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6\5. Mayo 2026\"/>
    </mc:Choice>
  </mc:AlternateContent>
  <xr:revisionPtr revIDLastSave="0" documentId="13_ncr:1_{2E6E862C-F44C-44CA-81D2-D270FE58228E}" xr6:coauthVersionLast="47" xr6:coauthVersionMax="47" xr10:uidLastSave="{00000000-0000-0000-0000-000000000000}"/>
  <bookViews>
    <workbookView xWindow="-120" yWindow="-120" windowWidth="29040" windowHeight="15840" firstSheet="4" activeTab="4" xr2:uid="{BA54EF9A-61A3-4062-A4D1-54F660BBC3DF}"/>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1" hidden="1">bd_lista!$A$2:$C$592</definedName>
    <definedName name="_xlnm._FilterDatabase" localSheetId="11" hidden="1">CDI!$A$7:$H$78</definedName>
    <definedName name="_xlnm._FilterDatabase" localSheetId="0" hidden="1">Contactos!$A$3:$E$594</definedName>
    <definedName name="_xlnm._FilterDatabase" localSheetId="2" hidden="1">CUADRO!$A$4:$U$1182</definedName>
    <definedName name="_xlnm._FilterDatabase" localSheetId="8" hidden="1">'CUT ME'!$A$7:$T$222</definedName>
    <definedName name="_xlnm._FilterDatabase" localSheetId="7" hidden="1">'CUT MN'!$A$7:$T$2857</definedName>
    <definedName name="_xlnm._FilterDatabase" localSheetId="16" hidden="1">CVD_AUTO!$A$6:$J$40</definedName>
    <definedName name="_xlnm._FilterDatabase" localSheetId="5" hidden="1">RESUMEN!$A$10:$AR$601</definedName>
    <definedName name="_xlnm._FilterDatabase" localSheetId="13" hidden="1">'TCR ME'!$A$6:$F$6</definedName>
    <definedName name="_xlnm._FilterDatabase" localSheetId="12" hidden="1">'TCR MN'!$A$6:$F$75</definedName>
    <definedName name="_xlnm._FilterDatabase" localSheetId="15" hidden="1">'TFD ME'!$A$6:$F$6</definedName>
    <definedName name="_xlnm._FilterDatabase" localSheetId="14" hidden="1">'TFD MN'!$A$6:$F$10</definedName>
    <definedName name="_xlnm._FilterDatabase" localSheetId="10" hidden="1">'TRL ME'!$A$7:$P$81</definedName>
    <definedName name="_xlnm._FilterDatabase" localSheetId="9" hidden="1">'TRL MN'!$A$7:$P$307</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CDI!$A$1:$H$82</definedName>
    <definedName name="_xlnm.Print_Area" localSheetId="6">CONCEPTOS!$A$1:$C$64</definedName>
    <definedName name="_xlnm.Print_Area" localSheetId="8">'CUT ME'!$A$1:$T$241</definedName>
    <definedName name="_xlnm.Print_Area" localSheetId="7">'CUT MN'!$A$1:$T$2878</definedName>
    <definedName name="_xlnm.Print_Area" localSheetId="16">CVD_AUTO!$A$1:$J$43</definedName>
    <definedName name="_xlnm.Print_Area" localSheetId="4">'R1.02 (ex FORM. 9)'!$A$1:$AF$63</definedName>
    <definedName name="_xlnm.Print_Area" localSheetId="5">RESUMEN!$A$1:$AR$604</definedName>
    <definedName name="_xlnm.Print_Area" localSheetId="13">'TCR ME'!$A$1:$G$11</definedName>
    <definedName name="_xlnm.Print_Area" localSheetId="12">'TCR MN'!$A$1:$F$77</definedName>
    <definedName name="_xlnm.Print_Area" localSheetId="15">'TFD ME'!$A$1:$G$11</definedName>
    <definedName name="_xlnm.Print_Area" localSheetId="14">'TFD MN'!$A$1:$F$12</definedName>
    <definedName name="_xlnm.Print_Area" localSheetId="10">'TRL ME'!$A$1:$Q$100</definedName>
    <definedName name="_xlnm.Print_Area" localSheetId="9">'TRL MN'!$A$1:$Q$327</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195" r:id="rId22"/>
    <pivotCache cacheId="201" r:id="rId23"/>
    <pivotCache cacheId="207" r:id="rId24"/>
    <pivotCache cacheId="213" r:id="rId25"/>
    <pivotCache cacheId="218"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36" l="1"/>
  <c r="G10" i="36"/>
  <c r="H78" i="21"/>
  <c r="H77" i="21"/>
  <c r="U11" i="31" l="1"/>
  <c r="B592" i="32"/>
  <c r="B590" i="32"/>
  <c r="B589" i="32"/>
  <c r="B588" i="32"/>
  <c r="B582" i="32"/>
  <c r="B581" i="32"/>
  <c r="B580" i="32"/>
  <c r="B573" i="32"/>
  <c r="B572" i="32"/>
  <c r="B565" i="32"/>
  <c r="B564" i="32"/>
  <c r="B557" i="32"/>
  <c r="B556" i="32"/>
  <c r="B549" i="32"/>
  <c r="B548" i="32"/>
  <c r="B541" i="32"/>
  <c r="B540" i="32"/>
  <c r="B533" i="32"/>
  <c r="B532" i="32"/>
  <c r="B525" i="32"/>
  <c r="B524" i="32"/>
  <c r="B517" i="32"/>
  <c r="B516" i="32"/>
  <c r="B509" i="32"/>
  <c r="B508" i="32"/>
  <c r="B501" i="32"/>
  <c r="B500" i="32"/>
  <c r="B493" i="32"/>
  <c r="B492" i="32"/>
  <c r="B485" i="32"/>
  <c r="B484" i="32"/>
  <c r="B477" i="32"/>
  <c r="B476" i="32"/>
  <c r="B468" i="32"/>
  <c r="B460" i="32"/>
  <c r="B452" i="32"/>
  <c r="B444" i="32"/>
  <c r="B436" i="32"/>
  <c r="B428" i="32"/>
  <c r="B420" i="32"/>
  <c r="B412" i="32"/>
  <c r="B404" i="32"/>
  <c r="B396" i="32"/>
  <c r="B388" i="32"/>
  <c r="B380" i="32"/>
  <c r="B372" i="32"/>
  <c r="B364" i="32"/>
  <c r="B356" i="32"/>
  <c r="B348" i="32"/>
  <c r="B340" i="32"/>
  <c r="B332" i="32"/>
  <c r="B324" i="32"/>
  <c r="B316" i="32"/>
  <c r="B308" i="32"/>
  <c r="B300" i="32"/>
  <c r="B292" i="32"/>
  <c r="B284" i="32"/>
  <c r="B276" i="32"/>
  <c r="B268" i="32"/>
  <c r="B260" i="32"/>
  <c r="B252" i="32"/>
  <c r="B244" i="32"/>
  <c r="B236" i="32"/>
  <c r="B228" i="32"/>
  <c r="B220" i="32"/>
  <c r="B212" i="32"/>
  <c r="B204" i="32"/>
  <c r="B196" i="32"/>
  <c r="B188" i="32"/>
  <c r="B180" i="32"/>
  <c r="B172" i="32"/>
  <c r="B164" i="32"/>
  <c r="B156" i="32"/>
  <c r="B148" i="32"/>
  <c r="B140" i="32"/>
  <c r="B132" i="32"/>
  <c r="B124" i="32"/>
  <c r="B116" i="32"/>
  <c r="B108" i="32"/>
  <c r="B100" i="32"/>
  <c r="B92" i="32"/>
  <c r="B84" i="32"/>
  <c r="B76" i="32"/>
  <c r="B68" i="32"/>
  <c r="B60" i="32"/>
  <c r="B52" i="32"/>
  <c r="B44" i="32"/>
  <c r="B36" i="32"/>
  <c r="B28" i="32"/>
  <c r="B27" i="32"/>
  <c r="B26" i="32"/>
  <c r="B25" i="32"/>
  <c r="B24" i="32"/>
  <c r="B23" i="32"/>
  <c r="B22" i="32"/>
  <c r="C592" i="32"/>
  <c r="C591" i="32"/>
  <c r="B591" i="32" s="1"/>
  <c r="C590" i="32"/>
  <c r="C589" i="32"/>
  <c r="C588" i="32"/>
  <c r="C587" i="32"/>
  <c r="B587" i="32" s="1"/>
  <c r="C586" i="32"/>
  <c r="B586" i="32" s="1"/>
  <c r="C585" i="32"/>
  <c r="B585" i="32" s="1"/>
  <c r="C584" i="32"/>
  <c r="B584" i="32" s="1"/>
  <c r="C583" i="32"/>
  <c r="B583" i="32" s="1"/>
  <c r="C582" i="32"/>
  <c r="C581" i="32"/>
  <c r="C580" i="32"/>
  <c r="C579" i="32"/>
  <c r="B579" i="32" s="1"/>
  <c r="C578" i="32"/>
  <c r="B578" i="32" s="1"/>
  <c r="C577" i="32"/>
  <c r="B577" i="32" s="1"/>
  <c r="C576" i="32"/>
  <c r="B576" i="32" s="1"/>
  <c r="C575" i="32"/>
  <c r="B575" i="32" s="1"/>
  <c r="C574" i="32"/>
  <c r="B574" i="32" s="1"/>
  <c r="C573" i="32"/>
  <c r="C572" i="32"/>
  <c r="C571" i="32"/>
  <c r="B571" i="32" s="1"/>
  <c r="C570" i="32"/>
  <c r="B570" i="32" s="1"/>
  <c r="C569" i="32"/>
  <c r="B569" i="32" s="1"/>
  <c r="C568" i="32"/>
  <c r="B568" i="32" s="1"/>
  <c r="C567" i="32"/>
  <c r="B567" i="32" s="1"/>
  <c r="C566" i="32"/>
  <c r="B566" i="32" s="1"/>
  <c r="C565" i="32"/>
  <c r="C564" i="32"/>
  <c r="C563" i="32"/>
  <c r="B563" i="32" s="1"/>
  <c r="C562" i="32"/>
  <c r="B562" i="32" s="1"/>
  <c r="C561" i="32"/>
  <c r="B561" i="32" s="1"/>
  <c r="C560" i="32"/>
  <c r="B560" i="32" s="1"/>
  <c r="C559" i="32"/>
  <c r="B559" i="32" s="1"/>
  <c r="C558" i="32"/>
  <c r="B558" i="32" s="1"/>
  <c r="C557" i="32"/>
  <c r="C556" i="32"/>
  <c r="C555" i="32"/>
  <c r="B555" i="32" s="1"/>
  <c r="C554" i="32"/>
  <c r="B554" i="32" s="1"/>
  <c r="C553" i="32"/>
  <c r="B553" i="32" s="1"/>
  <c r="C552" i="32"/>
  <c r="B552" i="32" s="1"/>
  <c r="C551" i="32"/>
  <c r="B551" i="32" s="1"/>
  <c r="C550" i="32"/>
  <c r="B550" i="32" s="1"/>
  <c r="C549" i="32"/>
  <c r="C548" i="32"/>
  <c r="C547" i="32"/>
  <c r="B547" i="32" s="1"/>
  <c r="C546" i="32"/>
  <c r="B546" i="32" s="1"/>
  <c r="C545" i="32"/>
  <c r="B545" i="32" s="1"/>
  <c r="C544" i="32"/>
  <c r="B544" i="32" s="1"/>
  <c r="C543" i="32"/>
  <c r="B543" i="32" s="1"/>
  <c r="C542" i="32"/>
  <c r="B542" i="32" s="1"/>
  <c r="C541" i="32"/>
  <c r="C540" i="32"/>
  <c r="C539" i="32"/>
  <c r="B539" i="32" s="1"/>
  <c r="C538" i="32"/>
  <c r="B538" i="32" s="1"/>
  <c r="C537" i="32"/>
  <c r="B537" i="32" s="1"/>
  <c r="C536" i="32"/>
  <c r="B536" i="32" s="1"/>
  <c r="C535" i="32"/>
  <c r="B535" i="32" s="1"/>
  <c r="C534" i="32"/>
  <c r="B534" i="32" s="1"/>
  <c r="C533" i="32"/>
  <c r="C532" i="32"/>
  <c r="C531" i="32"/>
  <c r="B531" i="32" s="1"/>
  <c r="C530" i="32"/>
  <c r="B530" i="32" s="1"/>
  <c r="C529" i="32"/>
  <c r="B529" i="32" s="1"/>
  <c r="C528" i="32"/>
  <c r="B528" i="32" s="1"/>
  <c r="C527" i="32"/>
  <c r="B527" i="32" s="1"/>
  <c r="C526" i="32"/>
  <c r="B526" i="32" s="1"/>
  <c r="C525" i="32"/>
  <c r="C524" i="32"/>
  <c r="C523" i="32"/>
  <c r="B523" i="32" s="1"/>
  <c r="C522" i="32"/>
  <c r="B522" i="32" s="1"/>
  <c r="C521" i="32"/>
  <c r="B521" i="32" s="1"/>
  <c r="C520" i="32"/>
  <c r="B520" i="32" s="1"/>
  <c r="C519" i="32"/>
  <c r="B519" i="32" s="1"/>
  <c r="C518" i="32"/>
  <c r="B518" i="32" s="1"/>
  <c r="C517" i="32"/>
  <c r="C516" i="32"/>
  <c r="C515" i="32"/>
  <c r="B515" i="32" s="1"/>
  <c r="C514" i="32"/>
  <c r="B514" i="32" s="1"/>
  <c r="C513" i="32"/>
  <c r="B513" i="32" s="1"/>
  <c r="C512" i="32"/>
  <c r="B512" i="32" s="1"/>
  <c r="C511" i="32"/>
  <c r="B511" i="32" s="1"/>
  <c r="C510" i="32"/>
  <c r="B510" i="32" s="1"/>
  <c r="C509" i="32"/>
  <c r="C508" i="32"/>
  <c r="C507" i="32"/>
  <c r="B507" i="32" s="1"/>
  <c r="C506" i="32"/>
  <c r="B506" i="32" s="1"/>
  <c r="C505" i="32"/>
  <c r="B505" i="32" s="1"/>
  <c r="C504" i="32"/>
  <c r="B504" i="32" s="1"/>
  <c r="C503" i="32"/>
  <c r="B503" i="32" s="1"/>
  <c r="C502" i="32"/>
  <c r="B502" i="32" s="1"/>
  <c r="C501" i="32"/>
  <c r="C500" i="32"/>
  <c r="C499" i="32"/>
  <c r="B499" i="32" s="1"/>
  <c r="C498" i="32"/>
  <c r="B498" i="32" s="1"/>
  <c r="C497" i="32"/>
  <c r="B497" i="32" s="1"/>
  <c r="C496" i="32"/>
  <c r="B496" i="32" s="1"/>
  <c r="C495" i="32"/>
  <c r="B495" i="32" s="1"/>
  <c r="C494" i="32"/>
  <c r="B494" i="32" s="1"/>
  <c r="C493" i="32"/>
  <c r="C492" i="32"/>
  <c r="C491" i="32"/>
  <c r="B491" i="32" s="1"/>
  <c r="C490" i="32"/>
  <c r="B490" i="32" s="1"/>
  <c r="C489" i="32"/>
  <c r="B489" i="32" s="1"/>
  <c r="C488" i="32"/>
  <c r="B488" i="32" s="1"/>
  <c r="C487" i="32"/>
  <c r="B487" i="32" s="1"/>
  <c r="C486" i="32"/>
  <c r="B486" i="32" s="1"/>
  <c r="C485" i="32"/>
  <c r="C484" i="32"/>
  <c r="C483" i="32"/>
  <c r="B483" i="32" s="1"/>
  <c r="C482" i="32"/>
  <c r="B482" i="32" s="1"/>
  <c r="C481" i="32"/>
  <c r="B481" i="32" s="1"/>
  <c r="C480" i="32"/>
  <c r="B480" i="32" s="1"/>
  <c r="C479" i="32"/>
  <c r="B479" i="32" s="1"/>
  <c r="C478" i="32"/>
  <c r="B478" i="32" s="1"/>
  <c r="C477" i="32"/>
  <c r="C476" i="32"/>
  <c r="C475" i="32"/>
  <c r="B475" i="32" s="1"/>
  <c r="C474" i="32"/>
  <c r="B474" i="32" s="1"/>
  <c r="C473" i="32"/>
  <c r="B473" i="32" s="1"/>
  <c r="C472" i="32"/>
  <c r="B472" i="32" s="1"/>
  <c r="C471" i="32"/>
  <c r="B471" i="32" s="1"/>
  <c r="C470" i="32"/>
  <c r="B470" i="32" s="1"/>
  <c r="C469" i="32"/>
  <c r="B469" i="32" s="1"/>
  <c r="C468" i="32"/>
  <c r="C467" i="32"/>
  <c r="B467" i="32" s="1"/>
  <c r="C466" i="32"/>
  <c r="B466" i="32" s="1"/>
  <c r="C465" i="32"/>
  <c r="B465" i="32" s="1"/>
  <c r="C464" i="32"/>
  <c r="B464" i="32" s="1"/>
  <c r="C463" i="32"/>
  <c r="B463" i="32" s="1"/>
  <c r="C462" i="32"/>
  <c r="B462" i="32" s="1"/>
  <c r="C461" i="32"/>
  <c r="B461" i="32" s="1"/>
  <c r="C460" i="32"/>
  <c r="C459" i="32"/>
  <c r="B459" i="32" s="1"/>
  <c r="C458" i="32"/>
  <c r="B458" i="32" s="1"/>
  <c r="C457" i="32"/>
  <c r="B457" i="32" s="1"/>
  <c r="C456" i="32"/>
  <c r="B456" i="32" s="1"/>
  <c r="C455" i="32"/>
  <c r="B455" i="32" s="1"/>
  <c r="C454" i="32"/>
  <c r="B454" i="32" s="1"/>
  <c r="C453" i="32"/>
  <c r="B453" i="32" s="1"/>
  <c r="C452" i="32"/>
  <c r="C451" i="32"/>
  <c r="B451" i="32" s="1"/>
  <c r="C450" i="32"/>
  <c r="B450" i="32" s="1"/>
  <c r="C449" i="32"/>
  <c r="B449" i="32" s="1"/>
  <c r="C448" i="32"/>
  <c r="B448" i="32" s="1"/>
  <c r="C447" i="32"/>
  <c r="B447" i="32" s="1"/>
  <c r="C446" i="32"/>
  <c r="B446" i="32" s="1"/>
  <c r="C445" i="32"/>
  <c r="B445" i="32" s="1"/>
  <c r="C444" i="32"/>
  <c r="C443" i="32"/>
  <c r="B443" i="32" s="1"/>
  <c r="C442" i="32"/>
  <c r="B442" i="32" s="1"/>
  <c r="C441" i="32"/>
  <c r="B441" i="32" s="1"/>
  <c r="C440" i="32"/>
  <c r="B440" i="32" s="1"/>
  <c r="C439" i="32"/>
  <c r="B439" i="32" s="1"/>
  <c r="C438" i="32"/>
  <c r="B438" i="32" s="1"/>
  <c r="C437" i="32"/>
  <c r="B437" i="32" s="1"/>
  <c r="C436" i="32"/>
  <c r="C435" i="32"/>
  <c r="B435" i="32" s="1"/>
  <c r="C434" i="32"/>
  <c r="B434" i="32" s="1"/>
  <c r="C433" i="32"/>
  <c r="B433" i="32" s="1"/>
  <c r="C432" i="32"/>
  <c r="B432" i="32" s="1"/>
  <c r="C431" i="32"/>
  <c r="B431" i="32" s="1"/>
  <c r="C430" i="32"/>
  <c r="B430" i="32" s="1"/>
  <c r="C429" i="32"/>
  <c r="B429" i="32" s="1"/>
  <c r="C428" i="32"/>
  <c r="C427" i="32"/>
  <c r="B427" i="32" s="1"/>
  <c r="C426" i="32"/>
  <c r="B426" i="32" s="1"/>
  <c r="C425" i="32"/>
  <c r="B425" i="32" s="1"/>
  <c r="C424" i="32"/>
  <c r="B424" i="32" s="1"/>
  <c r="C423" i="32"/>
  <c r="B423" i="32" s="1"/>
  <c r="C422" i="32"/>
  <c r="B422" i="32" s="1"/>
  <c r="C421" i="32"/>
  <c r="B421" i="32" s="1"/>
  <c r="C420" i="32"/>
  <c r="C419" i="32"/>
  <c r="B419" i="32" s="1"/>
  <c r="C418" i="32"/>
  <c r="B418" i="32" s="1"/>
  <c r="C417" i="32"/>
  <c r="B417" i="32" s="1"/>
  <c r="C416" i="32"/>
  <c r="B416" i="32" s="1"/>
  <c r="C415" i="32"/>
  <c r="B415" i="32" s="1"/>
  <c r="C414" i="32"/>
  <c r="B414" i="32" s="1"/>
  <c r="C413" i="32"/>
  <c r="B413" i="32" s="1"/>
  <c r="C412" i="32"/>
  <c r="C411" i="32"/>
  <c r="B411" i="32" s="1"/>
  <c r="C410" i="32"/>
  <c r="B410" i="32" s="1"/>
  <c r="C409" i="32"/>
  <c r="B409" i="32" s="1"/>
  <c r="C408" i="32"/>
  <c r="B408" i="32" s="1"/>
  <c r="C407" i="32"/>
  <c r="B407" i="32" s="1"/>
  <c r="C406" i="32"/>
  <c r="B406" i="32" s="1"/>
  <c r="C405" i="32"/>
  <c r="B405" i="32" s="1"/>
  <c r="C404" i="32"/>
  <c r="C403" i="32"/>
  <c r="B403" i="32" s="1"/>
  <c r="C402" i="32"/>
  <c r="B402" i="32" s="1"/>
  <c r="C401" i="32"/>
  <c r="B401" i="32" s="1"/>
  <c r="C400" i="32"/>
  <c r="B400" i="32" s="1"/>
  <c r="C399" i="32"/>
  <c r="B399" i="32" s="1"/>
  <c r="C398" i="32"/>
  <c r="B398" i="32" s="1"/>
  <c r="C397" i="32"/>
  <c r="B397" i="32" s="1"/>
  <c r="C396" i="32"/>
  <c r="C395" i="32"/>
  <c r="B395" i="32" s="1"/>
  <c r="C394" i="32"/>
  <c r="B394" i="32" s="1"/>
  <c r="C393" i="32"/>
  <c r="B393" i="32" s="1"/>
  <c r="C392" i="32"/>
  <c r="B392" i="32" s="1"/>
  <c r="C391" i="32"/>
  <c r="B391" i="32" s="1"/>
  <c r="C390" i="32"/>
  <c r="B390" i="32" s="1"/>
  <c r="C389" i="32"/>
  <c r="B389" i="32" s="1"/>
  <c r="C388" i="32"/>
  <c r="C387" i="32"/>
  <c r="B387" i="32" s="1"/>
  <c r="C386" i="32"/>
  <c r="B386" i="32" s="1"/>
  <c r="C385" i="32"/>
  <c r="B385" i="32" s="1"/>
  <c r="C384" i="32"/>
  <c r="B384" i="32" s="1"/>
  <c r="C383" i="32"/>
  <c r="B383" i="32" s="1"/>
  <c r="C382" i="32"/>
  <c r="B382" i="32" s="1"/>
  <c r="C381" i="32"/>
  <c r="B381" i="32" s="1"/>
  <c r="C380" i="32"/>
  <c r="C379" i="32"/>
  <c r="B379" i="32" s="1"/>
  <c r="C378" i="32"/>
  <c r="B378" i="32" s="1"/>
  <c r="C377" i="32"/>
  <c r="B377" i="32" s="1"/>
  <c r="C376" i="32"/>
  <c r="B376" i="32" s="1"/>
  <c r="C375" i="32"/>
  <c r="B375" i="32" s="1"/>
  <c r="C374" i="32"/>
  <c r="B374" i="32" s="1"/>
  <c r="C373" i="32"/>
  <c r="B373" i="32" s="1"/>
  <c r="C372" i="32"/>
  <c r="C371" i="32"/>
  <c r="B371" i="32" s="1"/>
  <c r="C370" i="32"/>
  <c r="B370" i="32" s="1"/>
  <c r="C369" i="32"/>
  <c r="B369" i="32" s="1"/>
  <c r="C368" i="32"/>
  <c r="B368" i="32" s="1"/>
  <c r="C367" i="32"/>
  <c r="B367" i="32" s="1"/>
  <c r="C366" i="32"/>
  <c r="B366" i="32" s="1"/>
  <c r="C365" i="32"/>
  <c r="B365" i="32" s="1"/>
  <c r="C364" i="32"/>
  <c r="C363" i="32"/>
  <c r="B363" i="32" s="1"/>
  <c r="C362" i="32"/>
  <c r="B362" i="32" s="1"/>
  <c r="C361" i="32"/>
  <c r="B361" i="32" s="1"/>
  <c r="C360" i="32"/>
  <c r="B360" i="32" s="1"/>
  <c r="C359" i="32"/>
  <c r="B359" i="32" s="1"/>
  <c r="C358" i="32"/>
  <c r="B358" i="32" s="1"/>
  <c r="C357" i="32"/>
  <c r="B357" i="32" s="1"/>
  <c r="C356" i="32"/>
  <c r="C355" i="32"/>
  <c r="B355" i="32" s="1"/>
  <c r="C354" i="32"/>
  <c r="B354" i="32" s="1"/>
  <c r="C353" i="32"/>
  <c r="B353" i="32" s="1"/>
  <c r="C352" i="32"/>
  <c r="B352" i="32" s="1"/>
  <c r="C351" i="32"/>
  <c r="B351" i="32" s="1"/>
  <c r="C350" i="32"/>
  <c r="B350" i="32" s="1"/>
  <c r="C349" i="32"/>
  <c r="B349" i="32" s="1"/>
  <c r="C348" i="32"/>
  <c r="C347" i="32"/>
  <c r="B347" i="32" s="1"/>
  <c r="C346" i="32"/>
  <c r="B346" i="32" s="1"/>
  <c r="C345" i="32"/>
  <c r="B345" i="32" s="1"/>
  <c r="C344" i="32"/>
  <c r="B344" i="32" s="1"/>
  <c r="C343" i="32"/>
  <c r="B343" i="32" s="1"/>
  <c r="C342" i="32"/>
  <c r="B342" i="32" s="1"/>
  <c r="C341" i="32"/>
  <c r="B341" i="32" s="1"/>
  <c r="C340" i="32"/>
  <c r="C339" i="32"/>
  <c r="B339" i="32" s="1"/>
  <c r="C338" i="32"/>
  <c r="B338" i="32" s="1"/>
  <c r="C337" i="32"/>
  <c r="B337" i="32" s="1"/>
  <c r="C336" i="32"/>
  <c r="B336" i="32" s="1"/>
  <c r="C335" i="32"/>
  <c r="B335" i="32" s="1"/>
  <c r="C334" i="32"/>
  <c r="B334" i="32" s="1"/>
  <c r="C333" i="32"/>
  <c r="B333" i="32" s="1"/>
  <c r="C332" i="32"/>
  <c r="C331" i="32"/>
  <c r="B331" i="32" s="1"/>
  <c r="C330" i="32"/>
  <c r="B330" i="32" s="1"/>
  <c r="C329" i="32"/>
  <c r="B329" i="32" s="1"/>
  <c r="C328" i="32"/>
  <c r="B328" i="32" s="1"/>
  <c r="C327" i="32"/>
  <c r="B327" i="32" s="1"/>
  <c r="C326" i="32"/>
  <c r="B326" i="32" s="1"/>
  <c r="C325" i="32"/>
  <c r="B325" i="32" s="1"/>
  <c r="C324" i="32"/>
  <c r="C323" i="32"/>
  <c r="B323" i="32" s="1"/>
  <c r="C322" i="32"/>
  <c r="B322" i="32" s="1"/>
  <c r="C321" i="32"/>
  <c r="B321" i="32" s="1"/>
  <c r="C320" i="32"/>
  <c r="B320" i="32" s="1"/>
  <c r="C319" i="32"/>
  <c r="B319" i="32" s="1"/>
  <c r="C318" i="32"/>
  <c r="B318" i="32" s="1"/>
  <c r="C317" i="32"/>
  <c r="B317" i="32" s="1"/>
  <c r="C316" i="32"/>
  <c r="C315" i="32"/>
  <c r="B315" i="32" s="1"/>
  <c r="C314" i="32"/>
  <c r="B314" i="32" s="1"/>
  <c r="C313" i="32"/>
  <c r="B313" i="32" s="1"/>
  <c r="C312" i="32"/>
  <c r="B312" i="32" s="1"/>
  <c r="C311" i="32"/>
  <c r="B311" i="32" s="1"/>
  <c r="C310" i="32"/>
  <c r="B310" i="32" s="1"/>
  <c r="C309" i="32"/>
  <c r="B309" i="32" s="1"/>
  <c r="C308" i="32"/>
  <c r="C307" i="32"/>
  <c r="B307" i="32" s="1"/>
  <c r="C306" i="32"/>
  <c r="B306" i="32" s="1"/>
  <c r="C305" i="32"/>
  <c r="B305" i="32" s="1"/>
  <c r="C304" i="32"/>
  <c r="B304" i="32" s="1"/>
  <c r="C303" i="32"/>
  <c r="B303" i="32" s="1"/>
  <c r="C302" i="32"/>
  <c r="B302" i="32" s="1"/>
  <c r="C301" i="32"/>
  <c r="B301" i="32" s="1"/>
  <c r="C300" i="32"/>
  <c r="C299" i="32"/>
  <c r="B299" i="32" s="1"/>
  <c r="C298" i="32"/>
  <c r="B298" i="32" s="1"/>
  <c r="C297" i="32"/>
  <c r="B297" i="32" s="1"/>
  <c r="C296" i="32"/>
  <c r="B296" i="32" s="1"/>
  <c r="C295" i="32"/>
  <c r="B295" i="32" s="1"/>
  <c r="C294" i="32"/>
  <c r="B294" i="32" s="1"/>
  <c r="C293" i="32"/>
  <c r="B293" i="32" s="1"/>
  <c r="C292" i="32"/>
  <c r="C291" i="32"/>
  <c r="B291" i="32" s="1"/>
  <c r="C290" i="32"/>
  <c r="B290" i="32" s="1"/>
  <c r="C289" i="32"/>
  <c r="B289" i="32" s="1"/>
  <c r="C288" i="32"/>
  <c r="B288" i="32" s="1"/>
  <c r="C287" i="32"/>
  <c r="B287" i="32" s="1"/>
  <c r="C286" i="32"/>
  <c r="B286" i="32" s="1"/>
  <c r="C285" i="32"/>
  <c r="B285" i="32" s="1"/>
  <c r="C284" i="32"/>
  <c r="C283" i="32"/>
  <c r="B283" i="32" s="1"/>
  <c r="C282" i="32"/>
  <c r="B282" i="32" s="1"/>
  <c r="C281" i="32"/>
  <c r="B281" i="32" s="1"/>
  <c r="C280" i="32"/>
  <c r="B280" i="32" s="1"/>
  <c r="C279" i="32"/>
  <c r="B279" i="32" s="1"/>
  <c r="C278" i="32"/>
  <c r="B278" i="32" s="1"/>
  <c r="C277" i="32"/>
  <c r="B277" i="32" s="1"/>
  <c r="C276" i="32"/>
  <c r="C275" i="32"/>
  <c r="B275" i="32" s="1"/>
  <c r="C274" i="32"/>
  <c r="B274" i="32" s="1"/>
  <c r="C273" i="32"/>
  <c r="B273" i="32" s="1"/>
  <c r="C272" i="32"/>
  <c r="B272" i="32" s="1"/>
  <c r="C271" i="32"/>
  <c r="B271" i="32" s="1"/>
  <c r="C270" i="32"/>
  <c r="B270" i="32" s="1"/>
  <c r="C269" i="32"/>
  <c r="B269" i="32" s="1"/>
  <c r="C268" i="32"/>
  <c r="C267" i="32"/>
  <c r="B267" i="32" s="1"/>
  <c r="C266" i="32"/>
  <c r="B266" i="32" s="1"/>
  <c r="C265" i="32"/>
  <c r="B265" i="32" s="1"/>
  <c r="C264" i="32"/>
  <c r="B264" i="32" s="1"/>
  <c r="C263" i="32"/>
  <c r="B263" i="32" s="1"/>
  <c r="C262" i="32"/>
  <c r="B262" i="32" s="1"/>
  <c r="C261" i="32"/>
  <c r="B261" i="32" s="1"/>
  <c r="C260" i="32"/>
  <c r="C259" i="32"/>
  <c r="B259" i="32" s="1"/>
  <c r="C258" i="32"/>
  <c r="B258" i="32" s="1"/>
  <c r="C257" i="32"/>
  <c r="B257" i="32" s="1"/>
  <c r="C256" i="32"/>
  <c r="B256" i="32" s="1"/>
  <c r="C255" i="32"/>
  <c r="B255" i="32" s="1"/>
  <c r="C254" i="32"/>
  <c r="B254" i="32" s="1"/>
  <c r="C253" i="32"/>
  <c r="B253" i="32" s="1"/>
  <c r="C252" i="32"/>
  <c r="C251" i="32"/>
  <c r="B251" i="32" s="1"/>
  <c r="C250" i="32"/>
  <c r="B250" i="32" s="1"/>
  <c r="C249" i="32"/>
  <c r="B249" i="32" s="1"/>
  <c r="C248" i="32"/>
  <c r="B248" i="32" s="1"/>
  <c r="C247" i="32"/>
  <c r="B247" i="32" s="1"/>
  <c r="C246" i="32"/>
  <c r="B246" i="32" s="1"/>
  <c r="C245" i="32"/>
  <c r="B245" i="32" s="1"/>
  <c r="C244" i="32"/>
  <c r="C243" i="32"/>
  <c r="B243" i="32" s="1"/>
  <c r="C242" i="32"/>
  <c r="B242" i="32" s="1"/>
  <c r="C241" i="32"/>
  <c r="B241" i="32" s="1"/>
  <c r="C240" i="32"/>
  <c r="B240" i="32" s="1"/>
  <c r="C239" i="32"/>
  <c r="B239" i="32" s="1"/>
  <c r="C238" i="32"/>
  <c r="B238" i="32" s="1"/>
  <c r="C237" i="32"/>
  <c r="B237" i="32" s="1"/>
  <c r="C236" i="32"/>
  <c r="C235" i="32"/>
  <c r="B235" i="32" s="1"/>
  <c r="C234" i="32"/>
  <c r="B234" i="32" s="1"/>
  <c r="C233" i="32"/>
  <c r="B233" i="32" s="1"/>
  <c r="C232" i="32"/>
  <c r="B232" i="32" s="1"/>
  <c r="C231" i="32"/>
  <c r="B231" i="32" s="1"/>
  <c r="C230" i="32"/>
  <c r="B230" i="32" s="1"/>
  <c r="C229" i="32"/>
  <c r="B229" i="32" s="1"/>
  <c r="C228" i="32"/>
  <c r="C227" i="32"/>
  <c r="B227" i="32" s="1"/>
  <c r="C226" i="32"/>
  <c r="B226" i="32" s="1"/>
  <c r="C225" i="32"/>
  <c r="B225" i="32" s="1"/>
  <c r="C224" i="32"/>
  <c r="B224" i="32" s="1"/>
  <c r="C223" i="32"/>
  <c r="B223" i="32" s="1"/>
  <c r="C222" i="32"/>
  <c r="B222" i="32" s="1"/>
  <c r="C221" i="32"/>
  <c r="B221" i="32" s="1"/>
  <c r="C220" i="32"/>
  <c r="C219" i="32"/>
  <c r="B219" i="32" s="1"/>
  <c r="C218" i="32"/>
  <c r="B218" i="32" s="1"/>
  <c r="C217" i="32"/>
  <c r="B217" i="32" s="1"/>
  <c r="C216" i="32"/>
  <c r="B216" i="32" s="1"/>
  <c r="C215" i="32"/>
  <c r="B215" i="32" s="1"/>
  <c r="C214" i="32"/>
  <c r="B214" i="32" s="1"/>
  <c r="C213" i="32"/>
  <c r="B213" i="32" s="1"/>
  <c r="C212" i="32"/>
  <c r="C211" i="32"/>
  <c r="B211" i="32" s="1"/>
  <c r="C210" i="32"/>
  <c r="B210" i="32" s="1"/>
  <c r="C209" i="32"/>
  <c r="B209" i="32" s="1"/>
  <c r="C208" i="32"/>
  <c r="B208" i="32" s="1"/>
  <c r="C207" i="32"/>
  <c r="B207" i="32" s="1"/>
  <c r="C206" i="32"/>
  <c r="B206" i="32" s="1"/>
  <c r="C205" i="32"/>
  <c r="B205" i="32" s="1"/>
  <c r="C204" i="32"/>
  <c r="C203" i="32"/>
  <c r="B203" i="32" s="1"/>
  <c r="C202" i="32"/>
  <c r="B202" i="32" s="1"/>
  <c r="C201" i="32"/>
  <c r="B201" i="32" s="1"/>
  <c r="C200" i="32"/>
  <c r="B200" i="32" s="1"/>
  <c r="C199" i="32"/>
  <c r="B199" i="32" s="1"/>
  <c r="C198" i="32"/>
  <c r="B198" i="32" s="1"/>
  <c r="C197" i="32"/>
  <c r="B197" i="32" s="1"/>
  <c r="C196" i="32"/>
  <c r="C195" i="32"/>
  <c r="B195" i="32" s="1"/>
  <c r="C194" i="32"/>
  <c r="B194" i="32" s="1"/>
  <c r="C193" i="32"/>
  <c r="B193" i="32" s="1"/>
  <c r="C192" i="32"/>
  <c r="B192" i="32" s="1"/>
  <c r="C191" i="32"/>
  <c r="B191" i="32" s="1"/>
  <c r="C190" i="32"/>
  <c r="B190" i="32" s="1"/>
  <c r="C189" i="32"/>
  <c r="B189" i="32" s="1"/>
  <c r="C188" i="32"/>
  <c r="C187" i="32"/>
  <c r="B187" i="32" s="1"/>
  <c r="C186" i="32"/>
  <c r="B186" i="32" s="1"/>
  <c r="C185" i="32"/>
  <c r="B185" i="32" s="1"/>
  <c r="C184" i="32"/>
  <c r="B184" i="32" s="1"/>
  <c r="C183" i="32"/>
  <c r="B183" i="32" s="1"/>
  <c r="C182" i="32"/>
  <c r="B182" i="32" s="1"/>
  <c r="C181" i="32"/>
  <c r="B181" i="32" s="1"/>
  <c r="C180" i="32"/>
  <c r="C179" i="32"/>
  <c r="B179" i="32" s="1"/>
  <c r="C178" i="32"/>
  <c r="B178" i="32" s="1"/>
  <c r="C177" i="32"/>
  <c r="B177" i="32" s="1"/>
  <c r="C176" i="32"/>
  <c r="B176" i="32" s="1"/>
  <c r="C175" i="32"/>
  <c r="B175" i="32" s="1"/>
  <c r="C174" i="32"/>
  <c r="B174" i="32" s="1"/>
  <c r="C173" i="32"/>
  <c r="B173" i="32" s="1"/>
  <c r="C172" i="32"/>
  <c r="C171" i="32"/>
  <c r="B171" i="32" s="1"/>
  <c r="C170" i="32"/>
  <c r="B170" i="32" s="1"/>
  <c r="C169" i="32"/>
  <c r="B169" i="32" s="1"/>
  <c r="C168" i="32"/>
  <c r="B168" i="32" s="1"/>
  <c r="C167" i="32"/>
  <c r="B167" i="32" s="1"/>
  <c r="C166" i="32"/>
  <c r="B166" i="32" s="1"/>
  <c r="C165" i="32"/>
  <c r="B165" i="32" s="1"/>
  <c r="C164" i="32"/>
  <c r="C163" i="32"/>
  <c r="B163" i="32" s="1"/>
  <c r="C162" i="32"/>
  <c r="B162" i="32" s="1"/>
  <c r="C161" i="32"/>
  <c r="B161" i="32" s="1"/>
  <c r="C160" i="32"/>
  <c r="B160" i="32" s="1"/>
  <c r="C159" i="32"/>
  <c r="B159" i="32" s="1"/>
  <c r="C158" i="32"/>
  <c r="B158" i="32" s="1"/>
  <c r="C157" i="32"/>
  <c r="B157" i="32" s="1"/>
  <c r="C156" i="32"/>
  <c r="C155" i="32"/>
  <c r="B155" i="32" s="1"/>
  <c r="C154" i="32"/>
  <c r="B154" i="32" s="1"/>
  <c r="C153" i="32"/>
  <c r="B153" i="32" s="1"/>
  <c r="C152" i="32"/>
  <c r="B152" i="32" s="1"/>
  <c r="C151" i="32"/>
  <c r="B151" i="32" s="1"/>
  <c r="C150" i="32"/>
  <c r="B150" i="32" s="1"/>
  <c r="C149" i="32"/>
  <c r="B149" i="32" s="1"/>
  <c r="C148" i="32"/>
  <c r="C147" i="32"/>
  <c r="B147" i="32" s="1"/>
  <c r="C146" i="32"/>
  <c r="B146" i="32" s="1"/>
  <c r="C145" i="32"/>
  <c r="B145" i="32" s="1"/>
  <c r="C144" i="32"/>
  <c r="B144" i="32" s="1"/>
  <c r="C143" i="32"/>
  <c r="B143" i="32" s="1"/>
  <c r="C142" i="32"/>
  <c r="B142" i="32" s="1"/>
  <c r="C141" i="32"/>
  <c r="B141" i="32" s="1"/>
  <c r="C140" i="32"/>
  <c r="C139" i="32"/>
  <c r="B139" i="32" s="1"/>
  <c r="C138" i="32"/>
  <c r="B138" i="32" s="1"/>
  <c r="C137" i="32"/>
  <c r="B137" i="32" s="1"/>
  <c r="C136" i="32"/>
  <c r="B136" i="32" s="1"/>
  <c r="C135" i="32"/>
  <c r="B135" i="32" s="1"/>
  <c r="C134" i="32"/>
  <c r="B134" i="32" s="1"/>
  <c r="C133" i="32"/>
  <c r="B133" i="32" s="1"/>
  <c r="C132" i="32"/>
  <c r="C131" i="32"/>
  <c r="B131" i="32" s="1"/>
  <c r="C130" i="32"/>
  <c r="B130" i="32" s="1"/>
  <c r="C129" i="32"/>
  <c r="B129" i="32" s="1"/>
  <c r="C128" i="32"/>
  <c r="B128" i="32" s="1"/>
  <c r="C127" i="32"/>
  <c r="B127" i="32" s="1"/>
  <c r="C126" i="32"/>
  <c r="B126" i="32" s="1"/>
  <c r="C125" i="32"/>
  <c r="B125" i="32" s="1"/>
  <c r="C124" i="32"/>
  <c r="C123" i="32"/>
  <c r="B123" i="32" s="1"/>
  <c r="C122" i="32"/>
  <c r="B122" i="32" s="1"/>
  <c r="C121" i="32"/>
  <c r="B121" i="32" s="1"/>
  <c r="C120" i="32"/>
  <c r="B120" i="32" s="1"/>
  <c r="C119" i="32"/>
  <c r="B119" i="32" s="1"/>
  <c r="C118" i="32"/>
  <c r="B118" i="32" s="1"/>
  <c r="C117" i="32"/>
  <c r="B117" i="32" s="1"/>
  <c r="C116" i="32"/>
  <c r="C115" i="32"/>
  <c r="B115" i="32" s="1"/>
  <c r="C114" i="32"/>
  <c r="B114" i="32" s="1"/>
  <c r="C113" i="32"/>
  <c r="B113" i="32" s="1"/>
  <c r="C112" i="32"/>
  <c r="B112" i="32" s="1"/>
  <c r="C111" i="32"/>
  <c r="B111" i="32" s="1"/>
  <c r="C110" i="32"/>
  <c r="B110" i="32" s="1"/>
  <c r="C109" i="32"/>
  <c r="B109" i="32" s="1"/>
  <c r="C108" i="32"/>
  <c r="C107" i="32"/>
  <c r="B107" i="32" s="1"/>
  <c r="C106" i="32"/>
  <c r="B106" i="32" s="1"/>
  <c r="C105" i="32"/>
  <c r="B105" i="32" s="1"/>
  <c r="C104" i="32"/>
  <c r="B104" i="32" s="1"/>
  <c r="C103" i="32"/>
  <c r="B103" i="32" s="1"/>
  <c r="C102" i="32"/>
  <c r="B102" i="32" s="1"/>
  <c r="C101" i="32"/>
  <c r="B101" i="32" s="1"/>
  <c r="C100" i="32"/>
  <c r="C99" i="32"/>
  <c r="B99" i="32" s="1"/>
  <c r="C98" i="32"/>
  <c r="B98" i="32" s="1"/>
  <c r="C97" i="32"/>
  <c r="B97" i="32" s="1"/>
  <c r="C96" i="32"/>
  <c r="B96" i="32" s="1"/>
  <c r="C95" i="32"/>
  <c r="B95" i="32" s="1"/>
  <c r="C94" i="32"/>
  <c r="B94" i="32" s="1"/>
  <c r="C93" i="32"/>
  <c r="B93" i="32" s="1"/>
  <c r="C92" i="32"/>
  <c r="C91" i="32"/>
  <c r="B91" i="32" s="1"/>
  <c r="C90" i="32"/>
  <c r="B90" i="32" s="1"/>
  <c r="C89" i="32"/>
  <c r="B89" i="32" s="1"/>
  <c r="C88" i="32"/>
  <c r="B88" i="32" s="1"/>
  <c r="C87" i="32"/>
  <c r="B87" i="32" s="1"/>
  <c r="C86" i="32"/>
  <c r="B86" i="32" s="1"/>
  <c r="C85" i="32"/>
  <c r="B85" i="32" s="1"/>
  <c r="C84" i="32"/>
  <c r="C83" i="32"/>
  <c r="B83" i="32" s="1"/>
  <c r="C82" i="32"/>
  <c r="B82" i="32" s="1"/>
  <c r="C81" i="32"/>
  <c r="B81" i="32" s="1"/>
  <c r="C80" i="32"/>
  <c r="B80" i="32" s="1"/>
  <c r="C79" i="32"/>
  <c r="B79" i="32" s="1"/>
  <c r="C78" i="32"/>
  <c r="B78" i="32" s="1"/>
  <c r="C77" i="32"/>
  <c r="B77" i="32" s="1"/>
  <c r="C76" i="32"/>
  <c r="C75" i="32"/>
  <c r="B75" i="32" s="1"/>
  <c r="C74" i="32"/>
  <c r="B74" i="32" s="1"/>
  <c r="C73" i="32"/>
  <c r="B73" i="32" s="1"/>
  <c r="C72" i="32"/>
  <c r="B72" i="32" s="1"/>
  <c r="C71" i="32"/>
  <c r="B71" i="32" s="1"/>
  <c r="C70" i="32"/>
  <c r="B70" i="32" s="1"/>
  <c r="C69" i="32"/>
  <c r="B69" i="32" s="1"/>
  <c r="C68" i="32"/>
  <c r="C67" i="32"/>
  <c r="B67" i="32" s="1"/>
  <c r="C66" i="32"/>
  <c r="B66" i="32" s="1"/>
  <c r="C65" i="32"/>
  <c r="B65" i="32" s="1"/>
  <c r="C64" i="32"/>
  <c r="B64" i="32" s="1"/>
  <c r="C63" i="32"/>
  <c r="B63" i="32" s="1"/>
  <c r="C62" i="32"/>
  <c r="B62" i="32" s="1"/>
  <c r="C61" i="32"/>
  <c r="B61" i="32" s="1"/>
  <c r="C60" i="32"/>
  <c r="C59" i="32"/>
  <c r="B59" i="32" s="1"/>
  <c r="C58" i="32"/>
  <c r="B58" i="32" s="1"/>
  <c r="C57" i="32"/>
  <c r="B57" i="32" s="1"/>
  <c r="C56" i="32"/>
  <c r="B56" i="32" s="1"/>
  <c r="C55" i="32"/>
  <c r="B55" i="32" s="1"/>
  <c r="C54" i="32"/>
  <c r="B54" i="32" s="1"/>
  <c r="C53" i="32"/>
  <c r="B53" i="32" s="1"/>
  <c r="C52" i="32"/>
  <c r="C51" i="32"/>
  <c r="B51" i="32" s="1"/>
  <c r="C50" i="32"/>
  <c r="B50" i="32" s="1"/>
  <c r="C49" i="32"/>
  <c r="B49" i="32" s="1"/>
  <c r="C48" i="32"/>
  <c r="B48" i="32" s="1"/>
  <c r="C47" i="32"/>
  <c r="B47" i="32" s="1"/>
  <c r="C46" i="32"/>
  <c r="B46" i="32" s="1"/>
  <c r="C45" i="32"/>
  <c r="B45" i="32" s="1"/>
  <c r="C44" i="32"/>
  <c r="C43" i="32"/>
  <c r="B43" i="32" s="1"/>
  <c r="C42" i="32"/>
  <c r="B42" i="32" s="1"/>
  <c r="C41" i="32"/>
  <c r="B41" i="32" s="1"/>
  <c r="C40" i="32"/>
  <c r="B40" i="32" s="1"/>
  <c r="C39" i="32"/>
  <c r="B39" i="32" s="1"/>
  <c r="C38" i="32"/>
  <c r="B38" i="32" s="1"/>
  <c r="C37" i="32"/>
  <c r="B37" i="32" s="1"/>
  <c r="C36" i="32"/>
  <c r="C35" i="32"/>
  <c r="B35" i="32" s="1"/>
  <c r="C34" i="32"/>
  <c r="B34" i="32" s="1"/>
  <c r="C33" i="32"/>
  <c r="B33" i="32" s="1"/>
  <c r="C32" i="32"/>
  <c r="B32" i="32" s="1"/>
  <c r="C31" i="32"/>
  <c r="B31" i="32" s="1"/>
  <c r="C30" i="32"/>
  <c r="B30" i="32" s="1"/>
  <c r="C29" i="32"/>
  <c r="B29" i="32" s="1"/>
  <c r="C28" i="32"/>
  <c r="C21" i="32"/>
  <c r="B21" i="32" s="1"/>
  <c r="C20" i="32"/>
  <c r="B20" i="32" s="1"/>
  <c r="C19" i="32"/>
  <c r="B19" i="32" s="1"/>
  <c r="C18" i="32"/>
  <c r="B18" i="32" s="1"/>
  <c r="C17" i="32"/>
  <c r="B17" i="32" s="1"/>
  <c r="C16" i="32"/>
  <c r="B16" i="32" s="1"/>
  <c r="C15" i="32"/>
  <c r="B15" i="32" s="1"/>
  <c r="C14" i="32"/>
  <c r="B14" i="32" s="1"/>
  <c r="C13" i="32"/>
  <c r="B13" i="32" s="1"/>
  <c r="C12" i="32"/>
  <c r="B12" i="32" s="1"/>
  <c r="C11" i="32"/>
  <c r="B11" i="32" s="1"/>
  <c r="C10" i="32"/>
  <c r="B10" i="32" s="1"/>
  <c r="C9" i="32"/>
  <c r="B9" i="32" s="1"/>
  <c r="C8" i="32"/>
  <c r="B8" i="32" s="1"/>
  <c r="C7" i="32"/>
  <c r="B7" i="32" s="1"/>
  <c r="C6" i="32"/>
  <c r="B6" i="32" s="1"/>
  <c r="C5" i="32"/>
  <c r="B5" i="32" s="1"/>
  <c r="C4" i="32"/>
  <c r="B4" i="32" s="1"/>
  <c r="C3" i="32"/>
  <c r="B3" i="32" s="1"/>
  <c r="D139" i="34"/>
  <c r="B581" i="34"/>
  <c r="B589" i="34"/>
  <c r="B579" i="34"/>
  <c r="B578" i="34"/>
  <c r="B576" i="34"/>
  <c r="B574" i="34"/>
  <c r="B570" i="34"/>
  <c r="B568" i="34"/>
  <c r="B567" i="34"/>
  <c r="B566" i="34"/>
  <c r="B565" i="34"/>
  <c r="B561" i="34"/>
  <c r="B560" i="34"/>
  <c r="B559" i="34"/>
  <c r="B558" i="34"/>
  <c r="B557" i="34"/>
  <c r="B555" i="34"/>
  <c r="B550" i="34"/>
  <c r="B445" i="34"/>
  <c r="B580" i="34"/>
  <c r="B577" i="34"/>
  <c r="B573" i="34"/>
  <c r="B572" i="34"/>
  <c r="B571" i="34"/>
  <c r="B563" i="34"/>
  <c r="B562" i="34"/>
  <c r="B556" i="34"/>
  <c r="B554" i="34"/>
  <c r="B553" i="34"/>
  <c r="B552" i="34"/>
  <c r="B551" i="34"/>
  <c r="B549" i="34"/>
  <c r="B547" i="34"/>
  <c r="B546" i="34"/>
  <c r="B545" i="34"/>
  <c r="B196" i="34"/>
  <c r="B195" i="34"/>
  <c r="B193" i="34"/>
  <c r="B192" i="34"/>
  <c r="B209" i="34"/>
  <c r="B191" i="34"/>
  <c r="B569" i="34"/>
  <c r="B564" i="34"/>
  <c r="B182" i="34"/>
  <c r="B155" i="34"/>
  <c r="B152" i="34"/>
  <c r="B151" i="34"/>
  <c r="B150" i="34"/>
  <c r="B149" i="34"/>
  <c r="B148" i="34"/>
  <c r="B146" i="34"/>
  <c r="B145" i="34"/>
  <c r="B143" i="34"/>
  <c r="B140" i="34"/>
  <c r="B575" i="34"/>
  <c r="B548" i="34"/>
  <c r="B58" i="34"/>
  <c r="C581" i="34"/>
  <c r="E581" i="34" s="1"/>
  <c r="C589" i="34"/>
  <c r="C579" i="34"/>
  <c r="E579" i="34" s="1"/>
  <c r="C578" i="34"/>
  <c r="D578" i="34" s="1"/>
  <c r="C576" i="34"/>
  <c r="E576" i="34" s="1"/>
  <c r="C574" i="34"/>
  <c r="E574" i="34" s="1"/>
  <c r="C570" i="34"/>
  <c r="E570" i="34" s="1"/>
  <c r="C568" i="34"/>
  <c r="D568" i="34" s="1"/>
  <c r="C567" i="34"/>
  <c r="E567" i="34" s="1"/>
  <c r="C566" i="34"/>
  <c r="E566" i="34" s="1"/>
  <c r="C565" i="34"/>
  <c r="E565" i="34" s="1"/>
  <c r="C561" i="34"/>
  <c r="D561" i="34" s="1"/>
  <c r="C560" i="34"/>
  <c r="E560" i="34" s="1"/>
  <c r="C559" i="34"/>
  <c r="E559" i="34" s="1"/>
  <c r="C558" i="34"/>
  <c r="E558" i="34" s="1"/>
  <c r="C557" i="34"/>
  <c r="D557" i="34" s="1"/>
  <c r="C555" i="34"/>
  <c r="E555" i="34" s="1"/>
  <c r="C550" i="34"/>
  <c r="E550" i="34" s="1"/>
  <c r="C445" i="34"/>
  <c r="E445" i="34" s="1"/>
  <c r="C580" i="34"/>
  <c r="C577" i="34"/>
  <c r="C573" i="34"/>
  <c r="C572" i="34"/>
  <c r="C571" i="34"/>
  <c r="C563" i="34"/>
  <c r="C562" i="34"/>
  <c r="C556" i="34"/>
  <c r="C554" i="34"/>
  <c r="C553" i="34"/>
  <c r="C552" i="34"/>
  <c r="C551" i="34"/>
  <c r="C549" i="34"/>
  <c r="C547" i="34"/>
  <c r="C546" i="34"/>
  <c r="C545" i="34"/>
  <c r="C196" i="34"/>
  <c r="C195" i="34"/>
  <c r="C193" i="34"/>
  <c r="C192" i="34"/>
  <c r="C209" i="34"/>
  <c r="D209" i="34" s="1"/>
  <c r="C191" i="34"/>
  <c r="E191" i="34" s="1"/>
  <c r="C569" i="34"/>
  <c r="E569" i="34" s="1"/>
  <c r="C564" i="34"/>
  <c r="E564" i="34" s="1"/>
  <c r="C182" i="34"/>
  <c r="D182" i="34" s="1"/>
  <c r="C155" i="34"/>
  <c r="C152" i="34"/>
  <c r="E152" i="34" s="1"/>
  <c r="C151" i="34"/>
  <c r="E151" i="34" s="1"/>
  <c r="C150" i="34"/>
  <c r="D150" i="34" s="1"/>
  <c r="C149" i="34"/>
  <c r="E149" i="34" s="1"/>
  <c r="C148" i="34"/>
  <c r="E148" i="34" s="1"/>
  <c r="C146" i="34"/>
  <c r="E146" i="34" s="1"/>
  <c r="C145" i="34"/>
  <c r="D145" i="34" s="1"/>
  <c r="C143" i="34"/>
  <c r="E143" i="34" s="1"/>
  <c r="C140" i="34"/>
  <c r="E140" i="34" s="1"/>
  <c r="C575" i="34"/>
  <c r="E575" i="34" s="1"/>
  <c r="C548" i="34"/>
  <c r="D548" i="34" s="1"/>
  <c r="C58" i="34"/>
  <c r="E58" i="34" s="1"/>
  <c r="C588" i="34"/>
  <c r="C587" i="34"/>
  <c r="C586" i="34"/>
  <c r="C585" i="34"/>
  <c r="C584" i="34"/>
  <c r="C583" i="34"/>
  <c r="C582" i="34"/>
  <c r="C544" i="34"/>
  <c r="C543" i="34"/>
  <c r="C542" i="34"/>
  <c r="C541" i="34"/>
  <c r="C540" i="34"/>
  <c r="C539" i="34"/>
  <c r="C538" i="34"/>
  <c r="C537"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8" i="34"/>
  <c r="C207" i="34"/>
  <c r="C206" i="34"/>
  <c r="C205" i="34"/>
  <c r="C204" i="34"/>
  <c r="C203" i="34"/>
  <c r="C202" i="34"/>
  <c r="C201" i="34"/>
  <c r="C200" i="34"/>
  <c r="C199" i="34"/>
  <c r="C198" i="34"/>
  <c r="C197" i="34"/>
  <c r="C194" i="34"/>
  <c r="C190" i="34"/>
  <c r="C189" i="34"/>
  <c r="C188" i="34"/>
  <c r="C187" i="34"/>
  <c r="C186" i="34"/>
  <c r="C185" i="34"/>
  <c r="C184" i="34"/>
  <c r="C183"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4" i="34"/>
  <c r="C153" i="34"/>
  <c r="C147" i="34"/>
  <c r="C144" i="34"/>
  <c r="E144" i="34" s="1"/>
  <c r="C142" i="34"/>
  <c r="C141" i="34"/>
  <c r="C139" i="34"/>
  <c r="E139" i="34" s="1"/>
  <c r="C138" i="34"/>
  <c r="D138" i="34" s="1"/>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52" i="3" s="1"/>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594" i="34"/>
  <c r="C593" i="34"/>
  <c r="C592" i="34"/>
  <c r="C591" i="34"/>
  <c r="C590" i="34"/>
  <c r="C24" i="34"/>
  <c r="C23" i="34"/>
  <c r="C22" i="34"/>
  <c r="C21" i="34"/>
  <c r="C20" i="34"/>
  <c r="C19" i="34"/>
  <c r="C18" i="34"/>
  <c r="C17" i="34"/>
  <c r="C16" i="34"/>
  <c r="C15" i="34"/>
  <c r="C14" i="34"/>
  <c r="C13" i="34"/>
  <c r="C12" i="34"/>
  <c r="C11" i="34"/>
  <c r="C10" i="34"/>
  <c r="C9" i="34"/>
  <c r="C8" i="34"/>
  <c r="C7" i="34"/>
  <c r="C6" i="34"/>
  <c r="C5" i="34"/>
  <c r="E138" i="34" l="1"/>
  <c r="D144" i="34"/>
  <c r="D575" i="34"/>
  <c r="D146" i="34"/>
  <c r="D445" i="34"/>
  <c r="D151" i="34"/>
  <c r="D558" i="34"/>
  <c r="D564" i="34"/>
  <c r="D565" i="34"/>
  <c r="D570" i="34"/>
  <c r="D579" i="34"/>
  <c r="E548" i="34"/>
  <c r="E145" i="34"/>
  <c r="E150" i="34"/>
  <c r="E182" i="34"/>
  <c r="E209" i="34"/>
  <c r="E557" i="34"/>
  <c r="E561" i="34"/>
  <c r="E568" i="34"/>
  <c r="E578" i="34"/>
  <c r="D140" i="34"/>
  <c r="D148" i="34"/>
  <c r="D152" i="34"/>
  <c r="D569" i="34"/>
  <c r="D550" i="34"/>
  <c r="D559" i="34"/>
  <c r="D566" i="34"/>
  <c r="D574" i="34"/>
  <c r="D58" i="34"/>
  <c r="D143" i="34"/>
  <c r="D149" i="34"/>
  <c r="D191" i="34"/>
  <c r="D555" i="34"/>
  <c r="D560" i="34"/>
  <c r="D567" i="34"/>
  <c r="D576" i="34"/>
  <c r="D581" i="34"/>
  <c r="H73" i="21" l="1"/>
  <c r="H74" i="21"/>
  <c r="H75" i="21"/>
  <c r="H76" i="21"/>
  <c r="H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E17" i="34" l="1"/>
  <c r="D17" i="34"/>
  <c r="F47" i="3"/>
  <c r="F45" i="3"/>
  <c r="F44" i="3"/>
  <c r="F42" i="3"/>
  <c r="F41" i="3"/>
  <c r="F40" i="3"/>
  <c r="F39" i="3"/>
  <c r="F38" i="3"/>
  <c r="F37" i="3"/>
  <c r="F36" i="3"/>
  <c r="F35" i="3"/>
  <c r="F32" i="3"/>
  <c r="F31" i="3"/>
  <c r="F30" i="3"/>
  <c r="F28" i="3"/>
  <c r="F26" i="3"/>
  <c r="C45" i="3"/>
  <c r="C44" i="3"/>
  <c r="C43" i="3"/>
  <c r="X603" i="8"/>
  <c r="DH3" i="30"/>
  <c r="D80" i="21" l="1"/>
  <c r="E80" i="21"/>
  <c r="F80" i="21"/>
  <c r="G80" i="21"/>
  <c r="E147" i="34"/>
  <c r="D147" i="34"/>
  <c r="E137" i="34"/>
  <c r="D137" i="34"/>
  <c r="E197" i="34" l="1"/>
  <c r="E190" i="34"/>
  <c r="E188" i="34"/>
  <c r="E186" i="34"/>
  <c r="E180" i="34"/>
  <c r="E169" i="34"/>
  <c r="E165" i="34"/>
  <c r="E154" i="34"/>
  <c r="E131" i="34"/>
  <c r="E122" i="34"/>
  <c r="E107" i="34"/>
  <c r="E75" i="34"/>
  <c r="E71" i="34"/>
  <c r="E68" i="34"/>
  <c r="E66" i="34"/>
  <c r="E62" i="34"/>
  <c r="E55" i="34"/>
  <c r="E52" i="34"/>
  <c r="E47" i="34"/>
  <c r="E46" i="34"/>
  <c r="E45" i="34"/>
  <c r="E44" i="34"/>
  <c r="E43" i="34"/>
  <c r="E42" i="34"/>
  <c r="E41" i="34"/>
  <c r="E40" i="34"/>
  <c r="E39" i="34"/>
  <c r="E38" i="34"/>
  <c r="E37" i="34"/>
  <c r="E31" i="34"/>
  <c r="E10" i="34"/>
  <c r="D197" i="34"/>
  <c r="D190" i="34"/>
  <c r="D188" i="34"/>
  <c r="D186" i="34"/>
  <c r="D180" i="34"/>
  <c r="D169" i="34"/>
  <c r="D165" i="34"/>
  <c r="D154" i="34"/>
  <c r="D131" i="34"/>
  <c r="D122" i="34"/>
  <c r="D107" i="34"/>
  <c r="D75" i="34"/>
  <c r="D71" i="34"/>
  <c r="D68" i="34"/>
  <c r="D66" i="34"/>
  <c r="D62" i="34"/>
  <c r="D55" i="34"/>
  <c r="D52" i="34"/>
  <c r="D47" i="34"/>
  <c r="D46" i="34"/>
  <c r="D45" i="34"/>
  <c r="D44" i="34"/>
  <c r="D43" i="34"/>
  <c r="D42" i="34"/>
  <c r="D41" i="34"/>
  <c r="D40" i="34"/>
  <c r="D39" i="34"/>
  <c r="D38" i="34"/>
  <c r="D37" i="34"/>
  <c r="D31" i="34"/>
  <c r="D10" i="34"/>
  <c r="N83" i="20" l="1"/>
  <c r="O83" i="20"/>
  <c r="P83" i="20"/>
  <c r="U380" i="31"/>
  <c r="U379" i="31"/>
  <c r="C380" i="31"/>
  <c r="C379" i="31"/>
  <c r="D379" i="31" s="1"/>
  <c r="B379" i="31"/>
  <c r="U286" i="31"/>
  <c r="U285" i="31"/>
  <c r="C286" i="31"/>
  <c r="C285" i="31"/>
  <c r="D285" i="31" s="1"/>
  <c r="B285" i="31"/>
  <c r="D8" i="34" l="1"/>
  <c r="E8" i="34"/>
  <c r="E29" i="34"/>
  <c r="D29" i="34"/>
  <c r="E49" i="34"/>
  <c r="D49" i="34"/>
  <c r="E60" i="34"/>
  <c r="D60" i="34"/>
  <c r="E70" i="34"/>
  <c r="D70" i="34"/>
  <c r="E80" i="34"/>
  <c r="D80" i="34"/>
  <c r="D88" i="34"/>
  <c r="E88" i="34"/>
  <c r="E96" i="34"/>
  <c r="D96" i="34"/>
  <c r="D104" i="34"/>
  <c r="E104" i="34"/>
  <c r="E120" i="34"/>
  <c r="D120" i="34"/>
  <c r="E142" i="34"/>
  <c r="D142" i="34"/>
  <c r="E162" i="34"/>
  <c r="D162" i="34"/>
  <c r="E171" i="34"/>
  <c r="D171" i="34"/>
  <c r="E179" i="34"/>
  <c r="D179" i="34"/>
  <c r="E198" i="34"/>
  <c r="D198" i="34"/>
  <c r="E18" i="34"/>
  <c r="D18" i="34"/>
  <c r="E30" i="34"/>
  <c r="D30" i="34"/>
  <c r="E89" i="34"/>
  <c r="D89" i="34"/>
  <c r="E199" i="34"/>
  <c r="D199" i="34"/>
  <c r="E32" i="34"/>
  <c r="D32" i="34"/>
  <c r="E61" i="34"/>
  <c r="D61" i="34"/>
  <c r="E73" i="34"/>
  <c r="D73" i="34"/>
  <c r="E82" i="34"/>
  <c r="D82" i="34"/>
  <c r="E90" i="34"/>
  <c r="D90" i="34"/>
  <c r="E98" i="34"/>
  <c r="D98" i="34"/>
  <c r="E106" i="34"/>
  <c r="D106" i="34"/>
  <c r="E132" i="34"/>
  <c r="D132" i="34"/>
  <c r="E156" i="34"/>
  <c r="D156" i="34"/>
  <c r="E173" i="34"/>
  <c r="D173" i="34"/>
  <c r="E183" i="34"/>
  <c r="D183" i="34"/>
  <c r="E9" i="34"/>
  <c r="D9" i="34"/>
  <c r="E50" i="34"/>
  <c r="D50" i="34"/>
  <c r="E81" i="34"/>
  <c r="D81" i="34"/>
  <c r="E130" i="34"/>
  <c r="D130" i="34"/>
  <c r="E593" i="34"/>
  <c r="D593" i="34"/>
  <c r="E51" i="34"/>
  <c r="D51" i="34"/>
  <c r="E12" i="34"/>
  <c r="D12" i="34"/>
  <c r="E21" i="34"/>
  <c r="D21" i="34"/>
  <c r="E33" i="34"/>
  <c r="D33" i="34"/>
  <c r="E53" i="34"/>
  <c r="D53" i="34"/>
  <c r="E63" i="34"/>
  <c r="D63" i="34"/>
  <c r="E74" i="34"/>
  <c r="D74" i="34"/>
  <c r="E83" i="34"/>
  <c r="D83" i="34"/>
  <c r="E91" i="34"/>
  <c r="D91" i="34"/>
  <c r="E99" i="34"/>
  <c r="D99" i="34"/>
  <c r="E133" i="34"/>
  <c r="D133" i="34"/>
  <c r="D157" i="34"/>
  <c r="E157" i="34"/>
  <c r="D164" i="34"/>
  <c r="E164" i="34"/>
  <c r="E174" i="34"/>
  <c r="D174" i="34"/>
  <c r="E184" i="34"/>
  <c r="D184" i="34"/>
  <c r="E592" i="34"/>
  <c r="D592" i="34"/>
  <c r="E113" i="34"/>
  <c r="D113" i="34"/>
  <c r="E172" i="34"/>
  <c r="D172" i="34"/>
  <c r="D20" i="34"/>
  <c r="E20" i="34"/>
  <c r="D594" i="34"/>
  <c r="E594" i="34"/>
  <c r="E13" i="34"/>
  <c r="D13" i="34"/>
  <c r="E22" i="34"/>
  <c r="D22" i="34"/>
  <c r="E25" i="34"/>
  <c r="D25" i="34"/>
  <c r="E34" i="34"/>
  <c r="D34" i="34"/>
  <c r="E54" i="34"/>
  <c r="D54" i="34"/>
  <c r="E64" i="34"/>
  <c r="D64" i="34"/>
  <c r="E76" i="34"/>
  <c r="D76" i="34"/>
  <c r="E84" i="34"/>
  <c r="D84" i="34"/>
  <c r="E92" i="34"/>
  <c r="D92" i="34"/>
  <c r="E100" i="34"/>
  <c r="D100" i="34"/>
  <c r="E108" i="34"/>
  <c r="D108" i="34"/>
  <c r="E125" i="34"/>
  <c r="D125" i="34"/>
  <c r="E134" i="34"/>
  <c r="D134" i="34"/>
  <c r="E158" i="34"/>
  <c r="D158" i="34"/>
  <c r="E166" i="34"/>
  <c r="D166" i="34"/>
  <c r="E175" i="34"/>
  <c r="D175" i="34"/>
  <c r="E185" i="34"/>
  <c r="D185" i="34"/>
  <c r="E591" i="34"/>
  <c r="D591" i="34"/>
  <c r="E19" i="34"/>
  <c r="D19" i="34"/>
  <c r="E121" i="34"/>
  <c r="D121" i="34"/>
  <c r="E14" i="34"/>
  <c r="D14" i="34"/>
  <c r="E26" i="34"/>
  <c r="D26" i="34"/>
  <c r="E35" i="34"/>
  <c r="D35" i="34"/>
  <c r="E56" i="34"/>
  <c r="D56" i="34"/>
  <c r="E65" i="34"/>
  <c r="D65" i="34"/>
  <c r="E77" i="34"/>
  <c r="D77" i="34"/>
  <c r="E85" i="34"/>
  <c r="D85" i="34"/>
  <c r="E93" i="34"/>
  <c r="M52" i="3" s="1"/>
  <c r="D93" i="34"/>
  <c r="I52" i="3" s="1"/>
  <c r="E101" i="34"/>
  <c r="D101" i="34"/>
  <c r="D126" i="34"/>
  <c r="E126" i="34"/>
  <c r="E159" i="34"/>
  <c r="D159" i="34"/>
  <c r="E176" i="34"/>
  <c r="D176" i="34"/>
  <c r="E187" i="34"/>
  <c r="D187" i="34"/>
  <c r="E72" i="34"/>
  <c r="D72" i="34"/>
  <c r="E97" i="34"/>
  <c r="D97" i="34"/>
  <c r="E163" i="34"/>
  <c r="D163" i="34"/>
  <c r="E5" i="34"/>
  <c r="D5" i="34"/>
  <c r="E24" i="34"/>
  <c r="D24" i="34"/>
  <c r="D36" i="34"/>
  <c r="E36" i="34"/>
  <c r="E57" i="34"/>
  <c r="D57" i="34"/>
  <c r="E67" i="34"/>
  <c r="D67" i="34"/>
  <c r="E78" i="34"/>
  <c r="D78" i="34"/>
  <c r="E86" i="34"/>
  <c r="D86" i="34"/>
  <c r="E94" i="34"/>
  <c r="D94" i="34"/>
  <c r="E102" i="34"/>
  <c r="D102" i="34"/>
  <c r="D127" i="34"/>
  <c r="E127" i="34"/>
  <c r="E136" i="34"/>
  <c r="D136" i="34"/>
  <c r="E160" i="34"/>
  <c r="D160" i="34"/>
  <c r="E168" i="34"/>
  <c r="D168" i="34"/>
  <c r="E177" i="34"/>
  <c r="D177" i="34"/>
  <c r="E105" i="34"/>
  <c r="D105" i="34"/>
  <c r="E153" i="34"/>
  <c r="D153" i="34"/>
  <c r="D11" i="34"/>
  <c r="E11" i="34"/>
  <c r="E23" i="34"/>
  <c r="D23" i="34"/>
  <c r="E15" i="34"/>
  <c r="D15" i="34"/>
  <c r="E27" i="34"/>
  <c r="D27" i="34"/>
  <c r="E7" i="34"/>
  <c r="D7" i="34"/>
  <c r="E16" i="34"/>
  <c r="D16" i="34"/>
  <c r="E590" i="34"/>
  <c r="D590" i="34"/>
  <c r="D28" i="34"/>
  <c r="E28" i="34"/>
  <c r="D48" i="34"/>
  <c r="E48" i="34"/>
  <c r="E59" i="34"/>
  <c r="D59" i="34"/>
  <c r="E69" i="34"/>
  <c r="D69" i="34"/>
  <c r="D79" i="34"/>
  <c r="E79" i="34"/>
  <c r="D87" i="34"/>
  <c r="E87" i="34"/>
  <c r="D95" i="34"/>
  <c r="E95" i="34"/>
  <c r="D103" i="34"/>
  <c r="E103" i="34"/>
  <c r="D119" i="34"/>
  <c r="E119" i="34"/>
  <c r="E128" i="34"/>
  <c r="D128" i="34"/>
  <c r="E141" i="34"/>
  <c r="D141" i="34"/>
  <c r="E161" i="34"/>
  <c r="D161" i="34"/>
  <c r="E170" i="34"/>
  <c r="D170" i="34"/>
  <c r="E178" i="34"/>
  <c r="D178" i="34"/>
  <c r="C40" i="3"/>
  <c r="C39" i="3"/>
  <c r="C38" i="3"/>
  <c r="C37" i="3"/>
  <c r="C36" i="3"/>
  <c r="C35" i="3"/>
  <c r="C34" i="3"/>
  <c r="C32" i="3"/>
  <c r="C33" i="3"/>
  <c r="C31" i="3"/>
  <c r="C30" i="3"/>
  <c r="C29" i="3"/>
  <c r="C27" i="3"/>
  <c r="C26" i="3"/>
  <c r="C25" i="3"/>
  <c r="F12" i="35"/>
  <c r="P224" i="26"/>
  <c r="Q224" i="26"/>
  <c r="Q2859" i="25" l="1"/>
  <c r="P2859" i="25"/>
  <c r="G619" i="8" s="1"/>
  <c r="M83" i="20" l="1"/>
  <c r="L83" i="20"/>
  <c r="P309" i="29"/>
  <c r="O309" i="29"/>
  <c r="N309" i="29"/>
  <c r="O224" i="26" l="1"/>
  <c r="N224" i="26"/>
  <c r="D219" i="34" l="1"/>
  <c r="E219" i="34"/>
  <c r="D274" i="34"/>
  <c r="E274" i="34"/>
  <c r="D314" i="34"/>
  <c r="E314" i="34"/>
  <c r="D346" i="34"/>
  <c r="E346" i="34"/>
  <c r="E417" i="34"/>
  <c r="D417" i="34"/>
  <c r="E216" i="34"/>
  <c r="D216" i="34"/>
  <c r="E232" i="34"/>
  <c r="D232" i="34"/>
  <c r="E239" i="34"/>
  <c r="D239" i="34"/>
  <c r="E255" i="34"/>
  <c r="D255" i="34"/>
  <c r="E271" i="34"/>
  <c r="D271" i="34"/>
  <c r="E287" i="34"/>
  <c r="D287" i="34"/>
  <c r="E303" i="34"/>
  <c r="D303" i="34"/>
  <c r="E319" i="34"/>
  <c r="D319" i="34"/>
  <c r="E335" i="34"/>
  <c r="D335" i="34"/>
  <c r="E351" i="34"/>
  <c r="D351" i="34"/>
  <c r="E367" i="34"/>
  <c r="D367" i="34"/>
  <c r="E383" i="34"/>
  <c r="D383" i="34"/>
  <c r="E398" i="34"/>
  <c r="D398" i="34"/>
  <c r="E414" i="34"/>
  <c r="D414" i="34"/>
  <c r="E217" i="34"/>
  <c r="D217" i="34"/>
  <c r="E233" i="34"/>
  <c r="D233" i="34"/>
  <c r="E210" i="34"/>
  <c r="D210" i="34"/>
  <c r="E218" i="34"/>
  <c r="D218" i="34"/>
  <c r="E226" i="34"/>
  <c r="D226" i="34"/>
  <c r="E234" i="34"/>
  <c r="D234" i="34"/>
  <c r="E241" i="34"/>
  <c r="D241" i="34"/>
  <c r="E249" i="34"/>
  <c r="D249" i="34"/>
  <c r="E257" i="34"/>
  <c r="D257" i="34"/>
  <c r="E265" i="34"/>
  <c r="D265" i="34"/>
  <c r="E273" i="34"/>
  <c r="D273" i="34"/>
  <c r="E281" i="34"/>
  <c r="D281" i="34"/>
  <c r="E289" i="34"/>
  <c r="D289" i="34"/>
  <c r="E297" i="34"/>
  <c r="D297" i="34"/>
  <c r="E305" i="34"/>
  <c r="D305" i="34"/>
  <c r="E313" i="34"/>
  <c r="D313" i="34"/>
  <c r="E321" i="34"/>
  <c r="D321" i="34"/>
  <c r="E329" i="34"/>
  <c r="D329" i="34"/>
  <c r="E337" i="34"/>
  <c r="D337" i="34"/>
  <c r="E345" i="34"/>
  <c r="D345" i="34"/>
  <c r="E353" i="34"/>
  <c r="D353" i="34"/>
  <c r="E361" i="34"/>
  <c r="D361" i="34"/>
  <c r="E369" i="34"/>
  <c r="D369" i="34"/>
  <c r="E377" i="34"/>
  <c r="D377" i="34"/>
  <c r="E385" i="34"/>
  <c r="D385" i="34"/>
  <c r="E393" i="34"/>
  <c r="D393" i="34"/>
  <c r="D400" i="34"/>
  <c r="E400" i="34"/>
  <c r="D408" i="34"/>
  <c r="E408" i="34"/>
  <c r="D416" i="34"/>
  <c r="E416" i="34"/>
  <c r="D424" i="34"/>
  <c r="E424" i="34"/>
  <c r="D432" i="34"/>
  <c r="E432" i="34"/>
  <c r="D440" i="34"/>
  <c r="E440" i="34"/>
  <c r="D449" i="34"/>
  <c r="E449" i="34"/>
  <c r="D457" i="34"/>
  <c r="E457" i="34"/>
  <c r="D465" i="34"/>
  <c r="E465" i="34"/>
  <c r="D473" i="34"/>
  <c r="E473" i="34"/>
  <c r="D480" i="34"/>
  <c r="E480" i="34"/>
  <c r="D488" i="34"/>
  <c r="E488" i="34"/>
  <c r="D496" i="34"/>
  <c r="E496" i="34"/>
  <c r="D504" i="34"/>
  <c r="E504" i="34"/>
  <c r="D512" i="34"/>
  <c r="E512" i="34"/>
  <c r="D520" i="34"/>
  <c r="E520" i="34"/>
  <c r="D528" i="34"/>
  <c r="E528" i="34"/>
  <c r="D536" i="34"/>
  <c r="E536" i="34"/>
  <c r="D544" i="34"/>
  <c r="E544" i="34"/>
  <c r="D242" i="34"/>
  <c r="E242" i="34"/>
  <c r="D298" i="34"/>
  <c r="E298" i="34"/>
  <c r="D378" i="34"/>
  <c r="E378" i="34"/>
  <c r="E481" i="34"/>
  <c r="D481" i="34"/>
  <c r="D426" i="34"/>
  <c r="E426" i="34"/>
  <c r="E434" i="34"/>
  <c r="D434" i="34"/>
  <c r="D442" i="34"/>
  <c r="E442" i="34"/>
  <c r="E451" i="34"/>
  <c r="D451" i="34"/>
  <c r="D459" i="34"/>
  <c r="E459" i="34"/>
  <c r="D467" i="34"/>
  <c r="E467" i="34"/>
  <c r="D475" i="34"/>
  <c r="E475" i="34"/>
  <c r="E482" i="34"/>
  <c r="D482" i="34"/>
  <c r="D490" i="34"/>
  <c r="E490" i="34"/>
  <c r="E498" i="34"/>
  <c r="D498" i="34"/>
  <c r="E506" i="34"/>
  <c r="D506" i="34"/>
  <c r="E514" i="34"/>
  <c r="D514" i="34"/>
  <c r="D522" i="34"/>
  <c r="E522" i="34"/>
  <c r="D530" i="34"/>
  <c r="E530" i="34"/>
  <c r="D538" i="34"/>
  <c r="E538" i="34"/>
  <c r="D583" i="34"/>
  <c r="E583" i="34"/>
  <c r="D211" i="34"/>
  <c r="E211" i="34"/>
  <c r="D266" i="34"/>
  <c r="E266" i="34"/>
  <c r="D322" i="34"/>
  <c r="E322" i="34"/>
  <c r="D362" i="34"/>
  <c r="E362" i="34"/>
  <c r="D394" i="34"/>
  <c r="E394" i="34"/>
  <c r="E433" i="34"/>
  <c r="D433" i="34"/>
  <c r="D458" i="34"/>
  <c r="E458" i="34"/>
  <c r="D489" i="34"/>
  <c r="E489" i="34"/>
  <c r="D521" i="34"/>
  <c r="E521" i="34"/>
  <c r="D582" i="34"/>
  <c r="E582" i="34"/>
  <c r="D220" i="34"/>
  <c r="E220" i="34"/>
  <c r="E243" i="34"/>
  <c r="D243" i="34"/>
  <c r="D267" i="34"/>
  <c r="E267" i="34"/>
  <c r="E291" i="34"/>
  <c r="D291" i="34"/>
  <c r="D315" i="34"/>
  <c r="E315" i="34"/>
  <c r="E339" i="34"/>
  <c r="D339" i="34"/>
  <c r="D363" i="34"/>
  <c r="E363" i="34"/>
  <c r="D379" i="34"/>
  <c r="E379" i="34"/>
  <c r="D402" i="34"/>
  <c r="E402" i="34"/>
  <c r="E418" i="34"/>
  <c r="D418" i="34"/>
  <c r="E213" i="34"/>
  <c r="D213" i="34"/>
  <c r="E221" i="34"/>
  <c r="D221" i="34"/>
  <c r="E229" i="34"/>
  <c r="D229" i="34"/>
  <c r="E236" i="34"/>
  <c r="D236" i="34"/>
  <c r="E244" i="34"/>
  <c r="D244" i="34"/>
  <c r="E252" i="34"/>
  <c r="D252" i="34"/>
  <c r="E260" i="34"/>
  <c r="D260" i="34"/>
  <c r="E268" i="34"/>
  <c r="D268" i="34"/>
  <c r="E276" i="34"/>
  <c r="D276" i="34"/>
  <c r="E284" i="34"/>
  <c r="D284" i="34"/>
  <c r="E292" i="34"/>
  <c r="D292" i="34"/>
  <c r="E300" i="34"/>
  <c r="D300" i="34"/>
  <c r="E308" i="34"/>
  <c r="D308" i="34"/>
  <c r="E316" i="34"/>
  <c r="D316" i="34"/>
  <c r="E324" i="34"/>
  <c r="D324" i="34"/>
  <c r="E332" i="34"/>
  <c r="D332" i="34"/>
  <c r="E340" i="34"/>
  <c r="D340" i="34"/>
  <c r="E348" i="34"/>
  <c r="D348" i="34"/>
  <c r="E356" i="34"/>
  <c r="D356" i="34"/>
  <c r="E364" i="34"/>
  <c r="D364" i="34"/>
  <c r="E372" i="34"/>
  <c r="D372" i="34"/>
  <c r="E380" i="34"/>
  <c r="D380" i="34"/>
  <c r="E388" i="34"/>
  <c r="D388" i="34"/>
  <c r="E396" i="34"/>
  <c r="D396" i="34"/>
  <c r="E403" i="34"/>
  <c r="D403" i="34"/>
  <c r="E411" i="34"/>
  <c r="D411" i="34"/>
  <c r="E419" i="34"/>
  <c r="D419" i="34"/>
  <c r="E427" i="34"/>
  <c r="D427" i="34"/>
  <c r="E435" i="34"/>
  <c r="D435" i="34"/>
  <c r="E443" i="34"/>
  <c r="D443" i="34"/>
  <c r="E452" i="34"/>
  <c r="D452" i="34"/>
  <c r="E460" i="34"/>
  <c r="D460" i="34"/>
  <c r="E468" i="34"/>
  <c r="D468" i="34"/>
  <c r="E476" i="34"/>
  <c r="D476" i="34"/>
  <c r="E483" i="34"/>
  <c r="D483" i="34"/>
  <c r="E491" i="34"/>
  <c r="D491" i="34"/>
  <c r="E499" i="34"/>
  <c r="D499" i="34"/>
  <c r="E507" i="34"/>
  <c r="D507" i="34"/>
  <c r="E515" i="34"/>
  <c r="D515" i="34"/>
  <c r="E523" i="34"/>
  <c r="D523" i="34"/>
  <c r="E531" i="34"/>
  <c r="D531" i="34"/>
  <c r="E539" i="34"/>
  <c r="D539" i="34"/>
  <c r="E584" i="34"/>
  <c r="D584" i="34"/>
  <c r="D250" i="34"/>
  <c r="E250" i="34"/>
  <c r="D290" i="34"/>
  <c r="E290" i="34"/>
  <c r="D338" i="34"/>
  <c r="E338" i="34"/>
  <c r="D386" i="34"/>
  <c r="E386" i="34"/>
  <c r="D425" i="34"/>
  <c r="E425" i="34"/>
  <c r="E450" i="34"/>
  <c r="D450" i="34"/>
  <c r="E474" i="34"/>
  <c r="D474" i="34"/>
  <c r="E505" i="34"/>
  <c r="D505" i="34"/>
  <c r="D529" i="34"/>
  <c r="E529" i="34"/>
  <c r="E228" i="34"/>
  <c r="D228" i="34"/>
  <c r="D251" i="34"/>
  <c r="E251" i="34"/>
  <c r="E275" i="34"/>
  <c r="D275" i="34"/>
  <c r="D299" i="34"/>
  <c r="E299" i="34"/>
  <c r="D331" i="34"/>
  <c r="E331" i="34"/>
  <c r="E355" i="34"/>
  <c r="D355" i="34"/>
  <c r="E371" i="34"/>
  <c r="D371" i="34"/>
  <c r="D395" i="34"/>
  <c r="E395" i="34"/>
  <c r="D410" i="34"/>
  <c r="E410" i="34"/>
  <c r="E214" i="34"/>
  <c r="D214" i="34"/>
  <c r="E222" i="34"/>
  <c r="D222" i="34"/>
  <c r="E230" i="34"/>
  <c r="D230" i="34"/>
  <c r="E237" i="34"/>
  <c r="D237" i="34"/>
  <c r="E245" i="34"/>
  <c r="D245" i="34"/>
  <c r="E253" i="34"/>
  <c r="D253" i="34"/>
  <c r="E261" i="34"/>
  <c r="D261" i="34"/>
  <c r="E269" i="34"/>
  <c r="D269" i="34"/>
  <c r="E277" i="34"/>
  <c r="D277" i="34"/>
  <c r="E285" i="34"/>
  <c r="D285" i="34"/>
  <c r="E293" i="34"/>
  <c r="D293" i="34"/>
  <c r="E301" i="34"/>
  <c r="D301" i="34"/>
  <c r="E309" i="34"/>
  <c r="D309" i="34"/>
  <c r="E317" i="34"/>
  <c r="D317" i="34"/>
  <c r="E325" i="34"/>
  <c r="D325" i="34"/>
  <c r="E333" i="34"/>
  <c r="D333" i="34"/>
  <c r="E341" i="34"/>
  <c r="D341" i="34"/>
  <c r="E349" i="34"/>
  <c r="D349" i="34"/>
  <c r="E357" i="34"/>
  <c r="D357" i="34"/>
  <c r="E365" i="34"/>
  <c r="D365" i="34"/>
  <c r="E373" i="34"/>
  <c r="D373" i="34"/>
  <c r="E381" i="34"/>
  <c r="D381" i="34"/>
  <c r="E389" i="34"/>
  <c r="D389" i="34"/>
  <c r="E404" i="34"/>
  <c r="D404" i="34"/>
  <c r="E412" i="34"/>
  <c r="D412" i="34"/>
  <c r="E420" i="34"/>
  <c r="D420" i="34"/>
  <c r="E428" i="34"/>
  <c r="D428" i="34"/>
  <c r="E436" i="34"/>
  <c r="D436" i="34"/>
  <c r="E444" i="34"/>
  <c r="D444" i="34"/>
  <c r="E453" i="34"/>
  <c r="D453" i="34"/>
  <c r="E461" i="34"/>
  <c r="D461" i="34"/>
  <c r="E469" i="34"/>
  <c r="D469" i="34"/>
  <c r="E484" i="34"/>
  <c r="D484" i="34"/>
  <c r="E492" i="34"/>
  <c r="D492" i="34"/>
  <c r="E500" i="34"/>
  <c r="D500" i="34"/>
  <c r="E508" i="34"/>
  <c r="D508" i="34"/>
  <c r="E516" i="34"/>
  <c r="D516" i="34"/>
  <c r="E524" i="34"/>
  <c r="D524" i="34"/>
  <c r="E532" i="34"/>
  <c r="D532" i="34"/>
  <c r="E540" i="34"/>
  <c r="D540" i="34"/>
  <c r="D585" i="34"/>
  <c r="E585" i="34"/>
  <c r="D235" i="34"/>
  <c r="E235" i="34"/>
  <c r="D282" i="34"/>
  <c r="E282" i="34"/>
  <c r="D330" i="34"/>
  <c r="E330" i="34"/>
  <c r="D370" i="34"/>
  <c r="E370" i="34"/>
  <c r="D401" i="34"/>
  <c r="E401" i="34"/>
  <c r="E441" i="34"/>
  <c r="D441" i="34"/>
  <c r="D466" i="34"/>
  <c r="E466" i="34"/>
  <c r="E497" i="34"/>
  <c r="D497" i="34"/>
  <c r="E513" i="34"/>
  <c r="D513" i="34"/>
  <c r="E537" i="34"/>
  <c r="D537" i="34"/>
  <c r="E212" i="34"/>
  <c r="D212" i="34"/>
  <c r="E259" i="34"/>
  <c r="D259" i="34"/>
  <c r="D283" i="34"/>
  <c r="E283" i="34"/>
  <c r="E307" i="34"/>
  <c r="D307" i="34"/>
  <c r="E323" i="34"/>
  <c r="D323" i="34"/>
  <c r="D347" i="34"/>
  <c r="E347" i="34"/>
  <c r="E387" i="34"/>
  <c r="D387" i="34"/>
  <c r="E215" i="34"/>
  <c r="D215" i="34"/>
  <c r="E223" i="34"/>
  <c r="D223" i="34"/>
  <c r="E231" i="34"/>
  <c r="D231" i="34"/>
  <c r="E238" i="34"/>
  <c r="D238" i="34"/>
  <c r="E246" i="34"/>
  <c r="D246" i="34"/>
  <c r="E254" i="34"/>
  <c r="D254" i="34"/>
  <c r="E262" i="34"/>
  <c r="D262" i="34"/>
  <c r="E270" i="34"/>
  <c r="D270" i="34"/>
  <c r="E278" i="34"/>
  <c r="D278" i="34"/>
  <c r="E286" i="34"/>
  <c r="D286" i="34"/>
  <c r="E294" i="34"/>
  <c r="D294" i="34"/>
  <c r="E302" i="34"/>
  <c r="D302" i="34"/>
  <c r="E310" i="34"/>
  <c r="D310" i="34"/>
  <c r="E318" i="34"/>
  <c r="D318" i="34"/>
  <c r="E326" i="34"/>
  <c r="D326" i="34"/>
  <c r="E334" i="34"/>
  <c r="D334" i="34"/>
  <c r="E342" i="34"/>
  <c r="D342" i="34"/>
  <c r="E350" i="34"/>
  <c r="D350" i="34"/>
  <c r="E358" i="34"/>
  <c r="D358" i="34"/>
  <c r="E366" i="34"/>
  <c r="D366" i="34"/>
  <c r="E374" i="34"/>
  <c r="D374" i="34"/>
  <c r="E382" i="34"/>
  <c r="D382" i="34"/>
  <c r="E390" i="34"/>
  <c r="D390" i="34"/>
  <c r="E397" i="34"/>
  <c r="D397" i="34"/>
  <c r="E405" i="34"/>
  <c r="D405" i="34"/>
  <c r="E413" i="34"/>
  <c r="D413" i="34"/>
  <c r="E421" i="34"/>
  <c r="D421" i="34"/>
  <c r="E429" i="34"/>
  <c r="D429" i="34"/>
  <c r="E437" i="34"/>
  <c r="D437" i="34"/>
  <c r="E446" i="34"/>
  <c r="D446" i="34"/>
  <c r="E454" i="34"/>
  <c r="D454" i="34"/>
  <c r="E462" i="34"/>
  <c r="D462" i="34"/>
  <c r="E470" i="34"/>
  <c r="D470" i="34"/>
  <c r="E477" i="34"/>
  <c r="D477" i="34"/>
  <c r="E485" i="34"/>
  <c r="D485" i="34"/>
  <c r="E493" i="34"/>
  <c r="D493" i="34"/>
  <c r="E501" i="34"/>
  <c r="D501" i="34"/>
  <c r="E509" i="34"/>
  <c r="D509" i="34"/>
  <c r="E517" i="34"/>
  <c r="D517" i="34"/>
  <c r="E525" i="34"/>
  <c r="D525" i="34"/>
  <c r="E533" i="34"/>
  <c r="D533" i="34"/>
  <c r="E541" i="34"/>
  <c r="D541" i="34"/>
  <c r="E586" i="34"/>
  <c r="D586" i="34"/>
  <c r="E430" i="34"/>
  <c r="D430" i="34"/>
  <c r="E438" i="34"/>
  <c r="D438" i="34"/>
  <c r="E447" i="34"/>
  <c r="D447" i="34"/>
  <c r="E455" i="34"/>
  <c r="D455" i="34"/>
  <c r="E463" i="34"/>
  <c r="D463" i="34"/>
  <c r="E471" i="34"/>
  <c r="D471" i="34"/>
  <c r="E478" i="34"/>
  <c r="D478" i="34"/>
  <c r="E486" i="34"/>
  <c r="D486" i="34"/>
  <c r="E494" i="34"/>
  <c r="D494" i="34"/>
  <c r="E502" i="34"/>
  <c r="D502" i="34"/>
  <c r="E510" i="34"/>
  <c r="D510" i="34"/>
  <c r="E518" i="34"/>
  <c r="D518" i="34"/>
  <c r="E526" i="34"/>
  <c r="D526" i="34"/>
  <c r="E534" i="34"/>
  <c r="D534" i="34"/>
  <c r="E542" i="34"/>
  <c r="D542" i="34"/>
  <c r="E587" i="34"/>
  <c r="D587" i="34"/>
  <c r="D227" i="34"/>
  <c r="E227" i="34"/>
  <c r="D258" i="34"/>
  <c r="E258" i="34"/>
  <c r="D306" i="34"/>
  <c r="E306" i="34"/>
  <c r="D354" i="34"/>
  <c r="E354" i="34"/>
  <c r="E409" i="34"/>
  <c r="D409" i="34"/>
  <c r="E224" i="34"/>
  <c r="D224" i="34"/>
  <c r="E247" i="34"/>
  <c r="D247" i="34"/>
  <c r="E263" i="34"/>
  <c r="D263" i="34"/>
  <c r="E279" i="34"/>
  <c r="D279" i="34"/>
  <c r="E295" i="34"/>
  <c r="D295" i="34"/>
  <c r="E311" i="34"/>
  <c r="D311" i="34"/>
  <c r="E327" i="34"/>
  <c r="D327" i="34"/>
  <c r="E343" i="34"/>
  <c r="D343" i="34"/>
  <c r="E359" i="34"/>
  <c r="D359" i="34"/>
  <c r="E375" i="34"/>
  <c r="D375" i="34"/>
  <c r="E391" i="34"/>
  <c r="D391" i="34"/>
  <c r="E406" i="34"/>
  <c r="D406" i="34"/>
  <c r="E422" i="34"/>
  <c r="D422" i="34"/>
  <c r="E225" i="34"/>
  <c r="D225" i="34"/>
  <c r="E240" i="34"/>
  <c r="D240" i="34"/>
  <c r="E248" i="34"/>
  <c r="D248" i="34"/>
  <c r="E256" i="34"/>
  <c r="D256" i="34"/>
  <c r="E264" i="34"/>
  <c r="D264" i="34"/>
  <c r="E272" i="34"/>
  <c r="D272" i="34"/>
  <c r="E280" i="34"/>
  <c r="D280" i="34"/>
  <c r="E288" i="34"/>
  <c r="D288" i="34"/>
  <c r="E296" i="34"/>
  <c r="D296" i="34"/>
  <c r="E304" i="34"/>
  <c r="D304" i="34"/>
  <c r="E312" i="34"/>
  <c r="D312" i="34"/>
  <c r="E320" i="34"/>
  <c r="D320" i="34"/>
  <c r="E328" i="34"/>
  <c r="D328" i="34"/>
  <c r="E336" i="34"/>
  <c r="D336" i="34"/>
  <c r="E344" i="34"/>
  <c r="D344" i="34"/>
  <c r="E352" i="34"/>
  <c r="D352" i="34"/>
  <c r="E360" i="34"/>
  <c r="D360" i="34"/>
  <c r="E368" i="34"/>
  <c r="D368" i="34"/>
  <c r="E376" i="34"/>
  <c r="D376" i="34"/>
  <c r="E384" i="34"/>
  <c r="D384" i="34"/>
  <c r="E392" i="34"/>
  <c r="D392" i="34"/>
  <c r="E399" i="34"/>
  <c r="D399" i="34"/>
  <c r="E407" i="34"/>
  <c r="D407" i="34"/>
  <c r="E415" i="34"/>
  <c r="D415" i="34"/>
  <c r="E423" i="34"/>
  <c r="D423" i="34"/>
  <c r="E431" i="34"/>
  <c r="D431" i="34"/>
  <c r="E439" i="34"/>
  <c r="D439" i="34"/>
  <c r="E448" i="34"/>
  <c r="D448" i="34"/>
  <c r="E456" i="34"/>
  <c r="D456" i="34"/>
  <c r="E464" i="34"/>
  <c r="D464" i="34"/>
  <c r="E472" i="34"/>
  <c r="D472" i="34"/>
  <c r="E479" i="34"/>
  <c r="D479" i="34"/>
  <c r="E487" i="34"/>
  <c r="D487" i="34"/>
  <c r="E495" i="34"/>
  <c r="D495" i="34"/>
  <c r="E503" i="34"/>
  <c r="D503" i="34"/>
  <c r="E511" i="34"/>
  <c r="D511" i="34"/>
  <c r="E519" i="34"/>
  <c r="D519" i="34"/>
  <c r="E527" i="34"/>
  <c r="D527" i="34"/>
  <c r="E535" i="34"/>
  <c r="D535" i="34"/>
  <c r="E543" i="34"/>
  <c r="D543" i="34"/>
  <c r="E588" i="34"/>
  <c r="D588" i="34"/>
  <c r="G10" i="28"/>
  <c r="F10" i="28"/>
  <c r="I42" i="33" l="1"/>
  <c r="H42" i="33"/>
  <c r="C152" i="8" l="1"/>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3" i="8"/>
  <c r="C22" i="8"/>
  <c r="C21" i="8"/>
  <c r="C20" i="8"/>
  <c r="C19" i="8"/>
  <c r="C18" i="8"/>
  <c r="C17" i="8"/>
  <c r="C16" i="8"/>
  <c r="C15" i="8"/>
  <c r="C14" i="8"/>
  <c r="C13" i="8"/>
  <c r="C1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H80" i="21" l="1"/>
  <c r="B601"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3" i="8"/>
  <c r="B22" i="8"/>
  <c r="B21" i="8"/>
  <c r="B20" i="8"/>
  <c r="B19" i="8"/>
  <c r="B18" i="8"/>
  <c r="B17" i="8"/>
  <c r="B16" i="8"/>
  <c r="B15" i="8"/>
  <c r="B14" i="8"/>
  <c r="B13" i="8"/>
  <c r="B12" i="8"/>
  <c r="C11" i="8"/>
  <c r="B11" i="8"/>
  <c r="O2859" i="25" l="1"/>
  <c r="N2859" i="25"/>
  <c r="G623" i="8" l="1"/>
  <c r="CF2" i="30"/>
  <c r="A4" i="36" l="1"/>
  <c r="A3" i="36"/>
  <c r="A4" i="35"/>
  <c r="A3" i="35"/>
  <c r="G625" i="8" l="1"/>
  <c r="G620" i="8"/>
  <c r="DI3" i="30"/>
  <c r="B321" i="31"/>
  <c r="B319" i="31"/>
  <c r="B363" i="31"/>
  <c r="B331" i="31"/>
  <c r="B359" i="31"/>
  <c r="B233" i="31"/>
  <c r="B287" i="31"/>
  <c r="B197" i="31"/>
  <c r="B103" i="31"/>
  <c r="B117" i="31"/>
  <c r="B241" i="31"/>
  <c r="B69" i="31"/>
  <c r="B391" i="31"/>
  <c r="B21" i="31"/>
  <c r="B25" i="31"/>
  <c r="B45" i="31"/>
  <c r="B23" i="31"/>
  <c r="B11" i="31"/>
  <c r="B41" i="31"/>
  <c r="B9" i="31"/>
  <c r="B39" i="31"/>
  <c r="B13" i="31"/>
  <c r="U288" i="31" l="1"/>
  <c r="C288" i="31"/>
  <c r="U287" i="31"/>
  <c r="C287" i="31"/>
  <c r="D287" i="31" s="1"/>
  <c r="D603" i="8" l="1"/>
  <c r="E603" i="8"/>
  <c r="F603" i="8"/>
  <c r="F623" i="8" s="1"/>
  <c r="G603" i="8"/>
  <c r="H603" i="8"/>
  <c r="I603" i="8"/>
  <c r="J603" i="8"/>
  <c r="K603" i="8"/>
  <c r="L603" i="8"/>
  <c r="M603" i="8"/>
  <c r="N603" i="8"/>
  <c r="O603" i="8"/>
  <c r="P603" i="8"/>
  <c r="Q603" i="8"/>
  <c r="R603" i="8"/>
  <c r="S603" i="8"/>
  <c r="T603" i="8"/>
  <c r="U603" i="8"/>
  <c r="V603" i="8"/>
  <c r="W603" i="8"/>
  <c r="Y603" i="8"/>
  <c r="Z603" i="8"/>
  <c r="F624" i="8" s="1"/>
  <c r="AA603" i="8"/>
  <c r="AB603" i="8"/>
  <c r="AC603" i="8"/>
  <c r="AD603" i="8"/>
  <c r="AE603" i="8"/>
  <c r="AF603" i="8"/>
  <c r="AG603" i="8"/>
  <c r="AH603" i="8"/>
  <c r="AI603" i="8"/>
  <c r="AJ603" i="8"/>
  <c r="AK603" i="8"/>
  <c r="AL603" i="8"/>
  <c r="AM603" i="8"/>
  <c r="AN603" i="8"/>
  <c r="AO603" i="8"/>
  <c r="AP603" i="8"/>
  <c r="AQ603" i="8"/>
  <c r="F619" i="8" l="1"/>
  <c r="F625" i="8"/>
  <c r="F620" i="8"/>
  <c r="F621" i="8"/>
  <c r="F622" i="8"/>
  <c r="G621" i="8"/>
  <c r="G622" i="8"/>
  <c r="H625" i="8" l="1"/>
  <c r="J625" i="8"/>
  <c r="H621" i="8"/>
  <c r="H622" i="8"/>
  <c r="J621" i="8"/>
  <c r="J622" i="8"/>
  <c r="H619" i="8"/>
  <c r="J619" i="8"/>
  <c r="H620" i="8"/>
  <c r="J620" i="8" l="1"/>
  <c r="B2" i="31"/>
  <c r="F12" i="3" l="1"/>
  <c r="A4" i="33" l="1"/>
  <c r="A3" i="33"/>
  <c r="A4" i="28"/>
  <c r="A3" i="28"/>
  <c r="F77" i="27"/>
  <c r="G624" i="8" s="1"/>
  <c r="H624" i="8" s="1"/>
  <c r="A4" i="27"/>
  <c r="A3" i="27"/>
  <c r="A4" i="21"/>
  <c r="A3" i="21"/>
  <c r="A4" i="20"/>
  <c r="A3" i="20"/>
  <c r="A4" i="29"/>
  <c r="A3" i="29"/>
  <c r="A4" i="26"/>
  <c r="A3" i="26"/>
  <c r="AR601" i="8"/>
  <c r="AR600" i="8"/>
  <c r="AR599" i="8"/>
  <c r="AR598" i="8"/>
  <c r="AR597" i="8"/>
  <c r="AR596" i="8"/>
  <c r="AR595" i="8"/>
  <c r="AR594" i="8"/>
  <c r="AR593" i="8"/>
  <c r="AR592" i="8"/>
  <c r="AR591" i="8"/>
  <c r="AR590" i="8"/>
  <c r="AR589" i="8"/>
  <c r="AR588" i="8"/>
  <c r="AR587" i="8"/>
  <c r="AR586" i="8"/>
  <c r="AR585" i="8"/>
  <c r="AR584" i="8"/>
  <c r="AR583" i="8"/>
  <c r="AR582" i="8"/>
  <c r="AR581" i="8"/>
  <c r="AR580" i="8"/>
  <c r="AR579" i="8"/>
  <c r="AR578" i="8"/>
  <c r="AR577" i="8"/>
  <c r="AR576" i="8"/>
  <c r="AR575" i="8"/>
  <c r="AR574" i="8"/>
  <c r="AR573" i="8"/>
  <c r="AR572" i="8"/>
  <c r="AR571" i="8"/>
  <c r="AR570" i="8"/>
  <c r="AR569" i="8"/>
  <c r="AR568" i="8"/>
  <c r="AR567" i="8"/>
  <c r="AR566" i="8"/>
  <c r="AR565" i="8"/>
  <c r="AR564" i="8"/>
  <c r="AR563" i="8"/>
  <c r="AR562" i="8"/>
  <c r="AR561" i="8"/>
  <c r="AR560" i="8"/>
  <c r="AR559" i="8"/>
  <c r="AR558" i="8"/>
  <c r="AR557" i="8"/>
  <c r="AR556" i="8"/>
  <c r="AR555" i="8"/>
  <c r="AR554" i="8"/>
  <c r="AR553" i="8"/>
  <c r="AR552" i="8"/>
  <c r="AR551" i="8"/>
  <c r="AR550" i="8"/>
  <c r="AR549" i="8"/>
  <c r="AR548" i="8"/>
  <c r="AR547" i="8"/>
  <c r="AR546" i="8"/>
  <c r="AR545" i="8"/>
  <c r="AR544" i="8"/>
  <c r="AR543" i="8"/>
  <c r="AR542" i="8"/>
  <c r="AR541" i="8"/>
  <c r="AR540" i="8"/>
  <c r="AR539" i="8"/>
  <c r="AR538" i="8"/>
  <c r="AR537" i="8"/>
  <c r="AR536" i="8"/>
  <c r="AR535" i="8"/>
  <c r="AR534" i="8"/>
  <c r="AR533" i="8"/>
  <c r="AR532" i="8"/>
  <c r="AR531" i="8"/>
  <c r="AR530" i="8"/>
  <c r="AR529" i="8"/>
  <c r="AR528" i="8"/>
  <c r="AR527" i="8"/>
  <c r="AR526" i="8"/>
  <c r="AR525" i="8"/>
  <c r="AR524" i="8"/>
  <c r="AR523" i="8"/>
  <c r="AR522" i="8"/>
  <c r="AR521" i="8"/>
  <c r="AR520" i="8"/>
  <c r="AR519" i="8"/>
  <c r="AR518" i="8"/>
  <c r="AR517" i="8"/>
  <c r="AR516" i="8"/>
  <c r="AR515" i="8"/>
  <c r="AR514" i="8"/>
  <c r="AR513" i="8"/>
  <c r="AR512" i="8"/>
  <c r="AR511" i="8"/>
  <c r="AR510" i="8"/>
  <c r="AR509" i="8"/>
  <c r="AR508" i="8"/>
  <c r="AR507" i="8"/>
  <c r="AR506" i="8"/>
  <c r="AR505" i="8"/>
  <c r="AR504" i="8"/>
  <c r="AR503" i="8"/>
  <c r="AR502" i="8"/>
  <c r="AR501" i="8"/>
  <c r="AR500" i="8"/>
  <c r="AR499" i="8"/>
  <c r="AR498" i="8"/>
  <c r="AR497" i="8"/>
  <c r="AR496" i="8"/>
  <c r="AR495" i="8"/>
  <c r="AR494" i="8"/>
  <c r="AR493" i="8"/>
  <c r="AR492" i="8"/>
  <c r="AR491" i="8"/>
  <c r="AR490" i="8"/>
  <c r="AR489" i="8"/>
  <c r="AR488" i="8"/>
  <c r="AR487" i="8"/>
  <c r="AR486" i="8"/>
  <c r="AR485" i="8"/>
  <c r="AR484" i="8"/>
  <c r="AR483" i="8"/>
  <c r="AR482" i="8"/>
  <c r="AR481" i="8"/>
  <c r="AR480" i="8"/>
  <c r="AR479" i="8"/>
  <c r="AR478" i="8"/>
  <c r="AR477" i="8"/>
  <c r="AR476" i="8"/>
  <c r="AR475" i="8"/>
  <c r="AR474" i="8"/>
  <c r="AR473" i="8"/>
  <c r="AR472" i="8"/>
  <c r="AR471" i="8"/>
  <c r="AR470" i="8"/>
  <c r="AR469" i="8"/>
  <c r="AR468" i="8"/>
  <c r="AR467" i="8"/>
  <c r="AR466" i="8"/>
  <c r="AR465" i="8"/>
  <c r="AR464" i="8"/>
  <c r="AR463" i="8"/>
  <c r="AR462" i="8"/>
  <c r="AR461" i="8"/>
  <c r="AR460" i="8"/>
  <c r="AR459" i="8"/>
  <c r="AR458" i="8"/>
  <c r="AR457" i="8"/>
  <c r="AR456" i="8"/>
  <c r="AR455" i="8"/>
  <c r="AR454" i="8"/>
  <c r="AR453" i="8"/>
  <c r="AR452" i="8"/>
  <c r="AR451" i="8"/>
  <c r="AR450" i="8"/>
  <c r="AR449" i="8"/>
  <c r="AR448" i="8"/>
  <c r="AR447" i="8"/>
  <c r="AR446" i="8"/>
  <c r="AR445" i="8"/>
  <c r="AR444" i="8"/>
  <c r="AR443" i="8"/>
  <c r="AR442" i="8"/>
  <c r="AR441" i="8"/>
  <c r="AR440" i="8"/>
  <c r="AR439" i="8"/>
  <c r="AR438" i="8"/>
  <c r="AR437" i="8"/>
  <c r="AR436" i="8"/>
  <c r="AR435" i="8"/>
  <c r="AR434" i="8"/>
  <c r="AR433" i="8"/>
  <c r="AR432" i="8"/>
  <c r="AR431" i="8"/>
  <c r="AR430" i="8"/>
  <c r="AR429" i="8"/>
  <c r="AR428" i="8"/>
  <c r="AR427" i="8"/>
  <c r="AR426" i="8"/>
  <c r="AR425" i="8"/>
  <c r="AR424" i="8"/>
  <c r="AR423" i="8"/>
  <c r="AR422" i="8"/>
  <c r="AR421" i="8"/>
  <c r="AR420" i="8"/>
  <c r="AR419" i="8"/>
  <c r="AR418" i="8"/>
  <c r="AR417" i="8"/>
  <c r="AR416" i="8"/>
  <c r="AR415" i="8"/>
  <c r="AR414" i="8"/>
  <c r="AR413" i="8"/>
  <c r="AR412" i="8"/>
  <c r="AR411" i="8"/>
  <c r="AR410" i="8"/>
  <c r="AR409" i="8"/>
  <c r="AR408" i="8"/>
  <c r="AR407" i="8"/>
  <c r="AR406" i="8"/>
  <c r="AR405" i="8"/>
  <c r="AR404" i="8"/>
  <c r="AR403" i="8"/>
  <c r="AR402" i="8"/>
  <c r="AR401" i="8"/>
  <c r="AR400" i="8"/>
  <c r="AR399" i="8"/>
  <c r="AR398" i="8"/>
  <c r="AR397" i="8"/>
  <c r="AR396" i="8"/>
  <c r="AR395" i="8"/>
  <c r="AR394" i="8"/>
  <c r="AR393" i="8"/>
  <c r="AR392" i="8"/>
  <c r="AR391" i="8"/>
  <c r="AR390" i="8"/>
  <c r="AR389" i="8"/>
  <c r="AR388" i="8"/>
  <c r="AR387" i="8"/>
  <c r="AR386" i="8"/>
  <c r="AR385" i="8"/>
  <c r="AR384" i="8"/>
  <c r="AR383" i="8"/>
  <c r="AR382" i="8"/>
  <c r="AR381" i="8"/>
  <c r="AR380" i="8"/>
  <c r="AR379" i="8"/>
  <c r="AR378" i="8"/>
  <c r="AR377" i="8"/>
  <c r="AR376" i="8"/>
  <c r="AR375" i="8"/>
  <c r="AR374" i="8"/>
  <c r="AR373" i="8"/>
  <c r="AR372" i="8"/>
  <c r="AR371" i="8"/>
  <c r="AR370" i="8"/>
  <c r="AR369" i="8"/>
  <c r="AR368" i="8"/>
  <c r="AR367" i="8"/>
  <c r="AR366" i="8"/>
  <c r="AR365" i="8"/>
  <c r="AR364" i="8"/>
  <c r="AR363" i="8"/>
  <c r="AR362" i="8"/>
  <c r="AR361" i="8"/>
  <c r="AR360" i="8"/>
  <c r="AR359" i="8"/>
  <c r="AR358" i="8"/>
  <c r="AR357" i="8"/>
  <c r="AR356" i="8"/>
  <c r="AR355" i="8"/>
  <c r="AR354" i="8"/>
  <c r="AR353" i="8"/>
  <c r="AR352" i="8"/>
  <c r="AR351" i="8"/>
  <c r="AR350" i="8"/>
  <c r="AR349" i="8"/>
  <c r="AR348" i="8"/>
  <c r="AR347" i="8"/>
  <c r="AR346" i="8"/>
  <c r="AR345" i="8"/>
  <c r="AR344" i="8"/>
  <c r="AR343" i="8"/>
  <c r="AR342" i="8"/>
  <c r="AR341" i="8"/>
  <c r="AR340" i="8"/>
  <c r="AR339" i="8"/>
  <c r="AR338" i="8"/>
  <c r="AR337" i="8"/>
  <c r="AR336" i="8"/>
  <c r="AR335" i="8"/>
  <c r="AR334" i="8"/>
  <c r="AR333" i="8"/>
  <c r="AR332" i="8"/>
  <c r="AR331" i="8"/>
  <c r="AR330" i="8"/>
  <c r="AR329" i="8"/>
  <c r="AR328" i="8"/>
  <c r="AR327" i="8"/>
  <c r="AR326" i="8"/>
  <c r="AR325" i="8"/>
  <c r="AR324" i="8"/>
  <c r="AR323" i="8"/>
  <c r="AR322" i="8"/>
  <c r="AR321" i="8"/>
  <c r="AR320" i="8"/>
  <c r="AR319" i="8"/>
  <c r="AR318" i="8"/>
  <c r="AR317" i="8"/>
  <c r="AR316" i="8"/>
  <c r="AR315" i="8"/>
  <c r="AR314" i="8"/>
  <c r="AR313" i="8"/>
  <c r="AR312" i="8"/>
  <c r="AR311" i="8"/>
  <c r="AR310" i="8"/>
  <c r="AR309" i="8"/>
  <c r="AR308" i="8"/>
  <c r="AR307" i="8"/>
  <c r="AR306" i="8"/>
  <c r="AR305" i="8"/>
  <c r="AR304" i="8"/>
  <c r="AR303" i="8"/>
  <c r="AR302" i="8"/>
  <c r="AR301" i="8"/>
  <c r="AR300" i="8"/>
  <c r="AR299" i="8"/>
  <c r="AR298" i="8"/>
  <c r="AR297" i="8"/>
  <c r="AR296" i="8"/>
  <c r="AR295" i="8"/>
  <c r="AR294" i="8"/>
  <c r="AR293" i="8"/>
  <c r="AR292" i="8"/>
  <c r="AR291" i="8"/>
  <c r="AR290" i="8"/>
  <c r="AR289" i="8"/>
  <c r="AR288" i="8"/>
  <c r="AR287" i="8"/>
  <c r="AR286" i="8"/>
  <c r="AR285" i="8"/>
  <c r="AR284" i="8"/>
  <c r="AR283" i="8"/>
  <c r="AR282" i="8"/>
  <c r="AR281" i="8"/>
  <c r="AR280" i="8"/>
  <c r="AR279" i="8"/>
  <c r="AR278" i="8"/>
  <c r="AR277" i="8"/>
  <c r="AR276" i="8"/>
  <c r="AR275" i="8"/>
  <c r="AR274" i="8"/>
  <c r="AR273" i="8"/>
  <c r="AR272" i="8"/>
  <c r="AR271" i="8"/>
  <c r="AR270" i="8"/>
  <c r="AR269" i="8"/>
  <c r="AR268" i="8"/>
  <c r="AR267" i="8"/>
  <c r="AR266" i="8"/>
  <c r="AR265" i="8"/>
  <c r="AR264" i="8"/>
  <c r="AR263" i="8"/>
  <c r="AR262" i="8"/>
  <c r="AR261" i="8"/>
  <c r="AR260" i="8"/>
  <c r="AR259" i="8"/>
  <c r="AR258" i="8"/>
  <c r="AR257" i="8"/>
  <c r="AR256" i="8"/>
  <c r="AR255" i="8"/>
  <c r="AR254" i="8"/>
  <c r="AR253" i="8"/>
  <c r="AR252" i="8"/>
  <c r="AR251" i="8"/>
  <c r="AR250" i="8"/>
  <c r="AR249" i="8"/>
  <c r="AR248" i="8"/>
  <c r="AR247" i="8"/>
  <c r="AR246" i="8"/>
  <c r="AR245" i="8"/>
  <c r="AR244" i="8"/>
  <c r="AR243" i="8"/>
  <c r="AR242" i="8"/>
  <c r="AR241" i="8"/>
  <c r="AR240" i="8"/>
  <c r="AR239" i="8"/>
  <c r="AR238" i="8"/>
  <c r="AR237" i="8"/>
  <c r="AR236" i="8"/>
  <c r="AR235" i="8"/>
  <c r="AR234" i="8"/>
  <c r="AR233" i="8"/>
  <c r="AR232" i="8"/>
  <c r="AR231" i="8"/>
  <c r="AR230" i="8"/>
  <c r="AR229" i="8"/>
  <c r="AR228" i="8"/>
  <c r="AR227" i="8"/>
  <c r="AR226" i="8"/>
  <c r="AR225" i="8"/>
  <c r="AR224" i="8"/>
  <c r="AR223" i="8"/>
  <c r="AR222" i="8"/>
  <c r="AR221" i="8"/>
  <c r="AR220" i="8"/>
  <c r="AR219" i="8"/>
  <c r="AR218" i="8"/>
  <c r="AR217" i="8"/>
  <c r="AR216" i="8"/>
  <c r="AR215" i="8"/>
  <c r="AR214" i="8"/>
  <c r="AR213" i="8"/>
  <c r="AR212" i="8"/>
  <c r="AR211" i="8"/>
  <c r="AR210" i="8"/>
  <c r="AR209" i="8"/>
  <c r="AR208" i="8"/>
  <c r="AR207" i="8"/>
  <c r="AR206" i="8"/>
  <c r="AR205" i="8"/>
  <c r="AR204" i="8"/>
  <c r="AR203" i="8"/>
  <c r="AR202" i="8"/>
  <c r="AR201" i="8"/>
  <c r="AR200" i="8"/>
  <c r="AR199" i="8"/>
  <c r="AR198" i="8"/>
  <c r="AR197" i="8"/>
  <c r="AR196" i="8"/>
  <c r="AR195" i="8"/>
  <c r="AR194" i="8"/>
  <c r="AR193" i="8"/>
  <c r="AR192" i="8"/>
  <c r="AR191" i="8"/>
  <c r="AR190" i="8"/>
  <c r="AR189" i="8"/>
  <c r="AR188" i="8"/>
  <c r="AR187" i="8"/>
  <c r="AR186" i="8"/>
  <c r="AR185" i="8"/>
  <c r="AR184" i="8"/>
  <c r="AR183" i="8"/>
  <c r="AR182" i="8"/>
  <c r="AR181" i="8"/>
  <c r="AR180" i="8"/>
  <c r="AR179" i="8"/>
  <c r="AR178" i="8"/>
  <c r="AR177" i="8"/>
  <c r="AR176" i="8"/>
  <c r="AR175" i="8"/>
  <c r="AR174" i="8"/>
  <c r="AR173" i="8"/>
  <c r="AR172" i="8"/>
  <c r="AR171" i="8"/>
  <c r="AR170" i="8"/>
  <c r="AR169" i="8"/>
  <c r="AR168" i="8"/>
  <c r="AR167" i="8"/>
  <c r="AR166" i="8"/>
  <c r="AR165" i="8"/>
  <c r="AR164" i="8"/>
  <c r="AR163" i="8"/>
  <c r="AR162" i="8"/>
  <c r="AR160" i="8"/>
  <c r="AR159" i="8"/>
  <c r="AR158" i="8"/>
  <c r="AR157" i="8"/>
  <c r="AR156" i="8"/>
  <c r="AR155" i="8"/>
  <c r="AR154" i="8"/>
  <c r="AR151" i="8"/>
  <c r="AR150" i="8"/>
  <c r="AR149" i="8"/>
  <c r="AR148" i="8"/>
  <c r="AR147" i="8"/>
  <c r="AR146" i="8"/>
  <c r="AR145" i="8"/>
  <c r="AR144" i="8"/>
  <c r="AR143" i="8"/>
  <c r="AR142" i="8"/>
  <c r="AR141" i="8"/>
  <c r="AR140" i="8"/>
  <c r="AR139" i="8"/>
  <c r="AR138" i="8"/>
  <c r="AR137" i="8"/>
  <c r="AR136" i="8"/>
  <c r="AR135" i="8"/>
  <c r="AR134" i="8"/>
  <c r="AR133" i="8"/>
  <c r="AR132" i="8"/>
  <c r="AR131" i="8"/>
  <c r="AR130" i="8"/>
  <c r="AR129" i="8"/>
  <c r="AR128" i="8"/>
  <c r="AR127" i="8"/>
  <c r="AR126" i="8"/>
  <c r="AR125" i="8"/>
  <c r="AR124" i="8"/>
  <c r="AR123" i="8"/>
  <c r="AR122" i="8"/>
  <c r="AR121" i="8"/>
  <c r="AR120" i="8"/>
  <c r="AR119" i="8"/>
  <c r="AR118" i="8"/>
  <c r="AR117" i="8"/>
  <c r="AR116" i="8"/>
  <c r="AR115" i="8"/>
  <c r="AR114" i="8"/>
  <c r="AR113" i="8"/>
  <c r="AR112" i="8"/>
  <c r="AR111" i="8"/>
  <c r="AR110" i="8"/>
  <c r="AR109" i="8"/>
  <c r="AR108" i="8"/>
  <c r="AR107" i="8"/>
  <c r="AR106" i="8"/>
  <c r="AR105" i="8"/>
  <c r="AR104" i="8"/>
  <c r="AR103" i="8"/>
  <c r="AR102" i="8"/>
  <c r="AR101" i="8"/>
  <c r="AR100" i="8"/>
  <c r="AR99" i="8"/>
  <c r="AR98" i="8"/>
  <c r="AR97" i="8"/>
  <c r="AR96" i="8"/>
  <c r="AR95" i="8"/>
  <c r="AR94" i="8"/>
  <c r="AR93" i="8"/>
  <c r="AR92" i="8"/>
  <c r="AR91" i="8"/>
  <c r="AR90" i="8"/>
  <c r="AR89" i="8"/>
  <c r="AR88" i="8"/>
  <c r="AR87" i="8"/>
  <c r="AR86" i="8"/>
  <c r="AR85" i="8"/>
  <c r="AR84" i="8"/>
  <c r="AR83" i="8"/>
  <c r="AR82" i="8"/>
  <c r="AR81" i="8"/>
  <c r="AR80" i="8"/>
  <c r="AR79" i="8"/>
  <c r="AR78" i="8"/>
  <c r="AR77" i="8"/>
  <c r="AR76" i="8"/>
  <c r="AR75" i="8"/>
  <c r="AR74" i="8"/>
  <c r="AR73" i="8"/>
  <c r="AR72" i="8"/>
  <c r="AR71" i="8"/>
  <c r="AR70" i="8"/>
  <c r="AR69" i="8"/>
  <c r="AR68" i="8"/>
  <c r="AR67" i="8"/>
  <c r="AR66" i="8"/>
  <c r="AR65" i="8"/>
  <c r="AR64" i="8"/>
  <c r="AR63" i="8"/>
  <c r="AR62" i="8"/>
  <c r="AR61" i="8"/>
  <c r="AR60" i="8"/>
  <c r="AR59" i="8"/>
  <c r="AR58" i="8"/>
  <c r="AR57" i="8"/>
  <c r="AR56" i="8"/>
  <c r="AR55" i="8"/>
  <c r="AR54" i="8"/>
  <c r="AR53" i="8"/>
  <c r="AR52" i="8"/>
  <c r="AR51" i="8"/>
  <c r="AR50" i="8"/>
  <c r="AR49" i="8"/>
  <c r="AR48" i="8"/>
  <c r="AR47" i="8"/>
  <c r="AR46" i="8"/>
  <c r="AR45" i="8"/>
  <c r="AR44" i="8"/>
  <c r="AR43" i="8"/>
  <c r="AR42" i="8"/>
  <c r="AR41" i="8"/>
  <c r="AR40" i="8"/>
  <c r="AR39" i="8"/>
  <c r="AR38" i="8"/>
  <c r="AR37" i="8"/>
  <c r="AR36" i="8"/>
  <c r="AR35" i="8"/>
  <c r="AR34" i="8"/>
  <c r="AR33" i="8"/>
  <c r="AR32" i="8"/>
  <c r="AR31" i="8"/>
  <c r="AR30" i="8"/>
  <c r="AR29" i="8"/>
  <c r="AR28" i="8"/>
  <c r="AR27" i="8"/>
  <c r="AR26" i="8"/>
  <c r="AR25" i="8"/>
  <c r="AR23" i="8"/>
  <c r="AR22" i="8"/>
  <c r="AR21" i="8"/>
  <c r="AR20" i="8"/>
  <c r="AR19" i="8"/>
  <c r="AR18" i="8"/>
  <c r="AR17" i="8"/>
  <c r="AR16" i="8"/>
  <c r="AR15" i="8"/>
  <c r="AR14" i="8"/>
  <c r="AR12" i="8"/>
  <c r="AR11" i="8"/>
  <c r="A6" i="8"/>
  <c r="A5" i="8"/>
  <c r="C47" i="3"/>
  <c r="C4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U214" i="31"/>
  <c r="C214" i="31"/>
  <c r="U213" i="31"/>
  <c r="C213" i="31"/>
  <c r="D213" i="31" s="1"/>
  <c r="B213" i="31"/>
  <c r="U212" i="31"/>
  <c r="C212" i="31"/>
  <c r="U211" i="31"/>
  <c r="C211" i="31"/>
  <c r="D211" i="31" s="1"/>
  <c r="B211" i="31"/>
  <c r="U210" i="31"/>
  <c r="C210" i="31"/>
  <c r="U209" i="31"/>
  <c r="C209" i="31"/>
  <c r="D209" i="31" s="1"/>
  <c r="B209" i="31"/>
  <c r="U98" i="31"/>
  <c r="C98" i="31"/>
  <c r="U97" i="31"/>
  <c r="C97" i="31"/>
  <c r="D97" i="31" s="1"/>
  <c r="B97" i="31"/>
  <c r="U96" i="31"/>
  <c r="C96" i="31"/>
  <c r="U95" i="31"/>
  <c r="C95" i="31"/>
  <c r="D95" i="31" s="1"/>
  <c r="B95" i="31"/>
  <c r="U94" i="31"/>
  <c r="C94" i="31"/>
  <c r="U93" i="31"/>
  <c r="C93" i="31"/>
  <c r="D93" i="31" s="1"/>
  <c r="B93" i="31"/>
  <c r="U92" i="31"/>
  <c r="C92" i="31"/>
  <c r="U91" i="31"/>
  <c r="C91" i="31"/>
  <c r="D91" i="31" s="1"/>
  <c r="B91" i="31"/>
  <c r="U90" i="31"/>
  <c r="C90" i="31"/>
  <c r="U89" i="31"/>
  <c r="C89" i="31"/>
  <c r="D89" i="31" s="1"/>
  <c r="B89" i="31"/>
  <c r="U88" i="31"/>
  <c r="C88" i="31"/>
  <c r="U87" i="31"/>
  <c r="C87" i="31"/>
  <c r="D87" i="31" s="1"/>
  <c r="B87" i="31"/>
  <c r="U86" i="31"/>
  <c r="C86" i="31"/>
  <c r="U85" i="31"/>
  <c r="C85" i="31"/>
  <c r="D85" i="31" s="1"/>
  <c r="B85" i="31"/>
  <c r="U82" i="31"/>
  <c r="C82" i="31"/>
  <c r="U81" i="31"/>
  <c r="C81" i="31"/>
  <c r="D81" i="31" s="1"/>
  <c r="B81" i="31"/>
  <c r="U80" i="31"/>
  <c r="C80" i="31"/>
  <c r="U79" i="31"/>
  <c r="C79" i="31"/>
  <c r="D79" i="31" s="1"/>
  <c r="B79" i="31"/>
  <c r="U78" i="31"/>
  <c r="C78" i="31"/>
  <c r="U77" i="31"/>
  <c r="C77" i="31"/>
  <c r="D77" i="31" s="1"/>
  <c r="B77" i="31"/>
  <c r="U84" i="31"/>
  <c r="C84" i="31"/>
  <c r="U83" i="31"/>
  <c r="C83" i="31"/>
  <c r="D83" i="31" s="1"/>
  <c r="B83" i="31"/>
  <c r="U1174" i="31"/>
  <c r="C1174" i="31"/>
  <c r="U1173" i="31"/>
  <c r="C1173" i="31"/>
  <c r="D1173" i="31" s="1"/>
  <c r="B1173" i="31"/>
  <c r="U440" i="31"/>
  <c r="C440" i="31"/>
  <c r="U439" i="31"/>
  <c r="C439" i="31"/>
  <c r="D439" i="31" s="1"/>
  <c r="B439" i="31"/>
  <c r="U6" i="31"/>
  <c r="C6" i="31"/>
  <c r="U5" i="31"/>
  <c r="C5" i="31"/>
  <c r="D5" i="31" s="1"/>
  <c r="B5" i="31"/>
  <c r="U208" i="31"/>
  <c r="C208" i="31"/>
  <c r="U207" i="31"/>
  <c r="C207" i="31"/>
  <c r="D207" i="31" s="1"/>
  <c r="B207" i="31"/>
  <c r="U8" i="31"/>
  <c r="C8" i="31"/>
  <c r="U7" i="31"/>
  <c r="C7" i="31"/>
  <c r="D7" i="31" s="1"/>
  <c r="B7" i="31"/>
  <c r="U1176" i="31"/>
  <c r="C1176" i="31"/>
  <c r="U1175" i="31"/>
  <c r="C1175" i="31"/>
  <c r="D1175" i="31" s="1"/>
  <c r="U1182" i="31"/>
  <c r="C1182" i="31"/>
  <c r="U1181" i="31"/>
  <c r="C1181" i="31"/>
  <c r="D1181" i="31" s="1"/>
  <c r="U30" i="31"/>
  <c r="C30" i="31"/>
  <c r="U29" i="31"/>
  <c r="C29" i="31"/>
  <c r="D29" i="31" s="1"/>
  <c r="B29" i="31"/>
  <c r="U1178" i="31"/>
  <c r="C1178" i="31"/>
  <c r="U1177" i="31"/>
  <c r="C1177" i="31"/>
  <c r="D1177" i="31" s="1"/>
  <c r="U1180" i="31"/>
  <c r="C1180" i="31"/>
  <c r="U1179" i="31"/>
  <c r="C1179" i="31"/>
  <c r="D1179" i="31" s="1"/>
  <c r="U222" i="31"/>
  <c r="C222" i="31"/>
  <c r="U221" i="31"/>
  <c r="C221" i="31"/>
  <c r="D221" i="31" s="1"/>
  <c r="B221" i="31"/>
  <c r="U374" i="31"/>
  <c r="C374" i="31"/>
  <c r="U373" i="31"/>
  <c r="C373" i="31"/>
  <c r="D373" i="31" s="1"/>
  <c r="B373" i="31"/>
  <c r="U232" i="31"/>
  <c r="C232" i="31"/>
  <c r="U231" i="31"/>
  <c r="C231" i="31"/>
  <c r="D231" i="31" s="1"/>
  <c r="B231" i="31"/>
  <c r="U218" i="31"/>
  <c r="C218" i="31"/>
  <c r="U217" i="31"/>
  <c r="C217" i="31"/>
  <c r="D217" i="31" s="1"/>
  <c r="B217" i="31"/>
  <c r="U172" i="31"/>
  <c r="C172" i="31"/>
  <c r="U171" i="31"/>
  <c r="C171" i="31"/>
  <c r="D171" i="31" s="1"/>
  <c r="B171" i="31"/>
  <c r="U234" i="31"/>
  <c r="C234" i="31"/>
  <c r="U233" i="31"/>
  <c r="C233" i="31"/>
  <c r="D233" i="31" s="1"/>
  <c r="U46" i="31"/>
  <c r="C46" i="31"/>
  <c r="U45" i="31"/>
  <c r="C45" i="31"/>
  <c r="D45" i="31" s="1"/>
  <c r="U346" i="31"/>
  <c r="C346" i="31"/>
  <c r="U345" i="31"/>
  <c r="C345" i="31"/>
  <c r="D345" i="31" s="1"/>
  <c r="B345" i="31"/>
  <c r="U360" i="31"/>
  <c r="C360" i="31"/>
  <c r="U359" i="31"/>
  <c r="C359" i="31"/>
  <c r="D359" i="31" s="1"/>
  <c r="U356" i="31"/>
  <c r="C356" i="31"/>
  <c r="U355" i="31"/>
  <c r="C355" i="31"/>
  <c r="D355" i="31" s="1"/>
  <c r="B355" i="31"/>
  <c r="U128" i="31"/>
  <c r="C128" i="31"/>
  <c r="U127" i="31"/>
  <c r="C127" i="31"/>
  <c r="D127" i="31" s="1"/>
  <c r="B127" i="31"/>
  <c r="U246" i="31"/>
  <c r="C246" i="31"/>
  <c r="U245" i="31"/>
  <c r="C245" i="31"/>
  <c r="D245" i="31" s="1"/>
  <c r="B245" i="31"/>
  <c r="U276" i="31"/>
  <c r="C276" i="31"/>
  <c r="U275" i="31"/>
  <c r="C275" i="31"/>
  <c r="D275" i="31" s="1"/>
  <c r="B275" i="31"/>
  <c r="U230" i="31"/>
  <c r="C230" i="31"/>
  <c r="U229" i="31"/>
  <c r="C229" i="31"/>
  <c r="D229" i="31" s="1"/>
  <c r="B229" i="31"/>
  <c r="U58" i="31"/>
  <c r="C58" i="31"/>
  <c r="U57" i="31"/>
  <c r="C57" i="31"/>
  <c r="D57" i="31" s="1"/>
  <c r="B57" i="31"/>
  <c r="U320" i="31"/>
  <c r="C320" i="31"/>
  <c r="U319" i="31"/>
  <c r="C319" i="31"/>
  <c r="D319" i="31" s="1"/>
  <c r="U352" i="31"/>
  <c r="C352" i="31"/>
  <c r="U351" i="31"/>
  <c r="C351" i="31"/>
  <c r="D351" i="31" s="1"/>
  <c r="B351" i="31"/>
  <c r="U204" i="31"/>
  <c r="C204" i="31"/>
  <c r="U203" i="31"/>
  <c r="C203" i="31"/>
  <c r="D203" i="31" s="1"/>
  <c r="B203" i="31"/>
  <c r="U42" i="31"/>
  <c r="C42" i="31"/>
  <c r="U41" i="31"/>
  <c r="C41" i="31"/>
  <c r="D41" i="31" s="1"/>
  <c r="U416" i="31"/>
  <c r="C416" i="31"/>
  <c r="U415" i="31"/>
  <c r="C415" i="31"/>
  <c r="D415" i="31" s="1"/>
  <c r="B415" i="31"/>
  <c r="U68" i="31"/>
  <c r="C68" i="31"/>
  <c r="U67" i="31"/>
  <c r="C67" i="31"/>
  <c r="D67" i="31" s="1"/>
  <c r="B67" i="31"/>
  <c r="U350" i="31"/>
  <c r="C350" i="31"/>
  <c r="U349" i="31"/>
  <c r="C349" i="31"/>
  <c r="D349" i="31" s="1"/>
  <c r="B349" i="31"/>
  <c r="U438" i="31"/>
  <c r="C438" i="31"/>
  <c r="U437" i="31"/>
  <c r="C437" i="31"/>
  <c r="D437" i="31" s="1"/>
  <c r="B437" i="31"/>
  <c r="U1162" i="31"/>
  <c r="C1162" i="31"/>
  <c r="U1161" i="31"/>
  <c r="C1161" i="31"/>
  <c r="D1161" i="31" s="1"/>
  <c r="B1161" i="31"/>
  <c r="U1160" i="31"/>
  <c r="C1160" i="31"/>
  <c r="U1159" i="31"/>
  <c r="C1159" i="31"/>
  <c r="D1159" i="31" s="1"/>
  <c r="B1159" i="31"/>
  <c r="U1158" i="31"/>
  <c r="C1158" i="31"/>
  <c r="U1157" i="31"/>
  <c r="C1157" i="31"/>
  <c r="D1157" i="31" s="1"/>
  <c r="B1157" i="31"/>
  <c r="U1150" i="31"/>
  <c r="C1150" i="31"/>
  <c r="U1149" i="31"/>
  <c r="C1149" i="31"/>
  <c r="D1149" i="31" s="1"/>
  <c r="B1149" i="31"/>
  <c r="U1148" i="31"/>
  <c r="C1148" i="31"/>
  <c r="U1147" i="31"/>
  <c r="C1147" i="31"/>
  <c r="D1147" i="31" s="1"/>
  <c r="B1147" i="31"/>
  <c r="U1146" i="31"/>
  <c r="C1146" i="31"/>
  <c r="U1145" i="31"/>
  <c r="C1145" i="31"/>
  <c r="D1145" i="31" s="1"/>
  <c r="B1145" i="31"/>
  <c r="U1144" i="31"/>
  <c r="C1144" i="31"/>
  <c r="U1143" i="31"/>
  <c r="C1143" i="31"/>
  <c r="D1143" i="31" s="1"/>
  <c r="B1143" i="31"/>
  <c r="U1142" i="31"/>
  <c r="C1142" i="31"/>
  <c r="U1141" i="31"/>
  <c r="C1141" i="31"/>
  <c r="D1141" i="31" s="1"/>
  <c r="B1141" i="31"/>
  <c r="U1136" i="31"/>
  <c r="C1136" i="31"/>
  <c r="U1135" i="31"/>
  <c r="C1135" i="31"/>
  <c r="D1135" i="31" s="1"/>
  <c r="B1135" i="31"/>
  <c r="U1126" i="31"/>
  <c r="C1126" i="31"/>
  <c r="U1125" i="31"/>
  <c r="C1125" i="31"/>
  <c r="D1125" i="31" s="1"/>
  <c r="B1125" i="31"/>
  <c r="U1122" i="31"/>
  <c r="C1122" i="31"/>
  <c r="U1121" i="31"/>
  <c r="C1121" i="31"/>
  <c r="D1121" i="31" s="1"/>
  <c r="B1121" i="31"/>
  <c r="U124" i="31"/>
  <c r="C124" i="31"/>
  <c r="U123" i="31"/>
  <c r="C123" i="31"/>
  <c r="D123" i="31" s="1"/>
  <c r="B123" i="31"/>
  <c r="U206" i="31"/>
  <c r="C206" i="31"/>
  <c r="U205" i="31"/>
  <c r="C205" i="31"/>
  <c r="D205" i="31" s="1"/>
  <c r="B205" i="31"/>
  <c r="U278" i="31"/>
  <c r="C278" i="31"/>
  <c r="U277" i="31"/>
  <c r="C277" i="31"/>
  <c r="D277" i="31" s="1"/>
  <c r="B277" i="31"/>
  <c r="U260" i="31"/>
  <c r="C260" i="31"/>
  <c r="U259" i="31"/>
  <c r="C259" i="31"/>
  <c r="D259" i="31" s="1"/>
  <c r="B259" i="31"/>
  <c r="U220" i="31"/>
  <c r="C220" i="31"/>
  <c r="U219" i="31"/>
  <c r="C219" i="31"/>
  <c r="D219" i="31" s="1"/>
  <c r="B219" i="31"/>
  <c r="U216" i="31"/>
  <c r="C216" i="31"/>
  <c r="U215" i="31"/>
  <c r="C215" i="31"/>
  <c r="D215" i="31" s="1"/>
  <c r="B215" i="31"/>
  <c r="U194" i="31"/>
  <c r="C194" i="31"/>
  <c r="U193" i="31"/>
  <c r="C193" i="31"/>
  <c r="D193" i="31" s="1"/>
  <c r="B193" i="31"/>
  <c r="U162" i="31"/>
  <c r="C162" i="31"/>
  <c r="U161" i="31"/>
  <c r="C161" i="31"/>
  <c r="D161" i="31" s="1"/>
  <c r="B161" i="31"/>
  <c r="U144" i="31"/>
  <c r="C144" i="31"/>
  <c r="U143" i="31"/>
  <c r="C143" i="31"/>
  <c r="D143" i="31" s="1"/>
  <c r="B143" i="31"/>
  <c r="U132" i="31"/>
  <c r="C132" i="31"/>
  <c r="U131" i="31"/>
  <c r="C131" i="31"/>
  <c r="D131" i="31" s="1"/>
  <c r="B131" i="31"/>
  <c r="U122" i="31"/>
  <c r="C122" i="31"/>
  <c r="U121" i="31"/>
  <c r="C121" i="31"/>
  <c r="D121" i="31" s="1"/>
  <c r="B121" i="31"/>
  <c r="U108" i="31"/>
  <c r="C108" i="31"/>
  <c r="U107" i="31"/>
  <c r="C107" i="31"/>
  <c r="D107" i="31" s="1"/>
  <c r="B107" i="31"/>
  <c r="U76" i="31"/>
  <c r="C76" i="31"/>
  <c r="U75" i="31"/>
  <c r="C75" i="31"/>
  <c r="D75" i="31" s="1"/>
  <c r="B75" i="31"/>
  <c r="U64" i="31"/>
  <c r="C64" i="31"/>
  <c r="U63" i="31"/>
  <c r="C63" i="31"/>
  <c r="D63" i="31" s="1"/>
  <c r="B63" i="31"/>
  <c r="U54" i="31"/>
  <c r="C54" i="31"/>
  <c r="U53" i="31"/>
  <c r="C53" i="31"/>
  <c r="D53" i="31" s="1"/>
  <c r="B53" i="31"/>
  <c r="U112" i="31"/>
  <c r="C112" i="31"/>
  <c r="U111" i="31"/>
  <c r="C111" i="31"/>
  <c r="D111" i="31" s="1"/>
  <c r="B111" i="31"/>
  <c r="U262" i="31"/>
  <c r="C262" i="31"/>
  <c r="U261" i="31"/>
  <c r="C261" i="31"/>
  <c r="D261" i="31" s="1"/>
  <c r="B261" i="31"/>
  <c r="U170" i="31"/>
  <c r="C170" i="31"/>
  <c r="U169" i="31"/>
  <c r="C169" i="31"/>
  <c r="D169" i="31" s="1"/>
  <c r="B169" i="31"/>
  <c r="U372" i="31"/>
  <c r="C372" i="31"/>
  <c r="U371" i="31"/>
  <c r="C371" i="31"/>
  <c r="D371" i="31" s="1"/>
  <c r="B371" i="31"/>
  <c r="U100" i="31"/>
  <c r="C100" i="31"/>
  <c r="U99" i="31"/>
  <c r="C99" i="31"/>
  <c r="D99" i="31" s="1"/>
  <c r="B99" i="31"/>
  <c r="U140" i="31"/>
  <c r="C140" i="31"/>
  <c r="U139" i="31"/>
  <c r="C139" i="31"/>
  <c r="D139" i="31" s="1"/>
  <c r="B139" i="31"/>
  <c r="U324" i="31"/>
  <c r="C324" i="31"/>
  <c r="U323" i="31"/>
  <c r="C323" i="31"/>
  <c r="D323" i="31" s="1"/>
  <c r="B323" i="31"/>
  <c r="U322" i="31"/>
  <c r="C322" i="31"/>
  <c r="U321" i="31"/>
  <c r="C321" i="31"/>
  <c r="D321" i="31" s="1"/>
  <c r="U102" i="31"/>
  <c r="C102" i="31"/>
  <c r="U101" i="31"/>
  <c r="C101" i="31"/>
  <c r="D101" i="31" s="1"/>
  <c r="B101" i="31"/>
  <c r="U62" i="31"/>
  <c r="C62" i="31"/>
  <c r="U61" i="31"/>
  <c r="C61" i="31"/>
  <c r="D61" i="31" s="1"/>
  <c r="B61" i="31"/>
  <c r="U114" i="31"/>
  <c r="C114" i="31"/>
  <c r="U113" i="31"/>
  <c r="C113" i="31"/>
  <c r="D113" i="31" s="1"/>
  <c r="B113" i="31"/>
  <c r="U156" i="31"/>
  <c r="C156" i="31"/>
  <c r="U155" i="31"/>
  <c r="C155" i="31"/>
  <c r="D155" i="31" s="1"/>
  <c r="B155" i="31"/>
  <c r="U238" i="31"/>
  <c r="C238" i="31"/>
  <c r="U237" i="31"/>
  <c r="C237" i="31"/>
  <c r="D237" i="31" s="1"/>
  <c r="B237" i="31"/>
  <c r="U134" i="31"/>
  <c r="C134" i="31"/>
  <c r="U133" i="31"/>
  <c r="C133" i="31"/>
  <c r="D133" i="31" s="1"/>
  <c r="B133" i="31"/>
  <c r="U268" i="31"/>
  <c r="C268" i="31"/>
  <c r="U267" i="31"/>
  <c r="C267" i="31"/>
  <c r="D267" i="31" s="1"/>
  <c r="B267" i="31"/>
  <c r="U236" i="31"/>
  <c r="C236" i="31"/>
  <c r="U235" i="31"/>
  <c r="C235" i="31"/>
  <c r="D235" i="31" s="1"/>
  <c r="B235" i="31"/>
  <c r="U164" i="31"/>
  <c r="C164" i="31"/>
  <c r="U163" i="31"/>
  <c r="C163" i="31"/>
  <c r="D163" i="31" s="1"/>
  <c r="B163" i="31"/>
  <c r="U118" i="31"/>
  <c r="C118" i="31"/>
  <c r="U117" i="31"/>
  <c r="C117" i="31"/>
  <c r="D117" i="31" s="1"/>
  <c r="U74" i="31"/>
  <c r="C74" i="31"/>
  <c r="U73" i="31"/>
  <c r="C73" i="31"/>
  <c r="D73" i="31" s="1"/>
  <c r="B73" i="31"/>
  <c r="U258" i="31"/>
  <c r="C258" i="31"/>
  <c r="U257" i="31"/>
  <c r="C257" i="31"/>
  <c r="D257" i="31" s="1"/>
  <c r="B257" i="31"/>
  <c r="U56" i="31"/>
  <c r="C56" i="31"/>
  <c r="U55" i="31"/>
  <c r="C55" i="31"/>
  <c r="D55" i="31" s="1"/>
  <c r="B55" i="31"/>
  <c r="U200" i="31"/>
  <c r="C200" i="31"/>
  <c r="U199" i="31"/>
  <c r="C199" i="31"/>
  <c r="D199" i="31" s="1"/>
  <c r="B199" i="31"/>
  <c r="U250" i="31"/>
  <c r="C250" i="31"/>
  <c r="U249" i="31"/>
  <c r="C249" i="31"/>
  <c r="D249" i="31" s="1"/>
  <c r="B249" i="31"/>
  <c r="U248" i="31"/>
  <c r="C248" i="31"/>
  <c r="U247" i="31"/>
  <c r="C247" i="31"/>
  <c r="D247" i="31" s="1"/>
  <c r="B247" i="31"/>
  <c r="U106" i="31"/>
  <c r="C106" i="31"/>
  <c r="U105" i="31"/>
  <c r="C105" i="31"/>
  <c r="D105" i="31" s="1"/>
  <c r="B105" i="31"/>
  <c r="U44" i="31"/>
  <c r="C44" i="31"/>
  <c r="U43" i="31"/>
  <c r="C43" i="31"/>
  <c r="D43" i="31" s="1"/>
  <c r="B43" i="31"/>
  <c r="U224" i="31"/>
  <c r="C224" i="31"/>
  <c r="U223" i="31"/>
  <c r="C223" i="31"/>
  <c r="D223" i="31" s="1"/>
  <c r="B223" i="31"/>
  <c r="U40" i="31"/>
  <c r="C40" i="31"/>
  <c r="U39" i="31"/>
  <c r="C39" i="31"/>
  <c r="D39" i="31" s="1"/>
  <c r="U342" i="31"/>
  <c r="C342" i="31"/>
  <c r="U341" i="31"/>
  <c r="C341" i="31"/>
  <c r="D341" i="31" s="1"/>
  <c r="B341" i="31"/>
  <c r="U328" i="31"/>
  <c r="C328" i="31"/>
  <c r="U327" i="31"/>
  <c r="C327" i="31"/>
  <c r="D327" i="31" s="1"/>
  <c r="B327" i="31"/>
  <c r="U146" i="31"/>
  <c r="C146" i="31"/>
  <c r="U145" i="31"/>
  <c r="C145" i="31"/>
  <c r="D145" i="31" s="1"/>
  <c r="B145" i="31"/>
  <c r="U160" i="31"/>
  <c r="C160" i="31"/>
  <c r="U159" i="31"/>
  <c r="C159" i="31"/>
  <c r="D159" i="31" s="1"/>
  <c r="B159" i="31"/>
  <c r="U38" i="31"/>
  <c r="C38" i="31"/>
  <c r="U37" i="31"/>
  <c r="C37" i="31"/>
  <c r="D37" i="31" s="1"/>
  <c r="B37" i="31"/>
  <c r="U256" i="31"/>
  <c r="C256" i="31"/>
  <c r="U255" i="31"/>
  <c r="C255" i="31"/>
  <c r="D255" i="31" s="1"/>
  <c r="B255" i="31"/>
  <c r="U154" i="31"/>
  <c r="C154" i="31"/>
  <c r="U153" i="31"/>
  <c r="C153" i="31"/>
  <c r="D153" i="31" s="1"/>
  <c r="B153" i="31"/>
  <c r="U226" i="31"/>
  <c r="C226" i="31"/>
  <c r="U225" i="31"/>
  <c r="C225" i="31"/>
  <c r="D225" i="31" s="1"/>
  <c r="B225" i="31"/>
  <c r="U36" i="31"/>
  <c r="C36" i="31"/>
  <c r="U35" i="31"/>
  <c r="C35" i="31"/>
  <c r="D35" i="31" s="1"/>
  <c r="B35" i="31"/>
  <c r="U198" i="31"/>
  <c r="C198" i="31"/>
  <c r="U197" i="31"/>
  <c r="C197" i="31"/>
  <c r="D197" i="31" s="1"/>
  <c r="U414" i="31"/>
  <c r="C414" i="31"/>
  <c r="U413" i="31"/>
  <c r="C413" i="31"/>
  <c r="D413" i="31" s="1"/>
  <c r="B413" i="31"/>
  <c r="U138" i="31"/>
  <c r="C138" i="31"/>
  <c r="U137" i="31"/>
  <c r="C137" i="31"/>
  <c r="D137" i="31" s="1"/>
  <c r="B137" i="31"/>
  <c r="U150" i="31"/>
  <c r="C150" i="31"/>
  <c r="U149" i="31"/>
  <c r="C149" i="31"/>
  <c r="D149" i="31" s="1"/>
  <c r="B149" i="31"/>
  <c r="U34" i="31"/>
  <c r="C34" i="31"/>
  <c r="U33" i="31"/>
  <c r="C33" i="31"/>
  <c r="D33" i="31" s="1"/>
  <c r="B33" i="31"/>
  <c r="U362" i="31"/>
  <c r="C362" i="31"/>
  <c r="U361" i="31"/>
  <c r="C361" i="31"/>
  <c r="D361" i="31" s="1"/>
  <c r="B361" i="31"/>
  <c r="U284" i="31"/>
  <c r="C284" i="31"/>
  <c r="U283" i="31"/>
  <c r="C283" i="31"/>
  <c r="D283" i="31" s="1"/>
  <c r="B283" i="31"/>
  <c r="U32" i="31"/>
  <c r="C32" i="31"/>
  <c r="U31" i="31"/>
  <c r="C31" i="31"/>
  <c r="D31" i="31" s="1"/>
  <c r="B31" i="31"/>
  <c r="U148" i="31"/>
  <c r="C148" i="31"/>
  <c r="U147" i="31"/>
  <c r="C147" i="31"/>
  <c r="D147" i="31" s="1"/>
  <c r="B147" i="31"/>
  <c r="U174" i="31"/>
  <c r="C174" i="31"/>
  <c r="U173" i="31"/>
  <c r="C173" i="31"/>
  <c r="D173" i="31" s="1"/>
  <c r="B173" i="31"/>
  <c r="U142" i="31"/>
  <c r="C142" i="31"/>
  <c r="U141" i="31"/>
  <c r="C141" i="31"/>
  <c r="D141" i="31" s="1"/>
  <c r="B141" i="31"/>
  <c r="U264" i="31"/>
  <c r="C264" i="31"/>
  <c r="U263" i="31"/>
  <c r="C263" i="31"/>
  <c r="D263" i="31" s="1"/>
  <c r="B263" i="31"/>
  <c r="U28" i="31"/>
  <c r="C28" i="31"/>
  <c r="U27" i="31"/>
  <c r="C27" i="31"/>
  <c r="D27" i="31" s="1"/>
  <c r="B27" i="31"/>
  <c r="U168" i="31"/>
  <c r="C168" i="31"/>
  <c r="U167" i="31"/>
  <c r="C167" i="31"/>
  <c r="D167" i="31" s="1"/>
  <c r="B167" i="31"/>
  <c r="U126" i="31"/>
  <c r="C126" i="31"/>
  <c r="U125" i="31"/>
  <c r="C125" i="31"/>
  <c r="D125" i="31" s="1"/>
  <c r="B125" i="31"/>
  <c r="U274" i="31"/>
  <c r="C274" i="31"/>
  <c r="U273" i="31"/>
  <c r="C273" i="31"/>
  <c r="D273" i="31" s="1"/>
  <c r="B273" i="31"/>
  <c r="U280" i="31"/>
  <c r="C280" i="31"/>
  <c r="U279" i="31"/>
  <c r="C279" i="31"/>
  <c r="D279" i="31" s="1"/>
  <c r="B279" i="31"/>
  <c r="U26" i="31"/>
  <c r="C26" i="31"/>
  <c r="U25" i="31"/>
  <c r="C25" i="31"/>
  <c r="D25" i="31" s="1"/>
  <c r="U72" i="31"/>
  <c r="C72" i="31"/>
  <c r="U71" i="31"/>
  <c r="C71" i="31"/>
  <c r="D71" i="31" s="1"/>
  <c r="B71" i="31"/>
  <c r="U344" i="31"/>
  <c r="C344" i="31"/>
  <c r="U343" i="31"/>
  <c r="C343" i="31"/>
  <c r="D343" i="31" s="1"/>
  <c r="B343" i="31"/>
  <c r="U376" i="31"/>
  <c r="C376" i="31"/>
  <c r="U375" i="31"/>
  <c r="C375" i="31"/>
  <c r="D375" i="31" s="1"/>
  <c r="B375" i="31"/>
  <c r="U50" i="31"/>
  <c r="C50" i="31"/>
  <c r="U49" i="31"/>
  <c r="C49" i="31"/>
  <c r="D49" i="31" s="1"/>
  <c r="B49" i="31"/>
  <c r="U354" i="31"/>
  <c r="C354" i="31"/>
  <c r="U353" i="31"/>
  <c r="C353" i="31"/>
  <c r="D353" i="31" s="1"/>
  <c r="B353" i="31"/>
  <c r="U358" i="31"/>
  <c r="C358" i="31"/>
  <c r="U357" i="31"/>
  <c r="C357" i="31"/>
  <c r="D357" i="31" s="1"/>
  <c r="B357" i="31"/>
  <c r="U364" i="31"/>
  <c r="C364" i="31"/>
  <c r="U363" i="31"/>
  <c r="C363" i="31"/>
  <c r="D363" i="31" s="1"/>
  <c r="U340" i="31"/>
  <c r="C340" i="31"/>
  <c r="U339" i="31"/>
  <c r="C339" i="31"/>
  <c r="D339" i="31" s="1"/>
  <c r="B339" i="31"/>
  <c r="U152" i="31"/>
  <c r="C152" i="31"/>
  <c r="U151" i="31"/>
  <c r="C151" i="31"/>
  <c r="D151" i="31" s="1"/>
  <c r="B151" i="31"/>
  <c r="U158" i="31"/>
  <c r="C158" i="31"/>
  <c r="U157" i="31"/>
  <c r="C157" i="31"/>
  <c r="D157" i="31" s="1"/>
  <c r="B157" i="31"/>
  <c r="U240" i="31"/>
  <c r="C240" i="31"/>
  <c r="U239" i="31"/>
  <c r="C239" i="31"/>
  <c r="D239" i="31" s="1"/>
  <c r="B239" i="31"/>
  <c r="U270" i="31"/>
  <c r="C270" i="31"/>
  <c r="U269" i="31"/>
  <c r="C269" i="31"/>
  <c r="D269" i="31" s="1"/>
  <c r="B269" i="31"/>
  <c r="U254" i="31"/>
  <c r="C254" i="31"/>
  <c r="U253" i="31"/>
  <c r="C253" i="31"/>
  <c r="D253" i="31" s="1"/>
  <c r="B253" i="31"/>
  <c r="U70" i="31"/>
  <c r="C70" i="31"/>
  <c r="U69" i="31"/>
  <c r="C69" i="31"/>
  <c r="D69" i="31" s="1"/>
  <c r="U24" i="31"/>
  <c r="C24" i="31"/>
  <c r="U23" i="31"/>
  <c r="C23" i="31"/>
  <c r="D23" i="31" s="1"/>
  <c r="U348" i="31"/>
  <c r="C348" i="31"/>
  <c r="U347" i="31"/>
  <c r="C347" i="31"/>
  <c r="D347" i="31" s="1"/>
  <c r="B347" i="31"/>
  <c r="U366" i="31"/>
  <c r="C366" i="31"/>
  <c r="U365" i="31"/>
  <c r="C365" i="31"/>
  <c r="D365" i="31" s="1"/>
  <c r="B365" i="31"/>
  <c r="U368" i="31"/>
  <c r="C368" i="31"/>
  <c r="U367" i="31"/>
  <c r="C367" i="31"/>
  <c r="D367" i="31" s="1"/>
  <c r="B367" i="31"/>
  <c r="U136" i="31"/>
  <c r="C136" i="31"/>
  <c r="U135" i="31"/>
  <c r="C135" i="31"/>
  <c r="D135" i="31" s="1"/>
  <c r="B135" i="31"/>
  <c r="U202" i="31"/>
  <c r="C202" i="31"/>
  <c r="U201" i="31"/>
  <c r="C201" i="31"/>
  <c r="D201" i="31" s="1"/>
  <c r="B201" i="31"/>
  <c r="U196" i="31"/>
  <c r="C196" i="31"/>
  <c r="U195" i="31"/>
  <c r="C195" i="31"/>
  <c r="D195" i="31" s="1"/>
  <c r="B195" i="31"/>
  <c r="U120" i="31"/>
  <c r="C120" i="31"/>
  <c r="U119" i="31"/>
  <c r="C119" i="31"/>
  <c r="D119" i="31" s="1"/>
  <c r="B119" i="31"/>
  <c r="U228" i="31"/>
  <c r="C228" i="31"/>
  <c r="U227" i="31"/>
  <c r="C227" i="31"/>
  <c r="D227" i="31" s="1"/>
  <c r="B227" i="31"/>
  <c r="U22" i="31"/>
  <c r="C22" i="31"/>
  <c r="U21" i="31"/>
  <c r="C21" i="31"/>
  <c r="D21" i="31" s="1"/>
  <c r="U104" i="31"/>
  <c r="C104" i="31"/>
  <c r="U103" i="31"/>
  <c r="C103" i="31"/>
  <c r="D103" i="31" s="1"/>
  <c r="U20" i="31"/>
  <c r="C20" i="31"/>
  <c r="U19" i="31"/>
  <c r="C19" i="31"/>
  <c r="D19" i="31" s="1"/>
  <c r="B19" i="31"/>
  <c r="U282" i="31"/>
  <c r="C282" i="31"/>
  <c r="U281" i="31"/>
  <c r="C281" i="31"/>
  <c r="D281" i="31" s="1"/>
  <c r="B281" i="31"/>
  <c r="U334" i="31"/>
  <c r="C334" i="31"/>
  <c r="U333" i="31"/>
  <c r="C333" i="31"/>
  <c r="D333" i="31" s="1"/>
  <c r="B333" i="31"/>
  <c r="U110" i="31"/>
  <c r="C110" i="31"/>
  <c r="U109" i="31"/>
  <c r="C109" i="31"/>
  <c r="D109" i="31" s="1"/>
  <c r="B109" i="31"/>
  <c r="U266" i="31"/>
  <c r="C266" i="31"/>
  <c r="U265" i="31"/>
  <c r="C265" i="31"/>
  <c r="D265" i="31" s="1"/>
  <c r="B265" i="31"/>
  <c r="U116" i="31"/>
  <c r="C116" i="31"/>
  <c r="U115" i="31"/>
  <c r="C115" i="31"/>
  <c r="D115" i="31" s="1"/>
  <c r="B115" i="31"/>
  <c r="U48" i="31"/>
  <c r="C48" i="31"/>
  <c r="U47" i="31"/>
  <c r="C47" i="31"/>
  <c r="D47" i="31" s="1"/>
  <c r="B47" i="31"/>
  <c r="U18" i="31"/>
  <c r="C18" i="31"/>
  <c r="U17" i="31"/>
  <c r="C17" i="31"/>
  <c r="D17" i="31" s="1"/>
  <c r="B17" i="31"/>
  <c r="U332" i="31"/>
  <c r="C332" i="31"/>
  <c r="U331" i="31"/>
  <c r="C331" i="31"/>
  <c r="D331" i="31" s="1"/>
  <c r="U166" i="31"/>
  <c r="C166" i="31"/>
  <c r="U165" i="31"/>
  <c r="C165" i="31"/>
  <c r="D165" i="31" s="1"/>
  <c r="B165" i="31"/>
  <c r="U16" i="31"/>
  <c r="C16" i="31"/>
  <c r="U15" i="31"/>
  <c r="C15" i="31"/>
  <c r="D15" i="31" s="1"/>
  <c r="B15" i="31"/>
  <c r="U242" i="31"/>
  <c r="C242" i="31"/>
  <c r="U241" i="31"/>
  <c r="C241" i="31"/>
  <c r="D241" i="31" s="1"/>
  <c r="U272" i="31"/>
  <c r="C272" i="31"/>
  <c r="U271" i="31"/>
  <c r="C271" i="31"/>
  <c r="D271" i="31" s="1"/>
  <c r="B271" i="31"/>
  <c r="U182" i="31"/>
  <c r="C182" i="31"/>
  <c r="U181" i="31"/>
  <c r="C181" i="31"/>
  <c r="D181" i="31" s="1"/>
  <c r="B181" i="31"/>
  <c r="U180" i="31"/>
  <c r="C180" i="31"/>
  <c r="U179" i="31"/>
  <c r="C179" i="31"/>
  <c r="D179" i="31" s="1"/>
  <c r="B179" i="31"/>
  <c r="U192" i="31"/>
  <c r="C192" i="31"/>
  <c r="U191" i="31"/>
  <c r="C191" i="31"/>
  <c r="D191" i="31" s="1"/>
  <c r="B191" i="31"/>
  <c r="U186" i="31"/>
  <c r="C186" i="31"/>
  <c r="U185" i="31"/>
  <c r="C185" i="31"/>
  <c r="D185" i="31" s="1"/>
  <c r="B185" i="31"/>
  <c r="U318" i="31"/>
  <c r="C318" i="31"/>
  <c r="U317" i="31"/>
  <c r="C317" i="31"/>
  <c r="D317" i="31" s="1"/>
  <c r="B317" i="31"/>
  <c r="U316" i="31"/>
  <c r="C316" i="31"/>
  <c r="U315" i="31"/>
  <c r="C315" i="31"/>
  <c r="D315" i="31" s="1"/>
  <c r="B315" i="31"/>
  <c r="U314" i="31"/>
  <c r="C314" i="31"/>
  <c r="U313" i="31"/>
  <c r="C313" i="31"/>
  <c r="D313" i="31" s="1"/>
  <c r="B313" i="31"/>
  <c r="U312" i="31"/>
  <c r="C312" i="31"/>
  <c r="U311" i="31"/>
  <c r="C311" i="31"/>
  <c r="D311" i="31" s="1"/>
  <c r="B311" i="31"/>
  <c r="U310" i="31"/>
  <c r="C310" i="31"/>
  <c r="U309" i="31"/>
  <c r="C309" i="31"/>
  <c r="D309" i="31" s="1"/>
  <c r="B309" i="31"/>
  <c r="U308" i="31"/>
  <c r="C308" i="31"/>
  <c r="U307" i="31"/>
  <c r="C307" i="31"/>
  <c r="D307" i="31" s="1"/>
  <c r="B307" i="31"/>
  <c r="U306" i="31"/>
  <c r="C306" i="31"/>
  <c r="U305" i="31"/>
  <c r="C305" i="31"/>
  <c r="D305" i="31" s="1"/>
  <c r="B305" i="31"/>
  <c r="U304" i="31"/>
  <c r="C304" i="31"/>
  <c r="U303" i="31"/>
  <c r="C303" i="31"/>
  <c r="D303" i="31" s="1"/>
  <c r="B303" i="31"/>
  <c r="U302" i="31"/>
  <c r="C302" i="31"/>
  <c r="U301" i="31"/>
  <c r="C301" i="31"/>
  <c r="D301" i="31" s="1"/>
  <c r="B301" i="31"/>
  <c r="U300" i="31"/>
  <c r="C300" i="31"/>
  <c r="U299" i="31"/>
  <c r="C299" i="31"/>
  <c r="D299" i="31" s="1"/>
  <c r="B299" i="31"/>
  <c r="U298" i="31"/>
  <c r="C298" i="31"/>
  <c r="U297" i="31"/>
  <c r="C297" i="31"/>
  <c r="D297" i="31" s="1"/>
  <c r="B297" i="31"/>
  <c r="U296" i="31"/>
  <c r="C296" i="31"/>
  <c r="U295" i="31"/>
  <c r="C295" i="31"/>
  <c r="D295" i="31" s="1"/>
  <c r="B295" i="31"/>
  <c r="U294" i="31"/>
  <c r="C294" i="31"/>
  <c r="U293" i="31"/>
  <c r="C293" i="31"/>
  <c r="D293" i="31" s="1"/>
  <c r="B293" i="31"/>
  <c r="U290" i="31"/>
  <c r="C290" i="31"/>
  <c r="U289" i="31"/>
  <c r="C289" i="31"/>
  <c r="D289" i="31" s="1"/>
  <c r="B289" i="31"/>
  <c r="U292" i="31"/>
  <c r="C292" i="31"/>
  <c r="U291" i="31"/>
  <c r="C291" i="31"/>
  <c r="D291" i="31" s="1"/>
  <c r="B291" i="31"/>
  <c r="U1172" i="31"/>
  <c r="C1172" i="31"/>
  <c r="U1171" i="31"/>
  <c r="C1171" i="31"/>
  <c r="D1171" i="31" s="1"/>
  <c r="B1171" i="31"/>
  <c r="U1114" i="31"/>
  <c r="C1114" i="31"/>
  <c r="U1113" i="31"/>
  <c r="C1113" i="31"/>
  <c r="D1113" i="31" s="1"/>
  <c r="B1113" i="31"/>
  <c r="U1112" i="31"/>
  <c r="C1112" i="31"/>
  <c r="U1111" i="31"/>
  <c r="C1111" i="31"/>
  <c r="D1111" i="31" s="1"/>
  <c r="B1111" i="31"/>
  <c r="U1110" i="31"/>
  <c r="C1110" i="31"/>
  <c r="U1109" i="31"/>
  <c r="C1109" i="31"/>
  <c r="D1109" i="31" s="1"/>
  <c r="B1109" i="31"/>
  <c r="U1108" i="31"/>
  <c r="C1108" i="31"/>
  <c r="U1107" i="31"/>
  <c r="C1107" i="31"/>
  <c r="D1107" i="31" s="1"/>
  <c r="B1107" i="31"/>
  <c r="U1106" i="31"/>
  <c r="C1106" i="31"/>
  <c r="U1105" i="31"/>
  <c r="C1105" i="31"/>
  <c r="D1105" i="31" s="1"/>
  <c r="B1105" i="31"/>
  <c r="U1104" i="31"/>
  <c r="C1104" i="31"/>
  <c r="U1103" i="31"/>
  <c r="C1103" i="31"/>
  <c r="D1103" i="31" s="1"/>
  <c r="B1103" i="31"/>
  <c r="U1102" i="31"/>
  <c r="C1102" i="31"/>
  <c r="U1101" i="31"/>
  <c r="C1101" i="31"/>
  <c r="D1101" i="31" s="1"/>
  <c r="B1101" i="31"/>
  <c r="U1100" i="31"/>
  <c r="C1100" i="31"/>
  <c r="U1099" i="31"/>
  <c r="C1099" i="31"/>
  <c r="D1099" i="31" s="1"/>
  <c r="B1099" i="31"/>
  <c r="U1098" i="31"/>
  <c r="C1098" i="31"/>
  <c r="U1097" i="31"/>
  <c r="C1097" i="31"/>
  <c r="D1097" i="31" s="1"/>
  <c r="B1097" i="31"/>
  <c r="U1096" i="31"/>
  <c r="C1096" i="31"/>
  <c r="U1095" i="31"/>
  <c r="C1095" i="31"/>
  <c r="D1095" i="31" s="1"/>
  <c r="B1095" i="31"/>
  <c r="U1094" i="31"/>
  <c r="C1094" i="31"/>
  <c r="U1093" i="31"/>
  <c r="C1093" i="31"/>
  <c r="D1093" i="31" s="1"/>
  <c r="B1093" i="31"/>
  <c r="U1092" i="31"/>
  <c r="C1092" i="31"/>
  <c r="U1091" i="31"/>
  <c r="C1091" i="31"/>
  <c r="D1091" i="31" s="1"/>
  <c r="B1091" i="31"/>
  <c r="U1090" i="31"/>
  <c r="C1090" i="31"/>
  <c r="U1089" i="31"/>
  <c r="C1089" i="31"/>
  <c r="D1089" i="31" s="1"/>
  <c r="B1089" i="31"/>
  <c r="U1088" i="31"/>
  <c r="C1088" i="31"/>
  <c r="U1087" i="31"/>
  <c r="C1087" i="31"/>
  <c r="D1087" i="31" s="1"/>
  <c r="B1087" i="31"/>
  <c r="U1086" i="31"/>
  <c r="C1086" i="31"/>
  <c r="U1085" i="31"/>
  <c r="C1085" i="31"/>
  <c r="D1085" i="31" s="1"/>
  <c r="B1085" i="31"/>
  <c r="U1084" i="31"/>
  <c r="C1084" i="31"/>
  <c r="U1083" i="31"/>
  <c r="C1083" i="31"/>
  <c r="D1083" i="31" s="1"/>
  <c r="B1083" i="31"/>
  <c r="U1082" i="31"/>
  <c r="C1082" i="31"/>
  <c r="U1081" i="31"/>
  <c r="C1081" i="31"/>
  <c r="D1081" i="31" s="1"/>
  <c r="B1081" i="31"/>
  <c r="U1080" i="31"/>
  <c r="C1080" i="31"/>
  <c r="U1079" i="31"/>
  <c r="C1079" i="31"/>
  <c r="D1079" i="31" s="1"/>
  <c r="B1079" i="31"/>
  <c r="U1078" i="31"/>
  <c r="C1078" i="31"/>
  <c r="U1077" i="31"/>
  <c r="C1077" i="31"/>
  <c r="D1077" i="31" s="1"/>
  <c r="B1077" i="31"/>
  <c r="U1076" i="31"/>
  <c r="C1076" i="31"/>
  <c r="U1075" i="31"/>
  <c r="C1075" i="31"/>
  <c r="D1075" i="31" s="1"/>
  <c r="B1075" i="31"/>
  <c r="U1074" i="31"/>
  <c r="C1074" i="31"/>
  <c r="U1073" i="31"/>
  <c r="C1073" i="31"/>
  <c r="D1073" i="31" s="1"/>
  <c r="B1073" i="31"/>
  <c r="U1072" i="31"/>
  <c r="C1072" i="31"/>
  <c r="U1071" i="31"/>
  <c r="C1071" i="31"/>
  <c r="D1071" i="31" s="1"/>
  <c r="B1071" i="31"/>
  <c r="U1070" i="31"/>
  <c r="C1070" i="31"/>
  <c r="U1069" i="31"/>
  <c r="C1069" i="31"/>
  <c r="D1069" i="31" s="1"/>
  <c r="B1069" i="31"/>
  <c r="U1068" i="31"/>
  <c r="C1068" i="31"/>
  <c r="U1067" i="31"/>
  <c r="C1067" i="31"/>
  <c r="D1067" i="31" s="1"/>
  <c r="B1067" i="31"/>
  <c r="U1066" i="31"/>
  <c r="C1066" i="31"/>
  <c r="U1065" i="31"/>
  <c r="C1065" i="31"/>
  <c r="D1065" i="31" s="1"/>
  <c r="B1065" i="31"/>
  <c r="U1064" i="31"/>
  <c r="C1064" i="31"/>
  <c r="U1063" i="31"/>
  <c r="C1063" i="31"/>
  <c r="D1063" i="31" s="1"/>
  <c r="B1063" i="31"/>
  <c r="U1062" i="31"/>
  <c r="C1062" i="31"/>
  <c r="U1061" i="31"/>
  <c r="C1061" i="31"/>
  <c r="D1061" i="31" s="1"/>
  <c r="B1061" i="31"/>
  <c r="U1060" i="31"/>
  <c r="C1060" i="31"/>
  <c r="U1059" i="31"/>
  <c r="C1059" i="31"/>
  <c r="D1059" i="31" s="1"/>
  <c r="B1059" i="31"/>
  <c r="U1058" i="31"/>
  <c r="C1058" i="31"/>
  <c r="U1057" i="31"/>
  <c r="C1057" i="31"/>
  <c r="D1057" i="31" s="1"/>
  <c r="B1057" i="31"/>
  <c r="U1056" i="31"/>
  <c r="C1056" i="31"/>
  <c r="U1055" i="31"/>
  <c r="C1055" i="31"/>
  <c r="D1055" i="31" s="1"/>
  <c r="B1055" i="31"/>
  <c r="U1054" i="31"/>
  <c r="C1054" i="31"/>
  <c r="U1053" i="31"/>
  <c r="C1053" i="31"/>
  <c r="D1053" i="31" s="1"/>
  <c r="B1053" i="31"/>
  <c r="U1052" i="31"/>
  <c r="C1052" i="31"/>
  <c r="U1051" i="31"/>
  <c r="C1051" i="31"/>
  <c r="D1051" i="31" s="1"/>
  <c r="B1051" i="31"/>
  <c r="U1050" i="31"/>
  <c r="C1050" i="31"/>
  <c r="U1049" i="31"/>
  <c r="C1049" i="31"/>
  <c r="D1049" i="31" s="1"/>
  <c r="B1049" i="31"/>
  <c r="U1048" i="31"/>
  <c r="C1048" i="31"/>
  <c r="U1047" i="31"/>
  <c r="C1047" i="31"/>
  <c r="D1047" i="31" s="1"/>
  <c r="B1047" i="31"/>
  <c r="U1046" i="31"/>
  <c r="C1046" i="31"/>
  <c r="U1045" i="31"/>
  <c r="C1045" i="31"/>
  <c r="D1045" i="31" s="1"/>
  <c r="B1045" i="31"/>
  <c r="U1044" i="31"/>
  <c r="C1044" i="31"/>
  <c r="U1043" i="31"/>
  <c r="C1043" i="31"/>
  <c r="D1043" i="31" s="1"/>
  <c r="B1043" i="31"/>
  <c r="U1042" i="31"/>
  <c r="C1042" i="31"/>
  <c r="U1041" i="31"/>
  <c r="C1041" i="31"/>
  <c r="D1041" i="31" s="1"/>
  <c r="B1041" i="31"/>
  <c r="U1040" i="31"/>
  <c r="C1040" i="31"/>
  <c r="U1039" i="31"/>
  <c r="C1039" i="31"/>
  <c r="D1039" i="31" s="1"/>
  <c r="B1039" i="31"/>
  <c r="U1038" i="31"/>
  <c r="C1038" i="31"/>
  <c r="U1037" i="31"/>
  <c r="C1037" i="31"/>
  <c r="D1037" i="31" s="1"/>
  <c r="B1037" i="31"/>
  <c r="U1036" i="31"/>
  <c r="C1036" i="31"/>
  <c r="U1035" i="31"/>
  <c r="C1035" i="31"/>
  <c r="D1035" i="31" s="1"/>
  <c r="B1035" i="31"/>
  <c r="U1034" i="31"/>
  <c r="C1034" i="31"/>
  <c r="U1033" i="31"/>
  <c r="C1033" i="31"/>
  <c r="D1033" i="31" s="1"/>
  <c r="B1033" i="31"/>
  <c r="U1032" i="31"/>
  <c r="C1032" i="31"/>
  <c r="U1031" i="31"/>
  <c r="C1031" i="31"/>
  <c r="D1031" i="31" s="1"/>
  <c r="B1031" i="31"/>
  <c r="U1030" i="31"/>
  <c r="C1030" i="31"/>
  <c r="U1029" i="31"/>
  <c r="C1029" i="31"/>
  <c r="D1029" i="31" s="1"/>
  <c r="B1029" i="31"/>
  <c r="U1028" i="31"/>
  <c r="C1028" i="31"/>
  <c r="U1027" i="31"/>
  <c r="C1027" i="31"/>
  <c r="D1027" i="31" s="1"/>
  <c r="B1027" i="31"/>
  <c r="U1026" i="31"/>
  <c r="C1026" i="31"/>
  <c r="U1025" i="31"/>
  <c r="C1025" i="31"/>
  <c r="D1025" i="31" s="1"/>
  <c r="B1025" i="31"/>
  <c r="U1024" i="31"/>
  <c r="C1024" i="31"/>
  <c r="U1023" i="31"/>
  <c r="C1023" i="31"/>
  <c r="D1023" i="31" s="1"/>
  <c r="B1023" i="31"/>
  <c r="U1022" i="31"/>
  <c r="C1022" i="31"/>
  <c r="U1021" i="31"/>
  <c r="C1021" i="31"/>
  <c r="D1021" i="31" s="1"/>
  <c r="B1021" i="31"/>
  <c r="U1020" i="31"/>
  <c r="C1020" i="31"/>
  <c r="U1019" i="31"/>
  <c r="C1019" i="31"/>
  <c r="D1019" i="31" s="1"/>
  <c r="B1019" i="31"/>
  <c r="U1018" i="31"/>
  <c r="C1018" i="31"/>
  <c r="U1017" i="31"/>
  <c r="C1017" i="31"/>
  <c r="D1017" i="31" s="1"/>
  <c r="B1017" i="31"/>
  <c r="U1016" i="31"/>
  <c r="C1016" i="31"/>
  <c r="U1015" i="31"/>
  <c r="C1015" i="31"/>
  <c r="D1015" i="31" s="1"/>
  <c r="B1015" i="31"/>
  <c r="U1014" i="31"/>
  <c r="C1014" i="31"/>
  <c r="U1013" i="31"/>
  <c r="C1013" i="31"/>
  <c r="D1013" i="31" s="1"/>
  <c r="B1013" i="31"/>
  <c r="U1012" i="31"/>
  <c r="C1012" i="31"/>
  <c r="U1011" i="31"/>
  <c r="C1011" i="31"/>
  <c r="D1011" i="31" s="1"/>
  <c r="B1011" i="31"/>
  <c r="U1010" i="31"/>
  <c r="C1010" i="31"/>
  <c r="U1009" i="31"/>
  <c r="C1009" i="31"/>
  <c r="D1009" i="31" s="1"/>
  <c r="B1009" i="31"/>
  <c r="U1008" i="31"/>
  <c r="C1008" i="31"/>
  <c r="U1007" i="31"/>
  <c r="C1007" i="31"/>
  <c r="D1007" i="31" s="1"/>
  <c r="B1007" i="31"/>
  <c r="U1006" i="31"/>
  <c r="C1006" i="31"/>
  <c r="U1005" i="31"/>
  <c r="C1005" i="31"/>
  <c r="D1005" i="31" s="1"/>
  <c r="B1005" i="31"/>
  <c r="U1004" i="31"/>
  <c r="C1004" i="31"/>
  <c r="U1003" i="31"/>
  <c r="C1003" i="31"/>
  <c r="D1003" i="31" s="1"/>
  <c r="B1003" i="31"/>
  <c r="U1002" i="31"/>
  <c r="C1002" i="31"/>
  <c r="U1001" i="31"/>
  <c r="C1001" i="31"/>
  <c r="D1001" i="31" s="1"/>
  <c r="B1001" i="31"/>
  <c r="U1000" i="31"/>
  <c r="C1000" i="31"/>
  <c r="U999" i="31"/>
  <c r="C999" i="31"/>
  <c r="D999" i="31" s="1"/>
  <c r="B999" i="31"/>
  <c r="U998" i="31"/>
  <c r="C998" i="31"/>
  <c r="U997" i="31"/>
  <c r="C997" i="31"/>
  <c r="D997" i="31" s="1"/>
  <c r="B997" i="31"/>
  <c r="U996" i="31"/>
  <c r="C996" i="31"/>
  <c r="U995" i="31"/>
  <c r="C995" i="31"/>
  <c r="D995" i="31" s="1"/>
  <c r="B995" i="31"/>
  <c r="U994" i="31"/>
  <c r="C994" i="31"/>
  <c r="U993" i="31"/>
  <c r="C993" i="31"/>
  <c r="D993" i="31" s="1"/>
  <c r="B993" i="31"/>
  <c r="U992" i="31"/>
  <c r="C992" i="31"/>
  <c r="U991" i="31"/>
  <c r="C991" i="31"/>
  <c r="D991" i="31" s="1"/>
  <c r="B991" i="31"/>
  <c r="U990" i="31"/>
  <c r="C990" i="31"/>
  <c r="U989" i="31"/>
  <c r="C989" i="31"/>
  <c r="D989" i="31" s="1"/>
  <c r="B989" i="31"/>
  <c r="U988" i="31"/>
  <c r="C988" i="31"/>
  <c r="U987" i="31"/>
  <c r="C987" i="31"/>
  <c r="D987" i="31" s="1"/>
  <c r="B987" i="31"/>
  <c r="U986" i="31"/>
  <c r="C986" i="31"/>
  <c r="U985" i="31"/>
  <c r="C985" i="31"/>
  <c r="D985" i="31" s="1"/>
  <c r="B985" i="31"/>
  <c r="U984" i="31"/>
  <c r="C984" i="31"/>
  <c r="U983" i="31"/>
  <c r="C983" i="31"/>
  <c r="D983" i="31" s="1"/>
  <c r="B983" i="31"/>
  <c r="U982" i="31"/>
  <c r="C982" i="31"/>
  <c r="U981" i="31"/>
  <c r="C981" i="31"/>
  <c r="D981" i="31" s="1"/>
  <c r="B981" i="31"/>
  <c r="U980" i="31"/>
  <c r="C980" i="31"/>
  <c r="U979" i="31"/>
  <c r="C979" i="31"/>
  <c r="D979" i="31" s="1"/>
  <c r="B979" i="31"/>
  <c r="U978" i="31"/>
  <c r="C978" i="31"/>
  <c r="U977" i="31"/>
  <c r="C977" i="31"/>
  <c r="D977" i="31" s="1"/>
  <c r="B977" i="31"/>
  <c r="U976" i="31"/>
  <c r="C976" i="31"/>
  <c r="U975" i="31"/>
  <c r="C975" i="31"/>
  <c r="D975" i="31" s="1"/>
  <c r="B975" i="31"/>
  <c r="U974" i="31"/>
  <c r="C974" i="31"/>
  <c r="U973" i="31"/>
  <c r="C973" i="31"/>
  <c r="D973" i="31" s="1"/>
  <c r="B973" i="31"/>
  <c r="U972" i="31"/>
  <c r="C972" i="31"/>
  <c r="U971" i="31"/>
  <c r="C971" i="31"/>
  <c r="D971" i="31" s="1"/>
  <c r="B971" i="31"/>
  <c r="U970" i="31"/>
  <c r="C970" i="31"/>
  <c r="U969" i="31"/>
  <c r="C969" i="31"/>
  <c r="D969" i="31" s="1"/>
  <c r="B969" i="31"/>
  <c r="U968" i="31"/>
  <c r="C968" i="31"/>
  <c r="U967" i="31"/>
  <c r="C967" i="31"/>
  <c r="D967" i="31" s="1"/>
  <c r="B967" i="31"/>
  <c r="U966" i="31"/>
  <c r="C966" i="31"/>
  <c r="U965" i="31"/>
  <c r="C965" i="31"/>
  <c r="D965" i="31" s="1"/>
  <c r="B965" i="31"/>
  <c r="U964" i="31"/>
  <c r="C964" i="31"/>
  <c r="U963" i="31"/>
  <c r="C963" i="31"/>
  <c r="D963" i="31" s="1"/>
  <c r="B963" i="31"/>
  <c r="U962" i="31"/>
  <c r="C962" i="31"/>
  <c r="U961" i="31"/>
  <c r="C961" i="31"/>
  <c r="D961" i="31" s="1"/>
  <c r="B961" i="31"/>
  <c r="U960" i="31"/>
  <c r="C960" i="31"/>
  <c r="U959" i="31"/>
  <c r="C959" i="31"/>
  <c r="D959" i="31" s="1"/>
  <c r="B959" i="31"/>
  <c r="U958" i="31"/>
  <c r="C958" i="31"/>
  <c r="U957" i="31"/>
  <c r="C957" i="31"/>
  <c r="D957" i="31" s="1"/>
  <c r="B957" i="31"/>
  <c r="U956" i="31"/>
  <c r="C956" i="31"/>
  <c r="U955" i="31"/>
  <c r="C955" i="31"/>
  <c r="D955" i="31" s="1"/>
  <c r="B955" i="31"/>
  <c r="U954" i="31"/>
  <c r="C954" i="31"/>
  <c r="U953" i="31"/>
  <c r="C953" i="31"/>
  <c r="D953" i="31" s="1"/>
  <c r="B953" i="31"/>
  <c r="U952" i="31"/>
  <c r="C952" i="31"/>
  <c r="U951" i="31"/>
  <c r="C951" i="31"/>
  <c r="D951" i="31" s="1"/>
  <c r="B951" i="31"/>
  <c r="U950" i="31"/>
  <c r="C950" i="31"/>
  <c r="U949" i="31"/>
  <c r="C949" i="31"/>
  <c r="D949" i="31" s="1"/>
  <c r="B949" i="31"/>
  <c r="U948" i="31"/>
  <c r="C948" i="31"/>
  <c r="U947" i="31"/>
  <c r="C947" i="31"/>
  <c r="D947" i="31" s="1"/>
  <c r="B947" i="31"/>
  <c r="U946" i="31"/>
  <c r="C946" i="31"/>
  <c r="U945" i="31"/>
  <c r="C945" i="31"/>
  <c r="D945" i="31" s="1"/>
  <c r="B945" i="31"/>
  <c r="U944" i="31"/>
  <c r="C944" i="31"/>
  <c r="U943" i="31"/>
  <c r="C943" i="31"/>
  <c r="D943" i="31" s="1"/>
  <c r="B943" i="31"/>
  <c r="U942" i="31"/>
  <c r="C942" i="31"/>
  <c r="U941" i="31"/>
  <c r="C941" i="31"/>
  <c r="D941" i="31" s="1"/>
  <c r="B941" i="31"/>
  <c r="U940" i="31"/>
  <c r="C940" i="31"/>
  <c r="U939" i="31"/>
  <c r="C939" i="31"/>
  <c r="D939" i="31" s="1"/>
  <c r="B939" i="31"/>
  <c r="U938" i="31"/>
  <c r="C938" i="31"/>
  <c r="U937" i="31"/>
  <c r="C937" i="31"/>
  <c r="D937" i="31" s="1"/>
  <c r="B937" i="31"/>
  <c r="U936" i="31"/>
  <c r="C936" i="31"/>
  <c r="U935" i="31"/>
  <c r="C935" i="31"/>
  <c r="D935" i="31" s="1"/>
  <c r="B935" i="31"/>
  <c r="U934" i="31"/>
  <c r="C934" i="31"/>
  <c r="U933" i="31"/>
  <c r="C933" i="31"/>
  <c r="D933" i="31" s="1"/>
  <c r="B933" i="31"/>
  <c r="U932" i="31"/>
  <c r="C932" i="31"/>
  <c r="U931" i="31"/>
  <c r="C931" i="31"/>
  <c r="D931" i="31" s="1"/>
  <c r="B931" i="31"/>
  <c r="U930" i="31"/>
  <c r="C930" i="31"/>
  <c r="U929" i="31"/>
  <c r="C929" i="31"/>
  <c r="D929" i="31" s="1"/>
  <c r="B929" i="31"/>
  <c r="U928" i="31"/>
  <c r="C928" i="31"/>
  <c r="U927" i="31"/>
  <c r="C927" i="31"/>
  <c r="D927" i="31" s="1"/>
  <c r="B927" i="31"/>
  <c r="U926" i="31"/>
  <c r="C926" i="31"/>
  <c r="U925" i="31"/>
  <c r="C925" i="31"/>
  <c r="D925" i="31" s="1"/>
  <c r="B925" i="31"/>
  <c r="U924" i="31"/>
  <c r="C924" i="31"/>
  <c r="U923" i="31"/>
  <c r="C923" i="31"/>
  <c r="D923" i="31" s="1"/>
  <c r="B923" i="31"/>
  <c r="U922" i="31"/>
  <c r="C922" i="31"/>
  <c r="U921" i="31"/>
  <c r="C921" i="31"/>
  <c r="D921" i="31" s="1"/>
  <c r="B921" i="31"/>
  <c r="U920" i="31"/>
  <c r="C920" i="31"/>
  <c r="U919" i="31"/>
  <c r="C919" i="31"/>
  <c r="D919" i="31" s="1"/>
  <c r="B919" i="31"/>
  <c r="U918" i="31"/>
  <c r="C918" i="31"/>
  <c r="U917" i="31"/>
  <c r="C917" i="31"/>
  <c r="D917" i="31" s="1"/>
  <c r="B917" i="31"/>
  <c r="U916" i="31"/>
  <c r="C916" i="31"/>
  <c r="U915" i="31"/>
  <c r="C915" i="31"/>
  <c r="D915" i="31" s="1"/>
  <c r="B915" i="31"/>
  <c r="U914" i="31"/>
  <c r="C914" i="31"/>
  <c r="U913" i="31"/>
  <c r="C913" i="31"/>
  <c r="D913" i="31" s="1"/>
  <c r="B913" i="31"/>
  <c r="U912" i="31"/>
  <c r="C912" i="31"/>
  <c r="U911" i="31"/>
  <c r="C911" i="31"/>
  <c r="D911" i="31" s="1"/>
  <c r="B911" i="31"/>
  <c r="U910" i="31"/>
  <c r="C910" i="31"/>
  <c r="U909" i="31"/>
  <c r="C909" i="31"/>
  <c r="D909" i="31" s="1"/>
  <c r="B909" i="31"/>
  <c r="U908" i="31"/>
  <c r="C908" i="31"/>
  <c r="U907" i="31"/>
  <c r="C907" i="31"/>
  <c r="D907" i="31" s="1"/>
  <c r="B907" i="31"/>
  <c r="U906" i="31"/>
  <c r="C906" i="31"/>
  <c r="U905" i="31"/>
  <c r="C905" i="31"/>
  <c r="D905" i="31" s="1"/>
  <c r="B905" i="31"/>
  <c r="U904" i="31"/>
  <c r="C904" i="31"/>
  <c r="U903" i="31"/>
  <c r="C903" i="31"/>
  <c r="D903" i="31" s="1"/>
  <c r="B903" i="31"/>
  <c r="U902" i="31"/>
  <c r="C902" i="31"/>
  <c r="U901" i="31"/>
  <c r="C901" i="31"/>
  <c r="D901" i="31" s="1"/>
  <c r="B901" i="31"/>
  <c r="U900" i="31"/>
  <c r="C900" i="31"/>
  <c r="U899" i="31"/>
  <c r="C899" i="31"/>
  <c r="D899" i="31" s="1"/>
  <c r="B899" i="31"/>
  <c r="U898" i="31"/>
  <c r="C898" i="31"/>
  <c r="U897" i="31"/>
  <c r="C897" i="31"/>
  <c r="D897" i="31" s="1"/>
  <c r="B897" i="31"/>
  <c r="U896" i="31"/>
  <c r="C896" i="31"/>
  <c r="U895" i="31"/>
  <c r="C895" i="31"/>
  <c r="D895" i="31" s="1"/>
  <c r="B895" i="31"/>
  <c r="U894" i="31"/>
  <c r="C894" i="31"/>
  <c r="U893" i="31"/>
  <c r="C893" i="31"/>
  <c r="D893" i="31" s="1"/>
  <c r="B893" i="31"/>
  <c r="U892" i="31"/>
  <c r="C892" i="31"/>
  <c r="U891" i="31"/>
  <c r="C891" i="31"/>
  <c r="D891" i="31" s="1"/>
  <c r="B891" i="31"/>
  <c r="U890" i="31"/>
  <c r="C890" i="31"/>
  <c r="U889" i="31"/>
  <c r="C889" i="31"/>
  <c r="D889" i="31" s="1"/>
  <c r="B889" i="31"/>
  <c r="U888" i="31"/>
  <c r="C888" i="31"/>
  <c r="U887" i="31"/>
  <c r="C887" i="31"/>
  <c r="D887" i="31" s="1"/>
  <c r="B887" i="31"/>
  <c r="U886" i="31"/>
  <c r="C886" i="31"/>
  <c r="U885" i="31"/>
  <c r="C885" i="31"/>
  <c r="D885" i="31" s="1"/>
  <c r="B885" i="31"/>
  <c r="U884" i="31"/>
  <c r="C884" i="31"/>
  <c r="U883" i="31"/>
  <c r="C883" i="31"/>
  <c r="D883" i="31" s="1"/>
  <c r="B883" i="31"/>
  <c r="U882" i="31"/>
  <c r="C882" i="31"/>
  <c r="U881" i="31"/>
  <c r="C881" i="31"/>
  <c r="D881" i="31" s="1"/>
  <c r="B881" i="31"/>
  <c r="U880" i="31"/>
  <c r="C880" i="31"/>
  <c r="U879" i="31"/>
  <c r="C879" i="31"/>
  <c r="D879" i="31" s="1"/>
  <c r="B879" i="31"/>
  <c r="U878" i="31"/>
  <c r="C878" i="31"/>
  <c r="U877" i="31"/>
  <c r="C877" i="31"/>
  <c r="D877" i="31" s="1"/>
  <c r="B877" i="31"/>
  <c r="U876" i="31"/>
  <c r="C876" i="31"/>
  <c r="U875" i="31"/>
  <c r="C875" i="31"/>
  <c r="D875" i="31" s="1"/>
  <c r="B875" i="31"/>
  <c r="U874" i="31"/>
  <c r="C874" i="31"/>
  <c r="U873" i="31"/>
  <c r="C873" i="31"/>
  <c r="D873" i="31" s="1"/>
  <c r="B873" i="31"/>
  <c r="U872" i="31"/>
  <c r="C872" i="31"/>
  <c r="U871" i="31"/>
  <c r="C871" i="31"/>
  <c r="D871" i="31" s="1"/>
  <c r="B871" i="31"/>
  <c r="U870" i="31"/>
  <c r="C870" i="31"/>
  <c r="U869" i="31"/>
  <c r="C869" i="31"/>
  <c r="D869" i="31" s="1"/>
  <c r="B869" i="31"/>
  <c r="U868" i="31"/>
  <c r="C868" i="31"/>
  <c r="U867" i="31"/>
  <c r="C867" i="31"/>
  <c r="D867" i="31" s="1"/>
  <c r="B867" i="31"/>
  <c r="U866" i="31"/>
  <c r="C866" i="31"/>
  <c r="U865" i="31"/>
  <c r="C865" i="31"/>
  <c r="D865" i="31" s="1"/>
  <c r="B865" i="31"/>
  <c r="U864" i="31"/>
  <c r="C864" i="31"/>
  <c r="U863" i="31"/>
  <c r="C863" i="31"/>
  <c r="D863" i="31" s="1"/>
  <c r="B863" i="31"/>
  <c r="U862" i="31"/>
  <c r="C862" i="31"/>
  <c r="U861" i="31"/>
  <c r="C861" i="31"/>
  <c r="D861" i="31" s="1"/>
  <c r="B861" i="31"/>
  <c r="U860" i="31"/>
  <c r="C860" i="31"/>
  <c r="U859" i="31"/>
  <c r="C859" i="31"/>
  <c r="D859" i="31" s="1"/>
  <c r="B859" i="31"/>
  <c r="U858" i="31"/>
  <c r="C858" i="31"/>
  <c r="U857" i="31"/>
  <c r="C857" i="31"/>
  <c r="D857" i="31" s="1"/>
  <c r="B857" i="31"/>
  <c r="U856" i="31"/>
  <c r="C856" i="31"/>
  <c r="U855" i="31"/>
  <c r="C855" i="31"/>
  <c r="D855" i="31" s="1"/>
  <c r="B855" i="31"/>
  <c r="U854" i="31"/>
  <c r="C854" i="31"/>
  <c r="U853" i="31"/>
  <c r="C853" i="31"/>
  <c r="D853" i="31" s="1"/>
  <c r="B853" i="31"/>
  <c r="U852" i="31"/>
  <c r="C852" i="31"/>
  <c r="U851" i="31"/>
  <c r="C851" i="31"/>
  <c r="D851" i="31" s="1"/>
  <c r="B851" i="31"/>
  <c r="U850" i="31"/>
  <c r="C850" i="31"/>
  <c r="U849" i="31"/>
  <c r="C849" i="31"/>
  <c r="D849" i="31" s="1"/>
  <c r="B849" i="31"/>
  <c r="U848" i="31"/>
  <c r="C848" i="31"/>
  <c r="U847" i="31"/>
  <c r="C847" i="31"/>
  <c r="D847" i="31" s="1"/>
  <c r="B847" i="31"/>
  <c r="U846" i="31"/>
  <c r="C846" i="31"/>
  <c r="U845" i="31"/>
  <c r="C845" i="31"/>
  <c r="D845" i="31" s="1"/>
  <c r="B845" i="31"/>
  <c r="U844" i="31"/>
  <c r="C844" i="31"/>
  <c r="U843" i="31"/>
  <c r="C843" i="31"/>
  <c r="D843" i="31" s="1"/>
  <c r="B843" i="31"/>
  <c r="U842" i="31"/>
  <c r="C842" i="31"/>
  <c r="U841" i="31"/>
  <c r="C841" i="31"/>
  <c r="D841" i="31" s="1"/>
  <c r="B841" i="31"/>
  <c r="U840" i="31"/>
  <c r="C840" i="31"/>
  <c r="U839" i="31"/>
  <c r="C839" i="31"/>
  <c r="D839" i="31" s="1"/>
  <c r="B839" i="31"/>
  <c r="U838" i="31"/>
  <c r="C838" i="31"/>
  <c r="U837" i="31"/>
  <c r="C837" i="31"/>
  <c r="D837" i="31" s="1"/>
  <c r="B837" i="31"/>
  <c r="U836" i="31"/>
  <c r="C836" i="31"/>
  <c r="U835" i="31"/>
  <c r="C835" i="31"/>
  <c r="D835" i="31" s="1"/>
  <c r="B835" i="31"/>
  <c r="U834" i="31"/>
  <c r="C834" i="31"/>
  <c r="U833" i="31"/>
  <c r="C833" i="31"/>
  <c r="D833" i="31" s="1"/>
  <c r="B833" i="31"/>
  <c r="U832" i="31"/>
  <c r="C832" i="31"/>
  <c r="U831" i="31"/>
  <c r="C831" i="31"/>
  <c r="D831" i="31" s="1"/>
  <c r="B831" i="31"/>
  <c r="U830" i="31"/>
  <c r="C830" i="31"/>
  <c r="U829" i="31"/>
  <c r="C829" i="31"/>
  <c r="D829" i="31" s="1"/>
  <c r="B829" i="31"/>
  <c r="U828" i="31"/>
  <c r="C828" i="31"/>
  <c r="U827" i="31"/>
  <c r="C827" i="31"/>
  <c r="D827" i="31" s="1"/>
  <c r="B827" i="31"/>
  <c r="U826" i="31"/>
  <c r="C826" i="31"/>
  <c r="U825" i="31"/>
  <c r="C825" i="31"/>
  <c r="D825" i="31" s="1"/>
  <c r="B825" i="31"/>
  <c r="U824" i="31"/>
  <c r="C824" i="31"/>
  <c r="U823" i="31"/>
  <c r="C823" i="31"/>
  <c r="D823" i="31" s="1"/>
  <c r="B823" i="31"/>
  <c r="U822" i="31"/>
  <c r="C822" i="31"/>
  <c r="U821" i="31"/>
  <c r="C821" i="31"/>
  <c r="D821" i="31" s="1"/>
  <c r="B821" i="31"/>
  <c r="U820" i="31"/>
  <c r="C820" i="31"/>
  <c r="U819" i="31"/>
  <c r="C819" i="31"/>
  <c r="D819" i="31" s="1"/>
  <c r="B819" i="31"/>
  <c r="U818" i="31"/>
  <c r="C818" i="31"/>
  <c r="U817" i="31"/>
  <c r="C817" i="31"/>
  <c r="D817" i="31" s="1"/>
  <c r="B817" i="31"/>
  <c r="U816" i="31"/>
  <c r="C816" i="31"/>
  <c r="U815" i="31"/>
  <c r="C815" i="31"/>
  <c r="D815" i="31" s="1"/>
  <c r="B815" i="31"/>
  <c r="U814" i="31"/>
  <c r="C814" i="31"/>
  <c r="U813" i="31"/>
  <c r="C813" i="31"/>
  <c r="D813" i="31" s="1"/>
  <c r="B813" i="31"/>
  <c r="U812" i="31"/>
  <c r="C812" i="31"/>
  <c r="U811" i="31"/>
  <c r="C811" i="31"/>
  <c r="D811" i="31" s="1"/>
  <c r="B811" i="31"/>
  <c r="U810" i="31"/>
  <c r="C810" i="31"/>
  <c r="U809" i="31"/>
  <c r="C809" i="31"/>
  <c r="D809" i="31" s="1"/>
  <c r="B809" i="31"/>
  <c r="U808" i="31"/>
  <c r="C808" i="31"/>
  <c r="U807" i="31"/>
  <c r="C807" i="31"/>
  <c r="D807" i="31" s="1"/>
  <c r="B807" i="31"/>
  <c r="U806" i="31"/>
  <c r="C806" i="31"/>
  <c r="U805" i="31"/>
  <c r="C805" i="31"/>
  <c r="D805" i="31" s="1"/>
  <c r="B805" i="31"/>
  <c r="U804" i="31"/>
  <c r="C804" i="31"/>
  <c r="U803" i="31"/>
  <c r="C803" i="31"/>
  <c r="D803" i="31" s="1"/>
  <c r="B803" i="31"/>
  <c r="U802" i="31"/>
  <c r="C802" i="31"/>
  <c r="U801" i="31"/>
  <c r="C801" i="31"/>
  <c r="D801" i="31" s="1"/>
  <c r="B801" i="31"/>
  <c r="U800" i="31"/>
  <c r="C800" i="31"/>
  <c r="U799" i="31"/>
  <c r="C799" i="31"/>
  <c r="D799" i="31" s="1"/>
  <c r="B799" i="31"/>
  <c r="U798" i="31"/>
  <c r="C798" i="31"/>
  <c r="U797" i="31"/>
  <c r="C797" i="31"/>
  <c r="D797" i="31" s="1"/>
  <c r="B797" i="31"/>
  <c r="U796" i="31"/>
  <c r="C796" i="31"/>
  <c r="U795" i="31"/>
  <c r="C795" i="31"/>
  <c r="D795" i="31" s="1"/>
  <c r="B795" i="31"/>
  <c r="U794" i="31"/>
  <c r="C794" i="31"/>
  <c r="U793" i="31"/>
  <c r="C793" i="31"/>
  <c r="D793" i="31" s="1"/>
  <c r="B793" i="31"/>
  <c r="U792" i="31"/>
  <c r="C792" i="31"/>
  <c r="U791" i="31"/>
  <c r="C791" i="31"/>
  <c r="D791" i="31" s="1"/>
  <c r="B791" i="31"/>
  <c r="U790" i="31"/>
  <c r="C790" i="31"/>
  <c r="U789" i="31"/>
  <c r="C789" i="31"/>
  <c r="D789" i="31" s="1"/>
  <c r="B789" i="31"/>
  <c r="U788" i="31"/>
  <c r="C788" i="31"/>
  <c r="U787" i="31"/>
  <c r="C787" i="31"/>
  <c r="D787" i="31" s="1"/>
  <c r="B787" i="31"/>
  <c r="U786" i="31"/>
  <c r="C786" i="31"/>
  <c r="U785" i="31"/>
  <c r="C785" i="31"/>
  <c r="D785" i="31" s="1"/>
  <c r="B785" i="31"/>
  <c r="U784" i="31"/>
  <c r="C784" i="31"/>
  <c r="U783" i="31"/>
  <c r="C783" i="31"/>
  <c r="D783" i="31" s="1"/>
  <c r="B783" i="31"/>
  <c r="U782" i="31"/>
  <c r="C782" i="31"/>
  <c r="U781" i="31"/>
  <c r="C781" i="31"/>
  <c r="D781" i="31" s="1"/>
  <c r="B781" i="31"/>
  <c r="U780" i="31"/>
  <c r="C780" i="31"/>
  <c r="U779" i="31"/>
  <c r="C779" i="31"/>
  <c r="D779" i="31" s="1"/>
  <c r="B779" i="31"/>
  <c r="U778" i="31"/>
  <c r="C778" i="31"/>
  <c r="U777" i="31"/>
  <c r="C777" i="31"/>
  <c r="D777" i="31" s="1"/>
  <c r="B777" i="31"/>
  <c r="U776" i="31"/>
  <c r="C776" i="31"/>
  <c r="U775" i="31"/>
  <c r="C775" i="31"/>
  <c r="D775" i="31" s="1"/>
  <c r="B775" i="31"/>
  <c r="U774" i="31"/>
  <c r="C774" i="31"/>
  <c r="U773" i="31"/>
  <c r="C773" i="31"/>
  <c r="D773" i="31" s="1"/>
  <c r="B773" i="31"/>
  <c r="U772" i="31"/>
  <c r="C772" i="31"/>
  <c r="U771" i="31"/>
  <c r="C771" i="31"/>
  <c r="D771" i="31" s="1"/>
  <c r="B771" i="31"/>
  <c r="U770" i="31"/>
  <c r="C770" i="31"/>
  <c r="U769" i="31"/>
  <c r="C769" i="31"/>
  <c r="D769" i="31" s="1"/>
  <c r="B769" i="31"/>
  <c r="U768" i="31"/>
  <c r="C768" i="31"/>
  <c r="U767" i="31"/>
  <c r="C767" i="31"/>
  <c r="D767" i="31" s="1"/>
  <c r="B767" i="31"/>
  <c r="U766" i="31"/>
  <c r="C766" i="31"/>
  <c r="U765" i="31"/>
  <c r="C765" i="31"/>
  <c r="D765" i="31" s="1"/>
  <c r="B765" i="31"/>
  <c r="U764" i="31"/>
  <c r="C764" i="31"/>
  <c r="U763" i="31"/>
  <c r="C763" i="31"/>
  <c r="D763" i="31" s="1"/>
  <c r="B763" i="31"/>
  <c r="U762" i="31"/>
  <c r="C762" i="31"/>
  <c r="U761" i="31"/>
  <c r="C761" i="31"/>
  <c r="D761" i="31" s="1"/>
  <c r="B761" i="31"/>
  <c r="U760" i="31"/>
  <c r="C760" i="31"/>
  <c r="U759" i="31"/>
  <c r="C759" i="31"/>
  <c r="D759" i="31" s="1"/>
  <c r="B759" i="31"/>
  <c r="U758" i="31"/>
  <c r="C758" i="31"/>
  <c r="U757" i="31"/>
  <c r="C757" i="31"/>
  <c r="D757" i="31" s="1"/>
  <c r="B757" i="31"/>
  <c r="U756" i="31"/>
  <c r="C756" i="31"/>
  <c r="U755" i="31"/>
  <c r="C755" i="31"/>
  <c r="D755" i="31" s="1"/>
  <c r="B755" i="31"/>
  <c r="U754" i="31"/>
  <c r="C754" i="31"/>
  <c r="U753" i="31"/>
  <c r="C753" i="31"/>
  <c r="D753" i="31" s="1"/>
  <c r="B753" i="31"/>
  <c r="U752" i="31"/>
  <c r="C752" i="31"/>
  <c r="U751" i="31"/>
  <c r="C751" i="31"/>
  <c r="D751" i="31" s="1"/>
  <c r="B751" i="31"/>
  <c r="U750" i="31"/>
  <c r="C750" i="31"/>
  <c r="U749" i="31"/>
  <c r="C749" i="31"/>
  <c r="D749" i="31" s="1"/>
  <c r="B749" i="31"/>
  <c r="U748" i="31"/>
  <c r="C748" i="31"/>
  <c r="U747" i="31"/>
  <c r="C747" i="31"/>
  <c r="D747" i="31" s="1"/>
  <c r="B747" i="31"/>
  <c r="U746" i="31"/>
  <c r="C746" i="31"/>
  <c r="U745" i="31"/>
  <c r="C745" i="31"/>
  <c r="D745" i="31" s="1"/>
  <c r="B745" i="31"/>
  <c r="U744" i="31"/>
  <c r="C744" i="31"/>
  <c r="U743" i="31"/>
  <c r="C743" i="31"/>
  <c r="D743" i="31" s="1"/>
  <c r="B743" i="31"/>
  <c r="U742" i="31"/>
  <c r="C742" i="31"/>
  <c r="U741" i="31"/>
  <c r="C741" i="31"/>
  <c r="D741" i="31" s="1"/>
  <c r="B741" i="31"/>
  <c r="U740" i="31"/>
  <c r="C740" i="31"/>
  <c r="U739" i="31"/>
  <c r="C739" i="31"/>
  <c r="D739" i="31" s="1"/>
  <c r="B739" i="31"/>
  <c r="U738" i="31"/>
  <c r="C738" i="31"/>
  <c r="U737" i="31"/>
  <c r="C737" i="31"/>
  <c r="D737" i="31" s="1"/>
  <c r="B737" i="31"/>
  <c r="U736" i="31"/>
  <c r="C736" i="31"/>
  <c r="U735" i="31"/>
  <c r="C735" i="31"/>
  <c r="D735" i="31" s="1"/>
  <c r="B735" i="31"/>
  <c r="U734" i="31"/>
  <c r="C734" i="31"/>
  <c r="U733" i="31"/>
  <c r="C733" i="31"/>
  <c r="D733" i="31" s="1"/>
  <c r="B733" i="31"/>
  <c r="U732" i="31"/>
  <c r="C732" i="31"/>
  <c r="U731" i="31"/>
  <c r="C731" i="31"/>
  <c r="D731" i="31" s="1"/>
  <c r="B731" i="31"/>
  <c r="U730" i="31"/>
  <c r="C730" i="31"/>
  <c r="U729" i="31"/>
  <c r="C729" i="31"/>
  <c r="D729" i="31" s="1"/>
  <c r="B729" i="31"/>
  <c r="U728" i="31"/>
  <c r="C728" i="31"/>
  <c r="U727" i="31"/>
  <c r="C727" i="31"/>
  <c r="D727" i="31" s="1"/>
  <c r="B727" i="31"/>
  <c r="U726" i="31"/>
  <c r="C726" i="31"/>
  <c r="U725" i="31"/>
  <c r="C725" i="31"/>
  <c r="D725" i="31" s="1"/>
  <c r="B725" i="31"/>
  <c r="U724" i="31"/>
  <c r="C724" i="31"/>
  <c r="U723" i="31"/>
  <c r="C723" i="31"/>
  <c r="D723" i="31" s="1"/>
  <c r="B723" i="31"/>
  <c r="U722" i="31"/>
  <c r="C722" i="31"/>
  <c r="U721" i="31"/>
  <c r="C721" i="31"/>
  <c r="D721" i="31" s="1"/>
  <c r="B721" i="31"/>
  <c r="U720" i="31"/>
  <c r="C720" i="31"/>
  <c r="U719" i="31"/>
  <c r="C719" i="31"/>
  <c r="D719" i="31" s="1"/>
  <c r="B719" i="31"/>
  <c r="U718" i="31"/>
  <c r="C718" i="31"/>
  <c r="U717" i="31"/>
  <c r="C717" i="31"/>
  <c r="D717" i="31" s="1"/>
  <c r="B717" i="31"/>
  <c r="U716" i="31"/>
  <c r="C716" i="31"/>
  <c r="U715" i="31"/>
  <c r="C715" i="31"/>
  <c r="D715" i="31" s="1"/>
  <c r="B715" i="31"/>
  <c r="U714" i="31"/>
  <c r="C714" i="31"/>
  <c r="U713" i="31"/>
  <c r="C713" i="31"/>
  <c r="D713" i="31" s="1"/>
  <c r="B713" i="31"/>
  <c r="U712" i="31"/>
  <c r="C712" i="31"/>
  <c r="U711" i="31"/>
  <c r="C711" i="31"/>
  <c r="D711" i="31" s="1"/>
  <c r="B711" i="31"/>
  <c r="U710" i="31"/>
  <c r="C710" i="31"/>
  <c r="U709" i="31"/>
  <c r="C709" i="31"/>
  <c r="D709" i="31" s="1"/>
  <c r="B709" i="31"/>
  <c r="U708" i="31"/>
  <c r="C708" i="31"/>
  <c r="U707" i="31"/>
  <c r="C707" i="31"/>
  <c r="D707" i="31" s="1"/>
  <c r="B707" i="31"/>
  <c r="U706" i="31"/>
  <c r="C706" i="31"/>
  <c r="U705" i="31"/>
  <c r="C705" i="31"/>
  <c r="D705" i="31" s="1"/>
  <c r="B705" i="31"/>
  <c r="U704" i="31"/>
  <c r="C704" i="31"/>
  <c r="U703" i="31"/>
  <c r="C703" i="31"/>
  <c r="D703" i="31" s="1"/>
  <c r="B703" i="31"/>
  <c r="U702" i="31"/>
  <c r="C702" i="31"/>
  <c r="U701" i="31"/>
  <c r="C701" i="31"/>
  <c r="D701" i="31" s="1"/>
  <c r="B701" i="31"/>
  <c r="U700" i="31"/>
  <c r="C700" i="31"/>
  <c r="U699" i="31"/>
  <c r="C699" i="31"/>
  <c r="D699" i="31" s="1"/>
  <c r="B699" i="31"/>
  <c r="U698" i="31"/>
  <c r="C698" i="31"/>
  <c r="U697" i="31"/>
  <c r="C697" i="31"/>
  <c r="D697" i="31" s="1"/>
  <c r="B697" i="31"/>
  <c r="U696" i="31"/>
  <c r="C696" i="31"/>
  <c r="U695" i="31"/>
  <c r="C695" i="31"/>
  <c r="D695" i="31" s="1"/>
  <c r="B695" i="31"/>
  <c r="U694" i="31"/>
  <c r="C694" i="31"/>
  <c r="U693" i="31"/>
  <c r="C693" i="31"/>
  <c r="D693" i="31" s="1"/>
  <c r="B693" i="31"/>
  <c r="U692" i="31"/>
  <c r="C692" i="31"/>
  <c r="U691" i="31"/>
  <c r="C691" i="31"/>
  <c r="D691" i="31" s="1"/>
  <c r="B691" i="31"/>
  <c r="U690" i="31"/>
  <c r="C690" i="31"/>
  <c r="U689" i="31"/>
  <c r="C689" i="31"/>
  <c r="D689" i="31" s="1"/>
  <c r="B689" i="31"/>
  <c r="U688" i="31"/>
  <c r="C688" i="31"/>
  <c r="U687" i="31"/>
  <c r="C687" i="31"/>
  <c r="D687" i="31" s="1"/>
  <c r="B687" i="31"/>
  <c r="U686" i="31"/>
  <c r="C686" i="31"/>
  <c r="U685" i="31"/>
  <c r="C685" i="31"/>
  <c r="D685" i="31" s="1"/>
  <c r="B685" i="31"/>
  <c r="U684" i="31"/>
  <c r="C684" i="31"/>
  <c r="U683" i="31"/>
  <c r="C683" i="31"/>
  <c r="D683" i="31" s="1"/>
  <c r="B683" i="31"/>
  <c r="U682" i="31"/>
  <c r="C682" i="31"/>
  <c r="U681" i="31"/>
  <c r="C681" i="31"/>
  <c r="D681" i="31" s="1"/>
  <c r="B681" i="31"/>
  <c r="U680" i="31"/>
  <c r="C680" i="31"/>
  <c r="U679" i="31"/>
  <c r="C679" i="31"/>
  <c r="D679" i="31" s="1"/>
  <c r="B679" i="31"/>
  <c r="U678" i="31"/>
  <c r="C678" i="31"/>
  <c r="U677" i="31"/>
  <c r="C677" i="31"/>
  <c r="D677" i="31" s="1"/>
  <c r="B677" i="31"/>
  <c r="U676" i="31"/>
  <c r="C676" i="31"/>
  <c r="U675" i="31"/>
  <c r="C675" i="31"/>
  <c r="D675" i="31" s="1"/>
  <c r="B675" i="31"/>
  <c r="U674" i="31"/>
  <c r="C674" i="31"/>
  <c r="U673" i="31"/>
  <c r="C673" i="31"/>
  <c r="D673" i="31" s="1"/>
  <c r="B673" i="31"/>
  <c r="U672" i="31"/>
  <c r="C672" i="31"/>
  <c r="U671" i="31"/>
  <c r="C671" i="31"/>
  <c r="D671" i="31" s="1"/>
  <c r="B671" i="31"/>
  <c r="U670" i="31"/>
  <c r="C670" i="31"/>
  <c r="U669" i="31"/>
  <c r="C669" i="31"/>
  <c r="D669" i="31" s="1"/>
  <c r="B669" i="31"/>
  <c r="U668" i="31"/>
  <c r="C668" i="31"/>
  <c r="U667" i="31"/>
  <c r="C667" i="31"/>
  <c r="D667" i="31" s="1"/>
  <c r="B667" i="31"/>
  <c r="U666" i="31"/>
  <c r="C666" i="31"/>
  <c r="U665" i="31"/>
  <c r="C665" i="31"/>
  <c r="D665" i="31" s="1"/>
  <c r="B665" i="31"/>
  <c r="U664" i="31"/>
  <c r="C664" i="31"/>
  <c r="U663" i="31"/>
  <c r="C663" i="31"/>
  <c r="D663" i="31" s="1"/>
  <c r="B663" i="31"/>
  <c r="U662" i="31"/>
  <c r="C662" i="31"/>
  <c r="U661" i="31"/>
  <c r="C661" i="31"/>
  <c r="D661" i="31" s="1"/>
  <c r="B661" i="31"/>
  <c r="U660" i="31"/>
  <c r="C660" i="31"/>
  <c r="U659" i="31"/>
  <c r="C659" i="31"/>
  <c r="D659" i="31" s="1"/>
  <c r="B659" i="31"/>
  <c r="U658" i="31"/>
  <c r="C658" i="31"/>
  <c r="U657" i="31"/>
  <c r="C657" i="31"/>
  <c r="D657" i="31" s="1"/>
  <c r="B657" i="31"/>
  <c r="U656" i="31"/>
  <c r="C656" i="31"/>
  <c r="U655" i="31"/>
  <c r="C655" i="31"/>
  <c r="D655" i="31" s="1"/>
  <c r="B655" i="31"/>
  <c r="U654" i="31"/>
  <c r="C654" i="31"/>
  <c r="U653" i="31"/>
  <c r="C653" i="31"/>
  <c r="D653" i="31" s="1"/>
  <c r="B653" i="31"/>
  <c r="U652" i="31"/>
  <c r="C652" i="31"/>
  <c r="U651" i="31"/>
  <c r="C651" i="31"/>
  <c r="D651" i="31" s="1"/>
  <c r="B651" i="31"/>
  <c r="U650" i="31"/>
  <c r="C650" i="31"/>
  <c r="U649" i="31"/>
  <c r="C649" i="31"/>
  <c r="D649" i="31" s="1"/>
  <c r="B649" i="31"/>
  <c r="U648" i="31"/>
  <c r="C648" i="31"/>
  <c r="U647" i="31"/>
  <c r="C647" i="31"/>
  <c r="D647" i="31" s="1"/>
  <c r="B647" i="31"/>
  <c r="U646" i="31"/>
  <c r="C646" i="31"/>
  <c r="U645" i="31"/>
  <c r="C645" i="31"/>
  <c r="D645" i="31" s="1"/>
  <c r="B645" i="31"/>
  <c r="U644" i="31"/>
  <c r="C644" i="31"/>
  <c r="U643" i="31"/>
  <c r="C643" i="31"/>
  <c r="D643" i="31" s="1"/>
  <c r="B643" i="31"/>
  <c r="U642" i="31"/>
  <c r="C642" i="31"/>
  <c r="U641" i="31"/>
  <c r="C641" i="31"/>
  <c r="D641" i="31" s="1"/>
  <c r="B641" i="31"/>
  <c r="U640" i="31"/>
  <c r="C640" i="31"/>
  <c r="U639" i="31"/>
  <c r="C639" i="31"/>
  <c r="D639" i="31" s="1"/>
  <c r="B639" i="31"/>
  <c r="U638" i="31"/>
  <c r="C638" i="31"/>
  <c r="U637" i="31"/>
  <c r="C637" i="31"/>
  <c r="D637" i="31" s="1"/>
  <c r="B637" i="31"/>
  <c r="U636" i="31"/>
  <c r="C636" i="31"/>
  <c r="U635" i="31"/>
  <c r="C635" i="31"/>
  <c r="D635" i="31" s="1"/>
  <c r="B635" i="31"/>
  <c r="U634" i="31"/>
  <c r="C634" i="31"/>
  <c r="U633" i="31"/>
  <c r="C633" i="31"/>
  <c r="D633" i="31" s="1"/>
  <c r="B633" i="31"/>
  <c r="U632" i="31"/>
  <c r="C632" i="31"/>
  <c r="U631" i="31"/>
  <c r="C631" i="31"/>
  <c r="D631" i="31" s="1"/>
  <c r="B631" i="31"/>
  <c r="U630" i="31"/>
  <c r="C630" i="31"/>
  <c r="U629" i="31"/>
  <c r="C629" i="31"/>
  <c r="D629" i="31" s="1"/>
  <c r="B629" i="31"/>
  <c r="U628" i="31"/>
  <c r="C628" i="31"/>
  <c r="U627" i="31"/>
  <c r="C627" i="31"/>
  <c r="D627" i="31" s="1"/>
  <c r="B627" i="31"/>
  <c r="U626" i="31"/>
  <c r="C626" i="31"/>
  <c r="U625" i="31"/>
  <c r="C625" i="31"/>
  <c r="D625" i="31" s="1"/>
  <c r="B625" i="31"/>
  <c r="U624" i="31"/>
  <c r="C624" i="31"/>
  <c r="U623" i="31"/>
  <c r="C623" i="31"/>
  <c r="D623" i="31" s="1"/>
  <c r="B623" i="31"/>
  <c r="U622" i="31"/>
  <c r="C622" i="31"/>
  <c r="U621" i="31"/>
  <c r="C621" i="31"/>
  <c r="D621" i="31" s="1"/>
  <c r="B621" i="31"/>
  <c r="U620" i="31"/>
  <c r="C620" i="31"/>
  <c r="U619" i="31"/>
  <c r="C619" i="31"/>
  <c r="D619" i="31" s="1"/>
  <c r="B619" i="31"/>
  <c r="U618" i="31"/>
  <c r="C618" i="31"/>
  <c r="U617" i="31"/>
  <c r="C617" i="31"/>
  <c r="D617" i="31" s="1"/>
  <c r="B617" i="31"/>
  <c r="U616" i="31"/>
  <c r="C616" i="31"/>
  <c r="U615" i="31"/>
  <c r="C615" i="31"/>
  <c r="D615" i="31" s="1"/>
  <c r="B615" i="31"/>
  <c r="U614" i="31"/>
  <c r="C614" i="31"/>
  <c r="U613" i="31"/>
  <c r="C613" i="31"/>
  <c r="D613" i="31" s="1"/>
  <c r="B613" i="31"/>
  <c r="U612" i="31"/>
  <c r="C612" i="31"/>
  <c r="U611" i="31"/>
  <c r="C611" i="31"/>
  <c r="D611" i="31" s="1"/>
  <c r="B611" i="31"/>
  <c r="U610" i="31"/>
  <c r="C610" i="31"/>
  <c r="U609" i="31"/>
  <c r="C609" i="31"/>
  <c r="D609" i="31" s="1"/>
  <c r="B609" i="31"/>
  <c r="U608" i="31"/>
  <c r="C608" i="31"/>
  <c r="U607" i="31"/>
  <c r="C607" i="31"/>
  <c r="D607" i="31" s="1"/>
  <c r="B607" i="31"/>
  <c r="U606" i="31"/>
  <c r="C606" i="31"/>
  <c r="U605" i="31"/>
  <c r="C605" i="31"/>
  <c r="D605" i="31" s="1"/>
  <c r="B605" i="31"/>
  <c r="U604" i="31"/>
  <c r="C604" i="31"/>
  <c r="U603" i="31"/>
  <c r="C603" i="31"/>
  <c r="D603" i="31" s="1"/>
  <c r="B603" i="31"/>
  <c r="U602" i="31"/>
  <c r="C602" i="31"/>
  <c r="U601" i="31"/>
  <c r="C601" i="31"/>
  <c r="D601" i="31" s="1"/>
  <c r="B601" i="31"/>
  <c r="U600" i="31"/>
  <c r="C600" i="31"/>
  <c r="U599" i="31"/>
  <c r="C599" i="31"/>
  <c r="D599" i="31" s="1"/>
  <c r="B599" i="31"/>
  <c r="U598" i="31"/>
  <c r="C598" i="31"/>
  <c r="U597" i="31"/>
  <c r="C597" i="31"/>
  <c r="D597" i="31" s="1"/>
  <c r="B597" i="31"/>
  <c r="U596" i="31"/>
  <c r="C596" i="31"/>
  <c r="U595" i="31"/>
  <c r="C595" i="31"/>
  <c r="D595" i="31" s="1"/>
  <c r="B595" i="31"/>
  <c r="U594" i="31"/>
  <c r="C594" i="31"/>
  <c r="U593" i="31"/>
  <c r="C593" i="31"/>
  <c r="D593" i="31" s="1"/>
  <c r="B593" i="31"/>
  <c r="U592" i="31"/>
  <c r="C592" i="31"/>
  <c r="U591" i="31"/>
  <c r="C591" i="31"/>
  <c r="D591" i="31" s="1"/>
  <c r="B591" i="31"/>
  <c r="U590" i="31"/>
  <c r="C590" i="31"/>
  <c r="U589" i="31"/>
  <c r="C589" i="31"/>
  <c r="D589" i="31" s="1"/>
  <c r="B589" i="31"/>
  <c r="U588" i="31"/>
  <c r="C588" i="31"/>
  <c r="U587" i="31"/>
  <c r="C587" i="31"/>
  <c r="D587" i="31" s="1"/>
  <c r="B587" i="31"/>
  <c r="U586" i="31"/>
  <c r="C586" i="31"/>
  <c r="U585" i="31"/>
  <c r="C585" i="31"/>
  <c r="D585" i="31" s="1"/>
  <c r="B585" i="31"/>
  <c r="U584" i="31"/>
  <c r="C584" i="31"/>
  <c r="U583" i="31"/>
  <c r="C583" i="31"/>
  <c r="D583" i="31" s="1"/>
  <c r="B583" i="31"/>
  <c r="U582" i="31"/>
  <c r="C582" i="31"/>
  <c r="U581" i="31"/>
  <c r="C581" i="31"/>
  <c r="D581" i="31" s="1"/>
  <c r="B581" i="31"/>
  <c r="U580" i="31"/>
  <c r="C580" i="31"/>
  <c r="U579" i="31"/>
  <c r="C579" i="31"/>
  <c r="D579" i="31" s="1"/>
  <c r="B579" i="31"/>
  <c r="U578" i="31"/>
  <c r="C578" i="31"/>
  <c r="U577" i="31"/>
  <c r="C577" i="31"/>
  <c r="D577" i="31" s="1"/>
  <c r="B577" i="31"/>
  <c r="U576" i="31"/>
  <c r="C576" i="31"/>
  <c r="U575" i="31"/>
  <c r="C575" i="31"/>
  <c r="D575" i="31" s="1"/>
  <c r="B575" i="31"/>
  <c r="U574" i="31"/>
  <c r="C574" i="31"/>
  <c r="U573" i="31"/>
  <c r="C573" i="31"/>
  <c r="D573" i="31" s="1"/>
  <c r="B573" i="31"/>
  <c r="U572" i="31"/>
  <c r="C572" i="31"/>
  <c r="U571" i="31"/>
  <c r="C571" i="31"/>
  <c r="D571" i="31" s="1"/>
  <c r="B571" i="31"/>
  <c r="U570" i="31"/>
  <c r="C570" i="31"/>
  <c r="U569" i="31"/>
  <c r="C569" i="31"/>
  <c r="D569" i="31" s="1"/>
  <c r="B569" i="31"/>
  <c r="U568" i="31"/>
  <c r="C568" i="31"/>
  <c r="U567" i="31"/>
  <c r="C567" i="31"/>
  <c r="D567" i="31" s="1"/>
  <c r="B567" i="31"/>
  <c r="U566" i="31"/>
  <c r="C566" i="31"/>
  <c r="U565" i="31"/>
  <c r="C565" i="31"/>
  <c r="D565" i="31" s="1"/>
  <c r="B565" i="31"/>
  <c r="U564" i="31"/>
  <c r="C564" i="31"/>
  <c r="U563" i="31"/>
  <c r="C563" i="31"/>
  <c r="D563" i="31" s="1"/>
  <c r="B563" i="31"/>
  <c r="U562" i="31"/>
  <c r="C562" i="31"/>
  <c r="U561" i="31"/>
  <c r="C561" i="31"/>
  <c r="D561" i="31" s="1"/>
  <c r="B561" i="31"/>
  <c r="U560" i="31"/>
  <c r="C560" i="31"/>
  <c r="U559" i="31"/>
  <c r="C559" i="31"/>
  <c r="D559" i="31" s="1"/>
  <c r="B559" i="31"/>
  <c r="U558" i="31"/>
  <c r="C558" i="31"/>
  <c r="U557" i="31"/>
  <c r="C557" i="31"/>
  <c r="D557" i="31" s="1"/>
  <c r="B557" i="31"/>
  <c r="U556" i="31"/>
  <c r="C556" i="31"/>
  <c r="U555" i="31"/>
  <c r="C555" i="31"/>
  <c r="D555" i="31" s="1"/>
  <c r="B555" i="31"/>
  <c r="U554" i="31"/>
  <c r="C554" i="31"/>
  <c r="U553" i="31"/>
  <c r="C553" i="31"/>
  <c r="D553" i="31" s="1"/>
  <c r="B553" i="31"/>
  <c r="U552" i="31"/>
  <c r="C552" i="31"/>
  <c r="U551" i="31"/>
  <c r="C551" i="31"/>
  <c r="D551" i="31" s="1"/>
  <c r="B551" i="31"/>
  <c r="U550" i="31"/>
  <c r="C550" i="31"/>
  <c r="U549" i="31"/>
  <c r="C549" i="31"/>
  <c r="D549" i="31" s="1"/>
  <c r="B549" i="31"/>
  <c r="U548" i="31"/>
  <c r="C548" i="31"/>
  <c r="U547" i="31"/>
  <c r="C547" i="31"/>
  <c r="D547" i="31" s="1"/>
  <c r="B547" i="31"/>
  <c r="U546" i="31"/>
  <c r="C546" i="31"/>
  <c r="U545" i="31"/>
  <c r="C545" i="31"/>
  <c r="D545" i="31" s="1"/>
  <c r="B545" i="31"/>
  <c r="U544" i="31"/>
  <c r="C544" i="31"/>
  <c r="U543" i="31"/>
  <c r="C543" i="31"/>
  <c r="D543" i="31" s="1"/>
  <c r="B543" i="31"/>
  <c r="U542" i="31"/>
  <c r="C542" i="31"/>
  <c r="U541" i="31"/>
  <c r="C541" i="31"/>
  <c r="D541" i="31" s="1"/>
  <c r="B541" i="31"/>
  <c r="U540" i="31"/>
  <c r="C540" i="31"/>
  <c r="U539" i="31"/>
  <c r="C539" i="31"/>
  <c r="D539" i="31" s="1"/>
  <c r="B539" i="31"/>
  <c r="U538" i="31"/>
  <c r="C538" i="31"/>
  <c r="U537" i="31"/>
  <c r="C537" i="31"/>
  <c r="D537" i="31" s="1"/>
  <c r="B537" i="31"/>
  <c r="U536" i="31"/>
  <c r="C536" i="31"/>
  <c r="U535" i="31"/>
  <c r="C535" i="31"/>
  <c r="D535" i="31" s="1"/>
  <c r="B535" i="31"/>
  <c r="U534" i="31"/>
  <c r="C534" i="31"/>
  <c r="U533" i="31"/>
  <c r="C533" i="31"/>
  <c r="D533" i="31" s="1"/>
  <c r="B533" i="31"/>
  <c r="U532" i="31"/>
  <c r="C532" i="31"/>
  <c r="U531" i="31"/>
  <c r="C531" i="31"/>
  <c r="D531" i="31" s="1"/>
  <c r="B531" i="31"/>
  <c r="U530" i="31"/>
  <c r="C530" i="31"/>
  <c r="U529" i="31"/>
  <c r="C529" i="31"/>
  <c r="D529" i="31" s="1"/>
  <c r="B529" i="31"/>
  <c r="U528" i="31"/>
  <c r="C528" i="31"/>
  <c r="U527" i="31"/>
  <c r="C527" i="31"/>
  <c r="D527" i="31" s="1"/>
  <c r="B527" i="31"/>
  <c r="U526" i="31"/>
  <c r="C526" i="31"/>
  <c r="U525" i="31"/>
  <c r="C525" i="31"/>
  <c r="D525" i="31" s="1"/>
  <c r="B525" i="31"/>
  <c r="U524" i="31"/>
  <c r="C524" i="31"/>
  <c r="U523" i="31"/>
  <c r="C523" i="31"/>
  <c r="D523" i="31" s="1"/>
  <c r="B523" i="31"/>
  <c r="U522" i="31"/>
  <c r="C522" i="31"/>
  <c r="U521" i="31"/>
  <c r="C521" i="31"/>
  <c r="D521" i="31" s="1"/>
  <c r="B521" i="31"/>
  <c r="U520" i="31"/>
  <c r="C520" i="31"/>
  <c r="U519" i="31"/>
  <c r="C519" i="31"/>
  <c r="D519" i="31" s="1"/>
  <c r="B519" i="31"/>
  <c r="U518" i="31"/>
  <c r="C518" i="31"/>
  <c r="U517" i="31"/>
  <c r="C517" i="31"/>
  <c r="D517" i="31" s="1"/>
  <c r="B517" i="31"/>
  <c r="U516" i="31"/>
  <c r="C516" i="31"/>
  <c r="U515" i="31"/>
  <c r="C515" i="31"/>
  <c r="D515" i="31" s="1"/>
  <c r="B515" i="31"/>
  <c r="U514" i="31"/>
  <c r="C514" i="31"/>
  <c r="U513" i="31"/>
  <c r="C513" i="31"/>
  <c r="D513" i="31" s="1"/>
  <c r="B513" i="31"/>
  <c r="U512" i="31"/>
  <c r="C512" i="31"/>
  <c r="U511" i="31"/>
  <c r="C511" i="31"/>
  <c r="D511" i="31" s="1"/>
  <c r="B511" i="31"/>
  <c r="U510" i="31"/>
  <c r="C510" i="31"/>
  <c r="U509" i="31"/>
  <c r="C509" i="31"/>
  <c r="D509" i="31" s="1"/>
  <c r="B509" i="31"/>
  <c r="U508" i="31"/>
  <c r="C508" i="31"/>
  <c r="U507" i="31"/>
  <c r="C507" i="31"/>
  <c r="D507" i="31" s="1"/>
  <c r="B507" i="31"/>
  <c r="U506" i="31"/>
  <c r="C506" i="31"/>
  <c r="U505" i="31"/>
  <c r="C505" i="31"/>
  <c r="D505" i="31" s="1"/>
  <c r="B505" i="31"/>
  <c r="U504" i="31"/>
  <c r="C504" i="31"/>
  <c r="U503" i="31"/>
  <c r="C503" i="31"/>
  <c r="D503" i="31" s="1"/>
  <c r="B503" i="31"/>
  <c r="U502" i="31"/>
  <c r="C502" i="31"/>
  <c r="U501" i="31"/>
  <c r="C501" i="31"/>
  <c r="D501" i="31" s="1"/>
  <c r="B501" i="31"/>
  <c r="U498" i="31"/>
  <c r="C498" i="31"/>
  <c r="U497" i="31"/>
  <c r="C497" i="31"/>
  <c r="D497" i="31" s="1"/>
  <c r="B497" i="31"/>
  <c r="U496" i="31"/>
  <c r="C496" i="31"/>
  <c r="U495" i="31"/>
  <c r="C495" i="31"/>
  <c r="D495" i="31" s="1"/>
  <c r="B495" i="31"/>
  <c r="U494" i="31"/>
  <c r="C494" i="31"/>
  <c r="U493" i="31"/>
  <c r="C493" i="31"/>
  <c r="D493" i="31" s="1"/>
  <c r="B493" i="31"/>
  <c r="U492" i="31"/>
  <c r="C492" i="31"/>
  <c r="U491" i="31"/>
  <c r="C491" i="31"/>
  <c r="D491" i="31" s="1"/>
  <c r="B491" i="31"/>
  <c r="U490" i="31"/>
  <c r="C490" i="31"/>
  <c r="U489" i="31"/>
  <c r="C489" i="31"/>
  <c r="D489" i="31" s="1"/>
  <c r="B489" i="31"/>
  <c r="U488" i="31"/>
  <c r="C488" i="31"/>
  <c r="U487" i="31"/>
  <c r="C487" i="31"/>
  <c r="D487" i="31" s="1"/>
  <c r="B487" i="31"/>
  <c r="U486" i="31"/>
  <c r="C486" i="31"/>
  <c r="U485" i="31"/>
  <c r="C485" i="31"/>
  <c r="D485" i="31" s="1"/>
  <c r="B485" i="31"/>
  <c r="U484" i="31"/>
  <c r="C484" i="31"/>
  <c r="U483" i="31"/>
  <c r="C483" i="31"/>
  <c r="D483" i="31" s="1"/>
  <c r="B483" i="31"/>
  <c r="U482" i="31"/>
  <c r="C482" i="31"/>
  <c r="U481" i="31"/>
  <c r="C481" i="31"/>
  <c r="D481" i="31" s="1"/>
  <c r="B481" i="31"/>
  <c r="U480" i="31"/>
  <c r="C480" i="31"/>
  <c r="U479" i="31"/>
  <c r="C479" i="31"/>
  <c r="D479" i="31" s="1"/>
  <c r="B479" i="31"/>
  <c r="U478" i="31"/>
  <c r="C478" i="31"/>
  <c r="U477" i="31"/>
  <c r="C477" i="31"/>
  <c r="D477" i="31" s="1"/>
  <c r="B477" i="31"/>
  <c r="U476" i="31"/>
  <c r="C476" i="31"/>
  <c r="U475" i="31"/>
  <c r="C475" i="31"/>
  <c r="D475" i="31" s="1"/>
  <c r="B475" i="31"/>
  <c r="U474" i="31"/>
  <c r="C474" i="31"/>
  <c r="U473" i="31"/>
  <c r="C473" i="31"/>
  <c r="D473" i="31" s="1"/>
  <c r="B473" i="31"/>
  <c r="U472" i="31"/>
  <c r="C472" i="31"/>
  <c r="U471" i="31"/>
  <c r="C471" i="31"/>
  <c r="D471" i="31" s="1"/>
  <c r="B471" i="31"/>
  <c r="U470" i="31"/>
  <c r="C470" i="31"/>
  <c r="U469" i="31"/>
  <c r="C469" i="31"/>
  <c r="D469" i="31" s="1"/>
  <c r="B469" i="31"/>
  <c r="U468" i="31"/>
  <c r="C468" i="31"/>
  <c r="U467" i="31"/>
  <c r="C467" i="31"/>
  <c r="D467" i="31" s="1"/>
  <c r="B467" i="31"/>
  <c r="U466" i="31"/>
  <c r="C466" i="31"/>
  <c r="U465" i="31"/>
  <c r="C465" i="31"/>
  <c r="D465" i="31" s="1"/>
  <c r="B465" i="31"/>
  <c r="U464" i="31"/>
  <c r="C464" i="31"/>
  <c r="U463" i="31"/>
  <c r="C463" i="31"/>
  <c r="D463" i="31" s="1"/>
  <c r="B463" i="31"/>
  <c r="U462" i="31"/>
  <c r="C462" i="31"/>
  <c r="U461" i="31"/>
  <c r="C461" i="31"/>
  <c r="D461" i="31" s="1"/>
  <c r="B461" i="31"/>
  <c r="U460" i="31"/>
  <c r="C460" i="31"/>
  <c r="U459" i="31"/>
  <c r="C459" i="31"/>
  <c r="D459" i="31" s="1"/>
  <c r="B459" i="31"/>
  <c r="U458" i="31"/>
  <c r="C458" i="31"/>
  <c r="U457" i="31"/>
  <c r="C457" i="31"/>
  <c r="D457" i="31" s="1"/>
  <c r="B457" i="31"/>
  <c r="U456" i="31"/>
  <c r="C456" i="31"/>
  <c r="U455" i="31"/>
  <c r="C455" i="31"/>
  <c r="D455" i="31" s="1"/>
  <c r="B455" i="31"/>
  <c r="U454" i="31"/>
  <c r="C454" i="31"/>
  <c r="U453" i="31"/>
  <c r="C453" i="31"/>
  <c r="D453" i="31" s="1"/>
  <c r="B453" i="31"/>
  <c r="U452" i="31"/>
  <c r="C452" i="31"/>
  <c r="U451" i="31"/>
  <c r="C451" i="31"/>
  <c r="D451" i="31" s="1"/>
  <c r="B451" i="31"/>
  <c r="U450" i="31"/>
  <c r="C450" i="31"/>
  <c r="U449" i="31"/>
  <c r="C449" i="31"/>
  <c r="D449" i="31" s="1"/>
  <c r="B449" i="31"/>
  <c r="U448" i="31"/>
  <c r="C448" i="31"/>
  <c r="U447" i="31"/>
  <c r="C447" i="31"/>
  <c r="D447" i="31" s="1"/>
  <c r="B447" i="31"/>
  <c r="U446" i="31"/>
  <c r="C446" i="31"/>
  <c r="U445" i="31"/>
  <c r="C445" i="31"/>
  <c r="D445" i="31" s="1"/>
  <c r="B445" i="31"/>
  <c r="U444" i="31"/>
  <c r="C444" i="31"/>
  <c r="U443" i="31"/>
  <c r="C443" i="31"/>
  <c r="D443" i="31" s="1"/>
  <c r="B443" i="31"/>
  <c r="U442" i="31"/>
  <c r="C442" i="31"/>
  <c r="U441" i="31"/>
  <c r="C441" i="31"/>
  <c r="D441" i="31" s="1"/>
  <c r="B441" i="31"/>
  <c r="U500" i="31"/>
  <c r="C500" i="31"/>
  <c r="U499" i="31"/>
  <c r="C499" i="31"/>
  <c r="D499" i="31" s="1"/>
  <c r="B499" i="31"/>
  <c r="U1170" i="31"/>
  <c r="C1170" i="31"/>
  <c r="U1169" i="31"/>
  <c r="C1169" i="31"/>
  <c r="D1169" i="31" s="1"/>
  <c r="B1169" i="31"/>
  <c r="U1168" i="31"/>
  <c r="C1168" i="31"/>
  <c r="U1167" i="31"/>
  <c r="C1167" i="31"/>
  <c r="D1167" i="31" s="1"/>
  <c r="B1167" i="31"/>
  <c r="U1166" i="31"/>
  <c r="C1166" i="31"/>
  <c r="U1165" i="31"/>
  <c r="C1165" i="31"/>
  <c r="D1165" i="31" s="1"/>
  <c r="B1165" i="31"/>
  <c r="U436" i="31"/>
  <c r="C436" i="31"/>
  <c r="U435" i="31"/>
  <c r="C435" i="31"/>
  <c r="D435" i="31" s="1"/>
  <c r="B435" i="31"/>
  <c r="U434" i="31"/>
  <c r="C434" i="31"/>
  <c r="U433" i="31"/>
  <c r="C433" i="31"/>
  <c r="D433" i="31" s="1"/>
  <c r="B433" i="31"/>
  <c r="U430" i="31"/>
  <c r="C430" i="31"/>
  <c r="U429" i="31"/>
  <c r="C429" i="31"/>
  <c r="D429" i="31" s="1"/>
  <c r="B429" i="31"/>
  <c r="U432" i="31"/>
  <c r="C432" i="31"/>
  <c r="U431" i="31"/>
  <c r="C431" i="31"/>
  <c r="D431" i="31" s="1"/>
  <c r="B431" i="31"/>
  <c r="U426" i="31"/>
  <c r="C426" i="31"/>
  <c r="U425" i="31"/>
  <c r="C425" i="31"/>
  <c r="D425" i="31" s="1"/>
  <c r="B425" i="31"/>
  <c r="U424" i="31"/>
  <c r="C424" i="31"/>
  <c r="U423" i="31"/>
  <c r="C423" i="31"/>
  <c r="D423" i="31" s="1"/>
  <c r="B423" i="31"/>
  <c r="U422" i="31"/>
  <c r="C422" i="31"/>
  <c r="U421" i="31"/>
  <c r="C421" i="31"/>
  <c r="D421" i="31" s="1"/>
  <c r="B421" i="31"/>
  <c r="U420" i="31"/>
  <c r="C420" i="31"/>
  <c r="U419" i="31"/>
  <c r="C419" i="31"/>
  <c r="D419" i="31" s="1"/>
  <c r="B419" i="31"/>
  <c r="U428" i="31"/>
  <c r="C428" i="31"/>
  <c r="U427" i="31"/>
  <c r="C427" i="31"/>
  <c r="D427" i="31" s="1"/>
  <c r="B427" i="31"/>
  <c r="U402" i="31"/>
  <c r="C402" i="31"/>
  <c r="U401" i="31"/>
  <c r="C401" i="31"/>
  <c r="D401" i="31" s="1"/>
  <c r="B401" i="31"/>
  <c r="U382" i="31"/>
  <c r="C382" i="31"/>
  <c r="U381" i="31"/>
  <c r="C381" i="31"/>
  <c r="D381" i="31" s="1"/>
  <c r="B381" i="31"/>
  <c r="U378" i="31"/>
  <c r="C378" i="31"/>
  <c r="U377" i="31"/>
  <c r="C377" i="31"/>
  <c r="D377" i="31" s="1"/>
  <c r="B377" i="31"/>
  <c r="U336" i="31"/>
  <c r="C336" i="31"/>
  <c r="U335" i="31"/>
  <c r="C335" i="31"/>
  <c r="D335" i="31" s="1"/>
  <c r="B335" i="31"/>
  <c r="U66" i="31"/>
  <c r="C66" i="31"/>
  <c r="U65" i="31"/>
  <c r="C65" i="31"/>
  <c r="D65" i="31" s="1"/>
  <c r="B65" i="31"/>
  <c r="U326" i="31"/>
  <c r="C326" i="31"/>
  <c r="U325" i="31"/>
  <c r="C325" i="31"/>
  <c r="D325" i="31" s="1"/>
  <c r="B325" i="31"/>
  <c r="U176" i="31"/>
  <c r="C176" i="31"/>
  <c r="U175" i="31"/>
  <c r="C175" i="31"/>
  <c r="D175" i="31" s="1"/>
  <c r="B175" i="31"/>
  <c r="U370" i="31"/>
  <c r="C370" i="31"/>
  <c r="U369" i="31"/>
  <c r="C369" i="31"/>
  <c r="D369" i="31" s="1"/>
  <c r="B369" i="31"/>
  <c r="U330" i="31"/>
  <c r="C330" i="31"/>
  <c r="U329" i="31"/>
  <c r="C329" i="31"/>
  <c r="D329" i="31" s="1"/>
  <c r="B329" i="31"/>
  <c r="U188" i="31"/>
  <c r="C188" i="31"/>
  <c r="U187" i="31"/>
  <c r="C187" i="31"/>
  <c r="D187" i="31" s="1"/>
  <c r="B187" i="31"/>
  <c r="U52" i="31"/>
  <c r="C52" i="31"/>
  <c r="U51" i="31"/>
  <c r="C51" i="31"/>
  <c r="D51" i="31" s="1"/>
  <c r="B51" i="31"/>
  <c r="U184" i="31"/>
  <c r="C184" i="31"/>
  <c r="U183" i="31"/>
  <c r="C183" i="31"/>
  <c r="D183" i="31" s="1"/>
  <c r="B183" i="31"/>
  <c r="U338" i="31"/>
  <c r="C338" i="31"/>
  <c r="U337" i="31"/>
  <c r="C337" i="31"/>
  <c r="D337" i="31" s="1"/>
  <c r="B337" i="31"/>
  <c r="U178" i="31"/>
  <c r="C178" i="31"/>
  <c r="U177" i="31"/>
  <c r="C177" i="31"/>
  <c r="D177" i="31" s="1"/>
  <c r="B177" i="31"/>
  <c r="U190" i="31"/>
  <c r="C190" i="31"/>
  <c r="U189" i="31"/>
  <c r="C189" i="31"/>
  <c r="D189" i="31" s="1"/>
  <c r="B189" i="31"/>
  <c r="U14" i="31"/>
  <c r="C14" i="31"/>
  <c r="U13" i="31"/>
  <c r="C13" i="31"/>
  <c r="D13" i="31" s="1"/>
  <c r="U244" i="31"/>
  <c r="C244" i="31"/>
  <c r="U243" i="31"/>
  <c r="C243" i="31"/>
  <c r="D243" i="31" s="1"/>
  <c r="B243" i="31"/>
  <c r="U252" i="31"/>
  <c r="C252" i="31"/>
  <c r="U251" i="31"/>
  <c r="C251" i="31"/>
  <c r="D251" i="31" s="1"/>
  <c r="B251" i="31"/>
  <c r="U12" i="31"/>
  <c r="C12" i="31"/>
  <c r="C11" i="31"/>
  <c r="D11" i="31" s="1"/>
  <c r="U130" i="31"/>
  <c r="C130" i="31"/>
  <c r="U129" i="31"/>
  <c r="C129" i="31"/>
  <c r="D129" i="31" s="1"/>
  <c r="B129" i="31"/>
  <c r="U10" i="31"/>
  <c r="C10" i="31"/>
  <c r="U9" i="31"/>
  <c r="C9" i="31"/>
  <c r="D9" i="31" s="1"/>
  <c r="U60" i="31"/>
  <c r="C60" i="31"/>
  <c r="U59" i="31"/>
  <c r="C59" i="31"/>
  <c r="D59" i="31" s="1"/>
  <c r="B59" i="31"/>
  <c r="U396" i="31"/>
  <c r="C396" i="31"/>
  <c r="U395" i="31"/>
  <c r="C395" i="31"/>
  <c r="D395" i="31" s="1"/>
  <c r="B395" i="31"/>
  <c r="U400" i="31"/>
  <c r="C400" i="31"/>
  <c r="U399" i="31"/>
  <c r="C399" i="31"/>
  <c r="D399" i="31" s="1"/>
  <c r="B399" i="31"/>
  <c r="U394" i="31"/>
  <c r="C394" i="31"/>
  <c r="U393" i="31"/>
  <c r="C393" i="31"/>
  <c r="D393" i="31" s="1"/>
  <c r="B393" i="31"/>
  <c r="U398" i="31"/>
  <c r="C398" i="31"/>
  <c r="U397" i="31"/>
  <c r="C397" i="31"/>
  <c r="D397" i="31" s="1"/>
  <c r="B397" i="31"/>
  <c r="U390" i="31"/>
  <c r="C390" i="31"/>
  <c r="U389" i="31"/>
  <c r="C389" i="31"/>
  <c r="D389" i="31" s="1"/>
  <c r="B389" i="31"/>
  <c r="U386" i="31"/>
  <c r="C386" i="31"/>
  <c r="U385" i="31"/>
  <c r="C385" i="31"/>
  <c r="D385" i="31" s="1"/>
  <c r="B385" i="31"/>
  <c r="U388" i="31"/>
  <c r="C388" i="31"/>
  <c r="U387" i="31"/>
  <c r="C387" i="31"/>
  <c r="D387" i="31" s="1"/>
  <c r="B387" i="31"/>
  <c r="U392" i="31"/>
  <c r="C392" i="31"/>
  <c r="U391" i="31"/>
  <c r="C391" i="31"/>
  <c r="D391" i="31" s="1"/>
  <c r="U418" i="31"/>
  <c r="C418" i="31"/>
  <c r="U417" i="31"/>
  <c r="C417" i="31"/>
  <c r="D417" i="31" s="1"/>
  <c r="B417" i="31"/>
  <c r="U1154" i="31"/>
  <c r="C1154" i="31"/>
  <c r="U1153" i="31"/>
  <c r="C1153" i="31"/>
  <c r="D1153" i="31" s="1"/>
  <c r="B1153" i="31"/>
  <c r="U1152" i="31"/>
  <c r="C1152" i="31"/>
  <c r="U1151" i="31"/>
  <c r="C1151" i="31"/>
  <c r="D1151" i="31" s="1"/>
  <c r="B1151" i="31"/>
  <c r="U1140" i="31"/>
  <c r="C1140" i="31"/>
  <c r="U1139" i="31"/>
  <c r="C1139" i="31"/>
  <c r="D1139" i="31" s="1"/>
  <c r="B1139" i="31"/>
  <c r="U1134" i="31"/>
  <c r="C1134" i="31"/>
  <c r="U1133" i="31"/>
  <c r="C1133" i="31"/>
  <c r="D1133" i="31" s="1"/>
  <c r="B1133" i="31"/>
  <c r="U1132" i="31"/>
  <c r="C1132" i="31"/>
  <c r="U1131" i="31"/>
  <c r="C1131" i="31"/>
  <c r="D1131" i="31" s="1"/>
  <c r="B1131" i="31"/>
  <c r="U1130" i="31"/>
  <c r="C1130" i="31"/>
  <c r="U1129" i="31"/>
  <c r="C1129" i="31"/>
  <c r="D1129" i="31" s="1"/>
  <c r="B1129" i="31"/>
  <c r="U1128" i="31"/>
  <c r="C1128" i="31"/>
  <c r="U1127" i="31"/>
  <c r="C1127" i="31"/>
  <c r="D1127" i="31" s="1"/>
  <c r="B1127" i="31"/>
  <c r="U1124" i="31"/>
  <c r="C1124" i="31"/>
  <c r="U1123" i="31"/>
  <c r="C1123" i="31"/>
  <c r="D1123" i="31" s="1"/>
  <c r="B1123" i="31"/>
  <c r="U1120" i="31"/>
  <c r="C1120" i="31"/>
  <c r="U1119" i="31"/>
  <c r="C1119" i="31"/>
  <c r="D1119" i="31" s="1"/>
  <c r="B1119" i="31"/>
  <c r="U1118" i="31"/>
  <c r="C1118" i="31"/>
  <c r="U1117" i="31"/>
  <c r="C1117" i="31"/>
  <c r="D1117" i="31" s="1"/>
  <c r="B1117" i="31"/>
  <c r="U1116" i="31"/>
  <c r="C1116" i="31"/>
  <c r="U1115" i="31"/>
  <c r="C1115" i="31"/>
  <c r="D1115" i="31" s="1"/>
  <c r="B1115" i="31"/>
  <c r="U412" i="31"/>
  <c r="C412" i="31"/>
  <c r="U411" i="31"/>
  <c r="C411" i="31"/>
  <c r="D411" i="31" s="1"/>
  <c r="B411" i="31"/>
  <c r="U410" i="31"/>
  <c r="C410" i="31"/>
  <c r="U409" i="31"/>
  <c r="C409" i="31"/>
  <c r="D409" i="31" s="1"/>
  <c r="B409" i="31"/>
  <c r="U408" i="31"/>
  <c r="C408" i="31"/>
  <c r="U407" i="31"/>
  <c r="C407" i="31"/>
  <c r="D407" i="31" s="1"/>
  <c r="B407" i="31"/>
  <c r="U406" i="31"/>
  <c r="C406" i="31"/>
  <c r="U405" i="31"/>
  <c r="C405" i="31"/>
  <c r="D405" i="31" s="1"/>
  <c r="B405" i="31"/>
  <c r="U404" i="31"/>
  <c r="C404" i="31"/>
  <c r="U403" i="31"/>
  <c r="C403" i="31"/>
  <c r="D403" i="31" s="1"/>
  <c r="B403" i="31"/>
  <c r="U1164" i="31"/>
  <c r="C1164" i="31"/>
  <c r="U1163" i="31"/>
  <c r="C1163" i="31"/>
  <c r="D1163" i="31" s="1"/>
  <c r="B1163" i="31"/>
  <c r="U1156" i="31"/>
  <c r="C1156" i="31"/>
  <c r="U1155" i="31"/>
  <c r="C1155" i="31"/>
  <c r="D1155" i="31" s="1"/>
  <c r="B1155" i="31"/>
  <c r="U1138" i="31"/>
  <c r="C1138" i="31"/>
  <c r="U1137" i="31"/>
  <c r="C1137" i="31"/>
  <c r="D1137" i="31" s="1"/>
  <c r="B1137" i="31"/>
  <c r="U384" i="31"/>
  <c r="C384" i="31"/>
  <c r="U383" i="31"/>
  <c r="C383" i="31"/>
  <c r="D383" i="31" s="1"/>
  <c r="B383" i="31"/>
  <c r="B2" i="32"/>
  <c r="CY2" i="30" l="1"/>
  <c r="CY151" i="30" s="1"/>
  <c r="CY154" i="30" s="1"/>
  <c r="CP151" i="30"/>
  <c r="CP154" i="30" s="1"/>
  <c r="CO2" i="30"/>
  <c r="CO151" i="30" s="1"/>
  <c r="CO154" i="30" s="1"/>
  <c r="CV151" i="30"/>
  <c r="CV154" i="30" s="1"/>
  <c r="CB2" i="30"/>
  <c r="CB151" i="30" s="1"/>
  <c r="CB154" i="30" s="1"/>
  <c r="J624"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AR603" i="8"/>
  <c r="DG2" i="30"/>
  <c r="DH151" i="30" s="1"/>
  <c r="H623" i="8" l="1"/>
  <c r="J623" i="8"/>
  <c r="DK155" i="30"/>
  <c r="DG151" i="30"/>
  <c r="N380" i="31" l="1"/>
  <c r="F380" i="31"/>
  <c r="O379" i="31"/>
  <c r="G379" i="31"/>
  <c r="M380" i="31"/>
  <c r="N379" i="31"/>
  <c r="F379" i="31"/>
  <c r="L380" i="31"/>
  <c r="M379" i="31"/>
  <c r="H379" i="31"/>
  <c r="K380" i="31"/>
  <c r="L379" i="31"/>
  <c r="J380" i="31"/>
  <c r="K379" i="31"/>
  <c r="P379" i="31"/>
  <c r="Q380" i="31"/>
  <c r="I380" i="31"/>
  <c r="J379" i="31"/>
  <c r="G380" i="31"/>
  <c r="P380" i="31"/>
  <c r="H380" i="31"/>
  <c r="Q379" i="31"/>
  <c r="I379" i="31"/>
  <c r="O380" i="31"/>
  <c r="M286" i="31"/>
  <c r="L285" i="31"/>
  <c r="N285" i="31"/>
  <c r="L286" i="31"/>
  <c r="K285" i="31"/>
  <c r="G286" i="31"/>
  <c r="K286" i="31"/>
  <c r="J285" i="31"/>
  <c r="F285" i="31"/>
  <c r="M285" i="31"/>
  <c r="J286" i="31"/>
  <c r="Q285" i="31"/>
  <c r="I285" i="31"/>
  <c r="O286" i="31"/>
  <c r="Q286" i="31"/>
  <c r="I286" i="31"/>
  <c r="P285" i="31"/>
  <c r="H285" i="31"/>
  <c r="F286" i="31"/>
  <c r="P286" i="31"/>
  <c r="H286" i="31"/>
  <c r="O285" i="31"/>
  <c r="G285" i="31"/>
  <c r="N286" i="31"/>
  <c r="L321" i="31"/>
  <c r="G322" i="31"/>
  <c r="O322" i="31"/>
  <c r="F319" i="31"/>
  <c r="N319" i="31"/>
  <c r="I320" i="31"/>
  <c r="Q320" i="31"/>
  <c r="G363" i="31"/>
  <c r="O363" i="31"/>
  <c r="J364" i="31"/>
  <c r="K331" i="31"/>
  <c r="F332" i="31"/>
  <c r="N332" i="31"/>
  <c r="L359" i="31"/>
  <c r="G360" i="31"/>
  <c r="O360" i="31"/>
  <c r="F233" i="31"/>
  <c r="N233" i="31"/>
  <c r="I234" i="31"/>
  <c r="Q234" i="31"/>
  <c r="H287" i="31"/>
  <c r="P287" i="31"/>
  <c r="K288" i="31"/>
  <c r="J197" i="31"/>
  <c r="M198" i="31"/>
  <c r="L103" i="31"/>
  <c r="G104" i="31"/>
  <c r="O104" i="31"/>
  <c r="F117" i="31"/>
  <c r="N117" i="31"/>
  <c r="I118" i="31"/>
  <c r="Q118" i="31"/>
  <c r="H241" i="31"/>
  <c r="P241" i="31"/>
  <c r="K242" i="31"/>
  <c r="J69" i="31"/>
  <c r="M70" i="31"/>
  <c r="L391" i="31"/>
  <c r="G392" i="31"/>
  <c r="O392" i="31"/>
  <c r="L1177" i="31"/>
  <c r="G1178" i="31"/>
  <c r="O1178" i="31"/>
  <c r="H21" i="31"/>
  <c r="P21" i="31"/>
  <c r="K22" i="31"/>
  <c r="L1175" i="31"/>
  <c r="G1176" i="31"/>
  <c r="O1176" i="31"/>
  <c r="H25" i="31"/>
  <c r="P25" i="31"/>
  <c r="K26" i="31"/>
  <c r="L1181" i="31"/>
  <c r="G1182" i="31"/>
  <c r="O1182" i="31"/>
  <c r="H45" i="31"/>
  <c r="P45" i="31"/>
  <c r="K46" i="31"/>
  <c r="J23" i="31"/>
  <c r="M24" i="31"/>
  <c r="F11" i="31"/>
  <c r="N11" i="31"/>
  <c r="I12" i="31"/>
  <c r="Q12" i="31"/>
  <c r="J41" i="31"/>
  <c r="M42" i="31"/>
  <c r="F9" i="31"/>
  <c r="N9" i="31"/>
  <c r="I10" i="31"/>
  <c r="Q10" i="31"/>
  <c r="M39" i="31"/>
  <c r="H40" i="31"/>
  <c r="P40" i="31"/>
  <c r="G13" i="31"/>
  <c r="O13" i="31"/>
  <c r="M321" i="31"/>
  <c r="H322" i="31"/>
  <c r="P322" i="31"/>
  <c r="G319" i="31"/>
  <c r="O319" i="31"/>
  <c r="J320" i="31"/>
  <c r="H363" i="31"/>
  <c r="P363" i="31"/>
  <c r="K364" i="31"/>
  <c r="L331" i="31"/>
  <c r="G332" i="31"/>
  <c r="O332" i="31"/>
  <c r="M359" i="31"/>
  <c r="H360" i="31"/>
  <c r="P360" i="31"/>
  <c r="G233" i="31"/>
  <c r="F321" i="31"/>
  <c r="N321" i="31"/>
  <c r="I322" i="31"/>
  <c r="Q322" i="31"/>
  <c r="H319" i="31"/>
  <c r="P319" i="31"/>
  <c r="K320" i="31"/>
  <c r="I363" i="31"/>
  <c r="Q363" i="31"/>
  <c r="L364" i="31"/>
  <c r="M331" i="31"/>
  <c r="H332" i="31"/>
  <c r="P332" i="31"/>
  <c r="F359" i="31"/>
  <c r="N359" i="31"/>
  <c r="I360" i="31"/>
  <c r="Q360" i="31"/>
  <c r="H233" i="31"/>
  <c r="P233" i="31"/>
  <c r="K234" i="31"/>
  <c r="J287" i="31"/>
  <c r="M288" i="31"/>
  <c r="L197" i="31"/>
  <c r="G198" i="31"/>
  <c r="O198" i="31"/>
  <c r="F103" i="31"/>
  <c r="N103" i="31"/>
  <c r="I104" i="31"/>
  <c r="Q104" i="31"/>
  <c r="H117" i="31"/>
  <c r="P117" i="31"/>
  <c r="K118" i="31"/>
  <c r="J241" i="31"/>
  <c r="M242" i="31"/>
  <c r="L69" i="31"/>
  <c r="G70" i="31"/>
  <c r="O70" i="31"/>
  <c r="F391" i="31"/>
  <c r="N391" i="31"/>
  <c r="I392" i="31"/>
  <c r="Q392" i="31"/>
  <c r="F1177" i="31"/>
  <c r="N1177" i="31"/>
  <c r="I1178" i="31"/>
  <c r="Q1178" i="31"/>
  <c r="J21" i="31"/>
  <c r="G321" i="31"/>
  <c r="O321" i="31"/>
  <c r="J322" i="31"/>
  <c r="I319" i="31"/>
  <c r="Q319" i="31"/>
  <c r="L320" i="31"/>
  <c r="J363" i="31"/>
  <c r="M364" i="31"/>
  <c r="F331" i="31"/>
  <c r="N331" i="31"/>
  <c r="I332" i="31"/>
  <c r="Q332" i="31"/>
  <c r="G359" i="31"/>
  <c r="O359" i="31"/>
  <c r="J360" i="31"/>
  <c r="I233" i="31"/>
  <c r="H321" i="31"/>
  <c r="P321" i="31"/>
  <c r="K322" i="31"/>
  <c r="J319" i="31"/>
  <c r="M320" i="31"/>
  <c r="K363" i="31"/>
  <c r="F364" i="31"/>
  <c r="N364" i="31"/>
  <c r="G331" i="31"/>
  <c r="O331" i="31"/>
  <c r="J332" i="31"/>
  <c r="H359" i="31"/>
  <c r="P359" i="31"/>
  <c r="K360" i="31"/>
  <c r="J233" i="31"/>
  <c r="M234" i="31"/>
  <c r="I321" i="31"/>
  <c r="Q321" i="31"/>
  <c r="L322" i="31"/>
  <c r="K319" i="31"/>
  <c r="F320" i="31"/>
  <c r="N320" i="31"/>
  <c r="L363" i="31"/>
  <c r="G364" i="31"/>
  <c r="O364" i="31"/>
  <c r="H331" i="31"/>
  <c r="P331" i="31"/>
  <c r="K332" i="31"/>
  <c r="I359" i="31"/>
  <c r="Q359" i="31"/>
  <c r="L360" i="31"/>
  <c r="K233" i="31"/>
  <c r="J321" i="31"/>
  <c r="M322" i="31"/>
  <c r="L319" i="31"/>
  <c r="G320" i="31"/>
  <c r="O320" i="31"/>
  <c r="M363" i="31"/>
  <c r="H364" i="31"/>
  <c r="P364" i="31"/>
  <c r="I331" i="31"/>
  <c r="Q331" i="31"/>
  <c r="L332" i="31"/>
  <c r="J359" i="31"/>
  <c r="M360" i="31"/>
  <c r="L233" i="31"/>
  <c r="G234" i="31"/>
  <c r="O234" i="31"/>
  <c r="K321" i="31"/>
  <c r="F322" i="31"/>
  <c r="N322" i="31"/>
  <c r="M319" i="31"/>
  <c r="H320" i="31"/>
  <c r="P320" i="31"/>
  <c r="F363" i="31"/>
  <c r="N363" i="31"/>
  <c r="I364" i="31"/>
  <c r="Q364" i="31"/>
  <c r="J331" i="31"/>
  <c r="M332" i="31"/>
  <c r="K359" i="31"/>
  <c r="F360" i="31"/>
  <c r="N360" i="31"/>
  <c r="M233" i="31"/>
  <c r="P234" i="31"/>
  <c r="K287" i="31"/>
  <c r="H288" i="31"/>
  <c r="K197" i="31"/>
  <c r="I198" i="31"/>
  <c r="K103" i="31"/>
  <c r="J104" i="31"/>
  <c r="M117" i="31"/>
  <c r="L118" i="31"/>
  <c r="O241" i="31"/>
  <c r="N242" i="31"/>
  <c r="F69" i="31"/>
  <c r="P69" i="31"/>
  <c r="N70" i="31"/>
  <c r="G391" i="31"/>
  <c r="Q391" i="31"/>
  <c r="N392" i="31"/>
  <c r="P1177" i="31"/>
  <c r="M1178" i="31"/>
  <c r="I21" i="31"/>
  <c r="F22" i="31"/>
  <c r="O22" i="31"/>
  <c r="I1175" i="31"/>
  <c r="N1176" i="31"/>
  <c r="I25" i="31"/>
  <c r="N26" i="31"/>
  <c r="H1181" i="31"/>
  <c r="Q1181" i="31"/>
  <c r="M1182" i="31"/>
  <c r="G45" i="31"/>
  <c r="Q45" i="31"/>
  <c r="M46" i="31"/>
  <c r="N23" i="31"/>
  <c r="J24" i="31"/>
  <c r="M11" i="31"/>
  <c r="J12" i="31"/>
  <c r="M41" i="31"/>
  <c r="I42" i="31"/>
  <c r="L9" i="31"/>
  <c r="H10" i="31"/>
  <c r="F39" i="31"/>
  <c r="O39" i="31"/>
  <c r="K40" i="31"/>
  <c r="L13" i="31"/>
  <c r="H14" i="31"/>
  <c r="P14" i="31"/>
  <c r="M1176" i="31"/>
  <c r="L46" i="31"/>
  <c r="G10" i="31"/>
  <c r="O14" i="31"/>
  <c r="O233" i="31"/>
  <c r="L287" i="31"/>
  <c r="I288" i="31"/>
  <c r="M197" i="31"/>
  <c r="J198" i="31"/>
  <c r="M103" i="31"/>
  <c r="K104" i="31"/>
  <c r="O117" i="31"/>
  <c r="M118" i="31"/>
  <c r="F241" i="31"/>
  <c r="Q241" i="31"/>
  <c r="O242" i="31"/>
  <c r="G69" i="31"/>
  <c r="Q69" i="31"/>
  <c r="P70" i="31"/>
  <c r="H391" i="31"/>
  <c r="P392" i="31"/>
  <c r="G1177" i="31"/>
  <c r="Q1177" i="31"/>
  <c r="N1178" i="31"/>
  <c r="K21" i="31"/>
  <c r="G22" i="31"/>
  <c r="P22" i="31"/>
  <c r="J1175" i="31"/>
  <c r="F1176" i="31"/>
  <c r="P1176" i="31"/>
  <c r="J25" i="31"/>
  <c r="F26" i="31"/>
  <c r="O26" i="31"/>
  <c r="I1181" i="31"/>
  <c r="N1182" i="31"/>
  <c r="I45" i="31"/>
  <c r="N46" i="31"/>
  <c r="F23" i="31"/>
  <c r="O23" i="31"/>
  <c r="K24" i="31"/>
  <c r="O11" i="31"/>
  <c r="K12" i="31"/>
  <c r="N41" i="31"/>
  <c r="J42" i="31"/>
  <c r="M9" i="31"/>
  <c r="J10" i="31"/>
  <c r="G39" i="31"/>
  <c r="P39" i="31"/>
  <c r="L40" i="31"/>
  <c r="M13" i="31"/>
  <c r="I14" i="31"/>
  <c r="Q14" i="31"/>
  <c r="N14" i="31"/>
  <c r="G1181" i="31"/>
  <c r="L11" i="31"/>
  <c r="K13" i="31"/>
  <c r="Q233" i="31"/>
  <c r="M287" i="31"/>
  <c r="J288" i="31"/>
  <c r="N197" i="31"/>
  <c r="K198" i="31"/>
  <c r="O103" i="31"/>
  <c r="L104" i="31"/>
  <c r="Q117" i="31"/>
  <c r="N118" i="31"/>
  <c r="G241" i="31"/>
  <c r="F242" i="31"/>
  <c r="P242" i="31"/>
  <c r="H69" i="31"/>
  <c r="F70" i="31"/>
  <c r="Q70" i="31"/>
  <c r="I391" i="31"/>
  <c r="F392" i="31"/>
  <c r="H1177" i="31"/>
  <c r="P1178" i="31"/>
  <c r="L21" i="31"/>
  <c r="H22" i="31"/>
  <c r="Q22" i="31"/>
  <c r="K1175" i="31"/>
  <c r="H1176" i="31"/>
  <c r="Q1176" i="31"/>
  <c r="K25" i="31"/>
  <c r="G26" i="31"/>
  <c r="P26" i="31"/>
  <c r="J1181" i="31"/>
  <c r="F1182" i="31"/>
  <c r="P1182" i="31"/>
  <c r="J45" i="31"/>
  <c r="F46" i="31"/>
  <c r="O46" i="31"/>
  <c r="G23" i="31"/>
  <c r="P23" i="31"/>
  <c r="L24" i="31"/>
  <c r="G11" i="31"/>
  <c r="P11" i="31"/>
  <c r="L12" i="31"/>
  <c r="F41" i="31"/>
  <c r="O41" i="31"/>
  <c r="K42" i="31"/>
  <c r="O9" i="31"/>
  <c r="K10" i="31"/>
  <c r="H39" i="31"/>
  <c r="Q39" i="31"/>
  <c r="M40" i="31"/>
  <c r="N13" i="31"/>
  <c r="J14" i="31"/>
  <c r="F14" i="31"/>
  <c r="M26" i="31"/>
  <c r="H12" i="31"/>
  <c r="P10" i="31"/>
  <c r="F234" i="31"/>
  <c r="N287" i="31"/>
  <c r="L288" i="31"/>
  <c r="O197" i="31"/>
  <c r="L198" i="31"/>
  <c r="P103" i="31"/>
  <c r="M104" i="31"/>
  <c r="G117" i="31"/>
  <c r="O118" i="31"/>
  <c r="I241" i="31"/>
  <c r="G242" i="31"/>
  <c r="Q242" i="31"/>
  <c r="I69" i="31"/>
  <c r="H70" i="31"/>
  <c r="J391" i="31"/>
  <c r="H392" i="31"/>
  <c r="I1177" i="31"/>
  <c r="F1178" i="31"/>
  <c r="M21" i="31"/>
  <c r="I22" i="31"/>
  <c r="M1175" i="31"/>
  <c r="I1176" i="31"/>
  <c r="L25" i="31"/>
  <c r="H26" i="31"/>
  <c r="Q26" i="31"/>
  <c r="K1181" i="31"/>
  <c r="H1182" i="31"/>
  <c r="Q1182" i="31"/>
  <c r="K45" i="31"/>
  <c r="G46" i="31"/>
  <c r="P46" i="31"/>
  <c r="H23" i="31"/>
  <c r="Q23" i="31"/>
  <c r="N24" i="31"/>
  <c r="H11" i="31"/>
  <c r="Q11" i="31"/>
  <c r="M12" i="31"/>
  <c r="G41" i="31"/>
  <c r="P41" i="31"/>
  <c r="L42" i="31"/>
  <c r="G9" i="31"/>
  <c r="P9" i="31"/>
  <c r="L10" i="31"/>
  <c r="I39" i="31"/>
  <c r="N40" i="31"/>
  <c r="F13" i="31"/>
  <c r="P13" i="31"/>
  <c r="K14" i="31"/>
  <c r="J13" i="31"/>
  <c r="O45" i="31"/>
  <c r="H42" i="31"/>
  <c r="J40" i="31"/>
  <c r="H234" i="31"/>
  <c r="O287" i="31"/>
  <c r="N288" i="31"/>
  <c r="F197" i="31"/>
  <c r="P197" i="31"/>
  <c r="N198" i="31"/>
  <c r="G103" i="31"/>
  <c r="Q103" i="31"/>
  <c r="N104" i="31"/>
  <c r="I117" i="31"/>
  <c r="F118" i="31"/>
  <c r="P118" i="31"/>
  <c r="K241" i="31"/>
  <c r="H242" i="31"/>
  <c r="K69" i="31"/>
  <c r="I70" i="31"/>
  <c r="K391" i="31"/>
  <c r="J392" i="31"/>
  <c r="J1177" i="31"/>
  <c r="H1178" i="31"/>
  <c r="N21" i="31"/>
  <c r="J22" i="31"/>
  <c r="N1175" i="31"/>
  <c r="J1176" i="31"/>
  <c r="M25" i="31"/>
  <c r="I26" i="31"/>
  <c r="M1181" i="31"/>
  <c r="I1182" i="31"/>
  <c r="L45" i="31"/>
  <c r="H46" i="31"/>
  <c r="Q46" i="31"/>
  <c r="I23" i="31"/>
  <c r="F24" i="31"/>
  <c r="O24" i="31"/>
  <c r="I11" i="31"/>
  <c r="N12" i="31"/>
  <c r="H41" i="31"/>
  <c r="Q41" i="31"/>
  <c r="N42" i="31"/>
  <c r="H9" i="31"/>
  <c r="Q9" i="31"/>
  <c r="M10" i="31"/>
  <c r="J39" i="31"/>
  <c r="F40" i="31"/>
  <c r="O40" i="31"/>
  <c r="H13" i="31"/>
  <c r="Q13" i="31"/>
  <c r="L14" i="31"/>
  <c r="G25" i="31"/>
  <c r="F45" i="31"/>
  <c r="M23" i="31"/>
  <c r="N39" i="31"/>
  <c r="J234" i="31"/>
  <c r="F287" i="31"/>
  <c r="Q287" i="31"/>
  <c r="O288" i="31"/>
  <c r="G197" i="31"/>
  <c r="Q197" i="31"/>
  <c r="P198" i="31"/>
  <c r="H103" i="31"/>
  <c r="P104" i="31"/>
  <c r="J117" i="31"/>
  <c r="G118" i="31"/>
  <c r="L241" i="31"/>
  <c r="I242" i="31"/>
  <c r="M69" i="31"/>
  <c r="J70" i="31"/>
  <c r="M391" i="31"/>
  <c r="K392" i="31"/>
  <c r="K1177" i="31"/>
  <c r="J1178" i="31"/>
  <c r="O21" i="31"/>
  <c r="L22" i="31"/>
  <c r="F1175" i="31"/>
  <c r="O1175" i="31"/>
  <c r="K1176" i="31"/>
  <c r="N25" i="31"/>
  <c r="J26" i="31"/>
  <c r="N1181" i="31"/>
  <c r="J1182" i="31"/>
  <c r="M45" i="31"/>
  <c r="I46" i="31"/>
  <c r="K23" i="31"/>
  <c r="G24" i="31"/>
  <c r="P24" i="31"/>
  <c r="J11" i="31"/>
  <c r="F12" i="31"/>
  <c r="O12" i="31"/>
  <c r="I41" i="31"/>
  <c r="F42" i="31"/>
  <c r="O42" i="31"/>
  <c r="I9" i="31"/>
  <c r="N10" i="31"/>
  <c r="K39" i="31"/>
  <c r="G40" i="31"/>
  <c r="Q40" i="31"/>
  <c r="I13" i="31"/>
  <c r="M14" i="31"/>
  <c r="I40" i="31"/>
  <c r="Q25" i="31"/>
  <c r="I24" i="31"/>
  <c r="K9" i="31"/>
  <c r="L234" i="31"/>
  <c r="G287" i="31"/>
  <c r="F288" i="31"/>
  <c r="P288" i="31"/>
  <c r="H197" i="31"/>
  <c r="F198" i="31"/>
  <c r="Q198" i="31"/>
  <c r="I103" i="31"/>
  <c r="F104" i="31"/>
  <c r="K117" i="31"/>
  <c r="H118" i="31"/>
  <c r="M241" i="31"/>
  <c r="J242" i="31"/>
  <c r="N69" i="31"/>
  <c r="K70" i="31"/>
  <c r="O391" i="31"/>
  <c r="L392" i="31"/>
  <c r="M1177" i="31"/>
  <c r="K1178" i="31"/>
  <c r="F21" i="31"/>
  <c r="Q21" i="31"/>
  <c r="M22" i="31"/>
  <c r="G1175" i="31"/>
  <c r="P1175" i="31"/>
  <c r="L1176" i="31"/>
  <c r="F25" i="31"/>
  <c r="O25" i="31"/>
  <c r="L26" i="31"/>
  <c r="F1181" i="31"/>
  <c r="O1181" i="31"/>
  <c r="K1182" i="31"/>
  <c r="N45" i="31"/>
  <c r="J46" i="31"/>
  <c r="L23" i="31"/>
  <c r="H24" i="31"/>
  <c r="Q24" i="31"/>
  <c r="K11" i="31"/>
  <c r="G12" i="31"/>
  <c r="P12" i="31"/>
  <c r="K41" i="31"/>
  <c r="G42" i="31"/>
  <c r="P42" i="31"/>
  <c r="J9" i="31"/>
  <c r="F10" i="31"/>
  <c r="O10" i="31"/>
  <c r="L39" i="31"/>
  <c r="L1182" i="31"/>
  <c r="Q42" i="31"/>
  <c r="G14" i="31"/>
  <c r="N234" i="31"/>
  <c r="I287" i="31"/>
  <c r="G288" i="31"/>
  <c r="Q288" i="31"/>
  <c r="I197" i="31"/>
  <c r="H198" i="31"/>
  <c r="J103" i="31"/>
  <c r="H104" i="31"/>
  <c r="L117" i="31"/>
  <c r="J118" i="31"/>
  <c r="N241" i="31"/>
  <c r="L242" i="31"/>
  <c r="O69" i="31"/>
  <c r="L70" i="31"/>
  <c r="P391" i="31"/>
  <c r="M392" i="31"/>
  <c r="O1177" i="31"/>
  <c r="L1178" i="31"/>
  <c r="G21" i="31"/>
  <c r="N22" i="31"/>
  <c r="H1175" i="31"/>
  <c r="Q1175" i="31"/>
  <c r="P1181" i="31"/>
  <c r="L41" i="31"/>
  <c r="O214" i="31"/>
  <c r="G214" i="31"/>
  <c r="M213" i="31"/>
  <c r="K212" i="31"/>
  <c r="Q211" i="31"/>
  <c r="I211" i="31"/>
  <c r="O210" i="31"/>
  <c r="G210" i="31"/>
  <c r="M209" i="31"/>
  <c r="K98" i="31"/>
  <c r="Q97" i="31"/>
  <c r="I97" i="31"/>
  <c r="O96" i="31"/>
  <c r="G96" i="31"/>
  <c r="M95" i="31"/>
  <c r="K94" i="31"/>
  <c r="N214" i="31"/>
  <c r="F214" i="31"/>
  <c r="L213" i="31"/>
  <c r="J212" i="31"/>
  <c r="P211" i="31"/>
  <c r="H211" i="31"/>
  <c r="N210" i="31"/>
  <c r="F210" i="31"/>
  <c r="L209" i="31"/>
  <c r="J98" i="31"/>
  <c r="P97" i="31"/>
  <c r="H97" i="31"/>
  <c r="N96" i="31"/>
  <c r="F96" i="31"/>
  <c r="L95" i="31"/>
  <c r="J94" i="31"/>
  <c r="P93" i="31"/>
  <c r="H93" i="31"/>
  <c r="N92" i="31"/>
  <c r="F92" i="31"/>
  <c r="L91" i="31"/>
  <c r="J90" i="31"/>
  <c r="P89" i="31"/>
  <c r="H89" i="31"/>
  <c r="N88" i="31"/>
  <c r="F88" i="31"/>
  <c r="L87" i="31"/>
  <c r="J86" i="31"/>
  <c r="P85" i="31"/>
  <c r="H85" i="31"/>
  <c r="N82" i="31"/>
  <c r="F82" i="31"/>
  <c r="L81" i="31"/>
  <c r="J80" i="31"/>
  <c r="P79" i="31"/>
  <c r="H79" i="31"/>
  <c r="N78" i="31"/>
  <c r="F78" i="31"/>
  <c r="L77" i="31"/>
  <c r="J84" i="31"/>
  <c r="P83" i="31"/>
  <c r="H83" i="31"/>
  <c r="N1174" i="31"/>
  <c r="F1174" i="31"/>
  <c r="L1173" i="31"/>
  <c r="J440" i="31"/>
  <c r="P439" i="31"/>
  <c r="H439" i="31"/>
  <c r="N6" i="31"/>
  <c r="F6" i="31"/>
  <c r="L5" i="31"/>
  <c r="J208" i="31"/>
  <c r="P207" i="31"/>
  <c r="H207" i="31"/>
  <c r="N8" i="31"/>
  <c r="F8" i="31"/>
  <c r="L7" i="31"/>
  <c r="P30" i="31"/>
  <c r="H30" i="31"/>
  <c r="N29" i="31"/>
  <c r="F29" i="31"/>
  <c r="Q1180" i="31"/>
  <c r="I1180" i="31"/>
  <c r="M1179" i="31"/>
  <c r="M214" i="31"/>
  <c r="K213" i="31"/>
  <c r="Q212" i="31"/>
  <c r="I212" i="31"/>
  <c r="O211" i="31"/>
  <c r="G211" i="31"/>
  <c r="M210" i="31"/>
  <c r="K209" i="31"/>
  <c r="Q98" i="31"/>
  <c r="I98" i="31"/>
  <c r="O97" i="31"/>
  <c r="G97" i="31"/>
  <c r="M96" i="31"/>
  <c r="K95" i="31"/>
  <c r="Q94" i="31"/>
  <c r="I94" i="31"/>
  <c r="L214" i="31"/>
  <c r="J213" i="31"/>
  <c r="P212" i="31"/>
  <c r="H212" i="31"/>
  <c r="N211" i="31"/>
  <c r="F211" i="31"/>
  <c r="L210" i="31"/>
  <c r="J209" i="31"/>
  <c r="P98" i="31"/>
  <c r="H98" i="31"/>
  <c r="N97" i="31"/>
  <c r="F97" i="31"/>
  <c r="L96" i="31"/>
  <c r="J95" i="31"/>
  <c r="P94" i="31"/>
  <c r="H94" i="31"/>
  <c r="K214" i="31"/>
  <c r="Q213" i="31"/>
  <c r="I213" i="31"/>
  <c r="O212" i="31"/>
  <c r="G212" i="31"/>
  <c r="M211" i="31"/>
  <c r="K210" i="31"/>
  <c r="Q209" i="31"/>
  <c r="I209" i="31"/>
  <c r="O98" i="31"/>
  <c r="G98" i="31"/>
  <c r="M97" i="31"/>
  <c r="K96" i="31"/>
  <c r="Q95" i="31"/>
  <c r="I95" i="31"/>
  <c r="O94" i="31"/>
  <c r="J214" i="31"/>
  <c r="Q214" i="31"/>
  <c r="I214" i="31"/>
  <c r="O213" i="31"/>
  <c r="G213" i="31"/>
  <c r="M212" i="31"/>
  <c r="K211" i="31"/>
  <c r="Q210" i="31"/>
  <c r="I210" i="31"/>
  <c r="O209" i="31"/>
  <c r="G209" i="31"/>
  <c r="M98" i="31"/>
  <c r="K97" i="31"/>
  <c r="Q96" i="31"/>
  <c r="I96" i="31"/>
  <c r="O95" i="31"/>
  <c r="G95" i="31"/>
  <c r="P214" i="31"/>
  <c r="H214" i="31"/>
  <c r="N213" i="31"/>
  <c r="F213" i="31"/>
  <c r="L212" i="31"/>
  <c r="J211" i="31"/>
  <c r="P210" i="31"/>
  <c r="H210" i="31"/>
  <c r="N209" i="31"/>
  <c r="F209" i="31"/>
  <c r="L98" i="31"/>
  <c r="J97" i="31"/>
  <c r="P96" i="31"/>
  <c r="H96" i="31"/>
  <c r="N95" i="31"/>
  <c r="F95" i="31"/>
  <c r="L94" i="31"/>
  <c r="J93" i="31"/>
  <c r="P92" i="31"/>
  <c r="H92" i="31"/>
  <c r="N91" i="31"/>
  <c r="F91" i="31"/>
  <c r="L90" i="31"/>
  <c r="J89" i="31"/>
  <c r="P88" i="31"/>
  <c r="H88" i="31"/>
  <c r="N87" i="31"/>
  <c r="F87" i="31"/>
  <c r="L86" i="31"/>
  <c r="J85" i="31"/>
  <c r="P82" i="31"/>
  <c r="H82" i="31"/>
  <c r="N81" i="31"/>
  <c r="F81" i="31"/>
  <c r="L80" i="31"/>
  <c r="J79" i="31"/>
  <c r="F212" i="31"/>
  <c r="P95" i="31"/>
  <c r="N93" i="31"/>
  <c r="G92" i="31"/>
  <c r="J91" i="31"/>
  <c r="M90" i="31"/>
  <c r="O89" i="31"/>
  <c r="I88" i="31"/>
  <c r="K87" i="31"/>
  <c r="N86" i="31"/>
  <c r="Q85" i="31"/>
  <c r="F85" i="31"/>
  <c r="J82" i="31"/>
  <c r="M81" i="31"/>
  <c r="O80" i="31"/>
  <c r="G79" i="31"/>
  <c r="L78" i="31"/>
  <c r="Q77" i="31"/>
  <c r="H77" i="31"/>
  <c r="M84" i="31"/>
  <c r="I83" i="31"/>
  <c r="M1174" i="31"/>
  <c r="I1173" i="31"/>
  <c r="N440" i="31"/>
  <c r="J439" i="31"/>
  <c r="O6" i="31"/>
  <c r="J5" i="31"/>
  <c r="O208" i="31"/>
  <c r="F208" i="31"/>
  <c r="K207" i="31"/>
  <c r="P8" i="31"/>
  <c r="G8" i="31"/>
  <c r="K7" i="31"/>
  <c r="O30" i="31"/>
  <c r="F30" i="31"/>
  <c r="K29" i="31"/>
  <c r="P1180" i="31"/>
  <c r="G1180" i="31"/>
  <c r="J1179" i="31"/>
  <c r="N222" i="31"/>
  <c r="F222" i="31"/>
  <c r="L221" i="31"/>
  <c r="J374" i="31"/>
  <c r="P373" i="31"/>
  <c r="H373" i="31"/>
  <c r="N232" i="31"/>
  <c r="F232" i="31"/>
  <c r="L231" i="31"/>
  <c r="J218" i="31"/>
  <c r="P217" i="31"/>
  <c r="H217" i="31"/>
  <c r="N172" i="31"/>
  <c r="F172" i="31"/>
  <c r="L171" i="31"/>
  <c r="J346" i="31"/>
  <c r="L211" i="31"/>
  <c r="H95" i="31"/>
  <c r="N94" i="31"/>
  <c r="M93" i="31"/>
  <c r="Q92" i="31"/>
  <c r="I91" i="31"/>
  <c r="K90" i="31"/>
  <c r="N89" i="31"/>
  <c r="G88" i="31"/>
  <c r="J87" i="31"/>
  <c r="M86" i="31"/>
  <c r="O85" i="31"/>
  <c r="I82" i="31"/>
  <c r="K81" i="31"/>
  <c r="N80" i="31"/>
  <c r="Q79" i="31"/>
  <c r="F79" i="31"/>
  <c r="K78" i="31"/>
  <c r="P77" i="31"/>
  <c r="G77" i="31"/>
  <c r="L84" i="31"/>
  <c r="Q83" i="31"/>
  <c r="G83" i="31"/>
  <c r="L1174" i="31"/>
  <c r="Q1173" i="31"/>
  <c r="H1173" i="31"/>
  <c r="M440" i="31"/>
  <c r="I439" i="31"/>
  <c r="M6" i="31"/>
  <c r="I5" i="31"/>
  <c r="N208" i="31"/>
  <c r="J207" i="31"/>
  <c r="O8" i="31"/>
  <c r="J7" i="31"/>
  <c r="N30" i="31"/>
  <c r="J29" i="31"/>
  <c r="O1180" i="31"/>
  <c r="F1180" i="31"/>
  <c r="I1179" i="31"/>
  <c r="M222" i="31"/>
  <c r="K221" i="31"/>
  <c r="Q374" i="31"/>
  <c r="I374" i="31"/>
  <c r="O373" i="31"/>
  <c r="G373" i="31"/>
  <c r="M232" i="31"/>
  <c r="K231" i="31"/>
  <c r="Q218" i="31"/>
  <c r="I218" i="31"/>
  <c r="O217" i="31"/>
  <c r="G217" i="31"/>
  <c r="M172" i="31"/>
  <c r="K171" i="31"/>
  <c r="Q346" i="31"/>
  <c r="I346" i="31"/>
  <c r="J210" i="31"/>
  <c r="M94" i="31"/>
  <c r="L93" i="31"/>
  <c r="O92" i="31"/>
  <c r="H91" i="31"/>
  <c r="I90" i="31"/>
  <c r="M89" i="31"/>
  <c r="Q88" i="31"/>
  <c r="I87" i="31"/>
  <c r="K86" i="31"/>
  <c r="N85" i="31"/>
  <c r="G82" i="31"/>
  <c r="J81" i="31"/>
  <c r="M80" i="31"/>
  <c r="O79" i="31"/>
  <c r="J78" i="31"/>
  <c r="O77" i="31"/>
  <c r="F77" i="31"/>
  <c r="K84" i="31"/>
  <c r="O83" i="31"/>
  <c r="F83" i="31"/>
  <c r="K1174" i="31"/>
  <c r="P1173" i="31"/>
  <c r="G1173" i="31"/>
  <c r="L440" i="31"/>
  <c r="Q439" i="31"/>
  <c r="G439" i="31"/>
  <c r="L6" i="31"/>
  <c r="Q5" i="31"/>
  <c r="H5" i="31"/>
  <c r="M208" i="31"/>
  <c r="I207" i="31"/>
  <c r="M8" i="31"/>
  <c r="I7" i="31"/>
  <c r="M30" i="31"/>
  <c r="I29" i="31"/>
  <c r="N1180" i="31"/>
  <c r="Q1179" i="31"/>
  <c r="H1179" i="31"/>
  <c r="L222" i="31"/>
  <c r="J221" i="31"/>
  <c r="P374" i="31"/>
  <c r="H374" i="31"/>
  <c r="N373" i="31"/>
  <c r="F373" i="31"/>
  <c r="L232" i="31"/>
  <c r="J231" i="31"/>
  <c r="P218" i="31"/>
  <c r="H218" i="31"/>
  <c r="N217" i="31"/>
  <c r="F217" i="31"/>
  <c r="L172" i="31"/>
  <c r="J171" i="31"/>
  <c r="P209" i="31"/>
  <c r="G94" i="31"/>
  <c r="K93" i="31"/>
  <c r="M92" i="31"/>
  <c r="Q91" i="31"/>
  <c r="G91" i="31"/>
  <c r="H90" i="31"/>
  <c r="L89" i="31"/>
  <c r="O88" i="31"/>
  <c r="H87" i="31"/>
  <c r="I86" i="31"/>
  <c r="M85" i="31"/>
  <c r="Q82" i="31"/>
  <c r="I81" i="31"/>
  <c r="K80" i="31"/>
  <c r="N79" i="31"/>
  <c r="I78" i="31"/>
  <c r="N77" i="31"/>
  <c r="I84" i="31"/>
  <c r="N83" i="31"/>
  <c r="J1174" i="31"/>
  <c r="O1173" i="31"/>
  <c r="F1173" i="31"/>
  <c r="K440" i="31"/>
  <c r="O439" i="31"/>
  <c r="F439" i="31"/>
  <c r="K6" i="31"/>
  <c r="P5" i="31"/>
  <c r="G5" i="31"/>
  <c r="L208" i="31"/>
  <c r="Q207" i="31"/>
  <c r="G207" i="31"/>
  <c r="L8" i="31"/>
  <c r="Q7" i="31"/>
  <c r="H7" i="31"/>
  <c r="L30" i="31"/>
  <c r="Q29" i="31"/>
  <c r="H29" i="31"/>
  <c r="M1180" i="31"/>
  <c r="P1179" i="31"/>
  <c r="G1179" i="31"/>
  <c r="K222" i="31"/>
  <c r="Q221" i="31"/>
  <c r="I221" i="31"/>
  <c r="O374" i="31"/>
  <c r="G374" i="31"/>
  <c r="M373" i="31"/>
  <c r="K232" i="31"/>
  <c r="Q231" i="31"/>
  <c r="I231" i="31"/>
  <c r="O218" i="31"/>
  <c r="G218" i="31"/>
  <c r="M217" i="31"/>
  <c r="K172" i="31"/>
  <c r="Q171" i="31"/>
  <c r="I171" i="31"/>
  <c r="H209" i="31"/>
  <c r="N98" i="31"/>
  <c r="F94" i="31"/>
  <c r="I93" i="31"/>
  <c r="L92" i="31"/>
  <c r="P91" i="31"/>
  <c r="Q90" i="31"/>
  <c r="G90" i="31"/>
  <c r="K89" i="31"/>
  <c r="M88" i="31"/>
  <c r="Q87" i="31"/>
  <c r="G87" i="31"/>
  <c r="H86" i="31"/>
  <c r="L85" i="31"/>
  <c r="O82" i="31"/>
  <c r="H81" i="31"/>
  <c r="I80" i="31"/>
  <c r="M79" i="31"/>
  <c r="Q78" i="31"/>
  <c r="H78" i="31"/>
  <c r="M77" i="31"/>
  <c r="Q84" i="31"/>
  <c r="H84" i="31"/>
  <c r="M83" i="31"/>
  <c r="I1174" i="31"/>
  <c r="N1173" i="31"/>
  <c r="I440" i="31"/>
  <c r="N439" i="31"/>
  <c r="J6" i="31"/>
  <c r="O5" i="31"/>
  <c r="F5" i="31"/>
  <c r="K208" i="31"/>
  <c r="O207" i="31"/>
  <c r="F207" i="31"/>
  <c r="K8" i="31"/>
  <c r="P7" i="31"/>
  <c r="G7" i="31"/>
  <c r="K30" i="31"/>
  <c r="P29" i="31"/>
  <c r="G29" i="31"/>
  <c r="L1180" i="31"/>
  <c r="O1179" i="31"/>
  <c r="F1179" i="31"/>
  <c r="J222" i="31"/>
  <c r="P221" i="31"/>
  <c r="H221" i="31"/>
  <c r="N374" i="31"/>
  <c r="F374" i="31"/>
  <c r="L373" i="31"/>
  <c r="J232" i="31"/>
  <c r="P231" i="31"/>
  <c r="H231" i="31"/>
  <c r="N218" i="31"/>
  <c r="F218" i="31"/>
  <c r="L217" i="31"/>
  <c r="J172" i="31"/>
  <c r="P171" i="31"/>
  <c r="H171" i="31"/>
  <c r="F98" i="31"/>
  <c r="G93" i="31"/>
  <c r="K92" i="31"/>
  <c r="O91" i="31"/>
  <c r="P90" i="31"/>
  <c r="F90" i="31"/>
  <c r="I89" i="31"/>
  <c r="L88" i="31"/>
  <c r="P87" i="31"/>
  <c r="Q86" i="31"/>
  <c r="G86" i="31"/>
  <c r="K85" i="31"/>
  <c r="M82" i="31"/>
  <c r="Q81" i="31"/>
  <c r="G81" i="31"/>
  <c r="P213" i="31"/>
  <c r="L97" i="31"/>
  <c r="Q93" i="31"/>
  <c r="F93" i="31"/>
  <c r="J92" i="31"/>
  <c r="M91" i="31"/>
  <c r="O90" i="31"/>
  <c r="G89" i="31"/>
  <c r="K88" i="31"/>
  <c r="O87" i="31"/>
  <c r="P86" i="31"/>
  <c r="F86" i="31"/>
  <c r="I85" i="31"/>
  <c r="L82" i="31"/>
  <c r="P81" i="31"/>
  <c r="Q80" i="31"/>
  <c r="G80" i="31"/>
  <c r="K79" i="31"/>
  <c r="O78" i="31"/>
  <c r="J77" i="31"/>
  <c r="O84" i="31"/>
  <c r="F84" i="31"/>
  <c r="K83" i="31"/>
  <c r="P1174" i="31"/>
  <c r="G1174" i="31"/>
  <c r="K1173" i="31"/>
  <c r="P440" i="31"/>
  <c r="G440" i="31"/>
  <c r="L439" i="31"/>
  <c r="Q6" i="31"/>
  <c r="H6" i="31"/>
  <c r="M5" i="31"/>
  <c r="Q208" i="31"/>
  <c r="H208" i="31"/>
  <c r="M207" i="31"/>
  <c r="I8" i="31"/>
  <c r="N7" i="31"/>
  <c r="I30" i="31"/>
  <c r="M29" i="31"/>
  <c r="J1180" i="31"/>
  <c r="L1179" i="31"/>
  <c r="P222" i="31"/>
  <c r="H222" i="31"/>
  <c r="N221" i="31"/>
  <c r="F221" i="31"/>
  <c r="L374" i="31"/>
  <c r="J373" i="31"/>
  <c r="P232" i="31"/>
  <c r="H232" i="31"/>
  <c r="N231" i="31"/>
  <c r="F231" i="31"/>
  <c r="L218" i="31"/>
  <c r="J217" i="31"/>
  <c r="P172" i="31"/>
  <c r="H172" i="31"/>
  <c r="N171" i="31"/>
  <c r="F171" i="31"/>
  <c r="F89" i="31"/>
  <c r="F80" i="31"/>
  <c r="N84" i="31"/>
  <c r="M1173" i="31"/>
  <c r="I6" i="31"/>
  <c r="L207" i="31"/>
  <c r="Q30" i="31"/>
  <c r="G222" i="31"/>
  <c r="K373" i="31"/>
  <c r="M218" i="31"/>
  <c r="G172" i="31"/>
  <c r="O346" i="31"/>
  <c r="K345" i="31"/>
  <c r="M356" i="31"/>
  <c r="K355" i="31"/>
  <c r="Q128" i="31"/>
  <c r="I128" i="31"/>
  <c r="O127" i="31"/>
  <c r="G127" i="31"/>
  <c r="M246" i="31"/>
  <c r="K245" i="31"/>
  <c r="Q276" i="31"/>
  <c r="I276" i="31"/>
  <c r="O275" i="31"/>
  <c r="G275" i="31"/>
  <c r="M230" i="31"/>
  <c r="K229" i="31"/>
  <c r="Q58" i="31"/>
  <c r="I58" i="31"/>
  <c r="O57" i="31"/>
  <c r="G57" i="31"/>
  <c r="Q352" i="31"/>
  <c r="I352" i="31"/>
  <c r="O351" i="31"/>
  <c r="G351" i="31"/>
  <c r="M204" i="31"/>
  <c r="K203" i="31"/>
  <c r="L416" i="31"/>
  <c r="Q415" i="31"/>
  <c r="I415" i="31"/>
  <c r="O68" i="31"/>
  <c r="G68" i="31"/>
  <c r="M67" i="31"/>
  <c r="J350" i="31"/>
  <c r="O349" i="31"/>
  <c r="G349" i="31"/>
  <c r="M438" i="31"/>
  <c r="K437" i="31"/>
  <c r="Q1162" i="31"/>
  <c r="I1162" i="31"/>
  <c r="O1161" i="31"/>
  <c r="G1161" i="31"/>
  <c r="J88" i="31"/>
  <c r="L79" i="31"/>
  <c r="G84" i="31"/>
  <c r="J1173" i="31"/>
  <c r="Q440" i="31"/>
  <c r="G6" i="31"/>
  <c r="Q8" i="31"/>
  <c r="J30" i="31"/>
  <c r="O221" i="31"/>
  <c r="I373" i="31"/>
  <c r="Q232" i="31"/>
  <c r="K218" i="31"/>
  <c r="O171" i="31"/>
  <c r="N346" i="31"/>
  <c r="J345" i="31"/>
  <c r="L356" i="31"/>
  <c r="J355" i="31"/>
  <c r="P128" i="31"/>
  <c r="H128" i="31"/>
  <c r="N127" i="31"/>
  <c r="F127" i="31"/>
  <c r="L246" i="31"/>
  <c r="J245" i="31"/>
  <c r="P276" i="31"/>
  <c r="H276" i="31"/>
  <c r="N275" i="31"/>
  <c r="F275" i="31"/>
  <c r="L230" i="31"/>
  <c r="J229" i="31"/>
  <c r="P58" i="31"/>
  <c r="H58" i="31"/>
  <c r="N57" i="31"/>
  <c r="F57" i="31"/>
  <c r="P352" i="31"/>
  <c r="H352" i="31"/>
  <c r="N351" i="31"/>
  <c r="F351" i="31"/>
  <c r="L204" i="31"/>
  <c r="J203" i="31"/>
  <c r="K416" i="31"/>
  <c r="P415" i="31"/>
  <c r="H415" i="31"/>
  <c r="N68" i="31"/>
  <c r="F68" i="31"/>
  <c r="L67" i="31"/>
  <c r="Q350" i="31"/>
  <c r="I350" i="31"/>
  <c r="N349" i="31"/>
  <c r="F349" i="31"/>
  <c r="L438" i="31"/>
  <c r="M87" i="31"/>
  <c r="O86" i="31"/>
  <c r="I79" i="31"/>
  <c r="P78" i="31"/>
  <c r="O440" i="31"/>
  <c r="N5" i="31"/>
  <c r="J8" i="31"/>
  <c r="G30" i="31"/>
  <c r="M221" i="31"/>
  <c r="O232" i="31"/>
  <c r="M171" i="31"/>
  <c r="M346" i="31"/>
  <c r="Q345" i="31"/>
  <c r="I345" i="31"/>
  <c r="K356" i="31"/>
  <c r="Q355" i="31"/>
  <c r="I355" i="31"/>
  <c r="O128" i="31"/>
  <c r="G128" i="31"/>
  <c r="M127" i="31"/>
  <c r="K246" i="31"/>
  <c r="Q245" i="31"/>
  <c r="I245" i="31"/>
  <c r="O276" i="31"/>
  <c r="G276" i="31"/>
  <c r="M275" i="31"/>
  <c r="K230" i="31"/>
  <c r="Q229" i="31"/>
  <c r="I229" i="31"/>
  <c r="O58" i="31"/>
  <c r="G58" i="31"/>
  <c r="M57" i="31"/>
  <c r="O352" i="31"/>
  <c r="G352" i="31"/>
  <c r="M351" i="31"/>
  <c r="K204" i="31"/>
  <c r="Q203" i="31"/>
  <c r="I203" i="31"/>
  <c r="J416" i="31"/>
  <c r="O415" i="31"/>
  <c r="G415" i="31"/>
  <c r="M68" i="31"/>
  <c r="K67" i="31"/>
  <c r="P350" i="31"/>
  <c r="H350" i="31"/>
  <c r="M349" i="31"/>
  <c r="K438" i="31"/>
  <c r="Q437" i="31"/>
  <c r="I437" i="31"/>
  <c r="O1162" i="31"/>
  <c r="G1162" i="31"/>
  <c r="M78" i="31"/>
  <c r="L83" i="31"/>
  <c r="H440" i="31"/>
  <c r="K5" i="31"/>
  <c r="H8" i="31"/>
  <c r="O29" i="31"/>
  <c r="G221" i="31"/>
  <c r="I232" i="31"/>
  <c r="Q217" i="31"/>
  <c r="G171" i="31"/>
  <c r="L346" i="31"/>
  <c r="P345" i="31"/>
  <c r="H345" i="31"/>
  <c r="J356" i="31"/>
  <c r="P355" i="31"/>
  <c r="H355" i="31"/>
  <c r="N128" i="31"/>
  <c r="F128" i="31"/>
  <c r="L127" i="31"/>
  <c r="J246" i="31"/>
  <c r="P245" i="31"/>
  <c r="H245" i="31"/>
  <c r="N276" i="31"/>
  <c r="F276" i="31"/>
  <c r="L275" i="31"/>
  <c r="J230" i="31"/>
  <c r="P229" i="31"/>
  <c r="H229" i="31"/>
  <c r="N58" i="31"/>
  <c r="F58" i="31"/>
  <c r="L57" i="31"/>
  <c r="N352" i="31"/>
  <c r="F352" i="31"/>
  <c r="L351" i="31"/>
  <c r="J204" i="31"/>
  <c r="P203" i="31"/>
  <c r="H203" i="31"/>
  <c r="Q416" i="31"/>
  <c r="I416" i="31"/>
  <c r="N415" i="31"/>
  <c r="F415" i="31"/>
  <c r="L68" i="31"/>
  <c r="J67" i="31"/>
  <c r="O350" i="31"/>
  <c r="G350" i="31"/>
  <c r="L349" i="31"/>
  <c r="J438" i="31"/>
  <c r="P437" i="31"/>
  <c r="H437" i="31"/>
  <c r="N1162" i="31"/>
  <c r="F1162" i="31"/>
  <c r="J96" i="31"/>
  <c r="O93" i="31"/>
  <c r="G85" i="31"/>
  <c r="K82" i="31"/>
  <c r="G78" i="31"/>
  <c r="J83" i="31"/>
  <c r="Q1174" i="31"/>
  <c r="F440" i="31"/>
  <c r="P208" i="31"/>
  <c r="O7" i="31"/>
  <c r="L29" i="31"/>
  <c r="M374" i="31"/>
  <c r="G232" i="31"/>
  <c r="K217" i="31"/>
  <c r="K346" i="31"/>
  <c r="O345" i="31"/>
  <c r="G345" i="31"/>
  <c r="Q356" i="31"/>
  <c r="I356" i="31"/>
  <c r="O355" i="31"/>
  <c r="G355" i="31"/>
  <c r="M128" i="31"/>
  <c r="K127" i="31"/>
  <c r="Q246" i="31"/>
  <c r="I246" i="31"/>
  <c r="O245" i="31"/>
  <c r="G245" i="31"/>
  <c r="M276" i="31"/>
  <c r="K275" i="31"/>
  <c r="Q230" i="31"/>
  <c r="I230" i="31"/>
  <c r="O229" i="31"/>
  <c r="G229" i="31"/>
  <c r="M58" i="31"/>
  <c r="K57" i="31"/>
  <c r="M352" i="31"/>
  <c r="K351" i="31"/>
  <c r="Q204" i="31"/>
  <c r="I204" i="31"/>
  <c r="O203" i="31"/>
  <c r="G203" i="31"/>
  <c r="P416" i="31"/>
  <c r="H416" i="31"/>
  <c r="M415" i="31"/>
  <c r="K68" i="31"/>
  <c r="Q67" i="31"/>
  <c r="I67" i="31"/>
  <c r="N350" i="31"/>
  <c r="F350" i="31"/>
  <c r="K349" i="31"/>
  <c r="Q438" i="31"/>
  <c r="I438" i="31"/>
  <c r="O437" i="31"/>
  <c r="G437" i="31"/>
  <c r="M1162" i="31"/>
  <c r="I92" i="31"/>
  <c r="O81" i="31"/>
  <c r="O1174" i="31"/>
  <c r="M439" i="31"/>
  <c r="I208" i="31"/>
  <c r="M7" i="31"/>
  <c r="K1180" i="31"/>
  <c r="N1179" i="31"/>
  <c r="Q222" i="31"/>
  <c r="K374" i="31"/>
  <c r="O231" i="31"/>
  <c r="I217" i="31"/>
  <c r="Q172" i="31"/>
  <c r="H346" i="31"/>
  <c r="N345" i="31"/>
  <c r="F345" i="31"/>
  <c r="P356" i="31"/>
  <c r="H356" i="31"/>
  <c r="N355" i="31"/>
  <c r="F355" i="31"/>
  <c r="L128" i="31"/>
  <c r="J127" i="31"/>
  <c r="P246" i="31"/>
  <c r="H246" i="31"/>
  <c r="N245" i="31"/>
  <c r="F245" i="31"/>
  <c r="L276" i="31"/>
  <c r="J275" i="31"/>
  <c r="P230" i="31"/>
  <c r="H230" i="31"/>
  <c r="N229" i="31"/>
  <c r="F229" i="31"/>
  <c r="L58" i="31"/>
  <c r="J57" i="31"/>
  <c r="L352" i="31"/>
  <c r="J351" i="31"/>
  <c r="P204" i="31"/>
  <c r="H204" i="31"/>
  <c r="N203" i="31"/>
  <c r="F203" i="31"/>
  <c r="O416" i="31"/>
  <c r="G416" i="31"/>
  <c r="L415" i="31"/>
  <c r="J68" i="31"/>
  <c r="P67" i="31"/>
  <c r="H67" i="31"/>
  <c r="M350" i="31"/>
  <c r="J349" i="31"/>
  <c r="P438" i="31"/>
  <c r="H438" i="31"/>
  <c r="N437" i="31"/>
  <c r="F437" i="31"/>
  <c r="L1162" i="31"/>
  <c r="H213" i="31"/>
  <c r="N212" i="31"/>
  <c r="K91" i="31"/>
  <c r="N90" i="31"/>
  <c r="P80" i="31"/>
  <c r="K77" i="31"/>
  <c r="H1174" i="31"/>
  <c r="K439" i="31"/>
  <c r="G208" i="31"/>
  <c r="F7" i="31"/>
  <c r="H1180" i="31"/>
  <c r="K1179" i="31"/>
  <c r="O222" i="31"/>
  <c r="M231" i="31"/>
  <c r="O172" i="31"/>
  <c r="G346" i="31"/>
  <c r="M345" i="31"/>
  <c r="O356" i="31"/>
  <c r="G356" i="31"/>
  <c r="M355" i="31"/>
  <c r="K128" i="31"/>
  <c r="Q127" i="31"/>
  <c r="I127" i="31"/>
  <c r="O246" i="31"/>
  <c r="G246" i="31"/>
  <c r="M245" i="31"/>
  <c r="K276" i="31"/>
  <c r="Q275" i="31"/>
  <c r="I275" i="31"/>
  <c r="O230" i="31"/>
  <c r="G230" i="31"/>
  <c r="M229" i="31"/>
  <c r="K58" i="31"/>
  <c r="Q57" i="31"/>
  <c r="I57" i="31"/>
  <c r="K352" i="31"/>
  <c r="Q351" i="31"/>
  <c r="I351" i="31"/>
  <c r="O204" i="31"/>
  <c r="G204" i="31"/>
  <c r="M203" i="31"/>
  <c r="N416" i="31"/>
  <c r="F416" i="31"/>
  <c r="K415" i="31"/>
  <c r="Q68" i="31"/>
  <c r="I68" i="31"/>
  <c r="O67" i="31"/>
  <c r="G67" i="31"/>
  <c r="L350" i="31"/>
  <c r="Q349" i="31"/>
  <c r="I349" i="31"/>
  <c r="O438" i="31"/>
  <c r="G438" i="31"/>
  <c r="Q89" i="31"/>
  <c r="H80" i="31"/>
  <c r="I77" i="31"/>
  <c r="P84" i="31"/>
  <c r="P6" i="31"/>
  <c r="N207" i="31"/>
  <c r="I222" i="31"/>
  <c r="Q373" i="31"/>
  <c r="G231" i="31"/>
  <c r="I172" i="31"/>
  <c r="P346" i="31"/>
  <c r="F346" i="31"/>
  <c r="L345" i="31"/>
  <c r="N356" i="31"/>
  <c r="F356" i="31"/>
  <c r="L355" i="31"/>
  <c r="J128" i="31"/>
  <c r="P127" i="31"/>
  <c r="H127" i="31"/>
  <c r="N246" i="31"/>
  <c r="F246" i="31"/>
  <c r="L245" i="31"/>
  <c r="J276" i="31"/>
  <c r="P275" i="31"/>
  <c r="H275" i="31"/>
  <c r="N230" i="31"/>
  <c r="F230" i="31"/>
  <c r="L229" i="31"/>
  <c r="J58" i="31"/>
  <c r="P57" i="31"/>
  <c r="H57" i="31"/>
  <c r="J352" i="31"/>
  <c r="P351" i="31"/>
  <c r="H351" i="31"/>
  <c r="N204" i="31"/>
  <c r="F204" i="31"/>
  <c r="L203" i="31"/>
  <c r="M416" i="31"/>
  <c r="J415" i="31"/>
  <c r="P68" i="31"/>
  <c r="H68" i="31"/>
  <c r="N67" i="31"/>
  <c r="F67" i="31"/>
  <c r="K350" i="31"/>
  <c r="P349" i="31"/>
  <c r="H349" i="31"/>
  <c r="N438" i="31"/>
  <c r="F438" i="31"/>
  <c r="L437" i="31"/>
  <c r="J1162" i="31"/>
  <c r="P1161" i="31"/>
  <c r="Q1161" i="31"/>
  <c r="F1161" i="31"/>
  <c r="L1160" i="31"/>
  <c r="J1159" i="31"/>
  <c r="P1158" i="31"/>
  <c r="H1158" i="31"/>
  <c r="N1157" i="31"/>
  <c r="F1157" i="31"/>
  <c r="L1150" i="31"/>
  <c r="J1149" i="31"/>
  <c r="P1148" i="31"/>
  <c r="H1148" i="31"/>
  <c r="N1147" i="31"/>
  <c r="F1147" i="31"/>
  <c r="L1146" i="31"/>
  <c r="J1145" i="31"/>
  <c r="P1144" i="31"/>
  <c r="H1144" i="31"/>
  <c r="N1143" i="31"/>
  <c r="F1143" i="31"/>
  <c r="L1142" i="31"/>
  <c r="J1141" i="31"/>
  <c r="P1136" i="31"/>
  <c r="H1136" i="31"/>
  <c r="N1135" i="31"/>
  <c r="F1135" i="31"/>
  <c r="L1126" i="31"/>
  <c r="J1125" i="31"/>
  <c r="P1122" i="31"/>
  <c r="H1122" i="31"/>
  <c r="N1121" i="31"/>
  <c r="F1121" i="31"/>
  <c r="L124" i="31"/>
  <c r="J123" i="31"/>
  <c r="P206" i="31"/>
  <c r="H206" i="31"/>
  <c r="N205" i="31"/>
  <c r="F205" i="31"/>
  <c r="L278" i="31"/>
  <c r="J277" i="31"/>
  <c r="P260" i="31"/>
  <c r="H260" i="31"/>
  <c r="N259" i="31"/>
  <c r="F259" i="31"/>
  <c r="L220" i="31"/>
  <c r="J219" i="31"/>
  <c r="P216" i="31"/>
  <c r="H216" i="31"/>
  <c r="N215" i="31"/>
  <c r="F215" i="31"/>
  <c r="L194" i="31"/>
  <c r="J193" i="31"/>
  <c r="P162" i="31"/>
  <c r="H162" i="31"/>
  <c r="N161" i="31"/>
  <c r="F161" i="31"/>
  <c r="L144" i="31"/>
  <c r="J143" i="31"/>
  <c r="P132" i="31"/>
  <c r="H132" i="31"/>
  <c r="N131" i="31"/>
  <c r="F131" i="31"/>
  <c r="L122" i="31"/>
  <c r="M437" i="31"/>
  <c r="N1161" i="31"/>
  <c r="K1160" i="31"/>
  <c r="Q1159" i="31"/>
  <c r="I1159" i="31"/>
  <c r="O1158" i="31"/>
  <c r="G1158" i="31"/>
  <c r="M1157" i="31"/>
  <c r="K1150" i="31"/>
  <c r="Q1149" i="31"/>
  <c r="I1149" i="31"/>
  <c r="O1148" i="31"/>
  <c r="G1148" i="31"/>
  <c r="M1147" i="31"/>
  <c r="K1146" i="31"/>
  <c r="Q1145" i="31"/>
  <c r="I1145" i="31"/>
  <c r="O1144" i="31"/>
  <c r="G1144" i="31"/>
  <c r="M1143" i="31"/>
  <c r="K1142" i="31"/>
  <c r="Q1141" i="31"/>
  <c r="I1141" i="31"/>
  <c r="O1136" i="31"/>
  <c r="G1136" i="31"/>
  <c r="M1135" i="31"/>
  <c r="K1126" i="31"/>
  <c r="Q1125" i="31"/>
  <c r="I1125" i="31"/>
  <c r="O1122" i="31"/>
  <c r="G1122" i="31"/>
  <c r="M1121" i="31"/>
  <c r="K124" i="31"/>
  <c r="Q123" i="31"/>
  <c r="I123" i="31"/>
  <c r="O206" i="31"/>
  <c r="G206" i="31"/>
  <c r="M205" i="31"/>
  <c r="K278" i="31"/>
  <c r="Q277" i="31"/>
  <c r="I277" i="31"/>
  <c r="O260" i="31"/>
  <c r="G260" i="31"/>
  <c r="M259" i="31"/>
  <c r="K220" i="31"/>
  <c r="Q219" i="31"/>
  <c r="I219" i="31"/>
  <c r="O216" i="31"/>
  <c r="G216" i="31"/>
  <c r="M215" i="31"/>
  <c r="K194" i="31"/>
  <c r="Q193" i="31"/>
  <c r="I193" i="31"/>
  <c r="O162" i="31"/>
  <c r="G162" i="31"/>
  <c r="M161" i="31"/>
  <c r="K144" i="31"/>
  <c r="Q143" i="31"/>
  <c r="I143" i="31"/>
  <c r="O132" i="31"/>
  <c r="G132" i="31"/>
  <c r="M131" i="31"/>
  <c r="K122" i="31"/>
  <c r="Q121" i="31"/>
  <c r="I121" i="31"/>
  <c r="J437" i="31"/>
  <c r="M1161" i="31"/>
  <c r="J1160" i="31"/>
  <c r="P1159" i="31"/>
  <c r="H1159" i="31"/>
  <c r="N1158" i="31"/>
  <c r="F1158" i="31"/>
  <c r="L1157" i="31"/>
  <c r="J1150" i="31"/>
  <c r="P1149" i="31"/>
  <c r="H1149" i="31"/>
  <c r="N1148" i="31"/>
  <c r="F1148" i="31"/>
  <c r="L1147" i="31"/>
  <c r="J1146" i="31"/>
  <c r="P1145" i="31"/>
  <c r="H1145" i="31"/>
  <c r="N1144" i="31"/>
  <c r="F1144" i="31"/>
  <c r="L1143" i="31"/>
  <c r="J1142" i="31"/>
  <c r="P1141" i="31"/>
  <c r="H1141" i="31"/>
  <c r="N1136" i="31"/>
  <c r="F1136" i="31"/>
  <c r="L1135" i="31"/>
  <c r="J1126" i="31"/>
  <c r="P1125" i="31"/>
  <c r="H1125" i="31"/>
  <c r="N1122" i="31"/>
  <c r="F1122" i="31"/>
  <c r="L1121" i="31"/>
  <c r="J124" i="31"/>
  <c r="P123" i="31"/>
  <c r="H123" i="31"/>
  <c r="N206" i="31"/>
  <c r="F206" i="31"/>
  <c r="L205" i="31"/>
  <c r="J278" i="31"/>
  <c r="P277" i="31"/>
  <c r="H277" i="31"/>
  <c r="N260" i="31"/>
  <c r="F260" i="31"/>
  <c r="L259" i="31"/>
  <c r="J220" i="31"/>
  <c r="P219" i="31"/>
  <c r="H219" i="31"/>
  <c r="N216" i="31"/>
  <c r="F216" i="31"/>
  <c r="L215" i="31"/>
  <c r="J194" i="31"/>
  <c r="P193" i="31"/>
  <c r="H193" i="31"/>
  <c r="N162" i="31"/>
  <c r="F162" i="31"/>
  <c r="L161" i="31"/>
  <c r="J144" i="31"/>
  <c r="P143" i="31"/>
  <c r="H143" i="31"/>
  <c r="P1162" i="31"/>
  <c r="L1161" i="31"/>
  <c r="Q1160" i="31"/>
  <c r="I1160" i="31"/>
  <c r="O1159" i="31"/>
  <c r="G1159" i="31"/>
  <c r="M1158" i="31"/>
  <c r="K1157" i="31"/>
  <c r="Q1150" i="31"/>
  <c r="I1150" i="31"/>
  <c r="O1149" i="31"/>
  <c r="G1149" i="31"/>
  <c r="M1148" i="31"/>
  <c r="K1147" i="31"/>
  <c r="Q1146" i="31"/>
  <c r="I1146" i="31"/>
  <c r="O1145" i="31"/>
  <c r="G1145" i="31"/>
  <c r="M1144" i="31"/>
  <c r="K1143" i="31"/>
  <c r="Q1142" i="31"/>
  <c r="I1142" i="31"/>
  <c r="O1141" i="31"/>
  <c r="G1141" i="31"/>
  <c r="M1136" i="31"/>
  <c r="K1135" i="31"/>
  <c r="Q1126" i="31"/>
  <c r="I1126" i="31"/>
  <c r="O1125" i="31"/>
  <c r="G1125" i="31"/>
  <c r="M1122" i="31"/>
  <c r="K1121" i="31"/>
  <c r="Q124" i="31"/>
  <c r="I124" i="31"/>
  <c r="O123" i="31"/>
  <c r="G123" i="31"/>
  <c r="M206" i="31"/>
  <c r="K205" i="31"/>
  <c r="Q278" i="31"/>
  <c r="I278" i="31"/>
  <c r="O277" i="31"/>
  <c r="G277" i="31"/>
  <c r="M260" i="31"/>
  <c r="K259" i="31"/>
  <c r="Q220" i="31"/>
  <c r="I220" i="31"/>
  <c r="O219" i="31"/>
  <c r="G219" i="31"/>
  <c r="M216" i="31"/>
  <c r="K215" i="31"/>
  <c r="Q194" i="31"/>
  <c r="I194" i="31"/>
  <c r="O193" i="31"/>
  <c r="G193" i="31"/>
  <c r="M162" i="31"/>
  <c r="K161" i="31"/>
  <c r="Q144" i="31"/>
  <c r="I144" i="31"/>
  <c r="O143" i="31"/>
  <c r="G143" i="31"/>
  <c r="M132" i="31"/>
  <c r="K1162" i="31"/>
  <c r="K1161" i="31"/>
  <c r="P1160" i="31"/>
  <c r="H1160" i="31"/>
  <c r="N1159" i="31"/>
  <c r="F1159" i="31"/>
  <c r="L1158" i="31"/>
  <c r="J1157" i="31"/>
  <c r="P1150" i="31"/>
  <c r="H1150" i="31"/>
  <c r="N1149" i="31"/>
  <c r="F1149" i="31"/>
  <c r="L1148" i="31"/>
  <c r="J1147" i="31"/>
  <c r="P1146" i="31"/>
  <c r="H1146" i="31"/>
  <c r="N1145" i="31"/>
  <c r="F1145" i="31"/>
  <c r="L1144" i="31"/>
  <c r="J1143" i="31"/>
  <c r="P1142" i="31"/>
  <c r="H1142" i="31"/>
  <c r="N1141" i="31"/>
  <c r="F1141" i="31"/>
  <c r="L1136" i="31"/>
  <c r="J1135" i="31"/>
  <c r="P1126" i="31"/>
  <c r="H1126" i="31"/>
  <c r="N1125" i="31"/>
  <c r="F1125" i="31"/>
  <c r="L1122" i="31"/>
  <c r="J1121" i="31"/>
  <c r="P124" i="31"/>
  <c r="H124" i="31"/>
  <c r="N123" i="31"/>
  <c r="F123" i="31"/>
  <c r="L206" i="31"/>
  <c r="J205" i="31"/>
  <c r="P278" i="31"/>
  <c r="H278" i="31"/>
  <c r="N277" i="31"/>
  <c r="F277" i="31"/>
  <c r="L260" i="31"/>
  <c r="J259" i="31"/>
  <c r="P220" i="31"/>
  <c r="H220" i="31"/>
  <c r="N219" i="31"/>
  <c r="F219" i="31"/>
  <c r="L216" i="31"/>
  <c r="J215" i="31"/>
  <c r="P194" i="31"/>
  <c r="H194" i="31"/>
  <c r="N193" i="31"/>
  <c r="F193" i="31"/>
  <c r="L162" i="31"/>
  <c r="J161" i="31"/>
  <c r="P144" i="31"/>
  <c r="H144" i="31"/>
  <c r="N143" i="31"/>
  <c r="F143" i="31"/>
  <c r="L132" i="31"/>
  <c r="J131" i="31"/>
  <c r="P122" i="31"/>
  <c r="H122" i="31"/>
  <c r="N121" i="31"/>
  <c r="H1162" i="31"/>
  <c r="J1161" i="31"/>
  <c r="O1160" i="31"/>
  <c r="G1160" i="31"/>
  <c r="M1159" i="31"/>
  <c r="K1158" i="31"/>
  <c r="Q1157" i="31"/>
  <c r="I1157" i="31"/>
  <c r="O1150" i="31"/>
  <c r="G1150" i="31"/>
  <c r="M1149" i="31"/>
  <c r="K1148" i="31"/>
  <c r="Q1147" i="31"/>
  <c r="I1147" i="31"/>
  <c r="O1146" i="31"/>
  <c r="G1146" i="31"/>
  <c r="M1145" i="31"/>
  <c r="K1144" i="31"/>
  <c r="Q1143" i="31"/>
  <c r="I1143" i="31"/>
  <c r="O1142" i="31"/>
  <c r="G1142" i="31"/>
  <c r="M1141" i="31"/>
  <c r="K1136" i="31"/>
  <c r="Q1135" i="31"/>
  <c r="I1135" i="31"/>
  <c r="O1126" i="31"/>
  <c r="G1126" i="31"/>
  <c r="M1125" i="31"/>
  <c r="K1122" i="31"/>
  <c r="Q1121" i="31"/>
  <c r="I1121" i="31"/>
  <c r="O124" i="31"/>
  <c r="G124" i="31"/>
  <c r="M123" i="31"/>
  <c r="K206" i="31"/>
  <c r="Q205" i="31"/>
  <c r="I205" i="31"/>
  <c r="O278" i="31"/>
  <c r="G278" i="31"/>
  <c r="M277" i="31"/>
  <c r="K260" i="31"/>
  <c r="Q259" i="31"/>
  <c r="I259" i="31"/>
  <c r="O220" i="31"/>
  <c r="G220" i="31"/>
  <c r="M219" i="31"/>
  <c r="K216" i="31"/>
  <c r="Q215" i="31"/>
  <c r="I215" i="31"/>
  <c r="O194" i="31"/>
  <c r="G194" i="31"/>
  <c r="M193" i="31"/>
  <c r="K162" i="31"/>
  <c r="Q161" i="31"/>
  <c r="I161" i="31"/>
  <c r="O144" i="31"/>
  <c r="G144" i="31"/>
  <c r="M143" i="31"/>
  <c r="K132" i="31"/>
  <c r="Q131" i="31"/>
  <c r="I131" i="31"/>
  <c r="I1161" i="31"/>
  <c r="N1160" i="31"/>
  <c r="F1160" i="31"/>
  <c r="L1159" i="31"/>
  <c r="J1158" i="31"/>
  <c r="P1157" i="31"/>
  <c r="H1157" i="31"/>
  <c r="N1150" i="31"/>
  <c r="F1150" i="31"/>
  <c r="L1149" i="31"/>
  <c r="J1148" i="31"/>
  <c r="P1147" i="31"/>
  <c r="H1147" i="31"/>
  <c r="N1146" i="31"/>
  <c r="F1146" i="31"/>
  <c r="L1145" i="31"/>
  <c r="J1144" i="31"/>
  <c r="P1143" i="31"/>
  <c r="H1143" i="31"/>
  <c r="N1142" i="31"/>
  <c r="F1142" i="31"/>
  <c r="L1141" i="31"/>
  <c r="J1136" i="31"/>
  <c r="P1135" i="31"/>
  <c r="H1135" i="31"/>
  <c r="N1126" i="31"/>
  <c r="F1126" i="31"/>
  <c r="L1125" i="31"/>
  <c r="J1122" i="31"/>
  <c r="P1121" i="31"/>
  <c r="H1121" i="31"/>
  <c r="N124" i="31"/>
  <c r="F124" i="31"/>
  <c r="L123" i="31"/>
  <c r="J206" i="31"/>
  <c r="P205" i="31"/>
  <c r="H205" i="31"/>
  <c r="N278" i="31"/>
  <c r="F278" i="31"/>
  <c r="L277" i="31"/>
  <c r="J260" i="31"/>
  <c r="P259" i="31"/>
  <c r="H259" i="31"/>
  <c r="N220" i="31"/>
  <c r="F220" i="31"/>
  <c r="L219" i="31"/>
  <c r="J216" i="31"/>
  <c r="P215" i="31"/>
  <c r="H215" i="31"/>
  <c r="N194" i="31"/>
  <c r="F194" i="31"/>
  <c r="L193" i="31"/>
  <c r="J162" i="31"/>
  <c r="P161" i="31"/>
  <c r="H161" i="31"/>
  <c r="N144" i="31"/>
  <c r="F144" i="31"/>
  <c r="L143" i="31"/>
  <c r="J132" i="31"/>
  <c r="P131" i="31"/>
  <c r="H131" i="31"/>
  <c r="N122" i="31"/>
  <c r="H1161" i="31"/>
  <c r="M1160" i="31"/>
  <c r="K1159" i="31"/>
  <c r="Q1158" i="31"/>
  <c r="I1158" i="31"/>
  <c r="O1157" i="31"/>
  <c r="G1157" i="31"/>
  <c r="M1150" i="31"/>
  <c r="K1149" i="31"/>
  <c r="Q1148" i="31"/>
  <c r="I1148" i="31"/>
  <c r="O1147" i="31"/>
  <c r="G1147" i="31"/>
  <c r="M1146" i="31"/>
  <c r="K1145" i="31"/>
  <c r="Q1144" i="31"/>
  <c r="I1144" i="31"/>
  <c r="O1143" i="31"/>
  <c r="G1143" i="31"/>
  <c r="M1142" i="31"/>
  <c r="K1141" i="31"/>
  <c r="Q1136" i="31"/>
  <c r="I1136" i="31"/>
  <c r="O1135" i="31"/>
  <c r="G1135" i="31"/>
  <c r="M1126" i="31"/>
  <c r="K1125" i="31"/>
  <c r="Q1122" i="31"/>
  <c r="I1122" i="31"/>
  <c r="O1121" i="31"/>
  <c r="G1121" i="31"/>
  <c r="M124" i="31"/>
  <c r="K123" i="31"/>
  <c r="Q206" i="31"/>
  <c r="I206" i="31"/>
  <c r="O205" i="31"/>
  <c r="G205" i="31"/>
  <c r="M278" i="31"/>
  <c r="K277" i="31"/>
  <c r="Q260" i="31"/>
  <c r="I260" i="31"/>
  <c r="O259" i="31"/>
  <c r="G259" i="31"/>
  <c r="M220" i="31"/>
  <c r="K219" i="31"/>
  <c r="Q216" i="31"/>
  <c r="I216" i="31"/>
  <c r="O215" i="31"/>
  <c r="G215" i="31"/>
  <c r="M194" i="31"/>
  <c r="K193" i="31"/>
  <c r="Q162" i="31"/>
  <c r="I162" i="31"/>
  <c r="O161" i="31"/>
  <c r="G161" i="31"/>
  <c r="M144" i="31"/>
  <c r="K143" i="31"/>
  <c r="Q132" i="31"/>
  <c r="I132" i="31"/>
  <c r="O131" i="31"/>
  <c r="G131" i="31"/>
  <c r="M122" i="31"/>
  <c r="K121" i="31"/>
  <c r="Q108" i="31"/>
  <c r="I108" i="31"/>
  <c r="O107" i="31"/>
  <c r="G107" i="31"/>
  <c r="M76" i="31"/>
  <c r="Q122" i="31"/>
  <c r="O121" i="31"/>
  <c r="H108" i="31"/>
  <c r="M107" i="31"/>
  <c r="I76" i="31"/>
  <c r="O75" i="31"/>
  <c r="G75" i="31"/>
  <c r="M64" i="31"/>
  <c r="K63" i="31"/>
  <c r="Q54" i="31"/>
  <c r="I54" i="31"/>
  <c r="O53" i="31"/>
  <c r="G53" i="31"/>
  <c r="M112" i="31"/>
  <c r="K111" i="31"/>
  <c r="Q262" i="31"/>
  <c r="I262" i="31"/>
  <c r="O261" i="31"/>
  <c r="G261" i="31"/>
  <c r="M170" i="31"/>
  <c r="K169" i="31"/>
  <c r="P372" i="31"/>
  <c r="H372" i="31"/>
  <c r="M371" i="31"/>
  <c r="K100" i="31"/>
  <c r="Q99" i="31"/>
  <c r="I99" i="31"/>
  <c r="O140" i="31"/>
  <c r="G140" i="31"/>
  <c r="M139" i="31"/>
  <c r="J324" i="31"/>
  <c r="O323" i="31"/>
  <c r="G323" i="31"/>
  <c r="O102" i="31"/>
  <c r="G102" i="31"/>
  <c r="M101" i="31"/>
  <c r="K62" i="31"/>
  <c r="Q61" i="31"/>
  <c r="I61" i="31"/>
  <c r="O114" i="31"/>
  <c r="G114" i="31"/>
  <c r="M113" i="31"/>
  <c r="K156" i="31"/>
  <c r="Q155" i="31"/>
  <c r="I155" i="31"/>
  <c r="N238" i="31"/>
  <c r="F238" i="31"/>
  <c r="K237" i="31"/>
  <c r="Q134" i="31"/>
  <c r="I134" i="31"/>
  <c r="O133" i="31"/>
  <c r="G133" i="31"/>
  <c r="L268" i="31"/>
  <c r="Q267" i="31"/>
  <c r="I267" i="31"/>
  <c r="O236" i="31"/>
  <c r="G236" i="31"/>
  <c r="M235" i="31"/>
  <c r="K164" i="31"/>
  <c r="Q163" i="31"/>
  <c r="I163" i="31"/>
  <c r="K74" i="31"/>
  <c r="Q73" i="31"/>
  <c r="I73" i="31"/>
  <c r="O258" i="31"/>
  <c r="G258" i="31"/>
  <c r="M257" i="31"/>
  <c r="O122" i="31"/>
  <c r="M121" i="31"/>
  <c r="P108" i="31"/>
  <c r="G108" i="31"/>
  <c r="L107" i="31"/>
  <c r="Q76" i="31"/>
  <c r="H76" i="31"/>
  <c r="N75" i="31"/>
  <c r="F75" i="31"/>
  <c r="L64" i="31"/>
  <c r="J63" i="31"/>
  <c r="P54" i="31"/>
  <c r="H54" i="31"/>
  <c r="N53" i="31"/>
  <c r="F53" i="31"/>
  <c r="L112" i="31"/>
  <c r="J111" i="31"/>
  <c r="P262" i="31"/>
  <c r="H262" i="31"/>
  <c r="N261" i="31"/>
  <c r="F261" i="31"/>
  <c r="L170" i="31"/>
  <c r="J169" i="31"/>
  <c r="O372" i="31"/>
  <c r="G372" i="31"/>
  <c r="L371" i="31"/>
  <c r="J100" i="31"/>
  <c r="P99" i="31"/>
  <c r="H99" i="31"/>
  <c r="N140" i="31"/>
  <c r="F140" i="31"/>
  <c r="L139" i="31"/>
  <c r="Q324" i="31"/>
  <c r="I324" i="31"/>
  <c r="N323" i="31"/>
  <c r="F323" i="31"/>
  <c r="N102" i="31"/>
  <c r="F102" i="31"/>
  <c r="L101" i="31"/>
  <c r="J62" i="31"/>
  <c r="P61" i="31"/>
  <c r="H61" i="31"/>
  <c r="N114" i="31"/>
  <c r="F114" i="31"/>
  <c r="L113" i="31"/>
  <c r="J156" i="31"/>
  <c r="P155" i="31"/>
  <c r="H155" i="31"/>
  <c r="M238" i="31"/>
  <c r="J237" i="31"/>
  <c r="P134" i="31"/>
  <c r="H134" i="31"/>
  <c r="N133" i="31"/>
  <c r="F133" i="31"/>
  <c r="K268" i="31"/>
  <c r="P267" i="31"/>
  <c r="H267" i="31"/>
  <c r="N236" i="31"/>
  <c r="F236" i="31"/>
  <c r="L235" i="31"/>
  <c r="J164" i="31"/>
  <c r="P163" i="31"/>
  <c r="H163" i="31"/>
  <c r="J74" i="31"/>
  <c r="P73" i="31"/>
  <c r="H73" i="31"/>
  <c r="N258" i="31"/>
  <c r="F258" i="31"/>
  <c r="L257" i="31"/>
  <c r="J56" i="31"/>
  <c r="J122" i="31"/>
  <c r="L121" i="31"/>
  <c r="O108" i="31"/>
  <c r="F108" i="31"/>
  <c r="K107" i="31"/>
  <c r="P76" i="31"/>
  <c r="G76" i="31"/>
  <c r="M75" i="31"/>
  <c r="K64" i="31"/>
  <c r="Q63" i="31"/>
  <c r="I63" i="31"/>
  <c r="O54" i="31"/>
  <c r="G54" i="31"/>
  <c r="M53" i="31"/>
  <c r="K112" i="31"/>
  <c r="Q111" i="31"/>
  <c r="I111" i="31"/>
  <c r="O262" i="31"/>
  <c r="G262" i="31"/>
  <c r="M261" i="31"/>
  <c r="K170" i="31"/>
  <c r="Q169" i="31"/>
  <c r="I169" i="31"/>
  <c r="N372" i="31"/>
  <c r="F372" i="31"/>
  <c r="K371" i="31"/>
  <c r="Q100" i="31"/>
  <c r="I100" i="31"/>
  <c r="O99" i="31"/>
  <c r="G99" i="31"/>
  <c r="M140" i="31"/>
  <c r="K139" i="31"/>
  <c r="P324" i="31"/>
  <c r="H324" i="31"/>
  <c r="M323" i="31"/>
  <c r="M102" i="31"/>
  <c r="K101" i="31"/>
  <c r="Q62" i="31"/>
  <c r="I62" i="31"/>
  <c r="O61" i="31"/>
  <c r="G61" i="31"/>
  <c r="M114" i="31"/>
  <c r="K113" i="31"/>
  <c r="Q156" i="31"/>
  <c r="I156" i="31"/>
  <c r="O155" i="31"/>
  <c r="G155" i="31"/>
  <c r="L238" i="31"/>
  <c r="Q237" i="31"/>
  <c r="I237" i="31"/>
  <c r="O134" i="31"/>
  <c r="G134" i="31"/>
  <c r="M133" i="31"/>
  <c r="J268" i="31"/>
  <c r="O267" i="31"/>
  <c r="G267" i="31"/>
  <c r="M236" i="31"/>
  <c r="K235" i="31"/>
  <c r="Q164" i="31"/>
  <c r="I164" i="31"/>
  <c r="O163" i="31"/>
  <c r="G163" i="31"/>
  <c r="N132" i="31"/>
  <c r="I122" i="31"/>
  <c r="J121" i="31"/>
  <c r="N108" i="31"/>
  <c r="J107" i="31"/>
  <c r="O76" i="31"/>
  <c r="F76" i="31"/>
  <c r="L75" i="31"/>
  <c r="J64" i="31"/>
  <c r="P63" i="31"/>
  <c r="H63" i="31"/>
  <c r="N54" i="31"/>
  <c r="F54" i="31"/>
  <c r="L53" i="31"/>
  <c r="J112" i="31"/>
  <c r="P111" i="31"/>
  <c r="H111" i="31"/>
  <c r="N262" i="31"/>
  <c r="F262" i="31"/>
  <c r="L261" i="31"/>
  <c r="J170" i="31"/>
  <c r="P169" i="31"/>
  <c r="H169" i="31"/>
  <c r="M372" i="31"/>
  <c r="J371" i="31"/>
  <c r="P100" i="31"/>
  <c r="H100" i="31"/>
  <c r="N99" i="31"/>
  <c r="F99" i="31"/>
  <c r="L140" i="31"/>
  <c r="J139" i="31"/>
  <c r="O324" i="31"/>
  <c r="G324" i="31"/>
  <c r="L323" i="31"/>
  <c r="L102" i="31"/>
  <c r="J101" i="31"/>
  <c r="P62" i="31"/>
  <c r="H62" i="31"/>
  <c r="N61" i="31"/>
  <c r="F61" i="31"/>
  <c r="L114" i="31"/>
  <c r="J113" i="31"/>
  <c r="P156" i="31"/>
  <c r="H156" i="31"/>
  <c r="N155" i="31"/>
  <c r="F155" i="31"/>
  <c r="K238" i="31"/>
  <c r="P237" i="31"/>
  <c r="H237" i="31"/>
  <c r="N134" i="31"/>
  <c r="F134" i="31"/>
  <c r="L133" i="31"/>
  <c r="Q268" i="31"/>
  <c r="I268" i="31"/>
  <c r="N267" i="31"/>
  <c r="F267" i="31"/>
  <c r="L236" i="31"/>
  <c r="J235" i="31"/>
  <c r="P164" i="31"/>
  <c r="H164" i="31"/>
  <c r="N163" i="31"/>
  <c r="F163" i="31"/>
  <c r="F132" i="31"/>
  <c r="G122" i="31"/>
  <c r="H121" i="31"/>
  <c r="M108" i="31"/>
  <c r="I107" i="31"/>
  <c r="N76" i="31"/>
  <c r="K75" i="31"/>
  <c r="Q64" i="31"/>
  <c r="I64" i="31"/>
  <c r="O63" i="31"/>
  <c r="G63" i="31"/>
  <c r="M54" i="31"/>
  <c r="K53" i="31"/>
  <c r="Q112" i="31"/>
  <c r="I112" i="31"/>
  <c r="O111" i="31"/>
  <c r="G111" i="31"/>
  <c r="M262" i="31"/>
  <c r="K261" i="31"/>
  <c r="Q170" i="31"/>
  <c r="I170" i="31"/>
  <c r="O169" i="31"/>
  <c r="G169" i="31"/>
  <c r="L372" i="31"/>
  <c r="Q371" i="31"/>
  <c r="I371" i="31"/>
  <c r="O100" i="31"/>
  <c r="G100" i="31"/>
  <c r="M99" i="31"/>
  <c r="K140" i="31"/>
  <c r="Q139" i="31"/>
  <c r="I139" i="31"/>
  <c r="N324" i="31"/>
  <c r="F324" i="31"/>
  <c r="K323" i="31"/>
  <c r="K102" i="31"/>
  <c r="Q101" i="31"/>
  <c r="I101" i="31"/>
  <c r="O62" i="31"/>
  <c r="G62" i="31"/>
  <c r="M61" i="31"/>
  <c r="K114" i="31"/>
  <c r="Q113" i="31"/>
  <c r="I113" i="31"/>
  <c r="O156" i="31"/>
  <c r="G156" i="31"/>
  <c r="M155" i="31"/>
  <c r="J238" i="31"/>
  <c r="O237" i="31"/>
  <c r="G237" i="31"/>
  <c r="M134" i="31"/>
  <c r="K133" i="31"/>
  <c r="P268" i="31"/>
  <c r="H268" i="31"/>
  <c r="M267" i="31"/>
  <c r="K236" i="31"/>
  <c r="Q235" i="31"/>
  <c r="I235" i="31"/>
  <c r="O164" i="31"/>
  <c r="G164" i="31"/>
  <c r="M163" i="31"/>
  <c r="O74" i="31"/>
  <c r="G74" i="31"/>
  <c r="M73" i="31"/>
  <c r="K258" i="31"/>
  <c r="F122" i="31"/>
  <c r="G121" i="31"/>
  <c r="L108" i="31"/>
  <c r="Q107" i="31"/>
  <c r="H107" i="31"/>
  <c r="L76" i="31"/>
  <c r="J75" i="31"/>
  <c r="P64" i="31"/>
  <c r="H64" i="31"/>
  <c r="N63" i="31"/>
  <c r="F63" i="31"/>
  <c r="L54" i="31"/>
  <c r="J53" i="31"/>
  <c r="P112" i="31"/>
  <c r="H112" i="31"/>
  <c r="N111" i="31"/>
  <c r="F111" i="31"/>
  <c r="L262" i="31"/>
  <c r="J261" i="31"/>
  <c r="P170" i="31"/>
  <c r="H170" i="31"/>
  <c r="N169" i="31"/>
  <c r="F169" i="31"/>
  <c r="K372" i="31"/>
  <c r="P371" i="31"/>
  <c r="H371" i="31"/>
  <c r="N100" i="31"/>
  <c r="F100" i="31"/>
  <c r="L99" i="31"/>
  <c r="J140" i="31"/>
  <c r="P139" i="31"/>
  <c r="H139" i="31"/>
  <c r="M324" i="31"/>
  <c r="J323" i="31"/>
  <c r="J102" i="31"/>
  <c r="P101" i="31"/>
  <c r="H101" i="31"/>
  <c r="N62" i="31"/>
  <c r="F62" i="31"/>
  <c r="L61" i="31"/>
  <c r="J114" i="31"/>
  <c r="P113" i="31"/>
  <c r="H113" i="31"/>
  <c r="N156" i="31"/>
  <c r="F156" i="31"/>
  <c r="L155" i="31"/>
  <c r="Q238" i="31"/>
  <c r="I238" i="31"/>
  <c r="N237" i="31"/>
  <c r="F237" i="31"/>
  <c r="L134" i="31"/>
  <c r="J133" i="31"/>
  <c r="O268" i="31"/>
  <c r="G268" i="31"/>
  <c r="L267" i="31"/>
  <c r="J236" i="31"/>
  <c r="P235" i="31"/>
  <c r="H235" i="31"/>
  <c r="N164" i="31"/>
  <c r="F164" i="31"/>
  <c r="L163" i="31"/>
  <c r="N74" i="31"/>
  <c r="F74" i="31"/>
  <c r="L73" i="31"/>
  <c r="J258" i="31"/>
  <c r="L131" i="31"/>
  <c r="F121" i="31"/>
  <c r="K108" i="31"/>
  <c r="P107" i="31"/>
  <c r="F107" i="31"/>
  <c r="K76" i="31"/>
  <c r="Q75" i="31"/>
  <c r="I75" i="31"/>
  <c r="O64" i="31"/>
  <c r="G64" i="31"/>
  <c r="M63" i="31"/>
  <c r="K54" i="31"/>
  <c r="Q53" i="31"/>
  <c r="I53" i="31"/>
  <c r="O112" i="31"/>
  <c r="G112" i="31"/>
  <c r="M111" i="31"/>
  <c r="K262" i="31"/>
  <c r="Q261" i="31"/>
  <c r="I261" i="31"/>
  <c r="O170" i="31"/>
  <c r="G170" i="31"/>
  <c r="M169" i="31"/>
  <c r="J372" i="31"/>
  <c r="O371" i="31"/>
  <c r="G371" i="31"/>
  <c r="M100" i="31"/>
  <c r="K99" i="31"/>
  <c r="Q140" i="31"/>
  <c r="I140" i="31"/>
  <c r="O139" i="31"/>
  <c r="G139" i="31"/>
  <c r="L324" i="31"/>
  <c r="Q323" i="31"/>
  <c r="I323" i="31"/>
  <c r="Q102" i="31"/>
  <c r="I102" i="31"/>
  <c r="O101" i="31"/>
  <c r="G101" i="31"/>
  <c r="M62" i="31"/>
  <c r="K61" i="31"/>
  <c r="Q114" i="31"/>
  <c r="I114" i="31"/>
  <c r="O113" i="31"/>
  <c r="G113" i="31"/>
  <c r="M156" i="31"/>
  <c r="K155" i="31"/>
  <c r="P238" i="31"/>
  <c r="H238" i="31"/>
  <c r="M237" i="31"/>
  <c r="K134" i="31"/>
  <c r="Q133" i="31"/>
  <c r="I133" i="31"/>
  <c r="N268" i="31"/>
  <c r="F268" i="31"/>
  <c r="K267" i="31"/>
  <c r="Q236" i="31"/>
  <c r="I236" i="31"/>
  <c r="O235" i="31"/>
  <c r="G235" i="31"/>
  <c r="M164" i="31"/>
  <c r="K163" i="31"/>
  <c r="M74" i="31"/>
  <c r="K73" i="31"/>
  <c r="Q258" i="31"/>
  <c r="K131" i="31"/>
  <c r="P121" i="31"/>
  <c r="J108" i="31"/>
  <c r="N107" i="31"/>
  <c r="J76" i="31"/>
  <c r="P75" i="31"/>
  <c r="H75" i="31"/>
  <c r="N64" i="31"/>
  <c r="F64" i="31"/>
  <c r="L63" i="31"/>
  <c r="J54" i="31"/>
  <c r="P53" i="31"/>
  <c r="H53" i="31"/>
  <c r="N112" i="31"/>
  <c r="F112" i="31"/>
  <c r="L111" i="31"/>
  <c r="J262" i="31"/>
  <c r="P261" i="31"/>
  <c r="H261" i="31"/>
  <c r="N170" i="31"/>
  <c r="F170" i="31"/>
  <c r="L169" i="31"/>
  <c r="Q372" i="31"/>
  <c r="I372" i="31"/>
  <c r="N371" i="31"/>
  <c r="F371" i="31"/>
  <c r="L100" i="31"/>
  <c r="J99" i="31"/>
  <c r="P140" i="31"/>
  <c r="H140" i="31"/>
  <c r="N139" i="31"/>
  <c r="F139" i="31"/>
  <c r="K324" i="31"/>
  <c r="P323" i="31"/>
  <c r="H323" i="31"/>
  <c r="P102" i="31"/>
  <c r="H102" i="31"/>
  <c r="N101" i="31"/>
  <c r="F101" i="31"/>
  <c r="L62" i="31"/>
  <c r="J61" i="31"/>
  <c r="P114" i="31"/>
  <c r="H114" i="31"/>
  <c r="N113" i="31"/>
  <c r="F113" i="31"/>
  <c r="L156" i="31"/>
  <c r="J155" i="31"/>
  <c r="O238" i="31"/>
  <c r="G238" i="31"/>
  <c r="L237" i="31"/>
  <c r="J134" i="31"/>
  <c r="P133" i="31"/>
  <c r="M268" i="31"/>
  <c r="L258" i="31"/>
  <c r="N257" i="31"/>
  <c r="Q56" i="31"/>
  <c r="H56" i="31"/>
  <c r="N55" i="31"/>
  <c r="F55" i="31"/>
  <c r="L200" i="31"/>
  <c r="J199" i="31"/>
  <c r="P250" i="31"/>
  <c r="H250" i="31"/>
  <c r="N249" i="31"/>
  <c r="F249" i="31"/>
  <c r="L248" i="31"/>
  <c r="J247" i="31"/>
  <c r="P106" i="31"/>
  <c r="H106" i="31"/>
  <c r="N105" i="31"/>
  <c r="F105" i="31"/>
  <c r="K44" i="31"/>
  <c r="P43" i="31"/>
  <c r="H43" i="31"/>
  <c r="N224" i="31"/>
  <c r="F224" i="31"/>
  <c r="L223" i="31"/>
  <c r="N342" i="31"/>
  <c r="F342" i="31"/>
  <c r="L341" i="31"/>
  <c r="J328" i="31"/>
  <c r="P327" i="31"/>
  <c r="H327" i="31"/>
  <c r="N146" i="31"/>
  <c r="F146" i="31"/>
  <c r="L145" i="31"/>
  <c r="J160" i="31"/>
  <c r="P159" i="31"/>
  <c r="H159" i="31"/>
  <c r="N38" i="31"/>
  <c r="F38" i="31"/>
  <c r="L37" i="31"/>
  <c r="J256" i="31"/>
  <c r="P255" i="31"/>
  <c r="H255" i="31"/>
  <c r="N154" i="31"/>
  <c r="F154" i="31"/>
  <c r="L153" i="31"/>
  <c r="J226" i="31"/>
  <c r="P225" i="31"/>
  <c r="H225" i="31"/>
  <c r="N36" i="31"/>
  <c r="F36" i="31"/>
  <c r="L35" i="31"/>
  <c r="M414" i="31"/>
  <c r="J413" i="31"/>
  <c r="P138" i="31"/>
  <c r="H138" i="31"/>
  <c r="N137" i="31"/>
  <c r="F137" i="31"/>
  <c r="L150" i="31"/>
  <c r="J149" i="31"/>
  <c r="P34" i="31"/>
  <c r="H34" i="31"/>
  <c r="N33" i="31"/>
  <c r="F33" i="31"/>
  <c r="K362" i="31"/>
  <c r="P361" i="31"/>
  <c r="H133" i="31"/>
  <c r="J267" i="31"/>
  <c r="P236" i="31"/>
  <c r="O73" i="31"/>
  <c r="I258" i="31"/>
  <c r="K257" i="31"/>
  <c r="P56" i="31"/>
  <c r="G56" i="31"/>
  <c r="M55" i="31"/>
  <c r="K200" i="31"/>
  <c r="Q199" i="31"/>
  <c r="I199" i="31"/>
  <c r="O250" i="31"/>
  <c r="G250" i="31"/>
  <c r="M249" i="31"/>
  <c r="K248" i="31"/>
  <c r="Q247" i="31"/>
  <c r="I247" i="31"/>
  <c r="O106" i="31"/>
  <c r="G106" i="31"/>
  <c r="M105" i="31"/>
  <c r="J44" i="31"/>
  <c r="O43" i="31"/>
  <c r="G43" i="31"/>
  <c r="M224" i="31"/>
  <c r="K223" i="31"/>
  <c r="M342" i="31"/>
  <c r="K341" i="31"/>
  <c r="Q328" i="31"/>
  <c r="I328" i="31"/>
  <c r="O327" i="31"/>
  <c r="G327" i="31"/>
  <c r="M146" i="31"/>
  <c r="K145" i="31"/>
  <c r="Q160" i="31"/>
  <c r="I160" i="31"/>
  <c r="O159" i="31"/>
  <c r="G159" i="31"/>
  <c r="M38" i="31"/>
  <c r="K37" i="31"/>
  <c r="Q256" i="31"/>
  <c r="I256" i="31"/>
  <c r="O255" i="31"/>
  <c r="G255" i="31"/>
  <c r="M154" i="31"/>
  <c r="K153" i="31"/>
  <c r="Q226" i="31"/>
  <c r="I226" i="31"/>
  <c r="O225" i="31"/>
  <c r="G225" i="31"/>
  <c r="M36" i="31"/>
  <c r="K35" i="31"/>
  <c r="L414" i="31"/>
  <c r="Q413" i="31"/>
  <c r="I413" i="31"/>
  <c r="O138" i="31"/>
  <c r="G138" i="31"/>
  <c r="M137" i="31"/>
  <c r="K150" i="31"/>
  <c r="Q149" i="31"/>
  <c r="I149" i="31"/>
  <c r="O34" i="31"/>
  <c r="H236" i="31"/>
  <c r="N73" i="31"/>
  <c r="H258" i="31"/>
  <c r="J257" i="31"/>
  <c r="O56" i="31"/>
  <c r="F56" i="31"/>
  <c r="L55" i="31"/>
  <c r="J200" i="31"/>
  <c r="P199" i="31"/>
  <c r="H199" i="31"/>
  <c r="N250" i="31"/>
  <c r="F250" i="31"/>
  <c r="L249" i="31"/>
  <c r="J248" i="31"/>
  <c r="P247" i="31"/>
  <c r="H247" i="31"/>
  <c r="N106" i="31"/>
  <c r="F106" i="31"/>
  <c r="L105" i="31"/>
  <c r="Q44" i="31"/>
  <c r="I44" i="31"/>
  <c r="N43" i="31"/>
  <c r="F43" i="31"/>
  <c r="L224" i="31"/>
  <c r="J223" i="31"/>
  <c r="L342" i="31"/>
  <c r="J341" i="31"/>
  <c r="P328" i="31"/>
  <c r="H328" i="31"/>
  <c r="N327" i="31"/>
  <c r="F327" i="31"/>
  <c r="L146" i="31"/>
  <c r="J145" i="31"/>
  <c r="P160" i="31"/>
  <c r="H160" i="31"/>
  <c r="N159" i="31"/>
  <c r="F159" i="31"/>
  <c r="L38" i="31"/>
  <c r="J37" i="31"/>
  <c r="P256" i="31"/>
  <c r="H256" i="31"/>
  <c r="N255" i="31"/>
  <c r="F255" i="31"/>
  <c r="L154" i="31"/>
  <c r="J153" i="31"/>
  <c r="P226" i="31"/>
  <c r="H226" i="31"/>
  <c r="N225" i="31"/>
  <c r="F225" i="31"/>
  <c r="L36" i="31"/>
  <c r="J35" i="31"/>
  <c r="K414" i="31"/>
  <c r="P413" i="31"/>
  <c r="H413" i="31"/>
  <c r="N138" i="31"/>
  <c r="F138" i="31"/>
  <c r="L137" i="31"/>
  <c r="J150" i="31"/>
  <c r="P149" i="31"/>
  <c r="N235" i="31"/>
  <c r="Q74" i="31"/>
  <c r="J73" i="31"/>
  <c r="I257" i="31"/>
  <c r="N56" i="31"/>
  <c r="K55" i="31"/>
  <c r="Q200" i="31"/>
  <c r="I200" i="31"/>
  <c r="O199" i="31"/>
  <c r="G199" i="31"/>
  <c r="M250" i="31"/>
  <c r="K249" i="31"/>
  <c r="Q248" i="31"/>
  <c r="I248" i="31"/>
  <c r="O247" i="31"/>
  <c r="G247" i="31"/>
  <c r="M106" i="31"/>
  <c r="K105" i="31"/>
  <c r="P44" i="31"/>
  <c r="H44" i="31"/>
  <c r="M43" i="31"/>
  <c r="K224" i="31"/>
  <c r="Q223" i="31"/>
  <c r="I223" i="31"/>
  <c r="K342" i="31"/>
  <c r="Q341" i="31"/>
  <c r="I341" i="31"/>
  <c r="O328" i="31"/>
  <c r="G328" i="31"/>
  <c r="M327" i="31"/>
  <c r="K146" i="31"/>
  <c r="Q145" i="31"/>
  <c r="I145" i="31"/>
  <c r="O160" i="31"/>
  <c r="G160" i="31"/>
  <c r="M159" i="31"/>
  <c r="K38" i="31"/>
  <c r="Q37" i="31"/>
  <c r="I37" i="31"/>
  <c r="O256" i="31"/>
  <c r="G256" i="31"/>
  <c r="M255" i="31"/>
  <c r="K154" i="31"/>
  <c r="Q153" i="31"/>
  <c r="I153" i="31"/>
  <c r="O226" i="31"/>
  <c r="G226" i="31"/>
  <c r="M225" i="31"/>
  <c r="K36" i="31"/>
  <c r="Q35" i="31"/>
  <c r="I35" i="31"/>
  <c r="J414" i="31"/>
  <c r="O413" i="31"/>
  <c r="G413" i="31"/>
  <c r="M138" i="31"/>
  <c r="K137" i="31"/>
  <c r="Q150" i="31"/>
  <c r="I150" i="31"/>
  <c r="O149" i="31"/>
  <c r="G149" i="31"/>
  <c r="M34" i="31"/>
  <c r="K33" i="31"/>
  <c r="F235" i="31"/>
  <c r="P74" i="31"/>
  <c r="G73" i="31"/>
  <c r="H257" i="31"/>
  <c r="M56" i="31"/>
  <c r="J55" i="31"/>
  <c r="P200" i="31"/>
  <c r="H200" i="31"/>
  <c r="N199" i="31"/>
  <c r="F199" i="31"/>
  <c r="L250" i="31"/>
  <c r="J249" i="31"/>
  <c r="P248" i="31"/>
  <c r="H248" i="31"/>
  <c r="N247" i="31"/>
  <c r="F247" i="31"/>
  <c r="L106" i="31"/>
  <c r="J105" i="31"/>
  <c r="O44" i="31"/>
  <c r="G44" i="31"/>
  <c r="L43" i="31"/>
  <c r="J224" i="31"/>
  <c r="P223" i="31"/>
  <c r="H223" i="31"/>
  <c r="J342" i="31"/>
  <c r="P341" i="31"/>
  <c r="H341" i="31"/>
  <c r="N328" i="31"/>
  <c r="F328" i="31"/>
  <c r="L327" i="31"/>
  <c r="J146" i="31"/>
  <c r="P145" i="31"/>
  <c r="H145" i="31"/>
  <c r="N160" i="31"/>
  <c r="F160" i="31"/>
  <c r="L159" i="31"/>
  <c r="J38" i="31"/>
  <c r="P37" i="31"/>
  <c r="H37" i="31"/>
  <c r="N256" i="31"/>
  <c r="F256" i="31"/>
  <c r="L255" i="31"/>
  <c r="J154" i="31"/>
  <c r="P153" i="31"/>
  <c r="H153" i="31"/>
  <c r="N226" i="31"/>
  <c r="F226" i="31"/>
  <c r="L225" i="31"/>
  <c r="J36" i="31"/>
  <c r="P35" i="31"/>
  <c r="H35" i="31"/>
  <c r="Q414" i="31"/>
  <c r="I414" i="31"/>
  <c r="N413" i="31"/>
  <c r="F413" i="31"/>
  <c r="L138" i="31"/>
  <c r="J137" i="31"/>
  <c r="P150" i="31"/>
  <c r="H150" i="31"/>
  <c r="N149" i="31"/>
  <c r="F149" i="31"/>
  <c r="L34" i="31"/>
  <c r="J33" i="31"/>
  <c r="O362" i="31"/>
  <c r="G362" i="31"/>
  <c r="L164" i="31"/>
  <c r="L74" i="31"/>
  <c r="F73" i="31"/>
  <c r="Q257" i="31"/>
  <c r="G257" i="31"/>
  <c r="L56" i="31"/>
  <c r="Q55" i="31"/>
  <c r="I55" i="31"/>
  <c r="O200" i="31"/>
  <c r="G200" i="31"/>
  <c r="M199" i="31"/>
  <c r="K250" i="31"/>
  <c r="Q249" i="31"/>
  <c r="I249" i="31"/>
  <c r="O248" i="31"/>
  <c r="G248" i="31"/>
  <c r="M247" i="31"/>
  <c r="K106" i="31"/>
  <c r="Q105" i="31"/>
  <c r="I105" i="31"/>
  <c r="N44" i="31"/>
  <c r="F44" i="31"/>
  <c r="K43" i="31"/>
  <c r="Q224" i="31"/>
  <c r="I224" i="31"/>
  <c r="O223" i="31"/>
  <c r="G223" i="31"/>
  <c r="Q342" i="31"/>
  <c r="I342" i="31"/>
  <c r="O341" i="31"/>
  <c r="G341" i="31"/>
  <c r="M328" i="31"/>
  <c r="K327" i="31"/>
  <c r="Q146" i="31"/>
  <c r="I146" i="31"/>
  <c r="O145" i="31"/>
  <c r="G145" i="31"/>
  <c r="M160" i="31"/>
  <c r="K159" i="31"/>
  <c r="Q38" i="31"/>
  <c r="I38" i="31"/>
  <c r="O37" i="31"/>
  <c r="G37" i="31"/>
  <c r="M256" i="31"/>
  <c r="K255" i="31"/>
  <c r="Q154" i="31"/>
  <c r="I154" i="31"/>
  <c r="O153" i="31"/>
  <c r="G153" i="31"/>
  <c r="M226" i="31"/>
  <c r="K225" i="31"/>
  <c r="Q36" i="31"/>
  <c r="I36" i="31"/>
  <c r="O35" i="31"/>
  <c r="G35" i="31"/>
  <c r="P414" i="31"/>
  <c r="H414" i="31"/>
  <c r="M413" i="31"/>
  <c r="K138" i="31"/>
  <c r="Q137" i="31"/>
  <c r="I137" i="31"/>
  <c r="O150" i="31"/>
  <c r="G150" i="31"/>
  <c r="M149" i="31"/>
  <c r="K34" i="31"/>
  <c r="Q33" i="31"/>
  <c r="I33" i="31"/>
  <c r="N362" i="31"/>
  <c r="F362" i="31"/>
  <c r="I74" i="31"/>
  <c r="P258" i="31"/>
  <c r="P257" i="31"/>
  <c r="F257" i="31"/>
  <c r="K56" i="31"/>
  <c r="P55" i="31"/>
  <c r="H55" i="31"/>
  <c r="N200" i="31"/>
  <c r="F200" i="31"/>
  <c r="L199" i="31"/>
  <c r="J250" i="31"/>
  <c r="P249" i="31"/>
  <c r="H249" i="31"/>
  <c r="N248" i="31"/>
  <c r="F248" i="31"/>
  <c r="L247" i="31"/>
  <c r="J106" i="31"/>
  <c r="P105" i="31"/>
  <c r="H105" i="31"/>
  <c r="M44" i="31"/>
  <c r="J43" i="31"/>
  <c r="P224" i="31"/>
  <c r="H224" i="31"/>
  <c r="N223" i="31"/>
  <c r="F223" i="31"/>
  <c r="P342" i="31"/>
  <c r="H342" i="31"/>
  <c r="N341" i="31"/>
  <c r="F341" i="31"/>
  <c r="L328" i="31"/>
  <c r="J327" i="31"/>
  <c r="P146" i="31"/>
  <c r="H146" i="31"/>
  <c r="N145" i="31"/>
  <c r="F145" i="31"/>
  <c r="L160" i="31"/>
  <c r="J159" i="31"/>
  <c r="P38" i="31"/>
  <c r="H38" i="31"/>
  <c r="N37" i="31"/>
  <c r="F37" i="31"/>
  <c r="L256" i="31"/>
  <c r="J255" i="31"/>
  <c r="P154" i="31"/>
  <c r="H154" i="31"/>
  <c r="N153" i="31"/>
  <c r="F153" i="31"/>
  <c r="L226" i="31"/>
  <c r="J225" i="31"/>
  <c r="P36" i="31"/>
  <c r="H36" i="31"/>
  <c r="N35" i="31"/>
  <c r="F35" i="31"/>
  <c r="O414" i="31"/>
  <c r="G414" i="31"/>
  <c r="L413" i="31"/>
  <c r="J138" i="31"/>
  <c r="P137" i="31"/>
  <c r="H137" i="31"/>
  <c r="N150" i="31"/>
  <c r="F150" i="31"/>
  <c r="L149" i="31"/>
  <c r="J34" i="31"/>
  <c r="P33" i="31"/>
  <c r="H33" i="31"/>
  <c r="M362" i="31"/>
  <c r="J361" i="31"/>
  <c r="O284" i="31"/>
  <c r="G284" i="31"/>
  <c r="L283" i="31"/>
  <c r="Q32" i="31"/>
  <c r="J163" i="31"/>
  <c r="H74" i="31"/>
  <c r="M258" i="31"/>
  <c r="O257" i="31"/>
  <c r="I56" i="31"/>
  <c r="O55" i="31"/>
  <c r="G55" i="31"/>
  <c r="M200" i="31"/>
  <c r="K199" i="31"/>
  <c r="Q250" i="31"/>
  <c r="I250" i="31"/>
  <c r="O249" i="31"/>
  <c r="G249" i="31"/>
  <c r="M248" i="31"/>
  <c r="K247" i="31"/>
  <c r="Q106" i="31"/>
  <c r="I106" i="31"/>
  <c r="O105" i="31"/>
  <c r="G105" i="31"/>
  <c r="L44" i="31"/>
  <c r="Q43" i="31"/>
  <c r="I43" i="31"/>
  <c r="O224" i="31"/>
  <c r="G224" i="31"/>
  <c r="M223" i="31"/>
  <c r="O342" i="31"/>
  <c r="G342" i="31"/>
  <c r="M341" i="31"/>
  <c r="K328" i="31"/>
  <c r="Q327" i="31"/>
  <c r="I327" i="31"/>
  <c r="O146" i="31"/>
  <c r="G146" i="31"/>
  <c r="M145" i="31"/>
  <c r="K160" i="31"/>
  <c r="Q159" i="31"/>
  <c r="I159" i="31"/>
  <c r="O38" i="31"/>
  <c r="G38" i="31"/>
  <c r="M37" i="31"/>
  <c r="K256" i="31"/>
  <c r="Q255" i="31"/>
  <c r="I255" i="31"/>
  <c r="O154" i="31"/>
  <c r="G154" i="31"/>
  <c r="M153" i="31"/>
  <c r="K226" i="31"/>
  <c r="Q225" i="31"/>
  <c r="I225" i="31"/>
  <c r="O36" i="31"/>
  <c r="G36" i="31"/>
  <c r="M35" i="31"/>
  <c r="N414" i="31"/>
  <c r="F414" i="31"/>
  <c r="K413" i="31"/>
  <c r="Q138" i="31"/>
  <c r="I138" i="31"/>
  <c r="O137" i="31"/>
  <c r="G137" i="31"/>
  <c r="M150" i="31"/>
  <c r="K149" i="31"/>
  <c r="Q34" i="31"/>
  <c r="I34" i="31"/>
  <c r="P362" i="31"/>
  <c r="M361" i="31"/>
  <c r="Q284" i="31"/>
  <c r="H284" i="31"/>
  <c r="K283" i="31"/>
  <c r="O32" i="31"/>
  <c r="G32" i="31"/>
  <c r="L31" i="31"/>
  <c r="J148" i="31"/>
  <c r="P147" i="31"/>
  <c r="H147" i="31"/>
  <c r="N174" i="31"/>
  <c r="F174" i="31"/>
  <c r="L173" i="31"/>
  <c r="J142" i="31"/>
  <c r="P141" i="31"/>
  <c r="H141" i="31"/>
  <c r="N264" i="31"/>
  <c r="F264" i="31"/>
  <c r="L263" i="31"/>
  <c r="J28" i="31"/>
  <c r="P27" i="31"/>
  <c r="H27" i="31"/>
  <c r="N168" i="31"/>
  <c r="F168" i="31"/>
  <c r="L167" i="31"/>
  <c r="J126" i="31"/>
  <c r="P125" i="31"/>
  <c r="H125" i="31"/>
  <c r="N274" i="31"/>
  <c r="F274" i="31"/>
  <c r="L273" i="31"/>
  <c r="J280" i="31"/>
  <c r="P279" i="31"/>
  <c r="H279" i="31"/>
  <c r="J72" i="31"/>
  <c r="P71" i="31"/>
  <c r="H71" i="31"/>
  <c r="N344" i="31"/>
  <c r="F344" i="31"/>
  <c r="L343" i="31"/>
  <c r="J376" i="31"/>
  <c r="P375" i="31"/>
  <c r="H375" i="31"/>
  <c r="N50" i="31"/>
  <c r="F50" i="31"/>
  <c r="L49" i="31"/>
  <c r="J354" i="31"/>
  <c r="P353" i="31"/>
  <c r="H353" i="31"/>
  <c r="N358" i="31"/>
  <c r="F358" i="31"/>
  <c r="L357" i="31"/>
  <c r="N340" i="31"/>
  <c r="F340" i="31"/>
  <c r="L339" i="31"/>
  <c r="J152" i="31"/>
  <c r="P151" i="31"/>
  <c r="H151" i="31"/>
  <c r="N158" i="31"/>
  <c r="G34" i="31"/>
  <c r="L362" i="31"/>
  <c r="L361" i="31"/>
  <c r="P284" i="31"/>
  <c r="F284" i="31"/>
  <c r="J283" i="31"/>
  <c r="N32" i="31"/>
  <c r="F32" i="31"/>
  <c r="K31" i="31"/>
  <c r="Q148" i="31"/>
  <c r="I148" i="31"/>
  <c r="O147" i="31"/>
  <c r="G147" i="31"/>
  <c r="M174" i="31"/>
  <c r="K173" i="31"/>
  <c r="Q142" i="31"/>
  <c r="I142" i="31"/>
  <c r="O141" i="31"/>
  <c r="G141" i="31"/>
  <c r="M264" i="31"/>
  <c r="K263" i="31"/>
  <c r="Q28" i="31"/>
  <c r="I28" i="31"/>
  <c r="O27" i="31"/>
  <c r="G27" i="31"/>
  <c r="M168" i="31"/>
  <c r="K167" i="31"/>
  <c r="Q126" i="31"/>
  <c r="I126" i="31"/>
  <c r="O125" i="31"/>
  <c r="G125" i="31"/>
  <c r="M274" i="31"/>
  <c r="K273" i="31"/>
  <c r="Q280" i="31"/>
  <c r="I280" i="31"/>
  <c r="O279" i="31"/>
  <c r="G279" i="31"/>
  <c r="Q72" i="31"/>
  <c r="I72" i="31"/>
  <c r="O71" i="31"/>
  <c r="G71" i="31"/>
  <c r="M344" i="31"/>
  <c r="K343" i="31"/>
  <c r="Q376" i="31"/>
  <c r="I376" i="31"/>
  <c r="O375" i="31"/>
  <c r="G375" i="31"/>
  <c r="M50" i="31"/>
  <c r="K49" i="31"/>
  <c r="Q354" i="31"/>
  <c r="I354" i="31"/>
  <c r="O353" i="31"/>
  <c r="G353" i="31"/>
  <c r="M358" i="31"/>
  <c r="K357" i="31"/>
  <c r="M340" i="31"/>
  <c r="K339" i="31"/>
  <c r="Q152" i="31"/>
  <c r="I152" i="31"/>
  <c r="O151" i="31"/>
  <c r="G151" i="31"/>
  <c r="F34" i="31"/>
  <c r="J362" i="31"/>
  <c r="K361" i="31"/>
  <c r="N284" i="31"/>
  <c r="I283" i="31"/>
  <c r="M32" i="31"/>
  <c r="J31" i="31"/>
  <c r="P148" i="31"/>
  <c r="H148" i="31"/>
  <c r="N147" i="31"/>
  <c r="F147" i="31"/>
  <c r="L174" i="31"/>
  <c r="J173" i="31"/>
  <c r="P142" i="31"/>
  <c r="H142" i="31"/>
  <c r="N141" i="31"/>
  <c r="F141" i="31"/>
  <c r="L264" i="31"/>
  <c r="J263" i="31"/>
  <c r="P28" i="31"/>
  <c r="H28" i="31"/>
  <c r="N27" i="31"/>
  <c r="F27" i="31"/>
  <c r="L168" i="31"/>
  <c r="J167" i="31"/>
  <c r="P126" i="31"/>
  <c r="H126" i="31"/>
  <c r="N125" i="31"/>
  <c r="F125" i="31"/>
  <c r="L274" i="31"/>
  <c r="J273" i="31"/>
  <c r="P280" i="31"/>
  <c r="H280" i="31"/>
  <c r="N279" i="31"/>
  <c r="F279" i="31"/>
  <c r="P72" i="31"/>
  <c r="H72" i="31"/>
  <c r="N71" i="31"/>
  <c r="F71" i="31"/>
  <c r="L344" i="31"/>
  <c r="J343" i="31"/>
  <c r="P376" i="31"/>
  <c r="H376" i="31"/>
  <c r="N375" i="31"/>
  <c r="F375" i="31"/>
  <c r="L50" i="31"/>
  <c r="J49" i="31"/>
  <c r="P354" i="31"/>
  <c r="H354" i="31"/>
  <c r="N353" i="31"/>
  <c r="F353" i="31"/>
  <c r="L358" i="31"/>
  <c r="J357" i="31"/>
  <c r="L340" i="31"/>
  <c r="J339" i="31"/>
  <c r="P152" i="31"/>
  <c r="H152" i="31"/>
  <c r="O33" i="31"/>
  <c r="I362" i="31"/>
  <c r="I361" i="31"/>
  <c r="M284" i="31"/>
  <c r="Q283" i="31"/>
  <c r="H283" i="31"/>
  <c r="L32" i="31"/>
  <c r="Q31" i="31"/>
  <c r="I31" i="31"/>
  <c r="O148" i="31"/>
  <c r="G148" i="31"/>
  <c r="M147" i="31"/>
  <c r="K174" i="31"/>
  <c r="Q173" i="31"/>
  <c r="I173" i="31"/>
  <c r="O142" i="31"/>
  <c r="G142" i="31"/>
  <c r="M141" i="31"/>
  <c r="K264" i="31"/>
  <c r="Q263" i="31"/>
  <c r="I263" i="31"/>
  <c r="O28" i="31"/>
  <c r="G28" i="31"/>
  <c r="M27" i="31"/>
  <c r="K168" i="31"/>
  <c r="Q167" i="31"/>
  <c r="I167" i="31"/>
  <c r="O126" i="31"/>
  <c r="G126" i="31"/>
  <c r="M125" i="31"/>
  <c r="K274" i="31"/>
  <c r="Q273" i="31"/>
  <c r="I273" i="31"/>
  <c r="O280" i="31"/>
  <c r="G280" i="31"/>
  <c r="M279" i="31"/>
  <c r="O72" i="31"/>
  <c r="G72" i="31"/>
  <c r="M71" i="31"/>
  <c r="K344" i="31"/>
  <c r="Q343" i="31"/>
  <c r="I343" i="31"/>
  <c r="O376" i="31"/>
  <c r="G376" i="31"/>
  <c r="M375" i="31"/>
  <c r="K50" i="31"/>
  <c r="Q49" i="31"/>
  <c r="I49" i="31"/>
  <c r="O354" i="31"/>
  <c r="G354" i="31"/>
  <c r="M353" i="31"/>
  <c r="K358" i="31"/>
  <c r="Q357" i="31"/>
  <c r="I357" i="31"/>
  <c r="K340" i="31"/>
  <c r="Q339" i="31"/>
  <c r="I339" i="31"/>
  <c r="O152" i="31"/>
  <c r="M33" i="31"/>
  <c r="H362" i="31"/>
  <c r="H361" i="31"/>
  <c r="L284" i="31"/>
  <c r="P283" i="31"/>
  <c r="G283" i="31"/>
  <c r="K32" i="31"/>
  <c r="P31" i="31"/>
  <c r="H31" i="31"/>
  <c r="N148" i="31"/>
  <c r="F148" i="31"/>
  <c r="L147" i="31"/>
  <c r="J174" i="31"/>
  <c r="P173" i="31"/>
  <c r="H173" i="31"/>
  <c r="N142" i="31"/>
  <c r="F142" i="31"/>
  <c r="L141" i="31"/>
  <c r="J264" i="31"/>
  <c r="P263" i="31"/>
  <c r="H263" i="31"/>
  <c r="N28" i="31"/>
  <c r="F28" i="31"/>
  <c r="L27" i="31"/>
  <c r="J168" i="31"/>
  <c r="P167" i="31"/>
  <c r="H167" i="31"/>
  <c r="N126" i="31"/>
  <c r="F126" i="31"/>
  <c r="L125" i="31"/>
  <c r="J274" i="31"/>
  <c r="P273" i="31"/>
  <c r="H273" i="31"/>
  <c r="N280" i="31"/>
  <c r="F280" i="31"/>
  <c r="L279" i="31"/>
  <c r="N72" i="31"/>
  <c r="F72" i="31"/>
  <c r="L71" i="31"/>
  <c r="J344" i="31"/>
  <c r="P343" i="31"/>
  <c r="H343" i="31"/>
  <c r="N376" i="31"/>
  <c r="F376" i="31"/>
  <c r="L375" i="31"/>
  <c r="J50" i="31"/>
  <c r="P49" i="31"/>
  <c r="H49" i="31"/>
  <c r="N354" i="31"/>
  <c r="F354" i="31"/>
  <c r="L353" i="31"/>
  <c r="J358" i="31"/>
  <c r="P357" i="31"/>
  <c r="H357" i="31"/>
  <c r="J340" i="31"/>
  <c r="P339" i="31"/>
  <c r="H339" i="31"/>
  <c r="N152" i="31"/>
  <c r="F152" i="31"/>
  <c r="L151" i="31"/>
  <c r="J158" i="31"/>
  <c r="L33" i="31"/>
  <c r="Q361" i="31"/>
  <c r="G361" i="31"/>
  <c r="K284" i="31"/>
  <c r="O283" i="31"/>
  <c r="F283" i="31"/>
  <c r="J32" i="31"/>
  <c r="O31" i="31"/>
  <c r="G31" i="31"/>
  <c r="M148" i="31"/>
  <c r="K147" i="31"/>
  <c r="Q174" i="31"/>
  <c r="I174" i="31"/>
  <c r="O173" i="31"/>
  <c r="G173" i="31"/>
  <c r="M142" i="31"/>
  <c r="K141" i="31"/>
  <c r="Q264" i="31"/>
  <c r="I264" i="31"/>
  <c r="O263" i="31"/>
  <c r="G263" i="31"/>
  <c r="M28" i="31"/>
  <c r="K27" i="31"/>
  <c r="Q168" i="31"/>
  <c r="I168" i="31"/>
  <c r="O167" i="31"/>
  <c r="G167" i="31"/>
  <c r="M126" i="31"/>
  <c r="K125" i="31"/>
  <c r="Q274" i="31"/>
  <c r="I274" i="31"/>
  <c r="O273" i="31"/>
  <c r="G273" i="31"/>
  <c r="M280" i="31"/>
  <c r="K279" i="31"/>
  <c r="M72" i="31"/>
  <c r="K71" i="31"/>
  <c r="Q344" i="31"/>
  <c r="I344" i="31"/>
  <c r="O343" i="31"/>
  <c r="G343" i="31"/>
  <c r="M376" i="31"/>
  <c r="K375" i="31"/>
  <c r="Q50" i="31"/>
  <c r="I50" i="31"/>
  <c r="O49" i="31"/>
  <c r="G49" i="31"/>
  <c r="M354" i="31"/>
  <c r="K353" i="31"/>
  <c r="Q358" i="31"/>
  <c r="I358" i="31"/>
  <c r="O357" i="31"/>
  <c r="G357" i="31"/>
  <c r="Q340" i="31"/>
  <c r="I340" i="31"/>
  <c r="O339" i="31"/>
  <c r="G339" i="31"/>
  <c r="M152" i="31"/>
  <c r="K151" i="31"/>
  <c r="Q158" i="31"/>
  <c r="I158" i="31"/>
  <c r="O157" i="31"/>
  <c r="G157" i="31"/>
  <c r="M240" i="31"/>
  <c r="G33" i="31"/>
  <c r="O361" i="31"/>
  <c r="F361" i="31"/>
  <c r="J284" i="31"/>
  <c r="N283" i="31"/>
  <c r="I32" i="31"/>
  <c r="N31" i="31"/>
  <c r="F31" i="31"/>
  <c r="L148" i="31"/>
  <c r="J147" i="31"/>
  <c r="P174" i="31"/>
  <c r="H174" i="31"/>
  <c r="N173" i="31"/>
  <c r="F173" i="31"/>
  <c r="L142" i="31"/>
  <c r="J141" i="31"/>
  <c r="P264" i="31"/>
  <c r="H264" i="31"/>
  <c r="N263" i="31"/>
  <c r="F263" i="31"/>
  <c r="L28" i="31"/>
  <c r="J27" i="31"/>
  <c r="P168" i="31"/>
  <c r="H168" i="31"/>
  <c r="N167" i="31"/>
  <c r="F167" i="31"/>
  <c r="L126" i="31"/>
  <c r="J125" i="31"/>
  <c r="P274" i="31"/>
  <c r="H274" i="31"/>
  <c r="N273" i="31"/>
  <c r="F273" i="31"/>
  <c r="L280" i="31"/>
  <c r="J279" i="31"/>
  <c r="L72" i="31"/>
  <c r="J71" i="31"/>
  <c r="P344" i="31"/>
  <c r="H344" i="31"/>
  <c r="N343" i="31"/>
  <c r="F343" i="31"/>
  <c r="L376" i="31"/>
  <c r="J375" i="31"/>
  <c r="P50" i="31"/>
  <c r="H50" i="31"/>
  <c r="N49" i="31"/>
  <c r="F49" i="31"/>
  <c r="L354" i="31"/>
  <c r="J353" i="31"/>
  <c r="P358" i="31"/>
  <c r="H358" i="31"/>
  <c r="N357" i="31"/>
  <c r="F357" i="31"/>
  <c r="P340" i="31"/>
  <c r="H340" i="31"/>
  <c r="N339" i="31"/>
  <c r="F339" i="31"/>
  <c r="L152" i="31"/>
  <c r="J151" i="31"/>
  <c r="P158" i="31"/>
  <c r="H158" i="31"/>
  <c r="N157" i="31"/>
  <c r="F157" i="31"/>
  <c r="H149" i="31"/>
  <c r="N34" i="31"/>
  <c r="Q362" i="31"/>
  <c r="N361" i="31"/>
  <c r="I284" i="31"/>
  <c r="M283" i="31"/>
  <c r="P32" i="31"/>
  <c r="H32" i="31"/>
  <c r="M31" i="31"/>
  <c r="K148" i="31"/>
  <c r="Q147" i="31"/>
  <c r="I147" i="31"/>
  <c r="O174" i="31"/>
  <c r="G174" i="31"/>
  <c r="M173" i="31"/>
  <c r="K142" i="31"/>
  <c r="Q141" i="31"/>
  <c r="I141" i="31"/>
  <c r="O264" i="31"/>
  <c r="G264" i="31"/>
  <c r="M263" i="31"/>
  <c r="K28" i="31"/>
  <c r="Q27" i="31"/>
  <c r="I27" i="31"/>
  <c r="O168" i="31"/>
  <c r="G168" i="31"/>
  <c r="M167" i="31"/>
  <c r="K126" i="31"/>
  <c r="Q125" i="31"/>
  <c r="I125" i="31"/>
  <c r="O274" i="31"/>
  <c r="G274" i="31"/>
  <c r="M273" i="31"/>
  <c r="K280" i="31"/>
  <c r="Q279" i="31"/>
  <c r="I279" i="31"/>
  <c r="K72" i="31"/>
  <c r="Q71" i="31"/>
  <c r="I71" i="31"/>
  <c r="O344" i="31"/>
  <c r="G344" i="31"/>
  <c r="M343" i="31"/>
  <c r="K376" i="31"/>
  <c r="Q375" i="31"/>
  <c r="I375" i="31"/>
  <c r="O50" i="31"/>
  <c r="G50" i="31"/>
  <c r="M49" i="31"/>
  <c r="K354" i="31"/>
  <c r="Q353" i="31"/>
  <c r="I353" i="31"/>
  <c r="O358" i="31"/>
  <c r="G358" i="31"/>
  <c r="M357" i="31"/>
  <c r="O340" i="31"/>
  <c r="G340" i="31"/>
  <c r="M339" i="31"/>
  <c r="K152" i="31"/>
  <c r="Q151" i="31"/>
  <c r="I151" i="31"/>
  <c r="O158" i="31"/>
  <c r="G158" i="31"/>
  <c r="M157" i="31"/>
  <c r="K240" i="31"/>
  <c r="Q239" i="31"/>
  <c r="I239" i="31"/>
  <c r="O270" i="31"/>
  <c r="L158" i="31"/>
  <c r="K157" i="31"/>
  <c r="N240" i="31"/>
  <c r="H239" i="31"/>
  <c r="M270" i="31"/>
  <c r="K269" i="31"/>
  <c r="Q254" i="31"/>
  <c r="I254" i="31"/>
  <c r="O253" i="31"/>
  <c r="G253" i="31"/>
  <c r="M348" i="31"/>
  <c r="K347" i="31"/>
  <c r="Q366" i="31"/>
  <c r="I366" i="31"/>
  <c r="O365" i="31"/>
  <c r="G365" i="31"/>
  <c r="M368" i="31"/>
  <c r="K367" i="31"/>
  <c r="Q136" i="31"/>
  <c r="I136" i="31"/>
  <c r="O135" i="31"/>
  <c r="G135" i="31"/>
  <c r="M202" i="31"/>
  <c r="K201" i="31"/>
  <c r="Q196" i="31"/>
  <c r="I196" i="31"/>
  <c r="O195" i="31"/>
  <c r="G195" i="31"/>
  <c r="M120" i="31"/>
  <c r="K119" i="31"/>
  <c r="Q228" i="31"/>
  <c r="I228" i="31"/>
  <c r="O227" i="31"/>
  <c r="G227" i="31"/>
  <c r="M20" i="31"/>
  <c r="K19" i="31"/>
  <c r="Q282" i="31"/>
  <c r="I282" i="31"/>
  <c r="O281" i="31"/>
  <c r="G281" i="31"/>
  <c r="L334" i="31"/>
  <c r="Q333" i="31"/>
  <c r="I333" i="31"/>
  <c r="O110" i="31"/>
  <c r="G110" i="31"/>
  <c r="M109" i="31"/>
  <c r="K266" i="31"/>
  <c r="Q265" i="31"/>
  <c r="I265" i="31"/>
  <c r="O116" i="31"/>
  <c r="G116" i="31"/>
  <c r="M115" i="31"/>
  <c r="J48" i="31"/>
  <c r="O47" i="31"/>
  <c r="G47" i="31"/>
  <c r="M18" i="31"/>
  <c r="K17" i="31"/>
  <c r="M166" i="31"/>
  <c r="K165" i="31"/>
  <c r="Q16" i="31"/>
  <c r="I16" i="31"/>
  <c r="K158" i="31"/>
  <c r="J157" i="31"/>
  <c r="L240" i="31"/>
  <c r="P239" i="31"/>
  <c r="G239" i="31"/>
  <c r="L270" i="31"/>
  <c r="J269" i="31"/>
  <c r="P254" i="31"/>
  <c r="H254" i="31"/>
  <c r="N253" i="31"/>
  <c r="F253" i="31"/>
  <c r="L348" i="31"/>
  <c r="J347" i="31"/>
  <c r="P366" i="31"/>
  <c r="H366" i="31"/>
  <c r="N365" i="31"/>
  <c r="F365" i="31"/>
  <c r="L368" i="31"/>
  <c r="J367" i="31"/>
  <c r="P136" i="31"/>
  <c r="H136" i="31"/>
  <c r="N135" i="31"/>
  <c r="F135" i="31"/>
  <c r="L202" i="31"/>
  <c r="J201" i="31"/>
  <c r="P196" i="31"/>
  <c r="H196" i="31"/>
  <c r="N195" i="31"/>
  <c r="F195" i="31"/>
  <c r="L120" i="31"/>
  <c r="J119" i="31"/>
  <c r="P228" i="31"/>
  <c r="H228" i="31"/>
  <c r="N227" i="31"/>
  <c r="F227" i="31"/>
  <c r="L20" i="31"/>
  <c r="J19" i="31"/>
  <c r="P282" i="31"/>
  <c r="H282" i="31"/>
  <c r="N281" i="31"/>
  <c r="F281" i="31"/>
  <c r="K334" i="31"/>
  <c r="P333" i="31"/>
  <c r="H333" i="31"/>
  <c r="N110" i="31"/>
  <c r="F110" i="31"/>
  <c r="L109" i="31"/>
  <c r="J266" i="31"/>
  <c r="P265" i="31"/>
  <c r="H265" i="31"/>
  <c r="N116" i="31"/>
  <c r="F116" i="31"/>
  <c r="L115" i="31"/>
  <c r="Q48" i="31"/>
  <c r="I48" i="31"/>
  <c r="N47" i="31"/>
  <c r="F47" i="31"/>
  <c r="L18" i="31"/>
  <c r="J17" i="31"/>
  <c r="G152" i="31"/>
  <c r="F158" i="31"/>
  <c r="I157" i="31"/>
  <c r="J240" i="31"/>
  <c r="O239" i="31"/>
  <c r="F239" i="31"/>
  <c r="K270" i="31"/>
  <c r="Q269" i="31"/>
  <c r="I269" i="31"/>
  <c r="O254" i="31"/>
  <c r="G254" i="31"/>
  <c r="M253" i="31"/>
  <c r="K348" i="31"/>
  <c r="Q347" i="31"/>
  <c r="I347" i="31"/>
  <c r="O366" i="31"/>
  <c r="G366" i="31"/>
  <c r="M365" i="31"/>
  <c r="K368" i="31"/>
  <c r="Q367" i="31"/>
  <c r="I367" i="31"/>
  <c r="O136" i="31"/>
  <c r="G136" i="31"/>
  <c r="M135" i="31"/>
  <c r="K202" i="31"/>
  <c r="Q201" i="31"/>
  <c r="I201" i="31"/>
  <c r="O196" i="31"/>
  <c r="G196" i="31"/>
  <c r="M195" i="31"/>
  <c r="K120" i="31"/>
  <c r="Q119" i="31"/>
  <c r="I119" i="31"/>
  <c r="O228" i="31"/>
  <c r="G228" i="31"/>
  <c r="M227" i="31"/>
  <c r="K20" i="31"/>
  <c r="Q19" i="31"/>
  <c r="I19" i="31"/>
  <c r="O282" i="31"/>
  <c r="G282" i="31"/>
  <c r="M281" i="31"/>
  <c r="J334" i="31"/>
  <c r="O333" i="31"/>
  <c r="G333" i="31"/>
  <c r="M110" i="31"/>
  <c r="K109" i="31"/>
  <c r="Q266" i="31"/>
  <c r="I266" i="31"/>
  <c r="O265" i="31"/>
  <c r="G265" i="31"/>
  <c r="M116" i="31"/>
  <c r="K115" i="31"/>
  <c r="P48" i="31"/>
  <c r="H48" i="31"/>
  <c r="M47" i="31"/>
  <c r="K18" i="31"/>
  <c r="Q17" i="31"/>
  <c r="I17" i="31"/>
  <c r="N151" i="31"/>
  <c r="H157" i="31"/>
  <c r="I240" i="31"/>
  <c r="N239" i="31"/>
  <c r="J270" i="31"/>
  <c r="P269" i="31"/>
  <c r="H269" i="31"/>
  <c r="N254" i="31"/>
  <c r="F254" i="31"/>
  <c r="L253" i="31"/>
  <c r="J348" i="31"/>
  <c r="P347" i="31"/>
  <c r="H347" i="31"/>
  <c r="N366" i="31"/>
  <c r="F366" i="31"/>
  <c r="L365" i="31"/>
  <c r="J368" i="31"/>
  <c r="P367" i="31"/>
  <c r="H367" i="31"/>
  <c r="N136" i="31"/>
  <c r="F136" i="31"/>
  <c r="L135" i="31"/>
  <c r="J202" i="31"/>
  <c r="P201" i="31"/>
  <c r="H201" i="31"/>
  <c r="N196" i="31"/>
  <c r="F196" i="31"/>
  <c r="L195" i="31"/>
  <c r="J120" i="31"/>
  <c r="P119" i="31"/>
  <c r="H119" i="31"/>
  <c r="N228" i="31"/>
  <c r="F228" i="31"/>
  <c r="L227" i="31"/>
  <c r="J20" i="31"/>
  <c r="P19" i="31"/>
  <c r="H19" i="31"/>
  <c r="N282" i="31"/>
  <c r="F282" i="31"/>
  <c r="L281" i="31"/>
  <c r="Q334" i="31"/>
  <c r="I334" i="31"/>
  <c r="N333" i="31"/>
  <c r="F333" i="31"/>
  <c r="L110" i="31"/>
  <c r="J109" i="31"/>
  <c r="P266" i="31"/>
  <c r="H266" i="31"/>
  <c r="N265" i="31"/>
  <c r="F265" i="31"/>
  <c r="L116" i="31"/>
  <c r="J115" i="31"/>
  <c r="O48" i="31"/>
  <c r="G48" i="31"/>
  <c r="L47" i="31"/>
  <c r="J18" i="31"/>
  <c r="P17" i="31"/>
  <c r="H17" i="31"/>
  <c r="M151" i="31"/>
  <c r="H240" i="31"/>
  <c r="M239" i="31"/>
  <c r="I270" i="31"/>
  <c r="O269" i="31"/>
  <c r="G269" i="31"/>
  <c r="M254" i="31"/>
  <c r="K253" i="31"/>
  <c r="Q348" i="31"/>
  <c r="I348" i="31"/>
  <c r="O347" i="31"/>
  <c r="G347" i="31"/>
  <c r="M366" i="31"/>
  <c r="K365" i="31"/>
  <c r="Q368" i="31"/>
  <c r="I368" i="31"/>
  <c r="O367" i="31"/>
  <c r="G367" i="31"/>
  <c r="M136" i="31"/>
  <c r="K135" i="31"/>
  <c r="Q202" i="31"/>
  <c r="I202" i="31"/>
  <c r="O201" i="31"/>
  <c r="G201" i="31"/>
  <c r="M196" i="31"/>
  <c r="K195" i="31"/>
  <c r="Q120" i="31"/>
  <c r="I120" i="31"/>
  <c r="O119" i="31"/>
  <c r="G119" i="31"/>
  <c r="M228" i="31"/>
  <c r="K227" i="31"/>
  <c r="Q20" i="31"/>
  <c r="I20" i="31"/>
  <c r="O19" i="31"/>
  <c r="G19" i="31"/>
  <c r="M282" i="31"/>
  <c r="K281" i="31"/>
  <c r="P334" i="31"/>
  <c r="H334" i="31"/>
  <c r="M333" i="31"/>
  <c r="K110" i="31"/>
  <c r="Q109" i="31"/>
  <c r="I109" i="31"/>
  <c r="O266" i="31"/>
  <c r="G266" i="31"/>
  <c r="M265" i="31"/>
  <c r="K116" i="31"/>
  <c r="Q115" i="31"/>
  <c r="I115" i="31"/>
  <c r="N48" i="31"/>
  <c r="F48" i="31"/>
  <c r="K47" i="31"/>
  <c r="Q18" i="31"/>
  <c r="I18" i="31"/>
  <c r="O17" i="31"/>
  <c r="G17" i="31"/>
  <c r="Q166" i="31"/>
  <c r="I166" i="31"/>
  <c r="O165" i="31"/>
  <c r="G165" i="31"/>
  <c r="M16" i="31"/>
  <c r="F151" i="31"/>
  <c r="Q157" i="31"/>
  <c r="Q240" i="31"/>
  <c r="G240" i="31"/>
  <c r="L239" i="31"/>
  <c r="Q270" i="31"/>
  <c r="H270" i="31"/>
  <c r="N269" i="31"/>
  <c r="F269" i="31"/>
  <c r="L254" i="31"/>
  <c r="J253" i="31"/>
  <c r="P348" i="31"/>
  <c r="H348" i="31"/>
  <c r="N347" i="31"/>
  <c r="F347" i="31"/>
  <c r="L366" i="31"/>
  <c r="J365" i="31"/>
  <c r="P368" i="31"/>
  <c r="H368" i="31"/>
  <c r="N367" i="31"/>
  <c r="F367" i="31"/>
  <c r="L136" i="31"/>
  <c r="J135" i="31"/>
  <c r="P202" i="31"/>
  <c r="H202" i="31"/>
  <c r="N201" i="31"/>
  <c r="F201" i="31"/>
  <c r="L196" i="31"/>
  <c r="J195" i="31"/>
  <c r="P120" i="31"/>
  <c r="H120" i="31"/>
  <c r="N119" i="31"/>
  <c r="F119" i="31"/>
  <c r="L228" i="31"/>
  <c r="J227" i="31"/>
  <c r="P20" i="31"/>
  <c r="H20" i="31"/>
  <c r="N19" i="31"/>
  <c r="F19" i="31"/>
  <c r="L282" i="31"/>
  <c r="J281" i="31"/>
  <c r="O334" i="31"/>
  <c r="G334" i="31"/>
  <c r="L333" i="31"/>
  <c r="J110" i="31"/>
  <c r="P109" i="31"/>
  <c r="H109" i="31"/>
  <c r="N266" i="31"/>
  <c r="F266" i="31"/>
  <c r="L265" i="31"/>
  <c r="J116" i="31"/>
  <c r="P115" i="31"/>
  <c r="H115" i="31"/>
  <c r="M48" i="31"/>
  <c r="J47" i="31"/>
  <c r="P18" i="31"/>
  <c r="H18" i="31"/>
  <c r="N17" i="31"/>
  <c r="F17" i="31"/>
  <c r="P166" i="31"/>
  <c r="H166" i="31"/>
  <c r="N165" i="31"/>
  <c r="P157" i="31"/>
  <c r="P240" i="31"/>
  <c r="F240" i="31"/>
  <c r="K239" i="31"/>
  <c r="P270" i="31"/>
  <c r="G270" i="31"/>
  <c r="M269" i="31"/>
  <c r="K254" i="31"/>
  <c r="Q253" i="31"/>
  <c r="I253" i="31"/>
  <c r="O348" i="31"/>
  <c r="G348" i="31"/>
  <c r="M347" i="31"/>
  <c r="K366" i="31"/>
  <c r="Q365" i="31"/>
  <c r="I365" i="31"/>
  <c r="O368" i="31"/>
  <c r="G368" i="31"/>
  <c r="M367" i="31"/>
  <c r="K136" i="31"/>
  <c r="Q135" i="31"/>
  <c r="I135" i="31"/>
  <c r="O202" i="31"/>
  <c r="G202" i="31"/>
  <c r="M201" i="31"/>
  <c r="K196" i="31"/>
  <c r="Q195" i="31"/>
  <c r="I195" i="31"/>
  <c r="O120" i="31"/>
  <c r="G120" i="31"/>
  <c r="M119" i="31"/>
  <c r="K228" i="31"/>
  <c r="Q227" i="31"/>
  <c r="I227" i="31"/>
  <c r="O20" i="31"/>
  <c r="G20" i="31"/>
  <c r="M19" i="31"/>
  <c r="K282" i="31"/>
  <c r="Q281" i="31"/>
  <c r="I281" i="31"/>
  <c r="N334" i="31"/>
  <c r="F334" i="31"/>
  <c r="K333" i="31"/>
  <c r="Q110" i="31"/>
  <c r="I110" i="31"/>
  <c r="O109" i="31"/>
  <c r="G109" i="31"/>
  <c r="M266" i="31"/>
  <c r="K265" i="31"/>
  <c r="Q116" i="31"/>
  <c r="I116" i="31"/>
  <c r="O115" i="31"/>
  <c r="G115" i="31"/>
  <c r="L48" i="31"/>
  <c r="Q47" i="31"/>
  <c r="I47" i="31"/>
  <c r="O18" i="31"/>
  <c r="G18" i="31"/>
  <c r="M17" i="31"/>
  <c r="O166" i="31"/>
  <c r="G166" i="31"/>
  <c r="M158" i="31"/>
  <c r="L157" i="31"/>
  <c r="O240" i="31"/>
  <c r="J239" i="31"/>
  <c r="N270" i="31"/>
  <c r="F270" i="31"/>
  <c r="L269" i="31"/>
  <c r="J254" i="31"/>
  <c r="P253" i="31"/>
  <c r="H253" i="31"/>
  <c r="N348" i="31"/>
  <c r="F348" i="31"/>
  <c r="L347" i="31"/>
  <c r="J366" i="31"/>
  <c r="P365" i="31"/>
  <c r="H365" i="31"/>
  <c r="N368" i="31"/>
  <c r="F368" i="31"/>
  <c r="L367" i="31"/>
  <c r="J136" i="31"/>
  <c r="P135" i="31"/>
  <c r="H135" i="31"/>
  <c r="N202" i="31"/>
  <c r="F202" i="31"/>
  <c r="L201" i="31"/>
  <c r="J196" i="31"/>
  <c r="P195" i="31"/>
  <c r="H195" i="31"/>
  <c r="N120" i="31"/>
  <c r="F120" i="31"/>
  <c r="L119" i="31"/>
  <c r="J228" i="31"/>
  <c r="P227" i="31"/>
  <c r="H227" i="31"/>
  <c r="N20" i="31"/>
  <c r="F20" i="31"/>
  <c r="L19" i="31"/>
  <c r="J282" i="31"/>
  <c r="P281" i="31"/>
  <c r="H281" i="31"/>
  <c r="M334" i="31"/>
  <c r="J333" i="31"/>
  <c r="P110" i="31"/>
  <c r="H110" i="31"/>
  <c r="N109" i="31"/>
  <c r="F109" i="31"/>
  <c r="L266" i="31"/>
  <c r="J265" i="31"/>
  <c r="P116" i="31"/>
  <c r="H116" i="31"/>
  <c r="N115" i="31"/>
  <c r="F115" i="31"/>
  <c r="K48" i="31"/>
  <c r="P47" i="31"/>
  <c r="H47" i="31"/>
  <c r="N18" i="31"/>
  <c r="F18" i="31"/>
  <c r="L17" i="31"/>
  <c r="N166" i="31"/>
  <c r="F166" i="31"/>
  <c r="L165" i="31"/>
  <c r="J16" i="31"/>
  <c r="P15" i="31"/>
  <c r="H15" i="31"/>
  <c r="Q165" i="31"/>
  <c r="P16" i="31"/>
  <c r="J15" i="31"/>
  <c r="J272" i="31"/>
  <c r="P271" i="31"/>
  <c r="H271" i="31"/>
  <c r="N182" i="31"/>
  <c r="F182" i="31"/>
  <c r="L181" i="31"/>
  <c r="J180" i="31"/>
  <c r="P179" i="31"/>
  <c r="H179" i="31"/>
  <c r="N192" i="31"/>
  <c r="F192" i="31"/>
  <c r="L191" i="31"/>
  <c r="J186" i="31"/>
  <c r="P185" i="31"/>
  <c r="H185" i="31"/>
  <c r="N318" i="31"/>
  <c r="F318"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0" i="31"/>
  <c r="P289" i="31"/>
  <c r="H289" i="31"/>
  <c r="N292" i="31"/>
  <c r="F292" i="31"/>
  <c r="L291" i="31"/>
  <c r="J1172" i="31"/>
  <c r="P1171" i="31"/>
  <c r="H1171" i="31"/>
  <c r="N1114" i="31"/>
  <c r="F1114" i="31"/>
  <c r="L1113" i="31"/>
  <c r="J1112"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P165" i="31"/>
  <c r="O16" i="31"/>
  <c r="I15" i="31"/>
  <c r="Q272" i="31"/>
  <c r="I272" i="31"/>
  <c r="O271" i="31"/>
  <c r="G271" i="31"/>
  <c r="M182" i="31"/>
  <c r="K181" i="31"/>
  <c r="Q180" i="31"/>
  <c r="I180" i="31"/>
  <c r="O179" i="31"/>
  <c r="G179" i="31"/>
  <c r="M192" i="31"/>
  <c r="K191" i="31"/>
  <c r="Q186" i="31"/>
  <c r="I186" i="31"/>
  <c r="O185" i="31"/>
  <c r="G185" i="31"/>
  <c r="M318"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0" i="31"/>
  <c r="I290" i="31"/>
  <c r="O289" i="31"/>
  <c r="G289" i="31"/>
  <c r="M292" i="31"/>
  <c r="K291" i="31"/>
  <c r="Q1172" i="31"/>
  <c r="I1172" i="31"/>
  <c r="O1171" i="31"/>
  <c r="G1171" i="31"/>
  <c r="M1114" i="31"/>
  <c r="K1113" i="31"/>
  <c r="Q1112" i="31"/>
  <c r="I1112"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M165" i="31"/>
  <c r="N16" i="31"/>
  <c r="Q15" i="31"/>
  <c r="G15" i="31"/>
  <c r="P272" i="31"/>
  <c r="H272" i="31"/>
  <c r="N271" i="31"/>
  <c r="F271" i="31"/>
  <c r="L182" i="31"/>
  <c r="J181" i="31"/>
  <c r="P180" i="31"/>
  <c r="H180" i="31"/>
  <c r="N179" i="31"/>
  <c r="F179" i="31"/>
  <c r="L192" i="31"/>
  <c r="J191" i="31"/>
  <c r="P186" i="31"/>
  <c r="H186" i="31"/>
  <c r="N185" i="31"/>
  <c r="F185" i="31"/>
  <c r="L318"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0" i="31"/>
  <c r="H290" i="31"/>
  <c r="N289" i="31"/>
  <c r="F289" i="31"/>
  <c r="L292" i="31"/>
  <c r="J291" i="31"/>
  <c r="P1172" i="31"/>
  <c r="H1172" i="31"/>
  <c r="N1171" i="31"/>
  <c r="F1171" i="31"/>
  <c r="L1114" i="31"/>
  <c r="J1113" i="31"/>
  <c r="P1112" i="31"/>
  <c r="H1112"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J165" i="31"/>
  <c r="L16" i="31"/>
  <c r="O15" i="31"/>
  <c r="F15" i="31"/>
  <c r="O272" i="31"/>
  <c r="G272" i="31"/>
  <c r="M271" i="31"/>
  <c r="K182" i="31"/>
  <c r="Q181" i="31"/>
  <c r="I181" i="31"/>
  <c r="O180" i="31"/>
  <c r="G180" i="31"/>
  <c r="M179" i="31"/>
  <c r="K192" i="31"/>
  <c r="Q191" i="31"/>
  <c r="I191" i="31"/>
  <c r="O186" i="31"/>
  <c r="G186" i="31"/>
  <c r="M185" i="31"/>
  <c r="K318"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0" i="31"/>
  <c r="G290" i="31"/>
  <c r="M289" i="31"/>
  <c r="K292" i="31"/>
  <c r="Q291" i="31"/>
  <c r="I291" i="31"/>
  <c r="O1172" i="31"/>
  <c r="G1172" i="31"/>
  <c r="M1171" i="31"/>
  <c r="K1114" i="31"/>
  <c r="Q1113" i="31"/>
  <c r="I1113" i="31"/>
  <c r="O1112" i="31"/>
  <c r="G1112"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L166" i="31"/>
  <c r="I165" i="31"/>
  <c r="K16" i="31"/>
  <c r="N15" i="31"/>
  <c r="N272" i="31"/>
  <c r="F272" i="31"/>
  <c r="L271" i="31"/>
  <c r="J182" i="31"/>
  <c r="P181" i="31"/>
  <c r="H181" i="31"/>
  <c r="N180" i="31"/>
  <c r="F180" i="31"/>
  <c r="L179" i="31"/>
  <c r="J192" i="31"/>
  <c r="P191" i="31"/>
  <c r="H191" i="31"/>
  <c r="N186" i="31"/>
  <c r="F186" i="31"/>
  <c r="L185" i="31"/>
  <c r="J318"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0" i="31"/>
  <c r="F290" i="31"/>
  <c r="L289" i="31"/>
  <c r="J292" i="31"/>
  <c r="P291" i="31"/>
  <c r="H291" i="31"/>
  <c r="N1172" i="31"/>
  <c r="F1172" i="31"/>
  <c r="L1171" i="31"/>
  <c r="J1114" i="31"/>
  <c r="P1113" i="31"/>
  <c r="H1113" i="31"/>
  <c r="N1112" i="31"/>
  <c r="F1112"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K166" i="31"/>
  <c r="H165" i="31"/>
  <c r="H16" i="31"/>
  <c r="M15" i="31"/>
  <c r="M272" i="31"/>
  <c r="K271" i="31"/>
  <c r="Q182" i="31"/>
  <c r="I182" i="31"/>
  <c r="O181" i="31"/>
  <c r="G181" i="31"/>
  <c r="M180" i="31"/>
  <c r="K179" i="31"/>
  <c r="Q192" i="31"/>
  <c r="I192" i="31"/>
  <c r="O191" i="31"/>
  <c r="G191" i="31"/>
  <c r="M186" i="31"/>
  <c r="K185" i="31"/>
  <c r="Q318" i="31"/>
  <c r="I318"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0" i="31"/>
  <c r="K289" i="31"/>
  <c r="Q292" i="31"/>
  <c r="I292" i="31"/>
  <c r="O291" i="31"/>
  <c r="G291" i="31"/>
  <c r="M1172" i="31"/>
  <c r="K1171" i="31"/>
  <c r="Q1114" i="31"/>
  <c r="I1114" i="31"/>
  <c r="O1113" i="31"/>
  <c r="G1113" i="31"/>
  <c r="M1112"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G1077" i="31"/>
  <c r="M1076" i="31"/>
  <c r="K1075" i="31"/>
  <c r="Q1074" i="31"/>
  <c r="I1074" i="31"/>
  <c r="J166" i="31"/>
  <c r="F165" i="31"/>
  <c r="G16" i="31"/>
  <c r="L15" i="31"/>
  <c r="L272" i="31"/>
  <c r="J271" i="31"/>
  <c r="P182" i="31"/>
  <c r="H182" i="31"/>
  <c r="N181" i="31"/>
  <c r="F181" i="31"/>
  <c r="L180" i="31"/>
  <c r="J179" i="31"/>
  <c r="P192" i="31"/>
  <c r="H192" i="31"/>
  <c r="N191" i="31"/>
  <c r="F191" i="31"/>
  <c r="L186" i="31"/>
  <c r="J185" i="31"/>
  <c r="P318" i="31"/>
  <c r="H318"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0" i="31"/>
  <c r="J289" i="31"/>
  <c r="P292" i="31"/>
  <c r="H292" i="31"/>
  <c r="N291" i="31"/>
  <c r="F291" i="31"/>
  <c r="L1172" i="31"/>
  <c r="J1171" i="31"/>
  <c r="P1114" i="31"/>
  <c r="H1114" i="31"/>
  <c r="N1113" i="31"/>
  <c r="F1113" i="31"/>
  <c r="L1112"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F16" i="31"/>
  <c r="K15" i="31"/>
  <c r="K272" i="31"/>
  <c r="Q271" i="31"/>
  <c r="I271" i="31"/>
  <c r="O182" i="31"/>
  <c r="G182" i="31"/>
  <c r="M181" i="31"/>
  <c r="K180" i="31"/>
  <c r="Q179" i="31"/>
  <c r="I179" i="31"/>
  <c r="O192" i="31"/>
  <c r="G192" i="31"/>
  <c r="M191" i="31"/>
  <c r="K186" i="31"/>
  <c r="Q185" i="31"/>
  <c r="I185" i="31"/>
  <c r="O318" i="31"/>
  <c r="G318"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0" i="31"/>
  <c r="Q289" i="31"/>
  <c r="I289" i="31"/>
  <c r="O292" i="31"/>
  <c r="G292" i="31"/>
  <c r="M291" i="31"/>
  <c r="K1172" i="31"/>
  <c r="Q1171" i="31"/>
  <c r="I1171" i="31"/>
  <c r="O1114" i="31"/>
  <c r="G1114" i="31"/>
  <c r="M1113" i="31"/>
  <c r="K1112"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O1070" i="31"/>
  <c r="G1070" i="31"/>
  <c r="P1079" i="31"/>
  <c r="K1078" i="31"/>
  <c r="J1077" i="31"/>
  <c r="L1076" i="31"/>
  <c r="O1075" i="31"/>
  <c r="H1074" i="31"/>
  <c r="L1073" i="31"/>
  <c r="Q1072" i="31"/>
  <c r="H1072" i="31"/>
  <c r="M1071" i="31"/>
  <c r="I1070" i="31"/>
  <c r="N1069" i="31"/>
  <c r="F1069" i="31"/>
  <c r="L1068" i="31"/>
  <c r="J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F1021" i="31"/>
  <c r="L1020" i="31"/>
  <c r="J1019" i="31"/>
  <c r="P1018" i="31"/>
  <c r="H1018" i="31"/>
  <c r="N1017" i="31"/>
  <c r="F1017" i="31"/>
  <c r="L1016" i="31"/>
  <c r="J1015" i="31"/>
  <c r="P1014" i="31"/>
  <c r="H1014" i="31"/>
  <c r="N1013" i="31"/>
  <c r="F1013" i="31"/>
  <c r="L1012" i="31"/>
  <c r="J1011" i="31"/>
  <c r="P1010" i="31"/>
  <c r="H1010" i="31"/>
  <c r="N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N1079" i="31"/>
  <c r="F1078" i="31"/>
  <c r="I1077" i="31"/>
  <c r="J1076" i="31"/>
  <c r="N1075" i="31"/>
  <c r="F1074" i="31"/>
  <c r="K1073" i="31"/>
  <c r="P1072" i="31"/>
  <c r="G1072" i="31"/>
  <c r="L1071" i="31"/>
  <c r="Q1070" i="31"/>
  <c r="H1070" i="31"/>
  <c r="M1069" i="31"/>
  <c r="K1068" i="31"/>
  <c r="Q1067" i="31"/>
  <c r="I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M1079" i="31"/>
  <c r="H1077" i="31"/>
  <c r="I1076" i="31"/>
  <c r="M1075" i="31"/>
  <c r="P1074" i="31"/>
  <c r="J1073" i="31"/>
  <c r="O1072" i="31"/>
  <c r="F1072" i="31"/>
  <c r="K1071" i="31"/>
  <c r="P1070" i="31"/>
  <c r="F1070" i="31"/>
  <c r="L1069" i="31"/>
  <c r="J1068" i="31"/>
  <c r="P1067" i="31"/>
  <c r="H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F1082" i="31"/>
  <c r="F1079" i="31"/>
  <c r="Q1077" i="31"/>
  <c r="Q1076" i="31"/>
  <c r="G1076" i="31"/>
  <c r="J1075" i="31"/>
  <c r="M1074" i="31"/>
  <c r="Q1073" i="31"/>
  <c r="H1073" i="31"/>
  <c r="M1072" i="31"/>
  <c r="H1071" i="31"/>
  <c r="M1070" i="31"/>
  <c r="J1069" i="31"/>
  <c r="P1068" i="31"/>
  <c r="H1068" i="31"/>
  <c r="N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L1081" i="31"/>
  <c r="P1077" i="31"/>
  <c r="P1076" i="31"/>
  <c r="F1076" i="31"/>
  <c r="H1075" i="31"/>
  <c r="L1074" i="31"/>
  <c r="P1073" i="31"/>
  <c r="G1073" i="31"/>
  <c r="L1072" i="31"/>
  <c r="P1071" i="31"/>
  <c r="G1071" i="31"/>
  <c r="L1070" i="31"/>
  <c r="Q1069" i="31"/>
  <c r="I1069" i="31"/>
  <c r="O1068" i="31"/>
  <c r="G1068" i="31"/>
  <c r="M1067" i="31"/>
  <c r="K1066" i="31"/>
  <c r="Q1065" i="31"/>
  <c r="I1065" i="31"/>
  <c r="O1064" i="31"/>
  <c r="G1064" i="31"/>
  <c r="M1063" i="31"/>
  <c r="K1062" i="31"/>
  <c r="Q1061" i="31"/>
  <c r="I1061" i="31"/>
  <c r="O1060" i="31"/>
  <c r="G1060" i="31"/>
  <c r="M1059" i="31"/>
  <c r="K1058" i="31"/>
  <c r="Q1057" i="31"/>
  <c r="I1057" i="31"/>
  <c r="O1056" i="31"/>
  <c r="G1056" i="31"/>
  <c r="M1055" i="31"/>
  <c r="K1054"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O1012" i="31"/>
  <c r="G1012" i="31"/>
  <c r="M1011" i="31"/>
  <c r="K1010" i="31"/>
  <c r="Q1009" i="31"/>
  <c r="I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J1080" i="31"/>
  <c r="N1078" i="31"/>
  <c r="L1077" i="31"/>
  <c r="O1076" i="31"/>
  <c r="G1075" i="31"/>
  <c r="K1074" i="31"/>
  <c r="O1073" i="31"/>
  <c r="F1073" i="31"/>
  <c r="J1072" i="31"/>
  <c r="O1071" i="31"/>
  <c r="F1071" i="31"/>
  <c r="K1070" i="31"/>
  <c r="P1069" i="31"/>
  <c r="H1069" i="31"/>
  <c r="N1068" i="31"/>
  <c r="F1068" i="31"/>
  <c r="L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G1080" i="31"/>
  <c r="L1078" i="31"/>
  <c r="K1077" i="31"/>
  <c r="N1076" i="31"/>
  <c r="P1075" i="31"/>
  <c r="F1075" i="31"/>
  <c r="J1074" i="31"/>
  <c r="N1073" i="31"/>
  <c r="I1072" i="31"/>
  <c r="N1071" i="31"/>
  <c r="J1070" i="31"/>
  <c r="O1069" i="31"/>
  <c r="G1069" i="31"/>
  <c r="M1068" i="31"/>
  <c r="K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1065" i="31"/>
  <c r="Q1064" i="31"/>
  <c r="G1059" i="31"/>
  <c r="M1058" i="31"/>
  <c r="I1052" i="31"/>
  <c r="M1042" i="31"/>
  <c r="F1040" i="31"/>
  <c r="K1037" i="31"/>
  <c r="M1034" i="31"/>
  <c r="F1032" i="31"/>
  <c r="K1029" i="31"/>
  <c r="M1026" i="31"/>
  <c r="F1024" i="31"/>
  <c r="K1021" i="31"/>
  <c r="M1018" i="31"/>
  <c r="F1016" i="31"/>
  <c r="K1013" i="31"/>
  <c r="M1010" i="31"/>
  <c r="F1008" i="31"/>
  <c r="K1005" i="31"/>
  <c r="M1002" i="31"/>
  <c r="F1000" i="31"/>
  <c r="K997" i="31"/>
  <c r="M994" i="31"/>
  <c r="Q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J1071" i="31"/>
  <c r="N1070" i="31"/>
  <c r="I1064" i="31"/>
  <c r="O1051" i="31"/>
  <c r="K1045" i="31"/>
  <c r="Q1044" i="31"/>
  <c r="J1042" i="31"/>
  <c r="O1039" i="31"/>
  <c r="H1037" i="31"/>
  <c r="Q1036" i="31"/>
  <c r="J1034" i="31"/>
  <c r="O1031" i="31"/>
  <c r="H1029" i="31"/>
  <c r="Q1028" i="31"/>
  <c r="J1026" i="31"/>
  <c r="O1023" i="31"/>
  <c r="H1021" i="31"/>
  <c r="Q1020" i="31"/>
  <c r="J1018" i="31"/>
  <c r="O1015" i="31"/>
  <c r="H1013" i="31"/>
  <c r="Q1012" i="31"/>
  <c r="J1010" i="31"/>
  <c r="O1007" i="31"/>
  <c r="H1005" i="31"/>
  <c r="Q1004" i="31"/>
  <c r="J1002" i="31"/>
  <c r="O999" i="31"/>
  <c r="H997" i="31"/>
  <c r="Q996" i="31"/>
  <c r="J994" i="31"/>
  <c r="N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M930" i="31"/>
  <c r="K929" i="31"/>
  <c r="Q928" i="31"/>
  <c r="I928" i="31"/>
  <c r="O927" i="31"/>
  <c r="G927" i="31"/>
  <c r="M926" i="31"/>
  <c r="K925" i="31"/>
  <c r="O1063" i="31"/>
  <c r="K1057" i="31"/>
  <c r="Q1056" i="31"/>
  <c r="G1051" i="31"/>
  <c r="M1050" i="31"/>
  <c r="N1044" i="31"/>
  <c r="L1039" i="31"/>
  <c r="N1036" i="31"/>
  <c r="L1031" i="31"/>
  <c r="N1028" i="31"/>
  <c r="L1023" i="31"/>
  <c r="N1020" i="31"/>
  <c r="L1015" i="31"/>
  <c r="N1012" i="31"/>
  <c r="L1007" i="31"/>
  <c r="N1004" i="31"/>
  <c r="L999" i="31"/>
  <c r="N996" i="31"/>
  <c r="K992" i="31"/>
  <c r="N991" i="31"/>
  <c r="F991" i="31"/>
  <c r="L990" i="31"/>
  <c r="J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1079" i="31"/>
  <c r="K1069" i="31"/>
  <c r="Q1068" i="31"/>
  <c r="G1063" i="31"/>
  <c r="M1062" i="31"/>
  <c r="I1056" i="31"/>
  <c r="I1044" i="31"/>
  <c r="P1041" i="31"/>
  <c r="G1039" i="31"/>
  <c r="I1036" i="31"/>
  <c r="P1033" i="31"/>
  <c r="G1031" i="31"/>
  <c r="I1028" i="31"/>
  <c r="P1025" i="31"/>
  <c r="G1023" i="31"/>
  <c r="I1020" i="31"/>
  <c r="P1017" i="31"/>
  <c r="G1015" i="31"/>
  <c r="I1012" i="31"/>
  <c r="P1009" i="31"/>
  <c r="G1007" i="31"/>
  <c r="I1004" i="31"/>
  <c r="P1001" i="31"/>
  <c r="G999" i="31"/>
  <c r="I996" i="31"/>
  <c r="P993" i="31"/>
  <c r="J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H1076" i="31"/>
  <c r="I1068" i="31"/>
  <c r="O1055" i="31"/>
  <c r="K1049" i="31"/>
  <c r="Q1048" i="31"/>
  <c r="F1044" i="31"/>
  <c r="K1041" i="31"/>
  <c r="M1038" i="31"/>
  <c r="F1036" i="31"/>
  <c r="K1033" i="31"/>
  <c r="M1030" i="31"/>
  <c r="F1028" i="31"/>
  <c r="K1025" i="31"/>
  <c r="M1022" i="31"/>
  <c r="F1020" i="31"/>
  <c r="K1017" i="31"/>
  <c r="M1014" i="31"/>
  <c r="F1012" i="31"/>
  <c r="K1009" i="31"/>
  <c r="M1006" i="31"/>
  <c r="F1004" i="31"/>
  <c r="K1001" i="31"/>
  <c r="M998" i="31"/>
  <c r="F996" i="31"/>
  <c r="L993" i="31"/>
  <c r="I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1075" i="31"/>
  <c r="N1074" i="31"/>
  <c r="O1067" i="31"/>
  <c r="K1061" i="31"/>
  <c r="Q1060" i="31"/>
  <c r="G1055" i="31"/>
  <c r="M1054" i="31"/>
  <c r="I1048" i="31"/>
  <c r="O1043" i="31"/>
  <c r="H1041" i="31"/>
  <c r="Q1040" i="31"/>
  <c r="J1038" i="31"/>
  <c r="O1035" i="31"/>
  <c r="H1033" i="31"/>
  <c r="Q1032" i="31"/>
  <c r="J1030" i="31"/>
  <c r="O1027" i="31"/>
  <c r="H1025" i="31"/>
  <c r="Q1024" i="31"/>
  <c r="J1022" i="31"/>
  <c r="O1019" i="31"/>
  <c r="H1017" i="31"/>
  <c r="Q1016" i="31"/>
  <c r="J1014" i="31"/>
  <c r="O1011" i="31"/>
  <c r="H1009" i="31"/>
  <c r="Q1008" i="31"/>
  <c r="J1006" i="31"/>
  <c r="O1003" i="31"/>
  <c r="H1001" i="31"/>
  <c r="Q1000" i="31"/>
  <c r="J998" i="31"/>
  <c r="O995" i="31"/>
  <c r="K993" i="31"/>
  <c r="F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G1067" i="31"/>
  <c r="M1066" i="31"/>
  <c r="I1060" i="31"/>
  <c r="O1047" i="31"/>
  <c r="L1043" i="31"/>
  <c r="N1040" i="31"/>
  <c r="L1035" i="31"/>
  <c r="N1032" i="31"/>
  <c r="L1027" i="31"/>
  <c r="N1024" i="31"/>
  <c r="L1019" i="31"/>
  <c r="N1016" i="31"/>
  <c r="L1011" i="31"/>
  <c r="N1008" i="31"/>
  <c r="L1003" i="31"/>
  <c r="N1000" i="31"/>
  <c r="L995" i="31"/>
  <c r="H993"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I1073" i="31"/>
  <c r="N1072" i="31"/>
  <c r="I987" i="31"/>
  <c r="O986" i="31"/>
  <c r="K980" i="31"/>
  <c r="G974" i="31"/>
  <c r="Q967" i="31"/>
  <c r="M961" i="31"/>
  <c r="I955" i="31"/>
  <c r="O954" i="31"/>
  <c r="K948" i="31"/>
  <c r="G942" i="31"/>
  <c r="Q935" i="31"/>
  <c r="M929" i="31"/>
  <c r="Q925" i="31"/>
  <c r="K924" i="31"/>
  <c r="I923" i="31"/>
  <c r="O920" i="31"/>
  <c r="O919" i="31"/>
  <c r="I918" i="31"/>
  <c r="K917" i="31"/>
  <c r="N916" i="31"/>
  <c r="Q915" i="31"/>
  <c r="H915" i="31"/>
  <c r="M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G1047" i="31"/>
  <c r="M1046" i="31"/>
  <c r="G1043" i="31"/>
  <c r="I1040" i="31"/>
  <c r="P1037" i="31"/>
  <c r="G1035" i="31"/>
  <c r="I1032" i="31"/>
  <c r="P1029" i="31"/>
  <c r="G1027" i="31"/>
  <c r="I1024" i="31"/>
  <c r="P1021" i="31"/>
  <c r="G1019" i="31"/>
  <c r="I1016" i="31"/>
  <c r="P1013" i="31"/>
  <c r="G1011" i="31"/>
  <c r="I1008" i="31"/>
  <c r="P1005" i="31"/>
  <c r="G1003" i="31"/>
  <c r="I1000" i="31"/>
  <c r="P997" i="31"/>
  <c r="G995" i="31"/>
  <c r="G986" i="31"/>
  <c r="Q979" i="31"/>
  <c r="M973" i="31"/>
  <c r="I967" i="31"/>
  <c r="O966" i="31"/>
  <c r="K960" i="31"/>
  <c r="G954" i="31"/>
  <c r="Q947" i="31"/>
  <c r="M941" i="31"/>
  <c r="I935" i="31"/>
  <c r="O934" i="31"/>
  <c r="K928" i="31"/>
  <c r="O925" i="31"/>
  <c r="I924" i="31"/>
  <c r="G923" i="31"/>
  <c r="Q921" i="31"/>
  <c r="M920" i="31"/>
  <c r="N919" i="31"/>
  <c r="G918" i="31"/>
  <c r="J917" i="31"/>
  <c r="M916" i="31"/>
  <c r="P915" i="31"/>
  <c r="G915" i="31"/>
  <c r="L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O864" i="31"/>
  <c r="G864" i="31"/>
  <c r="M863" i="31"/>
  <c r="K862" i="31"/>
  <c r="Q861" i="31"/>
  <c r="I861" i="31"/>
  <c r="O860" i="31"/>
  <c r="G860" i="31"/>
  <c r="M859" i="31"/>
  <c r="K858" i="31"/>
  <c r="Q857" i="31"/>
  <c r="I857" i="31"/>
  <c r="O856" i="31"/>
  <c r="G856" i="31"/>
  <c r="M855" i="31"/>
  <c r="K854" i="31"/>
  <c r="Q853" i="31"/>
  <c r="I853" i="31"/>
  <c r="O852" i="31"/>
  <c r="G852" i="31"/>
  <c r="M851" i="31"/>
  <c r="K850" i="31"/>
  <c r="K1053" i="31"/>
  <c r="Q1052" i="31"/>
  <c r="Q991" i="31"/>
  <c r="M985" i="31"/>
  <c r="I979" i="31"/>
  <c r="O978" i="31"/>
  <c r="K972" i="31"/>
  <c r="G966" i="31"/>
  <c r="Q959" i="31"/>
  <c r="M953" i="31"/>
  <c r="I947" i="31"/>
  <c r="O946" i="31"/>
  <c r="K940" i="31"/>
  <c r="G934" i="31"/>
  <c r="Q927" i="31"/>
  <c r="M925" i="31"/>
  <c r="G924" i="31"/>
  <c r="Q922" i="31"/>
  <c r="O921" i="31"/>
  <c r="K920" i="31"/>
  <c r="M919" i="31"/>
  <c r="Q918" i="31"/>
  <c r="I917" i="31"/>
  <c r="K916" i="31"/>
  <c r="O915" i="31"/>
  <c r="F915" i="31"/>
  <c r="K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I991" i="31"/>
  <c r="O990" i="31"/>
  <c r="K984" i="31"/>
  <c r="G978" i="31"/>
  <c r="Q971" i="31"/>
  <c r="M965" i="31"/>
  <c r="I959" i="31"/>
  <c r="O958" i="31"/>
  <c r="K952" i="31"/>
  <c r="G946" i="31"/>
  <c r="Q939" i="31"/>
  <c r="M933" i="31"/>
  <c r="M927" i="31"/>
  <c r="I925" i="31"/>
  <c r="O922" i="31"/>
  <c r="M921" i="31"/>
  <c r="I920" i="31"/>
  <c r="L919" i="31"/>
  <c r="O918" i="31"/>
  <c r="H917" i="31"/>
  <c r="I916" i="31"/>
  <c r="N915" i="31"/>
  <c r="J914" i="31"/>
  <c r="O913" i="31"/>
  <c r="G913" i="31"/>
  <c r="M912" i="31"/>
  <c r="K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Q846" i="31"/>
  <c r="I846" i="31"/>
  <c r="O845" i="31"/>
  <c r="G845" i="31"/>
  <c r="M844" i="31"/>
  <c r="K843" i="31"/>
  <c r="O1059" i="31"/>
  <c r="G990" i="31"/>
  <c r="Q983" i="31"/>
  <c r="M977" i="31"/>
  <c r="I971" i="31"/>
  <c r="O970" i="31"/>
  <c r="K964" i="31"/>
  <c r="G958" i="31"/>
  <c r="Q951" i="31"/>
  <c r="M945" i="31"/>
  <c r="I939" i="31"/>
  <c r="O938" i="31"/>
  <c r="K932" i="31"/>
  <c r="I927" i="31"/>
  <c r="G925" i="31"/>
  <c r="Q923" i="31"/>
  <c r="M922" i="31"/>
  <c r="K921" i="31"/>
  <c r="H920" i="31"/>
  <c r="K919" i="31"/>
  <c r="M918" i="31"/>
  <c r="Q917" i="31"/>
  <c r="G917" i="31"/>
  <c r="H916" i="31"/>
  <c r="M915" i="31"/>
  <c r="I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M989" i="31"/>
  <c r="I983" i="31"/>
  <c r="O982" i="31"/>
  <c r="K976" i="31"/>
  <c r="G970" i="31"/>
  <c r="Q963" i="31"/>
  <c r="M957" i="31"/>
  <c r="I951" i="31"/>
  <c r="O950" i="31"/>
  <c r="K944" i="31"/>
  <c r="G938" i="31"/>
  <c r="Q931" i="31"/>
  <c r="O926" i="31"/>
  <c r="Q924" i="31"/>
  <c r="O923" i="31"/>
  <c r="K922" i="31"/>
  <c r="I921" i="31"/>
  <c r="G920" i="31"/>
  <c r="I919" i="31"/>
  <c r="L918" i="31"/>
  <c r="P917" i="31"/>
  <c r="Q916" i="31"/>
  <c r="G916" i="31"/>
  <c r="L915" i="31"/>
  <c r="Q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K988" i="31"/>
  <c r="G982" i="31"/>
  <c r="Q975" i="31"/>
  <c r="M969" i="31"/>
  <c r="I963" i="31"/>
  <c r="O962" i="31"/>
  <c r="K956" i="31"/>
  <c r="G950" i="31"/>
  <c r="Q943" i="31"/>
  <c r="M937" i="31"/>
  <c r="I931" i="31"/>
  <c r="O930" i="31"/>
  <c r="K926" i="31"/>
  <c r="O924" i="31"/>
  <c r="M923" i="31"/>
  <c r="I922" i="31"/>
  <c r="G921" i="31"/>
  <c r="G919" i="31"/>
  <c r="K918" i="31"/>
  <c r="O917" i="31"/>
  <c r="P916" i="31"/>
  <c r="F916" i="31"/>
  <c r="K915" i="31"/>
  <c r="O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859" i="31"/>
  <c r="N858" i="31"/>
  <c r="F858" i="31"/>
  <c r="L857" i="31"/>
  <c r="J856" i="31"/>
  <c r="P855" i="31"/>
  <c r="H855" i="31"/>
  <c r="N854" i="31"/>
  <c r="F854" i="31"/>
  <c r="L853" i="31"/>
  <c r="J852" i="31"/>
  <c r="P851" i="31"/>
  <c r="H851" i="31"/>
  <c r="N850" i="31"/>
  <c r="F850" i="31"/>
  <c r="L849" i="31"/>
  <c r="J848" i="31"/>
  <c r="P847" i="31"/>
  <c r="H847" i="31"/>
  <c r="N846" i="31"/>
  <c r="F846" i="31"/>
  <c r="L845" i="31"/>
  <c r="J844" i="31"/>
  <c r="K968" i="31"/>
  <c r="J918" i="31"/>
  <c r="G911" i="31"/>
  <c r="M910" i="31"/>
  <c r="I904" i="31"/>
  <c r="O891" i="31"/>
  <c r="K885" i="31"/>
  <c r="Q884" i="31"/>
  <c r="G879" i="31"/>
  <c r="M878" i="31"/>
  <c r="I872" i="31"/>
  <c r="O863" i="31"/>
  <c r="F861" i="31"/>
  <c r="M858" i="31"/>
  <c r="I856" i="31"/>
  <c r="N853" i="31"/>
  <c r="J851" i="31"/>
  <c r="I849" i="31"/>
  <c r="O847" i="31"/>
  <c r="Q844" i="31"/>
  <c r="P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I943" i="31"/>
  <c r="O942" i="31"/>
  <c r="M917" i="31"/>
  <c r="O916" i="31"/>
  <c r="O903" i="31"/>
  <c r="K897" i="31"/>
  <c r="Q896" i="31"/>
  <c r="G891" i="31"/>
  <c r="M890" i="31"/>
  <c r="I884" i="31"/>
  <c r="O871" i="31"/>
  <c r="N865" i="31"/>
  <c r="J863" i="31"/>
  <c r="Q860" i="31"/>
  <c r="H858" i="31"/>
  <c r="K853" i="31"/>
  <c r="G851" i="31"/>
  <c r="P850" i="31"/>
  <c r="F849" i="31"/>
  <c r="M847" i="31"/>
  <c r="Q845" i="31"/>
  <c r="O844" i="31"/>
  <c r="O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I975" i="31"/>
  <c r="O974" i="31"/>
  <c r="M949" i="31"/>
  <c r="K909" i="31"/>
  <c r="Q908" i="31"/>
  <c r="G903" i="31"/>
  <c r="M902" i="31"/>
  <c r="I896" i="31"/>
  <c r="O883" i="31"/>
  <c r="K877" i="31"/>
  <c r="Q876" i="31"/>
  <c r="G871" i="31"/>
  <c r="M870" i="31"/>
  <c r="K865" i="31"/>
  <c r="G863" i="31"/>
  <c r="P862" i="31"/>
  <c r="L860" i="31"/>
  <c r="O855" i="31"/>
  <c r="F853" i="31"/>
  <c r="M850" i="31"/>
  <c r="Q848" i="31"/>
  <c r="J847" i="31"/>
  <c r="P845" i="31"/>
  <c r="N844" i="31"/>
  <c r="M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981" i="31"/>
  <c r="I915" i="31"/>
  <c r="N914" i="31"/>
  <c r="I908" i="31"/>
  <c r="O895" i="31"/>
  <c r="K889" i="31"/>
  <c r="Q888" i="31"/>
  <c r="G883" i="31"/>
  <c r="M882" i="31"/>
  <c r="I876" i="31"/>
  <c r="F865" i="31"/>
  <c r="M862" i="31"/>
  <c r="I860" i="31"/>
  <c r="N857" i="31"/>
  <c r="J855" i="31"/>
  <c r="Q852" i="31"/>
  <c r="H850" i="31"/>
  <c r="O848" i="31"/>
  <c r="G847" i="31"/>
  <c r="N845" i="31"/>
  <c r="L844" i="31"/>
  <c r="L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L784" i="31"/>
  <c r="J783" i="31"/>
  <c r="P782" i="31"/>
  <c r="Q955" i="31"/>
  <c r="G926" i="31"/>
  <c r="M924" i="31"/>
  <c r="O907" i="31"/>
  <c r="K901" i="31"/>
  <c r="Q900" i="31"/>
  <c r="G895" i="31"/>
  <c r="M894" i="31"/>
  <c r="I888" i="31"/>
  <c r="O875" i="31"/>
  <c r="K869" i="31"/>
  <c r="Q868" i="31"/>
  <c r="Q864" i="31"/>
  <c r="H862" i="31"/>
  <c r="K857" i="31"/>
  <c r="G855" i="31"/>
  <c r="P854" i="31"/>
  <c r="L852" i="31"/>
  <c r="L848" i="31"/>
  <c r="P846" i="31"/>
  <c r="K845" i="31"/>
  <c r="I844" i="31"/>
  <c r="J843" i="31"/>
  <c r="O842" i="31"/>
  <c r="G842" i="31"/>
  <c r="M841" i="31"/>
  <c r="K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773" i="31"/>
  <c r="K772" i="31"/>
  <c r="Q771" i="31"/>
  <c r="Q987" i="31"/>
  <c r="G930" i="31"/>
  <c r="K923" i="31"/>
  <c r="G922" i="31"/>
  <c r="Q920" i="31"/>
  <c r="K913" i="31"/>
  <c r="Q912" i="31"/>
  <c r="G907" i="31"/>
  <c r="M906" i="31"/>
  <c r="I900" i="31"/>
  <c r="O887" i="31"/>
  <c r="K881" i="31"/>
  <c r="Q880" i="31"/>
  <c r="G875" i="31"/>
  <c r="M874" i="31"/>
  <c r="I868" i="31"/>
  <c r="L864" i="31"/>
  <c r="O859" i="31"/>
  <c r="F857" i="31"/>
  <c r="M854" i="31"/>
  <c r="I852" i="31"/>
  <c r="Q849" i="31"/>
  <c r="I848" i="31"/>
  <c r="M846" i="31"/>
  <c r="I845" i="31"/>
  <c r="G844"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H779" i="31"/>
  <c r="N778" i="31"/>
  <c r="F778" i="31"/>
  <c r="L777" i="31"/>
  <c r="J776" i="31"/>
  <c r="P775" i="31"/>
  <c r="H775" i="31"/>
  <c r="N774" i="31"/>
  <c r="F774" i="31"/>
  <c r="G962" i="31"/>
  <c r="Q919" i="31"/>
  <c r="I912" i="31"/>
  <c r="O899" i="31"/>
  <c r="K893" i="31"/>
  <c r="Q892" i="31"/>
  <c r="G887" i="31"/>
  <c r="M886" i="31"/>
  <c r="I880" i="31"/>
  <c r="O867" i="31"/>
  <c r="I864" i="31"/>
  <c r="N861" i="31"/>
  <c r="J859" i="31"/>
  <c r="Q856" i="31"/>
  <c r="H854" i="31"/>
  <c r="N849" i="31"/>
  <c r="G848" i="31"/>
  <c r="K846" i="31"/>
  <c r="H845" i="31"/>
  <c r="F844"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K936" i="31"/>
  <c r="F919" i="31"/>
  <c r="O911" i="31"/>
  <c r="K905" i="31"/>
  <c r="Q904" i="31"/>
  <c r="G899" i="31"/>
  <c r="M898" i="31"/>
  <c r="I892" i="31"/>
  <c r="O879" i="31"/>
  <c r="K873" i="31"/>
  <c r="Q872" i="31"/>
  <c r="G867" i="31"/>
  <c r="M866" i="31"/>
  <c r="K861" i="31"/>
  <c r="G859" i="31"/>
  <c r="P858" i="31"/>
  <c r="L856" i="31"/>
  <c r="O851" i="31"/>
  <c r="K849" i="31"/>
  <c r="H846" i="31"/>
  <c r="F845"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82" i="31"/>
  <c r="H777" i="31"/>
  <c r="L775" i="31"/>
  <c r="P773" i="31"/>
  <c r="N772"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L787" i="31"/>
  <c r="P781" i="31"/>
  <c r="L779" i="31"/>
  <c r="F777" i="31"/>
  <c r="K775" i="31"/>
  <c r="O773" i="31"/>
  <c r="M772" i="31"/>
  <c r="P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J786" i="31"/>
  <c r="N781" i="31"/>
  <c r="J779" i="31"/>
  <c r="N776" i="31"/>
  <c r="J775" i="31"/>
  <c r="N773" i="31"/>
  <c r="L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P785" i="31"/>
  <c r="H781" i="31"/>
  <c r="P778" i="31"/>
  <c r="M776" i="31"/>
  <c r="Q774" i="31"/>
  <c r="L773" i="31"/>
  <c r="J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H785" i="31"/>
  <c r="N784" i="31"/>
  <c r="F781" i="31"/>
  <c r="J778" i="31"/>
  <c r="L776" i="31"/>
  <c r="P774" i="31"/>
  <c r="H773" i="31"/>
  <c r="H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784" i="31"/>
  <c r="N780" i="31"/>
  <c r="H778" i="31"/>
  <c r="F776" i="31"/>
  <c r="J774" i="31"/>
  <c r="G773" i="31"/>
  <c r="G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L783" i="31"/>
  <c r="L780" i="31"/>
  <c r="P777" i="31"/>
  <c r="I774" i="31"/>
  <c r="F773" i="31"/>
  <c r="F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J782" i="31"/>
  <c r="F780" i="31"/>
  <c r="N777" i="31"/>
  <c r="H774"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N691" i="31"/>
  <c r="L686" i="31"/>
  <c r="Q681" i="31"/>
  <c r="F681" i="31"/>
  <c r="H680" i="31"/>
  <c r="M679" i="31"/>
  <c r="I678" i="31"/>
  <c r="N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F691" i="31"/>
  <c r="P682" i="31"/>
  <c r="P681" i="31"/>
  <c r="G680" i="31"/>
  <c r="L679" i="31"/>
  <c r="Q678" i="31"/>
  <c r="H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690" i="31"/>
  <c r="J685" i="31"/>
  <c r="P684" i="31"/>
  <c r="N682" i="31"/>
  <c r="N681" i="31"/>
  <c r="P680" i="31"/>
  <c r="F680" i="31"/>
  <c r="K679" i="31"/>
  <c r="P678" i="31"/>
  <c r="F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F695" i="31"/>
  <c r="H684" i="31"/>
  <c r="L682" i="31"/>
  <c r="L681" i="31"/>
  <c r="O680" i="31"/>
  <c r="J679" i="31"/>
  <c r="N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L694" i="31"/>
  <c r="J689" i="31"/>
  <c r="P688" i="31"/>
  <c r="F684" i="31"/>
  <c r="J682" i="31"/>
  <c r="J681" i="31"/>
  <c r="N680" i="31"/>
  <c r="H679" i="31"/>
  <c r="M678"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H688" i="31"/>
  <c r="N683" i="31"/>
  <c r="H682" i="31"/>
  <c r="I681" i="31"/>
  <c r="M680" i="31"/>
  <c r="P679" i="31"/>
  <c r="G679" i="31"/>
  <c r="L678" i="31"/>
  <c r="Q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J693" i="31"/>
  <c r="P692" i="31"/>
  <c r="N687" i="31"/>
  <c r="L683" i="31"/>
  <c r="F682" i="31"/>
  <c r="H681" i="31"/>
  <c r="L680" i="31"/>
  <c r="O679" i="31"/>
  <c r="F679" i="31"/>
  <c r="K678" i="31"/>
  <c r="P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H692" i="31"/>
  <c r="F687" i="31"/>
  <c r="F683" i="31"/>
  <c r="G681" i="31"/>
  <c r="J680" i="31"/>
  <c r="N679" i="31"/>
  <c r="J678" i="31"/>
  <c r="O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498" i="31"/>
  <c r="G498" i="31"/>
  <c r="M497" i="31"/>
  <c r="K496" i="31"/>
  <c r="Q495" i="31"/>
  <c r="I495" i="31"/>
  <c r="O494" i="31"/>
  <c r="G494" i="31"/>
  <c r="M493" i="31"/>
  <c r="L593"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498" i="31"/>
  <c r="F498" i="31"/>
  <c r="L497" i="31"/>
  <c r="J593"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498" i="31"/>
  <c r="K497" i="31"/>
  <c r="J597" i="31"/>
  <c r="P596" i="31"/>
  <c r="Q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498" i="31"/>
  <c r="J497" i="31"/>
  <c r="H596" i="31"/>
  <c r="P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498" i="31"/>
  <c r="Q497" i="31"/>
  <c r="I497" i="31"/>
  <c r="O496" i="31"/>
  <c r="G496" i="31"/>
  <c r="M495" i="31"/>
  <c r="K494" i="31"/>
  <c r="Q493" i="31"/>
  <c r="I493" i="31"/>
  <c r="N595"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498" i="31"/>
  <c r="P497" i="31"/>
  <c r="H497" i="31"/>
  <c r="N496" i="31"/>
  <c r="F496" i="31"/>
  <c r="L495" i="31"/>
  <c r="J494" i="31"/>
  <c r="F595"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498" i="31"/>
  <c r="I498" i="31"/>
  <c r="O497" i="31"/>
  <c r="G497" i="31"/>
  <c r="M496" i="31"/>
  <c r="K495" i="31"/>
  <c r="Q494" i="31"/>
  <c r="I494" i="31"/>
  <c r="O493" i="31"/>
  <c r="G493" i="31"/>
  <c r="M492" i="31"/>
  <c r="K491" i="31"/>
  <c r="L594"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F519" i="31"/>
  <c r="H508" i="31"/>
  <c r="F503" i="31"/>
  <c r="Q496" i="31"/>
  <c r="O495" i="31"/>
  <c r="M494" i="31"/>
  <c r="L493" i="31"/>
  <c r="P492" i="31"/>
  <c r="G492" i="31"/>
  <c r="L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500" i="31"/>
  <c r="K499" i="31"/>
  <c r="Q1170" i="31"/>
  <c r="I1170" i="31"/>
  <c r="O1169" i="31"/>
  <c r="G1169" i="31"/>
  <c r="M1168" i="31"/>
  <c r="K1167" i="31"/>
  <c r="Q1166" i="31"/>
  <c r="I1166" i="31"/>
  <c r="O1165" i="31"/>
  <c r="G1165" i="31"/>
  <c r="M436" i="31"/>
  <c r="K435" i="31"/>
  <c r="Q434" i="31"/>
  <c r="I434" i="31"/>
  <c r="O433" i="31"/>
  <c r="G433" i="31"/>
  <c r="M430" i="31"/>
  <c r="K429" i="31"/>
  <c r="Q432" i="31"/>
  <c r="I432" i="31"/>
  <c r="O431" i="31"/>
  <c r="G431" i="31"/>
  <c r="M426" i="31"/>
  <c r="K425" i="31"/>
  <c r="Q424" i="31"/>
  <c r="I424" i="31"/>
  <c r="O423" i="31"/>
  <c r="G423" i="31"/>
  <c r="M422" i="31"/>
  <c r="K421" i="31"/>
  <c r="Q420" i="31"/>
  <c r="I420" i="31"/>
  <c r="O419" i="31"/>
  <c r="G419" i="31"/>
  <c r="M428" i="31"/>
  <c r="K427" i="31"/>
  <c r="Q402" i="31"/>
  <c r="I402" i="31"/>
  <c r="O401" i="31"/>
  <c r="G401" i="31"/>
  <c r="M382" i="31"/>
  <c r="K381" i="31"/>
  <c r="Q378" i="31"/>
  <c r="I378" i="31"/>
  <c r="O377" i="31"/>
  <c r="G377" i="31"/>
  <c r="M336" i="31"/>
  <c r="K335" i="31"/>
  <c r="Q66" i="31"/>
  <c r="I66" i="31"/>
  <c r="O65" i="31"/>
  <c r="G65" i="31"/>
  <c r="M326" i="31"/>
  <c r="K325" i="31"/>
  <c r="Q176" i="31"/>
  <c r="I176" i="31"/>
  <c r="O175" i="31"/>
  <c r="G175" i="31"/>
  <c r="M370" i="31"/>
  <c r="K369" i="31"/>
  <c r="Q330" i="31"/>
  <c r="I330" i="31"/>
  <c r="O329" i="31"/>
  <c r="G329" i="31"/>
  <c r="M188" i="31"/>
  <c r="K187" i="31"/>
  <c r="Q52" i="31"/>
  <c r="I52" i="31"/>
  <c r="O51" i="31"/>
  <c r="G51" i="31"/>
  <c r="M184" i="31"/>
  <c r="K183" i="31"/>
  <c r="Q338" i="31"/>
  <c r="I338" i="31"/>
  <c r="O337" i="31"/>
  <c r="G337" i="31"/>
  <c r="M178" i="31"/>
  <c r="K177" i="31"/>
  <c r="Q190" i="31"/>
  <c r="I190" i="31"/>
  <c r="O189" i="31"/>
  <c r="G189" i="31"/>
  <c r="Q244" i="31"/>
  <c r="I244" i="31"/>
  <c r="O243" i="31"/>
  <c r="G243" i="31"/>
  <c r="M252" i="31"/>
  <c r="K251" i="31"/>
  <c r="M130" i="31"/>
  <c r="K129" i="31"/>
  <c r="M60" i="31"/>
  <c r="K59" i="31"/>
  <c r="P396" i="31"/>
  <c r="H396" i="31"/>
  <c r="M395" i="31"/>
  <c r="K400" i="31"/>
  <c r="Q399" i="31"/>
  <c r="I399" i="31"/>
  <c r="O394" i="31"/>
  <c r="G394" i="31"/>
  <c r="M393" i="31"/>
  <c r="J398" i="31"/>
  <c r="O397" i="31"/>
  <c r="G397" i="31"/>
  <c r="M390" i="31"/>
  <c r="K389" i="31"/>
  <c r="P386" i="31"/>
  <c r="H386" i="31"/>
  <c r="M385" i="31"/>
  <c r="K388" i="31"/>
  <c r="Q387" i="31"/>
  <c r="I387" i="31"/>
  <c r="J418" i="31"/>
  <c r="O417" i="31"/>
  <c r="G417" i="31"/>
  <c r="M1154" i="31"/>
  <c r="K1153" i="31"/>
  <c r="Q1152" i="31"/>
  <c r="I1152" i="31"/>
  <c r="O1151" i="31"/>
  <c r="G1151" i="31"/>
  <c r="M1140" i="31"/>
  <c r="K1139" i="31"/>
  <c r="Q1134" i="31"/>
  <c r="I1134" i="31"/>
  <c r="O1133" i="31"/>
  <c r="G1133" i="31"/>
  <c r="M1132" i="31"/>
  <c r="K1131" i="31"/>
  <c r="Q1130" i="31"/>
  <c r="I1130" i="31"/>
  <c r="O1129" i="31"/>
  <c r="G1129" i="31"/>
  <c r="M1128" i="31"/>
  <c r="K1127" i="31"/>
  <c r="Q1124" i="31"/>
  <c r="I1124" i="31"/>
  <c r="O1123" i="31"/>
  <c r="G1123" i="31"/>
  <c r="M1120" i="31"/>
  <c r="K1119" i="31"/>
  <c r="Q1118" i="31"/>
  <c r="I1118" i="31"/>
  <c r="O1117" i="31"/>
  <c r="G1117" i="31"/>
  <c r="M1116" i="31"/>
  <c r="K1115" i="31"/>
  <c r="Q412" i="31"/>
  <c r="I412" i="31"/>
  <c r="O411" i="31"/>
  <c r="G411" i="31"/>
  <c r="M410" i="31"/>
  <c r="K409" i="31"/>
  <c r="Q408" i="31"/>
  <c r="I408" i="31"/>
  <c r="O407" i="31"/>
  <c r="G407" i="31"/>
  <c r="M406" i="31"/>
  <c r="K405" i="31"/>
  <c r="Q404" i="31"/>
  <c r="I404" i="31"/>
  <c r="L518" i="31"/>
  <c r="J513" i="31"/>
  <c r="P512" i="31"/>
  <c r="N507" i="31"/>
  <c r="L502" i="31"/>
  <c r="P496" i="31"/>
  <c r="N495" i="31"/>
  <c r="L494" i="31"/>
  <c r="K493" i="31"/>
  <c r="O492" i="31"/>
  <c r="F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500" i="31"/>
  <c r="J499" i="31"/>
  <c r="P1170" i="31"/>
  <c r="H1170" i="31"/>
  <c r="N1169" i="31"/>
  <c r="F1169" i="31"/>
  <c r="L1168" i="31"/>
  <c r="J1167" i="31"/>
  <c r="P1166" i="31"/>
  <c r="H1166" i="31"/>
  <c r="N1165" i="31"/>
  <c r="F1165" i="31"/>
  <c r="L436" i="31"/>
  <c r="J435" i="31"/>
  <c r="P434" i="31"/>
  <c r="H434" i="31"/>
  <c r="N433" i="31"/>
  <c r="F433" i="31"/>
  <c r="L430" i="31"/>
  <c r="J429" i="31"/>
  <c r="P432" i="31"/>
  <c r="H432" i="31"/>
  <c r="N431" i="31"/>
  <c r="F431" i="31"/>
  <c r="L426" i="31"/>
  <c r="J425" i="31"/>
  <c r="P424" i="31"/>
  <c r="H424" i="31"/>
  <c r="N423" i="31"/>
  <c r="F423" i="31"/>
  <c r="L422" i="31"/>
  <c r="J421" i="31"/>
  <c r="P420" i="31"/>
  <c r="H420" i="31"/>
  <c r="N419" i="31"/>
  <c r="F419" i="31"/>
  <c r="L428" i="31"/>
  <c r="J427" i="31"/>
  <c r="P402" i="31"/>
  <c r="H402" i="31"/>
  <c r="N401" i="31"/>
  <c r="F401" i="31"/>
  <c r="L382" i="31"/>
  <c r="J381" i="31"/>
  <c r="P378" i="31"/>
  <c r="H378" i="31"/>
  <c r="N377" i="31"/>
  <c r="F377" i="31"/>
  <c r="L336" i="31"/>
  <c r="J335" i="31"/>
  <c r="P66" i="31"/>
  <c r="H66" i="31"/>
  <c r="N65" i="31"/>
  <c r="F65" i="31"/>
  <c r="L326" i="31"/>
  <c r="J325" i="31"/>
  <c r="P176" i="31"/>
  <c r="H176" i="31"/>
  <c r="N175" i="31"/>
  <c r="F175" i="31"/>
  <c r="L370" i="31"/>
  <c r="J369" i="31"/>
  <c r="P330" i="31"/>
  <c r="H330" i="31"/>
  <c r="N329" i="31"/>
  <c r="F329" i="31"/>
  <c r="L188" i="31"/>
  <c r="J187" i="31"/>
  <c r="P52" i="31"/>
  <c r="H52" i="31"/>
  <c r="N51" i="31"/>
  <c r="F51" i="31"/>
  <c r="L184" i="31"/>
  <c r="J183" i="31"/>
  <c r="P338" i="31"/>
  <c r="H338" i="31"/>
  <c r="N337" i="31"/>
  <c r="F337" i="31"/>
  <c r="L178" i="31"/>
  <c r="J177" i="31"/>
  <c r="P190" i="31"/>
  <c r="H190" i="31"/>
  <c r="N189" i="31"/>
  <c r="F189" i="31"/>
  <c r="P244" i="31"/>
  <c r="H244" i="31"/>
  <c r="N243" i="31"/>
  <c r="F243" i="31"/>
  <c r="L252" i="31"/>
  <c r="J251" i="31"/>
  <c r="L130" i="31"/>
  <c r="J129" i="31"/>
  <c r="L60" i="31"/>
  <c r="J59" i="31"/>
  <c r="O396" i="31"/>
  <c r="G396" i="31"/>
  <c r="L395" i="31"/>
  <c r="J400" i="31"/>
  <c r="P399" i="31"/>
  <c r="H399" i="31"/>
  <c r="N394" i="31"/>
  <c r="F394" i="31"/>
  <c r="L393" i="31"/>
  <c r="Q398" i="31"/>
  <c r="I398" i="31"/>
  <c r="N397" i="31"/>
  <c r="F397" i="31"/>
  <c r="L390" i="31"/>
  <c r="J389" i="31"/>
  <c r="O386" i="31"/>
  <c r="G386" i="31"/>
  <c r="L385" i="31"/>
  <c r="J388" i="31"/>
  <c r="P387" i="31"/>
  <c r="H387" i="31"/>
  <c r="Q418" i="31"/>
  <c r="I418" i="31"/>
  <c r="N417" i="31"/>
  <c r="F417" i="31"/>
  <c r="L1154" i="31"/>
  <c r="J1153" i="31"/>
  <c r="P1152" i="31"/>
  <c r="H1152" i="31"/>
  <c r="N1151" i="31"/>
  <c r="F1151" i="31"/>
  <c r="L1140" i="31"/>
  <c r="J1139" i="31"/>
  <c r="P1134" i="31"/>
  <c r="H1134" i="31"/>
  <c r="N1133" i="31"/>
  <c r="F1133" i="31"/>
  <c r="L1132" i="31"/>
  <c r="J1131" i="31"/>
  <c r="P1130" i="31"/>
  <c r="H1130" i="31"/>
  <c r="N1129" i="31"/>
  <c r="F1129" i="31"/>
  <c r="L1128" i="31"/>
  <c r="J1127" i="31"/>
  <c r="P1124" i="31"/>
  <c r="H1124" i="31"/>
  <c r="N1123" i="31"/>
  <c r="F1123" i="31"/>
  <c r="L1120" i="31"/>
  <c r="J1119" i="31"/>
  <c r="P1118" i="31"/>
  <c r="H1118" i="31"/>
  <c r="N1117" i="31"/>
  <c r="F1117" i="31"/>
  <c r="L1116" i="31"/>
  <c r="J1115" i="31"/>
  <c r="P412" i="31"/>
  <c r="H412" i="31"/>
  <c r="N411" i="31"/>
  <c r="F411" i="31"/>
  <c r="H512" i="31"/>
  <c r="F507" i="31"/>
  <c r="L496" i="31"/>
  <c r="J495" i="31"/>
  <c r="H494" i="31"/>
  <c r="J493" i="31"/>
  <c r="N492"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500" i="31"/>
  <c r="Q499" i="31"/>
  <c r="I499" i="31"/>
  <c r="O1170" i="31"/>
  <c r="G1170" i="31"/>
  <c r="M1169" i="31"/>
  <c r="K1168" i="31"/>
  <c r="Q1167" i="31"/>
  <c r="I1167" i="31"/>
  <c r="O1166" i="31"/>
  <c r="G1166" i="31"/>
  <c r="M1165" i="31"/>
  <c r="K436" i="31"/>
  <c r="Q435" i="31"/>
  <c r="I435" i="31"/>
  <c r="O434" i="31"/>
  <c r="G434" i="31"/>
  <c r="M433" i="31"/>
  <c r="K430" i="31"/>
  <c r="Q429" i="31"/>
  <c r="I429" i="31"/>
  <c r="O432" i="31"/>
  <c r="G432" i="31"/>
  <c r="M431" i="31"/>
  <c r="K426" i="31"/>
  <c r="Q425" i="31"/>
  <c r="I425" i="31"/>
  <c r="O424" i="31"/>
  <c r="G424" i="31"/>
  <c r="M423" i="31"/>
  <c r="K422" i="31"/>
  <c r="Q421" i="31"/>
  <c r="I421" i="31"/>
  <c r="O420" i="31"/>
  <c r="G420" i="31"/>
  <c r="M419" i="31"/>
  <c r="K428" i="31"/>
  <c r="Q427" i="31"/>
  <c r="I427" i="31"/>
  <c r="O402" i="31"/>
  <c r="G402" i="31"/>
  <c r="M401" i="31"/>
  <c r="K382" i="31"/>
  <c r="Q381" i="31"/>
  <c r="I381" i="31"/>
  <c r="O378" i="31"/>
  <c r="G378" i="31"/>
  <c r="M377" i="31"/>
  <c r="K336" i="31"/>
  <c r="Q335" i="31"/>
  <c r="I335" i="31"/>
  <c r="O66" i="31"/>
  <c r="G66" i="31"/>
  <c r="M65" i="31"/>
  <c r="K326" i="31"/>
  <c r="Q325" i="31"/>
  <c r="I325" i="31"/>
  <c r="O176" i="31"/>
  <c r="G176" i="31"/>
  <c r="M175" i="31"/>
  <c r="K370" i="31"/>
  <c r="Q369" i="31"/>
  <c r="I369" i="31"/>
  <c r="O330" i="31"/>
  <c r="G330" i="31"/>
  <c r="M329" i="31"/>
  <c r="K188" i="31"/>
  <c r="Q187" i="31"/>
  <c r="I187" i="31"/>
  <c r="O52" i="31"/>
  <c r="G52" i="31"/>
  <c r="M51" i="31"/>
  <c r="K184" i="31"/>
  <c r="Q183" i="31"/>
  <c r="I183" i="31"/>
  <c r="O338" i="31"/>
  <c r="G338" i="31"/>
  <c r="M337" i="31"/>
  <c r="K178" i="31"/>
  <c r="Q177" i="31"/>
  <c r="I177" i="31"/>
  <c r="O190" i="31"/>
  <c r="G190" i="31"/>
  <c r="M189" i="31"/>
  <c r="O244" i="31"/>
  <c r="G244" i="31"/>
  <c r="M243" i="31"/>
  <c r="K252" i="31"/>
  <c r="Q251" i="31"/>
  <c r="I251" i="31"/>
  <c r="K130" i="31"/>
  <c r="Q129" i="31"/>
  <c r="I129" i="31"/>
  <c r="K60" i="31"/>
  <c r="Q59" i="31"/>
  <c r="I59" i="31"/>
  <c r="N396" i="31"/>
  <c r="F396" i="31"/>
  <c r="K395" i="31"/>
  <c r="Q400" i="31"/>
  <c r="I400" i="31"/>
  <c r="O399" i="31"/>
  <c r="G399" i="31"/>
  <c r="M394" i="31"/>
  <c r="K393" i="31"/>
  <c r="P398" i="31"/>
  <c r="H398" i="31"/>
  <c r="M397" i="31"/>
  <c r="K390" i="31"/>
  <c r="Q389" i="31"/>
  <c r="I389" i="31"/>
  <c r="N386" i="31"/>
  <c r="F386" i="31"/>
  <c r="K385" i="31"/>
  <c r="Q388" i="31"/>
  <c r="I388" i="31"/>
  <c r="O387" i="31"/>
  <c r="G387" i="31"/>
  <c r="P418" i="31"/>
  <c r="H418" i="31"/>
  <c r="M417" i="31"/>
  <c r="K1154" i="31"/>
  <c r="Q1153" i="31"/>
  <c r="I1153" i="31"/>
  <c r="O1152" i="31"/>
  <c r="G1152" i="31"/>
  <c r="M1151" i="31"/>
  <c r="K1140" i="31"/>
  <c r="Q1139" i="31"/>
  <c r="I1139" i="31"/>
  <c r="O1134" i="31"/>
  <c r="G1134" i="31"/>
  <c r="M1133" i="31"/>
  <c r="K1132" i="31"/>
  <c r="Q1131" i="31"/>
  <c r="I1131" i="31"/>
  <c r="O1130" i="31"/>
  <c r="G1130" i="31"/>
  <c r="M1129" i="31"/>
  <c r="K1128" i="31"/>
  <c r="Q1127" i="31"/>
  <c r="I1127" i="31"/>
  <c r="O1124" i="31"/>
  <c r="G1124" i="31"/>
  <c r="M1123" i="31"/>
  <c r="K1120" i="31"/>
  <c r="Q1119" i="31"/>
  <c r="I1119" i="31"/>
  <c r="J517" i="31"/>
  <c r="P516" i="31"/>
  <c r="N511" i="31"/>
  <c r="L506" i="31"/>
  <c r="J501" i="31"/>
  <c r="P498" i="31"/>
  <c r="J496" i="31"/>
  <c r="H495" i="31"/>
  <c r="F494" i="31"/>
  <c r="H493" i="31"/>
  <c r="L492" i="31"/>
  <c r="Q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500" i="31"/>
  <c r="P499" i="31"/>
  <c r="H499" i="31"/>
  <c r="N1170" i="31"/>
  <c r="F1170" i="31"/>
  <c r="L1169" i="31"/>
  <c r="J1168" i="31"/>
  <c r="P1167" i="31"/>
  <c r="H1167" i="31"/>
  <c r="N1166" i="31"/>
  <c r="F1166" i="31"/>
  <c r="L1165" i="31"/>
  <c r="J436" i="31"/>
  <c r="P435" i="31"/>
  <c r="H435" i="31"/>
  <c r="N434" i="31"/>
  <c r="F434" i="31"/>
  <c r="L433" i="31"/>
  <c r="J430" i="31"/>
  <c r="P429" i="31"/>
  <c r="H429" i="31"/>
  <c r="N432" i="31"/>
  <c r="F432" i="31"/>
  <c r="L431" i="31"/>
  <c r="J426" i="31"/>
  <c r="P425" i="31"/>
  <c r="H425" i="31"/>
  <c r="N424" i="31"/>
  <c r="F424" i="31"/>
  <c r="L423" i="31"/>
  <c r="J422" i="31"/>
  <c r="P421" i="31"/>
  <c r="H421" i="31"/>
  <c r="N420" i="31"/>
  <c r="F420" i="31"/>
  <c r="L419" i="31"/>
  <c r="J428" i="31"/>
  <c r="P427" i="31"/>
  <c r="H427" i="31"/>
  <c r="N402" i="31"/>
  <c r="F402" i="31"/>
  <c r="L401" i="31"/>
  <c r="J382" i="31"/>
  <c r="P381" i="31"/>
  <c r="H381" i="31"/>
  <c r="N378" i="31"/>
  <c r="F378" i="31"/>
  <c r="L377" i="31"/>
  <c r="J336" i="31"/>
  <c r="P335" i="31"/>
  <c r="H335" i="31"/>
  <c r="N66" i="31"/>
  <c r="F66" i="31"/>
  <c r="L65" i="31"/>
  <c r="J326" i="31"/>
  <c r="P325" i="31"/>
  <c r="H325" i="31"/>
  <c r="N176" i="31"/>
  <c r="F176" i="31"/>
  <c r="L175" i="31"/>
  <c r="J370" i="31"/>
  <c r="P369" i="31"/>
  <c r="H369" i="31"/>
  <c r="N330" i="31"/>
  <c r="F330" i="31"/>
  <c r="L329" i="31"/>
  <c r="J188" i="31"/>
  <c r="P187" i="31"/>
  <c r="H187" i="31"/>
  <c r="N52" i="31"/>
  <c r="F52" i="31"/>
  <c r="L51" i="31"/>
  <c r="J184" i="31"/>
  <c r="P183" i="31"/>
  <c r="H183" i="31"/>
  <c r="N338" i="31"/>
  <c r="F338" i="31"/>
  <c r="L337" i="31"/>
  <c r="J178" i="31"/>
  <c r="P177" i="31"/>
  <c r="H177" i="31"/>
  <c r="N190" i="31"/>
  <c r="F190" i="31"/>
  <c r="L189" i="31"/>
  <c r="N244" i="31"/>
  <c r="F244" i="31"/>
  <c r="L243" i="31"/>
  <c r="J252" i="31"/>
  <c r="P251" i="31"/>
  <c r="H251" i="31"/>
  <c r="J130" i="31"/>
  <c r="P129" i="31"/>
  <c r="H129" i="31"/>
  <c r="J60" i="31"/>
  <c r="P59" i="31"/>
  <c r="H59" i="31"/>
  <c r="M396" i="31"/>
  <c r="J395" i="31"/>
  <c r="P400" i="31"/>
  <c r="H400" i="31"/>
  <c r="N399" i="31"/>
  <c r="F399" i="31"/>
  <c r="L394" i="31"/>
  <c r="J393" i="31"/>
  <c r="O398" i="31"/>
  <c r="G398" i="31"/>
  <c r="L397" i="31"/>
  <c r="J390" i="31"/>
  <c r="P389" i="31"/>
  <c r="H389" i="31"/>
  <c r="M386" i="31"/>
  <c r="J385" i="31"/>
  <c r="P388" i="31"/>
  <c r="H388" i="31"/>
  <c r="N387" i="31"/>
  <c r="F387" i="31"/>
  <c r="O418" i="31"/>
  <c r="G418" i="31"/>
  <c r="L417" i="31"/>
  <c r="J1154" i="31"/>
  <c r="P1153" i="31"/>
  <c r="H1153" i="31"/>
  <c r="N1152" i="31"/>
  <c r="F1152" i="31"/>
  <c r="L1151" i="31"/>
  <c r="J1140" i="31"/>
  <c r="P1139" i="31"/>
  <c r="H1139" i="31"/>
  <c r="N1134" i="31"/>
  <c r="F1134" i="31"/>
  <c r="L1133" i="31"/>
  <c r="J1132" i="31"/>
  <c r="P1131" i="31"/>
  <c r="H1131" i="31"/>
  <c r="N1130" i="31"/>
  <c r="F1130" i="31"/>
  <c r="L1129" i="31"/>
  <c r="J1128" i="31"/>
  <c r="P1127" i="31"/>
  <c r="H1127" i="31"/>
  <c r="N1124" i="31"/>
  <c r="F1124" i="31"/>
  <c r="L1123" i="31"/>
  <c r="J1120" i="31"/>
  <c r="P1119" i="31"/>
  <c r="H516" i="31"/>
  <c r="F511" i="31"/>
  <c r="H498" i="31"/>
  <c r="I496" i="31"/>
  <c r="G495" i="31"/>
  <c r="F493" i="31"/>
  <c r="K492" i="31"/>
  <c r="P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500" i="31"/>
  <c r="I500" i="31"/>
  <c r="O499" i="31"/>
  <c r="G499" i="31"/>
  <c r="M1170" i="31"/>
  <c r="K1169" i="31"/>
  <c r="Q1168" i="31"/>
  <c r="I1168" i="31"/>
  <c r="O1167" i="31"/>
  <c r="G1167" i="31"/>
  <c r="M1166" i="31"/>
  <c r="K1165" i="31"/>
  <c r="Q436" i="31"/>
  <c r="I436" i="31"/>
  <c r="O435" i="31"/>
  <c r="G435" i="31"/>
  <c r="M434" i="31"/>
  <c r="K433" i="31"/>
  <c r="Q430" i="31"/>
  <c r="I430" i="31"/>
  <c r="O429" i="31"/>
  <c r="G429" i="31"/>
  <c r="M432" i="31"/>
  <c r="K431" i="31"/>
  <c r="Q426" i="31"/>
  <c r="I426" i="31"/>
  <c r="O425" i="31"/>
  <c r="G425" i="31"/>
  <c r="M424" i="31"/>
  <c r="K423" i="31"/>
  <c r="Q422" i="31"/>
  <c r="I422" i="31"/>
  <c r="O421" i="31"/>
  <c r="G421" i="31"/>
  <c r="M420" i="31"/>
  <c r="K419" i="31"/>
  <c r="Q428" i="31"/>
  <c r="I428" i="31"/>
  <c r="O427" i="31"/>
  <c r="G427" i="31"/>
  <c r="M402" i="31"/>
  <c r="K401" i="31"/>
  <c r="Q382" i="31"/>
  <c r="I382" i="31"/>
  <c r="O381" i="31"/>
  <c r="G381" i="31"/>
  <c r="M378" i="31"/>
  <c r="K377" i="31"/>
  <c r="Q336" i="31"/>
  <c r="I336" i="31"/>
  <c r="O335" i="31"/>
  <c r="G335" i="31"/>
  <c r="M66" i="31"/>
  <c r="K65" i="31"/>
  <c r="Q326" i="31"/>
  <c r="I326" i="31"/>
  <c r="O325" i="31"/>
  <c r="G325" i="31"/>
  <c r="M176" i="31"/>
  <c r="K175" i="31"/>
  <c r="Q370" i="31"/>
  <c r="I370" i="31"/>
  <c r="O369" i="31"/>
  <c r="G369" i="31"/>
  <c r="M330" i="31"/>
  <c r="K329" i="31"/>
  <c r="Q188" i="31"/>
  <c r="I188" i="31"/>
  <c r="O187" i="31"/>
  <c r="G187" i="31"/>
  <c r="M52" i="31"/>
  <c r="K51" i="31"/>
  <c r="Q184" i="31"/>
  <c r="I184" i="31"/>
  <c r="O183" i="31"/>
  <c r="G183" i="31"/>
  <c r="M338" i="31"/>
  <c r="K337" i="31"/>
  <c r="Q178" i="31"/>
  <c r="I178" i="31"/>
  <c r="O177" i="31"/>
  <c r="G177" i="31"/>
  <c r="M190" i="31"/>
  <c r="K189" i="31"/>
  <c r="M244" i="31"/>
  <c r="K243" i="31"/>
  <c r="Q252" i="31"/>
  <c r="I252" i="31"/>
  <c r="O251" i="31"/>
  <c r="G251" i="31"/>
  <c r="Q130" i="31"/>
  <c r="I130" i="31"/>
  <c r="O129" i="31"/>
  <c r="G129" i="31"/>
  <c r="Q60" i="31"/>
  <c r="I60" i="31"/>
  <c r="O59" i="31"/>
  <c r="G59" i="31"/>
  <c r="L396" i="31"/>
  <c r="Q395" i="31"/>
  <c r="I395" i="31"/>
  <c r="O400" i="31"/>
  <c r="G400" i="31"/>
  <c r="M399" i="31"/>
  <c r="K394" i="31"/>
  <c r="Q393" i="31"/>
  <c r="I393" i="31"/>
  <c r="N398" i="31"/>
  <c r="F398" i="31"/>
  <c r="K397" i="31"/>
  <c r="Q390" i="31"/>
  <c r="I390" i="31"/>
  <c r="O389" i="31"/>
  <c r="G389" i="31"/>
  <c r="L386" i="31"/>
  <c r="Q385" i="31"/>
  <c r="I385" i="31"/>
  <c r="O388" i="31"/>
  <c r="G388" i="31"/>
  <c r="M387" i="31"/>
  <c r="N418" i="31"/>
  <c r="F418" i="31"/>
  <c r="K417" i="31"/>
  <c r="Q1154" i="31"/>
  <c r="I1154" i="31"/>
  <c r="O1153" i="31"/>
  <c r="G1153" i="31"/>
  <c r="M1152" i="31"/>
  <c r="K1151" i="31"/>
  <c r="Q1140" i="31"/>
  <c r="I1140" i="31"/>
  <c r="O1139" i="31"/>
  <c r="G1139" i="31"/>
  <c r="M1134" i="31"/>
  <c r="K1133" i="31"/>
  <c r="Q1132" i="31"/>
  <c r="I1132" i="31"/>
  <c r="O1131" i="31"/>
  <c r="G1131" i="31"/>
  <c r="M1130" i="31"/>
  <c r="K1129" i="31"/>
  <c r="Q1128" i="31"/>
  <c r="I1128" i="31"/>
  <c r="O1127" i="31"/>
  <c r="G1127" i="31"/>
  <c r="M1124" i="31"/>
  <c r="K1123" i="31"/>
  <c r="Q1120" i="31"/>
  <c r="I1120" i="31"/>
  <c r="O1119" i="31"/>
  <c r="G1119" i="31"/>
  <c r="M1118" i="31"/>
  <c r="K1117" i="31"/>
  <c r="Q1116" i="31"/>
  <c r="I1116" i="31"/>
  <c r="O1115" i="31"/>
  <c r="G1115" i="31"/>
  <c r="M412" i="31"/>
  <c r="K411" i="31"/>
  <c r="Q410" i="31"/>
  <c r="I410" i="31"/>
  <c r="O409" i="31"/>
  <c r="G409" i="31"/>
  <c r="M408" i="31"/>
  <c r="K407" i="31"/>
  <c r="Q406" i="31"/>
  <c r="I406" i="31"/>
  <c r="O405" i="31"/>
  <c r="J521" i="31"/>
  <c r="P520" i="31"/>
  <c r="N515" i="31"/>
  <c r="L510" i="31"/>
  <c r="J505" i="31"/>
  <c r="P504" i="31"/>
  <c r="N497" i="31"/>
  <c r="H496" i="31"/>
  <c r="F495" i="31"/>
  <c r="J492" i="31"/>
  <c r="O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500" i="31"/>
  <c r="H500" i="31"/>
  <c r="N499" i="31"/>
  <c r="F499" i="31"/>
  <c r="L1170" i="31"/>
  <c r="J1169" i="31"/>
  <c r="P1168" i="31"/>
  <c r="H1168" i="31"/>
  <c r="N1167" i="31"/>
  <c r="F1167" i="31"/>
  <c r="L1166" i="31"/>
  <c r="J1165" i="31"/>
  <c r="P436" i="31"/>
  <c r="H436" i="31"/>
  <c r="N435" i="31"/>
  <c r="F435" i="31"/>
  <c r="L434" i="31"/>
  <c r="J433" i="31"/>
  <c r="P430" i="31"/>
  <c r="H430" i="31"/>
  <c r="N429" i="31"/>
  <c r="F429" i="31"/>
  <c r="L432" i="31"/>
  <c r="J431" i="31"/>
  <c r="P426" i="31"/>
  <c r="H426" i="31"/>
  <c r="N425" i="31"/>
  <c r="F425" i="31"/>
  <c r="L424" i="31"/>
  <c r="J423" i="31"/>
  <c r="P422" i="31"/>
  <c r="H422" i="31"/>
  <c r="N421" i="31"/>
  <c r="F421" i="31"/>
  <c r="L420" i="31"/>
  <c r="J419" i="31"/>
  <c r="P428" i="31"/>
  <c r="H428" i="31"/>
  <c r="N427" i="31"/>
  <c r="F427" i="31"/>
  <c r="L402" i="31"/>
  <c r="J401" i="31"/>
  <c r="P382" i="31"/>
  <c r="H382" i="31"/>
  <c r="N381" i="31"/>
  <c r="F381" i="31"/>
  <c r="L378" i="31"/>
  <c r="J377" i="31"/>
  <c r="P336" i="31"/>
  <c r="H336" i="31"/>
  <c r="N335" i="31"/>
  <c r="F335" i="31"/>
  <c r="L66" i="31"/>
  <c r="J65" i="31"/>
  <c r="P326" i="31"/>
  <c r="H326" i="31"/>
  <c r="N325" i="31"/>
  <c r="F325" i="31"/>
  <c r="L176" i="31"/>
  <c r="J175" i="31"/>
  <c r="P370" i="31"/>
  <c r="H370" i="31"/>
  <c r="N369" i="31"/>
  <c r="F369" i="31"/>
  <c r="L330" i="31"/>
  <c r="J329" i="31"/>
  <c r="P188" i="31"/>
  <c r="H188" i="31"/>
  <c r="N187" i="31"/>
  <c r="F187" i="31"/>
  <c r="L52" i="31"/>
  <c r="J51" i="31"/>
  <c r="P184" i="31"/>
  <c r="H184" i="31"/>
  <c r="N183" i="31"/>
  <c r="F183" i="31"/>
  <c r="L338" i="31"/>
  <c r="J337" i="31"/>
  <c r="P178" i="31"/>
  <c r="H178" i="31"/>
  <c r="N177" i="31"/>
  <c r="F177" i="31"/>
  <c r="L190" i="31"/>
  <c r="J189" i="31"/>
  <c r="L244" i="31"/>
  <c r="J243" i="31"/>
  <c r="P252" i="31"/>
  <c r="H252" i="31"/>
  <c r="N251" i="31"/>
  <c r="F251" i="31"/>
  <c r="P130" i="31"/>
  <c r="H130" i="31"/>
  <c r="N129" i="31"/>
  <c r="F129" i="31"/>
  <c r="P60" i="31"/>
  <c r="H60" i="31"/>
  <c r="N59" i="31"/>
  <c r="F59" i="31"/>
  <c r="K396" i="31"/>
  <c r="P395" i="31"/>
  <c r="H395" i="31"/>
  <c r="N400" i="31"/>
  <c r="F400" i="31"/>
  <c r="L399" i="31"/>
  <c r="J394" i="31"/>
  <c r="P393" i="31"/>
  <c r="H393" i="31"/>
  <c r="M398" i="31"/>
  <c r="J397" i="31"/>
  <c r="P390" i="31"/>
  <c r="H390" i="31"/>
  <c r="N389" i="31"/>
  <c r="F389" i="31"/>
  <c r="K386" i="31"/>
  <c r="P385" i="31"/>
  <c r="H385" i="31"/>
  <c r="N388" i="31"/>
  <c r="F388" i="31"/>
  <c r="L387" i="31"/>
  <c r="M418" i="31"/>
  <c r="J417" i="31"/>
  <c r="P1154" i="31"/>
  <c r="H1154" i="31"/>
  <c r="N1153" i="31"/>
  <c r="F1153" i="31"/>
  <c r="L1152" i="31"/>
  <c r="J1151" i="31"/>
  <c r="P1140" i="31"/>
  <c r="H1140" i="31"/>
  <c r="N1139" i="31"/>
  <c r="F1139" i="31"/>
  <c r="L1134" i="31"/>
  <c r="J1133" i="31"/>
  <c r="P1132" i="31"/>
  <c r="H1132" i="31"/>
  <c r="N1131" i="31"/>
  <c r="F1131" i="31"/>
  <c r="L1130" i="31"/>
  <c r="J1129" i="31"/>
  <c r="P1128" i="31"/>
  <c r="H1128" i="31"/>
  <c r="N1127" i="31"/>
  <c r="F1127" i="31"/>
  <c r="L1124" i="31"/>
  <c r="J1123" i="31"/>
  <c r="P1120" i="31"/>
  <c r="H1120" i="31"/>
  <c r="N1119" i="31"/>
  <c r="F1119" i="31"/>
  <c r="L1118" i="31"/>
  <c r="J1117" i="31"/>
  <c r="P1116" i="31"/>
  <c r="H1116" i="31"/>
  <c r="N1115" i="31"/>
  <c r="F1115" i="31"/>
  <c r="L412" i="31"/>
  <c r="J411" i="31"/>
  <c r="P410" i="31"/>
  <c r="H410" i="31"/>
  <c r="N409" i="31"/>
  <c r="F409" i="31"/>
  <c r="L408" i="31"/>
  <c r="H520" i="31"/>
  <c r="F515" i="31"/>
  <c r="H504" i="31"/>
  <c r="F497" i="31"/>
  <c r="P494" i="31"/>
  <c r="P493" i="31"/>
  <c r="I492" i="31"/>
  <c r="N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500" i="31"/>
  <c r="G500" i="31"/>
  <c r="M499" i="31"/>
  <c r="K1170" i="31"/>
  <c r="Q1169" i="31"/>
  <c r="I1169" i="31"/>
  <c r="O1168" i="31"/>
  <c r="G1168" i="31"/>
  <c r="M1167" i="31"/>
  <c r="K1166" i="31"/>
  <c r="Q1165" i="31"/>
  <c r="I1165" i="31"/>
  <c r="O436" i="31"/>
  <c r="G436" i="31"/>
  <c r="M435" i="31"/>
  <c r="K434" i="31"/>
  <c r="Q433" i="31"/>
  <c r="I433" i="31"/>
  <c r="O430" i="31"/>
  <c r="G430" i="31"/>
  <c r="M429" i="31"/>
  <c r="K432" i="31"/>
  <c r="Q431" i="31"/>
  <c r="I431" i="31"/>
  <c r="O426" i="31"/>
  <c r="G426" i="31"/>
  <c r="M425" i="31"/>
  <c r="K424" i="31"/>
  <c r="Q423" i="31"/>
  <c r="I423" i="31"/>
  <c r="O422" i="31"/>
  <c r="G422" i="31"/>
  <c r="M421" i="31"/>
  <c r="K420" i="31"/>
  <c r="Q419" i="31"/>
  <c r="I419" i="31"/>
  <c r="O428" i="31"/>
  <c r="G428" i="31"/>
  <c r="M427" i="31"/>
  <c r="K402" i="31"/>
  <c r="Q401" i="31"/>
  <c r="I401" i="31"/>
  <c r="O382" i="31"/>
  <c r="G382" i="31"/>
  <c r="M381" i="31"/>
  <c r="K378" i="31"/>
  <c r="Q377" i="31"/>
  <c r="I377" i="31"/>
  <c r="O336" i="31"/>
  <c r="G336" i="31"/>
  <c r="M335" i="31"/>
  <c r="K66" i="31"/>
  <c r="Q65" i="31"/>
  <c r="I65" i="31"/>
  <c r="O326" i="31"/>
  <c r="G326" i="31"/>
  <c r="M325" i="31"/>
  <c r="K176" i="31"/>
  <c r="Q175" i="31"/>
  <c r="I175" i="31"/>
  <c r="O370" i="31"/>
  <c r="G370" i="31"/>
  <c r="M369" i="31"/>
  <c r="K330" i="31"/>
  <c r="Q329" i="31"/>
  <c r="I329" i="31"/>
  <c r="O188" i="31"/>
  <c r="G188" i="31"/>
  <c r="M187" i="31"/>
  <c r="K52" i="31"/>
  <c r="Q51" i="31"/>
  <c r="I51" i="31"/>
  <c r="O184" i="31"/>
  <c r="G184" i="31"/>
  <c r="M183" i="31"/>
  <c r="K338" i="31"/>
  <c r="Q337" i="31"/>
  <c r="I337" i="31"/>
  <c r="O178" i="31"/>
  <c r="G178" i="31"/>
  <c r="M177" i="31"/>
  <c r="K190" i="31"/>
  <c r="Q189" i="31"/>
  <c r="I189" i="31"/>
  <c r="K244" i="31"/>
  <c r="Q243" i="31"/>
  <c r="I243" i="31"/>
  <c r="O252" i="31"/>
  <c r="G252" i="31"/>
  <c r="M251" i="31"/>
  <c r="O130" i="31"/>
  <c r="G130" i="31"/>
  <c r="M129" i="31"/>
  <c r="O60" i="31"/>
  <c r="G60" i="31"/>
  <c r="M59" i="31"/>
  <c r="J396" i="31"/>
  <c r="O395" i="31"/>
  <c r="G395" i="31"/>
  <c r="M400" i="31"/>
  <c r="K399" i="31"/>
  <c r="Q394" i="31"/>
  <c r="I394" i="31"/>
  <c r="O393" i="31"/>
  <c r="G393" i="31"/>
  <c r="L398" i="31"/>
  <c r="Q397" i="31"/>
  <c r="I397" i="31"/>
  <c r="O390" i="31"/>
  <c r="G390" i="31"/>
  <c r="M389" i="31"/>
  <c r="J386" i="31"/>
  <c r="O385" i="31"/>
  <c r="G385" i="31"/>
  <c r="M388" i="31"/>
  <c r="K387" i="31"/>
  <c r="L418" i="31"/>
  <c r="Q417" i="31"/>
  <c r="I417" i="31"/>
  <c r="O1154" i="31"/>
  <c r="G1154" i="31"/>
  <c r="M1153" i="31"/>
  <c r="K1152" i="31"/>
  <c r="Q1151" i="31"/>
  <c r="I1151" i="31"/>
  <c r="O1140" i="31"/>
  <c r="G1140" i="31"/>
  <c r="M1139" i="31"/>
  <c r="K1134" i="31"/>
  <c r="Q1133" i="31"/>
  <c r="I1133" i="31"/>
  <c r="O1132" i="31"/>
  <c r="G1132" i="31"/>
  <c r="M1131" i="31"/>
  <c r="K1130" i="31"/>
  <c r="Q1129" i="31"/>
  <c r="I1129" i="31"/>
  <c r="O1128" i="31"/>
  <c r="G1128" i="31"/>
  <c r="M1127" i="31"/>
  <c r="K1124" i="31"/>
  <c r="Q1123" i="31"/>
  <c r="I1123" i="31"/>
  <c r="O1120" i="31"/>
  <c r="G1120" i="31"/>
  <c r="M1119" i="31"/>
  <c r="K1118" i="31"/>
  <c r="Q1117" i="31"/>
  <c r="I1117" i="31"/>
  <c r="O1116" i="31"/>
  <c r="G1116" i="31"/>
  <c r="M1115" i="31"/>
  <c r="K412" i="31"/>
  <c r="Q411" i="31"/>
  <c r="I411" i="31"/>
  <c r="O410" i="31"/>
  <c r="G410" i="31"/>
  <c r="M409" i="31"/>
  <c r="K408" i="31"/>
  <c r="Q407" i="31"/>
  <c r="I407" i="31"/>
  <c r="O406" i="31"/>
  <c r="G406" i="31"/>
  <c r="M405" i="31"/>
  <c r="N519" i="31"/>
  <c r="L514" i="31"/>
  <c r="J509" i="31"/>
  <c r="P508" i="31"/>
  <c r="N503" i="31"/>
  <c r="P495" i="31"/>
  <c r="N494" i="31"/>
  <c r="N493" i="31"/>
  <c r="Q492" i="31"/>
  <c r="H492" i="31"/>
  <c r="M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500" i="31"/>
  <c r="F500" i="31"/>
  <c r="L499" i="31"/>
  <c r="J1170" i="31"/>
  <c r="P1169" i="31"/>
  <c r="H1169" i="31"/>
  <c r="N1168" i="31"/>
  <c r="F1168" i="31"/>
  <c r="L1167" i="31"/>
  <c r="J1166" i="31"/>
  <c r="P1165" i="31"/>
  <c r="H1165" i="31"/>
  <c r="N436" i="31"/>
  <c r="F436" i="31"/>
  <c r="L435" i="31"/>
  <c r="J434" i="31"/>
  <c r="P433" i="31"/>
  <c r="H433" i="31"/>
  <c r="N430" i="31"/>
  <c r="F430" i="31"/>
  <c r="L429" i="31"/>
  <c r="J432" i="31"/>
  <c r="P431" i="31"/>
  <c r="H431" i="31"/>
  <c r="N426" i="31"/>
  <c r="F426" i="31"/>
  <c r="L425" i="31"/>
  <c r="J424" i="31"/>
  <c r="P423" i="31"/>
  <c r="H423" i="31"/>
  <c r="N422" i="31"/>
  <c r="F422" i="31"/>
  <c r="L421" i="31"/>
  <c r="J420" i="31"/>
  <c r="P419" i="31"/>
  <c r="H419" i="31"/>
  <c r="N428" i="31"/>
  <c r="F428" i="31"/>
  <c r="L427" i="31"/>
  <c r="J402" i="31"/>
  <c r="P401" i="31"/>
  <c r="H401" i="31"/>
  <c r="N382" i="31"/>
  <c r="F382" i="31"/>
  <c r="L381" i="31"/>
  <c r="J378" i="31"/>
  <c r="P377" i="31"/>
  <c r="H377" i="31"/>
  <c r="N336" i="31"/>
  <c r="F336" i="31"/>
  <c r="L335" i="31"/>
  <c r="J66" i="31"/>
  <c r="P65" i="31"/>
  <c r="H65" i="31"/>
  <c r="N326" i="31"/>
  <c r="F326" i="31"/>
  <c r="L325" i="31"/>
  <c r="J176" i="31"/>
  <c r="P175" i="31"/>
  <c r="H175" i="31"/>
  <c r="N370" i="31"/>
  <c r="F370" i="31"/>
  <c r="L369" i="31"/>
  <c r="J330" i="31"/>
  <c r="P329" i="31"/>
  <c r="H329" i="31"/>
  <c r="N188" i="31"/>
  <c r="F188" i="31"/>
  <c r="L187" i="31"/>
  <c r="J52" i="31"/>
  <c r="P51" i="31"/>
  <c r="H51" i="31"/>
  <c r="N184" i="31"/>
  <c r="F184" i="31"/>
  <c r="L183" i="31"/>
  <c r="J338" i="31"/>
  <c r="P337" i="31"/>
  <c r="H337" i="31"/>
  <c r="N178" i="31"/>
  <c r="F178" i="31"/>
  <c r="L177" i="31"/>
  <c r="J190" i="31"/>
  <c r="P189" i="31"/>
  <c r="H189" i="31"/>
  <c r="J244" i="31"/>
  <c r="P243" i="31"/>
  <c r="H243" i="31"/>
  <c r="N252" i="31"/>
  <c r="F252" i="31"/>
  <c r="L251" i="31"/>
  <c r="N130" i="31"/>
  <c r="F130" i="31"/>
  <c r="L129" i="31"/>
  <c r="N60" i="31"/>
  <c r="F60" i="31"/>
  <c r="L59" i="31"/>
  <c r="Q396" i="31"/>
  <c r="I396" i="31"/>
  <c r="N395" i="31"/>
  <c r="F395" i="31"/>
  <c r="L400" i="31"/>
  <c r="J399" i="31"/>
  <c r="P394" i="31"/>
  <c r="H394" i="31"/>
  <c r="N393" i="31"/>
  <c r="F393" i="31"/>
  <c r="K398" i="31"/>
  <c r="P397" i="31"/>
  <c r="H397" i="31"/>
  <c r="N390" i="31"/>
  <c r="F390" i="31"/>
  <c r="L389" i="31"/>
  <c r="Q386" i="31"/>
  <c r="I386" i="31"/>
  <c r="N385" i="31"/>
  <c r="F385" i="31"/>
  <c r="L388" i="31"/>
  <c r="J387" i="31"/>
  <c r="K418" i="31"/>
  <c r="P417" i="31"/>
  <c r="H417" i="31"/>
  <c r="N1154" i="31"/>
  <c r="F1154" i="31"/>
  <c r="L1153" i="31"/>
  <c r="J1152" i="31"/>
  <c r="P1151" i="31"/>
  <c r="H1151" i="31"/>
  <c r="N1140" i="31"/>
  <c r="F1140" i="31"/>
  <c r="L1139" i="31"/>
  <c r="J1134" i="31"/>
  <c r="P1133" i="31"/>
  <c r="H1133" i="31"/>
  <c r="N1132" i="31"/>
  <c r="F1132" i="31"/>
  <c r="L1131" i="31"/>
  <c r="J1130" i="31"/>
  <c r="P1129" i="31"/>
  <c r="H1129" i="31"/>
  <c r="N1128" i="31"/>
  <c r="F1128" i="31"/>
  <c r="L1127" i="31"/>
  <c r="J1124" i="31"/>
  <c r="P1123" i="31"/>
  <c r="H1123" i="31"/>
  <c r="N1120" i="31"/>
  <c r="F1120" i="31"/>
  <c r="L1119" i="31"/>
  <c r="M1117" i="31"/>
  <c r="Q1115" i="31"/>
  <c r="G412" i="31"/>
  <c r="N410" i="31"/>
  <c r="L409" i="31"/>
  <c r="H408" i="31"/>
  <c r="J407" i="31"/>
  <c r="K406" i="31"/>
  <c r="L405" i="31"/>
  <c r="P404" i="31"/>
  <c r="G404" i="31"/>
  <c r="M403" i="31"/>
  <c r="K1164" i="31"/>
  <c r="Q1163" i="31"/>
  <c r="I1163" i="31"/>
  <c r="O1156" i="31"/>
  <c r="M1155" i="31"/>
  <c r="Q1137" i="31"/>
  <c r="O384" i="31"/>
  <c r="M383" i="31"/>
  <c r="O1137" i="31"/>
  <c r="H1119" i="31"/>
  <c r="L1117" i="31"/>
  <c r="P1115" i="31"/>
  <c r="F412" i="31"/>
  <c r="L410" i="31"/>
  <c r="J409" i="31"/>
  <c r="G408" i="31"/>
  <c r="H407" i="31"/>
  <c r="J406" i="31"/>
  <c r="J405" i="31"/>
  <c r="O404" i="31"/>
  <c r="F404" i="31"/>
  <c r="L403" i="31"/>
  <c r="J1164" i="31"/>
  <c r="P1163" i="31"/>
  <c r="H1163" i="31"/>
  <c r="N1156" i="31"/>
  <c r="F1156" i="31"/>
  <c r="L1155" i="31"/>
  <c r="J1138" i="31"/>
  <c r="P1137" i="31"/>
  <c r="H1137" i="31"/>
  <c r="N384" i="31"/>
  <c r="F384" i="31"/>
  <c r="L383" i="31"/>
  <c r="K1155" i="31"/>
  <c r="G1137" i="31"/>
  <c r="L384" i="31"/>
  <c r="O1118" i="31"/>
  <c r="H1117" i="31"/>
  <c r="L1115" i="31"/>
  <c r="P411" i="31"/>
  <c r="K410" i="31"/>
  <c r="I409" i="31"/>
  <c r="F408" i="31"/>
  <c r="F407" i="31"/>
  <c r="H406" i="31"/>
  <c r="I405" i="31"/>
  <c r="N404" i="31"/>
  <c r="K403" i="31"/>
  <c r="Q1164" i="31"/>
  <c r="I1164" i="31"/>
  <c r="O1163" i="31"/>
  <c r="G1163" i="31"/>
  <c r="M1156" i="31"/>
  <c r="I1138" i="31"/>
  <c r="K383" i="31"/>
  <c r="N1118" i="31"/>
  <c r="I1115" i="31"/>
  <c r="M411" i="31"/>
  <c r="J410" i="31"/>
  <c r="H409" i="31"/>
  <c r="F406" i="31"/>
  <c r="H405" i="31"/>
  <c r="M404" i="31"/>
  <c r="J403" i="31"/>
  <c r="P1164" i="31"/>
  <c r="H1164" i="31"/>
  <c r="N1163" i="31"/>
  <c r="F1163" i="31"/>
  <c r="L1156" i="31"/>
  <c r="J1155" i="31"/>
  <c r="P1138" i="31"/>
  <c r="H1138" i="31"/>
  <c r="N1137" i="31"/>
  <c r="F1137" i="31"/>
  <c r="J1118" i="31"/>
  <c r="N1116" i="31"/>
  <c r="H1115" i="31"/>
  <c r="L411" i="31"/>
  <c r="F410" i="31"/>
  <c r="P408" i="31"/>
  <c r="P407" i="31"/>
  <c r="G405" i="31"/>
  <c r="L404" i="31"/>
  <c r="Q403" i="31"/>
  <c r="I403" i="31"/>
  <c r="O1164" i="31"/>
  <c r="G1164" i="31"/>
  <c r="M1163" i="31"/>
  <c r="K1156" i="31"/>
  <c r="Q1155" i="31"/>
  <c r="I1155" i="31"/>
  <c r="O1138" i="31"/>
  <c r="G1138" i="31"/>
  <c r="M1137" i="31"/>
  <c r="K384" i="31"/>
  <c r="Q383" i="31"/>
  <c r="I383" i="31"/>
  <c r="P1155" i="31"/>
  <c r="N1138" i="31"/>
  <c r="L1137" i="31"/>
  <c r="P383" i="31"/>
  <c r="Q384" i="31"/>
  <c r="G383" i="31"/>
  <c r="G1118" i="31"/>
  <c r="K1116" i="31"/>
  <c r="O412" i="31"/>
  <c r="H411" i="31"/>
  <c r="O408" i="31"/>
  <c r="N407" i="31"/>
  <c r="P406" i="31"/>
  <c r="Q405" i="31"/>
  <c r="F405" i="31"/>
  <c r="K404" i="31"/>
  <c r="P403" i="31"/>
  <c r="H403" i="31"/>
  <c r="N1164" i="31"/>
  <c r="F1164" i="31"/>
  <c r="L1163" i="31"/>
  <c r="J1156" i="31"/>
  <c r="H1155" i="31"/>
  <c r="F1138" i="31"/>
  <c r="J384" i="31"/>
  <c r="H383" i="31"/>
  <c r="O383" i="31"/>
  <c r="F1118" i="31"/>
  <c r="J1116" i="31"/>
  <c r="N412" i="31"/>
  <c r="Q409" i="31"/>
  <c r="N408" i="31"/>
  <c r="M407" i="31"/>
  <c r="N406" i="31"/>
  <c r="P405" i="31"/>
  <c r="J404" i="31"/>
  <c r="O403" i="31"/>
  <c r="G403" i="31"/>
  <c r="M1164" i="31"/>
  <c r="K1163" i="31"/>
  <c r="Q1156" i="31"/>
  <c r="I1156" i="31"/>
  <c r="O1155" i="31"/>
  <c r="G1155" i="31"/>
  <c r="M1138" i="31"/>
  <c r="K1137" i="31"/>
  <c r="I384" i="31"/>
  <c r="P1117" i="31"/>
  <c r="F1116" i="31"/>
  <c r="J412" i="31"/>
  <c r="P409" i="31"/>
  <c r="J408" i="31"/>
  <c r="L407" i="31"/>
  <c r="L406" i="31"/>
  <c r="N405" i="31"/>
  <c r="H404" i="31"/>
  <c r="N403" i="31"/>
  <c r="F403" i="31"/>
  <c r="L1164" i="31"/>
  <c r="J1163" i="31"/>
  <c r="P1156" i="31"/>
  <c r="H1156" i="31"/>
  <c r="N1155" i="31"/>
  <c r="F1155" i="31"/>
  <c r="L1138" i="31"/>
  <c r="J1137" i="31"/>
  <c r="P384" i="31"/>
  <c r="H384" i="31"/>
  <c r="N383" i="31"/>
  <c r="F383" i="31"/>
  <c r="G1156" i="31"/>
  <c r="K1138" i="31"/>
  <c r="I1137" i="31"/>
  <c r="G384" i="31"/>
  <c r="Q1138" i="31"/>
  <c r="M384" i="31"/>
  <c r="J383" i="31"/>
  <c r="R379" i="31" l="1"/>
  <c r="R380" i="31"/>
  <c r="R286" i="31"/>
  <c r="R285" i="31"/>
  <c r="R22" i="31"/>
  <c r="R1181" i="31"/>
  <c r="R1176" i="31"/>
  <c r="R104" i="31"/>
  <c r="R12" i="31"/>
  <c r="R41" i="31"/>
  <c r="R46" i="31"/>
  <c r="R392" i="31"/>
  <c r="R363" i="31"/>
  <c r="R364" i="31"/>
  <c r="R287" i="31"/>
  <c r="R1178" i="31"/>
  <c r="R26" i="31"/>
  <c r="R360" i="31"/>
  <c r="R234" i="31"/>
  <c r="R320" i="31"/>
  <c r="R198" i="31"/>
  <c r="R40" i="31"/>
  <c r="R197" i="31"/>
  <c r="R1182" i="31"/>
  <c r="R70" i="31"/>
  <c r="R23" i="31"/>
  <c r="R241" i="31"/>
  <c r="R69" i="31"/>
  <c r="R1177" i="31"/>
  <c r="R103" i="31"/>
  <c r="R11" i="31"/>
  <c r="R117" i="31"/>
  <c r="R118" i="31"/>
  <c r="R321" i="31"/>
  <c r="R332" i="31"/>
  <c r="R319" i="31"/>
  <c r="R10" i="31"/>
  <c r="R21" i="31"/>
  <c r="R42" i="31"/>
  <c r="R1175" i="31"/>
  <c r="R45" i="31"/>
  <c r="R13" i="31"/>
  <c r="R322" i="31"/>
  <c r="R9" i="31"/>
  <c r="R288" i="31"/>
  <c r="R24" i="31"/>
  <c r="R14" i="31"/>
  <c r="R242" i="31"/>
  <c r="R39" i="31"/>
  <c r="R331" i="31"/>
  <c r="R25" i="31"/>
  <c r="R391" i="31"/>
  <c r="R359" i="31"/>
  <c r="R233" i="31"/>
  <c r="R992" i="31"/>
  <c r="R18" i="31"/>
  <c r="R73" i="31"/>
  <c r="R139" i="31"/>
  <c r="R395" i="31"/>
  <c r="R497" i="31"/>
  <c r="R403" i="31"/>
  <c r="R408" i="31"/>
  <c r="R369" i="31"/>
  <c r="R427" i="31"/>
  <c r="R435" i="31"/>
  <c r="R447" i="31"/>
  <c r="R463" i="31"/>
  <c r="R479" i="31"/>
  <c r="R507" i="31"/>
  <c r="R595" i="31"/>
  <c r="R596" i="31"/>
  <c r="R612" i="31"/>
  <c r="R628" i="31"/>
  <c r="R644" i="31"/>
  <c r="R660" i="31"/>
  <c r="R676" i="31"/>
  <c r="R772" i="31"/>
  <c r="R796" i="31"/>
  <c r="R812" i="31"/>
  <c r="R828" i="31"/>
  <c r="R916" i="31"/>
  <c r="R913" i="31"/>
  <c r="R863" i="31"/>
  <c r="R921" i="31"/>
  <c r="R937" i="31"/>
  <c r="R953" i="31"/>
  <c r="R969" i="31"/>
  <c r="R985" i="31"/>
  <c r="R1036" i="31"/>
  <c r="R1071" i="31"/>
  <c r="R1006" i="31"/>
  <c r="R1038" i="31"/>
  <c r="R1070" i="31"/>
  <c r="R1078" i="31"/>
  <c r="R266" i="31"/>
  <c r="R347" i="31"/>
  <c r="R228" i="31"/>
  <c r="R343" i="31"/>
  <c r="R263" i="31"/>
  <c r="R354" i="31"/>
  <c r="R126" i="31"/>
  <c r="R50" i="31"/>
  <c r="R168" i="31"/>
  <c r="R159" i="31"/>
  <c r="R169" i="31"/>
  <c r="R163" i="31"/>
  <c r="R155" i="31"/>
  <c r="R238" i="31"/>
  <c r="R58" i="31"/>
  <c r="R275" i="31"/>
  <c r="R98" i="31"/>
  <c r="R1116" i="31"/>
  <c r="R1120" i="31"/>
  <c r="R1154" i="31"/>
  <c r="R390" i="31"/>
  <c r="R515" i="31"/>
  <c r="R780" i="31"/>
  <c r="R773" i="31"/>
  <c r="R511" i="31"/>
  <c r="R1140" i="31"/>
  <c r="R436" i="31"/>
  <c r="R448" i="31"/>
  <c r="R464" i="31"/>
  <c r="R480" i="31"/>
  <c r="R695" i="31"/>
  <c r="R843" i="31"/>
  <c r="R802" i="31"/>
  <c r="R818" i="31"/>
  <c r="R834" i="31"/>
  <c r="R109" i="31"/>
  <c r="R34" i="31"/>
  <c r="R346" i="31"/>
  <c r="R784" i="31"/>
  <c r="R865" i="31"/>
  <c r="R357" i="31"/>
  <c r="R273" i="31"/>
  <c r="R31" i="31"/>
  <c r="R94" i="31"/>
  <c r="R1155" i="31"/>
  <c r="R384" i="31"/>
  <c r="R410" i="31"/>
  <c r="R1132" i="31"/>
  <c r="R252" i="31"/>
  <c r="R188" i="31"/>
  <c r="R382" i="31"/>
  <c r="R430" i="31"/>
  <c r="R444" i="31"/>
  <c r="R460" i="31"/>
  <c r="R476" i="31"/>
  <c r="R495" i="31"/>
  <c r="R1130" i="31"/>
  <c r="R190" i="31"/>
  <c r="R176" i="31"/>
  <c r="R420" i="31"/>
  <c r="R1166" i="31"/>
  <c r="R450" i="31"/>
  <c r="R466" i="31"/>
  <c r="R482" i="31"/>
  <c r="R386" i="31"/>
  <c r="R397" i="31"/>
  <c r="R503" i="31"/>
  <c r="R531" i="31"/>
  <c r="R547" i="31"/>
  <c r="R563" i="31"/>
  <c r="R579" i="31"/>
  <c r="R510" i="31"/>
  <c r="R526" i="31"/>
  <c r="R542" i="31"/>
  <c r="R558" i="31"/>
  <c r="R574" i="31"/>
  <c r="R590" i="31"/>
  <c r="R509" i="31"/>
  <c r="R525" i="31"/>
  <c r="R541" i="31"/>
  <c r="R557" i="31"/>
  <c r="R573" i="31"/>
  <c r="R589" i="31"/>
  <c r="R601" i="31"/>
  <c r="R617" i="31"/>
  <c r="R633" i="31"/>
  <c r="R649" i="31"/>
  <c r="R665" i="31"/>
  <c r="R683" i="31"/>
  <c r="R594" i="31"/>
  <c r="R610" i="31"/>
  <c r="R626" i="31"/>
  <c r="R642" i="31"/>
  <c r="R658" i="31"/>
  <c r="R674" i="31"/>
  <c r="R681" i="31"/>
  <c r="R685" i="31"/>
  <c r="R701" i="31"/>
  <c r="R717" i="31"/>
  <c r="R733" i="31"/>
  <c r="R749" i="31"/>
  <c r="R765" i="31"/>
  <c r="R781" i="31"/>
  <c r="R775" i="31"/>
  <c r="R791" i="31"/>
  <c r="R807" i="31"/>
  <c r="R823" i="31"/>
  <c r="R839" i="31"/>
  <c r="R844" i="31"/>
  <c r="R782" i="31"/>
  <c r="R798" i="31"/>
  <c r="R814" i="31"/>
  <c r="R830" i="31"/>
  <c r="R793" i="31"/>
  <c r="R809" i="31"/>
  <c r="R825" i="31"/>
  <c r="R841" i="31"/>
  <c r="R850" i="31"/>
  <c r="R866" i="31"/>
  <c r="R882" i="31"/>
  <c r="R898" i="31"/>
  <c r="R914" i="31"/>
  <c r="R852" i="31"/>
  <c r="R868" i="31"/>
  <c r="R884" i="31"/>
  <c r="R900" i="31"/>
  <c r="R932" i="31"/>
  <c r="R948" i="31"/>
  <c r="R964" i="31"/>
  <c r="R980" i="31"/>
  <c r="R1028" i="31"/>
  <c r="R927" i="31"/>
  <c r="R943" i="31"/>
  <c r="R959" i="31"/>
  <c r="R975" i="31"/>
  <c r="R991" i="31"/>
  <c r="R1048" i="31"/>
  <c r="R1064" i="31"/>
  <c r="R1003" i="31"/>
  <c r="R1019" i="31"/>
  <c r="R1035" i="31"/>
  <c r="R1051" i="31"/>
  <c r="R1067" i="31"/>
  <c r="R1082" i="31"/>
  <c r="R1005" i="31"/>
  <c r="R1021" i="31"/>
  <c r="R1037" i="31"/>
  <c r="R1053" i="31"/>
  <c r="R1069" i="31"/>
  <c r="R1089" i="31"/>
  <c r="R1105" i="31"/>
  <c r="R293" i="31"/>
  <c r="R309" i="31"/>
  <c r="R181" i="31"/>
  <c r="R1095" i="31"/>
  <c r="R1111" i="31"/>
  <c r="R299" i="31"/>
  <c r="R315" i="31"/>
  <c r="R1098" i="31"/>
  <c r="R1114" i="31"/>
  <c r="R302" i="31"/>
  <c r="R318" i="31"/>
  <c r="R115" i="31"/>
  <c r="R20" i="31"/>
  <c r="R368" i="31"/>
  <c r="R47" i="31"/>
  <c r="R281" i="31"/>
  <c r="R135" i="31"/>
  <c r="R375" i="31"/>
  <c r="R27" i="31"/>
  <c r="R145" i="31"/>
  <c r="R44" i="31"/>
  <c r="R413" i="31"/>
  <c r="R250" i="31"/>
  <c r="R146" i="31"/>
  <c r="R62" i="31"/>
  <c r="R132" i="31"/>
  <c r="R99" i="31"/>
  <c r="R54" i="31"/>
  <c r="R323" i="31"/>
  <c r="R278" i="31"/>
  <c r="R1146" i="31"/>
  <c r="R193" i="31"/>
  <c r="R1125" i="31"/>
  <c r="R1159" i="31"/>
  <c r="R131" i="31"/>
  <c r="R205" i="31"/>
  <c r="R1147" i="31"/>
  <c r="R204" i="31"/>
  <c r="R356" i="31"/>
  <c r="R345" i="31"/>
  <c r="R440" i="31"/>
  <c r="R1162" i="31"/>
  <c r="R221" i="31"/>
  <c r="R207" i="31"/>
  <c r="R1173" i="31"/>
  <c r="R1180" i="31"/>
  <c r="R91" i="31"/>
  <c r="R8" i="31"/>
  <c r="R82" i="31"/>
  <c r="R210" i="31"/>
  <c r="R1118" i="31"/>
  <c r="R1164" i="31"/>
  <c r="R406" i="31"/>
  <c r="R393" i="31"/>
  <c r="R1127" i="31"/>
  <c r="R59" i="31"/>
  <c r="R177" i="31"/>
  <c r="R325" i="31"/>
  <c r="R421" i="31"/>
  <c r="R1167" i="31"/>
  <c r="R451" i="31"/>
  <c r="R467" i="31"/>
  <c r="R483" i="31"/>
  <c r="R493" i="31"/>
  <c r="R1123" i="31"/>
  <c r="R417" i="31"/>
  <c r="R189" i="31"/>
  <c r="R175" i="31"/>
  <c r="R419" i="31"/>
  <c r="R1165" i="31"/>
  <c r="R449" i="31"/>
  <c r="R465" i="31"/>
  <c r="R481" i="31"/>
  <c r="R508" i="31"/>
  <c r="R524" i="31"/>
  <c r="R540" i="31"/>
  <c r="R556" i="31"/>
  <c r="R572" i="31"/>
  <c r="R588" i="31"/>
  <c r="R687" i="31"/>
  <c r="R682" i="31"/>
  <c r="R600" i="31"/>
  <c r="R616" i="31"/>
  <c r="R632" i="31"/>
  <c r="R648" i="31"/>
  <c r="R664" i="31"/>
  <c r="R599" i="31"/>
  <c r="R615" i="31"/>
  <c r="R631" i="31"/>
  <c r="R647" i="31"/>
  <c r="R663" i="31"/>
  <c r="R680" i="31"/>
  <c r="R696" i="31"/>
  <c r="R712" i="31"/>
  <c r="R728" i="31"/>
  <c r="R744" i="31"/>
  <c r="R760" i="31"/>
  <c r="R707" i="31"/>
  <c r="R723" i="31"/>
  <c r="R739" i="31"/>
  <c r="R755" i="31"/>
  <c r="R771" i="31"/>
  <c r="R698" i="31"/>
  <c r="R714" i="31"/>
  <c r="R730" i="31"/>
  <c r="R746" i="31"/>
  <c r="R762" i="31"/>
  <c r="R800" i="31"/>
  <c r="R816" i="31"/>
  <c r="R832" i="31"/>
  <c r="R869" i="31"/>
  <c r="R885" i="31"/>
  <c r="R901" i="31"/>
  <c r="R851" i="31"/>
  <c r="R867" i="31"/>
  <c r="R883" i="31"/>
  <c r="R899" i="31"/>
  <c r="R925" i="31"/>
  <c r="R941" i="31"/>
  <c r="R957" i="31"/>
  <c r="R973" i="31"/>
  <c r="R989" i="31"/>
  <c r="R922" i="31"/>
  <c r="R938" i="31"/>
  <c r="R954" i="31"/>
  <c r="R970" i="31"/>
  <c r="R986" i="31"/>
  <c r="R1008" i="31"/>
  <c r="R994" i="31"/>
  <c r="R1010" i="31"/>
  <c r="R1026" i="31"/>
  <c r="R1042" i="31"/>
  <c r="R1058" i="31"/>
  <c r="R1088" i="31"/>
  <c r="R1104" i="31"/>
  <c r="R290" i="31"/>
  <c r="R308" i="31"/>
  <c r="R180" i="31"/>
  <c r="R240" i="31"/>
  <c r="R17" i="31"/>
  <c r="R119" i="31"/>
  <c r="R196" i="31"/>
  <c r="R254" i="31"/>
  <c r="R158" i="31"/>
  <c r="R339" i="31"/>
  <c r="R173" i="31"/>
  <c r="R376" i="31"/>
  <c r="R28" i="31"/>
  <c r="R344" i="31"/>
  <c r="R264" i="31"/>
  <c r="R257" i="31"/>
  <c r="R256" i="31"/>
  <c r="R327" i="31"/>
  <c r="R105" i="31"/>
  <c r="R371" i="31"/>
  <c r="R268" i="31"/>
  <c r="R121" i="31"/>
  <c r="R111" i="31"/>
  <c r="R122" i="31"/>
  <c r="R267" i="31"/>
  <c r="R61" i="31"/>
  <c r="R206" i="31"/>
  <c r="R1148" i="31"/>
  <c r="R438" i="31"/>
  <c r="R7" i="31"/>
  <c r="R276" i="31"/>
  <c r="R127" i="31"/>
  <c r="R86" i="31"/>
  <c r="R93" i="31"/>
  <c r="R222" i="31"/>
  <c r="R212" i="31"/>
  <c r="R211" i="31"/>
  <c r="R1163" i="31"/>
  <c r="R407" i="31"/>
  <c r="R404" i="31"/>
  <c r="R412" i="31"/>
  <c r="R1128" i="31"/>
  <c r="R130" i="31"/>
  <c r="R184" i="31"/>
  <c r="R336" i="31"/>
  <c r="R426" i="31"/>
  <c r="R500" i="31"/>
  <c r="R456" i="31"/>
  <c r="R472" i="31"/>
  <c r="R488" i="31"/>
  <c r="R389" i="31"/>
  <c r="R1124" i="31"/>
  <c r="R244" i="31"/>
  <c r="R330" i="31"/>
  <c r="R402" i="31"/>
  <c r="R434" i="31"/>
  <c r="R446" i="31"/>
  <c r="R462" i="31"/>
  <c r="R478" i="31"/>
  <c r="R494" i="31"/>
  <c r="R492" i="31"/>
  <c r="R519" i="31"/>
  <c r="R527" i="31"/>
  <c r="R543" i="31"/>
  <c r="R559" i="31"/>
  <c r="R575" i="31"/>
  <c r="R591" i="31"/>
  <c r="R506" i="31"/>
  <c r="R522" i="31"/>
  <c r="R538" i="31"/>
  <c r="R554" i="31"/>
  <c r="R570" i="31"/>
  <c r="R586" i="31"/>
  <c r="R505" i="31"/>
  <c r="R521" i="31"/>
  <c r="R537" i="31"/>
  <c r="R553" i="31"/>
  <c r="R569" i="31"/>
  <c r="R585" i="31"/>
  <c r="R597" i="31"/>
  <c r="R613" i="31"/>
  <c r="R629" i="31"/>
  <c r="R645" i="31"/>
  <c r="R661" i="31"/>
  <c r="R677" i="31"/>
  <c r="R606" i="31"/>
  <c r="R622" i="31"/>
  <c r="R638" i="31"/>
  <c r="R654" i="31"/>
  <c r="R670" i="31"/>
  <c r="R697" i="31"/>
  <c r="R713" i="31"/>
  <c r="R729" i="31"/>
  <c r="R745" i="31"/>
  <c r="R761" i="31"/>
  <c r="R787" i="31"/>
  <c r="R803" i="31"/>
  <c r="R819" i="31"/>
  <c r="R835" i="31"/>
  <c r="R919" i="31"/>
  <c r="R778" i="31"/>
  <c r="R794" i="31"/>
  <c r="R810" i="31"/>
  <c r="R826" i="31"/>
  <c r="R842" i="31"/>
  <c r="R789" i="31"/>
  <c r="R805" i="31"/>
  <c r="R821" i="31"/>
  <c r="R837" i="31"/>
  <c r="R846" i="31"/>
  <c r="R862" i="31"/>
  <c r="R878" i="31"/>
  <c r="R894" i="31"/>
  <c r="R910" i="31"/>
  <c r="R848" i="31"/>
  <c r="R864" i="31"/>
  <c r="R880" i="31"/>
  <c r="R896" i="31"/>
  <c r="R912" i="31"/>
  <c r="R928" i="31"/>
  <c r="R944" i="31"/>
  <c r="R960" i="31"/>
  <c r="R976" i="31"/>
  <c r="R1012" i="31"/>
  <c r="R923" i="31"/>
  <c r="R939" i="31"/>
  <c r="R955" i="31"/>
  <c r="R971" i="31"/>
  <c r="R987" i="31"/>
  <c r="R1032" i="31"/>
  <c r="R1060" i="31"/>
  <c r="R999" i="31"/>
  <c r="R1015" i="31"/>
  <c r="R1031" i="31"/>
  <c r="R1047" i="31"/>
  <c r="R1063" i="31"/>
  <c r="R1001" i="31"/>
  <c r="R1017" i="31"/>
  <c r="R1033" i="31"/>
  <c r="R1049" i="31"/>
  <c r="R1065" i="31"/>
  <c r="R1085" i="31"/>
  <c r="R1101" i="31"/>
  <c r="R291" i="31"/>
  <c r="R305" i="31"/>
  <c r="R191" i="31"/>
  <c r="R1091" i="31"/>
  <c r="R1107" i="31"/>
  <c r="R295" i="31"/>
  <c r="R311" i="31"/>
  <c r="R271" i="31"/>
  <c r="R1094" i="31"/>
  <c r="R1110" i="31"/>
  <c r="R298" i="31"/>
  <c r="R314" i="31"/>
  <c r="R202" i="31"/>
  <c r="R270" i="31"/>
  <c r="R333" i="31"/>
  <c r="R195" i="31"/>
  <c r="R253" i="31"/>
  <c r="R353" i="31"/>
  <c r="R125" i="31"/>
  <c r="R32" i="31"/>
  <c r="R37" i="31"/>
  <c r="R149" i="31"/>
  <c r="R106" i="31"/>
  <c r="R38" i="31"/>
  <c r="R101" i="31"/>
  <c r="R64" i="31"/>
  <c r="R156" i="31"/>
  <c r="R262" i="31"/>
  <c r="R258" i="31"/>
  <c r="R220" i="31"/>
  <c r="R1142" i="31"/>
  <c r="R143" i="31"/>
  <c r="R123" i="31"/>
  <c r="R1149" i="31"/>
  <c r="R259" i="31"/>
  <c r="R1143" i="31"/>
  <c r="R246" i="31"/>
  <c r="R416" i="31"/>
  <c r="R203" i="31"/>
  <c r="R355" i="31"/>
  <c r="R350" i="31"/>
  <c r="R415" i="31"/>
  <c r="R231" i="31"/>
  <c r="R374" i="31"/>
  <c r="R30" i="31"/>
  <c r="R87" i="31"/>
  <c r="R213" i="31"/>
  <c r="R78" i="31"/>
  <c r="R96" i="31"/>
  <c r="R1153" i="31"/>
  <c r="R1117" i="31"/>
  <c r="R1151" i="31"/>
  <c r="R243" i="31"/>
  <c r="R329" i="31"/>
  <c r="R401" i="31"/>
  <c r="R433" i="31"/>
  <c r="R445" i="31"/>
  <c r="R461" i="31"/>
  <c r="R477" i="31"/>
  <c r="R504" i="31"/>
  <c r="R520" i="31"/>
  <c r="R536" i="31"/>
  <c r="R552" i="31"/>
  <c r="R568" i="31"/>
  <c r="R584" i="31"/>
  <c r="R611" i="31"/>
  <c r="R627" i="31"/>
  <c r="R643" i="31"/>
  <c r="R659" i="31"/>
  <c r="R675" i="31"/>
  <c r="R692" i="31"/>
  <c r="R708" i="31"/>
  <c r="R724" i="31"/>
  <c r="R740" i="31"/>
  <c r="R756" i="31"/>
  <c r="R703" i="31"/>
  <c r="R719" i="31"/>
  <c r="R735" i="31"/>
  <c r="R751" i="31"/>
  <c r="R767" i="31"/>
  <c r="R694" i="31"/>
  <c r="R710" i="31"/>
  <c r="R726" i="31"/>
  <c r="R742" i="31"/>
  <c r="R758" i="31"/>
  <c r="R861" i="31"/>
  <c r="R881" i="31"/>
  <c r="R897" i="31"/>
  <c r="R847" i="31"/>
  <c r="R879" i="31"/>
  <c r="R895" i="31"/>
  <c r="R911" i="31"/>
  <c r="R918" i="31"/>
  <c r="R934" i="31"/>
  <c r="R950" i="31"/>
  <c r="R966" i="31"/>
  <c r="R982" i="31"/>
  <c r="R1022" i="31"/>
  <c r="R1054" i="31"/>
  <c r="R1084" i="31"/>
  <c r="R1100" i="31"/>
  <c r="R1172" i="31"/>
  <c r="R304" i="31"/>
  <c r="R186" i="31"/>
  <c r="R110" i="31"/>
  <c r="R157" i="31"/>
  <c r="R226" i="31"/>
  <c r="R199" i="31"/>
  <c r="R164" i="31"/>
  <c r="R133" i="31"/>
  <c r="R102" i="31"/>
  <c r="R75" i="31"/>
  <c r="R260" i="31"/>
  <c r="R1144" i="31"/>
  <c r="R5" i="31"/>
  <c r="R232" i="31"/>
  <c r="R97" i="31"/>
  <c r="R1119" i="31"/>
  <c r="R60" i="31"/>
  <c r="R178" i="31"/>
  <c r="R326" i="31"/>
  <c r="R422" i="31"/>
  <c r="R1168" i="31"/>
  <c r="R452" i="31"/>
  <c r="R468" i="31"/>
  <c r="R484" i="31"/>
  <c r="R400" i="31"/>
  <c r="R1152" i="31"/>
  <c r="R399" i="31"/>
  <c r="R52" i="31"/>
  <c r="R378" i="31"/>
  <c r="R432" i="31"/>
  <c r="R442" i="31"/>
  <c r="R458" i="31"/>
  <c r="R474" i="31"/>
  <c r="R490" i="31"/>
  <c r="R523" i="31"/>
  <c r="R539" i="31"/>
  <c r="R555" i="31"/>
  <c r="R571" i="31"/>
  <c r="R587" i="31"/>
  <c r="R502" i="31"/>
  <c r="R518" i="31"/>
  <c r="R534" i="31"/>
  <c r="R550" i="31"/>
  <c r="R566" i="31"/>
  <c r="R582" i="31"/>
  <c r="R501" i="31"/>
  <c r="R517" i="31"/>
  <c r="R533" i="31"/>
  <c r="R549" i="31"/>
  <c r="R565" i="31"/>
  <c r="R581" i="31"/>
  <c r="R593" i="31"/>
  <c r="R609" i="31"/>
  <c r="R625" i="31"/>
  <c r="R641" i="31"/>
  <c r="R657" i="31"/>
  <c r="R673" i="31"/>
  <c r="R684" i="31"/>
  <c r="R602" i="31"/>
  <c r="R618" i="31"/>
  <c r="R634" i="31"/>
  <c r="R650" i="31"/>
  <c r="R666" i="31"/>
  <c r="R691" i="31"/>
  <c r="R693" i="31"/>
  <c r="R709" i="31"/>
  <c r="R725" i="31"/>
  <c r="R741" i="31"/>
  <c r="R757" i="31"/>
  <c r="R776" i="31"/>
  <c r="R783" i="31"/>
  <c r="R799" i="31"/>
  <c r="R815" i="31"/>
  <c r="R831" i="31"/>
  <c r="R774" i="31"/>
  <c r="R790" i="31"/>
  <c r="R806" i="31"/>
  <c r="R822" i="31"/>
  <c r="R838" i="31"/>
  <c r="R857" i="31"/>
  <c r="R785" i="31"/>
  <c r="R801" i="31"/>
  <c r="R817" i="31"/>
  <c r="R833" i="31"/>
  <c r="R853" i="31"/>
  <c r="R858" i="31"/>
  <c r="R874" i="31"/>
  <c r="R890" i="31"/>
  <c r="R906" i="31"/>
  <c r="R860" i="31"/>
  <c r="R876" i="31"/>
  <c r="R892" i="31"/>
  <c r="R908" i="31"/>
  <c r="R924" i="31"/>
  <c r="R940" i="31"/>
  <c r="R956" i="31"/>
  <c r="R972" i="31"/>
  <c r="R988" i="31"/>
  <c r="R996" i="31"/>
  <c r="R935" i="31"/>
  <c r="R951" i="31"/>
  <c r="R967" i="31"/>
  <c r="R983" i="31"/>
  <c r="R1016" i="31"/>
  <c r="R1056" i="31"/>
  <c r="R1076" i="31"/>
  <c r="R995" i="31"/>
  <c r="R1011" i="31"/>
  <c r="R1027" i="31"/>
  <c r="R1043" i="31"/>
  <c r="R1059" i="31"/>
  <c r="R997" i="31"/>
  <c r="R1013" i="31"/>
  <c r="R1029" i="31"/>
  <c r="R1045" i="31"/>
  <c r="R1061" i="31"/>
  <c r="R16" i="31"/>
  <c r="R1081" i="31"/>
  <c r="R1097" i="31"/>
  <c r="R1113" i="31"/>
  <c r="R301" i="31"/>
  <c r="R317" i="31"/>
  <c r="R165" i="31"/>
  <c r="R1087" i="31"/>
  <c r="R1103" i="31"/>
  <c r="R289" i="31"/>
  <c r="R307" i="31"/>
  <c r="R179" i="31"/>
  <c r="R1090" i="31"/>
  <c r="R1106" i="31"/>
  <c r="R294" i="31"/>
  <c r="R310" i="31"/>
  <c r="R182" i="31"/>
  <c r="R120" i="31"/>
  <c r="R48" i="31"/>
  <c r="R265" i="31"/>
  <c r="R227" i="31"/>
  <c r="R361" i="31"/>
  <c r="R279" i="31"/>
  <c r="R147" i="31"/>
  <c r="R150" i="31"/>
  <c r="R153" i="31"/>
  <c r="R223" i="31"/>
  <c r="R200" i="31"/>
  <c r="R235" i="31"/>
  <c r="R138" i="31"/>
  <c r="R137" i="31"/>
  <c r="R154" i="31"/>
  <c r="R224" i="31"/>
  <c r="R113" i="31"/>
  <c r="R112" i="31"/>
  <c r="R108" i="31"/>
  <c r="R194" i="31"/>
  <c r="R1126" i="31"/>
  <c r="R1160" i="31"/>
  <c r="R277" i="31"/>
  <c r="R1145" i="31"/>
  <c r="R215" i="31"/>
  <c r="R1135" i="31"/>
  <c r="R1161" i="31"/>
  <c r="R230" i="31"/>
  <c r="R437" i="31"/>
  <c r="R245" i="31"/>
  <c r="R68" i="31"/>
  <c r="R171" i="31"/>
  <c r="R218" i="31"/>
  <c r="R373" i="31"/>
  <c r="R83" i="31"/>
  <c r="R79" i="31"/>
  <c r="R81" i="31"/>
  <c r="R209" i="31"/>
  <c r="R1174" i="31"/>
  <c r="R92" i="31"/>
  <c r="R1137" i="31"/>
  <c r="R1156" i="31"/>
  <c r="R1138" i="31"/>
  <c r="R1115" i="31"/>
  <c r="R1139" i="31"/>
  <c r="R388" i="31"/>
  <c r="R251" i="31"/>
  <c r="R187" i="31"/>
  <c r="R381" i="31"/>
  <c r="R429" i="31"/>
  <c r="R443" i="31"/>
  <c r="R459" i="31"/>
  <c r="R475" i="31"/>
  <c r="R491" i="31"/>
  <c r="R411" i="31"/>
  <c r="R1133" i="31"/>
  <c r="R394" i="31"/>
  <c r="R51" i="31"/>
  <c r="R377" i="31"/>
  <c r="R431" i="31"/>
  <c r="R441" i="31"/>
  <c r="R457" i="31"/>
  <c r="R473" i="31"/>
  <c r="R489" i="31"/>
  <c r="R498" i="31"/>
  <c r="R516" i="31"/>
  <c r="R532" i="31"/>
  <c r="R548" i="31"/>
  <c r="R564" i="31"/>
  <c r="R580" i="31"/>
  <c r="R679" i="31"/>
  <c r="R608" i="31"/>
  <c r="R624" i="31"/>
  <c r="R640" i="31"/>
  <c r="R656" i="31"/>
  <c r="R672" i="31"/>
  <c r="R607" i="31"/>
  <c r="R623" i="31"/>
  <c r="R639" i="31"/>
  <c r="R655" i="31"/>
  <c r="R671" i="31"/>
  <c r="R688" i="31"/>
  <c r="R704" i="31"/>
  <c r="R720" i="31"/>
  <c r="R736" i="31"/>
  <c r="R752" i="31"/>
  <c r="R768" i="31"/>
  <c r="R699" i="31"/>
  <c r="R715" i="31"/>
  <c r="R731" i="31"/>
  <c r="R747" i="31"/>
  <c r="R763" i="31"/>
  <c r="R690" i="31"/>
  <c r="R706" i="31"/>
  <c r="R722" i="31"/>
  <c r="R738" i="31"/>
  <c r="R754" i="31"/>
  <c r="R770" i="31"/>
  <c r="R792" i="31"/>
  <c r="R808" i="31"/>
  <c r="R824" i="31"/>
  <c r="R840" i="31"/>
  <c r="R877" i="31"/>
  <c r="R893" i="31"/>
  <c r="R909" i="31"/>
  <c r="R859" i="31"/>
  <c r="R875" i="31"/>
  <c r="R891" i="31"/>
  <c r="R907" i="31"/>
  <c r="R917" i="31"/>
  <c r="R933" i="31"/>
  <c r="R949" i="31"/>
  <c r="R965" i="31"/>
  <c r="R981" i="31"/>
  <c r="R1020" i="31"/>
  <c r="R930" i="31"/>
  <c r="R946" i="31"/>
  <c r="R962" i="31"/>
  <c r="R978" i="31"/>
  <c r="R1040" i="31"/>
  <c r="R1002" i="31"/>
  <c r="R1018" i="31"/>
  <c r="R1034" i="31"/>
  <c r="R1050" i="31"/>
  <c r="R1066" i="31"/>
  <c r="R1080" i="31"/>
  <c r="R1096" i="31"/>
  <c r="R1112" i="31"/>
  <c r="R300" i="31"/>
  <c r="R316" i="31"/>
  <c r="R166" i="31"/>
  <c r="R19" i="31"/>
  <c r="R367" i="31"/>
  <c r="R366" i="31"/>
  <c r="R239" i="31"/>
  <c r="R116" i="31"/>
  <c r="R49" i="31"/>
  <c r="R167" i="31"/>
  <c r="R280" i="31"/>
  <c r="R148" i="31"/>
  <c r="R284" i="31"/>
  <c r="R358" i="31"/>
  <c r="R274" i="31"/>
  <c r="R414" i="31"/>
  <c r="R362" i="31"/>
  <c r="R328" i="31"/>
  <c r="R247" i="31"/>
  <c r="R255" i="31"/>
  <c r="R43" i="31"/>
  <c r="R55" i="31"/>
  <c r="R74" i="31"/>
  <c r="R237" i="31"/>
  <c r="R114" i="31"/>
  <c r="R140" i="31"/>
  <c r="R53" i="31"/>
  <c r="R216" i="31"/>
  <c r="R1136" i="31"/>
  <c r="R352" i="31"/>
  <c r="R57" i="31"/>
  <c r="R80" i="31"/>
  <c r="R439" i="31"/>
  <c r="R172" i="31"/>
  <c r="R208" i="31"/>
  <c r="R29" i="31"/>
  <c r="R405" i="31"/>
  <c r="R370" i="31"/>
  <c r="R428" i="31"/>
  <c r="R1134" i="31"/>
  <c r="R387" i="31"/>
  <c r="R338" i="31"/>
  <c r="R66" i="31"/>
  <c r="R424" i="31"/>
  <c r="R1170" i="31"/>
  <c r="R454" i="31"/>
  <c r="R470" i="31"/>
  <c r="R486" i="31"/>
  <c r="R535" i="31"/>
  <c r="R551" i="31"/>
  <c r="R567" i="31"/>
  <c r="R583" i="31"/>
  <c r="R496" i="31"/>
  <c r="R514" i="31"/>
  <c r="R530" i="31"/>
  <c r="R546" i="31"/>
  <c r="R562" i="31"/>
  <c r="R578" i="31"/>
  <c r="R513" i="31"/>
  <c r="R529" i="31"/>
  <c r="R545" i="31"/>
  <c r="R561" i="31"/>
  <c r="R577" i="31"/>
  <c r="R605" i="31"/>
  <c r="R621" i="31"/>
  <c r="R637" i="31"/>
  <c r="R653" i="31"/>
  <c r="R669" i="31"/>
  <c r="R678" i="31"/>
  <c r="R598" i="31"/>
  <c r="R614" i="31"/>
  <c r="R630" i="31"/>
  <c r="R646" i="31"/>
  <c r="R662" i="31"/>
  <c r="R689" i="31"/>
  <c r="R705" i="31"/>
  <c r="R721" i="31"/>
  <c r="R737" i="31"/>
  <c r="R753" i="31"/>
  <c r="R769" i="31"/>
  <c r="R779" i="31"/>
  <c r="R795" i="31"/>
  <c r="R811" i="31"/>
  <c r="R827" i="31"/>
  <c r="R786" i="31"/>
  <c r="R797" i="31"/>
  <c r="R813" i="31"/>
  <c r="R829" i="31"/>
  <c r="R849" i="31"/>
  <c r="R854" i="31"/>
  <c r="R870" i="31"/>
  <c r="R886" i="31"/>
  <c r="R902" i="31"/>
  <c r="R856" i="31"/>
  <c r="R872" i="31"/>
  <c r="R888" i="31"/>
  <c r="R904" i="31"/>
  <c r="R920" i="31"/>
  <c r="R936" i="31"/>
  <c r="R952" i="31"/>
  <c r="R968" i="31"/>
  <c r="R984" i="31"/>
  <c r="R1044" i="31"/>
  <c r="R931" i="31"/>
  <c r="R947" i="31"/>
  <c r="R963" i="31"/>
  <c r="R979" i="31"/>
  <c r="R1000" i="31"/>
  <c r="R1075" i="31"/>
  <c r="R1052" i="31"/>
  <c r="R1068" i="31"/>
  <c r="R1073" i="31"/>
  <c r="R1007" i="31"/>
  <c r="R1023" i="31"/>
  <c r="R1039" i="31"/>
  <c r="R1055" i="31"/>
  <c r="R1072" i="31"/>
  <c r="R993" i="31"/>
  <c r="R1009" i="31"/>
  <c r="R1025" i="31"/>
  <c r="R1041" i="31"/>
  <c r="R1057" i="31"/>
  <c r="R1077" i="31"/>
  <c r="R1093" i="31"/>
  <c r="R1109" i="31"/>
  <c r="R297" i="31"/>
  <c r="R313" i="31"/>
  <c r="R15" i="31"/>
  <c r="R1083" i="31"/>
  <c r="R1099" i="31"/>
  <c r="R1171" i="31"/>
  <c r="R303" i="31"/>
  <c r="R185" i="31"/>
  <c r="R1086" i="31"/>
  <c r="R1102" i="31"/>
  <c r="R292" i="31"/>
  <c r="R306" i="31"/>
  <c r="R192" i="31"/>
  <c r="R348" i="31"/>
  <c r="R334" i="31"/>
  <c r="R365" i="31"/>
  <c r="R71" i="31"/>
  <c r="R141" i="31"/>
  <c r="R35" i="31"/>
  <c r="R341" i="31"/>
  <c r="R248" i="31"/>
  <c r="R56" i="31"/>
  <c r="R33" i="31"/>
  <c r="R36" i="31"/>
  <c r="R342" i="31"/>
  <c r="R170" i="31"/>
  <c r="R107" i="31"/>
  <c r="R100" i="31"/>
  <c r="R134" i="31"/>
  <c r="R76" i="31"/>
  <c r="R236" i="31"/>
  <c r="R144" i="31"/>
  <c r="R124" i="31"/>
  <c r="R1150" i="31"/>
  <c r="R219" i="31"/>
  <c r="R1141" i="31"/>
  <c r="R161" i="31"/>
  <c r="R1121" i="31"/>
  <c r="R1157" i="31"/>
  <c r="R67" i="31"/>
  <c r="R229" i="31"/>
  <c r="R89" i="31"/>
  <c r="R90" i="31"/>
  <c r="R217" i="31"/>
  <c r="R85" i="31"/>
  <c r="R95" i="31"/>
  <c r="R6" i="31"/>
  <c r="R88" i="31"/>
  <c r="R214" i="31"/>
  <c r="R383" i="31"/>
  <c r="R385" i="31"/>
  <c r="R409" i="31"/>
  <c r="R1131" i="31"/>
  <c r="R129" i="31"/>
  <c r="R183" i="31"/>
  <c r="R335" i="31"/>
  <c r="R425" i="31"/>
  <c r="R499" i="31"/>
  <c r="R455" i="31"/>
  <c r="R471" i="31"/>
  <c r="R487" i="31"/>
  <c r="R418" i="31"/>
  <c r="R398" i="31"/>
  <c r="R396" i="31"/>
  <c r="R1129" i="31"/>
  <c r="R337" i="31"/>
  <c r="R65" i="31"/>
  <c r="R423" i="31"/>
  <c r="R1169" i="31"/>
  <c r="R453" i="31"/>
  <c r="R469" i="31"/>
  <c r="R485" i="31"/>
  <c r="R512" i="31"/>
  <c r="R528" i="31"/>
  <c r="R544" i="31"/>
  <c r="R560" i="31"/>
  <c r="R576" i="31"/>
  <c r="R592" i="31"/>
  <c r="R604" i="31"/>
  <c r="R620" i="31"/>
  <c r="R636" i="31"/>
  <c r="R652" i="31"/>
  <c r="R668" i="31"/>
  <c r="R603" i="31"/>
  <c r="R619" i="31"/>
  <c r="R635" i="31"/>
  <c r="R651" i="31"/>
  <c r="R667" i="31"/>
  <c r="R700" i="31"/>
  <c r="R716" i="31"/>
  <c r="R732" i="31"/>
  <c r="R748" i="31"/>
  <c r="R764" i="31"/>
  <c r="R711" i="31"/>
  <c r="R727" i="31"/>
  <c r="R743" i="31"/>
  <c r="R759" i="31"/>
  <c r="R777" i="31"/>
  <c r="R686" i="31"/>
  <c r="R702" i="31"/>
  <c r="R718" i="31"/>
  <c r="R734" i="31"/>
  <c r="R750" i="31"/>
  <c r="R766" i="31"/>
  <c r="R845" i="31"/>
  <c r="R788" i="31"/>
  <c r="R804" i="31"/>
  <c r="R820" i="31"/>
  <c r="R836" i="31"/>
  <c r="R873" i="31"/>
  <c r="R889" i="31"/>
  <c r="R905" i="31"/>
  <c r="R915" i="31"/>
  <c r="R855" i="31"/>
  <c r="R871" i="31"/>
  <c r="R887" i="31"/>
  <c r="R903" i="31"/>
  <c r="R929" i="31"/>
  <c r="R945" i="31"/>
  <c r="R961" i="31"/>
  <c r="R977" i="31"/>
  <c r="R1004" i="31"/>
  <c r="R926" i="31"/>
  <c r="R942" i="31"/>
  <c r="R958" i="31"/>
  <c r="R974" i="31"/>
  <c r="R990" i="31"/>
  <c r="R1024" i="31"/>
  <c r="R1079" i="31"/>
  <c r="R998" i="31"/>
  <c r="R1014" i="31"/>
  <c r="R1030" i="31"/>
  <c r="R1046" i="31"/>
  <c r="R1062" i="31"/>
  <c r="R1074" i="31"/>
  <c r="R1092" i="31"/>
  <c r="R1108" i="31"/>
  <c r="R296" i="31"/>
  <c r="R312" i="31"/>
  <c r="R272" i="31"/>
  <c r="R201" i="31"/>
  <c r="R269" i="31"/>
  <c r="R151" i="31"/>
  <c r="R282" i="31"/>
  <c r="R136" i="31"/>
  <c r="R283" i="31"/>
  <c r="R152" i="31"/>
  <c r="R72" i="31"/>
  <c r="R142" i="31"/>
  <c r="R340" i="31"/>
  <c r="R174" i="31"/>
  <c r="R160" i="31"/>
  <c r="R225" i="31"/>
  <c r="R249" i="31"/>
  <c r="R63" i="31"/>
  <c r="R324" i="31"/>
  <c r="R372" i="31"/>
  <c r="R261" i="31"/>
  <c r="R162" i="31"/>
  <c r="R1122" i="31"/>
  <c r="R1158" i="31"/>
  <c r="R128" i="31"/>
  <c r="R349" i="31"/>
  <c r="R351" i="31"/>
  <c r="R84" i="31"/>
  <c r="R1179" i="31"/>
  <c r="R77" i="31"/>
  <c r="S380" i="31" l="1"/>
  <c r="T380" i="31" s="1"/>
  <c r="T379" i="31" s="1"/>
  <c r="S286" i="31"/>
  <c r="T286" i="31" s="1"/>
  <c r="T285" i="31" s="1"/>
  <c r="S130" i="31"/>
  <c r="T130" i="31" s="1"/>
  <c r="T129" i="31" s="1"/>
  <c r="S40" i="31"/>
  <c r="T40" i="31" s="1"/>
  <c r="T39" i="31" s="1"/>
  <c r="S1182" i="31"/>
  <c r="T1182" i="31" s="1"/>
  <c r="T1181" i="31" s="1"/>
  <c r="S336" i="31"/>
  <c r="T336" i="31" s="1"/>
  <c r="T335" i="31" s="1"/>
  <c r="S10" i="31"/>
  <c r="T10" i="31" s="1"/>
  <c r="T9" i="31" s="1"/>
  <c r="S70" i="31"/>
  <c r="T70" i="31" s="1"/>
  <c r="T69" i="31" s="1"/>
  <c r="S1176" i="31"/>
  <c r="T1176" i="31" s="1"/>
  <c r="T1175" i="31" s="1"/>
  <c r="S198" i="31"/>
  <c r="T198" i="31" s="1"/>
  <c r="T197" i="31" s="1"/>
  <c r="S288" i="31"/>
  <c r="T288" i="31" s="1"/>
  <c r="T287" i="31" s="1"/>
  <c r="S22" i="31"/>
  <c r="T22" i="31" s="1"/>
  <c r="T21" i="31" s="1"/>
  <c r="S26" i="31"/>
  <c r="T26" i="31" s="1"/>
  <c r="T25" i="31" s="1"/>
  <c r="S392" i="31"/>
  <c r="T392" i="31" s="1"/>
  <c r="T391" i="31" s="1"/>
  <c r="S320" i="31"/>
  <c r="T320" i="31" s="1"/>
  <c r="T319" i="31" s="1"/>
  <c r="S332" i="31"/>
  <c r="T332" i="31" s="1"/>
  <c r="T331" i="31" s="1"/>
  <c r="S46" i="31"/>
  <c r="T46" i="31" s="1"/>
  <c r="T45" i="31" s="1"/>
  <c r="S390" i="31"/>
  <c r="T390" i="31" s="1"/>
  <c r="T389" i="31" s="1"/>
  <c r="S12" i="31"/>
  <c r="T12" i="31" s="1"/>
  <c r="T11" i="31" s="1"/>
  <c r="S386" i="31"/>
  <c r="T386" i="31" s="1"/>
  <c r="T385" i="31" s="1"/>
  <c r="S234" i="31"/>
  <c r="T234" i="31" s="1"/>
  <c r="T233" i="31" s="1"/>
  <c r="S364" i="31"/>
  <c r="T364" i="31" s="1"/>
  <c r="T363" i="31" s="1"/>
  <c r="S360" i="31"/>
  <c r="T360" i="31" s="1"/>
  <c r="T359" i="31" s="1"/>
  <c r="S104" i="31"/>
  <c r="T104" i="31" s="1"/>
  <c r="T103" i="31" s="1"/>
  <c r="S1178" i="31"/>
  <c r="T1178" i="31" s="1"/>
  <c r="T1177" i="31" s="1"/>
  <c r="S14" i="31"/>
  <c r="T14" i="31" s="1"/>
  <c r="T13" i="31" s="1"/>
  <c r="S322" i="31"/>
  <c r="T322" i="31" s="1"/>
  <c r="T321" i="31" s="1"/>
  <c r="S242" i="31"/>
  <c r="T242" i="31" s="1"/>
  <c r="T241" i="31" s="1"/>
  <c r="S24" i="31"/>
  <c r="T24" i="31" s="1"/>
  <c r="T23" i="31" s="1"/>
  <c r="S42" i="31"/>
  <c r="T42" i="31" s="1"/>
  <c r="T41" i="31" s="1"/>
  <c r="S118" i="31"/>
  <c r="T118" i="31" s="1"/>
  <c r="T117" i="31" s="1"/>
  <c r="S354" i="31"/>
  <c r="T354" i="31" s="1"/>
  <c r="T353" i="31" s="1"/>
  <c r="S276" i="31"/>
  <c r="T276" i="31" s="1"/>
  <c r="T275" i="31" s="1"/>
  <c r="S474" i="31"/>
  <c r="T474" i="31" s="1"/>
  <c r="T473" i="31" s="1"/>
  <c r="S126" i="31"/>
  <c r="T126" i="31" s="1"/>
  <c r="T125" i="31" s="1"/>
  <c r="S1142" i="31"/>
  <c r="T1142" i="31" s="1"/>
  <c r="T1141" i="31" s="1"/>
  <c r="S512" i="31"/>
  <c r="T512" i="31" s="1"/>
  <c r="T511" i="31" s="1"/>
  <c r="S714" i="31"/>
  <c r="T714" i="31" s="1"/>
  <c r="T713" i="31" s="1"/>
  <c r="S456" i="31"/>
  <c r="T456" i="31" s="1"/>
  <c r="T455" i="31" s="1"/>
  <c r="S378" i="31"/>
  <c r="T378" i="31" s="1"/>
  <c r="T377" i="31" s="1"/>
  <c r="S500" i="31"/>
  <c r="T500" i="31" s="1"/>
  <c r="T499" i="31" s="1"/>
  <c r="S490" i="31"/>
  <c r="T490" i="31" s="1"/>
  <c r="T489" i="31" s="1"/>
  <c r="S762" i="31"/>
  <c r="T762" i="31" s="1"/>
  <c r="T761" i="31" s="1"/>
  <c r="S730" i="31"/>
  <c r="T730" i="31" s="1"/>
  <c r="T729" i="31" s="1"/>
  <c r="S404" i="31"/>
  <c r="T404" i="31" s="1"/>
  <c r="T403" i="31" s="1"/>
  <c r="S62" i="31"/>
  <c r="T62" i="31" s="1"/>
  <c r="T61" i="31" s="1"/>
  <c r="S432" i="31"/>
  <c r="T432" i="31" s="1"/>
  <c r="T431" i="31" s="1"/>
  <c r="S396" i="31"/>
  <c r="T396" i="31" s="1"/>
  <c r="T395" i="31" s="1"/>
  <c r="S644" i="31"/>
  <c r="T644" i="31" s="1"/>
  <c r="T643" i="31" s="1"/>
  <c r="S698" i="31"/>
  <c r="T698" i="31" s="1"/>
  <c r="T697" i="31" s="1"/>
  <c r="S796" i="31"/>
  <c r="T796" i="31" s="1"/>
  <c r="T795" i="31" s="1"/>
  <c r="S32" i="31"/>
  <c r="T32" i="31" s="1"/>
  <c r="T31" i="31" s="1"/>
  <c r="S64" i="31"/>
  <c r="T64" i="31" s="1"/>
  <c r="T63" i="31" s="1"/>
  <c r="S96" i="31"/>
  <c r="T96" i="31" s="1"/>
  <c r="T95" i="31" s="1"/>
  <c r="S156" i="31"/>
  <c r="T156" i="31" s="1"/>
  <c r="T155" i="31" s="1"/>
  <c r="S298" i="31"/>
  <c r="T298" i="31" s="1"/>
  <c r="T297" i="31" s="1"/>
  <c r="S670" i="31"/>
  <c r="T670" i="31" s="1"/>
  <c r="T669" i="31" s="1"/>
  <c r="S1078" i="31"/>
  <c r="T1078" i="31" s="1"/>
  <c r="T1077" i="31" s="1"/>
  <c r="S218" i="31"/>
  <c r="T218" i="31" s="1"/>
  <c r="T217" i="31" s="1"/>
  <c r="S1098" i="31"/>
  <c r="T1098" i="31" s="1"/>
  <c r="T1097" i="31" s="1"/>
  <c r="S882" i="31"/>
  <c r="T882" i="31" s="1"/>
  <c r="T881" i="31" s="1"/>
  <c r="S356" i="31"/>
  <c r="T356" i="31" s="1"/>
  <c r="T355" i="31" s="1"/>
  <c r="S866" i="31"/>
  <c r="T866" i="31" s="1"/>
  <c r="T865" i="31" s="1"/>
  <c r="S266" i="31"/>
  <c r="T266" i="31" s="1"/>
  <c r="T265" i="31" s="1"/>
  <c r="S110" i="31"/>
  <c r="T110" i="31" s="1"/>
  <c r="T109" i="31" s="1"/>
  <c r="S94" i="31"/>
  <c r="T94" i="31" s="1"/>
  <c r="T93" i="31" s="1"/>
  <c r="S970" i="31"/>
  <c r="T970" i="31" s="1"/>
  <c r="T969" i="31" s="1"/>
  <c r="S1060" i="31"/>
  <c r="T1060" i="31" s="1"/>
  <c r="T1059" i="31" s="1"/>
  <c r="S588" i="31"/>
  <c r="T588" i="31" s="1"/>
  <c r="T587" i="31" s="1"/>
  <c r="S314" i="31"/>
  <c r="T314" i="31" s="1"/>
  <c r="T313" i="31" s="1"/>
  <c r="S54" i="31"/>
  <c r="T54" i="31" s="1"/>
  <c r="T53" i="31" s="1"/>
  <c r="S370" i="31"/>
  <c r="T370" i="31" s="1"/>
  <c r="T369" i="31" s="1"/>
  <c r="S238" i="31"/>
  <c r="T238" i="31" s="1"/>
  <c r="T237" i="31" s="1"/>
  <c r="S812" i="31"/>
  <c r="T812" i="31" s="1"/>
  <c r="T811" i="31" s="1"/>
  <c r="S728" i="31"/>
  <c r="T728" i="31" s="1"/>
  <c r="T727" i="31" s="1"/>
  <c r="S430" i="31"/>
  <c r="T430" i="31" s="1"/>
  <c r="T429" i="31" s="1"/>
  <c r="S1162" i="31"/>
  <c r="T1162" i="31" s="1"/>
  <c r="T1161" i="31" s="1"/>
  <c r="S1080" i="31"/>
  <c r="T1080" i="31" s="1"/>
  <c r="T1079" i="31" s="1"/>
  <c r="S890" i="31"/>
  <c r="T890" i="31" s="1"/>
  <c r="T889" i="31" s="1"/>
  <c r="S44" i="31"/>
  <c r="T44" i="31" s="1"/>
  <c r="T43" i="31" s="1"/>
  <c r="S34" i="31"/>
  <c r="T34" i="31" s="1"/>
  <c r="T33" i="31" s="1"/>
  <c r="S226" i="31"/>
  <c r="T226" i="31" s="1"/>
  <c r="T225" i="31" s="1"/>
  <c r="S642" i="31"/>
  <c r="T642" i="31" s="1"/>
  <c r="T641" i="31" s="1"/>
  <c r="S428" i="31"/>
  <c r="T428" i="31" s="1"/>
  <c r="T427" i="31" s="1"/>
  <c r="S20" i="31"/>
  <c r="T20" i="31" s="1"/>
  <c r="T19" i="31" s="1"/>
  <c r="S744" i="31"/>
  <c r="T744" i="31" s="1"/>
  <c r="T743" i="31" s="1"/>
  <c r="S828" i="31"/>
  <c r="T828" i="31" s="1"/>
  <c r="T827" i="31" s="1"/>
  <c r="S74" i="31"/>
  <c r="T74" i="31" s="1"/>
  <c r="T73" i="31" s="1"/>
  <c r="S50" i="31"/>
  <c r="T50" i="31" s="1"/>
  <c r="T49" i="31" s="1"/>
  <c r="S516" i="31"/>
  <c r="T516" i="31" s="1"/>
  <c r="T515" i="31" s="1"/>
  <c r="S896" i="31"/>
  <c r="T896" i="31" s="1"/>
  <c r="T895" i="31" s="1"/>
  <c r="S410" i="31"/>
  <c r="T410" i="31" s="1"/>
  <c r="T409" i="31" s="1"/>
  <c r="S1010" i="31"/>
  <c r="T1010" i="31" s="1"/>
  <c r="T1009" i="31" s="1"/>
  <c r="S160" i="31"/>
  <c r="T160" i="31" s="1"/>
  <c r="T159" i="31" s="1"/>
  <c r="S476" i="31"/>
  <c r="T476" i="31" s="1"/>
  <c r="T475" i="31" s="1"/>
  <c r="S358" i="31"/>
  <c r="T358" i="31" s="1"/>
  <c r="T357" i="31" s="1"/>
  <c r="S660" i="31"/>
  <c r="T660" i="31" s="1"/>
  <c r="T659" i="31" s="1"/>
  <c r="S912" i="31"/>
  <c r="T912" i="31" s="1"/>
  <c r="T911" i="31" s="1"/>
  <c r="S864" i="31"/>
  <c r="T864" i="31" s="1"/>
  <c r="T863" i="31" s="1"/>
  <c r="S240" i="31"/>
  <c r="T240" i="31" s="1"/>
  <c r="T239" i="31" s="1"/>
  <c r="S802" i="31"/>
  <c r="T802" i="31" s="1"/>
  <c r="T801" i="31" s="1"/>
  <c r="S1132" i="31"/>
  <c r="T1132" i="31" s="1"/>
  <c r="T1131" i="31" s="1"/>
  <c r="S1026" i="31"/>
  <c r="T1026" i="31" s="1"/>
  <c r="T1025" i="31" s="1"/>
  <c r="S814" i="31"/>
  <c r="T814" i="31" s="1"/>
  <c r="T813" i="31" s="1"/>
  <c r="S1146" i="31"/>
  <c r="T1146" i="31" s="1"/>
  <c r="T1145" i="31" s="1"/>
  <c r="S856" i="31"/>
  <c r="T856" i="31" s="1"/>
  <c r="T855" i="31" s="1"/>
  <c r="S304" i="31"/>
  <c r="T304" i="31" s="1"/>
  <c r="T303" i="31" s="1"/>
  <c r="S1140" i="31"/>
  <c r="T1140" i="31" s="1"/>
  <c r="T1139" i="31" s="1"/>
  <c r="S946" i="31"/>
  <c r="T946" i="31" s="1"/>
  <c r="T945" i="31" s="1"/>
  <c r="S1130" i="31"/>
  <c r="T1130" i="31" s="1"/>
  <c r="T1129" i="31" s="1"/>
  <c r="S1094" i="31"/>
  <c r="T1094" i="31" s="1"/>
  <c r="T1093" i="31" s="1"/>
  <c r="S964" i="31"/>
  <c r="T964" i="31" s="1"/>
  <c r="T963" i="31" s="1"/>
  <c r="S170" i="31"/>
  <c r="T170" i="31" s="1"/>
  <c r="T169" i="31" s="1"/>
  <c r="S830" i="31"/>
  <c r="T830" i="31" s="1"/>
  <c r="T829" i="31" s="1"/>
  <c r="S658" i="31"/>
  <c r="T658" i="31" s="1"/>
  <c r="T657" i="31" s="1"/>
  <c r="S916" i="31"/>
  <c r="T916" i="31" s="1"/>
  <c r="T915" i="31" s="1"/>
  <c r="S778" i="31"/>
  <c r="T778" i="31" s="1"/>
  <c r="T777" i="31" s="1"/>
  <c r="S994" i="31"/>
  <c r="T994" i="31" s="1"/>
  <c r="T993" i="31" s="1"/>
  <c r="S140" i="31"/>
  <c r="T140" i="31" s="1"/>
  <c r="T139" i="31" s="1"/>
  <c r="S368" i="31"/>
  <c r="T368" i="31" s="1"/>
  <c r="T367" i="31" s="1"/>
  <c r="S492" i="31"/>
  <c r="T492" i="31" s="1"/>
  <c r="T491" i="31" s="1"/>
  <c r="S210" i="31"/>
  <c r="T210" i="31" s="1"/>
  <c r="T209" i="31" s="1"/>
  <c r="S308" i="31"/>
  <c r="T308" i="31" s="1"/>
  <c r="T307" i="31" s="1"/>
  <c r="S760" i="31"/>
  <c r="T760" i="31" s="1"/>
  <c r="T759" i="31" s="1"/>
  <c r="S384" i="31"/>
  <c r="T384" i="31" s="1"/>
  <c r="T383" i="31" s="1"/>
  <c r="S348" i="31"/>
  <c r="T348" i="31" s="1"/>
  <c r="T347" i="31" s="1"/>
  <c r="S628" i="31"/>
  <c r="T628" i="31" s="1"/>
  <c r="T627" i="31" s="1"/>
  <c r="S1084" i="31"/>
  <c r="T1084" i="31" s="1"/>
  <c r="T1083" i="31" s="1"/>
  <c r="S30" i="31"/>
  <c r="T30" i="31" s="1"/>
  <c r="T29" i="31" s="1"/>
  <c r="S158" i="31"/>
  <c r="T158" i="31" s="1"/>
  <c r="T157" i="31" s="1"/>
  <c r="S986" i="31"/>
  <c r="T986" i="31" s="1"/>
  <c r="T985" i="31" s="1"/>
  <c r="S344" i="31"/>
  <c r="T344" i="31" s="1"/>
  <c r="T343" i="31" s="1"/>
  <c r="S922" i="31"/>
  <c r="T922" i="31" s="1"/>
  <c r="T921" i="31" s="1"/>
  <c r="S676" i="31"/>
  <c r="T676" i="31" s="1"/>
  <c r="T675" i="31" s="1"/>
  <c r="S638" i="31"/>
  <c r="T638" i="31" s="1"/>
  <c r="T637" i="31" s="1"/>
  <c r="S406" i="31"/>
  <c r="T406" i="31" s="1"/>
  <c r="T405" i="31" s="1"/>
  <c r="S16" i="31"/>
  <c r="T16" i="31" s="1"/>
  <c r="T15" i="31" s="1"/>
  <c r="S878" i="31"/>
  <c r="T878" i="31" s="1"/>
  <c r="T877" i="31" s="1"/>
  <c r="S680" i="31"/>
  <c r="T680" i="31" s="1"/>
  <c r="T679" i="31" s="1"/>
  <c r="S252" i="31"/>
  <c r="T252" i="31" s="1"/>
  <c r="T251" i="31" s="1"/>
  <c r="S1114" i="31"/>
  <c r="T1114" i="31" s="1"/>
  <c r="T1113" i="31" s="1"/>
  <c r="S8" i="31"/>
  <c r="T8" i="31" s="1"/>
  <c r="T7" i="31" s="1"/>
  <c r="S978" i="31"/>
  <c r="T978" i="31" s="1"/>
  <c r="T977" i="31" s="1"/>
  <c r="S962" i="31"/>
  <c r="T962" i="31" s="1"/>
  <c r="T961" i="31" s="1"/>
  <c r="S906" i="31"/>
  <c r="T906" i="31" s="1"/>
  <c r="T905" i="31" s="1"/>
  <c r="S892" i="31"/>
  <c r="T892" i="31" s="1"/>
  <c r="T891" i="31" s="1"/>
  <c r="S82" i="31"/>
  <c r="T82" i="31" s="1"/>
  <c r="T81" i="31" s="1"/>
  <c r="S290" i="31"/>
  <c r="T290" i="31" s="1"/>
  <c r="T289" i="31" s="1"/>
  <c r="S1082" i="31"/>
  <c r="T1082" i="31" s="1"/>
  <c r="T1081" i="31" s="1"/>
  <c r="S626" i="31"/>
  <c r="T626" i="31" s="1"/>
  <c r="T625" i="31" s="1"/>
  <c r="S98" i="31"/>
  <c r="T98" i="31" s="1"/>
  <c r="T97" i="31" s="1"/>
  <c r="S230" i="31"/>
  <c r="T230" i="31" s="1"/>
  <c r="T229" i="31" s="1"/>
  <c r="S584" i="31"/>
  <c r="T584" i="31" s="1"/>
  <c r="T583" i="31" s="1"/>
  <c r="S438" i="31"/>
  <c r="T438" i="31" s="1"/>
  <c r="T437" i="31" s="1"/>
  <c r="S1104" i="31"/>
  <c r="T1104" i="31" s="1"/>
  <c r="T1103" i="31" s="1"/>
  <c r="S966" i="31"/>
  <c r="T966" i="31" s="1"/>
  <c r="T965" i="31" s="1"/>
  <c r="S196" i="31"/>
  <c r="T196" i="31" s="1"/>
  <c r="T195" i="31" s="1"/>
  <c r="S18" i="31"/>
  <c r="T18" i="31" s="1"/>
  <c r="T17" i="31" s="1"/>
  <c r="S374" i="31"/>
  <c r="T374" i="31" s="1"/>
  <c r="T373" i="31" s="1"/>
  <c r="S868" i="31"/>
  <c r="T868" i="31" s="1"/>
  <c r="T867" i="31" s="1"/>
  <c r="S982" i="31"/>
  <c r="T982" i="31" s="1"/>
  <c r="T981" i="31" s="1"/>
  <c r="S444" i="31"/>
  <c r="T444" i="31" s="1"/>
  <c r="T443" i="31" s="1"/>
  <c r="S66" i="31"/>
  <c r="T66" i="31" s="1"/>
  <c r="T65" i="31" s="1"/>
  <c r="S268" i="31"/>
  <c r="T268" i="31" s="1"/>
  <c r="T267" i="31" s="1"/>
  <c r="S1164" i="31"/>
  <c r="T1164" i="31" s="1"/>
  <c r="T1163" i="31" s="1"/>
  <c r="S138" i="31"/>
  <c r="T138" i="31" s="1"/>
  <c r="T137" i="31" s="1"/>
  <c r="S478" i="31"/>
  <c r="T478" i="31" s="1"/>
  <c r="T477" i="31" s="1"/>
  <c r="S848" i="31"/>
  <c r="T848" i="31" s="1"/>
  <c r="T847" i="31" s="1"/>
  <c r="S262" i="31"/>
  <c r="T262" i="31" s="1"/>
  <c r="T261" i="31" s="1"/>
  <c r="S1042" i="31"/>
  <c r="T1042" i="31" s="1"/>
  <c r="T1041" i="31" s="1"/>
  <c r="S1008" i="31"/>
  <c r="T1008" i="31" s="1"/>
  <c r="T1007" i="31" s="1"/>
  <c r="S948" i="31"/>
  <c r="T948" i="31" s="1"/>
  <c r="T947" i="31" s="1"/>
  <c r="S850" i="31"/>
  <c r="T850" i="31" s="1"/>
  <c r="T849" i="31" s="1"/>
  <c r="S780" i="31"/>
  <c r="T780" i="31" s="1"/>
  <c r="T779" i="31" s="1"/>
  <c r="S622" i="31"/>
  <c r="T622" i="31" s="1"/>
  <c r="T621" i="31" s="1"/>
  <c r="S910" i="31"/>
  <c r="T910" i="31" s="1"/>
  <c r="T909" i="31" s="1"/>
  <c r="S498" i="31"/>
  <c r="T498" i="31" s="1"/>
  <c r="T497" i="31" s="1"/>
  <c r="S818" i="31"/>
  <c r="T818" i="31" s="1"/>
  <c r="T817" i="31" s="1"/>
  <c r="S774" i="31"/>
  <c r="T774" i="31" s="1"/>
  <c r="T773" i="31" s="1"/>
  <c r="S726" i="31"/>
  <c r="T726" i="31" s="1"/>
  <c r="T725" i="31" s="1"/>
  <c r="S524" i="31"/>
  <c r="T524" i="31" s="1"/>
  <c r="T523" i="31" s="1"/>
  <c r="S898" i="31"/>
  <c r="T898" i="31" s="1"/>
  <c r="T897" i="31" s="1"/>
  <c r="S254" i="31"/>
  <c r="T254" i="31" s="1"/>
  <c r="T253" i="31" s="1"/>
  <c r="S954" i="31"/>
  <c r="T954" i="31" s="1"/>
  <c r="T953" i="31" s="1"/>
  <c r="S900" i="31"/>
  <c r="T900" i="31" s="1"/>
  <c r="T899" i="31" s="1"/>
  <c r="S696" i="31"/>
  <c r="T696" i="31" s="1"/>
  <c r="T695" i="31" s="1"/>
  <c r="S346" i="31"/>
  <c r="T346" i="31" s="1"/>
  <c r="T345" i="31" s="1"/>
  <c r="S706" i="31"/>
  <c r="T706" i="31" s="1"/>
  <c r="T705" i="31" s="1"/>
  <c r="S470" i="31"/>
  <c r="T470" i="31" s="1"/>
  <c r="T469" i="31" s="1"/>
  <c r="S202" i="31"/>
  <c r="T202" i="31" s="1"/>
  <c r="T201" i="31" s="1"/>
  <c r="S184" i="31"/>
  <c r="T184" i="31" s="1"/>
  <c r="T183" i="31" s="1"/>
  <c r="S58" i="31"/>
  <c r="T58" i="31" s="1"/>
  <c r="T57" i="31" s="1"/>
  <c r="S168" i="31"/>
  <c r="T168" i="31" s="1"/>
  <c r="T167" i="31" s="1"/>
  <c r="S460" i="31"/>
  <c r="T460" i="31" s="1"/>
  <c r="T459" i="31" s="1"/>
  <c r="S1116" i="31"/>
  <c r="T1116" i="31" s="1"/>
  <c r="T1115" i="31" s="1"/>
  <c r="S612" i="31"/>
  <c r="T612" i="31" s="1"/>
  <c r="T611" i="31" s="1"/>
  <c r="S1154" i="31"/>
  <c r="T1154" i="31" s="1"/>
  <c r="T1153" i="31" s="1"/>
  <c r="S992" i="31"/>
  <c r="T992" i="31" s="1"/>
  <c r="T991" i="31" s="1"/>
  <c r="S462" i="31"/>
  <c r="T462" i="31" s="1"/>
  <c r="T461" i="31" s="1"/>
  <c r="S420" i="31"/>
  <c r="T420" i="31" s="1"/>
  <c r="T419" i="31" s="1"/>
  <c r="S574" i="31"/>
  <c r="T574" i="31" s="1"/>
  <c r="T573" i="31" s="1"/>
  <c r="S884" i="31"/>
  <c r="T884" i="31" s="1"/>
  <c r="T883" i="31" s="1"/>
  <c r="S1166" i="31"/>
  <c r="T1166" i="31" s="1"/>
  <c r="T1165" i="31" s="1"/>
  <c r="S102" i="31"/>
  <c r="T102" i="31" s="1"/>
  <c r="T101" i="31" s="1"/>
  <c r="S756" i="31"/>
  <c r="T756" i="31" s="1"/>
  <c r="T755" i="31" s="1"/>
  <c r="S508" i="31"/>
  <c r="T508" i="31" s="1"/>
  <c r="T507" i="31" s="1"/>
  <c r="S124" i="31"/>
  <c r="T124" i="31" s="1"/>
  <c r="T123" i="31" s="1"/>
  <c r="S1002" i="31"/>
  <c r="T1002" i="31" s="1"/>
  <c r="T1001" i="31" s="1"/>
  <c r="S804" i="31"/>
  <c r="T804" i="31" s="1"/>
  <c r="T803" i="31" s="1"/>
  <c r="S614" i="31"/>
  <c r="T614" i="31" s="1"/>
  <c r="T613" i="31" s="1"/>
  <c r="S560" i="31"/>
  <c r="T560" i="31" s="1"/>
  <c r="T559" i="31" s="1"/>
  <c r="S794" i="31"/>
  <c r="T794" i="31" s="1"/>
  <c r="T793" i="31" s="1"/>
  <c r="S274" i="31"/>
  <c r="T274" i="31" s="1"/>
  <c r="T273" i="31" s="1"/>
  <c r="S264" i="31"/>
  <c r="T264" i="31" s="1"/>
  <c r="T263" i="31" s="1"/>
  <c r="S338" i="31"/>
  <c r="T338" i="31" s="1"/>
  <c r="T337" i="31" s="1"/>
  <c r="S934" i="31"/>
  <c r="T934" i="31" s="1"/>
  <c r="T933" i="31" s="1"/>
  <c r="S1032" i="31"/>
  <c r="T1032" i="31" s="1"/>
  <c r="T1031" i="31" s="1"/>
  <c r="S246" i="31"/>
  <c r="T246" i="31" s="1"/>
  <c r="T245" i="31" s="1"/>
  <c r="S1036" i="31"/>
  <c r="T1036" i="31" s="1"/>
  <c r="T1035" i="31" s="1"/>
  <c r="S454" i="31"/>
  <c r="T454" i="31" s="1"/>
  <c r="T453" i="31" s="1"/>
  <c r="S690" i="31"/>
  <c r="T690" i="31" s="1"/>
  <c r="T689" i="31" s="1"/>
  <c r="S68" i="31"/>
  <c r="T68" i="31" s="1"/>
  <c r="T67" i="31" s="1"/>
  <c r="S596" i="31"/>
  <c r="T596" i="31" s="1"/>
  <c r="T595" i="31" s="1"/>
  <c r="S800" i="31"/>
  <c r="T800" i="31" s="1"/>
  <c r="T799" i="31" s="1"/>
  <c r="S534" i="31"/>
  <c r="T534" i="31" s="1"/>
  <c r="T533" i="31" s="1"/>
  <c r="S1048" i="31"/>
  <c r="T1048" i="31" s="1"/>
  <c r="T1047" i="31" s="1"/>
  <c r="S464" i="31"/>
  <c r="T464" i="31" s="1"/>
  <c r="T463" i="31" s="1"/>
  <c r="S1076" i="31"/>
  <c r="T1076" i="31" s="1"/>
  <c r="T1075" i="31" s="1"/>
  <c r="S518" i="31"/>
  <c r="T518" i="31" s="1"/>
  <c r="T517" i="31" s="1"/>
  <c r="S708" i="31"/>
  <c r="T708" i="31" s="1"/>
  <c r="T707" i="31" s="1"/>
  <c r="S326" i="31"/>
  <c r="T326" i="31" s="1"/>
  <c r="T325" i="31" s="1"/>
  <c r="S48" i="31"/>
  <c r="T48" i="31" s="1"/>
  <c r="T47" i="31" s="1"/>
  <c r="S976" i="31"/>
  <c r="T976" i="31" s="1"/>
  <c r="T975" i="31" s="1"/>
  <c r="S782" i="31"/>
  <c r="T782" i="31" s="1"/>
  <c r="T781" i="31" s="1"/>
  <c r="S526" i="31"/>
  <c r="T526" i="31" s="1"/>
  <c r="T525" i="31" s="1"/>
  <c r="S844" i="31"/>
  <c r="T844" i="31" s="1"/>
  <c r="T843" i="31" s="1"/>
  <c r="S914" i="31"/>
  <c r="T914" i="31" s="1"/>
  <c r="T913" i="31" s="1"/>
  <c r="S448" i="31"/>
  <c r="T448" i="31" s="1"/>
  <c r="T447" i="31" s="1"/>
  <c r="S988" i="31"/>
  <c r="T988" i="31" s="1"/>
  <c r="T987" i="31" s="1"/>
  <c r="S1056" i="31"/>
  <c r="T1056" i="31" s="1"/>
  <c r="T1055" i="31" s="1"/>
  <c r="S530" i="31"/>
  <c r="T530" i="31" s="1"/>
  <c r="T529" i="31" s="1"/>
  <c r="S280" i="31"/>
  <c r="T280" i="31" s="1"/>
  <c r="T279" i="31" s="1"/>
  <c r="S1044" i="31"/>
  <c r="T1044" i="31" s="1"/>
  <c r="T1043" i="31" s="1"/>
  <c r="S1152" i="31"/>
  <c r="T1152" i="31" s="1"/>
  <c r="T1151" i="31" s="1"/>
  <c r="S632" i="31"/>
  <c r="T632" i="31" s="1"/>
  <c r="T631" i="31" s="1"/>
  <c r="S568" i="31"/>
  <c r="T568" i="31" s="1"/>
  <c r="T567" i="31" s="1"/>
  <c r="S284" i="31"/>
  <c r="T284" i="31" s="1"/>
  <c r="T283" i="31" s="1"/>
  <c r="S620" i="31"/>
  <c r="T620" i="31" s="1"/>
  <c r="T619" i="31" s="1"/>
  <c r="S72" i="31"/>
  <c r="T72" i="31" s="1"/>
  <c r="T71" i="31" s="1"/>
  <c r="S1058" i="31"/>
  <c r="T1058" i="31" s="1"/>
  <c r="T1057" i="31" s="1"/>
  <c r="S1024" i="31"/>
  <c r="T1024" i="31" s="1"/>
  <c r="T1023" i="31" s="1"/>
  <c r="S860" i="31"/>
  <c r="T860" i="31" s="1"/>
  <c r="T859" i="31" s="1"/>
  <c r="S540" i="31"/>
  <c r="T540" i="31" s="1"/>
  <c r="T539" i="31" s="1"/>
  <c r="S366" i="31"/>
  <c r="T366" i="31" s="1"/>
  <c r="T365" i="31" s="1"/>
  <c r="S166" i="31"/>
  <c r="T166" i="31" s="1"/>
  <c r="T165" i="31" s="1"/>
  <c r="S582" i="31"/>
  <c r="T582" i="31" s="1"/>
  <c r="T581" i="31" s="1"/>
  <c r="S1038" i="31"/>
  <c r="T1038" i="31" s="1"/>
  <c r="T1037" i="31" s="1"/>
  <c r="S648" i="31"/>
  <c r="T648" i="31" s="1"/>
  <c r="T647" i="31" s="1"/>
  <c r="S996" i="31"/>
  <c r="T996" i="31" s="1"/>
  <c r="T995" i="31" s="1"/>
  <c r="S1180" i="31"/>
  <c r="T1180" i="31" s="1"/>
  <c r="T1179" i="31" s="1"/>
  <c r="S846" i="31"/>
  <c r="T846" i="31" s="1"/>
  <c r="T845" i="31" s="1"/>
  <c r="S186" i="31"/>
  <c r="T186" i="31" s="1"/>
  <c r="T185" i="31" s="1"/>
  <c r="S798" i="31"/>
  <c r="T798" i="31" s="1"/>
  <c r="T797" i="31" s="1"/>
  <c r="S754" i="31"/>
  <c r="T754" i="31" s="1"/>
  <c r="T753" i="31" s="1"/>
  <c r="S606" i="31"/>
  <c r="T606" i="31" s="1"/>
  <c r="T605" i="31" s="1"/>
  <c r="S700" i="31"/>
  <c r="T700" i="31" s="1"/>
  <c r="T699" i="31" s="1"/>
  <c r="S656" i="31"/>
  <c r="T656" i="31" s="1"/>
  <c r="T655" i="31" s="1"/>
  <c r="S1138" i="31"/>
  <c r="T1138" i="31" s="1"/>
  <c r="T1137" i="31" s="1"/>
  <c r="S224" i="31"/>
  <c r="T224" i="31" s="1"/>
  <c r="T223" i="31" s="1"/>
  <c r="S228" i="31"/>
  <c r="T228" i="31" s="1"/>
  <c r="T227" i="31" s="1"/>
  <c r="S38" i="31"/>
  <c r="T38" i="31" s="1"/>
  <c r="T37" i="31" s="1"/>
  <c r="S1066" i="31"/>
  <c r="T1066" i="31" s="1"/>
  <c r="T1065" i="31" s="1"/>
  <c r="S1016" i="31"/>
  <c r="T1016" i="31" s="1"/>
  <c r="T1015" i="31" s="1"/>
  <c r="S678" i="31"/>
  <c r="T678" i="31" s="1"/>
  <c r="T677" i="31" s="1"/>
  <c r="S554" i="31"/>
  <c r="T554" i="31" s="1"/>
  <c r="T553" i="31" s="1"/>
  <c r="S212" i="31"/>
  <c r="T212" i="31" s="1"/>
  <c r="T211" i="31" s="1"/>
  <c r="S482" i="31"/>
  <c r="T482" i="31" s="1"/>
  <c r="T481" i="31" s="1"/>
  <c r="S960" i="31"/>
  <c r="T960" i="31" s="1"/>
  <c r="T959" i="31" s="1"/>
  <c r="S510" i="31"/>
  <c r="T510" i="31" s="1"/>
  <c r="T509" i="31" s="1"/>
  <c r="S436" i="31"/>
  <c r="T436" i="31" s="1"/>
  <c r="T435" i="31" s="1"/>
  <c r="S250" i="31"/>
  <c r="T250" i="31" s="1"/>
  <c r="T249" i="31" s="1"/>
  <c r="S426" i="31"/>
  <c r="T426" i="31" s="1"/>
  <c r="T425" i="31" s="1"/>
  <c r="S220" i="31"/>
  <c r="T220" i="31" s="1"/>
  <c r="T219" i="31" s="1"/>
  <c r="S1072" i="31"/>
  <c r="T1072" i="31" s="1"/>
  <c r="T1071" i="31" s="1"/>
  <c r="S256" i="31"/>
  <c r="T256" i="31" s="1"/>
  <c r="T255" i="31" s="1"/>
  <c r="S640" i="31"/>
  <c r="T640" i="31" s="1"/>
  <c r="T639" i="31" s="1"/>
  <c r="S1134" i="31"/>
  <c r="T1134" i="31" s="1"/>
  <c r="T1133" i="31" s="1"/>
  <c r="S188" i="31"/>
  <c r="T188" i="31" s="1"/>
  <c r="T187" i="31" s="1"/>
  <c r="S302" i="31"/>
  <c r="T302" i="31" s="1"/>
  <c r="T301" i="31" s="1"/>
  <c r="S816" i="31"/>
  <c r="T816" i="31" s="1"/>
  <c r="T815" i="31" s="1"/>
  <c r="S538" i="31"/>
  <c r="T538" i="31" s="1"/>
  <c r="T537" i="31" s="1"/>
  <c r="S616" i="31"/>
  <c r="T616" i="31" s="1"/>
  <c r="T615" i="31" s="1"/>
  <c r="S1070" i="31"/>
  <c r="T1070" i="31" s="1"/>
  <c r="T1069" i="31" s="1"/>
  <c r="S764" i="31"/>
  <c r="T764" i="31" s="1"/>
  <c r="T763" i="31" s="1"/>
  <c r="S270" i="31"/>
  <c r="T270" i="31" s="1"/>
  <c r="T269" i="31" s="1"/>
  <c r="S652" i="31"/>
  <c r="T652" i="31" s="1"/>
  <c r="T651" i="31" s="1"/>
  <c r="S562" i="31"/>
  <c r="T562" i="31" s="1"/>
  <c r="T561" i="31" s="1"/>
  <c r="S624" i="31"/>
  <c r="T624" i="31" s="1"/>
  <c r="T623" i="31" s="1"/>
  <c r="S412" i="31"/>
  <c r="T412" i="31" s="1"/>
  <c r="T411" i="31" s="1"/>
  <c r="S692" i="31"/>
  <c r="T692" i="31" s="1"/>
  <c r="T691" i="31" s="1"/>
  <c r="S980" i="31"/>
  <c r="T980" i="31" s="1"/>
  <c r="T979" i="31" s="1"/>
  <c r="S278" i="31"/>
  <c r="T278" i="31" s="1"/>
  <c r="T277" i="31" s="1"/>
  <c r="S148" i="31"/>
  <c r="T148" i="31" s="1"/>
  <c r="T147" i="31" s="1"/>
  <c r="S984" i="31"/>
  <c r="T984" i="31" s="1"/>
  <c r="T983" i="31" s="1"/>
  <c r="S784" i="31"/>
  <c r="T784" i="31" s="1"/>
  <c r="T783" i="31" s="1"/>
  <c r="S1120" i="31"/>
  <c r="T1120" i="31" s="1"/>
  <c r="T1119" i="31" s="1"/>
  <c r="S134" i="31"/>
  <c r="T134" i="31" s="1"/>
  <c r="T133" i="31" s="1"/>
  <c r="S372" i="31"/>
  <c r="T372" i="31" s="1"/>
  <c r="T371" i="31" s="1"/>
  <c r="S926" i="31"/>
  <c r="T926" i="31" s="1"/>
  <c r="T925" i="31" s="1"/>
  <c r="S772" i="31"/>
  <c r="T772" i="31" s="1"/>
  <c r="T771" i="31" s="1"/>
  <c r="S468" i="31"/>
  <c r="T468" i="31" s="1"/>
  <c r="T467" i="31" s="1"/>
  <c r="S394" i="31"/>
  <c r="T394" i="31" s="1"/>
  <c r="T393" i="31" s="1"/>
  <c r="S92" i="31"/>
  <c r="T92" i="31" s="1"/>
  <c r="T91" i="31" s="1"/>
  <c r="S1160" i="31"/>
  <c r="T1160" i="31" s="1"/>
  <c r="T1159" i="31" s="1"/>
  <c r="S100" i="31"/>
  <c r="T100" i="31" s="1"/>
  <c r="T99" i="31" s="1"/>
  <c r="S1096" i="31"/>
  <c r="T1096" i="31" s="1"/>
  <c r="T1095" i="31" s="1"/>
  <c r="S810" i="31"/>
  <c r="T810" i="31" s="1"/>
  <c r="T809" i="31" s="1"/>
  <c r="S824" i="31"/>
  <c r="T824" i="31" s="1"/>
  <c r="T823" i="31" s="1"/>
  <c r="S718" i="31"/>
  <c r="T718" i="31" s="1"/>
  <c r="T717" i="31" s="1"/>
  <c r="S590" i="31"/>
  <c r="T590" i="31" s="1"/>
  <c r="T589" i="31" s="1"/>
  <c r="S504" i="31"/>
  <c r="T504" i="31" s="1"/>
  <c r="T503" i="31" s="1"/>
  <c r="S352" i="31"/>
  <c r="T352" i="31" s="1"/>
  <c r="T351" i="31" s="1"/>
  <c r="S872" i="31"/>
  <c r="T872" i="31" s="1"/>
  <c r="T871" i="31" s="1"/>
  <c r="S86" i="31"/>
  <c r="T86" i="31" s="1"/>
  <c r="T85" i="31" s="1"/>
  <c r="S1158" i="31"/>
  <c r="T1158" i="31" s="1"/>
  <c r="T1157" i="31" s="1"/>
  <c r="S514" i="31"/>
  <c r="T514" i="31" s="1"/>
  <c r="T513" i="31" s="1"/>
  <c r="S748" i="31"/>
  <c r="T748" i="31" s="1"/>
  <c r="T747" i="31" s="1"/>
  <c r="S952" i="31"/>
  <c r="T952" i="31" s="1"/>
  <c r="T951" i="31" s="1"/>
  <c r="S556" i="31"/>
  <c r="T556" i="31" s="1"/>
  <c r="T555" i="31" s="1"/>
  <c r="S164" i="31"/>
  <c r="T164" i="31" s="1"/>
  <c r="T163" i="31" s="1"/>
  <c r="S862" i="31"/>
  <c r="T862" i="31" s="1"/>
  <c r="T861" i="31" s="1"/>
  <c r="S736" i="31"/>
  <c r="T736" i="31" s="1"/>
  <c r="T735" i="31" s="1"/>
  <c r="S330" i="31"/>
  <c r="T330" i="31" s="1"/>
  <c r="T329" i="31" s="1"/>
  <c r="S1064" i="31"/>
  <c r="T1064" i="31" s="1"/>
  <c r="T1063" i="31" s="1"/>
  <c r="S972" i="31"/>
  <c r="T972" i="31" s="1"/>
  <c r="T971" i="31" s="1"/>
  <c r="S938" i="31"/>
  <c r="T938" i="31" s="1"/>
  <c r="T937" i="31" s="1"/>
  <c r="S1006" i="31"/>
  <c r="T1006" i="31" s="1"/>
  <c r="T1005" i="31" s="1"/>
  <c r="S480" i="31"/>
  <c r="T480" i="31" s="1"/>
  <c r="T479" i="31" s="1"/>
  <c r="S350" i="31"/>
  <c r="T350" i="31" s="1"/>
  <c r="T349" i="31" s="1"/>
  <c r="S472" i="31"/>
  <c r="T472" i="31" s="1"/>
  <c r="T471" i="31" s="1"/>
  <c r="S1074" i="31"/>
  <c r="T1074" i="31" s="1"/>
  <c r="T1073" i="31" s="1"/>
  <c r="S932" i="31"/>
  <c r="T932" i="31" s="1"/>
  <c r="T931" i="31" s="1"/>
  <c r="S552" i="31"/>
  <c r="T552" i="31" s="1"/>
  <c r="T551" i="31" s="1"/>
  <c r="S834" i="31"/>
  <c r="T834" i="31" s="1"/>
  <c r="T833" i="31" s="1"/>
  <c r="S742" i="31"/>
  <c r="T742" i="31" s="1"/>
  <c r="T741" i="31" s="1"/>
  <c r="S594" i="31"/>
  <c r="T594" i="31" s="1"/>
  <c r="T593" i="31" s="1"/>
  <c r="S204" i="31"/>
  <c r="T204" i="31" s="1"/>
  <c r="T203" i="31" s="1"/>
  <c r="S956" i="31"/>
  <c r="T956" i="31" s="1"/>
  <c r="T955" i="31" s="1"/>
  <c r="S408" i="31"/>
  <c r="T408" i="31" s="1"/>
  <c r="T407" i="31" s="1"/>
  <c r="S306" i="31"/>
  <c r="T306" i="31" s="1"/>
  <c r="T305" i="31" s="1"/>
  <c r="S654" i="31"/>
  <c r="T654" i="31" s="1"/>
  <c r="T653" i="31" s="1"/>
  <c r="S876" i="31"/>
  <c r="T876" i="31" s="1"/>
  <c r="T875" i="31" s="1"/>
  <c r="S968" i="31"/>
  <c r="T968" i="31" s="1"/>
  <c r="T967" i="31" s="1"/>
  <c r="S720" i="31"/>
  <c r="T720" i="31" s="1"/>
  <c r="T719" i="31" s="1"/>
  <c r="S244" i="31"/>
  <c r="T244" i="31" s="1"/>
  <c r="T243" i="31" s="1"/>
  <c r="S144" i="31"/>
  <c r="T144" i="31" s="1"/>
  <c r="T143" i="31" s="1"/>
  <c r="S292" i="31"/>
  <c r="T292" i="31" s="1"/>
  <c r="T291" i="31" s="1"/>
  <c r="S788" i="31"/>
  <c r="T788" i="31" s="1"/>
  <c r="T787" i="31" s="1"/>
  <c r="S598" i="31"/>
  <c r="T598" i="31" s="1"/>
  <c r="T597" i="31" s="1"/>
  <c r="S544" i="31"/>
  <c r="T544" i="31" s="1"/>
  <c r="T543" i="31" s="1"/>
  <c r="S106" i="31"/>
  <c r="T106" i="31" s="1"/>
  <c r="T105" i="31" s="1"/>
  <c r="S120" i="31"/>
  <c r="T120" i="31" s="1"/>
  <c r="T119" i="31" s="1"/>
  <c r="S452" i="31"/>
  <c r="T452" i="31" s="1"/>
  <c r="T451" i="31" s="1"/>
  <c r="S1126" i="31"/>
  <c r="T1126" i="31" s="1"/>
  <c r="T1125" i="31" s="1"/>
  <c r="S376" i="31"/>
  <c r="T376" i="31" s="1"/>
  <c r="T375" i="31" s="1"/>
  <c r="S182" i="31"/>
  <c r="T182" i="31" s="1"/>
  <c r="T181" i="31" s="1"/>
  <c r="S1022" i="31"/>
  <c r="T1022" i="31" s="1"/>
  <c r="T1021" i="31" s="1"/>
  <c r="S808" i="31"/>
  <c r="T808" i="31" s="1"/>
  <c r="T807" i="31" s="1"/>
  <c r="S702" i="31"/>
  <c r="T702" i="31" s="1"/>
  <c r="T701" i="31" s="1"/>
  <c r="S398" i="31"/>
  <c r="T398" i="31" s="1"/>
  <c r="T397" i="31" s="1"/>
  <c r="S732" i="31"/>
  <c r="T732" i="31" s="1"/>
  <c r="T731" i="31" s="1"/>
  <c r="S52" i="31"/>
  <c r="T52" i="31" s="1"/>
  <c r="T51" i="31" s="1"/>
  <c r="S80" i="31"/>
  <c r="T80" i="31" s="1"/>
  <c r="T79" i="31" s="1"/>
  <c r="S1028" i="31"/>
  <c r="T1028" i="31" s="1"/>
  <c r="T1027" i="31" s="1"/>
  <c r="S854" i="31"/>
  <c r="T854" i="31" s="1"/>
  <c r="T853" i="31" s="1"/>
  <c r="S502" i="31"/>
  <c r="T502" i="31" s="1"/>
  <c r="T501" i="31" s="1"/>
  <c r="S572" i="31"/>
  <c r="T572" i="31" s="1"/>
  <c r="T571" i="31" s="1"/>
  <c r="S76" i="31"/>
  <c r="T76" i="31" s="1"/>
  <c r="T75" i="31" s="1"/>
  <c r="S880" i="31"/>
  <c r="T880" i="31" s="1"/>
  <c r="T879" i="31" s="1"/>
  <c r="S704" i="31"/>
  <c r="T704" i="31" s="1"/>
  <c r="T703" i="31" s="1"/>
  <c r="S214" i="31"/>
  <c r="T214" i="31" s="1"/>
  <c r="T213" i="31" s="1"/>
  <c r="S334" i="31"/>
  <c r="T334" i="31" s="1"/>
  <c r="T333" i="31" s="1"/>
  <c r="S272" i="31"/>
  <c r="T272" i="31" s="1"/>
  <c r="T271" i="31" s="1"/>
  <c r="S1102" i="31"/>
  <c r="T1102" i="31" s="1"/>
  <c r="T1101" i="31" s="1"/>
  <c r="S586" i="31"/>
  <c r="T586" i="31" s="1"/>
  <c r="T585" i="31" s="1"/>
  <c r="S528" i="31"/>
  <c r="T528" i="31" s="1"/>
  <c r="T527" i="31" s="1"/>
  <c r="S128" i="31"/>
  <c r="T128" i="31" s="1"/>
  <c r="T127" i="31" s="1"/>
  <c r="S328" i="31"/>
  <c r="T328" i="31" s="1"/>
  <c r="T327" i="31" s="1"/>
  <c r="S174" i="31"/>
  <c r="T174" i="31" s="1"/>
  <c r="T173" i="31" s="1"/>
  <c r="S740" i="31"/>
  <c r="T740" i="31" s="1"/>
  <c r="T739" i="31" s="1"/>
  <c r="S176" i="31"/>
  <c r="T176" i="31" s="1"/>
  <c r="T175" i="31" s="1"/>
  <c r="S1168" i="31"/>
  <c r="T1168" i="31" s="1"/>
  <c r="T1167" i="31" s="1"/>
  <c r="S194" i="31"/>
  <c r="T194" i="31" s="1"/>
  <c r="T193" i="31" s="1"/>
  <c r="S136" i="31"/>
  <c r="T136" i="31" s="1"/>
  <c r="T135" i="31" s="1"/>
  <c r="S310" i="31"/>
  <c r="T310" i="31" s="1"/>
  <c r="T309" i="31" s="1"/>
  <c r="S792" i="31"/>
  <c r="T792" i="31" s="1"/>
  <c r="T791" i="31" s="1"/>
  <c r="S686" i="31"/>
  <c r="T686" i="31" s="1"/>
  <c r="T685" i="31" s="1"/>
  <c r="S684" i="31"/>
  <c r="T684" i="31" s="1"/>
  <c r="T683" i="31" s="1"/>
  <c r="S558" i="31"/>
  <c r="T558" i="31" s="1"/>
  <c r="T557" i="31" s="1"/>
  <c r="S78" i="31"/>
  <c r="T78" i="31" s="1"/>
  <c r="T77" i="31" s="1"/>
  <c r="S1122" i="31"/>
  <c r="T1122" i="31" s="1"/>
  <c r="T1121" i="31" s="1"/>
  <c r="S152" i="31"/>
  <c r="T152" i="31" s="1"/>
  <c r="T151" i="31" s="1"/>
  <c r="S668" i="31"/>
  <c r="T668" i="31" s="1"/>
  <c r="T667" i="31" s="1"/>
  <c r="S486" i="31"/>
  <c r="T486" i="31" s="1"/>
  <c r="T485" i="31" s="1"/>
  <c r="S162" i="31"/>
  <c r="T162" i="31" s="1"/>
  <c r="T161" i="31" s="1"/>
  <c r="S770" i="31"/>
  <c r="T770" i="31" s="1"/>
  <c r="T769" i="31" s="1"/>
  <c r="S536" i="31"/>
  <c r="T536" i="31" s="1"/>
  <c r="T535" i="31" s="1"/>
  <c r="S56" i="31"/>
  <c r="T56" i="31" s="1"/>
  <c r="T55" i="31" s="1"/>
  <c r="S716" i="31"/>
  <c r="T716" i="31" s="1"/>
  <c r="T715" i="31" s="1"/>
  <c r="S672" i="31"/>
  <c r="T672" i="31" s="1"/>
  <c r="T671" i="31" s="1"/>
  <c r="S84" i="31"/>
  <c r="T84" i="31" s="1"/>
  <c r="T83" i="31" s="1"/>
  <c r="S236" i="31"/>
  <c r="T236" i="31" s="1"/>
  <c r="T235" i="31" s="1"/>
  <c r="S362" i="31"/>
  <c r="T362" i="31" s="1"/>
  <c r="T361" i="31" s="1"/>
  <c r="S1088" i="31"/>
  <c r="T1088" i="31" s="1"/>
  <c r="T1087" i="31" s="1"/>
  <c r="S1062" i="31"/>
  <c r="T1062" i="31" s="1"/>
  <c r="T1061" i="31" s="1"/>
  <c r="S1012" i="31"/>
  <c r="T1012" i="31" s="1"/>
  <c r="T1011" i="31" s="1"/>
  <c r="S936" i="31"/>
  <c r="T936" i="31" s="1"/>
  <c r="T935" i="31" s="1"/>
  <c r="S758" i="31"/>
  <c r="T758" i="31" s="1"/>
  <c r="T757" i="31" s="1"/>
  <c r="S610" i="31"/>
  <c r="T610" i="31" s="1"/>
  <c r="T609" i="31" s="1"/>
  <c r="S1118" i="31"/>
  <c r="T1118" i="31" s="1"/>
  <c r="T1117" i="31" s="1"/>
  <c r="S88" i="31"/>
  <c r="T88" i="31" s="1"/>
  <c r="T87" i="31" s="1"/>
  <c r="S150" i="31"/>
  <c r="T150" i="31" s="1"/>
  <c r="T149" i="31" s="1"/>
  <c r="S312" i="31"/>
  <c r="T312" i="31" s="1"/>
  <c r="T311" i="31" s="1"/>
  <c r="S1086" i="31"/>
  <c r="T1086" i="31" s="1"/>
  <c r="T1085" i="31" s="1"/>
  <c r="S940" i="31"/>
  <c r="T940" i="31" s="1"/>
  <c r="T939" i="31" s="1"/>
  <c r="S746" i="31"/>
  <c r="T746" i="31" s="1"/>
  <c r="T745" i="31" s="1"/>
  <c r="S570" i="31"/>
  <c r="T570" i="31" s="1"/>
  <c r="T569" i="31" s="1"/>
  <c r="S520" i="31"/>
  <c r="T520" i="31" s="1"/>
  <c r="T519" i="31" s="1"/>
  <c r="S724" i="31"/>
  <c r="T724" i="31" s="1"/>
  <c r="T723" i="31" s="1"/>
  <c r="S664" i="31"/>
  <c r="T664" i="31" s="1"/>
  <c r="T663" i="31" s="1"/>
  <c r="S190" i="31"/>
  <c r="T190" i="31" s="1"/>
  <c r="T189" i="31" s="1"/>
  <c r="S422" i="31"/>
  <c r="T422" i="31" s="1"/>
  <c r="T421" i="31" s="1"/>
  <c r="S1174" i="31"/>
  <c r="T1174" i="31" s="1"/>
  <c r="T1173" i="31" s="1"/>
  <c r="S282" i="31"/>
  <c r="T282" i="31" s="1"/>
  <c r="T281" i="31" s="1"/>
  <c r="S294" i="31"/>
  <c r="T294" i="31" s="1"/>
  <c r="T293" i="31" s="1"/>
  <c r="S776" i="31"/>
  <c r="T776" i="31" s="1"/>
  <c r="T775" i="31" s="1"/>
  <c r="S682" i="31"/>
  <c r="T682" i="31" s="1"/>
  <c r="T681" i="31" s="1"/>
  <c r="S666" i="31"/>
  <c r="T666" i="31" s="1"/>
  <c r="T665" i="31" s="1"/>
  <c r="S542" i="31"/>
  <c r="T542" i="31" s="1"/>
  <c r="T541" i="31" s="1"/>
  <c r="S496" i="31"/>
  <c r="T496" i="31" s="1"/>
  <c r="T495" i="31" s="1"/>
  <c r="S1004" i="31"/>
  <c r="T1004" i="31" s="1"/>
  <c r="T1003" i="31" s="1"/>
  <c r="S930" i="31"/>
  <c r="T930" i="31" s="1"/>
  <c r="T929" i="31" s="1"/>
  <c r="S950" i="31"/>
  <c r="T950" i="31" s="1"/>
  <c r="T949" i="31" s="1"/>
  <c r="S1046" i="31"/>
  <c r="T1046" i="31" s="1"/>
  <c r="T1045" i="31" s="1"/>
  <c r="S200" i="31"/>
  <c r="T200" i="31" s="1"/>
  <c r="T199" i="31" s="1"/>
  <c r="S296" i="31"/>
  <c r="T296" i="31" s="1"/>
  <c r="T295" i="31" s="1"/>
  <c r="S924" i="31"/>
  <c r="T924" i="31" s="1"/>
  <c r="T923" i="31" s="1"/>
  <c r="S838" i="31"/>
  <c r="T838" i="31" s="1"/>
  <c r="T837" i="31" s="1"/>
  <c r="S340" i="31"/>
  <c r="T340" i="31" s="1"/>
  <c r="T339" i="31" s="1"/>
  <c r="S990" i="31"/>
  <c r="T990" i="31" s="1"/>
  <c r="T989" i="31" s="1"/>
  <c r="S852" i="31"/>
  <c r="T852" i="31" s="1"/>
  <c r="T851" i="31" s="1"/>
  <c r="S418" i="31"/>
  <c r="T418" i="31" s="1"/>
  <c r="T417" i="31" s="1"/>
  <c r="S1106" i="31"/>
  <c r="T1106" i="31" s="1"/>
  <c r="T1105" i="31" s="1"/>
  <c r="S1068" i="31"/>
  <c r="T1068" i="31" s="1"/>
  <c r="T1067" i="31" s="1"/>
  <c r="S650" i="31"/>
  <c r="T650" i="31" s="1"/>
  <c r="T649" i="31" s="1"/>
  <c r="S580" i="31"/>
  <c r="T580" i="31" s="1"/>
  <c r="T579" i="31" s="1"/>
  <c r="S636" i="31"/>
  <c r="T636" i="31" s="1"/>
  <c r="T635" i="31" s="1"/>
  <c r="S342" i="31"/>
  <c r="T342" i="31" s="1"/>
  <c r="T341" i="31" s="1"/>
  <c r="S382" i="31"/>
  <c r="T382" i="31" s="1"/>
  <c r="T381" i="31" s="1"/>
  <c r="S1136" i="31"/>
  <c r="T1136" i="31" s="1"/>
  <c r="T1135" i="31" s="1"/>
  <c r="S318" i="31"/>
  <c r="T318" i="31" s="1"/>
  <c r="T317" i="31" s="1"/>
  <c r="S1030" i="31"/>
  <c r="T1030" i="31" s="1"/>
  <c r="T1029" i="31" s="1"/>
  <c r="S832" i="31"/>
  <c r="T832" i="31" s="1"/>
  <c r="T831" i="31" s="1"/>
  <c r="S6" i="31"/>
  <c r="T6" i="31" s="1"/>
  <c r="T5" i="31" s="1"/>
  <c r="S446" i="31"/>
  <c r="T446" i="31" s="1"/>
  <c r="T445" i="31" s="1"/>
  <c r="S1144" i="31"/>
  <c r="T1144" i="31" s="1"/>
  <c r="T1143" i="31" s="1"/>
  <c r="S1108" i="31"/>
  <c r="T1108" i="31" s="1"/>
  <c r="T1107" i="31" s="1"/>
  <c r="S1050" i="31"/>
  <c r="T1050" i="31" s="1"/>
  <c r="T1049" i="31" s="1"/>
  <c r="S1000" i="31"/>
  <c r="T1000" i="31" s="1"/>
  <c r="T999" i="31" s="1"/>
  <c r="S822" i="31"/>
  <c r="T822" i="31" s="1"/>
  <c r="T821" i="31" s="1"/>
  <c r="S920" i="31"/>
  <c r="T920" i="31" s="1"/>
  <c r="T919" i="31" s="1"/>
  <c r="S662" i="31"/>
  <c r="T662" i="31" s="1"/>
  <c r="T661" i="31" s="1"/>
  <c r="S112" i="31"/>
  <c r="T112" i="31" s="1"/>
  <c r="T111" i="31" s="1"/>
  <c r="S258" i="31"/>
  <c r="T258" i="31" s="1"/>
  <c r="T257" i="31" s="1"/>
  <c r="S974" i="31"/>
  <c r="T974" i="31" s="1"/>
  <c r="T973" i="31" s="1"/>
  <c r="S902" i="31"/>
  <c r="T902" i="31" s="1"/>
  <c r="T901" i="31" s="1"/>
  <c r="S1124" i="31"/>
  <c r="T1124" i="31" s="1"/>
  <c r="T1123" i="31" s="1"/>
  <c r="S178" i="31"/>
  <c r="T178" i="31" s="1"/>
  <c r="T177" i="31" s="1"/>
  <c r="S208" i="31"/>
  <c r="T208" i="31" s="1"/>
  <c r="T207" i="31" s="1"/>
  <c r="S1148" i="31"/>
  <c r="T1148" i="31" s="1"/>
  <c r="T1147" i="31" s="1"/>
  <c r="S324" i="31"/>
  <c r="T324" i="31" s="1"/>
  <c r="T323" i="31" s="1"/>
  <c r="S414" i="31"/>
  <c r="T414" i="31" s="1"/>
  <c r="T413" i="31" s="1"/>
  <c r="S316" i="31"/>
  <c r="T316" i="31" s="1"/>
  <c r="T315" i="31" s="1"/>
  <c r="S1090" i="31"/>
  <c r="T1090" i="31" s="1"/>
  <c r="T1089" i="31" s="1"/>
  <c r="S1052" i="31"/>
  <c r="T1052" i="31" s="1"/>
  <c r="T1051" i="31" s="1"/>
  <c r="S766" i="31"/>
  <c r="T766" i="31" s="1"/>
  <c r="T765" i="31" s="1"/>
  <c r="S634" i="31"/>
  <c r="T634" i="31" s="1"/>
  <c r="T633" i="31" s="1"/>
  <c r="S564" i="31"/>
  <c r="T564" i="31" s="1"/>
  <c r="T563" i="31" s="1"/>
  <c r="S90" i="31"/>
  <c r="T90" i="31" s="1"/>
  <c r="T89" i="31" s="1"/>
  <c r="S108" i="31"/>
  <c r="T108" i="31" s="1"/>
  <c r="T107" i="31" s="1"/>
  <c r="S1110" i="31"/>
  <c r="T1110" i="31" s="1"/>
  <c r="T1109" i="31" s="1"/>
  <c r="S738" i="31"/>
  <c r="T738" i="31" s="1"/>
  <c r="T737" i="31" s="1"/>
  <c r="S388" i="31"/>
  <c r="T388" i="31" s="1"/>
  <c r="T387" i="31" s="1"/>
  <c r="S1170" i="31"/>
  <c r="T1170" i="31" s="1"/>
  <c r="T1169" i="31" s="1"/>
  <c r="S36" i="31"/>
  <c r="T36" i="31" s="1"/>
  <c r="T35" i="31" s="1"/>
  <c r="S1172" i="31"/>
  <c r="T1172" i="31" s="1"/>
  <c r="T1171" i="31" s="1"/>
  <c r="S722" i="31"/>
  <c r="T722" i="31" s="1"/>
  <c r="T721" i="31" s="1"/>
  <c r="S248" i="31"/>
  <c r="T248" i="31" s="1"/>
  <c r="T247" i="31" s="1"/>
  <c r="S918" i="31"/>
  <c r="T918" i="31" s="1"/>
  <c r="T917" i="31" s="1"/>
  <c r="S458" i="31"/>
  <c r="T458" i="31" s="1"/>
  <c r="T457" i="31" s="1"/>
  <c r="S216" i="31"/>
  <c r="T216" i="31" s="1"/>
  <c r="T215" i="31" s="1"/>
  <c r="S114" i="31"/>
  <c r="T114" i="31" s="1"/>
  <c r="T113" i="31" s="1"/>
  <c r="S154" i="31"/>
  <c r="T154" i="31" s="1"/>
  <c r="T153" i="31" s="1"/>
  <c r="S1014" i="31"/>
  <c r="T1014" i="31" s="1"/>
  <c r="T1013" i="31" s="1"/>
  <c r="S786" i="31"/>
  <c r="T786" i="31" s="1"/>
  <c r="T785" i="31" s="1"/>
  <c r="S710" i="31"/>
  <c r="T710" i="31" s="1"/>
  <c r="T709" i="31" s="1"/>
  <c r="S566" i="31"/>
  <c r="T566" i="31" s="1"/>
  <c r="T565" i="31" s="1"/>
  <c r="S400" i="31"/>
  <c r="T400" i="31" s="1"/>
  <c r="T399" i="31" s="1"/>
  <c r="S768" i="31"/>
  <c r="T768" i="31" s="1"/>
  <c r="T767" i="31" s="1"/>
  <c r="S434" i="31"/>
  <c r="T434" i="31" s="1"/>
  <c r="T433" i="31" s="1"/>
  <c r="S232" i="31"/>
  <c r="T232" i="31" s="1"/>
  <c r="T231" i="31" s="1"/>
  <c r="S260" i="31"/>
  <c r="T260" i="31" s="1"/>
  <c r="T259" i="31" s="1"/>
  <c r="S1092" i="31"/>
  <c r="T1092" i="31" s="1"/>
  <c r="T1091" i="31" s="1"/>
  <c r="S1034" i="31"/>
  <c r="T1034" i="31" s="1"/>
  <c r="T1033" i="31" s="1"/>
  <c r="S806" i="31"/>
  <c r="T806" i="31" s="1"/>
  <c r="T805" i="31" s="1"/>
  <c r="S836" i="31"/>
  <c r="T836" i="31" s="1"/>
  <c r="T835" i="31" s="1"/>
  <c r="S646" i="31"/>
  <c r="T646" i="31" s="1"/>
  <c r="T645" i="31" s="1"/>
  <c r="S522" i="31"/>
  <c r="T522" i="31" s="1"/>
  <c r="T521" i="31" s="1"/>
  <c r="S592" i="31"/>
  <c r="T592" i="31" s="1"/>
  <c r="T591" i="31" s="1"/>
  <c r="S122" i="31"/>
  <c r="T122" i="31" s="1"/>
  <c r="T121" i="31" s="1"/>
  <c r="S958" i="31"/>
  <c r="T958" i="31" s="1"/>
  <c r="T957" i="31" s="1"/>
  <c r="S886" i="31"/>
  <c r="T886" i="31" s="1"/>
  <c r="T885" i="31" s="1"/>
  <c r="S688" i="31"/>
  <c r="T688" i="31" s="1"/>
  <c r="T687" i="31" s="1"/>
  <c r="S466" i="31"/>
  <c r="T466" i="31" s="1"/>
  <c r="T465" i="31" s="1"/>
  <c r="S494" i="31"/>
  <c r="T494" i="31" s="1"/>
  <c r="T493" i="31" s="1"/>
  <c r="S60" i="31"/>
  <c r="T60" i="31" s="1"/>
  <c r="T59" i="31" s="1"/>
  <c r="S222" i="31"/>
  <c r="T222" i="31" s="1"/>
  <c r="T221" i="31" s="1"/>
  <c r="S206" i="31"/>
  <c r="T206" i="31" s="1"/>
  <c r="T205" i="31" s="1"/>
  <c r="S300" i="31"/>
  <c r="T300" i="31" s="1"/>
  <c r="T299" i="31" s="1"/>
  <c r="S944" i="31"/>
  <c r="T944" i="31" s="1"/>
  <c r="T943" i="31" s="1"/>
  <c r="S842" i="31"/>
  <c r="T842" i="31" s="1"/>
  <c r="T841" i="31" s="1"/>
  <c r="S750" i="31"/>
  <c r="T750" i="31" s="1"/>
  <c r="T749" i="31" s="1"/>
  <c r="S618" i="31"/>
  <c r="T618" i="31" s="1"/>
  <c r="T617" i="31" s="1"/>
  <c r="S548" i="31"/>
  <c r="T548" i="31" s="1"/>
  <c r="T547" i="31" s="1"/>
  <c r="S1156" i="31"/>
  <c r="T1156" i="31" s="1"/>
  <c r="T1155" i="31" s="1"/>
  <c r="S28" i="31"/>
  <c r="T28" i="31" s="1"/>
  <c r="T27" i="31" s="1"/>
  <c r="S874" i="31"/>
  <c r="T874" i="31" s="1"/>
  <c r="T873" i="31" s="1"/>
  <c r="S894" i="31"/>
  <c r="T894" i="31" s="1"/>
  <c r="T893" i="31" s="1"/>
  <c r="S904" i="31"/>
  <c r="T904" i="31" s="1"/>
  <c r="T903" i="31" s="1"/>
  <c r="S712" i="31"/>
  <c r="T712" i="31" s="1"/>
  <c r="T711" i="31" s="1"/>
  <c r="S578" i="31"/>
  <c r="T578" i="31" s="1"/>
  <c r="T577" i="31" s="1"/>
  <c r="S888" i="31"/>
  <c r="T888" i="31" s="1"/>
  <c r="T887" i="31" s="1"/>
  <c r="S604" i="31"/>
  <c r="T604" i="31" s="1"/>
  <c r="T603" i="31" s="1"/>
  <c r="S424" i="31"/>
  <c r="T424" i="31" s="1"/>
  <c r="T423" i="31" s="1"/>
  <c r="S488" i="31"/>
  <c r="T488" i="31" s="1"/>
  <c r="T487" i="31" s="1"/>
  <c r="S142" i="31"/>
  <c r="T142" i="31" s="1"/>
  <c r="T141" i="31" s="1"/>
  <c r="S1100" i="31"/>
  <c r="T1100" i="31" s="1"/>
  <c r="T1099" i="31" s="1"/>
  <c r="S1040" i="31"/>
  <c r="T1040" i="31" s="1"/>
  <c r="T1039" i="31" s="1"/>
  <c r="S546" i="31"/>
  <c r="T546" i="31" s="1"/>
  <c r="T545" i="31" s="1"/>
  <c r="S440" i="31"/>
  <c r="T440" i="31" s="1"/>
  <c r="T439" i="31" s="1"/>
  <c r="S908" i="31"/>
  <c r="T908" i="31" s="1"/>
  <c r="T907" i="31" s="1"/>
  <c r="S608" i="31"/>
  <c r="T608" i="31" s="1"/>
  <c r="T607" i="31" s="1"/>
  <c r="S442" i="31"/>
  <c r="T442" i="31" s="1"/>
  <c r="T441" i="31" s="1"/>
  <c r="S172" i="31"/>
  <c r="T172" i="31" s="1"/>
  <c r="T171" i="31" s="1"/>
  <c r="S180" i="31"/>
  <c r="T180" i="31" s="1"/>
  <c r="T179" i="31" s="1"/>
  <c r="S998" i="31"/>
  <c r="T998" i="31" s="1"/>
  <c r="T997" i="31" s="1"/>
  <c r="S858" i="31"/>
  <c r="T858" i="31" s="1"/>
  <c r="T857" i="31" s="1"/>
  <c r="S694" i="31"/>
  <c r="T694" i="31" s="1"/>
  <c r="T693" i="31" s="1"/>
  <c r="S674" i="31"/>
  <c r="T674" i="31" s="1"/>
  <c r="T673" i="31" s="1"/>
  <c r="S550" i="31"/>
  <c r="T550" i="31" s="1"/>
  <c r="T549" i="31" s="1"/>
  <c r="S752" i="31"/>
  <c r="T752" i="31" s="1"/>
  <c r="T751" i="31" s="1"/>
  <c r="S402" i="31"/>
  <c r="T402" i="31" s="1"/>
  <c r="T401" i="31" s="1"/>
  <c r="S415" i="31"/>
  <c r="T416" i="31" s="1"/>
  <c r="T415" i="31" s="1"/>
  <c r="S1150" i="31"/>
  <c r="T1150" i="31" s="1"/>
  <c r="T1149" i="31" s="1"/>
  <c r="S192" i="31"/>
  <c r="T192" i="31" s="1"/>
  <c r="T191" i="31" s="1"/>
  <c r="S1018" i="31"/>
  <c r="T1018" i="31" s="1"/>
  <c r="T1017" i="31" s="1"/>
  <c r="S790" i="31"/>
  <c r="T790" i="31" s="1"/>
  <c r="T789" i="31" s="1"/>
  <c r="S820" i="31"/>
  <c r="T820" i="31" s="1"/>
  <c r="T819" i="31" s="1"/>
  <c r="S630" i="31"/>
  <c r="T630" i="31" s="1"/>
  <c r="T629" i="31" s="1"/>
  <c r="S506" i="31"/>
  <c r="T506" i="31" s="1"/>
  <c r="T505" i="31" s="1"/>
  <c r="S576" i="31"/>
  <c r="T576" i="31" s="1"/>
  <c r="T575" i="31" s="1"/>
  <c r="S942" i="31"/>
  <c r="T942" i="31" s="1"/>
  <c r="T941" i="31" s="1"/>
  <c r="S870" i="31"/>
  <c r="T870" i="31" s="1"/>
  <c r="T869" i="31" s="1"/>
  <c r="S600" i="31"/>
  <c r="T600" i="31" s="1"/>
  <c r="T599" i="31" s="1"/>
  <c r="S450" i="31"/>
  <c r="T450" i="31" s="1"/>
  <c r="T449" i="31" s="1"/>
  <c r="S484" i="31"/>
  <c r="T484" i="31" s="1"/>
  <c r="T483" i="31" s="1"/>
  <c r="S1128" i="31"/>
  <c r="T1128" i="31" s="1"/>
  <c r="T1127" i="31" s="1"/>
  <c r="S132" i="31"/>
  <c r="T132" i="31" s="1"/>
  <c r="T131" i="31" s="1"/>
  <c r="S146" i="31"/>
  <c r="T146" i="31" s="1"/>
  <c r="T145" i="31" s="1"/>
  <c r="S116" i="31"/>
  <c r="T116" i="31" s="1"/>
  <c r="T115" i="31" s="1"/>
  <c r="S1112" i="31"/>
  <c r="T1112" i="31" s="1"/>
  <c r="T1111" i="31" s="1"/>
  <c r="S1054" i="31"/>
  <c r="T1054" i="31" s="1"/>
  <c r="T1053" i="31" s="1"/>
  <c r="S1020" i="31"/>
  <c r="T1020" i="31" s="1"/>
  <c r="T1019" i="31" s="1"/>
  <c r="S928" i="31"/>
  <c r="T928" i="31" s="1"/>
  <c r="T927" i="31" s="1"/>
  <c r="S826" i="31"/>
  <c r="T826" i="31" s="1"/>
  <c r="T825" i="31" s="1"/>
  <c r="S840" i="31"/>
  <c r="T840" i="31" s="1"/>
  <c r="T839" i="31" s="1"/>
  <c r="S734" i="31"/>
  <c r="T734" i="31" s="1"/>
  <c r="T733" i="31" s="1"/>
  <c r="S602" i="31"/>
  <c r="T602" i="31" s="1"/>
  <c r="T601" i="31" s="1"/>
  <c r="S532" i="31"/>
  <c r="T532" i="31" s="1"/>
  <c r="T531"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<sst xmlns="http://schemas.openxmlformats.org/spreadsheetml/2006/main" count="21126" uniqueCount="7139">
  <si>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</si>
  <si>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</si>
  <si>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</si>
  <si>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</si>
  <si>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</si>
  <si>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</si>
  <si>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</si>
  <si>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</si>
  <si>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</si>
  <si>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</si>
  <si>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</si>
  <si>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</si>
  <si>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</si>
  <si>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</si>
  <si>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</si>
  <si>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</si>
  <si>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</si>
  <si>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</si>
  <si>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</si>
  <si>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</si>
  <si>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</si>
  <si>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</si>
  <si>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</si>
  <si>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</si>
  <si>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</si>
  <si>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</si>
  <si>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</si>
  <si>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</si>
  <si>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</si>
  <si>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</si>
  <si>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</si>
  <si>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</si>
  <si>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</si>
  <si>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</si>
  <si>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</si>
  <si>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</si>
  <si>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</si>
  <si>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</si>
  <si>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</si>
  <si>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</si>
  <si>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</si>
  <si>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</si>
  <si>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</si>
  <si>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Rural y Tierras</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</si>
  <si>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</si>
  <si>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</si>
  <si>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</si>
  <si>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</si>
  <si>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</si>
  <si>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</si>
  <si>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Dirección General de Aeronáutica Civil</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</si>
  <si>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</si>
  <si>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</si>
  <si>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</si>
  <si>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</si>
  <si>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</si>
  <si>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</si>
  <si>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</si>
  <si>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</si>
  <si>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</si>
  <si>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</si>
  <si>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</si>
  <si>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</si>
  <si>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</si>
  <si>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</si>
  <si>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</si>
  <si>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</si>
  <si>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</si>
  <si>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</si>
  <si>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</si>
  <si>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</si>
  <si>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</si>
  <si>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Agencia Nacional de Hidrocarburos</t>
  </si>
  <si>
    <t>Autoridad General de Impugnación Tributaria</t>
  </si>
  <si>
    <t>Escuela Militar de Ingeniería</t>
  </si>
  <si>
    <t>Autoridad Jurisdiccional Administrativa Minera</t>
  </si>
  <si>
    <t>Registro Único para la Administración Tributaria Municipal</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</si>
  <si>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</si>
  <si>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</si>
  <si>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</si>
  <si>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</si>
  <si>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</si>
  <si>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</si>
  <si>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</si>
  <si>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</si>
  <si>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</si>
  <si>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</si>
  <si>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</si>
  <si>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</si>
  <si>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</si>
  <si>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</si>
  <si>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</si>
  <si>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</si>
  <si>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</si>
  <si>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</si>
  <si>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</si>
  <si>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</si>
  <si>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</si>
  <si>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</si>
  <si>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</si>
  <si>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</si>
  <si>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</si>
  <si>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</si>
  <si>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</si>
  <si>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</si>
  <si>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</si>
  <si>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</si>
  <si>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</si>
  <si>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</si>
  <si>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</si>
  <si>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</si>
  <si>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</si>
  <si>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</si>
  <si>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</si>
  <si>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</si>
  <si>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</si>
  <si>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</si>
  <si>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</si>
  <si>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</si>
  <si>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Autoridad de Regulación y Fiscalización de Telecomunicaciones y Transportes</t>
  </si>
  <si>
    <t>Autoridad de Fisc y Ctrol Soc de Agua Potable Saneam.Básico</t>
  </si>
  <si>
    <t>Autoridad de Fiscalizac. y Control Soc de Bosques y Tierras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</si>
  <si>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</si>
  <si>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</si>
  <si>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</si>
  <si>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</si>
  <si>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</si>
  <si>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</si>
  <si>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</si>
  <si>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</si>
  <si>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</si>
  <si>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Internacional de la Quinua</t>
  </si>
  <si>
    <t>Corporación del Seguro Social Militar</t>
  </si>
  <si>
    <t>Caja Nacional de Salud</t>
  </si>
  <si>
    <t>Caja Bancaria Estatal de Salud</t>
  </si>
  <si>
    <t>Caja de Salud del Servicio Nal. de Caminos y Ramas Anexas</t>
  </si>
  <si>
    <t>Seguro Social Universitario de Cochabamba</t>
  </si>
  <si>
    <t>Seguro Social Universitario de Sucre</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</si>
  <si>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</si>
  <si>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</si>
  <si>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</si>
  <si>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</si>
  <si>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</si>
  <si>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</si>
  <si>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</si>
  <si>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</si>
  <si>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</si>
  <si>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</si>
  <si>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</si>
  <si>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</si>
  <si>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</si>
  <si>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</si>
  <si>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Asamblea Legislativa Plurinacional</t>
  </si>
  <si>
    <t>Órgano Judicial</t>
  </si>
  <si>
    <t>Tribunal Constitucional Plurinacional</t>
  </si>
  <si>
    <t>Órgano Electoral Plurinacional</t>
  </si>
  <si>
    <t>Contraloria General del Estado</t>
  </si>
  <si>
    <t>Ministerio Público</t>
  </si>
  <si>
    <t>Empresa Local de Agua Potable y Alcantarillado Sucre</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</si>
  <si>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</si>
  <si>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</si>
  <si>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</si>
  <si>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</si>
  <si>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</si>
  <si>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</si>
  <si>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</si>
  <si>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</si>
  <si>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</si>
  <si>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</si>
  <si>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</si>
  <si>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</si>
  <si>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</si>
  <si>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</si>
  <si>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</si>
  <si>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</si>
  <si>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</si>
  <si>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</si>
  <si>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</si>
  <si>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</si>
  <si>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</si>
  <si>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</si>
  <si>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</si>
  <si>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</si>
  <si>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</si>
  <si>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</si>
  <si>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</si>
  <si>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</si>
  <si>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</si>
  <si>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</si>
  <si>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</si>
  <si>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</si>
  <si>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</si>
  <si>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</si>
  <si>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</si>
  <si>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</si>
  <si>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</si>
  <si>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</si>
  <si>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</si>
  <si>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</si>
  <si>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</si>
  <si>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</si>
  <si>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</si>
  <si>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</si>
  <si>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</si>
  <si>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</si>
  <si>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</si>
  <si>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</si>
  <si>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</si>
  <si>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</si>
  <si>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</si>
  <si>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</si>
  <si>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</si>
  <si>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</si>
  <si>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</si>
  <si>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</si>
  <si>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</si>
  <si>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</si>
  <si>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</si>
  <si>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</si>
  <si>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</si>
  <si>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</si>
  <si>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</si>
  <si>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</si>
  <si>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</si>
  <si>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</si>
  <si>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</si>
  <si>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</si>
  <si>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</si>
  <si>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</si>
  <si>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</si>
  <si>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</si>
  <si>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</si>
  <si>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</si>
  <si>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</si>
  <si>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</si>
  <si>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</si>
  <si>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</si>
  <si>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</si>
  <si>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</si>
  <si>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</si>
  <si>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</si>
  <si>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</si>
  <si>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</si>
  <si>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</si>
  <si>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</si>
  <si>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</si>
  <si>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</si>
  <si>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</si>
  <si>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</si>
  <si>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</si>
  <si>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</si>
  <si>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</si>
  <si>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</si>
  <si>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</si>
  <si>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</si>
  <si>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</si>
  <si>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</si>
  <si>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</si>
  <si>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</si>
  <si>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</si>
  <si>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</si>
  <si>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</si>
  <si>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</si>
  <si>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</si>
  <si>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</si>
  <si>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</si>
  <si>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</si>
  <si>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</si>
  <si>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</si>
  <si>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</si>
  <si>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</si>
  <si>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</si>
  <si>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</si>
  <si>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</si>
  <si>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</si>
  <si>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</si>
  <si>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</si>
  <si>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</si>
  <si>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</si>
  <si>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</si>
  <si>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</si>
  <si>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</si>
  <si>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</si>
  <si>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</si>
  <si>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</si>
  <si>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</si>
  <si>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</si>
  <si>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</si>
  <si>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</si>
  <si>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</si>
  <si>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</si>
  <si>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</si>
  <si>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</si>
  <si>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</si>
  <si>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</si>
  <si>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</si>
  <si>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</si>
  <si>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</si>
  <si>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</si>
  <si>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</si>
  <si>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</si>
  <si>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</si>
  <si>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</si>
  <si>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</si>
  <si>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</si>
  <si>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</si>
  <si>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</si>
  <si>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</si>
  <si>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</si>
  <si>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</si>
  <si>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</si>
  <si>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</si>
  <si>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</si>
  <si>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</si>
  <si>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</si>
  <si>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</si>
  <si>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</si>
  <si>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</si>
  <si>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</si>
  <si>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</si>
  <si>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</si>
  <si>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</si>
  <si>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</si>
  <si>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</si>
  <si>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</si>
  <si>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</si>
  <si>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</si>
  <si>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</si>
  <si>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</si>
  <si>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</si>
  <si>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</si>
  <si>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</si>
  <si>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</si>
  <si>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</si>
  <si>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</si>
  <si>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</si>
  <si>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</si>
  <si>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</si>
  <si>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</si>
  <si>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</si>
  <si>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</si>
  <si>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</si>
  <si>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</si>
  <si>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</si>
  <si>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</si>
  <si>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</si>
  <si>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</si>
  <si>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</si>
  <si>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</si>
  <si>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</si>
  <si>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</si>
  <si>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</si>
  <si>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</si>
  <si>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</si>
  <si>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</si>
  <si>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</si>
  <si>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</si>
  <si>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</si>
  <si>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</si>
  <si>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</si>
  <si>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</si>
  <si>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</si>
  <si>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</si>
  <si>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</si>
  <si>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</si>
  <si>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</si>
  <si>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</si>
  <si>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</si>
  <si>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</si>
  <si>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</si>
  <si>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</si>
  <si>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</si>
  <si>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</si>
  <si>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</si>
  <si>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</si>
  <si>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</si>
  <si>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</si>
  <si>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</si>
  <si>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</si>
  <si>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</si>
  <si>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</si>
  <si>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</si>
  <si>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</si>
  <si>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</si>
  <si>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</si>
  <si>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</si>
  <si>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</si>
  <si>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</si>
  <si>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</si>
  <si>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</si>
  <si>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</si>
  <si>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</si>
  <si>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</si>
  <si>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</si>
  <si>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</si>
  <si>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</si>
  <si>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</si>
  <si>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</si>
  <si>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</si>
  <si>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</si>
  <si>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</si>
  <si>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</si>
  <si>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</si>
  <si>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</si>
  <si>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</si>
  <si>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</si>
  <si>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</si>
  <si>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</si>
  <si>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</si>
  <si>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</si>
  <si>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</si>
  <si>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</si>
  <si>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</si>
  <si>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</si>
  <si>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</si>
  <si>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</si>
  <si>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</si>
  <si>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</si>
  <si>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</si>
  <si>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</si>
  <si>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</si>
  <si>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</si>
  <si>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</si>
  <si>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</si>
  <si>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</si>
  <si>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</si>
  <si>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</si>
  <si>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</si>
  <si>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</si>
  <si>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</si>
  <si>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</si>
  <si>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</si>
  <si>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</si>
  <si>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</si>
  <si>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</si>
  <si>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</si>
  <si>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</si>
  <si>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</si>
  <si>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</si>
  <si>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</si>
  <si>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</si>
  <si>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</si>
  <si>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</si>
  <si>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</si>
  <si>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</si>
  <si>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</si>
  <si>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</si>
  <si>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</si>
  <si>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</si>
  <si>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</si>
  <si>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</si>
  <si>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</si>
  <si>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</si>
  <si>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</si>
  <si>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</si>
  <si>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</si>
  <si>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</si>
  <si>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</si>
  <si>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</si>
  <si>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</si>
  <si>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</si>
  <si>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</si>
  <si>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</si>
  <si>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</si>
  <si>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</si>
  <si>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</si>
  <si>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</si>
  <si>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</si>
  <si>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</si>
  <si>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</si>
  <si>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</si>
  <si>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</si>
  <si>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</si>
  <si>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</si>
  <si>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</si>
  <si>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</si>
  <si>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</si>
  <si>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</si>
  <si>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</si>
  <si>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</si>
  <si>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</si>
  <si>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</si>
  <si>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</si>
  <si>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</si>
  <si>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</si>
  <si>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</si>
  <si>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</si>
  <si>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</si>
  <si>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</si>
  <si>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</si>
  <si>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</si>
  <si>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</si>
  <si>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</si>
  <si>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</si>
  <si>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</si>
  <si>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</si>
  <si>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</si>
  <si>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</si>
  <si>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</si>
  <si>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</si>
  <si>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</si>
  <si>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</si>
  <si>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</si>
  <si>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</si>
  <si>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</si>
  <si>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</si>
  <si>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</si>
  <si>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</si>
  <si>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</si>
  <si>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</si>
  <si>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</si>
  <si>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</si>
  <si>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</si>
  <si>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</si>
  <si>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</si>
  <si>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</si>
  <si>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</si>
  <si>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</si>
  <si>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</si>
  <si>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</si>
  <si>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</si>
  <si>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</si>
  <si>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</si>
  <si>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</si>
  <si>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</si>
  <si>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</si>
  <si>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</si>
  <si>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</si>
  <si>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</si>
  <si>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</si>
  <si>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</si>
  <si>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</si>
  <si>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</si>
  <si>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</si>
  <si>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</si>
  <si>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</si>
  <si>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</si>
  <si>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</si>
  <si>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</si>
  <si>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</si>
  <si>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</si>
  <si>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</si>
  <si>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</si>
  <si>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</si>
  <si>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</si>
  <si>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</si>
  <si>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</si>
  <si>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</si>
  <si>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</si>
  <si>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</si>
  <si>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</si>
  <si>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</si>
  <si>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</si>
  <si>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</si>
  <si>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</si>
  <si>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</si>
  <si>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</si>
  <si>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</si>
  <si>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</si>
  <si>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</si>
  <si>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</si>
  <si>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</si>
  <si>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Conservatorio Plurinacional de Musica</t>
  </si>
  <si>
    <t xml:space="preserve">Servicio Geológico Minero </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</si>
  <si>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</si>
  <si>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</si>
  <si>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</si>
  <si>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</si>
  <si>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</si>
  <si>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</si>
  <si>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</si>
  <si>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</si>
  <si>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</si>
  <si>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</si>
  <si>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</si>
  <si>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</si>
  <si>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</si>
  <si>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</si>
  <si>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</si>
  <si>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</si>
  <si>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</si>
  <si>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</si>
  <si>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</si>
  <si>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</si>
  <si>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</si>
  <si>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</si>
  <si>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</si>
  <si>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</si>
  <si>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</si>
  <si>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Nro. Comp. BCB</t>
  </si>
  <si>
    <t>Tipo de Operación</t>
  </si>
  <si>
    <t>Nro. Doc. Extracto</t>
  </si>
  <si>
    <t>Glosa</t>
  </si>
  <si>
    <t>Entidad</t>
  </si>
  <si>
    <t>D.A.</t>
  </si>
  <si>
    <t>C-21 CIP</t>
  </si>
  <si>
    <t>C-31 CIP</t>
  </si>
  <si>
    <t>C-31 SIP</t>
  </si>
  <si>
    <t>C-21 SIP</t>
  </si>
  <si>
    <t>Importe</t>
  </si>
  <si>
    <t>Descripción</t>
  </si>
  <si>
    <t>Total</t>
  </si>
  <si>
    <t>Estado Actual</t>
  </si>
  <si>
    <t>QUE AFECTAN A LA CUENTA ÚNICA DEL TESORO EN DÓLARES (CUT) No. 5970034001</t>
  </si>
  <si>
    <t>DETALLE DE OPERACIONES SIN REGULARIZACIÓN POR TRANSFERENCIAS ENTRE LIBRETAS (TRL)</t>
  </si>
  <si>
    <t>Empresa Pública "Editorial del Estado Plurinacional de Bolivia"</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</si>
  <si>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</si>
  <si>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</si>
  <si>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</si>
  <si>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</si>
  <si>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</si>
  <si>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</si>
  <si>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</si>
  <si>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</si>
  <si>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</si>
  <si>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</si>
  <si>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</si>
  <si>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</si>
  <si>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</si>
  <si>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</si>
  <si>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</si>
  <si>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</si>
  <si>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</si>
  <si>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</si>
  <si>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</si>
  <si>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Universidad Autónoma del Beni José Ballivián</t>
  </si>
  <si>
    <t xml:space="preserve">Escuela Boliviana Intercultural de Danza </t>
  </si>
  <si>
    <t>Agencia de Infraestructura en Salud y Equipamiento Médico</t>
  </si>
  <si>
    <t>Agencia Boliviana de Correos "Correos de Bolivia"</t>
  </si>
  <si>
    <t xml:space="preserve">Empresa Pública Transporte Aéreo Militar </t>
  </si>
  <si>
    <t>Empresa Boliviana de Alimentos y Derivados</t>
  </si>
  <si>
    <t>Defensoria del Pueblo</t>
  </si>
  <si>
    <t>Procuraduria General del Estado</t>
  </si>
  <si>
    <t>Gobierno Autónomo Municipal de Chuquihuta Ayllu Jucumani</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</si>
  <si>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</si>
  <si>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</si>
  <si>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</si>
  <si>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</si>
  <si>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</si>
  <si>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</si>
  <si>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</si>
  <si>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</si>
  <si>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</si>
  <si>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</si>
  <si>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</si>
  <si>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</si>
  <si>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</si>
  <si>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</si>
  <si>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</si>
  <si>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</si>
  <si>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</si>
  <si>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</si>
  <si>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</si>
  <si>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</si>
  <si>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</si>
  <si>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</si>
  <si>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</si>
  <si>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</si>
  <si>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</si>
  <si>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</si>
  <si>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</si>
  <si>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</si>
  <si>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</si>
  <si>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</si>
  <si>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</si>
  <si>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</si>
  <si>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</si>
  <si>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</si>
  <si>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</si>
  <si>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</si>
  <si>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</si>
  <si>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</si>
  <si>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</si>
  <si>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</si>
  <si>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</si>
  <si>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</si>
  <si>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</si>
  <si>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</si>
  <si>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</si>
  <si>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</si>
  <si>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</si>
  <si>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</si>
  <si>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</si>
  <si>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</si>
  <si>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</si>
  <si>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</si>
  <si>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</si>
  <si>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</si>
  <si>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</si>
  <si>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</si>
  <si>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Noviembre</t>
  </si>
  <si>
    <t>Diciembre</t>
  </si>
  <si>
    <t>Suma de Débitos
(Bs)</t>
  </si>
  <si>
    <t>Suma de Créditos
(Bs)</t>
  </si>
  <si>
    <t>Responsable</t>
  </si>
  <si>
    <t>Total Pendientes2</t>
  </si>
  <si>
    <t>Entidad2</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</si>
  <si>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</si>
  <si>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</si>
  <si>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</si>
  <si>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</si>
  <si>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</si>
  <si>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</si>
  <si>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</si>
  <si>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</si>
  <si>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</si>
  <si>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</si>
  <si>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</si>
  <si>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</si>
  <si>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</si>
  <si>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</si>
  <si>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</si>
  <si>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</si>
  <si>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</si>
  <si>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</si>
  <si>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</si>
  <si>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</si>
  <si>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</si>
  <si>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</si>
  <si>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Ministerio de Salud y Deportes</t>
  </si>
  <si>
    <t>Ministerio de Hidrocarburos y Energías</t>
  </si>
  <si>
    <t>Ministerio de Culturas, Descolonización y Despatriarcalización</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</si>
  <si>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</si>
  <si>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</si>
  <si>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</si>
  <si>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</si>
  <si>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</si>
  <si>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</si>
  <si>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</si>
  <si>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GAIOC de la Nación Originaria Uru Chipaya</t>
  </si>
  <si>
    <t>Nombre</t>
  </si>
  <si>
    <t>Telefono - Interno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</si>
  <si>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</si>
  <si>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</si>
  <si>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</si>
  <si>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</si>
  <si>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</si>
  <si>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</si>
  <si>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</si>
  <si>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</si>
  <si>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</si>
  <si>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</si>
  <si>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</si>
  <si>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</si>
  <si>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</si>
  <si>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</si>
  <si>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</si>
  <si>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</si>
  <si>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</si>
  <si>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</si>
  <si>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</si>
  <si>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</si>
  <si>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</si>
  <si>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</si>
  <si>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</si>
  <si>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</si>
  <si>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</si>
  <si>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</si>
  <si>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</si>
  <si>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</si>
  <si>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</si>
  <si>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</si>
  <si>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</si>
  <si>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</si>
  <si>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</si>
  <si>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</si>
  <si>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</si>
  <si>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</si>
  <si>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</si>
  <si>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</si>
  <si>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</si>
  <si>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</si>
  <si>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</si>
  <si>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</si>
  <si>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</si>
  <si>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</si>
  <si>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</si>
  <si>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</si>
  <si>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</si>
  <si>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</si>
  <si>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</si>
  <si>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</si>
  <si>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</si>
  <si>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</si>
  <si>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</si>
  <si>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</si>
  <si>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</si>
  <si>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</si>
  <si>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</si>
  <si>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</si>
  <si>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</si>
  <si>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</si>
  <si>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</si>
  <si>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</si>
  <si>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</si>
  <si>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</si>
  <si>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</si>
  <si>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</si>
  <si>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</si>
  <si>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</si>
  <si>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</si>
  <si>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</si>
  <si>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</si>
  <si>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</si>
  <si>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</si>
  <si>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</si>
  <si>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</si>
  <si>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</si>
  <si>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</si>
  <si>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</si>
  <si>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</si>
  <si>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</si>
  <si>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</si>
  <si>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</si>
  <si>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</si>
  <si>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</si>
  <si>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</si>
  <si>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</si>
  <si>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</si>
  <si>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</si>
  <si>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</si>
  <si>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</si>
  <si>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0736069001</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</si>
  <si>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</si>
  <si>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</si>
  <si>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</si>
  <si>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</si>
  <si>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</si>
  <si>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</si>
  <si>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</si>
  <si>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</si>
  <si>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</si>
  <si>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</si>
  <si>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10000026017645</t>
  </si>
  <si>
    <t>EMAPA - VENTA PRODUCTOS AGRICOLAS</t>
  </si>
  <si>
    <t>10000041244140</t>
  </si>
  <si>
    <t>ARC</t>
  </si>
  <si>
    <t>10000030955576</t>
  </si>
  <si>
    <t>SEDEM-ECEBOL-RECAUDADORA GESTIÓN OPERATIVA</t>
  </si>
  <si>
    <t>10000028449820</t>
  </si>
  <si>
    <t>ASUSS - CUENTA CORRIENTE FISCAL - RECAUDADORA</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</si>
  <si>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</si>
  <si>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</si>
  <si>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</si>
  <si>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</si>
  <si>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</si>
  <si>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</si>
  <si>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</si>
  <si>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</si>
  <si>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</si>
  <si>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00099021001 DEPOSITO DE EFECTIVO, DEPOSITANTE: WENDY SHIRLEY GUISBERT SANCHEZ, CONCEPTO: DEPÓSITO POR EXCEDENTE POR TOPE SALARIAL, CUENTA DE DEPOSITO: CUENTA UNICA DEL TESORO</t>
  </si>
  <si>
    <t>00086011101</t>
  </si>
  <si>
    <t>10000047563528</t>
  </si>
  <si>
    <t>SERVICIO DEPARTAMENTAL DE RIEGO - LA PAZ - INGRESOS</t>
  </si>
  <si>
    <t>feb</t>
  </si>
  <si>
    <t>00099021001 DEPOSITO DE EFECTIVO, DEPOSITANTE: LEONCIO FLORES CASTRO, CONCEPTO: PAGO DE COBROS INDEBIDOS, CUENTA DE DEPOSITO: CUENTA UNICA DEL TESORO</t>
  </si>
  <si>
    <t>00081011101 DEPOSITO DE EFECTIVO, DEPOSITANTE: MAXIMO ALBERTO PAREDES AVILA, CONCEPTO: DEVOLUCION CNS, CUENTA DE DEPOSITO: CUENTA UNICA DEL TESORO</t>
  </si>
  <si>
    <t>10000033175642</t>
  </si>
  <si>
    <t xml:space="preserve"> MUSERPOL – SERVICIOS VARIOS</t>
  </si>
  <si>
    <t>Instituto Gastroenterológico del Bicentenario - Hospital de Cuarto Nivel</t>
  </si>
  <si>
    <t>00081011101 DEPOSITO DE EFECTIVO, DEPOSITANTE: MARIA LUZ SORUCO PORCEL, CONCEPTO: DEVOLUCION DE FONDOS EN AVANCE, CUENTA DE DEPOSITO: CUENTA UNICA DEL TESORO</t>
  </si>
  <si>
    <t>10000003575830</t>
  </si>
  <si>
    <t>MSD - BONO MADRE NIÑO-NIÑA JUANA AZURDUY</t>
  </si>
  <si>
    <t>10000006036425</t>
  </si>
  <si>
    <t>10000061759608</t>
  </si>
  <si>
    <t>EMAPA-COMERCIALIZACIÓN DE PRODUCTOS COMISADOS</t>
  </si>
  <si>
    <t>6461069001</t>
  </si>
  <si>
    <t>SIN-REGALIAS MINERAS INGRESOS PROPIOS</t>
  </si>
  <si>
    <t>10000004676009</t>
  </si>
  <si>
    <t>00099021001 DEPOSITO DE EFECTIVO, DEPOSITANTE: JEANNETH MIRIAM ZARATE RADA, CONCEPTO: REEMBOLSO DE BECA OTORGADO POR EL MINISTERIO DE EDUCACION, CUENTA DE DEPOSITO: CUENTA UNICA DEL TESORO</t>
  </si>
  <si>
    <t>(Todos)</t>
  </si>
  <si>
    <t>00081011101 DEPOSITO DE EFECTIVO, DEPOSITANTE: ROCIO MONTERO CEREZO, CONCEPTO: DEPÓSITO POR EXTRAVIO DE CREDENCIAL OFICIAL, CUENTA DE DEPOSITO: CUENTA UNICA DEL TESORO</t>
  </si>
  <si>
    <t>00099021001 DEPOSITO DE EFECTIVO, DEPOSITANTE: LUIS ALBERTO CABEZAS LLUSCO, CONCEPTO: PAGO DE ENERGIA ELECTRICA, CUENTA DE DEPOSITO: CUENTA UNICA DEL TESORO</t>
  </si>
  <si>
    <t>00099021001 DEPOSITO DE EFECTIVO, DEPOSITANTE: JUSTA MENDOZA DE CARVAJAL, CONCEPTO: DEVOLUCION DE RETROACTIVO, CUENTA DE DEPOSITO: CUENTA UNICA DEL TESORO</t>
  </si>
  <si>
    <t>00099021001 DEPOSITO DE EFECTIVO, DEPOSITANTE: WENDY MARIN MENDOZA, CONCEPTO: DEVOLUCION, CUENTA DE DEPOSITO: CUENTA UNICA DEL TESORO</t>
  </si>
  <si>
    <t>00066047005</t>
  </si>
  <si>
    <t>Ministerio de Turismo Sostenible, Culturas, Folklore y Gastronomía</t>
  </si>
  <si>
    <t>Créditos por SWIFT</t>
  </si>
  <si>
    <t>O23614830002</t>
  </si>
  <si>
    <t>Ministerio de Desarrollo Productivo, Rural y Agua</t>
  </si>
  <si>
    <t>O23616160002</t>
  </si>
  <si>
    <t>B23615500002</t>
  </si>
  <si>
    <t>B23615890002</t>
  </si>
  <si>
    <t>G34300020004</t>
  </si>
  <si>
    <t>G34300000004</t>
  </si>
  <si>
    <t>G34300010004</t>
  </si>
  <si>
    <t>S11460300001</t>
  </si>
  <si>
    <t>G34301540003</t>
  </si>
  <si>
    <t>G34302950001</t>
  </si>
  <si>
    <t>G34302950003</t>
  </si>
  <si>
    <t>S11460580001</t>
  </si>
  <si>
    <t>S11460500001</t>
  </si>
  <si>
    <t>G34304110005</t>
  </si>
  <si>
    <t>G34304110004</t>
  </si>
  <si>
    <t>S11460400001</t>
  </si>
  <si>
    <t>S11460400004</t>
  </si>
  <si>
    <t>S11460420001</t>
  </si>
  <si>
    <t>S11460420004</t>
  </si>
  <si>
    <t>S11460510001</t>
  </si>
  <si>
    <t>S11460610001</t>
  </si>
  <si>
    <t>O23618910002</t>
  </si>
  <si>
    <t>O23618930002</t>
  </si>
  <si>
    <t>B23618000002</t>
  </si>
  <si>
    <t>B23618740002</t>
  </si>
  <si>
    <t>B23618760002</t>
  </si>
  <si>
    <t>B23618770002</t>
  </si>
  <si>
    <t>S11461050001</t>
  </si>
  <si>
    <t>S11461000001</t>
  </si>
  <si>
    <t>G34318080003</t>
  </si>
  <si>
    <t>B23622150002</t>
  </si>
  <si>
    <t>B23622180002</t>
  </si>
  <si>
    <t>G34328440003</t>
  </si>
  <si>
    <t>G34328450003</t>
  </si>
  <si>
    <t>G34328460003</t>
  </si>
  <si>
    <t>S11461520001</t>
  </si>
  <si>
    <t>S11461520004</t>
  </si>
  <si>
    <t>O23625500002</t>
  </si>
  <si>
    <t>B23625370002</t>
  </si>
  <si>
    <t>B23625440002</t>
  </si>
  <si>
    <t>B23625580002</t>
  </si>
  <si>
    <t>G34345290002</t>
  </si>
  <si>
    <t>F0032468</t>
  </si>
  <si>
    <t>S11462910001</t>
  </si>
  <si>
    <t>O23628270002</t>
  </si>
  <si>
    <t>O23628810002</t>
  </si>
  <si>
    <t>O23628900002</t>
  </si>
  <si>
    <t>O23629200002</t>
  </si>
  <si>
    <t>O23629210002</t>
  </si>
  <si>
    <t>O23629600002</t>
  </si>
  <si>
    <t>B23628410002</t>
  </si>
  <si>
    <t>G34361590001</t>
  </si>
  <si>
    <t>O23631770002</t>
  </si>
  <si>
    <t>O23632660002</t>
  </si>
  <si>
    <t>O23632970002</t>
  </si>
  <si>
    <t>O23632940002</t>
  </si>
  <si>
    <t>O23632950002</t>
  </si>
  <si>
    <t>O23632980002</t>
  </si>
  <si>
    <t>B23631170002</t>
  </si>
  <si>
    <t>B23631760002</t>
  </si>
  <si>
    <t>O23634500002</t>
  </si>
  <si>
    <t>O23634510002</t>
  </si>
  <si>
    <t>O23634520002</t>
  </si>
  <si>
    <t>O23634530002</t>
  </si>
  <si>
    <t>O23634990002</t>
  </si>
  <si>
    <t>O23635930002</t>
  </si>
  <si>
    <t>Q23577540002</t>
  </si>
  <si>
    <t>Q23577720002</t>
  </si>
  <si>
    <t>S11463820001</t>
  </si>
  <si>
    <t>S11463820004</t>
  </si>
  <si>
    <t>O23638560002</t>
  </si>
  <si>
    <t>O23638580002</t>
  </si>
  <si>
    <t>O23638750002</t>
  </si>
  <si>
    <t>B23638290002</t>
  </si>
  <si>
    <t>B23638330002</t>
  </si>
  <si>
    <t>G34403210003</t>
  </si>
  <si>
    <t>G34403220003</t>
  </si>
  <si>
    <t>O23641110002</t>
  </si>
  <si>
    <t>O23641530002</t>
  </si>
  <si>
    <t>O23641540002</t>
  </si>
  <si>
    <t>O23641550002</t>
  </si>
  <si>
    <t>O23641570002</t>
  </si>
  <si>
    <t>O23641590002</t>
  </si>
  <si>
    <t>O23641600002</t>
  </si>
  <si>
    <t>O23641610002</t>
  </si>
  <si>
    <t>O23641620002</t>
  </si>
  <si>
    <t>O23641980002</t>
  </si>
  <si>
    <t>O23642260002</t>
  </si>
  <si>
    <t>B23640810002</t>
  </si>
  <si>
    <t>B23640830002</t>
  </si>
  <si>
    <t>B23640860002</t>
  </si>
  <si>
    <t>B23641140002</t>
  </si>
  <si>
    <t>G34430600003</t>
  </si>
  <si>
    <t>G34430570003</t>
  </si>
  <si>
    <t>G34429240003</t>
  </si>
  <si>
    <t>G34430640003</t>
  </si>
  <si>
    <t>G34430650003</t>
  </si>
  <si>
    <t>G34431230003</t>
  </si>
  <si>
    <t>O23644190002</t>
  </si>
  <si>
    <t>O23644210002</t>
  </si>
  <si>
    <t>O23644240002</t>
  </si>
  <si>
    <t>O23644260002</t>
  </si>
  <si>
    <t>O23644270002</t>
  </si>
  <si>
    <t>O23644960002</t>
  </si>
  <si>
    <t>O23645100002</t>
  </si>
  <si>
    <t>O23645110002</t>
  </si>
  <si>
    <t>O23645130002</t>
  </si>
  <si>
    <t>O23645150002</t>
  </si>
  <si>
    <t>O23645210002</t>
  </si>
  <si>
    <t>O23645230002</t>
  </si>
  <si>
    <t>O23645340002</t>
  </si>
  <si>
    <t>O23645370002</t>
  </si>
  <si>
    <t>O23645360002</t>
  </si>
  <si>
    <t>O23645500002</t>
  </si>
  <si>
    <t>B23644480002</t>
  </si>
  <si>
    <t>G34444070004</t>
  </si>
  <si>
    <t>Q23602450002</t>
  </si>
  <si>
    <t>G34444120004</t>
  </si>
  <si>
    <t>G34444130004</t>
  </si>
  <si>
    <t>G34444140004</t>
  </si>
  <si>
    <t>G34444160004</t>
  </si>
  <si>
    <t>O23647900002</t>
  </si>
  <si>
    <t>O23648380002</t>
  </si>
  <si>
    <t>B23647780002</t>
  </si>
  <si>
    <t>O23648880002</t>
  </si>
  <si>
    <t>O23650480002</t>
  </si>
  <si>
    <t>O23650530002</t>
  </si>
  <si>
    <t>O23650670002</t>
  </si>
  <si>
    <t>O23650680002</t>
  </si>
  <si>
    <t>O23650700002</t>
  </si>
  <si>
    <t>O23650810002</t>
  </si>
  <si>
    <t>O23650980002</t>
  </si>
  <si>
    <t>O23651130002</t>
  </si>
  <si>
    <t>O23651320002</t>
  </si>
  <si>
    <t>O23651390002</t>
  </si>
  <si>
    <t>O23651620002</t>
  </si>
  <si>
    <t>B23651100002</t>
  </si>
  <si>
    <t>G34473400003</t>
  </si>
  <si>
    <t>G34473490003</t>
  </si>
  <si>
    <t>G34475040001</t>
  </si>
  <si>
    <t>G34478200004</t>
  </si>
  <si>
    <t>G34478210004</t>
  </si>
  <si>
    <t>G34478220004</t>
  </si>
  <si>
    <t>G34478230004</t>
  </si>
  <si>
    <t>G34478240003</t>
  </si>
  <si>
    <t>O23654200002</t>
  </si>
  <si>
    <t>O23654320002</t>
  </si>
  <si>
    <t>O23654630002</t>
  </si>
  <si>
    <t>O23654850002</t>
  </si>
  <si>
    <t>O23654900002</t>
  </si>
  <si>
    <t>O23654980002</t>
  </si>
  <si>
    <t>B23653660002</t>
  </si>
  <si>
    <t>B23653690002</t>
  </si>
  <si>
    <t>B23653700002</t>
  </si>
  <si>
    <t>B23653890002</t>
  </si>
  <si>
    <t>B23653880002</t>
  </si>
  <si>
    <t>B23654110002</t>
  </si>
  <si>
    <t>B23654330002</t>
  </si>
  <si>
    <t>G34490700001</t>
  </si>
  <si>
    <t>Q23625420002</t>
  </si>
  <si>
    <t>G34497030003</t>
  </si>
  <si>
    <t>O23657560002</t>
  </si>
  <si>
    <t>O23657580002</t>
  </si>
  <si>
    <t>O23658090002</t>
  </si>
  <si>
    <t>O23658110002</t>
  </si>
  <si>
    <t>O23658180002</t>
  </si>
  <si>
    <t>O23658210002</t>
  </si>
  <si>
    <t>O23658220002</t>
  </si>
  <si>
    <t>O23658230002</t>
  </si>
  <si>
    <t>O23658240002</t>
  </si>
  <si>
    <t>O23658250002</t>
  </si>
  <si>
    <t>O23658270002</t>
  </si>
  <si>
    <t>B23656830002</t>
  </si>
  <si>
    <t>B23656840002</t>
  </si>
  <si>
    <t>B23656850002</t>
  </si>
  <si>
    <t>B23656860002</t>
  </si>
  <si>
    <t>B23656870002</t>
  </si>
  <si>
    <t>B23656880002</t>
  </si>
  <si>
    <t>B23656900002</t>
  </si>
  <si>
    <t>B23656910002</t>
  </si>
  <si>
    <t>B23656920002</t>
  </si>
  <si>
    <t>B23656950002</t>
  </si>
  <si>
    <t>B23656960002</t>
  </si>
  <si>
    <t>B23656970002</t>
  </si>
  <si>
    <t>B23656980002</t>
  </si>
  <si>
    <t>B23656990002</t>
  </si>
  <si>
    <t>B23657000002</t>
  </si>
  <si>
    <t>B23657010002</t>
  </si>
  <si>
    <t>B23657020002</t>
  </si>
  <si>
    <t>B23657040002</t>
  </si>
  <si>
    <t>B23657050002</t>
  </si>
  <si>
    <t>B23657070002</t>
  </si>
  <si>
    <t>B23657080002</t>
  </si>
  <si>
    <t>B23657090002</t>
  </si>
  <si>
    <t>B23657100002</t>
  </si>
  <si>
    <t>B23657150002</t>
  </si>
  <si>
    <t>B23657110002</t>
  </si>
  <si>
    <t>B23657130002</t>
  </si>
  <si>
    <t>B23657140002</t>
  </si>
  <si>
    <t>B23657170002</t>
  </si>
  <si>
    <t>B23657180002</t>
  </si>
  <si>
    <t>B23657200002</t>
  </si>
  <si>
    <t>B23657220002</t>
  </si>
  <si>
    <t>B23657240002</t>
  </si>
  <si>
    <t>B23657260002</t>
  </si>
  <si>
    <t>B23657270002</t>
  </si>
  <si>
    <t>B23657290002</t>
  </si>
  <si>
    <t>B23657310002</t>
  </si>
  <si>
    <t>B23657520002</t>
  </si>
  <si>
    <t>B23657530002</t>
  </si>
  <si>
    <t>B23657660002</t>
  </si>
  <si>
    <t>O23660810002</t>
  </si>
  <si>
    <t>O23661170002</t>
  </si>
  <si>
    <t>O23661220002</t>
  </si>
  <si>
    <t>B23660500002</t>
  </si>
  <si>
    <t>B23660510002</t>
  </si>
  <si>
    <t>B23660600002</t>
  </si>
  <si>
    <t>G34524800003</t>
  </si>
  <si>
    <t>O23663940002</t>
  </si>
  <si>
    <t>B23663370002</t>
  </si>
  <si>
    <t>B23663380002</t>
  </si>
  <si>
    <t>B23663390002</t>
  </si>
  <si>
    <t>Q23651370002</t>
  </si>
  <si>
    <t>O23665900002</t>
  </si>
  <si>
    <t>O23666400002</t>
  </si>
  <si>
    <t>O23666600002</t>
  </si>
  <si>
    <t>B23665700002</t>
  </si>
  <si>
    <t>G34564390003</t>
  </si>
  <si>
    <t>G34566090001</t>
  </si>
  <si>
    <t>S11475000003</t>
  </si>
  <si>
    <t>G34574470003</t>
  </si>
  <si>
    <t>O23668780002</t>
  </si>
  <si>
    <t>O23669040002</t>
  </si>
  <si>
    <t>O23669050002</t>
  </si>
  <si>
    <t>O23669320002</t>
  </si>
  <si>
    <t>O23669400002</t>
  </si>
  <si>
    <t>O23670320002</t>
  </si>
  <si>
    <t>O23670340002</t>
  </si>
  <si>
    <t>O23670410002</t>
  </si>
  <si>
    <t>O23670440002</t>
  </si>
  <si>
    <t>G34588930003</t>
  </si>
  <si>
    <t>O23672280002</t>
  </si>
  <si>
    <t>O23672360002</t>
  </si>
  <si>
    <t>O23673320002</t>
  </si>
  <si>
    <t>O23673330002</t>
  </si>
  <si>
    <t>O23673350002</t>
  </si>
  <si>
    <t>O23673380002</t>
  </si>
  <si>
    <t>O23673390002</t>
  </si>
  <si>
    <t>O23673400002</t>
  </si>
  <si>
    <t>B23672460002</t>
  </si>
  <si>
    <t>B23672840002</t>
  </si>
  <si>
    <t>G34605140003</t>
  </si>
  <si>
    <t>G34605150003</t>
  </si>
  <si>
    <t>G34605250003</t>
  </si>
  <si>
    <t>S11476620003</t>
  </si>
  <si>
    <t>00099021001 DEPOSITO DE EFECTIVO, DEPOSITANTE: GOBIERNO MUNICIPAL DE PUERTO ACOSTA, CONCEPTO: POR EL TRASPASO DE RECURSOS ECONOMICOS DEL MINISTERIO DE ECONOMIA AL MUNICIPIO DE PTO. ACOSTA &amp;quot;SOBRA, CUENTA DE DEPOSITO: CUENTA UNICA DEL TESORO</t>
  </si>
  <si>
    <t>00099021001 DEPOSITO DE EFECTIVO, DEPOSITANTE: PAOLA DANIELA RIVERA SOLARES, CONCEPTO: DEVOLUCION AGUINALDO DE NAVIDAD 2025, CUENTA DE DEPOSITO: CUENTA UNICA DEL TESORO/DJBR</t>
  </si>
  <si>
    <t>00047377001 DEP.DE CHEQ.AJENOS,RET.DE CAM.,CONCEPTO: DEVOLUCION,DEP.: SINDICATO AGRARIO RIO GRANDE , PROCEDENCIA: BANCO UNION S.A., CHEQUE: 24, FECHA DE EMISION:22/12/2025</t>
  </si>
  <si>
    <t>00081011105 DEP.DE CHEQ.AJENOS,RET.DE CAM.,CONCEPTO: MINISTERIO DE OBRAS PUBLICAS, SERVICIOS Y VIVIENDA,DEP.: CAJA DE SALUD CORDES , PROCEDENCIA: BANCO UNION S.A., CHEQUE: 58138, FECHA DE EMISION:16/12/2025</t>
  </si>
  <si>
    <t>TRANSFERENCIA DE FONDOS AL EXTERIOR A SOLICITUD DE MINISTERIO DE ECONOMIA Y FINANZAS PUBLICAS SEGUN SOLICITUD 25842 REF: PAGO WM DATENSERVICE FAC. LE0819696, MEFP/VTCP/DGCP/UEPS/796/2025, CERTIF. MEFP/DGCP/69/2025. (EUR.59 T/C 8,06186). H.R.2025-14380-D. EQUIVALENTES 69,02 USD LIB. 00099021001 TGN-RECURSOS ORDINARIOS (3987)</t>
  </si>
  <si>
    <t>TRANSFERENCIA DE FONDOS AL EXTERIOR A SOLICITUD DE TESORO GENERAL DE LA NACION SEGUN SOLICITUD 25870 REF: REF. BOLIVIA CONTRIBUTION. PAGO CORTE PENAL INTERNACIONAL (CPI), MEMBRESIA POR EUR72.568,00, NOTA VRE-DGRM-UPIDH-CS-1076/2025. EQUIVALENTES 85.165,74 USD LIB. 00099021001 TGN-RECURSOS ORDINARIOS (3987)</t>
  </si>
  <si>
    <t>TRANSFERENCIA DE FONDOS AL EXTERIOR A SOLICITUD DE TESORO GENERAL DE LA NACION SEGUN SOLICITUD 25867 REF: REF. BOL. PAGO ORGANIZACION INTERNACIONAL DE POLICIA CRIMINAL (OIPC-INTERPOL), MEMBRESIA EUR82.812,00, VRE-DGRM-UPIDH-CS-1073/2025. EQUIVALENTES 97.188,09 USD LIB. 00099021001 TGN-RECURSOS ORDINARIOS (3987)</t>
  </si>
  <si>
    <t>||TRANSFERENCIA DE FONDOS POR PARTE DEL TGN, PARA PAGOS DE VALORES C EN M/N, CON FECHA DE VENCIMIENTO 02-01-2026 SEGÚN NOTA MEFP/VTCP/DGCP/UODP/N°001/2026 DE FECHA 05-01-2026 DEL MINISTERIO DE ECONOMÍA Y FINANZAS PÚBLICAS, LIBRETA 00099021001 TGN - RECURSOS ORDINARIOS-MN LIBRETA 00099021001 TGN - RECURSOS ORDINARIOS  MONEDA NACIONAL</t>
  </si>
  <si>
    <t>PAGO A CAF PRÉSTAMO CFA007894 VCTO. 03-01-2026 POR CUENTA DE TGN , NTI. 20996 VALOR 05-01-2026 CAPITAL USD 641.703,15 INTERESES USD 143.643,90 CTA. 3987 CUENTA UNICA DEL TESORO LIB. 00099021001 REF.: COMISIONES BANCARIAS</t>
  </si>
  <si>
    <t>PAGO PRÉSTAMO VAR.ACRE.BILAT. VARIOS CLUB DE PARIS VCTO. 04-01-2026 POR CUENTA DE TGN SG NOTA MEFP/VTCO/DGCP/UODP/No 004/2026 DEL 05/01/2026, NTI. 20972 VALOR 05-01-2026 CAPITAL UFV 13.312.330,76 INTERESES UFV 979.241,14 CTA. 3987 CUENTA UNICA DEL TESORO LIB. 00099021001</t>
  </si>
  <si>
    <t>PAGO PRÉSTAMO VAR.ACRE.BILAT. VARIOS CLUB DE PARIS VCTO. 04-01-2026 POR CUENTA DE TGN SG NOTA MEFP/VTCO/DGCP/UODP/No 004/2026 DEL 05/01/2026, NTI. 20972 VALOR 05-01-2026 CAPITAL UFV 13.312.330,76 INTERESES UFV 979.241,14 CTA. 3987 CUENTA UNICA DEL TESORO LIB. 00099021001 REF.: COMISIONES BANCARIAS</t>
  </si>
  <si>
    <t>COBRO DE||ÚTILES DE ESCRITORIO POR REGISTRO DEL COMPROBANTE CONTABLE N°1146050 SG NOTA MEFP/VTCP/DGCP/UODP/N° 002/2026 (BCB-HRE-TSO-2026-3), REF.:SOLICITUD DE OPERACIÓN-PAGO BTS CRÉDITO DE EMERGENCIA VENCIMIENTO 4/01/2026 ÚTILES DE ESCRITORIO DE LA CUT N° 3987 LIB. N°00099021001 &amp;quot;TGN-RECURSOS ORDINARIOS-MONEDA NACIONAL&amp;quot;</t>
  </si>
  <si>
    <t>||TRANSFERENCIA DE FONDOS SG NOTA MEFP/VTCP/DGCP/UODP/N° 002/2026 (BCB-HRE-TSO-2026-3, REF.:SOLICITUD DE OPERACIÓN-PAGO BTS CRÉDITO DE EMERGENCIA VENCIMIENTO 4/01/2026 PARA ABONO EN LA CUENTA N°6009069001 &amp;quot;OPERACIONES A APROPIAR TGN-SOSP&amp;quot;</t>
  </si>
  <si>
    <t>VENTA DE DIVISAS CON TRANSFERENCIA DE FONDOS A SOLICITUD DE MINISTERIO DE DESARROLLO PRODUCTIVO Y ECONOMIA PLURAL SEGUN SOLICITUD 25741 REF: PARTIAL PAYMENT OF THE THIRD INSTALLMENT UNDER THE CONTRIBUTION PAYMENT PLAN OF THE PLURINATIONAL STATE OF BOLIVIA TO THE INTERNATIONAL COFFEE ORGANIZATION EQU LIB. 00041071101 SERVICIO NACIONAL DE VERIFICACION DE EXPORTACIONES</t>
  </si>
  <si>
    <t>VENTA DE DIVISAS CON TRANSFERENCIA DE FONDOS A SOLICITUD DE MINISTERIO DE DESARROLLO PRODUCTIVO Y ECONOMIA PLURAL SEGUN SOLICITUD 25741 REF: PARTIAL PAYMENT OF THE THIRD INSTALLMENT UNDER THE CONTRIBUTION PAYMENT PLAN OF THE PLURINATIONAL STATE OF BOLIVIA TO THE INTERNATIONAL COFFEE ORGANIZATION EQU LIB. 00041071101 SERVICIO NACIONAL DE VERIFICACION DE EXPORTACIONES POR DIFERENCIAL CAMBIARIO</t>
  </si>
  <si>
    <t>||RESP. A DEBITO DEL BANQUERO S/G MJE. SWIFT NO.31 DE LA FECHA POR COBRO DE COMISIONES DEL BANQUERO POR TRANSF. AL EXT. POR EUR 1.050,54 A FAVOR DE INTERNATIONAL ATOMIC ENERGY AGENCY F.V. 30/12/2025 S/G SOL.058209-25708 DE ABEN REF. PAGO PROY. COOP. TEC. BOL 6032 CON OIEA LIB. 00099021001 TGN-RECURSOS ORDINARIOS (COMIS. EQUIVALENTE A EUR 15.-)</t>
  </si>
  <si>
    <t>||RESP. A DEBITO DEL BANQUERO S/G MJE. SWIFT NO.31 DE LA FECHA POR COBRO DE COMISIONES DEL BANQUERO POR TRANSF. AL EXT. POR EUR 1.050,54 A FAVOR DE INTERNATIONAL ATOMIC ENERGY AGENCY F.V. 30/12/2025 S/G SOL.058209-25708 DE ABEN REF. PAGO PROY. COOP. TEC. BOL 6032 CON OIEA CARGO LIB.00099021001 TGN-RECURSOS ORDINARIOS (COBRO DE UTILES DE ESCRITORIO)</t>
  </si>
  <si>
    <t>||RESPUESTA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EQUIV.A EUR 15.-</t>
  </si>
  <si>
    <t>||RESPUESTA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COBRO ÚTILES DE ESCRITORIO</t>
  </si>
  <si>
    <t>||SEGÚN NOTA: MEFP/VTCP/DGCP/UODP/N°003/2026 DE LA FECHA ENVIADA POR EL MINISTERIO DE ECONOMIA Y FINANZAS PUBLICAS CON (HRE-TSO-2026-4), POR SOLICITUD DE OPERACION - PAGO BTS EXTRABURSATIL VENCIMIENTO DE FECHA 06.01.2026 - VENCIMIENTO DE BONOS BTXN05M3022 DÉBITO DE LA LIBRETA N°00099021001 TGN - RECURSOS ORDINARIOS</t>
  </si>
  <si>
    <t>'COBRO DE'||ÚTILES DE ESCRITORIO POR EL COMPROBANTE NRO.1146051 DE LA FECHA S/G. NOTA CITE MEFP/VTCP/DGCP/UODP/N°003/2026 DE LA FECHA ENVIADA POR EL MINISTERIO DE ECONOMIA Y FINANZAS PUBLICAS CON (HRE-TSO-2026-4) DÉBITO DE LA LIBRETA 00099021001 TGN  RECURSOS ORDINARIOS  MONEDA NACIONAL.</t>
  </si>
  <si>
    <t>00526012001 DEPOSITO DE EFECTIVO, DEPOSITANTE: WENDY MAQUI ESPINOZA, CONCEPTO: DEVOLUCION POR EXCESO DE PAGO, CUENTA DE DEPOSITO: CUENTA UNICA DEL TESORO</t>
  </si>
  <si>
    <t>00224012007 DEPOSITO DE EFECTIVO, DEPOSITANTE: OSCAR LUIS IBARRA GUZMAN, CONCEPTO: DEVOLUCION DE VIATICOS POR COMISION AL DEPARTAMENTO DE COCHABAMBA-IVIRGAZAMA, CUENTA DE DEPOSITO: CUENTA UNICA DEL TESORO</t>
  </si>
  <si>
    <t>00099021001 DEP.DE CHEQ.AJENOS,RET.DE CAM.,CONCEPTO: DEPÓSITO OTROS INGRESOS,DEP.: AISEM , PROCEDENCIA: BANCO UNION S.A., CHEQUE: 681, FECHA DE EMISION:31/12/2025</t>
  </si>
  <si>
    <t>COBRO DE||ÚTILES EN COMPLEMENTO AL COMPROBANTE N°1146058 Y EN EL MARCO DE LA RD N°192/2025 ÚTILES DE ESCRITORIO DE LA CUT N° 3987 LIB. N°00099021001 &amp;quot;TGN-RECURSOS ORDINARIOS-MONEDA NACIONAL&amp;quot;</t>
  </si>
  <si>
    <t>COBRO DE'||AJUSTE DE ÚTILES DE ESCRITORIO CORRESPONDIENTE AL COMPROBANTE NRO.1146061 DE FECHA 5.01.2026, CONFORME A LA RESOLUCION DE DIRECTORIO N°192/2025 DE FECHA 31/12/2025 Y A CORREO ELECTRONICO DE LA FECHA . DEBITO DE LA LIBRETA 00099021001 TGN - RECURSOS ORDINARIOS - MONEDA NACIONAL</t>
  </si>
  <si>
    <t>PAGO A BID PRÉSTAMO 3487/BL-BO VCTO. 06-01-2026 POR CUENTA DE TGN , NTI. 21018 VALOR 06-01-2026 CAPITAL USD 2.327.020,41 INTERESES USD 1.749.756,14 CTA. 3987 CUENTA UNICA DEL TESORO LIB. 00099021001 REF.: COMISIONES BANCARIAS</t>
  </si>
  <si>
    <t>00099021001 DEP.DE CHEQ.AJENOS,RET.DE CAM.,CONCEPTO: DEVOLUCION DE CC NO COBRADA SEPTIEMBRE 2025,DEP.: LA VITALICIA SEGUROS Y REASEGUROS DE VIDA S.A. , PROCEDENCIA: BANCO BISA S.A., CHEQUE: 1869373, FECHA DE EMISION:07/01/2026</t>
  </si>
  <si>
    <t>00099021001 DEP.DE CHEQ.AJENOS,RET.DE CAM.,CONCEPTO: DEVOLUCION DE CC NO COBRADA SEPTIEMBRE 2025,DEP.: LA VITALICIA SEGUROS Y REASEGUROS DE VIDA S.A. , PROCEDENCIA: BANCO BISA S.A., CHEQUE: 96105, FECHA DE EMISION:07/01/2026</t>
  </si>
  <si>
    <t>PAGO A CAF PRÉSTAMO CFA008604 VCTO. 07-01-2026 POR CUENTA DE TGN , NTI. 20997 VALOR 07-01-2026 CAPITAL USD 5.058.703,24 INTERESES USD 1.428.718,09 CTA. 3987 CUENTA UNICA DEL TESORO LIB. 00099021001 REF.: COMISIONES BANCARIAS</t>
  </si>
  <si>
    <t>PAGO A CAF PRÉSTAMO CFA008606 VCTO. 07-01-2026 POR CUENTA DE TGN , NTI. 20998 VALOR 07-01-2026 CAPITAL USD 3.626.959,88 INTERESES USD 1.061.429,65 CTA. 3987 CUENTA UNICA DEL TESORO LIB. 00099021001 REF.: COMISIONES BANCARIAS</t>
  </si>
  <si>
    <t>PAGO A CAF PRÉSTAMO CFA012050 VCTO. 07-01-2026 POR CUENTA DE TGN , NTI. 21036 VALOR 07-01-2026 INTERESES USD 613.030,27 COMISIONES USD 44.751,58 CTA. 3987 CUENTA UNICA DEL TESORO LIB. 00099021001 REF.: COMISIONES BANCARIAS</t>
  </si>
  <si>
    <t>||RESPUESTA A DEBITO DEL BANQUERO S/G MJE. SWIFT NO.205 DE LA FECHA POR COBRO DE COMISIONES DEL BANQUERO POR TRANSF. AL EXT. POR EUR 72.568,00 A FAVOR DE INTERNATIONAL CRIMINAL COURT F.V. 05/01/2026 S/G SOL.058324-25870 DEL TGN REF. BOLIVIA CONTRIBUTION, MEMBRESIA LIB. 00099021001 TGN-RECURSOS ORDINARIOS (COMIS. EQUIVALENTE A EUR 25.-)</t>
  </si>
  <si>
    <t>||RESPUESTA A DEBITO DEL BANQUERO S/G MJE. SWIFT NO.205 DE LA FECHA POR COBRO DE COMISIONES DEL BANQUERO POR TRANSF. AL EXT. POR EUR 72.568,00 A FAVOR DE INTERNATIONAL CRIMINAL COURT F.V. 05/01/2026 S/G SOL.058324-25870 DEL TGN REF. BOLIVIA CONTRIBUTION, MEMBRESIA CARGO LIB.00099021001 TGN-RECURSOS ORDINARIOS (COBRO DE UTILES DE ESCRITORIO)</t>
  </si>
  <si>
    <t>00099021001 DEP.DE CHEQ.AJENOS,RET.DE CAM.,CONCEPTO: 5° REEMBOLSO FIDEICOMISO, EMPRESA METALURGICA VINTO EMV,DEP.: MINISTERIO DE MINERIA Y METALURGIA , PROCEDENCIA: BANCO UNION S.A., CHEQUE: 4397, FECHA DE EMISION:07/01/2026</t>
  </si>
  <si>
    <t>00099021001 DEP.DE CHEQ.AJENOS,RET.DE CAM.,CONCEPTO: DEPÓSITO,DEP.: DALIA VACA MENACHO , PROCEDENCIA: BANCO UNION S.A., CHEQUE: 225961, FECHA DE EMISION:08/01/2026</t>
  </si>
  <si>
    <t>00099021001 DEP.DE CHEQ.AJENOS,RET.DE CAM.,CONCEPTO: DEVOLUCION DE HABERES DE ZULMA SANDOVAL HERBAS,DEP.: ZULMA SANDOVAL HERBAS , PROCEDENCIA: BANCO UNION S.A., CHEQUE: 225970, FECHA DE EMISION:08/01/2026</t>
  </si>
  <si>
    <t>TRANSFERENCIA DEL EXTERIOR SEGUN SWIFT NO.215 DE FECHA 08/01/2026 ORDENANTE: TRANSPORTES AEREOS BOLIVIANOS (MIAMI FL) REF.: 138056 LOCINS CTRC LIB. 00525012001 LBP-TRANSPORTES AEREOS BOLIVIANOS (4030001162)</t>
  </si>
  <si>
    <t>De: 00598012001 Transferencia de recursos a solicitud de la Editorial del Estado Plurinacional de Bolivia mediante nota CITE: EDITORIAL/GAF-UFI-ATT-NE-006/26 para la adquisición de Boleta de Garantía de Cumplimiento de Contrato Convocatoria Pública del Servicio de Identificación Personal CUCE 25-0340-00-1615328-1-1 Adquisición Material Valorado de Cédulas de Identidad H.R.2026-00783-R</t>
  </si>
  <si>
    <t>||COBRO COMISIÓN AL TGN POR ADMINISTRACION DE VALORES BTS&amp;quot;C&amp;quot; M/N CORRESPONDIENTE AL MES DE DICIEMBRE DE 2025 SG CITE: MEFP/VTCP/DGCP/UODP/N°015/2026 DE FECHA 08-01-2026 DEL MEFP, LIBRETA 00099021001 TGN - RECURSOS ORDINARIOS  MONEDA NACIONAL SEGÚN ANTECEDENTES ADJUNTOS LIBRETA 00099021001 TGN - RECURSOS ORDINARIOS  MONEDA NACIONAL</t>
  </si>
  <si>
    <t>00070011102 DEPOSITO DE EFECTIVO, DEPOSITANTE: VICTOR HUGO VARGAS MANCILLA, CONCEPTO: DEVOLUCION DE RECURSOS, CUENTA DE DEPOSITO: CUENTA UNICA DEL TESORO</t>
  </si>
  <si>
    <t>00099021001 DEPOSITO DE EFECTIVO, DEPOSITANTE: OSCAR DIEGO PAREDES MAMANI, CONCEPTO: DEVOLUCION DE AGUINALDO DE SEDES, CUENTA DE DEPOSITO: CUENTA UNICA DEL TESORO</t>
  </si>
  <si>
    <t>00099021001 DEPOSITO DE EFECTIVO, DEPOSITANTE: HUMBERTO RAMOS CRUZ, CONCEPTO: DEVOLUCION, CUENTA DE DEPOSITO: CUENTA UNICA DEL TESORO/DJBR</t>
  </si>
  <si>
    <t>00081011101 DEPOSITO DE EFECTIVO, DEPOSITANTE: MIN. OBRAS PUBLICAS SERVICIOS Y VIVIENDA, CONCEPTO: FONDOS NO UTILIZADOS, CUENTA DE DEPOSITO: CUENTA UNICA DEL TESORO</t>
  </si>
  <si>
    <t>00099021001 DEPOSITO DE EFECTIVO, DEPOSITANTE: SEGUROS PROVIDA S.A., CONCEPTO: DEVOLUCIÓN CASO NO COBRADO FALLECIDO SEGÚN CONCILIACIÓN SEPTIEMBRE/2025, CUENTA DE DEPOSITO: CUENTA UNICA DEL TESORO</t>
  </si>
  <si>
    <t>00099021001 DEPOSITO DE EFECTIVO, DEPOSITANTE: ROLANDO CALLE CONDORI, CONCEPTO: CUMPLIMIENTO EN UN PROCESO POR PERCEPCION INDEBIDA DE SEPTIEMBRE 2024 A MAYO 2025, CUENTA DE DEPOSITO: CUENTA UNICA DEL TESORO</t>
  </si>
  <si>
    <t>00047377001 DEP.DE CHEQ.AJENOS,RET.DE CAM.,CONCEPTO: DEVOLUCION,DEP.: COMUNIDAD ALTA GRACIA , PROCEDENCIA: BANCO UNION S.A., CHEQUE: 6, FECHA DE EMISION:23/12/2025</t>
  </si>
  <si>
    <t>COBRO COSTOS DE PAPELERIA POR REGULARIZACION DE TRANSFERENCIA DEL EXTERIOR POR ORDEN DE EMBAJADA DE BOLIVIA (SAN JOSE DE COSTA RICA) REF.: DEVOLUCIÓN DE SALDOS NO EJECUTADOS DE SAN JOSE DE COSTA RICA AL ÓRGANO ELECTORAL PLURINACIONAL. LIB. 00099021001 TGN-RECURSOS ORDINARIOS (3987)</t>
  </si>
  <si>
    <t>00099021001 DEPOSITO DE EFECTIVO, DEPOSITANTE: JOSE AMARU LUCANA, CONCEPTO: DEVOLUCION DE AGUINALDO GESTION 2025 SEDES LA PAZ, CUENTA DE DEPOSITO: CUENTA UNICA DEL TESORO</t>
  </si>
  <si>
    <t>00099021001 DEPOSITO DE EFECTIVO, DEPOSITANTE: CÁMARA DE SENADORES, CONCEPTO: DEVOLUCION FACTURA MES DE DICIEMBRE DEL SENADOR MIGUEL PEREZ SANDOVAL DE LA LINEA CORPORATIVA 636520, CUENTA DE DEPOSITO: CUENTA UNICA DEL TESORO</t>
  </si>
  <si>
    <t>00099021001 DEPOSITO DE EFECTIVO, DEPOSITANTE: CÁMARA DE SENADORES, CONCEPTO: DEVOLUCION FACTURA MES DE DICIEMBRE DEL SENADOR CARLOS AMURUZ DE LA LINEA CORPORATIVA 71561651 DE BS, CUENTA DE DEPOSITO: CUENTA UNICA DEL TESORO</t>
  </si>
  <si>
    <t>00099021001 DEPOSITO DE EFECTIVO, DEPOSITANTE: CÁMARA DE SENADORES, CONCEPTO: DEVOLUCION FACTURA MES DE DICIEMBRE DEL PERSONAL LEGISLATIVO JUAN MAURICIO ARAMAYO DE LA LINEA CORPO, CUENTA DE DEPOSITO: CUENTA UNICA DEL TESORO</t>
  </si>
  <si>
    <t>00099021001 DEPOSITO DE EFECTIVO, DEPOSITANTE: CÁMARA DE SENADORES, CONCEPTO: DEVOLUCION FACTURA MES DE DICIEMBRE DEL PERSONAL LEGISLATIVO VICTOR QUISPE SANTANDER DE LA LINEA COR, CUENTA DE DEPOSITO: CUENTA UNICA DEL TESORO</t>
  </si>
  <si>
    <t>00253014219 DEP.DE CHEQ.AJENOS,RET.DE CAM.,CONCEPTO: 5TO DESEMBOLSO 85% AVANCE FIS ENMIENDA N°2 INCREM DISPON AP Y RIEGO MUNICIP BATALLAS PUCARANI Y EL A,DEP.: EPSAS , PROCEDENCIA: BANCO DE CREDITO DE BOLIVIA S.A., CHEQUE: 22611, FECHA DE EMISION:26/12/2025</t>
  </si>
  <si>
    <t>00099021001 DEP.DE CHEQ.AJENOS,RET.DE CAM.,CONCEPTO: COBRO POR DOBLE PERCEPCION,DEP.: MERCEDES CHOQUE CASTELLON , PROCEDENCIA: BANCO UNION S.A., CHEQUE: 225974, FECHA DE EMISION:12/01/2026</t>
  </si>
  <si>
    <t>00099021001 DEPOSITO DE EFECTIVO, DEPOSITANTE: ROSSEMARY PACARA COPALI, CONCEPTO: DEVOLUCION DE HABERES DE DOCENCIA - FEBRERO 2024, CUENTA DE DEPOSITO: CUENTA UNICA DEL TESORO/DJBR</t>
  </si>
  <si>
    <t>00099021001 DEPOSITO DE EFECTIVO, DEPOSITANTE: ROSSEMARY PACARA COPALI, CONCEPTO: DEVOLUCION DE HABERES DE DOCENCIA - MARZO 2024, CUENTA DE DEPOSITO: CUENTA UNICA DEL TESORO/DJBR</t>
  </si>
  <si>
    <t>00099021001 DEPOSITO DE EFECTIVO, DEPOSITANTE: ROSSEMARY PACARA COPALI, CONCEPTO: DEVOLUCION DE HABERES DE DOCENCIA - ABRIL 2024, CUENTA DE DEPOSITO: CUENTA UNICA DEL TESORO/DJBR</t>
  </si>
  <si>
    <t>00099021001 DEPOSITO DE EFECTIVO, DEPOSITANTE: ROSSEMARY PACARA COPALI, CONCEPTO: DEVOLUCION DE HABERES DE DOCENCIA - REINTEGRO 2024, CUENTA DE DEPOSITO: CUENTA UNICA DEL TESORO/DJBR</t>
  </si>
  <si>
    <t>00526012001 DEPOSITO DE EFECTIVO, DEPOSITANTE: JULIO FERNANDO VALDIVIA RODRIGUEZ, CONCEPTO: DEVOLUCION DE PAGO POR AGUINALDO, CUENTA DE DEPOSITO: CUENTA UNICA DEL TESORO</t>
  </si>
  <si>
    <t>00221022001 DEPOSITO DE EFECTIVO, DEPOSITANTE: LA BOCAMINA SRL, CONCEPTO: FORMULARIO MULTA M02, CUENTA DE DEPOSITO: CUENTA UNICA DEL TESORO</t>
  </si>
  <si>
    <t>00099021001 DEPOSITO DE EFECTIVO, DEPOSITANTE: SILVIA ESTHER COPA RAMOS, CONCEPTO: DEVOLUCION DE AGUINALDO DE SEDES, CUENTA DE DEPOSITO: CUENTA UNICA DEL TESORO</t>
  </si>
  <si>
    <t>NUMERO DE LIBRETA CUT: 00099021001 OPERACIÓN E18 TRANSFERENCIA DEL SISTEMA FINANCIERO POR CUENTA DE TERCEROS A LA CUT TRANSFERENCIA RESTITUCION DE FONDOS DEL FIDEICOMISO AL FIDEICOMITENTE Â¿ FIDEICOMISO FOGABYSEN A SOLICITUD DE BDP SAM FIDEICOMISO N 57</t>
  </si>
  <si>
    <t>NUMERO DE LIBRETA CUT: LIBRETA NÂ° 00099021001 OPERACIÓN E75 TRANSFERENCIA DE LA CUENTA FISCAL BUN A LA CUT EN MN TRANSFERENCIA DE FONDOS A SOLICITUD DE GOB. AUTONOMO MCPAL. DE POCONA CITE: GAME/MAE/EXT NÂ° 03/2026 CUENTA CUT 3987 - LIBRETA NÂ° 00099021001- TGN RECURSOS ORDINARIOS.</t>
  </si>
  <si>
    <t>||RESP. DEBITO DEL BANQUERO S/G MJE NO. 344 DE LA FECHA COBRO COMISIONES DEL BANQUERO POR TRANSF. AL EXT. POR EUR 58,81 A F/WERTPAPIER MITTEILUNGEN KEPPLER LEHMANN GMBH AND CO.KG F.V. 5/01/2026 S/G SOL.058294-25842 DEL MEFP REF: FAC. LE0819696 CERTF.MEFP/DGCP/69/2025. LIB.00099021001 TGN-RECURSOS ORDINARIOS (COMIS.EQUIV.EUR 3,50)</t>
  </si>
  <si>
    <t>||RESP. DEBITO DEL BANQUERO S/G MJE NO. 344 DE LA FECHA COBRO COMISIONES DEL BANQUERO POR TRANSF. AL EXT. POR EUR 58,81 A F/WERTPAPIER MITTEILUNGEN KEPPLER LEHMANN GMBH AND CO.KG F.V. 5/01/2026 S/G SOL.058294-25842 DEL MEFP REF: FAC. LE0819696 CERTF.MEFP/DGCP/69/2025. CGO. LIB.00099021001 TGN-RECURSOS ORDINARIOS (COBRO UTILES DE ESCRITORIO)</t>
  </si>
  <si>
    <t>00099021001 DEPOSITO DE EFECTIVO, DEPOSITANTE: MAIRA CECILIA FLORES ECHEVERRIA, CONCEPTO: DEVOLUCION DE PASAJES AEREOS, CUENTA DE DEPOSITO: CUENTA UNICA DEL TESORO/DJBR</t>
  </si>
  <si>
    <t>00099021001 DEPOSITO DE EFECTIVO, DEPOSITANTE: ROSELYNN CADIMA BALDERRAMA, CONCEPTO: DEVOLUCION MES DE DICIEMBRE 2025, CUENTA DE DEPOSITO: CUENTA UNICA DEL TESORO</t>
  </si>
  <si>
    <t>00099021001 DEP.DE CHEQ.AJENOS,RET.DE CAM.,CONCEPTO: DEPÓSITO,DEP.: SILVIA ROSA GONZALES ESPINOZA , PROCEDENCIA: BANCO UNION S.A., CHEQUE: 225978, FECHA DE EMISION:14/01/2026</t>
  </si>
  <si>
    <t>00099021001 DEP.DE CHEQ.AJENOS,RET.DE CAM.,CONCEPTO: DEPÓSITO,DEP.: JOSE FRANCISCO CABA ORTIZ , PROCEDENCIA: BANCO UNION S.A., CHEQUE: 225980, FECHA DE EMISION:14/01/2026/DJBR</t>
  </si>
  <si>
    <t>TRANSFERENCIA DE FONDOS AL EXTERIOR A SOLICITUD DE NAVEGACION AEREA Y AEROPUERTOS BOLIVIANOS SEGUN SOLICITUD 25898 REF: PAGO AGENCIAS MERCANTILES Y CONSULTING PERU IMPLEM Y PUESTA EN SERV SISTEMA DE APROXIM INST ILS AEROPUERTO J WILSTERMAN SG FAC E00309 LIB. 00389012001 NAABOL-ADMINISTRACIÓN CENTRAL</t>
  </si>
  <si>
    <t>TRANSFERENCIA DE FONDOS AL EXTERIOR A SOLICITUD DE NAVEGACION AEREA Y AEROPUERTOS BOLIVIANOS SEGUN SOLICITUD 25899 REF: 3 PAGO A AGENCIAS MERCANTILES POR LA ADQ SISTEMA DE APROXIMACION INSTRUM ILS AEROP EL ALTO SG FACT EO13 89 E INF UNCNS NRO 106 2025 LIB. 00389012001 NAABOL-ADMINISTRACIÓN CENTRAL</t>
  </si>
  <si>
    <t>00133012001 DEPOSITO DE EFECTIVO, DEPOSITANTE: SAID ALFONSO GUZMAN DELGADO, CONCEPTO: DEVOLUCION DE SUELDOS, CUENTA DE DEPOSITO: CUENTA UNICA DEL TESORO</t>
  </si>
  <si>
    <t>00099021001 DEPOSITO DE EFECTIVO, DEPOSITANTE: ROMAÑA GALINDO JULIO, CONCEPTO: DEVOLUCION POR DOBLE PERCEPCION, CUENTA DE DEPOSITO: CUENTA UNICA DEL TESORO/DJBR</t>
  </si>
  <si>
    <t>00099021001 DEPOSITO DE EFECTIVO, DEPOSITANTE: CARLO DURAN CAROL, CONCEPTO: DEVOLUCION POR DOBLE PERCEPCION, CUENTA DE DEPOSITO: CUENTA UNICA DEL TESORO/DJBR</t>
  </si>
  <si>
    <t>00099021001 DEPOSITO DE EFECTIVO, DEPOSITANTE: ATTO GUTIERREZ CRISTINA, CONCEPTO: DEVOLUCION POR DOBLE PERCEPCION, CUENTA DE DEPOSITO: CUENTA UNICA DEL TESORO</t>
  </si>
  <si>
    <t>00099021001 DEPOSITO DE EFECTIVO, DEPOSITANTE: ESPINOZA MALDONADO JUAN, CONCEPTO: DEVOLUCION POR DOBLE PERCEPCION, CUENTA DE DEPOSITO: CUENTA UNICA DEL TESORO/DJBR</t>
  </si>
  <si>
    <t>00099021001 DEPOSITO DE EFECTIVO, DEPOSITANTE: DE LA VIA RODRIGUEZ IGNACIO, CONCEPTO: DEVOLUCION POR DOBLE PERCEPCION, CUENTA DE DEPOSITO: CUENTA UNICA DEL TESORO</t>
  </si>
  <si>
    <t>00099021001 DEPOSITO DE EFECTIVO, DEPOSITANTE: CACERES MENDEZ ANGEL DEVOLUCION POR DOBLE PERCEPCI, CONCEPTO: DEVOLUCION POR DOBLE PERCEPCION, CUENTA DE DEPOSITO: CUENTA UNICA DEL TESORO</t>
  </si>
  <si>
    <t>00099021001 DEPOSITO DE EFECTIVO, DEPOSITANTE: CHOQUE CONDORI JHONNY, CONCEPTO: DEVOLUCION POR DOBLE PERCEPCION, CUENTA DE DEPOSITO: CUENTA UNICA DEL TESORO</t>
  </si>
  <si>
    <t>00081011101 DEPOSITO DE EFECTIVO, DEPOSITANTE: GLORIA DURAN RIBERA, CONCEPTO: REPOSICION DE CREDENCIAL, CUENTA DE DEPOSITO: CUENTA UNICA DEL TESORO</t>
  </si>
  <si>
    <t>00099021001 DEP.DE CHEQ.AJENOS,RET.DE CAM.,CONCEPTO: INCAPACIDAD,DEP.: CAJA NACIONAL DE SALUD , PROCEDENCIA: BANCO UNION S.A., CHEQUE: 20733, FECHA DE EMISION:31/12/2025</t>
  </si>
  <si>
    <t>00099021001 DEP.DE CHEQ.AJENOS,RET.DE CAM.,CONCEPTO: INCAPACIDAD,DEP.: CAJA NACIONAL DE SALUD , PROCEDENCIA: BANCO UNION S.A., CHEQUE: 20732, FECHA DE EMISION:31/12/2025</t>
  </si>
  <si>
    <t>00099021001 DEP.DE CHEQ.AJENOS,RET.DE CAM.,CONCEPTO: INCAPACIDAD,DEP.: CAJA NACIONAL DE SALUD , PROCEDENCIA: BANCO UNION S.A., CHEQUE: 20734, FECHA DE EMISION:31/12/2025</t>
  </si>
  <si>
    <t>00099021001 DEP.DE CHEQ.AJENOS,RET.DE CAM.,CONCEPTO: DEPÓSITO,DEP.: ABEL LOPEZ ARRUETA , PROCEDENCIA: BANCO UNION S.A., CHEQUE: 225989, FECHA DE EMISION:15/01/2026/DJBR</t>
  </si>
  <si>
    <t>PAGO A BID PRÉSTAMO 3536/BL-BO VCTO. 15-01-2026 POR CUENTA DE TGN , NTI. 20920 VALOR 15-01-2026 CAPITAL USD 1.007.142,69 INTERESES USD 706.473,08 CTA. 3987 CUENTA UNICA DEL TESORO LIB. 00099021001 REF.: COMISIONES BANCARIAS</t>
  </si>
  <si>
    <t>PAGO A BID PRÉSTAMO 5376/OC-BO VCTO. 15-01-2026 POR CUENTA DE TGN , NTI. 21069 VALOR 15-01-2026 INTERESES USD 8.832.988,16 COMISIONES USD 476.430,41 CTA. 3987 CUENTA UNICA DEL TESORO LIB. 00099021001 REF.: COMISIONES BANCARIAS</t>
  </si>
  <si>
    <t>PAGO A IDA PRÉSTAMO 5745-BO VCTO. 15-01-2026 POR CUENTA DE TGN , NTI. 20986 VALOR 15-01-2026 CAPITAL USD 32.959,97 INTERESES USD 26.940,30 CTA. 3987 CUENTA UNICA DEL TESORO LIB. 00099021001 REF.: COMISIONES BANCARIAS</t>
  </si>
  <si>
    <t>PAGO A BID PRÉSTAMO 4710/BL-BO VCTO. 15-01-2026 POR CUENTA DE TGN , NTI. 21034 VALOR 15-01-2026 INTERESES USD 376.664,23 COMISIONES USD 134.698,35 CTA. 3987 CUENTA UNICA DEL TESORO LIB. 00099021001 REF.: COMISIONES BANCARIAS</t>
  </si>
  <si>
    <t>PAGO A BID PRÉSTAMO 4710/BL-BO VCTO. 15-01-2026 POR CUENTA DE TGN , NTI. 21030 VALOR 15-01-2026 INTERESES USD 3.049,10 CTA. 3987 CUENTA UNICA DEL TESORO LIB. 00099021001 REF.: COMISIONES BANCARIAS</t>
  </si>
  <si>
    <t>PAGO A IDA PRÉSTAMO 5713-BO VCTO. 15-01-2026 POR CUENTA DE TGN , NTI. 21117 VALOR 15-01-2026 CAPITAL USD 69.591,01 INTERESES USD 56.685,61 CTA. 3987 CUENTA UNICA DEL TESORO LIB. 00099021001 REF.: COMISIONES BANCARIAS</t>
  </si>
  <si>
    <t>00099021001 DEPOSITO DE EFECTIVO, DEPOSITANTE: VIRGINIA DE LA CRUZ QUISPE, CONCEPTO: DEVOLUCION Y REVERSION DE DOS MESES DE BONO ZONA, CUENTA DE DEPOSITO: CUENTA UNICA DEL TESORO</t>
  </si>
  <si>
    <t>00099021001 DEPOSITO DE EFECTIVO, DEPOSITANTE: BELIA ROJAS HUALLPA, CONCEPTO: DEVOLUCION Y REVERSION DE DOS MESES DE BONO ZONA, CUENTA DE DEPOSITO: CUENTA UNICA DEL TESORO</t>
  </si>
  <si>
    <t>00099021001 DEPOSITO DE EFECTIVO, DEPOSITANTE: MIRIAM ESTELA FLORES MUJICA, CONCEPTO: DEV. Y REV. DE BONO ZONA DE LOS MESES OCTUBRE Y NOVIEMBRE, CUENTA DE DEPOSITO: CUENTA UNICA DEL TESORO</t>
  </si>
  <si>
    <t>00099021001 DEPOSITO DE EFECTIVO, DEPOSITANTE: DAVID QUISPE MARCA, CONCEPTO: DEVOLUCION REVERSION DE BONO DE SUBSIDIO DE ZONA DE 2 MESES OCTUBRE Y NOVIEMBRE 2025, CUENTA DE DEPOSITO: CUENTA UNICA DEL TESORO</t>
  </si>
  <si>
    <t>00099021001 DEPOSITO DE EFECTIVO, DEPOSITANTE: REINALDA QUENTA MENA, CONCEPTO: DEVOLUCION REVERSION DE BONO DE SUBSIDIO DE ZONA DE 2 MESES OCTUBRE Y NOVIEMBRE 2025, CUENTA DE DEPOSITO: CUENTA UNICA DEL TESORO</t>
  </si>
  <si>
    <t>00099021001 DEPOSITO DE EFECTIVO, DEPOSITANTE: JAVIER FREDDY CHOQUEHUANCA CAHUAYA, CONCEPTO: BONO ZONA MES OCTUBRE Y NOVIEMBRE, CUENTA DE DEPOSITO: CUENTA UNICA DEL TESORO</t>
  </si>
  <si>
    <t>00099021001 DEPOSITO DE EFECTIVO, DEPOSITANTE: ELIZABETH MITA, CONCEPTO: DEVOLUCION Y REVERSION DE DOS MESES DEL BONO ZONA, CUENTA DE DEPOSITO: CUENTA UNICA DEL TESORO</t>
  </si>
  <si>
    <t>00099021001 DEPOSITO DE EFECTIVO, DEPOSITANTE: REMEDIOS LOURDES CORONEL VELASCO, CONCEPTO: DEVOLUCION Y REVERSION DE 2 MESES BONO ZONA, CUENTA DE DEPOSITO: CUENTA UNICA DEL TESORO</t>
  </si>
  <si>
    <t>00099021001 DEPOSITO DE EFECTIVO, DEPOSITANTE: ADONAY MICHEL DELGADILLO DAZA, CONCEPTO: DEVOLUCION POR DIFERENCIAL CAMBIARIO 6 DIAS DE MANUNTENCION, CUENTA DE DEPOSITO: CUENTA UNICA DEL TESORO</t>
  </si>
  <si>
    <t>00099021001 DEPOSITO DE EFECTIVO, DEPOSITANTE: REYNALDO CONCHA QUISPE, CONCEPTO: DEVOLUCION Y REVERSION DE DOS MESES DEL BONO ZONA, CUENTA DE DEPOSITO: CUENTA UNICA DEL TESORO</t>
  </si>
  <si>
    <t>00081011101 DEPOSITO DE EFECTIVO, DEPOSITANTE: MAURICIO ISRAEL ESTRADA RENGEL, CONCEPTO: REPOSICION DE CREDENCIAL, CUENTA DE DEPOSITO: CUENTA UNICA DEL TESORO</t>
  </si>
  <si>
    <t>00099021001 DEPOSITO DE EFECTIVO, DEPOSITANTE: JANETH GUTIERREZ RAMOS, CONCEPTO: DEVOLUCION Y REVERSION DE 2 MESES DEL BONO ZONA, CUENTA DE DEPOSITO: CUENTA UNICA DEL TESORO</t>
  </si>
  <si>
    <t>00099021001 DEPOSITO DE EFECTIVO, DEPOSITANTE: JHOSELIN LOURDES JOVE ARUQUIPA, CONCEPTO: REVERSION POR ADQ. DE COMBUSTIBLE DEL MES DICIEMBRE PARA EL CIBA SG MI 3050, CUENTA DE DEPOSITO: CUENTA UNICA DEL TESORO</t>
  </si>
  <si>
    <t>00099021001 DEPOSITO DE EFECTIVO, DEPOSITANTE: NANCY MAGDALENA MENA CALLISAYA, CONCEPTO: DEVOLUCION DE BONO ZONA, CUENTA DE DEPOSITO: CUENTA UNICA DEL TESORO</t>
  </si>
  <si>
    <t>00099021001 DEPOSITO DE EFECTIVO, DEPOSITANTE: FANNY VALERIA FLORES LAURA, CONCEPTO: DEVOLUCION DE BONO ZONA, CUENTA DE DEPOSITO: CUENTA UNICA DEL TESORO</t>
  </si>
  <si>
    <t>00099021001 DEPOSITO DE EFECTIVO, DEPOSITANTE: FELICIANO RAMIREZ CHOQUE, CONCEPTO: DEV. POR DPH POR EL MES DE ABRIL 1992 (3 DIAS) AREA DE EDUCACION ITEM 31922, CUENTA DE DEPOSITO: CUENTA UNICA DEL TESORO</t>
  </si>
  <si>
    <t>00099021001 DEP.DE CHEQ.AJENOS,RET.DE CAM.,CONCEPTO: DEPÓSITO,DEP.: VANESSA CARMEN ALAVIA CARRASCO , PROCEDENCIA: BANCO UNION S.A., CHEQUE: 225995, FECHA DE EMISION:16/01/2026</t>
  </si>
  <si>
    <t>VENTA DE DIVISAS CON TRANSFERENCIA DE FONDOS A SOLICITUD DE YACIMIENTOS PETROLIFEROS FISCALES BOLIVIANOS SEGUN SOLICITUD 25925 REF: REPRESENTACION DE YPFB EN ARGENTINA PARA CUBRIR GASTOS OPERATIVOS MES OCTUBRE 2025 P 869 LIB. 00513012003 LBP-YPFB (2011349681373)</t>
  </si>
  <si>
    <t>NUMERO DE LIBRETA CUT: 00099021001 OPERACIÓN E18 TRANSFERENCIA DEL SISTEMA FINANCIERO POR CUENTA DE TERCEROS A LA CUT TRANSFERENCIA DEVOLUCION POR ERROR EN CONSIGNACION DE FONDOS DE FECHA 06/01/2026</t>
  </si>
  <si>
    <t>VENTA DE DIVISAS CON TRANSFERENCIA DE FONDOS A SOLICITUD DE YACIMIENTOS PETROLIFEROS FISCALES BOLIVIANOS SEGUN SOLICITUD 25924 REF: REPRESENTACION DE YPFB EN ARGENTINA PARA CUBRIR GASTOS OPERATIVOS MES SEPTIEMBRE 2025 P 778 LIB. 00513012003 LBP-YPFB (2011349681373)</t>
  </si>
  <si>
    <t>VENTA DE DIVISAS CON TRANSFERENCIA DE FONDOS A SOLICITUD DE YACIMIENTOS PETROLIFEROS FISCALES BOLIVIANOS SEGUN SOLICITUD 25923 REF: REPRESENTACION DE YPFB EN ARGENTINA PARA CUBRIR GASTOS OPERATIVOS MES SEPTIEMBRE 2025 P 779 LIB. 00513012003 LBP-YPFB (2011349681373)</t>
  </si>
  <si>
    <t>VENTA DE DIVISAS CON TRANSFERENCIA DE FONDOS A SOLICITUD DE YACIMIENTOS PETROLIFEROS FISCALES BOLIVIANOS SEGUN SOLICITUD 25922 REF: REPRESENTACION DE YPFB EN ARGENTINA PARA CUBRIR GASTOS OPERATIVOS MES OCTUBRE 2025 P 870 LIB. 00513012003 LBP-YPFB (2011349681373)</t>
  </si>
  <si>
    <t>VENTA DE DIVISAS CON TRANSFERENCIA DE FONDOS A SOLICITUD DE YACIMIENTOS PETROLIFEROS FISCALES BOLIVIANOS SEGUN SOLICITUD 25926 REF: REPRESENTACION DE YPFB EN ARGENTINA PARA CUBRIR GASTOS OPERATIVOS MES DICIEMBRE 2024 P 942 LIB. 00513012003 LBP-YPFB (2011349681373)</t>
  </si>
  <si>
    <t>00099021001 DEPOSITO DE EFECTIVO, DEPOSITANTE: OSCAR GUERY VELASQUEZ QUISBERT, CONCEPTO: DEVOLUCION DE AGUINALDO 2025 SEDES, CUENTA DE DEPOSITO: CUENTA UNICA DEL TESORO</t>
  </si>
  <si>
    <t>00099021001 DEPOSITO DE EFECTIVO, DEPOSITANTE: LUCY ROXANA VILLAGOMEZ DE ORUE, CONCEPTO: DEVOLUCION DEUDA, CUENTA DE DEPOSITO: CUENTA UNICA DEL TESORO</t>
  </si>
  <si>
    <t>00081011105 DEP.DE CHEQ.AJENOS,RET.DE CAM.,CONCEPTO: REEMBOLSO- MINISTERIO DE OBRAS PUBLICAS Y SERVICIO DE VIVIENDA,DEP.: CAJA DE SALUD CORDES , PROCEDENCIA: BANCO UNION S.A., CHEQUE: 58596, FECHA DE EMISION:29/12/2025</t>
  </si>
  <si>
    <t>00099021001 DEPOSITO DE EFECTIVO, DEPOSITANTE: RENE MAMANI HUANCA, CONCEPTO: DEVOLUCION DE BONO, CUENTA DE DEPOSITO: CUENTA UNICA DEL TESORO</t>
  </si>
  <si>
    <t>00099021001 DEPOSITO DE EFECTIVO, DEPOSITANTE: JAIME QUISPE NINA, CONCEPTO: DEVOLUCION BONO ZONA OCTUBRE Y NOVIEMBRE DE 2025, CUENTA DE DEPOSITO: CUENTA UNICA DEL TESORO/DJBR</t>
  </si>
  <si>
    <t>00099021001 DEPOSITO DE EFECTIVO, DEPOSITANTE: ROBERTO ARTURO VARGAS GONZALES ARAMAYO, CONCEPTO: RESOLUCION EJECUTORIADA EN CONTRA DEL DEMANDADO, CUENTA DE DEPOSITO: CUENTA UNICA DEL TESORO/DJBR</t>
  </si>
  <si>
    <t>00099021001 DEPOSITO DE EFECTIVO, DEPOSITANTE: FELICIDAD TICONA CALDERON, CONCEPTO: DEVOLUCION DE BONO ZONA MES DE OCTUBRE, CUENTA DE DEPOSITO: CUENTA UNICA DEL TESORO</t>
  </si>
  <si>
    <t>00099021001 DEPOSITO DE EFECTIVO, DEPOSITANTE: FELICIDAD TICONA CALDERON, CONCEPTO: DEVOLUCION DE BONO ZONA MES NOVIEMBRE, CUENTA DE DEPOSITO: CUENTA UNICA DEL TESORO</t>
  </si>
  <si>
    <t>00099021001 DEPOSITO DE EFECTIVO, DEPOSITANTE: FELICIDAD TICONA CALDERON, CONCEPTO: DEVOLUCION DE BONO ZONA MES DICIEMBRE, CUENTA DE DEPOSITO: CUENTA UNICA DEL TESORO</t>
  </si>
  <si>
    <t>00099021001 DEPOSITO DE EFECTIVO, DEPOSITANTE: EDGAR CONDORI COSME- MINISTERIO DE EDUCACION, CONCEPTO: DEVOLUCION DE PERCEPCION DE DOBLE AGUINALDO DE 2022, CUENTA DE DEPOSITO: CUENTA UNICA DEL TESORO</t>
  </si>
  <si>
    <t>00099021001 DEPOSITO DE EFECTIVO, DEPOSITANTE: ELIANA SUNTURA CANDIA, CONCEPTO: DEV. POR DPH MES DE NOVIEMBRE 2020 (11 DIAS) DIRECCION DEPARTAMENTAL DE EDUCACION LA PAZ, CUENTA DE DEPOSITO: CUENTA UNICA DEL TESORO</t>
  </si>
  <si>
    <t>00081011101 DEPOSITO DE EFECTIVO, DEPOSITANTE: MINISTERIO DE OBRAS PUBLICAS SERVICIOS Y VIVIENDA, CONCEPTO: DEVOLUCION DE FONDOS CON CARGO A RENDICION DE CUENTAS, CUENTA DE DEPOSITO: CUENTA UNICA DEL TESORO</t>
  </si>
  <si>
    <t>00221022001 DEPOSITO DE EFECTIVO, DEPOSITANTE: COMERCIALIZADORA DE MINERALES VIACHA SA, CONCEPTO: FUERA DE PLAZO, CUENTA DE DEPOSITO: CUENTA UNICA DEL TESORO</t>
  </si>
  <si>
    <t>00099021001 DEPOSITO DE EFECTIVO, DEPOSITANTE: FLORENCIO CHAIRA RIVAS, CONCEPTO: DEVOLUCION REVERSION DE BONO SUBSIDIO DE ZONA DE 2 MESES, CUENTA DE DEPOSITO: CUENTA UNICA DEL TESORO</t>
  </si>
  <si>
    <t>00099021001 DEPOSITO DE EFECTIVO, DEPOSITANTE: JOSE MARIA SANTANDER QUISPE, CONCEPTO: PAGO DE RECURSOS AL PERSONAL POR APOYO AL ORGANO ELECTORAL, CUENTA DE DEPOSITO: CUENTA UNICA DEL TESORO</t>
  </si>
  <si>
    <t>00099021001 DEP.DE CHEQ.AJENOS,RET.DE CAM.,CONCEPTO: DEPÓSITO,DEP.: ALEJANDRA GUTIERREZ CAMACHO , PROCEDENCIA: BANCO UNION S.A., CHEQUE: 226007, FECHA DE EMISION:20/01/2026</t>
  </si>
  <si>
    <t>PAGO A BID PRÉSTAMO 2460/BL-BO VCTO. 19-01-2026 POR CUENTA DE TGN , NTI. 21066 VALOR 20-01-2026 CAPITAL USD 69.439,65 INTERESES USD 42.403,70 CTA. 3987 CUENTA UNICA DEL TESORO LIB. 00099021001 REF.: COMISIONES BANCARIAS</t>
  </si>
  <si>
    <t>PAGO A JICA PRÉSTAMO BV-P5 VCTO. 20-01-2026 POR CUENTA DE TGN , NTI. 21124 VALOR 20-01-2026 CAPITAL JPY 40.901.000,00 CTA. 3987 CUENTA UNICA DEL TESORO LIB. 00099021001 REF.: COMISIONES BANCARIAS</t>
  </si>
  <si>
    <t>COBRO COSTOS DE PAPELERIA POR REGULARIZACION DE TRANSFERENCIA DEL EXTERIOR POR ORDEN DE CONSULADO DE BOLIVIA EN ROSARIO REF.: DEVOLUCIÓN DE SALDOS NO EJECUTADOS DE ROSARIO ARGENTINA AL ÓRGANO ELECTORAL PLURINACIONAL. LIB. 00099021001 TGN-RECURSOS ORDINARIOS (3987)</t>
  </si>
  <si>
    <t>VENTA DE DIVISAS CON TRANSFERENCIA DE FONDOS A SOLICITUD DE ADMINISTRACION DE SERVICIOS PORTUARIOS BOLIVIA SEGUN SOLICITUD 25928 REF: HR.2388 Y 2389 PAGO A TPA POR CONEXION REEFER,SERVICIO ESPECIAL DE REESTIBA-PRIMERA QUINCENA DIC 2025 FACTURAS 317716,317711 Y ADJ. LIB. 00594012001 ASP-B FONDO DE OPERACIONES</t>
  </si>
  <si>
    <t>VENTA DE DIVISAS CON TRANSFERENCIA DE FONDOS A SOLICITUD DE ADMINISTRACION DE SERVICIOS PORTUARIOS BOLIVIA SEGUN SOLICITUD 25927 REF: HR. 5619 PUERTO ILO, PAGO A ESTIBAS DEL PACIFICO POR SERVICIO DESESTIBA DIC. 2025 FACTURAS ELECTR. F001-446 Y F001-445 Y DOC. ADJ. LIB. 00594012001 ASP-B FONDO DE OPERACIONES</t>
  </si>
  <si>
    <t>VENTA DE DIVISAS CON TRANSFERENCIA DE FONDOS A SOLICITUD DE ADMINISTRACION DE SERVICIOS PORTUARIOS BOLIVIA SEGUN SOLICITUD 25929 REF: HR.2387 PAGO A TPA PRIMERA QUINCENA DIC.2025-IMPORTACIONES, PTO ARICA SEGUN FACTURAS 317713,317714,317715 Y DOC.ADJ. LIB. 00594012001 ASP-B FONDO DE OPERACIONES</t>
  </si>
  <si>
    <t>VENTA DE DIVISAS CON TRANSFERENCIA DE FONDOS A SOLICITUD DE ADMINISTRACION DE SERVICIOS PORTUARIOS BOLIVIA SEGUN SOLICITUD 25930 REF: H.R.2386 PAGO A TPA DE LA PRIMERA QUINCENA DE DIC 2025-EXPORTACIONES,PUERTO ARICA FACTURAS 317719,317721,317722 Y DOC.ADJUNTA. LIB. 00594012001 ASP-B FONDO DE OPERACIONES</t>
  </si>
  <si>
    <t>TRANSFERENCIA RECIBIDA DEL EXTERIOR SEGÚN MENSAJES SWIFT NOS. 680-675 (REM.EXT.) DE FECHA 20/01/2026 POR DESEMBOLSO DE CAF PRÉSTAMO CFA012812 LIQUIDEZ EN APOYO A LA GESTIÓN ECONÓMICA 00099021001 (3987) TGN- RECURSOS ORDINARIOS REF.: UTILES DE ESCRITORIO</t>
  </si>
  <si>
    <t>00551012001 DEPOSITO DE EFECTIVO, DEPOSITANTE: JUAN CEFERINO VELARDE FLORES, CONCEPTO: DEVOLUCION DEL 13%, CUENTA DE DEPOSITO: CUENTA UNICA DEL TESORO</t>
  </si>
  <si>
    <t>00099021001 DEPOSITO DE EFECTIVO, DEPOSITANTE: RUTH LUCANA BLANCO, CONCEPTO: DEVOLUCION DE HABERES BENEFICIO ZONA, CUENTA DE DEPOSITO: CUENTA UNICA DEL TESORO</t>
  </si>
  <si>
    <t>00099021001 DEPOSITO DE EFECTIVO, DEPOSITANTE: NELLY APAZA CALLIZAYA, CONCEPTO: DEVOLUCION DE BONO ZONA - QUE NO ME CORRESPONDE Y NO SOLICITADO, CUENTA DE DEPOSITO: CUENTA UNICA DEL TESORO</t>
  </si>
  <si>
    <t>00099021001 DEPOSITO DE EFECTIVO, DEPOSITANTE: MELIZA MAYORI VELASCO SANCHEZ, CONCEPTO: REVERSION PLANILLA 158 PREV. 1040, CUENTA DE DEPOSITO: CUENTA UNICA DEL TESORO/DJBR</t>
  </si>
  <si>
    <t>00099021001 DEPOSITO DE EFECTIVO, DEPOSITANTE: SIMON VENTURA CONDORI, CONCEPTO: DEVOLUCION DE SALARIOS MES DE ENERO DE 2026, CUENTA DE DEPOSITO: CUENTA UNICA DEL TESORO/DJBR</t>
  </si>
  <si>
    <t>00099021001 DEPOSITO DE EFECTIVO, DEPOSITANTE: MARIA DE LOS ANGELES GARCIA BARRIENTOS, CONCEPTO: DEVOLUCION DE AGUINALDO, CUENTA DE DEPOSITO: CUENTA UNICA DEL TESORO/DJBR</t>
  </si>
  <si>
    <t>00099021001 DEP.DE CHEQ.AJENOS,RET.DE CAM.,CONCEPTO: DEVOLUCION DE PALNILLA DE INCAPACIDADES,DEP.: CAJA DE SALUD DE LA BANCA PRIVADA , PROCEDENCIA: BANCO NACIONAL DE BOLIVIA S.A., CHEQUE: 7235701, FECHA DE EMISION:31/12/2025</t>
  </si>
  <si>
    <t>00099021001 DEP.DE CHEQ.AJENOS,RET.DE CAM.,CONCEPTO: DEVOLUCION DE PLANILLAS DE INCAPACIDADES,DEP.: SEGURO SOCIAL UNIVERSITARIO COCHABAMBA , PROCEDENCIA: BANCO UNION S.A., CHEQUE: 28178, FECHA DE EMISION:29/12/2025</t>
  </si>
  <si>
    <t>00099021001 DEP.DE CHEQ.AJENOS,RET.DE CAM.,CONCEPTO: DEVOLUCION DE PLANILLAS DE INCAPACIDADES,DEP.: SEGURO SOCIAL UNIVERSITARIO COCHABAMBA , PROCEDENCIA: BANCO UNION S.A., CHEQUE: 28227, FECHA DE EMISION:13/01/2026</t>
  </si>
  <si>
    <t>00099021001 DEP.DE CHEQ.AJENOS,RET.DE CAM.,CONCEPTO: DEVOLUCION,DEP.: CAJA DE SALUD DE LA BANCA PRIVADA , PROCEDENCIA: BANCO NACIONAL DE BOLIVIA S.A., CHEQUE: 4554446, FECHA DE EMISION:31/12/2025</t>
  </si>
  <si>
    <t>00099021001 DEP.DE CHEQ.AJENOS,RET.DE CAM.,CONCEPTO: DEVOLUCION,DEP.: CAJA DE SALUD DE LA BANCA PRIVADA , PROCEDENCIA: BANCO NACIONAL DE BOLIVIA S.A., CHEQUE: 4554283, FECHA DE EMISION:31/12/2025</t>
  </si>
  <si>
    <t>00099021001 DEP.DE CHEQ.AJENOS,RET.DE CAM.,CONCEPTO: DEPÓSITO,DEP.: ADOLFO JORGE SILES RODRIGUEZ , PROCEDENCIA: BANCO UNION S.A., CHEQUE: 227839, FECHA DE EMISION:21/01/2026</t>
  </si>
  <si>
    <t>00099021001 DEP.DE CHEQ.AJENOS,RET.DE CAM.,CONCEPTO: DEVOLUCION DE PLANILLAS DE INCAPACIDADES,DEP.: CAJA DE SALUD CORDES , PROCEDENCIA: BANCO UNION S.A., CHEQUE: 57598, FECHA DE EMISION:21/01/2026</t>
  </si>
  <si>
    <t>COBRO COSTOS DE PAPELERIA SEGUN TRANSFERENCIA DEL EXTERIOR POR ORDEN DE CONSULADO GENERAL DE BOLIVIA (GENEVE) REF.: DEVOLUCIÓN DE SALDOS TSE DEL CONS. EN GINEBRA SUIZA AL ÓRGANO ELECTORAL PLURINACIONAL EQUIVALENT CHF 7850,39. LIB. 00099021001 TGN-RECURSOS ORDINARIOS (3987)</t>
  </si>
  <si>
    <t>NUMERO DE LIBRETA CUT: LIBRETA NÂ° 00099021001 OPERACIÓN E75 TRANSFERENCIA DE LA CUENTA FISCAL BUN A LA CUT EN MN TRANSFERENCIA DE FONDOS A SOLICITUD DE: GOB. AUTONOMO MCPAL. DE PUERTO ACOSTA CITE: GAMPA/MAE/RHCP/NÂ°015/2026 CUENTA CUT 3987 LIBRETA NÂ° 00099021001 TGN - RECURSOS ORDINARIOS</t>
  </si>
  <si>
    <t>PAGO A EXIMBANK CHINA POPUL PRÉSTAMO PBC 2017 (31) 457 VCTO. 21-01-2026 POR CUENTA DE TGN - (ES-MUTUN) SG NOTA MEFP/, NTI. 21040 VALOR 21-01-2026 CAPITAL USD 19.806.700,00 INTERESES USD 4.407.420,81 COMISIONES USD 82.181,15 CTA. 3987 CUENTA UNICA DEL TESORO LIB. 00099021001REF.: COMISIONES BANCARIAS</t>
  </si>
  <si>
    <t>00099021001 DEPOSITO DE EFECTIVO, DEPOSITANTE: VICTORIA MAMANI CAHUANA, CONCEPTO: DEVOLUCION DE SUBSIDIO DE ZONA DE DOS MESES OCTUBRE Y NOVIEMBRE 2025, CUENTA DE DEPOSITO: CUENTA UNICA DEL TESORO</t>
  </si>
  <si>
    <t>00099021001 DEPOSITO DE EFECTIVO, DEPOSITANTE: PRETEXTATO MACUSAYA LIMACHI, CONCEPTO: DEVOLUCION DEL SUBSIDIO DE ZONA DE LOS MESES OCTUBRE Y NOVIEMBRE 2025, CUENTA DE DEPOSITO: CUENTA UNICA DEL TESORO</t>
  </si>
  <si>
    <t>00099021001 DEPOSITO DE EFECTIVO, DEPOSITANTE: SERGIO MARCELO CEREZO AGUIRRE, CONCEPTO: DEVOLUCION DE REMUNERACION SALARIAL MAXIMA - NOVIEMBRE 2025, CUENTA DE DEPOSITO: CUENTA UNICA DEL TESORO</t>
  </si>
  <si>
    <t>00099021001 DEPOSITO DE EFECTIVO, DEPOSITANTE: PABLO DAVID GOMEZ MERCADO, CONCEPTO: DEPÓSITO DUPLICACION DE PAGO, CUENTA DE DEPOSITO: CUENTA UNICA DEL TESORO/DJBR</t>
  </si>
  <si>
    <t>00086044201 DEPOSITO DE EFECTIVO, DEPOSITANTE: SISTEMA DE MICRORIEGO TIRCO, CONCEPTO: PROYECTO RIEGO TECNIFICADO, CUENTA DE DEPOSITO: CUENTA UNICA DEL TESORO</t>
  </si>
  <si>
    <t>00086044201 DEPOSITO DE EFECTIVO, DEPOSITANTE: SISTEMA DE RIEGO TORREPAMPA, CONCEPTO: PROYECTO RIEGO TECNIFICADO, CUENTA DE DEPOSITO: CUENTA UNICA DEL TESORO</t>
  </si>
  <si>
    <t>00086044201 DEPOSITO DE EFECTIVO, DEPOSITANTE: SISTEMA DE RIEGO ANDAPATA LUPE, CONCEPTO: PROYECTO RIEGO TECNIFICADO, CUENTA DE DEPOSITO: CUENTA UNICA DEL TESORO</t>
  </si>
  <si>
    <t>00086044201 DEPOSITO DE EFECTIVO, DEPOSITANTE: ASOCIACION DE REGANTES CAWALLICALA, CONCEPTO: PROYECTO RIEGO TECNIFICADO, CUENTA DE DEPOSITO: CUENTA UNICA DEL TESORO</t>
  </si>
  <si>
    <t>00086044201 DEPOSITO DE EFECTIVO, DEPOSITANTE: ASOCIACION DE REGANTES ROMERO HUMA, CONCEPTO: PROYECTO RIEGO TECNIFICADO, CUENTA DE DEPOSITO: CUENTA UNICA DEL TESORO</t>
  </si>
  <si>
    <t>00086044201 DEPOSITO DE EFECTIVO, DEPOSITANTE: SISTEMA DE RIEGO SACABAMBA, CONCEPTO: PROYECTO RIEGO TECNIFICADO, CUENTA DE DEPOSITO: CUENTA UNICA DEL TESORO</t>
  </si>
  <si>
    <t>00086044201 DEPOSITO DE EFECTIVO, DEPOSITANTE: SISTEMA DE RIEGO SASANTA, CONCEPTO: PROYECTO RIEGO TECNIFICADO, CUENTA DE DEPOSITO: CUENTA UNICA DEL TESORO</t>
  </si>
  <si>
    <t>00099021001 DEP.DE CHEQ.AJENOS,RET.DE CAM.,CONCEPTO: INCAPACIDADES,DEP.: CAJA NACIONAL DE SALUD , PROCEDENCIA: BANCO UNION S.A., CHEQUE: 49198, FECHA DE EMISION:15/01/2026</t>
  </si>
  <si>
    <t>00099021001 DEP.DE CHEQ.AJENOS,RET.DE CAM.,CONCEPTO: INCAPACIDADES,DEP.: CAJA NACIONAL DE SALUD , PROCEDENCIA: BANCO UNION S.A., CHEQUE: 49199, FECHA DE EMISION:15/01/2026</t>
  </si>
  <si>
    <t>00099021001 DEP.DE CHEQ.AJENOS,RET.DE CAM.,CONCEPTO: INCAPACIDADES,DEP.: CAJA NACIONAL DE SALUD , PROCEDENCIA: BANCO UNION S.A., CHEQUE: 49200, FECHA DE EMISION:15/01/2026</t>
  </si>
  <si>
    <t>00099021001 DEP.DE CHEQ.AJENOS,RET.DE CAM.,CONCEPTO: INCAPACIDADES,DEP.: CAJA NACIONAL DE SALUD , PROCEDENCIA: BANCO UNION S.A., CHEQUE: 49201, FECHA DE EMISION:15/01/2026</t>
  </si>
  <si>
    <t>00099021001 DEP.DE CHEQ.AJENOS,RET.DE CAM.,CONCEPTO: INCAPACIDADES,DEP.: CAJA NACIONAL DE SALUD , PROCEDENCIA: BANCO UNION S.A., CHEQUE: 49202, FECHA DE EMISION:15/01/2026</t>
  </si>
  <si>
    <t>00099021001 DEP.DE CHEQ.AJENOS,RET.DE CAM.,CONCEPTO: INCAPACIDADES,DEP.: CAJA NACIONAL DE SALUD , PROCEDENCIA: BANCO UNION S.A., CHEQUE: 49203, FECHA DE EMISION:15/01/2026</t>
  </si>
  <si>
    <t>00099021001 DEP.DE CHEQ.AJENOS,RET.DE CAM.,CONCEPTO: INCAPACIDADES,DEP.: CAJA NACIONAL DE SALUD , PROCEDENCIA: BANCO UNION S.A., CHEQUE: 49204, FECHA DE EMISION:15/01/2026</t>
  </si>
  <si>
    <t>00099021001 DEP.DE CHEQ.AJENOS,RET.DE CAM.,CONCEPTO: INCAPACIDADES,DEP.: CAJA NACIONAL DE SALUD , PROCEDENCIA: BANCO UNION S.A., CHEQUE: 49205, FECHA DE EMISION:15/01/2026</t>
  </si>
  <si>
    <t>00099021001 DEP.DE CHEQ.AJENOS,RET.DE CAM.,CONCEPTO: INCAPACIDADES,DEP.: CAJA NACIONAL DE SALUD , PROCEDENCIA: BANCO UNION S.A., CHEQUE: 49206, FECHA DE EMISION:15/01/2026</t>
  </si>
  <si>
    <t>00099021001 DEP.DE CHEQ.AJENOS,RET.DE CAM.,CONCEPTO: INCAPACIDADES,DEP.: CAJA NACIONAL DE SALUD , PROCEDENCIA: BANCO UNION S.A., CHEQUE: 49207, FECHA DE EMISION:15/01/2026</t>
  </si>
  <si>
    <t>00099021001 DEP.DE CHEQ.AJENOS,RET.DE CAM.,CONCEPTO: INCAPACIDADES,DEP.: CAJA NACIONAL DE SALUD , PROCEDENCIA: BANCO UNION S.A., CHEQUE: 49208, FECHA DE EMISION:15/01/2026</t>
  </si>
  <si>
    <t>00099021001 DEP.DE CHEQ.AJENOS,RET.DE CAM.,CONCEPTO: INCAPACIDADES,DEP.: CAJA NACIONAL DE SALUD , PROCEDENCIA: BANCO UNION S.A., CHEQUE: 49209, FECHA DE EMISION:15/01/2026</t>
  </si>
  <si>
    <t>00099021001 DEP.DE CHEQ.AJENOS,RET.DE CAM.,CONCEPTO: INCAPACIDADES,DEP.: CAJA NACIONAL DE SALUD , PROCEDENCIA: BANCO UNION S.A., CHEQUE: 49210, FECHA DE EMISION:15/01/2026</t>
  </si>
  <si>
    <t>00099021001 DEP.DE CHEQ.AJENOS,RET.DE CAM.,CONCEPTO: INCAPACIDADES,DEP.: CAJA NACIONAL DE SALUD , PROCEDENCIA: BANCO UNION S.A., CHEQUE: 49211, FECHA DE EMISION:15/01/2026</t>
  </si>
  <si>
    <t>00099021001 DEP.DE CHEQ.AJENOS,RET.DE CAM.,CONCEPTO: INCAPACIDADES,DEP.: CAJA NACIONAL DE SALUD , PROCEDENCIA: BANCO UNION S.A., CHEQUE: 49214, FECHA DE EMISION:14/01/2026</t>
  </si>
  <si>
    <t>00099021001 DEP.DE CHEQ.AJENOS,RET.DE CAM.,CONCEPTO: INCAPACIDADES,DEP.: CAJA NACIONAL DE SALUD , PROCEDENCIA: BANCO UNION S.A., CHEQUE: 49238, FECHA DE EMISION:14/01/2026</t>
  </si>
  <si>
    <t>00099021001 DEP.DE CHEQ.AJENOS,RET.DE CAM.,CONCEPTO: INCAPACIDADES,DEP.: CAJA NACIONAL DE SALUD , PROCEDENCIA: BANCO UNION S.A., CHEQUE: 49239, FECHA DE EMISION:14/01/2026</t>
  </si>
  <si>
    <t>00099021001 DEP.DE CHEQ.AJENOS,RET.DE CAM.,CONCEPTO: INCAPACIDADES,DEP.: CAJA NACIONAL DE SALUD , PROCEDENCIA: BANCO UNION S.A., CHEQUE: 49240, FECHA DE EMISION:14/01/2026</t>
  </si>
  <si>
    <t>00099021001 DEP.DE CHEQ.AJENOS,RET.DE CAM.,CONCEPTO: INCAPACIDADES,DEP.: CAJA NACIONAL DE SALUD , PROCEDENCIA: BANCO UNION S.A., CHEQUE: 49241, FECHA DE EMISION:14/01/2026</t>
  </si>
  <si>
    <t>00099021001 DEP.DE CHEQ.AJENOS,RET.DE CAM.,CONCEPTO: INCAPACIDADES,DEP.: CAJA NACIONAL DE SALUD , PROCEDENCIA: BANCO UNION S.A., CHEQUE: 49242, FECHA DE EMISION:14/01/2026</t>
  </si>
  <si>
    <t>00099021001 DEP.DE CHEQ.AJENOS,RET.DE CAM.,CONCEPTO: INCAPACIDADES,DEP.: CAJA NACIONAL DE SALUD , PROCEDENCIA: BANCO UNION S.A., CHEQUE: 49243, FECHA DE EMISION:14/01/2026</t>
  </si>
  <si>
    <t>00099021001 DEP.DE CHEQ.AJENOS,RET.DE CAM.,CONCEPTO: INCAPACIDADES,DEP.: CAJA NACIONAL DE SALUD , PROCEDENCIA: BANCO UNION S.A., CHEQUE: 49244, FECHA DE EMISION:14/01/2026</t>
  </si>
  <si>
    <t>00099021001 DEP.DE CHEQ.AJENOS,RET.DE CAM.,CONCEPTO: INCAPACIDADES,DEP.: CAJA NACIONAL DE SALUD , PROCEDENCIA: BANCO UNION S.A., CHEQUE: 49245, FECHA DE EMISION:14/01/2026</t>
  </si>
  <si>
    <t>00099021001 DEP.DE CHEQ.AJENOS,RET.DE CAM.,CONCEPTO: INCAPACIDADES,DEP.: CAJA NACIONAL DE SALUD , PROCEDENCIA: BANCO UNION S.A., CHEQUE: 49249, FECHA DE EMISION:14/01/2026</t>
  </si>
  <si>
    <t>00099021001 DEP.DE CHEQ.AJENOS,RET.DE CAM.,CONCEPTO: INCAPACIDADES,DEP.: CAJA NACIONAL DE SALUD , PROCEDENCIA: BANCO UNION S.A., CHEQUE: 49246, FECHA DE EMISION:14/01/2026</t>
  </si>
  <si>
    <t>00099021001 DEP.DE CHEQ.AJENOS,RET.DE CAM.,CONCEPTO: INCAPACIDADES,DEP.: CAJA NACIONAL DE SALUD , PROCEDENCIA: BANCO UNION S.A., CHEQUE: 49247, FECHA DE EMISION:14/01/2026</t>
  </si>
  <si>
    <t>00099021001 DEP.DE CHEQ.AJENOS,RET.DE CAM.,CONCEPTO: INCAPACIDADES,DEP.: CAJA NACIONAL DE SALUD , PROCEDENCIA: BANCO UNION S.A., CHEQUE: 49248, FECHA DE EMISION:14/01/2026</t>
  </si>
  <si>
    <t>00099021001 DEP.DE CHEQ.AJENOS,RET.DE CAM.,CONCEPTO: INCAPACIDADES,DEP.: CAJA NACIONAL DE SALUD , PROCEDENCIA: BANCO UNION S.A., CHEQUE: 49250, FECHA DE EMISION:14/01/2026</t>
  </si>
  <si>
    <t>00099021001 DEP.DE CHEQ.AJENOS,RET.DE CAM.,CONCEPTO: INCAPACIDADES,DEP.: CAJA NACIONAL DE SALUD , PROCEDENCIA: BANCO UNION S.A., CHEQUE: 49251, FECHA DE EMISION:14/01/2026</t>
  </si>
  <si>
    <t>00099021001 DEP.DE CHEQ.AJENOS,RET.DE CAM.,CONCEPTO: INCAPACIDADES,DEP.: CAJA NACIONAL DE SALUD , PROCEDENCIA: BANCO UNION S.A., CHEQUE: 49252, FECHA DE EMISION:14/01/2026</t>
  </si>
  <si>
    <t>00099021001 DEP.DE CHEQ.AJENOS,RET.DE CAM.,CONCEPTO: INCAPACIDADES,DEP.: CAJA NACIONAL DE SALUD , PROCEDENCIA: BANCO UNION S.A., CHEQUE: 49253, FECHA DE EMISION:14/01/2026</t>
  </si>
  <si>
    <t>00099021001 DEP.DE CHEQ.AJENOS,RET.DE CAM.,CONCEPTO: INCAPACIDADES,DEP.: CAJA NACIONAL DE SALUD , PROCEDENCIA: BANCO UNION S.A., CHEQUE: 49254, FECHA DE EMISION:14/01/2026</t>
  </si>
  <si>
    <t>00099021001 DEP.DE CHEQ.AJENOS,RET.DE CAM.,CONCEPTO: INCAPACIDADES,DEP.: CAJA NACIONAL DE SALUD , PROCEDENCIA: BANCO UNION S.A., CHEQUE: 49255, FECHA DE EMISION:14/01/2026</t>
  </si>
  <si>
    <t>00099021001 DEP.DE CHEQ.AJENOS,RET.DE CAM.,CONCEPTO: INCAPACIDADES,DEP.: CAJA NACIONAL DE SALUD , PROCEDENCIA: BANCO UNION S.A., CHEQUE: 49256, FECHA DE EMISION:14/01/2026</t>
  </si>
  <si>
    <t>00099021001 DEP.DE CHEQ.AJENOS,RET.DE CAM.,CONCEPTO: INCAPACIDADES,DEP.: CAJA NACIONAL DE SALUD , PROCEDENCIA: BANCO UNION S.A., CHEQUE: 49257, FECHA DE EMISION:14/01/2026</t>
  </si>
  <si>
    <t>00099021001 DEP.DE CHEQ.AJENOS,RET.DE CAM.,CONCEPTO: INCAPACIDADES,DEP.: CAJA NACIONAL DE SALUD , PROCEDENCIA: BANCO UNION S.A., CHEQUE: 49258, FECHA DE EMISION:14/01/2026</t>
  </si>
  <si>
    <t>00099021001 DEP.DE CHEQ.AJENOS,RET.DE CAM.,CONCEPTO: DEPÓSITO,DEP.: MARIA NELA MOYA ZERNA , PROCEDENCIA: BANCO UNION S.A., CHEQUE: 227849, FECHA DE EMISION:22/01/2026</t>
  </si>
  <si>
    <t>00099021001 DEP.DE CHEQ.AJENOS,RET.DE CAM.,CONCEPTO: DEP´SOITO,DEP.: YONY WILFREDO VILLCA TUPA , PROCEDENCIA: BANCO UNION S.A., CHEQUE: 227847, FECHA DE EMISION:22/01/2026</t>
  </si>
  <si>
    <t>00099024113 DEP.DE CHEQ.AJENOS,RET.DE CAM.,CONCEPTO: EJECUCION DE GARANTIA DE CUMPLIMIENTO DE CONTRATO,DEP.: BANCO PRODEM S.A. , PROCEDENCIA: BANCO UNION S.A., CHEQUE: 19161, FECHA DE EMISION:22/01/2026</t>
  </si>
  <si>
    <t>00015011107 DEPOSITO DE EFECTIVO, DEPOSITANTE: PROMID, CONCEPTO: PAGO CONSUMO ENERGIA ELECTRICA, CUENTA DE DEPOSITO: CUENTA UNICA DEL TESORO</t>
  </si>
  <si>
    <t>00133012001 DEPOSITO DE EFECTIVO, DEPOSITANTE: LBP LOTERIA NACIONAL DE BENEFICENCIA Y SALUBRIDAD, CONCEPTO: DEVOLUCION DE UN AGUINALDO, CUENTA DE DEPOSITO: CUENTA UNICA DEL TESORO</t>
  </si>
  <si>
    <t>00099021001 DEP.DE CHEQ.AJENOS,RET.DE CAM.,CONCEPTO: DEPÓSITO,DEP.: MANUEL ALEJANDRO TICONA GOMEZ , PROCEDENCIA: BANCO UNION S.A., CHEQUE: 227850, FECHA DE EMISION:26/01/2026</t>
  </si>
  <si>
    <t>00099021001 DEP.DE CHEQ.AJENOS,RET.DE CAM.,CONCEPTO: DEPÓSITO,DEP.: JHON PABLO CASTELLON RAMIREZ , PROCEDENCIA: BANCO UNION S.A., CHEQUE: 227851, FECHA DE EMISION:26/01/2026</t>
  </si>
  <si>
    <t>00099021001 DEP.DE CHEQ.AJENOS,RET.DE CAM.,CONCEPTO: DEPÓSITO,DEP.: NELLY MAYTA MENDOZA , PROCEDENCIA: BANCO UNION S.A., CHEQUE: 227858, FECHA DE EMISION:26/01/2026/DJBR</t>
  </si>
  <si>
    <t>PAGO A BID PRÉSTAMO 3181/BL-BO VCTO. 23-01-2026 POR CUENTA DE TGN , NTI. 21012 VALOR 26-01-2026 CAPITAL USD 1.766.666,67 INTERESES USD 1.314.783,34 CTA. 3987 CUENTA UNICA DEL TESORO LIB. 00099021001 REF.: COMISIONES BANCARIAS</t>
  </si>
  <si>
    <t>00133012001 DEPOSITO DE EFECTIVO, DEPOSITANTE: AMILCAR VALENCIA CABALLERO, CONCEPTO: SALDO PREMIO MENOR SORTEO HOMBRE VALIENTE Y PROTECTOR-SUCRE, CUENTA DE DEPOSITO: CUENTA UNICA DEL TESORO</t>
  </si>
  <si>
    <t>00047377001 DEP.DE CHEQ.AJENOS,RET.DE CAM.,CONCEPTO: DEVOLUCION,DEP.: COMUNIDAD TARAYA , PROCEDENCIA: BANCO UNION S.A., CHEQUE: 7, FECHA DE EMISION:31/12/2025</t>
  </si>
  <si>
    <t>00047377001 DEP.DE CHEQ.AJENOS,RET.DE CAM.,CONCEPTO: DEVOLUCION,DEP.: COMUNIDAD ABRA DE LA CRUZ , PROCEDENCIA: BANCO UNION S.A., CHEQUE: 9, FECHA DE EMISION:31/12/2025</t>
  </si>
  <si>
    <t>00047377001 DEP.DE CHEQ.AJENOS,RET.DE CAM.,CONCEPTO: DEVOLUCION,DEP.: COMUNIDAD TAKO TAKO BAJO , PROCEDENCIA: BANCO UNION S.A., CHEQUE: 14, FECHA DE EMISION:21/01/2026</t>
  </si>
  <si>
    <t>NUMERO DE LIBRETA CUT: NÂ° LIB. 0099021001 OPERACIÓN E18 TRANSFERENCIA DEL SISTEMA FINANCIERO POR CUENTA DE TERCEROS A LA CUT A SOL INVAP SAU SUCURSAL BOLIVIA</t>
  </si>
  <si>
    <t>00099021001 DEPOSITO DE EFECTIVO, DEPOSITANTE: GROVER ROGELIO PINAYA CACERES, CONCEPTO: DEVOLUCION DE BONO DE FRONTERA, CUENTA DE DEPOSITO: CUENTA UNICA DEL TESORO/DJBR</t>
  </si>
  <si>
    <t>00086038008 DEPOSITO DE EFECTIVO, DEPOSITANTE: TATIANA HUANCA NALEMA, CONCEPTO: DEVOLUCION A LA LIBRETA - VALE N°090883, CUENTA DE DEPOSITO: CUENTA UNICA DEL TESORO</t>
  </si>
  <si>
    <t>00133012001 DEPOSITO DE EFECTIVO, DEPOSITANTE: PAMELA NORMA ROMERO CUELLAR, CONCEPTO: DEVOLUCION DE AGUINALDO, CUENTA DE DEPOSITO: CUENTA UNICA DEL TESORO</t>
  </si>
  <si>
    <t>00099021001 DEP.DE CHEQ.AJENOS,RET.DE CAM.,CONCEPTO: PARA PROYECTOS DE INVERSION Y PROGRAMAS DE INTERES SOCIAL,DEP.: EMPRESA METALURGICA VINTO , PROCEDENCIA: BANCO UNION S.A., CHEQUE: 50725, FECHA DE EMISION:27/01/2026</t>
  </si>
  <si>
    <t>PAGO A BID PRÉSTAMO 2450/BL-BO VCTO. 28-01-2026 POR CUENTA DE TGN , NTI. 20982 VALOR 28-01-2026 CAPITAL USD 279.430,17 INTERESES USD 161.569,91 CTA. 3987 CUENTA UNICA DEL TESORO LIB. 00099021001 REF.: COMISIONES BANCARIAS</t>
  </si>
  <si>
    <t>COBRO COSTOS DE PAPELERIA POR REGULARIZACION DE TRANSFERENCIA DEL EXTERIOR POR ORDEN DE CONSULADO DE BOLIVIA EN ROSARIO (ARGENTINA) REF.: DEVOLUCIÓN DE SALDOS NO EJECUTADOS DE ROSARIO AL ÓRGANO ELECTORAL PLURINACIONAL. LIB. 00099021001 TGN-RECURSOS ORDINARIOS (3987)</t>
  </si>
  <si>
    <t>||PAGO A BID PRÉSTAMO BID 3060/BL-BO VCTO. 28-01-2026 POR CUENTA DEL TGN, SEGÚN COD. LIQ. 20979 DE 21-01-2026 INTERESES USD13.358,95 CTA. 3987 CUENTA ÚNICA DEL TESORO LIB. 00099021001 REF.: COMISIONES BANCARIAS</t>
  </si>
  <si>
    <t>PAGO A BID PRÉSTAMO 3060/BL-BO VCTO. 28-01-2026 POR CUENTA DE TGN , NTI. 21015 VALOR 28-01-2026 CAPITAL USD 883.236,01 INTERESES USD 532.323,35 CTA. 3987 CUENTA UNICA DEL TESORO LIB. 00099021001 REF.: COMISIONES BANCARIAS</t>
  </si>
  <si>
    <t>00344012001 DEPOSITO DE EFECTIVO, DEPOSITANTE: MORRIS PEREZ ROCHA, CONCEPTO: DEVOLUCION DE RECURSOS POR PAGO DUPLICADO, CUENTA DE DEPOSITO: CUENTA UNICA DEL TESORO</t>
  </si>
  <si>
    <t>00099021001 DEPOSITO DE EFECTIVO, DEPOSITANTE: RICHARD VALENTIN QUISBERT LAURA, CONCEPTO: MONTO EXCEDENTARIO A LA REMUNERACION MAXIMA CORRESPONDIENTE A ENERO 2026, CUENTA DE DEPOSITO: CUENTA UNICA DEL TESORO</t>
  </si>
  <si>
    <t>00099021001 DEPOSITO DE EFECTIVO, DEPOSITANTE: EDWIN RICHARD LECOÑA PACHURI, CONCEPTO: DEVOLUCION DE HABERES, CUENTA DE DEPOSITO: CUENTA UNICA DEL TESORO</t>
  </si>
  <si>
    <t>00099021001 DEPOSITO DE EFECTIVO, DEPOSITANTE: RUTH MARTHA VILLCA PACHECO, CONCEPTO: DEVOLUCION DE HABERES, CUENTA DE DEPOSITO: CUENTA UNICA DEL TESORO</t>
  </si>
  <si>
    <t>00099021001 DEPOSITO DE EFECTIVO, DEPOSITANTE: ANTONIO GUACHALLA CHURATA, CONCEPTO: DEVOLUCION POR EXCESO DE PAGO DIC-2025, CUENTA DE DEPOSITO: CUENTA UNICA DEL TESORO</t>
  </si>
  <si>
    <t>00099021001 DEPOSITO DE EFECTIVO, DEPOSITANTE: ANTONIO GUACHALLA CHURATA, CONCEPTO: DEVOLUCION POR EXCESO DE PAGO DE LAS RETENCIONES 2025, CUENTA DE DEPOSITO: CUENTA UNICA DEL TESORO</t>
  </si>
  <si>
    <t>00378012002 DEPOSITO DE EFECTIVO, DEPOSITANTE: ADHEMAR EMILIO ATORA QUISPE, CONCEPTO: DEV. SEGUN C31 13, CUENTA DE DEPOSITO: CUENTA UNICA DEL TESORO</t>
  </si>
  <si>
    <t>00099021001 DEPOSITO DE EFECTIVO, DEPOSITANTE: ESTEBAN ADRIAN BELTRAN LLANOS, CONCEPTO: DEV. REVERSION PARCIAL DE PLANILLA 161 PREVENTIVO 1043, CUENTA DE DEPOSITO: CUENTA UNICA DEL TESORO</t>
  </si>
  <si>
    <t>PAGO A ICO ESPAÑA PRÉSTAMO 01020052.0 VCTO. 29-01-2026 POR CUENTA DE TGN , NTI. 21168 VALOR 29-01-2026 INTERESES USD 51.750,00 CTA. 3987 CUENTA UNICA DEL TESORO LIB. 00099021001 REF.: COMISIONES BANCARIAS</t>
  </si>
  <si>
    <t>00099021001 DEPOSITO DE EFECTIVO, DEPOSITANTE: ESTELA SUSSY RODRIGUEZ YUJRA, CONCEPTO: DEVOLUCION DE AGUINALDO 2025 AL MINISTERIO DE EDUCACION, CUENTA DE DEPOSITO: CUENTA UNICA DEL TESORO</t>
  </si>
  <si>
    <t>00099021001 DEPOSITO DE EFECTIVO, DEPOSITANTE: ELVIRA AVENDAÑO CHIPANA, CONCEPTO: DEVOLUCION DE PAGO EN DEMASIA, CUENTA DE DEPOSITO: CUENTA UNICA DEL TESORO</t>
  </si>
  <si>
    <t>00086044201 DEPOSITO DE EFECTIVO, DEPOSITANTE: SISTEMA DE RIEGO CARACHIMAYO Y BARRANCO, CONCEPTO: CONTRAPARTE COMUNAL PROGRAMA RUMBO, CUENTA DE DEPOSITO: CUENTA UNICA DEL TESORO</t>
  </si>
  <si>
    <t>00086044201 DEPOSITO DE EFECTIVO, DEPOSITANTE: SISTEMA DE RIEGO COMUNIDAD LA VICTORIA, CONCEPTO: CONTRAPARTE COMUNAL PROGRAMA RUMBO, CUENTA DE DEPOSITO: CUENTA UNICA DEL TESORO</t>
  </si>
  <si>
    <t>00086044201 DEPOSITO DE EFECTIVO, DEPOSITANTE: SIS. DE RIEGO HUAYCO CHICO Y NUEVA ESPERANZA, CONCEPTO: CONTRAPARTE COMUNAL PROGRAMA RUMBO, CUENTA DE DEPOSITO: CUENTA UNICA DEL TESORO</t>
  </si>
  <si>
    <t>00086044201 DEPOSITO DE EFECTIVO, DEPOSITANTE: SIS. DE RIEGO CHOCLOCA ZONA DE ARRIBA, CONCEPTO: CONTRAPARTE COMUNAL PROGRAMA RUMBO, CUENTA DE DEPOSITO: CUENTA UNICA DEL TESORO</t>
  </si>
  <si>
    <t>00086044201 DEPOSITO DE EFECTIVO, DEPOSITANTE: SIS. DE RIEGO CHOCLOCA ZONA DE ABAJO, CONCEPTO: CONTRAPARTE COMUNAL PROGRAMA RUMBO, CUENTA DE DEPOSITO: CUENTA UNICA DEL TESORO</t>
  </si>
  <si>
    <t>00086044201 DEPOSITO DE EFECTIVO, DEPOSITANTE: SISTEMA DE RIEGO CHARAJA, CONCEPTO: CONTRAPARTE COMUNAL PROGRAMA RUMBO, CUENTA DE DEPOSITO: CUENTA UNICA DEL TESORO</t>
  </si>
  <si>
    <t>00099021001 DEP.DE CHEQ.AJENOS,RET.DE CAM.,CONCEPTO: DEVOLUCION DE PASAJES,DEP.: CAMARA DE SENADORES , PROCEDENCIA: BANCO UNION S.A., CHEQUE: 1126, FECHA DE EMISION:29/01/2026</t>
  </si>
  <si>
    <t>00099021001 DEP.DE CHEQ.AJENOS,RET.DE CAM.,CONCEPTO: DEPÓSITO,DEP.: ROXANA FAJARDO DONAIRE , PROCEDENCIA: BANCO UNION S.A., CHEQUE: 227877, FECHA DE EMISION:30/01/2026/DJBR</t>
  </si>
  <si>
    <t>PAGO A AFD PRÉSTAMO CBO 1036 02 K VCTO. 31-01-2026 POR CUENTA DE TGN , NTI. 21077 VALOR 30-01-2026 CAPITAL EUR 5.000.000,00 INTERESES EUR 1.709.666,67 CTA. 3987 CUENTA UNICA DEL TESORO LIB. 00099021001 REF.: COMISIONES BANCARIAS</t>
  </si>
  <si>
    <t>PAGO A AFD PRÉSTAMO CBO 1027 01J VCTO. 31-01-2026 POR CUENTA DE TGN , NTI. 21075 VALOR 30-01-2026 CAPITAL EUR 4.500.000,00 INTERESES EUR 1.194.390,00 CTA. 3987 CUENTA UNICA DEL TESORO LIB. 00099021001 REF.: COMISIONES BANCARIAS</t>
  </si>
  <si>
    <t>PAGO A BANCO EUROPEO DE INV PRÉSTAMO FI No 88662 VCTO. 30-01-2026 POR CUENTA DE TGN SG NOTA MEFP/VTCP/DGCP/UODP/No.052/2026, NTI. 21180 VALOR 30-01-2026 COMISIONES USD 2.694,40 CTA. 3987 CUENTA UNICA DEL TESORO LIB. 00099021001 REF.: COMISIONES BANCARIAS</t>
  </si>
  <si>
    <t>||REGULARIZACION DE NUESTRA OPERACION NRO. 1147518 DE F.28/01/2026 EN ATENCION A CORREO ELECTRONICO DE LA FECHA ENVIADO POR YACIMIENTOS PETROLIFEROS FISCALES BOLIVIANOS (SECTOR PÚBLICO) DEBITO DE LA LIBRETA 00513012004 YPFB  UNICOMERCIAL, REPOSICION DE UTILES DE ESCRITORIO</t>
  </si>
  <si>
    <t>G34300000003</t>
  </si>
  <si>
    <t>G34300010003</t>
  </si>
  <si>
    <t>G34300020003</t>
  </si>
  <si>
    <t>G34301540001</t>
  </si>
  <si>
    <t>G34318080001</t>
  </si>
  <si>
    <t>G34328450001</t>
  </si>
  <si>
    <t>G34328460001</t>
  </si>
  <si>
    <t>G34328440001</t>
  </si>
  <si>
    <t>S11464800002</t>
  </si>
  <si>
    <t>S11464820002</t>
  </si>
  <si>
    <t>G34429240001</t>
  </si>
  <si>
    <t>G34430570001</t>
  </si>
  <si>
    <t>G34430600001</t>
  </si>
  <si>
    <t>G34430640001</t>
  </si>
  <si>
    <t>G34430650001</t>
  </si>
  <si>
    <t>G34431230001</t>
  </si>
  <si>
    <t>G34473400001</t>
  </si>
  <si>
    <t>G34473490001</t>
  </si>
  <si>
    <t>G34478240002</t>
  </si>
  <si>
    <t>G34487510008</t>
  </si>
  <si>
    <t>G34489080008</t>
  </si>
  <si>
    <t>G34492330008</t>
  </si>
  <si>
    <t>G34497030008</t>
  </si>
  <si>
    <t>G34497030001</t>
  </si>
  <si>
    <t>G34524800001</t>
  </si>
  <si>
    <t>G34564390001</t>
  </si>
  <si>
    <t>S11475040001</t>
  </si>
  <si>
    <t>S11475000001</t>
  </si>
  <si>
    <t>G34574470001</t>
  </si>
  <si>
    <t>G34588930001</t>
  </si>
  <si>
    <t>G34605250001</t>
  </si>
  <si>
    <t>G34605140001</t>
  </si>
  <si>
    <t>G34605150001</t>
  </si>
  <si>
    <t>S11476620002</t>
  </si>
  <si>
    <t>S11477080001</t>
  </si>
  <si>
    <t>D00278610007</t>
  </si>
  <si>
    <t>D00278720010</t>
  </si>
  <si>
    <t>D00278860009</t>
  </si>
  <si>
    <t>D00279180007</t>
  </si>
  <si>
    <t>D00279300005</t>
  </si>
  <si>
    <t>D00279340010</t>
  </si>
  <si>
    <t>D00279620010</t>
  </si>
  <si>
    <t>D00279680008</t>
  </si>
  <si>
    <t>D00279750014</t>
  </si>
  <si>
    <t>D00279810009</t>
  </si>
  <si>
    <t>TRANSFERENCIA DE FONDOS AL EXTERIOR A SOLICITUD DE TESORO GENERAL DE LA NACION SEGUN SOLICITUD 25870 REF: REF. BOLIVIA CONTRIBUTION. PAGO CORTE PENAL INTERNACIONAL (CPI), MEMBRESIA POR EUR72.568,00, NOTA VRE-DGRM-UPIDH-CS-1076/2025. EQUIVALENTES 85.165,74 USD LIB. 00099021001 TGN-RECURSOS ORDINARIOS-DOLARES AMERICANOS (5970) POR DIFERENCIAL CAMBIARIO</t>
  </si>
  <si>
    <t>TRANSFERENCIA DE FONDOS AL EXTERIOR A SOLICITUD DE TESORO GENERAL DE LA NACION SEGUN SOLICITUD 25867 REF: REF. BOL. PAGO ORGANIZACION INTERNACIONAL DE POLICIA CRIMINAL (OIPC-INTERPOL), MEMBRESIA EUR82.812,00, VRE-DGRM-UPIDH-CS-1073/2025. EQUIVALENTES 97.188,09 USD LIB. 00099021001 TGN-RECURSOS ORDINARIOS-DOLARES AMERICANOS (5970) POR DIFERENCIAL CAMBIARIO</t>
  </si>
  <si>
    <t>TRANSFERENCIA DE FONDOS AL EXTERIOR A SOLICITUD DE MINISTERIO DE ECONOMIA Y FINANZAS PUBLICAS SEGUN SOLICITUD 25842 REF: PAGO WM DATENSERVICE FAC. LE0819696, MEFP/VTCP/DGCP/UEPS/796/2025, CERTIF. MEFP/DGCP/69/2025. (EUR.59 T/C 8,06186). H.R.2025-14380-D. EQUIVALENTES 69,02 USD LIB. 00099021001 TGN-RECURSOS ORDINARIOS-DOLARES AMERICANOS (5970) POR DIFERENCIAL CAMBIARIO</t>
  </si>
  <si>
    <t>PAGO A CAF PRÉSTAMO CFA007894 VCTO. 03-01-2026 POR CUENTA DE TGN , NTI. 20996 VALOR 05-01-2026 CAPITAL USD 641.703,15 INTERESES USD 143.643,90 CTA. 5970 CUENTA UNICA DEL TESORO DOLARES AMERICANOS LIB. 00099021001</t>
  </si>
  <si>
    <t>PAGO A BID PRÉSTAMO 3487/BL-BO VCTO. 06-01-2026 POR CUENTA DE TGN , NTI. 21018 VALOR 06-01-2026 CAPITAL USD 2.327.020,41 INTERESES USD 1.749.756,14 CTA. 5970 CUENTA UNICA DEL TESORO DOLARES AMERICANOS LIB. 00099021001</t>
  </si>
  <si>
    <t>PAGO A CAF PRÉSTAMO CFA008606 VCTO. 07-01-2026 POR CUENTA DE TGN , NTI. 20998 VALOR 07-01-2026 CAPITAL USD 3.626.959,88 INTERESES USD 1.061.429,65 CTA. 5970 CUENTA UNICA DEL TESORO DOLARES AMERICANOS LIB. 00099021001</t>
  </si>
  <si>
    <t>PAGO A CAF PRÉSTAMO CFA012050 VCTO. 07-01-2026 POR CUENTA DE TGN , NTI. 21036 VALOR 07-01-2026 INTERESES USD 613.030,27 COMISIONES USD 44.751,58 CTA. 5970 CUENTA UNICA DEL TESORO DOLARES AMERICANOS LIB. 00099021001</t>
  </si>
  <si>
    <t>PAGO A CAF PRÉSTAMO CFA008604 VCTO. 07-01-2026 POR CUENTA DE TGN , NTI. 20997 VALOR 07-01-2026 CAPITAL USD 5.058.703,24 INTERESES USD 1.428.718,09 CTA. 5970 CUENTA UNICA DEL TESORO DOLARES AMERICANOS LIB. 00099021001</t>
  </si>
  <si>
    <t>||TRANSFERENCIA DE FONDOS S/G NOTA MEFP/VTCP/DGCP/UODP/N°028/2026 DE FECHA 14 DE ENERO DE 2026 ENVIADA POR EL MINISTERIO DE ECONOMÍA Y FINANZAS PÚBLICAS POR PAGO CUOTA PARTE DEL CRÉDITO IDA 3507-BO A CARGO DEL FONDO NACIONAL DE DESARROLLO REGIONAL (FNDR)-VENCIMIENTO DE 15 DE ENERO DE 2026. ABONO A LA CUT EN ME LIB.N°00099021001 TGN-RECURSOS ORDINARIOS-DÓLARES AMERICANOS</t>
  </si>
  <si>
    <t>PAGO A IDA PRÉSTAMO 5745-BO VCTO. 15-01-2026 POR CUENTA DE TGN , NTI. 20986 VALOR 15-01-2026 CAPITAL USD 32.959,97 INTERESES USD 26.940,30 CTA. 5970 CUENTA UNICA DEL TESORO DOLARES AMERICANOS LIB. 00099021001</t>
  </si>
  <si>
    <t>PAGO A BID PRÉSTAMO 5376/OC-BO VCTO. 15-01-2026 POR CUENTA DE TGN , NTI. 21069 VALOR 15-01-2026 INTERESES USD 8.832.988,16 COMISIONES USD 476.430,41 CTA. 5970 CUENTA UNICA DEL TESORO DOLARES AMERICANOS LIB. 00099021001</t>
  </si>
  <si>
    <t>PAGO A BID PRÉSTAMO 3536/BL-BO VCTO. 15-01-2026 POR CUENTA DE TGN , NTI. 20920 VALOR 15-01-2026 CAPITAL USD 1.007.142,69 INTERESES USD 706.473,08 CTA. 5970 CUENTA UNICA DEL TESORO DOLARES AMERICANOS LIB. 00099021001</t>
  </si>
  <si>
    <t>PAGO A BID PRÉSTAMO 4710/BL-BO VCTO. 15-01-2026 POR CUENTA DE TGN , NTI. 21034 VALOR 15-01-2026 INTERESES USD 376.664,23 COMISIONES USD 134.698,35 CTA. 5970 CUENTA UNICA DEL TESORO DOLARES AMERICANOS LIB. 00099021001</t>
  </si>
  <si>
    <t>PAGO A BID PRÉSTAMO 4710/BL-BO VCTO. 15-01-2026 POR CUENTA DE TGN , NTI. 21030 VALOR 15-01-2026 INTERESES USD 3.049,10 CTA. 5970 CUENTA UNICA DEL TESORO DOLARES AMERICANOS LIB. 00099021001</t>
  </si>
  <si>
    <t>PAGO A IDA PRÉSTAMO 5713-BO VCTO. 15-01-2026 POR CUENTA DE TGN , NTI. 21117 VALOR 15-01-2026 CAPITAL USD 69.591,01 INTERESES USD 56.685,61 CTA. 5970 CUENTA UNICA DEL TESORO DOLARES AMERICANOS LIB. 00099021001</t>
  </si>
  <si>
    <t>PAGO A BID PRÉSTAMO 2460/BL-BO VCTO. 19-01-2026 POR CUENTA DE TGN , NTI. 21066 VALOR 20-01-2026 CAPITAL USD 69.439,65 INTERESES USD 42.403,70 CTA. 5970 CUENTA UNICA DEL TESORO DOLARES AMERICANOS LIB. 00099021001</t>
  </si>
  <si>
    <t>PAGO A JICA PRÉSTAMO BV-P5 VCTO. 20-01-2026 POR CUENTA DE TGN , NTI. 21124 VALOR 20-01-2026 CAPITAL JPY 40.901.000,00 CTA. 5970 CUENTA UNICA DEL TESORO DOLARES AMERICANOS LIB. 00099021001</t>
  </si>
  <si>
    <t>TRANSFERENCIA RECIBIDA DEL EXTERIOR SEGÚN MENSAJES SWIFT NOS. 680-675 (REM.EXT.) DE FECHA 20/01/2026 POR DESEMBOLSO DE CAF PRÉSTAMO CFA012812 LIQUIDEZ EN APOYO A LA GESTIÓN ECONÓMICA LIB.-00099021001 RECURSOS ORDINARIOS DOLARES AMERICANOS -5970</t>
  </si>
  <si>
    <t>PAGO A EXIMBANK CHINA POPUL PRÉSTAMO PBC 2016 (22) 410 VCTO. 21-01-2026 POR CUENTA DE TGN , NTI. 21009 VALOR 21-01-2026 CAPITAL USD 10.752.500,00 INTERESES USD 2.306.878,29 CTA. 5970 CUENTA UNICA DEL TESORO DOLARES AMERICANOS LIB. 00099021001 REF. COM.DEL BANQUERO</t>
  </si>
  <si>
    <t>PAGO A EXIMBANK CHINA POPUL PRÉSTAMO PBC 2016 (38) 426 VCTO. 21-01-2026 POR CUENTA DE TGN , NTI. 21011 VALOR 21-01-2026 CAPITAL USD 20.122.742,04 INTERESES USD 4.002.461,76 CTA. 5970 CUENTA UNICA DEL TESORO DOLARES AMERICANOS LIB. 00099021001 REF. COM.DEL BANQUERO</t>
  </si>
  <si>
    <t>PAGO A EXIMBANK CHINA POPUL PRÉSTAMO PBC 2015 (08) 350 VCTO. 21-01-2026 POR CUENTA DE TGN , NTI. 21007 VALOR 21-01-2026 CAPITAL USD 27.355.555,56 INTERESES USD 4.193.155,42 CTA. 5970 CUENTA UNICA DEL TESORO DOLARES AMERICANOS LIB. 00099021001 REF. COM.DEL BANQUERO</t>
  </si>
  <si>
    <t>PAGO A EXIMBANK CHINA POPUL PRÉSTAMO PBC 2017 (31) 457 VCTO. 21-01-2026 POR CUENTA DE TGN - (ES-MUTUN) SG NOTA MEFP/, NTI. 21040 VALOR 21-01-2026 CAPITAL USD 19.806.700,00 INTERESES USD 4.407.420,81 COMISIONES USD 82.181,15 CTA.5970 CUENTA UNICA DEL TESORO DOLARES AMERICANOS LIB. 00099021001 REF.COM.DEL BANQUERO</t>
  </si>
  <si>
    <t>PAGO A EXIMBANK CHINA POPUL PRÉSTAMO PBC 2017 (31) 457 VCTO. 21-01-2026 POR CUENTA DE TGN - (ES-MUTUN) SG NOTA MEFP/, NTI. 21040 VALOR 21-01-2026 CAPITAL USD 19.806.700,00 INTERESES USD 4.407.420,81 COMISIONES USD 82.181,15 CTA. 5970 CUENTA UNICA DEL TESORO DOLARES AMERICANOS LIB. 00099021001</t>
  </si>
  <si>
    <t>PAGO A BID PRÉSTAMO 3181/BL-BO VCTO. 23-01-2026 POR CUENTA DE TGN , NTI. 21012 VALOR 26-01-2026 CAPITAL USD 1.766.666,67 INTERESES USD 1.314.783,34 CTA. 5970 CUENTA UNICA DEL TESORO DOLARES AMERICANOS LIB. 00099021001</t>
  </si>
  <si>
    <t>PAGO A BID PRÉSTAMO 2450/BL-BO VCTO. 28-01-2026 POR CUENTA DE TGN , NTI. 20982 VALOR 28-01-2026 CAPITAL USD 279.430,17 INTERESES USD 161.569,91 CTA. 5970 CUENTA UNICA DEL TESORO DOLARES AMERICANOS LIB. 00099021001</t>
  </si>
  <si>
    <t>||REGULARIZACION DE NUESTRO REGISTRO TRANSITORIO SEGÚN COMPROBANTE S 1147033 DEL 20/01/2026 , POR COBRO DE COMISIONES QUE EFECTUA EL MUFG BANK LTD.POR PAGO DEL PRÉSTAMO JICA BV-P5, SEGÚN NOTA MEFP/VTCP/DGCP/UODP/N°055/2026 DEL 28/01/2026 LIB. 00099021001 TGN-RECURSOS ORDINARIOS-DOLARES AMERICANOS</t>
  </si>
  <si>
    <t>||PAGO A BID PRÉSTAMO BID 3060/BL-BO VCTO. 28-01-2026 POR CUENTA DEL TGN, SEGÚN COD. LIQ. 20979 DE 21-01-2026 INTERESES USD13.358,95 CTA. 5970 CUENTA ÚNICA DEL TESORO DÓLARES AMERICANOS LIB. 00099021001</t>
  </si>
  <si>
    <t>PAGO A BID PRÉSTAMO 3060/BL-BO VCTO. 28-01-2026 POR CUENTA DE TGN , NTI. 21015 VALOR 28-01-2026 CAPITAL USD 883.236,01 INTERESES USD 532.323,35 CTA. 5970 CUENTA UNICA DEL TESORO DOLARES AMERICANOS LIB. 00099021001</t>
  </si>
  <si>
    <t>PAGO A ICO ESPAÑA PRÉSTAMO 01020052.0 VCTO. 29-01-2026 POR CUENTA DE TGN , NTI. 21168 VALOR 29-01-2026 INTERESES USD 51.750,00 CTA. 5970 CUENTA UNICA DEL TESORO DOLARES AMERICANOS LIB. 00099021001</t>
  </si>
  <si>
    <t>PAGO A BANCO EUROPEO DE INV PRÉSTAMO FI No 88662 VCTO. 30-01-2026 POR CUENTA DE TGN SG NOTA MEFP/VTCP/DGCP/UODP/No.052/2026, NTI. 21180 VALOR 30-01-2026 COMISIONES USD 2.694,40 CTA. 5970 CUENTA UNICA DEL TESORO DOLARES AMERICANOS LIB. 00099021001</t>
  </si>
  <si>
    <t>PAGO A AFD PRÉSTAMO CBO 1036 02 K VCTO. 31-01-2026 POR CUENTA DE TGN , NTI. 21077 VALOR 30-01-2026 CAPITAL EUR 5.000.000,00 INTERESES EUR 1.709.666,67 CTA. 5970 CUENTA UNICA DEL TESORO DOLARES AMERICANOS LIB. 00099021001</t>
  </si>
  <si>
    <t>PAGO A AFD PRÉSTAMO CBO 1027 01J VCTO. 31-01-2026 POR CUENTA DE TGN , NTI. 21075 VALOR 30-01-2026 CAPITAL EUR 4.500.000,00 INTERESES EUR 1.194.390,00 CTA. 5970 CUENTA UNICA DEL TESORO DOLARES AMERICANOS LIB. 00099021001</t>
  </si>
  <si>
    <t>||REGULARIZACION DE NUESTRA OPERACION NRO. 1147518 DE F.28/01/2026 EN ATENCION A CORREO ELECTRONICO DE LA FECHA ENVIADO POR YACIMIENTOS PETROLIFEROS FISCALES BOLIVIANOS (SECTOR PÚBLICO) ABONO A LA LIBRETA 00513012005 YPFB  OPERACIONES EXTRAORDINARIAS USD</t>
  </si>
  <si>
    <t>||TRANSFERENCIA DE FONDOS POR PARTE DEL TGN, PARA EL PAGO DE VENCIMIENTO DE BONOS EN DOLARES, BTEC00782531 OBLIGACION 406693, SEGÚN NOTA MEPF/VTCP/DGCP/UODP/N°056/2026 DE F. 30-01-2026, LIBRETA 00099021001 TGN - RECURSOS ORDINARIOS  DOLARES AMERICANOS LIBRETA 00099021001 TGN - RECURSOS ORDINARIOS  DOLARES AMERICANOS</t>
  </si>
  <si>
    <t>AJUSTE COMPLEMENTARIO POR REVALORIZACION SALDOS DE ACTIVOS DE RESERVA Y OBLIGACIONES MONEDA EXTRANJERA (DOLARES) Saldo MO = -364101035.97 ;Bs/Mo: 6.86000000000 ;Saldo Bs: -2497733106.76</t>
  </si>
  <si>
    <t>AJUSTE COMPLEMENTARIO POR REVALORIZACION SALDOS DE ACTIVOS DE RESERVA Y OBLIGACIONES MONEDA EXTRANJERA (DOLARES) Saldo MO = -364142631.55 ;Bs/Mo: 6.86000000000 ;Saldo Bs: -2498018452.42</t>
  </si>
  <si>
    <t>AJUSTE COMPLEMENTARIO POR REVALORIZACION SALDOS DE ACTIVOS DE RESERVA Y OBLIGACIONES MONEDA EXTRANJERA (DOLARES) Saldo MO = -364216871.69 ;Bs/Mo: 6.86000000000 ;Saldo Bs: -2498527739.78</t>
  </si>
  <si>
    <t>AJUSTE COMPLEMENTARIO POR REVALORIZACION SALDOS DE ACTIVOS DE RESERVA Y OBLIGACIONES MONEDA EXTRANJERA (DOLARES) Saldo MO = -326291026.22 ;Bs/Mo: 6.86000000000 ;Saldo Bs: -2238356439.86</t>
  </si>
  <si>
    <t>AJUSTE COMPLEMENTARIO POR REVALORIZACION SALDOS DE ACTIVOS DE RESERVA Y OBLIGACIONES MONEDA EXTRANJERA (DOLARES) Saldo MO = -333783065.36 ;Bs/Mo: 6.86000000000 ;Saldo Bs: -2289751828.36</t>
  </si>
  <si>
    <t>AJUSTE COMPLEMENTARIO POR REVALORIZACION SALDOS DE ACTIVOS DE RESERVA Y OBLIGACIONES MONEDA EXTRANJERA (DOLARES) Saldo MO = -368141518.08 ;Bs/Mo: 6.86000000000 ;Saldo Bs: -2525450814.02</t>
  </si>
  <si>
    <t>AJUSTE COMPLEMENTARIO POR REVALORIZACION SALDOS DE ACTIVOS DE RESERVA Y OBLIGACIONES MONEDA EXTRANJERA (DOLARES) Saldo MO = -325278162.61 ;Bs/Mo: 6.86000000000 ;Saldo Bs: -2231408195.51</t>
  </si>
  <si>
    <t>AJUSTE COMPLEMENTARIO POR REVALORIZACION SALDOS DE ACTIVOS DE RESERVA Y OBLIGACIONES MONEDA EXTRANJERA (DOLARES) Saldo MO = -323536078.04 ;Bs/Mo: 6.86000000000 ;Saldo Bs: -2219457495.34</t>
  </si>
  <si>
    <t>AJUSTE COMPLEMENTARIO POR REVALORIZACION SALDOS DE ACTIVOS DE RESERVA Y OBLIGACIONES MONEDA EXTRANJERA (DOLARES) Saldo MO = -323624298.08 ;Bs/Mo: 6.86000000000 ;Saldo Bs: -2220062684.84</t>
  </si>
  <si>
    <t>AJUSTE COMPLEMENTARIO POR REVALORIZACION SALDOS DE ACTIVOS DE RESERVA Y OBLIGACIONES MONEDA EXTRANJERA (DOLARES) Saldo MO = -306504131.18 ;Bs/Mo: 6.86000000000 ;Saldo Bs: -2102618339.90</t>
  </si>
  <si>
    <t>00291014394</t>
  </si>
  <si>
    <t>De: 00291014394 A:00066047005 Transferencia de recursos a solicitud de la Administradora Boliviana de Carreteras dependiente del Ministerio de Obras Públicas, Servicios y Vivienda mediante nota CITE: ABC/GNA/SAF/ATE/2026-004 y la nota CITE</t>
  </si>
  <si>
    <t>00047134101</t>
  </si>
  <si>
    <t>De: 00047134101 A:00041204101 Transferencia de recursos a solicitud del Ministerio de Desarrollo Productivo, Rural y Agua mediante nota CITE: MDPRyA/EMPODERAR/EXT-N°011/2026, Informe MDPRyA/EMPODERAR/PAR III/FIN N°003-2026, en el marco del</t>
  </si>
  <si>
    <t>00047134102</t>
  </si>
  <si>
    <t>De: 00047134102 A:00041204102 Transferencia de recursos a solicitud del Ministerio de Desarrollo Productivo, Rural y Agua mediante nota CITE: MDPRyA/EMPODERAR/EXT-N°011/2026, Informe MDPRyA/EMPODERAR/PAR III/FIN N°003-2026, en el marco del</t>
  </si>
  <si>
    <t>00047134207</t>
  </si>
  <si>
    <t>De: 00047134207 A:00041204202 Transferencia de recursos a solicitud del Ministerio de Desarrollo Productivo, Rural y Agua mediante nota CITE: MDPRyA/EMPODERAR/EXT-N°011/2026, Informe MDPRyA/EMPODERAR/PAR III/FIN N°003-2026, en el marco del</t>
  </si>
  <si>
    <t>00047134208</t>
  </si>
  <si>
    <t>De: 00047134208 A:00041204203 Transferencia de recursos a solicitud del Ministerio de Desarrollo Productivo, Rural y Agua mediante nota CITE: MDPRyA/EMPODERAR/EXT-N°011/2026, Informe MDPRyA/EMPODERAR/PAR III/FIN N°003-2026, en el marco del</t>
  </si>
  <si>
    <t>00047134209</t>
  </si>
  <si>
    <t>De: 00047134209 A:00041204204 Transferencia de recursos a solicitud del Ministerio de Desarrollo Productivo, Rural y Agua mediante nota CITE: MDPRyA/EMPODERAR/EXT-N°011/2026, Informe MDPRyA/EMPODERAR/PAR III/FIN N°003-2026, en el marco del</t>
  </si>
  <si>
    <t>00047134601</t>
  </si>
  <si>
    <t>De: 00047134601 A:00041204601 Transferencia de recursos a solicitud del Ministerio de Desarrollo Productivo, Rural y Agua mediante nota CITE: MDPRyA/EMPODERAR/EXT-N°011/2026, Informe MDPRyA/EMPODERAR/PAR III/FIN N°003-2026, en el marco del</t>
  </si>
  <si>
    <t>00047137004</t>
  </si>
  <si>
    <t>De: 00047137004 A:00041207001 Transferencia de recursos a solicitud del Ministerio de Desarrollo Productivo, Rural y Agua mediante nota CITE: MDPRyA/EMPODERAR/EXT-N°011/2026, Informe MDPRyA/EMPODERAR/PAR III/FIN N°003-2026, en el marco del</t>
  </si>
  <si>
    <t>00047134206</t>
  </si>
  <si>
    <t>De: 00047134206 A:00041204201 Transferencia de recursos a solicitud del Ministerio de Desarrollo Productivo, Rural y Agua mediante nota CITE: MDPRyA/EMPODERAR/EXT-N°011/2026, Informe MDPRyA/EMPODERAR/PAR III/FIN N°003-2026, en el marco del</t>
  </si>
  <si>
    <t>00041204101</t>
  </si>
  <si>
    <t>00041204102</t>
  </si>
  <si>
    <t>00041204202</t>
  </si>
  <si>
    <t>00041204203</t>
  </si>
  <si>
    <t>00041204204</t>
  </si>
  <si>
    <t>00041204601</t>
  </si>
  <si>
    <t>00041207001</t>
  </si>
  <si>
    <t>00041204201</t>
  </si>
  <si>
    <t>De: 00086011101 A:00066011116 Transferencia de recursos a solicitud del Ministerio de Planificación del Desarrollo y Medio Ambiente mediante nota CITE: MPDyMA/DGAA/UF/T-NE 00007/2026, Informe MPDyMA/DGAA/UF/T-INF 005/2026 en el marco del De</t>
  </si>
  <si>
    <t>00086011102</t>
  </si>
  <si>
    <t>De: 00086011102 A:00066011117 Transferencia de recursos a solicitud del Ministerio de Planificación del Desarrollo y Medio Ambiente mediante nota CITE: MPDyMA/DGAA/UF/T-NE 00007/2026, Informe MPDyMA/DGAA/UF/T-INF 005/2026 en el marco del De</t>
  </si>
  <si>
    <t>00086011104</t>
  </si>
  <si>
    <t>De: 00086011104 A:00066011118 Transferencia de recursos a solicitud del Ministerio de Planificación del Desarrollo y Medio Ambiente mediante nota CITE: MPDyMA/DGAA/UF/T-NE 00007/2026, Informe MPDyMA/DGAA/UF/T-INF 005/2026 en el marco del De</t>
  </si>
  <si>
    <t>00086011105</t>
  </si>
  <si>
    <t>De: 00086011105 A:00066011119 Transferencia de recursos a solicitud del Ministerio de Planificación del Desarrollo y Medio Ambiente mediante nota CITE: MPDyMA/DGAA/UF/T-NE 00007/2026, Informe MPDyMA/DGAA/UF/T-INF 005/2026 en el marco del De</t>
  </si>
  <si>
    <t>00086011108</t>
  </si>
  <si>
    <t>De: 00086011108 A:00066011114 Transferencia de recursos a solicitud del Ministerio de Planificación del Desarrollo y Medio Ambiente mediante nota CITE: MPDyMA/DGAA/UF/T-NE 00007/2026, Informe MPDyMA/DGAA/UF/T-INF 005/2026 en el marco del De</t>
  </si>
  <si>
    <t>00086011110</t>
  </si>
  <si>
    <t>De: 00086011110 A:00066011120 Transferencia de recursos a solicitud del Ministerio de Planificación del Desarrollo y Medio Ambiente mediante nota CITE: MPDyMA/DGAA/UF/T-NE 00007/2026, Informe MPDyMA/DGAA/UF/T-INF 005/2026 en el marco del De</t>
  </si>
  <si>
    <t>00086011111</t>
  </si>
  <si>
    <t>De: 00086011111 A:00066011115 Transferencia de recursos a solicitud del Ministerio de Planificación del Desarrollo y Medio Ambiente mediante nota CITE: MPDyMA/DGAA/UF/T-NE 00007/2026, Informe MPDyMA/DGAA/UF/T-INF 005/2026 en el marco del De</t>
  </si>
  <si>
    <t>00086014201</t>
  </si>
  <si>
    <t>De: 00086014201 A:00066014203 Transferencia de recursos a solicitud del Ministerio de Planificación del Desarrollo y Medio Ambiente mediante nota CITE: MPDyMA/DGAA/UF/T-NE 00007/2026, Informe MPDyMA/DGAA/UF/T-INF 005/2026 en el marco del De</t>
  </si>
  <si>
    <t>00086014202</t>
  </si>
  <si>
    <t>De: 00086014202 A:00066014204 Transferencia de recursos a solicitud del Ministerio de Planificación del Desarrollo y Medio Ambiente mediante nota CITE: MPDyMA/DGAA/UF/T-NE 00007/2026, Informe MPDyMA/DGAA/UF/T-INF 005/2026 en el marco del De</t>
  </si>
  <si>
    <t>00086014203</t>
  </si>
  <si>
    <t>De: 00086014203 A:00066014205 Transferencia de recursos a solicitud del Ministerio de Planificación del Desarrollo y Medio Ambiente mediante nota CITE: MPDyMA/DGAA/UF/T-NE 00007/2026, Informe MPDyMA/DGAA/UF/T-INF 005/2026 en el marco del De</t>
  </si>
  <si>
    <t>00086018001</t>
  </si>
  <si>
    <t>De: 00086018001 A:00066018019 Transferencia de recursos a solicitud del Ministerio de Planificación del Desarrollo y Medio Ambiente mediante nota CITE: MPDyMA/DGAA/UF/T-NE 00007/2026, Informe MPDyMA/DGAA/UF/T-INF 005/2026 en el marco del De</t>
  </si>
  <si>
    <t>00086018009</t>
  </si>
  <si>
    <t>De: 00086018009 A:00066018020 Transferencia de recursos a solicitud del Ministerio de Planificación del Desarrollo y Medio Ambiente mediante nota CITE: MPDyMA/DGAA/UF/T-NE 00007/2026, Informe MPDyMA/DGAA/UF/T-INF 005/2026 en el marco del De</t>
  </si>
  <si>
    <t>00086018012</t>
  </si>
  <si>
    <t>De: 00086018012 A:00066018021 Transferencia de recursos a solicitud del Ministerio de Planificación del Desarrollo y Medio Ambiente mediante nota CITE: MPDyMA/DGAA/UF/T-NE 00007/2026, Informe MPDyMA/DGAA/UF/T-INF 005/2026 en el marco del De</t>
  </si>
  <si>
    <t>00086018016</t>
  </si>
  <si>
    <t>De: 00086018016 A:00066018022 Transferencia de recursos a solicitud del Ministerio de Planificación del Desarrollo y Medio Ambiente mediante nota CITE: MPDyMA/DGAA/UF/T-NE 00007/2026, Informe MPDyMA/DGAA/UF/T-INF 005/2026 en el marco del De</t>
  </si>
  <si>
    <t>00086018017</t>
  </si>
  <si>
    <t>De: 00086018017 A:00066018023 Transferencia de recursos a solicitud del Ministerio de Planificación del Desarrollo y Medio Ambiente mediante nota CITE: MPDyMA/DGAA/UF/T-NE 00007/2026, Informe MPDyMA/DGAA/UF/T-INF 005/2026 en el marco del De</t>
  </si>
  <si>
    <t>00086018022</t>
  </si>
  <si>
    <t>De: 00086018022 A:00066018024 Transferencia de recursos a solicitud del Ministerio de Planificación del Desarrollo y Medio Ambiente mediante nota CITE: MPDyMA/DGAA/UF/T-NE 00007/2026, Informe MPDyMA/DGAA/UF/T-INF 005/2026 en el marco del De</t>
  </si>
  <si>
    <t>00086018023</t>
  </si>
  <si>
    <t>De: 00086018023 A:00066018025 Transferencia de recursos a solicitud del Ministerio de Planificación del Desarrollo y Medio Ambiente mediante nota CITE: MPDyMA/DGAA/UF/T-NE 00007/2026, Informe MPDyMA/DGAA/UF/T-INF 005/2026 en el marco del De</t>
  </si>
  <si>
    <t>00086018027</t>
  </si>
  <si>
    <t>De: 00086018027 A:00066018026 Transferencia de recursos a solicitud del Ministerio de Planificación del Desarrollo y Medio Ambiente mediante nota CITE: MPDyMA/DGAA/UF/T-NE 00007/2026, Informe MPDyMA/DGAA/UF/T-INF 005/2026 en el marco del De</t>
  </si>
  <si>
    <t>00086018028</t>
  </si>
  <si>
    <t>De: 00086018028 A:00066018027 Transferencia de recursos a solicitud del Ministerio de Planificación del Desarrollo y Medio Ambiente mediante nota CITE: MPDyMA/DGAA/UF/T-NE 00007/2026, Informe MPDyMA/DGAA/UF/T-INF 005/2026 en el marco del De</t>
  </si>
  <si>
    <t>00086018032</t>
  </si>
  <si>
    <t>De: 00086018032 A:00066018028 Transferencia de recursos a solicitud del Ministerio de Planificación del Desarrollo y Medio Ambiente mediante nota CITE: MPDyMA/DGAA/UF/T-NE 00007/2026, Informe MPDyMA/DGAA/UF/T-INF 005/2026 en el marco del De</t>
  </si>
  <si>
    <t>00086018038</t>
  </si>
  <si>
    <t>De: 00086018038 A:00066018029 Transferencia de recursos a solicitud del Ministerio de Planificación del Desarrollo y Medio Ambiente mediante nota CITE: MPDyMA/DGAA/UF/T-NE 00007/2026, Informe MPDyMA/DGAA/UF/T-INF 005/2026 en el marco del De</t>
  </si>
  <si>
    <t>00086018047</t>
  </si>
  <si>
    <t>De: 00086018047 A:00066018030 Transferencia de recursos a solicitud del Ministerio de Planificación del Desarrollo y Medio Ambiente mediante nota CITE: MPDyMA/DGAA/UF/T-NE 00007/2026, Informe MPDyMA/DGAA/UF/T-INF 005/2026 en el marco del De</t>
  </si>
  <si>
    <t>00086018049</t>
  </si>
  <si>
    <t>De: 00086018049 A:00066018031 Transferencia de recursos a solicitud del Ministerio de Planificación del Desarrollo y Medio Ambiente mediante nota CITE: MPDyMA/DGAA/UF/T-NE 00007/2026, Informe MPDyMA/DGAA/UF/T-INF 005/2026 en el marco del De</t>
  </si>
  <si>
    <t>00086018055</t>
  </si>
  <si>
    <t>De: 00086018055 A:00066018032 Transferencia de recursos a solicitud del Ministerio de Planificación del Desarrollo y Medio Ambiente mediante nota CITE: MPDyMA/DGAA/UF/T-NE 00007/2026, Informe MPDyMA/DGAA/UF/T-INF 005/2026 en el marco del De</t>
  </si>
  <si>
    <t>00086018056</t>
  </si>
  <si>
    <t>De: 00086018056 A:00066018034 Transferencia de recursos a solicitud del Ministerio de Planificación del Desarrollo y Medio Ambiente mediante nota CITE: MPDyMA/DGAA/UF/T-NE 00007/2026, Informe MPDyMA/DGAA/UF/T-INF 005/2026 en el marco del De</t>
  </si>
  <si>
    <t>00086018059</t>
  </si>
  <si>
    <t>De: 00086018059 A:00066018033 Transferencia de recursos a solicitud del Ministerio de Planificación del Desarrollo y Medio Ambiente mediante nota CITE: MPDyMA/DGAA/UF/T-NE 00007/2026, Informe MPDyMA/DGAA/UF/T-INF 005/2026 en el marco del De</t>
  </si>
  <si>
    <t>00086018060</t>
  </si>
  <si>
    <t>De: 00086018060 A:00066018035 Transferencia de recursos a solicitud del Ministerio de Planificación del Desarrollo y Medio Ambiente mediante nota CITE: MPDyMA/DGAA/UF/T-NE 00007/2026, Informe MPDyMA/DGAA/UF/T-INF 005/2026 en el marco del De</t>
  </si>
  <si>
    <t>00086018061</t>
  </si>
  <si>
    <t>De: 00086018061 A:00066018036 Transferencia de recursos a solicitud del Ministerio de Planificación del Desarrollo y Medio Ambiente mediante nota CITE: MPDyMA/DGAA/UF/T-NE 00007/2026, Informe MPDyMA/DGAA/UF/T-INF 005/2026 en el marco del De</t>
  </si>
  <si>
    <t>00086018062</t>
  </si>
  <si>
    <t>De: 00086018062 A:00066018037 Transferencia de recursos a solicitud del Ministerio de Planificación del Desarrollo y Medio Ambiente mediante nota CITE: MPDyMA/DGAA/UF/T-NE 00007/2026, Informe MPDyMA/DGAA/UF/T-INF 005/2026 en el marco del De</t>
  </si>
  <si>
    <t>00086018063</t>
  </si>
  <si>
    <t>De: 00086018063 A:00066018038 Transferencia de recursos a solicitud del Ministerio de Planificación del Desarrollo y Medio Ambiente mediante nota CITE: MPDyMA/DGAA/UF/T-NE 00007/2026, Informe MPDyMA/DGAA/UF/T-INF 005/2026 en el marco del De</t>
  </si>
  <si>
    <t>00086018064</t>
  </si>
  <si>
    <t>De: 00086018064 A:00066018039 Transferencia de recursos a solicitud del Ministerio de Planificación del Desarrollo y Medio Ambiente mediante nota CITE: MPDyMA/DGAA/UF/T-NE 00007/2026, Informe MPDyMA/DGAA/UF/T-INF 005/2026 en el marco del De</t>
  </si>
  <si>
    <t>00086018065</t>
  </si>
  <si>
    <t>De: 00086018065 A:00066018040 Transferencia de recursos a solicitud del Ministerio de Planificación del Desarrollo y Medio Ambiente mediante nota CITE: MPDyMA/DGAA/UF/T-NE 00007/2026, Informe MPDyMA/DGAA/UF/T-INF 005/2026 en el marco del De</t>
  </si>
  <si>
    <t>00086018701</t>
  </si>
  <si>
    <t>De: 00086018701 A:00066018701 Transferencia de recursos a solicitud del Ministerio de Planificación del Desarrollo y Medio Ambiente mediante nota CITE: MPDyMA/DGAA/UF/T-NE 00007/2026, Informe MPDyMA/DGAA/UF/T-INF 005/2026 en el marco del De</t>
  </si>
  <si>
    <t>00086018704</t>
  </si>
  <si>
    <t>De: 00086018704 A:00066018702 Transferencia de recursos a solicitud del Ministerio de Planificación del Desarrollo y Medio Ambiente mediante nota CITE: MPDyMA/DGAA/UF/T-NE 00007/2026, Informe MPDyMA/DGAA/UF/T-INF 005/2026 en el marco del De</t>
  </si>
  <si>
    <t>De: 00066047005 A:00086077011 De: 00066047005 A:00086077011 Transferencia de recursos a solicitud del Ministerio de Planificación del Desarrollo y Medio Ambiente mediante nota CITE: MPDyMA/VIPFE/DGPP/UP-NE 00029/2026, para el financiamiento</t>
  </si>
  <si>
    <t>00086077011</t>
  </si>
  <si>
    <t>De: 00066047005 A:00086077011 Transferencia de recursos a solicitud del Ministerio de Planificación del Desarrollo y Medio Ambiente mediante nota CITE: MPDyMA/VIPFE/DGPP/UP-NE 00048/2026, para el financiamiento del Programa Multisectorial d</t>
  </si>
  <si>
    <t>00086031101</t>
  </si>
  <si>
    <t>00066141101</t>
  </si>
  <si>
    <t>00086018021</t>
  </si>
  <si>
    <t>De: 00086018021 A:00066018012 Transferencia de recursos a solicitud del Ministerio de Planificación del Desarrollo y Medio Ambiente mediante nota CITE: MPDyMA/DGAA/UF/T-NE 00007/2026, Informe MPDyMA/DGAA/UF/T-INF 005/2026 en el marco del De</t>
  </si>
  <si>
    <t>00086018031</t>
  </si>
  <si>
    <t>De: 00086018031 A:00066018013 Transferencia de recursos a solicitud del Ministerio de Planificación del Desarrollo y Medio Ambiente mediante nota CITE: MPDyMA/DGAA/UF/T-NE 00007/2026, Informe MPDyMA/DGAA/UF/T-INF 005/2026 en el marco del De</t>
  </si>
  <si>
    <t>Ministerio de Planificación del Desarrollo y Medio Ambiente</t>
  </si>
  <si>
    <t>10000009603619</t>
  </si>
  <si>
    <t>MIN. EDUCACION - ESFM SIMON BOLIVAR</t>
  </si>
  <si>
    <t>10000018815833</t>
  </si>
  <si>
    <t>MINISTERIO DE EDUCACION - UNIVERSIDAD PEDAGOGICA</t>
  </si>
  <si>
    <t>10000028754013</t>
  </si>
  <si>
    <t>MIN. EDU. - UNIDAD ESPECIALIZADA DE FORMACIÓN CONTINUA - RECAUDADORA</t>
  </si>
  <si>
    <t>10000029132903</t>
  </si>
  <si>
    <t>MIN. EDU. -  ESFM MCAL ANDRES DE SANTA CRUZ Y CALAHUMANA - CTA. RECAUDADORA</t>
  </si>
  <si>
    <t>10000029123796</t>
  </si>
  <si>
    <t>MIN. EDU. - ESFM TECNOLÓGICO Y HUMANÍSTICO EL ALTO CTA. RECAUDADORA</t>
  </si>
  <si>
    <t>10000028891146</t>
  </si>
  <si>
    <t>MINISTERIO DE EDUCACIÓN -ESFM ÁNGEL MENDOZA JUSTINIANO - CUENTA RECAUDADORA</t>
  </si>
  <si>
    <t>10000028893390</t>
  </si>
  <si>
    <t>MINISTERIO DE EDUCACIÓN - E.S.F.M. JUAN MISAEL SARACHO-  CUENTA RECAUDADORA.</t>
  </si>
  <si>
    <t>10000029113482</t>
  </si>
  <si>
    <t>MIN. EDU. - ESFM ENRIQUE FINOT - RECAUDADORA</t>
  </si>
  <si>
    <t>10000029699276</t>
  </si>
  <si>
    <t>MINISTERIO DE EDUCACIÓN - ESFM CLARA PARADA DE PINTO</t>
  </si>
  <si>
    <t>10000051950951</t>
  </si>
  <si>
    <t>MIN. EDUCACIÓN - ESFM WARISATA</t>
  </si>
  <si>
    <t>10000052150295</t>
  </si>
  <si>
    <t>MIN EDUCACIÓN - ESFM VILLA AROMA - LAHUACHACA</t>
  </si>
  <si>
    <t>10000052235310</t>
  </si>
  <si>
    <t>MIN EDUCACIÓN - ESFM MANUEL ASCENCIO VILLARROEL - PARACAYA</t>
  </si>
  <si>
    <t>10000051964415</t>
  </si>
  <si>
    <t>MIN. EDUCACIÓN - ESFM - CARACOLLO</t>
  </si>
  <si>
    <t>10000052392350</t>
  </si>
  <si>
    <t>MINISTERIO DE EDUCACIÓN - ESFM -PUERTO RICO</t>
  </si>
  <si>
    <t>10000052462939</t>
  </si>
  <si>
    <t>MIN. EDUCACION - ESFM RIBERALTA</t>
  </si>
  <si>
    <t>10000052456172</t>
  </si>
  <si>
    <t>MINISTERIO DE EDUCACIÓN - ESFM "RAFAEL CHAVEZ ORTIZ" - PORTACHUELO</t>
  </si>
  <si>
    <t>10000044009682</t>
  </si>
  <si>
    <t>MIN. PRESIDENCIA –  OTROS INGRESOS</t>
  </si>
  <si>
    <t>10000014596304</t>
  </si>
  <si>
    <t>MMAYA - SERNAP - RESERVA NACIONAL MANURIPI</t>
  </si>
  <si>
    <t>10000028450877</t>
  </si>
  <si>
    <t xml:space="preserve">MMAYA - SERNAP - PN ANMI KAA IYA </t>
  </si>
  <si>
    <t>10000066029577</t>
  </si>
  <si>
    <t>SERVICIO DE IMPUESTOS NACIONALES - SIN-VALORES FISCALES NO BURSÁTILES</t>
  </si>
  <si>
    <t>10000053838444</t>
  </si>
  <si>
    <t>AAPS - MULTAS Y SANCIONES</t>
  </si>
  <si>
    <t>10000004670754</t>
  </si>
  <si>
    <t>FNDR INVERSIONES FIN</t>
  </si>
  <si>
    <t>B23675580002</t>
  </si>
  <si>
    <t>B23675590002</t>
  </si>
  <si>
    <t>J06662320002</t>
  </si>
  <si>
    <t>G34618750002</t>
  </si>
  <si>
    <t>S11478410001</t>
  </si>
  <si>
    <t>O23678860002</t>
  </si>
  <si>
    <t>O23678880002</t>
  </si>
  <si>
    <t>O23679450002</t>
  </si>
  <si>
    <t>O23679640002</t>
  </si>
  <si>
    <t>O23679750002</t>
  </si>
  <si>
    <t>O23679790002</t>
  </si>
  <si>
    <t>B23678790002</t>
  </si>
  <si>
    <t>B23678810002</t>
  </si>
  <si>
    <t>B23678830002</t>
  </si>
  <si>
    <t>G34638660004</t>
  </si>
  <si>
    <t>J06663670002</t>
  </si>
  <si>
    <t>J06663750002</t>
  </si>
  <si>
    <t>J06663780002</t>
  </si>
  <si>
    <t>J06663790002</t>
  </si>
  <si>
    <t>J06663810002</t>
  </si>
  <si>
    <t>J06665070002</t>
  </si>
  <si>
    <t>J06665040002</t>
  </si>
  <si>
    <t>J06665050002</t>
  </si>
  <si>
    <t>J06665060002</t>
  </si>
  <si>
    <t>O23681540002</t>
  </si>
  <si>
    <t>O23682220002</t>
  </si>
  <si>
    <t>O23682790002</t>
  </si>
  <si>
    <t>O23682800002</t>
  </si>
  <si>
    <t>O23682820002</t>
  </si>
  <si>
    <t>B23681750002</t>
  </si>
  <si>
    <t>B23681770002</t>
  </si>
  <si>
    <t>B23681850002</t>
  </si>
  <si>
    <t>B23681860002</t>
  </si>
  <si>
    <t>B23682040002</t>
  </si>
  <si>
    <t>B23682320002</t>
  </si>
  <si>
    <t>B23682330002</t>
  </si>
  <si>
    <t>B23682340002</t>
  </si>
  <si>
    <t>B23682440002</t>
  </si>
  <si>
    <t>O23685010002</t>
  </si>
  <si>
    <t>O23685070002</t>
  </si>
  <si>
    <t>O23685170002</t>
  </si>
  <si>
    <t>O23685520002</t>
  </si>
  <si>
    <t>O23685610002</t>
  </si>
  <si>
    <t>O23685620002</t>
  </si>
  <si>
    <t>O23685630002</t>
  </si>
  <si>
    <t>O23685640002</t>
  </si>
  <si>
    <t>B23684960002</t>
  </si>
  <si>
    <t>B23685140002</t>
  </si>
  <si>
    <t>J06666350002</t>
  </si>
  <si>
    <t>J06667400002</t>
  </si>
  <si>
    <t>J06667810002</t>
  </si>
  <si>
    <t>J06667820002</t>
  </si>
  <si>
    <t>O23687630002</t>
  </si>
  <si>
    <t>B23687770002</t>
  </si>
  <si>
    <t>G34692180001</t>
  </si>
  <si>
    <t>O23690630002</t>
  </si>
  <si>
    <t>O23690780002</t>
  </si>
  <si>
    <t>O23690920002</t>
  </si>
  <si>
    <t>B23690310002</t>
  </si>
  <si>
    <t>B23691000002</t>
  </si>
  <si>
    <t>Q23733550002</t>
  </si>
  <si>
    <t>G34711120002</t>
  </si>
  <si>
    <t>Q23737600002</t>
  </si>
  <si>
    <t>S11481420003</t>
  </si>
  <si>
    <t>J06671410002</t>
  </si>
  <si>
    <t>J06671430002</t>
  </si>
  <si>
    <t>J06671460002</t>
  </si>
  <si>
    <t>J06671480002</t>
  </si>
  <si>
    <t>J06671490002</t>
  </si>
  <si>
    <t>O23693940002</t>
  </si>
  <si>
    <t>O23694600002</t>
  </si>
  <si>
    <t>O23694610002</t>
  </si>
  <si>
    <t>O23694740002</t>
  </si>
  <si>
    <t>B23693370002</t>
  </si>
  <si>
    <t>B23693630002</t>
  </si>
  <si>
    <t>O23696320002</t>
  </si>
  <si>
    <t>O23696700002</t>
  </si>
  <si>
    <t>O23696830002</t>
  </si>
  <si>
    <t>O23696980002</t>
  </si>
  <si>
    <t>O23697090002</t>
  </si>
  <si>
    <t>O23697470002</t>
  </si>
  <si>
    <t>O23697560002</t>
  </si>
  <si>
    <t>O23697600002</t>
  </si>
  <si>
    <t>O23697620002</t>
  </si>
  <si>
    <t>O23697630002</t>
  </si>
  <si>
    <t>B23696800002</t>
  </si>
  <si>
    <t>B23696820002</t>
  </si>
  <si>
    <t>G34740590001</t>
  </si>
  <si>
    <t>S11482410001</t>
  </si>
  <si>
    <t>S11482410004</t>
  </si>
  <si>
    <t>Q23755600002</t>
  </si>
  <si>
    <t>O23699330002</t>
  </si>
  <si>
    <t>O23700360002</t>
  </si>
  <si>
    <t>B23699560002</t>
  </si>
  <si>
    <t>J06674270002</t>
  </si>
  <si>
    <t>J06674280002</t>
  </si>
  <si>
    <t>Q23763510002</t>
  </si>
  <si>
    <t>S11482950002</t>
  </si>
  <si>
    <t>I01369300002</t>
  </si>
  <si>
    <t>O23702480002</t>
  </si>
  <si>
    <t>O23702940002</t>
  </si>
  <si>
    <t>Q23770240002</t>
  </si>
  <si>
    <t>F0033333</t>
  </si>
  <si>
    <t>S11483900003</t>
  </si>
  <si>
    <t>O23704570002</t>
  </si>
  <si>
    <t>O23704890002</t>
  </si>
  <si>
    <t>O23705340002</t>
  </si>
  <si>
    <t>O23705420002</t>
  </si>
  <si>
    <t>B23704820002</t>
  </si>
  <si>
    <t>B23704830002</t>
  </si>
  <si>
    <t>B23704840002</t>
  </si>
  <si>
    <t>G34792500003</t>
  </si>
  <si>
    <t>G34796960003</t>
  </si>
  <si>
    <t>G34798540003</t>
  </si>
  <si>
    <t>O23707380002</t>
  </si>
  <si>
    <t>O23707390002</t>
  </si>
  <si>
    <t>O23707760002</t>
  </si>
  <si>
    <t>B23707100002</t>
  </si>
  <si>
    <t>B23707350002</t>
  </si>
  <si>
    <t>B23707400002</t>
  </si>
  <si>
    <t>B23707410002</t>
  </si>
  <si>
    <t>B23707620002</t>
  </si>
  <si>
    <t>O23709940002</t>
  </si>
  <si>
    <t>O23710090002</t>
  </si>
  <si>
    <t>O23710230002</t>
  </si>
  <si>
    <t>O23711260002</t>
  </si>
  <si>
    <t>B23710360002</t>
  </si>
  <si>
    <t>G34830780003</t>
  </si>
  <si>
    <t>O23713460002</t>
  </si>
  <si>
    <t>O23714210002</t>
  </si>
  <si>
    <t>O23714250002</t>
  </si>
  <si>
    <t>S11489310004</t>
  </si>
  <si>
    <t>O23716260002</t>
  </si>
  <si>
    <t>O23716350002</t>
  </si>
  <si>
    <t>O23716360002</t>
  </si>
  <si>
    <t>O23716800002</t>
  </si>
  <si>
    <t>O23716810002</t>
  </si>
  <si>
    <t>O23717100002</t>
  </si>
  <si>
    <t>O23717500002</t>
  </si>
  <si>
    <t>B23716210002</t>
  </si>
  <si>
    <t>B23716220002</t>
  </si>
  <si>
    <t>I01371630002</t>
  </si>
  <si>
    <t>S11489930003</t>
  </si>
  <si>
    <t>O23719730002</t>
  </si>
  <si>
    <t>O23719970002</t>
  </si>
  <si>
    <t>B23719360002</t>
  </si>
  <si>
    <t>B23719560002</t>
  </si>
  <si>
    <t>B23719650002</t>
  </si>
  <si>
    <t>B23719660002</t>
  </si>
  <si>
    <t>B23719680002</t>
  </si>
  <si>
    <t>B23719700002</t>
  </si>
  <si>
    <t>B23719740002</t>
  </si>
  <si>
    <t>B23719750002</t>
  </si>
  <si>
    <t>B23719760002</t>
  </si>
  <si>
    <t>B23719770002</t>
  </si>
  <si>
    <t>B23719790002</t>
  </si>
  <si>
    <t>B23719810002</t>
  </si>
  <si>
    <t>B23719820002</t>
  </si>
  <si>
    <t>B23719830002</t>
  </si>
  <si>
    <t>B23719840002</t>
  </si>
  <si>
    <t>B23719870002</t>
  </si>
  <si>
    <t>Q23827090002</t>
  </si>
  <si>
    <t>J06680470002</t>
  </si>
  <si>
    <t>J06680500002</t>
  </si>
  <si>
    <t>J06680520002</t>
  </si>
  <si>
    <t>J06680530002</t>
  </si>
  <si>
    <t>J06680550002</t>
  </si>
  <si>
    <t>J06680560002</t>
  </si>
  <si>
    <t>O23722420002</t>
  </si>
  <si>
    <t>O23722430002</t>
  </si>
  <si>
    <t>O23723460002</t>
  </si>
  <si>
    <t>O23723500002</t>
  </si>
  <si>
    <t>B23722150002</t>
  </si>
  <si>
    <t>B23722220002</t>
  </si>
  <si>
    <t>B23723040002</t>
  </si>
  <si>
    <t>G34883240003</t>
  </si>
  <si>
    <t>G34895280002</t>
  </si>
  <si>
    <t>J06681180002</t>
  </si>
  <si>
    <t>J06681210002</t>
  </si>
  <si>
    <t>J06681220002</t>
  </si>
  <si>
    <t>J06681250002</t>
  </si>
  <si>
    <t>J06681260002</t>
  </si>
  <si>
    <t>J06681310002</t>
  </si>
  <si>
    <t>J06681280002</t>
  </si>
  <si>
    <t>J06681290002</t>
  </si>
  <si>
    <t>J06681330002</t>
  </si>
  <si>
    <t>J06681350002</t>
  </si>
  <si>
    <t>S11492440001</t>
  </si>
  <si>
    <t>O23725890002</t>
  </si>
  <si>
    <t>O23725960002</t>
  </si>
  <si>
    <t>O23726190002</t>
  </si>
  <si>
    <t>O23726260002</t>
  </si>
  <si>
    <t>O23726220002</t>
  </si>
  <si>
    <t>O23726870002</t>
  </si>
  <si>
    <t>B23725900002</t>
  </si>
  <si>
    <t>B23725910002</t>
  </si>
  <si>
    <t>B23725920002</t>
  </si>
  <si>
    <t>B23725940002</t>
  </si>
  <si>
    <t>B23725970002</t>
  </si>
  <si>
    <t>B23726040002</t>
  </si>
  <si>
    <t>Q23846020002</t>
  </si>
  <si>
    <t>Q23846040002</t>
  </si>
  <si>
    <t>Q23846050002</t>
  </si>
  <si>
    <t>Q23847450002</t>
  </si>
  <si>
    <t>Q23847420002</t>
  </si>
  <si>
    <t>G34909960003</t>
  </si>
  <si>
    <t>J06682910002</t>
  </si>
  <si>
    <t>J06682930002</t>
  </si>
  <si>
    <t>J06682940002</t>
  </si>
  <si>
    <t>J06683010002</t>
  </si>
  <si>
    <t>J06682980002</t>
  </si>
  <si>
    <t>J06682990002</t>
  </si>
  <si>
    <t>J06683030002</t>
  </si>
  <si>
    <t>J06683040002</t>
  </si>
  <si>
    <t>J06683050002</t>
  </si>
  <si>
    <t>J06683090002</t>
  </si>
  <si>
    <t>J06683100002</t>
  </si>
  <si>
    <t>J06683130002</t>
  </si>
  <si>
    <t>J06683170002</t>
  </si>
  <si>
    <t>J06683140002</t>
  </si>
  <si>
    <t>J06683150002</t>
  </si>
  <si>
    <t>J06683180002</t>
  </si>
  <si>
    <t>J06683210002</t>
  </si>
  <si>
    <t>J06683250002</t>
  </si>
  <si>
    <t>J06683260002</t>
  </si>
  <si>
    <t>J06683280002</t>
  </si>
  <si>
    <t>J06683300002</t>
  </si>
  <si>
    <t>J06683310002</t>
  </si>
  <si>
    <t>J06683340002</t>
  </si>
  <si>
    <t>J06683360002</t>
  </si>
  <si>
    <t>J06683370002</t>
  </si>
  <si>
    <t>J06683390002</t>
  </si>
  <si>
    <t>A:00099021001 GAD DE CHUQUISACA, TRANSFERENCIA DE RECUPERACIONES SEGUN NOTA GEF-LCR-DYF-0048-NOT/26 POR CONCEPTO DE PAGO DE CAPITAL E INTERESES DE ACUERDO A CONTRATO DE FIDEICOMISO “ACCESOS SEGUROS VIVIR BIEN” (ASVB) FIRMADO ENTRE MINISTERIO DE PLANIFICACION Y EL FNDR.</t>
  </si>
  <si>
    <t>PAGO PRÉSTAMO IDA 2134-BO VCTO. 01-02-2026 POR CUENTA DE BANCO DE DESARROLLO , VALOR 02-02-2026 CAPITAL BS 524.823,23 INTERESES BS 47.234,11 LIB.NRO.00099021001 - TGN - RECURSOS ORDINARIOS - ALIVIO MDRI</t>
  </si>
  <si>
    <t>||PAGO ANTICIPADO DE LOS BONOS DE TGN NEGOCIABLES AMORTIZABLES (CREDITOS DE LIQUIDEZ CONTRATADOS EN LA GESTIÓN 2025) CANCELADOS DE MANERA ANTICIPADA EN FECHA 02/02/2026 SG. NOTA MEFP/VTCP/DGCP/UODP/N°059/2026 (TRAM-198) DE LA FECHA DEBITO DE LA LIBRETA 00099021001 TGN RECURSOS ORDINARIOS - MONEDA NACIONAL</t>
  </si>
  <si>
    <t>00522012001 DEPOSITO DE EFECTIVO, DEPOSITANTE: RONALD LA FUENTE VALENCIA, CONCEPTO: GARANTIA DE ALQUILER DE PREDIOS ENFE SANTA CRUZ CORRESPONDIENTE A DOS MESES, CUENTA DE DEPOSITO: CUENTA UNICA DEL TESORO</t>
  </si>
  <si>
    <t>00522012001 DEPOSITO DE EFECTIVO, DEPOSITANTE: MARCELINO FLORES CHASE, CONCEPTO: GARANTIA DE ALQUILER DE PREDIOS ENFE SANTA CRUZ CORRESPONDIENTE A DOS MESES, CUENTA DE DEPOSITO: CUENTA UNICA DEL TESORO</t>
  </si>
  <si>
    <t>00572012001 DEPOSITO DE EFECTIVO, DEPOSITANTE: BENJAMIN VILLANUEVA POMA, CONCEPTO: DEVOLUCION DE PASAJES NO UTILIZADOS EN LA GESTION 2025 A NOMBRE DE LA EMPRESA EMAPA, CUENTA DE DEPOSITO: CUENTA UNICA DEL TESORO</t>
  </si>
  <si>
    <t>00099021001 DEPOSITO DE EFECTIVO, DEPOSITANTE: ROSALIA LAMPA LLANQUE, CONCEPTO: REVERSION, CUENTA DE DEPOSITO: CUENTA UNICA DEL TESORO</t>
  </si>
  <si>
    <t>00099021001 DEPOSITO DE EFECTIVO, DEPOSITANTE: MARIA ANTEZANA SOLIZ, CONCEPTO: DEVOLUCION SERVICIO RECURRENTE COMEDOR MES DICIEMBRE 2025, CUENTA DE DEPOSITO: CUENTA UNICA DEL TESORO</t>
  </si>
  <si>
    <t>00099021001 DEPOSITO DE EFECTIVO, DEPOSITANTE: MARIA ANTEZANA SOLIZ, CONCEPTO: DEVOLUCION DE RETENCIONES DE ENERO A DICIEMBRE 2025 SERVICIO RECURRENTE COMEDOR, CUENTA DE DEPOSITO: CUENTA UNICA DEL TESORO</t>
  </si>
  <si>
    <t>NUMERO DE LIBRETA CUT: 00283012001 OPERACIÓN E18 TRANSFERENCIA DEL SISTEMA FINANCIERO A LA CUT SOL. ESC. DE ALMACENERA BOLIVIANA S.A.</t>
  </si>
  <si>
    <t>VENTA DE DIVISAS CON TRANSFERENCIA DE FONDOS A SOLICITUD DE EMPRESA SERVICIOS AEREOS BOLIVIANOS ESABOL SEGUN SOLICITUD 26079 REF: ADQUISICION DE REPUESTOS EN LA MODALIDAD DE AOG PARA LAS INSPECCIONES DE 1600 FH PARA LA AERONAVE DE ESABOL LIB. 00600012001 ESABOL - GESTION ADMINISTRATIVA</t>
  </si>
  <si>
    <t>A:00099021001 GAM DE CHULUMANI(VILLA DE LA LIBERTAD), TRANSFERENCIA DE RECUPERACIONES SEGUN NOTA GEF-LCR-DYF-0086-NOT/26 POR CONCEPTO DE PAGO DE CAPITAL E INTERESES DE ACUERDO A CONTRATO DE FIDEICOMISO &amp;quot;CONTRAPARTES LOCALES” FIRMADO ENTRE EL MPD Y EL FNDR Y CONTRATO DE PRESTAMO.</t>
  </si>
  <si>
    <t>A:00099021001 GAD DE PANDO, TRANSFERENCIA DE RECUPERACIONES SEGUN NOTA GEF-LCR-DYF-0048-NOT/26 POR CONCEPTO DE PAGO DE CAPITAL E INTERESES DE ACUERDO A CONTRATO DE FIDEICOMISO “ACCESOS SEGUROS VIVIR BIEN” (ASVB) FIRMADO ENTRE MINISTERIO DE PLANIFICACION Y EL FNDR.</t>
  </si>
  <si>
    <t>A:00099021001 GAD DE ORURO, TRANSFERENCIA DE RECUPERACIONES SEGUN NOTA GEF-LCR-DYF-0048-NOT/26 POR CONCEPTO DE PAGO DE CAPITAL E INTERESES DE ACUERDO A CONTRATO DE FIDEICOMISO “ACCESOS SEGUROS VIVIR BIEN” (ASVB) FIRMADO ENTRE MINISTERIO DE PLANIFICACION Y EL FNDR.</t>
  </si>
  <si>
    <t>A:00099021001 GAD DE COCHABAMBA, TRANSFERENCIA DE RECUPERACIONES SEGUN NOTA GEF-LCR-DYF-0048-NOT/26 POR CONCEPTO DE PAGO DE CAPITAL E INTERESES DE ACUERDO A CONTRATO DE FIDEICOMISO “ACCESOS SEGUROS VIVIR BIEN” (ASVB) FIRMADO ENTRE MINISTERIO DE PLANIFICACION Y EL FNDR.</t>
  </si>
  <si>
    <t>A:00099021001 Transferencia de recursos a solicitud de la Unidad de Administración e Información Salarial mediante nota CITE: MEFP/VTCP/DGPOT/UAIS/N°41/2026, Informe CITE: MEFP/VTCP/DGPOT/UAIS/N°22/2026 para la reversión definitiva de las boletas de pago solicitadas por varias entidades consignadas en el comprobante de pago N°19162 HR 2025-39275-R.</t>
  </si>
  <si>
    <t>00070011102 DEPOSITO DE EFECTIVO, DEPOSITANTE: IBEX EXPRES LTDA, CONCEPTO: DEVOLUCION PAGO EN EXCESO, CUENTA DE DEPOSITO: CUENTA UNICA DEL TESORO</t>
  </si>
  <si>
    <t>00099021001 DEPOSITO DE EFECTIVO, DEPOSITANTE: EDGAR JORGE ZELADA VARGAS, CONCEPTO: REGULARIZACIONES POR TOPE SALARIAL, CUENTA DE DEPOSITO: CUENTA UNICA DEL TESORO</t>
  </si>
  <si>
    <t>00099021001 DEPOSITO DE EFECTIVO, DEPOSITANTE: YOLANDA COLQUEHUNCA GUTIERREZ, CONCEPTO: PERCEPCION INDEVIDA DE BONO DE ZONA, CUENTA DE DEPOSITO: CUENTA UNICA DEL TESORO</t>
  </si>
  <si>
    <t>00099021001 DEPOSITO DE EFECTIVO, DEPOSITANTE: TERESA SERRANO ESPINOZA, CONCEPTO: PERCEPCION INDEBIDA DEL BONO ZONA INDEBIDO, CUENTA DE DEPOSITO: CUENTA UNICA DEL TESORO</t>
  </si>
  <si>
    <t>00099021001 DEPOSITO DE EFECTIVO, DEPOSITANTE: ZULMA MAYME ALANOCA, CONCEPTO: PERCEPCION INDEVIDA DE BONO DE ZONA, CUENTA DE DEPOSITO: CUENTA UNICA DEL TESORO</t>
  </si>
  <si>
    <t>00099021001 DEP.DE CHEQ.AJENOS,RET.DE CAM.,CONCEPTO: PAGO DESCUENTOS DE MONTOS EXCEDENTES POR LA DOBLE PERCEPCION DE RECURSOS PUBLICOS,DEP.: CAJA NACIONAL DE SALUD , PROCEDENCIA: BANCO UNION S.A., CHEQUE: 90930, FECHA DE EMISION:04/02/2026</t>
  </si>
  <si>
    <t>00099021001 DEP.DE CHEQ.AJENOS,RET.DE CAM.,CONCEPTO: DEVOLUCION DE CC NO COBRADA OCTUBRE 2025,DEP.: LA VITALICIA SEGUROS Y REASEGUROS DE VIDA S.A. , PROCEDENCIA: BANCO BISA S.A., CHEQUE: 96118, FECHA DE EMISION:04/02/2026</t>
  </si>
  <si>
    <t>00099021001 DEP.DE CHEQ.AJENOS,RET.DE CAM.,CONCEPTO: DEVOLUCION DE CC NO COBRADA OCTUBRE 2025,DEP.: LA VITALICIA SEGUROS Y REASEGUROS DE VIDA S.A. , PROCEDENCIA: BANCO BISA S.A., CHEQUE: 1869379, FECHA DE EMISION:04/02/2026</t>
  </si>
  <si>
    <t>00099021001 DEP.DE CHEQ.AJENOS,RET.DE CAM.,CONCEPTO: DEPÓSITO,DEP.: NAIN WALDO CONCHA MARIACA , PROCEDENCIA: BANCO UNION S.A., CHEQUE: 227884, FECHA DE EMISION:04/02/2026/DJBR</t>
  </si>
  <si>
    <t>00099021001 DEP.DE CHEQ.AJENOS,RET.DE CAM.,CONCEPTO: DEPÓSITO,DEP.: VELKA PATRICIA KRELLAC GARCIA , PROCEDENCIA: BANCO UNION S.A., CHEQUE: 227890, FECHA DE EMISION:04/02/2026/DJBR</t>
  </si>
  <si>
    <t>00099021001 DEP.DE CHEQ.AJENOS,RET.DE CAM.,CONCEPTO: DEPÓSITO,DEP.: VELKA PATRICIA KRELLAC GARCIA , PROCEDENCIA: BANCO UNION S.A., CHEQUE: 227891, FECHA DE EMISION:04/02/2026/DJBR</t>
  </si>
  <si>
    <t>00099021001 DEP.DE CHEQ.AJENOS,RET.DE CAM.,CONCEPTO: DEPÓSITO,DEP.: VELKA PATRICIA KRELLAC GARCIA , PROCEDENCIA: BANCO UNION S.A., CHEQUE: 227892, FECHA DE EMISION:04/02/2026/DJBR</t>
  </si>
  <si>
    <t>00086011105 DEP.DE CHEQ.AJENOS,RET.DE CAM.,CONCEPTO: TRANSFERENCIA AL ESTADO POR VENTA DE FIBRA DE VICUÑA,DEP.: ACOFIV BOLIVIA , PROCEDENCIA: BANCO DE CREDITO DE BOLIVIA S.A., CHEQUE: 1059, FECHA DE EMISION:03/02/2026</t>
  </si>
  <si>
    <t>00221022001 DEPOSITO DE EFECTIVO, DEPOSITANTE: COMERCIALIZADORA DE MINERALES VIACHA S.A., CONCEPTO: FUERA DE PLAZO, CUENTA DE DEPOSITO: CUENTA UNICA DEL TESORO</t>
  </si>
  <si>
    <t>00015011108 DEPOSITO DE EFECTIVO, DEPOSITANTE: MINISTERIO DE GOBIERNO, CONCEPTO: PAGO DE SERVICIOS, CUENTA DE DEPOSITO: CUENTA UNICA DEL TESORO</t>
  </si>
  <si>
    <t>00086077009 DEPOSITO DE EFECTIVO, DEPOSITANTE: LILIAN ASUNTA CAHUA YANAPA, CONCEPTO: DEVOLUCION POR CUENTAS POR COBRAR, CUENTA DE DEPOSITO: CUENTA UNICA DEL TESORO</t>
  </si>
  <si>
    <t>00099021001 DEPOSITO DE EFECTIVO, DEPOSITANTE: PRIMITIVO CHOQUE MENDOZA, CONCEPTO: DEVOLUCION DE RECURSOS DE APOYO ECONOMICO FDTFLP, CUENTA DE DEPOSITO: CUENTA UNICA DEL TESORO</t>
  </si>
  <si>
    <t>00099021001 DEPOSITO DE EFECTIVO, DEPOSITANTE: TANIA ROSELI GOMEZ MAMANI, CONCEPTO: DEVOLUCION DE SUELDO DEL MES DE NOVIEMBRE 2025 DE TANIA GOMEZ, CUENTA DE DEPOSITO: CUENTA UNICA DEL TESORO/DJBR</t>
  </si>
  <si>
    <t>00099021001 DEPOSITO DE EFECTIVO, DEPOSITANTE: WILFREDO RAMOS RAMOS, CONCEPTO: DEVOLUCION BONO ZONA, CUENTA DE DEPOSITO: CUENTA UNICA DEL TESORO</t>
  </si>
  <si>
    <t>00099021001 DEPOSITO DE EFECTIVO, DEPOSITANTE: DEYSI PAOLA CALDERON LEON, CONCEPTO: DEVOLUCION DE BONO ZONA, CUENTA DE DEPOSITO: CUENTA UNICA DEL TESORO</t>
  </si>
  <si>
    <t>00099021001 DEPOSITO DE EFECTIVO, DEPOSITANTE: BERONICA CHURA ZELADA, CONCEPTO: PERCEPCION INDEBIDA DE BONO ZONA, CUENTA DE DEPOSITO: CUENTA UNICA DEL TESORO</t>
  </si>
  <si>
    <t>00099021001 DEPOSITO DE EFECTIVO, DEPOSITANTE: LIDIA FLORES CALLE, CONCEPTO: PERCEPCION INDEBIDA DE BONO DE ZONA, CUENTA DE DEPOSITO: CUENTA UNICA DEL TESORO</t>
  </si>
  <si>
    <t>00099021001 DEPOSITO DE EFECTIVO, DEPOSITANTE: ROSY MARIBEL CHAMBI POMA, CONCEPTO: PERCEPCION INDEBIDA DE BONO ZONA, CUENTA DE DEPOSITO: CUENTA UNICA DEL TESORO</t>
  </si>
  <si>
    <t>00099021001 DEP.DE CHEQ.AJENOS,RET.DE CAM.,CONCEPTO: DEPÓSITO,DEP.: INGRID MARCELA ZAMBRANA GRANDY , PROCEDENCIA: BANCO UNION S.A., CHEQUE: 227895, FECHA DE EMISION:05/02/2026/DJBR</t>
  </si>
  <si>
    <t>00099021001 DEP.DE CHEQ.AJENOS,RET.DE CAM.,CONCEPTO: DEVOLUCION DEL SALDO,DEP.: BOLIVIANA DE AVIACION , PROCEDENCIA: BANCO UNION S.A., CHEQUE: 21039, FECHA DE EMISION:04/02/2026</t>
  </si>
  <si>
    <t>A:00099021001 GAM COBIJA, TRANSFERENCIA DE RECUPERACIONES SEGUN NOTA GEF-LCR-DYF-0048-NOT/26 POR CONCEPTO DE PAGO DE CAPITAL E INTERESES DE ACUERDO A CONTRATO DE FIDEICOMISO “ACCESOS SEGUROS VIVIR BIEN” (ASVB) FIRMADO ENTRE MINISTERIO DE PLANIFICACION Y EL FNDR.</t>
  </si>
  <si>
    <t>A:00099021001 GAM DE VILLAMONTES, TRANSFERENCIA DE RECUPERACIONES SEGUN NOTA GEF-LCR-DYF-0048-NOT/26 POR CONCEPTO DE PAGO DE CAPITAL E INTERESES DE ACUERDO A CONTRATO DE FIDEICOMISO “ACCESOS SEGUROS VIVIR BIEN” (ASVB) FIRMADO ENTRE MINISTERIO DE PLANIFICACION Y EL FNDR</t>
  </si>
  <si>
    <t>A:00099021001 GAD DE BENI TRANSFERENCIA DE RECUPERACIONES SEGÚN NOTA INTERNA GEF-LCR-DYF-0095-NOT/26, POR CONCEPTO DE CAPITAL E INTERESES DE ACUERDO A CONTRATO DE FIDEICOMISO “FINANCIMIENTO DE APOYO A LA REACTIVACION DE LA INVERSION PUBLICA” (FARIP) FIRMADO ENTRE EL MPD Y EL FNDR.</t>
  </si>
  <si>
    <t>A:00099021001 GAD DE BENI TRANSFERENCIA DE RECUPERACIONES SEGÚN NOTA INTERNA GEF-LCR-DYF-1179-NOT/25, POR CONCEPTO DE INTERES PENAL DE ACUERDO A CONTRATO DE FIDEICOMISO “FINANCIMIENTO DE APOYO A LA REACTIVACION DE LA INVERSION PUBLICA” (FARIP) FIRMADO ENTRE EL MPD Y EL FNDR.</t>
  </si>
  <si>
    <t>00526012001 DEPOSITO DE EFECTIVO, DEPOSITANTE: IRMA BEATRIZ CABALLERO ZABALA, CONCEPTO: DEVOLUCION DE HABERES DICIEMBRE 2025, CUENTA DE DEPOSITO: CUENTA UNICA DEL TESORO</t>
  </si>
  <si>
    <t>COBRO COSTOS DE PAPELERIA POR REGULARIZACION DE TRANSFERENCIA DEL EXTERIOR POR ORDEN DE CONSUL ESTADO PLURI DE BOLIVIA (COMODORO ARGENTINA) REF.: DEVOLUCIÓN DE SALDOS NO EJECUTADOS DE COMODORO AL ÓRGANO ELECTORAL PLURINACIONAL. LIB. 00099021001 TGN-RECURSOS ORDINARIOS (3987)</t>
  </si>
  <si>
    <t>00081011101 DEPOSITO DE EFECTIVO, DEPOSITANTE: KENIA DANEYLA IRUSTA FLORES, CONCEPTO: DEVOLUCION DEL 25% POR LA REPROGRAMACION DEL VUELO - BOA, CUENTA DE DEPOSITO: CUENTA UNICA DEL TESORO</t>
  </si>
  <si>
    <t>00099021001 DEPOSITO DE EFECTIVO, DEPOSITANTE: CLAUDIO ALFREDO CONDORI POCA, CONCEPTO: DEVOLUCION DE DINERO, CUENTA DE DEPOSITO: CUENTA UNICA DEL TESORO</t>
  </si>
  <si>
    <t>00081011101 DEPOSITO DE EFECTIVO, DEPOSITANTE: BEATRIZ TIÑINI TARQUI, CONCEPTO: REPOSISCION DE CREDENCIAL, CUENTA DE DEPOSITO: CUENTA UNICA DEL TESORO</t>
  </si>
  <si>
    <t>00099021001 DEP.DE CHEQ.AJENOS,RET.DE CAM.,CONCEPTO: INCAPACIDAD,DEP.: CAJA NACIONAL DE SALUD , PROCEDENCIA: BANCO UNION S.A., CHEQUE: 29147, FECHA DE EMISION:05/02/2026</t>
  </si>
  <si>
    <t>00099021001 DEP.DE CHEQ.AJENOS,RET.DE CAM.,CONCEPTO: 6° REEMBOLSO FIDEICOMISO, EMPRESA METALURGICA VINTO EMV,DEP.: MINISTERIO DE MINERIA Y METALURGIA , PROCEDENCIA: BANCO UNION S.A., CHEQUE: 4399, FECHA DE EMISION:05/02/2026</t>
  </si>
  <si>
    <t>NUMERO DE LIBRETA CUT: 00099021001 OPERACIÓN E75 TRANSFERENCIA DE LA CUENTA FISCAL BUN A LA CUT EN MN TRANSF.FDOS.AL.BCB SG. SOLICITUD DE GOB. AUTONOMO MUNICIPAL DE BOLIVAR CITE: GAMB-MAE NO 40/2026 CUENTA CUT 3987069001 - LIBRETA NÂ° 00099021001 TGN - RECURSOS ORDINARIOS.</t>
  </si>
  <si>
    <t>PAGO PRÉSTAMO BID BID 939-SF-BO VCTO. 08-02-2026 POR CUENTA DE BANCO DE DESARROLLO , VALOR 09-02-2026 CAPITAL BS 3.423.057,33 INTERESES BS 345.119,19 LIBRETA NRO.00099021001 TGN-RECURSOS ORDINARIOS (3987) - ALIVIO MDRI</t>
  </si>
  <si>
    <t>NUMERO DE LIBRETA CUT: 00099021001 OPERACIÓN E18 TRANSFERENCIA DEL SISTEMA FINANCIERO A LA CUT TRANSFERENCIA POR DEVOLUCION POR ERROR EN EL PAGO DEL ANTICIPO DE LA OBRA CONST. Y EQUIPAMIENTO CENTRO DE SALUD INTEGRAL SANTIAGO DE HUARI REALIZADO MEDIANTE ABONO EN FECHA 13/09/2024 OF.9362219 OB2- P</t>
  </si>
  <si>
    <t>||PAGO PRESTAMO BID 914/SF-BO VCTO. 08-02-2026 POR CUENTA DEL FNDR SEGUN NOTA COD.LIQ. 21200 DE FECHA 04-02-2026. VALOR 09-02-2026 CAPITAL USD6.777,27 INTERESES USD8.087,50 LIBRETA NO. 00099021001 TGN RECURSOS ORDINARIOS (3987) - ALIVIO MDRI</t>
  </si>
  <si>
    <t>A:00862012001 GAM DE SAN BORJA, TRANSFERENCIA DE RECUPERACIONES SEGUN NOTA GEF-LCR-DYF-0109-NOT/26 POR CONCEPTO DE REMUNERACIÓN DE ADMINISTRACION DE FIDEICOMISO QUE CORRESPONDEN AL FNDR DE ACUERDO A CONTRATO DE FIDEICOMISO “CONTRAPARTES LOCALES”</t>
  </si>
  <si>
    <t>A:00099021001 GAM DE SAN BORJA, TRANSFERENCIA DE RECUPERACIONES SEGUN NOTA GEF-LCR-DYF-0109-NOT/26 POR CONCEPTO DE PAGO DE INTERES PENAL DE ACUERDO A CONTRATO DE FIDEICOMISO &amp;quot;CONTRAPARTES LOCALES” FIRMADO ENTRE EL MPD Y EL FNDR Y CONTRATO DE PRESTAMO.</t>
  </si>
  <si>
    <t>A:00099021001 GAM DE PADCAYA, TRANSFERENCIA DE RECUPERACIONES SEGUN NOTA GEF-LCR-DYF-0109-NOT/26 POR CONCEPTO DE INTERES PENAL DE ACUERDO A CONTRATO DE FIDEICOMISO &amp;quot;CONTRAPARTES LOCALES” FIRMADO ENTRE EL MPD Y EL FNDR Y CONTRATO DE PRESTAMO.</t>
  </si>
  <si>
    <t>A:00099021001 GAM DE MOROCHATA, TRANSFERENCIA DE RECUPERACIONES SEGUN NOTA GEF-LCR-DYF-0109-NOT/26 POR CONCEPTO DE PAGO DE INTERES PENAL DE ACUERDO A CONTRATO DE FIDEICOMISO &amp;quot;CONTRAPARTES LOCALES” FIRMADO ENTRE EL MPD Y EL FNDR Y CONTRATO DE PRESTAMO.</t>
  </si>
  <si>
    <t>A:00099021001 GAD DE BENI, TRANSFERENCIA DE RECUPERACIONES SEGUN NOTA GEF-LCR-JSZ-0838-NOT/25 POR CONCEPTO DE PAGO DE CAPITAL E INTERESES DE ACUERDO A CONTRATO DE FIDEICOMISO “PROYECTOS DE INVERSION PUBLICA” (PIP) FIRMADO ENTRE MINISTERIO DE PLANIFICACION Y EL FNDR.</t>
  </si>
  <si>
    <t>00081011101 DEPOSITO DE EFECTIVO, DEPOSITANTE: PEDRO PABLO JAIMES GUARDIA, CONCEPTO: REPOSICION DE CREDENCIAL, CUENTA DE DEPOSITO: CUENTA UNICA DEL TESORO</t>
  </si>
  <si>
    <t>00133012001 DEPOSITO DE EFECTIVO, DEPOSITANTE: AMILCAR VALENCIA CABALLERO, CONCEPTO: SALDO SOBRANTE LA LLAMADA DE LA SUERTE R.A. 05-00088-25, CUENTA DE DEPOSITO: CUENTA UNICA DEL TESORO</t>
  </si>
  <si>
    <t>00133012001 DEPOSITO DE EFECTIVO, DEPOSITANTE: AMILCAR VALENCIA CABALLERO, CONCEPTO: SALDO SOBRANTE LA LLAMADA DE LA SUERTE R.A. 05-00016-25, CUENTA DE DEPOSITO: CUENTA UNICA DEL TESORO</t>
  </si>
  <si>
    <t>00099021001 DEPOSITO DE EFECTIVO, DEPOSITANTE: SEGUROS PROVIDA S.A., CONCEPTO: DEVOLUCION FONDOS NO COBRADOS CASOS FALLECIDOS CONCILIACION OCTUBRE 2025, CUENTA DE DEPOSITO: CUENTA UNICA DEL TESORO</t>
  </si>
  <si>
    <t>00099021001 DEP.DE CHEQ.AJENOS,RET.DE CAM.,CONCEPTO: DEPÓSITO,DEP.: VICENTE COCA TERAN , PROCEDENCIA: BANCO UNION S.A., CHEQUE: 226965, FECHA DE EMISION:10/02/2026</t>
  </si>
  <si>
    <t>00099021001 DEPOSITO DE EFECTIVO, DEPOSITANTE: EDWIN MARCEL GRANEROS BENAVIDES, CONCEPTO: DEV. EDWIN GRANEROS - PAGO EN DEMASIA REFRIGERIO DIC/2025, CUENTA DE DEPOSITO: CUENTA UNICA DEL TESORO/DJBR</t>
  </si>
  <si>
    <t>00099021001 DEPOSITO DE EFECTIVO, DEPOSITANTE: ESPERANZA AGUILAR ZEBALLOS, CONCEPTO: DEVOLUCION HABERES POR SOBREPASAR LA LETRA &amp;quot;A&amp;quot; DE LA POLICIA BOLIVIANA, CUENTA DE DEPOSITO: CUENTA UNICA DEL TESORO</t>
  </si>
  <si>
    <t>00099021001 DEPOSITO DE EFECTIVO, DEPOSITANTE: JORGE SOLIZ MAMANI, CONCEPTO: DEVOLUCION DEL BONO ZONA, CUENTA DE DEPOSITO: CUENTA UNICA DEL TESORO</t>
  </si>
  <si>
    <t>00041207001 DEPOSITO DE EFECTIVO, DEPOSITANTE: PAR III, CONCEPTO: DEVOLUCION C - 31 N°241, CUENTA DE DEPOSITO: CUENTA UNICA DEL TESORO</t>
  </si>
  <si>
    <t>00586012001 DEPOSITO DE EFECTIVO, DEPOSITANTE: RANDY ROIDER LINARES AGUILAR, CONCEPTO: DEVOLUCION DEL COSTO DE EXAMEN PREOCUPACIONAL EN LA CSC Y RA, CUENTA DE DEPOSITO: CUENTA UNICA DEL TESORO</t>
  </si>
  <si>
    <t>00099021001 DEPOSITO DE EFECTIVO, DEPOSITANTE: CHANET CHOQUEHUANCA MAMANI, CONCEPTO: DEVOLUCION, CUENTA DE DEPOSITO: CUENTA UNICA DEL TESORO</t>
  </si>
  <si>
    <t>00099021001 DEPOSITO DE EFECTIVO, DEPOSITANTE: HELEN CALIZAYA CHAMBI, CONCEPTO: DEVOLUCION DE SUELDOS DICIEMBRE DE 2024, CUENTA DE DEPOSITO: CUENTA UNICA DEL TESORO</t>
  </si>
  <si>
    <t>00099021001 DEPOSITO DE EFECTIVO, DEPOSITANTE: VIDAL LUCERO CLARES, CONCEPTO: DEVOLUCION DE SUBSIDIO ZONA, CUENTA DE DEPOSITO: CUENTA UNICA DEL TESORO</t>
  </si>
  <si>
    <t>00099021001 DEPOSITO DE EFECTIVO, DEPOSITANTE: JUAN CARLOS MALDONADO SACACA, CONCEPTO: DEVOLUCION, CUENTA DE DEPOSITO: CUENTA UNICA DEL TESORO</t>
  </si>
  <si>
    <t>00099021001 DEPOSITO DE EFECTIVO, DEPOSITANTE: ROBERTO CARLOS ALANOCA CONDORI, CONCEPTO: DEVOLUCION DE LOS MESES OCTUBRE Y NOVIEMBRE - CORTE DEL SUBSIDIO DE ZONA, CUENTA DE DEPOSITO: CUENTA UNICA DEL TESORO/DJBR</t>
  </si>
  <si>
    <t>00099021001 DEP.DE CHEQ.AJENOS,RET.DE CAM.,CONCEPTO: DEPÓSITO,DEP.: SILVIA LEONOR GALVAN FONSECA , PROCEDENCIA: BANCO UNION S.A., CHEQUE: 227917, FECHA DE EMISION:11/02/2026</t>
  </si>
  <si>
    <t>00099021001 DEP.DE CHEQ.AJENOS,RET.DE CAM.,CONCEPTO: DEPÓSITO,DEP.: KATHIA FLORES BARBA , PROCEDENCIA: BANCO UNION S.A., CHEQUE: 227918, FECHA DE EMISION:11/02/2026</t>
  </si>
  <si>
    <t>COBRO COSTOS DE PAPELERIA POR REGULARIZACION DE TRANSFERENCIA DEL EXTERIOR POR ORDEN DE EMBASSY OF BOLIVIA - LONDON REF:DEVOLUCIÓN DE SALDOS NO EJECUTADOS LIB. 00099021001 TGN-RECURSOS ORDINARIOS (3987)</t>
  </si>
  <si>
    <t>||RESPUESTA A DEBITO DEL BANQUERO COBRO COMIS.DE INVESTIGACIONES DEL BANQUERO S/G EXTRACTO DEL BANQUERO REF:SOL. 058290-25846 DE MEFP TRANSF. USD 373.444,34 F.V. 30-12-2025 A /F MERRILL LYNCH INTERNATIONAL LONDON REF: PAGO FAC.991115916 LIB.00099021001 TGN-RECURSOS ORDINARIOS EQUIV. USD 50.-</t>
  </si>
  <si>
    <t>||RESPUESTA A DEBITO DEL BANQUERO COBRO COMIS.DE INVESTIGACIONES DEL BANQUERO S/G EXTRACTO DEL BANQUERO REF:SOL. 058290-25846 DE MEFP TRANSF. USD 373.444,34 F.V. 30-12-2025 A /F MERRILL LYNCH INTERNATIONAL LONDON REF: PAGO FAC.991115916 CGO. LIB.00099021001 TGN-RECURSOS ORDINARIOS (UTILES DE ESCRITORIO)</t>
  </si>
  <si>
    <t>NUMERO DE LIBRETA CUT: 00099021001 OPERACIÓN E75 TRANSFERENCIA DE LA CUENTA FISCAL BUN A LA CUT EN MN TRANSF.FDOS.SG.SOL. EMPRESA LOCAL DE AGUA POTABLE Y ALCANTARILLADO SUCRE, CITE:ELAPAS-G.A.F.NÂ° 018/2026 CUENTA CUT 3987 LIBRETA NÂ° 00099021001</t>
  </si>
  <si>
    <t>00099021001 DEPOSITO DE EFECTIVO, DEPOSITANTE: GREGORIO MORALES CASTAÑETA, CONCEPTO: POR REVERSION TOTAL DE HABER MENSUAL, CUENTA DE DEPOSITO: CUENTA UNICA DEL TESORO</t>
  </si>
  <si>
    <t>00221022001 DEPOSITO DE EFECTIVO, DEPOSITANTE: EMPRESA MINERA GOLDEN MULE SA, CONCEPTO: FUERA DE PLAZO, CUENTA DE DEPOSITO: CUENTA UNICA DEL TESORO</t>
  </si>
  <si>
    <t>00099021001 DEP.DE CHEQ.AJENOS,RET.DE CAM.,CONCEPTO: DEPÓSITO,DEP.: FLORINDA FLORES RUEDA , PROCEDENCIA: BANCO UNION S.A., CHEQUE: 227924, FECHA DE EMISION:12/02/2026/DJBR</t>
  </si>
  <si>
    <t>A:00099021001 GAM DE AIQUILE, TRANSFERENCIA DE RECUPERACIONES SEGUN NOTA GEF-LCR-JSZ-0128-NOT/26 POR CONCEPTO DE PAGO DE CAPITAL E INTERESES DE ACUERDO A CONTRATO DE FIDEICOMISO “PROYECTOS DE INVERSION PUBLICA” (PIP) FIRMADO ENTRE MINISTERIO DE PLANIFICACION Y EL FNDR.</t>
  </si>
  <si>
    <t>A:00099021001 GAM DE PUERTO GONZALO MORENO, TRANSFERENCIA DE RECUPERACIONES SEGUN NOTA GEF-LCR-DYF-0126-NOT/26 POR CONCEPTO DE PAGO DE INTERES PENAL DE ACUERDO A CONTRATO DE FIDEICOMISO &amp;quot;CONTRAPARTES LOCALES” FIRMADO ENTRE EL MPD Y EL FNDR Y CONTRATO DE PRESTAMO.</t>
  </si>
  <si>
    <t>NUMERO DE LIBRETA CUT: 00099021001 OPERACIÓN E18 TRANSFERENCIA DEL SISTEMA FINANCIERO A LA CUT TRANSFERENCIA POR DEVOLUCION DE DEMASIA DEPOSITADA POR ERROR, PARA PAGO DEL SERVICIO DE AGUA POTABLE DEL EDIFICIO ECOBOL.</t>
  </si>
  <si>
    <t>||DEV. DE FONDOS DE SOL.058637-26079 DE 02/02/2026 A SOL. DE ESABOL, BENEF. AIRBUS HELICOPTERS CONO SUR S.A., REF.: ADQ. REPUESTOS AERONAVE. S/SWIFT NO.1685 DE 12/02/2026 DE LA FECHA, REF.: BBVAUYMM STS UTA, RAZONES DE CUMPLIMIENTO NO REPORTADAS A LA OFAC LIB.00600012001 ESABOL - GESTION ADMINISTRATIVA</t>
  </si>
  <si>
    <t>TRANSFERENCIA AUTOMATICA SEGUN INSTRUCCION DEL MINISTERIO DE ECONOMIA Y FINANZAS PUBLICAS LIBRETA 00099021001 TGN RECURSOS ORDINARIOS - SEGUN COD. SOLIC. TGN 70800 DEL ME</t>
  </si>
  <si>
    <t>00099021001 DEPOSITO DE EFECTIVO, DEPOSITANTE: CAROLINA QUELCA HUAYTA, CONCEPTO: DEVOLUCION DEPÓSITO REFRIGERIO AAPS, CUENTA DE DEPOSITO: CUENTA UNICA DEL TESORO</t>
  </si>
  <si>
    <t>00133012001 DEPOSITO DE EFECTIVO, DEPOSITANTE: AMILCAR VALENCIA CABALLERO, CONCEPTO: SALDO PREMIO MENOR SORTEO NAVIDAD AMOR E INCLUSION - YACUIBA, CUENTA DE DEPOSITO: CUENTA UNICA DEL TESORO</t>
  </si>
  <si>
    <t>NUMERO DE LIBRETA CUT: 00578012002 OPERACIÓN E18 TRANSFERENCIA DEL SISTEMA FINANCIERO A LA CUT TRANSFERENCIA DE FONDOS A SOLICITUD DE BOA SG. NOTA OB.AF.NE.103.2026</t>
  </si>
  <si>
    <t>De: 00598012001 Transferencia de recursos a solicitud de la Editorial del Estado Plurinacional de Bolivia mediante nota CITE: EDITORIAL/GAF-UFI-ATT-NE-024/26 para la adquisición de Boleta de Garantía de Cumplimiento de Contrato Convocatoria Pública del Órgano Electoral Plurinacional CUCE 26-0670-00-1628270-1-1 Servicio de Impresión de Certificados de Sufragio Elecciones Subnacionales 2026 H.R.2026-06555-R</t>
  </si>
  <si>
    <t>||TRANSFERENCIA DE FONDOS S/G MENSAJE SWIFT NRO. 1754, Y CORREO ELECTRONICO DE LA FECHA ENVIADO POR YACIMIENTOS PETROLÍFEROS FISCALES BOLIVIANOS. (SECTOR PÚBLICO). DÉBITO DE LIB. N°00513012004 LBP YPFB UNICOMERCIAL.COSTO ÚTILES DE ESCRITORIO</t>
  </si>
  <si>
    <t>00572012001 DEPOSITO DE EFECTIVO, DEPOSITANTE: CRISTHIAN JULIO ROJAS AVILA, CONCEPTO: DEVOLUCION PARCIAL DE PAGO DE AGUINALDO 2025, CUENTA DE DEPOSITO: CUENTA UNICA DEL TESORO</t>
  </si>
  <si>
    <t>00081011101 DEPOSITO DE EFECTIVO, DEPOSITANTE: JORGE WILSON USTAREZ BELTRAN, CONCEPTO: REPOSICION DE CREDENCIAL, CUENTA DE DEPOSITO: CUENTA UNICA DEL TESORO</t>
  </si>
  <si>
    <t>00133012001 DEPOSITO DE EFECTIVO, DEPOSITANTE: JOSE MIGUEL SUAREZ CHAVEZ, CONCEPTO: DEVOLUCION DE SUELDO MES DE ENERO, CUENTA DE DEPOSITO: CUENTA UNICA DEL TESORO</t>
  </si>
  <si>
    <t>00099021001 DEPOSITO DE EFECTIVO, DEPOSITANTE: ROXANA MARCA LOPEZ, CONCEPTO: DEPÓSITO, CUENTA DE DEPOSITO: CUENTA UNICA DEL TESORO</t>
  </si>
  <si>
    <t>00099021001 DEP.DE CHEQ.AJENOS,RET.DE CAM.,CONCEPTO: INCAPACIDAD,DEP.: CAJA NACIONAL DE SALUD , PROCEDENCIA: BANCO UNION S.A., CHEQUE: 29198, FECHA DE EMISION:12/02/2026</t>
  </si>
  <si>
    <t>00099021001 DEP.DE CHEQ.AJENOS,RET.DE CAM.,CONCEPTO: INCAPACIDAD,DEP.: CAJA NACIONAL DE SALUD , PROCEDENCIA: BANCO UNION S.A., CHEQUE: 5306, FECHA DE EMISION:09/02/2026</t>
  </si>
  <si>
    <t>00099021001 DEP.DE CHEQ.AJENOS,RET.DE CAM.,CONCEPTO: INCAPACIDAD,DEP.: CAJA NACIONAL DE SALUD , PROCEDENCIA: BANCO UNION S.A., CHEQUE: 5300, FECHA DE EMISION:09/02/2026</t>
  </si>
  <si>
    <t>PAGO A CAF PRÉSTAMO CFA009272 VCTO. 18-02-2026 POR CUENTA DE TGN , NTI. 21118 VALOR 18-02-2026 CAPITAL USD 3.895.987,79 INTERESES USD 1.409.814,18 COMISIONES USD 12.881,37 CTA. 3987 CUENTA UNICA DEL TESORO LIB. 00099021001 REF.: COMISIONES BANCARIAS</t>
  </si>
  <si>
    <t>PAGO A BIRF PRÉSTAMO BIRF 8735-BO VCTO. 15-02-2026 POR CUENTA DE TGN , NTI. 21134 VALOR 18-02-2026 CAPITAL USD 4.187.483,07 INTERESES USD 2.386.231,57 COMISIONES (1.798,66) CTA. 3987 CUENTA UNICA DEL TESORO LIB. 00099021001 REF.: COMISIONES BANCARIAS</t>
  </si>
  <si>
    <t>PAGO A BID PRÉSTAMO 4414/KI-BO VCTO. 15-02-2026 POR CUENTA DE TGN , NTI. 20927 VALOR 18-02-2026 INTERESES USD 80.632,48 CTA. 3987 CUENTA UNICA DEL TESORO LIB. 00099021001 REF.: COMISIONES BANCARIAS</t>
  </si>
  <si>
    <t>00099021001 DEPOSITO DE EFECTIVO, DEPOSITANTE: GRISEL POMA, CONCEPTO: PAGO EN DEMACIA DE REFRIGERIO DICIEMBRE 2025, CUENTA DE DEPOSITO: CUENTA UNICA DEL TESORO/DJBR</t>
  </si>
  <si>
    <t>00099021001 DEPOSITO DE EFECTIVO, DEPOSITANTE: KATTY JOAQUINA ESCARZO MAMANI, CONCEPTO: DEVOLUCION DE SALARIOS MES DE DICIEMBRE DE 2025, CUENTA DE DEPOSITO: CUENTA UNICA DEL TESORO/DJBR</t>
  </si>
  <si>
    <t>00099021001 DEPOSITO DE EFECTIVO, DEPOSITANTE: SANDRA ERIKA LUIZAGA LOPEZ, CONCEPTO: DEVOLUCION DE AGUINALDO 2025, CUENTA DE DEPOSITO: CUENTA UNICA DEL TESORO/DJBR</t>
  </si>
  <si>
    <t>00513212001 DEP.DE CHEQ.AJENOS,RET.DE CAM.,CONCEPTO: REVERSION DE FONDOS,DEP.: MARCO ANTONIO OLMOS FLORES , PROCEDENCIA: BANCO UNION S.A., CHEQUE: 978, FECHA DE EMISION:18/02/2026</t>
  </si>
  <si>
    <t>00099021001 DEP.DE CHEQ.AJENOS,RET.DE CAM.,CONCEPTO: PAGO POR DESCUENTOS DE MONTOS EXCEDENTARIOS POR LA DOBLE PERCEPCION DE RECURSOS PUBLICOS,DEP.: CAJA NACIONAL DE SALUD , PROCEDENCIA: BANCO UNION S.A., CHEQUE: 91154, FECHA DE EMISION:19/02/2026</t>
  </si>
  <si>
    <t>00099021001 DEP.DE CHEQ.AJENOS,RET.DE CAM.,CONCEPTO: DEPÓSITO,DEP.: CARLOS EDUARDO AYALA LEON , PROCEDENCIA: BANCO UNION S.A., CHEQUE: 227934, FECHA DE EMISION:19/02/2026</t>
  </si>
  <si>
    <t>00099021001 DEP.DE CHEQ.AJENOS,RET.DE CAM.,CONCEPTO: DEPÓSITO,DEP.: DIONICIO ESCALERA MARIN , PROCEDENCIA: BANCO UNION S.A., CHEQUE: 227935, FECHA DE EMISION:19/02/2026</t>
  </si>
  <si>
    <t>00099021001 DEPOSITO DE EFECTIVO, DEPOSITANTE: HERMENEGILDO BARBOZA GARCIA, CONCEPTO: DEVOLUCION POR DIAS NO TRABAJADOS, CUENTA DE DEPOSITO: CUENTA UNICA DEL TESORO</t>
  </si>
  <si>
    <t>00099021001 DEPOSITO DE EFECTIVO, DEPOSITANTE: JOSE ALFREDO ZAMBRANA SEA, CONCEPTO: REGULARIZACION POR TOPE SALARIAL DE LA UNIVERSIDAD MAYOR DE SAN ANDRES, CUENTA DE DEPOSITO: CUENTA UNICA DEL TESORO</t>
  </si>
  <si>
    <t>00099021001 DEPOSITO DE EFECTIVO, DEPOSITANTE: ENTEL SA, CONCEPTO: DEVOLUCION, CUENTA DE DEPOSITO: CUENTA UNICA DEL TESORO</t>
  </si>
  <si>
    <t>00099021001 DEP.DE CHEQ.AJENOS,RET.DE CAM.,CONCEPTO: DEVOLUCION DE PLANILLA DE INCAPACIDAD SEGURO SOCIAL UNIVERSITARIO,DEP.: CAJA CORDES , PROCEDENCIA: BANCO UNION S.A., CHEQUE: 28251, FECHA DE EMISION:22/01/2026</t>
  </si>
  <si>
    <t>PAGO A JICA PRÉSTAMO BV-P5 VCTO. 20-02-2026 POR CUENTA DE TGN , NTI. 21165 VALOR 20-02-2026 INTERESES JPY 373.521,00 COMISIONES JPY 1.002.240,00 CTA. 3987 CUENTA UNICA DEL TESORO REF.: COMISIONES BANCARIAS LIB.00099021001</t>
  </si>
  <si>
    <t>00099021001 DEPOSITO DE EFECTIVO, DEPOSITANTE: BARRA TORREZ LIRIAN MARGOT, CONCEPTO: DEVOLUCION DE AGUINALDO 2025, CUENTA DE DEPOSITO: CUENTA UNICA DEL TESORO/DJBR</t>
  </si>
  <si>
    <t>00046171101 DEPOSITO DE EFECTIVO, DEPOSITANTE: PBGLOBAL MEDICAL S.R.L., CONCEPTO: SANCION PECUNIARIA, CUENTA DE DEPOSITO: CUENTA UNICA DEL TESORO</t>
  </si>
  <si>
    <t>00099021001 DEPOSITO DE EFECTIVO, DEPOSITANTE: SIMON VENTURA CONDORI, CONCEPTO: DEVOLUCION SALARIO MES FEBRERO 2026, CUENTA DE DEPOSITO: CUENTA UNICA DEL TESORO/DJBR</t>
  </si>
  <si>
    <t>00099021001 DEPOSITO DE EFECTIVO, DEPOSITANTE: ROSSIO MARLY GARCIA ISIHUCHI, CONCEPTO: DEVOLUCION AGUINALDO 2025, CUENTA DE DEPOSITO: CUENTA UNICA DEL TESORO/DJBR</t>
  </si>
  <si>
    <t>||PAGO A EXIMBANK COREA PRÉSTAMO EDCF NO. BOL-2 VCTO. 20-02-2026 POR CUENTA DE TGN , NTI. 21284 VALOR 23-02-2026 CAPITAL KRW 713.093.000,00 INTERESES KRW 16.321.780,00 CTA. 3987 CUENTA UNICA DEL TESORO LIB. 00099021001 REF.: COMISIONES BANCARIAS</t>
  </si>
  <si>
    <t>00099021001 DEPOSITO DE EFECTIVO, DEPOSITANTE: SILVIA PATRICIA MEDINA MEDINA, CONCEPTO: DEVOLUCION DE AGUINALDO 2025, CUENTA DE DEPOSITO: CUENTA UNICA DEL TESORO/DJBR</t>
  </si>
  <si>
    <t>00099021001 DEPOSITO DE EFECTIVO, DEPOSITANTE: DANIEL CHOQUEHUANCA YUJRA, CONCEPTO: DEVOLUCION DE AGUINALDO 2025, CUENTA DE DEPOSITO: CUENTA UNICA DEL TESORO/DJBR</t>
  </si>
  <si>
    <t>00099021001 DEPOSITO DE EFECTIVO, DEPOSITANTE: FREDDY YALLERCO ZAMATA, CONCEPTO: DEVOLUCION DE AGUINALDO 2025, CUENTA DE DEPOSITO: CUENTA UNICA DEL TESORO/DJBR</t>
  </si>
  <si>
    <t>00099021001 DEPOSITO DE EFECTIVO, DEPOSITANTE: SERGIO ADOLFO ESPINOZA GUIBARRA, CONCEPTO: DEVOLUCION DE HABERES DEL MES DE DICIEMBRE 2025 C31-143, CUENTA DE DEPOSITO: CUENTA UNICA DEL TESORO/DJBR</t>
  </si>
  <si>
    <t>00099021001 DEPOSITO DE EFECTIVO, DEPOSITANTE: BETRIZ MERCADO TORRICO, CONCEPTO: DEVOLUCION DE AGUINALDO 2025, CUENTA DE DEPOSITO: CUENTA UNICA DEL TESORO/DJBR</t>
  </si>
  <si>
    <t>00099021001 DEPOSITO DE EFECTIVO, DEPOSITANTE: AMETH SOLIS BOGADO, CONCEPTO: DEVOLUCION DE AGUINALDO 2025, CUENTA DE DEPOSITO: CUENTA UNICA DEL TESORO</t>
  </si>
  <si>
    <t>00099021001 DEPOSITO DE EFECTIVO, DEPOSITANTE: ADALID DOMINGO ZAMORA GUTIERREZ, CONCEPTO: DEVOLUCION, CUENTA DE DEPOSITO: CUENTA UNICA DEL TESORO</t>
  </si>
  <si>
    <t>00099021001 DEP.DE CHEQ.AJENOS,RET.DE CAM.,CONCEPTO: INCAPACIDAD,DEP.: CAJA NACIONAL DE SALUD , PROCEDENCIA: BANCO UNION S.A., CHEQUE: 12606, FECHA DE EMISION:18/02/2026</t>
  </si>
  <si>
    <t>00099021001 DEP.DE CHEQ.AJENOS,RET.DE CAM.,CONCEPTO: INCAPACIDAD,DEP.: CAJA NACIONAL DE SALUD , PROCEDENCIA: BANCO UNION S.A., CHEQUE: 29243, FECHA DE EMISION:20/02/2026</t>
  </si>
  <si>
    <t>TRANSFERENCIA AUTOMATICA SEGUN INSTRUCCION DEL MINISTERIO DE ECONOMIA Y FINANZAS PUBLICAS LIBRETA 00990201001 TGN RECURSOS ORDINARIOS</t>
  </si>
  <si>
    <t>||PAGO A FONPLATA PRÉSTAMO BOL 22/2014 VCTO. 24-02-2026 POR CUENTA DE TGN , NTI. 21289 VALOR 24-02-2026 CAPITAL USD 693.086,92 INTERESES USD 193.918,47 CTA. 3987 CUENTA UNICA DEL TESORO LIB. 00099021001 REF.: COMISIONES BANCARIAS</t>
  </si>
  <si>
    <t>00099021001 DEPOSITO DE EFECTIVO, DEPOSITANTE: CARLOS ANDRES DE LA ROCHA GUERRA, CONCEPTO: DEVOLUCION DE AGUINALDO 2025, CUENTA DE DEPOSITO: CUENTA UNICA DEL TESORO/DJBR</t>
  </si>
  <si>
    <t>00099021001 DEP.DE CHEQ.AJENOS,RET.DE CAM.,CONCEPTO: REMBOLSO POR INCAPACIDAD TEMPORAL,DEP.: CAJA DE SALUD DE LA BANCA PRIVADA , PROCEDENCIA: BANCO NACIONAL DE BOLIVIA S.A., CHEQUE: 7467996, FECHA DE EMISION:04/02/2026</t>
  </si>
  <si>
    <t>00099021001 DEP.DE CHEQ.AJENOS,RET.DE CAM.,CONCEPTO: PARA PROYECTOS DE INVERSION Y PROGRAMAS DE INTERES SOCIAL,DEP.: EMPRESA METALURGICA VINTO , PROCEDENCIA: BANCO UNION S.A., CHEQUE: 50795, FECHA DE EMISION:23/02/2026</t>
  </si>
  <si>
    <t>00099021001 DEP.DE CHEQ.AJENOS,RET.DE CAM.,CONCEPTO: DEPÓSITO,DEP.: SHIRLEY EUGENIA CHURATA YUCRA , PROCEDENCIA: BANCO UNION S.A., CHEQUE: 227956, FECHA DE EMISION:25/02/2026/DJBR</t>
  </si>
  <si>
    <t>00099021001 DEP.DE CHEQ.AJENOS,RET.DE CAM.,CONCEPTO: DEPÓSITO,DEP.: LOURDES JALLAZA VIRACOCHEA , PROCEDENCIA: BANCO UNION S.A., CHEQUE: 227957, FECHA DE EMISION:25/02/2026</t>
  </si>
  <si>
    <t>00099021001 DEP.DE CHEQ.AJENOS,RET.DE CAM.,CONCEPTO: DEPÓSITO,DEP.: LOURDES JALLAZA VIRACOCHEA , PROCEDENCIA: BANCO UNION S.A., CHEQUE: 227958, FECHA DE EMISION:25/02/2026</t>
  </si>
  <si>
    <t>00099021001 DEP.DE CHEQ.AJENOS,RET.DE CAM.,CONCEPTO: DEPÓSITO,DEP.: LOURDES JALLAZA VIRACOCHEA , PROCEDENCIA: BANCO UNION S.A., CHEQUE: 227959, FECHA DE EMISION:25/02/2026</t>
  </si>
  <si>
    <t>00099021001 DEP.DE CHEQ.AJENOS,RET.DE CAM.,CONCEPTO: INCAPACIDAD,DEP.: CAJA NACIONAL DE SALUD , PROCEDENCIA: BANCO UNION S.A., CHEQUE: 109620, FECHA DE EMISION:18/02/2026</t>
  </si>
  <si>
    <t>00099021001 DEP.DE CHEQ.AJENOS,RET.DE CAM.,CONCEPTO: INCAPACIDAD,DEP.: CAJA NACIONAL DE SALUD , PROCEDENCIA: BANCO UNION S.A., CHEQUE: 109619, FECHA DE EMISION:18/02/2026</t>
  </si>
  <si>
    <t>00099021001 DEP.DE CHEQ.AJENOS,RET.DE CAM.,CONCEPTO: INCAPACIDAD,DEP.: CAJA NACIONAL DE SALUD , PROCEDENCIA: BANCO UNION S.A., CHEQUE: 109618, FECHA DE EMISION:18/02/2026</t>
  </si>
  <si>
    <t>00099021001 DEP.DE CHEQ.AJENOS,RET.DE CAM.,CONCEPTO: INCAPACIDAD,DEP.: CAJA NACIONAL DE SALUD , PROCEDENCIA: BANCO UNION S.A., CHEQUE: 109617, FECHA DE EMISION:18/02/2026</t>
  </si>
  <si>
    <t>00099021001 DEP.DE CHEQ.AJENOS,RET.DE CAM.,CONCEPTO: INCAPACIDAD,DEP.: CAJA NACIONAL DE SALUD , PROCEDENCIA: BANCO UNION S.A., CHEQUE: 109616, FECHA DE EMISION:18/02/2026</t>
  </si>
  <si>
    <t>00099021001 DEP.DE CHEQ.AJENOS,RET.DE CAM.,CONCEPTO: INCAPACIDAD,DEP.: CAJA NACIONAL DE SALUD , PROCEDENCIA: BANCO UNION S.A., CHEQUE: 109615, FECHA DE EMISION:18/02/2026</t>
  </si>
  <si>
    <t>00099021001 DEP.DE CHEQ.AJENOS,RET.DE CAM.,CONCEPTO: INCAPACIDAD,DEP.: CAJA NACIONAL DE SALUD , PROCEDENCIA: BANCO UNION S.A., CHEQUE: 109501, FECHA DE EMISION:09/02/2026</t>
  </si>
  <si>
    <t>00099021001 DEP.DE CHEQ.AJENOS,RET.DE CAM.,CONCEPTO: INCAPACIDAD,DEP.: CAJA NACIONAL DE SALUD , PROCEDENCIA: BANCO UNION S.A., CHEQUE: 109500, FECHA DE EMISION:09/02/2026</t>
  </si>
  <si>
    <t>00099021001 DEP.DE CHEQ.AJENOS,RET.DE CAM.,CONCEPTO: INCAPACIDAD,DEP.: CAJA NACIONAL DE SALUD , PROCEDENCIA: BANCO UNION S.A., CHEQUE: 109499, FECHA DE EMISION:09/02/2026</t>
  </si>
  <si>
    <t>00099021001 DEP.DE CHEQ.AJENOS,RET.DE CAM.,CONCEPTO: INCAPACIDAD,DEP.: CAJA NACIONAL DE SALUD , PROCEDENCIA: BANCO UNION S.A., CHEQUE: 109498, FECHA DE EMISION:09/02/2026</t>
  </si>
  <si>
    <t>NUMERO DE LIBRETA CUT: 00099021001 OPERACIÓN E75 TRANSFERENCIA DE LA CUENTA FISCAL BUN A LA CUT EN MN TRANSF.FDOS.AL.BCB SG.SOL.GOBIERNO AUTONOMO INDIGENA ORIGINARIO CAMPESINO DE SALINAS, CITE: GAIOC-SA/KQ/086/2026 CUENTA CUT 3987 LIBRETA NÂ° 00099021001 TGN - RECURSOS ORDINARIOS</t>
  </si>
  <si>
    <t>A:00099021001 GAM DE PUERTO CARABUCO, TRANSFERENCIA DE RECUPERACIONES SEGUN NOTA GEF-LCR-JSZ-0168-NOT/26 POR CONCEPTO DE PAGO DE CAPITAL E INTERESES DE ACUERDO A CONTRATO DE FIDEICOMISO “PROYECTOS DE INVERSION PUBLICA” (PIP) FIRMADO ENTRE MINISTERIO DE PLANIFICACION Y EL FNDR.</t>
  </si>
  <si>
    <t>A:00099021001 GAM DE INCAHUASI, TRANSFERENCIA DE RECUPERACIONES SEGUN NOTA GEF-LCR-JSZ-0168-NOT/26 POR CONCEPTO DE PAGO DE CAPITAL E INTERESES DE ACUERDO A CONTRATO DE FIDEICOMISO “PROYECTOS DE INVERSION PUBLICA” (PIP) FIRMADO ENTRE MINISTERIO DE PLANIFICACION Y EL FNDR.</t>
  </si>
  <si>
    <t>A:00099021001 GAM DE TARIJA, TRANSFERENCIA DE RECUPERACIONES SEGUN NOTA GEF-LCR-JSZ-0168-NOT/26 POR CONCEPTO DE PAGO DE CAPITAL E INTERESES DE ACUERDO A CONTRATO DE FIDEICOMISO “PROYECTOS DE INVERSION PUBLICA” (PIP) FIRMADO ENTRE MINISTERIO DE PLANIFICACION Y EL FNDR.</t>
  </si>
  <si>
    <t>A:00099021001 GAM DE VILLA AZURDUY, TRANSFERENCIA DE RECUPERACIONES SEGUN NOTA GEF-LCR-JSZ-0168-NOT/26 POR CONCEPTO DE PAGO DE CAPITAL E INTERESES DE ACUERDO A CONTRATO DE FIDEICOMISO “PROYECTOS DE INVERSION PUBLICA” (PIP) FIRMADO ENTRE MINISTERIO DE PLANIFICACION Y EL FNDR.</t>
  </si>
  <si>
    <t>A:00099021001 GAM DE SAN LORENZO, TRANSFERENCIA DE RECUPERACIONES SEGUN NOTA GEF-LCR-JSZ-0168-NOT/26 POR CONCEPTO DE PAGO DE CAPITAL E INTERESES DE ACUERDO A CONTRATO DE FIDEICOMISO “PROYECTOS DE INVERSION PUBLICA” (PIP) FIRMADO ENTRE MINISTERIO DE PLANIFICACION Y EL FNDR.</t>
  </si>
  <si>
    <t>A:00099021001 GAM DE VILLA CHARCAS, TRANSFERENCIA DE RECUPERACIONES SEGUN NOTA GEF-LCR-JSZ-0168-NOT/26 POR CONCEPTO DE PAGO DE CAPITAL E INTERESES DE ACUERDO A CONTRATO DE FIDEICOMISO “PROYECTOS DE INVERSION PUBLICA” (PIP) FIRMADO ENTRE MINISTERIO DE PLANIFICACION Y EL FNDR</t>
  </si>
  <si>
    <t>00099021001 DEPOSITO DE EFECTIVO, DEPOSITANTE: ASOCIACION MISIONERA BOLIVIANA, CONCEPTO: DEVOLUCION CORRESPONDIENTE A DOS SESIONES DE HEMODIALISIS DE PAGO DE SERVICIOS DEL MES DE DICIEMBRE, CUENTA DE DEPOSITO: CUENTA UNICA DEL TESORO</t>
  </si>
  <si>
    <t>00081071102 DEPOSITO DE EFECTIVO, DEPOSITANTE: FANY MORALES CONDORI, CONCEPTO: PREV. 443 DEVOLUCION POR RENDICION DE CUENTAS, CUENTA DE DEPOSITO: CUENTA UNICA DEL TESORO</t>
  </si>
  <si>
    <t>00015011108 DEPOSITO DE EFECTIVO, DEPOSITANTE: ERIKA DANIELA TABOADA MENESES, CONCEPTO: EXAMEN PREOCUPACIONAL, CUENTA DE DEPOSITO: CUENTA UNICA DEL TESORO</t>
  </si>
  <si>
    <t>00099021001 DEPOSITO DE EFECTIVO, DEPOSITANTE: ERLAND GASTON SARAVIA BELTRAN, CONCEPTO: DEV. REVERSION PARCIAL DE PLANILLA 161 PREVENTIVO 1043, CUENTA DE DEPOSITO: CUENTA UNICA DEL TESORO/DJBR</t>
  </si>
  <si>
    <t>00423142001 DEP.DE CHEQ.AJENOS,RET.DE CAM.,CONCEPTO: DEVOLUCION DE PAGO,DEP.: LUIS RENE CORDERO VILDOZO , PROCEDENCIA: BANCO UNION S.A., CHEQUE: 82, FECHA DE EMISION:24/02/2026</t>
  </si>
  <si>
    <t>00099021001 DEP.DE CHEQ.AJENOS,RET.DE CAM.,CONCEPTO: DEPÓSITO,DEP.: EDMUNDO QUISPE VELASCO , PROCEDENCIA: BANCO UNION S.A., CHEQUE: 227965, FECHA DE EMISION:26/02/2026</t>
  </si>
  <si>
    <t>PAGO A FIDA PRÉSTAMO 2000004132 VCTO. 15-02-2026 POR CUENTA DE TGN SEGUN NOTA MEFP/VTCP/DGCP/UODP/No.072/2026 Y NTI. 21291 VALOR 25-02-2026 INTERESES USD 255.851,61 CTA. 3987 CUENTA UNICA DEL TESORO LIBRETA 00099021001 REF.: COMISIONES BANCARIAS</t>
  </si>
  <si>
    <t>20° DESEMBOLSO DE RECURSOS DEL CREDITO AL TGN DESTINADO A FINANCIAR EL FARIP, SG NOTA MEFP/VTCP/DGCP/UEPS/N°107/2026 (3613), EN EL MARCO DE LA RD N°149/2021 CONT. SANO-DLBCI N°5/2022 LEY N°1389 Y DOC. ADJ. ABONO EN LA LIBRETA 00099021001 - &amp;quot;&amp;quot;TGN - RECURSOS ORDINARIOS&amp;quot; (3987)&amp;quot; SG. GLOSA DE REFERENCIA</t>
  </si>
  <si>
    <t>A:00099021001 GAM DE ORURO, TRANSFERENCIA DE RECUPERACIONES SEGUN NOTA GEF-LCR-JSZ-0168-NOT/26 POR CONCEPTO DE PAGO DE CAPITAL E INTERESES DE ACUERDO A CONTRATO DE FIDEICOMISO “PROYECTOS DE INVERSION PUBLICA” (PIP) FIRMADO ENTRE MINISTERIO DE PLANIFICACION Y EL FNDR.</t>
  </si>
  <si>
    <t>A:00099021001 GAM DE CULPINA, TRANSFERENCIA DE RECUPERACIONES SEGUN NOTA GEF-LCR-JSZ-0168-NOT/26 POR CONCEPTO DE PAGO DE CAPITAL E INTERESES DE ACUERDO A CONTRATO DE FIDEICOMISO “PROYECTOS DE INVERSION PUBLICA” (PIP) FIRMADO ENTRE MINISTERIO DE PLANIFICACION Y EL FNDR.</t>
  </si>
  <si>
    <t>A:00099021001 GAM DE CHIMORE, TRANSFERENCIA DE RECUPERACIONES SEGUN NOTA GEF-LCR-JSZ-0168-NOT/26 POR CONCEPTO DE PAGO DE CAPITAL E INTERESES DE ACUERDO A CONTRATO DE FIDEICOMISO “PROYECTOS DE INVERSION PUBLICA” (PIP) FIRMADO ENTRE MINISTERIO DE PLANIFICACION Y EL FNDR.</t>
  </si>
  <si>
    <t>A:00099021001 GAM DE VILLA VACA GUZMAN (MUYUPAMPA), TRANSFERENCIA DE RECUPERACIONES SEGUN NOTA GEF-LCR-JSZ-0168-NOT/26 POR CONCEPTO DE PAGO DE CAPITAL E INTERESES DE ACUERDO A CONTRATO DE FIDEICOMISO “PROYECTOS DE INVERSION PUBLICA” (PIP) FIRMADO ENTRE MINISTERIO DE PLANIFICACION Y EL FNDR.</t>
  </si>
  <si>
    <t>A:00099021001 GAM DE LURIBAY, TRANSFERENCIA DE RECUPERACIONES SEGUN NOTA GEF-LCR-JSZ-0168-NOT/26 POR CONCEPTO DE PAGO DE CAPITAL E INTERESES DE ACUERDO A CONTRATO DE FIDEICOMISO “PROYECTOS DE INVERSION PUBLICA” (PIP) FIRMADO ENTRE MINISTERIO DE PLANIFICACION Y EL FNDR.</t>
  </si>
  <si>
    <t>A:00099021001 GAM DE SIPE SIPE, TRANSFERENCIA DE RECUPERACIONES SEGUN NOTA GEF-LCR-JSZ-0168-NOT/26 POR CONCEPTO DE PAGO DE CAPITAL E INTERESES DE ACUERDO A CONTRATO DE FIDEICOMISO “PROYECTOS DE INVERSION PUBLICA” (PIP) FIRMADO ENTRE MINISTERIO DE PLANIFICACION Y EL FNDR.</t>
  </si>
  <si>
    <t>A:00099021001 GAM DE MOJINETE, TRANSFERENCIA DE RECUPERACIONES SEGUN NOTA GEF-LCR-JSZ-0168-NOT/26 POR CONCEPTO DE PAGO DE CAPITAL E INTERESES DE ACUERDO A CONTRATO DE FIDEICOMISO “PROYECTOS DE INVERSION PUBLICA” (PIP) FIRMADO ENTRE MINISTERIO DE PLANIFICACION Y EL FNDR.</t>
  </si>
  <si>
    <t>A:00099021001 GAM DE SAN MATIAS, TRANSFERENCIA DE RECUPERACIONES SEGUN NOTA GEF-LCR-JSZ-0168-NOT/26 POR CONCEPTO DE PAGO DE CAPITAL E INTERESES DE ACUERDO A CONTRATO DE FIDEICOMISO “PROYECTOS DE INVERSION PUBLICA” (PIP) FIRMADO ENTRE MINISTERIO DE PLANIFICACION Y EL FNDR.</t>
  </si>
  <si>
    <t>A:00099021001 GAM DE CLIZA, TRANSFERENCIA DE RECUPERACIONES SEGUN NOTA GEF-LCR-JSZ-0169-NOT/26 POR CONCEPTO DE PAGO DE CAPITAL E INTERESES DE ACUERDO A CONTRATO DE FIDEICOMISO “PROYECTOS DE INVERSION PUBLICA” (PIP) FIRMADO ENTRE MINISTERIO DE PLANIFICACION Y EL FNDR.</t>
  </si>
  <si>
    <t>A:00099021001 GAM DE CLIZA, GAM AIQUILE, TRANSFERENCIA DE RECUPERACIONES SEGUN NOTA GEF-LCR-JSZ-0169-NOT/26 POR CONCEPTO DE PAGO DE CAPITAL DE ACUERDO A CONTRATO DE FIDEICOMISO “PROYECTOS DE INVERSION PUBLICA” (PIP) FIRMADO ENTRE MINISTERIO DE PLANIFICACION Y EL FNDR.</t>
  </si>
  <si>
    <t>COBRO DE||ÚTILES DE ESCRITORIO POR EL REGISTRO DEL COMPROBANTE CONTABLE N°3489528, POR EL 20° DESEMBOLSO DESTINADO A FARIP SG. NOTA MEFP/VTCP/DGCP/UEPS/N°107/2026 OTORGADO EN EL MARCO DE LA RD. N°149/2021, CONTRATO SANO N°5/2022 Y DOC. ADJ. COBRO DE ÚTILES DE ESCRITORIO DE LA LIBRETA N° 00099021001 - &amp;quot;TGN - RECURSOS ORDINARIOS</t>
  </si>
  <si>
    <t>00099021001 DEPOSITO DE EFECTIVO, DEPOSITANTE: LUZMILA DANILA LIMACHI PABON, CONCEPTO: DEVOLUCION DE AGUINALDO 2025, CUENTA DE DEPOSITO: CUENTA UNICA DEL TESORO/DJBR</t>
  </si>
  <si>
    <t>00099021001 DEPOSITO DE EFECTIVO, DEPOSITANTE: JORGE ISRAEL SANCHEZ PEREZ, CONCEPTO: DEVOLUCION DE AGUINALDO 2025 FUENTE 10, CUENTA DE DEPOSITO: CUENTA UNICA DEL TESORO/DJBR</t>
  </si>
  <si>
    <t>00099021001 DEPOSITO DE EFECTIVO, DEPOSITANTE: LISSETE BAUTISTA MACHICADO, CONCEPTO: DEVOLUCION DE AGUINALDO 2025, CUENTA DE DEPOSITO: CUENTA UNICA DEL TESORO/DJBR</t>
  </si>
  <si>
    <t>00099021001 DEPOSITO DE EFECTIVO, DEPOSITANTE: MARIA DEL CARMEN RODRIGUEZ DE RAMIREZ, CONCEPTO: DEVOLUCION EN DEMASIA, CUENTA DE DEPOSITO: CUENTA UNICA DEL TESORO</t>
  </si>
  <si>
    <t>00099021001 DEPOSITO DE EFECTIVO, DEPOSITANTE: ADALID DOMINGO ZAMORA GUTIERREZ, CONCEPTO: DEVOLUCION MES DE FEBRERO, CUENTA DE DEPOSITO: CUENTA UNICA DEL TESORO</t>
  </si>
  <si>
    <t>00099021001 DEPOSITO DE EFECTIVO, DEPOSITANTE: ROCIO AMPARO RAMOS ROJAS, CONCEPTO: DEVOLUCION DE AGUINALDO 2025, CUENTA DE DEPOSITO: CUENTA UNICA DEL TESORO/DJBR</t>
  </si>
  <si>
    <t>00099021001 DEP.DE CHEQ.AJENOS,RET.DE CAM.,CONCEPTO: PROCESOS COACTIVOS GESTION 2023,DEP.: CAMARA DE SENADORES , PROCEDENCIA: BANCO UNION S.A., CHEQUE: 1143, FECHA DE EMISION:26/02/2026</t>
  </si>
  <si>
    <t>00099021001 DEP.DE CHEQ.AJENOS,RET.DE CAM.,CONCEPTO: PROCESOS COATIVOS GESTION 2024,DEP.: CAMARA DE SENADORES , PROCEDENCIA: BANCO UNION S.A., CHEQUE: 1144, FECHA DE EMISION:26/02/2026</t>
  </si>
  <si>
    <t>00099021001 DEP.DE CHEQ.AJENOS,RET.DE CAM.,CONCEPTO: PROCESOS COACTIVOS GESTION 2025,DEP.: CAMARA DE SENADORES , PROCEDENCIA: BANCO UNION S.A., CHEQUE: 1145, FECHA DE EMISION:26/02/2026</t>
  </si>
  <si>
    <t>00099021001 DEP.DE CHEQ.AJENOS,RET.DE CAM.,CONCEPTO: PROCESOS COACTIVOS GESTION 2025,DEP.: CAMARA DE SENADORES , PROCEDENCIA: BANCO UNION S.A., CHEQUE: 1146, FECHA DE EMISION:26/02/2026</t>
  </si>
  <si>
    <t>00099021001 DEP.DE CHEQ.AJENOS,RET.DE CAM.,CONCEPTO: PAGO POR DEVOLUCION,DEP.: AXS BOLIVIA SA , PROCEDENCIA: BANCO FORTALEZA SOCIEDAD ANONIMA (BANCO FORTALEZA S.A.), CHEQUE: 2140, FECHA DE EMISIO</t>
  </si>
  <si>
    <t>00099021001 DEP.DE CHEQ.AJENOS,RET.DE CAM.,CONCEPTO: DEPÓSITO,DEP.: MARCOS GUSTAVO SAAVEDRA DIAZ , PROCEDENCIA: BANCO UNION S.A., CHEQUE: 227966, FECHA DE EMISION:27/02/2026/DJBR</t>
  </si>
  <si>
    <t>NUMERO DE LIBRETA CUT: 00099021001 OPERACIÓN E18 TRANSFERENCIA DEL SISTEMA FINANCIERO A LA CUT TRANSFERENCIA DE FONDOS RESTITUCION ANTICIPADA DE RECURSOS AL TGN A SOLICITUD FIDEICOMISO FIREPRO REEMBOLSOS CARTERA BDP S.A.M.</t>
  </si>
  <si>
    <t>NUMERO DE LIBRETA CUT: 00099021001 OPERACIÓN E18 TRANSFERENCIA DEL SISTEMA FINANCIERO A LA CUT TRANSFERENCIA DE FONDOS RESTITUCION ANTICIPADA DE RECURSOS AL TGN A SOLICITUD DE FIDEICOMISO FIREPRO</t>
  </si>
  <si>
    <t>NUMERO DE LIBRETA CUT: 00099021001 OPERACIÓN E18 TRANSFERENCIA DEL SISTEMA FINANCIERO A LA CUT TRANSFERENCIA DE FONDOS POR RESTITUCION ANTICIPADA DE RECURSOS AL TGN A SOLICITUD DE FIDEICOMISO FIREPRO INVERSIONES</t>
  </si>
  <si>
    <t>NUMERO DE LIBRETA CUT: 00047134206 OPERACIÓN E75 TRANSFERENCIA DE LA CUENTA FISCAL BUN A LA CUT EN MN TRANSF.FDOS.AL.BCB SG.SOL.GOB. AUTONOMO MUNICIPAL DE MIZQUE CITE: GAMM/DESP - NÂ° 078- E/2026 CUENTA CUT 3987069001 - LIBRETA NÂ° 00047134206 MDRYT-PARIII BS CONTRAPARTE GAMS FTE 42 ORG 210.</t>
  </si>
  <si>
    <t>NUMERO DE LIBRETA CUT: 00099021001 OPERACIÓN E75 TRANSFERENCIA DE LA CUENTA FISCAL BUN A LA CUT EN MN TRANSF.FDOS.AL.BCB SG.SOL.GOBIERNO AUTONOMO MUNICIPAL DE YUNGUYO DE LITORAL CITE: G.A.M.Y.L. - MAE NÂ° 23/2026 CUENTA CUT 3987 LIBRETA NÂ° 00099021001 TGN - RECURSOS ORDINARIOS</t>
  </si>
  <si>
    <t>PAGO A BID PRÉSTAMO 3091/BL-BO VCTO. 27-02-2026 POR CUENTA DE TGN , NTI. 21158 VALOR 27-02-2026 CAPITAL USD 503.974,89 INTERESES USD 358.593,69 COMISIONES USD 420,06 CTA. 3987 CUENTA UNICA DEL TESORO LIB. 00099021001 REF.: COMISIONES BANCARIAS</t>
  </si>
  <si>
    <t>A:00099021001 GAD DE SANTA CRUZ, TRANSFERENCIA DE RECUPERACIONES SEGUN NOTA GEF-LCR-JSZ-0168-NOT/26 POR CONCEPTO DE PAGO DE CAPITAL E INTERESES DE ACUERDO A CONTRATO DE FIDEICOMISO “PROYECTOS DE INVERSION PUBLICA” (PIP) FIRMADO ENTRE MINISTERIO DE PLANIFICACION Y EL FNDR.</t>
  </si>
  <si>
    <t>A:00099021001 GAD DE ORURO, TRANSFERENCIA DE RECUPERACIONES SEGUN NOTA GEF-LCR-JSZ-0168-NOT/26 POR CONCEPTO DE PAGO DE CAPITAL E INTERESES DE ACUERDO A CONTRATO DE FIDEICOMISO “PROYECTOS DE INVERSION PUBLICA” (PIP) FIRMADO ENTRE MINISTERIO DE PLANIFICACION Y EL FNDR.</t>
  </si>
  <si>
    <t>A:00099021001 GAM DE CHUMA, TRANSFERENCIA DE RECUPERACIONES SEGUN NOTA GEF-LCR-JSZ-0168-NOT/26 POR CONCEPTO DE PAGO DE CAPITAL E INTERESES DE ACUERDO A CONTRATO DE FIDEICOMISO “PROYECTOS DE INVERSION PUBLICA” (PIP) FIRMADO ENTRE MINISTERIO DE PLANIFICACION Y EL FNDR.</t>
  </si>
  <si>
    <t>A:00099021001 GAD DE TARIJA, TRANSFERENCIA DE RECUPERACIONES SEGUN NOTA GEF-LCR-JSZ-0168-NOT/26 POR CONCEPTO DE PAGO DE CAPITAL E INTERESES DE ACUERDO A CONTRATO DE FIDEICOMISO “PROYECTOS DE INVERSION PUBLICA” (PIP) FIRMADO ENTRE MINISTERIO DE PLANIFICACION Y EL FNDR.</t>
  </si>
  <si>
    <t>A:00099021001 GAM DE SANTA CRUZ DE LA SIERRA, TRANSFERENCIA DE RECUPERACIONES SEGUN NOTA GEF-LCR-JSZ-0168-NOT/26 POR CONCEPTO DE PAGO DE CAPITAL E INTERESES DE ACUERDO A CONTRATO DE FIDEICOMISO “PROYECTOS DE INVERSION PUBLICA” (PIP) FIRMADO ENTRE MINISTERIO DE PLANIFICACION Y EL FNDR</t>
  </si>
  <si>
    <t>A:00099021001 GAM DE SANTA CRUZ DE LA SIERRA, TRANSFERENCIA DE RECUPERACIONES SEGUN NOTA GEF-LCR-JSZ-0168-NOT/26 POR CONCEPTO DE PAGO DE CAPITAL E INTERESES DE ACUERDO A CONTRATO DE FIDEICOMISO “PROYECTOS DE INVERSION PUBLICA” (PIP) FIRMADO ENTRE MINISTERIO DE PLANIFICACION Y EL FNDR.</t>
  </si>
  <si>
    <t>A:00099021001 GAR DEL GRAN CHACO, TRANSFERENCIA DE RECUPERACIONES SEGUN NOTA GEF-LCR-JSZ-0168-NOT/26 POR CONCEPTO DE PAGO DE CAPITAL E INTERESES DE ACUERDO A CONTRATO DE FIDEICOMISO “PROYECTOS DE INVERSION PUBLICA” (PIP) FIRMADO ENTRE MINISTERIO DE PLANIFICACION Y EL FNDR.</t>
  </si>
  <si>
    <t>A:00099021001 GAM DE SANTIAGO DE ANDAMARCA, TRANSFERENCIA DE RECUPERACIONES SEGUN NOTA GEF-LCR-JSZ-0168-NOT/26 POR CONCEPTO DE PAGO DE CAPITAL E INTERESES DE ACUERDO A CONTRATO DE FIDEICOMISO “PROYECTOS DE INVERSION PUBLICA” (PIP) FIRMADO ENTRE MINISTERIO DE PLANIFICACION Y EL FNDR.</t>
  </si>
  <si>
    <t>A:00099021001 GAM DE COCAPATA, TRANSFERENCIA DE RECUPERACIONES SEGUN NOTA GEF-LCR-JSZ-0168-NOT/26 POR CONCEPTO DE PAGO DE CAPITAL E INTERESES DE ACUERDO A CONTRATO DE FIDEICOMISO “PROYECTOS DE INVERSION PUBLICA” (PIP) FIRMADO ENTRE MINISTERIO DE PLANIFICACION Y EL FNDR.</t>
  </si>
  <si>
    <t>A:00099021001 GAM DE PAZÑA, TRANSFERENCIA DE RECUPERACIONES SEGUN NOTA GEF-LCR-JSZ-0168-NOT/26 POR CONCEPTO DE PAGO DE CAPITAL E INTERESES DE ACUERDO A CONTRATO DE FIDEICOMISO “PROYECTOS DE INVERSION PUBLICA” (PIP) FIRMADO ENTRE MINISTERIO DE PLANIFICACION Y EL FNDR.</t>
  </si>
  <si>
    <t>A:00099021001 GAM DE DESAGUADERO, TRANSFERENCIA DE RECUPERACIONES SEGUN NOTA GEF-LCR-JSZ-0168-NOT/26 POR CONCEPTO DE PAGO DE CAPITAL E INTERESES DE ACUERDO A CONTRATO DE FIDEICOMISO “PROYECTOS DE INVERSION PUBLICA” (PIP) FIRMADO ENTRE MINISTERIO DE PLANIFICACION Y EL FNDR.</t>
  </si>
  <si>
    <t>A:00099021001 GAM DE HUMANATA, TRANSFERENCIA DE RECUPERACIONES SEGUN NOTA GEF-LCR-JSZ-0168-NOT/26 POR CONCEPTO DE PAGO DE CAPITAL E INTERESES DE ACUERDO A CONTRATO DE FIDEICOMISO “PROYECTOS DE INVERSION PUBLICA” (PIP) FIRMADO ENTRE MINISTERIO DE PLANIFICACION Y EL FNDR.</t>
  </si>
  <si>
    <t>A:00099021001 GAM DE MAPIRI, TRANSFERENCIA DE RECUPERACIONES SEGUN NOTA GEF-LCR-JSZ-0168-NOT/26 POR CONCEPTO DE PAGO DE CAPITAL E INTERESES DE ACUERDO A CONTRATO DE FIDEICOMISO “PROYECTOS DE INVERSION PUBLICA” (PIP) FIRMADO ENTRE MINISTERIO DE PLANIFICACION Y EL FNDR.</t>
  </si>
  <si>
    <t>A:00099021001 GAM DE ENTRE RIOS (TARIJA), TRANSFERENCIA DE RECUPERACIONES SEGUN NOTA GEF-LCR-JSZ-0168-NOT/26 POR CONCEPTO DE PAGO DE CAPITAL E INTERESES DE ACUERDO A CONTRATO DE FIDEICOMISO “PROYECTOS DE INVERSION PUBLICA” (PIP) FIRMADO ENTRE MINISTERIO DE PLANIFICACION Y EL FNDR.</t>
  </si>
  <si>
    <t>A:00099021001 GAM DE VILLA TUNARI, TRANSFERENCIA DE RECUPERACIONES SEGUN NOTA GEF-LCR-JSZ-0168-NOT/26 POR CONCEPTO DE PAGO DE CAPITAL E INTERESES DE ACUERDO A CONTRATO DE FIDEICOMISO “PROYECTOS DE INVERSION PUBLICA” (PIP) FIRMADO ENTRE MINISTERIO DE PLANIFICACION Y EL FNDR.</t>
  </si>
  <si>
    <t>A:00099021001 GAM DE SICAYA, TRANSFERENCIA DE RECUPERACIONES SEGUN NOTA GEF-LCR-JSZ-0168-NOT/26 POR CONCEPTO DE PAGO DE CAPITAL E INTERESES DE ACUERDO A CONTRATO DE FIDEICOMISO “PROYECTOS DE INVERSION PUBLICA” (PIP) FIRMADO ENTRE MINISTERIO DE PLANIFICACION Y EL FNDR.</t>
  </si>
  <si>
    <t>A:00099021001 GAM DE COCHABAMBA, TRANSFERENCIA DE RECUPERACIONES SEGUN NOTA GEF-LCR-JSZ-0168-NOT/26 POR CONCEPTO DE PAGO DE CAPITAL E INTERESES DE ACUERDO A CONTRATO DE FIDEICOMISO “PROYECTOS DE INVERSION PUBLICA” (PIP) FIRMADO ENTRE MINISTERIO DE PLANIFICACION Y EL FNDR.</t>
  </si>
  <si>
    <t>A:00099021001 GAM DE SHINAHOTA, TRANSFERENCIA DE RECUPERACIONES SEGUN NOTA GEF-LCR-JSZ-0168-NOT/26 POR CONCEPTO DE PAGO DE CAPITAL E INTERESES DE ACUERDO A CONTRATO DE FIDEICOMISO “PROYECTOS DE INVERSION PUBLICA” (PIP) FIRMADO ENTRE MINISTERIO DE PLANIFICACION Y EL FNDR.</t>
  </si>
  <si>
    <t>A:00099021001 GAD DE TARIJA, TRANSFERENCIA DE RECUPERACIONES SEGUN NOTA GEF-LCR-JSZ-0168-NOT/26 POR CONCEPTO DE PAGO DE CAPITAL E INTERESES DE ACUERDO A CONTRATO DE FIDEICOMISO “PROYECTOS DE INVERSION PUBLICA” (PIP) FIRMADO ENTRE MINISTERIO DE PLANIFICACION Y EL FNDR</t>
  </si>
  <si>
    <t>A:00099021001 GAM DE SOPACHUY, TRANSFERENCIA DE RECUPERACIONES SEGUN NOTA GEF-LCR-JSZ-0168-NOT/26 POR CONCEPTO DE PAGO DE CAPITAL E INTERESES DE ACUERDO A CONTRATO DE FIDEICOMISO “PROYECTOS DE INVERSION PUBLICA” (PIP) FIRMADO ENTRE MINISTERIO DE PLANIFICACION Y EL FNDR.</t>
  </si>
  <si>
    <t>A:00099021001 GAM DE ENTRE RIOS (COCHABAMBA), TRANSFERENCIA DE RECUPERACIONES SEGUN NOTA GEF-LCR-JSZ-0168-NOT/26 POR CONCEPTO DE PAGO DE CAPITAL E INTERESES DE ACUERDO A CONTRATO DE FIDEICOMISO “PROYECTOS DE INVERSION PUBLICA” (PIP) FIRMADO ENTRE MINISTERIO DE PLANIFICACION Y EL FNDR.</t>
  </si>
  <si>
    <t>A:00099021001 GAM DE TARVITA, TRANSFERENCIA DE RECUPERACIONES SEGUN NOTA GEF-LCR-JSZ-0168-NOT/26 POR CONCEPTO DE PAGO DE CAPITAL E INTERESES DE ACUERDO A CONTRATO DE FIDEICOMISO “PROYECTOS DE INVERSION PUBLICA” (PIP) FIRMADO ENTRE MINISTERIO DE PLANIFICACION Y EL FNDR.</t>
  </si>
  <si>
    <t>A:00099021001 GAM DE VINTO, TRANSFERENCIA DE RECUPERACIONES SEGUN NOTA GEF-LCR-JSZ-0168-NOT/26 POR CONCEPTO DE PAGO DE CAPITAL E INTERESES DE ACUERDO A CONTRATO DE FIDEICOMISO “PROYECTOS DE INVERSION PUBLICA” (PIP) FIRMADO ENTRE MINISTERIO DE PLANIFICACION Y EL FNDR.</t>
  </si>
  <si>
    <t>A:00099021001 GAM DE SAN CARLOS, TRANSFERENCIA DE RECUPERACIONES SEGUN NOTA GEF-LCR-JSZ-0168-NOT/26 POR CONCEPTO DE PAGO DE CAPITAL E INTERESES DE ACUERDO A CONTRATO DE FIDEICOMISO “PROYECTOS DE INVERSION PUBLICA” (PIP) FIRMADO ENTRE MINISTERIO DE PLANIFICACION Y EL FNDR.</t>
  </si>
  <si>
    <t>CONCILIADO_PARCIAL</t>
  </si>
  <si>
    <t>D00279980011</t>
  </si>
  <si>
    <t>D00280040006</t>
  </si>
  <si>
    <t>D00280100008</t>
  </si>
  <si>
    <t>D00280170007</t>
  </si>
  <si>
    <t>G34711140003</t>
  </si>
  <si>
    <t>D00280390006</t>
  </si>
  <si>
    <t>D00280450007</t>
  </si>
  <si>
    <t>S11483900002</t>
  </si>
  <si>
    <t>G34792500001</t>
  </si>
  <si>
    <t>G34796980002</t>
  </si>
  <si>
    <t>G34796980003</t>
  </si>
  <si>
    <t>G34796960001</t>
  </si>
  <si>
    <t>G34798540001</t>
  </si>
  <si>
    <t>D00280800007</t>
  </si>
  <si>
    <t>D00280850006</t>
  </si>
  <si>
    <t>G34830780001</t>
  </si>
  <si>
    <t>D00280900012</t>
  </si>
  <si>
    <t>D00280990002</t>
  </si>
  <si>
    <t>S11489310001</t>
  </si>
  <si>
    <t>S11489310002</t>
  </si>
  <si>
    <t>D00281030006</t>
  </si>
  <si>
    <t>S11489930001</t>
  </si>
  <si>
    <t>D00281140009</t>
  </si>
  <si>
    <t>G34883240001</t>
  </si>
  <si>
    <t>D00281190009</t>
  </si>
  <si>
    <t>G34909960001</t>
  </si>
  <si>
    <t>D00281240008</t>
  </si>
  <si>
    <t>AJUSTE COMPLEMENTARIO POR REVALORIZACION SALDOS DE ACTIVOS DE RESERVA Y OBLIGACIONES MONEDA EXTRANJERA (DOLARES) Saldo MO = -306615565.21 ;Bs/Mo: 6.86000000000 ;Saldo Bs: -2103382777.33</t>
  </si>
  <si>
    <t>AJUSTE COMPLEMENTARIO POR REVALORIZACION SALDOS DE ACTIVOS DE RESERVA Y OBLIGACIONES MONEDA EXTRANJERA (DOLARES) Saldo MO = -297902674.84 ;Bs/Mo: 6.86000000000 ;Saldo Bs: -2043612349.41</t>
  </si>
  <si>
    <t>AJUSTE COMPLEMENTARIO POR REVALORIZACION SALDOS DE ACTIVOS DE RESERVA Y OBLIGACIONES MONEDA EXTRANJERA (DOLARES) Saldo MO = -297535026.23 ;Bs/Mo: 6.86000000000 ;Saldo Bs: -2041090279.93</t>
  </si>
  <si>
    <t>AJUSTE COMPLEMENTARIO POR REVALORIZACION SALDOS DE ACTIVOS DE RESERVA Y OBLIGACIONES MONEDA EXTRANJERA (DOLARES) Saldo MO = -291954305.06 ;Bs/Mo: 6.86000000000 ;Saldo Bs: -2002806532.72</t>
  </si>
  <si>
    <t>PAGO PRÉSTAMO BID 939-SF-BO VCTO. 08-02-2026 POR CUENTA DE BANCO DE DESARROLLO , VALOR 09-02-2026 CAPITAL USD 651.382,87 INTERESES USD 65.673,67 CTA. 5970 CUENTA UNICA DEL TESORO DOLARES AMERICANOS LIB. 00099021001-ALIVIO MDRI</t>
  </si>
  <si>
    <t>AJUSTE COMPLEMENTARIO POR REVALORIZACION SALDOS DE ACTIVOS DE RESERVA Y OBLIGACIONES MONEDA EXTRANJERA (DOLARES) Saldo MO = -283686303.87 ;Bs/Mo: 6.86000000000 ;Saldo Bs: -1946088044.53</t>
  </si>
  <si>
    <t>AJUSTE COMPLEMENTARIO POR REVALORIZACION SALDOS DE ACTIVOS DE RESERVA Y OBLIGACIONES MONEDA EXTRANJERA (DOLARES) Saldo MO = -290076257.82 ;Bs/Mo: 6.86000000000 ;Saldo Bs: -1989923128.64</t>
  </si>
  <si>
    <t>||TRANSFERENCIA DE FONDOS S/G MENSAJE SWIFT NRO. 1754, Y CORREO ELECTRONICO DE LA FECHA ENVIADO POR YACIMIENTOS PETROLÍFEROS FISCALES BOLIVIANOS. (SECTOR PÚBLICO). A LA LIB. N°00513012005 YPFB OPERACIONES EXTRA.USD. P/CTA.CUENTA DE FUTURA ENERGY DMCC</t>
  </si>
  <si>
    <t>PAGO A CAF PRÉSTAMO CFA009272 VCTO. 18-02-2026 POR CUENTA DE TGN , NTI. 21118 VALOR 18-02-2026 CAPITAL USD 3.895.987,79 INTERESES USD 1.409.814,18 COMISIONES USD 12.881,37 CTA. 5970 CUENTA UNICA DEL TESORO DOLARES AMERICANOS LIB. 00099021001</t>
  </si>
  <si>
    <t>TRANSFERENCIA RECIBIDA DEL EXTERIOR SEGÚN MENSAJES SWIFT NOS. 1853-1778 (REM.EXT.) DE FECHA 18/02/2026 POR DESEMBOLSO DE BIRF PRÉSTAMO IBRD 9643-BO 001-UCEP MI RIEGO 00041247006 UCEP MI RIEGO - USD PROY.GESTION RESILIENTE BM9643</t>
  </si>
  <si>
    <t>TRANSFERENCIA RECIBIDA DEL EXTERIOR SEGÚN MENSAJES SWIFT NOS. 1853-1778 (REM.EXT.) DE FECHA 18/02/2026 POR DESEMBOLSO DE BIRF PRÉSTAMO IBRD 9643-BO 001-UCEP MI RIEGO 00041247006 UCEP MI RIEGO - USD PROY.GESTION RESILIENTE BM9643 REF.: UTILES DE ESCRITORIO</t>
  </si>
  <si>
    <t>PAGO A BIRF PRÉSTAMO BIRF 8735-BO VCTO. 15-02-2026 POR CUENTA DE TGN , NTI. 21134 VALOR 18-02-2026 CAPITAL USD 4.187.483,07 INTERESES USD 2.386.231,57 COMISIONES (1.798,66) CTA. 5970 CUENTA UNICA DEL TESORO DOLARES AMERICANOS LIB. 00099021001</t>
  </si>
  <si>
    <t>PAGO A BID PRÉSTAMO 4414/KI-BO VCTO. 15-02-2026 POR CUENTA DE TGN , NTI. 20927 VALOR 18-02-2026 INTERESES USD 80.632,48 CTA. 5970 CUENTA UNICA DEL TESORO DOLARES AMERICANOS LIB. 00099021001</t>
  </si>
  <si>
    <t>AJUSTE COMPLEMENTARIO POR REVALORIZACION SALDOS DE ACTIVOS DE RESERVA Y OBLIGACIONES MONEDA EXTRANJERA (DOLARES) Saldo MO = -245979986.66 ;Bs/Mo: 6.86000000000 ;Saldo Bs: -1687422708.52</t>
  </si>
  <si>
    <t>AJUSTE COMPLEMENTARIO POR REVALORIZACION SALDOS DE ACTIVOS DE RESERVA Y OBLIGACIONES MONEDA EXTRANJERA (DOLARES) Saldo MO = -250015538.12 ;Bs/Mo: 6.86000000000 ;Saldo Bs: -1715106591.51</t>
  </si>
  <si>
    <t>PAGO A JICA PRÉSTAMO BV-P5 VCTO. 20-02-2026 POR CUENTA DE TGN , NTI. 21165 VALOR 20-02-2026 INTERESES JPY 373.521,00 COMISIONES JPY 1.002.240,00 CTA. 5970 CUENTA UNICA DEL TESORO DOLARES AMERICANOS LIB.00099021001</t>
  </si>
  <si>
    <t>AJUSTE COMPLEMENTARIO POR REVALORIZACION SALDOS DE ACTIVOS DE RESERVA Y OBLIGACIONES MONEDA EXTRANJERA (DOLARES) Saldo MO = -250937327.04 ;Bs/Mo: 6.86000000000 ;Saldo Bs: -1721430063.50</t>
  </si>
  <si>
    <t>AJUSTE COMPLEMENTARIO POR REVALORIZACION SALDOS DE ACTIVOS DE RESERVA Y OBLIGACIONES MONEDA EXTRANJERA (DOLARES) Saldo MO = -250938076.59 ;Bs/Mo: 6.86000000000 ;Saldo Bs: -1721435205.40</t>
  </si>
  <si>
    <t>||PAGO A EXIMBANK COREA PRÉSTAMO EDCF NO. BOL-2 VCTO. 20-02-2026 POR CUENTA DE TGN , NTI. 21284 VALOR 23-02-2026 CAPITAL KRW 713.093.000,00 INTERESES KRW 16.321.780,00 CTA. 5970 CUENTA UNICA DEL TESORO DOLARES AMERICANOS LIB. 00099021001</t>
  </si>
  <si>
    <t>||PAGO A EXIMBANK COREA PRÉSTAMO EDCF NO. BOL-2 VCTO. 20-02-2026 POR CUENTA DE TGN , NTI. 21284 VALOR 23-02-2026 CAPITAL KRW 713.093.000,00 INTERESES KRW 16.321.780,00 CTA. 5970 CUENTA UNICA DEL TESORO DOLARES AMERICANOS LIB. 00099021001 (COMISIONES DEL BANQUERO)</t>
  </si>
  <si>
    <t>AJUSTE COMPLEMENTARIO POR REVALORIZACION SALDOS DE ACTIVOS DE RESERVA Y OBLIGACIONES MONEDA EXTRANJERA (DOLARES) Saldo MO = -273496163.84 ;Bs/Mo: 6.86000000000 ;Saldo Bs: -1876183683.93</t>
  </si>
  <si>
    <t>||PAGO A FONPLATA PRÉSTAMO BOL 22/2014 VCTO. 24-02-2026 POR CUENTA DE TGN , NTI. 21289 VALOR 24-02-2026 CAPITAL USD 693.086,92 INTERESES USD 193.918,47 CTA. 5970 CUENTA UNICA DEL TESORO DOLARES AMERICANOS LIB. 00099021001</t>
  </si>
  <si>
    <t>AJUSTE COMPLEMENTARIO POR REVALORIZACION SALDOS DE ACTIVOS DE RESERVA Y OBLIGACIONES MONEDA EXTRANJERA (DOLARES) Saldo MO = -240433528.44 ;Bs/Mo: 6.86000000000 ;Saldo Bs: -1649374005.09</t>
  </si>
  <si>
    <t>PAGO A FIDA PRÉSTAMO 2000004132 VCTO. 15-02-2026 POR CUENTA DE TGN SEGUN NOTA MEFP/VTCP/DGCP/UODP/No.072/2026 Y NTI. 21291 VALOR 25-02-2026 INTERESES USD 255.851,61 CTA. 5970 CUENTA UNICA DEL TESORO DOLARES AMERICANOS LIBRETA 00099021001</t>
  </si>
  <si>
    <t>AJUSTE COMPLEMENTARIO POR REVALORIZACION SALDOS DE ACTIVOS DE RESERVA Y OBLIGACIONES MONEDA EXTRANJERA (DOLARES) Saldo MO = -240359086.60 ;Bs/Mo: 6.86000000000 ;Saldo Bs: -1648863334.09</t>
  </si>
  <si>
    <t>PAGO A BID PRÉSTAMO 3091/BL-BO VCTO. 27-02-2026 POR CUENTA DE TGN , NTI. 21158 VALOR 27-02-2026 CAPITAL USD 503.974,89 INTERESES USD 358.593,69 COMISIONES USD 420,06 CTA. 5970 CUENTA UNICA DEL TESORO DOLARES AMERICANOS LIB. 00099021001</t>
  </si>
  <si>
    <t>AJUSTE COMPLEMENTARIO POR REVALORIZACION SALDOS DE ACTIVOS DE RESERVA Y OBLIGACIONES MONEDA EXTRANJERA (DOLARES) Saldo MO = -238054112.94 ;Bs/Mo: 6.86000000000 ;Saldo Bs: -1633051214.79</t>
  </si>
  <si>
    <t>De: 00099021001 A:00382014303 Transferencia de recursos a solicitud de la Agencia de Infraestructura en Salud y Equipamiento Médico mediante nota CITE:AISEM/DGE/BID 4612/CE/00070/26 Contrato de Préstamo BID 4612/BL-BO (operación bimonetaria</t>
  </si>
  <si>
    <t>00382014303</t>
  </si>
  <si>
    <t>00086048003</t>
  </si>
  <si>
    <t>De: 00086048003 A:00041248002 Transferencia de recursos a solicitud de la Unidad de Coordinación y Ejecución del Programa Más Inversión para Riego dependiente del Ministerio de Desarrollo Productivo, Rural y Agua mediante nota CITE: VAR/MIR</t>
  </si>
  <si>
    <t>00041248002</t>
  </si>
  <si>
    <t>00086048002</t>
  </si>
  <si>
    <t>De: 00086048002 A:00041248001 Transferencia de recursos a solicitud de la Unidad de Coordinación y Ejecución del Programa Más Inversión para Riego dependiente del Ministerio de Desarrollo Productivo, Rural y Agua mediante nota CITE: VAR/MIR</t>
  </si>
  <si>
    <t>00041248001</t>
  </si>
  <si>
    <t>00086047012</t>
  </si>
  <si>
    <t>De: 00086047012 A:00041247011 Transferencia de recursos a solicitud de la Unidad de Coordinación y Ejecución del Programa Más Inversión para Riego dependiente del Ministerio de Desarrollo Productivo, Rural y Agua mediante nota CITE: VAR/MIR</t>
  </si>
  <si>
    <t>00041247011</t>
  </si>
  <si>
    <t>00086047011</t>
  </si>
  <si>
    <t>De: 00086047011 A:00041247010 Transferencia de recursos a solicitud de la Unidad de Coordinación y Ejecución del Programa Más Inversión para Riego dependiente del Ministerio de Desarrollo Productivo, Rural y Agua mediante nota CITE: VAR/MIR</t>
  </si>
  <si>
    <t>00041247010</t>
  </si>
  <si>
    <t>00086047010</t>
  </si>
  <si>
    <t>De: 00086047010 A:00041247009 Transferencia de recursos a solicitud de la Unidad de Coordinación y Ejecución del Programa Más Inversión para Riego dependiente del Ministerio de Desarrollo Productivo, Rural y Agua mediante nota CITE: VAR/MIR</t>
  </si>
  <si>
    <t>00041247009</t>
  </si>
  <si>
    <t>00086047008</t>
  </si>
  <si>
    <t>De: 00086047008 A:00041247008 Transferencia de recursos a solicitud de la Unidad de Coordinación y Ejecución del Programa Más Inversión para Riego dependiente del Ministerio de Desarrollo Productivo, Rural y Agua mediante nota CITE: VAR/MIR</t>
  </si>
  <si>
    <t>00041247008</t>
  </si>
  <si>
    <t>00086047007</t>
  </si>
  <si>
    <t>De: 00086047007 A:00041247007 Transferencia de recursos a solicitud de la Unidad de Coordinación y Ejecución del Programa Más Inversión para Riego dependiente del Ministerio de Desarrollo Productivo, Rural y Agua mediante nota CITE: VAR/MIR</t>
  </si>
  <si>
    <t>00041247007</t>
  </si>
  <si>
    <t>00086047006</t>
  </si>
  <si>
    <t>De: 00086047006 A:00041247006 Transferencia de recursos a solicitud de la Unidad de Coordinación y Ejecución del Programa Más Inversión para Riego dependiente del Ministerio de Desarrollo Productivo, Rural y Agua mediante nota CITE: VAR/MIR</t>
  </si>
  <si>
    <t>00041247006</t>
  </si>
  <si>
    <t>00086047005</t>
  </si>
  <si>
    <t>De: 00086047005 A:00041247005 Transferencia de recursos a solicitud de la Unidad de Coordinación y Ejecución del Programa Más Inversión para Riego dependiente del Ministerio de Desarrollo Productivo, Rural y Agua mediante nota CITE: VAR/MIR</t>
  </si>
  <si>
    <t>00041247005</t>
  </si>
  <si>
    <t>00086047004</t>
  </si>
  <si>
    <t>De: 00086047004 A:00041247004 Transferencia de recursos a solicitud de la Unidad de Coordinación y Ejecución del Programa Más Inversión para Riego dependiente del Ministerio de Desarrollo Productivo, Rural y Agua mediante nota CITE: VAR/MIR</t>
  </si>
  <si>
    <t>00041247004</t>
  </si>
  <si>
    <t>00086047003</t>
  </si>
  <si>
    <t>De: 00086047003 A:00041247003 Transferencia de recursos a solicitud de la Unidad de Coordinación y Ejecución del Programa Más Inversión para Riego dependiente del Ministerio de Desarrollo Productivo, Rural y Agua mediante nota CITE: VAR/MIR</t>
  </si>
  <si>
    <t>00041247003</t>
  </si>
  <si>
    <t>00086047002</t>
  </si>
  <si>
    <t>De: 00086047002 A:00041247002 Transferencia de recursos a solicitud de la Unidad de Coordinación y Ejecución del Programa Más Inversión para Riego dependiente del Ministerio de Desarrollo Productivo, Rural y Agua mediante nota CITE: VAR/MIR</t>
  </si>
  <si>
    <t>00041247002</t>
  </si>
  <si>
    <t>00086047001</t>
  </si>
  <si>
    <t>De: 00086047001 A:00041247001 Transferencia de recursos a solicitud de la Unidad de Coordinación y Ejecución del Programa Más Inversión para Riego dependiente del Ministerio de Desarrollo Productivo, Rural y Agua mediante nota CITE: VAR/MIR</t>
  </si>
  <si>
    <t>00041247001</t>
  </si>
  <si>
    <t>00086044201</t>
  </si>
  <si>
    <t>De: 00086044201 A:00041244201 Transferencia de recursos a solicitud de la Unidad de Coordinación y Ejecución del Programa Más Inversión para Riego dependiente del Ministerio de Desarrollo Productivo, Rural y Agua mediante nota CITE: VAR/MIR</t>
  </si>
  <si>
    <t>00041244201</t>
  </si>
  <si>
    <t>00086044101</t>
  </si>
  <si>
    <t>De: 00086044101 A:00041244101 Transferencia de recursos a solicitud de la Unidad de Coordinación y Ejecución del Programa Más Inversión para Riego dependiente del Ministerio de Desarrollo Productivo, Rural y Agua mediante nota CITE: VAR/MIR</t>
  </si>
  <si>
    <t>00041244101</t>
  </si>
  <si>
    <t>00086057008</t>
  </si>
  <si>
    <t>De: 00086057008 A:00041267006 Transferencia de recursos a solicitud de la Unidad Coordinadora del Programa de Agua y Alcantarillado Periurbano UCP-PAAP dependiente del Ministerio de Desarrollo Productivo, Rural y Agua realizado mediante not</t>
  </si>
  <si>
    <t>00041267006</t>
  </si>
  <si>
    <t>00086051101</t>
  </si>
  <si>
    <t>De: 00086051101 A:00041261101 Transferencia de recursos a solicitud de la Unidad Coordinadora del Programa de Agua y Alcantarillado Periurbano UCP-PAAP dependiente del Ministerio de Desarrollo Productivo, Rural y Agua realizado mediante not</t>
  </si>
  <si>
    <t>00041261101</t>
  </si>
  <si>
    <t>00086051102</t>
  </si>
  <si>
    <t>De: 00086051102 A:00041261102 Transferencia de recursos a solicitud de la Unidad Coordinadora del Programa de Agua y Alcantarillado Periurbano UCP-PAAP dependiente del Ministerio de Desarrollo Productivo, Rural y Agua realizado mediante not</t>
  </si>
  <si>
    <t>00041261102</t>
  </si>
  <si>
    <t>00086051103</t>
  </si>
  <si>
    <t>De: 00086051103 A:00041261103 Transferencia de recursos a solicitud de la Unidad Coordinadora del Programa de Agua y Alcantarillado Periurbano UCP-PAAP dependiente del Ministerio de Desarrollo Productivo, Rural y Agua realizado mediante not</t>
  </si>
  <si>
    <t>00041261103</t>
  </si>
  <si>
    <t>00086054103</t>
  </si>
  <si>
    <t>De: 00086054103 A:00041264101 Transferencia de recursos a solicitud de la Unidad Coordinadora del Programa de Agua y Alcantarillado Periurbano UCP-PAAP dependiente del Ministerio de Desarrollo Productivo, Rural y Agua realizado mediante not</t>
  </si>
  <si>
    <t>00041264101</t>
  </si>
  <si>
    <t>00086054104</t>
  </si>
  <si>
    <t>De: 00086054104 A:00041264102 Transferencia de recursos a solicitud de la Unidad Coordinadora del Programa de Agua y Alcantarillado Periurbano UCP-PAAP dependiente del Ministerio de Desarrollo Productivo, Rural y Agua realizado mediante not</t>
  </si>
  <si>
    <t>00041264102</t>
  </si>
  <si>
    <t>00086054201</t>
  </si>
  <si>
    <t>De: 00086054201 A:00041264201 Transferencia de recursos a solicitud de la Unidad Coordinadora del Programa de Agua y Alcantarillado Periurbano UCP-PAAP dependiente del Ministerio de Desarrollo Productivo, Rural y Agua realizado mediante not</t>
  </si>
  <si>
    <t>00041264201</t>
  </si>
  <si>
    <t>00086054202</t>
  </si>
  <si>
    <t>De: 00086054202 A:00041264202 Transferencia de recursos a solicitud de la Unidad Coordinadora del Programa de Agua y Alcantarillado Periurbano UCP-PAAP dependiente del Ministerio de Desarrollo Productivo, Rural y Agua realizado mediante not</t>
  </si>
  <si>
    <t>00041264202</t>
  </si>
  <si>
    <t>00086057002</t>
  </si>
  <si>
    <t>De: 00086057002 A:00041267002 Transferencia de recursos a solicitud de la Unidad Coordinadora del Programa de Agua y Alcantarillado Periurbano UCP-PAAP dependiente del Ministerio de Desarrollo Productivo, Rural y Agua realizado mediante not</t>
  </si>
  <si>
    <t>00041267002</t>
  </si>
  <si>
    <t>00086057003</t>
  </si>
  <si>
    <t>De: 00086057003 A:00041267001 Transferencia de recursos a solicitud de la Unidad Coordinadora del Programa de Agua y Alcantarillado Periurbano UCP-PAAP dependiente del Ministerio de Desarrollo Productivo, Rural y Agua realizado mediante not</t>
  </si>
  <si>
    <t>00041267001</t>
  </si>
  <si>
    <t>00086057005</t>
  </si>
  <si>
    <t>De: 00086057005 A:00041267003 Transferencia de recursos a solicitud de la Unidad Coordinadora del Programa de Agua y Alcantarillado Periurbano UCP-PAAP dependiente del Ministerio de Desarrollo Productivo, Rural y Agua realizado mediante not</t>
  </si>
  <si>
    <t>00041267003</t>
  </si>
  <si>
    <t>00086057006</t>
  </si>
  <si>
    <t>De: 00086057006 A:00041267004 Transferencia de recursos a solicitud de la Unidad Coordinadora del Programa de Agua y Alcantarillado Periurbano UCP-PAAP dependiente del Ministerio de Desarrollo Productivo, Rural y Agua realizado mediante not</t>
  </si>
  <si>
    <t>00041267004</t>
  </si>
  <si>
    <t>00086057007</t>
  </si>
  <si>
    <t>De: 00086057007 A:00041267005 Transferencia de recursos a solicitud de la Unidad Coordinadora del Programa de Agua y Alcantarillado Periurbano UCP-PAAP dependiente del Ministerio de Desarrollo Productivo, Rural y Agua realizado mediante not</t>
  </si>
  <si>
    <t>00041267005</t>
  </si>
  <si>
    <t>00086057010</t>
  </si>
  <si>
    <t>De: 00086057010 A:00041267007 Transferencia de recursos a solicitud de la Unidad Coordinadora del Programa de Agua y Alcantarillado Periurbano UCP-PAAP dependiente del Ministerio de Desarrollo Productivo, Rural y Agua realizado mediante not</t>
  </si>
  <si>
    <t>00041267007</t>
  </si>
  <si>
    <t>00086057011</t>
  </si>
  <si>
    <t>De: 00086057011 A:00041267008 Transferencia de recursos a solicitud de la Unidad Coordinadora del Programa de Agua y Alcantarillado Periurbano UCP-PAAP dependiente del Ministerio de Desarrollo Productivo, Rural y Agua realizado mediante not</t>
  </si>
  <si>
    <t>00041267008</t>
  </si>
  <si>
    <t>00086057012</t>
  </si>
  <si>
    <t>De: 00086057012 A:00041267009 Transferencia de recursos a solicitud de la Unidad Coordinadora del Programa de Agua y Alcantarillado Periurbano UCP-PAAP dependiente del Ministerio de Desarrollo Productivo, Rural y Agua realizado mediante not</t>
  </si>
  <si>
    <t>00041267009</t>
  </si>
  <si>
    <t>00086057013</t>
  </si>
  <si>
    <t>De: 00086057013 A:00041267010 Transferencia de recursos a solicitud de la Unidad Coordinadora del Programa de Agua y Alcantarillado Periurbano UCP-PAAP dependiente del Ministerio de Desarrollo Productivo, Rural y Agua realizado mediante not</t>
  </si>
  <si>
    <t>00041267010</t>
  </si>
  <si>
    <t>00086077009</t>
  </si>
  <si>
    <t>De: 00086077009 A:00041257005 Transferencia de recursos a solicitud de la Unidad Coordinadora y Ejecutora de Programas y Proyectos UCEP dependiente del Ministerio de Desarrollo Productivo, Rural y Agua mediante nota CITE: CAR/UCEP-MMAYA-01</t>
  </si>
  <si>
    <t>00041257005</t>
  </si>
  <si>
    <t>00291014369</t>
  </si>
  <si>
    <t>00291014381</t>
  </si>
  <si>
    <t>00086101101</t>
  </si>
  <si>
    <t>De: 00086101101 A:00041271101 Transferencia de recursos a solicitud de la Unidad de Coordinación del Programa Piloto de Resiliencia Climática dependiente del Ministerio de Desarrollo Productivo, Rural y Agua mediante nota CITE: CAR/UCP-PPCR</t>
  </si>
  <si>
    <t>00086104101</t>
  </si>
  <si>
    <t>De: 00086104101 A:00041274101 Transferencia de recursos a solicitud de la Unidad de Coordinación del Programa Piloto de Resiliencia Climática dependiente del Ministerio de Desarrollo Productivo, Rural y Agua mediante nota CITE: CAR/UCP-PPCR</t>
  </si>
  <si>
    <t>00086104202</t>
  </si>
  <si>
    <t>De: 00086104202 A:00041274202 Transferencia de recursos a solicitud de la Unidad de Coordinación del Programa Piloto de Resiliencia Climática dependiente del Ministerio de Desarrollo Productivo, Rural y Agua mediante nota CITE: CAR/UCP-PPCR</t>
  </si>
  <si>
    <t>00086107011</t>
  </si>
  <si>
    <t>De: 00086107011 A:00041277001 Transferencia de recursos a solicitud de la Unidad de Coordinación del Programa Piloto de Resilencia Climática dependiente del Ministerio de Desarrollo Productivo, Rural y Agua mediante nota CITE: CAR/UCP-PPCR/</t>
  </si>
  <si>
    <t>00086107013</t>
  </si>
  <si>
    <t>De: 00086107013 A:00041277002 Transferencia de recursos a solicitud de la Unidad de Coordinación del Programa Piloto de Resilencia Climática dependiente del Ministerio de Desarrollo Productivo, Rural y Agua mediante nota CITE: CAR/UCP-PPCR/</t>
  </si>
  <si>
    <t>De: 00389012001 A:00099021001 Transferencia de recursos a solicitud de la Dirección General de Administración y Finanzas Territoriales mediante nota interna CITE: MEFP/VTCP/DGAFT/USCFT/N°43/2026, por concepto de recuperaciones de la deuda e</t>
  </si>
  <si>
    <t>00086058003</t>
  </si>
  <si>
    <t>De: 00086058003 A:00041268001 Transferencia de recursos a solicitud de la Unidad Coordinadora del Programa de Agua y Alcantarillado Periurbano UCP-PAAP dependiente del Ministerio de Desarrollo Productivo, Rural y Agua realizado mediante not</t>
  </si>
  <si>
    <t>00041268001</t>
  </si>
  <si>
    <t>00086058004</t>
  </si>
  <si>
    <t>De: 00086058004 A:00041268002 Transferencia de recursos a solicitud de la Unidad Coordinadora del Programa de Agua y Alcantarillado Periurbano UCP-PAAP dependiente del Ministerio de Desarrollo Productivo, Rural y Agua realizado mediante not</t>
  </si>
  <si>
    <t>00041268002</t>
  </si>
  <si>
    <t>00086058005</t>
  </si>
  <si>
    <t>De: 00086058005 A:00041268003 Transferencia de recursos a solicitud de la Unidad Coordinadora del Programa de Agua y Alcantarillado Periurbano UCP-PAAP dependiente del Ministerio de Desarrollo Productivo, Rural y Agua realizado mediante not</t>
  </si>
  <si>
    <t>00041268003</t>
  </si>
  <si>
    <t>00086058006</t>
  </si>
  <si>
    <t>De: 00086058006 A:00041268004 Transferencia de recursos a solicitud de la Unidad Coordinadora del Programa de Agua y Alcantarillado Periurbano UCP-PAAP dependiente del Ministerio de Desarrollo Productivo, Rural y Agua realizado mediante not</t>
  </si>
  <si>
    <t>00041268004</t>
  </si>
  <si>
    <t>00041127001</t>
  </si>
  <si>
    <t>De: 00041127001 A:00054027001 Transferencia de recursos a solicitud de Conoce Bolivia dependiente del Ministerio de Turismo Sostenible, Culturas, Folklore y Gastronomía realizado mediante nota CAR/COBOL-DGE-UEPPFE N° 0133/2026, en el marco</t>
  </si>
  <si>
    <t>00086024101</t>
  </si>
  <si>
    <t>De: 00086024101 A:00041234101 Transferencia de recursos a solicitud de la Unidad Operativa Boliviana de la Autoridad Binacional Autónoma del Sistema Hídrico - TDPS realizado mediante nota CITE: UOB.-ALT/UAF.N° 15/2026, en el marco del Decre</t>
  </si>
  <si>
    <t>00041234101</t>
  </si>
  <si>
    <t>00047081101</t>
  </si>
  <si>
    <t>De: 00047081101 A:00041151101 Transferencia de recursos a solicitud de SENASAG dependiente del Ministerio de Desarrollo Productivo, Rural y Agua realizado mediante nota CITE: SENASAG/DN/N°335/2026, en el marco del Decreto Supremo N°5488 de</t>
  </si>
  <si>
    <t>00041151101</t>
  </si>
  <si>
    <t>00047081102</t>
  </si>
  <si>
    <t>De: 00047081102 A:00041151102 Transferencia de recursos a solicitud de SENASAG dependiente del Ministerio de Desarrollo Productivo, Rural y Agua realizado mediante nota CITE: SENASAG/DN/N°335/2026, en el marco del Decreto Supremo N°5488 de</t>
  </si>
  <si>
    <t>00041151102</t>
  </si>
  <si>
    <t>00047081103</t>
  </si>
  <si>
    <t>De: 00047081103 A:00041151103 Transferencia de recursos a solicitud de SENASAG dependiente del Ministerio de Desarrollo Productivo, Rural y Agua realizado mediante nota CITE: SENASAG/DN/N°335/2026, en el marco del Decreto Supremo N°5488 de</t>
  </si>
  <si>
    <t>00041151103</t>
  </si>
  <si>
    <t>00047084102</t>
  </si>
  <si>
    <t>De: 00047084102 A:00041154101 Transferencia de recursos a solicitud de SENASAG dependiente del Ministerio de Desarrollo Productivo, Rural y Agua realizado mediante nota CITE: SENASAG/DN/N°335/2026, en el marco del Decreto Supremo N°5488 de</t>
  </si>
  <si>
    <t>00041154101</t>
  </si>
  <si>
    <t>00047084103</t>
  </si>
  <si>
    <t>De: 00047084103 A:00041154102 Transferencia de recursos a solicitud de SENASAG dependiente del Ministerio de Desarrollo Productivo, Rural y Agua realizado mediante nota CITE: SENASAG/DN/N°335/2026, en el marco del Decreto Supremo N°5488 de</t>
  </si>
  <si>
    <t>00041154102</t>
  </si>
  <si>
    <t>00047084105</t>
  </si>
  <si>
    <t>De: 00047084105 A:00041154103 Transferencia de recursos a solicitud de SENASAG dependiente del Ministerio de Desarrollo Productivo, Rural y Agua realizado mediante nota CITE: SENASAG/DN/N°335/2026, en el marco del Decreto Supremo N°5488 de</t>
  </si>
  <si>
    <t>00041154103</t>
  </si>
  <si>
    <t>00047084201</t>
  </si>
  <si>
    <t>De: 00047084201 A:00041154201 Transferencia de recursos a solicitud de SENASAG dependiente del Ministerio de Desarrollo Productivo, Rural y Agua realizado mediante nota CITE: SENASAG/DN/N°335/2026, en el marco del Decreto Supremo N°5488 de</t>
  </si>
  <si>
    <t>00041154201</t>
  </si>
  <si>
    <t>00047084202</t>
  </si>
  <si>
    <t>De: 00047084202 A:00041154202 Transferencia de recursos a solicitud de SENASAG dependiente del Ministerio de Desarrollo Productivo, Rural y Agua realizado mediante nota CITE: SENASAG/DN/N°335/2026, en el marco del Decreto Supremo N°5488 de</t>
  </si>
  <si>
    <t>00041154202</t>
  </si>
  <si>
    <t>00047084203</t>
  </si>
  <si>
    <t>De: 00047084203 A:00041154203 Transferencia de recursos a solicitud de SENASAG dependiente del Ministerio de Desarrollo Productivo, Rural y Agua realizado mediante nota CITE: SENASAG/DN/N°335/2026, en el marco del Decreto Supremo N°5488 de</t>
  </si>
  <si>
    <t>00041154203</t>
  </si>
  <si>
    <t>00047084204</t>
  </si>
  <si>
    <t>De: 00047084204 A:00041154204 Transferencia de recursos a solicitud de SENASAG dependiente del Ministerio de Desarrollo Productivo, Rural y Agua realizado mediante nota CITE: SENASAG/DN/N°335/2026, en el marco del Decreto Supremo N°5488 de</t>
  </si>
  <si>
    <t>00041154204</t>
  </si>
  <si>
    <t>00047084205</t>
  </si>
  <si>
    <t>De: 00047084205 A:00041154205 Transferencia de recursos a solicitud de SENASAG dependiente del Ministerio de Desarrollo Productivo, Rural y Agua realizado mediante nota CITE: SENASAG/DN/N°335/2026, en el marco del Decreto Supremo N°5488 de</t>
  </si>
  <si>
    <t>00041154205</t>
  </si>
  <si>
    <t>00047377001</t>
  </si>
  <si>
    <t>De: 00047377001 A:00041217001 Transferencia de recursos a solicitud del Programa Construyendo Resiliencia Ante el Cambio Climático en Familias Rurales de Bolivia (ACCESOS RURAL) dependiente del Ministerio de Desarrollo Productivo, Rural y A</t>
  </si>
  <si>
    <t>00041217001</t>
  </si>
  <si>
    <t>00035011105</t>
  </si>
  <si>
    <t>De: 00035011105 A:00099021001 Transferencia de recursos a solicitud de la Unidad Financiera de la Dirección General de Asuntos Administrativos de esta Cartera de Estado mediante nota CITE: MEFP/DGAA/UF/NI N°090/2026, para la apropiación co</t>
  </si>
  <si>
    <t>De: 00119012001 A:00374012001 Transferencia de recursos a solicitud de la Agencia para el Desarrollo de la Sociedad de la Información en Bolivia realizada mediante nota CITE: ADSIB-NE-107/2026 en el marco del DS N° 5519 que dispone el cierr</t>
  </si>
  <si>
    <t>00374012001</t>
  </si>
  <si>
    <t>00291034304</t>
  </si>
  <si>
    <t>De: 00382014303 A:00099021001 Transferencia de recursos a solicitud de la Agencia de Infraestructura en Salud y Equipamiento Médico mediante nota CITE:AISEM/DGE/BID 4612/CE/00070/26 Contrato de Préstamo BID 4612/BL-BO (operación bimonetaria</t>
  </si>
  <si>
    <t>00086047009</t>
  </si>
  <si>
    <t>De: 00086047009 A:00041247005 Transferencia de recursos a solicitud de la Unidad de Coordinación y Ejecución del Programa Más Inversión para Riego dependiente del Ministerio de Desarrollo Productivo, Rural y Agua mediante nota CITE: VAR/MIR</t>
  </si>
  <si>
    <t>00291014362</t>
  </si>
  <si>
    <t>00291014380</t>
  </si>
  <si>
    <t>00291034302</t>
  </si>
  <si>
    <t>O23729240002</t>
  </si>
  <si>
    <t>O23729480002</t>
  </si>
  <si>
    <t>O23729490002</t>
  </si>
  <si>
    <t>O23729860002</t>
  </si>
  <si>
    <t>O23730320002</t>
  </si>
  <si>
    <t>B23728880002</t>
  </si>
  <si>
    <t>B23728930002</t>
  </si>
  <si>
    <t>B23728980002</t>
  </si>
  <si>
    <t>B23729520002</t>
  </si>
  <si>
    <t>B23729530002</t>
  </si>
  <si>
    <t>G34922320003</t>
  </si>
  <si>
    <t>G34922310003</t>
  </si>
  <si>
    <t>S11494120001</t>
  </si>
  <si>
    <t>Q23857930002</t>
  </si>
  <si>
    <t>G34926650003</t>
  </si>
  <si>
    <t>G34926660003</t>
  </si>
  <si>
    <t>G34926670003</t>
  </si>
  <si>
    <t>G34926700004</t>
  </si>
  <si>
    <t>G34926710004</t>
  </si>
  <si>
    <t>G34926800003</t>
  </si>
  <si>
    <t>G34926910003</t>
  </si>
  <si>
    <t>O23733950002</t>
  </si>
  <si>
    <t>B23733170002</t>
  </si>
  <si>
    <t>B23733190002</t>
  </si>
  <si>
    <t>O23738170002</t>
  </si>
  <si>
    <t>O23738690002</t>
  </si>
  <si>
    <t>O23739220002</t>
  </si>
  <si>
    <t>O23739230002</t>
  </si>
  <si>
    <t>O23740010002</t>
  </si>
  <si>
    <t>O23740050002</t>
  </si>
  <si>
    <t>O23740280002</t>
  </si>
  <si>
    <t>O23740300002</t>
  </si>
  <si>
    <t>O23740320002</t>
  </si>
  <si>
    <t>O23740350002</t>
  </si>
  <si>
    <t>O23740360002</t>
  </si>
  <si>
    <t>B23738050002</t>
  </si>
  <si>
    <t>B23738080002</t>
  </si>
  <si>
    <t>B23738460002</t>
  </si>
  <si>
    <t>G34962820001</t>
  </si>
  <si>
    <t>O23743180002</t>
  </si>
  <si>
    <t>O23743290002</t>
  </si>
  <si>
    <t>O23743410002</t>
  </si>
  <si>
    <t>O23743440002</t>
  </si>
  <si>
    <t>O23743560002</t>
  </si>
  <si>
    <t>O23743570002</t>
  </si>
  <si>
    <t>B23743080002</t>
  </si>
  <si>
    <t>B23743160002</t>
  </si>
  <si>
    <t>L00054080003</t>
  </si>
  <si>
    <t>L00054080004</t>
  </si>
  <si>
    <t>J06690460002</t>
  </si>
  <si>
    <t>J06690470002</t>
  </si>
  <si>
    <t>J06690480002</t>
  </si>
  <si>
    <t>J06690500002</t>
  </si>
  <si>
    <t>J06690530002</t>
  </si>
  <si>
    <t>J06690540002</t>
  </si>
  <si>
    <t>J06690570002</t>
  </si>
  <si>
    <t>J06690580002</t>
  </si>
  <si>
    <t>J06690620002</t>
  </si>
  <si>
    <t>J06690630002</t>
  </si>
  <si>
    <t>J06690650002</t>
  </si>
  <si>
    <t>J06690660002</t>
  </si>
  <si>
    <t>J06690690002</t>
  </si>
  <si>
    <t>J06690710002</t>
  </si>
  <si>
    <t>J06690720002</t>
  </si>
  <si>
    <t>J06690760002</t>
  </si>
  <si>
    <t>J06690740002</t>
  </si>
  <si>
    <t>J06690770002</t>
  </si>
  <si>
    <t>J06690800002</t>
  </si>
  <si>
    <t>J06690820002</t>
  </si>
  <si>
    <t>J06690840002</t>
  </si>
  <si>
    <t>O23746170002</t>
  </si>
  <si>
    <t>O23746540002</t>
  </si>
  <si>
    <t>O23746570002</t>
  </si>
  <si>
    <t>O23746590002</t>
  </si>
  <si>
    <t>O23746610002</t>
  </si>
  <si>
    <t>O23746770002</t>
  </si>
  <si>
    <t>O23746870002</t>
  </si>
  <si>
    <t>O23746940002</t>
  </si>
  <si>
    <t>O23747110002</t>
  </si>
  <si>
    <t>O23747120002</t>
  </si>
  <si>
    <t>O23747200002</t>
  </si>
  <si>
    <t>Q23891240002</t>
  </si>
  <si>
    <t>Q23891440002</t>
  </si>
  <si>
    <t>J06692180002</t>
  </si>
  <si>
    <t>J06692910002</t>
  </si>
  <si>
    <t>J06692930002</t>
  </si>
  <si>
    <t>F0033732</t>
  </si>
  <si>
    <t>O23749160002</t>
  </si>
  <si>
    <t>O23749270002</t>
  </si>
  <si>
    <t>O23749400002</t>
  </si>
  <si>
    <t>O23749590002</t>
  </si>
  <si>
    <t>O23749860002</t>
  </si>
  <si>
    <t>O23750040002</t>
  </si>
  <si>
    <t>O23750560002</t>
  </si>
  <si>
    <t>O23750770002</t>
  </si>
  <si>
    <t>B23749240002</t>
  </si>
  <si>
    <t>B23749570002</t>
  </si>
  <si>
    <t>B23749640002</t>
  </si>
  <si>
    <t>J06692960002</t>
  </si>
  <si>
    <t>J06692970002</t>
  </si>
  <si>
    <t>J06692990002</t>
  </si>
  <si>
    <t>J06693000002</t>
  </si>
  <si>
    <t>J06693010002</t>
  </si>
  <si>
    <t>G35003880001</t>
  </si>
  <si>
    <t>J06694270002</t>
  </si>
  <si>
    <t>J06694280002</t>
  </si>
  <si>
    <t>O23752730002</t>
  </si>
  <si>
    <t>O23753200002</t>
  </si>
  <si>
    <t>O23753450002</t>
  </si>
  <si>
    <t>O23753580002</t>
  </si>
  <si>
    <t>O23753600002</t>
  </si>
  <si>
    <t>O23753900002</t>
  </si>
  <si>
    <t>O23754040002</t>
  </si>
  <si>
    <t>O23754120002</t>
  </si>
  <si>
    <t>O23754140002</t>
  </si>
  <si>
    <t>O23754160002</t>
  </si>
  <si>
    <t>B23752900002</t>
  </si>
  <si>
    <t>B23753060002</t>
  </si>
  <si>
    <t>B23753080002</t>
  </si>
  <si>
    <t>F0034057</t>
  </si>
  <si>
    <t>Q23909060002</t>
  </si>
  <si>
    <t>G35026970001</t>
  </si>
  <si>
    <t>O23755930002</t>
  </si>
  <si>
    <t>O23755960002</t>
  </si>
  <si>
    <t>O23756360002</t>
  </si>
  <si>
    <t>O23756970002</t>
  </si>
  <si>
    <t>O23756990002</t>
  </si>
  <si>
    <t>O23757030002</t>
  </si>
  <si>
    <t>O23757160002</t>
  </si>
  <si>
    <t>O23757130002</t>
  </si>
  <si>
    <t>O23757110002</t>
  </si>
  <si>
    <t>O23757080002</t>
  </si>
  <si>
    <t>O23757070002</t>
  </si>
  <si>
    <t>O23757040002</t>
  </si>
  <si>
    <t>O23757170002</t>
  </si>
  <si>
    <t>O23757200002</t>
  </si>
  <si>
    <t>O23757190002</t>
  </si>
  <si>
    <t>O23757180002</t>
  </si>
  <si>
    <t>O23757590002</t>
  </si>
  <si>
    <t>B23756120002</t>
  </si>
  <si>
    <t>B23756370002</t>
  </si>
  <si>
    <t>B23756510002</t>
  </si>
  <si>
    <t>Q23915060002</t>
  </si>
  <si>
    <t>O23760120002</t>
  </si>
  <si>
    <t>O23760210002</t>
  </si>
  <si>
    <t>B23759650002</t>
  </si>
  <si>
    <t>B23759660002</t>
  </si>
  <si>
    <t>B23759680002</t>
  </si>
  <si>
    <t>B23759690002</t>
  </si>
  <si>
    <t>B23759710002</t>
  </si>
  <si>
    <t>B23759990002</t>
  </si>
  <si>
    <t>B23760580002</t>
  </si>
  <si>
    <t>Q23927440002</t>
  </si>
  <si>
    <t>O23763960002</t>
  </si>
  <si>
    <t>O23764080002</t>
  </si>
  <si>
    <t>O23765060002</t>
  </si>
  <si>
    <t>B23763530002</t>
  </si>
  <si>
    <t>B23763550002</t>
  </si>
  <si>
    <t>B23763990002</t>
  </si>
  <si>
    <t>B23764020002</t>
  </si>
  <si>
    <t>J06698460002</t>
  </si>
  <si>
    <t>O23766860002</t>
  </si>
  <si>
    <t>O23769380002</t>
  </si>
  <si>
    <t>O23770370002</t>
  </si>
  <si>
    <t>B23767410002</t>
  </si>
  <si>
    <t>B23767490002</t>
  </si>
  <si>
    <t>B23767520002</t>
  </si>
  <si>
    <t>B23767530002</t>
  </si>
  <si>
    <t>B23767560002</t>
  </si>
  <si>
    <t>B23767570002</t>
  </si>
  <si>
    <t>B23767600002</t>
  </si>
  <si>
    <t>B23767640002</t>
  </si>
  <si>
    <t>B23767650002</t>
  </si>
  <si>
    <t>B23767700002</t>
  </si>
  <si>
    <t>B23767730002</t>
  </si>
  <si>
    <t>B23767750002</t>
  </si>
  <si>
    <t>B23767760002</t>
  </si>
  <si>
    <t>B23767770002</t>
  </si>
  <si>
    <t>B23767780002</t>
  </si>
  <si>
    <t>B23767820002</t>
  </si>
  <si>
    <t>B23767850002</t>
  </si>
  <si>
    <t>B23767890002</t>
  </si>
  <si>
    <t>B23767920002</t>
  </si>
  <si>
    <t>B23767990002</t>
  </si>
  <si>
    <t>B23767950002</t>
  </si>
  <si>
    <t>B23767960002</t>
  </si>
  <si>
    <t>B23768040002</t>
  </si>
  <si>
    <t>B23768080002</t>
  </si>
  <si>
    <t>B23768110002</t>
  </si>
  <si>
    <t>B23768130002</t>
  </si>
  <si>
    <t>B23768160002</t>
  </si>
  <si>
    <t>B23768190002</t>
  </si>
  <si>
    <t>B23768220002</t>
  </si>
  <si>
    <t>B23768320002</t>
  </si>
  <si>
    <t>B23768260002</t>
  </si>
  <si>
    <t>B23768270002</t>
  </si>
  <si>
    <t>B23768290002</t>
  </si>
  <si>
    <t>B23768340002</t>
  </si>
  <si>
    <t>B23768360002</t>
  </si>
  <si>
    <t>B23768420002</t>
  </si>
  <si>
    <t>B23768430002</t>
  </si>
  <si>
    <t>B23768560002</t>
  </si>
  <si>
    <t>B23769120002</t>
  </si>
  <si>
    <t>B23769140002</t>
  </si>
  <si>
    <t>G35085080003</t>
  </si>
  <si>
    <t>G35087910003</t>
  </si>
  <si>
    <t>Q23942840002</t>
  </si>
  <si>
    <t>G35090820003</t>
  </si>
  <si>
    <t>G35090830003</t>
  </si>
  <si>
    <t>G35090840003</t>
  </si>
  <si>
    <t>G35090850003</t>
  </si>
  <si>
    <t>G35090860003</t>
  </si>
  <si>
    <t>G35090870003</t>
  </si>
  <si>
    <t>S11500200002</t>
  </si>
  <si>
    <t>G35092220003</t>
  </si>
  <si>
    <t>S11500330003</t>
  </si>
  <si>
    <t>O23774130002</t>
  </si>
  <si>
    <t>O23774300002</t>
  </si>
  <si>
    <t>B23773670002</t>
  </si>
  <si>
    <t>G35108750003</t>
  </si>
  <si>
    <t>G35110190003</t>
  </si>
  <si>
    <t>G35110200003</t>
  </si>
  <si>
    <t>G35110220003</t>
  </si>
  <si>
    <t>G35110210003</t>
  </si>
  <si>
    <t>G35110230003</t>
  </si>
  <si>
    <t>O23776150002</t>
  </si>
  <si>
    <t>O23776520002</t>
  </si>
  <si>
    <t>O23776680002</t>
  </si>
  <si>
    <t>O23777840002</t>
  </si>
  <si>
    <t>O23777890002</t>
  </si>
  <si>
    <t>O23778480002</t>
  </si>
  <si>
    <t>O23778510002</t>
  </si>
  <si>
    <t>B23776790002</t>
  </si>
  <si>
    <t>B23776850002</t>
  </si>
  <si>
    <t>B23776870002</t>
  </si>
  <si>
    <t>G35122210003</t>
  </si>
  <si>
    <t>G35122200003</t>
  </si>
  <si>
    <t>S11502030003</t>
  </si>
  <si>
    <t>O23780380002</t>
  </si>
  <si>
    <t>O23780600002</t>
  </si>
  <si>
    <t>O23780970002</t>
  </si>
  <si>
    <t>O23781250002</t>
  </si>
  <si>
    <t>B23780450002</t>
  </si>
  <si>
    <t>B23780640002</t>
  </si>
  <si>
    <t>B23780660002</t>
  </si>
  <si>
    <t>B23780680002</t>
  </si>
  <si>
    <t>B23780700002</t>
  </si>
  <si>
    <t>B23780720002</t>
  </si>
  <si>
    <t>B23780730002</t>
  </si>
  <si>
    <t>B23780750002</t>
  </si>
  <si>
    <t>B23780760002</t>
  </si>
  <si>
    <t>B23780810002</t>
  </si>
  <si>
    <t>B23780780002</t>
  </si>
  <si>
    <t>B23780800002</t>
  </si>
  <si>
    <t>G35132600003</t>
  </si>
  <si>
    <t>S11502740003</t>
  </si>
  <si>
    <t>S11502750001</t>
  </si>
  <si>
    <t>O23783610002</t>
  </si>
  <si>
    <t>O23783970002</t>
  </si>
  <si>
    <t>O23784000002</t>
  </si>
  <si>
    <t>O23784750002</t>
  </si>
  <si>
    <t>B23783480002</t>
  </si>
  <si>
    <t>B23783490002</t>
  </si>
  <si>
    <t>B23783510002</t>
  </si>
  <si>
    <t>B23783520002</t>
  </si>
  <si>
    <t>B23783540002</t>
  </si>
  <si>
    <t>B23783550002</t>
  </si>
  <si>
    <t>B23783570002</t>
  </si>
  <si>
    <t>B23783580002</t>
  </si>
  <si>
    <t>B23783590002</t>
  </si>
  <si>
    <t>B23783640002</t>
  </si>
  <si>
    <t>B23783680002</t>
  </si>
  <si>
    <t>B23783840002</t>
  </si>
  <si>
    <t>B23783790002</t>
  </si>
  <si>
    <t>B23783820002</t>
  </si>
  <si>
    <t>G35158600004</t>
  </si>
  <si>
    <t>G35158600001</t>
  </si>
  <si>
    <t>G35158590004</t>
  </si>
  <si>
    <t>G35158590001</t>
  </si>
  <si>
    <t>S11503470001</t>
  </si>
  <si>
    <t>S11503470002</t>
  </si>
  <si>
    <t>S11503470004</t>
  </si>
  <si>
    <t>S11503480001</t>
  </si>
  <si>
    <t>S11503480002</t>
  </si>
  <si>
    <t>S11503480004</t>
  </si>
  <si>
    <t>S11503490001</t>
  </si>
  <si>
    <t>S11503490002</t>
  </si>
  <si>
    <t>S11503490004</t>
  </si>
  <si>
    <t>S11503500001</t>
  </si>
  <si>
    <t>S11503500002</t>
  </si>
  <si>
    <t>S11503500004</t>
  </si>
  <si>
    <t>S11503540001</t>
  </si>
  <si>
    <t>S11503540004</t>
  </si>
  <si>
    <t>S11503540002</t>
  </si>
  <si>
    <t>S11503580001</t>
  </si>
  <si>
    <t>S11503580002</t>
  </si>
  <si>
    <t>S11503580004</t>
  </si>
  <si>
    <t>O23787040002</t>
  </si>
  <si>
    <t>O23787170002</t>
  </si>
  <si>
    <t>O23787230002</t>
  </si>
  <si>
    <t>O23787330002</t>
  </si>
  <si>
    <t>O23787360002</t>
  </si>
  <si>
    <t>O23787370002</t>
  </si>
  <si>
    <t>O23787390002</t>
  </si>
  <si>
    <t>O23787910002</t>
  </si>
  <si>
    <t>O23787920002</t>
  </si>
  <si>
    <t>O23787930002</t>
  </si>
  <si>
    <t>O23787940002</t>
  </si>
  <si>
    <t>O23788010002</t>
  </si>
  <si>
    <t>O23788020002</t>
  </si>
  <si>
    <t>B23786990002</t>
  </si>
  <si>
    <t>B23787000002</t>
  </si>
  <si>
    <t>B23787010002</t>
  </si>
  <si>
    <t>B23787030002</t>
  </si>
  <si>
    <t>B23787050002</t>
  </si>
  <si>
    <t>B23787240002</t>
  </si>
  <si>
    <t>B23787270002</t>
  </si>
  <si>
    <t>B23787410002</t>
  </si>
  <si>
    <t>O23788070002</t>
  </si>
  <si>
    <t>J06702590002</t>
  </si>
  <si>
    <t>J06702600002</t>
  </si>
  <si>
    <t>J06702620002</t>
  </si>
  <si>
    <t>S11504120004</t>
  </si>
  <si>
    <t>G35175010001</t>
  </si>
  <si>
    <t>G35175010004</t>
  </si>
  <si>
    <t>G35175020001</t>
  </si>
  <si>
    <t>G35175020004</t>
  </si>
  <si>
    <t>G35175030001</t>
  </si>
  <si>
    <t>G35175030004</t>
  </si>
  <si>
    <t>G35176490001</t>
  </si>
  <si>
    <t>G35176490004</t>
  </si>
  <si>
    <t>G35176500001</t>
  </si>
  <si>
    <t>G35176500004</t>
  </si>
  <si>
    <t>G35176510001</t>
  </si>
  <si>
    <t>G35176510004</t>
  </si>
  <si>
    <t>G35176520001</t>
  </si>
  <si>
    <t>G35176520004</t>
  </si>
  <si>
    <t>G35176530001</t>
  </si>
  <si>
    <t>G35176530004</t>
  </si>
  <si>
    <t>G35176540001</t>
  </si>
  <si>
    <t>G35176540004</t>
  </si>
  <si>
    <t>S11504060003</t>
  </si>
  <si>
    <t>S11504070001</t>
  </si>
  <si>
    <t>S11504120001</t>
  </si>
  <si>
    <t>O23790040002</t>
  </si>
  <si>
    <t>O23790710002</t>
  </si>
  <si>
    <t>O23790850002</t>
  </si>
  <si>
    <t>O23790880002</t>
  </si>
  <si>
    <t>O23791000002</t>
  </si>
  <si>
    <t>O23791030002</t>
  </si>
  <si>
    <t>O23791140002</t>
  </si>
  <si>
    <t>O23791160002</t>
  </si>
  <si>
    <t>O23791180002</t>
  </si>
  <si>
    <t>O23791190002</t>
  </si>
  <si>
    <t>B23790370002</t>
  </si>
  <si>
    <t>B23790510002</t>
  </si>
  <si>
    <t>B23790580002</t>
  </si>
  <si>
    <t>G35184760002</t>
  </si>
  <si>
    <t>G35184720003</t>
  </si>
  <si>
    <t>S11504990001</t>
  </si>
  <si>
    <t>O23794430002</t>
  </si>
  <si>
    <t>B23793180002</t>
  </si>
  <si>
    <t>B23793640002</t>
  </si>
  <si>
    <t>B23793660002</t>
  </si>
  <si>
    <t>B23793700002</t>
  </si>
  <si>
    <t>B23793760002</t>
  </si>
  <si>
    <t>B23793810002</t>
  </si>
  <si>
    <t>B23793840002</t>
  </si>
  <si>
    <t>B23793880002</t>
  </si>
  <si>
    <t>B23793890002</t>
  </si>
  <si>
    <t>B23793960002</t>
  </si>
  <si>
    <t>B23794030002</t>
  </si>
  <si>
    <t>B23794080002</t>
  </si>
  <si>
    <t>S11508410002</t>
  </si>
  <si>
    <t>O23797220002</t>
  </si>
  <si>
    <t>O23797230002</t>
  </si>
  <si>
    <t>O23797250002</t>
  </si>
  <si>
    <t>O23797310002</t>
  </si>
  <si>
    <t>O23797940002</t>
  </si>
  <si>
    <t>B23796280002</t>
  </si>
  <si>
    <t>B23796310002</t>
  </si>
  <si>
    <t>B23797350002</t>
  </si>
  <si>
    <t>B23797320002</t>
  </si>
  <si>
    <t>B23797360002</t>
  </si>
  <si>
    <t>B23797380002</t>
  </si>
  <si>
    <t>B23797400002</t>
  </si>
  <si>
    <t>B23797430002</t>
  </si>
  <si>
    <t>O23799820002</t>
  </si>
  <si>
    <t>O23800290002</t>
  </si>
  <si>
    <t>O23800310002</t>
  </si>
  <si>
    <t>O23800340002</t>
  </si>
  <si>
    <t>O23800480002</t>
  </si>
  <si>
    <t>O23800610002</t>
  </si>
  <si>
    <t>O23800850002</t>
  </si>
  <si>
    <t>O23800860002</t>
  </si>
  <si>
    <t>O23801380002</t>
  </si>
  <si>
    <t>O23801410002</t>
  </si>
  <si>
    <t>O23801440002</t>
  </si>
  <si>
    <t>O23801450002</t>
  </si>
  <si>
    <t>O23801480002</t>
  </si>
  <si>
    <t>O23801710002</t>
  </si>
  <si>
    <t>O23801790002</t>
  </si>
  <si>
    <t>B23800390002</t>
  </si>
  <si>
    <t>G35228930003</t>
  </si>
  <si>
    <t>S11509290001</t>
  </si>
  <si>
    <t>Q24019600002</t>
  </si>
  <si>
    <t>J06704260002</t>
  </si>
  <si>
    <t>G35238940002</t>
  </si>
  <si>
    <t>S11509650001</t>
  </si>
  <si>
    <t>O23803540002</t>
  </si>
  <si>
    <t>O23803550002</t>
  </si>
  <si>
    <t>O23804240002</t>
  </si>
  <si>
    <t>O23804450002</t>
  </si>
  <si>
    <t>O23804790002</t>
  </si>
  <si>
    <t>O23805010002</t>
  </si>
  <si>
    <t>O23805020002</t>
  </si>
  <si>
    <t>O23805040002</t>
  </si>
  <si>
    <t>O23805090002</t>
  </si>
  <si>
    <t>O23805180002</t>
  </si>
  <si>
    <t>O23805190002</t>
  </si>
  <si>
    <t>O23805200002</t>
  </si>
  <si>
    <t>O23805250002</t>
  </si>
  <si>
    <t>O23805210002</t>
  </si>
  <si>
    <t>O23805230002</t>
  </si>
  <si>
    <t>O23805240002</t>
  </si>
  <si>
    <t>O23805310002</t>
  </si>
  <si>
    <t>O23805320002</t>
  </si>
  <si>
    <t>O23805410002</t>
  </si>
  <si>
    <t>O23805430002</t>
  </si>
  <si>
    <t>O23805440002</t>
  </si>
  <si>
    <t>O23805460002</t>
  </si>
  <si>
    <t>O23805470002</t>
  </si>
  <si>
    <t>B23803420002</t>
  </si>
  <si>
    <t>B23803710002</t>
  </si>
  <si>
    <t>B23803720002</t>
  </si>
  <si>
    <t>B23803730002</t>
  </si>
  <si>
    <t>B23803740002</t>
  </si>
  <si>
    <t>B23803750002</t>
  </si>
  <si>
    <t>B23803760002</t>
  </si>
  <si>
    <t>B23803800002</t>
  </si>
  <si>
    <t>B23803900002</t>
  </si>
  <si>
    <t>B23803910002</t>
  </si>
  <si>
    <t>B23804230002</t>
  </si>
  <si>
    <t>O23805580002</t>
  </si>
  <si>
    <t>Q24027700002</t>
  </si>
  <si>
    <t>Q24028600002</t>
  </si>
  <si>
    <t>O23807220002</t>
  </si>
  <si>
    <t>O23807300002</t>
  </si>
  <si>
    <t>O23807380002</t>
  </si>
  <si>
    <t>O23807400002</t>
  </si>
  <si>
    <t>O23807560002</t>
  </si>
  <si>
    <t>O23808200002</t>
  </si>
  <si>
    <t>O23808270002</t>
  </si>
  <si>
    <t>O23808310002</t>
  </si>
  <si>
    <t>O23808320002</t>
  </si>
  <si>
    <t>O23808330002</t>
  </si>
  <si>
    <t>O23808510002</t>
  </si>
  <si>
    <t>B23807160002</t>
  </si>
  <si>
    <t>B23807420002</t>
  </si>
  <si>
    <t>B23807430002</t>
  </si>
  <si>
    <t>B23807580002</t>
  </si>
  <si>
    <t>B23807610002</t>
  </si>
  <si>
    <t>B23807640002</t>
  </si>
  <si>
    <t>B23807650002</t>
  </si>
  <si>
    <t>B23807660002</t>
  </si>
  <si>
    <t>B23807700002</t>
  </si>
  <si>
    <t>G35263120003</t>
  </si>
  <si>
    <t>G35268410003</t>
  </si>
  <si>
    <t>G35266760003</t>
  </si>
  <si>
    <t>G35266750003</t>
  </si>
  <si>
    <t>S11510070001</t>
  </si>
  <si>
    <t>S11510130001</t>
  </si>
  <si>
    <t>G35273160003</t>
  </si>
  <si>
    <t>S11510670001</t>
  </si>
  <si>
    <t>00099021001 DEPOSITO DE EFECTIVO, DEPOSITANTE: RICHARD VALENTIN QUISBERT LAURA, CONCEPTO: MONTO EXCEDENTE A LA REMUNERACION MAXIMA CORRESPONDIENTE A FEBRERO 2026, CUENTA DE DEPOSITO: CUENTA UNICA DEL TESORO</t>
  </si>
  <si>
    <t>00548012001 DEPOSITO DE EFECTIVO, DEPOSITANTE: ALVARO ROCHA BEJARANO, CONCEPTO: DEVOLUCION DE RETENCIONES, CUENTA DE DEPOSITO: CUENTA UNICA DEL TESORO</t>
  </si>
  <si>
    <t>00548012001 DEPOSITO DE EFECTIVO, DEPOSITANTE: DIEGO JUNIOR QUISPE YUJRA, CONCEPTO: DEVOLUCION DE RETENCIONES, CUENTA DE DEPOSITO: CUENTA UNICA DEL TESORO</t>
  </si>
  <si>
    <t>00099021001 DEPOSITO DE EFECTIVO, DEPOSITANTE: DIANA GUTIERREZ CRUZ, CONCEPTO: DEVOLUCION DE AGUINALDO 2025, CUENTA DE DEPOSITO: CUENTA UNICA DEL TESORO/DJBR</t>
  </si>
  <si>
    <t>00099021001 DEPOSITO DE EFECTIVO, DEPOSITANTE: OPCE, CONCEPTO: REPOSICION DE RECURSOS, CUENTA DE DEPOSITO: CUENTA UNICA DEL TESORO</t>
  </si>
  <si>
    <t>00099021001 DEP.DE CHEQ.AJENOS,RET.DE CAM.,CONCEPTO: DEPÓSITO,DEP.: LUIS MARTINEZ ARISCURINAGA , PROCEDENCIA: BANCO UNION S.A., CHEQUE: 227974, FECHA DE EMISION:02/03/2026</t>
  </si>
  <si>
    <t>00099021001 DEP.DE CHEQ.AJENOS,RET.DE CAM.,CONCEPTO: DEPÓSITO,DEP.: LUIS MARTINEZ ARISCURINAGA , PROCEDENCIA: BANCO UNION S.A., CHEQUE: 227977, FECHA DE EMISION:02/03/2026</t>
  </si>
  <si>
    <t>PAGO A BID PRÉSTAMO 2252/BL-BO VCTO. 01-03-2026 POR CUENTA DE TGN , NTI. 21227 VALOR 02-03-2026 CAPITAL USD 287.688,49 INTERESES USD 170.055,74 CTA. 3987 CUENTA UNICA DEL TESORO LIB. 00099021001 REF.: COMISIONES BANCARIAS</t>
  </si>
  <si>
    <t>PAGO A CAF PRÉSTAMO CFA011807 VCTO. 02-03-2026 POR CUENTA DE TGN , NTI. 21170 VALOR 02-03-2026 INTERESES USD 661.002,15 COMISIONES USD 53.627,20 CTA. 3987 CUENTA UNICA DEL TESORO LIB. 00099021001 REF.: COMISIONES BANCARIAS</t>
  </si>
  <si>
    <t>'COBRO DE'||ÚTILES DE ESCRITORIO POR EL COMPROBANTE NRO.1149411 DE LA FECHA, S/G NOTA CITE: MEFP/VTCP/DGCP/UF/N°049/2026 DE FECHA 27/2/26(HRE-TSO-350), ENVIADO POR EL MINISTERIO DE ECONOMÍA Y FINANZAS PÚBLICAS. DEBITO DE LA LIBRETA N°00578012002 BOA-BOLIVIANA DE AVIACION-INGRESOS, COBRO DE ÚTILES DE ESCRITORIO</t>
  </si>
  <si>
    <t>NUMERO DE LIBRETA CUT: 00099021001 OPERACIÓN E75 TRANSFERENCIA DE LA CUENTA FISCAL BUN A LA CUT EN MN TRANSF.FDOS.AL.BCB SG.SOL.GOBIERNO AUTONOMO DEPARTAMENTAL DE TARIJA, CITE: GADT/SDEF/EMM/OF.NÂ°122/26 CUENTA CUT 3987 LIBRETA NÂ° 00099021001 &amp;quot;TGN RECURSOS ORDINARIOS&amp;quot;.</t>
  </si>
  <si>
    <t>TRANSFERENCIA DE FONDOS AL EXTERIOR A SOLICITUD DE PROCURADURIA GENERAL DEL ESTADO SEGUN SOLICITUD 26284 REF: PAGO A EMPRESA THE GAPCONSULTANCY SARL-SENOGLES CO, PERITAJE CASO CPA 2021-05-ZURICH INSURANCE COMPANY L. INFORME PGE-DGDA-INF 146-2025 LIB. 00099021001 TGN-RECURSOS ORDINARIOS (3987)</t>
  </si>
  <si>
    <t>TRANSFERENCIA DE FONDOS AL EXTERIOR A SOLICITUD DE PROCURADURIA GENERAL DEL ESTADO SEGUN SOLICITUD 26285 REF: PAGO AL CONSORCIO JURIDICO FOLEY HOAG LLP, PRESTACION DE SERVICIO, N 554 CONSTRUCCIONES RUBAU C. MSYD, INFORME PGE-DGDA-INF 0409-2025 LIB. 00099021001 TGN-RECURSOS ORDINARIOS (3987)</t>
  </si>
  <si>
    <t>TRANSFERENCIA DE FONDOS AL EXTERIOR A SOLICITUD DE PROCURADURIA GENERAL DEL ESTADO SEGUN SOLICITUD 26288 REF: PAGO A LA CORTE PERMANENTE DE ARBITRAJE, CASO CPA 2021-05 ZURICH INSURANCE COMPANY LTD, INFORME PGE-DGDA-INF-0248/2025 LIB. 00099021001 TGN-RECURSOS ORDINARIOS (3987)</t>
  </si>
  <si>
    <t>VENTA DE DIVISAS CON TRANSFERENCIA DE FONDOS A SOLICITUD DE YACIMIENTOS PETROLIFEROS FISCALES BOLIVIANOS SEGUN SOLICITUD 26290 REF: REPRESENTACION DE YPFB EN BRASIL PARA CUBRIR GASTOS OP ADM 3ER TRIMESTRE 2025 OP DUER 339 2025 P 708 LIB. 00513012003 LBP-YPFB (2011349681373)</t>
  </si>
  <si>
    <t>VENTA DE DIVISAS CON TRANSFERENCIA DE FONDOS A SOLICITUD DE YACIMIENTOS PETROLIFEROS FISCALES BOLIVIANOS SEGUN SOLICITUD 26289 REF: REPRESENTACION DE YPFB EN BRASIL PARA CUBRIR GASTOS OP ADM 3ER TRIMESTRE 2025 OP DUER 339 2025 P 709 LIB. 00513012003 LBP-YPFB (2011349681373)</t>
  </si>
  <si>
    <t>TRANSFERENCIA DE FONDOS AL EXTERIOR A SOLICITUD DE PROCURADURIA GENERAL DEL ESTADO SEGUN SOLICITUD 26286 REF: PAGO A CONSORCIO JURIDICO MAYER BROWN SELAS, LAUDO ANTE LAS CORTES FD DE COLUMBIA, CASO CPA 2016-39, INFORME PGE-DGDA-INF 411-2025 LIB. 00099021001 TGN-RECURSOS ORDINARIOS (3987)</t>
  </si>
  <si>
    <t>TRANSFERENCIA DE FONDOS AL EXTERIOR A SOLICITUD DE PROCURADURIA GENERAL DEL ESTADO SEGUN SOLICITUD 26283 REF: PAGO COSTAS A CPA, LAUDO ARBITRAL DE 2-11-2023 CASO CPA 2018-39, SUCESION JULIO MIGUEL ORLANDINI AGREDA, INFORME PGE-DGDA-INF 206-2025 LIB. 00099021001 TGN-RECURSOS ORDINARIOS (3987)</t>
  </si>
  <si>
    <t>00099021001 DEPOSITO DE EFECTIVO, DEPOSITANTE: ELIANA NORMA APATA APAZA, CONCEPTO: DEVOLUCION AGUINALDO 2025 FUENTE 10, CUENTA DE DEPOSITO: CUENTA UNICA DEL TESORO/DJBR</t>
  </si>
  <si>
    <t>00099021001 DEP.DE CHEQ.AJENOS,RET.DE CAM.,CONCEPTO: DEPÓSITO,DEP.: MARIA FERNANDA PALMA ZELADA , PROCEDENCIA: BANCO UNION S.A., CHEQUE: 227978, FECHA DE EMISION:03/03/2026/DJBR</t>
  </si>
  <si>
    <t>00572012001 DEP.DE CHEQ.AJENOS,RET.DE CAM.,CONCEPTO: DEPÓSITO,DEP.: LUIS FERNANDO VIRACOCHE ALBINO , PROCEDENCIA: BANCO UNION S.A., CHEQUE: 227979, FECHA DE EMISION:03/03/2026</t>
  </si>
  <si>
    <t>00081011101 DEPOSITO DE EFECTIVO, DEPOSITANTE: WILFREDO EDGAR RAMIREZ CHOQUE, CONCEPTO: REPOSICION DE CREDENCIAL, CUENTA DE DEPOSITO: CUENTA UNICA DEL TESORO</t>
  </si>
  <si>
    <t>00099021001 DEPOSITO DE EFECTIVO, DEPOSITANTE: MIGUEL VARGAS TORRICO, CONCEPTO: DEVOLUCION DE DIFERENCIA POR CAMBIO DE RUTA MIGUEL VARGAS, CUENTA DE DEPOSITO: CUENTA UNICA DEL TESORO/DJBR</t>
  </si>
  <si>
    <t>00099021001 DEPOSITO DE EFECTIVO, DEPOSITANTE: ERNESTO SUAREZ SATTORI, CONCEPTO: DEVOLUCION DE CAMBIO DE RUTA DE PASAJE, CUENTA DE DEPOSITO: CUENTA UNICA DEL TESORO/DJBR</t>
  </si>
  <si>
    <t>00099021001 DEPOSITO DE EFECTIVO, DEPOSITANTE: ERNESTO SUAREZ SOTTORI, CONCEPTO: DEVOLUCION DE CAMBIO DE RUTA DE PASAJE, CUENTA DE DEPOSITO: CUENTA UNICA DEL TESORO/DJBR</t>
  </si>
  <si>
    <t>00099021001 DEPOSITO DE EFECTIVO, DEPOSITANTE: TANIA SAUCEDO MARCA, CONCEPTO: DEVOLUCION DE AGUINALDO DICIEMBRE 2025, CUENTA DE DEPOSITO: CUENTA UNICA DEL TESORO/DJBR</t>
  </si>
  <si>
    <t>00378012002 DEPOSITO DE EFECTIVO, DEPOSITANTE: ADHEMAR EMILIO ATORA QUISPE, CONCEPTO: DEV. SEGUN C31 103,1/2026, CUENTA DE DEPOSITO: CUENTA UNICA DEL TESORO</t>
  </si>
  <si>
    <t>00133012001 DEPOSITO DE EFECTIVO, DEPOSITANTE: AMILCAR VALENCIA CABALLERO, CONCEPTO: SALDO PREMIO MENOR SORTEO NAVIDAD DE AMOR E ILUSION - COCHABAMBA, CUENTA DE DEPOSITO: CUENTA UNICA DEL TESORO</t>
  </si>
  <si>
    <t>00133012001 DEPOSITO DE EFECTIVO, DEPOSITANTE: AMILCAR VALENCIA CABALLERO, CONCEPTO: SALDO PREMIO MENOR SORTEO NAVIDAD DE AMOR E ILUSION -POTOSI, CUENTA DE DEPOSITO: CUENTA UNICA DEL TESORO</t>
  </si>
  <si>
    <t>00133012001 DEPOSITO DE EFECTIVO, DEPOSITANTE: AMILCAR VALENCIA CABALLERO, CONCEPTO: SALDO PREMIO MENOR SORTEO NAVIDAD DE AMOR E ILUSION - TARIJA, CUENTA DE DEPOSITO: CUENTA UNICA DEL TESORO</t>
  </si>
  <si>
    <t>00133012001 DEPOSITO DE EFECTIVO, DEPOSITANTE: AMILCAR VALENCIA CABALLERO, CONCEPTO: SALDO PREMIO MENOR SORTEO NAVIDAD DE AMOR E ILUSION - SANTA CRUZ, CUENTA DE DEPOSITO: CUENTA UNICA DEL TESORO</t>
  </si>
  <si>
    <t>00133012001 DEPOSITO DE EFECTIVO, DEPOSITANTE: AMILCAR VELENCIA CABALLERO, CONCEPTO: SALDO PREMIO MENOR SORTEO NAVIDAD DE AMOR E ILUSION - ORURO, CUENTA DE DEPOSITO: CUENTA UNICA DEL TESORO</t>
  </si>
  <si>
    <t>00099021001 DEP.DE CHEQ.AJENOS,RET.DE CAM.,CONCEPTO: DEVOLUCION DE CC NO COBRADA NOVIEMBRE 2025,DEP.: LA VITALICIA SEGUROS Y REASEGUROS DE VIDA SA , PROCEDENCIA: BANCO BISA S.A., CHEQUE: 1869390, FECHA DE EMISION:04/03/2026</t>
  </si>
  <si>
    <t>00099021001 DEP.DE CHEQ.AJENOS,RET.DE CAM.,CONCEPTO: DEVOLUCION DE CC NO COBRADA NOVIEMBRE 2025,DEP.: LA VITALICIA SEGUROS Y REASEGUROS DE VIDA SA , PROCEDENCIA: BANCO BISA S.A., CHEQUE: 96131, FECHA DE EMISION:04/03/2026</t>
  </si>
  <si>
    <t>00099021001 DEP.DE CHEQ.AJENOS,RET.DE CAM.,CONCEPTO: DEPÓSITO,DEP.: FERNANDO RODRIGO MEJIA ESPINOZA , PROCEDENCIA: BANCO UNION S.A., CHEQUE: 227981, FECHA DE EMISION:04/03/2026</t>
  </si>
  <si>
    <t>COBRO COSTOS DE PAPELERIA SEGUN TRANSFERENCIA DEL EXTERIOR POR ORDEN DE CONSULADO DE BOLIVIA EN ORAN (SALTA ARGENTINA) REF.: DEVOLUCIÓN DE SALDOS NO EJECUTADOS DE NUEVA ORAN AL ORGANO ELECTORAL PLURINACIONAL LIB. 00099021001 TGN-RECURSOS ORDINARIOS (3987)</t>
  </si>
  <si>
    <t>00099021001 DEPOSITO DE EFECTIVO, DEPOSITANTE: MARINA LUZ VALDA DE CASTRO, CONCEPTO: DIRECCION ADMINISTRATIVA FINANCIERA - IGB PREVENTIVO, CUENTA DE DEPOSITO: CUENTA UNICA DEL TESORO</t>
  </si>
  <si>
    <t>00099021001 DEPOSITO DE EFECTIVO, DEPOSITANTE: TOMASA YARHUI, CONCEPTO: DEVOLUCION DE PASAJES AEREOS TOMASA YARHUI, CUENTA DE DEPOSITO: CUENTA UNICA DEL TESORO/DJBR</t>
  </si>
  <si>
    <t>00099021001 DEPOSITO DE EFECTIVO, DEPOSITANTE: HELEN JHOVANNA RIVERA BLANCO, CONCEPTO: DEVOLUCION DE BONO FRONTERA DE SEPTIEMBRE 2024, CUENTA DE DEPOSITO: CUENTA UNICA DEL TESORO</t>
  </si>
  <si>
    <t>00099021001 DEPOSITO DE EFECTIVO, DEPOSITANTE: HELEN JHOVANNA RIVERA BLANCO, CONCEPTO: DEVOLUCION DE BONO FRONTERA DE OCTUBRE 2024, CUENTA DE DEPOSITO: CUENTA UNICA DEL TESORO</t>
  </si>
  <si>
    <t>00041071101 DEPOSITO DE EFECTIVO, DEPOSITANTE: CLAUDIA GABRIELA CARRASCO ISIJARA, CONCEPTO: DEVOLUCION DESCUENTOS MES DE FEBRERO, CUENTA DE DEPOSITO: CUENTA UNICA DEL TESORO</t>
  </si>
  <si>
    <t>00041071101 DEPOSITO DE EFECTIVO, DEPOSITANTE: NIELSEN JAVIER GUZMAN TAPIA, CONCEPTO: DEVOLUCION DESCUENTOS MES DE FEBRERO, CUENTA DE DEPOSITO: CUENTA UNICA DEL TESORO</t>
  </si>
  <si>
    <t>00221022001 DEPOSITO DE EFECTIVO, DEPOSITANTE: COMERCIALIZADORA KENNAMETAL BOLIVIA SRL, CONCEPTO: PAGO MULTA, CUENTA DE DEPOSITO: CUENTA UNICA DEL TESORO</t>
  </si>
  <si>
    <t>00099021001 DEP.DE CHEQ.AJENOS,RET.DE CAM.,CONCEPTO: DEPÓSITO,DEP.: SHIRLEY ERIKA CRUZ CRUZ , PROCEDENCIA: BANCO UNION S.A., CHEQUE: 228584, FECHA DE EMISION:05/03/2026/DJBR</t>
  </si>
  <si>
    <t>00099021001 DEP.DE CHEQ.AJENOS,RET.DE CAM.,CONCEPTO: DEPÓSITO,DEP.: DENIS ROCA ROCA , PROCEDENCIA: BANCO UNION S.A., CHEQUE: 228588, FECHA DE EMISION:05/03/2026/DJBR</t>
  </si>
  <si>
    <t>REVERSIÓN DE ORDEN DE PAGO EMITIDA EN EL SIOC A SOLICITUD DEL TGN MEDIANTE SOLICITUD NO. 058990-26310 DE 05/03/2026 POR CUENTA DEL MIN. DE LA PRESIDENCIA, DEBIDO A QUE EL BENEFICIARIO DE LA ORDEN DE PAGO NO CORRESPONDE 00099021001 TGN - RECURSOS ORDINARIOS (3987)</t>
  </si>
  <si>
    <t>A:00099021001 GAM DE TOMINA, TRANSFERENCIA DE RECUPERACIONES SEGÚN NOTA INTERNA GEF-LCR-JSZ-0168-NOT/26 POR CONCEPTO DE PAGO DE CAPITAL E INTERESES DE ACUERDO A CONTRATO DE FIDEICOMISO “PROYECTOS DE INVERSION PUBLICA” (PIP) CORRESPONDIENTE AL VCTO FEBRERO/2026</t>
  </si>
  <si>
    <t>A:00099021001 GAM DE EL VILLAR, TRANSFERENCIA DE RECUPERACIONES SEGÚN NOTA INTERNA GEF-LCR-JSZ-0168-NOT/26 POR CONCEPTO DE PAGO DE CAPITAL E INTERESES DE ACUERDO A CONTRATO DE FIDEICOMISO “PROYECTOS DE INVERSION PUBLICA” (PIP) CORRESPONDIENTE AL VCTO FEBRERO/2026</t>
  </si>
  <si>
    <t>A:00099021001 GAM DE ANZALDO, TRANSFERENCIA DE RECUPERACIONES SEGÚN NOTA INTERNA GEF-LCR-JSZ-0168-NOT/26 POR CONCEPTO DE PAGO DE CAPITAL E INTERESES DE ACUERDO A CONTRATO DE FIDEICOMISO “PROYECTOS DE INVERSION PUBLICA” (PIP) CORRESPONDIENTE AL VCTO FEBRERO/2026</t>
  </si>
  <si>
    <t>A:00099021001 GAM DE YANACACHI, TRANSFERENCIA DE RECUPERACIONES SEGÚN NOTA INTERNA GEF-LCR-JSZ-0168-NOT/26 POR CONCEPTO DE PAGO DE CAPITAL E INTERESES DE ACUERDO A CONTRATO DE FIDEICOMISO “PROYECTOS DE INVERSION PUBLICA” (PIP) CORRESPONDIENTE AL VCTO FEBRERO/2026</t>
  </si>
  <si>
    <t>A:00099021001 GAM DE TARABUCO, TRANSFERENCIA DE RECUPERACIONES SEGÚN NOTA INTERNA GEF-LCR-JSZ-0168-NOT/26 POR CONCEPTO DE PAGO DE CAPITAL E INTERESES DE ACUERDO A CONTRATO DE FIDEICOMISO “PROYECTOS DE INVERSION PUBLICA” (PIP) CORRESPONDIENTE AL VCTO FEBRERO/2026</t>
  </si>
  <si>
    <t>A:00099021001 GAM DE EL ALTO, TRANSFERENCIA DE RECUPERACIONES SEGÚN NOTA INTERNA GEF-LCR-JSZ-0168-NOT/26 POR CONCEPTO DE PAGO DE CAPITAL E INTERESES DE ACUERDO A CONTRATO DE FIDEICOMISO “PROYECTOS DE INVERSION PUBLICA” (PIP) CORRESPONDIENTE AL VCTO FEBRERO/2026</t>
  </si>
  <si>
    <t>A:00099021001 GAM DE TUPIZA, TRANSFERENCIA DE RECUPERACIONES SEGÚN NOTA INTERNA GEF-LCR-JSZ-0168-NOT/26 POR CONCEPTO DE PAGO DE CAPITAL E INTERESES DE ACUERDO A CONTRATO DE FIDEICOMISO “PROYECTOS DE INVERSION PUBLICA” (PIP) CORRESPONDIENTE AL VCTO FEBRERO/2026</t>
  </si>
  <si>
    <t>A:00099021001 GAM DE SAN ANDRES DE MACHACA, TRANSFERENCIA DE RECUPERACIONES SEGÚN NOTA INTERNA GEF-LCR-JSZ-0168-NOT/26 POR CONCEPTO DE PAGO DE CAPITAL E INTERESES DE ACUERDO A CONTRATO DE FIDEICOMISO “PROYECTOS DE INVERSION PUBLICA” (PIP) CORRESPONDIENTE AL VCTO FEBRERO/2026</t>
  </si>
  <si>
    <t>A:00099021001 GAM DE COLOMI, TRANSFERENCIA DE RECUPERACIONES SEGÚN NOTA INTERNA GEF-LCR-JSZ-0168-NOT/26 POR CONCEPTO DE PAGO DE CAPITAL E INTERESES DE ACUERDO A CONTRATO DE FIDEICOMISO “PROYECTOS DE INVERSION PUBLICA” (PIP) CORRESPONDIENTE AL VCTO FEBRERO/2026</t>
  </si>
  <si>
    <t>A:00099021001 GAM DE CORQUE, TRANSFERENCIA DE RECUPERACIONES SEGÚN NOTA INTERNA GEF-LCR-JSZ-0168-NOT/26 POR CONCEPTO DE PAGO DE CAPITAL E INTERESES DE ACUERDO A CONTRATO DE FIDEICOMISO “PROYECTOS DE INVERSION PUBLICA” (PIP) CORRESPONDIENTE AL VCTO FEBRERO/2026</t>
  </si>
  <si>
    <t>A:00099021001 GAIOC DE SALINAS, TRANSFERENCIA DE RECUPERACIONES SEGÚN NOTA INTERNA GEF-LCR-JSZ-0168-NOT/26 POR CONCEPTO DE PAGO DE CAPITAL E INTERESES DE ACUERDO A CONTRATO DE FIDEICOMISO “PROYECTOS DE INVERSION PUBLICA” (PIP) CORRESPONDIENTE AL VCTO FEBRERO/2026</t>
  </si>
  <si>
    <t>A:00099021001 GAM DE FERNANDEZ ALONSO, TRANSFERENCIA DE RECUPERACIONES SEGÚN NOTA INTERNA GEF-LCR-JSZ-0168-NOT/26 POR CONCEPTO DE PAGO DE CAPITAL E INTERESES DE ACUERDO A CONTRATO DE FIDEICOMISO “PROYECTOS DE INVERSION PUBLICA” (PIP) CORRESPONDIENTE AL VCTO FEBRERO/2026</t>
  </si>
  <si>
    <t>A:00099021001 GAM DE IRUPANA (VILLA DE LANZA), TRANSFERENCIA DE RECUPERACIONES SEGÚN NOTA INTERNA GEF-LCR-JSZ-0168-NOT/26 POR CONCEPTO DE PAGO DE CAPITAL E INTERESES DE ACUERDO A CONTRATO DE FIDEICOMISO “PROYECTOS DE INVERSION PUBLICA” (PIP) CORRESPONDIENTE AL VCTO FEBRERO/2026</t>
  </si>
  <si>
    <t>A:00099021001 GAM DE COBIJA, TRANSFERENCIA DE RECUPERACIONES SEGÚN NOTA INTERNA GEF-LCR-JSZ-0168-NOT/26 POR CONCEPTO DE PAGO DE INTERESES DE ACUERDO A CONTRATO DE FIDEICOMISO “PROYECTOS DE INVERSION PUBLICA” (PIP) CORRESPONDIENTE AL VCTO FEBRERO/2026</t>
  </si>
  <si>
    <t>A:00099021001 GAM DE EL ALTO, TRANSFERENCIA DE RECUPERACIONES SEGÚN NOTA INTERNA GEF-LCR-JSZ-0168-NOT/26 POR CONCEPTO DE PAGO DE INTERESES DE ACUERDO A CONTRATO DE FIDEICOMISO “PROYECTOS DE INVERSION PUBLICA” (PIP) CORRESPONDIENTE AL VCTO FEBRERO/2026</t>
  </si>
  <si>
    <t>A:00099021001 GAM DE SUCRE, TRANSFERENCIA DE RECUPERACIONES SEGÚN NOTA INTERNA GEF-LCR-JSZ-0168-NOT/26 POR CONCEPTO DE PAGO DE CAPITAL E INTERESES DE ACUERDO A CONTRATO DE FIDEICOMISO “PROYECTOS DE INVERSION PUBLICA” (PIP) CORRESPONDIENTE AL VCTO FEBRERO/2026</t>
  </si>
  <si>
    <t>A:00099021001 GAM DE BELLA FLOR, TRANSFERENCIA DE RECUPERACIONES SEGÚN NOTA INTERNA GEF-LCR-JSZ-0838-NOT/25, POR CONCEPTO DE INTERES PENAL DE FIDEICOMISO QUE CORRESPONDE AL FNDR DE ACUERDO A CONTRATO DE FIDEICOMISO “PROYECTOS DE INVERSION PUBLICA” (PIP) VCTO AGOSTO/2025</t>
  </si>
  <si>
    <t>A:00099021001 GAM DE BELLA FLOR, TRANSFERENCIA DE RECUPERACIONES SEGÚN NOTA INTERNA GEF-LCR-JSZ-0838-NOT/25 POR CONCEPTO DE PAGO DE CAPITAL E INTERESES DE ACUERDO A CONTRATO DE FIDEICOMISO “PROYECTOS DE INVERSION PUBLICA” (PIP) CORRESPONDIENTE AL VCTO AGOSTO/2025</t>
  </si>
  <si>
    <t>A:00099021001 GAD DE POTOSI, TRANSFERENCIA DE RECUPERACIONES SEGÚN NOTA INTERNA GEF-LCR-JSZ-0168-NOT/26 POR CONCEPTO DE PAGO DE CAPITAL E INTERESES DE ACUERDO A CONTRATO DE FIDEICOMISO “PROYECTOS DE INVERSION PUBLICA” (PIP) CORRESPONDIENTE AL VCTO FEBRERO/2026</t>
  </si>
  <si>
    <t>A:00099021001 GAM DE TEOPONTE, TRANSFERENCIA DE RECUPERACIONES SEGUN NOTA GEF-LCR-DYF-0187-NOT/26 POR CONCEPTO DE PAGO DE INTERES PENAL DE ACUERDO A CONTRATO DE FIDEICOMISO &amp;quot;CONTRAPARTES LOCALES” FIRMADO ENTRE EL MPD Y EL FNDR Y CONTRATO DE PRESTAMO.</t>
  </si>
  <si>
    <t>00099021001 DEPOSITO DE EFECTIVO, DEPOSITANTE: JACQUELINE LIBERTAD MERIDA SIRPA, CONCEPTO: DEVOLUCION, CUENTA DE DEPOSITO: CUENTA UNICA DEL TESORO/DJBR</t>
  </si>
  <si>
    <t>00086044201 DEPOSITO DE EFECTIVO, DEPOSITANTE: SISTEMA DE RIEGO KHOLUYO CBBA, CONCEPTO: SISTEMA DE RIEGO KHOLUYO CBBA, CUENTA DE DEPOSITO: CUENTA UNICA DEL TESORO</t>
  </si>
  <si>
    <t>00099021001 DEPOSITO DE EFECTIVO, DEPOSITANTE: NORBERTO CHAO CHAMARO, CONCEPTO: DEVOLUCION DEL SOBRANTE DE LA COMPRA DE COMBUSTIBLE DEL 1ER CUPO GESTION 2026, CUENTA DE DEPOSITO: CUENTA UNICA DEL TESORO/DJBR</t>
  </si>
  <si>
    <t>00099021001 DEPOSITO DE EFECTIVO, DEPOSITANTE: FRANKLIN MARIO JULIAN VIADEZ, CONCEPTO: DEVOLUCION DEL SOBRANTE DE LA COMPRA DE COMBUSTIBLE DEL 1ER CUPO GESTION 2026, CUENTA DE DEPOSITO: CUENTA UNICA DEL TESORO/DJBR</t>
  </si>
  <si>
    <t>00099021001 DEPOSITO DE EFECTIVO, DEPOSITANTE: FREDDY AGUIRRE VEDIA, CONCEPTO: DEVOLUCION DEL SOBRANTE DE LA COMPRA DE COMBUSTIBLE DEL 1ER CUPO GESTION 2026, CUENTA DE DEPOSITO: CUENTA UNICA DEL TESORO</t>
  </si>
  <si>
    <t>00099021001 DEPOSITO DE EFECTIVO, DEPOSITANTE: SILVIA PATRICIA MEDINA MEDINA, CONCEPTO: DEVOLUCION DE SUELDO NOVIEMBRE Y AGUINALDO 2025, CUENTA DE DEPOSITO: CUENTA UNICA DEL TESORO/DJBR</t>
  </si>
  <si>
    <t>00133012001 DEPOSITO DE EFECTIVO, DEPOSITANTE: AMILCAR VALENCIA CABALLERO, CONCEPTO: SALDO PREMIO MENOR SORTEO NAVIDAD DE AMOR E ILUSION - LA PAZ, CUENTA DE DEPOSITO: CUENTA UNICA DEL TESORO</t>
  </si>
  <si>
    <t>00133012001 DEPOSITO DE EFECTIVO, DEPOSITANTE: AMILCAR VALENCIA CABALLERO, CONCEPTO: SALDO PREMIO MENOR SORTEO NAVIDAD DE AMOR E ILUSION - SUCRE, CUENTA DE DEPOSITO: CUENTA UNICA DEL TESORO</t>
  </si>
  <si>
    <t>00099021001 DEPOSITO DE EFECTIVO, DEPOSITANTE: CARTERO COURRIER EMPRESARIAL, CONCEPTO: DEVOLUCION POR PAGO EN EXCESO, CUENTA DE DEPOSITO: CUENTA UNICA DEL TESORO</t>
  </si>
  <si>
    <t>00099021001 DEPOSITO DE EFECTIVO, DEPOSITANTE: CARTERO COURRIER EMPRESARIAL, CONCEPTO: DEVOLUCION POR PAGO EN EXCESO AL SENADO, CUENTA DE DEPOSITO: CUENTA UNICA DEL TESORO</t>
  </si>
  <si>
    <t>00099021001 DEPOSITO DE EFECTIVO, DEPOSITANTE: DANIELA JANCO, CONCEPTO: DEVOLUCION DE AGUINALDO 2025, CUENTA DE DEPOSITO: CUENTA UNICA DEL TESORO/DJBR</t>
  </si>
  <si>
    <t>NUMERO DE LIBRETA CUT: 00373024105 OPERACIÓN E75 TRANSFERENCIA DE LA CUENTA FISCAL BUN A LA CUT EN MN TRANSF.FDOS.AL.BCB SG.SOL. GOB. AUTONOMO MUNICIPAL DE AIQUILE CITE: GAMA/DESP/R.O.M./O.E. NÂ° 58/2026 CUENTA CUT 3987069001 - LIBRETA NÂ° 00373024105 FDI - TRANSFERENCIAS PROGRAMADAS Y/O PROYECTOS</t>
  </si>
  <si>
    <t>NUMERO DE LIBRETA CUT: 00099021001 OPERACIÓN E75 TRANSFERENCIA DE LA CUENTA FISCAL BUN A LA CUT EN MN TRANSF.FDOS.AL.BCB SG.SOL. GOBIERNO AUTONOMO MUNICIPAL DE VILLA CHARCAS, CITE: OF-GAMVCH/DESPACHO NÂ°084/2026 CUENTA CUT 3987 LIBRETA NÂ° 00099021001</t>
  </si>
  <si>
    <t>A:00099021001 GAM DE TIQUIPAYA, TRANSFERENCIA DE RECUPERACIONES SEGÚN NOTA INTERNA GEF-LCR-JSZ-0168-NOT/26 POR CONCEPTO DE PAGO DE CAPITAL E INTERESES DE ACUERDO A CONTRATO DE FIDEICOMISO “PROYECTOS DE INVERSION PUBLICA” (PIP) CORRESPONDIENTE AL VCTO FEBRERO/2026</t>
  </si>
  <si>
    <t>A:00099021001 GAM DE PADCAYA, TRANSFERENCIA DE RECUPERACIONES SEGÚN NOTA INTERNA GEF-LCR-JSZ-0168-NOT/26 POR CONCEPTO DE PAGO DE CAPITAL E INTERESES DE ACUERDO A CONTRATO DE FIDEICOMISO “PROYECTOS DE INVERSION PUBLICA” (PIP) CORRESPONDIENTE AL VCTO FEBRERO/2026</t>
  </si>
  <si>
    <t>A:00099021001 GAM DE HUAYLLAMARCA (SGTO HUAYLLAMARCA), TRANSFERENCIA DE RECUPERACIONES SEGÚN NOTA INTERNA GEF-LCR-JSZ-0168-NOT/26 POR CONCEPTO DE PAGO DE CAPITAL E INTERESES DE ACUERDO A CONTRATO DE FIDEICOMISO “PROYECTOS DE INVERSION PUBLICA” (PIP) CORRESPONDIENTE AL VCTO FEBRERO/2026</t>
  </si>
  <si>
    <t>De: 00862012002 Transferencia que se realiza a solicitud del Fondo Nacional de Desarrollo Regional dependiente del Ministerio de Planificación del Desarrollo y Medio Ambiente mediante nota CITE: DGE-GEF-FI-LSQ-0913-CAR/2026, Informe GEF-LCR-LVC-0078-INF/26, correspondiente a la recuperación de préstamo N° 101302 del Programa Contrapartes Locales de Proyectos de Inversión Pública del GAM Sica Sica (Villa Aroma) H.R. 2026-07051-R).</t>
  </si>
  <si>
    <t>00099021001 DEPOSITO DE EFECTIVO, DEPOSITANTE: ALEJANDRA GASTELU SOTOMAYOR, CONCEPTO: DEVOLUCION DE AGUINALDO 2025, CUENTA DE DEPOSITO: CUENTA UNICA DEL TESORO/DJBR</t>
  </si>
  <si>
    <t>00099021001 DEPOSITO DE EFECTIVO, DEPOSITANTE: DIEGO CRISTIAN MELENDRES ARGOTE, CONCEPTO: DEVOLUCION DE AGUINALDO 2025, CUENTA DE DEPOSITO: CUENTA UNICA DEL TESORO/DJBR</t>
  </si>
  <si>
    <t>00099021001 DEPOSITO DE EFECTIVO, DEPOSITANTE: JUANA ESTHER ALI ARANA, CONCEPTO: DEVOLUCION DE HABERES DE FEBRERO DE 2026, CUENTA DE DEPOSITO: CUENTA UNICA DEL TESORO</t>
  </si>
  <si>
    <t>00099021001 DEPOSITO DE EFECTIVO, DEPOSITANTE: VILMA ELIANA CASTELLON ESCOBAR, CONCEPTO: REVERSION DE INCREMENTO SALARIAL 2025, CUENTA DE DEPOSITO: CUENTA UNICA DEL TESORO</t>
  </si>
  <si>
    <t>00099021001 DEPOSITO DE EFECTIVO, DEPOSITANTE: JUAN ANTONIO IRAIZOS ULLOA, CONCEPTO: DEVOLUCION DE BONO FRONTERA DE SEPTIEMBRE A DICIEMBRE 2024 Y ENERO A FEBERO 2025, CUENTA DE DEPOSITO: CUENTA UNICA DEL TESORO</t>
  </si>
  <si>
    <t>00099021001 DEPOSITO DE EFECTIVO, DEPOSITANTE: ZULLMA VIOLA HERBAS JUSTINIANO, CONCEPTO: DEVOLUCION DE PAGO DE ESCALAFON AL MERITO TRABAJADORES EN SALUD, CUENTA DE DEPOSITO: CUENTA UNICA DEL TESORO</t>
  </si>
  <si>
    <t>00099021001 DEPOSITO DE EFECTIVO, DEPOSITANTE: YECID OSWALDO ZEBALLOS ARIÑEZ, CONCEPTO: DEVOLUCION DE AGUINALDO 2025, CUENTA DE DEPOSITO: CUENTA UNICA DEL TESORO/DJBR</t>
  </si>
  <si>
    <t>00133012001 DEPOSITO DE EFECTIVO, DEPOSITANTE: HEIDY ALISON YUJRA TIRINA, CONCEPTO: SALDO SOBRANTE NAVIDAD DE AMOR E ILUSION PANDO, CUENTA DE DEPOSITO: CUENTA UNICA DEL TESORO</t>
  </si>
  <si>
    <t>00099021001 DEP.DE CHEQ.AJENOS,RET.DE CAM.,CONCEPTO: 7MO REEMBOLSO FIDEICOMISO, EMPRESA METALÚRGICA VINTO EMV,DEP.: MINISTERIO DE MINERIA Y METALURGIA , PROCEDENCIA: BANCO UNION S.A., CHEQUE: 4404, FECHA DE EMISION:06/03/2026</t>
  </si>
  <si>
    <t>00099021001 DEP.DE CHEQ.AJENOS,RET.DE CAM.,CONCEPTO: DEPÓSITO,DEP.: CARLOS EDUARDO JUSTINIANO PINTO , PROCEDENCIA: BANCO UNION S.A., CHEQUE: 228614, FECHA DE EMISION:09/03/2026</t>
  </si>
  <si>
    <t>A:00099021001 GAM DE BELEN DE ANDAMARCA, TRANSFERENCIA DE RECUPERACIONES SEGÚN NOTA INTERNA GEF-LCR-JSZ-0168-NOT/26 POR CONCEPTO DE PAGO DE CAPITAL E INTERESES DE ACUERDO A CONTRATO DE FIDEICOMISO “PROYECTOS DE INVERSION PUBLICA” (PIP) CORRESPONDIENTE AL VCTO FEBRERO/2026</t>
  </si>
  <si>
    <t>A:00099021001 GAM DE ICLA, TRANSFERENCIA DE RECUPERACIONES SEGUN NOTA GEF-LCR-JSZ-0211-NOT/26 POR CONCEPTO DE PAGO DE INTERES PENAL DE ACUERDO A CONTRATO DE FIDEICOMISO “PROYECTOS DE INVERSION PUBLICA” (PIP) FIRMADO ENTRE MINISTERIO DE PLANIFICACION Y EL FNDR.</t>
  </si>
  <si>
    <t>A:00099021001 GAM DE ICLA, TRANSFERENCIA DE RECUPERACIONES SEGUN NOTA GEF-LCR-JSZ-0211-NOT/26 POR CONCEPTO DE PAGO DE CAPITAL E INTERESES DE ACUERDO A CONTRATO DE FIDEICOMISO “PROYECTOS DE INVERSION PUBLICA” (PIP) FIRMADO ENTRE MINISTERIO DE PLANIFICACION Y EL FNDR.</t>
  </si>
  <si>
    <t>A:00099021001 GAM DE PUCARA, TRANSFERENCIA DE RECUPERACIONES SEGUN NOTA GEF-LCR-JSZ-0211-NOT/26 POR CONCEPTO DE PAGO DE INTERES PENAL DE ACUERDO A CONTRATO DE FIDEICOMISO “PROYECTOS DE INVERSION PUBLICA” (PIP) FIRMADO ENTRE MINISTERIO DE PLANIFICACION Y EL FNDR.</t>
  </si>
  <si>
    <t>A:00099021001 GAM DE PUCARA, TRANSFERENCIA DE RECUPERACIONES SEGUN NOTA GEF-LCR-JSZ-0168-NOT/26 POR CONCEPTO DE PAGO DE CAPITAL E INTERESES DE ACUERDO A CONTRATO DE FIDEICOMISO “PROYECTOS DE INVERSION PUBLICA” (PIP) FIRMADO ENTRE MINISTERIO DE PLANIFICACION Y EL FNDR.</t>
  </si>
  <si>
    <t>COBRO COSTOS DE PAPELERIA POR REGULARIZACION DE TRANSFERENCIA DEL EXTERIOR POR ORDEN DE CONSULADO DE BOLIVIA EN ORAN (SALTA ARGENTINA) REF.: DEVOLUCIÓN DE SALDOS NO EJECUTADOS DE NUEVA ORAN AL ÓRGANO ELECTORAL PLURINACIONAL. LIB. 00099021001 TGN-RECURSOS ORDINARIOS (3987)</t>
  </si>
  <si>
    <t>A:00099021001 GAM DE POJO, TRANSFERENCIA DE RECUPERACIONES SEGUN NOTA GEF-LCR-JSZ-0238-NOT/26 POR CONCEPTO DE PAGO DE CAPITAL E INTERESES DE ACUERDO A CONTRATO DE FIDEICOMISO “PROYECTOS DE INVERSION PUBLICA” (PIP) FIRMADO ENTRE MINISTERIO DE PLANIFICACION Y EL FNDR.</t>
  </si>
  <si>
    <t>A:00099021001 GAM DE POJO, TRANSFERENCIA DE RECUPERACIONES SEGUN NOTA GEF-LCR-JSZ-0238-NOT/26 POR CONCEPTO DE PAGO DE INTERES PENAL DE ACUERDO A CONTRATO DE FIDEICOMISO “PROYECTOS DE INVERSION PUBLICA” (PIP) FIRMADO ENTRE MINISTERIO DE PLANIFICACION Y EL FNDR.</t>
  </si>
  <si>
    <t>00099021001 DEPOSITO DE EFECTIVO, DEPOSITANTE: YOLANDA CORINA RIOS ORELLANA, CONCEPTO: DEVOLUCION DE PAGOS PERCIBIDOS POR DAÑO CIVIL, CUENTA DE DEPOSITO: CUENTA UNICA DEL TESORO</t>
  </si>
  <si>
    <t>00099021001 DEPOSITO DE EFECTIVO, DEPOSITANTE: NOELIA FLORES MARCA, CONCEPTO: DEVOLUCION DE BONO FRONTERA DE SEPTIEMBRE A DICIEMBRE 2024, CUENTA DE DEPOSITO: CUENTA UNICA DEL TESORO</t>
  </si>
  <si>
    <t>00099021001 DEPOSITO DE EFECTIVO, DEPOSITANTE: CORSINO NESTOR HUANCA CHOQUE, CONCEPTO: DEVOLUCION DE AGUINALDO 2025 (CORRESPONDIENTE AL MES DE DICIEMBRE), CUENTA DE DEPOSITO: CUENTA UNICA DEL TESORO/DJBR</t>
  </si>
  <si>
    <t>00099021001 DEPOSITO DE EFECTIVO, DEPOSITANTE: ADALID DOMINGO ZAMORA GUTIERREZ, CONCEPTO: SEGUNDO DEPÓSITO ENERO, CUENTA DE DEPOSITO: CUENTA UNICA DEL TESORO</t>
  </si>
  <si>
    <t>00099021001 DEPOSITO DE EFECTIVO, DEPOSITANTE: ADALID DOMINGO ZAMORA GUTIERREZ, CONCEPTO: SEGUNDO DEPÓSITO FEBRERO, CUENTA DE DEPOSITO: CUENTA UNICA DEL TESORO</t>
  </si>
  <si>
    <t>00099021001 DEPOSITO DE EFECTIVO, DEPOSITANTE: AMADOR DIEGO NORIEGA FLORES, CONCEPTO: DEVOLUCION DE AGUINALDO 2025, CUENTA DE DEPOSITO: CUENTA UNICA DEL TESORO/DJBR</t>
  </si>
  <si>
    <t>00099021001 DEPOSITO DE EFECTIVO, DEPOSITANTE: CRISTIAN MAMANI CHURA, CONCEPTO: REVERSION PARCIAL DE PLANILLA N°128 PREVENTIVO 759, CUENTA DE DEPOSITO: CUENTA UNICA DEL TESORO</t>
  </si>
  <si>
    <t>00099021001 DEPOSITO DE EFECTIVO, DEPOSITANTE: MEDELIZ LINCEY VALDIVIA ROJAS, CONCEPTO: DEVOLUCION DE HABERES, CUENTA DE DEPOSITO: CUENTA UNICA DEL TESORO/DJBR</t>
  </si>
  <si>
    <t>00099021001 DEPOSITO DE EFECTIVO, DEPOSITANTE: SEGUROS PROVIDA S.A., CONCEPTO: DEVOLUCION FONDOS NO COBRADOS CASO FALLECIDO CONCILIACION NOVIEMBRE -AGUINALDO 2025, CUENTA DE DEPOSITO: CUENTA UNICA DEL TESORO</t>
  </si>
  <si>
    <t>00099021001 DEPOSITO DE EFECTIVO, DEPOSITANTE: SEGUROS PROVIDA S.A., CONCEPTO: DEVOLUCION FONDOS NO COBRADOS DE 4 CASOS CONCILIACION NOVIEMBRE-AGUINALDO 2025, CUENTA DE DEPOSITO: CUENTA UNICA DEL TESORO</t>
  </si>
  <si>
    <t>00572012001 DEP.DE CHEQ.AJENOS,RET.DE CAM.,CONCEPTO: DEVOLUCION DE PASAJE AEREO,DEP.: JUANITO APAZA , PROCEDENCIA: BANCO UNION S.A., CHEQUE: 21111, FECHA DE EMISION:20/02/2026</t>
  </si>
  <si>
    <t>00099021001 DEP.DE CHEQ.AJENOS,RET.DE CAM.,CONCEPTO: DEPÓSITO,DEP.: VALERIA ABIGAIL VARGAS APARICIO , PROCEDENCIA: BANCO UNION S.A., CHEQUE: 228615, FECHA DE EMISION:10/03/2026/DJBR</t>
  </si>
  <si>
    <t>00099021001 DEP.DE CHEQ.AJENOS,RET.DE CAM.,CONCEPTO: DEPÓSITO,DEP.: VALERIA ABIGAIL VARGAS APARICIO , PROCEDENCIA: BANCO UNION S.A., CHEQUE: 228616, FECHA DE EMISION:10/03/2026/DJBR</t>
  </si>
  <si>
    <t>De: 00249012001 Transferencia de recursos a solicitud de la Central de Abastecimiento y Suministros de Salud dependiente del Ministerio de Salud y Deportes mediante nota CITE: CEASS/DIR/NOT-EXT 138/2026, Informes CEASS/UTL/COMER/INF 99, 106/2025 y la Nota Interna MEFP/VPCF/DGCF/UCI/NI N°0084/2026 de la DGCF, por concepto de depósitos erróneos H.R. 2026-06062-R</t>
  </si>
  <si>
    <t>NUMERO DE LIBRETA CUT: 00099021001 OPERACIÓN E75 TRANSFERENCIA DE LA CUENTA FISCAL BUN A LA CUT EN MN TRANSF.FDOS.AL BCB SG.SOL.GOBIERNO AUTONOMO MUNICIPAL DE ESMERALDA, CITE: G.A.M.E/S.A.M. 0007/2026 CUENTA CUT 3987 LIBRETA NÂ° 00099021001 TGN-RECURSOS ORDINARIOS</t>
  </si>
  <si>
    <t>COBRO COSTOS DE PAPELERIA SEGUN TRANSFERENCIA DEL EXTERIOR POR ORDEN DE CONSULADO DE BOLIVIA EN BILBAO REF.: DEVOLUCIÓN DE SALDOS NO EJECUTADOS DE BILBAO AL ORGANO ELECTORAL PLURINACIONAL. LIB. 00099021001 TGN-RECURSOS ORDINARIOS (3987)</t>
  </si>
  <si>
    <t>00099021001 DEPOSITO DE EFECTIVO, DEPOSITANTE: JULIO ZEBALLOS RIVERA CI5478837, CONCEPTO: DEVOLUCION DE HABERES MES DE FEBRERO 2026, CUENTA DE DEPOSITO: CUENTA UNICA DEL TESORO/DJBR</t>
  </si>
  <si>
    <t>00081011101 DEPOSITO DE EFECTIVO, DEPOSITANTE: LUIS FERNANDO VERGARA VEGA, CONCEPTO: DEVOLUCION DE FONDOS, CUENTA DE DEPOSITO: CUENTA UNICA DEL TESORO</t>
  </si>
  <si>
    <t>00099021001 DEPOSITO DE EFECTIVO, DEPOSITANTE: RAMIRO GANDARILLAS SANCHEZ, CONCEPTO: REVERSION DE HABERES, CUENTA DE DEPOSITO: CUENTA UNICA DEL TESORO/DJBR</t>
  </si>
  <si>
    <t>00099021001 DEPOSITO DE EFECTIVO, DEPOSITANTE: EDSON LOPEZ ALVAREZ, CONCEPTO: DEVOLUCION DE SALARIO EXCEDENTE AL ASIGNADO AL PRESIDENTE ENERO-2025, CUENTA DE DEPOSITO: CUENTA UNICA DEL TESORO</t>
  </si>
  <si>
    <t>00099021001 DEPOSITO DE EFECTIVO, DEPOSITANTE: EDSON LOPEZ ALVAREZ, CONCEPTO: DEVOLUCION DE SALARIO EXCEDENTE AL ASIGNADO AL PRESIDENTE FEBRERO-2025, CUENTA DE DEPOSITO: CUENTA UNICA DEL TESORO</t>
  </si>
  <si>
    <t>00099021001 DEPOSITO DE EFECTIVO, DEPOSITANTE: EDSON LOPEZ ALVAREZ, CONCEPTO: DEVOLUCION DE SALARIO EXCEDENTE AL ASIGNADO AL PRESIDENTE MARZO-2025, CUENTA DE DEPOSITO: CUENTA UNICA DEL TESORO</t>
  </si>
  <si>
    <t>00099021001 DEPOSITO DE EFECTIVO, DEPOSITANTE: EDSON LOPEZ ALVAREZ, CONCEPTO: DEVOLUCION DE SALARIO EXCEDENTE AL ASIGNADO AL PRESIDENTE SEPTIEMBRE-2025, CUENTA DE DEPOSITO: CUENTA UNICA DEL TESORO</t>
  </si>
  <si>
    <t>00099021001 DEPOSITO DE EFECTIVO, DEPOSITANTE: EDSON LOPEZ ALVAREZ, CONCEPTO: DEVOLUCION DE SALARIO EXCEDENTE AL ASIGNADO AL PRESIDENTE AGOSTO-2025, CUENTA DE DEPOSITO: CUENTA UNICA DEL TESORO</t>
  </si>
  <si>
    <t>00099021001 DEPOSITO DE EFECTIVO, DEPOSITANTE: EDSON LOPEZ ALVAREZ, CONCEPTO: DEVOLUCION DE SALARIO EXCEDENTE AL ASIGNADO AL PRESIDENTE JULIO-2025, CUENTA DE DEPOSITO: CUENTA UNICA DEL TESORO</t>
  </si>
  <si>
    <t>00099021001 DEPOSITO DE EFECTIVO, DEPOSITANTE: EDSON LOPEZ ALVAREZ, CONCEPTO: DEVOLUCION DE SALARIO EXCEDENTE AL ASIGNADO AL PRESIDENTE JUNIO-2025, CUENTA DE DEPOSITO: CUENTA UNICA DEL TESORO</t>
  </si>
  <si>
    <t>00099021001 DEPOSITO DE EFECTIVO, DEPOSITANTE: EDSON LOPEZ ALVAREZ, CONCEPTO: DEVOLUCION DE SALARIO EXCEDENTE AL ASIGNADO AL PRESIDENTE MAYO-2025, CUENTA DE DEPOSITO: CUENTA UNICA DEL TESORO</t>
  </si>
  <si>
    <t>00099021001 DEPOSITO DE EFECTIVO, DEPOSITANTE: EDSON LOPEZ ALVAREZ, CONCEPTO: DEVOLUCION DE SALARIO EXCEDENTE AL ASIGNADO AL PRESIDENTE ABRIL-2025, CUENTA DE DEPOSITO: CUENTA UNICA DEL TESORO</t>
  </si>
  <si>
    <t>00099021001 DEPOSITO DE EFECTIVO, DEPOSITANTE: EDSON LOPEZ ALVAREZ, CONCEPTO: DEVOLUCION DE SALARIO EXCEDENTE AL ASIGNADO AL PRESIDENTE OCTUBRE-2025, CUENTA DE DEPOSITO: CUENTA UNICA DEL TESORO</t>
  </si>
  <si>
    <t>00133012001 DEPOSITO DE EFECTIVO, DEPOSITANTE: AMILCAR VALENCIA CABALLERO, CONCEPTO: SALDO SOBRANTE PROMOCION EMPRESARIAL LA LLAMADA DE LA SUERTE 26/12/25, CUENTA DE DEPOSITO: CUENTA UNICA DEL TESORO</t>
  </si>
  <si>
    <t>00099021001 DEPOSITO DE EFECTIVO, DEPOSITANTE: EDSON LOPEZ ALVAREZ, CONCEPTO: DEVOLUCION DE SALARIO EXCEDENTE AL ASIGNADO AL PRESIDENTE DICIEMBRE-2025, CUENTA DE DEPOSITO: CUENTA UNICA DEL TESORO</t>
  </si>
  <si>
    <t>00099021001 DEPOSITO DE EFECTIVO, DEPOSITANTE: EDSON LOPEZ ALVAREZ, CONCEPTO: DEVOLUCION DE SALARIO EXCEDENTE AL ASIGNADO AL PRESIDENTE NOVIEMBRE-2025, CUENTA DE DEPOSITO: CUENTA UNICA DEL TESORO</t>
  </si>
  <si>
    <t>00041267001 DEPOSITO DE EFECTIVO, DEPOSITANTE: UCP - PAAP, CONCEPTO: DEVOLUCION DE RECURSOS AL PROGRAMA PAAP II, CUENTA DE DEPOSITO: CUENTA UNICA DEL TESORO</t>
  </si>
  <si>
    <t>00099021001 DEP.DE CHEQ.AJENOS,RET.DE CAM.,CONCEPTO: INCAPACIDAD,DEP.: CAJA NACIONAL DE SALUD , PROCEDENCIA: BANCO UNION S.A., CHEQUE: 29057, FECHA DE EMISION:02/03/2026</t>
  </si>
  <si>
    <t>00099021001 DEP.DE CHEQ.AJENOS,RET.DE CAM.,CONCEPTO: DEPÓSITO,DEP.: CARLA HELEN VALDIVIA AQUINO , PROCEDENCIA: BANCO UNION S.A., CHEQUE: 228622, FECHA DE EMISION:11/03/2026</t>
  </si>
  <si>
    <t>00099021001 DEP.DE CHEQ.AJENOS,RET.DE CAM.,CONCEPTO: DEPÓSITO,DEP.: ZENAYDA CONDORI FLORES , PROCEDENCIA: BANCO UNION S.A., CHEQUE: 228628, FECHA DE EMISION:11/03/2026</t>
  </si>
  <si>
    <t>NUMERO DE LIBRETA CUT: 00099021001 OPERACIÓN E18 TRANSFERENCIA DEL SISTEMA FINANCIERO A LA CUT TRANSFERENCIA POR RESTITUCION ANTICIPADA DE RECURSOS AL TGN A SOLICITUD DE FIDEICOMISO FIREPRO-REEMBOLSOS CARTERA BDP S.A.M</t>
  </si>
  <si>
    <t>00383012001 DEPOSITO DE EFECTIVO, DEPOSITANTE: AGENCIA BOLIVIANA DE CORREOS, CONCEPTO: SERVICIOS BASICOS, CUENTA DE DEPOSITO: CUENTA UNICA DEL TESORO</t>
  </si>
  <si>
    <t>00099021001 DEPOSITO DE EFECTIVO, DEPOSITANTE: VALERIA VILLCA FLORES, CONCEPTO: DEVOLUCION, CUENTA DE DEPOSITO: CUENTA UNICA DEL TESORO</t>
  </si>
  <si>
    <t>00099021001 DEPOSITO DE EFECTIVO, DEPOSITANTE: CESAR ARIEL PARI QUISBERT, CONCEPTO: DEVOLUCION DE RETENCIONES, CUENTA DE DEPOSITO: CUENTA UNICA DEL TESORO/DJBR</t>
  </si>
  <si>
    <t>00099021001 DEP.DE CHEQ.AJENOS,RET.DE CAM.,CONCEPTO: DEVOLUCION INCAPACIDAD TEMPORAL NOVIEMBRE 2025,DEP.: CAJA PETROLERA DE SALUD OFICINA CENTRAL , PROCEDENCIA: BANCO UNION S.A., CHEQUE: 23912, FECHA DE EMISION:12/03/2026</t>
  </si>
  <si>
    <t>00099021001 DEP.DE CHEQ.AJENOS,RET.DE CAM.,CONCEPTO: DEVOLUCION INCAPACIDAD TEMPORAL OCTUBRE 2025,DEP.: CAJA PETROLERA DE SALUD OFICINA CENTRAL , PROCEDENCIA: BANCO UNION S.A., CHEQUE: 23906, FECHA DE EMISION:12/03/2026</t>
  </si>
  <si>
    <t>00099021001 DEP.DE CHEQ.AJENOS,RET.DE CAM.,CONCEPTO: DEVOLUCION INCAPACIDAD TEMPORAL DICIEMBRE 2025,DEP.: CAJA PETROLERA DE SALUD OFICINA CENTRAL , PROCEDENCIA: BANCO UNION S.A., CHEQUE: 23923, FECHA DE EMISION:12/03/2026</t>
  </si>
  <si>
    <t>00099021001 DEP.DE CHEQ.AJENOS,RET.DE CAM.,CONCEPTO: DEVOLUCION INCAPACIDAD TEMPORAL NOVIEMBRE 2025,DEP.: CAJA PETROLERA DE SALUD OFICINA CENTRAL , PROCEDENCIA: BANCO UNION S.A., CHEQUE: 23922, FECHA DE EMISION:12/03/2026</t>
  </si>
  <si>
    <t>00099021001 DEP.DE CHEQ.AJENOS,RET.DE CAM.,CONCEPTO: DEVOLUCION INCAPACIDAD TEMPORAL OCTUBRE 2025,DEP.: CAJA PETROLERA DE SALUD OFICINA CENTRAL , PROCEDENCIA: BANCO UNION S.A., CHEQUE: 23921, FECHA DE EMISION:11/03/2026</t>
  </si>
  <si>
    <t>00099021001 DEP.DE CHEQ.AJENOS,RET.DE CAM.,CONCEPTO: DEPÓSITO,DEP.: DOMINGA MOSTACEDO PEREZ , PROCEDENCIA: BANCO UNION S.A., CHEQUE: 228631, FECHA DE EMISION:12/03/2026</t>
  </si>
  <si>
    <t>00099021001 DEP.DE CHEQ.AJENOS,RET.DE CAM.,CONCEPTO: DEVOLUCION DE PASAJES AEREOS,DEP.: BOLIVIANA DE AVIACION , PROCEDENCIA: BANCO UNION S.A., CHEQUE: 21132, FECHA DE EMISION:26/02/2026</t>
  </si>
  <si>
    <t>NUMERO DE LIBRETA CUT: 00099021001 OPERACIÓN E75 TRANSFERENCIA DE LA CUENTA FISCAL BUN A LA CUT EN MN TRANSF.FDOS.AL.BCB SG.SOL.GOB. AUTONOMO MUNICIPAL DE SACABAMBA CITE: GAMS/JLRR/23/2026 CUENTA CUT 3987069001 - LIBRETA NÂ° 00099021001 TGN - RECURSOS ORDINARIOS</t>
  </si>
  <si>
    <t>00099021001 DEPOSITO DE EFECTIVO, DEPOSITANTE: MAXIMO ALBERTO PAREDES AVILA, CONCEPTO: DEVOLUCION CAJA NACIONAL, CUENTA DE DEPOSITO: CUENTA UNICA DEL TESORO</t>
  </si>
  <si>
    <t>00099021001 DEPOSITO DE EFECTIVO, DEPOSITANTE: MARGARITA QUIÑONES VARGAS, CONCEPTO: BENEFICIO DEVUELTO, BONO FRONTERA DE LOS MESES ABRIL Y MAYO 2025, CUENTA DE DEPOSITO: CUENTA UNICA DEL TESORO</t>
  </si>
  <si>
    <t>00099021001 DEPOSITO DE EFECTIVO, DEPOSITANTE: WENDY RAYZA PATTY APAZA, CONCEPTO: DEVOLUCION DEL BONO ZONA, CUENTA DE DEPOSITO: CUENTA UNICA DEL TESORO</t>
  </si>
  <si>
    <t>00099021001 DEP.DE CHEQ.AJENOS,RET.DE CAM.,CONCEPTO: DEPÓSITO,DEP.: JUANA HUANCA DE ROMAN , PROCEDENCIA: BANCO UNION S.A., CHEQUE: 228633, FECHA DE EMISION:13/03/2026</t>
  </si>
  <si>
    <t>00099021001 DEP.DE CHEQ.AJENOS,RET.DE CAM.,CONCEPTO: DEPÓSITO,DEP.: JESUS REINALDO HINOJOSA CARDOZO , PROCEDENCIA: BANCO UNION S.A., CHEQUE: 228634, FECHA DE EMISION:13/03/2026</t>
  </si>
  <si>
    <t>00081011105 DEP.DE CHEQ.AJENOS,RET.DE CAM.,CONCEPTO: REEMBOLSO PARA EL MINISTERIO DE OBRAS PUBLICAS SERVICIOS DE VIVIENDA,DEP.: CAJA DE SALUD CORDES , PROCEDENCIA: BANCO UNION S.A., CHEQUE: 60571, FECHA DE EMISION:28/02/2026</t>
  </si>
  <si>
    <t>00099021001 DEP.DE CHEQ.AJENOS,RET.DE CAM.,CONCEPTO: REEMBOLSO PARA EL MINISTERIO DE DESARROLLO PRODUCTIVO RURAL Y AGUA,DEP.: CAJA DE SALUD CORDES , PROCEDENCIA: BANCO UNION S.A., CHEQUE: 60576, FECHA DE EMISION:28/02/2026</t>
  </si>
  <si>
    <t>A:00099021001 GAM DE SICA SICA (VILLA AROMA), TRANSFERENCIA DE RECUPERACIONES SEGUN NOTA GEF-LCR-DYF-0245-NOT/26 POR CONCEPTO DE PAGO DE INTERES PENAL DE ACUERDO A CONTRATO DE FIDEICOMISO &amp;quot;CONTRAPARTES LOCALES” FIRMADO ENTRE EL MPD Y EL FNDR Y CONTRATO DE PRESTAMO.</t>
  </si>
  <si>
    <t>00099021001 DEPOSITO DE EFECTIVO, DEPOSITANTE: RONALD CHOQUE GUTIERREZ, CONCEPTO: DEVOLUCION DE BONO FRONTERA, CUENTA DE DEPOSITO: CUENTA UNICA DEL TESORO</t>
  </si>
  <si>
    <t>00046171101 DEPOSITO DE EFECTIVO, DEPOSITANTE: INDESBOL, CONCEPTO: SANCION PECUNIARIA, CUENTA DE DEPOSITO: CUENTA UNICA DEL TESORO</t>
  </si>
  <si>
    <t>00099021001 DEPOSITO DE EFECTIVO, DEPOSITANTE: MARCO ANTONIO MENDOZA CRESPO, CONCEPTO: DEVOLUCION DE VIATICOS A LA PROCURADURIA GENERAL DEL ESTADO, CUENTA DE DEPOSITO: CUENTA UNICA DEL TESORO</t>
  </si>
  <si>
    <t>00099021001 DEPOSITO DE EFECTIVO, DEPOSITANTE: BARBARA VIRGINIA MOLLO SAAVEDRA, CONCEPTO: REVERSION DE PAGO, CUENTA DE DEPOSITO: CUENTA UNICA DEL TESORO</t>
  </si>
  <si>
    <t>00099021001 DEP.DE CHEQ.AJENOS,RET.DE CAM.,CONCEPTO: INCAPACIDAD,DEP.: CAJA NACIONAL DE SALUD , PROCEDENCIA: BANCO UNION S.A., CHEQUE: 12675, FECHA DE EMISION:10/03/2026</t>
  </si>
  <si>
    <t>00099021001 DEP.DE CHEQ.AJENOS,RET.DE CAM.,CONCEPTO: INCAPACIDAD,DEP.: CAJA NACIONAL DE SALUD , PROCEDENCIA: BANCO UNION S.A., CHEQUE: 21091, FECHA DE EMISION:09/03/2026</t>
  </si>
  <si>
    <t>00099021001 DEP.DE CHEQ.AJENOS,RET.DE CAM.,CONCEPTO: INCAPACIDAD,DEP.: CAJA NACIONAL DE SALUD , PROCEDENCIA: BANCO UNION S.A., CHEQUE: 21090, FECHA DE EMISION:09/03/2026</t>
  </si>
  <si>
    <t>00099021001 DEP.DE CHEQ.AJENOS,RET.DE CAM.,CONCEPTO: INCAPACIDAD,DEP.: CAJA NACIONAL DE SALUD , PROCEDENCIA: BANCO UNION S.A., CHEQUE: 21089, FECHA DE EMISION:09/03/2026</t>
  </si>
  <si>
    <t>00099021001 DEP.DE CHEQ.AJENOS,RET.DE CAM.,CONCEPTO: INCAPACIDAD,DEP.: CAJA NACIONAL DE SALUD , PROCEDENCIA: BANCO UNION S.A., CHEQUE: 21088, FECHA DE EMISION:09/03/2026</t>
  </si>
  <si>
    <t>00099021001 DEP.DE CHEQ.AJENOS,RET.DE CAM.,CONCEPTO: INCAPACIDAD,DEP.: CAJA NACIONAL DE SALUD , PROCEDENCIA: BANCO UNION S.A., CHEQUE: 21087, FECHA DE EMISION:09/03/2026</t>
  </si>
  <si>
    <t>00099021001 DEP.DE CHEQ.AJENOS,RET.DE CAM.,CONCEPTO: INCAPACIDAD,DEP.: CAJA NACIONAL DE SALUD , PROCEDENCIA: BANCO UNION S.A., CHEQUE: 109786, FECHA DE EMISION:04/03/2026</t>
  </si>
  <si>
    <t>00099021001 DEP.DE CHEQ.AJENOS,RET.DE CAM.,CONCEPTO: INCAPACIDAD,DEP.: CAJA NACIONAL DE SALUD , PROCEDENCIA: BANCO UNION S.A., CHEQUE: 109787, FECHA DE EMISION:04/03/2026</t>
  </si>
  <si>
    <t>00099021001 DEP.DE CHEQ.AJENOS,RET.DE CAM.,CONCEPTO: INCAPACIDAD,DEP.: CAJA NACIONAL DE SALUD , PROCEDENCIA: BANCO UNION S.A., CHEQUE: 109788, FECHA DE EMISION:04/03/2026</t>
  </si>
  <si>
    <t>00099021001 DEP.DE CHEQ.AJENOS,RET.DE CAM.,CONCEPTO: INCAPACIDAD,DEP.: CAJA NACIONAL DE SALUD , PROCEDENCIA: BANCO UNION S.A., CHEQUE: 109789, FECHA DE EMISION:04/03/2026</t>
  </si>
  <si>
    <t>00099021001 DEP.DE CHEQ.AJENOS,RET.DE CAM.,CONCEPTO: INCAPACIDAD,DEP.: CAJA NACIONAL DE SALUD , PROCEDENCIA: BANCO UNION S.A., CHEQUE: 109790, FECHA DE EMISION:04/03/2026</t>
  </si>
  <si>
    <t>00099021001 DEP.DE CHEQ.AJENOS,RET.DE CAM.,CONCEPTO: INCAPACIDAD,DEP.: CAJA NACIONAL DE SALUD , PROCEDENCIA: BANCO UNION S.A., CHEQUE: 109791, FECHA DE EMISION:04/03/2026</t>
  </si>
  <si>
    <t>00099021001 DEP.DE CHEQ.AJENOS,RET.DE CAM.,CONCEPTO: INCAPACIDAD,DEP.: CAJA NACIONAL DE SALUD , PROCEDENCIA: BANCO UNION S.A., CHEQUE: 109792, FECHA DE EMISION:04/03/2026</t>
  </si>
  <si>
    <t>00099021001 DEP.DE CHEQ.AJENOS,RET.DE CAM.,CONCEPTO: INCAPACIDAD,DEP.: CAJA NACIONAL DE SALUD , PROCEDENCIA: BANCO UNION S.A., CHEQUE: 109793, FECHA DE EMISION:04/03/2026</t>
  </si>
  <si>
    <t>00099021001 DEP.DE CHEQ.AJENOS,RET.DE CAM.,CONCEPTO: INCAPACIDAD,DEP.: CAJA NACIONAL DE SALUD , PROCEDENCIA: BANCO UNION S.A., CHEQUE: 109794, FECHA DE EMISION:04/03/2026</t>
  </si>
  <si>
    <t>00099021001 DEP.DE CHEQ.AJENOS,RET.DE CAM.,CONCEPTO: INCAPACIDAD,DEP.: CAJA NACIONAL DE SALUD , PROCEDENCIA: BANCO UNION S.A., CHEQUE: 109795, FECHA DE EMISION:04/03/2026</t>
  </si>
  <si>
    <t>00099021001 DEP.DE CHEQ.AJENOS,RET.DE CAM.,CONCEPTO: INCAPACIDAD,DEP.: CAJA NACIONAL DE SALUD , PROCEDENCIA: BANCO UNION S.A., CHEQUE: 109796, FECHA DE EMISION:04/03/2026</t>
  </si>
  <si>
    <t>00099021001 DEP.DE CHEQ.AJENOS,RET.DE CAM.,CONCEPTO: INCAPACIDAD,DEP.: CAJA NACIONAL DE SALUD , PROCEDENCIA: BANCO UNION S.A., CHEQUE: 109797, FECHA DE EMISION:04/03/2026</t>
  </si>
  <si>
    <t>00099021001 DEP.DE CHEQ.AJENOS,RET.DE CAM.,CONCEPTO: INCAPACIDAD,DEP.: CAJA NACIONAL DE SALUD , PROCEDENCIA: BANCO UNION S.A., CHEQUE: 109800, FECHA DE EMISION:04/03/2026</t>
  </si>
  <si>
    <t>00099021001 DEP.DE CHEQ.AJENOS,RET.DE CAM.,CONCEPTO: INCAPACIDAD,DEP.: CAJA NACIONAL DE SALUD , PROCEDENCIA: BANCO UNION S.A., CHEQUE: 109798, FECHA DE EMISION:04/03/2026</t>
  </si>
  <si>
    <t>00099021001 DEP.DE CHEQ.AJENOS,RET.DE CAM.,CONCEPTO: INCAPACIDAD,DEP.: CAJA NACIONAL DE SALUD , PROCEDENCIA: BANCO UNION S.A., CHEQUE: 109799, FECHA DE EMISION:04/03/2026</t>
  </si>
  <si>
    <t>00099021001 DEP.DE CHEQ.AJENOS,RET.DE CAM.,CONCEPTO: INCAPACIDAD,DEP.: CAJA NACIONAL DE SALUD , PROCEDENCIA: BANCO UNION S.A., CHEQUE: 109801, FECHA DE EMISION:04/03/2026</t>
  </si>
  <si>
    <t>00099021001 DEP.DE CHEQ.AJENOS,RET.DE CAM.,CONCEPTO: INCAPACIDAD,DEP.: CAJA NACIONAL DE SALUD , PROCEDENCIA: BANCO UNION S.A., CHEQUE: 109802, FECHA DE EMISION:04/03/2026</t>
  </si>
  <si>
    <t>00099021001 DEP.DE CHEQ.AJENOS,RET.DE CAM.,CONCEPTO: INCAPACIDAD,DEP.: CAJA NACIONAL DE SALUD , PROCEDENCIA: BANCO UNION S.A., CHEQUE: 109803, FECHA DE EMISION:04/03/2026</t>
  </si>
  <si>
    <t>00099021001 DEP.DE CHEQ.AJENOS,RET.DE CAM.,CONCEPTO: INCAPACIDAD,DEP.: CAJA NACIONAL DE SALUD , PROCEDENCIA: BANCO UNION S.A., CHEQUE: 109804, FECHA DE EMISION:04/03/2026</t>
  </si>
  <si>
    <t>00099021001 DEP.DE CHEQ.AJENOS,RET.DE CAM.,CONCEPTO: INCAPACIDAD,DEP.: CAJA NACIONAL DE SALUD , PROCEDENCIA: BANCO UNION S.A., CHEQUE: 109805, FECHA DE EMISION:04/03/2026</t>
  </si>
  <si>
    <t>00099021001 DEP.DE CHEQ.AJENOS,RET.DE CAM.,CONCEPTO: INCAPACIDAD,DEP.: CAJA NACIONAL DE SALUD , PROCEDENCIA: BANCO UNION S.A., CHEQUE: 109806, FECHA DE EMISION:04/03/2026</t>
  </si>
  <si>
    <t>00099021001 DEP.DE CHEQ.AJENOS,RET.DE CAM.,CONCEPTO: INCAPACIDAD,DEP.: CAJA NACIONAL DE SALUD , PROCEDENCIA: BANCO UNION S.A., CHEQUE: 109807, FECHA DE EMISION:04/03/2026</t>
  </si>
  <si>
    <t>00099021001 DEP.DE CHEQ.AJENOS,RET.DE CAM.,CONCEPTO: INCAPACIDAD,DEP.: CAJA NACIONAL DE SALUD , PROCEDENCIA: BANCO UNION S.A., CHEQUE: 109811, FECHA DE EMISION:04/03/2026</t>
  </si>
  <si>
    <t>00099021001 DEP.DE CHEQ.AJENOS,RET.DE CAM.,CONCEPTO: INCAPACIDAD,DEP.: CAJA NACIONAL DE SALUD , PROCEDENCIA: BANCO UNION S.A., CHEQUE: 109808, FECHA DE EMISION:04/03/2026</t>
  </si>
  <si>
    <t>00099021001 DEP.DE CHEQ.AJENOS,RET.DE CAM.,CONCEPTO: INCAPACIDAD,DEP.: CAJA NACIONAL DE SALUD , PROCEDENCIA: BANCO UNION S.A., CHEQUE: 109809, FECHA DE EMISION:04/03/2026</t>
  </si>
  <si>
    <t>00099021001 DEP.DE CHEQ.AJENOS,RET.DE CAM.,CONCEPTO: INCAPACIDAD,DEP.: CAJA NACIONAL DE SALUD , PROCEDENCIA: BANCO UNION S.A., CHEQUE: 109810, FECHA DE EMISION:04/03/2026</t>
  </si>
  <si>
    <t>00099021001 DEP.DE CHEQ.AJENOS,RET.DE CAM.,CONCEPTO: INCAPACIDAD,DEP.: CAJA NACIONAL DE SALUD , PROCEDENCIA: BANCO UNION S.A., CHEQUE: 109812, FECHA DE EMISION:04/03/2026</t>
  </si>
  <si>
    <t>00099021001 DEP.DE CHEQ.AJENOS,RET.DE CAM.,CONCEPTO: INCAPACIDAD,DEP.: CAJA NACIONAL DE SALUD , PROCEDENCIA: BANCO UNION S.A., CHEQUE: 109814, FECHA DE EMISION:04/03/2026</t>
  </si>
  <si>
    <t>00099021001 DEP.DE CHEQ.AJENOS,RET.DE CAM.,CONCEPTO: INCAPACIDAD,DEP.: CAJA NACIONAL DE SALUD , PROCEDENCIA: BANCO UNION S.A., CHEQUE: 109848, FECHA DE EMISION:04/03/2026</t>
  </si>
  <si>
    <t>00099021001 DEP.DE CHEQ.AJENOS,RET.DE CAM.,CONCEPTO: INCAPACIDAD,DEP.: CAJA NACIONAL DE SALUD , PROCEDENCIA: BANCO UNION S.A., CHEQUE: 109849, FECHA DE EMISION:04/03/2026</t>
  </si>
  <si>
    <t>00099021001 DEP.DE CHEQ.AJENOS,RET.DE CAM.,CONCEPTO: DEPÓSITO,DEP.: LOURDES AMALIA CALIZAYA PAREDES , PROCEDENCIA: BANCO UNION S.A., CHEQUE: 228647, FECHA DE EMISION:16/03/2026</t>
  </si>
  <si>
    <t>00099021001 DEP.DE CHEQ.AJENOS,RET.DE CAM.,CONCEPTO: DEPÓSITO,DEP.: SULEMA MARGOTH DAGA SORIA , PROCEDENCIA: BANCO UNION S.A., CHEQUE: 228666, FECHA DE EMISION:16/03/2026</t>
  </si>
  <si>
    <t>00099021001 DEP.DE CHEQ.AJENOS,RET.DE CAM.,CONCEPTO: DEPÓSITO,DEP.: SULEMA MARGOTH DAGA SORIA , PROCEDENCIA: BANCO UNION S.A., CHEQUE: 228667, FECHA DE EMISION:16/03/2026</t>
  </si>
  <si>
    <t>PAGO A BID PRÉSTAMO 4292/BL-BO VCTO. 15-03-2026 POR CUENTA DE TGN , NTI. 21377 VALOR 16-03-2026 INTERESES USD 22.315,50 CTA. 3987 CUENTA UNICA DEL TESORO LIB. 00099021001 REF.: COMISIONES BANCARIAS</t>
  </si>
  <si>
    <t>PAGO A CAF PRÉSTAMO CFA009545 VCTO. 14-03-2026 POR CUENTA DE TGN , NTI. 21173 VALOR 16-03-2026 CAPITAL USD 71.954,55 INTERESES USD 27.468,72 COMISIONES USD 308.621,19 CTA. 3987 CUENTA UNICA DEL TESORO LIB. 00099021001 REF.: COMISIONES BANCARIAS</t>
  </si>
  <si>
    <t>NUMERO DE LIBRETA CUT: 00099021001 OPERACIÓN E75 TRANSFERENCIA DE LA CUENTA FISCAL BUN A LA CUT EN MN TRANSF.FDOS.AL.BCB SG.SOL.GOBIERNO AUTONOMO MUNICIPAL DE PALCA CITE: GAMP/MAE/DESP/NO 364/2026 CUENTA CUT 3987 LIBRETA NÂ° 00099021001 &amp;quot;TGN - RECURSOS ORDINARIOS)&amp;quot;</t>
  </si>
  <si>
    <t>PAGO A FONPLATA PRÉSTAMO BOL 32/2018 VCTO. 15-03-2026 POR CUENTA DE TGN , NTI. 21364 VALOR 16-03-2026 CAPITAL USD 3.094.090,78 INTERESES USD 1.810.044,63 CTA. 3987 CUENTA UNICA DEL TESORO LIB. 00099021001 REF.: COMISIONES BANCARIAS</t>
  </si>
  <si>
    <t>PAGO A FONPLATA PRÉSTAMO BOL32/2018 II VCTO. 15-03-2026 POR CUENTA DE TGN , NTI. 21288 VALOR 16-03-2026 CAPITAL USD 1.631.302,33 INTERESES USD 879.335,96 CTA. 3987 CUENTA UNICA DEL TESORO LIB. 00099021001 REF.: COMISIONES BANCARIAS</t>
  </si>
  <si>
    <t>PAGO A FONPLATA PRÉSTAMO BOL 33/2019 VCTO. 15-03-2026 POR CUENTA DE TGN , NTI. 21309 VALOR 16-03-2026 CAPITAL USD 1.922.603,01 INTERESES USD 1.026.044,57 COMISIONES USD 7.954,06 CTA. 3987 CUENTA UNICA DEL TESORO LIB. 00099021001 REF.: COMISIONES BANCARIAS</t>
  </si>
  <si>
    <t>PAGO A FONPLATA PRÉSTAMO BOL 34/2021 VCTO. 15-03-2026 POR CUENTA DE TGN , NTI. 21268 VALOR 16-03-2026 INTERESES USD 3.207.003,21 CTA. 3987 CUENTA UNICA DEL TESORO LIB. 00099021001 REF.: COMISIONES BANCARIAS</t>
  </si>
  <si>
    <t>PAGO A FONPLATA PRÉSTAMO BOL 35/2022 VCTO. 15-03-2026 POR CUENTA DE TGN , NTI. 21269 VALOR 16-03-2026 INTERESES USD 1.248.906,23 CTA. 3987 CUENTA UNICA DEL TESORO LIB. 00099021001 REF.: COMISIONES BANCARIAS</t>
  </si>
  <si>
    <t>PAGO A FONPLATA PRÉSTAMO BOL 36/2023 VCTO. 15-03-2026 POR CUENTA DE TGN , NTI. 21271 VALOR 16-03-2026 INTERESES USD 605.421,70 COMISIONES USD 65.591,86 CTA. 3987 CUENTA UNICA DEL TESORO LIB. 00099021001 REF.: COMISIONES BANCARIAS</t>
  </si>
  <si>
    <t>||PAGO PRÉSTAMO IDA 2013-BO VTO.15-03-2026 POR CUENTA DE COMIBOL, SEGÚN COD.LIQ 21181 DEL 13 DE MARZO DE 2026, CAPITAL DEG134.859,00 INTERESES DEG3.540,05 LIBRETA NRO. 00099021001-RECURSOS ORDINARIOS (3987) MDRI</t>
  </si>
  <si>
    <t>PAGO A BID PRÉSTAMO 4292/BL-BO VCTO. 15-03-2026 POR CUENTA DE TGN , NTI. 21279 VALOR 16-03-2026 INTERESES CHF 499.045,80 CTA. 3987 CUENTA UNICA DEL TESORO LIB. 00099021001 REF.: COMISIONES BANCARIAS</t>
  </si>
  <si>
    <t>||PAGO A OPEP PRÉSTAMO 1527-P POR CUENTA DE TGN, NTI. 21395 VALOR 16-03-2026 CAPITAL USD 636.570,00 INTERESES USD 155.165,20 CTA. 3987 CUENTA UNICA DEL TESORO LIB. 00099021001 REF.: COMISIONES BANCARIAS</t>
  </si>
  <si>
    <t>00099021001 DEPOSITO DE EFECTIVO, DEPOSITANTE: MERWIN LUCIO MUÑOZ GARCIA, CONCEPTO: PERCEPCION BONO DE FRONTERA, CUENTA DE DEPOSITO: CUENTA UNICA DEL TESORO</t>
  </si>
  <si>
    <t>00099021001 DEPOSITO DE EFECTIVO, DEPOSITANTE: MAX VLADIMIR ANTEZANA, CONCEPTO: DEVOLUCION, CUENTA DE DEPOSITO: CUENTA UNICA DEL TESORO/DJBR</t>
  </si>
  <si>
    <t>00099021001 DEP.DE CHEQ.AJENOS,RET.DE CAM.,CONCEPTO: DEPÓSITO,DEP.: MARIA HEIDY HURTADO GUTIERREZ , PROCEDENCIA: BANCO UNION S.A., CHEQUE: 228677, FECHA DE EMISION:17/03/2026</t>
  </si>
  <si>
    <t>PAGO A CAF PRÉSTAMO CFA011694 VCTO. 17-03-2026 POR CUENTA DE TGN SG NOTA MEFP/VTCP/DGCP/UODP/No.093/2026, NTI. 21186 VALOR 17-03-2026 INTERESES USD 520.920,98 COMISIONES USD 46.261,49 CTA. 3987 CUENTA UNICA DEL TESORO LIBRETA No.00099021001 REF.: COMISIONES BANCARIAS</t>
  </si>
  <si>
    <t>PAGO A CAF PRÉSTAMO CFA011691 VCTO. 17-03-2026 POR CUENTA DE TGN SG NOTA MEFP/VTCP/DGCP/UODP/No.093/2026, NTI. 21185 VALOR 17-03-2026 INTERESES USD 955.566,09 CTA. 3987 CUENTA UNICA DEL TESORO LIBRETA No.00099021001 REF.: COMISIONES BANCARIAS</t>
  </si>
  <si>
    <t>PAGO A BID PRÉSTAMO 1075/SF-BO-7 VCTO. 17-03-2026 POR CUENTA DE TGN SG NOTA MEFP/VTCP/DGCP/UODP/No.093/2026, NTI. 21220 VALOR 17-03-2026 CAPITAL USD 158.333,33 INTERESES USD 42.520,08 CTA. 3987 CUENTA UNICA DEL TESORO LIBRETA No.00099021001 REF.: COMISIONES BANCARIAS</t>
  </si>
  <si>
    <t>PAGO A BID PRÉSTAMO 2365/BL-BO VCTO. 17-03-2026 POR CUENTA DE TGN SG NOTA MEFP/VTCP/DGCP/UODP/No.093/2026, NTI. 21275 VALOR 17-03-2026 CAPITAL USD 292.112,69 INTERESES USD 174.569,58 CTA. 3987 CUENTA UNICA DEL TESORO LIBRETA No.00099021001 REF.: COMISIONES BANCARIAS</t>
  </si>
  <si>
    <t>PAGO A BID PRÉSTAMO 1031-SF-BO VCTO. 17-03-2026 POR CUENTA DE TGN SG NOTA MEFP/VTCP/DGCP/UODP/No.093/2026 , NTI. 20938 VALOR 17-03-2026 CAPITAL USD 274.875,16 INTERESES USD 73.817,16 CTA. 3987 CUENTA UNICA DEL TESORO LIBRETA No.00099021001 REF.: COMISIONES BANCARIAS</t>
  </si>
  <si>
    <t>PAGO A BID PRÉSTAMO 2365/BL-BO VCTO. 17-03-2026 POR CUENTA DE TGN SG NOTA MEFP/VTCP/DGCP/UODP/No.093/2026 , NTI. 21247 VALOR 17-03-2026 INTERESES USD 7.438,36 CTA. 3987 CUENTA UNICA DEL TESORO LIBRETA No.00099021001 REF.: COMISIONES BANCARIAS</t>
  </si>
  <si>
    <t>00522012001 DEPOSITO DE EFECTIVO, DEPOSITANTE: MACARIO POMA HUARACHI, CONCEPTO: PAGO PARCIAL DE RECONOCIMIENTO DE DEUDA NRO 05/25 DEL MES DE MAYO/25, CUENTA DE DEPOSITO: CUENTA UNICA DEL TESORO</t>
  </si>
  <si>
    <t>00041207001 DEPOSITO DE EFECTIVO, DEPOSITANTE: PROYECTO DE INNOVACION SISTEMAS ALIMENTARIOS RESI, CONCEPTO: DEVOLUCION DE FONDOS IMPUTABLES PARA SERVICIOS BASICOS MES DE FEBRERO UOD - LA PAZ, CUENTA DE DEPOSITO: CUENTA UNICA DEL TESORO</t>
  </si>
  <si>
    <t>00099021001 DEPOSITO DE EFECTIVO, DEPOSITANTE: JOHNNY FRANKLIN VEDIA RODRIGUEZ, CONCEPTO: CUMPLIMIENTO N° - EO - EP542/S 25 R1 DEL GOBIERNO AUTONOMO DEPARTAMENTAL DE ORURO, CUENTA DE DEPOSITO: CUENTA UNICA DEL TESORO</t>
  </si>
  <si>
    <t>00099021001 DEPOSITO DE EFECTIVO, DEPOSITANTE: JOSE EDUARDO CHOQUE LOPEZ, CONCEPTO: DEVOLUCION DEL SALDO DE PAGO DE AGUA POTABLE DIC-2025 PREV 229, CUENTA DE DEPOSITO: CUENTA UNICA DEL TESORO/DJBR</t>
  </si>
  <si>
    <t>00099021001 DEPOSITO DE EFECTIVO, DEPOSITANTE: MARIA LOURDES CORDERO PEREZ, CONCEPTO: SALDO DE FONDO EN AVANCE, CUENTA DE DEPOSITO: CUENTA UNICA DEL TESORO/DJBR</t>
  </si>
  <si>
    <t>00099021001 DEPOSITO DE EFECTIVO, DEPOSITANTE: SILVIA ELIANA QUISBERT PEÑARANDA, CONCEPTO: DEVOLUCION POR DEMASIA DE PAGO, CUENTA DE DEPOSITO: CUENTA UNICA DEL TESORO</t>
  </si>
  <si>
    <t>00099021001 DEP.DE CHEQ.AJENOS,RET.DE CAM.,CONCEPTO: DEPÓSITO,DEP.: MIGUEL ANGEL TORREZ ORTEGA , PROCEDENCIA: BANCO UNION S.A., CHEQUE: 228685, FECHA DE EMISION:18/03/2026</t>
  </si>
  <si>
    <t>00099021001 DEP.DE CHEQ.AJENOS,RET.DE CAM.,CONCEPTO: DEPÓSITO,DEP.: ADRIAN MAMANI MAMANI , PROCEDENCIA: BANCO UNION S.A., CHEQUE: 228687, FECHA DE EMISION:18/03/2026</t>
  </si>
  <si>
    <t>00099021001 DEP.DE CHEQ.AJENOS,RET.DE CAM.,CONCEPTO: DEVOLUCION,DEP.: ROSALVA FAJARDO GARCIA , PROCEDENCIA: BANCO UNION S.A., CHEQUE: 228688, FECHA DE EMISION:18/03/2026/DJBR</t>
  </si>
  <si>
    <t>PAGO A BID PRÉSTAMO 1075/SF-BO VCTO. 18-03-2026 POR CUENTA DE TGN SG NOTA MEFP/VTCP/DGCP/UODP/No.093/2026 DEL 17/03/2026 , NTI. 21223 VALOR 18-03-2026 CAPITAL USD 43.499,22 INTERESES USD 13.373,92 CTA. 3987 CUENTA UNICA DEL TESORO LIBRETA No.00099021001 REF.: COMISIONES BANCARIAS</t>
  </si>
  <si>
    <t>PAGO A CAF PRÉSTAMO CFA010917 VCTO. 18-03-2026 POR CUENTA DE TGN SG NOTA MEFP/VTCP/DGCP/UODP/No.093/2026 DEL 17/03/2026, NTI. 21176 VALOR 18-03-2026 CAPITAL USD 5.000.000,00 INTERESES USD 2.707.217,00 CTA. 3987 CUENTA UNICA DEL TESORO LIBRETA No.00099021001 REF.: COMISIONES BANCARIAS</t>
  </si>
  <si>
    <t>||PAGO A BID PRÉSTAMO 1075-SF-BO VCTO. 18-03-2026 POR CUENTA DE FNDR SEGÚN COD.LIQ. 21224 DE FECHA 16-03-2026, VALOR 18-03-2026 CAPITAL USD 42.924,39 INTERESES USD 13.197,19 LIBRETA N° 00099021001 TGN-RECURSOS ORDINARIOS-3987 - MDRI</t>
  </si>
  <si>
    <t>00099021001 DEPOSITO DE EFECTIVO, DEPOSITANTE: VLADIMIR UGARTE ONTIVEROS, CONCEPTO: DEVOLUCION DE PASAJES AEREOS, CUENTA DE DEPOSITO: CUENTA UNICA DEL TESORO</t>
  </si>
  <si>
    <t>00099021001 DEPOSITO DE EFECTIVO, DEPOSITANTE: JUAN LIMACHI LIMACHI, CONCEPTO: DEVOLUCION DE HABERES MES DE FEBRERO 2026, CUENTA DE DEPOSITO: CUENTA UNICA DEL TESORO</t>
  </si>
  <si>
    <t>00099021001 DEPOSITO DE EFECTIVO, DEPOSITANTE: ALICIA CARLA SIRPA LIMACHI, CONCEPTO: DEVOLUCION DE HABERES PERCIBIDOS EN EXCESO DE LA GESTION 2025, CUENTA DE DEPOSITO: CUENTA UNICA DEL TESORO/DJBR</t>
  </si>
  <si>
    <t>00099021001 DEPOSITO DE EFECTIVO, DEPOSITANTE: LIZBET ZAMORA COCHI, CONCEPTO: REMISION DEL CALCULO DE CUATRO HORAS, CUENTA DE DEPOSITO: CUENTA UNICA DEL TESORO</t>
  </si>
  <si>
    <t>00099021001 DEP.DE CHEQ.AJENOS,RET.DE CAM.,CONCEPTO: INCAPACIDAD,DEP.: CAJA NACIONAL DE SALUD , PROCEDENCIA: BANCO UNION S.A., CHEQUE: 29477, FECHA DE EMISION:17/03/2026</t>
  </si>
  <si>
    <t>00099021001 DEP.DE CHEQ.AJENOS,RET.DE CAM.,CONCEPTO: DEPÓSITO,DEP.: RUBEN JUAN DE DIOS CALCINA TOLABA , PROCEDENCIA: BANCO UNION S.A., CHEQUE: 228698, FECHA DE EMISION:19/03/2026</t>
  </si>
  <si>
    <t>00099021001 DEP.DE CHEQ.AJENOS,RET.DE CAM.,CONCEPTO: DEPÓSITO,DEP.: RUBEN JUAN DE DIOS CALCINA TOLABA , PROCEDENCIA: BANCO UNION S.A., CHEQUE: 228699, FECHA DE EMISION:19/03/2026</t>
  </si>
  <si>
    <t>00099021001 DEP.DE CHEQ.AJENOS,RET.DE CAM.,CONCEPTO: DEPÓSITO,DEP.: RUBEN JUAN DE DIOS CALCINA TOLABA , PROCEDENCIA: BANCO UNION S.A., CHEQUE: 228700, FECHA DE EMISION:19/03/2026</t>
  </si>
  <si>
    <t>00099021001 DEP.DE CHEQ.AJENOS,RET.DE CAM.,CONCEPTO: DEPÓSITO,DEP.: RUBEN JUAN DE DIOS CALCINA TOLABA , PROCEDENCIA: BANCO UNION S.A., CHEQUE: 228701, FECHA DE EMISION:19/03/2026</t>
  </si>
  <si>
    <t>00099021001 DEP.DE CHEQ.AJENOS,RET.DE CAM.,CONCEPTO: DEPÓSITO,DEP.: RUBEN JUAN DE DIOS CALCINA TOLABA , PROCEDENCIA: BANCO UNION S.A., CHEQUE: 228702, FECHA DE EMISION:19/03/2026</t>
  </si>
  <si>
    <t>00099021001 DEP.DE CHEQ.AJENOS,RET.DE CAM.,CONCEPTO: DEPÓSITO,DEP.: RUBEN JUAN DE DIOS CALCINA TOLABA , PROCEDENCIA: BANCO UNION S.A., CHEQUE: 228703, FECHA DE EMISION:19/03/2026</t>
  </si>
  <si>
    <t>00099021001 DEP.DE CHEQ.AJENOS,RET.DE CAM.,CONCEPTO: REEMBOLSO PARA EL MINISTERIO DE DESARROLLO PRODUCTIVO RURAL Y AGUA,DEP.: CAJA DE SALUD CORDES , PROCEDENCIA: BANCO UNION S.A., CHEQUE: 61224, FECHA DE EMISION:16/03/2026</t>
  </si>
  <si>
    <t>00099021001 DEP.DE CHEQ.AJENOS,RET.DE CAM.,CONCEPTO: DEPÓSITO,DEP.: RUBEN JUAN DE DIOS CALCINA TOLABA , PROCEDENCIA: BANCO UNION S.A., CHEQUE: 228704, FECHA DE EMISION:19/03/2026</t>
  </si>
  <si>
    <t>00081011101 DEP.DE CHEQ.AJENOS,RET.DE CAM.,CONCEPTO: REEMBOLSO PARA EL MINISTERIO DE OBRAS PUBLICAS SERVICIOS Y VIVIENDAS,DEP.: CAJA DE SALUD CORDES , PROCEDENCIA: BANCO UNION S.A., CHEQUE: 60603, FECHA DE EMISION:28/02/2026</t>
  </si>
  <si>
    <t>00099021001 DEP.DE CHEQ.AJENOS,RET.DE CAM.,CONCEPTO: DEPÓSITO,DEP.: RUBEN JUAN DE DIOS CALCINA TOLABA , PROCEDENCIA: BANCO UNION S.A., CHEQUE: 228705, FECHA DE EMISION:19/03/2026</t>
  </si>
  <si>
    <t>00099021001 DEP.DE CHEQ.AJENOS,RET.DE CAM.,CONCEPTO: DEPÓSITO,DEP.: ADRIAZOLA ARICOMA HUANCA , PROCEDENCIA: BANCO UNION S.A., CHEQUE: 228706, FECHA DE EMISION:19/03/2026</t>
  </si>
  <si>
    <t>PAGO A CAF PRÉSTAMO CFA012569 VCTO. 19-03-2026 POR CUENTA DE TGN SG NOTA MEFP/VTCP/DGCP/UODP/No.093/2026 del 17/03/2026 , NTI. 21187 VALOR 19-03-2026 INTERESES USD 2.094.283,13 CTA. 3987 CUENTA UNICA DEL TESORO LIBRETA No.00099021001 REF.: COMISIONES BANCARIAS</t>
  </si>
  <si>
    <t>||PAGO BONO SOBERANO US29731QAC15 VCTO. 19-03-2026 POR CUENTA DEL TGN, SEGÚN NOTA MEFP/VTCP/DGCP/UODP/N° 098/2026 DE FECHA 19-03-2026, VALOR 19-03-2026, CAPITAL USD 333.300.000,00 INTERESES USD 22.500.000,00 CTA. 3987 CUENTA UNICA DEL TESORO LIB. 00099021001 REF.: COMISIONES BANCARIAS</t>
  </si>
  <si>
    <t>||COMPLEMENTO A NUESTRO COMPROBANTE N° 1150274 DE LA FECHA POR PAGO BONO SOBERANO US29731QAC15 VCTO. 19-03-2026 POR CUENTA DEL TGN, SEGÚN NOTA MEFP/VTCP/DGCP/UODP/N° 098/2026 DE FECHA 19-03-2026, VALOR 19-03-2026, CAPITAL USD 333.300.000,00 INTERESES USD 22.500.000,00 CTA. 3987 CUENTA UNICA DEL TESORO LIB. 00099021001</t>
  </si>
  <si>
    <t>00099021001 DEPOSITO DE EFECTIVO, DEPOSITANTE: ELIANA JUDITH REVOLLO ONOFRE, CONCEPTO: REVERSION, CUENTA DE DEPOSITO: CUENTA UNICA DEL TESORO</t>
  </si>
  <si>
    <t>00099021001 DEPOSITO DE EFECTIVO, DEPOSITANTE: DEVORA ALEJANDRA CORNEJO VILLARREAL, CONCEPTO: DEVOLUCION POR PAGO EN DEMASIA XPRESS ED SRL, CUENTA DE DEPOSITO: CUENTA UNICA DEL TESORO</t>
  </si>
  <si>
    <t>00099021001 DEPOSITO DE EFECTIVO, DEPOSITANTE: PORFIRIO CALDERON QUISPE, CONCEPTO: DEVOLUCION DE BONO ZONA, CUENTA DE DEPOSITO: CUENTA UNICA DEL TESORO</t>
  </si>
  <si>
    <t>00099021001 DEP.DE CHEQ.AJENOS,RET.DE CAM.,CONCEPTO: INCAPACIDAD,DEP.: CAJA NACIONAL DE SALUD , PROCEDENCIA: BANCO UNION S.A., CHEQUE: 109992, FECHA DE EMISION:12/03/2026</t>
  </si>
  <si>
    <t>00099021001 DEP.DE CHEQ.AJENOS,RET.DE CAM.,CONCEPTO: INCAPACIDAD,DEP.: CAJA NACIONAL DE SALUD , PROCEDENCIA: BANCO UNION S.A., CHEQUE: 109993, FECHA DE EMISION:12/03/2026</t>
  </si>
  <si>
    <t>00099021001 DEP.DE CHEQ.AJENOS,RET.DE CAM.,CONCEPTO: INCAPACIDAD,DEP.: CAJA NACIONAL DE SALUD , PROCEDENCIA: BANCO UNION S.A., CHEQUE: 109994, FECHA DE EMISION:12/03/2026</t>
  </si>
  <si>
    <t>00099021001 DEP.DE CHEQ.AJENOS,RET.DE CAM.,CONCEPTO: INCAPACIDAD,DEP.: CAJA NACIONAL DE SALUD , PROCEDENCIA: BANCO UNION S.A., CHEQUE: 109991, FECHA DE EMISION:12/03/2026</t>
  </si>
  <si>
    <t>00099021001 DEP.DE CHEQ.AJENOS,RET.DE CAM.,CONCEPTO: INCAPACIDAD,DEP.: CAJA NACIONAL DE SALUD , PROCEDENCIA: BANCO UNION S.A., CHEQUE: 109990, FECHA DE EMISION:12/03/2026</t>
  </si>
  <si>
    <t>00099021001 DEP.DE CHEQ.AJENOS,RET.DE CAM.,CONCEPTO: INCAPACIDAD,DEP.: CAJA NACIONAL DE SALUD , PROCEDENCIA: BANCO UNION S.A., CHEQUE: 109973, FECHA DE EMISION:10/03/2026</t>
  </si>
  <si>
    <t>00099021001 DEP.DE CHEQ.AJENOS,RET.DE CAM.,CONCEPTO: INCAPACIDAD,DEP.: CAJA NACIONAL DE SALUD , PROCEDENCIA: BANCO UNION S.A., CHEQUE: 109967, FECHA DE EMISION:06/03/2026</t>
  </si>
  <si>
    <t>00099021001 DEP.DE CHEQ.AJENOS,RET.DE CAM.,CONCEPTO: INCAPACIDAD,DEP.: CAJA NACIONAL DE SALUD , PROCEDENCIA: BANCO UNION S.A., CHEQUE: 109966, FECHA DE EMISION:06/03/2026</t>
  </si>
  <si>
    <t>00099021001 DEP.DE CHEQ.AJENOS,RET.DE CAM.,CONCEPTO: INCAPACIDAD,DEP.: CAJA NACIONAL DE SALUD , PROCEDENCIA: BANCO UNION S.A., CHEQUE: 109965, FECHA DE EMISION:06/03/2026</t>
  </si>
  <si>
    <t>00099021001 DEP.DE CHEQ.AJENOS,RET.DE CAM.,CONCEPTO: DEPÓSITO,DEP.: PASTOR YUCRA SALVADOR , PROCEDENCIA: BANCO UNION S.A., CHEQUE: 228707, FECHA DE EMISION:20/03/2026</t>
  </si>
  <si>
    <t>00099021001 DEP.DE CHEQ.AJENOS,RET.DE CAM.,CONCEPTO: DEPÓSITO,DEP.: ROBERTO PEREZ ZAMBRANA , PROCEDENCIA: BANCO UNION S.A., CHEQUE: 228708, FECHA DE EMISION:20/03/2026</t>
  </si>
  <si>
    <t>00099021001 DEP.DE CHEQ.AJENOS,RET.DE CAM.,CONCEPTO: DEPÓSITO,DEP.: JOSE ENRIQUE CHIPUNAVI VALERA , PROCEDENCIA: BANCO UNION S.A., CHEQUE: 228714, FECHA DE EMISION:20/03/2026</t>
  </si>
  <si>
    <t>00099021001 DEP.DE CHEQ.AJENOS,RET.DE CAM.,CONCEPTO: DEPÓSITO,DEP.: LUISA ARTOVAR CALIZAYA , PROCEDENCIA: BANCO UNION S.A., CHEQUE: 228712, FECHA DE EMISION:20/03/2026</t>
  </si>
  <si>
    <t>00099021001 DEP.DE CHEQ.AJENOS,RET.DE CAM.,CONCEPTO: DEPÓSITO,DEP.: JOSE ENRIQUE CHIPUNAVI VALERA , PROCEDENCIA: BANCO UNION S.A., CHEQUE: 228713, FECHA DE EMISION:20/03/2026</t>
  </si>
  <si>
    <t>PAGO A BID PRÉSTAMO 2771/BL-BO VCTO. 20-03-2026 POR CUENTA DE TGN , NTI. 21445 VALOR 20-03-2026 INTERESES USD 19.339,73 CTA. 3987 CUENTA UNICA DEL TESORO LIB. 00099021001 REF.: COMISIONES BANCARIAS</t>
  </si>
  <si>
    <t>PAGO A BID PRÉSTAMO 2771/BL-BO VCTO. 20-03-2026 POR CUENTA DE TGN , NTI. 21445 VALOR 20-03-2026 INTERESES USD 19.339,73 CTA. 3987 CUENTA UNICA DEL TESORO LIB. 00099021001</t>
  </si>
  <si>
    <t>PAGO A BID PRÉSTAMO 2771/BL-BO VCTO. 20-03-2026 POR CUENTA DE TGN , NTI. 21444 VALOR 20-03-2026 CAPITAL USD 1.300.000,00 INTERESES USD 853.522,30 CTA. 3987 CUENTA UNICA DEL TESORO LIB. 00099021001 REF.: COMISIONES BANCARIAS</t>
  </si>
  <si>
    <t>PAGO A BID PRÉSTAMO 2771/BL-BO VCTO. 20-03-2026 POR CUENTA DE TGN , NTI. 21444 VALOR 20-03-2026 CAPITAL USD 1.300.000,00 INTERESES USD 853.522,30 CTA. 3987 CUENTA UNICA DEL TESORO LIB. 00099021001</t>
  </si>
  <si>
    <t>||PAGO A EXIMBANK CHINA POPUL PRÉSTAMO GCL 2011 (41) 391 VCTO. 21-03-2026 POR CUENTA DE TGN , SEGUN CODIGO DE LIQUIDACION NO. 21265 VALOR 20-03-2026 CAPITAL RMY 23.110.550,10 INTERESES RMY 3.282.982,03 CTA. 3987 CUENTA UNICA DEL TESORO LIB. 00099021001</t>
  </si>
  <si>
    <t>||PAGO A EXIMBANK CHINA POPUL PRÉSTAMO GCL 2011 (41) 391 VCTO. 21-03-2026 POR CUENTA DE TGN , SEGUN CODIGO DE LIQUIDACION NO. 21265 VALOR 20-03-2026 CAPITAL RMY 23.110.550,10 INTERESES RMY 3.282.982,03 CTA. 3987 CUENTA UNICA DEL TESORO LIB. 00099021001 (COMISIONES DEL BANQUERO)</t>
  </si>
  <si>
    <t>||PAGO A EXIMBANK CHINA POPUL PRÉSTAMO GCL 2011 (41) 391 VCTO. 21-03-2026 POR CUENTA DE TGN , SEGUN CODIGO DE LIQUIDACION NO. 21265 VALOR 20-03-2026 CAPITAL RMY 23.110.550,10 INTERESES RMY 3.282.982,03 CTA. 3987 CUENTA UNICA DEL TESORO LIB. 00099021001 REF.: COMISIONES BANCARIAS</t>
  </si>
  <si>
    <t>||PAGO PRÉSTAMO EXIMBANK CHINA GLC 2016 (29) 599 VCTO. 21-03-2026 POR CUENTA DE TGN SEGÚN COD.LIQ. 21266 VALOR 20-03-2026 CAPITAL RMY 17.500.000,00 INTERESES RMY 2.309.999,99 CTA. 3987 CUENTA UNICA DEL TESORO LIB. 00099021001</t>
  </si>
  <si>
    <t>||PAGO PRÉSTAMO EXIMBANK CHINA GLC 2016 (29) 599 VCTO. 21-03-2026 POR CUENTA DE TGN SEGÚN COD.LIQ. 21266 VALOR 20-03-2026 CAPITAL RMY 17.500.000,00 INTERESES RMY 2.309.999,99 CTA. 3987 CUENTA UNICA DEL TESORO LIB. 00099021001 (COMISIONES DEL BANQUERO)</t>
  </si>
  <si>
    <t>||PAGO PRÉSTAMO EXIMBANK CHINA GLC 2016 (29) 599 VCTO. 21-03-2026 POR CUENTA DE TGN SEGÚN COD.LIQ. 21266 VALOR 20-03-2026 CAPITAL RMY 17.500.000,00 INTERESES RMY 2.309.999,99 CTA. 3987 CUENTA UNICA DEL TESORO LIB. 00099021001 REF.: COMISIONES BANCARIAS</t>
  </si>
  <si>
    <t>||PAGO A EXIMBANK CHINA POPUL PRÉSTAMO GCL 2017 (02) 607 VCTO. 21-03-2026 POR CUENTA DE TGN , SEGUN CODIGO DE LIQUIDACIÓN NRO 21267 VALOR 20-03-2026 CAPITAL RMY 17.500.000,00 INTERESES RMY 2.837.916,67 CTA. 3987 CUENTA UNICA DEL TESORO LIB. 00099021001</t>
  </si>
  <si>
    <t>||PAGO A EXIMBANK CHINA POPUL PRÉSTAMO GCL 2017 (02) 607 VCTO. 21-03-2026 POR CUENTA DE TGN , SEGUN CODIGO DE LIQUIDACIÓN NRO 21267 VALOR 20-03-2026 CAPITAL RMY 17.500.000,00 INTERESES RMY 2.837.916,67 CTA. 3987 CUENTA UNICA DEL TESORO LIB. 00099021001 (COMISIONES DEL BANQUERO)</t>
  </si>
  <si>
    <t>||PAGO A EXIMBANK CHINA POPUL PRÉSTAMO GCL 2017 (02) 607 VCTO. 21-03-2026 POR CUENTA DE TGN , SEGUN CODIGO DE LIQUIDACIÓN NRO 21267 VALOR 20-03-2026 CAPITAL RMY 17.500.000,00 INTERESES RMY 2.837.916,67 CTA. 3987 CUENTA UNICA DEL TESORO LIB. 00099021001 REF.: COMISIONES BANCARIAS</t>
  </si>
  <si>
    <t>||PAGO A EXIMBANK CHINA POPUL PRÉSTAMO GCL 2007 (13) 184 VCTO. 21-03-2026 POR CUENTA DE TGN , SEGUN CODIGO DE LIQUIDACIÓN NTI. 21301 VALOR 20-03-2026 CAPITAL RMY 12.168.507,58 INTERESES RMY 627.354,17 CTA. 3987 CUENTA UNICA DEL TESORO LIB. 00099021001</t>
  </si>
  <si>
    <t>||PAGO A EXIMBANK CHINA POPUL PRÉSTAMO GCL 2007 (13) 184 VCTO. 21-03-2026 POR CUENTA DE TGN , SEGUN CODIGO DE LIQUIDACIÓN NTI. 21301 VALOR 20-03-2026 CAPITAL RMY 12.168.507,58 INTERESES RMY 627.354,17 CTA. 3987 CUENTA UNICA DEL TESORO LIB. 00099021001 (COMISIONES DEL BANQUERO)</t>
  </si>
  <si>
    <t>||PAGO A EXIMBANK CHINA POPUL PRÉSTAMO GCL 2007 (13) 184 VCTO. 21-03-2026 POR CUENTA DE TGN , SEGUN CODIGO DE LIQUIDACIÓN NTI. 21301 VALOR 20-03-2026 CAPITAL RMY 12.168.507,58 INTERESES RMY 627.354,17 CTA. 3987 CUENTA UNICA DEL TESORO LIB. 00099021001 REF.: COMISIONES BANCARIAS</t>
  </si>
  <si>
    <t>||PAGO A EXIMBANK EXIMBANK CHINA POPUL PRÉSTAMO GCL 2009 (43) 294 VCTO. 21-03-2026 POR CUENTA DE TGN ,SEGUN CODIGO DE LIQUIDACIÓN 21263 VALOR 20-03-2026 CAPITAL RMY 9.043.802,00 INTERESES RMY 1.011.901,17 CTA. 3987 CUENTA UNICA DEL TESORO LIB. 00099021001</t>
  </si>
  <si>
    <t>||PAGO A EXIMBANK EXIMBANK CHINA POPUL PRÉSTAMO GCL 2009 (43) 294 VCTO. 21-03-2026 POR CUENTA DE TGN ,SEGUN CODIGO DE LIQUIDACIÓN 21263 VALOR 20-03-2026 CAPITAL RMY 9.043.802,00 INTERESES RMY 1.011.901,17 CTA. 3987 CUENTA UNICA DEL TESORO LIB. 00099021001 (COMIONES BANCARIAS)</t>
  </si>
  <si>
    <t>||PAGO A EXIMBANK EXIMBANK CHINA POPUL PRÉSTAMO GCL 2009 (43) 294 VCTO. 21-03-2026 POR CUENTA DE TGN ,SEGUN CODIGO DE LIQUIDACIÓN 21263 VALOR 20-03-2026 CAPITAL RMY 9.043.802,00 INTERESES RMY 1.011.901,17 CTA. 3987 CUENTA UNICA DEL TESORO LIB. 00099021001 (COMISIONES DEL BANQUERO)</t>
  </si>
  <si>
    <t>||PAGO A EXIMBANK COREA PRÉSTAMO EDCF NO. BOL-1 VCTO. 20-03-2026 POR CUENTA DE TGN , SEGUN CODIGO DE LIQUIDACIÓN NRO. 21257 VALOR 20-03-2026 CAPITAL KRW 593.825.000,00 INTERESES KRW 80.979.830,00 CTA. 3987 CUENTA UNICA DEL TESORO LIB. 00099021001</t>
  </si>
  <si>
    <t>||PAGO A EXIMBANK COREA PRÉSTAMO EDCF NO. BOL-1 VCTO. 20-03-2026 POR CUENTA DE TGN , SEGUN CODIGO DE LIQUIDACIÓN NRO. 21257 VALOR 20-03-2026 CAPITAL KRW 593.825.000,00 INTERESES KRW 80.979.830,00 CTA. 3987 CUENTA UNICA DEL TESORO LIB. 00099021001 (COMISIONES DEL BANQUERO)</t>
  </si>
  <si>
    <t>||PAGO A EXIMBANK COREA PRÉSTAMO EDCF NO. BOL-1 VCTO. 20-03-2026 POR CUENTA DE TGN , SEGUN CODIGO DE LIQUIDACIÓN NRO. 21257 VALOR 20-03-2026 CAPITAL KRW 593.825.000,00 INTERESES KRW 80.979.830,00 CTA. 3987 CUENTA UNICA DEL TESORO LIB. 00099021001 REF.: COMISIONES BANCARIAS</t>
  </si>
  <si>
    <t>00099021001 DEPOSITO DE EFECTIVO, DEPOSITANTE: WALTER JESUS JUSTINIANO MARTINEZ, CONCEPTO: REEMBOLSO POR DIFERENCIA DE DEVOLUCION, CUENTA DE DEPOSITO: CUENTA UNICA DEL TESORO/DJBR</t>
  </si>
  <si>
    <t>00099021001 DEPOSITO DE EFECTIVO, DEPOSITANTE: FIDEL PIZA DEL VILLAR, CONCEPTO: DEVOLUCION DE VIATICOS NO UTILIZADOS, CUENTA DE DEPOSITO: CUENTA UNICA DEL TESORO/DJBR</t>
  </si>
  <si>
    <t>00099021001 DEPOSITO DE EFECTIVO, DEPOSITANTE: JHONNY LAIME RAMIREZ, CONCEPTO: DEVOLUCION BONO FRONTERA, CUENTA DE DEPOSITO: CUENTA UNICA DEL TESORO</t>
  </si>
  <si>
    <t>00299014101 DEPOSITO DE EFECTIVO, DEPOSITANTE: SEDERI LP, CONCEPTO: DEVOLUCION LLANTAS, CUENTA DE DEPOSITO: CUENTA UNICA DEL TESORO</t>
  </si>
  <si>
    <t>00299014101 DEPOSITO DE EFECTIVO, DEPOSITANTE: SEDERI LP, CONCEPTO: DEVOLUCION VIATICOS, CUENTA DE DEPOSITO: CUENTA UNICA DEL TESORO</t>
  </si>
  <si>
    <t>00299014101 DEPOSITO DE EFECTIVO, DEPOSITANTE: SEDERI LP, CONCEPTO: DEVOLUCION GASOLINA, CUENTA DE DEPOSITO: CUENTA UNICA DEL TESORO</t>
  </si>
  <si>
    <t>00099021001 DEPOSITO DE EFECTIVO, DEPOSITANTE: DARIA MITA ROJAS, CONCEPTO: DEVOLUCION DE BONO ZONA, CUENTA DE DEPOSITO: CUENTA UNICA DEL TESORO</t>
  </si>
  <si>
    <t>00099021001 DEPOSITO DE EFECTIVO, DEPOSITANTE: AIDA FERNANDEZ ATTO, CONCEPTO: DEVOLUCION DEL BONO ZONA, CUENTA DE DEPOSITO: CUENTA UNICA DEL TESORO</t>
  </si>
  <si>
    <t>00099021001 DEPOSITO DE EFECTIVO, DEPOSITANTE: ESTHER BRAÑEZ ROJAS DE VEGA, CONCEPTO: DEVOLUCION DEL BONO ZONA, CUENTA DE DEPOSITO: CUENTA UNICA DEL TESORO</t>
  </si>
  <si>
    <t>00099021001 DEPOSITO DE EFECTIVO, DEPOSITANTE: CAROLINA CELIA SILVESTRE SANTANDER, CONCEPTO: DEVOLUCION DE BONO ZONA, CUENTA DE DEPOSITO: CUENTA UNICA DEL TESORO</t>
  </si>
  <si>
    <t>00099021001 DEPOSITO DE EFECTIVO, DEPOSITANTE: ROCIO MAGALI MIRANDA APAZA, CONCEPTO: DEVOLUCION DE BONO ZONA, CUENTA DE DEPOSITO: CUENTA UNICA DEL TESORO</t>
  </si>
  <si>
    <t>00099021001 DEPOSITO DE EFECTIVO, DEPOSITANTE: ARTURO FLORES PAXI, CONCEPTO: DEVOLUCION DEL BONO ZONA, CUENTA DE DEPOSITO: CUENTA UNICA DEL TESORO</t>
  </si>
  <si>
    <t>00099021001 DEPOSITO DE EFECTIVO, DEPOSITANTE: JUANA LOURDES QUISPE QUISPE, CONCEPTO: DEVOLUCION DE BONO DE ZONA DE LOS MESES OCT, NOV,DIC 2025, ENERO Y FEBRERO, CUENTA DE DEPOSITO: CUENTA UNICA DEL TESORO</t>
  </si>
  <si>
    <t>00513012003 DEP.DE CHEQ.AJENOS,RET.DE CAM.,CONCEPTO: DEV. PAGO DE REFRIGERIO PERSONAL D.A. 1 (PERIODO OCTUBRE NOVIEMBRE 2025),DEP.: YACIMIENTOS PETROLIFEROS FISCALES BOLIVIANOS , PROCEDENCIA: BANCO UNION S.A., CHEQUE: 1846, FECHA DE EMISION:19/03/2026</t>
  </si>
  <si>
    <t>00099021001 DEP.DE CHEQ.AJENOS,RET.DE CAM.,CONCEPTO: DEPÓSITO,DEP.: MARISABEL ARANCIBIA CALLE , PROCEDENCIA: BANCO UNION S.A., CHEQUE: 228715, FECHA DE EMISION:23/03/2026</t>
  </si>
  <si>
    <t>00099021001 DEP.DE CHEQ.AJENOS,RET.DE CAM.,CONCEPTO: DEPÓSITO,DEP.: ADELA ANGULO ALVAREZ , PROCEDENCIA: BANCO UNION S.A., CHEQUE: 228720, FECHA DE EMISION:23/03/2026</t>
  </si>
  <si>
    <t>00099021001 DEPOSITO DE EFECTIVO, DEPOSITANTE: BENIGNA PACAJES QUISPE, CONCEPTO: DEV. POR DPH POR EL MES DE SEPT. DE 2012 (16 DIAS) EN GOBIERNO AUTONOMO DEPARTAMENTAL DE LA PAZ, CUENTA DE DEPOSITO: CUENTA UNICA DEL TESORO</t>
  </si>
  <si>
    <t>A:00099021001 GAD DE PANDO, TRANSFERENCIA DE RECUPERACIONES SEGUN NOTA GEF-LCR-DYF-0309-NOT/26 POR CONCEPTO DE PAGO DE INTERESES PENAL DE ACUERDO A CONTRATO DE FIDEICOMISO &amp;quot;FINANCIAMIENTO DE APOYO A LA REACTIVACION DE LA INVERSIÓN PUBLICA” (FARIP) FIRMADO ENTRE EL MPD Y EL FNDR.</t>
  </si>
  <si>
    <t>A:00099021001 GAD DE BENI, TRANSFERENCIA DE RECUPERACIONES SEGUN NOTA GEF-LCR-JSZ-1139-NOT/25 POR CONCEPTO DE PAGO DE CAPITAL E INTERESES DE ACUERDO A CONTRATO DE FIDEICOMISO &amp;quot;PROGRAMA APOYO A LA EJECUCION DE LA INVERSION PUBLICA&amp;quot; (AEIP) FIRMADO ENTRE MINISTERIO DE PLANIFICACION Y EL FNDR.</t>
  </si>
  <si>
    <t>||PAGO PRÉSTAMO BID 815-SF-BO VCTO. 23-03-2026 POR CUENTA DE TGN , SEGÚN CODIGO DE LIQUIDACIÓN NO. 21256 VALOR 23-03-2026 CAPITAL USD 52.524,13 INTERESES USD 2.626,21 CTA. 3987 CUENTA UNICA DEL TESORO LIB. 00099021001 REF.: COMISIONES BANCARIAS</t>
  </si>
  <si>
    <t>PAGO A BID PRÉSTAMO 2719/BL-BO VCTO. 21-03-2026 POR CUENTA DE TGN , NTI. 21229 VALOR 23-03-2026 CAPITAL USD 318.226,29 INTERESES USD 179.548,50 CTA. 3987 CUENTA UNICA DEL TESORO LIB. 00099021001</t>
  </si>
  <si>
    <t>PAGO A BID PRÉSTAMO 2719/BL-BO VCTO. 21-03-2026 POR CUENTA DE TGN , NTI. 21229 VALOR 23-03-2026 CAPITAL USD 318.226,29 INTERESES USD 179.548,50 CTA. 3987 CUENTA UNICA DEL TESORO LIB. 00099021001 REF.: COMISIONES BANCARIAS</t>
  </si>
  <si>
    <t>PAGO A BID PRÉSTAMO 2719/BL-BO VCTO. 21-03-2026 POR CUENTA DE TGN , NTI. 21228 VALOR 23-03-2026 INTERESES USD 4.736,74 CTA. 3987 CUENTA UNICA DEL TESORO LIB. 00099021001</t>
  </si>
  <si>
    <t>PAGO A BID PRÉSTAMO 2719/BL-BO VCTO. 21-03-2026 POR CUENTA DE TGN , NTI. 21228 VALOR 23-03-2026 INTERESES USD 4.736,74 CTA. 3987 CUENTA UNICA DEL TESORO LIB. 00099021001 REF.: COMISIONES BANCARIAS</t>
  </si>
  <si>
    <t>PAGO A CAF PRÉSTAMO CFA007725 VCTO. 23-03-2026 POR CUENTA DE TGN , NTI. 21178 VALOR 23-03-2026 CAPITAL USD 1.150.162,59 INTERESES USD 119.311,10 CTA. 3987 CUENTA UNICA DEL TESORO LIB. 00099021001</t>
  </si>
  <si>
    <t>PAGO A CAF PRÉSTAMO CFA007725 VCTO. 23-03-2026 POR CUENTA DE TGN , NTI. 21178 VALOR 23-03-2026 CAPITAL USD 1.150.162,59 INTERESES USD 119.311,10 CTA. 3987 CUENTA UNICA DEL TESORO LIB. 00099021001 REF.: COMISIONES BANCARIAS</t>
  </si>
  <si>
    <t>PAGO A CAF PRÉSTAMO CFA008340 VCTO. 21-03-2026 POR CUENTA DE TGN , NTI. 21179 VALOR 23-03-2026 CAPITAL USD 3.816.646,88 INTERESES USD 794.123,86 CTA. 3987 CUENTA UNICA DEL TESORO LIB. 00099021001</t>
  </si>
  <si>
    <t>PAGO A CAF PRÉSTAMO CFA008340 VCTO. 21-03-2026 POR CUENTA DE TGN , NTI. 21179 VALOR 23-03-2026 CAPITAL USD 3.816.646,88 INTERESES USD 794.123,86 CTA. 3987 CUENTA UNICA DEL TESORO LIB. 00099021001 REF.: COMISIONES BANCARIAS</t>
  </si>
  <si>
    <t>PAGO A BID PRÉSTAMO 2614/BL-BO VCTO. 21-03-2026 POR CUENTA DE TGN , NTI. 21233 VALOR 23-03-2026 CAPITAL USD 559.900,71 INTERESES USD 312.063,29 CTA. 3987 CUENTA UNICA DEL TESORO LIB. 00099021001</t>
  </si>
  <si>
    <t>PAGO A BID PRÉSTAMO 2614/BL-BO VCTO. 21-03-2026 POR CUENTA DE TGN , NTI. 21233 VALOR 23-03-2026 CAPITAL USD 559.900,71 INTERESES USD 312.063,29 CTA. 3987 CUENTA UNICA DEL TESORO LIB. 00099021001 REF.: COMISIONES BANCARIAS</t>
  </si>
  <si>
    <t>PAGO A BID PRÉSTAMO 2614/BL-BO VCTO. 21-03-2026 POR CUENTA DE TGN , NTI. 21245 VALOR 23-03-2026 INTERESES USD 10.847,60 CTA. 3987 CUENTA UNICA DEL TESORO LIB. 00099021001</t>
  </si>
  <si>
    <t>PAGO A BID PRÉSTAMO 2614/BL-BO VCTO. 21-03-2026 POR CUENTA DE TGN , NTI. 21245 VALOR 23-03-2026 INTERESES USD 10.847,60 CTA. 3987 CUENTA UNICA DEL TESORO LIB. 00099021001 REF.: COMISIONES BANCARIAS</t>
  </si>
  <si>
    <t>PAGO A BID PRÉSTAMO 2786/BL-BO VCTO. 22-03-2026 POR CUENTA DE TGN , NTI. 21212 VALOR 23-03-2026 CAPITAL USD 2.047.300,61 INTERESES USD 1.209.533,87 CTA. 3987 CUENTA UNICA DEL TESORO LIB. 00099021001</t>
  </si>
  <si>
    <t>PAGO A BID PRÉSTAMO 2786/BL-BO VCTO. 22-03-2026 POR CUENTA DE TGN , NTI. 21212 VALOR 23-03-2026 CAPITAL USD 2.047.300,61 INTERESES USD 1.209.533,87 CTA. 3987 CUENTA UNICA DEL TESORO LIB. 00099021001 REF.: COMISIONES BANCARIAS</t>
  </si>
  <si>
    <t>PAGO A BID PRÉSTAMO 2786/BL-BO VCTO. 22-03-2026 POR CUENTA DE TGN , NTI. 21214 VALOR 23-03-2026 INTERESES USD 30.133,94 CTA. 3987 CUENTA UNICA DEL TESORO LIB. 00099021001</t>
  </si>
  <si>
    <t>PAGO A BID PRÉSTAMO 2786/BL-BO VCTO. 22-03-2026 POR CUENTA DE TGN , NTI. 21214 VALOR 23-03-2026 INTERESES USD 30.133,94 CTA. 3987 CUENTA UNICA DEL TESORO LIB. 00099021001 REF.: COMISIONES BANCARIAS</t>
  </si>
  <si>
    <t>PAGO A BID PRÉSTAMO 964/SF-BO VCTO. 23-03-2026 POR CUENTA DE TGN , NTI. 21250 VALOR 23-03-2026 CAPITAL USD 14.659,52 INTERESES USD 3.053,19 CTA. 3987 CUENTA UNICA DEL TESORO LIB. 00099021001</t>
  </si>
  <si>
    <t>PAGO A BID PRÉSTAMO 964/SF-BO VCTO. 23-03-2026 POR CUENTA DE TGN , NTI. 21250 VALOR 23-03-2026 CAPITAL USD 14.659,52 INTERESES USD 3.053,19 CTA. 3987 CUENTA UNICA DEL TESORO LIB. 00099021001 REF.: COMISIONES BANCARIAS</t>
  </si>
  <si>
    <t>'TRANSFERENCIA'||DE FONDOS SEGÚN MENSAJE SWIFT N° 3112 DE 23-03-2026 POR EL REEMBOLSO EFECTUADO POR EL AGENTE DE PAGO (BANK OF NEW YORK MELLON) CORRESPONDIENTE A LA REVERSIÓN DE PAGO POR LA CANCELACIÓN ANTICIPADA DE BONOS BOLIVIA 2028 CORRESPONDIENTE A LA PARTE DEL BANCO CENTRAL DE BOLIVIA. CTA. 3987 CUENTA UNICA DEL TESORO LIB. 00099021001 REF.: COMISIONES BANCARIAS</t>
  </si>
  <si>
    <t>||COMPLEMENTO A NUESTRA OPERACIÓN EFECTUADA EN FECHA 20-03-2026 A TRAVÉS DE COMPROBANTE N° 1150274. CTA. 3987 CUENTA UNICA DEL TESORO LIB. 00099021001 REF.: COMISIONES BANCARIAS</t>
  </si>
  <si>
    <t>||PAGO PRÉSTAMO BID 815-SF-BO VCTO. 23-03-2026 POR CUENTA DE TGN , SEGÚN CODIGO DE LIQUIDACIÓN NO. 21256 VALOR 23-03-2026 CAPITAL USD 52.524,13 INTERESES USD 2.626,21 CTA. 3987 CUENTA UNICA DEL TESORO LIB. 00099021001</t>
  </si>
  <si>
    <t>00099021001 DEPOSITO DE EFECTIVO, DEPOSITANTE: CESAR MENTASTI PADILLA, CONCEPTO: DEVOLUCION DE PASAJES AEREOS, CUENTA DE DEPOSITO: CUENTA UNICA DEL TESORO/DJBR</t>
  </si>
  <si>
    <t>00099021001 DEPOSITO DE EFECTIVO, DEPOSITANTE: FELIX FELICIANO RONDO TICONA, CONCEPTO: DEV. DE DINERO POR COMPRA DE COMBUSTIBLE ASIGNADO A LA REGIONAL ORIENTE, CUENTA DE DEPOSITO: CUENTA UNICA DEL TESORO/DJBR</t>
  </si>
  <si>
    <t>00099021001 DEPOSITO DE EFECTIVO, DEPOSITANTE: OLGA NILDA PEREIRA VARGAS VDA DE ANTEZANA, CONCEPTO: DEV. POR DPH POR EL MES DE MAYO DE 1982 AREA DE EDUCACION ITEM 51628, CUENTA DE DEPOSITO: CUENTA UNICA DEL TESORO</t>
  </si>
  <si>
    <t>00099021001 DEPOSITO DE EFECTIVO, DEPOSITANTE: GONZALO ILLANES CHURA, CONCEPTO: DEVOLUCION DEL BONO ZONA, CUENTA DE DEPOSITO: CUENTA UNICA DEL TESORO</t>
  </si>
  <si>
    <t>00070011102 DEPOSITO DE EFECTIVO, DEPOSITANTE: RAQUEL JENNY TARQUINO MONASTERIOS, CONCEPTO: PAGO DE DEVOLUCION DE RECURSOS POR PAGO DE TELEFONIA DE LA JEFATURA REGIONAL DE TRABAJO MONTERO DICI, CUENTA DE DEPOSITO: CUENTA UNICA DEL TESORO</t>
  </si>
  <si>
    <t>00099021001 DEPOSITO DE EFECTIVO, DEPOSITANTE: LIDIA CHURA SUCOJAYO, CONCEPTO: DEVOLUCION DE BONO ZONA, CUENTA DE DEPOSITO: CUENTA UNICA DEL TESORO</t>
  </si>
  <si>
    <t>00099021001 DEPOSITO DE EFECTIVO, DEPOSITANTE: MARIELA LUZ FLORES MACHACA, CONCEPTO: DEVOLUCION DE BONO ZONA, CUENTA DE DEPOSITO: CUENTA UNICA DEL TESORO/DJBR</t>
  </si>
  <si>
    <t>00099021001 DEPOSITO DE EFECTIVO, DEPOSITANTE: ZULEMA SILVESTRE SANTANDER, CONCEPTO: DEVOLUCION BONO ZONA, CUENTA DE DEPOSITO: CUENTA UNICA DEL TESORO</t>
  </si>
  <si>
    <t>00099024113 DEPOSITO DE EFECTIVO, DEPOSITANTE: BANCO PRODEM S.A., CONCEPTO: EJECUCION DE LA GARANTIA DE CORRECTA INVERSION DE ANTICIPO, CUENTA DE DEPOSITO: CUENTA UNICA DEL TESORO</t>
  </si>
  <si>
    <t>00099021001 DEPOSITO DE EFECTIVO, DEPOSITANTE: HUMBERTO YUPANQUI CONDORI, CONCEPTO: DEVOLUCION DE BONO ZONA, CUENTA DE DEPOSITO: CUENTA UNICA DEL TESORO</t>
  </si>
  <si>
    <t>00099021001 DEP.DE CHEQ.AJENOS,RET.DE CAM.,CONCEPTO: PAGO POR DESCUENTOS DE MONTOS EXCEDENTARIOS POR LA DOBLE PERCEPCION DE RECURSOS PUBLICOS,DEP.: CAJA NACIONAL DE SALUD , PROCEDENCIA: BANCO UNION S.A., CHEQUE: 91735, FECHA DE EMISION:24/03/2026</t>
  </si>
  <si>
    <t>00682018007 DEP.DE CHEQ.AJENOS,RET.DE CAM.,CONCEPTO: DEPÓSITO SUBSIDIO LOCAL,DEP.: GIZ GMBH PROYECTO PROIGUALDAD , PROCEDENCIA: BANCO SOLIDARIO S.A. BANCOSOL S.A., CHEQUE: 677443, FECHA DE EMISION:24/03/2026</t>
  </si>
  <si>
    <t>00099021001 DEP.DE CHEQ.AJENOS,RET.DE CAM.,CONCEPTO: DEPÓSITO,DEP.: JHOANIA ADRIANA VILLCA FUENTES , PROCEDENCIA: BANCO UNION S.A., CHEQUE: 228725, FECHA DE EMISION:24/03/2026/DJBR</t>
  </si>
  <si>
    <t>DEVOLUCIÓN DE FONDOS SOLICITUD 059155-24542 DE NAVEGACION AEREA Y AEROPUERTOS BOLIVIANOS REF.: DEUDA GESTION 2023 CONSULTING PERU SAC ADQ REPUESTOS PARA SISTEMAS VOR ILS DME FACT NRO E001 100 CONTRATO ADM DNJ CNT 152 2023 DA 2, SEGÚN R.D. 025/2023. LIB. 00389022001 NAABOL-DIRECCIÓN ADMINISTRATIVA REGIONAL LA PAZ</t>
  </si>
  <si>
    <t>TRANSFERENCIA RECIBIDA DEL EXTERIOR SEGÚN MENSAJES SWIFT NOS. 3179-3168 (REM.EXT.) DE FECHA 24/03/2026 POR DESEMBOLSO DE BID PRÉSTAMO 4403/BL-BO BID 4403/BL-BO 00287102001 FPS-RECURSOS PROPIOS REF.: UTILES DE ESCRITORIO</t>
  </si>
  <si>
    <t>COBRO DE||ÚTILES DE ESCRITORIO POR EL REGISTRO DEL COMPROBANTE CONTABLE N°1150490 DE LA FECHA SEGÚN NOTA MEFP/VTCP/DGCP/UODP/N°101/2026 DE FECHA 23/03/2026 ENVIADO POR EL MINISTERIO DE ECONOMÍA Y FINANZAS PÚBLICAS POR RECEPCIÓN DE FONDOS DEL EXTERIOR, ORDENANTE: BLADEX COBRO ÚTILES DE ESCRITORIO DE LA CTA. N°3987, LIBRETA N° 00099021001 TGN-RECURSOS ORDINARIOS</t>
  </si>
  <si>
    <t>00099021001 DEPOSITO DE EFECTIVO, DEPOSITANTE: FIDEL JESUS CHOQUE CONDORI, CONCEPTO: DEVOLUCION BONO ZONA, CUENTA DE DEPOSITO: CUENTA UNICA DEL TESORO</t>
  </si>
  <si>
    <t>00099021001 DEP.DE CHEQ.AJENOS,RET.DE CAM.,CONCEPTO: DEVOLUCION DE PASAJES,DEP.: BOLIVIANA DE AVIACION , PROCEDENCIA: BANCO UNION S.A., CHEQUE: 21231, FECHA DE EMISION:24/03/2026</t>
  </si>
  <si>
    <t>00099021001 DEP.DE CHEQ.AJENOS,RET.DE CAM.,CONCEPTO: DEVOLUCION INCAPACIDAD TEMPORAL OCTUBRE 2025,DEP.: CAJA PETROLERA DE SALUD OFICINA CENTRAL , PROCEDENCIA: BANCO UNION S.A., CHEQUE: 23934, FECHA DE EMISION:25/03/2026</t>
  </si>
  <si>
    <t>00099021001 DEP.DE CHEQ.AJENOS,RET.DE CAM.,CONCEPTO: DEVOLUCION INCAPACIDAD TEMPORAL OCTUBRE 2025,DEP.: CAJA PETROLERA DE SALUD OFICINA CENTRAL , PROCEDENCIA: BANCO UNION S.A., CHEQUE: 23932, FECHA DE EMISION:25/03/2026</t>
  </si>
  <si>
    <t>00099021001 DEP.DE CHEQ.AJENOS,RET.DE CAM.,CONCEPTO: DEVOLUCION INCAPACIDAD TEMPORAL OCTUBRE 2025,DEP.: CAJA PETROLERA DE SALUD OFICINA CENTRAL , PROCEDENCIA: BANCO UNION S.A., CHEQUE: 23937, FECHA DE EMISION:25/03/2026</t>
  </si>
  <si>
    <t>00099021001 DEP.DE CHEQ.AJENOS,RET.DE CAM.,CONCEPTO: DEVOLUCION INCAPACIDAD TEMPORAL OCTUBRE 2025,DEP.: CAJA PETROLERA DE SALUD OFICINA CENTRAL , PROCEDENCIA: BANCO UNION S.A., CHEQUE: 23941, FECHA DE EMISION:25/03/2026</t>
  </si>
  <si>
    <t>00099021001 DEP.DE CHEQ.AJENOS,RET.DE CAM.,CONCEPTO: DEVOLUCION INCAPACIDAD TEMPORAL NOVIEMBRE 2025,DEP.: CAJA PETROLERA DE SALUD OFICINA CENTRAL , PROCEDENCIA: BANCO UNION S.A., CHEQUE: 23953, FECHA DE EMISION:25/03/2026</t>
  </si>
  <si>
    <t>00099021001 DEP.DE CHEQ.AJENOS,RET.DE CAM.,CONCEPTO: DEPÓSITO,DEP.: BERTHA RIVERO ARAMAYO , PROCEDENCIA: BANCO UNION S.A., CHEQUE: 228929, FECHA DE EMISION:25/03/2026</t>
  </si>
  <si>
    <t>00099021001 DEP.DE CHEQ.AJENOS,RET.DE CAM.,CONCEPTO: DEVOLUCION INCAPACIDAD TEMPORAL NOVIEMBRE 2025,DEP.: CAJA PETROLERA DE SALUD OFICINA CENTRAL , PROCEDENCIA: BANCO UNION S.A., CHEQUE: 23957, FECHA DE EMISION:25/03/2026</t>
  </si>
  <si>
    <t>00099021001 DEP.DE CHEQ.AJENOS,RET.DE CAM.,CONCEPTO: DEPÓSITO,DEP.: JULIO STEPHAN TORRICO ALCAZAR , PROCEDENCIA: BANCO UNION S.A., CHEQUE: 228931, FECHA DE EMISION:25/03/2026/DJBR</t>
  </si>
  <si>
    <t>00099021001 DEP.DE CHEQ.AJENOS,RET.DE CAM.,CONCEPTO: DEVOLUCION INCAPACIDAD TEMPORAL DICIEMBRE 2025,DEP.: CAJA PETROLERA DE SALUD OFICINA CENTRAL , PROCEDENCIA: BANCO UNION S.A., CHEQUE: 23968, FECHA DE EMISION:25/03/2026</t>
  </si>
  <si>
    <t>00099021001 DEP.DE CHEQ.AJENOS,RET.DE CAM.,CONCEPTO: DEVOLUCION INCAPACIDAD TEMPORAL DICIEMBRE 2025,DEP.: CAJA PETROLERA DE SALUD OFICINA CENTRAL , PROCEDENCIA: BANCO UNION S.A., CHEQUE: 23970, FECHA DE EMISION:25/03/2026</t>
  </si>
  <si>
    <t>00099021001 DEP.DE CHEQ.AJENOS,RET.DE CAM.,CONCEPTO: DEVOLUCION INCAPACIDAD TEMPORAL DICIEMBRE 2025,DEP.: CAJA PETROLERA DE SALUD OFICINA CENTRAL , PROCEDENCIA: BANCO UNION S.A., CHEQUE: 23991, FECHA DE EMISION:25/03/2026</t>
  </si>
  <si>
    <t>||PAGO A BID PRESTAMO 1116-SF-BO VCTO. 25-03-2026 POR CUENTA DE GOB.AUT.DEPT.TARIJA SEGÚN COD.LIQ. 21449 DE FECHA 23-03-2026, VALOR 25-03-2026 CAPITAL USD7.531,83 INTERES USD2.614,47 LIBRETA NO.00099021001 TGN-RECURSOS ORDINARIOS 3987-ALIVIO MDRI</t>
  </si>
  <si>
    <t>00046171101 DEPOSITO DE EFECTIVO, DEPOSITANTE: SUMIVIDA.COM, CONCEPTO: SANCION PECUNIARIA, CUENTA DE DEPOSITO: CUENTA UNICA DEL TESORO</t>
  </si>
  <si>
    <t>00099021001 DEPOSITO DE EFECTIVO, DEPOSITANTE: WILBER CESAR FUENTES FIGUEREDO, CONCEPTO: SOBRANTE PREVENTIVO 929, CUENTA DE DEPOSITO: CUENTA UNICA DEL TESORO</t>
  </si>
  <si>
    <t>00081011101 DEPOSITO DE EFECTIVO, DEPOSITANTE: NINNET ESPEJO ANDRADE, CONCEPTO: PASAJES - NINNET ESPEJO ANDRADE, CUENTA DE DEPOSITO: CUENTA UNICA DEL TESORO</t>
  </si>
  <si>
    <t>00099021001 DEPOSITO DE EFECTIVO, DEPOSITANTE: GILKA FLORES CANAVIRI, CONCEPTO: DEVOLUCION DE DUODECIMOS DE AGUINALDO GESTION 2025, CUENTA DE DEPOSITO: CUENTA UNICA DEL TESORO/DJBR</t>
  </si>
  <si>
    <t>00221022001 DEPOSITO DE EFECTIVO, DEPOSITANTE: JURAMETAL SRL, CONCEPTO: SANCION, CUENTA DE DEPOSITO: CUENTA UNICA DEL TESORO</t>
  </si>
  <si>
    <t>00099021001 DEPOSITO DE EFECTIVO, DEPOSITANTE: CORALLY ABRIL ROJAS TICONA, CONCEPTO: DEVOLUCION DE DEVENGADO DE FEBRERO 2025, CUENTA DE DEPOSITO: CUENTA UNICA DEL TESORO</t>
  </si>
  <si>
    <t>00070011102 DEP.DE CHEQ.AJENOS,RET.DE CAM.,CONCEPTO: DEVOLUCION DE PASAJES AEREOS,DEP.: BOA , PROCEDENCIA: BANCO UNION S.A., CHEQUE: 11798, FECHA DE EMISION:25/03/2026</t>
  </si>
  <si>
    <t>00070011102 DEP.DE CHEQ.AJENOS,RET.DE CAM.,CONCEPTO: DEVOLUCION DE PASAJES AEREOS,DEP.: BOA , PROCEDENCIA: BANCO UNION S.A., CHEQUE: 11799, FECHA DE EMISION:25/03/2026</t>
  </si>
  <si>
    <t>00593012001 DEP.DE CHEQ.AJENOS,RET.DE CAM.,CONCEPTO: REEMBOLO PARA LA EMPRESA YACANA,DEP.: CAJA DE SALUD CORDES , PROCEDENCIA: BANCO UNION S.A., CHEQUE: 61332, FECHA DE EMISION:23/03/2026</t>
  </si>
  <si>
    <t>00099021001 DEP.DE CHEQ.AJENOS,RET.DE CAM.,CONCEPTO: DEPÓSITO,DEP.: DIEGO ROBERTO ENCINAS CARE , PROCEDENCIA: BANCO UNION S.A., CHEQUE: 228932, FECHA DE EMISION:25/03/2026</t>
  </si>
  <si>
    <t>00099021001 DEP.DE CHEQ.AJENOS,RET.DE CAM.,CONCEPTO: DEVOLUCION DE HABERES BOLETA 11/2025,DEP.: ISABEL ALARCON DE ALTAMIRANO , PROCEDENCIA: BANCO UNION S.A., CHEQUE: 228934, FECHA DE EMISION:26/03/2026</t>
  </si>
  <si>
    <t>00251012001 DEP.DE CHEQ.AJENOS,RET.DE CAM.,CONCEPTO: REEMBOLSO DE INSTITUTO NACIONAL SEGURIDAD OCUPACIONAL,DEP.: CAJA DE SALUD CORDES , PROCEDENCIA: BANCO UNION S.A., CHEQUE: 61333, FECHA DE EMISION:23/03/2026</t>
  </si>
  <si>
    <t>00099021001 DEP.DE CHEQ.AJENOS,RET.DE CAM.,CONCEPTO: REEMBOLSO PARA MINISTERIO DE DESARROLLO PRODUCTIVO RURAL Y AGUA,DEP.: CAJA DE SALUD CORDES , PROCEDENCIA: BANCO UNION S.A., CHEQUE: 61339, FECHA DE EMISION:23/03/2026</t>
  </si>
  <si>
    <t>00099021001 DEP.DE CHEQ.AJENOS,RET.DE CAM.,CONCEPTO: DEPÓSITO,DEP.: GLADYS MURIEL HELGUERO , PROCEDENCIA: BANCO UNION S.A., CHEQUE: 228937, FECHA DE EMISION:26/03/2026</t>
  </si>
  <si>
    <t>00099021001 DEPOSITO DE EFECTIVO, DEPOSITANTE: MOISES VELASQUEZ MAMANI, CONCEPTO: DEVOLUCION DE BONO ZONA, CUENTA DE DEPOSITO: CUENTA UNICA DEL TESORO</t>
  </si>
  <si>
    <t>00099021001 DEPOSITO DE EFECTIVO, DEPOSITANTE: SECUNDINO QUISPE LOZA, CONCEPTO: DEVOLUCION BONO ZONA, CUENTA DE DEPOSITO: CUENTA UNICA DEL TESORO</t>
  </si>
  <si>
    <t>00099021001 DEPOSITO DE EFECTIVO, DEPOSITANTE: VERONICA JHOVANA QUISPE MENDOZA, CONCEPTO: REVERSION POR COBRO INDEVIDO DE HABERES DEL MES DE SEPTIEMBRE DE 2025, CUENTA DE DEPOSITO: CUENTA UNICA DEL TESORO</t>
  </si>
  <si>
    <t>00099021001 DEPOSITO DE EFECTIVO, DEPOSITANTE: ZAMIRA JHOSSELINE ORELLANA BURGOS, CONCEPTO: DEVOLUCION DE RECURSOS, CUENTA DE DEPOSITO: CUENTA UNICA DEL TESORO</t>
  </si>
  <si>
    <t>00099021001 DEPOSITO DE EFECTIVO, DEPOSITANTE: JUDITH FIDELIA ZURITA MAMANI, CONCEPTO: DEVOLUCION DE BONO ZONA, CUENTA DE DEPOSITO: CUENTA UNICA DEL TESORO</t>
  </si>
  <si>
    <t>00099021001 DEPOSITO DE EFECTIVO, DEPOSITANTE: CAROLA PATRICIA GONZALES LARRAIN, CONCEPTO: DEVOLUCION DE VIATICOS NO UTILIZADOS, CUENTA DE DEPOSITO: CUENTA UNICA DEL TESORO/DJBR</t>
  </si>
  <si>
    <t>00099021001 DEPOSITO DE EFECTIVO, DEPOSITANTE: EDVIN QUISPE CORANI, CONCEPTO: DEVOLUCION DE BONO ZONA, CUENTA DE DEPOSITO: CUENTA UNICA DEL TESORO</t>
  </si>
  <si>
    <t>00099021001 DEPOSITO DE EFECTIVO, DEPOSITANTE: PEDRO MAMANI CUSI, CONCEPTO: DEVOLUCION DE GASOLINA, CUENTA DE DEPOSITO: CUENTA UNICA DEL TESORO</t>
  </si>
  <si>
    <t>00099021001 DEPOSITO DE EFECTIVO, DEPOSITANTE: JHONNY FLORES MAMANI, CONCEPTO: DEVOLUCION DE HABERES DE DOCENCIA DEL MES DE FEBRERO 2024, CUENTA DE DEPOSITO: CUENTA UNICA DEL TESORO/DJBR</t>
  </si>
  <si>
    <t>00099021001 DEPOSITO DE EFECTIVO, DEPOSITANTE: JHONNY FLORES MAMANI, CONCEPTO: DEVOLUCION DE HABERES DE DOCENCIA DEL MES DE MARZO 2024, CUENTA DE DEPOSITO: CUENTA UNICA DEL TESORO/DJBR</t>
  </si>
  <si>
    <t>00099021001 DEPOSITO DE EFECTIVO, DEPOSITANTE: JHONNY FLORES MAMANI, CONCEPTO: DEVOLUCION DE HABERES DE DOCENCIA DEL MES DE ABRIL 2024, CUENTA DE DEPOSITO: CUENTA UNICA DEL TESORO/DJBR</t>
  </si>
  <si>
    <t>00099021001 DEPOSITO DE EFECTIVO, DEPOSITANTE: JHONNY FLORES MAMANI, CONCEPTO: DEVOLUCION DE HABERES DE DOCENCIA REINTEGRO 2024, CUENTA DE DEPOSITO: CUENTA UNICA DEL TESORO/DJBR</t>
  </si>
  <si>
    <t>00099021001 DEPOSITO DE EFECTIVO, DEPOSITANTE: LEONOR SKARLETH GUIZADA SEQUEIROS, CONCEPTO: TGN-RECURSOS ORDINARIOS, CUENTA DE DEPOSITO: CUENTA UNICA DEL TESORO</t>
  </si>
  <si>
    <t>00099021001 DEPOSITO DE EFECTIVO, DEPOSITANTE: JHANETH CHOQUE LOPEZ, CONCEPTO: DEVOLUCION BONO DE FRONTERA, CUENTA DE DEPOSITO: CUENTA UNICA DEL TESORO</t>
  </si>
  <si>
    <t>00099021001 DEP.DE CHEQ.AJENOS,RET.DE CAM.,CONCEPTO: DEPÓSITO,DEP.: ELIAS JUSTO ORDOÑEZ ACEBO , PROCEDENCIA: BANCO UNION S.A., CHEQUE: 228940, FECHA DE EMISION:27/03/2026/DJBR</t>
  </si>
  <si>
    <t>PAGO A FONPLATA PRÉSTAMO BOL 26/2015 VCTO. 27-03-2026 POR CUENTA DE TGN , NTI. 21317 VALOR 27-03-2026 CAPITAL USD 2.042.054,40 INTERESES USD 798.064,50 COMISIONES USD 18.409,13 CTA. 3987 CUENTA UNICA DEL TESORO LIB. 00099021001 REF.: COMISIONES BANCARIAS</t>
  </si>
  <si>
    <t>||TRANSFERENCIA DE FONDOS POR PARTE DEL TGN PARA EL PAGO DE VENCIMIENTO DE BONOS EN BOLIVIANOS, S/G NOTA MEFP/VTCP/DGCP/UODP/N°107/2026 DE F. 27/3/26, LIBRETA: 00099021001 TGN-RECURSOS ORDINARIOS-MONEDA NACIONAL. LIBRETA: 00099021001 TGN-RECURSOS ORDINARIOS-MONEDA NACIONAL.</t>
  </si>
  <si>
    <t>NUMERO DE LIBRETA CUT: 00099021001 OPERACIÓN E75 TRANSFERENCIA DE LA CUENTA FISCAL BUN A LA CUT EN MN TRANSF.FDOS.AL.BCB SG.SOL. GOBIERNO AUTONOMO MUNICIPAL DE SAN AGUSTIN SG. CITE: GAMSA/MAE-032/2026, CUENTA CUT 3987 LIBRETA NÂ°00099021001 TGN Â¿ RECURSOS ORDINARIOS</t>
  </si>
  <si>
    <t>A:00099021001 DEVOLUCIÓN DEUDA AL TGN POR PARTE DEL SR. GUILLERMO ARAMAYO HERRERA CORRESPONDIENTE AL MES DE FEBRERO/2026, S/G. INF. SENASIR/UAF/INF N° 550/2026, DE FECHA 26/03/2026</t>
  </si>
  <si>
    <t>21° DESEMBOLSO DE RECURSOS DEL CREDITO AL TGN DESTINADO A FINANCIAR EL FARIP, SG NOTA MEFP/VTCP/DGCP/UEPS/N° 164/2026 (5393), EN EL MARCO DE LA RD N°149/2021 CONT. SANO-DLBCI N°5/2022 LEY N°1389 Y DOC. ADJ. ABONO EN LA LIBRETA 00099021001 - &amp;quot;&amp;quot;TGN - RECURSOS ORDINARIOS&amp;quot; (3987)&amp;quot; SG. GLOSA DE REFERENCIA</t>
  </si>
  <si>
    <t>COBRO DE||ÚTILES DE ESCRITORIO POR EL REGISTRO DEL COMPROBANTE CONTABLE N°3523894 DE LA FECHA, POR EL 21° DESEMBOLSO DESTINADO A FARIP SG, NOTA MEFP/VTCP/DGCP/UEPS/N° 164/2026 (TRAM-5393), OTORGADO EN EL MARCO DE LA RD, N°149/2021, CONTRATO SANO N°5/2022 Y DOC. ADJ. COBRO DE UTILES DE ESCRITORIO DE LA LIBRETA N° 00099021001 - &amp;quot;TGN - RECURSOS ORDINARIOS&amp;quot;</t>
  </si>
  <si>
    <t>00266022001 DEPOSITO DE EFECTIVO, DEPOSITANTE: DEYBY RICHAR SAUSEDO CHOQUE, CONCEPTO: DEVOLUCION, CUENTA DE DEPOSITO: CUENTA UNICA DEL TESORO</t>
  </si>
  <si>
    <t>00099021001 DEPOSITO DE EFECTIVO, DEPOSITANTE: MAGDALENA QUISPE CONDORI, CONCEPTO: DEVOLUCION DE BONO ZONA, CUENTA DE DEPOSITO: CUENTA UNICA DEL TESORO</t>
  </si>
  <si>
    <t>00099021001 DEPOSITO DE EFECTIVO, DEPOSITANTE: NANCY MARTINEZ PAREDES, CONCEPTO: DEVOLUCION DE BONO ZONA, CUENTA DE DEPOSITO: CUENTA UNICA DEL TESORO</t>
  </si>
  <si>
    <t>00099021001 DEPOSITO DE EFECTIVO, DEPOSITANTE: EUGENIA ANASTACIA ALANOCA MAMANI, CONCEPTO: DEPÓSITO, CUENTA DE DEPOSITO: CUENTA UNICA DEL TESORO</t>
  </si>
  <si>
    <t>00099021001 DEPOSITO DE EFECTIVO, DEPOSITANTE: JOHNNY MAURICIO CANO GUARACHI, CONCEPTO: DEVOLUCION DE VIATICOS NO UTILIZADOS, CUENTA DE DEPOSITO: CUENTA UNICA DEL TESORO/DJBR</t>
  </si>
  <si>
    <t>00099021001 DEPOSITO DE EFECTIVO, DEPOSITANTE: XIMENA CINTYA MACHACA MAMANI, CONCEPTO: DEVOLUCION BONO ZONA, CUENTA DE DEPOSITO: CUENTA UNICA DEL TESORO</t>
  </si>
  <si>
    <t>00099021001 DEPOSITO DE EFECTIVO, DEPOSITANTE: SARA SIÑANI MIRANDA, CONCEPTO: DEVOLUCION DE BONO ZONA, CUENTA DE DEPOSITO: CUENTA UNICA DEL TESORO</t>
  </si>
  <si>
    <t>00388012001 DEPOSITO DE EFECTIVO, DEPOSITANTE: GONZALO RUIS MAMANI CHOQUE, CONCEPTO: DEVOLUCION POR 9 DIAS PAGADOS EN EXCESO, CUENTA DE DEPOSITO: CUENTA UNICA DEL TESORO</t>
  </si>
  <si>
    <t>00099021001 DEPOSITO DE EFECTIVO, DEPOSITANTE: ANTONIA ELSA PACHECO QUENTA, CONCEPTO: DEVOLUCION, CUENTA DE DEPOSITO: CUENTA UNICA DEL TESORO</t>
  </si>
  <si>
    <t>00584012002 DEPOSITO DE EFECTIVO, DEPOSITANTE: PATRICIO OSWALDO CASTELLON MEDINA, CONCEPTO: DEVOLUCION DE PASAJES, CUENTA DE DEPOSITO: CUENTA UNICA DEL TESORO</t>
  </si>
  <si>
    <t>00086044201 DEPOSITO DE EFECTIVO, DEPOSITANTE: SISTEMA DE RIEGO CANTON ERQUIZ NORTE, CONCEPTO: CONTRAPARTE COMUNAL PROGRAMA RUMBO, CUENTA DE DEPOSITO: CUENTA UNICA DEL TESORO</t>
  </si>
  <si>
    <t>00584012002 DEPOSITO DE EFECTIVO, DEPOSITANTE: JOSE MAURICIO CRESPO CAERO, CONCEPTO: DEVOLUCION DE PASAJES, CUENTA DE DEPOSITO: CUENTA UNICA DEL TESORO</t>
  </si>
  <si>
    <t>00086044201 DEPOSITO DE EFECTIVO, DEPOSITANTE: SISTEMA DE RIEGO COMUNIDAD VICTORIA, CONCEPTO: CONTRAPARTE COMUNAL PROGRAMA RUMBO, CUENTA DE DEPOSITO: CUENTA UNICA DEL TESORO</t>
  </si>
  <si>
    <t>00086044201 DEPOSITO DE EFECTIVO, DEPOSITANTE: SISTEMA DE RIEGO NUEVA ESPERANZA, CONCEPTO: CONTRAPARTE COMUNAL PROGRAMA RUMBO, CUENTA DE DEPOSITO: CUENTA UNICA DEL TESORO</t>
  </si>
  <si>
    <t>00099021001 DEPOSITO DE EFECTIVO, DEPOSITANTE: MERY SAIDA PLATA TAPIA, CONCEPTO: DEVOLUCION BONO ZONA, CUENTA DE DEPOSITO: CUENTA UNICA DEL TESORO</t>
  </si>
  <si>
    <t>00099021001 DEPOSITO DE EFECTIVO, DEPOSITANTE: ROBERTO APAZA ZEGARRUNDO, CONCEPTO: DEVOLUCION DE BONO ZONA, CUENTA DE DEPOSITO: CUENTA UNICA DEL TESORO</t>
  </si>
  <si>
    <t>00099021001 DEPOSITO DE EFECTIVO, DEPOSITANTE: ROSS MERY CONDORI AGUILAR, CONCEPTO: DEVOLUCION DE BONO ZONA, CUENTA DE DEPOSITO: CUENTA UNICA DEL TESORO</t>
  </si>
  <si>
    <t>00099021001 DEPOSITO DE EFECTIVO, DEPOSITANTE: EDUARDA HERRERA PILLCO, CONCEPTO: DEVOLUCION DE BONO ZONA, CUENTA DE DEPOSITO: CUENTA UNICA DEL TESORO/DJBR</t>
  </si>
  <si>
    <t>00099021001 DEPOSITO DE EFECTIVO, DEPOSITANTE: EMMA YOLANDA SILVESTRE SANTANDER, CONCEPTO: DEVOLUCION BONO ZONA, CUENTA DE DEPOSITO: CUENTA UNICA DEL TESORO</t>
  </si>
  <si>
    <t>00099021001 DEPOSITO DE EFECTIVO, DEPOSITANTE: DOLY VIRGINIA TARIFA FERRANO, CONCEPTO: DEVOLUCION DE BONO ZONA, CUENTA DE DEPOSITO: CUENTA UNICA DEL TESORO</t>
  </si>
  <si>
    <t>00099021001 DEPOSITO DE EFECTIVO, DEPOSITANTE: VANESA PATTY GUTIERREZ, CONCEPTO: DEVOLUCION DE BONO ZONA, CUENTA DE DEPOSITO: CUENTA UNICA DEL TESORO</t>
  </si>
  <si>
    <t>00099021001 DEP.DE CHEQ.AJENOS,RET.DE CAM.,CONCEPTO: PARA PROYECTOS DE INVERSION Y PROGRAMAS DE INTERES SOCIAL,DEP.: EMPRESA METALURGICA VINTO , PROCEDENCIA: BANCO UNION S.A., CHEQUE: 51032, FECHA DE EMISION:25/03/2026</t>
  </si>
  <si>
    <t>00099021001 DEP.DE CHEQ.AJENOS,RET.DE CAM.,CONCEPTO: INCAPACIDAD,DEP.: CAJA NACIONAL DE SALUD , PROCEDENCIA: BANCO UNION S.A., CHEQUE: 21028, FECHA DE EMISION:24/03/2026</t>
  </si>
  <si>
    <t>00099021001 DEP.DE CHEQ.AJENOS,RET.DE CAM.,CONCEPTO: INCAPACIDAD,DEP.: CAJA NACIONAL DE SALUD , PROCEDENCIA: BANCO UNION S.A., CHEQUE: 21027, FECHA DE EMISION:24/03/2026</t>
  </si>
  <si>
    <t>00099021001 DEP.DE CHEQ.AJENOS,RET.DE CAM.,CONCEPTO: INCAPACIDAD,DEP.: CAJA NACIONAL DE SALUD , PROCEDENCIA: BANCO UNION S.A., CHEQUE: 21026, FECHA DE EMISION:24/03/2026</t>
  </si>
  <si>
    <t>00099021001 DEP.DE CHEQ.AJENOS,RET.DE CAM.,CONCEPTO: INCAPACIDAD,DEP.: CAJA NACIONAL DE SALUD , PROCEDENCIA: BANCO UNION S.A., CHEQUE: 21025, FECHA DE EMISION:24/03/2026</t>
  </si>
  <si>
    <t>00099021001 DEP.DE CHEQ.AJENOS,RET.DE CAM.,CONCEPTO: INCAPACIDAD,DEP.: CAJA NACIONAL DE SALUD , PROCEDENCIA: BANCO UNION S.A., CHEQUE: 21024, FECHA DE EMISION:24/03/2026</t>
  </si>
  <si>
    <t>00099021001 DEP.DE CHEQ.AJENOS,RET.DE CAM.,CONCEPTO: INCAPACIDAD,DEP.: CAJA NACIONAL DE SALUD , PROCEDENCIA: BANCO UNION S.A., CHEQUE: 21023, FECHA DE EMISION:24/03/2026</t>
  </si>
  <si>
    <t>00099021001 DEP.DE CHEQ.AJENOS,RET.DE CAM.,CONCEPTO: INCAPACIDAD,DEP.: CAJA NACIONAL DE SALUD , PROCEDENCIA: BANCO UNION S.A., CHEQUE: 21018, FECHA DE EMISION:24/03/2026</t>
  </si>
  <si>
    <t>00041217001 DEP.DE CHEQ.AJENOS,RET.DE CAM.,CONCEPTO: SALDO DE PROYECTO,DEP.: JOHNNY PATON MAMANI , PROCEDENCIA: BANCO UNION S.A., CHEQUE: 20, FECHA DE EMISION:27/03/2026</t>
  </si>
  <si>
    <t>00041217001 DEP.DE CHEQ.AJENOS,RET.DE CAM.,CONCEPTO: SALDO DE PROYECTO,DEP.: JOHNNY PATON MAMANI , PROCEDENCIA: BANCO UNION S.A., CHEQUE: 17, FECHA DE EMISION:27/03/2026</t>
  </si>
  <si>
    <t>00099021001 DEP.DE CHEQ.AJENOS,RET.DE CAM.,CONCEPTO: DEPÓSITO,DEP.: JAVIER LEDEZMA RAMIREZ , PROCEDENCIA: BANCO UNION S.A., CHEQUE: 228453, FECHA DE EMISION:30/03/2026</t>
  </si>
  <si>
    <t>00099021001 DEPOSITO DE EFECTIVO, DEPOSITANTE: ASFI - MARIO DANIEL TAPIA ESPINOZA, CONCEPTO: DEVOLUCION DE VIATICOS ASIGNADOS, CUENTA DE DEPOSITO: CUENTA UNICA DEL TESORO</t>
  </si>
  <si>
    <t>NUMERO DE LIBRETA CUT: 00099021001 OPERACIÓN E18 TRANSFERENCIA DEL SISTEMA FINANCIERO A LA CUT TRANSFERENCIA DE FONDOS POR RESTITUCION ANTICIPADA DE RECURSOS AL TGN A SOLICITUD DE FIDEICOMISO FIREPRO</t>
  </si>
  <si>
    <t>00099021001 DEPOSITO DE EFECTIVO, DEPOSITANTE: RUDDY ALCON FERNANDEZ, CONCEPTO: DEVOLUCION DE BONO ZONA, CUENTA DE DEPOSITO: CUENTA UNICA DEL TESORO</t>
  </si>
  <si>
    <t>00099021001 DEPOSITO DE EFECTIVO, DEPOSITANTE: PRIMITIVA MARCELA QUISPE QUISPE, CONCEPTO: DEVOLUCION DE BONO ZONA, CUENTA DE DEPOSITO: CUENTA UNICA DEL TESORO/DJBR</t>
  </si>
  <si>
    <t>00099021001 DEPOSITO DE EFECTIVO, DEPOSITANTE: MARINEZ CASTILLO LLUITO, CONCEPTO: DEVOLUCION DE BONO ZONA, CUENTA DE DEPOSITO: CUENTA UNICA DEL TESORO</t>
  </si>
  <si>
    <t>00099021001 DEPOSITO DE EFECTIVO, DEPOSITANTE: RUBEN PALOMO ARUQUIPA, CONCEPTO: DEVOLUCION DE BONO ZONA, CUENTA DE DEPOSITO: CUENTA UNICA DEL TESORO</t>
  </si>
  <si>
    <t>00099021001 DEPOSITO DE EFECTIVO, DEPOSITANTE: JAIME ESCOBAR BRACAMONTE, CONCEPTO: PAGO DE 2 DIAS DE HONORARIOS PROFESIONALES EN DEMASIA, CUENTA DE DEPOSITO: CUENTA UNICA DEL TESORO/DJBR</t>
  </si>
  <si>
    <t>00099021001 DEPOSITO DE EFECTIVO, DEPOSITANTE: JOSE FREDDY FERNANDEZ RODRIGUEZ, CONCEPTO: DEVOLUCION DE VIATICOS ASIGNADOS, CUENTA DE DEPOSITO: CUENTA UNICA DEL TESORO/DJBR</t>
  </si>
  <si>
    <t>00086044201 DEPOSITO DE EFECTIVO, DEPOSITANTE: CLAUDIA BAZAN ORTEGA, CONCEPTO: SISTEMA DE RIEGO COMUNIDAD LA VICTORIA, CUENTA DE DEPOSITO: CUENTA UNICA DEL TESORO</t>
  </si>
  <si>
    <t>00086044201 DEPOSITO DE EFECTIVO, DEPOSITANTE: CLAUDIA BAZAN ORTEGA, CONCEPTO: SISTEMA DE RIEGO HUAYRIGUANA BARRIENTOS, CUENTA DE DEPOSITO: CUENTA UNICA DEL TESORO</t>
  </si>
  <si>
    <t>00086044201 DEPOSITO DE EFECTIVO, DEPOSITANTE: CLAUDIA BAZAN ORTEGA, CONCEPTO: SISTEMA DE RIEGO SAN ANTONIO, SALADILLO ZONA DE ARRIBA, CUENTA DE DEPOSITO: CUENTA UNICA DEL TESORO</t>
  </si>
  <si>
    <t>00086044201 DEPOSITO DE EFECTIVO, DEPOSITANTE: CLAUDIA BAZAN ORTEGA, CONCEPTO: SISTEMA DE RIEGO SAN ANTONIO, SALADILLO ZONA DE ABAJO, CUENTA DE DEPOSITO: CUENTA UNICA DEL TESORO</t>
  </si>
  <si>
    <t>00099021001 DEPOSITO DE EFECTIVO, DEPOSITANTE: SIMON VENTURA CONDORI, CONCEPTO: DEVOLUCION SALARIO MES MARZO, CUENTA DE DEPOSITO: CUENTA UNICA DEL TESORO/DJBR</t>
  </si>
  <si>
    <t>00015021103 DEP.DE CHEQ.AJENOS,RET.DE CAM.,CONCEPTO: TRASPASO BANCARIO PARA EL PLAN ANUAL DE CUOTAS DE CAJA,DEP.: DNFR-POLICIA BOLIVIANA , PROCEDENCIA: BANCO UNION S.A., CHEQUE: 5742, FECHA DE EMISION:27/03/2026</t>
  </si>
  <si>
    <t>00292012001 DEP.DE CHEQ.AJENOS,RET.DE CAM.,CONCEPTO: DEPÓSITO,DEP.: LITZAY CALANI , PROCEDENCIA: BANCO UNION S.A., CHEQUE: 228464, FECHA DE EMISION:30/03/2026</t>
  </si>
  <si>
    <t>00099021001 DEP.DE CHEQ.AJENOS,RET.DE CAM.,CONCEPTO: REVERSION DE BOLETA MENSUAL,DEP.: TERESA ANGELA VILLENA SOLORZANO , PROCEDENCIA: BANCO UNION S.A., CHEQUE: 228465, FECHA DE EMISION:31/03/2026</t>
  </si>
  <si>
    <t>00099021001 DEP.DE CHEQ.AJENOS,RET.DE CAM.,CONCEPTO: DEV. DPH MES NOV. 2013 MIN DE SALUD,DEP.: VALERIA ALMANZA TORREZ , PROCEDENCIA: BANCO UNION S.A., CHEQUE: 228466, FECHA DE EMISION:31/03/2026</t>
  </si>
  <si>
    <t>00099021001 DEP.DE CHEQ.AJENOS,RET.DE CAM.,CONCEPTO: DEPÓSITO,DEP.: UNIBIENES , PROCEDENCIA: BANCO UNION S.A., CHEQUE: 7107, FECHA DE EMISION:31/03/2026</t>
  </si>
  <si>
    <t>00099021001 DEP.DE CHEQ.AJENOS,RET.DE CAM.,CONCEPTO: DEPÓSITO,DEP.: ANA ESPADA MENDOZA , PROCEDENCIA: BANCO UNION S.A., CHEQUE: 228467, FECHA DE EMISION:31/03/2026</t>
  </si>
  <si>
    <t>00099021001 DEP.DE CHEQ.AJENOS,RET.DE CAM.,CONCEPTO: PERCEPCION INDEBIDA DE HABER FEBRERO 2026,DEP.: JOSE LUIS DELGADO VINO , PROCEDENCIA: BANCO UNION S.A., CHEQUE: 228941, FECHA DE EMISION:31/03/2026</t>
  </si>
  <si>
    <t>PAGO A BANCO EUROPEO DE INV PRÉSTAMO FI No 88662 VCTO. 31-03-2026 POR CUENTA DE TGN , NTI. 21461 VALOR 31-03-2026 INTERESES USD 505.548,23 CTA. 3987 CUENTA UNICA DEL TESORO LIB. 00099021001 REF.: COMISIONES BANCARIAS</t>
  </si>
  <si>
    <t>PAGO A NATIXIS FRANCIA PRÉSTAMO 931-OA1 VCTO. 31-03-2026 POR CUENTA DE GMSCZ SG/LIQUIDACION 21195, VALOR 31-03-2026 CAPITAL EUR 8.968,00 É INTERESES EUR 653,75 LIB. 00099031002 RECUP.DIFERENCIALES CAPITAL E INTERES-CRED.EXT.</t>
  </si>
  <si>
    <t>PAGO A AFD PRÉSTAMO CBO 1014 01 E VCTO. 31-03-2026 POR CUENTA DE TGN , NTI. 21194 VALOR 31-03-2026 CAPITAL EUR 5.092.426,44 INTERESES EUR 646.176,83 CTA. 3987 CUENTA UNICA DEL TESORO LIB. 00099021001 REF.: COMISIONES BANCARIAS</t>
  </si>
  <si>
    <t>PAGO A AFD PRÉSTAMO CBO 1011 02 C VCTO. 31-03-2026 POR CUENTA DE TGN , NTI. 21184 VALOR 31-03-2026 CAPITAL EUR 182.241,40 INTERESES EUR 49.272,10 CTA. 3987 CUENTA UNICA DEL TESORO LIB. 00099021001 REF.: COMISIONES BANCARIAS</t>
  </si>
  <si>
    <t>||COBRO DE COMISION A YACIMIENTOS PRETOLIFEROS FISCALES BOLIVIANOS, POR SOLICITUD DE CONFIRMACION DE SALDOS AL 31/12/2025 S/G R.D192/2025, PARA AUDITORIA INTERNA , HOJA DE RUTA BCB-HRE-TGL-2026-5259, CTE. GAFC-630-DFC/URTE-169/2026. Y DOCTOS. ADJUNTOS DEBITO DE LA LIBRETA 00513012004 LBP-YPFB-UNICOMERCIAL - COBRO DE LA INFORMACION DE SALDOS</t>
  </si>
  <si>
    <t>||COBRO DE COMISION A YACIMIENTOS PRETOLIFEROS FISCALES BOLIVIANOS, POR SOLICITUD DE CONFIRMACION DE SALDOS AL 31/12/2024 S/G R.D192/2025, PARA AUDITORIA EXTERNA, HOJA DE RUTA BCB-HRE-TGL-2026-5259, CTE. GAFC-630-DFC/URTE-169/2026. Y DOCTOS. ADJUNTOS DEBITO DE LA LIBRETA 00513012004 LBP-YPFB-UNICOMERCIAL - COBRO INFORMACION DE SALDOS</t>
  </si>
  <si>
    <t>TRANSFERENCIA RECIBIDA DEL EXTERIOR SEGÚN MENSAJES SWIFT NOS. 3473-3471 (REM.EXT.) DE FECHA 31/03/2026 POR DESEMBOLSO DE FONPLATA PRÉSTAMO BOL-39/2024 ROC/D202603/0000011/URI/DESEMB 3 00287102001 FPS-RECURSOS PROPIOS REF.: UTILES DE ESCRITORIO</t>
  </si>
  <si>
    <t>||COBRO DE UTILES POR REG. DEL REGISTRO TRANSITORIO SG/ COMPROBANTE S-1145535 DEL 24-12-2025 POR DESEMBOLSO DE DONACIÓN JAPONESA SEGUN NOTA REF: MS2025102801 DE JICS Y NOTA MSYD/DGAA/UF/TES/CE/12/2025 DEL MIN SALUD Y DEPORTES LIBRETA 00046021109 MS-MIN.SALUD-RECAUDACIONES</t>
  </si>
  <si>
    <t>G34922310001</t>
  </si>
  <si>
    <t>G34922320001</t>
  </si>
  <si>
    <t>G34926900002</t>
  </si>
  <si>
    <t>D00281420011</t>
  </si>
  <si>
    <t>S11494810001</t>
  </si>
  <si>
    <t>D00281530007</t>
  </si>
  <si>
    <t>D00281590006</t>
  </si>
  <si>
    <t>D00281640010</t>
  </si>
  <si>
    <t>D00281800010</t>
  </si>
  <si>
    <t>S11497970002</t>
  </si>
  <si>
    <t>S11497970003</t>
  </si>
  <si>
    <t>D00281910004</t>
  </si>
  <si>
    <t>D00281960008</t>
  </si>
  <si>
    <t>G35087910001</t>
  </si>
  <si>
    <t>G35090850001</t>
  </si>
  <si>
    <t>G35090860001</t>
  </si>
  <si>
    <t>G35090870001</t>
  </si>
  <si>
    <t>G35092220001</t>
  </si>
  <si>
    <t>G35090830001</t>
  </si>
  <si>
    <t>G35090840001</t>
  </si>
  <si>
    <t>G35090820001</t>
  </si>
  <si>
    <t>G35085080001</t>
  </si>
  <si>
    <t>S11500330001</t>
  </si>
  <si>
    <t>D00282180007</t>
  </si>
  <si>
    <t>G35110210001</t>
  </si>
  <si>
    <t>G35110190001</t>
  </si>
  <si>
    <t>G35108750001</t>
  </si>
  <si>
    <t>G35110200001</t>
  </si>
  <si>
    <t>G35110230001</t>
  </si>
  <si>
    <t>G35110220001</t>
  </si>
  <si>
    <t>D00282230009</t>
  </si>
  <si>
    <t>O23778640002</t>
  </si>
  <si>
    <t>G35122200001</t>
  </si>
  <si>
    <t>G35122210001</t>
  </si>
  <si>
    <t>D00282300006</t>
  </si>
  <si>
    <t>G35132600001</t>
  </si>
  <si>
    <t>D00282350009</t>
  </si>
  <si>
    <t>S11502740001</t>
  </si>
  <si>
    <t>D00282410009</t>
  </si>
  <si>
    <t>D00282540007</t>
  </si>
  <si>
    <t>S11504060002</t>
  </si>
  <si>
    <t>G35184800002</t>
  </si>
  <si>
    <t>G35184790002</t>
  </si>
  <si>
    <t>G35184780002</t>
  </si>
  <si>
    <t>G35184770002</t>
  </si>
  <si>
    <t>G35184730002</t>
  </si>
  <si>
    <t>G35184740002</t>
  </si>
  <si>
    <t>G35184750002</t>
  </si>
  <si>
    <t>D00282600007</t>
  </si>
  <si>
    <t>D00282650008</t>
  </si>
  <si>
    <t>D00282710006</t>
  </si>
  <si>
    <t>G35228930001</t>
  </si>
  <si>
    <t>S11509280001</t>
  </si>
  <si>
    <t>G35230450002</t>
  </si>
  <si>
    <t>G35230450003</t>
  </si>
  <si>
    <t>G35266750001</t>
  </si>
  <si>
    <t>G35266760001</t>
  </si>
  <si>
    <t>G35263120001</t>
  </si>
  <si>
    <t>PAGO A CAF PRÉSTAMO CFA011807 VCTO. 02-03-2026 POR CUENTA DE TGN , NTI. 21170 VALOR 02-03-2026 INTERESES USD 661.002,15 COMISIONES USD 53.627,20 CTA. 5970 CUENTA UNICA DEL TESORO DOLARES AMERICANOS LIB. 00099021001</t>
  </si>
  <si>
    <t>PAGO A BID PRÉSTAMO 2252/BL-BO VCTO. 01-03-2026 POR CUENTA DE TGN , NTI. 21227 VALOR 02-03-2026 CAPITAL USD 287.688,49 INTERESES USD 170.055,74 CTA. 5970 CUENTA UNICA DEL TESORO DOLARES AMERICANOS LIB. 00099021001</t>
  </si>
  <si>
    <t>DEVOLUCIÓN DE FONODS SOLICITUD 058951-26287 DE PROCURADURIA GENERAL DEL ESTADO REF.: PAGO A ESTUDIO JURIDICO HOUTHOFF COOPERATIEF UA, CASO CIADI ARB-AF-18-5 BANCO BILBAO VIZCAYA ARGENTARIA SA INFORME PGE-DGDA-INF 75-2025, POR ERROR EN EL NIT. LIB. 00099021001 TGN-RECURSOS ORDINARIOS-DOLARES AMERICANOS (5970)</t>
  </si>
  <si>
    <t>AJUSTE COMPLEMENTARIO POR REVALORIZACION SALDOS DE ACTIVOS DE RESERVA Y OBLIGACIONES MONEDA EXTRANJERA (DOLARES) Saldo MO = -193406125.86 ;Bs/Mo: 6.86000000000 ;Saldo Bs: -1326766023.41</t>
  </si>
  <si>
    <t>||REGULARIZACIÓN DE NUESTRO REGISTRO TRANSITORIO SEGÚN COMPROBANTE S-1148863 DE FECHA 20-02-2026 POR COBRO DE COMISIONES QUE EFETUÓ EL MUFG BANK, LTD., POR PAGO DE INTERESES Y COMISIONES DEL PRESTAMO JICA BV-P5 SEGÚN NOTA MEFP/VTCP/DGCP/UODP/N°081/2026 DE LA FECHA LIB. 00099021001 TGN-RECURSOS ORDINARIOS-DOLARES AMERICANOS (5970)</t>
  </si>
  <si>
    <t>AJUSTE COMPLEMENTARIO POR REVALORIZACION SALDOS DE ACTIVOS DE RESERVA Y OBLIGACIONES MONEDA EXTRANJERA (DOLARES) Saldo MO = -192236646.79 ;Bs/Mo: 6.86000000000 ;Saldo Bs: -1318743396.97</t>
  </si>
  <si>
    <t>AJUSTE COMPLEMENTARIO POR REVALORIZACION SALDOS DE ACTIVOS DE RESERVA Y OBLIGACIONES MONEDA EXTRANJERA (DOLARES) Saldo MO = -192885426.70 ;Bs/Mo: 6.86000000000 ;Saldo Bs: -1323194027.17</t>
  </si>
  <si>
    <t>AJUSTE COMPLEMENTARIO POR REVALORIZACION SALDOS DE ACTIVOS DE RESERVA Y OBLIGACIONES MONEDA EXTRANJERA (DOLARES) Saldo MO = -192822200.03 ;Bs/Mo: 6.86000000000 ;Saldo Bs: -1322760292.20</t>
  </si>
  <si>
    <t>AJUSTE COMPLEMENTARIO POR REVALORIZACION SALDOS DE ACTIVOS DE RESERVA Y OBLIGACIONES MONEDA EXTRANJERA (DOLARES) Saldo MO = -183647076.47 ;Bs/Mo: 6.86000000000 ;Saldo Bs: -1259818944.60</t>
  </si>
  <si>
    <t>||REGULARIZACIÓN DE NUESTRA OPERACIÓN N°114884 DE FECHA 20/02/2026, EN ATENCION A CORREO ELECTRONICO DE LA FECHA Y NOTA ABEN/DGE/NE N°0223/2026 (HRE-TGL-2026-4252) ENVIADO POR LA AGENCIA BOLIVIANA DE ENERGIA NUCLEAR (SECTOR PÚBLICO). ABONO A LA LIBRETA 00099021001 TGN RECURSOS ORDINARIOS - DOLARES AMERICANOS</t>
  </si>
  <si>
    <t>||REGULARIZACIÓN DE NUESTRA OPERACIÓN N°114884 DE FECHA 20/02/2026, EN ATENCION A CORREO ELECTRONICO DE LA FECHA Y NOTA ABEN/DGE/NE N°0223/2026 (HRE-TGL-2026-4252) ENVIADO POR LA AGENCIA BOLIVIANA DE ENERGIA NUCLEAR (SECTOR PÚBLICO). DEBITO DE LA LIB.00099021001 REPOSICIÓN DE ÚTILES DE ESCRITORIO</t>
  </si>
  <si>
    <t>AJUSTE COMPLEMENTARIO POR REVALORIZACION SALDOS DE ACTIVOS DE RESERVA Y OBLIGACIONES MONEDA EXTRANJERA (DOLARES) Saldo MO = -183959266.60 ;Bs/Mo: 6.86000000000 ;Saldo Bs: -1261960568.87</t>
  </si>
  <si>
    <t>AJUSTE COMPLEMENTARIO POR REVALORIZACION SALDOS DE ACTIVOS DE RESERVA Y OBLIGACIONES MONEDA EXTRANJERA (DOLARES) Saldo MO = -183962343.50 ;Bs/Mo: 6.86000000000 ;Saldo Bs: -1261981676.40</t>
  </si>
  <si>
    <t>PAGO A CAF PRÉSTAMO CFA009545 VCTO. 14-03-2026 POR CUENTA DE TGN , NTI. 21173 VALOR 16-03-2026 CAPITAL USD 71.954,55 INTERESES USD 27.468,72 COMISIONES USD 308.621,19 CTA. 5970 CUENTA UNICA DEL TESORO DOLARES AMERICANOS LIB. 00099021001</t>
  </si>
  <si>
    <t>PAGO A FONPLATA PRÉSTAMO BOL 34/2021 VCTO. 15-03-2026 POR CUENTA DE TGN , NTI. 21268 VALOR 16-03-2026 INTERESES USD 3.207.003,21 CTA. 5970 CUENTA UNICA DEL TESORO DOLARES AMERICANOS LIB. 00099021001</t>
  </si>
  <si>
    <t>PAGO A FONPLATA PRÉSTAMO BOL 35/2022 VCTO. 15-03-2026 POR CUENTA DE TGN , NTI. 21269 VALOR 16-03-2026 INTERESES USD 1.248.906,23 CTA. 5970 CUENTA UNICA DEL TESORO DOLARES AMERICANOS LIB. 00099021001</t>
  </si>
  <si>
    <t>PAGO A FONPLATA PRÉSTAMO BOL 36/2023 VCTO. 15-03-2026 POR CUENTA DE TGN , NTI. 21271 VALOR 16-03-2026 INTERESES USD 605.421,70 COMISIONES USD 65.591,86 CTA. 5970 CUENTA UNICA DEL TESORO DOLARES AMERICANOS LIB. 00099021001</t>
  </si>
  <si>
    <t>PAGO A BID PRÉSTAMO 4292/BL-BO VCTO. 15-03-2026 POR CUENTA DE TGN , NTI. 21279 VALOR 16-03-2026 INTERESES CHF 499.045,80 CTA. 5970 CUENTA UNICA DEL TESORO DOLARES AMERICANOS LIB. 00099021001</t>
  </si>
  <si>
    <t>PAGO A FONPLATA PRÉSTAMO BOL32/2018 II VCTO. 15-03-2026 POR CUENTA DE TGN , NTI. 21288 VALOR 16-03-2026 CAPITAL USD 1.631.302,33 INTERESES USD 879.335,96 CTA. 5970 CUENTA UNICA DEL TESORO DOLARES AMERICANOS LIB. 00099021001</t>
  </si>
  <si>
    <t>PAGO A FONPLATA PRÉSTAMO BOL 33/2019 VCTO. 15-03-2026 POR CUENTA DE TGN , NTI. 21309 VALOR 16-03-2026 CAPITAL USD 1.922.603,01 INTERESES USD 1.026.044,57 COMISIONES USD 7.954,06 CTA. 5970 CUENTA UNICA DEL TESORO DOLARES AMERICANOS LIB. 00099021001</t>
  </si>
  <si>
    <t>PAGO A FONPLATA PRÉSTAMO BOL 32/2018 VCTO. 15-03-2026 POR CUENTA DE TGN , NTI. 21364 VALOR 16-03-2026 CAPITAL USD 3.094.090,78 INTERESES USD 1.810.044,63 CTA. 5970 CUENTA UNICA DEL TESORO DOLARES AMERICANOS LIB. 00099021001</t>
  </si>
  <si>
    <t>PAGO A BID PRÉSTAMO 4292/BL-BO VCTO. 15-03-2026 POR CUENTA DE TGN , NTI. 21377 VALOR 16-03-2026 INTERESES USD 22.315,50 CTA. 5970 CUENTA UNICA DEL TESORO DOLARES AMERICANOS LIB. 00099021001</t>
  </si>
  <si>
    <t>||PAGO A OPEP PRÉSTAMO 1527-P POR CUENTA DE TGN, NTI. 21395 VALOR 16-03-2026 CAPITAL USD 636.570,00 INTERESES USD 155.165,20 CTA. 5970 CUENTA UNICA DEL TESORO DOLARES AMERICANOS LIB. 00099021001</t>
  </si>
  <si>
    <t>AJUSTE COMPLEMENTARIO POR REVALORIZACION SALDOS DE ACTIVOS DE RESERVA Y OBLIGACIONES MONEDA EXTRANJERA (DOLARES) Saldo MO = -178124618.41 ;Bs/Mo: 6.86000000000 ;Saldo Bs: -1221934882.28</t>
  </si>
  <si>
    <t>PAGO A BID PRÉSTAMO 1031-SF-BO VCTO. 17-03-2026 POR CUENTA DE TGN SG NOTA MEFP/VTCP/DGCP/UODP/No.093/2026 , NTI. 20938 VALOR 17-03-2026 CAPITAL USD 274.875,16 INTERESES USD 73.817,16 CTA. 5970 CUENTA UNICA DEL TESORO DOLARES AMERICANOS LIBRETA No.00099021001</t>
  </si>
  <si>
    <t>PAGO A CAF PRÉSTAMO CFA011691 VCTO. 17-03-2026 POR CUENTA DE TGN SG NOTA MEFP/VTCP/DGCP/UODP/No.093/2026, NTI. 21185 VALOR 17-03-2026 INTERESES USD 955.566,09 CTA. 5970 CUENTA UNICA DEL TESORO DOLARES AMERICANOS LIBRETA No.00099021001</t>
  </si>
  <si>
    <t>PAGO A CAF PRÉSTAMO CFA011694 VCTO. 17-03-2026 POR CUENTA DE TGN SG NOTA MEFP/VTCP/DGCP/UODP/No.093/2026, NTI. 21186 VALOR 17-03-2026 INTERESES USD 520.920,98 COMISIONES USD 46.261,49 CTA. 5970 CUENTA UNICA DEL TESORO DOLARES AMERICANOS LIBRETA No.00099021001</t>
  </si>
  <si>
    <t>PAGO A BID PRÉSTAMO 1075/SF-BO-7 VCTO. 17-03-2026 POR CUENTA DE TGN SG NOTA MEFP/VTCP/DGCP/UODP/No.093/2026, NTI. 21220 VALOR 17-03-2026 CAPITAL USD 158.333,33 INTERESES USD 42.520,08 CTA. 5970 CUENTA UNICA DEL TESORO DOLARES AMERICANOS LIBRETA No.00099021001</t>
  </si>
  <si>
    <t>PAGO A BID PRÉSTAMO 2365/BL-BO VCTO. 17-03-2026 POR CUENTA DE TGN SG NOTA MEFP/VTCP/DGCP/UODP/No.093/2026 , NTI. 21247 VALOR 17-03-2026 INTERESES USD 7.438,36 CTA. 5970 CUENTA UNICA DEL TESORO DOLARES AMERICANOS LIBRETA No.00099021001</t>
  </si>
  <si>
    <t>PAGO A BID PRÉSTAMO 2365/BL-BO VCTO. 17-03-2026 POR CUENTA DE TGN SG NOTA MEFP/VTCP/DGCP/UODP/No.093/2026, NTI. 21275 VALOR 17-03-2026 CAPITAL USD 292.112,69 INTERESES USD 174.569,58 CTA. 5970 CUENTA UNICA DEL TESORO DOLARES AMERICANOS LIBRETA No.00099021001</t>
  </si>
  <si>
    <t>AJUSTE COMPLEMENTARIO POR REVALORIZACION SALDOS DE ACTIVOS DE RESERVA Y OBLIGACIONES MONEDA EXTRANJERA (DOLARES) Saldo MO = -175585890.69 ;Bs/Mo: 6.86000000000 ;Saldo Bs: -1204519210.12</t>
  </si>
  <si>
    <t>00099021001 DEPOSITO DE EFECTIVO, DEPOSITANTE: GILDA ANGELICA CESPEDES QUEVEDO, CONCEPTO: DEVOLUCION DE GASTOS DE REPRESENTACIÓN, CUENTA DE DEPOSITO: CUENTA UNICA DEL TESORO EN DOLARES AMERICANOS/DJBR</t>
  </si>
  <si>
    <t>PAGO A CAF PRÉSTAMO CFA010917 VCTO. 18-03-2026 POR CUENTA DE TGN SG NOTA MEFP/VTCP/DGCP/UODP/No.093/2026 DEL 17/03/2026, NTI. 21176 VALOR 18-03-2026 CAPITAL USD 5.000.000,00 INTERESES USD 2.707.217,00 CTA. 5970 CUENTA UNICA DEL TESORO DOLARES AMERICANOS LIBRETA No.00099021001</t>
  </si>
  <si>
    <t>PAGO A BID PRÉSTAMO 1075/SF-BO VCTO. 18-03-2026 POR CUENTA DE TGN SG NOTA MEFP/VTCP/DGCP/UODP/No.093/2026 DEL 17/03/2026 , NTI. 21223 VALOR 18-03-2026 CAPITAL USD 43.499,22 INTERESES USD 13.373,92 CTA. 5970 CUENTA UNICA DEL TESORO DOLARES AMERICANOS LIBRETA No.00099021001</t>
  </si>
  <si>
    <t>AJUSTE COMPLEMENTARIO POR REVALORIZACION SALDOS DE ACTIVOS DE RESERVA Y OBLIGACIONES MONEDA EXTRANJERA (DOLARES) Saldo MO = -134976542.54 ;Bs/Mo: 6.86000000000 ;Saldo Bs: -925939081.83</t>
  </si>
  <si>
    <t>PAGO A CAF PRÉSTAMO CFA012569 VCTO. 19-03-2026 POR CUENTA DE TGN SG NOTA MEFP/VTCP/DGCP/UODP/No.093/2026 del 17/03/2026 , NTI. 21187 VALOR 19-03-2026 INTERESES USD 2.094.283,13 CTA. 5970 CUENTA UNICA DEL TESORO DOLARES AMERICANOS LIBRETA No.00099021001</t>
  </si>
  <si>
    <t>AJUSTE COMPLEMENTARIO POR REVALORIZACION SALDOS DE ACTIVOS DE RESERVA Y OBLIGACIONES MONEDA EXTRANJERA (DOLARES) Saldo MO = -1046362.02 ;Bs/Mo: 6.86000000000 ;Saldo Bs: -7178043.47</t>
  </si>
  <si>
    <t>||PAGO BONO SOBERANO US29731QAC15 VCTO. 19-03-2026 POR CUENTA DEL TGN, SEGÚN NOTA MEFP/VTCP/DGCP/UODP/N° 098/2026 DE FECHA 19-03-2026, VALOR 19-03-2026, CAPITAL USD 333.300.000,00 INTERESES USD 22.500.000,00 CTA. 5970 CUENTA ÚNICA DEL TESORO DÓLARES AMERICANOS LIB. 00099021001</t>
  </si>
  <si>
    <t>AJUSTE COMPLEMENTARIO POR REVALORIZACION SALDOS DE ACTIVOS DE RESERVA Y OBLIGACIONES MONEDA EXTRANJERA (DOLARES) Saldo MO = -1285986.70 ;Bs/Mo: 6.86000000000 ;Saldo Bs: -8821868.77</t>
  </si>
  <si>
    <t>AJUSTE COMPLEMENTARIO POR REVALORIZACION SALDOS DE ACTIVOS DE RESERVA Y OBLIGACIONES MONEDA EXTRANJERA (DOLARES) Saldo MO = -104231144.86 ;Bs/Mo: 6.86000000000 ;Saldo Bs: -715025653.75</t>
  </si>
  <si>
    <t>'TRANSFERENCIA'||DE FONDOS SEGÚN MENSAJE SWIFT N° 3112 DE 23-03-2026 POR EL REEMBOLSO EFECTUADO POR EL AGENTE DE PAGO (BANK OF NEW YORK MELLON) CORRESPONDIENTE A LA REVERSIÓN DE PAGO POR LA CANCELACIÓN ANTICIPADA DE BONOS BOLIVIA 2028 CORRESPONDIENTE A LA PARTE DEL BANCO CENTRAL DE BOLIVIA. CTA. 5970 CUENTA ÚNICA DEL TESORO DÓLARES AMERICANOS LIB. 00099021001</t>
  </si>
  <si>
    <t>DEVOLUCION DE FONDOS DE SOLIC.059148-26417 DE NAABOL DE 24/03/2026 REF.: 2 PAGO AMS AEROSPACE ATM SL POR LA ADQ IMP INST Y PUESTA EN SERV DE EQUIP ALS AEROP VIRU VIRU SG FAC F668 485 05 E INF UNCNS NRO 355, SEGUN R.D. NO.025/2023. LIB. 00389012001 NAABOL-U$ ADMINISTRACIÓN CENTRAL</t>
  </si>
  <si>
    <t>DEVOLUCION DE FONDOS DE SOLIC.059149-26418 DE NAABOL DE 24/03/2026 REF.: 2 PAGO AMS AEROSPACE ATM SL POR LA ADQ IMP INSTALACION Y PUESTA EN SERV DE EQUIP ALS ALCANTARI SG FACT F668 485 06 INF UNCNS NRO 356, SEGUN R.D. NO.025/2023. LIB. 00389012001 NAABOL-U$ ADMINISTRACIÓN CENTRAL</t>
  </si>
  <si>
    <t>DEVOLUCION DE FONDOS DE SOLIC.059150-26419 DE NAABOL DE 24/03/2026 REF.: PAGO FINAL AG MERCANTILES Y CONSULTING PERU SAC IMPLEM INST PUESTA EN SERVICIO DE EQUIP ILS PARA EL AEROPUERT J WILSTERMAN FAC E003 10, SEGUN R.D. NO.025/2023. LIB. 00389012001 NAABOL-U$ ADMINISTRACIÓN CENTRAL</t>
  </si>
  <si>
    <t>DEVOLUCION DE FONDOS DE SOLIC.059151-26420 DE NAABOL DE 24/03/2026 REF.: 1 PAGO AGENCIAS MERCANTILES IMPLEM INST PUESTA EN SERVICIO EQUIP PARA EL AEROPUERTO DE VIRU VIRU RADIONAVEGACION ILS SG FAC E001 130, SEGUN R.D. NO.025/2023. LIB. 00389012001 NAABOL-U$ ADMINISTRACIÓN CENTRAL</t>
  </si>
  <si>
    <t>DEVOLUCIÓN DE FONDOS SOLICITUD 059152-26421 DE NAVEGACION AEREA Y AEROPUERTOS BOLIVIANOS REF.: 1 PAGO AGENCIAS MERCANTILES IMPLEM INST PUESTA EN SERVICIO EQUIP PARA EL AEROPUERTO DE ALCANTARI RADIONAVEGACION ILS SG FAC E001 131, SEGÚN R.D. 025/2023. LIB. 00389012001 NAABOL-U$ ADMINISTRACIÓN CENTRAL</t>
  </si>
  <si>
    <t>DEVOLUCIÓN DE FONDOS SOLICITUD 059153-26422 DE NAVEGACION AEREA Y AEROPUERTOS BOLIVIANOS REF.: DEUDA GESTION 2023 AG MERCANTILES CONSULTING PERU SAC ADQUISICION REPUESTOS PARA SISTEMAS VOR ILS DME NOT INTER 286 FACT N E001 100, SEGÚN R.D. 025/2023. LIB. 00389012001 NAABOL-U$ ADMINISTRACIÓN CENTRAL</t>
  </si>
  <si>
    <t>DEVOLUCIÓN DE FONDOS SOLICITUD 059154-26423 DE NAVEGACION AEREA Y AEROPUERTOS BOLIVIANOS REF.: 2DO PAGO AG MERCANTILES CONSULTING PERU SAC ADQ E INST Y PUESTA EN SERVICIO DE EQUIPAMIENTO ILS EL ALTO NOTA INTERNA 268 FAC E00185, SEGÚN R.D. 025/2023. LIB. 00389012001 NAABOL-U$ ADMINISTRACIÓN CENTRAL</t>
  </si>
  <si>
    <t>AJUSTE COMPLEMENTARIO POR REVALORIZACION SALDOS DE ACTIVOS DE RESERVA Y OBLIGACIONES MONEDA EXTRANJERA (DOLARES) Saldo MO = -104009634.30 ;Bs/Mo: 6.86000000000 ;Saldo Bs: -713506091.29</t>
  </si>
  <si>
    <t>AJUSTE COMPLEMENTARIO POR REVALORIZACION SALDOS DE ACTIVOS DE RESERVA Y OBLIGACIONES MONEDA EXTRANJERA (DOLARES) Saldo MO = -104072310.34 ;Bs/Mo: 6.86000000000 ;Saldo Bs: -713936048.94</t>
  </si>
  <si>
    <t>AJUSTE COMPLEMENTARIO POR REVALORIZACION SALDOS DE ACTIVOS DE RESERVA Y OBLIGACIONES MONEDA EXTRANJERA (DOLARES) Saldo MO = -103744612.50 ;Bs/Mo: 6.86000000000 ;Saldo Bs: -711688041.74</t>
  </si>
  <si>
    <t>PAGO A FONPLATA PRÉSTAMO BOL 26/2015 VCTO. 27-03-2026 POR CUENTA DE TGN , NTI. 21317 VALOR 27-03-2026 CAPITAL USD 2.042.054,40 INTERESES USD 798.064,50 COMISIONES USD 18.409,13 CTA. 5970 CUENTA UNICA DEL TESORO DOLARES AMERICANOS LIB. 00099021001</t>
  </si>
  <si>
    <t>||TRANSFERENCIA DE FONDOS POR PARTE DEL TGN, PARA EL PAGO DE VENCIMIENTO DE BONOS EN DOLARES, BTEC01562539 OBLIGACION 412783 S/G NOTA MEFP/VTCP/DGCP/UODP/N°106/2026 DE F. 27/3/26, LIBRETA: 00099021001 TGN-RECURSOS ORDINARIOS-DOLARES AMERICANOS. LIBRETA: 00099021001 TGN-RECURSOS ORDINARIOS-DOLARES AMERICANOS.</t>
  </si>
  <si>
    <t>TRANSFERENCIA RECIBIDA DEL EXTERIOR SEGÚN MENSAJES SWIFT NOS. 3342-3323 (REM.EXT.) DE FECHA 27/03/2026 POR DESEMBOLSO DE BID PRÉSTAMO 4403/BL-BO REQ 00031 BO 2026026507 00041247003 UCEP MI RIEGO - USD PROGR.BOLIVIA RESILIENTE BID4403</t>
  </si>
  <si>
    <t>TRANSFERENCIA RECIBIDA DEL EXTERIOR SEGÚN MENSAJES SWIFT NOS. 3342-3323 (REM.EXT.) DE FECHA 27/03/2026 POR DESEMBOLSO DE BID PRÉSTAMO 4403/BL-BO REQ 00031 BO 2026026507 00041247003 UCEP MI RIEGO - USD PROGR.BOLIVIA RESILIENTE BID4403 REF.: UTILES DE ESCRITORIO</t>
  </si>
  <si>
    <t>PAGO A AFD PRÉSTAMO CBO 1011 02 C VCTO. 31-03-2026 POR CUENTA DE TGN , NTI. 21184 VALOR 31-03-2026 CAPITAL EUR 182.241,40 INTERESES EUR 49.272,10 CTA. 5970 CUENTA UNICA DEL TESORO DOLARES AMERICANOS LIB. 00099021001</t>
  </si>
  <si>
    <t>PAGO A AFD PRÉSTAMO CBO 1014 01 E VCTO. 31-03-2026 POR CUENTA DE TGN , NTI. 21194 VALOR 31-03-2026 CAPITAL EUR 5.092.426,44 INTERESES EUR 646.176,83 CTA. 5970 CUENTA UNICA DEL TESORO DOLARES AMERICANOS LIB. 00099021001</t>
  </si>
  <si>
    <t>PAGO A BANCO EUROPEO DE INV PRÉSTAMO FI No 88662 VCTO. 31-03-2026 POR CUENTA DE TGN , NTI. 21461 VALOR 31-03-2026 INTERESES USD 505.548,23 CTA. 5970 CUENTA UNICA DEL TESORO DOLARES AMERICANOS LIB. 00099021001</t>
  </si>
  <si>
    <t>00041241001</t>
  </si>
  <si>
    <t>De: 00066031022 A:00041241001 Transferencia de recursos a solicitud del Ministerio de Planificación del Desarrollo y Medio Ambiente mediante nota CITE: MPDyMA/VIPFE/DGGFE/UAP-NE 00367/2026, desembolso UAP-003/2026 CIF UAP/JAP/1332/2023 Cons</t>
  </si>
  <si>
    <t>00054014101</t>
  </si>
  <si>
    <t>De: 00086057008 A:00041267006 Transferencia de recursos a solicitud de la Unidad Coordinadora del Programa de Agua y Alcantarillado Periurbano dependiente del Ministerio de Desarrollo Productivo, Rural y Agua con nota CAR/UCP-PAAP/ADM N° 0</t>
  </si>
  <si>
    <t>De: 00389012001 A:00099021001 Transferencia de recursos a solicitud de la Dirección General de Administración y Finanzas Territoriales mediante nota interna CITE: MEFP/VTCP/DGAFT/USCFT/N°66/2026, por concepto de recuperaciones de la deuda (</t>
  </si>
  <si>
    <t>De: 00099021001 A:00382014303 Transferencia de Recursos a solicitud de la Agencia de Infraestructura en Salud y Equipamiento Médico dependiente del Ministerio de Salud y Deportes mediante nota CITE: AISEM/DGE/BID 4612/CE/00181/26 (operació</t>
  </si>
  <si>
    <t>De: 00047081101 A:00041151101 Transferencia de recursos a solicitud de SENASAG dependiente del Ministerio de Desarrollo Productivo, Rural y Agua mediante nota CITE/SENASAG/DN/N°430/2026, en el marco del Decreto Supremo N°5488 de 16 de novie</t>
  </si>
  <si>
    <t>De: 00047081102 A:00041151102 Transferencia de recursos a solicitud de SENASAG dependiente del Ministerio de Desarrollo Productivo, Rural y Agua mediante nota CITE: SENASAG/DN/N°430/2026, en el marco del Decreto Supremo N°5488 de 16 de novi</t>
  </si>
  <si>
    <t>De: 00047081103 A:00041151103 Transferencia de recursos a solicitud de SENASAG dependiente del Ministerio de Desarrollo Productivo, Rural y Agua mediante nota CITE: SENASAG/DN/N°430/2026, en el marco del Decreto Supremo N°5488 de 16 de novi</t>
  </si>
  <si>
    <t>De: 00389012001 A:00020011103 Débito Automático según CITE: MD-SD-DGAJ-UAJ-N°0222, Informe Legal MD-DGAJ-UAJ N°013/2026 e Informe Técnico DGAA-UF-ST N°02/2026 e informe legal CITE: MEFP/DGAJ/UAJ/INF N°078/2026 del MEFP que recomienda la via</t>
  </si>
  <si>
    <t>00389012001</t>
  </si>
  <si>
    <t>00041011108</t>
  </si>
  <si>
    <t>De: 00047011110 A:00041011108 Transferencia de recursos a solicitud del Ministerio de Desarrollo Productivo Rural y Agua mediante nota CITE: CAR/MDPRyA/DGAA/UF N° 0151/2026 en cumplimiento al Decreto Supremo No. 5488 de 16 de noviembre de</t>
  </si>
  <si>
    <t>00047011110</t>
  </si>
  <si>
    <t>De: 00066047005 A:00081017010 Transferencia de recursos a solicitud del Ministerio de Planificación del Desarrollo y Medio Ambiente mediante nota CITE: MPDyMA/VIPFE/DGPP/UP-NE 00280/2026, para el financiamiento del Programa Multisectorial d</t>
  </si>
  <si>
    <t>00081017010</t>
  </si>
  <si>
    <t>00015011107</t>
  </si>
  <si>
    <t>De: 00099021001 A:00015011107 Transferencia de recursos a solicitud del Ministerio de Gobierno mediante nota CITE: MG/DGAA/UF/T/NE/Nº 033/2026 (operación bimonetaria) por concepto de distribución de los recursos a DIPREVCON en el marco de l</t>
  </si>
  <si>
    <t>De: 00099021001 A:00015011107 Transferencia de recursos a solicitud del Ministerio de Gobierno mediante nota CITE: MG/DGAA/UF/T/NE/Nº 033/2026 (operación bimonetaria) por concepto de distribución de los recursos a DIRCABI en el marco de la</t>
  </si>
  <si>
    <t>De: 00099021001 A:00015011107 Transferencia de recursos a solicitud del Ministerio de Gobierno mediante nota CITE: MG/DGAA/UF/T/NE/Nº 033/2026 (operación bimonetaria) por concepto de distribución de los recursos al Ministerio Público en el</t>
  </si>
  <si>
    <t>00383014201</t>
  </si>
  <si>
    <t>De: 00383014201 A:00081014205 Transferencia de recursos a solicitud de la Agencia Boliviana de Correos dependiente del Ministerio de Obras Públicas, Servicios y Vivienda mediante nota CITE: AGBC-AGBC/DAF/TFC-CPRV-0205-CAR/2026 Informe Técn</t>
  </si>
  <si>
    <t>00081014205</t>
  </si>
  <si>
    <t>De: 00099021001 A:00291014352 Transferencia de recursos a solicitud de la Administradora Boliviana de Carreteras, mediante notas CITE: ABC/GNA/SAF/ATE/2026-0439 y MEFP/VTCP/DGPOT/UPCFTGN/N°123/2026, para proceder con la devolución de recurs</t>
  </si>
  <si>
    <t>De: 00086057002 A:00041267002 Transferencia de recursos a solicitud de la Unidad Coordinadora del Programa de Agua y Alcantarillado Periurbano dependiente del Ministerio de Desarrollo Productivo, Rural y Agua con nota CAR/UCP-PAAP/ADM N° 0</t>
  </si>
  <si>
    <t>De: 00086057003 A:00041267001 Transferencia de recursos a solicitud de la Unidad Coordinadora del Programa de Agua y Alcantarillado Periurbano dependiente del Ministerio de Desarrollo Productivo, Rural y Agua con nota CAR/UCP-PAAP/ADM N° 0</t>
  </si>
  <si>
    <t>De: 00086057005 A:00041267003 Transferencia de recursos a solicitud de la Unidad Coordinadora del Programa de Agua y Alcantarillado Periurbano dependiente del Ministerio de Desarrollo Productivo, Rural y Agua con nota CAR/UCP-PAAP/ADM N° 0</t>
  </si>
  <si>
    <t>De: 00086057006 A:00041267004 Transferencia de recursos a solicitud de la Unidad Coordinadora del Programa de Agua y Alcantarillado Periurbano dependiente del Ministerio de Desarrollo Productivo, Rural y Agua con nota CAR/UCP-PAAP/ADM N° 0</t>
  </si>
  <si>
    <t>De: 00086057007 A:00041267005 Transferencia de recursos a solicitud de la Unidad Coordinadora del Programa de Agua y Alcantarillado Periurbano dependiente del Ministerio de Desarrollo Productivo, Rural y Agua con nota CAR/UCP-PAAP/ADM N° 0</t>
  </si>
  <si>
    <t>De: 00382014303 A:00099021001 Transferencia de Recursos a solicitud de la Agencia de Infraestructura en Salud y Equipamiento Médico dependiente del Ministerio de Salud y Deportes mediante nota CITE: AISEM/DGE/BID 4612/CE/00181/26 (operació</t>
  </si>
  <si>
    <t>00015010001</t>
  </si>
  <si>
    <t>De: 00015010001 A:00099021001 Transferencia de recursos a solicitud del Ministerio de Gobierno mediante nota CITE: MG/DGAA/UF/T/NE/Nº 033/2026 (operación bimonetaria) por concepto de distribución de los recursos a DIPREVCON en el marco de l</t>
  </si>
  <si>
    <t>De: 00015010001 A:00099021001 Transferencia de recursos a solicitud del Ministerio de Gobierno mediante nota CITE: MG/DGAA/UF/T/NE/Nº 033/2026 (operación bimonetaria) por concepto de distribución de los recursos a DIRCABI en el marco de la</t>
  </si>
  <si>
    <t>De: 00015010001 A:00099021001 Transferencia de recursos a solicitud del Ministerio de Gobierno mediante nota CITE: MG/DGAA/UF/T/NE/Nº 033/2026 (operación bimonetaria) por concepto de distribución de los recursos al Ministerio Público en el</t>
  </si>
  <si>
    <t>10000024347614</t>
  </si>
  <si>
    <t>MINISTERIO DE EDUCACIÓN - UNIVERSIDAD PEDAGOGICA - VALORES HABILITACION</t>
  </si>
  <si>
    <t xml:space="preserve"> MIN. SALUD Y DEPORTES - VENTA DE VALORES FISC. A NIVEL NACIONAL</t>
  </si>
  <si>
    <t>10000004737067</t>
  </si>
  <si>
    <t>MTEPS - DIRECCION GENERAL DE SERVICIO CIVIL</t>
  </si>
  <si>
    <t>MTEPS - INGRESOS</t>
  </si>
  <si>
    <t>10000004669864</t>
  </si>
  <si>
    <t>MMAYA - SERNAP - PARQUE NACIONAL Y AREA NATURAL DE MANEJO INTEGRADO MADIDI - INGRESOS</t>
  </si>
  <si>
    <t>10000013988825</t>
  </si>
  <si>
    <t>MMAYA - SERNAP - PARQUE NACIONAL TORO TORO</t>
  </si>
  <si>
    <t>10000017917432</t>
  </si>
  <si>
    <t>MMAYA - SERNAP PARQUE NACIONAL SAJAMA</t>
  </si>
  <si>
    <t>TGN - RECUPERACION DE CREDITO DS 2979 - MONEDA NACIONAL</t>
  </si>
  <si>
    <t>SERVICIO DE DESARROLLO DE LAS EMPRESAS PÚB. PRODUCTIVAS - SEDEM - RECAUDACIONES SUBSIDIO PRENATAL Y LACTANCIA</t>
  </si>
  <si>
    <t>10000055160126</t>
  </si>
  <si>
    <t>SEDEM - KOKABOL - RECAUDACIONES</t>
  </si>
  <si>
    <t>LOTERIA NACIONAL DE BENEFICIENCIA  Y SALUBRIDAD-RECURSOS PROPIOS</t>
  </si>
  <si>
    <t>DIRECCION DEL NOTARIADO PLURINACIONAL - CUENTA RECAUDADORA</t>
  </si>
  <si>
    <t>DIRNOPLU-CUENTA RECAUDADORA VIA VOLUNTARIA</t>
  </si>
  <si>
    <t>10000006585589</t>
  </si>
  <si>
    <t>CEASS - UNFPA</t>
  </si>
  <si>
    <t>10000019944475</t>
  </si>
  <si>
    <t>CEASS - RECURSOS PROPIOS</t>
  </si>
  <si>
    <t>10000003658280</t>
  </si>
  <si>
    <t>UNIBOL - APIAGUAIKI TUPA - FUNCIONAMIENTO</t>
  </si>
  <si>
    <t>10000004670978</t>
  </si>
  <si>
    <t>AUTORIDAD DE FISC. Y CTROL. SOC. DE AGUA POTABLE Y SANEAM. BASICO</t>
  </si>
  <si>
    <t>10000033175676</t>
  </si>
  <si>
    <t>MUSERPOL - PRESTAMOS Y DIVIDENDOS</t>
  </si>
  <si>
    <t>10000033175741</t>
  </si>
  <si>
    <t>MUSERPOL - AUXILIO MORTUORIO</t>
  </si>
  <si>
    <t>EMAPA - CAPTACION DE RECURSOS POR CARTERA</t>
  </si>
  <si>
    <t>10000021512426</t>
  </si>
  <si>
    <t>EMAPA- SUPERMERCADOS</t>
  </si>
  <si>
    <t>TGN. MIN.FIN.RECAUDACION IMPUESTOS FORM.811</t>
  </si>
  <si>
    <t>8712069001</t>
  </si>
  <si>
    <t>TGN - PRESCRIPCIÓN FALLAS DE CAJA ENTIDADES DE INTERMEDIACIÓN FINANCIERA</t>
  </si>
  <si>
    <t>TOTAL TFD MN</t>
  </si>
  <si>
    <t>8702034001</t>
  </si>
  <si>
    <t>NAABOL - ADMINISTRACIÓN CENTRAL</t>
  </si>
  <si>
    <t>00099021001 DEP.DE CHEQ.AJENOS,RET.DE CAM.,CONCEPTO: INCAPACIDAD,DEP.: CAJA NACIONAL DE SALUD, PROCEDENCIA: BANCO UNION S.A., CHEQUE: 12464, FECHA DE EMISIÓN:29/12/2026.
TD-10-011/2026 P1582</t>
  </si>
  <si>
    <t>00099021001 DEP.DE CHEQ.AJENOS,RET.DE CAM.,CONCEPTO: INCAPACIDAD,DEP.: CAJA NACIONAL DE SALUD, PROCEDENCIA: BANCO UNION S.A., CHEQUE: 12462, FECHA DE EMISIÓN:29/12/2025.  
TD-10-011/2026 P1580</t>
  </si>
  <si>
    <t>00099021001 DEP.DE CHEQ.AJENOS,RET.DE CAM.,CONCEPTO: INCAPACIDAD,DEP.: CAJA NACIONAL DE SALUD, PROCEDENCIA: BANCO UNION S.A., CHEQUE: 12463, FECHA DE EMISION:29/12/202
TD-10-011/2026 P1581</t>
  </si>
  <si>
    <t>00099021001 DEP.DE CHEQ.AJENOS,RET.DE CAM.,CONCEPTO: INCAPACIDAD,DEP.: CAJA NACIONAL DE SALUD, PROCEDENCIA: BANCO UNION S.A., CHEQUE: 13617, FECHA DE EMISION:10/02/2026
T/12/036/2026 P0114</t>
  </si>
  <si>
    <t>00099021001 DEP.DE CHEQ.AJENOS,RET.DE CAM.,CONCEPTO: INCAPACIDAD,DEP.: CAJA NACIONAL DE SALUD, PROCEDENCIA: BANCO UNION S.A., CHEQUE: 13651, FECHA DE EMISION:23/02/2026
T/12/051/2026 P0165</t>
  </si>
  <si>
    <t>00099021001 DEP.DE CHEQ.AJENOS,RET.DE CAM.,CONCEPTO: INCAPACIDAD,DEP.: CAJA NACIONAL DE SALUD, PROCEDENCIA: BANCO UNION S.A., CHEQUE: 20921, FECHA DE EMISION:23/02/2026.
STD-014/2026 P0506</t>
  </si>
  <si>
    <t>00099021001 DEP.DE CHEQ.AJENOS,RET.DE CAM.,CONCEPTO: INCAPACIDAD,DEP.: CAJA NACIONAL DE SALUD, PROCEDENCIA: BANCO UNION S.A., CHEQUE: 20911, FECHA DE EMISION:23/02/2026
STD-014/2026 P0496</t>
  </si>
  <si>
    <t>00099021001 DEP.DE CHEQ.AJENOS,RET.DE CAM.,CONCEPTO: INCAPACIDAD,DEP.: CAJA NACIONAL DE SALUD, PROCEDENCIA: BANCO UNION S.A., CHEQUE: 20908, FECHA DE EMISION:23/02/2026
STD-014/2026 P0493</t>
  </si>
  <si>
    <t>00099021001 DEP.DE CHEQ.AJENOS,RET.DE CAM.,CONCEPTO: PAGO POR CONCPETO DE REEMBOLSO DE SUBSIDIO DE INCAPACIDAD TEMPORAL OCTUBRE 2025,DEP.: CAJA NACIONAL DE SALUD , PROCEDENCIA: BANCO UNION S.A., CHEQUE: 91397, FECHA DE EMISION:09/03/2026.
TRLP-0626/2026 P1227</t>
  </si>
  <si>
    <t>00099021001 DEP.DE CHEQ.AJENOS,RET.DE CAM.,CONCEPTO: PAGO POR CONCEPTO DE REEMBOLSO DE SUBSIDIO DE INCAPACIDAD TEMPORAL PERIODOS NOVIEMBRE/25,DEP.: CAJA NACIONAL DE SALUD , PROCEDENCIA: BANCO UNIÓN S.A., CHEQUE: 91597, FECHA DE EMISION:16/03/2026
TRLP-0670/2026 P1370</t>
  </si>
  <si>
    <t>2183333 - 1639</t>
  </si>
  <si>
    <t xml:space="preserve">maria.raya@economiayfinanzas.gob.bo </t>
  </si>
  <si>
    <t>Consejo Superior de Defensa del Estado</t>
  </si>
  <si>
    <t>mar</t>
  </si>
  <si>
    <t>DIRECCIÓN ESTRATÉGICA DE REIVINDICACION MARÍTIMA, SILALA Y RECURSOS HÍDRICOS INTERNACIONALES</t>
  </si>
  <si>
    <t>O23810660002</t>
  </si>
  <si>
    <t>O23810760002</t>
  </si>
  <si>
    <t>O23810770002</t>
  </si>
  <si>
    <t>O23812140002</t>
  </si>
  <si>
    <t>O23812170002</t>
  </si>
  <si>
    <t>B23810910002</t>
  </si>
  <si>
    <t>B23811290002</t>
  </si>
  <si>
    <t>G35280160002</t>
  </si>
  <si>
    <t>Q24048160002</t>
  </si>
  <si>
    <t>J06707470002</t>
  </si>
  <si>
    <t>J06707480002</t>
  </si>
  <si>
    <t>Q24054340002</t>
  </si>
  <si>
    <t>O23814400002</t>
  </si>
  <si>
    <t>O23814510002</t>
  </si>
  <si>
    <t>O23815020002</t>
  </si>
  <si>
    <t>B23814130002</t>
  </si>
  <si>
    <t>B23814150002</t>
  </si>
  <si>
    <t>B23814180002</t>
  </si>
  <si>
    <t>B23814200002</t>
  </si>
  <si>
    <t>B23814210002</t>
  </si>
  <si>
    <t>B23814290002</t>
  </si>
  <si>
    <t>B23814340002</t>
  </si>
  <si>
    <t>S11512270001</t>
  </si>
  <si>
    <t>O23817200002</t>
  </si>
  <si>
    <t>O23817650002</t>
  </si>
  <si>
    <t>O23817780002</t>
  </si>
  <si>
    <t>O23817800002</t>
  </si>
  <si>
    <t>O23817810002</t>
  </si>
  <si>
    <t>O23817820002</t>
  </si>
  <si>
    <t>O23817830002</t>
  </si>
  <si>
    <t>O23817900002</t>
  </si>
  <si>
    <t>O23817930002</t>
  </si>
  <si>
    <t>O23818560002</t>
  </si>
  <si>
    <t>O23818610002</t>
  </si>
  <si>
    <t>B23817180002</t>
  </si>
  <si>
    <t>B23817190002</t>
  </si>
  <si>
    <t>G35318600003</t>
  </si>
  <si>
    <t>O23820610002</t>
  </si>
  <si>
    <t>O23820810002</t>
  </si>
  <si>
    <t>O23821280002</t>
  </si>
  <si>
    <t>O23821560002</t>
  </si>
  <si>
    <t>B23820650002</t>
  </si>
  <si>
    <t>B23820800002</t>
  </si>
  <si>
    <t>Q24075550002</t>
  </si>
  <si>
    <t>S11513030001</t>
  </si>
  <si>
    <t>O23823580002</t>
  </si>
  <si>
    <t>O23823560002</t>
  </si>
  <si>
    <t>O23823680002</t>
  </si>
  <si>
    <t>O23824150002</t>
  </si>
  <si>
    <t>O23824260002</t>
  </si>
  <si>
    <t>B23823450002</t>
  </si>
  <si>
    <t>B23823460002</t>
  </si>
  <si>
    <t>B23823550002</t>
  </si>
  <si>
    <t>B23823800002</t>
  </si>
  <si>
    <t>B23823880002</t>
  </si>
  <si>
    <t>G35349850004</t>
  </si>
  <si>
    <t>Q24083130002</t>
  </si>
  <si>
    <t>Q24083140002</t>
  </si>
  <si>
    <t>S11513840002</t>
  </si>
  <si>
    <t>S11513840003</t>
  </si>
  <si>
    <t>O23826450002</t>
  </si>
  <si>
    <t>O23826880002</t>
  </si>
  <si>
    <t>O23826920002</t>
  </si>
  <si>
    <t>B23826460002</t>
  </si>
  <si>
    <t>B23826530002</t>
  </si>
  <si>
    <t>B23826890002</t>
  </si>
  <si>
    <t>B23827090002</t>
  </si>
  <si>
    <t>B23827100002</t>
  </si>
  <si>
    <t>B23827110002</t>
  </si>
  <si>
    <t>B23827130002</t>
  </si>
  <si>
    <t>B23827160002</t>
  </si>
  <si>
    <t>B23827170002</t>
  </si>
  <si>
    <t>O23827840002</t>
  </si>
  <si>
    <t>S11514090002</t>
  </si>
  <si>
    <t>S11514340001</t>
  </si>
  <si>
    <t>S11514350001</t>
  </si>
  <si>
    <t>O23829380002</t>
  </si>
  <si>
    <t>O23829750002</t>
  </si>
  <si>
    <t>O23829800002</t>
  </si>
  <si>
    <t>O23829860002</t>
  </si>
  <si>
    <t>O23829910002</t>
  </si>
  <si>
    <t>O23829880002</t>
  </si>
  <si>
    <t>O23829890002</t>
  </si>
  <si>
    <t>O23829900002</t>
  </si>
  <si>
    <t>O23830390002</t>
  </si>
  <si>
    <t>O23830650002</t>
  </si>
  <si>
    <t>O23830690002</t>
  </si>
  <si>
    <t>O23830830002</t>
  </si>
  <si>
    <t>O23830950002</t>
  </si>
  <si>
    <t>O23831000002</t>
  </si>
  <si>
    <t>O23831040002</t>
  </si>
  <si>
    <t>O23831100002</t>
  </si>
  <si>
    <t>O23831450002</t>
  </si>
  <si>
    <t>O23831500002</t>
  </si>
  <si>
    <t>O23831570002</t>
  </si>
  <si>
    <t>O23831600002</t>
  </si>
  <si>
    <t>O23831620002</t>
  </si>
  <si>
    <t>B23830040002</t>
  </si>
  <si>
    <t>B23830180002</t>
  </si>
  <si>
    <t>B23830190002</t>
  </si>
  <si>
    <t>B23830300002</t>
  </si>
  <si>
    <t>B23830480002</t>
  </si>
  <si>
    <t>B23830490002</t>
  </si>
  <si>
    <t>B23830640002</t>
  </si>
  <si>
    <t>J06716780002</t>
  </si>
  <si>
    <t>F0036189</t>
  </si>
  <si>
    <t>O23833380002</t>
  </si>
  <si>
    <t>O23833390002</t>
  </si>
  <si>
    <t>O23833480002</t>
  </si>
  <si>
    <t>O23834420002</t>
  </si>
  <si>
    <t>B23833780002</t>
  </si>
  <si>
    <t>B23833880002</t>
  </si>
  <si>
    <t>B23833900002</t>
  </si>
  <si>
    <t>S11515380004</t>
  </si>
  <si>
    <t>S11515380001</t>
  </si>
  <si>
    <t>J06719280002</t>
  </si>
  <si>
    <t>O23836700002</t>
  </si>
  <si>
    <t>O23836740002</t>
  </si>
  <si>
    <t>O23837180002</t>
  </si>
  <si>
    <t>O23837350002</t>
  </si>
  <si>
    <t>O23837390002</t>
  </si>
  <si>
    <t>O23837480002</t>
  </si>
  <si>
    <t>B23836910002</t>
  </si>
  <si>
    <t>B23836950002</t>
  </si>
  <si>
    <t>B23837020002</t>
  </si>
  <si>
    <t>Q24120810002</t>
  </si>
  <si>
    <t>Q24120820002</t>
  </si>
  <si>
    <t>Q24122850002</t>
  </si>
  <si>
    <t>F0036261</t>
  </si>
  <si>
    <t>S11516020002</t>
  </si>
  <si>
    <t>O23839100002</t>
  </si>
  <si>
    <t>O23839370002</t>
  </si>
  <si>
    <t>O23840000002</t>
  </si>
  <si>
    <t>O23840050002</t>
  </si>
  <si>
    <t>O23840060002</t>
  </si>
  <si>
    <t>O23840130002</t>
  </si>
  <si>
    <t>O23840240002</t>
  </si>
  <si>
    <t>B23839470002</t>
  </si>
  <si>
    <t>B23839510002</t>
  </si>
  <si>
    <t>B23839550002</t>
  </si>
  <si>
    <t>G35432430003</t>
  </si>
  <si>
    <t>G35432420003</t>
  </si>
  <si>
    <t>G35433710003</t>
  </si>
  <si>
    <t>G35435160003</t>
  </si>
  <si>
    <t>G35435230003</t>
  </si>
  <si>
    <t>Q24127760002</t>
  </si>
  <si>
    <t>G35437430003</t>
  </si>
  <si>
    <t>G35437440003</t>
  </si>
  <si>
    <t>G35438970003</t>
  </si>
  <si>
    <t>G35438960003</t>
  </si>
  <si>
    <t>G35438950003</t>
  </si>
  <si>
    <t>G35437500003</t>
  </si>
  <si>
    <t>G35437490003</t>
  </si>
  <si>
    <t>G35439020003</t>
  </si>
  <si>
    <t>G35439030003</t>
  </si>
  <si>
    <t>O23842410002</t>
  </si>
  <si>
    <t>O23842430002</t>
  </si>
  <si>
    <t>O23842440002</t>
  </si>
  <si>
    <t>O23842480002</t>
  </si>
  <si>
    <t>O23842530002</t>
  </si>
  <si>
    <t>O23842540002</t>
  </si>
  <si>
    <t>O23842550002</t>
  </si>
  <si>
    <t>O23842570002</t>
  </si>
  <si>
    <t>O23842620002</t>
  </si>
  <si>
    <t>O23842580002</t>
  </si>
  <si>
    <t>O23842590002</t>
  </si>
  <si>
    <t>O23842610002</t>
  </si>
  <si>
    <t>O23842630002</t>
  </si>
  <si>
    <t>O23842780002</t>
  </si>
  <si>
    <t>O23842970002</t>
  </si>
  <si>
    <t>O23843240002</t>
  </si>
  <si>
    <t>O23843420002</t>
  </si>
  <si>
    <t>O23843450002</t>
  </si>
  <si>
    <t>O23843710002</t>
  </si>
  <si>
    <t>B23842880002</t>
  </si>
  <si>
    <t>B23842920002</t>
  </si>
  <si>
    <t>O23845760002</t>
  </si>
  <si>
    <t>O23846150002</t>
  </si>
  <si>
    <t>O23846190002</t>
  </si>
  <si>
    <t>O23846210002</t>
  </si>
  <si>
    <t>O23846220002</t>
  </si>
  <si>
    <t>O23846260002</t>
  </si>
  <si>
    <t>O23846350002</t>
  </si>
  <si>
    <t>O23846370002</t>
  </si>
  <si>
    <t>O23846390002</t>
  </si>
  <si>
    <t>O23846400002</t>
  </si>
  <si>
    <t>O23846430002</t>
  </si>
  <si>
    <t>O23846440002</t>
  </si>
  <si>
    <t>O23846450002</t>
  </si>
  <si>
    <t>O23846620002</t>
  </si>
  <si>
    <t>O23846720002</t>
  </si>
  <si>
    <t>O23846760002</t>
  </si>
  <si>
    <t>O23846900002</t>
  </si>
  <si>
    <t>O23846910002</t>
  </si>
  <si>
    <t>O23846920002</t>
  </si>
  <si>
    <t>O23846930002</t>
  </si>
  <si>
    <t>O23846940002</t>
  </si>
  <si>
    <t>O23846950002</t>
  </si>
  <si>
    <t>O23846960002</t>
  </si>
  <si>
    <t>O23846980002</t>
  </si>
  <si>
    <t>O23847040002</t>
  </si>
  <si>
    <t>O23847170002</t>
  </si>
  <si>
    <t>O23847190002</t>
  </si>
  <si>
    <t>O23847520002</t>
  </si>
  <si>
    <t>O23847530002</t>
  </si>
  <si>
    <t>B23846080002</t>
  </si>
  <si>
    <t>Q24147200002</t>
  </si>
  <si>
    <t>G35465850001</t>
  </si>
  <si>
    <t>G35469010002</t>
  </si>
  <si>
    <t>G35469020002</t>
  </si>
  <si>
    <t>G35469030002</t>
  </si>
  <si>
    <t>G35469040002</t>
  </si>
  <si>
    <t>F0036519</t>
  </si>
  <si>
    <t>Q24152950002</t>
  </si>
  <si>
    <t>S11518630001</t>
  </si>
  <si>
    <t>O23850760002</t>
  </si>
  <si>
    <t>O23851420002</t>
  </si>
  <si>
    <t>O23851440002</t>
  </si>
  <si>
    <t>O23851510002</t>
  </si>
  <si>
    <t>O23851520002</t>
  </si>
  <si>
    <t>O23851760002</t>
  </si>
  <si>
    <t>B23849840002</t>
  </si>
  <si>
    <t>B23849940002</t>
  </si>
  <si>
    <t>B23849960002</t>
  </si>
  <si>
    <t>B23849980002</t>
  </si>
  <si>
    <t>B23849990002</t>
  </si>
  <si>
    <t>B23850000002</t>
  </si>
  <si>
    <t>B23850010002</t>
  </si>
  <si>
    <t>B23850020002</t>
  </si>
  <si>
    <t>B23850040002</t>
  </si>
  <si>
    <t>B23850050002</t>
  </si>
  <si>
    <t>B23850060002</t>
  </si>
  <si>
    <t>B23850070002</t>
  </si>
  <si>
    <t>B23850100002</t>
  </si>
  <si>
    <t>B23850120002</t>
  </si>
  <si>
    <t>B23850340002</t>
  </si>
  <si>
    <t>B23850190002</t>
  </si>
  <si>
    <t>B23850240002</t>
  </si>
  <si>
    <t>B23850290002</t>
  </si>
  <si>
    <t>B23850400002</t>
  </si>
  <si>
    <t>B23850430002</t>
  </si>
  <si>
    <t>B23850440002</t>
  </si>
  <si>
    <t>B23850450002</t>
  </si>
  <si>
    <t>B23850470002</t>
  </si>
  <si>
    <t>B23850480002</t>
  </si>
  <si>
    <t>B23850670002</t>
  </si>
  <si>
    <t>B23850780002</t>
  </si>
  <si>
    <t>B23850870002</t>
  </si>
  <si>
    <t>Q24154580002</t>
  </si>
  <si>
    <t>G35486340003</t>
  </si>
  <si>
    <t>G35486350003</t>
  </si>
  <si>
    <t>G35486370003</t>
  </si>
  <si>
    <t>G35487840003</t>
  </si>
  <si>
    <t>G35487830003</t>
  </si>
  <si>
    <t>Q24158730002</t>
  </si>
  <si>
    <t>Q24160870002</t>
  </si>
  <si>
    <t>J06725670002</t>
  </si>
  <si>
    <t>J06725640002</t>
  </si>
  <si>
    <t>J06725650002</t>
  </si>
  <si>
    <t>J06725660002</t>
  </si>
  <si>
    <t>J06725680002</t>
  </si>
  <si>
    <t>J06725690002</t>
  </si>
  <si>
    <t>J06725700002</t>
  </si>
  <si>
    <t>J06725710002</t>
  </si>
  <si>
    <t>J06725720002</t>
  </si>
  <si>
    <t>J06725730002</t>
  </si>
  <si>
    <t>J06725740002</t>
  </si>
  <si>
    <t>J06725750002</t>
  </si>
  <si>
    <t>J06725760002</t>
  </si>
  <si>
    <t>J06725800002</t>
  </si>
  <si>
    <t>J06725770002</t>
  </si>
  <si>
    <t>J06725780002</t>
  </si>
  <si>
    <t>J06725790002</t>
  </si>
  <si>
    <t>J06725810002</t>
  </si>
  <si>
    <t>J06725820002</t>
  </si>
  <si>
    <t>J06725830002</t>
  </si>
  <si>
    <t>J06725840002</t>
  </si>
  <si>
    <t>J06725850002</t>
  </si>
  <si>
    <t>J06725860002</t>
  </si>
  <si>
    <t>J06725870002</t>
  </si>
  <si>
    <t>J06725880002</t>
  </si>
  <si>
    <t>J06725890002</t>
  </si>
  <si>
    <t>J06725900002</t>
  </si>
  <si>
    <t>J06725910002</t>
  </si>
  <si>
    <t>J06725920002</t>
  </si>
  <si>
    <t>J06725930002</t>
  </si>
  <si>
    <t>J06725940002</t>
  </si>
  <si>
    <t>J06725950002</t>
  </si>
  <si>
    <t>J06725960002</t>
  </si>
  <si>
    <t>J06725970002</t>
  </si>
  <si>
    <t>J06725980002</t>
  </si>
  <si>
    <t>J06725990002</t>
  </si>
  <si>
    <t>J06726000002</t>
  </si>
  <si>
    <t>J06726010002</t>
  </si>
  <si>
    <t>J06726020002</t>
  </si>
  <si>
    <t>J06726030002</t>
  </si>
  <si>
    <t>J06726040002</t>
  </si>
  <si>
    <t>J06726050002</t>
  </si>
  <si>
    <t>J06726060002</t>
  </si>
  <si>
    <t>J06726070002</t>
  </si>
  <si>
    <t>J06726080002</t>
  </si>
  <si>
    <t>J06726090002</t>
  </si>
  <si>
    <t>J06726100002</t>
  </si>
  <si>
    <t>J06726110002</t>
  </si>
  <si>
    <t>J06726120002</t>
  </si>
  <si>
    <t>J06726130002</t>
  </si>
  <si>
    <t>J06726140002</t>
  </si>
  <si>
    <t>J06726150002</t>
  </si>
  <si>
    <t>J06726160002</t>
  </si>
  <si>
    <t>J06726170002</t>
  </si>
  <si>
    <t>J06726180002</t>
  </si>
  <si>
    <t>J06726200002</t>
  </si>
  <si>
    <t>O23853450002</t>
  </si>
  <si>
    <t>O23854430002</t>
  </si>
  <si>
    <t>O23854440002</t>
  </si>
  <si>
    <t>J06727070002</t>
  </si>
  <si>
    <t>O23856490002</t>
  </si>
  <si>
    <t>O23856510002</t>
  </si>
  <si>
    <t>O23856880002</t>
  </si>
  <si>
    <t>B23856210002</t>
  </si>
  <si>
    <t>B23856550002</t>
  </si>
  <si>
    <t>B23856560002</t>
  </si>
  <si>
    <t>B23856580002</t>
  </si>
  <si>
    <t>J06727090002</t>
  </si>
  <si>
    <t>G35514750003</t>
  </si>
  <si>
    <t>Q24173150002</t>
  </si>
  <si>
    <t>J06727270002</t>
  </si>
  <si>
    <t>J06727280002</t>
  </si>
  <si>
    <t>J06727290002</t>
  </si>
  <si>
    <t>G35526050002</t>
  </si>
  <si>
    <t>J06727770002</t>
  </si>
  <si>
    <t>J06727810002</t>
  </si>
  <si>
    <t>J06727850002</t>
  </si>
  <si>
    <t>J06727820002</t>
  </si>
  <si>
    <t>J06727830002</t>
  </si>
  <si>
    <t>J06727870002</t>
  </si>
  <si>
    <t>J06727900002</t>
  </si>
  <si>
    <t>J06727920002</t>
  </si>
  <si>
    <t>J06727930002</t>
  </si>
  <si>
    <t>J06727960002</t>
  </si>
  <si>
    <t>J06728000002</t>
  </si>
  <si>
    <t>J06728020002</t>
  </si>
  <si>
    <t>J06728030002</t>
  </si>
  <si>
    <t>J06728040002</t>
  </si>
  <si>
    <t>J06728050002</t>
  </si>
  <si>
    <t>J06728080002</t>
  </si>
  <si>
    <t>J06728100002</t>
  </si>
  <si>
    <t>J06728150002</t>
  </si>
  <si>
    <t>J06728120002</t>
  </si>
  <si>
    <t>J06728160002</t>
  </si>
  <si>
    <t>J06728190002</t>
  </si>
  <si>
    <t>J06728200002</t>
  </si>
  <si>
    <t>J06728220002</t>
  </si>
  <si>
    <t>J06728230002</t>
  </si>
  <si>
    <t>J06728260002</t>
  </si>
  <si>
    <t>J06728300002</t>
  </si>
  <si>
    <t>J06728310002</t>
  </si>
  <si>
    <t>J06728320002</t>
  </si>
  <si>
    <t>J06728340002</t>
  </si>
  <si>
    <t>O23859440002</t>
  </si>
  <si>
    <t>O23859450002</t>
  </si>
  <si>
    <t>O23859530002</t>
  </si>
  <si>
    <t>O23859960002</t>
  </si>
  <si>
    <t>O23860030002</t>
  </si>
  <si>
    <t>O23860120002</t>
  </si>
  <si>
    <t>O23860240002</t>
  </si>
  <si>
    <t>O23860330002</t>
  </si>
  <si>
    <t>O23860380002</t>
  </si>
  <si>
    <t>O23860400002</t>
  </si>
  <si>
    <t>B23859810002</t>
  </si>
  <si>
    <t>B23859900002</t>
  </si>
  <si>
    <t>B23859910002</t>
  </si>
  <si>
    <t>B23859920002</t>
  </si>
  <si>
    <t>B23859990002</t>
  </si>
  <si>
    <t>B23860000002</t>
  </si>
  <si>
    <t>Q24189370002</t>
  </si>
  <si>
    <t>O23862120002</t>
  </si>
  <si>
    <t>O23862160002</t>
  </si>
  <si>
    <t>O23862170002</t>
  </si>
  <si>
    <t>O23862500002</t>
  </si>
  <si>
    <t>O23862870002</t>
  </si>
  <si>
    <t>O23863150002</t>
  </si>
  <si>
    <t>B23862180002</t>
  </si>
  <si>
    <t>B23862190002</t>
  </si>
  <si>
    <t>B23862290002</t>
  </si>
  <si>
    <t>B23862720002</t>
  </si>
  <si>
    <t>O23863350002</t>
  </si>
  <si>
    <t>S11526710001</t>
  </si>
  <si>
    <t>S11526710004</t>
  </si>
  <si>
    <t>O23864740002</t>
  </si>
  <si>
    <t>O23864760002</t>
  </si>
  <si>
    <t>O23864970002</t>
  </si>
  <si>
    <t>O23865170002</t>
  </si>
  <si>
    <t>O23865370002</t>
  </si>
  <si>
    <t>O23865380002</t>
  </si>
  <si>
    <t>B23865120002</t>
  </si>
  <si>
    <t>B23865230002</t>
  </si>
  <si>
    <t>B23865250002</t>
  </si>
  <si>
    <t>B23865260002</t>
  </si>
  <si>
    <t>Q24204940002</t>
  </si>
  <si>
    <t>Q24204950002</t>
  </si>
  <si>
    <t>Q24206230002</t>
  </si>
  <si>
    <t>Q24206280002</t>
  </si>
  <si>
    <t>J06731510002</t>
  </si>
  <si>
    <t>J06731540002</t>
  </si>
  <si>
    <t>J06731580002</t>
  </si>
  <si>
    <t>J06731560002</t>
  </si>
  <si>
    <t>J06731600002</t>
  </si>
  <si>
    <t>J06731620002</t>
  </si>
  <si>
    <t>J06731630002</t>
  </si>
  <si>
    <t>J06731660002</t>
  </si>
  <si>
    <t>J06731670002</t>
  </si>
  <si>
    <t>J06731730002</t>
  </si>
  <si>
    <t>J06731700002</t>
  </si>
  <si>
    <t>J06731710002</t>
  </si>
  <si>
    <t>J06731750002</t>
  </si>
  <si>
    <t>J06731760002</t>
  </si>
  <si>
    <t>J06730930002</t>
  </si>
  <si>
    <t>J06730980002</t>
  </si>
  <si>
    <t>J06730990002</t>
  </si>
  <si>
    <t>J06731000002</t>
  </si>
  <si>
    <t>J06731020002</t>
  </si>
  <si>
    <t>J06731030002</t>
  </si>
  <si>
    <t>J06731040002</t>
  </si>
  <si>
    <t>J06731070002</t>
  </si>
  <si>
    <t>J06731130002</t>
  </si>
  <si>
    <t>J06731100002</t>
  </si>
  <si>
    <t>J06731110002</t>
  </si>
  <si>
    <t>J06731140002</t>
  </si>
  <si>
    <t>J06731180002</t>
  </si>
  <si>
    <t>J06731210002</t>
  </si>
  <si>
    <t>J06731220002</t>
  </si>
  <si>
    <t>J06731230002</t>
  </si>
  <si>
    <t>J06731280002</t>
  </si>
  <si>
    <t>J06731250002</t>
  </si>
  <si>
    <t>J06731260002</t>
  </si>
  <si>
    <t>J06731290002</t>
  </si>
  <si>
    <t>J06731310002</t>
  </si>
  <si>
    <t>J06731340002</t>
  </si>
  <si>
    <t>J06731360002</t>
  </si>
  <si>
    <t>J06731390002</t>
  </si>
  <si>
    <t>J06731400002</t>
  </si>
  <si>
    <t>J06731420002</t>
  </si>
  <si>
    <t>J06731440002</t>
  </si>
  <si>
    <t>J06731450002</t>
  </si>
  <si>
    <t>J06731480002</t>
  </si>
  <si>
    <t>J06731500002</t>
  </si>
  <si>
    <t>J06731790002</t>
  </si>
  <si>
    <t>J06731830002</t>
  </si>
  <si>
    <t>J06731850002</t>
  </si>
  <si>
    <t>J06731860002</t>
  </si>
  <si>
    <t>J06731880002</t>
  </si>
  <si>
    <t>J06731890002</t>
  </si>
  <si>
    <t>J06731900002</t>
  </si>
  <si>
    <t>O23867710002</t>
  </si>
  <si>
    <t>O23868000002</t>
  </si>
  <si>
    <t>O23868780002</t>
  </si>
  <si>
    <t>O23868800002</t>
  </si>
  <si>
    <t>O23868980002</t>
  </si>
  <si>
    <t>O23868990002</t>
  </si>
  <si>
    <t>B23868100002</t>
  </si>
  <si>
    <t>B23868150002</t>
  </si>
  <si>
    <t>B23868350002</t>
  </si>
  <si>
    <t>B23868360002</t>
  </si>
  <si>
    <t>B23868410002</t>
  </si>
  <si>
    <t>Q24213720002</t>
  </si>
  <si>
    <t>S11528750001</t>
  </si>
  <si>
    <t>O23870630002</t>
  </si>
  <si>
    <t>O23871650002</t>
  </si>
  <si>
    <t>O23871930002</t>
  </si>
  <si>
    <t>O23872280002</t>
  </si>
  <si>
    <t>B23870720002</t>
  </si>
  <si>
    <t>B23870730002</t>
  </si>
  <si>
    <t>B23870850002</t>
  </si>
  <si>
    <t>Q24226610002</t>
  </si>
  <si>
    <t>Q24226650002</t>
  </si>
  <si>
    <t>J06733370002</t>
  </si>
  <si>
    <t>J06733380002</t>
  </si>
  <si>
    <t>J06733480002</t>
  </si>
  <si>
    <t>J06733500002</t>
  </si>
  <si>
    <t>J06733510002</t>
  </si>
  <si>
    <t>J06733520002</t>
  </si>
  <si>
    <t>J06733530002</t>
  </si>
  <si>
    <t>J06733540002</t>
  </si>
  <si>
    <t>J06733550002</t>
  </si>
  <si>
    <t>J06733640002</t>
  </si>
  <si>
    <t>J06733610002</t>
  </si>
  <si>
    <t>J06733650002</t>
  </si>
  <si>
    <t>J06733670002</t>
  </si>
  <si>
    <t>J06733680002</t>
  </si>
  <si>
    <t>J06733690002</t>
  </si>
  <si>
    <t>J06733720002</t>
  </si>
  <si>
    <t>J06733760002</t>
  </si>
  <si>
    <t>J06733770002</t>
  </si>
  <si>
    <t>J06733790002</t>
  </si>
  <si>
    <t>J06733800002</t>
  </si>
  <si>
    <t>J06733850002</t>
  </si>
  <si>
    <t>J06733860002</t>
  </si>
  <si>
    <t>J06733870002</t>
  </si>
  <si>
    <t>J06733900002</t>
  </si>
  <si>
    <t>J06733910002</t>
  </si>
  <si>
    <t>J06733920002</t>
  </si>
  <si>
    <t>O23874520002</t>
  </si>
  <si>
    <t>O23874550002</t>
  </si>
  <si>
    <t>O23874760002</t>
  </si>
  <si>
    <t>O23874780002</t>
  </si>
  <si>
    <t>O23874930002</t>
  </si>
  <si>
    <t>B23874240002</t>
  </si>
  <si>
    <t>B23874620002</t>
  </si>
  <si>
    <t>Q24234800002</t>
  </si>
  <si>
    <t>J06736240002</t>
  </si>
  <si>
    <t>J06736250002</t>
  </si>
  <si>
    <t>J06736280002</t>
  </si>
  <si>
    <t>J06736300002</t>
  </si>
  <si>
    <t>J06736310002</t>
  </si>
  <si>
    <t>J06736340002</t>
  </si>
  <si>
    <t>J06736360002</t>
  </si>
  <si>
    <t>J06736380002</t>
  </si>
  <si>
    <t>J06736390002</t>
  </si>
  <si>
    <t>J06736410002</t>
  </si>
  <si>
    <t>J06736430002</t>
  </si>
  <si>
    <t>J06736460002</t>
  </si>
  <si>
    <t>J06736500002</t>
  </si>
  <si>
    <t>J06736510002</t>
  </si>
  <si>
    <t>J06736530002</t>
  </si>
  <si>
    <t>J06736540002</t>
  </si>
  <si>
    <t>J06736550002</t>
  </si>
  <si>
    <t>J06736570002</t>
  </si>
  <si>
    <t>J06736590002</t>
  </si>
  <si>
    <t>J06736630002</t>
  </si>
  <si>
    <t>J06736660002</t>
  </si>
  <si>
    <t>J06736670002</t>
  </si>
  <si>
    <t>J06736690002</t>
  </si>
  <si>
    <t>J06736700002</t>
  </si>
  <si>
    <t>J06736740002</t>
  </si>
  <si>
    <t>J06736750002</t>
  </si>
  <si>
    <t>J06736780002</t>
  </si>
  <si>
    <t>J06736790002</t>
  </si>
  <si>
    <t>J06736800002</t>
  </si>
  <si>
    <t>J06736820002</t>
  </si>
  <si>
    <t>J06736840002</t>
  </si>
  <si>
    <t>G35626560003</t>
  </si>
  <si>
    <t>G35628260003</t>
  </si>
  <si>
    <t>G35628270003</t>
  </si>
  <si>
    <t>G35628310003</t>
  </si>
  <si>
    <t>G35628280003</t>
  </si>
  <si>
    <t>G35628290003</t>
  </si>
  <si>
    <t>G35628300003</t>
  </si>
  <si>
    <t>G35628320003</t>
  </si>
  <si>
    <t>G35628330003</t>
  </si>
  <si>
    <t>G35630020001</t>
  </si>
  <si>
    <t>G35630040001</t>
  </si>
  <si>
    <t>S11531000001</t>
  </si>
  <si>
    <t>S11531030001</t>
  </si>
  <si>
    <t>S11531040001</t>
  </si>
  <si>
    <t>J06739390002</t>
  </si>
  <si>
    <t>J06739410002</t>
  </si>
  <si>
    <t>J06739440002</t>
  </si>
  <si>
    <t>J06739450002</t>
  </si>
  <si>
    <t>J06739460002</t>
  </si>
  <si>
    <t>J06739500002</t>
  </si>
  <si>
    <t>G35630700002</t>
  </si>
  <si>
    <t>S11531170001</t>
  </si>
  <si>
    <t>J06739750002</t>
  </si>
  <si>
    <t>J06739510002</t>
  </si>
  <si>
    <t>J06739520002</t>
  </si>
  <si>
    <t>J06739550002</t>
  </si>
  <si>
    <t>J06739560002</t>
  </si>
  <si>
    <t>J06739590002</t>
  </si>
  <si>
    <t>J06739610002</t>
  </si>
  <si>
    <t>J06739620002</t>
  </si>
  <si>
    <t>J06739650002</t>
  </si>
  <si>
    <t>J06739670002</t>
  </si>
  <si>
    <t>J06739690002</t>
  </si>
  <si>
    <t>J06739700002</t>
  </si>
  <si>
    <t>J06739730002</t>
  </si>
  <si>
    <t>S11530710002</t>
  </si>
  <si>
    <t>00099021001 DEP.DE CHEQ.AJENOS,RET.DE CAM.,CONCEPTO: PAGO POR REEMBOLSO POR SUBSIDIO DE INCAPACIDAD TEMPORAL OCTUBRE /24,DEP.: CAJA NACIONAL DE SALUD , PROCEDENCIA: BANCO UNION S.A., CHEQUE: 90876, FECHA DE EMISION:02/02/20
TRLP-0295/2026 P0499</t>
  </si>
  <si>
    <t>00099021001 DEP.DE CHEQ.AJENOS,RET.DE CAM.,CONCEPTO: PAGO POR REEMBOLSO POR
SUBSIDIO DE INCAPACIDAD TEMPORAL GESTION 2022/2023 SECTOR PUBLICO,DEP.: CAJA NACIONAL DE SALUD , PROCEDENCIA: BANCO UNION S.A., CHEQUE: 90877, FECHA DE EMISION:02/02/2
TRLP-0295/2026 P0498</t>
  </si>
  <si>
    <t>00099021001 DEP.DE CHEQ.AJENOS,RET.DE CAM.,CONCEPTO: INCAPACIDAD,DEP.: CAJA NACIONAL DE SALUD , PROCEDENCIA: BANCO UNION S.A., CHEQUE: 44484, FECHA DE EMISI
ST - 38/2026  01-0167</t>
  </si>
  <si>
    <t>00099021001 DEP.DE CHEQ.AJENOS,RET.DE CAM.,CONCEPTO: PAGO POR REEMBOLSO DE SUBSIDIO DE INCAPACIDAD TEMPORAL PERIODO ABRIL /MAYO/JUNIO -22,DEP.: CAJA NACIONAL DE SALUD , PROCEDENCIA: BANCO UNION S.A., CHEQUE: 90935, FECHA DE EMISION:04/02/20
TRLP-00422/2026 P0710</t>
  </si>
  <si>
    <t>00099021001 DEP.DE CHEQ.AJENOS,RET.DE CAM.,CONCEPTO: PAGO POR REEMBOLSO DE SUBSIDIO DE INCAPACIDAD TEMPORAL GESTION/22,DEP.: CAJA NACIONAL DE SALUD, PROCEDENCIA: BANCO UNION S.A., CHEQUE: 90995, FECHA DE EMISION:06/02/202
TRLP-00422/2026 P0759</t>
  </si>
  <si>
    <t>00099021001 DEP.DE CHEQ.AJENOS,RET.DE CAM.,CONCEPTO: PAGO POR REEMBOLSO DE SUBSIDIO DE INCAPACIDAD TEMPORAL PERIDO FEBRERO Y MARZO GESTION 2022,DEP.: CAJA NACIONAL DE SALUD , PROCEDENCIA: BANCO UNION
S.A., CHEQUE: 91009, FECHA DE EMISION:10/02/20.
TRLP-00422/2026 P0784</t>
  </si>
  <si>
    <t>00099021001 DEP.DE CHEQ.AJENOS,RET.DE CAM.,CONCEPTO: INCAPACIDAD,DEP.: CAJA NACIONAL DE SALUD, PROCEDENCIA: BANCO UNION S.A., CHEQUE: 13698, FECHA DE EMISION:13/03/2026
T/12/071/2026 P0246</t>
  </si>
  <si>
    <t>00099021001 DEP.DE CHEQ.AJENOS,RET.DE CAM.,CONCEPTO: INCAPACIDAD,DEP.: CAJA NACIONAL DE SALUD, PROCEDENCIA: BANCO UNION S.A., CHEQUE: 44695, FECHA DE EMISION:13/03/202
ST-92/2026 03-0469</t>
  </si>
  <si>
    <t>00099021001 DEP.DE CHEQ.AJENOS,RET.DE CAM.,CONCEPTO: INCAPACIDAD,DEP.: CAJA NACIONAL DE SALUD, PROCEDENCIA: BANCO UNION S.A., CHEQUE: 44696, FECHA DE EMISION:13/03/2026.
ST-92/2026 03-0470</t>
  </si>
  <si>
    <t>00099021001 DEP.DE CHEQ.AJENOS,RET.DE CAM.,CONCEPTO: INCAPACIDAD,DEP.: CAJA NACIONAL DE SALUD, PROCEDENCIA: BANCO UNION S.A., CHEQUE: 44697, FECHA DE EMISIÓN 13/03/2026.
ST-92/2026 03-0471</t>
  </si>
  <si>
    <t>00099021001 DEP.DE CHEQ.AJENOS,RET.DE CAM.,CONCEPTO: INCAPACIDAD,DEP.: CAJA NACIONAL DE SALUD, PROCEDENCIA: BANCO UNION S.A., CHEQUE: 44706, FECHA DE EMISION:13/03/202
ST-92/2026 03-0472</t>
  </si>
  <si>
    <t>00099021001 DEP.DE CHEQ.AJENOS,RET.DE CAM.,CONCEPTO: INCAPACIDAD,DEP.: CAJA NACIONAL DE SALUD, PROCEDENCIA: BANCO UNION S.A., CHEQUE: 44746, FECHA DE EMISION:23/03/2026.
ST-92/2026 03-0499</t>
  </si>
  <si>
    <t>00099021001 DEP.DE CHEQ.AJENOS,RET.DE CAM.,CONCEPTO: INCAPACIDAD,DEP.: CAJA NACIONAL DE SALUD, PROCEDENCIA: BANCO UNION S.A., CHEQUE: 44716, FECHA DE EMISION:23/03/2026.
ST-92/2026 03-0500</t>
  </si>
  <si>
    <t>00099021001 DEPOSITO DE EFECTIVO, DEPOSITANTE: JANETH ORTEGA FERNANDEZ, CONCEPTO: DEVOLUCION, CUENTA DE DEPOSITO: CUENTA UNICA DEL TESORO</t>
  </si>
  <si>
    <t>00099021001 DEPOSITO DE EFECTIVO, DEPOSITANTE: DAVID MONASTERIOS CALLISAYA, CONCEPTO: PAGO DE SERVICIOS BASICOS MES DE ENERO POR AMBIENTES EN CALIDAD DE COMODATO, CUENTA DE DEPOSITO: CUENTA UNICA DEL TESORO</t>
  </si>
  <si>
    <t>00099021001 DEPOSITO DE EFECTIVO, DEPOSITANTE: DAVID MONASTERIOS CALLISAYA, CONCEPTO: PAGO DE SERVICIOS BASICOS MES DE FEBRERO POR AMBIENTES EN CALIDAD DE COMODATO, CUENTA DE DEPOSITO: CUENTA UNICA DEL TESORO</t>
  </si>
  <si>
    <t>00086044201 DEPOSITO DE EFECTIVO, DEPOSITANTE: MANUEL RAFAEL HIDALGO - NOLBERTO TORREZ, CONCEPTO: CONTRAPARTE BENEF. PY. A.T. PRODUCTIVA S.R. TECNIFICADO PARCELARIO, CUENTA DE DEPOSITO: CUENTA UNICA DEL TESORO</t>
  </si>
  <si>
    <t>00388012001 DEPOSITO DE EFECTIVO, DEPOSITANTE: JHOSSELINE DALIA PEÑARANDA VALENCIA, CONCEPTO: CIERRE FONDO ROTATIVO 2026- SEPREC SEGUN MEMORANDUM DE DESVINCULACION DAF/GTH-MEM/AS 71/2026, CUENTA DE DEPOSITO: CUENTA UNICA DEL TESORO</t>
  </si>
  <si>
    <t>00066018038 DEP.DE CHEQ.AJENOS,RET.DE CAM.,CONCEPTO: DEVOLUCIONES SANCIONES CONSULTORES,DEP.: MPDYMA , PROCEDENCIA: BANCO UNION S.A., CHEQUE: 11, FECHA DE EMISION:27/03/2026</t>
  </si>
  <si>
    <t>00099024113 DEP.DE CHEQ.AJENOS,RET.DE CAM.,CONCEPTO: EJECUCION DE GARANTIA DE CUMPLIMIENTO DE CONTRATO,DEP.: BANCO PRODEM SA , PROCEDENCIA: BANCO UNION S.A., CHEQUE: 19288, FECHA DE EMISION:31/03/2026</t>
  </si>
  <si>
    <t>PAGO PRÉSTAMO IDA 948-0-BO VCTO. 01-04-2026 POR CUENTA DE SAGUAPAC , VALOR 01-04-2026 CAPITAL USD 135.000,00 INTERESES USD 3.543,75 LIB. 00099021001 - RECURSOS ORDINARIOS (3987) - MDRI</t>
  </si>
  <si>
    <t>NUMERO DE LIBRETA CUT: 00283012001 OPERACIÓN E18 TRANSFERENCIA DEL SISTEMA FINANCIERO A LA CUT SOL. ESC. DE ALMACERA BOLIVIANA S.A.</t>
  </si>
  <si>
    <t>A:00099021001 Pago de capital e interés Corriente a favor del TGN del vcto. 01-04-2026, adeudado por el GAD La Paz, correspondiente al Convenio de Reprogramación CAF 2324.</t>
  </si>
  <si>
    <t>A:00099021001 GAM DE FILADELFIA, TRANSFERENCIA DE RECUPERACIONES SEGUN NOTA GEF-LCR-DYF-0381-NOT/26 POR CONCEPTO DE PAGO DE CAPITAL E INTERESES DE ACUERDO A CONTRATO DE FIDEICOMISO &amp;quot;CONTRAPARTES LOCALES” FIRMADO ENTRE EL MPD Y EL FNDR Y CONTRATO DE PRESTAMO.</t>
  </si>
  <si>
    <t>NUMERO DE LIBRETA CUT: 00099021001 OPERACIÓN E75 TRANSFERENCIA DE LA CUENTA FISCAL BUN A LA CUT EN MN TRANSF.FDOS.AL.BCB SG.SOL.GOBIERNO AUTONOMO MUNICIPAL DE ALTO BENI CITE: GAMAB/MAE/BMS/EXT/DESP-121/2026 CUENTA CUT 3987 LIBRETA NÂ° 00099021001 Â¿TGN Â¿ RECURSOS ORDINARIOS)Â¿</t>
  </si>
  <si>
    <t>00099021001 DEPOSITO DE EFECTIVO, DEPOSITANTE: FREDDY AGUIRRE VEDIA, CONCEPTO: DEVOLUCION DE FONDO POR LA COMPRA DE COMBUSTIBLE, CUENTA DE DEPOSITO: CUENTA UNICA DEL TESORO</t>
  </si>
  <si>
    <t>00099021001 DEPOSITO DE EFECTIVO, DEPOSITANTE: EDGAR JUAN SAAVEDRA MAYTA, CONCEPTO: DEVOLUCION DE AGUINALDO 2025, CUENTA DE DEPOSITO: CUENTA UNICA DEL TESORO/DJBR</t>
  </si>
  <si>
    <t>00099021001 DEPOSITO DE EFECTIVO, DEPOSITANTE: RICHARD VALENTIN QUISBERT LAURA, CONCEPTO: MONTO EXCEDENTE A LA REMUNERACION MAXIMA CORRESPONDIENTE A MARZO 2026, CUENTA DE DEPOSITO: CUENTA UNICA DEL TESORO</t>
  </si>
  <si>
    <t>00099021001 DEP.DE CHEQ.AJENOS,RET.DE CAM.,CONCEPTO: INCAPACIDAD,DEP.: CAJA NACIONAL DE SALUD, PROCEDENCIA: BANCO UNION S.A., CHEQUE: 44773, FECHA DE EMISIÓN: 27/03/2026. 
ST-92/2026 03-0565</t>
  </si>
  <si>
    <t>00099021001 DEP.DE CHEQ.AJENOS,RET.DE CAM.,CONCEPTO: INCAPACIDAD,DEP.: CAJA NACIONAL DE SALUD, PROCEDENCIA: BANCO UNION S.A., CHEQUE: 44774, FECHA DE EMISION:
ST-92/2026 03-0566</t>
  </si>
  <si>
    <t>00099021001 DEP.DE CHEQ.AJENOS,RET.DE CAM.,CONCEPTO: INCAPACIDAD,DEP.: CAJA NACIONAL DE SALUD,  PROCEDENCIA: BANCO UNION S.A., CHEQUE: 44775, FECHA DE EMISIÓN:27/03/2026.
ST-92/2026 03-0567</t>
  </si>
  <si>
    <t>00099021001 DEP.DE CHEQ.AJENOS,RET.DE CAM.,CONCEPTO: INCAPACIDAD,DEP.: CAJA NACIONAL DE SALUD, PROCEDENCIA: BANCO UNION S.A., CHEQUE: 44776, FECHA DE EMISION:27/03/2026.
ST-92/2026 03-0568</t>
  </si>
  <si>
    <t>00099021001 DEP.DE CHEQ.AJENOS,RET.DE CAM.,CONCEPTO: INCAPACIDAD,DEP.: CAJA NACIONAL DE SALUD, PROCEDENCIA: BANCO UNION S.A., CHEQUE: 44777, FECHA DE EMISION:27/03/2026.
ST-92/2026 03-0569</t>
  </si>
  <si>
    <t>00099021001 DEP.DE CHEQ.AJENOS,RET.DE CAM.,CONCEPTO: PAGO EN DEMASIA ULTRANEX,DEP.: AGENCIA NACIONAL DE HIDROCARBUROS , PROCEDENCIA: BANCO UNION S.A., CHEQUE: 8233, FECHA DE EMISION:24/03/2026</t>
  </si>
  <si>
    <t>00099024113 DEP.DE CHEQ.AJENOS,RET.DE CAM.,CONCEPTO: EJECUCION DE GARANTIA DE CUMPLIMIENTO DE CONTRATO,DEP.: BANCO PRODEM SA , PROCEDENCIA: BANCO UNION S.A., CHEQUE: 19291, FECHA DE EMISION:31/03/2026</t>
  </si>
  <si>
    <t>||TRANSFERENCIA DE FONDOS POR PARTE DEL TGN PARA EL PAGO DE VENCIMIENTO DE BONOS Y LETRAS EN BOLIVIANOS, S/G NOTA MEFP/VTCP/DGCP/UODP/N°110/2026 DE F. 2/4/26, LIBRETA:00099021001 TGN-RECURSOS ORDINARIOS-MONEDA NACIONAL. LIBRETA:00099021001 TGN-RECURSOS ORDINARIOS-MONEDA NACIONAL.</t>
  </si>
  <si>
    <t>00584012002 DEPOSITO DE EFECTIVO, DEPOSITANTE: GRACIELA VANIA CHUQUIMIA CHAVEZ, CONCEPTO: DEVOLUCION DE PASAJES, CUENTA DE DEPOSITO: CUENTA UNICA DEL TESORO</t>
  </si>
  <si>
    <t>00046171101 DEPOSITO DE EFECTIVO, DEPOSITANTE: IMPORTADORA BOLIVIANA DE LA PAZ IMBOLPAZ S.R.L., CONCEPTO: SANCION PECUNIARIA, CUENTA DE DEPOSITO: CUENTA UNICA DEL TESORO</t>
  </si>
  <si>
    <t>00222012001 DEPOSITO DE EFECTIVO, DEPOSITANTE: MARIELA GIOVANA CONDORI CONDORI, CONCEPTO: DEVOLUCION DE SUELDO, CUENTA DE DEPOSITO: CUENTA UNICA DEL TESORO</t>
  </si>
  <si>
    <t>00099021001 DEPOSITO DE EFECTIVO, DEPOSITANTE: SAAVEDRA YABETA EDWING, CONCEPTO: PERCEPCION EN DEMASIA, CUENTA DE DEPOSITO: CUENTA UNICA DEL TESORO</t>
  </si>
  <si>
    <t>00099021001 DEPOSITO DE EFECTIVO, DEPOSITANTE: ROMAÑA GALINDO JULIO, CONCEPTO: PERCEPCION EN DEMASIA, CUENTA DE DEPOSITO: CUENTA UNICA DEL TESORO/DJBR</t>
  </si>
  <si>
    <t>00099021001 DEPOSITO DE EFECTIVO, DEPOSITANTE: CARLO DURAN CAROL, CONCEPTO: PERCEPCION EN DEMASIA, CUENTA DE DEPOSITO: CUENTA UNICA DEL TESORO/DJBR</t>
  </si>
  <si>
    <t>00099021001 DEPOSITO DE EFECTIVO, DEPOSITANTE: JANCO HUARAYO NANCY, CONCEPTO: PERCEPCION EN DEMASIA, CUENTA DE DEPOSITO: CUENTA UNICA DEL TESORO</t>
  </si>
  <si>
    <t>00099021001 DEPOSITO DE EFECTIVO, DEPOSITANTE: ATTO GUTIERREZ CRISTINA, CONCEPTO: PERCEPCION EN DEMASIA, CUENTA DE DEPOSITO: CUENTA UNICA DEL TESORO</t>
  </si>
  <si>
    <t>00585012002 DEPOSITO DE EFECTIVO, DEPOSITANTE: AGENCIA BOLIVIANA ESPACIAL, CONCEPTO: DEPÓSITO, CUENTA DE DEPOSITO: CUENTA UNICA DEL TESORO</t>
  </si>
  <si>
    <t>00585012002 DEPOSITO DE EFECTIVO, DEPOSITANTE: AGENCIA BOLIVIAN ESPACIAL, CONCEPTO: DEPÓSITO, CUENTA DE DEPOSITO: CUENTA UNICA DEL TESORO</t>
  </si>
  <si>
    <t>00221022001 DEPOSITO DE EFECTIVO, DEPOSITANTE: EMPRESA MINDEPO S.R.L., CONCEPTO: OPERACIONES FUERA DE PLAZO M-02, CUENTA DE DEPOSITO: CUENTA UNICA DEL TESORO</t>
  </si>
  <si>
    <t>00099021001 DEPOSITO DE EFECTIVO, DEPOSITANTE: SEBASTIAN MICHEL, CONCEPTO: DEPÓSITO DE REMANENTES POR SEGURO INTERNACIONAL DEVENEZUELA GESTION 2025, CUENTA DE DEPOSITO: CUENTA UNICA DEL TESORO</t>
  </si>
  <si>
    <t>00099021001 DEPOSITO DE EFECTIVO, DEPOSITANTE: WILLY TOLA MAMANI, CONCEPTO: DEVOLUCION DE GASOLINA PREVENTIVO 110, CUENTA DE DEPOSITO: CUENTA UNICA DEL TESORO</t>
  </si>
  <si>
    <t>00099021001 DEP.DE CHEQ.AJENOS,RET.DE CAM.,CONCEPTO: DEVOLUCION DE CC NO COBRADA DICIEMBRE 2025,DEP.: LA VITALICIA SEGUROS Y REASEGUROS DE VIDA SA , PROCEDENCIA: BANCO BISA S.A., CHEQUE: 1869392, FECHA DE EMISION:02/04/2026</t>
  </si>
  <si>
    <t>00099021001 DEP.DE CHEQ.AJENOS,RET.DE CAM.,CONCEPTO: DEVOLUCION DE CC NO COBRADA DICIEMBRE 2025,DEP.: LA VITALICIA SEGUROS Y REASEGUROS DE VIDA SA , PROCEDENCIA: BANCO BISA S.A., CHEQUE: 96137, FECHA DE EMISION:02/04/2026</t>
  </si>
  <si>
    <t>PAGO A CAF PRÉSTAMO CFA010253 VCTO. 04-04-2026 POR CUENTA DE TGN , NTI. 21296 VALOR 06-04-2026 CAPITAL USD 199.409,09 INTERESES USD 90.188,26 CTA. 3987 CUENTA UNICA DEL TESORO LIB. 00099021001 REF.: COMISIONES BANCARIAS</t>
  </si>
  <si>
    <t>00099021001 DEPOSITO DE EFECTIVO, DEPOSITANTE: NESTOR MOYA HUANQUIRI, CONCEPTO: DEVOLUCION DE DINERO POR COMPRA DE COMBUSTIBLE ASIGNADO, CUENTA DE DEPOSITO: CUENTA UNICA DEL TESORO/DJBR</t>
  </si>
  <si>
    <t>00099021001 DEPOSITO DE EFECTIVO, DEPOSITANTE: ANDREA DEL CARMEN MEJIA ESPINOZA, CONCEPTO: DEVOLUCION POR INASISTENCIA, CUENTA DE DEPOSITO: CUENTA UNICA DEL TESORO/DJBR</t>
  </si>
  <si>
    <t>00099021001 DEPOSITO DE EFECTIVO, DEPOSITANTE: LIZ ELSA SANJINEZ BERNAL, CONCEPTO: DEPÓSITO DE INTERESES GENERADO POR EL FONDO EN AVANCE PREVENTIVO N°625, CUENTA DE DEPOSITO: CUENTA UNICA DEL TESORO</t>
  </si>
  <si>
    <t>00046171101 DEPOSITO DE EFECTIVO, DEPOSITANTE: BLANCA CANDELARIA FLORES VEIZAGA, CONCEPTO: SANCION PECUNIARIA, CUENTA DE DEPOSITO: CUENTA UNICA DEL TESORO</t>
  </si>
  <si>
    <t>00099021001 DEPOSITO DE EFECTIVO, DEPOSITANTE: PATRICIA ROMAY ARANCIBIA, CONCEPTO: DEVOLUCION DE FONDOS NO EJECUTADOS, CUENTA DE DEPOSITO: CUENTA UNICA DEL TESORO/DJBR</t>
  </si>
  <si>
    <t>00099021001 DEP.DE CHEQ.AJENOS,RET.DE CAM.,CONCEPTO: 8VO REEMBOLSO FIDEICOMISO EMPRESA METALURGICA VINTO EMV,DEP.: MINISTERIO DE MINERIA Y METALURGIA , PROCEDENCIA: BANCO UNION S.A., CHEQUE: 4408, FECHA DE EMISION:06/04/2026</t>
  </si>
  <si>
    <t>00099021001 DEP.DE CHEQ.AJENOS,RET.DE CAM.,CONCEPTO: DEV. POR DPH POR EL MES DE NOVIEMBRE DE 2024 ITEM 94329,DEP.: FABIOLA KAREN MOREJON LUNA , PROCEDENCIA: BANCO UNION S.A., CHEQUE: 228949, FECHA DE EMISION:07/04/2026</t>
  </si>
  <si>
    <t>NUMERO DE LIBRETA CUT: TGN 00283012001 OPERACIÓN E18 TRANSFERENCIA DEL SISTEMA FINANCIERO A LA CUT A SOL DE SOCIEDAD JENNEFER SRL</t>
  </si>
  <si>
    <t>||TRANSFERENCIA DE FONDOS POR PARTE DEL TGN, PARA PAGO DE COMISIÓN POR ADMINISTRACIÓN DE TÍTULOS DEL TESORO &amp;quot;C&amp;quot; DE MARZO DE 2026 S/G NOTA MEFP/VTCP/DGCP/UODP/N°112/2026 DE FECHA 7/4/2026 DEL MEFP, LIBRETA 00099021001 TGN-RECURSOS ORDINARIOS  MONEDA NACIONAL S/G ANTECEDENTE ADJUNTO. LIBRETA 00099021001 TGN-RECURSOS ORDINARIOS  MONEDA NACIONAL.</t>
  </si>
  <si>
    <t>00526012001 DEPOSITO DE EFECTIVO, DEPOSITANTE: RUBBERT HERMES, CONCEPTO: DEVOLUCION DE VIATICOS ANTICIPADOS NO UTILIZADOS, CUENTA DE DEPOSITO: CUENTA UNICA DEL TESORO</t>
  </si>
  <si>
    <t>00526012001 DEPOSITO DE EFECTIVO, DEPOSITANTE: ANDRES CABALLERO, CONCEPTO: DEVOLUCION DE VIATICOS ANTICIPADOS NO UTILIZADOS, CUENTA DE DEPOSITO: CUENTA UNICA DEL TESORO</t>
  </si>
  <si>
    <t>00099021001 DEPOSITO DE EFECTIVO, DEPOSITANTE: TEOFILO BLAS VALVERDE, CONCEPTO: DEVOLUCION DE SALARIO EXCEDENTE DEL MES DE FEBRERO 2023, CUENTA DE DEPOSITO: CUENTA UNICA DEL TESORO</t>
  </si>
  <si>
    <t>00099021001 DEPOSITO DE EFECTIVO, DEPOSITANTE: LORENA ALARCON VELIZ, CONCEPTO: DEVOLUCION DE AGUINALDO 2025, CUENTA DE DEPOSITO: CUENTA UNICA DEL TESORO/DJBR</t>
  </si>
  <si>
    <t>00253014318 DEPOSITO DE EFECTIVO, DEPOSITANTE: CARMEN ALICIA VICENTE SALINAS, CONCEPTO: DEVOLUCION DEL SALDO EN DEMASIA, CUENTA DE DEPOSITO: CUENTA UNICA DEL TESORO</t>
  </si>
  <si>
    <t>00070011102 DEP.DE CHEQ.AJENOS,RET.DE CAM.,CONCEPTO: DEVOLUCION DE REFRIGERIO,DEP.: ARTURO FRANZ ALCAZAR , PROCEDENCIA: BANCO UNION S.A., CHEQUE: 11806, FECHA DE EMISION:06/04/2026</t>
  </si>
  <si>
    <t>00070011102 DEP.DE CHEQ.AJENOS,RET.DE CAM.,CONCEPTO: DEVOLUCION DE REFRIGERIO,DEP.: MIGUEL ANGEL ALBIS ORTIZ , PROCEDENCIA: BANCO UNION S.A., CHEQUE: 11805, FECHA DE EMISION:06/04/2026</t>
  </si>
  <si>
    <t>00099021001 DEP.DE CHEQ.AJENOS,RET.DE CAM.,CONCEPTO: RECUPERACION DE CARTERA SR TAMO SEMO FAVIAN,DEP.: FONDESIF , PROCEDENCIA: BANCO UNION S.A., CHEQUE: 17160, FECHA DE EMISION:08/04/2026</t>
  </si>
  <si>
    <t>00099021001 DEP.DE CHEQ.AJENOS,RET.DE CAM.,CONCEPTO: DEVOLUCION INCAPACIDAD TEMPORAL ENERO 2026,DEP.: AUTORIDAD DE IMPUGNACION TRIBUTARIA , PROCEDENCIA: BANCO UNION S.A., CHEQUE: 24035, FECHA DE EMISION:08/04/2026</t>
  </si>
  <si>
    <t>00099021001 DEP.DE CHEQ.AJENOS,RET.DE CAM.,CONCEPTO: DEVOLUCION INCAPACIDAD TEMPORAL ENERO 2026,DEP.: CAJA PETROLERA DE SALUD OFICINA CENTRAL , PROCEDENCIA: BANCO UNION S.A., CHEQUE: 24037, FECHA DE EMISION:08/04/2026</t>
  </si>
  <si>
    <t>VENTA DE DIVISAS CON TRANSFERENCIA DE FONDOS A SOLICITUD DE MINISTERIO DE SALUD SEGUN SOLICITUD 26517 REF: DEVOLUCION DE SALDOS NO EJECUTADOS DE FONDOS FINANCIADOS POR EL BIRF CONTRATO DE PRESTAMO 8868 NOTA 3643 2025 DEL VIPFE BS 8 185 831 PUNTO 41 LIB. 00046057008 MS-REDES DE SERVICIOS DE SALUD 8868-BO</t>
  </si>
  <si>
    <t>NUMERO DE LIBRETA CUT: 00099021001 OPERACIÓN E75 TRANSFERENCIA DE LA CUENTA FISCAL BUN A LA CUT EN MN TRANSF.FDOS.AL.BCB SG.SOL. GOBIERNO AUTONOMO MUNICIPAL DE IRUPANA CITE: G.A.M.I/M.A.E./O.C.P.L/0051/2026 CUENTA CUT 3987 LIBRETA NÂ° 00099021001 Â¿TGN Â¿ RECURSOS ORDINARIOS)Â¿</t>
  </si>
  <si>
    <t>NUMERO DE LIBRETA CUT: 00099021001 OPERACIÓN E75 TRANSFERENCIA DE LA CUENTA FISCAL BUN A LA CUT EN MN TRANSF.FDOS.AL.BCB SG.SOL. GOBIERNO AUTONOMO MUNICIPAL DE IRUPANA CITE: G.A.M.I/M.A.E./O.C.P.L/0053/2026 CUENTA CUT 3987 LIBRETA NÂ° 00099021001 Â¿TGN Â¿ RECURSOS ORDINARIOS)Â¿</t>
  </si>
  <si>
    <t>||REGULARIZACIÓN DE NUESTRA OPERACIÓN NRO.1151302 DE F.07/04/2026 EN ATENCIÓN A CORREO ELECTRONICO DE LA FECHA Y NOTA: CITE : MPDRYA/INIAF/DAF/N°0003/2026 DE FECHA 20.01.2026. (HRE-TGL-1222) ENVIADA POR EL INIAF (SECTOR PÚBLICO) A LA LIB.00222018012 INIAF-KOLFACI TEC.P/MEJORAR PRODUC.CACAO Y ARRO, PCTA DE RURAL DEVELOPMENT ADMN</t>
  </si>
  <si>
    <t>||REGULARIZACIÓN DE NUESTRA OPERACIÓN NRO.1151302 DE F.07/04/2026 EN ATENCIÓN A CORREO ELECTRONICO DE LA FECHA Y NOTA: CITE : MPDRYA/INIAF/DAF/N°0003/2026 DE FECHA 20.01.2026. (HRE-TGL-1222) ENVIADA POR EL INIAF (SECTOR PÚBLICO) DÉBITO DE LA LIBRETA 00222012001 INIAF A NIVEL NACIONAL; REPOSICIÓN DE UTILES DE ESCRITORIO</t>
  </si>
  <si>
    <t>00526012001 DEPOSITO DE EFECTIVO, DEPOSITANTE: GABRIELA BEATRIS PAREJA MORENO, CONCEPTO: DEVOLUCION POR PAGO ERRONEO, CUENTA DE DEPOSITO: CUENTA UNICA DEL TESORO</t>
  </si>
  <si>
    <t>00099021001 DEPOSITO DE EFECTIVO, DEPOSITANTE: ZULEMA ALAVE TELLEZ, CONCEPTO: DEVOLUCION DIFERENCIA DE AGUINALDO 2025, CUENTA DE DEPOSITO: CUENTA UNICA DEL TESORO/DJBR</t>
  </si>
  <si>
    <t>00099021001 DEP.DE CHEQ.AJENOS,RET.DE CAM.,CONCEPTO: PAGO POR CONCEPTO DE REEMBOLSO DE SUBSIDIO DE INCAPACIDAD TEMPORAL PERIODO DICIEMBRE/25,DEP.: CAJA NACIONAL DE SALUD , PROCEDENCIA: BANCO UNION S.A., CHEQUE: 91878, FECHA DE EMISION:09/04/2026
TRLP-0711/2026 P1687</t>
  </si>
  <si>
    <t>00099021001 DEP.DE CHEQ.AJENOS,RET.DE CAM.,CONCEPTO: PAGO CONSUMO DE AGUA DE LOS MESES DE ENERO Y FEBRERO,DEP.: POLICIA BOLIVIANA , PROCEDENCIA: BANCO UNION S.A., CHEQUE: 6446, FECHA DE EMISION:06/04/2026</t>
  </si>
  <si>
    <t>00099021001 DEP.DE CHEQ.AJENOS,RET.DE CAM.,CONCEPTO: INCAPACIDAD,DEP.: CAJA NACIONAL DE SALUD, PROCEDENCIA: BANCO UNION S.A., CHEQUE: 44795, FECHA DE EMISION:31/03/2026.
ST-92/2026 03-0595</t>
  </si>
  <si>
    <t>00099021001 DEP.DE CHEQ.AJENOS,RET.DE CAM.,CONCEPTO: DEPÓSITO,DEP.: JUAN DE DIOS PALLARES AGUILAR , PROCEDENCIA: BANCO UNION S.A., CHEQUE: 228980, FECHA DE EMISION:09/04/2026/DJBR</t>
  </si>
  <si>
    <t>00099021001 DEP.DE CHEQ.AJENOS,RET.DE CAM.,CONCEPTO: INCAPACIDAD TEMPORAL,DEP.: CAJA DE SALUD DE LA BANCA PRIVADA , PROCEDENCIA: BANCO NACIONAL DE BOLIVIA S.A., CHEQUE: 7470659, FECHA DE EMISION:18/03/2026</t>
  </si>
  <si>
    <t>00099021001 DEP.DE CHEQ.AJENOS,RET.DE CAM.,CONCEPTO: DEPÓSITO,DEP.: ANA GABRIELA FLORES SANCHEZ , PROCEDENCIA: BANCO UNION S.A., CHEQUE: 228983, FECHA DE EMISION:09/04/2026</t>
  </si>
  <si>
    <t>00099021001 DEP.DE CHEQ.AJENOS,RET.DE CAM.,CONCEPTO: DEPÓSITO,DEP.: MARIA TERESA RUIZ NAVAJAS , PROCEDENCIA: BANCO UNION S.A., CHEQUE: 228982, FECHA DE EMISION:09/04/2026</t>
  </si>
  <si>
    <t>00099021001 DEP.DE CHEQ.AJENOS,RET.DE CAM.,CONCEPTO: INCAPACIDAD TEMPORAL,DEP.: CAJA DE SALUD DE LA BANCA PRIVADA , PROCEDENCIA: BANCO NACIONAL DE BOLIVIA S.A., CHEQUE: 7470102, FECHA DE EMISION:18/03/2026</t>
  </si>
  <si>
    <t>00099021001 DEP.DE CHEQ.AJENOS,RET.DE CAM.,CONCEPTO: INCAPACIDAD TEMPORAL,DEP.: CAJA DE SALUD DE LA BANCA PRIVADA , PROCEDENCIA: BANCO NACIONAL DE BOLIVIA S.A., CHEQUE: 7470475, FECHA DE EMISION:18/03/2026</t>
  </si>
  <si>
    <t>00099021001 DEPOSITO DE EFECTIVO, DEPOSITANTE: DELIA ANTEZANA DEL CASTILLO, CONCEPTO: REVERSION DEL MES MARZO 2026, CUENTA DE DEPOSITO: CUENTA UNICA DEL TESORO</t>
  </si>
  <si>
    <t>||REGISTRO DEVOLUCIÓN DE FONDOS BOLETA DE GARANTÍA N°003/2026 P/C YACIMIENTOS PETROLIFEROS FISCALES BOLIVIANOS - YPFB A FAVOR DE LA ADUANA NACIONAL POR VENCIMIENTO LIB. 00513012004 LBP-YPFB-UNICOMERCIAL (4030005415/1-2188907) REF.: BG N° 003/2026</t>
  </si>
  <si>
    <t>||REGISTRO BOLETA DE GARANTÍA N°011/2026 P/C YPFB A/F ADUANA NACIONAL S/G NOTA YPFB/GAFC-710 DFC-245 URTE-200/2026 DEL 07/04/2026 POR BS509.972,54 (EQUIVALENTES A UFV 145.000.- + 10% POR VARIACIÓN EN LA COTIZACIÓN) LIB.00513012004 LBP-YPFB-UNICOMERCIAL(4030005415/1-2188907) PROV. FDOS. EMIS. BG-011/2026 P/C YPFB</t>
  </si>
  <si>
    <t>||REGISTRO COBRO COMISIÓN EMISIÓN BOLETA DE GARANTÍA 0,15% S/BS509.972,54 (EQUIVALENTES A UFV145.000+10% POR VARIACIÓN EN COTIZACIÓN) REF.: BG N°011/2026 P/C YPFB A/F ADUANA NACIONAL EN COMPLEMENTO A CBTE. S-1151434 DE LA FECHA ADJUNTO. LIB. 00513012004 LBP-YPFB-UNICOMERCIAL (4030005415/1-2188907) EMIS. BG N° 011/2026 P/C YPFB A/F AN</t>
  </si>
  <si>
    <t>00099021001 DEPOSITO DE EFECTIVO, DEPOSITANTE: AIDA NILA CHOQUEHUANCA CONDORI, CONCEPTO: DEVOLUCION DEL BONO ZONA, CUENTA DE DEPOSITO: CUENTA UNICA DEL TESORO</t>
  </si>
  <si>
    <t>00221022001 DEPOSITO DE EFECTIVO, DEPOSITANTE: INDUSTRIALIZACION ESTAÑIFERA BOLIVIANA SRL, CONCEPTO: PAGO DE RETENCIONES FUERA DE PLAZO, CUENTA DE DEPOSITO: CUENTA UNICA DEL TESORO</t>
  </si>
  <si>
    <t>00099021001 DEPOSITO DE EFECTIVO, DEPOSITANTE: ROSSEMARY PACARA COPALI, CONCEPTO: DEVOLUCION DE HABERES DE DOCENCIA MES MAYO GESTION 2024, CUENTA DE DEPOSITO: CUENTA UNICA DEL TESORO/DJBR</t>
  </si>
  <si>
    <t>00099021001 DEPOSITO DE EFECTIVO, DEPOSITANTE: ROSSEMARY PACARA COPALI, CONCEPTO: DEVOLUCION DE HABERES DE DOCENCIA MES JUNIO GESTION 2024, CUENTA DE DEPOSITO: CUENTA UNICA DEL TESORO/DJBR</t>
  </si>
  <si>
    <t>00099021001 DEPOSITO DE EFECTIVO, DEPOSITANTE: ROSSEMARY PACARA COPALI, CONCEPTO: DEVOLUCION DE HABERES DE DOCENCIA MES JULIO GESTION 2024, CUENTA DE DEPOSITO: CUENTA UNICA DEL TESORO</t>
  </si>
  <si>
    <t>00099021001 DEPOSITO DE EFECTIVO, DEPOSITANTE: ROSSEMARY PACARA COPALI, CONCEPTO: DEVOLUCION DE HABERES DE DOCENCIA MES NOVIEMBRE GESTION 2024, CUENTA DE DEPOSITO: CUENTA UNICA DEL TESORO</t>
  </si>
  <si>
    <t>00099021001 DEPOSITO DE EFECTIVO, DEPOSITANTE: ROSSEMARY PACARA COPALI, CONCEPTO: DEVOLUCION DE HABERES DE DOCENCIA MES AGOSTO GESTION 2024, CUENTA DE DEPOSITO: CUENTA UNICA DEL TESORO</t>
  </si>
  <si>
    <t>00099021001 DEPOSITO DE EFECTIVO, DEPOSITANTE: ROSSEMARY PACARA COPALI, CONCEPTO: DEVOLUCION DE HABERES DE DOCENCIA MES SEPTIEMBRE GESTION 2024, CUENTA DE DEPOSITO: CUENTA UNICA DEL TESORO</t>
  </si>
  <si>
    <t>00099021001 DEPOSITO DE EFECTIVO, DEPOSITANTE: ROSSEMARY PACARA COPALI, CONCEPTO: DEVOLUCION DE HABERES DE DOCENCIA MES OCTUBRE GESTION 2024, CUENTA DE DEPOSITO: CUENTA UNICA DEL TESORO</t>
  </si>
  <si>
    <t>00081011101 DEPOSITO DE EFECTIVO, DEPOSITANTE: GABRIELA RUIZ ABRIGO, CONCEPTO: DEVOLUCION DE RECURSOS NO UTILIZADOS, CUENTA DE DEPOSITO: CUENTA UNICA DEL TESORO</t>
  </si>
  <si>
    <t>00099021001 DEPOSITO DE EFECTIVO, DEPOSITANTE: EULOGIO RAMIREZ ZEGARRA, CONCEPTO: DEVOLUCION DE SALARIO MES MARZO, CUENTA DE DEPOSITO: CUENTA UNICA DEL TESORO</t>
  </si>
  <si>
    <t>00099021001 DEPOSITO DE EFECTIVO, DEPOSITANTE: ANTONIA MARLENE FUERTES HERRERA, CONCEPTO: SALARIO EXCEDENTE CORRESPONDIENTE AL MES DE MARZO 2026, CUENTA DE DEPOSITO: CUENTA UNICA DEL TESORO/DJBR</t>
  </si>
  <si>
    <t>00099021001 DEPOSITO DE EFECTIVO, DEPOSITANTE: CARLOS ANDRES ROJAS BANEGAS, CONCEPTO: DEVOLUCION DE SUELDO PERIODO NOVIEMBRE 2025, PAGO EN DEMACIA DE CARLOS ANDRES ROJAS BANEGAS, CUENTA DE DEPOSITO: CUENTA UNICA DEL TESORO/DJBR</t>
  </si>
  <si>
    <t>00513102007 DEPOSITO DE EFECTIVO, DEPOSITANTE: DAINY SEJAS ESCOBAR DE CALLE, CONCEPTO: DEVOLUCION DE PAGO ASR-DROR-117/2024, CUENTA DE DEPOSITO: CUENTA UNICA DEL TESORO</t>
  </si>
  <si>
    <t>00099021001 DEPOSITO DE EFECTIVO, DEPOSITANTE: BLADIMIR FLORES ARUQUIPA, CONCEPTO: REVERSION DE HABERES POR MES DE MARZO NO TRABAJADO, CUENTA DE DEPOSITO: CUENTA UNICA DEL TESORO</t>
  </si>
  <si>
    <t>00099021001 DEPOSITO DE EFECTIVO, DEPOSITANTE: EMILIO CHURA MAMANI, CONCEPTO: PERCEPCION INDEVIDA DEL MES MARZO 2026, CUENTA DE DEPOSITO: CUENTA UNICA DEL TESORO</t>
  </si>
  <si>
    <t>00099021001 DEPOSITO DE EFECTIVO, DEPOSITANTE: LEONARDO ANIBAL COLQUE CANAZA, CONCEPTO: SERVICIOS BASICOS AGUA MES DE MARZO 2026, CUENTA DE DEPOSITO: CUENTA UNICA DEL TESORO</t>
  </si>
  <si>
    <t>00099021001 DEPOSITO DE EFECTIVO, DEPOSITANTE: LEONARDO ANIBAL COLQUE CANAZA, CONCEPTO: SERVICIOS BASICOS GAS MES DE MARZO 2026, CUENTA DE DEPOSITO: CUENTA UNICA DEL TESORO</t>
  </si>
  <si>
    <t>00099021001 DEPOSITO DE EFECTIVO, DEPOSITANTE: RONALD VICENTE SILVESTRE, CONCEPTO: DEVOLUCION DE COMBUSTIBLE, CUENTA DE DEPOSITO: CUENTA UNICA DEL TESORO</t>
  </si>
  <si>
    <t>00099021001 DEPOSITO DE EFECTIVO, DEPOSITANTE: JOSE ROCA HAENSEL, CONCEPTO: DEVOLUCION DE DIFERENCIA DE TARIFA PASAJE AEREO, CUENTA DE DEPOSITO: CUENTA UNICA DEL TESORO/DJBR</t>
  </si>
  <si>
    <t>00283012002 DEP.DE CHEQ.AJENOS,RET.DE CAM.,CONCEPTO: DEVOLUCION PAGO EN DEMASIA REFRIGERIOS MARZO 2025 GR COCHABAMBA,DEP.: ADUANA NACIONAL , PROCEDENCIA: BANCO UNION S.A., CHEQUE: 5450, FECHA DE EMISION:08/04/2026</t>
  </si>
  <si>
    <t>00099021001 DEP.DE CHEQ.AJENOS,RET.DE CAM.,CONCEPTO: REEMBOLSO DEL MINISTERIO DE DESARROLLO PRODUCTIVO RURAL Y DE AGUA,DEP.: CAJA DE SALUD CORDES , PROCEDENCIA: BANCO UNION S.A., CHEQUE: 61468, FECHA DE EMISION:25/03/2026</t>
  </si>
  <si>
    <t>00099021001 DEP.DE CHEQ.AJENOS,RET.DE CAM.,CONCEPTO: DEPÓSITO,DEP.: MARTHA CONTRERAS PEREZ , PROCEDENCIA: BANCO UNION S.A., CHEQUE: 228984, FECHA DE EMISION:10/04/2026</t>
  </si>
  <si>
    <t>00015021104 DEP.DE CHEQ.AJENOS,RET.DE CAM.,CONCEPTO: DEV. DEL SUELDO DE 02/26-RUBEN VILLCA CANAVIRI,DEP.: RUBEN VILLCA CANAVIRI , PROCEDENCIA: BANCO UNION S.A., CHEQUE: 228986, FECHA DE EMISION:10/04/2026</t>
  </si>
  <si>
    <t>00099021001 DEP.DE CHEQ.AJENOS,RET.DE CAM.,CONCEPTO: DEPÓSITO,DEP.: JUAN HUILSON AIZA ALVARES , PROCEDENCIA: BANCO UNION S.A., CHEQUE: 228990, FECHA DE EMISION:10/04/2026/DJBR</t>
  </si>
  <si>
    <t>00099021001 DEP.DE CHEQ.AJENOS,RET.DE CAM.,CONCEPTO: DEPÓSITO,DEP.: LOURDES GARCIA FLORES , PROCEDENCIA: BANCO UNION S.A., CHEQUE: 228991, FECHA DE EMISION:10/04/2026</t>
  </si>
  <si>
    <t>00862012001 DEP.DE CHEQ.AJENOS,RET.DE CAM.,CONCEPTO: PERMISO SIN GOCE DE HABERES DE NUÑEZ DEL PRADO DIEGO CRISTIAN,DEP.: FNDR , PROCEDENCIA: BANCO UNION S.A., CHEQUE: 862, FECHA DE EMISION:31/03/2026</t>
  </si>
  <si>
    <t>A:00224012005 SOLICITUD DE COMPRA DE DIVISAS PARA COMPRA VENTA INTERNACIONAL DE HARINA DE TRIGOS G INFORME TECNICO INF INB DGE GCEYC JCE N 26 CERTIFICACION POA CPOS 071 CERTIFICADO PAC 2128135 AUTORIZACION PROCESO DE CONTRATACIÓN S G R.A N 014 2026 NOTA DE ADJUDICACION INBOL CDCCE PI 01 2026 CONTRATO VISADO S N DEL 19 03 2026 INFORME LEGAL CUMPLIMIENTO DE GARANTIA INF INB DGE GCEYC JCE 26 2026 Y NOTA INTERNA NI INB DGE GCEYC JCE N 0025 2026 DE SOLICITUD DESEMBOLSO</t>
  </si>
  <si>
    <t>De: 00224012005 SOLICITUD DE COMPRA DE DIVISAS PARA COMPRA VENTA INTERNACIONAL DE HARINA DE TRIGOS G INFORME TECNICO INF INB DGE GCEYC JCE N 26 CERTIFICACION POA CPOS 071 CERTIFICADO PAC 2128135 AUTORIZACION PROCESO DE CONTRATACIÓN S G R.A N 0142026 NOTA DE ADJUDICACION INBOL CDCCE PI 01 2026 CONTRATO VISADO S N DEL 19 03 2026 INFORME LEGAL CUMPLIMIENTO DE GARANTIA INF INB DGE GCEYC JCE 26 2026 Y NOTA INTERNA NI INB DGE GCEYC JCE N 0025 2026 DE SOLICITUD DESEMBOLSO</t>
  </si>
  <si>
    <t>00099021001 DEPOSITO DE EFECTIVO, DEPOSITANTE: EDGAR ROSAS QUISPE, CONCEPTO: DEVOLUCION DE DINERO PERCIBIDO INDEBIDAMENTE EN PROCESOS DISCIPLINARIOS MAGISTERIO-FEBRERO, CUENTA DE DEPOSITO: CUENTA UNICA DEL TESORO</t>
  </si>
  <si>
    <t>00099021001 DEPOSITO DE EFECTIVO, DEPOSITANTE: EDGAR ROSAS QUISPE, CONCEPTO: DEVOLUCION DE DINERO PERCIBIDO INDEBIDAMENTE EN PROCESOS DISCIPLINARIOS MAGISTERIO - MARZO, CUENTA DE DEPOSITO: CUENTA UNICA DEL TESORO</t>
  </si>
  <si>
    <t>00099021001 DEPOSITO DE EFECTIVO, DEPOSITANTE: ALVARO EFRAIN CHOQUE, CONCEPTO: DEVOLUCION DE SALDOS POR ASIGNACION, CUENTA DE DEPOSITO: CUENTA UNICA DEL TESORO/DJBR</t>
  </si>
  <si>
    <t>00099021001 DEPOSITO DE EFECTIVO, DEPOSITANTE: MARCELO JAVIER SANCHEZ VACA, CONCEPTO: DEVOLUCION DE VIATICOS, CUENTA DE DEPOSITO: CUENTA UNICA DEL TESORO/DJBR</t>
  </si>
  <si>
    <t>00099021001 DEP.DE CHEQ.AJENOS,RET.DE CAM.,CONCEPTO: INDEMNIZACION POR SINIESTRO CAMARA DE SENADORES,DEP.: UNIBIENES SEGUROS Y REASEGUROS PATRIMONIALES SA , PROCEDENCIA: BANCO UNION S.A., CHEQUE: 7124, FECHA DE EMISION:09/04/2026</t>
  </si>
  <si>
    <t>00099021001 DEP.DE CHEQ.AJENOS,RET.DE CAM.,CONCEPTO: DEVOLUCION SUELDO POR DOBLE PERCEPCION MES ENERO 2026,DEP.: SONIA ISABEL ORTIZ PAREDES , PROCEDENCIA: BANCO UNION S.A., CHEQUE: 229007, FECHA DE EMISION:13/04/2026</t>
  </si>
  <si>
    <t>00099021001 DEP.DE CHEQ.AJENOS,RET.DE CAM.,CONCEPTO: DEVOLUCION SUELDO POR DOBLE PERCEPCION MES FEBRERO 2026,DEP.: SONIA ISABEL ORTIZ PAREDES , PROCEDENCIA: BANCO UNION S.A., CHEQUE: 229008, FECHA DE EMISION:13/04/2026</t>
  </si>
  <si>
    <t>||RESPUESTA A DEBITO DEL BANQUERO POR PAGO COMISIONES Y GASTOS BANCARIOS AL STANDARD CHARTERED BANK MES FEB2026, DE SOLIC.058768-26168 DEL MIN. DE DEFENSA TRANSF USD 2,350.- F.V. 09/02/2026 REF.: PAGO POR CUOTA ANUAL CICLO SICOFFA 2025 2026. LIB.00099021001 TGN-RECURSOS ORDINARIOS (3987) (COBRO UTILES DE ESCRITORIO)</t>
  </si>
  <si>
    <t>||RESPUESTA A DEBITO DEL BANQUERO POR PAGO COMISIONES Y GASTOS BANCARIOS AL STANDARD CHARTERED BANK MES FEB2026, DE SOLIC.058768-26168 DEL MIN. DE DEFENSA TRANSF USD 2,350.- F.V. 09/02/2026 REF.: PAGO POR CUOTA ANUAL CICLO SICOFFA 2025 2026. LIB.00099021001 TGN-RECURSOS ORDINARIOS (3987) (COMIS. DEL BANQ. EQUIV. A USD 50.-)</t>
  </si>
  <si>
    <t>A:00513012004 Transferencia de la cuenta 10000059607918 YPFB Transferencias al Exteriora favor de la CUT libreta 00513012004 YPFB UNCOMERCIAL, en el marco de R.M. 026 del 27/1/2025 y del Decreto Supremo 4773. Según nota TOBE 0170 2026. (regularizacion)</t>
  </si>
  <si>
    <t>00099021001 DEPOSITO DE EFECTIVO, DEPOSITANTE: CECILIA ALEJANDRA RIOS TERAN, CONCEPTO: RESTITUCION PROGRAMA 100 BECAS DE ESTUDIO PARA LA SOBERANIA CIENTIFICA Y TECNOLOGICA, CUENTA DE DEPOSITO: CUENTA UNICA DEL TESORO</t>
  </si>
  <si>
    <t>00099021001 DEPOSITO DE EFECTIVO, DEPOSITANTE: HENRY CHRISTIAN ZURITA FLORES, CONCEPTO: INTERES POR MORA IMPORTE QUE FUE DEPOSITADO EN LA CUENTA UNICA DEL TESORO, CUENTA DE DEPOSITO: CUENTA UNICA DEL TESORO</t>
  </si>
  <si>
    <t>00099021001 DEPOSITO DE EFECTIVO, DEPOSITANTE: RAMIRO MORALES MAMANI, CONCEPTO: DEVOLUCION DE BONO FRONTERA, CUENTA DE DEPOSITO: CUENTA UNICA DEL TESORO/DJBR</t>
  </si>
  <si>
    <t>00099021001 DEPOSITO DE EFECTIVO, DEPOSITANTE: KARINA TAPIA ACEBO, CONCEPTO: DEVOLUCION DE SUELDO, CUENTA DE DEPOSITO: CUENTA UNICA DEL TESORO</t>
  </si>
  <si>
    <t>00133012001 DEPOSITO DE EFECTIVO, DEPOSITANTE: DAMARIS SUAREZ EGUEZ, CONCEPTO: PREMIO MENOR SORTEO NAVIDAD DE AMOR E ILUSION, CUENTA DE DEPOSITO: CUENTA UNICA DEL TESORO</t>
  </si>
  <si>
    <t>00383012001 DEPOSITO DE EFECTIVO, DEPOSITANTE: AGENCIA BOLIVIANA DE CORREOS, CONCEPTO: REGIONAL LA PAZ 23-31/03/2026, CUENTA DE DEPOSITO: CUENTA UNICA DEL TESORO</t>
  </si>
  <si>
    <t>00099021001 DEP.DE CHEQ.AJENOS,RET.DE CAM.,CONCEPTO: DEVOLUCION POR DPH MES JULIO 2018,DEP.: VARINIA VICTORIA FERNANDEZ CUELLAR , PROCEDENCIA: BANCO UNION S.A., CHEQUE: 229010, FECHA DE EMISION:14/04/2026/DJBR</t>
  </si>
  <si>
    <t>00099021001 DEP.DE CHEQ.AJENOS,RET.DE CAM.,CONCEPTO: DEVOLUCION DE COBRO EN DEMASIA EN BONO DE ANTIGUEDAD,DEP.: FLORA ARCE HINOJOSA , PROCEDENCIA: BANCO UNION S.A., CHEQUE: 229012, FECHA DE EMISION:14/04/2026</t>
  </si>
  <si>
    <t>00099021001 DEP.DE CHEQ.AJENOS,RET.DE CAM.,CONCEPTO: DEPÓSITO,DEP.: JUAN AGUILAR RODRIGUEZ , PROCEDENCIA: BANCO UNION S.A., CHEQUE: 229014, FECHA DE EMISION:14/04/2026</t>
  </si>
  <si>
    <t>NUMERO DE LIBRETA CUT: 00283012001 OPERACIÓN E18 TRANSFERENCIA DEL SISTEMA FINANCIERO A LA CUT SOL. ESC. ALMACENERA BOLIVIANA S.A.</t>
  </si>
  <si>
    <t>NUMERO DE LIBRETA CUT: 00099021001 OPERACIÓN E75 TRANSFERENCIA DE LA CUENTA FISCAL BUN A LA CUT EN MN TRANSF.FDOS.AL.BCB SG.SOL.GOBIERNO AUTONOMO MUNICIPAL DE IRUPANA CITE: G.A.M.I/M.A.E./O.C.P.L/NÂ°0052/2026 CUENTA CUT 3987 LIBRETA NÂ° 00099021001 Â¿TGN Â¿ RECURSOS ORDINARIOS)Â¿</t>
  </si>
  <si>
    <t>De: 00862010001 Transferencia de recursos a solicitud del Fondo Nacional de Desarrollo Regional dependiente del Ministerio de Planificación del Desarrollo y Medio Ambiente con nota CITE: DGE-GEF-FI-LSQ-1956-CAR/26 Informe CITE: GEF-FI-LSQ-0211-INF/26 y la nota interna MEFP/VPCF/DGCF/UCI/NI N° 0133/2026 de la DGCF, por concepto de deposito erróneo, recursos correspondientes a la recuperación del GAIOC de Salinas Préstamo N° 101583 del Programa de Inversión Pública, H.R 2026-13498-R.</t>
  </si>
  <si>
    <t>||TRANSFERENCIA DE FONDOS S/G MENSAJES SWIFT NROS. 4011 Y 3976, DE LA FECHA Y NOTA CITE: ABE-DGE 29/2026 DE F.14.01.2026 (HRE-TGL-951) DE LA AGENCIA BOLIVIANA ESPACIAL (SECTOR PÚBLICO). ABONO A LA LIBRETA 00585012002 ; POR CUENTA DE SES S.A.</t>
  </si>
  <si>
    <t>00099021001 DEPOSITO DE EFECTIVO, DEPOSITANTE: JUAN JOSE MEDRANO ROMAN, CONCEPTO: PAGO DE LUZ, CUENTA DE DEPOSITO: CUENTA UNICA DEL TESORO</t>
  </si>
  <si>
    <t>00046171101 DEPOSITO DE EFECTIVO, DEPOSITANTE: SYR REPRESENTACIONES EDWIN GOMEZ PEREZ, CONCEPTO: SANCION PECUNIARIA, CUENTA DE DEPOSITO: CUENTA UNICA DEL TESORO</t>
  </si>
  <si>
    <t>00190012003 DEPOSITO DE EFECTIVO, DEPOSITANTE: PAOLA PATRICIA QUEVEDO CASTRILLO, CONCEPTO: LICENCIA SIN GOCE DE HABERES, CUENTA DE DEPOSITO: CUENTA UNICA DEL TESORO</t>
  </si>
  <si>
    <t>00190012002 DEPOSITO DE EFECTIVO, DEPOSITANTE: SERVICIO GEOLOGICO MINERO, CONCEPTO: TRANSFERENCIA DICIEMBRE/2025, CUENTA DE DEPOSITO: CUENTA UNICA DEL TESORO</t>
  </si>
  <si>
    <t>00190012002 DEPOSITO DE EFECTIVO, DEPOSITANTE: SERVICIO GEOLOGICO MINERO, CONCEPTO: TRANSFERENCIA ENERO/2026, CUENTA DE DEPOSITO: CUENTA UNICA DEL TESORO</t>
  </si>
  <si>
    <t>00190012003 DEPOSITO DE EFECTIVO, DEPOSITANTE: ROMUALDO RICARDO AGUILAR MAMANI, CONCEPTO: DEVOLUCION DE SALDO, CUENTA DE DEPOSITO: CUENTA UNICA DEL TESORO</t>
  </si>
  <si>
    <t>00099021001 DEPOSITO DE EFECTIVO, DEPOSITANTE: HORTENCIA PARRA MARZA, CONCEPTO: DEVOLUCION BONO DE FRONTERA, CUENTA DE DEPOSITO: CUENTA UNICA DEL TESORO</t>
  </si>
  <si>
    <t>00099021001 DEP.DE CHEQ.AJENOS,RET.DE CAM.,CONCEPTO: DEPÓSITO,DEP.: DOLLY LOPEZ TARRAGA , PROCEDENCIA: BANCO UNION S.A., CHEQUE: 229020, FECHA DE EMISION:15/04/2026</t>
  </si>
  <si>
    <t>00099021001 DEP.DE CHEQ.AJENOS,RET.DE CAM.,CONCEPTO: DEPÓSITO,DEP.: DELIA ROJAS ALVARADO , PROCEDENCIA: BANCO UNION S.A., CHEQUE: 229021, FECHA DE EMISION:15/04/2026</t>
  </si>
  <si>
    <t>00041267010 DEP.DE CHEQ.AJENOS,RET.DE CAM.,CONCEPTO: DEPÓSITO,DEP.: DAVID CARDOZO REVOLLO , PROCEDENCIA: BANCO UNION S.A., CHEQUE: 229013, FECHA DE EMISION:14/04/2026</t>
  </si>
  <si>
    <t>PAGO A BID PRÉSTAMO 3725/BL-BO VCTO. 15-04-2026 POR CUENTA DE TGN , NTI. 21330 VALOR 15-04-2026 INTERESES USD 12.542,47 CTA. 3987 CUENTA UNICA DEL TESORO LIB. 00099021001 REF.: COMISIONES BANCARIAS</t>
  </si>
  <si>
    <t>PAGO A BID PRÉSTAMO 3725/BL-BO VCTO. 15-04-2026 POR CUENTA DE TGN , NTI. 21342 VALOR 15-04-2026 CAPITAL USD 1.186.114,28 INTERESES USD 940.996,60 CTA. 3987 CUENTA UNICA DEL TESORO LIB. 00099021001 REF.: COMISIONES BANCARIAS</t>
  </si>
  <si>
    <t>PAGO A BID PRÉSTAMO 4647/BL-BO VCTO. 15-04-2026 POR CUENTA DE TGN , NTI. 21400 VALOR 15-04-2026 INTERESES USD 327.677,03 COMISIONES USD 116.396,22 CTA. 3987 CUENTA UNICA DEL TESORO LIB. 00099021001 REF.: COMISIONES BANCARIAS</t>
  </si>
  <si>
    <t>PAGO A BID PRÉSTAMO 5721/OC-BO VCTO. 15-04-2026 POR CUENTA DE TGN , NTI. 21357 VALOR 15-04-2026 INTERESES USD 403.833,49 COMISIONES USD 338.773,50 CTA. 3987 CUENTA UNICA DEL TESORO LIB. 00099021001 REF.: COMISIONES BANCARIAS</t>
  </si>
  <si>
    <t>PAGO PRÉSTAMO IDA 2565-0-BO VCTO. 15-04-2026 POR CUENTA DE FNDR , NTI. 21443 VALOR 15-04-2026 CAPITAL USD 361.044,31 INTERESES USD 21.662,66 LIB. 00099021001 - RECURSOS ORDINARIOS (3987) - MDRI</t>
  </si>
  <si>
    <t>NUMERO DE LIBRETA CUT: 00099021001 OPERACIÓN E75 TRANSFERENCIA DE LA CUENTA FISCAL BUN A LA CUT EN MN TRANSF.FDOS.AL.BCB SG.SOL.GOBIERNO AUTONOMO MUNICIPAL DE TOMAVE SG. CITE: GAM -T/PCHM-87/2026, CUENTA CUT 3987 LIBRETA NÂ°00099021001 TGN Â¿ RECURSOS ORDINARIOS</t>
  </si>
  <si>
    <t>PAGO A BID PRÉSTAMO 4612/BL-BO VCTO. 15-04-2026 POR CUENTA DE TGN , NTI. 21460 VALOR 15-04-2026 INTERESES USD 1.142.833,02 COMISIONES USD 403.581,06 CTA. 3987 CUENTA UNICA DEL TESORO LIB. 00099021001 REF.: COMISIONES BANCARIAS</t>
  </si>
  <si>
    <t>PAGO A BID PRÉSTAMO 4612/BL-BO VCTO. 15-04-2026 POR CUENTA DE TGN , NTI. 21476 VALOR 15-04-2026 INTERESES USD 15.811,16 CTA. 3987 CUENTA UNICA DEL TESORO LIB. 00099021001 REF.: COMISIONES BANCARIAS</t>
  </si>
  <si>
    <t>PAGO A BID PRÉSTAMO 5514/OC-BO VCTO. 15-04-2026 POR CUENTA DE TGN , NTI. 21398 VALOR 15-04-2026 INTERESES CHF 56.938,07 CTA. 3987 CUENTA UNICA DEL TESORO LIB. 00099021001 REF.: COMISIONES BANCARIAS</t>
  </si>
  <si>
    <t>PAGO A BID PRÉSTAMO 4758/OC-BO VCTO. 15-04-2026 POR CUENTA DE TGN , NTI. 21371 VALOR 15-04-2026 INTERESES CHF 699.167,12 CTA. 3987 CUENTA UNICA DEL TESORO LIB. 00099021001 REF.: COMISIONES BANCARIAS</t>
  </si>
  <si>
    <t>PAGO A BID PRÉSTAMO 3921/BL-BO VCTO. 15-04-2026 POR CUENTA DE TGN , NTI. 21389 VALOR 15-04-2026 INTERESES CHF 581.713,10 CTA. 3987 CUENTA UNICA DEL TESORO LIB. 00099021001 REF.: COMISIONES BANCARIAS</t>
  </si>
  <si>
    <t>PAGO A BID PRÉSTAMO 4612/BL-BO VCTO. 15-04-2026 POR CUENTA DE TGN , NTI. 21333 VALOR 15-04-2026 INTERESES JPY 48.940.853,00 CTA. 3987 CUENTA UNICA DEL TESORO LIB. 00099021001 REF.: COMISIONES BANCARIAS</t>
  </si>
  <si>
    <t>PAGO A BID PRÉSTAMO 4606/BL-BO VCTO. 15-04-2026 POR CUENTA DE TGN , NTI. 21396 VALOR 15-04-2026 INTERESES JPY 65.843.639,00 CTA. 3987 CUENTA UNICA DEL TESORO LIB. 00099021001 REF.: COMISIONES BANCARIAS</t>
  </si>
  <si>
    <t>PAGO A BID PRÉSTAMO 4643/BL-BO VCTO. 15-04-2026 POR CUENTA DE TGN , NTI. 21347 VALOR 15-04-2026 INTERESES USD 426.107,03 COMISIONES USD 12.977,00 CTA. 3987 CUENTA UNICA DEL TESORO LIB. 00099021001 REF.: COMISIONES BANCARIAS</t>
  </si>
  <si>
    <t>PAGO A BID PRÉSTAMO 4643/BL-BO VCTO. 15-04-2026 POR CUENTA DE TGN , NTI. 21391 VALOR 15-04-2026 INTERESES USD 3.693,36 CTA. 3987 CUENTA UNICA DEL TESORO LIB. 00099021001 REF.: COMISIONES BANCARIAS</t>
  </si>
  <si>
    <t>00133012001 DEPOSITO DE EFECTIVO, DEPOSITANTE: GLADYS LIMACHI UCHARICO, CONCEPTO: PAGO DE ARRIENDO TIENDA CHOCOLATES PLANTA BAJA MES DE ENERO DEL 2026, CUENTA DE DEPOSITO: CUENTA UNICA DEL TESORO</t>
  </si>
  <si>
    <t>00133012001 DEPOSITO DE EFECTIVO, DEPOSITANTE: GLADYS LIMACHI UCHARICO, CONCEPTO: PAGO DE ARRIENDO TIENDA CHOCOLATES PLANTA BAJA MES DE FEBRERO DEL 2026, CUENTA DE DEPOSITO: CUENTA UNICA DEL TESORO</t>
  </si>
  <si>
    <t>00099021001 DEPOSITO DE EFECTIVO, DEPOSITANTE: SHEYLA INGRIT SANTANDER OJEDA, CONCEPTO: DEVOLUCION DE HABERES DE DOCENCIA FEBRERO 2024, CUENTA DE DEPOSITO: CUENTA UNICA DEL TESORO</t>
  </si>
  <si>
    <t>00099021001 DEPOSITO DE EFECTIVO, DEPOSITANTE: SHEYLA INGRIT SANTANDER OJEDA, CONCEPTO: DEVOLUCION DE HABERES DE DOCENCIA MARZO 2024, CUENTA DE DEPOSITO: CUENTA UNICA DEL TESORO</t>
  </si>
  <si>
    <t>00099021001 DEPOSITO DE EFECTIVO, DEPOSITANTE: SHEYLA INGRIT SANTANDER OJEDA, CONCEPTO: DEVOLUCION DE HABERES DE DOCENCIA ABRIL 2024, CUENTA DE DEPOSITO: CUENTA UNICA DEL TESORO</t>
  </si>
  <si>
    <t>00099021001 DEPOSITO DE EFECTIVO, DEPOSITANTE: SHEYLA INGRIT SANTANDER OJEDA, CONCEPTO: DEVOLUCION DE HABERES DE DOCENCIA REINTEGRO 2024, CUENTA DE DEPOSITO: CUENTA UNICA DEL TESORO</t>
  </si>
  <si>
    <t>00099021001 DEPOSITO DE EFECTIVO, DEPOSITANTE: SHEYLA INGRIT SANTANDER OJEDA, CONCEPTO: DEVOLUCION DE HABERES DE DOCENCIA MAYO 2024, CUENTA DE DEPOSITO: CUENTA UNICA DEL TESORO</t>
  </si>
  <si>
    <t>00099021001 DEPOSITO DE EFECTIVO, DEPOSITANTE: SHEYLA INGRIT SANTANDER OJEDA, CONCEPTO: DEVOLUCION DE HABERES DE DOCENCIA JUNIO 2024, CUENTA DE DEPOSITO: CUENTA UNICA DEL TESORO</t>
  </si>
  <si>
    <t>00099021001 DEPOSITO DE EFECTIVO, DEPOSITANTE: SHEYLA INGRIT SANTANDER OJEDA, CONCEPTO: DEVOLUCION DE HABERES DE DOCENCIA OCTUBRE 2024, CUENTA DE DEPOSITO: CUENTA UNICA DEL TESORO</t>
  </si>
  <si>
    <t>00099021001 DEPOSITO DE EFECTIVO, DEPOSITANTE: SHEYLA INGRIT SANTANDER OJEDA, CONCEPTO: DEVOLUCION DE HABERES DE DOCENCIA JULIO 2024, CUENTA DE DEPOSITO: CUENTA UNICA DEL TESORO</t>
  </si>
  <si>
    <t>00099021001 DEPOSITO DE EFECTIVO, DEPOSITANTE: SHEYLA INGRIT SANTANDER OJEDA, CONCEPTO: DEVOLUCION DE HABERES DE DOCENCIA AGOSTO 2024, CUENTA DE DEPOSITO: CUENTA UNICA DEL TESORO</t>
  </si>
  <si>
    <t>00099021001 DEPOSITO DE EFECTIVO, DEPOSITANTE: SHEYLA INGRIT SANTANDER OJEDA, CONCEPTO: DEVOLUCION DE HABERES DE DOCENCIA SEPTIEMBRE 2024, CUENTA DE DEPOSITO: CUENTA UNICA DEL TESORO</t>
  </si>
  <si>
    <t>00099021001 DEPOSITO DE EFECTIVO, DEPOSITANTE: SHEYLA INGRIT SANTANDER OJEDA, CONCEPTO: DEVOLUCION DE HABERES DE DOCENCIA NOVIEMBRE 2024, CUENTA DE DEPOSITO: CUENTA UNICA DEL TESORO</t>
  </si>
  <si>
    <t>00099021001 DEPOSITO DE EFECTIVO, DEPOSITANTE: HABRAM CHAVEZ MAMANI, CONCEPTO: DEVOLUCION DEL BONO ZONA, CUENTA DE DEPOSITO: CUENTA UNICA DEL TESORO/DJBR</t>
  </si>
  <si>
    <t>00222012001 DEPOSITO DE EFECTIVO, DEPOSITANTE: RAUL GARCIA ROMERO, CONCEPTO: FACTURA NO DECLARADA, CUENTA DE DEPOSITO: CUENTA UNICA DEL TESORO</t>
  </si>
  <si>
    <t>00099021001 DEPOSITO DE EFECTIVO, DEPOSITANTE: GAS CENTRO SRL, CONCEPTO: DEVOLUCION, CUENTA DE DEPOSITO: CUENTA UNICA DEL TESORO</t>
  </si>
  <si>
    <t>00099021001 DEPOSITO DE EFECTIVO, DEPOSITANTE: ESTACION DE SERVICIO TUPAC KATARI SRL, CONCEPTO: DEVOLUCION DE SALDO, CUENTA DE DEPOSITO: CUENTA UNICA DEL TESORO</t>
  </si>
  <si>
    <t>00133012001 DEPOSITO DE EFECTIVO, DEPOSITANTE: GLADYS LIMACHI UCHARICO, CONCEPTO: PAGO DE ARRIENDO DE LA TIENDA DE CHOCOLATE PLANTA BAJA MES DE MARZO 2026, CUENTA DE DEPOSITO: CUENTA UNICA DEL TESORO</t>
  </si>
  <si>
    <t>00099021001 DEP.DE CHEQ.AJENOS,RET.DE CAM.,CONCEPTO: DEPÓSITO,DEP.: DAVID HUAYTA GARCIA , PROCEDENCIA: BANCO UNION S.A., CHEQUE: 229023, FECHA DE EMISION:16/04/2026</t>
  </si>
  <si>
    <t>00099021001 DEP.DE CHEQ.AJENOS,RET.DE CAM.,CONCEPTO: DEPÓSITO,DEP.: BRIGIDA CRISPIN VILLCA , PROCEDENCIA: BANCO UNION S.A., CHEQUE: 229025, FECHA DE EMISION:16/04/2026</t>
  </si>
  <si>
    <t>00584012002 DEPOSITO DE EFECTIVO, DEPOSITANTE: EBIH, CONCEPTO: DEVOLUCION DE PASAJES, CUENTA DE DEPOSITO: CUENTA UNICA DEL TESORO</t>
  </si>
  <si>
    <t>00099021001 DEPOSITO DE EFECTIVO, DEPOSITANTE: RAMIRO ARIEL BERRIOS SANDOVAL, CONCEPTO: PAGO DE AGUA POTABLE ENERO 2026-AGENCIA ESTATAL DE VIVIENDA, CUENTA DE DEPOSITO: CUENTA UNICA DEL TESORO</t>
  </si>
  <si>
    <t>00099021001 DEPOSITO DE EFECTIVO, DEPOSITANTE: MILENKA MARIA PARISACA COPA, CONCEPTO: DEVOLUCION BONO ZONA, CUENTA DE DEPOSITO: CUENTA UNICA DEL TESORO</t>
  </si>
  <si>
    <t>00222012001 DEPOSITO DE EFECTIVO, DEPOSITANTE: EDWIN MARTINEZ COPAJIRA, CONCEPTO: DEVOLUCION DE SUELDO POR DEMASIA, CUENTA DE DEPOSITO: CUENTA UNICA DEL TESORO</t>
  </si>
  <si>
    <t>00222012001 DEPOSITO DE EFECTIVO, DEPOSITANTE: MARIA MARGARITA SOTO CESPEDES, CONCEPTO: DEVOLUCION DE SUELDO POR DEMASIA, CUENTA DE DEPOSITO: CUENTA UNICA DEL TESORO</t>
  </si>
  <si>
    <t>00222012001 DEPOSITO DE EFECTIVO, DEPOSITANTE: ESTELA VILLCA CHAMBI, CONCEPTO: DEVOLUCION DE SUELDO POR DEMASIA, CUENTA DE DEPOSITO: CUENTA UNICA DEL TESORO</t>
  </si>
  <si>
    <t>00222012001 DEPOSITO DE EFECTIVO, DEPOSITANTE: YELSIN PAUL PUMA CORAZI, CONCEPTO: DEVOLUCION DE SUELDO POR DEMASIA, CUENTA DE DEPOSITO: CUENTA UNICA DEL TESORO</t>
  </si>
  <si>
    <t>00222012001 DEPOSITO DE EFECTIVO, DEPOSITANTE: JOSE LUIS ROMERO RODA, CONCEPTO: DEVOLUCION DE SUELDO POR DEMASIA, CUENTA DE DEPOSITO: CUENTA UNICA DEL TESORO</t>
  </si>
  <si>
    <t>00222012001 DEPOSITO DE EFECTIVO, DEPOSITANTE: CARLA MAYERLY CAZON LLANOS, CONCEPTO: DEVOLUCION DE SUELDO POR DEMASIA, CUENTA DE DEPOSITO: CUENTA UNICA DEL TESORO</t>
  </si>
  <si>
    <t>00222012001 DEPOSITO DE EFECTIVO, DEPOSITANTE: VICTOR HUGO HERRERA CONTRERAS, CONCEPTO: DEVOLUCION DE SUELDO POR DEMASIA, CUENTA DE DEPOSITO: CUENTA UNICA DEL TESORO</t>
  </si>
  <si>
    <t>00099021001 DEPOSITO DE EFECTIVO, DEPOSITANTE: ANA KAREN GUTIERREZ HURTADO, CONCEPTO: PAGO MODIFICACION DE PASAJES, CUENTA DE DEPOSITO: CUENTA UNICA DEL TESORO</t>
  </si>
  <si>
    <t>00099021001 DEPOSITO DE EFECTIVO, DEPOSITANTE: CESAR MENTASTI PADILLA, CONCEPTO: PAGO MODIFICACION DE PASAJES, CUENTA DE DEPOSITO: CUENTA UNICA DEL TESORO/DJBR</t>
  </si>
  <si>
    <t>00584012002 DEPOSITO DE EFECTIVO, DEPOSITANTE: PAOLA VALDENASSI FLORES, CONCEPTO: DEVOLUCION DE PASAJES AL INTERIOR, CUENTA DE DEPOSITO: CUENTA UNICA DEL TESORO</t>
  </si>
  <si>
    <t>00099021001 DEPOSITO DE EFECTIVO, DEPOSITANTE: MILENKA MARIA PARISACA COPA, CONCEPTO: DEVOLUCION DE BONO ZONA, CUENTA DE DEPOSITO: CUENTA UNICA DEL TESORO</t>
  </si>
  <si>
    <t>00015011108 DEPOSITO DE EFECTIVO, DEPOSITANTE: LUIS ALFREDO HUIZA LAURA, CONCEPTO: EXAMEN PREOCUPACIONAL, CUENTA DE DEPOSITO: CUENTA UNICA DEL TESORO</t>
  </si>
  <si>
    <t>00133012001 DEPOSITO DE EFECTIVO, DEPOSITANTE: AMILCAR VALENCIA CABALLERO, CONCEPTO: SALDO PREMIO MENOR SORTEO NAVIDAD DE AMOR E ILUSION-SUCRE, CUENTA DE DEPOSITO: CUENTA UNICA DEL TESORO</t>
  </si>
  <si>
    <t>00099021001 DEPOSITO DE EFECTIVO, DEPOSITANTE: PAULINA LEON LOPEZ, CONCEPTO: DEVOLUCION BONO FRONTERA DIC2023 ENERO A DIC2024 ENERO A DIC2025 Y ENERO2026, CUENTA DE DEPOSITO: CUENTA UNICA DEL TESORO</t>
  </si>
  <si>
    <t>00099021001 DEPOSITO DE EFECTIVO, DEPOSITANTE: SERGIO VLADIMIR NAVARRO CONDORI, CONCEPTO: DEVOLUCION, CUENTA DE DEPOSITO: CUENTA UNICA DEL TESORO</t>
  </si>
  <si>
    <t>00099021001 DEPOSITO DE EFECTIVO, DEPOSITANTE: ELOY ISMAEL COYO MAMANI, CONCEPTO: DEVOLUCION DE PAGOS EN DEMASIA MES AGOSTO,SEPT.,OCT.,2022. 031-3674,4085,4515, CUENTA DE DEPOSITO: CUENTA UNICA DEL TESORO</t>
  </si>
  <si>
    <t>00099021001 DEPOSITO DE EFECTIVO, DEPOSITANTE: MARIELA GUADALUPE NAVARRO CHOQUE, CONCEPTO: DEVOLUCION DE SUELDO DE MARZO 2026, CUENTA DE DEPOSITO: CUENTA UNICA DEL TESORO</t>
  </si>
  <si>
    <t>00099021001 DEP.DE CHEQ.AJENOS,RET.DE CAM.,CONCEPTO: PARA PROYECTOS DE INVERSION Y PROGRAMAS DE INTERES SOCIAL,DEP.: EMPRESA METALURGICA VINTO , PROCEDENCIA: BANCO UNION S.A., CHEQUE: 51116, FECHA DE EMISION:14/04/2026</t>
  </si>
  <si>
    <t>NUMERO DE LIBRETA CUT: 00041267003 OPERACIÓN E18 TRANSFERENCIA DEL SISTEMA FINANCIERO A LA CUT EJEC.BG-020888-0500 O/SUR ENERGY SRL</t>
  </si>
  <si>
    <t>COBRO COSTOS DE PAPELERIA POR REGULARIZACION DE TRANSFERENCIA DEL EXTERIOR POR ORDEN DE CONSULADO EST PLURINAC BOLIVIA (AR/VIEDMA) REF.: S0661042B7B001 (CHPSSN/S003797 TRN/20260414-00257068) LIB. 00099021001 TGN-RECURSOS ORDINARIOS (3987)</t>
  </si>
  <si>
    <t>DEVOLUCIÓN DE SOLICITUD 059449-26624 DE AGENCIA BOLIVIANA ESPACIAL - ABE REF.: SE AUTORIZA EL PAGO FINAL DEL 70 PORCIENTO A LA EMPRESA ST ENGINEERING IDIDRECT INC ADQUISICION DE KITS VSAT DE ALTA CAPACIDAD ADICIONALES PARA SERVICIOS, SEGÚN R.D. NO. 025/2023 LIB. 00585012002 ABE - VENTA DE SERVICIOS COMUNICACIÓN</t>
  </si>
  <si>
    <t>DEVOLUCIÓN DE SOLICITUD 059450-26625 DE AGENCIA BOLIVIANA ESPACIAL - ABE REF.: SE AUTORIZA EL PAGO FINAL DEL 10 PORCIENTO A ENTREGA DE Y RECEPCION FINAL EMPRESA COMTECH SATELLIETENETWORK TECHNOLOGIES INC ADQUISICION DE UN AMPLIFICADO, SEGÚN R.D. NO. 025/2023 LIB. 00585012002 ABE - VENTA DE SERVICIOS COMUNICACIÓN</t>
  </si>
  <si>
    <t>DEVOLUCIÓN DE SOLICITUD 059451-26626 DE AGENCIA BOLIVIANA ESPACIAL - ABE REF.: SE AUTORIZA EL PAGO FINAL DEL 30 PORCIENTO A LA EMPRESA ETL SYSTEMS INC A LA RECEPCION DE BIENES EN LA ESTACION TERRENA DE AMACHUMA POR LA ADQUISICION DE, SEGÚN R.D. NO. 025/2023 LIB. 00585012002 ABE - VENTA DE SERVICIOS COMUNICACIÓN</t>
  </si>
  <si>
    <t>DEVOLUCIÓN DE SOLICITUD 059452-26627 DE AGENCIA BOLIVIANA ESPACIAL - ABE REF.: SE AUTORIZA EL PAGO FINAL DEL 10 PORCIENTO AL FINAL DEL CONTRATO A LA EMPRESA ST ENGINEERING IDIRECT INC RENOVACION DEL SOPORTE CARE PLAN DEL HUB NEWTEC S, SEGÚN R.D. NO. 025/2023. LIB. 00585012002 ABE - VENTA DE SERVICIOS COMUNICACIÓN</t>
  </si>
  <si>
    <t>De: 00585012002 LA AGENCIA BOLIVIANA ESPACIAL (ABE) TIENE LA NECESIDAD DE EFECTUAR EL PAGO DE SUS OBLIGACIONES EMERGENTES DE LA CONTRATACIÓN DE BIENES Y SERVICIOS ESPECIALIZADOS CON PROVEEDORES DEL EXTERIOR, LOS CUALES SON INDISPENSABLES PARA LA CONTINUIDAD DE LOS SERVICIOS SATELITALES QUE SE PRESTAN A NIVEL NACIONAL, EXPRESADAS A TRAVÉS DE LAS NOTAS SEGÚN CITE: ABE – DGE 149 Y 151/2026.</t>
  </si>
  <si>
    <t>NUMERO DE LIBRETA CUT: 00081014202 OPERACIÓN E18 TRANSFERENCIA DEL SISTEMA FINANCIERO A LA CUT TRANSFERENCIA DEVOLUCION DE MULTAS APLICADAS A PROVEEDORES-PROYECTO IRB-III A SOLICITUD DE ENTEL</t>
  </si>
  <si>
    <t>||TRANSFERENCIA DE FONDOS SEGÚN CITE: MEFP/VTCP/DGPOT/UPCFTGN/N°279/2026 DE LA FECHA (HRE-TSO-642) ENVIADA POR EL MINISTERIO DE ECONOMIA Y FINANZAS PÚBLICAS. DEBITO DE LA LIBRETA N°00513012004 YPFB - UNICOMERCIAL. (VENTA DIVISAS)</t>
  </si>
  <si>
    <t>00099021001 DEPOSITO DE EFECTIVO, DEPOSITANTE: CRISTOBAL ADUANA AGUILAR, CONCEPTO: REVERSION DE BOLETA HABER MENSUAL GESTION 2026 MES FEBRERO, CUENTA DE DEPOSITO: CUENTA UNICA DEL TESORO</t>
  </si>
  <si>
    <t>00378012002 DEPOSITO DE EFECTIVO, DEPOSITANTE: GUTIERREZ HUANCA ABRAHAN, CONCEPTO: DEVOLUCION SEGUN C31-852, CUENTA DE DEPOSITO: CUENTA UNICA DEL TESORO</t>
  </si>
  <si>
    <t>00378012002 DEPOSITO DE EFECTIVO, DEPOSITANTE: ADHEMAR EMILIO ATORA QUISPE, CONCEPTO: DEV. CRED FISCAL FAC N°24402, CUENTA DE DEPOSITO: CUENTA UNICA DEL TESORO</t>
  </si>
  <si>
    <t>00099021001 DEPOSITO DE EFECTIVO, DEPOSITANTE: NINOSCA ALCON QUENTA, CONCEPTO: REVERSION DE BOLETA DE HABERES, CUENTA DE DEPOSITO: CUENTA UNICA DEL TESORO</t>
  </si>
  <si>
    <t>00099021001 DEPOSITO DE EFECTIVO, DEPOSITANTE: NINOSCA ALCON QUENTA, CONCEPTO: REVERSION DE BOLETA DE HABER MENSUAL FEBRERO, CUENTA DE DEPOSITO: CUENTA UNICA DEL TESORO</t>
  </si>
  <si>
    <t>00099021001 DEPOSITO DE EFECTIVO, DEPOSITANTE: ELIZABETH MAMANI CALLISAYA, CONCEPTO: DEVOLUCION POR DPH POR EL MES DE FEBRERO 2020 EN EL MINISTERIO DE SALUD SERVICIO 5926001 ITEM 70780, CUENTA DE DEPOSITO: CUENTA UNICA DEL TESORO</t>
  </si>
  <si>
    <t>00099021001 DEP.DE CHEQ.AJENOS,RET.DE CAM.,CONCEPTO: DEVOLUCION DE PLANILLA DE INCAPACIDADES CAJA CORDES,DEP.: CAJA DE SALUD CORDES , PROCEDENCIA: BANCO UNION S.A., CHEQUE: 61443, FECHA DE EMISION:24/03/2026</t>
  </si>
  <si>
    <t>00099021001 DEP.DE CHEQ.AJENOS,RET.DE CAM.,CONCEPTO: INCAPACIDAD,DEP.: CAJA NACIONAL DE SALUD , PROCEDENCIA: BANCO UNION S.A., CHEQUE: 110670, FECHA DE EMISION:10/04/2026</t>
  </si>
  <si>
    <t>00099021001 DEP.DE CHEQ.AJENOS,RET.DE CAM.,CONCEPTO: INCAPACIDAD,DEP.: CAJA NACIONAL DE SALUD , PROCEDENCIA: BANCO UNION S.A., CHEQUE: 110216, FECHA DE EMISION:23/03/2026</t>
  </si>
  <si>
    <t>00099021001 DEP.DE CHEQ.AJENOS,RET.DE CAM.,CONCEPTO: INCAPACIDAD,DEP.: CAJA NACIONAL DE SALUD , PROCEDENCIA: BANCO UNION S.A., CHEQUE: 110225, FECHA DE EMISION:23/03/2026</t>
  </si>
  <si>
    <t>00099021001 DEP.DE CHEQ.AJENOS,RET.DE CAM.,CONCEPTO: INCAPACIDAD,DEP.: CAJA NACIONAL DE SALUD , PROCEDENCIA: BANCO UNION S.A., CHEQUE: 110539, FECHA DE EMISION:08/04/2026</t>
  </si>
  <si>
    <t>00099021001 DEP.DE CHEQ.AJENOS,RET.DE CAM.,CONCEPTO: INCAPACIDAD,DEP.: CAJA NACIONAL DE SALUD , PROCEDENCIA: BANCO UNION S.A., CHEQUE: 110540, FECHA DE EMISION:08/04/2026</t>
  </si>
  <si>
    <t>00099021001 DEP.DE CHEQ.AJENOS,RET.DE CAM.,CONCEPTO: INCAPACIDAD,DEP.: CAJA NACIONAL DE SALUD , PROCEDENCIA: BANCO UNION S.A., CHEQUE: 110541, FECHA DE EMISION:08/04/2026</t>
  </si>
  <si>
    <t>00099021001 DEP.DE CHEQ.AJENOS,RET.DE CAM.,CONCEPTO: INCAPACIDAD,DEP.: CAJA NACIONAL DE SALUD , PROCEDENCIA: BANCO UNION S.A., CHEQUE: 110542, FECHA DE EMISION:08/04/2026</t>
  </si>
  <si>
    <t>00099021001 DEP.DE CHEQ.AJENOS,RET.DE CAM.,CONCEPTO: INCAPACIDAD,DEP.: CAJA NACIONAL DE SALUD , PROCEDENCIA: BANCO UNION S.A., CHEQUE: 110543, FECHA DE EMISION:08/04/2026</t>
  </si>
  <si>
    <t>00099021001 DEP.DE CHEQ.AJENOS,RET.DE CAM.,CONCEPTO: INCAPACIDAD,DEP.: CAJA NACIONAL DE SALUD , PROCEDENCIA: BANCO UNION S.A., CHEQUE: 110544, FECHA DE EMISION:08/04/2026</t>
  </si>
  <si>
    <t>00099021001 DEP.DE CHEQ.AJENOS,RET.DE CAM.,CONCEPTO: INCAPACIDAD,DEP.: CAJA NACIONAL DE SALUD , PROCEDENCIA: BANCO UNION S.A., CHEQUE: 110545, FECHA DE EMISION:08/04/2026</t>
  </si>
  <si>
    <t>00099021001 DEP.DE CHEQ.AJENOS,RET.DE CAM.,CONCEPTO: INCAPACIDAD,DEP.: CAJA NACIONAL DE SALUD , PROCEDENCIA: BANCO UNION S.A., CHEQUE: 110546, FECHA DE EMISION:08/04/2026</t>
  </si>
  <si>
    <t>00099021001 DEP.DE CHEQ.AJENOS,RET.DE CAM.,CONCEPTO: INCAPACIDAD,DEP.: CAJA NACIONAL DE SALUD , PROCEDENCIA: BANCO UNION S.A., CHEQUE: 110547, FECHA DE EMISION:08/04/2026</t>
  </si>
  <si>
    <t>00099021001 DEP.DE CHEQ.AJENOS,RET.DE CAM.,CONCEPTO: INCAPACIDAD,DEP.: CAJA NACIONAL DE SALUD , PROCEDENCIA: BANCO UNION S.A., CHEQUE: 110548, FECHA DE EMISION:08/04/2026</t>
  </si>
  <si>
    <t>00099021001 DEP.DE CHEQ.AJENOS,RET.DE CAM.,CONCEPTO: INCAPACIDAD,DEP.: CAJA NACIONAL DE SALUD , PROCEDENCIA: BANCO UNION S.A., CHEQUE: 110565, FECHA DE EMISION:08/04/2026</t>
  </si>
  <si>
    <t>00099021001 DEP.DE CHEQ.AJENOS,RET.DE CAM.,CONCEPTO: INCAPACIDAD,DEP.: CAJA NACIONAL DE SALUD , PROCEDENCIA: BANCO UNION S.A., CHEQUE: 110549, FECHA DE EMISION:08/04/2026</t>
  </si>
  <si>
    <t>00099021001 DEP.DE CHEQ.AJENOS,RET.DE CAM.,CONCEPTO: INCAPACIDAD,DEP.: CAJA NACIONAL DE SALUD , PROCEDENCIA: BANCO UNION S.A., CHEQUE: 110550, FECHA DE EMISION:08/04/2026</t>
  </si>
  <si>
    <t>00099021001 DEP.DE CHEQ.AJENOS,RET.DE CAM.,CONCEPTO: INCAPACIDAD,DEP.: CAJA NACIONAL DE SALUD , PROCEDENCIA: BANCO UNION S.A., CHEQUE: 110551, FECHA DE EMISION:08/04/2026</t>
  </si>
  <si>
    <t>00099021001 DEP.DE CHEQ.AJENOS,RET.DE CAM.,CONCEPTO: INCAPACIDAD,DEP.: CAJA NACIONAL DE SALUD , PROCEDENCIA: BANCO UNION S.A., CHEQUE: 110664, FECHA DE EMISION:10/04/2026</t>
  </si>
  <si>
    <t>00099021001 DEP.DE CHEQ.AJENOS,RET.DE CAM.,CONCEPTO: INCAPACIDAD,DEP.: CAJA NACIONAL DE SALUD , PROCEDENCIA: BANCO UNION S.A., CHEQUE: 110665, FECHA DE EMISION:10/04/2026</t>
  </si>
  <si>
    <t>00099021001 DEP.DE CHEQ.AJENOS,RET.DE CAM.,CONCEPTO: INCAPACIDAD,DEP.: CAJA NACIONAL DE SALUD , PROCEDENCIA: BANCO UNION S.A., CHEQUE: 110666, FECHA DE EMISION:10/04/2026</t>
  </si>
  <si>
    <t>00099021001 DEP.DE CHEQ.AJENOS,RET.DE CAM.,CONCEPTO: INCAPACIDAD,DEP.: CAJA NACIONAL DE SALUD , PROCEDENCIA: BANCO UNION S.A., CHEQUE: 110667, FECHA DE EMISION:10/04/2026</t>
  </si>
  <si>
    <t>00099021001 DEP.DE CHEQ.AJENOS,RET.DE CAM.,CONCEPTO: INCAPACIDAD,DEP.: CAJA NACIONAL DE SALUD , PROCEDENCIA: BANCO UNION S.A., CHEQUE: 110669, FECHA DE EMISION:10/04/2026</t>
  </si>
  <si>
    <t>00099021001 DEP.DE CHEQ.AJENOS,RET.DE CAM.,CONCEPTO: INCAPACIDAD,DEP.: CAJA NACIONAL DE SALUD , PROCEDENCIA: BANCO UNION S.A., CHEQUE: 110668, FECHA DE EMISION:10/04/2026</t>
  </si>
  <si>
    <t>00099021001 DEP.DE CHEQ.AJENOS,RET.DE CAM.,CONCEPTO: DEPÓSITO,DEP.: RAMON RODRIGUEZ VASQUEZ , PROCEDENCIA: BANCO UNION S.A., CHEQUE: 229053, FECHA DE EMISION:20/04/2026</t>
  </si>
  <si>
    <t>00099021001 DEP.DE CHEQ.AJENOS,RET.DE CAM.,CONCEPTO: INCAPACIDAD,DEP.: CAJA NACIONAL DE SALUD , PROCEDENCIA: BANCO UNION S.A., CHEQUE: 5350, FECHA DE EMISION:26/03/2026</t>
  </si>
  <si>
    <t>00099021001 DEP.DE CHEQ.AJENOS,RET.DE CAM.,CONCEPTO: RETENCION POR COSTO DE PASAJES AEREOS,DEP.: ANH , PROCEDENCIA: BANCO UNION S.A., CHEQUE: 8248, FECHA DE EMISION:17/04/2026</t>
  </si>
  <si>
    <t>NUMERO DE LIBRETA CUT: 00081014202 OPERACIÓN E18 TRANSFERENCIA DEL SISTEMA FINANCIERO A LA CUT TRANSFERENCIA DEVOLUCION DE MULTAS APLICADAS A PROVEEDORES PROYECTO IRB III A SOLICITUD DE ENTEL S.A.</t>
  </si>
  <si>
    <t>PAGO A CAF PRÉSTAMO CFA005702 VCTO. 19-04-2026 POR CUENTA DE TGN , NTI. 21299 VALOR 20-04-2026 CAPITAL USD 9.164.110,97 INTERESES USD 1.215.245,83 CTA. 3987 CUENTA UNICA DEL TESORO LIB. 00099031008 REF.: COMISIONES BANCARIAS</t>
  </si>
  <si>
    <t>PAGO A CAF PRÉSTAMO CFA007357 VCTO. 19-04-2026 POR CUENTA DE TGN , NTI. 21300 VALOR 20-04-2026 CAPITAL USD 3.324.662,16 INTERESES USD 771.541,64 CTA. 3987 CUENTA UNICA DEL TESORO LIB. 00099031008 REF.: COMISIONES BANCARIAS</t>
  </si>
  <si>
    <t>PAGO A FONPLATA PRÉSTAMO BOL 20/2013 VCTO. 18-04-2026 POR CUENTA DE TGN , NTI. 21373 VALOR 20-04-2026 CAPITAL USD 1.458.589,65 INTERESES USD 306.646,03 CTA. 3987 CUENTA UNICA DEL TESORO LIB. 00099021001 REF.: COMISIONES BANCARIAS</t>
  </si>
  <si>
    <t>PAGO A BID PRÉSTAMO 2908/BL-BO VCTO. 18-04-2026 POR CUENTA DE TGN SG NOTA MEFP/VTCP/DGCP/UODP/No.130/2026 DEL 20/04/2026, NTI. 21407 VALOR 20-04-2026 INTERESES USD 10.800,98 CTA. 3987 CUENTA UNICA DEL TESORO LIBRETA 00099021001 REF.: COMISIONES BANCARIAS</t>
  </si>
  <si>
    <t>PAGO A BID PRÉSTAMO 2908/BL-BO VCTO. 18-04-2026 POR CUENTA DE TGN SG NOTA MEFP/VTCP/DGCP/UODP/No.130/2026 DEL 20/04/2026, NTI. 21412 VALOR 20-04-2026 CAPITAL USD 721.951,51 INTERESES USD 522.788,83 CTA. 3987 CUENTA UNICA DEL TESORO LIBRETA 00099021001 REF.: COMISIONES BANCARIAS</t>
  </si>
  <si>
    <t>NUMERO DE LIBRETA CUT: 00099021001 OPERACIÓN E18 TRANSFERENCIA DEL SISTEMA FINANCIERO A LA CUT TRANSFERENCIA PARA RESTITUCION ANTICIPADA DE RECURSOS AL TGN A SOLICITUD DE FIDEICOMISO FIREPRO</t>
  </si>
  <si>
    <t>NUMERO DE LIBRETA CUT: 00099021001 OPERACIÓN E18 TRANSFERENCIA DEL SISTEMA FINANCIERO A LA CUT Transferencia de la Gestora publica de la seguridad Social</t>
  </si>
  <si>
    <t>A:00099021001 Reversión de recursos al GAM Palca,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</si>
  <si>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Padilla,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</si>
  <si>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Monteagudo,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</si>
  <si>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San Pablo de Huacareta,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t>
  </si>
  <si>
    <t>A:00099021001 Reversión de recursos al GAM San Lucas,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</si>
  <si>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Las Carreras, por incumplimiento en la devolución de saldos no ejecutados de Atención de Desastres y/o Emergencias Gestión 2025, en el marco de la Resolución CONARADE N°007/2025 de 23 de mayo de 2025, artículo tercero de la R.M. N°095 de 14 de abril de 2025 e Instructivo para el Cierre Presupuestario, Contable y de Tesorería.</t>
  </si>
  <si>
    <t>A:00099021001 Reversión de recursos al GAM Viacha,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t>
  </si>
  <si>
    <t>A:00099021001 Reversión de recursos al GAM Collana,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</si>
  <si>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Combaya,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</si>
  <si>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Achacachi,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</si>
  <si>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Caquiaviri,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t>
  </si>
  <si>
    <t>A:00099021001 Reversión de recursos al GAM Ayata, por incumplimiento en la devolución de saldos no ejecutados de Atención de Desastres y/o Emergencias Gestión 2025, en el marco de las Resoluciones CONARADE N°005 de 15 de abril de 2025, N°007/2025 y Nº 008/2025 de 23 de mayo de 2025, artículo tercero de la R.M. N°095 de 14 de abril de 2025 e Instructivo para el Cierre Presupuestario, Contable y de Tesorería.</t>
  </si>
  <si>
    <t>A:00099021001 Reversión de recursos al GAM Comanche,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</si>
  <si>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Luribay,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</si>
  <si>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Apolo,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</si>
  <si>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Santiago de Callapa,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</si>
  <si>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Pelechuco,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</si>
  <si>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Irupana (Villa de Lanza),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</si>
  <si>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Batallas,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t>
  </si>
  <si>
    <t>A:00099021001 Reversión de recursos al GAM Teoponte,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</si>
  <si>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Taraco,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</si>
  <si>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A:00099021001 Reversión de recursos al GAM Huarina,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</si>
  <si>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Huatajata, por incumplimiento en la devolución de saldos no ejecutados de Atención de Desastres y/o Emergencias Gestión 2025, en el marco de la Resolución CONARADE N°007/2025 de 23 de mayo de 2025, artículo tercero de la R.M. N°095 de 14 de abril de 2025 e Instructivo para el Cierre Presupuestario, Contable y de Tesorería.</t>
  </si>
  <si>
    <t>A:00099021001 Reversión de recursos al GAM Anzaldo,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</si>
  <si>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Chimoré,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t>
  </si>
  <si>
    <t>A:00099021001 Reversión de recursos al GAM Alalay, por incumplimiento en la devolución de saldos no ejecutados de Atención de Desastres y/o Emergencias Gestión 2025, en el marco de las Resoluciones CONARADE N°007/2025 de 23 de mayo de 2025, artículo tercero de la R.M. N°095 de 14 de abril de 2025 e Instructivo para el Cierre Presupuestario, Contable y de Tesorería.</t>
  </si>
  <si>
    <t>A:00099021001 Reversión de recursos al GAM El Choro, por incumplimiento en la devolución de saldos no ejecutados de Atención de Desastres y/o Emergencias Gestión 2025, en el marco de las Resoluciones CONARADE N°005 de 15 de abril de 2025, artículo tercero de la R.M. N°095 de 14 de abril de 2025 e Instructivo para el Cierre Presupuestario, Contable y de Tesorería.</t>
  </si>
  <si>
    <t>A:00099021001 Reversión de recursos al GAM Santuario de Quillacas,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</si>
  <si>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Santiago de Huari,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</si>
  <si>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Ocurí,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t>
  </si>
  <si>
    <t>A:00099021001 Reversión de recursos al GAM Caripuyo,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</si>
  <si>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Tomave,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t>
  </si>
  <si>
    <t>A:00099021001 Reversión de recursos al GAM El Torno,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t>
  </si>
  <si>
    <t>A:00099021001 Reversión de recursos al GAM San Carlos,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t>
  </si>
  <si>
    <t>A:00099021001 Reversión de recursos al GAM San Miguel (San Miguel de Velasco),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</si>
  <si>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Boyuibe,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</si>
  <si>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Pampa Grande,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</si>
  <si>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A:00099021001 Reversión de recursos al GAM Yapacaní, por incumplimiento en la devolución de saldos no ejecutados de Atención de Emergencias y/o Desastres Gestión 2025, en el marco de las Resoluciones CONARADE N°005/2025 de 15 de abril de 2025, N°007/2025 de 23 de mayo de 2025 y N°026/2025 de 17 de octubre de 2025, artículo tercero de la R.M. N°095 de 14 de abril de 2025 e Instructivo para el Cierre Presupuestario, Contable y de Tesorería.</t>
  </si>
  <si>
    <t>A:00099021001 Reversión de recursos al GAM Mairana,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</si>
  <si>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General Agustín Saavedra,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t>
  </si>
  <si>
    <t>A:00099021001 Reversión de recursos al GAM Okinawa Uno, por incumplimiento en la devolución de saldos no ejecutados de Atención de Emergencias y/o Desastres Gestión 2025,en el marco de las Resoluciones CONARADE N°005/2025 de 15 de abril de 2025 y N°026/2025 de 17 de octubre de 2025, artículo tercero de la R.M. N°095 de 14 de abril de 2025 e Instructivo para el Cierre Presupuestario, Contable y de Tesorería.</t>
  </si>
  <si>
    <t>A:00099021001 Reversión de recursos al GAM Mineros,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t>
  </si>
  <si>
    <t>A:00099021001 Reversión de recursos al GAM Cuatro Cañadas,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t>
  </si>
  <si>
    <t>A:00099021001 Reversión de recursos al GAM San Pedro,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t>
  </si>
  <si>
    <t>A:00099021001 Reversión de recursos al GAM Fernández Alonso,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t>
  </si>
  <si>
    <t>A:00099021001 Reversión de recursos al GAM San Borja,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t>
  </si>
  <si>
    <t>A:00099021001 Reversión de recursos al GAM Reyes,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</si>
  <si>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Santa Rosa,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</si>
  <si>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A:00099021001 Reversión de recursos al GAM San Ignacio,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</si>
  <si>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Santa Ana,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</si>
  <si>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A:00099021001 Reversión de recursos al GAM Baures,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</si>
  <si>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A:00099021001 Reversión de recursos al GAM Bolpebra,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</si>
  <si>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A:00099021001 Reversión de recursos al GAM Filadelfia,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t>
  </si>
  <si>
    <t>A:00099021001 Reversión de recursos al GAD del Beni, por incumplimiento en la devolución de saldos no ejecutados de Atención de Emergencias y/o Desastres Gestión 2025, en el marco de la Resolución CONARADE N°019/2025 de 25 de julio de 2025, artículo tercero de la R.M. N°095 de 14 de abril de 2025 e Instructivo para el Cierre Presupuestario, Contable y de Tesorería.</t>
  </si>
  <si>
    <t>A:00099021001 Reversión de recursos al Servicio de Encauzamiento de Ríos, por incumplimiento en la devolución de saldos no ejecutados de Atención de Emergencias y/o Desastres Gestión 2025, en el marco de la Resolución CONARADE N°011/2025 de 23 de mayo de 2025, artículo tercero de la R.M. N°095 de 14 de abril de 2025 e Instructivo para el Cierre Presupuestario, Contable y de Tesorería.</t>
  </si>
  <si>
    <t>A:00099021001 GAIOC DE SALINAS, TRANSFERENCIA DE RECUPERACIONES SEGUN NOTA GEF-LCR-JSZ-0462-NOT/26 POR CONCEPTO DE PAGO DE CAPITAL E INTERESES DE ACUERDO A CONTRATO DE FIDEICOMISO “PROYECTOS DE INVERSION PUBLICA” (PIP) FIRMADO ENTRE MINISTERIO DE PLANIFICACION Y EL FNDR.</t>
  </si>
  <si>
    <t>00221022001 DEPOSITO DE EFECTIVO, DEPOSITANTE: EMPRESA MINERA GOLDEN MULE S.A., CONCEPTO: FUERA DE PLAZO, CUENTA DE DEPOSITO: CUENTA UNICA DEL TESORO</t>
  </si>
  <si>
    <t>00081011101 DEPOSITO DE EFECTIVO, DEPOSITANTE: GROVER BAUTISTA SUXO, CONCEPTO: PERDIDA DE CREDENCIAL, CUENTA DE DEPOSITO: CUENTA UNICA DEL TESORO</t>
  </si>
  <si>
    <t>00099021001 DEPOSITO DE EFECTIVO, DEPOSITANTE: NILTON HERRERA UZIN, CONCEPTO: REVERSION POR COMBUSTIBLE NO UTILIZADO, ELECCIONES SUBNACIONALES PREV. N° 71110, CUENTA DE DEPOSITO: CUENTA UNICA DEL TESORO</t>
  </si>
  <si>
    <t>00099021001 DEPOSITO DE EFECTIVO, DEPOSITANTE: NILTON HERRERA UZIN, CONCEPTO: REVERSION POR ALIMENTACION Y OTROS, ELECCIONES SUBNACIONALES PREV. N° 71110, CUENTA DE DEPOSITO: CUENTA UNICA DEL TESORO</t>
  </si>
  <si>
    <t>A:00099021001 Reversión de recursos al GAM Ingavi (Humaita),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t>
  </si>
  <si>
    <t>00099021001 DEPOSITO DE EFECTIVO, DEPOSITANTE: DELGADILLO RODRIGUEZ ALVARO FELIX, CONCEPTO: REV SALDOS NO EJECUTADOS COMBUSTIBLE ELECC. SUB NACIONALES PREV. 71110, CUENTA DE DEPOSITO: CUENTA UNICA DEL TESORO</t>
  </si>
  <si>
    <t>00099021001 DEPOSITO DE EFECTIVO, DEPOSITANTE: DELGADILLO RODRIGUEZ ALVARO FELIX, CONCEPTO: REV SALDOS NO EJECUTADOS ALIMENTACION ELECC. SUB NACIONALES PREV. 71110, CUENTA DE DEPOSITO: CUENTA UNICA DEL TESORO</t>
  </si>
  <si>
    <t>00099021001 DEPOSITO DE EFECTIVO, DEPOSITANTE: MARIA SOLEDAD CHINO MAMANI CI 6785524 LP, CONCEPTO: DEVOLUCION CONTRATO DGSU-016/2018 DE LA EX - BECARIA MARIA SOLEDAD CHINO MAMANI, CUENTA DE DEPOSITO: CUENTA UNICA DEL TESORO</t>
  </si>
  <si>
    <t>00099021001 DEP.DE CHEQ.AJENOS,RET.DE CAM.,CONCEPTO: INCAPACIDAD,DEP.: CAJA NACIONAL DE SALUD , PROCEDENCIA: BANCO UNION S.A., CHEQUE: 12736, FECHA DE EMISION:15/04/2026</t>
  </si>
  <si>
    <t>00253014124 DEP.DE CHEQ.AJENOS,RET.DE CAM.,CONCEPTO: PROY CONST SIST DE RIEGO CHUÑAVI PUCARANI,DEP.: EMAGUA , PROCEDENCIA: BANCO UNION S.A., CHEQUE: 1949, FECHA DE EMISION:20/04/2026</t>
  </si>
  <si>
    <t>00253014115 DEP.DE CHEQ.AJENOS,RET.DE CAM.,CONCEPTO: COMISIONES DE COMPROMISO PROY ALCANTARILLADO SANITARIO SAN LORENZO,DEP.: EMAGUA , PROCEDENCIA: BANCO UNION S.A., CHEQUE: 1946, FECHA DE EMISION:20/04/2026</t>
  </si>
  <si>
    <t>00253014204 DEP.DE CHEQ.AJENOS,RET.DE CAM.,CONCEPTO: TRANSF INTERESES CONST AMPL YMEJ SIST DE AGUA POTABLE CAMPO DE VASCO Y COLON SUD,DEP.: EMAGUA , PROCEDENCIA: BANCO UNION S.A., CHEQUE: 1947, FECHA DE EMISION:20/04/2026</t>
  </si>
  <si>
    <t>A:00099021001 Reversión de recursos al GAM Santa Rosa del Sara,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t>
  </si>
  <si>
    <t>PAGO A FONPLATA PRÉSTAMO BOL 27/2016 VCTO. 22-04-2026 POR CUENTA DE TGN , NTI. 21469 VALOR 22-04-2026 CAPITAL USD 1.319.216,76 INTERESES USD 551.026,05 COMISIONES USD 57.731,99 CTA. 3987 CUENTA UNICA DEL TESORO LIB. 00099021001 REF.: COMISIONES BANCARIAS</t>
  </si>
  <si>
    <t>NUMERO DE LIBRETA CUT: 00099021001 OPERACIÓN E75 TRANSFERENCIA DE LA CUENTA FISCAL BUN A LA CUT EN MN TRANSF.FDOS.AL.BCB SG.SOL.GOBIERNO AUTONOMO DE BUENA VISTA CITE: S.D.7G.A.M.B.V./NÂ°OF 0190/2026 CUENTA CUT 3987 LIBRETA NÂ° 00099021001 TGN Â¿ RECURSOS ORDINARIOS</t>
  </si>
  <si>
    <t>A:00099021001 GAM DE YUNCHARA,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</si>
  <si>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ALALAY,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</si>
  <si>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VILLA MOJOCOYA, TRANSFERENCIA DE RECUPERACIONES SEGUN NOTA GEF-LCR-DTC-0436-NOT/26 POR CONCEPTO DE PAGO DE CAPITAL E INTERESES DE ACUERDO A CONTRATO DE FIDEICOMISO &amp;quot;PROGRAMA APOYO A LA EJECUCION DE LA INVERSION PUBLICA&amp;quot; (AEIP) FIRMADO ENTRE MINISTERIO DE PLANIFICACION Y EL FNDR.</t>
  </si>
  <si>
    <t>TRANSFERENCIA DEL EXTERIOR SEGUN SWIFT NO. 4514 DE FECHA 22/04/2026 ORDENANTE: TRANSPORTES AÉREOS BOLIVIANOS LIB. 00525012001 LBP-TRANSPORTES AEREOS BOLIVIANOS (4030001162)</t>
  </si>
  <si>
    <t>A:00099021001 GAM DE CHIMORE,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</si>
  <si>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GAD DE SANTA CRUZ,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</si>
  <si>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SAN LORENZO,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</si>
  <si>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VILLA TURANI,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</si>
  <si>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GAD DE ORURO,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</si>
  <si>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GAD DE ORURO,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</si>
  <si>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YAMPARAEZ,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</si>
  <si>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UYUNI,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</si>
  <si>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VILLA AZURDUY,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</si>
  <si>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SAN PEDRO DE QUEMES,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</si>
  <si>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VILLA SERRANO,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</si>
  <si>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PAILON,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</si>
  <si>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HUAYLLAMARCA (SANTIAGO DE HUAYLLAMARCA),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</si>
  <si>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</si>
  <si>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CUEVO,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</si>
  <si>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BETANZOS,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</si>
  <si>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CALACOTO,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</si>
  <si>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ANZALDO, TRANSFERENCIA DE RECUPERACIONES SEGUN NOTA GEF-LCR-DYF-0474-NOT/26 POR CONCEPTO DE PAGO DE CAPITAL E INTERESES DE ACUERDO A CONTRATO DE FIDEICOMISO &amp;quot;FINANCIAMIENTO DE APOYO A LA REACTIVACION DE LA INVERSIÓN PUBLICA” (FARIP) FIRMADO ENTRE EL MPD Y EL FNDR.</t>
  </si>
  <si>
    <t>00041267010 DEPOSITO DE EFECTIVO, DEPOSITANTE: DAVID CARDOZO REVOLLO, CONCEPTO: DEVOLUCION DE RECURSOS, CUENTA DE DEPOSITO: CUENTA UNICA DEL TESORO</t>
  </si>
  <si>
    <t>00099021001 DEPOSITO DE EFECTIVO, DEPOSITANTE: GAM TOLEDO, CONCEPTO: DEPÓSITO, CUENTA DE DEPOSITO: CUENTA UNICA DEL TESORO</t>
  </si>
  <si>
    <t>00099021001 DEPOSITO DE EFECTIVO, DEPOSITANTE: BPE-II CNL OSCAR MOSCOSO, CONCEPTO: REVERSION, CUENTA DE DEPOSITO: CUENTA UNICA DEL TESORO</t>
  </si>
  <si>
    <t>00099021001 DEPOSITO DE EFECTIVO, DEPOSITANTE: FREDDY JOSE MARTINEZ VERA, CONCEPTO: PERCEPCION INDEBIDA DEL BONO DE FRONTERA, CUENTA DE DEPOSITO: CUENTA UNICA DEL TESORO/DJBR</t>
  </si>
  <si>
    <t>00099021001 DEPOSITO DE EFECTIVO, DEPOSITANTE: MARYLIA AURORA ARIAS COPANA, CONCEPTO: CAJA MES DE MARZO 882 BS, CUENTA DE DEPOSITO: CUENTA UNICA DEL TESORO/DJBR</t>
  </si>
  <si>
    <t>00099021001 DEPOSITO DE EFECTIVO, DEPOSITANTE: ARCADIA SOTO DE VASQUEZ, CONCEPTO: DEVOLUCION DE LA PRESUNTA PERCEPCION EL ESCALAFON AL MERITO DEL TRABAJADOR EN SALUD 2%, CUENTA DE DEPOSITO: CUENTA UNICA DEL TESORO</t>
  </si>
  <si>
    <t>00099021001 DEPOSITO DE EFECTIVO, DEPOSITANTE: PERCY RAUL CARRASCO RIVAS, CONCEPTO: PAGO DE SERVICIO DE AGUA, CUENTA DE DEPOSITO: CUENTA UNICA DEL TESORO/DJBR</t>
  </si>
  <si>
    <t>00046021109 DEPOSITO DE EFECTIVO, DEPOSITANTE: MARIO ESEQUIEL SANDOVAL TRUJILLO, CONCEPTO: ,, CUENTA DE DEPOSITO: CUENTA UNICA DEL TESORO</t>
  </si>
  <si>
    <t>00249012001 DEPOSITO DE EFECTIVO, DEPOSITANTE: CLAUDIA CARVAJAL DORADO, CONCEPTO: DEVOLUCION DE FONDOS, CUENTA DE DEPOSITO: CUENTA UNICA DEL TESORO</t>
  </si>
  <si>
    <t>00099021001 DEPOSITO DE EFECTIVO, DEPOSITANTE: JUAN MAMANI DORADO, CONCEPTO: REVERSION DE BOLETA HABER MENSUAL, CUENTA DE DEPOSITO: CUENTA UNICA DEL TESORO/DJBR</t>
  </si>
  <si>
    <t>00862012001 DEP.DE CHEQ.AJENOS,RET.DE CAM.,CONCEPTO: DEVOLUCION DE PASAJES AEREOS GESTION 2025 A FAVOR DE FNDR,DEP.: ROSSIE ALEXANDRA COCA RIVERA , PROCEDENCIA: BANCO UNION S.A., CHEQUE: 21337, FECHA DE EMISION:17/04/2026</t>
  </si>
  <si>
    <t>00099021001 DEP.DE CHEQ.AJENOS,RET.DE CAM.,CONCEPTO: INDEMNIZACION POR SINIESTRO CAMARA DE SENADORES,DEP.: UNIBIENES SEGUROS Y REASEGUROS PATRIMONIALES SA , PROCEDENCIA: BANCO UNION S.A., CHEQUE: 7134, FECHA DE EMISION:23/04/2026</t>
  </si>
  <si>
    <t>00585012002 DEP.DE CHEQ.AJENOS,RET.DE CAM.,CONCEPTO: DEPÓSITOS CAJA PETROLERA DE SALUD,DEP.: ABE - VENTA DE SERVICIOS COMUNICACION , PROCEDENCIA: BANCO UNION S.A., CHEQUE: 1895, FECHA DE EMISION:22/04/2026</t>
  </si>
  <si>
    <t>00585012002 DEP.DE CHEQ.AJENOS,RET.DE CAM.,CONCEPTO: DEPÓSITOS CAJA ´PETROLERA DE SALUD,DEP.: ABE - VENTA DE SERVICIOS COMUNICACION , PROCEDENCIA: BANCO UNION S.A., CHEQUE: 1894, FECHA DE EMISION:22/04/2026</t>
  </si>
  <si>
    <t>00099021001 DEP.DE CHEQ.AJENOS,RET.DE CAM.,CONCEPTO: DEVOLUCION DE RECURSOS PLANILLAS POR INCAPACIDAD TEMPORAL,DEP.: OPERADORA DEL TREN METROPOLITANO DE CBBA - MI TREN , PROCEDENCIA: BANCO UNION S.A., CHEQUE: 60291, FECHA DE EMISION:31/03/2026</t>
  </si>
  <si>
    <t>00099021001 DEP.DE CHEQ.AJENOS,RET.DE CAM.,CONCEPTO: DEVOLUCION DE RECURSOS PLANILLAS POR INCAPACIDAD TEMPORAL,DEP.: OPERADORA DEL TREN METROPOLITANO DE CBBA- MITREN , PROCEDENCIA: BANCO UNION S.A., CHEQUE: 61434, FECHA DE EMISION:24/03/2026</t>
  </si>
  <si>
    <t>NUMERO DE LIBRETA CUT: 00099021001 OPERACIÓN E18 TRANSFERENCIA DEL SISTEMA FINANCIERO A LA CUT TRANSFERENCIA PARA PAGO DE TASA DE CONTRAPRESTACION GESTION 2025 A SOLICITUD DE : FERROVIARIA ORIENTAL S.A.</t>
  </si>
  <si>
    <t>00099021001 DEPOSITO DE EFECTIVO, DEPOSITANTE: VALERIA CLAUDIA ANTEZANA RIVERO, CONCEPTO: DEVOLUCION DE IMPORTE POR SERVICIO SIN GOCE DE HABERES DE DICIEMBRE 2025, CUENTA DE DEPOSITO: CUENTA UNICA DEL TESORO/DJBR</t>
  </si>
  <si>
    <t>00099021001 DEPOSITO DE EFECTIVO, DEPOSITANTE: SEDERI - LP, CONCEPTO: PAGO DE SERVICIO DE AGUA DEL MES DE DICIEMBRE DE 2025, CUENTA DE DEPOSITO: CUENTA UNICA DEL TESORO</t>
  </si>
  <si>
    <t>00099021001 DEPOSITO DE EFECTIVO, DEPOSITANTE: SEDERI - LP, CONCEPTO: PAGO DE SERVICIO DE AGUA DEL MES DE ENERO DE 2026, CUENTA DE DEPOSITO: CUENTA UNICA DEL TESORO</t>
  </si>
  <si>
    <t>00099021001 DEPOSITO DE EFECTIVO, DEPOSITANTE: AIDALUZ MICAELA TUDELA VARGAS, CONCEPTO: INTERES MORATORIO SERVICIO DE GAS MES DE MARZO, CUENTA DE DEPOSITO: CUENTA UNICA DEL TESORO/DJBR</t>
  </si>
  <si>
    <t>00292012001 DEPOSITO DE EFECTIVO, DEPOSITANTE: PAOLA AMPARO QUISPE CONDE, CONCEPTO: PAGO INDEBIDO DE SUELDOS ENERO 2026 REGIONAL COCHABAMBA, CUENTA DE DEPOSITO: CUENTA UNICA DEL TESORO</t>
  </si>
  <si>
    <t>00099021001 DEPOSITO DE EFECTIVO, DEPOSITANTE: GENARO MAMANI LAURA, CONCEPTO: DEVOLUCION, CUENTA DE DEPOSITO: CUENTA UNICA DEL TESORO/DJBR</t>
  </si>
  <si>
    <t>00253014117 DEP.DE CHEQ.AJENOS,RET.DE CAM.,CONCEPTO: 2DA TRANSF GAM TOTORA CONST LAIME TORO,DEP.: GAM TOTORA , PROCEDENCIA: BANCO UNION S.A., CHEQUE: 1952, FECHA DE EMISION:23/04/2026</t>
  </si>
  <si>
    <t>00253014120 DEP.DE CHEQ.AJENOS,RET.DE CAM.,CONCEPTO: GAM TORO TORO - CONST RIEGO LA MADERA PRESAS CAF,DEP.: GAM TORO TORO , PROCEDENCIA: BANCO UNION S.A., CHEQUE: 1951, FECHA DE EMISION:23/04/2026</t>
  </si>
  <si>
    <t>00099021001 DEP.DE CHEQ.AJENOS,RET.DE CAM.,CONCEPTO: DEPÓSITO,DEP.: WEIMAR HERNAN ARAMAYO ESCARAY , PROCEDENCIA: BANCO UNION S.A., CHEQUE: 229090, FECHA DE EMISION:24/04/2026</t>
  </si>
  <si>
    <t>00234012001 DEP.DE CHEQ.AJENOS,RET.DE CAM.,CONCEPTO: DEV POR FALTANTE DE MAT. Y SUMINISTRO EN ALM. SEGUN NOTA SGMDAF UFI UNI88/2026,DEP.: SERGEOMIN , PROCEDENCIA: BANCO UNION S.A., CHEQUE: 2185, FECHA DE EMISION:22/04/2026</t>
  </si>
  <si>
    <t>00099021001 DEPOSITO DE EFECTIVO, DEPOSITANTE: WILLIAMS EDUARDO RAMIREZ CANAVIRI, CONCEPTO: DEVOLUCION BONO DE FRONTERA, CUENTA DE DEPOSITO: CUENTA UNICA DEL TESORO/DJBR</t>
  </si>
  <si>
    <t>||RESPUESTA A DEBITO DEL BANQUERO SG MJE SWIFT NO. 4623 DE LA FECHA, COBRO COMISIONES DEL BANQUERO POR TRANSF. AL EXT. POR EUR 12.000.- A F/UNION INTERNATIONALE DU GAZ F.V. 19/09/2025 SG SOL. 056636-24703 YPFB REF:MEMBRESIA YPFB GESTION 2025 OP DUER 128 2025 PRO 626. LIB.00513012003 LBP-YPFB (2011349681373)</t>
  </si>
  <si>
    <t>||RESPUESTA A DEBITO DEL BANQUERO SG MJE SWIFT NO. 4623 DE LA FECHA, COBRO COMISIONES DEL BANQUERO POR TRANSF. AL EXT. POR EUR 12.000.- A F/UNION INTERNATIONALE DU GAZ F.V. 19/09/2025 SG SOL. 056636-24703 YPFB REF:MEMBRESIA YPFB GESTION 2025 OP DUER 128 2025 PRO 626. CARGO LIB.00513012003 LBP-YPFB (2011349681373), UTILES DE ESCRITORIO</t>
  </si>
  <si>
    <t>00099021001 DEPOSITO DE EFECTIVO, DEPOSITANTE: CARMEN JUANA ARAMAYO URIA, CONCEPTO: PAGO FACTURA NAABOL, CUENTA DE DEPOSITO: CUENTA UNICA DEL TESORO/DJBR</t>
  </si>
  <si>
    <t>00099021001 DEPOSITO DE EFECTIVO, DEPOSITANTE: ANDREA BERENICE GUISBERT FLOR, CONCEPTO: PAGO FACTURA NAABOL, CUENTA DE DEPOSITO: CUENTA UNICA DEL TESORO/DJBR</t>
  </si>
  <si>
    <t>00099021001 DEPOSITO DE EFECTIVO, DEPOSITANTE: LEANDRO APAZA MAMANI, CONCEPTO: REVERSION DE BOLETA HABER MENSUAL, CUENTA DE DEPOSITO: CUENTA UNICA DEL TESORO/DJBR</t>
  </si>
  <si>
    <t>00099021001 DEPOSITO DE EFECTIVO, DEPOSITANTE: PAOLA LOPEZ ZEBALLOS, CONCEPTO: DEVOLUCION DE DIFERENCIA AEREA, CUENTA DE DEPOSITO: CUENTA UNICA DEL TESORO/DJBR</t>
  </si>
  <si>
    <t>00099021001 DEPOSITO DE EFECTIVO, DEPOSITANTE: HUGO CESAR LEON LA FAYE, CONCEPTO: DEV. DE VIATICOS, CUENTA DE DEPOSITO: CUENTA UNICA DEL TESORO/DJBR</t>
  </si>
  <si>
    <t>00099021001 DEPOSITO DE EFECTIVO, DEPOSITANTE: JHOEL ANGEL FLORES GUTIERREZ, CONCEPTO: DEV. DE VIATICOS, CUENTA DE DEPOSITO: CUENTA UNICA DEL TESORO/DJBR</t>
  </si>
  <si>
    <t>00046171101 DEPOSITO DE EFECTIVO, DEPOSITANTE: LOLITA NATURELL, CONCEPTO: SANCION PECUNIARIA, CUENTA DE DEPOSITO: CUENTA UNICA DEL TESORO</t>
  </si>
  <si>
    <t>00099021001 DEP.DE CHEQ.AJENOS,RET.DE CAM.,CONCEPTO: DEPÓSITO,DEP.: MARISOL COLQUE FLORES , PROCEDENCIA: BANCO UNION S.A., CHEQUE: 229092, FECHA DE EMISION:27/04/2026</t>
  </si>
  <si>
    <t>00099021001 DEP.DE CHEQ.AJENOS,RET.DE CAM.,CONCEPTO: DEPÓSITO,DEP.: TEOFILO CARO GUTIERREZ , PROCEDENCIA: BANCO UNION S.A., CHEQUE: 229107, FECHA DE EMISION:27/04/2026</t>
  </si>
  <si>
    <t>00099021001 DEP.DE CHEQ.AJENOS,RET.DE CAM.,CONCEPTO: DEPÓSITO,DEP.: SIMON YAPURA MORALES , PROCEDENCIA: BANCO UNION S.A., CHEQUE: 229102, FECHA DE EMISION:27/04/2026</t>
  </si>
  <si>
    <t>00099021001 DEP.DE CHEQ.AJENOS,RET.DE CAM.,CONCEPTO: DEPÓSITO,DEP.: ABEL GARCIA OLMOS , PROCEDENCIA: BANCO UNION S.A., CHEQUE: 229103, FECHA DE EMISION:27/04/2026</t>
  </si>
  <si>
    <t>NUMERO DE LIBRETA CUT: 00099021001 OPERACIÓN E18 TRANSFERENCIA DEL SISTEMA FINANCIERO A LA CUT TRANSFERENCIA RESTITUCION ANTICIPADA DE RECURSOS AL TGN A SOLICITUD DE FIDEICOMISO FIREPRO INVERSIONES</t>
  </si>
  <si>
    <t>NUMERO DE LIBRETA CUT: 00099021001 OPERACIÓN E18 TRANSFERENCIA DEL SISTEMA FINANCIERO A LA CUT TRANSFERENCIA PARA RESTITUCION ANTICIPADA DE RECURSOS AL TGN A LASOLICITUD DE FIDEICOMISO FIREPRO</t>
  </si>
  <si>
    <t>NUMERO DE LIBRETA CUT: 00099021001 OPERACIÓN E75 TRANSFERENCIA DE LA CUENTA FISCAL BUN A LA CUT EN MN TRANSF.FDOS.AL.BCB SG.SOL.GOBIERNO AUTONOMO DEPARTAMENTAL DE POTOSI SG. CITE:/GADP/SAF/NÂ°243/2026, CUENTA CUT 3987 LIBRETA NÂ°00099021001 TGN Â¿ RECURSOS ORDINARIOS</t>
  </si>
  <si>
    <t>NUMERO DE LIBRETA CUT: 00302014201 OPERACIÓN E75 TRANSFERENCIA DE LA CUENTA FISCAL BUN A LA CUT EN MN TRANSF.FDOS.AL.BCB SG.SOL.SEDERI POTOSI - FONDO ROTATIVO SG.NOTA CITE:SEDERI/PT/97/2026, CUENTA CUT 3987 LIBRETA NÂ° 00302014201 SEDERI POTOSI</t>
  </si>
  <si>
    <t>A:00099021001 GAM DE SAN BENITO (VILLA JOSE QUINTIN MENDOZA),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</si>
  <si>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OMEREQUE,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</si>
  <si>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PRESTO, TRANSFERENCIA DE RECUPERACIONES SEGUN NOTA GEF-LCR-DYF-0474-NOT/26 POR CONCEPTO DE PAGO DE INTERESES DE ACUERDO A CONTRATO DE FIDEICOMISO &amp;quot;FINANCIAMIENTO DE APOYO A LA REACTIVACION DE LA INVERSIÓN PUBLICA” (FARIP) FIRMADO ENTRE EL MPD Y EL FNDR.</t>
  </si>
  <si>
    <t>A:00099021001 GAM DE ORURO,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</si>
  <si>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INQUISIVI,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</si>
  <si>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FERNANDEZ ALONSO,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</si>
  <si>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COROICO,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</si>
  <si>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HUANUNI,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</si>
  <si>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CARANAVI, TRANSFERENCIA DE RECUPERACIONES SEGUN NOTA GEF-LCR-DYF-0474-NOT/26 POR CONCEPTO DE PAGO DE INTERESES DE ACUERDO A CONTRATO DE FIDEICOMISO &amp;quot;FINANCIAMIENTO DE APOYO A LA REACTIVACION DE LA INVERSIÓN PUBLICA” (FARIP) FIRMADO ENTRE EL MPD Y EL FNDR.</t>
  </si>
  <si>
    <t>A:00099021001 GAM DE ARBIETO,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</si>
  <si>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BENI, TRANSFERENCIA DE RECUPERACIONES SEGUN NOTA GEF-LCR-DYF-0474-NOT/26 POR CONCEPTO DE PAGO DE CAPITAL E INTERESES DE ACUERDO A CONTRATO DE FIDEICOMISO &amp;quot;FINANCIAMIENTO DE APOYO A LA REACTIVACION DE LA INVERSIÓN PUBLICA” (FARIP) FIRMADO ENTRE EL MPD Y EL FNDR.</t>
  </si>
  <si>
    <t>A:00099021001 UNIVERSIDAD AUTONOMA TOMAS FRIAS, TRANSFERENCIA DE RECUPERACIONES SEGUN NOTA GEF-LCR-JSZ-0434-NOT/26 POR CONCEPTO DE PAGO DE CAPITAL E INTERESES DE ACUERDO A CONTRATO DE FIDEICOMISO &amp;quot;FINANCIAMIENTO UNIVERSIDADES PUBLICAS AUTONOMAS” FIRMADO ENTRE EL MPD Y EL FNDR.</t>
  </si>
  <si>
    <t>A:00099021001 GAD DE COCHABAMBA, TRANSFERENCIA DE RECUPERACIONES SEGUN NOTA GEF-LCR-DYF-0474-NOT/26 POR CONCEPTO DE PAGO DE INTERESES DE ACUERDO A CONTRATO DE FIDEICOMISO &amp;quot;FINANCIAMIENTO DE APOYO A LA REACTIVACION DE LA INVERSIÓN PUBLICA” (FARIP) FIRMADO ENTRE EL MPD Y EL FNDR.</t>
  </si>
  <si>
    <t>A:00099021001 GAD DE COCHABAMBA,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</si>
  <si>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YUNCHARA,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</si>
  <si>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YAPACANI,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</si>
  <si>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VILLA ZUDAÑEZ (TACOPAYA),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</si>
  <si>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MOJOCOYA, TRANSFERENCIA DE RECUPERACIONES SEGUN NOTA GEF-LCR-DYF-0474-NOT/26 POR CONCEPTO DE PAGO DE INTERESES DE ACUERDO A CONTRATO DE FIDEICOMISO &amp;quot;FINANCIAMIENTO DE APOYO A LA REACTIVACION DE LA INVERSIÓN PUBLICA” (FARIP) FIRMADO ENTRE EL MPD Y EL FNDR.</t>
  </si>
  <si>
    <t>A:00099021001 GAM DE MOJOCOYA,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</si>
  <si>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TOMINA, TRANSFERENCIA DE RECUPERACIONES SEGUN NOTA GEF-LCR-DYF-0474-NOT/26 POR CONCEPTO DE PAGO DE INTERESES DE ACUERDO A CONTRATO DE FIDEICOMISO &amp;quot;FINANCIAMIENTO DE APOYO A LA REACTIVACION DE LA INVERSIÓN PUBLICA” (FARIP) FIRMADO ENTRE EL MPD Y EL FNDR.</t>
  </si>
  <si>
    <t>A:00099021001 GAM DE VILLA GUALBERTO VILLARROEL, TRANSFERENCIA DE RECUPERACIONES SEGUN NOTA GEF-LCR-DYF-0474-NOT/26 POR CONCEPTO DE PAGO DE INTERESES DE ACUERDO A CONTRATO DE FIDEICOMISO &amp;quot;FINANCIAMIENTO DE APOYO A LA REACTIVACION DE LA INVERSIÓN PUBLICA” (FARIP) FIRMADO ENTRE EL MPD Y EL FNDR.</t>
  </si>
  <si>
    <t>A:00099021001 GAM DE TIRAQUE,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</si>
  <si>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SORACACHI, TRANSFERENCIA DE RECUPERACIONES SEGUN NOTA GEF-LCR-DYF-0474-NOT/26 POR CONCEPTO DE PAGO DE INTERESES DE ACUERDO A CONTRATO DE FIDEICOMISO &amp;quot;FINANCIAMIENTO DE APOYO A LA REACTIVACION DE LA INVERSIÓN PUBLICA” (FARIP) FIRMADO ENTRE EL MPD Y EL FNDR.</t>
  </si>
  <si>
    <t>A:00099021001 GAM DE TINGUIPAYA,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</si>
  <si>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TARIJA,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</si>
  <si>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SOPACHUY, TRANSFERENCIA DE RECUPERACIONES SEGUN NOTA GEF-LCR-DYF-0474-NOT/26 POR CONCEPTO DE PAGO DE INTERESES DE ACUERDO A CONTRATO DE FIDEICOMISO &amp;quot;FINANCIAMIENTO DE APOYO A LA REACTIVACION DE LA INVERSIÓN PUBLICA” (FARIP) FIRMADO ENTRE EL MPD Y EL FNDR.</t>
  </si>
  <si>
    <t>A:00099021001 GAM DE SOPACHUY,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</si>
  <si>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SORACACHI,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</si>
  <si>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SIPE SIPE,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</si>
  <si>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SICAYA,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</si>
  <si>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SENA,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</si>
  <si>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SANTIVAÑEZ,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</si>
  <si>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SAN PEDRO DE TIQUINA, TRANSFERENCIA DE RECUPERACIONES SEGUN NOTA GEF-LCR-DYF-0474-NOT/26 POR CONCEPTO DE PAGO DE INTERESES DE ACUERDO A CONTRATO DE FIDEICOMISO &amp;quot;FINANCIAMIENTO DE APOYO A LA REACTIVACION DE LA INVERSIÓN PUBLICA” (FARIP) FIRMADO ENTRE EL MPD Y EL FNDR.</t>
  </si>
  <si>
    <t>A:00099021001 GAM DE SAN LUCAS,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</si>
  <si>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SAN LUCAS, TRANSFERENCIA DE RECUPERACIONES SEGUN NOTA GEF-LCR-DYF-0474-NOT/26 POR CONCEPTO DE PAGO DE INTERESES DE ACUERDO A CONTRATO DE FIDEICOMISO &amp;quot;FINANCIAMIENTO DE APOYO A LA REACTIVACION DE LA INVERSIÓN PUBLICA” (FARIP) FIRMADO ENTRE EL MPD Y EL FNDR.</t>
  </si>
  <si>
    <t>A:00099021001 GAM DE SAN BENITO (C.V.J.Q.MENDOZA),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</si>
  <si>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CULPINA,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</si>
  <si>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GAD DE CHUQUISACA,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</si>
  <si>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FERNANDEZ ALONSO,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</si>
  <si>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BERMEJO,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</si>
  <si>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COBIJA, TRANSFERENCIA DE RECUPERACIONES SEGUN NOTA GEF-LCR-DTC-0436-NOT/26 POR CONCEPTO DE PAGO DE CAPITAL E INTERESES DE ACUERDO A CONTRATO DE FIDEICOMISO &amp;quot;PROGRAMA APOYO A LA EJECUCION DE LA INVERSION PUBLICA&amp;quot; (AEIP) FIRMADO ENTRE MINISTERIO DE PLANIFICACION Y EL FNDR.</t>
  </si>
  <si>
    <t>00099021001 DEPOSITO DE EFECTIVO, DEPOSITANTE: ISAAC ESPINOZA MAMANI, CONCEPTO: DEVOLUCION SUBSIDIO BONO DE FRONTERA, CUENTA DE DEPOSITO: CUENTA UNICA DEL TESORO/DJBR</t>
  </si>
  <si>
    <t>00099021001 DEPOSITO DE EFECTIVO, DEPOSITANTE: HERWING ERNESTO BORJA SEGOVIA, CONCEPTO: DEVOLUCION DE PAGO EN EXCESO POR CONCEPTO DE REMUNERACION, CUENTA DE DEPOSITO: CUENTA UNICA DEL TESORO/DJBR</t>
  </si>
  <si>
    <t>00099021001 DEPOSITO DE EFECTIVO, DEPOSITANTE: JOSE ROBERTO CUEVAS VERDUGUEZ, CONCEPTO: DEVOLUCION DE VIATICOS, CUENTA DE DEPOSITO: CUENTA UNICA DEL TESORO/DJBR</t>
  </si>
  <si>
    <t>00099021001 DEPOSITO DE EFECTIVO, DEPOSITANTE: MINISTERIO PUBLICO, CONCEPTO: DEVOLUCION DE PAGO POR MORA SERVICIO DE LUZ DEL MES DE ENERO, CUENTA DE DEPOSITO: CUENTA UNICA DEL TESORO</t>
  </si>
  <si>
    <t>00099021001 DEPOSITO DE EFECTIVO, DEPOSITANTE: MINISTERIO PUBLICO, CONCEPTO: DEVOLUCION DE PAGO POR MORA SERVICIO DE LUZ DEL MES DE FEBRERO, CUENTA DE DEPOSITO: CUENTA UNICA DEL TESORO</t>
  </si>
  <si>
    <t>00041264102 DEP.DE CHEQ.AJENOS,RET.DE CAM.,CONCEPTO: TRASPASO PRESUPUESTARIO INTERINSTITUCIONAL,DEP.: GOB. AUTONOMO MCPAL. CARANAVI , PROCEDENCIA: BANCO UNION S.A., CHEQUE: 23332, FECHA DE EMISION:17/04/2026</t>
  </si>
  <si>
    <t>00099024113 DEP.DE CHEQ.AJENOS,RET.DE CAM.,CONCEPTO: EJECUCION DE GARANTIA DE CUMPLIMIENTO DE CONTRATO,DEP.: BANCO PRODEM S.A. , PROCEDENCIA: BANCO UNION S.A., CHEQUE: 19335, FECHA DE EMISION:24/04/2026</t>
  </si>
  <si>
    <t>00253014123 DEP.DE CHEQ.AJENOS,RET.DE CAM.,CONCEPTO: TRANSF. CONST. AGUA POTABLE PEÑA AMARILLA,DEP.: GAM TUPIZA , PROCEDENCIA: BANCO UNION S.A., CHEQUE: 1953, FECHA DE EMISION:27/04/2026</t>
  </si>
  <si>
    <t>00099021001 DEP.DE CHEQ.AJENOS,RET.DE CAM.,CONCEPTO: DEVOLUCION POR DPH MES JUNIO A AGOSTO,DEP.: SOLEDAD REGINA SEJAS MARTINEZ , PROCEDENCIA: BANCO UNION S.A., CHEQUE: 229121, FECHA DE EMISION:28/04/2026/DJBR</t>
  </si>
  <si>
    <t>00099021001 DEP.DE CHEQ.AJENOS,RET.DE CAM.,CONCEPTO: DEVOLUCION DE HABER DEL MES DE FEBRERO DE 2026,DEP.: RENAN VILLANUEVA GOITIA , PROCEDENCIA: BANCO UNION S.A., CHEQUE: 229123, FECHA DE EMISION:28/04/2026</t>
  </si>
  <si>
    <t>NUMERO DE LIBRETA CUT: 00862019202 OPERACIÓN E75 TRANSFERENCIA DE LA CUENTA FISCAL BUN A LA CUT EN MN TRANSF.FDOS.AL.BCB SG.SOL.GAM QUILLACOLLO CITE: DESP-MAE-EXT-NÂ° 265/26 CUENTA CUT 3987069001 Â¿ LIBRETA NÂ° 00862019202 FNDR-VIVIR BIEN.</t>
  </si>
  <si>
    <t>'COBRO DE'||ÚTILES DE ESCRITORIO POR EL COMPROBANTE NRO.1152873 S/G. CORREO ELECTRONICO DE LA FECHA ENVIADA POR EMPRESA PUBLICA QUIPUS (SECTOR PÚBLICO) DEBITO DE LA LIBRETA 00590012001 EMPRESA PUBLICA QUIPUS  RECURSOS ESPECÍFICOS, REPOSICIÓN DE ÚTILES</t>
  </si>
  <si>
    <t>00099021001 DEPOSITO DE EFECTIVO, DEPOSITANTE: JUAN CARLOS PANIAGUA BAZAN, CONCEPTO: DEVOLUCION DE PASAJES Y VIATICOS, CUENTA DE DEPOSITO: CUENTA UNICA DEL TESORO</t>
  </si>
  <si>
    <t>00099021001 DEPOSITO DE EFECTIVO, DEPOSITANTE: FREDDY CAYO AROZAMEN, CONCEPTO: DEV. POR DPH POR EL MES DE FEBRERO DE 1997 EN EL MINISTERIO DE HACIENDA (POTOSI), CUENTA DE DEPOSITO: CUENTA UNICA DEL TESORO/DJBR</t>
  </si>
  <si>
    <t>00099021001 DEPOSITO DE EFECTIVO, DEPOSITANTE: PERCY RAUL CARRASCO RIVAS, CONCEPTO: PAGO CONSUMO AGUA POTABLE MES FEBRERO /2026 EDIF CONAVI FACT N°1184848, CUENTA DE DEPOSITO: CUENTA UNICA DEL TESORO/DJBR</t>
  </si>
  <si>
    <t>00378012002 DEPOSITO DE EFECTIVO, DEPOSITANTE: ADHEMAR EMILIO ATORA QUISPE, CONCEPTO: DEV AJUSTE COTEL NOV 2025, CUENTA DE DEPOSITO: CUENTA UNICA DEL TESORO</t>
  </si>
  <si>
    <t>00253014123 DEP.DE CHEQ.AJENOS,RET.DE CAM.,CONCEPTO: TRANSF RECURSOS CONST AGUA POTABLE COLPANAYOC - APL,DEP.: GAM CAMATAQUI - VILLA ABECIA , PROCEDENCIA: BANCO UNION S.A., CHEQUE: 1954, FECHA DE EMISION:27/04/2026</t>
  </si>
  <si>
    <t>00099021001 DEP.DE CHEQ.AJENOS,RET.DE CAM.,CONCEPTO: INCAPACIDAD,DEP.: CAJA NACIONAL DE SALUD , PROCEDENCIA: BANCO UNION S.A., CHEQUE: 12810, FECHA DE EMISION:24/04/2026</t>
  </si>
  <si>
    <t>00099021001 DEP.DE CHEQ.AJENOS,RET.DE CAM.,CONCEPTO: DEPÓSITO,DEP.: MIRIAM ARCE HERMOSO , PROCEDENCIA: BANCO UNION S.A., CHEQUE: 229130, FECHA DE EMISION:29/04/2026</t>
  </si>
  <si>
    <t>NUMERO DE LIBRETA CUT: 00099021001 OPERACIÓN E75 TRANSFERENCIA DE LA CUENTA FISCAL BUN A LA CUT EN MN TRANSF.FDOS.AL.BCB SG.SOL. EGRESOS CITE: ENDE-DEEM-4/58-26 CUENTA CUT 39870069001 LIBRETA NÂ° 00099021001</t>
  </si>
  <si>
    <t>NUMERO DE LIBRETA CUT: 00086014407 OPERACIÓN E75 TRANSFERENCIA DE LA CUENTA FISCAL BUN A LA CUT EN MN TRANSF.FDOS.AL.BCB SG.SOL.GOB. AUTONOMO DEPTAL. COCHABAMBA CITE: CE/UTYCP/032/2026 CUENTA CUT 3987069001 Â¿ LIBRETA NÂ° 00086014407 MMAYA-BS-PLAN NACIONAL DE CUENCAS PROYECTOS (99 13-17).</t>
  </si>
  <si>
    <t>A:00099021001 DEVOLUCIÓN DEUDA AL TGN POR PARTE DEL SR. GUILLERMO ARAMAYO HERRERA CORRESPONDIENTE AL MES DE MARZO/2026, S/G. INF. SENASIR/UAF/INF N° 738/2026, DE FECHA 28/04/2026</t>
  </si>
  <si>
    <t>A:00099021001 GAM DE PORTACHUELO,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</si>
  <si>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MONTEAGUDO,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</si>
  <si>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ACHACACHI,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</si>
  <si>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WARNES,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</si>
  <si>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RIBERALTA,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</si>
  <si>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WARNES, TRANSFERENCIA DE RECUPERACIONES SEGUN NOTA GEF-LCR-DYF-0474-NOT/26 POR CONCEPTO DE PAGO DE INTERESES DE ACUERDO A CONTRATO DE FIDEICOMISO &amp;quot;FINANCIAMIENTO DE APOYO A LA REACTIVACION DE LA INVERSIÓN PUBLICA” (FARIP) FIRMADO ENTRE EL MPD Y EL FNDR.</t>
  </si>
  <si>
    <t>A:00099021001 GAM DE SAN BENITO(VILLA JOSE QUINTIN MENDOZA), TRANSFERENCIA DE RECUPERACIONES SEGUN NOTA GEF-LCR-DYF-0474-NOT/26 POR CONCEPTO DE PAGO DE INTERESES DE ACUERDO A CONTRATO DE FIDEICOMISO &amp;quot;FINANCIAMIENTO DE APOYO A LA REACTIVACION DE LA INVERSIÓN PUBLICA” (FARIP) FIRMADO ENTRE EL MPD Y EL FNDR.</t>
  </si>
  <si>
    <t>A:00099021001 GAM DE WARNES,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</si>
  <si>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URIONDO(CONCEPCION),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</si>
  <si>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SAPAHAQUI,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</si>
  <si>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SHINAHOTA, TRANSFERENCIA DE RECUPERACIONES SEGUN NOTA GEF-LCR-DYF-0474-NOT/26 POR CONCEPTO DE PAGO DE INTERESES DE ACUERDO A CONTRATO DE FIDEICOMISO &amp;quot;FINANCIAMIENTO DE APOYO A LA REACTIVACION DE LA INVERSIÓN PUBLICA” (FARIP) FIRMADO ENTRE EL MPD Y EL FNDR.</t>
  </si>
  <si>
    <t>A:00099021001 GAM DE SUCRE,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</si>
  <si>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SAPAHAQUI, TRANSFERENCIA DE RECUPERACIONES SEGUN NOTA GEF-LCR-DYF-0474-NOT/26 POR CONCEPTO DE PAGO DE INTERESES DE ACUERDO A CONTRATO DE FIDEICOMISO &amp;quot;FINANCIAMIENTO DE APOYO A LA REACTIVACION DE LA INVERSIÓN PUBLICA” (FARIP) FIRMADO ENTRE EL MPD Y EL FNDR.</t>
  </si>
  <si>
    <t>A:00099021001 GAM DE PORTACHUELO, TRANSFERENCIA DE RECUPERACIONES SEGUN NOTA GEF-LCR-DYF-0474-NOT/26 POR CONCEPTO DE PAGO DE INTERESES DE ACUERDO A CONTRATO DE FIDEICOMISO &amp;quot;FINANCIAMIENTO DE APOYO A LA REACTIVACION DE LA INVERSIÓN PUBLICA” (FARIP) FIRMADO ENTRE EL MPD Y EL FNDR.</t>
  </si>
  <si>
    <t>A:00099021001 GAM DE HUARINA,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</si>
  <si>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IXIAMAS, TRANSFERENCIA DE RECUPERACIONES SEGUN NOTA GEF-LCR-DYF-0474-NOT/26 POR CONCEPTO DE PAGO DE INTERESES DE ACUERDO A CONTRATO DE FIDEICOMISO &amp;quot;FINANCIAMIENTO DE APOYO A LA REACTIVACION DE LA INVERSIÓN PUBLICA” (FARIP) FIRMADO ENTRE EL MPD Y EL FNDR.</t>
  </si>
  <si>
    <t>A:00099021001 GAM DE MONTEAGUDO,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</si>
  <si>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CORIPATA, TRANSFERENCIA DE RECUPERACIONES SEGUN NOTA GEF-LCR-DYF-0474-NOT/26 POR CONCEPTO DE PAGO DE INTERESES DE ACUERDO A CONTRATO DE FIDEICOMISO &amp;quot;FINANCIAMIENTO DE APOYO A LA REACTIVACION DE LA INVERSIÓN PUBLICA” (FARIP) FIRMADO ENTRE EL MPD Y EL FNDR.</t>
  </si>
  <si>
    <t>A:00099021001 GAM DE ACHACACHI, TRANSFERENCIA DE RECUPERACIONES SEGUN NOTA GEF-LCR-DYF-0474-NOT/26 POR CONCEPTO DE PAGO DE INTERESES DE ACUERDO A CONTRATO DE FIDEICOMISO &amp;quot;FINANCIAMIENTO DE APOYO A LA REACTIVACION DE LA INVERSIÓN PUBLICA” (FARIP) FIRMADO ENTRE EL MPD Y EL FNDR.</t>
  </si>
  <si>
    <t>A:00099021001 GAM DE ACHOCALLA,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</si>
  <si>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ACHACACHI, TRANSFERENCIA DE RECUPERACIONES SEGUN NOTA GEF-LCR-DYF-0474-NOT/26 POR CONCEPTO DE PAGO DE CAPITAL E INTERESES DE ACUERDO A CONTRATO DE FIDEICOMISO &amp;quot;FINANCIAMIENTO DE APOYO A LA REACTIVACION DE LA INVERSIÓN PUBLICA” (FARIP) FIRMADO ENTRE EL MPD Y EL FNDR.</t>
  </si>
  <si>
    <t>00099021001 DEPOSITO DE EFECTIVO, DEPOSITANTE: MARINA ESPADA DE ACEBEY, CONCEPTO: DEVOLUCION PRA CANCELACION TOTAL, CUENTA DE DEPOSITO: CUENTA UNICA DEL TESORO</t>
  </si>
  <si>
    <t>00099021001 DEPOSITO DE EFECTIVO, DEPOSITANTE: GLADYS ITURRY EDUARDO DE ESPEJO, CONCEPTO: PAGO DE SERVICIOS DE AGUA Y LUZ - MES DE MARZO, CUENTA DE DEPOSITO: CUENTA UNICA DEL TESORO</t>
  </si>
  <si>
    <t>00099021001 DEPOSITO DE EFECTIVO, DEPOSITANTE: GLADYS ITURRY EDUARDO DE ESPEJO, CONCEPTO: PAGO DE SERVICIOS DE AGUA Y LUZ - MES DE ABRIL, CUENTA DE DEPOSITO: CUENTA UNICA DEL TESORO</t>
  </si>
  <si>
    <t>00046024204 DEPOSITO DE EFECTIVO, DEPOSITANTE: MARCELA TATIANA FLORES ZAMBRANA, CONCEPTO: PAGO DE TICKET, CUENTA DE DEPOSITO: CUENTA UNICA DEL TESORO</t>
  </si>
  <si>
    <t>00099021001 DEP.DE CHEQ.AJENOS,RET.DE CAM.,CONCEPTO: PAGO POR DESCUENTO DE MONTOS EXCEDENTARIOS POR LA DOBLE PERCEPCION DE RECURSOS PUBLICOS,DEP.: CAJA NACIONAL DE SALUD , PROCEDENCIA: BANCO UNION S.A., CHEQUE: 92597, FECHA DE EMISION:30/04/2026</t>
  </si>
  <si>
    <t>00526012001 DEP.DE CHEQ.AJENOS,RET.DE CAM.,CONCEPTO: DEVOLUCION,DEP.: BOLIVIA TV , PROCEDENCIA: BANCO UNION S.A., CHEQUE: 17014, FECHA DE EMISION:28/04/2026</t>
  </si>
  <si>
    <t>NUMERO DE LIBRETA CUT: 00099021001 OPERACIÓN E18 TRANSFERENCIA DEL SISTEMA FINANCIERO A LA CUT EJECUCION BOLETA DE GARANTIA NRO 1010096926 LIBRETA NRO 00099021001 TGN RECURSOS ORDINARIOS</t>
  </si>
  <si>
    <t>A:00099021001 UNIVERSIDAD NACIONAL SIGLO XX, TRANSFERENCIA DE RECUPERACIONES SEGUN NOTA GEF-LCR-JSZ-0434-NOT/26 POR CONCEPTO DE PAGO DE CAPITAL E INTERESES DE ACUERDO A CONTRATO DE FIDEICOMISO &amp;quot;FINANCIAMIENTO UNIVERSIDADES PUBLICAS AUTONOMAS” FIRMADO ENTRE EL MPD Y EL FNDR.</t>
  </si>
  <si>
    <t>A:00099021001 GAM DE SAN LUCAS, TRANSFERENCIA DE RECUPERACIONES SEGUN NOTA GEF-LCR-DYF-0531-NOT/26 POR CONCEPTO DE PAGO DE CAPITAL E INTERESES DE ACUERDO A CONTRATO DE FIDEICOMISO &amp;quot;FINANCIAMIENTO DE APOYO A LA REACTIVACION DE LA INVERSIÓN PUBLICA” (FARIP) FIRMADO ENTRE EL MPD Y EL FNDR.FNDR</t>
  </si>
  <si>
    <t>A:00099021001 GAM DE RIBERALTA, TRANSFERENCIA DE RECUPERACIONES SEGUN NOTA GEF-LCR-DYF-0531-NOT/26 POR CONCEPTO DE PAGO DE CAPITAL E INTERESES DE ACUERDO A CONTRATO DE FIDEICOMISO &amp;quot;FINANCIAMIENTO DE APOYO A LA REACTIVACION DE LA INVERSIÓN PUBLICA” (FARIP) FIRMADO ENTRE EL MPD Y EL FNDR.FNDR</t>
  </si>
  <si>
    <t>A:00099021001 GAM DE VILLA MOJOCOYA, TRANSFERENCIA DE RECUPERACIONES SEGUN NOTA GEF-LCR-DYF-0531-NOT/26 POR CONCEPTO DE PAGO DE INTERESES DE ACUERDO A CONTRATO DE FIDEICOMISO &amp;quot;FINANCIAMIENTO DE APOYO A LA REACTIVACION DE LA INVERSIÓN PUBLICA” (FARIP) FIRMADO ENTRE EL MPD Y EL FNDR.FNDR</t>
  </si>
  <si>
    <t>A:00099021001 GAD DE TARIJA, TRANSFERENCIA DE RECUPERACIONES SEGUN NOTA GEF-LCR-DYF-0474-NOT/26 POR CONCEPTO DE PAGO DE INTERESES DE ACUERDO A CONTRATO DE FIDEICOMISO &amp;quot;FINANCIAMIENTO DE APOYO A LA REACTIVACION DE LA INVERSIÓN PUBLICA” (FARIP) FIRMADO ENTRE EL MPD Y EL FNDR.FNDR</t>
  </si>
  <si>
    <t>A:00099021001 GAD DE TARIJA, TRANSFERENCIA DE RECUPERACIONES SEGUN NOTA GEF-LCR-DYF-0474-NOT/26 POR CONCEPTO DE PAGO DE CAPITAL E INTERESES DE ACUERDO A CONTRATO DE FIDEICOMISO &amp;quot;FINANCIAMIENTO DE APOYO A LA REACTIVACION DE LA INVERSIÓN PUBLICA” (FARIP) FIRMADO ENTRE EL MPD Y EL FNDR.FNDR</t>
  </si>
  <si>
    <t>A:00099021001 GAR DEL GRAN CHACO, TRANSFERENCIA DE RECUPERACIONES SEGUN NOTA GEF-LCR-DYF-0474-NOT/26 POR CONCEPTO DE PAGO DE CAPITAL E INTERESES DE ACUERDO A CONTRATO DE FIDEICOMISO &amp;quot;FINANCIAMIENTO DE APOYO A LA REACTIVACION DE LA INVERSIÓN PUBLICA” (FARIP) FIRMADO ENTRE EL MPD Y EL FNDR.FNDR</t>
  </si>
  <si>
    <t>A:00099021001 GAD DE CHUQUISACA, TRANSFERENCIA DE RECUPERACIONES SEGUN NOTA GEF-LCR-DYF-0474-NOT/26 POR CONCEPTO DE PAGO DE CAPITAL E INTERESES DE ACUERDO A CONTRATO DE FIDEICOMISO &amp;quot;FINANCIAMIENTO DE APOYO A LA REACTIVACION DE LA INVERSIÓN PUBLICA” (FARIP) FIRMADO ENTRE EL MPD Y EL FNDR.FNDR</t>
  </si>
  <si>
    <t>A:00099021001 GAD DE CHUQUISACA, TRANSFERENCIA DE RECUPERACIONES SEGUN NOTA GEF-LCR-DYF-0474-NOT/26 POR CONCEPTO DE PAGO DE INTERESES DE ACUERDO A CONTRATO DE FIDEICOMISO &amp;quot;FINANCIAMIENTO DE APOYO A LA REACTIVACION DE LA INVERSIÓN PUBLICA” (FARIP) FIRMADO ENTRE EL MPD Y EL FNDR.FNDR</t>
  </si>
  <si>
    <t>A:00099021001 GAM DE YOTALA, TRANSFERENCIA DE RECUPERACIONES SEGUN NOTA GEF-LCR-DYF-0474-NOT/26 POR CONCEPTO DE PAGO DE CAPITAL E INTERESES DE ACUERDO A CONTRATO DE FIDEICOMISO &amp;quot;FINANCIAMIENTO DE APOYO A LA REACTIVACION DE LA INVERSIÓN PUBLICA” (FARIP) FIRMADO ENTRE EL MPD Y EL FNDR.FNDR</t>
  </si>
  <si>
    <t>A:00099021001 GAM DE VILLA LIBERTAD LICOMA, TRANSFERENCIA DE RECUPERACIONES SEGUN NOTA GEF-LCR-DYF-0474-NOT/26 POR CONCEPTO DE PAGO DE INTERESES DE ACUERDO A CONTRATO DE FIDEICOMISO &amp;quot;FINANCIAMIENTO DE APOYO A LA REACTIVACION DE LA INVERSIÓN PUBLICA” (FARIP) FIRMADO ENTRE EL MPD Y EL FNDR.FNDR</t>
  </si>
  <si>
    <t>A:00099021001 GAM DE VIACHA, TRANSFERENCIA DE RECUPERACIONES SEGUN NOTA GEF-LCR-DYF-0474-NOT/26 POR CONCEPTO DE PAGO DE CAPITAL E INTERESES DE ACUERDO A CONTRATO DE FIDEICOMISO &amp;quot;FINANCIAMIENTO DE APOYO A LA REACTIVACION DE LA INVERSIÓN PUBLICA” (FARIP) FIRMADO ENTRE EL MPD Y EL FNDR.FNDR</t>
  </si>
  <si>
    <t>A:00099021001 GAM DE SAN LUCAS, TRANSFERENCIA DE RECUPERACIONES SEGUN NOTA GEF-LCR-DYF-0474-NOT/26 POR CONCEPTO DE PAGO DE INTERESES DE ACUERDO A CONTRATO DE FIDEICOMISO &amp;quot;FINANCIAMIENTO DE APOYO A LA REACTIVACION DE LA INVERSIÓN PUBLICA” (FARIP) FIRMADO ENTRE EL MPD Y EL FNDR.FNDR</t>
  </si>
  <si>
    <t>A:00099021001 GAM DE SACABA, TRANSFERENCIA DE RECUPERACIONES SEGUN NOTA GEF-LCR-DYF-0474-NOT/26 POR CONCEPTO DE PAGO DE INTERESES DE ACUERDO A CONTRATO DE FIDEICOMISO &amp;quot;FINANCIAMIENTO DE APOYO A LA REACTIVACION DE LA INVERSIÓN PUBLICA” (FARIP) FIRMADO ENTRE EL MPD Y EL FNDR.FNDR</t>
  </si>
  <si>
    <t>A:00099021001 GAM DE SACABA, TRANSFERENCIA DE RECUPERACIONES SEGUN NOTA GEF-LCR-DYF-0474-NOT/26 POR CONCEPTO DE PAGO DE INTERESES DE ACUERDO A CONTRATO DE FIDEICOMISO &amp;quot;FINANCIAMIENTO DE APOYO A LA REACTIVACION DE LA INVERSIÓN PUBLICA” (FARIP) FIRMADO ENTRE EL MPD Y EL FNDR.</t>
  </si>
  <si>
    <t>A:00099021001 GAM DE POTOSI, TRANSFERENCIA DE RECUPERACIONES SEGUN NOTA GEF-LCR-DYF-0474-NOT/26 POR CONCEPTO DE PAGO DE INTERESES DE ACUERDO A CONTRATO DE FIDEICOMISO &amp;quot;FINANCIAMIENTO DE APOYO A LA REACTIVACION DE LA INVERSIÓN PUBLICA” (FARIP) FIRMADO ENTRE EL MPD Y EL FNDR.</t>
  </si>
  <si>
    <t>A:00099021001 GAM DE MORO MORO,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</si>
  <si>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SACABA,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</si>
  <si>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LLALLAGUA, TRANSFERENCIA DE RECUPERACIONES SEGUN NOTA GEF-LCR-DYF-0474-NOT/26 POR CONCEPTO DE PAGO DE INTERESES DE ACUERDO A CONTRATO DE FIDEICOMISO &amp;quot;FINANCIAMIENTO DE APOYO A LA REACTIVACION DE LA INVERSIÓN PUBLICA” (FARIP) FIRMADO ENTRE EL MPD Y EL FNDR.</t>
  </si>
  <si>
    <t>A:00099021001 GAM DE LLALLAGUA, TRANSFERENCIA DE RECUPERACIONES SEGUN NOTA GEF-LCR-DYF-0474-NOT/26 POR CONCEPTO DE INTERESES DE ACUERDO A CONTRATO DE FIDEICOMISO &amp;quot;FINANCIAMIENTO DE APOYO A LA REACTIVACION DE LA INVERSIÓN PUBLICA” (FARIP) FIRMADO ENTRE EL MPD Y EL FNDR.</t>
  </si>
  <si>
    <t>A:00099021001 GAM DE ENTRE RIOS (COCHABAMBA),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</si>
  <si>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COMARAPA, TRANSFERENCIA DE RECUPERACIONES SEGUN NOTA GEF-LCR-DYF-0474-NOT/26 POR CONCEPTO DE PAGO DE CAPITAL E INTERESES DE ACUERDO A CONTRATO DE FIDEICOMISO &amp;quot;FINANCIAMIENTO DE APOYO A LA REACTIVACION DE LA INVERSIÓN PUBLICA” (FARIP) FIRMADO ENTRE EL MPD Y EL FNDR.</t>
  </si>
  <si>
    <t>A:00099021001 GAM DE COMANCHE, TRANSFERENCIA DE RECUPERACIONES SEGUN NOTA GEF-LCR-DYF-0474-NOT/26 POR CONCEPTO DE PAGO DE CAPITAL E INTERESES DE ACUERDO A CONTRATO DE FIDEICOMISO &amp;quot;FINANCIAMIENTO DE APOYO A LA REACTIVACION DE LA INVERSIÓN PUBLICA” (FARIP) FIRMADO ENTRE EL MPD Y EL FNDR.</t>
  </si>
  <si>
    <t>TRANSFERENCIA DE FONDOS AL EXTERIOR A SOLICITUD DE AGENCIA NACIONAL DE HIDROCARBUROS SEGUN SOLICITUD 26729 REF: DRE-TRF. PAGO A ARGUS MEDIA INC. POR SUSCRIPCION INF-CFR BRASIL, S/G NI-DRE UPTC 028/2025, INF-DRE 0573/2025, INVOICE AMI1054161 Y DOC. ADJ. LIB. 00099021001 TGN-RECURSOS ORDINARIOS (3987)</t>
  </si>
  <si>
    <t>TRANSFERENCIA DE FONDOS AL EXTERIOR A SOLICITUD DE MINISTERIO DE EDUCACION SEGUN SOLICITUD 26728 REF: TRANSF A FAVOR DE RODRIGO FLORES PATTY POR ASIGNACIONES MENSUALES DE DIC 2024 Y ENE A ABR 2025 LIB. 00016011101 MEC-MIN.EDUCACION Y CULTURA (0676-03J300)</t>
  </si>
  <si>
    <t>TRANSFERENCIA DE FONDOS AL EXTERIOR A SOLICITUD DE MINISTERIO DE EDUCACION SEGUN SOLICITUD 26726 REF: TRANSF A FAVOR DE LA FACULTAD DE MEDICINA ESCUELA DE GRADUADOS POR CONCEPTO DE COLEGIATURA LIB. 00016011101 MEC-MIN.EDUCACION Y CULTURA (0676-03J300)</t>
  </si>
  <si>
    <t>TRANSFERENCIA DE FONDOS AL EXTERIOR A SOLICITUD DE MINISTERIO DE EDUCACION SEGUN SOLICITUD 26724 REF: TRANSF A FAVOR DE RODRIGO FLORES PATTY POR ASIGNACIONES MENSUALES DE OCT NOV Y DIC 2025 LIB. 00016011101 MEC-MIN.EDUCACION Y CULTURA (0676-03J300)</t>
  </si>
  <si>
    <t>TRANSFERENCIA DE FONDOS AL EXTERIOR A SOLICITUD DE MINISTERIO DE EDUCACION SEGUN SOLICITUD 26725 REF: TRANSF A FAVOR DE GLUDY LIMACHI QUISPE POR ASIGNACIONES MENSUALES MAYO Y JUNIO 2025 LIB. 00016011101 MEC-MIN.EDUCACION Y CULTURA (0676-03J300)</t>
  </si>
  <si>
    <t>TRANSFERENCIA DE FONDOS AL EXTERIOR A SOLICITUD DE MINISTERIO DE EDUCACION SEGUN SOLICITUD 26723 REF: TRANSF A FAVOR DE GLUDY LIMACHI QUISPE POR ASIGNACIONES MENSUALES DE DIC 2024 Y ENE A ABR 2025 LIB. 00016011101 MEC-MIN.EDUCACION Y CULTURA (0676-03J300)</t>
  </si>
  <si>
    <t>TRANSFERENCIA DE FONDOS AL EXTERIOR A SOLICITUD DE MINISTERIO DE EDUCACION SEGUN SOLICITUD 26727 REF: TRANSF A FAVOR DE RODRIGO FLORES PATTY POR ASIGNACIONES MENSUALES DE MAYO Y JUNIO 2025 LIB. 00016011101 MEC-MIN.EDUCACION Y CULTURA (0676-03J300)</t>
  </si>
  <si>
    <t>TRANSFERENCIA DE FONDOS AL EXTERIOR A SOLICITUD DE MINISTERIO DE EDUCACION SEGUN SOLICITUD 26722 REF: TRANSF A FAVOR DE GLUDY LIMACHI QUISPE POR ASIGNACIONES MENSUALES DE OCT NOV Y DIC 2025 LIB. 00016011101 MEC-MIN.EDUCACION Y CULTURA (0676-03J300)</t>
  </si>
  <si>
    <t>TRANSFERENCIA DE FONDOS AL EXTERIOR A SOLICITUD DE MINISTERIO DE EDUCACION SEGUN SOLICITUD 26721 REF: TRANSF A FAVOR DE LA FACULTAD DE MEDICINA ESCUELA DE GRADUADOS POR CONCEPTO DE COLEGIATURA LIB. 00016011101 MEC-MIN.EDUCACION Y CULTURA (0676-03J300)</t>
  </si>
  <si>
    <t>COBRO COSTOS DE PAPELERIA SEGUN TRANSFERENCIA DEL EXTERIOR POR ORDEN DE LIB. 00513062001 YPFB-OPERACIONES PLANTA DE SEPARACION DE LIQUIDOS RIO GRANDE</t>
  </si>
  <si>
    <t>COBRO COSTOS DE PAPELERIA SEGUN TRANSFERENCIA DEL EXTERIOR POR ORDEN DE OILY LUBRIFICANTES LTDA, FECHA VALOR 29/04/2026 REF:INV 079/2026 LIB. 00513062001 YPFB-OPERACIONES PLANTA DE SEPARACION DE LIQUIDOS RIO GRANDE</t>
  </si>
  <si>
    <t>||COBRO DE UTILES DE ESCRITORIO POR REGULARIZACION DEL REGISTRO TRANSITORIO S/G COMP. S 1151691 DEL 15/04/2026 P/COBRO DE COMISIONES QUE EFECTUÓ EL MUFG BANK LTD. POR PAGO DE INT. Y COM. DEL PRESTAMO BID 4612/BL-BO, S/G NOTA MEFP/VTCP/DGCP/UODP/N°133/2026 DE LA FECHA LIBRETA 00099021001 TGN RECURSOS ORDINARIOS (3987) REF.:UTILES DE ESCRITORIO</t>
  </si>
  <si>
    <t>||COBRO DE UTILES DE ESCRITORIO P/REGULARIZACION DE REG. TRANSITORIO S/G COMP. S 1151689 DEL 15/04/2026 POR COBRO DE COMISIONES QUE EFECTUÓ EL MUFG BANK LTD. POR PAGO DE INTERESES DEL PRESTAMO BID 4606/BL-BO, S/G NOTA MEFP/VTCP/DGCP/UODP/N°134/2026 DE LA FECHA LIBRETA 00099021001 TGN RECURSOS ORDINARIOS (3987) REF.:UTILES DE ESCRITORIO</t>
  </si>
  <si>
    <t>||COBRO ÚTILES DE ESCRITORIO. REG. COMPROB. S-1151383 DE 08-04-2026. COBRO DE COMISIONES DE N/ BANQUERO EN EL EXTERIOR POR DEVOLUCIÓN DE FONDOS DEL BONO SOBERANO BOLIVIA 2028 EFECTUADO EL 23-03-2026, VCTO. 19-03-2026 S/G NOTA MEFP/VTCP/DGCP/UODP/N°139/2026 DE 30-04-2026. CTA. 3987 CUENTA ÚNICA DEL TESORO LIB. 00099021001 REF.: ÚTILES DE ESCRITORIO</t>
  </si>
  <si>
    <t>A:00099021001 UNIVERSIDAD AMAZONICA DEL PANDO, TRANSFERENCIA DE RECUPERACIONES SEGUN NOTA GEF-LCR-JSZ-0434-NOT/26 POR CONCEPTO DE PAGO DE CAPITAL E INTERESES DE ACUERDO A CONTRATO DE FIDEICOMISO &amp;quot;FINANCIAMIENTO UNIVERSIDADES PUBLICAS AUTONOMAS” FIRMADO ENTRE EL MPD Y EL FNDR.</t>
  </si>
  <si>
    <t>A:00099021001 GAM DE CARAPARI,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</si>
  <si>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VIACHA,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</si>
  <si>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YACUIBA,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</si>
  <si>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COTOCA, TRANSFERENCIA DE RECUPERACIONES SEGUN NOTA GEF-LCR-DTC-0436-NOT/26 POR CONCEPTO DE PAGO DE CAPITAL E INTERESES DE ACUERDO A CONTRATO DE FIDEICOMISO &amp;quot;PROGRAMA APOYO A LA EJECUCION DE LA INVERSION PUBLICA&amp;quot; (AEIP) FIRMADO ENTRE MINISTERIO DE PLANIFICACION Y EL FNDR.</t>
  </si>
  <si>
    <t>22° DESEMBOLSO DE RECURSOS DEL CREDITO AL TGN DESTINADO A FINANCIAR EL FARIP, SG NOTA MEFP/VTCP/DGCP/UEPS/N° 227/2026 (7121), EN EL MARCO DE LA RD N°149/2021 CONT. SANO-DLBCI N°5/2022 LEY N°1389 Y DOC. ADJ. ABONO EN LA LIBRETA 00099021001 - &amp;quot;TGN - RECURSOS ORDINARIOS (3987)&amp;quot; SG. GLOSA DE REFERENCIA</t>
  </si>
  <si>
    <t>COBRO DE||ÚTILES DE ESCRITORIO POR EL REGISTRO DEL COMPROBANTE CONTABLE N°3563070 DE LA FECHA, POR EL 22° DESEMBOLSO DESTINADO A FARIP SG, NOTA MEFP/VTCP/DGCP/UEPS/N° 227/2026 (TRAM-7121), OTORGADO EN EL MARCO DE LA RD, N°149/2021, CONTRATO SANO-DLBCI N°5/2022 Y DOC. ADJ. COBRO DE ÚTILES DE ESCRITORIO DE LA LIBRETA N° 00099021001 - &amp;quot;TGN - RECURSOS ORDINARIOS&amp;quot;</t>
  </si>
  <si>
    <t>A:00099021001 GAM DE SANTA CRUZ DE LA SIERRA,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</si>
  <si>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GAD DE TARIJA,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</si>
  <si>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EL ALTO,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</si>
  <si>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SAN PABLO DE HUACARETA,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</si>
  <si>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LA GUARDIA,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</si>
  <si>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ICLA,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</si>
  <si>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ENTRE RIOS (TARIJA),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</si>
  <si>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PUCARANI, TRANSFERENCIA DE RECUPERACIONES SEGUN NOTA GEF-LCR-DTC-0436-NOT/26 POR CONCEPTO DE PAGO DE CAPITAL E INTERESES DE ACUERDO A CONTRATO DE FIDEICOMISO &amp;quot;PROGRAMA APOYO A LA EJECUCION DE LA INVERSION PUBLICA&amp;quot; (AEIP) FIRMADO ENTRE MINISTERIO DE PLANIFICACION Y EL FNDR.</t>
  </si>
  <si>
    <t>A:00099021001 GAM DE VILLA CHARCAS, TRANSFERENCIA DE RECUPERACIONES SEGUN NOTA GEF-LCR-DTC-0436-NOT/26 POR CONCEPTO DE PAGO DE CAPITAL E INTERESES DE ACUERDO A CONTRATO DE FIDEICOMISO &amp;quot;PROGRAMA APOYO A LA EJECUCION DE LA INVERSION PUBLICA&amp;quot; (AEIP) FIRMADO ENTRE MINISTERIO DE PLANIFICACION Y EL FNDR.</t>
  </si>
  <si>
    <t>||RETIRO TOTAL DE RECURSOS CAPTADOS EN LA FECHA S/G SOLICITUD DEL M.E.F.P. A TRAVÉS DEL SISTEMA DE ADMINISTRACIÓN DE CUENTAS FISCALES (SACIC), CORRESPONDIENTE A LA CUENTA 1057 EN MVDOL CONFORME A CORREO ELECTRÓNICO Y DETERMINACIONES DEL CAVT. LIBRETA 00099031003 TGN-TITULOS VALOR DEL TESORO - MON.NAL (SACIC TGN 81600)</t>
  </si>
  <si>
    <t>Q24057340002</t>
  </si>
  <si>
    <t>S11512250001</t>
  </si>
  <si>
    <t>D00283260001</t>
  </si>
  <si>
    <t>G35318600001</t>
  </si>
  <si>
    <t>D00283320005</t>
  </si>
  <si>
    <t>D00283460005</t>
  </si>
  <si>
    <t>D00283520009</t>
  </si>
  <si>
    <t>D00283740007</t>
  </si>
  <si>
    <t>G35432420001</t>
  </si>
  <si>
    <t>G35432430001</t>
  </si>
  <si>
    <t>G35433710001</t>
  </si>
  <si>
    <t>G35435160001</t>
  </si>
  <si>
    <t>G35437430001</t>
  </si>
  <si>
    <t>G35438970001</t>
  </si>
  <si>
    <t>G35438960001</t>
  </si>
  <si>
    <t>G35438950001</t>
  </si>
  <si>
    <t>G35437440001</t>
  </si>
  <si>
    <t>G35437490001</t>
  </si>
  <si>
    <t>G35437500001</t>
  </si>
  <si>
    <t>G35439030001</t>
  </si>
  <si>
    <t>G35439020001</t>
  </si>
  <si>
    <t>D00283800010</t>
  </si>
  <si>
    <t>D00283910010</t>
  </si>
  <si>
    <t>G35486340001</t>
  </si>
  <si>
    <t>G35486350001</t>
  </si>
  <si>
    <t>G35486370001</t>
  </si>
  <si>
    <t>G35487830001</t>
  </si>
  <si>
    <t>G35487840001</t>
  </si>
  <si>
    <t>S11519850002</t>
  </si>
  <si>
    <t>S11519950002</t>
  </si>
  <si>
    <t>D00284080010</t>
  </si>
  <si>
    <t>D00284130010</t>
  </si>
  <si>
    <t>G35514750001</t>
  </si>
  <si>
    <t>D00284190004</t>
  </si>
  <si>
    <t>G35551410002</t>
  </si>
  <si>
    <t>G35551410003</t>
  </si>
  <si>
    <t>D00284310006</t>
  </si>
  <si>
    <t>G35568630003</t>
  </si>
  <si>
    <t>G35624470002</t>
  </si>
  <si>
    <t>G35624470003</t>
  </si>
  <si>
    <t>S11530970001</t>
  </si>
  <si>
    <t>S11530920001</t>
  </si>
  <si>
    <t>S11531020001</t>
  </si>
  <si>
    <t>D00284630012</t>
  </si>
  <si>
    <t>NUMERO DE LIBRETACUT: 00041017002 OPERACIÓN E46 TRANSFERENCIA DEL SISTEMA FINANCIERO POR CUENTA DE TERCEROS A LA CUT EN DOLARES AMERICANOS PAGO POR ASISTENCIA TECNICA FONDESIF - BANCO FORTALEZA S.A.</t>
  </si>
  <si>
    <t>||TRANSFERENCIA DE FONDOS POR PARTE DEL TGN PARA EL PAGO DE VENCIMIENTO DE BONOS EN DOLARES BTEC00782540 OBLIGACION 413109 S/G NOTA MEFP/VTCP/DGCP/UODP/N°111/2026 DE F. 2/4/26, LIBRETA:00099021001 TGN-RECURSOS ORDINARIOS-DOLARES AMERICANOS. LIBRETA:00099021001 TGN-RECURSOS ORDINARIOS-DOLARES AMERICANOS.</t>
  </si>
  <si>
    <t>AJUSTE COMPLEMENTARIO POR REVALORIZACION SALDOS DE ACTIVOS DE RESERVA Y OBLIGACIONES MONEDA EXTRANJERA (DOLARES) Saldo MO = -125985665.37 ;Bs/Mo: 6.86000000000 ;Saldo Bs: -864261664.43</t>
  </si>
  <si>
    <t>PAGO A CAF PRÉSTAMO CFA010253 VCTO. 04-04-2026 POR CUENTA DE TGN , NTI. 21296 VALOR 06-04-2026 CAPITAL USD 199.409,09 INTERESES USD 90.188,26 CTA. 5970 CUENTA UNICA DEL TESORO DOLARES AMERICANOS LIB. 00099021001</t>
  </si>
  <si>
    <t>AJUSTE COMPLEMENTARIO POR REVALORIZACION SALDOS DE ACTIVOS DE RESERVA Y OBLIGACIONES MONEDA EXTRANJERA (DOLARES) Saldo MO = -119782443.56 ;Bs/Mo: 6.86000000000 ;Saldo Bs: -821707562.83</t>
  </si>
  <si>
    <t>AJUSTE COMPLEMENTARIO POR REVALORIZACION SALDOS DE ACTIVOS DE RESERVA Y OBLIGACIONES MONEDA EXTRANJERA (DOLARES) Saldo MO = -112841635.04 ;Bs/Mo: 6.86000000000 ;Saldo Bs: -774093616.38</t>
  </si>
  <si>
    <t>AJUSTE COMPLEMENTARIO POR REVALORIZACION SALDOS DE ACTIVOS DE RESERVA Y OBLIGACIONES MONEDA EXTRANJERA (DOLARES) Saldo MO = -112173018.09 ;Bs/Mo: 6.86000000000 ;Saldo Bs: -769506904.09</t>
  </si>
  <si>
    <t>AJUSTE COMPLEMENTARIO POR REVALORIZACION SALDOS DE ACTIVOS DE RESERVA Y OBLIGACIONES MONEDA EXTRANJERA (DOLARES) Saldo MO = -113982242.03 ;Bs/Mo: 6.86000000000 ;Saldo Bs: -781918180.32</t>
  </si>
  <si>
    <t>PAGO A BID PRÉSTAMO 3725/BL-BO VCTO. 15-04-2026 POR CUENTA DE TGN , NTI. 21342 VALOR 15-04-2026 CAPITAL USD 1.186.114,28 INTERESES USD 940.996,60 CTA. 5970 CUENTA UNICA DEL TESORO DOLARES AMERICANOS LIB. 00099021001</t>
  </si>
  <si>
    <t>PAGO A BID PRÉSTAMO 3725/BL-BO VCTO. 15-04-2026 POR CUENTA DE TGN , NTI. 21330 VALOR 15-04-2026 INTERESES USD 12.542,47 CTA. 5970 CUENTA UNICA DEL TESORO DOLARES AMERICANOS LIB. 00099021001</t>
  </si>
  <si>
    <t>PAGO A BID PRÉSTAMO 4647/BL-BO VCTO. 15-04-2026 POR CUENTA DE TGN , NTI. 21400 VALOR 15-04-2026 INTERESES USD 327.677,03 COMISIONES USD 116.396,22 CTA. 5970 CUENTA UNICA DEL TESORO DOLARES AMERICANOS LIB. 00099021001</t>
  </si>
  <si>
    <t>PAGO A BID PRÉSTAMO 5721/OC-BO VCTO. 15-04-2026 POR CUENTA DE TGN , NTI. 21357 VALOR 15-04-2026 INTERESES USD 403.833,49 COMISIONES USD 338.773,50 CTA. 5970 CUENTA UNICA DEL TESORO DOLARES AMERICANOS LIB. 00099021001</t>
  </si>
  <si>
    <t>PAGO A BID PRÉSTAMO 4612/BL-BO VCTO. 15-04-2026 POR CUENTA DE TGN , NTI. 21460 VALOR 15-04-2026 INTERESES USD 1.142.833,02 COMISIONES USD 403.581,06 CTA. 5970 CUENTA UNICA DEL TESORO DOLARES AMERICANOS LIB. 00099021001</t>
  </si>
  <si>
    <t>PAGO A BID PRÉSTAMO 5514/OC-BO VCTO. 15-04-2026 POR CUENTA DE TGN , NTI. 21398 VALOR 15-04-2026 INTERESES CHF 56.938,07 CTA. 5970 CUENTA UNICA DEL TESORO DOLARES AMERICANOS LIB. 00099021001</t>
  </si>
  <si>
    <t>PAGO A BID PRÉSTAMO 4758/OC-BO VCTO. 15-04-2026 POR CUENTA DE TGN , NTI. 21371 VALOR 15-04-2026 INTERESES CHF 699.167,12 CTA. 5970 CUENTA UNICA DEL TESORO DOLARES AMERICANOS LIB. 00099021001</t>
  </si>
  <si>
    <t>PAGO A BID PRÉSTAMO 3921/BL-BO VCTO. 15-04-2026 POR CUENTA DE TGN , NTI. 21389 VALOR 15-04-2026 INTERESES CHF 581.713,10 CTA. 5970 CUENTA UNICA DEL TESORO DOLARES AMERICANOS LIB. 00099021001</t>
  </si>
  <si>
    <t>PAGO A BID PRÉSTAMO 4612/BL-BO VCTO. 15-04-2026 POR CUENTA DE TGN , NTI. 21476 VALOR 15-04-2026 INTERESES USD 15.811,16 CTA. 5970 CUENTA UNICA DEL TESORO DOLARES AMERICANOS LIB. 00099021001</t>
  </si>
  <si>
    <t>PAGO A BID PRÉSTAMO 4606/BL-BO VCTO. 15-04-2026 POR CUENTA DE TGN , NTI. 21396 VALOR 15-04-2026 INTERESES JPY 65.843.639,00 CTA. 5970 CUENTA UNICA DEL TESORO DOLARES AMERICANOS LIB. 00099021001</t>
  </si>
  <si>
    <t>PAGO A BID PRÉSTAMO 4612/BL-BO VCTO. 15-04-2026 POR CUENTA DE TGN , NTI. 21333 VALOR 15-04-2026 INTERESES JPY 48.940.853,00 CTA. 5970 CUENTA UNICA DEL TESORO DOLARES AMERICANOS LIB. 00099021001</t>
  </si>
  <si>
    <t>PAGO A BID PRÉSTAMO 4643/BL-BO VCTO. 15-04-2026 POR CUENTA DE TGN , NTI. 21391 VALOR 15-04-2026 INTERESES USD 3.693,36 CTA. 5970 CUENTA UNICA DEL TESORO DOLARES AMERICANOS LIB. 00099021001</t>
  </si>
  <si>
    <t>PAGO A BID PRÉSTAMO 4643/BL-BO VCTO. 15-04-2026 POR CUENTA DE TGN , NTI. 21347 VALOR 15-04-2026 INTERESES USD 426.107,03 COMISIONES USD 12.977,00 CTA. 5970 CUENTA UNICA DEL TESORO DOLARES AMERICANOS LIB. 00099021001</t>
  </si>
  <si>
    <t>AJUSTE COMPLEMENTARIO POR REVALORIZACION SALDOS DE ACTIVOS DE RESERVA Y OBLIGACIONES MONEDA EXTRANJERA (DOLARES) Saldo MO = -85027962.85 ;Bs/Mo: 6.86000000000 ;Saldo Bs: -583291825.17</t>
  </si>
  <si>
    <t>AJUSTE COMPLEMENTARIO POR REVALORIZACION SALDOS DE ACTIVOS DE RESERVA Y OBLIGACIONES MONEDA EXTRANJERA (DOLARES) Saldo MO = -113504173.42 ;Bs/Mo: 6.86000000000 ;Saldo Bs: -778638629.67</t>
  </si>
  <si>
    <t>PAGO A CAF PRÉSTAMO CFA005702 VCTO. 19-04-2026 POR CUENTA DE TGN , NTI. 21299 VALOR 20-04-2026 CAPITAL USD 9.164.110,97 INTERESES USD 1.215.245,83 CTA. 5970 CUENTA UNICA DEL TESORO DOLARES AMERICANOS LIB. 00099021001</t>
  </si>
  <si>
    <t>PAGO A CAF PRÉSTAMO CFA007357 VCTO. 19-04-2026 POR CUENTA DE TGN , NTI. 21300 VALOR 20-04-2026 CAPITAL USD 3.324.662,16 INTERESES USD 771.541,64 CTA. 5970 CUENTA UNICA DEL TESORO DOLARES AMERICANOS LIB. 00099021001</t>
  </si>
  <si>
    <t>PAGO A FONPLATA PRÉSTAMO BOL 20/2013 VCTO. 18-04-2026 POR CUENTA DE TGN , NTI. 21373 VALOR 20-04-2026 CAPITAL USD 1.458.589,65 INTERESES USD 306.646,03 CTA. 5970 CUENTA UNICA DEL TESORO DOLARES AMERICANOS LIB. 00099021001</t>
  </si>
  <si>
    <t>PAGO A BID PRÉSTAMO 2908/BL-BO VCTO. 18-04-2026 POR CUENTA DE TGN SG NOTA MEFP/VTCP/DGCP/UODP/No.130/2026 DEL 20/04/2026, NTI. 21412 VALOR 20-04-2026 CAPITAL USD 721.951,51 INTERESES USD 522.788,83 CTA. 5970 CUENTA UNICA DEL TESORO DOLARES AMERICANOS LIBRETA 00099021001</t>
  </si>
  <si>
    <t>PAGO A BID PRÉSTAMO 2908/BL-BO VCTO. 18-04-2026 POR CUENTA DE TGN SG NOTA MEFP/VTCP/DGCP/UODP/No.130/2026 DEL 20/04/2026, NTI. 21407 VALOR 20-04-2026 INTERESES USD 10.800,98 CTA. 5970 CUENTA UNICA DEL TESORO DOLARES AMERICANOS LIBRETA 00099021001</t>
  </si>
  <si>
    <t>||TRASPASO DE SALDOS AL TGN POR CIERRE DE CRÉDITO FAD IV GOB. AUT. MUNICIPAL DE CBBA SUMINISTRO E INSTALACION DE LUMINARIAS, SGN. INFORME BCB-GOI-SOEXT-DDEX-INF-2026-8 DEL 16/04/2026 LIBRETA NRO. 00099021001 TGN-RECURSOS ORDINARIOS-DOLARES AMERICANOS (5970)</t>
  </si>
  <si>
    <t>||TRASPASO DE SALDOS AL TGN POR CIERRE DE CRÉDITO FAD IV CAJA NACIONAL DE SALUD EQUIPOS HOSPITALARIOS, SGN. INFORME BCB-GOI-SOEXT-DDEX-INF-2026-7 DEL 16/04/2026 LIBRETA NRO. 00099021001 TGN-RECURSOS ORDINARIOS-DOLARES AMERICANOS (5970)</t>
  </si>
  <si>
    <t>AJUSTE COMPLEMENTARIO POR REVALORIZACION SALDOS DE ACTIVOS DE RESERVA Y OBLIGACIONES MONEDA EXTRANJERA (DOLARES) Saldo MO = -79190764.92 ;Bs/Mo: 6.86000000000 ;Saldo Bs: -543248647.38</t>
  </si>
  <si>
    <t>AJUSTE COMPLEMENTARIO POR REVALORIZACION SALDOS DE ACTIVOS DE RESERVA Y OBLIGACIONES MONEDA EXTRANJERA (DOLARES) Saldo MO = -80047443.83 ;Bs/Mo: 6.86000000000 ;Saldo Bs: -549125464.68</t>
  </si>
  <si>
    <t>PAGO A FONPLATA PRÉSTAMO BOL 27/2016 VCTO. 22-04-2026 POR CUENTA DE TGN , NTI. 21469 VALOR 22-04-2026 CAPITAL USD 1.319.216,76 INTERESES USD 551.026,05 COMISIONES USD 57.731,99 CTA. 5970 CUENTA UNICA DEL TESORO DOLARES AMERICANOS LIB. 00099021001</t>
  </si>
  <si>
    <t>AJUSTE COMPLEMENTARIO POR REVALORIZACION SALDOS DE ACTIVOS DE RESERVA Y OBLIGACIONES MONEDA EXTRANJERA (DOLARES) Saldo MO = -77286914.35 ;Bs/Mo: 6.86000000000 ;Saldo Bs: -530188232.42</t>
  </si>
  <si>
    <t>TRANSFERENCIA RECIBIDA DEL EXTERIOR SEGÚN MENSAJES SWIFT NOS. 4583-4572 (REM.EXT.) DE FECHA 24/04/2026 POR DESEMBOLSO DE BID PRÉSTAMO 5801/OC-BO REQ 00005 BO 2026031966 00078027007 MHE-$US-PROG. ELEC. RURAL III(PER III)-5801/OC-BO-5802/KI-BO</t>
  </si>
  <si>
    <t>TRANSFERENCIA RECIBIDA DEL EXTERIOR SEGÚN MENSAJES SWIFT NOS. 4583-4572 (REM.EXT.) DE FECHA 24/04/2026 POR DESEMBOLSO DE BID PRÉSTAMO 5801/OC-BO REQ 00005 BO 2026031966 00078027007 MHE-$US-PROG. ELEC. RURAL III(PER III)-5801/OC-BO-5802/KI-BO REF.: UTILES DE ESCRITORIO</t>
  </si>
  <si>
    <t>AJUSTE COMPLEMENTARIO POR REVALORIZACION SALDOS DE ACTIVOS DE RESERVA Y OBLIGACIONES MONEDA EXTRANJERA (DOLARES) Saldo MO = -66685698.38 ;Bs/Mo: 6.86000000000 ;Saldo Bs: -457463890.91</t>
  </si>
  <si>
    <t>TRANSFERENCIA DE FONDOS AL EXTERIOR A SOLICITUD DE AUTORIDAD DE SUPERVISION DEL SISTEMA FINANCIERO SEGUN SOLICITUD 26645 REF: PAGO MEMBRESIA 2026 IOSCO, BANKINTER, C/ALCALA N. 181, 28009, M.E., CTA. IBAN ES8701280089050100033855, SWIFT BKBKESMMXXX EUROS 21.650 EQUIVALENTES 25.357,51 USD LIB. 00099021001 TGN-RECURSOS ORDINARIOS-DOLARES AMERICANOS (5970) POR DIFERENCIAL CAMBIARIO</t>
  </si>
  <si>
    <t>TRANSFERENCIA RECIBIDA DEL EXTERIOR SEGÚN MENSAJES SWIFT NOS. 4887-4861 (REM.EXT.) DE FECHA 30/04/2026 POR DESEMBOLSO DE BID PRÉSTAMO 4612/BL-BO REQ 00087 BO 2026038665 00382014303 AISEM-USD.PROG. MEJOR. ACC. SERV. SALUD MAT.BOL.-BID 4612-BO</t>
  </si>
  <si>
    <t>TRANSFERENCIA RECIBIDA DEL EXTERIOR SEGÚN MENSAJES SWIFT NOS. 4887-4861 (REM.EXT.) DE FECHA 30/04/2026 POR DESEMBOLSO DE BID PRÉSTAMO 4612/BL-BO REQ 00087 BO 2026038665 00382014303 AISEM-USD.PROG. MEJOR. ACC. SERV. SALUD MAT.BOL.-BID 4612-BO REF.: UTILES DE ESCRITORIO</t>
  </si>
  <si>
    <t>||REGULARIZACION DE NUESTRO REGISTRO TRANSITORIO S/G COMPROBANTE S 1151691 DEL 15/04/2026 POR COBRO DE COMISIONES QUE EFECTUÓ EL MUFG BANK LTD. POR PAGO DE INTERESES Y COMISIONES DEL PRESTAMO BID 4612/BL-BO, S/G NOTA MEFP/VTCP/DGCP/UODP/N°133/2026 DE LA FECHA LIBRETA 00099021001 TGN-RECURSOS ORDINARIOS-DOLARES AMERICANOS (5970)</t>
  </si>
  <si>
    <t>||REG. COMPROB. S-1151383 DE 08-04-2026. COBRO DE COMISIONES DE N/ BANQUERO EN EL EXTERIOR POR DEVOLUCIÓN DE FONDOS DEL BONO SOBERANO BOLIVIA 2028 EFECTUADO EL 23-03-2026, VCTO. 19-03-2026 S/G NOTA MEFP/VTCP/DGCP/UODP/N°139/2026 DE 30-04-2026. CTA. 5970 CUENTA ÚNICA DEL TESORO DÓLARES AMERICANOS LIB. 00099021001</t>
  </si>
  <si>
    <t>||REGULARIZACION DE NUESTRO REGISTRO TRANSITORIO S/G COMPROBANTE S 1151689 DEL 15/04/2026 POR COBRO DE COMISIONES QUE EFECTUÓ EL MUFG BANK LTD. POR PAGO DE INTERESES DEL PRESTAMO BID 4606/BL-BO, S/G NOTA MEFP/VTCP/DGCP/UODP/N°134/2026 DE LA FECHA LIBRETA 00099021001 TGN-RECURSOS ORDINARIOS-DOLARES AMERICANOS (5970)</t>
  </si>
  <si>
    <t>AJUSTE COMPLEMENTARIO POR REVALORIZACION SALDOS DE ACTIVOS DE RESERVA Y OBLIGACIONES MONEDA EXTRANJERA (DOLARES) Saldo MO = -64120583.18 ;Bs/Mo: 6.86000000000 ;Saldo Bs: -439867200.62</t>
  </si>
  <si>
    <t>00030011102</t>
  </si>
  <si>
    <t>De: 00030011102 A:00041011107 Transferencia de recursos a solicitud del Ministerio de Desarrollo Productivo Rural y Agua mediante nota CITE: CAR/MDPRyA/DGAA/UF N° 0171/2026 en cumplimiento de lo dispuesto en los Decretos Supremos Nos. 5493</t>
  </si>
  <si>
    <t>00041011107</t>
  </si>
  <si>
    <t>De: 00099021001 A:00041207001 Transferencia de recursos a solicitud del Ministerio de Desarrollo Productivo, Rural y Agua mediante nota CITE: MDRyT/EMPODERAR/EXT-N°0095/2026 (operación bimonetaria) para la ejecución del Proyecto de Innovac</t>
  </si>
  <si>
    <t>De: 00288012001 A:00099021001 Transferencia de recursos a solicitud del Servicio Nacional de Riego dependiente del Ministerio de Desarrollo Productivo Rural y Agua mediante nota CITE: CAR/SENARI/UAF N° 0020/2026 Informe INF/SENARI/UAF N° 0</t>
  </si>
  <si>
    <t>00288012001</t>
  </si>
  <si>
    <t>00025014203</t>
  </si>
  <si>
    <t>De: 00030014201 A:00025014203 Transferencia de recursos a solicitud del Ministerio de la Presidencia mediante nota CITE: MINPR/DGAA/UF-0165-CAR/26, en el marco de los Decretos Supremos Nos.5488 de 16 de noviembre de 2025 y 5493 de 24 de nov</t>
  </si>
  <si>
    <t>00030014201</t>
  </si>
  <si>
    <t>00041011110</t>
  </si>
  <si>
    <t>De: 00006011101 A:00041011110 Transferencia de recursos a solicitud del Ministerio de Desarrollo Productivo, Rural y Agua con nota CAR/MDPRyA/DGAA/UF N° 0181/2026, en el marco del Decreto Supremo N° 5552 de 20 de febrero de 2026 H.R. 2026-1</t>
  </si>
  <si>
    <t>00006011101</t>
  </si>
  <si>
    <t>00041181101</t>
  </si>
  <si>
    <t>De: 00047261101 A:00041181101 Transferencia de recursos a solicitud del Ministerio de Desarrollo Productivo, Rural y Agua con nota CAR/IPD-PACU/DGE N°0047/2026, en el marco del Decreto Supremo N°5488 de 16 de febrero de 2026 H.R. 2026-16960</t>
  </si>
  <si>
    <t>00047261101</t>
  </si>
  <si>
    <t>De: 00047081101 A:00041151101 Transferencia de recursos a solicitud del Servicio Nacional de Sanidad Agropecuaria e Inocuidad Alimentaria - SENASAG dependiente del Ministerio de Desarrollo Productivo Rural y Agua mediante nota CITE: SENASAG</t>
  </si>
  <si>
    <t>De: 00389012001 A:00099021001 De: 00389012001 A:00099021001 Transferencia de recursos a solicitud de la Dirección General de Administración y Finanzas Territoriales mediante nota interna CITE: MEFP/VTCP/DGAFT/USCFT/N°102/2026, por concepto</t>
  </si>
  <si>
    <t>00041257006</t>
  </si>
  <si>
    <t>De: 00086077004 A:00041257006 De: 00086077004 A:00041257006 Transferencia de recursos a solicitud del Ministerio de Desarrollo Productivo, Rural y Agua mediante nota CITE: CAR/UCEP-MDPRyA/N°0306/2026 en cumplimiento al Decreto Supremo No. 5</t>
  </si>
  <si>
    <t>00086077004</t>
  </si>
  <si>
    <t>De: 00213014301 A:00099021001 De: 00213014301 A:00099021001 Transferencia de recursos a solicitud del Servicio Nacional de Meteorología e Hidrología mediante nota CITE: SENAMHI/DAF/N°029/2026 para dar cumplimiento a las recomendaciones emit</t>
  </si>
  <si>
    <t>00213014301</t>
  </si>
  <si>
    <t>De: 00213014402 A:00099021001 De: 00213014402 A:00099021001 Transferencia de recursos a solicitud del Servicio Nacional de Meteorología e Hidrología mediante nota CITE: SENAMHI/DAF/N°029/2026 para dar cumplimiento a las recomendaciones emit</t>
  </si>
  <si>
    <t>00213014402</t>
  </si>
  <si>
    <t>00041017008</t>
  </si>
  <si>
    <t>De: 00086017006 A:00041017008 Transferencia de recursos a solicitud del Viceministerio de Recursos Hídricos, Riego Agua Potable y Saneamiento Básico dependiente del Ministerio de Desarrollo Productivo Rural y Agua mediante nota CITE: CAR/MD</t>
  </si>
  <si>
    <t>00086017006</t>
  </si>
  <si>
    <t>De: 00015091101 A:00099021001 Transferencia de recursos a solicitud de DIPREVCON dependiente del Ministerio de Gobierno mediante nota CITE:MG/DIPREVCON/DGE/NE/N°595/2026 INFORME TÉCNICO MG/DIPREVCON/UALF/TES/INF/N° 091/2026 y Acta de Reunió</t>
  </si>
  <si>
    <t>00041164201</t>
  </si>
  <si>
    <t>De: 00047364203 A:00041164201 TRANSFERENCIA DE RECURSOS A SOLICITUD DEL FONDO NACIONAL DE DESARROLLO INTEGRAL, DEPENDIENTE DEL MINISTERIO DE DESARROLLO PRODUCTIVO, RURAL Y AGUA MEDIANTE CITE: CAR/FONADIN/DGE/UAF Nº 0026/2026, EN CUMPLIMIENT</t>
  </si>
  <si>
    <t>00047364203</t>
  </si>
  <si>
    <t>De: 00047081101 A:00041151101 De: 00047081101 A:00041151101 a solicitud del Servicio Nacional de Sanidad Agropecuaria e Inocuidad Alimentaria – SENASAG dependiente del Ministerio de Desarrollo Productivo Rural y Agua mediante nota CITE: SEN</t>
  </si>
  <si>
    <t>De: 00047081102 A:00041151102 De: 00047081102 A:00041151102 a solicitud del Servicio Nacional de Sanidad Agropecuaria e Inocuidad Alimentaria – SENASAG dependiente del Ministerio de Desarrollo Productivo Rural y Agua mediante nota CITE: SEN</t>
  </si>
  <si>
    <t>De: 00047081103 A:00041151103 De: 00047081103 A:00041151103 a solicitud del Servicio Nacional de Sanidad Agropecuaria e Inocuidad Alimentaria – SENASAG dependiente del Ministerio de Desarrollo Productivo Rural y Agua mediante nota CITE: SEN</t>
  </si>
  <si>
    <t>De: 00035051101 A:00099021001 De: 00035051101 A:00099021001 a solicitud del Servicio Nacional del Sistema de Reparto - SENASIR mediante nota CITE: SENASIR/UAF Nº224/2026 e Informe SENASIR/CBBA/INF Nº597/2025 solicita la transferencia de rec</t>
  </si>
  <si>
    <t>De: 00035051101 A:00099021001 De: 00035051101 A:00099021001 a solicitud del Servicio Nacional del Sistema de Reparto - SENASIR mediante nota CITE: SENASIR/UAF Nº226/2026 e Informe SENASIR/UJ/ACS/INF Nº 607/2025 solicita la transferencia de</t>
  </si>
  <si>
    <t>De: 00035051101 A:00099021001 De: 00035051101 A:00099021001 a solicitud del Servicio Nacional del Sistema de Reparto - SENASIR mediante nota CITE: SENASIR/UAF Nº225/2026 e Informe SENASIR/CBBA/INF Nº511/2025 solicita la transferencia de rec</t>
  </si>
  <si>
    <t>De: 00041207001 A:00099021001 Transferencia de recursos a solicitud del Ministerio de Desarrollo Productivo, Rural y Agua mediante nota CITE: MDRyT/EMPODERAR/EXT-N°0095/2026 (operación bimonetaria) para la ejecución del Proyecto de Innovac</t>
  </si>
  <si>
    <t>10000068584925</t>
  </si>
  <si>
    <t>MDPRYA - SENASAG RECURSOS PROPIOS A NIVEL NACIONAL</t>
  </si>
  <si>
    <t>10000068588191</t>
  </si>
  <si>
    <t>MDPRYA - SENASAG - LIDIVECO - RECURSOS PROPIOS</t>
  </si>
  <si>
    <t>10000055108887</t>
  </si>
  <si>
    <t>INSTITUTO BOLIVIANO DE LA CEGUERA - APORTES BONO ANUAL DE INDIGENCIA</t>
  </si>
  <si>
    <t>10000003403651</t>
  </si>
  <si>
    <t>PROYECTO SUCRE CIUDAD UNIVERSITARIA</t>
  </si>
  <si>
    <t>10000002318926</t>
  </si>
  <si>
    <t>CENTRAL DE ABASTECIMIENTO Y SUMINISTROS DE SALUD (CEASS) PANDO RE</t>
  </si>
  <si>
    <t>10000046351502</t>
  </si>
  <si>
    <t xml:space="preserve">EMAPA - VENTA DE PRODUCTOS </t>
  </si>
  <si>
    <t>10000028506480</t>
  </si>
  <si>
    <t>EMPRESA PUBLICA TRANSPORTE AÉREO MILITAR</t>
  </si>
  <si>
    <t>Nº Correlativo: 6</t>
  </si>
  <si>
    <r>
      <rPr>
        <sz val="12"/>
        <rFont val="Arial"/>
        <family val="2"/>
      </rPr>
      <t>Fecha:</t>
    </r>
    <r>
      <rPr>
        <b/>
        <sz val="12"/>
        <rFont val="Arial"/>
        <family val="2"/>
      </rPr>
      <t xml:space="preserve"> 08 - JUNIO - 2026</t>
    </r>
  </si>
  <si>
    <t>CORRESPONDIENTE AL PERIODO DE ENERO A MAYO DE 2026</t>
  </si>
  <si>
    <t>ACTUALIZADO AL : 08 de junio de 2026 Hrs. 14:00</t>
  </si>
  <si>
    <t>O23876860002</t>
  </si>
  <si>
    <t>00221022001 DEPOSITO DE EFECTIVO, DEPOSITANTE: TERRABOL MINING, CONCEPTO: TRAMITE FORMULARIO M-02 (FUERA DE PLAZO), CUENTA DE DEPOSITO: CUENTA UNICA DEL TESORO</t>
  </si>
  <si>
    <t>O23876870002</t>
  </si>
  <si>
    <t>O23876880002</t>
  </si>
  <si>
    <t>O23876890002</t>
  </si>
  <si>
    <t>O23876900002</t>
  </si>
  <si>
    <t>O23876910002</t>
  </si>
  <si>
    <t>O23876920002</t>
  </si>
  <si>
    <t>O23876960002</t>
  </si>
  <si>
    <t>O23876980002</t>
  </si>
  <si>
    <t>00221022001 DEPOSITO DE EFECTIVO, DEPOSITANTE: TERRABOL MINING, CONCEPTO: SANCION TRAMITE FUERA DE PLAZO-15 DIAS (CON INCREMENTO 10%/DIA), CUENTA DE DEPOSITO: CUENTA UNICA DEL TESORO</t>
  </si>
  <si>
    <t>O23877000002</t>
  </si>
  <si>
    <t>O23877010002</t>
  </si>
  <si>
    <t>O23877420002</t>
  </si>
  <si>
    <t>O23877430002</t>
  </si>
  <si>
    <t>O23877450002</t>
  </si>
  <si>
    <t>O23877460002</t>
  </si>
  <si>
    <t>O23877570002</t>
  </si>
  <si>
    <t>00221022001 DEPOSITO DE EFECTIVO, DEPOSITANTE: METALMONIC SRL, CONCEPTO: FUERA DE PLAZO, CUENTA DE DEPOSITO: CUENTA UNICA DEL TESORO</t>
  </si>
  <si>
    <t>O23877590002</t>
  </si>
  <si>
    <t>O23877960002</t>
  </si>
  <si>
    <t>00599042001 DEPOSITO DE EFECTIVO, DEPOSITANTE: LINIER LIMBERT YAPU GUTIERREZ, CONCEPTO: PAGO POR RETENCION DEL 13 %, CUENTA DE DEPOSITO: CUENTA UNICA DEL TESORO</t>
  </si>
  <si>
    <t>O23878040002</t>
  </si>
  <si>
    <t>00016011101 DEPOSITO DE EFECTIVO, DEPOSITANTE: FUNDACION INFOCAL LA PAZ, CONCEPTO: DEPÓSITO PARA ALQUILER DE AUDITORIO, CUENTA DE DEPOSITO: CUENTA UNICA DEL TESORO</t>
  </si>
  <si>
    <t>O23878530002</t>
  </si>
  <si>
    <t>00099021001 DEPOSITO DE EFECTIVO, DEPOSITANTE: SIMON VENTURA CONDORI, CONCEPTO: DEVOLUCION SALARIO MES ABRIL 2026, CUENTA DE DEPOSITO: CUENTA UNICA DEL TESORO/DJBR</t>
  </si>
  <si>
    <t>O23878770002</t>
  </si>
  <si>
    <t>00099021001 DEPOSITO DE EFECTIVO, DEPOSITANTE: MARIA ANTEZANA SOLIZ, CONCEPTO: PAGO DE AGUA POTABLE DEL COMEDOR CORRESPONDIENTE AL MES DE ABRIL, CUENTA DE DEPOSITO: CUENTA UNICA DEL TESORO</t>
  </si>
  <si>
    <t>B23877090002</t>
  </si>
  <si>
    <t>00099021001 DEP.DE CHEQ.AJENOS,RET.DE CAM.,CONCEPTO: INCAPACIDAD,DEP.: CAJA NACIONAL DE SALUD , PROCEDENCIA: BANCO UNION S.A., CHEQUE: 29774, FECHA DE EMISION:24/04/2026</t>
  </si>
  <si>
    <t>B23877100002</t>
  </si>
  <si>
    <t>00099021001 DEP.DE CHEQ.AJENOS,RET.DE CAM.,CONCEPTO: INCAPACIDAD,DEP.: CAJA NACIONAL DE SALUD , PROCEDENCIA: BANCO UNION S.A., CHEQUE: 110889, FECHA DE EMISION:20/04/2026</t>
  </si>
  <si>
    <t>B23877120002</t>
  </si>
  <si>
    <t>00099021001 DEP.DE CHEQ.AJENOS,RET.DE CAM.,CONCEPTO: INCAPACIDAD,DEP.: CAJA NACIONAL DE SALUD , PROCEDENCIA: BANCO UNION S.A., CHEQUE: 110863, FECHA DE EMISION:20/04/2026</t>
  </si>
  <si>
    <t>B23877150002</t>
  </si>
  <si>
    <t>00099021001 DEP.DE CHEQ.AJENOS,RET.DE CAM.,CONCEPTO: INCAPACIDAD,DEP.: CAJA NACIONAL DE SALUD , PROCEDENCIA: BANCO UNION S.A., CHEQUE: 110866, FECHA DE EMISION:20/04/2026</t>
  </si>
  <si>
    <t>B23877170002</t>
  </si>
  <si>
    <t>00099021001 DEP.DE CHEQ.AJENOS,RET.DE CAM.,CONCEPTO: INCAPACIDAD,DEP.: CAJA NACIONAL DE SALUD , PROCEDENCIA: BANCO UNION S.A., CHEQUE: 110867, FECHA DE EMISION:20/04/2026</t>
  </si>
  <si>
    <t>B23877190002</t>
  </si>
  <si>
    <t>00099021001 DEP.DE CHEQ.AJENOS,RET.DE CAM.,CONCEPTO: INCAPACIDAD,DEP.: CAJA NACIONAL DE SALUD , PROCEDENCIA: BANCO UNION S.A., CHEQUE: 110868, FECHA DE EMISION:20/04/2026</t>
  </si>
  <si>
    <t>B23877210002</t>
  </si>
  <si>
    <t>00099021001 DEP.DE CHEQ.AJENOS,RET.DE CAM.,CONCEPTO: INCAPACIDAD,DEP.: CAJA NACIONAL DE SALUD , PROCEDENCIA: BANCO UNION S.A., CHEQUE: 110869, FECHA DE EMISION:20/04/2026</t>
  </si>
  <si>
    <t>B23877230002</t>
  </si>
  <si>
    <t>00099021001 DEP.DE CHEQ.AJENOS,RET.DE CAM.,CONCEPTO: INCAPACIDAD,DEP.: CAJA NACIONAL DE SALUD , PROCEDENCIA: BANCO UNION S.A., CHEQUE: 110870, FECHA DE EMISION:20/04/2026</t>
  </si>
  <si>
    <t>B23877250002</t>
  </si>
  <si>
    <t>00099021001 DEP.DE CHEQ.AJENOS,RET.DE CAM.,CONCEPTO: INCAPACIDAD,DEP.: CAJA NACIONAL DE SALUD , PROCEDENCIA: BANCO UNION S.A., CHEQUE: 110945, FECHA DE EMISION:23/04/2026</t>
  </si>
  <si>
    <t>B23877270002</t>
  </si>
  <si>
    <t>00099021001 DEP.DE CHEQ.AJENOS,RET.DE CAM.,CONCEPTO: INCAPACIDAD,DEP.: CAJA NACIONAL DE SALUD , PROCEDENCIA: BANCO UNION S.A., CHEQUE: 110946, FECHA DE EMISION:23/04/2026</t>
  </si>
  <si>
    <t>B23877300002</t>
  </si>
  <si>
    <t>00099021001 DEP.DE CHEQ.AJENOS,RET.DE CAM.,CONCEPTO: INCAPACIDAD,DEP.: CAJA NACIONAL DE SALUD , PROCEDENCIA: BANCO UNION S.A., CHEQUE: 110947, FECHA DE EMISION:23/04/2026</t>
  </si>
  <si>
    <t>B23877310002</t>
  </si>
  <si>
    <t>00099021001 DEP.DE CHEQ.AJENOS,RET.DE CAM.,CONCEPTO: INCAPACIDAD,DEP.: CAJA NACIONAL DE SALUD , PROCEDENCIA: BANCO UNION S.A., CHEQUE: 110966, FECHA DE EMISION:24/04/2026</t>
  </si>
  <si>
    <t>B23877470002</t>
  </si>
  <si>
    <t>00099021001 DEP.DE CHEQ.AJENOS,RET.DE CAM.,CONCEPTO: DEPÓSITO,DEP.: ABEL LOPEZ ARRUETA , PROCEDENCIA: BANCO UNION S.A., CHEQUE: 229147, FECHA DE EMISION:04/05/2026</t>
  </si>
  <si>
    <t>B23877480002</t>
  </si>
  <si>
    <t>00221022001 DEP.DE CHEQ.AJENOS,RET.DE CAM.,CONCEPTO: DEPÓSITO,DEP.: BETZABE SHIRLEY COSTAS MALAGA , PROCEDENCIA: BANCO UNION S.A., CHEQUE: 229148, FECHA DE EMISION:04/05/2026</t>
  </si>
  <si>
    <t>B23877490002</t>
  </si>
  <si>
    <t>00221022001 DEP.DE CHEQ.AJENOS,RET.DE CAM.,CONCEPTO: DEPÓSITO,DEP.: BYRON MARCELO MORALES ROCHA , PROCEDENCIA: BANCO UNION S.A., CHEQUE: 229149, FECHA DE EMISION:04/05/2026</t>
  </si>
  <si>
    <t>B23877500002</t>
  </si>
  <si>
    <t>00221022001 DEP.DE CHEQ.AJENOS,RET.DE CAM.,CONCEPTO: DEPÓSITO,DEP.: BETZABE SHIRLEY COSTAS MALAGA , PROCEDENCIA: BANCO UNION S.A., CHEQUE: 229150, FECHA DE EMISION:04/05/2026</t>
  </si>
  <si>
    <t>B23877520002</t>
  </si>
  <si>
    <t>00221022001 DEP.DE CHEQ.AJENOS,RET.DE CAM.,CONCEPTO: DEPÓSITO,DEP.: BETZABE SHIRLEY COSTAS MALAGA , PROCEDENCIA: BANCO UNION S.A., CHEQUE: 229164, FECHA DE EMISION:04/05/2026</t>
  </si>
  <si>
    <t>B23877540002</t>
  </si>
  <si>
    <t>00221022001 DEP.DE CHEQ.AJENOS,RET.DE CAM.,CONCEPTO: DEPÓSITO,DEP.: BETZABE SHIRLEY COSTAS MALAGA , PROCEDENCIA: BANCO UNION S.A., CHEQUE: 229151, FECHA DE EMISION:04/05/2026</t>
  </si>
  <si>
    <t>B23877560002</t>
  </si>
  <si>
    <t>00221022001 DEP.DE CHEQ.AJENOS,RET.DE CAM.,CONCEPTO: DEPÓSITO,DEP.: BETZABE SHIRLEY COSTAS MALAGA , PROCEDENCIA: BANCO UNION S.A., CHEQUE: 229152, FECHA DE EMISION:04/05/2026</t>
  </si>
  <si>
    <t>B23877580002</t>
  </si>
  <si>
    <t>00221022001 DEP.DE CHEQ.AJENOS,RET.DE CAM.,CONCEPTO: DEPÓSITO,DEP.: BETZABE SHIRLEY COSTAS MALAGA , PROCEDENCIA: BANCO UNION S.A., CHEQUE: 229153, FECHA DE EMISION:04/05/2026</t>
  </si>
  <si>
    <t>B23877600002</t>
  </si>
  <si>
    <t>00221022001 DEP.DE CHEQ.AJENOS,RET.DE CAM.,CONCEPTO: DEPÓSITO,DEP.: BETZABE SHIRLEY COSTAS MALAGA , PROCEDENCIA: BANCO UNION S.A., CHEQUE: 229154, FECHA DE EMISION:04/05/2026</t>
  </si>
  <si>
    <t>B23877610002</t>
  </si>
  <si>
    <t>00221022001 DEP.DE CHEQ.AJENOS,RET.DE CAM.,CONCEPTO: DEPÓSITO,DEP.: MARIA EUGENIA PORCEL MEDINACELY , PROCEDENCIA: BANCO UNION S.A., CHEQUE: 229155, FECHA DE EMISION:04/05/2026</t>
  </si>
  <si>
    <t>B23877630002</t>
  </si>
  <si>
    <t>00221022001 DEP.DE CHEQ.AJENOS,RET.DE CAM.,CONCEPTO: DEPÓSITO,DEP.: MARIA EUGENIA PORCEL MEDINACELY , PROCEDENCIA: BANCO UNION S.A., CHEQUE: 229156, FECHA DE EMISION:04/05/2026</t>
  </si>
  <si>
    <t>B23877640002</t>
  </si>
  <si>
    <t>00221022001 DEP.DE CHEQ.AJENOS,RET.DE CAM.,CONCEPTO: DEPÓSITO,DEP.: MARIA EUGENIA PORCEL MEDINACELY , PROCEDENCIA: BANCO UNION S.A., CHEQUE: 229157, FECHA DE EMISION:04/05/2026</t>
  </si>
  <si>
    <t>B23877650002</t>
  </si>
  <si>
    <t>00221022001 DEP.DE CHEQ.AJENOS,RET.DE CAM.,CONCEPTO: DEPÓSITO,DEP.: MARIA EUGENIA PORCEL MEDINACELY , PROCEDENCIA: BANCO UNION S.A., CHEQUE: 229158, FECHA DE EMISION:04/05/2026</t>
  </si>
  <si>
    <t>B23877660002</t>
  </si>
  <si>
    <t>00221022001 DEP.DE CHEQ.AJENOS,RET.DE CAM.,CONCEPTO: DEPÓSITO,DEP.: MARIA EUGENIA PORCEL MEDINACELY , PROCEDENCIA: BANCO UNION S.A., CHEQUE: 229159, FECHA DE EMISION:04/05/2026</t>
  </si>
  <si>
    <t>B23877680002</t>
  </si>
  <si>
    <t>00221022001 DEP.DE CHEQ.AJENOS,RET.DE CAM.,CONCEPTO: DEPÓSITO,DEP.: MARIA EUGENIA PORCEL MEDINACELY , PROCEDENCIA: BANCO UNION S.A., CHEQUE: 229160, FECHA DE EMISION:04/05/2026</t>
  </si>
  <si>
    <t>B23877690002</t>
  </si>
  <si>
    <t>00221022001 DEP.DE CHEQ.AJENOS,RET.DE CAM.,CONCEPTO: DEPÓSITO,DEP.: MARIA EUGENIA PORCEL MEDINACELY , PROCEDENCIA: BANCO UNION S.A., CHEQUE: 229161, FECHA DE EMISION:04/05/2026</t>
  </si>
  <si>
    <t>B23877700002</t>
  </si>
  <si>
    <t>00221022001 DEP.DE CHEQ.AJENOS,RET.DE CAM.,CONCEPTO: DEPÓSITO,DEP.: MARIA EUGENIA PORCEL MEDINACELY , PROCEDENCIA: BANCO UNION S.A., CHEQUE: 229162, FECHA DE EMISION:04/05/2026</t>
  </si>
  <si>
    <t>B23877710002</t>
  </si>
  <si>
    <t>00099021001 DEP.DE CHEQ.AJENOS,RET.DE CAM.,CONCEPTO: INCAPACIDAD,DEP.: CAJA NACIONAL DE SALUD , PROCEDENCIA: BANCO UNION S.A., CHEQUE: 29775, FECHA DE EMISION:24/04/2026</t>
  </si>
  <si>
    <t>B23877730002</t>
  </si>
  <si>
    <t>00299014101 DEP.DE CHEQ.AJENOS,RET.DE CAM.,CONCEPTO: PRIMERA TRANSFERENCIA GADLP,DEP.: SEDERI - LA PAZ , PROCEDENCIA: BANCO UNION S.A., CHEQUE: 627, FECHA DE EMISION:04/05/2026</t>
  </si>
  <si>
    <t>O23878790002</t>
  </si>
  <si>
    <t>00099021001 DEPOSITO DE EFECTIVO, DEPOSITANTE: MARIA ANTEZANA SOLIZ, CONCEPTO: PAGO DE SERVICIO DE GAS NATURAL DEL COMEDOR CORRESPONDIENTE AL MES DE ABRIL, CUENTA DE DEPOSITO: CUENTA UNICA DEL TESORO</t>
  </si>
  <si>
    <t>Q24246100002</t>
  </si>
  <si>
    <t>NUMERO DE LIBRETA CUT: 00041247009 OPERACIÓN E18 TRANSFERENCIA DEL SISTEMA FINANCIERO A LA CUT PAGO SIN POL CSE 65032442 AFIANZADO SERCONSUR SRL</t>
  </si>
  <si>
    <t>Q24246160002</t>
  </si>
  <si>
    <t>NUMERO DE LIBRETA CUT: TGN 00283012001 OPERACIÓN E18 TRANSFERENCIA DEL SISTEMA FINANCIERO A LA CUT A SOL DE ALMACENERA BOLIVIANA SA</t>
  </si>
  <si>
    <t>G35642160001</t>
  </si>
  <si>
    <t>COBRO COSTOS DE PAPELERIA SEGUN TRANSFERENCIA DEL EXTERIOR POR ORDEN DE TRAFIGURA PTE LTD, FECHA VALOR 04/05/2026 REF:GAS NATURAL LIB. 00513012007 YPFB - RECURSOS NACIONALIZACIÓN</t>
  </si>
  <si>
    <t>S11531600003</t>
  </si>
  <si>
    <t>||TRANSFERENCIA DE FONDOS S/G MENSAJES SWIFT N°. 5102 Y 5042, EN ATENCIÓN A NOTA: DGAC/DAF/FIN/NE-0031/26 DE FECHA 9/02/2026 (HRE-TGL-2026-2685), ENVIADO POR LA DIRECCIÓN GENERAL DE AERONÁUTICA CIVIL (SECTOR PÚBLICO). DÉBITO DE LA LIBRETA 00117012001 DGAC, REPOSICIÓN DE ÚTILES DE ESCRITORIO.</t>
  </si>
  <si>
    <t>S11531650003</t>
  </si>
  <si>
    <t>||TRANSFERENCIA DE FONDOS SEGÚN MENSAJE SWIFT NRO. 5121, EN ATENCIÓN A NOTA CITE: DGAC/DAF/FIN/NE-0031/26 DE FECHA 09/02/2026 (HRE-TGL-2685), ENVIADO POR LA DIRECCIÓN GENERAL DE AERONÁUTICA CIVIL (SECTOR PÚBLICO). DÉBITO DE LA LIBRETA N° 00117012001 DE DGAC, REPOSICIÓN DE ÚTILES DE ESCRITORIO.</t>
  </si>
  <si>
    <t>S11531770003</t>
  </si>
  <si>
    <t>||TRANSFERENCIA DE FONDOS SEGÚN MENSAJE SWIFT NRO. 5123, EN ATENCIÓN A CORREO ELECTRÓNICO Y NOTA CITE: DGAC/DAF/FIN/NE-0031/26 DE FECHA 09/02/2026 (HRE-TGL-2685), ENVIADO POR LA DIRECCIÓN GENERAL DE AERONÁUTICA CIVIL (SECTOR PÚBLICO). DÉBITO DE LA LIBRETA N° 00117012001 DE DGAC, REPOSICIÓN DE ÚTILES DE ESCRITORIO.</t>
  </si>
  <si>
    <t>O23880230002</t>
  </si>
  <si>
    <t>00383012001 DEPOSITO DE EFECTIVO, DEPOSITANTE: AGENCIA BOLIVIANA ESPACIAL, CONCEPTO: PAGO DE CURRIER MARZO 2026, CUENTA DE DEPOSITO: CUENTA UNICA DEL TESORO</t>
  </si>
  <si>
    <t>O23880370002</t>
  </si>
  <si>
    <t>00099021001 DEPOSITO DE EFECTIVO, DEPOSITANTE: JHONNY CRISPIN MITA MAMANI, CONCEPTO: DEVOLUCION, CUENTA DE DEPOSITO: CUENTA UNICA DEL TESORO</t>
  </si>
  <si>
    <t>O23880530002</t>
  </si>
  <si>
    <t>O23880690002</t>
  </si>
  <si>
    <t>00221022001 DEPOSITO DE EFECTIVO, DEPOSITANTE: MINERA RODRIGUEZJM SRL, CONCEPTO: FUERA DE PLAZO, CUENTA DE DEPOSITO: CUENTA UNICA DEL TESORO</t>
  </si>
  <si>
    <t>O23880710002</t>
  </si>
  <si>
    <t>O23880720002</t>
  </si>
  <si>
    <t>O23880790002</t>
  </si>
  <si>
    <t>00046171101 DEPOSITO DE EFECTIVO, DEPOSITANTE: BIOPRO BOLIVIA SRL, CONCEPTO: SANCION PECUNIARIA, CUENTA DE DEPOSITO: CUENTA UNICA DEL TESORO</t>
  </si>
  <si>
    <t>O23880800002</t>
  </si>
  <si>
    <t>00086044201 DEPOSITO DE EFECTIVO, DEPOSITANTE: COMUNIDAD DE IPA, CONCEPTO: IMPLEMENTACION DE SISTEMA DE RIEGO TECNIFICADO PARCELARIO EN EL SISTEMA DE RIEGO PRESA IPA, CUENTA DE DEPOSITO: CUENTA UNICA DEL TESORO</t>
  </si>
  <si>
    <t>O23880880002</t>
  </si>
  <si>
    <t>00070011102 DEPOSITO DE EFECTIVO, DEPOSITANTE: EDGAR MORALES MAMANI, CONCEPTO: DEVOLUCION DE RECURSOS POR FACTURA NAABOL LP-SCZ, CUENTA DE DEPOSITO: CUENTA UNICA DEL TESORO</t>
  </si>
  <si>
    <t>O23880990002</t>
  </si>
  <si>
    <t>00081011101 DEPOSITO DE EFECTIVO, DEPOSITANTE: JIMMY ESCALANTE TEJERINA, CONCEPTO: DEVOLUCION FONDO EN AVANCE, CUENTA DE DEPOSITO: CUENTA UNICA DEL TESORO</t>
  </si>
  <si>
    <t>O23881000002</t>
  </si>
  <si>
    <t>00099021001 DEPOSITO DE EFECTIVO, DEPOSITANTE: BRAYAM JUNNIOR EXALTO RUIZ, CONCEPTO: DEVOLUCION DE BONO DE ANTIGUEDAD DE JULIO A DICIEMBRE DE 2025 Y DE ENERO A FEBRERO DE 2026, CUENTA DE DEPOSITO: CUENTA UNICA DEL TESORO</t>
  </si>
  <si>
    <t>O23881070002</t>
  </si>
  <si>
    <t>00385014201 DEPOSITO DE EFECTIVO, DEPOSITANTE: BEYMAR ALEJANDRO CHUQUIMIA QUIROZ, CONCEPTO: DEVOLUCION DE VIATICOS, CUENTA DE DEPOSITO: CUENTA UNICA DEL TESORO</t>
  </si>
  <si>
    <t>B23880500002</t>
  </si>
  <si>
    <t>00522012001 DEP.DE CHEQ.AJENOS,RET.DE CAM.,CONCEPTO: COMPLEMENTACION DE GARANTIA PARA NUEVO ARRENDAMIENTO S/G CHEQUE N°95 DEL BANCO GANADERO,DEP.: IMPORTACIONES Y REPRESENTACIONES WEIDLING S.A.</t>
  </si>
  <si>
    <t>B23880510002</t>
  </si>
  <si>
    <t>00099021001 DEP.DE CHEQ.AJENOS,RET.DE CAM.,CONCEPTO: SANCION POR FALTA,DEP.: AGENCIA NACIONAL DE HIDROCARBUROS , PROCEDENCIA: BANCO UNION S.A., CHEQUE: 8259, FECHA DE EMISION:30/04/2026</t>
  </si>
  <si>
    <t>B23880600002</t>
  </si>
  <si>
    <t>00221022001 DEP.DE CHEQ.AJENOS,RET.DE CAM.,CONCEPTO: DEPÓSITO,DEP.: BETZABE SHIRLEY COSTAS MALAGA , PROCEDENCIA: BANCO UNION S.A., CHEQUE: 229166, FECHA DE EMISION:04/05/2026</t>
  </si>
  <si>
    <t>B23880610002</t>
  </si>
  <si>
    <t>00221022001 DEP.DE CHEQ.AJENOS,RET.DE CAM.,CONCEPTO: DEPÓSITO,DEP.: BETZABE SHIRLEY COSTAS MALAGA , PROCEDENCIA: BANCO UNION S.A., CHEQUE: 229165, FECHA DE EMISION:04/05/2026</t>
  </si>
  <si>
    <t>B23880630002</t>
  </si>
  <si>
    <t>00099021001 DEP.DE CHEQ.AJENOS,RET.DE CAM.,CONCEPTO: DEPÓSITO,DEP.: NEMECIO RIVAS VALENCIA , PROCEDENCIA: BANCO UNION S.A., CHEQUE: 229167, FECHA DE EMISION:04/05/2026</t>
  </si>
  <si>
    <t>B23880640002</t>
  </si>
  <si>
    <t>00099021001 DEP.DE CHEQ.AJENOS,RET.DE CAM.,CONCEPTO: INCAPACIDADES,DEP.: CAJA NACIONAL DE SALUD, PROCEDENCIA: BANCO UNION S.A., CHEQUE: 13776, FECHA DE EMISION:27/04/2026
T/12/0103/2026 P03906</t>
  </si>
  <si>
    <t>B23880700002</t>
  </si>
  <si>
    <t>00660062001 DEP.DE CHEQ.AJENOS,RET.DE CAM.,CONCEPTO: DEPÓSITO BANCARIO POR DEVOLUCION DE VIATICO GESTION 2025 DE LA MSC. SONIA ELENA BARRON CORTEZ,DEP.: ORGANO JUDICIAL , PROCEDENCIA: BANCO UNION S.A., CHEQUE: 480, FECHA DE EMISION:29/04/2026</t>
  </si>
  <si>
    <t>G35659180001</t>
  </si>
  <si>
    <t>COBRO COSTOS DE PAPELERIA SEGUN TRANSFERENCIA DEL EXTERIOR POR ORDEN DE GAS BRIDGE COMERCIALIZADORA, FECHA VALOR 04/05/2026. LIB. 00513012007 YPFB - RECURSOS NACIONALIZACIÓN</t>
  </si>
  <si>
    <t>G35659200001</t>
  </si>
  <si>
    <t>COBRO COSTOS DE PAPELERIA SEGUN TRANSFERENCIA DEL EXTERIOR POR ORDEN DE TRAFIGURA PTE LTD, FECHA VALOR 05/05/2026 REF:GAS NATURAL LIB. 00513012007 YPFB - RECURSOS NACIONALIZACIÓN</t>
  </si>
  <si>
    <t>Q24255000002</t>
  </si>
  <si>
    <t>NUMERO DE LIBRETA CUT: 03420102001 OPERACIÓN E18 TRANSFERENCIA DEL SISTEMA FINANCIERO A LA CUT TRANSFERENCIA DE SALDOS NO UTILIZADOS, EN CUMPLIMIENTO AL ARTICULO 7, NUMERAL 7.3.4 DEL REGLAMENTO OPERATIVO DEL FIDEICOMISO AEVIVIENDA DE ABRIL 2026</t>
  </si>
  <si>
    <t>Q24255710002</t>
  </si>
  <si>
    <t>NUMERO DE LIBRETA CUT: 00514012004 OPERACIÓN E75 TRANSFERENCIA DE LA CUENTA FISCAL BUN A LA CUT EN MN TRANSF.FDOS.AL.BCB SG.SOL. ENDE CITE: ENDE-DEEM-5/1-26 CUENTA CUT 3987069001 Â¿ LIBRETA NÂ° 00514012004.</t>
  </si>
  <si>
    <t>S11532470002</t>
  </si>
  <si>
    <t>||TRANSFERENCIA DE FONDOS S/G MENSAJES SWIFTS NROS. 5180 Y 5179 EN ATENCION A NOTA ABE - DGE 29/2026 (HRE-TGL-951) DE FECHA 14.01.2026, ENVIADA POR LA AGENCIA BOLIVIANA ESPACIAL (ABE) (SECTOR PUBLICO) ABONO A LA LIBRETA N°00585012002, POR CUENTA DE SES S.A.</t>
  </si>
  <si>
    <t>S11532560004</t>
  </si>
  <si>
    <t>||RESP. A DEBITO DEL BANQUERO S/G MJE. SWIFT NO.5178 DE LA FECHA, POR COBRO DE COMISIONES DEL BANQUERO POR TRANSF. AL EXT. POR EUR 637,00 A FAVOR DE INTOSAI F.V. 27/04/2026 S/G SOL.059502-26651 DE LA CONTRALORIA GENERAL DEL ESTADO REF.: PAGO A INTOSAI CONTRIBUCION 2026 CARGO LIBRETA 00680012001 CONTRALORIA GENERAL DEL ESTADO - INGRESOS (COBRO DE UTILES DE ESCRITORIO)</t>
  </si>
  <si>
    <t>S11532560001</t>
  </si>
  <si>
    <t>||RESP. A DEBITO DEL BANQUERO S/G MJE. SWIFT NO.5178 DE LA FECHA, POR COBRO DE COMISIONES DEL BANQUERO POR TRANSF. AL EXT. POR EUR 637,00 A FAVOR DE INTOSAI F.V. 27/04/2026 S/G SOL.059502-26651 DE LA CONTRALORIA GENERAL DEL ESTADO REF.: PAGO A INTOSAI CONTRIBUCION 2026 LIBRETA 00680012001 CONTRALORIA GENERAL DEL ESTADO - INGRESOS, EQUIV. A EUR 10.-</t>
  </si>
  <si>
    <t>G35663330001</t>
  </si>
  <si>
    <t>COBRO COSTOS DE PAPELERIA SEGUN TRANSFERENCIA DEL EXTERIOR POR ORDEN DE TRAFIGURA PTE LTD, FECHA VALOR 05/05/2026 REF:GAS NATURAL. LIB. 00513012007 YPFB - RECURSOS NACIONALIZACIÓN</t>
  </si>
  <si>
    <t>G35663310001</t>
  </si>
  <si>
    <t>F0037550</t>
  </si>
  <si>
    <t>De: 00513012004 Transferencia de la CUT libreta 00513012004 YPFB UNICOMERCIAL a favor de la cuenta 10000059607918 YPFB Transferencias al Exterior, en el marco de R.M. 026 del 27/1/2025 y del Decreto Supremo 4773. Según nota TOBE 0226 2026.</t>
  </si>
  <si>
    <t>De: 00513012004 Transferencia de la CUT libreta 00513012004 YPFB UNICOMERCIAL a favor de la cuenta 10000059607918 YPFB Transferencias al Exterior, en el marco de R.M. 026 del 27/1/2025 y del Decreto Supremo 4773. Según nota TOBE 0225 2026.</t>
  </si>
  <si>
    <t>De: 00513012004 Transferencia de la CUT libreta 00513012004 YPFB UNICOMERCIAL a favor de la cuenta 10000059607918 YPFB Transferencias al Exterior, en el marco de R.M. 026 del 27/1/2025 y del Decreto Supremo 4773. Según nota TOBE 0224 2026.</t>
  </si>
  <si>
    <t>O23882530002</t>
  </si>
  <si>
    <t>00099021001 DEPOSITO DE EFECTIVO, DEPOSITANTE: HUMBERTO ALEJO QUISPE, CONCEPTO: REVERSION DE BOLETA HABER MENSUAL, CUENTA DE DEPOSITO: CUENTA UNICA DEL TESORO</t>
  </si>
  <si>
    <t>O23882860002</t>
  </si>
  <si>
    <t>O23883010002</t>
  </si>
  <si>
    <t>00383012001 DEPOSITO DE EFECTIVO, DEPOSITANTE: COLLECTION SRL, CONCEPTO: NOTA DE COBRANZA - PERIODO NOVIEMBRE GESTION 2025, CUENTA DE DEPOSITO: CUENTA UNICA DEL TESORO</t>
  </si>
  <si>
    <t>O23883150002</t>
  </si>
  <si>
    <t>00099021001 DEPOSITO DE EFECTIVO, DEPOSITANTE: EDDA GOSALVEZ SANCHEZ, CONCEPTO: REVERSION PARCIAL, CUENTA DE DEPOSITO: CUENTA UNICA DEL TESORO</t>
  </si>
  <si>
    <t>O23883420002</t>
  </si>
  <si>
    <t>00383012001 DEPOSITO DE EFECTIVO, DEPOSITANTE: ARTES ELECTRONICAS SRL, CONCEPTO: NOTA DE COBRANZA PERIODO MARZO GESTION 2026, CUENTA DE DEPOSITO: CUENTA UNICA DEL TESORO</t>
  </si>
  <si>
    <t>O23883450002</t>
  </si>
  <si>
    <t>00099021001 DEPOSITO DE EFECTIVO, DEPOSITANTE: JOSE EDUARDO CHOQUE LOPEZ, CONCEPTO: DEVOLUCION DE SALDO DE PAGO DE AGUA POTABLE FEBRERO 2026, CUENTA DE DEPOSITO: CUENTA UNICA DEL TESORO/DJBR</t>
  </si>
  <si>
    <t>O23883470002</t>
  </si>
  <si>
    <t>00081014202 DEPOSITO DE EFECTIVO, DEPOSITANTE: HELMUT ENRRIQUE GUTIERREZ ZAPANA, CONCEPTO: DEVOLUCION DE PASAJES, CUENTA DE DEPOSITO: CUENTA UNICA DEL TESORO</t>
  </si>
  <si>
    <t>O23883490002</t>
  </si>
  <si>
    <t>O23883590002</t>
  </si>
  <si>
    <t>00099021001 DEPOSITO DE EFECTIVO, DEPOSITANTE: HAIDY ELIANA MUÑOZ, CONCEPTO: DEVOLUCION DE VIATICOS, CUENTA DE DEPOSITO: CUENTA UNICA DEL TESORO/DJBR</t>
  </si>
  <si>
    <t>O23883690002</t>
  </si>
  <si>
    <t>00288012001 DEPOSITO DE EFECTIVO, DEPOSITANTE: ARIEL GUZMAN VELIZ, CONCEPTO: DEPÓSITO, CUENTA DE DEPOSITO: CUENTA UNICA DEL TESORO</t>
  </si>
  <si>
    <t>O23883760002</t>
  </si>
  <si>
    <t>00099021001 DEPOSITO DE EFECTIVO, DEPOSITANTE: FELIX LAGUNA VALDEZ, CONCEPTO: DEVOLUCION DE VIATICOS, CUENTA DE DEPOSITO: CUENTA UNICA DEL TESORO</t>
  </si>
  <si>
    <t>O23883840002</t>
  </si>
  <si>
    <t>00291012008 DEPOSITO DE EFECTIVO, DEPOSITANTE: VLADIMIR CHRISTIAN QUISPE PAYLLO, CONCEPTO: LABORATORIOS IRI, CUENTA DE DEPOSITO: CUENTA UNICA DEL TESORO</t>
  </si>
  <si>
    <t>O23883860002</t>
  </si>
  <si>
    <t>O23883990002</t>
  </si>
  <si>
    <t>00016011101 DEPOSITO DE EFECTIVO, DEPOSITANTE: COLEGIO LINDEMANN &amp;quot;A&amp;quot;, CONCEPTO: ALQUILER DE SALON DE EVENTOS DEL MINISTERIO DE EDUCACION, CUENTA DE DEPOSITO: CUENTA UNICA DEL TESORO</t>
  </si>
  <si>
    <t>B23882710002</t>
  </si>
  <si>
    <t>00099021001 DEP.DE CHEQ.AJENOS,RET.DE CAM.,CONCEPTO: DEVOLUCION DE CC NO COBRADA ENERO 2026,DEP.: LA VITALICIA SEGUROS Y REASEGUROS DE VIDA S.A. , PROCEDENCIA: BANCO BISA S.A., CHEQUE: 96149, FECHA DE EMISION:05/05/2026</t>
  </si>
  <si>
    <t>Autoridad de Fiscalización de Electricidad y Tecnología Nuclear</t>
  </si>
  <si>
    <t>B23882760002</t>
  </si>
  <si>
    <t>00099021001 DEP.DE CHEQ.AJENOS,RET.DE CAM.,CONCEPTO: RECUPERACION DE PASAJES AEREOS,DEP.: AETN , PROCEDENCIA: BANCO UNION S.A., CHEQUE: 21443, FECHA DE EMISION:05/05/2026</t>
  </si>
  <si>
    <t>B23882780002</t>
  </si>
  <si>
    <t>00015011108 DEP.DE CHEQ.AJENOS,RET.DE CAM.,CONCEPTO: DEPÓSITO,DEP.: MINISTERIO DE GOBIERNO , PROCEDENCIA: BANCO UNION S.A., CHEQUE: 52615, FECHA DE EMISION:04/05/2026</t>
  </si>
  <si>
    <t>B23882850002</t>
  </si>
  <si>
    <t>00221022001 DEP.DE CHEQ.AJENOS,RET.DE CAM.,CONCEPTO: DEPÓSITO,DEP.: VICTOR ALARCON LAURA , PROCEDENCIA: BANCO UNION S.A., CHEQUE: 229179, FECHA DE EMISION:06/05/2026</t>
  </si>
  <si>
    <t>B23882920002</t>
  </si>
  <si>
    <t>00221022001 DEP.DE CHEQ.AJENOS,RET.DE CAM.,CONCEPTO: DEPÓSITO,DEP.: JOSE MIGUEL FLORES ESPADA , PROCEDENCIA: BANCO UNION S.A., CHEQUE: 229171, FECHA DE EMISION:06/05/2026</t>
  </si>
  <si>
    <t>B23882870002</t>
  </si>
  <si>
    <t>00221022001 DEP.DE CHEQ.AJENOS,RET.DE CAM.,CONCEPTO: DEPÓSITO,DEP.: VICTOR ALARCON LAURA , PROCEDENCIA: BANCO UNION S.A., CHEQUE: 229168, FECHA DE EMISION:06/05/2026</t>
  </si>
  <si>
    <t>B23882880002</t>
  </si>
  <si>
    <t>00221022001 DEP.DE CHEQ.AJENOS,RET.DE CAM.,CONCEPTO: DEPÓSITO,DEP.: VICTOR ALARCON LAURA , PROCEDENCIA: BANCO UNION S.A., CHEQUE: 229169, FECHA DE EMISION:06/05/2026</t>
  </si>
  <si>
    <t>B23882900002</t>
  </si>
  <si>
    <t>00221022001 DEP.DE CHEQ.AJENOS,RET.DE CAM.,CONCEPTO: DEPÓSITO,DEP.: VICTOR ALARCON LAURA , PROCEDENCIA: BANCO UNION S.A., CHEQUE: 229170, FECHA DE EMISION:06/05/2026</t>
  </si>
  <si>
    <t>B23882930002</t>
  </si>
  <si>
    <t>00221022001 DEP.DE CHEQ.AJENOS,RET.DE CAM.,CONCEPTO: DEPÓSITO,DEP.: JOSE MIGUEL FLORES ESPADA , PROCEDENCIA: BANCO UNION S.A., CHEQUE: 229172, FECHA DE EMISION:06/05/2026</t>
  </si>
  <si>
    <t>B23882970002</t>
  </si>
  <si>
    <t>00221022001 DEP.DE CHEQ.AJENOS,RET.DE CAM.,CONCEPTO: DEPÓSITO,DEP.: JOSE MIGUEL FLORES ESPADA , PROCEDENCIA: BANCO UNION S.A., CHEQUE: 229173, FECHA DE EMISION:06/05/2026</t>
  </si>
  <si>
    <t>B23883000002</t>
  </si>
  <si>
    <t>00221022001 DEP.DE CHEQ.AJENOS,RET.DE CAM.,CONCEPTO: DEPÓSITO,DEP.: JOSE MIGUEL FLORES ESPADA , PROCEDENCIA: BANCO UNION S.A., CHEQUE: 229174, FECHA DE EMISION:06/05/2026</t>
  </si>
  <si>
    <t>B23883030002</t>
  </si>
  <si>
    <t>00221022001 DEP.DE CHEQ.AJENOS,RET.DE CAM.,CONCEPTO: DEPÓSITO,DEP.: BALVINA QUISPE RAMIREZ , PROCEDENCIA: BANCO UNION S.A., CHEQUE: 229175, FECHA DE EMISION:06/05/2026</t>
  </si>
  <si>
    <t>B23883050002</t>
  </si>
  <si>
    <t>00221022001 DEP.DE CHEQ.AJENOS,RET.DE CAM.,CONCEPTO: DEPÓSITO,DEP.: BALVINA QUISPE RAMIREZ , PROCEDENCIA: BANCO UNION S.A., CHEQUE: 229176, FECHA DE EMISION:06/05/2026</t>
  </si>
  <si>
    <t>B23883060002</t>
  </si>
  <si>
    <t>00291012008 DEP.DE CHEQ.AJENOS,RET.DE CAM.,CONCEPTO: DEPÓSITO,DEP.: EDWIN UGARTE LA TORRE , PROCEDENCIA: BANCO UNION S.A., CHEQUE: 229177, FECHA DE EMISION:06/05/2026</t>
  </si>
  <si>
    <t>B23883070002</t>
  </si>
  <si>
    <t>00099021001 DEP.DE CHEQ.AJENOS,RET.DE CAM.,CONCEPTO: DEPÓSITO,DEP.: EDILBERTO FERREIRA CORTEZ , PROCEDENCIA: BANCO UNION S.A., CHEQUE: 229178, FECHA DE EMISION:06/05/2026</t>
  </si>
  <si>
    <t>B23883110002</t>
  </si>
  <si>
    <t>00660092001 DEP.DE CHEQ.AJENOS,RET.DE CAM.,CONCEPTO: DEVOLUCION DE VIATICOS DE FREDDY YUPANQUI,DEP.: ORGANO JUDICIAL , PROCEDENCIA: BANCO UNION S.A., CHEQUE: 418, FECHA DE EMISION:04/05/2026</t>
  </si>
  <si>
    <t>B23883120002</t>
  </si>
  <si>
    <t>00660092001 DEP.DE CHEQ.AJENOS,RET.DE CAM.,CONCEPTO: DEVOLUCION POR SERVICIO DE ENERGIA ELECTRICA DE ENERO - ABRIL 2026,DEP.: ORGANO JUDICIAL , PROCEDENCIA: BANCO UNION S.A., CHEQUE: 419, FECHA DE EMISION:04/05/2026</t>
  </si>
  <si>
    <t>B23883130002</t>
  </si>
  <si>
    <t>00660092001 DEP.DE CHEQ.AJENOS,RET.DE CAM.,CONCEPTO: REPOSICION DE CREDENCIALES GESTION 2025 Y 2026 DE 9 FUNCIONARIOS,DEP.: ORGANO JUDICIAL , PROCEDENCIA: BANCO UNION S.A., CHEQUE: 420, FECHA DE EMISION:04/05/2026</t>
  </si>
  <si>
    <t>B23883140002</t>
  </si>
  <si>
    <t>00660092001 DEP.DE CHEQ.AJENOS,RET.DE CAM.,CONCEPTO: DEPÓSITO POR EXCEDENTES DE LLAMADAS GESTION 2026 DE 2 FUNCIONARIOS,DEP.: ORGANO JUDICIAL , PROCEDENCIA: BANCO UNION S.A., CHEQUE: 421, FECHA DE EMISION:04/05/2026</t>
  </si>
  <si>
    <t>G35681190002</t>
  </si>
  <si>
    <t>TRANSFERENCIA DEL EXTERIOR SEGUN SWIFT NO.5215 DE FECHA 06/05/2026 ORDENANTE: CONSULADO GERAL DA BOLIVIA RECAUDACIONES REF:RECAUDACIÓN EXTERIOR CÉDULA DE IDENTIDAD. LIB. 00340012005 SEGIP - RECAUDACION EXTERIOR - CEDULAS DE IDENTIDAD</t>
  </si>
  <si>
    <t>F0037656</t>
  </si>
  <si>
    <t>De: 00513012004 Transferencia de la CUT libreta 00513012004 YPFB UNICOMERCIAL a favor de la cuenta 10000059607918 YPFB Transferencias al Exterior, en el marco de R.M. 026 del 27/1/2025 y del Decreto Supremo 4773. Según nota TOBE 0227 2026.</t>
  </si>
  <si>
    <t>De: 00513012004 Transferencia de la CUT libreta 00513012004 YPFB UNICOMERCIAL a favor de la cuenta 10000059607918 YPFB Transferencias al Exterior, en el marco de R.M. 026 del 27/1/2025 y del Decreto Supremo 4773. Según nota TOBE 0228 2026.</t>
  </si>
  <si>
    <t>G35681200001</t>
  </si>
  <si>
    <t>COBRO COSTOS DE PAPELERIA SEGUN TRANSFERENCIA DEL EXTERIOR POR ORDEN DE CONSULADO GERAL DA BOLIVIA RECAUDACIONES REF:RECAUDACIÓN EXTERIOR CÉDULA DE IDENTIDAD. LIB. 00340012003 RECAUDACION EXTRANJERIA - C.I. -L.C.</t>
  </si>
  <si>
    <t>G35681230001</t>
  </si>
  <si>
    <t>COBRO COSTOS DE PAPELERIA SEGUN TRANSFERENCIA DEL EXTERIOR POR ORDEN DE TRAFIGURA PTE LTD (SINGAPORE) FECHA VALOR 06/05/2026 REF.: GAS NATURAL (260506153281 - TRN/20260506-00273181) LIB. 00513012007 YPFB - RECURSOS NACIONALIZACIÓN</t>
  </si>
  <si>
    <t>G35682000001</t>
  </si>
  <si>
    <t>COBRO COSTOS DE PAPELERIA SEGUN TRANSFERENCIA DEL EXTERIOR POR ORDEN DE TRAFIGURA PTE LTD, FECHA VALOR 06/05/2026 REF:GAS NATURAL LIB. 00513012007 YPFB - RECURSOS NACIONALIZACIÓN</t>
  </si>
  <si>
    <t>S11533030001</t>
  </si>
  <si>
    <t>'COBRO DE UTILES DE ESCRITORIO POR´||BS80.- POR MODIFICACIÓN DE LA BOLETA DE GARANTÍA BG-012/2026 A FAVOR DE LA ARMADA BOLIVIANA P/C COFADENA SEGÚN NOTA UEPII-G 139/2026 DEL 04/05/2026 ADJUNTA. LIB. N°00548082001 COFADENA - UNIDAD DE EJECUCIÓN DE PROYECTOS DE INFRAESTRUCTURA E INGENIERIA</t>
  </si>
  <si>
    <t>O23885600002</t>
  </si>
  <si>
    <t>00522012001 DEPOSITO DE EFECTIVO, DEPOSITANTE: LAURA GRISEL ZAPANA QUISBERT, CONCEPTO: GARANTIA DE DOS (2) MESES DE ALQUILER DE PREDIO ENFE -LP SEGUN CONVOCATORIA ENFE/ARR/15/2026, CUENTA DE DEPOSITO: CUENTA UNICA DEL TESORO</t>
  </si>
  <si>
    <t>O23885620002</t>
  </si>
  <si>
    <t>00522012001 DEPOSITO DE EFECTIVO, DEPOSITANTE: VICTORIA PASTORA CHAMBI, CONCEPTO: PAGO POR CONCEPTO DE OCUPACION DE PREDIO LP MES DE ABRIL 2026 ( DEL 01 AL 27 DE ABRIL 2026 ) SEGU, CUENTA DE DEPOSITO: CUENTA UNICA DEL TESORO</t>
  </si>
  <si>
    <t>O23885640002</t>
  </si>
  <si>
    <t>00522012001 DEPOSITO DE EFECTIVO, DEPOSITANTE: VICTORIA PASTORA CHAMBI, CONCEPTO: PAGO POR CONCEPTO DE OCUPACION DE PREDIO LP MES DE MAYO 2026 SEGUN CONVOCATORIA ENFE/A, CUENTA DE DEPOSITO: CUENTA UNICA DEL TESORO</t>
  </si>
  <si>
    <t>O23885700002</t>
  </si>
  <si>
    <t>00099021001 DEPOSITO DE EFECTIVO, DEPOSITANTE: TEOFILO BLAS VALVERDE, CONCEPTO: DEVOLUCION DE SALARIO EXCEDENTE DEL MES DE MARZO 2023, CUENTA DE DEPOSITO: CUENTA UNICA DEL TESORO</t>
  </si>
  <si>
    <t>O23885730002</t>
  </si>
  <si>
    <t>00212012001 DEPOSITO DE EFECTIVO, DEPOSITANTE: ADOLFO BARBERY JULIO, CONCEPTO: DEVOLUCION CUENTAS POR COBRAR, CUENTA DE DEPOSITO: CUENTA UNICA DEL TESORO</t>
  </si>
  <si>
    <t>O23885740002</t>
  </si>
  <si>
    <t>00212012001 DEPOSITO DE EFECTIVO, DEPOSITANTE: BANCO CENTRAL DE BOLIVIA, CONCEPTO: DEVOLUCION CUENTAS POR COBRAR, CUENTA DE DEPOSITO: CUENTA UNICA DEL TESORO</t>
  </si>
  <si>
    <t>O23885750002</t>
  </si>
  <si>
    <t>00212012001 DEPOSITO DE EFECTIVO, DEPOSITANTE: BORIS ARANCIBIA MUNGUIA, CONCEPTO: DEVOLUCION CUENTAS POR COBRAR, CUENTA DE DEPOSITO: CUENTA UNICA DEL TESORO</t>
  </si>
  <si>
    <t>O23885770002</t>
  </si>
  <si>
    <t>00212012001 DEPOSITO DE EFECTIVO, DEPOSITANTE: CANDELARIA CRIALES, CONCEPTO: DEVOLUCION CUENTAS POR COBRAR, CUENTA DE DEPOSITO: CUENTA UNICA DEL TESORO</t>
  </si>
  <si>
    <t>O23885800002</t>
  </si>
  <si>
    <t>00212012001 DEPOSITO DE EFECTIVO, DEPOSITANTE: CARLOS APARICIO, CONCEPTO: DEVOLUCION CUENTAS POR COBRAR, CUENTA DE DEPOSITO: CUENTA UNICA DEL TESORO</t>
  </si>
  <si>
    <t>O23885820002</t>
  </si>
  <si>
    <t>00212012001 DEPOSITO DE EFECTIVO, DEPOSITANTE: CHRISTIAN MAGNAN LOPEZ, CONCEPTO: DEVOLUCION CUENTAS POR COBRAR, CUENTA DE DEPOSITO: CUENTA UNICA DEL TESORO</t>
  </si>
  <si>
    <t>O23885830002</t>
  </si>
  <si>
    <t>00212012001 DEPOSITO DE EFECTIVO, DEPOSITANTE: COLEGIO DE ABOGADOS, CONCEPTO: DEVOLUCION CUENTAS POR COBRAR, CUENTA DE DEPOSITO: CUENTA UNICA DEL TESORO</t>
  </si>
  <si>
    <t>O23885840002</t>
  </si>
  <si>
    <t>00212012001 DEPOSITO DE EFECTIVO, DEPOSITANTE: CPL BANCO MUNDIAL, CONCEPTO: DEVOLUCION CUENTAS POR COBRAR, CUENTA DE DEPOSITO: CUENTA UNICA DEL TESORO</t>
  </si>
  <si>
    <t>O23885850002</t>
  </si>
  <si>
    <t>00212012001 DEPOSITO DE EFECTIVO, DEPOSITANTE: ESAF S.R.L., CONCEPTO: DEVOLUCION CUENTAS POR COBRAR, CUENTA DE DEPOSITO: CUENTA UNICA DEL TESORO</t>
  </si>
  <si>
    <t>O23885860002</t>
  </si>
  <si>
    <t>00212012001 DEPOSITO DE EFECTIVO, DEPOSITANTE: JULIO DAZA, CONCEPTO: DEVOLUCION CUENTAS POR COBRAR, CUENTA DE DEPOSITO: CUENTA UNICA DEL TESORO</t>
  </si>
  <si>
    <t>O23885880002</t>
  </si>
  <si>
    <t>00212012001 DEPOSITO DE EFECTIVO, DEPOSITANTE: MONICA JIMENEZ, CONCEPTO: DEVOLUCION CUENTAS POR COBRAR, CUENTA DE DEPOSITO: CUENTA UNICA DEL TESORO</t>
  </si>
  <si>
    <t>O23885900002</t>
  </si>
  <si>
    <t>00212012001 DEPOSITO DE EFECTIVO, DEPOSITANTE: NELSON SERRUDO, CONCEPTO: DEVOLUCION CUENTAS POR COBRAR, CUENTA DE DEPOSITO: CUENTA UNICA DEL TESORO</t>
  </si>
  <si>
    <t>O23885910002</t>
  </si>
  <si>
    <t>00212012001 DEPOSITO DE EFECTIVO, DEPOSITANTE: ROGER GUARDIA BAZAN, CONCEPTO: DEVOLUCION CUENTAS POR COBRAR, CUENTA DE DEPOSITO: CUENTA UNICA DEL TESORO</t>
  </si>
  <si>
    <t>O23885920002</t>
  </si>
  <si>
    <t>00212012001 DEPOSITO DE EFECTIVO, DEPOSITANTE: RUBEN SEGALES VALENCIA, CONCEPTO: DEVOLUCION CUENTAS POR COBRAR, CUENTA DE DEPOSITO: CUENTA UNICA DEL TESORO</t>
  </si>
  <si>
    <t>O23885930002</t>
  </si>
  <si>
    <t>00212012001 DEPOSITO DE EFECTIVO, DEPOSITANTE: SIAC, CONCEPTO: DEVOLUCION CUENTAS POR COBRAR, CUENTA DE DEPOSITO: CUENTA UNICA DEL TESORO</t>
  </si>
  <si>
    <t>O23885940002</t>
  </si>
  <si>
    <t>00212012001 DEPOSITO DE EFECTIVO, DEPOSITANTE: SUPERINTENDENCIA AGRARIA, CONCEPTO: DEVOLUCION CUENTAS POR COBRAR, CUENTA DE DEPOSITO: CUENTA UNICA DEL TESORO</t>
  </si>
  <si>
    <t>O23885950002</t>
  </si>
  <si>
    <t>00212012001 DEPOSITO DE EFECTIVO, DEPOSITANTE: YAMILA LOPEZ, CONCEPTO: DEVOLUCION CUENTAS POR COBRAR, CUENTA DE DEPOSITO: CUENTA UNICA DEL TESORO</t>
  </si>
  <si>
    <t>O23885960002</t>
  </si>
  <si>
    <t>00383012001 DEPOSITO DE EFECTIVO, DEPOSITANTE: RIVECO CONSTRUCCIONES SRL, CONCEPTO: PERIODO ENERO GESTION 2026, CUENTA DE DEPOSITO: CUENTA UNICA DEL TESORO</t>
  </si>
  <si>
    <t>O23886010002</t>
  </si>
  <si>
    <t>00212012001 DEPOSITO DE EFECTIVO, DEPOSITANTE: CARLOS ZELADA ALMANZA, CONCEPTO: DEVOLUCION CUENTAS POR COBRAR, CUENTA DE DEPOSITO: CUENTA UNICA DEL TESORO</t>
  </si>
  <si>
    <t>O23885970002</t>
  </si>
  <si>
    <t>00212012001 DEPOSITO DE EFECTIVO, DEPOSITANTE: CINTHIA MILENKA MEJIA RIVEROS, CONCEPTO: DEVOLUCION CUENTAS POR COBRAR, CUENTA DE DEPOSITO: CUENTA UNICA DEL TESORO</t>
  </si>
  <si>
    <t>O23885990002</t>
  </si>
  <si>
    <t>00383012001 DEPOSITO DE EFECTIVO, DEPOSITANTE: RIVECO CONSTRUCCIONES SRL, CONCEPTO: PERIODO FEBRERO GESTION 2026, CUENTA DE DEPOSITO: CUENTA UNICA DEL TESORO</t>
  </si>
  <si>
    <t>O23886000002</t>
  </si>
  <si>
    <t>00212012001 DEPOSITO DE EFECTIVO, DEPOSITANTE: CARLOS JOSE SUZUKI, CONCEPTO: DEVOLUCION CUENTAS POR COBRAR, CUENTA DE DEPOSITO: CUENTA UNICA DEL TESORO</t>
  </si>
  <si>
    <t>O23886030002</t>
  </si>
  <si>
    <t>00212012001 DEPOSITO DE EFECTIVO, DEPOSITANTE: HUMBERTO ESPINOZA TORREZ, CONCEPTO: DEVOLUCION CUENTAS POR COBRAR, CUENTA DE DEPOSITO: CUENTA UNICA DEL TESORO</t>
  </si>
  <si>
    <t>O23886040002</t>
  </si>
  <si>
    <t>00212012001 DEPOSITO DE EFECTIVO, DEPOSITANTE: IVAN PERCY CAMACHO AGUILAR, CONCEPTO: DEVOLUCION CUENTAS POR COBRAR, CUENTA DE DEPOSITO: CUENTA UNICA DEL TESORO</t>
  </si>
  <si>
    <t>O23886050002</t>
  </si>
  <si>
    <t>00212012001 DEPOSITO DE EFECTIVO, DEPOSITANTE: MARCO MONTOYA RIVERA, CONCEPTO: DEVOLUCION CUENTAS POR COBRAR, CUENTA DE DEPOSITO: CUENTA UNICA DEL TESORO</t>
  </si>
  <si>
    <t>O23886060002</t>
  </si>
  <si>
    <t>00212012001 DEPOSITO DE EFECTIVO, DEPOSITANTE: MARIA ARACELY RIBERA VILLAMOR, CONCEPTO: DEVOLUCION CUENTAS POR COBRAR, CUENTA DE DEPOSITO: CUENTA UNICA DEL TESORO</t>
  </si>
  <si>
    <t>O23886080002</t>
  </si>
  <si>
    <t>00212012001 DEPOSITO DE EFECTIVO, DEPOSITANTE: MARIA LUIZA LEVERENZ M, CONCEPTO: DEVOLUCION CUENTAS POR COBRAR, CUENTA DE DEPOSITO: CUENTA UNICA DEL TESORO</t>
  </si>
  <si>
    <t>O23886100002</t>
  </si>
  <si>
    <t>00212012001 DEPOSITO DE EFECTIVO, DEPOSITANTE: NELSON CUTIPA, CONCEPTO: DEVOLUCION CUENTAS POR COBRAR, CUENTA DE DEPOSITO: CUENTA UNICA DEL TESORO</t>
  </si>
  <si>
    <t>O23886110002</t>
  </si>
  <si>
    <t>00212012001 DEPOSITO DE EFECTIVO, DEPOSITANTE: UGS SEGUIMIENTO INDIGENA, CONCEPTO: DEVOLUCION CUENTAS POR COBRAR, CUENTA DE DEPOSITO: CUENTA UNICA DEL TESORO</t>
  </si>
  <si>
    <t>O23886580002</t>
  </si>
  <si>
    <t>00099021001 DEPOSITO DE EFECTIVO, DEPOSITANTE: TOMASA YARHUI JACOME, CONCEPTO: DEVOLUCION DE PASAJES AEREOS DE TOMASA YARHUI JACOME, CUENTA DE DEPOSITO: CUENTA UNICA DEL TESORO/DJBR</t>
  </si>
  <si>
    <t>O23886620002</t>
  </si>
  <si>
    <t>00522012001 DEPOSITO DE EFECTIVO, DEPOSITANTE: MAXIMA MAMANI QUISPE, CONCEPTO: ASOCIACION SAGRADO CORAZON PAGO ALQUILER PREDIOS ENFE- LA PAZ SG CARR/032/2025 DE JUNIO/2025 A M, CUENTA DE DEPOSITO: CUENTA UNICA DEL TESORO</t>
  </si>
  <si>
    <t>O23886630002</t>
  </si>
  <si>
    <t>00522012001 DEPOSITO DE EFECTIVO, DEPOSITANTE: MAXIMA MAMANI QUISPE, CONCEPTO: PAGO DE ALQUILER DE PREDIOS ENFE-LP CARR/68/24 MESES A OCT/24 A MAYO/26, CUENTA DE DEPOSITO: CUENTA UNICA DEL TESORO</t>
  </si>
  <si>
    <t>O23886650002</t>
  </si>
  <si>
    <t>00522012001 DEPOSITO DE EFECTIVO, DEPOSITANTE: MAXIMA MAMANI QUISPE, CONCEPTO: PAGO DE ALQUILER DE PREDIOS ENFE-LP CARR/69/24 MESES A OCT/24 A MAYO/26, CUENTA DE DEPOSITO: CUENTA UNICA DEL TESORO</t>
  </si>
  <si>
    <t>O23886660002</t>
  </si>
  <si>
    <t>00522012001 DEPOSITO DE EFECTIVO, DEPOSITANTE: MAXIMA MAMANI QUISPE, CONCEPTO: PAGO DE ALQUILER DE PREDIOS ENFE-LP CARR/70/24 MESES A OCT/24 A MAYO/26, CUENTA DE DEPOSITO: CUENTA UNICA DEL TESORO</t>
  </si>
  <si>
    <t>O23886730002</t>
  </si>
  <si>
    <t>O23886750002</t>
  </si>
  <si>
    <t>O23886770002</t>
  </si>
  <si>
    <t>O23886780002</t>
  </si>
  <si>
    <t>O23886790002</t>
  </si>
  <si>
    <t>00086011102 DEPOSITO DE EFECTIVO, DEPOSITANTE: TRUCKS LAUREL SRL, CONCEPTO: PAGO MULTA ALA RESOLUCION VMABCCGDF 0028/2026, CUENTA DE DEPOSITO: CUENTA UNICA DEL TESORO</t>
  </si>
  <si>
    <t>O23886800002</t>
  </si>
  <si>
    <t>00383012001 DEPOSITO DE EFECTIVO, DEPOSITANTE: AGENCIA BOLIVIANA DE CORREOS, CONCEPTO: REGIONAL LA PAZ 13-18/DE ABRI/2026, CUENTA DE DEPOSITO: CUENTA UNICA DEL TESORO</t>
  </si>
  <si>
    <t>O23886810002</t>
  </si>
  <si>
    <t>00383012001 DEPOSITO DE EFECTIVO, DEPOSITANTE: AGENCIA BOLIVIANA DE CORREOS, CONCEPTO: REGIONAL LA PAZ 20-25/DE ABRIL/2026, CUENTA DE DEPOSITO: CUENTA UNICA DEL TESORO</t>
  </si>
  <si>
    <t>B23885450002</t>
  </si>
  <si>
    <t>00585012002 DEP.DE CHEQ.AJENOS,RET.DE CAM.,CONCEPTO: DEPÓSITOS OTROS INGRESOS,DEP.: AGENCIA BOLIVIANA ESPACIAL , PROCEDENCIA: BANCO UNION S.A., CHEQUE: 1904, FECHA DE EMISION:06/05/2026</t>
  </si>
  <si>
    <t>B23885500002</t>
  </si>
  <si>
    <t>00290012001 DEP.DE CHEQ.AJENOS,RET.DE CAM.,CONCEPTO: OTROS INGRESOS,DEP.: SERVICIO DE IMPUESTOS NACIONALES , PROCEDENCIA: BANCO UNION S.A., CHEQUE: 8515, FECHA DE EMISION:28/04/2026</t>
  </si>
  <si>
    <t>B23885760002</t>
  </si>
  <si>
    <t>00580012001 DEP.DE CHEQ.AJENOS,RET.DE CAM.,CONCEPTO: EXTRAVIO CREDENCIAL JUAN DANIEL CALLIZAYA,DEP.: DEPOSITOS ADUANEROS BOLIVIANOS , PROCEDENCIA: BANCO UNION S.A., CHEQUE: 2231, FECHA DE EMISION:06/05/2026</t>
  </si>
  <si>
    <t>B23885780002</t>
  </si>
  <si>
    <t>00580012001 DEP.DE CHEQ.AJENOS,RET.DE CAM.,CONCEPTO: EXTRAVIO CREDENCIAL JUAN ANDRES SURCO,DEP.: DEPOSITOS ADUANEROS BOLIVIANOS , PROCEDENCIA: BANCO UNION S.A., CHEQUE: 2232, FECHA DE EMISION:06/05/2026</t>
  </si>
  <si>
    <t>B23885790002</t>
  </si>
  <si>
    <t>00266022001 DEP.DE CHEQ.AJENOS,RET.DE CAM.,CONCEPTO: EXTRAVIO DE CREDENCIALES,DEP.: DIRECCION DEPARTAMENTAL DE EDUCACION LA PAZ , PROCEDENCIA: BANCO UNION S.A., CHEQUE: 234, FECHA DE EMISION:06/05/2026</t>
  </si>
  <si>
    <t>B23885870002</t>
  </si>
  <si>
    <t>00222018016 DEP.DE CHEQ.AJENOS,RET.DE CAM.,CONCEPTO: TRANSFERENCIA DE RECURSOS PARA PROYECTO DE DONACION EXTERNA FIDA,DEP.: INIAF - FONDO ROTATIVO , PROCEDENCIA: BANCO UNION S.A., CHEQUE: 2866, FECHA DE EMISION:07/05/2026</t>
  </si>
  <si>
    <t>B23886120002</t>
  </si>
  <si>
    <t>00221022001 DEP.DE CHEQ.AJENOS,RET.DE CAM.,CONCEPTO: DEPÓSITO,DEP.: ANAHI CANO PACO , PROCEDENCIA: BANCO UNION S.A., CHEQUE: 229180, FECHA DE EMISION:07/05/2026</t>
  </si>
  <si>
    <t>B23886130002</t>
  </si>
  <si>
    <t>00221022001 DEP.DE CHEQ.AJENOS,RET.DE CAM.,CONCEPTO: DEPÓSITO,DEP.: JHANET SOLEDAD PUMARI VALVERDE , PROCEDENCIA: BANCO UNION S.A., CHEQUE: 229181, FECHA DE EMISION:07/05/2026</t>
  </si>
  <si>
    <t>B23886140002</t>
  </si>
  <si>
    <t>00099021001 DEP.DE CHEQ.AJENOS,RET.DE CAM.,CONCEPTO: DEPÓSITO,DEP.: MARIA ELENA ARRATIA APAZA , PROCEDENCIA: BANCO UNION S.A., CHEQUE: 229182, FECHA DE EMISION:07/05/2026</t>
  </si>
  <si>
    <t>B23886160002</t>
  </si>
  <si>
    <t>00099021001 DEP.DE CHEQ.AJENOS,RET.DE CAM.,CONCEPTO: DEPÓSITO,DEP.: PERFECTA RIVERA MARTINEZ , PROCEDENCIA: BANCO UNION S.A., CHEQUE: 229183, FECHA DE EMISION:07/05/2026</t>
  </si>
  <si>
    <t>B23886190002</t>
  </si>
  <si>
    <t>00221022001 DEP.DE CHEQ.AJENOS,RET.DE CAM.,CONCEPTO: DEPÓSITO,DEP.: OLGA YELIMAR ALCOBA ECHALAR , PROCEDENCIA: BANCO UNION S.A., CHEQUE: 229184, FECHA DE EMISION:07/05/2026</t>
  </si>
  <si>
    <t>B23886210002</t>
  </si>
  <si>
    <t>00099021001 DEP.DE CHEQ.AJENOS,RET.DE CAM.,CONCEPTO: DEPÓSITO,DEP.: EDWIN JANCO ACHACOLLO , PROCEDENCIA: BANCO UNION S.A., CHEQUE: 229185, FECHA DE EMISION:07/05/2026</t>
  </si>
  <si>
    <t>B23886380002</t>
  </si>
  <si>
    <t>00206012001 DEP.DE CHEQ.AJENOS,RET.DE CAM.,CONCEPTO: DEPÓSITO POR OTROS INGRESOS,DEP.: INSTITUTO NACIONAL DE ESTADISTICA , PROCEDENCIA: BANCO UNION S.A., CHEQUE: 8973, FECHA DE EMISION:05/05/2026</t>
  </si>
  <si>
    <t>J06743160002</t>
  </si>
  <si>
    <t>A:00099021001 GAM DE TIQUIPAYA, TRANSFERENCIA DE RECUPERACIONES SEGUN NOTA GEF-LCR-DTC-0436-NOT/26 POR CONCEPTO DE PAGO DE CAPITAL E INTERESES DE ACUERDO A CONTRATO DE FIDEICOMISO &amp;quot;PROGRAMA APOYO A LA EJECUCION DE LA INVERSION PUBLICA&amp;quot; (AEIP) FIRMADO ENTRE MINISTERIO DE PLANIFICACION Y EL FNDR.</t>
  </si>
  <si>
    <t>J06743170002</t>
  </si>
  <si>
    <t>J06743240002</t>
  </si>
  <si>
    <t>A:00099021001 GAM DE SACABA, TRANSFERENCIA DE RECUPERACIONES SEGUN NOTA GEF-LCR-DTC-0436-NOT/26 POR CONCEPTO DE PAGO DE CAPITAL E INTERESES DE ACUERDO A CONTRATO DE FIDEICOMISO &amp;quot;PROGRAMA APOYO A LA EJECUCION DE LA INVERSION PUBLICA&amp;quot; (AEIP) FIRMADO ENTRE MINISTERIO DE PLANIFICACION Y EL FNDR.</t>
  </si>
  <si>
    <t>J06743220002</t>
  </si>
  <si>
    <t>A:00099021001 GAM DE PADILLA, TRANSFERENCIA DE RECUPERACIONES SEGUN NOTA GEF-LCR-DTC-0436-NOT/26 POR CONCEPTO DE PAGO DE CAPITAL E INTERESES DE ACUERDO A CONTRATO DE FIDEICOMISO &amp;quot;PROGRAMA APOYO A LA EJECUCION DE LA INVERSION PUBLICA&amp;quot; (AEIP) FIRMADO ENTRE MINISTERIO DE PLANIFICACION Y EL FNDR.</t>
  </si>
  <si>
    <t>J06743230002</t>
  </si>
  <si>
    <t>G35690510002</t>
  </si>
  <si>
    <t>TRANSFERENCIA DEL EXTERIOR SEGUN SWIFT NO.5234-5233 DE FECHA 07/05/2026 ORDENANTE: COMPANIA ADMINIST DEL MERCADO MAYORISTA ELECTRICO SOC ANONIMA REF:FACTURA 33 LIB. 00514012005 ENDE-Bs. ING EGR INTERCAMBIO INTERNAL ENERGIA ELECTRICA</t>
  </si>
  <si>
    <t>J06744260002</t>
  </si>
  <si>
    <t>A:00099021001 GAM DE TAPACARI, TRANSFERENCIA DE RECUPERACIONES SEGUN NOTA GEF-LCR-DYF-0531-NOT/26 POR CONCEPTO DE PAGO DE INTERESES DE ACUERDO A CONTRATO DE FIDEICOMISO &amp;quot;FINANCIAMIENTO DE APOYO A LA REACTIVACION DE LA INVERSIÓN PUBLICA” (FARIP) FIRMADO ENTRE EL MPD Y EL FNDR.</t>
  </si>
  <si>
    <t>J06744290002</t>
  </si>
  <si>
    <t>A:00099021001 GAM DE RIBERALTA, TRANSFERENCIA DE RECUPERACIONES SEGUN NOTA GEF-LCR-DYF-0545-NOT/26 POR CONCEPTO DE PAGO DE CAPITAL E INTERESES DE ACUERDO A CONTRATO DE FIDEICOMISO &amp;quot;FINANCIAMIENTO DE APOYO A LA REACTIVACION DE LA INVERSIÓN PUBLICA” (FARIP) FIRMADO ENTRE EL MPD Y EL FNDR.</t>
  </si>
  <si>
    <t>J06744300002</t>
  </si>
  <si>
    <t>A:00099021001 GAM DE VITICHI, TRANSFERENCIA DE RECUPERACIONES SEGUN NOTA GEF-LCR-DYF-0474-NOT/26 POR CONCEPTO DE PAGO DE CAPITAL E INTERESES DE ACUERDO A CONTRATO DE FIDEICOMISO &amp;quot;FINANCIAMIENTO DE APOYO A LA REACTIVACION DE LA INVERSIÓN PUBLICA” (FARIP) FIRMADO ENTRE EL MPD Y EL FNDR.</t>
  </si>
  <si>
    <t>J06744360002</t>
  </si>
  <si>
    <t>J06744380002</t>
  </si>
  <si>
    <t>A:00099021001 GAM DE TAHUA, TRANSFERENCIA DE RECUPERACIONES SEGUN NOTA GEF-LCR-DYF-0474-NOT/26 POR CONCEPTO DE PAGO DE CAPITAL E INTERESES DE ACUERDO A CONTRATO DE FIDEICOMISO &amp;quot;FINANCIAMIENTO DE APOYO A LA REACTIVACION DE LA INVERSIÓN PUBLICA” (FARIP) FIRMADO ENTRE EL MPD Y EL FNDR.</t>
  </si>
  <si>
    <t>J06744390002</t>
  </si>
  <si>
    <t>A:00099021001 GAM DE TARVITA, TRANSFERENCIA DE RECUPERACIONES SEGUN NOTA GEF-LCR-DYF-0474-NOT/26 POR CONCEPTO DE PAGO DE CAPITAL E INTERESES DE ACUERDO A CONTRATO DE FIDEICOMISO &amp;quot;FINANCIAMIENTO DE APOYO A LA REACTIVACION DE LA INVERSIÓN PUBLICA” (FARIP) FIRMADO ENTRE EL MPD Y EL FNDR.</t>
  </si>
  <si>
    <t>J06744400002</t>
  </si>
  <si>
    <t>A:00099021001 GAM DE TOCO, TRANSFERENCIA DE RECUPERACIONES SEGUN NOTA GEF-LCR-DYF-0474-NOT/26 POR CONCEPTO DE PAGO DE CAPITAL E INTERESES DE ACUERDO A CONTRATO DE FIDEICOMISO &amp;quot;FINANCIAMIENTO DE APOYO A LA REACTIVACION DE LA INVERSIÓN PUBLICA” (FARIP) FIRMADO ENTRE EL MPD Y EL FNDR.</t>
  </si>
  <si>
    <t>J06744410002</t>
  </si>
  <si>
    <t>A:00099021001 GAM DE TIQUIPAYA, TRANSFERENCIA DE RECUPERACIONES SEGUN NOTA GEF-LCR-DYF-0474-NOT/26 POR CONCEPTO DE PAGO DE CAPITAL E INTERESES DE ACUERDO A CONTRATO DE FIDEICOMISO &amp;quot;FINANCIAMIENTO DE APOYO A LA REACTIVACION DE LA INVERSIÓN PUBLICA” (FARIP) FIRMADO ENTRE EL MPD Y EL FNDR.</t>
  </si>
  <si>
    <t>J06744420002</t>
  </si>
  <si>
    <t>J06744440002</t>
  </si>
  <si>
    <t>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t>
  </si>
  <si>
    <t>J06744450002</t>
  </si>
  <si>
    <t>J06744470002</t>
  </si>
  <si>
    <t>A:00099021001 GAM DE PUNA VILLA TALAVERA, TRANSFERENCIA DE RECUPERACIONES SEGUN NOTA GEF-LCR-DYF-0474-NOT/26 POR CONCEPTO DE PAGO DE CAPITAL E INTERESES DE ACUERDO A CONTRATO DE FIDEICOMISO &amp;quot;FINANCIAMIENTO DE APOYO A LA REACTIVACION DE LA INVERSIÓN PUBLICA” (FARIP) FIRMADO ENTRE EL MPD Y EL FNDR.</t>
  </si>
  <si>
    <t>J06744510002</t>
  </si>
  <si>
    <t>J06744520002</t>
  </si>
  <si>
    <t>J06744540002</t>
  </si>
  <si>
    <t>J06744560002</t>
  </si>
  <si>
    <t>A:00099021001 GAM DE PADCAYA, TRANSFERENCIA DE RECUPERACIONES SEGUN NOTA GEF-LCR-DYF-0474-NOT/26 POR CONCEPTO DE PAGO DE CAPITAL E INTERESES DE ACUERDO A CONTRATO DE FIDEICOMISO &amp;quot;FINANCIAMIENTO DE APOYO A LA REACTIVACION DE LA INVERSIÓN PUBLICA” (FARIP) FIRMADO ENTRE EL MPD Y EL FNDR.</t>
  </si>
  <si>
    <t>J06744570002</t>
  </si>
  <si>
    <t>A:00099021001 GAM DE POJO, TRANSFERENCIA DE RECUPERACIONES SEGUN NOTA GEF-LCR-DYF-0474-NOT/26 POR CONCEPTO DE PAGO DE CAPITAL E INTERESES DE ACUERDO A CONTRATO DE FIDEICOMISO &amp;quot;FINANCIAMIENTO DE APOYO A LA REACTIVACION DE LA INVERSIÓN PUBLICA” (FARIP) FIRMADO ENTRE EL MPD Y EL FNDR.</t>
  </si>
  <si>
    <t>J06744590002</t>
  </si>
  <si>
    <t>J06744620002</t>
  </si>
  <si>
    <t>A:00099021001 GAM DE LAS CARRERAS, TRANSFERENCIA DE RECUPERACIONES SEGUN NOTA GEF-LCR-DYF-0474-NOT/26 POR CONCEPTO DE PAGO DE CAPITAL E INTERESES DE ACUERDO A CONTRATO DE FIDEICOMISO &amp;quot;FINANCIAMIENTO DE APOYO A LA REACTIVACION DE LA INVERSIÓN PUBLICA” (FARIP) FIRMADO ENTRE EL MPD Y EL FNDR.</t>
  </si>
  <si>
    <t>J06744640002</t>
  </si>
  <si>
    <t>A:00099021001 GAM DE MAIRANA, TRANSFERENCIA DE RECUPERACIONES SEGUN NOTA GEF-LCR-DYF-0474-NOT/26 POR CONCEPTO DE PAGO DE CAPITAL E INTERESES DE ACUERDO A CONTRATO DE FIDEICOMISO &amp;quot;FINANCIAMIENTO DE APOYO A LA REACTIVACION DE LA INVERSIÓN PUBLICA” (FARIP) FIRMADO ENTRE EL MPD Y EL FNDR.</t>
  </si>
  <si>
    <t>J06744650002</t>
  </si>
  <si>
    <t>A:00099021001 GAM DE LA PAZ, TRANSFERENCIA DE RECUPERACIONES SEGUN NOTA GEF-LCR-DYF-0474-NOT/26 POR CONCEPTO DE PAGO DE CAPITAL E INTERESES DE ACUERDO A CONTRATO DE FIDEICOMISO &amp;quot;FINANCIAMIENTO DE APOYO A LA REACTIVACION DE LA INVERSIÓN PUBLICA” (FARIP) FIRMADO ENTRE EL MPD Y EL FNDR.</t>
  </si>
  <si>
    <t>J06744670002</t>
  </si>
  <si>
    <t>J06744680002</t>
  </si>
  <si>
    <t>J06744710002</t>
  </si>
  <si>
    <t>A:00099021001 GAM DE EL VILLAR, TRANSFERENCIA DE RECUPERACIONES SEGUN NOTA GEF-LCR-DYF-0474-NOT/26 POR CONCEPTO DE PAGO DE CAPITAL E INTERESES DE ACUERDO A CONTRATO DE FIDEICOMISO &amp;quot;FINANCIAMIENTO DE APOYO A LA REACTIVACION DE LA INVERSIÓN PUBLICA” (FARIP) FIRMADO ENTRE EL MPD Y EL FNDR.</t>
  </si>
  <si>
    <t>J06744750002</t>
  </si>
  <si>
    <t>J06744760002</t>
  </si>
  <si>
    <t>A:00099021001 GAM DE COCHABAMBA, TRANSFERENCIA DE RECUPERACIONES SEGUN NOTA GEF-LCR-DYF-0474-NOT/26 POR CONCEPTO DE PAGO DE CAPITAL E INTERESES DE ACUERDO A CONTRATO DE FIDEICOMISO &amp;quot;FINANCIAMIENTO DE APOYO A LA REACTIVACION DE LA INVERSIÓN PUBLICA” (FARIP) FIRMADO ENTRE EL MPD Y EL FNDR.</t>
  </si>
  <si>
    <t>J06744810002</t>
  </si>
  <si>
    <t>A:00099021001 GAM DE CALAMARCA, TRANSFERENCIA DE RECUPERACIONES SEGUN NOTA GEF-LCR-DYF-0474-NOT/26 POR CONCEPTO DE PAGO DE CAPITAL E INTERESES DE ACUERDO A CONTRATO DE FIDEICOMISO &amp;quot;FINANCIAMIENTO DE APOYO A LA REACTIVACION DE LA INVERSIÓN PUBLICA” (FARIP) FIRMADO ENTRE EL MPD Y EL FNDR.</t>
  </si>
  <si>
    <t>J06744790002</t>
  </si>
  <si>
    <t>A:00099021001 GAM DE CORQUE, TRANSFERENCIA DE RECUPERACIONES SEGUN NOTA GEF-LCR-DYF-0474-NOT/26 POR CONCEPTO DE PAGO DE CAPITAL E INTERESES DE ACUERDO A CONTRATO DE FIDEICOMISO &amp;quot;FINANCIAMIENTO DE APOYO A LA REACTIVACION DE LA INVERSIÓN PUBLICA” (FARIP) FIRMADO ENTRE EL MPD Y EL FNDR.</t>
  </si>
  <si>
    <t>J06744800002</t>
  </si>
  <si>
    <t>A:00099021001 GAM DE EL ALTO, TRANSFERENCIA DE RECUPERACIONES SEGUN NOTA GEF-LCR-DYF-0474-NOT/26 POR CONCEPTO DE PAGO DE CAPITAL E INTERESES DE ACUERDO A CONTRATO DE FIDEICOMISO &amp;quot;FINANCIAMIENTO DE APOYO A LA REACTIVACION DE LA INVERSIÓN PUBLICA” (FARIP) FIRMADO ENTRE EL MPD Y EL FNDR.</t>
  </si>
  <si>
    <t>J06744860002</t>
  </si>
  <si>
    <t>J06744870002</t>
  </si>
  <si>
    <t>J06744880002</t>
  </si>
  <si>
    <t>A:00099021001 GAM DE BOLIVAR, TRANSFERENCIA DE RECUPERACIONES SEGUN NOTA GEF-LCR-DYF-0474-NOT/26 POR CONCEPTO DE PAGO DE CAPITAL E INTERESES DE ACUERDO A CONTRATO DE FIDEICOMISO &amp;quot;FINANCIAMIENTO DE APOYO A LA REACTIVACION DE LA INVERSIÓN PUBLICA” (FARIP) FIRMADO ENTRE EL MPD Y EL FNDR.</t>
  </si>
  <si>
    <t>J06744900002</t>
  </si>
  <si>
    <t>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t>
  </si>
  <si>
    <t>J06744910002</t>
  </si>
  <si>
    <t>J06744960002</t>
  </si>
  <si>
    <t>J06744940002</t>
  </si>
  <si>
    <t>A:00099021001 GAM DE ASCENSION DE GUARAYOS, TRANSFERENCIA DE RECUPERACIONES SEGUN NOTA GEF-LCR-DYF-0474-NOT/26 POR CONCEPTO DE PAGO DE CAPITAL E INTERESES DE ACUERDO A CONTRATO DE FIDEICOMISO &amp;quot;FINANCIAMIENTO DE APOYO A LA REACTIVACION DE LA INVERSIÓN PUBLICA” (FARIP) FIRMADO ENTRE EL MPD Y EL FNDR.</t>
  </si>
  <si>
    <t>J06744980002</t>
  </si>
  <si>
    <t>J06745000002</t>
  </si>
  <si>
    <t>G35690520001</t>
  </si>
  <si>
    <t>COBRO COSTOS DE PAPELERIA SEGUN TRANSFERENCIA DEL EXTERIOR POR ORDEN DE COMPANIA ADMINIST DEL MERCADO MAYORISTA ELECTRICO SOC ANONIMA REF:FACTURA 33 LIB. 00514012005 ENDE-Bs. ING EGR INTERCAMBIO INTERNAL ENERGIA ELECTRICA</t>
  </si>
  <si>
    <t>S11533460002</t>
  </si>
  <si>
    <t>||REGULARIZACIÓN DE NUESTRA OPERACIÓN N°1153107 DE FECHA 30/04/2026, EN ATENCION A CORREO ELECTRONICO DE FECHA 30/04/26, RECIBIDO PARA PROCESO EN LA FECHA, ENVIADO POR EL MINISTERIO DE EDUCACION (SECTOR PÚBLICO). ABONO A LA LIB. N°00016018016 MIN.DE EDU-DONACION REP. DE LA INDIA, P/CTA DE EMBASSY OF INDIA LP BOL</t>
  </si>
  <si>
    <t>G35695520002</t>
  </si>
  <si>
    <t>TRANSFERENCIA DEL EXTERIOR SEGUN SWIFT NO.5270 DE FECHA 07/05/2026 ORDENANTE: TRANSPORTES AEREOS BOLIVIANOS (MIAMI, FL) REF.: 274158 (IMAD/20260507G1QX220C000034 TRN/20260507-00308322) LIB. 00525012001 LBP-TRANSPORTES AEREOS BOLIVIANOS (4030001162)</t>
  </si>
  <si>
    <t>Q24276630002</t>
  </si>
  <si>
    <t>NUMERO DE LIBRETA CUT: 99021001 OPERACIÓN E18 TRANSFERENCIA DEL SISTEMA FINANCIERO A LA CUT TRANSFERENCIA DEVOLUCION DE RECURSOS DE BONO CONTRA EL HAMBRE AL TESORO GENERAL DE LA NACION A SOLICITUD DE GESTORA PUBLICA DE LA SEGURIDAD SOCIAL DE LARGO PLAZO BONO LUCHA CONTRA EL HAMBRE</t>
  </si>
  <si>
    <t>Q24277820002</t>
  </si>
  <si>
    <t>NUMERO DE LIBRETA CUT: 00081014202 OPERACIÓN E18 TRANSFERENCIA DEL SISTEMA FINANCIERO A LA CUT TRANSFERENCIA DE FONDOS DEVOLUCION DE MULTAS APLICADAS A PROVEEDORES PROYECTO IRB III A SOLICITUD DE EMPRESA NACIONAL DE TELECOMUNICACIONES S.A. ENTEL S.A.</t>
  </si>
  <si>
    <t>S11533650001</t>
  </si>
  <si>
    <t>||TRANSFERENCIA DE FONDOS POR PARTE DEL TGN, PARA PAGO DE COMISIÓN POR ADMINISTRACIÓN DE TÍTULOS DEL TESORO &amp;quot;C&amp;quot; DE ABRIL DE 2026 S/G NOTA MEFP/VTCP/DGCP/UODP/NE N°141/2026 DE FECHA 7/5/26 DEL MEFP, LIBRETA 00099021001 TGN-RECURSOS ORDINARIOS  MONEDA NACIONAL S/G ANTECEDENTE ADJUNTO. LIBRETA 00099021001 TGN-RECURSOS ORDINARIOS  MONEDA NACIONAL.</t>
  </si>
  <si>
    <t>G35695550001</t>
  </si>
  <si>
    <t>COBRO COSTOS DE PAPELERIA SEGUN TRANSFERENCIA DEL EXTERIOR POR ORDEN DE EDGE COMERCIALIZACAO S.A. FECHA VALOR 07/05/2026. LIB. 00513012007 YPFB - RECURSOS NACIONALIZACIÓN</t>
  </si>
  <si>
    <t>S11533800003</t>
  </si>
  <si>
    <t>||TRANSFERENCIA DE FONDOS SEGÚN MENSAJE SWIFT NRO. 5282 EN ATENCIÓN A CORREO ELECTRÓNICO Y NOTA CITE: DGAC/DAF/FIN/NE-0031/26 DE FECHA 09/02/2026 (HRE-TGL-2685) ENVIADO POR LA DIRECCIÓN GENERAL DE AERONAUTICA CIVIL (SECTOR PÚBLICO). DEBITO DE LA LIBRETA 00117012001 DE LA DGAC, REPOSICIÓN DE ÚTILES DE ESCRITORIO</t>
  </si>
  <si>
    <t>S11533710003</t>
  </si>
  <si>
    <t>||TRANSFERENCIA DE FONDOS S/G MENSAJE SWIFT N°. 5284, EN ATENCIÓN A NOTA: DGAC/DAF/FIN/NE-0031/26 DE FECHA 9/02/2026 (HRE-TGL-2026-2685), ENVIADO POR LA DIRECCIÓN GENERAL DE AERONÁUTICA CIVIL (SECTOR PÚBLICO). DÉBITO DE LA LIBRETA 00117012001 DGAC, REPOSICIÓN DE ÚTILES DE ESCRITORIO.</t>
  </si>
  <si>
    <t>S11533730001</t>
  </si>
  <si>
    <t>'COBRO DE'||ÚTILES DE ESCRITORIO POR EL COMPROBANTE NRO. 1153372 DE LA FECHA, EN ATENCIÓN A NOTA YPFB/GAFC-733/DFC/URTE-205/2026 DE FECHA 09/04/2026 (HRE-TGL-2026-6021) ENVIADO POR YACIMIENTOS PETROLÍFEROS FISCALES BOLIVIANOS. (SECTOR PÚBLICO). DÉBITO DE LA LIBRETA 00513022001 YPFB-OPERACIONES, REPOSICIÓN DE ÚTILES DE ESCRITORIO.</t>
  </si>
  <si>
    <t>O23888460002</t>
  </si>
  <si>
    <t>O23888550002</t>
  </si>
  <si>
    <t>00099021001 DEPOSITO DE EFECTIVO, DEPOSITANTE: DAVID EDUARDO NIETO BIZARROQUE, CONCEPTO: DEVOLUCION POR DPH POR EL MES DE ENERO DE 2026 (1 DIAS) EN EL GOBIERNO AUTONOMO MUNICIPAL DE LA PAZ, CUENTA DE DEPOSITO: CUENTA UNICA DEL TESORO</t>
  </si>
  <si>
    <t>O23888570002</t>
  </si>
  <si>
    <t>00099021001 DEPOSITO DE EFECTIVO, DEPOSITANTE: RICHARD VALENTIN QUISBERT LAURA, CONCEPTO: MONTO EXCEDENTE A LA REMUNERACION MAXIMA CORRESPONDIENTE AL MES DE ABRIL 2026, CUENTA DE DEPOSITO: CUENTA UNICA DEL TESORO</t>
  </si>
  <si>
    <t>O23888590002</t>
  </si>
  <si>
    <t>00016011101 DEPOSITO DE EFECTIVO, DEPOSITANTE: SILVIA EUGENIA ALMARAZ MOLDES, CONCEPTO: TOMA DE NOMBRE, CUENTA DE DEPOSITO: CUENTA UNICA DEL TESORO</t>
  </si>
  <si>
    <t>O23888650002</t>
  </si>
  <si>
    <t>00599012001 DEPOSITO DE EFECTIVO, DEPOSITANTE: LUIS ALFREDO ZARATE ENTRAMBASAGUAS, CONCEPTO: DEVOLUCION DE RETENCION IMPUESTO RC IVA I/2026-05174, CUENTA DE DEPOSITO: CUENTA UNICA DEL TESORO</t>
  </si>
  <si>
    <t>O23888660002</t>
  </si>
  <si>
    <t>00599012001 DEPOSITO DE EFECTIVO, DEPOSITANTE: LUIS ALFREDO ZARATE ENTRAMBASAGUAS, CONCEPTO: SALDO NO EJECUTADO FONDO EN AVANCE I/2026-05174, CUENTA DE DEPOSITO: CUENTA UNICA DEL TESORO</t>
  </si>
  <si>
    <t>O23888670002</t>
  </si>
  <si>
    <t>00099021001 DEPOSITO DE EFECTIVO, DEPOSITANTE: MARVEL BASILIO MARCA VELASCO, CONCEPTO: PAGO SERVICIO DE AGUA DEL MES DE FEBRERO 2026, CUENTA DE DEPOSITO: CUENTA UNICA DEL TESORO/DJBR</t>
  </si>
  <si>
    <t>O23888720002</t>
  </si>
  <si>
    <t>00046171101 DEPOSITO DE EFECTIVO, DEPOSITANTE: LABORATORIOS LA PAZ LTDA, CONCEPTO: SANCION PECUNIARIA, CUENTA DE DEPOSITO: CUENTA UNICA DEL TESORO</t>
  </si>
  <si>
    <t>O23888740002</t>
  </si>
  <si>
    <t>00099021001 DEPOSITO DE EFECTIVO, DEPOSITANTE: JUAN CARLOS TERRAZAS TERRAZAS, CONCEPTO: DEVOLUCION POR DOBLE PERCEPCION DE MARZO A DICIEMBRE DE LA GESTION 2023, CUENTA DE DEPOSITO: CUENTA UNICA DEL TESORO</t>
  </si>
  <si>
    <t>O23888750002</t>
  </si>
  <si>
    <t>00099021001 DEPOSITO DE EFECTIVO, DEPOSITANTE: JUAN CARLOS TERRAZAS TERRAZAS, CONCEPTO: DEVOLUCION POR DOBLE PERCEPCION DE MARZO A DICIEMBRE DE LA GESTION 2024, CUENTA DE DEPOSITO: CUENTA UNICA DEL TESORO</t>
  </si>
  <si>
    <t>O23888820002</t>
  </si>
  <si>
    <t>00099021001 DEPOSITO DE EFECTIVO, DEPOSITANTE: DIEGO BRUNO CONDE LINARES, CONCEPTO: DEVOLUCION DE VIATICOS, CUENTA DE DEPOSITO: CUENTA UNICA DEL TESORO</t>
  </si>
  <si>
    <t>O23889190002</t>
  </si>
  <si>
    <t>00016011101 DEPOSITO DE EFECTIVO, DEPOSITANTE: NELY MAMANI QUISPE, CONCEPTO: POR USO DEL &amp;quot;SALON AUDITORIO AVELINO SIÑANI&amp;quot; PARA CUBRIR GASTOS DE LIMPIEZA Y SERVICIOS BASICOS, CUENTA DE DEPOSITO: CUENTA UNICA DEL TESORO</t>
  </si>
  <si>
    <t>O23889200002</t>
  </si>
  <si>
    <t>00514014303 DEPOSITO DE EFECTIVO, DEPOSITANTE: RONALD ESPADA QUISPE, CONCEPTO: SALDOS DE RONALD ESPADA QUISPE, CUENTA DE DEPOSITO: CUENTA UNICA DEL TESORO</t>
  </si>
  <si>
    <t>O23889210002</t>
  </si>
  <si>
    <t>00514014303 DEPOSITO DE EFECTIVO, DEPOSITANTE: RUBEN GUITER DOMINGO COLQUE, CONCEPTO: SALDOS DE RUBEN GUITER DOMINGO COLQUE, CUENTA DE DEPOSITO: CUENTA UNICA DEL TESORO</t>
  </si>
  <si>
    <t>O23889220002</t>
  </si>
  <si>
    <t>O23889230002</t>
  </si>
  <si>
    <t>O23889240002</t>
  </si>
  <si>
    <t>O23889310002</t>
  </si>
  <si>
    <t>00572012001 DEPOSITO DE EFECTIVO, DEPOSITANTE: PAULINO LLANOS CRUZ, CONCEPTO: PAGO DE IMPUESTOS, CUENTA DE DEPOSITO: CUENTA UNICA DEL TESORO</t>
  </si>
  <si>
    <t>B23888400002</t>
  </si>
  <si>
    <t>00041011110 DEP.DE CHEQ.AJENOS,RET.DE CAM.,CONCEPTO: RECAUDACION POR VENTA DE LIBROS,DEP.: MDPRYA , PROCEDENCIA: BANCO UNION S.A., CHEQUE: 23, FECHA DE EMISION:29/04/2026</t>
  </si>
  <si>
    <t>B23888410002</t>
  </si>
  <si>
    <t>00522012001 DEP.DE CHEQ.AJENOS,RET.DE CAM.,CONCEPTO: ARRENDAMIENTO BIENES PREDIOS - TUPIZA POR EL MES DE ENER 2026 S/G CONTRATO ENFE TUPIZA N°05/2024 SE,DEP.: UNIVERSIDAD PRIVADA SAN FRANCISCO DE ASIS</t>
  </si>
  <si>
    <t>B23888430002</t>
  </si>
  <si>
    <t>00522012001 DEP.DE CHEQ.AJENOS,RET.DE CAM.,CONCEPTO: POR OCUPACION DE PREDIO ENFE - TUPIZA DE FEBRERO 2026 S/G CONTRATO VENCIDO N°05/2024 CHQUE NRO 563,DEP.: UNIVERSIDAD PRIVADA SAN FRANCISCO DE ASIS</t>
  </si>
  <si>
    <t>B23888440002</t>
  </si>
  <si>
    <t>00522012001 DEP.DE CHEQ.AJENOS,RET.DE CAM.,CONCEPTO: POR OCUPACION DE PREDIO ENFE - TUPIZA DE MARZO 2026 S/G CONTRATO VENCIDO N°05/2024 CHQUE NRO564,DEP.: UNIVERSIDAD PRIVADA SAN FRANCISCO DE ASIS</t>
  </si>
  <si>
    <t>B23888520002</t>
  </si>
  <si>
    <t>00099021001 DEP.DE CHEQ.AJENOS,RET.DE CAM.,CONCEPTO: DEPÓSITO,DEP.: ROSELIN CABALLERO PERALES , PROCEDENCIA: BANCO UNION S.A., CHEQUE: 229186, FECHA DE EMISION:08/05/2026</t>
  </si>
  <si>
    <t>B23888530002</t>
  </si>
  <si>
    <t>00099021001 DEP.DE CHEQ.AJENOS,RET.DE CAM.,CONCEPTO: DEPÓSITO,DEP.: EDGAR ASCENCIO MOLLO VILLCA , PROCEDENCIA: BANCO UNION S.A., CHEQUE: 229187, FECHA DE EMISION:08/05/2026</t>
  </si>
  <si>
    <t>Q24280980002</t>
  </si>
  <si>
    <t>NUMERO DE LIBRETA CUT: 00283012001 OPERACIÓN E18 TRANSFERENCIA DEL SISTEMA FINANCIERO A LA CUT SOL. ESC. DE SOCIEDAD JENNEFER S.R.L.</t>
  </si>
  <si>
    <t>G35703710001</t>
  </si>
  <si>
    <t>COBRO COSTOS DE PAPELERIA SEGUN TRANSFERENCIA DEL EXTERIOR POR ORDEN DE COMPANHIA MATO-GROSSENSE DE GAS - MTGAS (CUIABA-BRASIL) FECHA VALOR 08/05/2026 REF.: FACTURA EXB MTTM /49 26 (2026050600413983 - TRN/20260508-00073922) LIB. 00513012007 YPFB - RECURSOS NACIONALIZACIÓN</t>
  </si>
  <si>
    <t>G35705420003</t>
  </si>
  <si>
    <t>TRANSFERENCIA DE FONDOS AL EXTERIOR A SOLICITUD DE YACIMIENTOS PETROLIFEROS FISCALES BOLIVIANOS SEGUN SOLICITUD YPFB-0033-2026 REF: PAGO A REPRESENTACION DE YPFB EN ARGENTINA PARA CUBRIR GASTOS OPERATIVOS MES MARZO 2026 LIB. 00513012003 LBP-YPFB (2011349681373)</t>
  </si>
  <si>
    <t>G35705430003</t>
  </si>
  <si>
    <t>TRANSFERENCIA DE FONDOS AL EXTERIOR A SOLICITUD DE YACIMIENTOS PETROLIFEROS FISCALES BOLIVIANOS SEGUN SOLICITUD YPFB-0037-2026 REF: PAGO SERVICIO DE INFORMACION ESPECIALIZADA PLATTS OP GCGN 027 2026 LIB. 00513012004 LBP-YPFB-UNICOMERCIAL (4030005415/1-2188907)</t>
  </si>
  <si>
    <t>G35705440003</t>
  </si>
  <si>
    <t>TRANSFERENCIA DE FONDOS AL EXTERIOR A SOLICITUD DE YACIMIENTOS PETROLIFEROS FISCALES BOLIVIANOS SEGUN SOLICITUD YPFB-0036-2026 REF: PAGO A REPRESENTACION DE YPFB EN RIO DE JANEIRO BRASIL PARA CUBRIR GASTOS OPERATIVOS 1ER TRIM 2026 LIB. 00513012003 LBP-YPFB (2011349681373)</t>
  </si>
  <si>
    <t>G35705450003</t>
  </si>
  <si>
    <t>TRANSFERENCIA DE FONDOS AL EXTERIOR A SOLICITUD DE YACIMIENTOS PETROLIFEROS FISCALES BOLIVIANOS SEGUN SOLICITUD YPFB-0035-2026 REF: PAGO A REPRESENTACION DE YPFB EN ARGENTINA PARA CUBRIR GASTOS OPERATIVOS MES FEBRERO 2026 LIB. 00513012003 LBP-YPFB (2011349681373)</t>
  </si>
  <si>
    <t>G35705470001</t>
  </si>
  <si>
    <t>COBRO COSTOS DE PAPELERIA SEGUN TRANSFERENCIA DEL EXTERIOR POR ORDEN DE COMPANHIA MATO-GROSSENSE DE GAS-MTGAS, FECHA VALOR 08/05/2026 REF:FACTURA EXB MTTM 17 26 LIB. 00513012007 YPFB - RECURSOS NACIONALIZACIÓN</t>
  </si>
  <si>
    <t>Q24281620002</t>
  </si>
  <si>
    <t>NUMERO DE LIBRETA CUT: 00099021001 OPERACIÓN E18 TRANSFERENCIA DEL SISTEMA FINANCIERO A LA CUT TRANSFERENCIA AL TGN DE ACUERDO LEY Y 1493 POR EL DS 5301 Y DS 4848 RESOLUCION AETN 71/2023 A SOLICITUD DE ENDE TRANSMISION S.A</t>
  </si>
  <si>
    <t>J06747370002</t>
  </si>
  <si>
    <t>A:00862012001 GAM DE SAN PEDRO (OBISPO SANTIESTEVAN), TRANSFERENCIA DE RECUPERACIONES SEGUN NOTA GEF-LCR-DYF-0563-NOT/26 POR CONCEPTO DE REMUNERACIÓN DE ADMINISTRACION DE FIDEICOMISO QUE CORRESPONDEN AL FNDR DE ACUERDO A CONTRATO DE FIDEICOMISO &amp;quot;FINANCIAMIENTO DE APOYO A LA REACTIVACION DE LA INVERSIÓN PUBLICA” (FARIP).</t>
  </si>
  <si>
    <t>J06747380002</t>
  </si>
  <si>
    <t>A:00862012001 GAM DE PUCARANI, TRANSFERENCIA DE RECUPERACIONES SEGUN NOTA GEF-LCR-DYF-0563-NOT/26 POR CONCEPTO DE INTERES PENAL DE ACUERDO A CONTRATO DE FIDEICOMISO &amp;quot;FINANCIAMIENTO DE APOYO A LA REACTIVACION DE LA INVERSIÓN PUBLICA” (FARIP).</t>
  </si>
  <si>
    <t>J06747390002</t>
  </si>
  <si>
    <t>A:00099021001 GAM DE SAN PEDRO (OBISPO SANTIESTEVAN), TRANSFERENCIA DE RECUPERACIONES SEGUN NOTA GEF-LCR-DYF-0563-NOT/26 POR CONCEPTO DE PAGO DE INTERESES DE ACUERDO A CONTRATO DE FIDEICOMISO &amp;quot;FINANCIAMIENTO DE APOYO A LA REACTIVACION DE LA INVERSIÓN PUBLICA” (FARIP) FIRMADO ENTRE EL MPD Y EL FNDR.</t>
  </si>
  <si>
    <t>J06747400002</t>
  </si>
  <si>
    <t>A:00862012001 GAM DE PUCARANI, TRANSFERENCIA DE RECUPERACIONES SEGUN NOTA GEF-LCR-DYF-0563-NOT/26 POR CONCEPTO DE REMUNERACIÓN DE ADMINISTRACION DE FIDEICOMISO QUE CORRESPONDEN AL FNDR DE ACUERDO A CONTRATO DE FIDEICOMISO &amp;quot;FINANCIAMIENTO DE APOYO A LA REACTIVACION DE LA INVERSIÓN PUBLICA” (FARIP).</t>
  </si>
  <si>
    <t>J06747410002</t>
  </si>
  <si>
    <t>A:00099021001 GAM DE PUCARANI, TRANSFERENCIA DE RECUPERACIONES SEGUN NOTA GEF-LCR-DYF-0563-NOT/26 POR CONCEPTO DE PAGO DE CAPITAL E INTERESES DE ACUERDO A CONTRATO DE FIDEICOMISO &amp;quot;FINANCIAMIENTO DE APOYO A LA REACTIVACION DE LA INVERSIÓN PUBLICA” (FARIP) FIRMADO ENTRE EL MPD Y EL FNDR.</t>
  </si>
  <si>
    <t>J06747420002</t>
  </si>
  <si>
    <t>A:00099021001 GAM DE SANTIAGO DE CALLAPA, TRANSFERENCIA DE RECUPERACIONES SEGUN NOTA GEF-LCR-DYF-0563-NOT/26 POR CONCEPTO DE PAGO DE CAPITAL E INTERESES DE ACUERDO A CONTRATO DE FIDEICOMISO &amp;quot;FINANCIAMIENTO DE APOYO A LA REACTIVACION DE LA INVERSIÓN PUBLICA” (FARIP) FIRMADO ENTRE EL MPD Y EL FNDR.</t>
  </si>
  <si>
    <t>J06747430002</t>
  </si>
  <si>
    <t>A:00099021001 GAM DE LURIBAY, TRANSFERENCIA DE RECUPERACIONES SEGUN NOTA GEF-LCR-DYF-0573-NOT/26 POR CONCEPTO DE PAGO DE CAPITAL E INTERESES DE ACUERDO A CONTRATO DE FIDEICOMISO &amp;quot;FINANCIAMIENTO DE APOYO A LA REACTIVACION DE LA INVERSIÓN PUBLICA” (FARIP) FIRMADO ENTRE EL MPD Y EL FNDR.</t>
  </si>
  <si>
    <t>J06747440002</t>
  </si>
  <si>
    <t>A:00862012001 GAM DE LURIBAY, TRANSFERENCIA DE RECUPERACIONES SEGUN NOTA GEF-LCR-DYF-0563-NOT/26 POR CONCEPTO DE REMUNERACIÓN DE ADMINISTRACION DE FIDEICOMISO QUE CORRESPONDEN AL FNDR DE ACUERDO A CONTRATO DE FIDEICOMISO &amp;quot;FINANCIAMIENTO DE APOYO A LA REACTIVACION DE LA INVERSIÓN PUBLICA” (FARIP).</t>
  </si>
  <si>
    <t>J06747450002</t>
  </si>
  <si>
    <t>A:00862012001 GAM DE VILA VILA, TRANSFERENCIA DE RECUPERACIONES SEGUN NOTA GEF-LCR-DYF-0474-NOT/26 POR CONCEPTO DE REMUNERACIÓN DE ADMINISTRACION DE FIDEICOMISO QUE CORRESPONDEN AL FNDR DE ACUERDO A CONTRATO DE FIDEICOMISO &amp;quot;FINANCIAMIENTO DE APOYO A LA REACTIVACION DE LA INVERSIÓN PUBLICA” (FARIP).</t>
  </si>
  <si>
    <t>J06747460002</t>
  </si>
  <si>
    <t>A:00862012001 GAM DE SANTIAGO DE CALLAPA, TRANSFERENCIA DE RECUPERACIONES SEGUN NOTA GEF-LCR-DYF-0563-NOT/26 POR CONCEPTO DE INTERES PENAL DE ACUERDO A CONTRATO DE FIDEICOMISO &amp;quot;FINANCIAMIENTO DE APOYO A LA REACTIVACION DE LA INVERSIÓN PUBLICA” (FARIP).INTERES PENAL</t>
  </si>
  <si>
    <t>J06747470002</t>
  </si>
  <si>
    <t>A:00099021001 GAM DE VILA VILA, TRANSFERENCIA DE RECUPERACIONES SEGUN NOTA GEF-LCR-DYF-0474-NOT/26 POR CONCEPTO DE PAGO DE INTERESES DE ACUERDO A CONTRATO DE FIDEICOMISO &amp;quot;FINANCIAMIENTO DE APOYO A LA REACTIVACION DE LA INVERSIÓN PUBLICA” (FARIP) FIRMADO ENTRE EL MPD Y EL FNDR.</t>
  </si>
  <si>
    <t>J06747480002</t>
  </si>
  <si>
    <t>A:00862012001 GAM DE LURIBAY, TRANSFERENCIA DE RECUPERACIONES SEGUN NOTA GEF-LCR-DYF-0563-NOT/26 POR CONCEPTO DE INTERES PENAL DE ACUERDO A CONTRATO DE FIDEICOMISO &amp;quot;FINANCIAMIENTO DE APOYO A LA REACTIVACION DE LA INVERSIÓN PUBLICA” (FARIP).</t>
  </si>
  <si>
    <t>J06747520002</t>
  </si>
  <si>
    <t>A:00099021001 GAM DE TITO YUPANQUI (A. PAPIPUJIO), TRANSFERENCIA DE RECUPERACIONES SEGUN NOTA GEF-LCR-DYF-0474-NOT/26 POR CONCEPTO DE PAGO DE INTERESES DE ACUERDO A CONTRATO DE FIDEICOMISO &amp;quot;FINANCIAMIENTO DE APOYO A LA REACTIVACION DE LA INVERSIÓN PUBLICA” (FARIP) FIRMADO ENTRE EL MPD Y EL FNDR.</t>
  </si>
  <si>
    <t>J06747490002</t>
  </si>
  <si>
    <t>A:00862012001 GAM DE SANTIAGO DE CALLAPA, TRANSFERENCIA DE RECUPERACIONES SEGUN NOTA GEF-LCR-DYF-0563-NOT/26 POR CONCEPTO DE REMUNERACIÓN DE ADMINISTRACION DE FIDEICOMISO QUE CORRESPONDEN AL FNDR DE ACUERDO A CONTRATO DE FIDEICOMISO &amp;quot;FINANCIAMIENTO DE APOYO A LA REACTIVACION DE LA INVERSIÓN PUBLICA” (FARIP).</t>
  </si>
  <si>
    <t>J06747500002</t>
  </si>
  <si>
    <t>A:00099021001 GAM DE LURIBAY, TRANSFERENCIA DE RECUPERACIONES SEGUN NOTA GEF-LCR-DYF-0474-NOT/26 POR CONCEPTO DE PAGO DE INTERESES DE ACUERDO A CONTRATO DE FIDEICOMISO &amp;quot;FINANCIAMIENTO DE APOYO A LA REACTIVACION DE LA INVERSIÓN PUBLICA” (FARIP) FIRMADO ENTRE EL MPD Y EL FNDR.</t>
  </si>
  <si>
    <t>J06747510002</t>
  </si>
  <si>
    <t>A:00862012001 GAM DE LURIBAY, TRANSFERENCIA DE RECUPERACIONES SEGUN NOTA GEF-LCR-DYF-0474-NOT/26 POR CONCEPTO DE REMUNERACIÓN DE ADMINISTRACION DE FIDEICOMISO QUE CORRESPONDEN AL FNDR DE ACUERDO A CONTRATO DE FIDEICOMISO &amp;quot;FINANCIAMIENTO DE APOYO A LA REACTIVACION DE LA INVERSIÓN PUBLICA” (FARIP).</t>
  </si>
  <si>
    <t>J06747530002</t>
  </si>
  <si>
    <t>A:00862012001 GAM DE TITO YUPANQUI (A PARPIPUJIO), TRANSFERENCIA DE RECUPERACIONES SEGUN NOTA GEF-LCR-DYF-0474-NOT/26 POR CONCEPTO DE REMUNERACIÓN DE ADMINISTRACION DE FIDEICOMISO QUE CORRESPONDEN AL FNDR DE ACUERDO A CONTRATO DE FIDEICOMISO &amp;quot;FINANCIAMIENTO DE APOYO A LA REACTIVACION DE LA INVERSIÓN PUBLICA” (FARIP).</t>
  </si>
  <si>
    <t>F0037792</t>
  </si>
  <si>
    <t>De: 00513012004 Transferencia de la CUT libreta 00513012004 YPFB UNICOMERCIAL a favor de la cuenta 10000059607918 YPFB Transferencias al Exterior, en el marco de R.M. 026 del 27/1/2025 y del Decreto Supremo 4773. Según nota TOBE 0231 2026.</t>
  </si>
  <si>
    <t>De: 00513012004 Transferencia de la CUT libreta 00513012004 YPFB UNICOMERCIAL a favor de la cuenta 10000059607918 YPFB Transferencias al Exterior, en el marco de R.M. 026 del 27/1/2025 y del Decreto Supremo 4773. Según nota TOBE 0229 2026.</t>
  </si>
  <si>
    <t>De: 00513012004 Transferencia de la CUT libreta 00513012004 YPFB UNICOMERCIAL a favor de la cuenta 10000059607918 YPFB Transferencias al Exterior, en el marco de R.M. 026 del 27/1/2025 y del Decreto Supremo 4773. Según nota TOBE 0230 2026.</t>
  </si>
  <si>
    <t>G35711920001</t>
  </si>
  <si>
    <t>COBRO COSTOS DE PAPELERIA SEGUN TRANSFERENCIA DEL EXTERIOR POR ORDEN DE TRAFIGURA PTE LTD, FECHA VALOR 8/05/2026 REF:GAS NATURAL. LIB. 00513012007 YPFB - RECURSOS NACIONALIZACIÓN</t>
  </si>
  <si>
    <t>G35711980001</t>
  </si>
  <si>
    <t>COBRO COSTOS DE PAPELERIA SEGUN TRANSFERENCIA DEL EXTERIOR POR ORDEN DE H FUELS DEL PERU SAC (LIMA-PERU) FECHA VALOR 08/05/2026 REF.: CRED CONTRATO 032-2026 EMB 10-A 03 CIST (2026050800390592 - TRN/20260508-00320663) LIB. 00513062001 YPFB-OPERACIONES PLANTA DE SEPARACION DE LIQUIDOS RIO GRANDE</t>
  </si>
  <si>
    <t>G35712000001</t>
  </si>
  <si>
    <t>COBRO COSTOS DE PAPELERIA SEGUN TRANSFERENCIA DEL EXTERIOR POR ORDEN DE TRAFIGURA PTE LTD (SINGAPORE) FECHA VALOR 08/05/2026 REF.: CRED GAS NATURAL (260508173638 TRN/20260508-00314430) LIB. 00513012007 YPFB - RECURSOS NACIONALIZACIÓN</t>
  </si>
  <si>
    <t>J06747720002</t>
  </si>
  <si>
    <t>A:00373024109 A:00373024109 Transferencia de recursos de acuerdo al Informe CITE: MEFP/VTCP/DGPOT/UPCFTGN/INF/Nº25/2026 para transferencia de recursos al Fondo de Desarrollo Indígena para Programas y/o Proyectos de los Gobiernos Autónomos Municipales, (H.R.2026-20571-R).</t>
  </si>
  <si>
    <t>J06747740002</t>
  </si>
  <si>
    <t>A:00373024105 A:00373024105 Transferencia de recursos de acuerdo al Informe CITE: MEFP/VTCP/DGPOT/UPCFTGN/INF/Nº25/2026 para transferencia de recursos al Fondo de Desarrollo Indígena para Programas y/o Proyectos de los Gobiernos Autónomos Municipales, (H.R.2026-20571-R).</t>
  </si>
  <si>
    <t>F0037795</t>
  </si>
  <si>
    <t>De: 00099021001 Transferencia de recursos a solicitud de la Empresa Pública QUIPUS dependiente del Ministerio de Desarrollo Productivo Rural y Agua mediante nota CITE: CAR/QUIPUS/GG/GAF/JDF N° 0118/2026 (operación bimonetaria), correspondiente al pago realizado por la Secretaria General de la comunidad Andina (TC 6,86) H.R 2026-21514-R.</t>
  </si>
  <si>
    <t>S11534370003</t>
  </si>
  <si>
    <t>||TRANSFERENCIA DE FONDOS S/G MENSAJE SWIFT N°. 5294, EN ATENCIÓN A CORREO ELECTRÓNICO Y NOTA: DGAC/DAF/FIN/NE-0031/26 DE FECHA 9/02/2026 (HRE-TGL-2026-2685), ENVIADO POR LA DIRECCIÓN GENERAL DE AERONÁUTICA CIVIL (SECTOR PÚBLICO). DÉBITO DE LA LIBRETA 00117012001 DGAC, REPOSICIÓN DE ÚTILES DE ESCRITORIO.</t>
  </si>
  <si>
    <t>I01390790002</t>
  </si>
  <si>
    <t>RETIRO TOTAL DE RECURSOS CAPTADOS EN LA FECHA LIBRETA 00253014315 EMAGUA - FONDOS DE DISPOSICION KFW PACC II</t>
  </si>
  <si>
    <t>S11534430001</t>
  </si>
  <si>
    <t>'COBRO DE'||ÚTILES DE ESCRITORIO POR EL COMPROBANTE NRO. 1153442 DE LA FECHA, EN ATENCIÓN A NOTA YPFB/GAFC-733/DFC/URTE-205/2026 DE FECHA 09/04/2026 (HRE-TGL-2026-6021) ENVIADO POR YACIMIENTOS PETROLÍFEROS FISCALES BOLIVIANOS. (SECTOR PÚBLICO). DÉBITO DE LA LIBRETA 00513022001 YPFB-OPERACIONES, REPOSICION DE UTILES DE ESCRITORIO</t>
  </si>
  <si>
    <t>S11534650003</t>
  </si>
  <si>
    <t>||REGULARIZACIÓN DE NUESTRA OPERACIÓN NRO. 1152742 DE FECHA 27/04/2026, S/NOTAS DGAC/DAF/FIN/NE-0120/26 DE LA FECHA Y DGAC/DAF/FIN/NE-0031/26 DE FECHA 09/02/2026 (HRE-TGL-2685) ENVIADO POR LA DIRECCION GENERAL DE AERONAUTICA CIVIL (SECTOR PÚBLICO). DEBITO DE LA LIBRETA 00117012001 DE LA DGAC, REPOSICIÓN DE ÚTILES DE ESCRITORIO</t>
  </si>
  <si>
    <t>S11534450001</t>
  </si>
  <si>
    <t>'COBRO DE'||ÚTILES DE ESCRITORIO POR EL COMPROBANTE NRO. 1153444 DE LA FECHA, EN ATENCIÓN A NOTA YPFB/GAFC-733/DFC/URTE-205/2026 DE FECHA 09/04/2026 (HRE-TGL-2026-6021) ENVIADO POR YACIMIENTOS PETROLÍFEROS FISCALES BOLIVIANOS. (SECTOR PÚBLICO). DÉBITO DE LA LIBRETA 00513022001 YPFB-OPERACIONES, REPOSICION DE UTILES DE ESCRITORIO</t>
  </si>
  <si>
    <t>S11534620003</t>
  </si>
  <si>
    <t>||TRANSFERENCIA DE FONDOS SEGÚN MENSAJE SWIFT NRO. 5335, EN ATENCIÓN A CORREO ELECTRÓNICO Y NOTA CITE: DGAC/DAF/FIN/NE-0031/26 DE FECHA 09/02/2026 (HRE-TGL-2685), ENVIADO POR LA DIRECCIÓN GENERAL DE AERONÁUTICA CIVIL-DGAC (SECTOR PÚBLICO). DÉBITO DE LA LIBRETA N° 00117012001 DE DGAC, REPOSICIÓN DE ÚTILES DE ESCRITORIO.</t>
  </si>
  <si>
    <t>O23890830002</t>
  </si>
  <si>
    <t>00016011101 DEPOSITO DE EFECTIVO, DEPOSITANTE: SILVIA PAOLA IPORRE MORALES, CONCEPTO: ALQUILER DE SALON, CUENTA DE DEPOSITO: CUENTA UNICA DEL TESORO</t>
  </si>
  <si>
    <t>O23890870002</t>
  </si>
  <si>
    <t>00221012001 DEPOSITO DE EFECTIVO, DEPOSITANTE: DEBORA DELIA ESTRADA ARAOZ, CONCEPTO: MULTA, CUENTA DE DEPOSITO: CUENTA UNICA DEL TESORO</t>
  </si>
  <si>
    <t>O23890930002</t>
  </si>
  <si>
    <t>O23890940002</t>
  </si>
  <si>
    <t>00099021001 DEPOSITO DE EFECTIVO, DEPOSITANTE: PASCUAL KAPA LARICO, CONCEPTO: DEVOLUCION POR DPH POR EL MES DE OCTUBRE DE 1988 EN LA PREFECTURA DEL DEPARTAMENTO DE LA PAZ SERVICI, CUENTA DE DEPOSITO: CUENTA UNICA DEL TESORO</t>
  </si>
  <si>
    <t>O23891240002</t>
  </si>
  <si>
    <t>00081011101 DEPOSITO DE EFECTIVO, DEPOSITANTE: PABLO EDY HUALLPA SACA, CONCEPTO: CREDENCIAL, CUENTA DE DEPOSITO: CUENTA UNICA DEL TESORO</t>
  </si>
  <si>
    <t>O23891030002</t>
  </si>
  <si>
    <t>00046171101 DEPOSITO DE EFECTIVO, DEPOSITANTE: TRADEMED SRL, CONCEPTO: SANCION, CUENTA DE DEPOSITO: CUENTA UNICA DEL TESORO</t>
  </si>
  <si>
    <t>O23891090002</t>
  </si>
  <si>
    <t>00046171101 DEPOSITO DE EFECTIVO, DEPOSITANTE: FENDERMED SRL, CONCEPTO: PAGO MULTA PLAN DE CUOTA, CUENTA DE DEPOSITO: CUENTA UNICA DEL TESORO</t>
  </si>
  <si>
    <t>O23891180002</t>
  </si>
  <si>
    <t>00221022001 DEPOSITO DE EFECTIVO, DEPOSITANTE: ENCRISBOL, CONCEPTO: FORMULARIO M02 ATRASADO, CUENTA DE DEPOSITO: CUENTA UNICA DEL TESORO</t>
  </si>
  <si>
    <t>O23891250002</t>
  </si>
  <si>
    <t>00221022001 DEPOSITO DE EFECTIVO, DEPOSITANTE: MINERA RODRIGUEZJM S.R.L., CONCEPTO: MULTA FUERA DE PLAZO, CUENTA DE DEPOSITO: CUENTA UNICA DEL TESORO</t>
  </si>
  <si>
    <t>O23891260002</t>
  </si>
  <si>
    <t>O23891370002</t>
  </si>
  <si>
    <t>00222012001 DEPOSITO DE EFECTIVO, DEPOSITANTE: MARIO LIMBER MUÑOZ MONTECINOS, CONCEPTO: DEVOLUCION DE SALARIO DEL MES DE MARZO, CUENTA DE DEPOSITO: CUENTA UNICA DEL TESORO</t>
  </si>
  <si>
    <t>O23891380002</t>
  </si>
  <si>
    <t>B23890690002</t>
  </si>
  <si>
    <t>00290012001 DEP.DE CHEQ.AJENOS,RET.DE CAM.,CONCEPTO: OTROS INGRESOS,DEP.: SERVICIO DE IMPUESTOS NACIONALES , PROCEDENCIA: BANCO UNION S.A., CHEQUE: 8521, FECHA DE EMISION:05/05/2026</t>
  </si>
  <si>
    <t>B23890710002</t>
  </si>
  <si>
    <t>00290012001 DEP.DE CHEQ.AJENOS,RET.DE CAM.,CONCEPTO: OTROS INGRESOS,DEP.: SERVICIO DE IMPUESTOS NACIONALES , PROCEDENCIA: BANCO UNION S.A., CHEQUE: 8519, FECHA DE EMISION:04/05/2026</t>
  </si>
  <si>
    <t>B23890960002</t>
  </si>
  <si>
    <t>00025011108 DEP.DE CHEQ.AJENOS,RET.DE CAM.,CONCEPTO: DEVOLUCION DE SALDO NO EJECUTADO,DEP.: MINISTERIO DE LA PRESIDENCIA , PROCEDENCIA: BANCO UNION S.A., CHEQUE: 1043, FECHA DE EMISION:07/05/2026</t>
  </si>
  <si>
    <t>B23890980002</t>
  </si>
  <si>
    <t>00099021001 DEP.DE CHEQ.AJENOS,RET.DE CAM.,CONCEPTO: DEPÓSITO,DEP.: ZULEYKA HELLEN BALDIVIEZO BALDIVIEZO , PROCEDENCIA: BANCO UNION S.A., CHEQUE: 229188, FECHA DE EMISION:11/05/2026</t>
  </si>
  <si>
    <t>B23890990002</t>
  </si>
  <si>
    <t>00099021001 DEP.DE CHEQ.AJENOS,RET.DE CAM.,CONCEPTO: DEPÓSITO,DEP.: LISSEL SUAREZ SUAREZ , PROCEDENCIA: BANCO UNION S.A., CHEQUE: 229189, FECHA DE EMISION:11/05/2026</t>
  </si>
  <si>
    <t>B23891000002</t>
  </si>
  <si>
    <t>00099021001 DEP.DE CHEQ.AJENOS,RET.DE CAM.,CONCEPTO: DEPÓSITO,DEP.: CARMIÑA FLORES , PROCEDENCIA: BANCO UNION S.A., CHEQUE: 229190, FECHA DE EMISION:11/05/2026/DJBR</t>
  </si>
  <si>
    <t>B23891100002</t>
  </si>
  <si>
    <t>00670012002 DEP.DE CHEQ.AJENOS,RET.DE CAM.,CONCEPTO: DESCUENTO PERMISO SIN GOCE HABERES,DEP.: MARIA A. ANTEZANA LORA , PROCEDENCIA: BANCO UNION S.A., CHEQUE: 1545, FECHA DE EMISION:23/04/2026</t>
  </si>
  <si>
    <t>B23891120002</t>
  </si>
  <si>
    <t>00670012002 DEP.DE CHEQ.AJENOS,RET.DE CAM.,CONCEPTO: DEVOLUCION SUBSIDIO FRONTERA MARZO,DEP.: CLEDY CALDERON CRUZ , PROCEDENCIA: BANCO UNION S.A., CHEQUE: 1544, FECHA DE EMISION:23/04/2026</t>
  </si>
  <si>
    <t>S11535200002</t>
  </si>
  <si>
    <t>||REGULARIZACIÓN DE NUESTRA OPERACIÓN N°1153472 DE FECHA 08/05/2026, EN ATENCION A CORREO ELECTRONICO DE FECHA 11/05/26, ENVIADO POR EL INSTITUTO NACIONAL DE INNOVACION AGROPECUARIA Y FORESTAL (SECTOR PÚBLICO). ABONO A LIB.N°00222018015 INIAF-APOYO AL SIST.DE PROD.DE CULT. DE PAPA P/CTA.RURAL DEVELOPMENT ADM</t>
  </si>
  <si>
    <t>G35724140001</t>
  </si>
  <si>
    <t>COBRO COSTOS DE PAPELERIA SEGUN TRANSFERENCIA DEL EXTERIOR POR ORDEN DE PETROLEO BRAS SA (RIO DE JANEIRO, BRAZIL) FECHA VALOR 11/05/2026 REF.: NO.EXB-GAS-322-26.1/7.5.2026 (D0461280001901 - TRN/20260511-00086282) LIB. 00513012007 YPFB - RECURSOS NACIONALIZACIÓN</t>
  </si>
  <si>
    <t>G35728360001</t>
  </si>
  <si>
    <t>COBRO COSTOS DE PAPELERIA SEGUN TRANSFERENCIA DEL EXTERIOR POR ORDEN DE TRAFIGURA PTE LTD (SINGAPORE) FECHA VALOR 11/05/2026 REF.: CRED GAS NATURAL (260511204237 TRN/20260511-00417432) LIB. 00513012007 YPFB - RECURSOS NACIONALIZACIÓN</t>
  </si>
  <si>
    <t>G35728380001</t>
  </si>
  <si>
    <t>COBRO COSTOS DE PAPELERIA SEGUN TRANSFERENCIA DEL EXTERIOR POR ORDEN DE TRAFIGURA PTE LTD (SINGAPORE) FECHA VALOR 11/05/2026 REF.: CRED GAS NATURAL (260511204245 TRN/20260511-00417657) LIB. 00513012007 YPFB - RECURSOS NACIONALIZACIÓN</t>
  </si>
  <si>
    <t>G35728400001</t>
  </si>
  <si>
    <t>COBRO COSTOS DE PAPELERIA SEGUN TRANSFERENCIA DEL EXTERIOR POR ORDEN DE TRAFIGURA PTE LTD (SINGAPORE) FECHA VALOR 11/05/2026 REF.: CRED GAS NATURAL (260511204246 TRN/20260511-00417658) LIB. 00513012007 YPFB - RECURSOS NACIONALIZACIÓN</t>
  </si>
  <si>
    <t>G35730210003</t>
  </si>
  <si>
    <t>PAGO A CAF PRÉSTAMO CFA011999 VCTO. 09-05-2026 POR CUENTA DE TGN , NTI. 21523 VALOR 11-05-2026 INTERESES USD 189.642,53 COMISIONES USD 41.387,50 CTA. 3987 CUENTA UNICA DEL TESORO LIB. 00099021001 REF.: COMISIONES BANCARIAS</t>
  </si>
  <si>
    <t>S11535040003</t>
  </si>
  <si>
    <t>||TRANSFERENCIA DE FONDOS S/G MENSAJES SWIFT N°. 5375 Y 5353, EN ATENCIÓN A NOTA: DGAC/DAF/FIN/NE-0031/26 DE FECHA 9/02/2026 (HRE-TGL-2026-2685), ENVIADO POR LA DIRECCIÓN GENERAL DE AERONÁUTICA CIVIL (SECTOR PÚBLICO). DÉBITO DE LA LIBRETA 00117012001 DGAC, REPOSICIÓN DE ÚTILES DE ESCRITORIO.</t>
  </si>
  <si>
    <t>S11535200003</t>
  </si>
  <si>
    <t>||REGULARIZACIÓN DE NUESTRA OPERACIÓN N°1153472 DE FECHA 08/05/2026, EN ATENCION A CORREO ELECTRONICO DE FECHA 11/05/26, ENVIADO POR EL INSTITUTO NACIONAL DE INNOVACION AGROPECUARIA Y FORESTAL (SECTOR PÚBLICO). DEBITO DE LA LIB.00222012001 INIAF-A NIVEL NACIONAL; REPOSICIÓN DE ÚTILES DE ESCRITORIO</t>
  </si>
  <si>
    <t>S11535210001</t>
  </si>
  <si>
    <t>'COBRO DE'||ÚTILES DE ESCRITORIO POR EL COMPROBANTE NRO. 1153519 DE LA FECHA, S/G. NOTA YPFB/GAFC-733/DFC/URTE-205/2026 DE FECHA 09/04/2026 (HRE-TGL-2026-6021) ENVIADO POR YACIMIENTOS PETROLÍFEROS FISCALES BOLIVIANOS. (SECTOR PÚBLICO). DÉBITO DE LA LIBRETA 00513022001 YPFB-OPERACIONES, REPOSICIÓN DE ÚTILES DE ESCRITORIO</t>
  </si>
  <si>
    <t>S11535240001</t>
  </si>
  <si>
    <t>'COBRO DE'||ÚTILES DE ESCRITORIO POR EL COMPROBANTE NRO. 1153523 DE LA FECHA, S/G. NOTA YPFB/GAFC-733/DFC/URTE-205/2026 DE FECHA 09/04/2026 (HRE-TGL-2026-6021) ENVIADO POR YACIMIENTOS PETROLÍFEROS FISCALES BOLIVIANOS. (SECTOR PÚBLICO). DÉBITO DE LA LIBRETA 00513022001 YPFB-OPERACIONES, REPOSICIÓN DE ÚTILES DE ESCRITORIO</t>
  </si>
  <si>
    <t>S11535320001</t>
  </si>
  <si>
    <t>'COBRO DE'||ÚTILES DE ESCRITORIO POR EL COMPROBANTE NRO. 1153531 DE LA FECHA, EN ATENCIÓN A NOTA YPFB/GAFC-733/DFC/URTE-205/2026 DE FECHA 09/04/2026 (HRE-TGL-2026-6021) ENVIADO POR YACIMIENTOS PETROLÍFEROS FISCALES BOLIVIANOS. (SECTOR PÚBLICO). DÉBITO DE LA LIBRETA 00513022001 YPFB-OPERACIONES, REPOSICIÓN DE ÚTILES DE ESCRITORIO.</t>
  </si>
  <si>
    <t>S11535450003</t>
  </si>
  <si>
    <t>||TRANSFERENCIA DE FONDOS SEGÚN MENSAJES SWIFT NROS. 5374 Y 5351, EN ATENCIÓN A CORREO ELECTRÓNICO Y NOTA CITE: DGAC/DAF/FIN/NE-0031/26 DE FECHA 09/02/2026 (HRE-TGL-2685) ENVIADO POR LA DIRECCIÓN GENERAL DE AERONAUTICA CIVIL (SECTOR PÚBLICO). DEBITO DE LA LIBRETA 00117012001 DE LA DGAC, REPOSICIÓN DE ÚTILES DE ESCRITORIO</t>
  </si>
  <si>
    <t>O23892930002</t>
  </si>
  <si>
    <t>00522012001 DEPOSITO DE EFECTIVO, DEPOSITANTE: DAVID LEDEZMA ZAMBRANA, CONCEPTO: ALQUILER DE PREDIOS ENFE SCZ DEL MES MAYO/26 SG CONTRATO CARR N°75/2024, CUENTA DE DEPOSITO: CUENTA UNICA DEL TESORO</t>
  </si>
  <si>
    <t>O23892950002</t>
  </si>
  <si>
    <t>00522012001 DEPOSITO DE EFECTIVO, DEPOSITANTE: PAUL LEDEZMA ZAMBRANA, CONCEPTO: ALQUILER DE PREDIOS ENFE SCZ DEL MES MAYO/26 SG CONTRATO CARR N°74/2024, CUENTA DE DEPOSITO: CUENTA UNICA DEL TESORO</t>
  </si>
  <si>
    <t>O23892980002</t>
  </si>
  <si>
    <t>00046171101 DEPOSITO DE EFECTIVO, DEPOSITANTE: MEDICAL DEVICE JIMMY JUNIOR ARAUCO ROMERO, CONCEPTO: SANCION PECUNIARIA, CUENTA DE DEPOSITO: CUENTA UNICA DEL TESORO</t>
  </si>
  <si>
    <t>O23893050002</t>
  </si>
  <si>
    <t>00099021001 DEPOSITO DE EFECTIVO, DEPOSITANTE: JOSE LUIS LLANOS ROCHA, CONCEPTO: DEVOLUCION DE VIATICOS, CUENTA DE DEPOSITO: CUENTA UNICA DEL TESORO/DJBR</t>
  </si>
  <si>
    <t>O23893080002</t>
  </si>
  <si>
    <t>00291012002 DEPOSITO DE EFECTIVO, DEPOSITANTE: DEPOSITO GERENCIA REGIONAL SANTA CRUZ - RCV, CONCEPTO: DEPÓSITO GERENCIA REGIONAL SANTA CRUZ - RCV, CUENTA DE DEPOSITO: CUENTA UNICA DEL TESORO</t>
  </si>
  <si>
    <t>O23893090002</t>
  </si>
  <si>
    <t>00291012002 DEPOSITO DE EFECTIVO, DEPOSITANTE: DEPÓSITO GERENCIA REGIONAL SANTA CRUZ - RCV, CONCEPTO: DEPÓSITO GERENCIA REGIONAL SANTA CRUZ - RCV, CUENTA DE DEPOSITO: CUENTA UNICA DEL TESORO</t>
  </si>
  <si>
    <t>O23893100002</t>
  </si>
  <si>
    <t>O23893120002</t>
  </si>
  <si>
    <t>00221022001 DEPOSITO DE EFECTIVO, DEPOSITANTE: EMCAARBOL SRL, CONCEPTO: M-02 FUER ADE PLAZO, CUENTA DE DEPOSITO: CUENTA UNICA DEL TESORO</t>
  </si>
  <si>
    <t>O23893130002</t>
  </si>
  <si>
    <t>00221022001 DEPOSITO DE EFECTIVO, DEPOSITANTE: EMCAARBOL SRL, CONCEPTO: M-02 FUERA DE PLAZO, CUENTA DE DEPOSITO: CUENTA UNICA DEL TESORO</t>
  </si>
  <si>
    <t>O23893140002</t>
  </si>
  <si>
    <t>00291012008 DEPOSITO DE EFECTIVO, DEPOSITANTE: LIZARDO WALTER VILLANUEVA LANDIVAR, CONCEPTO: SERVICIO DE LABORATORIO - ABC, CUENTA DE DEPOSITO: CUENTA UNICA DEL TESORO</t>
  </si>
  <si>
    <t>O23893150002</t>
  </si>
  <si>
    <t>00221022001 DEPOSITO DE EFECTIVO, DEPOSITANTE: EMCAARBOL SRL, CONCEPTO: M-02 FUERA DE PLAZO , CUENTA DE DEPOSITO: CUENTA UNICA DEL TESORO</t>
  </si>
  <si>
    <t>O23893160002</t>
  </si>
  <si>
    <t>O23893170002</t>
  </si>
  <si>
    <t>O23893180002</t>
  </si>
  <si>
    <t>O23893190002</t>
  </si>
  <si>
    <t>O23893200002</t>
  </si>
  <si>
    <t>O23893210002</t>
  </si>
  <si>
    <t>00221022001 DEPOSITO DE EFECTIVO, DEPOSITANTE: EMCAARBOL SRL, CONCEPTO: M-02 FUERA DE PLAZO 15 DIAS (INCREMENTO 10% DIA), CUENTA DE DEPOSITO: CUENTA UNICA DEL TESORO</t>
  </si>
  <si>
    <t>O23893220002</t>
  </si>
  <si>
    <t>O23893230002</t>
  </si>
  <si>
    <t>O23893240002</t>
  </si>
  <si>
    <t>O23893250002</t>
  </si>
  <si>
    <t>O23893270002</t>
  </si>
  <si>
    <t>O23893280002</t>
  </si>
  <si>
    <t>O23893290002</t>
  </si>
  <si>
    <t>O23893320002</t>
  </si>
  <si>
    <t>00041207001 DEPOSITO DE EFECTIVO, DEPOSITANTE: ELIANA FRANCINE GUTIERREZ CRUZ, CONCEPTO: DEVOLUCION, CUENTA DE DEPOSITO: CUENTA UNICA DEL TESORO</t>
  </si>
  <si>
    <t>O23893330002</t>
  </si>
  <si>
    <t>O23893760002</t>
  </si>
  <si>
    <t>O23893750002</t>
  </si>
  <si>
    <t>O23893770002</t>
  </si>
  <si>
    <t>O23893780002</t>
  </si>
  <si>
    <t>O23893800002</t>
  </si>
  <si>
    <t>O23893820002</t>
  </si>
  <si>
    <t>O23893830002</t>
  </si>
  <si>
    <t>O23893840002</t>
  </si>
  <si>
    <t>O23893850002</t>
  </si>
  <si>
    <t>00099021001 DEPOSITO DE EFECTIVO, DEPOSITANTE: MARIA MIRIAM CATACORA CONDE, CONCEPTO: DEVOLUCION DE AGUINALDO, CUENTA DE DEPOSITO: CUENTA UNICA DEL TESORO/DJBR</t>
  </si>
  <si>
    <t>O23893910002</t>
  </si>
  <si>
    <t>00099021001 DEPOSITO DE EFECTIVO, DEPOSITANTE: FIDEL TUPA HUARACHI, CONCEPTO: DEVOLUCION DE RECURSOS ASIGNADOS DEL SERVICIO DE AGUA POTABLE PREV. 992, CUENTA DE DEPOSITO: CUENTA UNICA DEL TESORO/DBJR</t>
  </si>
  <si>
    <t>O23893920002</t>
  </si>
  <si>
    <t>00099021001 DEPOSITO DE EFECTIVO, DEPOSITANTE: FIDEL TUPA HUARACHI, CONCEPTO: DEVOLUCION DE RECURSOS ASIGNADOS DEL SERVICIO DE AGUA POTABLE PREV. 1003, CUENTA DE DEPOSITO: CUENTA UNICA DEL TESORO/DJBR</t>
  </si>
  <si>
    <t>O23893930002</t>
  </si>
  <si>
    <t>00099021001 DEPOSITO DE EFECTIVO, DEPOSITANTE: JORGE DANIEL GROCK PEREIRA, CONCEPTO: DEVOLUCION BECA DE ESTUDIO DE JORGE DANIEL GROCK PEREIRA-CONTRATO DGSU-036/2015, CUENTA DE DEPOSITO: CUENTA UNICA DEL TESORO</t>
  </si>
  <si>
    <t>O23893940002</t>
  </si>
  <si>
    <t>00099021001 DEPOSITO DE EFECTIVO, DEPOSITANTE: ADOLFO JORGE SILES RODRIGUEZ, CONCEPTO: DEVOLUCION DE AGUINALDO 2025, CUENTA DE DEPOSITO: CUENTA UNICA DEL TESORO</t>
  </si>
  <si>
    <t>B23893380002</t>
  </si>
  <si>
    <t>00099021001 DEP.DE CHEQ.AJENOS,RET.DE CAM.,CONCEPTO: 9NO REEMBOLSO FIDEICOMISO EMPRESA METALURGICA VINTO EMV,DEP.: MINISTERIO DE MINERIA Y METALURGIA , PROCEDENCIA: BANCO UNION S.A., CHEQUE: 4417, FECHA DE EMISION:12/05/2026</t>
  </si>
  <si>
    <t>G35737880003</t>
  </si>
  <si>
    <t>PROVISION DE FONDOS A SOLICITUD DE YACIMIENTOS PETROLIFEROS FISCALES BOLIVIANOS SEGUN SOLICITUD YPFB-0038-2026 REF: PAGO IMPUESTO DIRECTO A LOS HIDROCARBUROS FEBRERO 2026 LIB. 00513012007 YPFB - RECURSOS NACIONALIZACIÓN</t>
  </si>
  <si>
    <t>G35741030002</t>
  </si>
  <si>
    <t>TRANSFERENCIA DEL EXTERIOR SEGUN SWIFT NO.5396 DE FECHA 12/05/2026 ORDENANTE: CONSULADO GENERAL DE BOLIVIA (WASHINGTON US) REF.: RECAUDACIONES EXTERIOR CEDULAS DE IDENTIDAD ABRIL 2026 (2026051100580093 TRN/20260511-00433725) LIB. 00340012005 SEGIP - RECAUDACION EXTERIOR - CEDULAS DE IDENTIDAD</t>
  </si>
  <si>
    <t>G35741050002</t>
  </si>
  <si>
    <t>TRANSFERENCIA DEL EXTERIOR SEGUN SWIFT NO.5432 DE FECHA 12/05/2026 ORDENANTE: CONSULADO DE BOLIVIA EN MADRID (MADRID US) REF.: RECAUDACION EXTERIOR LICENCIAS DE CONDUCIR ABRIL (6077696010100306 TRN/20260512-00176720) LIB. 00340012004 SEGIP-RECAUDACION EXTERIOR-LICENCIAS DE CONDUCIR</t>
  </si>
  <si>
    <t>G35741060001</t>
  </si>
  <si>
    <t>COBRO COSTOS DE PAPELERIA SEGUN TRANSFERENCIA DEL EXTERIOR POR ORDEN DE CONSULADO DE BOLIVIA EN MADRID (MADRID US) REF.: RECAUDACION EXTERIOR LICENCIAS DE CONDUCIR ABRIL (6077696010100306 TRN/20260512-00176720) LIB. 00340012003 RECAUDACION EXTRANJERIA - C.I. -L.C.</t>
  </si>
  <si>
    <t>G35741040001</t>
  </si>
  <si>
    <t>COBRO COSTOS DE PAPELERIA SEGUN TRANSFERENCIA DEL EXTERIOR POR ORDEN DE CONSULADO GENERAL DE BOLIVIA (WASHINGTON US) REF.: RECAUDACIONES EXTERIOR CEDULAS DE IDENTIDAD ABRIL 2026 (2026051100580093 TRN/20260511-00433725) LIB. 00340012003 RECAUDACION EXTRANJERIA - C.I. -L.C.</t>
  </si>
  <si>
    <t>G35741020003</t>
  </si>
  <si>
    <t>PAGO A FONPLATA PRÉSTAMO BOL 30/2017 VCTO. 12-05-2026 POR CUENTA DE TGN , NTI. 21560 VALOR 12-05-2026 CAPITAL USD 1.802.455,74 INTERESES USD 798.621,50 CTA. 3987 CUENTA UNICA DEL TESORO LIB. 00099021001 REF.: COMISIONES BANCARIAS</t>
  </si>
  <si>
    <t>S11535630004</t>
  </si>
  <si>
    <t>||REGULARIZACIÓN DE NUESTRO COMPROBANTE S-1153008 DEL 30-04-2026 POR COBRO DE COMISION QUE EFECTUÓ EL MUFG BANK, LTD., POR DESEMBOLSO DE JPY500.000.000.- DEL PROGRAMA DE DESARROLLO ECONOMICO Y SOCIAL Y NOTA MSYD/DGAA/UF/TES/CE/129/2026 DEL MINISTERIO DE SALUD Y DEPORTES DEL 07-05-2026 LIB. 00046021109 MS-MIN.SALUD-RECAUDACION. REF.:UTILES DE ESCRITORIO</t>
  </si>
  <si>
    <t>S11535630001</t>
  </si>
  <si>
    <t>||REGULARIZACIÓN DE NUESTRO COMPROBANTE S-1153008 DEL 30-04-2026 POR COBRO DE COMISION QUE EFECTUÓ EL MUFG BANK, LTD., POR DESEMBOLSO DE JPY500.000.000.- DEL PROGRAMA DE DESARROLLO ECONOMICO Y SOCIAL Y NOTA MSYD/DGAA/UF/TES/CE/129/2026 DEL MINISTERIO DE SALUD Y DEPORTES DEL 07-05-2026 LIB. 00046021109 MS-MIN.SALUD-RECAUDACION</t>
  </si>
  <si>
    <t>G35742500002</t>
  </si>
  <si>
    <t>TRANSFERENCIA DEL EXTERIOR SEGUN SWIFT NO.5431 DE FECHA 12/05/2026 ORDENANTE: CONSULADO DE BOLIVIA EN MADRID - ESPAÑA REF:RECAUDACIÓN EXTERIOR CÉDULAS DE IDENTIDAD 420 CORRESPONDIENTE AL MES DE ABRIL. LIB. 00340012005 SEGIP - RECAUDACION EXTERIOR - CEDULAS DE IDENTIDAD</t>
  </si>
  <si>
    <t>Q24297210002</t>
  </si>
  <si>
    <t>NUMERO DE LIBRETA CUT: 00099021001 OPERACIÓN E18 TRANSFERENCIA DEL SISTEMA FINANCIERO A LA CUT TRANSFERENCIA DE FONDOS RESTITUCION ANTICIPADA DE RECURSOS AL TGN A SOLICITUD DE FIDEICOMISO FIREPRO REEMBOLSOS CARTERA BDP S.A.M.</t>
  </si>
  <si>
    <t>G35742510001</t>
  </si>
  <si>
    <t>COBRO COSTOS DE PAPELERIA SEGUN TRANSFERENCIA DEL EXTERIOR POR ORDEN DE CONSULADO DE BOLIVIA EN MADRID - ESPAÑA REF:RECAUDACIÓN EXTERIOR CÉDULAS DE IDENTIDAD 420 CORRESPONDIENTE AL MES DE ABRIL. LIB. 00340012003 RECAUDACION EXTRANJERIA - C.I. -L.C.</t>
  </si>
  <si>
    <t>S11535580002</t>
  </si>
  <si>
    <t>||DEVOL. AL MEFP POR PAGO EN DEMASÍA ORIG. POR LA VAR. EN CÁLCULO DE INTERESES EN LA FECHA DE COBRO CUPÓN 19 DEL TÍTULO VALOR TGNBCBU0107 QUE DEBÍA SER BS227.711,39 PERO EL MEFP ABONÓ BS227.711,40 (CBTE: 670257, 670258 23-MZO) S/G HR BCB-DCE-HRI-2026-8195 Y NOTA BCB-GEF-SRRA-DRLA-CI-2026-156 ABONO A LA LIBRETA SIGEP N°00099021001</t>
  </si>
  <si>
    <t>G35747480001</t>
  </si>
  <si>
    <t>COBRO COSTOS DE PAPELERIA SEGUN TRANSFERENCIA DEL EXTERIOR POR ORDEN DE TRAFIGURA PTE LTD, FECHA VALOR 12/05/2026 REF:GAS NATURAL LIB. 00513012007 YPFB - RECURSOS NACIONALIZACIÓN</t>
  </si>
  <si>
    <t>G35747500001</t>
  </si>
  <si>
    <t>COBRO COSTOS DE PAPELERIA SEGUN TRANSFERENCIA DEL EXTERIOR POR ORDEN DE TRAFIGURA PTE LTD (SINGAPORE) FECHA VALOR 12/05/2026 REF.: CRED GAS NATURAL (260512169011 TRN/20260512-00269458) LIB. 00513012007 YPFB - RECURSOS NACIONALIZACIÓN</t>
  </si>
  <si>
    <t>F0038122</t>
  </si>
  <si>
    <t>De: 00513012004 Transferencia de la CUT libreta 00513012004 YPFB UNICOMERCIAL a favor de la cuenta 10000059607918 YPFB Transferencias al Exterior, en el marco de R.M. 026 del 27/1/2025 y del Decreto Supremo 4773. Según nota TOBE 0232 2026.</t>
  </si>
  <si>
    <t>S11535880001</t>
  </si>
  <si>
    <t>||AMPLIACIÓN DE VALIDEZ 0,15% S/USD 149,644.- POR 30 DÍAS, REEMBOLSO GASTOS DE COMUNICACIÓN BS330.- Y EMISIÓN DE CBTE. CONTABLE BS80.- S/G NOTA YLB-PRE-GAF-0091-CAR/26 REF.: I-2025-01 P/C YACIMIENTOS DE LITIO BOLIVIANOS A/F CYTEC DE MÉXICO S.A. DE C.V. LIB. 00597022001 YLB-PLANTA IND. SALMUERA SALAR DE UYUNI REF.:COM. ENMIENDA 5 LC I-2025-01</t>
  </si>
  <si>
    <t>O23895340002</t>
  </si>
  <si>
    <t>00046171101 DEPOSITO DE EFECTIVO, DEPOSITANTE: IMPORTADORA Z03 REPRESENTACIONES, CONCEPTO: SANCION PECUNIARIA, CUENTA DE DEPOSITO: CUENTA UNICA DEL TESORO</t>
  </si>
  <si>
    <t>O23895350002</t>
  </si>
  <si>
    <t>00522012001 DEPOSITO DE EFECTIVO, DEPOSITANTE: SILVIA APARICIO CANO, CONCEPTO: PAGO ALQUILER PREDIOS ENFE POTOSI MAYO 2026 SG CONVOCATORIA ENFE/ARR/17/26 INMUEBLE PT-T2-, CUENTA DE DEPOSITO: CUENTA UNICA DEL TESORO</t>
  </si>
  <si>
    <t>O23895410002</t>
  </si>
  <si>
    <t>00016011101 DEPOSITO DE EFECTIVO, DEPOSITANTE: ESTANISLAO ROBERTO ARUQUIPA ALANOCA, CONCEPTO: PAGO DE ALQUILER DE SALON AUDITORIO AVELINO SIÑANI, CUENTA DE DEPOSITO: CUENTA UNICA DEL TESORO</t>
  </si>
  <si>
    <t>O23895500002</t>
  </si>
  <si>
    <t>00099021001 DEPOSITO DE EFECTIVO, DEPOSITANTE: SANTIAGO MAMANI CAIHUARA, CONCEPTO: DEVOLUCION DE SALARIO EXCEDENTE AL ASIGNADO AL PRESIDENTE FEBRERO 2023, CUENTA DE DEPOSITO: CUENTA UNICA DEL TESORO</t>
  </si>
  <si>
    <t>O23895510002</t>
  </si>
  <si>
    <t>00099021001 DEPOSITO DE EFECTIVO, DEPOSITANTE: SANTIAGO MAMANI CAIHUARA, CONCEPTO: DEVOLUCION DE SALARIO EXCEDENTE AL ASIGNADO AL PRESIDENTE MARZO 2023, CUENTA DE DEPOSITO: CUENTA UNICA DEL TESORO</t>
  </si>
  <si>
    <t>O23895520002</t>
  </si>
  <si>
    <t>00099021001 DEPOSITO DE EFECTIVO, DEPOSITANTE: SANTIAGO MAMANI CAIHUARA, CONCEPTO: DEVOLUCION DE SALARIO EXCEDENTE AL ASIGNADO AL PRESIDENTE ABRIL 2023, CUENTA DE DEPOSITO: CUENTA UNICA DEL TESORO</t>
  </si>
  <si>
    <t>O23895530002</t>
  </si>
  <si>
    <t>00099021001 DEPOSITO DE EFECTIVO, DEPOSITANTE: SANTIAGO MAMANI CAIHUARA, CONCEPTO: DEVOLUCION DE SALARIO EXCEDENTE AL ASIGNADO AL PRESIDENTE MAYO 2023, CUENTA DE DEPOSITO: CUENTA UNICA DEL TESORO</t>
  </si>
  <si>
    <t>O23895570002</t>
  </si>
  <si>
    <t>00099021001 DEPOSITO DE EFECTIVO, DEPOSITANTE: MARCO OPORTO GAMBOA, CONCEPTO: DEVOLUCION DE SALARIO EXCEDENTE AL ASIGNADO AL PRESIDENTE FEBRERO 2023, CUENTA DE DEPOSITO: CUENTA UNICA DEL TESORO</t>
  </si>
  <si>
    <t>O23895540002</t>
  </si>
  <si>
    <t>00099021001 DEPOSITO DE EFECTIVO, DEPOSITANTE: SANTIAGO MAMANI CAIHUARA, CONCEPTO: DEVOLUCION DE SALARIO EXCEDENTE AL ASIGNADO AL PRESIDENTE JUNIO 2023, CUENTA DE DEPOSITO: CUENTA UNICA DEL TESORO</t>
  </si>
  <si>
    <t>O23895550002</t>
  </si>
  <si>
    <t>00099021001 DEPOSITO DE EFECTIVO, DEPOSITANTE: SANTIAGO MAMANI CAIHUARA, CONCEPTO: DEVOLUCION DE SALARIO EXCEDENTE AL ASIGNADO AL PRESIDENTE JULIO 2023, CUENTA DE DEPOSITO: CUENTA UNICA DEL TESORO</t>
  </si>
  <si>
    <t>O23895560002</t>
  </si>
  <si>
    <t>00099021001 DEPOSITO DE EFECTIVO, DEPOSITANTE: SANTIAGO MAMANI CAIHUARA, CONCEPTO: DEVOLUCION DE SALARIO EXCEDENTE AL ASIGNADO AL PRESIDENTE AGOSTO 2023, CUENTA DE DEPOSITO: CUENTA UNICA DEL TESORO</t>
  </si>
  <si>
    <t>O23895580002</t>
  </si>
  <si>
    <t>00099021001 DEPOSITO DE EFECTIVO, DEPOSITANTE: MARCO OPORTO GAMBOA, CONCEPTO: DEVOLUCION DE SALARIO EXCEDENTE AL ASIGNADO AL PRESIDENTE ABRIL 2023, CUENTA DE DEPOSITO: CUENTA UNICA DEL TESORO</t>
  </si>
  <si>
    <t>O23895590002</t>
  </si>
  <si>
    <t>00099021001 DEPOSITO DE EFECTIVO, DEPOSITANTE: MARCO OPORTO GAMBOA, CONCEPTO: DEVOLUCION DE SALARIO EXCEDENTE AL ASIGNADO AL PRESIDENTE MAYO 2023, CUENTA DE DEPOSITO: CUENTA UNICA DEL TESORO</t>
  </si>
  <si>
    <t>O23895600002</t>
  </si>
  <si>
    <t>00099021001 DEPOSITO DE EFECTIVO, DEPOSITANTE: MARCO OPORTO GAMBOA, CONCEPTO: DEVOLUCION DE SALARIO EXCEDENTE AL ASIGNADO AL PRESIDENTE JUNIO 2023, CUENTA DE DEPOSITO: CUENTA UNICA DEL TESORO</t>
  </si>
  <si>
    <t>O23895610002</t>
  </si>
  <si>
    <t>00099021001 DEPOSITO DE EFECTIVO, DEPOSITANTE: MARCO OPORTO GAMBOA, CONCEPTO: DEVOLUCION DE SALARIO EXCEDENTE AL ASIGNADO AL PRESIDENTE JULIO 2023, CUENTA DE DEPOSITO: CUENTA UNICA DEL TESORO</t>
  </si>
  <si>
    <t>O23895620002</t>
  </si>
  <si>
    <t>00099021001 DEPOSITO DE EFECTIVO, DEPOSITANTE: MARCO OPORTO GAMBOA, CONCEPTO: DEVOLUCION DE SALARIO EXCEDENTE AL ASIGNADO AL PRESIDENTE AGOSTO 2023, CUENTA DE DEPOSITO: CUENTA UNICA DEL TESORO</t>
  </si>
  <si>
    <t>O23895660002</t>
  </si>
  <si>
    <t>00099021001 DEPOSITO DE EFECTIVO, DEPOSITANTE: MARCO OPORTO GAMBOA, CONCEPTO: DEVOLUCION DE SALARIO EXCEDENTE AL ASIGNADO AL PRESIDENTE MAYO 2024, CUENTA DE DEPOSITO: CUENTA UNICA DEL TESORO</t>
  </si>
  <si>
    <t>O23895630002</t>
  </si>
  <si>
    <t>00099021001 DEPOSITO DE EFECTIVO, DEPOSITANTE: MARCO OPORTO GAMBOA, CONCEPTO: DEVOLUCION DE SALARIO EXCEDENTE AL ASIGNADO AL PRESIDENTE OCTUBRE 2023, CUENTA DE DEPOSITO: CUENTA UNICA DEL TESORO</t>
  </si>
  <si>
    <t>O23895640002</t>
  </si>
  <si>
    <t>00099021001 DEPOSITO DE EFECTIVO, DEPOSITANTE: MARCO OPORTO GAMBOA, CONCEPTO: DEVOLUCION DE SALARIO EXCEDENTE AL ASIGNADO AL PRESIDENTE NOVIEMBRE 2023, CUENTA DE DEPOSITO: CUENTA UNICA DEL TESORO</t>
  </si>
  <si>
    <t>O23895650002</t>
  </si>
  <si>
    <t>00099021001 DEPOSITO DE EFECTIVO, DEPOSITANTE: MARCO OPORTO GAMBOA, CONCEPTO: DEVOLUCION DE SALARIO EXCEDENTE AL ASIGNADO AL PRESIDENTE DICIEMBRE 2023, CUENTA DE DEPOSITO: CUENTA UNICA DEL TESORO</t>
  </si>
  <si>
    <t>O23895670002</t>
  </si>
  <si>
    <t>00099021001 DEPOSITO DE EFECTIVO, DEPOSITANTE: MARCO OPORTO GAMBOA, CONCEPTO: DEVOLUCION DE SALARIO EXCEDENTE AL ASIGNADO AL PRESIDENTE JUNIO 2024, CUENTA DE DEPOSITO: CUENTA UNICA DEL TESORO</t>
  </si>
  <si>
    <t>O23895680002</t>
  </si>
  <si>
    <t>00099021001 DEPOSITO DE EFECTIVO, DEPOSITANTE: MARCO OPORTO GAMBOA, CONCEPTO: DEVOLUCION DE SALARIO EXCEDENTE AL ASIGNADO AL PRESIDENTE AGOSTO 2024, CUENTA DE DEPOSITO: CUENTA UNICA DEL TESORO</t>
  </si>
  <si>
    <t>O23895690002</t>
  </si>
  <si>
    <t>00099021001 DEPOSITO DE EFECTIVO, DEPOSITANTE: MARCO OPORTO GAMBOA, CONCEPTO: DEVOLUCION DE SALARIO EXCEDENTE AL ASIGNADO AL PRESIDENTE SEPTIEMBRE 2024, CUENTA DE DEPOSITO: CUENTA UNICA DEL TESORO</t>
  </si>
  <si>
    <t>O23895700002</t>
  </si>
  <si>
    <t>00099021001 DEPOSITO DE EFECTIVO, DEPOSITANTE: MARCO OPORTO GAMBOA, CONCEPTO: DEVOLUCION DE SALARIO EXCEDENTE AL ASIGNADO AL PRESIDENTE NOVIEMBRE 2024, CUENTA DE DEPOSITO: CUENTA UNICA DEL TESORO</t>
  </si>
  <si>
    <t>O23895710002</t>
  </si>
  <si>
    <t>00099021001 DEPOSITO DE EFECTIVO, DEPOSITANTE: MARCO OPORTO GAMBOA, CONCEPTO: DEVOLUCION DE SALARIO EXCEDENTE AL ASIGNADO AL PRESIDENTE DICIEMBRE 2024, CUENTA DE DEPOSITO: CUENTA UNICA DEL TESORO</t>
  </si>
  <si>
    <t>O23895720002</t>
  </si>
  <si>
    <t>00099021001 DEPOSITO DE EFECTIVO, DEPOSITANTE: MARCO OPORTO GAMBOA, CONCEPTO: DEVOLUCION DE SALARIO EXCEDENTE AL ASIGNADO AL PRESIDENTE MAYO 2025, CUENTA DE DEPOSITO: CUENTA UNICA DEL TESORO</t>
  </si>
  <si>
    <t>O23895730002</t>
  </si>
  <si>
    <t>00099021001 DEPOSITO DE EFECTIVO, DEPOSITANTE: MARCO OPORTO GAMBOA, CONCEPTO: DEVOLUCION DE SALARIO EXCEDENTE AL ASIGNADO AL PRESIDENTE JUNIO 2025, CUENTA DE DEPOSITO: CUENTA UNICA DEL TESORO</t>
  </si>
  <si>
    <t>O23895740002</t>
  </si>
  <si>
    <t>00099021001 DEPOSITO DE EFECTIVO, DEPOSITANTE: MARCO OPORTO GAMBOA, CONCEPTO: DEVOLUCION DE SALARIO EXCEDENTE AL ASIGNADO AL PRESIDENTE JULIO 2025, CUENTA DE DEPOSITO: CUENTA UNICA DEL TESORO</t>
  </si>
  <si>
    <t>O23895750002</t>
  </si>
  <si>
    <t>00099021001 DEPOSITO DE EFECTIVO, DEPOSITANTE: MARCO OPORTO GAMBOA, CONCEPTO: DEVOLUCION DE SALARIO EXCEDENTE AL ASIGNADO AL PRESIDENTE AGOSTO 2025, CUENTA DE DEPOSITO: CUENTA UNICA DEL TESORO</t>
  </si>
  <si>
    <t>O23895760002</t>
  </si>
  <si>
    <t>00099021001 DEPOSITO DE EFECTIVO, DEPOSITANTE: MARCO OPORTO GAMBOA, CONCEPTO: DEVOLUCION DE SALARIO EXCEDENTE AL ASIGNADO AL PRESIDENTE SEPTIEMBRE 2025, CUENTA DE DEPOSITO: CUENTA UNICA DEL TESORO</t>
  </si>
  <si>
    <t>O23895770002</t>
  </si>
  <si>
    <t>00099021001 DEPOSITO DE EFECTIVO, DEPOSITANTE: MARCO OPORTO GAMBOA, CONCEPTO: DEVOLUCION DE SALARIO EXCEDENTE AL ASIGNADO AL PRESIDENTE OCTUBRE 2025, CUENTA DE DEPOSITO: CUENTA UNICA DEL TESORO</t>
  </si>
  <si>
    <t>O23895780002</t>
  </si>
  <si>
    <t>00099021001 DEPOSITO DE EFECTIVO, DEPOSITANTE: MARCO OPORTO GAMBOA, CONCEPTO: DEVOLUCION DE SALARIO EXCEDENTE AL ASIGNADO AL PRESIDENTE NOVIEMBRE 2025, CUENTA DE DEPOSITO: CUENTA UNICA DEL TESORO</t>
  </si>
  <si>
    <t>O23895790002</t>
  </si>
  <si>
    <t>00099021001 DEPOSITO DE EFECTIVO, DEPOSITANTE: MARCO OPORTO GAMBOA, CONCEPTO: DEVOLUCION DE SALARIO EXCEDENTE AL ASIGNADO AL PRESIDENTE DICIEMBRE 2025, CUENTA DE DEPOSITO: CUENTA UNICA DEL TESORO</t>
  </si>
  <si>
    <t>O23895920002</t>
  </si>
  <si>
    <t>00099021001 DEPOSITO DE EFECTIVO, DEPOSITANTE: LUIS ANDRES MOLLERICON TITIRICO, CONCEPTO: DEV DE EX-BECARIO LUIS ANDRES MOLLERICON TITIRICO CONTRATO DGSE - 014/2018, CUENTA DE DEPOSITO: CUENTA UNICA DEL TESORO</t>
  </si>
  <si>
    <t>O23896190002</t>
  </si>
  <si>
    <t>00015024201 DEPOSITO DE EFECTIVO, DEPOSITANTE: ZENON DIEGO CALLE MOJICA, CONCEPTO: DEVOLUCION SUBSIDIO NATALIDAD MES SEPTIEMBRE 2025, CUENTA DE DEPOSITO: CUENTA UNICA DEL TESORO</t>
  </si>
  <si>
    <t>O23896220002</t>
  </si>
  <si>
    <t>O23896260002</t>
  </si>
  <si>
    <t>00291012008 DEPOSITO DE EFECTIVO, DEPOSITANTE: RAMIRO PEÑA OROZCO, CONCEPTO: SOLICITUD DE ENSAYO INDICE DE RUGOCIDAD INTERNACIONAL (IRI), CUENTA DE DEPOSITO: CUENTA UNICA DEL TESORO</t>
  </si>
  <si>
    <t>O23896280002</t>
  </si>
  <si>
    <t>O23896290002</t>
  </si>
  <si>
    <t>O23896300002</t>
  </si>
  <si>
    <t>O23896310002</t>
  </si>
  <si>
    <t>O23896320002</t>
  </si>
  <si>
    <t>O23896330002</t>
  </si>
  <si>
    <t>00099021001 DEPOSITO DE EFECTIVO, DEPOSITANTE: EDZON BLADIMIR CHOQUE LAZARO, CONCEPTO: DEVOLUCION DE VIATICOS, CUENTA DE DEPOSITO: CUENTA UNICA DEL TESORO</t>
  </si>
  <si>
    <t>O23896340002</t>
  </si>
  <si>
    <t>O23896350002</t>
  </si>
  <si>
    <t>O23896360002</t>
  </si>
  <si>
    <t>O23896370002</t>
  </si>
  <si>
    <t>O23896380002</t>
  </si>
  <si>
    <t>O23896390002</t>
  </si>
  <si>
    <t>O23896400002</t>
  </si>
  <si>
    <t>O23896440002</t>
  </si>
  <si>
    <t>O23896410002</t>
  </si>
  <si>
    <t>O23896420002</t>
  </si>
  <si>
    <t>O23896430002</t>
  </si>
  <si>
    <t>O23896450002</t>
  </si>
  <si>
    <t>00046171101 DEPOSITO DE EFECTIVO, DEPOSITANTE: PRODUCTOS SANCELA DEL PERU S.A., CONCEPTO: PAGO DE MULTAS, CUENTA DE DEPOSITO: CUENTA UNICA DEL TESORO</t>
  </si>
  <si>
    <t>O23896460002</t>
  </si>
  <si>
    <t>O23896480002</t>
  </si>
  <si>
    <t>00099021001 DEPOSITO DE EFECTIVO, DEPOSITANTE: YVANA MARIXA GALEAN GUERRERO, CONCEPTO: PREVENTIVO 245, CUENTA DE DEPOSITO: CUENTA UNICA DEL TESORO/DJBR</t>
  </si>
  <si>
    <t>O23896510002</t>
  </si>
  <si>
    <t>00221022001 DEPOSITO DE EFECTIVO, DEPOSITANTE: JURAMENTAL SRL, CONCEPTO: SANCION, CUENTA DE DEPOSITO: CUENTA UNICA DEL TESORO</t>
  </si>
  <si>
    <t>O23896520002</t>
  </si>
  <si>
    <t>O23896530002</t>
  </si>
  <si>
    <t>O23896540002</t>
  </si>
  <si>
    <t>O23896550002</t>
  </si>
  <si>
    <t>O23896560002</t>
  </si>
  <si>
    <t>O23896570002</t>
  </si>
  <si>
    <t>O23896580002</t>
  </si>
  <si>
    <t>O23896590002</t>
  </si>
  <si>
    <t>O23896600002</t>
  </si>
  <si>
    <t>O23896640002</t>
  </si>
  <si>
    <t>O23896610002</t>
  </si>
  <si>
    <t>O23896620002</t>
  </si>
  <si>
    <t>O23896630002</t>
  </si>
  <si>
    <t>O23896650002</t>
  </si>
  <si>
    <t>O23896660002</t>
  </si>
  <si>
    <t>O23896760002</t>
  </si>
  <si>
    <t>00046171101 DEPOSITO DE EFECTIVO, DEPOSITANTE: SUPRADENT, CONCEPTO: PAGO SANCION, CUENTA DE DEPOSITO: CUENTA UNICA DEL TESORO</t>
  </si>
  <si>
    <t>O23896770002</t>
  </si>
  <si>
    <t>00221022001 DEPOSITO DE EFECTIVO, DEPOSITANTE: EMSL SRL, CONCEPTO: PAGO POR RETRASO, CUENTA DE DEPOSITO: CUENTA UNICA DEL TESORO</t>
  </si>
  <si>
    <t>O23896790002</t>
  </si>
  <si>
    <t>B23895800002</t>
  </si>
  <si>
    <t>00221022001 DEP.DE CHEQ.AJENOS,RET.DE CAM.,CONCEPTO: DEPÓSITO,DEP.: JAVIER LISTHER ROSEMBLUTH ARGOTE , PROCEDENCIA: BANCO UNION S.A., CHEQUE: 229193, FECHA DE EMISION:13/05/2026</t>
  </si>
  <si>
    <t>B23895810002</t>
  </si>
  <si>
    <t>00221022001 DEP.DE CHEQ.AJENOS,RET.DE CAM.,CONCEPTO: DEPÓSITO,DEP.: JAVIER LISTHER ROSEMBLUTH ARGOTE , PROCEDENCIA: BANCO UNION S.A., CHEQUE: 229194, FECHA DE EMISION:13/05/2026</t>
  </si>
  <si>
    <t>B23895820002</t>
  </si>
  <si>
    <t>00221022001 DEP.DE CHEQ.AJENOS,RET.DE CAM.,CONCEPTO: DEPÓSITO,DEP.: JAVIER LISTHER ROSEMBLUTH ARGOTE , PROCEDENCIA: BANCO UNION S.A., CHEQUE: 229195, FECHA DE EMISION:13/05/2026</t>
  </si>
  <si>
    <t>B23895840002</t>
  </si>
  <si>
    <t>00099021001 DEP.DE CHEQ.AJENOS,RET.DE CAM.,CONCEPTO: DEPÓSITO,DEP.: JUAN BATALLANOS SANTOS , PROCEDENCIA: BANCO UNION S.A., CHEQUE: 229196, FECHA DE EMISION:13/05/2026</t>
  </si>
  <si>
    <t>B23895850002</t>
  </si>
  <si>
    <t>00099021001 DEP.DE CHEQ.AJENOS,RET.DE CAM.,CONCEPTO: DEPÓSITO,DEP.: NAYARA HALIZON MAMANI MORUCHE , PROCEDENCIA: BANCO UNION S.A., CHEQUE: 229197, FECHA DE EMISION:13/05/2026</t>
  </si>
  <si>
    <t>B23895860002</t>
  </si>
  <si>
    <t>00221022001 DEP.DE CHEQ.AJENOS,RET.DE CAM.,CONCEPTO: DEPÓSITO,DEP.: JAIME ARACA CASTRO , PROCEDENCIA: BANCO UNION S.A., CHEQUE: 229198, FECHA DE EMISION:13/05/2026</t>
  </si>
  <si>
    <t>B23895870002</t>
  </si>
  <si>
    <t>00221022001 DEP.DE CHEQ.AJENOS,RET.DE CAM.,CONCEPTO: DEPÓSITO,DEP.: MARIBEL CORONADO NINA , PROCEDENCIA: BANCO UNION S.A., CHEQUE: 229199, FECHA DE EMISION:13/05/2026</t>
  </si>
  <si>
    <t>B23895880002</t>
  </si>
  <si>
    <t>00221022001 DEP.DE CHEQ.AJENOS,RET.DE CAM.,CONCEPTO: DEPÓSITO,DEP.: LUDMER SUSAN MAMANI CHOQUE , PROCEDENCIA: BANCO UNION S.A., CHEQUE: 229200, FECHA DE EMISION:13/05/2026</t>
  </si>
  <si>
    <t>B23895890002</t>
  </si>
  <si>
    <t>00221022001 DEP.DE CHEQ.AJENOS,RET.DE CAM.,CONCEPTO: DEPÓSITO,DEP.: SANTOS LUIS GUTIERREZ CHOQUE , PROCEDENCIA: BANCO UNION S.A., CHEQUE: 229207, FECHA DE EMISION:13/05/2026</t>
  </si>
  <si>
    <t>B23895900002</t>
  </si>
  <si>
    <t>00221022001 DEP.DE CHEQ.AJENOS,RET.DE CAM.,CONCEPTO: DEPÓSITO,DEP.: JAVIER LISTHER ROSEMBLUTH ARGOTE , PROCEDENCIA: BANCO UNION S.A., CHEQUE: 229202, FECHA DE EMISION:13/05/2026</t>
  </si>
  <si>
    <t>B23895910002</t>
  </si>
  <si>
    <t>00221022001 DEP.DE CHEQ.AJENOS,RET.DE CAM.,CONCEPTO: DEPÓSITO,DEP.: SANTOS LUIS GUTIERREZ CHOQUE , PROCEDENCIA: BANCO UNION S.A., CHEQUE: 229203, FECHA DE EMISION:13/05/2026</t>
  </si>
  <si>
    <t>B23895930002</t>
  </si>
  <si>
    <t>00221022001 DEP.DE CHEQ.AJENOS,RET.DE CAM.,CONCEPTO: DEPÓSITO,DEP.: SANTOS LUIS GUTIERREZ CHOQUE , PROCEDENCIA: BANCO UNION S.A., CHEQUE: 229204, FECHA DE EMISION:13/05/2026</t>
  </si>
  <si>
    <t>B23895950002</t>
  </si>
  <si>
    <t>00221022001 DEP.DE CHEQ.AJENOS,RET.DE CAM.,CONCEPTO: DEPÓSITO,DEP.: SANTOS LUIS GUTIERREZ CHOQUE , PROCEDENCIA: BANCO UNION S.A., CHEQUE: 229205, FECHA DE EMISION:13/05/2026</t>
  </si>
  <si>
    <t>B23895970002</t>
  </si>
  <si>
    <t>00221022001 DEP.DE CHEQ.AJENOS,RET.DE CAM.,CONCEPTO: DEPÓSITO,DEP.: MANUEL ISRAEL RUIZ CHOQUE , PROCEDENCIA: BANCO UNION S.A., CHEQUE: 229206, FECHA DE EMISION:13/05/2026</t>
  </si>
  <si>
    <t>J06750900002</t>
  </si>
  <si>
    <t>A:00599042001 DEPOSITO POR MORA EN FACTURA DE ELFEC N° 8188330 ABRIL 2026 .</t>
  </si>
  <si>
    <t>J06750870002</t>
  </si>
  <si>
    <t>A:00599072001 DEPOSITO POR MORA EN LA FACTURA N° 8101765 DE ELFEC MES DE MARZO 2026.</t>
  </si>
  <si>
    <t>J06750880002</t>
  </si>
  <si>
    <t>A:00599072001 DEPOSITO POR MORA EN PAGO DE LA FACTURA N° 7351422 DE ELFEC POR EL MES DE FEBRERO DE 2026</t>
  </si>
  <si>
    <t>J06750890002</t>
  </si>
  <si>
    <t>A:00599042001 DEPOSITO POR MORA EN PAGO DE FACTURA DE ELFEC N° 8091139 MARZO 2026</t>
  </si>
  <si>
    <t>J06750910002</t>
  </si>
  <si>
    <t>A:00599032003 DEPOSITO POR MORA EN FACTURA 8098983 DE ELFEC MARZO 2026.</t>
  </si>
  <si>
    <t>J06750920002</t>
  </si>
  <si>
    <t>A:00599032003 DEPOSITO POR INTERES MORATORIO EN FACTURA N° 682536 DE YPFB MARZO/2026.</t>
  </si>
  <si>
    <t>J06750930002</t>
  </si>
  <si>
    <t>A:00599032003 TRANSFERENCIA DEL DEPOSITO POR BS .15.20, EFECTUADO POR IVETH CHIRI CRISPIN, POR CONCEPTO DE DEVOLUCION DE INTERES POR MORA GENERADO POR LA FACTURA N°4660786 S/ INF/GP/DPLALSG/PLQS/2026-00010 I/2026-04206 Y ADJUNTOS.</t>
  </si>
  <si>
    <t>J06750940002</t>
  </si>
  <si>
    <t>A:00599032003 TRANSFERENCIA DE DEPOSITO CON FECHA 10/02/2026 DE BS.50.00, EFECTUADO POR SERGIO RAMOS CALLISAYA, POR CONCEPTO DE REPOSICION DE CREDENCIAL DE ACUERDO A BOLETA DE TRANSFERENCIA N°1661031535, NOTA DE FECHA 10/02/2026 Y HS E/2026-00730.</t>
  </si>
  <si>
    <t>J06750950002</t>
  </si>
  <si>
    <t>A:00599032003 DEPOSITO POR MORA EN FACTURA 8101820DE ELFEC MARZO /2026</t>
  </si>
  <si>
    <t>I01391590002</t>
  </si>
  <si>
    <t>S11536190003</t>
  </si>
  <si>
    <t>||TRANSFERENCIA DE FONDOS S/G MENSAJE SWIFT N°. 5472, EN ATENCIÓN A NOTA: DGAC/DAF/FIN/NE-0031/26 DE FECHA 9/02/2026 (HRE-TGL-2026-2685), ENVIADO POR LA DIRECCIÓN GENERAL DE AERONÁUTICA CIVIL (SECTOR PÚBLICO). DÉBITO DE LA LIBRETA 00117012001 DGAC, REPOSICIÓN DE ÚTILES DE ESCRITORIO.</t>
  </si>
  <si>
    <t>S11536170003</t>
  </si>
  <si>
    <t>||TRANSFERENCIA DE FONDOS SEGÚN MENSAJES SWIFT NROS. 5451 Y 5450, EN ATENCIÓN A NOTA CITE: DGAC/DAF/FIN/NE-0031/26 DE FECHA 09/02/2026 (HRE-TGL-2685), ENVIADO POR LA DIRECCIÓN GENERAL DE AERONÁUTICA CIVIL-DGAC (SECTOR PÚBLICO). DÉBITO DE LA LIBRETA N° 00117012001 DE DGAC-RECURSOS ESPECIFIC., REPOSICIÓN DE ÚTILES DE ESCRITORIO.</t>
  </si>
  <si>
    <t>G35763970002</t>
  </si>
  <si>
    <t>PAGO PRÉSTAMO BID BID 1020-SF-BO VCTO. 13-05-2026 POR CUENTA DE BANCO DE DESARROLLO , VALOR 13-05-2026 CAPITAL BS 1.346.605,83 INTERESES BS 347.239,84 LIBRETA 00099021001 TGN-RECURSOS ORDINARIOS (3987)-ALIVIO MDRI</t>
  </si>
  <si>
    <t>G35763980002</t>
  </si>
  <si>
    <t>TRANSFERENCIA DEL EXTERIOR SEGUN SWIFT NOS.5478-5479 DE FECHA 13/05/2026 ORDENANTE: PTC S.A.C. (LIMA PERU) REF.: CRED COMPRA SEGUN ORDEN VENTA NO GOP-DVE-0070-ODV/26-VEX (2026051300433790 TRN/20260513-00327317) LIB. 00597012001 RECURSOS PROPIOS VENTAS YLB</t>
  </si>
  <si>
    <t>G35764000002</t>
  </si>
  <si>
    <t>TRANSFERENCIA DEL EXTERIOR SEGUN SWIFT NOS.5480-5477 DE FECHA 13/05/2026 ORDENANTE: PTC S.A.C. (LIMA PERU) REF.: CRED COMPRA SEGUN ORDE DE VENTA NO GOP-DVE-0069-ODV/26-VEX (2026051300433358 TRN/20260513-00327185) LIB. 00597012001 RECURSOS PROPIOS VENTAS YLB</t>
  </si>
  <si>
    <t>G35764020002</t>
  </si>
  <si>
    <t>TRANSFERENCIA DEL EXTERIOR SEGUN SWIFT NO.5446 DE FECHA 13/05/2026 ORDENANTE: CONSULADO DE BOLIVIA EN CALAMA - CHILE REF:TRANSFERENCIA DE ABRIL LIB. 00340012005 SEGIP - RECAUDACION EXTERIOR - CEDULAS DE IDENTIDAD</t>
  </si>
  <si>
    <t>G35763990001</t>
  </si>
  <si>
    <t>COBRO COSTOS DE PAPELERIA SEGUN TRANSFERENCIA DEL EXTERIOR POR ORDEN DE PTC S.A.C. (LIMA PERU) REF.: CRED COMPRA SEGUN ORDEN VENTA NO GOP-DVE-0070-ODV/26-VEX (2026051300433790 TRN/20260513-00327317) LIB. 00597032001 YLB-COMERCIALIZACION DE DIVERSAS SALES</t>
  </si>
  <si>
    <t>G35764010001</t>
  </si>
  <si>
    <t>COBRO COSTOS DE PAPELERIA SEGUN TRANSFERENCIA DEL EXTERIOR POR ORDEN DE PTC S.A.C. (LIMA PERU) REF.: CRED COMPRA SEGUN ORDE DE VENTA NO GOP-DVE-0069-ODV/26-VEX (2026051300433358 TRN/20260513-00327185) LIB. 00597032001 YLB-COMERCIALIZACION DE DIVERSAS SALES</t>
  </si>
  <si>
    <t>G35764030001</t>
  </si>
  <si>
    <t>COBRO COSTOS DE PAPELERIA SEGUN TRANSFERENCIA DEL EXTERIOR POR ORDEN DE CONSULADO DE BOLIVIA EN CALAMA - CHILE REF:TRANSFERENCIA DE ABRIL LIB. 00340012003 RECAUDACION EXTRANJERIA - C.I. -L.C.</t>
  </si>
  <si>
    <t>J06752340002</t>
  </si>
  <si>
    <t>A:00099021001 Transferencia de recursos a solicitud de la Unidad de Administración e Información Salarial mediante nota CITE: MEFP/VTCP/DGPOT/UAIS/N°158/2026, Informe CITE: MEFP/VTCP/DGPOT/UAIS/N°74/2026 para la reversión definitiva de las boletas de pago solicitadas por varias entidades consignadas en el comprobante de pago N°19172 HR 2026-21466-R.</t>
  </si>
  <si>
    <t>J06752350002</t>
  </si>
  <si>
    <t>O23898430002</t>
  </si>
  <si>
    <t>00299014101 DEPOSITO DE EFECTIVO, DEPOSITANTE: SEDERI LP, CONCEPTO: DEVOLUCION DE REFRIGERIO, CUENTA DE DEPOSITO: CUENTA UNICA DEL TESORO</t>
  </si>
  <si>
    <t>O23898470002</t>
  </si>
  <si>
    <t>00046171101 DEPOSITO DE EFECTIVO, DEPOSITANTE: NITROX S.R.L., CONCEPTO: PAGO DE LA RESOLUCION ADMINISTRATIVA N° S/036/2026, CUENTA DE DEPOSITO: CUENTA UNICA DEL TESORO</t>
  </si>
  <si>
    <t>O23898500002</t>
  </si>
  <si>
    <t>O23898520002</t>
  </si>
  <si>
    <t>00221022001 DEPOSITO DE EFECTIVO, DEPOSITANTE: COMERCIALIZADORA, CONCEPTO: PAGO MULTA, CUENTA DE DEPOSITO: CUENTA UNICA DEL TESORO</t>
  </si>
  <si>
    <t>O23898540002</t>
  </si>
  <si>
    <t>O23898560002</t>
  </si>
  <si>
    <t>O23898570002</t>
  </si>
  <si>
    <t>00266022001 DEPOSITO DE EFECTIVO, DEPOSITANTE: RICHAR SAUCEDO, CONCEPTO: DEVOLUCION DE MULTAS, CUENTA DE DEPOSITO: CUENTA UNICA DEL TESORO</t>
  </si>
  <si>
    <t>O23898720002</t>
  </si>
  <si>
    <t>00099021001 DEPOSITO DE EFECTIVO, DEPOSITANTE: ADRIANA PATRICIA MERCADO SOTO, CONCEPTO: DEVOLUCION, CUENTA DE DEPOSITO: CUENTA UNICA DEL TESORO</t>
  </si>
  <si>
    <t>O23898810002</t>
  </si>
  <si>
    <t>00046171101 DEPOSITO DE EFECTIVO, DEPOSITANTE: IMPORTADORA DURANA S.R.L., CONCEPTO: SANCION PECUNIARIA, CUENTA DE DEPOSITO: CUENTA UNICA DEL TESORO</t>
  </si>
  <si>
    <t>O23898980002</t>
  </si>
  <si>
    <t>O23899120002</t>
  </si>
  <si>
    <t>00099021001 DEPOSITO DE EFECTIVO, DEPOSITANTE: MARCELO MIJAIL MELGAREJO PHILIPS, CONCEPTO: DEVOLUCION DE VIATICOS, CUENTA DE DEPOSITO: CUENTA UNICA DEL TESORO/DJBR</t>
  </si>
  <si>
    <t>O23899190002</t>
  </si>
  <si>
    <t>00099021001 DEPOSITO DE EFECTIVO, DEPOSITANTE: YECID MICHAEL CAYO CHAVEZ, CONCEPTO: DEVOLUCION DE VIATICOS, CUENTA DE DEPOSITO: CUENTA UNICA DEL TESORO/DJBR</t>
  </si>
  <si>
    <t>O23899200002</t>
  </si>
  <si>
    <t>00099021001 DEPOSITO DE EFECTIVO, DEPOSITANTE: OLIVER NINA SANCHEZ, CONCEPTO: DEVOLUCION DE PASAJES AEREOS, CUENTA DE DEPOSITO: CUENTA UNICA DEL TESORO/DJBR</t>
  </si>
  <si>
    <t>O23899260002</t>
  </si>
  <si>
    <t>00526012001 DEPOSITO DE EFECTIVO, DEPOSITANTE: CESAR DANIEL CARDENAS CLAROS, CONCEPTO: REPOSICION DE PAGO, CUENTA DE DEPOSITO: CUENTA UNICA DEL TESORO</t>
  </si>
  <si>
    <t>O23899270002</t>
  </si>
  <si>
    <t>00526012001 DEPOSITO DE EFECTIVO, DEPOSITANTE: JOSEPH BRYAN JALDIN MACHICADO, CONCEPTO: REPOSICION DE PAGO, CUENTA DE DEPOSITO: CUENTA UNICA DEL TESORO</t>
  </si>
  <si>
    <t>B23898780002</t>
  </si>
  <si>
    <t>00132012007 DEP.DE CHEQ.AJENOS,RET.DE CAM.,CONCEPTO: DEVOLUCION DE EXAMENES POST OCUPACIONALES,DEP.: SEDEM , PROCEDENCIA: BANCO UNION S.A., CHEQUE: 5296, FECHA DE EMISION:11/05/2026</t>
  </si>
  <si>
    <t>B23898790002</t>
  </si>
  <si>
    <t>00132012007 DEP.DE CHEQ.AJENOS,RET.DE CAM.,CONCEPTO: DEVOLUCION POR DEMASIA DE AGUINALDO,DEP.: SEDEM , PROCEDENCIA: BANCO UNION S.A., CHEQUE: 5297, FECHA DE EMISION:11/05/2026</t>
  </si>
  <si>
    <t>B23898820002</t>
  </si>
  <si>
    <t>00132012007 DEP.DE CHEQ.AJENOS,RET.DE CAM.,CONCEPTO: DEVOLUCION POR PAGO EN DEMASIA A PERSONAL,DEP.: SEDEM , PROCEDENCIA: BANCO UNION S.A., CHEQUE: 5298, FECHA DE EMISION:11/05/2026</t>
  </si>
  <si>
    <t>B23898840002</t>
  </si>
  <si>
    <t>00132012007 DEP.DE CHEQ.AJENOS,RET.DE CAM.,CONCEPTO: DEVOLUCION DEL 13 % FACTURAS NO DECLARADAS,DEP.: SEDEM , PROCEDENCIA: BANCO UNION S.A., CHEQUE: 5301, FECHA DE EMISION:11/05/2026</t>
  </si>
  <si>
    <t>B23898910002</t>
  </si>
  <si>
    <t>00221022001 DEP.DE CHEQ.AJENOS,RET.DE CAM.,CONCEPTO: DEPÓSITO,DEP.: JOSE MIGUEL FLORES ESPADA , PROCEDENCIA: BANCO UNION S.A., CHEQUE: 229213, FECHA DE EMISION:14/05/2026</t>
  </si>
  <si>
    <t>B23898850002</t>
  </si>
  <si>
    <t>00221022001 DEP.DE CHEQ.AJENOS,RET.DE CAM.,CONCEPTO: DEPÓSITO,DEP.: JOSE MIGUEL FLORES ESPADA , PROCEDENCIA: BANCO UNION S.A., CHEQUE: 229214, FECHA DE EMISION:14/05/2026</t>
  </si>
  <si>
    <t>B23898870002</t>
  </si>
  <si>
    <t>00010011102 DEP.DE CHEQ.AJENOS,RET.DE CAM.,CONCEPTO: COMPENSACION DEL SERVICIO EXTERIOR CON RECURSOS DE GESTORIA,DEP.: MINISTERIO DE RELACIONES EXTERIORES , PROCEDENCIA: BANCO UNION S.A., CHEQUE: 614, FECHA DE EMISION:12/05/2026</t>
  </si>
  <si>
    <t>B23898900002</t>
  </si>
  <si>
    <t>00010011102 DEP.DE CHEQ.AJENOS,RET.DE CAM.,CONCEPTO: COMPENSACION DEL SERVICIO EXTERIOR CON RECURSOS DE GESTORIA,DEP.: MINISTERIO DE RELACIONES EXTERIORES , PROCEDENCIA: BANCO UNION S.A., CHEQUE: 613, FECHA DE EMISION:12/05/2026</t>
  </si>
  <si>
    <t>B23898920002</t>
  </si>
  <si>
    <t>00099021001 DEP.DE CHEQ.AJENOS,RET.DE CAM.,CONCEPTO: DEPÓSITO,DEP.: TERESA CONCHARI ZEBALLOS , PROCEDENCIA: BANCO UNION S.A., CHEQUE: 229212, FECHA DE EMISION:14/05/2026</t>
  </si>
  <si>
    <t>B23898960002</t>
  </si>
  <si>
    <t>00099021001 DEP.DE CHEQ.AJENOS,RET.DE CAM.,CONCEPTO: DEPÓSITO,DEP.: DEISY MAGDA PEREZ ESCALANTE , PROCEDENCIA: BANCO UNION S.A., CHEQUE: 229211, FECHA DE EMISION:14/05/2026</t>
  </si>
  <si>
    <t>S11536370003</t>
  </si>
  <si>
    <t>'TRANSFERENCIA'||DEL EXTERIOR SEGÚN MENSAJE SWIFT N° 5511 DE 14-05-2026, POR LA EMISIÓN DE BONOS SOBERANOS (REMEXT), AUTORIZADO CON LEY N° 1705 DE 31-12-2025 Y NOTA MEFP/VTCP/DGCP/UEPS/NE N° 271/2026 DE 13-05-2026. LIB. 00099021001 &amp;quot;TGN-RECURSOS ORDINARIOS&amp;quot; REF.: ÚTILES DE ESCRITORIO</t>
  </si>
  <si>
    <t>G35772210002</t>
  </si>
  <si>
    <t>TRANSFERENCIA DEL EXTERIOR SEGUN SWIFT NO.5501-5488 DE FECHA 14/05/2026 ORDENANTE: BIOAGGIL ARGENTINA SA (ARGENTINA) REF.: CRED ROC/0484113013356346/URI/B06-PAGO DIFERIDO IMPO BS SALDO FACTURA 204 PARCIAL FACTURA 271 (TRN/20260513-00299882) LIB. 00597012001 RECURSOS PROPIOS VENTAS YLB</t>
  </si>
  <si>
    <t>G35772230002</t>
  </si>
  <si>
    <t>TRANSFERENCIA DEL EXTERIOR SEGUN SWIFT NOS.5483-5482 DE FECHA 14/05/2026 ORDENANTE: BOASAFRA COMERCIO E REPRESENTACOES LTDA (JI-PARANA BRASIL) REF.: INV/GOPDVE0064-ODV26 REC/COVER OF JPMC TRN 2268176133JS (TRN/20260513-00351172) LIB. 00597012001 RECURSOS PROPIOS VENTAS YLB</t>
  </si>
  <si>
    <t>G35772260002</t>
  </si>
  <si>
    <t>TRANSFERENCIA DEL EXTERIOR SEGUN SWIFT NO.5499 DE FECHA 14/05/2026 ORDENANTE: CONSULADO GENERAL DE BOLIVIA (BARCELONA ES) REF.: RECAUDACIONES EXTERIOR CEDULAS DE IDENTIDAD (PGGP602109627825 TRN/20260512-00311648) LIB. 00340012005 SEGIP - RECAUDACION EXTERIOR - CEDULAS DE IDENTIDAD</t>
  </si>
  <si>
    <t>G35772280002</t>
  </si>
  <si>
    <t>TRANSFERENCIA DEL EXTERIOR SEGUN SWIFT NO.5500 DE FECHA 14/05/2026 ORDENANTE: CONSULADO GENERAL DE BOLIVIA (BARCELONA ES) REF.: RECAUDACION EXTERIOR LICENCIAS DE CONDUCIR (PGGP602109627826 TRN/20260512-00311785) LIB. 00340012004 SEGIP-RECAUDACION EXTERIOR-LICENCIAS DE CONDUCIR</t>
  </si>
  <si>
    <t>G35772290001</t>
  </si>
  <si>
    <t>COBRO COSTOS DE PAPELERIA SEGUN TRANSFERENCIA DEL EXTERIOR POR ORDEN DE CONSULADO GENERAL DE BOLIVIA (BARCELONA ES) REF.: RECAUDACION EXTERIOR LICENCIAS DE CONDUCIR (PGGP602109627826 TRN/20260512-00311785) LIB. 00340012003 RECAUDACION EXTRANJERIA - C.I. -L.C.</t>
  </si>
  <si>
    <t>G35772270001</t>
  </si>
  <si>
    <t>COBRO COSTOS DE PAPELERIA SEGUN TRANSFERENCIA DEL EXTERIOR POR ORDEN DE CONSULADO GENERAL DE BOLIVIA (BARCELONA ES) REF.: RECAUDACIONES EXTERIOR CEDULAS DE IDENTIDAD (PGGP602109627825 TRN/20260512-00311648) LIB. 00340012003 RECAUDACION EXTRANJERIA - C.I. -L.C.</t>
  </si>
  <si>
    <t>G35772240001</t>
  </si>
  <si>
    <t>COBRO COSTOS DE PAPELERIA SEGUN TRANSFERENCIA DEL EXTERIOR POR ORDEN DE BOASAFRA COMERCIO E REPRESENTACOES LTDA (JI-PARANA BRASIL) REF.: INV/GOPDVE0064-ODV26 REC/COVER OF JPMC TRN 2268176133JS (TRN/20260513-00351172) LIB. 00597032001 YLB-COMERCIALIZACION DE DIVERSAS SALES</t>
  </si>
  <si>
    <t>G35772220001</t>
  </si>
  <si>
    <t>COBRO COSTOS DE PAPELERIA SEGUN TRANSFERENCIA DEL EXTERIOR POR ORDEN DE BIOAGGIL ARGENTINA SA (ARGENTINA) REF.: CRED ROC/0484113013356346/URI/B06-PAGO DIFERIDO IMPO BS SALDO FACTURA 204 PARCIAL FACTURA 271 (TRN/20260513-00299882) LIB. 00597032001 YLB-COMERCIALIZACION DE DIVERSAS SALES</t>
  </si>
  <si>
    <t>Q24319220002</t>
  </si>
  <si>
    <t>Q24319260002</t>
  </si>
  <si>
    <t>G35776330001</t>
  </si>
  <si>
    <t>COBRO COSTOS DE PAPELERIA SEGUN TRANSFERENCIA DEL EXTERIOR POR ORDEN DE TRAFIGURA PTE LTD (SINGAPORE) FECHA VALOR 14/05/2026 REF.: CRED GAS NATURAL (260514180409 TRN/20260514-00261502) LIB. 00513012007 YPFB - RECURSOS NACIONALIZACIÓN</t>
  </si>
  <si>
    <t>G35776350001</t>
  </si>
  <si>
    <t>COBRO COSTOS DE PAPELERIA SEGUN TRANSFERENCIA DEL EXTERIOR POR ORDEN DE TRAFIGURA PTE LTD, FECHA VALOR 14/05/2026 REF:GAS NATURAL. LIB. 00513012007 YPFB - RECURSOS NACIONALIZACIÓN</t>
  </si>
  <si>
    <t>O23900750002</t>
  </si>
  <si>
    <t>00155012001 DEPOSITO DE EFECTIVO, DEPOSITANTE: RAMIRO JAIME AVILES NOVILLO, CONCEPTO: PROCESOS DE CONTRATACION Y PAGOS REALIZADOS PARA EL SERVICIO DE ARRENDAMIENTO DE LAS OFICINAS, CUENTA DE DEPOSITO: CUENTA UNICA DEL TESORO</t>
  </si>
  <si>
    <t>O23900810002</t>
  </si>
  <si>
    <t>00099021001 DEPOSITO DE EFECTIVO, DEPOSITANTE: CLAUDIO CESAR CLAROS OLIVARES, CONCEPTO: DEVOLUCION DE BECA DE ESTUDIO, CONTRATO DGESU-025/2018 DE CLAUDIO CESAR CLAROS OLIVARES, CUENTA DE DEPOSITO: CUENTA UNICA DEL TESORO</t>
  </si>
  <si>
    <t>O23900880002</t>
  </si>
  <si>
    <t>00522012001 DEPOSITO DE EFECTIVO, DEPOSITANTE: ARMANDO SIACARA CHAMBI, CONCEPTO: ALQUILER DE PREDIOS ENFE- SANTA CRUZ POR LOS MESES DE ABRIL Y MAYO 2026 SEGUN CARR/NRO,73/2024, CUENTA DE DEPOSITO: CUENTA UNICA DEL TESORO</t>
  </si>
  <si>
    <t>O23900890002</t>
  </si>
  <si>
    <t>O23901080002</t>
  </si>
  <si>
    <t>00099021001 DEPOSITO DE EFECTIVO, DEPOSITANTE: RUBEN LOPEZ LEMA, CONCEPTO: 5TA CUOTA DEVOLUCION DE BECA CONTRATO N°13/2019-EXBECARIO RUBEN LOPEZ LEMA, CUENTA DE DEPOSITO: CUENTA UNICA DEL TESORO</t>
  </si>
  <si>
    <t>O23901050002</t>
  </si>
  <si>
    <t>00599012001 DEPOSITO DE EFECTIVO, DEPOSITANTE: JUAN CARLOS REYNAGA VILLCA, CONCEPTO: DEVOLUCION DE PASAJES Y VIATICOS, CUENTA DE DEPOSITO: CUENTA UNICA DEL TESORO</t>
  </si>
  <si>
    <t>O23901230002</t>
  </si>
  <si>
    <t>00046171101 DEPOSITO DE EFECTIVO, DEPOSITANTE: M Y G CARS, CONCEPTO: SANCION, CUENTA DE DEPOSITO: CUENTA UNICA DEL TESORO</t>
  </si>
  <si>
    <t>O23901420002</t>
  </si>
  <si>
    <t>O23901460002</t>
  </si>
  <si>
    <t>00221022001 DEPOSITO DE EFECTIVO, DEPOSITANTE: GOLDENHOPE SRL, CONCEPTO: ,, CUENTA DE DEPOSITO: CUENTA UNICA DEL TESORO</t>
  </si>
  <si>
    <t>O23901490002</t>
  </si>
  <si>
    <t>00016011101 DEPOSITO DE EFECTIVO, DEPOSITANTE: JULIA TEODORA CARRASCO ALVAREZ, CONCEPTO: ALQUILER DE SALON AVELINO SIÑANI, CUENTA DE DEPOSITO: CUENTA UNICA DEL TESORO</t>
  </si>
  <si>
    <t>O23901680002</t>
  </si>
  <si>
    <t>00599012001 DEPOSITO DE EFECTIVO, DEPOSITANTE: FRANCO RODRIGO TITO ESPEJO, CONCEPTO: DEVOLUCION SALDO FONDO EN AVANCE, CUENTA DE DEPOSITO: CUENTA UNICA DEL TESORO</t>
  </si>
  <si>
    <t>O23901700002</t>
  </si>
  <si>
    <t>00599072001 DEPOSITO DE EFECTIVO, DEPOSITANTE: JAIME ISRAEL ANGULO CHIPANA, CONCEPTO: DEVOLUCION DE FONDO EN AVANCE CON NURI I/2026-00845, CUENTA DE DEPOSITO: CUENTA UNICA DEL TESORO</t>
  </si>
  <si>
    <t>O23901730002</t>
  </si>
  <si>
    <t>O23901740002</t>
  </si>
  <si>
    <t>00099021001 DEPOSITO DE EFECTIVO, DEPOSITANTE: MIRIAM GIOVANA FIDELIA ZAPATA MORALES, CONCEPTO: DEVOLUCION DE PASAJE AEREO, CUENTA DE DEPOSITO: CUENTA UNICA DEL TESORO/DJBR</t>
  </si>
  <si>
    <t>B23900930002</t>
  </si>
  <si>
    <t>00292012001 DEP.DE CHEQ.AJENOS,RET.DE CAM.,CONCEPTO: INCAPACIDAD TEMPORAL MESES :07-09-11 Y 12 GESTION 2024 Y 12/2025,DEP.: VIAS BOLIVIA , PROCEDENCIA: BANCO UNION S.A., CHEQUE: 4274, FECHA DE EMISION:13/05/2026</t>
  </si>
  <si>
    <t>B23900950002</t>
  </si>
  <si>
    <t>00292012001 DEP.DE CHEQ.AJENOS,RET.DE CAM.,CONCEPTO: INCAPACIDAD TEMPORAL MES 02/2023 Y 2024,DEP.: VIAS BOLIVIA , PROCEDENCIA: BANCO UNION S.A., CHEQUE: 4275, FECHA DE EMISION:13/05/2026</t>
  </si>
  <si>
    <t>B23900960002</t>
  </si>
  <si>
    <t>00099021001 DEP.DE CHEQ.AJENOS,RET.DE CAM.,CONCEPTO: PAGO POR DESCUENTO DE MONTOS EXCEDENTES DE DOBLE PERCEPCION DE RECURSOS PUBLICOS,DEP.: CAJA NACIONAL DE SALUD , PROCEDENCIA: BANCO UNION S.A., CHEQUE: 92850, FECHA DE EMISION:15/05/2026</t>
  </si>
  <si>
    <t>B23900990002</t>
  </si>
  <si>
    <t>00099021001 DEP.DE CHEQ.AJENOS,RET.DE CAM.,CONCEPTO: INCAPACIDAD,DEP.: CAJA NACIONAL DE SALUD , PROCEDENCIA: BANCO UNION S.A., CHEQUE: 64692, FECHA DE EMISION:06/05/2026</t>
  </si>
  <si>
    <t>B23901000002</t>
  </si>
  <si>
    <t>00099021001 DEP.DE CHEQ.AJENOS,RET.DE CAM.,CONCEPTO: INCAPACIDAD,DEP.: CAJA NACIONAL DE SALUD , PROCEDENCIA: BANCO UNION S.A., CHEQUE: 64691, FECHA DE EMISION:06/05/2026</t>
  </si>
  <si>
    <t>B23901010002</t>
  </si>
  <si>
    <t>00099021001 DEP.DE CHEQ.AJENOS,RET.DE CAM.,CONCEPTO: INCAPACIDAD,DEP.: CAJA NACIONAL DE SALUD , PROCEDENCIA: BANCO UNION S.A., CHEQUE: 64689, FECHA DE EMISION:06/05/2026</t>
  </si>
  <si>
    <t>B23901020002</t>
  </si>
  <si>
    <t>00099021001 DEP.DE CHEQ.AJENOS,RET.DE CAM.,CONCEPTO: INCAPACIDAD,DEP.: CAJA NACIONAL DE SALUD , PROCEDENCIA: BANCO UNION S.A., CHEQUE: 64690, FECHA DE EMISION:06/05/2026</t>
  </si>
  <si>
    <t>B23901030002</t>
  </si>
  <si>
    <t>00099021001 DEP.DE CHEQ.AJENOS,RET.DE CAM.,CONCEPTO: INCAPACIDAD,DEP.: CAJA NACIONAL DE SALUD , PROCEDENCIA: BANCO UNION S.A., CHEQUE: 64686, FECHA DE EMISION:06/05/2026</t>
  </si>
  <si>
    <t>B23901040002</t>
  </si>
  <si>
    <t>00099021001 DEP.DE CHEQ.AJENOS,RET.DE CAM.,CONCEPTO: INCAPACIDAD,DEP.: CAJA NACIONAL DE SALUD , PROCEDENCIA: BANCO UNION S.A., CHEQUE: 64688, FECHA DE EMISION:06/05/2026</t>
  </si>
  <si>
    <t>B23901060002</t>
  </si>
  <si>
    <t>00099021001 DEP.DE CHEQ.AJENOS,RET.DE CAM.,CONCEPTO: INCAPACIDAD,DEP.: CAJA NACIONAL DE SALUD , PROCEDENCIA: BANCO UNION S.A., CHEQUE: 64687, FECHA DE EMISION:06/05/2026</t>
  </si>
  <si>
    <t>B23901090002</t>
  </si>
  <si>
    <t>00221022001 DEP.DE CHEQ.AJENOS,RET.DE CAM.,CONCEPTO: DEPÓSITO,DEP.: JAIME ARACA CASTRO , PROCEDENCIA: BANCO UNION S.A., CHEQUE: 228494, FECHA DE EMISION:15/05/2026</t>
  </si>
  <si>
    <t>B23901100002</t>
  </si>
  <si>
    <t>00099021001 DEP.DE CHEQ.AJENOS,RET.DE CAM.,CONCEPTO: DEPÓSITO,DEP.: RUBEN DARIO CALLAU ARREDONDO , PROCEDENCIA: BANCO UNION S.A., CHEQUE: 228495, FECHA DE EMISION:15/05/2026</t>
  </si>
  <si>
    <t>B23901110002</t>
  </si>
  <si>
    <t>00221022001 DEP.DE CHEQ.AJENOS,RET.DE CAM.,CONCEPTO: DEPÓSITO,DEP.: LEYDI CHOQUE CALLAPA , PROCEDENCIA: BANCO UNION S.A., CHEQUE: 228496, FECHA DE EMISION:15/05/2026</t>
  </si>
  <si>
    <t>B23901120002</t>
  </si>
  <si>
    <t>00221022001 DEP.DE CHEQ.AJENOS,RET.DE CAM.,CONCEPTO: DEPÓSITO,DEP.: LEYDI CHOQUE CALLAPA , PROCEDENCIA: BANCO UNION S.A., CHEQUE: 228497, FECHA DE EMISION:15/05/2026</t>
  </si>
  <si>
    <t>B23901140002</t>
  </si>
  <si>
    <t>00221022001 DEP.DE CHEQ.AJENOS,RET.DE CAM.,CONCEPTO: DEPÓSITO,DEP.: LEYDI CHOQUE CALLAPA , PROCEDENCIA: BANCO UNION S.A., CHEQUE: 228498, FECHA DE EMISION:15/05/2026</t>
  </si>
  <si>
    <t>B23901150002</t>
  </si>
  <si>
    <t>00221022001 DEP.DE CHEQ.AJENOS,RET.DE CAM.,CONCEPTO: DEPÓSITO,DEP.: LEYDI CHOQUE CALLAPA , PROCEDENCIA: BANCO UNION S.A., CHEQUE: 228499, FECHA DE EMISION:15/05/2026</t>
  </si>
  <si>
    <t>B23901160002</t>
  </si>
  <si>
    <t>00221022001 DEP.DE CHEQ.AJENOS,RET.DE CAM.,CONCEPTO: DEPÓSITO,DEP.: LEYDI CHOQUE CALLAPA , PROCEDENCIA: BANCO UNION S.A., CHEQUE: 228500, FECHA DE EMISION:15/05/2026</t>
  </si>
  <si>
    <t>B23901170002</t>
  </si>
  <si>
    <t>00221022001 DEP.DE CHEQ.AJENOS,RET.DE CAM.,CONCEPTO: DEPÓSITO,DEP.: LEYDI CHOQUE CALLAPA , PROCEDENCIA: BANCO UNION S.A., CHEQUE: 228501, FECHA DE EMISION:15/05/2026</t>
  </si>
  <si>
    <t>B23901190002</t>
  </si>
  <si>
    <t>00221022001 DEP.DE CHEQ.AJENOS,RET.DE CAM.,CONCEPTO: DEPÓSITO,DEP.: JAVIER ACHA CHOQUE , PROCEDENCIA: BANCO UNION S.A., CHEQUE: 228502, FECHA DE EMISION:15/05/2026</t>
  </si>
  <si>
    <t>B23901200002</t>
  </si>
  <si>
    <t>00046171101 DEP.DE CHEQ.AJENOS,RET.DE CAM.,CONCEPTO: DEPÓSITO,DEP.: ALEJANDRA SANCHEZ SILES , PROCEDENCIA: BANCO UNION S.A., CHEQUE: 228503, FECHA DE EMISION:15/05/2026</t>
  </si>
  <si>
    <t>B23901210002</t>
  </si>
  <si>
    <t>00099021001 DEP.DE CHEQ.AJENOS,RET.DE CAM.,CONCEPTO: DEPÓSITO,DEP.: MELITON MARZA CORIA , PROCEDENCIA: BANCO UNION S.A., CHEQUE: 228504, FECHA DE EMISION:15/05/2026</t>
  </si>
  <si>
    <t>B23901220002</t>
  </si>
  <si>
    <t>00221022001 DEP.DE CHEQ.AJENOS,RET.DE CAM.,CONCEPTO: DEPÓSITO,DEP.: OSVALDO REIZ LIMA RAMIREZ , PROCEDENCIA: BANCO UNION S.A., CHEQUE: 228505, FECHA DE EMISION:15/05/2026</t>
  </si>
  <si>
    <t>B23901240002</t>
  </si>
  <si>
    <t>00099021001 DEP.DE CHEQ.AJENOS,RET.DE CAM.,CONCEPTO: DEPÓSITO,DEP.: MIGUEL VELA BERNABE , PROCEDENCIA: BANCO UNION S.A., CHEQUE: 228506, FECHA DE EMISION:15/05/2026</t>
  </si>
  <si>
    <t>B23901250002</t>
  </si>
  <si>
    <t>00291012008 DEP.DE CHEQ.AJENOS,RET.DE CAM.,CONCEPTO: DEPÓSITO,DEP.: CARMEN CRESPO HERRERA , PROCEDENCIA: BANCO UNION S.A., CHEQUE: 228507, FECHA DE EMISION:15/05/2026</t>
  </si>
  <si>
    <t>G35794750002</t>
  </si>
  <si>
    <t>REGULARIZACION DE TRANSFERENCIA DEL EXTERIOR SEGUN SWIFT NO.5448 DE FECHA 15/05/2026 ORDENANTE: CONS DEL ESTADO PLURINAC.DE BOLIVIA CABA-ARGENTINA LIB. 00340012005 SEGIP - RECAUDACION EXTERIOR - CEDULAS DE IDENTIDAD</t>
  </si>
  <si>
    <t>G35794700001</t>
  </si>
  <si>
    <t>COBRO COSTOS DE PAPELERIA SEGUN TRANSFERENCIA DEL EXTERIOR POR ORDEN DE PETRORECONCAVO S.A., FECHA VALOR 15/05/2026 REF:INV EXB-PTIC-01/26 LIB. 00513012007 YPFB - RECURSOS NACIONALIZACIÓN</t>
  </si>
  <si>
    <t>G35794720001</t>
  </si>
  <si>
    <t>COBRO COSTOS DE PAPELERIA SEGUN TRANSFERENCIA DEL EXTERIOR POR ORDEN DE TRADENER LIMITADA, FECHA VALOR 14/05/2026. LIB. 00513012007 YPFB - RECURSOS NACIONALIZACIÓN</t>
  </si>
  <si>
    <t>G35794740001</t>
  </si>
  <si>
    <t>COBRO COSTOS DE PAPELERIA SEGUN TRANSFERENCIA DEL EXTERIOR POR ORDEN DE TRADENER LIMITADA, FECHA VALOR 14/05/2026 REF:INV EXB-TDF-15/26 EXB-TDF2-03/26 EXB-TDFC2-03/26 EXB-TDI-05/26 EXB-TDIC-05/26 LIB. 00513012007 YPFB - RECURSOS NACIONALIZACIÓN</t>
  </si>
  <si>
    <t>G35794760001</t>
  </si>
  <si>
    <t>COBRO COSTOS DE PAPELERIA POR REGULARIZACION DE TRANSFERENCIA DEL EXTERIOR POR ORDEN DE CONS DEL ESTADO PLURINAC.DE BOLIVIA CABA-ARGENTINA LIB. 00340012003 RECAUDACION EXTRANJERIA - C.I. -L.C.</t>
  </si>
  <si>
    <t>S11537080001</t>
  </si>
  <si>
    <t>'COBRO DE'||ÚTILES DE ESCRITORIO POR EL COMPROBANTE NRO. 1153707 DE LA FECHA, EN ATENCIÓN A NOTA YPFB/GAFC-733/DFC/URTE-205/2026 DE FECHA 09/04/2026 (HRE-TGL-2026-6021) ENVIADO POR YACIMIENTOS PETROLÍFEROS FISCALES BOLIVIANOS. (SECTOR PÚBLICO) DÉBITO DE LA LIBRETA 00513022001 YPFB-OPERACIONES, REPOSICIÓN DE ÚTILES DE ESCRITORIO.</t>
  </si>
  <si>
    <t>J06757120002</t>
  </si>
  <si>
    <t>A:00099021001 Transferencia de recursos a solicitud de la Unidad de Administración e Información Salarial mediante nota CITE: MEFP/VTCP/DGPOT/UAIS/NI N°160/2026, Informe CITE: MEFP/VTCP/DGPOT/UAIS/INF N°75/2026 para la reversión definitiva de las boletas de pago solicitadas por El SENASIR consignadas en el comprobante de pago N°72128 HR 2026-22214-R.</t>
  </si>
  <si>
    <t>J06757130002</t>
  </si>
  <si>
    <t>A:00099021001 Transferencia de recursos a solicitud de la Unidad de Administración e Información Salarial mediante nota CITE: MEFP/VTCP/DGPOT/UAIS/NI N°161/2026, Informe CITE: MEFP/VTCP/DGPOT/UAIS/INF N°75/2026 para la reversión definitiva de las boletas de pago solicitadas por el SENASIR consignadas en el comprobante de pago N° 72129 HR 2026-22214-R.</t>
  </si>
  <si>
    <t>O23903320002</t>
  </si>
  <si>
    <t>00099021001 DEPOSITO DE EFECTIVO, DEPOSITANTE: NATALIA FERNANDA OMISTE GUTIEREZ, CONCEPTO: DEVOLUCION PASAJE AEREO, CUENTA DE DEPOSITO: CUENTA UNICA DEL TESORO</t>
  </si>
  <si>
    <t>O23903380002</t>
  </si>
  <si>
    <t>O23903400002</t>
  </si>
  <si>
    <t>O23903420002</t>
  </si>
  <si>
    <t>00291012002 DEPOSITO DE EFECTIVO, DEPOSITANTE: ENRIQUE ALEXIS BELLO VACA, CONCEPTO: DEVOLUCION POR AUTO FINAL SUMARIO N° ABC/SUM/032/2022, CUENTA DE DEPOSITO: CUENTA UNICA DEL TESORO</t>
  </si>
  <si>
    <t>O23903510002</t>
  </si>
  <si>
    <t>00099021001 DEPOSITO DE EFECTIVO, DEPOSITANTE: LUZ DELIA CONROY ESPEJO, CONCEPTO: REVERSION DE BOLETA HABER MARZO/2026, CUENTA DE DEPOSITO: CUENTA UNICA DEL TESORO</t>
  </si>
  <si>
    <t>O23903430002</t>
  </si>
  <si>
    <t>00591012001 DEPOSITO DE EFECTIVO, DEPOSITANTE: ERICK HUGO CARRASCO BLANCO, CONCEPTO: DEVOLUCION DE SALDO DE FONDOS EN AVANCE, CUENTA DE DEPOSITO: CUENTA UNICA DEL TESORO</t>
  </si>
  <si>
    <t>O23903440002</t>
  </si>
  <si>
    <t>00291012002 DEPOSITO DE EFECTIVO, DEPOSITANTE: JORGE ALBERTO VACA RASLAN, CONCEPTO: DEVOLUCION POR AUTO FINAL SUMARIO N°ABC/SUM/032/2022, CUENTA DE DEPOSITO: CUENTA UNICA DEL TESORO</t>
  </si>
  <si>
    <t>O23903530002</t>
  </si>
  <si>
    <t>00099021001 DEPOSITO DE EFECTIVO, DEPOSITANTE: LUZ DELIA CONROY ESPEJO, CONCEPTO: REVERSION DE BOLETA HABER ABRIL/2026 FORMULARIO CALCULO N° 00215/2026, CUENTA DE DEPOSITO: CUENTA UNICA DEL TESORO</t>
  </si>
  <si>
    <t>Q24331030002</t>
  </si>
  <si>
    <t>NUMERO DE LIBRETA CUT: 00099021001 OPERACIÓN E18 TRANSFERENCIA DEL SISTEMA FINANCIERO A LA CUT TRANSFERENCIA EN ATENCION A LA NOTA MSYD/BJA/CE/78/2026 SE EFECTUA LA DEVOLUCION DE FONDOS DEL BONO JUANA AZURDUY POR 103 CASOS RECHAZADOS DEL PROCESO DE ABONO A CUENTA DE FECHA 06/05/2026.</t>
  </si>
  <si>
    <t>G35808030001</t>
  </si>
  <si>
    <t>COBRO COSTOS DE PAPELERIA SEGUN TRANSFERENCIA DEL EXTERIOR POR ORDEN DE TRAFIGURA PTE LTD (SINGAPORE) FECHA VALOR 18/05/2026 REF.: CRED GAS NATURAL (260518167170 TRN/20260518-00302618) LIB. 00513012007 YPFB - RECURSOS NACIONALIZACIÓN</t>
  </si>
  <si>
    <t>S11538040001</t>
  </si>
  <si>
    <t>'COBRO DE'||: ÚTILES DE ESCRITORIO POR EL COMPROBANTE NRO.1153802 DE LA FECHA S/G. NOTA CITE YPFB/GAFC-733/DFC/URTE-205/2026 DE FECHA 09/04/2026 (HRE-TGL-6021 ENVIADA POR YACIMIENTOS PETROLIFEROS FISCALES BOLIVIANOS (SECTOR PÚBLICO) DEBITO DE LA LIBRETA 00513022001 YPFB OPERACIONES, REPOSICIÓN DE ÚTILES DE ESCRITORIO</t>
  </si>
  <si>
    <t>S11538050003</t>
  </si>
  <si>
    <t>||TRANSFERENCIA DE FONDOS SEGÚN MENSAJE SWIFT NRO. 5638, EN ATENCIÓN A NOTA CITE: DGAC/DAF/FIN/NE-0031/26 DE FECHA 09/02/2026 (HRE-TGL-2685), ENVIADO POR LA DIRECCIÓN GENERAL DE AERONÁUTICA CIVIL - DGAC (SECTOR PÚBLICO). DÉBITO DE LA LIBRETA N° 00117012001 DE DGAC, REPOSICIÓN DE ÚTILES DE ESCRITORIO.</t>
  </si>
  <si>
    <t>S11538060003</t>
  </si>
  <si>
    <t>||TRANSFERENCIA DE FONDOS S/G MENSAJES SWIFT N°. 5594 Y 5593, EN ATENCIÓN A NOTA: DGAC/DAF/FIN/NE-0031/26 DE FECHA 9/02/2026 (HRE-TGL-2026-2685), ENVIADO POR LA DIRECCIÓN GENERAL DE AERONÁUTICA CIVIL (SECTOR PÚBLICO). DÉBITO DE LA LIBRETA 00117012001 DGAC, REPOSICIÓN DE ÚTILES DE ESCRITORIO.</t>
  </si>
  <si>
    <t>S11538310003</t>
  </si>
  <si>
    <t>||TRANSFERENCIA DE FONDOS SEGÚN MENSAJES SWIFT NROS. 5685 Y 5684, EN ATENCIÓN A NOTA CITE: DGAC/DAF/FIN/NE-0031/26 DE FECHA 09/02/2026 (HRE-TGL-2685), ENVIADO POR LA DIRECCIÓN GENERAL DE AERONÁUTICA CIVIL-DGAC (SECTOR PÚBLICO). DÉBITO DE LA LIBRETA N° 00117012001 DE DGAC, REPOSICIÓN DE ÚTILES DE ESCRITORIO.</t>
  </si>
  <si>
    <t>S11538330003</t>
  </si>
  <si>
    <t>||TRANSFERENCIA DE FONDOS S/G MENSAJES SWIFT N°. 5679 Y 5678, EN ATENCIÓN A NOTA: DGAC/DAF/FIN/NE-0031/26 DE FECHA 9/02/2026 (HRE-TGL-2026-2685), ENVIADO POR LA DIRECCIÓN GENERAL DE AERONÁUTICA CIVIL (SECTOR PÚBLICO). DÉBITO DE LA LIBRETA 00117012001 DGAC, REPOSICIÓN DE ÚTILES DE ESCRITORIO.</t>
  </si>
  <si>
    <t>O23905160002</t>
  </si>
  <si>
    <t>00070011104 DEPOSITO DE EFECTIVO, DEPOSITANTE: SEDERI LP, CONCEPTO: PAGO POR LA TASA DE REGULARIZACION DEL 0,4% DE LA MASA SALARIAL GESTION 2026, CUENTA DE DEPOSITO: CUENTA UNICA DEL TESORO</t>
  </si>
  <si>
    <t>O23905110002</t>
  </si>
  <si>
    <t>00046171101 DEPOSITO DE EFECTIVO, DEPOSITANTE: BIOMERLAB SRL, CONCEPTO: SANCION, CUENTA DE DEPOSITO: CUENTA UNICA DEL TESORO</t>
  </si>
  <si>
    <t>O23905070002</t>
  </si>
  <si>
    <t>O23905200002</t>
  </si>
  <si>
    <t>00222012001 DEPOSITO DE EFECTIVO, DEPOSITANTE: DANIELA BEATRIZ CHOQUE CHOQUE, CONCEPTO: SALDO DE FONDOS EN AVANCE, CUENTA DE DEPOSITO: CUENTA UNICA DEL TESORO</t>
  </si>
  <si>
    <t>O23905290002</t>
  </si>
  <si>
    <t>00212012001 DEPOSITO DE EFECTIVO, DEPOSITANTE: BELMIRO MARTINEZ, CONCEPTO: DEVOLUCION CUENTAS POR COBRAR, CUENTA DE DEPOSITO: CUENTA UNICA DEL TESORO</t>
  </si>
  <si>
    <t>O23905300002</t>
  </si>
  <si>
    <t>00212012001 DEPOSITO DE EFECTIVO, DEPOSITANTE: ELIZABETH GARCIA, CONCEPTO: DEVOLUCION CUENTAS POR COBRAR, CUENTA DE DEPOSITO: CUENTA UNICA DEL TESORO</t>
  </si>
  <si>
    <t>O23905310002</t>
  </si>
  <si>
    <t>00212012001 DEPOSITO DE EFECTIVO, DEPOSITANTE: FELIX LOZANO, CONCEPTO: DEVOLUCION CUENTAS POR COBRAR, CUENTA DE DEPOSITO: CUENTA UNICA DEL TESORO</t>
  </si>
  <si>
    <t>O23905320002</t>
  </si>
  <si>
    <t>00212012001 DEPOSITO DE EFECTIVO, DEPOSITANTE: LUCIO ALLCA, CONCEPTO: DEVOLUCION CUENTAS POR COBRAR, CUENTA DE DEPOSITO: CUENTA UNICA DEL TESORO</t>
  </si>
  <si>
    <t>O23905340002</t>
  </si>
  <si>
    <t>00212012001 DEPOSITO DE EFECTIVO, DEPOSITANTE: MARI E. PEREZ, CONCEPTO: DEVOLUCION CUENTAS POR COBRAR, CUENTA DE DEPOSITO: CUENTA UNICA DEL TESORO</t>
  </si>
  <si>
    <t>O23905360002</t>
  </si>
  <si>
    <t>00212012001 DEPOSITO DE EFECTIVO, DEPOSITANTE: AMADEO ROMEO AMORIN, CONCEPTO: DEVOLUCION CUENTAS POR COBRAR, CUENTA DE DEPOSITO: CUENTA UNICA DEL TESORO</t>
  </si>
  <si>
    <t>O23905380002</t>
  </si>
  <si>
    <t>00212012001 DEPOSITO DE EFECTIVO, DEPOSITANTE: CARLOS MAURICIO ABASTOFLOR BEJARANO, CONCEPTO: DEVOLUCION CUENTAS POR COBRAR, CUENTA DE DEPOSITO: CUENTA UNICA DEL TESORO</t>
  </si>
  <si>
    <t>O23905400002</t>
  </si>
  <si>
    <t>00212012001 DEPOSITO DE EFECTIVO, DEPOSITANTE: JAIME ARCE, CONCEPTO: DEVOLUCION CUENTAS POR COBRAR, CUENTA DE DEPOSITO: CUENTA UNICA DEL TESORO</t>
  </si>
  <si>
    <t>O23905410002</t>
  </si>
  <si>
    <t>00212012001 DEPOSITO DE EFECTIVO, DEPOSITANTE: JORGE MERCADO, CONCEPTO: DEVOLUCION CUENTAS POR COBRAR, CUENTA DE DEPOSITO: CUENTA UNICA DEL TESORO</t>
  </si>
  <si>
    <t>O23905420002</t>
  </si>
  <si>
    <t>00212012001 DEPOSITO DE EFECTIVO, DEPOSITANTE: OSCAR CANQUI COPA, CONCEPTO: DEVOLUCION CUENTAS POR COBRAR, CUENTA DE DEPOSITO: CUENTA UNICA DEL TESORO</t>
  </si>
  <si>
    <t>O23905430002</t>
  </si>
  <si>
    <t>00212012001 DEPOSITO DE EFECTIVO, DEPOSITANTE: RICARDO ALVA CALIZAYA, CONCEPTO: DEVOLUCION CUENTAS POR COBRAR, CUENTA DE DEPOSITO: CUENTA UNICA DEL TESORO</t>
  </si>
  <si>
    <t>O23905450002</t>
  </si>
  <si>
    <t>00212012001 DEPOSITO DE EFECTIVO, DEPOSITANTE: ROBBIN CARVALHO SAFADE, CONCEPTO: DEVOLUCION CUENTAS POR COBRAR, CUENTA DE DEPOSITO: CUENTA UNICA DEL TESORO</t>
  </si>
  <si>
    <t>O23905460002</t>
  </si>
  <si>
    <t>00212012001 DEPOSITO DE EFECTIVO, DEPOSITANTE: SILVANA VACA RUIZ, CONCEPTO: DEVOLUCION CUENTAS POR COBRAR, CUENTA DE DEPOSITO: CUENTA UNICA DEL TESORO</t>
  </si>
  <si>
    <t>O23905470002</t>
  </si>
  <si>
    <t>00212012001 DEPOSITO DE EFECTIVO, DEPOSITANTE: ZENOBIO C. CHAMBI F., CONCEPTO: DEVOLUCION CUENTAS POR COBRAR, CUENTA DE DEPOSITO: CUENTA UNICA DEL TESORO</t>
  </si>
  <si>
    <t>O23905490002</t>
  </si>
  <si>
    <t>00046057009 DEPOSITO DE EFECTIVO, DEPOSITANTE: MARIA ZULEMA SERRUDO VEIZAGA, CONCEPTO: REEMBOLSO POR EL DIPLOMADO EN GESTION HOSPITALARIA Y REDES DESTINADOS A LOS CUADROS DIRECTIVOS DE LO, CUENTA DE DEPOSITO: CUENTA UNICA DEL TESORO</t>
  </si>
  <si>
    <t>O23905500002</t>
  </si>
  <si>
    <t>O23905520002</t>
  </si>
  <si>
    <t>O23905560002</t>
  </si>
  <si>
    <t>00046021109 DEPOSITO DE EFECTIVO, DEPOSITANTE: SEBASTIAN NIURA RAMOS, CONCEPTO: PAGO DE MULTA POR INCUMPLIMIENTO, CUENTA DE DEPOSITO: CUENTA UNICA DEL TESORO</t>
  </si>
  <si>
    <t>O23905740002</t>
  </si>
  <si>
    <t>00590012001 DEPOSITO DE EFECTIVO, DEPOSITANTE: DAGMAR AMERICA TORRICO DURAN, CONCEPTO: DE ACUERDO A SU SOLICITUD, CUENTA DE DEPOSITO: CUENTA UNICA DEL TESORO</t>
  </si>
  <si>
    <t>O23905750002</t>
  </si>
  <si>
    <t>O23905880002</t>
  </si>
  <si>
    <t>00222012001 DEPOSITO DE EFECTIVO, DEPOSITANTE: ALVARO RENE LOZA SEGURA, CONCEPTO: PAGO DE FACTURA, CUENTA DE DEPOSITO: CUENTA UNICA DEL TESORO</t>
  </si>
  <si>
    <t>O23906050002</t>
  </si>
  <si>
    <t>00099021001 DEPOSITO DE EFECTIVO, DEPOSITANTE: JUAN CARLOS SOTO POLO, CONCEPTO: REVERSION PREVENTIVO 88263 COMBUSTIBLE ELECCIONES SUBNACIONALES 2DA VUELTA 19/04/2026, CUENTA DE DEPOSITO: CUENTA UNICA DEL TESORO</t>
  </si>
  <si>
    <t>O23906070002</t>
  </si>
  <si>
    <t>00099021001 DEPOSITO DE EFECTIVO, DEPOSITANTE: OSCAR MARIO JUSTINIANO PINTO, CONCEPTO: DEVOLUCION DE VIATICOS, CUENTA DE DEPOSITO: CUENTA UNICA DEL TESORO/DJBR</t>
  </si>
  <si>
    <t>O23906080002</t>
  </si>
  <si>
    <t>00221022001 DEPOSITO DE EFECTIVO, DEPOSITANTE: ECEBOL, CONCEPTO: FUERA DE PLAZO, CUENTA DE DEPOSITO: CUENTA UNICA DEL TESORO</t>
  </si>
  <si>
    <t>O23906090002</t>
  </si>
  <si>
    <t>B23905550002</t>
  </si>
  <si>
    <t>00221022001 DEP.DE CHEQ.AJENOS,RET.DE CAM.,CONCEPTO: DEPÓSITO,DEP.: LEYDI CHOQUE CALLAPA , PROCEDENCIA: BANCO UNION S.A., CHEQUE: 223722, FECHA DE EMISION:18/05/2026</t>
  </si>
  <si>
    <t>B23905570002</t>
  </si>
  <si>
    <t>00221022001 DEP.DE CHEQ.AJENOS,RET.DE CAM.,CONCEPTO: DEPÓSITO,DEP.: LEYDI CHOQUE CALLAPA , PROCEDENCIA: BANCO UNION S.A., CHEQUE: 223714, FECHA DE EMISION:18/05/2026</t>
  </si>
  <si>
    <t>B23905580002</t>
  </si>
  <si>
    <t>00221022001 DEP.DE CHEQ.AJENOS,RET.DE CAM.,CONCEPTO: DEPÓSITO,DEP.: LEYDI CHOQUE CALLAPA , PROCEDENCIA: BANCO UNION S.A., CHEQUE: 223716, FECHA DE EMISION:18/05/2026</t>
  </si>
  <si>
    <t>B23905590002</t>
  </si>
  <si>
    <t>00221022001 DEP.DE CHEQ.AJENOS,RET.DE CAM.,CONCEPTO: DEPÓSITO,DEP.: LEYDI CHOQUE CALLAPA , PROCEDENCIA: BANCO UNION S.A., CHEQUE: 223715, FECHA DE EMISION:18/05/2026</t>
  </si>
  <si>
    <t>B23905600002</t>
  </si>
  <si>
    <t>00221022001 DEP.DE CHEQ.AJENOS,RET.DE CAM.,CONCEPTO: DEPÓSITO,DEP.: LEYDI CHOQUE CALLAPA , PROCEDENCIA: BANCO UNION S.A., CHEQUE: 223717, FECHA DE EMISION:18/05/2026</t>
  </si>
  <si>
    <t>B23905610002</t>
  </si>
  <si>
    <t>00221022001 DEP.DE CHEQ.AJENOS,RET.DE CAM.,CONCEPTO: DEPÓSITO,DEP.: LEYDI CHOQUE CALLAPA , PROCEDENCIA: BANCO UNION S.A., CHEQUE: 223719, FECHA DE EMISION:18/05/2026</t>
  </si>
  <si>
    <t>B23905620002</t>
  </si>
  <si>
    <t>00221022001 DEP.DE CHEQ.AJENOS,RET.DE CAM.,CONCEPTO: DEPÓSITO,DEP.: LEYDI CHOQUE CALLAPA , PROCEDENCIA: BANCO UNION S.A., CHEQUE: 223721, FECHA DE EMISION:18/05/2026</t>
  </si>
  <si>
    <t>B23905630002</t>
  </si>
  <si>
    <t>00221022001 DEP.DE CHEQ.AJENOS,RET.DE CAM.,CONCEPTO: DEPÓSITO,DEP.: LEYDI CHOQUE CALLAPA , PROCEDENCIA: BANCO UNION S.A., CHEQUE: 223720, FECHA DE EMISION:18/05/2026</t>
  </si>
  <si>
    <t>B23905640002</t>
  </si>
  <si>
    <t>00221022001 DEP.DE CHEQ.AJENOS,RET.DE CAM.,CONCEPTO: DEPÓSITO,DEP.: LEYDI CHOQUE CALLAPA , PROCEDENCIA: BANCO UNION S.A., CHEQUE: 223725, FECHA DE EMISION:18/05/2026</t>
  </si>
  <si>
    <t>B23905660002</t>
  </si>
  <si>
    <t>00221022001 DEP.DE CHEQ.AJENOS,RET.DE CAM.,CONCEPTO: DEPÓSITO,DEP.: LEYDI CHOQUE CALLAPA , PROCEDENCIA: BANCO UNION S.A., CHEQUE: 223718, FECHA DE EMISION:18/05/2026</t>
  </si>
  <si>
    <t>B23905680002</t>
  </si>
  <si>
    <t>00580012001 DEP.DE CHEQ.AJENOS,RET.DE CAM.,CONCEPTO: EXTRAVIO CREDENCIAL JUDAN MIRANDA,DEP.: DEPOSITOS ADUANEROS BOLIVIANOS , PROCEDENCIA: BANCO UNION S.A., CHEQUE: 2243, FECHA DE EMISION:15/05/2026</t>
  </si>
  <si>
    <t>B23905690002</t>
  </si>
  <si>
    <t>00221022001 DEP.DE CHEQ.AJENOS,RET.DE CAM.,CONCEPTO: DEPÓSITO,DEP.: LEYDI CHOQUE CALLAPA , PROCEDENCIA: BANCO UNION S.A., CHEQUE: 223723, FECHA DE EMISION:18/05/2026</t>
  </si>
  <si>
    <t>B23905700002</t>
  </si>
  <si>
    <t>00580012001 DEP.DE CHEQ.AJENOS,RET.DE CAM.,CONCEPTO: DESCUENTO SIN GOCE DE HABERES MARZO 2026,DEP.: DEPOSITOS ADUANEROS BOLIVIANOS , PROCEDENCIA: BANCO UNION S.A., CHEQUE: 2245, FECHA DE EMISION:15/05/2026</t>
  </si>
  <si>
    <t>B23905710002</t>
  </si>
  <si>
    <t>00221022001 DEP.DE CHEQ.AJENOS,RET.DE CAM.,CONCEPTO: DEPÓSITO,DEP.: LEYDI CHOQUE CALLAPA , PROCEDENCIA: BANCO UNION S.A., CHEQUE: 223726, FECHA DE EMISION:18/05/2026</t>
  </si>
  <si>
    <t>G35821790004</t>
  </si>
  <si>
    <t>VENTA DE DIVISAS CON TRANSFERENCIA DE FONDOS A SOLICITUD DE MINISTERIO DE SALUD SEGUN SOLICITUD 26824 REF: ACTUALIZACION DEL COSTO DE RECONVENCION POR EL ARBITRAJE INTERNACIONAL 554AA ORTIZ RUBAU VS MINISTERIO DE SALUD Y DEPORTES HOJA DE RUTA 48822 CUENTA 4087130 SUCURSAL 221 CANACO MEXICO CLABE 002 LIB. 00046051101 MIN. SALUD Y DEPORTES - UCOFI</t>
  </si>
  <si>
    <t>Q24346180002</t>
  </si>
  <si>
    <t>NUMERO DE LIBRETA CUT: 00099021001 OPERACIÓN E18 TRANSFERENCIA DEL SISTEMA FINANCIERO A LA CUT Traspaso de la Gestora Publica</t>
  </si>
  <si>
    <t>G35825910001</t>
  </si>
  <si>
    <t>COBRO COSTOS DE PAPELERIA SEGUN TRANSFERENCIA DEL EXTERIOR POR ORDEN DE DEAL COMERCIALIZADORA DE GAS, FECHA VALOR 19 5 2026 REF./INV/PPA DE - 16/26/INV/PPA DE 17/26 LIB. 00513012007 YPFB - RECURSOS NACIONALIZACIÓN</t>
  </si>
  <si>
    <t>G35827440001</t>
  </si>
  <si>
    <t>COBRO COSTOS DE PAPELERIA SEGUN TRANSFERENCIA DEL EXTERIOR POR ORDEN DE TRAFIGURA PTE LTD, FECHA VALOR 19 5 2026 REF,GAS NATURAL LIB. 00513012007 YPFB - RECURSOS NACIONALIZACIÓN</t>
  </si>
  <si>
    <t>G35827460001</t>
  </si>
  <si>
    <t>S11538990003</t>
  </si>
  <si>
    <t>||TRANSFERENCIA DE FONDOS SEGÚN MENSAJE SWIFT NRO 5708 EN ATENCIÓN A CORREO ELECTRÓNICO DE LA FECHA Y NOTA CITE CAR/DGE-DNAF N°0025/2026 DE FECHA.28/01/2026. (HRE-TGL-1689) ENVIADO POR LA NAVEGACION AEREA Y AEROPUERTOS BOLIVIANOS (SECTOR PÚBLICO). DÉBITO DE LA LIB. 00389012001 NAABOL- ADMINISTRACIÓN, REPOSICIÓN DE ÚTILES DE ESCRITORIO</t>
  </si>
  <si>
    <t>S11538980003</t>
  </si>
  <si>
    <t>||TRANSFERENCIA DE FONDOS SEGÚN MENSAJE SWIFT NRO 5691 EN ATENCIÓN A CORREO ELECTRÓNICO DE LA FECHA Y NOTA CITE CAR/DGE-DNAF N°0025/2026 DE FECHA.28/01/2026. (HRE-TGL-1689) ENVIADO POR LA NAVEGACION AEREA Y AEROPUERTOS BOLIVIANOS (SECTOR PÚBLICO). DÉBITO DE LA LIB. 00389012001 NAABOL- ADMINISTRACIÓN, REPOSICIÓN DE ÚTILES DE ESCRITORIO</t>
  </si>
  <si>
    <t>S11538950003</t>
  </si>
  <si>
    <t>||TRANSFERENCIA DE FONDOS SEGÚN MENSAJE SWIFT NRO. 5709, EN ATENCIÓN A CORREO ELECTRÓNICO Y NOTA CITE: DGAC/DAF/FIN/NE-0031/26 DE FECHA 09/02/2026 (HRE-TGL-2685), ENVIADO POR LA DIRECCIÓN GENERAL DE AERONÁUTICA CIVIL-DGAC (SECTOR PÚBLICO). DÉBITO DE LA LIBRETA N° 00117012001 DE DGAC, REPOSICIÓN DE ÚTILES DE ESCRITORIO.</t>
  </si>
  <si>
    <t>G35827500001</t>
  </si>
  <si>
    <t>COBRO COSTOS DE PAPELERIA SEGUN TRANSFERENCIA DEL EXTERIOR POR ORDEN DE TRAFIGURA PTE LTD (SINGAPORE) FECHA VALOR 19/05/2026 REF.: CRED GAS NATURAL (260519158467 TRN/20260519-00304872) LIB. 00513012007 YPFB - RECURSOS NACIONALIZACIÓN</t>
  </si>
  <si>
    <t>G35827480001</t>
  </si>
  <si>
    <t>COBRO COSTOS DE PAPELERIA SEGUN TRANSFERENCIA DEL EXTERIOR POR ORDEN DE TRAFIGURA PTE LTD (SINGAPORE) FECHA VALOR 19/05/2026 REF.: CRED GAS NATURAL (260519158466 TRN/20260519-00304860) LIB. 00513012007 YPFB - RECURSOS NACIONALIZACIÓN</t>
  </si>
  <si>
    <t>S11538710003</t>
  </si>
  <si>
    <t>||TRANSFERENCIA DE FONDOS S/G MENSAJES SWIFT N°. 5717 Y 5694, EN ATENCIÓN A NOTA: DGAC/DAF/FIN/NE-0031/26 DE FECHA 9/02/2026 (HRE-TGL-2026-2685), ENVIADO POR LA DIRECCIÓN GENERAL DE AERONÁUTICA CIVIL (SECTOR PÚBLICO). DÉBITO DE LA LIBRETA 00117012001 DGAC, REPOSICIÓN DE ÚTILES DE ESCRITORIO.</t>
  </si>
  <si>
    <t>S11539130003</t>
  </si>
  <si>
    <t>||TRANSFERENCIA DE FONDOS S/G MENSAJE SWIFT N°. 5721, EN ATENCIÓN A NOTA: DGAC/DAF/FIN/NE-0031/26 DE FECHA 9/02/2026 (HRE-TGL-2026-2685), ENVIADO POR LA DIRECCIÓN GENERAL DE AERONÁUTICA CIVIL (SECTOR PÚBLICO). DÉBITO DE LA LIBRETA 00117012001 DGAC, REPOSICIÓN DE ÚTILES DE ESCRITORIO.</t>
  </si>
  <si>
    <t>S11539410003</t>
  </si>
  <si>
    <t>||TRANSFERENCIA DE FONDOS SEGÚN MENSAJE SWIFT NRO. 5729, EN ATENCIÓN A CORREO ELECTRÓNICO Y NOTA CITE: CAR/DGE-DNAF N° 0025/2026 DE FECHA 28/01/2026 (HRE-TGL-1689), ENVIADO POR NAVEGACIÓN AÉREA Y AEROPUERTOS BOLIVIANOS-NAABOL (SECTOR PÚBLICO). DÉBITO DE LA LIBRETA N° 00389012001 DE NAABOL-ADMINISTRACION C., REPOSICIÓN DE ÚTILES DE ESCRITORIO.</t>
  </si>
  <si>
    <t>O23908170002</t>
  </si>
  <si>
    <t>00081011101 DEPOSITO DE EFECTIVO, DEPOSITANTE: SIRHAN MIGUEL LEON GUERRA, CONCEPTO: REPOSICION DE CREDENCIAL, CUENTA DE DEPOSITO: CUENTA UNICA DEL TESORO</t>
  </si>
  <si>
    <t>O23908080002</t>
  </si>
  <si>
    <t>O23908150002</t>
  </si>
  <si>
    <t>00099021001 DEPOSITO DE EFECTIVO, DEPOSITANTE: HELEN LAURA COARITA FERNANDEZ, CONCEPTO: DEVOLUCION DE BECA DE ESTUDIO CONTRATO DGESU-048/2017, CUENTA DE DEPOSITO: CUENTA UNICA DEL TESORO</t>
  </si>
  <si>
    <t>O23908220002</t>
  </si>
  <si>
    <t>00222012001 DEPOSITO DE EFECTIVO, DEPOSITANTE: ERIK MISAEL MOLLO CONDORI, CONCEPTO: DEVOLUCION SUELDO MES DE FEBRERO, CUENTA DE DEPOSITO: CUENTA UNICA DEL TESORO</t>
  </si>
  <si>
    <t>O23908270002</t>
  </si>
  <si>
    <t>00099021001 DEPOSITO DE EFECTIVO, DEPOSITANTE: JULIANA ELENA ALIAGA, CONCEPTO: DEVOLUCION POR DPH POR EL MES DE MAYO DE 2014(1 DIA)EN LA ASAMBLEA LEGISLATIVA PLURINACIONAL,SERVICI, CUENTA DE DEPOSITO: CUENTA UNICA DEL TESORO</t>
  </si>
  <si>
    <t>O23908280002</t>
  </si>
  <si>
    <t>00522012001 DEPOSITO DE EFECTIVO, DEPOSITANTE: ELIZABETH CADENA CHOQUEHUANCA, CONCEPTO: PAGO ALQUILER MES ABRIL-MAYO/2026 PREDIOS LA PAZ SEGUN CONTRATO N°30, CUENTA DE DEPOSITO: CUENTA UNICA DEL TESORO</t>
  </si>
  <si>
    <t>O23908440002</t>
  </si>
  <si>
    <t>00133012001 DEPOSITO DE EFECTIVO, DEPOSITANTE: LILIANA MAMANI CALLE, CONCEPTO: DEVOLUCION DE VIATICO, CUENTA DE DEPOSITO: CUENTA UNICA DEL TESORO</t>
  </si>
  <si>
    <t>O23908450002</t>
  </si>
  <si>
    <t>00099021001 DEPOSITO DE EFECTIVO, DEPOSITANTE: LUIS FERNANDO CASTILLO QUISBERT, CONCEPTO: DEVOLUCION DE REFRIGERIO CORRESPONDIENTE AL 19 DE ABRIL DE 2026 - TSE, CUENTA DE DEPOSITO: CUENTA UNICA DEL TESORO/DJBR</t>
  </si>
  <si>
    <t>O23908520002</t>
  </si>
  <si>
    <t>00046171101 DEPOSITO DE EFECTIVO, DEPOSITANTE: OPERADORALATIV ADMINISTRACION S.A., CONCEPTO: SANCION PECUNIARIA, CUENTA DE DEPOSITO: CUENTA UNICA DEL TESORO</t>
  </si>
  <si>
    <t>O23908580002</t>
  </si>
  <si>
    <t>00099021001 DEPOSITO DE EFECTIVO, DEPOSITANTE: PORFIRIO LIMACHI POMA, CONCEPTO: COBRO INDEBIDO DEVOLUCION, CUENTA DE DEPOSITO: CUENTA UNICA DEL TESORO</t>
  </si>
  <si>
    <t>O23908670002</t>
  </si>
  <si>
    <t>00099021001 DEPOSITO DE EFECTIVO, DEPOSITANTE: SEDERI - LA PAZ, CONCEPTO: PAGO DE SERVICIO DE AGUA MES FEBRERO /2026, CUENTA DE DEPOSITO: CUENTA UNICA DEL TESORO</t>
  </si>
  <si>
    <t>O23908690002</t>
  </si>
  <si>
    <t>00099021001 DEPOSITO DE EFECTIVO, DEPOSITANTE: SEDERI - LA PAZ, CONCEPTO: PAGO DE SERVICIO DE AGUA MES MARZO 2026, CUENTA DE DEPOSITO: CUENTA UNICA DEL TESORO</t>
  </si>
  <si>
    <t>O23908750002</t>
  </si>
  <si>
    <t>O23908920002</t>
  </si>
  <si>
    <t>00020031101 DEPOSITO DE EFECTIVO, DEPOSITANTE: JORGE ANTEQUERA POEPSEL, CONCEPTO: REVERSION POR PASAJES PREV. 225303, CUENTA DE DEPOSITO: CUENTA UNICA DEL TESORO</t>
  </si>
  <si>
    <t>O23909040002</t>
  </si>
  <si>
    <t>00099021001 DEPOSITO DE EFECTIVO, DEPOSITANTE: WALTER RODRIGO CHUQUIMIA TORREZ, CONCEPTO: REVERSION DE COMBUSTIBLE, CUENTA DE DEPOSITO: CUENTA UNICA DEL TESORO/DJBR</t>
  </si>
  <si>
    <t>O23909210002</t>
  </si>
  <si>
    <t>00099021001 DEPOSITO DE EFECTIVO, DEPOSITANTE: PERCY RAUL CARRASCO RIVAS, CONCEPTO: PAGO CONSUMO AGUA POTABLE MES MARZO 2026 EDIF CONAVI N°1321297, CUENTA DE DEPOSITO: CUENTA UNICA DEL TESORO/DJBR</t>
  </si>
  <si>
    <t>B23908100002</t>
  </si>
  <si>
    <t>00290012001 DEP.DE CHEQ.AJENOS,RET.DE CAM.,CONCEPTO: OTROS INGRESOS,DEP.: SERVICIO DE IMPUESTOS NACIONALES , PROCEDENCIA: BANCO UNION S.A., CHEQUE: 8530, FECHA DE EMISION:13/05/2026</t>
  </si>
  <si>
    <t>B23908390002</t>
  </si>
  <si>
    <t>00591012001 DEP.DE CHEQ.AJENOS,RET.DE CAM.,CONCEPTO: ALQUILERES Y PUBLICIDAD HR (MT/2026-02445),DEP.: EMPRESA ESTATAL DE TRANSPORTE POR CABLE , PROCEDENCIA: BANCO UNION S.A., CHEQUE: 4581, FECHA DE EMISION:15/05/2026</t>
  </si>
  <si>
    <t>B23908550002</t>
  </si>
  <si>
    <t>00099021001 DEP.DE CHEQ.AJENOS,RET.DE CAM.,CONCEPTO: INCAPACIDADES,DEP.: CAJA NACIONAL DE SALUD , PROCEDENCIA: BANCO UNION S.A., CHEQUE: 13792, FECHA DE EMISION:08/05/2026</t>
  </si>
  <si>
    <t>B23908570002</t>
  </si>
  <si>
    <t>00099021001 DEP.DE CHEQ.AJENOS,RET.DE CAM.,CONCEPTO: INCAPACIDADES,DEP.: CAJA NACIONAL DE SALUD , PROCEDENCIA: BANCO UNION S.A., CHEQUE: 13783, FECHA DE EMISION:06/05/2026</t>
  </si>
  <si>
    <t>B23908590002</t>
  </si>
  <si>
    <t>00099021001 DEP.DE CHEQ.AJENOS,RET.DE CAM.,CONCEPTO: INCAPACIDADES,DEP.: CAJA NACIONAL DE SALUD , PROCEDENCIA: BANCO UNION S.A., CHEQUE: 13805, FECHA DE EMISION:13/05/2026</t>
  </si>
  <si>
    <t>B23908620002</t>
  </si>
  <si>
    <t>00224012002 DEP.DE CHEQ.AJENOS,RET.DE CAM.,CONCEPTO: TRASPASO DE FONDOS EN CUMPLIMIENTO OBSERVACION AUDITORIA,DEP.: INSUMOS BOLIVIA , PROCEDENCIA: BANCO UNION S.A., CHEQUE: 2327, FECHA DE EMISION:20/05/2026</t>
  </si>
  <si>
    <t>B23908740002</t>
  </si>
  <si>
    <t>00221022001 DEP.DE CHEQ.AJENOS,RET.DE CAM.,CONCEPTO: TRAMITE FORM M-02 FUERA DE PLAZO,DEP.: LEYDI CHOQUE CALLAPA , PROCEDENCIA: BANCO UNION S.A., CHEQUE: 230130, FECHA DE EMISION:20/05/2026</t>
  </si>
  <si>
    <t>B23908640002</t>
  </si>
  <si>
    <t>00224012007 DEP.DE CHEQ.AJENOS,RET.DE CAM.,CONCEPTO: TRASPASO DE FONDOS EN CUMPLIMIENTO OBSERVACION AUDITORIA,DEP.: INSUMOS BOLIVIA , PROCEDENCIA: BANCO UNION S.A., CHEQUE: 3420, FECHA DE EMISION:20/05/2026</t>
  </si>
  <si>
    <t>B23908660002</t>
  </si>
  <si>
    <t>00597012001 DEP.DE CHEQ.AJENOS,RET.DE CAM.,CONCEPTO: DEVOLUCION DE BOLETOS AEREOS,DEP.: BOA , PROCEDENCIA: BANCO UNION S.A., CHEQUE: 21494, FECHA DE EMISION:19/05/2026</t>
  </si>
  <si>
    <t>B23908700002</t>
  </si>
  <si>
    <t>00132052001 DEP.DE CHEQ.AJENOS,RET.DE CAM.,CONCEPTO: PERMISO SIN GOCE DE HABER DEL MES DE DICIEMBRE Y ENERO,DEP.: MILTON JAVIER ARAPA QUIROZ , PROCEDENCIA: BANCO UNION S.A., CHEQUE: 295, FECHA DE EMISION:19/05/2026</t>
  </si>
  <si>
    <t>G35836770001</t>
  </si>
  <si>
    <t>COBRO COSTOS DE PAPELERIA SEGUN TRANSFERENCIA DEL EXTERIOR POR ORDEN DE YPFB ENERGIA DO BRASIL LTDA (BR RIO DE JANEIRO) FECHA VALOR 20/05/2026 REF.: CRED ROC/IMP.596594623/INV/EXB-EDBF-09/26 (S0661402F2C801 TRN/20260520-00263817) LIB. 00513012007 YPFB - RECURSOS NACIONALIZACIÓN</t>
  </si>
  <si>
    <t>G35838220001</t>
  </si>
  <si>
    <t>COBRO COSTOS DE PAPELERIA SEGUN TRANSFERENCIA DEL EXTERIOR POR ORDEN DE YPFB ENERGIA DO BRASIL LTDA (BR RIO DE JANEIRO) FECHA VALOR 20/05/2026 REF.: CRED ROC/IMP.596552097/INV/EXB-EDB-15/26 EXB-EDBC-15/26 (S0661402F2C701 TRN/20260520-00263819) LIB. 00513012007 YPFB - RECURSOS NACIONALIZACIÓN</t>
  </si>
  <si>
    <t>G35838240001</t>
  </si>
  <si>
    <t>COBRO COSTOS DE PAPELERIA SEGUN TRANSFERENCIA DEL EXTERIOR POR ORDEN DE JEF S.A. (BR RIO DE JANEIRO) FECHA VALOR 20/05/2026 REF.: CRED (GAS NATURAL) INV/EXB-MC-15/26 (2287632139JS TRN/20260520-00144024) LIB. 00513012007 YPFB - RECURSOS NACIONALIZACIÓN</t>
  </si>
  <si>
    <t>G35838260001</t>
  </si>
  <si>
    <t>COBRO COSTOS DE PAPELERIA SEGUN TRANSFERENCIA DEL EXTERIOR POR ORDEN DE TRAFIGURA PTE LTD (SINGAPORE) FECHA VALOR 20/05/2026 REF.: CRED GAS NATURAL (260520137509 TRN/20260520-00239692) LIB. 00513012007 YPFB - RECURSOS NACIONALIZACIÓN</t>
  </si>
  <si>
    <t>S11543110003</t>
  </si>
  <si>
    <t>||TRANSFERENCIA DE FONDOS SG NOTA MEFP/VTCP/DGCP/UODP-905/2019 DE 25-09-2019 MEFP, PAGO CUSTODIO CORRESPONDIENTE AL CUARTO TRIMESTRE DE 2025 FACTURA NO.1429100 REF:BENEF.JPMORGAN CHASE BANK-EE.UU. MONTO TOTAL USD 61,90X12.5%=USD7,74. LIB.00099021001 TGN-RECURSOS ORDINARIOS COBRO COMIS.0.20%S/USD 54,16 SWIFT BS330.-UTILES BS80.-</t>
  </si>
  <si>
    <t>J06759180002</t>
  </si>
  <si>
    <t>A:00373024109 A: 00373024109 Transferencia de recursos de acuerdo al Informe CITE: MEFP/VTCP/DGPOT/UPCFTGN/INF/ Nº28/2026 para transferencia de recursos al Fondo de Desarrollo Indígena para Programas y/o Proyectos de los Gobiernos Autónomos Municipales, (H.R.2026-23625-R).</t>
  </si>
  <si>
    <t>J06759200002</t>
  </si>
  <si>
    <t>A:00373024105 Débito Automático por incumplimiento del GAM de Colpa Bélgica, al Convenio Intergubernativo de Financiamiento FDI/CONV/N°534/2017, Convenio Modificatorio N°1 y Adenda N°1, suscrito entre el Fondo de Desarrollo Indígena y el GAM de Colpa Bélgica para el proyecto “Equipamiento de Maquinaria Pesada del Municipio de Colpa Bélgica”.</t>
  </si>
  <si>
    <t>G35840100003</t>
  </si>
  <si>
    <t>PAGO A BID PRÉSTAMO BID 5833/OC-BO VCTO. 15-05-2026 POR CUENTA DE TGN , NTI. 21715 VALOR 20-05-2026 COMISIONES USD 325.416,66 CTA. 3987 CUENTA UNICA DEL TESORO LIB. 00099021001 REF.: COMISIONES BANCARIAS</t>
  </si>
  <si>
    <t>S11543390001</t>
  </si>
  <si>
    <t>'COBRO DE'||ÚTILES DE ESCRITORIO POR EL COMPROBANTE NRO. 1154329 DE LA FECHA, S/G. NOTA CITE: YPFB/GAFC-733/DFC/URTE-205/2026 DE FECHA 09/04/2026 (HRE-TGL-2025-6021) ENVIADO POR YACIMIENTOS PETROLÍFEROS FISCALES BOLIVIANOS (SECTOR PÚBLICO). DÉBITO DE LA LIBRETA N° 00513022001 DE YPFB - OPERACIONES, REPOSICIÓN DE ÚTILES DE ESCRITORIO.</t>
  </si>
  <si>
    <t>G35841710001</t>
  </si>
  <si>
    <t>COBRO COSTOS DE PAPELERIA SEGUN TRANSFERENCIA DEL EXTERIOR POR ORDEN DE TRAFIGURA PTE LTD (SINGAPORE) FECHA VALOR 20/05/2026 REF.: CRED GAS NATURAL (260520168695 TRN/20260520-00288623) LIB. 00513012007 YPFB - RECURSOS NACIONALIZACIÓN</t>
  </si>
  <si>
    <t>G35841670001</t>
  </si>
  <si>
    <t>COBRO COSTOS DE PAPELERIA SEGUN TRANSFERENCIA DEL EXTERIOR POR ORDEN DE MTX COMERCIALIZADORA DE GAS LTDA. (BR/SALVADOR) FECHA VALOR 20/05/2026 REF.: CRED INV/EXB-MTXF2-03 26 EXB-MTXF2C-03 26 (01532696416 TRN/20260520-00314090) LIB. 00513012007 YPFB - RECURSOS NACIONALIZACIÓN</t>
  </si>
  <si>
    <t>G35841690001</t>
  </si>
  <si>
    <t>COBRO COSTOS DE PAPELERIA SEGUN TRANSFERENCIA DEL EXTERIOR POR ORDEN DE YPFB ENERGIA DO BRASIL LTDA (BR RIO DE JANEIRO) FECHA VALOR 20/05/2026 REF.: CRED (GAS NATURAL) ROC/IMP.596555917/INV/EXB-EDB-15/26 /EXB-EDBC-15/26/INV/EXB-EDBT-15/26 (TRN/20260520-00262189) LIB. 00513012007 YPFB - RECURSOS NACIONALIZACIÓN</t>
  </si>
  <si>
    <t>S11543160003</t>
  </si>
  <si>
    <t>||REGULARIZACIÓN DE NUESTRA OPERACIÓN NRO. 1153948 DE FECHA 19/05/2026, S/CORREO ELECTRONICO DE LA FECHA Y NOTA CITE DGAC/DAF/FIN/NE-0031/26 DE FECHA 09/02/2026 (HRE-TGL-2685) ENVIADO POR LA DIRECCION GENERAL DE AERONAUTICA CIVIL (SECTOR PÚBLICO). DEBITO DE LA LIBRETA 00117012001 DE LA DGAC, REPOSICIÓN DE ÚTILES DE ESCRITORIO</t>
  </si>
  <si>
    <t>S11543270001</t>
  </si>
  <si>
    <t>'COBRO DE'||ÚTILES DE ESCRITORIO POR EL COMPROBANTE NRO.1154325 DE LA FECHA S/G. CORREO ELECTRONICO DE LA FECHA Y NOTA CITE YPFB/GAFC-733/DFC/URTE-205/2026 DE FECHA 09/04/2026 (HRE-TGL-6021 ENVIADA POR YACIMIENTOS PETROLIFEROS FISCALES BOLIVIANOS (SECTOR PÚBLICO) DEBITO DE LA LIBRETA 00513022001 YPFB OPERACIONES, REPOSICIÓN DE ÚTILES DE ESCRITORIO.</t>
  </si>
  <si>
    <t>S11543380001</t>
  </si>
  <si>
    <t>'COBRO DE'||ÚTILES DE ESCRITORIO POR EL COMPROBANTE NRO. 1154335 DE LA FECHA, EN ATENCIÓN A NOTA YPFB/GAFC-733/DFC/URTE-205/2026 DE FECHA 09/04/2026 (HRE-TGL-2026-6021) ENVIADO POR YACIMIENTOS PETROLÍFEROS FISCALES BOLIVIANOS. (SECTOR PÚBLICO). DÉBITO DE LA LIBRETA 00513022001 YPFB-OPERACIONES, REPOSICIÓN DE ÚTILES DE ESCRITORIO.</t>
  </si>
  <si>
    <t>G35843190001</t>
  </si>
  <si>
    <t>COBRO COSTOS DE PAPELERIA SEGUN TRANSFERENCIA DEL EXTERIOR POR ORDEN DE DEAL COMERCIALIZADORA DE GAS, FECHA VALOR 20/05/2026 REF:ND-DEI-03/26 LIB. 00513012007 YPFB - RECURSOS NACIONALIZACIÓN</t>
  </si>
  <si>
    <t>S11543500001</t>
  </si>
  <si>
    <t>'COBRO DE'||ÚTILES DE ESCRITORIO POR EL COMPROBANTE NRO. 1154349 DE LA FECHA, EN ATENCIÓN A NOTA YPFB/GAFC-733/DFC/URTE-205/2026 DE FECHA 09/04/2026 (HRE-TGL-2026-6021) ENVIADO POR YACIMIENTOS PETROLÍFEROS FISCALES BOLIVIANOS. (SECTOR PÚBLICO). DÉBITO DE LA LIBRETA 00513022001 YPFB-OPERACIONES, REPOSICIÓN DE ÚTILES DE ESCRITORIO</t>
  </si>
  <si>
    <t>S11543740003</t>
  </si>
  <si>
    <t>||TRANSFERENCIA DE FONDOS SEGÚN MENSAJE SWIFT NRO. 5790, EN ATENCIÓN A CORREO ELECTRÓNICO DE LA FECHA Y NOTA CITE: DGAC/DAF/FIN/NE-0031/26 DE FECHA 09/02/2026 (HRE-TGL-2685), ENVIADO POR LA DIRECCIÓN GENERAL DE AERONÁUTICA CIVIL-DGAC (SECTOR PÚBLICO). DÉBITO DE LA LIBRETA N° 00117012001 DE DGAC, REPOSICIÓN DE ÚTILES DE ESCRITORIO.</t>
  </si>
  <si>
    <t>O23910820002</t>
  </si>
  <si>
    <t>00099021001 DEPOSITO DE EFECTIVO, DEPOSITANTE: CLAUDIA JANETH LIMACHI NINA, CONCEPTO: DEVOLUCION DE BECA DE ESTUDIO CONTRATO DGE SU-009/2017 DE EX BECARIA CLAUDIA JANETH LIMACHI NINA, CUENTA DE DEPOSITO: CUENTA UNICA DEL TESORO</t>
  </si>
  <si>
    <t>O23910950002</t>
  </si>
  <si>
    <t>O23910960002</t>
  </si>
  <si>
    <t>00099021001 DEPOSITO DE EFECTIVO, DEPOSITANTE: COPROPIETARIOS EDIFICIO CONAVI, CONCEPTO: DEVOLUCION PAGO EPSAS MES DE ENERO/2026, CUENTA DE DEPOSITO: CUENTA UNICA DEL TESORO</t>
  </si>
  <si>
    <t>O23910980002</t>
  </si>
  <si>
    <t>00099021001 DEPOSITO DE EFECTIVO, DEPOSITANTE: COPROPIETARIOS EDIFICIO CONAVI, CONCEPTO: DEVOLUCION PAGO EPSAS MES DE FEBRERO/2026, CUENTA DE DEPOSITO: CUENTA UNICA DEL TESORO</t>
  </si>
  <si>
    <t>O23910990002</t>
  </si>
  <si>
    <t>00099021001 DEPOSITO DE EFECTIVO, DEPOSITANTE: COPROPIETARIOS EDIFICIO CONAVI, CONCEPTO: DEVOLUCION PAGO EPSAS MES DE MARZO/2026, CUENTA DE DEPOSITO: CUENTA UNICA DEL TESORO</t>
  </si>
  <si>
    <t>O23911080002</t>
  </si>
  <si>
    <t>00099021001 DEPOSITO DE EFECTIVO, DEPOSITANTE: JULIETA BERTHA JIMENEZ DE JOVE, CONCEPTO: DEVOLUCION PASAJES, CUENTA DE DEPOSITO: CUENTA UNICA DEL TESORO</t>
  </si>
  <si>
    <t>O23911090002</t>
  </si>
  <si>
    <t>00221012001 DEPOSITO DE EFECTIVO, DEPOSITANTE: EMPRESA MINERA LA BONITA S.R.L., CONCEPTO: PAGO FUERA DE PLAZO, CUENTA DE DEPOSITO: CUENTA UNICA DEL TESORO</t>
  </si>
  <si>
    <t>O23911100002</t>
  </si>
  <si>
    <t>O23911110002</t>
  </si>
  <si>
    <t>O23911270002</t>
  </si>
  <si>
    <t>O23911450002</t>
  </si>
  <si>
    <t>00099021001 DEPOSITO DE EFECTIVO, DEPOSITANTE: ROSITA KATHERIN SEVERICH, CONCEPTO: REVERSION DE BOLETA DE HABER MENSUAL DE ABRIL, CUENTA DE DEPOSITO: CUENTA UNICA DEL TESORO/DJBR</t>
  </si>
  <si>
    <t>O23911790002</t>
  </si>
  <si>
    <t>00099021001 DEPOSITO DE EFECTIVO, DEPOSITANTE: MARIA EUGENIA SOTERA ARISMENDI CUENTAS, CONCEPTO: DEV. DE SALARIO MES DICIEMBRE DE 1999, MARIA EUGENIA SOTERA ARISMENDI CUENTAS C.I: 3374019, CUENTA DE DEPOSITO: CUENTA UNICA DEL TESORO/DJBR</t>
  </si>
  <si>
    <t>O23911900002</t>
  </si>
  <si>
    <t>00221022001 DEPOSITO DE EFECTIVO, DEPOSITANTE: GOLDEN MULE SA, CONCEPTO: FUERA DE PLAZO, CUENTA DE DEPOSITO: CUENTA UNICA DEL TESORO</t>
  </si>
  <si>
    <t>O23911910002</t>
  </si>
  <si>
    <t>O23911920002</t>
  </si>
  <si>
    <t>O23911930002</t>
  </si>
  <si>
    <t>B23910810002</t>
  </si>
  <si>
    <t>00099021001 DEP.DE CHEQ.AJENOS,RET.DE CAM.,CONCEPTO: PAGO AL TRIBUNAL CONSTITUCIONAL PLURINACIONAL,DEP.: CAJA PETROLERA DE SALUD SUCRE , PROCEDENCIA: BANCO UNION S.A., CHEQUE: 27855, FECHA DE EMISION:24/04/2026</t>
  </si>
  <si>
    <t>B23910860002</t>
  </si>
  <si>
    <t>00389012001 DEP.DE CHEQ.AJENOS,RET.DE CAM.,CONCEPTO: GARANTIAS,DEP.: NAABOL , PROCEDENCIA: BANCO UNION S.A., CHEQUE: 1318, FECHA DE EMISION:20/05/2026</t>
  </si>
  <si>
    <t>B23910870002</t>
  </si>
  <si>
    <t>00389012001 DEP.DE CHEQ.AJENOS,RET.DE CAM.,CONCEPTO: GARANTIAS,DEP.: NAABOL , PROCEDENCIA: BANCO UNION S.A., CHEQUE: 1319, FECHA DE EMISION:20/05/2026</t>
  </si>
  <si>
    <t>B23910900002</t>
  </si>
  <si>
    <t>00389042001 DEP.DE CHEQ.AJENOS,RET.DE CAM.,CONCEPTO: LIC. SIN GOCE DE HABER SCZ NAABOL,DEP.: NAABOL , PROCEDENCIA: BANCO UNION S.A., CHEQUE: 1315, FECHA DE EMISION:15/05/2026</t>
  </si>
  <si>
    <t>B23910920002</t>
  </si>
  <si>
    <t>00389032001 DEP.DE CHEQ.AJENOS,RET.DE CAM.,CONCEPTO: LIC. SIN GOCE DE HABER CBBA,DEP.: NAABOL , PROCEDENCIA: BANCO UNION S.A., CHEQUE: 1314, FECHA DE EMISION:15/05/2026</t>
  </si>
  <si>
    <t>B23911030002</t>
  </si>
  <si>
    <t>00099021001 DEP.DE CHEQ.AJENOS,RET.DE CAM.,CONCEPTO: SANCION POR FALTA,DEP.: AGENCIA NACIONAL DE HIDROCARBUROS , PROCEDENCIA: BANCO UNION S.A., CHEQUE: 8269, FECHA DE EMISION:18/05/2026</t>
  </si>
  <si>
    <t>B23911170002</t>
  </si>
  <si>
    <t>00670012002 DEP.DE CHEQ.AJENOS,RET.DE CAM.,CONCEPTO: DEVOLUCION SUBSIDIO FRONTERA ABRIL,DEP.: CLAEDY CALDERON CRUZ , PROCEDENCIA: BANCO UNION S.A., CHEQUE: 1551, FECHA DE EMISION:20/05/2026</t>
  </si>
  <si>
    <t>B23911060002</t>
  </si>
  <si>
    <t>00099021001 DEP.DE CHEQ.AJENOS,RET.DE CAM.,CONCEPTO: SANCION POR FALTA,DEP.: AGENCIA NACIONAL DE HIDROCARBUROS , PROCEDENCIA: BANCO UNION S.A., CHEQUE: 8271, FECHA DE EMISION:18/05/2026</t>
  </si>
  <si>
    <t>B23911130002</t>
  </si>
  <si>
    <t>00099021001 DEP.DE CHEQ.AJENOS,RET.DE CAM.,CONCEPTO: REVERSION DE BOLETA HABER MENSUAL 04/2026,DEP.: REYNALDO YUCRA MERCADO , PROCEDENCIA: BANCO UNION S.A., CHEQUE: 230131, FECHA DE EMISION:21/05/2026</t>
  </si>
  <si>
    <t>B23911160002</t>
  </si>
  <si>
    <t>00099021001 DEP.DE CHEQ.AJENOS,RET.DE CAM.,CONCEPTO: DEV. SUELDO DE FEBRERO 2026,DEP.: WILSON MENDIETA ROMERO , PROCEDENCIA: BANCO UNION S.A., CHEQUE: 230133, FECHA DE EMISION:21/05/2026/DJBR</t>
  </si>
  <si>
    <t>B23911190002</t>
  </si>
  <si>
    <t>00099021001 DEP.DE CHEQ.AJENOS,RET.DE CAM.,CONCEPTO: DEV. POR DPH POR LOS MESES JUNIO Y JULIO,DEP.: CINTYA ROCHA CASTRO , PROCEDENCIA: BANCO UNION S.A., CHEQUE: 230134, FECHA DE EMISION:21/05/2026</t>
  </si>
  <si>
    <t>B23911200002</t>
  </si>
  <si>
    <t>00221022001 DEP.DE CHEQ.AJENOS,RET.DE CAM.,CONCEPTO: MULTA FORM M-02,DEP.: NELSON MANUEL GONZALES MAMANI , PROCEDENCIA: BANCO UNION S.A., CHEQUE: 230135, FECHA DE EMISION:21/05/2026</t>
  </si>
  <si>
    <t>B23911220002</t>
  </si>
  <si>
    <t>00221022001 DEP.DE CHEQ.AJENOS,RET.DE CAM.,CONCEPTO: MULTA FORM. M-02,DEP.: NELSON MANUEL GONZALES MAMANI , PROCEDENCIA: BANCO UNION S.A., CHEQUE: 230136, FECHA DE EMISION:21/05/2026</t>
  </si>
  <si>
    <t>B23911240002</t>
  </si>
  <si>
    <t>00221022001 DEP.DE CHEQ.AJENOS,RET.DE CAM.,CONCEPTO: MULTA FORM. M-02,DEP.: NELSON MANUEL GONZALES MAMANI , PROCEDENCIA: BANCO UNION S.A., CHEQUE: 230137, FECHA DE EMISION:21/05/2026</t>
  </si>
  <si>
    <t>B23911260002</t>
  </si>
  <si>
    <t>00221022001 DEP.DE CHEQ.AJENOS,RET.DE CAM.,CONCEPTO: MULTA FORM. M-02,DEP.: NELSON MANUEL GONZALES MAMANI , PROCEDENCIA: BANCO UNION S.A., CHEQUE: 230138, FECHA DE EMISION:21/05/2026</t>
  </si>
  <si>
    <t>B23911280002</t>
  </si>
  <si>
    <t>00221022001 DEP.DE CHEQ.AJENOS,RET.DE CAM.,CONCEPTO: MULTA FORM. M-02,DEP.: NELSON MANUEL GONZALES MAMANI , PROCEDENCIA: BANCO UNION S.A., CHEQUE: 230139, FECHA DE EMISION:21/05/2026</t>
  </si>
  <si>
    <t>B23911290002</t>
  </si>
  <si>
    <t>00221022001 DEP.DE CHEQ.AJENOS,RET.DE CAM.,CONCEPTO: DEPÓSITO,DEP.: CELIA BALLESTEROS MARCANI , PROCEDENCIA: BANCO UNION S.A., CHEQUE: 230140, FECHA DE EMISION:21/05/2026</t>
  </si>
  <si>
    <t>B23911310002</t>
  </si>
  <si>
    <t>00383012001 DEP.DE CHEQ.AJENOS,RET.DE CAM.,CONCEPTO: REEMBOLSO PARA LA AGENCIA BOLIVIANA DE CORREOS,DEP.: CAJA DE SALUD CORDES , PROCEDENCIA: BANCO UNION S.A., CHEQUE: 63503, FECHA DE EMISION:15/05/2026</t>
  </si>
  <si>
    <t>B23911320002</t>
  </si>
  <si>
    <t>00221022001 DEP.DE CHEQ.AJENOS,RET.DE CAM.,CONCEPTO: DEPÓSITO,DEP.: YESSICA MATILDE BALLESTEROS DELGADO , PROCEDENCIA: BANCO UNION S.A., CHEQUE: 230141, FECHA DE EMISION:21/05/2026</t>
  </si>
  <si>
    <t>B23911340002</t>
  </si>
  <si>
    <t>00221022001 DEP.DE CHEQ.AJENOS,RET.DE CAM.,CONCEPTO: TRAMITE M-02 FUERA DE PLAZO,DEP.: YESSICA MATILDE BALLESTEROS DELGADO , PROCEDENCIA: BANCO UNION S.A., CHEQUE: 230142, FECHA DE EMISION:21/05/2026</t>
  </si>
  <si>
    <t>B23911350002</t>
  </si>
  <si>
    <t>00081011101 DEP.DE CHEQ.AJENOS,RET.DE CAM.,CONCEPTO: REEMBOLSO AL MINISTERIO DE OBRAS PUBLICAS SERVICIO Y VIVIENDA,DEP.: CAJA DE SALUD CORDES , PROCEDENCIA: BANCO UNION S.A., CHEQUE: 62915, FECHA DE EMISION:27/04/2026</t>
  </si>
  <si>
    <t>B23911380002</t>
  </si>
  <si>
    <t>00099021001 DEP.DE CHEQ.AJENOS,RET.DE CAM.,CONCEPTO: DEV. DE BOLETA,DEP.: ANGELICA ALMENDRAS TORCA , PROCEDENCIA: BANCO UNION S.A., CHEQUE: 230143, FECHA DE EMISION:21/05/2026</t>
  </si>
  <si>
    <t>B23911440002</t>
  </si>
  <si>
    <t>00221022001 DEP.DE CHEQ.AJENOS,RET.DE CAM.,CONCEPTO: DEPÓSITO,DEP.: ANA EDIT JANCO FLOREZ , PROCEDENCIA: BANCO UNION S.A., CHEQUE: 230145, FECHA DE EMISION:21/05/2026</t>
  </si>
  <si>
    <t>B23911400002</t>
  </si>
  <si>
    <t>00099021001 DEP.DE CHEQ.AJENOS,RET.DE CAM.,CONCEPTO: DEVOLUCION DEPÓSITO ERRONEO - MINISTERIO DE OBRAS PUBLICAS Y VIVIENDA,DEP.: CAJA DE SALUD CORDES , PROCEDENCIA: BANCO UNION S.A., CHEQUE: 62920, FECHA DE EMISION:28/04/2026</t>
  </si>
  <si>
    <t>B23911420002</t>
  </si>
  <si>
    <t>00221022001 DEP.DE CHEQ.AJENOS,RET.DE CAM.,CONCEPTO: FORM. M-02 FUERA DE PLAZO,DEP.: IVANA LEONOR MITA GARECA , PROCEDENCIA: BANCO UNION S.A., CHEQUE: 230144, FECHA DE EMISION:21/05/2026</t>
  </si>
  <si>
    <t>B23911460002</t>
  </si>
  <si>
    <t>00099021001 DEP.DE CHEQ.AJENOS,RET.DE CAM.,CONCEPTO: DEV. SUELDOS Y SALARIOS,DEP.: ELMER TERCEROS LEDEZMA , PROCEDENCIA: BANCO UNION S.A., CHEQUE: 230146, FECHA DE EMISION:21/05/2026</t>
  </si>
  <si>
    <t>B23911470002</t>
  </si>
  <si>
    <t>00221022001 DEP.DE CHEQ.AJENOS,RET.DE CAM.,CONCEPTO: MULTA FUERA DE PLAZO,DEP.: OLGA YELIMAR ALCOBA ECHALAR , PROCEDENCIA: BANCO UNION S.A., CHEQUE: 230147, FECHA DE EMISION:21/05/2026</t>
  </si>
  <si>
    <t>B23911490002</t>
  </si>
  <si>
    <t>00099021001 DEP.DE CHEQ.AJENOS,RET.DE CAM.,CONCEPTO: DEVOLUCION,DEP.: EDGAR ASCENCIO MOLLO VILLCA , PROCEDENCIA: BANCO UNION S.A., CHEQUE: 230148, FECHA DE EMISION:21/05/2026</t>
  </si>
  <si>
    <t>B23911580002</t>
  </si>
  <si>
    <t>00342012001 DEP.DE CHEQ.AJENOS,RET.DE CAM.,CONCEPTO: REEMBOLSO POR INCAPACIDAD TEMPORAL,DEP.: CAJA DE SALUD CORDES , PROCEDENCIA: BANCO UNION S.A., CHEQUE: 62097, FECHA DE EMISION:18/05/2026</t>
  </si>
  <si>
    <t>B23911590002</t>
  </si>
  <si>
    <t>00342012001 DEP.DE CHEQ.AJENOS,RET.DE CAM.,CONCEPTO: REEMBOLSO POR INCAPACIDAD TEMPORAL,DEP.: CAJA DE SALUD CORDES , PROCEDENCIA: BANCO UNION S.A., CHEQUE: 61370, FECHA DE EMISION:18/05/2026</t>
  </si>
  <si>
    <t>Q24360510002</t>
  </si>
  <si>
    <t>NUMERO DE LIBRETA CUT: 00041267003 OPERACIÓN E18 TRANSFERENCIA DEL SISTEMA FINANCIERO A LA CUT PAGO POR EJECUCION DE GARANTIA PRIMER REQUERIMIENTO DE SUR ENERGY EJECUTORA PROYECTO MOJORAMIENTO Y AMPLIACION DEL SISTEMA DE ALCANTARILLADO SANITARIO Y PLANTA DE TRATAMIENTO DE AGUAS RESIDUALES DE ACHAC</t>
  </si>
  <si>
    <t>Q24361350002</t>
  </si>
  <si>
    <t>NUMERO DE LIBRETA CUT: LIB.00514012004 OPERACIÓN E75 TRANSFERENCIA DE LA CUENTA FISCAL BUN A LA CUT EN MN TRANSF. DE FDOS.SG.SOL. ENDE CITE: ENDE-DEEM-5/54-26 CUNETA CUTE 3987 LIBRETA NÂ°00514012004</t>
  </si>
  <si>
    <t>Q24363210002</t>
  </si>
  <si>
    <t>NUMERO DE LIBRETA CUT: 00099021001 OPERACIÓN E18 TRANSFERENCIA DEL SISTEMA FINANCIERO A LA CUT TRANSFERENCIA DE FONDOS PARA PERCEPCION DE LOS REEMBOLSOS REALIZADOS POR EL BDP S.A.M. A LA CUENTA FIDUCIARIA POR CONCEPTO INTERESES DEL FIDEICOMISO PARA PROMOVER LA RECONSTRUCCION ECONOMICA Y PRODUCTIVA</t>
  </si>
  <si>
    <t>Q24363280002</t>
  </si>
  <si>
    <t>NUMERO DE LIBRETA CUT: 00099021001 OPERACIÓN E18 TRANSFERENCIA DEL SISTEMA FINANCIERO A LA CUT Traspaso de la gestora publica de la seguridad social</t>
  </si>
  <si>
    <t>Q24363320002</t>
  </si>
  <si>
    <t>NUMERO DE LIBRETA CUT: 00099021001 OPERACIÓN E18 TRANSFERENCIA DEL SISTEMA FINANCIERO A LA CUT Traspaso Gestora publica de la seguridad Social</t>
  </si>
  <si>
    <t>Q24363400002</t>
  </si>
  <si>
    <t>NUMERO DE LIBRETA CUT: 00099021001 OPERACIÓN E18 TRANSFERENCIA DEL SISTEMA FINANCIERO A LA CUT TRANSFERENCIA DE FONDOS RESTITUCION ANTICIPADA DE RECURSOS AL TGN A SOLICITUD DE FIDEICOMISO FIREPRO-INVERSIONES</t>
  </si>
  <si>
    <t>S11543860002</t>
  </si>
  <si>
    <t>||TRANSFERENCIA DE RECURSOS A LA FUNDACION CULTURAL BCB P/PAGO CERTIFICADOS DE AVANCE DE OBRA Y SUPERVISION N°30 (CAO N°30-CAS N°30) PROY.CONST.EDIF.ARCHIVO Y BIBLIOTECA NAL.DE BOLIVIA-ABNB-SUCRE,S/G FC-BCB.PDCIA.EXT N°178/2026 Y BCB-SPCG-INF-2026-9 (BCB-HRE-TGL-2026-7752) TRANSF.LIBRETA N°00293054202-FC-BCB CONST.EDIF.ARCHIVO Y BIBLIOTECA NACIONALES DE BOLIVIA-ABNB-SUCRE</t>
  </si>
  <si>
    <t>G35858110002</t>
  </si>
  <si>
    <t>TRANSFERENCIA DEL EXTERIOR SEGUN SWIFT NO.5833-5810 DE FECHA 21/05/2026 ORDENANTE: FERTILIZANTES DEL SUR SAC, FECHA VALOR 21/05/2026 REF:PAGO ORDEN DE VENTA GOP DVE 0066 ODV 26 VEX LIB. 00597012001 RECURSOS PROPIOS VENTAS YLB</t>
  </si>
  <si>
    <t>S11544410003</t>
  </si>
  <si>
    <t>'TRANSFERENCIA'||RECIBIDA DEL EXTERIOR SEGÚN MENSAJE SWIFT N°5803-5802 (REM EXT) DE FECHA 21-05-2026 POR DESEMBOLSO DE FONPLATA PRESTAMO BOL 33/2019 VALOR 20-05-2026 LIBRETA N° 00291012002 ABC-RECURSOS PROPIOS REF.: ÚTILES DE ESCRITORIO</t>
  </si>
  <si>
    <t>G35858120001</t>
  </si>
  <si>
    <t>COBRO COSTOS DE PAPELERIA SEGUN TRANSFERENCIA DEL EXTERIOR POR ORDEN DE FERTILIZANTES DEL SUR SAC, FECHA VALOR 21/05/2026 REF:PAGO ORDEN DE VENTA GOP DVE 0066 ODV 26 VEX LIB. 00597032001 YLB-COMERCIALIZACION DE DIVERSAS SALES</t>
  </si>
  <si>
    <t>G35858100001</t>
  </si>
  <si>
    <t>COBRO COSTOS DE PAPELERIA SEGUN TRANSFERENCIA DEL EXTERIOR POR ORDEN DE GAS BRIDGE COMERCIALIZADORA S., FECHA VALOR 20/05/2026 LIB. 00513012007 YPFB - RECURSOS NACIONALIZACIÓN</t>
  </si>
  <si>
    <t>G35858080001</t>
  </si>
  <si>
    <t>COBRO COSTOS DE PAPELERIA SEGUN TRANSFERENCIA DEL EXTERIOR POR ORDEN DE DEAL COMERCIALIZADORA DE GAS N (BRAZIL-CAMPO GRANDE) FECHA VALOR 21/05/2026 REF.: GAS NATURAL (UPP260521ADGF93C TRN/20260521-00244439) LIB. 00513012007 YPFB - RECURSOS NACIONALIZACIÓN</t>
  </si>
  <si>
    <t>G35858060001</t>
  </si>
  <si>
    <t>COBRO COSTOS DE PAPELERIA SEGUN TRANSFERENCIA DEL EXTERIOR POR ORDEN DE MTX COMERCIALIZADORA DE GAS LTDA. (BR/SALVADOR) FECHA VALOR 20/05/2026 REF.: CRED INV/EXB MTXF2 03/26 (01532696948 TRN/20260520-00365549) LIB. 00513012007 YPFB - RECURSOS NACIONALIZACIÓN</t>
  </si>
  <si>
    <t>G35858040001</t>
  </si>
  <si>
    <t>COBRO COSTOS DE PAPELERIA SEGUN TRANSFERENCIA DEL EXTERIOR POR ORDEN DE COMPANHIA MATO-GROSSENSE DE GAS - MTGAS (CUIABA-MT) FECHA VALOR 21/05/2026 REF.: GAS NATURAL (2026052100370731 TRN/20260521-00313084) LIB. 00513012007 YPFB - RECURSOS NACIONALIZACIÓN</t>
  </si>
  <si>
    <t>G35858020001</t>
  </si>
  <si>
    <t>COBRO COSTOS DE PAPELERIA SEGUN TRANSFERENCIA DEL EXTERIOR POR ORDEN DE TRAFIGURA PTE LTD (SINGAPORE) FECHA VALOR 21/05/2026 REF.: CRED GAS NATURAL (260521183084 TRN/20260521-00327902) LIB. 00513012007 YPFB - RECURSOS NACIONALIZACIÓN</t>
  </si>
  <si>
    <t>J06759880002</t>
  </si>
  <si>
    <t>A:00599012001 DEPOSITO DE GABRIEL QUISBERT , POR MORA GENERADA EN LA FACTURA N° 8349289 DE ELFEC ABRIL 2026.</t>
  </si>
  <si>
    <t>J06759890002</t>
  </si>
  <si>
    <t>A:00599042001 DESCARGO DE FONDOS EN AVANCE DE MARIANELA BURGOA VARGAS ENTREGADOS MEDIAN TE C31 CIP N° 48, SE ADJUNTA DEPOSITO DE FECHA 09/02/2026.</t>
  </si>
  <si>
    <t>J06759900002</t>
  </si>
  <si>
    <t>A:00599012001 DEPOSITO POR CONCEPTO DE DEVOLUCION DEL 13% IVA DE LA FACTURA NO DECLARADA N° 7585945 DE ELFEC CORRESPONDIENTE AL MES DE MARZO DE 2026 DE ENTRE RIOS.</t>
  </si>
  <si>
    <t>J06759910002</t>
  </si>
  <si>
    <t>A:00599012001 DEPOSITO DE GABRIEL QUISBERT VARGAS , POR MORA GENERADA EN LA FACTURA N° 7585945 DE ELFEC MARZO 2026.</t>
  </si>
  <si>
    <t>J06759950002</t>
  </si>
  <si>
    <t>A:00599072001 DEPOSITO POR MORA EN EL PAGO DE LA FACTURA N° 8850848 DE ELFEC MES DDE ABRIL 2026 DE VILLA 14 DE SEPTIEMBRE.</t>
  </si>
  <si>
    <t>S11545250001</t>
  </si>
  <si>
    <t>'COBRO DE'||ÚTILES DE ESCRITORIO POR EL COMPROBANTE NRO. 1154524 DE LA FECHA, EN ATENCIÓN A NOTA YPFB/GAFC-733/DFC/URTE-205/2026 DE FECHA 09/04/2026 (HRE-TGL-2026-6021) ENVIADO POR YACIMIENTOS PETROLÍFEROS FISCALES BOLIVIANOS. (SECTOR PÚBLICO). DÉBITO DE LA LIBRETA 00513022001 YPFB-OPERACIONES, REPOSICIÓN DE ÚTILES DE ESCRITORIO.</t>
  </si>
  <si>
    <t>S11545320003</t>
  </si>
  <si>
    <t>||TRANSFERENCIA DE FONDOS S/G MENSAJE SWIFT NRO. 5848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t>
  </si>
  <si>
    <t>S11544380003</t>
  </si>
  <si>
    <t>||TRANSFERENCIA DE FONDOS S/G MENSAJE SWIFT N°. 5834 Y 5811, EN ATENCIÓN A NOTA: DGAC/DAF/FIN/NE-0031/26 DE FECHA 9/02/2026 (HRE-TGL-2026-2685), ENVIADO POR LA DIRECCIÓN GENERAL DE AERONÁUTICA CIVIL (SECTOR PÚBLICO). DÉBITO DE LA LIBRETA 00117012001 DGAC, REPOSICIÓN DE ÚTILES DE ESCRITORIO.</t>
  </si>
  <si>
    <t>S11545010003</t>
  </si>
  <si>
    <t>||TRANSFERENCIA DE FONDOS SEGÚN MENSAJE SWIFT NRO 5847, EN ATENCIÓN A CORREO ELECTRÓNICO DE LA FECHA Y NOTA CITE: DGAC/DAF/FIN/NE-0031/26 DE FECHA 09/02/2026 (HRE-TGL-2685) ENVIADO POR LA DIRECCIÓN GENERAL DE AERONAUTICA CIVIL (SECTOR PÚBLICO). DEBITO DE LA LIBRETA 00117012001 DE LA DGAC, REPOSICIÓN DE ÚTILES DE ESCRITORIO</t>
  </si>
  <si>
    <t>S11544390003</t>
  </si>
  <si>
    <t>||TRANSFERENCIA DE FONDOS S/G MENSAJES SWIFT NRO. 5835 Y 5812 EN ATENCIÓN A NOTA CITE: CAR/DGE-DNAF N°0025/2026 DE FECHA 28/01/2026 (HRE-TGL-2026-1689) ENVIADA POR NAVEGACIÓN AÉREA Y AEROPUERTOS BOLIVIANOS (NAABOL)(SECTOR PÚBLICO). DÉBITO DE LA LIBRETA 00389012001 NAABOL-ADMINISTRACIÓN CENTRAL, REPOSICIÓN DE ÚTILES DE ESCRITORIO.</t>
  </si>
  <si>
    <t>S11544640003</t>
  </si>
  <si>
    <t>||REGULARIZACIÓN DE NUESTRA OPERACIÓN NRO. 1154372 DE FECHA 20/05/2026,SEGÚN CORREO ELECTRONICO DE LA FECHA Y NOTA CITE CAR/DGE-DNAF N°0025/2026 DE FECHA. 28/01/2025 (HRE-TGL-1689) ENVIADO POR NAABOL (SECTOR PÚBLICO). DEBITO DE LA LIBRETA 00389012001 NAABOL-ADMINISTRACION, COBRO DE ÚTILES DE ESCRITORIO</t>
  </si>
  <si>
    <t>S11544810003</t>
  </si>
  <si>
    <t>||TRANSFERENCIA DE FONDOS S/G MENSAJE SWIFT N°. 5850 Y 5849, EN ATENCIÓN A NOTA: DGAC/DAF/FIN/NE-0031/26 DE FECHA 9/02/2026 (HRE-TGL-2026-2685), ENVIADO POR LA DIRECCIÓN GENERAL DE AERONÁUTICA CIVIL (SECTOR PÚBLICO) DÉBITO DE LA LIBRETA 00117012001 DGAC, REPOSICIÓN DE ÚTILES DE ESCRITORIO.</t>
  </si>
  <si>
    <t>S11545430001</t>
  </si>
  <si>
    <t>COBRO DE||ÚTILES DE ESCRITORIO POR EL REGISTRO DE 3 COMPROBANTES CONTABLES DE LA FECHA. EN ATENCIÓN A NOTA YLB-PEE-0625/2026 DE LA FECHA, ENVIADO POR YACIMIENTOS DE LITIO BOLIVIANOS DEBITO DE LA CUENTA N°3987- LIBRETA N°00597012001-RECURSOS PROPIOS VENTAS YLB, REPOSICIÓN DE ÚTILES</t>
  </si>
  <si>
    <t>O23913350002</t>
  </si>
  <si>
    <t>00099021001 DEPOSITO DE EFECTIVO, DEPOSITANTE: OSCAR PATRICIO VELASQUEZ LOPEZ, CONCEPTO: REVERSION NO EJECUTADO DE COMBUSTIBLE ELECCIONES 2DA VUELTA PREV. 88266, CUENTA DE DEPOSITO: CUENTA UNICA DEL TESORO</t>
  </si>
  <si>
    <t>O23913390002</t>
  </si>
  <si>
    <t>00099021001 DEPOSITO DE EFECTIVO, DEPOSITANTE: MARIA KHALINE MORENO CARDENAS, CONCEPTO: DEVOLUCION DE VIATICOS GASTOS DE REPRESENTACION, CUENTA DE DEPOSITO: CUENTA UNICA DEL TESORO/DJBR</t>
  </si>
  <si>
    <t>O23913400002</t>
  </si>
  <si>
    <t>00221022001 DEPOSITO DE EFECTIVO, DEPOSITANTE: COMERCIALIZADORA DE MINERALES GONTORO MIN SRL, CONCEPTO: MULTA POR FUERA DE PLAZO, CUENTA DE DEPOSITO: CUENTA UNICA DEL TESORO</t>
  </si>
  <si>
    <t>O23913430002</t>
  </si>
  <si>
    <t>00099021001 DEPOSITO DE EFECTIVO, DEPOSITANTE: JUAN ENRIQUE CHAVEZ FLORES, CONCEPTO: REVERSION DE COMBUSTIBLE DEL BATING III GENERAL PANDO, CUENTA DE DEPOSITO: CUENTA UNICA DEL TESORO/DJBR</t>
  </si>
  <si>
    <t>O23913490002</t>
  </si>
  <si>
    <t>00099021001 DEPOSITO DE EFECTIVO, DEPOSITANTE: MARIA TERESA OLMOS ANGULO, CONCEPTO: REVERSION DE BOLETA HABER MENSUAL, CUENTA DE DEPOSITO: CUENTA UNICA DEL TESORO</t>
  </si>
  <si>
    <t>O23913690002</t>
  </si>
  <si>
    <t>00099021001 DEPOSITO DE EFECTIVO, DEPOSITANTE: R-5 MY-VERGARA, CONCEPTO: ELECCIONES SUB NACIONALES SEGUNDA VUELTA, CUENTA DE DEPOSITO: CUENTA UNICA DEL TESORO</t>
  </si>
  <si>
    <t>O23913710002</t>
  </si>
  <si>
    <t>00383012001 DEPOSITO DE EFECTIVO, DEPOSITANTE: COLLECTION S.R.L., CONCEPTO: NOTA DE COBRANZA - PERIODO DICIEMBRE GESTION 2025, CUENTA DE DEPOSITO: CUENTA UNICA DEL TESORO</t>
  </si>
  <si>
    <t>O23913790002</t>
  </si>
  <si>
    <t>00221022001 DEPOSITO DE EFECTIVO, DEPOSITANTE: EMPRESA MINERA MANQUIRI S.A., CONCEPTO: FORMULARIO M02 - SEGUNDA QUINCENA DE ENERO 2026, CUENTA DE DEPOSITO: CUENTA UNICA DEL TESORO</t>
  </si>
  <si>
    <t>O23913800002</t>
  </si>
  <si>
    <t>00221022001 DEPOSITO DE EFECTIVO, DEPOSITANTE: EMPRESA MINERA MANQUIRI S.A., CONCEPTO: FORMULARIO M02 - PRIMERA QUINCENA DE FEBRERO 2026, CUENTA DE DEPOSITO: CUENTA UNICA DEL TESORO</t>
  </si>
  <si>
    <t>O23913830002</t>
  </si>
  <si>
    <t>00221022001 DEPOSITO DE EFECTIVO, DEPOSITANTE: EMPRESA MINERA MANQUIRI S.A., CONCEPTO: FORMULARIO M02 - SEGUNDA QUINCENA DE FEBRERO 2026, CUENTA DE DEPOSITO: CUENTA UNICA DEL TESORO</t>
  </si>
  <si>
    <t>O23913860002</t>
  </si>
  <si>
    <t>00221022001 DEPOSITO DE EFECTIVO, DEPOSITANTE: EMPRESA MINERA MANQUIRI S.A., CONCEPTO: FORMULARIO M02 - PRIMERA QUINCENA DE MARZO 2026, CUENTA DE DEPOSITO: CUENTA UNICA DEL TESORO</t>
  </si>
  <si>
    <t>O23913890002</t>
  </si>
  <si>
    <t>00221022001 DEPOSITO DE EFECTIVO, DEPOSITANTE: EMPRESA MINERA MANQUIRI S.A., CONCEPTO: FORMULARIO M02 - SEGUNDA QUINCENA DE MARZO 2026, CUENTA DE DEPOSITO: CUENTA UNICA DEL TESORO</t>
  </si>
  <si>
    <t>O23913920002</t>
  </si>
  <si>
    <t>00221022001 DEPOSITO DE EFECTIVO, DEPOSITANTE: EMPRESA MINERA MANQUIRI S.A., CONCEPTO: FORMULARIO M02 - PRIMERA QUINCENA DE ABRIL 2026, CUENTA DE DEPOSITO: CUENTA UNICA DEL TESORO</t>
  </si>
  <si>
    <t>O23913940002</t>
  </si>
  <si>
    <t>00221022001 DEPOSITO DE EFECTIVO, DEPOSITANTE: EMPRESA MINERA MANQUIRI S.A., CONCEPTO: FORMULARIO M02 - SEGUNDA QUINCENA DE ABRIL 2026, CUENTA DE DEPOSITO: CUENTA UNICA DEL TESORO</t>
  </si>
  <si>
    <t>O23913990002</t>
  </si>
  <si>
    <t>00221022001 DEPOSITO DE EFECTIVO, DEPOSITANTE: SAN LUCAS SA, CONCEPTO: FUERA DE PLAZO, CUENTA DE DEPOSITO: CUENTA UNICA DEL TESORO</t>
  </si>
  <si>
    <t>O23913980002</t>
  </si>
  <si>
    <t>00099021001 DEPOSITO DE EFECTIVO, DEPOSITANTE: CESAR AUGUSTO ORELLANA LOZADA, CONCEPTO: DEVOLUCION DE PASAJES, CUENTA DE DEPOSITO: CUENTA UNICA DEL TESORO/DJBR</t>
  </si>
  <si>
    <t>O23914000002</t>
  </si>
  <si>
    <t>O23914010002</t>
  </si>
  <si>
    <t>O23914020002</t>
  </si>
  <si>
    <t>O23914030002</t>
  </si>
  <si>
    <t>O23914040002</t>
  </si>
  <si>
    <t>O23914050002</t>
  </si>
  <si>
    <t>O23914070002</t>
  </si>
  <si>
    <t>O23914080002</t>
  </si>
  <si>
    <t>O23914090002</t>
  </si>
  <si>
    <t>O23914100002</t>
  </si>
  <si>
    <t>O23914110002</t>
  </si>
  <si>
    <t>O23914120002</t>
  </si>
  <si>
    <t>O23914140002</t>
  </si>
  <si>
    <t>00046171101 DEPOSITO DE EFECTIVO, DEPOSITANTE: LABORATORIOS VITA S.A., CONCEPTO: SANCION PECUNIARIA, CUENTA DE DEPOSITO: CUENTA UNICA DEL TESORO</t>
  </si>
  <si>
    <t>O23914150002</t>
  </si>
  <si>
    <t>00221012001 DEPOSITO DE EFECTIVO, DEPOSITANTE: MINERA SALINAS O´CONNOR, CONCEPTO: M02 FUERA DE PLAZO, CUENTA DE DEPOSITO: CUENTA UNICA DEL TESORO</t>
  </si>
  <si>
    <t>O23914170002</t>
  </si>
  <si>
    <t>O23914230002</t>
  </si>
  <si>
    <t>00099021001 DEPOSITO DE EFECTIVO, DEPOSITANTE: REINALDO COLQUE LEA, CONCEPTO: DEVOLUCION DE SUELDO DE ENERO 2026, CUENTA DE DEPOSITO: CUENTA UNICA DEL TESORO</t>
  </si>
  <si>
    <t>O23914410002</t>
  </si>
  <si>
    <t>00099021001 DEPOSITO DE EFECTIVO, DEPOSITANTE: JEFFERSON EMANUEL SANCHEZ GONZALES, CONCEPTO: REVERSION DE COMBUSTIBLE DE LAS ELECCIONES SUBNACIONALES (2DA VUELTA) DEL RI-15 &amp;quot;JUNIN&amp;quot;, CUENTA DE DEPOSITO: CUENTA UNICA DEL TESORO</t>
  </si>
  <si>
    <t>B23913600002</t>
  </si>
  <si>
    <t>00578012002 DEP.DE CHEQ.AJENOS,RET.DE CAM.,CONCEPTO: REVERSION,DEP.: BOA , PROCEDENCIA: BANCO UNION S.A., CHEQUE: 21503, FECHA DE EMISION:22/05/2026</t>
  </si>
  <si>
    <t>B23913620002</t>
  </si>
  <si>
    <t>00578012002 DEP.DE CHEQ.AJENOS,RET.DE CAM.,CONCEPTO: REVERSION,DEP.: BOA , PROCEDENCIA: BANCO UNION S.A., CHEQUE: 21502, FECHA DE EMISION:22/05/2026</t>
  </si>
  <si>
    <t>J06760720002</t>
  </si>
  <si>
    <t>A:00373024104 A: 00373024104 Transferencia de recursos de acuerdo al Informe CITE: MEFP/VTCP/DGPOT/UPCFTGN/INF/ Nº30/2026 para transferencia de recursos a favor de las UNIBOL al mes de abril 2026 (H.R.2026-00564-D).</t>
  </si>
  <si>
    <t>J06760730002</t>
  </si>
  <si>
    <t>A:00373024101 A: 00373024101 Transferencia de recursos de acuerdo al Informe CITE: MEFP/VTCP/DGPOT/UPCFTGN/ INF/Nº29/2026 para transferencia de recursos por gastos de funcionamiento del FDI, abril 2026 (H.R.2026-00628-D).</t>
  </si>
  <si>
    <t>G35865330001</t>
  </si>
  <si>
    <t>COBRO COSTOS DE PAPELERIA SEGUN TRANSFERENCIA DEL EXTERIOR POR ORDEN DE DEAL COMERCIALIZADORA DE GAS N (BRAZIL-CAMPO GRANDE) FECHA VALOR 21/05/2026 REF.: GAS NATURAL (UPP260521DP70LA9 TRN/20260521-00364426) LIB. 00513012007 YPFB - RECURSOS NACIONALIZACIÓN</t>
  </si>
  <si>
    <t>Q24368770002</t>
  </si>
  <si>
    <t>NUMERO DE LIBRETA CUT: 00099021001 OPERACIÓN E18 TRANSFERENCIA DEL SISTEMA FINANCIERO A LA CUT TRANSFERENCIA EN ATENCION A LA NOTA MSYD/BJA/CE/82/2026 SE EFECTUA LA DEVOLUCION DE FONDOS DEL BONO JUANA AZURDUY POR 109 CASOS RECHAZADOS DEL PROCESO DE ABONO A CUENTA DE FECHA 13/05/2026.</t>
  </si>
  <si>
    <t>G35871360001</t>
  </si>
  <si>
    <t>COBRO COSTOS DE PAPELERIA SEGUN TRANSFERENCIA DEL EXTERIOR POR ORDEN DE TRAFIGURA PTE LTD, FECHA VALOR 22/05/2026 REF:GAS NATURAL LIB. 00513012007 YPFB - RECURSOS NACIONALIZACIÓN</t>
  </si>
  <si>
    <t>G35871380001</t>
  </si>
  <si>
    <t>COBRO COSTOS DE PAPELERIA SEGUN TRANSFERENCIA DEL EXTERIOR POR ORDEN DE DEAL COMERCIALIZADORA DE GAS N (BRAZIL-CAMPO GRANDE) FECHA VALOR 22/05/2026 REF.: GAS NATURAL (5784180.22518 TRN/20260522-00386956) LIB. 00513012007 YPFB - RECURSOS NACIONALIZACIÓN</t>
  </si>
  <si>
    <t>S11546040003</t>
  </si>
  <si>
    <t>||TRANSFERENCIA DE FONDOS S/G MENSAJE SWIFT N°. 5855 Y 5853, EN ATENCIÓN A NOTA: DGAC/DAF/FIN/NE-0031/26 DE FECHA 9/02/2026 (HRE-TGL-2026-2685), ENVIADO POR LA DIRECCIÓN GENERAL DE AERONÁUTICA CIVIL (SECTOR PÚBLICO). DÉBITO DE LA LIBRETA 00117012001 DGAC, REPOSICIÓN DE ÚTILES DE ESCRITORIO.</t>
  </si>
  <si>
    <t>S11546140003</t>
  </si>
  <si>
    <t>||TRANSFERENCIA DE FONDOS SEGÚN MENSAJES SWIFT NROS. 5883 Y 5884, EN ATENCION A NOTA CITE: DGAC/DAF/FIN/NE-0031/26 DE FECHA 09/02/2026 (HRE-TGL-2685) ENVIADO POR LA DIRECCIÓN GENERAL DE AERONAUTICA CIVIL (SECTOR PÚBLICO). DEBITO DE LA LIBRETA 00117012001 DE LA DGAC, REPOSICIÓN DE ÚTILES DE ESCRITORIO</t>
  </si>
  <si>
    <t>G35872900003</t>
  </si>
  <si>
    <t>TRANSFERENCIA RECIBIDA DEL EXTERIOR SEGÚN MENSAJES SWIFT NOS. 5871-5859 (REM.EXT.) DE FECHA 22/05/2026 POR DESEMBOLSO DE CAF PRÉSTAMO CFA012050 PROGRAMA CONSTRUCCIÓN PUENTES Y ACCESOS 00291012002 ABC-RECURSOS PROPIOS REF.: UTILES DE ESCRITORIO</t>
  </si>
  <si>
    <t>S11546320001</t>
  </si>
  <si>
    <t>'COBRO DE'||ÚTILES DE ESCRITORIO POR EL COMPROBANTE NRO. 1154630 DE LA FECHA, EN ATENCIÓN A NOTA YPFB/GAFC-733/DFC/URTE-205/2026 DE FECHA 09/04/2026 (HRE-TGL-2026-6021) ENVIADO POR YACIMIENTOS PETROLÍFEROS FISCALES BOLIVIANOS. (SECTOR PÚBLICO). DÉBITO DE LA LIBRETA 00513022001 YPFB-OPERACIONES, REPOSICIÓN DE ÚTILES DE ESCRITORIO.</t>
  </si>
  <si>
    <t>S11546360001</t>
  </si>
  <si>
    <t>'COBRO DE'||ÚTILES DE ESCRITORIO POR EL COMPROBANTE NRO. 1154635 DE LA FECHA SEGÚN NOTA CITE: YPFB/GAFC-733/DFC/URTE-205/2026 DE FECHA 09/04/2026 (HRE-TGL-2025-6021) ENVIADO POR YACIMIENTOS PETROLÍFEROS FISCALES BOLIVIANOS. (SECTOR PÚBLICO). DÉBITO DE LA LIBRETA N° 00513022001 DE YPFB-OPERACIONES, REPOSICIÓN DE ÚTILES DE ESCRITORIO.</t>
  </si>
  <si>
    <t>O23916010002</t>
  </si>
  <si>
    <t>00548132001 DEPOSITO DE EFECTIVO, DEPOSITANTE: RENAN JIMENEZ BRAÑEZ, CONCEPTO: RETENCION DEL 13% VIATICOS, CUENTA DE DEPOSITO: CUENTA UNICA DEL TESORO</t>
  </si>
  <si>
    <t>O23916170002</t>
  </si>
  <si>
    <t>00221022001 DEPOSITO DE EFECTIVO, DEPOSITANTE: EMPRESA MINERA GROUD METALS, CONCEPTO: FORMULARIO FUERA DE PLAZO M-02, CUENTA DE DEPOSITO: CUENTA UNICA DEL TESORO</t>
  </si>
  <si>
    <t>O23916180002</t>
  </si>
  <si>
    <t>O23916340002</t>
  </si>
  <si>
    <t>00099021001 DEPOSITO DE EFECTIVO, DEPOSITANTE: MARCO ANTONIO CACERES QUISBERT, CONCEPTO: PAGO SE SERVICIOS BASICOS (AGUA) MES MARZO, CUENTA DE DEPOSITO: CUENTA UNICA DEL TESORO/DJBR</t>
  </si>
  <si>
    <t>O23916450002</t>
  </si>
  <si>
    <t>00099021001 DEPOSITO DE EFECTIVO, DEPOSITANTE: MARIA SOLEDAD CHINO MAMANI CI 6785524 LP, CONCEPTO: DEVOLUCION CONTRATO DGSU-016/2018 DE LA EX-BECARIA MARIA SOLEDAD CHINO MAMANI, CUENTA DE DEPOSITO: CUENTA UNICA DEL TESORO</t>
  </si>
  <si>
    <t>O23916490002</t>
  </si>
  <si>
    <t>00599042001 DEPOSITO DE EFECTIVO, DEPOSITANTE: RUTH YANA CARLO, CONCEPTO: DEVOLUCION DE FONDOS NO EJECUTADOS DE GASTOS DE COMBUSTIBLES I/2026-03297, CUENTA DE DEPOSITO: CUENTA UNICA DEL TESORO</t>
  </si>
  <si>
    <t>B23916100002</t>
  </si>
  <si>
    <t>00290012001 DEP.DE CHEQ.AJENOS,RET.DE CAM.,CONCEPTO: OTROS INGRESOS,DEP.: SIN ( SERVICIO DE IMPUESTOS NACIONALES ) , PROCEDENCIA: BANCO UNION S.A., CHEQUE: 8532, FECHA DE EMISION:19/05/2026</t>
  </si>
  <si>
    <t>B23916120002</t>
  </si>
  <si>
    <t>00290012001 DEP.DE CHEQ.AJENOS,RET.DE CAM.,CONCEPTO: OTROS INGRESOS,DEP.: SIN ( SERVICIO DE IMPUESTOS NACIONALES ) , PROCEDENCIA: BANCO UNION S.A., CHEQUE: 8533, FECHA DE EMISION:19/05/2026</t>
  </si>
  <si>
    <t>B23916130002</t>
  </si>
  <si>
    <t>00290012001 DEP.DE CHEQ.AJENOS,RET.DE CAM.,CONCEPTO: OTROS INGRESOS,DEP.: SIN ( SERVICIO DE IMPUESTOS NACIONALES ) , PROCEDENCIA: BANCO UNION S.A., CHEQUE: 8534, FECHA DE EMISION:19/05/2026</t>
  </si>
  <si>
    <t>B23916210002</t>
  </si>
  <si>
    <t>00099021001 DEP.DE CHEQ.AJENOS,RET.DE CAM.,CONCEPTO: DEPÓSITOS DE BAJA,DEP.: CAJA DE SALUD DE LA BANCA PRIVADA , PROCEDENCIA: BANCO NACIONAL DE BOLIVIA S.A., CHEQUE: 7477322, FECHA DE EMISION:18/05/2026</t>
  </si>
  <si>
    <t>B23916270002</t>
  </si>
  <si>
    <t>00099021001 DEP.DE CHEQ.AJENOS,RET.DE CAM.,CONCEPTO: DEPÓSITOS DE BAJA,DEP.: CAJA DE SALUD DE LA BANCA PRIVADA , PROCEDENCIA: BANCO NACIONAL DE BOLIVIA S.A., CHEQUE: 7476935, FECHA DE EMISION:18/05/2026</t>
  </si>
  <si>
    <t>B23916280002</t>
  </si>
  <si>
    <t>00099021001 DEP.DE CHEQ.AJENOS,RET.DE CAM.,CONCEPTO: DEPÓSITOS DE BAJA,DEP.: CAJA DE SALUD DE LA BANCA PRIVADA , PROCEDENCIA: BANCO NACIONAL DE BOLIVIA S.A., CHEQUE: 7476822, FECHA DE EMISION:18/05/2026</t>
  </si>
  <si>
    <t>B23916290002</t>
  </si>
  <si>
    <t>00099021001 DEP.DE CHEQ.AJENOS,RET.DE CAM.,CONCEPTO: DEPÓSITOS DE BAJA,DEP.: CAJA DE SALUD DE LA BANCA PRIVADA , PROCEDENCIA: BANCO NACIONAL DE BOLIVIA S.A., CHEQUE: 7477489, FECHA DE EMISION:18/05/2026</t>
  </si>
  <si>
    <t>B23916320002</t>
  </si>
  <si>
    <t>00099021001 DEP.DE CHEQ.AJENOS,RET.DE CAM.,CONCEPTO: DEPÓSITOS DE BAJA,DEP.: CAJA DE SALUD DE LA BANCA PRIVADA , PROCEDENCIA: BANCO NACIONAL DE BOLIVIA S.A., CHEQUE: 7477123, FECHA DE EMISION:18/05/2026</t>
  </si>
  <si>
    <t>B23916330002</t>
  </si>
  <si>
    <t>00099021001 DEP.DE CHEQ.AJENOS,RET.DE CAM.,CONCEPTO: DEPÓSITOS DE BAJA,DEP.: CAJA DE SALUD DE LA BANCA PRIVADA , PROCEDENCIA: BANCO NACIONAL DE BOLIVIA S.A., CHEQUE: 7476547, FECHA DE EMISION:15/05/2026</t>
  </si>
  <si>
    <t>B23916370002</t>
  </si>
  <si>
    <t>00591012001 DEP.DE CHEQ.AJENOS,RET.DE CAM.,CONCEPTO: INCAPACIDAD TEMPORAL CAJA PETROLERA GESTION 2025,DEP.: MI TELEFERICO , PROCEDENCIA: BANCO UNION S.A., CHEQUE: 4583, FECHA DE EMISION:21/05/2026</t>
  </si>
  <si>
    <t>B23916410002</t>
  </si>
  <si>
    <t>00221022001 DEP.DE CHEQ.AJENOS,RET.DE CAM.,CONCEPTO: DEPÓSITO,DEP.: JAIME ARACA CASTRO , PROCEDENCIA: BANCO UNION S.A., CHEQUE: 230154, FECHA DE EMISION:25/05/2026</t>
  </si>
  <si>
    <t>B23916420002</t>
  </si>
  <si>
    <t>00221022001 DEP.DE CHEQ.AJENOS,RET.DE CAM.,CONCEPTO: DEPÓSITO,DEP.: BALVINA QUISPE RAMIREZ , PROCEDENCIA: BANCO UNION S.A., CHEQUE: 230155, FECHA DE EMISION:25/05/2026</t>
  </si>
  <si>
    <t>B23916470002</t>
  </si>
  <si>
    <t>00081011101 DEP.DE CHEQ.AJENOS,RET.DE CAM.,CONCEPTO: REEMBOLSO AL MINISTERIO DE OBRAS PUBLICAS SERVICIO Y VIVIENDA,DEP.: CAJA DE SALUD CORDES , PROCEDENCIA: BANCO UNION S.A., CHEQUE: 63089, FECHA DE EMISION:30/04/2026</t>
  </si>
  <si>
    <t>B23916430002</t>
  </si>
  <si>
    <t>00099021001 DEP.DE CHEQ.AJENOS,RET.DE CAM.,CONCEPTO: DEPÓSITO,DEP.: ELIODORO PUITA PATIÑO , PROCEDENCIA: BANCO UNION S.A., CHEQUE: 230153, FECHA DE EMISION:25/05/2026</t>
  </si>
  <si>
    <t>Q24375530002</t>
  </si>
  <si>
    <t>NUMERO DE LIBRETA CUT: 00066148002 OPERACIÓN E18 TRANSFERENCIA DEL SISTEMA FINANCIERO A LA CUT SEPTIMO DESEMBOLSO PARCIAL FINAL EN EL MARCO DEL CONVENIO DE COOPERACION INTERINSTITUCIONAL DE FINANCIAMIENTO SUSCRITO ENTRE EL SERNAP Y WCS</t>
  </si>
  <si>
    <t>Q24377620002</t>
  </si>
  <si>
    <t>NUMERO DE LIBRETA CUT: 00513012008 OPERACIÓN E18 TRANSFERENCIA DEL SISTEMA FINANCIERO A LA CUT PAGO DE DIVIDENDOS A YPFB</t>
  </si>
  <si>
    <t>Q24378060002</t>
  </si>
  <si>
    <t>NUMERO DE LIBRETA CUT: 00041204101 OPERACIÓN E75 TRANSFERENCIA DE LA CUENTA FISCAL BUN A LA CUT EN MN TRANSF. DE FDOS.SG.SOL.GAM SAN JULIAN SG.CITE:GAMSJ.DESP.MAE.OF.EXT.NÂ°0049.2026</t>
  </si>
  <si>
    <t>Q24378110002</t>
  </si>
  <si>
    <t>NUMERO DE LIBRETA CUT: 00041204101 OPERACIÓN E75 TRANSFERENCIA DE LA CUENTA FISCAL BUN A LA CUT EN MN TRANSF. DE FDOS SG SOL. GAM SAN JULIAN SG.CITE:GAMSJ.DESP.MAE.OF.EXT.NÂ°0048.2026</t>
  </si>
  <si>
    <t>Q24378130002</t>
  </si>
  <si>
    <t>NUMERO DE LIBRETA CUT: 00041204101 OPERACIÓN E75 TRANSFERENCIA DE LA CUENTA FISCAL BUN A LA CUT EN MN TRANSF. DE FDOS. SG.SOL. GAM DE SAN JULIAN SG.CITE:GAMSJ.DESP.MAE.OF.EXT.NÂ°0047.2026</t>
  </si>
  <si>
    <t>S11546670003</t>
  </si>
  <si>
    <t>||PAGO PRÉSTAMO BID 846-SF-BO VCTO. 25-05-2026 POR CUENTA DEL FNDR SEGÚN COD. LIQ. 21507 VALOR 15-05-2026 CAPITAL USD10.244,10 INTERESES USD24.585,83 LIBRETA N° 00099021001 TGN-RECURSOS ORDINARIOS (3987) - ALIVIO MDRI</t>
  </si>
  <si>
    <t>S11546740003</t>
  </si>
  <si>
    <t>||TRANSFERENCIA DE FONDOS SEGÚN MENSAJE SWIFT NRO 5914 EN ATENCIÓN A NOTA CITE CAR/DGE-DNAF N°0025/2026 DE FECHA.28/01/2026. (HRE-TGL-1689) ENVIADO POR LA NAVEGACION AEREA Y AEROPUERTOS BOLIVIANOS (SECTOR PÚBLICO). DÉBITO DE LA LIB. 00389012001 NAABOL- ADMINISTRACIÓN, REPOSICIÓN DE ÚTILES DE ESCRITORIO</t>
  </si>
  <si>
    <t>S11546750003</t>
  </si>
  <si>
    <t>||TRANSFERENCIA DE FONDOS S/G MENSAJES SWIFT NRO. 5917 Y 5916 EN ATENCIÓN A NOTA CITE: CAR/DGE-DNAF N°0025/2026 DE FECHA 28/01/2026 (HRE-TGL-2026-1689) ENVIADA POR NAVEGACIÓN AÉREA Y AEROPUERTOS BOLIVIANOS (NAABOL)(SECTOR PÚBLICO). DÉBITO DE LA LIBRETA 00389012001 NAABOL-ADMINISTRACIÓN CENTRAL, REPOSICIÓN DE ÚTILES DE ESCRITORIO.</t>
  </si>
  <si>
    <t>S11546790003</t>
  </si>
  <si>
    <t>||TRANSFERENCIA DE FONDOS SEGÚN MENSAJES SWIFT NROS. 5915 Y 5913, EN ATENCIÓN A NOTA CITE: DGAC/DAF/FIN/NE-0031/26 DE FECHA 09/02/2026 (HRE-TGL-2685) ENVIADO POR LA DIRECCIÓN GENERAL DE AERONAUTICA CIVIL (SECTOR PÚBLICO). DEBITO DE LA LIBRETA 00117012001 DE LA DGAC, REPOSICIÓN DE ÚTILES DE ESCRITORIO</t>
  </si>
  <si>
    <t>S11547030003</t>
  </si>
  <si>
    <t>||TRANSFERENCIA DE FONDOS S/G MENSAJE SWIFT N° 5920, EN ATENCIÓN A CORREO ELECTRÓNICO Y NOTA: DGAC/DAF/FIN/NE-0031/26 DE FECHA 9/02/2026 (HRE-TGL-2026-2685), ENVIADO POR LA DIRECCIÓN GENERAL DE AERONÁUTICA CIVIL (SECTOR PÚBLICO). DÉBITO DE LA LIBRETA 00117012001 DGAC, REPOSICIÓN DE ÚTILES DE ESCRITORIO.</t>
  </si>
  <si>
    <t>O23918070002</t>
  </si>
  <si>
    <t>00591012001 DEPOSITO DE EFECTIVO, DEPOSITANTE: CARLOS VLADIMIR BELTRAN VALERO, CONCEPTO: SALDO DE FONDOS EN AVANCE, CUENTA DE DEPOSITO: CUENTA UNICA DEL TESORO</t>
  </si>
  <si>
    <t>O23918080002</t>
  </si>
  <si>
    <t>00099021001 DEPOSITO DE EFECTIVO, DEPOSITANTE: DANIELA COCHI QUISPE, CONCEPTO: DEVOLUCION MONTO PARA SEGURO POR ASISTENCIA MEDICA, CUENTA DE DEPOSITO: CUENTA UNICA DEL TESORO</t>
  </si>
  <si>
    <t>O23918110002</t>
  </si>
  <si>
    <t>00099021001 DEPOSITO DE EFECTIVO, DEPOSITANTE: RENE MAMANI YAPITA, CONCEPTO: DEVOLUCION DE SUELDO DE MARZO 2026, CUENTA DE DEPOSITO: CUENTA UNICA DEL TESORO</t>
  </si>
  <si>
    <t>O23918260002</t>
  </si>
  <si>
    <t>00253014318 DEPOSITO DE EFECTIVO, DEPOSITANTE: WILFREDO ALFONZO PINTO ALCON, CONCEPTO: DEVOLUCION, CUENTA DE DEPOSITO: CUENTA UNICA DEL TESORO</t>
  </si>
  <si>
    <t>O23918290002</t>
  </si>
  <si>
    <t>00221022001 DEPOSITO DE EFECTIVO, DEPOSITANTE: EMPRESA MINERA JIN PENG S.R.L., CONCEPTO: 632734, CUENTA DE DEPOSITO: CUENTA UNICA DEL TESORO</t>
  </si>
  <si>
    <t>O23918300002</t>
  </si>
  <si>
    <t>00221022001 DEPOSITO DE EFECTIVO, DEPOSITANTE: EMPRESA MINERA JIN PENG S.R.L., CONCEPTO: 632736, CUENTA DE DEPOSITO: CUENTA UNICA DEL TESORO</t>
  </si>
  <si>
    <t>O23918320002</t>
  </si>
  <si>
    <t>00221022001 DEPOSITO DE EFECTIVO, DEPOSITANTE: EMPRESA MINERA JIN PENG S.R.L., CONCEPTO: 632737, CUENTA DE DEPOSITO: CUENTA UNICA DEL TESORO</t>
  </si>
  <si>
    <t>O23918330002</t>
  </si>
  <si>
    <t>00221022001 DEPOSITO DE EFECTIVO, DEPOSITANTE: EMPRESA MINERA JIN PENG S.R.L., CONCEPTO: 632740, CUENTA DE DEPOSITO: CUENTA UNICA DEL TESORO</t>
  </si>
  <si>
    <t>O23918350002</t>
  </si>
  <si>
    <t>00221022001 DEPOSITO DE EFECTIVO, DEPOSITANTE: EMPRESA MINERA JIN PENG S.R.L., CONCEPTO: 632744, CUENTA DE DEPOSITO: CUENTA UNICA DEL TESORO</t>
  </si>
  <si>
    <t>O23918390002</t>
  </si>
  <si>
    <t>00221022001 DEPOSITO DE EFECTIVO, DEPOSITANTE: EMPRESA MINERA JIN PENG S.R.L., CONCEPTO: 632760, CUENTA DE DEPOSITO: CUENTA UNICA DEL TESORO</t>
  </si>
  <si>
    <t>O23918360002</t>
  </si>
  <si>
    <t>00221022001 DEPOSITO DE EFECTIVO, DEPOSITANTE: EMPRESA MINERA JIN PENG S.R.L., CONCEPTO: 632748, CUENTA DE DEPOSITO: CUENTA UNICA DEL TESORO</t>
  </si>
  <si>
    <t>O23918370002</t>
  </si>
  <si>
    <t>00221022001 DEPOSITO DE EFECTIVO, DEPOSITANTE: EMPRESA MINERA JIN PENG S.R.L., CONCEPTO: 632754, CUENTA DE DEPOSITO: CUENTA UNICA DEL TESORO</t>
  </si>
  <si>
    <t>O23918380002</t>
  </si>
  <si>
    <t>00221022001 DEPOSITO DE EFECTIVO, DEPOSITANTE: EMPRESA MINERA JIN PENG S.R.L., CONCEPTO: 632759, CUENTA DE DEPOSITO: CUENTA UNICA DEL TESORO</t>
  </si>
  <si>
    <t>O23918400002</t>
  </si>
  <si>
    <t>00221022001 DEPOSITO DE EFECTIVO, DEPOSITANTE: EMPRESA MINERA JIN PENG S.R.L., CONCEPTO: 632763, CUENTA DE DEPOSITO: CUENTA UNICA DEL TESORO</t>
  </si>
  <si>
    <t>O23918420002</t>
  </si>
  <si>
    <t>00221022001 DEPOSITO DE EFECTIVO, DEPOSITANTE: EMPRESA MINERA JIN PENG S.R.L., CONCEPTO: 632764, CUENTA DE DEPOSITO: CUENTA UNICA DEL TESORO</t>
  </si>
  <si>
    <t>O23918430002</t>
  </si>
  <si>
    <t>00221022001 DEPOSITO DE EFECTIVO, DEPOSITANTE: EMPRESA MINERA JIN PENG S.R.L., CONCEPTO: 632766, CUENTA DE DEPOSITO: CUENTA UNICA DEL TESORO</t>
  </si>
  <si>
    <t>O23918450002</t>
  </si>
  <si>
    <t>00221022001 DEPOSITO DE EFECTIVO, DEPOSITANTE: EMPRESA MINERA JIN PENG S.R.L., CONCEPTO: 632767, CUENTA DE DEPOSITO: CUENTA UNICA DEL TESORO</t>
  </si>
  <si>
    <t>O23918460002</t>
  </si>
  <si>
    <t>00221022001 DEPOSITO DE EFECTIVO, DEPOSITANTE: EMPRESA MINERA JIN PENG S.R.L., CONCEPTO: 632775, CUENTA DE DEPOSITO: CUENTA UNICA DEL TESORO</t>
  </si>
  <si>
    <t>O23918470002</t>
  </si>
  <si>
    <t>00221022001 DEPOSITO DE EFECTIVO, DEPOSITANTE: EMPRESA MINERA JIN PENG S.R.L., CONCEPTO: 632776, CUENTA DE DEPOSITO: CUENTA UNICA DEL TESORO</t>
  </si>
  <si>
    <t>O23918480002</t>
  </si>
  <si>
    <t>00221022001 DEPOSITO DE EFECTIVO, DEPOSITANTE: EMPRESA MINERA JIN PENG S.R.L., CONCEPTO: 632780, CUENTA DE DEPOSITO: CUENTA UNICA DEL TESORO</t>
  </si>
  <si>
    <t>O23918500002</t>
  </si>
  <si>
    <t>00221022001 DEPOSITO DE EFECTIVO, DEPOSITANTE: EMPRESA MINERA JIN PENG S.R.L., CONCEPTO: 634692, CUENTA DE DEPOSITO: CUENTA UNICA DEL TESORO</t>
  </si>
  <si>
    <t>O23918510002</t>
  </si>
  <si>
    <t>00221022001 DEPOSITO DE EFECTIVO, DEPOSITANTE: EMPRESA MINERA JIN PENG S.R.L., CONCEPTO: 634696, CUENTA DE DEPOSITO: CUENTA UNICA DEL TESORO</t>
  </si>
  <si>
    <t>O23918520002</t>
  </si>
  <si>
    <t>00221022001 DEPOSITO DE EFECTIVO, DEPOSITANTE: EMPRESA MINERA JIN PENG S.R.L., CONCEPTO: 634705, CUENTA DE DEPOSITO: CUENTA UNICA DEL TESORO</t>
  </si>
  <si>
    <t>O23918530002</t>
  </si>
  <si>
    <t>00041031107 DEPOSITO DE EFECTIVO, DEPOSITANTE: RUTH MARLENE CALLE CLEMENTE, CONCEPTO: SALDO POR PAGO DE REFRIGERIO, CUENTA DE DEPOSITO: CUENTA UNICA DEL TESORO</t>
  </si>
  <si>
    <t>O23918540002</t>
  </si>
  <si>
    <t>00221022001 DEPOSITO DE EFECTIVO, DEPOSITANTE: EMPRESA MINERA JIN PENG S.R.L., CONCEPTO: 634706, CUENTA DE DEPOSITO: CUENTA UNICA DEL TESORO</t>
  </si>
  <si>
    <t>O23918550002</t>
  </si>
  <si>
    <t>00221022001 DEPOSITO DE EFECTIVO, DEPOSITANTE: EMPRESA MINERA JIN PENG S.R.L., CONCEPTO: 634709, CUENTA DE DEPOSITO: CUENTA UNICA DEL TESORO</t>
  </si>
  <si>
    <t>O23918560002</t>
  </si>
  <si>
    <t>00221022001 DEPOSITO DE EFECTIVO, DEPOSITANTE: EMPRESA MINERA JIN PENG S.R.L., CONCEPTO: 634711, CUENTA DE DEPOSITO: CUENTA UNICA DEL TESORO</t>
  </si>
  <si>
    <t>O23918580002</t>
  </si>
  <si>
    <t>00221022001 DEPOSITO DE EFECTIVO, DEPOSITANTE: EMPRESA MINERA JIN PENG S.R.L., CONCEPTO: 634718, CUENTA DE DEPOSITO: CUENTA UNICA DEL TESORO</t>
  </si>
  <si>
    <t>O23918590002</t>
  </si>
  <si>
    <t>00221022001 DEPOSITO DE EFECTIVO, DEPOSITANTE: EMPRESA MINERA JIN PENG S.R.L., CONCEPTO: 634720, CUENTA DE DEPOSITO: CUENTA UNICA DEL TESORO</t>
  </si>
  <si>
    <t>O23918600002</t>
  </si>
  <si>
    <t>00221022001 DEPOSITO DE EFECTIVO, DEPOSITANTE: EMPRESA MINERA JIN PENG S.R.L., CONCEPTO: 634736, CUENTA DE DEPOSITO: CUENTA UNICA DEL TESORO</t>
  </si>
  <si>
    <t>O23918610002</t>
  </si>
  <si>
    <t>00221022001 DEPOSITO DE EFECTIVO, DEPOSITANTE: EMPRESA MINERA JIN PENG S.R.L., CONCEPTO: 634738, CUENTA DE DEPOSITO: CUENTA UNICA DEL TESORO</t>
  </si>
  <si>
    <t>O23918630002</t>
  </si>
  <si>
    <t>00221022001 DEPOSITO DE EFECTIVO, DEPOSITANTE: EMPRESA MINERA JIN PENG S.R.L., CONCEPTO: 634740, CUENTA DE DEPOSITO: CUENTA UNICA DEL TESORO</t>
  </si>
  <si>
    <t>O23918700002</t>
  </si>
  <si>
    <t>00221022001 DEPOSITO DE EFECTIVO, DEPOSITANTE: EMPRESA MINERA JIN PENG S.R.L., CONCEPTO: 632736 AGJP-11/26, CUENTA DE DEPOSITO: CUENTA UNICA DEL TESORO</t>
  </si>
  <si>
    <t>O23918640002</t>
  </si>
  <si>
    <t>00221022001 DEPOSITO DE EFECTIVO, DEPOSITANTE: EMPRESA MINERA JIN PENG S.R.L., CONCEPTO: 634744, CUENTA DE DEPOSITO: CUENTA UNICA DEL TESORO</t>
  </si>
  <si>
    <t>O23918650002</t>
  </si>
  <si>
    <t>00221022001 DEPOSITO DE EFECTIVO, DEPOSITANTE: EMPRESA MINERA JIN PENG S.R.L., CONCEPTO: 634745, CUENTA DE DEPOSITO: CUENTA UNICA DEL TESORO</t>
  </si>
  <si>
    <t>O23918680002</t>
  </si>
  <si>
    <t>00221022001 DEPOSITO DE EFECTIVO, DEPOSITANTE: EMPRESA MINERA JIN PENG S.R.L., CONCEPTO: 632734 AGJP-04/26, CUENTA DE DEPOSITO: CUENTA UNICA DEL TESORO</t>
  </si>
  <si>
    <t>O23918720002</t>
  </si>
  <si>
    <t>00221022001 DEPOSITO DE EFECTIVO, DEPOSITANTE: EMPRESA MINERA JIN PENG S.R.L., CONCEPTO: 632737 AGJP-13/26, CUENTA DE DEPOSITO: CUENTA UNICA DEL TESORO</t>
  </si>
  <si>
    <t>O23918730002</t>
  </si>
  <si>
    <t>00221022001 DEPOSITO DE EFECTIVO, DEPOSITANTE: EMPRESA MINERA JIN PENG S.R.L., CONCEPTO: 632740 AGJP-14/26, CUENTA DE DEPOSITO: CUENTA UNICA DEL TESORO</t>
  </si>
  <si>
    <t>O23918750002</t>
  </si>
  <si>
    <t>00221022001 DEPOSITO DE EFECTIVO, DEPOSITANTE: EMPRESA MINERA JIN PENG S.R.L., CONCEPTO: 632744 AGJP-15/26, CUENTA DE DEPOSITO: CUENTA UNICA DEL TESORO</t>
  </si>
  <si>
    <t>O23918760002</t>
  </si>
  <si>
    <t>00221022001 DEPOSITO DE EFECTIVO, DEPOSITANTE: EMPRESA MINERA JIN PENG S.R.L., CONCEPTO: 632748 AGJP-16/26, CUENTA DE DEPOSITO: CUENTA UNICA DEL TESORO</t>
  </si>
  <si>
    <t>O23918770002</t>
  </si>
  <si>
    <t>00221022001 DEPOSITO DE EFECTIVO, DEPOSITANTE: EMPRESA MINERA JIN PENG S.R.L., CONCEPTO: 632754 AGJP-17/26, CUENTA DE DEPOSITO: CUENTA UNICA DEL TESORO</t>
  </si>
  <si>
    <t>O23918780002</t>
  </si>
  <si>
    <t>00599012001 DEPOSITO DE EFECTIVO, DEPOSITANTE: VLADIMIR CHUQUIMIA CHURA, CONCEPTO: RECARGO DE DECLARACION DE FACTURA, CUENTA DE DEPOSITO: CUENTA UNICA DEL TESORO</t>
  </si>
  <si>
    <t>O23918790002</t>
  </si>
  <si>
    <t>00221022001 DEPOSITO DE EFECTIVO, DEPOSITANTE: EMPRESA MINERA JIN PENG S.R.L., CONCEPTO: 632759 AGJP-18/26, CUENTA DE DEPOSITO: CUENTA UNICA DEL TESORO</t>
  </si>
  <si>
    <t>O23918800002</t>
  </si>
  <si>
    <t>00599042001 DEPOSITO DE EFECTIVO, DEPOSITANTE: ROMINA AYELEN TORREZ GUZMAN, CONCEPTO: DEVOLUCION, CUENTA DE DEPOSITO: CUENTA UNICA DEL TESORO</t>
  </si>
  <si>
    <t>O23918810002</t>
  </si>
  <si>
    <t>00221022001 DEPOSITO DE EFECTIVO, DEPOSITANTE: EMPRESA MINERA JIN PENG S.R.L., CONCEPTO: 632760 AGJP-19/26, CUENTA DE DEPOSITO: CUENTA UNICA DEL TESORO</t>
  </si>
  <si>
    <t>O23918830002</t>
  </si>
  <si>
    <t>00221022001 DEPOSITO DE EFECTIVO, DEPOSITANTE: EMPRESA MINERA JIN PENG S.R.L., CONCEPTO: 632763 AGJP-20/26, CUENTA DE DEPOSITO: CUENTA UNICA DEL TESORO</t>
  </si>
  <si>
    <t>O23918840002</t>
  </si>
  <si>
    <t>00599022001 DEPOSITO DE EFECTIVO, DEPOSITANTE: MARIBEL GUTIERREZ CONDORI, CONCEPTO: DEVOLUCION DE PAGO EN DEMASIA DEL NURI I/2025-17341, CUENTA DE DEPOSITO: CUENTA UNICA DEL TESORO</t>
  </si>
  <si>
    <t>O23918850002</t>
  </si>
  <si>
    <t>00221022001 DEPOSITO DE EFECTIVO, DEPOSITANTE: EMPRESA MINERA JIN PENG S.R.L., CONCEPTO: 632764 AGJP-21/26, CUENTA DE DEPOSITO: CUENTA UNICA DEL TESORO</t>
  </si>
  <si>
    <t>O23918870002</t>
  </si>
  <si>
    <t>00221022001 DEPOSITO DE EFECTIVO, DEPOSITANTE: EMPRESA MINERA JIN PENG S.R.L., CONCEPTO: 632766 AGJP-22/26, CUENTA DE DEPOSITO: CUENTA UNICA DEL TESORO</t>
  </si>
  <si>
    <t>O23918880002</t>
  </si>
  <si>
    <t>00221022001 DEPOSITO DE EFECTIVO, DEPOSITANTE: EMPRESA MINERA JIN PENG S.R.L., CONCEPTO: 632767 AGJP-23/26, CUENTA DE DEPOSITO: CUENTA UNICA DEL TESORO</t>
  </si>
  <si>
    <t>O23918900002</t>
  </si>
  <si>
    <t>00221022001 DEPOSITO DE EFECTIVO, DEPOSITANTE: EMPRESA MINERA JIN PENG S.R.L., CONCEPTO: 632775 AGJP-30/26, CUENTA DE DEPOSITO: CUENTA UNICA DEL TESORO</t>
  </si>
  <si>
    <t>O23918910002</t>
  </si>
  <si>
    <t>00221022001 DEPOSITO DE EFECTIVO, DEPOSITANTE: EMPRESA MINERA JIN PENG S.R.L., CONCEPTO: 632776 AGJP-31/26, CUENTA DE DEPOSITO: CUENTA UNICA DEL TESORO</t>
  </si>
  <si>
    <t>O23918920002</t>
  </si>
  <si>
    <t>00221022001 DEPOSITO DE EFECTIVO, DEPOSITANTE: EMPRESA MINERA JIN PENG S.R.L., CONCEPTO: 632780 AGJP-34/26, CUENTA DE DEPOSITO: CUENTA UNICA DEL TESORO</t>
  </si>
  <si>
    <t>O23918940002</t>
  </si>
  <si>
    <t>00221022001 DEPOSITO DE EFECTIVO, DEPOSITANTE: EMPRESA MINERA JIN PENG S.R.L., CONCEPTO: 634692 AGJP-37/26, CUENTA DE DEPOSITO: CUENTA UNICA DEL TESORO</t>
  </si>
  <si>
    <t>O23918960002</t>
  </si>
  <si>
    <t>00221022001 DEPOSITO DE EFECTIVO, DEPOSITANTE: EMPRESA MINERA JIN PENG S.R.L., CONCEPTO: 634696 AGJP-38/26, CUENTA DE DEPOSITO: CUENTA UNICA DEL TESORO</t>
  </si>
  <si>
    <t>O23918970002</t>
  </si>
  <si>
    <t>00221022001 DEPOSITO DE EFECTIVO, DEPOSITANTE: EMPRESA MINERA JIN PENG S.R.L., CONCEPTO: 634705 AGJP-40/26, CUENTA DE DEPOSITO: CUENTA UNICA DEL TESORO</t>
  </si>
  <si>
    <t>O23918990002</t>
  </si>
  <si>
    <t>00221022001 DEPOSITO DE EFECTIVO, DEPOSITANTE: EMPRESA MINERA JIN PENG S.R.L., CONCEPTO: 634706 AGJP-42/26, CUENTA DE DEPOSITO: CUENTA UNICA DEL TESORO</t>
  </si>
  <si>
    <t>O23919000002</t>
  </si>
  <si>
    <t>00221022001 DEPOSITO DE EFECTIVO, DEPOSITANTE: EMPRESA MINERA JIN PENG S.R.L., CONCEPTO: 634709 AGJP-44/26, CUENTA DE DEPOSITO: CUENTA UNICA DEL TESORO</t>
  </si>
  <si>
    <t>O23919070002</t>
  </si>
  <si>
    <t>00221022001 DEPOSITO DE EFECTIVO, DEPOSITANTE: EMPRESA MINERA JIN PENG S.R.L., CONCEPTO: 634736 AGJP-48/26, CUENTA DE DEPOSITO: CUENTA UNICA DEL TESORO</t>
  </si>
  <si>
    <t>O23919030002</t>
  </si>
  <si>
    <t>00221022001 DEPOSITO DE EFECTIVO, DEPOSITANTE: EMPRESA MINERA JIN PENG S.R.L., CONCEPTO: 634711 AGJP-45/26, CUENTA DE DEPOSITO: CUENTA UNICA DEL TESORO</t>
  </si>
  <si>
    <t>O23919040002</t>
  </si>
  <si>
    <t>00221022001 DEPOSITO DE EFECTIVO, DEPOSITANTE: EMPRESA MINERA JIN PENG S.R.L., CONCEPTO: 634718 AGJP-46/26, CUENTA DE DEPOSITO: CUENTA UNICA DEL TESORO</t>
  </si>
  <si>
    <t>O23919060002</t>
  </si>
  <si>
    <t>00221022001 DEPOSITO DE EFECTIVO, DEPOSITANTE: EMPRESA MINERA JIN PENG S.R.L., CONCEPTO: 634720 AGJP-47/26, CUENTA DE DEPOSITO: CUENTA UNICA DEL TESORO</t>
  </si>
  <si>
    <t>O23919090002</t>
  </si>
  <si>
    <t>00221022001 DEPOSITO DE EFECTIVO, DEPOSITANTE: EMPRESA MINERA JIN PENG S.R.L., CONCEPTO: 634738 AGJP-49/26, CUENTA DE DEPOSITO: CUENTA UNICA DEL TESORO</t>
  </si>
  <si>
    <t>O23919100002</t>
  </si>
  <si>
    <t>00221022001 DEPOSITO DE EFECTIVO, DEPOSITANTE: EMPRESA MINERA JIN PENG S.R.L., CONCEPTO: 634740 AGJP-50/26, CUENTA DE DEPOSITO: CUENTA UNICA DEL TESORO</t>
  </si>
  <si>
    <t>O23919130002</t>
  </si>
  <si>
    <t>00221022001 DEPOSITO DE EFECTIVO, DEPOSITANTE: EMPRESA MINERA JIN PENG S.R.L., CONCEPTO: 634744 SNJP-01/26, CUENTA DE DEPOSITO: CUENTA UNICA DEL TESORO</t>
  </si>
  <si>
    <t>O23919150002</t>
  </si>
  <si>
    <t>00221022001 DEPOSITO DE EFECTIVO, DEPOSITANTE: EMPRESA MINERA JIN PENG S.R.L., CONCEPTO: 634745 SNJP-02/26, CUENTA DE DEPOSITO: CUENTA UNICA DEL TESORO</t>
  </si>
  <si>
    <t>O23919230002</t>
  </si>
  <si>
    <t>O23919240002</t>
  </si>
  <si>
    <t>00221022001 DEPOSITO DE EFECTIVO, DEPOSITANTE: GABRIELA BLANCO, CONCEPTO: M02 FUERA DE PLAZO, CUENTA DE DEPOSITO: CUENTA UNICA DEL TESORO</t>
  </si>
  <si>
    <t>O23919530002</t>
  </si>
  <si>
    <t>00345012002 DEPOSITO DE EFECTIVO, DEPOSITANTE: LUCIO ENRIQUE RENE JIMENEZ VARGAS, CONCEPTO: DEVOLUCION POR VIATICOS, CUENTA DE DEPOSITO: CUENTA UNICA DEL TESORO</t>
  </si>
  <si>
    <t>O23919540002</t>
  </si>
  <si>
    <t>00221022001 DEPOSITO DE EFECTIVO, DEPOSITANTE: METAL MONIC SRL, CONCEPTO: POR LIQUIDACION FUERA DE PLAZO, CUENTA DE DEPOSITO: CUENTA UNICA DEL TESORO</t>
  </si>
  <si>
    <t>O23919550002</t>
  </si>
  <si>
    <t>00099021001 DEPOSITO DE EFECTIVO, DEPOSITANTE: NICANOR GONZALO COCHI CONDORI, CONCEPTO: DEVOLUCION DE VIATICOS, CUENTA DE DEPOSITO: CUENTA UNICA DEL TESORO/DJBR</t>
  </si>
  <si>
    <t>O23919560002</t>
  </si>
  <si>
    <t>00099021001 DEPOSITO DE EFECTIVO, DEPOSITANTE: ARIEL VALERO BARRA, CONCEPTO: DEVOLUCION DE VIATICOS, CUENTA DE DEPOSITO: CUENTA UNICA DEL TESORO/DJBR</t>
  </si>
  <si>
    <t>O23919570002</t>
  </si>
  <si>
    <t>00522012001 DEPOSITO DE EFECTIVO, DEPOSITANTE: MAXIMO GUARACHI MAMANI, CONCEPTO: PAGO POR CONCEPTO DE OCUPACION DE PREDIO LP MES DE ABRIL 2026, CUENTA DE DEPOSITO: CUENTA UNICA DEL TESORO</t>
  </si>
  <si>
    <t>O23919580002</t>
  </si>
  <si>
    <t>00522012001 DEPOSITO DE EFECTIVO, DEPOSITANTE: JOAQUIN CEBALLOS COLORADO, CONCEPTO: PAGO DE ALQUILER PREDIO CBBA MES DE ABRIL 2026 SEGUN CONTRATO CARR N°001/2025, CUENTA DE DEPOSITO: CUENTA UNICA DEL TESORO</t>
  </si>
  <si>
    <t>O23919590002</t>
  </si>
  <si>
    <t>00522012001 DEPOSITO DE EFECTIVO, DEPOSITANTE: JOAQUIN CEBALLOS COLORADO, CONCEPTO: ALQUILER DE PREDIOS ENFE CBBA DEL MS DE ABRIL 2026 SG CONTRATO CARR/N°06/2025, CUENTA DE DEPOSITO: CUENTA UNICA DEL TESORO</t>
  </si>
  <si>
    <t>O23919600002</t>
  </si>
  <si>
    <t>00099021001 DEPOSITO DE EFECTIVO, DEPOSITANTE: JOSE MARIA ENCINAS PAREDES, CONCEPTO: DEPÓSITO, CUENTA DE DEPOSITO: CUENTA UNICA DEL TESORO/DJBR</t>
  </si>
  <si>
    <t>O23919610002</t>
  </si>
  <si>
    <t>00522012001 DEPOSITO DE EFECTIVO, DEPOSITANTE: JOAQUIN CEBALLOS COLORADO, CONCEPTO: ALQUILER DE PREDIOS ENFE CBBA DEL MES DE ABRIL 2026 SG CONTRATO CARR/N°33/2025, CUENTA DE DEPOSITO: CUENTA UNICA DEL TESORO</t>
  </si>
  <si>
    <t>O23919620002</t>
  </si>
  <si>
    <t>00522012001 DEPOSITO DE EFECTIVO, DEPOSITANTE: JOAQUIN CEBALLOS COLORADO, CONCEPTO: ALQUILER DE PREDIOS ENFE CBBA DEL MES DE ABRIL 2026 SG CONTRATO CARR/N°34/2025, CUENTA DE DEPOSITO: CUENTA UNICA DEL TESORO</t>
  </si>
  <si>
    <t>O23919660002</t>
  </si>
  <si>
    <t>O23919670002</t>
  </si>
  <si>
    <t>O23919680002</t>
  </si>
  <si>
    <t>O23919690002</t>
  </si>
  <si>
    <t>O23919770002</t>
  </si>
  <si>
    <t>00099021001 DEPOSITO DE EFECTIVO, DEPOSITANTE: CRESPO CARVAJAL OLIVER DAIVIS, CONCEPTO: SALDO NO EJECUTADO ALIMENTACION EN EL PLAN OPERACIONES SEG. APOYO AL ORGANO ELECTORAL RI-2 MCAL SUCR, CUENTA DE DEPOSITO: CUENTA UNICA DEL TESORO</t>
  </si>
  <si>
    <t>O23919910002</t>
  </si>
  <si>
    <t>00599022001 DEPOSITO DE EFECTIVO, DEPOSITANTE: HILDA CARLA VARGAS HIDALGO, CONCEPTO: DEVOLUCION DE FONDOS ASIGNADOS PARA EL PAGO DE SERVICIOS MANUALES, CUENTA DE DEPOSITO: CUENTA UNICA DEL TESORO</t>
  </si>
  <si>
    <t>O23919870002</t>
  </si>
  <si>
    <t>00133012001 DEPOSITO DE EFECTIVO, DEPOSITANTE: LILIANA MAMANI CALLE, CONCEPTO: DEVOLUCION DE FONDOS, CUENTA DE DEPOSITO: CUENTA UNICA DEL TESORO</t>
  </si>
  <si>
    <t>O23919900002</t>
  </si>
  <si>
    <t>00099021001 DEPOSITO DE EFECTIVO, DEPOSITANTE: GABRIELA DURAN ANIBARRO, CONCEPTO: DEV. POR DPH MES DIC. 2025(1 DIA) DEL R-PT-ODONT. Y BIOQUIMICO-FARM. T/C, BIOMEDICO SERV.460002, ITE, CUENTA DE DEPOSITO: CUENTA UNICA DEL TESORO/DJBR</t>
  </si>
  <si>
    <t>O23920000002</t>
  </si>
  <si>
    <t>00046171101 DEPOSITO DE EFECTIVO, DEPOSITANTE: HOSQUIMICALAB S.R.L., CONCEPTO: SANCION PECUNIARIA PRIMERA CUOTA, CUENTA DE DEPOSITO: CUENTA UNICA DEL TESORO</t>
  </si>
  <si>
    <t>B23918620002</t>
  </si>
  <si>
    <t>00099021001 DEP.DE CHEQ.AJENOS,RET.DE CAM.,CONCEPTO: REEMBOLSO POR INCAPACIDAD TEMPORAL BAJAS MEDICAS -ATT,DEP.: CAJA DE SALUD CORDES , PROCEDENCIA: BANCO UNION S.A., CHEQUE: 62911, FECHA DE EMISION:27/04/2026</t>
  </si>
  <si>
    <t>B23918660002</t>
  </si>
  <si>
    <t>00081011101 DEP.DE CHEQ.AJENOS,RET.DE CAM.,CONCEPTO: REEMBOLSO POR INCAPACIDAD TEMPORAL BAJAS MEDICAS - MIN OBRAS PUBLICAS,DEP.: CAJA DE SALUD CORDES , PROCEDENCIA: BANCO UNION S.A., CHEQUE: 63091, FECHA DE EMISION:30/04/2026</t>
  </si>
  <si>
    <t>B23918740002</t>
  </si>
  <si>
    <t>00099021001 DEP.DE CHEQ.AJENOS,RET.DE CAM.,CONCEPTO: REEMBOLSO POR INCAPACIDAD TEMPORAL BAJAS MEDICAS-MIN DEDARROLLO PRODUCTIVO RURAL Y AGUA,DEP.: CAJA DE SALUD CORDES , PROCEDENCIA: BANCO UNION S.A., CHEQUE: 63100, FECHA DE EMISION:30/04/2026</t>
  </si>
  <si>
    <t>B23918670002</t>
  </si>
  <si>
    <t>00287102001 DEP.DE CHEQ.AJENOS,RET.DE CAM.,CONCEPTO: REEMBOLSO POR INCAPACIDAD TEMPORAL BAJAS MEDICAS - FPS,DEP.: CAJA DE SALUD CORDES , PROCEDENCIA: BANCO UNION S.A., CHEQUE: 63096, FECHA DE EMISION:30/04/2026</t>
  </si>
  <si>
    <t>B23918690002</t>
  </si>
  <si>
    <t>00099021001 DEP.DE CHEQ.AJENOS,RET.DE CAM.,CONCEPTO: REEMBOLSO POR INCAPACIDAD TEMPORAL BAJAS MEDICAS-MIN DE DESARROLLO PRODUCTIVO RURAL Y AGUA,DEP.: CAJA DE SALUD CORDES , PROCEDENCIA: BANCO UNION S.A., CHEQUE: 63095, FECHA DE EMISION:30/04/2026</t>
  </si>
  <si>
    <t>B23918710002</t>
  </si>
  <si>
    <t>00099021001 DEP.DE CHEQ.AJENOS,RET.DE CAM.,CONCEPTO: REEMBOLSO POR INCAPACIDAD TEMPORLA BAJAS MEDICAS - MIN DESARROLLO PRODUCTIVO RURAL Y AGUA,DEP.: CAJA DE SALUD CORDES , PROCEDENCIA: BANCO UNION S.A., CHEQUE: 63102, FECHA DE EMISION:30/04/2026</t>
  </si>
  <si>
    <t>B23918930002</t>
  </si>
  <si>
    <t>00254014101 DEP.DE CHEQ.AJENOS,RET.DE CAM.,CONCEPTO: TRANSFERENCIA DE RECURSOS GAM SAN PEDRO DE CURAHUARA,DEP.: INSTITUTO DEL SEGURO AGRARIO , PROCEDENCIA: BANCO UNION S.A., CHEQUE: 2655, FECHA DE EMISION:20/05/2026</t>
  </si>
  <si>
    <t>B23918950002</t>
  </si>
  <si>
    <t>00254014101 DEP.DE CHEQ.AJENOS,RET.DE CAM.,CONCEPTO: TRANSFERENCIA DE RECURSOS GAM COLOMI,DEP.: INSTITUTO DEL SEGURO AGRARIO , PROCEDENCIA: BANCO UNION S.A., CHEQUE: 2656, FECHA DE EMISION:20/05/2026</t>
  </si>
  <si>
    <t>B23918980002</t>
  </si>
  <si>
    <t>00254014101 DEP.DE CHEQ.AJENOS,RET.DE CAM.,CONCEPTO: TRANSFERENCIA DE RECURSOS GAM AYATA,DEP.: INSTITUTO DEL SEGURO AGRARIO , PROCEDENCIA: BANCO UNION S.A., CHEQUE: 2657, FECHA DE EMISION:20/05/2026</t>
  </si>
  <si>
    <t>B23919010002</t>
  </si>
  <si>
    <t>00254014101 DEP.DE CHEQ.AJENOS,RET.DE CAM.,CONCEPTO: TRANSFERENCIA DE RECURSOS GAM YOTALA,DEP.: INSTITUTO DEL SEGURO AGRARIO , PROCEDENCIA: BANCO UNION S.A., CHEQUE: 2658, FECHA DE EMISION:20/05/2026</t>
  </si>
  <si>
    <t>B23919050002</t>
  </si>
  <si>
    <t>00254014101 DEP.DE CHEQ.AJENOS,RET.DE CAM.,CONCEPTO: TRANSFERENCIA DE RECURSOS GAM YACO,DEP.: INSTITUTO DEL SEGURO AGRARIO , PROCEDENCIA: BANCO UNION S.A., CHEQUE: 2659, FECHA DE EMISION:20/05/2026</t>
  </si>
  <si>
    <t>B23919080002</t>
  </si>
  <si>
    <t>00254014101 DEP.DE CHEQ.AJENOS,RET.DE CAM.,CONCEPTO: TRANSFERENCIA DE RECURSOS GAM TOLEDO,DEP.: INSTITUTO DEL SEGURO AGRARIO , PROCEDENCIA: BANCO UNION S.A., CHEQUE: 2660, FECHA DE EMISION:20/05/2026</t>
  </si>
  <si>
    <t>B23919110002</t>
  </si>
  <si>
    <t>00254014101 DEP.DE CHEQ.AJENOS,RET.DE CAM.,CONCEPTO: TRANSFERENCIA DE RECURSOS GAM SUCRE,DEP.: INSTITUTO DEL SEGURO AGRARIO , PROCEDENCIA: BANCO UNION S.A., CHEQUE: 2661, FECHA DE EMISION:20/05/2026</t>
  </si>
  <si>
    <t>B23919140002</t>
  </si>
  <si>
    <t>00254014101 DEP.DE CHEQ.AJENOS,RET.DE CAM.,CONCEPTO: TRANSFERENCIA DE RECURSOS GAM CLIZA,DEP.: INSTITUTO DEL SEGURO AGRARIO , PROCEDENCIA: BANCO UNION S.A., CHEQUE: 2663, FECHA DE EMISION:20/05/2026</t>
  </si>
  <si>
    <t>B23919160002</t>
  </si>
  <si>
    <t>00254014101 DEP.DE CHEQ.AJENOS,RET.DE CAM.,CONCEPTO: TRANSFERENCIA DE RECURSOS GAM SAN PEDRO DE MACHA,DEP.: INSTITUTO DEL SEGURO AGRARIO , PROCEDENCIA: BANCO UNION S.A., CHEQUE: 2664, FECHA DE EMISION:20/05/2026</t>
  </si>
  <si>
    <t>B23919170002</t>
  </si>
  <si>
    <t>00254014101 DEP.DE CHEQ.AJENOS,RET.DE CAM.,CONCEPTO: TRANSFERENCIA DE RECURSOS GAM COCAPATA,DEP.: INSTITUTO DEL SEGURO AGRARIO , PROCEDENCIA: BANCO UNION S.A., CHEQUE: 2665, FECHA DE EMISION:20/05/2026</t>
  </si>
  <si>
    <t>B23919180002</t>
  </si>
  <si>
    <t>00254014101 DEP.DE CHEQ.AJENOS,RET.DE CAM.,CONCEPTO: TRANSFERENCIA DE RECURSOS GAM ANTEQUERA,DEP.: INSTITUTO DEL SEGURO AGRARIO , PROCEDENCIA: BANCO UNION S.A., CHEQUE: 2666, FECHA DE EMISION:20/05/2026</t>
  </si>
  <si>
    <t>B23919190002</t>
  </si>
  <si>
    <t>00254014101 DEP.DE CHEQ.AJENOS,RET.DE CAM.,CONCEPTO: TRANSFERENCIA DE RECURSOS GAM CHUMA,DEP.: INSTITUTO DEL SEGURO AGRARIO , PROCEDENCIA: BANCO UNION S.A., CHEQUE: 2667, FECHA DE EMISION:20/05/2026</t>
  </si>
  <si>
    <t>B23919270002</t>
  </si>
  <si>
    <t>00254014101 DEP.DE CHEQ.AJENOS,RET.DE CAM.,CONCEPTO: TRANSFERENCIA DE RECURSOS GAM COMARAPA,DEP.: INSTITUTO DEL SEGURO AGRARIO , PROCEDENCIA: BANCO UNION S.A., CHEQUE: 2668, FECHA DE EMISION:20/05/2026</t>
  </si>
  <si>
    <t>B23919350002</t>
  </si>
  <si>
    <t>00254014101 DEP.DE CHEQ.AJENOS,RET.DE CAM.,CONCEPTO: TRANSFERENCIA DE RECURSOS GAM TAPACARI,DEP.: INSTITUTO DEL SEGURO AGRARIO , PROCEDENCIA: BANCO UNION S.A., CHEQUE: 2672, FECHA DE EMISION:20/05/2026</t>
  </si>
  <si>
    <t>B23919370002</t>
  </si>
  <si>
    <t>00254014101 DEP.DE CHEQ.AJENOS,RET.DE CAM.,CONCEPTO: TRANSFERENCIA DE RECURSOS GAM POCOATA,DEP.: INSTITUTO DEL SEGURO AGRARIO , PROCEDENCIA: BANCO UNION S.A., CHEQUE: 2673, FECHA DE EMISION:20/05/2026</t>
  </si>
  <si>
    <t>B23919390002</t>
  </si>
  <si>
    <t>00254014202 DEP.DE CHEQ.AJENOS,RET.DE CAM.,CONCEPTO: TRANSFERENCIA DE RECURSOS GAM HUANUNI,DEP.: INSTITUTO DEL SEGURO AGRARIO , PROCEDENCIA: BANCO UNION S.A., CHEQUE: 2674, FECHA DE EMISION:20/05/2026</t>
  </si>
  <si>
    <t>B23919450002</t>
  </si>
  <si>
    <t>00254014101 DEP.DE CHEQ.AJENOS,RET.DE CAM.,CONCEPTO: TRANSFERENCIA DE RECURSOS GAM VACAS,DEP.: INSTITUTO DEL SEGURO AGRARIO , PROCEDENCIA: BANCO UNION S.A., CHEQUE: 2677, FECHA DE EMISION:20/05/2026</t>
  </si>
  <si>
    <t>B23919470002</t>
  </si>
  <si>
    <t>00254014101 DEP.DE CHEQ.AJENOS,RET.DE CAM.,CONCEPTO: TRANSFERENCIA DE RECURSOS GAM CARIPUYO,DEP.: INSTITUTO DEL SEGURO AGRARIO , PROCEDENCIA: BANCO UNION S.A., CHEQUE: 2678, FECHA DE EMISION:20/05/2026</t>
  </si>
  <si>
    <t>G35898790003</t>
  </si>
  <si>
    <t>PAGO A BID PRÉSTAMO 1101/SF-BO VCTO. 25-05-2026 POR CUENTA DE TGN , NTI. 21468 VALOR 26-05-2026 CAPITAL USD 1.227.710,40 INTERESES USD 401.814,48 CTA. 3987 CUENTA UNICA DEL TESORO REF.: LIB. 00099021001 COMISIONES BANCARIAS</t>
  </si>
  <si>
    <t>S11547200003</t>
  </si>
  <si>
    <t>||PAGO A BID PRÉSTAMO 2951/BL-BO VCTO. 25-05-2026 POR CUENTA DE TGN , NTI 21544 VALOR 26/05/2026 CAPITAL USD 1.238.500,49 INTERESES USD 741.433,59 CTA. 3987 CUENTA UNICA DEL TESORO LIB. 00099021001 REF.: COMISIONES BANCARIAS</t>
  </si>
  <si>
    <t>Q24386730002</t>
  </si>
  <si>
    <t>NUMERO DE LIBRETA CUT: 00597012001, OPERACIÓN E18 TRANSFERENCIA DEL SISTEMA FINANCIERO A LA CUT PARA ABONO A LA CUT 3987069001LIBRETA 00597012001 DE RECURSOS PROPIOS VENTAS PAGO GPR D201-118583 A SOLICITUD DEL BANCO DE CREDITO DE BOLIVIA SA</t>
  </si>
  <si>
    <t>Q24386750002</t>
  </si>
  <si>
    <t>NUMERO DE LIBRETA CUT: 00597012001 OPERACIÓN E18 TRANSFERENCIA DEL SISTEMA FINANCIERO A LA CUT PARA ABONO A LA CUT 3987069001LIBRETA 00597012001 DE RECURSOS PROPIOS VENTAS EJECUCION GPR D201-118179 A SOLICITUD DEL BANCO DE CREDITO DE BOLIVIA SA</t>
  </si>
  <si>
    <t>S11547360003</t>
  </si>
  <si>
    <t>||TRANSFERENCIA DE FONDOS SEGÚN MENSAJES SWIFT NROS. 5984 Y 5954, EN ATENCIÓN A NOTA CITE: CAR/DGE-DNAF N° 0025/2026 DE FECHA 28/01/2026 (HRE-TGL-1689), ENVIADO POR NAVEGACIÓN AÉREA Y AEROPUERTOS BOLIVIANOS-NAABOL (SECTOR PÚBLICO). DÉBITO DE LA LIBRETA N° 00389012001 DE NAABOL, REPOSICIÓN DE ÚTILES DE ESCRITORIO.</t>
  </si>
  <si>
    <t>G35901440003</t>
  </si>
  <si>
    <t>PAGO A BID PRÉSTAMO 2880/BL-BO VCTO. 25-05-2026 POR CUENTA DE TGN , NTI. 21624 VALOR 26-05-2026 CAPITAL USD 8.879,74 INTERESES USD 7.673,09 COMISIONES -USD 54.18 CTA. 3987 CUENTA UNICA DEL TESORO LIB. 00099021001 REF.: COMISIONES BANCARIAS</t>
  </si>
  <si>
    <t>G35901430003</t>
  </si>
  <si>
    <t>PAGO A BID PRÉSTAMO 2880/BL-BO VCTO. 25-05-2026 POR CUENTA DE TGN , NTI. 21623 VALOR 26-05-2026 INTERESES USD 101,83 CTA. 3987 CUENTA UNICA DEL TESORO LIB. 00099021001 REF.: COMISIONES BANCARIAS</t>
  </si>
  <si>
    <t>G35901420003</t>
  </si>
  <si>
    <t>PAGO A BID PRÉSTAMO 2880/BL-BO VCTO. 25-05-2026 POR CUENTA DE TGN , NTI. 21621 VALOR 26-05-2026 CAPITAL USD 99.554,71 INTERESES USD 65.710,56 CTA. 3987 CUENTA UNICA DEL TESORO LIB. 00099021001 REF.: COMISIONES BANCARIAS</t>
  </si>
  <si>
    <t>G35901540002</t>
  </si>
  <si>
    <t>TRANSFERENCIA DEL EXTERIOR SEGUN SWIFT NOS.5986-5985 DE FECHA 26/05/2026 ORDENANTE: SOLLEM SPA (CL/REGION METROPOLITANA) REF.: CRED RFB/SM2628 (2229576146JS TRN/20260526-00552885) LIB. 00597012001 RECURSOS PROPIOS VENTAS YLB</t>
  </si>
  <si>
    <t>G35901510001</t>
  </si>
  <si>
    <t>COBRO COSTOS DE PAPELERIA SEGUN TRANSFERENCIA DEL EXTERIOR POR ORDEN DE TRAFIGURA PTE LTD, FECHA VALOR 26/05/2026 REF:GAS NATURAL LIB. 00513012007 YPFB - RECURSOS NACIONALIZACIÓN</t>
  </si>
  <si>
    <t>G35901530001</t>
  </si>
  <si>
    <t>COBRO COSTOS DE PAPELERIA SEGUN TRANSFERENCIA DEL EXTERIOR POR ORDEN DE DEAL COM DE GAS NATURAL LTDA, FECHA VALOR 26/05/2026 REF:DEAL COM DE GAS NATURAL LTDA LIB. 00513012007 YPFB - RECURSOS NACIONALIZACIÓN</t>
  </si>
  <si>
    <t>G35901550001</t>
  </si>
  <si>
    <t>COBRO COSTOS DE PAPELERIA SEGUN TRANSFERENCIA DEL EXTERIOR POR ORDEN DE SOLLEM SPA (CL/REGION METROPOLITANA) REF.: CRED RFB/SM2628 (2229576146JS TRN/20260526-00552885) LIB. 00597032001 YLB-COMERCIALIZACION DE DIVERSAS SALES</t>
  </si>
  <si>
    <t>S11547220003</t>
  </si>
  <si>
    <t>||TRANSFERENCIA DE FONDOS SEGÚN MENSAJES SWIFT NROS. 5983 Y 5955 EN ATENCIÓN A NOTA CITE: DGAC/DAF/FIN/NE-0031/26 DE FECHA 09/02/2026 (HRE-TGL-2685) ENVIADO POR LA DIRECCIÓN GENERAL DE AERONAUTICA CIVIL (SECTOR PÚBLICO). DEBITO DE LA LIBRETA 00117012001 DE LA DGAC, REPOSICIÓN DE ÚTILES DE ESCRITORIO</t>
  </si>
  <si>
    <t>G35904880002</t>
  </si>
  <si>
    <t>23° DESEMBOLSO DE RECURSOS DEL CREDITO AL TGN DESTINADO A FINANCIAR EL FARIP, SG NOTA MEFP/VTCP/DGCP/UEPS/NE N° 289/2026 (8299), EN EL MARCO DE LA RD N°149/2021 CONT. SANO-DLBCI N°5/2022 LEY N°1389 Y DOC. ADJ. ABONO EN LA LIBRETA 00099021001 - &amp;quot;TGN - RECURSOS ORDINARIOS (3987)&amp;quot; SG. GLOSA DE REFERENCIA</t>
  </si>
  <si>
    <t>O23921410002</t>
  </si>
  <si>
    <t>00046171101 DEPOSITO DE EFECTIVO, DEPOSITANTE: LABORATORIOS Y OPTICAS PAUKER LTDA, CONCEPTO: SANCION PECUNIARIA, CUENTA DE DEPOSITO: CUENTA UNICA DEL TESORO</t>
  </si>
  <si>
    <t>O23921420002</t>
  </si>
  <si>
    <t>O23921550002</t>
  </si>
  <si>
    <t>00099021001 DEPOSITO DE EFECTIVO, DEPOSITANTE: KAREM LORENA GALLARDO SEJAS, CONCEPTO: DEVOLUCION DE VIATICOS VIAJE A LA LOCALIDAD DE QUILLACOLLO - CBBA GESTION 2025, CUENTA DE DEPOSITO: CUENTA UNICA DEL TESORO/DJBR</t>
  </si>
  <si>
    <t>O23921610002</t>
  </si>
  <si>
    <t>00099021001 DEPOSITO DE EFECTIVO, DEPOSITANTE: MARCELA CORTEZ, CONCEPTO: DEVOLUCION DE PASAJE AEREO, CUENTA DE DEPOSITO: CUENTA UNICA DEL TESORO</t>
  </si>
  <si>
    <t>O23921630002</t>
  </si>
  <si>
    <t>00099021001 DEPOSITO DE EFECTIVO, DEPOSITANTE: RICARDO EMILIO FERNANDEZ VEDIA, CONCEPTO: DEVOLUCION DE SUELDO DEL MES DE ABRIL 2026, CUENTA DE DEPOSITO: CUENTA UNICA DEL TESORO/DJBR</t>
  </si>
  <si>
    <t>O23921640002</t>
  </si>
  <si>
    <t>00099021001 DEPOSITO DE EFECTIVO, DEPOSITANTE: JORGE LUIS SORUCO PARAVICINI, CONCEPTO: DEVOLUCION DE SUELDO DEL MES DE ABRIL 2026, CUENTA DE DEPOSITO: CUENTA UNICA DEL TESORO/DJBR</t>
  </si>
  <si>
    <t>O23921690002</t>
  </si>
  <si>
    <t>00383012001 DEPOSITO DE EFECTIVO, DEPOSITANTE: MENSAJE DE PAZ, CONCEPTO: ENVIOS MES DE ABRIL, CUENTA DE DEPOSITO: CUENTA UNICA DEL TESORO</t>
  </si>
  <si>
    <t>O23921710002</t>
  </si>
  <si>
    <t>O23921810002</t>
  </si>
  <si>
    <t>O23921960002</t>
  </si>
  <si>
    <t>00383012001 DEPOSITO DE EFECTIVO, DEPOSITANTE: AGENCIA BOLIVIANA DE CORREOS, CONCEPTO: REGIONAL ORURO 4-23/05/2026, CUENTA DE DEPOSITO: CUENTA UNICA DEL TESORO</t>
  </si>
  <si>
    <t>O23921970002</t>
  </si>
  <si>
    <t>00383012001 DEPOSITO DE EFECTIVO, DEPOSITANTE: AGENCIA BOLIVIANA DE CORREOS, CONCEPTO: REGIONAL POTOSI 4-23/05/2026, CUENTA DE DEPOSITO: CUENTA UNICA DEL TESORO</t>
  </si>
  <si>
    <t>O23921980002</t>
  </si>
  <si>
    <t>00383012001 DEPOSITO DE EFECTIVO, DEPOSITANTE: AGENCIA BOLIVIANA DE CORREOS, CONCEPTO: REGIONAL COCHABAMBA 4-23/05/2026, CUENTA DE DEPOSITO: CUENTA UNICA DEL TESORO</t>
  </si>
  <si>
    <t>O23921990002</t>
  </si>
  <si>
    <t>00383012001 DEPOSITO DE EFECTIVO, DEPOSITANTE: AGENCIA BOLIVIANA DE CORREOS, CONCEPTO: REGIONAL BENI 4-23/05/2026, CUENTA DE DEPOSITO: CUENTA UNICA DEL TESORO</t>
  </si>
  <si>
    <t>O23922000002</t>
  </si>
  <si>
    <t>00383012001 DEPOSITO DE EFECTIVO, DEPOSITANTE: AGENCIA BOLIVIANA DE CORREOS, CONCEPTO: REGIONAL PANDO 4-23/05/2026, CUENTA DE DEPOSITO: CUENTA UNICA DEL TESORO</t>
  </si>
  <si>
    <t>O23922010002</t>
  </si>
  <si>
    <t>00383012001 DEPOSITO DE EFECTIVO, DEPOSITANTE: AGENCIA BOLIVIANA DE CORREOS, CONCEPTO: REGIONAL SANTA CRUZ 4-23/05/2026, CUENTA DE DEPOSITO: CUENTA UNICA DEL TESORO</t>
  </si>
  <si>
    <t>O23922020002</t>
  </si>
  <si>
    <t>00383012001 DEPOSITO DE EFECTIVO, DEPOSITANTE: AGENCIA BOLIVIANA DE CORREOS, CONCEPTO: REGIONAL SUCRE 4-23/05/2026, CUENTA DE DEPOSITO: CUENTA UNICA DEL TESORO</t>
  </si>
  <si>
    <t>O23922030002</t>
  </si>
  <si>
    <t>00383012001 DEPOSITO DE EFECTIVO, DEPOSITANTE: AGENCIA BOLIVIANA DE CORREOS, CONCEPTO: REGIONAL TARIJA 4-23/05/2026, CUENTA DE DEPOSITO: CUENTA UNICA DEL TESORO</t>
  </si>
  <si>
    <t>O23922040002</t>
  </si>
  <si>
    <t>00046171101 DEPOSITO DE EFECTIVO, DEPOSITANTE: EMPRESA DE COMERCIALIZACION TECHNODENT S.R.L., CONCEPTO: SANCION PECUNIARIA RESOLUCION ADMINISTRATIVA S/053/2026, CUENTA DE DEPOSITO: CUENTA UNICA DEL TESORO</t>
  </si>
  <si>
    <t>O23922050002</t>
  </si>
  <si>
    <t>00383012001 DEPOSITO DE EFECTIVO, DEPOSITANTE: AGENCIA BOLIVIANA DE CORREOS, CONCEPTO: REGIONAL COCHABAMBA 13-14/04/2026, CUENTA DE DEPOSITO: CUENTA UNICA DEL TESORO</t>
  </si>
  <si>
    <t>O23922060002</t>
  </si>
  <si>
    <t>00383012001 DEPOSITO DE EFECTIVO, DEPOSITANTE: AGENCIA BOLIVIANA DE CORREOS, CONCEPTO: REGIONAL COCHABAMBA 14-17/04/2026, CUENTA DE DEPOSITO: CUENTA UNICA DEL TESORO</t>
  </si>
  <si>
    <t>O23922100002</t>
  </si>
  <si>
    <t>00383012001 DEPOSITO DE EFECTIVO, DEPOSITANTE: AGENCIA BOLIVIANA DE CORREOS, CONCEPTO: REGIONAL COCHABAMBA 28-30/04/2026, CUENTA DE DEPOSITO: CUENTA UNICA DEL TESORO</t>
  </si>
  <si>
    <t>O23922070002</t>
  </si>
  <si>
    <t>00383012001 DEPOSITO DE EFECTIVO, DEPOSITANTE: AGENCIA BOLIVIANA DE CORREOS, CONCEPTO: EBIM OCTUBRE A DICIEMBRE /2025, CUENTA DE DEPOSITO: CUENTA UNICA DEL TESORO</t>
  </si>
  <si>
    <t>O23922080002</t>
  </si>
  <si>
    <t>00383012001 DEPOSITO DE EFECTIVO, DEPOSITANTE: AGENCIA BOLIVIANA DE CORREOS, CONCEPTO: REGIONAL ORURO 28-30/04/2026, CUENTA DE DEPOSITO: CUENTA UNICA DEL TESORO</t>
  </si>
  <si>
    <t>O23922090002</t>
  </si>
  <si>
    <t>00383012001 DEPOSITO DE EFECTIVO, DEPOSITANTE: AGENCIA BOLIVIANA DE CORREOS, CONCEPTO: REGIONAL POTOSI 28-30/04/2026, CUENTA DE DEPOSITO: CUENTA UNICA DEL TESORO</t>
  </si>
  <si>
    <t>O23922110002</t>
  </si>
  <si>
    <t>00383012001 DEPOSITO DE EFECTIVO, DEPOSITANTE: AGENCIA BOLIVIANA DE CORREOS, CONCEPTO: REGIONAL BENI 28-30/04/2026, CUENTA DE DEPOSITO: CUENTA UNICA DEL TESORO</t>
  </si>
  <si>
    <t>O23922120002</t>
  </si>
  <si>
    <t>00383012001 DEPOSITO DE EFECTIVO, DEPOSITANTE: AGENCIA BOLIVIANA DE CORREOS, CONCEPTO: REGIONAL PANDO 28-30/04/2026, CUENTA DE DEPOSITO: CUENTA UNICA DEL TESORO</t>
  </si>
  <si>
    <t>O23922130002</t>
  </si>
  <si>
    <t>00383012001 DEPOSITO DE EFECTIVO, DEPOSITANTE: AGENCIA BOLIVIANA DE CORREOS, CONCEPTO: REGIONAL SANTA CRUZ 28-30/04/2026, CUENTA DE DEPOSITO: CUENTA UNICA DEL TESORO</t>
  </si>
  <si>
    <t>O23922140002</t>
  </si>
  <si>
    <t>00383012001 DEPOSITO DE EFECTIVO, DEPOSITANTE: AGENCIA BOLIVIANA DE CORREOS, CONCEPTO: REGIONAL SUCRE 28-30/04/2026, CUENTA DE DEPOSITO: CUENTA UNICA DEL TESORO</t>
  </si>
  <si>
    <t>O23922150002</t>
  </si>
  <si>
    <t>00383012001 DEPOSITO DE EFECTIVO, DEPOSITANTE: AGENCIA BOLIVIANA DE CORREOS, CONCEPTO: REGIONAL TARIJA 28-30/04/2026, CUENTA DE DEPOSITO: CUENTA UNICA DEL TESORO</t>
  </si>
  <si>
    <t>O23922160002</t>
  </si>
  <si>
    <t>00383012001 DEPOSITO DE EFECTIVO, DEPOSITANTE: AGENCIA BOLIVIANA DE CORREOS, CONCEPTO: CAJA PETROLERA DE SALUD, CUENTA DE DEPOSITO: CUENTA UNICA DEL TESORO</t>
  </si>
  <si>
    <t>O23922170002</t>
  </si>
  <si>
    <t>00383012001 DEPOSITO DE EFECTIVO, DEPOSITANTE: AGENCIA BOLIVIANA DE CORREOS, CONCEPTO: CAJA DE SALUD DE LA BANCA PRIVADA ABRIL /2026, CUENTA DE DEPOSITO: CUENTA UNICA DEL TESORO</t>
  </si>
  <si>
    <t>O23922180002</t>
  </si>
  <si>
    <t>O23922190002</t>
  </si>
  <si>
    <t>00099021001 DEPOSITO DE EFECTIVO, DEPOSITANTE: VLADIMIR YAMIL LOPEZ CASTRO, CONCEPTO: DEVOLUCION DE VIATICOS, CUENTA DE DEPOSITO: CUENTA UNICA DEL TESORO/DBJR</t>
  </si>
  <si>
    <t>O23922270002</t>
  </si>
  <si>
    <t>00599012001 DEPOSITO DE EFECTIVO, DEPOSITANTE: SILVIA ANDREA YANINE FERNANDEZ ORDOÑEZ, CONCEPTO: DEVOLUCION DE FONDOS EN AVANCE, CUENTA DE DEPOSITO: CUENTA UNICA DEL TESORO</t>
  </si>
  <si>
    <t>B23921390002</t>
  </si>
  <si>
    <t>00099021001 DEP.DE CHEQ.AJENOS,RET.DE CAM.,CONCEPTO: INCAPACIDAD,DEP.: CAJA NACIONAL DE SALUD , PROCEDENCIA: BANCO UNION S.A., CHEQUE: 29941, FECHA DE EMISION:20/05/2026</t>
  </si>
  <si>
    <t>B23921590002</t>
  </si>
  <si>
    <t>00010011102 DEP.DE CHEQ.AJENOS,RET.DE CAM.,CONCEPTO: COMPENSACION CON GESTORIA CONSULAR,DEP.: MINISTERIO DE RELACIONES EXTERIORES , PROCEDENCIA: BANCO UNION S.A., CHEQUE: 622, FECHA DE EMISION:26/05/2026</t>
  </si>
  <si>
    <t>B23921740002</t>
  </si>
  <si>
    <t>00099021001 DEP.DE CHEQ.AJENOS,RET.DE CAM.,CONCEPTO: DEVOLUCION DE RECURSOS PLANILLAS INCAPACIDAD TEMPORAL,DEP.: OPERADORA DEL TREN METROPOLITANO DE CBBA MI TREN , PROCEDENCIA: BANCO UNION S.A., CHEQUE: 61628, FECHA DE EMISION:29/04/2026</t>
  </si>
  <si>
    <t>B23921770002</t>
  </si>
  <si>
    <t>00046171101 DEP.DE CHEQ.AJENOS,RET.DE CAM.,CONCEPTO: DEPÓSITO,DEP.: ADOLFO PATRICIO SORAIRE GALLARDO , PROCEDENCIA: BANCO UNION S.A., CHEQUE: 228517, FECHA DE EMISION:27/05/2026</t>
  </si>
  <si>
    <t>B23921790002</t>
  </si>
  <si>
    <t>00099021001 DEP.DE CHEQ.AJENOS,RET.DE CAM.,CONCEPTO: DEPÓSITO,DEP.: MARIA ANTONIETA LEDEZMA ROJAS , PROCEDENCIA: BANCO UNION S.A., CHEQUE: 228519, FECHA DE EMISION:27/05/2026</t>
  </si>
  <si>
    <t>B23921800002</t>
  </si>
  <si>
    <t>00099021001 DEP.DE CHEQ.AJENOS,RET.DE CAM.,CONCEPTO: DEPÓSITO,DEP.: CELIA JANETT HIDALGO ZARATE , PROCEDENCIA: BANCO UNION S.A., CHEQUE: 230166, FECHA DE EMISION:27/05/2026/DJBR</t>
  </si>
  <si>
    <t>B23921820002</t>
  </si>
  <si>
    <t>00099021001 DEP.DE CHEQ.AJENOS,RET.DE CAM.,CONCEPTO: DEPÓSITO,DEP.: DEYSI CLARA ALVAREZ MUÑOZ , PROCEDENCIA: BANCO UNION S.A., CHEQUE: 228520, FECHA DE EMISION:27/05/2026</t>
  </si>
  <si>
    <t>B23921830002</t>
  </si>
  <si>
    <t>00099021001 DEP.DE CHEQ.AJENOS,RET.DE CAM.,CONCEPTO: DEPÓSITO,DEP.: ANA ROSARIO SALAZAR JALDIN , PROCEDENCIA: BANCO UNION S.A., CHEQUE: 228522, FECHA DE EMISION:27/05/2026</t>
  </si>
  <si>
    <t>B23921840002</t>
  </si>
  <si>
    <t>00099021001 DEP.DE CHEQ.AJENOS,RET.DE CAM.,CONCEPTO: DEPÓSITO,DEP.: CRISTHIAN BRUNO JALDIN CORONADO , PROCEDENCIA: BANCO UNION S.A., CHEQUE: 228523, FECHA DE EMISION:27/05/2026/DJBR</t>
  </si>
  <si>
    <t>G35911660002</t>
  </si>
  <si>
    <t>REGULARIZACION DE TRANSFERENCIA DEL EXTERIOR SEGUN SWIFT NO.5794 DE FECHA 27/05/2026 ORDENANTE: CONSULADO GENERAL DE BOLIVIA WASHINGTON-EE.UU. REF:DEVOLUCIÓN DE SALDOS NO EJECUTADOS. LIB. 00099021001 TGN-RECURSOS ORDINARIOS (3987)</t>
  </si>
  <si>
    <t>Q24391460002</t>
  </si>
  <si>
    <t>NUMERO DE LIBRETA CUT: 00099021001 OPERACIÓN E18 TRANSFERENCIA DEL SISTEMA FINANCIERO A LA CUT TRANSFERENCIA DE FONDOS AL TGN DEVOLUCION DEL CAPITAL FIDEICOMISO A SOLICITUD DE BDP - SAM - FIDEICOMISO DE CREDITOS A EMPRESAS PUBLICAS FICREP</t>
  </si>
  <si>
    <t>G35911590004</t>
  </si>
  <si>
    <t>VENTA DE DIVISAS CON TRANSFERENCIA DE FONDOS A SOLICITUD DE MINISTERIO DE PLANIFICACION DEL DESARROLLO SEGUN SOLICITUD 26860 REF: VENTA DIVISAS PARA TRANSFERENCIA AL EXTERIOR SEGURO MAYO A JULIO BECARIO ABRIL PATI TORREZ SEGUN INFORME 64/2026 EQUIVALENTES 207,80 USD LIB. 00099021001 TGN-RECURSOS ORDINARIOS (3987) POR DIFERENCIAL CAMBIARIO</t>
  </si>
  <si>
    <t>G35911600004</t>
  </si>
  <si>
    <t>VENTA DE DIVISAS CON TRANSFERENCIA DE FONDOS A SOLICITUD DE MINISTERIO DE PLANIFICACION DEL DESARROLLO SEGUN SOLICITUD 26856 REF: VENTA DIVISAS TRANSFERENCIA EXTERIOR MANUTENCION ENERO A MARZO 2026 BECARIO DANIELA ALANOCA CHOQUE SEGUN INFORME 59/2026 EQUIVALENTES 5.262,46 USD LIB. 00099021001 TGN-RECURSOS ORDINARIOS (3987) POR DIFERENCIAL CAMBIARIO</t>
  </si>
  <si>
    <t>G35911610004</t>
  </si>
  <si>
    <t>VENTA DE DIVISAS CON TRANSFERENCIA DE FONDOS A SOLICITUD DE MINISTERIO DE PLANIFICACION DEL DESARROLLO SEGUN SOLICITUD 26854 REF: VENTA DIVISAS PARA TRANSFERENCIA AL EXTERIOR MANUTENCION ABRIL A JUNIO 2026 BECARIO ALEXANDER ARANDA INF 20/2026 EQUIVALENTES 4.551,36 USD LIB. 00099021001 TGN-RECURSOS ORDINARIOS (3987) POR DIFERENCIAL CAMBIARIO</t>
  </si>
  <si>
    <t>G35911620004</t>
  </si>
  <si>
    <t>VENTA DE DIVISAS CON TRANSFERENCIA DE FONDOS A SOLICITUD DE MINISTERIO DE PLANIFICACION DEL DESARROLLO SEGUN SOLICITUD 26853 REF: VENTA DIVISAS PARA TRANSFERENCIA AL EXTERIOR, MANUTENCION ENERO A MARZO 2026 BECARIO SERGIO FERNANDEZ SEG INF 21/2026 EQUIVALENTES 5.826,13 USD LIB. 00099021001 TGN-RECURSOS ORDINARIOS (3987) POR DIFERENCIAL CAMBIARIO</t>
  </si>
  <si>
    <t>G35911630004</t>
  </si>
  <si>
    <t>VENTA DE DIVISAS CON TRANSFERENCIA DE FONDOS A SOLICITUD DE MINISTERIO DE PLANIFICACION DEL DESARROLLO SEGUN SOLICITUD 26852 REF: VENTA DIVISAS PARA TRANSFERENCIA AL EXTERIOR, MANUTENCION ENERO A MARZO 2026 MARIANELA MAMANI POMA SEGUN INFORME 57/2026 EQUIVALENTES 2.790,96 USD LIB. 00099021001 TGN-RECURSOS ORDINARIOS (3987) POR DIFERENCIAL CAMBIARIO</t>
  </si>
  <si>
    <t>G35911640004</t>
  </si>
  <si>
    <t>VENTA DE DIVISAS CON TRANSFERENCIA DE FONDOS A SOLICITUD DE MINISTERIO DE PLANIFICACION DEL DESARROLLO SEGUN SOLICITUD 26851 REF: VENTA DIVISAS PARA TRANSFERENCIA AL EXTERIOR MANUTENCION ENERO A MARZO 2026 BECARIO ABRIL PATI TORREZ SEGUN INFORME 55/2026 EQUIVALENTES 4.545,43 USD LIB. 00099021001 TGN-RECURSOS ORDINARIOS (3987) POR DIFERENCIAL CAMBIARIO</t>
  </si>
  <si>
    <t>G35911650004</t>
  </si>
  <si>
    <t>VENTA DE DIVISAS CON TRANSFERENCIA DE FONDOS A SOLICITUD DE MINISTERIO DE PLANIFICACION DEL DESARROLLO SEGUN SOLICITUD 26849 REF: VENTA DE DIVISAS PARA TRANSFERENCIA AL EXTERIOR, MANUTENCION ENERO A MARZO 2026 BECARIO ALVARO IBER ARUQUIPA YUJRA S/G INF 56/2026 EQUIVALENTES 4.551,36 USD LIB. 00099021001 TGN-RECURSOS ORDINARIOS (3987) POR DIFERENCIAL CAMBIARIO</t>
  </si>
  <si>
    <t>G35911670001</t>
  </si>
  <si>
    <t>COBRO COSTOS DE PAPELERIA POR REGULARIZACION DE TRANSFERENCIA DEL EXTERIOR POR ORDEN DE CONSULADO GENERAL DE BOLIVIA WASHINGTON-EE.UU. REF:DEVOLUCIÓN DE SALDOS NO EJECUTADOS. LIB. 00099021001 TGN-RECURSOS ORDINARIOS (3987)</t>
  </si>
  <si>
    <t>S11548350003</t>
  </si>
  <si>
    <t>||TRANSFERENCIA DE FONDOS S/G MENSAJES SWIFT NRO. 6019 Y 6017, EN ATENCIÓN A NOTA CITE: CAR/DGE-DNAF N°0025/2026 DE FECHA 28/01/2026 (HRE-TGL-2026-1689) ENVIADA POR NAVEGACIÓN AÉREA Y AEROPUERTOS BOLIVIANOS (NAABOL)(SECTOR PÚBLICO). DÉBITO DE LA LIBRETA 00389012001 NAABOL-ADMINISTRACIÓN CENTRAL, REPOSICIÓN DE ÚTILES DE ESCRITORIO.</t>
  </si>
  <si>
    <t>S11548430001</t>
  </si>
  <si>
    <t>COBRO DE||ÚTILES DE ESCRITORIO POR EL COMPROBANTE NRO. 1154839 DE LA FECHA, SEGÚN NOTA CITE: MEFP/VTCP/DGCP/UODP/N° 101/2026 DE FECHA 23/03/2026 (HRE-TGL-5088), ENVIADO POR EL MINISTERIO DE ECONOMÍA Y FINANZAS PÚBLICAS (SECTOR PÚBLICO). DEBITO DE LA LIBRETA N° 00099021001 TGN-RECURSOS ORDINARIOS&amp;quot;. REPOSICIÓN DE ÚTILES DE ESCRITORIO.</t>
  </si>
  <si>
    <t>S11548400003</t>
  </si>
  <si>
    <t>||TRANSFERENCIA DE FONDOS SEGÚN MENSAJE SWIFT NRO. 5998, EN ATENCIÓN A CORREO ELECTRÓNICO Y NOTA CITE: CAR/DGE-DNAF N° 0025/2026 DE FECHA 28/01/2026 (HRE-TGL-1689), ENVIADO POR NAVEGACIÓN AÉREA Y AERONAUTICA CIVIL-NAABOL (SECTOR PÚBLICO). DÉBITO DE LA LIBRETA N° 00389012001 DE NAABOL-ADMINISTRACION C., REPOSICIÓN DE ÚTILES DE ESCRITORIO.</t>
  </si>
  <si>
    <t>S11548340003</t>
  </si>
  <si>
    <t>||TRANSFERENCIA DE FONDOS S/G MENSAJE SWIFT NRO. 6026, EN ATENCIÓN A NOTA CITE: CAR/DGE-DNAF N°0025/2026 DE FECHA 28/01/2026 (HRE-TGL-2026-1689) ENVIADA POR NAVEGACIÓN AÉREA Y AEROPUERTOS BOLIVIANOS (NAABOL)(SECTOR PÚBLICO). DÉBITO DE LA LIBRETA 00389012001 NAABOL-ADMINISTRACIÓN CENTRAL, REPOSICIÓN DE ÚTILES DE ESCRITORIO.</t>
  </si>
  <si>
    <t>S11548320003</t>
  </si>
  <si>
    <t>||TRANSFERENCIA DE FONDOS SEGÚN MENSAJE SWIFT NRO. 6000, EN ATENCIÓN A NOTA CITE: DGAC/DAF/FIN/NE-0031/26 DE FECHA 09/02/2026 (HRE-TGL-2685), ENVIADO POR DIRECCIÓN GENERAL DE AERONÁUTICA CIVIL-DGAC (SECTOR PÚBLICO). DÉBITO DE LA LIBRETA N° 00117012001 DE DGAC, REPOSICIÓN DE ÚTILES DE ESCRITORIO.</t>
  </si>
  <si>
    <t>S11548300003</t>
  </si>
  <si>
    <t>||TRANSFERENCIA DE FONDOS SEGÚN MENSAJES SWIFT NROS 6024 Y 6025 EN ATENCIÓN A NOTA CITE CAR/DGE-DNAF N°0025/2026 DE FECHA.28/01/2026. (HRE-TGL-1689) ENVIADO POR LA NAVEGACION AEREA Y AEROPUERTOS BOLIVIANOS (SECTOR PÚBLICO). DÉBITO DE LA LIB. 00389012001 NAABOL- ADMINISTRACIÓN, REPOSICIÓN DE ÚTILES DE ESCRITORIO</t>
  </si>
  <si>
    <t>G35913710001</t>
  </si>
  <si>
    <t>COBRO COSTOS DE PAPELERIA SEGUN TRANSFERENCIA DEL EXTERIOR POR ORDEN DE PETRORECONCAVO S A (BRAZIL-MATA DE SAO JOAO) FECHA VALOR 27/05/2026 REF.: CRED (5788575.22515 TRN/20260527-00216791) LIB. 00513012007 YPFB - RECURSOS NACIONALIZACIÓN</t>
  </si>
  <si>
    <t>G35913680004</t>
  </si>
  <si>
    <t>VENTA DE DIVISAS CON TRANSFERENCIA DE FONDOS A SOLICITUD DE MINISTERIO DE PLANIFICACION DEL DESARROLLO SEGUN SOLICITUD 26857 REF: SALE OF FOREIGN CURRENCY FOR TRANSFER ABROAD FOR MAINTENANCE EXPENSES APRIL TO JUNE 2026 ANNIE ESPINOZA ACCORDING TO REPORT 19/26 EQUIVALENTES 4.912,41 USD LIB. 00099021001 TGN-RECURSOS ORDINARIOS (3987) POR DIFERENCIAL CAMBIARIO</t>
  </si>
  <si>
    <t>G35913730001</t>
  </si>
  <si>
    <t>COBRO COSTOS DE PAPELERIA SEGUN TRANSFERENCIA DEL EXTERIOR POR ORDEN DE MTX COMERCIALIZADORA DE GAS LTDA. (BR/SALVADOR) FECHA VALOR 26/05/2026 REF.: RFB PPA-MTX-89/26 (IM00598624201001 TRN/20260526-00652696) LIB. 00513012007 YPFB - RECURSOS NACIONALIZACIÓN</t>
  </si>
  <si>
    <t>Q24393510002</t>
  </si>
  <si>
    <t>NUMERO DE LIBRETA CUT: 00099021001 OPERACIÓN E18 TRANSFERENCIA DEL SISTEMA FINANCIERO A LA CUT TRANSFERENCIA DE FONDOS PARA RESTITUCION ANTICIPADA DE RECURSOS AL TGN A SOLICITUD DE FIDEICOMISO FIREPRO REEMBOLSOS CARTERA BDP S.A.M</t>
  </si>
  <si>
    <t>S11548450003</t>
  </si>
  <si>
    <t>||TRANSFERENCIA DE FONDOS SEGÚN MENSAJE SWIFT NRO 6064 EN ATENCIÓN A CORREO ELECTRÓNICO Y NOTA CITE CAR/DGE-DNAF N°0025/2026 DE FECHA.28/01/2026. (HRE-TGL-1689) ENVIADO POR LA NAVEGACION AEREA Y AEROPUERTOS BOLIVIANOS (SECTOR PÚBLICO). DÉBITO DE LA LIB. 00389012001 NAABOL- ADMINISTRACIÓN, REPOSICIÓN DE ÚTILES DE ESCRITORIO</t>
  </si>
  <si>
    <t>Q24394350002</t>
  </si>
  <si>
    <t>NUMERO DE LIBRETA CUT: 595012003 OPERACIÓN E18 TRANSFERENCIA DEL SISTEMA FINANCIERO A LA CUT TRANSFERENCIA DE FONDOS DEVOLUCION DE FONDOS POR ABONO DE COMISIONES INCOMPLETA MES FEBRERO 2026</t>
  </si>
  <si>
    <t>Q24394580002</t>
  </si>
  <si>
    <t>NUMERO DE LIBRETA CUT: 595012003 OPERACIÓN E18 TRANSFERENCIA DEL SISTEMA FINANCIERO A LA CUT TRANSFERENCIA DE FONDOS DEVOLUCION DE FONDOS POR ABONO DE COMISIONES INCOMPLETA MES ENERO 2026</t>
  </si>
  <si>
    <t>G35915960001</t>
  </si>
  <si>
    <t>COBRO COSTOS DE PAPELERIA SEGUN TRANSFERENCIA DEL EXTERIOR POR ORDEN DE TRAFIGURA PTE LTD (SINGAPORE) FECHA VALOR 27/05/2026 REF.: CRED GAS NATURAL (260527124804 TRN/20260527-00281009) LIB. 00513012007 YPFB - RECURSOS NACIONALIZACIÓN</t>
  </si>
  <si>
    <t>G35915980001</t>
  </si>
  <si>
    <t>COBRO COSTOS DE PAPELERIA SEGUN TRANSFERENCIA DEL EXTERIOR POR ORDEN DE TRAFIGURA PTE LTD (SINGAPORE) FECHA VALOR 27/05/2026 REF.: CRED GAS NATURAL (260527124803 TRN/20260527-00281008) LIB. 00513012007 YPFB - RECURSOS NACIONALIZACIÓN</t>
  </si>
  <si>
    <t>G35916000001</t>
  </si>
  <si>
    <t>COBRO COSTOS DE PAPELERIA SEGUN TRANSFERENCIA DEL EXTERIOR POR ORDEN DE TRAFIGURA PTE LTD (SINGAPORE) FECHA VALOR 27/05/2026 REF.: CRED GAS NATURAL (260527124805 TRN/20260527-00281084) LIB. 00513012007 YPFB - RECURSOS NACIONALIZACIÓN</t>
  </si>
  <si>
    <t>G35917300001</t>
  </si>
  <si>
    <t>COBRO COSTOS DE PAPELERIA SEGUN TRANSFERENCIA DEL EXTERIOR POR ORDEN DE TRAFIGURA PTE LTD (SINGAPORE) FECHA VALOR 27/05/2026 REF.: CRED GAS NATURAL (260527124806 TRN/20260527-00281077) LIB. 00513012007 YPFB - RECURSOS NACIONALIZACIÓN</t>
  </si>
  <si>
    <t>S11548620003</t>
  </si>
  <si>
    <t>||TRANSFERENCIA DE FONDOS SEGÚN MENSAJE SWIFT NRO 6081, EN ATENCIÓN A NOTA CITE: DGAC/DAF/FIN/NE-0031/26 DE FECHA 09/02/2026 (HRE-TGL-2685), ENVIADO POR DIRECCIÓN GENERAL DE AERONÁUTICA CIVIL-DGAC (SECTOR PÚBLICO). DÉBITO DE LA LIBRETA N° 00117012001DE DGAC, REPOSICIÓN DE ÚTILES DE ESCRITORIO.</t>
  </si>
  <si>
    <t>S11548290001</t>
  </si>
  <si>
    <t>||COBRO POR COMISION A EMPRESA PUBLICA QUIPUS POR SOLICITUD DE INFORMACION DE SALDOS AL 31/12/2025 PARA AUDITORIA EXTERNA, SEGÚN R.D. 192/2025, HOJA DE RUTA BCB-HRE-TLG-2026-7812, NOTA CAR/QUIPUS/GG/GAF/JDF Nº0121/2026 Y DOC. ADJUNTOS DEBITO DE LA LIBRETA Nº00590012001-EMPRESA PUBLICA QUIPUS-RECURSOS ESPECIFICOS COBRO CONFIRM.SALDOS</t>
  </si>
  <si>
    <t>O23923830002</t>
  </si>
  <si>
    <t>00548132001 DEPOSITO DE EFECTIVO, DEPOSITANTE: MARCELINO LARUTA ESPINO, CONCEPTO: RETENCION DEL 13% VIATICOS, CUENTA DE DEPOSITO: CUENTA UNICA DEL TESORO</t>
  </si>
  <si>
    <t>O23923930002</t>
  </si>
  <si>
    <t>00221022001 DEPOSITO DE EFECTIVO, DEPOSITANTE: EMPRESA MINERA JIN PENG SRL, CONCEPTO: ID 634701 AGJP 39/26, CUENTA DE DEPOSITO: CUENTA UNICA DEL TESORO</t>
  </si>
  <si>
    <t>O23923940002</t>
  </si>
  <si>
    <t>00221022001 DEPOSITO DE EFECTIVO, DEPOSITANTE: EMPRESA MINERA JIN PENG SRL, CONCEPTO: ID 634701, CUENTA DE DEPOSITO: CUENTA UNICA DEL TESORO</t>
  </si>
  <si>
    <t>O23924260002</t>
  </si>
  <si>
    <t>00099021001 DEPOSITO DE EFECTIVO, DEPOSITANTE: GUSTAVO ARGOTE DEHEZA, CONCEPTO: REVERSION POR CONCEPTO DE COMBUSTIBLE DE LAS ELECCIONES SUBNACIONALES GESTION 2026 2°VUELTA, CUENTA DE DEPOSITO: CUENTA UNICA DEL TESORO/DJBR</t>
  </si>
  <si>
    <t>O23924280002</t>
  </si>
  <si>
    <t>00221022001 DEPOSITO DE EFECTIVO, DEPOSITANTE: ESTUQUERA CAYARA SRL, CONCEPTO: PAGO DE MULTAS, CUENTA DE DEPOSITO: CUENTA UNICA DEL TESORO</t>
  </si>
  <si>
    <t>O23924330002</t>
  </si>
  <si>
    <t>O23924300002</t>
  </si>
  <si>
    <t>O23924310002</t>
  </si>
  <si>
    <t>O23924340002</t>
  </si>
  <si>
    <t>O23924360002</t>
  </si>
  <si>
    <t>O23924370002</t>
  </si>
  <si>
    <t>O23924390002</t>
  </si>
  <si>
    <t>O23924400002</t>
  </si>
  <si>
    <t>O23924420002</t>
  </si>
  <si>
    <t>O23924430002</t>
  </si>
  <si>
    <t>O23924440002</t>
  </si>
  <si>
    <t>O23924450002</t>
  </si>
  <si>
    <t>O23924460002</t>
  </si>
  <si>
    <t>O23924470002</t>
  </si>
  <si>
    <t>O23924480002</t>
  </si>
  <si>
    <t>O23924520002</t>
  </si>
  <si>
    <t>O23924530002</t>
  </si>
  <si>
    <t>O23924550002</t>
  </si>
  <si>
    <t>O23924580002</t>
  </si>
  <si>
    <t>O23924610002</t>
  </si>
  <si>
    <t>O23924790002</t>
  </si>
  <si>
    <t>00046171101 DEPOSITO DE EFECTIVO, DEPOSITANTE: BRIGIDA ANDREA COTILLO POMA, CONCEPTO: MULTA, CUENTA DE DEPOSITO: CUENTA UNICA DEL TESORO</t>
  </si>
  <si>
    <t>O23924970002</t>
  </si>
  <si>
    <t>00099021001 DEPOSITO DE EFECTIVO, DEPOSITANTE: JAVIER QUISPE HUALLPA, CONCEPTO: PERCEPCION INDEBIDA, CUENTA DE DEPOSITO: CUENTA UNICA DEL TESORO</t>
  </si>
  <si>
    <t>O23924930002</t>
  </si>
  <si>
    <t>00046171101 DEPOSITO DE EFECTIVO, DEPOSITANTE: PROSECURITY HEALF AND SAFETY SRL, CONCEPTO: SANCION PECUNIARIA, CUENTA DE DEPOSITO: CUENTA UNICA DEL TESORO</t>
  </si>
  <si>
    <t>O23924950002</t>
  </si>
  <si>
    <t>00099021001 DEPOSITO DE EFECTIVO, DEPOSITANTE: NOE OCHOA LAIME, CONCEPTO: DEVOLUCION DE SUELDO DE FEBRERO Y MARZO 2026, CUENTA DE DEPOSITO: CUENTA UNICA DEL TESORO/DJBR</t>
  </si>
  <si>
    <t>O23925060002</t>
  </si>
  <si>
    <t>00099021001 DEPOSITO DE EFECTIVO, DEPOSITANTE: TERESA ALARCON ARANA, CONCEPTO: DEVOLUCION DE VIATICOS NO EJECUTADOS, CUENTA DE DEPOSITO: CUENTA UNICA DEL TESORO/DJBR</t>
  </si>
  <si>
    <t>O23925070002</t>
  </si>
  <si>
    <t>O23925080002</t>
  </si>
  <si>
    <t>O23925090002</t>
  </si>
  <si>
    <t>O23925110002</t>
  </si>
  <si>
    <t>00423012001 DEPOSITO DE EFECTIVO, DEPOSITANTE: GUIDO JORGE VIA GUZMAN, CONCEPTO: DEVOLUCION DE REFRIGERIO DEL MES DE ABRIL 2026, CUENTA DE DEPOSITO: CUENTA UNICA DEL TESORO</t>
  </si>
  <si>
    <t>O23925130002</t>
  </si>
  <si>
    <t>00041011103 DEPOSITO DE EFECTIVO, DEPOSITANTE: GABRIELA HOLLWEG DURAN CANELAS, CONCEPTO: DEVOLUCION DEL LIQUIDO PAGABLE - MES DE MARZO, CUENTA DE DEPOSITO: CUENTA UNICA DEL TESORO</t>
  </si>
  <si>
    <t>O23925140002</t>
  </si>
  <si>
    <t>00041011108 DEPOSITO DE EFECTIVO, DEPOSITANTE: GABRIELA HOLLWEG DURAN CANELAS, CONCEPTO: DEVOLUCION DEL LIQUIDO PAGABLE - MES DE ABRIL, CUENTA DE DEPOSITO: CUENTA UNICA DEL TESORO</t>
  </si>
  <si>
    <t>O23925180002</t>
  </si>
  <si>
    <t>00212012001 DEPOSITO DE EFECTIVO, DEPOSITANTE: JOSE ARTURO DURAN MONTES, CONCEPTO: POR REPOSICION DE FALTANTES, CUENTA DE DEPOSITO: CUENTA UNICA DEL TESORO</t>
  </si>
  <si>
    <t>B23923780002</t>
  </si>
  <si>
    <t>00254014101 DEP.DE CHEQ.AJENOS,RET.DE CAM.,CONCEPTO: TRANSFERENCIA DE RECURSOS GAM ALALAY,DEP.: INSTITUTO DEL SEGURO AGRARIO , PROCEDENCIA: BANCO UNION S.A., CHEQUE: 2680, FECHA DE EMISION:20/05/2026</t>
  </si>
  <si>
    <t>B23923790002</t>
  </si>
  <si>
    <t>00254014101 DEP.DE CHEQ.AJENOS,RET.DE CAM.,CONCEPTO: TRANSFERENCIA DE RECURSOS GAM PADILLA,DEP.: INSTITUTO DEL SEGURO AGRARIO , PROCEDENCIA: BANCO UNION S.A., CHEQUE: 2682, FECHA DE EMISION:20/05/2026</t>
  </si>
  <si>
    <t>B23923800002</t>
  </si>
  <si>
    <t>00591012001 DEP.DE CHEQ.AJENOS,RET.DE CAM.,CONCEPTO: EJECUCION DE GARANTIA HR EX/2026-02115,DEP.: EMPRESA ESTATAL DE TRANSPORTE POR CABLE , PROCEDENCIA: BANCO UNION S.A., CHEQUE: 4584, FECHA DE EMISION:27/05/2026</t>
  </si>
  <si>
    <t>B23923810002</t>
  </si>
  <si>
    <t>00254014101 DEP.DE CHEQ.AJENOS,RET.DE CAM.,CONCEPTO: TRANSFERENCIA DE RECURSOS GAM COLCHA K,DEP.: INSTITUTO DEL SEGURO AGRARIO , PROCEDENCIA: BANCO UNION S.A., CHEQUE: 2683, FECHA DE EMISION:20/05/2026</t>
  </si>
  <si>
    <t>B23923820002</t>
  </si>
  <si>
    <t>00591012001 DEP.DE CHEQ.AJENOS,RET.DE CAM.,CONCEPTO: REPOSICION DE CREDENCIALES,DEP.: EMPRESA ESTATAL DE TRANSPORTE POR CABLE , PROCEDENCIA: BANCO UNION S.A., CHEQUE: 4585, FECHA DE EMISION:27/05/2026</t>
  </si>
  <si>
    <t>B23923840002</t>
  </si>
  <si>
    <t>00591012001 DEP.DE CHEQ.AJENOS,RET.DE CAM.,CONCEPTO: ALQUILERES Y PUBLICIDAD HR MT/2026-02917,DEP.: EMPRESA ESTATAL DE TRANSPORTE POR CABLE , PROCEDENCIA: BANCO UNION S.A., CHEQUE: 4586, FECHA DE EMISION:27/05/2026</t>
  </si>
  <si>
    <t>B23923850002</t>
  </si>
  <si>
    <t>00016331101 DEP.DE CHEQ.AJENOS,RET.DE CAM.,CONCEPTO: TRANSFERENCIA POR MIGRACION AL SEGIP,DEP.: ESFM MARISCAL ANDRES DE SANTA CRUZ , PROCEDENCIA: BANCO UNION S.A., CHEQUE: 2174, FECHA DE EMISION:22/05/2026</t>
  </si>
  <si>
    <t>B23923860002</t>
  </si>
  <si>
    <t>00591012001 DEP.DE CHEQ.AJENOS,RET.DE CAM.,CONCEPTO: EJECUCION DE GARANTIA HR MT/2026-04024,DEP.: EMPRESA ESTATAL DE TRANSPORTE POR CABLE , PROCEDENCIA: BANCO UNION S.A., CHEQUE: 4587, FECHA DE EMISION:27/05/2026</t>
  </si>
  <si>
    <t>B23923910002</t>
  </si>
  <si>
    <t>00595012003 DEP.DE CHEQ.AJENOS,RET.DE CAM.,CONCEPTO: DEVOLUCION VIATICOS FIDEL CAMBERO Y YULIA RIVEROS,DEP.: GESTORA , PROCEDENCIA: BANCO UNION S.A., CHEQUE: 2478, FECHA DE EMISION:21/05/2026</t>
  </si>
  <si>
    <t>B23923920002</t>
  </si>
  <si>
    <t>00595012002 DEP.DE CHEQ.AJENOS,RET.DE CAM.,CONCEPTO: DEVOLUCION DE VIATICOS WILLY MOLINA,DEP.: GESTORA , PROCEDENCIA: BANCO UNION S.A., CHEQUE: 2479, FECHA DE EMISION:21/05/2026</t>
  </si>
  <si>
    <t>B23923950002</t>
  </si>
  <si>
    <t>00595012003 DEP.DE CHEQ.AJENOS,RET.DE CAM.,CONCEPTO: DEVOLUCION VIATICOS YULIA RIVERO,DEP.: GESTORA , PROCEDENCIA: BANCO UNION S.A., CHEQUE: 2483, FECHA DE EMISION:21/05/2026</t>
  </si>
  <si>
    <t>B23923970002</t>
  </si>
  <si>
    <t>00578012002 DEP.DE CHEQ.AJENOS,RET.DE CAM.,CONCEPTO: REVERSION,DEP.: BOLIVIANA DE AVIACION , PROCEDENCIA: BANCO UNION S.A., CHEQUE: 21516, FECHA DE EMISION:26/05/2026</t>
  </si>
  <si>
    <t>B23923980002</t>
  </si>
  <si>
    <t>00389042001 DEP.DE CHEQ.AJENOS,RET.DE CAM.,CONCEPTO: LIC. SIN GOCE DE HABER,DEP.: NAABOL , PROCEDENCIA: BANCO UNION S.A., CHEQUE: 1324, FECHA DE EMISION:25/05/2026</t>
  </si>
  <si>
    <t>B23923990002</t>
  </si>
  <si>
    <t>00389012001 DEP.DE CHEQ.AJENOS,RET.DE CAM.,CONCEPTO: GARANTIAS,DEP.: NAABOL , PROCEDENCIA: BANCO UNION S.A., CHEQUE: 1325, FECHA DE EMISION:25/05/2026</t>
  </si>
  <si>
    <t>B23924040002</t>
  </si>
  <si>
    <t>00221022001 DEP.DE CHEQ.AJENOS,RET.DE CAM.,CONCEPTO: DEPÓSITO,DEP.: SANTOS LUIS GUTIERREZ CHOQUE , PROCEDENCIA: BANCO UNION S.A., CHEQUE: 228524, FECHA DE EMISION:27/05/2026</t>
  </si>
  <si>
    <t>B23924050002</t>
  </si>
  <si>
    <t>00221022001 DEP.DE CHEQ.AJENOS,RET.DE CAM.,CONCEPTO: DEPÓSITO,DEP.: SANTOS LUIS GUTIERREZ CHOQUE , PROCEDENCIA: BANCO UNION S.A., CHEQUE: 228525, FECHA DE EMISION:27/05/2026</t>
  </si>
  <si>
    <t>B23924060002</t>
  </si>
  <si>
    <t>00221022001 DEP.DE CHEQ.AJENOS,RET.DE CAM.,CONCEPTO: DEPÓSITO,DEP.: SANTOS LUIS GUTIERREZ CHOQUE , PROCEDENCIA: BANCO UNION S.A., CHEQUE: 228526, FECHA DE EMISION:27/05/2026</t>
  </si>
  <si>
    <t>B23924070002</t>
  </si>
  <si>
    <t>00221022001 DEP.DE CHEQ.AJENOS,RET.DE CAM.,CONCEPTO: DEPÓSITO,DEP.: SANTOS LUIS GUTIERREZ CHOQUE , PROCEDENCIA: BANCO UNION S.A., CHEQUE: 228527, FECHA DE EMISION:27/05/2026</t>
  </si>
  <si>
    <t>B23924080002</t>
  </si>
  <si>
    <t>00221022001 DEP.DE CHEQ.AJENOS,RET.DE CAM.,CONCEPTO: DEPÓSITO,DEP.: SANTOS LUIS GUTIERREZ CHOQUE , PROCEDENCIA: BANCO UNION S.A., CHEQUE: 228528, FECHA DE EMISION:27/05/2026</t>
  </si>
  <si>
    <t>B23924090002</t>
  </si>
  <si>
    <t>00221022001 DEP.DE CHEQ.AJENOS,RET.DE CAM.,CONCEPTO: DEPÓSITO,DEP.: SANTOS LUIS GUTIERREZ CHOQUE , PROCEDENCIA: BANCO UNION S.A., CHEQUE: 228529, FECHA DE EMISION:27/05/2026</t>
  </si>
  <si>
    <t>B23924100002</t>
  </si>
  <si>
    <t>00099021001 DEP.DE CHEQ.AJENOS,RET.DE CAM.,CONCEPTO: DEPÓSITO,DEP.: MABEL DUNNIER VIRACA NINA , PROCEDENCIA: BANCO UNION S.A., CHEQUE: 228530, FECHA DE EMISION:27/05/2026</t>
  </si>
  <si>
    <t>B23924110002</t>
  </si>
  <si>
    <t>00099021001 DEP.DE CHEQ.AJENOS,RET.DE CAM.,CONCEPTO: DEVOLUCION DE AGUINALDO,DEP.: CHRISTIAN NELIO PEREZ ARCE , PROCEDENCIA: BANCO UNION S.A., CHEQUE: 230172, FECHA DE EMISION:28/05/2026</t>
  </si>
  <si>
    <t>B23924120002</t>
  </si>
  <si>
    <t>00099021001 DEP.DE CHEQ.AJENOS,RET.DE CAM.,CONCEPTO: DEPÓSITO,DEP.: MARIA LICETTE HERMOSILLA PEREZ , PROCEDENCIA: BANCO UNION S.A., CHEQUE: 228531, FECHA DE EMISION:27/05/2026</t>
  </si>
  <si>
    <t>B23924130002</t>
  </si>
  <si>
    <t>00221022001 DEP.DE CHEQ.AJENOS,RET.DE CAM.,CONCEPTO: FORMULARIO FUERA DE PLAZO M-02,DEP.: VICTOR ALARCON LAURA , PROCEDENCIA: BANCO UNION S.A., CHEQUE: 230173, FECHA DE EMISION:28/05/2026</t>
  </si>
  <si>
    <t>B23924140002</t>
  </si>
  <si>
    <t>00099021001 DEP.DE CHEQ.AJENOS,RET.DE CAM.,CONCEPTO: DEPÓSITO,DEP.: EUGENIA QUISPE JARJURI , PROCEDENCIA: BANCO UNION S.A., CHEQUE: 230156, FECHA DE EMISION:27/05/2026</t>
  </si>
  <si>
    <t>B23924150002</t>
  </si>
  <si>
    <t>00099021001 DEP.DE CHEQ.AJENOS,RET.DE CAM.,CONCEPTO: DEPÓSITO,DEP.: BLANCA VALVERDE BETANCUR , PROCEDENCIA: BANCO UNION S.A., CHEQUE: 230157, FECHA DE EMISION:27/05/2026/DJBR</t>
  </si>
  <si>
    <t>B23924160002</t>
  </si>
  <si>
    <t>00221022001 DEP.DE CHEQ.AJENOS,RET.DE CAM.,CONCEPTO: DEPÓSITO,DEP.: NELSON GUALBERTO ROMERO VILLCA , PROCEDENCIA: BANCO UNION S.A., CHEQUE: 230158, FECHA DE EMISION:27/05/2026</t>
  </si>
  <si>
    <t>B23924180002</t>
  </si>
  <si>
    <t>00221022001 DEP.DE CHEQ.AJENOS,RET.DE CAM.,CONCEPTO: DEPÓSITO,DEP.: NELSON GUALBERTO ROMERO VILLCA , PROCEDENCIA: BANCO UNION S.A., CHEQUE: 230159, FECHA DE EMISION:27/05/2026</t>
  </si>
  <si>
    <t>B23924190002</t>
  </si>
  <si>
    <t>00221022001 DEP.DE CHEQ.AJENOS,RET.DE CAM.,CONCEPTO: DEPÓSITO,DEP.: NELSON GUALBERTO ROMERO VILLCA , PROCEDENCIA: BANCO UNION S.A., CHEQUE: 230160, FECHA DE EMISION:27/05/2026</t>
  </si>
  <si>
    <t>B23924200002</t>
  </si>
  <si>
    <t>00221022001 DEP.DE CHEQ.AJENOS,RET.DE CAM.,CONCEPTO: DEPÓSITO,DEP.: NELSON GUALBERTO ROMERO VILLCA , PROCEDENCIA: BANCO UNION S.A., CHEQUE: 230161, FECHA DE EMISION:27/05/2026</t>
  </si>
  <si>
    <t>B23924220002</t>
  </si>
  <si>
    <t>00221022001 DEP.DE CHEQ.AJENOS,RET.DE CAM.,CONCEPTO: DEPÓSITO,DEP.: EDSON TOSHIRO ESTRADA ROMAY , PROCEDENCIA: BANCO UNION S.A., CHEQUE: 230162, FECHA DE EMISION:27/05/2026</t>
  </si>
  <si>
    <t>B23924230002</t>
  </si>
  <si>
    <t>00099021001 DEP.DE CHEQ.AJENOS,RET.DE CAM.,CONCEPTO: DEPÓSITO,DEP.: JOSE JHONATAN ANGULO ROMERO , PROCEDENCIA: BANCO UNION S.A., CHEQUE: 230163, FECHA DE EMISION:27/05/2026/DJBR</t>
  </si>
  <si>
    <t>B23924240002</t>
  </si>
  <si>
    <t>00221022001 DEP.DE CHEQ.AJENOS,RET.DE CAM.,CONCEPTO: DEPÓSITO,DEP.: SHEYLA CONDORI PAREDEZ , PROCEDENCIA: BANCO UNION S.A., CHEQUE: 230164, FECHA DE EMISION:27/05/2026</t>
  </si>
  <si>
    <t>B23924250002</t>
  </si>
  <si>
    <t>00221022001 DEP.DE CHEQ.AJENOS,RET.DE CAM.,CONCEPTO: DEPÓSITO,DEP.: SHEYLA CONDORI PAREDEZ , PROCEDENCIA: BANCO UNION S.A., CHEQUE: 230165, FECHA DE EMISION:27/05/2026</t>
  </si>
  <si>
    <t>Q24399050002</t>
  </si>
  <si>
    <t>NUMERO DE LIBRETA CUT: 00670012002 OPERACIÓN E18 TRANSFERENCIA DEL SISTEMA FINANCIERO A LA CUT EJECU BG-139766-0101 SERVITEX VILLENA</t>
  </si>
  <si>
    <t>S11549270001</t>
  </si>
  <si>
    <t>||TRANSFERENCIA DE FONDOS SEGÚN NOTA MEFP/VTCP/DGCP/UF/NE N° 137/2026 (TRAM-844) DE FECHA 27/05/2026, REF.: DÉBITO AUTOMÁTICO A LA EMPRESA PÚBLICA NACIONAL ESTRATÉGICA BOLIVIANA DE AVIACIÓN EN FAVOR DEL FIDEICOMISO FINPRO DEBITO DE LA LIBRETA 00578012002 BOA - BOLIVIANA DE AVIACIÓN  INGRESOS</t>
  </si>
  <si>
    <t>S11549300001</t>
  </si>
  <si>
    <t>COBRO DE||ÚTILES DE ESCRITORIO POR EL COMPROBANTE NRO. 1154927 DE LA FECHA, SEGÚN NOTA MEFP/VTCP/DGCP/UF/NE N° 137/2026 (TRAM-844), ENVIADO POR EL MINISTERIO DE ECONOMIA Y FINANZAS PÚBLICAS DEBITO DE LA LIBRETA N°00578012002 BOA-BOLIVIANA DE AVIACION-INGRESOS,REPOSICIÓN ÚTILES ESCRITORIO</t>
  </si>
  <si>
    <t>S11549500001</t>
  </si>
  <si>
    <t>'COBRO DE'||ÚTILES DE ESCRITORIO POR EL COMPROBANTE NRO.1154948 DE LA FECHA S/G. NOTA CITE YPFB/GAFC-733/DFC/URTE-205/2026 DE FECHA 09/04/2026 (HRE-TGL-6021 ENVIADA POR YACIMIENTOS PETROLIFEROS FISCALES BOLIVIANOS (SECTOR PÚBLICO) DEBITO DE LA LIBRETA 00513022001 YPFB OPERACIONES, REPOSICIÓN DE ÚTILES DE ESCRITORIO.</t>
  </si>
  <si>
    <t>Q24402640002</t>
  </si>
  <si>
    <t>NUMERO DE LIBRETA CUT: 00383012001 OPERACIÓN E18 TRANSFERENCIA DEL SISTEMA FINANCIERO A LA CUT PAGO DE SERVICIO DE CORRESPONDENCIA ORURO MAYO 2026 DE CRECER IFD</t>
  </si>
  <si>
    <t>G35931770001</t>
  </si>
  <si>
    <t>COBRO COSTOS DE PAPELERIA SEGUN TRANSFERENCIA DEL EXTERIOR POR ORDEN DE DEAL COMERCIALIZADORA DE GAS N (BRAZIL-CAMPO GRANDE) FECHA VALOR 28/05/2026 REF.: GAS NATURAL (UPP260528E0R5LKX TRN/20260528-00280708) LIB. 00513012007 YPFB - RECURSOS NACIONALIZACIÓN</t>
  </si>
  <si>
    <t>G35931790001</t>
  </si>
  <si>
    <t>COBRO COSTOS DE PAPELERIA SEGUN TRANSFERENCIA DEL EXTERIOR POR ORDEN DE TRAFIGURA PTE LTD (SINGAPORE) FECHA VALOR 28/05/2026 REF.: CRED GAS NATURAL (260528143477 TRN/20260528-00298846) LIB. 00513012007 YPFB - RECURSOS NACIONALIZACIÓN</t>
  </si>
  <si>
    <t>G35931810001</t>
  </si>
  <si>
    <t>COBRO COSTOS DE PAPELERIA SEGUN TRANSFERENCIA DEL EXTERIOR POR ORDEN DE MTX COMERCIALIZADORA DE GAS LT (BRAZIL/SAO PAULO) FECHA VALOR 28/05/2026 REF.: INV YPFB/GCGN-DOGN-550 (5791628.22517 TRN/20260528-00274493 LIB. 00513012007 YPFB - RECURSOS NACIONALIZACIÓN</t>
  </si>
  <si>
    <t>G35931830001</t>
  </si>
  <si>
    <t>COBRO COSTOS DE PAPELERIA SEGUN TRANSFERENCIA DEL EXTERIOR POR ORDEN DE DEAL COM DE GAS NATURAL LTDA (BRAZIL-CAMPO GRANDE) FECHA VALOR 28/05/2026 REF.: GAS NATURAL (5788213.22513 TRN/20260528-00267451) LIB. 00513012007 YPFB - RECURSOS NACIONALIZACIÓN</t>
  </si>
  <si>
    <t>G35931850001</t>
  </si>
  <si>
    <t>COBRO COSTOS DE PAPELERIA SEGUN TRANSFERENCIA DEL EXTERIOR POR ORDEN DE DEAL COMERCIALIZADORA DE GAS N (BRAZIL-CAMPO GRANDE) FECHA VALOR 28/05/2026 REF.: GAS NATURAL (UPP260528CLBA5A8 TRN/20260528-00267467) LIB. 00513012007 YPFB - RECURSOS NACIONALIZACIÓN</t>
  </si>
  <si>
    <t>S11550020003</t>
  </si>
  <si>
    <t>||TRANSFERENCIA DE FONDOS S/G MENSAJE SWIFT NRO. 6144,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t>
  </si>
  <si>
    <t>S11549430003</t>
  </si>
  <si>
    <t>||REGULARIZACIÓN DE NUESTRA OPERACIÓN NRO. 1154888 DE F.27.05.2026 EN ATENCION A CORREO ELECTRONICO Y NOTA: DGAC/DAF/FIN/NE-0031/26 DE FECHA 9/02/2026 (HRE-TGL-2026-2685), ENVIADO POR LA DIRECCIÓN GENERAL DE AERONÁUTICA CIVIL (SECTOR PÚBLICO). DÉBITO DE LA LIBRETA 00117012001 DGAC, REPOSICIÓN DE ÚTILES DE ESCRITORIO.</t>
  </si>
  <si>
    <t>S11549460003</t>
  </si>
  <si>
    <t>||REGULARIZACIÓN DE NUESTRA OPERACIÓN NRO. 1154891 DE F.27.05.2026 EN ATENCION A CORREO ELECTRONICO Y NOTA: DGAC/DAF/FIN/NE-0031/26 DE FECHA 9/02/2026 (HRE-TGL-2026-2685), ENVIADO POR LA DIRECCIÓN GENERAL DE AERONÁUTICA CIVIL (SECTOR PÚBLICO). DÉBITO DE LA LIBRETA 00117012001 DGAC, REPOSICIÓN DE ÚTILES DE ESCRITORIO.</t>
  </si>
  <si>
    <t>O23926560002</t>
  </si>
  <si>
    <t>00099021001 DEPOSITO DE EFECTIVO, DEPOSITANTE: NELVY VILLARROEL HERRERA, CONCEPTO: DEVOLUCION DE PASAJES AEREOS IDA Y VUELTA LA PAZ SANTA CRUZ- SANTA CRUZ LA PAZ, CUENTA DE DEPOSITO: CUENTA UNICA DEL TESORO/DJBR</t>
  </si>
  <si>
    <t>O23926750002</t>
  </si>
  <si>
    <t>00099021001 DEPOSITO DE EFECTIVO, DEPOSITANTE: MARIA DEL ROSARIO HUMEREZ BARJA, CONCEPTO: DEVOLUCION DE VIATICOS A LA LOCALIDAD DE QUILLACOLLO CBBA, CUENTA DE DEPOSITO: CUENTA UNICA DEL TESORO</t>
  </si>
  <si>
    <t>O23926770002</t>
  </si>
  <si>
    <t>00099021001 DEPOSITO DE EFECTIVO, DEPOSITANTE: EDWIN FRANCISCO TOLABA SALGADO, CONCEPTO: REVERSION NO EJECUTADOS DE COMBUSTIBLE ELECCIONES 2DA VUELTA PREV 88254, CUENTA DE DEPOSITO: CUENTA UNICA DEL TESORO/DJBR</t>
  </si>
  <si>
    <t>O23927050002</t>
  </si>
  <si>
    <t>00099021001 DEPOSITO DE EFECTIVO, DEPOSITANTE: NORBERTO CHAO CHAMARO, CONCEPTO: DEVOLUCION DE RECURSOS POR LA DESIGNACION DEL PREVENTIVO N°382, CUENTA DE DEPOSITO: CUENTA UNICA DEL TESORO/DJBR</t>
  </si>
  <si>
    <t>O23927220002</t>
  </si>
  <si>
    <t>O23927270002</t>
  </si>
  <si>
    <t>00099021001 DEPOSITO DE EFECTIVO, DEPOSITANTE: MIGUEL VARGAS TORRICO, CONCEPTO: DEVOLUCION PARA PAGO DE IMPUESTOS, CUENTA DE DEPOSITO: CUENTA UNICA DEL TESORO/DJBR</t>
  </si>
  <si>
    <t>O23927360002</t>
  </si>
  <si>
    <t>00099021001 DEPOSITO DE EFECTIVO, DEPOSITANTE: AHORA EL PUEBLO, CONCEPTO: DEVENGADO MES DE DICIEMBRE, CUENTA DE DEPOSITO: CUENTA UNICA DEL TESORO</t>
  </si>
  <si>
    <t>O23927370002</t>
  </si>
  <si>
    <t>00099021001 DEPOSITO DE EFECTIVO, DEPOSITANTE: AHORA EL PUEBLO, CONCEPTO: RETENCIONES (7%) MES DE DICIEMBRE, CUENTA DE DEPOSITO: CUENTA UNICA DEL TESORO</t>
  </si>
  <si>
    <t>O23927390002</t>
  </si>
  <si>
    <t>00099021001 DEPOSITO DE EFECTIVO, DEPOSITANTE: GUSTAVO SERRANO OSSORIO, CONCEPTO: DEVOLUCION DE PASAJES, CUENTA DE DEPOSITO: CUENTA UNICA DEL TESORO/DJBR</t>
  </si>
  <si>
    <t>O23927460002</t>
  </si>
  <si>
    <t>O23927510002</t>
  </si>
  <si>
    <t>00099021001 DEPOSITO DE EFECTIVO, DEPOSITANTE: RICHARD VALENTIN QUISBERT LAURA, CONCEPTO: MONTO EXCEDENTE A LA REMUNERACION MAXIMA CORRESPONDIENTE AL MES DE MAYO 2026, CUENTA DE DEPOSITO: CUENTA UNICA DEL TESORO</t>
  </si>
  <si>
    <t>O23927610002</t>
  </si>
  <si>
    <t>00099021001 DEPOSITO DE EFECTIVO, DEPOSITANTE: ESMERALDA DURAN MALDONADO, CONCEPTO: REVERSION DE BOLETA HABER MENSUAL, CUENTA DE DEPOSITO: CUENTA UNICA DEL TESORO/DJBR</t>
  </si>
  <si>
    <t>O23927630002</t>
  </si>
  <si>
    <t>O23927650002</t>
  </si>
  <si>
    <t>00015011108 DEPOSITO DE EFECTIVO, DEPOSITANTE: CISA S.A., CONCEPTO: CARGO RECONEXION E INTERESES POR MORA DELAPAZ, CUENTA DE DEPOSITO: CUENTA UNICA DEL TESORO</t>
  </si>
  <si>
    <t>O23927670002</t>
  </si>
  <si>
    <t>00099021001 DEPOSITO DE EFECTIVO, DEPOSITANTE: BELLA ABIGAIL NUÑEZ GARCIA, CONCEPTO: PREVENTIVO N°518, CUENTA DE DEPOSITO: CUENTA UNICA DEL TESORO/DJBR</t>
  </si>
  <si>
    <t>O23927770002</t>
  </si>
  <si>
    <t>00221022001 DEPOSITO DE EFECTIVO, DEPOSITANTE: GUIAXMYM SRL, CONCEPTO: FORMULARIO M02 ATRASADO, CUENTA DE DEPOSITO: CUENTA UNICA DEL TESORO</t>
  </si>
  <si>
    <t>B23926610002</t>
  </si>
  <si>
    <t>00066141111 DEP.DE CHEQ.AJENOS,RET.DE CAM.,CONCEPTO: RECURSO-CONVENIO ESPECIFICO NRO 20/2024,DEP.: SERVICIO NACIONAL DE AREAS PROTEGIDAS-SERNAP , PROCEDENCIA: BANCO UNION S.A., CHEQUE: 3, FECHA DE EMISION:28/05/2026</t>
  </si>
  <si>
    <t>B23926710002</t>
  </si>
  <si>
    <t>00290012001 DEP.DE CHEQ.AJENOS,RET.DE CAM.,CONCEPTO: OTROS INGRESOS,DEP.: SERVICIO DE IMPUESTOS NACIONALES , PROCEDENCIA: BANCO UNION S.A., CHEQUE: 8539, FECHA DE EMISION:22/05/2026</t>
  </si>
  <si>
    <t>B23926720002</t>
  </si>
  <si>
    <t>00290012001 DEP.DE CHEQ.AJENOS,RET.DE CAM.,CONCEPTO: OTROS INGRESOS,DEP.: SERVICIO DE IMPUESTOS NACIONALES , PROCEDENCIA: BANCO UNION S.A., CHEQUE: 8537, FECHA DE EMISION:22/05/2026</t>
  </si>
  <si>
    <t>B23926730002</t>
  </si>
  <si>
    <t>00290012001 DEP.DE CHEQ.AJENOS,RET.DE CAM.,CONCEPTO: OTROS INGRESOS,DEP.: SERVICIO DE IMPUESTOS NACIONALES , PROCEDENCIA: BANCO UNION S.A., CHEQUE: 8538, FECHA DE EMISION:22/05/2026</t>
  </si>
  <si>
    <t>B23926790002</t>
  </si>
  <si>
    <t>00660082001 DEP.DE CHEQ.AJENOS,RET.DE CAM.,CONCEPTO: DEVOLUCION DE EXCEDENTE DE LLAMADAS-CECILIA VARGAS ARCE-JENNY ELIZABETH ANTEZANA LEDEZMA,DEP.: ORGANO JUDICIAL , PROCEDENCIA: BANCO UNION S.A., CHEQUE: 1244, FECHA DE EMISION:20/05/2026</t>
  </si>
  <si>
    <t>B23926800002</t>
  </si>
  <si>
    <t>00660082001 DEP.DE CHEQ.AJENOS,RET.DE CAM.,CONCEPTO: DEVOLUCION DE VIATICOS DE 5 FUNCIONARIOS,DEP.: ORGANO JUDICIAL , PROCEDENCIA: BANCO UNION S.A., CHEQUE: 1243, FECHA DE EMISION:20/05/2026</t>
  </si>
  <si>
    <t>B23926820002</t>
  </si>
  <si>
    <t>00660082001 DEP.DE CHEQ.AJENOS,RET.DE CAM.,CONCEPTO: DEVOLUCION DE REGISTRO ERRADO PREVENTIVO 160 COMPROMISO 2,DEP.: ORGANO JUDICIAL , PROCEDENCIA: BANCO UNION S.A., CHEQUE: 1242, FECHA DE EMISION:20/05/2026</t>
  </si>
  <si>
    <t>B23926830002</t>
  </si>
  <si>
    <t>00660122001 DEP.DE CHEQ.AJENOS,RET.DE CAM.,CONCEPTO: LUIS GONZALO SOSA FLORES-ROBERTO WILLY VILLARROEL VEDIA-BENJAMIN BALDIVIEZO CARI,DEP.: ORGANO JUDICIAL , PROCEDENCIA: BANCO UNION S.A., CHEQUE: 1286, FECHA DE EMISION:27/05/2026</t>
  </si>
  <si>
    <t>B23926850002</t>
  </si>
  <si>
    <t>00660122001 DEP.DE CHEQ.AJENOS,RET.DE CAM.,CONCEPTO: DEVOLUCION DE ESTIPENDIO DE FLORES ARIZAGA ALVARO SG DEVENGADO N°129/2026,DEP.: ORGANO JUDICIAL , PROCEDENCIA: BANCO UNION S.A., CHEQUE: 1284, FECHA DE EMISION:21/05/2026</t>
  </si>
  <si>
    <t>B23926900002</t>
  </si>
  <si>
    <t>00041261103 DEP.DE CHEQ.AJENOS,RET.DE CAM.,CONCEPTO: DESEMBOLSO DE RECURSOS POR COMISIONES PROAAC,DEP.: EPSAS S.A. , PROCEDENCIA: BANCO DE CREDITO DE BOLIVIA S.A., CHEQUE: 23129, FECHA DE EMISION:25/05/2026</t>
  </si>
  <si>
    <t>B23926930002</t>
  </si>
  <si>
    <t>00221022001 DEP.DE CHEQ.AJENOS,RET.DE CAM.,CONCEPTO: FORMULARIO FUERA DE PLAZO M-02,DEP.: VICTOR ALARCON LAURA , PROCEDENCIA: BANCO UNION S.A., CHEQUE: 230174, FECHA DE EMISION:28/05/2026</t>
  </si>
  <si>
    <t>B23926940002</t>
  </si>
  <si>
    <t>00221022001 DEP.DE CHEQ.AJENOS,RET.DE CAM.,CONCEPTO: FORMULARIO FUERA DE PLAZO M-02,DEP.: VICTOR ALARCON LAURA , PROCEDENCIA: BANCO UNION S.A., CHEQUE: 230175, FECHA DE EMISION:28/05/2026</t>
  </si>
  <si>
    <t>B23926950002</t>
  </si>
  <si>
    <t>00099021001 DEP.DE CHEQ.AJENOS,RET.DE CAM.,CONCEPTO: DEPÓSITO,DEP.: PERON EDDY REYNAGA ARCE , PROCEDENCIA: BANCO UNION S.A., CHEQUE: 230176, FECHA DE EMISION:28/05/2026</t>
  </si>
  <si>
    <t>B23926960002</t>
  </si>
  <si>
    <t>00340012003 DEP.DE CHEQ.AJENOS,RET.DE CAM.,CONCEPTO: REEMBOLSO INCAPACIDAD TEMPORAL SEGIP GESTION 2022 FUENTE 20,DEP.: SEGIP , PROCEDENCIA: BANCO UNION S.A., CHEQUE: 16750, FECHA DE EMISION:26/05/2026</t>
  </si>
  <si>
    <t>B23926970002</t>
  </si>
  <si>
    <t>00221022001 DEP.DE CHEQ.AJENOS,RET.DE CAM.,CONCEPTO: DEPÓSITO,DEP.: MARIA DEL CARMEN VILLALTA CHACON , PROCEDENCIA: BANCO UNION S.A., CHEQUE: 230177, FECHA DE EMISION:28/05/2026</t>
  </si>
  <si>
    <t>B23926980002</t>
  </si>
  <si>
    <t>00221022001 DEP.DE CHEQ.AJENOS,RET.DE CAM.,CONCEPTO: DEPÓSITO,DEP.: MARIA DEL CARMEN VILLALTA CHACON , PROCEDENCIA: BANCO UNION S.A., CHEQUE: 230178, FECHA DE EMISION:28/05/2026</t>
  </si>
  <si>
    <t>B23926990002</t>
  </si>
  <si>
    <t>00340012003 DEP.DE CHEQ.AJENOS,RET.DE CAM.,CONCEPTO: REEMBOLSO INCAPACIDAD TEMPORAL SEGIP GESTION 2023 FUENTE 20,DEP.: SEGIP , PROCEDENCIA: BANCO UNION S.A., CHEQUE: 16752, FECHA DE EMISION:26/05/2026</t>
  </si>
  <si>
    <t>B23927000002</t>
  </si>
  <si>
    <t>00221022001 DEP.DE CHEQ.AJENOS,RET.DE CAM.,CONCEPTO: DEPÓSITO,DEP.: MARIA DEL CARMEN VILLALTA CHACON , PROCEDENCIA: BANCO UNION S.A., CHEQUE: 230179, FECHA DE EMISION:28/05/2026</t>
  </si>
  <si>
    <t>B23927010002</t>
  </si>
  <si>
    <t>00340012003 DEP.DE CHEQ.AJENOS,RET.DE CAM.,CONCEPTO: REEMBOLSO INCAPACIDAD TEMPORAL SEGIP GESTION 2024 FUENTE 20,DEP.: SEGIP , PROCEDENCIA: BANCO UNION S.A., CHEQUE: 16754, FECHA DE EMISION:26/05/2026</t>
  </si>
  <si>
    <t>B23927020002</t>
  </si>
  <si>
    <t>00221022001 DEP.DE CHEQ.AJENOS,RET.DE CAM.,CONCEPTO: DEPÓSITO,DEP.: MARIA DEL CARMEN VILLALTA CHACON , PROCEDENCIA: BANCO UNION S.A., CHEQUE: 230180, FECHA DE EMISION:28/05/2026</t>
  </si>
  <si>
    <t>B23927030002</t>
  </si>
  <si>
    <t>00340012003 DEP.DE CHEQ.AJENOS,RET.DE CAM.,CONCEPTO: REEMBOLSO INCAPACIDAD TEMPORAL SEGIP GESTION 2025 FUENTE 20,DEP.: SEGIP , PROCEDENCIA: BANCO UNION S.A., CHEQUE: 16756, FECHA DE EMISION:26/05/2026</t>
  </si>
  <si>
    <t>B23927040002</t>
  </si>
  <si>
    <t>00221022001 DEP.DE CHEQ.AJENOS,RET.DE CAM.,CONCEPTO: DEPÓSITO,DEP.: MARIA DEL CARMEN VILLALTA CHACON , PROCEDENCIA: BANCO UNION S.A., CHEQUE: 230181, FECHA DE EMISION:28/05/2026</t>
  </si>
  <si>
    <t>B23927060002</t>
  </si>
  <si>
    <t>00221022001 DEP.DE CHEQ.AJENOS,RET.DE CAM.,CONCEPTO: DEPÓSITO,DEP.: MARIA DEL CARMEN VILLALTA CHACON , PROCEDENCIA: BANCO UNION S.A., CHEQUE: 230182, FECHA DE EMISION:28/05/2026</t>
  </si>
  <si>
    <t>B23927070002</t>
  </si>
  <si>
    <t>00221022001 DEP.DE CHEQ.AJENOS,RET.DE CAM.,CONCEPTO: DEPÓSITO,DEP.: MARIA DEL CARMEN VILLALTA CHACON , PROCEDENCIA: BANCO UNION S.A., CHEQUE: 230183, FECHA DE EMISION:28/05/2026</t>
  </si>
  <si>
    <t>B23927080002</t>
  </si>
  <si>
    <t>00099021001 DEP.DE CHEQ.AJENOS,RET.DE CAM.,CONCEPTO: DEPÓSITO NO RECLAMADO POR EL SR. JOSE EDUARDO PEÑA PAREDES,DEP.: AGENCIA NACIONAL DE HIDROCARBUROS , PROCEDENCIA: BANCO UNION S.A., CHEQUE: 8279, FECHA DE EMISION:28/05/2026</t>
  </si>
  <si>
    <t>B23927090002</t>
  </si>
  <si>
    <t>00221022001 DEP.DE CHEQ.AJENOS,RET.DE CAM.,CONCEPTO: DEPÓSITO,DEP.: MARIA DEL CARMEN VILLALTA CHACON , PROCEDENCIA: BANCO UNION S.A., CHEQUE: 230184, FECHA DE EMISION:28/05/2026</t>
  </si>
  <si>
    <t>B23927100002</t>
  </si>
  <si>
    <t>00291012002 DEP.DE CHEQ.AJENOS,RET.DE CAM.,CONCEPTO: DEPÓSITO,DEP.: JUAN PABLO MENDOZA ESPINOZA , PROCEDENCIA: BANCO UNION S.A., CHEQUE: 230185, FECHA DE EMISION:28/05/2026</t>
  </si>
  <si>
    <t>B23927120002</t>
  </si>
  <si>
    <t>00099021001 DEP.DE CHEQ.AJENOS,RET.DE CAM.,CONCEPTO: DEPÓSITO,DEP.: ROXANA SORKA YAVI ALCONZ , PROCEDENCIA: BANCO UNION S.A., CHEQUE: 230186, FECHA DE EMISION:29/05/2026</t>
  </si>
  <si>
    <t>B23927130002</t>
  </si>
  <si>
    <t>00221022001 DEP.DE CHEQ.AJENOS,RET.DE CAM.,CONCEPTO: DEPÓSITO,DEP.: VICTOR ALARCON LAURA , PROCEDENCIA: BANCO UNION S.A., CHEQUE: 230187, FECHA DE EMISION:29/05/2026</t>
  </si>
  <si>
    <t>B23927150002</t>
  </si>
  <si>
    <t>00221022001 DEP.DE CHEQ.AJENOS,RET.DE CAM.,CONCEPTO: DEPÓSITO,DEP.: BALVINA QUISPE RAMIREZ , PROCEDENCIA: BANCO UNION S.A., CHEQUE: 230188, FECHA DE EMISION:29/05/2026</t>
  </si>
  <si>
    <t>B23927160002</t>
  </si>
  <si>
    <t>00221022001 DEP.DE CHEQ.AJENOS,RET.DE CAM.,CONCEPTO: DEPÓSITO,DEP.: BALVINA QUISPE RAMIREZ , PROCEDENCIA: BANCO UNION S.A., CHEQUE: 230189, FECHA DE EMISION:29/05/2026</t>
  </si>
  <si>
    <t>B23927170002</t>
  </si>
  <si>
    <t>00099021001 DEP.DE CHEQ.AJENOS,RET.DE CAM.,CONCEPTO: PAGO DE CONSUMO DE AGUA MES DE MARZO,DEP.: POLICIA BOLIVIANA , PROCEDENCIA: BANCO UNION S.A., CHEQUE: 6507, FECHA DE EMISION:08/05/2026</t>
  </si>
  <si>
    <t>B23927180002</t>
  </si>
  <si>
    <t>00099021001 DEP.DE CHEQ.AJENOS,RET.DE CAM.,CONCEPTO: DEPÓSITO,DEP.: AIDA LUZ TENORIO MACEDA , PROCEDENCIA: BANCO UNION S.A., CHEQUE: 230190, FECHA DE EMISION:29/05/2026/DJBR</t>
  </si>
  <si>
    <t>B23927200002</t>
  </si>
  <si>
    <t>00099021001 DEP.DE CHEQ.AJENOS,RET.DE CAM.,CONCEPTO: DEPÓSITO,DEP.: VIVIANA VILLCA PATI , PROCEDENCIA: BANCO UNION S.A., CHEQUE: 230191, FECHA DE EMISION:29/05/2026</t>
  </si>
  <si>
    <t>B23927210002</t>
  </si>
  <si>
    <t>00099021001 DEP.DE CHEQ.AJENOS,RET.DE CAM.,CONCEPTO: DEPÓSITO,DEP.: VIVIANA VILLCA PATI , PROCEDENCIA: BANCO UNION S.A., CHEQUE: 230192, FECHA DE EMISION:29/05/2026</t>
  </si>
  <si>
    <t>B23927230002</t>
  </si>
  <si>
    <t>00099021001 DEP.DE CHEQ.AJENOS,RET.DE CAM.,CONCEPTO: DEPÓSITO,DEP.: ELBA LIZARAZU GAMBOA , PROCEDENCIA: BANCO UNION S.A., CHEQUE: 230193, FECHA DE EMISION:29/05/2026</t>
  </si>
  <si>
    <t>B23927240002</t>
  </si>
  <si>
    <t>00221022001 DEP.DE CHEQ.AJENOS,RET.DE CAM.,CONCEPTO: DEPÓSITO,DEP.: MANUEL ISRAEL RUIZ CHOQUE , PROCEDENCIA: BANCO UNION S.A., CHEQUE: 230194, FECHA DE EMISION:29/05/2026</t>
  </si>
  <si>
    <t>B23927260002</t>
  </si>
  <si>
    <t>00221022001 DEP.DE CHEQ.AJENOS,RET.DE CAM.,CONCEPTO: DEPÓSITO,DEP.: MANUEL ISRAEL RUIZ CHOQUE , PROCEDENCIA: BANCO UNION S.A., CHEQUE: 230195, FECHA DE EMISION:29/05/2026</t>
  </si>
  <si>
    <t>B23927280002</t>
  </si>
  <si>
    <t>00221022001 DEP.DE CHEQ.AJENOS,RET.DE CAM.,CONCEPTO: DEPÓSITO,DEP.: MANUEL ISRAEL RUIZ CHOQUE , PROCEDENCIA: BANCO UNION S.A., CHEQUE: 230196, FECHA DE EMISION:29/05/2026</t>
  </si>
  <si>
    <t>B23927290002</t>
  </si>
  <si>
    <t>00597012001 DEP.DE CHEQ.AJENOS,RET.DE CAM.,CONCEPTO: DEVOLUCION DESCUENTOS SIN GOCE DE HABER,DEP.: YLB , PROCEDENCIA: BANCO UNION S.A., CHEQUE: 752, FECHA DE EMISION:20/05/2026</t>
  </si>
  <si>
    <t>B23927300002</t>
  </si>
  <si>
    <t>00099021001 DEP.DE CHEQ.AJENOS,RET.DE CAM.,CONCEPTO: DEPÓSITO,DEP.: CLAUDIA OLIMPIA MONTAÑO MICHEL , PROCEDENCIA: BANCO UNION S.A., CHEQUE: 230200, FECHA DE EMISION:29/05/2026</t>
  </si>
  <si>
    <t>B23927320002</t>
  </si>
  <si>
    <t>00099021001 DEP.DE CHEQ.AJENOS,RET.DE CAM.,CONCEPTO: DEPÓSITO,DEP.: MARIA OLGA TARCEROS ARNEZ , PROCEDENCIA: BANCO UNION S.A., CHEQUE: 230198, FECHA DE EMISION:29/05/2026</t>
  </si>
  <si>
    <t>B23927340002</t>
  </si>
  <si>
    <t>00099021001 DEP.DE CHEQ.AJENOS,RET.DE CAM.,CONCEPTO: DEPÓSITO,DEP.: GLORIA SOFIA ROJAS CHAMBI , PROCEDENCIA: BANCO UNION S.A., CHEQUE: 230199, FECHA DE EMISION:29/05/2026</t>
  </si>
  <si>
    <t>B23927350002</t>
  </si>
  <si>
    <t>00206012001 DEP.DE CHEQ.AJENOS,RET.DE CAM.,CONCEPTO: DEPÓSITO POR OTROS INGRESOS,DEP.: INSTITUTO NACIONAL DE ESTADISTICA , PROCEDENCIA: BANCO UNION S.A., CHEQUE: 5723, FECHA DE EMISION:28/05/2026</t>
  </si>
  <si>
    <t>J06763970002</t>
  </si>
  <si>
    <t>A:00099021001 DEVOLUCIÓN DEUDA AL TGN POR PARTE DEL SR. GUILLERMO ARAMAYO HERRERA CORRESPONDIENTE AL MES DE ABRIL/2026, S/G. INF. SENASIR/UAF/INF N° 811/2026, DE FECHA 27/05/2026</t>
  </si>
  <si>
    <t>J06765010002</t>
  </si>
  <si>
    <t>A:00862012001 GAM DE TOLEDO, TRANSFERENCIA DE RECUPERACIONES SEGUN NOTA GEF-LCR-DYF-0642-NOT/26 POR CONCEPTO DE REMUNERACIÓN DE ADMINISTRACION DE FIDEICOMISO QUE CORRESPONDEN AL FNDR DE ACUERDO A CONTRATO DE FIDEICOMISO &amp;quot;FINANCIAMIENTO DE APOYO A LA REACTIVACION DE LA INVERSIÓN PUBLICA” (FARIP).</t>
  </si>
  <si>
    <t>J06765020002</t>
  </si>
  <si>
    <t>A:00862012001 GAM DE TOLEDO, TRANSFERENCIA DE RECUPERACIONES SEGUN NOTA GEF-LCR-DYF-0642-NOT/26 POR CONCEPTO DE INTERES PENAL, DE ACUERDO A CONTRATO DE FIDEICOMISO &amp;quot;FINANCIAMIENTO DE APOYO A LA REACTIVACION DE LA INVERSIÓN PUBLICA” (FARIP). INTERES PENAL</t>
  </si>
  <si>
    <t>J06765030002</t>
  </si>
  <si>
    <t>A:00099021001 GAM DE TOLEDO, TRANSFERENCIA DE RECUPERACIONES SEGUN NOTA GEF-LCR-DYF-0642-NOT/26 POR CONCEPTO DE PAGO DE CAPITAL E INTERESES DE ACUERDO A CONTRATO DE FIDEICOMISO &amp;quot;FINANCIAMIENTO DE APOYO A LA REACTIVACION DE LA INVERSIÓN PUBLICA” (FARIP) FIRMADO ENTRE EL MPD Y EL FNDR.</t>
  </si>
  <si>
    <t>J06765040002</t>
  </si>
  <si>
    <t>A:00862012001 GAM DE MECAPACA, TRANSFERENCIA DE RECUPERACIONES SEGUN NOTA GEF-LCR-DTC-0645-NOT/26 POR CONCEPTO DE INTERES PENAL DE ACUERDO A CONTRATO DE FIDEICOMISO PROGRAMA “APOYO A LA EJECUCION DE LA INVERSION PUBLICA&amp;quot; (AEIP).</t>
  </si>
  <si>
    <t>G35942340001</t>
  </si>
  <si>
    <t>COBRO COSTOS DE PAPELERIA SEGUN TRANSFERENCIA DEL EXTERIOR POR ORDEN DE TRAFIGURA PTE LTD, FECHA VALOR 29/05/2026 REF:GAS NATURAL LIB. 00513012007 YPFB - RECURSOS NACIONALIZACIÓN</t>
  </si>
  <si>
    <t>J06765050002</t>
  </si>
  <si>
    <t>A:00099021001 Reversión parcial de recursos al GAM San Juan,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t>
  </si>
  <si>
    <t>J06765060002</t>
  </si>
  <si>
    <t>J06765070002</t>
  </si>
  <si>
    <t>A:00099021001 Reversión parcial de recursos al Autonomía del Territorio Indígena Originario Campesino Guaraní Chaqueño de Huacaya,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t>
  </si>
  <si>
    <t>J06765080002</t>
  </si>
  <si>
    <t>A:00099021001 Reversión parcial de recursos al GAM Puerto Rico,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t>
  </si>
  <si>
    <t>Q24409740002</t>
  </si>
  <si>
    <t>NUMERO DE LIBRETA CUT: 00041151101 OPERACIÓN E18 TRANSFERENCIA DEL SISTEMA FINANCIERO A LA CUT PAGO ASEGURADO ROBO MOTO ASPERSORAS F.D.06.10.25 POLIZA NO. 57592</t>
  </si>
  <si>
    <t>S11550900003</t>
  </si>
  <si>
    <t>||REGULARIZACIÓN DE NUESTRA OPERACIÓN NRO. 1155017 DE FECHA 28/05/2026, EN ATENCIÓN A CORREO ELECTRÓNICO Y NOTA CITE CAR/DGE-DNAF N°0025/2026 DE FECHA.28/01/2026. (HRE-TGL-1689) ENVIADO POR LA NAVEGACION AEREA Y AEROPUERTOS BOLIVIANOS (SECTOR PÚBLICO). DÉBITO DE LA LIB. 00389012001 NAABOL- ADMINISTRACIÓN, REPOSICIÓN DE ÚTILES DE ESCRITORIO</t>
  </si>
  <si>
    <t>G35947340002</t>
  </si>
  <si>
    <t>TRANSFERENCIA DEL EXTERIOR SEGUN SWIFT NO.6189 DE FECHA 29/05/2026 ORDENANTE: TRANSPORTES AEREOS BOLIVIANOS (MIAMI, FL) REF.: 299218 (IMAD/20260529G1QX220C000026 TRN/20260529-00313432) LIB. 00525012001 LBP-TRANSPORTES AEREOS BOLIVIANOS (4030001162)</t>
  </si>
  <si>
    <t>S11551330003</t>
  </si>
  <si>
    <t>||REGULARIZACIÓN DE NUESTRA OPERACIÓN NRO. 1155014 FECHA 28/05/2026, S/G. CORREO ELECTRONICO Y NOTA DGAC/DAF/FIN/NE-0031/26 DE FECHA 09/02/2026 (HRE-TGL-2685) DÉBITO DE LA LIBRETA N° 00117012001 DE DGAC, REPOSICIÓN DE ÚTILES DE ESCRITORIO.</t>
  </si>
  <si>
    <t>S11551100003</t>
  </si>
  <si>
    <t>||TRANSFERENCIA DE FONDOS S/G MENSAJES SWIFT NRO. 6153 Y 6151, EN ATENCIÓN A CORREO ELECTRÓNICO DE LA FECHA Y NOTA CITE: CAR/DGE-DNAF N°0025/2026 DE FECHA 28/01/2026 (HRE-TGL-2026-1689) ENVIADA POR NAVEGACIÓN AÉREA Y AEROPUERTOS BOLIVIANOS (NAABOL) (SECTOR PÚBLICO). DÉBITO DE LA LIBRETA 00389012001 NAABOL-ADMINISTRACIÓN CENTRAL, REPOSICIÓN DE ÚTILES DE ESCRITORIO.</t>
  </si>
  <si>
    <t>S11551070003</t>
  </si>
  <si>
    <t>||TRANSFERENCIA DE FONDOS S/G MENSAJE SWIFT NRO. 6186,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t>
  </si>
  <si>
    <t>S11551060003</t>
  </si>
  <si>
    <t>||REGULARIZACIÓN DE NUESTRA OPERACIÓN NRO. 1155015 FECHA 28/05/2026, S/G. CORREO ELECTRONICO Y NOTA CAR/DGE-DNAF N° 0025/2026 DE FECHA 28/01/2026 (HRE-TGL-1689) DÉBITO DE LA LIBRETA N° 00389012001 DE NAABOL-ADMINISTRACION C., REPOSICIÓN DE ÚTILES DE ESCRITORIO.</t>
  </si>
  <si>
    <t>S11551040003</t>
  </si>
  <si>
    <t>||TRANSFERENCIA DE FONDOS S/G MENSAJES SWIFT N° 6154 Y 6152, EN ATENCIÓN A CORREO ELECTRÓNICO Y NOTA: DGAC/DAF/FIN/NE-0031/26 DE FECHA 9/02/2026 (HRE-TGL-2026-2685), ENVIADO POR LA DIRECCIÓN GENERAL DE AERONÁUTICA CIVIL (SECTOR PÚBLICO). DÉBITO DE LA LIBRETA 00117012001 DGAC, REPOSICIÓN DE ÚTILES DE ESCRITORIO.</t>
  </si>
  <si>
    <t>S11551010003</t>
  </si>
  <si>
    <t>||TRANSFERENCIA DE FONDOS S/G MENSAJE SWIFT N° 6187, EN ATENCIÓN A CORREO ELECTRÓNICO Y NOTA: DGAC/DAF/FIN/NE-0031/26 DE FECHA 9/02/2026 (HRE-TGL-2026-2685), ENVIADO POR LA DIRECCIÓN GENERAL DE AERONÁUTICA CIVIL (SECTOR PÚBLICO). DÉBITO DE LA LIBRETA 00117012001 DGAC, REPOSICIÓN DE ÚTILES DE ESCRITORIO.</t>
  </si>
  <si>
    <t>S11550860003</t>
  </si>
  <si>
    <t>||REGULARIZACIÓN DE NUESTRA OPERACIÓN NRO. 1155013 FECHA 28/05/2026, S/G CORREO ELECTRONICO Y NOTA DGAC/DAF/FIN/NE-0031/26 DE FECHA 09/02/2026 (HRE-TGL-2685) ENVIADO POR LA DIRECCIÓN GENERAL DE AERONAUTICA CIVIL (SECTOR PÚBLICO). DEBITO DE LA LIBRETA 00117012001 DE LA DGAC, REPOSICIÓN DE ÚTILES DE ESCRITORIO</t>
  </si>
  <si>
    <t>S11551440001</t>
  </si>
  <si>
    <t>||TRANSFERENCIA DE FONDOS POR PARTE DEL TGN, PARA PAGO VENCIMIENTO DE BONOS TGN, OBLIGACION: 386952/CUPÓN 4 SERIE BTVC01562422 S/G NOTA MEFP/VTCP/DGCP/UODP/N°150/2026 DE F. 29/5/26 DEL MEFP, LIBRETA 00099021001 TGN-RECURSOS ORDINARIOS  MONEDA NACIONAL S/G ANTECEDENTE. LIBRETA 00099021001 TGN-RECURSOS ORDINARIOS  MONEDA NACIONAL.</t>
  </si>
  <si>
    <t>S11551600002</t>
  </si>
  <si>
    <t>||DEVOL. AL MIN. SALUD EN ATENCIÓN A NOTA MSYD/DGP/UGESPRO/CE/274/2026 DE 28-05-2026 (HRE-TGL-8404) PARA PROCESAR LA TRANSFERENCIA DE RECURSOS AL BIRF POR EL MÓDULO DE DIVISAS. ABONO A LA LIBRETA SIGEP N°00046051101</t>
  </si>
  <si>
    <t>S11551640002</t>
  </si>
  <si>
    <t>D00284750001</t>
  </si>
  <si>
    <t>D00284800001</t>
  </si>
  <si>
    <t>S11531760001</t>
  </si>
  <si>
    <t>D00284850011</t>
  </si>
  <si>
    <t>D00284900010</t>
  </si>
  <si>
    <t>S11533210002</t>
  </si>
  <si>
    <t>S11533240002</t>
  </si>
  <si>
    <t>D00284950008</t>
  </si>
  <si>
    <t>D00285010010</t>
  </si>
  <si>
    <t>J06747750002</t>
  </si>
  <si>
    <t>S11534670001</t>
  </si>
  <si>
    <t>G35730210001</t>
  </si>
  <si>
    <t>G35741020001</t>
  </si>
  <si>
    <t>S11536070002</t>
  </si>
  <si>
    <t>D00285280005</t>
  </si>
  <si>
    <t>S11536370002</t>
  </si>
  <si>
    <t>D00285390007</t>
  </si>
  <si>
    <t>S11539530001</t>
  </si>
  <si>
    <t>S11543110001</t>
  </si>
  <si>
    <t>G35840100001</t>
  </si>
  <si>
    <t>S11543710001</t>
  </si>
  <si>
    <t>S11544410002</t>
  </si>
  <si>
    <t>G35872890002</t>
  </si>
  <si>
    <t>G35872900002</t>
  </si>
  <si>
    <t>G35872890003</t>
  </si>
  <si>
    <t>D00285760012</t>
  </si>
  <si>
    <t>D00285880001</t>
  </si>
  <si>
    <t>D00285940008</t>
  </si>
  <si>
    <t>G35897380002</t>
  </si>
  <si>
    <t>G35897380003</t>
  </si>
  <si>
    <t>G35898790001</t>
  </si>
  <si>
    <t>S11547200001</t>
  </si>
  <si>
    <t>G35901430001</t>
  </si>
  <si>
    <t>G35901440001</t>
  </si>
  <si>
    <t>G35901420001</t>
  </si>
  <si>
    <t>S11547700001</t>
  </si>
  <si>
    <t>D00286000009</t>
  </si>
  <si>
    <t>S11549620001</t>
  </si>
  <si>
    <t>S11551350001</t>
  </si>
  <si>
    <t>S11551150002</t>
  </si>
  <si>
    <t>S11551470002</t>
  </si>
  <si>
    <t>AJUSTE COMPLEMENTARIO POR REVALORIZACION SALDOS DE ACTIVOS DE RESERVA Y OBLIGACIONES MONEDA EXTRANJERA (DOLARES) Saldo MO = -64126236.89 ;Bs/Mo: 6.86000000000 ;Saldo Bs: -439905985.06</t>
  </si>
  <si>
    <t>AJUSTE COMPLEMENTARIO POR REVALORIZACION SALDOS DE ACTIVOS DE RESERVA Y OBLIGACIONES MONEDA EXTRANJERA (DOLARES) Saldo MO = -64126934.47 ;Bs/Mo: 6.86000000000 ;Saldo Bs: -439910770.47</t>
  </si>
  <si>
    <t>'COBRO DE'||ÚTILES DE ESCRITORIO POR EL COMPROBANTE NRO.1153173 DE LA FECHA, S/G. NOTA CITE: RIBB/UAF/SCO N°005/26 DE FECHA 12/01/2026 (HRE-TGL-676) ENVIADA POR EL REGISTRO INTERNACIONAL BOLIVIANO DE BUQUES. (SECTOR PÚBLICO). DEBITO DE LA LIBRETA 00020061101 MIN.DEF.-RIBB-INGRESOS VARIOS USD, COBRO DE ÚTILES DE ESCRITORIO.</t>
  </si>
  <si>
    <t>AJUSTE COMPLEMENTARIO POR REVALORIZACION SALDOS DE ACTIVOS DE RESERVA Y OBLIGACIONES MONEDA EXTRANJERA (DOLARES) Saldo MO = -51289933.59 ;Bs/Mo: 6.86000000000 ;Saldo Bs: -351848944.42</t>
  </si>
  <si>
    <t>AJUSTE COMPLEMENTARIO POR REVALORIZACION SALDOS DE ACTIVOS DE RESERVA Y OBLIGACIONES MONEDA EXTRANJERA (DOLARES) Saldo MO = -51126717.94 ;Bs/Mo: 6.86000000000 ;Saldo Bs: -350729285.06</t>
  </si>
  <si>
    <t>||DEVOLUCION PARCIAL DE FONDOS DE SOL.059600-26719 DE 30/04/2026 DE MIN. RR. EE., BENEF. CONSULADO DE BOLIVIA BILBAO CTA.ES1420950243709112437334 POR USD 4.050,00 SEGUN SWIFT NOS.5217-5195 DE LA FECHA REF.: ASON CLOSED ACCOUNT NUMBER LIB. 00099021001 TGN-RECURSOS ORDINARIOS-DOLARES AMERICANOS (5970)</t>
  </si>
  <si>
    <t>||DEV. PARCIAL DE FONDOS SEGUN SWIFT NO.5218-5196 DE LA FECHA REF: SOL. NO. 059598-26717 DE 30/04/2026 POR TRANSF. DE USD 7.565,10 A F/CONSULADO DE BOLIVIA BILBAO CTA. ES1420950243709112437334 , POR CONCEPTO DE ASON CLOSED ACCOUNT NUMBER. LIB.00099021001 TGN-RECURSOS ORDINARIOS - DOLARES AMERICANOS (5970)</t>
  </si>
  <si>
    <t>AJUSTE COMPLEMENTARIO POR REVALORIZACION SALDOS DE ACTIVOS DE RESERVA Y OBLIGACIONES MONEDA EXTRANJERA (DOLARES) Saldo MO = -50722921.55 ;Bs/Mo: 6.86000000000 ;Saldo Bs: -347959241.84</t>
  </si>
  <si>
    <t>AJUSTE COMPLEMENTARIO POR REVALORIZACION SALDOS DE ACTIVOS DE RESERVA Y OBLIGACIONES MONEDA EXTRANJERA (DOLARES) Saldo MO = -51824374.69 ;Bs/Mo: 6.86000000000 ;Saldo Bs: -355515210.36</t>
  </si>
  <si>
    <t>A:00099021001 Transferencia de recursos a solicitud de la Empresa Pública QUIPUS dependiente del Ministerio de Desarrollo Productivo Rural y Agua mediante nota CITE: CAR/QUIPUS/GG/GAF/JDF N° 0118/2026 (operación bimonetaria), correspondiente al pago realizado por la Secretaria General de la comunidad Andina (TC 6,86) H.R 2026-21514-R.</t>
  </si>
  <si>
    <t>'COBRO DE'||ÚTILES DE ESCRITORIO POR EL COMPROBANTE NRO.1153466 DE LA FECHA, S/G. NOTA CITE: RIBB/UAF/SCO N°005/26 DE FECHA 12/01/2026 (HRE-TGL-676) ENVIADA POR EL REGISTRO INTERNACIONAL BOLIVIANO DE BUQUES. (SECTOR PÚBLICO). DEBITO DE LA LIBRETA 00020061101 MIN.DEF.-RIBB-INGRESOS VARIOS USD, COBRO DE ÚTILES DE ESCRITORIO.</t>
  </si>
  <si>
    <t>PAGO A CAF PRÉSTAMO CFA011999 VCTO. 09-05-2026 POR CUENTA DE TGN , NTI. 21523 VALOR 11-05-2026 INTERESES USD 189.642,53 COMISIONES USD 41.387,50 CTA. 5970 CUENTA UNICA DEL TESORO DOLARES AMERICANOS LIB. 00099021001</t>
  </si>
  <si>
    <t>PAGO A FONPLATA PRÉSTAMO BOL 30/2017 VCTO. 12-05-2026 POR CUENTA DE TGN , NTI. 21560 VALOR 12-05-2026 CAPITAL USD 1.802.455,74 INTERESES USD 798.621,50 CTA. 5970 CUENTA UNICA DEL TESORO DOLARES AMERICANOS LIB. 00099021001</t>
  </si>
  <si>
    <t>||PAGO PRESTAMO BID 1020-SF-BO VCTO. 13/05/2026 POR CUENTA DEL BDP SEGUN COD. LIQ. 21508 DE FECHA 11/05/2026 Y NOTA MEFP/VTCP/DGCP/UODP-1167/2013 DE FECHA 12/11/2013 LIBRETA 00099021001 CUENTA UNICA DEL TESORO EN DOLARES AMERICANOS (5970)</t>
  </si>
  <si>
    <t>AJUSTE COMPLEMENTARIO POR REVALORIZACION SALDOS DE ACTIVOS DE RESERVA Y OBLIGACIONES MONEDA EXTRANJERA (DOLARES) Saldo MO = -38787747.74 ;Bs/Mo: 6.86000000000 ;Saldo Bs: -266083949.49</t>
  </si>
  <si>
    <t>'TRANSFERENCIA'||DEL EXTERIOR SEGÚN MENSAJE SWIFT N° 5511 DE 14-05-2026, POR LA EMISIÓN DE BONOS SOBERANOS (REMEXT), AUTORIZADO CON LEY N° 1705 DE 31-12-2025 Y NOTA MEFP/VTCP/DGCP/UEPS/NE N° 271/2026 DE 13-05-2026. LIB. 00099037011 &amp;quot;TGN-BONOS SOBERANOS&amp;quot;</t>
  </si>
  <si>
    <t>AJUSTE COMPLEMENTARIO POR REVALORIZACION SALDOS DE ACTIVOS DE RESERVA Y OBLIGACIONES MONEDA EXTRANJERA (DOLARES) Saldo MO = -1003410056.52 ;Bs/Mo: 6.86000000000 ;Saldo Bs: -6883392987.72</t>
  </si>
  <si>
    <t>'COBRO DE'||ÚTILES DE ESCRITORIO POR EL COMPROBANTE NRO.1153952 DE LA FECHA, S/G. NOTA CITE: RIBB/UAF/SCO N°005/26 DE FECHA 12/01/2026 (HRE-TGL-676) ENVIADA POR EL REGISTRO INTERNACIONAL BOLIVIANO DE BUQUES. (SECTOR PÚBLICO). DEBITO DE LA LIBRETA 00020061101 MIN.DEF.-RIBB-INGRESOS VARIOS USD, COBRO DE ÚTILES DE ESCRITORIO.</t>
  </si>
  <si>
    <t>||TRANSFERENCIA DE FONDOS SG NOTA MEFP/VTCP/DGCP/UODP-905/2019 DE 25-09-2019 MEFP, PAGO CUSTODIO CORRESPONDIENTE AL CUARTO TRIMESTRE DE 2025 FACTURA NO.1429100 REF:BENEF.JPMORGAN CHASE BANK-EE.UU. MONTO TOTAL USD 61,90X12.5%=USD7,74. LIB.00099021001 TGN RECURSOS ORDINARIOS-DOLARES AMERICANOS</t>
  </si>
  <si>
    <t>PAGO A BID PRÉSTAMO BID 5833/OC-BO VCTO. 15-05-2026 POR CUENTA DE TGN , NTI. 21715 VALOR 20-05-2026 COMISIONES USD 325.416,66 CTA. 5970 CUENTA UNICA DEL TESORO DOLARES AMERICANOS LIB. 00099021001</t>
  </si>
  <si>
    <t>'COBRO DE'||ÚTILES DE ESCRITORIO POR EL COMPROBANTE NRO.1154370 DE LA FECHA, S/G. NOTA CITE: RIBB/UAF/SCO N°005/26 DE FECHA 12/01/2026 (HRE-TGL-676) ENVIADA POR EL REGISTRO INTERNACIONAL BOLIVIANO DE BUQUES. (SECTOR PUBLICO) DEBITO DE LA LIBRETA 00020061101 MIN. DEF.-RIBB-ING.VARIOS USD; REPOSICION DE UTILES DE ESCRITORIO</t>
  </si>
  <si>
    <t>'TRANSFERENCIA'||RECIBIDA DEL EXTERIOR SEGÚN MENSAJE SWIFT N°5803-5802 (REM EXT) DE FECHA 21-05-2026 POR DESEMBOLSO DE FONPLATA PRESTAMO BOL 33/2019 VALOR 20-05-2026 LIBRETA N° 00291014380 ABC-USD-BOL-33/2019 CONST. ACHERAL-CHOERE</t>
  </si>
  <si>
    <t>TRANSFERENCIA RECIBIDA DEL EXTERIOR SEGÚN MENSAJES SWIFT NOS. 5870-5858 (REM.EXT.) DE FECHA 22/05/2026 POR DESEMBOLSO DE BID PRÉSTAMO 5721/OC-BO REQ 00009 BO 2026045308 00041277002 UCP PPCR PROG NAC RIEGO TECNIF ENFOQUE CUENCA I USD</t>
  </si>
  <si>
    <t>TRANSFERENCIA RECIBIDA DEL EXTERIOR SEGÚN MENSAJES SWIFT NOS. 5871-5859 (REM.EXT.) DE FECHA 22/05/2026 POR DESEMBOLSO DE CAF PRÉSTAMO CFA012050 PROGRAMA CONSTRUCCIÓN PUENTES Y ACCESOS 00291034304 ABC-USD CONST. PUENTES Y ACCESOS-PUENTES INTEGRA (CFA 12050)</t>
  </si>
  <si>
    <t>TRANSFERENCIA RECIBIDA DEL EXTERIOR SEGÚN MENSAJES SWIFT NOS. 5870-5858 (REM.EXT.) DE FECHA 22/05/2026 POR DESEMBOLSO DE BID PRÉSTAMO 5721/OC-BO REQ 00009 BO 2026045308 00041277002 UCP PPCR PROG NAC RIEGO TECNIF ENFOQUE CUENCA I USD REF.: UTILES DE ESCRITORIO</t>
  </si>
  <si>
    <t>AJUSTE COMPLEMENTARIO POR REVALORIZACION SALDOS DE ACTIVOS DE RESERVA Y OBLIGACIONES MONEDA EXTRANJERA (DOLARES) Saldo MO = -1007650962.73 ;Bs/Mo: 6.86000000000 ;Saldo Bs: -6912485604.32</t>
  </si>
  <si>
    <t>AJUSTE COMPLEMENTARIO POR REVALORIZACION SALDOS DE ACTIVOS DE RESERVA Y OBLIGACIONES MONEDA EXTRANJERA (DOLARES) Saldo MO = -1007650997.98 ;Bs/Mo: 6.86000000000 ;Saldo Bs: -6912485846.15</t>
  </si>
  <si>
    <t>AJUSTE COMPLEMENTARIO POR REVALORIZACION SALDOS DE ACTIVOS DE RESERVA Y OBLIGACIONES MONEDA EXTRANJERA (DOLARES) Saldo MO = -1007669443.97 ;Bs/Mo: 6.86000000000 ;Saldo Bs: -6912612385.64</t>
  </si>
  <si>
    <t>TRANSFERENCIA RECIBIDA DEL EXTERIOR SEGÚN MENSAJES SWIFT NOS. 5961-5953 (REM.EXT.) DE FECHA 26/05/2026 POR DESEMBOLSO DE BID PRÉSTAMO 3599/BL-BO REQ 00036 BO 2026037512 00253014301 EMAGUA-BID CREDITO USD</t>
  </si>
  <si>
    <t>TRANSFERENCIA RECIBIDA DEL EXTERIOR SEGÚN MENSAJES SWIFT NOS. 5961-5953 (REM.EXT.) DE FECHA 26/05/2026 POR DESEMBOLSO DE BID PRÉSTAMO 3599/BL-BO REQ 00036 BO 2026037512 00253014301 EMAGUA-BID CREDITO USD REF.: UTILES DE ESCRITORIO</t>
  </si>
  <si>
    <t>PAGO A BID PRÉSTAMO 1101/SF-BO VCTO. 25-05-2026 POR CUENTA DE TGN , NTI. 21468 VALOR 26-05-2026 CAPITAL USD 1.227.710,40 INTERESES USD 401.814,48 CTA. 5970 CUENTA UNICA DEL TESORO DOLARES AMERICANOS LIB. 00099021001</t>
  </si>
  <si>
    <t>||PAGO A BID PRÉSTAMO 2951/BL-BO VCTO. 25-05-2026 POR CUENTA DE TGN , NTI 21544 VALOR 26/05/2026 CAPITAL USD 1.238.500,49 INTERESES USD 741.433,59 CTA. 5970 CUENTA UNICA DEL TESORO DOLARES AMERICANOS LIB. 00099021001</t>
  </si>
  <si>
    <t>PAGO A BID PRÉSTAMO 2880/BL-BO VCTO. 25-05-2026 POR CUENTA DE TGN , NTI. 21623 VALOR 26-05-2026 INTERESES USD 101,83 CTA. 5970 CUENTA UNICA DEL TESORO DOLARES AMERICANOS LIB. 00099021001</t>
  </si>
  <si>
    <t>PAGO A BID PRÉSTAMO 2880/BL-BO VCTO. 25-05-2026 POR CUENTA DE TGN , NTI. 21624 VALOR 26-05-2026 CAPITAL USD 8.879,74 INTERESES USD 7.673,09 COMISIONES -USD 54.18 CTA. 5970 CUENTA UNICA DEL TESORO DOLARES AMERICANOS LIB. 00099021001</t>
  </si>
  <si>
    <t>PAGO A BID PRÉSTAMO 2880/BL-BO VCTO. 25-05-2026 POR CUENTA DE TGN , NTI. 21621 VALOR 26-05-2026 CAPITAL USD 99.554,71 INTERESES USD 65.710,56 CTA. 5970 CUENTA UNICA DEL TESORO DOLARES AMERICANOS LIB. 00099021001</t>
  </si>
  <si>
    <t>'COBRO DE'||ÚTILES DE ESCRITORIO POR EL COMPROBANTE NRO. 1154769 DE LA FECHA, S/G. NOTA CITE: RIBB/UAF/SCO N°005/26 DE FECHA 12/01/2026 (HRE-TGL-676) ENVIADA POR EL REGISTRO INTERNACIONAL BOLIVIANO DE BUQUES. (SECTOR PÚBLICO). DEBITO DE LA LIBRETA 00020061101 MIN. DEF.-RIBB-INGRESOS VARIOS USD, COBRO DE ÚTILES DE ESCRITORIO.</t>
  </si>
  <si>
    <t>AJUSTE COMPLEMENTARIO POR REVALORIZACION SALDOS DE ACTIVOS DE RESERVA Y OBLIGACIONES MONEDA EXTRANJERA (DOLARES) Saldo MO = -1001721899.89 ;Bs/Mo: 6.86000000000 ;Saldo Bs: -6871812233.24</t>
  </si>
  <si>
    <t>'COBRO DE'||ÚTILES DE ESCRITORIO POR EL COMPROBANTE NRO.1154960 DE LA FECHA, S/G. NOTA CITE: RIBB/UAF/SCO N°005/26 DE FECHA 12/01/2026 (HRE-TGL-676) ENVIADA POR EL REGISTRO INTERNACIONAL BOLIVIANO DE BUQUES. (SECTOR PÚBLICO). DEBITO DE LA LIBRETA 00020061101 MIN.DEF.-RIBB-INGRESOS VARIOS USD, COBRO DE ÚTILES DE ESCRITORIO.</t>
  </si>
  <si>
    <t>'COBRO DE'||ÚTILES DE ESCRITORIO POR EL COMPROBANTE NRO.1155130 DE LA FECHA, S/G. NOTA CITE: RIBB/UAF/SCO N°005/26 DE FECHA 12/01/2026 (HRE-TGL-676) ENVIADA POR EL REGISTRO INTERNACIONAL BOLIVIANO DE BUQUES. (SECTOR PUBLICO) DEBITO DE LA LIBRETA 00020061101 MIN. DEF.-RIBB-ING.VARIOS USD</t>
  </si>
  <si>
    <t>||TRASPASO DE SALDOS AL TGN POR CIERRE DE CRÉDITO FAD IV GOB. AUT.MUNICIPAL DE CBBA.- MAKIBER SG INFORME BCB-GOI-SOEXT-DDEX-INF-2026-10 DE LA FECHA LIB.00099021001 - TGN - RECURSOS ORDINARIOS (5970)</t>
  </si>
  <si>
    <t>||TRASPASO DE SALDOS AL TGN POR CIERRE DE CRÉDITO FAD IV GOB. AUT.MUNICIPAL DE STA. CRUZ.- EQ. HOSPITALARIO AL 14/05/2026 SG INFORME BCB-GOI-SOEXT-DDEX-INF-2026-11 DE LA FECHA LIB- 00099021001 TGN - RECURSOS ORDINARIOS (5970)</t>
  </si>
  <si>
    <t>De: 00041257006 A:00086077004 De: 00041257006 A:00086077004 transferencia de recursos a solicitud del Ministerio de Desarrollo Productivo Rural y Agua mediante nota CITE: CAR/UCEP-MDPRyA/Nº 0355/2026 solicita la transferencia para la regula</t>
  </si>
  <si>
    <t>De: 00099021001 A:00078027011 Transferencia de recursos a solicitud del Ministerio de Hidrocarburos y Energías mediante nota CITE: MHE/VMEER/PEVD/PERIII/2026-0098 (operación bimonetaria) para el Programa de Electrificación Rural III - Contr</t>
  </si>
  <si>
    <t>00078027011</t>
  </si>
  <si>
    <t>De: 00047011110 A:00041011108 De: 00047011110 A:00041011108 transferencia de recursos a solicitud del Ministerio de Desarrollo Productivo Rural y Agua mediante nota CITE: CAR/MDPRYA/DGAA/UF Nº 0202/2026 solicita la transferencia en el marco</t>
  </si>
  <si>
    <t>00041018008</t>
  </si>
  <si>
    <t>De: 00086018054 A:00041018008 De: 00086018054 A:00041018008 transferencia de recursos a solicitud del Ministerio de Desarrollo Productivo Rural y Agua mediante nota CITE: CAR/MDPRYA/DGAA/UF Nº 0202/2026 solicita la transferencia en el marco</t>
  </si>
  <si>
    <t>00086018054</t>
  </si>
  <si>
    <t>00041011109</t>
  </si>
  <si>
    <t>De: 00086011109 A:00041011109 De: 00086011109 A:00041011109 transferencia de recursos a solicitud del Ministerio de Desarrollo Productivo Rural y Agua mediante nota CITE: CAR/MDPRYA/DGAA/UF Nº 0202/2026 solicita la transferencia en el marco</t>
  </si>
  <si>
    <t>00086011109</t>
  </si>
  <si>
    <t>00041164101</t>
  </si>
  <si>
    <t>De: 00047364102 A:00041164101 De: 00047364102 A: 00041164101 transferencia de recursos a solicitud del Ministerio de Desarrollo Productivo Rural y Agua mediante nota CITE: CAR/FONADIN/DGE/UAF N°0035/2026 solicita la transferencia en el marc</t>
  </si>
  <si>
    <t>00047364102</t>
  </si>
  <si>
    <t>De: 00047364201 A:00041164201 De: 00047364201 A: 00041164201 transferencia de recursos a solicitud del Ministerio de Desarrollo Productivo Rural y Agua mediante nota CITE: CAR/FONADIN/DGE/UAF N°0035/2026 solicita la transferencia en el marc</t>
  </si>
  <si>
    <t>00047364201</t>
  </si>
  <si>
    <t>00046057009</t>
  </si>
  <si>
    <t>De: 00099021001 A:00046057009 Transferencia de recursos a solicitud del Ministerio de Salud mediante nota CITE: MSyD/DGP/UGESPRO/ PGBID4612/CE/270/2026 correspondiente al Programa Mejora en la Accesibilidad a los Servicios de Salud Materna</t>
  </si>
  <si>
    <t>De: 00099021001 A:00041267002 Transferencia de recursos a solicitud de la Unidad Coordinadora del Programa de Agua y Alcantarillado Periurbano del Ministerio de Desarrollo Productivo, Rural y Agua mediante nota CITE: CAR/UCP-PAAP/AADM N° 06</t>
  </si>
  <si>
    <t>De: 00099021001 A:00041267009 Transferencia de recursos a solicitud de la Unidad Coordinadora del Programa de Agua y Alcantarillado Periurbano del Ministerio de Desarrollo Productivo, Rural y Agua mediante nota CITE: CAR/UCP-PAAP/AADM N° 05</t>
  </si>
  <si>
    <t>De: 00099021001 A:00291014369 Transferencia de recursos a solicitud de la Administradora Boliviana de Carreteras mediante nota CITE: ABC/GNA/SAF/ATE/2026-0931 (operación bimonetaria), para pagos a beneficiarios (TC 6,86) H.R 2026-23072-R.</t>
  </si>
  <si>
    <t>00291014365</t>
  </si>
  <si>
    <t>De: 00099021001 A:00291014365 Transferencia de recursos a solicitud de la Administradora Boliviana de Carreteras mediante nota CITE: ABC/GNA/SAF/ATE/2026-0931 (operación bimonetaria), para pagos a beneficiarios (TC 6,86) H.R 2026-23072-R.</t>
  </si>
  <si>
    <t>De: 00099021001 A:00291034302 Transferencia de recursos a solicitud de la Administradora Boliviana de Carreteras mediante nota CITE: ABC/GNA/SAF/ATE/2026-0931 (operación bimonetaria), para pagos a beneficiarios (TC 6,86) H.R 2026-23072-R.</t>
  </si>
  <si>
    <t>De: 00099021001 A:00249014201 Transferencia de recursos a solicitud de la Central de Abastecimiento y Suministros de Salud dependiente del Ministerio de Salud y Deportes mediante nota CEASS/DIR/NOT-EXT 583/2026 (operación bimonetaria) por l</t>
  </si>
  <si>
    <t>00249014201</t>
  </si>
  <si>
    <t>De: 00099021001 A:00249012003 Transferencia de recursos a solicitud de la Central de Abastecimiento y Suministros de Salud dependiente del Ministerio de Salud y Deportes mediante nota CEASS/DIR/NOT-EXT 583/2026 (operación bimonetaria) por l</t>
  </si>
  <si>
    <t>00249012003</t>
  </si>
  <si>
    <t>De: 00066047005 A:00081017010 Transferencia de recursos a solicitud del Ministerio de Planificación del Desarrollo y Medio Ambiente mediante nota CITE: MPDyMA/VIPFE/DGPP/UP-NE 00484/2026, para el financiamiento del Programa Multisectorial d</t>
  </si>
  <si>
    <t>De: 00389012001 A:00099021001 De: 00389012001 A:00099021001 Transferencia de recursos a solicitud de la Dirección General de Administración y Finanzas Territoriales mediante nota interna CITE: MEFP/VTCP/DGAFT/USCFT/NI/Nº127/2026 por concept</t>
  </si>
  <si>
    <t>De: 00099021001 A:00015011107 Transferencia de recursos a solicitud del Ministerio de Gobierno mediante nota CITE: MG/DGAA/UF/T/NE/Nº 034/2026 (operación bimonetaria) por concepto de distribuciones en el marco de la Ley N°1358 de 6 de enero</t>
  </si>
  <si>
    <t>De: 00086031101 A:00066141101 De: 00086031101 A:00066141101 Transferencia de recursos a solicitud del Servicio Nacional de Áreas Protegidas dependiente del Ministerio de Planificación del Desarrollo y Medio Ambiente mediante nota CITE: CAR/</t>
  </si>
  <si>
    <t>De: 00054014101 A:00066047005 Débito Automático (DA) al Ministerio de Culturas, Descolonización y Despatriarcalización (actual Ministerio de Turismo Sostenible, Culturas, Folklore y Gastronomía), Inf. Legal MPDyMA/DGAJ/UAJ-INF 00186/2026 e</t>
  </si>
  <si>
    <t>00041257015</t>
  </si>
  <si>
    <t>De: 00086077011 A:00041257015 Transferencia de recursos a solicitud de la Unidad Coordinadora y Ejecutora de Programas y Proyectos UCEP/MDPRyA del Ministerio de Desarrollo Productivo, Rural y Agua con nota CAR/UCEP-MDPRyA/N° 0396/2026, en e</t>
  </si>
  <si>
    <t>De: 00099021001 A:00015011107 (Operación Bi-Monetaria) De: 00099021001 A: 00015011107 Transferencia de recursos a solicitud del Ministerio de Gobierno mediante nota CITE: MG/DGAA/UF/T/N°45/2026 correspondiente a la distribución de recursos</t>
  </si>
  <si>
    <t>De: 00099021001 A:00015011107 Operación Bi-Monetaria) De: 00099021001 A: 00015011107 Transferencia de recursos a solicitud del Ministerio de Gobierno mediante nota CITE: MG/DGAA/UF/T/N°45/2026 correspondiente a la distribución de recursos d</t>
  </si>
  <si>
    <t>De: 00047081101 A:00041151101 Transferencia de recursos a solicitud del Servicio Nacional de Sanidad Agropecuaria e Inocuidad Alimentaria – SENASAG dependiente del Ministerio de Desarrollo Productivo Rural y Agua mediante nota CITE: SENASAG</t>
  </si>
  <si>
    <t>De: 00047081102 A:00041151102 Transferencia de recursos a solicitud del Servicio Nacional de Sanidad Agropecuaria e Inocuidad Alimentaria – SENASAG dependiente del Ministerio de Desarrollo Productivo Rural y Agua mediante nota CITE: SENASAG</t>
  </si>
  <si>
    <t>De: 00047081103 A:00041151103 Transferencia de recursos a solicitud del Servicio Nacional de Sanidad Agropecuaria e Inocuidad Alimentaria – SENASAG dependiente del Ministerio de Desarrollo Productivo Rural y Agua mediante nota CITE: SENASAG</t>
  </si>
  <si>
    <t>De: 00099021001 A:00078027009 Transferencia de recursos a solicitud del Programa de Expansión de Infraestructura Electrica del Ministerio de Hidrocarburos y Energías mediante nota CITE: MHE-VMEER-PEVD-PERIII/2026-0124 (operación bimonetar</t>
  </si>
  <si>
    <t>00078027009</t>
  </si>
  <si>
    <t>De: 00099021001 A:00066047005 Transferencia de recursos a solicitud del Viceministerio de Inversión Pública y Financiamiento Externo dependiente del Ministerio de Planificación del Desarrollo y Medio Ambiente con nota CITE: MPDyMA/VIPFE/DGP</t>
  </si>
  <si>
    <t>00287104328</t>
  </si>
  <si>
    <t>De: 00099021001 A:00287104328 (Operación Bi-Monetaria) DE : 00099021001 A: 00287104328 Transferencia de recursos a solicitud de la Fondo Nacional de Inversión Productiva y Social (FPS) dependiente del Ministerio de Planificación del Desarro</t>
  </si>
  <si>
    <t>De: 00099021001 A:00291014381 Transferencia de recursos a solicitud de la Administradora Boliviana de Carreteras mediante nota CITE: ABC/GNA/DAF/ATE/2026-0996 (operación bimonetaria)para pagos a beneficiarios (t.c.6,86) H.R. 2026-24633-R</t>
  </si>
  <si>
    <t>De: 00099021001 A:00206054301 Transferencia de recursos a solicitud del Instituto Nacional de Estadística mediante nota CITE: INE-DGE-PFSEEPB-EXTERNA N° 1155/2026 (operación bimonetaria), para el Programa de Fortalecimiento del Sistema Esta</t>
  </si>
  <si>
    <t>00206054301</t>
  </si>
  <si>
    <t>00035017002</t>
  </si>
  <si>
    <t>De: 00035017002 A:00099021001 Transferencia de recursos a solicitud de la Dirección General de Asuntos Administrativos del Ministerio de Economía y Finanzas Públicas mediante nota CITE: MEFP/DGAA/UF/NI N°193/2026 diferencia por redondeo gen</t>
  </si>
  <si>
    <t>00041277002</t>
  </si>
  <si>
    <t>De: 00099021001 A:00041277002 Transferencia de recursos a solicitud de la Unidad Coordinadora del Programa -PPCR del Ministerio de Desarrollo Productivo, Rural y Agua mediante nota CITE: CAR/UCP-PPCR/AC N° 0197/2026 (operación bimonetaria)</t>
  </si>
  <si>
    <t>00291024301</t>
  </si>
  <si>
    <t>De: 00099021001 A:00291024301 Transferencia de recursos a solicitud de la Administradora Boliviana de Carreteras mediante nota CITE: ABC/GNA/SAF/ATE/2026-1050 (operación bimonetaria), para pagos a beneficiarios (TC 6,86) H.R 2026-24989-R.</t>
  </si>
  <si>
    <t>00291034305</t>
  </si>
  <si>
    <t>De: 00099021001 A:00291034305 Transferencia de recursos a solicitud de la Administradora Boliviana de Carreteras mediante nota CITE: ABC/GNA/SAF/ATE/2026-1050 (operación bimonetaria), para pagos a beneficiarios (TC 6,86) H.R 2026-24989-R.</t>
  </si>
  <si>
    <t>De: 00047364202 A:00041164201 Transferencia de recursos a solicitud del Fondo Nacional de Desarrollo Integral - FONADIN dependiente del Ministerio de Desarrollo Productivo Rural y Agua mediante nota CITE: CAR/FONADIN/DGE/UAF N° 0049/2026, e</t>
  </si>
  <si>
    <t>00047364202</t>
  </si>
  <si>
    <t>De: 00047364101 A:00041164101 Transferencia de recursos a solicitud del Fondo Nacional de Desarrollo Integral - FONADIN dependiente del Ministerio de Desarrollo Productivo Rural y Agua mediante nota CITE: CAR/FONADIN/DGE/UAF N° 0049/2026, e</t>
  </si>
  <si>
    <t>00047364101</t>
  </si>
  <si>
    <t>00035018001</t>
  </si>
  <si>
    <t>De: 00035018001 A:00099021001 Transferencia de recursos a solicitud de la Dirección General de Asuntos Administrativos del Ministerio de Economía y Finanzas Públicas mediante nota CITE: MEFP/DGAA/UF/NI N°195/2026 para la apropiación correct</t>
  </si>
  <si>
    <t>De: 00078027007 A:00099021001 Transferencia de recursos a solicitud del Ministerio de Hidrocarburos y Energías mediante nota CITE: MHE/VMEER/PEVD/PERIII/2026-0098 (operación bimonetaria) para el Programa de Electrificación Rural III - Contr</t>
  </si>
  <si>
    <t>00078027007</t>
  </si>
  <si>
    <t>00041017003</t>
  </si>
  <si>
    <t>De: 00086017007 A:00041017003 Transferencia de recursos a solicitud del Viceministerio de Recursos Hídricos, Riego, Agua Potable y Saneamiento Básico, dependiente del Ministerio de Desarrollo Productivo, Rural y Agua mediante nota CAR/MDPRy</t>
  </si>
  <si>
    <t>00086017007</t>
  </si>
  <si>
    <t>De: 00046057009 A:00099021001 Transferencia de recursos a solicitud del Ministerio de Salud mediante nota CITE: MSyD/DGP/UGESPRO/ PGBID4612/CE/270/2026 correspondiente al Programa Mejora en la Accesibilidad a los Servicios de Salud Materna</t>
  </si>
  <si>
    <t>De: 00041267002 A:00099021001 Transferencia de recursos a solicitud de la Unidad Coordinadora del Programa de Agua y Alcantarillado Periurbano del Ministerio de Desarrollo Productivo, Rural y Agua mediante nota CITE: CAR/UCP-PAAP/AADM N° 06</t>
  </si>
  <si>
    <t>De: 00041267007 A:00099021001 Transferencia de recursos a solicitud de la Unidad Coordinadora del Programa de Agua y Alcantarillado Periurbano del Ministerio de Desarrollo Productivo, Rural y Agua mediante nota CITE: CAR/UCP-PAAP/AADM N° 05</t>
  </si>
  <si>
    <t>De: 00291014362 A:00099021001 Transferencia de recursos a solicitud de la Administradora Boliviana de Carreteras mediante nota CITE: ABC/GNA/SAF/ATE/2026-0931 (operación bimonetaria), para pagos a beneficiarios (TC 6,86) H.R 2026-23072-R.</t>
  </si>
  <si>
    <t>00291014358</t>
  </si>
  <si>
    <t>De: 00291014358 A:00099021001 Transferencia de recursos a solicitud de la Administradora Boliviana de Carreteras mediante nota CITE: ABC/GNA/SAF/ATE/2026-0931 (operación bimonetaria), para pagos a beneficiarios (TC 6,86) H.R 2026-23072-R.</t>
  </si>
  <si>
    <t>00291034301</t>
  </si>
  <si>
    <t>De: 00291034301 A:00099021001 Transferencia de recursos a solicitud de la Administradora Boliviana de Carreteras mediante nota CITE: ABC/GNA/SAF/ATE/2026-0931 (operación bimonetaria), para pagos a beneficiarios (TC 6,86) H.R 2026-23072-R.</t>
  </si>
  <si>
    <t>De: 00249012001 A:00099021001 Transferencia de recursos a solicitud de la Central de Abastecimiento y Suministros de Salud dependiente del Ministerio de Salud y Deportes mediante nota CEASS/DIR/NOT-EXT 583/2026 (operación bimonetaria) por l</t>
  </si>
  <si>
    <t>00249012001</t>
  </si>
  <si>
    <t>De: 00015010001 A:00099021001 (Operación Bi-Monetaria) De: 00015010001 A:00099021001 Transferencia de recursos a solicitud del Ministerio de Gobierno mediante nota CITE: MG/DGAA/UF/T/N°45/2026 correspondiente a la distribución de recursos d</t>
  </si>
  <si>
    <t>De: 00078027005 A:00099021001 Transferencia de recursos a solicitud del Programa de Expansión de Infraestructura Electrica del Ministerio de Hidrocarburos y Energías mediante nota CITE: MHE-VMEER-PEVD-PERIII/2026-0124 (operación bimonetar</t>
  </si>
  <si>
    <t>00078027005</t>
  </si>
  <si>
    <t>De: 00066047004 A:00099021001 Transferencia de recursos a solicitud del Viceministerio de Inversión Pública y Financiamiento Externo dependiente del Ministerio de Planificación del Desarrollo y Medio Ambiente con nota CITE: MPDyMA/VIPFE/DGP</t>
  </si>
  <si>
    <t>00066047004</t>
  </si>
  <si>
    <t>00287104323</t>
  </si>
  <si>
    <t>De: 00287104323 A:00099021001 (Operación Bi-Monetaria) De: 00287104323 A:00099021001 Transferencia de recursos a solicitud de la Fondo Nacional de Inversión Productiva y Social (FPS) dependiente del Ministerio de Planificación del Desarroll</t>
  </si>
  <si>
    <t>De: 00015010001 A:00099021001 Transferencia de recursos a solicitud del Ministerio de Gobierno mediante nota CITE: MG/DGAA/UF/T/NE/Nº 034/2026 (operación bimonetaria) por concepto de distribuciones en el marco de la Ley N°1358 de 6 de enero</t>
  </si>
  <si>
    <t>De: 00291014380 A:00099021001 Transferencia de recursos a solicitud de la Administradora Boliviana de Carreteras mediante nota CITE: ABC/GNA/DAF/ATE/2026-0996 (operación bimonetaria)para pagos a beneficiarios (t.c.6,86) H.R. 2026-24633-R</t>
  </si>
  <si>
    <t>De: 00206054301 A:00099021001 Transferencia de recursos a solicitud del Instituto Nacional de Estadística mediante nota CITE: INE-DGE-PFSEEPB-EXTERNA N° 1155/2026 (operación bimonetaria), para el Programa de Fortalecimiento del Sistema Esta</t>
  </si>
  <si>
    <t>De: 00041277002 A:00099021001 Transferencia de recursos a solicitud de la Unidad Coordinadora del Programa -PPCR del Ministerio de Desarrollo Productivo, Rural y Agua mediante nota CITE: CAR/UCP-PPCR/AC N° 0197/2026 (operación bimonetaria)</t>
  </si>
  <si>
    <t>De: 00291024301 A:00099021001 Transferencia de recursos a solicitud de la Administradora Boliviana de Carreteras mediante nota CITE: ABC/GNA/SAF/ATE/2026-1050 (operación bimonetaria), para pagos a beneficiarios (TC 6,86) H.R 2026-24989-R.</t>
  </si>
  <si>
    <t>De: 00291034304 A:00099021001 Transferencia de recursos a solicitud de la Administradora Boliviana de Carreteras mediante nota CITE: ABC/GNA/SAF/ATE/2026-1050 (operación bimonetaria), para pagos a beneficiarios (TC 6,86) H.R 2026-24989-R.</t>
  </si>
  <si>
    <t>Servicio al Mejoramiento de la Navegación Amazónica</t>
  </si>
  <si>
    <t>10000052601553</t>
  </si>
  <si>
    <t>MINISTERIO DE EDUCACIÓN - ESFM "ISMAEL MONTES" - VACAS</t>
  </si>
  <si>
    <t>10000055590068</t>
  </si>
  <si>
    <t>MINISTERIO DE EDUCACIÓN - ESFM JOSÉ DAVID BERRIOS CAIZA D</t>
  </si>
  <si>
    <t>10000068710877</t>
  </si>
  <si>
    <t>MDPRYA - CERTIFICACIONES SELLO HECHO EN BOLIVIA</t>
  </si>
  <si>
    <t>10000068589321</t>
  </si>
  <si>
    <t>MDPRYA - SENASAG - LIDIVET - RECURSOS PROPIOS</t>
  </si>
  <si>
    <t>10000068220173</t>
  </si>
  <si>
    <t>MDPRYA - IPD PACU - RECURSOS PROPIOS</t>
  </si>
  <si>
    <t>10000004678328</t>
  </si>
  <si>
    <t>REGISTRO UNICO PARA LA ADMINISTRACION TRIBUTARIA MUNICIPAL (RUAT)</t>
  </si>
  <si>
    <t>10000004669020</t>
  </si>
  <si>
    <t>FPS.HAM LA PAZ</t>
  </si>
  <si>
    <t>10000029014763</t>
  </si>
  <si>
    <t>FPS SUPERVISIÓN TÉCNICA DE OBRAS</t>
  </si>
  <si>
    <t>4169069001</t>
  </si>
  <si>
    <t>ADUANA NACIONAL INGRESOS PROPIOS</t>
  </si>
  <si>
    <t>0764034001</t>
  </si>
  <si>
    <t>TGN ART. 1308 CÓDIGO DE COMERCIO</t>
  </si>
  <si>
    <t>abr</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</si>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</sst>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3">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color theme="1"/>
      <name val="Arial Narrow"/>
      <family val="2"/>
    </font>
    <font>
      <sz val="11"/>
      <color theme="1"/>
      <name val="Century Gothic"/>
      <family val="2"/>
    </font>
    <font>
      <sz val="11"/>
      <name val="Century Gothic"/>
      <family val="2"/>
    </font>
    <font>
      <b/>
      <u/>
      <sz val="11"/>
      <color theme="1"/>
      <name val="Calibri"/>
      <family val="2"/>
      <scheme val="minor"/>
    </font>
    <font>
      <sz val="10"/>
      <color theme="1"/>
      <name val="Arial Narrow"/>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
      <patternFill patternType="solid">
        <fgColor theme="9" tint="0.79998168889431442"/>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auto="1"/>
      </right>
      <top style="hair">
        <color auto="1"/>
      </top>
      <bottom style="thin">
        <color indexed="64"/>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69">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6" xfId="0" applyFont="1" applyFill="1" applyBorder="1" applyAlignment="1">
      <alignment horizontal="justify" vertical="center" wrapText="1"/>
    </xf>
    <xf numFmtId="0" fontId="54"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5" fillId="41" borderId="27" xfId="0" applyFont="1" applyFill="1" applyBorder="1" applyAlignment="1">
      <alignment horizontal="justify" vertical="center" wrapText="1"/>
    </xf>
    <xf numFmtId="0" fontId="54" fillId="41" borderId="37" xfId="0" applyFont="1" applyFill="1" applyBorder="1" applyAlignment="1">
      <alignment horizontal="justify" vertical="center" wrapText="1"/>
    </xf>
    <xf numFmtId="0" fontId="62" fillId="41" borderId="37" xfId="0" applyFont="1" applyFill="1" applyBorder="1" applyAlignment="1">
      <alignment horizontal="justify" vertical="center" wrapText="1"/>
    </xf>
    <xf numFmtId="0" fontId="55" fillId="41" borderId="37"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3" xfId="0" applyFont="1" applyFill="1" applyBorder="1"/>
    <xf numFmtId="0" fontId="55" fillId="41" borderId="26"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8"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7" xfId="0" applyFont="1" applyFill="1" applyBorder="1" applyAlignment="1">
      <alignment horizontal="center"/>
    </xf>
    <xf numFmtId="0" fontId="90" fillId="33" borderId="37"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39" xfId="81" applyBorder="1" applyAlignment="1">
      <alignment horizontal="center" vertical="center"/>
    </xf>
    <xf numFmtId="0" fontId="11" fillId="0" borderId="40" xfId="8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5" xfId="442" applyFont="1" applyBorder="1" applyAlignment="1">
      <alignment horizontal="center"/>
    </xf>
    <xf numFmtId="164" fontId="0" fillId="0" borderId="15" xfId="0" applyNumberFormat="1" applyBorder="1"/>
    <xf numFmtId="0" fontId="90" fillId="0" borderId="0" xfId="0" applyFont="1" applyAlignment="1">
      <alignment horizontal="left" vertical="center" wrapText="1"/>
    </xf>
    <xf numFmtId="0" fontId="90" fillId="33" borderId="37"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8" xfId="0" applyFont="1" applyFill="1" applyBorder="1" applyAlignment="1">
      <alignment horizontal="justify" vertical="center" wrapText="1"/>
    </xf>
    <xf numFmtId="0" fontId="68" fillId="0" borderId="13" xfId="0" applyFont="1" applyBorder="1"/>
    <xf numFmtId="0" fontId="68" fillId="0" borderId="40" xfId="0" applyFont="1" applyBorder="1"/>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3" xfId="445" applyFont="1" applyBorder="1" applyAlignment="1">
      <alignment horizontal="center"/>
    </xf>
    <xf numFmtId="0" fontId="96" fillId="0" borderId="44" xfId="445" applyFont="1" applyBorder="1"/>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48" xfId="445" applyFont="1" applyBorder="1"/>
    <xf numFmtId="0" fontId="96" fillId="0" borderId="47" xfId="445" applyFont="1" applyBorder="1" applyAlignment="1">
      <alignment horizontal="left"/>
    </xf>
    <xf numFmtId="0" fontId="96" fillId="0" borderId="47"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3" xfId="152" applyFont="1" applyBorder="1" applyAlignment="1">
      <alignment horizontal="center"/>
    </xf>
    <xf numFmtId="0" fontId="91" fillId="0" borderId="0" xfId="0" applyFont="1" applyAlignment="1">
      <alignment horizontal="left" vertical="center" wrapText="1"/>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8"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70" fillId="0" borderId="0" xfId="435" applyFont="1" applyBorder="1" applyAlignment="1">
      <alignment horizontal="right" vertical="center"/>
    </xf>
    <xf numFmtId="0" fontId="96" fillId="0" borderId="52" xfId="445" applyFont="1" applyBorder="1" applyAlignment="1">
      <alignment horizontal="center"/>
    </xf>
    <xf numFmtId="0" fontId="96" fillId="0" borderId="53" xfId="445" applyFont="1" applyBorder="1"/>
    <xf numFmtId="0" fontId="96" fillId="0" borderId="51" xfId="445" applyFont="1" applyBorder="1" applyAlignment="1">
      <alignment horizontal="center"/>
    </xf>
    <xf numFmtId="0" fontId="96" fillId="0" borderId="51" xfId="445" applyFont="1" applyBorder="1"/>
    <xf numFmtId="0" fontId="91" fillId="0" borderId="51"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5"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164" fontId="91" fillId="0" borderId="18" xfId="435" applyFont="1" applyBorder="1" applyAlignment="1"/>
    <xf numFmtId="0" fontId="91" fillId="0" borderId="54" xfId="81" applyFont="1" applyBorder="1"/>
    <xf numFmtId="0" fontId="91" fillId="0" borderId="55" xfId="443" applyFont="1" applyBorder="1"/>
    <xf numFmtId="0" fontId="91" fillId="0" borderId="12" xfId="81" applyFont="1" applyBorder="1"/>
    <xf numFmtId="0" fontId="99" fillId="0" borderId="0" xfId="0" applyFont="1"/>
    <xf numFmtId="0" fontId="99" fillId="0" borderId="13" xfId="81" applyFont="1" applyBorder="1" applyAlignment="1">
      <alignment horizontal="center" vertical="center"/>
    </xf>
    <xf numFmtId="0" fontId="99" fillId="0" borderId="40" xfId="81" applyFont="1" applyBorder="1" applyAlignment="1">
      <alignment horizontal="center" vertical="center"/>
    </xf>
    <xf numFmtId="0" fontId="100" fillId="0" borderId="13" xfId="81" applyFont="1" applyBorder="1" applyAlignment="1">
      <alignment horizontal="center" vertical="center"/>
    </xf>
    <xf numFmtId="0" fontId="100" fillId="0" borderId="40" xfId="81" applyFont="1" applyBorder="1" applyAlignment="1">
      <alignment horizontal="center" vertical="center"/>
    </xf>
    <xf numFmtId="164" fontId="99" fillId="0" borderId="0" xfId="0" applyNumberFormat="1" applyFont="1"/>
    <xf numFmtId="164" fontId="99" fillId="0" borderId="15" xfId="0" applyNumberFormat="1" applyFont="1" applyBorder="1"/>
    <xf numFmtId="0" fontId="99" fillId="0" borderId="50" xfId="81" applyFont="1" applyBorder="1" applyAlignment="1">
      <alignment horizontal="center" vertical="center"/>
    </xf>
    <xf numFmtId="0" fontId="70" fillId="45" borderId="13" xfId="0" applyFont="1" applyFill="1" applyBorder="1" applyAlignment="1">
      <alignment horizontal="center" vertical="center"/>
    </xf>
    <xf numFmtId="0" fontId="70" fillId="0" borderId="13" xfId="0" applyFont="1" applyBorder="1" applyAlignment="1">
      <alignment vertical="center" wrapText="1"/>
    </xf>
    <xf numFmtId="164" fontId="68" fillId="0" borderId="13" xfId="435" applyFont="1" applyBorder="1" applyAlignment="1" applyProtection="1">
      <alignment vertical="center"/>
    </xf>
    <xf numFmtId="164" fontId="70" fillId="0" borderId="13" xfId="435" applyFont="1" applyFill="1" applyBorder="1" applyAlignment="1">
      <alignment vertical="center" wrapText="1"/>
    </xf>
    <xf numFmtId="0" fontId="99" fillId="0" borderId="18" xfId="0" applyFont="1" applyBorder="1"/>
    <xf numFmtId="49" fontId="70" fillId="0" borderId="13" xfId="0" applyNumberFormat="1" applyFont="1" applyBorder="1" applyAlignment="1">
      <alignment horizontal="center" vertical="center"/>
    </xf>
    <xf numFmtId="0" fontId="68" fillId="0" borderId="13" xfId="0" applyFont="1" applyBorder="1" applyAlignment="1">
      <alignment horizontal="justify" vertical="center" wrapText="1"/>
    </xf>
    <xf numFmtId="0" fontId="68" fillId="41" borderId="13" xfId="0" applyFont="1" applyFill="1" applyBorder="1" applyAlignment="1">
      <alignment vertical="center" wrapText="1"/>
    </xf>
    <xf numFmtId="164" fontId="68" fillId="0" borderId="13" xfId="34" applyFont="1" applyFill="1" applyBorder="1" applyAlignment="1">
      <alignment vertical="center"/>
    </xf>
    <xf numFmtId="0" fontId="68" fillId="0" borderId="13" xfId="0" applyFont="1" applyBorder="1" applyAlignment="1">
      <alignment vertical="center" wrapText="1"/>
    </xf>
    <xf numFmtId="0" fontId="91" fillId="0" borderId="46" xfId="443" applyFont="1" applyBorder="1"/>
    <xf numFmtId="0" fontId="96" fillId="0" borderId="0" xfId="445" applyFont="1" applyAlignment="1">
      <alignment horizontal="center"/>
    </xf>
    <xf numFmtId="0" fontId="91" fillId="0" borderId="49" xfId="443" applyFont="1" applyBorder="1"/>
    <xf numFmtId="0" fontId="91" fillId="0" borderId="47" xfId="443" applyFont="1" applyBorder="1"/>
    <xf numFmtId="0" fontId="96" fillId="0" borderId="0" xfId="445" applyFont="1"/>
    <xf numFmtId="0" fontId="91" fillId="0" borderId="48" xfId="443" applyFont="1" applyBorder="1"/>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95" fillId="0" borderId="0" xfId="443" applyFont="1" applyAlignment="1">
      <alignment horizontal="center"/>
    </xf>
    <xf numFmtId="0" fontId="91" fillId="0" borderId="42" xfId="81" applyFont="1" applyBorder="1" applyAlignment="1">
      <alignment horizontal="center" vertical="center"/>
    </xf>
    <xf numFmtId="0" fontId="91" fillId="0" borderId="16" xfId="81" applyFont="1" applyBorder="1" applyAlignment="1">
      <alignment horizontal="center" vertical="center"/>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41" xfId="81" applyFont="1" applyBorder="1" applyAlignment="1">
      <alignment horizontal="center" vertical="center"/>
    </xf>
    <xf numFmtId="0" fontId="91" fillId="0" borderId="30" xfId="0" applyFont="1" applyBorder="1" applyAlignment="1">
      <alignment horizontal="center" vertical="center" wrapText="1"/>
    </xf>
    <xf numFmtId="0" fontId="91" fillId="0" borderId="0" xfId="0" applyFont="1" applyAlignment="1">
      <alignment horizontal="center" vertical="center" wrapText="1"/>
    </xf>
    <xf numFmtId="0" fontId="89" fillId="0" borderId="0" xfId="0" applyFont="1" applyAlignment="1">
      <alignment horizontal="center"/>
    </xf>
    <xf numFmtId="0" fontId="0" fillId="0" borderId="0" xfId="0" applyAlignment="1">
      <alignment horizont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29" xfId="1" applyBorder="1" applyAlignment="1" applyProtection="1">
      <alignment horizontal="justify" vertical="top" wrapText="1"/>
      <protection locked="0"/>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101" fillId="41" borderId="0" xfId="437" applyFont="1" applyFill="1" applyAlignment="1">
      <alignment horizontal="right" vertical="center" wrapText="1"/>
    </xf>
    <xf numFmtId="0" fontId="85" fillId="41" borderId="0" xfId="437" applyFont="1" applyFill="1" applyAlignment="1">
      <alignment horizontal="right" vertical="center" wrapText="1"/>
    </xf>
    <xf numFmtId="49" fontId="102" fillId="41" borderId="13" xfId="0" applyNumberFormat="1" applyFont="1" applyFill="1" applyBorder="1" applyAlignment="1">
      <alignment horizontal="center" vertical="center"/>
    </xf>
    <xf numFmtId="0" fontId="102" fillId="41" borderId="13" xfId="0" applyFont="1" applyFill="1" applyBorder="1" applyAlignment="1">
      <alignment vertical="center" wrapText="1"/>
    </xf>
    <xf numFmtId="0" fontId="102" fillId="41" borderId="13" xfId="0" applyFont="1" applyFill="1" applyBorder="1" applyAlignment="1">
      <alignment horizontal="center" vertical="center"/>
    </xf>
    <xf numFmtId="0" fontId="102" fillId="0" borderId="13" xfId="0" applyFont="1" applyBorder="1" applyAlignment="1">
      <alignment vertical="center" wrapText="1"/>
    </xf>
    <xf numFmtId="164" fontId="102" fillId="41" borderId="13" xfId="34" applyFont="1" applyFill="1" applyBorder="1" applyAlignment="1">
      <alignment horizontal="center" vertical="center"/>
    </xf>
    <xf numFmtId="164" fontId="102" fillId="0" borderId="13" xfId="34" applyFont="1" applyFill="1" applyBorder="1" applyAlignment="1">
      <alignment horizontal="center" vertical="center"/>
    </xf>
    <xf numFmtId="0" fontId="0" fillId="0" borderId="0" xfId="0" applyNumberFormat="1"/>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10</xdr:col>
      <xdr:colOff>291465</xdr:colOff>
      <xdr:row>5</xdr:row>
      <xdr:rowOff>48260</xdr:rowOff>
    </xdr:to>
    <xdr:pic>
      <xdr:nvPicPr>
        <xdr:cNvPr id="2" name="Imagen 1">
          <a:extLst>
            <a:ext uri="{FF2B5EF4-FFF2-40B4-BE49-F238E27FC236}">
              <a16:creationId xmlns:a16="http://schemas.microsoft.com/office/drawing/2014/main" id="{BF4D4303-A342-4ABD-98E2-675A1DF625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5" y="0"/>
          <a:ext cx="2844165" cy="1038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2865</xdr:row>
      <xdr:rowOff>152400</xdr:rowOff>
    </xdr:from>
    <xdr:to>
      <xdr:col>17</xdr:col>
      <xdr:colOff>485775</xdr:colOff>
      <xdr:row>2866</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10892" y="2204336791"/>
          <a:ext cx="13712687" cy="165652"/>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230</xdr:row>
      <xdr:rowOff>0</xdr:rowOff>
    </xdr:from>
    <xdr:to>
      <xdr:col>16</xdr:col>
      <xdr:colOff>752475</xdr:colOff>
      <xdr:row>231</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71269025"/>
          <a:ext cx="14973300"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317</xdr:row>
      <xdr:rowOff>28575</xdr:rowOff>
    </xdr:from>
    <xdr:to>
      <xdr:col>14</xdr:col>
      <xdr:colOff>1038225</xdr:colOff>
      <xdr:row>318</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196980727"/>
          <a:ext cx="13609568" cy="165652"/>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91</xdr:row>
      <xdr:rowOff>19050</xdr:rowOff>
    </xdr:from>
    <xdr:to>
      <xdr:col>13</xdr:col>
      <xdr:colOff>800100</xdr:colOff>
      <xdr:row>92</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2792" y="56440180"/>
          <a:ext cx="13220286" cy="165653"/>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Descargas/Distribuci&#243;n%20entidades%20UCI%20Marzo%202026%20v2.xlsx" TargetMode="External"/><Relationship Id="rId2" Type="http://schemas.openxmlformats.org/officeDocument/2006/relationships/externalLinkPath" Target="file:///D:\Rommel%20Daniel%20Cuba%20Calle\Descargas\Distribuci&#243;n%20entidades%20UCI%20Marzo%202026%20v2.xlsx" TargetMode="External"/><Relationship Id="rId1" Type="http://schemas.openxmlformats.org/officeDocument/2006/relationships/externalLinkPath" Target="/Rommel%20Daniel%20Cuba%20Calle/Descargas/Distribuci&#243;n%20entidades%20UCI%20Marzo%202026%20v2.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2025/6.%20Junio%202025/Base%2006_2025/Distribuci&#243;n%20entidades%20UCI%20Julio%202025.xlsx" TargetMode="External"/><Relationship Id="rId2" Type="http://schemas.openxmlformats.org/officeDocument/2006/relationships/externalLinkPath" Target="file:///D:\Rommel%20Daniel%20Cuba%20Calle\Escritorio\FORMULARIO%209\2025\6.%20Junio%202025\Base%2006_2025\Distribuci&#243;n%20entidades%20UCI%20Julio%202025.xlsx" TargetMode="External"/><Relationship Id="rId1" Type="http://schemas.openxmlformats.org/officeDocument/2006/relationships/externalLinkPath" Target="/Rommel%20Daniel%20Cuba%20Calle/Escritorio/FORMULARIO%209/2025/6.%20Junio%202025/Base%2006_2025/Distribuci&#243;n%20entidades%20UCI%20Julio%2020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2022/10.%20Octubre/WP-DGCF%20R1.02%20-2022%20OCTUBRE.xlsx" TargetMode="External"/><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ISTRIBUCIÓN"/>
      <sheetName val="Hoja1"/>
      <sheetName val="DIST. CCF PARA SEG. Y RE"/>
      <sheetName val="FUNCIONES ESPECÍFICAS"/>
      <sheetName val="RESUMEN"/>
      <sheetName val="PT RESUMEN ENTIDADES DEL SP"/>
    </sheetNames>
    <sheetDataSet>
      <sheetData sheetId="0">
        <row r="7">
          <cell r="A7">
            <v>6</v>
          </cell>
          <cell r="B7" t="str">
            <v>Vicepresidencia del Estado Plurinacional</v>
          </cell>
          <cell r="C7" t="str">
            <v>Órgano Ejecutivo</v>
          </cell>
          <cell r="D7" t="str">
            <v>Elizabeth Nina</v>
          </cell>
          <cell r="E7" t="str">
            <v>Jeovana Zabala</v>
          </cell>
        </row>
        <row r="8">
          <cell r="A8">
            <v>10</v>
          </cell>
          <cell r="B8" t="str">
            <v>Ministerio de Relaciones Exteriores</v>
          </cell>
          <cell r="C8" t="str">
            <v>Órgano Ejecutivo</v>
          </cell>
          <cell r="D8" t="str">
            <v>Judith Machicado</v>
          </cell>
          <cell r="E8" t="str">
            <v>María Raya</v>
          </cell>
        </row>
        <row r="9">
          <cell r="A9">
            <v>15</v>
          </cell>
          <cell r="B9" t="str">
            <v>Ministerio de Gobierno</v>
          </cell>
          <cell r="C9" t="str">
            <v>Órgano Ejecutivo</v>
          </cell>
          <cell r="D9" t="str">
            <v>Virginia Callisaya</v>
          </cell>
          <cell r="E9" t="str">
            <v>Rommel Cuba</v>
          </cell>
        </row>
        <row r="10">
          <cell r="A10">
            <v>16</v>
          </cell>
          <cell r="B10" t="str">
            <v>Ministerio de Educación</v>
          </cell>
          <cell r="C10" t="str">
            <v>Órgano Ejecutivo</v>
          </cell>
          <cell r="D10" t="str">
            <v>Emma Ticonipa</v>
          </cell>
          <cell r="E10" t="str">
            <v>Virginia Callisaya</v>
          </cell>
        </row>
        <row r="11">
          <cell r="A11">
            <v>20</v>
          </cell>
          <cell r="B11" t="str">
            <v>Ministerio de Defensa</v>
          </cell>
          <cell r="C11" t="str">
            <v>Órgano Ejecutivo</v>
          </cell>
          <cell r="D11" t="str">
            <v>Rommel Cuba</v>
          </cell>
          <cell r="E11" t="str">
            <v>Huascar Nova</v>
          </cell>
        </row>
        <row r="12">
          <cell r="A12">
            <v>25</v>
          </cell>
          <cell r="B12" t="str">
            <v>Ministerio de la Presidencia</v>
          </cell>
          <cell r="C12" t="str">
            <v>Órgano Ejecutivo</v>
          </cell>
          <cell r="D12" t="str">
            <v>Edwin Mamani</v>
          </cell>
          <cell r="E12" t="str">
            <v>Elizabeth Nina</v>
          </cell>
        </row>
        <row r="13">
          <cell r="A13">
            <v>30</v>
          </cell>
          <cell r="B13" t="str">
            <v>Ministerio de Justicia y Transparencia Institucional</v>
          </cell>
          <cell r="C13" t="str">
            <v>Órgano Ejecutivo</v>
          </cell>
          <cell r="D13" t="str">
            <v>Jeovana Zabala</v>
          </cell>
          <cell r="E13" t="str">
            <v>Jeovana Zabala</v>
          </cell>
        </row>
        <row r="14">
          <cell r="A14">
            <v>35</v>
          </cell>
          <cell r="B14" t="str">
            <v>Ministerio de Economía y Finanzas Públicas</v>
          </cell>
          <cell r="C14" t="str">
            <v>Órgano Ejecutivo</v>
          </cell>
          <cell r="D14" t="str">
            <v>José Rivas</v>
          </cell>
          <cell r="E14" t="str">
            <v>Jeovana Zabala</v>
          </cell>
        </row>
        <row r="15">
          <cell r="A15">
            <v>41</v>
          </cell>
          <cell r="B15" t="str">
            <v>Ministerio de Desarrollo Productivo, Rural y Agua</v>
          </cell>
          <cell r="C15" t="str">
            <v>Órgano Ejecutivo</v>
          </cell>
          <cell r="D15" t="str">
            <v>Virginia Huanca</v>
          </cell>
          <cell r="E15" t="str">
            <v>Emma Ticonipa</v>
          </cell>
        </row>
        <row r="16">
          <cell r="A16">
            <v>46</v>
          </cell>
          <cell r="B16" t="str">
            <v xml:space="preserve">Ministerio de Salud y Deportes </v>
          </cell>
          <cell r="C16" t="str">
            <v>Órgano Ejecutivo</v>
          </cell>
          <cell r="D16" t="str">
            <v>Rommel Cuba</v>
          </cell>
          <cell r="E16" t="str">
            <v>Belén Espejo</v>
          </cell>
        </row>
        <row r="17">
          <cell r="A17">
            <v>47</v>
          </cell>
          <cell r="B17" t="str">
            <v>Ministerio de Desarrollo Rural y Tierras</v>
          </cell>
          <cell r="C17" t="str">
            <v>Órgano Ejecutivo</v>
          </cell>
          <cell r="D17" t="str">
            <v>Guadalupe Challco</v>
          </cell>
          <cell r="E17" t="str">
            <v>Virginia Huanca</v>
          </cell>
        </row>
        <row r="18">
          <cell r="A18">
            <v>53</v>
          </cell>
          <cell r="B18" t="str">
            <v>Ministerio de Culturas, Descolonización y Despatriarcalización</v>
          </cell>
          <cell r="C18" t="str">
            <v>Órgano Ejecutivo</v>
          </cell>
          <cell r="D18" t="str">
            <v>Virginia Callisaya</v>
          </cell>
          <cell r="E18" t="str">
            <v>Virginia Callisaya</v>
          </cell>
        </row>
        <row r="19">
          <cell r="A19">
            <v>54</v>
          </cell>
          <cell r="B19" t="str">
            <v>Ministerio de Turismo Sostenible, Culturas, Folklore y Gastronomía</v>
          </cell>
          <cell r="C19" t="str">
            <v>Órgano Ejecutivo</v>
          </cell>
          <cell r="D19" t="str">
            <v>-</v>
          </cell>
          <cell r="E19" t="str">
            <v>Virginia Callisaya</v>
          </cell>
        </row>
        <row r="20">
          <cell r="A20">
            <v>66</v>
          </cell>
          <cell r="B20" t="str">
            <v>Ministerio de Planificación del Desarrollo y Medio Ambiente</v>
          </cell>
          <cell r="C20" t="str">
            <v>Órgano Ejecutivo</v>
          </cell>
          <cell r="D20" t="str">
            <v>Huascar Nova</v>
          </cell>
          <cell r="E20" t="str">
            <v>Virginia Huanca</v>
          </cell>
        </row>
        <row r="21">
          <cell r="A21">
            <v>70</v>
          </cell>
          <cell r="B21" t="str">
            <v>Ministerio de Trabajo, Empleo y Previsión Social</v>
          </cell>
          <cell r="C21" t="str">
            <v>Órgano Ejecutivo</v>
          </cell>
          <cell r="D21" t="str">
            <v>Huascar Nova</v>
          </cell>
          <cell r="E21" t="str">
            <v>Jorge Vargas</v>
          </cell>
        </row>
        <row r="22">
          <cell r="A22">
            <v>76</v>
          </cell>
          <cell r="B22" t="str">
            <v>Ministerio de Minería y Metalurgia</v>
          </cell>
          <cell r="C22" t="str">
            <v>Órgano Ejecutivo</v>
          </cell>
          <cell r="D22" t="str">
            <v>Jeovana Zabala</v>
          </cell>
          <cell r="E22" t="str">
            <v>Rommel Cuba</v>
          </cell>
        </row>
        <row r="23">
          <cell r="A23">
            <v>78</v>
          </cell>
          <cell r="B23" t="str">
            <v>Ministerio de Hidrocarburos y Energías</v>
          </cell>
          <cell r="C23" t="str">
            <v>Órgano Ejecutivo</v>
          </cell>
          <cell r="D23" t="str">
            <v>Belén Espejo</v>
          </cell>
          <cell r="E23" t="str">
            <v>Emma Ticonipa</v>
          </cell>
        </row>
        <row r="24">
          <cell r="A24">
            <v>81</v>
          </cell>
          <cell r="B24" t="str">
            <v>Ministerio de Obras Públicas, Servicios y Vivienda</v>
          </cell>
          <cell r="C24" t="str">
            <v>Órgano Ejecutivo</v>
          </cell>
          <cell r="D24" t="str">
            <v>Judith Machicado</v>
          </cell>
          <cell r="E24" t="str">
            <v>Huascar Nova</v>
          </cell>
        </row>
        <row r="25">
          <cell r="A25">
            <v>86</v>
          </cell>
          <cell r="B25" t="str">
            <v>Ministerio de Medio Ambiente y Agua</v>
          </cell>
          <cell r="C25" t="str">
            <v>Órgano Ejecutivo</v>
          </cell>
          <cell r="D25" t="str">
            <v>Jorge Vargas</v>
          </cell>
          <cell r="E25" t="str">
            <v>Jorge Vargas</v>
          </cell>
        </row>
        <row r="26">
          <cell r="A26">
            <v>95</v>
          </cell>
          <cell r="B26" t="str">
            <v>Consejo Supremo de Defensa Plurinacional</v>
          </cell>
          <cell r="C26" t="str">
            <v>Órgano Ejecutivo</v>
          </cell>
          <cell r="D26" t="str">
            <v>Rommel Cuba</v>
          </cell>
          <cell r="E26" t="str">
            <v>Rommel Cuba</v>
          </cell>
        </row>
        <row r="27">
          <cell r="A27" t="str">
            <v>99 - 01</v>
          </cell>
          <cell r="B27" t="str">
            <v>Tesoro General de la Nación</v>
          </cell>
          <cell r="C27" t="str">
            <v>Órgano Ejecutivo</v>
          </cell>
          <cell r="D27" t="str">
            <v>Guadalupe Challco</v>
          </cell>
          <cell r="E27" t="str">
            <v>Elizabeth Nina</v>
          </cell>
        </row>
        <row r="28">
          <cell r="A28" t="str">
            <v>99 - 02</v>
          </cell>
          <cell r="B28" t="str">
            <v>Tesoro General de la Nación</v>
          </cell>
          <cell r="C28" t="str">
            <v>Órgano Ejecutivo</v>
          </cell>
          <cell r="D28" t="str">
            <v>Virginia Huanca</v>
          </cell>
          <cell r="E28" t="str">
            <v>Elizabeth Nina</v>
          </cell>
        </row>
        <row r="29">
          <cell r="A29" t="str">
            <v>99 - 03</v>
          </cell>
          <cell r="B29" t="str">
            <v>Tesoro General de la Nación</v>
          </cell>
          <cell r="C29" t="str">
            <v>Órgano Ejecutivo</v>
          </cell>
          <cell r="D29" t="str">
            <v>Belén Espejo</v>
          </cell>
          <cell r="E29" t="str">
            <v>Belén Espejo</v>
          </cell>
        </row>
        <row r="30">
          <cell r="A30" t="str">
            <v>99 - 04</v>
          </cell>
          <cell r="B30" t="str">
            <v>Tesoro General de la Nación</v>
          </cell>
          <cell r="C30" t="str">
            <v>Órgano Ejecutivo</v>
          </cell>
          <cell r="D30" t="str">
            <v>Guadalupe Challco</v>
          </cell>
          <cell r="E30" t="str">
            <v>Jeovana Zabala</v>
          </cell>
        </row>
        <row r="31">
          <cell r="A31" t="str">
            <v>99 - 07</v>
          </cell>
          <cell r="B31" t="str">
            <v>Tesoro General de la Nación</v>
          </cell>
          <cell r="C31" t="str">
            <v>Órgano Ejecutivo</v>
          </cell>
          <cell r="D31" t="str">
            <v>Guadalupe Challco</v>
          </cell>
          <cell r="E31" t="str">
            <v>Jeovana Zabala</v>
          </cell>
        </row>
        <row r="32">
          <cell r="A32">
            <v>108</v>
          </cell>
          <cell r="B32" t="str">
            <v>Orquesta Sinfónica Nacional</v>
          </cell>
          <cell r="C32" t="str">
            <v>Instituciones Descentralizadas</v>
          </cell>
          <cell r="D32" t="str">
            <v>Jorge Vargas</v>
          </cell>
          <cell r="E32" t="str">
            <v>Virginia Callisaya</v>
          </cell>
        </row>
        <row r="33">
          <cell r="A33">
            <v>109</v>
          </cell>
          <cell r="B33" t="str">
            <v>Conservatorio Nacional de Música</v>
          </cell>
          <cell r="C33" t="str">
            <v>Instituciones Descentralizadas</v>
          </cell>
          <cell r="D33" t="str">
            <v>Jorge Vargas</v>
          </cell>
          <cell r="E33" t="str">
            <v>Virginia Callisaya</v>
          </cell>
        </row>
        <row r="34">
          <cell r="A34">
            <v>111</v>
          </cell>
          <cell r="B34" t="str">
            <v>Instituto Boliviano de la Ceguera</v>
          </cell>
          <cell r="C34" t="str">
            <v>Instituciones Descentralizadas</v>
          </cell>
          <cell r="D34" t="str">
            <v>Virginia Callisaya</v>
          </cell>
          <cell r="E34" t="str">
            <v>Virginia Callisaya</v>
          </cell>
        </row>
        <row r="35">
          <cell r="A35">
            <v>117</v>
          </cell>
          <cell r="B35" t="str">
            <v>Dirección General de Aeronáutica Civil</v>
          </cell>
          <cell r="C35" t="str">
            <v>Instituciones Descentralizadas</v>
          </cell>
          <cell r="D35" t="str">
            <v>Emma Ticonipa</v>
          </cell>
          <cell r="E35" t="str">
            <v>Virginia Callisaya</v>
          </cell>
        </row>
        <row r="36">
          <cell r="A36">
            <v>119</v>
          </cell>
          <cell r="B36" t="str">
            <v>Agencia para el Des. de la Soc. de la Información Boliviana</v>
          </cell>
          <cell r="C36" t="str">
            <v>Instituciones Descentralizadas</v>
          </cell>
          <cell r="D36" t="str">
            <v>Virginia Callisaya</v>
          </cell>
          <cell r="E36" t="str">
            <v>Virginia Callisaya</v>
          </cell>
        </row>
        <row r="37">
          <cell r="A37">
            <v>124</v>
          </cell>
          <cell r="B37" t="str">
            <v>Academia Nacional de Ciencias</v>
          </cell>
          <cell r="C37" t="str">
            <v>Instituciones Descentralizadas</v>
          </cell>
          <cell r="D37" t="str">
            <v>Elizabeth Nina</v>
          </cell>
          <cell r="E37" t="str">
            <v>Virginia Callisaya</v>
          </cell>
        </row>
        <row r="38">
          <cell r="A38">
            <v>129</v>
          </cell>
          <cell r="B38" t="str">
            <v>Escuela de Gestión Pública Plurinacional</v>
          </cell>
          <cell r="C38" t="str">
            <v>Instituciones Descentralizadas</v>
          </cell>
          <cell r="D38" t="str">
            <v>Elizabeth Nina</v>
          </cell>
          <cell r="E38" t="str">
            <v>Virginia Callisaya</v>
          </cell>
        </row>
        <row r="39">
          <cell r="A39">
            <v>130</v>
          </cell>
          <cell r="B39" t="str">
            <v>Fondo de Financiamiento para la Minería</v>
          </cell>
          <cell r="C39" t="str">
            <v>Instituciones Financieras no Bancarias</v>
          </cell>
          <cell r="D39" t="str">
            <v>Jorge Vargas</v>
          </cell>
          <cell r="E39" t="str">
            <v>Elizabeth Nina</v>
          </cell>
        </row>
        <row r="40">
          <cell r="A40">
            <v>132</v>
          </cell>
          <cell r="B40" t="str">
            <v>Servicio de Desarrollo de las Empresas Púb. Productivas</v>
          </cell>
          <cell r="C40" t="str">
            <v>Instituciones Descentralizadas</v>
          </cell>
          <cell r="D40" t="str">
            <v>Rommel Cuba</v>
          </cell>
          <cell r="E40" t="str">
            <v>Huascar Nova</v>
          </cell>
        </row>
        <row r="41">
          <cell r="A41">
            <v>133</v>
          </cell>
          <cell r="B41" t="str">
            <v>Lotería Nacional de Beneficencia y Salubridad</v>
          </cell>
          <cell r="C41" t="str">
            <v>Instituciones Descentralizadas</v>
          </cell>
          <cell r="D41" t="str">
            <v>Jorge Vargas</v>
          </cell>
          <cell r="E41" t="str">
            <v>Huascar Nova</v>
          </cell>
        </row>
        <row r="42">
          <cell r="A42">
            <v>134</v>
          </cell>
          <cell r="B42" t="str">
            <v>Consejo Nacional de Vivienda Policial</v>
          </cell>
          <cell r="C42" t="str">
            <v>Instituciones Descentralizadas</v>
          </cell>
          <cell r="D42" t="str">
            <v>Belén Espejo</v>
          </cell>
          <cell r="E42" t="str">
            <v>Huascar Nova</v>
          </cell>
        </row>
        <row r="43">
          <cell r="A43">
            <v>137</v>
          </cell>
          <cell r="B43" t="str">
            <v>Comité Ejecutivo de la Universidad Boliviana</v>
          </cell>
          <cell r="C43" t="str">
            <v>Instituciones Descentralizadas</v>
          </cell>
          <cell r="D43" t="str">
            <v>Huascar Nova</v>
          </cell>
          <cell r="E43" t="str">
            <v>Huascar Nova</v>
          </cell>
        </row>
        <row r="44">
          <cell r="A44">
            <v>138</v>
          </cell>
          <cell r="D44" t="str">
            <v>Judith Machicado</v>
          </cell>
          <cell r="E44" t="str">
            <v>Jeovana Zabala</v>
          </cell>
        </row>
        <row r="45">
          <cell r="A45">
            <v>139</v>
          </cell>
          <cell r="D45" t="str">
            <v>Judith Machicado</v>
          </cell>
          <cell r="E45" t="str">
            <v>Jeovana Zabala</v>
          </cell>
        </row>
        <row r="46">
          <cell r="A46">
            <v>140</v>
          </cell>
          <cell r="D46" t="str">
            <v>Judith Machicado</v>
          </cell>
          <cell r="E46" t="str">
            <v>Jeovana Zabala</v>
          </cell>
        </row>
        <row r="47">
          <cell r="A47">
            <v>141</v>
          </cell>
          <cell r="D47" t="str">
            <v>Judith Machicado</v>
          </cell>
          <cell r="E47" t="str">
            <v>Jeovana Zabala</v>
          </cell>
        </row>
        <row r="48">
          <cell r="A48">
            <v>142</v>
          </cell>
          <cell r="D48" t="str">
            <v>Judith Machicado</v>
          </cell>
          <cell r="E48" t="str">
            <v>Jeovana Zabala</v>
          </cell>
        </row>
        <row r="49">
          <cell r="A49">
            <v>143</v>
          </cell>
          <cell r="D49" t="str">
            <v>Judith Machicado</v>
          </cell>
          <cell r="E49" t="str">
            <v>Jeovana Zabala</v>
          </cell>
        </row>
        <row r="50">
          <cell r="A50">
            <v>144</v>
          </cell>
          <cell r="D50" t="str">
            <v>Judith Machicado</v>
          </cell>
          <cell r="E50" t="str">
            <v>Jeovana Zabala</v>
          </cell>
        </row>
        <row r="51">
          <cell r="A51">
            <v>145</v>
          </cell>
          <cell r="D51" t="str">
            <v>Judith Machicado</v>
          </cell>
          <cell r="E51" t="str">
            <v>Jeovana Zabala</v>
          </cell>
        </row>
        <row r="52">
          <cell r="A52">
            <v>146</v>
          </cell>
          <cell r="D52" t="str">
            <v>Judith Machicado</v>
          </cell>
          <cell r="E52" t="str">
            <v>Jeovana Zabala</v>
          </cell>
        </row>
        <row r="53">
          <cell r="A53">
            <v>147</v>
          </cell>
          <cell r="D53" t="str">
            <v>Judith Machicado</v>
          </cell>
          <cell r="E53" t="str">
            <v>Jeovana Zabala</v>
          </cell>
        </row>
        <row r="54">
          <cell r="A54">
            <v>148</v>
          </cell>
          <cell r="D54" t="str">
            <v>Judith Machicado</v>
          </cell>
          <cell r="E54" t="str">
            <v>Jeovana Zabala</v>
          </cell>
        </row>
        <row r="55">
          <cell r="A55">
            <v>294</v>
          </cell>
          <cell r="D55" t="str">
            <v>Judith Machicado</v>
          </cell>
          <cell r="E55" t="str">
            <v>Jeovana Zabala</v>
          </cell>
        </row>
        <row r="56">
          <cell r="A56">
            <v>295</v>
          </cell>
          <cell r="D56" t="str">
            <v>Judith Machicado</v>
          </cell>
          <cell r="E56" t="str">
            <v>Jeovana Zabala</v>
          </cell>
        </row>
        <row r="57">
          <cell r="A57">
            <v>296</v>
          </cell>
          <cell r="D57" t="str">
            <v>Judith Machicado</v>
          </cell>
          <cell r="E57" t="str">
            <v>Jeovana Zabala</v>
          </cell>
        </row>
        <row r="58">
          <cell r="A58">
            <v>150</v>
          </cell>
          <cell r="B58" t="str">
            <v>Proyecto Sucre Ciudad Universitaria</v>
          </cell>
          <cell r="C58" t="str">
            <v>Instituciones Descentralizadas</v>
          </cell>
          <cell r="D58" t="str">
            <v>Elizabeth Nina</v>
          </cell>
          <cell r="E58" t="str">
            <v>Huascar Nova</v>
          </cell>
        </row>
        <row r="59">
          <cell r="A59">
            <v>152</v>
          </cell>
          <cell r="B59" t="str">
            <v>Servicio Plurinacional de Defensa Pública</v>
          </cell>
          <cell r="C59" t="str">
            <v>Instituciones Descentralizadas</v>
          </cell>
          <cell r="D59" t="str">
            <v>Elizabeth Nina</v>
          </cell>
          <cell r="E59" t="str">
            <v>Huascar Nova</v>
          </cell>
        </row>
        <row r="60">
          <cell r="A60">
            <v>153</v>
          </cell>
          <cell r="B60" t="str">
            <v>Observatorio Nacional de la Calidad Educativa</v>
          </cell>
          <cell r="C60" t="str">
            <v>Instituciones Descentralizadas</v>
          </cell>
          <cell r="D60" t="str">
            <v>Virginia Callisaya</v>
          </cell>
          <cell r="E60" t="str">
            <v>Huascar Nova</v>
          </cell>
        </row>
        <row r="61">
          <cell r="A61">
            <v>154</v>
          </cell>
          <cell r="B61" t="str">
            <v>Museo Nacional de Historia Natural</v>
          </cell>
          <cell r="C61" t="str">
            <v>Instituciones Descentralizadas</v>
          </cell>
          <cell r="D61" t="str">
            <v>Huascar Nova</v>
          </cell>
          <cell r="E61" t="str">
            <v>Emma Ticonipa</v>
          </cell>
        </row>
        <row r="62">
          <cell r="A62">
            <v>155</v>
          </cell>
          <cell r="B62" t="str">
            <v>Dirección del Notariado Plurinacional</v>
          </cell>
          <cell r="C62" t="str">
            <v>Instituciones Descentralizadas</v>
          </cell>
          <cell r="D62" t="str">
            <v>Edwin Mamani</v>
          </cell>
          <cell r="E62" t="str">
            <v>Emma Ticonipa</v>
          </cell>
        </row>
        <row r="63">
          <cell r="A63">
            <v>156</v>
          </cell>
          <cell r="B63" t="str">
            <v>Servicio Plurinacional de Asistencia a la Víctima</v>
          </cell>
          <cell r="C63" t="str">
            <v>Instituciones Descentralizadas</v>
          </cell>
          <cell r="D63" t="str">
            <v>Jorge Vargas</v>
          </cell>
          <cell r="E63" t="str">
            <v>Emma Ticonipa</v>
          </cell>
        </row>
        <row r="64">
          <cell r="A64">
            <v>159</v>
          </cell>
          <cell r="B64" t="str">
            <v>Oficina Técnica para el Fortalecimiento de la Empresa Pública</v>
          </cell>
          <cell r="C64" t="str">
            <v>Instituciones Descentralizadas</v>
          </cell>
          <cell r="D64" t="str">
            <v>Huascar Nova</v>
          </cell>
          <cell r="E64" t="str">
            <v>Emma Ticonipa</v>
          </cell>
        </row>
        <row r="65">
          <cell r="A65">
            <v>163</v>
          </cell>
          <cell r="B65" t="str">
            <v>Agencia Nacional de Hidrocarburos</v>
          </cell>
          <cell r="C65" t="str">
            <v>Instituciones Descentralizadas</v>
          </cell>
          <cell r="D65" t="str">
            <v>Edwin Mamani</v>
          </cell>
          <cell r="E65" t="str">
            <v>Virginia Huanca</v>
          </cell>
        </row>
        <row r="66">
          <cell r="A66">
            <v>169</v>
          </cell>
          <cell r="B66" t="str">
            <v>Autoridad General de Impugnación Tributaria</v>
          </cell>
          <cell r="C66" t="str">
            <v>Instituciones Descentralizadas</v>
          </cell>
          <cell r="D66" t="str">
            <v>Emma Ticonipa</v>
          </cell>
          <cell r="E66" t="str">
            <v>Emma Ticonipa</v>
          </cell>
        </row>
        <row r="67">
          <cell r="A67">
            <v>170</v>
          </cell>
          <cell r="B67" t="str">
            <v>Escuela Militar de Ingeniería</v>
          </cell>
          <cell r="C67" t="str">
            <v>Instituciones Descentralizadas</v>
          </cell>
          <cell r="D67" t="str">
            <v>Judith Machicado</v>
          </cell>
          <cell r="E67" t="str">
            <v>Rommel Cuba</v>
          </cell>
        </row>
        <row r="68">
          <cell r="A68">
            <v>171</v>
          </cell>
          <cell r="D68" t="str">
            <v>-</v>
          </cell>
          <cell r="E68" t="str">
            <v>Virginia Huanca</v>
          </cell>
        </row>
        <row r="69">
          <cell r="A69">
            <v>2311</v>
          </cell>
          <cell r="D69" t="str">
            <v>-</v>
          </cell>
          <cell r="E69" t="str">
            <v>Virginia Huanca</v>
          </cell>
        </row>
        <row r="70">
          <cell r="A70">
            <v>2344</v>
          </cell>
          <cell r="D70" t="str">
            <v>-</v>
          </cell>
          <cell r="E70" t="str">
            <v>Virginia Huanca</v>
          </cell>
        </row>
        <row r="71">
          <cell r="A71">
            <v>190</v>
          </cell>
          <cell r="B71" t="str">
            <v>Autoridad General Jurisdiccional Administrativa Minera</v>
          </cell>
          <cell r="C71" t="str">
            <v>Instituciones Descentralizadas</v>
          </cell>
          <cell r="D71" t="str">
            <v>Huascar Nova</v>
          </cell>
          <cell r="E71" t="str">
            <v>Rommel Cuba</v>
          </cell>
        </row>
        <row r="72">
          <cell r="A72">
            <v>192</v>
          </cell>
          <cell r="B72" t="str">
            <v>Servicio al Mejoramiento de Navegación Amazónica</v>
          </cell>
          <cell r="C72" t="str">
            <v>Instituciones Descentralizadas</v>
          </cell>
          <cell r="D72" t="str">
            <v>Virginia Huanca</v>
          </cell>
          <cell r="E72" t="str">
            <v>Rommel Cuba</v>
          </cell>
        </row>
        <row r="73">
          <cell r="A73">
            <v>200</v>
          </cell>
          <cell r="B73" t="str">
            <v>Registro Único para la Administración Tributaria Municipal</v>
          </cell>
          <cell r="C73" t="str">
            <v>Instituciones Descentralizadas</v>
          </cell>
          <cell r="D73" t="str">
            <v>Guadalupe Challco</v>
          </cell>
          <cell r="E73" t="str">
            <v>Rommel Cuba</v>
          </cell>
        </row>
        <row r="74">
          <cell r="A74">
            <v>203</v>
          </cell>
          <cell r="B74" t="str">
            <v>Autoridad de Supervisión del Sistema Financiero</v>
          </cell>
          <cell r="C74" t="str">
            <v>Instituciones Descentralizadas</v>
          </cell>
          <cell r="D74" t="str">
            <v>Edwin Mamani</v>
          </cell>
          <cell r="E74" t="str">
            <v>Jorge Vargas</v>
          </cell>
        </row>
        <row r="75">
          <cell r="A75">
            <v>206</v>
          </cell>
          <cell r="B75" t="str">
            <v>Instituto Nacional de Estadística</v>
          </cell>
          <cell r="C75" t="str">
            <v>Instituciones Descentralizadas</v>
          </cell>
          <cell r="D75" t="str">
            <v>Virginia Callisaya</v>
          </cell>
          <cell r="E75" t="str">
            <v>Rommel Cuba</v>
          </cell>
        </row>
        <row r="76">
          <cell r="A76">
            <v>210</v>
          </cell>
          <cell r="B76" t="str">
            <v>Unidad de Análisis de Políticas Sociales y Económicas</v>
          </cell>
          <cell r="C76" t="str">
            <v>Instituciones Descentralizadas</v>
          </cell>
          <cell r="D76" t="str">
            <v>Jorge Vargas</v>
          </cell>
          <cell r="E76" t="str">
            <v>Rommel Cuba</v>
          </cell>
        </row>
        <row r="77">
          <cell r="A77">
            <v>212</v>
          </cell>
          <cell r="B77" t="str">
            <v>Instituto Nacional de Reforma Agraria</v>
          </cell>
          <cell r="C77" t="str">
            <v>Instituciones Descentralizadas</v>
          </cell>
          <cell r="D77" t="str">
            <v>Judith Machicado</v>
          </cell>
          <cell r="E77" t="str">
            <v>Virginia Huanca</v>
          </cell>
        </row>
        <row r="78">
          <cell r="A78">
            <v>213</v>
          </cell>
          <cell r="B78" t="str">
            <v>Servicio Nacional de Meteorología e Hidrología</v>
          </cell>
          <cell r="C78" t="str">
            <v>Instituciones Descentralizadas</v>
          </cell>
          <cell r="D78" t="str">
            <v>Edwin Mamani</v>
          </cell>
          <cell r="E78" t="str">
            <v>Virginia Huanca</v>
          </cell>
        </row>
        <row r="79">
          <cell r="A79">
            <v>221</v>
          </cell>
          <cell r="B79" t="str">
            <v>Serv. Nal. de Reg. y Control de la Comer. de Minerales y Metales</v>
          </cell>
          <cell r="C79" t="str">
            <v>Instituciones Descentralizadas</v>
          </cell>
          <cell r="D79" t="str">
            <v>Virginia Huanca</v>
          </cell>
          <cell r="E79" t="str">
            <v>Virginia Huanca</v>
          </cell>
        </row>
        <row r="80">
          <cell r="A80">
            <v>222</v>
          </cell>
          <cell r="B80" t="str">
            <v>Instituto Nacional de Innovación Agropecuaria y Forestal</v>
          </cell>
          <cell r="C80" t="str">
            <v>Instituciones Descentralizadas</v>
          </cell>
          <cell r="D80" t="str">
            <v>Edwin Mamani</v>
          </cell>
          <cell r="E80" t="str">
            <v>Virginia Huanca</v>
          </cell>
        </row>
        <row r="81">
          <cell r="A81">
            <v>223</v>
          </cell>
          <cell r="B81" t="str">
            <v>Fondo Nacional de Desarrollo Forestal</v>
          </cell>
          <cell r="C81" t="str">
            <v>Instituciones Descentralizadas</v>
          </cell>
          <cell r="D81" t="str">
            <v>Judith Machicado</v>
          </cell>
          <cell r="E81" t="str">
            <v>Virginia Huanca</v>
          </cell>
        </row>
        <row r="82">
          <cell r="A82">
            <v>224</v>
          </cell>
          <cell r="B82" t="str">
            <v>Insumos Bolivia</v>
          </cell>
          <cell r="C82" t="str">
            <v>Instituciones Descentralizadas</v>
          </cell>
          <cell r="D82" t="str">
            <v>Huascar Nova</v>
          </cell>
          <cell r="E82" t="str">
            <v>Virginia Huanca</v>
          </cell>
        </row>
        <row r="83">
          <cell r="A83">
            <v>225</v>
          </cell>
          <cell r="B83" t="str">
            <v>Serv. Nal. para la Sostenibilidad del Saneamiento Básico</v>
          </cell>
          <cell r="C83" t="str">
            <v>Instituciones Descentralizadas</v>
          </cell>
          <cell r="D83" t="str">
            <v>Edwin Mamani</v>
          </cell>
          <cell r="E83" t="str">
            <v>Belén Espejo</v>
          </cell>
        </row>
        <row r="84">
          <cell r="A84">
            <v>226</v>
          </cell>
          <cell r="B84" t="str">
            <v>Servicio Estatal de Autonomías</v>
          </cell>
          <cell r="C84" t="str">
            <v>Instituciones Descentralizadas</v>
          </cell>
          <cell r="D84" t="str">
            <v>Virginia Huanca</v>
          </cell>
          <cell r="E84" t="str">
            <v>Belén Espejo</v>
          </cell>
        </row>
        <row r="85">
          <cell r="A85">
            <v>227</v>
          </cell>
          <cell r="B85" t="str">
            <v>Zona Franca Comercial e Industrial de Cobija</v>
          </cell>
          <cell r="C85" t="str">
            <v>Instituciones Descentralizadas</v>
          </cell>
          <cell r="D85" t="str">
            <v>Virginia Huanca</v>
          </cell>
          <cell r="E85" t="str">
            <v>Belén Espejo</v>
          </cell>
        </row>
        <row r="86">
          <cell r="A86">
            <v>234</v>
          </cell>
          <cell r="B86" t="str">
            <v>Servicio Geológico Minero</v>
          </cell>
          <cell r="C86" t="str">
            <v>Instituciones Descentralizadas</v>
          </cell>
          <cell r="D86" t="str">
            <v>Elizabeth Nina</v>
          </cell>
          <cell r="E86" t="str">
            <v>Belén Espejo</v>
          </cell>
        </row>
        <row r="87">
          <cell r="A87">
            <v>243</v>
          </cell>
          <cell r="B87" t="str">
            <v>Servicio Nacional de Hidrografía Naval</v>
          </cell>
          <cell r="C87" t="str">
            <v>Instituciones Descentralizadas</v>
          </cell>
          <cell r="D87" t="str">
            <v>Elizabeth Nina</v>
          </cell>
          <cell r="E87" t="str">
            <v>Belén Espejo</v>
          </cell>
        </row>
        <row r="88">
          <cell r="A88">
            <v>244</v>
          </cell>
          <cell r="B88" t="str">
            <v>Servicio Nacional de Aerofotogrametría</v>
          </cell>
          <cell r="C88" t="str">
            <v>Instituciones Descentralizadas</v>
          </cell>
          <cell r="D88" t="str">
            <v>José Rivas</v>
          </cell>
          <cell r="E88" t="str">
            <v>Belén Espejo</v>
          </cell>
        </row>
        <row r="89">
          <cell r="A89">
            <v>245</v>
          </cell>
          <cell r="B89" t="str">
            <v>Servicio Geodésico de Mapas</v>
          </cell>
          <cell r="C89" t="str">
            <v>Instituciones Descentralizadas</v>
          </cell>
          <cell r="D89" t="str">
            <v>Huascar Nova</v>
          </cell>
          <cell r="E89" t="str">
            <v>Huascar Nova</v>
          </cell>
        </row>
        <row r="90">
          <cell r="A90">
            <v>249</v>
          </cell>
          <cell r="B90" t="str">
            <v>Centro de Abastecimiento y Suministros de Salud</v>
          </cell>
          <cell r="C90" t="str">
            <v>Instituciones Descentralizadas</v>
          </cell>
          <cell r="D90" t="str">
            <v>Jeovana Zabala</v>
          </cell>
          <cell r="E90" t="str">
            <v>Belén Espejo</v>
          </cell>
        </row>
        <row r="91">
          <cell r="A91">
            <v>251</v>
          </cell>
          <cell r="B91" t="str">
            <v>Instituto Nacional de Salud Ocupacional</v>
          </cell>
          <cell r="C91" t="str">
            <v>Instituciones Descentralizadas</v>
          </cell>
          <cell r="D91" t="str">
            <v>Jorge Vargas</v>
          </cell>
          <cell r="E91" t="str">
            <v>Belén Espejo</v>
          </cell>
        </row>
        <row r="92">
          <cell r="A92">
            <v>253</v>
          </cell>
          <cell r="B92" t="str">
            <v>Entidad Ejecutora de Medio Ambiente y Agua</v>
          </cell>
          <cell r="C92" t="str">
            <v>Instituciones Descentralizadas</v>
          </cell>
          <cell r="D92" t="str">
            <v>Belén Espejo</v>
          </cell>
          <cell r="E92" t="str">
            <v>Jorge Vargas</v>
          </cell>
        </row>
        <row r="93">
          <cell r="A93">
            <v>254</v>
          </cell>
          <cell r="B93" t="str">
            <v>Instituto del Seguro Agrario</v>
          </cell>
          <cell r="C93" t="str">
            <v>Instituciones Descentralizadas</v>
          </cell>
          <cell r="D93" t="str">
            <v>Belén Espejo</v>
          </cell>
          <cell r="E93" t="str">
            <v>Jorge Vargas</v>
          </cell>
        </row>
        <row r="94">
          <cell r="A94">
            <v>265</v>
          </cell>
          <cell r="B94" t="str">
            <v>Direc. Dptal. de Educación  Chuquisaca</v>
          </cell>
          <cell r="C94" t="str">
            <v>Instituciones Descentralizadas</v>
          </cell>
          <cell r="D94" t="str">
            <v>Jeovana Zabala</v>
          </cell>
          <cell r="E94" t="str">
            <v>Jorge Vargas</v>
          </cell>
        </row>
        <row r="95">
          <cell r="A95">
            <v>266</v>
          </cell>
          <cell r="B95" t="str">
            <v>Direc. Dptal. de Educación La Paz</v>
          </cell>
          <cell r="C95" t="str">
            <v>Instituciones Descentralizadas</v>
          </cell>
          <cell r="D95" t="str">
            <v>Jeovana Zabala</v>
          </cell>
          <cell r="E95" t="str">
            <v>Jorge Vargas</v>
          </cell>
        </row>
        <row r="96">
          <cell r="A96">
            <v>267</v>
          </cell>
          <cell r="B96" t="str">
            <v>Direc. Dptal. de Educación Cochabamba</v>
          </cell>
          <cell r="C96" t="str">
            <v>Instituciones Descentralizadas</v>
          </cell>
          <cell r="D96" t="str">
            <v>Jeovana Zabala</v>
          </cell>
          <cell r="E96" t="str">
            <v>Jorge Vargas</v>
          </cell>
        </row>
        <row r="97">
          <cell r="A97">
            <v>268</v>
          </cell>
          <cell r="B97" t="str">
            <v>Direc. Dptal. de Educación Oruro</v>
          </cell>
          <cell r="C97" t="str">
            <v>Instituciones Descentralizadas</v>
          </cell>
          <cell r="D97" t="str">
            <v>Jeovana Zabala</v>
          </cell>
          <cell r="E97" t="str">
            <v>Jorge Vargas</v>
          </cell>
        </row>
        <row r="98">
          <cell r="A98">
            <v>269</v>
          </cell>
          <cell r="B98" t="str">
            <v>Direc. Dptal. de Educación Potosí</v>
          </cell>
          <cell r="C98" t="str">
            <v>Instituciones Descentralizadas</v>
          </cell>
          <cell r="D98" t="str">
            <v>Jeovana Zabala</v>
          </cell>
          <cell r="E98" t="str">
            <v>Jorge Vargas</v>
          </cell>
        </row>
        <row r="99">
          <cell r="A99">
            <v>270</v>
          </cell>
          <cell r="B99" t="str">
            <v>Direc. Dptal. de Educación Tarija</v>
          </cell>
          <cell r="C99" t="str">
            <v>Instituciones Descentralizadas</v>
          </cell>
          <cell r="D99" t="str">
            <v>Jeovana Zabala</v>
          </cell>
          <cell r="E99" t="str">
            <v>Jorge Vargas</v>
          </cell>
        </row>
        <row r="100">
          <cell r="A100">
            <v>271</v>
          </cell>
          <cell r="B100" t="str">
            <v>Direc. Dptal. de Educación Santa Cruz</v>
          </cell>
          <cell r="C100" t="str">
            <v>Instituciones Descentralizadas</v>
          </cell>
          <cell r="D100" t="str">
            <v>Jeovana Zabala</v>
          </cell>
          <cell r="E100" t="str">
            <v>Jorge Vargas</v>
          </cell>
        </row>
        <row r="101">
          <cell r="A101">
            <v>272</v>
          </cell>
          <cell r="B101" t="str">
            <v>Direc. Dptal. de Educación Beni</v>
          </cell>
          <cell r="C101" t="str">
            <v>Instituciones Descentralizadas</v>
          </cell>
          <cell r="D101" t="str">
            <v>Jeovana Zabala</v>
          </cell>
          <cell r="E101" t="str">
            <v>Jorge Vargas</v>
          </cell>
        </row>
        <row r="102">
          <cell r="A102">
            <v>273</v>
          </cell>
          <cell r="B102" t="str">
            <v>Direc. Dptal. de Educación Pando</v>
          </cell>
          <cell r="C102" t="str">
            <v>Instituciones Descentralizadas</v>
          </cell>
          <cell r="D102" t="str">
            <v>Jeovana Zabala</v>
          </cell>
          <cell r="E102" t="str">
            <v>Jorge Vargas</v>
          </cell>
        </row>
        <row r="103">
          <cell r="A103">
            <v>281</v>
          </cell>
          <cell r="B103" t="str">
            <v>Oficina Técnica de los Ríos Pilcomayo y Bermejo</v>
          </cell>
          <cell r="C103" t="str">
            <v>Instituciones Descentralizadas</v>
          </cell>
          <cell r="D103" t="str">
            <v>Jeovana Zabala</v>
          </cell>
          <cell r="E103" t="str">
            <v>Elizabeth Nina</v>
          </cell>
        </row>
        <row r="104">
          <cell r="A104">
            <v>283</v>
          </cell>
          <cell r="B104" t="str">
            <v>Aduana Nacional</v>
          </cell>
          <cell r="C104" t="str">
            <v>Instituciones Descentralizadas</v>
          </cell>
          <cell r="D104" t="str">
            <v>Emma Ticonipa</v>
          </cell>
          <cell r="E104" t="str">
            <v>Emma Ticonipa</v>
          </cell>
        </row>
        <row r="105">
          <cell r="A105">
            <v>287</v>
          </cell>
          <cell r="B105" t="str">
            <v>Fondo Nacional de Producción e Inversión Social</v>
          </cell>
          <cell r="C105" t="str">
            <v>Instituciones Descentralizadas</v>
          </cell>
          <cell r="D105" t="str">
            <v>José Rivas</v>
          </cell>
          <cell r="E105" t="str">
            <v>Virginia Callisaya</v>
          </cell>
        </row>
        <row r="106">
          <cell r="A106">
            <v>288</v>
          </cell>
          <cell r="B106" t="str">
            <v>Servicio Nacional de Riego</v>
          </cell>
          <cell r="C106" t="str">
            <v>Instituciones Descentralizadas</v>
          </cell>
          <cell r="D106" t="str">
            <v>Virginia Callisaya</v>
          </cell>
          <cell r="E106" t="str">
            <v>Belén Espejo</v>
          </cell>
        </row>
        <row r="107">
          <cell r="A107">
            <v>290</v>
          </cell>
          <cell r="B107" t="str">
            <v>Servicio de Impuestos Nacionales</v>
          </cell>
          <cell r="C107" t="str">
            <v>Instituciones Descentralizadas</v>
          </cell>
          <cell r="D107" t="str">
            <v>Emma Ticonipa</v>
          </cell>
          <cell r="E107" t="str">
            <v>Emma Ticonipa</v>
          </cell>
        </row>
        <row r="108">
          <cell r="A108">
            <v>291</v>
          </cell>
          <cell r="B108" t="str">
            <v>Administradora Boliviana de Carreteras</v>
          </cell>
          <cell r="C108" t="str">
            <v>Instituciones Descentralizadas</v>
          </cell>
          <cell r="D108" t="str">
            <v>Emma Ticonipa</v>
          </cell>
          <cell r="E108" t="str">
            <v>Huascar Nova</v>
          </cell>
        </row>
        <row r="109">
          <cell r="A109">
            <v>292</v>
          </cell>
          <cell r="B109" t="str">
            <v>Vías Bolivia</v>
          </cell>
          <cell r="C109" t="str">
            <v>Instituciones Descentralizadas</v>
          </cell>
          <cell r="D109" t="str">
            <v>Elizabeth Nina</v>
          </cell>
          <cell r="E109" t="str">
            <v>Elizabeth Nina</v>
          </cell>
        </row>
        <row r="110">
          <cell r="A110">
            <v>293</v>
          </cell>
          <cell r="B110" t="str">
            <v>Fundación Cultural del Banco Central de Bolivia</v>
          </cell>
          <cell r="C110" t="str">
            <v>Instituciones Descentralizadas</v>
          </cell>
          <cell r="D110" t="str">
            <v>Emma Ticonipa</v>
          </cell>
          <cell r="E110" t="str">
            <v>Elizabeth Nina</v>
          </cell>
        </row>
        <row r="111">
          <cell r="A111">
            <v>298</v>
          </cell>
          <cell r="B111" t="str">
            <v>Servicio Departamental de Riego - Chuquisaca</v>
          </cell>
          <cell r="C111" t="str">
            <v>Instituciones Descentralizadas</v>
          </cell>
          <cell r="D111" t="str">
            <v>Guadalupe Challco</v>
          </cell>
          <cell r="E111" t="str">
            <v>Elizabeth Nina</v>
          </cell>
        </row>
        <row r="112">
          <cell r="A112">
            <v>299</v>
          </cell>
          <cell r="B112" t="str">
            <v>Servicio Departamental de Riego - La Paz</v>
          </cell>
          <cell r="C112" t="str">
            <v>Instituciones Descentralizadas</v>
          </cell>
          <cell r="D112" t="str">
            <v>Guadalupe Challco</v>
          </cell>
          <cell r="E112" t="str">
            <v>Elizabeth Nina</v>
          </cell>
        </row>
        <row r="113">
          <cell r="A113">
            <v>300</v>
          </cell>
          <cell r="B113" t="str">
            <v>Servicio Departamental de Riego - Cochabamba</v>
          </cell>
          <cell r="C113" t="str">
            <v>Instituciones Descentralizadas</v>
          </cell>
          <cell r="D113" t="str">
            <v>Guadalupe Challco</v>
          </cell>
          <cell r="E113" t="str">
            <v>Elizabeth Nina</v>
          </cell>
        </row>
        <row r="114">
          <cell r="A114">
            <v>301</v>
          </cell>
          <cell r="B114" t="str">
            <v>Servicio Departamental de Riego - Oruro</v>
          </cell>
          <cell r="C114" t="str">
            <v>Instituciones Descentralizadas</v>
          </cell>
          <cell r="D114" t="str">
            <v>Guadalupe Challco</v>
          </cell>
          <cell r="E114" t="str">
            <v>Elizabeth Nina</v>
          </cell>
        </row>
        <row r="115">
          <cell r="A115">
            <v>302</v>
          </cell>
          <cell r="B115" t="str">
            <v>Servicio Departamental de Riego - Potosí</v>
          </cell>
          <cell r="C115" t="str">
            <v>Instituciones Descentralizadas</v>
          </cell>
          <cell r="D115" t="str">
            <v>Guadalupe Challco</v>
          </cell>
          <cell r="E115" t="str">
            <v>Elizabeth Nina</v>
          </cell>
        </row>
        <row r="116">
          <cell r="A116">
            <v>309</v>
          </cell>
          <cell r="B116" t="str">
            <v>Autoridad de Fiscalización y Control Social del Juego</v>
          </cell>
          <cell r="C116" t="str">
            <v>Instituciones Descentralizadas</v>
          </cell>
          <cell r="D116" t="str">
            <v>Edwin Mamani</v>
          </cell>
          <cell r="E116" t="str">
            <v>Elizabeth Nina</v>
          </cell>
        </row>
        <row r="117">
          <cell r="A117">
            <v>310</v>
          </cell>
          <cell r="B117" t="str">
            <v>Autoridad de Fisc y Ctrol Soc de Telecomunicaciones y Transp</v>
          </cell>
          <cell r="C117" t="str">
            <v>Instituciones Descentralizadas</v>
          </cell>
          <cell r="D117" t="str">
            <v>Huascar Nova</v>
          </cell>
          <cell r="E117" t="str">
            <v>Elizabeth Nina</v>
          </cell>
        </row>
        <row r="118">
          <cell r="A118">
            <v>311</v>
          </cell>
          <cell r="B118" t="str">
            <v>Autoridad de Fisc y Ctrol Soc de Agua Potable Saneam.Básico</v>
          </cell>
          <cell r="C118" t="str">
            <v>Instituciones Descentralizadas</v>
          </cell>
          <cell r="D118" t="str">
            <v>Elizabeth Nina</v>
          </cell>
          <cell r="E118" t="str">
            <v>María Raya</v>
          </cell>
        </row>
        <row r="119">
          <cell r="A119">
            <v>312</v>
          </cell>
          <cell r="B119" t="str">
            <v>Autoridad de Fiscalización y Control Soc de Bosques y Tierras</v>
          </cell>
          <cell r="C119" t="str">
            <v>Instituciones Descentralizadas</v>
          </cell>
          <cell r="D119" t="str">
            <v>Virginia Huanca</v>
          </cell>
          <cell r="E119" t="str">
            <v>María Raya</v>
          </cell>
        </row>
        <row r="120">
          <cell r="A120">
            <v>313</v>
          </cell>
          <cell r="B120" t="str">
            <v>Autoridad de Fiscalización y Control Social de Pensiones</v>
          </cell>
          <cell r="C120" t="str">
            <v>Instituciones Descentralizadas</v>
          </cell>
          <cell r="D120" t="str">
            <v>Huascar Nova</v>
          </cell>
          <cell r="E120" t="str">
            <v>María Raya</v>
          </cell>
        </row>
        <row r="121">
          <cell r="A121">
            <v>314</v>
          </cell>
          <cell r="B121" t="str">
            <v>Autoridad de Fiscalización y Control Social de Electricidad</v>
          </cell>
          <cell r="C121" t="str">
            <v>Instituciones Descentralizadas</v>
          </cell>
          <cell r="D121" t="str">
            <v>Huascar Nova</v>
          </cell>
          <cell r="E121" t="str">
            <v>María Raya</v>
          </cell>
        </row>
        <row r="122">
          <cell r="A122">
            <v>315</v>
          </cell>
          <cell r="B122" t="str">
            <v>Autoridad de Fiscalización y Control Social de Empresas</v>
          </cell>
          <cell r="C122" t="str">
            <v>Instituciones Descentralizadas</v>
          </cell>
          <cell r="D122" t="str">
            <v>Virginia Huanca</v>
          </cell>
          <cell r="E122" t="str">
            <v>Jeovana Zabala</v>
          </cell>
        </row>
        <row r="123">
          <cell r="A123">
            <v>324</v>
          </cell>
          <cell r="B123" t="str">
            <v>Escuela Boliviana Intercultural de Música</v>
          </cell>
          <cell r="C123" t="str">
            <v>Instituciones Descentralizadas</v>
          </cell>
          <cell r="D123" t="str">
            <v>Elizabeth Nina</v>
          </cell>
          <cell r="E123" t="str">
            <v>María Raya</v>
          </cell>
        </row>
        <row r="124">
          <cell r="A124">
            <v>340</v>
          </cell>
          <cell r="B124" t="str">
            <v>Servicio General de Identificación Personal</v>
          </cell>
          <cell r="C124" t="str">
            <v>Instituciones Descentralizadas</v>
          </cell>
          <cell r="D124" t="str">
            <v>Judith Machicado</v>
          </cell>
          <cell r="E124" t="str">
            <v>María Raya</v>
          </cell>
        </row>
        <row r="125">
          <cell r="A125">
            <v>342</v>
          </cell>
          <cell r="B125" t="str">
            <v>Agencia Estatal de Vivienda</v>
          </cell>
          <cell r="C125" t="str">
            <v>Instituciones Descentralizadas</v>
          </cell>
          <cell r="D125" t="str">
            <v>José Rivas</v>
          </cell>
          <cell r="E125" t="str">
            <v>María Raya</v>
          </cell>
        </row>
        <row r="126">
          <cell r="A126">
            <v>343</v>
          </cell>
          <cell r="B126" t="str">
            <v>Escuela de Jueces del Estado</v>
          </cell>
          <cell r="C126" t="str">
            <v>Instituciones Descentralizadas</v>
          </cell>
          <cell r="D126" t="str">
            <v>Emma Ticonipa</v>
          </cell>
          <cell r="E126" t="str">
            <v>María Raya</v>
          </cell>
        </row>
        <row r="127">
          <cell r="A127">
            <v>344</v>
          </cell>
          <cell r="B127" t="str">
            <v>Instituto Plurinacional del Estudio de Lenguas y Culturas</v>
          </cell>
          <cell r="C127" t="str">
            <v>Instituciones Descentralizadas</v>
          </cell>
          <cell r="D127" t="str">
            <v>Belén Espejo</v>
          </cell>
          <cell r="E127" t="str">
            <v>María Raya</v>
          </cell>
        </row>
        <row r="128">
          <cell r="A128">
            <v>345</v>
          </cell>
          <cell r="B128" t="str">
            <v>Mutual de Servicios al Policía</v>
          </cell>
          <cell r="C128" t="str">
            <v>Instituciones Descentralizadas</v>
          </cell>
          <cell r="D128" t="str">
            <v>Belén Espejo</v>
          </cell>
          <cell r="E128" t="str">
            <v>Jorge Vargas</v>
          </cell>
        </row>
        <row r="129">
          <cell r="A129">
            <v>346</v>
          </cell>
          <cell r="B129" t="str">
            <v>Unidad de Investigaciones Financieras</v>
          </cell>
          <cell r="C129" t="str">
            <v>Instituciones Descentralizadas</v>
          </cell>
          <cell r="D129" t="str">
            <v>Huascar Nova</v>
          </cell>
          <cell r="E129" t="str">
            <v>Belén Espejo</v>
          </cell>
        </row>
        <row r="130">
          <cell r="A130">
            <v>347</v>
          </cell>
          <cell r="B130" t="str">
            <v>Autoridad de Fiscalización y Control de Cooperativas</v>
          </cell>
          <cell r="C130" t="str">
            <v>Instituciones Descentralizadas</v>
          </cell>
          <cell r="D130" t="str">
            <v>Jorge Vargas</v>
          </cell>
          <cell r="E130" t="str">
            <v>Jeovana Zabala</v>
          </cell>
        </row>
        <row r="131">
          <cell r="A131">
            <v>348</v>
          </cell>
          <cell r="B131" t="str">
            <v>Autoridad Plurinacional de la Madre Tierra</v>
          </cell>
          <cell r="C131" t="str">
            <v>Instituciones Descentralizadas</v>
          </cell>
          <cell r="D131" t="str">
            <v>Edwin Mamani</v>
          </cell>
          <cell r="E131" t="str">
            <v>Elizabeth Nina</v>
          </cell>
        </row>
        <row r="132">
          <cell r="A132">
            <v>349</v>
          </cell>
          <cell r="B132" t="str">
            <v>Centro de Investig.  Arqueológicas, Antropológicas y Adm. Tiwanaku</v>
          </cell>
          <cell r="C132" t="str">
            <v>Instituciones Descentralizadas</v>
          </cell>
          <cell r="D132" t="str">
            <v>José Rivas</v>
          </cell>
          <cell r="E132" t="str">
            <v>María Raya</v>
          </cell>
        </row>
        <row r="133">
          <cell r="A133">
            <v>371</v>
          </cell>
          <cell r="B133" t="str">
            <v>Centro Internacional de la Quinua</v>
          </cell>
          <cell r="C133" t="str">
            <v>Instituciones Descentralizadas</v>
          </cell>
          <cell r="D133" t="str">
            <v>Rommel Cuba</v>
          </cell>
          <cell r="E133" t="str">
            <v>María Raya</v>
          </cell>
        </row>
        <row r="134">
          <cell r="A134">
            <v>373</v>
          </cell>
          <cell r="B134" t="str">
            <v>Fondo de Desarrollo Indígena</v>
          </cell>
          <cell r="C134" t="str">
            <v>Instituciones Descentralizadas</v>
          </cell>
          <cell r="D134" t="str">
            <v>Rommel Cuba</v>
          </cell>
          <cell r="E134" t="str">
            <v>Rommel Cuba</v>
          </cell>
        </row>
        <row r="135">
          <cell r="A135">
            <v>374</v>
          </cell>
          <cell r="B135" t="str">
            <v>Agencia de Gobierno Electrónico y Tecnologías de Información y Comunicación</v>
          </cell>
          <cell r="C135" t="str">
            <v>Instituciones Descentralizadas</v>
          </cell>
          <cell r="D135" t="str">
            <v>Virginia Callisaya</v>
          </cell>
          <cell r="E135" t="str">
            <v>Virginia Callisaya</v>
          </cell>
        </row>
        <row r="136">
          <cell r="A136">
            <v>376</v>
          </cell>
          <cell r="B136" t="str">
            <v>Agencia Boliviana de Energía Nuclear</v>
          </cell>
          <cell r="C136" t="str">
            <v>Instituciones Descentralizadas</v>
          </cell>
          <cell r="D136" t="str">
            <v>Belén Espejo</v>
          </cell>
          <cell r="E136" t="str">
            <v>Belén Espejo</v>
          </cell>
        </row>
        <row r="137">
          <cell r="A137">
            <v>378</v>
          </cell>
          <cell r="B137" t="str">
            <v>Servicio Nacional Textil</v>
          </cell>
          <cell r="C137" t="str">
            <v>Instituciones Descentralizadas</v>
          </cell>
          <cell r="D137" t="str">
            <v>Rommel Cuba</v>
          </cell>
          <cell r="E137" t="str">
            <v>Jeovana Zabala</v>
          </cell>
        </row>
        <row r="138">
          <cell r="A138">
            <v>379</v>
          </cell>
          <cell r="B138" t="str">
            <v xml:space="preserve">Escuela Boliviana Intercultural de Danza </v>
          </cell>
          <cell r="C138" t="str">
            <v>Instituciones Descentralizadas</v>
          </cell>
          <cell r="D138" t="str">
            <v>Elizabeth Nina</v>
          </cell>
          <cell r="E138" t="str">
            <v>María Raya</v>
          </cell>
        </row>
        <row r="139">
          <cell r="A139">
            <v>382</v>
          </cell>
          <cell r="B139" t="str">
            <v>Agencia de Infraestructura en Salud y Equipamiento Médico</v>
          </cell>
          <cell r="C139" t="str">
            <v>Instituciones Descentralizadas</v>
          </cell>
          <cell r="D139" t="str">
            <v>Rommel Cuba</v>
          </cell>
          <cell r="E139" t="str">
            <v>Elizabeth Nina</v>
          </cell>
        </row>
        <row r="140">
          <cell r="A140">
            <v>383</v>
          </cell>
          <cell r="B140" t="str">
            <v>Agencia Boliviana de Correos "Correos de Bolivia"</v>
          </cell>
          <cell r="C140" t="str">
            <v>Instituciones Descentralizadas</v>
          </cell>
          <cell r="D140" t="str">
            <v>Elizabeth Nina</v>
          </cell>
          <cell r="E140" t="str">
            <v>Jorge Vargas</v>
          </cell>
        </row>
        <row r="141">
          <cell r="A141">
            <v>385</v>
          </cell>
          <cell r="B141" t="str">
            <v>Autoridad de Supervisión de la Seguridad Social de Corto Plazo</v>
          </cell>
          <cell r="C141" t="str">
            <v>Instituciones Descentralizadas</v>
          </cell>
          <cell r="D141" t="str">
            <v>Jorge Vargas</v>
          </cell>
          <cell r="E141" t="str">
            <v>Belén Espejo</v>
          </cell>
        </row>
        <row r="142">
          <cell r="A142">
            <v>386</v>
          </cell>
          <cell r="B142" t="str">
            <v>Servicio Plurinacional de la Mujer y de la Despatria.</v>
          </cell>
          <cell r="C142" t="str">
            <v>Instituciones Descentralizadas</v>
          </cell>
          <cell r="D142" t="str">
            <v>Belén Espejo</v>
          </cell>
          <cell r="E142" t="str">
            <v>Jeovana Zabala</v>
          </cell>
        </row>
        <row r="143">
          <cell r="A143">
            <v>387</v>
          </cell>
          <cell r="B143" t="str">
            <v>Agencia del Desarrollo del Cine y Audiovisual Bolivianos</v>
          </cell>
          <cell r="C143" t="str">
            <v>Instituciones Descentralizadas</v>
          </cell>
          <cell r="D143" t="str">
            <v>Huascar Nova</v>
          </cell>
          <cell r="E143" t="str">
            <v>Elizabeth Nina</v>
          </cell>
        </row>
        <row r="144">
          <cell r="A144">
            <v>388</v>
          </cell>
          <cell r="B144" t="str">
            <v>Servicio Plurinacional de Registro de Comercio</v>
          </cell>
          <cell r="C144" t="str">
            <v>Instituciones Descentralizadas</v>
          </cell>
          <cell r="D144" t="str">
            <v>Jorge Vargas</v>
          </cell>
          <cell r="E144" t="str">
            <v>María Raya</v>
          </cell>
        </row>
        <row r="145">
          <cell r="A145">
            <v>389</v>
          </cell>
          <cell r="B145" t="str">
            <v>Navegación Aérea y Aeropuertos Bolivianos</v>
          </cell>
          <cell r="C145" t="str">
            <v>Instituciones Descentralizadas</v>
          </cell>
          <cell r="D145" t="str">
            <v>Belén Espejo</v>
          </cell>
          <cell r="E145" t="str">
            <v>Jeovana Zabala</v>
          </cell>
        </row>
        <row r="146">
          <cell r="A146">
            <v>390</v>
          </cell>
          <cell r="B146" t="str">
            <v>Instituto Gastroenterológico del Bicentenario - Hospital de Cuarto Nivel</v>
          </cell>
          <cell r="C146" t="str">
            <v>Instituciones Descentralizadas</v>
          </cell>
          <cell r="D146" t="str">
            <v>Judith Machicado</v>
          </cell>
          <cell r="E146" t="str">
            <v>Huascar Nova</v>
          </cell>
        </row>
        <row r="147">
          <cell r="A147">
            <v>411</v>
          </cell>
          <cell r="D147" t="str">
            <v>José Rivas</v>
          </cell>
          <cell r="E147" t="str">
            <v>Virginia Huanca</v>
          </cell>
        </row>
        <row r="148">
          <cell r="A148">
            <v>417</v>
          </cell>
          <cell r="D148" t="str">
            <v>José Rivas</v>
          </cell>
          <cell r="E148" t="str">
            <v>Virginia Huanca</v>
          </cell>
        </row>
        <row r="149">
          <cell r="A149">
            <v>418</v>
          </cell>
          <cell r="D149" t="str">
            <v>José Rivas</v>
          </cell>
          <cell r="E149" t="str">
            <v>Virginia Huanca</v>
          </cell>
        </row>
        <row r="150">
          <cell r="A150">
            <v>422</v>
          </cell>
          <cell r="D150" t="str">
            <v>José Rivas</v>
          </cell>
          <cell r="E150" t="str">
            <v>Virginia Huanca</v>
          </cell>
        </row>
        <row r="151">
          <cell r="A151">
            <v>423</v>
          </cell>
          <cell r="D151" t="str">
            <v>José Rivas</v>
          </cell>
          <cell r="E151" t="str">
            <v>Virginia Huanca</v>
          </cell>
        </row>
        <row r="152">
          <cell r="A152">
            <v>424</v>
          </cell>
          <cell r="D152" t="str">
            <v>José Rivas</v>
          </cell>
          <cell r="E152" t="str">
            <v>Virginia Huanca</v>
          </cell>
        </row>
        <row r="153">
          <cell r="A153">
            <v>425</v>
          </cell>
          <cell r="D153" t="str">
            <v>José Rivas</v>
          </cell>
          <cell r="E153" t="str">
            <v>Virginia Huanca</v>
          </cell>
        </row>
        <row r="154">
          <cell r="A154">
            <v>426</v>
          </cell>
          <cell r="D154" t="str">
            <v>José Rivas</v>
          </cell>
          <cell r="E154" t="str">
            <v>Virginia Huanca</v>
          </cell>
        </row>
        <row r="155">
          <cell r="A155">
            <v>427</v>
          </cell>
          <cell r="D155" t="str">
            <v>José Rivas</v>
          </cell>
          <cell r="E155" t="str">
            <v>Virginia Huanca</v>
          </cell>
        </row>
        <row r="156">
          <cell r="A156">
            <v>428</v>
          </cell>
          <cell r="D156" t="str">
            <v>José Rivas</v>
          </cell>
          <cell r="E156" t="str">
            <v>Virginia Huanca</v>
          </cell>
        </row>
        <row r="157">
          <cell r="A157">
            <v>429</v>
          </cell>
          <cell r="D157" t="str">
            <v>José Rivas</v>
          </cell>
          <cell r="E157" t="str">
            <v>Virginia Huanca</v>
          </cell>
        </row>
        <row r="158">
          <cell r="A158">
            <v>432</v>
          </cell>
          <cell r="D158" t="str">
            <v>José Rivas</v>
          </cell>
          <cell r="E158" t="str">
            <v>Virginia Huanca</v>
          </cell>
        </row>
        <row r="159">
          <cell r="A159">
            <v>433</v>
          </cell>
          <cell r="D159" t="str">
            <v>José Rivas</v>
          </cell>
          <cell r="E159" t="str">
            <v>Virginia Huanca</v>
          </cell>
        </row>
        <row r="160">
          <cell r="A160">
            <v>434</v>
          </cell>
          <cell r="D160" t="str">
            <v>José Rivas</v>
          </cell>
          <cell r="E160" t="str">
            <v>Virginia Huanca</v>
          </cell>
        </row>
        <row r="161">
          <cell r="A161">
            <v>435</v>
          </cell>
          <cell r="D161" t="str">
            <v>José Rivas</v>
          </cell>
          <cell r="E161" t="str">
            <v>Virginia Huanca</v>
          </cell>
        </row>
        <row r="162">
          <cell r="A162">
            <v>513</v>
          </cell>
          <cell r="B162" t="str">
            <v>Yacimientos Petrolíferos Fiscales Bolivianos</v>
          </cell>
          <cell r="C162" t="str">
            <v>Empresas Nacionales</v>
          </cell>
          <cell r="D162" t="str">
            <v>Virginia Huanca</v>
          </cell>
          <cell r="E162" t="str">
            <v>Emma Ticonipa</v>
          </cell>
        </row>
        <row r="163">
          <cell r="A163">
            <v>514</v>
          </cell>
          <cell r="B163" t="str">
            <v>Empresa Nacional de Electricidad</v>
          </cell>
          <cell r="C163" t="str">
            <v>Empresas Nacionales</v>
          </cell>
          <cell r="D163" t="str">
            <v>Edwin Mamani</v>
          </cell>
          <cell r="E163" t="str">
            <v>Virginia Callisaya</v>
          </cell>
        </row>
        <row r="164">
          <cell r="A164">
            <v>517</v>
          </cell>
          <cell r="B164" t="str">
            <v>Corporación Minera de Bolivia</v>
          </cell>
          <cell r="C164" t="str">
            <v>Empresas Nacionales</v>
          </cell>
          <cell r="D164" t="str">
            <v>-</v>
          </cell>
          <cell r="E164" t="str">
            <v>María Raya</v>
          </cell>
        </row>
        <row r="165">
          <cell r="A165">
            <v>520</v>
          </cell>
          <cell r="B165" t="str">
            <v>Empresa Metalúrgica VINTO - Nacionalizada</v>
          </cell>
          <cell r="C165" t="str">
            <v>Empresas Nacionales</v>
          </cell>
          <cell r="D165" t="str">
            <v>Virginia Huanca</v>
          </cell>
          <cell r="E165" t="str">
            <v>Huascar Nova</v>
          </cell>
        </row>
        <row r="166">
          <cell r="A166">
            <v>522</v>
          </cell>
          <cell r="B166" t="str">
            <v>Empresa Nacional de Ferrocarriles - Residual</v>
          </cell>
          <cell r="C166" t="str">
            <v>Empresas Nacionales</v>
          </cell>
          <cell r="D166" t="str">
            <v>Virginia Huanca</v>
          </cell>
          <cell r="E166" t="str">
            <v>Virginia Huanca</v>
          </cell>
        </row>
        <row r="167">
          <cell r="A167">
            <v>525</v>
          </cell>
          <cell r="B167" t="str">
            <v>Transportes Aéreo Boliviano</v>
          </cell>
          <cell r="C167" t="str">
            <v>Empresas Nacionales</v>
          </cell>
          <cell r="D167" t="str">
            <v>Jorge Vargas</v>
          </cell>
          <cell r="E167" t="str">
            <v>Belén Espejo</v>
          </cell>
        </row>
        <row r="168">
          <cell r="A168">
            <v>526</v>
          </cell>
          <cell r="B168" t="str">
            <v>Bolivia TV</v>
          </cell>
          <cell r="C168" t="str">
            <v>Empresas Nacionales</v>
          </cell>
          <cell r="D168" t="str">
            <v>Virginia Callisaya</v>
          </cell>
          <cell r="E168" t="str">
            <v>Jorge Vargas</v>
          </cell>
        </row>
        <row r="169">
          <cell r="A169">
            <v>548</v>
          </cell>
          <cell r="B169" t="str">
            <v>Corporación de las Fuerzas Armadas para el Desarrollo Nacional</v>
          </cell>
          <cell r="C169" t="str">
            <v>Empresas Nacionales</v>
          </cell>
          <cell r="D169" t="str">
            <v>José Rivas</v>
          </cell>
          <cell r="E169" t="str">
            <v>Jeovana Zabala</v>
          </cell>
        </row>
        <row r="170">
          <cell r="A170">
            <v>551</v>
          </cell>
          <cell r="B170" t="str">
            <v>Empresa Naviera Boliviana</v>
          </cell>
          <cell r="C170" t="str">
            <v>Empresas Nacionales</v>
          </cell>
          <cell r="D170" t="str">
            <v>Jorge Vargas</v>
          </cell>
          <cell r="E170" t="str">
            <v>Huascar Nova</v>
          </cell>
        </row>
        <row r="171">
          <cell r="A171">
            <v>572</v>
          </cell>
          <cell r="B171" t="str">
            <v>Empresa de Apoyo a la Producción de Alimentos</v>
          </cell>
          <cell r="C171" t="str">
            <v>Empresas Nacionales</v>
          </cell>
          <cell r="D171" t="str">
            <v>Virginia Callisaya</v>
          </cell>
          <cell r="E171" t="str">
            <v>Rommel Cuba</v>
          </cell>
        </row>
        <row r="172">
          <cell r="A172">
            <v>573</v>
          </cell>
          <cell r="B172" t="str">
            <v>Empresa Siderúrgica del Mutún</v>
          </cell>
          <cell r="C172" t="str">
            <v>Empresas Nacionales</v>
          </cell>
          <cell r="D172" t="str">
            <v>Huascar Nova</v>
          </cell>
          <cell r="E172" t="str">
            <v>Jeovana Zabala</v>
          </cell>
        </row>
        <row r="173">
          <cell r="A173">
            <v>578</v>
          </cell>
          <cell r="B173" t="str">
            <v>Boliviana de Aviación</v>
          </cell>
          <cell r="C173" t="str">
            <v>Empresas Nacionales</v>
          </cell>
          <cell r="D173" t="str">
            <v>Elizabeth Nina</v>
          </cell>
          <cell r="E173" t="str">
            <v>Elizabeth Nina</v>
          </cell>
        </row>
        <row r="174">
          <cell r="A174">
            <v>580</v>
          </cell>
          <cell r="B174" t="str">
            <v>Depósitos Aduaneros Bolivianos</v>
          </cell>
          <cell r="C174" t="str">
            <v>Empresas Nacionales</v>
          </cell>
          <cell r="D174" t="str">
            <v>Elizabeth Nina</v>
          </cell>
          <cell r="E174" t="str">
            <v>Belén Espejo</v>
          </cell>
        </row>
        <row r="175">
          <cell r="A175">
            <v>584</v>
          </cell>
          <cell r="B175" t="str">
            <v>Empresa Boliviana de Industrialización de Hidrocarburos</v>
          </cell>
          <cell r="C175" t="str">
            <v>Empresas Nacionales</v>
          </cell>
          <cell r="D175" t="str">
            <v>Judith Machicado</v>
          </cell>
          <cell r="E175" t="str">
            <v>Rommel Cuba</v>
          </cell>
        </row>
        <row r="176">
          <cell r="A176">
            <v>585</v>
          </cell>
          <cell r="B176" t="str">
            <v>Agencia Bolivia Espacial</v>
          </cell>
          <cell r="C176" t="str">
            <v>Empresas Nacionales</v>
          </cell>
          <cell r="D176" t="str">
            <v>Jorge Vargas</v>
          </cell>
          <cell r="E176" t="str">
            <v>María Raya</v>
          </cell>
        </row>
        <row r="177">
          <cell r="A177">
            <v>586</v>
          </cell>
          <cell r="B177" t="str">
            <v>Empresa Azucarera San Buenaventura</v>
          </cell>
          <cell r="C177" t="str">
            <v>Empresas Nacionales</v>
          </cell>
          <cell r="D177" t="str">
            <v>Huascar Nova</v>
          </cell>
          <cell r="E177" t="str">
            <v>Virginia Huanca</v>
          </cell>
        </row>
        <row r="178">
          <cell r="A178">
            <v>587</v>
          </cell>
          <cell r="B178" t="str">
            <v>Empresa Estratégica Boliviana de Construcción y Conservación I.C.</v>
          </cell>
          <cell r="C178" t="str">
            <v>Empresas Nacionales</v>
          </cell>
          <cell r="D178" t="str">
            <v>Edwin Mamani</v>
          </cell>
          <cell r="E178" t="str">
            <v>Jorge Vargas</v>
          </cell>
        </row>
        <row r="179">
          <cell r="A179">
            <v>590</v>
          </cell>
          <cell r="B179" t="str">
            <v>Empresa Pública "QUIPUS"</v>
          </cell>
          <cell r="C179" t="str">
            <v>Empresas Nacionales</v>
          </cell>
          <cell r="D179" t="str">
            <v>Jeovana Zabala</v>
          </cell>
          <cell r="E179" t="str">
            <v>Virginia Callisaya</v>
          </cell>
        </row>
        <row r="180">
          <cell r="A180">
            <v>591</v>
          </cell>
          <cell r="B180" t="str">
            <v>Empresa Estatal de Transporte por Cable "Mi Teleférico"</v>
          </cell>
          <cell r="C180" t="str">
            <v>Empresas Nacionales</v>
          </cell>
          <cell r="D180" t="str">
            <v>Judith Machicado</v>
          </cell>
          <cell r="E180" t="str">
            <v>Jeovana Zabala</v>
          </cell>
        </row>
        <row r="181">
          <cell r="A181">
            <v>593</v>
          </cell>
          <cell r="B181" t="str">
            <v>Empresa Pública YACANA</v>
          </cell>
          <cell r="C181" t="str">
            <v>Empresas Nacionales</v>
          </cell>
          <cell r="D181" t="str">
            <v>Jorge Vargas</v>
          </cell>
          <cell r="E181" t="str">
            <v>Emma Ticonipa</v>
          </cell>
        </row>
        <row r="182">
          <cell r="A182">
            <v>594</v>
          </cell>
          <cell r="B182" t="str">
            <v>Administración de Servicios Portuarios - Bolivia</v>
          </cell>
          <cell r="C182" t="str">
            <v>Empresas Nacionales</v>
          </cell>
          <cell r="D182" t="str">
            <v>Virginia Huanca</v>
          </cell>
          <cell r="E182" t="str">
            <v>Huascar Nova</v>
          </cell>
        </row>
        <row r="183">
          <cell r="A183">
            <v>595</v>
          </cell>
          <cell r="B183" t="str">
            <v>Gestora Pública de la Seguridad Social de Largo Plazo</v>
          </cell>
          <cell r="C183" t="str">
            <v>Empresas Nacionales</v>
          </cell>
          <cell r="D183" t="str">
            <v>Virginia Huanca</v>
          </cell>
          <cell r="E183" t="str">
            <v>Belén Espejo</v>
          </cell>
        </row>
        <row r="184">
          <cell r="A184">
            <v>596</v>
          </cell>
          <cell r="B184" t="str">
            <v>Empresa Pública Transporte Aéreo Militar</v>
          </cell>
          <cell r="C184" t="str">
            <v>Empresas Nacionales</v>
          </cell>
          <cell r="D184" t="str">
            <v>Guadalupe Challco</v>
          </cell>
          <cell r="E184" t="str">
            <v>Virginia Callisaya</v>
          </cell>
        </row>
        <row r="185">
          <cell r="A185">
            <v>597</v>
          </cell>
          <cell r="B185" t="str">
            <v>Empresa Pública Nacional Estratégica de Yacimientos de Litio Bolivianos</v>
          </cell>
          <cell r="C185" t="str">
            <v>Empresas Nacionales</v>
          </cell>
          <cell r="D185" t="str">
            <v>José Rivas</v>
          </cell>
          <cell r="E185" t="str">
            <v>Elizabeth Nina</v>
          </cell>
        </row>
        <row r="186">
          <cell r="A186">
            <v>598</v>
          </cell>
          <cell r="B186" t="str">
            <v>Empresa Pública "Editorial del Estado Plurinacional de Bolivia"</v>
          </cell>
          <cell r="C186" t="str">
            <v>Empresas Nacionales</v>
          </cell>
          <cell r="D186" t="str">
            <v>Belén Espejo</v>
          </cell>
          <cell r="E186" t="str">
            <v>Virginia Huanca</v>
          </cell>
        </row>
        <row r="187">
          <cell r="A187">
            <v>599</v>
          </cell>
          <cell r="B187" t="str">
            <v>Empresa Boliviana de Alimentos y Derivados</v>
          </cell>
          <cell r="C187" t="str">
            <v>Empresas Nacionales</v>
          </cell>
          <cell r="D187" t="str">
            <v>Belén Espejo</v>
          </cell>
          <cell r="E187" t="str">
            <v>Jorge Vargas</v>
          </cell>
        </row>
        <row r="188">
          <cell r="A188">
            <v>600</v>
          </cell>
          <cell r="B188" t="str">
            <v>Empresa Servicios Aéreos Bolivianos</v>
          </cell>
          <cell r="C188" t="str">
            <v>Empresas Nacionales</v>
          </cell>
          <cell r="D188" t="str">
            <v>Rommel Cuba</v>
          </cell>
          <cell r="E188" t="str">
            <v>Rommel Cuba</v>
          </cell>
        </row>
        <row r="189">
          <cell r="A189">
            <v>601</v>
          </cell>
          <cell r="B189" t="str">
            <v>Empresa Boliviana de Producción Agropecuaria</v>
          </cell>
          <cell r="C189" t="str">
            <v>Empresas Nacionales</v>
          </cell>
          <cell r="D189" t="str">
            <v>Edwin Mamani</v>
          </cell>
          <cell r="E189" t="str">
            <v>Elizabeth Nina</v>
          </cell>
        </row>
        <row r="190">
          <cell r="A190">
            <v>633</v>
          </cell>
          <cell r="B190" t="str">
            <v>Empresa Misicuni</v>
          </cell>
          <cell r="C190" t="str">
            <v>Empresas Nacionales</v>
          </cell>
          <cell r="D190" t="str">
            <v>Judith Machicado</v>
          </cell>
          <cell r="E190" t="str">
            <v>María Raya</v>
          </cell>
        </row>
        <row r="191">
          <cell r="A191">
            <v>634</v>
          </cell>
          <cell r="D191" t="str">
            <v>-</v>
          </cell>
          <cell r="E191" t="str">
            <v>Emma Ticonipa</v>
          </cell>
        </row>
        <row r="192">
          <cell r="A192">
            <v>2330</v>
          </cell>
          <cell r="D192" t="str">
            <v>-</v>
          </cell>
          <cell r="E192" t="str">
            <v>Emma Ticonipa</v>
          </cell>
        </row>
        <row r="193">
          <cell r="A193">
            <v>2336</v>
          </cell>
          <cell r="D193" t="str">
            <v>-</v>
          </cell>
          <cell r="E193" t="str">
            <v>Emma Ticonipa</v>
          </cell>
        </row>
        <row r="194">
          <cell r="A194">
            <v>650</v>
          </cell>
          <cell r="B194" t="str">
            <v>Asamblea Legislativa Plurinacional</v>
          </cell>
          <cell r="C194" t="str">
            <v>Órgano Legislativo</v>
          </cell>
          <cell r="D194" t="str">
            <v>Emma Ticonipa</v>
          </cell>
          <cell r="E194" t="str">
            <v>Virginia Huanca</v>
          </cell>
        </row>
        <row r="195">
          <cell r="A195">
            <v>660</v>
          </cell>
          <cell r="B195" t="str">
            <v xml:space="preserve">Órgano Judicial </v>
          </cell>
          <cell r="C195" t="str">
            <v>Órgano Judicial y Tribunal Constitucional</v>
          </cell>
          <cell r="D195" t="str">
            <v>Virginia Huanca</v>
          </cell>
          <cell r="E195" t="str">
            <v>Jorge Vargas</v>
          </cell>
        </row>
        <row r="196">
          <cell r="A196">
            <v>661</v>
          </cell>
          <cell r="B196" t="str">
            <v>Tribunal Constitucional Plurinacional</v>
          </cell>
          <cell r="C196" t="str">
            <v>Órgano Judicial y Tribunal Constitucional</v>
          </cell>
          <cell r="D196" t="str">
            <v>Elizabeth Nina</v>
          </cell>
          <cell r="E196" t="str">
            <v>Jeovana Zabala</v>
          </cell>
        </row>
        <row r="197">
          <cell r="A197">
            <v>670</v>
          </cell>
          <cell r="B197" t="str">
            <v>Órgano Electoral Plurinacional</v>
          </cell>
          <cell r="C197" t="str">
            <v>Órgano Electoral</v>
          </cell>
          <cell r="D197" t="str">
            <v>Edwin Mamani</v>
          </cell>
          <cell r="E197" t="str">
            <v>Belén Espejo</v>
          </cell>
        </row>
        <row r="198">
          <cell r="A198">
            <v>680</v>
          </cell>
          <cell r="B198" t="str">
            <v>Contraloría General del Estado</v>
          </cell>
          <cell r="C198" t="str">
            <v>Instituciones de Control y Defensa del Estado</v>
          </cell>
          <cell r="D198" t="str">
            <v>Belén Espejo</v>
          </cell>
          <cell r="E198" t="str">
            <v>Jeovana Zabala</v>
          </cell>
        </row>
        <row r="199">
          <cell r="A199">
            <v>681</v>
          </cell>
          <cell r="B199" t="str">
            <v>Ministerio Público</v>
          </cell>
          <cell r="C199" t="str">
            <v>Instituciones de Control y Defensa del Estado</v>
          </cell>
          <cell r="D199" t="str">
            <v>Edwin Mamani</v>
          </cell>
          <cell r="E199" t="str">
            <v>Belén Espejo</v>
          </cell>
        </row>
        <row r="200">
          <cell r="A200">
            <v>682</v>
          </cell>
          <cell r="B200" t="str">
            <v>Defensoría del Pueblo</v>
          </cell>
          <cell r="C200" t="str">
            <v>Instituciones de Control y Defensa del Estado</v>
          </cell>
          <cell r="D200" t="str">
            <v>Jeovana Zabala</v>
          </cell>
          <cell r="E200" t="str">
            <v>María Raya</v>
          </cell>
        </row>
        <row r="201">
          <cell r="A201">
            <v>683</v>
          </cell>
          <cell r="B201" t="str">
            <v>Procuraduría General del Estado</v>
          </cell>
          <cell r="C201" t="str">
            <v>Instituciones de Control y Defensa del Estado</v>
          </cell>
          <cell r="D201" t="str">
            <v>Elizabeth Nina</v>
          </cell>
          <cell r="E201" t="str">
            <v>Elizabeth Nina</v>
          </cell>
        </row>
        <row r="202">
          <cell r="A202">
            <v>716</v>
          </cell>
          <cell r="B202" t="str">
            <v>Empresa Tarijeña del Gas</v>
          </cell>
          <cell r="C202" t="str">
            <v>Empresas Regionales</v>
          </cell>
          <cell r="D202" t="str">
            <v>-</v>
          </cell>
          <cell r="E202" t="str">
            <v>Rommel Cuba</v>
          </cell>
        </row>
        <row r="203">
          <cell r="A203">
            <v>862</v>
          </cell>
          <cell r="B203" t="str">
            <v>Fondo Nacional de Desarrollo Regional</v>
          </cell>
          <cell r="C203" t="str">
            <v>Instituciones Financieras no Bancarias</v>
          </cell>
          <cell r="D203" t="str">
            <v>Edwin Mamani</v>
          </cell>
          <cell r="E203" t="str">
            <v>Jorge Vargas</v>
          </cell>
        </row>
        <row r="204">
          <cell r="A204">
            <v>865</v>
          </cell>
          <cell r="B204" t="str">
            <v>Fondo Desarrollo del Sistema Financiero y Apoyo al Sector Productivo</v>
          </cell>
          <cell r="C204" t="str">
            <v>Instituciones Financieras no Bancarias</v>
          </cell>
          <cell r="D204" t="str">
            <v>Judith Machicado</v>
          </cell>
          <cell r="E204" t="str">
            <v>Virginia Huanca</v>
          </cell>
        </row>
        <row r="205">
          <cell r="A205">
            <v>867</v>
          </cell>
          <cell r="B205" t="str">
            <v>Fondo Rotatorio de Fomento Productivo Regional</v>
          </cell>
          <cell r="C205" t="str">
            <v>Instituciones Financieras no Bancarias Regionales</v>
          </cell>
          <cell r="D205" t="str">
            <v>Judith Machicado</v>
          </cell>
          <cell r="E205" t="str">
            <v>Virginia Callisaya</v>
          </cell>
        </row>
        <row r="206">
          <cell r="A206">
            <v>951</v>
          </cell>
          <cell r="B206" t="str">
            <v>Banco Central de Bolivia</v>
          </cell>
          <cell r="C206" t="str">
            <v>Instituciones Financieras Bancarias</v>
          </cell>
          <cell r="D206" t="str">
            <v>-</v>
          </cell>
          <cell r="E206" t="str">
            <v>Emma Ticonipa</v>
          </cell>
        </row>
        <row r="207">
          <cell r="A207">
            <v>901</v>
          </cell>
          <cell r="D207" t="str">
            <v>Belén Espejo</v>
          </cell>
          <cell r="E207" t="str">
            <v>María Raya</v>
          </cell>
        </row>
        <row r="208">
          <cell r="A208">
            <v>902</v>
          </cell>
          <cell r="D208" t="str">
            <v>Belén Espejo</v>
          </cell>
          <cell r="E208" t="str">
            <v>María Raya</v>
          </cell>
        </row>
        <row r="209">
          <cell r="A209">
            <v>903</v>
          </cell>
          <cell r="D209" t="str">
            <v>Belén Espejo</v>
          </cell>
          <cell r="E209" t="str">
            <v>María Raya</v>
          </cell>
        </row>
        <row r="210">
          <cell r="A210">
            <v>904</v>
          </cell>
          <cell r="D210" t="str">
            <v>Belén Espejo</v>
          </cell>
          <cell r="E210" t="str">
            <v>María Raya</v>
          </cell>
        </row>
        <row r="211">
          <cell r="A211">
            <v>905</v>
          </cell>
          <cell r="D211" t="str">
            <v>Belén Espejo</v>
          </cell>
          <cell r="E211" t="str">
            <v>María Raya</v>
          </cell>
        </row>
        <row r="212">
          <cell r="A212">
            <v>906</v>
          </cell>
          <cell r="D212" t="str">
            <v>Belén Espejo</v>
          </cell>
          <cell r="E212" t="str">
            <v>María Raya</v>
          </cell>
        </row>
        <row r="213">
          <cell r="A213">
            <v>907</v>
          </cell>
          <cell r="D213" t="str">
            <v>Belén Espejo</v>
          </cell>
          <cell r="E213" t="str">
            <v>María Raya</v>
          </cell>
        </row>
        <row r="214">
          <cell r="A214">
            <v>908</v>
          </cell>
          <cell r="D214" t="str">
            <v>Belén Espejo</v>
          </cell>
          <cell r="E214" t="str">
            <v>María Raya</v>
          </cell>
        </row>
        <row r="215">
          <cell r="A215">
            <v>909</v>
          </cell>
          <cell r="D215" t="str">
            <v>Belén Espejo</v>
          </cell>
          <cell r="E215" t="str">
            <v>María Raya</v>
          </cell>
        </row>
        <row r="216">
          <cell r="A216">
            <v>761</v>
          </cell>
          <cell r="D216" t="str">
            <v>Judith Machicado</v>
          </cell>
          <cell r="E216" t="str">
            <v>María Raya</v>
          </cell>
        </row>
        <row r="217">
          <cell r="A217">
            <v>781</v>
          </cell>
          <cell r="D217" t="str">
            <v>Judith Machicado</v>
          </cell>
          <cell r="E217" t="str">
            <v>María Raya</v>
          </cell>
        </row>
        <row r="218">
          <cell r="A218">
            <v>802</v>
          </cell>
          <cell r="D218" t="str">
            <v>Judith Machicado</v>
          </cell>
          <cell r="E218" t="str">
            <v>María Raya</v>
          </cell>
        </row>
        <row r="219">
          <cell r="A219">
            <v>821</v>
          </cell>
          <cell r="D219" t="str">
            <v>Judith Machicado</v>
          </cell>
          <cell r="E219" t="str">
            <v>María Raya</v>
          </cell>
        </row>
        <row r="220">
          <cell r="A220">
            <v>831</v>
          </cell>
          <cell r="D220" t="str">
            <v>Judith Machicado</v>
          </cell>
          <cell r="E220" t="str">
            <v>María Raya</v>
          </cell>
        </row>
        <row r="221">
          <cell r="A221">
            <v>2301</v>
          </cell>
          <cell r="D221" t="str">
            <v>Judith Machicado</v>
          </cell>
          <cell r="E221" t="str">
            <v>María Raya</v>
          </cell>
        </row>
        <row r="222">
          <cell r="A222">
            <v>2302</v>
          </cell>
          <cell r="D222" t="str">
            <v>Judith Machicado</v>
          </cell>
          <cell r="E222" t="str">
            <v>María Raya</v>
          </cell>
        </row>
        <row r="223">
          <cell r="A223">
            <v>2303</v>
          </cell>
          <cell r="D223" t="str">
            <v>Judith Machicado</v>
          </cell>
          <cell r="E223" t="str">
            <v>María Raya</v>
          </cell>
        </row>
        <row r="224">
          <cell r="A224">
            <v>2312</v>
          </cell>
          <cell r="D224" t="str">
            <v>Judith Machicado</v>
          </cell>
          <cell r="E224" t="str">
            <v>María Raya</v>
          </cell>
        </row>
        <row r="225">
          <cell r="A225">
            <v>2314</v>
          </cell>
          <cell r="D225" t="str">
            <v>Judith Machicado</v>
          </cell>
          <cell r="E225" t="str">
            <v>María Raya</v>
          </cell>
        </row>
        <row r="226">
          <cell r="A226">
            <v>2315</v>
          </cell>
          <cell r="D226" t="str">
            <v>Judith Machicado</v>
          </cell>
          <cell r="E226" t="str">
            <v>María Raya</v>
          </cell>
        </row>
        <row r="227">
          <cell r="A227">
            <v>2316</v>
          </cell>
          <cell r="D227" t="str">
            <v>Judith Machicado</v>
          </cell>
          <cell r="E227" t="str">
            <v>María Raya</v>
          </cell>
        </row>
        <row r="228">
          <cell r="A228">
            <v>2317</v>
          </cell>
          <cell r="D228" t="str">
            <v>Judith Machicado</v>
          </cell>
          <cell r="E228" t="str">
            <v>María Raya</v>
          </cell>
        </row>
        <row r="229">
          <cell r="A229">
            <v>2320</v>
          </cell>
          <cell r="D229" t="str">
            <v>Judith Machicado</v>
          </cell>
          <cell r="E229" t="str">
            <v>María Raya</v>
          </cell>
        </row>
        <row r="230">
          <cell r="A230">
            <v>2327</v>
          </cell>
          <cell r="D230" t="str">
            <v>Judith Machicado</v>
          </cell>
          <cell r="E230" t="str">
            <v>María Raya</v>
          </cell>
        </row>
        <row r="231">
          <cell r="A231">
            <v>2328</v>
          </cell>
          <cell r="D231" t="str">
            <v>Judith Machicado</v>
          </cell>
          <cell r="E231" t="str">
            <v>María Raya</v>
          </cell>
        </row>
        <row r="232">
          <cell r="A232">
            <v>2338</v>
          </cell>
          <cell r="D232" t="str">
            <v>Judith Machicado</v>
          </cell>
          <cell r="E232" t="str">
            <v>María Raya</v>
          </cell>
        </row>
        <row r="233">
          <cell r="A233">
            <v>2339</v>
          </cell>
          <cell r="D233" t="str">
            <v>Judith Machicado</v>
          </cell>
          <cell r="E233" t="str">
            <v>María Raya</v>
          </cell>
        </row>
        <row r="234">
          <cell r="A234">
            <v>2341</v>
          </cell>
          <cell r="D234" t="str">
            <v>Judith Machicado</v>
          </cell>
          <cell r="E234" t="str">
            <v>María Raya</v>
          </cell>
        </row>
        <row r="235">
          <cell r="A235">
            <v>2351</v>
          </cell>
          <cell r="D235" t="str">
            <v>Judith Machicado</v>
          </cell>
          <cell r="E235" t="str">
            <v>María Raya</v>
          </cell>
        </row>
        <row r="236">
          <cell r="A236">
            <v>2358</v>
          </cell>
          <cell r="D236" t="str">
            <v>Judith Machicado</v>
          </cell>
          <cell r="E236" t="str">
            <v>María Raya</v>
          </cell>
        </row>
        <row r="237">
          <cell r="A237">
            <v>1101</v>
          </cell>
          <cell r="D237" t="str">
            <v>Emma Ticonipa</v>
          </cell>
          <cell r="E237" t="str">
            <v>Elizabeth Nina</v>
          </cell>
        </row>
        <row r="238">
          <cell r="A238">
            <v>1102</v>
          </cell>
          <cell r="D238" t="str">
            <v>Emma Ticonipa</v>
          </cell>
          <cell r="E238" t="str">
            <v>Elizabeth Nina</v>
          </cell>
        </row>
        <row r="239">
          <cell r="A239">
            <v>1103</v>
          </cell>
          <cell r="D239" t="str">
            <v>Emma Ticonipa</v>
          </cell>
          <cell r="E239" t="str">
            <v>Elizabeth Nina</v>
          </cell>
        </row>
        <row r="240">
          <cell r="A240">
            <v>1104</v>
          </cell>
          <cell r="D240" t="str">
            <v>Emma Ticonipa</v>
          </cell>
          <cell r="E240" t="str">
            <v>Elizabeth Nina</v>
          </cell>
        </row>
        <row r="241">
          <cell r="A241">
            <v>1105</v>
          </cell>
          <cell r="D241" t="str">
            <v>Emma Ticonipa</v>
          </cell>
          <cell r="E241" t="str">
            <v>Elizabeth Nina</v>
          </cell>
        </row>
        <row r="242">
          <cell r="A242">
            <v>1106</v>
          </cell>
          <cell r="D242" t="str">
            <v>Emma Ticonipa</v>
          </cell>
          <cell r="E242" t="str">
            <v>Elizabeth Nina</v>
          </cell>
        </row>
        <row r="243">
          <cell r="A243">
            <v>1107</v>
          </cell>
          <cell r="D243" t="str">
            <v>Emma Ticonipa</v>
          </cell>
          <cell r="E243" t="str">
            <v>Elizabeth Nina</v>
          </cell>
        </row>
        <row r="244">
          <cell r="A244">
            <v>1108</v>
          </cell>
          <cell r="D244" t="str">
            <v>Emma Ticonipa</v>
          </cell>
          <cell r="E244" t="str">
            <v>Elizabeth Nina</v>
          </cell>
        </row>
        <row r="245">
          <cell r="A245">
            <v>1109</v>
          </cell>
          <cell r="D245" t="str">
            <v>Emma Ticonipa</v>
          </cell>
          <cell r="E245" t="str">
            <v>Elizabeth Nina</v>
          </cell>
        </row>
        <row r="246">
          <cell r="A246">
            <v>1110</v>
          </cell>
          <cell r="D246" t="str">
            <v>Emma Ticonipa</v>
          </cell>
          <cell r="E246" t="str">
            <v>Elizabeth Nina</v>
          </cell>
        </row>
        <row r="247">
          <cell r="A247">
            <v>1111</v>
          </cell>
          <cell r="D247" t="str">
            <v>Emma Ticonipa</v>
          </cell>
          <cell r="E247" t="str">
            <v>Elizabeth Nina</v>
          </cell>
        </row>
        <row r="248">
          <cell r="A248">
            <v>1112</v>
          </cell>
          <cell r="D248" t="str">
            <v>Emma Ticonipa</v>
          </cell>
          <cell r="E248" t="str">
            <v>Elizabeth Nina</v>
          </cell>
        </row>
        <row r="249">
          <cell r="A249">
            <v>1113</v>
          </cell>
          <cell r="D249" t="str">
            <v>Emma Ticonipa</v>
          </cell>
          <cell r="E249" t="str">
            <v>Elizabeth Nina</v>
          </cell>
        </row>
        <row r="250">
          <cell r="A250">
            <v>1114</v>
          </cell>
          <cell r="D250" t="str">
            <v>Emma Ticonipa</v>
          </cell>
          <cell r="E250" t="str">
            <v>Elizabeth Nina</v>
          </cell>
        </row>
        <row r="251">
          <cell r="A251">
            <v>1115</v>
          </cell>
          <cell r="D251" t="str">
            <v>Emma Ticonipa</v>
          </cell>
          <cell r="E251" t="str">
            <v>Elizabeth Nina</v>
          </cell>
        </row>
        <row r="252">
          <cell r="A252">
            <v>1116</v>
          </cell>
          <cell r="D252" t="str">
            <v>Emma Ticonipa</v>
          </cell>
          <cell r="E252" t="str">
            <v>Elizabeth Nina</v>
          </cell>
        </row>
        <row r="253">
          <cell r="A253">
            <v>1117</v>
          </cell>
          <cell r="D253" t="str">
            <v>Emma Ticonipa</v>
          </cell>
          <cell r="E253" t="str">
            <v>Elizabeth Nina</v>
          </cell>
        </row>
        <row r="254">
          <cell r="A254">
            <v>1118</v>
          </cell>
          <cell r="D254" t="str">
            <v>Emma Ticonipa</v>
          </cell>
          <cell r="E254" t="str">
            <v>Elizabeth Nina</v>
          </cell>
        </row>
        <row r="255">
          <cell r="A255">
            <v>1119</v>
          </cell>
          <cell r="D255" t="str">
            <v>Emma Ticonipa</v>
          </cell>
          <cell r="E255" t="str">
            <v>Elizabeth Nina</v>
          </cell>
        </row>
        <row r="256">
          <cell r="A256">
            <v>1120</v>
          </cell>
          <cell r="D256" t="str">
            <v>Emma Ticonipa</v>
          </cell>
          <cell r="E256" t="str">
            <v>Elizabeth Nina</v>
          </cell>
        </row>
        <row r="257">
          <cell r="A257">
            <v>1121</v>
          </cell>
          <cell r="D257" t="str">
            <v>Emma Ticonipa</v>
          </cell>
          <cell r="E257" t="str">
            <v>Elizabeth Nina</v>
          </cell>
        </row>
        <row r="258">
          <cell r="A258">
            <v>1122</v>
          </cell>
          <cell r="D258" t="str">
            <v>Emma Ticonipa</v>
          </cell>
          <cell r="E258" t="str">
            <v>Elizabeth Nina</v>
          </cell>
        </row>
        <row r="259">
          <cell r="A259">
            <v>1123</v>
          </cell>
          <cell r="D259" t="str">
            <v>Emma Ticonipa</v>
          </cell>
          <cell r="E259" t="str">
            <v>Elizabeth Nina</v>
          </cell>
        </row>
        <row r="260">
          <cell r="A260">
            <v>1124</v>
          </cell>
          <cell r="D260" t="str">
            <v>Emma Ticonipa</v>
          </cell>
          <cell r="E260" t="str">
            <v>Elizabeth Nina</v>
          </cell>
        </row>
        <row r="261">
          <cell r="A261">
            <v>1125</v>
          </cell>
          <cell r="D261" t="str">
            <v>Emma Ticonipa</v>
          </cell>
          <cell r="E261" t="str">
            <v>Elizabeth Nina</v>
          </cell>
        </row>
        <row r="262">
          <cell r="A262">
            <v>1126</v>
          </cell>
          <cell r="D262" t="str">
            <v>Emma Ticonipa</v>
          </cell>
          <cell r="E262" t="str">
            <v>Elizabeth Nina</v>
          </cell>
        </row>
        <row r="263">
          <cell r="A263">
            <v>1128</v>
          </cell>
          <cell r="D263" t="str">
            <v>Emma Ticonipa</v>
          </cell>
          <cell r="E263" t="str">
            <v>Elizabeth Nina</v>
          </cell>
        </row>
        <row r="264">
          <cell r="A264">
            <v>1129</v>
          </cell>
          <cell r="D264" t="str">
            <v>Emma Ticonipa</v>
          </cell>
          <cell r="E264" t="str">
            <v>Elizabeth Nina</v>
          </cell>
        </row>
        <row r="265">
          <cell r="A265">
            <v>1201</v>
          </cell>
          <cell r="D265" t="str">
            <v>Emma Ticonipa</v>
          </cell>
          <cell r="E265" t="str">
            <v>Elizabeth Nina</v>
          </cell>
        </row>
        <row r="266">
          <cell r="A266">
            <v>1202</v>
          </cell>
          <cell r="D266" t="str">
            <v>Emma Ticonipa</v>
          </cell>
          <cell r="E266" t="str">
            <v>Elizabeth Nina</v>
          </cell>
        </row>
        <row r="267">
          <cell r="A267">
            <v>1203</v>
          </cell>
          <cell r="D267" t="str">
            <v>Emma Ticonipa</v>
          </cell>
          <cell r="E267" t="str">
            <v>Elizabeth Nina</v>
          </cell>
        </row>
        <row r="268">
          <cell r="A268">
            <v>1204</v>
          </cell>
          <cell r="D268" t="str">
            <v>Emma Ticonipa</v>
          </cell>
          <cell r="E268" t="str">
            <v>Elizabeth Nina</v>
          </cell>
        </row>
        <row r="269">
          <cell r="A269">
            <v>1205</v>
          </cell>
          <cell r="D269" t="str">
            <v>Emma Ticonipa</v>
          </cell>
          <cell r="E269" t="str">
            <v>Elizabeth Nina</v>
          </cell>
        </row>
        <row r="270">
          <cell r="A270">
            <v>1206</v>
          </cell>
          <cell r="D270" t="str">
            <v>Emma Ticonipa</v>
          </cell>
          <cell r="E270" t="str">
            <v>Elizabeth Nina</v>
          </cell>
        </row>
        <row r="271">
          <cell r="A271">
            <v>1207</v>
          </cell>
          <cell r="D271" t="str">
            <v>Emma Ticonipa</v>
          </cell>
          <cell r="E271" t="str">
            <v>Elizabeth Nina</v>
          </cell>
        </row>
        <row r="272">
          <cell r="A272">
            <v>1208</v>
          </cell>
          <cell r="D272" t="str">
            <v>Emma Ticonipa</v>
          </cell>
          <cell r="E272" t="str">
            <v>Elizabeth Nina</v>
          </cell>
        </row>
        <row r="273">
          <cell r="A273">
            <v>1209</v>
          </cell>
          <cell r="D273" t="str">
            <v>Emma Ticonipa</v>
          </cell>
          <cell r="E273" t="str">
            <v>Elizabeth Nina</v>
          </cell>
        </row>
        <row r="274">
          <cell r="A274">
            <v>1210</v>
          </cell>
          <cell r="D274" t="str">
            <v>Emma Ticonipa</v>
          </cell>
          <cell r="E274" t="str">
            <v>Elizabeth Nina</v>
          </cell>
        </row>
        <row r="275">
          <cell r="A275">
            <v>1211</v>
          </cell>
          <cell r="D275" t="str">
            <v>Emma Ticonipa</v>
          </cell>
          <cell r="E275" t="str">
            <v>Elizabeth Nina</v>
          </cell>
        </row>
        <row r="276">
          <cell r="A276">
            <v>1212</v>
          </cell>
          <cell r="D276" t="str">
            <v>Emma Ticonipa</v>
          </cell>
          <cell r="E276" t="str">
            <v>Elizabeth Nina</v>
          </cell>
        </row>
        <row r="277">
          <cell r="A277">
            <v>1213</v>
          </cell>
          <cell r="D277" t="str">
            <v>Emma Ticonipa</v>
          </cell>
          <cell r="E277" t="str">
            <v>Elizabeth Nina</v>
          </cell>
        </row>
        <row r="278">
          <cell r="A278">
            <v>1214</v>
          </cell>
          <cell r="D278" t="str">
            <v>Emma Ticonipa</v>
          </cell>
          <cell r="E278" t="str">
            <v>Elizabeth Nina</v>
          </cell>
        </row>
        <row r="279">
          <cell r="A279">
            <v>1215</v>
          </cell>
          <cell r="D279" t="str">
            <v>Emma Ticonipa</v>
          </cell>
          <cell r="E279" t="str">
            <v>Elizabeth Nina</v>
          </cell>
        </row>
        <row r="280">
          <cell r="A280">
            <v>1216</v>
          </cell>
          <cell r="D280" t="str">
            <v>Emma Ticonipa</v>
          </cell>
          <cell r="E280" t="str">
            <v>Elizabeth Nina</v>
          </cell>
        </row>
        <row r="281">
          <cell r="A281">
            <v>1217</v>
          </cell>
          <cell r="D281" t="str">
            <v>Emma Ticonipa</v>
          </cell>
          <cell r="E281" t="str">
            <v>Elizabeth Nina</v>
          </cell>
        </row>
        <row r="282">
          <cell r="A282">
            <v>1218</v>
          </cell>
          <cell r="D282" t="str">
            <v>Emma Ticonipa</v>
          </cell>
          <cell r="E282" t="str">
            <v>Elizabeth Nina</v>
          </cell>
        </row>
        <row r="283">
          <cell r="A283">
            <v>1219</v>
          </cell>
          <cell r="D283" t="str">
            <v>Emma Ticonipa</v>
          </cell>
          <cell r="E283" t="str">
            <v>Elizabeth Nina</v>
          </cell>
        </row>
        <row r="284">
          <cell r="A284">
            <v>1220</v>
          </cell>
          <cell r="D284" t="str">
            <v>Emma Ticonipa</v>
          </cell>
          <cell r="E284" t="str">
            <v>Elizabeth Nina</v>
          </cell>
        </row>
        <row r="285">
          <cell r="A285">
            <v>1221</v>
          </cell>
          <cell r="D285" t="str">
            <v>Emma Ticonipa</v>
          </cell>
          <cell r="E285" t="str">
            <v>Elizabeth Nina</v>
          </cell>
        </row>
        <row r="286">
          <cell r="A286">
            <v>1222</v>
          </cell>
          <cell r="D286" t="str">
            <v>Emma Ticonipa</v>
          </cell>
          <cell r="E286" t="str">
            <v>Elizabeth Nina</v>
          </cell>
        </row>
        <row r="287">
          <cell r="A287">
            <v>1223</v>
          </cell>
          <cell r="D287" t="str">
            <v>Emma Ticonipa</v>
          </cell>
          <cell r="E287" t="str">
            <v>Elizabeth Nina</v>
          </cell>
        </row>
        <row r="288">
          <cell r="A288">
            <v>1224</v>
          </cell>
          <cell r="D288" t="str">
            <v>Emma Ticonipa</v>
          </cell>
          <cell r="E288" t="str">
            <v>Elizabeth Nina</v>
          </cell>
        </row>
        <row r="289">
          <cell r="A289">
            <v>1225</v>
          </cell>
          <cell r="D289" t="str">
            <v>Emma Ticonipa</v>
          </cell>
          <cell r="E289" t="str">
            <v>Elizabeth Nina</v>
          </cell>
        </row>
        <row r="290">
          <cell r="A290">
            <v>1226</v>
          </cell>
          <cell r="D290" t="str">
            <v>Emma Ticonipa</v>
          </cell>
          <cell r="E290" t="str">
            <v>Elizabeth Nina</v>
          </cell>
        </row>
        <row r="291">
          <cell r="A291">
            <v>1227</v>
          </cell>
          <cell r="D291" t="str">
            <v>Emma Ticonipa</v>
          </cell>
          <cell r="E291" t="str">
            <v>Elizabeth Nina</v>
          </cell>
        </row>
        <row r="292">
          <cell r="A292">
            <v>1228</v>
          </cell>
          <cell r="D292" t="str">
            <v>Emma Ticonipa</v>
          </cell>
          <cell r="E292" t="str">
            <v>Elizabeth Nina</v>
          </cell>
        </row>
        <row r="293">
          <cell r="A293">
            <v>1229</v>
          </cell>
          <cell r="D293" t="str">
            <v>Emma Ticonipa</v>
          </cell>
          <cell r="E293" t="str">
            <v>Elizabeth Nina</v>
          </cell>
        </row>
        <row r="294">
          <cell r="A294">
            <v>1230</v>
          </cell>
          <cell r="D294" t="str">
            <v>Emma Ticonipa</v>
          </cell>
          <cell r="E294" t="str">
            <v>Elizabeth Nina</v>
          </cell>
        </row>
        <row r="295">
          <cell r="A295">
            <v>1231</v>
          </cell>
          <cell r="D295" t="str">
            <v>Emma Ticonipa</v>
          </cell>
          <cell r="E295" t="str">
            <v>Elizabeth Nina</v>
          </cell>
        </row>
        <row r="296">
          <cell r="A296">
            <v>1232</v>
          </cell>
          <cell r="D296" t="str">
            <v>Emma Ticonipa</v>
          </cell>
          <cell r="E296" t="str">
            <v>Elizabeth Nina</v>
          </cell>
        </row>
        <row r="297">
          <cell r="A297">
            <v>1233</v>
          </cell>
          <cell r="D297" t="str">
            <v>Emma Ticonipa</v>
          </cell>
          <cell r="E297" t="str">
            <v>Elizabeth Nina</v>
          </cell>
        </row>
        <row r="298">
          <cell r="A298">
            <v>1234</v>
          </cell>
          <cell r="D298" t="str">
            <v>Emma Ticonipa</v>
          </cell>
          <cell r="E298" t="str">
            <v>Elizabeth Nina</v>
          </cell>
        </row>
        <row r="299">
          <cell r="A299">
            <v>1235</v>
          </cell>
          <cell r="D299" t="str">
            <v>Emma Ticonipa</v>
          </cell>
          <cell r="E299" t="str">
            <v>Elizabeth Nina</v>
          </cell>
        </row>
        <row r="300">
          <cell r="A300">
            <v>1236</v>
          </cell>
          <cell r="D300" t="str">
            <v>Emma Ticonipa</v>
          </cell>
          <cell r="E300" t="str">
            <v>Elizabeth Nina</v>
          </cell>
        </row>
        <row r="301">
          <cell r="A301">
            <v>1237</v>
          </cell>
          <cell r="D301" t="str">
            <v>Emma Ticonipa</v>
          </cell>
          <cell r="E301" t="str">
            <v>Elizabeth Nina</v>
          </cell>
        </row>
        <row r="302">
          <cell r="A302">
            <v>1238</v>
          </cell>
          <cell r="D302" t="str">
            <v>Emma Ticonipa</v>
          </cell>
          <cell r="E302" t="str">
            <v>Elizabeth Nina</v>
          </cell>
        </row>
        <row r="303">
          <cell r="A303">
            <v>1239</v>
          </cell>
          <cell r="D303" t="str">
            <v>Emma Ticonipa</v>
          </cell>
          <cell r="E303" t="str">
            <v>Elizabeth Nina</v>
          </cell>
        </row>
        <row r="304">
          <cell r="A304">
            <v>1240</v>
          </cell>
          <cell r="D304" t="str">
            <v>Emma Ticonipa</v>
          </cell>
          <cell r="E304" t="str">
            <v>Elizabeth Nina</v>
          </cell>
        </row>
        <row r="305">
          <cell r="A305">
            <v>1241</v>
          </cell>
          <cell r="D305" t="str">
            <v>Emma Ticonipa</v>
          </cell>
          <cell r="E305" t="str">
            <v>Elizabeth Nina</v>
          </cell>
        </row>
        <row r="306">
          <cell r="A306">
            <v>1242</v>
          </cell>
          <cell r="D306" t="str">
            <v>Emma Ticonipa</v>
          </cell>
          <cell r="E306" t="str">
            <v>Elizabeth Nina</v>
          </cell>
        </row>
        <row r="307">
          <cell r="A307">
            <v>1243</v>
          </cell>
          <cell r="D307" t="str">
            <v>Emma Ticonipa</v>
          </cell>
          <cell r="E307" t="str">
            <v>Elizabeth Nina</v>
          </cell>
        </row>
        <row r="308">
          <cell r="A308">
            <v>1244</v>
          </cell>
          <cell r="D308" t="str">
            <v>Emma Ticonipa</v>
          </cell>
          <cell r="E308" t="str">
            <v>Elizabeth Nina</v>
          </cell>
        </row>
        <row r="309">
          <cell r="A309">
            <v>1245</v>
          </cell>
          <cell r="D309" t="str">
            <v>Emma Ticonipa</v>
          </cell>
          <cell r="E309" t="str">
            <v>Elizabeth Nina</v>
          </cell>
        </row>
        <row r="310">
          <cell r="A310">
            <v>1246</v>
          </cell>
          <cell r="D310" t="str">
            <v>Emma Ticonipa</v>
          </cell>
          <cell r="E310" t="str">
            <v>Elizabeth Nina</v>
          </cell>
        </row>
        <row r="311">
          <cell r="A311">
            <v>1247</v>
          </cell>
          <cell r="D311" t="str">
            <v>Emma Ticonipa</v>
          </cell>
          <cell r="E311" t="str">
            <v>Elizabeth Nina</v>
          </cell>
        </row>
        <row r="312">
          <cell r="A312">
            <v>1248</v>
          </cell>
          <cell r="D312" t="str">
            <v>Emma Ticonipa</v>
          </cell>
          <cell r="E312" t="str">
            <v>Elizabeth Nina</v>
          </cell>
        </row>
        <row r="313">
          <cell r="A313">
            <v>1249</v>
          </cell>
          <cell r="D313" t="str">
            <v>Emma Ticonipa</v>
          </cell>
          <cell r="E313" t="str">
            <v>Elizabeth Nina</v>
          </cell>
        </row>
        <row r="314">
          <cell r="A314">
            <v>1250</v>
          </cell>
          <cell r="D314" t="str">
            <v>Emma Ticonipa</v>
          </cell>
          <cell r="E314" t="str">
            <v>Elizabeth Nina</v>
          </cell>
        </row>
        <row r="315">
          <cell r="A315">
            <v>1251</v>
          </cell>
          <cell r="D315" t="str">
            <v>Emma Ticonipa</v>
          </cell>
          <cell r="E315" t="str">
            <v>Elizabeth Nina</v>
          </cell>
        </row>
        <row r="316">
          <cell r="A316">
            <v>1252</v>
          </cell>
          <cell r="D316" t="str">
            <v>Emma Ticonipa</v>
          </cell>
          <cell r="E316" t="str">
            <v>Elizabeth Nina</v>
          </cell>
        </row>
        <row r="317">
          <cell r="A317">
            <v>1253</v>
          </cell>
          <cell r="D317" t="str">
            <v>Emma Ticonipa</v>
          </cell>
          <cell r="E317" t="str">
            <v>Elizabeth Nina</v>
          </cell>
        </row>
        <row r="318">
          <cell r="A318">
            <v>1254</v>
          </cell>
          <cell r="D318" t="str">
            <v>Emma Ticonipa</v>
          </cell>
          <cell r="E318" t="str">
            <v>Elizabeth Nina</v>
          </cell>
        </row>
        <row r="319">
          <cell r="A319">
            <v>1255</v>
          </cell>
          <cell r="D319" t="str">
            <v>Emma Ticonipa</v>
          </cell>
          <cell r="E319" t="str">
            <v>Elizabeth Nina</v>
          </cell>
        </row>
        <row r="320">
          <cell r="A320">
            <v>1256</v>
          </cell>
          <cell r="D320" t="str">
            <v>Emma Ticonipa</v>
          </cell>
          <cell r="E320" t="str">
            <v>Elizabeth Nina</v>
          </cell>
        </row>
        <row r="321">
          <cell r="A321">
            <v>1257</v>
          </cell>
          <cell r="D321" t="str">
            <v>Emma Ticonipa</v>
          </cell>
          <cell r="E321" t="str">
            <v>Elizabeth Nina</v>
          </cell>
        </row>
        <row r="322">
          <cell r="A322">
            <v>1258</v>
          </cell>
          <cell r="D322" t="str">
            <v>Emma Ticonipa</v>
          </cell>
          <cell r="E322" t="str">
            <v>Elizabeth Nina</v>
          </cell>
        </row>
        <row r="323">
          <cell r="A323">
            <v>1259</v>
          </cell>
          <cell r="D323" t="str">
            <v>Emma Ticonipa</v>
          </cell>
          <cell r="E323" t="str">
            <v>Elizabeth Nina</v>
          </cell>
        </row>
        <row r="324">
          <cell r="A324">
            <v>1260</v>
          </cell>
          <cell r="D324" t="str">
            <v>Emma Ticonipa</v>
          </cell>
          <cell r="E324" t="str">
            <v>Elizabeth Nina</v>
          </cell>
        </row>
        <row r="325">
          <cell r="A325">
            <v>1261</v>
          </cell>
          <cell r="D325" t="str">
            <v>Emma Ticonipa</v>
          </cell>
          <cell r="E325" t="str">
            <v>Elizabeth Nina</v>
          </cell>
        </row>
        <row r="326">
          <cell r="A326">
            <v>1262</v>
          </cell>
          <cell r="D326" t="str">
            <v>Emma Ticonipa</v>
          </cell>
          <cell r="E326" t="str">
            <v>Elizabeth Nina</v>
          </cell>
        </row>
        <row r="327">
          <cell r="A327">
            <v>1263</v>
          </cell>
          <cell r="D327" t="str">
            <v>Emma Ticonipa</v>
          </cell>
          <cell r="E327" t="str">
            <v>Elizabeth Nina</v>
          </cell>
        </row>
        <row r="328">
          <cell r="A328">
            <v>1264</v>
          </cell>
          <cell r="D328" t="str">
            <v>Emma Ticonipa</v>
          </cell>
          <cell r="E328" t="str">
            <v>Elizabeth Nina</v>
          </cell>
        </row>
        <row r="329">
          <cell r="A329">
            <v>1265</v>
          </cell>
          <cell r="D329" t="str">
            <v>Emma Ticonipa</v>
          </cell>
          <cell r="E329" t="str">
            <v>Elizabeth Nina</v>
          </cell>
        </row>
        <row r="330">
          <cell r="A330">
            <v>1266</v>
          </cell>
          <cell r="D330" t="str">
            <v>Emma Ticonipa</v>
          </cell>
          <cell r="E330" t="str">
            <v>Elizabeth Nina</v>
          </cell>
        </row>
        <row r="331">
          <cell r="A331">
            <v>1267</v>
          </cell>
          <cell r="D331" t="str">
            <v>Emma Ticonipa</v>
          </cell>
          <cell r="E331" t="str">
            <v>Elizabeth Nina</v>
          </cell>
        </row>
        <row r="332">
          <cell r="A332">
            <v>1268</v>
          </cell>
          <cell r="D332" t="str">
            <v>Emma Ticonipa</v>
          </cell>
          <cell r="E332" t="str">
            <v>Elizabeth Nina</v>
          </cell>
        </row>
        <row r="333">
          <cell r="A333">
            <v>1269</v>
          </cell>
          <cell r="D333" t="str">
            <v>Emma Ticonipa</v>
          </cell>
          <cell r="E333" t="str">
            <v>Elizabeth Nina</v>
          </cell>
        </row>
        <row r="334">
          <cell r="A334">
            <v>1270</v>
          </cell>
          <cell r="D334" t="str">
            <v>Emma Ticonipa</v>
          </cell>
          <cell r="E334" t="str">
            <v>Elizabeth Nina</v>
          </cell>
        </row>
        <row r="335">
          <cell r="A335">
            <v>1271</v>
          </cell>
          <cell r="D335" t="str">
            <v>Emma Ticonipa</v>
          </cell>
          <cell r="E335" t="str">
            <v>Elizabeth Nina</v>
          </cell>
        </row>
        <row r="336">
          <cell r="A336">
            <v>1272</v>
          </cell>
          <cell r="D336" t="str">
            <v>Emma Ticonipa</v>
          </cell>
          <cell r="E336" t="str">
            <v>Elizabeth Nina</v>
          </cell>
        </row>
        <row r="337">
          <cell r="A337">
            <v>1273</v>
          </cell>
          <cell r="D337" t="str">
            <v>Emma Ticonipa</v>
          </cell>
          <cell r="E337" t="str">
            <v>Elizabeth Nina</v>
          </cell>
        </row>
        <row r="338">
          <cell r="A338">
            <v>1274</v>
          </cell>
          <cell r="D338" t="str">
            <v>Emma Ticonipa</v>
          </cell>
          <cell r="E338" t="str">
            <v>Elizabeth Nina</v>
          </cell>
        </row>
        <row r="339">
          <cell r="A339">
            <v>1275</v>
          </cell>
          <cell r="D339" t="str">
            <v>Emma Ticonipa</v>
          </cell>
          <cell r="E339" t="str">
            <v>Elizabeth Nina</v>
          </cell>
        </row>
        <row r="340">
          <cell r="A340">
            <v>1276</v>
          </cell>
          <cell r="D340" t="str">
            <v>Emma Ticonipa</v>
          </cell>
          <cell r="E340" t="str">
            <v>Elizabeth Nina</v>
          </cell>
        </row>
        <row r="341">
          <cell r="A341">
            <v>1277</v>
          </cell>
          <cell r="D341" t="str">
            <v>Emma Ticonipa</v>
          </cell>
          <cell r="E341" t="str">
            <v>Elizabeth Nina</v>
          </cell>
        </row>
        <row r="342">
          <cell r="A342">
            <v>1278</v>
          </cell>
          <cell r="D342" t="str">
            <v>Emma Ticonipa</v>
          </cell>
          <cell r="E342" t="str">
            <v>Elizabeth Nina</v>
          </cell>
        </row>
        <row r="343">
          <cell r="A343">
            <v>1279</v>
          </cell>
          <cell r="D343" t="str">
            <v>Emma Ticonipa</v>
          </cell>
          <cell r="E343" t="str">
            <v>Elizabeth Nina</v>
          </cell>
        </row>
        <row r="344">
          <cell r="A344">
            <v>1280</v>
          </cell>
          <cell r="D344" t="str">
            <v>Emma Ticonipa</v>
          </cell>
          <cell r="E344" t="str">
            <v>Elizabeth Nina</v>
          </cell>
        </row>
        <row r="345">
          <cell r="A345">
            <v>1281</v>
          </cell>
          <cell r="D345" t="str">
            <v>Emma Ticonipa</v>
          </cell>
          <cell r="E345" t="str">
            <v>Elizabeth Nina</v>
          </cell>
        </row>
        <row r="346">
          <cell r="A346">
            <v>1282</v>
          </cell>
          <cell r="D346" t="str">
            <v>Emma Ticonipa</v>
          </cell>
          <cell r="E346" t="str">
            <v>Elizabeth Nina</v>
          </cell>
        </row>
        <row r="347">
          <cell r="A347">
            <v>1283</v>
          </cell>
          <cell r="D347" t="str">
            <v>Emma Ticonipa</v>
          </cell>
          <cell r="E347" t="str">
            <v>Elizabeth Nina</v>
          </cell>
        </row>
        <row r="348">
          <cell r="A348">
            <v>1284</v>
          </cell>
          <cell r="D348" t="str">
            <v>Emma Ticonipa</v>
          </cell>
          <cell r="E348" t="str">
            <v>Elizabeth Nina</v>
          </cell>
        </row>
        <row r="349">
          <cell r="A349">
            <v>1285</v>
          </cell>
          <cell r="D349" t="str">
            <v>Emma Ticonipa</v>
          </cell>
          <cell r="E349" t="str">
            <v>Elizabeth Nina</v>
          </cell>
        </row>
        <row r="350">
          <cell r="A350">
            <v>1286</v>
          </cell>
          <cell r="D350" t="str">
            <v>Emma Ticonipa</v>
          </cell>
          <cell r="E350" t="str">
            <v>Elizabeth Nina</v>
          </cell>
        </row>
        <row r="351">
          <cell r="A351">
            <v>1287</v>
          </cell>
          <cell r="D351" t="str">
            <v>Emma Ticonipa</v>
          </cell>
          <cell r="E351" t="str">
            <v>Elizabeth Nina</v>
          </cell>
        </row>
        <row r="352">
          <cell r="A352">
            <v>1301</v>
          </cell>
          <cell r="D352" t="str">
            <v>Emma Ticonipa</v>
          </cell>
          <cell r="E352" t="str">
            <v>Elizabeth Nina</v>
          </cell>
        </row>
        <row r="353">
          <cell r="A353">
            <v>1302</v>
          </cell>
          <cell r="D353" t="str">
            <v>Emma Ticonipa</v>
          </cell>
          <cell r="E353" t="str">
            <v>Elizabeth Nina</v>
          </cell>
        </row>
        <row r="354">
          <cell r="A354">
            <v>1303</v>
          </cell>
          <cell r="D354" t="str">
            <v>Emma Ticonipa</v>
          </cell>
          <cell r="E354" t="str">
            <v>Elizabeth Nina</v>
          </cell>
        </row>
        <row r="355">
          <cell r="A355">
            <v>1304</v>
          </cell>
          <cell r="D355" t="str">
            <v>Emma Ticonipa</v>
          </cell>
          <cell r="E355" t="str">
            <v>Elizabeth Nina</v>
          </cell>
        </row>
        <row r="356">
          <cell r="A356">
            <v>1305</v>
          </cell>
          <cell r="D356" t="str">
            <v>Emma Ticonipa</v>
          </cell>
          <cell r="E356" t="str">
            <v>Elizabeth Nina</v>
          </cell>
        </row>
        <row r="357">
          <cell r="A357">
            <v>1306</v>
          </cell>
          <cell r="D357" t="str">
            <v>Emma Ticonipa</v>
          </cell>
          <cell r="E357" t="str">
            <v>Elizabeth Nina</v>
          </cell>
        </row>
        <row r="358">
          <cell r="A358">
            <v>1307</v>
          </cell>
          <cell r="D358" t="str">
            <v>Emma Ticonipa</v>
          </cell>
          <cell r="E358" t="str">
            <v>Elizabeth Nina</v>
          </cell>
        </row>
        <row r="359">
          <cell r="A359">
            <v>1308</v>
          </cell>
          <cell r="D359" t="str">
            <v>Emma Ticonipa</v>
          </cell>
          <cell r="E359" t="str">
            <v>Elizabeth Nina</v>
          </cell>
        </row>
        <row r="360">
          <cell r="A360">
            <v>1309</v>
          </cell>
          <cell r="D360" t="str">
            <v>Emma Ticonipa</v>
          </cell>
          <cell r="E360" t="str">
            <v>Elizabeth Nina</v>
          </cell>
        </row>
        <row r="361">
          <cell r="A361">
            <v>1310</v>
          </cell>
          <cell r="D361" t="str">
            <v>Emma Ticonipa</v>
          </cell>
          <cell r="E361" t="str">
            <v>Elizabeth Nina</v>
          </cell>
        </row>
        <row r="362">
          <cell r="A362">
            <v>1311</v>
          </cell>
          <cell r="D362" t="str">
            <v>Emma Ticonipa</v>
          </cell>
          <cell r="E362" t="str">
            <v>Elizabeth Nina</v>
          </cell>
        </row>
        <row r="363">
          <cell r="A363">
            <v>1312</v>
          </cell>
          <cell r="D363" t="str">
            <v>Emma Ticonipa</v>
          </cell>
          <cell r="E363" t="str">
            <v>Elizabeth Nina</v>
          </cell>
        </row>
        <row r="364">
          <cell r="A364">
            <v>1313</v>
          </cell>
          <cell r="D364" t="str">
            <v>Emma Ticonipa</v>
          </cell>
          <cell r="E364" t="str">
            <v>Elizabeth Nina</v>
          </cell>
        </row>
        <row r="365">
          <cell r="A365">
            <v>1314</v>
          </cell>
          <cell r="D365" t="str">
            <v>Emma Ticonipa</v>
          </cell>
          <cell r="E365" t="str">
            <v>Elizabeth Nina</v>
          </cell>
        </row>
        <row r="366">
          <cell r="A366">
            <v>1315</v>
          </cell>
          <cell r="D366" t="str">
            <v>Emma Ticonipa</v>
          </cell>
          <cell r="E366" t="str">
            <v>Elizabeth Nina</v>
          </cell>
        </row>
        <row r="367">
          <cell r="A367">
            <v>1316</v>
          </cell>
          <cell r="D367" t="str">
            <v>Emma Ticonipa</v>
          </cell>
          <cell r="E367" t="str">
            <v>Elizabeth Nina</v>
          </cell>
        </row>
        <row r="368">
          <cell r="A368">
            <v>1317</v>
          </cell>
          <cell r="D368" t="str">
            <v>Emma Ticonipa</v>
          </cell>
          <cell r="E368" t="str">
            <v>Elizabeth Nina</v>
          </cell>
        </row>
        <row r="369">
          <cell r="A369">
            <v>1318</v>
          </cell>
          <cell r="D369" t="str">
            <v>Emma Ticonipa</v>
          </cell>
          <cell r="E369" t="str">
            <v>Elizabeth Nina</v>
          </cell>
        </row>
        <row r="370">
          <cell r="A370">
            <v>1319</v>
          </cell>
          <cell r="D370" t="str">
            <v>Emma Ticonipa</v>
          </cell>
          <cell r="E370" t="str">
            <v>Elizabeth Nina</v>
          </cell>
        </row>
        <row r="371">
          <cell r="A371">
            <v>1320</v>
          </cell>
          <cell r="D371" t="str">
            <v>Emma Ticonipa</v>
          </cell>
          <cell r="E371" t="str">
            <v>Elizabeth Nina</v>
          </cell>
        </row>
        <row r="372">
          <cell r="A372">
            <v>1321</v>
          </cell>
          <cell r="D372" t="str">
            <v>Emma Ticonipa</v>
          </cell>
          <cell r="E372" t="str">
            <v>Elizabeth Nina</v>
          </cell>
        </row>
        <row r="373">
          <cell r="A373">
            <v>1322</v>
          </cell>
          <cell r="D373" t="str">
            <v>Emma Ticonipa</v>
          </cell>
          <cell r="E373" t="str">
            <v>Elizabeth Nina</v>
          </cell>
        </row>
        <row r="374">
          <cell r="A374">
            <v>1323</v>
          </cell>
          <cell r="D374" t="str">
            <v>Emma Ticonipa</v>
          </cell>
          <cell r="E374" t="str">
            <v>Elizabeth Nina</v>
          </cell>
        </row>
        <row r="375">
          <cell r="A375">
            <v>1324</v>
          </cell>
          <cell r="D375" t="str">
            <v>Emma Ticonipa</v>
          </cell>
          <cell r="E375" t="str">
            <v>Elizabeth Nina</v>
          </cell>
        </row>
        <row r="376">
          <cell r="A376">
            <v>1325</v>
          </cell>
          <cell r="D376" t="str">
            <v>Emma Ticonipa</v>
          </cell>
          <cell r="E376" t="str">
            <v>Elizabeth Nina</v>
          </cell>
        </row>
        <row r="377">
          <cell r="A377">
            <v>1326</v>
          </cell>
          <cell r="D377" t="str">
            <v>Emma Ticonipa</v>
          </cell>
          <cell r="E377" t="str">
            <v>Elizabeth Nina</v>
          </cell>
        </row>
        <row r="378">
          <cell r="A378">
            <v>1327</v>
          </cell>
          <cell r="D378" t="str">
            <v>Emma Ticonipa</v>
          </cell>
          <cell r="E378" t="str">
            <v>Elizabeth Nina</v>
          </cell>
        </row>
        <row r="379">
          <cell r="A379">
            <v>1328</v>
          </cell>
          <cell r="D379" t="str">
            <v>Emma Ticonipa</v>
          </cell>
          <cell r="E379" t="str">
            <v>Elizabeth Nina</v>
          </cell>
        </row>
        <row r="380">
          <cell r="A380">
            <v>1329</v>
          </cell>
          <cell r="D380" t="str">
            <v>Emma Ticonipa</v>
          </cell>
          <cell r="E380" t="str">
            <v>Elizabeth Nina</v>
          </cell>
        </row>
        <row r="381">
          <cell r="A381">
            <v>1330</v>
          </cell>
          <cell r="D381" t="str">
            <v>Emma Ticonipa</v>
          </cell>
          <cell r="E381" t="str">
            <v>Elizabeth Nina</v>
          </cell>
        </row>
        <row r="382">
          <cell r="A382">
            <v>1331</v>
          </cell>
          <cell r="D382" t="str">
            <v>Emma Ticonipa</v>
          </cell>
          <cell r="E382" t="str">
            <v>Elizabeth Nina</v>
          </cell>
        </row>
        <row r="383">
          <cell r="A383">
            <v>1332</v>
          </cell>
          <cell r="D383" t="str">
            <v>Emma Ticonipa</v>
          </cell>
          <cell r="E383" t="str">
            <v>Elizabeth Nina</v>
          </cell>
        </row>
        <row r="384">
          <cell r="A384">
            <v>1333</v>
          </cell>
          <cell r="D384" t="str">
            <v>Emma Ticonipa</v>
          </cell>
          <cell r="E384" t="str">
            <v>Elizabeth Nina</v>
          </cell>
        </row>
        <row r="385">
          <cell r="A385">
            <v>1334</v>
          </cell>
          <cell r="D385" t="str">
            <v>Emma Ticonipa</v>
          </cell>
          <cell r="E385" t="str">
            <v>Elizabeth Nina</v>
          </cell>
        </row>
        <row r="386">
          <cell r="A386">
            <v>1335</v>
          </cell>
          <cell r="D386" t="str">
            <v>Emma Ticonipa</v>
          </cell>
          <cell r="E386" t="str">
            <v>Elizabeth Nina</v>
          </cell>
        </row>
        <row r="387">
          <cell r="A387">
            <v>1336</v>
          </cell>
          <cell r="D387" t="str">
            <v>Emma Ticonipa</v>
          </cell>
          <cell r="E387" t="str">
            <v>Elizabeth Nina</v>
          </cell>
        </row>
        <row r="388">
          <cell r="A388">
            <v>1337</v>
          </cell>
          <cell r="D388" t="str">
            <v>Emma Ticonipa</v>
          </cell>
          <cell r="E388" t="str">
            <v>Elizabeth Nina</v>
          </cell>
        </row>
        <row r="389">
          <cell r="A389">
            <v>1338</v>
          </cell>
          <cell r="D389" t="str">
            <v>Emma Ticonipa</v>
          </cell>
          <cell r="E389" t="str">
            <v>Elizabeth Nina</v>
          </cell>
        </row>
        <row r="390">
          <cell r="A390">
            <v>1339</v>
          </cell>
          <cell r="D390" t="str">
            <v>Emma Ticonipa</v>
          </cell>
          <cell r="E390" t="str">
            <v>Elizabeth Nina</v>
          </cell>
        </row>
        <row r="391">
          <cell r="A391">
            <v>1340</v>
          </cell>
          <cell r="D391" t="str">
            <v>Emma Ticonipa</v>
          </cell>
          <cell r="E391" t="str">
            <v>Elizabeth Nina</v>
          </cell>
        </row>
        <row r="392">
          <cell r="A392">
            <v>1341</v>
          </cell>
          <cell r="D392" t="str">
            <v>Emma Ticonipa</v>
          </cell>
          <cell r="E392" t="str">
            <v>Elizabeth Nina</v>
          </cell>
        </row>
        <row r="393">
          <cell r="A393">
            <v>1342</v>
          </cell>
          <cell r="D393" t="str">
            <v>Emma Ticonipa</v>
          </cell>
          <cell r="E393" t="str">
            <v>Elizabeth Nina</v>
          </cell>
        </row>
        <row r="394">
          <cell r="A394">
            <v>1343</v>
          </cell>
          <cell r="D394" t="str">
            <v>Emma Ticonipa</v>
          </cell>
          <cell r="E394" t="str">
            <v>Elizabeth Nina</v>
          </cell>
        </row>
        <row r="395">
          <cell r="A395">
            <v>1344</v>
          </cell>
          <cell r="D395" t="str">
            <v>Emma Ticonipa</v>
          </cell>
          <cell r="E395" t="str">
            <v>Elizabeth Nina</v>
          </cell>
        </row>
        <row r="396">
          <cell r="A396">
            <v>1345</v>
          </cell>
          <cell r="D396" t="str">
            <v>Emma Ticonipa</v>
          </cell>
          <cell r="E396" t="str">
            <v>Elizabeth Nina</v>
          </cell>
        </row>
        <row r="397">
          <cell r="A397">
            <v>1346</v>
          </cell>
          <cell r="D397" t="str">
            <v>Emma Ticonipa</v>
          </cell>
          <cell r="E397" t="str">
            <v>Elizabeth Nina</v>
          </cell>
        </row>
        <row r="398">
          <cell r="A398">
            <v>1347</v>
          </cell>
          <cell r="D398" t="str">
            <v>Emma Ticonipa</v>
          </cell>
          <cell r="E398" t="str">
            <v>Elizabeth Nina</v>
          </cell>
        </row>
        <row r="399">
          <cell r="A399">
            <v>1401</v>
          </cell>
          <cell r="D399" t="str">
            <v>Emma Ticonipa</v>
          </cell>
          <cell r="E399" t="str">
            <v>Elizabeth Nina</v>
          </cell>
        </row>
        <row r="400">
          <cell r="A400">
            <v>1402</v>
          </cell>
          <cell r="D400" t="str">
            <v>Emma Ticonipa</v>
          </cell>
          <cell r="E400" t="str">
            <v>Elizabeth Nina</v>
          </cell>
        </row>
        <row r="401">
          <cell r="A401">
            <v>1403</v>
          </cell>
          <cell r="D401" t="str">
            <v>Emma Ticonipa</v>
          </cell>
          <cell r="E401" t="str">
            <v>Elizabeth Nina</v>
          </cell>
        </row>
        <row r="402">
          <cell r="A402">
            <v>1404</v>
          </cell>
          <cell r="D402" t="str">
            <v>Emma Ticonipa</v>
          </cell>
          <cell r="E402" t="str">
            <v>Elizabeth Nina</v>
          </cell>
        </row>
        <row r="403">
          <cell r="A403">
            <v>1405</v>
          </cell>
          <cell r="D403" t="str">
            <v>Emma Ticonipa</v>
          </cell>
          <cell r="E403" t="str">
            <v>Elizabeth Nina</v>
          </cell>
        </row>
        <row r="404">
          <cell r="A404">
            <v>1406</v>
          </cell>
          <cell r="D404" t="str">
            <v>Emma Ticonipa</v>
          </cell>
          <cell r="E404" t="str">
            <v>Elizabeth Nina</v>
          </cell>
        </row>
        <row r="405">
          <cell r="A405">
            <v>1407</v>
          </cell>
          <cell r="D405" t="str">
            <v>Emma Ticonipa</v>
          </cell>
          <cell r="E405" t="str">
            <v>Elizabeth Nina</v>
          </cell>
        </row>
        <row r="406">
          <cell r="A406">
            <v>1408</v>
          </cell>
          <cell r="D406" t="str">
            <v>Emma Ticonipa</v>
          </cell>
          <cell r="E406" t="str">
            <v>Elizabeth Nina</v>
          </cell>
        </row>
        <row r="407">
          <cell r="A407">
            <v>1409</v>
          </cell>
          <cell r="D407" t="str">
            <v>Emma Ticonipa</v>
          </cell>
          <cell r="E407" t="str">
            <v>Elizabeth Nina</v>
          </cell>
        </row>
        <row r="408">
          <cell r="A408">
            <v>1410</v>
          </cell>
          <cell r="D408" t="str">
            <v>Emma Ticonipa</v>
          </cell>
          <cell r="E408" t="str">
            <v>Elizabeth Nina</v>
          </cell>
        </row>
        <row r="409">
          <cell r="A409">
            <v>1411</v>
          </cell>
          <cell r="D409" t="str">
            <v>Emma Ticonipa</v>
          </cell>
          <cell r="E409" t="str">
            <v>Elizabeth Nina</v>
          </cell>
        </row>
        <row r="410">
          <cell r="A410">
            <v>1412</v>
          </cell>
          <cell r="D410" t="str">
            <v>Emma Ticonipa</v>
          </cell>
          <cell r="E410" t="str">
            <v>Elizabeth Nina</v>
          </cell>
        </row>
        <row r="411">
          <cell r="A411">
            <v>1413</v>
          </cell>
          <cell r="D411" t="str">
            <v>Emma Ticonipa</v>
          </cell>
          <cell r="E411" t="str">
            <v>Elizabeth Nina</v>
          </cell>
        </row>
        <row r="412">
          <cell r="A412">
            <v>1414</v>
          </cell>
          <cell r="D412" t="str">
            <v>Emma Ticonipa</v>
          </cell>
          <cell r="E412" t="str">
            <v>Elizabeth Nina</v>
          </cell>
        </row>
        <row r="413">
          <cell r="A413">
            <v>1415</v>
          </cell>
          <cell r="D413" t="str">
            <v>Emma Ticonipa</v>
          </cell>
          <cell r="E413" t="str">
            <v>Elizabeth Nina</v>
          </cell>
        </row>
        <row r="414">
          <cell r="A414">
            <v>1416</v>
          </cell>
          <cell r="D414" t="str">
            <v>Emma Ticonipa</v>
          </cell>
          <cell r="E414" t="str">
            <v>Elizabeth Nina</v>
          </cell>
        </row>
        <row r="415">
          <cell r="A415">
            <v>1417</v>
          </cell>
          <cell r="D415" t="str">
            <v>Emma Ticonipa</v>
          </cell>
          <cell r="E415" t="str">
            <v>Elizabeth Nina</v>
          </cell>
        </row>
        <row r="416">
          <cell r="A416">
            <v>1418</v>
          </cell>
          <cell r="D416" t="str">
            <v>Emma Ticonipa</v>
          </cell>
          <cell r="E416" t="str">
            <v>Elizabeth Nina</v>
          </cell>
        </row>
        <row r="417">
          <cell r="A417">
            <v>1419</v>
          </cell>
          <cell r="D417" t="str">
            <v>Emma Ticonipa</v>
          </cell>
          <cell r="E417" t="str">
            <v>Elizabeth Nina</v>
          </cell>
        </row>
        <row r="418">
          <cell r="A418">
            <v>1420</v>
          </cell>
          <cell r="D418" t="str">
            <v>Emma Ticonipa</v>
          </cell>
          <cell r="E418" t="str">
            <v>Elizabeth Nina</v>
          </cell>
        </row>
        <row r="419">
          <cell r="A419">
            <v>1421</v>
          </cell>
          <cell r="D419" t="str">
            <v>Emma Ticonipa</v>
          </cell>
          <cell r="E419" t="str">
            <v>Elizabeth Nina</v>
          </cell>
        </row>
        <row r="420">
          <cell r="A420">
            <v>1422</v>
          </cell>
          <cell r="D420" t="str">
            <v>Emma Ticonipa</v>
          </cell>
          <cell r="E420" t="str">
            <v>Elizabeth Nina</v>
          </cell>
        </row>
        <row r="421">
          <cell r="A421">
            <v>1423</v>
          </cell>
          <cell r="D421" t="str">
            <v>Emma Ticonipa</v>
          </cell>
          <cell r="E421" t="str">
            <v>Elizabeth Nina</v>
          </cell>
        </row>
        <row r="422">
          <cell r="A422">
            <v>1424</v>
          </cell>
          <cell r="D422" t="str">
            <v>Emma Ticonipa</v>
          </cell>
          <cell r="E422" t="str">
            <v>Elizabeth Nina</v>
          </cell>
        </row>
        <row r="423">
          <cell r="A423">
            <v>1425</v>
          </cell>
          <cell r="D423" t="str">
            <v>Emma Ticonipa</v>
          </cell>
          <cell r="E423" t="str">
            <v>Elizabeth Nina</v>
          </cell>
        </row>
        <row r="424">
          <cell r="A424">
            <v>1427</v>
          </cell>
          <cell r="D424" t="str">
            <v>Emma Ticonipa</v>
          </cell>
          <cell r="E424" t="str">
            <v>Elizabeth Nina</v>
          </cell>
        </row>
        <row r="425">
          <cell r="A425">
            <v>1428</v>
          </cell>
          <cell r="D425" t="str">
            <v>Emma Ticonipa</v>
          </cell>
          <cell r="E425" t="str">
            <v>Elizabeth Nina</v>
          </cell>
        </row>
        <row r="426">
          <cell r="A426">
            <v>1429</v>
          </cell>
          <cell r="D426" t="str">
            <v>Emma Ticonipa</v>
          </cell>
          <cell r="E426" t="str">
            <v>Elizabeth Nina</v>
          </cell>
        </row>
        <row r="427">
          <cell r="A427">
            <v>1430</v>
          </cell>
          <cell r="D427" t="str">
            <v>Emma Ticonipa</v>
          </cell>
          <cell r="E427" t="str">
            <v>Elizabeth Nina</v>
          </cell>
        </row>
        <row r="428">
          <cell r="A428">
            <v>1431</v>
          </cell>
          <cell r="D428" t="str">
            <v>Emma Ticonipa</v>
          </cell>
          <cell r="E428" t="str">
            <v>Elizabeth Nina</v>
          </cell>
        </row>
        <row r="429">
          <cell r="A429">
            <v>1432</v>
          </cell>
          <cell r="D429" t="str">
            <v>Emma Ticonipa</v>
          </cell>
          <cell r="E429" t="str">
            <v>Elizabeth Nina</v>
          </cell>
        </row>
        <row r="430">
          <cell r="A430">
            <v>1434</v>
          </cell>
          <cell r="D430" t="str">
            <v>Emma Ticonipa</v>
          </cell>
          <cell r="E430" t="str">
            <v>Elizabeth Nina</v>
          </cell>
        </row>
        <row r="431">
          <cell r="A431">
            <v>1435</v>
          </cell>
          <cell r="D431" t="str">
            <v>Emma Ticonipa</v>
          </cell>
          <cell r="E431" t="str">
            <v>Elizabeth Nina</v>
          </cell>
        </row>
        <row r="432">
          <cell r="A432">
            <v>1501</v>
          </cell>
          <cell r="D432" t="str">
            <v>Emma Ticonipa</v>
          </cell>
          <cell r="E432" t="str">
            <v>Elizabeth Nina</v>
          </cell>
        </row>
        <row r="433">
          <cell r="A433">
            <v>1502</v>
          </cell>
          <cell r="D433" t="str">
            <v>Emma Ticonipa</v>
          </cell>
          <cell r="E433" t="str">
            <v>Elizabeth Nina</v>
          </cell>
        </row>
        <row r="434">
          <cell r="A434">
            <v>1503</v>
          </cell>
          <cell r="D434" t="str">
            <v>Emma Ticonipa</v>
          </cell>
          <cell r="E434" t="str">
            <v>Elizabeth Nina</v>
          </cell>
        </row>
        <row r="435">
          <cell r="A435">
            <v>1504</v>
          </cell>
          <cell r="D435" t="str">
            <v>Emma Ticonipa</v>
          </cell>
          <cell r="E435" t="str">
            <v>Elizabeth Nina</v>
          </cell>
        </row>
        <row r="436">
          <cell r="A436">
            <v>1505</v>
          </cell>
          <cell r="D436" t="str">
            <v>Emma Ticonipa</v>
          </cell>
          <cell r="E436" t="str">
            <v>Elizabeth Nina</v>
          </cell>
        </row>
        <row r="437">
          <cell r="A437">
            <v>1506</v>
          </cell>
          <cell r="D437" t="str">
            <v>Emma Ticonipa</v>
          </cell>
          <cell r="E437" t="str">
            <v>Elizabeth Nina</v>
          </cell>
        </row>
        <row r="438">
          <cell r="A438">
            <v>1507</v>
          </cell>
          <cell r="D438" t="str">
            <v>Emma Ticonipa</v>
          </cell>
          <cell r="E438" t="str">
            <v>Elizabeth Nina</v>
          </cell>
        </row>
        <row r="439">
          <cell r="A439">
            <v>1508</v>
          </cell>
          <cell r="D439" t="str">
            <v>Emma Ticonipa</v>
          </cell>
          <cell r="E439" t="str">
            <v>Elizabeth Nina</v>
          </cell>
        </row>
        <row r="440">
          <cell r="A440">
            <v>1509</v>
          </cell>
          <cell r="D440" t="str">
            <v>Emma Ticonipa</v>
          </cell>
          <cell r="E440" t="str">
            <v>Elizabeth Nina</v>
          </cell>
        </row>
        <row r="441">
          <cell r="A441">
            <v>1510</v>
          </cell>
          <cell r="D441" t="str">
            <v>Emma Ticonipa</v>
          </cell>
          <cell r="E441" t="str">
            <v>Elizabeth Nina</v>
          </cell>
        </row>
        <row r="442">
          <cell r="A442">
            <v>1511</v>
          </cell>
          <cell r="D442" t="str">
            <v>Emma Ticonipa</v>
          </cell>
          <cell r="E442" t="str">
            <v>Elizabeth Nina</v>
          </cell>
        </row>
        <row r="443">
          <cell r="A443">
            <v>1512</v>
          </cell>
          <cell r="D443" t="str">
            <v>Emma Ticonipa</v>
          </cell>
          <cell r="E443" t="str">
            <v>Elizabeth Nina</v>
          </cell>
        </row>
        <row r="444">
          <cell r="A444">
            <v>1513</v>
          </cell>
          <cell r="D444" t="str">
            <v>Emma Ticonipa</v>
          </cell>
          <cell r="E444" t="str">
            <v>Elizabeth Nina</v>
          </cell>
        </row>
        <row r="445">
          <cell r="A445">
            <v>1514</v>
          </cell>
          <cell r="D445" t="str">
            <v>Emma Ticonipa</v>
          </cell>
          <cell r="E445" t="str">
            <v>Elizabeth Nina</v>
          </cell>
        </row>
        <row r="446">
          <cell r="A446">
            <v>1515</v>
          </cell>
          <cell r="D446" t="str">
            <v>Emma Ticonipa</v>
          </cell>
          <cell r="E446" t="str">
            <v>Elizabeth Nina</v>
          </cell>
        </row>
        <row r="447">
          <cell r="A447">
            <v>1516</v>
          </cell>
          <cell r="D447" t="str">
            <v>Emma Ticonipa</v>
          </cell>
          <cell r="E447" t="str">
            <v>Elizabeth Nina</v>
          </cell>
        </row>
        <row r="448">
          <cell r="A448">
            <v>1517</v>
          </cell>
          <cell r="D448" t="str">
            <v>Emma Ticonipa</v>
          </cell>
          <cell r="E448" t="str">
            <v>Elizabeth Nina</v>
          </cell>
        </row>
        <row r="449">
          <cell r="A449">
            <v>1518</v>
          </cell>
          <cell r="D449" t="str">
            <v>Emma Ticonipa</v>
          </cell>
          <cell r="E449" t="str">
            <v>Elizabeth Nina</v>
          </cell>
        </row>
        <row r="450">
          <cell r="A450">
            <v>1519</v>
          </cell>
          <cell r="D450" t="str">
            <v>Emma Ticonipa</v>
          </cell>
          <cell r="E450" t="str">
            <v>Elizabeth Nina</v>
          </cell>
        </row>
        <row r="451">
          <cell r="A451">
            <v>1520</v>
          </cell>
          <cell r="D451" t="str">
            <v>Emma Ticonipa</v>
          </cell>
          <cell r="E451" t="str">
            <v>Elizabeth Nina</v>
          </cell>
        </row>
        <row r="452">
          <cell r="A452">
            <v>1521</v>
          </cell>
          <cell r="D452" t="str">
            <v>Emma Ticonipa</v>
          </cell>
          <cell r="E452" t="str">
            <v>Elizabeth Nina</v>
          </cell>
        </row>
        <row r="453">
          <cell r="A453">
            <v>1522</v>
          </cell>
          <cell r="D453" t="str">
            <v>Emma Ticonipa</v>
          </cell>
          <cell r="E453" t="str">
            <v>Elizabeth Nina</v>
          </cell>
        </row>
        <row r="454">
          <cell r="A454">
            <v>1523</v>
          </cell>
          <cell r="D454" t="str">
            <v>Emma Ticonipa</v>
          </cell>
          <cell r="E454" t="str">
            <v>Elizabeth Nina</v>
          </cell>
        </row>
        <row r="455">
          <cell r="A455">
            <v>1524</v>
          </cell>
          <cell r="D455" t="str">
            <v>Emma Ticonipa</v>
          </cell>
          <cell r="E455" t="str">
            <v>Elizabeth Nina</v>
          </cell>
        </row>
        <row r="456">
          <cell r="A456">
            <v>1525</v>
          </cell>
          <cell r="D456" t="str">
            <v>Emma Ticonipa</v>
          </cell>
          <cell r="E456" t="str">
            <v>Elizabeth Nina</v>
          </cell>
        </row>
        <row r="457">
          <cell r="A457">
            <v>1526</v>
          </cell>
          <cell r="D457" t="str">
            <v>Emma Ticonipa</v>
          </cell>
          <cell r="E457" t="str">
            <v>Elizabeth Nina</v>
          </cell>
        </row>
        <row r="458">
          <cell r="A458">
            <v>1527</v>
          </cell>
          <cell r="D458" t="str">
            <v>Emma Ticonipa</v>
          </cell>
          <cell r="E458" t="str">
            <v>Elizabeth Nina</v>
          </cell>
        </row>
        <row r="459">
          <cell r="A459">
            <v>1528</v>
          </cell>
          <cell r="D459" t="str">
            <v>Emma Ticonipa</v>
          </cell>
          <cell r="E459" t="str">
            <v>Elizabeth Nina</v>
          </cell>
        </row>
        <row r="460">
          <cell r="A460">
            <v>1529</v>
          </cell>
          <cell r="D460" t="str">
            <v>Emma Ticonipa</v>
          </cell>
          <cell r="E460" t="str">
            <v>Elizabeth Nina</v>
          </cell>
        </row>
        <row r="461">
          <cell r="A461">
            <v>1530</v>
          </cell>
          <cell r="D461" t="str">
            <v>Emma Ticonipa</v>
          </cell>
          <cell r="E461" t="str">
            <v>Elizabeth Nina</v>
          </cell>
        </row>
        <row r="462">
          <cell r="A462">
            <v>1531</v>
          </cell>
          <cell r="D462" t="str">
            <v>Emma Ticonipa</v>
          </cell>
          <cell r="E462" t="str">
            <v>Elizabeth Nina</v>
          </cell>
        </row>
        <row r="463">
          <cell r="A463">
            <v>1532</v>
          </cell>
          <cell r="D463" t="str">
            <v>Emma Ticonipa</v>
          </cell>
          <cell r="E463" t="str">
            <v>Elizabeth Nina</v>
          </cell>
        </row>
        <row r="464">
          <cell r="A464">
            <v>1533</v>
          </cell>
          <cell r="D464" t="str">
            <v>Emma Ticonipa</v>
          </cell>
          <cell r="E464" t="str">
            <v>Elizabeth Nina</v>
          </cell>
        </row>
        <row r="465">
          <cell r="A465">
            <v>1534</v>
          </cell>
          <cell r="D465" t="str">
            <v>Emma Ticonipa</v>
          </cell>
          <cell r="E465" t="str">
            <v>Elizabeth Nina</v>
          </cell>
        </row>
        <row r="466">
          <cell r="A466">
            <v>1535</v>
          </cell>
          <cell r="D466" t="str">
            <v>Emma Ticonipa</v>
          </cell>
          <cell r="E466" t="str">
            <v>Elizabeth Nina</v>
          </cell>
        </row>
        <row r="467">
          <cell r="A467">
            <v>1536</v>
          </cell>
          <cell r="D467" t="str">
            <v>Emma Ticonipa</v>
          </cell>
          <cell r="E467" t="str">
            <v>Elizabeth Nina</v>
          </cell>
        </row>
        <row r="468">
          <cell r="A468">
            <v>1537</v>
          </cell>
          <cell r="D468" t="str">
            <v>Emma Ticonipa</v>
          </cell>
          <cell r="E468" t="str">
            <v>Elizabeth Nina</v>
          </cell>
        </row>
        <row r="469">
          <cell r="A469">
            <v>1538</v>
          </cell>
          <cell r="D469" t="str">
            <v>Emma Ticonipa</v>
          </cell>
          <cell r="E469" t="str">
            <v>Elizabeth Nina</v>
          </cell>
        </row>
        <row r="470">
          <cell r="A470">
            <v>1539</v>
          </cell>
          <cell r="D470" t="str">
            <v>Emma Ticonipa</v>
          </cell>
          <cell r="E470" t="str">
            <v>Elizabeth Nina</v>
          </cell>
        </row>
        <row r="471">
          <cell r="A471">
            <v>1540</v>
          </cell>
          <cell r="D471" t="str">
            <v>Emma Ticonipa</v>
          </cell>
          <cell r="E471" t="str">
            <v>Elizabeth Nina</v>
          </cell>
        </row>
        <row r="472">
          <cell r="A472">
            <v>1541</v>
          </cell>
          <cell r="D472" t="str">
            <v>Emma Ticonipa</v>
          </cell>
          <cell r="E472" t="str">
            <v>Elizabeth Nina</v>
          </cell>
        </row>
        <row r="473">
          <cell r="A473">
            <v>1601</v>
          </cell>
          <cell r="D473" t="str">
            <v>Emma Ticonipa</v>
          </cell>
          <cell r="E473" t="str">
            <v>Elizabeth Nina</v>
          </cell>
        </row>
        <row r="474">
          <cell r="A474">
            <v>1602</v>
          </cell>
          <cell r="D474" t="str">
            <v>Emma Ticonipa</v>
          </cell>
          <cell r="E474" t="str">
            <v>Elizabeth Nina</v>
          </cell>
        </row>
        <row r="475">
          <cell r="A475">
            <v>1603</v>
          </cell>
          <cell r="D475" t="str">
            <v>Emma Ticonipa</v>
          </cell>
          <cell r="E475" t="str">
            <v>Elizabeth Nina</v>
          </cell>
        </row>
        <row r="476">
          <cell r="A476">
            <v>1604</v>
          </cell>
          <cell r="D476" t="str">
            <v>Emma Ticonipa</v>
          </cell>
          <cell r="E476" t="str">
            <v>Elizabeth Nina</v>
          </cell>
        </row>
        <row r="477">
          <cell r="A477">
            <v>1605</v>
          </cell>
          <cell r="D477" t="str">
            <v>Emma Ticonipa</v>
          </cell>
          <cell r="E477" t="str">
            <v>Elizabeth Nina</v>
          </cell>
        </row>
        <row r="478">
          <cell r="A478">
            <v>1606</v>
          </cell>
          <cell r="D478" t="str">
            <v>Emma Ticonipa</v>
          </cell>
          <cell r="E478" t="str">
            <v>Elizabeth Nina</v>
          </cell>
        </row>
        <row r="479">
          <cell r="A479">
            <v>1607</v>
          </cell>
          <cell r="D479" t="str">
            <v>Emma Ticonipa</v>
          </cell>
          <cell r="E479" t="str">
            <v>Elizabeth Nina</v>
          </cell>
        </row>
        <row r="480">
          <cell r="A480">
            <v>1608</v>
          </cell>
          <cell r="D480" t="str">
            <v>Emma Ticonipa</v>
          </cell>
          <cell r="E480" t="str">
            <v>Elizabeth Nina</v>
          </cell>
        </row>
        <row r="481">
          <cell r="A481">
            <v>1609</v>
          </cell>
          <cell r="D481" t="str">
            <v>Emma Ticonipa</v>
          </cell>
          <cell r="E481" t="str">
            <v>Elizabeth Nina</v>
          </cell>
        </row>
        <row r="482">
          <cell r="A482">
            <v>1610</v>
          </cell>
          <cell r="D482" t="str">
            <v>Emma Ticonipa</v>
          </cell>
          <cell r="E482" t="str">
            <v>Elizabeth Nina</v>
          </cell>
        </row>
        <row r="483">
          <cell r="A483">
            <v>1611</v>
          </cell>
          <cell r="D483" t="str">
            <v>Emma Ticonipa</v>
          </cell>
          <cell r="E483" t="str">
            <v>Elizabeth Nina</v>
          </cell>
        </row>
        <row r="484">
          <cell r="A484">
            <v>1701</v>
          </cell>
          <cell r="D484" t="str">
            <v>Emma Ticonipa</v>
          </cell>
          <cell r="E484" t="str">
            <v>Elizabeth Nina</v>
          </cell>
        </row>
        <row r="485">
          <cell r="A485">
            <v>1702</v>
          </cell>
          <cell r="D485" t="str">
            <v>Emma Ticonipa</v>
          </cell>
          <cell r="E485" t="str">
            <v>Elizabeth Nina</v>
          </cell>
        </row>
        <row r="486">
          <cell r="A486">
            <v>1703</v>
          </cell>
          <cell r="D486" t="str">
            <v>Emma Ticonipa</v>
          </cell>
          <cell r="E486" t="str">
            <v>Elizabeth Nina</v>
          </cell>
        </row>
        <row r="487">
          <cell r="A487">
            <v>1704</v>
          </cell>
          <cell r="D487" t="str">
            <v>Emma Ticonipa</v>
          </cell>
          <cell r="E487" t="str">
            <v>Elizabeth Nina</v>
          </cell>
        </row>
        <row r="488">
          <cell r="A488">
            <v>1705</v>
          </cell>
          <cell r="D488" t="str">
            <v>Emma Ticonipa</v>
          </cell>
          <cell r="E488" t="str">
            <v>Elizabeth Nina</v>
          </cell>
        </row>
        <row r="489">
          <cell r="A489">
            <v>1706</v>
          </cell>
          <cell r="D489" t="str">
            <v>Emma Ticonipa</v>
          </cell>
          <cell r="E489" t="str">
            <v>Elizabeth Nina</v>
          </cell>
        </row>
        <row r="490">
          <cell r="A490">
            <v>1707</v>
          </cell>
          <cell r="D490" t="str">
            <v>Emma Ticonipa</v>
          </cell>
          <cell r="E490" t="str">
            <v>Elizabeth Nina</v>
          </cell>
        </row>
        <row r="491">
          <cell r="A491">
            <v>1708</v>
          </cell>
          <cell r="D491" t="str">
            <v>Emma Ticonipa</v>
          </cell>
          <cell r="E491" t="str">
            <v>Elizabeth Nina</v>
          </cell>
        </row>
        <row r="492">
          <cell r="A492">
            <v>1709</v>
          </cell>
          <cell r="D492" t="str">
            <v>Emma Ticonipa</v>
          </cell>
          <cell r="E492" t="str">
            <v>Elizabeth Nina</v>
          </cell>
        </row>
        <row r="493">
          <cell r="A493">
            <v>1710</v>
          </cell>
          <cell r="D493" t="str">
            <v>Emma Ticonipa</v>
          </cell>
          <cell r="E493" t="str">
            <v>Elizabeth Nina</v>
          </cell>
        </row>
        <row r="494">
          <cell r="A494">
            <v>1711</v>
          </cell>
          <cell r="D494" t="str">
            <v>Emma Ticonipa</v>
          </cell>
          <cell r="E494" t="str">
            <v>Elizabeth Nina</v>
          </cell>
        </row>
        <row r="495">
          <cell r="A495">
            <v>1712</v>
          </cell>
          <cell r="D495" t="str">
            <v>Emma Ticonipa</v>
          </cell>
          <cell r="E495" t="str">
            <v>Elizabeth Nina</v>
          </cell>
        </row>
        <row r="496">
          <cell r="A496">
            <v>1713</v>
          </cell>
          <cell r="D496" t="str">
            <v>Emma Ticonipa</v>
          </cell>
          <cell r="E496" t="str">
            <v>Elizabeth Nina</v>
          </cell>
        </row>
        <row r="497">
          <cell r="A497">
            <v>1714</v>
          </cell>
          <cell r="D497" t="str">
            <v>Emma Ticonipa</v>
          </cell>
          <cell r="E497" t="str">
            <v>Elizabeth Nina</v>
          </cell>
        </row>
        <row r="498">
          <cell r="A498">
            <v>1715</v>
          </cell>
          <cell r="D498" t="str">
            <v>Emma Ticonipa</v>
          </cell>
          <cell r="E498" t="str">
            <v>Elizabeth Nina</v>
          </cell>
        </row>
        <row r="499">
          <cell r="A499">
            <v>1716</v>
          </cell>
          <cell r="D499" t="str">
            <v>Emma Ticonipa</v>
          </cell>
          <cell r="E499" t="str">
            <v>Elizabeth Nina</v>
          </cell>
        </row>
        <row r="500">
          <cell r="A500">
            <v>1717</v>
          </cell>
          <cell r="D500" t="str">
            <v>Emma Ticonipa</v>
          </cell>
          <cell r="E500" t="str">
            <v>Elizabeth Nina</v>
          </cell>
        </row>
        <row r="501">
          <cell r="A501">
            <v>1718</v>
          </cell>
          <cell r="D501" t="str">
            <v>Emma Ticonipa</v>
          </cell>
          <cell r="E501" t="str">
            <v>Elizabeth Nina</v>
          </cell>
        </row>
        <row r="502">
          <cell r="A502">
            <v>1720</v>
          </cell>
          <cell r="D502" t="str">
            <v>Emma Ticonipa</v>
          </cell>
          <cell r="E502" t="str">
            <v>Elizabeth Nina</v>
          </cell>
        </row>
        <row r="503">
          <cell r="A503">
            <v>1721</v>
          </cell>
          <cell r="D503" t="str">
            <v>Emma Ticonipa</v>
          </cell>
          <cell r="E503" t="str">
            <v>Elizabeth Nina</v>
          </cell>
        </row>
        <row r="504">
          <cell r="A504">
            <v>1723</v>
          </cell>
          <cell r="D504" t="str">
            <v>Emma Ticonipa</v>
          </cell>
          <cell r="E504" t="str">
            <v>Elizabeth Nina</v>
          </cell>
        </row>
        <row r="505">
          <cell r="A505">
            <v>1724</v>
          </cell>
          <cell r="D505" t="str">
            <v>Emma Ticonipa</v>
          </cell>
          <cell r="E505" t="str">
            <v>Elizabeth Nina</v>
          </cell>
        </row>
        <row r="506">
          <cell r="A506">
            <v>1725</v>
          </cell>
          <cell r="D506" t="str">
            <v>Emma Ticonipa</v>
          </cell>
          <cell r="E506" t="str">
            <v>Elizabeth Nina</v>
          </cell>
        </row>
        <row r="507">
          <cell r="A507">
            <v>1726</v>
          </cell>
          <cell r="D507" t="str">
            <v>Emma Ticonipa</v>
          </cell>
          <cell r="E507" t="str">
            <v>Elizabeth Nina</v>
          </cell>
        </row>
        <row r="508">
          <cell r="A508">
            <v>1727</v>
          </cell>
          <cell r="D508" t="str">
            <v>Emma Ticonipa</v>
          </cell>
          <cell r="E508" t="str">
            <v>Elizabeth Nina</v>
          </cell>
        </row>
        <row r="509">
          <cell r="A509">
            <v>1728</v>
          </cell>
          <cell r="D509" t="str">
            <v>Emma Ticonipa</v>
          </cell>
          <cell r="E509" t="str">
            <v>Elizabeth Nina</v>
          </cell>
        </row>
        <row r="510">
          <cell r="A510">
            <v>1729</v>
          </cell>
          <cell r="D510" t="str">
            <v>Emma Ticonipa</v>
          </cell>
          <cell r="E510" t="str">
            <v>Elizabeth Nina</v>
          </cell>
        </row>
        <row r="511">
          <cell r="A511">
            <v>1730</v>
          </cell>
          <cell r="D511" t="str">
            <v>Emma Ticonipa</v>
          </cell>
          <cell r="E511" t="str">
            <v>Elizabeth Nina</v>
          </cell>
        </row>
        <row r="512">
          <cell r="A512">
            <v>1731</v>
          </cell>
          <cell r="D512" t="str">
            <v>Emma Ticonipa</v>
          </cell>
          <cell r="E512" t="str">
            <v>Elizabeth Nina</v>
          </cell>
        </row>
        <row r="513">
          <cell r="A513">
            <v>1732</v>
          </cell>
          <cell r="D513" t="str">
            <v>Emma Ticonipa</v>
          </cell>
          <cell r="E513" t="str">
            <v>Elizabeth Nina</v>
          </cell>
        </row>
        <row r="514">
          <cell r="A514">
            <v>1733</v>
          </cell>
          <cell r="D514" t="str">
            <v>Emma Ticonipa</v>
          </cell>
          <cell r="E514" t="str">
            <v>Elizabeth Nina</v>
          </cell>
        </row>
        <row r="515">
          <cell r="A515">
            <v>1734</v>
          </cell>
          <cell r="D515" t="str">
            <v>Emma Ticonipa</v>
          </cell>
          <cell r="E515" t="str">
            <v>Elizabeth Nina</v>
          </cell>
        </row>
        <row r="516">
          <cell r="A516">
            <v>1735</v>
          </cell>
          <cell r="D516" t="str">
            <v>Emma Ticonipa</v>
          </cell>
          <cell r="E516" t="str">
            <v>Elizabeth Nina</v>
          </cell>
        </row>
        <row r="517">
          <cell r="A517">
            <v>1736</v>
          </cell>
          <cell r="D517" t="str">
            <v>Emma Ticonipa</v>
          </cell>
          <cell r="E517" t="str">
            <v>Elizabeth Nina</v>
          </cell>
        </row>
        <row r="518">
          <cell r="A518">
            <v>1737</v>
          </cell>
          <cell r="D518" t="str">
            <v>Emma Ticonipa</v>
          </cell>
          <cell r="E518" t="str">
            <v>Elizabeth Nina</v>
          </cell>
        </row>
        <row r="519">
          <cell r="A519">
            <v>1738</v>
          </cell>
          <cell r="D519" t="str">
            <v>Emma Ticonipa</v>
          </cell>
          <cell r="E519" t="str">
            <v>Elizabeth Nina</v>
          </cell>
        </row>
        <row r="520">
          <cell r="A520">
            <v>1739</v>
          </cell>
          <cell r="D520" t="str">
            <v>Emma Ticonipa</v>
          </cell>
          <cell r="E520" t="str">
            <v>Elizabeth Nina</v>
          </cell>
        </row>
        <row r="521">
          <cell r="A521">
            <v>1740</v>
          </cell>
          <cell r="D521" t="str">
            <v>Emma Ticonipa</v>
          </cell>
          <cell r="E521" t="str">
            <v>Elizabeth Nina</v>
          </cell>
        </row>
        <row r="522">
          <cell r="A522">
            <v>1741</v>
          </cell>
          <cell r="D522" t="str">
            <v>Emma Ticonipa</v>
          </cell>
          <cell r="E522" t="str">
            <v>Elizabeth Nina</v>
          </cell>
        </row>
        <row r="523">
          <cell r="A523">
            <v>1742</v>
          </cell>
          <cell r="D523" t="str">
            <v>Emma Ticonipa</v>
          </cell>
          <cell r="E523" t="str">
            <v>Elizabeth Nina</v>
          </cell>
        </row>
        <row r="524">
          <cell r="A524">
            <v>1743</v>
          </cell>
          <cell r="D524" t="str">
            <v>Emma Ticonipa</v>
          </cell>
          <cell r="E524" t="str">
            <v>Elizabeth Nina</v>
          </cell>
        </row>
        <row r="525">
          <cell r="A525">
            <v>1744</v>
          </cell>
          <cell r="D525" t="str">
            <v>Emma Ticonipa</v>
          </cell>
          <cell r="E525" t="str">
            <v>Elizabeth Nina</v>
          </cell>
        </row>
        <row r="526">
          <cell r="A526">
            <v>1745</v>
          </cell>
          <cell r="D526" t="str">
            <v>Emma Ticonipa</v>
          </cell>
          <cell r="E526" t="str">
            <v>Elizabeth Nina</v>
          </cell>
        </row>
        <row r="527">
          <cell r="A527">
            <v>1746</v>
          </cell>
          <cell r="D527" t="str">
            <v>Emma Ticonipa</v>
          </cell>
          <cell r="E527" t="str">
            <v>Elizabeth Nina</v>
          </cell>
        </row>
        <row r="528">
          <cell r="A528">
            <v>1747</v>
          </cell>
          <cell r="D528" t="str">
            <v>Emma Ticonipa</v>
          </cell>
          <cell r="E528" t="str">
            <v>Elizabeth Nina</v>
          </cell>
        </row>
        <row r="529">
          <cell r="A529">
            <v>1748</v>
          </cell>
          <cell r="D529" t="str">
            <v>Emma Ticonipa</v>
          </cell>
          <cell r="E529" t="str">
            <v>Elizabeth Nina</v>
          </cell>
        </row>
        <row r="530">
          <cell r="A530">
            <v>1749</v>
          </cell>
          <cell r="D530" t="str">
            <v>Emma Ticonipa</v>
          </cell>
          <cell r="E530" t="str">
            <v>Elizabeth Nina</v>
          </cell>
        </row>
        <row r="531">
          <cell r="A531">
            <v>1750</v>
          </cell>
          <cell r="D531" t="str">
            <v>Emma Ticonipa</v>
          </cell>
          <cell r="E531" t="str">
            <v>Elizabeth Nina</v>
          </cell>
        </row>
        <row r="532">
          <cell r="A532">
            <v>1751</v>
          </cell>
          <cell r="D532" t="str">
            <v>Emma Ticonipa</v>
          </cell>
          <cell r="E532" t="str">
            <v>Elizabeth Nina</v>
          </cell>
        </row>
        <row r="533">
          <cell r="A533">
            <v>1752</v>
          </cell>
          <cell r="D533" t="str">
            <v>Emma Ticonipa</v>
          </cell>
          <cell r="E533" t="str">
            <v>Elizabeth Nina</v>
          </cell>
        </row>
        <row r="534">
          <cell r="A534">
            <v>1753</v>
          </cell>
          <cell r="D534" t="str">
            <v>Emma Ticonipa</v>
          </cell>
          <cell r="E534" t="str">
            <v>Elizabeth Nina</v>
          </cell>
        </row>
        <row r="535">
          <cell r="A535">
            <v>1754</v>
          </cell>
          <cell r="D535" t="str">
            <v>Emma Ticonipa</v>
          </cell>
          <cell r="E535" t="str">
            <v>Elizabeth Nina</v>
          </cell>
        </row>
        <row r="536">
          <cell r="A536">
            <v>1755</v>
          </cell>
          <cell r="D536" t="str">
            <v>Emma Ticonipa</v>
          </cell>
          <cell r="E536" t="str">
            <v>Elizabeth Nina</v>
          </cell>
        </row>
        <row r="537">
          <cell r="A537">
            <v>1756</v>
          </cell>
          <cell r="D537" t="str">
            <v>Emma Ticonipa</v>
          </cell>
          <cell r="E537" t="str">
            <v>Elizabeth Nina</v>
          </cell>
        </row>
        <row r="538">
          <cell r="A538">
            <v>1801</v>
          </cell>
          <cell r="D538" t="str">
            <v>Emma Ticonipa</v>
          </cell>
          <cell r="E538" t="str">
            <v>Elizabeth Nina</v>
          </cell>
        </row>
        <row r="539">
          <cell r="A539">
            <v>1802</v>
          </cell>
          <cell r="D539" t="str">
            <v>Emma Ticonipa</v>
          </cell>
          <cell r="E539" t="str">
            <v>Elizabeth Nina</v>
          </cell>
        </row>
        <row r="540">
          <cell r="A540">
            <v>1803</v>
          </cell>
          <cell r="D540" t="str">
            <v>Emma Ticonipa</v>
          </cell>
          <cell r="E540" t="str">
            <v>Elizabeth Nina</v>
          </cell>
        </row>
        <row r="541">
          <cell r="A541">
            <v>1805</v>
          </cell>
          <cell r="D541" t="str">
            <v>Emma Ticonipa</v>
          </cell>
          <cell r="E541" t="str">
            <v>Elizabeth Nina</v>
          </cell>
        </row>
        <row r="542">
          <cell r="A542">
            <v>1806</v>
          </cell>
          <cell r="D542" t="str">
            <v>Emma Ticonipa</v>
          </cell>
          <cell r="E542" t="str">
            <v>Elizabeth Nina</v>
          </cell>
        </row>
        <row r="543">
          <cell r="A543">
            <v>1807</v>
          </cell>
          <cell r="D543" t="str">
            <v>Emma Ticonipa</v>
          </cell>
          <cell r="E543" t="str">
            <v>Elizabeth Nina</v>
          </cell>
        </row>
        <row r="544">
          <cell r="A544">
            <v>1808</v>
          </cell>
          <cell r="D544" t="str">
            <v>Emma Ticonipa</v>
          </cell>
          <cell r="E544" t="str">
            <v>Elizabeth Nina</v>
          </cell>
        </row>
        <row r="545">
          <cell r="A545">
            <v>1809</v>
          </cell>
          <cell r="D545" t="str">
            <v>Emma Ticonipa</v>
          </cell>
          <cell r="E545" t="str">
            <v>Elizabeth Nina</v>
          </cell>
        </row>
        <row r="546">
          <cell r="A546">
            <v>1810</v>
          </cell>
          <cell r="D546" t="str">
            <v>Emma Ticonipa</v>
          </cell>
          <cell r="E546" t="str">
            <v>Elizabeth Nina</v>
          </cell>
        </row>
        <row r="547">
          <cell r="A547">
            <v>1811</v>
          </cell>
          <cell r="D547" t="str">
            <v>Emma Ticonipa</v>
          </cell>
          <cell r="E547" t="str">
            <v>Elizabeth Nina</v>
          </cell>
        </row>
        <row r="548">
          <cell r="A548">
            <v>1812</v>
          </cell>
          <cell r="D548" t="str">
            <v>Emma Ticonipa</v>
          </cell>
          <cell r="E548" t="str">
            <v>Elizabeth Nina</v>
          </cell>
        </row>
        <row r="549">
          <cell r="A549">
            <v>1813</v>
          </cell>
          <cell r="D549" t="str">
            <v>Emma Ticonipa</v>
          </cell>
          <cell r="E549" t="str">
            <v>Elizabeth Nina</v>
          </cell>
        </row>
        <row r="550">
          <cell r="A550">
            <v>1814</v>
          </cell>
          <cell r="D550" t="str">
            <v>Emma Ticonipa</v>
          </cell>
          <cell r="E550" t="str">
            <v>Elizabeth Nina</v>
          </cell>
        </row>
        <row r="551">
          <cell r="A551">
            <v>1815</v>
          </cell>
          <cell r="D551" t="str">
            <v>Emma Ticonipa</v>
          </cell>
          <cell r="E551" t="str">
            <v>Elizabeth Nina</v>
          </cell>
        </row>
        <row r="552">
          <cell r="A552">
            <v>1816</v>
          </cell>
          <cell r="D552" t="str">
            <v>Emma Ticonipa</v>
          </cell>
          <cell r="E552" t="str">
            <v>Elizabeth Nina</v>
          </cell>
        </row>
        <row r="553">
          <cell r="A553">
            <v>1817</v>
          </cell>
          <cell r="D553" t="str">
            <v>Emma Ticonipa</v>
          </cell>
          <cell r="E553" t="str">
            <v>Elizabeth Nina</v>
          </cell>
        </row>
        <row r="554">
          <cell r="A554">
            <v>1818</v>
          </cell>
          <cell r="D554" t="str">
            <v>Emma Ticonipa</v>
          </cell>
          <cell r="E554" t="str">
            <v>Elizabeth Nina</v>
          </cell>
        </row>
        <row r="555">
          <cell r="A555">
            <v>1819</v>
          </cell>
          <cell r="D555" t="str">
            <v>Emma Ticonipa</v>
          </cell>
          <cell r="E555" t="str">
            <v>Elizabeth Nina</v>
          </cell>
        </row>
        <row r="556">
          <cell r="A556">
            <v>1820</v>
          </cell>
          <cell r="D556" t="str">
            <v>Emma Ticonipa</v>
          </cell>
          <cell r="E556" t="str">
            <v>Elizabeth Nina</v>
          </cell>
        </row>
        <row r="557">
          <cell r="A557">
            <v>1901</v>
          </cell>
          <cell r="D557" t="str">
            <v>Emma Ticonipa</v>
          </cell>
          <cell r="E557" t="str">
            <v>Elizabeth Nina</v>
          </cell>
        </row>
        <row r="558">
          <cell r="A558">
            <v>1902</v>
          </cell>
          <cell r="D558" t="str">
            <v>Emma Ticonipa</v>
          </cell>
          <cell r="E558" t="str">
            <v>Elizabeth Nina</v>
          </cell>
        </row>
        <row r="559">
          <cell r="A559">
            <v>1903</v>
          </cell>
          <cell r="D559" t="str">
            <v>Emma Ticonipa</v>
          </cell>
          <cell r="E559" t="str">
            <v>Elizabeth Nina</v>
          </cell>
        </row>
        <row r="560">
          <cell r="A560">
            <v>1904</v>
          </cell>
          <cell r="D560" t="str">
            <v>Emma Ticonipa</v>
          </cell>
          <cell r="E560" t="str">
            <v>Elizabeth Nina</v>
          </cell>
        </row>
        <row r="561">
          <cell r="A561">
            <v>1905</v>
          </cell>
          <cell r="D561" t="str">
            <v>Emma Ticonipa</v>
          </cell>
          <cell r="E561" t="str">
            <v>Elizabeth Nina</v>
          </cell>
        </row>
        <row r="562">
          <cell r="A562">
            <v>1906</v>
          </cell>
          <cell r="D562" t="str">
            <v>Emma Ticonipa</v>
          </cell>
          <cell r="E562" t="str">
            <v>Elizabeth Nina</v>
          </cell>
        </row>
        <row r="563">
          <cell r="A563">
            <v>1907</v>
          </cell>
          <cell r="D563" t="str">
            <v>Emma Ticonipa</v>
          </cell>
          <cell r="E563" t="str">
            <v>Elizabeth Nina</v>
          </cell>
        </row>
        <row r="564">
          <cell r="A564">
            <v>1908</v>
          </cell>
          <cell r="D564" t="str">
            <v>Emma Ticonipa</v>
          </cell>
          <cell r="E564" t="str">
            <v>Elizabeth Nina</v>
          </cell>
        </row>
        <row r="565">
          <cell r="A565">
            <v>1909</v>
          </cell>
          <cell r="D565" t="str">
            <v>Emma Ticonipa</v>
          </cell>
          <cell r="E565" t="str">
            <v>Elizabeth Nina</v>
          </cell>
        </row>
        <row r="566">
          <cell r="A566">
            <v>1910</v>
          </cell>
          <cell r="D566" t="str">
            <v>Emma Ticonipa</v>
          </cell>
          <cell r="E566" t="str">
            <v>Elizabeth Nina</v>
          </cell>
        </row>
        <row r="567">
          <cell r="A567">
            <v>1911</v>
          </cell>
          <cell r="D567" t="str">
            <v>Emma Ticonipa</v>
          </cell>
          <cell r="E567" t="str">
            <v>Elizabeth Nina</v>
          </cell>
        </row>
        <row r="568">
          <cell r="A568">
            <v>1912</v>
          </cell>
          <cell r="D568" t="str">
            <v>Emma Ticonipa</v>
          </cell>
          <cell r="E568" t="str">
            <v>Elizabeth Nina</v>
          </cell>
        </row>
        <row r="569">
          <cell r="A569">
            <v>1913</v>
          </cell>
          <cell r="D569" t="str">
            <v>Emma Ticonipa</v>
          </cell>
          <cell r="E569" t="str">
            <v>Elizabeth Nina</v>
          </cell>
        </row>
        <row r="570">
          <cell r="A570">
            <v>1914</v>
          </cell>
          <cell r="D570" t="str">
            <v>Emma Ticonipa</v>
          </cell>
          <cell r="E570" t="str">
            <v>Elizabeth Nina</v>
          </cell>
        </row>
        <row r="571">
          <cell r="A571">
            <v>1915</v>
          </cell>
          <cell r="D571" t="str">
            <v>Emma Ticonipa</v>
          </cell>
          <cell r="E571" t="str">
            <v>Elizabeth Nina</v>
          </cell>
        </row>
        <row r="572">
          <cell r="A572">
            <v>2313</v>
          </cell>
          <cell r="D572" t="str">
            <v>-</v>
          </cell>
          <cell r="E572" t="str">
            <v>Virginia Callisaya</v>
          </cell>
        </row>
        <row r="573">
          <cell r="A573">
            <v>2318</v>
          </cell>
          <cell r="D573" t="str">
            <v>-</v>
          </cell>
          <cell r="E573" t="str">
            <v>Virginia Callisaya</v>
          </cell>
        </row>
        <row r="574">
          <cell r="A574">
            <v>2322</v>
          </cell>
          <cell r="D574" t="str">
            <v>-</v>
          </cell>
          <cell r="E574" t="str">
            <v>Virginia Callisaya</v>
          </cell>
        </row>
        <row r="575">
          <cell r="A575">
            <v>2323</v>
          </cell>
          <cell r="D575" t="str">
            <v>-</v>
          </cell>
          <cell r="E575" t="str">
            <v>Virginia Callisaya</v>
          </cell>
        </row>
        <row r="576">
          <cell r="A576">
            <v>2324</v>
          </cell>
          <cell r="D576" t="str">
            <v>-</v>
          </cell>
          <cell r="E576" t="str">
            <v>Virginia Callisaya</v>
          </cell>
        </row>
        <row r="577">
          <cell r="A577">
            <v>2325</v>
          </cell>
          <cell r="D577" t="str">
            <v>-</v>
          </cell>
          <cell r="E577" t="str">
            <v>Virginia Callisaya</v>
          </cell>
        </row>
        <row r="578">
          <cell r="A578">
            <v>2326</v>
          </cell>
          <cell r="D578" t="str">
            <v>-</v>
          </cell>
          <cell r="E578" t="str">
            <v>Virginia Callisaya</v>
          </cell>
        </row>
        <row r="579">
          <cell r="A579">
            <v>2331</v>
          </cell>
          <cell r="D579" t="str">
            <v>-</v>
          </cell>
          <cell r="E579" t="str">
            <v>Virginia Callisaya</v>
          </cell>
        </row>
        <row r="580">
          <cell r="A580">
            <v>2333</v>
          </cell>
          <cell r="D580" t="str">
            <v>-</v>
          </cell>
          <cell r="E580" t="str">
            <v>Virginia Callisaya</v>
          </cell>
        </row>
        <row r="581">
          <cell r="A581">
            <v>2334</v>
          </cell>
          <cell r="D581" t="str">
            <v>-</v>
          </cell>
          <cell r="E581" t="str">
            <v>Virginia Callisaya</v>
          </cell>
        </row>
        <row r="582">
          <cell r="A582">
            <v>2335</v>
          </cell>
          <cell r="D582" t="str">
            <v>-</v>
          </cell>
          <cell r="E582" t="str">
            <v>Virginia Callisaya</v>
          </cell>
        </row>
        <row r="583">
          <cell r="A583">
            <v>2337</v>
          </cell>
          <cell r="D583" t="str">
            <v>-</v>
          </cell>
          <cell r="E583" t="str">
            <v>Virginia Callisaya</v>
          </cell>
        </row>
        <row r="584">
          <cell r="A584">
            <v>2342</v>
          </cell>
          <cell r="D584" t="str">
            <v>-</v>
          </cell>
          <cell r="E584" t="str">
            <v>Virginia Callisaya</v>
          </cell>
        </row>
        <row r="585">
          <cell r="A585">
            <v>2346</v>
          </cell>
          <cell r="D585" t="str">
            <v>-</v>
          </cell>
          <cell r="E585" t="str">
            <v>Virginia Callisaya</v>
          </cell>
        </row>
        <row r="586">
          <cell r="A586">
            <v>2353</v>
          </cell>
          <cell r="D586" t="str">
            <v>-</v>
          </cell>
          <cell r="E586" t="str">
            <v>Virginia Callisaya</v>
          </cell>
        </row>
        <row r="587">
          <cell r="A587">
            <v>2354</v>
          </cell>
          <cell r="D587" t="str">
            <v>-</v>
          </cell>
          <cell r="E587" t="str">
            <v>Virginia Callisaya</v>
          </cell>
        </row>
        <row r="588">
          <cell r="A588">
            <v>4601</v>
          </cell>
          <cell r="B588" t="str">
            <v>Gobierno Autónomo Regional del Gran Chaco</v>
          </cell>
          <cell r="C588" t="str">
            <v>Gobiernos Autónomos Regionales</v>
          </cell>
          <cell r="D588" t="str">
            <v>-</v>
          </cell>
          <cell r="E588" t="str">
            <v>María Raya</v>
          </cell>
        </row>
        <row r="589">
          <cell r="A589">
            <v>3101</v>
          </cell>
          <cell r="D589" t="str">
            <v>Emma Ticonipa</v>
          </cell>
          <cell r="E589" t="str">
            <v>Jeovana Zabala</v>
          </cell>
        </row>
        <row r="590">
          <cell r="A590">
            <v>3301</v>
          </cell>
          <cell r="D590" t="str">
            <v>Emma Ticonipa</v>
          </cell>
          <cell r="E590" t="str">
            <v>Jeovana Zabala</v>
          </cell>
        </row>
        <row r="591">
          <cell r="A591">
            <v>3401</v>
          </cell>
          <cell r="D591" t="str">
            <v>Emma Ticonipa</v>
          </cell>
          <cell r="E591" t="str">
            <v>Jeovana Zabala</v>
          </cell>
        </row>
        <row r="592">
          <cell r="A592">
            <v>3402</v>
          </cell>
          <cell r="D592" t="str">
            <v>Emma Ticonipa</v>
          </cell>
          <cell r="E592" t="str">
            <v>Jeovana Zabala</v>
          </cell>
        </row>
        <row r="593">
          <cell r="A593">
            <v>3501</v>
          </cell>
          <cell r="D593" t="str">
            <v>Emma Ticonipa</v>
          </cell>
          <cell r="E593" t="str">
            <v>Jeovana Zabala</v>
          </cell>
        </row>
        <row r="594">
          <cell r="A594">
            <v>3701</v>
          </cell>
          <cell r="D594" t="str">
            <v>Emma Ticonipa</v>
          </cell>
          <cell r="E594" t="str">
            <v>Jeovana Zabala</v>
          </cell>
        </row>
        <row r="595">
          <cell r="A595">
            <v>3702</v>
          </cell>
          <cell r="D595" t="str">
            <v>Emma Ticonipa</v>
          </cell>
          <cell r="E595" t="str">
            <v>Jeovana Zabala</v>
          </cell>
        </row>
        <row r="596">
          <cell r="A596">
            <v>3801</v>
          </cell>
          <cell r="D596" t="str">
            <v>Emma Ticonipa</v>
          </cell>
          <cell r="E596" t="str">
            <v>Jeovana Zabala</v>
          </cell>
        </row>
      </sheetData>
      <sheetData sheetId="1" refreshError="1"/>
      <sheetData sheetId="2" refreshError="1"/>
      <sheetData sheetId="3" refreshError="1"/>
      <sheetData sheetId="4" refreshError="1"/>
      <sheetData sheetId="5">
        <row r="9">
          <cell r="B9">
            <v>634</v>
          </cell>
          <cell r="C9" t="str">
            <v>Empresa Púb. Deptal. Hotel Terminal-Terminal de Buses Oruro</v>
          </cell>
        </row>
        <row r="10">
          <cell r="B10">
            <v>2330</v>
          </cell>
          <cell r="C10" t="str">
            <v>EMPRESA PÚBLICA DEPARTAMENTAL DE SERVICIOS ELECTRICOS TARIJA - SETAR</v>
          </cell>
        </row>
        <row r="11">
          <cell r="B11">
            <v>2336</v>
          </cell>
          <cell r="C11" t="str">
            <v>EMPRESA PÚBLICA DEPARTAMENTAL FÁBRICA DE CALAMINAS Y CLAVOS POTOSI</v>
          </cell>
        </row>
        <row r="12">
          <cell r="B12">
            <v>761</v>
          </cell>
          <cell r="C12" t="str">
            <v>Servicio Autónomo Municipal de Agua Potable y Alcantarillado</v>
          </cell>
        </row>
        <row r="13">
          <cell r="B13">
            <v>781</v>
          </cell>
          <cell r="C13" t="str">
            <v>Servicio Municipal de Agua Potable y Alcantarillado</v>
          </cell>
        </row>
        <row r="14">
          <cell r="B14">
            <v>781</v>
          </cell>
          <cell r="C14" t="str">
            <v>Servicio Municipal de Agua Potable y Alcantarillado</v>
          </cell>
        </row>
        <row r="15">
          <cell r="B15">
            <v>781</v>
          </cell>
          <cell r="C15" t="str">
            <v>Servicio Municipal de Agua Potable y Alcantarillado</v>
          </cell>
        </row>
        <row r="16">
          <cell r="B16">
            <v>781</v>
          </cell>
          <cell r="C16" t="str">
            <v>Servicio Municipal de Agua Potable y Alcantarillado</v>
          </cell>
        </row>
        <row r="17">
          <cell r="B17">
            <v>802</v>
          </cell>
          <cell r="C17" t="str">
            <v>Empresa Local de Agua Potable y Alcantarillado Sucre</v>
          </cell>
        </row>
        <row r="18">
          <cell r="B18">
            <v>802</v>
          </cell>
          <cell r="C18" t="str">
            <v>Empresa Local de Agua Potable y Alcantarillado Sucre</v>
          </cell>
        </row>
        <row r="19">
          <cell r="B19">
            <v>821</v>
          </cell>
          <cell r="C19" t="str">
            <v>Administración Autónoma para Obras Sanitarias - Potosí</v>
          </cell>
        </row>
        <row r="20">
          <cell r="B20">
            <v>831</v>
          </cell>
          <cell r="C20" t="str">
            <v>Servicio Local de Acueductos y Alcantarillado - Oruro</v>
          </cell>
        </row>
        <row r="21">
          <cell r="B21">
            <v>831</v>
          </cell>
          <cell r="C21" t="str">
            <v>Servicio Local de Acueductos y Alcantarillado - Oruro</v>
          </cell>
        </row>
        <row r="22">
          <cell r="B22">
            <v>831</v>
          </cell>
          <cell r="C22" t="str">
            <v>Servicio Local de Acueductos y Alcantarillado - Oruro</v>
          </cell>
        </row>
        <row r="23">
          <cell r="B23">
            <v>831</v>
          </cell>
          <cell r="C23" t="str">
            <v>Servicio Local de Acueductos y Alcantarillado - Oruro</v>
          </cell>
        </row>
        <row r="24">
          <cell r="B24">
            <v>831</v>
          </cell>
          <cell r="C24" t="str">
            <v>Servicio Local de Acueductos y Alcantarillado - Oruro</v>
          </cell>
        </row>
        <row r="25">
          <cell r="B25">
            <v>2301</v>
          </cell>
          <cell r="C25" t="str">
            <v>Empresa Municipal de Gestión de Residuos Sólidos</v>
          </cell>
        </row>
        <row r="26">
          <cell r="B26">
            <v>2302</v>
          </cell>
          <cell r="C26" t="str">
            <v>Empresa Municipal de Agua Potable y Alcantarillado Sacaba</v>
          </cell>
        </row>
        <row r="27">
          <cell r="B27">
            <v>2302</v>
          </cell>
          <cell r="C27" t="str">
            <v>Empresa Municipal de Agua Potable y Alcantarillado Sacaba</v>
          </cell>
        </row>
        <row r="28">
          <cell r="B28">
            <v>2302</v>
          </cell>
          <cell r="C28" t="str">
            <v>Empresa Municipal de Agua Potable y Alcantarillado Sacaba</v>
          </cell>
        </row>
        <row r="29">
          <cell r="B29">
            <v>2303</v>
          </cell>
          <cell r="C29" t="str">
            <v>Empresa Municipal de Areas Verdes y Recreación alternativa</v>
          </cell>
        </row>
        <row r="30">
          <cell r="B30">
            <v>2312</v>
          </cell>
          <cell r="C30" t="str">
            <v>EMPRESA MUNICIPAL DE AGUA POTABLE Y ALCANTARILLADO VIACHA</v>
          </cell>
        </row>
        <row r="31">
          <cell r="B31">
            <v>2314</v>
          </cell>
          <cell r="C31" t="str">
            <v>EMPRESA MUNICIPAL DE AREAS VERDES SUCRE</v>
          </cell>
        </row>
        <row r="32">
          <cell r="B32">
            <v>2315</v>
          </cell>
          <cell r="C32" t="str">
            <v xml:space="preserve">Empresa Municipal de Servicio de Aseo </v>
          </cell>
        </row>
        <row r="33">
          <cell r="B33">
            <v>2316</v>
          </cell>
          <cell r="C33" t="str">
            <v>Empresa Municipal de Áreas Verdes, Parques y Forestación</v>
          </cell>
        </row>
        <row r="34">
          <cell r="B34">
            <v>2317</v>
          </cell>
          <cell r="C34" t="str">
            <v>Empresa Municipal de Asfaltos y Vías</v>
          </cell>
        </row>
        <row r="35">
          <cell r="B35">
            <v>2320</v>
          </cell>
          <cell r="C35" t="str">
            <v>EMPRESA PUBLICA MUNICIPAL DE SERVICIOS DE AGUA Y ALCANTARRILLADO SANITARIO DE COBIJA</v>
          </cell>
        </row>
        <row r="36">
          <cell r="B36">
            <v>2327</v>
          </cell>
          <cell r="C36" t="str">
            <v>EMPRESA MUNICIPAL AUTONOMA DE AGUA POTABLE Y ALCANTARILLADO  DE YACUIBA</v>
          </cell>
        </row>
        <row r="37">
          <cell r="B37">
            <v>2327</v>
          </cell>
          <cell r="C37" t="str">
            <v>EMPRESA MUNICIPAL AUTONOMA DE AGUA POTABLE Y ALCANTARILLADO  DE YACUIBA</v>
          </cell>
        </row>
        <row r="38">
          <cell r="B38">
            <v>2327</v>
          </cell>
          <cell r="C38" t="str">
            <v>EMPRESA MUNICIPAL AUTONOMA DE AGUA POTABLE Y ALCANTARILLADO  DE YACUIBA</v>
          </cell>
        </row>
        <row r="39">
          <cell r="B39">
            <v>2328</v>
          </cell>
          <cell r="C39" t="str">
            <v>EMPRESA MUNICIPAL DE AGUA POTABLE Y ALCANTARILLADO SANITARIO DE URIONDO</v>
          </cell>
        </row>
        <row r="40">
          <cell r="B40">
            <v>2338</v>
          </cell>
          <cell r="C40" t="str">
            <v xml:space="preserve">EMPRESA PRESTADORA DE SERVICIO DE AGUA POTABLE Y ALCANTARILLADO </v>
          </cell>
        </row>
        <row r="41">
          <cell r="B41">
            <v>2339</v>
          </cell>
          <cell r="C41" t="str">
            <v>EMPRESA MUNICIPAL FABRICA DE JOYAS</v>
          </cell>
        </row>
        <row r="42">
          <cell r="B42">
            <v>2341</v>
          </cell>
          <cell r="C42" t="str">
            <v>EMPRESA MUNICIPAL DE DISTRIBUCION DE ENERGIA ELECTRICA LLALLAGUA</v>
          </cell>
        </row>
        <row r="43">
          <cell r="B43">
            <v>2351</v>
          </cell>
          <cell r="C43" t="str">
            <v>LABORATORIO INDUSTRIAL DE PRODUCTOS NATURALES KALLPAWAWA</v>
          </cell>
        </row>
        <row r="44">
          <cell r="B44">
            <v>2351</v>
          </cell>
          <cell r="C44" t="str">
            <v>LABORATORIO INDUSTRIAL DE PRODUCTOS NATURALES KALLPAWAWA</v>
          </cell>
        </row>
        <row r="45">
          <cell r="B45">
            <v>2358</v>
          </cell>
          <cell r="C45" t="str">
            <v>EMPRESA MUNICIPAL DE ASEO ORURO</v>
          </cell>
        </row>
        <row r="46">
          <cell r="B46">
            <v>513</v>
          </cell>
          <cell r="C46" t="str">
            <v>Yacimientos Petrolíferos Fiscales Bolivianos</v>
          </cell>
        </row>
        <row r="47">
          <cell r="B47">
            <v>513</v>
          </cell>
          <cell r="C47" t="str">
            <v>Yacimientos Petrolíferos Fiscales Bolivianos</v>
          </cell>
        </row>
        <row r="48">
          <cell r="B48">
            <v>513</v>
          </cell>
          <cell r="C48" t="str">
            <v>Yacimientos Petrolíferos Fiscales Bolivianos</v>
          </cell>
        </row>
        <row r="49">
          <cell r="B49">
            <v>514</v>
          </cell>
          <cell r="C49" t="str">
            <v>Empresa Nacional de Electricidad</v>
          </cell>
        </row>
        <row r="50">
          <cell r="B50">
            <v>514</v>
          </cell>
          <cell r="C50" t="str">
            <v>Empresa Nacional de Electricidad</v>
          </cell>
        </row>
        <row r="51">
          <cell r="B51">
            <v>514</v>
          </cell>
          <cell r="C51" t="str">
            <v>Empresa Nacional de Electricidad</v>
          </cell>
        </row>
        <row r="52">
          <cell r="B52">
            <v>514</v>
          </cell>
          <cell r="C52" t="str">
            <v>Empresa Nacional de Electricidad</v>
          </cell>
        </row>
        <row r="53">
          <cell r="B53">
            <v>514</v>
          </cell>
          <cell r="C53" t="str">
            <v>Empresa Nacional de Electricidad</v>
          </cell>
        </row>
        <row r="54">
          <cell r="B54">
            <v>514</v>
          </cell>
          <cell r="C54" t="str">
            <v>Empresa Nacional de Electricidad</v>
          </cell>
        </row>
        <row r="55">
          <cell r="B55">
            <v>514</v>
          </cell>
          <cell r="C55" t="str">
            <v>Empresa Nacional de Electricidad</v>
          </cell>
        </row>
        <row r="56">
          <cell r="B56">
            <v>514</v>
          </cell>
          <cell r="C56" t="str">
            <v>Empresa Nacional de Electricidad</v>
          </cell>
        </row>
        <row r="57">
          <cell r="B57">
            <v>517</v>
          </cell>
          <cell r="C57" t="str">
            <v>Corporación Minera de Bolivia</v>
          </cell>
        </row>
        <row r="58">
          <cell r="B58">
            <v>520</v>
          </cell>
          <cell r="C58" t="str">
            <v>Empresa Metalúrgica VINTO - Nacionalizada</v>
          </cell>
        </row>
        <row r="59">
          <cell r="B59">
            <v>520</v>
          </cell>
          <cell r="C59" t="str">
            <v>Empresa Metalúrgica VINTO - Nacionalizada</v>
          </cell>
        </row>
        <row r="60">
          <cell r="B60">
            <v>522</v>
          </cell>
          <cell r="C60" t="str">
            <v>Empresa Nacional de Ferrocarriles - Residual</v>
          </cell>
        </row>
        <row r="61">
          <cell r="B61">
            <v>525</v>
          </cell>
          <cell r="C61" t="str">
            <v>Transportes Aéreos Bolivianos</v>
          </cell>
        </row>
        <row r="62">
          <cell r="B62">
            <v>525</v>
          </cell>
          <cell r="C62" t="str">
            <v>Transportes Aéreos Bolivianos</v>
          </cell>
        </row>
        <row r="63">
          <cell r="B63">
            <v>526</v>
          </cell>
          <cell r="C63" t="str">
            <v>Bolivia TV</v>
          </cell>
        </row>
        <row r="64">
          <cell r="B64">
            <v>548</v>
          </cell>
          <cell r="C64" t="str">
            <v>Corporación de las Fuerzas Armadas p/ el Des. Nacional</v>
          </cell>
        </row>
        <row r="65">
          <cell r="B65">
            <v>551</v>
          </cell>
          <cell r="C65" t="str">
            <v>Empresa Naviera Boliviana</v>
          </cell>
        </row>
        <row r="66">
          <cell r="B66">
            <v>572</v>
          </cell>
          <cell r="C66" t="str">
            <v>Empresa de Apoyo a la Producción de Alimentos</v>
          </cell>
        </row>
        <row r="67">
          <cell r="B67">
            <v>572</v>
          </cell>
          <cell r="C67" t="str">
            <v>Empresa de Apoyo a la Producción de Alimentos</v>
          </cell>
        </row>
        <row r="68">
          <cell r="B68">
            <v>572</v>
          </cell>
          <cell r="C68" t="str">
            <v>Empresa de Apoyo a la Producción de Alimentos</v>
          </cell>
        </row>
        <row r="69">
          <cell r="B69">
            <v>573</v>
          </cell>
          <cell r="C69" t="str">
            <v>Empresa Siderúrgica del Mutún</v>
          </cell>
        </row>
        <row r="70">
          <cell r="B70">
            <v>573</v>
          </cell>
          <cell r="C70" t="str">
            <v>Empresa Siderúrgica del Mutún</v>
          </cell>
        </row>
        <row r="71">
          <cell r="B71">
            <v>573</v>
          </cell>
          <cell r="C71" t="str">
            <v>Empresa Siderúrgica del Mutún</v>
          </cell>
        </row>
        <row r="72">
          <cell r="B72">
            <v>578</v>
          </cell>
          <cell r="C72" t="str">
            <v>Boliviana de Aviación</v>
          </cell>
        </row>
        <row r="73">
          <cell r="B73">
            <v>578</v>
          </cell>
          <cell r="C73" t="str">
            <v>Boliviana de Aviación</v>
          </cell>
        </row>
        <row r="74">
          <cell r="B74">
            <v>580</v>
          </cell>
          <cell r="C74" t="str">
            <v>Depósitos Aduaneros Bolivianos</v>
          </cell>
        </row>
        <row r="75">
          <cell r="B75">
            <v>580</v>
          </cell>
          <cell r="C75" t="str">
            <v>Depósitos Aduaneros Bolivianos</v>
          </cell>
        </row>
        <row r="76">
          <cell r="B76">
            <v>584</v>
          </cell>
          <cell r="C76" t="str">
            <v>Empresa Boliviana de Industrializacion de Hidrocarburos</v>
          </cell>
        </row>
        <row r="77">
          <cell r="B77">
            <v>584</v>
          </cell>
          <cell r="C77" t="str">
            <v>Empresa Boliviana de Industrializacion de Hidrocarburos</v>
          </cell>
        </row>
        <row r="78">
          <cell r="B78">
            <v>585</v>
          </cell>
          <cell r="C78" t="str">
            <v>Agencia Boliviana Espacial</v>
          </cell>
        </row>
        <row r="79">
          <cell r="B79">
            <v>586</v>
          </cell>
          <cell r="C79" t="str">
            <v>Empresa Azucarera San Buenaventura</v>
          </cell>
        </row>
        <row r="80">
          <cell r="B80">
            <v>587</v>
          </cell>
          <cell r="C80" t="str">
            <v>Empresa Estratégica Boliviana de Construcción y Conservación de Infraestructura Civil</v>
          </cell>
        </row>
        <row r="81">
          <cell r="B81">
            <v>590</v>
          </cell>
          <cell r="C81" t="str">
            <v>Empresa Pública "QUIPUS"</v>
          </cell>
        </row>
        <row r="82">
          <cell r="B82">
            <v>591</v>
          </cell>
          <cell r="C82" t="str">
            <v>Empresa Estatal de Transporte por Cable "Mi teleférico"</v>
          </cell>
        </row>
        <row r="83">
          <cell r="B83">
            <v>593</v>
          </cell>
          <cell r="C83" t="str">
            <v>Empresa Pública YACANA</v>
          </cell>
        </row>
        <row r="84">
          <cell r="B84">
            <v>594</v>
          </cell>
          <cell r="C84" t="str">
            <v>Administración de Servicios Portuarios - Bolivia</v>
          </cell>
        </row>
        <row r="85">
          <cell r="B85">
            <v>595</v>
          </cell>
          <cell r="C85" t="str">
            <v>Gestora Pública de la Seguridad Social de Largo Plazo</v>
          </cell>
        </row>
        <row r="86">
          <cell r="B86">
            <v>595</v>
          </cell>
          <cell r="C86" t="str">
            <v>Gestora Pública de la Seguridad Social de Largo Plazo</v>
          </cell>
        </row>
        <row r="87">
          <cell r="B87">
            <v>596</v>
          </cell>
          <cell r="C87" t="str">
            <v xml:space="preserve">Empresa Pública Transporte Aéreo Militar </v>
          </cell>
        </row>
        <row r="88">
          <cell r="B88">
            <v>597</v>
          </cell>
          <cell r="C88" t="str">
            <v>Empresa Pública Nacional Estratégica de Yacimientos de Litio Bolivianos</v>
          </cell>
        </row>
        <row r="89">
          <cell r="B89">
            <v>597</v>
          </cell>
          <cell r="C89" t="str">
            <v>Empresa Pública Nacional Estratégica de Yacimientos de Litio Bolivianos</v>
          </cell>
        </row>
        <row r="90">
          <cell r="B90">
            <v>598</v>
          </cell>
          <cell r="C90" t="str">
            <v>Empresa Pública "Editorial del Estado Plurinacional de Bolivia"</v>
          </cell>
        </row>
        <row r="91">
          <cell r="B91">
            <v>599</v>
          </cell>
          <cell r="C91" t="str">
            <v>Empresa Boliviana de Alimentos y Derivados</v>
          </cell>
        </row>
        <row r="92">
          <cell r="B92">
            <v>599</v>
          </cell>
          <cell r="C92" t="str">
            <v>Empresa Boliviana de Alimentos y Derivados</v>
          </cell>
        </row>
        <row r="93">
          <cell r="B93">
            <v>599</v>
          </cell>
          <cell r="C93" t="str">
            <v>Empresa Boliviana de Alimentos y Derivados</v>
          </cell>
        </row>
        <row r="94">
          <cell r="B94">
            <v>600</v>
          </cell>
          <cell r="C94" t="str">
            <v>Empresa Servicios Aéreos Bolivianos</v>
          </cell>
        </row>
        <row r="95">
          <cell r="B95">
            <v>601</v>
          </cell>
          <cell r="C95" t="str">
            <v>Empresa Boliviana de Producción Agropecuaria</v>
          </cell>
        </row>
        <row r="96">
          <cell r="B96">
            <v>633</v>
          </cell>
          <cell r="C96" t="str">
            <v>Empresa Misicuni</v>
          </cell>
        </row>
        <row r="97">
          <cell r="B97">
            <v>716</v>
          </cell>
          <cell r="C97" t="str">
            <v>Empresa Tarijeña del Gas</v>
          </cell>
        </row>
        <row r="98">
          <cell r="B98">
            <v>901</v>
          </cell>
          <cell r="C98" t="str">
            <v>Gobierno Autónomo Departamental de Chuquisaca</v>
          </cell>
        </row>
        <row r="99">
          <cell r="B99">
            <v>901</v>
          </cell>
          <cell r="C99" t="str">
            <v>Gobierno Autónomo Departamental de Chuquisaca</v>
          </cell>
        </row>
        <row r="100">
          <cell r="B100">
            <v>901</v>
          </cell>
          <cell r="C100" t="str">
            <v>Gobierno Autónomo Departamental de Chuquisaca</v>
          </cell>
        </row>
        <row r="101">
          <cell r="B101">
            <v>901</v>
          </cell>
          <cell r="C101" t="str">
            <v>Gobierno Autónomo Departamental de Chuquisaca</v>
          </cell>
        </row>
        <row r="102">
          <cell r="B102">
            <v>901</v>
          </cell>
          <cell r="C102" t="str">
            <v>Gobierno Autónomo Departamental de Chuquisaca</v>
          </cell>
        </row>
        <row r="103">
          <cell r="B103">
            <v>901</v>
          </cell>
          <cell r="C103" t="str">
            <v>Gobierno Autónomo Departamental de Chuquisaca</v>
          </cell>
        </row>
        <row r="104">
          <cell r="B104">
            <v>901</v>
          </cell>
          <cell r="C104" t="str">
            <v>Gobierno Autónomo Departamental de Chuquisaca</v>
          </cell>
        </row>
        <row r="105">
          <cell r="B105">
            <v>901</v>
          </cell>
          <cell r="C105" t="str">
            <v>Gobierno Autónomo Departamental de Chuquisaca</v>
          </cell>
        </row>
        <row r="106">
          <cell r="B106">
            <v>901</v>
          </cell>
          <cell r="C106" t="str">
            <v>Gobierno Autónomo Departamental de Chuquisaca</v>
          </cell>
        </row>
        <row r="107">
          <cell r="B107">
            <v>901</v>
          </cell>
          <cell r="C107" t="str">
            <v>Gobierno Autónomo Departamental de Chuquisaca</v>
          </cell>
        </row>
        <row r="108">
          <cell r="B108">
            <v>902</v>
          </cell>
          <cell r="C108" t="str">
            <v>Gobierno Autónomo Departamental de La Paz</v>
          </cell>
        </row>
        <row r="109">
          <cell r="B109">
            <v>902</v>
          </cell>
          <cell r="C109" t="str">
            <v>Gobierno Autónomo Departamental de La Paz</v>
          </cell>
        </row>
        <row r="110">
          <cell r="B110">
            <v>902</v>
          </cell>
          <cell r="C110" t="str">
            <v>Gobierno Autónomo Departamental de La Paz</v>
          </cell>
        </row>
        <row r="111">
          <cell r="B111">
            <v>902</v>
          </cell>
          <cell r="C111" t="str">
            <v>Gobierno Autónomo Departamental de La Paz</v>
          </cell>
        </row>
        <row r="112">
          <cell r="B112">
            <v>902</v>
          </cell>
          <cell r="C112" t="str">
            <v>Gobierno Autónomo Departamental de La Paz</v>
          </cell>
        </row>
        <row r="113">
          <cell r="B113">
            <v>902</v>
          </cell>
          <cell r="C113" t="str">
            <v>Gobierno Autónomo Departamental de La Paz</v>
          </cell>
        </row>
        <row r="114">
          <cell r="B114">
            <v>902</v>
          </cell>
          <cell r="C114" t="str">
            <v>Gobierno Autónomo Departamental de La Paz</v>
          </cell>
        </row>
        <row r="115">
          <cell r="B115">
            <v>902</v>
          </cell>
          <cell r="C115" t="str">
            <v>Gobierno Autónomo Departamental de La Paz</v>
          </cell>
        </row>
        <row r="116">
          <cell r="B116">
            <v>902</v>
          </cell>
          <cell r="C116" t="str">
            <v>Gobierno Autónomo Departamental de La Paz</v>
          </cell>
        </row>
        <row r="117">
          <cell r="B117">
            <v>902</v>
          </cell>
          <cell r="C117" t="str">
            <v>Gobierno Autónomo Departamental de La Paz</v>
          </cell>
        </row>
        <row r="118">
          <cell r="B118">
            <v>902</v>
          </cell>
          <cell r="C118" t="str">
            <v>Gobierno Autónomo Departamental de La Paz</v>
          </cell>
        </row>
        <row r="119">
          <cell r="B119">
            <v>902</v>
          </cell>
          <cell r="C119" t="str">
            <v>Gobierno Autónomo Departamental de La Paz</v>
          </cell>
        </row>
        <row r="120">
          <cell r="B120">
            <v>903</v>
          </cell>
          <cell r="C120" t="str">
            <v>Gobierno Autónomo Departamental de Cochabamba</v>
          </cell>
        </row>
        <row r="121">
          <cell r="B121">
            <v>903</v>
          </cell>
          <cell r="C121" t="str">
            <v>Gobierno Autónomo Departamental de Cochabamba</v>
          </cell>
        </row>
        <row r="122">
          <cell r="B122">
            <v>903</v>
          </cell>
          <cell r="C122" t="str">
            <v>Gobierno Autónomo Departamental de Cochabamba</v>
          </cell>
        </row>
        <row r="123">
          <cell r="B123">
            <v>903</v>
          </cell>
          <cell r="C123" t="str">
            <v>Gobierno Autónomo Departamental de Cochabamba</v>
          </cell>
        </row>
        <row r="124">
          <cell r="B124">
            <v>903</v>
          </cell>
          <cell r="C124" t="str">
            <v>Gobierno Autónomo Departamental de Cochabamba</v>
          </cell>
        </row>
        <row r="125">
          <cell r="B125">
            <v>903</v>
          </cell>
          <cell r="C125" t="str">
            <v>Gobierno Autónomo Departamental de Cochabamba</v>
          </cell>
        </row>
        <row r="126">
          <cell r="B126">
            <v>903</v>
          </cell>
          <cell r="C126" t="str">
            <v>Gobierno Autónomo Departamental de Cochabamba</v>
          </cell>
        </row>
        <row r="127">
          <cell r="B127">
            <v>903</v>
          </cell>
          <cell r="C127" t="str">
            <v>Gobierno Autónomo Departamental de Cochabamba</v>
          </cell>
        </row>
        <row r="128">
          <cell r="B128">
            <v>903</v>
          </cell>
          <cell r="C128" t="str">
            <v>Gobierno Autónomo Departamental de Cochabamba</v>
          </cell>
        </row>
        <row r="129">
          <cell r="B129">
            <v>903</v>
          </cell>
          <cell r="C129" t="str">
            <v>Gobierno Autónomo Departamental de Cochabamba</v>
          </cell>
        </row>
        <row r="130">
          <cell r="B130">
            <v>903</v>
          </cell>
          <cell r="C130" t="str">
            <v>Gobierno Autónomo Departamental de Cochabamba</v>
          </cell>
        </row>
        <row r="131">
          <cell r="B131">
            <v>903</v>
          </cell>
          <cell r="C131" t="str">
            <v>Gobierno Autónomo Departamental de Cochabamba</v>
          </cell>
        </row>
        <row r="132">
          <cell r="B132">
            <v>904</v>
          </cell>
          <cell r="C132" t="str">
            <v>Gobierno Autónomo Departamental de Oruro</v>
          </cell>
        </row>
        <row r="133">
          <cell r="B133">
            <v>904</v>
          </cell>
          <cell r="C133" t="str">
            <v>Gobierno Autónomo Departamental de Oruro</v>
          </cell>
        </row>
        <row r="134">
          <cell r="B134">
            <v>904</v>
          </cell>
          <cell r="C134" t="str">
            <v>Gobierno Autónomo Departamental de Oruro</v>
          </cell>
        </row>
        <row r="135">
          <cell r="B135">
            <v>904</v>
          </cell>
          <cell r="C135" t="str">
            <v>Gobierno Autónomo Departamental de Oruro</v>
          </cell>
        </row>
        <row r="136">
          <cell r="B136">
            <v>904</v>
          </cell>
          <cell r="C136" t="str">
            <v>Gobierno Autónomo Departamental de Oruro</v>
          </cell>
        </row>
        <row r="137">
          <cell r="B137">
            <v>904</v>
          </cell>
          <cell r="C137" t="str">
            <v>Gobierno Autónomo Departamental de Oruro</v>
          </cell>
        </row>
        <row r="138">
          <cell r="B138">
            <v>904</v>
          </cell>
          <cell r="C138" t="str">
            <v>Gobierno Autónomo Departamental de Oruro</v>
          </cell>
        </row>
        <row r="139">
          <cell r="B139">
            <v>904</v>
          </cell>
          <cell r="C139" t="str">
            <v>Gobierno Autónomo Departamental de Oruro</v>
          </cell>
        </row>
        <row r="140">
          <cell r="B140">
            <v>904</v>
          </cell>
          <cell r="C140" t="str">
            <v>Gobierno Autónomo Departamental de Oruro</v>
          </cell>
        </row>
        <row r="141">
          <cell r="B141">
            <v>904</v>
          </cell>
          <cell r="C141" t="str">
            <v>Gobierno Autónomo Departamental de Oruro</v>
          </cell>
        </row>
        <row r="142">
          <cell r="B142">
            <v>904</v>
          </cell>
          <cell r="C142" t="str">
            <v>Gobierno Autónomo Departamental de Oruro</v>
          </cell>
        </row>
        <row r="143">
          <cell r="B143">
            <v>904</v>
          </cell>
          <cell r="C143" t="str">
            <v>Gobierno Autónomo Departamental de Oruro</v>
          </cell>
        </row>
        <row r="144">
          <cell r="B144">
            <v>904</v>
          </cell>
          <cell r="C144" t="str">
            <v>Gobierno Autónomo Departamental de Oruro</v>
          </cell>
        </row>
        <row r="145">
          <cell r="B145">
            <v>905</v>
          </cell>
          <cell r="C145" t="str">
            <v>Gobierno Autónomo Departamental de Potosí</v>
          </cell>
        </row>
        <row r="146">
          <cell r="B146">
            <v>905</v>
          </cell>
          <cell r="C146" t="str">
            <v>Gobierno Autónomo Departamental de Potosí</v>
          </cell>
        </row>
        <row r="147">
          <cell r="B147">
            <v>905</v>
          </cell>
          <cell r="C147" t="str">
            <v>Gobierno Autónomo Departamental de Potosí</v>
          </cell>
        </row>
        <row r="148">
          <cell r="B148">
            <v>905</v>
          </cell>
          <cell r="C148" t="str">
            <v>Gobierno Autónomo Departamental de Potosí</v>
          </cell>
        </row>
        <row r="149">
          <cell r="B149">
            <v>905</v>
          </cell>
          <cell r="C149" t="str">
            <v>Gobierno Autónomo Departamental de Potosí</v>
          </cell>
        </row>
        <row r="150">
          <cell r="B150">
            <v>905</v>
          </cell>
          <cell r="C150" t="str">
            <v>Gobierno Autónomo Departamental de Potosí</v>
          </cell>
        </row>
        <row r="151">
          <cell r="B151">
            <v>905</v>
          </cell>
          <cell r="C151" t="str">
            <v>Gobierno Autónomo Departamental de Potosí</v>
          </cell>
        </row>
        <row r="152">
          <cell r="B152">
            <v>905</v>
          </cell>
          <cell r="C152" t="str">
            <v>Gobierno Autónomo Departamental de Potosí</v>
          </cell>
        </row>
        <row r="153">
          <cell r="B153">
            <v>905</v>
          </cell>
          <cell r="C153" t="str">
            <v>Gobierno Autónomo Departamental de Potosí</v>
          </cell>
        </row>
        <row r="154">
          <cell r="B154">
            <v>905</v>
          </cell>
          <cell r="C154" t="str">
            <v>Gobierno Autónomo Departamental de Potosí</v>
          </cell>
        </row>
        <row r="155">
          <cell r="B155">
            <v>906</v>
          </cell>
          <cell r="C155" t="str">
            <v>Gobierno Autónomo Departamental de Tarija</v>
          </cell>
        </row>
        <row r="156">
          <cell r="B156">
            <v>906</v>
          </cell>
          <cell r="C156" t="str">
            <v>Gobierno Autónomo Departamental de Tarija</v>
          </cell>
        </row>
        <row r="157">
          <cell r="B157">
            <v>906</v>
          </cell>
          <cell r="C157" t="str">
            <v>Gobierno Autónomo Departamental de Tarija</v>
          </cell>
        </row>
        <row r="158">
          <cell r="B158">
            <v>906</v>
          </cell>
          <cell r="C158" t="str">
            <v>Gobierno Autónomo Departamental de Tarija</v>
          </cell>
        </row>
        <row r="159">
          <cell r="B159">
            <v>906</v>
          </cell>
          <cell r="C159" t="str">
            <v>Gobierno Autónomo Departamental de Tarija</v>
          </cell>
        </row>
        <row r="160">
          <cell r="B160">
            <v>906</v>
          </cell>
          <cell r="C160" t="str">
            <v>Gobierno Autónomo Departamental de Tarija</v>
          </cell>
        </row>
        <row r="161">
          <cell r="B161">
            <v>906</v>
          </cell>
          <cell r="C161" t="str">
            <v>Gobierno Autónomo Departamental de Tarija</v>
          </cell>
        </row>
        <row r="162">
          <cell r="B162">
            <v>906</v>
          </cell>
          <cell r="C162" t="str">
            <v>Gobierno Autónomo Departamental de Tarija</v>
          </cell>
        </row>
        <row r="163">
          <cell r="B163">
            <v>907</v>
          </cell>
          <cell r="C163" t="str">
            <v>Gobierno Autónomo Departamental de Santa Cruz</v>
          </cell>
        </row>
        <row r="164">
          <cell r="B164">
            <v>907</v>
          </cell>
          <cell r="C164" t="str">
            <v>Gobierno Autónomo Departamental de Santa Cruz</v>
          </cell>
        </row>
        <row r="165">
          <cell r="B165">
            <v>907</v>
          </cell>
          <cell r="C165" t="str">
            <v>Gobierno Autónomo Departamental de Santa Cruz</v>
          </cell>
        </row>
        <row r="166">
          <cell r="B166">
            <v>907</v>
          </cell>
          <cell r="C166" t="str">
            <v>Gobierno Autónomo Departamental de Santa Cruz</v>
          </cell>
        </row>
        <row r="167">
          <cell r="B167">
            <v>907</v>
          </cell>
          <cell r="C167" t="str">
            <v>Gobierno Autónomo Departamental de Santa Cruz</v>
          </cell>
        </row>
        <row r="168">
          <cell r="B168">
            <v>907</v>
          </cell>
          <cell r="C168" t="str">
            <v>Gobierno Autónomo Departamental de Santa Cruz</v>
          </cell>
        </row>
        <row r="169">
          <cell r="B169">
            <v>907</v>
          </cell>
          <cell r="C169" t="str">
            <v>Gobierno Autónomo Departamental de Santa Cruz</v>
          </cell>
        </row>
        <row r="170">
          <cell r="B170">
            <v>907</v>
          </cell>
          <cell r="C170" t="str">
            <v>Gobierno Autónomo Departamental de Santa Cruz</v>
          </cell>
        </row>
        <row r="171">
          <cell r="B171">
            <v>907</v>
          </cell>
          <cell r="C171" t="str">
            <v>Gobierno Autónomo Departamental de Santa Cruz</v>
          </cell>
        </row>
        <row r="172">
          <cell r="B172">
            <v>907</v>
          </cell>
          <cell r="C172" t="str">
            <v>Gobierno Autónomo Departamental de Santa Cruz</v>
          </cell>
        </row>
        <row r="173">
          <cell r="B173">
            <v>907</v>
          </cell>
          <cell r="C173" t="str">
            <v>Gobierno Autónomo Departamental de Santa Cruz</v>
          </cell>
        </row>
        <row r="174">
          <cell r="B174">
            <v>908</v>
          </cell>
          <cell r="C174" t="str">
            <v>Gobierno Autónomo Departamental del Beni</v>
          </cell>
        </row>
        <row r="175">
          <cell r="B175">
            <v>908</v>
          </cell>
          <cell r="C175" t="str">
            <v>Gobierno Autónomo Departamental del Beni</v>
          </cell>
        </row>
        <row r="176">
          <cell r="B176">
            <v>908</v>
          </cell>
          <cell r="C176" t="str">
            <v>Gobierno Autónomo Departamental del Beni</v>
          </cell>
        </row>
        <row r="177">
          <cell r="B177">
            <v>908</v>
          </cell>
          <cell r="C177" t="str">
            <v>Gobierno Autónomo Departamental del Beni</v>
          </cell>
        </row>
        <row r="178">
          <cell r="B178">
            <v>908</v>
          </cell>
          <cell r="C178" t="str">
            <v>Gobierno Autónomo Departamental del Beni</v>
          </cell>
        </row>
        <row r="179">
          <cell r="B179">
            <v>908</v>
          </cell>
          <cell r="C179" t="str">
            <v>Gobierno Autónomo Departamental del Beni</v>
          </cell>
        </row>
        <row r="180">
          <cell r="B180">
            <v>908</v>
          </cell>
          <cell r="C180" t="str">
            <v>Gobierno Autónomo Departamental del Beni</v>
          </cell>
        </row>
        <row r="181">
          <cell r="B181">
            <v>908</v>
          </cell>
          <cell r="C181" t="str">
            <v>Gobierno Autónomo Departamental del Beni</v>
          </cell>
        </row>
        <row r="182">
          <cell r="B182">
            <v>909</v>
          </cell>
          <cell r="C182" t="str">
            <v>Gobierno Autónomo Departamental de Pando</v>
          </cell>
        </row>
        <row r="183">
          <cell r="B183">
            <v>909</v>
          </cell>
          <cell r="C183" t="str">
            <v>Gobierno Autónomo Departamental de Pando</v>
          </cell>
        </row>
        <row r="184">
          <cell r="B184">
            <v>909</v>
          </cell>
          <cell r="C184" t="str">
            <v>Gobierno Autónomo Departamental de Pando</v>
          </cell>
        </row>
        <row r="185">
          <cell r="B185">
            <v>909</v>
          </cell>
          <cell r="C185" t="str">
            <v>Gobierno Autónomo Departamental de Pando</v>
          </cell>
        </row>
        <row r="186">
          <cell r="B186">
            <v>909</v>
          </cell>
          <cell r="C186" t="str">
            <v>Gobierno Autónomo Departamental de Pando</v>
          </cell>
        </row>
        <row r="187">
          <cell r="B187">
            <v>909</v>
          </cell>
          <cell r="C187" t="str">
            <v>Gobierno Autónomo Departamental de Pando</v>
          </cell>
        </row>
        <row r="188">
          <cell r="B188">
            <v>909</v>
          </cell>
          <cell r="C188" t="str">
            <v>Gobierno Autónomo Departamental de Pando</v>
          </cell>
        </row>
        <row r="189">
          <cell r="B189">
            <v>909</v>
          </cell>
          <cell r="C189" t="str">
            <v>Gobierno Autónomo Departamental de Pando</v>
          </cell>
        </row>
        <row r="190">
          <cell r="B190">
            <v>3101</v>
          </cell>
          <cell r="C190" t="str">
            <v>Autonomía del Territorio Indígena Originario Campesino Guaraní Chaqueño de Huacaya</v>
          </cell>
        </row>
        <row r="191">
          <cell r="B191">
            <v>3101</v>
          </cell>
          <cell r="C191" t="str">
            <v>Autonomía del Territorio Indígena Originario Campesino Guaraní Chaqueño de Huacaya</v>
          </cell>
        </row>
        <row r="192">
          <cell r="B192">
            <v>3101</v>
          </cell>
          <cell r="C192" t="str">
            <v>Autonomía del Territorio Indígena Originario Campesino Guaraní Chaqueño de Huacaya</v>
          </cell>
        </row>
        <row r="193">
          <cell r="B193">
            <v>3101</v>
          </cell>
          <cell r="C193" t="str">
            <v>Autonomía del Territorio Indígena Originario Campesino Guaraní Chaqueño de Huacaya</v>
          </cell>
        </row>
        <row r="194">
          <cell r="B194">
            <v>3301</v>
          </cell>
          <cell r="C194" t="str">
            <v>Gobierno Autónomo Indígena Originario Campesino del Territorio de Raqaypampa</v>
          </cell>
        </row>
        <row r="195">
          <cell r="B195">
            <v>3301</v>
          </cell>
          <cell r="C195" t="str">
            <v>Gobierno Autónomo Indígena Originario Campesino del Territorio de Raqaypampa</v>
          </cell>
        </row>
        <row r="196">
          <cell r="B196">
            <v>3301</v>
          </cell>
          <cell r="C196" t="str">
            <v>Gobierno Autónomo Indígena Originario Campesino del Territorio de Raqaypampa</v>
          </cell>
        </row>
        <row r="197">
          <cell r="B197">
            <v>3301</v>
          </cell>
          <cell r="C197" t="str">
            <v>Gobierno Autónomo Indígena Originario Campesino del Territorio de Raqaypampa</v>
          </cell>
        </row>
        <row r="198">
          <cell r="B198">
            <v>3301</v>
          </cell>
          <cell r="C198" t="str">
            <v>Gobierno Autónomo Indígena Originario Campesino del Territorio de Raqaypampa</v>
          </cell>
        </row>
        <row r="199">
          <cell r="B199">
            <v>3301</v>
          </cell>
          <cell r="C199" t="str">
            <v>Gobierno Autónomo Indígena Originario Campesino del Territorio de Raqaypampa</v>
          </cell>
        </row>
        <row r="200">
          <cell r="B200">
            <v>3301</v>
          </cell>
          <cell r="C200" t="str">
            <v>Gobierno Autónomo Indígena Originario Campesino del Territorio de Raqaypampa</v>
          </cell>
        </row>
        <row r="201">
          <cell r="B201">
            <v>3401</v>
          </cell>
          <cell r="C201" t="str">
            <v>GAIOC de la Nación Originaria Uru Chipaya</v>
          </cell>
        </row>
        <row r="202">
          <cell r="B202">
            <v>3401</v>
          </cell>
          <cell r="C202" t="str">
            <v>GAIOC de la Nación Originaria Uru Chipaya</v>
          </cell>
        </row>
        <row r="203">
          <cell r="B203">
            <v>3401</v>
          </cell>
          <cell r="C203" t="str">
            <v>GAIOC de la Nación Originaria Uru Chipaya</v>
          </cell>
        </row>
        <row r="204">
          <cell r="B204">
            <v>3402</v>
          </cell>
          <cell r="C204" t="str">
            <v>Gobierno Autónomo Indígena Originario Campesino de Salinas</v>
          </cell>
        </row>
        <row r="205">
          <cell r="B205">
            <v>3402</v>
          </cell>
          <cell r="C205" t="str">
            <v>Gobierno Autónomo Indígena Originario Campesino de Salinas</v>
          </cell>
        </row>
        <row r="206">
          <cell r="B206">
            <v>3402</v>
          </cell>
          <cell r="C206" t="str">
            <v>Gobierno Autónomo Indígena Originario Campesino de Salinas</v>
          </cell>
        </row>
        <row r="207">
          <cell r="B207">
            <v>3402</v>
          </cell>
          <cell r="C207" t="str">
            <v>Gobierno Autónomo Indígena Originario Campesino de Salinas</v>
          </cell>
        </row>
        <row r="208">
          <cell r="B208">
            <v>3402</v>
          </cell>
          <cell r="C208" t="str">
            <v>Gobierno Autónomo Indígena Originario Campesino de Salinas</v>
          </cell>
        </row>
        <row r="209">
          <cell r="B209">
            <v>3501</v>
          </cell>
          <cell r="C209" t="str">
            <v>Gobierno Autónomo Indígena Originario Campesino de la Autonomía Originaria del Jatún Ayllu Yura</v>
          </cell>
        </row>
        <row r="210">
          <cell r="B210">
            <v>3501</v>
          </cell>
          <cell r="C210" t="str">
            <v>Gobierno Autónomo Indígena Originario Campesino de la Autonomía Originaria del Jatún Ayllu Yura</v>
          </cell>
        </row>
        <row r="211">
          <cell r="B211">
            <v>3501</v>
          </cell>
          <cell r="C211" t="str">
            <v>Gobierno Autónomo Indígena Originario Campesino de la Autonomía Originaria del Jatún Ayllu Yura</v>
          </cell>
        </row>
        <row r="212">
          <cell r="B212">
            <v>3501</v>
          </cell>
          <cell r="C212" t="str">
            <v>Gobierno Autónomo Indígena Originario Campesino de la Autonomía Originaria del Jatún Ayllu Yura</v>
          </cell>
        </row>
        <row r="213">
          <cell r="B213">
            <v>3501</v>
          </cell>
          <cell r="C213" t="str">
            <v>Gobierno Autónomo Indígena Originario Campesino de la Autonomía Originaria del Jatún Ayllu Yura</v>
          </cell>
        </row>
        <row r="214">
          <cell r="B214">
            <v>3501</v>
          </cell>
          <cell r="C214" t="str">
            <v>Gobierno Autónomo Indígena Originario Campesino de la Autonomía Originaria del Jatún Ayllu Yura</v>
          </cell>
        </row>
        <row r="215">
          <cell r="B215">
            <v>3701</v>
          </cell>
          <cell r="C215" t="str">
            <v>GAIOC de Charagua Iyambae</v>
          </cell>
        </row>
        <row r="216">
          <cell r="B216">
            <v>3701</v>
          </cell>
          <cell r="C216" t="str">
            <v>GAIOC de Charagua Iyambae</v>
          </cell>
        </row>
        <row r="217">
          <cell r="B217">
            <v>3701</v>
          </cell>
          <cell r="C217" t="str">
            <v>GAIOC de Charagua Iyambae</v>
          </cell>
        </row>
        <row r="218">
          <cell r="B218">
            <v>3701</v>
          </cell>
          <cell r="C218" t="str">
            <v>GAIOC de Charagua Iyambae</v>
          </cell>
        </row>
        <row r="219">
          <cell r="B219">
            <v>3701</v>
          </cell>
          <cell r="C219" t="str">
            <v>GAIOC de Charagua Iyambae</v>
          </cell>
        </row>
        <row r="220">
          <cell r="B220">
            <v>3702</v>
          </cell>
          <cell r="C220" t="str">
            <v>Gobierno Autónomo Indígena Guaraní Kereimba Iyaambae</v>
          </cell>
        </row>
        <row r="221">
          <cell r="B221">
            <v>3702</v>
          </cell>
          <cell r="C221" t="str">
            <v>Gobierno Autónomo Indígena Guaraní Kereimba Iyaambae</v>
          </cell>
        </row>
        <row r="222">
          <cell r="B222">
            <v>3702</v>
          </cell>
          <cell r="C222" t="str">
            <v>Gobierno Autónomo Indígena Guaraní Kereimba Iyaambae</v>
          </cell>
        </row>
        <row r="223">
          <cell r="B223">
            <v>3702</v>
          </cell>
          <cell r="C223" t="str">
            <v>Gobierno Autónomo Indígena Guaraní Kereimba Iyaambae</v>
          </cell>
        </row>
        <row r="224">
          <cell r="B224">
            <v>3702</v>
          </cell>
          <cell r="C224" t="str">
            <v>Gobierno Autónomo Indígena Guaraní Kereimba Iyaambae</v>
          </cell>
        </row>
        <row r="225">
          <cell r="B225">
            <v>3801</v>
          </cell>
          <cell r="C225" t="str">
            <v>Gobierno Indígena Autónomo del Territorio Indígena Multiétnico</v>
          </cell>
        </row>
        <row r="226">
          <cell r="B226">
            <v>3801</v>
          </cell>
          <cell r="C226" t="str">
            <v>Gobierno Indígena Autónomo del Territorio Indígena Multiétnico</v>
          </cell>
        </row>
        <row r="227">
          <cell r="B227">
            <v>3801</v>
          </cell>
          <cell r="C227" t="str">
            <v>Gobierno Indígena Autónomo del Territorio Indígena Multiétnico</v>
          </cell>
        </row>
        <row r="228">
          <cell r="B228">
            <v>1101</v>
          </cell>
          <cell r="C228" t="str">
            <v>Gobierno Autónomo Municipal de Sucre</v>
          </cell>
        </row>
        <row r="229">
          <cell r="B229">
            <v>1101</v>
          </cell>
          <cell r="C229" t="str">
            <v>Gobierno Autónomo Municipal de Sucre</v>
          </cell>
        </row>
        <row r="230">
          <cell r="B230">
            <v>1101</v>
          </cell>
          <cell r="C230" t="str">
            <v>Gobierno Autónomo Municipal de Sucre</v>
          </cell>
        </row>
        <row r="231">
          <cell r="B231">
            <v>1101</v>
          </cell>
          <cell r="C231" t="str">
            <v>Gobierno Autónomo Municipal de Sucre</v>
          </cell>
        </row>
        <row r="232">
          <cell r="B232">
            <v>1101</v>
          </cell>
          <cell r="C232" t="str">
            <v>Gobierno Autónomo Municipal de Sucre</v>
          </cell>
        </row>
        <row r="233">
          <cell r="B233">
            <v>1101</v>
          </cell>
          <cell r="C233" t="str">
            <v>Gobierno Autónomo Municipal de Sucre</v>
          </cell>
        </row>
        <row r="234">
          <cell r="B234">
            <v>1101</v>
          </cell>
          <cell r="C234" t="str">
            <v>Gobierno Autónomo Municipal de Sucre</v>
          </cell>
        </row>
        <row r="235">
          <cell r="B235">
            <v>1101</v>
          </cell>
          <cell r="C235" t="str">
            <v>Gobierno Autónomo Municipal de Sucre</v>
          </cell>
        </row>
        <row r="236">
          <cell r="B236">
            <v>1101</v>
          </cell>
          <cell r="C236" t="str">
            <v>Gobierno Autónomo Municipal de Sucre</v>
          </cell>
        </row>
        <row r="237">
          <cell r="B237">
            <v>1102</v>
          </cell>
          <cell r="C237" t="str">
            <v>Gobierno Autónomo Municipal de Yotala</v>
          </cell>
        </row>
        <row r="238">
          <cell r="B238">
            <v>1102</v>
          </cell>
          <cell r="C238" t="str">
            <v>Gobierno Autónomo Municipal de Yotala</v>
          </cell>
        </row>
        <row r="239">
          <cell r="B239">
            <v>1102</v>
          </cell>
          <cell r="C239" t="str">
            <v>Gobierno Autónomo Municipal de Yotala</v>
          </cell>
        </row>
        <row r="240">
          <cell r="B240">
            <v>1102</v>
          </cell>
          <cell r="C240" t="str">
            <v>Gobierno Autónomo Municipal de Yotala</v>
          </cell>
        </row>
        <row r="241">
          <cell r="B241">
            <v>1102</v>
          </cell>
          <cell r="C241" t="str">
            <v>Gobierno Autónomo Municipal de Yotala</v>
          </cell>
        </row>
        <row r="242">
          <cell r="B242">
            <v>1102</v>
          </cell>
          <cell r="C242" t="str">
            <v>Gobierno Autónomo Municipal de Yotala</v>
          </cell>
        </row>
        <row r="243">
          <cell r="B243">
            <v>1102</v>
          </cell>
          <cell r="C243" t="str">
            <v>Gobierno Autónomo Municipal de Yotala</v>
          </cell>
        </row>
        <row r="244">
          <cell r="B244">
            <v>1102</v>
          </cell>
          <cell r="C244" t="str">
            <v>Gobierno Autónomo Municipal de Yotala</v>
          </cell>
        </row>
        <row r="245">
          <cell r="B245">
            <v>1102</v>
          </cell>
          <cell r="C245" t="str">
            <v>Gobierno Autónomo Municipal de Yotala</v>
          </cell>
        </row>
        <row r="246">
          <cell r="B246">
            <v>1103</v>
          </cell>
          <cell r="C246" t="str">
            <v>Gobierno Autónomo Municipal de Poroma</v>
          </cell>
        </row>
        <row r="247">
          <cell r="B247">
            <v>1103</v>
          </cell>
          <cell r="C247" t="str">
            <v>Gobierno Autónomo Municipal de Poroma</v>
          </cell>
        </row>
        <row r="248">
          <cell r="B248">
            <v>1103</v>
          </cell>
          <cell r="C248" t="str">
            <v>Gobierno Autónomo Municipal de Poroma</v>
          </cell>
        </row>
        <row r="249">
          <cell r="B249">
            <v>1103</v>
          </cell>
          <cell r="C249" t="str">
            <v>Gobierno Autónomo Municipal de Poroma</v>
          </cell>
        </row>
        <row r="250">
          <cell r="B250">
            <v>1103</v>
          </cell>
          <cell r="C250" t="str">
            <v>Gobierno Autónomo Municipal de Poroma</v>
          </cell>
        </row>
        <row r="251">
          <cell r="B251">
            <v>1103</v>
          </cell>
          <cell r="C251" t="str">
            <v>Gobierno Autónomo Municipal de Poroma</v>
          </cell>
        </row>
        <row r="252">
          <cell r="B252">
            <v>1103</v>
          </cell>
          <cell r="C252" t="str">
            <v>Gobierno Autónomo Municipal de Poroma</v>
          </cell>
        </row>
        <row r="253">
          <cell r="B253">
            <v>1103</v>
          </cell>
          <cell r="C253" t="str">
            <v>Gobierno Autónomo Municipal de Poroma</v>
          </cell>
        </row>
        <row r="254">
          <cell r="B254">
            <v>1104</v>
          </cell>
          <cell r="C254" t="str">
            <v>Gobierno Autónomo Municipal de Villa Azurduy</v>
          </cell>
        </row>
        <row r="255">
          <cell r="B255">
            <v>1104</v>
          </cell>
          <cell r="C255" t="str">
            <v>Gobierno Autónomo Municipal de Villa Azurduy</v>
          </cell>
        </row>
        <row r="256">
          <cell r="B256">
            <v>1104</v>
          </cell>
          <cell r="C256" t="str">
            <v>Gobierno Autónomo Municipal de Villa Azurduy</v>
          </cell>
        </row>
        <row r="257">
          <cell r="B257">
            <v>1104</v>
          </cell>
          <cell r="C257" t="str">
            <v>Gobierno Autónomo Municipal de Villa Azurduy</v>
          </cell>
        </row>
        <row r="258">
          <cell r="B258">
            <v>1104</v>
          </cell>
          <cell r="C258" t="str">
            <v>Gobierno Autónomo Municipal de Villa Azurduy</v>
          </cell>
        </row>
        <row r="259">
          <cell r="B259">
            <v>1104</v>
          </cell>
          <cell r="C259" t="str">
            <v>Gobierno Autónomo Municipal de Villa Azurduy</v>
          </cell>
        </row>
        <row r="260">
          <cell r="B260">
            <v>1104</v>
          </cell>
          <cell r="C260" t="str">
            <v>Gobierno Autónomo Municipal de Villa Azurduy</v>
          </cell>
        </row>
        <row r="261">
          <cell r="B261">
            <v>1104</v>
          </cell>
          <cell r="C261" t="str">
            <v>Gobierno Autónomo Municipal de Villa Azurduy</v>
          </cell>
        </row>
        <row r="262">
          <cell r="B262">
            <v>1105</v>
          </cell>
          <cell r="C262" t="str">
            <v>Gobierno Autónomo Municipal de Tarvita (Villa Orías)</v>
          </cell>
        </row>
        <row r="263">
          <cell r="B263">
            <v>1105</v>
          </cell>
          <cell r="C263" t="str">
            <v>Gobierno Autónomo Municipal de Tarvita (Villa Orías)</v>
          </cell>
        </row>
        <row r="264">
          <cell r="B264">
            <v>1105</v>
          </cell>
          <cell r="C264" t="str">
            <v>Gobierno Autónomo Municipal de Tarvita (Villa Orías)</v>
          </cell>
        </row>
        <row r="265">
          <cell r="B265">
            <v>1105</v>
          </cell>
          <cell r="C265" t="str">
            <v>Gobierno Autónomo Municipal de Tarvita (Villa Orías)</v>
          </cell>
        </row>
        <row r="266">
          <cell r="B266">
            <v>1105</v>
          </cell>
          <cell r="C266" t="str">
            <v>Gobierno Autónomo Municipal de Tarvita (Villa Orías)</v>
          </cell>
        </row>
        <row r="267">
          <cell r="B267">
            <v>1105</v>
          </cell>
          <cell r="C267" t="str">
            <v>Gobierno Autónomo Municipal de Tarvita (Villa Orías)</v>
          </cell>
        </row>
        <row r="268">
          <cell r="B268">
            <v>1106</v>
          </cell>
          <cell r="C268" t="str">
            <v>Gobierno Autónomo Municipal de Villa Zudañez (Tacopaya)</v>
          </cell>
        </row>
        <row r="269">
          <cell r="B269">
            <v>1106</v>
          </cell>
          <cell r="C269" t="str">
            <v>Gobierno Autónomo Municipal de Villa Zudañez (Tacopaya)</v>
          </cell>
        </row>
        <row r="270">
          <cell r="B270">
            <v>1106</v>
          </cell>
          <cell r="C270" t="str">
            <v>Gobierno Autónomo Municipal de Villa Zudañez (Tacopaya)</v>
          </cell>
        </row>
        <row r="271">
          <cell r="B271">
            <v>1106</v>
          </cell>
          <cell r="C271" t="str">
            <v>Gobierno Autónomo Municipal de Villa Zudañez (Tacopaya)</v>
          </cell>
        </row>
        <row r="272">
          <cell r="B272">
            <v>1106</v>
          </cell>
          <cell r="C272" t="str">
            <v>Gobierno Autónomo Municipal de Villa Zudañez (Tacopaya)</v>
          </cell>
        </row>
        <row r="273">
          <cell r="B273">
            <v>1106</v>
          </cell>
          <cell r="C273" t="str">
            <v>Gobierno Autónomo Municipal de Villa Zudañez (Tacopaya)</v>
          </cell>
        </row>
        <row r="274">
          <cell r="B274">
            <v>1106</v>
          </cell>
          <cell r="C274" t="str">
            <v>Gobierno Autónomo Municipal de Villa Zudañez (Tacopaya)</v>
          </cell>
        </row>
        <row r="275">
          <cell r="B275">
            <v>1106</v>
          </cell>
          <cell r="C275" t="str">
            <v>Gobierno Autónomo Municipal de Villa Zudañez (Tacopaya)</v>
          </cell>
        </row>
        <row r="276">
          <cell r="B276">
            <v>1107</v>
          </cell>
          <cell r="C276" t="str">
            <v>Gobierno Autónomo Municipal de Presto</v>
          </cell>
        </row>
        <row r="277">
          <cell r="B277">
            <v>1107</v>
          </cell>
          <cell r="C277" t="str">
            <v>Gobierno Autónomo Municipal de Presto</v>
          </cell>
        </row>
        <row r="278">
          <cell r="B278">
            <v>1107</v>
          </cell>
          <cell r="C278" t="str">
            <v>Gobierno Autónomo Municipal de Presto</v>
          </cell>
        </row>
        <row r="279">
          <cell r="B279">
            <v>1107</v>
          </cell>
          <cell r="C279" t="str">
            <v>Gobierno Autónomo Municipal de Presto</v>
          </cell>
        </row>
        <row r="280">
          <cell r="B280">
            <v>1107</v>
          </cell>
          <cell r="C280" t="str">
            <v>Gobierno Autónomo Municipal de Presto</v>
          </cell>
        </row>
        <row r="281">
          <cell r="B281">
            <v>1107</v>
          </cell>
          <cell r="C281" t="str">
            <v>Gobierno Autónomo Municipal de Presto</v>
          </cell>
        </row>
        <row r="282">
          <cell r="B282">
            <v>1108</v>
          </cell>
          <cell r="C282" t="str">
            <v>Gobierno Autónomo Municipal de Villa Mojocoya</v>
          </cell>
        </row>
        <row r="283">
          <cell r="B283">
            <v>1108</v>
          </cell>
          <cell r="C283" t="str">
            <v>Gobierno Autónomo Municipal de Villa Mojocoya</v>
          </cell>
        </row>
        <row r="284">
          <cell r="B284">
            <v>1108</v>
          </cell>
          <cell r="C284" t="str">
            <v>Gobierno Autónomo Municipal de Villa Mojocoya</v>
          </cell>
        </row>
        <row r="285">
          <cell r="B285">
            <v>1108</v>
          </cell>
          <cell r="C285" t="str">
            <v>Gobierno Autónomo Municipal de Villa Mojocoya</v>
          </cell>
        </row>
        <row r="286">
          <cell r="B286">
            <v>1108</v>
          </cell>
          <cell r="C286" t="str">
            <v>Gobierno Autónomo Municipal de Villa Mojocoya</v>
          </cell>
        </row>
        <row r="287">
          <cell r="B287">
            <v>1108</v>
          </cell>
          <cell r="C287" t="str">
            <v>Gobierno Autónomo Municipal de Villa Mojocoya</v>
          </cell>
        </row>
        <row r="288">
          <cell r="B288">
            <v>1108</v>
          </cell>
          <cell r="C288" t="str">
            <v>Gobierno Autónomo Municipal de Villa Mojocoya</v>
          </cell>
        </row>
        <row r="289">
          <cell r="B289">
            <v>1109</v>
          </cell>
          <cell r="C289" t="str">
            <v>Gobierno Autónomo Municipal de Icla</v>
          </cell>
        </row>
        <row r="290">
          <cell r="B290">
            <v>1109</v>
          </cell>
          <cell r="C290" t="str">
            <v>Gobierno Autónomo Municipal de Icla</v>
          </cell>
        </row>
        <row r="291">
          <cell r="B291">
            <v>1109</v>
          </cell>
          <cell r="C291" t="str">
            <v>Gobierno Autónomo Municipal de Icla</v>
          </cell>
        </row>
        <row r="292">
          <cell r="B292">
            <v>1109</v>
          </cell>
          <cell r="C292" t="str">
            <v>Gobierno Autónomo Municipal de Icla</v>
          </cell>
        </row>
        <row r="293">
          <cell r="B293">
            <v>1109</v>
          </cell>
          <cell r="C293" t="str">
            <v>Gobierno Autónomo Municipal de Icla</v>
          </cell>
        </row>
        <row r="294">
          <cell r="B294">
            <v>1110</v>
          </cell>
          <cell r="C294" t="str">
            <v>Gobierno Autónomo Municipal de Padilla</v>
          </cell>
        </row>
        <row r="295">
          <cell r="B295">
            <v>1110</v>
          </cell>
          <cell r="C295" t="str">
            <v>Gobierno Autónomo Municipal de Padilla</v>
          </cell>
        </row>
        <row r="296">
          <cell r="B296">
            <v>1110</v>
          </cell>
          <cell r="C296" t="str">
            <v>Gobierno Autónomo Municipal de Padilla</v>
          </cell>
        </row>
        <row r="297">
          <cell r="B297">
            <v>1110</v>
          </cell>
          <cell r="C297" t="str">
            <v>Gobierno Autónomo Municipal de Padilla</v>
          </cell>
        </row>
        <row r="298">
          <cell r="B298">
            <v>1110</v>
          </cell>
          <cell r="C298" t="str">
            <v>Gobierno Autónomo Municipal de Padilla</v>
          </cell>
        </row>
        <row r="299">
          <cell r="B299">
            <v>1110</v>
          </cell>
          <cell r="C299" t="str">
            <v>Gobierno Autónomo Municipal de Padilla</v>
          </cell>
        </row>
        <row r="300">
          <cell r="B300">
            <v>1111</v>
          </cell>
          <cell r="C300" t="str">
            <v>Gobierno Autónomo Municipal de Tomina</v>
          </cell>
        </row>
        <row r="301">
          <cell r="B301">
            <v>1111</v>
          </cell>
          <cell r="C301" t="str">
            <v>Gobierno Autónomo Municipal de Tomina</v>
          </cell>
        </row>
        <row r="302">
          <cell r="B302">
            <v>1111</v>
          </cell>
          <cell r="C302" t="str">
            <v>Gobierno Autónomo Municipal de Tomina</v>
          </cell>
        </row>
        <row r="303">
          <cell r="B303">
            <v>1111</v>
          </cell>
          <cell r="C303" t="str">
            <v>Gobierno Autónomo Municipal de Tomina</v>
          </cell>
        </row>
        <row r="304">
          <cell r="B304">
            <v>1111</v>
          </cell>
          <cell r="C304" t="str">
            <v>Gobierno Autónomo Municipal de Tomina</v>
          </cell>
        </row>
        <row r="305">
          <cell r="B305">
            <v>1111</v>
          </cell>
          <cell r="C305" t="str">
            <v>Gobierno Autónomo Municipal de Tomina</v>
          </cell>
        </row>
        <row r="306">
          <cell r="B306">
            <v>1112</v>
          </cell>
          <cell r="C306" t="str">
            <v>Gobierno Autónomo Municipal de Sopachuy</v>
          </cell>
        </row>
        <row r="307">
          <cell r="B307">
            <v>1112</v>
          </cell>
          <cell r="C307" t="str">
            <v>Gobierno Autónomo Municipal de Sopachuy</v>
          </cell>
        </row>
        <row r="308">
          <cell r="B308">
            <v>1112</v>
          </cell>
          <cell r="C308" t="str">
            <v>Gobierno Autónomo Municipal de Sopachuy</v>
          </cell>
        </row>
        <row r="309">
          <cell r="B309">
            <v>1112</v>
          </cell>
          <cell r="C309" t="str">
            <v>Gobierno Autónomo Municipal de Sopachuy</v>
          </cell>
        </row>
        <row r="310">
          <cell r="B310">
            <v>1112</v>
          </cell>
          <cell r="C310" t="str">
            <v>Gobierno Autónomo Municipal de Sopachuy</v>
          </cell>
        </row>
        <row r="311">
          <cell r="B311">
            <v>1113</v>
          </cell>
          <cell r="C311" t="str">
            <v>Gobierno Autónomo Municipal de Villa Alcalá</v>
          </cell>
        </row>
        <row r="312">
          <cell r="B312">
            <v>1113</v>
          </cell>
          <cell r="C312" t="str">
            <v>Gobierno Autónomo Municipal de Villa Alcalá</v>
          </cell>
        </row>
        <row r="313">
          <cell r="B313">
            <v>1113</v>
          </cell>
          <cell r="C313" t="str">
            <v>Gobierno Autónomo Municipal de Villa Alcalá</v>
          </cell>
        </row>
        <row r="314">
          <cell r="B314">
            <v>1113</v>
          </cell>
          <cell r="C314" t="str">
            <v>Gobierno Autónomo Municipal de Villa Alcalá</v>
          </cell>
        </row>
        <row r="315">
          <cell r="B315">
            <v>1114</v>
          </cell>
          <cell r="C315" t="str">
            <v>Gobierno Autónomo Municipal de El Villar</v>
          </cell>
        </row>
        <row r="316">
          <cell r="B316">
            <v>1114</v>
          </cell>
          <cell r="C316" t="str">
            <v>Gobierno Autónomo Municipal de El Villar</v>
          </cell>
        </row>
        <row r="317">
          <cell r="B317">
            <v>1114</v>
          </cell>
          <cell r="C317" t="str">
            <v>Gobierno Autónomo Municipal de El Villar</v>
          </cell>
        </row>
        <row r="318">
          <cell r="B318">
            <v>1114</v>
          </cell>
          <cell r="C318" t="str">
            <v>Gobierno Autónomo Municipal de El Villar</v>
          </cell>
        </row>
        <row r="319">
          <cell r="B319">
            <v>1114</v>
          </cell>
          <cell r="C319" t="str">
            <v>Gobierno Autónomo Municipal de El Villar</v>
          </cell>
        </row>
        <row r="320">
          <cell r="B320">
            <v>1114</v>
          </cell>
          <cell r="C320" t="str">
            <v>Gobierno Autónomo Municipal de El Villar</v>
          </cell>
        </row>
        <row r="321">
          <cell r="B321">
            <v>1115</v>
          </cell>
          <cell r="C321" t="str">
            <v>Gobierno Autónomo Municipal de Monteagudo</v>
          </cell>
        </row>
        <row r="322">
          <cell r="B322">
            <v>1115</v>
          </cell>
          <cell r="C322" t="str">
            <v>Gobierno Autónomo Municipal de Monteagudo</v>
          </cell>
        </row>
        <row r="323">
          <cell r="B323">
            <v>1115</v>
          </cell>
          <cell r="C323" t="str">
            <v>Gobierno Autónomo Municipal de Monteagudo</v>
          </cell>
        </row>
        <row r="324">
          <cell r="B324">
            <v>1115</v>
          </cell>
          <cell r="C324" t="str">
            <v>Gobierno Autónomo Municipal de Monteagudo</v>
          </cell>
        </row>
        <row r="325">
          <cell r="B325">
            <v>1115</v>
          </cell>
          <cell r="C325" t="str">
            <v>Gobierno Autónomo Municipal de Monteagudo</v>
          </cell>
        </row>
        <row r="326">
          <cell r="B326">
            <v>1115</v>
          </cell>
          <cell r="C326" t="str">
            <v>Gobierno Autónomo Municipal de Monteagudo</v>
          </cell>
        </row>
        <row r="327">
          <cell r="B327">
            <v>1115</v>
          </cell>
          <cell r="C327" t="str">
            <v>Gobierno Autónomo Municipal de Monteagudo</v>
          </cell>
        </row>
        <row r="328">
          <cell r="B328">
            <v>1115</v>
          </cell>
          <cell r="C328" t="str">
            <v>Gobierno Autónomo Municipal de Monteagudo</v>
          </cell>
        </row>
        <row r="329">
          <cell r="B329">
            <v>1115</v>
          </cell>
          <cell r="C329" t="str">
            <v>Gobierno Autónomo Municipal de Monteagudo</v>
          </cell>
        </row>
        <row r="330">
          <cell r="B330">
            <v>1116</v>
          </cell>
          <cell r="C330" t="str">
            <v>Gobierno Autónomo Municipal de San Pablo de Huacareta</v>
          </cell>
        </row>
        <row r="331">
          <cell r="B331">
            <v>1116</v>
          </cell>
          <cell r="C331" t="str">
            <v>Gobierno Autónomo Municipal de San Pablo de Huacareta</v>
          </cell>
        </row>
        <row r="332">
          <cell r="B332">
            <v>1116</v>
          </cell>
          <cell r="C332" t="str">
            <v>Gobierno Autónomo Municipal de San Pablo de Huacareta</v>
          </cell>
        </row>
        <row r="333">
          <cell r="B333">
            <v>1116</v>
          </cell>
          <cell r="C333" t="str">
            <v>Gobierno Autónomo Municipal de San Pablo de Huacareta</v>
          </cell>
        </row>
        <row r="334">
          <cell r="B334">
            <v>1116</v>
          </cell>
          <cell r="C334" t="str">
            <v>Gobierno Autónomo Municipal de San Pablo de Huacareta</v>
          </cell>
        </row>
        <row r="335">
          <cell r="B335">
            <v>1116</v>
          </cell>
          <cell r="C335" t="str">
            <v>Gobierno Autónomo Municipal de San Pablo de Huacareta</v>
          </cell>
        </row>
        <row r="336">
          <cell r="B336">
            <v>1116</v>
          </cell>
          <cell r="C336" t="str">
            <v>Gobierno Autónomo Municipal de San Pablo de Huacareta</v>
          </cell>
        </row>
        <row r="337">
          <cell r="B337">
            <v>1116</v>
          </cell>
          <cell r="C337" t="str">
            <v>Gobierno Autónomo Municipal de San Pablo de Huacareta</v>
          </cell>
        </row>
        <row r="338">
          <cell r="B338">
            <v>1117</v>
          </cell>
          <cell r="C338" t="str">
            <v>Gobierno Autónomo Municipal de Tarabuco</v>
          </cell>
        </row>
        <row r="339">
          <cell r="B339">
            <v>1117</v>
          </cell>
          <cell r="C339" t="str">
            <v>Gobierno Autónomo Municipal de Tarabuco</v>
          </cell>
        </row>
        <row r="340">
          <cell r="B340">
            <v>1117</v>
          </cell>
          <cell r="C340" t="str">
            <v>Gobierno Autónomo Municipal de Tarabuco</v>
          </cell>
        </row>
        <row r="341">
          <cell r="B341">
            <v>1117</v>
          </cell>
          <cell r="C341" t="str">
            <v>Gobierno Autónomo Municipal de Tarabuco</v>
          </cell>
        </row>
        <row r="342">
          <cell r="B342">
            <v>1117</v>
          </cell>
          <cell r="C342" t="str">
            <v>Gobierno Autónomo Municipal de Tarabuco</v>
          </cell>
        </row>
        <row r="343">
          <cell r="B343">
            <v>1117</v>
          </cell>
          <cell r="C343" t="str">
            <v>Gobierno Autónomo Municipal de Tarabuco</v>
          </cell>
        </row>
        <row r="344">
          <cell r="B344">
            <v>1117</v>
          </cell>
          <cell r="C344" t="str">
            <v>Gobierno Autónomo Municipal de Tarabuco</v>
          </cell>
        </row>
        <row r="345">
          <cell r="B345">
            <v>1118</v>
          </cell>
          <cell r="C345" t="str">
            <v>Gobierno Autónomo Municipal de Yamparáez</v>
          </cell>
        </row>
        <row r="346">
          <cell r="B346">
            <v>1118</v>
          </cell>
          <cell r="C346" t="str">
            <v>Gobierno Autónomo Municipal de Yamparáez</v>
          </cell>
        </row>
        <row r="347">
          <cell r="B347">
            <v>1118</v>
          </cell>
          <cell r="C347" t="str">
            <v>Gobierno Autónomo Municipal de Yamparáez</v>
          </cell>
        </row>
        <row r="348">
          <cell r="B348">
            <v>1118</v>
          </cell>
          <cell r="C348" t="str">
            <v>Gobierno Autónomo Municipal de Yamparáez</v>
          </cell>
        </row>
        <row r="349">
          <cell r="B349">
            <v>1118</v>
          </cell>
          <cell r="C349" t="str">
            <v>Gobierno Autónomo Municipal de Yamparáez</v>
          </cell>
        </row>
        <row r="350">
          <cell r="B350">
            <v>1118</v>
          </cell>
          <cell r="C350" t="str">
            <v>Gobierno Autónomo Municipal de Yamparáez</v>
          </cell>
        </row>
        <row r="351">
          <cell r="B351">
            <v>1118</v>
          </cell>
          <cell r="C351" t="str">
            <v>Gobierno Autónomo Municipal de Yamparáez</v>
          </cell>
        </row>
        <row r="352">
          <cell r="B352">
            <v>1118</v>
          </cell>
          <cell r="C352" t="str">
            <v>Gobierno Autónomo Municipal de Yamparáez</v>
          </cell>
        </row>
        <row r="353">
          <cell r="B353">
            <v>1118</v>
          </cell>
          <cell r="C353" t="str">
            <v>Gobierno Autónomo Municipal de Yamparáez</v>
          </cell>
        </row>
        <row r="354">
          <cell r="B354">
            <v>1119</v>
          </cell>
          <cell r="C354" t="str">
            <v>Gobierno Autónomo Municipal de Camargo</v>
          </cell>
        </row>
        <row r="355">
          <cell r="B355">
            <v>1119</v>
          </cell>
          <cell r="C355" t="str">
            <v>Gobierno Autónomo Municipal de Camargo</v>
          </cell>
        </row>
        <row r="356">
          <cell r="B356">
            <v>1119</v>
          </cell>
          <cell r="C356" t="str">
            <v>Gobierno Autónomo Municipal de Camargo</v>
          </cell>
        </row>
        <row r="357">
          <cell r="B357">
            <v>1119</v>
          </cell>
          <cell r="C357" t="str">
            <v>Gobierno Autónomo Municipal de Camargo</v>
          </cell>
        </row>
        <row r="358">
          <cell r="B358">
            <v>1119</v>
          </cell>
          <cell r="C358" t="str">
            <v>Gobierno Autónomo Municipal de Camargo</v>
          </cell>
        </row>
        <row r="359">
          <cell r="B359">
            <v>1119</v>
          </cell>
          <cell r="C359" t="str">
            <v>Gobierno Autónomo Municipal de Camargo</v>
          </cell>
        </row>
        <row r="360">
          <cell r="B360">
            <v>1120</v>
          </cell>
          <cell r="C360" t="str">
            <v>Gobierno Autónomo Municipal de San Lucas</v>
          </cell>
        </row>
        <row r="361">
          <cell r="B361">
            <v>1120</v>
          </cell>
          <cell r="C361" t="str">
            <v>Gobierno Autónomo Municipal de San Lucas</v>
          </cell>
        </row>
        <row r="362">
          <cell r="B362">
            <v>1120</v>
          </cell>
          <cell r="C362" t="str">
            <v>Gobierno Autónomo Municipal de San Lucas</v>
          </cell>
        </row>
        <row r="363">
          <cell r="B363">
            <v>1120</v>
          </cell>
          <cell r="C363" t="str">
            <v>Gobierno Autónomo Municipal de San Lucas</v>
          </cell>
        </row>
        <row r="364">
          <cell r="B364">
            <v>1120</v>
          </cell>
          <cell r="C364" t="str">
            <v>Gobierno Autónomo Municipal de San Lucas</v>
          </cell>
        </row>
        <row r="365">
          <cell r="B365">
            <v>1120</v>
          </cell>
          <cell r="C365" t="str">
            <v>Gobierno Autónomo Municipal de San Lucas</v>
          </cell>
        </row>
        <row r="366">
          <cell r="B366">
            <v>1120</v>
          </cell>
          <cell r="C366" t="str">
            <v>Gobierno Autónomo Municipal de San Lucas</v>
          </cell>
        </row>
        <row r="367">
          <cell r="B367">
            <v>1120</v>
          </cell>
          <cell r="C367" t="str">
            <v>Gobierno Autónomo Municipal de San Lucas</v>
          </cell>
        </row>
        <row r="368">
          <cell r="B368">
            <v>1120</v>
          </cell>
          <cell r="C368" t="str">
            <v>Gobierno Autónomo Municipal de San Lucas</v>
          </cell>
        </row>
        <row r="369">
          <cell r="B369">
            <v>1120</v>
          </cell>
          <cell r="C369" t="str">
            <v>Gobierno Autónomo Municipal de San Lucas</v>
          </cell>
        </row>
        <row r="370">
          <cell r="B370">
            <v>1121</v>
          </cell>
          <cell r="C370" t="str">
            <v>Gobierno Autónomo Municipal de Incahuasi</v>
          </cell>
        </row>
        <row r="371">
          <cell r="B371">
            <v>1121</v>
          </cell>
          <cell r="C371" t="str">
            <v>Gobierno Autónomo Municipal de Incahuasi</v>
          </cell>
        </row>
        <row r="372">
          <cell r="B372">
            <v>1121</v>
          </cell>
          <cell r="C372" t="str">
            <v>Gobierno Autónomo Municipal de Incahuasi</v>
          </cell>
        </row>
        <row r="373">
          <cell r="B373">
            <v>1121</v>
          </cell>
          <cell r="C373" t="str">
            <v>Gobierno Autónomo Municipal de Incahuasi</v>
          </cell>
        </row>
        <row r="374">
          <cell r="B374">
            <v>1122</v>
          </cell>
          <cell r="C374" t="str">
            <v>Gobierno Autónomo Municipal de Villa Serrano</v>
          </cell>
        </row>
        <row r="375">
          <cell r="B375">
            <v>1122</v>
          </cell>
          <cell r="C375" t="str">
            <v>Gobierno Autónomo Municipal de Villa Serrano</v>
          </cell>
        </row>
        <row r="376">
          <cell r="B376">
            <v>1122</v>
          </cell>
          <cell r="C376" t="str">
            <v>Gobierno Autónomo Municipal de Villa Serrano</v>
          </cell>
        </row>
        <row r="377">
          <cell r="B377">
            <v>1122</v>
          </cell>
          <cell r="C377" t="str">
            <v>Gobierno Autónomo Municipal de Villa Serrano</v>
          </cell>
        </row>
        <row r="378">
          <cell r="B378">
            <v>1122</v>
          </cell>
          <cell r="C378" t="str">
            <v>Gobierno Autónomo Municipal de Villa Serrano</v>
          </cell>
        </row>
        <row r="379">
          <cell r="B379">
            <v>1122</v>
          </cell>
          <cell r="C379" t="str">
            <v>Gobierno Autónomo Municipal de Villa Serrano</v>
          </cell>
        </row>
        <row r="380">
          <cell r="B380">
            <v>1123</v>
          </cell>
          <cell r="C380" t="str">
            <v>Gobierno Autónomo Municipal de Camataqui (Villa Abecia)</v>
          </cell>
        </row>
        <row r="381">
          <cell r="B381">
            <v>1123</v>
          </cell>
          <cell r="C381" t="str">
            <v>Gobierno Autónomo Municipal de Camataqui (Villa Abecia)</v>
          </cell>
        </row>
        <row r="382">
          <cell r="B382">
            <v>1123</v>
          </cell>
          <cell r="C382" t="str">
            <v>Gobierno Autónomo Municipal de Camataqui (Villa Abecia)</v>
          </cell>
        </row>
        <row r="383">
          <cell r="B383">
            <v>1123</v>
          </cell>
          <cell r="C383" t="str">
            <v>Gobierno Autónomo Municipal de Camataqui (Villa Abecia)</v>
          </cell>
        </row>
        <row r="384">
          <cell r="B384">
            <v>1123</v>
          </cell>
          <cell r="C384" t="str">
            <v>Gobierno Autónomo Municipal de Camataqui (Villa Abecia)</v>
          </cell>
        </row>
        <row r="385">
          <cell r="B385">
            <v>1123</v>
          </cell>
          <cell r="C385" t="str">
            <v>Gobierno Autónomo Municipal de Camataqui (Villa Abecia)</v>
          </cell>
        </row>
        <row r="386">
          <cell r="B386">
            <v>1124</v>
          </cell>
          <cell r="C386" t="str">
            <v>Gobierno Autónomo Municipal de Culpina</v>
          </cell>
        </row>
        <row r="387">
          <cell r="B387">
            <v>1124</v>
          </cell>
          <cell r="C387" t="str">
            <v>Gobierno Autónomo Municipal de Culpina</v>
          </cell>
        </row>
        <row r="388">
          <cell r="B388">
            <v>1124</v>
          </cell>
          <cell r="C388" t="str">
            <v>Gobierno Autónomo Municipal de Culpina</v>
          </cell>
        </row>
        <row r="389">
          <cell r="B389">
            <v>1124</v>
          </cell>
          <cell r="C389" t="str">
            <v>Gobierno Autónomo Municipal de Culpina</v>
          </cell>
        </row>
        <row r="390">
          <cell r="B390">
            <v>1124</v>
          </cell>
          <cell r="C390" t="str">
            <v>Gobierno Autónomo Municipal de Culpina</v>
          </cell>
        </row>
        <row r="391">
          <cell r="B391">
            <v>1125</v>
          </cell>
          <cell r="C391" t="str">
            <v>Gobierno Autónomo Municipal de Las Carreras</v>
          </cell>
        </row>
        <row r="392">
          <cell r="B392">
            <v>1125</v>
          </cell>
          <cell r="C392" t="str">
            <v>Gobierno Autónomo Municipal de Las Carreras</v>
          </cell>
        </row>
        <row r="393">
          <cell r="B393">
            <v>1125</v>
          </cell>
          <cell r="C393" t="str">
            <v>Gobierno Autónomo Municipal de Las Carreras</v>
          </cell>
        </row>
        <row r="394">
          <cell r="B394">
            <v>1125</v>
          </cell>
          <cell r="C394" t="str">
            <v>Gobierno Autónomo Municipal de Las Carreras</v>
          </cell>
        </row>
        <row r="395">
          <cell r="B395">
            <v>1125</v>
          </cell>
          <cell r="C395" t="str">
            <v>Gobierno Autónomo Municipal de Las Carreras</v>
          </cell>
        </row>
        <row r="396">
          <cell r="B396">
            <v>1125</v>
          </cell>
          <cell r="C396" t="str">
            <v>Gobierno Autónomo Municipal de Las Carreras</v>
          </cell>
        </row>
        <row r="397">
          <cell r="B397">
            <v>1126</v>
          </cell>
          <cell r="C397" t="str">
            <v>Gobierno Autónomo Municipal de Villa Vaca Guzmán</v>
          </cell>
        </row>
        <row r="398">
          <cell r="B398">
            <v>1126</v>
          </cell>
          <cell r="C398" t="str">
            <v>Gobierno Autónomo Municipal de Villa Vaca Guzmán</v>
          </cell>
        </row>
        <row r="399">
          <cell r="B399">
            <v>1126</v>
          </cell>
          <cell r="C399" t="str">
            <v>Gobierno Autónomo Municipal de Villa Vaca Guzmán</v>
          </cell>
        </row>
        <row r="400">
          <cell r="B400">
            <v>1126</v>
          </cell>
          <cell r="C400" t="str">
            <v>Gobierno Autónomo Municipal de Villa Vaca Guzmán</v>
          </cell>
        </row>
        <row r="401">
          <cell r="B401">
            <v>1126</v>
          </cell>
          <cell r="C401" t="str">
            <v>Gobierno Autónomo Municipal de Villa Vaca Guzmán</v>
          </cell>
        </row>
        <row r="402">
          <cell r="B402">
            <v>1126</v>
          </cell>
          <cell r="C402" t="str">
            <v>Gobierno Autónomo Municipal de Villa Vaca Guzmán</v>
          </cell>
        </row>
        <row r="403">
          <cell r="B403">
            <v>1126</v>
          </cell>
          <cell r="C403" t="str">
            <v>Gobierno Autónomo Municipal de Villa Vaca Guzmán</v>
          </cell>
        </row>
        <row r="404">
          <cell r="B404">
            <v>1128</v>
          </cell>
          <cell r="C404" t="str">
            <v>Gobierno Autónomo Municipal de Machareti</v>
          </cell>
        </row>
        <row r="405">
          <cell r="B405">
            <v>1128</v>
          </cell>
          <cell r="C405" t="str">
            <v>Gobierno Autónomo Municipal de Machareti</v>
          </cell>
        </row>
        <row r="406">
          <cell r="B406">
            <v>1128</v>
          </cell>
          <cell r="C406" t="str">
            <v>Gobierno Autónomo Municipal de Machareti</v>
          </cell>
        </row>
        <row r="407">
          <cell r="B407">
            <v>1128</v>
          </cell>
          <cell r="C407" t="str">
            <v>Gobierno Autónomo Municipal de Machareti</v>
          </cell>
        </row>
        <row r="408">
          <cell r="B408">
            <v>1128</v>
          </cell>
          <cell r="C408" t="str">
            <v>Gobierno Autónomo Municipal de Machareti</v>
          </cell>
        </row>
        <row r="409">
          <cell r="B409">
            <v>1129</v>
          </cell>
          <cell r="C409" t="str">
            <v>Gobierno Autónomo Municipal de Villa Charcas</v>
          </cell>
        </row>
        <row r="410">
          <cell r="B410">
            <v>1129</v>
          </cell>
          <cell r="C410" t="str">
            <v>Gobierno Autónomo Municipal de Villa Charcas</v>
          </cell>
        </row>
        <row r="411">
          <cell r="B411">
            <v>1129</v>
          </cell>
          <cell r="C411" t="str">
            <v>Gobierno Autónomo Municipal de Villa Charcas</v>
          </cell>
        </row>
        <row r="412">
          <cell r="B412">
            <v>1129</v>
          </cell>
          <cell r="C412" t="str">
            <v>Gobierno Autónomo Municipal de Villa Charcas</v>
          </cell>
        </row>
        <row r="413">
          <cell r="B413">
            <v>1129</v>
          </cell>
          <cell r="C413" t="str">
            <v>Gobierno Autónomo Municipal de Villa Charcas</v>
          </cell>
        </row>
        <row r="414">
          <cell r="B414">
            <v>1201</v>
          </cell>
          <cell r="C414" t="str">
            <v>Gobierno Autónomo Municipal de La Paz</v>
          </cell>
        </row>
        <row r="415">
          <cell r="B415">
            <v>1201</v>
          </cell>
          <cell r="C415" t="str">
            <v>Gobierno Autónomo Municipal de La Paz</v>
          </cell>
        </row>
        <row r="416">
          <cell r="B416">
            <v>1201</v>
          </cell>
          <cell r="C416" t="str">
            <v>Gobierno Autónomo Municipal de La Paz</v>
          </cell>
        </row>
        <row r="417">
          <cell r="B417">
            <v>1201</v>
          </cell>
          <cell r="C417" t="str">
            <v>Gobierno Autónomo Municipal de La Paz</v>
          </cell>
        </row>
        <row r="418">
          <cell r="B418">
            <v>1201</v>
          </cell>
          <cell r="C418" t="str">
            <v>Gobierno Autónomo Municipal de La Paz</v>
          </cell>
        </row>
        <row r="419">
          <cell r="B419">
            <v>1201</v>
          </cell>
          <cell r="C419" t="str">
            <v>Gobierno Autónomo Municipal de La Paz</v>
          </cell>
        </row>
        <row r="420">
          <cell r="B420">
            <v>1201</v>
          </cell>
          <cell r="C420" t="str">
            <v>Gobierno Autónomo Municipal de La Paz</v>
          </cell>
        </row>
        <row r="421">
          <cell r="B421">
            <v>1201</v>
          </cell>
          <cell r="C421" t="str">
            <v>Gobierno Autónomo Municipal de La Paz</v>
          </cell>
        </row>
        <row r="422">
          <cell r="B422">
            <v>1201</v>
          </cell>
          <cell r="C422" t="str">
            <v>Gobierno Autónomo Municipal de La Paz</v>
          </cell>
        </row>
        <row r="423">
          <cell r="B423">
            <v>1201</v>
          </cell>
          <cell r="C423" t="str">
            <v>Gobierno Autónomo Municipal de La Paz</v>
          </cell>
        </row>
        <row r="424">
          <cell r="B424">
            <v>1202</v>
          </cell>
          <cell r="C424" t="str">
            <v>Gobierno Autónomo Municipal de Palca</v>
          </cell>
        </row>
        <row r="425">
          <cell r="B425">
            <v>1202</v>
          </cell>
          <cell r="C425" t="str">
            <v>Gobierno Autónomo Municipal de Palca</v>
          </cell>
        </row>
        <row r="426">
          <cell r="B426">
            <v>1202</v>
          </cell>
          <cell r="C426" t="str">
            <v>Gobierno Autónomo Municipal de Palca</v>
          </cell>
        </row>
        <row r="427">
          <cell r="B427">
            <v>1202</v>
          </cell>
          <cell r="C427" t="str">
            <v>Gobierno Autónomo Municipal de Palca</v>
          </cell>
        </row>
        <row r="428">
          <cell r="B428">
            <v>1202</v>
          </cell>
          <cell r="C428" t="str">
            <v>Gobierno Autónomo Municipal de Palca</v>
          </cell>
        </row>
        <row r="429">
          <cell r="B429">
            <v>1202</v>
          </cell>
          <cell r="C429" t="str">
            <v>Gobierno Autónomo Municipal de Palca</v>
          </cell>
        </row>
        <row r="430">
          <cell r="B430">
            <v>1202</v>
          </cell>
          <cell r="C430" t="str">
            <v>Gobierno Autónomo Municipal de Palca</v>
          </cell>
        </row>
        <row r="431">
          <cell r="B431">
            <v>1203</v>
          </cell>
          <cell r="C431" t="str">
            <v>Gobierno Autónomo Municipal de Mecapaca</v>
          </cell>
        </row>
        <row r="432">
          <cell r="B432">
            <v>1203</v>
          </cell>
          <cell r="C432" t="str">
            <v>Gobierno Autónomo Municipal de Mecapaca</v>
          </cell>
        </row>
        <row r="433">
          <cell r="B433">
            <v>1203</v>
          </cell>
          <cell r="C433" t="str">
            <v>Gobierno Autónomo Municipal de Mecapaca</v>
          </cell>
        </row>
        <row r="434">
          <cell r="B434">
            <v>1203</v>
          </cell>
          <cell r="C434" t="str">
            <v>Gobierno Autónomo Municipal de Mecapaca</v>
          </cell>
        </row>
        <row r="435">
          <cell r="B435">
            <v>1204</v>
          </cell>
          <cell r="C435" t="str">
            <v>Gobierno Autónomo Municipal Ecológico Productivo de Achocalla</v>
          </cell>
        </row>
        <row r="436">
          <cell r="B436">
            <v>1204</v>
          </cell>
          <cell r="C436" t="str">
            <v>Gobierno Autónomo Municipal Ecológico Productivo de Achocalla</v>
          </cell>
        </row>
        <row r="437">
          <cell r="B437">
            <v>1204</v>
          </cell>
          <cell r="C437" t="str">
            <v>Gobierno Autónomo Municipal Ecológico Productivo de Achocalla</v>
          </cell>
        </row>
        <row r="438">
          <cell r="B438">
            <v>1204</v>
          </cell>
          <cell r="C438" t="str">
            <v>Gobierno Autónomo Municipal Ecológico Productivo de Achocalla</v>
          </cell>
        </row>
        <row r="439">
          <cell r="B439">
            <v>1204</v>
          </cell>
          <cell r="C439" t="str">
            <v>Gobierno Autónomo Municipal Ecológico Productivo de Achocalla</v>
          </cell>
        </row>
        <row r="440">
          <cell r="B440">
            <v>1205</v>
          </cell>
          <cell r="C440" t="str">
            <v>Gobierno Autónomo Municipal de El Alto de La Paz</v>
          </cell>
        </row>
        <row r="441">
          <cell r="B441">
            <v>1205</v>
          </cell>
          <cell r="C441" t="str">
            <v>Gobierno Autónomo Municipal de El Alto de La Paz</v>
          </cell>
        </row>
        <row r="442">
          <cell r="B442">
            <v>1205</v>
          </cell>
          <cell r="C442" t="str">
            <v>Gobierno Autónomo Municipal de El Alto de La Paz</v>
          </cell>
        </row>
        <row r="443">
          <cell r="B443">
            <v>1205</v>
          </cell>
          <cell r="C443" t="str">
            <v>Gobierno Autónomo Municipal de El Alto de La Paz</v>
          </cell>
        </row>
        <row r="444">
          <cell r="B444">
            <v>1205</v>
          </cell>
          <cell r="C444" t="str">
            <v>Gobierno Autónomo Municipal de El Alto de La Paz</v>
          </cell>
        </row>
        <row r="445">
          <cell r="B445">
            <v>1205</v>
          </cell>
          <cell r="C445" t="str">
            <v>Gobierno Autónomo Municipal de El Alto de La Paz</v>
          </cell>
        </row>
        <row r="446">
          <cell r="B446">
            <v>1205</v>
          </cell>
          <cell r="C446" t="str">
            <v>Gobierno Autónomo Municipal de El Alto de La Paz</v>
          </cell>
        </row>
        <row r="447">
          <cell r="B447">
            <v>1206</v>
          </cell>
          <cell r="C447" t="str">
            <v>Gobierno Autónomo Municipal de Viacha</v>
          </cell>
        </row>
        <row r="448">
          <cell r="B448">
            <v>1206</v>
          </cell>
          <cell r="C448" t="str">
            <v>Gobierno Autónomo Municipal de Viacha</v>
          </cell>
        </row>
        <row r="449">
          <cell r="B449">
            <v>1206</v>
          </cell>
          <cell r="C449" t="str">
            <v>Gobierno Autónomo Municipal de Viacha</v>
          </cell>
        </row>
        <row r="450">
          <cell r="B450">
            <v>1206</v>
          </cell>
          <cell r="C450" t="str">
            <v>Gobierno Autónomo Municipal de Viacha</v>
          </cell>
        </row>
        <row r="451">
          <cell r="B451">
            <v>1206</v>
          </cell>
          <cell r="C451" t="str">
            <v>Gobierno Autónomo Municipal de Viacha</v>
          </cell>
        </row>
        <row r="452">
          <cell r="B452">
            <v>1206</v>
          </cell>
          <cell r="C452" t="str">
            <v>Gobierno Autónomo Municipal de Viacha</v>
          </cell>
        </row>
        <row r="453">
          <cell r="B453">
            <v>1206</v>
          </cell>
          <cell r="C453" t="str">
            <v>Gobierno Autónomo Municipal de Viacha</v>
          </cell>
        </row>
        <row r="454">
          <cell r="B454">
            <v>1207</v>
          </cell>
          <cell r="C454" t="str">
            <v>Gobierno Autónomo Municipal de Guaqui</v>
          </cell>
        </row>
        <row r="455">
          <cell r="B455">
            <v>1207</v>
          </cell>
          <cell r="C455" t="str">
            <v>Gobierno Autónomo Municipal de Guaqui</v>
          </cell>
        </row>
        <row r="456">
          <cell r="B456">
            <v>1207</v>
          </cell>
          <cell r="C456" t="str">
            <v>Gobierno Autónomo Municipal de Guaqui</v>
          </cell>
        </row>
        <row r="457">
          <cell r="B457">
            <v>1207</v>
          </cell>
          <cell r="C457" t="str">
            <v>Gobierno Autónomo Municipal de Guaqui</v>
          </cell>
        </row>
        <row r="458">
          <cell r="B458">
            <v>1208</v>
          </cell>
          <cell r="C458" t="str">
            <v>Gobierno Autónomo Municipal de Tiahuanacu</v>
          </cell>
        </row>
        <row r="459">
          <cell r="B459">
            <v>1208</v>
          </cell>
          <cell r="C459" t="str">
            <v>Gobierno Autónomo Municipal de Tiahuanacu</v>
          </cell>
        </row>
        <row r="460">
          <cell r="B460">
            <v>1208</v>
          </cell>
          <cell r="C460" t="str">
            <v>Gobierno Autónomo Municipal de Tiahuanacu</v>
          </cell>
        </row>
        <row r="461">
          <cell r="B461">
            <v>1208</v>
          </cell>
          <cell r="C461" t="str">
            <v>Gobierno Autónomo Municipal de Tiahuanacu</v>
          </cell>
        </row>
        <row r="462">
          <cell r="B462">
            <v>1209</v>
          </cell>
          <cell r="C462" t="str">
            <v>Gobierno Autónomo Municipal de Desaguadero</v>
          </cell>
        </row>
        <row r="463">
          <cell r="B463">
            <v>1209</v>
          </cell>
          <cell r="C463" t="str">
            <v>Gobierno Autónomo Municipal de Desaguadero</v>
          </cell>
        </row>
        <row r="464">
          <cell r="B464">
            <v>1209</v>
          </cell>
          <cell r="C464" t="str">
            <v>Gobierno Autónomo Municipal de Desaguadero</v>
          </cell>
        </row>
        <row r="465">
          <cell r="B465">
            <v>1209</v>
          </cell>
          <cell r="C465" t="str">
            <v>Gobierno Autónomo Municipal de Desaguadero</v>
          </cell>
        </row>
        <row r="466">
          <cell r="B466">
            <v>1209</v>
          </cell>
          <cell r="C466" t="str">
            <v>Gobierno Autónomo Municipal de Desaguadero</v>
          </cell>
        </row>
        <row r="467">
          <cell r="B467">
            <v>1209</v>
          </cell>
          <cell r="C467" t="str">
            <v>Gobierno Autónomo Municipal de Desaguadero</v>
          </cell>
        </row>
        <row r="468">
          <cell r="B468">
            <v>1209</v>
          </cell>
          <cell r="C468" t="str">
            <v>Gobierno Autónomo Municipal de Desaguadero</v>
          </cell>
        </row>
        <row r="469">
          <cell r="B469">
            <v>1210</v>
          </cell>
          <cell r="C469" t="str">
            <v>Gobierno Autónomo Municipal de Caranavi</v>
          </cell>
        </row>
        <row r="470">
          <cell r="B470">
            <v>1210</v>
          </cell>
          <cell r="C470" t="str">
            <v>Gobierno Autónomo Municipal de Caranavi</v>
          </cell>
        </row>
        <row r="471">
          <cell r="B471">
            <v>1210</v>
          </cell>
          <cell r="C471" t="str">
            <v>Gobierno Autónomo Municipal de Caranavi</v>
          </cell>
        </row>
        <row r="472">
          <cell r="B472">
            <v>1210</v>
          </cell>
          <cell r="C472" t="str">
            <v>Gobierno Autónomo Municipal de Caranavi</v>
          </cell>
        </row>
        <row r="473">
          <cell r="B473">
            <v>1210</v>
          </cell>
          <cell r="C473" t="str">
            <v>Gobierno Autónomo Municipal de Caranavi</v>
          </cell>
        </row>
        <row r="474">
          <cell r="B474">
            <v>1210</v>
          </cell>
          <cell r="C474" t="str">
            <v>Gobierno Autónomo Municipal de Caranavi</v>
          </cell>
        </row>
        <row r="475">
          <cell r="B475">
            <v>1210</v>
          </cell>
          <cell r="C475" t="str">
            <v>Gobierno Autónomo Municipal de Caranavi</v>
          </cell>
        </row>
        <row r="476">
          <cell r="B476">
            <v>1210</v>
          </cell>
          <cell r="C476" t="str">
            <v>Gobierno Autónomo Municipal de Caranavi</v>
          </cell>
        </row>
        <row r="477">
          <cell r="B477">
            <v>1211</v>
          </cell>
          <cell r="C477" t="str">
            <v>Gobierno Autónomo Municipal de Sica Sica (Villa Aroma)</v>
          </cell>
        </row>
        <row r="478">
          <cell r="B478">
            <v>1211</v>
          </cell>
          <cell r="C478" t="str">
            <v>Gobierno Autónomo Municipal de Sica Sica (Villa Aroma)</v>
          </cell>
        </row>
        <row r="479">
          <cell r="B479">
            <v>1211</v>
          </cell>
          <cell r="C479" t="str">
            <v>Gobierno Autónomo Municipal de Sica Sica (Villa Aroma)</v>
          </cell>
        </row>
        <row r="480">
          <cell r="B480">
            <v>1211</v>
          </cell>
          <cell r="C480" t="str">
            <v>Gobierno Autónomo Municipal de Sica Sica (Villa Aroma)</v>
          </cell>
        </row>
        <row r="481">
          <cell r="B481">
            <v>1211</v>
          </cell>
          <cell r="C481" t="str">
            <v>Gobierno Autónomo Municipal de Sica Sica (Villa Aroma)</v>
          </cell>
        </row>
        <row r="482">
          <cell r="B482">
            <v>1212</v>
          </cell>
          <cell r="C482" t="str">
            <v>Gobierno Autónomo Municipal de Umala</v>
          </cell>
        </row>
        <row r="483">
          <cell r="B483">
            <v>1212</v>
          </cell>
          <cell r="C483" t="str">
            <v>Gobierno Autónomo Municipal de Umala</v>
          </cell>
        </row>
        <row r="484">
          <cell r="B484">
            <v>1212</v>
          </cell>
          <cell r="C484" t="str">
            <v>Gobierno Autónomo Municipal de Umala</v>
          </cell>
        </row>
        <row r="485">
          <cell r="B485">
            <v>1212</v>
          </cell>
          <cell r="C485" t="str">
            <v>Gobierno Autónomo Municipal de Umala</v>
          </cell>
        </row>
        <row r="486">
          <cell r="B486">
            <v>1213</v>
          </cell>
          <cell r="C486" t="str">
            <v>Gobierno Autónomo Municipal de Ayo Ayo</v>
          </cell>
        </row>
        <row r="487">
          <cell r="B487">
            <v>1213</v>
          </cell>
          <cell r="C487" t="str">
            <v>Gobierno Autónomo Municipal de Ayo Ayo</v>
          </cell>
        </row>
        <row r="488">
          <cell r="B488">
            <v>1213</v>
          </cell>
          <cell r="C488" t="str">
            <v>Gobierno Autónomo Municipal de Ayo Ayo</v>
          </cell>
        </row>
        <row r="489">
          <cell r="B489">
            <v>1213</v>
          </cell>
          <cell r="C489" t="str">
            <v>Gobierno Autónomo Municipal de Ayo Ayo</v>
          </cell>
        </row>
        <row r="490">
          <cell r="B490">
            <v>1213</v>
          </cell>
          <cell r="C490" t="str">
            <v>Gobierno Autónomo Municipal de Ayo Ayo</v>
          </cell>
        </row>
        <row r="491">
          <cell r="B491">
            <v>1214</v>
          </cell>
          <cell r="C491" t="str">
            <v>Gobierno Autónomo Municipal de Calamarca</v>
          </cell>
        </row>
        <row r="492">
          <cell r="B492">
            <v>1214</v>
          </cell>
          <cell r="C492" t="str">
            <v>Gobierno Autónomo Municipal de Calamarca</v>
          </cell>
        </row>
        <row r="493">
          <cell r="B493">
            <v>1214</v>
          </cell>
          <cell r="C493" t="str">
            <v>Gobierno Autónomo Municipal de Calamarca</v>
          </cell>
        </row>
        <row r="494">
          <cell r="B494">
            <v>1214</v>
          </cell>
          <cell r="C494" t="str">
            <v>Gobierno Autónomo Municipal de Calamarca</v>
          </cell>
        </row>
        <row r="495">
          <cell r="B495">
            <v>1215</v>
          </cell>
          <cell r="C495" t="str">
            <v>Gobierno Autónomo Municipal de Patacamaya</v>
          </cell>
        </row>
        <row r="496">
          <cell r="B496">
            <v>1215</v>
          </cell>
          <cell r="C496" t="str">
            <v>Gobierno Autónomo Municipal de Patacamaya</v>
          </cell>
        </row>
        <row r="497">
          <cell r="B497">
            <v>1215</v>
          </cell>
          <cell r="C497" t="str">
            <v>Gobierno Autónomo Municipal de Patacamaya</v>
          </cell>
        </row>
        <row r="498">
          <cell r="B498">
            <v>1215</v>
          </cell>
          <cell r="C498" t="str">
            <v>Gobierno Autónomo Municipal de Patacamaya</v>
          </cell>
        </row>
        <row r="499">
          <cell r="B499">
            <v>1215</v>
          </cell>
          <cell r="C499" t="str">
            <v>Gobierno Autónomo Municipal de Patacamaya</v>
          </cell>
        </row>
        <row r="500">
          <cell r="B500">
            <v>1215</v>
          </cell>
          <cell r="C500" t="str">
            <v>Gobierno Autónomo Municipal de Patacamaya</v>
          </cell>
        </row>
        <row r="501">
          <cell r="B501">
            <v>1216</v>
          </cell>
          <cell r="C501" t="str">
            <v>Gobierno Autónomo Municipal de Colquencha</v>
          </cell>
        </row>
        <row r="502">
          <cell r="B502">
            <v>1216</v>
          </cell>
          <cell r="C502" t="str">
            <v>Gobierno Autónomo Municipal de Colquencha</v>
          </cell>
        </row>
        <row r="503">
          <cell r="B503">
            <v>1216</v>
          </cell>
          <cell r="C503" t="str">
            <v>Gobierno Autónomo Municipal de Colquencha</v>
          </cell>
        </row>
        <row r="504">
          <cell r="B504">
            <v>1216</v>
          </cell>
          <cell r="C504" t="str">
            <v>Gobierno Autónomo Municipal de Colquencha</v>
          </cell>
        </row>
        <row r="505">
          <cell r="B505">
            <v>1216</v>
          </cell>
          <cell r="C505" t="str">
            <v>Gobierno Autónomo Municipal de Colquencha</v>
          </cell>
        </row>
        <row r="506">
          <cell r="B506">
            <v>1217</v>
          </cell>
          <cell r="C506" t="str">
            <v>Gobierno Autónomo Municipal de Collana</v>
          </cell>
        </row>
        <row r="507">
          <cell r="B507">
            <v>1217</v>
          </cell>
          <cell r="C507" t="str">
            <v>Gobierno Autónomo Municipal de Collana</v>
          </cell>
        </row>
        <row r="508">
          <cell r="B508">
            <v>1217</v>
          </cell>
          <cell r="C508" t="str">
            <v>Gobierno Autónomo Municipal de Collana</v>
          </cell>
        </row>
        <row r="509">
          <cell r="B509">
            <v>1217</v>
          </cell>
          <cell r="C509" t="str">
            <v>Gobierno Autónomo Municipal de Collana</v>
          </cell>
        </row>
        <row r="510">
          <cell r="B510">
            <v>1217</v>
          </cell>
          <cell r="C510" t="str">
            <v>Gobierno Autónomo Municipal de Collana</v>
          </cell>
        </row>
        <row r="511">
          <cell r="B511">
            <v>1217</v>
          </cell>
          <cell r="C511" t="str">
            <v>Gobierno Autónomo Municipal de Collana</v>
          </cell>
        </row>
        <row r="512">
          <cell r="B512">
            <v>1217</v>
          </cell>
          <cell r="C512" t="str">
            <v>Gobierno Autónomo Municipal de Collana</v>
          </cell>
        </row>
        <row r="513">
          <cell r="B513">
            <v>1218</v>
          </cell>
          <cell r="C513" t="str">
            <v>Gobierno Autónomo Municipal de Inquisivi</v>
          </cell>
        </row>
        <row r="514">
          <cell r="B514">
            <v>1218</v>
          </cell>
          <cell r="C514" t="str">
            <v>Gobierno Autónomo Municipal de Inquisivi</v>
          </cell>
        </row>
        <row r="515">
          <cell r="B515">
            <v>1218</v>
          </cell>
          <cell r="C515" t="str">
            <v>Gobierno Autónomo Municipal de Inquisivi</v>
          </cell>
        </row>
        <row r="516">
          <cell r="B516">
            <v>1218</v>
          </cell>
          <cell r="C516" t="str">
            <v>Gobierno Autónomo Municipal de Inquisivi</v>
          </cell>
        </row>
        <row r="517">
          <cell r="B517">
            <v>1218</v>
          </cell>
          <cell r="C517" t="str">
            <v>Gobierno Autónomo Municipal de Inquisivi</v>
          </cell>
        </row>
        <row r="518">
          <cell r="B518">
            <v>1218</v>
          </cell>
          <cell r="C518" t="str">
            <v>Gobierno Autónomo Municipal de Inquisivi</v>
          </cell>
        </row>
        <row r="519">
          <cell r="B519">
            <v>1218</v>
          </cell>
          <cell r="C519" t="str">
            <v>Gobierno Autónomo Municipal de Inquisivi</v>
          </cell>
        </row>
        <row r="520">
          <cell r="B520">
            <v>1218</v>
          </cell>
          <cell r="C520" t="str">
            <v>Gobierno Autónomo Municipal de Inquisivi</v>
          </cell>
        </row>
        <row r="521">
          <cell r="B521">
            <v>1219</v>
          </cell>
          <cell r="C521" t="str">
            <v>Gobierno Autónomo Municipal de Quime</v>
          </cell>
        </row>
        <row r="522">
          <cell r="B522">
            <v>1219</v>
          </cell>
          <cell r="C522" t="str">
            <v>Gobierno Autónomo Municipal de Quime</v>
          </cell>
        </row>
        <row r="523">
          <cell r="B523">
            <v>1219</v>
          </cell>
          <cell r="C523" t="str">
            <v>Gobierno Autónomo Municipal de Quime</v>
          </cell>
        </row>
        <row r="524">
          <cell r="B524">
            <v>1219</v>
          </cell>
          <cell r="C524" t="str">
            <v>Gobierno Autónomo Municipal de Quime</v>
          </cell>
        </row>
        <row r="525">
          <cell r="B525">
            <v>1219</v>
          </cell>
          <cell r="C525" t="str">
            <v>Gobierno Autónomo Municipal de Quime</v>
          </cell>
        </row>
        <row r="526">
          <cell r="B526">
            <v>1219</v>
          </cell>
          <cell r="C526" t="str">
            <v>Gobierno Autónomo Municipal de Quime</v>
          </cell>
        </row>
        <row r="527">
          <cell r="B527">
            <v>1220</v>
          </cell>
          <cell r="C527" t="str">
            <v>Gobierno Autónomo Municipal de Cajuata</v>
          </cell>
        </row>
        <row r="528">
          <cell r="B528">
            <v>1220</v>
          </cell>
          <cell r="C528" t="str">
            <v>Gobierno Autónomo Municipal de Cajuata</v>
          </cell>
        </row>
        <row r="529">
          <cell r="B529">
            <v>1220</v>
          </cell>
          <cell r="C529" t="str">
            <v>Gobierno Autónomo Municipal de Cajuata</v>
          </cell>
        </row>
        <row r="530">
          <cell r="B530">
            <v>1220</v>
          </cell>
          <cell r="C530" t="str">
            <v>Gobierno Autónomo Municipal de Cajuata</v>
          </cell>
        </row>
        <row r="531">
          <cell r="B531">
            <v>1220</v>
          </cell>
          <cell r="C531" t="str">
            <v>Gobierno Autónomo Municipal de Cajuata</v>
          </cell>
        </row>
        <row r="532">
          <cell r="B532">
            <v>1221</v>
          </cell>
          <cell r="C532" t="str">
            <v>Gobierno Autónomo Municipal de Colquiri</v>
          </cell>
        </row>
        <row r="533">
          <cell r="B533">
            <v>1221</v>
          </cell>
          <cell r="C533" t="str">
            <v>Gobierno Autónomo Municipal de Colquiri</v>
          </cell>
        </row>
        <row r="534">
          <cell r="B534">
            <v>1221</v>
          </cell>
          <cell r="C534" t="str">
            <v>Gobierno Autónomo Municipal de Colquiri</v>
          </cell>
        </row>
        <row r="535">
          <cell r="B535">
            <v>1221</v>
          </cell>
          <cell r="C535" t="str">
            <v>Gobierno Autónomo Municipal de Colquiri</v>
          </cell>
        </row>
        <row r="536">
          <cell r="B536">
            <v>1221</v>
          </cell>
          <cell r="C536" t="str">
            <v>Gobierno Autónomo Municipal de Colquiri</v>
          </cell>
        </row>
        <row r="537">
          <cell r="B537">
            <v>1221</v>
          </cell>
          <cell r="C537" t="str">
            <v>Gobierno Autónomo Municipal de Colquiri</v>
          </cell>
        </row>
        <row r="538">
          <cell r="B538">
            <v>1221</v>
          </cell>
          <cell r="C538" t="str">
            <v>Gobierno Autónomo Municipal de Colquiri</v>
          </cell>
        </row>
        <row r="539">
          <cell r="B539">
            <v>1221</v>
          </cell>
          <cell r="C539" t="str">
            <v>Gobierno Autónomo Municipal de Colquiri</v>
          </cell>
        </row>
        <row r="540">
          <cell r="B540">
            <v>1221</v>
          </cell>
          <cell r="C540" t="str">
            <v>Gobierno Autónomo Municipal de Colquiri</v>
          </cell>
        </row>
        <row r="541">
          <cell r="B541">
            <v>1222</v>
          </cell>
          <cell r="C541" t="str">
            <v>Gobierno Autónomo Municipal de Ichoca</v>
          </cell>
        </row>
        <row r="542">
          <cell r="B542">
            <v>1222</v>
          </cell>
          <cell r="C542" t="str">
            <v>Gobierno Autónomo Municipal de Ichoca</v>
          </cell>
        </row>
        <row r="543">
          <cell r="B543">
            <v>1222</v>
          </cell>
          <cell r="C543" t="str">
            <v>Gobierno Autónomo Municipal de Ichoca</v>
          </cell>
        </row>
        <row r="544">
          <cell r="B544">
            <v>1222</v>
          </cell>
          <cell r="C544" t="str">
            <v>Gobierno Autónomo Municipal de Ichoca</v>
          </cell>
        </row>
        <row r="545">
          <cell r="B545">
            <v>1222</v>
          </cell>
          <cell r="C545" t="str">
            <v>Gobierno Autónomo Municipal de Ichoca</v>
          </cell>
        </row>
        <row r="546">
          <cell r="B546">
            <v>1222</v>
          </cell>
          <cell r="C546" t="str">
            <v>Gobierno Autónomo Municipal de Ichoca</v>
          </cell>
        </row>
        <row r="547">
          <cell r="B547">
            <v>1223</v>
          </cell>
          <cell r="C547" t="str">
            <v>Gobierno Autónomo Municipal de Villa Libertad Licoma</v>
          </cell>
        </row>
        <row r="548">
          <cell r="B548">
            <v>1223</v>
          </cell>
          <cell r="C548" t="str">
            <v>Gobierno Autónomo Municipal de Villa Libertad Licoma</v>
          </cell>
        </row>
        <row r="549">
          <cell r="B549">
            <v>1223</v>
          </cell>
          <cell r="C549" t="str">
            <v>Gobierno Autónomo Municipal de Villa Libertad Licoma</v>
          </cell>
        </row>
        <row r="550">
          <cell r="B550">
            <v>1223</v>
          </cell>
          <cell r="C550" t="str">
            <v>Gobierno Autónomo Municipal de Villa Libertad Licoma</v>
          </cell>
        </row>
        <row r="551">
          <cell r="B551">
            <v>1223</v>
          </cell>
          <cell r="C551" t="str">
            <v>Gobierno Autónomo Municipal de Villa Libertad Licoma</v>
          </cell>
        </row>
        <row r="552">
          <cell r="B552">
            <v>1224</v>
          </cell>
          <cell r="C552" t="str">
            <v>Gobierno Autónomo Municipal de Achacachi</v>
          </cell>
        </row>
        <row r="553">
          <cell r="B553">
            <v>1224</v>
          </cell>
          <cell r="C553" t="str">
            <v>Gobierno Autónomo Municipal de Achacachi</v>
          </cell>
        </row>
        <row r="554">
          <cell r="B554">
            <v>1224</v>
          </cell>
          <cell r="C554" t="str">
            <v>Gobierno Autónomo Municipal de Achacachi</v>
          </cell>
        </row>
        <row r="555">
          <cell r="B555">
            <v>1224</v>
          </cell>
          <cell r="C555" t="str">
            <v>Gobierno Autónomo Municipal de Achacachi</v>
          </cell>
        </row>
        <row r="556">
          <cell r="B556">
            <v>1224</v>
          </cell>
          <cell r="C556" t="str">
            <v>Gobierno Autónomo Municipal de Achacachi</v>
          </cell>
        </row>
        <row r="557">
          <cell r="B557">
            <v>1224</v>
          </cell>
          <cell r="C557" t="str">
            <v>Gobierno Autónomo Municipal de Achacachi</v>
          </cell>
        </row>
        <row r="558">
          <cell r="B558">
            <v>1224</v>
          </cell>
          <cell r="C558" t="str">
            <v>Gobierno Autónomo Municipal de Achacachi</v>
          </cell>
        </row>
        <row r="559">
          <cell r="B559">
            <v>1224</v>
          </cell>
          <cell r="C559" t="str">
            <v>Gobierno Autónomo Municipal de Achacachi</v>
          </cell>
        </row>
        <row r="560">
          <cell r="B560">
            <v>1224</v>
          </cell>
          <cell r="C560" t="str">
            <v>Gobierno Autónomo Municipal de Achacachi</v>
          </cell>
        </row>
        <row r="561">
          <cell r="B561">
            <v>1225</v>
          </cell>
          <cell r="C561" t="str">
            <v>Gobierno Autónomo Municipal de Ancoraimes</v>
          </cell>
        </row>
        <row r="562">
          <cell r="B562">
            <v>1225</v>
          </cell>
          <cell r="C562" t="str">
            <v>Gobierno Autónomo Municipal de Ancoraimes</v>
          </cell>
        </row>
        <row r="563">
          <cell r="B563">
            <v>1225</v>
          </cell>
          <cell r="C563" t="str">
            <v>Gobierno Autónomo Municipal de Ancoraimes</v>
          </cell>
        </row>
        <row r="564">
          <cell r="B564">
            <v>1225</v>
          </cell>
          <cell r="C564" t="str">
            <v>Gobierno Autónomo Municipal de Ancoraimes</v>
          </cell>
        </row>
        <row r="565">
          <cell r="B565">
            <v>1225</v>
          </cell>
          <cell r="C565" t="str">
            <v>Gobierno Autónomo Municipal de Ancoraimes</v>
          </cell>
        </row>
        <row r="566">
          <cell r="B566">
            <v>1225</v>
          </cell>
          <cell r="C566" t="str">
            <v>Gobierno Autónomo Municipal de Ancoraimes</v>
          </cell>
        </row>
        <row r="567">
          <cell r="B567">
            <v>1226</v>
          </cell>
          <cell r="C567" t="str">
            <v>Gobierno Autónomo Municipal de Sorata</v>
          </cell>
        </row>
        <row r="568">
          <cell r="B568">
            <v>1226</v>
          </cell>
          <cell r="C568" t="str">
            <v>Gobierno Autónomo Municipal de Sorata</v>
          </cell>
        </row>
        <row r="569">
          <cell r="B569">
            <v>1226</v>
          </cell>
          <cell r="C569" t="str">
            <v>Gobierno Autónomo Municipal de Sorata</v>
          </cell>
        </row>
        <row r="570">
          <cell r="B570">
            <v>1226</v>
          </cell>
          <cell r="C570" t="str">
            <v>Gobierno Autónomo Municipal de Sorata</v>
          </cell>
        </row>
        <row r="571">
          <cell r="B571">
            <v>1226</v>
          </cell>
          <cell r="C571" t="str">
            <v>Gobierno Autónomo Municipal de Sorata</v>
          </cell>
        </row>
        <row r="572">
          <cell r="B572">
            <v>1227</v>
          </cell>
          <cell r="C572" t="str">
            <v>Gobierno Autónomo Municipal de Guanay</v>
          </cell>
        </row>
        <row r="573">
          <cell r="B573">
            <v>1227</v>
          </cell>
          <cell r="C573" t="str">
            <v>Gobierno Autónomo Municipal de Guanay</v>
          </cell>
        </row>
        <row r="574">
          <cell r="B574">
            <v>1227</v>
          </cell>
          <cell r="C574" t="str">
            <v>Gobierno Autónomo Municipal de Guanay</v>
          </cell>
        </row>
        <row r="575">
          <cell r="B575">
            <v>1227</v>
          </cell>
          <cell r="C575" t="str">
            <v>Gobierno Autónomo Municipal de Guanay</v>
          </cell>
        </row>
        <row r="576">
          <cell r="B576">
            <v>1227</v>
          </cell>
          <cell r="C576" t="str">
            <v>Gobierno Autónomo Municipal de Guanay</v>
          </cell>
        </row>
        <row r="577">
          <cell r="B577">
            <v>1227</v>
          </cell>
          <cell r="C577" t="str">
            <v>Gobierno Autónomo Municipal de Guanay</v>
          </cell>
        </row>
        <row r="578">
          <cell r="B578">
            <v>1228</v>
          </cell>
          <cell r="C578" t="str">
            <v>Gobierno Autónomo Municipal de Tacacoma</v>
          </cell>
        </row>
        <row r="579">
          <cell r="B579">
            <v>1228</v>
          </cell>
          <cell r="C579" t="str">
            <v>Gobierno Autónomo Municipal de Tacacoma</v>
          </cell>
        </row>
        <row r="580">
          <cell r="B580">
            <v>1228</v>
          </cell>
          <cell r="C580" t="str">
            <v>Gobierno Autónomo Municipal de Tacacoma</v>
          </cell>
        </row>
        <row r="581">
          <cell r="B581">
            <v>1228</v>
          </cell>
          <cell r="C581" t="str">
            <v>Gobierno Autónomo Municipal de Tacacoma</v>
          </cell>
        </row>
        <row r="582">
          <cell r="B582">
            <v>1228</v>
          </cell>
          <cell r="C582" t="str">
            <v>Gobierno Autónomo Municipal de Tacacoma</v>
          </cell>
        </row>
        <row r="583">
          <cell r="B583">
            <v>1228</v>
          </cell>
          <cell r="C583" t="str">
            <v>Gobierno Autónomo Municipal de Tacacoma</v>
          </cell>
        </row>
        <row r="584">
          <cell r="B584">
            <v>1229</v>
          </cell>
          <cell r="C584" t="str">
            <v>Gobierno Autónomo Municipal de Tipuani</v>
          </cell>
        </row>
        <row r="585">
          <cell r="B585">
            <v>1229</v>
          </cell>
          <cell r="C585" t="str">
            <v>Gobierno Autónomo Municipal de Tipuani</v>
          </cell>
        </row>
        <row r="586">
          <cell r="B586">
            <v>1229</v>
          </cell>
          <cell r="C586" t="str">
            <v>Gobierno Autónomo Municipal de Tipuani</v>
          </cell>
        </row>
        <row r="587">
          <cell r="B587">
            <v>1229</v>
          </cell>
          <cell r="C587" t="str">
            <v>Gobierno Autónomo Municipal de Tipuani</v>
          </cell>
        </row>
        <row r="588">
          <cell r="B588">
            <v>1229</v>
          </cell>
          <cell r="C588" t="str">
            <v>Gobierno Autónomo Municipal de Tipuani</v>
          </cell>
        </row>
        <row r="589">
          <cell r="B589">
            <v>1230</v>
          </cell>
          <cell r="C589" t="str">
            <v>Gobierno Autónomo Municipal de Quiabaya</v>
          </cell>
        </row>
        <row r="590">
          <cell r="B590">
            <v>1230</v>
          </cell>
          <cell r="C590" t="str">
            <v>Gobierno Autónomo Municipal de Quiabaya</v>
          </cell>
        </row>
        <row r="591">
          <cell r="B591">
            <v>1230</v>
          </cell>
          <cell r="C591" t="str">
            <v>Gobierno Autónomo Municipal de Quiabaya</v>
          </cell>
        </row>
        <row r="592">
          <cell r="B592">
            <v>1230</v>
          </cell>
          <cell r="C592" t="str">
            <v>Gobierno Autónomo Municipal de Quiabaya</v>
          </cell>
        </row>
        <row r="593">
          <cell r="B593">
            <v>1230</v>
          </cell>
          <cell r="C593" t="str">
            <v>Gobierno Autónomo Municipal de Quiabaya</v>
          </cell>
        </row>
        <row r="594">
          <cell r="B594">
            <v>1231</v>
          </cell>
          <cell r="C594" t="str">
            <v>Gobierno Autónomo Municipal de Combaya</v>
          </cell>
        </row>
        <row r="595">
          <cell r="B595">
            <v>1231</v>
          </cell>
          <cell r="C595" t="str">
            <v>Gobierno Autónomo Municipal de Combaya</v>
          </cell>
        </row>
        <row r="596">
          <cell r="B596">
            <v>1231</v>
          </cell>
          <cell r="C596" t="str">
            <v>Gobierno Autónomo Municipal de Combaya</v>
          </cell>
        </row>
        <row r="597">
          <cell r="B597">
            <v>1231</v>
          </cell>
          <cell r="C597" t="str">
            <v>Gobierno Autónomo Municipal de Combaya</v>
          </cell>
        </row>
        <row r="598">
          <cell r="B598">
            <v>1231</v>
          </cell>
          <cell r="C598" t="str">
            <v>Gobierno Autónomo Municipal de Combaya</v>
          </cell>
        </row>
        <row r="599">
          <cell r="B599">
            <v>1232</v>
          </cell>
          <cell r="C599" t="str">
            <v>Gobierno Autónomo Municipal de Copacabana</v>
          </cell>
        </row>
        <row r="600">
          <cell r="B600">
            <v>1232</v>
          </cell>
          <cell r="C600" t="str">
            <v>Gobierno Autónomo Municipal de Copacabana</v>
          </cell>
        </row>
        <row r="601">
          <cell r="B601">
            <v>1232</v>
          </cell>
          <cell r="C601" t="str">
            <v>Gobierno Autónomo Municipal de Copacabana</v>
          </cell>
        </row>
        <row r="602">
          <cell r="B602">
            <v>1232</v>
          </cell>
          <cell r="C602" t="str">
            <v>Gobierno Autónomo Municipal de Copacabana</v>
          </cell>
        </row>
        <row r="603">
          <cell r="B603">
            <v>1232</v>
          </cell>
          <cell r="C603" t="str">
            <v>Gobierno Autónomo Municipal de Copacabana</v>
          </cell>
        </row>
        <row r="604">
          <cell r="B604">
            <v>1232</v>
          </cell>
          <cell r="C604" t="str">
            <v>Gobierno Autónomo Municipal de Copacabana</v>
          </cell>
        </row>
        <row r="605">
          <cell r="B605">
            <v>1233</v>
          </cell>
          <cell r="C605" t="str">
            <v>Gobierno Autónomo Municipal de San Pedro de Tiquina</v>
          </cell>
        </row>
        <row r="606">
          <cell r="B606">
            <v>1233</v>
          </cell>
          <cell r="C606" t="str">
            <v>Gobierno Autónomo Municipal de San Pedro de Tiquina</v>
          </cell>
        </row>
        <row r="607">
          <cell r="B607">
            <v>1233</v>
          </cell>
          <cell r="C607" t="str">
            <v>Gobierno Autónomo Municipal de San Pedro de Tiquina</v>
          </cell>
        </row>
        <row r="608">
          <cell r="B608">
            <v>1233</v>
          </cell>
          <cell r="C608" t="str">
            <v>Gobierno Autónomo Municipal de San Pedro de Tiquina</v>
          </cell>
        </row>
        <row r="609">
          <cell r="B609">
            <v>1233</v>
          </cell>
          <cell r="C609" t="str">
            <v>Gobierno Autónomo Municipal de San Pedro de Tiquina</v>
          </cell>
        </row>
        <row r="610">
          <cell r="B610">
            <v>1233</v>
          </cell>
          <cell r="C610" t="str">
            <v>Gobierno Autónomo Municipal de San Pedro de Tiquina</v>
          </cell>
        </row>
        <row r="611">
          <cell r="B611">
            <v>1234</v>
          </cell>
          <cell r="C611" t="str">
            <v>Gobierno Autónomo Municipal de Tito Yupanqui</v>
          </cell>
        </row>
        <row r="612">
          <cell r="B612">
            <v>1234</v>
          </cell>
          <cell r="C612" t="str">
            <v>Gobierno Autónomo Municipal de Tito Yupanqui</v>
          </cell>
        </row>
        <row r="613">
          <cell r="B613">
            <v>1234</v>
          </cell>
          <cell r="C613" t="str">
            <v>Gobierno Autónomo Municipal de Tito Yupanqui</v>
          </cell>
        </row>
        <row r="614">
          <cell r="B614">
            <v>1234</v>
          </cell>
          <cell r="C614" t="str">
            <v>Gobierno Autónomo Municipal de Tito Yupanqui</v>
          </cell>
        </row>
        <row r="615">
          <cell r="B615">
            <v>1235</v>
          </cell>
          <cell r="C615" t="str">
            <v>Gobierno Autónomo Municipal de Chuma</v>
          </cell>
        </row>
        <row r="616">
          <cell r="B616">
            <v>1235</v>
          </cell>
          <cell r="C616" t="str">
            <v>Gobierno Autónomo Municipal de Chuma</v>
          </cell>
        </row>
        <row r="617">
          <cell r="B617">
            <v>1235</v>
          </cell>
          <cell r="C617" t="str">
            <v>Gobierno Autónomo Municipal de Chuma</v>
          </cell>
        </row>
        <row r="618">
          <cell r="B618">
            <v>1235</v>
          </cell>
          <cell r="C618" t="str">
            <v>Gobierno Autónomo Municipal de Chuma</v>
          </cell>
        </row>
        <row r="619">
          <cell r="B619">
            <v>1235</v>
          </cell>
          <cell r="C619" t="str">
            <v>Gobierno Autónomo Municipal de Chuma</v>
          </cell>
        </row>
        <row r="620">
          <cell r="B620">
            <v>1235</v>
          </cell>
          <cell r="C620" t="str">
            <v>Gobierno Autónomo Municipal de Chuma</v>
          </cell>
        </row>
        <row r="621">
          <cell r="B621">
            <v>1236</v>
          </cell>
          <cell r="C621" t="str">
            <v>Gobierno Autónomo Municipal de Ayata</v>
          </cell>
        </row>
        <row r="622">
          <cell r="B622">
            <v>1236</v>
          </cell>
          <cell r="C622" t="str">
            <v>Gobierno Autónomo Municipal de Ayata</v>
          </cell>
        </row>
        <row r="623">
          <cell r="B623">
            <v>1236</v>
          </cell>
          <cell r="C623" t="str">
            <v>Gobierno Autónomo Municipal de Ayata</v>
          </cell>
        </row>
        <row r="624">
          <cell r="B624">
            <v>1236</v>
          </cell>
          <cell r="C624" t="str">
            <v>Gobierno Autónomo Municipal de Ayata</v>
          </cell>
        </row>
        <row r="625">
          <cell r="B625">
            <v>1236</v>
          </cell>
          <cell r="C625" t="str">
            <v>Gobierno Autónomo Municipal de Ayata</v>
          </cell>
        </row>
        <row r="626">
          <cell r="B626">
            <v>1237</v>
          </cell>
          <cell r="C626" t="str">
            <v>Gobierno Autónomo Municipal de Aucapata</v>
          </cell>
        </row>
        <row r="627">
          <cell r="B627">
            <v>1237</v>
          </cell>
          <cell r="C627" t="str">
            <v>Gobierno Autónomo Municipal de Aucapata</v>
          </cell>
        </row>
        <row r="628">
          <cell r="B628">
            <v>1237</v>
          </cell>
          <cell r="C628" t="str">
            <v>Gobierno Autónomo Municipal de Aucapata</v>
          </cell>
        </row>
        <row r="629">
          <cell r="B629">
            <v>1237</v>
          </cell>
          <cell r="C629" t="str">
            <v>Gobierno Autónomo Municipal de Aucapata</v>
          </cell>
        </row>
        <row r="630">
          <cell r="B630">
            <v>1237</v>
          </cell>
          <cell r="C630" t="str">
            <v>Gobierno Autónomo Municipal de Aucapata</v>
          </cell>
        </row>
        <row r="631">
          <cell r="B631">
            <v>1238</v>
          </cell>
          <cell r="C631" t="str">
            <v>Gobierno Autónomo Municipal de Corocoro</v>
          </cell>
        </row>
        <row r="632">
          <cell r="B632">
            <v>1238</v>
          </cell>
          <cell r="C632" t="str">
            <v>Gobierno Autónomo Municipal de Corocoro</v>
          </cell>
        </row>
        <row r="633">
          <cell r="B633">
            <v>1238</v>
          </cell>
          <cell r="C633" t="str">
            <v>Gobierno Autónomo Municipal de Corocoro</v>
          </cell>
        </row>
        <row r="634">
          <cell r="B634">
            <v>1238</v>
          </cell>
          <cell r="C634" t="str">
            <v>Gobierno Autónomo Municipal de Corocoro</v>
          </cell>
        </row>
        <row r="635">
          <cell r="B635">
            <v>1238</v>
          </cell>
          <cell r="C635" t="str">
            <v>Gobierno Autónomo Municipal de Corocoro</v>
          </cell>
        </row>
        <row r="636">
          <cell r="B636">
            <v>1239</v>
          </cell>
          <cell r="C636" t="str">
            <v>Gobierno Autónomo Municipal de Caquiaviri</v>
          </cell>
        </row>
        <row r="637">
          <cell r="B637">
            <v>1239</v>
          </cell>
          <cell r="C637" t="str">
            <v>Gobierno Autónomo Municipal de Caquiaviri</v>
          </cell>
        </row>
        <row r="638">
          <cell r="B638">
            <v>1239</v>
          </cell>
          <cell r="C638" t="str">
            <v>Gobierno Autónomo Municipal de Caquiaviri</v>
          </cell>
        </row>
        <row r="639">
          <cell r="B639">
            <v>1239</v>
          </cell>
          <cell r="C639" t="str">
            <v>Gobierno Autónomo Municipal de Caquiaviri</v>
          </cell>
        </row>
        <row r="640">
          <cell r="B640">
            <v>1239</v>
          </cell>
          <cell r="C640" t="str">
            <v>Gobierno Autónomo Municipal de Caquiaviri</v>
          </cell>
        </row>
        <row r="641">
          <cell r="B641">
            <v>1240</v>
          </cell>
          <cell r="C641" t="str">
            <v>Gobierno Autónomo Municipal de Calacoto</v>
          </cell>
        </row>
        <row r="642">
          <cell r="B642">
            <v>1240</v>
          </cell>
          <cell r="C642" t="str">
            <v>Gobierno Autónomo Municipal de Calacoto</v>
          </cell>
        </row>
        <row r="643">
          <cell r="B643">
            <v>1240</v>
          </cell>
          <cell r="C643" t="str">
            <v>Gobierno Autónomo Municipal de Calacoto</v>
          </cell>
        </row>
        <row r="644">
          <cell r="B644">
            <v>1240</v>
          </cell>
          <cell r="C644" t="str">
            <v>Gobierno Autónomo Municipal de Calacoto</v>
          </cell>
        </row>
        <row r="645">
          <cell r="B645">
            <v>1240</v>
          </cell>
          <cell r="C645" t="str">
            <v>Gobierno Autónomo Municipal de Calacoto</v>
          </cell>
        </row>
        <row r="646">
          <cell r="B646">
            <v>1241</v>
          </cell>
          <cell r="C646" t="str">
            <v>Gobierno Autónomo Municipal de Comanche</v>
          </cell>
        </row>
        <row r="647">
          <cell r="B647">
            <v>1241</v>
          </cell>
          <cell r="C647" t="str">
            <v>Gobierno Autónomo Municipal de Comanche</v>
          </cell>
        </row>
        <row r="648">
          <cell r="B648">
            <v>1241</v>
          </cell>
          <cell r="C648" t="str">
            <v>Gobierno Autónomo Municipal de Comanche</v>
          </cell>
        </row>
        <row r="649">
          <cell r="B649">
            <v>1241</v>
          </cell>
          <cell r="C649" t="str">
            <v>Gobierno Autónomo Municipal de Comanche</v>
          </cell>
        </row>
        <row r="650">
          <cell r="B650">
            <v>1241</v>
          </cell>
          <cell r="C650" t="str">
            <v>Gobierno Autónomo Municipal de Comanche</v>
          </cell>
        </row>
        <row r="651">
          <cell r="B651">
            <v>1242</v>
          </cell>
          <cell r="C651" t="str">
            <v>Gobierno Autónomo Municipal de Charaña</v>
          </cell>
        </row>
        <row r="652">
          <cell r="B652">
            <v>1242</v>
          </cell>
          <cell r="C652" t="str">
            <v>Gobierno Autónomo Municipal de Charaña</v>
          </cell>
        </row>
        <row r="653">
          <cell r="B653">
            <v>1242</v>
          </cell>
          <cell r="C653" t="str">
            <v>Gobierno Autónomo Municipal de Charaña</v>
          </cell>
        </row>
        <row r="654">
          <cell r="B654">
            <v>1242</v>
          </cell>
          <cell r="C654" t="str">
            <v>Gobierno Autónomo Municipal de Charaña</v>
          </cell>
        </row>
        <row r="655">
          <cell r="B655">
            <v>1243</v>
          </cell>
          <cell r="C655" t="str">
            <v>Gobierno Autónomo Municipal de Waldo Ballivián</v>
          </cell>
        </row>
        <row r="656">
          <cell r="B656">
            <v>1243</v>
          </cell>
          <cell r="C656" t="str">
            <v>Gobierno Autónomo Municipal de Waldo Ballivián</v>
          </cell>
        </row>
        <row r="657">
          <cell r="B657">
            <v>1243</v>
          </cell>
          <cell r="C657" t="str">
            <v>Gobierno Autónomo Municipal de Waldo Ballivián</v>
          </cell>
        </row>
        <row r="658">
          <cell r="B658">
            <v>1243</v>
          </cell>
          <cell r="C658" t="str">
            <v>Gobierno Autónomo Municipal de Waldo Ballivián</v>
          </cell>
        </row>
        <row r="659">
          <cell r="B659">
            <v>1243</v>
          </cell>
          <cell r="C659" t="str">
            <v>Gobierno Autónomo Municipal de Waldo Ballivián</v>
          </cell>
        </row>
        <row r="660">
          <cell r="B660">
            <v>1243</v>
          </cell>
          <cell r="C660" t="str">
            <v>Gobierno Autónomo Municipal de Waldo Ballivián</v>
          </cell>
        </row>
        <row r="661">
          <cell r="B661">
            <v>1244</v>
          </cell>
          <cell r="C661" t="str">
            <v>Gobierno Autónomo Municipal de Nazacara de Pacajes</v>
          </cell>
        </row>
        <row r="662">
          <cell r="B662">
            <v>1244</v>
          </cell>
          <cell r="C662" t="str">
            <v>Gobierno Autónomo Municipal de Nazacara de Pacajes</v>
          </cell>
        </row>
        <row r="663">
          <cell r="B663">
            <v>1244</v>
          </cell>
          <cell r="C663" t="str">
            <v>Gobierno Autónomo Municipal de Nazacara de Pacajes</v>
          </cell>
        </row>
        <row r="664">
          <cell r="B664">
            <v>1244</v>
          </cell>
          <cell r="C664" t="str">
            <v>Gobierno Autónomo Municipal de Nazacara de Pacajes</v>
          </cell>
        </row>
        <row r="665">
          <cell r="B665">
            <v>1245</v>
          </cell>
          <cell r="C665" t="str">
            <v>Gobierno Autónomo Municipal de Santiago de Callapa</v>
          </cell>
        </row>
        <row r="666">
          <cell r="B666">
            <v>1245</v>
          </cell>
          <cell r="C666" t="str">
            <v>Gobierno Autónomo Municipal de Santiago de Callapa</v>
          </cell>
        </row>
        <row r="667">
          <cell r="B667">
            <v>1245</v>
          </cell>
          <cell r="C667" t="str">
            <v>Gobierno Autónomo Municipal de Santiago de Callapa</v>
          </cell>
        </row>
        <row r="668">
          <cell r="B668">
            <v>1245</v>
          </cell>
          <cell r="C668" t="str">
            <v>Gobierno Autónomo Municipal de Santiago de Callapa</v>
          </cell>
        </row>
        <row r="669">
          <cell r="B669">
            <v>1245</v>
          </cell>
          <cell r="C669" t="str">
            <v>Gobierno Autónomo Municipal de Santiago de Callapa</v>
          </cell>
        </row>
        <row r="670">
          <cell r="B670">
            <v>1246</v>
          </cell>
          <cell r="C670" t="str">
            <v>Gobierno Autónomo Municipal de Puerto Acosta</v>
          </cell>
        </row>
        <row r="671">
          <cell r="B671">
            <v>1246</v>
          </cell>
          <cell r="C671" t="str">
            <v>Gobierno Autónomo Municipal de Puerto Acosta</v>
          </cell>
        </row>
        <row r="672">
          <cell r="B672">
            <v>1246</v>
          </cell>
          <cell r="C672" t="str">
            <v>Gobierno Autónomo Municipal de Puerto Acosta</v>
          </cell>
        </row>
        <row r="673">
          <cell r="B673">
            <v>1246</v>
          </cell>
          <cell r="C673" t="str">
            <v>Gobierno Autónomo Municipal de Puerto Acosta</v>
          </cell>
        </row>
        <row r="674">
          <cell r="B674">
            <v>1246</v>
          </cell>
          <cell r="C674" t="str">
            <v>Gobierno Autónomo Municipal de Puerto Acosta</v>
          </cell>
        </row>
        <row r="675">
          <cell r="B675">
            <v>1247</v>
          </cell>
          <cell r="C675" t="str">
            <v>Gobierno Autónomo Municipal de Mocomoco</v>
          </cell>
        </row>
        <row r="676">
          <cell r="B676">
            <v>1247</v>
          </cell>
          <cell r="C676" t="str">
            <v>Gobierno Autónomo Municipal de Mocomoco</v>
          </cell>
        </row>
        <row r="677">
          <cell r="B677">
            <v>1247</v>
          </cell>
          <cell r="C677" t="str">
            <v>Gobierno Autónomo Municipal de Mocomoco</v>
          </cell>
        </row>
        <row r="678">
          <cell r="B678">
            <v>1247</v>
          </cell>
          <cell r="C678" t="str">
            <v>Gobierno Autónomo Municipal de Mocomoco</v>
          </cell>
        </row>
        <row r="679">
          <cell r="B679">
            <v>1247</v>
          </cell>
          <cell r="C679" t="str">
            <v>Gobierno Autónomo Municipal de Mocomoco</v>
          </cell>
        </row>
        <row r="680">
          <cell r="B680">
            <v>1248</v>
          </cell>
          <cell r="C680" t="str">
            <v>Gobierno Autónomo Municipal de Carabuco</v>
          </cell>
        </row>
        <row r="681">
          <cell r="B681">
            <v>1248</v>
          </cell>
          <cell r="C681" t="str">
            <v>Gobierno Autónomo Municipal de Carabuco</v>
          </cell>
        </row>
        <row r="682">
          <cell r="B682">
            <v>1248</v>
          </cell>
          <cell r="C682" t="str">
            <v>Gobierno Autónomo Municipal de Carabuco</v>
          </cell>
        </row>
        <row r="683">
          <cell r="B683">
            <v>1248</v>
          </cell>
          <cell r="C683" t="str">
            <v>Gobierno Autónomo Municipal de Carabuco</v>
          </cell>
        </row>
        <row r="684">
          <cell r="B684">
            <v>1248</v>
          </cell>
          <cell r="C684" t="str">
            <v>Gobierno Autónomo Municipal de Carabuco</v>
          </cell>
        </row>
        <row r="685">
          <cell r="B685">
            <v>1249</v>
          </cell>
          <cell r="C685" t="str">
            <v>Gobierno Autónomo Municipal de Apolo</v>
          </cell>
        </row>
        <row r="686">
          <cell r="B686">
            <v>1249</v>
          </cell>
          <cell r="C686" t="str">
            <v>Gobierno Autónomo Municipal de Apolo</v>
          </cell>
        </row>
        <row r="687">
          <cell r="B687">
            <v>1249</v>
          </cell>
          <cell r="C687" t="str">
            <v>Gobierno Autónomo Municipal de Apolo</v>
          </cell>
        </row>
        <row r="688">
          <cell r="B688">
            <v>1249</v>
          </cell>
          <cell r="C688" t="str">
            <v>Gobierno Autónomo Municipal de Apolo</v>
          </cell>
        </row>
        <row r="689">
          <cell r="B689">
            <v>1249</v>
          </cell>
          <cell r="C689" t="str">
            <v>Gobierno Autónomo Municipal de Apolo</v>
          </cell>
        </row>
        <row r="690">
          <cell r="B690">
            <v>1250</v>
          </cell>
          <cell r="C690" t="str">
            <v>Gobierno Autónomo Municipal de Pelechuco</v>
          </cell>
        </row>
        <row r="691">
          <cell r="B691">
            <v>1250</v>
          </cell>
          <cell r="C691" t="str">
            <v>Gobierno Autónomo Municipal de Pelechuco</v>
          </cell>
        </row>
        <row r="692">
          <cell r="B692">
            <v>1250</v>
          </cell>
          <cell r="C692" t="str">
            <v>Gobierno Autónomo Municipal de Pelechuco</v>
          </cell>
        </row>
        <row r="693">
          <cell r="B693">
            <v>1250</v>
          </cell>
          <cell r="C693" t="str">
            <v>Gobierno Autónomo Municipal de Pelechuco</v>
          </cell>
        </row>
        <row r="694">
          <cell r="B694">
            <v>1250</v>
          </cell>
          <cell r="C694" t="str">
            <v>Gobierno Autónomo Municipal de Pelechuco</v>
          </cell>
        </row>
        <row r="695">
          <cell r="B695">
            <v>1251</v>
          </cell>
          <cell r="C695" t="str">
            <v>Gobierno Autónomo Municipal de Luribay</v>
          </cell>
        </row>
        <row r="696">
          <cell r="B696">
            <v>1251</v>
          </cell>
          <cell r="C696" t="str">
            <v>Gobierno Autónomo Municipal de Luribay</v>
          </cell>
        </row>
        <row r="697">
          <cell r="B697">
            <v>1251</v>
          </cell>
          <cell r="C697" t="str">
            <v>Gobierno Autónomo Municipal de Luribay</v>
          </cell>
        </row>
        <row r="698">
          <cell r="B698">
            <v>1251</v>
          </cell>
          <cell r="C698" t="str">
            <v>Gobierno Autónomo Municipal de Luribay</v>
          </cell>
        </row>
        <row r="699">
          <cell r="B699">
            <v>1251</v>
          </cell>
          <cell r="C699" t="str">
            <v>Gobierno Autónomo Municipal de Luribay</v>
          </cell>
        </row>
        <row r="700">
          <cell r="B700">
            <v>1251</v>
          </cell>
          <cell r="C700" t="str">
            <v>Gobierno Autónomo Municipal de Luribay</v>
          </cell>
        </row>
        <row r="701">
          <cell r="B701">
            <v>1251</v>
          </cell>
          <cell r="C701" t="str">
            <v>Gobierno Autónomo Municipal de Luribay</v>
          </cell>
        </row>
        <row r="702">
          <cell r="B702">
            <v>1252</v>
          </cell>
          <cell r="C702" t="str">
            <v>Gobierno Autónomo Municipal de Sapahaqui</v>
          </cell>
        </row>
        <row r="703">
          <cell r="B703">
            <v>1252</v>
          </cell>
          <cell r="C703" t="str">
            <v>Gobierno Autónomo Municipal de Sapahaqui</v>
          </cell>
        </row>
        <row r="704">
          <cell r="B704">
            <v>1252</v>
          </cell>
          <cell r="C704" t="str">
            <v>Gobierno Autónomo Municipal de Sapahaqui</v>
          </cell>
        </row>
        <row r="705">
          <cell r="B705">
            <v>1252</v>
          </cell>
          <cell r="C705" t="str">
            <v>Gobierno Autónomo Municipal de Sapahaqui</v>
          </cell>
        </row>
        <row r="706">
          <cell r="B706">
            <v>1252</v>
          </cell>
          <cell r="C706" t="str">
            <v>Gobierno Autónomo Municipal de Sapahaqui</v>
          </cell>
        </row>
        <row r="707">
          <cell r="B707">
            <v>1253</v>
          </cell>
          <cell r="C707" t="str">
            <v>Gobierno Autónomo Municipal de Yaco</v>
          </cell>
        </row>
        <row r="708">
          <cell r="B708">
            <v>1253</v>
          </cell>
          <cell r="C708" t="str">
            <v>Gobierno Autónomo Municipal de Yaco</v>
          </cell>
        </row>
        <row r="709">
          <cell r="B709">
            <v>1253</v>
          </cell>
          <cell r="C709" t="str">
            <v>Gobierno Autónomo Municipal de Yaco</v>
          </cell>
        </row>
        <row r="710">
          <cell r="B710">
            <v>1253</v>
          </cell>
          <cell r="C710" t="str">
            <v>Gobierno Autónomo Municipal de Yaco</v>
          </cell>
        </row>
        <row r="711">
          <cell r="B711">
            <v>1253</v>
          </cell>
          <cell r="C711" t="str">
            <v>Gobierno Autónomo Municipal de Yaco</v>
          </cell>
        </row>
        <row r="712">
          <cell r="B712">
            <v>1254</v>
          </cell>
          <cell r="C712" t="str">
            <v>Gobierno Autónomo Municipal de Malla</v>
          </cell>
        </row>
        <row r="713">
          <cell r="B713">
            <v>1254</v>
          </cell>
          <cell r="C713" t="str">
            <v>Gobierno Autónomo Municipal de Malla</v>
          </cell>
        </row>
        <row r="714">
          <cell r="B714">
            <v>1254</v>
          </cell>
          <cell r="C714" t="str">
            <v>Gobierno Autónomo Municipal de Malla</v>
          </cell>
        </row>
        <row r="715">
          <cell r="B715">
            <v>1254</v>
          </cell>
          <cell r="C715" t="str">
            <v>Gobierno Autónomo Municipal de Malla</v>
          </cell>
        </row>
        <row r="716">
          <cell r="B716">
            <v>1254</v>
          </cell>
          <cell r="C716" t="str">
            <v>Gobierno Autónomo Municipal de Malla</v>
          </cell>
        </row>
        <row r="717">
          <cell r="B717">
            <v>1254</v>
          </cell>
          <cell r="C717" t="str">
            <v>Gobierno Autónomo Municipal de Malla</v>
          </cell>
        </row>
        <row r="718">
          <cell r="B718">
            <v>1254</v>
          </cell>
          <cell r="C718" t="str">
            <v>Gobierno Autónomo Municipal de Malla</v>
          </cell>
        </row>
        <row r="719">
          <cell r="B719">
            <v>1254</v>
          </cell>
          <cell r="C719" t="str">
            <v>Gobierno Autónomo Municipal de Malla</v>
          </cell>
        </row>
        <row r="720">
          <cell r="B720">
            <v>1255</v>
          </cell>
          <cell r="C720" t="str">
            <v>Gobierno Autónomo Municipal de Cairoma</v>
          </cell>
        </row>
        <row r="721">
          <cell r="B721">
            <v>1255</v>
          </cell>
          <cell r="C721" t="str">
            <v>Gobierno Autónomo Municipal de Cairoma</v>
          </cell>
        </row>
        <row r="722">
          <cell r="B722">
            <v>1255</v>
          </cell>
          <cell r="C722" t="str">
            <v>Gobierno Autónomo Municipal de Cairoma</v>
          </cell>
        </row>
        <row r="723">
          <cell r="B723">
            <v>1255</v>
          </cell>
          <cell r="C723" t="str">
            <v>Gobierno Autónomo Municipal de Cairoma</v>
          </cell>
        </row>
        <row r="724">
          <cell r="B724">
            <v>1255</v>
          </cell>
          <cell r="C724" t="str">
            <v>Gobierno Autónomo Municipal de Cairoma</v>
          </cell>
        </row>
        <row r="725">
          <cell r="B725">
            <v>1256</v>
          </cell>
          <cell r="C725" t="str">
            <v>Gobierno Autónomo Municipal de Chulumani (Villa de la Libertad)</v>
          </cell>
        </row>
        <row r="726">
          <cell r="B726">
            <v>1256</v>
          </cell>
          <cell r="C726" t="str">
            <v>Gobierno Autónomo Municipal de Chulumani (Villa de la Libertad)</v>
          </cell>
        </row>
        <row r="727">
          <cell r="B727">
            <v>1256</v>
          </cell>
          <cell r="C727" t="str">
            <v>Gobierno Autónomo Municipal de Chulumani (Villa de la Libertad)</v>
          </cell>
        </row>
        <row r="728">
          <cell r="B728">
            <v>1256</v>
          </cell>
          <cell r="C728" t="str">
            <v>Gobierno Autónomo Municipal de Chulumani (Villa de la Libertad)</v>
          </cell>
        </row>
        <row r="729">
          <cell r="B729">
            <v>1256</v>
          </cell>
          <cell r="C729" t="str">
            <v>Gobierno Autónomo Municipal de Chulumani (Villa de la Libertad)</v>
          </cell>
        </row>
        <row r="730">
          <cell r="B730">
            <v>1257</v>
          </cell>
          <cell r="C730" t="str">
            <v>Gobierno Autónomo Municipal de Irupana (Villa de Lanza)</v>
          </cell>
        </row>
        <row r="731">
          <cell r="B731">
            <v>1257</v>
          </cell>
          <cell r="C731" t="str">
            <v>Gobierno Autónomo Municipal de Irupana (Villa de Lanza)</v>
          </cell>
        </row>
        <row r="732">
          <cell r="B732">
            <v>1257</v>
          </cell>
          <cell r="C732" t="str">
            <v>Gobierno Autónomo Municipal de Irupana (Villa de Lanza)</v>
          </cell>
        </row>
        <row r="733">
          <cell r="B733">
            <v>1257</v>
          </cell>
          <cell r="C733" t="str">
            <v>Gobierno Autónomo Municipal de Irupana (Villa de Lanza)</v>
          </cell>
        </row>
        <row r="734">
          <cell r="B734">
            <v>1257</v>
          </cell>
          <cell r="C734" t="str">
            <v>Gobierno Autónomo Municipal de Irupana (Villa de Lanza)</v>
          </cell>
        </row>
        <row r="735">
          <cell r="B735">
            <v>1257</v>
          </cell>
          <cell r="C735" t="str">
            <v>Gobierno Autónomo Municipal de Irupana (Villa de Lanza)</v>
          </cell>
        </row>
        <row r="736">
          <cell r="B736">
            <v>1258</v>
          </cell>
          <cell r="C736" t="str">
            <v>Gobierno Autónomo Municipal de Yanacachi</v>
          </cell>
        </row>
        <row r="737">
          <cell r="B737">
            <v>1258</v>
          </cell>
          <cell r="C737" t="str">
            <v>Gobierno Autónomo Municipal de Yanacachi</v>
          </cell>
        </row>
        <row r="738">
          <cell r="B738">
            <v>1258</v>
          </cell>
          <cell r="C738" t="str">
            <v>Gobierno Autónomo Municipal de Yanacachi</v>
          </cell>
        </row>
        <row r="739">
          <cell r="B739">
            <v>1258</v>
          </cell>
          <cell r="C739" t="str">
            <v>Gobierno Autónomo Municipal de Yanacachi</v>
          </cell>
        </row>
        <row r="740">
          <cell r="B740">
            <v>1258</v>
          </cell>
          <cell r="C740" t="str">
            <v>Gobierno Autónomo Municipal de Yanacachi</v>
          </cell>
        </row>
        <row r="741">
          <cell r="B741">
            <v>1258</v>
          </cell>
          <cell r="C741" t="str">
            <v>Gobierno Autónomo Municipal de Yanacachi</v>
          </cell>
        </row>
        <row r="742">
          <cell r="B742">
            <v>1259</v>
          </cell>
          <cell r="C742" t="str">
            <v>Gobierno Autónomo Municipal de Palos Blancos</v>
          </cell>
        </row>
        <row r="743">
          <cell r="B743">
            <v>1259</v>
          </cell>
          <cell r="C743" t="str">
            <v>Gobierno Autónomo Municipal de Palos Blancos</v>
          </cell>
        </row>
        <row r="744">
          <cell r="B744">
            <v>1259</v>
          </cell>
          <cell r="C744" t="str">
            <v>Gobierno Autónomo Municipal de Palos Blancos</v>
          </cell>
        </row>
        <row r="745">
          <cell r="B745">
            <v>1259</v>
          </cell>
          <cell r="C745" t="str">
            <v>Gobierno Autónomo Municipal de Palos Blancos</v>
          </cell>
        </row>
        <row r="746">
          <cell r="B746">
            <v>1259</v>
          </cell>
          <cell r="C746" t="str">
            <v>Gobierno Autónomo Municipal de Palos Blancos</v>
          </cell>
        </row>
        <row r="747">
          <cell r="B747">
            <v>1259</v>
          </cell>
          <cell r="C747" t="str">
            <v>Gobierno Autónomo Municipal de Palos Blancos</v>
          </cell>
        </row>
        <row r="748">
          <cell r="B748">
            <v>1259</v>
          </cell>
          <cell r="C748" t="str">
            <v>Gobierno Autónomo Municipal de Palos Blancos</v>
          </cell>
        </row>
        <row r="749">
          <cell r="B749">
            <v>1260</v>
          </cell>
          <cell r="C749" t="str">
            <v>Gobierno Autónomo Municipal de La Asunta</v>
          </cell>
        </row>
        <row r="750">
          <cell r="B750">
            <v>1260</v>
          </cell>
          <cell r="C750" t="str">
            <v>Gobierno Autónomo Municipal de La Asunta</v>
          </cell>
        </row>
        <row r="751">
          <cell r="B751">
            <v>1260</v>
          </cell>
          <cell r="C751" t="str">
            <v>Gobierno Autónomo Municipal de La Asunta</v>
          </cell>
        </row>
        <row r="752">
          <cell r="B752">
            <v>1260</v>
          </cell>
          <cell r="C752" t="str">
            <v>Gobierno Autónomo Municipal de La Asunta</v>
          </cell>
        </row>
        <row r="753">
          <cell r="B753">
            <v>1260</v>
          </cell>
          <cell r="C753" t="str">
            <v>Gobierno Autónomo Municipal de La Asunta</v>
          </cell>
        </row>
        <row r="754">
          <cell r="B754">
            <v>1260</v>
          </cell>
          <cell r="C754" t="str">
            <v>Gobierno Autónomo Municipal de La Asunta</v>
          </cell>
        </row>
        <row r="755">
          <cell r="B755">
            <v>1260</v>
          </cell>
          <cell r="C755" t="str">
            <v>Gobierno Autónomo Municipal de La Asunta</v>
          </cell>
        </row>
        <row r="756">
          <cell r="B756">
            <v>1260</v>
          </cell>
          <cell r="C756" t="str">
            <v>Gobierno Autónomo Municipal de La Asunta</v>
          </cell>
        </row>
        <row r="757">
          <cell r="B757">
            <v>1261</v>
          </cell>
          <cell r="C757" t="str">
            <v>Gobierno Autónomo Municipal de Pucarani</v>
          </cell>
        </row>
        <row r="758">
          <cell r="B758">
            <v>1261</v>
          </cell>
          <cell r="C758" t="str">
            <v>Gobierno Autónomo Municipal de Pucarani</v>
          </cell>
        </row>
        <row r="759">
          <cell r="B759">
            <v>1261</v>
          </cell>
          <cell r="C759" t="str">
            <v>Gobierno Autónomo Municipal de Pucarani</v>
          </cell>
        </row>
        <row r="760">
          <cell r="B760">
            <v>1261</v>
          </cell>
          <cell r="C760" t="str">
            <v>Gobierno Autónomo Municipal de Pucarani</v>
          </cell>
        </row>
        <row r="761">
          <cell r="B761">
            <v>1261</v>
          </cell>
          <cell r="C761" t="str">
            <v>Gobierno Autónomo Municipal de Pucarani</v>
          </cell>
        </row>
        <row r="762">
          <cell r="B762">
            <v>1261</v>
          </cell>
          <cell r="C762" t="str">
            <v>Gobierno Autónomo Municipal de Pucarani</v>
          </cell>
        </row>
        <row r="763">
          <cell r="B763">
            <v>1261</v>
          </cell>
          <cell r="C763" t="str">
            <v>Gobierno Autónomo Municipal de Pucarani</v>
          </cell>
        </row>
        <row r="764">
          <cell r="B764">
            <v>1261</v>
          </cell>
          <cell r="C764" t="str">
            <v>Gobierno Autónomo Municipal de Pucarani</v>
          </cell>
        </row>
        <row r="765">
          <cell r="B765">
            <v>1261</v>
          </cell>
          <cell r="C765" t="str">
            <v>Gobierno Autónomo Municipal de Pucarani</v>
          </cell>
        </row>
        <row r="766">
          <cell r="B766">
            <v>1261</v>
          </cell>
          <cell r="C766" t="str">
            <v>Gobierno Autónomo Municipal de Pucarani</v>
          </cell>
        </row>
        <row r="767">
          <cell r="B767">
            <v>1262</v>
          </cell>
          <cell r="C767" t="str">
            <v>Gobierno Autónomo Municipal de Laja</v>
          </cell>
        </row>
        <row r="768">
          <cell r="B768">
            <v>1262</v>
          </cell>
          <cell r="C768" t="str">
            <v>Gobierno Autónomo Municipal de Laja</v>
          </cell>
        </row>
        <row r="769">
          <cell r="B769">
            <v>1262</v>
          </cell>
          <cell r="C769" t="str">
            <v>Gobierno Autónomo Municipal de Laja</v>
          </cell>
        </row>
        <row r="770">
          <cell r="B770">
            <v>1262</v>
          </cell>
          <cell r="C770" t="str">
            <v>Gobierno Autónomo Municipal de Laja</v>
          </cell>
        </row>
        <row r="771">
          <cell r="B771">
            <v>1262</v>
          </cell>
          <cell r="C771" t="str">
            <v>Gobierno Autónomo Municipal de Laja</v>
          </cell>
        </row>
        <row r="772">
          <cell r="B772">
            <v>1262</v>
          </cell>
          <cell r="C772" t="str">
            <v>Gobierno Autónomo Municipal de Laja</v>
          </cell>
        </row>
        <row r="773">
          <cell r="B773">
            <v>1263</v>
          </cell>
          <cell r="C773" t="str">
            <v>Gobierno Autónomo Municipal de Batallas</v>
          </cell>
        </row>
        <row r="774">
          <cell r="B774">
            <v>1263</v>
          </cell>
          <cell r="C774" t="str">
            <v>Gobierno Autónomo Municipal de Batallas</v>
          </cell>
        </row>
        <row r="775">
          <cell r="B775">
            <v>1263</v>
          </cell>
          <cell r="C775" t="str">
            <v>Gobierno Autónomo Municipal de Batallas</v>
          </cell>
        </row>
        <row r="776">
          <cell r="B776">
            <v>1263</v>
          </cell>
          <cell r="C776" t="str">
            <v>Gobierno Autónomo Municipal de Batallas</v>
          </cell>
        </row>
        <row r="777">
          <cell r="B777">
            <v>1263</v>
          </cell>
          <cell r="C777" t="str">
            <v>Gobierno Autónomo Municipal de Batallas</v>
          </cell>
        </row>
        <row r="778">
          <cell r="B778">
            <v>1264</v>
          </cell>
          <cell r="C778" t="str">
            <v>Gobierno Autónomo Municipal de Puerto Pérez</v>
          </cell>
        </row>
        <row r="779">
          <cell r="B779">
            <v>1264</v>
          </cell>
          <cell r="C779" t="str">
            <v>Gobierno Autónomo Municipal de Puerto Pérez</v>
          </cell>
        </row>
        <row r="780">
          <cell r="B780">
            <v>1264</v>
          </cell>
          <cell r="C780" t="str">
            <v>Gobierno Autónomo Municipal de Puerto Pérez</v>
          </cell>
        </row>
        <row r="781">
          <cell r="B781">
            <v>1264</v>
          </cell>
          <cell r="C781" t="str">
            <v>Gobierno Autónomo Municipal de Puerto Pérez</v>
          </cell>
        </row>
        <row r="782">
          <cell r="B782">
            <v>1265</v>
          </cell>
          <cell r="C782" t="str">
            <v>Gobierno Autónomo Municipal de Coroico</v>
          </cell>
        </row>
        <row r="783">
          <cell r="B783">
            <v>1265</v>
          </cell>
          <cell r="C783" t="str">
            <v>Gobierno Autónomo Municipal de Coroico</v>
          </cell>
        </row>
        <row r="784">
          <cell r="B784">
            <v>1265</v>
          </cell>
          <cell r="C784" t="str">
            <v>Gobierno Autónomo Municipal de Coroico</v>
          </cell>
        </row>
        <row r="785">
          <cell r="B785">
            <v>1265</v>
          </cell>
          <cell r="C785" t="str">
            <v>Gobierno Autónomo Municipal de Coroico</v>
          </cell>
        </row>
        <row r="786">
          <cell r="B786">
            <v>1265</v>
          </cell>
          <cell r="C786" t="str">
            <v>Gobierno Autónomo Municipal de Coroico</v>
          </cell>
        </row>
        <row r="787">
          <cell r="B787">
            <v>1265</v>
          </cell>
          <cell r="C787" t="str">
            <v>Gobierno Autónomo Municipal de Coroico</v>
          </cell>
        </row>
        <row r="788">
          <cell r="B788">
            <v>1266</v>
          </cell>
          <cell r="C788" t="str">
            <v>Gobierno Autónomo Municipal de Coripata</v>
          </cell>
        </row>
        <row r="789">
          <cell r="B789">
            <v>1266</v>
          </cell>
          <cell r="C789" t="str">
            <v>Gobierno Autónomo Municipal de Coripata</v>
          </cell>
        </row>
        <row r="790">
          <cell r="B790">
            <v>1266</v>
          </cell>
          <cell r="C790" t="str">
            <v>Gobierno Autónomo Municipal de Coripata</v>
          </cell>
        </row>
        <row r="791">
          <cell r="B791">
            <v>1266</v>
          </cell>
          <cell r="C791" t="str">
            <v>Gobierno Autónomo Municipal de Coripata</v>
          </cell>
        </row>
        <row r="792">
          <cell r="B792">
            <v>1266</v>
          </cell>
          <cell r="C792" t="str">
            <v>Gobierno Autónomo Municipal de Coripata</v>
          </cell>
        </row>
        <row r="793">
          <cell r="B793">
            <v>1266</v>
          </cell>
          <cell r="C793" t="str">
            <v>Gobierno Autónomo Municipal de Coripata</v>
          </cell>
        </row>
        <row r="794">
          <cell r="B794">
            <v>1266</v>
          </cell>
          <cell r="C794" t="str">
            <v>Gobierno Autónomo Municipal de Coripata</v>
          </cell>
        </row>
        <row r="795">
          <cell r="B795">
            <v>1266</v>
          </cell>
          <cell r="C795" t="str">
            <v>Gobierno Autónomo Municipal de Coripata</v>
          </cell>
        </row>
        <row r="796">
          <cell r="B796">
            <v>1266</v>
          </cell>
          <cell r="C796" t="str">
            <v>Gobierno Autónomo Municipal de Coripata</v>
          </cell>
        </row>
        <row r="797">
          <cell r="B797">
            <v>1266</v>
          </cell>
          <cell r="C797" t="str">
            <v>Gobierno Autónomo Municipal de Coripata</v>
          </cell>
        </row>
        <row r="798">
          <cell r="B798">
            <v>1267</v>
          </cell>
          <cell r="C798" t="str">
            <v>Gobierno Autónomo Municipal de Ixiamas</v>
          </cell>
        </row>
        <row r="799">
          <cell r="B799">
            <v>1267</v>
          </cell>
          <cell r="C799" t="str">
            <v>Gobierno Autónomo Municipal de Ixiamas</v>
          </cell>
        </row>
        <row r="800">
          <cell r="B800">
            <v>1267</v>
          </cell>
          <cell r="C800" t="str">
            <v>Gobierno Autónomo Municipal de Ixiamas</v>
          </cell>
        </row>
        <row r="801">
          <cell r="B801">
            <v>1267</v>
          </cell>
          <cell r="C801" t="str">
            <v>Gobierno Autónomo Municipal de Ixiamas</v>
          </cell>
        </row>
        <row r="802">
          <cell r="B802">
            <v>1267</v>
          </cell>
          <cell r="C802" t="str">
            <v>Gobierno Autónomo Municipal de Ixiamas</v>
          </cell>
        </row>
        <row r="803">
          <cell r="B803">
            <v>1267</v>
          </cell>
          <cell r="C803" t="str">
            <v>Gobierno Autónomo Municipal de Ixiamas</v>
          </cell>
        </row>
        <row r="804">
          <cell r="B804">
            <v>1267</v>
          </cell>
          <cell r="C804" t="str">
            <v>Gobierno Autónomo Municipal de Ixiamas</v>
          </cell>
        </row>
        <row r="805">
          <cell r="B805">
            <v>1268</v>
          </cell>
          <cell r="C805" t="str">
            <v>Gobierno Autónomo Municipal de San Buenaventura</v>
          </cell>
        </row>
        <row r="806">
          <cell r="B806">
            <v>1268</v>
          </cell>
          <cell r="C806" t="str">
            <v>Gobierno Autónomo Municipal de San Buenaventura</v>
          </cell>
        </row>
        <row r="807">
          <cell r="B807">
            <v>1268</v>
          </cell>
          <cell r="C807" t="str">
            <v>Gobierno Autónomo Municipal de San Buenaventura</v>
          </cell>
        </row>
        <row r="808">
          <cell r="B808">
            <v>1268</v>
          </cell>
          <cell r="C808" t="str">
            <v>Gobierno Autónomo Municipal de San Buenaventura</v>
          </cell>
        </row>
        <row r="809">
          <cell r="B809">
            <v>1268</v>
          </cell>
          <cell r="C809" t="str">
            <v>Gobierno Autónomo Municipal de San Buenaventura</v>
          </cell>
        </row>
        <row r="810">
          <cell r="B810">
            <v>1268</v>
          </cell>
          <cell r="C810" t="str">
            <v>Gobierno Autónomo Municipal de San Buenaventura</v>
          </cell>
        </row>
        <row r="811">
          <cell r="B811">
            <v>1268</v>
          </cell>
          <cell r="C811" t="str">
            <v>Gobierno Autónomo Municipal de San Buenaventura</v>
          </cell>
        </row>
        <row r="812">
          <cell r="B812">
            <v>1269</v>
          </cell>
          <cell r="C812" t="str">
            <v>Gobierno Autónomo Municipal de General Juan José Pérez (Charazani)</v>
          </cell>
        </row>
        <row r="813">
          <cell r="B813">
            <v>1269</v>
          </cell>
          <cell r="C813" t="str">
            <v>Gobierno Autónomo Municipal de General Juan José Pérez (Charazani)</v>
          </cell>
        </row>
        <row r="814">
          <cell r="B814">
            <v>1269</v>
          </cell>
          <cell r="C814" t="str">
            <v>Gobierno Autónomo Municipal de General Juan José Pérez (Charazani)</v>
          </cell>
        </row>
        <row r="815">
          <cell r="B815">
            <v>1269</v>
          </cell>
          <cell r="C815" t="str">
            <v>Gobierno Autónomo Municipal de General Juan José Pérez (Charazani)</v>
          </cell>
        </row>
        <row r="816">
          <cell r="B816">
            <v>1269</v>
          </cell>
          <cell r="C816" t="str">
            <v>Gobierno Autónomo Municipal de General Juan José Pérez (Charazani)</v>
          </cell>
        </row>
        <row r="817">
          <cell r="B817">
            <v>1269</v>
          </cell>
          <cell r="C817" t="str">
            <v>Gobierno Autónomo Municipal de General Juan José Pérez (Charazani)</v>
          </cell>
        </row>
        <row r="818">
          <cell r="B818">
            <v>1270</v>
          </cell>
          <cell r="C818" t="str">
            <v>Gobierno Autónomo Municipal de Curva</v>
          </cell>
        </row>
        <row r="819">
          <cell r="B819">
            <v>1270</v>
          </cell>
          <cell r="C819" t="str">
            <v>Gobierno Autónomo Municipal de Curva</v>
          </cell>
        </row>
        <row r="820">
          <cell r="B820">
            <v>1270</v>
          </cell>
          <cell r="C820" t="str">
            <v>Gobierno Autónomo Municipal de Curva</v>
          </cell>
        </row>
        <row r="821">
          <cell r="B821">
            <v>1270</v>
          </cell>
          <cell r="C821" t="str">
            <v>Gobierno Autónomo Municipal de Curva</v>
          </cell>
        </row>
        <row r="822">
          <cell r="B822">
            <v>1270</v>
          </cell>
          <cell r="C822" t="str">
            <v>Gobierno Autónomo Municipal de Curva</v>
          </cell>
        </row>
        <row r="823">
          <cell r="B823">
            <v>1271</v>
          </cell>
          <cell r="C823" t="str">
            <v>Gobierno Autónomo Municipal de San Pedro de Curahuara</v>
          </cell>
        </row>
        <row r="824">
          <cell r="B824">
            <v>1271</v>
          </cell>
          <cell r="C824" t="str">
            <v>Gobierno Autónomo Municipal de San Pedro de Curahuara</v>
          </cell>
        </row>
        <row r="825">
          <cell r="B825">
            <v>1271</v>
          </cell>
          <cell r="C825" t="str">
            <v>Gobierno Autónomo Municipal de San Pedro de Curahuara</v>
          </cell>
        </row>
        <row r="826">
          <cell r="B826">
            <v>1272</v>
          </cell>
          <cell r="C826" t="str">
            <v>Gobierno Autónomo Municipal de Papel Pampa</v>
          </cell>
        </row>
        <row r="827">
          <cell r="B827">
            <v>1272</v>
          </cell>
          <cell r="C827" t="str">
            <v>Gobierno Autónomo Municipal de Papel Pampa</v>
          </cell>
        </row>
        <row r="828">
          <cell r="B828">
            <v>1272</v>
          </cell>
          <cell r="C828" t="str">
            <v>Gobierno Autónomo Municipal de Papel Pampa</v>
          </cell>
        </row>
        <row r="829">
          <cell r="B829">
            <v>1272</v>
          </cell>
          <cell r="C829" t="str">
            <v>Gobierno Autónomo Municipal de Papel Pampa</v>
          </cell>
        </row>
        <row r="830">
          <cell r="B830">
            <v>1272</v>
          </cell>
          <cell r="C830" t="str">
            <v>Gobierno Autónomo Municipal de Papel Pampa</v>
          </cell>
        </row>
        <row r="831">
          <cell r="B831">
            <v>1273</v>
          </cell>
          <cell r="C831" t="str">
            <v>Gobierno Autónomo Municipal de Chacarilla</v>
          </cell>
        </row>
        <row r="832">
          <cell r="B832">
            <v>1273</v>
          </cell>
          <cell r="C832" t="str">
            <v>Gobierno Autónomo Municipal de Chacarilla</v>
          </cell>
        </row>
        <row r="833">
          <cell r="B833">
            <v>1273</v>
          </cell>
          <cell r="C833" t="str">
            <v>Gobierno Autónomo Municipal de Chacarilla</v>
          </cell>
        </row>
        <row r="834">
          <cell r="B834">
            <v>1273</v>
          </cell>
          <cell r="C834" t="str">
            <v>Gobierno Autónomo Municipal de Chacarilla</v>
          </cell>
        </row>
        <row r="835">
          <cell r="B835">
            <v>1273</v>
          </cell>
          <cell r="C835" t="str">
            <v>Gobierno Autónomo Municipal de Chacarilla</v>
          </cell>
        </row>
        <row r="836">
          <cell r="B836">
            <v>1274</v>
          </cell>
          <cell r="C836" t="str">
            <v>Gobierno Autónomo Municipal de Santiago de Machaca</v>
          </cell>
        </row>
        <row r="837">
          <cell r="B837">
            <v>1274</v>
          </cell>
          <cell r="C837" t="str">
            <v>Gobierno Autónomo Municipal de Santiago de Machaca</v>
          </cell>
        </row>
        <row r="838">
          <cell r="B838">
            <v>1274</v>
          </cell>
          <cell r="C838" t="str">
            <v>Gobierno Autónomo Municipal de Santiago de Machaca</v>
          </cell>
        </row>
        <row r="839">
          <cell r="B839">
            <v>1274</v>
          </cell>
          <cell r="C839" t="str">
            <v>Gobierno Autónomo Municipal de Santiago de Machaca</v>
          </cell>
        </row>
        <row r="840">
          <cell r="B840">
            <v>1274</v>
          </cell>
          <cell r="C840" t="str">
            <v>Gobierno Autónomo Municipal de Santiago de Machaca</v>
          </cell>
        </row>
        <row r="841">
          <cell r="B841">
            <v>1275</v>
          </cell>
          <cell r="C841" t="str">
            <v>Gobierno Autónomo Municipal de Catacora</v>
          </cell>
        </row>
        <row r="842">
          <cell r="B842">
            <v>1275</v>
          </cell>
          <cell r="C842" t="str">
            <v>Gobierno Autónomo Municipal de Catacora</v>
          </cell>
        </row>
        <row r="843">
          <cell r="B843">
            <v>1275</v>
          </cell>
          <cell r="C843" t="str">
            <v>Gobierno Autónomo Municipal de Catacora</v>
          </cell>
        </row>
        <row r="844">
          <cell r="B844">
            <v>1276</v>
          </cell>
          <cell r="C844" t="str">
            <v>Gobierno Autónomo Municipal de Mapiri</v>
          </cell>
        </row>
        <row r="845">
          <cell r="B845">
            <v>1276</v>
          </cell>
          <cell r="C845" t="str">
            <v>Gobierno Autónomo Municipal de Mapiri</v>
          </cell>
        </row>
        <row r="846">
          <cell r="B846">
            <v>1276</v>
          </cell>
          <cell r="C846" t="str">
            <v>Gobierno Autónomo Municipal de Mapiri</v>
          </cell>
        </row>
        <row r="847">
          <cell r="B847">
            <v>1276</v>
          </cell>
          <cell r="C847" t="str">
            <v>Gobierno Autónomo Municipal de Mapiri</v>
          </cell>
        </row>
        <row r="848">
          <cell r="B848">
            <v>1276</v>
          </cell>
          <cell r="C848" t="str">
            <v>Gobierno Autónomo Municipal de Mapiri</v>
          </cell>
        </row>
        <row r="849">
          <cell r="B849">
            <v>1277</v>
          </cell>
          <cell r="C849" t="str">
            <v>Gobierno Autónomo Municipal de Teoponte</v>
          </cell>
        </row>
        <row r="850">
          <cell r="B850">
            <v>1277</v>
          </cell>
          <cell r="C850" t="str">
            <v>Gobierno Autónomo Municipal de Teoponte</v>
          </cell>
        </row>
        <row r="851">
          <cell r="B851">
            <v>1277</v>
          </cell>
          <cell r="C851" t="str">
            <v>Gobierno Autónomo Municipal de Teoponte</v>
          </cell>
        </row>
        <row r="852">
          <cell r="B852">
            <v>1277</v>
          </cell>
          <cell r="C852" t="str">
            <v>Gobierno Autónomo Municipal de Teoponte</v>
          </cell>
        </row>
        <row r="853">
          <cell r="B853">
            <v>1277</v>
          </cell>
          <cell r="C853" t="str">
            <v>Gobierno Autónomo Municipal de Teoponte</v>
          </cell>
        </row>
        <row r="854">
          <cell r="B854">
            <v>1277</v>
          </cell>
          <cell r="C854" t="str">
            <v>Gobierno Autónomo Municipal de Teoponte</v>
          </cell>
        </row>
        <row r="855">
          <cell r="B855">
            <v>1277</v>
          </cell>
          <cell r="C855" t="str">
            <v>Gobierno Autónomo Municipal de Teoponte</v>
          </cell>
        </row>
        <row r="856">
          <cell r="B856">
            <v>1278</v>
          </cell>
          <cell r="C856" t="str">
            <v>Gobierno Autónomo Municipal de San Andrés de Machaca</v>
          </cell>
        </row>
        <row r="857">
          <cell r="B857">
            <v>1278</v>
          </cell>
          <cell r="C857" t="str">
            <v>Gobierno Autónomo Municipal de San Andrés de Machaca</v>
          </cell>
        </row>
        <row r="858">
          <cell r="B858">
            <v>1278</v>
          </cell>
          <cell r="C858" t="str">
            <v>Gobierno Autónomo Municipal de San Andrés de Machaca</v>
          </cell>
        </row>
        <row r="859">
          <cell r="B859">
            <v>1278</v>
          </cell>
          <cell r="C859" t="str">
            <v>Gobierno Autónomo Municipal de San Andrés de Machaca</v>
          </cell>
        </row>
        <row r="860">
          <cell r="B860">
            <v>1279</v>
          </cell>
          <cell r="C860" t="str">
            <v>Gobierno Autónomo Municipal de Jesús de Machaca</v>
          </cell>
        </row>
        <row r="861">
          <cell r="B861">
            <v>1279</v>
          </cell>
          <cell r="C861" t="str">
            <v>Gobierno Autónomo Municipal de Jesús de Machaca</v>
          </cell>
        </row>
        <row r="862">
          <cell r="B862">
            <v>1279</v>
          </cell>
          <cell r="C862" t="str">
            <v>Gobierno Autónomo Municipal de Jesús de Machaca</v>
          </cell>
        </row>
        <row r="863">
          <cell r="B863">
            <v>1279</v>
          </cell>
          <cell r="C863" t="str">
            <v>Gobierno Autónomo Municipal de Jesús de Machaca</v>
          </cell>
        </row>
        <row r="864">
          <cell r="B864">
            <v>1279</v>
          </cell>
          <cell r="C864" t="str">
            <v>Gobierno Autónomo Municipal de Jesús de Machaca</v>
          </cell>
        </row>
        <row r="865">
          <cell r="B865">
            <v>1279</v>
          </cell>
          <cell r="C865" t="str">
            <v>Gobierno Autónomo Municipal de Jesús de Machaca</v>
          </cell>
        </row>
        <row r="866">
          <cell r="B866">
            <v>1279</v>
          </cell>
          <cell r="C866" t="str">
            <v>Gobierno Autónomo Municipal de Jesús de Machaca</v>
          </cell>
        </row>
        <row r="867">
          <cell r="B867">
            <v>1280</v>
          </cell>
          <cell r="C867" t="str">
            <v>Gobierno Autónomo Municipal de Taraco</v>
          </cell>
        </row>
        <row r="868">
          <cell r="B868">
            <v>1280</v>
          </cell>
          <cell r="C868" t="str">
            <v>Gobierno Autónomo Municipal de Taraco</v>
          </cell>
        </row>
        <row r="869">
          <cell r="B869">
            <v>1280</v>
          </cell>
          <cell r="C869" t="str">
            <v>Gobierno Autónomo Municipal de Taraco</v>
          </cell>
        </row>
        <row r="870">
          <cell r="B870">
            <v>1280</v>
          </cell>
          <cell r="C870" t="str">
            <v>Gobierno Autónomo Municipal de Taraco</v>
          </cell>
        </row>
        <row r="871">
          <cell r="B871">
            <v>1281</v>
          </cell>
          <cell r="C871" t="str">
            <v>Gobierno Autónomo Municipal de Huarina</v>
          </cell>
        </row>
        <row r="872">
          <cell r="B872">
            <v>1281</v>
          </cell>
          <cell r="C872" t="str">
            <v>Gobierno Autónomo Municipal de Huarina</v>
          </cell>
        </row>
        <row r="873">
          <cell r="B873">
            <v>1281</v>
          </cell>
          <cell r="C873" t="str">
            <v>Gobierno Autónomo Municipal de Huarina</v>
          </cell>
        </row>
        <row r="874">
          <cell r="B874">
            <v>1281</v>
          </cell>
          <cell r="C874" t="str">
            <v>Gobierno Autónomo Municipal de Huarina</v>
          </cell>
        </row>
        <row r="875">
          <cell r="B875">
            <v>1281</v>
          </cell>
          <cell r="C875" t="str">
            <v>Gobierno Autónomo Municipal de Huarina</v>
          </cell>
        </row>
        <row r="876">
          <cell r="B876">
            <v>1281</v>
          </cell>
          <cell r="C876" t="str">
            <v>Gobierno Autónomo Municipal de Huarina</v>
          </cell>
        </row>
        <row r="877">
          <cell r="B877">
            <v>1282</v>
          </cell>
          <cell r="C877" t="str">
            <v>Gobierno Autónomo Municipal de Santiago de Huata</v>
          </cell>
        </row>
        <row r="878">
          <cell r="B878">
            <v>1282</v>
          </cell>
          <cell r="C878" t="str">
            <v>Gobierno Autónomo Municipal de Santiago de Huata</v>
          </cell>
        </row>
        <row r="879">
          <cell r="B879">
            <v>1282</v>
          </cell>
          <cell r="C879" t="str">
            <v>Gobierno Autónomo Municipal de Santiago de Huata</v>
          </cell>
        </row>
        <row r="880">
          <cell r="B880">
            <v>1282</v>
          </cell>
          <cell r="C880" t="str">
            <v>Gobierno Autónomo Municipal de Santiago de Huata</v>
          </cell>
        </row>
        <row r="881">
          <cell r="B881">
            <v>1282</v>
          </cell>
          <cell r="C881" t="str">
            <v>Gobierno Autónomo Municipal de Santiago de Huata</v>
          </cell>
        </row>
        <row r="882">
          <cell r="B882">
            <v>1282</v>
          </cell>
          <cell r="C882" t="str">
            <v>Gobierno Autónomo Municipal de Santiago de Huata</v>
          </cell>
        </row>
        <row r="883">
          <cell r="B883">
            <v>1283</v>
          </cell>
          <cell r="C883" t="str">
            <v>Gobierno Autónomo Municipal de Escoma</v>
          </cell>
        </row>
        <row r="884">
          <cell r="B884">
            <v>1283</v>
          </cell>
          <cell r="C884" t="str">
            <v>Gobierno Autónomo Municipal de Escoma</v>
          </cell>
        </row>
        <row r="885">
          <cell r="B885">
            <v>1283</v>
          </cell>
          <cell r="C885" t="str">
            <v>Gobierno Autónomo Municipal de Escoma</v>
          </cell>
        </row>
        <row r="886">
          <cell r="B886">
            <v>1283</v>
          </cell>
          <cell r="C886" t="str">
            <v>Gobierno Autónomo Municipal de Escoma</v>
          </cell>
        </row>
        <row r="887">
          <cell r="B887">
            <v>1284</v>
          </cell>
          <cell r="C887" t="str">
            <v>Gobierno Autónomo Municipal de Humanata</v>
          </cell>
        </row>
        <row r="888">
          <cell r="B888">
            <v>1284</v>
          </cell>
          <cell r="C888" t="str">
            <v>Gobierno Autónomo Municipal de Humanata</v>
          </cell>
        </row>
        <row r="889">
          <cell r="B889">
            <v>1284</v>
          </cell>
          <cell r="C889" t="str">
            <v>Gobierno Autónomo Municipal de Humanata</v>
          </cell>
        </row>
        <row r="890">
          <cell r="B890">
            <v>1284</v>
          </cell>
          <cell r="C890" t="str">
            <v>Gobierno Autónomo Municipal de Humanata</v>
          </cell>
        </row>
        <row r="891">
          <cell r="B891">
            <v>1285</v>
          </cell>
          <cell r="C891" t="str">
            <v>Gobierno Autónomo Municipal de Alto Beni</v>
          </cell>
        </row>
        <row r="892">
          <cell r="B892">
            <v>1285</v>
          </cell>
          <cell r="C892" t="str">
            <v>Gobierno Autónomo Municipal de Alto Beni</v>
          </cell>
        </row>
        <row r="893">
          <cell r="B893">
            <v>1285</v>
          </cell>
          <cell r="C893" t="str">
            <v>Gobierno Autónomo Municipal de Alto Beni</v>
          </cell>
        </row>
        <row r="894">
          <cell r="B894">
            <v>1285</v>
          </cell>
          <cell r="C894" t="str">
            <v>Gobierno Autónomo Municipal de Alto Beni</v>
          </cell>
        </row>
        <row r="895">
          <cell r="B895">
            <v>1285</v>
          </cell>
          <cell r="C895" t="str">
            <v>Gobierno Autónomo Municipal de Alto Beni</v>
          </cell>
        </row>
        <row r="896">
          <cell r="B896">
            <v>1285</v>
          </cell>
          <cell r="C896" t="str">
            <v>Gobierno Autónomo Municipal de Alto Beni</v>
          </cell>
        </row>
        <row r="897">
          <cell r="B897">
            <v>1286</v>
          </cell>
          <cell r="C897" t="str">
            <v>Gobierno Autónomo Municipal de Huatajata</v>
          </cell>
        </row>
        <row r="898">
          <cell r="B898">
            <v>1286</v>
          </cell>
          <cell r="C898" t="str">
            <v>Gobierno Autónomo Municipal de Huatajata</v>
          </cell>
        </row>
        <row r="899">
          <cell r="B899">
            <v>1286</v>
          </cell>
          <cell r="C899" t="str">
            <v>Gobierno Autónomo Municipal de Huatajata</v>
          </cell>
        </row>
        <row r="900">
          <cell r="B900">
            <v>1286</v>
          </cell>
          <cell r="C900" t="str">
            <v>Gobierno Autónomo Municipal de Huatajata</v>
          </cell>
        </row>
        <row r="901">
          <cell r="B901">
            <v>1287</v>
          </cell>
          <cell r="C901" t="str">
            <v>Gobierno Autónomo Municipal de Chua Cocani</v>
          </cell>
        </row>
        <row r="902">
          <cell r="B902">
            <v>1287</v>
          </cell>
          <cell r="C902" t="str">
            <v>Gobierno Autónomo Municipal de Chua Cocani</v>
          </cell>
        </row>
        <row r="903">
          <cell r="B903">
            <v>1287</v>
          </cell>
          <cell r="C903" t="str">
            <v>Gobierno Autónomo Municipal de Chua Cocani</v>
          </cell>
        </row>
        <row r="904">
          <cell r="B904">
            <v>1287</v>
          </cell>
          <cell r="C904" t="str">
            <v>Gobierno Autónomo Municipal de Chua Cocani</v>
          </cell>
        </row>
        <row r="905">
          <cell r="B905">
            <v>1287</v>
          </cell>
          <cell r="C905" t="str">
            <v>Gobierno Autónomo Municipal de Chua Cocani</v>
          </cell>
        </row>
        <row r="906">
          <cell r="B906">
            <v>1287</v>
          </cell>
          <cell r="C906" t="str">
            <v>Gobierno Autónomo Municipal de Chua Cocani</v>
          </cell>
        </row>
        <row r="907">
          <cell r="B907">
            <v>1301</v>
          </cell>
          <cell r="C907" t="str">
            <v>Gobierno Autónomo Municipal de Cochabamba</v>
          </cell>
        </row>
        <row r="908">
          <cell r="B908">
            <v>1301</v>
          </cell>
          <cell r="C908" t="str">
            <v>Gobierno Autónomo Municipal de Cochabamba</v>
          </cell>
        </row>
        <row r="909">
          <cell r="B909">
            <v>1301</v>
          </cell>
          <cell r="C909" t="str">
            <v>Gobierno Autónomo Municipal de Cochabamba</v>
          </cell>
        </row>
        <row r="910">
          <cell r="B910">
            <v>1301</v>
          </cell>
          <cell r="C910" t="str">
            <v>Gobierno Autónomo Municipal de Cochabamba</v>
          </cell>
        </row>
        <row r="911">
          <cell r="B911">
            <v>1301</v>
          </cell>
          <cell r="C911" t="str">
            <v>Gobierno Autónomo Municipal de Cochabamba</v>
          </cell>
        </row>
        <row r="912">
          <cell r="B912">
            <v>1301</v>
          </cell>
          <cell r="C912" t="str">
            <v>Gobierno Autónomo Municipal de Cochabamba</v>
          </cell>
        </row>
        <row r="913">
          <cell r="B913">
            <v>1301</v>
          </cell>
          <cell r="C913" t="str">
            <v>Gobierno Autónomo Municipal de Cochabamba</v>
          </cell>
        </row>
        <row r="914">
          <cell r="B914">
            <v>1301</v>
          </cell>
          <cell r="C914" t="str">
            <v>Gobierno Autónomo Municipal de Cochabamba</v>
          </cell>
        </row>
        <row r="915">
          <cell r="B915">
            <v>1301</v>
          </cell>
          <cell r="C915" t="str">
            <v>Gobierno Autónomo Municipal de Cochabamba</v>
          </cell>
        </row>
        <row r="916">
          <cell r="B916">
            <v>1301</v>
          </cell>
          <cell r="C916" t="str">
            <v>Gobierno Autónomo Municipal de Cochabamba</v>
          </cell>
        </row>
        <row r="917">
          <cell r="B917">
            <v>1302</v>
          </cell>
          <cell r="C917" t="str">
            <v>Gobierno Autónomo Municipal de Quillacollo</v>
          </cell>
        </row>
        <row r="918">
          <cell r="B918">
            <v>1302</v>
          </cell>
          <cell r="C918" t="str">
            <v>Gobierno Autónomo Municipal de Quillacollo</v>
          </cell>
        </row>
        <row r="919">
          <cell r="B919">
            <v>1302</v>
          </cell>
          <cell r="C919" t="str">
            <v>Gobierno Autónomo Municipal de Quillacollo</v>
          </cell>
        </row>
        <row r="920">
          <cell r="B920">
            <v>1302</v>
          </cell>
          <cell r="C920" t="str">
            <v>Gobierno Autónomo Municipal de Quillacollo</v>
          </cell>
        </row>
        <row r="921">
          <cell r="B921">
            <v>1302</v>
          </cell>
          <cell r="C921" t="str">
            <v>Gobierno Autónomo Municipal de Quillacollo</v>
          </cell>
        </row>
        <row r="922">
          <cell r="B922">
            <v>1302</v>
          </cell>
          <cell r="C922" t="str">
            <v>Gobierno Autónomo Municipal de Quillacollo</v>
          </cell>
        </row>
        <row r="923">
          <cell r="B923">
            <v>1302</v>
          </cell>
          <cell r="C923" t="str">
            <v>Gobierno Autónomo Municipal de Quillacollo</v>
          </cell>
        </row>
        <row r="924">
          <cell r="B924">
            <v>1303</v>
          </cell>
          <cell r="C924" t="str">
            <v>Gobierno Autónomo Municipal de Sipe Sipe</v>
          </cell>
        </row>
        <row r="925">
          <cell r="B925">
            <v>1303</v>
          </cell>
          <cell r="C925" t="str">
            <v>Gobierno Autónomo Municipal de Sipe Sipe</v>
          </cell>
        </row>
        <row r="926">
          <cell r="B926">
            <v>1303</v>
          </cell>
          <cell r="C926" t="str">
            <v>Gobierno Autónomo Municipal de Sipe Sipe</v>
          </cell>
        </row>
        <row r="927">
          <cell r="B927">
            <v>1303</v>
          </cell>
          <cell r="C927" t="str">
            <v>Gobierno Autónomo Municipal de Sipe Sipe</v>
          </cell>
        </row>
        <row r="928">
          <cell r="B928">
            <v>1303</v>
          </cell>
          <cell r="C928" t="str">
            <v>Gobierno Autónomo Municipal de Sipe Sipe</v>
          </cell>
        </row>
        <row r="929">
          <cell r="B929">
            <v>1303</v>
          </cell>
          <cell r="C929" t="str">
            <v>Gobierno Autónomo Municipal de Sipe Sipe</v>
          </cell>
        </row>
        <row r="930">
          <cell r="B930">
            <v>1304</v>
          </cell>
          <cell r="C930" t="str">
            <v>Gobierno Autónomo Municipal de Tiquipaya</v>
          </cell>
        </row>
        <row r="931">
          <cell r="B931">
            <v>1304</v>
          </cell>
          <cell r="C931" t="str">
            <v>Gobierno Autónomo Municipal de Tiquipaya</v>
          </cell>
        </row>
        <row r="932">
          <cell r="B932">
            <v>1304</v>
          </cell>
          <cell r="C932" t="str">
            <v>Gobierno Autónomo Municipal de Tiquipaya</v>
          </cell>
        </row>
        <row r="933">
          <cell r="B933">
            <v>1304</v>
          </cell>
          <cell r="C933" t="str">
            <v>Gobierno Autónomo Municipal de Tiquipaya</v>
          </cell>
        </row>
        <row r="934">
          <cell r="B934">
            <v>1304</v>
          </cell>
          <cell r="C934" t="str">
            <v>Gobierno Autónomo Municipal de Tiquipaya</v>
          </cell>
        </row>
        <row r="935">
          <cell r="B935">
            <v>1304</v>
          </cell>
          <cell r="C935" t="str">
            <v>Gobierno Autónomo Municipal de Tiquipaya</v>
          </cell>
        </row>
        <row r="936">
          <cell r="B936">
            <v>1304</v>
          </cell>
          <cell r="C936" t="str">
            <v>Gobierno Autónomo Municipal de Tiquipaya</v>
          </cell>
        </row>
        <row r="937">
          <cell r="B937">
            <v>1304</v>
          </cell>
          <cell r="C937" t="str">
            <v>Gobierno Autónomo Municipal de Tiquipaya</v>
          </cell>
        </row>
        <row r="938">
          <cell r="B938">
            <v>1305</v>
          </cell>
          <cell r="C938" t="str">
            <v>Gobierno Autónomo Municipal de Vinto</v>
          </cell>
        </row>
        <row r="939">
          <cell r="B939">
            <v>1305</v>
          </cell>
          <cell r="C939" t="str">
            <v>Gobierno Autónomo Municipal de Vinto</v>
          </cell>
        </row>
        <row r="940">
          <cell r="B940">
            <v>1305</v>
          </cell>
          <cell r="C940" t="str">
            <v>Gobierno Autónomo Municipal de Vinto</v>
          </cell>
        </row>
        <row r="941">
          <cell r="B941">
            <v>1305</v>
          </cell>
          <cell r="C941" t="str">
            <v>Gobierno Autónomo Municipal de Vinto</v>
          </cell>
        </row>
        <row r="942">
          <cell r="B942">
            <v>1305</v>
          </cell>
          <cell r="C942" t="str">
            <v>Gobierno Autónomo Municipal de Vinto</v>
          </cell>
        </row>
        <row r="943">
          <cell r="B943">
            <v>1305</v>
          </cell>
          <cell r="C943" t="str">
            <v>Gobierno Autónomo Municipal de Vinto</v>
          </cell>
        </row>
        <row r="944">
          <cell r="B944">
            <v>1306</v>
          </cell>
          <cell r="C944" t="str">
            <v>Gobierno Autónomo Municipal de Colcapirhua</v>
          </cell>
        </row>
        <row r="945">
          <cell r="B945">
            <v>1306</v>
          </cell>
          <cell r="C945" t="str">
            <v>Gobierno Autónomo Municipal de Colcapirhua</v>
          </cell>
        </row>
        <row r="946">
          <cell r="B946">
            <v>1306</v>
          </cell>
          <cell r="C946" t="str">
            <v>Gobierno Autónomo Municipal de Colcapirhua</v>
          </cell>
        </row>
        <row r="947">
          <cell r="B947">
            <v>1306</v>
          </cell>
          <cell r="C947" t="str">
            <v>Gobierno Autónomo Municipal de Colcapirhua</v>
          </cell>
        </row>
        <row r="948">
          <cell r="B948">
            <v>1306</v>
          </cell>
          <cell r="C948" t="str">
            <v>Gobierno Autónomo Municipal de Colcapirhua</v>
          </cell>
        </row>
        <row r="949">
          <cell r="B949">
            <v>1306</v>
          </cell>
          <cell r="C949" t="str">
            <v>Gobierno Autónomo Municipal de Colcapirhua</v>
          </cell>
        </row>
        <row r="950">
          <cell r="B950">
            <v>1306</v>
          </cell>
          <cell r="C950" t="str">
            <v>Gobierno Autónomo Municipal de Colcapirhua</v>
          </cell>
        </row>
        <row r="951">
          <cell r="B951">
            <v>1306</v>
          </cell>
          <cell r="C951" t="str">
            <v>Gobierno Autónomo Municipal de Colcapirhua</v>
          </cell>
        </row>
        <row r="952">
          <cell r="B952">
            <v>1307</v>
          </cell>
          <cell r="C952" t="str">
            <v>Gobierno Autónomo Municipal de Aiquile</v>
          </cell>
        </row>
        <row r="953">
          <cell r="B953">
            <v>1307</v>
          </cell>
          <cell r="C953" t="str">
            <v>Gobierno Autónomo Municipal de Aiquile</v>
          </cell>
        </row>
        <row r="954">
          <cell r="B954">
            <v>1307</v>
          </cell>
          <cell r="C954" t="str">
            <v>Gobierno Autónomo Municipal de Aiquile</v>
          </cell>
        </row>
        <row r="955">
          <cell r="B955">
            <v>1307</v>
          </cell>
          <cell r="C955" t="str">
            <v>Gobierno Autónomo Municipal de Aiquile</v>
          </cell>
        </row>
        <row r="956">
          <cell r="B956">
            <v>1307</v>
          </cell>
          <cell r="C956" t="str">
            <v>Gobierno Autónomo Municipal de Aiquile</v>
          </cell>
        </row>
        <row r="957">
          <cell r="B957">
            <v>1307</v>
          </cell>
          <cell r="C957" t="str">
            <v>Gobierno Autónomo Municipal de Aiquile</v>
          </cell>
        </row>
        <row r="958">
          <cell r="B958">
            <v>1307</v>
          </cell>
          <cell r="C958" t="str">
            <v>Gobierno Autónomo Municipal de Aiquile</v>
          </cell>
        </row>
        <row r="959">
          <cell r="B959">
            <v>1307</v>
          </cell>
          <cell r="C959" t="str">
            <v>Gobierno Autónomo Municipal de Aiquile</v>
          </cell>
        </row>
        <row r="960">
          <cell r="B960">
            <v>1308</v>
          </cell>
          <cell r="C960" t="str">
            <v>Gobierno Autónomo Municipal de Pasorapa</v>
          </cell>
        </row>
        <row r="961">
          <cell r="B961">
            <v>1308</v>
          </cell>
          <cell r="C961" t="str">
            <v>Gobierno Autónomo Municipal de Pasorapa</v>
          </cell>
        </row>
        <row r="962">
          <cell r="B962">
            <v>1308</v>
          </cell>
          <cell r="C962" t="str">
            <v>Gobierno Autónomo Municipal de Pasorapa</v>
          </cell>
        </row>
        <row r="963">
          <cell r="B963">
            <v>1308</v>
          </cell>
          <cell r="C963" t="str">
            <v>Gobierno Autónomo Municipal de Pasorapa</v>
          </cell>
        </row>
        <row r="964">
          <cell r="B964">
            <v>1308</v>
          </cell>
          <cell r="C964" t="str">
            <v>Gobierno Autónomo Municipal de Pasorapa</v>
          </cell>
        </row>
        <row r="965">
          <cell r="B965">
            <v>1309</v>
          </cell>
          <cell r="C965" t="str">
            <v>Gobierno Autónomo Municipal de Omereque</v>
          </cell>
        </row>
        <row r="966">
          <cell r="B966">
            <v>1309</v>
          </cell>
          <cell r="C966" t="str">
            <v>Gobierno Autónomo Municipal de Omereque</v>
          </cell>
        </row>
        <row r="967">
          <cell r="B967">
            <v>1309</v>
          </cell>
          <cell r="C967" t="str">
            <v>Gobierno Autónomo Municipal de Omereque</v>
          </cell>
        </row>
        <row r="968">
          <cell r="B968">
            <v>1309</v>
          </cell>
          <cell r="C968" t="str">
            <v>Gobierno Autónomo Municipal de Omereque</v>
          </cell>
        </row>
        <row r="969">
          <cell r="B969">
            <v>1309</v>
          </cell>
          <cell r="C969" t="str">
            <v>Gobierno Autónomo Municipal de Omereque</v>
          </cell>
        </row>
        <row r="970">
          <cell r="B970">
            <v>1309</v>
          </cell>
          <cell r="C970" t="str">
            <v>Gobierno Autónomo Municipal de Omereque</v>
          </cell>
        </row>
        <row r="971">
          <cell r="B971">
            <v>1310</v>
          </cell>
          <cell r="C971" t="str">
            <v>Gobierno Autónomo Municipal de Independencia</v>
          </cell>
        </row>
        <row r="972">
          <cell r="B972">
            <v>1310</v>
          </cell>
          <cell r="C972" t="str">
            <v>Gobierno Autónomo Municipal de Independencia</v>
          </cell>
        </row>
        <row r="973">
          <cell r="B973">
            <v>1310</v>
          </cell>
          <cell r="C973" t="str">
            <v>Gobierno Autónomo Municipal de Independencia</v>
          </cell>
        </row>
        <row r="974">
          <cell r="B974">
            <v>1310</v>
          </cell>
          <cell r="C974" t="str">
            <v>Gobierno Autónomo Municipal de Independencia</v>
          </cell>
        </row>
        <row r="975">
          <cell r="B975">
            <v>1310</v>
          </cell>
          <cell r="C975" t="str">
            <v>Gobierno Autónomo Municipal de Independencia</v>
          </cell>
        </row>
        <row r="976">
          <cell r="B976">
            <v>1310</v>
          </cell>
          <cell r="C976" t="str">
            <v>Gobierno Autónomo Municipal de Independencia</v>
          </cell>
        </row>
        <row r="977">
          <cell r="B977">
            <v>1310</v>
          </cell>
          <cell r="C977" t="str">
            <v>Gobierno Autónomo Municipal de Independencia</v>
          </cell>
        </row>
        <row r="978">
          <cell r="B978">
            <v>1311</v>
          </cell>
          <cell r="C978" t="str">
            <v>Gobierno Autónomo Municipal de Morochata</v>
          </cell>
        </row>
        <row r="979">
          <cell r="B979">
            <v>1311</v>
          </cell>
          <cell r="C979" t="str">
            <v>Gobierno Autónomo Municipal de Morochata</v>
          </cell>
        </row>
        <row r="980">
          <cell r="B980">
            <v>1311</v>
          </cell>
          <cell r="C980" t="str">
            <v>Gobierno Autónomo Municipal de Morochata</v>
          </cell>
        </row>
        <row r="981">
          <cell r="B981">
            <v>1311</v>
          </cell>
          <cell r="C981" t="str">
            <v>Gobierno Autónomo Municipal de Morochata</v>
          </cell>
        </row>
        <row r="982">
          <cell r="B982">
            <v>1311</v>
          </cell>
          <cell r="C982" t="str">
            <v>Gobierno Autónomo Municipal de Morochata</v>
          </cell>
        </row>
        <row r="983">
          <cell r="B983">
            <v>1312</v>
          </cell>
          <cell r="C983" t="str">
            <v>Gobierno Autónomo Municipal de Sacaba</v>
          </cell>
        </row>
        <row r="984">
          <cell r="B984">
            <v>1312</v>
          </cell>
          <cell r="C984" t="str">
            <v>Gobierno Autónomo Municipal de Sacaba</v>
          </cell>
        </row>
        <row r="985">
          <cell r="B985">
            <v>1312</v>
          </cell>
          <cell r="C985" t="str">
            <v>Gobierno Autónomo Municipal de Sacaba</v>
          </cell>
        </row>
        <row r="986">
          <cell r="B986">
            <v>1312</v>
          </cell>
          <cell r="C986" t="str">
            <v>Gobierno Autónomo Municipal de Sacaba</v>
          </cell>
        </row>
        <row r="987">
          <cell r="B987">
            <v>1312</v>
          </cell>
          <cell r="C987" t="str">
            <v>Gobierno Autónomo Municipal de Sacaba</v>
          </cell>
        </row>
        <row r="988">
          <cell r="B988">
            <v>1312</v>
          </cell>
          <cell r="C988" t="str">
            <v>Gobierno Autónomo Municipal de Sacaba</v>
          </cell>
        </row>
        <row r="989">
          <cell r="B989">
            <v>1313</v>
          </cell>
          <cell r="C989" t="str">
            <v>Gobierno Autónomo Municipal de Colomi</v>
          </cell>
        </row>
        <row r="990">
          <cell r="B990">
            <v>1313</v>
          </cell>
          <cell r="C990" t="str">
            <v>Gobierno Autónomo Municipal de Colomi</v>
          </cell>
        </row>
        <row r="991">
          <cell r="B991">
            <v>1313</v>
          </cell>
          <cell r="C991" t="str">
            <v>Gobierno Autónomo Municipal de Colomi</v>
          </cell>
        </row>
        <row r="992">
          <cell r="B992">
            <v>1313</v>
          </cell>
          <cell r="C992" t="str">
            <v>Gobierno Autónomo Municipal de Colomi</v>
          </cell>
        </row>
        <row r="993">
          <cell r="B993">
            <v>1313</v>
          </cell>
          <cell r="C993" t="str">
            <v>Gobierno Autónomo Municipal de Colomi</v>
          </cell>
        </row>
        <row r="994">
          <cell r="B994">
            <v>1313</v>
          </cell>
          <cell r="C994" t="str">
            <v>Gobierno Autónomo Municipal de Colomi</v>
          </cell>
        </row>
        <row r="995">
          <cell r="B995">
            <v>1314</v>
          </cell>
          <cell r="C995" t="str">
            <v>Gobierno Autónomo Municipal de Villa Tunari</v>
          </cell>
        </row>
        <row r="996">
          <cell r="B996">
            <v>1314</v>
          </cell>
          <cell r="C996" t="str">
            <v>Gobierno Autónomo Municipal de Villa Tunari</v>
          </cell>
        </row>
        <row r="997">
          <cell r="B997">
            <v>1314</v>
          </cell>
          <cell r="C997" t="str">
            <v>Gobierno Autónomo Municipal de Villa Tunari</v>
          </cell>
        </row>
        <row r="998">
          <cell r="B998">
            <v>1314</v>
          </cell>
          <cell r="C998" t="str">
            <v>Gobierno Autónomo Municipal de Villa Tunari</v>
          </cell>
        </row>
        <row r="999">
          <cell r="B999">
            <v>1314</v>
          </cell>
          <cell r="C999" t="str">
            <v>Gobierno Autónomo Municipal de Villa Tunari</v>
          </cell>
        </row>
        <row r="1000">
          <cell r="B1000">
            <v>1314</v>
          </cell>
          <cell r="C1000" t="str">
            <v>Gobierno Autónomo Municipal de Villa Tunari</v>
          </cell>
        </row>
        <row r="1001">
          <cell r="B1001">
            <v>1315</v>
          </cell>
          <cell r="C1001" t="str">
            <v>Gobierno Autónomo Municipal de Punata</v>
          </cell>
        </row>
        <row r="1002">
          <cell r="B1002">
            <v>1315</v>
          </cell>
          <cell r="C1002" t="str">
            <v>Gobierno Autónomo Municipal de Punata</v>
          </cell>
        </row>
        <row r="1003">
          <cell r="B1003">
            <v>1315</v>
          </cell>
          <cell r="C1003" t="str">
            <v>Gobierno Autónomo Municipal de Punata</v>
          </cell>
        </row>
        <row r="1004">
          <cell r="B1004">
            <v>1315</v>
          </cell>
          <cell r="C1004" t="str">
            <v>Gobierno Autónomo Municipal de Punata</v>
          </cell>
        </row>
        <row r="1005">
          <cell r="B1005">
            <v>1315</v>
          </cell>
          <cell r="C1005" t="str">
            <v>Gobierno Autónomo Municipal de Punata</v>
          </cell>
        </row>
        <row r="1006">
          <cell r="B1006">
            <v>1315</v>
          </cell>
          <cell r="C1006" t="str">
            <v>Gobierno Autónomo Municipal de Punata</v>
          </cell>
        </row>
        <row r="1007">
          <cell r="B1007">
            <v>1315</v>
          </cell>
          <cell r="C1007" t="str">
            <v>Gobierno Autónomo Municipal de Punata</v>
          </cell>
        </row>
        <row r="1008">
          <cell r="B1008">
            <v>1316</v>
          </cell>
          <cell r="C1008" t="str">
            <v>Gobierno Autónomo Municipal de Villa Rivero</v>
          </cell>
        </row>
        <row r="1009">
          <cell r="B1009">
            <v>1316</v>
          </cell>
          <cell r="C1009" t="str">
            <v>Gobierno Autónomo Municipal de Villa Rivero</v>
          </cell>
        </row>
        <row r="1010">
          <cell r="B1010">
            <v>1316</v>
          </cell>
          <cell r="C1010" t="str">
            <v>Gobierno Autónomo Municipal de Villa Rivero</v>
          </cell>
        </row>
        <row r="1011">
          <cell r="B1011">
            <v>1316</v>
          </cell>
          <cell r="C1011" t="str">
            <v>Gobierno Autónomo Municipal de Villa Rivero</v>
          </cell>
        </row>
        <row r="1012">
          <cell r="B1012">
            <v>1316</v>
          </cell>
          <cell r="C1012" t="str">
            <v>Gobierno Autónomo Municipal de Villa Rivero</v>
          </cell>
        </row>
        <row r="1013">
          <cell r="B1013">
            <v>1316</v>
          </cell>
          <cell r="C1013" t="str">
            <v>Gobierno Autónomo Municipal de Villa Rivero</v>
          </cell>
        </row>
        <row r="1014">
          <cell r="B1014">
            <v>1316</v>
          </cell>
          <cell r="C1014" t="str">
            <v>Gobierno Autónomo Municipal de Villa Rivero</v>
          </cell>
        </row>
        <row r="1015">
          <cell r="B1015">
            <v>1317</v>
          </cell>
          <cell r="C1015" t="str">
            <v>Gobierno Autónomo Municipal de San Benito (Villa José Quintín Mendoza)</v>
          </cell>
        </row>
        <row r="1016">
          <cell r="B1016">
            <v>1317</v>
          </cell>
          <cell r="C1016" t="str">
            <v>Gobierno Autónomo Municipal de San Benito (Villa José Quintín Mendoza)</v>
          </cell>
        </row>
        <row r="1017">
          <cell r="B1017">
            <v>1317</v>
          </cell>
          <cell r="C1017" t="str">
            <v>Gobierno Autónomo Municipal de San Benito (Villa José Quintín Mendoza)</v>
          </cell>
        </row>
        <row r="1018">
          <cell r="B1018">
            <v>1317</v>
          </cell>
          <cell r="C1018" t="str">
            <v>Gobierno Autónomo Municipal de San Benito (Villa José Quintín Mendoza)</v>
          </cell>
        </row>
        <row r="1019">
          <cell r="B1019">
            <v>1317</v>
          </cell>
          <cell r="C1019" t="str">
            <v>Gobierno Autónomo Municipal de San Benito (Villa José Quintín Mendoza)</v>
          </cell>
        </row>
        <row r="1020">
          <cell r="B1020">
            <v>1317</v>
          </cell>
          <cell r="C1020" t="str">
            <v>Gobierno Autónomo Municipal de San Benito (Villa José Quintín Mendoza)</v>
          </cell>
        </row>
        <row r="1021">
          <cell r="B1021">
            <v>1317</v>
          </cell>
          <cell r="C1021" t="str">
            <v>Gobierno Autónomo Municipal de San Benito (Villa José Quintín Mendoza)</v>
          </cell>
        </row>
        <row r="1022">
          <cell r="B1022">
            <v>1317</v>
          </cell>
          <cell r="C1022" t="str">
            <v>Gobierno Autónomo Municipal de San Benito (Villa José Quintín Mendoza)</v>
          </cell>
        </row>
        <row r="1023">
          <cell r="B1023">
            <v>1317</v>
          </cell>
          <cell r="C1023" t="str">
            <v>Gobierno Autónomo Municipal de San Benito (Villa José Quintín Mendoza)</v>
          </cell>
        </row>
        <row r="1024">
          <cell r="B1024">
            <v>1317</v>
          </cell>
          <cell r="C1024" t="str">
            <v>Gobierno Autónomo Municipal de San Benito (Villa José Quintín Mendoza)</v>
          </cell>
        </row>
        <row r="1025">
          <cell r="B1025">
            <v>1317</v>
          </cell>
          <cell r="C1025" t="str">
            <v>Gobierno Autónomo Municipal de San Benito (Villa José Quintín Mendoza)</v>
          </cell>
        </row>
        <row r="1026">
          <cell r="B1026">
            <v>1317</v>
          </cell>
          <cell r="C1026" t="str">
            <v>Gobierno Autónomo Municipal de San Benito (Villa José Quintín Mendoza)</v>
          </cell>
        </row>
        <row r="1027">
          <cell r="B1027">
            <v>1318</v>
          </cell>
          <cell r="C1027" t="str">
            <v>Gobierno Autónomo Municipal de Tacachi</v>
          </cell>
        </row>
        <row r="1028">
          <cell r="B1028">
            <v>1318</v>
          </cell>
          <cell r="C1028" t="str">
            <v>Gobierno Autónomo Municipal de Tacachi</v>
          </cell>
        </row>
        <row r="1029">
          <cell r="B1029">
            <v>1318</v>
          </cell>
          <cell r="C1029" t="str">
            <v>Gobierno Autónomo Municipal de Tacachi</v>
          </cell>
        </row>
        <row r="1030">
          <cell r="B1030">
            <v>1318</v>
          </cell>
          <cell r="C1030" t="str">
            <v>Gobierno Autónomo Municipal de Tacachi</v>
          </cell>
        </row>
        <row r="1031">
          <cell r="B1031">
            <v>1318</v>
          </cell>
          <cell r="C1031" t="str">
            <v>Gobierno Autónomo Municipal de Tacachi</v>
          </cell>
        </row>
        <row r="1032">
          <cell r="B1032">
            <v>1318</v>
          </cell>
          <cell r="C1032" t="str">
            <v>Gobierno Autónomo Municipal de Tacachi</v>
          </cell>
        </row>
        <row r="1033">
          <cell r="B1033">
            <v>1319</v>
          </cell>
          <cell r="C1033" t="str">
            <v>Gobierno Autónomo Municipal Villa Gualberto Villarroel</v>
          </cell>
        </row>
        <row r="1034">
          <cell r="B1034">
            <v>1319</v>
          </cell>
          <cell r="C1034" t="str">
            <v>Gobierno Autónomo Municipal Villa Gualberto Villarroel</v>
          </cell>
        </row>
        <row r="1035">
          <cell r="B1035">
            <v>1319</v>
          </cell>
          <cell r="C1035" t="str">
            <v>Gobierno Autónomo Municipal Villa Gualberto Villarroel</v>
          </cell>
        </row>
        <row r="1036">
          <cell r="B1036">
            <v>1319</v>
          </cell>
          <cell r="C1036" t="str">
            <v>Gobierno Autónomo Municipal Villa Gualberto Villarroel</v>
          </cell>
        </row>
        <row r="1037">
          <cell r="B1037">
            <v>1319</v>
          </cell>
          <cell r="C1037" t="str">
            <v>Gobierno Autónomo Municipal Villa Gualberto Villarroel</v>
          </cell>
        </row>
        <row r="1038">
          <cell r="B1038">
            <v>1320</v>
          </cell>
          <cell r="C1038" t="str">
            <v>Gobierno Autónomo Municipal de Tarata</v>
          </cell>
        </row>
        <row r="1039">
          <cell r="B1039">
            <v>1320</v>
          </cell>
          <cell r="C1039" t="str">
            <v>Gobierno Autónomo Municipal de Tarata</v>
          </cell>
        </row>
        <row r="1040">
          <cell r="B1040">
            <v>1320</v>
          </cell>
          <cell r="C1040" t="str">
            <v>Gobierno Autónomo Municipal de Tarata</v>
          </cell>
        </row>
        <row r="1041">
          <cell r="B1041">
            <v>1320</v>
          </cell>
          <cell r="C1041" t="str">
            <v>Gobierno Autónomo Municipal de Tarata</v>
          </cell>
        </row>
        <row r="1042">
          <cell r="B1042">
            <v>1320</v>
          </cell>
          <cell r="C1042" t="str">
            <v>Gobierno Autónomo Municipal de Tarata</v>
          </cell>
        </row>
        <row r="1043">
          <cell r="B1043">
            <v>1320</v>
          </cell>
          <cell r="C1043" t="str">
            <v>Gobierno Autónomo Municipal de Tarata</v>
          </cell>
        </row>
        <row r="1044">
          <cell r="B1044">
            <v>1320</v>
          </cell>
          <cell r="C1044" t="str">
            <v>Gobierno Autónomo Municipal de Tarata</v>
          </cell>
        </row>
        <row r="1045">
          <cell r="B1045">
            <v>1321</v>
          </cell>
          <cell r="C1045" t="str">
            <v>Gobierno Autónomo Municipal de Anzaldo</v>
          </cell>
        </row>
        <row r="1046">
          <cell r="B1046">
            <v>1321</v>
          </cell>
          <cell r="C1046" t="str">
            <v>Gobierno Autónomo Municipal de Anzaldo</v>
          </cell>
        </row>
        <row r="1047">
          <cell r="B1047">
            <v>1321</v>
          </cell>
          <cell r="C1047" t="str">
            <v>Gobierno Autónomo Municipal de Anzaldo</v>
          </cell>
        </row>
        <row r="1048">
          <cell r="B1048">
            <v>1321</v>
          </cell>
          <cell r="C1048" t="str">
            <v>Gobierno Autónomo Municipal de Anzaldo</v>
          </cell>
        </row>
        <row r="1049">
          <cell r="B1049">
            <v>1321</v>
          </cell>
          <cell r="C1049" t="str">
            <v>Gobierno Autónomo Municipal de Anzaldo</v>
          </cell>
        </row>
        <row r="1050">
          <cell r="B1050">
            <v>1321</v>
          </cell>
          <cell r="C1050" t="str">
            <v>Gobierno Autónomo Municipal de Anzaldo</v>
          </cell>
        </row>
        <row r="1051">
          <cell r="B1051">
            <v>1322</v>
          </cell>
          <cell r="C1051" t="str">
            <v>Gobierno Autónomo Municipal de Arbieto</v>
          </cell>
        </row>
        <row r="1052">
          <cell r="B1052">
            <v>1322</v>
          </cell>
          <cell r="C1052" t="str">
            <v>Gobierno Autónomo Municipal de Arbieto</v>
          </cell>
        </row>
        <row r="1053">
          <cell r="B1053">
            <v>1322</v>
          </cell>
          <cell r="C1053" t="str">
            <v>Gobierno Autónomo Municipal de Arbieto</v>
          </cell>
        </row>
        <row r="1054">
          <cell r="B1054">
            <v>1322</v>
          </cell>
          <cell r="C1054" t="str">
            <v>Gobierno Autónomo Municipal de Arbieto</v>
          </cell>
        </row>
        <row r="1055">
          <cell r="B1055">
            <v>1322</v>
          </cell>
          <cell r="C1055" t="str">
            <v>Gobierno Autónomo Municipal de Arbieto</v>
          </cell>
        </row>
        <row r="1056">
          <cell r="B1056">
            <v>1322</v>
          </cell>
          <cell r="C1056" t="str">
            <v>Gobierno Autónomo Municipal de Arbieto</v>
          </cell>
        </row>
        <row r="1057">
          <cell r="B1057">
            <v>1322</v>
          </cell>
          <cell r="C1057" t="str">
            <v>Gobierno Autónomo Municipal de Arbieto</v>
          </cell>
        </row>
        <row r="1058">
          <cell r="B1058">
            <v>1323</v>
          </cell>
          <cell r="C1058" t="str">
            <v>Gobierno Autónomo Municipal de Sacabamba</v>
          </cell>
        </row>
        <row r="1059">
          <cell r="B1059">
            <v>1323</v>
          </cell>
          <cell r="C1059" t="str">
            <v>Gobierno Autónomo Municipal de Sacabamba</v>
          </cell>
        </row>
        <row r="1060">
          <cell r="B1060">
            <v>1323</v>
          </cell>
          <cell r="C1060" t="str">
            <v>Gobierno Autónomo Municipal de Sacabamba</v>
          </cell>
        </row>
        <row r="1061">
          <cell r="B1061">
            <v>1323</v>
          </cell>
          <cell r="C1061" t="str">
            <v>Gobierno Autónomo Municipal de Sacabamba</v>
          </cell>
        </row>
        <row r="1062">
          <cell r="B1062">
            <v>1323</v>
          </cell>
          <cell r="C1062" t="str">
            <v>Gobierno Autónomo Municipal de Sacabamba</v>
          </cell>
        </row>
        <row r="1063">
          <cell r="B1063">
            <v>1324</v>
          </cell>
          <cell r="C1063" t="str">
            <v>Gobierno Autónomo Municipal de Cliza</v>
          </cell>
        </row>
        <row r="1064">
          <cell r="B1064">
            <v>1324</v>
          </cell>
          <cell r="C1064" t="str">
            <v>Gobierno Autónomo Municipal de Cliza</v>
          </cell>
        </row>
        <row r="1065">
          <cell r="B1065">
            <v>1324</v>
          </cell>
          <cell r="C1065" t="str">
            <v>Gobierno Autónomo Municipal de Cliza</v>
          </cell>
        </row>
        <row r="1066">
          <cell r="B1066">
            <v>1324</v>
          </cell>
          <cell r="C1066" t="str">
            <v>Gobierno Autónomo Municipal de Cliza</v>
          </cell>
        </row>
        <row r="1067">
          <cell r="B1067">
            <v>1324</v>
          </cell>
          <cell r="C1067" t="str">
            <v>Gobierno Autónomo Municipal de Cliza</v>
          </cell>
        </row>
        <row r="1068">
          <cell r="B1068">
            <v>1325</v>
          </cell>
          <cell r="C1068" t="str">
            <v>Gobierno Autónomo Municipal de Toco</v>
          </cell>
        </row>
        <row r="1069">
          <cell r="B1069">
            <v>1325</v>
          </cell>
          <cell r="C1069" t="str">
            <v>Gobierno Autónomo Municipal de Toco</v>
          </cell>
        </row>
        <row r="1070">
          <cell r="B1070">
            <v>1325</v>
          </cell>
          <cell r="C1070" t="str">
            <v>Gobierno Autónomo Municipal de Toco</v>
          </cell>
        </row>
        <row r="1071">
          <cell r="B1071">
            <v>1325</v>
          </cell>
          <cell r="C1071" t="str">
            <v>Gobierno Autónomo Municipal de Toco</v>
          </cell>
        </row>
        <row r="1072">
          <cell r="B1072">
            <v>1326</v>
          </cell>
          <cell r="C1072" t="str">
            <v>Gobierno Autónomo Municipal de Tolata</v>
          </cell>
        </row>
        <row r="1073">
          <cell r="B1073">
            <v>1326</v>
          </cell>
          <cell r="C1073" t="str">
            <v>Gobierno Autónomo Municipal de Tolata</v>
          </cell>
        </row>
        <row r="1074">
          <cell r="B1074">
            <v>1326</v>
          </cell>
          <cell r="C1074" t="str">
            <v>Gobierno Autónomo Municipal de Tolata</v>
          </cell>
        </row>
        <row r="1075">
          <cell r="B1075">
            <v>1326</v>
          </cell>
          <cell r="C1075" t="str">
            <v>Gobierno Autónomo Municipal de Tolata</v>
          </cell>
        </row>
        <row r="1076">
          <cell r="B1076">
            <v>1326</v>
          </cell>
          <cell r="C1076" t="str">
            <v>Gobierno Autónomo Municipal de Tolata</v>
          </cell>
        </row>
        <row r="1077">
          <cell r="B1077">
            <v>1326</v>
          </cell>
          <cell r="C1077" t="str">
            <v>Gobierno Autónomo Municipal de Tolata</v>
          </cell>
        </row>
        <row r="1078">
          <cell r="B1078">
            <v>1326</v>
          </cell>
          <cell r="C1078" t="str">
            <v>Gobierno Autónomo Municipal de Tolata</v>
          </cell>
        </row>
        <row r="1079">
          <cell r="B1079">
            <v>1327</v>
          </cell>
          <cell r="C1079" t="str">
            <v>Gobierno Autónomo Municipal de Capinota</v>
          </cell>
        </row>
        <row r="1080">
          <cell r="B1080">
            <v>1327</v>
          </cell>
          <cell r="C1080" t="str">
            <v>Gobierno Autónomo Municipal de Capinota</v>
          </cell>
        </row>
        <row r="1081">
          <cell r="B1081">
            <v>1327</v>
          </cell>
          <cell r="C1081" t="str">
            <v>Gobierno Autónomo Municipal de Capinota</v>
          </cell>
        </row>
        <row r="1082">
          <cell r="B1082">
            <v>1327</v>
          </cell>
          <cell r="C1082" t="str">
            <v>Gobierno Autónomo Municipal de Capinota</v>
          </cell>
        </row>
        <row r="1083">
          <cell r="B1083">
            <v>1327</v>
          </cell>
          <cell r="C1083" t="str">
            <v>Gobierno Autónomo Municipal de Capinota</v>
          </cell>
        </row>
        <row r="1084">
          <cell r="B1084">
            <v>1327</v>
          </cell>
          <cell r="C1084" t="str">
            <v>Gobierno Autónomo Municipal de Capinota</v>
          </cell>
        </row>
        <row r="1085">
          <cell r="B1085">
            <v>1328</v>
          </cell>
          <cell r="C1085" t="str">
            <v>Gobierno Autónomo Municipal de Santivañez</v>
          </cell>
        </row>
        <row r="1086">
          <cell r="B1086">
            <v>1328</v>
          </cell>
          <cell r="C1086" t="str">
            <v>Gobierno Autónomo Municipal de Santivañez</v>
          </cell>
        </row>
        <row r="1087">
          <cell r="B1087">
            <v>1328</v>
          </cell>
          <cell r="C1087" t="str">
            <v>Gobierno Autónomo Municipal de Santivañez</v>
          </cell>
        </row>
        <row r="1088">
          <cell r="B1088">
            <v>1328</v>
          </cell>
          <cell r="C1088" t="str">
            <v>Gobierno Autónomo Municipal de Santivañez</v>
          </cell>
        </row>
        <row r="1089">
          <cell r="B1089">
            <v>1328</v>
          </cell>
          <cell r="C1089" t="str">
            <v>Gobierno Autónomo Municipal de Santivañez</v>
          </cell>
        </row>
        <row r="1090">
          <cell r="B1090">
            <v>1328</v>
          </cell>
          <cell r="C1090" t="str">
            <v>Gobierno Autónomo Municipal de Santivañez</v>
          </cell>
        </row>
        <row r="1091">
          <cell r="B1091">
            <v>1329</v>
          </cell>
          <cell r="C1091" t="str">
            <v>Gobierno Autónomo Municipal de Sicaya</v>
          </cell>
        </row>
        <row r="1092">
          <cell r="B1092">
            <v>1329</v>
          </cell>
          <cell r="C1092" t="str">
            <v>Gobierno Autónomo Municipal de Sicaya</v>
          </cell>
        </row>
        <row r="1093">
          <cell r="B1093">
            <v>1329</v>
          </cell>
          <cell r="C1093" t="str">
            <v>Gobierno Autónomo Municipal de Sicaya</v>
          </cell>
        </row>
        <row r="1094">
          <cell r="B1094">
            <v>1329</v>
          </cell>
          <cell r="C1094" t="str">
            <v>Gobierno Autónomo Municipal de Sicaya</v>
          </cell>
        </row>
        <row r="1095">
          <cell r="B1095">
            <v>1329</v>
          </cell>
          <cell r="C1095" t="str">
            <v>Gobierno Autónomo Municipal de Sicaya</v>
          </cell>
        </row>
        <row r="1096">
          <cell r="B1096">
            <v>1329</v>
          </cell>
          <cell r="C1096" t="str">
            <v>Gobierno Autónomo Municipal de Sicaya</v>
          </cell>
        </row>
        <row r="1097">
          <cell r="B1097">
            <v>1330</v>
          </cell>
          <cell r="C1097" t="str">
            <v>Gobierno Autónomo Municipal de Tapacari</v>
          </cell>
        </row>
        <row r="1098">
          <cell r="B1098">
            <v>1330</v>
          </cell>
          <cell r="C1098" t="str">
            <v>Gobierno Autónomo Municipal de Tapacari</v>
          </cell>
        </row>
        <row r="1099">
          <cell r="B1099">
            <v>1330</v>
          </cell>
          <cell r="C1099" t="str">
            <v>Gobierno Autónomo Municipal de Tapacari</v>
          </cell>
        </row>
        <row r="1100">
          <cell r="B1100">
            <v>1330</v>
          </cell>
          <cell r="C1100" t="str">
            <v>Gobierno Autónomo Municipal de Tapacari</v>
          </cell>
        </row>
        <row r="1101">
          <cell r="B1101">
            <v>1330</v>
          </cell>
          <cell r="C1101" t="str">
            <v>Gobierno Autónomo Municipal de Tapacari</v>
          </cell>
        </row>
        <row r="1102">
          <cell r="B1102">
            <v>1330</v>
          </cell>
          <cell r="C1102" t="str">
            <v>Gobierno Autónomo Municipal de Tapacari</v>
          </cell>
        </row>
        <row r="1103">
          <cell r="B1103">
            <v>1331</v>
          </cell>
          <cell r="C1103" t="str">
            <v>Gobierno Autónomo Municipal de Totora</v>
          </cell>
        </row>
        <row r="1104">
          <cell r="B1104">
            <v>1331</v>
          </cell>
          <cell r="C1104" t="str">
            <v>Gobierno Autónomo Municipal de Totora</v>
          </cell>
        </row>
        <row r="1105">
          <cell r="B1105">
            <v>1331</v>
          </cell>
          <cell r="C1105" t="str">
            <v>Gobierno Autónomo Municipal de Totora</v>
          </cell>
        </row>
        <row r="1106">
          <cell r="B1106">
            <v>1331</v>
          </cell>
          <cell r="C1106" t="str">
            <v>Gobierno Autónomo Municipal de Totora</v>
          </cell>
        </row>
        <row r="1107">
          <cell r="B1107">
            <v>1331</v>
          </cell>
          <cell r="C1107" t="str">
            <v>Gobierno Autónomo Municipal de Totora</v>
          </cell>
        </row>
        <row r="1108">
          <cell r="B1108">
            <v>1332</v>
          </cell>
          <cell r="C1108" t="str">
            <v>Gobierno Autónomo Municipal de Pojo</v>
          </cell>
        </row>
        <row r="1109">
          <cell r="B1109">
            <v>1332</v>
          </cell>
          <cell r="C1109" t="str">
            <v>Gobierno Autónomo Municipal de Pojo</v>
          </cell>
        </row>
        <row r="1110">
          <cell r="B1110">
            <v>1332</v>
          </cell>
          <cell r="C1110" t="str">
            <v>Gobierno Autónomo Municipal de Pojo</v>
          </cell>
        </row>
        <row r="1111">
          <cell r="B1111">
            <v>1332</v>
          </cell>
          <cell r="C1111" t="str">
            <v>Gobierno Autónomo Municipal de Pojo</v>
          </cell>
        </row>
        <row r="1112">
          <cell r="B1112">
            <v>1332</v>
          </cell>
          <cell r="C1112" t="str">
            <v>Gobierno Autónomo Municipal de Pojo</v>
          </cell>
        </row>
        <row r="1113">
          <cell r="B1113">
            <v>1333</v>
          </cell>
          <cell r="C1113" t="str">
            <v>Gobierno Autónomo Municipal de Pocona</v>
          </cell>
        </row>
        <row r="1114">
          <cell r="B1114">
            <v>1333</v>
          </cell>
          <cell r="C1114" t="str">
            <v>Gobierno Autónomo Municipal de Pocona</v>
          </cell>
        </row>
        <row r="1115">
          <cell r="B1115">
            <v>1333</v>
          </cell>
          <cell r="C1115" t="str">
            <v>Gobierno Autónomo Municipal de Pocona</v>
          </cell>
        </row>
        <row r="1116">
          <cell r="B1116">
            <v>1333</v>
          </cell>
          <cell r="C1116" t="str">
            <v>Gobierno Autónomo Municipal de Pocona</v>
          </cell>
        </row>
        <row r="1117">
          <cell r="B1117">
            <v>1333</v>
          </cell>
          <cell r="C1117" t="str">
            <v>Gobierno Autónomo Municipal de Pocona</v>
          </cell>
        </row>
        <row r="1118">
          <cell r="B1118">
            <v>1333</v>
          </cell>
          <cell r="C1118" t="str">
            <v>Gobierno Autónomo Municipal de Pocona</v>
          </cell>
        </row>
        <row r="1119">
          <cell r="B1119">
            <v>1334</v>
          </cell>
          <cell r="C1119" t="str">
            <v>Gobierno Autónomo Municipal de Chimoré</v>
          </cell>
        </row>
        <row r="1120">
          <cell r="B1120">
            <v>1334</v>
          </cell>
          <cell r="C1120" t="str">
            <v>Gobierno Autónomo Municipal de Chimoré</v>
          </cell>
        </row>
        <row r="1121">
          <cell r="B1121">
            <v>1334</v>
          </cell>
          <cell r="C1121" t="str">
            <v>Gobierno Autónomo Municipal de Chimoré</v>
          </cell>
        </row>
        <row r="1122">
          <cell r="B1122">
            <v>1334</v>
          </cell>
          <cell r="C1122" t="str">
            <v>Gobierno Autónomo Municipal de Chimoré</v>
          </cell>
        </row>
        <row r="1123">
          <cell r="B1123">
            <v>1334</v>
          </cell>
          <cell r="C1123" t="str">
            <v>Gobierno Autónomo Municipal de Chimoré</v>
          </cell>
        </row>
        <row r="1124">
          <cell r="B1124">
            <v>1334</v>
          </cell>
          <cell r="C1124" t="str">
            <v>Gobierno Autónomo Municipal de Chimoré</v>
          </cell>
        </row>
        <row r="1125">
          <cell r="B1125">
            <v>1334</v>
          </cell>
          <cell r="C1125" t="str">
            <v>Gobierno Autónomo Municipal de Chimoré</v>
          </cell>
        </row>
        <row r="1126">
          <cell r="B1126">
            <v>1335</v>
          </cell>
          <cell r="C1126" t="str">
            <v>Gobierno Autónomo Municipal de Puerto Villarroel</v>
          </cell>
        </row>
        <row r="1127">
          <cell r="B1127">
            <v>1335</v>
          </cell>
          <cell r="C1127" t="str">
            <v>Gobierno Autónomo Municipal de Puerto Villarroel</v>
          </cell>
        </row>
        <row r="1128">
          <cell r="B1128">
            <v>1335</v>
          </cell>
          <cell r="C1128" t="str">
            <v>Gobierno Autónomo Municipal de Puerto Villarroel</v>
          </cell>
        </row>
        <row r="1129">
          <cell r="B1129">
            <v>1335</v>
          </cell>
          <cell r="C1129" t="str">
            <v>Gobierno Autónomo Municipal de Puerto Villarroel</v>
          </cell>
        </row>
        <row r="1130">
          <cell r="B1130">
            <v>1335</v>
          </cell>
          <cell r="C1130" t="str">
            <v>Gobierno Autónomo Municipal de Puerto Villarroel</v>
          </cell>
        </row>
        <row r="1131">
          <cell r="B1131">
            <v>1335</v>
          </cell>
          <cell r="C1131" t="str">
            <v>Gobierno Autónomo Municipal de Puerto Villarroel</v>
          </cell>
        </row>
        <row r="1132">
          <cell r="B1132">
            <v>1335</v>
          </cell>
          <cell r="C1132" t="str">
            <v>Gobierno Autónomo Municipal de Puerto Villarroel</v>
          </cell>
        </row>
        <row r="1133">
          <cell r="B1133">
            <v>1335</v>
          </cell>
          <cell r="C1133" t="str">
            <v>Gobierno Autónomo Municipal de Puerto Villarroel</v>
          </cell>
        </row>
        <row r="1134">
          <cell r="B1134">
            <v>1336</v>
          </cell>
          <cell r="C1134" t="str">
            <v>Gobierno Autónomo Municipal de Arani</v>
          </cell>
        </row>
        <row r="1135">
          <cell r="B1135">
            <v>1336</v>
          </cell>
          <cell r="C1135" t="str">
            <v>Gobierno Autónomo Municipal de Arani</v>
          </cell>
        </row>
        <row r="1136">
          <cell r="B1136">
            <v>1336</v>
          </cell>
          <cell r="C1136" t="str">
            <v>Gobierno Autónomo Municipal de Arani</v>
          </cell>
        </row>
        <row r="1137">
          <cell r="B1137">
            <v>1336</v>
          </cell>
          <cell r="C1137" t="str">
            <v>Gobierno Autónomo Municipal de Arani</v>
          </cell>
        </row>
        <row r="1138">
          <cell r="B1138">
            <v>1336</v>
          </cell>
          <cell r="C1138" t="str">
            <v>Gobierno Autónomo Municipal de Arani</v>
          </cell>
        </row>
        <row r="1139">
          <cell r="B1139">
            <v>1337</v>
          </cell>
          <cell r="C1139" t="str">
            <v>Gobierno Autónomo Municipal de Vacas</v>
          </cell>
        </row>
        <row r="1140">
          <cell r="B1140">
            <v>1337</v>
          </cell>
          <cell r="C1140" t="str">
            <v>Gobierno Autónomo Municipal de Vacas</v>
          </cell>
        </row>
        <row r="1141">
          <cell r="B1141">
            <v>1337</v>
          </cell>
          <cell r="C1141" t="str">
            <v>Gobierno Autónomo Municipal de Vacas</v>
          </cell>
        </row>
        <row r="1142">
          <cell r="B1142">
            <v>1337</v>
          </cell>
          <cell r="C1142" t="str">
            <v>Gobierno Autónomo Municipal de Vacas</v>
          </cell>
        </row>
        <row r="1143">
          <cell r="B1143">
            <v>1337</v>
          </cell>
          <cell r="C1143" t="str">
            <v>Gobierno Autónomo Municipal de Vacas</v>
          </cell>
        </row>
        <row r="1144">
          <cell r="B1144">
            <v>1338</v>
          </cell>
          <cell r="C1144" t="str">
            <v>Gobierno Autónomo Municipal de Arque</v>
          </cell>
        </row>
        <row r="1145">
          <cell r="B1145">
            <v>1338</v>
          </cell>
          <cell r="C1145" t="str">
            <v>Gobierno Autónomo Municipal de Arque</v>
          </cell>
        </row>
        <row r="1146">
          <cell r="B1146">
            <v>1338</v>
          </cell>
          <cell r="C1146" t="str">
            <v>Gobierno Autónomo Municipal de Arque</v>
          </cell>
        </row>
        <row r="1147">
          <cell r="B1147">
            <v>1338</v>
          </cell>
          <cell r="C1147" t="str">
            <v>Gobierno Autónomo Municipal de Arque</v>
          </cell>
        </row>
        <row r="1148">
          <cell r="B1148">
            <v>1338</v>
          </cell>
          <cell r="C1148" t="str">
            <v>Gobierno Autónomo Municipal de Arque</v>
          </cell>
        </row>
        <row r="1149">
          <cell r="B1149">
            <v>1338</v>
          </cell>
          <cell r="C1149" t="str">
            <v>Gobierno Autónomo Municipal de Arque</v>
          </cell>
        </row>
        <row r="1150">
          <cell r="B1150">
            <v>1339</v>
          </cell>
          <cell r="C1150" t="str">
            <v>Gobierno Autónomo Municipal de Tacopaya</v>
          </cell>
        </row>
        <row r="1151">
          <cell r="B1151">
            <v>1339</v>
          </cell>
          <cell r="C1151" t="str">
            <v>Gobierno Autónomo Municipal de Tacopaya</v>
          </cell>
        </row>
        <row r="1152">
          <cell r="B1152">
            <v>1339</v>
          </cell>
          <cell r="C1152" t="str">
            <v>Gobierno Autónomo Municipal de Tacopaya</v>
          </cell>
        </row>
        <row r="1153">
          <cell r="B1153">
            <v>1339</v>
          </cell>
          <cell r="C1153" t="str">
            <v>Gobierno Autónomo Municipal de Tacopaya</v>
          </cell>
        </row>
        <row r="1154">
          <cell r="B1154">
            <v>1339</v>
          </cell>
          <cell r="C1154" t="str">
            <v>Gobierno Autónomo Municipal de Tacopaya</v>
          </cell>
        </row>
        <row r="1155">
          <cell r="B1155">
            <v>1339</v>
          </cell>
          <cell r="C1155" t="str">
            <v>Gobierno Autónomo Municipal de Tacopaya</v>
          </cell>
        </row>
        <row r="1156">
          <cell r="B1156">
            <v>1340</v>
          </cell>
          <cell r="C1156" t="str">
            <v>Gobierno Autónomo Municipal de Bolivar</v>
          </cell>
        </row>
        <row r="1157">
          <cell r="B1157">
            <v>1340</v>
          </cell>
          <cell r="C1157" t="str">
            <v>Gobierno Autónomo Municipal de Bolivar</v>
          </cell>
        </row>
        <row r="1158">
          <cell r="B1158">
            <v>1340</v>
          </cell>
          <cell r="C1158" t="str">
            <v>Gobierno Autónomo Municipal de Bolivar</v>
          </cell>
        </row>
        <row r="1159">
          <cell r="B1159">
            <v>1340</v>
          </cell>
          <cell r="C1159" t="str">
            <v>Gobierno Autónomo Municipal de Bolivar</v>
          </cell>
        </row>
        <row r="1160">
          <cell r="B1160">
            <v>1340</v>
          </cell>
          <cell r="C1160" t="str">
            <v>Gobierno Autónomo Municipal de Bolivar</v>
          </cell>
        </row>
        <row r="1161">
          <cell r="B1161">
            <v>1340</v>
          </cell>
          <cell r="C1161" t="str">
            <v>Gobierno Autónomo Municipal de Bolivar</v>
          </cell>
        </row>
        <row r="1162">
          <cell r="B1162">
            <v>1340</v>
          </cell>
          <cell r="C1162" t="str">
            <v>Gobierno Autónomo Municipal de Bolivar</v>
          </cell>
        </row>
        <row r="1163">
          <cell r="B1163">
            <v>1341</v>
          </cell>
          <cell r="C1163" t="str">
            <v>Gobierno Autónomo Municipal de Tiraque</v>
          </cell>
        </row>
        <row r="1164">
          <cell r="B1164">
            <v>1341</v>
          </cell>
          <cell r="C1164" t="str">
            <v>Gobierno Autónomo Municipal de Tiraque</v>
          </cell>
        </row>
        <row r="1165">
          <cell r="B1165">
            <v>1341</v>
          </cell>
          <cell r="C1165" t="str">
            <v>Gobierno Autónomo Municipal de Tiraque</v>
          </cell>
        </row>
        <row r="1166">
          <cell r="B1166">
            <v>1341</v>
          </cell>
          <cell r="C1166" t="str">
            <v>Gobierno Autónomo Municipal de Tiraque</v>
          </cell>
        </row>
        <row r="1167">
          <cell r="B1167">
            <v>1341</v>
          </cell>
          <cell r="C1167" t="str">
            <v>Gobierno Autónomo Municipal de Tiraque</v>
          </cell>
        </row>
        <row r="1168">
          <cell r="B1168">
            <v>1341</v>
          </cell>
          <cell r="C1168" t="str">
            <v>Gobierno Autónomo Municipal de Tiraque</v>
          </cell>
        </row>
        <row r="1169">
          <cell r="B1169">
            <v>1341</v>
          </cell>
          <cell r="C1169" t="str">
            <v>Gobierno Autónomo Municipal de Tiraque</v>
          </cell>
        </row>
        <row r="1170">
          <cell r="B1170">
            <v>1342</v>
          </cell>
          <cell r="C1170" t="str">
            <v>Gobierno Autónomo Municipal de Mizque</v>
          </cell>
        </row>
        <row r="1171">
          <cell r="B1171">
            <v>1342</v>
          </cell>
          <cell r="C1171" t="str">
            <v>Gobierno Autónomo Municipal de Mizque</v>
          </cell>
        </row>
        <row r="1172">
          <cell r="B1172">
            <v>1342</v>
          </cell>
          <cell r="C1172" t="str">
            <v>Gobierno Autónomo Municipal de Mizque</v>
          </cell>
        </row>
        <row r="1173">
          <cell r="B1173">
            <v>1342</v>
          </cell>
          <cell r="C1173" t="str">
            <v>Gobierno Autónomo Municipal de Mizque</v>
          </cell>
        </row>
        <row r="1174">
          <cell r="B1174">
            <v>1342</v>
          </cell>
          <cell r="C1174" t="str">
            <v>Gobierno Autónomo Municipal de Mizque</v>
          </cell>
        </row>
        <row r="1175">
          <cell r="B1175">
            <v>1342</v>
          </cell>
          <cell r="C1175" t="str">
            <v>Gobierno Autónomo Municipal de Mizque</v>
          </cell>
        </row>
        <row r="1176">
          <cell r="B1176">
            <v>1342</v>
          </cell>
          <cell r="C1176" t="str">
            <v>Gobierno Autónomo Municipal de Mizque</v>
          </cell>
        </row>
        <row r="1177">
          <cell r="B1177">
            <v>1342</v>
          </cell>
          <cell r="C1177" t="str">
            <v>Gobierno Autónomo Municipal de Mizque</v>
          </cell>
        </row>
        <row r="1178">
          <cell r="B1178">
            <v>1343</v>
          </cell>
          <cell r="C1178" t="str">
            <v>Gobierno Autónomo Municipal de Vila Vila</v>
          </cell>
        </row>
        <row r="1179">
          <cell r="B1179">
            <v>1343</v>
          </cell>
          <cell r="C1179" t="str">
            <v>Gobierno Autónomo Municipal de Vila Vila</v>
          </cell>
        </row>
        <row r="1180">
          <cell r="B1180">
            <v>1343</v>
          </cell>
          <cell r="C1180" t="str">
            <v>Gobierno Autónomo Municipal de Vila Vila</v>
          </cell>
        </row>
        <row r="1181">
          <cell r="B1181">
            <v>1343</v>
          </cell>
          <cell r="C1181" t="str">
            <v>Gobierno Autónomo Municipal de Vila Vila</v>
          </cell>
        </row>
        <row r="1182">
          <cell r="B1182">
            <v>1343</v>
          </cell>
          <cell r="C1182" t="str">
            <v>Gobierno Autónomo Municipal de Vila Vila</v>
          </cell>
        </row>
        <row r="1183">
          <cell r="B1183">
            <v>1344</v>
          </cell>
          <cell r="C1183" t="str">
            <v>Gobierno Autónomo Municipal de Alalay</v>
          </cell>
        </row>
        <row r="1184">
          <cell r="B1184">
            <v>1344</v>
          </cell>
          <cell r="C1184" t="str">
            <v>Gobierno Autónomo Municipal de Alalay</v>
          </cell>
        </row>
        <row r="1185">
          <cell r="B1185">
            <v>1344</v>
          </cell>
          <cell r="C1185" t="str">
            <v>Gobierno Autónomo Municipal de Alalay</v>
          </cell>
        </row>
        <row r="1186">
          <cell r="B1186">
            <v>1344</v>
          </cell>
          <cell r="C1186" t="str">
            <v>Gobierno Autónomo Municipal de Alalay</v>
          </cell>
        </row>
        <row r="1187">
          <cell r="B1187">
            <v>1344</v>
          </cell>
          <cell r="C1187" t="str">
            <v>Gobierno Autónomo Municipal de Alalay</v>
          </cell>
        </row>
        <row r="1188">
          <cell r="B1188">
            <v>1345</v>
          </cell>
          <cell r="C1188" t="str">
            <v>Gobierno Autónomo Municipal de Entre Rios</v>
          </cell>
        </row>
        <row r="1189">
          <cell r="B1189">
            <v>1345</v>
          </cell>
          <cell r="C1189" t="str">
            <v>Gobierno Autónomo Municipal de Entre Rios</v>
          </cell>
        </row>
        <row r="1190">
          <cell r="B1190">
            <v>1345</v>
          </cell>
          <cell r="C1190" t="str">
            <v>Gobierno Autónomo Municipal de Entre Rios</v>
          </cell>
        </row>
        <row r="1191">
          <cell r="B1191">
            <v>1345</v>
          </cell>
          <cell r="C1191" t="str">
            <v>Gobierno Autónomo Municipal de Entre Rios</v>
          </cell>
        </row>
        <row r="1192">
          <cell r="B1192">
            <v>1345</v>
          </cell>
          <cell r="C1192" t="str">
            <v>Gobierno Autónomo Municipal de Entre Rios</v>
          </cell>
        </row>
        <row r="1193">
          <cell r="B1193">
            <v>1345</v>
          </cell>
          <cell r="C1193" t="str">
            <v>Gobierno Autónomo Municipal de Entre Rios</v>
          </cell>
        </row>
        <row r="1194">
          <cell r="B1194">
            <v>1345</v>
          </cell>
          <cell r="C1194" t="str">
            <v>Gobierno Autónomo Municipal de Entre Rios</v>
          </cell>
        </row>
        <row r="1195">
          <cell r="B1195">
            <v>1346</v>
          </cell>
          <cell r="C1195" t="str">
            <v>Gobierno Autónomo Municipal de Cocapata</v>
          </cell>
        </row>
        <row r="1196">
          <cell r="B1196">
            <v>1346</v>
          </cell>
          <cell r="C1196" t="str">
            <v>Gobierno Autónomo Municipal de Cocapata</v>
          </cell>
        </row>
        <row r="1197">
          <cell r="B1197">
            <v>1346</v>
          </cell>
          <cell r="C1197" t="str">
            <v>Gobierno Autónomo Municipal de Cocapata</v>
          </cell>
        </row>
        <row r="1198">
          <cell r="B1198">
            <v>1346</v>
          </cell>
          <cell r="C1198" t="str">
            <v>Gobierno Autónomo Municipal de Cocapata</v>
          </cell>
        </row>
        <row r="1199">
          <cell r="B1199">
            <v>1346</v>
          </cell>
          <cell r="C1199" t="str">
            <v>Gobierno Autónomo Municipal de Cocapata</v>
          </cell>
        </row>
        <row r="1200">
          <cell r="B1200">
            <v>1346</v>
          </cell>
          <cell r="C1200" t="str">
            <v>Gobierno Autónomo Municipal de Cocapata</v>
          </cell>
        </row>
        <row r="1201">
          <cell r="B1201">
            <v>1346</v>
          </cell>
          <cell r="C1201" t="str">
            <v>Gobierno Autónomo Municipal de Cocapata</v>
          </cell>
        </row>
        <row r="1202">
          <cell r="B1202">
            <v>1347</v>
          </cell>
          <cell r="C1202" t="str">
            <v>Gobierno Autónomo Municipal de Shinahota</v>
          </cell>
        </row>
        <row r="1203">
          <cell r="B1203">
            <v>1347</v>
          </cell>
          <cell r="C1203" t="str">
            <v>Gobierno Autónomo Municipal de Shinahota</v>
          </cell>
        </row>
        <row r="1204">
          <cell r="B1204">
            <v>1347</v>
          </cell>
          <cell r="C1204" t="str">
            <v>Gobierno Autónomo Municipal de Shinahota</v>
          </cell>
        </row>
        <row r="1205">
          <cell r="B1205">
            <v>1347</v>
          </cell>
          <cell r="C1205" t="str">
            <v>Gobierno Autónomo Municipal de Shinahota</v>
          </cell>
        </row>
        <row r="1206">
          <cell r="B1206">
            <v>1347</v>
          </cell>
          <cell r="C1206" t="str">
            <v>Gobierno Autónomo Municipal de Shinahota</v>
          </cell>
        </row>
        <row r="1207">
          <cell r="B1207">
            <v>1347</v>
          </cell>
          <cell r="C1207" t="str">
            <v>Gobierno Autónomo Municipal de Shinahota</v>
          </cell>
        </row>
        <row r="1208">
          <cell r="B1208">
            <v>1401</v>
          </cell>
          <cell r="C1208" t="str">
            <v>Gobierno Autónomo Municipal de Oruro</v>
          </cell>
        </row>
        <row r="1209">
          <cell r="B1209">
            <v>1401</v>
          </cell>
          <cell r="C1209" t="str">
            <v>Gobierno Autónomo Municipal de Oruro</v>
          </cell>
        </row>
        <row r="1210">
          <cell r="B1210">
            <v>1401</v>
          </cell>
          <cell r="C1210" t="str">
            <v>Gobierno Autónomo Municipal de Oruro</v>
          </cell>
        </row>
        <row r="1211">
          <cell r="B1211">
            <v>1401</v>
          </cell>
          <cell r="C1211" t="str">
            <v>Gobierno Autónomo Municipal de Oruro</v>
          </cell>
        </row>
        <row r="1212">
          <cell r="B1212">
            <v>1401</v>
          </cell>
          <cell r="C1212" t="str">
            <v>Gobierno Autónomo Municipal de Oruro</v>
          </cell>
        </row>
        <row r="1213">
          <cell r="B1213">
            <v>1401</v>
          </cell>
          <cell r="C1213" t="str">
            <v>Gobierno Autónomo Municipal de Oruro</v>
          </cell>
        </row>
        <row r="1214">
          <cell r="B1214">
            <v>1401</v>
          </cell>
          <cell r="C1214" t="str">
            <v>Gobierno Autónomo Municipal de Oruro</v>
          </cell>
        </row>
        <row r="1215">
          <cell r="B1215">
            <v>1401</v>
          </cell>
          <cell r="C1215" t="str">
            <v>Gobierno Autónomo Municipal de Oruro</v>
          </cell>
        </row>
        <row r="1216">
          <cell r="B1216">
            <v>1401</v>
          </cell>
          <cell r="C1216" t="str">
            <v>Gobierno Autónomo Municipal de Oruro</v>
          </cell>
        </row>
        <row r="1217">
          <cell r="B1217">
            <v>1402</v>
          </cell>
          <cell r="C1217" t="str">
            <v>Gobierno Autónomo Municipal de Caracollo</v>
          </cell>
        </row>
        <row r="1218">
          <cell r="B1218">
            <v>1402</v>
          </cell>
          <cell r="C1218" t="str">
            <v>Gobierno Autónomo Municipal de Caracollo</v>
          </cell>
        </row>
        <row r="1219">
          <cell r="B1219">
            <v>1402</v>
          </cell>
          <cell r="C1219" t="str">
            <v>Gobierno Autónomo Municipal de Caracollo</v>
          </cell>
        </row>
        <row r="1220">
          <cell r="B1220">
            <v>1402</v>
          </cell>
          <cell r="C1220" t="str">
            <v>Gobierno Autónomo Municipal de Caracollo</v>
          </cell>
        </row>
        <row r="1221">
          <cell r="B1221">
            <v>1402</v>
          </cell>
          <cell r="C1221" t="str">
            <v>Gobierno Autónomo Municipal de Caracollo</v>
          </cell>
        </row>
        <row r="1222">
          <cell r="B1222">
            <v>1403</v>
          </cell>
          <cell r="C1222" t="str">
            <v>Gobierno Autónomo Municipal de El Choro</v>
          </cell>
        </row>
        <row r="1223">
          <cell r="B1223">
            <v>1403</v>
          </cell>
          <cell r="C1223" t="str">
            <v>Gobierno Autónomo Municipal de El Choro</v>
          </cell>
        </row>
        <row r="1224">
          <cell r="B1224">
            <v>1403</v>
          </cell>
          <cell r="C1224" t="str">
            <v>Gobierno Autónomo Municipal de El Choro</v>
          </cell>
        </row>
        <row r="1225">
          <cell r="B1225">
            <v>1403</v>
          </cell>
          <cell r="C1225" t="str">
            <v>Gobierno Autónomo Municipal de El Choro</v>
          </cell>
        </row>
        <row r="1226">
          <cell r="B1226">
            <v>1403</v>
          </cell>
          <cell r="C1226" t="str">
            <v>Gobierno Autónomo Municipal de El Choro</v>
          </cell>
        </row>
        <row r="1227">
          <cell r="B1227">
            <v>1403</v>
          </cell>
          <cell r="C1227" t="str">
            <v>Gobierno Autónomo Municipal de El Choro</v>
          </cell>
        </row>
        <row r="1228">
          <cell r="B1228">
            <v>1404</v>
          </cell>
          <cell r="C1228" t="str">
            <v>Gobierno Autónomo Municipal de Challapata</v>
          </cell>
        </row>
        <row r="1229">
          <cell r="B1229">
            <v>1404</v>
          </cell>
          <cell r="C1229" t="str">
            <v>Gobierno Autónomo Municipal de Challapata</v>
          </cell>
        </row>
        <row r="1230">
          <cell r="B1230">
            <v>1404</v>
          </cell>
          <cell r="C1230" t="str">
            <v>Gobierno Autónomo Municipal de Challapata</v>
          </cell>
        </row>
        <row r="1231">
          <cell r="B1231">
            <v>1404</v>
          </cell>
          <cell r="C1231" t="str">
            <v>Gobierno Autónomo Municipal de Challapata</v>
          </cell>
        </row>
        <row r="1232">
          <cell r="B1232">
            <v>1404</v>
          </cell>
          <cell r="C1232" t="str">
            <v>Gobierno Autónomo Municipal de Challapata</v>
          </cell>
        </row>
        <row r="1233">
          <cell r="B1233">
            <v>1404</v>
          </cell>
          <cell r="C1233" t="str">
            <v>Gobierno Autónomo Municipal de Challapata</v>
          </cell>
        </row>
        <row r="1234">
          <cell r="B1234">
            <v>1404</v>
          </cell>
          <cell r="C1234" t="str">
            <v>Gobierno Autónomo Municipal de Challapata</v>
          </cell>
        </row>
        <row r="1235">
          <cell r="B1235">
            <v>1404</v>
          </cell>
          <cell r="C1235" t="str">
            <v>Gobierno Autónomo Municipal de Challapata</v>
          </cell>
        </row>
        <row r="1236">
          <cell r="B1236">
            <v>1405</v>
          </cell>
          <cell r="C1236" t="str">
            <v>Gobierno Autónomo Municipal de Santuario de Quillacas</v>
          </cell>
        </row>
        <row r="1237">
          <cell r="B1237">
            <v>1405</v>
          </cell>
          <cell r="C1237" t="str">
            <v>Gobierno Autónomo Municipal de Santuario de Quillacas</v>
          </cell>
        </row>
        <row r="1238">
          <cell r="B1238">
            <v>1405</v>
          </cell>
          <cell r="C1238" t="str">
            <v>Gobierno Autónomo Municipal de Santuario de Quillacas</v>
          </cell>
        </row>
        <row r="1239">
          <cell r="B1239">
            <v>1405</v>
          </cell>
          <cell r="C1239" t="str">
            <v>Gobierno Autónomo Municipal de Santuario de Quillacas</v>
          </cell>
        </row>
        <row r="1240">
          <cell r="B1240">
            <v>1406</v>
          </cell>
          <cell r="C1240" t="str">
            <v>Gobierno Autónomo Municipal de Huanuni</v>
          </cell>
        </row>
        <row r="1241">
          <cell r="B1241">
            <v>1406</v>
          </cell>
          <cell r="C1241" t="str">
            <v>Gobierno Autónomo Municipal de Huanuni</v>
          </cell>
        </row>
        <row r="1242">
          <cell r="B1242">
            <v>1406</v>
          </cell>
          <cell r="C1242" t="str">
            <v>Gobierno Autónomo Municipal de Huanuni</v>
          </cell>
        </row>
        <row r="1243">
          <cell r="B1243">
            <v>1406</v>
          </cell>
          <cell r="C1243" t="str">
            <v>Gobierno Autónomo Municipal de Huanuni</v>
          </cell>
        </row>
        <row r="1244">
          <cell r="B1244">
            <v>1406</v>
          </cell>
          <cell r="C1244" t="str">
            <v>Gobierno Autónomo Municipal de Huanuni</v>
          </cell>
        </row>
        <row r="1245">
          <cell r="B1245">
            <v>1407</v>
          </cell>
          <cell r="C1245" t="str">
            <v>Gobierno Autónomo Municipal de Machacamarca</v>
          </cell>
        </row>
        <row r="1246">
          <cell r="B1246">
            <v>1407</v>
          </cell>
          <cell r="C1246" t="str">
            <v>Gobierno Autónomo Municipal de Machacamarca</v>
          </cell>
        </row>
        <row r="1247">
          <cell r="B1247">
            <v>1407</v>
          </cell>
          <cell r="C1247" t="str">
            <v>Gobierno Autónomo Municipal de Machacamarca</v>
          </cell>
        </row>
        <row r="1248">
          <cell r="B1248">
            <v>1407</v>
          </cell>
          <cell r="C1248" t="str">
            <v>Gobierno Autónomo Municipal de Machacamarca</v>
          </cell>
        </row>
        <row r="1249">
          <cell r="B1249">
            <v>1407</v>
          </cell>
          <cell r="C1249" t="str">
            <v>Gobierno Autónomo Municipal de Machacamarca</v>
          </cell>
        </row>
        <row r="1250">
          <cell r="B1250">
            <v>1408</v>
          </cell>
          <cell r="C1250" t="str">
            <v>Gobierno Autónomo Municipal de Poopó (Villa Poopó)</v>
          </cell>
        </row>
        <row r="1251">
          <cell r="B1251">
            <v>1408</v>
          </cell>
          <cell r="C1251" t="str">
            <v>Gobierno Autónomo Municipal de Poopó (Villa Poopó)</v>
          </cell>
        </row>
        <row r="1252">
          <cell r="B1252">
            <v>1408</v>
          </cell>
          <cell r="C1252" t="str">
            <v>Gobierno Autónomo Municipal de Poopó (Villa Poopó)</v>
          </cell>
        </row>
        <row r="1253">
          <cell r="B1253">
            <v>1408</v>
          </cell>
          <cell r="C1253" t="str">
            <v>Gobierno Autónomo Municipal de Poopó (Villa Poopó)</v>
          </cell>
        </row>
        <row r="1254">
          <cell r="B1254">
            <v>1408</v>
          </cell>
          <cell r="C1254" t="str">
            <v>Gobierno Autónomo Municipal de Poopó (Villa Poopó)</v>
          </cell>
        </row>
        <row r="1255">
          <cell r="B1255">
            <v>1408</v>
          </cell>
          <cell r="C1255" t="str">
            <v>Gobierno Autónomo Municipal de Poopó (Villa Poopó)</v>
          </cell>
        </row>
        <row r="1256">
          <cell r="B1256">
            <v>1409</v>
          </cell>
          <cell r="C1256" t="str">
            <v>Gobierno Autónomo Municipal de Pazña</v>
          </cell>
        </row>
        <row r="1257">
          <cell r="B1257">
            <v>1409</v>
          </cell>
          <cell r="C1257" t="str">
            <v>Gobierno Autónomo Municipal de Pazña</v>
          </cell>
        </row>
        <row r="1258">
          <cell r="B1258">
            <v>1409</v>
          </cell>
          <cell r="C1258" t="str">
            <v>Gobierno Autónomo Municipal de Pazña</v>
          </cell>
        </row>
        <row r="1259">
          <cell r="B1259">
            <v>1409</v>
          </cell>
          <cell r="C1259" t="str">
            <v>Gobierno Autónomo Municipal de Pazña</v>
          </cell>
        </row>
        <row r="1260">
          <cell r="B1260">
            <v>1409</v>
          </cell>
          <cell r="C1260" t="str">
            <v>Gobierno Autónomo Municipal de Pazña</v>
          </cell>
        </row>
        <row r="1261">
          <cell r="B1261">
            <v>1410</v>
          </cell>
          <cell r="C1261" t="str">
            <v>Gobierno Autónomo Municipal de Antequera</v>
          </cell>
        </row>
        <row r="1262">
          <cell r="B1262">
            <v>1410</v>
          </cell>
          <cell r="C1262" t="str">
            <v>Gobierno Autónomo Municipal de Antequera</v>
          </cell>
        </row>
        <row r="1263">
          <cell r="B1263">
            <v>1410</v>
          </cell>
          <cell r="C1263" t="str">
            <v>Gobierno Autónomo Municipal de Antequera</v>
          </cell>
        </row>
        <row r="1264">
          <cell r="B1264">
            <v>1410</v>
          </cell>
          <cell r="C1264" t="str">
            <v>Gobierno Autónomo Municipal de Antequera</v>
          </cell>
        </row>
        <row r="1265">
          <cell r="B1265">
            <v>1410</v>
          </cell>
          <cell r="C1265" t="str">
            <v>Gobierno Autónomo Municipal de Antequera</v>
          </cell>
        </row>
        <row r="1266">
          <cell r="B1266">
            <v>1411</v>
          </cell>
          <cell r="C1266" t="str">
            <v>Gobierno Autónomo Municipal de Eucaliptus</v>
          </cell>
        </row>
        <row r="1267">
          <cell r="B1267">
            <v>1411</v>
          </cell>
          <cell r="C1267" t="str">
            <v>Gobierno Autónomo Municipal de Eucaliptus</v>
          </cell>
        </row>
        <row r="1268">
          <cell r="B1268">
            <v>1411</v>
          </cell>
          <cell r="C1268" t="str">
            <v>Gobierno Autónomo Municipal de Eucaliptus</v>
          </cell>
        </row>
        <row r="1269">
          <cell r="B1269">
            <v>1411</v>
          </cell>
          <cell r="C1269" t="str">
            <v>Gobierno Autónomo Municipal de Eucaliptus</v>
          </cell>
        </row>
        <row r="1270">
          <cell r="B1270">
            <v>1412</v>
          </cell>
          <cell r="C1270" t="str">
            <v>Gobierno Autónomo Municipal de Santiago de Huari</v>
          </cell>
        </row>
        <row r="1271">
          <cell r="B1271">
            <v>1412</v>
          </cell>
          <cell r="C1271" t="str">
            <v>Gobierno Autónomo Municipal de Santiago de Huari</v>
          </cell>
        </row>
        <row r="1272">
          <cell r="B1272">
            <v>1412</v>
          </cell>
          <cell r="C1272" t="str">
            <v>Gobierno Autónomo Municipal de Santiago de Huari</v>
          </cell>
        </row>
        <row r="1273">
          <cell r="B1273">
            <v>1412</v>
          </cell>
          <cell r="C1273" t="str">
            <v>Gobierno Autónomo Municipal de Santiago de Huari</v>
          </cell>
        </row>
        <row r="1274">
          <cell r="B1274">
            <v>1412</v>
          </cell>
          <cell r="C1274" t="str">
            <v>Gobierno Autónomo Municipal de Santiago de Huari</v>
          </cell>
        </row>
        <row r="1275">
          <cell r="B1275">
            <v>1413</v>
          </cell>
          <cell r="C1275" t="str">
            <v>Gobierno Autónomo Municipal de Totora</v>
          </cell>
        </row>
        <row r="1276">
          <cell r="B1276">
            <v>1413</v>
          </cell>
          <cell r="C1276" t="str">
            <v>Gobierno Autónomo Municipal de Totora</v>
          </cell>
        </row>
        <row r="1277">
          <cell r="B1277">
            <v>1413</v>
          </cell>
          <cell r="C1277" t="str">
            <v>Gobierno Autónomo Municipal de Totora</v>
          </cell>
        </row>
        <row r="1278">
          <cell r="B1278">
            <v>1413</v>
          </cell>
          <cell r="C1278" t="str">
            <v>Gobierno Autónomo Municipal de Totora</v>
          </cell>
        </row>
        <row r="1279">
          <cell r="B1279">
            <v>1414</v>
          </cell>
          <cell r="C1279" t="str">
            <v>Gobierno Autónomo Municipal de Corque</v>
          </cell>
        </row>
        <row r="1280">
          <cell r="B1280">
            <v>1414</v>
          </cell>
          <cell r="C1280" t="str">
            <v>Gobierno Autónomo Municipal de Corque</v>
          </cell>
        </row>
        <row r="1281">
          <cell r="B1281">
            <v>1414</v>
          </cell>
          <cell r="C1281" t="str">
            <v>Gobierno Autónomo Municipal de Corque</v>
          </cell>
        </row>
        <row r="1282">
          <cell r="B1282">
            <v>1414</v>
          </cell>
          <cell r="C1282" t="str">
            <v>Gobierno Autónomo Municipal de Corque</v>
          </cell>
        </row>
        <row r="1283">
          <cell r="B1283">
            <v>1414</v>
          </cell>
          <cell r="C1283" t="str">
            <v>Gobierno Autónomo Municipal de Corque</v>
          </cell>
        </row>
        <row r="1284">
          <cell r="B1284">
            <v>1415</v>
          </cell>
          <cell r="C1284" t="str">
            <v>Gobierno Autónomo Municipal de Choquecota</v>
          </cell>
        </row>
        <row r="1285">
          <cell r="B1285">
            <v>1415</v>
          </cell>
          <cell r="C1285" t="str">
            <v>Gobierno Autónomo Municipal de Choquecota</v>
          </cell>
        </row>
        <row r="1286">
          <cell r="B1286">
            <v>1415</v>
          </cell>
          <cell r="C1286" t="str">
            <v>Gobierno Autónomo Municipal de Choquecota</v>
          </cell>
        </row>
        <row r="1287">
          <cell r="B1287">
            <v>1415</v>
          </cell>
          <cell r="C1287" t="str">
            <v>Gobierno Autónomo Municipal de Choquecota</v>
          </cell>
        </row>
        <row r="1288">
          <cell r="B1288">
            <v>1415</v>
          </cell>
          <cell r="C1288" t="str">
            <v>Gobierno Autónomo Municipal de Choquecota</v>
          </cell>
        </row>
        <row r="1289">
          <cell r="B1289">
            <v>1416</v>
          </cell>
          <cell r="C1289" t="str">
            <v>Gobierno Autónomo Municipal de Curahuara de Carangas</v>
          </cell>
        </row>
        <row r="1290">
          <cell r="B1290">
            <v>1416</v>
          </cell>
          <cell r="C1290" t="str">
            <v>Gobierno Autónomo Municipal de Curahuara de Carangas</v>
          </cell>
        </row>
        <row r="1291">
          <cell r="B1291">
            <v>1416</v>
          </cell>
          <cell r="C1291" t="str">
            <v>Gobierno Autónomo Municipal de Curahuara de Carangas</v>
          </cell>
        </row>
        <row r="1292">
          <cell r="B1292">
            <v>1416</v>
          </cell>
          <cell r="C1292" t="str">
            <v>Gobierno Autónomo Municipal de Curahuara de Carangas</v>
          </cell>
        </row>
        <row r="1293">
          <cell r="B1293">
            <v>1417</v>
          </cell>
          <cell r="C1293" t="str">
            <v>Gobierno Autónomo Municipal de Turco</v>
          </cell>
        </row>
        <row r="1294">
          <cell r="B1294">
            <v>1417</v>
          </cell>
          <cell r="C1294" t="str">
            <v>Gobierno Autónomo Municipal de Turco</v>
          </cell>
        </row>
        <row r="1295">
          <cell r="B1295">
            <v>1417</v>
          </cell>
          <cell r="C1295" t="str">
            <v>Gobierno Autónomo Municipal de Turco</v>
          </cell>
        </row>
        <row r="1296">
          <cell r="B1296">
            <v>1417</v>
          </cell>
          <cell r="C1296" t="str">
            <v>Gobierno Autónomo Municipal de Turco</v>
          </cell>
        </row>
        <row r="1297">
          <cell r="B1297">
            <v>1417</v>
          </cell>
          <cell r="C1297" t="str">
            <v>Gobierno Autónomo Municipal de Turco</v>
          </cell>
        </row>
        <row r="1298">
          <cell r="B1298">
            <v>1417</v>
          </cell>
          <cell r="C1298" t="str">
            <v>Gobierno Autónomo Municipal de Turco</v>
          </cell>
        </row>
        <row r="1299">
          <cell r="B1299">
            <v>1418</v>
          </cell>
          <cell r="C1299" t="str">
            <v>Gobierno Autónomo Municipal de Huachacalla</v>
          </cell>
        </row>
        <row r="1300">
          <cell r="B1300">
            <v>1418</v>
          </cell>
          <cell r="C1300" t="str">
            <v>Gobierno Autónomo Municipal de Huachacalla</v>
          </cell>
        </row>
        <row r="1301">
          <cell r="B1301">
            <v>1418</v>
          </cell>
          <cell r="C1301" t="str">
            <v>Gobierno Autónomo Municipal de Huachacalla</v>
          </cell>
        </row>
        <row r="1302">
          <cell r="B1302">
            <v>1418</v>
          </cell>
          <cell r="C1302" t="str">
            <v>Gobierno Autónomo Municipal de Huachacalla</v>
          </cell>
        </row>
        <row r="1303">
          <cell r="B1303">
            <v>1419</v>
          </cell>
          <cell r="C1303" t="str">
            <v>Gobierno Autónomo Municipal de Escara</v>
          </cell>
        </row>
        <row r="1304">
          <cell r="B1304">
            <v>1419</v>
          </cell>
          <cell r="C1304" t="str">
            <v>Gobierno Autónomo Municipal de Escara</v>
          </cell>
        </row>
        <row r="1305">
          <cell r="B1305">
            <v>1419</v>
          </cell>
          <cell r="C1305" t="str">
            <v>Gobierno Autónomo Municipal de Escara</v>
          </cell>
        </row>
        <row r="1306">
          <cell r="B1306">
            <v>1419</v>
          </cell>
          <cell r="C1306" t="str">
            <v>Gobierno Autónomo Municipal de Escara</v>
          </cell>
        </row>
        <row r="1307">
          <cell r="B1307">
            <v>1420</v>
          </cell>
          <cell r="C1307" t="str">
            <v>Gobierno Autónomo Municipal de Cruz de Machacamarca</v>
          </cell>
        </row>
        <row r="1308">
          <cell r="B1308">
            <v>1420</v>
          </cell>
          <cell r="C1308" t="str">
            <v>Gobierno Autónomo Municipal de Cruz de Machacamarca</v>
          </cell>
        </row>
        <row r="1309">
          <cell r="B1309">
            <v>1420</v>
          </cell>
          <cell r="C1309" t="str">
            <v>Gobierno Autónomo Municipal de Cruz de Machacamarca</v>
          </cell>
        </row>
        <row r="1310">
          <cell r="B1310">
            <v>1421</v>
          </cell>
          <cell r="C1310" t="str">
            <v>Gobierno Autónomo Municipal de Yunguyo de Litoral</v>
          </cell>
        </row>
        <row r="1311">
          <cell r="B1311">
            <v>1421</v>
          </cell>
          <cell r="C1311" t="str">
            <v>Gobierno Autónomo Municipal de Yunguyo de Litoral</v>
          </cell>
        </row>
        <row r="1312">
          <cell r="B1312">
            <v>1421</v>
          </cell>
          <cell r="C1312" t="str">
            <v>Gobierno Autónomo Municipal de Yunguyo de Litoral</v>
          </cell>
        </row>
        <row r="1313">
          <cell r="B1313">
            <v>1422</v>
          </cell>
          <cell r="C1313" t="str">
            <v>Gobierno Autónomo Municipal de Esmeralda</v>
          </cell>
        </row>
        <row r="1314">
          <cell r="B1314">
            <v>1422</v>
          </cell>
          <cell r="C1314" t="str">
            <v>Gobierno Autónomo Municipal de Esmeralda</v>
          </cell>
        </row>
        <row r="1315">
          <cell r="B1315">
            <v>1422</v>
          </cell>
          <cell r="C1315" t="str">
            <v>Gobierno Autónomo Municipal de Esmeralda</v>
          </cell>
        </row>
        <row r="1316">
          <cell r="B1316">
            <v>1422</v>
          </cell>
          <cell r="C1316" t="str">
            <v>Gobierno Autónomo Municipal de Esmeralda</v>
          </cell>
        </row>
        <row r="1317">
          <cell r="B1317">
            <v>1423</v>
          </cell>
          <cell r="C1317" t="str">
            <v>Gobierno Autónomo Municipal de Toledo</v>
          </cell>
        </row>
        <row r="1318">
          <cell r="B1318">
            <v>1423</v>
          </cell>
          <cell r="C1318" t="str">
            <v>Gobierno Autónomo Municipal de Toledo</v>
          </cell>
        </row>
        <row r="1319">
          <cell r="B1319">
            <v>1423</v>
          </cell>
          <cell r="C1319" t="str">
            <v>Gobierno Autónomo Municipal de Toledo</v>
          </cell>
        </row>
        <row r="1320">
          <cell r="B1320">
            <v>1423</v>
          </cell>
          <cell r="C1320" t="str">
            <v>Gobierno Autónomo Municipal de Toledo</v>
          </cell>
        </row>
        <row r="1321">
          <cell r="B1321">
            <v>1423</v>
          </cell>
          <cell r="C1321" t="str">
            <v>Gobierno Autónomo Municipal de Toledo</v>
          </cell>
        </row>
        <row r="1322">
          <cell r="B1322">
            <v>1424</v>
          </cell>
          <cell r="C1322" t="str">
            <v>Gobierno Autónomo Municipal de Andamarca (Santiago de Andamarca)</v>
          </cell>
        </row>
        <row r="1323">
          <cell r="B1323">
            <v>1424</v>
          </cell>
          <cell r="C1323" t="str">
            <v>Gobierno Autónomo Municipal de Andamarca (Santiago de Andamarca)</v>
          </cell>
        </row>
        <row r="1324">
          <cell r="B1324">
            <v>1424</v>
          </cell>
          <cell r="C1324" t="str">
            <v>Gobierno Autónomo Municipal de Andamarca (Santiago de Andamarca)</v>
          </cell>
        </row>
        <row r="1325">
          <cell r="B1325">
            <v>1424</v>
          </cell>
          <cell r="C1325" t="str">
            <v>Gobierno Autónomo Municipal de Andamarca (Santiago de Andamarca)</v>
          </cell>
        </row>
        <row r="1326">
          <cell r="B1326">
            <v>1425</v>
          </cell>
          <cell r="C1326" t="str">
            <v>Gobierno Autónomo Municipal de Belén de Andamarca</v>
          </cell>
        </row>
        <row r="1327">
          <cell r="B1327">
            <v>1425</v>
          </cell>
          <cell r="C1327" t="str">
            <v>Gobierno Autónomo Municipal de Belén de Andamarca</v>
          </cell>
        </row>
        <row r="1328">
          <cell r="B1328">
            <v>1425</v>
          </cell>
          <cell r="C1328" t="str">
            <v>Gobierno Autónomo Municipal de Belén de Andamarca</v>
          </cell>
        </row>
        <row r="1329">
          <cell r="B1329">
            <v>1425</v>
          </cell>
          <cell r="C1329" t="str">
            <v>Gobierno Autónomo Municipal de Belén de Andamarca</v>
          </cell>
        </row>
        <row r="1330">
          <cell r="B1330">
            <v>1425</v>
          </cell>
          <cell r="C1330" t="str">
            <v>Gobierno Autónomo Municipal de Belén de Andamarca</v>
          </cell>
        </row>
        <row r="1331">
          <cell r="B1331">
            <v>1427</v>
          </cell>
          <cell r="C1331" t="str">
            <v>Gobierno Autónomo Municipal de Pampa Aullagas</v>
          </cell>
        </row>
        <row r="1332">
          <cell r="B1332">
            <v>1427</v>
          </cell>
          <cell r="C1332" t="str">
            <v>Gobierno Autónomo Municipal de Pampa Aullagas</v>
          </cell>
        </row>
        <row r="1333">
          <cell r="B1333">
            <v>1427</v>
          </cell>
          <cell r="C1333" t="str">
            <v>Gobierno Autónomo Municipal de Pampa Aullagas</v>
          </cell>
        </row>
        <row r="1334">
          <cell r="B1334">
            <v>1427</v>
          </cell>
          <cell r="C1334" t="str">
            <v>Gobierno Autónomo Municipal de Pampa Aullagas</v>
          </cell>
        </row>
        <row r="1335">
          <cell r="B1335">
            <v>1427</v>
          </cell>
          <cell r="C1335" t="str">
            <v>Gobierno Autónomo Municipal de Pampa Aullagas</v>
          </cell>
        </row>
        <row r="1336">
          <cell r="B1336">
            <v>1428</v>
          </cell>
          <cell r="C1336" t="str">
            <v>Gobierno Autónomo Municipal de La Rivera</v>
          </cell>
        </row>
        <row r="1337">
          <cell r="B1337">
            <v>1428</v>
          </cell>
          <cell r="C1337" t="str">
            <v>Gobierno Autónomo Municipal de La Rivera</v>
          </cell>
        </row>
        <row r="1338">
          <cell r="B1338">
            <v>1428</v>
          </cell>
          <cell r="C1338" t="str">
            <v>Gobierno Autónomo Municipal de La Rivera</v>
          </cell>
        </row>
        <row r="1339">
          <cell r="B1339">
            <v>1428</v>
          </cell>
          <cell r="C1339" t="str">
            <v>Gobierno Autónomo Municipal de La Rivera</v>
          </cell>
        </row>
        <row r="1340">
          <cell r="B1340">
            <v>1429</v>
          </cell>
          <cell r="C1340" t="str">
            <v>Gobierno Autónomo Municipal de Todos Santos</v>
          </cell>
        </row>
        <row r="1341">
          <cell r="B1341">
            <v>1429</v>
          </cell>
          <cell r="C1341" t="str">
            <v>Gobierno Autónomo Municipal de Todos Santos</v>
          </cell>
        </row>
        <row r="1342">
          <cell r="B1342">
            <v>1429</v>
          </cell>
          <cell r="C1342" t="str">
            <v>Gobierno Autónomo Municipal de Todos Santos</v>
          </cell>
        </row>
        <row r="1343">
          <cell r="B1343">
            <v>1429</v>
          </cell>
          <cell r="C1343" t="str">
            <v>Gobierno Autónomo Municipal de Todos Santos</v>
          </cell>
        </row>
        <row r="1344">
          <cell r="B1344">
            <v>1430</v>
          </cell>
          <cell r="C1344" t="str">
            <v>Gobierno Autónomo Municipal de Carangas</v>
          </cell>
        </row>
        <row r="1345">
          <cell r="B1345">
            <v>1430</v>
          </cell>
          <cell r="C1345" t="str">
            <v>Gobierno Autónomo Municipal de Carangas</v>
          </cell>
        </row>
        <row r="1346">
          <cell r="B1346">
            <v>1430</v>
          </cell>
          <cell r="C1346" t="str">
            <v>Gobierno Autónomo Municipal de Carangas</v>
          </cell>
        </row>
        <row r="1347">
          <cell r="B1347">
            <v>1430</v>
          </cell>
          <cell r="C1347" t="str">
            <v>Gobierno Autónomo Municipal de Carangas</v>
          </cell>
        </row>
        <row r="1348">
          <cell r="B1348">
            <v>1431</v>
          </cell>
          <cell r="C1348" t="str">
            <v>Gobierno Autónomo Municipal de Sabaya</v>
          </cell>
        </row>
        <row r="1349">
          <cell r="B1349">
            <v>1431</v>
          </cell>
          <cell r="C1349" t="str">
            <v>Gobierno Autónomo Municipal de Sabaya</v>
          </cell>
        </row>
        <row r="1350">
          <cell r="B1350">
            <v>1431</v>
          </cell>
          <cell r="C1350" t="str">
            <v>Gobierno Autónomo Municipal de Sabaya</v>
          </cell>
        </row>
        <row r="1351">
          <cell r="B1351">
            <v>1431</v>
          </cell>
          <cell r="C1351" t="str">
            <v>Gobierno Autónomo Municipal de Sabaya</v>
          </cell>
        </row>
        <row r="1352">
          <cell r="B1352">
            <v>1431</v>
          </cell>
          <cell r="C1352" t="str">
            <v>Gobierno Autónomo Municipal de Sabaya</v>
          </cell>
        </row>
        <row r="1353">
          <cell r="B1353">
            <v>1432</v>
          </cell>
          <cell r="C1353" t="str">
            <v>Gobierno Autónomo Municipal de Coipasa</v>
          </cell>
        </row>
        <row r="1354">
          <cell r="B1354">
            <v>1432</v>
          </cell>
          <cell r="C1354" t="str">
            <v>Gobierno Autónomo Municipal de Coipasa</v>
          </cell>
        </row>
        <row r="1355">
          <cell r="B1355">
            <v>1432</v>
          </cell>
          <cell r="C1355" t="str">
            <v>Gobierno Autónomo Municipal de Coipasa</v>
          </cell>
        </row>
        <row r="1356">
          <cell r="B1356">
            <v>1432</v>
          </cell>
          <cell r="C1356" t="str">
            <v>Gobierno Autónomo Municipal de Coipasa</v>
          </cell>
        </row>
        <row r="1357">
          <cell r="B1357">
            <v>1432</v>
          </cell>
          <cell r="C1357" t="str">
            <v>Gobierno Autónomo Municipal de Coipasa</v>
          </cell>
        </row>
        <row r="1358">
          <cell r="B1358">
            <v>1432</v>
          </cell>
          <cell r="C1358" t="str">
            <v>Gobierno Autónomo Municipal de Coipasa</v>
          </cell>
        </row>
        <row r="1359">
          <cell r="B1359">
            <v>1434</v>
          </cell>
          <cell r="C1359" t="str">
            <v>Gobierno Autónomo Municipal de Huayllamarca (Santiago de Huayllamarca)</v>
          </cell>
        </row>
        <row r="1360">
          <cell r="B1360">
            <v>1434</v>
          </cell>
          <cell r="C1360" t="str">
            <v>Gobierno Autónomo Municipal de Huayllamarca (Santiago de Huayllamarca)</v>
          </cell>
        </row>
        <row r="1361">
          <cell r="B1361">
            <v>1434</v>
          </cell>
          <cell r="C1361" t="str">
            <v>Gobierno Autónomo Municipal de Huayllamarca (Santiago de Huayllamarca)</v>
          </cell>
        </row>
        <row r="1362">
          <cell r="B1362">
            <v>1434</v>
          </cell>
          <cell r="C1362" t="str">
            <v>Gobierno Autónomo Municipal de Huayllamarca (Santiago de Huayllamarca)</v>
          </cell>
        </row>
        <row r="1363">
          <cell r="B1363">
            <v>1434</v>
          </cell>
          <cell r="C1363" t="str">
            <v>Gobierno Autónomo Municipal de Huayllamarca (Santiago de Huayllamarca)</v>
          </cell>
        </row>
        <row r="1364">
          <cell r="B1364">
            <v>1435</v>
          </cell>
          <cell r="C1364" t="str">
            <v>Gobierno Autónomo Municipal de Soracachi</v>
          </cell>
        </row>
        <row r="1365">
          <cell r="B1365">
            <v>1435</v>
          </cell>
          <cell r="C1365" t="str">
            <v>Gobierno Autónomo Municipal de Soracachi</v>
          </cell>
        </row>
        <row r="1366">
          <cell r="B1366">
            <v>1435</v>
          </cell>
          <cell r="C1366" t="str">
            <v>Gobierno Autónomo Municipal de Soracachi</v>
          </cell>
        </row>
        <row r="1367">
          <cell r="B1367">
            <v>1435</v>
          </cell>
          <cell r="C1367" t="str">
            <v>Gobierno Autónomo Municipal de Soracachi</v>
          </cell>
        </row>
        <row r="1368">
          <cell r="B1368">
            <v>1435</v>
          </cell>
          <cell r="C1368" t="str">
            <v>Gobierno Autónomo Municipal de Soracachi</v>
          </cell>
        </row>
        <row r="1369">
          <cell r="B1369">
            <v>1501</v>
          </cell>
          <cell r="C1369" t="str">
            <v>Gobierno Autónomo Municipal de Potosí</v>
          </cell>
        </row>
        <row r="1370">
          <cell r="B1370">
            <v>1501</v>
          </cell>
          <cell r="C1370" t="str">
            <v>Gobierno Autónomo Municipal de Potosí</v>
          </cell>
        </row>
        <row r="1371">
          <cell r="B1371">
            <v>1501</v>
          </cell>
          <cell r="C1371" t="str">
            <v>Gobierno Autónomo Municipal de Potosí</v>
          </cell>
        </row>
        <row r="1372">
          <cell r="B1372">
            <v>1501</v>
          </cell>
          <cell r="C1372" t="str">
            <v>Gobierno Autónomo Municipal de Potosí</v>
          </cell>
        </row>
        <row r="1373">
          <cell r="B1373">
            <v>1501</v>
          </cell>
          <cell r="C1373" t="str">
            <v>Gobierno Autónomo Municipal de Potosí</v>
          </cell>
        </row>
        <row r="1374">
          <cell r="B1374">
            <v>1501</v>
          </cell>
          <cell r="C1374" t="str">
            <v>Gobierno Autónomo Municipal de Potosí</v>
          </cell>
        </row>
        <row r="1375">
          <cell r="B1375">
            <v>1501</v>
          </cell>
          <cell r="C1375" t="str">
            <v>Gobierno Autónomo Municipal de Potosí</v>
          </cell>
        </row>
        <row r="1376">
          <cell r="B1376">
            <v>1502</v>
          </cell>
          <cell r="C1376" t="str">
            <v>Gobierno Autónomo Municipal de Tinguipaya</v>
          </cell>
        </row>
        <row r="1377">
          <cell r="B1377">
            <v>1502</v>
          </cell>
          <cell r="C1377" t="str">
            <v>Gobierno Autónomo Municipal de Tinguipaya</v>
          </cell>
        </row>
        <row r="1378">
          <cell r="B1378">
            <v>1502</v>
          </cell>
          <cell r="C1378" t="str">
            <v>Gobierno Autónomo Municipal de Tinguipaya</v>
          </cell>
        </row>
        <row r="1379">
          <cell r="B1379">
            <v>1502</v>
          </cell>
          <cell r="C1379" t="str">
            <v>Gobierno Autónomo Municipal de Tinguipaya</v>
          </cell>
        </row>
        <row r="1380">
          <cell r="B1380">
            <v>1502</v>
          </cell>
          <cell r="C1380" t="str">
            <v>Gobierno Autónomo Municipal de Tinguipaya</v>
          </cell>
        </row>
        <row r="1381">
          <cell r="B1381">
            <v>1502</v>
          </cell>
          <cell r="C1381" t="str">
            <v>Gobierno Autónomo Municipal de Tinguipaya</v>
          </cell>
        </row>
        <row r="1382">
          <cell r="B1382">
            <v>1503</v>
          </cell>
          <cell r="C1382" t="str">
            <v>Gobierno Autónomo Municipal de Yocalla</v>
          </cell>
        </row>
        <row r="1383">
          <cell r="B1383">
            <v>1503</v>
          </cell>
          <cell r="C1383" t="str">
            <v>Gobierno Autónomo Municipal de Yocalla</v>
          </cell>
        </row>
        <row r="1384">
          <cell r="B1384">
            <v>1503</v>
          </cell>
          <cell r="C1384" t="str">
            <v>Gobierno Autónomo Municipal de Yocalla</v>
          </cell>
        </row>
        <row r="1385">
          <cell r="B1385">
            <v>1503</v>
          </cell>
          <cell r="C1385" t="str">
            <v>Gobierno Autónomo Municipal de Yocalla</v>
          </cell>
        </row>
        <row r="1386">
          <cell r="B1386">
            <v>1503</v>
          </cell>
          <cell r="C1386" t="str">
            <v>Gobierno Autónomo Municipal de Yocalla</v>
          </cell>
        </row>
        <row r="1387">
          <cell r="B1387">
            <v>1503</v>
          </cell>
          <cell r="C1387" t="str">
            <v>Gobierno Autónomo Municipal de Yocalla</v>
          </cell>
        </row>
        <row r="1388">
          <cell r="B1388">
            <v>1503</v>
          </cell>
          <cell r="C1388" t="str">
            <v>Gobierno Autónomo Municipal de Yocalla</v>
          </cell>
        </row>
        <row r="1389">
          <cell r="B1389">
            <v>1504</v>
          </cell>
          <cell r="C1389" t="str">
            <v>Gobierno Autónomo Municipal de Urmiri</v>
          </cell>
        </row>
        <row r="1390">
          <cell r="B1390">
            <v>1504</v>
          </cell>
          <cell r="C1390" t="str">
            <v>Gobierno Autónomo Municipal de Urmiri</v>
          </cell>
        </row>
        <row r="1391">
          <cell r="B1391">
            <v>1504</v>
          </cell>
          <cell r="C1391" t="str">
            <v>Gobierno Autónomo Municipal de Urmiri</v>
          </cell>
        </row>
        <row r="1392">
          <cell r="B1392">
            <v>1504</v>
          </cell>
          <cell r="C1392" t="str">
            <v>Gobierno Autónomo Municipal de Urmiri</v>
          </cell>
        </row>
        <row r="1393">
          <cell r="B1393">
            <v>1505</v>
          </cell>
          <cell r="C1393" t="str">
            <v>Gobierno Autónomo Municipal de Uncía</v>
          </cell>
        </row>
        <row r="1394">
          <cell r="B1394">
            <v>1505</v>
          </cell>
          <cell r="C1394" t="str">
            <v>Gobierno Autónomo Municipal de Uncía</v>
          </cell>
        </row>
        <row r="1395">
          <cell r="B1395">
            <v>1505</v>
          </cell>
          <cell r="C1395" t="str">
            <v>Gobierno Autónomo Municipal de Uncía</v>
          </cell>
        </row>
        <row r="1396">
          <cell r="B1396">
            <v>1505</v>
          </cell>
          <cell r="C1396" t="str">
            <v>Gobierno Autónomo Municipal de Uncía</v>
          </cell>
        </row>
        <row r="1397">
          <cell r="B1397">
            <v>1505</v>
          </cell>
          <cell r="C1397" t="str">
            <v>Gobierno Autónomo Municipal de Uncía</v>
          </cell>
        </row>
        <row r="1398">
          <cell r="B1398">
            <v>1505</v>
          </cell>
          <cell r="C1398" t="str">
            <v>Gobierno Autónomo Municipal de Uncía</v>
          </cell>
        </row>
        <row r="1399">
          <cell r="B1399">
            <v>1506</v>
          </cell>
          <cell r="C1399" t="str">
            <v>Gobierno Autónomo Municipal de Chayanta</v>
          </cell>
        </row>
        <row r="1400">
          <cell r="B1400">
            <v>1506</v>
          </cell>
          <cell r="C1400" t="str">
            <v>Gobierno Autónomo Municipal de Chayanta</v>
          </cell>
        </row>
        <row r="1401">
          <cell r="B1401">
            <v>1506</v>
          </cell>
          <cell r="C1401" t="str">
            <v>Gobierno Autónomo Municipal de Chayanta</v>
          </cell>
        </row>
        <row r="1402">
          <cell r="B1402">
            <v>1506</v>
          </cell>
          <cell r="C1402" t="str">
            <v>Gobierno Autónomo Municipal de Chayanta</v>
          </cell>
        </row>
        <row r="1403">
          <cell r="B1403">
            <v>1506</v>
          </cell>
          <cell r="C1403" t="str">
            <v>Gobierno Autónomo Municipal de Chayanta</v>
          </cell>
        </row>
        <row r="1404">
          <cell r="B1404">
            <v>1507</v>
          </cell>
          <cell r="C1404" t="str">
            <v>Gobierno Autónomo Municipal de Llallagua</v>
          </cell>
        </row>
        <row r="1405">
          <cell r="B1405">
            <v>1507</v>
          </cell>
          <cell r="C1405" t="str">
            <v>Gobierno Autónomo Municipal de Llallagua</v>
          </cell>
        </row>
        <row r="1406">
          <cell r="B1406">
            <v>1507</v>
          </cell>
          <cell r="C1406" t="str">
            <v>Gobierno Autónomo Municipal de Llallagua</v>
          </cell>
        </row>
        <row r="1407">
          <cell r="B1407">
            <v>1507</v>
          </cell>
          <cell r="C1407" t="str">
            <v>Gobierno Autónomo Municipal de Llallagua</v>
          </cell>
        </row>
        <row r="1408">
          <cell r="B1408">
            <v>1507</v>
          </cell>
          <cell r="C1408" t="str">
            <v>Gobierno Autónomo Municipal de Llallagua</v>
          </cell>
        </row>
        <row r="1409">
          <cell r="B1409">
            <v>1507</v>
          </cell>
          <cell r="C1409" t="str">
            <v>Gobierno Autónomo Municipal de Llallagua</v>
          </cell>
        </row>
        <row r="1410">
          <cell r="B1410">
            <v>1507</v>
          </cell>
          <cell r="C1410" t="str">
            <v>Gobierno Autónomo Municipal de Llallagua</v>
          </cell>
        </row>
        <row r="1411">
          <cell r="B1411">
            <v>1508</v>
          </cell>
          <cell r="C1411" t="str">
            <v>Gobierno Autónomo Municipal de Betanzos</v>
          </cell>
        </row>
        <row r="1412">
          <cell r="B1412">
            <v>1508</v>
          </cell>
          <cell r="C1412" t="str">
            <v>Gobierno Autónomo Municipal de Betanzos</v>
          </cell>
        </row>
        <row r="1413">
          <cell r="B1413">
            <v>1508</v>
          </cell>
          <cell r="C1413" t="str">
            <v>Gobierno Autónomo Municipal de Betanzos</v>
          </cell>
        </row>
        <row r="1414">
          <cell r="B1414">
            <v>1508</v>
          </cell>
          <cell r="C1414" t="str">
            <v>Gobierno Autónomo Municipal de Betanzos</v>
          </cell>
        </row>
        <row r="1415">
          <cell r="B1415">
            <v>1508</v>
          </cell>
          <cell r="C1415" t="str">
            <v>Gobierno Autónomo Municipal de Betanzos</v>
          </cell>
        </row>
        <row r="1416">
          <cell r="B1416">
            <v>1508</v>
          </cell>
          <cell r="C1416" t="str">
            <v>Gobierno Autónomo Municipal de Betanzos</v>
          </cell>
        </row>
        <row r="1417">
          <cell r="B1417">
            <v>1509</v>
          </cell>
          <cell r="C1417" t="str">
            <v>Gobierno Autónomo Municipal de Chaqui</v>
          </cell>
        </row>
        <row r="1418">
          <cell r="B1418">
            <v>1509</v>
          </cell>
          <cell r="C1418" t="str">
            <v>Gobierno Autónomo Municipal de Chaqui</v>
          </cell>
        </row>
        <row r="1419">
          <cell r="B1419">
            <v>1509</v>
          </cell>
          <cell r="C1419" t="str">
            <v>Gobierno Autónomo Municipal de Chaqui</v>
          </cell>
        </row>
        <row r="1420">
          <cell r="B1420">
            <v>1509</v>
          </cell>
          <cell r="C1420" t="str">
            <v>Gobierno Autónomo Municipal de Chaqui</v>
          </cell>
        </row>
        <row r="1421">
          <cell r="B1421">
            <v>1509</v>
          </cell>
          <cell r="C1421" t="str">
            <v>Gobierno Autónomo Municipal de Chaqui</v>
          </cell>
        </row>
        <row r="1422">
          <cell r="B1422">
            <v>1509</v>
          </cell>
          <cell r="C1422" t="str">
            <v>Gobierno Autónomo Municipal de Chaqui</v>
          </cell>
        </row>
        <row r="1423">
          <cell r="B1423">
            <v>1509</v>
          </cell>
          <cell r="C1423" t="str">
            <v>Gobierno Autónomo Municipal de Chaqui</v>
          </cell>
        </row>
        <row r="1424">
          <cell r="B1424">
            <v>1509</v>
          </cell>
          <cell r="C1424" t="str">
            <v>Gobierno Autónomo Municipal de Chaqui</v>
          </cell>
        </row>
        <row r="1425">
          <cell r="B1425">
            <v>1510</v>
          </cell>
          <cell r="C1425" t="str">
            <v>Gobierno Autónomo Municipal de Tacobamba</v>
          </cell>
        </row>
        <row r="1426">
          <cell r="B1426">
            <v>1510</v>
          </cell>
          <cell r="C1426" t="str">
            <v>Gobierno Autónomo Municipal de Tacobamba</v>
          </cell>
        </row>
        <row r="1427">
          <cell r="B1427">
            <v>1510</v>
          </cell>
          <cell r="C1427" t="str">
            <v>Gobierno Autónomo Municipal de Tacobamba</v>
          </cell>
        </row>
        <row r="1428">
          <cell r="B1428">
            <v>1510</v>
          </cell>
          <cell r="C1428" t="str">
            <v>Gobierno Autónomo Municipal de Tacobamba</v>
          </cell>
        </row>
        <row r="1429">
          <cell r="B1429">
            <v>1510</v>
          </cell>
          <cell r="C1429" t="str">
            <v>Gobierno Autónomo Municipal de Tacobamba</v>
          </cell>
        </row>
        <row r="1430">
          <cell r="B1430">
            <v>1510</v>
          </cell>
          <cell r="C1430" t="str">
            <v>Gobierno Autónomo Municipal de Tacobamba</v>
          </cell>
        </row>
        <row r="1431">
          <cell r="B1431">
            <v>1511</v>
          </cell>
          <cell r="C1431" t="str">
            <v>Gobierno Autónomo Municipal de Colquechaca</v>
          </cell>
        </row>
        <row r="1432">
          <cell r="B1432">
            <v>1511</v>
          </cell>
          <cell r="C1432" t="str">
            <v>Gobierno Autónomo Municipal de Colquechaca</v>
          </cell>
        </row>
        <row r="1433">
          <cell r="B1433">
            <v>1511</v>
          </cell>
          <cell r="C1433" t="str">
            <v>Gobierno Autónomo Municipal de Colquechaca</v>
          </cell>
        </row>
        <row r="1434">
          <cell r="B1434">
            <v>1511</v>
          </cell>
          <cell r="C1434" t="str">
            <v>Gobierno Autónomo Municipal de Colquechaca</v>
          </cell>
        </row>
        <row r="1435">
          <cell r="B1435">
            <v>1511</v>
          </cell>
          <cell r="C1435" t="str">
            <v>Gobierno Autónomo Municipal de Colquechaca</v>
          </cell>
        </row>
        <row r="1436">
          <cell r="B1436">
            <v>1511</v>
          </cell>
          <cell r="C1436" t="str">
            <v>Gobierno Autónomo Municipal de Colquechaca</v>
          </cell>
        </row>
        <row r="1437">
          <cell r="B1437">
            <v>1512</v>
          </cell>
          <cell r="C1437" t="str">
            <v>Gobierno Autónomo Municipal de Ravelo</v>
          </cell>
        </row>
        <row r="1438">
          <cell r="B1438">
            <v>1512</v>
          </cell>
          <cell r="C1438" t="str">
            <v>Gobierno Autónomo Municipal de Ravelo</v>
          </cell>
        </row>
        <row r="1439">
          <cell r="B1439">
            <v>1512</v>
          </cell>
          <cell r="C1439" t="str">
            <v>Gobierno Autónomo Municipal de Ravelo</v>
          </cell>
        </row>
        <row r="1440">
          <cell r="B1440">
            <v>1512</v>
          </cell>
          <cell r="C1440" t="str">
            <v>Gobierno Autónomo Municipal de Ravelo</v>
          </cell>
        </row>
        <row r="1441">
          <cell r="B1441">
            <v>1513</v>
          </cell>
          <cell r="C1441" t="str">
            <v>Gobierno Autónomo Municipal de Pocoata</v>
          </cell>
        </row>
        <row r="1442">
          <cell r="B1442">
            <v>1513</v>
          </cell>
          <cell r="C1442" t="str">
            <v>Gobierno Autónomo Municipal de Pocoata</v>
          </cell>
        </row>
        <row r="1443">
          <cell r="B1443">
            <v>1513</v>
          </cell>
          <cell r="C1443" t="str">
            <v>Gobierno Autónomo Municipal de Pocoata</v>
          </cell>
        </row>
        <row r="1444">
          <cell r="B1444">
            <v>1513</v>
          </cell>
          <cell r="C1444" t="str">
            <v>Gobierno Autónomo Municipal de Pocoata</v>
          </cell>
        </row>
        <row r="1445">
          <cell r="B1445">
            <v>1513</v>
          </cell>
          <cell r="C1445" t="str">
            <v>Gobierno Autónomo Municipal de Pocoata</v>
          </cell>
        </row>
        <row r="1446">
          <cell r="B1446">
            <v>1513</v>
          </cell>
          <cell r="C1446" t="str">
            <v>Gobierno Autónomo Municipal de Pocoata</v>
          </cell>
        </row>
        <row r="1447">
          <cell r="B1447">
            <v>1513</v>
          </cell>
          <cell r="C1447" t="str">
            <v>Gobierno Autónomo Municipal de Pocoata</v>
          </cell>
        </row>
        <row r="1448">
          <cell r="B1448">
            <v>1513</v>
          </cell>
          <cell r="C1448" t="str">
            <v>Gobierno Autónomo Municipal de Pocoata</v>
          </cell>
        </row>
        <row r="1449">
          <cell r="B1449">
            <v>1514</v>
          </cell>
          <cell r="C1449" t="str">
            <v>Gobierno Autónomo Municipal de Ocurí</v>
          </cell>
        </row>
        <row r="1450">
          <cell r="B1450">
            <v>1514</v>
          </cell>
          <cell r="C1450" t="str">
            <v>Gobierno Autónomo Municipal de Ocurí</v>
          </cell>
        </row>
        <row r="1451">
          <cell r="B1451">
            <v>1514</v>
          </cell>
          <cell r="C1451" t="str">
            <v>Gobierno Autónomo Municipal de Ocurí</v>
          </cell>
        </row>
        <row r="1452">
          <cell r="B1452">
            <v>1514</v>
          </cell>
          <cell r="C1452" t="str">
            <v>Gobierno Autónomo Municipal de Ocurí</v>
          </cell>
        </row>
        <row r="1453">
          <cell r="B1453">
            <v>1514</v>
          </cell>
          <cell r="C1453" t="str">
            <v>Gobierno Autónomo Municipal de Ocurí</v>
          </cell>
        </row>
        <row r="1454">
          <cell r="B1454">
            <v>1514</v>
          </cell>
          <cell r="C1454" t="str">
            <v>Gobierno Autónomo Municipal de Ocurí</v>
          </cell>
        </row>
        <row r="1455">
          <cell r="B1455">
            <v>1515</v>
          </cell>
          <cell r="C1455" t="str">
            <v>Gobierno Autónomo Municipal de San Pedro de Buena Vista</v>
          </cell>
        </row>
        <row r="1456">
          <cell r="B1456">
            <v>1515</v>
          </cell>
          <cell r="C1456" t="str">
            <v>Gobierno Autónomo Municipal de San Pedro de Buena Vista</v>
          </cell>
        </row>
        <row r="1457">
          <cell r="B1457">
            <v>1515</v>
          </cell>
          <cell r="C1457" t="str">
            <v>Gobierno Autónomo Municipal de San Pedro de Buena Vista</v>
          </cell>
        </row>
        <row r="1458">
          <cell r="B1458">
            <v>1515</v>
          </cell>
          <cell r="C1458" t="str">
            <v>Gobierno Autónomo Municipal de San Pedro de Buena Vista</v>
          </cell>
        </row>
        <row r="1459">
          <cell r="B1459">
            <v>1515</v>
          </cell>
          <cell r="C1459" t="str">
            <v>Gobierno Autónomo Municipal de San Pedro de Buena Vista</v>
          </cell>
        </row>
        <row r="1460">
          <cell r="B1460">
            <v>1515</v>
          </cell>
          <cell r="C1460" t="str">
            <v>Gobierno Autónomo Municipal de San Pedro de Buena Vista</v>
          </cell>
        </row>
        <row r="1461">
          <cell r="B1461">
            <v>1515</v>
          </cell>
          <cell r="C1461" t="str">
            <v>Gobierno Autónomo Municipal de San Pedro de Buena Vista</v>
          </cell>
        </row>
        <row r="1462">
          <cell r="B1462">
            <v>1516</v>
          </cell>
          <cell r="C1462" t="str">
            <v>Gobierno Autónomo Municipal de Toro Toro</v>
          </cell>
        </row>
        <row r="1463">
          <cell r="B1463">
            <v>1516</v>
          </cell>
          <cell r="C1463" t="str">
            <v>Gobierno Autónomo Municipal de Toro Toro</v>
          </cell>
        </row>
        <row r="1464">
          <cell r="B1464">
            <v>1516</v>
          </cell>
          <cell r="C1464" t="str">
            <v>Gobierno Autónomo Municipal de Toro Toro</v>
          </cell>
        </row>
        <row r="1465">
          <cell r="B1465">
            <v>1516</v>
          </cell>
          <cell r="C1465" t="str">
            <v>Gobierno Autónomo Municipal de Toro Toro</v>
          </cell>
        </row>
        <row r="1466">
          <cell r="B1466">
            <v>1516</v>
          </cell>
          <cell r="C1466" t="str">
            <v>Gobierno Autónomo Municipal de Toro Toro</v>
          </cell>
        </row>
        <row r="1467">
          <cell r="B1467">
            <v>1516</v>
          </cell>
          <cell r="C1467" t="str">
            <v>Gobierno Autónomo Municipal de Toro Toro</v>
          </cell>
        </row>
        <row r="1468">
          <cell r="B1468">
            <v>1516</v>
          </cell>
          <cell r="C1468" t="str">
            <v>Gobierno Autónomo Municipal de Toro Toro</v>
          </cell>
        </row>
        <row r="1469">
          <cell r="B1469">
            <v>1516</v>
          </cell>
          <cell r="C1469" t="str">
            <v>Gobierno Autónomo Municipal de Toro Toro</v>
          </cell>
        </row>
        <row r="1470">
          <cell r="B1470">
            <v>1517</v>
          </cell>
          <cell r="C1470" t="str">
            <v>Gobierno Autónomo Municipal de Cotagaita</v>
          </cell>
        </row>
        <row r="1471">
          <cell r="B1471">
            <v>1517</v>
          </cell>
          <cell r="C1471" t="str">
            <v>Gobierno Autónomo Municipal de Cotagaita</v>
          </cell>
        </row>
        <row r="1472">
          <cell r="B1472">
            <v>1517</v>
          </cell>
          <cell r="C1472" t="str">
            <v>Gobierno Autónomo Municipal de Cotagaita</v>
          </cell>
        </row>
        <row r="1473">
          <cell r="B1473">
            <v>1517</v>
          </cell>
          <cell r="C1473" t="str">
            <v>Gobierno Autónomo Municipal de Cotagaita</v>
          </cell>
        </row>
        <row r="1474">
          <cell r="B1474">
            <v>1517</v>
          </cell>
          <cell r="C1474" t="str">
            <v>Gobierno Autónomo Municipal de Cotagaita</v>
          </cell>
        </row>
        <row r="1475">
          <cell r="B1475">
            <v>1517</v>
          </cell>
          <cell r="C1475" t="str">
            <v>Gobierno Autónomo Municipal de Cotagaita</v>
          </cell>
        </row>
        <row r="1476">
          <cell r="B1476">
            <v>1518</v>
          </cell>
          <cell r="C1476" t="str">
            <v>Gobierno Autónomo Municipal de Vitichi</v>
          </cell>
        </row>
        <row r="1477">
          <cell r="B1477">
            <v>1518</v>
          </cell>
          <cell r="C1477" t="str">
            <v>Gobierno Autónomo Municipal de Vitichi</v>
          </cell>
        </row>
        <row r="1478">
          <cell r="B1478">
            <v>1518</v>
          </cell>
          <cell r="C1478" t="str">
            <v>Gobierno Autónomo Municipal de Vitichi</v>
          </cell>
        </row>
        <row r="1479">
          <cell r="B1479">
            <v>1518</v>
          </cell>
          <cell r="C1479" t="str">
            <v>Gobierno Autónomo Municipal de Vitichi</v>
          </cell>
        </row>
        <row r="1480">
          <cell r="B1480">
            <v>1518</v>
          </cell>
          <cell r="C1480" t="str">
            <v>Gobierno Autónomo Municipal de Vitichi</v>
          </cell>
        </row>
        <row r="1481">
          <cell r="B1481">
            <v>1518</v>
          </cell>
          <cell r="C1481" t="str">
            <v>Gobierno Autónomo Municipal de Vitichi</v>
          </cell>
        </row>
        <row r="1482">
          <cell r="B1482">
            <v>1518</v>
          </cell>
          <cell r="C1482" t="str">
            <v>Gobierno Autónomo Municipal de Vitichi</v>
          </cell>
        </row>
        <row r="1483">
          <cell r="B1483">
            <v>1519</v>
          </cell>
          <cell r="C1483" t="str">
            <v>Gobierno Autónomo Municipal de Tupiza</v>
          </cell>
        </row>
        <row r="1484">
          <cell r="B1484">
            <v>1519</v>
          </cell>
          <cell r="C1484" t="str">
            <v>Gobierno Autónomo Municipal de Tupiza</v>
          </cell>
        </row>
        <row r="1485">
          <cell r="B1485">
            <v>1519</v>
          </cell>
          <cell r="C1485" t="str">
            <v>Gobierno Autónomo Municipal de Tupiza</v>
          </cell>
        </row>
        <row r="1486">
          <cell r="B1486">
            <v>1519</v>
          </cell>
          <cell r="C1486" t="str">
            <v>Gobierno Autónomo Municipal de Tupiza</v>
          </cell>
        </row>
        <row r="1487">
          <cell r="B1487">
            <v>1519</v>
          </cell>
          <cell r="C1487" t="str">
            <v>Gobierno Autónomo Municipal de Tupiza</v>
          </cell>
        </row>
        <row r="1488">
          <cell r="B1488">
            <v>1519</v>
          </cell>
          <cell r="C1488" t="str">
            <v>Gobierno Autónomo Municipal de Tupiza</v>
          </cell>
        </row>
        <row r="1489">
          <cell r="B1489">
            <v>1520</v>
          </cell>
          <cell r="C1489" t="str">
            <v>Gobierno Autónomo Municipal de Atocha</v>
          </cell>
        </row>
        <row r="1490">
          <cell r="B1490">
            <v>1520</v>
          </cell>
          <cell r="C1490" t="str">
            <v>Gobierno Autónomo Municipal de Atocha</v>
          </cell>
        </row>
        <row r="1491">
          <cell r="B1491">
            <v>1520</v>
          </cell>
          <cell r="C1491" t="str">
            <v>Gobierno Autónomo Municipal de Atocha</v>
          </cell>
        </row>
        <row r="1492">
          <cell r="B1492">
            <v>1520</v>
          </cell>
          <cell r="C1492" t="str">
            <v>Gobierno Autónomo Municipal de Atocha</v>
          </cell>
        </row>
        <row r="1493">
          <cell r="B1493">
            <v>1520</v>
          </cell>
          <cell r="C1493" t="str">
            <v>Gobierno Autónomo Municipal de Atocha</v>
          </cell>
        </row>
        <row r="1494">
          <cell r="B1494">
            <v>1521</v>
          </cell>
          <cell r="C1494" t="str">
            <v>Gobierno Autónomo Municipal de Colcha"K" (Villa Martín)</v>
          </cell>
        </row>
        <row r="1495">
          <cell r="B1495">
            <v>1521</v>
          </cell>
          <cell r="C1495" t="str">
            <v>Gobierno Autónomo Municipal de Colcha"K" (Villa Martín)</v>
          </cell>
        </row>
        <row r="1496">
          <cell r="B1496">
            <v>1521</v>
          </cell>
          <cell r="C1496" t="str">
            <v>Gobierno Autónomo Municipal de Colcha"K" (Villa Martín)</v>
          </cell>
        </row>
        <row r="1497">
          <cell r="B1497">
            <v>1521</v>
          </cell>
          <cell r="C1497" t="str">
            <v>Gobierno Autónomo Municipal de Colcha"K" (Villa Martín)</v>
          </cell>
        </row>
        <row r="1498">
          <cell r="B1498">
            <v>1521</v>
          </cell>
          <cell r="C1498" t="str">
            <v>Gobierno Autónomo Municipal de Colcha"K" (Villa Martín)</v>
          </cell>
        </row>
        <row r="1499">
          <cell r="B1499">
            <v>1521</v>
          </cell>
          <cell r="C1499" t="str">
            <v>Gobierno Autónomo Municipal de Colcha"K" (Villa Martín)</v>
          </cell>
        </row>
        <row r="1500">
          <cell r="B1500">
            <v>1521</v>
          </cell>
          <cell r="C1500" t="str">
            <v>Gobierno Autónomo Municipal de Colcha"K" (Villa Martín)</v>
          </cell>
        </row>
        <row r="1501">
          <cell r="B1501">
            <v>1522</v>
          </cell>
          <cell r="C1501" t="str">
            <v>Gobierno Autónomo Municipal de San Pedro de Quemes</v>
          </cell>
        </row>
        <row r="1502">
          <cell r="B1502">
            <v>1522</v>
          </cell>
          <cell r="C1502" t="str">
            <v>Gobierno Autónomo Municipal de San Pedro de Quemes</v>
          </cell>
        </row>
        <row r="1503">
          <cell r="B1503">
            <v>1522</v>
          </cell>
          <cell r="C1503" t="str">
            <v>Gobierno Autónomo Municipal de San Pedro de Quemes</v>
          </cell>
        </row>
        <row r="1504">
          <cell r="B1504">
            <v>1522</v>
          </cell>
          <cell r="C1504" t="str">
            <v>Gobierno Autónomo Municipal de San Pedro de Quemes</v>
          </cell>
        </row>
        <row r="1505">
          <cell r="B1505">
            <v>1522</v>
          </cell>
          <cell r="C1505" t="str">
            <v>Gobierno Autónomo Municipal de San Pedro de Quemes</v>
          </cell>
        </row>
        <row r="1506">
          <cell r="B1506">
            <v>1523</v>
          </cell>
          <cell r="C1506" t="str">
            <v>Gobierno Autónomo Municipal de San Pablo de Lípez</v>
          </cell>
        </row>
        <row r="1507">
          <cell r="B1507">
            <v>1523</v>
          </cell>
          <cell r="C1507" t="str">
            <v>Gobierno Autónomo Municipal de San Pablo de Lípez</v>
          </cell>
        </row>
        <row r="1508">
          <cell r="B1508">
            <v>1523</v>
          </cell>
          <cell r="C1508" t="str">
            <v>Gobierno Autónomo Municipal de San Pablo de Lípez</v>
          </cell>
        </row>
        <row r="1509">
          <cell r="B1509">
            <v>1523</v>
          </cell>
          <cell r="C1509" t="str">
            <v>Gobierno Autónomo Municipal de San Pablo de Lípez</v>
          </cell>
        </row>
        <row r="1510">
          <cell r="B1510">
            <v>1523</v>
          </cell>
          <cell r="C1510" t="str">
            <v>Gobierno Autónomo Municipal de San Pablo de Lípez</v>
          </cell>
        </row>
        <row r="1511">
          <cell r="B1511">
            <v>1523</v>
          </cell>
          <cell r="C1511" t="str">
            <v>Gobierno Autónomo Municipal de San Pablo de Lípez</v>
          </cell>
        </row>
        <row r="1512">
          <cell r="B1512">
            <v>1524</v>
          </cell>
          <cell r="C1512" t="str">
            <v>Gobierno Autónomo Municipal de Mojinete</v>
          </cell>
        </row>
        <row r="1513">
          <cell r="B1513">
            <v>1524</v>
          </cell>
          <cell r="C1513" t="str">
            <v>Gobierno Autónomo Municipal de Mojinete</v>
          </cell>
        </row>
        <row r="1514">
          <cell r="B1514">
            <v>1524</v>
          </cell>
          <cell r="C1514" t="str">
            <v>Gobierno Autónomo Municipal de Mojinete</v>
          </cell>
        </row>
        <row r="1515">
          <cell r="B1515">
            <v>1524</v>
          </cell>
          <cell r="C1515" t="str">
            <v>Gobierno Autónomo Municipal de Mojinete</v>
          </cell>
        </row>
        <row r="1516">
          <cell r="B1516">
            <v>1524</v>
          </cell>
          <cell r="C1516" t="str">
            <v>Gobierno Autónomo Municipal de Mojinete</v>
          </cell>
        </row>
        <row r="1517">
          <cell r="B1517">
            <v>1525</v>
          </cell>
          <cell r="C1517" t="str">
            <v>Gobierno Autónomo Municipal de San Antonio de Esmoruco</v>
          </cell>
        </row>
        <row r="1518">
          <cell r="B1518">
            <v>1525</v>
          </cell>
          <cell r="C1518" t="str">
            <v>Gobierno Autónomo Municipal de San Antonio de Esmoruco</v>
          </cell>
        </row>
        <row r="1519">
          <cell r="B1519">
            <v>1525</v>
          </cell>
          <cell r="C1519" t="str">
            <v>Gobierno Autónomo Municipal de San Antonio de Esmoruco</v>
          </cell>
        </row>
        <row r="1520">
          <cell r="B1520">
            <v>1525</v>
          </cell>
          <cell r="C1520" t="str">
            <v>Gobierno Autónomo Municipal de San Antonio de Esmoruco</v>
          </cell>
        </row>
        <row r="1521">
          <cell r="B1521">
            <v>1525</v>
          </cell>
          <cell r="C1521" t="str">
            <v>Gobierno Autónomo Municipal de San Antonio de Esmoruco</v>
          </cell>
        </row>
        <row r="1522">
          <cell r="B1522">
            <v>1525</v>
          </cell>
          <cell r="C1522" t="str">
            <v>Gobierno Autónomo Municipal de San Antonio de Esmoruco</v>
          </cell>
        </row>
        <row r="1523">
          <cell r="B1523">
            <v>1525</v>
          </cell>
          <cell r="C1523" t="str">
            <v>Gobierno Autónomo Municipal de San Antonio de Esmoruco</v>
          </cell>
        </row>
        <row r="1524">
          <cell r="B1524">
            <v>1526</v>
          </cell>
          <cell r="C1524" t="str">
            <v>Gobierno Autónomo Municipal de Sacaca (Villa de Sacaca)</v>
          </cell>
        </row>
        <row r="1525">
          <cell r="B1525">
            <v>1526</v>
          </cell>
          <cell r="C1525" t="str">
            <v>Gobierno Autónomo Municipal de Sacaca (Villa de Sacaca)</v>
          </cell>
        </row>
        <row r="1526">
          <cell r="B1526">
            <v>1526</v>
          </cell>
          <cell r="C1526" t="str">
            <v>Gobierno Autónomo Municipal de Sacaca (Villa de Sacaca)</v>
          </cell>
        </row>
        <row r="1527">
          <cell r="B1527">
            <v>1526</v>
          </cell>
          <cell r="C1527" t="str">
            <v>Gobierno Autónomo Municipal de Sacaca (Villa de Sacaca)</v>
          </cell>
        </row>
        <row r="1528">
          <cell r="B1528">
            <v>1526</v>
          </cell>
          <cell r="C1528" t="str">
            <v>Gobierno Autónomo Municipal de Sacaca (Villa de Sacaca)</v>
          </cell>
        </row>
        <row r="1529">
          <cell r="B1529">
            <v>1526</v>
          </cell>
          <cell r="C1529" t="str">
            <v>Gobierno Autónomo Municipal de Sacaca (Villa de Sacaca)</v>
          </cell>
        </row>
        <row r="1530">
          <cell r="B1530">
            <v>1527</v>
          </cell>
          <cell r="C1530" t="str">
            <v>Gobierno Autónomo Municipal de Caripuyo</v>
          </cell>
        </row>
        <row r="1531">
          <cell r="B1531">
            <v>1527</v>
          </cell>
          <cell r="C1531" t="str">
            <v>Gobierno Autónomo Municipal de Caripuyo</v>
          </cell>
        </row>
        <row r="1532">
          <cell r="B1532">
            <v>1527</v>
          </cell>
          <cell r="C1532" t="str">
            <v>Gobierno Autónomo Municipal de Caripuyo</v>
          </cell>
        </row>
        <row r="1533">
          <cell r="B1533">
            <v>1527</v>
          </cell>
          <cell r="C1533" t="str">
            <v>Gobierno Autónomo Municipal de Caripuyo</v>
          </cell>
        </row>
        <row r="1534">
          <cell r="B1534">
            <v>1527</v>
          </cell>
          <cell r="C1534" t="str">
            <v>Gobierno Autónomo Municipal de Caripuyo</v>
          </cell>
        </row>
        <row r="1535">
          <cell r="B1535">
            <v>1527</v>
          </cell>
          <cell r="C1535" t="str">
            <v>Gobierno Autónomo Municipal de Caripuyo</v>
          </cell>
        </row>
        <row r="1536">
          <cell r="B1536">
            <v>1527</v>
          </cell>
          <cell r="C1536" t="str">
            <v>Gobierno Autónomo Municipal de Caripuyo</v>
          </cell>
        </row>
        <row r="1537">
          <cell r="B1537">
            <v>1528</v>
          </cell>
          <cell r="C1537" t="str">
            <v>Gobierno Autónomo Municipal de Puna (Villa Talavera)</v>
          </cell>
        </row>
        <row r="1538">
          <cell r="B1538">
            <v>1528</v>
          </cell>
          <cell r="C1538" t="str">
            <v>Gobierno Autónomo Municipal de Puna (Villa Talavera)</v>
          </cell>
        </row>
        <row r="1539">
          <cell r="B1539">
            <v>1528</v>
          </cell>
          <cell r="C1539" t="str">
            <v>Gobierno Autónomo Municipal de Puna (Villa Talavera)</v>
          </cell>
        </row>
        <row r="1540">
          <cell r="B1540">
            <v>1528</v>
          </cell>
          <cell r="C1540" t="str">
            <v>Gobierno Autónomo Municipal de Puna (Villa Talavera)</v>
          </cell>
        </row>
        <row r="1541">
          <cell r="B1541">
            <v>1528</v>
          </cell>
          <cell r="C1541" t="str">
            <v>Gobierno Autónomo Municipal de Puna (Villa Talavera)</v>
          </cell>
        </row>
        <row r="1542">
          <cell r="B1542">
            <v>1529</v>
          </cell>
          <cell r="C1542" t="str">
            <v>Gobierno Autónomo Municipal de Caiza "D"</v>
          </cell>
        </row>
        <row r="1543">
          <cell r="B1543">
            <v>1529</v>
          </cell>
          <cell r="C1543" t="str">
            <v>Gobierno Autónomo Municipal de Caiza "D"</v>
          </cell>
        </row>
        <row r="1544">
          <cell r="B1544">
            <v>1529</v>
          </cell>
          <cell r="C1544" t="str">
            <v>Gobierno Autónomo Municipal de Caiza "D"</v>
          </cell>
        </row>
        <row r="1545">
          <cell r="B1545">
            <v>1529</v>
          </cell>
          <cell r="C1545" t="str">
            <v>Gobierno Autónomo Municipal de Caiza "D"</v>
          </cell>
        </row>
        <row r="1546">
          <cell r="B1546">
            <v>1529</v>
          </cell>
          <cell r="C1546" t="str">
            <v>Gobierno Autónomo Municipal de Caiza "D"</v>
          </cell>
        </row>
        <row r="1547">
          <cell r="B1547">
            <v>1529</v>
          </cell>
          <cell r="C1547" t="str">
            <v>Gobierno Autónomo Municipal de Caiza "D"</v>
          </cell>
        </row>
        <row r="1548">
          <cell r="B1548">
            <v>1529</v>
          </cell>
          <cell r="C1548" t="str">
            <v>Gobierno Autónomo Municipal de Caiza "D"</v>
          </cell>
        </row>
        <row r="1549">
          <cell r="B1549">
            <v>1529</v>
          </cell>
          <cell r="C1549" t="str">
            <v>Gobierno Autónomo Municipal de Caiza "D"</v>
          </cell>
        </row>
        <row r="1550">
          <cell r="B1550">
            <v>1530</v>
          </cell>
          <cell r="C1550" t="str">
            <v>Gobierno Autónomo Municipal de Uyuni</v>
          </cell>
        </row>
        <row r="1551">
          <cell r="B1551">
            <v>1530</v>
          </cell>
          <cell r="C1551" t="str">
            <v>Gobierno Autónomo Municipal de Uyuni</v>
          </cell>
        </row>
        <row r="1552">
          <cell r="B1552">
            <v>1530</v>
          </cell>
          <cell r="C1552" t="str">
            <v>Gobierno Autónomo Municipal de Uyuni</v>
          </cell>
        </row>
        <row r="1553">
          <cell r="B1553">
            <v>1530</v>
          </cell>
          <cell r="C1553" t="str">
            <v>Gobierno Autónomo Municipal de Uyuni</v>
          </cell>
        </row>
        <row r="1554">
          <cell r="B1554">
            <v>1530</v>
          </cell>
          <cell r="C1554" t="str">
            <v>Gobierno Autónomo Municipal de Uyuni</v>
          </cell>
        </row>
        <row r="1555">
          <cell r="B1555">
            <v>1530</v>
          </cell>
          <cell r="C1555" t="str">
            <v>Gobierno Autónomo Municipal de Uyuni</v>
          </cell>
        </row>
        <row r="1556">
          <cell r="B1556">
            <v>1531</v>
          </cell>
          <cell r="C1556" t="str">
            <v>Gobierno Autónomo Municipal de Tomave</v>
          </cell>
        </row>
        <row r="1557">
          <cell r="B1557">
            <v>1531</v>
          </cell>
          <cell r="C1557" t="str">
            <v>Gobierno Autónomo Municipal de Tomave</v>
          </cell>
        </row>
        <row r="1558">
          <cell r="B1558">
            <v>1531</v>
          </cell>
          <cell r="C1558" t="str">
            <v>Gobierno Autónomo Municipal de Tomave</v>
          </cell>
        </row>
        <row r="1559">
          <cell r="B1559">
            <v>1531</v>
          </cell>
          <cell r="C1559" t="str">
            <v>Gobierno Autónomo Municipal de Tomave</v>
          </cell>
        </row>
        <row r="1560">
          <cell r="B1560">
            <v>1531</v>
          </cell>
          <cell r="C1560" t="str">
            <v>Gobierno Autónomo Municipal de Tomave</v>
          </cell>
        </row>
        <row r="1561">
          <cell r="B1561">
            <v>1531</v>
          </cell>
          <cell r="C1561" t="str">
            <v>Gobierno Autónomo Municipal de Tomave</v>
          </cell>
        </row>
        <row r="1562">
          <cell r="B1562">
            <v>1532</v>
          </cell>
          <cell r="C1562" t="str">
            <v>Gobierno Autónomo Municipal de Porco</v>
          </cell>
        </row>
        <row r="1563">
          <cell r="B1563">
            <v>1532</v>
          </cell>
          <cell r="C1563" t="str">
            <v>Gobierno Autónomo Municipal de Porco</v>
          </cell>
        </row>
        <row r="1564">
          <cell r="B1564">
            <v>1532</v>
          </cell>
          <cell r="C1564" t="str">
            <v>Gobierno Autónomo Municipal de Porco</v>
          </cell>
        </row>
        <row r="1565">
          <cell r="B1565">
            <v>1532</v>
          </cell>
          <cell r="C1565" t="str">
            <v>Gobierno Autónomo Municipal de Porco</v>
          </cell>
        </row>
        <row r="1566">
          <cell r="B1566">
            <v>1532</v>
          </cell>
          <cell r="C1566" t="str">
            <v>Gobierno Autónomo Municipal de Porco</v>
          </cell>
        </row>
        <row r="1567">
          <cell r="B1567">
            <v>1532</v>
          </cell>
          <cell r="C1567" t="str">
            <v>Gobierno Autónomo Municipal de Porco</v>
          </cell>
        </row>
        <row r="1568">
          <cell r="B1568">
            <v>1533</v>
          </cell>
          <cell r="C1568" t="str">
            <v>Gobierno Autónomo Municipal de Arampampa</v>
          </cell>
        </row>
        <row r="1569">
          <cell r="B1569">
            <v>1533</v>
          </cell>
          <cell r="C1569" t="str">
            <v>Gobierno Autónomo Municipal de Arampampa</v>
          </cell>
        </row>
        <row r="1570">
          <cell r="B1570">
            <v>1533</v>
          </cell>
          <cell r="C1570" t="str">
            <v>Gobierno Autónomo Municipal de Arampampa</v>
          </cell>
        </row>
        <row r="1571">
          <cell r="B1571">
            <v>1533</v>
          </cell>
          <cell r="C1571" t="str">
            <v>Gobierno Autónomo Municipal de Arampampa</v>
          </cell>
        </row>
        <row r="1572">
          <cell r="B1572">
            <v>1533</v>
          </cell>
          <cell r="C1572" t="str">
            <v>Gobierno Autónomo Municipal de Arampampa</v>
          </cell>
        </row>
        <row r="1573">
          <cell r="B1573">
            <v>1533</v>
          </cell>
          <cell r="C1573" t="str">
            <v>Gobierno Autónomo Municipal de Arampampa</v>
          </cell>
        </row>
        <row r="1574">
          <cell r="B1574">
            <v>1534</v>
          </cell>
          <cell r="C1574" t="str">
            <v>Gobierno Autónomo Municipal de Acasio</v>
          </cell>
        </row>
        <row r="1575">
          <cell r="B1575">
            <v>1534</v>
          </cell>
          <cell r="C1575" t="str">
            <v>Gobierno Autónomo Municipal de Acasio</v>
          </cell>
        </row>
        <row r="1576">
          <cell r="B1576">
            <v>1534</v>
          </cell>
          <cell r="C1576" t="str">
            <v>Gobierno Autónomo Municipal de Acasio</v>
          </cell>
        </row>
        <row r="1577">
          <cell r="B1577">
            <v>1534</v>
          </cell>
          <cell r="C1577" t="str">
            <v>Gobierno Autónomo Municipal de Acasio</v>
          </cell>
        </row>
        <row r="1578">
          <cell r="B1578">
            <v>1534</v>
          </cell>
          <cell r="C1578" t="str">
            <v>Gobierno Autónomo Municipal de Acasio</v>
          </cell>
        </row>
        <row r="1579">
          <cell r="B1579">
            <v>1535</v>
          </cell>
          <cell r="C1579" t="str">
            <v>Gobierno Autónomo Municipal de Llica</v>
          </cell>
        </row>
        <row r="1580">
          <cell r="B1580">
            <v>1535</v>
          </cell>
          <cell r="C1580" t="str">
            <v>Gobierno Autónomo Municipal de Llica</v>
          </cell>
        </row>
        <row r="1581">
          <cell r="B1581">
            <v>1535</v>
          </cell>
          <cell r="C1581" t="str">
            <v>Gobierno Autónomo Municipal de Llica</v>
          </cell>
        </row>
        <row r="1582">
          <cell r="B1582">
            <v>1535</v>
          </cell>
          <cell r="C1582" t="str">
            <v>Gobierno Autónomo Municipal de Llica</v>
          </cell>
        </row>
        <row r="1583">
          <cell r="B1583">
            <v>1535</v>
          </cell>
          <cell r="C1583" t="str">
            <v>Gobierno Autónomo Municipal de Llica</v>
          </cell>
        </row>
        <row r="1584">
          <cell r="B1584">
            <v>1536</v>
          </cell>
          <cell r="C1584" t="str">
            <v>Gobierno Autónomo Municipal de Tahua</v>
          </cell>
        </row>
        <row r="1585">
          <cell r="B1585">
            <v>1536</v>
          </cell>
          <cell r="C1585" t="str">
            <v>Gobierno Autónomo Municipal de Tahua</v>
          </cell>
        </row>
        <row r="1586">
          <cell r="B1586">
            <v>1536</v>
          </cell>
          <cell r="C1586" t="str">
            <v>Gobierno Autónomo Municipal de Tahua</v>
          </cell>
        </row>
        <row r="1587">
          <cell r="B1587">
            <v>1536</v>
          </cell>
          <cell r="C1587" t="str">
            <v>Gobierno Autónomo Municipal de Tahua</v>
          </cell>
        </row>
        <row r="1588">
          <cell r="B1588">
            <v>1536</v>
          </cell>
          <cell r="C1588" t="str">
            <v>Gobierno Autónomo Municipal de Tahua</v>
          </cell>
        </row>
        <row r="1589">
          <cell r="B1589">
            <v>1537</v>
          </cell>
          <cell r="C1589" t="str">
            <v>Gobierno Autónomo Municipal de Villazón</v>
          </cell>
        </row>
        <row r="1590">
          <cell r="B1590">
            <v>1537</v>
          </cell>
          <cell r="C1590" t="str">
            <v>Gobierno Autónomo Municipal de Villazón</v>
          </cell>
        </row>
        <row r="1591">
          <cell r="B1591">
            <v>1537</v>
          </cell>
          <cell r="C1591" t="str">
            <v>Gobierno Autónomo Municipal de Villazón</v>
          </cell>
        </row>
        <row r="1592">
          <cell r="B1592">
            <v>1537</v>
          </cell>
          <cell r="C1592" t="str">
            <v>Gobierno Autónomo Municipal de Villazón</v>
          </cell>
        </row>
        <row r="1593">
          <cell r="B1593">
            <v>1537</v>
          </cell>
          <cell r="C1593" t="str">
            <v>Gobierno Autónomo Municipal de Villazón</v>
          </cell>
        </row>
        <row r="1594">
          <cell r="B1594">
            <v>1537</v>
          </cell>
          <cell r="C1594" t="str">
            <v>Gobierno Autónomo Municipal de Villazón</v>
          </cell>
        </row>
        <row r="1595">
          <cell r="B1595">
            <v>1537</v>
          </cell>
          <cell r="C1595" t="str">
            <v>Gobierno Autónomo Municipal de Villazón</v>
          </cell>
        </row>
        <row r="1596">
          <cell r="B1596">
            <v>1537</v>
          </cell>
          <cell r="C1596" t="str">
            <v>Gobierno Autónomo Municipal de Villazón</v>
          </cell>
        </row>
        <row r="1597">
          <cell r="B1597">
            <v>1538</v>
          </cell>
          <cell r="C1597" t="str">
            <v>Gobierno Autónomo Municipal de San Agustín</v>
          </cell>
        </row>
        <row r="1598">
          <cell r="B1598">
            <v>1538</v>
          </cell>
          <cell r="C1598" t="str">
            <v>Gobierno Autónomo Municipal de San Agustín</v>
          </cell>
        </row>
        <row r="1599">
          <cell r="B1599">
            <v>1538</v>
          </cell>
          <cell r="C1599" t="str">
            <v>Gobierno Autónomo Municipal de San Agustín</v>
          </cell>
        </row>
        <row r="1600">
          <cell r="B1600">
            <v>1538</v>
          </cell>
          <cell r="C1600" t="str">
            <v>Gobierno Autónomo Municipal de San Agustín</v>
          </cell>
        </row>
        <row r="1601">
          <cell r="B1601">
            <v>1538</v>
          </cell>
          <cell r="C1601" t="str">
            <v>Gobierno Autónomo Municipal de San Agustín</v>
          </cell>
        </row>
        <row r="1602">
          <cell r="B1602">
            <v>1538</v>
          </cell>
          <cell r="C1602" t="str">
            <v>Gobierno Autónomo Municipal de San Agustín</v>
          </cell>
        </row>
        <row r="1603">
          <cell r="B1603">
            <v>1539</v>
          </cell>
          <cell r="C1603" t="str">
            <v>Gobierno Autónomo Municipal de Ckochas</v>
          </cell>
        </row>
        <row r="1604">
          <cell r="B1604">
            <v>1539</v>
          </cell>
          <cell r="C1604" t="str">
            <v>Gobierno Autónomo Municipal de Ckochas</v>
          </cell>
        </row>
        <row r="1605">
          <cell r="B1605">
            <v>1539</v>
          </cell>
          <cell r="C1605" t="str">
            <v>Gobierno Autónomo Municipal de Ckochas</v>
          </cell>
        </row>
        <row r="1606">
          <cell r="B1606">
            <v>1539</v>
          </cell>
          <cell r="C1606" t="str">
            <v>Gobierno Autónomo Municipal de Ckochas</v>
          </cell>
        </row>
        <row r="1607">
          <cell r="B1607">
            <v>1539</v>
          </cell>
          <cell r="C1607" t="str">
            <v>Gobierno Autónomo Municipal de Ckochas</v>
          </cell>
        </row>
        <row r="1608">
          <cell r="B1608">
            <v>1539</v>
          </cell>
          <cell r="C1608" t="str">
            <v>Gobierno Autónomo Municipal de Ckochas</v>
          </cell>
        </row>
        <row r="1609">
          <cell r="B1609">
            <v>1539</v>
          </cell>
          <cell r="C1609" t="str">
            <v>Gobierno Autónomo Municipal de Ckochas</v>
          </cell>
        </row>
        <row r="1610">
          <cell r="B1610">
            <v>1539</v>
          </cell>
          <cell r="C1610" t="str">
            <v>Gobierno Autónomo Municipal de Ckochas</v>
          </cell>
        </row>
        <row r="1611">
          <cell r="B1611">
            <v>1540</v>
          </cell>
          <cell r="C1611" t="str">
            <v>Gobierno Autónomo Municipal de Chuquihuta Ayllu Jucumani</v>
          </cell>
        </row>
        <row r="1612">
          <cell r="B1612">
            <v>1540</v>
          </cell>
          <cell r="C1612" t="str">
            <v>Gobierno Autónomo Municipal de Chuquihuta Ayllu Jucumani</v>
          </cell>
        </row>
        <row r="1613">
          <cell r="B1613">
            <v>1540</v>
          </cell>
          <cell r="C1613" t="str">
            <v>Gobierno Autónomo Municipal de Chuquihuta Ayllu Jucumani</v>
          </cell>
        </row>
        <row r="1614">
          <cell r="B1614">
            <v>1540</v>
          </cell>
          <cell r="C1614" t="str">
            <v>Gobierno Autónomo Municipal de Chuquihuta Ayllu Jucumani</v>
          </cell>
        </row>
        <row r="1615">
          <cell r="B1615">
            <v>1540</v>
          </cell>
          <cell r="C1615" t="str">
            <v>Gobierno Autónomo Municipal de Chuquihuta Ayllu Jucumani</v>
          </cell>
        </row>
        <row r="1616">
          <cell r="B1616">
            <v>1540</v>
          </cell>
          <cell r="C1616" t="str">
            <v>Gobierno Autónomo Municipal de Chuquihuta Ayllu Jucumani</v>
          </cell>
        </row>
        <row r="1617">
          <cell r="B1617">
            <v>1541</v>
          </cell>
          <cell r="C1617" t="str">
            <v>Gobierno Autónomo Municipal de San Pedro de Macha</v>
          </cell>
        </row>
        <row r="1618">
          <cell r="B1618">
            <v>1541</v>
          </cell>
          <cell r="C1618" t="str">
            <v>Gobierno Autónomo Municipal de San Pedro de Macha</v>
          </cell>
        </row>
        <row r="1619">
          <cell r="B1619">
            <v>1541</v>
          </cell>
          <cell r="C1619" t="str">
            <v>Gobierno Autónomo Municipal de San Pedro de Macha</v>
          </cell>
        </row>
        <row r="1620">
          <cell r="B1620">
            <v>1541</v>
          </cell>
          <cell r="C1620" t="str">
            <v>Gobierno Autónomo Municipal de San Pedro de Macha</v>
          </cell>
        </row>
        <row r="1621">
          <cell r="B1621">
            <v>1541</v>
          </cell>
          <cell r="C1621" t="str">
            <v>Gobierno Autónomo Municipal de San Pedro de Macha</v>
          </cell>
        </row>
        <row r="1622">
          <cell r="B1622">
            <v>1541</v>
          </cell>
          <cell r="C1622" t="str">
            <v>Gobierno Autónomo Municipal de San Pedro de Macha</v>
          </cell>
        </row>
        <row r="1623">
          <cell r="B1623">
            <v>1601</v>
          </cell>
          <cell r="C1623" t="str">
            <v>Gobierno Autónomo Municipal de Tarija</v>
          </cell>
        </row>
        <row r="1624">
          <cell r="B1624">
            <v>1601</v>
          </cell>
          <cell r="C1624" t="str">
            <v>Gobierno Autónomo Municipal de Tarija</v>
          </cell>
        </row>
        <row r="1625">
          <cell r="B1625">
            <v>1601</v>
          </cell>
          <cell r="C1625" t="str">
            <v>Gobierno Autónomo Municipal de Tarija</v>
          </cell>
        </row>
        <row r="1626">
          <cell r="B1626">
            <v>1601</v>
          </cell>
          <cell r="C1626" t="str">
            <v>Gobierno Autónomo Municipal de Tarija</v>
          </cell>
        </row>
        <row r="1627">
          <cell r="B1627">
            <v>1601</v>
          </cell>
          <cell r="C1627" t="str">
            <v>Gobierno Autónomo Municipal de Tarija</v>
          </cell>
        </row>
        <row r="1628">
          <cell r="B1628">
            <v>1601</v>
          </cell>
          <cell r="C1628" t="str">
            <v>Gobierno Autónomo Municipal de Tarija</v>
          </cell>
        </row>
        <row r="1629">
          <cell r="B1629">
            <v>1601</v>
          </cell>
          <cell r="C1629" t="str">
            <v>Gobierno Autónomo Municipal de Tarija</v>
          </cell>
        </row>
        <row r="1630">
          <cell r="B1630">
            <v>1601</v>
          </cell>
          <cell r="C1630" t="str">
            <v>Gobierno Autónomo Municipal de Tarija</v>
          </cell>
        </row>
        <row r="1631">
          <cell r="B1631">
            <v>1601</v>
          </cell>
          <cell r="C1631" t="str">
            <v>Gobierno Autónomo Municipal de Tarija</v>
          </cell>
        </row>
        <row r="1632">
          <cell r="B1632">
            <v>1602</v>
          </cell>
          <cell r="C1632" t="str">
            <v>Gobierno Autónomo Municipal de Padcaya</v>
          </cell>
        </row>
        <row r="1633">
          <cell r="B1633">
            <v>1602</v>
          </cell>
          <cell r="C1633" t="str">
            <v>Gobierno Autónomo Municipal de Padcaya</v>
          </cell>
        </row>
        <row r="1634">
          <cell r="B1634">
            <v>1602</v>
          </cell>
          <cell r="C1634" t="str">
            <v>Gobierno Autónomo Municipal de Padcaya</v>
          </cell>
        </row>
        <row r="1635">
          <cell r="B1635">
            <v>1602</v>
          </cell>
          <cell r="C1635" t="str">
            <v>Gobierno Autónomo Municipal de Padcaya</v>
          </cell>
        </row>
        <row r="1636">
          <cell r="B1636">
            <v>1602</v>
          </cell>
          <cell r="C1636" t="str">
            <v>Gobierno Autónomo Municipal de Padcaya</v>
          </cell>
        </row>
        <row r="1637">
          <cell r="B1637">
            <v>1602</v>
          </cell>
          <cell r="C1637" t="str">
            <v>Gobierno Autónomo Municipal de Padcaya</v>
          </cell>
        </row>
        <row r="1638">
          <cell r="B1638">
            <v>1602</v>
          </cell>
          <cell r="C1638" t="str">
            <v>Gobierno Autónomo Municipal de Padcaya</v>
          </cell>
        </row>
        <row r="1639">
          <cell r="B1639">
            <v>1602</v>
          </cell>
          <cell r="C1639" t="str">
            <v>Gobierno Autónomo Municipal de Padcaya</v>
          </cell>
        </row>
        <row r="1640">
          <cell r="B1640">
            <v>1603</v>
          </cell>
          <cell r="C1640" t="str">
            <v>Gobierno Autónomo Municipal de Bermejo</v>
          </cell>
        </row>
        <row r="1641">
          <cell r="B1641">
            <v>1603</v>
          </cell>
          <cell r="C1641" t="str">
            <v>Gobierno Autónomo Municipal de Bermejo</v>
          </cell>
        </row>
        <row r="1642">
          <cell r="B1642">
            <v>1603</v>
          </cell>
          <cell r="C1642" t="str">
            <v>Gobierno Autónomo Municipal de Bermejo</v>
          </cell>
        </row>
        <row r="1643">
          <cell r="B1643">
            <v>1603</v>
          </cell>
          <cell r="C1643" t="str">
            <v>Gobierno Autónomo Municipal de Bermejo</v>
          </cell>
        </row>
        <row r="1644">
          <cell r="B1644">
            <v>1603</v>
          </cell>
          <cell r="C1644" t="str">
            <v>Gobierno Autónomo Municipal de Bermejo</v>
          </cell>
        </row>
        <row r="1645">
          <cell r="B1645">
            <v>1603</v>
          </cell>
          <cell r="C1645" t="str">
            <v>Gobierno Autónomo Municipal de Bermejo</v>
          </cell>
        </row>
        <row r="1646">
          <cell r="B1646">
            <v>1603</v>
          </cell>
          <cell r="C1646" t="str">
            <v>Gobierno Autónomo Municipal de Bermejo</v>
          </cell>
        </row>
        <row r="1647">
          <cell r="B1647">
            <v>1603</v>
          </cell>
          <cell r="C1647" t="str">
            <v>Gobierno Autónomo Municipal de Bermejo</v>
          </cell>
        </row>
        <row r="1648">
          <cell r="B1648">
            <v>1604</v>
          </cell>
          <cell r="C1648" t="str">
            <v>Gobierno Autónomo Municipal de Yacuiba</v>
          </cell>
        </row>
        <row r="1649">
          <cell r="B1649">
            <v>1604</v>
          </cell>
          <cell r="C1649" t="str">
            <v>Gobierno Autónomo Municipal de Yacuiba</v>
          </cell>
        </row>
        <row r="1650">
          <cell r="B1650">
            <v>1604</v>
          </cell>
          <cell r="C1650" t="str">
            <v>Gobierno Autónomo Municipal de Yacuiba</v>
          </cell>
        </row>
        <row r="1651">
          <cell r="B1651">
            <v>1604</v>
          </cell>
          <cell r="C1651" t="str">
            <v>Gobierno Autónomo Municipal de Yacuiba</v>
          </cell>
        </row>
        <row r="1652">
          <cell r="B1652">
            <v>1604</v>
          </cell>
          <cell r="C1652" t="str">
            <v>Gobierno Autónomo Municipal de Yacuiba</v>
          </cell>
        </row>
        <row r="1653">
          <cell r="B1653">
            <v>1604</v>
          </cell>
          <cell r="C1653" t="str">
            <v>Gobierno Autónomo Municipal de Yacuiba</v>
          </cell>
        </row>
        <row r="1654">
          <cell r="B1654">
            <v>1604</v>
          </cell>
          <cell r="C1654" t="str">
            <v>Gobierno Autónomo Municipal de Yacuiba</v>
          </cell>
        </row>
        <row r="1655">
          <cell r="B1655">
            <v>1604</v>
          </cell>
          <cell r="C1655" t="str">
            <v>Gobierno Autónomo Municipal de Yacuiba</v>
          </cell>
        </row>
        <row r="1656">
          <cell r="B1656">
            <v>1604</v>
          </cell>
          <cell r="C1656" t="str">
            <v>Gobierno Autónomo Municipal de Yacuiba</v>
          </cell>
        </row>
        <row r="1657">
          <cell r="B1657">
            <v>1605</v>
          </cell>
          <cell r="C1657" t="str">
            <v>Gobierno Autónomo Municipal de Caraparí</v>
          </cell>
        </row>
        <row r="1658">
          <cell r="B1658">
            <v>1605</v>
          </cell>
          <cell r="C1658" t="str">
            <v>Gobierno Autónomo Municipal de Caraparí</v>
          </cell>
        </row>
        <row r="1659">
          <cell r="B1659">
            <v>1605</v>
          </cell>
          <cell r="C1659" t="str">
            <v>Gobierno Autónomo Municipal de Caraparí</v>
          </cell>
        </row>
        <row r="1660">
          <cell r="B1660">
            <v>1605</v>
          </cell>
          <cell r="C1660" t="str">
            <v>Gobierno Autónomo Municipal de Caraparí</v>
          </cell>
        </row>
        <row r="1661">
          <cell r="B1661">
            <v>1605</v>
          </cell>
          <cell r="C1661" t="str">
            <v>Gobierno Autónomo Municipal de Caraparí</v>
          </cell>
        </row>
        <row r="1662">
          <cell r="B1662">
            <v>1605</v>
          </cell>
          <cell r="C1662" t="str">
            <v>Gobierno Autónomo Municipal de Caraparí</v>
          </cell>
        </row>
        <row r="1663">
          <cell r="B1663">
            <v>1605</v>
          </cell>
          <cell r="C1663" t="str">
            <v>Gobierno Autónomo Municipal de Caraparí</v>
          </cell>
        </row>
        <row r="1664">
          <cell r="B1664">
            <v>1605</v>
          </cell>
          <cell r="C1664" t="str">
            <v>Gobierno Autónomo Municipal de Caraparí</v>
          </cell>
        </row>
        <row r="1665">
          <cell r="B1665">
            <v>1606</v>
          </cell>
          <cell r="C1665" t="str">
            <v>Gobierno Autónomo Municipal de Villamontes</v>
          </cell>
        </row>
        <row r="1666">
          <cell r="B1666">
            <v>1606</v>
          </cell>
          <cell r="C1666" t="str">
            <v>Gobierno Autónomo Municipal de Villamontes</v>
          </cell>
        </row>
        <row r="1667">
          <cell r="B1667">
            <v>1606</v>
          </cell>
          <cell r="C1667" t="str">
            <v>Gobierno Autónomo Municipal de Villamontes</v>
          </cell>
        </row>
        <row r="1668">
          <cell r="B1668">
            <v>1606</v>
          </cell>
          <cell r="C1668" t="str">
            <v>Gobierno Autónomo Municipal de Villamontes</v>
          </cell>
        </row>
        <row r="1669">
          <cell r="B1669">
            <v>1606</v>
          </cell>
          <cell r="C1669" t="str">
            <v>Gobierno Autónomo Municipal de Villamontes</v>
          </cell>
        </row>
        <row r="1670">
          <cell r="B1670">
            <v>1606</v>
          </cell>
          <cell r="C1670" t="str">
            <v>Gobierno Autónomo Municipal de Villamontes</v>
          </cell>
        </row>
        <row r="1671">
          <cell r="B1671">
            <v>1606</v>
          </cell>
          <cell r="C1671" t="str">
            <v>Gobierno Autónomo Municipal de Villamontes</v>
          </cell>
        </row>
        <row r="1672">
          <cell r="B1672">
            <v>1606</v>
          </cell>
          <cell r="C1672" t="str">
            <v>Gobierno Autónomo Municipal de Villamontes</v>
          </cell>
        </row>
        <row r="1673">
          <cell r="B1673">
            <v>1607</v>
          </cell>
          <cell r="C1673" t="str">
            <v>Gobierno Autónomo Municipal de Uriondo (Concepción)</v>
          </cell>
        </row>
        <row r="1674">
          <cell r="B1674">
            <v>1607</v>
          </cell>
          <cell r="C1674" t="str">
            <v>Gobierno Autónomo Municipal de Uriondo (Concepción)</v>
          </cell>
        </row>
        <row r="1675">
          <cell r="B1675">
            <v>1607</v>
          </cell>
          <cell r="C1675" t="str">
            <v>Gobierno Autónomo Municipal de Uriondo (Concepción)</v>
          </cell>
        </row>
        <row r="1676">
          <cell r="B1676">
            <v>1607</v>
          </cell>
          <cell r="C1676" t="str">
            <v>Gobierno Autónomo Municipal de Uriondo (Concepción)</v>
          </cell>
        </row>
        <row r="1677">
          <cell r="B1677">
            <v>1607</v>
          </cell>
          <cell r="C1677" t="str">
            <v>Gobierno Autónomo Municipal de Uriondo (Concepción)</v>
          </cell>
        </row>
        <row r="1678">
          <cell r="B1678">
            <v>1607</v>
          </cell>
          <cell r="C1678" t="str">
            <v>Gobierno Autónomo Municipal de Uriondo (Concepción)</v>
          </cell>
        </row>
        <row r="1679">
          <cell r="B1679">
            <v>1607</v>
          </cell>
          <cell r="C1679" t="str">
            <v>Gobierno Autónomo Municipal de Uriondo (Concepción)</v>
          </cell>
        </row>
        <row r="1680">
          <cell r="B1680">
            <v>1607</v>
          </cell>
          <cell r="C1680" t="str">
            <v>Gobierno Autónomo Municipal de Uriondo (Concepción)</v>
          </cell>
        </row>
        <row r="1681">
          <cell r="B1681">
            <v>1608</v>
          </cell>
          <cell r="C1681" t="str">
            <v>Gobierno Autónomo Municipal de Yunchara</v>
          </cell>
        </row>
        <row r="1682">
          <cell r="B1682">
            <v>1608</v>
          </cell>
          <cell r="C1682" t="str">
            <v>Gobierno Autónomo Municipal de Yunchara</v>
          </cell>
        </row>
        <row r="1683">
          <cell r="B1683">
            <v>1608</v>
          </cell>
          <cell r="C1683" t="str">
            <v>Gobierno Autónomo Municipal de Yunchara</v>
          </cell>
        </row>
        <row r="1684">
          <cell r="B1684">
            <v>1608</v>
          </cell>
          <cell r="C1684" t="str">
            <v>Gobierno Autónomo Municipal de Yunchara</v>
          </cell>
        </row>
        <row r="1685">
          <cell r="B1685">
            <v>1608</v>
          </cell>
          <cell r="C1685" t="str">
            <v>Gobierno Autónomo Municipal de Yunchara</v>
          </cell>
        </row>
        <row r="1686">
          <cell r="B1686">
            <v>1608</v>
          </cell>
          <cell r="C1686" t="str">
            <v>Gobierno Autónomo Municipal de Yunchara</v>
          </cell>
        </row>
        <row r="1687">
          <cell r="B1687">
            <v>1608</v>
          </cell>
          <cell r="C1687" t="str">
            <v>Gobierno Autónomo Municipal de Yunchara</v>
          </cell>
        </row>
        <row r="1688">
          <cell r="B1688">
            <v>1608</v>
          </cell>
          <cell r="C1688" t="str">
            <v>Gobierno Autónomo Municipal de Yunchara</v>
          </cell>
        </row>
        <row r="1689">
          <cell r="B1689">
            <v>1609</v>
          </cell>
          <cell r="C1689" t="str">
            <v>Gobierno Autónomo Municipal de San Lorenzo</v>
          </cell>
        </row>
        <row r="1690">
          <cell r="B1690">
            <v>1609</v>
          </cell>
          <cell r="C1690" t="str">
            <v>Gobierno Autónomo Municipal de San Lorenzo</v>
          </cell>
        </row>
        <row r="1691">
          <cell r="B1691">
            <v>1609</v>
          </cell>
          <cell r="C1691" t="str">
            <v>Gobierno Autónomo Municipal de San Lorenzo</v>
          </cell>
        </row>
        <row r="1692">
          <cell r="B1692">
            <v>1609</v>
          </cell>
          <cell r="C1692" t="str">
            <v>Gobierno Autónomo Municipal de San Lorenzo</v>
          </cell>
        </row>
        <row r="1693">
          <cell r="B1693">
            <v>1609</v>
          </cell>
          <cell r="C1693" t="str">
            <v>Gobierno Autónomo Municipal de San Lorenzo</v>
          </cell>
        </row>
        <row r="1694">
          <cell r="B1694">
            <v>1609</v>
          </cell>
          <cell r="C1694" t="str">
            <v>Gobierno Autónomo Municipal de San Lorenzo</v>
          </cell>
        </row>
        <row r="1695">
          <cell r="B1695">
            <v>1609</v>
          </cell>
          <cell r="C1695" t="str">
            <v>Gobierno Autónomo Municipal de San Lorenzo</v>
          </cell>
        </row>
        <row r="1696">
          <cell r="B1696">
            <v>1609</v>
          </cell>
          <cell r="C1696" t="str">
            <v>Gobierno Autónomo Municipal de San Lorenzo</v>
          </cell>
        </row>
        <row r="1697">
          <cell r="B1697">
            <v>1609</v>
          </cell>
          <cell r="C1697" t="str">
            <v>Gobierno Autónomo Municipal de San Lorenzo</v>
          </cell>
        </row>
        <row r="1698">
          <cell r="B1698">
            <v>1610</v>
          </cell>
          <cell r="C1698" t="str">
            <v>Gobierno Autónomo Municipal de El Puente</v>
          </cell>
        </row>
        <row r="1699">
          <cell r="B1699">
            <v>1610</v>
          </cell>
          <cell r="C1699" t="str">
            <v>Gobierno Autónomo Municipal de El Puente</v>
          </cell>
        </row>
        <row r="1700">
          <cell r="B1700">
            <v>1610</v>
          </cell>
          <cell r="C1700" t="str">
            <v>Gobierno Autónomo Municipal de El Puente</v>
          </cell>
        </row>
        <row r="1701">
          <cell r="B1701">
            <v>1610</v>
          </cell>
          <cell r="C1701" t="str">
            <v>Gobierno Autónomo Municipal de El Puente</v>
          </cell>
        </row>
        <row r="1702">
          <cell r="B1702">
            <v>1610</v>
          </cell>
          <cell r="C1702" t="str">
            <v>Gobierno Autónomo Municipal de El Puente</v>
          </cell>
        </row>
        <row r="1703">
          <cell r="B1703">
            <v>1610</v>
          </cell>
          <cell r="C1703" t="str">
            <v>Gobierno Autónomo Municipal de El Puente</v>
          </cell>
        </row>
        <row r="1704">
          <cell r="B1704">
            <v>1611</v>
          </cell>
          <cell r="C1704" t="str">
            <v>Gobierno Autónomo Municipal de Entre Ríos</v>
          </cell>
        </row>
        <row r="1705">
          <cell r="B1705">
            <v>1611</v>
          </cell>
          <cell r="C1705" t="str">
            <v>Gobierno Autónomo Municipal de Entre Ríos</v>
          </cell>
        </row>
        <row r="1706">
          <cell r="B1706">
            <v>1611</v>
          </cell>
          <cell r="C1706" t="str">
            <v>Gobierno Autónomo Municipal de Entre Ríos</v>
          </cell>
        </row>
        <row r="1707">
          <cell r="B1707">
            <v>1611</v>
          </cell>
          <cell r="C1707" t="str">
            <v>Gobierno Autónomo Municipal de Entre Ríos</v>
          </cell>
        </row>
        <row r="1708">
          <cell r="B1708">
            <v>1611</v>
          </cell>
          <cell r="C1708" t="str">
            <v>Gobierno Autónomo Municipal de Entre Ríos</v>
          </cell>
        </row>
        <row r="1709">
          <cell r="B1709">
            <v>1611</v>
          </cell>
          <cell r="C1709" t="str">
            <v>Gobierno Autónomo Municipal de Entre Ríos</v>
          </cell>
        </row>
        <row r="1710">
          <cell r="B1710">
            <v>1611</v>
          </cell>
          <cell r="C1710" t="str">
            <v>Gobierno Autónomo Municipal de Entre Ríos</v>
          </cell>
        </row>
        <row r="1711">
          <cell r="B1711">
            <v>1611</v>
          </cell>
          <cell r="C1711" t="str">
            <v>Gobierno Autónomo Municipal de Entre Ríos</v>
          </cell>
        </row>
        <row r="1712">
          <cell r="B1712">
            <v>1701</v>
          </cell>
          <cell r="C1712" t="str">
            <v>Gobierno Autónomo Municipal de Santa Cruz de La Sierra</v>
          </cell>
        </row>
        <row r="1713">
          <cell r="B1713">
            <v>1701</v>
          </cell>
          <cell r="C1713" t="str">
            <v>Gobierno Autónomo Municipal de Santa Cruz de La Sierra</v>
          </cell>
        </row>
        <row r="1714">
          <cell r="B1714">
            <v>1701</v>
          </cell>
          <cell r="C1714" t="str">
            <v>Gobierno Autónomo Municipal de Santa Cruz de La Sierra</v>
          </cell>
        </row>
        <row r="1715">
          <cell r="B1715">
            <v>1701</v>
          </cell>
          <cell r="C1715" t="str">
            <v>Gobierno Autónomo Municipal de Santa Cruz de La Sierra</v>
          </cell>
        </row>
        <row r="1716">
          <cell r="B1716">
            <v>1701</v>
          </cell>
          <cell r="C1716" t="str">
            <v>Gobierno Autónomo Municipal de Santa Cruz de La Sierra</v>
          </cell>
        </row>
        <row r="1717">
          <cell r="B1717">
            <v>1701</v>
          </cell>
          <cell r="C1717" t="str">
            <v>Gobierno Autónomo Municipal de Santa Cruz de La Sierra</v>
          </cell>
        </row>
        <row r="1718">
          <cell r="B1718">
            <v>1701</v>
          </cell>
          <cell r="C1718" t="str">
            <v>Gobierno Autónomo Municipal de Santa Cruz de La Sierra</v>
          </cell>
        </row>
        <row r="1719">
          <cell r="B1719">
            <v>1701</v>
          </cell>
          <cell r="C1719" t="str">
            <v>Gobierno Autónomo Municipal de Santa Cruz de La Sierra</v>
          </cell>
        </row>
        <row r="1720">
          <cell r="B1720">
            <v>1701</v>
          </cell>
          <cell r="C1720" t="str">
            <v>Gobierno Autónomo Municipal de Santa Cruz de La Sierra</v>
          </cell>
        </row>
        <row r="1721">
          <cell r="B1721">
            <v>1701</v>
          </cell>
          <cell r="C1721" t="str">
            <v>Gobierno Autónomo Municipal de Santa Cruz de La Sierra</v>
          </cell>
        </row>
        <row r="1722">
          <cell r="B1722">
            <v>1702</v>
          </cell>
          <cell r="C1722" t="str">
            <v>Gobierno Autónomo Municipal de Cotoca</v>
          </cell>
        </row>
        <row r="1723">
          <cell r="B1723">
            <v>1702</v>
          </cell>
          <cell r="C1723" t="str">
            <v>Gobierno Autónomo Municipal de Cotoca</v>
          </cell>
        </row>
        <row r="1724">
          <cell r="B1724">
            <v>1702</v>
          </cell>
          <cell r="C1724" t="str">
            <v>Gobierno Autónomo Municipal de Cotoca</v>
          </cell>
        </row>
        <row r="1725">
          <cell r="B1725">
            <v>1702</v>
          </cell>
          <cell r="C1725" t="str">
            <v>Gobierno Autónomo Municipal de Cotoca</v>
          </cell>
        </row>
        <row r="1726">
          <cell r="B1726">
            <v>1702</v>
          </cell>
          <cell r="C1726" t="str">
            <v>Gobierno Autónomo Municipal de Cotoca</v>
          </cell>
        </row>
        <row r="1727">
          <cell r="B1727">
            <v>1703</v>
          </cell>
          <cell r="C1727" t="str">
            <v>Gobierno Autónomo Municipal de Porongo (Ayacucho)</v>
          </cell>
        </row>
        <row r="1728">
          <cell r="B1728">
            <v>1703</v>
          </cell>
          <cell r="C1728" t="str">
            <v>Gobierno Autónomo Municipal de Porongo (Ayacucho)</v>
          </cell>
        </row>
        <row r="1729">
          <cell r="B1729">
            <v>1703</v>
          </cell>
          <cell r="C1729" t="str">
            <v>Gobierno Autónomo Municipal de Porongo (Ayacucho)</v>
          </cell>
        </row>
        <row r="1730">
          <cell r="B1730">
            <v>1703</v>
          </cell>
          <cell r="C1730" t="str">
            <v>Gobierno Autónomo Municipal de Porongo (Ayacucho)</v>
          </cell>
        </row>
        <row r="1731">
          <cell r="B1731">
            <v>1703</v>
          </cell>
          <cell r="C1731" t="str">
            <v>Gobierno Autónomo Municipal de Porongo (Ayacucho)</v>
          </cell>
        </row>
        <row r="1732">
          <cell r="B1732">
            <v>1703</v>
          </cell>
          <cell r="C1732" t="str">
            <v>Gobierno Autónomo Municipal de Porongo (Ayacucho)</v>
          </cell>
        </row>
        <row r="1733">
          <cell r="B1733">
            <v>1704</v>
          </cell>
          <cell r="C1733" t="str">
            <v>Gobierno Autónomo Municipal de La Guardia</v>
          </cell>
        </row>
        <row r="1734">
          <cell r="B1734">
            <v>1704</v>
          </cell>
          <cell r="C1734" t="str">
            <v>Gobierno Autónomo Municipal de La Guardia</v>
          </cell>
        </row>
        <row r="1735">
          <cell r="B1735">
            <v>1704</v>
          </cell>
          <cell r="C1735" t="str">
            <v>Gobierno Autónomo Municipal de La Guardia</v>
          </cell>
        </row>
        <row r="1736">
          <cell r="B1736">
            <v>1704</v>
          </cell>
          <cell r="C1736" t="str">
            <v>Gobierno Autónomo Municipal de La Guardia</v>
          </cell>
        </row>
        <row r="1737">
          <cell r="B1737">
            <v>1704</v>
          </cell>
          <cell r="C1737" t="str">
            <v>Gobierno Autónomo Municipal de La Guardia</v>
          </cell>
        </row>
        <row r="1738">
          <cell r="B1738">
            <v>1704</v>
          </cell>
          <cell r="C1738" t="str">
            <v>Gobierno Autónomo Municipal de La Guardia</v>
          </cell>
        </row>
        <row r="1739">
          <cell r="B1739">
            <v>1704</v>
          </cell>
          <cell r="C1739" t="str">
            <v>Gobierno Autónomo Municipal de La Guardia</v>
          </cell>
        </row>
        <row r="1740">
          <cell r="B1740">
            <v>1704</v>
          </cell>
          <cell r="C1740" t="str">
            <v>Gobierno Autónomo Municipal de La Guardia</v>
          </cell>
        </row>
        <row r="1741">
          <cell r="B1741">
            <v>1705</v>
          </cell>
          <cell r="C1741" t="str">
            <v>Gobierno Autónomo Municipal de El Torno</v>
          </cell>
        </row>
        <row r="1742">
          <cell r="B1742">
            <v>1705</v>
          </cell>
          <cell r="C1742" t="str">
            <v>Gobierno Autónomo Municipal de El Torno</v>
          </cell>
        </row>
        <row r="1743">
          <cell r="B1743">
            <v>1705</v>
          </cell>
          <cell r="C1743" t="str">
            <v>Gobierno Autónomo Municipal de El Torno</v>
          </cell>
        </row>
        <row r="1744">
          <cell r="B1744">
            <v>1705</v>
          </cell>
          <cell r="C1744" t="str">
            <v>Gobierno Autónomo Municipal de El Torno</v>
          </cell>
        </row>
        <row r="1745">
          <cell r="B1745">
            <v>1705</v>
          </cell>
          <cell r="C1745" t="str">
            <v>Gobierno Autónomo Municipal de El Torno</v>
          </cell>
        </row>
        <row r="1746">
          <cell r="B1746">
            <v>1705</v>
          </cell>
          <cell r="C1746" t="str">
            <v>Gobierno Autónomo Municipal de El Torno</v>
          </cell>
        </row>
        <row r="1747">
          <cell r="B1747">
            <v>1705</v>
          </cell>
          <cell r="C1747" t="str">
            <v>Gobierno Autónomo Municipal de El Torno</v>
          </cell>
        </row>
        <row r="1748">
          <cell r="B1748">
            <v>1705</v>
          </cell>
          <cell r="C1748" t="str">
            <v>Gobierno Autónomo Municipal de El Torno</v>
          </cell>
        </row>
        <row r="1749">
          <cell r="B1749">
            <v>1705</v>
          </cell>
          <cell r="C1749" t="str">
            <v>Gobierno Autónomo Municipal de El Torno</v>
          </cell>
        </row>
        <row r="1750">
          <cell r="B1750">
            <v>1705</v>
          </cell>
          <cell r="C1750" t="str">
            <v>Gobierno Autónomo Municipal de El Torno</v>
          </cell>
        </row>
        <row r="1751">
          <cell r="B1751">
            <v>1706</v>
          </cell>
          <cell r="C1751" t="str">
            <v>Gobierno Autónomo Municipal de Warnes</v>
          </cell>
        </row>
        <row r="1752">
          <cell r="B1752">
            <v>1706</v>
          </cell>
          <cell r="C1752" t="str">
            <v>Gobierno Autónomo Municipal de Warnes</v>
          </cell>
        </row>
        <row r="1753">
          <cell r="B1753">
            <v>1706</v>
          </cell>
          <cell r="C1753" t="str">
            <v>Gobierno Autónomo Municipal de Warnes</v>
          </cell>
        </row>
        <row r="1754">
          <cell r="B1754">
            <v>1706</v>
          </cell>
          <cell r="C1754" t="str">
            <v>Gobierno Autónomo Municipal de Warnes</v>
          </cell>
        </row>
        <row r="1755">
          <cell r="B1755">
            <v>1706</v>
          </cell>
          <cell r="C1755" t="str">
            <v>Gobierno Autónomo Municipal de Warnes</v>
          </cell>
        </row>
        <row r="1756">
          <cell r="B1756">
            <v>1706</v>
          </cell>
          <cell r="C1756" t="str">
            <v>Gobierno Autónomo Municipal de Warnes</v>
          </cell>
        </row>
        <row r="1757">
          <cell r="B1757">
            <v>1706</v>
          </cell>
          <cell r="C1757" t="str">
            <v>Gobierno Autónomo Municipal de Warnes</v>
          </cell>
        </row>
        <row r="1758">
          <cell r="B1758">
            <v>1706</v>
          </cell>
          <cell r="C1758" t="str">
            <v>Gobierno Autónomo Municipal de Warnes</v>
          </cell>
        </row>
        <row r="1759">
          <cell r="B1759">
            <v>1707</v>
          </cell>
          <cell r="C1759" t="str">
            <v>Gobierno Autónomo Municipal de San Ignacio (San Ignacio de Velasco)</v>
          </cell>
        </row>
        <row r="1760">
          <cell r="B1760">
            <v>1707</v>
          </cell>
          <cell r="C1760" t="str">
            <v>Gobierno Autónomo Municipal de San Ignacio (San Ignacio de Velasco)</v>
          </cell>
        </row>
        <row r="1761">
          <cell r="B1761">
            <v>1707</v>
          </cell>
          <cell r="C1761" t="str">
            <v>Gobierno Autónomo Municipal de San Ignacio (San Ignacio de Velasco)</v>
          </cell>
        </row>
        <row r="1762">
          <cell r="B1762">
            <v>1707</v>
          </cell>
          <cell r="C1762" t="str">
            <v>Gobierno Autónomo Municipal de San Ignacio (San Ignacio de Velasco)</v>
          </cell>
        </row>
        <row r="1763">
          <cell r="B1763">
            <v>1707</v>
          </cell>
          <cell r="C1763" t="str">
            <v>Gobierno Autónomo Municipal de San Ignacio (San Ignacio de Velasco)</v>
          </cell>
        </row>
        <row r="1764">
          <cell r="B1764">
            <v>1707</v>
          </cell>
          <cell r="C1764" t="str">
            <v>Gobierno Autónomo Municipal de San Ignacio (San Ignacio de Velasco)</v>
          </cell>
        </row>
        <row r="1765">
          <cell r="B1765">
            <v>1707</v>
          </cell>
          <cell r="C1765" t="str">
            <v>Gobierno Autónomo Municipal de San Ignacio (San Ignacio de Velasco)</v>
          </cell>
        </row>
        <row r="1766">
          <cell r="B1766">
            <v>1708</v>
          </cell>
          <cell r="C1766" t="str">
            <v>Gobierno Autónomo Municipal de San Miguel (San Miguel de Velasco)</v>
          </cell>
        </row>
        <row r="1767">
          <cell r="B1767">
            <v>1708</v>
          </cell>
          <cell r="C1767" t="str">
            <v>Gobierno Autónomo Municipal de San Miguel (San Miguel de Velasco)</v>
          </cell>
        </row>
        <row r="1768">
          <cell r="B1768">
            <v>1708</v>
          </cell>
          <cell r="C1768" t="str">
            <v>Gobierno Autónomo Municipal de San Miguel (San Miguel de Velasco)</v>
          </cell>
        </row>
        <row r="1769">
          <cell r="B1769">
            <v>1708</v>
          </cell>
          <cell r="C1769" t="str">
            <v>Gobierno Autónomo Municipal de San Miguel (San Miguel de Velasco)</v>
          </cell>
        </row>
        <row r="1770">
          <cell r="B1770">
            <v>1708</v>
          </cell>
          <cell r="C1770" t="str">
            <v>Gobierno Autónomo Municipal de San Miguel (San Miguel de Velasco)</v>
          </cell>
        </row>
        <row r="1771">
          <cell r="B1771">
            <v>1708</v>
          </cell>
          <cell r="C1771" t="str">
            <v>Gobierno Autónomo Municipal de San Miguel (San Miguel de Velasco)</v>
          </cell>
        </row>
        <row r="1772">
          <cell r="B1772">
            <v>1709</v>
          </cell>
          <cell r="C1772" t="str">
            <v>Gobierno Autónomo Municipal de San Rafael</v>
          </cell>
        </row>
        <row r="1773">
          <cell r="B1773">
            <v>1709</v>
          </cell>
          <cell r="C1773" t="str">
            <v>Gobierno Autónomo Municipal de San Rafael</v>
          </cell>
        </row>
        <row r="1774">
          <cell r="B1774">
            <v>1709</v>
          </cell>
          <cell r="C1774" t="str">
            <v>Gobierno Autónomo Municipal de San Rafael</v>
          </cell>
        </row>
        <row r="1775">
          <cell r="B1775">
            <v>1709</v>
          </cell>
          <cell r="C1775" t="str">
            <v>Gobierno Autónomo Municipal de San Rafael</v>
          </cell>
        </row>
        <row r="1776">
          <cell r="B1776">
            <v>1709</v>
          </cell>
          <cell r="C1776" t="str">
            <v>Gobierno Autónomo Municipal de San Rafael</v>
          </cell>
        </row>
        <row r="1777">
          <cell r="B1777">
            <v>1709</v>
          </cell>
          <cell r="C1777" t="str">
            <v>Gobierno Autónomo Municipal de San Rafael</v>
          </cell>
        </row>
        <row r="1778">
          <cell r="B1778">
            <v>1709</v>
          </cell>
          <cell r="C1778" t="str">
            <v>Gobierno Autónomo Municipal de San Rafael</v>
          </cell>
        </row>
        <row r="1779">
          <cell r="B1779">
            <v>1710</v>
          </cell>
          <cell r="C1779" t="str">
            <v>Gobierno Autónomo Municipal de Buena Vista</v>
          </cell>
        </row>
        <row r="1780">
          <cell r="B1780">
            <v>1710</v>
          </cell>
          <cell r="C1780" t="str">
            <v>Gobierno Autónomo Municipal de Buena Vista</v>
          </cell>
        </row>
        <row r="1781">
          <cell r="B1781">
            <v>1710</v>
          </cell>
          <cell r="C1781" t="str">
            <v>Gobierno Autónomo Municipal de Buena Vista</v>
          </cell>
        </row>
        <row r="1782">
          <cell r="B1782">
            <v>1710</v>
          </cell>
          <cell r="C1782" t="str">
            <v>Gobierno Autónomo Municipal de Buena Vista</v>
          </cell>
        </row>
        <row r="1783">
          <cell r="B1783">
            <v>1710</v>
          </cell>
          <cell r="C1783" t="str">
            <v>Gobierno Autónomo Municipal de Buena Vista</v>
          </cell>
        </row>
        <row r="1784">
          <cell r="B1784">
            <v>1710</v>
          </cell>
          <cell r="C1784" t="str">
            <v>Gobierno Autónomo Municipal de Buena Vista</v>
          </cell>
        </row>
        <row r="1785">
          <cell r="B1785">
            <v>1711</v>
          </cell>
          <cell r="C1785" t="str">
            <v>Gobierno Autónomo Municipal de San Carlos</v>
          </cell>
        </row>
        <row r="1786">
          <cell r="B1786">
            <v>1711</v>
          </cell>
          <cell r="C1786" t="str">
            <v>Gobierno Autónomo Municipal de San Carlos</v>
          </cell>
        </row>
        <row r="1787">
          <cell r="B1787">
            <v>1711</v>
          </cell>
          <cell r="C1787" t="str">
            <v>Gobierno Autónomo Municipal de San Carlos</v>
          </cell>
        </row>
        <row r="1788">
          <cell r="B1788">
            <v>1711</v>
          </cell>
          <cell r="C1788" t="str">
            <v>Gobierno Autónomo Municipal de San Carlos</v>
          </cell>
        </row>
        <row r="1789">
          <cell r="B1789">
            <v>1711</v>
          </cell>
          <cell r="C1789" t="str">
            <v>Gobierno Autónomo Municipal de San Carlos</v>
          </cell>
        </row>
        <row r="1790">
          <cell r="B1790">
            <v>1711</v>
          </cell>
          <cell r="C1790" t="str">
            <v>Gobierno Autónomo Municipal de San Carlos</v>
          </cell>
        </row>
        <row r="1791">
          <cell r="B1791">
            <v>1711</v>
          </cell>
          <cell r="C1791" t="str">
            <v>Gobierno Autónomo Municipal de San Carlos</v>
          </cell>
        </row>
        <row r="1792">
          <cell r="B1792">
            <v>1711</v>
          </cell>
          <cell r="C1792" t="str">
            <v>Gobierno Autónomo Municipal de San Carlos</v>
          </cell>
        </row>
        <row r="1793">
          <cell r="B1793">
            <v>1712</v>
          </cell>
          <cell r="C1793" t="str">
            <v>Gobierno Autónomo Municipal de Yapacaní</v>
          </cell>
        </row>
        <row r="1794">
          <cell r="B1794">
            <v>1712</v>
          </cell>
          <cell r="C1794" t="str">
            <v>Gobierno Autónomo Municipal de Yapacaní</v>
          </cell>
        </row>
        <row r="1795">
          <cell r="B1795">
            <v>1712</v>
          </cell>
          <cell r="C1795" t="str">
            <v>Gobierno Autónomo Municipal de Yapacaní</v>
          </cell>
        </row>
        <row r="1796">
          <cell r="B1796">
            <v>1712</v>
          </cell>
          <cell r="C1796" t="str">
            <v>Gobierno Autónomo Municipal de Yapacaní</v>
          </cell>
        </row>
        <row r="1797">
          <cell r="B1797">
            <v>1712</v>
          </cell>
          <cell r="C1797" t="str">
            <v>Gobierno Autónomo Municipal de Yapacaní</v>
          </cell>
        </row>
        <row r="1798">
          <cell r="B1798">
            <v>1712</v>
          </cell>
          <cell r="C1798" t="str">
            <v>Gobierno Autónomo Municipal de Yapacaní</v>
          </cell>
        </row>
        <row r="1799">
          <cell r="B1799">
            <v>1712</v>
          </cell>
          <cell r="C1799" t="str">
            <v>Gobierno Autónomo Municipal de Yapacaní</v>
          </cell>
        </row>
        <row r="1800">
          <cell r="B1800">
            <v>1713</v>
          </cell>
          <cell r="C1800" t="str">
            <v>Gobierno Autónomo Municipal de San José</v>
          </cell>
        </row>
        <row r="1801">
          <cell r="B1801">
            <v>1713</v>
          </cell>
          <cell r="C1801" t="str">
            <v>Gobierno Autónomo Municipal de San José</v>
          </cell>
        </row>
        <row r="1802">
          <cell r="B1802">
            <v>1713</v>
          </cell>
          <cell r="C1802" t="str">
            <v>Gobierno Autónomo Municipal de San José</v>
          </cell>
        </row>
        <row r="1803">
          <cell r="B1803">
            <v>1713</v>
          </cell>
          <cell r="C1803" t="str">
            <v>Gobierno Autónomo Municipal de San José</v>
          </cell>
        </row>
        <row r="1804">
          <cell r="B1804">
            <v>1713</v>
          </cell>
          <cell r="C1804" t="str">
            <v>Gobierno Autónomo Municipal de San José</v>
          </cell>
        </row>
        <row r="1805">
          <cell r="B1805">
            <v>1713</v>
          </cell>
          <cell r="C1805" t="str">
            <v>Gobierno Autónomo Municipal de San José</v>
          </cell>
        </row>
        <row r="1806">
          <cell r="B1806">
            <v>1713</v>
          </cell>
          <cell r="C1806" t="str">
            <v>Gobierno Autónomo Municipal de San José</v>
          </cell>
        </row>
        <row r="1807">
          <cell r="B1807">
            <v>1713</v>
          </cell>
          <cell r="C1807" t="str">
            <v>Gobierno Autónomo Municipal de San José</v>
          </cell>
        </row>
        <row r="1808">
          <cell r="B1808">
            <v>1713</v>
          </cell>
          <cell r="C1808" t="str">
            <v>Gobierno Autónomo Municipal de San José</v>
          </cell>
        </row>
        <row r="1809">
          <cell r="B1809">
            <v>1714</v>
          </cell>
          <cell r="C1809" t="str">
            <v>Gobierno Autónomo Municipal de Pailón</v>
          </cell>
        </row>
        <row r="1810">
          <cell r="B1810">
            <v>1714</v>
          </cell>
          <cell r="C1810" t="str">
            <v>Gobierno Autónomo Municipal de Pailón</v>
          </cell>
        </row>
        <row r="1811">
          <cell r="B1811">
            <v>1714</v>
          </cell>
          <cell r="C1811" t="str">
            <v>Gobierno Autónomo Municipal de Pailón</v>
          </cell>
        </row>
        <row r="1812">
          <cell r="B1812">
            <v>1714</v>
          </cell>
          <cell r="C1812" t="str">
            <v>Gobierno Autónomo Municipal de Pailón</v>
          </cell>
        </row>
        <row r="1813">
          <cell r="B1813">
            <v>1714</v>
          </cell>
          <cell r="C1813" t="str">
            <v>Gobierno Autónomo Municipal de Pailón</v>
          </cell>
        </row>
        <row r="1814">
          <cell r="B1814">
            <v>1714</v>
          </cell>
          <cell r="C1814" t="str">
            <v>Gobierno Autónomo Municipal de Pailón</v>
          </cell>
        </row>
        <row r="1815">
          <cell r="B1815">
            <v>1715</v>
          </cell>
          <cell r="C1815" t="str">
            <v>Gobierno Autónomo Municipal de Roboré</v>
          </cell>
        </row>
        <row r="1816">
          <cell r="B1816">
            <v>1715</v>
          </cell>
          <cell r="C1816" t="str">
            <v>Gobierno Autónomo Municipal de Roboré</v>
          </cell>
        </row>
        <row r="1817">
          <cell r="B1817">
            <v>1715</v>
          </cell>
          <cell r="C1817" t="str">
            <v>Gobierno Autónomo Municipal de Roboré</v>
          </cell>
        </row>
        <row r="1818">
          <cell r="B1818">
            <v>1715</v>
          </cell>
          <cell r="C1818" t="str">
            <v>Gobierno Autónomo Municipal de Roboré</v>
          </cell>
        </row>
        <row r="1819">
          <cell r="B1819">
            <v>1715</v>
          </cell>
          <cell r="C1819" t="str">
            <v>Gobierno Autónomo Municipal de Roboré</v>
          </cell>
        </row>
        <row r="1820">
          <cell r="B1820">
            <v>1715</v>
          </cell>
          <cell r="C1820" t="str">
            <v>Gobierno Autónomo Municipal de Roboré</v>
          </cell>
        </row>
        <row r="1821">
          <cell r="B1821">
            <v>1716</v>
          </cell>
          <cell r="C1821" t="str">
            <v>Gobierno Autónomo Municipal de Portachuelo</v>
          </cell>
        </row>
        <row r="1822">
          <cell r="B1822">
            <v>1716</v>
          </cell>
          <cell r="C1822" t="str">
            <v>Gobierno Autónomo Municipal de Portachuelo</v>
          </cell>
        </row>
        <row r="1823">
          <cell r="B1823">
            <v>1716</v>
          </cell>
          <cell r="C1823" t="str">
            <v>Gobierno Autónomo Municipal de Portachuelo</v>
          </cell>
        </row>
        <row r="1824">
          <cell r="B1824">
            <v>1716</v>
          </cell>
          <cell r="C1824" t="str">
            <v>Gobierno Autónomo Municipal de Portachuelo</v>
          </cell>
        </row>
        <row r="1825">
          <cell r="B1825">
            <v>1716</v>
          </cell>
          <cell r="C1825" t="str">
            <v>Gobierno Autónomo Municipal de Portachuelo</v>
          </cell>
        </row>
        <row r="1826">
          <cell r="B1826">
            <v>1716</v>
          </cell>
          <cell r="C1826" t="str">
            <v>Gobierno Autónomo Municipal de Portachuelo</v>
          </cell>
        </row>
        <row r="1827">
          <cell r="B1827">
            <v>1717</v>
          </cell>
          <cell r="C1827" t="str">
            <v>Gobierno Autónomo Municipal de Santa Rosa del Sara</v>
          </cell>
        </row>
        <row r="1828">
          <cell r="B1828">
            <v>1717</v>
          </cell>
          <cell r="C1828" t="str">
            <v>Gobierno Autónomo Municipal de Santa Rosa del Sara</v>
          </cell>
        </row>
        <row r="1829">
          <cell r="B1829">
            <v>1717</v>
          </cell>
          <cell r="C1829" t="str">
            <v>Gobierno Autónomo Municipal de Santa Rosa del Sara</v>
          </cell>
        </row>
        <row r="1830">
          <cell r="B1830">
            <v>1717</v>
          </cell>
          <cell r="C1830" t="str">
            <v>Gobierno Autónomo Municipal de Santa Rosa del Sara</v>
          </cell>
        </row>
        <row r="1831">
          <cell r="B1831">
            <v>1717</v>
          </cell>
          <cell r="C1831" t="str">
            <v>Gobierno Autónomo Municipal de Santa Rosa del Sara</v>
          </cell>
        </row>
        <row r="1832">
          <cell r="B1832">
            <v>1718</v>
          </cell>
          <cell r="C1832" t="str">
            <v>Gobierno Autónomo Municipal de Lagunillas</v>
          </cell>
        </row>
        <row r="1833">
          <cell r="B1833">
            <v>1718</v>
          </cell>
          <cell r="C1833" t="str">
            <v>Gobierno Autónomo Municipal de Lagunillas</v>
          </cell>
        </row>
        <row r="1834">
          <cell r="B1834">
            <v>1718</v>
          </cell>
          <cell r="C1834" t="str">
            <v>Gobierno Autónomo Municipal de Lagunillas</v>
          </cell>
        </row>
        <row r="1835">
          <cell r="B1835">
            <v>1718</v>
          </cell>
          <cell r="C1835" t="str">
            <v>Gobierno Autónomo Municipal de Lagunillas</v>
          </cell>
        </row>
        <row r="1836">
          <cell r="B1836">
            <v>1718</v>
          </cell>
          <cell r="C1836" t="str">
            <v>Gobierno Autónomo Municipal de Lagunillas</v>
          </cell>
        </row>
        <row r="1837">
          <cell r="B1837">
            <v>1720</v>
          </cell>
          <cell r="C1837" t="str">
            <v>Gobierno Autónomo Municipal de Cabezas</v>
          </cell>
        </row>
        <row r="1838">
          <cell r="B1838">
            <v>1720</v>
          </cell>
          <cell r="C1838" t="str">
            <v>Gobierno Autónomo Municipal de Cabezas</v>
          </cell>
        </row>
        <row r="1839">
          <cell r="B1839">
            <v>1720</v>
          </cell>
          <cell r="C1839" t="str">
            <v>Gobierno Autónomo Municipal de Cabezas</v>
          </cell>
        </row>
        <row r="1840">
          <cell r="B1840">
            <v>1720</v>
          </cell>
          <cell r="C1840" t="str">
            <v>Gobierno Autónomo Municipal de Cabezas</v>
          </cell>
        </row>
        <row r="1841">
          <cell r="B1841">
            <v>1720</v>
          </cell>
          <cell r="C1841" t="str">
            <v>Gobierno Autónomo Municipal de Cabezas</v>
          </cell>
        </row>
        <row r="1842">
          <cell r="B1842">
            <v>1720</v>
          </cell>
          <cell r="C1842" t="str">
            <v>Gobierno Autónomo Municipal de Cabezas</v>
          </cell>
        </row>
        <row r="1843">
          <cell r="B1843">
            <v>1720</v>
          </cell>
          <cell r="C1843" t="str">
            <v>Gobierno Autónomo Municipal de Cabezas</v>
          </cell>
        </row>
        <row r="1844">
          <cell r="B1844">
            <v>1721</v>
          </cell>
          <cell r="C1844" t="str">
            <v>Gobierno Autónomo Municipal de Cuevo</v>
          </cell>
        </row>
        <row r="1845">
          <cell r="B1845">
            <v>1721</v>
          </cell>
          <cell r="C1845" t="str">
            <v>Gobierno Autónomo Municipal de Cuevo</v>
          </cell>
        </row>
        <row r="1846">
          <cell r="B1846">
            <v>1721</v>
          </cell>
          <cell r="C1846" t="str">
            <v>Gobierno Autónomo Municipal de Cuevo</v>
          </cell>
        </row>
        <row r="1847">
          <cell r="B1847">
            <v>1721</v>
          </cell>
          <cell r="C1847" t="str">
            <v>Gobierno Autónomo Municipal de Cuevo</v>
          </cell>
        </row>
        <row r="1848">
          <cell r="B1848">
            <v>1721</v>
          </cell>
          <cell r="C1848" t="str">
            <v>Gobierno Autónomo Municipal de Cuevo</v>
          </cell>
        </row>
        <row r="1849">
          <cell r="B1849">
            <v>1721</v>
          </cell>
          <cell r="C1849" t="str">
            <v>Gobierno Autónomo Municipal de Cuevo</v>
          </cell>
        </row>
        <row r="1850">
          <cell r="B1850">
            <v>1721</v>
          </cell>
          <cell r="C1850" t="str">
            <v>Gobierno Autónomo Municipal de Cuevo</v>
          </cell>
        </row>
        <row r="1851">
          <cell r="B1851">
            <v>1721</v>
          </cell>
          <cell r="C1851" t="str">
            <v>Gobierno Autónomo Municipal de Cuevo</v>
          </cell>
        </row>
        <row r="1852">
          <cell r="B1852">
            <v>1723</v>
          </cell>
          <cell r="C1852" t="str">
            <v>Gobierno Autónomo Municipal de Camiri</v>
          </cell>
        </row>
        <row r="1853">
          <cell r="B1853">
            <v>1723</v>
          </cell>
          <cell r="C1853" t="str">
            <v>Gobierno Autónomo Municipal de Camiri</v>
          </cell>
        </row>
        <row r="1854">
          <cell r="B1854">
            <v>1723</v>
          </cell>
          <cell r="C1854" t="str">
            <v>Gobierno Autónomo Municipal de Camiri</v>
          </cell>
        </row>
        <row r="1855">
          <cell r="B1855">
            <v>1723</v>
          </cell>
          <cell r="C1855" t="str">
            <v>Gobierno Autónomo Municipal de Camiri</v>
          </cell>
        </row>
        <row r="1856">
          <cell r="B1856">
            <v>1723</v>
          </cell>
          <cell r="C1856" t="str">
            <v>Gobierno Autónomo Municipal de Camiri</v>
          </cell>
        </row>
        <row r="1857">
          <cell r="B1857">
            <v>1723</v>
          </cell>
          <cell r="C1857" t="str">
            <v>Gobierno Autónomo Municipal de Camiri</v>
          </cell>
        </row>
        <row r="1858">
          <cell r="B1858">
            <v>1723</v>
          </cell>
          <cell r="C1858" t="str">
            <v>Gobierno Autónomo Municipal de Camiri</v>
          </cell>
        </row>
        <row r="1859">
          <cell r="B1859">
            <v>1724</v>
          </cell>
          <cell r="C1859" t="str">
            <v>Gobierno Autónomo Municipal de Boyuibe</v>
          </cell>
        </row>
        <row r="1860">
          <cell r="B1860">
            <v>1724</v>
          </cell>
          <cell r="C1860" t="str">
            <v>Gobierno Autónomo Municipal de Boyuibe</v>
          </cell>
        </row>
        <row r="1861">
          <cell r="B1861">
            <v>1724</v>
          </cell>
          <cell r="C1861" t="str">
            <v>Gobierno Autónomo Municipal de Boyuibe</v>
          </cell>
        </row>
        <row r="1862">
          <cell r="B1862">
            <v>1724</v>
          </cell>
          <cell r="C1862" t="str">
            <v>Gobierno Autónomo Municipal de Boyuibe</v>
          </cell>
        </row>
        <row r="1863">
          <cell r="B1863">
            <v>1724</v>
          </cell>
          <cell r="C1863" t="str">
            <v>Gobierno Autónomo Municipal de Boyuibe</v>
          </cell>
        </row>
        <row r="1864">
          <cell r="B1864">
            <v>1724</v>
          </cell>
          <cell r="C1864" t="str">
            <v>Gobierno Autónomo Municipal de Boyuibe</v>
          </cell>
        </row>
        <row r="1865">
          <cell r="B1865">
            <v>1725</v>
          </cell>
          <cell r="C1865" t="str">
            <v>Gobierno Autónomo Municipal de Vallegrande</v>
          </cell>
        </row>
        <row r="1866">
          <cell r="B1866">
            <v>1725</v>
          </cell>
          <cell r="C1866" t="str">
            <v>Gobierno Autónomo Municipal de Vallegrande</v>
          </cell>
        </row>
        <row r="1867">
          <cell r="B1867">
            <v>1725</v>
          </cell>
          <cell r="C1867" t="str">
            <v>Gobierno Autónomo Municipal de Vallegrande</v>
          </cell>
        </row>
        <row r="1868">
          <cell r="B1868">
            <v>1725</v>
          </cell>
          <cell r="C1868" t="str">
            <v>Gobierno Autónomo Municipal de Vallegrande</v>
          </cell>
        </row>
        <row r="1869">
          <cell r="B1869">
            <v>1725</v>
          </cell>
          <cell r="C1869" t="str">
            <v>Gobierno Autónomo Municipal de Vallegrande</v>
          </cell>
        </row>
        <row r="1870">
          <cell r="B1870">
            <v>1725</v>
          </cell>
          <cell r="C1870" t="str">
            <v>Gobierno Autónomo Municipal de Vallegrande</v>
          </cell>
        </row>
        <row r="1871">
          <cell r="B1871">
            <v>1726</v>
          </cell>
          <cell r="C1871" t="str">
            <v>Gobierno Autónomo Municipal de Trigal</v>
          </cell>
        </row>
        <row r="1872">
          <cell r="B1872">
            <v>1726</v>
          </cell>
          <cell r="C1872" t="str">
            <v>Gobierno Autónomo Municipal de Trigal</v>
          </cell>
        </row>
        <row r="1873">
          <cell r="B1873">
            <v>1726</v>
          </cell>
          <cell r="C1873" t="str">
            <v>Gobierno Autónomo Municipal de Trigal</v>
          </cell>
        </row>
        <row r="1874">
          <cell r="B1874">
            <v>1726</v>
          </cell>
          <cell r="C1874" t="str">
            <v>Gobierno Autónomo Municipal de Trigal</v>
          </cell>
        </row>
        <row r="1875">
          <cell r="B1875">
            <v>1726</v>
          </cell>
          <cell r="C1875" t="str">
            <v>Gobierno Autónomo Municipal de Trigal</v>
          </cell>
        </row>
        <row r="1876">
          <cell r="B1876">
            <v>1727</v>
          </cell>
          <cell r="C1876" t="str">
            <v>Gobierno Autónomo Municipal de Moro Moro</v>
          </cell>
        </row>
        <row r="1877">
          <cell r="B1877">
            <v>1727</v>
          </cell>
          <cell r="C1877" t="str">
            <v>Gobierno Autónomo Municipal de Moro Moro</v>
          </cell>
        </row>
        <row r="1878">
          <cell r="B1878">
            <v>1727</v>
          </cell>
          <cell r="C1878" t="str">
            <v>Gobierno Autónomo Municipal de Moro Moro</v>
          </cell>
        </row>
        <row r="1879">
          <cell r="B1879">
            <v>1727</v>
          </cell>
          <cell r="C1879" t="str">
            <v>Gobierno Autónomo Municipal de Moro Moro</v>
          </cell>
        </row>
        <row r="1880">
          <cell r="B1880">
            <v>1727</v>
          </cell>
          <cell r="C1880" t="str">
            <v>Gobierno Autónomo Municipal de Moro Moro</v>
          </cell>
        </row>
        <row r="1881">
          <cell r="B1881">
            <v>1728</v>
          </cell>
          <cell r="C1881" t="str">
            <v>Gobierno Autónomo Municipal de Postrer Valle</v>
          </cell>
        </row>
        <row r="1882">
          <cell r="B1882">
            <v>1728</v>
          </cell>
          <cell r="C1882" t="str">
            <v>Gobierno Autónomo Municipal de Postrer Valle</v>
          </cell>
        </row>
        <row r="1883">
          <cell r="B1883">
            <v>1728</v>
          </cell>
          <cell r="C1883" t="str">
            <v>Gobierno Autónomo Municipal de Postrer Valle</v>
          </cell>
        </row>
        <row r="1884">
          <cell r="B1884">
            <v>1728</v>
          </cell>
          <cell r="C1884" t="str">
            <v>Gobierno Autónomo Municipal de Postrer Valle</v>
          </cell>
        </row>
        <row r="1885">
          <cell r="B1885">
            <v>1728</v>
          </cell>
          <cell r="C1885" t="str">
            <v>Gobierno Autónomo Municipal de Postrer Valle</v>
          </cell>
        </row>
        <row r="1886">
          <cell r="B1886">
            <v>1729</v>
          </cell>
          <cell r="C1886" t="str">
            <v>Gobierno Autónomo Municipal de Pucara</v>
          </cell>
        </row>
        <row r="1887">
          <cell r="B1887">
            <v>1729</v>
          </cell>
          <cell r="C1887" t="str">
            <v>Gobierno Autónomo Municipal de Pucara</v>
          </cell>
        </row>
        <row r="1888">
          <cell r="B1888">
            <v>1729</v>
          </cell>
          <cell r="C1888" t="str">
            <v>Gobierno Autónomo Municipal de Pucara</v>
          </cell>
        </row>
        <row r="1889">
          <cell r="B1889">
            <v>1729</v>
          </cell>
          <cell r="C1889" t="str">
            <v>Gobierno Autónomo Municipal de Pucara</v>
          </cell>
        </row>
        <row r="1890">
          <cell r="B1890">
            <v>1730</v>
          </cell>
          <cell r="C1890" t="str">
            <v>Gobierno Autónomo Municipal de Samaipata</v>
          </cell>
        </row>
        <row r="1891">
          <cell r="B1891">
            <v>1730</v>
          </cell>
          <cell r="C1891" t="str">
            <v>Gobierno Autónomo Municipal de Samaipata</v>
          </cell>
        </row>
        <row r="1892">
          <cell r="B1892">
            <v>1730</v>
          </cell>
          <cell r="C1892" t="str">
            <v>Gobierno Autónomo Municipal de Samaipata</v>
          </cell>
        </row>
        <row r="1893">
          <cell r="B1893">
            <v>1730</v>
          </cell>
          <cell r="C1893" t="str">
            <v>Gobierno Autónomo Municipal de Samaipata</v>
          </cell>
        </row>
        <row r="1894">
          <cell r="B1894">
            <v>1730</v>
          </cell>
          <cell r="C1894" t="str">
            <v>Gobierno Autónomo Municipal de Samaipata</v>
          </cell>
        </row>
        <row r="1895">
          <cell r="B1895">
            <v>1730</v>
          </cell>
          <cell r="C1895" t="str">
            <v>Gobierno Autónomo Municipal de Samaipata</v>
          </cell>
        </row>
        <row r="1896">
          <cell r="B1896">
            <v>1730</v>
          </cell>
          <cell r="C1896" t="str">
            <v>Gobierno Autónomo Municipal de Samaipata</v>
          </cell>
        </row>
        <row r="1897">
          <cell r="B1897">
            <v>1730</v>
          </cell>
          <cell r="C1897" t="str">
            <v>Gobierno Autónomo Municipal de Samaipata</v>
          </cell>
        </row>
        <row r="1898">
          <cell r="B1898">
            <v>1731</v>
          </cell>
          <cell r="C1898" t="str">
            <v>Gobierno Autónomo Municipal de Pampa Grande</v>
          </cell>
        </row>
        <row r="1899">
          <cell r="B1899">
            <v>1731</v>
          </cell>
          <cell r="C1899" t="str">
            <v>Gobierno Autónomo Municipal de Pampa Grande</v>
          </cell>
        </row>
        <row r="1900">
          <cell r="B1900">
            <v>1731</v>
          </cell>
          <cell r="C1900" t="str">
            <v>Gobierno Autónomo Municipal de Pampa Grande</v>
          </cell>
        </row>
        <row r="1901">
          <cell r="B1901">
            <v>1731</v>
          </cell>
          <cell r="C1901" t="str">
            <v>Gobierno Autónomo Municipal de Pampa Grande</v>
          </cell>
        </row>
        <row r="1902">
          <cell r="B1902">
            <v>1731</v>
          </cell>
          <cell r="C1902" t="str">
            <v>Gobierno Autónomo Municipal de Pampa Grande</v>
          </cell>
        </row>
        <row r="1903">
          <cell r="B1903">
            <v>1732</v>
          </cell>
          <cell r="C1903" t="str">
            <v>Gobierno Autónomo Municipal de Mairana</v>
          </cell>
        </row>
        <row r="1904">
          <cell r="B1904">
            <v>1732</v>
          </cell>
          <cell r="C1904" t="str">
            <v>Gobierno Autónomo Municipal de Mairana</v>
          </cell>
        </row>
        <row r="1905">
          <cell r="B1905">
            <v>1732</v>
          </cell>
          <cell r="C1905" t="str">
            <v>Gobierno Autónomo Municipal de Mairana</v>
          </cell>
        </row>
        <row r="1906">
          <cell r="B1906">
            <v>1732</v>
          </cell>
          <cell r="C1906" t="str">
            <v>Gobierno Autónomo Municipal de Mairana</v>
          </cell>
        </row>
        <row r="1907">
          <cell r="B1907">
            <v>1732</v>
          </cell>
          <cell r="C1907" t="str">
            <v>Gobierno Autónomo Municipal de Mairana</v>
          </cell>
        </row>
        <row r="1908">
          <cell r="B1908">
            <v>1732</v>
          </cell>
          <cell r="C1908" t="str">
            <v>Gobierno Autónomo Municipal de Mairana</v>
          </cell>
        </row>
        <row r="1909">
          <cell r="B1909">
            <v>1733</v>
          </cell>
          <cell r="C1909" t="str">
            <v>Gobierno Autónomo Municipal de Quirusillas</v>
          </cell>
        </row>
        <row r="1910">
          <cell r="B1910">
            <v>1733</v>
          </cell>
          <cell r="C1910" t="str">
            <v>Gobierno Autónomo Municipal de Quirusillas</v>
          </cell>
        </row>
        <row r="1911">
          <cell r="B1911">
            <v>1733</v>
          </cell>
          <cell r="C1911" t="str">
            <v>Gobierno Autónomo Municipal de Quirusillas</v>
          </cell>
        </row>
        <row r="1912">
          <cell r="B1912">
            <v>1733</v>
          </cell>
          <cell r="C1912" t="str">
            <v>Gobierno Autónomo Municipal de Quirusillas</v>
          </cell>
        </row>
        <row r="1913">
          <cell r="B1913">
            <v>1733</v>
          </cell>
          <cell r="C1913" t="str">
            <v>Gobierno Autónomo Municipal de Quirusillas</v>
          </cell>
        </row>
        <row r="1914">
          <cell r="B1914">
            <v>1734</v>
          </cell>
          <cell r="C1914" t="str">
            <v>Gobierno Autónomo Municipal de Montero</v>
          </cell>
        </row>
        <row r="1915">
          <cell r="B1915">
            <v>1734</v>
          </cell>
          <cell r="C1915" t="str">
            <v>Gobierno Autónomo Municipal de Montero</v>
          </cell>
        </row>
        <row r="1916">
          <cell r="B1916">
            <v>1734</v>
          </cell>
          <cell r="C1916" t="str">
            <v>Gobierno Autónomo Municipal de Montero</v>
          </cell>
        </row>
        <row r="1917">
          <cell r="B1917">
            <v>1734</v>
          </cell>
          <cell r="C1917" t="str">
            <v>Gobierno Autónomo Municipal de Montero</v>
          </cell>
        </row>
        <row r="1918">
          <cell r="B1918">
            <v>1734</v>
          </cell>
          <cell r="C1918" t="str">
            <v>Gobierno Autónomo Municipal de Montero</v>
          </cell>
        </row>
        <row r="1919">
          <cell r="B1919">
            <v>1734</v>
          </cell>
          <cell r="C1919" t="str">
            <v>Gobierno Autónomo Municipal de Montero</v>
          </cell>
        </row>
        <row r="1920">
          <cell r="B1920">
            <v>1734</v>
          </cell>
          <cell r="C1920" t="str">
            <v>Gobierno Autónomo Municipal de Montero</v>
          </cell>
        </row>
        <row r="1921">
          <cell r="B1921">
            <v>1735</v>
          </cell>
          <cell r="C1921" t="str">
            <v>Gobierno Autónomo Municipal de General Agustín Saavedra</v>
          </cell>
        </row>
        <row r="1922">
          <cell r="B1922">
            <v>1735</v>
          </cell>
          <cell r="C1922" t="str">
            <v>Gobierno Autónomo Municipal de General Agustín Saavedra</v>
          </cell>
        </row>
        <row r="1923">
          <cell r="B1923">
            <v>1735</v>
          </cell>
          <cell r="C1923" t="str">
            <v>Gobierno Autónomo Municipal de General Agustín Saavedra</v>
          </cell>
        </row>
        <row r="1924">
          <cell r="B1924">
            <v>1735</v>
          </cell>
          <cell r="C1924" t="str">
            <v>Gobierno Autónomo Municipal de General Agustín Saavedra</v>
          </cell>
        </row>
        <row r="1925">
          <cell r="B1925">
            <v>1735</v>
          </cell>
          <cell r="C1925" t="str">
            <v>Gobierno Autónomo Municipal de General Agustín Saavedra</v>
          </cell>
        </row>
        <row r="1926">
          <cell r="B1926">
            <v>1735</v>
          </cell>
          <cell r="C1926" t="str">
            <v>Gobierno Autónomo Municipal de General Agustín Saavedra</v>
          </cell>
        </row>
        <row r="1927">
          <cell r="B1927">
            <v>1735</v>
          </cell>
          <cell r="C1927" t="str">
            <v>Gobierno Autónomo Municipal de General Agustín Saavedra</v>
          </cell>
        </row>
        <row r="1928">
          <cell r="B1928">
            <v>1735</v>
          </cell>
          <cell r="C1928" t="str">
            <v>Gobierno Autónomo Municipal de General Agustín Saavedra</v>
          </cell>
        </row>
        <row r="1929">
          <cell r="B1929">
            <v>1735</v>
          </cell>
          <cell r="C1929" t="str">
            <v>Gobierno Autónomo Municipal de General Agustín Saavedra</v>
          </cell>
        </row>
        <row r="1930">
          <cell r="B1930">
            <v>1735</v>
          </cell>
          <cell r="C1930" t="str">
            <v>Gobierno Autónomo Municipal de General Agustín Saavedra</v>
          </cell>
        </row>
        <row r="1931">
          <cell r="B1931">
            <v>1736</v>
          </cell>
          <cell r="C1931" t="str">
            <v>Gobierno Autónomo Municipal de Mineros</v>
          </cell>
        </row>
        <row r="1932">
          <cell r="B1932">
            <v>1736</v>
          </cell>
          <cell r="C1932" t="str">
            <v>Gobierno Autónomo Municipal de Mineros</v>
          </cell>
        </row>
        <row r="1933">
          <cell r="B1933">
            <v>1736</v>
          </cell>
          <cell r="C1933" t="str">
            <v>Gobierno Autónomo Municipal de Mineros</v>
          </cell>
        </row>
        <row r="1934">
          <cell r="B1934">
            <v>1736</v>
          </cell>
          <cell r="C1934" t="str">
            <v>Gobierno Autónomo Municipal de Mineros</v>
          </cell>
        </row>
        <row r="1935">
          <cell r="B1935">
            <v>1736</v>
          </cell>
          <cell r="C1935" t="str">
            <v>Gobierno Autónomo Municipal de Mineros</v>
          </cell>
        </row>
        <row r="1936">
          <cell r="B1936">
            <v>1736</v>
          </cell>
          <cell r="C1936" t="str">
            <v>Gobierno Autónomo Municipal de Mineros</v>
          </cell>
        </row>
        <row r="1937">
          <cell r="B1937">
            <v>1737</v>
          </cell>
          <cell r="C1937" t="str">
            <v>Gobierno Autónomo Municipal de Concepción</v>
          </cell>
        </row>
        <row r="1938">
          <cell r="B1938">
            <v>1737</v>
          </cell>
          <cell r="C1938" t="str">
            <v>Gobierno Autónomo Municipal de Concepción</v>
          </cell>
        </row>
        <row r="1939">
          <cell r="B1939">
            <v>1737</v>
          </cell>
          <cell r="C1939" t="str">
            <v>Gobierno Autónomo Municipal de Concepción</v>
          </cell>
        </row>
        <row r="1940">
          <cell r="B1940">
            <v>1737</v>
          </cell>
          <cell r="C1940" t="str">
            <v>Gobierno Autónomo Municipal de Concepción</v>
          </cell>
        </row>
        <row r="1941">
          <cell r="B1941">
            <v>1737</v>
          </cell>
          <cell r="C1941" t="str">
            <v>Gobierno Autónomo Municipal de Concepción</v>
          </cell>
        </row>
        <row r="1942">
          <cell r="B1942">
            <v>1737</v>
          </cell>
          <cell r="C1942" t="str">
            <v>Gobierno Autónomo Municipal de Concepción</v>
          </cell>
        </row>
        <row r="1943">
          <cell r="B1943">
            <v>1737</v>
          </cell>
          <cell r="C1943" t="str">
            <v>Gobierno Autónomo Municipal de Concepción</v>
          </cell>
        </row>
        <row r="1944">
          <cell r="B1944">
            <v>1738</v>
          </cell>
          <cell r="C1944" t="str">
            <v>Gobierno Autónomo Municipal de San Javier</v>
          </cell>
        </row>
        <row r="1945">
          <cell r="B1945">
            <v>1738</v>
          </cell>
          <cell r="C1945" t="str">
            <v>Gobierno Autónomo Municipal de San Javier</v>
          </cell>
        </row>
        <row r="1946">
          <cell r="B1946">
            <v>1738</v>
          </cell>
          <cell r="C1946" t="str">
            <v>Gobierno Autónomo Municipal de San Javier</v>
          </cell>
        </row>
        <row r="1947">
          <cell r="B1947">
            <v>1738</v>
          </cell>
          <cell r="C1947" t="str">
            <v>Gobierno Autónomo Municipal de San Javier</v>
          </cell>
        </row>
        <row r="1948">
          <cell r="B1948">
            <v>1738</v>
          </cell>
          <cell r="C1948" t="str">
            <v>Gobierno Autónomo Municipal de San Javier</v>
          </cell>
        </row>
        <row r="1949">
          <cell r="B1949">
            <v>1738</v>
          </cell>
          <cell r="C1949" t="str">
            <v>Gobierno Autónomo Municipal de San Javier</v>
          </cell>
        </row>
        <row r="1950">
          <cell r="B1950">
            <v>1738</v>
          </cell>
          <cell r="C1950" t="str">
            <v>Gobierno Autónomo Municipal de San Javier</v>
          </cell>
        </row>
        <row r="1951">
          <cell r="B1951">
            <v>1739</v>
          </cell>
          <cell r="C1951" t="str">
            <v>Gobierno Autónomo Municipal de San Julián</v>
          </cell>
        </row>
        <row r="1952">
          <cell r="B1952">
            <v>1739</v>
          </cell>
          <cell r="C1952" t="str">
            <v>Gobierno Autónomo Municipal de San Julián</v>
          </cell>
        </row>
        <row r="1953">
          <cell r="B1953">
            <v>1739</v>
          </cell>
          <cell r="C1953" t="str">
            <v>Gobierno Autónomo Municipal de San Julián</v>
          </cell>
        </row>
        <row r="1954">
          <cell r="B1954">
            <v>1739</v>
          </cell>
          <cell r="C1954" t="str">
            <v>Gobierno Autónomo Municipal de San Julián</v>
          </cell>
        </row>
        <row r="1955">
          <cell r="B1955">
            <v>1739</v>
          </cell>
          <cell r="C1955" t="str">
            <v>Gobierno Autónomo Municipal de San Julián</v>
          </cell>
        </row>
        <row r="1956">
          <cell r="B1956">
            <v>1739</v>
          </cell>
          <cell r="C1956" t="str">
            <v>Gobierno Autónomo Municipal de San Julián</v>
          </cell>
        </row>
        <row r="1957">
          <cell r="B1957">
            <v>1739</v>
          </cell>
          <cell r="C1957" t="str">
            <v>Gobierno Autónomo Municipal de San Julián</v>
          </cell>
        </row>
        <row r="1958">
          <cell r="B1958">
            <v>1739</v>
          </cell>
          <cell r="C1958" t="str">
            <v>Gobierno Autónomo Municipal de San Julián</v>
          </cell>
        </row>
        <row r="1959">
          <cell r="B1959">
            <v>1740</v>
          </cell>
          <cell r="C1959" t="str">
            <v>Gobierno Autónomo Municipal de San Matías</v>
          </cell>
        </row>
        <row r="1960">
          <cell r="B1960">
            <v>1740</v>
          </cell>
          <cell r="C1960" t="str">
            <v>Gobierno Autónomo Municipal de San Matías</v>
          </cell>
        </row>
        <row r="1961">
          <cell r="B1961">
            <v>1740</v>
          </cell>
          <cell r="C1961" t="str">
            <v>Gobierno Autónomo Municipal de San Matías</v>
          </cell>
        </row>
        <row r="1962">
          <cell r="B1962">
            <v>1740</v>
          </cell>
          <cell r="C1962" t="str">
            <v>Gobierno Autónomo Municipal de San Matías</v>
          </cell>
        </row>
        <row r="1963">
          <cell r="B1963">
            <v>1740</v>
          </cell>
          <cell r="C1963" t="str">
            <v>Gobierno Autónomo Municipal de San Matías</v>
          </cell>
        </row>
        <row r="1964">
          <cell r="B1964">
            <v>1740</v>
          </cell>
          <cell r="C1964" t="str">
            <v>Gobierno Autónomo Municipal de San Matías</v>
          </cell>
        </row>
        <row r="1965">
          <cell r="B1965">
            <v>1740</v>
          </cell>
          <cell r="C1965" t="str">
            <v>Gobierno Autónomo Municipal de San Matías</v>
          </cell>
        </row>
        <row r="1966">
          <cell r="B1966">
            <v>1741</v>
          </cell>
          <cell r="C1966" t="str">
            <v>Gobierno Autónomo Municipal de Comarapa</v>
          </cell>
        </row>
        <row r="1967">
          <cell r="B1967">
            <v>1741</v>
          </cell>
          <cell r="C1967" t="str">
            <v>Gobierno Autónomo Municipal de Comarapa</v>
          </cell>
        </row>
        <row r="1968">
          <cell r="B1968">
            <v>1741</v>
          </cell>
          <cell r="C1968" t="str">
            <v>Gobierno Autónomo Municipal de Comarapa</v>
          </cell>
        </row>
        <row r="1969">
          <cell r="B1969">
            <v>1741</v>
          </cell>
          <cell r="C1969" t="str">
            <v>Gobierno Autónomo Municipal de Comarapa</v>
          </cell>
        </row>
        <row r="1970">
          <cell r="B1970">
            <v>1741</v>
          </cell>
          <cell r="C1970" t="str">
            <v>Gobierno Autónomo Municipal de Comarapa</v>
          </cell>
        </row>
        <row r="1971">
          <cell r="B1971">
            <v>1741</v>
          </cell>
          <cell r="C1971" t="str">
            <v>Gobierno Autónomo Municipal de Comarapa</v>
          </cell>
        </row>
        <row r="1972">
          <cell r="B1972">
            <v>1741</v>
          </cell>
          <cell r="C1972" t="str">
            <v>Gobierno Autónomo Municipal de Comarapa</v>
          </cell>
        </row>
        <row r="1973">
          <cell r="B1973">
            <v>1741</v>
          </cell>
          <cell r="C1973" t="str">
            <v>Gobierno Autónomo Municipal de Comarapa</v>
          </cell>
        </row>
        <row r="1974">
          <cell r="B1974">
            <v>1742</v>
          </cell>
          <cell r="C1974" t="str">
            <v>Gobierno Autónomo Municipal de Saipina</v>
          </cell>
        </row>
        <row r="1975">
          <cell r="B1975">
            <v>1742</v>
          </cell>
          <cell r="C1975" t="str">
            <v>Gobierno Autónomo Municipal de Saipina</v>
          </cell>
        </row>
        <row r="1976">
          <cell r="B1976">
            <v>1742</v>
          </cell>
          <cell r="C1976" t="str">
            <v>Gobierno Autónomo Municipal de Saipina</v>
          </cell>
        </row>
        <row r="1977">
          <cell r="B1977">
            <v>1742</v>
          </cell>
          <cell r="C1977" t="str">
            <v>Gobierno Autónomo Municipal de Saipina</v>
          </cell>
        </row>
        <row r="1978">
          <cell r="B1978">
            <v>1742</v>
          </cell>
          <cell r="C1978" t="str">
            <v>Gobierno Autónomo Municipal de Saipina</v>
          </cell>
        </row>
        <row r="1979">
          <cell r="B1979">
            <v>1742</v>
          </cell>
          <cell r="C1979" t="str">
            <v>Gobierno Autónomo Municipal de Saipina</v>
          </cell>
        </row>
        <row r="1980">
          <cell r="B1980">
            <v>1743</v>
          </cell>
          <cell r="C1980" t="str">
            <v>Gobierno Autónomo Municipal de Puerto Suárez</v>
          </cell>
        </row>
        <row r="1981">
          <cell r="B1981">
            <v>1743</v>
          </cell>
          <cell r="C1981" t="str">
            <v>Gobierno Autónomo Municipal de Puerto Suárez</v>
          </cell>
        </row>
        <row r="1982">
          <cell r="B1982">
            <v>1743</v>
          </cell>
          <cell r="C1982" t="str">
            <v>Gobierno Autónomo Municipal de Puerto Suárez</v>
          </cell>
        </row>
        <row r="1983">
          <cell r="B1983">
            <v>1743</v>
          </cell>
          <cell r="C1983" t="str">
            <v>Gobierno Autónomo Municipal de Puerto Suárez</v>
          </cell>
        </row>
        <row r="1984">
          <cell r="B1984">
            <v>1743</v>
          </cell>
          <cell r="C1984" t="str">
            <v>Gobierno Autónomo Municipal de Puerto Suárez</v>
          </cell>
        </row>
        <row r="1985">
          <cell r="B1985">
            <v>1743</v>
          </cell>
          <cell r="C1985" t="str">
            <v>Gobierno Autónomo Municipal de Puerto Suárez</v>
          </cell>
        </row>
        <row r="1986">
          <cell r="B1986">
            <v>1744</v>
          </cell>
          <cell r="C1986" t="str">
            <v>Gobierno Autónomo Municipal de Puerto Quijarro</v>
          </cell>
        </row>
        <row r="1987">
          <cell r="B1987">
            <v>1744</v>
          </cell>
          <cell r="C1987" t="str">
            <v>Gobierno Autónomo Municipal de Puerto Quijarro</v>
          </cell>
        </row>
        <row r="1988">
          <cell r="B1988">
            <v>1744</v>
          </cell>
          <cell r="C1988" t="str">
            <v>Gobierno Autónomo Municipal de Puerto Quijarro</v>
          </cell>
        </row>
        <row r="1989">
          <cell r="B1989">
            <v>1744</v>
          </cell>
          <cell r="C1989" t="str">
            <v>Gobierno Autónomo Municipal de Puerto Quijarro</v>
          </cell>
        </row>
        <row r="1990">
          <cell r="B1990">
            <v>1744</v>
          </cell>
          <cell r="C1990" t="str">
            <v>Gobierno Autónomo Municipal de Puerto Quijarro</v>
          </cell>
        </row>
        <row r="1991">
          <cell r="B1991">
            <v>1745</v>
          </cell>
          <cell r="C1991" t="str">
            <v>Gobierno Autónomo Municipal de Ascención de Guarayos</v>
          </cell>
        </row>
        <row r="1992">
          <cell r="B1992">
            <v>1745</v>
          </cell>
          <cell r="C1992" t="str">
            <v>Gobierno Autónomo Municipal de Ascención de Guarayos</v>
          </cell>
        </row>
        <row r="1993">
          <cell r="B1993">
            <v>1745</v>
          </cell>
          <cell r="C1993" t="str">
            <v>Gobierno Autónomo Municipal de Ascención de Guarayos</v>
          </cell>
        </row>
        <row r="1994">
          <cell r="B1994">
            <v>1745</v>
          </cell>
          <cell r="C1994" t="str">
            <v>Gobierno Autónomo Municipal de Ascención de Guarayos</v>
          </cell>
        </row>
        <row r="1995">
          <cell r="B1995">
            <v>1745</v>
          </cell>
          <cell r="C1995" t="str">
            <v>Gobierno Autónomo Municipal de Ascención de Guarayos</v>
          </cell>
        </row>
        <row r="1996">
          <cell r="B1996">
            <v>1745</v>
          </cell>
          <cell r="C1996" t="str">
            <v>Gobierno Autónomo Municipal de Ascención de Guarayos</v>
          </cell>
        </row>
        <row r="1997">
          <cell r="B1997">
            <v>1745</v>
          </cell>
          <cell r="C1997" t="str">
            <v>Gobierno Autónomo Municipal de Ascención de Guarayos</v>
          </cell>
        </row>
        <row r="1998">
          <cell r="B1998">
            <v>1746</v>
          </cell>
          <cell r="C1998" t="str">
            <v>Gobierno Autónomo Municipal de Urubicha</v>
          </cell>
        </row>
        <row r="1999">
          <cell r="B1999">
            <v>1746</v>
          </cell>
          <cell r="C1999" t="str">
            <v>Gobierno Autónomo Municipal de Urubicha</v>
          </cell>
        </row>
        <row r="2000">
          <cell r="B2000">
            <v>1746</v>
          </cell>
          <cell r="C2000" t="str">
            <v>Gobierno Autónomo Municipal de Urubicha</v>
          </cell>
        </row>
        <row r="2001">
          <cell r="B2001">
            <v>1746</v>
          </cell>
          <cell r="C2001" t="str">
            <v>Gobierno Autónomo Municipal de Urubicha</v>
          </cell>
        </row>
        <row r="2002">
          <cell r="B2002">
            <v>1746</v>
          </cell>
          <cell r="C2002" t="str">
            <v>Gobierno Autónomo Municipal de Urubicha</v>
          </cell>
        </row>
        <row r="2003">
          <cell r="B2003">
            <v>1746</v>
          </cell>
          <cell r="C2003" t="str">
            <v>Gobierno Autónomo Municipal de Urubicha</v>
          </cell>
        </row>
        <row r="2004">
          <cell r="B2004">
            <v>1747</v>
          </cell>
          <cell r="C2004" t="str">
            <v>Gobierno Autónomo Municipal de El Puente</v>
          </cell>
        </row>
        <row r="2005">
          <cell r="B2005">
            <v>1747</v>
          </cell>
          <cell r="C2005" t="str">
            <v>Gobierno Autónomo Municipal de El Puente</v>
          </cell>
        </row>
        <row r="2006">
          <cell r="B2006">
            <v>1747</v>
          </cell>
          <cell r="C2006" t="str">
            <v>Gobierno Autónomo Municipal de El Puente</v>
          </cell>
        </row>
        <row r="2007">
          <cell r="B2007">
            <v>1747</v>
          </cell>
          <cell r="C2007" t="str">
            <v>Gobierno Autónomo Municipal de El Puente</v>
          </cell>
        </row>
        <row r="2008">
          <cell r="B2008">
            <v>1747</v>
          </cell>
          <cell r="C2008" t="str">
            <v>Gobierno Autónomo Municipal de El Puente</v>
          </cell>
        </row>
        <row r="2009">
          <cell r="B2009">
            <v>1747</v>
          </cell>
          <cell r="C2009" t="str">
            <v>Gobierno Autónomo Municipal de El Puente</v>
          </cell>
        </row>
        <row r="2010">
          <cell r="B2010">
            <v>1748</v>
          </cell>
          <cell r="C2010" t="str">
            <v>Gobierno Autónomo Municipal de Okinawa Uno</v>
          </cell>
        </row>
        <row r="2011">
          <cell r="B2011">
            <v>1748</v>
          </cell>
          <cell r="C2011" t="str">
            <v>Gobierno Autónomo Municipal de Okinawa Uno</v>
          </cell>
        </row>
        <row r="2012">
          <cell r="B2012">
            <v>1748</v>
          </cell>
          <cell r="C2012" t="str">
            <v>Gobierno Autónomo Municipal de Okinawa Uno</v>
          </cell>
        </row>
        <row r="2013">
          <cell r="B2013">
            <v>1748</v>
          </cell>
          <cell r="C2013" t="str">
            <v>Gobierno Autónomo Municipal de Okinawa Uno</v>
          </cell>
        </row>
        <row r="2014">
          <cell r="B2014">
            <v>1748</v>
          </cell>
          <cell r="C2014" t="str">
            <v>Gobierno Autónomo Municipal de Okinawa Uno</v>
          </cell>
        </row>
        <row r="2015">
          <cell r="B2015">
            <v>1749</v>
          </cell>
          <cell r="C2015" t="str">
            <v>Gobierno Autónomo Municipal de San Antonio de Lomerio</v>
          </cell>
        </row>
        <row r="2016">
          <cell r="B2016">
            <v>1749</v>
          </cell>
          <cell r="C2016" t="str">
            <v>Gobierno Autónomo Municipal de San Antonio de Lomerio</v>
          </cell>
        </row>
        <row r="2017">
          <cell r="B2017">
            <v>1749</v>
          </cell>
          <cell r="C2017" t="str">
            <v>Gobierno Autónomo Municipal de San Antonio de Lomerio</v>
          </cell>
        </row>
        <row r="2018">
          <cell r="B2018">
            <v>1749</v>
          </cell>
          <cell r="C2018" t="str">
            <v>Gobierno Autónomo Municipal de San Antonio de Lomerio</v>
          </cell>
        </row>
        <row r="2019">
          <cell r="B2019">
            <v>1749</v>
          </cell>
          <cell r="C2019" t="str">
            <v>Gobierno Autónomo Municipal de San Antonio de Lomerio</v>
          </cell>
        </row>
        <row r="2020">
          <cell r="B2020">
            <v>1750</v>
          </cell>
          <cell r="C2020" t="str">
            <v>Gobierno Autónomo Municipal de San Ramón</v>
          </cell>
        </row>
        <row r="2021">
          <cell r="B2021">
            <v>1750</v>
          </cell>
          <cell r="C2021" t="str">
            <v>Gobierno Autónomo Municipal de San Ramón</v>
          </cell>
        </row>
        <row r="2022">
          <cell r="B2022">
            <v>1750</v>
          </cell>
          <cell r="C2022" t="str">
            <v>Gobierno Autónomo Municipal de San Ramón</v>
          </cell>
        </row>
        <row r="2023">
          <cell r="B2023">
            <v>1750</v>
          </cell>
          <cell r="C2023" t="str">
            <v>Gobierno Autónomo Municipal de San Ramón</v>
          </cell>
        </row>
        <row r="2024">
          <cell r="B2024">
            <v>1750</v>
          </cell>
          <cell r="C2024" t="str">
            <v>Gobierno Autónomo Municipal de San Ramón</v>
          </cell>
        </row>
        <row r="2025">
          <cell r="B2025">
            <v>1750</v>
          </cell>
          <cell r="C2025" t="str">
            <v>Gobierno Autónomo Municipal de San Ramón</v>
          </cell>
        </row>
        <row r="2026">
          <cell r="B2026">
            <v>1751</v>
          </cell>
          <cell r="C2026" t="str">
            <v>Gobierno Autónomo Municipal de El Carmen Rivero Tórrez</v>
          </cell>
        </row>
        <row r="2027">
          <cell r="B2027">
            <v>1751</v>
          </cell>
          <cell r="C2027" t="str">
            <v>Gobierno Autónomo Municipal de El Carmen Rivero Tórrez</v>
          </cell>
        </row>
        <row r="2028">
          <cell r="B2028">
            <v>1751</v>
          </cell>
          <cell r="C2028" t="str">
            <v>Gobierno Autónomo Municipal de El Carmen Rivero Tórrez</v>
          </cell>
        </row>
        <row r="2029">
          <cell r="B2029">
            <v>1751</v>
          </cell>
          <cell r="C2029" t="str">
            <v>Gobierno Autónomo Municipal de El Carmen Rivero Tórrez</v>
          </cell>
        </row>
        <row r="2030">
          <cell r="B2030">
            <v>1751</v>
          </cell>
          <cell r="C2030" t="str">
            <v>Gobierno Autónomo Municipal de El Carmen Rivero Tórrez</v>
          </cell>
        </row>
        <row r="2031">
          <cell r="B2031">
            <v>1751</v>
          </cell>
          <cell r="C2031" t="str">
            <v>Gobierno Autónomo Municipal de El Carmen Rivero Tórrez</v>
          </cell>
        </row>
        <row r="2032">
          <cell r="B2032">
            <v>1751</v>
          </cell>
          <cell r="C2032" t="str">
            <v>Gobierno Autónomo Municipal de El Carmen Rivero Tórrez</v>
          </cell>
        </row>
        <row r="2033">
          <cell r="B2033">
            <v>1752</v>
          </cell>
          <cell r="C2033" t="str">
            <v>Gobierno Autónomo Municipal de San Juan</v>
          </cell>
        </row>
        <row r="2034">
          <cell r="B2034">
            <v>1752</v>
          </cell>
          <cell r="C2034" t="str">
            <v>Gobierno Autónomo Municipal de San Juan</v>
          </cell>
        </row>
        <row r="2035">
          <cell r="B2035">
            <v>1752</v>
          </cell>
          <cell r="C2035" t="str">
            <v>Gobierno Autónomo Municipal de San Juan</v>
          </cell>
        </row>
        <row r="2036">
          <cell r="B2036">
            <v>1752</v>
          </cell>
          <cell r="C2036" t="str">
            <v>Gobierno Autónomo Municipal de San Juan</v>
          </cell>
        </row>
        <row r="2037">
          <cell r="B2037">
            <v>1752</v>
          </cell>
          <cell r="C2037" t="str">
            <v>Gobierno Autónomo Municipal de San Juan</v>
          </cell>
        </row>
        <row r="2038">
          <cell r="B2038">
            <v>1752</v>
          </cell>
          <cell r="C2038" t="str">
            <v>Gobierno Autónomo Municipal de San Juan</v>
          </cell>
        </row>
        <row r="2039">
          <cell r="B2039">
            <v>1753</v>
          </cell>
          <cell r="C2039" t="str">
            <v>Gobierno Autónomo Municipal de Fernández Alonso</v>
          </cell>
        </row>
        <row r="2040">
          <cell r="B2040">
            <v>1753</v>
          </cell>
          <cell r="C2040" t="str">
            <v>Gobierno Autónomo Municipal de Fernández Alonso</v>
          </cell>
        </row>
        <row r="2041">
          <cell r="B2041">
            <v>1753</v>
          </cell>
          <cell r="C2041" t="str">
            <v>Gobierno Autónomo Municipal de Fernández Alonso</v>
          </cell>
        </row>
        <row r="2042">
          <cell r="B2042">
            <v>1753</v>
          </cell>
          <cell r="C2042" t="str">
            <v>Gobierno Autónomo Municipal de Fernández Alonso</v>
          </cell>
        </row>
        <row r="2043">
          <cell r="B2043">
            <v>1753</v>
          </cell>
          <cell r="C2043" t="str">
            <v>Gobierno Autónomo Municipal de Fernández Alonso</v>
          </cell>
        </row>
        <row r="2044">
          <cell r="B2044">
            <v>1754</v>
          </cell>
          <cell r="C2044" t="str">
            <v>Gobierno Autónomo Municipal de San Pedro</v>
          </cell>
        </row>
        <row r="2045">
          <cell r="B2045">
            <v>1754</v>
          </cell>
          <cell r="C2045" t="str">
            <v>Gobierno Autónomo Municipal de San Pedro</v>
          </cell>
        </row>
        <row r="2046">
          <cell r="B2046">
            <v>1754</v>
          </cell>
          <cell r="C2046" t="str">
            <v>Gobierno Autónomo Municipal de San Pedro</v>
          </cell>
        </row>
        <row r="2047">
          <cell r="B2047">
            <v>1754</v>
          </cell>
          <cell r="C2047" t="str">
            <v>Gobierno Autónomo Municipal de San Pedro</v>
          </cell>
        </row>
        <row r="2048">
          <cell r="B2048">
            <v>1754</v>
          </cell>
          <cell r="C2048" t="str">
            <v>Gobierno Autónomo Municipal de San Pedro</v>
          </cell>
        </row>
        <row r="2049">
          <cell r="B2049">
            <v>1754</v>
          </cell>
          <cell r="C2049" t="str">
            <v>Gobierno Autónomo Municipal de San Pedro</v>
          </cell>
        </row>
        <row r="2050">
          <cell r="B2050">
            <v>1755</v>
          </cell>
          <cell r="C2050" t="str">
            <v>Gobierno Autónomo Municipal de Cuatro Cañadas</v>
          </cell>
        </row>
        <row r="2051">
          <cell r="B2051">
            <v>1755</v>
          </cell>
          <cell r="C2051" t="str">
            <v>Gobierno Autónomo Municipal de Cuatro Cañadas</v>
          </cell>
        </row>
        <row r="2052">
          <cell r="B2052">
            <v>1755</v>
          </cell>
          <cell r="C2052" t="str">
            <v>Gobierno Autónomo Municipal de Cuatro Cañadas</v>
          </cell>
        </row>
        <row r="2053">
          <cell r="B2053">
            <v>1755</v>
          </cell>
          <cell r="C2053" t="str">
            <v>Gobierno Autónomo Municipal de Cuatro Cañadas</v>
          </cell>
        </row>
        <row r="2054">
          <cell r="B2054">
            <v>1755</v>
          </cell>
          <cell r="C2054" t="str">
            <v>Gobierno Autónomo Municipal de Cuatro Cañadas</v>
          </cell>
        </row>
        <row r="2055">
          <cell r="B2055">
            <v>1755</v>
          </cell>
          <cell r="C2055" t="str">
            <v>Gobierno Autónomo Municipal de Cuatro Cañadas</v>
          </cell>
        </row>
        <row r="2056">
          <cell r="B2056">
            <v>1755</v>
          </cell>
          <cell r="C2056" t="str">
            <v>Gobierno Autónomo Municipal de Cuatro Cañadas</v>
          </cell>
        </row>
        <row r="2057">
          <cell r="B2057">
            <v>1756</v>
          </cell>
          <cell r="C2057" t="str">
            <v>Gobierno Autónomo Municipal de Colpa Bélgica</v>
          </cell>
        </row>
        <row r="2058">
          <cell r="B2058">
            <v>1756</v>
          </cell>
          <cell r="C2058" t="str">
            <v>Gobierno Autónomo Municipal de Colpa Bélgica</v>
          </cell>
        </row>
        <row r="2059">
          <cell r="B2059">
            <v>1756</v>
          </cell>
          <cell r="C2059" t="str">
            <v>Gobierno Autónomo Municipal de Colpa Bélgica</v>
          </cell>
        </row>
        <row r="2060">
          <cell r="B2060">
            <v>1756</v>
          </cell>
          <cell r="C2060" t="str">
            <v>Gobierno Autónomo Municipal de Colpa Bélgica</v>
          </cell>
        </row>
        <row r="2061">
          <cell r="B2061">
            <v>1756</v>
          </cell>
          <cell r="C2061" t="str">
            <v>Gobierno Autónomo Municipal de Colpa Bélgica</v>
          </cell>
        </row>
        <row r="2062">
          <cell r="B2062">
            <v>1801</v>
          </cell>
          <cell r="C2062" t="str">
            <v>Gobierno Autónomo Municipal de Trinidad</v>
          </cell>
        </row>
        <row r="2063">
          <cell r="B2063">
            <v>1801</v>
          </cell>
          <cell r="C2063" t="str">
            <v>Gobierno Autónomo Municipal de Trinidad</v>
          </cell>
        </row>
        <row r="2064">
          <cell r="B2064">
            <v>1801</v>
          </cell>
          <cell r="C2064" t="str">
            <v>Gobierno Autónomo Municipal de Trinidad</v>
          </cell>
        </row>
        <row r="2065">
          <cell r="B2065">
            <v>1801</v>
          </cell>
          <cell r="C2065" t="str">
            <v>Gobierno Autónomo Municipal de Trinidad</v>
          </cell>
        </row>
        <row r="2066">
          <cell r="B2066">
            <v>1801</v>
          </cell>
          <cell r="C2066" t="str">
            <v>Gobierno Autónomo Municipal de Trinidad</v>
          </cell>
        </row>
        <row r="2067">
          <cell r="B2067">
            <v>1802</v>
          </cell>
          <cell r="C2067" t="str">
            <v>Gobierno Autónomo Municipal de San Javier</v>
          </cell>
        </row>
        <row r="2068">
          <cell r="B2068">
            <v>1802</v>
          </cell>
          <cell r="C2068" t="str">
            <v>Gobierno Autónomo Municipal de San Javier</v>
          </cell>
        </row>
        <row r="2069">
          <cell r="B2069">
            <v>1802</v>
          </cell>
          <cell r="C2069" t="str">
            <v>Gobierno Autónomo Municipal de San Javier</v>
          </cell>
        </row>
        <row r="2070">
          <cell r="B2070">
            <v>1802</v>
          </cell>
          <cell r="C2070" t="str">
            <v>Gobierno Autónomo Municipal de San Javier</v>
          </cell>
        </row>
        <row r="2071">
          <cell r="B2071">
            <v>1802</v>
          </cell>
          <cell r="C2071" t="str">
            <v>Gobierno Autónomo Municipal de San Javier</v>
          </cell>
        </row>
        <row r="2072">
          <cell r="B2072">
            <v>1803</v>
          </cell>
          <cell r="C2072" t="str">
            <v>Gobierno Autónomo Municipal de Riberalta</v>
          </cell>
        </row>
        <row r="2073">
          <cell r="B2073">
            <v>1803</v>
          </cell>
          <cell r="C2073" t="str">
            <v>Gobierno Autónomo Municipal de Riberalta</v>
          </cell>
        </row>
        <row r="2074">
          <cell r="B2074">
            <v>1803</v>
          </cell>
          <cell r="C2074" t="str">
            <v>Gobierno Autónomo Municipal de Riberalta</v>
          </cell>
        </row>
        <row r="2075">
          <cell r="B2075">
            <v>1803</v>
          </cell>
          <cell r="C2075" t="str">
            <v>Gobierno Autónomo Municipal de Riberalta</v>
          </cell>
        </row>
        <row r="2076">
          <cell r="B2076">
            <v>1803</v>
          </cell>
          <cell r="C2076" t="str">
            <v>Gobierno Autónomo Municipal de Riberalta</v>
          </cell>
        </row>
        <row r="2077">
          <cell r="B2077">
            <v>1803</v>
          </cell>
          <cell r="C2077" t="str">
            <v>Gobierno Autónomo Municipal de Riberalta</v>
          </cell>
        </row>
        <row r="2078">
          <cell r="B2078">
            <v>1803</v>
          </cell>
          <cell r="C2078" t="str">
            <v>Gobierno Autónomo Municipal de Riberalta</v>
          </cell>
        </row>
        <row r="2079">
          <cell r="B2079">
            <v>1805</v>
          </cell>
          <cell r="C2079" t="str">
            <v>Gobierno Autónomo Municipal de Puerto Guayaramerín</v>
          </cell>
        </row>
        <row r="2080">
          <cell r="B2080">
            <v>1805</v>
          </cell>
          <cell r="C2080" t="str">
            <v>Gobierno Autónomo Municipal de Puerto Guayaramerín</v>
          </cell>
        </row>
        <row r="2081">
          <cell r="B2081">
            <v>1805</v>
          </cell>
          <cell r="C2081" t="str">
            <v>Gobierno Autónomo Municipal de Puerto Guayaramerín</v>
          </cell>
        </row>
        <row r="2082">
          <cell r="B2082">
            <v>1805</v>
          </cell>
          <cell r="C2082" t="str">
            <v>Gobierno Autónomo Municipal de Puerto Guayaramerín</v>
          </cell>
        </row>
        <row r="2083">
          <cell r="B2083">
            <v>1805</v>
          </cell>
          <cell r="C2083" t="str">
            <v>Gobierno Autónomo Municipal de Puerto Guayaramerín</v>
          </cell>
        </row>
        <row r="2084">
          <cell r="B2084">
            <v>1805</v>
          </cell>
          <cell r="C2084" t="str">
            <v>Gobierno Autónomo Municipal de Puerto Guayaramerín</v>
          </cell>
        </row>
        <row r="2085">
          <cell r="B2085">
            <v>1805</v>
          </cell>
          <cell r="C2085" t="str">
            <v>Gobierno Autónomo Municipal de Puerto Guayaramerín</v>
          </cell>
        </row>
        <row r="2086">
          <cell r="B2086">
            <v>1806</v>
          </cell>
          <cell r="C2086" t="str">
            <v>Gobierno Autónomo Municipal de Reyes</v>
          </cell>
        </row>
        <row r="2087">
          <cell r="B2087">
            <v>1806</v>
          </cell>
          <cell r="C2087" t="str">
            <v>Gobierno Autónomo Municipal de Reyes</v>
          </cell>
        </row>
        <row r="2088">
          <cell r="B2088">
            <v>1806</v>
          </cell>
          <cell r="C2088" t="str">
            <v>Gobierno Autónomo Municipal de Reyes</v>
          </cell>
        </row>
        <row r="2089">
          <cell r="B2089">
            <v>1806</v>
          </cell>
          <cell r="C2089" t="str">
            <v>Gobierno Autónomo Municipal de Reyes</v>
          </cell>
        </row>
        <row r="2090">
          <cell r="B2090">
            <v>1806</v>
          </cell>
          <cell r="C2090" t="str">
            <v>Gobierno Autónomo Municipal de Reyes</v>
          </cell>
        </row>
        <row r="2091">
          <cell r="B2091">
            <v>1807</v>
          </cell>
          <cell r="C2091" t="str">
            <v>Gobierno Autónomo Municipal de Puerto Rurrenabaque</v>
          </cell>
        </row>
        <row r="2092">
          <cell r="B2092">
            <v>1807</v>
          </cell>
          <cell r="C2092" t="str">
            <v>Gobierno Autónomo Municipal de Puerto Rurrenabaque</v>
          </cell>
        </row>
        <row r="2093">
          <cell r="B2093">
            <v>1807</v>
          </cell>
          <cell r="C2093" t="str">
            <v>Gobierno Autónomo Municipal de Puerto Rurrenabaque</v>
          </cell>
        </row>
        <row r="2094">
          <cell r="B2094">
            <v>1807</v>
          </cell>
          <cell r="C2094" t="str">
            <v>Gobierno Autónomo Municipal de Puerto Rurrenabaque</v>
          </cell>
        </row>
        <row r="2095">
          <cell r="B2095">
            <v>1807</v>
          </cell>
          <cell r="C2095" t="str">
            <v>Gobierno Autónomo Municipal de Puerto Rurrenabaque</v>
          </cell>
        </row>
        <row r="2096">
          <cell r="B2096">
            <v>1808</v>
          </cell>
          <cell r="C2096" t="str">
            <v>Gobierno Autónomo Municipal de San Borja</v>
          </cell>
        </row>
        <row r="2097">
          <cell r="B2097">
            <v>1808</v>
          </cell>
          <cell r="C2097" t="str">
            <v>Gobierno Autónomo Municipal de San Borja</v>
          </cell>
        </row>
        <row r="2098">
          <cell r="B2098">
            <v>1808</v>
          </cell>
          <cell r="C2098" t="str">
            <v>Gobierno Autónomo Municipal de San Borja</v>
          </cell>
        </row>
        <row r="2099">
          <cell r="B2099">
            <v>1808</v>
          </cell>
          <cell r="C2099" t="str">
            <v>Gobierno Autónomo Municipal de San Borja</v>
          </cell>
        </row>
        <row r="2100">
          <cell r="B2100">
            <v>1808</v>
          </cell>
          <cell r="C2100" t="str">
            <v>Gobierno Autónomo Municipal de San Borja</v>
          </cell>
        </row>
        <row r="2101">
          <cell r="B2101">
            <v>1809</v>
          </cell>
          <cell r="C2101" t="str">
            <v>Gobierno Autónomo Municipal de Santa Rosa</v>
          </cell>
        </row>
        <row r="2102">
          <cell r="B2102">
            <v>1809</v>
          </cell>
          <cell r="C2102" t="str">
            <v>Gobierno Autónomo Municipal de Santa Rosa</v>
          </cell>
        </row>
        <row r="2103">
          <cell r="B2103">
            <v>1809</v>
          </cell>
          <cell r="C2103" t="str">
            <v>Gobierno Autónomo Municipal de Santa Rosa</v>
          </cell>
        </row>
        <row r="2104">
          <cell r="B2104">
            <v>1809</v>
          </cell>
          <cell r="C2104" t="str">
            <v>Gobierno Autónomo Municipal de Santa Rosa</v>
          </cell>
        </row>
        <row r="2105">
          <cell r="B2105">
            <v>1809</v>
          </cell>
          <cell r="C2105" t="str">
            <v>Gobierno Autónomo Municipal de Santa Rosa</v>
          </cell>
        </row>
        <row r="2106">
          <cell r="B2106">
            <v>1809</v>
          </cell>
          <cell r="C2106" t="str">
            <v>Gobierno Autónomo Municipal de Santa Rosa</v>
          </cell>
        </row>
        <row r="2107">
          <cell r="B2107">
            <v>1810</v>
          </cell>
          <cell r="C2107" t="str">
            <v>Gobierno Autónomo Municipal de Santa Ana</v>
          </cell>
        </row>
        <row r="2108">
          <cell r="B2108">
            <v>1810</v>
          </cell>
          <cell r="C2108" t="str">
            <v>Gobierno Autónomo Municipal de Santa Ana</v>
          </cell>
        </row>
        <row r="2109">
          <cell r="B2109">
            <v>1810</v>
          </cell>
          <cell r="C2109" t="str">
            <v>Gobierno Autónomo Municipal de Santa Ana</v>
          </cell>
        </row>
        <row r="2110">
          <cell r="B2110">
            <v>1810</v>
          </cell>
          <cell r="C2110" t="str">
            <v>Gobierno Autónomo Municipal de Santa Ana</v>
          </cell>
        </row>
        <row r="2111">
          <cell r="B2111">
            <v>1810</v>
          </cell>
          <cell r="C2111" t="str">
            <v>Gobierno Autónomo Municipal de Santa Ana</v>
          </cell>
        </row>
        <row r="2112">
          <cell r="B2112">
            <v>1811</v>
          </cell>
          <cell r="C2112" t="str">
            <v>Gobierno Autónomo Municipal de San Ignacio</v>
          </cell>
        </row>
        <row r="2113">
          <cell r="B2113">
            <v>1811</v>
          </cell>
          <cell r="C2113" t="str">
            <v>Gobierno Autónomo Municipal de San Ignacio</v>
          </cell>
        </row>
        <row r="2114">
          <cell r="B2114">
            <v>1811</v>
          </cell>
          <cell r="C2114" t="str">
            <v>Gobierno Autónomo Municipal de San Ignacio</v>
          </cell>
        </row>
        <row r="2115">
          <cell r="B2115">
            <v>1811</v>
          </cell>
          <cell r="C2115" t="str">
            <v>Gobierno Autónomo Municipal de San Ignacio</v>
          </cell>
        </row>
        <row r="2116">
          <cell r="B2116">
            <v>1811</v>
          </cell>
          <cell r="C2116" t="str">
            <v>Gobierno Autónomo Municipal de San Ignacio</v>
          </cell>
        </row>
        <row r="2117">
          <cell r="B2117">
            <v>1812</v>
          </cell>
          <cell r="C2117" t="str">
            <v>Gobierno Autónomo Municipal de Loreto</v>
          </cell>
        </row>
        <row r="2118">
          <cell r="B2118">
            <v>1812</v>
          </cell>
          <cell r="C2118" t="str">
            <v>Gobierno Autónomo Municipal de Loreto</v>
          </cell>
        </row>
        <row r="2119">
          <cell r="B2119">
            <v>1812</v>
          </cell>
          <cell r="C2119" t="str">
            <v>Gobierno Autónomo Municipal de Loreto</v>
          </cell>
        </row>
        <row r="2120">
          <cell r="B2120">
            <v>1812</v>
          </cell>
          <cell r="C2120" t="str">
            <v>Gobierno Autónomo Municipal de Loreto</v>
          </cell>
        </row>
        <row r="2121">
          <cell r="B2121">
            <v>1812</v>
          </cell>
          <cell r="C2121" t="str">
            <v>Gobierno Autónomo Municipal de Loreto</v>
          </cell>
        </row>
        <row r="2122">
          <cell r="B2122">
            <v>1813</v>
          </cell>
          <cell r="C2122" t="str">
            <v>Gobierno Autónomo Municipal de San Andrés</v>
          </cell>
        </row>
        <row r="2123">
          <cell r="B2123">
            <v>1813</v>
          </cell>
          <cell r="C2123" t="str">
            <v>Gobierno Autónomo Municipal de San Andrés</v>
          </cell>
        </row>
        <row r="2124">
          <cell r="B2124">
            <v>1813</v>
          </cell>
          <cell r="C2124" t="str">
            <v>Gobierno Autónomo Municipal de San Andrés</v>
          </cell>
        </row>
        <row r="2125">
          <cell r="B2125">
            <v>1813</v>
          </cell>
          <cell r="C2125" t="str">
            <v>Gobierno Autónomo Municipal de San Andrés</v>
          </cell>
        </row>
        <row r="2126">
          <cell r="B2126">
            <v>1813</v>
          </cell>
          <cell r="C2126" t="str">
            <v>Gobierno Autónomo Municipal de San Andrés</v>
          </cell>
        </row>
        <row r="2127">
          <cell r="B2127">
            <v>1813</v>
          </cell>
          <cell r="C2127" t="str">
            <v>Gobierno Autónomo Municipal de San Andrés</v>
          </cell>
        </row>
        <row r="2128">
          <cell r="B2128">
            <v>1814</v>
          </cell>
          <cell r="C2128" t="str">
            <v>Gobierno Autónomo Municipal de San Joaquín</v>
          </cell>
        </row>
        <row r="2129">
          <cell r="B2129">
            <v>1814</v>
          </cell>
          <cell r="C2129" t="str">
            <v>Gobierno Autónomo Municipal de San Joaquín</v>
          </cell>
        </row>
        <row r="2130">
          <cell r="B2130">
            <v>1814</v>
          </cell>
          <cell r="C2130" t="str">
            <v>Gobierno Autónomo Municipal de San Joaquín</v>
          </cell>
        </row>
        <row r="2131">
          <cell r="B2131">
            <v>1814</v>
          </cell>
          <cell r="C2131" t="str">
            <v>Gobierno Autónomo Municipal de San Joaquín</v>
          </cell>
        </row>
        <row r="2132">
          <cell r="B2132">
            <v>1814</v>
          </cell>
          <cell r="C2132" t="str">
            <v>Gobierno Autónomo Municipal de San Joaquín</v>
          </cell>
        </row>
        <row r="2133">
          <cell r="B2133">
            <v>1815</v>
          </cell>
          <cell r="C2133" t="str">
            <v>Gobierno Autónomo Municipal de San Ramón</v>
          </cell>
        </row>
        <row r="2134">
          <cell r="B2134">
            <v>1815</v>
          </cell>
          <cell r="C2134" t="str">
            <v>Gobierno Autónomo Municipal de San Ramón</v>
          </cell>
        </row>
        <row r="2135">
          <cell r="B2135">
            <v>1815</v>
          </cell>
          <cell r="C2135" t="str">
            <v>Gobierno Autónomo Municipal de San Ramón</v>
          </cell>
        </row>
        <row r="2136">
          <cell r="B2136">
            <v>1815</v>
          </cell>
          <cell r="C2136" t="str">
            <v>Gobierno Autónomo Municipal de San Ramón</v>
          </cell>
        </row>
        <row r="2137">
          <cell r="B2137">
            <v>1815</v>
          </cell>
          <cell r="C2137" t="str">
            <v>Gobierno Autónomo Municipal de San Ramón</v>
          </cell>
        </row>
        <row r="2138">
          <cell r="B2138">
            <v>1815</v>
          </cell>
          <cell r="C2138" t="str">
            <v>Gobierno Autónomo Municipal de San Ramón</v>
          </cell>
        </row>
        <row r="2139">
          <cell r="B2139">
            <v>1816</v>
          </cell>
          <cell r="C2139" t="str">
            <v>Gobierno Autónomo Municipal de Puerto Síles</v>
          </cell>
        </row>
        <row r="2140">
          <cell r="B2140">
            <v>1816</v>
          </cell>
          <cell r="C2140" t="str">
            <v>Gobierno Autónomo Municipal de Puerto Síles</v>
          </cell>
        </row>
        <row r="2141">
          <cell r="B2141">
            <v>1816</v>
          </cell>
          <cell r="C2141" t="str">
            <v>Gobierno Autónomo Municipal de Puerto Síles</v>
          </cell>
        </row>
        <row r="2142">
          <cell r="B2142">
            <v>1817</v>
          </cell>
          <cell r="C2142" t="str">
            <v>Gobierno Autónomo Municipal de Magdalena</v>
          </cell>
        </row>
        <row r="2143">
          <cell r="B2143">
            <v>1817</v>
          </cell>
          <cell r="C2143" t="str">
            <v>Gobierno Autónomo Municipal de Magdalena</v>
          </cell>
        </row>
        <row r="2144">
          <cell r="B2144">
            <v>1817</v>
          </cell>
          <cell r="C2144" t="str">
            <v>Gobierno Autónomo Municipal de Magdalena</v>
          </cell>
        </row>
        <row r="2145">
          <cell r="B2145">
            <v>1817</v>
          </cell>
          <cell r="C2145" t="str">
            <v>Gobierno Autónomo Municipal de Magdalena</v>
          </cell>
        </row>
        <row r="2146">
          <cell r="B2146">
            <v>1817</v>
          </cell>
          <cell r="C2146" t="str">
            <v>Gobierno Autónomo Municipal de Magdalena</v>
          </cell>
        </row>
        <row r="2147">
          <cell r="B2147">
            <v>1817</v>
          </cell>
          <cell r="C2147" t="str">
            <v>Gobierno Autónomo Municipal de Magdalena</v>
          </cell>
        </row>
        <row r="2148">
          <cell r="B2148">
            <v>1817</v>
          </cell>
          <cell r="C2148" t="str">
            <v>Gobierno Autónomo Municipal de Magdalena</v>
          </cell>
        </row>
        <row r="2149">
          <cell r="B2149">
            <v>1818</v>
          </cell>
          <cell r="C2149" t="str">
            <v>Gobierno Autónomo Municipal de Baures</v>
          </cell>
        </row>
        <row r="2150">
          <cell r="B2150">
            <v>1818</v>
          </cell>
          <cell r="C2150" t="str">
            <v>Gobierno Autónomo Municipal de Baures</v>
          </cell>
        </row>
        <row r="2151">
          <cell r="B2151">
            <v>1818</v>
          </cell>
          <cell r="C2151" t="str">
            <v>Gobierno Autónomo Municipal de Baures</v>
          </cell>
        </row>
        <row r="2152">
          <cell r="B2152">
            <v>1818</v>
          </cell>
          <cell r="C2152" t="str">
            <v>Gobierno Autónomo Municipal de Baures</v>
          </cell>
        </row>
        <row r="2153">
          <cell r="B2153">
            <v>1818</v>
          </cell>
          <cell r="C2153" t="str">
            <v>Gobierno Autónomo Municipal de Baures</v>
          </cell>
        </row>
        <row r="2154">
          <cell r="B2154">
            <v>1818</v>
          </cell>
          <cell r="C2154" t="str">
            <v>Gobierno Autónomo Municipal de Baures</v>
          </cell>
        </row>
        <row r="2155">
          <cell r="B2155">
            <v>1819</v>
          </cell>
          <cell r="C2155" t="str">
            <v>Gobierno Autónomo Municipal de Huacaraje</v>
          </cell>
        </row>
        <row r="2156">
          <cell r="B2156">
            <v>1819</v>
          </cell>
          <cell r="C2156" t="str">
            <v>Gobierno Autónomo Municipal de Huacaraje</v>
          </cell>
        </row>
        <row r="2157">
          <cell r="B2157">
            <v>1819</v>
          </cell>
          <cell r="C2157" t="str">
            <v>Gobierno Autónomo Municipal de Huacaraje</v>
          </cell>
        </row>
        <row r="2158">
          <cell r="B2158">
            <v>1819</v>
          </cell>
          <cell r="C2158" t="str">
            <v>Gobierno Autónomo Municipal de Huacaraje</v>
          </cell>
        </row>
        <row r="2159">
          <cell r="B2159">
            <v>1819</v>
          </cell>
          <cell r="C2159" t="str">
            <v>Gobierno Autónomo Municipal de Huacaraje</v>
          </cell>
        </row>
        <row r="2160">
          <cell r="B2160">
            <v>1820</v>
          </cell>
          <cell r="C2160" t="str">
            <v>Gobierno Autónomo Municipal de Exaltación</v>
          </cell>
        </row>
        <row r="2161">
          <cell r="B2161">
            <v>1820</v>
          </cell>
          <cell r="C2161" t="str">
            <v>Gobierno Autónomo Municipal de Exaltación</v>
          </cell>
        </row>
        <row r="2162">
          <cell r="B2162">
            <v>1820</v>
          </cell>
          <cell r="C2162" t="str">
            <v>Gobierno Autónomo Municipal de Exaltación</v>
          </cell>
        </row>
        <row r="2163">
          <cell r="B2163">
            <v>1820</v>
          </cell>
          <cell r="C2163" t="str">
            <v>Gobierno Autónomo Municipal de Exaltación</v>
          </cell>
        </row>
        <row r="2164">
          <cell r="B2164">
            <v>1820</v>
          </cell>
          <cell r="C2164" t="str">
            <v>Gobierno Autónomo Municipal de Exaltación</v>
          </cell>
        </row>
        <row r="2165">
          <cell r="B2165">
            <v>1901</v>
          </cell>
          <cell r="C2165" t="str">
            <v>Gobierno Autónomo Municipal de Cobija</v>
          </cell>
        </row>
        <row r="2166">
          <cell r="B2166">
            <v>1901</v>
          </cell>
          <cell r="C2166" t="str">
            <v>Gobierno Autónomo Municipal de Cobija</v>
          </cell>
        </row>
        <row r="2167">
          <cell r="B2167">
            <v>1901</v>
          </cell>
          <cell r="C2167" t="str">
            <v>Gobierno Autónomo Municipal de Cobija</v>
          </cell>
        </row>
        <row r="2168">
          <cell r="B2168">
            <v>1901</v>
          </cell>
          <cell r="C2168" t="str">
            <v>Gobierno Autónomo Municipal de Cobija</v>
          </cell>
        </row>
        <row r="2169">
          <cell r="B2169">
            <v>1901</v>
          </cell>
          <cell r="C2169" t="str">
            <v>Gobierno Autónomo Municipal de Cobija</v>
          </cell>
        </row>
        <row r="2170">
          <cell r="B2170">
            <v>1902</v>
          </cell>
          <cell r="C2170" t="str">
            <v>Gobierno Autónomo Municipal de Porvenir</v>
          </cell>
        </row>
        <row r="2171">
          <cell r="B2171">
            <v>1902</v>
          </cell>
          <cell r="C2171" t="str">
            <v>Gobierno Autónomo Municipal de Porvenir</v>
          </cell>
        </row>
        <row r="2172">
          <cell r="B2172">
            <v>1902</v>
          </cell>
          <cell r="C2172" t="str">
            <v>Gobierno Autónomo Municipal de Porvenir</v>
          </cell>
        </row>
        <row r="2173">
          <cell r="B2173">
            <v>1902</v>
          </cell>
          <cell r="C2173" t="str">
            <v>Gobierno Autónomo Municipal de Porvenir</v>
          </cell>
        </row>
        <row r="2174">
          <cell r="B2174">
            <v>1902</v>
          </cell>
          <cell r="C2174" t="str">
            <v>Gobierno Autónomo Municipal de Porvenir</v>
          </cell>
        </row>
        <row r="2175">
          <cell r="B2175">
            <v>1903</v>
          </cell>
          <cell r="C2175" t="str">
            <v>Gobierno Autónomo Municipal de Bolpebra</v>
          </cell>
        </row>
        <row r="2176">
          <cell r="B2176">
            <v>1903</v>
          </cell>
          <cell r="C2176" t="str">
            <v>Gobierno Autónomo Municipal de Bolpebra</v>
          </cell>
        </row>
        <row r="2177">
          <cell r="B2177">
            <v>1903</v>
          </cell>
          <cell r="C2177" t="str">
            <v>Gobierno Autónomo Municipal de Bolpebra</v>
          </cell>
        </row>
        <row r="2178">
          <cell r="B2178">
            <v>1903</v>
          </cell>
          <cell r="C2178" t="str">
            <v>Gobierno Autónomo Municipal de Bolpebra</v>
          </cell>
        </row>
        <row r="2179">
          <cell r="B2179">
            <v>1903</v>
          </cell>
          <cell r="C2179" t="str">
            <v>Gobierno Autónomo Municipal de Bolpebra</v>
          </cell>
        </row>
        <row r="2180">
          <cell r="B2180">
            <v>1904</v>
          </cell>
          <cell r="C2180" t="str">
            <v>Gobierno Autónomo Municipal de Bella Flor</v>
          </cell>
        </row>
        <row r="2181">
          <cell r="B2181">
            <v>1904</v>
          </cell>
          <cell r="C2181" t="str">
            <v>Gobierno Autónomo Municipal de Bella Flor</v>
          </cell>
        </row>
        <row r="2182">
          <cell r="B2182">
            <v>1904</v>
          </cell>
          <cell r="C2182" t="str">
            <v>Gobierno Autónomo Municipal de Bella Flor</v>
          </cell>
        </row>
        <row r="2183">
          <cell r="B2183">
            <v>1904</v>
          </cell>
          <cell r="C2183" t="str">
            <v>Gobierno Autónomo Municipal de Bella Flor</v>
          </cell>
        </row>
        <row r="2184">
          <cell r="B2184">
            <v>1904</v>
          </cell>
          <cell r="C2184" t="str">
            <v>Gobierno Autónomo Municipal de Bella Flor</v>
          </cell>
        </row>
        <row r="2185">
          <cell r="B2185">
            <v>1904</v>
          </cell>
          <cell r="C2185" t="str">
            <v>Gobierno Autónomo Municipal de Bella Flor</v>
          </cell>
        </row>
        <row r="2186">
          <cell r="B2186">
            <v>1905</v>
          </cell>
          <cell r="C2186" t="str">
            <v>Gobierno Autónomo Municipal de Puerto Rico</v>
          </cell>
        </row>
        <row r="2187">
          <cell r="B2187">
            <v>1905</v>
          </cell>
          <cell r="C2187" t="str">
            <v>Gobierno Autónomo Municipal de Puerto Rico</v>
          </cell>
        </row>
        <row r="2188">
          <cell r="B2188">
            <v>1905</v>
          </cell>
          <cell r="C2188" t="str">
            <v>Gobierno Autónomo Municipal de Puerto Rico</v>
          </cell>
        </row>
        <row r="2189">
          <cell r="B2189">
            <v>1905</v>
          </cell>
          <cell r="C2189" t="str">
            <v>Gobierno Autónomo Municipal de Puerto Rico</v>
          </cell>
        </row>
        <row r="2190">
          <cell r="B2190">
            <v>1905</v>
          </cell>
          <cell r="C2190" t="str">
            <v>Gobierno Autónomo Municipal de Puerto Rico</v>
          </cell>
        </row>
        <row r="2191">
          <cell r="B2191">
            <v>1905</v>
          </cell>
          <cell r="C2191" t="str">
            <v>Gobierno Autónomo Municipal de Puerto Rico</v>
          </cell>
        </row>
        <row r="2192">
          <cell r="B2192">
            <v>1906</v>
          </cell>
          <cell r="C2192" t="str">
            <v>Gobierno Autónomo Municipal de San Pedro</v>
          </cell>
        </row>
        <row r="2193">
          <cell r="B2193">
            <v>1906</v>
          </cell>
          <cell r="C2193" t="str">
            <v>Gobierno Autónomo Municipal de San Pedro</v>
          </cell>
        </row>
        <row r="2194">
          <cell r="B2194">
            <v>1906</v>
          </cell>
          <cell r="C2194" t="str">
            <v>Gobierno Autónomo Municipal de San Pedro</v>
          </cell>
        </row>
        <row r="2195">
          <cell r="B2195">
            <v>1906</v>
          </cell>
          <cell r="C2195" t="str">
            <v>Gobierno Autónomo Municipal de San Pedro</v>
          </cell>
        </row>
        <row r="2196">
          <cell r="B2196">
            <v>1906</v>
          </cell>
          <cell r="C2196" t="str">
            <v>Gobierno Autónomo Municipal de San Pedro</v>
          </cell>
        </row>
        <row r="2197">
          <cell r="B2197">
            <v>1906</v>
          </cell>
          <cell r="C2197" t="str">
            <v>Gobierno Autónomo Municipal de San Pedro</v>
          </cell>
        </row>
        <row r="2198">
          <cell r="B2198">
            <v>1906</v>
          </cell>
          <cell r="C2198" t="str">
            <v>Gobierno Autónomo Municipal de San Pedro</v>
          </cell>
        </row>
        <row r="2199">
          <cell r="B2199">
            <v>1906</v>
          </cell>
          <cell r="C2199" t="str">
            <v>Gobierno Autónomo Municipal de San Pedro</v>
          </cell>
        </row>
        <row r="2200">
          <cell r="B2200">
            <v>1906</v>
          </cell>
          <cell r="C2200" t="str">
            <v>Gobierno Autónomo Municipal de San Pedro</v>
          </cell>
        </row>
        <row r="2201">
          <cell r="B2201">
            <v>1907</v>
          </cell>
          <cell r="C2201" t="str">
            <v>Gobierno Autónomo Municipal de Filadelfia</v>
          </cell>
        </row>
        <row r="2202">
          <cell r="B2202">
            <v>1907</v>
          </cell>
          <cell r="C2202" t="str">
            <v>Gobierno Autónomo Municipal de Filadelfia</v>
          </cell>
        </row>
        <row r="2203">
          <cell r="B2203">
            <v>1907</v>
          </cell>
          <cell r="C2203" t="str">
            <v>Gobierno Autónomo Municipal de Filadelfia</v>
          </cell>
        </row>
        <row r="2204">
          <cell r="B2204">
            <v>1907</v>
          </cell>
          <cell r="C2204" t="str">
            <v>Gobierno Autónomo Municipal de Filadelfia</v>
          </cell>
        </row>
        <row r="2205">
          <cell r="B2205">
            <v>1907</v>
          </cell>
          <cell r="C2205" t="str">
            <v>Gobierno Autónomo Municipal de Filadelfia</v>
          </cell>
        </row>
        <row r="2206">
          <cell r="B2206">
            <v>1907</v>
          </cell>
          <cell r="C2206" t="str">
            <v>Gobierno Autónomo Municipal de Filadelfia</v>
          </cell>
        </row>
        <row r="2207">
          <cell r="B2207">
            <v>1908</v>
          </cell>
          <cell r="C2207" t="str">
            <v>Gobierno Autónomo Municipal de Puerto Gonzalo Moreno</v>
          </cell>
        </row>
        <row r="2208">
          <cell r="B2208">
            <v>1908</v>
          </cell>
          <cell r="C2208" t="str">
            <v>Gobierno Autónomo Municipal de Puerto Gonzalo Moreno</v>
          </cell>
        </row>
        <row r="2209">
          <cell r="B2209">
            <v>1908</v>
          </cell>
          <cell r="C2209" t="str">
            <v>Gobierno Autónomo Municipal de Puerto Gonzalo Moreno</v>
          </cell>
        </row>
        <row r="2210">
          <cell r="B2210">
            <v>1908</v>
          </cell>
          <cell r="C2210" t="str">
            <v>Gobierno Autónomo Municipal de Puerto Gonzalo Moreno</v>
          </cell>
        </row>
        <row r="2211">
          <cell r="B2211">
            <v>1908</v>
          </cell>
          <cell r="C2211" t="str">
            <v>Gobierno Autónomo Municipal de Puerto Gonzalo Moreno</v>
          </cell>
        </row>
        <row r="2212">
          <cell r="B2212">
            <v>1908</v>
          </cell>
          <cell r="C2212" t="str">
            <v>Gobierno Autónomo Municipal de Puerto Gonzalo Moreno</v>
          </cell>
        </row>
        <row r="2213">
          <cell r="B2213">
            <v>1909</v>
          </cell>
          <cell r="C2213" t="str">
            <v>Gobierno Autónomo Municipal de San Lorenzo</v>
          </cell>
        </row>
        <row r="2214">
          <cell r="B2214">
            <v>1909</v>
          </cell>
          <cell r="C2214" t="str">
            <v>Gobierno Autónomo Municipal de San Lorenzo</v>
          </cell>
        </row>
        <row r="2215">
          <cell r="B2215">
            <v>1909</v>
          </cell>
          <cell r="C2215" t="str">
            <v>Gobierno Autónomo Municipal de San Lorenzo</v>
          </cell>
        </row>
        <row r="2216">
          <cell r="B2216">
            <v>1909</v>
          </cell>
          <cell r="C2216" t="str">
            <v>Gobierno Autónomo Municipal de San Lorenzo</v>
          </cell>
        </row>
        <row r="2217">
          <cell r="B2217">
            <v>1909</v>
          </cell>
          <cell r="C2217" t="str">
            <v>Gobierno Autónomo Municipal de San Lorenzo</v>
          </cell>
        </row>
        <row r="2218">
          <cell r="B2218">
            <v>1909</v>
          </cell>
          <cell r="C2218" t="str">
            <v>Gobierno Autónomo Municipal de San Lorenzo</v>
          </cell>
        </row>
        <row r="2219">
          <cell r="B2219">
            <v>1909</v>
          </cell>
          <cell r="C2219" t="str">
            <v>Gobierno Autónomo Municipal de San Lorenzo</v>
          </cell>
        </row>
        <row r="2220">
          <cell r="B2220">
            <v>1910</v>
          </cell>
          <cell r="C2220" t="str">
            <v>Gobierno Autónomo Municipal de Sena</v>
          </cell>
        </row>
        <row r="2221">
          <cell r="B2221">
            <v>1910</v>
          </cell>
          <cell r="C2221" t="str">
            <v>Gobierno Autónomo Municipal de Sena</v>
          </cell>
        </row>
        <row r="2222">
          <cell r="B2222">
            <v>1910</v>
          </cell>
          <cell r="C2222" t="str">
            <v>Gobierno Autónomo Municipal de Sena</v>
          </cell>
        </row>
        <row r="2223">
          <cell r="B2223">
            <v>1910</v>
          </cell>
          <cell r="C2223" t="str">
            <v>Gobierno Autónomo Municipal de Sena</v>
          </cell>
        </row>
        <row r="2224">
          <cell r="B2224">
            <v>1910</v>
          </cell>
          <cell r="C2224" t="str">
            <v>Gobierno Autónomo Municipal de Sena</v>
          </cell>
        </row>
        <row r="2225">
          <cell r="B2225">
            <v>1910</v>
          </cell>
          <cell r="C2225" t="str">
            <v>Gobierno Autónomo Municipal de Sena</v>
          </cell>
        </row>
        <row r="2226">
          <cell r="B2226">
            <v>1911</v>
          </cell>
          <cell r="C2226" t="str">
            <v>Gobierno Autónomo Municipal de Santa Rosa del Abuná</v>
          </cell>
        </row>
        <row r="2227">
          <cell r="B2227">
            <v>1911</v>
          </cell>
          <cell r="C2227" t="str">
            <v>Gobierno Autónomo Municipal de Santa Rosa del Abuná</v>
          </cell>
        </row>
        <row r="2228">
          <cell r="B2228">
            <v>1911</v>
          </cell>
          <cell r="C2228" t="str">
            <v>Gobierno Autónomo Municipal de Santa Rosa del Abuná</v>
          </cell>
        </row>
        <row r="2229">
          <cell r="B2229">
            <v>1911</v>
          </cell>
          <cell r="C2229" t="str">
            <v>Gobierno Autónomo Municipal de Santa Rosa del Abuná</v>
          </cell>
        </row>
        <row r="2230">
          <cell r="B2230">
            <v>1911</v>
          </cell>
          <cell r="C2230" t="str">
            <v>Gobierno Autónomo Municipal de Santa Rosa del Abuná</v>
          </cell>
        </row>
        <row r="2231">
          <cell r="B2231">
            <v>1912</v>
          </cell>
          <cell r="C2231" t="str">
            <v>Gobierno Autónomo Municipal de Ingavi (Humaita)</v>
          </cell>
        </row>
        <row r="2232">
          <cell r="B2232">
            <v>1912</v>
          </cell>
          <cell r="C2232" t="str">
            <v>Gobierno Autónomo Municipal de Ingavi (Humaita)</v>
          </cell>
        </row>
        <row r="2233">
          <cell r="B2233">
            <v>1912</v>
          </cell>
          <cell r="C2233" t="str">
            <v>Gobierno Autónomo Municipal de Ingavi (Humaita)</v>
          </cell>
        </row>
        <row r="2234">
          <cell r="B2234">
            <v>1912</v>
          </cell>
          <cell r="C2234" t="str">
            <v>Gobierno Autónomo Municipal de Ingavi (Humaita)</v>
          </cell>
        </row>
        <row r="2235">
          <cell r="B2235">
            <v>1912</v>
          </cell>
          <cell r="C2235" t="str">
            <v>Gobierno Autónomo Municipal de Ingavi (Humaita)</v>
          </cell>
        </row>
        <row r="2236">
          <cell r="B2236">
            <v>1913</v>
          </cell>
          <cell r="C2236" t="str">
            <v>Gobierno Autónomo Municipal de Nueva Esperanza</v>
          </cell>
        </row>
        <row r="2237">
          <cell r="B2237">
            <v>1913</v>
          </cell>
          <cell r="C2237" t="str">
            <v>Gobierno Autónomo Municipal de Nueva Esperanza</v>
          </cell>
        </row>
        <row r="2238">
          <cell r="B2238">
            <v>1913</v>
          </cell>
          <cell r="C2238" t="str">
            <v>Gobierno Autónomo Municipal de Nueva Esperanza</v>
          </cell>
        </row>
        <row r="2239">
          <cell r="B2239">
            <v>1913</v>
          </cell>
          <cell r="C2239" t="str">
            <v>Gobierno Autónomo Municipal de Nueva Esperanza</v>
          </cell>
        </row>
        <row r="2240">
          <cell r="B2240">
            <v>1914</v>
          </cell>
          <cell r="C2240" t="str">
            <v>Gobierno Autónomo Municipal de Villa Nueva (Loma Alta)</v>
          </cell>
        </row>
        <row r="2241">
          <cell r="B2241">
            <v>1914</v>
          </cell>
          <cell r="C2241" t="str">
            <v>Gobierno Autónomo Municipal de Villa Nueva (Loma Alta)</v>
          </cell>
        </row>
        <row r="2242">
          <cell r="B2242">
            <v>1914</v>
          </cell>
          <cell r="C2242" t="str">
            <v>Gobierno Autónomo Municipal de Villa Nueva (Loma Alta)</v>
          </cell>
        </row>
        <row r="2243">
          <cell r="B2243">
            <v>1914</v>
          </cell>
          <cell r="C2243" t="str">
            <v>Gobierno Autónomo Municipal de Villa Nueva (Loma Alta)</v>
          </cell>
        </row>
        <row r="2244">
          <cell r="B2244">
            <v>1914</v>
          </cell>
          <cell r="C2244" t="str">
            <v>Gobierno Autónomo Municipal de Villa Nueva (Loma Alta)</v>
          </cell>
        </row>
        <row r="2245">
          <cell r="B2245">
            <v>1914</v>
          </cell>
          <cell r="C2245" t="str">
            <v>Gobierno Autónomo Municipal de Villa Nueva (Loma Alta)</v>
          </cell>
        </row>
        <row r="2246">
          <cell r="B2246">
            <v>1915</v>
          </cell>
          <cell r="C2246" t="str">
            <v>Gobierno Autónomo Municipal de Santos Mercado</v>
          </cell>
        </row>
        <row r="2247">
          <cell r="B2247">
            <v>1915</v>
          </cell>
          <cell r="C2247" t="str">
            <v>Gobierno Autónomo Municipal de Santos Mercado</v>
          </cell>
        </row>
        <row r="2248">
          <cell r="B2248">
            <v>1915</v>
          </cell>
          <cell r="C2248" t="str">
            <v>Gobierno Autónomo Municipal de Santos Mercado</v>
          </cell>
        </row>
        <row r="2249">
          <cell r="B2249">
            <v>1915</v>
          </cell>
          <cell r="C2249" t="str">
            <v>Gobierno Autónomo Municipal de Santos Mercado</v>
          </cell>
        </row>
        <row r="2250">
          <cell r="B2250">
            <v>4601</v>
          </cell>
          <cell r="C2250" t="str">
            <v>Gobierno Autónomo Regional del Gran Chaco</v>
          </cell>
        </row>
        <row r="2251">
          <cell r="B2251">
            <v>4601</v>
          </cell>
          <cell r="C2251" t="str">
            <v>Gobierno Autónomo Regional del Gran Chaco</v>
          </cell>
        </row>
        <row r="2252">
          <cell r="B2252">
            <v>4601</v>
          </cell>
          <cell r="C2252" t="str">
            <v>Gobierno Autónomo Regional del Gran Chaco</v>
          </cell>
        </row>
        <row r="2253">
          <cell r="B2253">
            <v>4601</v>
          </cell>
          <cell r="C2253" t="str">
            <v>Gobierno Autónomo Regional del Gran Chaco</v>
          </cell>
        </row>
        <row r="2254">
          <cell r="B2254">
            <v>680</v>
          </cell>
          <cell r="C2254" t="str">
            <v>Contraloria General del Estado</v>
          </cell>
        </row>
        <row r="2255">
          <cell r="B2255">
            <v>680</v>
          </cell>
          <cell r="C2255" t="str">
            <v>Contraloria General del Estado</v>
          </cell>
        </row>
        <row r="2256">
          <cell r="B2256">
            <v>681</v>
          </cell>
          <cell r="C2256" t="str">
            <v>Ministerio Público</v>
          </cell>
        </row>
        <row r="2257">
          <cell r="B2257">
            <v>681</v>
          </cell>
          <cell r="C2257" t="str">
            <v>Ministerio Público</v>
          </cell>
        </row>
        <row r="2258">
          <cell r="B2258">
            <v>681</v>
          </cell>
          <cell r="C2258" t="str">
            <v>Ministerio Público</v>
          </cell>
        </row>
        <row r="2259">
          <cell r="B2259">
            <v>681</v>
          </cell>
          <cell r="C2259" t="str">
            <v>Ministerio Público</v>
          </cell>
        </row>
        <row r="2260">
          <cell r="B2260">
            <v>681</v>
          </cell>
          <cell r="C2260" t="str">
            <v>Ministerio Público</v>
          </cell>
        </row>
        <row r="2261">
          <cell r="B2261">
            <v>682</v>
          </cell>
          <cell r="C2261" t="str">
            <v>Defensoria del Pueblo</v>
          </cell>
        </row>
        <row r="2262">
          <cell r="B2262">
            <v>682</v>
          </cell>
          <cell r="C2262" t="str">
            <v>Defensoria del Pueblo</v>
          </cell>
        </row>
        <row r="2263">
          <cell r="B2263">
            <v>682</v>
          </cell>
          <cell r="C2263" t="str">
            <v>Defensoria del Pueblo</v>
          </cell>
        </row>
        <row r="2264">
          <cell r="B2264">
            <v>682</v>
          </cell>
          <cell r="C2264" t="str">
            <v>Defensoria del Pueblo</v>
          </cell>
        </row>
        <row r="2265">
          <cell r="B2265">
            <v>683</v>
          </cell>
          <cell r="C2265" t="str">
            <v>Procuraduria General del Estado</v>
          </cell>
        </row>
        <row r="2266">
          <cell r="B2266">
            <v>683</v>
          </cell>
          <cell r="C2266" t="str">
            <v>Procuraduria General del Estado</v>
          </cell>
        </row>
        <row r="2267">
          <cell r="B2267">
            <v>411</v>
          </cell>
          <cell r="C2267" t="str">
            <v>Corporación del Seguro Social Militar</v>
          </cell>
        </row>
        <row r="2268">
          <cell r="B2268">
            <v>417</v>
          </cell>
          <cell r="C2268" t="str">
            <v>Caja Nacional de Salud</v>
          </cell>
        </row>
        <row r="2269">
          <cell r="B2269">
            <v>418</v>
          </cell>
          <cell r="C2269" t="str">
            <v>Caja Petrolera de Salud</v>
          </cell>
        </row>
        <row r="2270">
          <cell r="B2270">
            <v>422</v>
          </cell>
          <cell r="C2270" t="str">
            <v>Caja Bancaria Estatal de Salud</v>
          </cell>
        </row>
        <row r="2271">
          <cell r="B2271">
            <v>423</v>
          </cell>
          <cell r="C2271" t="str">
            <v>Caja de Salud del Servicio Nal. de Caminos y Ramas Anexas</v>
          </cell>
        </row>
        <row r="2272">
          <cell r="B2272">
            <v>424</v>
          </cell>
          <cell r="C2272" t="str">
            <v>Caja de Salud CORDES</v>
          </cell>
        </row>
        <row r="2273">
          <cell r="B2273">
            <v>425</v>
          </cell>
          <cell r="C2273" t="str">
            <v>Seguro Social Universitario de Cochabamba</v>
          </cell>
        </row>
        <row r="2274">
          <cell r="B2274">
            <v>426</v>
          </cell>
          <cell r="C2274" t="str">
            <v>Seguro Social Universitario de Oruro</v>
          </cell>
        </row>
        <row r="2275">
          <cell r="B2275">
            <v>427</v>
          </cell>
          <cell r="C2275" t="str">
            <v>Seguro Social Universitario de Santa Cruz</v>
          </cell>
        </row>
        <row r="2276">
          <cell r="B2276">
            <v>428</v>
          </cell>
          <cell r="C2276" t="str">
            <v>Seguro Social Universitario de Sucre</v>
          </cell>
        </row>
        <row r="2277">
          <cell r="B2277">
            <v>429</v>
          </cell>
          <cell r="C2277" t="str">
            <v>Seguro Social Universitario de La Paz</v>
          </cell>
        </row>
        <row r="2278">
          <cell r="B2278">
            <v>432</v>
          </cell>
          <cell r="C2278" t="str">
            <v>Seguro Social Universitario de Tarija</v>
          </cell>
        </row>
        <row r="2279">
          <cell r="B2279">
            <v>433</v>
          </cell>
          <cell r="C2279" t="str">
            <v>Seguro Social Universitario de Potosí</v>
          </cell>
        </row>
        <row r="2280">
          <cell r="B2280">
            <v>434</v>
          </cell>
          <cell r="C2280" t="str">
            <v>Seguro Social Universitario de Beni</v>
          </cell>
        </row>
        <row r="2281">
          <cell r="B2281">
            <v>435</v>
          </cell>
          <cell r="C2281" t="str">
            <v>Seguro Integral de Salud</v>
          </cell>
        </row>
        <row r="2282">
          <cell r="B2282">
            <v>108</v>
          </cell>
          <cell r="C2282" t="str">
            <v>Orquesta Sinfónica Nacional</v>
          </cell>
        </row>
        <row r="2283">
          <cell r="B2283">
            <v>108</v>
          </cell>
          <cell r="C2283" t="str">
            <v>Orquesta Sinfónica Nacional</v>
          </cell>
        </row>
        <row r="2284">
          <cell r="B2284">
            <v>109</v>
          </cell>
          <cell r="C2284" t="str">
            <v>Conservatorio Plurinacional de Musica</v>
          </cell>
        </row>
        <row r="2285">
          <cell r="B2285">
            <v>109</v>
          </cell>
          <cell r="C2285" t="str">
            <v>Conservatorio Plurinacional de Musica</v>
          </cell>
        </row>
        <row r="2286">
          <cell r="B2286">
            <v>111</v>
          </cell>
          <cell r="C2286" t="str">
            <v>Instituto Boliviano de la Ceguera</v>
          </cell>
        </row>
        <row r="2287">
          <cell r="B2287">
            <v>111</v>
          </cell>
          <cell r="C2287" t="str">
            <v>Instituto Boliviano de la Ceguera</v>
          </cell>
        </row>
        <row r="2288">
          <cell r="B2288">
            <v>117</v>
          </cell>
          <cell r="C2288" t="str">
            <v>Dirección General de Aeronáutica Civil</v>
          </cell>
        </row>
        <row r="2289">
          <cell r="B2289">
            <v>119</v>
          </cell>
          <cell r="C2289" t="str">
            <v>Agencia para el Des. de la Soc. de la Información en Bolivia</v>
          </cell>
        </row>
        <row r="2290">
          <cell r="B2290">
            <v>124</v>
          </cell>
          <cell r="C2290" t="str">
            <v>Academia Nacional de Ciencias</v>
          </cell>
        </row>
        <row r="2291">
          <cell r="B2291">
            <v>124</v>
          </cell>
          <cell r="C2291" t="str">
            <v>Academia Nacional de Ciencias</v>
          </cell>
        </row>
        <row r="2292">
          <cell r="B2292">
            <v>129</v>
          </cell>
          <cell r="C2292" t="str">
            <v>Escuela de Gestión Pública Plurinacional</v>
          </cell>
        </row>
        <row r="2293">
          <cell r="B2293">
            <v>129</v>
          </cell>
          <cell r="C2293" t="str">
            <v>Escuela de Gestión Pública Plurinacional</v>
          </cell>
        </row>
        <row r="2294">
          <cell r="B2294">
            <v>132</v>
          </cell>
          <cell r="C2294" t="str">
            <v>Servicio de Desarrollo de las Empresas Púb. Productivas</v>
          </cell>
        </row>
        <row r="2295">
          <cell r="B2295">
            <v>132</v>
          </cell>
          <cell r="C2295" t="str">
            <v>Servicio de Desarrollo de las Empresas Púb. Productivas</v>
          </cell>
        </row>
        <row r="2296">
          <cell r="B2296">
            <v>132</v>
          </cell>
          <cell r="C2296" t="str">
            <v>Servicio de Desarrollo de las Empresas Púb. Productivas</v>
          </cell>
        </row>
        <row r="2297">
          <cell r="B2297">
            <v>133</v>
          </cell>
          <cell r="C2297" t="str">
            <v>Lotería Nacional de Beneficencia y Salubridad</v>
          </cell>
        </row>
        <row r="2298">
          <cell r="B2298">
            <v>133</v>
          </cell>
          <cell r="C2298" t="str">
            <v>Lotería Nacional de Beneficencia y Salubridad</v>
          </cell>
        </row>
        <row r="2299">
          <cell r="B2299">
            <v>133</v>
          </cell>
          <cell r="C2299" t="str">
            <v>Lotería Nacional de Beneficencia y Salubridad</v>
          </cell>
        </row>
        <row r="2300">
          <cell r="B2300">
            <v>134</v>
          </cell>
          <cell r="C2300" t="str">
            <v>Consejo Nacional de Vivienda Policial</v>
          </cell>
        </row>
        <row r="2301">
          <cell r="B2301">
            <v>134</v>
          </cell>
          <cell r="C2301" t="str">
            <v>Consejo Nacional de Vivienda Policial</v>
          </cell>
        </row>
        <row r="2302">
          <cell r="B2302">
            <v>134</v>
          </cell>
          <cell r="C2302" t="str">
            <v>Consejo Nacional de Vivienda Policial</v>
          </cell>
        </row>
        <row r="2303">
          <cell r="B2303">
            <v>137</v>
          </cell>
          <cell r="C2303" t="str">
            <v>Comité Ejecutivo de la Universidad Boliviana</v>
          </cell>
        </row>
        <row r="2304">
          <cell r="B2304">
            <v>137</v>
          </cell>
          <cell r="C2304" t="str">
            <v>Comité Ejecutivo de la Universidad Boliviana</v>
          </cell>
        </row>
        <row r="2305">
          <cell r="B2305">
            <v>150</v>
          </cell>
          <cell r="C2305" t="str">
            <v>Proyecto Sucre Ciudad Universitaria</v>
          </cell>
        </row>
        <row r="2306">
          <cell r="B2306">
            <v>150</v>
          </cell>
          <cell r="C2306" t="str">
            <v>Proyecto Sucre Ciudad Universitaria</v>
          </cell>
        </row>
        <row r="2307">
          <cell r="B2307">
            <v>152</v>
          </cell>
          <cell r="C2307" t="str">
            <v>Servicio Plurinacional de Defensa Pública</v>
          </cell>
        </row>
        <row r="2308">
          <cell r="B2308">
            <v>153</v>
          </cell>
          <cell r="C2308" t="str">
            <v>Observatorio Plurinacional de la Calidad Educativa</v>
          </cell>
        </row>
        <row r="2309">
          <cell r="B2309">
            <v>154</v>
          </cell>
          <cell r="C2309" t="str">
            <v>Museo Nacional de Historia Natural</v>
          </cell>
        </row>
        <row r="2310">
          <cell r="B2310">
            <v>154</v>
          </cell>
          <cell r="C2310" t="str">
            <v>Museo Nacional de Historia Natural</v>
          </cell>
        </row>
        <row r="2311">
          <cell r="B2311">
            <v>155</v>
          </cell>
          <cell r="C2311" t="str">
            <v>Dirección del Notariado Plurinacional</v>
          </cell>
        </row>
        <row r="2312">
          <cell r="B2312">
            <v>156</v>
          </cell>
          <cell r="C2312" t="str">
            <v>Servicio Plurinacional de Asistencia a la Víctima</v>
          </cell>
        </row>
        <row r="2313">
          <cell r="B2313">
            <v>159</v>
          </cell>
          <cell r="C2313" t="str">
            <v>OficinaTécnica para el Fortalecimiento de la Empresa Pública</v>
          </cell>
        </row>
        <row r="2314">
          <cell r="B2314">
            <v>163</v>
          </cell>
          <cell r="C2314" t="str">
            <v>Agencia Nacional de Hidrocarburos</v>
          </cell>
        </row>
        <row r="2315">
          <cell r="B2315">
            <v>163</v>
          </cell>
          <cell r="C2315" t="str">
            <v>Agencia Nacional de Hidrocarburos</v>
          </cell>
        </row>
        <row r="2316">
          <cell r="B2316">
            <v>169</v>
          </cell>
          <cell r="C2316" t="str">
            <v>Autoridad de Impugnación Tributaria</v>
          </cell>
        </row>
        <row r="2317">
          <cell r="B2317">
            <v>169</v>
          </cell>
          <cell r="C2317" t="str">
            <v>Autoridad de Impugnación Tributaria</v>
          </cell>
        </row>
        <row r="2318">
          <cell r="B2318">
            <v>170</v>
          </cell>
          <cell r="C2318" t="str">
            <v>Escuela Militar de Ingeniería</v>
          </cell>
        </row>
        <row r="2319">
          <cell r="B2319">
            <v>190</v>
          </cell>
          <cell r="C2319" t="str">
            <v>Autoridad Jurisdiccional Administrativa Minera</v>
          </cell>
        </row>
        <row r="2320">
          <cell r="B2320">
            <v>192</v>
          </cell>
          <cell r="C2320" t="str">
            <v>Servicio al Mejoramiento de la Navegación Amazónica</v>
          </cell>
        </row>
        <row r="2321">
          <cell r="B2321">
            <v>192</v>
          </cell>
          <cell r="C2321" t="str">
            <v>Servicio al Mejoramiento de la Navegación Amazónica</v>
          </cell>
        </row>
        <row r="2322">
          <cell r="B2322">
            <v>200</v>
          </cell>
          <cell r="C2322" t="str">
            <v>Registro Único para la Administración Tributaria Municipal</v>
          </cell>
        </row>
        <row r="2323">
          <cell r="B2323">
            <v>200</v>
          </cell>
          <cell r="C2323" t="str">
            <v>Registro Único para la Administración Tributaria Municipal</v>
          </cell>
        </row>
        <row r="2324">
          <cell r="B2324">
            <v>203</v>
          </cell>
          <cell r="C2324" t="str">
            <v>Autoridad de Supervisión del Sistema Financiero</v>
          </cell>
        </row>
        <row r="2325">
          <cell r="B2325">
            <v>203</v>
          </cell>
          <cell r="C2325" t="str">
            <v>Autoridad de Supervisión del Sistema Financiero</v>
          </cell>
        </row>
        <row r="2326">
          <cell r="B2326">
            <v>206</v>
          </cell>
          <cell r="C2326" t="str">
            <v>Instituto Nacional de Estadística</v>
          </cell>
        </row>
        <row r="2327">
          <cell r="B2327">
            <v>206</v>
          </cell>
          <cell r="C2327" t="str">
            <v>Instituto Nacional de Estadística</v>
          </cell>
        </row>
        <row r="2328">
          <cell r="B2328">
            <v>206</v>
          </cell>
          <cell r="C2328" t="str">
            <v>Instituto Nacional de Estadística</v>
          </cell>
        </row>
        <row r="2329">
          <cell r="B2329">
            <v>206</v>
          </cell>
          <cell r="C2329" t="str">
            <v>Instituto Nacional de Estadística</v>
          </cell>
        </row>
        <row r="2330">
          <cell r="B2330">
            <v>210</v>
          </cell>
          <cell r="C2330" t="str">
            <v>Unidad de Análisis de Políticas Sociales y Económicas</v>
          </cell>
        </row>
        <row r="2331">
          <cell r="B2331">
            <v>210</v>
          </cell>
          <cell r="C2331" t="str">
            <v>Unidad de Análisis de Políticas Sociales y Económicas</v>
          </cell>
        </row>
        <row r="2332">
          <cell r="B2332">
            <v>212</v>
          </cell>
          <cell r="C2332" t="str">
            <v>Instituto Nacional de Reforma Agraria</v>
          </cell>
        </row>
        <row r="2333">
          <cell r="B2333">
            <v>212</v>
          </cell>
          <cell r="C2333" t="str">
            <v>Instituto Nacional de Reforma Agraria</v>
          </cell>
        </row>
        <row r="2334">
          <cell r="B2334">
            <v>212</v>
          </cell>
          <cell r="C2334" t="str">
            <v>Instituto Nacional de Reforma Agraria</v>
          </cell>
        </row>
        <row r="2335">
          <cell r="B2335">
            <v>213</v>
          </cell>
          <cell r="C2335" t="str">
            <v>Servicio Nacional de Meteorología e Hidrología</v>
          </cell>
        </row>
        <row r="2336">
          <cell r="B2336">
            <v>213</v>
          </cell>
          <cell r="C2336" t="str">
            <v>Servicio Nacional de Meteorología e Hidrología</v>
          </cell>
        </row>
        <row r="2337">
          <cell r="B2337">
            <v>213</v>
          </cell>
          <cell r="C2337" t="str">
            <v>Servicio Nacional de Meteorología e Hidrología</v>
          </cell>
        </row>
        <row r="2338">
          <cell r="B2338">
            <v>221</v>
          </cell>
          <cell r="C2338" t="str">
            <v>Serv. Nal. de Reg. y Control de la Comer. de Minerales y Metales</v>
          </cell>
        </row>
        <row r="2339">
          <cell r="B2339">
            <v>222</v>
          </cell>
          <cell r="C2339" t="str">
            <v>Instituto Nacional de Innovación Agropecuaria y Forestal</v>
          </cell>
        </row>
        <row r="2340">
          <cell r="B2340">
            <v>222</v>
          </cell>
          <cell r="C2340" t="str">
            <v>Instituto Nacional de Innovación Agropecuaria y Forestal</v>
          </cell>
        </row>
        <row r="2341">
          <cell r="B2341">
            <v>222</v>
          </cell>
          <cell r="C2341" t="str">
            <v>Instituto Nacional de Innovación Agropecuaria y Forestal</v>
          </cell>
        </row>
        <row r="2342">
          <cell r="B2342">
            <v>222</v>
          </cell>
          <cell r="C2342" t="str">
            <v>Instituto Nacional de Innovación Agropecuaria y Forestal</v>
          </cell>
        </row>
        <row r="2343">
          <cell r="B2343">
            <v>223</v>
          </cell>
          <cell r="C2343" t="str">
            <v>Fondo Nacional de Desarrollo Forestal</v>
          </cell>
        </row>
        <row r="2344">
          <cell r="B2344">
            <v>224</v>
          </cell>
          <cell r="C2344" t="str">
            <v>Insumos Bolivia</v>
          </cell>
        </row>
        <row r="2345">
          <cell r="B2345">
            <v>224</v>
          </cell>
          <cell r="C2345" t="str">
            <v>Insumos Bolivia</v>
          </cell>
        </row>
        <row r="2346">
          <cell r="B2346">
            <v>225</v>
          </cell>
          <cell r="C2346" t="str">
            <v>Serv. Nal. para la Sostenibilidad en Saneamiento Básico</v>
          </cell>
        </row>
        <row r="2347">
          <cell r="B2347">
            <v>226</v>
          </cell>
          <cell r="C2347" t="str">
            <v>Servicio Estatal de Autonomías</v>
          </cell>
        </row>
        <row r="2348">
          <cell r="B2348">
            <v>226</v>
          </cell>
          <cell r="C2348" t="str">
            <v>Servicio Estatal de Autonomías</v>
          </cell>
        </row>
        <row r="2349">
          <cell r="B2349">
            <v>227</v>
          </cell>
          <cell r="C2349" t="str">
            <v>Zona Franca Comercial e Industrial de Cobija</v>
          </cell>
        </row>
        <row r="2350">
          <cell r="B2350">
            <v>234</v>
          </cell>
          <cell r="C2350" t="str">
            <v xml:space="preserve">Servicio Geológico Minero </v>
          </cell>
        </row>
        <row r="2351">
          <cell r="B2351">
            <v>234</v>
          </cell>
          <cell r="C2351" t="str">
            <v xml:space="preserve">Servicio Geológico Minero </v>
          </cell>
        </row>
        <row r="2352">
          <cell r="B2352">
            <v>234</v>
          </cell>
          <cell r="C2352" t="str">
            <v xml:space="preserve">Servicio Geológico Minero </v>
          </cell>
        </row>
        <row r="2353">
          <cell r="B2353">
            <v>243</v>
          </cell>
          <cell r="C2353" t="str">
            <v>Servicio Nacional de Hidrografía Naval</v>
          </cell>
        </row>
        <row r="2354">
          <cell r="B2354">
            <v>243</v>
          </cell>
          <cell r="C2354" t="str">
            <v>Servicio Nacional de Hidrografía Naval</v>
          </cell>
        </row>
        <row r="2355">
          <cell r="B2355">
            <v>244</v>
          </cell>
          <cell r="C2355" t="str">
            <v>Servicio Nacional de Aerofotogrametría</v>
          </cell>
        </row>
        <row r="2356">
          <cell r="B2356">
            <v>244</v>
          </cell>
          <cell r="C2356" t="str">
            <v>Servicio Nacional de Aerofotogrametría</v>
          </cell>
        </row>
        <row r="2357">
          <cell r="B2357">
            <v>245</v>
          </cell>
          <cell r="C2357" t="str">
            <v>Servicio Geodésico de Mapas</v>
          </cell>
        </row>
        <row r="2358">
          <cell r="B2358">
            <v>249</v>
          </cell>
          <cell r="C2358" t="str">
            <v>Central de Abastecimiento y Suministros de Salud</v>
          </cell>
        </row>
        <row r="2359">
          <cell r="B2359">
            <v>249</v>
          </cell>
          <cell r="C2359" t="str">
            <v>Central de Abastecimiento y Suministros de Salud</v>
          </cell>
        </row>
        <row r="2360">
          <cell r="B2360">
            <v>251</v>
          </cell>
          <cell r="C2360" t="str">
            <v>Instituto Nacional de Salud Ocupacional</v>
          </cell>
        </row>
        <row r="2361">
          <cell r="B2361">
            <v>251</v>
          </cell>
          <cell r="C2361" t="str">
            <v>Instituto Nacional de Salud Ocupacional</v>
          </cell>
        </row>
        <row r="2362">
          <cell r="B2362">
            <v>253</v>
          </cell>
          <cell r="C2362" t="str">
            <v>Entidad Ejecutora de Medio Ambiente y Agua</v>
          </cell>
        </row>
        <row r="2363">
          <cell r="B2363">
            <v>253</v>
          </cell>
          <cell r="C2363" t="str">
            <v>Entidad Ejecutora de Medio Ambiente y Agua</v>
          </cell>
        </row>
        <row r="2364">
          <cell r="B2364">
            <v>253</v>
          </cell>
          <cell r="C2364" t="str">
            <v>Entidad Ejecutora de Medio Ambiente y Agua</v>
          </cell>
        </row>
        <row r="2365">
          <cell r="B2365">
            <v>253</v>
          </cell>
          <cell r="C2365" t="str">
            <v>Entidad Ejecutora de Medio Ambiente y Agua</v>
          </cell>
        </row>
        <row r="2366">
          <cell r="B2366">
            <v>253</v>
          </cell>
          <cell r="C2366" t="str">
            <v>Entidad Ejecutora de Medio Ambiente y Agua</v>
          </cell>
        </row>
        <row r="2367">
          <cell r="B2367">
            <v>253</v>
          </cell>
          <cell r="C2367" t="str">
            <v>Entidad Ejecutora de Medio Ambiente y Agua</v>
          </cell>
        </row>
        <row r="2368">
          <cell r="B2368">
            <v>253</v>
          </cell>
          <cell r="C2368" t="str">
            <v>Entidad Ejecutora de Medio Ambiente y Agua</v>
          </cell>
        </row>
        <row r="2369">
          <cell r="B2369">
            <v>253</v>
          </cell>
          <cell r="C2369" t="str">
            <v>Entidad Ejecutora de Medio Ambiente y Agua</v>
          </cell>
        </row>
        <row r="2370">
          <cell r="B2370">
            <v>253</v>
          </cell>
          <cell r="C2370" t="str">
            <v>Entidad Ejecutora de Medio Ambiente y Agua</v>
          </cell>
        </row>
        <row r="2371">
          <cell r="B2371">
            <v>253</v>
          </cell>
          <cell r="C2371" t="str">
            <v>Entidad Ejecutora de Medio Ambiente y Agua</v>
          </cell>
        </row>
        <row r="2372">
          <cell r="B2372">
            <v>253</v>
          </cell>
          <cell r="C2372" t="str">
            <v>Entidad Ejecutora de Medio Ambiente y Agua</v>
          </cell>
        </row>
        <row r="2373">
          <cell r="B2373">
            <v>253</v>
          </cell>
          <cell r="C2373" t="str">
            <v>Entidad Ejecutora de Medio Ambiente y Agua</v>
          </cell>
        </row>
        <row r="2374">
          <cell r="B2374">
            <v>253</v>
          </cell>
          <cell r="C2374" t="str">
            <v>Entidad Ejecutora de Medio Ambiente y Agua</v>
          </cell>
        </row>
        <row r="2375">
          <cell r="B2375">
            <v>253</v>
          </cell>
          <cell r="C2375" t="str">
            <v>Entidad Ejecutora de Medio Ambiente y Agua</v>
          </cell>
        </row>
        <row r="2376">
          <cell r="B2376">
            <v>253</v>
          </cell>
          <cell r="C2376" t="str">
            <v>Entidad Ejecutora de Medio Ambiente y Agua</v>
          </cell>
        </row>
        <row r="2377">
          <cell r="B2377">
            <v>254</v>
          </cell>
          <cell r="C2377" t="str">
            <v>Instituto del Seguro Agrario</v>
          </cell>
        </row>
        <row r="2378">
          <cell r="B2378">
            <v>254</v>
          </cell>
          <cell r="C2378" t="str">
            <v>Instituto del Seguro Agrario</v>
          </cell>
        </row>
        <row r="2379">
          <cell r="B2379">
            <v>254</v>
          </cell>
          <cell r="C2379" t="str">
            <v>Instituto del Seguro Agrario</v>
          </cell>
        </row>
        <row r="2380">
          <cell r="B2380">
            <v>265</v>
          </cell>
          <cell r="C2380" t="str">
            <v>Direc. Dptal. de Educación  Chuquisaca</v>
          </cell>
        </row>
        <row r="2381">
          <cell r="B2381">
            <v>265</v>
          </cell>
          <cell r="C2381" t="str">
            <v>Direc. Dptal. de Educación  Chuquisaca</v>
          </cell>
        </row>
        <row r="2382">
          <cell r="B2382">
            <v>265</v>
          </cell>
          <cell r="C2382" t="str">
            <v>Direc. Dptal. de Educación  Chuquisaca</v>
          </cell>
        </row>
        <row r="2383">
          <cell r="B2383">
            <v>265</v>
          </cell>
          <cell r="C2383" t="str">
            <v>Direc. Dptal. de Educación  Chuquisaca</v>
          </cell>
        </row>
        <row r="2384">
          <cell r="B2384">
            <v>266</v>
          </cell>
          <cell r="C2384" t="str">
            <v>Direc. Dptal. de Educación La Paz</v>
          </cell>
        </row>
        <row r="2385">
          <cell r="B2385">
            <v>266</v>
          </cell>
          <cell r="C2385" t="str">
            <v>Direc. Dptal. de Educación La Paz</v>
          </cell>
        </row>
        <row r="2386">
          <cell r="B2386">
            <v>266</v>
          </cell>
          <cell r="C2386" t="str">
            <v>Direc. Dptal. de Educación La Paz</v>
          </cell>
        </row>
        <row r="2387">
          <cell r="B2387">
            <v>267</v>
          </cell>
          <cell r="C2387" t="str">
            <v>Direc. Dptal. de Educación Cochabamba</v>
          </cell>
        </row>
        <row r="2388">
          <cell r="B2388">
            <v>267</v>
          </cell>
          <cell r="C2388" t="str">
            <v>Direc. Dptal. de Educación Cochabamba</v>
          </cell>
        </row>
        <row r="2389">
          <cell r="B2389">
            <v>267</v>
          </cell>
          <cell r="C2389" t="str">
            <v>Direc. Dptal. de Educación Cochabamba</v>
          </cell>
        </row>
        <row r="2390">
          <cell r="B2390">
            <v>267</v>
          </cell>
          <cell r="C2390" t="str">
            <v>Direc. Dptal. de Educación Cochabamba</v>
          </cell>
        </row>
        <row r="2391">
          <cell r="B2391">
            <v>268</v>
          </cell>
          <cell r="C2391" t="str">
            <v>Direc. Dptal. de Educación Oruro</v>
          </cell>
        </row>
        <row r="2392">
          <cell r="B2392">
            <v>268</v>
          </cell>
          <cell r="C2392" t="str">
            <v>Direc. Dptal. de Educación Oruro</v>
          </cell>
        </row>
        <row r="2393">
          <cell r="B2393">
            <v>268</v>
          </cell>
          <cell r="C2393" t="str">
            <v>Direc. Dptal. de Educación Oruro</v>
          </cell>
        </row>
        <row r="2394">
          <cell r="B2394">
            <v>269</v>
          </cell>
          <cell r="C2394" t="str">
            <v>Direc. Dptal. de Educación Potosí</v>
          </cell>
        </row>
        <row r="2395">
          <cell r="B2395">
            <v>269</v>
          </cell>
          <cell r="C2395" t="str">
            <v>Direc. Dptal. de Educación Potosí</v>
          </cell>
        </row>
        <row r="2396">
          <cell r="B2396">
            <v>269</v>
          </cell>
          <cell r="C2396" t="str">
            <v>Direc. Dptal. de Educación Potosí</v>
          </cell>
        </row>
        <row r="2397">
          <cell r="B2397">
            <v>269</v>
          </cell>
          <cell r="C2397" t="str">
            <v>Direc. Dptal. de Educación Potosí</v>
          </cell>
        </row>
        <row r="2398">
          <cell r="B2398">
            <v>270</v>
          </cell>
          <cell r="C2398" t="str">
            <v>Direc. Dptal. de Educación Tarija</v>
          </cell>
        </row>
        <row r="2399">
          <cell r="B2399">
            <v>270</v>
          </cell>
          <cell r="C2399" t="str">
            <v>Direc. Dptal. de Educación Tarija</v>
          </cell>
        </row>
        <row r="2400">
          <cell r="B2400">
            <v>270</v>
          </cell>
          <cell r="C2400" t="str">
            <v>Direc. Dptal. de Educación Tarija</v>
          </cell>
        </row>
        <row r="2401">
          <cell r="B2401">
            <v>271</v>
          </cell>
          <cell r="C2401" t="str">
            <v>Direc. Dptal. de Educación Santa Cruz</v>
          </cell>
        </row>
        <row r="2402">
          <cell r="B2402">
            <v>271</v>
          </cell>
          <cell r="C2402" t="str">
            <v>Direc. Dptal. de Educación Santa Cruz</v>
          </cell>
        </row>
        <row r="2403">
          <cell r="B2403">
            <v>272</v>
          </cell>
          <cell r="C2403" t="str">
            <v>Direc. Dptal. de Educación Beni</v>
          </cell>
        </row>
        <row r="2404">
          <cell r="B2404">
            <v>272</v>
          </cell>
          <cell r="C2404" t="str">
            <v>Direc. Dptal. de Educación Beni</v>
          </cell>
        </row>
        <row r="2405">
          <cell r="B2405">
            <v>272</v>
          </cell>
          <cell r="C2405" t="str">
            <v>Direc. Dptal. de Educación Beni</v>
          </cell>
        </row>
        <row r="2406">
          <cell r="B2406">
            <v>273</v>
          </cell>
          <cell r="C2406" t="str">
            <v>Direc. Dptal. de Educación Pando</v>
          </cell>
        </row>
        <row r="2407">
          <cell r="B2407">
            <v>273</v>
          </cell>
          <cell r="C2407" t="str">
            <v>Direc. Dptal. de Educación Pando</v>
          </cell>
        </row>
        <row r="2408">
          <cell r="B2408">
            <v>273</v>
          </cell>
          <cell r="C2408" t="str">
            <v>Direc. Dptal. de Educación Pando</v>
          </cell>
        </row>
        <row r="2409">
          <cell r="B2409">
            <v>273</v>
          </cell>
          <cell r="C2409" t="str">
            <v>Direc. Dptal. de Educación Pando</v>
          </cell>
        </row>
        <row r="2410">
          <cell r="B2410">
            <v>281</v>
          </cell>
          <cell r="C2410" t="str">
            <v>Oficina Técnica Nacional de los Ríos Pilcomayo y Bermejo</v>
          </cell>
        </row>
        <row r="2411">
          <cell r="B2411">
            <v>281</v>
          </cell>
          <cell r="C2411" t="str">
            <v>Oficina Técnica Nacional de los Ríos Pilcomayo y Bermejo</v>
          </cell>
        </row>
        <row r="2412">
          <cell r="B2412">
            <v>283</v>
          </cell>
          <cell r="C2412" t="str">
            <v>Aduana Nacional</v>
          </cell>
        </row>
        <row r="2413">
          <cell r="B2413">
            <v>283</v>
          </cell>
          <cell r="C2413" t="str">
            <v>Aduana Nacional</v>
          </cell>
        </row>
        <row r="2414">
          <cell r="B2414">
            <v>287</v>
          </cell>
          <cell r="C2414" t="str">
            <v>Fondo Nacional de Inversión Productiva y Social</v>
          </cell>
        </row>
        <row r="2415">
          <cell r="B2415">
            <v>287</v>
          </cell>
          <cell r="C2415" t="str">
            <v>Fondo Nacional de Inversión Productiva y Social</v>
          </cell>
        </row>
        <row r="2416">
          <cell r="B2416">
            <v>287</v>
          </cell>
          <cell r="C2416" t="str">
            <v>Fondo Nacional de Inversión Productiva y Social</v>
          </cell>
        </row>
        <row r="2417">
          <cell r="B2417">
            <v>287</v>
          </cell>
          <cell r="C2417" t="str">
            <v>Fondo Nacional de Inversión Productiva y Social</v>
          </cell>
        </row>
        <row r="2418">
          <cell r="B2418">
            <v>287</v>
          </cell>
          <cell r="C2418" t="str">
            <v>Fondo Nacional de Inversión Productiva y Social</v>
          </cell>
        </row>
        <row r="2419">
          <cell r="B2419">
            <v>287</v>
          </cell>
          <cell r="C2419" t="str">
            <v>Fondo Nacional de Inversión Productiva y Social</v>
          </cell>
        </row>
        <row r="2420">
          <cell r="B2420">
            <v>287</v>
          </cell>
          <cell r="C2420" t="str">
            <v>Fondo Nacional de Inversión Productiva y Social</v>
          </cell>
        </row>
        <row r="2421">
          <cell r="B2421">
            <v>287</v>
          </cell>
          <cell r="C2421" t="str">
            <v>Fondo Nacional de Inversión Productiva y Social</v>
          </cell>
        </row>
        <row r="2422">
          <cell r="B2422">
            <v>287</v>
          </cell>
          <cell r="C2422" t="str">
            <v>Fondo Nacional de Inversión Productiva y Social</v>
          </cell>
        </row>
        <row r="2423">
          <cell r="B2423">
            <v>287</v>
          </cell>
          <cell r="C2423" t="str">
            <v>Fondo Nacional de Inversión Productiva y Social</v>
          </cell>
        </row>
        <row r="2424">
          <cell r="B2424">
            <v>287</v>
          </cell>
          <cell r="C2424" t="str">
            <v>Fondo Nacional de Inversión Productiva y Social</v>
          </cell>
        </row>
        <row r="2425">
          <cell r="B2425">
            <v>287</v>
          </cell>
          <cell r="C2425" t="str">
            <v>Fondo Nacional de Inversión Productiva y Social</v>
          </cell>
        </row>
        <row r="2426">
          <cell r="B2426">
            <v>287</v>
          </cell>
          <cell r="C2426" t="str">
            <v>Fondo Nacional de Inversión Productiva y Social</v>
          </cell>
        </row>
        <row r="2427">
          <cell r="B2427">
            <v>288</v>
          </cell>
          <cell r="C2427" t="str">
            <v>Servicio Nacional de Riego</v>
          </cell>
        </row>
        <row r="2428">
          <cell r="B2428">
            <v>288</v>
          </cell>
          <cell r="C2428" t="str">
            <v>Servicio Nacional de Riego</v>
          </cell>
        </row>
        <row r="2429">
          <cell r="B2429">
            <v>290</v>
          </cell>
          <cell r="C2429" t="str">
            <v>Servicio de Impuestos Nacionales</v>
          </cell>
        </row>
        <row r="2430">
          <cell r="B2430">
            <v>290</v>
          </cell>
          <cell r="C2430" t="str">
            <v>Servicio de Impuestos Nacionales</v>
          </cell>
        </row>
        <row r="2431">
          <cell r="B2431">
            <v>291</v>
          </cell>
          <cell r="C2431" t="str">
            <v>Administradora Boliviana de Carreteras</v>
          </cell>
        </row>
        <row r="2432">
          <cell r="B2432">
            <v>291</v>
          </cell>
          <cell r="C2432" t="str">
            <v>Administradora Boliviana de Carreteras</v>
          </cell>
        </row>
        <row r="2433">
          <cell r="B2433">
            <v>291</v>
          </cell>
          <cell r="C2433" t="str">
            <v>Administradora Boliviana de Carreteras</v>
          </cell>
        </row>
        <row r="2434">
          <cell r="B2434">
            <v>291</v>
          </cell>
          <cell r="C2434" t="str">
            <v>Administradora Boliviana de Carreteras</v>
          </cell>
        </row>
        <row r="2435">
          <cell r="B2435">
            <v>291</v>
          </cell>
          <cell r="C2435" t="str">
            <v>Administradora Boliviana de Carreteras</v>
          </cell>
        </row>
        <row r="2436">
          <cell r="B2436">
            <v>291</v>
          </cell>
          <cell r="C2436" t="str">
            <v>Administradora Boliviana de Carreteras</v>
          </cell>
        </row>
        <row r="2437">
          <cell r="B2437">
            <v>291</v>
          </cell>
          <cell r="C2437" t="str">
            <v>Administradora Boliviana de Carreteras</v>
          </cell>
        </row>
        <row r="2438">
          <cell r="B2438">
            <v>291</v>
          </cell>
          <cell r="C2438" t="str">
            <v>Administradora Boliviana de Carreteras</v>
          </cell>
        </row>
        <row r="2439">
          <cell r="B2439">
            <v>291</v>
          </cell>
          <cell r="C2439" t="str">
            <v>Administradora Boliviana de Carreteras</v>
          </cell>
        </row>
        <row r="2440">
          <cell r="B2440">
            <v>291</v>
          </cell>
          <cell r="C2440" t="str">
            <v>Administradora Boliviana de Carreteras</v>
          </cell>
        </row>
        <row r="2441">
          <cell r="B2441">
            <v>291</v>
          </cell>
          <cell r="C2441" t="str">
            <v>Administradora Boliviana de Carreteras</v>
          </cell>
        </row>
        <row r="2442">
          <cell r="B2442">
            <v>292</v>
          </cell>
          <cell r="C2442" t="str">
            <v>Vías Bolivia</v>
          </cell>
        </row>
        <row r="2443">
          <cell r="B2443">
            <v>292</v>
          </cell>
          <cell r="C2443" t="str">
            <v>Vías Bolivia</v>
          </cell>
        </row>
        <row r="2444">
          <cell r="B2444">
            <v>293</v>
          </cell>
          <cell r="C2444" t="str">
            <v>Fundación Cultural del Banco Central de Bolivia</v>
          </cell>
        </row>
        <row r="2445">
          <cell r="B2445">
            <v>293</v>
          </cell>
          <cell r="C2445" t="str">
            <v>Fundación Cultural del Banco Central de Bolivia</v>
          </cell>
        </row>
        <row r="2446">
          <cell r="B2446">
            <v>298</v>
          </cell>
          <cell r="C2446" t="str">
            <v>Servicio Departamental de Riego - Chuquisaca</v>
          </cell>
        </row>
        <row r="2447">
          <cell r="B2447">
            <v>298</v>
          </cell>
          <cell r="C2447" t="str">
            <v>Servicio Departamental de Riego - Chuquisaca</v>
          </cell>
        </row>
        <row r="2448">
          <cell r="B2448">
            <v>298</v>
          </cell>
          <cell r="C2448" t="str">
            <v>Servicio Departamental de Riego - Chuquisaca</v>
          </cell>
        </row>
        <row r="2449">
          <cell r="B2449">
            <v>299</v>
          </cell>
          <cell r="C2449" t="str">
            <v>Servicio Departamental de Riego - La Paz</v>
          </cell>
        </row>
        <row r="2450">
          <cell r="B2450">
            <v>299</v>
          </cell>
          <cell r="C2450" t="str">
            <v>Servicio Departamental de Riego - La Paz</v>
          </cell>
        </row>
        <row r="2451">
          <cell r="B2451">
            <v>300</v>
          </cell>
          <cell r="C2451" t="str">
            <v>Servicio Departamental de Riego - Cochabamba</v>
          </cell>
        </row>
        <row r="2452">
          <cell r="B2452">
            <v>300</v>
          </cell>
          <cell r="C2452" t="str">
            <v>Servicio Departamental de Riego - Cochabamba</v>
          </cell>
        </row>
        <row r="2453">
          <cell r="B2453">
            <v>300</v>
          </cell>
          <cell r="C2453" t="str">
            <v>Servicio Departamental de Riego - Cochabamba</v>
          </cell>
        </row>
        <row r="2454">
          <cell r="B2454">
            <v>301</v>
          </cell>
          <cell r="C2454" t="str">
            <v>Servicio Departamental de Riego - Oruro</v>
          </cell>
        </row>
        <row r="2455">
          <cell r="B2455">
            <v>301</v>
          </cell>
          <cell r="C2455" t="str">
            <v>Servicio Departamental de Riego - Oruro</v>
          </cell>
        </row>
        <row r="2456">
          <cell r="B2456">
            <v>302</v>
          </cell>
          <cell r="C2456" t="str">
            <v>Servicio Departamental de Riego - Potosí</v>
          </cell>
        </row>
        <row r="2457">
          <cell r="B2457">
            <v>302</v>
          </cell>
          <cell r="C2457" t="str">
            <v>Servicio Departamental de Riego - Potosí</v>
          </cell>
        </row>
        <row r="2458">
          <cell r="B2458">
            <v>309</v>
          </cell>
          <cell r="C2458" t="str">
            <v>Autoridad de Fiscalización del Juego</v>
          </cell>
        </row>
        <row r="2459">
          <cell r="B2459">
            <v>309</v>
          </cell>
          <cell r="C2459" t="str">
            <v>Autoridad de Fiscalización del Juego</v>
          </cell>
        </row>
        <row r="2460">
          <cell r="B2460">
            <v>310</v>
          </cell>
          <cell r="C2460" t="str">
            <v>Autoridad de Regulación y Fiscalización de Telecomunicaciones y Transportes</v>
          </cell>
        </row>
        <row r="2461">
          <cell r="B2461">
            <v>310</v>
          </cell>
          <cell r="C2461" t="str">
            <v>Autoridad de Regulación y Fiscalización de Telecomunicaciones y Transportes</v>
          </cell>
        </row>
        <row r="2462">
          <cell r="B2462">
            <v>311</v>
          </cell>
          <cell r="C2462" t="str">
            <v>Autoridad de Fisc y Ctrol Soc de Agua Potable Saneam.Básico</v>
          </cell>
        </row>
        <row r="2463">
          <cell r="B2463">
            <v>311</v>
          </cell>
          <cell r="C2463" t="str">
            <v>Autoridad de Fisc y Ctrol Soc de Agua Potable Saneam.Básico</v>
          </cell>
        </row>
        <row r="2464">
          <cell r="B2464">
            <v>312</v>
          </cell>
          <cell r="C2464" t="str">
            <v>Autoridad de Fiscalizac. y Control Soc de Bosques y Tierras</v>
          </cell>
        </row>
        <row r="2465">
          <cell r="B2465">
            <v>312</v>
          </cell>
          <cell r="C2465" t="str">
            <v>Autoridad de Fiscalizac. y Control Soc de Bosques y Tierras</v>
          </cell>
        </row>
        <row r="2466">
          <cell r="B2466">
            <v>312</v>
          </cell>
          <cell r="C2466" t="str">
            <v>Autoridad de Fiscalizac. y Control Soc de Bosques y Tierras</v>
          </cell>
        </row>
        <row r="2467">
          <cell r="B2467">
            <v>313</v>
          </cell>
          <cell r="C2467" t="str">
            <v>Autoridad de Fiscalización y Control de Pensiones y Seguros - APS</v>
          </cell>
        </row>
        <row r="2468">
          <cell r="B2468">
            <v>313</v>
          </cell>
          <cell r="C2468" t="str">
            <v>Autoridad de Fiscalización y Control de Pensiones y Seguros - APS</v>
          </cell>
        </row>
        <row r="2469">
          <cell r="B2469">
            <v>314</v>
          </cell>
          <cell r="C2469" t="str">
            <v>Autoridad de Fiscalización de Electricidad y Tecnología Nuclear</v>
          </cell>
        </row>
        <row r="2470">
          <cell r="B2470">
            <v>314</v>
          </cell>
          <cell r="C2470" t="str">
            <v>Autoridad de Fiscalización de Electricidad y Tecnología Nuclear</v>
          </cell>
        </row>
        <row r="2471">
          <cell r="B2471">
            <v>315</v>
          </cell>
          <cell r="C2471" t="str">
            <v>Autoridad de Fiscalización de Empresas</v>
          </cell>
        </row>
        <row r="2472">
          <cell r="B2472">
            <v>315</v>
          </cell>
          <cell r="C2472" t="str">
            <v>Autoridad de Fiscalización de Empresas</v>
          </cell>
        </row>
        <row r="2473">
          <cell r="B2473">
            <v>324</v>
          </cell>
          <cell r="C2473" t="str">
            <v>Escuela Boliviana Intercultural de Música</v>
          </cell>
        </row>
        <row r="2474">
          <cell r="B2474">
            <v>324</v>
          </cell>
          <cell r="C2474" t="str">
            <v>Escuela Boliviana Intercultural de Música</v>
          </cell>
        </row>
        <row r="2475">
          <cell r="B2475">
            <v>340</v>
          </cell>
          <cell r="C2475" t="str">
            <v>Servicio General de Identificación Personal</v>
          </cell>
        </row>
        <row r="2476">
          <cell r="B2476">
            <v>340</v>
          </cell>
          <cell r="C2476" t="str">
            <v>Servicio General de Identificación Personal</v>
          </cell>
        </row>
        <row r="2477">
          <cell r="B2477">
            <v>342</v>
          </cell>
          <cell r="C2477" t="str">
            <v>Agencia Estatal de Vivienda</v>
          </cell>
        </row>
        <row r="2478">
          <cell r="B2478">
            <v>342</v>
          </cell>
          <cell r="C2478" t="str">
            <v>Agencia Estatal de Vivienda</v>
          </cell>
        </row>
        <row r="2479">
          <cell r="B2479">
            <v>342</v>
          </cell>
          <cell r="C2479" t="str">
            <v>Agencia Estatal de Vivienda</v>
          </cell>
        </row>
        <row r="2480">
          <cell r="B2480">
            <v>342</v>
          </cell>
          <cell r="C2480" t="str">
            <v>Agencia Estatal de Vivienda</v>
          </cell>
        </row>
        <row r="2481">
          <cell r="B2481">
            <v>342</v>
          </cell>
          <cell r="C2481" t="str">
            <v>Agencia Estatal de Vivienda</v>
          </cell>
        </row>
        <row r="2482">
          <cell r="B2482">
            <v>343</v>
          </cell>
          <cell r="C2482" t="str">
            <v>Escuela de Jueces del Estado</v>
          </cell>
        </row>
        <row r="2483">
          <cell r="B2483">
            <v>343</v>
          </cell>
          <cell r="C2483" t="str">
            <v>Escuela de Jueces del Estado</v>
          </cell>
        </row>
        <row r="2484">
          <cell r="B2484">
            <v>343</v>
          </cell>
          <cell r="C2484" t="str">
            <v>Escuela de Jueces del Estado</v>
          </cell>
        </row>
        <row r="2485">
          <cell r="B2485">
            <v>344</v>
          </cell>
          <cell r="C2485" t="str">
            <v>Instituto Plurinacional de Estudio de Lenguas y Culturas</v>
          </cell>
        </row>
        <row r="2486">
          <cell r="B2486">
            <v>344</v>
          </cell>
          <cell r="C2486" t="str">
            <v>Instituto Plurinacional de Estudio de Lenguas y Culturas</v>
          </cell>
        </row>
        <row r="2487">
          <cell r="B2487">
            <v>345</v>
          </cell>
          <cell r="C2487" t="str">
            <v>Mutual de Servicios al Policía</v>
          </cell>
        </row>
        <row r="2488">
          <cell r="B2488">
            <v>345</v>
          </cell>
          <cell r="C2488" t="str">
            <v>Mutual de Servicios al Policía</v>
          </cell>
        </row>
        <row r="2489">
          <cell r="B2489">
            <v>345</v>
          </cell>
          <cell r="C2489" t="str">
            <v>Mutual de Servicios al Policía</v>
          </cell>
        </row>
        <row r="2490">
          <cell r="B2490">
            <v>346</v>
          </cell>
          <cell r="C2490" t="str">
            <v>Unidad de Investigaciones Financieras</v>
          </cell>
        </row>
        <row r="2491">
          <cell r="B2491">
            <v>346</v>
          </cell>
          <cell r="C2491" t="str">
            <v>Unidad de Investigaciones Financieras</v>
          </cell>
        </row>
        <row r="2492">
          <cell r="B2492">
            <v>347</v>
          </cell>
          <cell r="C2492" t="str">
            <v>Autoridad de Fiscalización y Control de Cooperativas</v>
          </cell>
        </row>
        <row r="2493">
          <cell r="B2493">
            <v>348</v>
          </cell>
          <cell r="C2493" t="str">
            <v>Autoridad Plurinacional de la Madre Tierra</v>
          </cell>
        </row>
        <row r="2494">
          <cell r="B2494">
            <v>349</v>
          </cell>
          <cell r="C2494" t="str">
            <v>Centro de Inv.Arqueológicas,Antropológicas y Adm.de Tiwanaku</v>
          </cell>
        </row>
        <row r="2495">
          <cell r="B2495">
            <v>371</v>
          </cell>
          <cell r="C2495" t="str">
            <v>Centro Internacional de la Quinua</v>
          </cell>
        </row>
        <row r="2496">
          <cell r="B2496">
            <v>373</v>
          </cell>
          <cell r="C2496" t="str">
            <v>Fondo de Desarrollo Indigena</v>
          </cell>
        </row>
        <row r="2497">
          <cell r="B2497">
            <v>373</v>
          </cell>
          <cell r="C2497" t="str">
            <v>Fondo de Desarrollo Indigena</v>
          </cell>
        </row>
        <row r="2498">
          <cell r="B2498">
            <v>374</v>
          </cell>
          <cell r="C2498" t="str">
            <v>Agencia de Gobierno Electrónico y Tecnologías de Información y Comunicación</v>
          </cell>
        </row>
        <row r="2499">
          <cell r="B2499">
            <v>374</v>
          </cell>
          <cell r="C2499" t="str">
            <v>Agencia de Gobierno Electrónico y Tecnologías de Información y Comunicación</v>
          </cell>
        </row>
        <row r="2500">
          <cell r="B2500">
            <v>376</v>
          </cell>
          <cell r="C2500" t="str">
            <v>Agencia Boliviana de Energía Nuclear</v>
          </cell>
        </row>
        <row r="2501">
          <cell r="B2501">
            <v>376</v>
          </cell>
          <cell r="C2501" t="str">
            <v>Agencia Boliviana de Energía Nuclear</v>
          </cell>
        </row>
        <row r="2502">
          <cell r="B2502">
            <v>378</v>
          </cell>
          <cell r="C2502" t="str">
            <v>Servicio Nacional Textil</v>
          </cell>
        </row>
        <row r="2503">
          <cell r="B2503">
            <v>379</v>
          </cell>
          <cell r="C2503" t="str">
            <v xml:space="preserve">Escuela Boliviana Intercultural de Danza </v>
          </cell>
        </row>
        <row r="2504">
          <cell r="B2504">
            <v>379</v>
          </cell>
          <cell r="C2504" t="str">
            <v xml:space="preserve">Escuela Boliviana Intercultural de Danza </v>
          </cell>
        </row>
        <row r="2505">
          <cell r="B2505">
            <v>382</v>
          </cell>
          <cell r="C2505" t="str">
            <v>Agencia de Infraestructura en Salud y Equipamiento Médico</v>
          </cell>
        </row>
        <row r="2506">
          <cell r="B2506">
            <v>382</v>
          </cell>
          <cell r="C2506" t="str">
            <v>Agencia de Infraestructura en Salud y Equipamiento Médico</v>
          </cell>
        </row>
        <row r="2507">
          <cell r="B2507">
            <v>382</v>
          </cell>
          <cell r="C2507" t="str">
            <v>Agencia de Infraestructura en Salud y Equipamiento Médico</v>
          </cell>
        </row>
        <row r="2508">
          <cell r="B2508">
            <v>382</v>
          </cell>
          <cell r="C2508" t="str">
            <v>Agencia de Infraestructura en Salud y Equipamiento Médico</v>
          </cell>
        </row>
        <row r="2509">
          <cell r="B2509">
            <v>383</v>
          </cell>
          <cell r="C2509" t="str">
            <v>Agencia Boliviana de Correos "Correos de Bolivia"</v>
          </cell>
        </row>
        <row r="2510">
          <cell r="B2510">
            <v>383</v>
          </cell>
          <cell r="C2510" t="str">
            <v>Agencia Boliviana de Correos "Correos de Bolivia"</v>
          </cell>
        </row>
        <row r="2511">
          <cell r="B2511">
            <v>385</v>
          </cell>
          <cell r="C2511" t="str">
            <v>Autoridad de Supervisión de la Seguridad Social de Corto Plazo</v>
          </cell>
        </row>
        <row r="2512">
          <cell r="B2512">
            <v>385</v>
          </cell>
          <cell r="C2512" t="str">
            <v>Autoridad de Supervisión de la Seguridad Social de Corto Plazo</v>
          </cell>
        </row>
        <row r="2513">
          <cell r="B2513">
            <v>386</v>
          </cell>
          <cell r="C2513" t="str">
            <v>Servicio Plurinacional de la Mujer y de la Despatriarcalización Ana María Romero</v>
          </cell>
        </row>
        <row r="2514">
          <cell r="B2514">
            <v>386</v>
          </cell>
          <cell r="C2514" t="str">
            <v>Servicio Plurinacional de la Mujer y de la Despatriarcalización Ana María Romero</v>
          </cell>
        </row>
        <row r="2515">
          <cell r="B2515">
            <v>387</v>
          </cell>
          <cell r="C2515" t="str">
            <v>Agencia del Desarrollo del Cine y Audiovisual Bolivianos</v>
          </cell>
        </row>
        <row r="2516">
          <cell r="B2516">
            <v>387</v>
          </cell>
          <cell r="C2516" t="str">
            <v>Agencia del Desarrollo del Cine y Audiovisual Bolivianos</v>
          </cell>
        </row>
        <row r="2517">
          <cell r="B2517">
            <v>387</v>
          </cell>
          <cell r="C2517" t="str">
            <v>Agencia del Desarrollo del Cine y Audiovisual Bolivianos</v>
          </cell>
        </row>
        <row r="2518">
          <cell r="B2518">
            <v>387</v>
          </cell>
          <cell r="C2518" t="str">
            <v>Agencia del Desarrollo del Cine y Audiovisual Bolivianos</v>
          </cell>
        </row>
        <row r="2519">
          <cell r="B2519">
            <v>388</v>
          </cell>
          <cell r="C2519" t="str">
            <v>Servicio Plurinacional de Registro de Comercio</v>
          </cell>
        </row>
        <row r="2520">
          <cell r="B2520">
            <v>389</v>
          </cell>
          <cell r="C2520" t="str">
            <v xml:space="preserve">Navegación Aérea y Aeropuertos Bolivianos </v>
          </cell>
        </row>
        <row r="2521">
          <cell r="B2521">
            <v>390</v>
          </cell>
          <cell r="C2521" t="str">
            <v>Instituto Gastroenterológico del Bicentenario - Hospital de Cuarto Nivel</v>
          </cell>
        </row>
        <row r="2522">
          <cell r="B2522">
            <v>171</v>
          </cell>
          <cell r="C2522" t="str">
            <v>Centro de Investigación Agrícola Tropical</v>
          </cell>
        </row>
        <row r="2523">
          <cell r="B2523">
            <v>171</v>
          </cell>
          <cell r="C2523" t="str">
            <v>Centro de Investigación Agrícola Tropical</v>
          </cell>
        </row>
        <row r="2524">
          <cell r="B2524">
            <v>2311</v>
          </cell>
          <cell r="C2524" t="str">
            <v>SERVICIO DE ENCAUZAMIENTO DE RIOS (SEARPI)</v>
          </cell>
        </row>
        <row r="2525">
          <cell r="B2525">
            <v>2311</v>
          </cell>
          <cell r="C2525" t="str">
            <v>SERVICIO DE ENCAUZAMIENTO DE RIOS (SEARPI)</v>
          </cell>
        </row>
        <row r="2526">
          <cell r="B2526">
            <v>2344</v>
          </cell>
          <cell r="C2526" t="str">
            <v>NUEVA VIDA SANTA CRUZ</v>
          </cell>
        </row>
        <row r="2527">
          <cell r="B2527">
            <v>2313</v>
          </cell>
          <cell r="C2527" t="str">
            <v>ENTIDAD MUNICIPAL DE ASEO URBANO SUCRE</v>
          </cell>
        </row>
        <row r="2528">
          <cell r="B2528">
            <v>2313</v>
          </cell>
          <cell r="C2528" t="str">
            <v>ENTIDAD MUNICIPAL DE ASEO URBANO SUCRE</v>
          </cell>
        </row>
        <row r="2529">
          <cell r="B2529">
            <v>2313</v>
          </cell>
          <cell r="C2529" t="str">
            <v>ENTIDAD MUNICIPAL DE ASEO URBANO SUCRE</v>
          </cell>
        </row>
        <row r="2530">
          <cell r="B2530">
            <v>2318</v>
          </cell>
          <cell r="C2530" t="str">
            <v>Entidad Descentralizada UMMIPRE PROMAN</v>
          </cell>
        </row>
        <row r="2531">
          <cell r="B2531">
            <v>2318</v>
          </cell>
          <cell r="C2531" t="str">
            <v>Entidad Descentralizada UMMIPRE PROMAN</v>
          </cell>
        </row>
        <row r="2532">
          <cell r="B2532">
            <v>2322</v>
          </cell>
          <cell r="C2532" t="str">
            <v>ENTIDAD MATADERO FRIGORIFICO MUNICIPAL DE TARIJA</v>
          </cell>
        </row>
        <row r="2533">
          <cell r="B2533">
            <v>2323</v>
          </cell>
          <cell r="C2533" t="str">
            <v>ENTIDAD ASEO MUNICIPAL DE TARIJA</v>
          </cell>
        </row>
        <row r="2534">
          <cell r="B2534">
            <v>2323</v>
          </cell>
          <cell r="C2534" t="str">
            <v>ENTIDAD ASEO MUNICIPAL DE TARIJA</v>
          </cell>
        </row>
        <row r="2535">
          <cell r="B2535">
            <v>2324</v>
          </cell>
          <cell r="C2535" t="str">
            <v>ENTIDAD OBRAS PUBLICAS MUNICIPALES DE TARIJA</v>
          </cell>
        </row>
        <row r="2536">
          <cell r="B2536">
            <v>2324</v>
          </cell>
          <cell r="C2536" t="str">
            <v>ENTIDAD OBRAS PUBLICAS MUNICIPALES DE TARIJA</v>
          </cell>
        </row>
        <row r="2537">
          <cell r="B2537">
            <v>2325</v>
          </cell>
          <cell r="C2537" t="str">
            <v>ENTIDAD ORDENAMIENTO TERRITORIAL DE TARIJA</v>
          </cell>
        </row>
        <row r="2538">
          <cell r="B2538">
            <v>2325</v>
          </cell>
          <cell r="C2538" t="str">
            <v>ENTIDAD ORDENAMIENTO TERRITORIAL DE TARIJA</v>
          </cell>
        </row>
        <row r="2539">
          <cell r="B2539">
            <v>2326</v>
          </cell>
          <cell r="C2539" t="str">
            <v>ENTIDAD ORDEN Y SEGURIDAD CIUDADANA MUNICIPAL DE TARIJA</v>
          </cell>
        </row>
        <row r="2540">
          <cell r="B2540">
            <v>2326</v>
          </cell>
          <cell r="C2540" t="str">
            <v>ENTIDAD ORDEN Y SEGURIDAD CIUDADANA MUNICIPAL DE TARIJA</v>
          </cell>
        </row>
        <row r="2541">
          <cell r="B2541">
            <v>2331</v>
          </cell>
          <cell r="C2541" t="str">
            <v>ENTIDAD DESCENTRALIZADA MUNICIPAL TERMINAL DE BUSES LA PAZ</v>
          </cell>
        </row>
        <row r="2542">
          <cell r="B2542">
            <v>2333</v>
          </cell>
          <cell r="C2542" t="str">
            <v>ENTIDAD DIRECCIÓN DE LA TERMINAL DE BUSES DE TARIJA</v>
          </cell>
        </row>
        <row r="2543">
          <cell r="B2543">
            <v>2334</v>
          </cell>
          <cell r="C2543" t="str">
            <v>ENTIDAD DESCENTRALIZADA MUNICIPAL DE MAQUINARIA Y EQUIPO</v>
          </cell>
        </row>
        <row r="2544">
          <cell r="B2544">
            <v>2334</v>
          </cell>
          <cell r="C2544" t="str">
            <v>ENTIDAD DESCENTRALIZADA MUNICIPAL DE MAQUINARIA Y EQUIPO</v>
          </cell>
        </row>
        <row r="2545">
          <cell r="B2545">
            <v>2334</v>
          </cell>
          <cell r="C2545" t="str">
            <v>ENTIDAD DESCENTRALIZADA MUNICIPAL DE MAQUINARIA Y EQUIPO</v>
          </cell>
        </row>
        <row r="2546">
          <cell r="B2546">
            <v>2335</v>
          </cell>
          <cell r="C2546" t="str">
            <v>ENTIDAD MUNICIPAL DE ASEO POTOSI</v>
          </cell>
        </row>
        <row r="2547">
          <cell r="B2547">
            <v>2337</v>
          </cell>
          <cell r="C2547" t="str">
            <v>ENTIDAD DESCENTRALIZADA MUNICIPAL DE CEMENTERIOS DE LA PAZ</v>
          </cell>
        </row>
        <row r="2548">
          <cell r="B2548">
            <v>2337</v>
          </cell>
          <cell r="C2548" t="str">
            <v>ENTIDAD DESCENTRALIZADA MUNICIPAL DE CEMENTERIOS DE LA PAZ</v>
          </cell>
        </row>
        <row r="2549">
          <cell r="B2549">
            <v>2342</v>
          </cell>
          <cell r="C2549" t="str">
            <v>ENTIDAD DE SERVICIO DE AGUA POTABLE Y ALCANTARILLADO MUNICIPAL</v>
          </cell>
        </row>
        <row r="2550">
          <cell r="B2550">
            <v>2346</v>
          </cell>
          <cell r="C2550" t="str">
            <v>ENTIDAD DESCENTRALIZADA TERMINAL METROPOLITANA EL ALTO</v>
          </cell>
        </row>
        <row r="2551">
          <cell r="B2551">
            <v>2353</v>
          </cell>
          <cell r="C2551" t="str">
            <v>EMPRESA MUNICIPAL DE AGUA POTABLE Y ALCANTARILLADO SANITARIO DE RIBERALTA - "EMAAR"</v>
          </cell>
        </row>
        <row r="2552">
          <cell r="B2552">
            <v>2354</v>
          </cell>
          <cell r="C2552" t="str">
            <v>EMPRESA PRESTADORA DE SERVICIOS DE AGUA Y ALCANTARILLADO (EPSA-COROICO)</v>
          </cell>
        </row>
        <row r="2553">
          <cell r="B2553">
            <v>951</v>
          </cell>
          <cell r="C2553" t="str">
            <v>Banco Central de Bolivia</v>
          </cell>
        </row>
        <row r="2554">
          <cell r="B2554">
            <v>130</v>
          </cell>
          <cell r="C2554" t="str">
            <v>Fondo de Financiamiento para la Minería</v>
          </cell>
        </row>
        <row r="2555">
          <cell r="B2555">
            <v>862</v>
          </cell>
          <cell r="C2555" t="str">
            <v>Fondo Nacional de Desarrollo Regional</v>
          </cell>
        </row>
        <row r="2556">
          <cell r="B2556">
            <v>865</v>
          </cell>
          <cell r="C2556" t="str">
            <v>Fondo de Desarrollo del Sist.Fin. y Apoyo al Sec.Productivo</v>
          </cell>
        </row>
        <row r="2557">
          <cell r="B2557">
            <v>867</v>
          </cell>
          <cell r="C2557" t="str">
            <v>Fondo Rotatorio de Fomento Productivo Regional</v>
          </cell>
        </row>
        <row r="2558">
          <cell r="B2558">
            <v>867</v>
          </cell>
          <cell r="C2558" t="str">
            <v>Fondo Rotatorio de Fomento Productivo Regional</v>
          </cell>
        </row>
        <row r="2559">
          <cell r="B2559">
            <v>867</v>
          </cell>
          <cell r="C2559" t="str">
            <v>Fondo Rotatorio de Fomento Productivo Regional</v>
          </cell>
        </row>
        <row r="2560">
          <cell r="B2560">
            <v>6</v>
          </cell>
          <cell r="C2560" t="str">
            <v>Vicepresidencia del Estado Plurinacional</v>
          </cell>
        </row>
        <row r="2561">
          <cell r="B2561">
            <v>10</v>
          </cell>
          <cell r="C2561" t="str">
            <v>Ministerio de Relaciones Exteriores</v>
          </cell>
        </row>
        <row r="2562">
          <cell r="B2562">
            <v>15</v>
          </cell>
          <cell r="C2562" t="str">
            <v>Ministerio de Gobierno</v>
          </cell>
        </row>
        <row r="2563">
          <cell r="B2563">
            <v>15</v>
          </cell>
          <cell r="C2563" t="str">
            <v>Ministerio de Gobierno</v>
          </cell>
        </row>
        <row r="2564">
          <cell r="B2564">
            <v>15</v>
          </cell>
          <cell r="C2564" t="str">
            <v>Ministerio de Gobierno</v>
          </cell>
        </row>
        <row r="2565">
          <cell r="B2565">
            <v>16</v>
          </cell>
          <cell r="C2565" t="str">
            <v>Ministerio de Educación</v>
          </cell>
        </row>
        <row r="2566">
          <cell r="B2566">
            <v>16</v>
          </cell>
          <cell r="C2566" t="str">
            <v>Ministerio de Educación</v>
          </cell>
        </row>
        <row r="2567">
          <cell r="B2567">
            <v>16</v>
          </cell>
          <cell r="C2567" t="str">
            <v>Ministerio de Educación</v>
          </cell>
        </row>
        <row r="2568">
          <cell r="B2568">
            <v>16</v>
          </cell>
          <cell r="C2568" t="str">
            <v>Ministerio de Educación</v>
          </cell>
        </row>
        <row r="2569">
          <cell r="B2569">
            <v>16</v>
          </cell>
          <cell r="C2569" t="str">
            <v>Ministerio de Educación</v>
          </cell>
        </row>
        <row r="2570">
          <cell r="B2570">
            <v>16</v>
          </cell>
          <cell r="C2570" t="str">
            <v>Ministerio de Educación</v>
          </cell>
        </row>
        <row r="2571">
          <cell r="B2571">
            <v>16</v>
          </cell>
          <cell r="C2571" t="str">
            <v>Ministerio de Educación</v>
          </cell>
        </row>
        <row r="2572">
          <cell r="B2572">
            <v>20</v>
          </cell>
          <cell r="C2572" t="str">
            <v>Ministerio de Defensa</v>
          </cell>
        </row>
        <row r="2573">
          <cell r="B2573">
            <v>20</v>
          </cell>
          <cell r="C2573" t="str">
            <v>Ministerio de Defensa</v>
          </cell>
        </row>
        <row r="2574">
          <cell r="B2574">
            <v>20</v>
          </cell>
          <cell r="C2574" t="str">
            <v>Ministerio de Defensa</v>
          </cell>
        </row>
        <row r="2575">
          <cell r="B2575">
            <v>20</v>
          </cell>
          <cell r="C2575" t="str">
            <v>Ministerio de Defensa</v>
          </cell>
        </row>
        <row r="2576">
          <cell r="B2576">
            <v>20</v>
          </cell>
          <cell r="C2576" t="str">
            <v>Ministerio de Defensa</v>
          </cell>
        </row>
        <row r="2577">
          <cell r="B2577">
            <v>25</v>
          </cell>
          <cell r="C2577" t="str">
            <v>Ministerio de la Presidencia</v>
          </cell>
        </row>
        <row r="2578">
          <cell r="B2578">
            <v>25</v>
          </cell>
          <cell r="C2578" t="str">
            <v>Ministerio de la Presidencia</v>
          </cell>
        </row>
        <row r="2579">
          <cell r="B2579">
            <v>30</v>
          </cell>
          <cell r="C2579" t="str">
            <v>Ministerio de Justicia y Transparencia Institucional</v>
          </cell>
        </row>
        <row r="2580">
          <cell r="B2580">
            <v>30</v>
          </cell>
          <cell r="C2580" t="str">
            <v>Ministerio de Justicia y Transparencia Institucional</v>
          </cell>
        </row>
        <row r="2581">
          <cell r="B2581">
            <v>35</v>
          </cell>
          <cell r="C2581" t="str">
            <v>Ministerio de Economía y Finanzas Públicas</v>
          </cell>
        </row>
        <row r="2582">
          <cell r="B2582">
            <v>41</v>
          </cell>
          <cell r="C2582" t="str">
            <v>Ministerio de Desarrollo Productivo, Rural y Agua</v>
          </cell>
        </row>
        <row r="2583">
          <cell r="B2583">
            <v>41</v>
          </cell>
          <cell r="C2583" t="str">
            <v>Ministerio de Desarrollo Productivo, Rural y Agua</v>
          </cell>
        </row>
        <row r="2584">
          <cell r="B2584">
            <v>41</v>
          </cell>
          <cell r="C2584" t="str">
            <v>Ministerio de Desarrollo Productivo, Rural y Agua</v>
          </cell>
        </row>
        <row r="2585">
          <cell r="B2585">
            <v>41</v>
          </cell>
          <cell r="C2585" t="str">
            <v>Ministerio de Desarrollo Productivo, Rural y Agua</v>
          </cell>
        </row>
        <row r="2586">
          <cell r="B2586">
            <v>41</v>
          </cell>
          <cell r="C2586" t="str">
            <v>Ministerio de Desarrollo Productivo, Rural y Agua</v>
          </cell>
        </row>
        <row r="2587">
          <cell r="B2587">
            <v>41</v>
          </cell>
          <cell r="C2587" t="str">
            <v>Ministerio de Desarrollo Productivo, Rural y Agua</v>
          </cell>
        </row>
        <row r="2588">
          <cell r="B2588">
            <v>41</v>
          </cell>
          <cell r="C2588" t="str">
            <v>Ministerio de Desarrollo Productivo, Rural y Agua</v>
          </cell>
        </row>
        <row r="2589">
          <cell r="B2589">
            <v>41</v>
          </cell>
          <cell r="C2589" t="str">
            <v>Ministerio de Desarrollo Productivo, Rural y Agua</v>
          </cell>
        </row>
        <row r="2590">
          <cell r="B2590">
            <v>41</v>
          </cell>
          <cell r="C2590" t="str">
            <v>Ministerio de Desarrollo Productivo, Rural y Agua</v>
          </cell>
        </row>
        <row r="2591">
          <cell r="B2591">
            <v>41</v>
          </cell>
          <cell r="C2591" t="str">
            <v>Ministerio de Desarrollo Productivo, Rural y Agua</v>
          </cell>
        </row>
        <row r="2592">
          <cell r="B2592">
            <v>46</v>
          </cell>
          <cell r="C2592" t="str">
            <v xml:space="preserve">Ministerio de Salud y Deportes </v>
          </cell>
        </row>
        <row r="2593">
          <cell r="B2593">
            <v>46</v>
          </cell>
          <cell r="C2593" t="str">
            <v xml:space="preserve">Ministerio de Salud y Deportes </v>
          </cell>
        </row>
        <row r="2594">
          <cell r="B2594">
            <v>46</v>
          </cell>
          <cell r="C2594" t="str">
            <v xml:space="preserve">Ministerio de Salud y Deportes </v>
          </cell>
        </row>
        <row r="2595">
          <cell r="B2595">
            <v>46</v>
          </cell>
          <cell r="C2595" t="str">
            <v xml:space="preserve">Ministerio de Salud y Deportes </v>
          </cell>
        </row>
        <row r="2596">
          <cell r="B2596">
            <v>46</v>
          </cell>
          <cell r="C2596" t="str">
            <v xml:space="preserve">Ministerio de Salud y Deportes </v>
          </cell>
        </row>
        <row r="2597">
          <cell r="B2597">
            <v>46</v>
          </cell>
          <cell r="C2597" t="str">
            <v xml:space="preserve">Ministerio de Salud y Deportes </v>
          </cell>
        </row>
        <row r="2598">
          <cell r="B2598">
            <v>46</v>
          </cell>
          <cell r="C2598" t="str">
            <v xml:space="preserve">Ministerio de Salud y Deportes </v>
          </cell>
        </row>
        <row r="2599">
          <cell r="B2599">
            <v>46</v>
          </cell>
          <cell r="C2599" t="str">
            <v xml:space="preserve">Ministerio de Salud y Deportes </v>
          </cell>
        </row>
        <row r="2600">
          <cell r="B2600">
            <v>47</v>
          </cell>
          <cell r="C2600" t="str">
            <v>Ministerio de Desarrollo Rural y Tierras</v>
          </cell>
        </row>
        <row r="2601">
          <cell r="B2601">
            <v>47</v>
          </cell>
          <cell r="C2601" t="str">
            <v>Ministerio de Desarrollo Rural y Tierras</v>
          </cell>
        </row>
        <row r="2602">
          <cell r="B2602">
            <v>47</v>
          </cell>
          <cell r="C2602" t="str">
            <v>Ministerio de Desarrollo Rural y Tierras</v>
          </cell>
        </row>
        <row r="2603">
          <cell r="B2603">
            <v>47</v>
          </cell>
          <cell r="C2603" t="str">
            <v>Ministerio de Desarrollo Rural y Tierras</v>
          </cell>
        </row>
        <row r="2604">
          <cell r="B2604">
            <v>53</v>
          </cell>
          <cell r="C2604" t="str">
            <v>Ministerio de Culturas, Descolonización y Despatriarcalización</v>
          </cell>
        </row>
        <row r="2605">
          <cell r="B2605">
            <v>53</v>
          </cell>
          <cell r="C2605" t="str">
            <v>Ministerio de Culturas, Descolonización y Despatriarcalización</v>
          </cell>
        </row>
        <row r="2606">
          <cell r="B2606">
            <v>54</v>
          </cell>
          <cell r="C2606" t="str">
            <v>Ministerio de Turismo Sostenible, Culturas, Folklore y Gastronomía</v>
          </cell>
        </row>
        <row r="2607">
          <cell r="B2607">
            <v>54</v>
          </cell>
          <cell r="C2607" t="str">
            <v>Ministerio de Turismo Sostenible, Culturas, Folklore y Gastronomía</v>
          </cell>
        </row>
        <row r="2608">
          <cell r="B2608">
            <v>54</v>
          </cell>
          <cell r="C2608" t="str">
            <v>Ministerio de Turismo Sostenible, Culturas, Folklore y Gastronomía</v>
          </cell>
        </row>
        <row r="2609">
          <cell r="B2609">
            <v>54</v>
          </cell>
          <cell r="C2609" t="str">
            <v>Ministerio de Turismo Sostenible, Culturas, Folklore y Gastronomía</v>
          </cell>
        </row>
        <row r="2610">
          <cell r="B2610">
            <v>54</v>
          </cell>
          <cell r="C2610" t="str">
            <v>Ministerio de Turismo Sostenible, Culturas, Folklore y Gastronomía</v>
          </cell>
        </row>
        <row r="2611">
          <cell r="B2611">
            <v>54</v>
          </cell>
          <cell r="C2611" t="str">
            <v>Ministerio de Turismo Sostenible, Culturas, Folklore y Gastronomía</v>
          </cell>
        </row>
        <row r="2612">
          <cell r="B2612">
            <v>54</v>
          </cell>
          <cell r="C2612" t="str">
            <v>Ministerio de Turismo Sostenible, Culturas, Folklore y Gastronomía</v>
          </cell>
        </row>
        <row r="2613">
          <cell r="B2613">
            <v>66</v>
          </cell>
          <cell r="C2613" t="str">
            <v>Ministerio de Planificación del Desarrollo y Medio Ambiente</v>
          </cell>
        </row>
        <row r="2614">
          <cell r="B2614">
            <v>66</v>
          </cell>
          <cell r="C2614" t="str">
            <v>Ministerio de Planificación del Desarrollo y Medio Ambiente</v>
          </cell>
        </row>
        <row r="2615">
          <cell r="B2615">
            <v>66</v>
          </cell>
          <cell r="C2615" t="str">
            <v>Ministerio de Planificación del Desarrollo y Medio Ambiente</v>
          </cell>
        </row>
        <row r="2616">
          <cell r="B2616">
            <v>66</v>
          </cell>
          <cell r="C2616" t="str">
            <v>Ministerio de Planificación del Desarrollo y Medio Ambiente</v>
          </cell>
        </row>
        <row r="2617">
          <cell r="B2617">
            <v>66</v>
          </cell>
          <cell r="C2617" t="str">
            <v>Ministerio de Planificación del Desarrollo y Medio Ambiente</v>
          </cell>
        </row>
        <row r="2618">
          <cell r="B2618">
            <v>66</v>
          </cell>
          <cell r="C2618" t="str">
            <v>Ministerio de Planificación del Desarrollo y Medio Ambiente</v>
          </cell>
        </row>
        <row r="2619">
          <cell r="B2619">
            <v>66</v>
          </cell>
          <cell r="C2619" t="str">
            <v>Ministerio de Planificación del Desarrollo y Medio Ambiente</v>
          </cell>
        </row>
        <row r="2620">
          <cell r="B2620">
            <v>66</v>
          </cell>
          <cell r="C2620" t="str">
            <v>Ministerio de Planificación del Desarrollo y Medio Ambiente</v>
          </cell>
        </row>
        <row r="2621">
          <cell r="B2621">
            <v>66</v>
          </cell>
          <cell r="C2621" t="str">
            <v>Ministerio de Planificación del Desarrollo y Medio Ambiente</v>
          </cell>
        </row>
        <row r="2622">
          <cell r="B2622">
            <v>66</v>
          </cell>
          <cell r="C2622" t="str">
            <v>Ministerio de Planificación del Desarrollo y Medio Ambiente</v>
          </cell>
        </row>
        <row r="2623">
          <cell r="B2623">
            <v>66</v>
          </cell>
          <cell r="C2623" t="str">
            <v>Ministerio de Planificación del Desarrollo y Medio Ambiente</v>
          </cell>
        </row>
        <row r="2624">
          <cell r="B2624">
            <v>66</v>
          </cell>
          <cell r="C2624" t="str">
            <v>Ministerio de Planificación del Desarrollo y Medio Ambiente</v>
          </cell>
        </row>
        <row r="2625">
          <cell r="B2625">
            <v>66</v>
          </cell>
          <cell r="C2625" t="str">
            <v>Ministerio de Planificación del Desarrollo y Medio Ambiente</v>
          </cell>
        </row>
        <row r="2626">
          <cell r="B2626">
            <v>66</v>
          </cell>
          <cell r="C2626" t="str">
            <v>Ministerio de Planificación del Desarrollo y Medio Ambiente</v>
          </cell>
        </row>
        <row r="2627">
          <cell r="B2627">
            <v>66</v>
          </cell>
          <cell r="C2627" t="str">
            <v>Ministerio de Planificación del Desarrollo y Medio Ambiente</v>
          </cell>
        </row>
        <row r="2628">
          <cell r="B2628">
            <v>70</v>
          </cell>
          <cell r="C2628" t="str">
            <v>Ministerio de Trabajo, Empleo y Previsión Social</v>
          </cell>
        </row>
        <row r="2629">
          <cell r="B2629">
            <v>76</v>
          </cell>
          <cell r="C2629" t="str">
            <v>Ministerio de Minería y Metalurgia</v>
          </cell>
        </row>
        <row r="2630">
          <cell r="B2630">
            <v>76</v>
          </cell>
          <cell r="C2630" t="str">
            <v>Ministerio de Minería y Metalurgia</v>
          </cell>
        </row>
        <row r="2631">
          <cell r="B2631">
            <v>78</v>
          </cell>
          <cell r="C2631" t="str">
            <v>Ministerio de Hidrocarburos y Energías</v>
          </cell>
        </row>
        <row r="2632">
          <cell r="B2632">
            <v>78</v>
          </cell>
          <cell r="C2632" t="str">
            <v>Ministerio de Hidrocarburos y Energías</v>
          </cell>
        </row>
        <row r="2633">
          <cell r="B2633">
            <v>78</v>
          </cell>
          <cell r="C2633" t="str">
            <v>Ministerio de Hidrocarburos y Energías</v>
          </cell>
        </row>
        <row r="2634">
          <cell r="B2634">
            <v>81</v>
          </cell>
          <cell r="C2634" t="str">
            <v>Ministerio de Obras Públicas, Servicios y Vivienda</v>
          </cell>
        </row>
        <row r="2635">
          <cell r="B2635">
            <v>81</v>
          </cell>
          <cell r="C2635" t="str">
            <v>Ministerio de Obras Públicas, Servicios y Vivienda</v>
          </cell>
        </row>
        <row r="2636">
          <cell r="B2636">
            <v>86</v>
          </cell>
          <cell r="C2636" t="str">
            <v>Ministerio de Medio Ambiente y Agua</v>
          </cell>
        </row>
        <row r="2637">
          <cell r="B2637">
            <v>86</v>
          </cell>
          <cell r="C2637" t="str">
            <v>Ministerio de Medio Ambiente y Agua</v>
          </cell>
        </row>
        <row r="2638">
          <cell r="B2638">
            <v>86</v>
          </cell>
          <cell r="C2638" t="str">
            <v>Ministerio de Medio Ambiente y Agua</v>
          </cell>
        </row>
        <row r="2639">
          <cell r="B2639">
            <v>86</v>
          </cell>
          <cell r="C2639" t="str">
            <v>Ministerio de Medio Ambiente y Agua</v>
          </cell>
        </row>
        <row r="2640">
          <cell r="B2640">
            <v>86</v>
          </cell>
          <cell r="C2640" t="str">
            <v>Ministerio de Medio Ambiente y Agua</v>
          </cell>
        </row>
        <row r="2641">
          <cell r="B2641">
            <v>86</v>
          </cell>
          <cell r="C2641" t="str">
            <v>Ministerio de Medio Ambiente y Agua</v>
          </cell>
        </row>
        <row r="2642">
          <cell r="B2642">
            <v>86</v>
          </cell>
          <cell r="C2642" t="str">
            <v>Ministerio de Medio Ambiente y Agua</v>
          </cell>
        </row>
        <row r="2643">
          <cell r="B2643">
            <v>86</v>
          </cell>
          <cell r="C2643" t="str">
            <v>Ministerio de Medio Ambiente y Agua</v>
          </cell>
        </row>
        <row r="2644">
          <cell r="B2644">
            <v>86</v>
          </cell>
          <cell r="C2644" t="str">
            <v>Ministerio de Medio Ambiente y Agua</v>
          </cell>
        </row>
        <row r="2645">
          <cell r="B2645">
            <v>86</v>
          </cell>
          <cell r="C2645" t="str">
            <v>Ministerio de Medio Ambiente y Agua</v>
          </cell>
        </row>
        <row r="2646">
          <cell r="B2646">
            <v>86</v>
          </cell>
          <cell r="C2646" t="str">
            <v>Ministerio de Medio Ambiente y Agua</v>
          </cell>
        </row>
        <row r="2647">
          <cell r="B2647">
            <v>86</v>
          </cell>
          <cell r="C2647" t="str">
            <v>Ministerio de Medio Ambiente y Agua</v>
          </cell>
        </row>
        <row r="2648">
          <cell r="B2648">
            <v>86</v>
          </cell>
          <cell r="C2648" t="str">
            <v>Ministerio de Medio Ambiente y Agua</v>
          </cell>
        </row>
        <row r="2649">
          <cell r="B2649">
            <v>86</v>
          </cell>
          <cell r="C2649" t="str">
            <v>Ministerio de Medio Ambiente y Agua</v>
          </cell>
        </row>
        <row r="2650">
          <cell r="B2650">
            <v>86</v>
          </cell>
          <cell r="C2650" t="str">
            <v>Ministerio de Medio Ambiente y Agua</v>
          </cell>
        </row>
        <row r="2651">
          <cell r="B2651">
            <v>86</v>
          </cell>
          <cell r="C2651" t="str">
            <v>Ministerio de Medio Ambiente y Agua</v>
          </cell>
        </row>
        <row r="2652">
          <cell r="B2652">
            <v>99</v>
          </cell>
          <cell r="C2652" t="str">
            <v>Tesoro General de la Nación</v>
          </cell>
        </row>
        <row r="2653">
          <cell r="B2653">
            <v>99</v>
          </cell>
          <cell r="C2653" t="str">
            <v>Tesoro General de la Nación</v>
          </cell>
        </row>
        <row r="2654">
          <cell r="B2654">
            <v>99</v>
          </cell>
          <cell r="C2654" t="str">
            <v>Tesoro General de la Nación</v>
          </cell>
        </row>
        <row r="2655">
          <cell r="B2655">
            <v>99</v>
          </cell>
          <cell r="C2655" t="str">
            <v>Tesoro General de la Nación</v>
          </cell>
        </row>
        <row r="2656">
          <cell r="B2656">
            <v>99</v>
          </cell>
          <cell r="C2656" t="str">
            <v>Tesoro General de la Nación</v>
          </cell>
        </row>
        <row r="2657">
          <cell r="B2657">
            <v>99</v>
          </cell>
          <cell r="C2657" t="str">
            <v>Tesoro General de la Nación</v>
          </cell>
        </row>
        <row r="2658">
          <cell r="B2658">
            <v>99</v>
          </cell>
          <cell r="C2658" t="str">
            <v>Tesoro General de la Nación</v>
          </cell>
        </row>
        <row r="2659">
          <cell r="B2659">
            <v>99</v>
          </cell>
          <cell r="C2659" t="str">
            <v>Tesoro General de la Nación</v>
          </cell>
        </row>
        <row r="2660">
          <cell r="B2660">
            <v>99</v>
          </cell>
          <cell r="C2660" t="str">
            <v>Tesoro General de la Nación</v>
          </cell>
        </row>
        <row r="2661">
          <cell r="B2661">
            <v>99</v>
          </cell>
          <cell r="C2661" t="str">
            <v>Tesoro General de la Nación</v>
          </cell>
        </row>
        <row r="2662">
          <cell r="B2662">
            <v>99</v>
          </cell>
          <cell r="C2662" t="str">
            <v>Tesoro General de la Nación</v>
          </cell>
        </row>
        <row r="2663">
          <cell r="B2663">
            <v>99</v>
          </cell>
          <cell r="C2663" t="str">
            <v>Tesoro General de la Nación</v>
          </cell>
        </row>
        <row r="2664">
          <cell r="B2664">
            <v>99</v>
          </cell>
          <cell r="C2664" t="str">
            <v>Tesoro General de la Nación</v>
          </cell>
        </row>
        <row r="2665">
          <cell r="B2665">
            <v>99</v>
          </cell>
          <cell r="C2665" t="str">
            <v>Tesoro General de la Nación</v>
          </cell>
        </row>
        <row r="2666">
          <cell r="B2666">
            <v>99</v>
          </cell>
          <cell r="C2666" t="str">
            <v>Tesoro General de la Nación</v>
          </cell>
        </row>
        <row r="2667">
          <cell r="B2667">
            <v>99</v>
          </cell>
          <cell r="C2667" t="str">
            <v>Tesoro General de la Nación</v>
          </cell>
        </row>
        <row r="2668">
          <cell r="B2668">
            <v>99</v>
          </cell>
          <cell r="C2668" t="str">
            <v>Tesoro General de la Nación</v>
          </cell>
        </row>
        <row r="2669">
          <cell r="B2669">
            <v>99</v>
          </cell>
          <cell r="C2669" t="str">
            <v>Tesoro General de la Nación</v>
          </cell>
        </row>
        <row r="2670">
          <cell r="B2670">
            <v>99</v>
          </cell>
          <cell r="C2670" t="str">
            <v>Tesoro General de la Nación</v>
          </cell>
        </row>
        <row r="2671">
          <cell r="B2671">
            <v>99</v>
          </cell>
          <cell r="C2671" t="str">
            <v>Tesoro General de la Nación</v>
          </cell>
        </row>
        <row r="2672">
          <cell r="B2672">
            <v>99</v>
          </cell>
          <cell r="C2672" t="str">
            <v>Tesoro General de la Nación</v>
          </cell>
        </row>
        <row r="2673">
          <cell r="B2673">
            <v>99</v>
          </cell>
          <cell r="C2673" t="str">
            <v>Tesoro General de la Nación</v>
          </cell>
        </row>
        <row r="2674">
          <cell r="B2674">
            <v>99</v>
          </cell>
          <cell r="C2674" t="str">
            <v>Tesoro General de la Nación</v>
          </cell>
        </row>
        <row r="2675">
          <cell r="B2675">
            <v>99</v>
          </cell>
          <cell r="C2675" t="str">
            <v>Tesoro General de la Nación</v>
          </cell>
        </row>
        <row r="2676">
          <cell r="B2676">
            <v>99</v>
          </cell>
          <cell r="C2676" t="str">
            <v>Tesoro General de la Nación</v>
          </cell>
        </row>
        <row r="2677">
          <cell r="B2677">
            <v>99</v>
          </cell>
          <cell r="C2677" t="str">
            <v>Tesoro General de la Nación</v>
          </cell>
        </row>
        <row r="2678">
          <cell r="B2678">
            <v>99</v>
          </cell>
          <cell r="C2678" t="str">
            <v>Tesoro General de la Nación</v>
          </cell>
        </row>
        <row r="2679">
          <cell r="B2679">
            <v>99</v>
          </cell>
          <cell r="C2679" t="str">
            <v>Tesoro General de la Nación</v>
          </cell>
        </row>
        <row r="2680">
          <cell r="B2680">
            <v>99</v>
          </cell>
          <cell r="C2680" t="str">
            <v>Tesoro General de la Nación</v>
          </cell>
        </row>
        <row r="2681">
          <cell r="B2681">
            <v>99</v>
          </cell>
          <cell r="C2681" t="str">
            <v>Tesoro General de la Nación</v>
          </cell>
        </row>
        <row r="2682">
          <cell r="B2682">
            <v>99</v>
          </cell>
          <cell r="C2682" t="str">
            <v>Tesoro General de la Nación</v>
          </cell>
        </row>
        <row r="2683">
          <cell r="B2683">
            <v>99</v>
          </cell>
          <cell r="C2683" t="str">
            <v>Tesoro General de la Nación</v>
          </cell>
        </row>
        <row r="2684">
          <cell r="B2684">
            <v>99</v>
          </cell>
          <cell r="C2684" t="str">
            <v>Tesoro General de la Nación</v>
          </cell>
        </row>
        <row r="2685">
          <cell r="B2685">
            <v>99</v>
          </cell>
          <cell r="C2685" t="str">
            <v>Tesoro General de la Nación</v>
          </cell>
        </row>
        <row r="2686">
          <cell r="B2686">
            <v>99</v>
          </cell>
          <cell r="C2686" t="str">
            <v>Tesoro General de la Nación</v>
          </cell>
        </row>
        <row r="2687">
          <cell r="B2687">
            <v>99</v>
          </cell>
          <cell r="C2687" t="str">
            <v>Tesoro General de la Nación</v>
          </cell>
        </row>
        <row r="2688">
          <cell r="B2688">
            <v>99</v>
          </cell>
          <cell r="C2688" t="str">
            <v>Tesoro General de la Nación</v>
          </cell>
        </row>
        <row r="2689">
          <cell r="B2689">
            <v>99</v>
          </cell>
          <cell r="C2689" t="str">
            <v>Tesoro General de la Nación</v>
          </cell>
        </row>
        <row r="2690">
          <cell r="B2690">
            <v>99</v>
          </cell>
          <cell r="C2690" t="str">
            <v>Tesoro General de la Nación</v>
          </cell>
        </row>
        <row r="2691">
          <cell r="B2691">
            <v>99</v>
          </cell>
          <cell r="C2691" t="str">
            <v>Tesoro General de la Nación</v>
          </cell>
        </row>
        <row r="2692">
          <cell r="B2692">
            <v>99</v>
          </cell>
          <cell r="C2692" t="str">
            <v>Tesoro General de la Nación</v>
          </cell>
        </row>
        <row r="2693">
          <cell r="B2693">
            <v>99</v>
          </cell>
          <cell r="C2693" t="str">
            <v>Tesoro General de la Nación</v>
          </cell>
        </row>
        <row r="2694">
          <cell r="B2694">
            <v>99</v>
          </cell>
          <cell r="C2694" t="str">
            <v>Tesoro General de la Nación</v>
          </cell>
        </row>
        <row r="2695">
          <cell r="B2695">
            <v>99</v>
          </cell>
          <cell r="C2695" t="str">
            <v>Tesoro General de la Nación</v>
          </cell>
        </row>
        <row r="2696">
          <cell r="B2696">
            <v>99</v>
          </cell>
          <cell r="C2696" t="str">
            <v>Tesoro General de la Nación</v>
          </cell>
        </row>
        <row r="2697">
          <cell r="B2697">
            <v>99</v>
          </cell>
          <cell r="C2697" t="str">
            <v>Tesoro General de la Nación</v>
          </cell>
        </row>
        <row r="2698">
          <cell r="B2698">
            <v>99</v>
          </cell>
          <cell r="C2698" t="str">
            <v>Tesoro General de la Nación</v>
          </cell>
        </row>
        <row r="2699">
          <cell r="B2699">
            <v>99</v>
          </cell>
          <cell r="C2699" t="str">
            <v>Tesoro General de la Nación</v>
          </cell>
        </row>
        <row r="2700">
          <cell r="B2700">
            <v>99</v>
          </cell>
          <cell r="C2700" t="str">
            <v>Tesoro General de la Nación</v>
          </cell>
        </row>
        <row r="2701">
          <cell r="B2701">
            <v>670</v>
          </cell>
          <cell r="C2701" t="str">
            <v>Órgano Electoral Plurinacional</v>
          </cell>
        </row>
        <row r="2702">
          <cell r="B2702">
            <v>670</v>
          </cell>
          <cell r="C2702" t="str">
            <v>Órgano Electoral Plurinacional</v>
          </cell>
        </row>
        <row r="2703">
          <cell r="B2703">
            <v>670</v>
          </cell>
          <cell r="C2703" t="str">
            <v>Órgano Electoral Plurinacional</v>
          </cell>
        </row>
        <row r="2704">
          <cell r="B2704">
            <v>660</v>
          </cell>
          <cell r="C2704" t="str">
            <v>Órgano Judicial</v>
          </cell>
        </row>
        <row r="2705">
          <cell r="B2705">
            <v>660</v>
          </cell>
          <cell r="C2705" t="str">
            <v>Órgano Judicial</v>
          </cell>
        </row>
        <row r="2706">
          <cell r="B2706">
            <v>660</v>
          </cell>
          <cell r="C2706" t="str">
            <v>Órgano Judicial</v>
          </cell>
        </row>
        <row r="2707">
          <cell r="B2707">
            <v>660</v>
          </cell>
          <cell r="C2707" t="str">
            <v>Órgano Judicial</v>
          </cell>
        </row>
        <row r="2708">
          <cell r="B2708">
            <v>661</v>
          </cell>
          <cell r="C2708" t="str">
            <v>Tribunal Constitucional Plurinacional</v>
          </cell>
        </row>
        <row r="2709">
          <cell r="B2709">
            <v>661</v>
          </cell>
          <cell r="C2709" t="str">
            <v>Tribunal Constitucional Plurinacional</v>
          </cell>
        </row>
        <row r="2710">
          <cell r="B2710">
            <v>661</v>
          </cell>
          <cell r="C2710" t="str">
            <v>Tribunal Constitucional Plurinacional</v>
          </cell>
        </row>
        <row r="2711">
          <cell r="B2711">
            <v>650</v>
          </cell>
          <cell r="C2711" t="str">
            <v>Asamblea Legislativa Plurinacional</v>
          </cell>
        </row>
        <row r="2712">
          <cell r="B2712">
            <v>138</v>
          </cell>
          <cell r="C2712" t="str">
            <v>Universidad Mayor Real y Pontificia de San Francisco Xavier</v>
          </cell>
        </row>
        <row r="2713">
          <cell r="B2713">
            <v>138</v>
          </cell>
          <cell r="C2713" t="str">
            <v>Universidad Mayor Real y Pontificia de San Francisco Xavier</v>
          </cell>
        </row>
        <row r="2714">
          <cell r="B2714">
            <v>138</v>
          </cell>
          <cell r="C2714" t="str">
            <v>Universidad Mayor Real y Pontificia de San Francisco Xavier</v>
          </cell>
        </row>
        <row r="2715">
          <cell r="B2715">
            <v>138</v>
          </cell>
          <cell r="C2715" t="str">
            <v>Universidad Mayor Real y Pontificia de San Francisco Xavier</v>
          </cell>
        </row>
        <row r="2716">
          <cell r="B2716">
            <v>138</v>
          </cell>
          <cell r="C2716" t="str">
            <v>Universidad Mayor Real y Pontificia de San Francisco Xavier</v>
          </cell>
        </row>
        <row r="2717">
          <cell r="B2717">
            <v>139</v>
          </cell>
          <cell r="C2717" t="str">
            <v>Universidad Mayor de San Andrés</v>
          </cell>
        </row>
        <row r="2718">
          <cell r="B2718">
            <v>139</v>
          </cell>
          <cell r="C2718" t="str">
            <v>Universidad Mayor de San Andrés</v>
          </cell>
        </row>
        <row r="2719">
          <cell r="B2719">
            <v>139</v>
          </cell>
          <cell r="C2719" t="str">
            <v>Universidad Mayor de San Andrés</v>
          </cell>
        </row>
        <row r="2720">
          <cell r="B2720">
            <v>139</v>
          </cell>
          <cell r="C2720" t="str">
            <v>Universidad Mayor de San Andrés</v>
          </cell>
        </row>
        <row r="2721">
          <cell r="B2721">
            <v>139</v>
          </cell>
          <cell r="C2721" t="str">
            <v>Universidad Mayor de San Andrés</v>
          </cell>
        </row>
        <row r="2722">
          <cell r="B2722">
            <v>139</v>
          </cell>
          <cell r="C2722" t="str">
            <v>Universidad Mayor de San Andrés</v>
          </cell>
        </row>
        <row r="2723">
          <cell r="B2723">
            <v>139</v>
          </cell>
          <cell r="C2723" t="str">
            <v>Universidad Mayor de San Andrés</v>
          </cell>
        </row>
        <row r="2724">
          <cell r="B2724">
            <v>139</v>
          </cell>
          <cell r="C2724" t="str">
            <v>Universidad Mayor de San Andrés</v>
          </cell>
        </row>
        <row r="2725">
          <cell r="B2725">
            <v>139</v>
          </cell>
          <cell r="C2725" t="str">
            <v>Universidad Mayor de San Andrés</v>
          </cell>
        </row>
        <row r="2726">
          <cell r="B2726">
            <v>139</v>
          </cell>
          <cell r="C2726" t="str">
            <v>Universidad Mayor de San Andrés</v>
          </cell>
        </row>
        <row r="2727">
          <cell r="B2727">
            <v>140</v>
          </cell>
          <cell r="C2727" t="str">
            <v>Universidad Pública de El Alto</v>
          </cell>
        </row>
        <row r="2728">
          <cell r="B2728">
            <v>140</v>
          </cell>
          <cell r="C2728" t="str">
            <v>Universidad Pública de El Alto</v>
          </cell>
        </row>
        <row r="2729">
          <cell r="B2729">
            <v>140</v>
          </cell>
          <cell r="C2729" t="str">
            <v>Universidad Pública de El Alto</v>
          </cell>
        </row>
        <row r="2730">
          <cell r="B2730">
            <v>140</v>
          </cell>
          <cell r="C2730" t="str">
            <v>Universidad Pública de El Alto</v>
          </cell>
        </row>
        <row r="2731">
          <cell r="B2731">
            <v>141</v>
          </cell>
          <cell r="C2731" t="str">
            <v>Universidad Mayor de San Simón</v>
          </cell>
        </row>
        <row r="2732">
          <cell r="B2732">
            <v>141</v>
          </cell>
          <cell r="C2732" t="str">
            <v>Universidad Mayor de San Simón</v>
          </cell>
        </row>
        <row r="2733">
          <cell r="B2733">
            <v>141</v>
          </cell>
          <cell r="C2733" t="str">
            <v>Universidad Mayor de San Simón</v>
          </cell>
        </row>
        <row r="2734">
          <cell r="B2734">
            <v>141</v>
          </cell>
          <cell r="C2734" t="str">
            <v>Universidad Mayor de San Simón</v>
          </cell>
        </row>
        <row r="2735">
          <cell r="B2735">
            <v>141</v>
          </cell>
          <cell r="C2735" t="str">
            <v>Universidad Mayor de San Simón</v>
          </cell>
        </row>
        <row r="2736">
          <cell r="B2736">
            <v>141</v>
          </cell>
          <cell r="C2736" t="str">
            <v>Universidad Mayor de San Simón</v>
          </cell>
        </row>
        <row r="2737">
          <cell r="B2737">
            <v>141</v>
          </cell>
          <cell r="C2737" t="str">
            <v>Universidad Mayor de San Simón</v>
          </cell>
        </row>
        <row r="2738">
          <cell r="B2738">
            <v>141</v>
          </cell>
          <cell r="C2738" t="str">
            <v>Universidad Mayor de San Simón</v>
          </cell>
        </row>
        <row r="2739">
          <cell r="B2739">
            <v>141</v>
          </cell>
          <cell r="C2739" t="str">
            <v>Universidad Mayor de San Simón</v>
          </cell>
        </row>
        <row r="2740">
          <cell r="B2740">
            <v>141</v>
          </cell>
          <cell r="C2740" t="str">
            <v>Universidad Mayor de San Simón</v>
          </cell>
        </row>
        <row r="2741">
          <cell r="B2741">
            <v>142</v>
          </cell>
          <cell r="C2741" t="str">
            <v>Universidad Técnica de Oruro</v>
          </cell>
        </row>
        <row r="2742">
          <cell r="B2742">
            <v>142</v>
          </cell>
          <cell r="C2742" t="str">
            <v>Universidad Técnica de Oruro</v>
          </cell>
        </row>
        <row r="2743">
          <cell r="B2743">
            <v>142</v>
          </cell>
          <cell r="C2743" t="str">
            <v>Universidad Técnica de Oruro</v>
          </cell>
        </row>
        <row r="2744">
          <cell r="B2744">
            <v>142</v>
          </cell>
          <cell r="C2744" t="str">
            <v>Universidad Técnica de Oruro</v>
          </cell>
        </row>
        <row r="2745">
          <cell r="B2745">
            <v>143</v>
          </cell>
          <cell r="C2745" t="str">
            <v>Universidad Autónoma Tomás Frías</v>
          </cell>
        </row>
        <row r="2746">
          <cell r="B2746">
            <v>143</v>
          </cell>
          <cell r="C2746" t="str">
            <v>Universidad Autónoma Tomás Frías</v>
          </cell>
        </row>
        <row r="2747">
          <cell r="B2747">
            <v>143</v>
          </cell>
          <cell r="C2747" t="str">
            <v>Universidad Autónoma Tomás Frías</v>
          </cell>
        </row>
        <row r="2748">
          <cell r="B2748">
            <v>143</v>
          </cell>
          <cell r="C2748" t="str">
            <v>Universidad Autónoma Tomás Frías</v>
          </cell>
        </row>
        <row r="2749">
          <cell r="B2749">
            <v>144</v>
          </cell>
          <cell r="C2749" t="str">
            <v>Universidad Nacional Siglo XX</v>
          </cell>
        </row>
        <row r="2750">
          <cell r="B2750">
            <v>144</v>
          </cell>
          <cell r="C2750" t="str">
            <v>Universidad Nacional Siglo XX</v>
          </cell>
        </row>
        <row r="2751">
          <cell r="B2751">
            <v>144</v>
          </cell>
          <cell r="C2751" t="str">
            <v>Universidad Nacional Siglo XX</v>
          </cell>
        </row>
        <row r="2752">
          <cell r="B2752">
            <v>144</v>
          </cell>
          <cell r="C2752" t="str">
            <v>Universidad Nacional Siglo XX</v>
          </cell>
        </row>
        <row r="2753">
          <cell r="B2753">
            <v>145</v>
          </cell>
          <cell r="C2753" t="str">
            <v>Universidad Autónoma Juan Misael Saracho</v>
          </cell>
        </row>
        <row r="2754">
          <cell r="B2754">
            <v>145</v>
          </cell>
          <cell r="C2754" t="str">
            <v>Universidad Autónoma Juan Misael Saracho</v>
          </cell>
        </row>
        <row r="2755">
          <cell r="B2755">
            <v>145</v>
          </cell>
          <cell r="C2755" t="str">
            <v>Universidad Autónoma Juan Misael Saracho</v>
          </cell>
        </row>
        <row r="2756">
          <cell r="B2756">
            <v>145</v>
          </cell>
          <cell r="C2756" t="str">
            <v>Universidad Autónoma Juan Misael Saracho</v>
          </cell>
        </row>
        <row r="2757">
          <cell r="B2757">
            <v>145</v>
          </cell>
          <cell r="C2757" t="str">
            <v>Universidad Autónoma Juan Misael Saracho</v>
          </cell>
        </row>
        <row r="2758">
          <cell r="B2758">
            <v>145</v>
          </cell>
          <cell r="C2758" t="str">
            <v>Universidad Autónoma Juan Misael Saracho</v>
          </cell>
        </row>
        <row r="2759">
          <cell r="B2759">
            <v>146</v>
          </cell>
          <cell r="C2759" t="str">
            <v>Universidad Autónoma Gabriel René Moreno</v>
          </cell>
        </row>
        <row r="2760">
          <cell r="B2760">
            <v>146</v>
          </cell>
          <cell r="C2760" t="str">
            <v>Universidad Autónoma Gabriel René Moreno</v>
          </cell>
        </row>
        <row r="2761">
          <cell r="B2761">
            <v>146</v>
          </cell>
          <cell r="C2761" t="str">
            <v>Universidad Autónoma Gabriel René Moreno</v>
          </cell>
        </row>
        <row r="2762">
          <cell r="B2762">
            <v>146</v>
          </cell>
          <cell r="C2762" t="str">
            <v>Universidad Autónoma Gabriel René Moreno</v>
          </cell>
        </row>
        <row r="2763">
          <cell r="B2763">
            <v>146</v>
          </cell>
          <cell r="C2763" t="str">
            <v>Universidad Autónoma Gabriel René Moreno</v>
          </cell>
        </row>
        <row r="2764">
          <cell r="B2764">
            <v>147</v>
          </cell>
          <cell r="C2764" t="str">
            <v>Universidad Autónoma del Beni José Ballivián</v>
          </cell>
        </row>
        <row r="2765">
          <cell r="B2765">
            <v>147</v>
          </cell>
          <cell r="C2765" t="str">
            <v>Universidad Autónoma del Beni José Ballivián</v>
          </cell>
        </row>
        <row r="2766">
          <cell r="B2766">
            <v>147</v>
          </cell>
          <cell r="C2766" t="str">
            <v>Universidad Autónoma del Beni José Ballivián</v>
          </cell>
        </row>
        <row r="2767">
          <cell r="B2767">
            <v>147</v>
          </cell>
          <cell r="C2767" t="str">
            <v>Universidad Autónoma del Beni José Ballivián</v>
          </cell>
        </row>
        <row r="2768">
          <cell r="B2768">
            <v>147</v>
          </cell>
          <cell r="C2768" t="str">
            <v>Universidad Autónoma del Beni José Ballivián</v>
          </cell>
        </row>
        <row r="2769">
          <cell r="B2769">
            <v>148</v>
          </cell>
          <cell r="C2769" t="str">
            <v>Universidad Amazónica de Pando</v>
          </cell>
        </row>
        <row r="2770">
          <cell r="B2770">
            <v>148</v>
          </cell>
          <cell r="C2770" t="str">
            <v>Universidad Amazónica de Pando</v>
          </cell>
        </row>
        <row r="2771">
          <cell r="B2771">
            <v>148</v>
          </cell>
          <cell r="C2771" t="str">
            <v>Universidad Amazónica de Pando</v>
          </cell>
        </row>
        <row r="2772">
          <cell r="B2772">
            <v>148</v>
          </cell>
          <cell r="C2772" t="str">
            <v>Universidad Amazónica de Pando</v>
          </cell>
        </row>
        <row r="2773">
          <cell r="B2773">
            <v>148</v>
          </cell>
          <cell r="C2773" t="str">
            <v>Universidad Amazónica de Pando</v>
          </cell>
        </row>
        <row r="2774">
          <cell r="B2774">
            <v>294</v>
          </cell>
          <cell r="C2774" t="str">
            <v>Univ. Indígena Bol. Comun. Intercultl Prod. Tupak Katari</v>
          </cell>
        </row>
        <row r="2775">
          <cell r="B2775">
            <v>294</v>
          </cell>
          <cell r="C2775" t="str">
            <v>Univ. Indígena Bol. Comun. Intercultl Prod. Tupak Katari</v>
          </cell>
        </row>
        <row r="2776">
          <cell r="B2776">
            <v>295</v>
          </cell>
          <cell r="C2776" t="str">
            <v>Univ. Indígena Bol. Comun. Intercult Prod. Casimiro Huanca</v>
          </cell>
        </row>
        <row r="2777">
          <cell r="B2777">
            <v>295</v>
          </cell>
          <cell r="C2777" t="str">
            <v>Univ. Indígena Bol. Comun. Intercult Prod. Casimiro Huanca</v>
          </cell>
        </row>
        <row r="2778">
          <cell r="B2778">
            <v>295</v>
          </cell>
          <cell r="C2778" t="str">
            <v>Univ. Indígena Bol. Comun. Intercult Prod. Casimiro Huanca</v>
          </cell>
        </row>
        <row r="2779">
          <cell r="B2779">
            <v>296</v>
          </cell>
          <cell r="C2779" t="str">
            <v>Univ. Indígena Bol. Comun. Intercult Prod. Apiaguaiki Tupa</v>
          </cell>
        </row>
        <row r="2780">
          <cell r="B2780">
            <v>296</v>
          </cell>
          <cell r="C2780" t="str">
            <v>Univ. Indígena Bol. Comun. Intercult Prod. Apiaguaiki Tupa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ISTRIBUCIÓN"/>
      <sheetName val="Hoja1"/>
      <sheetName val="RESUMEN"/>
      <sheetName val="DIST. CCF PARA SEG. Y RE"/>
    </sheetNames>
    <sheetDataSet>
      <sheetData sheetId="0"/>
      <sheetData sheetId="1">
        <row r="3">
          <cell r="A3" t="str">
            <v>José Rivas</v>
          </cell>
          <cell r="B3" t="str">
            <v>2183333 - 1632</v>
          </cell>
          <cell r="C3" t="str">
            <v>jose.rivas@economiayfinanzas.gob.bo</v>
          </cell>
        </row>
        <row r="4">
          <cell r="A4" t="str">
            <v>Judith Machicado</v>
          </cell>
          <cell r="B4" t="str">
            <v>2183333 - 1648</v>
          </cell>
          <cell r="C4" t="str">
            <v>judith.machicado@economiayfinanzas.gob.bo</v>
          </cell>
        </row>
        <row r="5">
          <cell r="A5" t="str">
            <v>Virginia Callisaya</v>
          </cell>
          <cell r="B5" t="str">
            <v>2183333 - 1645</v>
          </cell>
          <cell r="C5" t="str">
            <v>virginia.callisaya@economiayfinanzas.gob.bo</v>
          </cell>
        </row>
        <row r="6">
          <cell r="A6" t="str">
            <v>Emma Ticonipa</v>
          </cell>
          <cell r="B6" t="str">
            <v>2183333 - 1635</v>
          </cell>
          <cell r="C6" t="str">
            <v>emma.ticonipa@economiayfinanzas.gob.bo</v>
          </cell>
        </row>
        <row r="7">
          <cell r="A7" t="str">
            <v>Rommel Cuba</v>
          </cell>
          <cell r="B7" t="str">
            <v>2183333 - 1649</v>
          </cell>
          <cell r="C7" t="str">
            <v>rommel.cuba@economiayfinanzas.gob.bo</v>
          </cell>
        </row>
        <row r="8">
          <cell r="A8" t="str">
            <v>Elizabeth Nina</v>
          </cell>
          <cell r="B8" t="str">
            <v>2183333 - 1637</v>
          </cell>
          <cell r="C8" t="str">
            <v>elizabeth.nina@economiayfinanzas.gob.bo</v>
          </cell>
        </row>
        <row r="9">
          <cell r="A9" t="str">
            <v>Jeovana Zabala</v>
          </cell>
          <cell r="B9" t="str">
            <v>2183333 - 1663</v>
          </cell>
          <cell r="C9" t="str">
            <v>jeovana.zabala@economiayfinanzas.gob.bo</v>
          </cell>
        </row>
        <row r="10">
          <cell r="A10" t="str">
            <v>Virginia Huanca</v>
          </cell>
          <cell r="B10" t="str">
            <v>2183333 - 1636</v>
          </cell>
          <cell r="C10" t="str">
            <v>virginia.huanca@economiayfinanzas.gob.bo</v>
          </cell>
        </row>
        <row r="11">
          <cell r="A11" t="str">
            <v>Guadalupe Challco</v>
          </cell>
          <cell r="B11" t="str">
            <v>2183333 - 1640</v>
          </cell>
          <cell r="C11" t="str">
            <v>guadalupe.challco@economiayfinanzas.gob.bo</v>
          </cell>
        </row>
        <row r="12">
          <cell r="A12" t="str">
            <v>Huascar Nova</v>
          </cell>
          <cell r="B12" t="str">
            <v>2183333 - 1651</v>
          </cell>
          <cell r="C12" t="str">
            <v>huascar.nova@economiayfinanzas.gob.bo</v>
          </cell>
        </row>
        <row r="13">
          <cell r="A13" t="str">
            <v>Belén Espejo</v>
          </cell>
          <cell r="B13" t="str">
            <v>2183333 - 1644</v>
          </cell>
          <cell r="C13" t="str">
            <v>belen.espejo@economiayfinanzas.gob.bo</v>
          </cell>
        </row>
        <row r="14">
          <cell r="A14" t="str">
            <v>Jorge Vargas</v>
          </cell>
          <cell r="B14" t="str">
            <v>2183333 - 1633</v>
          </cell>
          <cell r="C14" t="str">
            <v>jorge.vargas@economiayfinanzas.gob.bo</v>
          </cell>
        </row>
        <row r="15">
          <cell r="A15" t="str">
            <v>Edwin Mamani</v>
          </cell>
          <cell r="B15" t="str">
            <v>2183333 - 1643</v>
          </cell>
          <cell r="C15" t="str">
            <v>edwin.mamani@economiayfinanzas.gob.bo</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6181.740891435184" createdVersion="8" refreshedVersion="8" minRefreshableVersion="3" recordCount="2850" xr:uid="{D3EC2FAC-2B5F-451F-88E4-83F4D6BA5A0B}">
  <cacheSource type="worksheet">
    <worksheetSource ref="A7:R2857" sheet="CUT MN"/>
  </cacheSource>
  <cacheFields count="18">
    <cacheField name="Entidad" numFmtId="0">
      <sharedItems containsMixedTypes="1" containsNumber="1" containsInteger="1" minValue="6" maxValue="1530" count="179">
        <s v="99 - 04"/>
        <n v="41"/>
        <n v="47"/>
        <n v="81"/>
        <s v="99 - 03"/>
        <n v="376"/>
        <n v="526"/>
        <n v="224"/>
        <n v="382"/>
        <n v="269"/>
        <s v="99 - 02"/>
        <n v="10"/>
        <n v="76"/>
        <s v="N/I"/>
        <n v="525"/>
        <n v="598"/>
        <n v="70"/>
        <n v="902"/>
        <n v="670"/>
        <n v="904"/>
        <n v="650"/>
        <n v="253"/>
        <n v="15"/>
        <n v="291"/>
        <n v="133"/>
        <n v="660"/>
        <n v="145"/>
        <n v="159"/>
        <n v="16"/>
        <n v="266"/>
        <n v="551"/>
        <n v="388"/>
        <n v="374"/>
        <n v="86"/>
        <n v="344"/>
        <n v="378"/>
        <n v="46"/>
        <n v="513"/>
        <n v="572"/>
        <n v="522"/>
        <n v="901"/>
        <n v="35"/>
        <n v="78"/>
        <n v="283"/>
        <n v="345"/>
        <n v="681"/>
        <n v="682"/>
        <n v="197"/>
        <n v="108"/>
        <n v="578"/>
        <n v="66"/>
        <n v="245"/>
        <n v="206"/>
        <n v="152"/>
        <n v="862"/>
        <n v="210"/>
        <n v="586"/>
        <n v="802"/>
        <n v="267"/>
        <n v="600"/>
        <n v="423"/>
        <n v="1530"/>
        <n v="548"/>
        <n v="153"/>
        <n v="909"/>
        <n v="25"/>
        <n v="6"/>
        <n v="129"/>
        <n v="249"/>
        <n v="324"/>
        <n v="683"/>
        <n v="109"/>
        <n v="517"/>
        <n v="348"/>
        <n v="299"/>
        <n v="20"/>
        <n v="212"/>
        <n v="343"/>
        <n v="389"/>
        <n v="593"/>
        <n v="251"/>
        <n v="584"/>
        <n v="203"/>
        <n v="292"/>
        <n v="163"/>
        <n v="222"/>
        <n v="585"/>
        <n v="312"/>
        <n v="865"/>
        <n v="169"/>
        <n v="190"/>
        <n v="265"/>
        <n v="383"/>
        <n v="905"/>
        <n v="234"/>
        <n v="302"/>
        <n v="903"/>
        <n v="590"/>
        <n v="221"/>
        <n v="599"/>
        <n v="117"/>
        <n v="385"/>
        <n v="342"/>
        <n v="514"/>
        <n v="680"/>
        <n v="288"/>
        <n v="314"/>
        <n v="340"/>
        <n v="290"/>
        <n v="580"/>
        <n v="373"/>
        <n v="907"/>
        <n v="597"/>
        <n v="132"/>
        <n v="155"/>
        <n v="591"/>
        <n v="661"/>
        <n v="293"/>
        <n v="287"/>
        <n v="254"/>
        <n v="595"/>
        <n v="223" u="1"/>
        <n v="226" u="1"/>
        <n v="301" u="1"/>
        <n v="270" u="1"/>
        <n v="596" u="1"/>
        <n v="594" u="1"/>
        <n v="244" u="1"/>
        <n v="310" u="1"/>
        <n v="346" u="1"/>
        <n v="213" u="1"/>
        <n v="119" u="1"/>
        <n v="906" u="1"/>
        <n v="140" u="1"/>
        <n v="170" u="1"/>
        <n v="311" u="1"/>
        <n v="243" u="1"/>
        <n v="1201" u="1"/>
        <n v="908" u="1"/>
        <n v="139" u="1"/>
        <n v="1402" u="1"/>
        <n v="347" u="1"/>
        <n v="30" u="1"/>
        <n v="601" u="1"/>
        <n v="313" u="1"/>
        <n v="156" u="1"/>
        <n v="130" u="1"/>
        <n v="53" u="1"/>
        <n v="272" u="1"/>
        <n v="386" u="1"/>
        <n v="134" u="1"/>
        <n v="520" u="1"/>
        <n v="587" u="1"/>
        <n v="411" u="1"/>
        <n v="417" u="1"/>
        <n v="425" u="1"/>
        <n v="573" u="1"/>
        <n v="315" u="1"/>
        <n v="422" u="1"/>
        <n v="154" u="1"/>
        <n v="271" u="1"/>
        <n v="137" u="1"/>
        <n v="294" u="1"/>
        <n v="150" u="1"/>
        <n v="273" u="1"/>
        <n v="309" u="1"/>
        <n v="146" u="1"/>
        <n v="951" u="1"/>
        <n v="512" u="1"/>
        <n v="1519" u="1"/>
        <n v="192" u="1"/>
        <n v="225" u="1"/>
        <n v="268" u="1"/>
        <n v="1222" u="1"/>
        <n v="371" u="1"/>
        <n v="141" u="1"/>
        <n v="576" u="1"/>
        <n v="303" u="1"/>
        <n v="111" u="1"/>
      </sharedItems>
    </cacheField>
    <cacheField name="D.A." numFmtId="0">
      <sharedItems containsNonDate="0" containsString="0" containsBlank="1"/>
    </cacheField>
    <cacheField name="Descripción" numFmtId="0">
      <sharedItems count="182">
        <s v="Dirección General de Administración y Finanzas Territoriales"/>
        <s v="Ministerio de Desarrollo Productivo, Rural y Agua"/>
        <s v="Ministerio de Desarrollo Rural y Tierras"/>
        <s v="Ministerio de Obras Públicas, Servicios y Vivienda"/>
        <s v="Dirección General de Crédito Público"/>
        <s v="Agencia Boliviana de Energía Nuclear"/>
        <s v="Bolivia TV"/>
        <s v="Insumos Bolivia"/>
        <s v="Agencia de Infraestructura en Salud y Equipamiento Médico"/>
        <s v="Direc. Dptal. de Educación Potosí"/>
        <s v="Dirección General de Programación y Operaciones del Tesoro"/>
        <s v="Ministerio de Relaciones Exteriores"/>
        <s v="Ministerio de Minería y Metalurgia"/>
        <s v="No Identificado"/>
        <s v="Transportes Aéreos Bolivianos"/>
        <s v="Empresa Pública &quot;Editorial del Estado Plurinacional de Bolivia&quot;"/>
        <s v="Ministerio de Trabajo, Empleo y Previsión Social"/>
        <s v="Gobierno Autónomo Departamental de La Paz"/>
        <s v="Órgano Electoral Plurinacional"/>
        <s v="Gobierno Autónomo Departamental de Oruro"/>
        <s v="Asamblea Legislativa Plurinacional"/>
        <s v="Entidad Ejecutora de Medio Ambiente y Agua"/>
        <s v="Ministerio de Gobierno"/>
        <s v="Administradora Boliviana de Carreteras"/>
        <s v="Lotería Nacional de Beneficencia y Salubridad"/>
        <s v="Órgano Judicial"/>
        <s v="Universidad Autónoma Juan Misael Saracho"/>
        <s v="OficinaTécnica para el Fortalecimiento de la Empresa Pública"/>
        <s v="Ministerio de Educación"/>
        <s v="Direc. Dptal. de Educación La Paz"/>
        <s v="Empresa Naviera Boliviana"/>
        <s v="Servicio Plurinacional de Registro de Comercio"/>
        <s v="Agencia de Gobierno Electrónico y Tecnologías de Información y Comunicación"/>
        <s v="Ministerio de Medio Ambiente y Agua"/>
        <s v="Instituto Plurinacional de Estudio de Lenguas y Culturas"/>
        <s v="Servicio Nacional Textil"/>
        <s v="Ministerio de Salud y Deportes"/>
        <s v="Yacimientos Petrolíferos Fiscales Bolivianos"/>
        <s v="Empresa de Apoyo a la Producción de Alimentos"/>
        <s v="Empresa Nacional de Ferrocarriles - Residual"/>
        <s v="Gobierno Autónomo Departamental de Chuquisaca"/>
        <s v="Ministerio de Economía y Finanzas Públicas"/>
        <s v="Ministerio de Hidrocarburos y Energías"/>
        <s v="Aduana Nacional"/>
        <s v="Mutual de Servicios al Policía"/>
        <s v="Ministerio Público"/>
        <s v="Defensoria del Pueblo"/>
        <s v="DIRECCIÓN ESTRATÉGICA DE REIVINDICACION MARÍTIMA, SILALA Y RECURSOS HÍDRICOS INTERNACIONALES"/>
        <s v="Orquesta Sinfónica Nacional"/>
        <s v="Boliviana de Aviación"/>
        <s v="Ministerio de Planificación del Desarrollo y Medio Ambiente"/>
        <s v="Servicio Geodésico de Mapas"/>
        <s v="Instituto Nacional de Estadística"/>
        <s v="Servicio Plurinacional de Defensa Pública"/>
        <s v="Fondo Nacional de Desarrollo Regional"/>
        <s v="Unidad de Análisis de Políticas Sociales y Económicas"/>
        <s v="Empresa Azucarera San Buenaventura"/>
        <s v="Empresa Local de Agua Potable y Alcantarillado Sucre"/>
        <s v="Direc. Dptal. de Educación Cochabamba"/>
        <s v="Empresa Servicios Aéreos Bolivianos"/>
        <s v="Caja de Salud del Servicio Nal. de Caminos y Ramas Anexas"/>
        <s v="Gobierno Autónomo Municipal de Uyuni"/>
        <s v="Corporación de las Fuerzas Armadas p/ el Des. Nacional"/>
        <s v="Observatorio Plurinacional de la Calidad  Educativa"/>
        <s v="Gobierno Autónomo Departamental de Pando"/>
        <s v="Ministerio de la Presidencia"/>
        <s v="Vicepresidencia del Estado Plurinacional"/>
        <s v="Escuela de Gestión Pública Plurinacional"/>
        <s v="Central de Abastecimiento y Suministros de Salud"/>
        <s v="Escuela Boliviana Intercultural de Música"/>
        <s v="Procuraduria General del Estado"/>
        <s v="Conservatorio Plurinacional de Musica"/>
        <s v="Corporación Minera de Bolivia"/>
        <s v="Autoridad Plurinacional de la Madre Tierra"/>
        <s v="Servicio Departamental de Riego - La Paz"/>
        <s v="Ministerio de Defensa"/>
        <s v="Instituto Nacional de Reforma Agraria"/>
        <s v="Escuela de Jueces del Estado"/>
        <s v="Navegación Aérea y Aeropuertos Bolivianos"/>
        <s v="Empresa Pública YACANA"/>
        <s v="Instituto Nacional de Salud Ocupacional"/>
        <s v="Empresa Boliviana de Industrializacion de Hidrocarburos"/>
        <s v="Autoridad de Supervisión del Sistema Financiero"/>
        <s v="Vías Bolivia"/>
        <s v="Agencia Nacional de Hidrocarburos"/>
        <s v="Instituto Nacional de Innovación Agropecuaria y Forestal"/>
        <s v="Agencia Boliviana Espacial"/>
        <s v="Autoridad de Fiscalizac. y Control Soc de Bosques y Tierras"/>
        <s v="Fondo de Desarrollo del Sist.Fin. y Apoyo al Sec.Productivo"/>
        <s v="Autoridad General de Impugnación Tributaria"/>
        <s v="Autoridad Jurisdiccional Administrativa Minera"/>
        <s v="Direc. Dptal. de Educación  Chuquisaca"/>
        <s v="Agencia Boliviana de Correos &quot;Correos de Bolivia&quot;"/>
        <s v="Gobierno Autónomo Departamental de Potosí"/>
        <s v="Servicio Geológico Minero "/>
        <s v="Servicio Departamental de Riego - Potosí"/>
        <s v="Gobierno Autónomo Departamental de Cochabamba"/>
        <s v="Empresa Pública &quot;QUIPUS&quot;"/>
        <s v="Serv. Nal. de Reg. y Control de la Comer. de Minerales y Metales"/>
        <s v="Empresa Boliviana de Alimentos y Derivados"/>
        <s v="Dirección General de Aeronáutica Civil"/>
        <s v="Autoridad de Supervisión de la Seguridad Social de Corto Plazo"/>
        <s v="Agencia Estatal de Vivienda"/>
        <s v="Empresa Nacional de Electricidad"/>
        <s v="Contraloria General del Estado"/>
        <s v="Servicio Nacional de Riego"/>
        <s v="Autoridad de Fiscalización de Electricidad y Tecnología Nuclear"/>
        <s v="Servicio General de Identificación Personal"/>
        <s v="Servicio de Impuestos Nacionales"/>
        <s v="Depósitos Aduaneros Bolivianos"/>
        <s v="Fondo de Desarrollo Indigena"/>
        <s v="Gobierno Autónomo Departamental de Santa Cruz"/>
        <s v="Empresa Pública Nacional Estratégica de Yacimientos de Litio Bolivianos"/>
        <s v="Servicio de Desarrollo de las Empresas Púb. Productivas"/>
        <s v="Dirección del Notariado Plurinacional"/>
        <s v="Empresa Estatal de Transporte por Cable &quot;Mi teleférico&quot;"/>
        <s v="Tribunal Constitucional Plurinacional"/>
        <s v="Fundación Cultural del Banco Central de Bolivia"/>
        <s v="Fondo Nacional de Inversión Productiva y Social"/>
        <s v="Instituto del Seguro Agrario"/>
        <s v="Gestora Pública de la Seguridad Social de Largo Plazo"/>
        <s v="Fondo Nacional de Desarrollo Forestal" u="1"/>
        <s v="Servicio Estatal de Autonomías" u="1"/>
        <s v="Servicio Departamental de Riego - Oruro" u="1"/>
        <s v="Direc. Dptal. de Educación Tarija" u="1"/>
        <s v="Empresa Pública Transporte Aéreo Militar " u="1"/>
        <s v="Administración de Servicios Portuarios - Bolivia" u="1"/>
        <s v="Servicio Nacional de Aerofotogrametría" u="1"/>
        <s v="Autoridad de Regulación y Fiscalización de Telecomunicaciones y Transportes" u="1"/>
        <s v="Unidad de Investigaciones Financieras" u="1"/>
        <s v="Servicio Nacional de Meteorología e Hidrología" u="1"/>
        <s v="Agencia para el Des. de la Soc. de la Información en Bolivia" u="1"/>
        <s v="Gobierno Autónomo Departamental de Tarija" u="1"/>
        <s v="Universidad Pública de El Alto" u="1"/>
        <s v="Escuela Militar de Ingeniería" u="1"/>
        <s v="Autoridad de Fisc y Ctrol Soc de Agua Potable Saneam.Básico" u="1"/>
        <s v="Servicio Nacional de Hidrografía Naval" u="1"/>
        <s v="Ministerio de Desarrollo Productivo y Economía Plural" u="1"/>
        <s v="Gobierno Autónomo Municipal de La Paz" u="1"/>
        <s v="Gobierno Autónomo Departamental del Beni" u="1"/>
        <s v="Universidad Mayor de San Andrés" u="1"/>
        <s v="Gobierno Autónomo Municipal de Caracollo" u="1"/>
        <s v="Autoridad de Fiscalización y Control de Cooperativas" u="1"/>
        <s v="Ministerio de Justicia y Transparencia Institucional" u="1"/>
        <s v="Empresa Boliviana de Producción Agropecuaria" u="1"/>
        <s v="Autoridad de Fiscalización y Control de Pensiones y Seguros - APS" u="1"/>
        <s v="Servicio Plurinacional de Asistencia a la Víctima" u="1"/>
        <s v="Ministerio de Planificación del Desarrollo" u="1"/>
        <s v="Fondo de Financiamiento para la Minería" u="1"/>
        <s v="Ministerio de Culturas, Descolonización y Despatriarcalización" u="1"/>
        <s v="Direc. Dptal. de Educación Beni" u="1"/>
        <s v="Servicio Plurinacional de la Mujer y de la Despatriarcalización Ana María Romero" u="1"/>
        <s v="Consejo Nacional de Vivienda Policial" u="1"/>
        <s v="Empresa Metalúrgica VINTO - Nacionalizada" u="1"/>
        <s v="Empresa Estratégica Boliviana de Construcción y Conservación de Infraestructura Civil" u="1"/>
        <s v="Corporación del Seguro Social Militar" u="1"/>
        <s v="Caja Nacional de Salud" u="1"/>
        <s v="Seguro Social Universitario de Cochabamba" u="1"/>
        <s v="Empresa Siderúrgica del Mutún" u="1"/>
        <s v="Autoridad de Fiscalización de Empresas" u="1"/>
        <s v="Caja Bancaria Estatal de Salud" u="1"/>
        <s v="Museo Nacional de Historia Natural" u="1"/>
        <s v="Direc. Dptal. de Educación Santa Cruz" u="1"/>
        <s v="Comité Ejecutivo de la Universidad Boliviana" u="1"/>
        <s v="Univ. Indígena Bol. Comun. Intercultl Prod. Tupak Katari" u="1"/>
        <s v="Proyecto Sucre Ciudad Universitaria" u="1"/>
        <s v="Direc. Dptal. de Educación Pando" u="1"/>
        <s v="Autoridad de Fiscalización del Juego" u="1"/>
        <s v="Universidad Autónoma Gabriel René Moreno" u="1"/>
        <s v="Impuesto Directo A Los Hidrocarburos" u="1"/>
        <s v="Banco Central de Bolivia" u="1"/>
        <s v="Adm.de Aeropuertos y Servicios Auxiliares a la Naveg. Aérea" u="1"/>
        <s v="Gobierno Autónomo Municipal de Tupiza" u="1"/>
        <s v="Servicio al Mejoramiento de la Navegación Amazónica" u="1"/>
        <s v="Serv. Nal. para la Sostenibilidad en Saneamiento Básico" u="1"/>
        <s v="Direc. Dptal. de Educación Oruro" u="1"/>
        <s v="Gobierno Autónomo Municipal de Ichoca" u="1"/>
        <s v="Centro Internacional de la Quinua" u="1"/>
        <s v="Universidad Mayor de San Simón" u="1"/>
        <s v="Empresa Pública Nacional Estratégica Cartones de Bolivia" u="1"/>
        <s v="Servicio Departamental de Riego - Tarija" u="1"/>
        <s v="Instituto Boliviano de la Ceguera" u="1"/>
      </sharedItems>
    </cacheField>
    <cacheField name="Fecha de operación_x000a_(DD/MM/AA)" numFmtId="14">
      <sharedItems containsSemiMixedTypes="0" containsNonDate="0" containsDate="1" containsString="0" minDate="2026-01-05T00:00:00" maxDate="2026-05-30T00:00:00" count="100">
        <d v="2026-01-05T00:00:00"/>
        <d v="2026-01-06T00:00:00"/>
        <d v="2026-01-07T00:00:00"/>
        <d v="2026-01-08T00:00:00"/>
        <d v="2026-01-09T00:00:00"/>
        <d v="2026-01-12T00:00:00"/>
        <d v="2026-01-13T00:00:00"/>
        <d v="2026-01-14T00:00:00"/>
        <d v="2026-01-15T00:00:00"/>
        <d v="2026-01-16T00:00:00"/>
        <d v="2026-01-19T00:00:00"/>
        <d v="2026-01-20T00:00:00"/>
        <d v="2026-01-21T00:00:00"/>
        <d v="2026-01-22T00:00:00"/>
        <d v="2026-01-26T00:00:00"/>
        <d v="2026-01-27T00:00:00"/>
        <d v="2026-01-28T00:00:00"/>
        <d v="2026-01-29T00:00:00"/>
        <d v="2026-01-30T00:00:00"/>
        <d v="2026-02-02T00:00:00"/>
        <d v="2026-02-03T00:00:00"/>
        <d v="2026-02-04T00:00:00"/>
        <d v="2026-02-05T00:00:00"/>
        <d v="2026-02-06T00:00:00"/>
        <d v="2026-02-09T00:00:00"/>
        <d v="2026-02-10T00:00:00"/>
        <d v="2026-02-11T00:00:00"/>
        <d v="2026-02-12T00:00:00"/>
        <d v="2026-02-13T00:00:00"/>
        <d v="2026-02-18T00:00:00"/>
        <d v="2026-02-19T00:00:00"/>
        <d v="2026-02-20T00:00:00"/>
        <d v="2026-02-23T00:00:00"/>
        <d v="2026-02-24T00:00:00"/>
        <d v="2026-02-25T00:00:00"/>
        <d v="2026-02-26T00:00:00"/>
        <d v="2026-02-27T00:00:00"/>
        <d v="2026-03-02T00:00:00"/>
        <d v="2026-03-03T00:00:00"/>
        <d v="2026-03-04T00:00:00"/>
        <d v="2026-03-05T00:00:00"/>
        <d v="2026-03-06T00:00:00"/>
        <d v="2026-03-09T00:00:00"/>
        <d v="2026-03-10T00:00:00"/>
        <d v="2026-03-11T00:00:00"/>
        <d v="2026-03-12T00:00:00"/>
        <d v="2026-03-13T00:00:00"/>
        <d v="2026-03-16T00:00:00"/>
        <d v="2026-03-17T00:00:00"/>
        <d v="2026-03-18T00:00:00"/>
        <d v="2026-03-19T00:00:00"/>
        <d v="2026-03-20T00:00:00"/>
        <d v="2026-03-23T00:00:00"/>
        <d v="2026-03-24T00:00:00"/>
        <d v="2026-03-25T00:00:00"/>
        <d v="2026-03-26T00:00:00"/>
        <d v="2026-03-27T00:00:00"/>
        <d v="2026-03-30T00:00:00"/>
        <d v="2026-03-31T00:00:00"/>
        <d v="2026-04-01T00:00:00"/>
        <d v="2026-04-02T00:00:00"/>
        <d v="2026-04-06T00:00:00"/>
        <d v="2026-04-07T00:00:00"/>
        <d v="2026-04-08T00:00:00"/>
        <d v="2026-04-09T00:00:00"/>
        <d v="2026-04-10T00:00:00"/>
        <d v="2026-04-13T00:00:00"/>
        <d v="2026-04-14T00:00:00"/>
        <d v="2026-04-15T00:00:00"/>
        <d v="2026-04-16T00:00:00"/>
        <d v="2026-04-17T00:00:00"/>
        <d v="2026-04-20T00:00:00"/>
        <d v="2026-04-21T00:00:00"/>
        <d v="2026-04-22T00:00:00"/>
        <d v="2026-04-23T00:00:00"/>
        <d v="2026-04-24T00:00:00"/>
        <d v="2026-04-27T00:00:00"/>
        <d v="2026-04-28T00:00:00"/>
        <d v="2026-04-29T00:00:00"/>
        <d v="2026-04-30T00:00:00"/>
        <d v="2026-05-04T00:00:00"/>
        <d v="2026-05-05T00:00:00"/>
        <d v="2026-05-06T00:00:00"/>
        <d v="2026-05-07T00:00:00"/>
        <d v="2026-05-08T00:00:00"/>
        <d v="2026-05-11T00:00:00"/>
        <d v="2026-05-12T00:00:00"/>
        <d v="2026-05-13T00:00:00"/>
        <d v="2026-05-14T00:00:00"/>
        <d v="2026-05-15T00:00:00"/>
        <d v="2026-05-18T00:00:00"/>
        <d v="2026-05-19T00:00:00"/>
        <d v="2026-05-20T00:00:00"/>
        <d v="2026-05-21T00:00:00"/>
        <d v="2026-05-22T00:00:00"/>
        <d v="2026-05-25T00:00:00"/>
        <d v="2026-05-26T00:00:00"/>
        <d v="2026-05-27T00:00:00"/>
        <d v="2026-05-28T00:00:00"/>
        <d v="2026-05-29T00:00:00"/>
      </sharedItems>
      <fieldGroup base="3">
        <rangePr groupBy="months" startDate="2026-01-05T00:00:00" endDate="2026-05-30T00:00:00"/>
        <groupItems count="14">
          <s v="&lt;5/1/2026"/>
          <s v="ene"/>
          <s v="feb"/>
          <s v="mar"/>
          <s v="abr"/>
          <s v="may"/>
          <s v="jun"/>
          <s v="jul"/>
          <s v="ago"/>
          <s v="sep"/>
          <s v="oct"/>
          <s v="nov"/>
          <s v="dic"/>
          <s v="&gt;30/5/2026"/>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21" maxValue="15875194"/>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29753003472.23"/>
    </cacheField>
    <cacheField name="Créditos_x000a_(Bs)" numFmtId="164">
      <sharedItems containsSemiMixedTypes="0" containsString="0" containsNumber="1" minValue="0" maxValue="27129242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6181.74103784722" createdVersion="8" refreshedVersion="8" minRefreshableVersion="3" recordCount="215" xr:uid="{04D43AAE-A9D1-46E4-AC37-4BA8EFC0220E}">
  <cacheSource type="worksheet">
    <worksheetSource ref="A7:R222" sheet="CUT ME"/>
  </cacheSource>
  <cacheFields count="18">
    <cacheField name="Entidad" numFmtId="0">
      <sharedItems containsMixedTypes="1" containsNumber="1" containsInteger="1" minValue="6" maxValue="951" count="43">
        <n v="10"/>
        <s v="99 - 03"/>
        <s v="99 - 02"/>
        <n v="513"/>
        <n v="41"/>
        <n v="683"/>
        <n v="376"/>
        <n v="25"/>
        <n v="951"/>
        <n v="389"/>
        <n v="78"/>
        <n v="382"/>
        <n v="20"/>
        <n v="590"/>
        <n v="291"/>
        <n v="253"/>
        <n v="865" u="1"/>
        <n v="287" u="1"/>
        <n v="591" u="1"/>
        <n v="514" u="1"/>
        <n v="86" u="1"/>
        <n v="348" u="1"/>
        <n v="163" u="1"/>
        <n v="681" u="1"/>
        <n v="16" u="1"/>
        <n v="6" u="1"/>
        <n v="15" u="1"/>
        <n v="203" u="1"/>
        <n v="46" u="1"/>
        <n v="650" u="1"/>
        <n v="249" u="1"/>
        <n v="47" u="1"/>
        <n v="313" u="1"/>
        <n v="578" u="1"/>
        <n v="66" u="1"/>
        <n v="206" u="1"/>
        <n v="314" u="1"/>
        <n v="212" u="1"/>
        <n v="81" u="1"/>
        <n v="585" u="1"/>
        <n v="905" u="1"/>
        <n v="35" u="1"/>
        <n v="572" u="1"/>
      </sharedItems>
    </cacheField>
    <cacheField name="D.A." numFmtId="0">
      <sharedItems containsNonDate="0" containsString="0" containsBlank="1"/>
    </cacheField>
    <cacheField name="Descripción" numFmtId="0">
      <sharedItems count="45">
        <s v="Ministerio de Relaciones Exteriores"/>
        <s v="Dirección General de Crédito Público"/>
        <s v="Dirección General de Programación y Operaciones del Tesoro"/>
        <s v="Yacimientos Petrolíferos Fiscales Bolivianos"/>
        <s v="Ministerio de Desarrollo Productivo, Rural y Agua"/>
        <s v="Procuraduria General del Estado"/>
        <s v="Agencia Boliviana de Energía Nuclear"/>
        <s v="Ministerio de la Presidencia"/>
        <s v="Banco Central de Bolivia"/>
        <s v="Navegación Aérea y Aeropuertos Bolivianos"/>
        <s v="Ministerio de Hidrocarburos y Energías"/>
        <s v="Agencia de Infraestructura en Salud y Equipamiento Médico"/>
        <s v="Ministerio de Defensa"/>
        <s v="Empresa Pública &quot;QUIPUS&quot;"/>
        <s v="Administradora Boliviana de Carreteras"/>
        <s v="Entidad Ejecutora de Medio Ambiente y Agua"/>
        <s v="Fondo de Desarrollo del Sist.Fin. y Apoyo al Sec.Productivo" u="1"/>
        <s v="Fondo Nacional de Inversión Productiva y Social" u="1"/>
        <s v="Empresa Estatal de Transporte por Cable &quot;Mi teleférico&quot;" u="1"/>
        <s v="Empresa Nacional de Electricidad" u="1"/>
        <s v="Ministerio de Medio Ambiente y Agua" u="1"/>
        <s v="Autoridad Plurinacional de la Madre Tierra" u="1"/>
        <s v="Agencia Nacional de Hidrocarburos" u="1"/>
        <s v="Ministerio Público" u="1"/>
        <s v="Ministerio de Educación" u="1"/>
        <s v="Vicepresidencia del Estado Plurinacional" u="1"/>
        <s v="Ministerio de Gobierno" u="1"/>
        <s v="Autoridad de Supervisión del Sistema Financiero" u="1"/>
        <s v="Ministerio de Salud y Deportes" u="1"/>
        <s v="Asamblea Legislativa Plurinacional" u="1"/>
        <s v="Central de Abastecimiento y Suministros de Salud" u="1"/>
        <s v="Ministerio de Desarrollo Rural y Tierras" u="1"/>
        <s v="Autoridad de Fiscalización y Control de Pensiones y Seguros - APS" u="1"/>
        <s v="No Identificado" u="1"/>
        <s v="Boliviana de Aviación" u="1"/>
        <s v="Ministerio de Planificación del Desarrollo" u="1"/>
        <s v="Instituto Nacional de Estadística" u="1"/>
        <s v="Autoridad de Fiscalización de Electricidad y Tecnología Nuclear" u="1"/>
        <s v="Instituto Nacional de Reforma Agraria" u="1"/>
        <s v="Ministerio de Obras Públicas, Servicios y Vivienda" u="1"/>
        <s v="Agencia Boliviana Espacial" u="1"/>
        <s v="Gobierno Autónomo Departamental de Potosí" u="1"/>
        <s v="Ministerio de Desarrollo Productivo y Economía Plural" u="1"/>
        <s v="Ministerio de Economía y Finanzas Públicas" u="1"/>
        <s v="Empresa de Apoyo a la Producción de Alimentos" u="1"/>
      </sharedItems>
    </cacheField>
    <cacheField name="Fecha de operación_x000a_(DD/MM/AA)" numFmtId="14">
      <sharedItems containsSemiMixedTypes="0" containsNonDate="0" containsDate="1" containsString="0" minDate="2026-01-05T00:00:00" maxDate="2026-05-30T00:00:00" count="86">
        <d v="2026-01-05T00:00:00"/>
        <d v="2026-01-06T00:00:00"/>
        <d v="2026-01-07T00:00:00"/>
        <d v="2026-01-09T00:00:00"/>
        <d v="2026-01-12T00:00:00"/>
        <d v="2026-01-15T00:00:00"/>
        <d v="2026-01-19T00:00:00"/>
        <d v="2026-01-20T00:00:00"/>
        <d v="2026-01-21T00:00:00"/>
        <d v="2026-01-22T00:00:00"/>
        <d v="2026-01-26T00:00:00"/>
        <d v="2026-01-27T00:00:00"/>
        <d v="2026-01-28T00:00:00"/>
        <d v="2026-01-29T00:00:00"/>
        <d v="2026-01-30T00:00:00"/>
        <d v="2026-02-02T00:00:00"/>
        <d v="2026-02-03T00:00:00"/>
        <d v="2026-02-04T00:00:00"/>
        <d v="2026-02-05T00:00:00"/>
        <d v="2026-02-09T00:00:00"/>
        <d v="2026-02-10T00:00:00"/>
        <d v="2026-02-13T00:00:00"/>
        <d v="2026-02-18T00:00:00"/>
        <d v="2026-02-19T00:00:00"/>
        <d v="2026-02-20T00:00:00"/>
        <d v="2026-02-22T00:00:00"/>
        <d v="2026-02-23T00:00:00"/>
        <d v="2026-02-24T00:00:00"/>
        <d v="2026-02-25T00:00:00"/>
        <d v="2026-02-26T00:00:00"/>
        <d v="2026-02-27T00:00:00"/>
        <d v="2026-03-02T00:00:00"/>
        <d v="2026-03-03T00:00:00"/>
        <d v="2026-03-04T00:00:00"/>
        <d v="2026-03-05T00:00:00"/>
        <d v="2026-03-06T00:00:00"/>
        <d v="2026-03-09T00:00:00"/>
        <d v="2026-03-10T00:00:00"/>
        <d v="2026-03-11T00:00:00"/>
        <d v="2026-03-12T00:00:00"/>
        <d v="2026-03-16T00:00:00"/>
        <d v="2026-03-17T00:00:00"/>
        <d v="2026-03-18T00:00:00"/>
        <d v="2026-03-19T00:00:00"/>
        <d v="2026-03-20T00:00:00"/>
        <d v="2026-03-23T00:00:00"/>
        <d v="2026-03-24T00:00:00"/>
        <d v="2026-03-25T00:00:00"/>
        <d v="2026-03-26T00:00:00"/>
        <d v="2026-03-27T00:00:00"/>
        <d v="2026-03-31T00:00:00"/>
        <d v="2026-04-02T00:00:00"/>
        <d v="2026-04-05T00:00:00"/>
        <d v="2026-04-06T00:00:00"/>
        <d v="2026-04-09T00:00:00"/>
        <d v="2026-04-10T00:00:00"/>
        <d v="2026-04-14T00:00:00"/>
        <d v="2026-04-15T00:00:00"/>
        <d v="2026-04-17T00:00:00"/>
        <d v="2026-04-20T00:00:00"/>
        <d v="2026-04-21T00:00:00"/>
        <d v="2026-04-22T00:00:00"/>
        <d v="2026-04-24T00:00:00"/>
        <d v="2026-04-27T00:00:00"/>
        <d v="2026-04-30T00:00:00"/>
        <d v="2026-05-02T00:00:00"/>
        <d v="2026-05-03T00:00:00"/>
        <d v="2026-05-04T00:00:00"/>
        <d v="2026-05-05T00:00:00"/>
        <d v="2026-05-06T00:00:00"/>
        <d v="2026-05-07T00:00:00"/>
        <d v="2026-05-08T00:00:00"/>
        <d v="2026-05-11T00:00:00"/>
        <d v="2026-05-12T00:00:00"/>
        <d v="2026-05-13T00:00:00"/>
        <d v="2026-05-14T00:00:00"/>
        <d v="2026-05-15T00:00:00"/>
        <d v="2026-05-19T00:00:00"/>
        <d v="2026-05-20T00:00:00"/>
        <d v="2026-05-21T00:00:00"/>
        <d v="2026-05-22T00:00:00"/>
        <d v="2026-05-24T00:00:00"/>
        <d v="2026-05-25T00:00:00"/>
        <d v="2026-05-26T00:00:00"/>
        <d v="2026-05-28T00:00:00"/>
        <d v="2026-05-29T00:00:00"/>
      </sharedItems>
      <fieldGroup base="3">
        <rangePr groupBy="months" startDate="2026-01-05T00:00:00" endDate="2026-05-30T00:00:00"/>
        <groupItems count="14">
          <s v="&lt;5/1/2026"/>
          <s v="ene"/>
          <s v="feb"/>
          <s v="mar"/>
          <s v="abr"/>
          <s v="may"/>
          <s v="jun"/>
          <s v="jul"/>
          <s v="ago"/>
          <s v="sep"/>
          <s v="oct"/>
          <s v="nov"/>
          <s v="dic"/>
          <s v="&gt;30/5/2026"/>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20920" maxValue="15749260"/>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32500000"/>
    </cacheField>
    <cacheField name="Créditos_x000a_(USD)" numFmtId="164">
      <sharedItems containsSemiMixedTypes="0" containsString="0" containsNumber="1" minValue="0" maxValue="988350000"/>
    </cacheField>
    <cacheField name="Débitos_x000a_(Bs)" numFmtId="164">
      <sharedItems containsSemiMixedTypes="0" containsString="0" containsNumber="1" minValue="0" maxValue="908950000"/>
    </cacheField>
    <cacheField name="Créditos_x000a_(Bs)" numFmtId="164">
      <sharedItems containsSemiMixedTypes="0" containsString="0" containsNumber="1" minValue="0" maxValue="6780081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6181.741185648149" createdVersion="8" refreshedVersion="8" minRefreshableVersion="3" recordCount="300" xr:uid="{72EA84FF-6FFA-4DF3-BEA3-7A605F756F44}">
  <cacheSource type="worksheet">
    <worksheetSource ref="A7:P307" sheet="TRL MN"/>
  </cacheSource>
  <cacheFields count="16">
    <cacheField name="Entidad" numFmtId="1">
      <sharedItems containsMixedTypes="1" containsNumber="1" containsInteger="1" minValue="6" maxValue="865" count="57">
        <n v="291"/>
        <n v="41"/>
        <n v="47"/>
        <n v="86"/>
        <n v="382"/>
        <s v="99 - 02"/>
        <n v="35"/>
        <n v="374"/>
        <n v="389"/>
        <n v="81"/>
        <n v="15"/>
        <n v="383"/>
        <n v="30"/>
        <n v="288"/>
        <n v="25"/>
        <n v="6"/>
        <n v="213"/>
        <n v="78"/>
        <n v="46"/>
        <n v="249"/>
        <n v="66"/>
        <n v="54"/>
        <n v="287"/>
        <n v="206"/>
        <n v="53" u="1"/>
        <n v="514" u="1"/>
        <n v="20" u="1"/>
        <n v="587" u="1"/>
        <n v="865" u="1"/>
        <n v="119" u="1"/>
        <n v="190" u="1"/>
        <n v="253" u="1"/>
        <n v="117" u="1"/>
        <n v="681" u="1"/>
        <n v="342" u="1"/>
        <n v="862" u="1"/>
        <n v="212" u="1"/>
        <n v="16" u="1"/>
        <n v="660" u="1"/>
        <n v="283" u="1"/>
        <n v="576" u="1"/>
        <n v="132" u="1"/>
        <n v="348" u="1"/>
        <n v="548" u="1"/>
        <n v="225" u="1"/>
        <n v="591" u="1"/>
        <n v="590" u="1"/>
        <n v="223" u="1"/>
        <n v="572" u="1"/>
        <n v="70" u="1"/>
        <n v="169" u="1"/>
        <n v="599" u="1"/>
        <n v="312" u="1"/>
        <n v="203" u="1"/>
        <n v="378" u="1"/>
        <n v="130" u="1"/>
        <n v="670" u="1"/>
      </sharedItems>
    </cacheField>
    <cacheField name="D.A." numFmtId="1">
      <sharedItems containsSemiMixedTypes="0" containsString="0" containsNumber="1" containsInteger="1" minValue="1" maxValue="37"/>
    </cacheField>
    <cacheField name="Descripción" numFmtId="0">
      <sharedItems count="59">
        <s v="Administradora Boliviana de Carreteras"/>
        <s v="Ministerio de Desarrollo Productivo, Rural y Agua"/>
        <s v="Ministerio de Desarrollo Rural y Tierras"/>
        <s v="Ministerio de Medio Ambiente y Agua"/>
        <s v="Agencia de Infraestructura en Salud y Equipamiento Médico"/>
        <s v="Dirección General de Programación y Operaciones del Tesoro"/>
        <s v="Ministerio de Economía y Finanzas Públicas"/>
        <s v="Agencia de Gobierno Electrónico y Tecnologías de Información y Comunicación"/>
        <s v="Navegación Aérea y Aeropuertos Bolivianos"/>
        <s v="Ministerio de Obras Públicas, Servicios y Vivienda"/>
        <s v="Ministerio de Gobierno"/>
        <s v="Agencia Boliviana de Correos &quot;Correos de Bolivia&quot;"/>
        <s v="Ministerio de Justicia y Transparencia Institucional"/>
        <s v="Servicio Nacional de Riego"/>
        <s v="Ministerio de la Presidencia"/>
        <s v="Vicepresidencia del Estado Plurinacional"/>
        <s v="Servicio Nacional de Meteorología e Hidrología"/>
        <s v="Ministerio de Hidrocarburos y Energías"/>
        <s v="Ministerio de Salud y Deportes"/>
        <s v="Central de Abastecimiento y Suministros de Salud"/>
        <s v="Ministerio de Planificación del Desarrollo y Medio Ambiente"/>
        <s v="Ministerio de Turismo Sostenible, Culturas, Folklore y Gastronomía"/>
        <s v="Fondo Nacional de Inversión Productiva y Social"/>
        <s v="Instituto Nacional de Estadística"/>
        <s v="Ministerio de Culturas, Descolonización y Despatriarcalización" u="1"/>
        <s v="Empresa Nacional de Electricidad" u="1"/>
        <s v="Ministerio de Defensa" u="1"/>
        <s v="Empresa Estratégica Boliviana de Construcción y Conservación de Infraestructura Civil" u="1"/>
        <s v="Ministerio de Planificación del Desarrollo" u="1"/>
        <e v="#N/A" u="1"/>
        <s v="Ministerio de Desarrollo Productivo y Economía Plural" u="1"/>
        <s v="Autoridad Jurisdiccional Administrativa Minera" u="1"/>
        <s v="Entidad Ejecutora de Medio Ambiente y Agua" u="1"/>
        <s v="Dirección General de Aeronáutica Civil" u="1"/>
        <s v="Ministerio Público" u="1"/>
        <s v="Agencia Estatal de Vivienda" u="1"/>
        <s v="Fondo Nacional de Desarrollo Regional" u="1"/>
        <s v="Instituto Nacional de Reforma Agraria" u="1"/>
        <s v="Ministerio de Educación" u="1"/>
        <s v="Órgano Judicial" u="1"/>
        <s v="Aduana Nacional" u="1"/>
        <s v="Fondo de Desarrollo del Sist.Fin. y Apoyo al Sec.Productivo" u="1"/>
        <s v="Empresa Pública Nacional Estratégica Cartones de Bolivia" u="1"/>
        <s v="Servicio de Desarrollo de las Empresas Púb. Productivas" u="1"/>
        <s v="Autoridad Plurinacional de la Madre Tierra" u="1"/>
        <s v="Corporación de las Fuerzas Armadas p/ el Des. Nacional" u="1"/>
        <s v="Serv. Nal. para la Sostenibilidad en Saneamiento Básico" u="1"/>
        <s v="Empresa Estatal de Transporte por Cable &quot;Mi teleférico&quot;" u="1"/>
        <s v="Empresa Pública &quot;QUIPUS&quot;" u="1"/>
        <s v="Fondo Nacional de Desarrollo Forestal" u="1"/>
        <s v="Empresa de Apoyo a la Producción de Alimentos"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6-01-12T00:00:00" maxDate="2026-05-30T00:00:00" count="43">
        <d v="2026-01-12T00:00:00"/>
        <d v="2026-01-21T00:00:00"/>
        <d v="2026-01-22T00:00:00"/>
        <d v="2026-01-26T00:00:00"/>
        <d v="2026-01-27T00:00:00"/>
        <d v="2026-02-03T00:00:00"/>
        <d v="2026-02-05T00:00:00"/>
        <d v="2026-02-06T00:00:00"/>
        <d v="2026-02-09T00:00:00"/>
        <d v="2026-02-11T00:00:00"/>
        <d v="2026-02-19T00:00:00"/>
        <d v="2026-02-23T00:00:00"/>
        <d v="2026-02-25T00:00:00"/>
        <d v="2026-02-26T00:00:00"/>
        <d v="2026-03-05T00:00:00"/>
        <d v="2026-03-10T00:00:00"/>
        <d v="2026-03-19T00:00:00"/>
        <d v="2026-03-23T00:00:00"/>
        <d v="2026-03-25T00:00:00"/>
        <d v="2026-03-26T00:00:00"/>
        <d v="2026-04-07T00:00:00"/>
        <d v="2026-04-09T00:00:00"/>
        <d v="2026-04-10T00:00:00"/>
        <d v="2026-04-14T00:00:00"/>
        <d v="2026-04-16T00:00:00"/>
        <d v="2026-04-20T00:00:00"/>
        <d v="2026-04-22T00:00:00"/>
        <d v="2026-04-24T00:00:00"/>
        <d v="2026-04-30T00:00:00"/>
        <d v="2026-05-04T00:00:00"/>
        <d v="2026-05-05T00:00:00"/>
        <d v="2026-05-07T00:00:00"/>
        <d v="2026-05-11T00:00:00"/>
        <d v="2026-05-13T00:00:00"/>
        <d v="2026-05-14T00:00:00"/>
        <d v="2026-05-15T00:00:00"/>
        <d v="2026-05-18T00:00:00"/>
        <d v="2026-05-20T00:00:00"/>
        <d v="2026-05-21T00:00:00"/>
        <d v="2026-05-22T00:00:00"/>
        <d v="2026-05-26T00:00:00"/>
        <d v="2026-05-27T00:00:00"/>
        <d v="2026-05-29T00:00:00"/>
      </sharedItems>
      <fieldGroup base="3">
        <rangePr groupBy="months" startDate="2026-01-12T00:00:00" endDate="2026-05-30T00:00:00"/>
        <groupItems count="14">
          <s v="&lt;12/1/2026"/>
          <s v="ene"/>
          <s v="feb"/>
          <s v="mar"/>
          <s v="abr"/>
          <s v="may"/>
          <s v="jun"/>
          <s v="jul"/>
          <s v="ago"/>
          <s v="sep"/>
          <s v="oct"/>
          <s v="nov"/>
          <s v="dic"/>
          <s v="&gt;30/5/2026"/>
        </groupItems>
      </fieldGroup>
    </cacheField>
    <cacheField name="Nro. _x000a_TRL" numFmtId="1">
      <sharedItems containsSemiMixedTypes="0" containsString="0" containsNumber="1" containsInteger="1" minValue="9" maxValue="1672"/>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106195950.28"/>
    </cacheField>
    <cacheField name="Créditos_x000a_(Bs)" numFmtId="164">
      <sharedItems containsSemiMixedTypes="0" containsString="0" containsNumber="1" minValue="0" maxValue="106195950.28"/>
    </cacheField>
    <cacheField name="Importe" numFmtId="164">
      <sharedItems containsSemiMixedTypes="0" containsString="0" containsNumber="1" minValue="0.01" maxValue="106195950.2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6181.741293171297" createdVersion="8" refreshedVersion="8" minRefreshableVersion="3" recordCount="74" xr:uid="{DDB86B59-7997-48A0-A29C-9056F8A9F854}">
  <cacheSource type="worksheet">
    <worksheetSource ref="A7:Q81" sheet="TRL ME"/>
  </cacheSource>
  <cacheFields count="17">
    <cacheField name="Entidad" numFmtId="0">
      <sharedItems containsMixedTypes="1" containsNumber="1" containsInteger="1" minValue="10" maxValue="591" count="30">
        <n v="86"/>
        <n v="382"/>
        <n v="41"/>
        <s v="99 - 02"/>
        <n v="15"/>
        <n v="78"/>
        <n v="46"/>
        <n v="291"/>
        <n v="249"/>
        <n v="66"/>
        <n v="287"/>
        <n v="206"/>
        <n v="514" u="1"/>
        <n v="54" u="1"/>
        <n v="253" u="1"/>
        <n v="81" u="1"/>
        <n v="117" u="1"/>
        <n v="383" u="1"/>
        <n v="47" u="1"/>
        <n v="20" u="1"/>
        <n v="212" u="1"/>
        <n v="10" u="1"/>
        <n v="348" u="1"/>
        <n v="389" u="1"/>
        <n v="591" u="1"/>
        <n v="576" u="1"/>
        <n v="132" u="1"/>
        <n v="590" u="1"/>
        <n v="35" u="1"/>
        <n v="572" u="1"/>
      </sharedItems>
    </cacheField>
    <cacheField name="D.A." numFmtId="0">
      <sharedItems containsSemiMixedTypes="0" containsString="0" containsNumber="1" containsInteger="1" minValue="1" maxValue="27"/>
    </cacheField>
    <cacheField name="Descripción" numFmtId="0">
      <sharedItems count="31">
        <s v="Ministerio de Medio Ambiente y Agua"/>
        <s v="Agencia de Infraestructura en Salud y Equipamiento Médico"/>
        <s v="Ministerio de Desarrollo Productivo, Rural y Agua"/>
        <s v="Dirección General de Programación y Operaciones del Tesoro"/>
        <s v="Ministerio de Gobierno"/>
        <s v="Ministerio de Hidrocarburos y Energías"/>
        <s v="Ministerio de Salud y Deportes"/>
        <s v="Administradora Boliviana de Carreteras"/>
        <s v="Central de Abastecimiento y Suministros de Salud"/>
        <s v="Ministerio de Planificación del Desarrollo y Medio Ambiente"/>
        <s v="Fondo Nacional de Inversión Productiva y Social"/>
        <s v="Instituto Nacional de Estadística"/>
        <s v="Empresa Nacional de Electricidad" u="1"/>
        <s v="Ministerio de Planificación del Desarrollo" u="1"/>
        <s v="Entidad Ejecutora de Medio Ambiente y Agua" u="1"/>
        <s v="Ministerio de Obras Públicas, Servicios y Vivienda" u="1"/>
        <s v="Dirección General de Aeronáutica Civil" u="1"/>
        <s v="Agencia Boliviana de Correos &quot;Correos de Bolivia&quot;" u="1"/>
        <s v="Ministerio de Desarrollo Rural y Tierras" u="1"/>
        <s v="Ministerio de Desarrollo Productivo y Economía Plural" u="1"/>
        <s v="Ministerio de Defensa" u="1"/>
        <s v="Instituto Nacional de Reforma Agraria" u="1"/>
        <s v="Ministerio de Relaciones Exteriores" u="1"/>
        <s v="Autoridad Plurinacional de la Madre Tierra" u="1"/>
        <s v="Navegación Aérea y Aeropuertos Bolivianos"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Empresa de Apoyo a la Producción de Alimentos" u="1"/>
      </sharedItems>
    </cacheField>
    <cacheField name="Fecha de operación_x000a_(DD/MM/AA)" numFmtId="14">
      <sharedItems containsSemiMixedTypes="0" containsNonDate="0" containsDate="1" containsString="0" minDate="2026-01-22T00:00:00" maxDate="2026-05-30T00:00:00" count="19">
        <d v="2026-01-22T00:00:00"/>
        <d v="2026-02-03T00:00:00"/>
        <d v="2026-02-05T00:00:00"/>
        <d v="2026-02-06T00:00:00"/>
        <d v="2026-03-09T00:00:00"/>
        <d v="2026-03-10T00:00:00"/>
        <d v="2026-03-19T00:00:00"/>
        <d v="2026-03-25T00:00:00"/>
        <d v="2026-04-07T00:00:00"/>
        <d v="2026-05-05T00:00:00"/>
        <d v="2026-05-08T00:00:00"/>
        <d v="2026-05-13T00:00:00"/>
        <d v="2026-05-14T00:00:00"/>
        <d v="2026-05-15T00:00:00"/>
        <d v="2026-05-18T00:00:00"/>
        <d v="2026-05-22T00:00:00"/>
        <d v="2026-05-26T00:00:00"/>
        <d v="2026-05-27T00:00:00"/>
        <d v="2026-05-29T00:00:00"/>
      </sharedItems>
      <fieldGroup base="3">
        <rangePr groupBy="months" startDate="2026-01-22T00:00:00" endDate="2026-05-30T00:00:00"/>
        <groupItems count="14">
          <s v="&lt;22/1/2026"/>
          <s v="ene"/>
          <s v="feb"/>
          <s v="mar"/>
          <s v="abr"/>
          <s v="may"/>
          <s v="jun"/>
          <s v="jul"/>
          <s v="ago"/>
          <s v="sep"/>
          <s v="oct"/>
          <s v="nov"/>
          <s v="dic"/>
          <s v="&gt;30/5/2026"/>
        </groupItems>
      </fieldGroup>
    </cacheField>
    <cacheField name="Nro. _x000a_TRL" numFmtId="0">
      <sharedItems containsSemiMixedTypes="0" containsString="0" containsNumber="1" containsInteger="1" minValue="88" maxValue="1669"/>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2881389.34"/>
    </cacheField>
    <cacheField name="Créditos_x000a_(USD)" numFmtId="164">
      <sharedItems containsSemiMixedTypes="0" containsString="0" containsNumber="1" minValue="0" maxValue="5500000"/>
    </cacheField>
    <cacheField name="Débitos_x000a_(Bs)" numFmtId="164">
      <sharedItems containsSemiMixedTypes="0" containsString="0" containsNumber="1" minValue="0" maxValue="88366330.872400001"/>
    </cacheField>
    <cacheField name="Créditos_x000a_(Bs)" numFmtId="164">
      <sharedItems containsSemiMixedTypes="0" containsString="0" containsNumber="1" minValue="0" maxValue="37730000"/>
    </cacheField>
    <cacheField name="Importe" numFmtId="164">
      <sharedItems containsSemiMixedTypes="0" containsString="0" containsNumber="1" minValue="60.025000000000006" maxValue="88366330.872400001"/>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6181.74138900463" createdVersion="8" refreshedVersion="8" minRefreshableVersion="3" recordCount="71" xr:uid="{9D742697-91DC-4EFC-9BE7-C674B2FAF7F0}">
  <cacheSource type="worksheet">
    <worksheetSource ref="A7:H78" sheet="CDI"/>
  </cacheSource>
  <cacheFields count="8">
    <cacheField name="Entidad" numFmtId="0">
      <sharedItems containsMixedTypes="1" containsNumber="1" containsInteger="1" minValue="10" maxValue="867" count="102">
        <n v="10"/>
        <n v="15"/>
        <n v="20"/>
        <n v="25"/>
        <n v="35"/>
        <n v="46"/>
        <n v="47"/>
        <n v="66"/>
        <n v="70"/>
        <n v="78"/>
        <n v="81"/>
        <s v="99 - 02"/>
        <s v="99 - 03"/>
        <n v="108"/>
        <n v="109"/>
        <n v="117"/>
        <n v="129"/>
        <n v="132"/>
        <n v="133"/>
        <n v="134"/>
        <n v="170"/>
        <n v="192"/>
        <n v="203"/>
        <n v="222"/>
        <n v="234"/>
        <n v="253"/>
        <n v="269"/>
        <n v="283"/>
        <n v="291"/>
        <n v="292"/>
        <n v="293"/>
        <n v="294"/>
        <n v="295"/>
        <n v="296"/>
        <n v="298"/>
        <n v="310"/>
        <n v="312"/>
        <n v="324"/>
        <n v="347"/>
        <n v="378"/>
        <n v="387"/>
        <n v="389"/>
        <n v="525"/>
        <n v="548"/>
        <n v="572"/>
        <n v="573"/>
        <n v="586"/>
        <n v="591"/>
        <n v="594"/>
        <n v="599"/>
        <n v="660"/>
        <n v="670"/>
        <n v="681"/>
        <n v="163" u="1"/>
        <n v="513" u="1"/>
        <n v="633" u="1"/>
        <n v="223" u="1"/>
        <n v="290" u="1"/>
        <n v="578" u="1"/>
        <n v="867" u="1"/>
        <n v="41" u="1"/>
        <n v="86" u="1"/>
        <n v="249" u="1"/>
        <n v="254" u="1"/>
        <n v="281" u="1"/>
        <n v="344" u="1"/>
        <n v="373" u="1"/>
        <n v="514" u="1"/>
        <n v="590" u="1"/>
        <n v="601" u="1"/>
        <n v="683" u="1"/>
        <n v="130" u="1"/>
        <n v="227" u="1"/>
        <n v="343" u="1"/>
        <n v="345" u="1"/>
        <n v="383" u="1"/>
        <n v="580" u="1"/>
        <n v="661" u="1"/>
        <n v="862" u="1"/>
        <n v="268" u="1"/>
        <n v="287" u="1"/>
        <n v="382" u="1"/>
        <n v="526" u="1"/>
        <n v="267" u="1"/>
        <n v="270" u="1"/>
        <n v="315" u="1"/>
        <n v="30" u="1"/>
        <n v="266" u="1"/>
        <n v="374" u="1"/>
        <n v="587" u="1"/>
        <n v="576" u="1"/>
        <n v="595" u="1"/>
        <n v="265" u="1"/>
        <n v="598" u="1"/>
        <n v="16" u="1"/>
        <n v="169" u="1"/>
        <n v="225" u="1"/>
        <n v="271" u="1"/>
        <n v="272" u="1"/>
        <n v="273" u="1"/>
        <n v="597" u="1"/>
        <n v="680" u="1"/>
      </sharedItems>
    </cacheField>
    <cacheField name="D.A." numFmtId="0">
      <sharedItems containsSemiMixedTypes="0" containsString="0" containsNumber="1" containsInteger="1" minValue="1" maxValue="26"/>
    </cacheField>
    <cacheField name="Descripción" numFmtId="0">
      <sharedItems count="103">
        <s v="Ministerio de Relaciones Exteriores"/>
        <s v="Ministerio de Gobierno"/>
        <s v="Ministerio de Defensa"/>
        <s v="Ministerio de la Presidencia"/>
        <s v="Ministerio de Economía y Finanzas Públicas"/>
        <s v="Ministerio de Salud y Deportes"/>
        <s v="Ministerio de Desarrollo Rural y Tierras"/>
        <s v="Ministerio de Planificación del Desarrollo y Medio Ambiente"/>
        <s v="Ministerio de Trabajo, Empleo y Previsión Social"/>
        <s v="Ministerio de Hidrocarburos y Energías"/>
        <s v="Ministerio de Obras Públicas, Servicios y Vivienda"/>
        <s v="Dirección General de Programación y Operaciones del Tesoro"/>
        <s v="Dirección General de Crédito Público"/>
        <s v="Orquesta Sinfónica Nacional"/>
        <s v="Conservatorio Plurinacional de Musica"/>
        <s v="Dirección General de Aeronáutica Civil"/>
        <s v="Escuela de Gestión Pública Plurinacional"/>
        <s v="Servicio de Desarrollo de las Empresas Púb. Productivas"/>
        <s v="Lotería Nacional de Beneficencia y Salubridad"/>
        <s v="Consejo Nacional de Vivienda Policial"/>
        <s v="Escuela Militar de Ingeniería"/>
        <s v="Servicio al Mejoramiento de la Navegación Amazónica"/>
        <s v="Autoridad de Supervisión del Sistema Financiero"/>
        <s v="Instituto Nacional de Innovación Agropecuaria y Forestal"/>
        <s v="Servicio Geológico Minero "/>
        <s v="Entidad Ejecutora de Medio Ambiente y Agua"/>
        <s v="Direc. Dptal. de Educación Potosí"/>
        <s v="Aduana Nacional"/>
        <s v="Administradora Boliviana de Carreteras"/>
        <s v="Vías Bolivia"/>
        <s v="Fundación Cultural del Banco Central de Bolivia"/>
        <s v="Univ. Indígena Bol. Comun. Intercultl Prod. Tupak Katari"/>
        <s v="Univ. Indígena Bol. Comun. Intercult Prod. Casimiro Huanca"/>
        <s v="Univ. Indígena Bol. Comun. Intercult Prod. Apiaguaiki Tupa"/>
        <s v="Servicio Departamental de Riego - Chuquisaca"/>
        <s v="Autoridad de Regulación y Fiscalización de Telecomunicaciones y Transportes"/>
        <s v="Autoridad de Fiscalizac. y Control Soc de Bosques y Tierras"/>
        <s v="Escuela Boliviana Intercultural de Música"/>
        <s v="Autoridad de Fiscalización y Control de Cooperativas"/>
        <s v="Servicio Nacional Textil"/>
        <s v="Agencia del Desarrollo del Cine y Audiovisual Bolivianos"/>
        <s v="Navegación Aérea y Aeropuertos Bolivianos"/>
        <s v="Transportes Aéreos Bolivianos"/>
        <s v="Corporación de las Fuerzas Armadas p/ el Des. Nacional"/>
        <s v="Empresa de Apoyo a la Producción de Alimentos"/>
        <s v="Empresa Siderúrgica del Mutún"/>
        <s v="Empresa Azucarera San Buenaventura"/>
        <s v="Empresa Estatal de Transporte por Cable &quot;Mi teleférico&quot;"/>
        <s v="Administración de Servicios Portuarios - Bolivia"/>
        <s v="Empresa Boliviana de Alimentos y Derivados"/>
        <s v="Órgano Judicial"/>
        <s v="Órgano Electoral Plurinacional"/>
        <s v="Ministerio Público"/>
        <s v="Agencia Nacional de Hidrocarburos" u="1"/>
        <s v="Yacimientos Petrolíferos Fiscales Bolivianos" u="1"/>
        <s v="Empresa Misicuni" u="1"/>
        <s v="Fondo Nacional de Desarrollo Forestal" u="1"/>
        <s v="Servicio de Impuestos Nacionales" u="1"/>
        <s v="Boliviana de Aviación" u="1"/>
        <s v="Fondo Rotatorio de Fomento Productivo Regional" u="1"/>
        <s v="Ministerio de Desarrollo Productivo y Economía Plural" u="1"/>
        <s v="Ministerio de Medio Ambiente y Agua" u="1"/>
        <s v="Central de Abastecimiento y Suministros de Salud" u="1"/>
        <s v="Instituto del Seguro Agrario" u="1"/>
        <s v="Oficina Técnica Nacional de los Ríos Pilcomayo y Bermejo" u="1"/>
        <s v="Instituto Plurinacional de Estudio de Lenguas y Culturas" u="1"/>
        <s v="Fondo de Desarrollo Indigena" u="1"/>
        <s v="Empresa Nacional de Electricidad" u="1"/>
        <s v="Empresa Pública &quot;QUIPUS&quot;" u="1"/>
        <s v="Empresa Boliviana de Producción Agropecuaria" u="1"/>
        <s v="Procuraduria General del Estado" u="1"/>
        <s v="Fondo de Financiamiento para la Minería" u="1"/>
        <s v="Zona Franca Comercial e Industrial de Cobija" u="1"/>
        <s v="Escuela de Jueces del Estado" u="1"/>
        <s v="Mutual de Servicios al Policía" u="1"/>
        <s v="Agencia Boliviana de Correos &quot;Correos de Bolivia&quot;" u="1"/>
        <s v="Depósitos Aduaneros Bolivianos" u="1"/>
        <s v="Tribunal Constitucional Plurinacional" u="1"/>
        <s v="Fondo Nacional de Desarrollo Regional" u="1"/>
        <s v="Ministerio de Planificación del Desarrollo" u="1"/>
        <s v="Direc. Dptal. de Educación Oruro" u="1"/>
        <s v="Fondo Nacional de Inversión Productiva y Social" u="1"/>
        <s v="Agencia de Infraestructura en Salud y Equipamiento Médico" u="1"/>
        <s v="Bolivia TV" u="1"/>
        <s v="Direc. Dptal. de Educación Cochabamba" u="1"/>
        <s v="Direc. Dptal. de Educación Tarija" u="1"/>
        <s v="Autoridad de Fiscalización de Empresas" u="1"/>
        <s v="Ministerio de Justicia y Transparencia Institucional" u="1"/>
        <s v="Direc. Dptal. de Educación La Paz" u="1"/>
        <s v="Agencia de Gobierno Electrónico y Tecnologías de Información y Comunicación" u="1"/>
        <s v="Empresa Estratégica Boliviana de Construcción y Conservación de Infraestructura Civil" u="1"/>
        <s v="Empresa Pública Nacional Estratégica Cartones de Bolivia" u="1"/>
        <s v="Gestora Pública de la Seguridad Social de Largo Plazo" u="1"/>
        <s v="Direc. Dptal. de Educación  Chuquisaca" u="1"/>
        <s v="Empresa Pública &quot;Editorial del Estado Plurinacional de Bolivia&quot;" u="1"/>
        <s v="Ministerio de Educación"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Contraloria General del Estado" u="1"/>
      </sharedItems>
    </cacheField>
    <cacheField name="5.9.3" numFmtId="164">
      <sharedItems containsSemiMixedTypes="0" containsString="0" containsNumber="1" minValue="0" maxValue="526607910.42999995"/>
    </cacheField>
    <cacheField name="5.9.4" numFmtId="164">
      <sharedItems containsSemiMixedTypes="0" containsString="0" containsNumber="1" minValue="0" maxValue="4027374307.9200001"/>
    </cacheField>
    <cacheField name="5.9.7" numFmtId="164">
      <sharedItems containsSemiMixedTypes="0" containsString="0" containsNumber="1" minValue="0" maxValue="3374255.22"/>
    </cacheField>
    <cacheField name="5.9.8" numFmtId="164">
      <sharedItems containsSemiMixedTypes="0" containsString="0" containsNumber="1" minValue="0" maxValue="41063546.280000009"/>
    </cacheField>
    <cacheField name="Total" numFmtId="164">
      <sharedItems containsSemiMixedTypes="0" containsString="0" containsNumber="1" minValue="690" maxValue="4027374307.92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0">
  <r>
    <x v="0"/>
    <m/>
    <x v="0"/>
    <x v="0"/>
    <s v="O23614830002"/>
    <s v="BOD"/>
    <n v="2361483"/>
    <m/>
    <s v="00099021001 DEPOSITO DE EFECTIVO, DEPOSITANTE: GOBIERNO MUNICIPAL DE PUERTO ACOSTA, CONCEPTO: POR EL TRASPASO DE RECURSOS ECONOMICOS DEL MINISTERIO DE ECONOMIA AL MUNICIPIO DE PTO. ACOSTA &amp;quot;SOBRA, CUENTA DE DEPOSITO: CUENTA UNICA DEL TESORO"/>
    <m/>
    <m/>
    <m/>
    <m/>
    <m/>
    <m/>
    <n v="0"/>
    <n v="40"/>
    <s v="NO_CONCILIADO"/>
  </r>
  <r>
    <x v="1"/>
    <m/>
    <x v="1"/>
    <x v="0"/>
    <s v="O23616160002"/>
    <s v="BOD"/>
    <n v="2361616"/>
    <m/>
    <s v="00099021001 DEPOSITO DE EFECTIVO, DEPOSITANTE: PAOLA DANIELA RIVERA SOLARES, CONCEPTO: DEVOLUCION AGUINALDO DE NAVIDAD 2025, CUENTA DE DEPOSITO: CUENTA UNICA DEL TESORO/DJBR"/>
    <m/>
    <m/>
    <m/>
    <m/>
    <m/>
    <m/>
    <n v="0"/>
    <n v="48.49"/>
    <s v="NO_CONCILIADO"/>
  </r>
  <r>
    <x v="2"/>
    <m/>
    <x v="2"/>
    <x v="0"/>
    <s v="B23615500002"/>
    <s v="BOD"/>
    <n v="2361550"/>
    <m/>
    <s v="00047377001 DEP.DE CHEQ.AJENOS,RET.DE CAM.,CONCEPTO: DEVOLUCION,DEP.: SINDICATO AGRARIO RIO GRANDE , PROCEDENCIA: BANCO UNION S.A., CHEQUE: 24, FECHA DE EMISION:22/12/2025"/>
    <m/>
    <m/>
    <m/>
    <m/>
    <m/>
    <m/>
    <n v="0"/>
    <n v="7689.41"/>
    <s v="NO_CONCILIADO"/>
  </r>
  <r>
    <x v="3"/>
    <m/>
    <x v="3"/>
    <x v="0"/>
    <s v="B23615890002"/>
    <s v="BOD"/>
    <n v="2361589"/>
    <m/>
    <s v="00081011105 DEP.DE CHEQ.AJENOS,RET.DE CAM.,CONCEPTO: MINISTERIO DE OBRAS PUBLICAS, SERVICIOS Y VIVIENDA,DEP.: CAJA DE SALUD CORDES , PROCEDENCIA: BANCO UNION S.A., CHEQUE: 58138, FECHA DE EMISION:16/12/2025"/>
    <m/>
    <m/>
    <m/>
    <m/>
    <m/>
    <m/>
    <n v="0"/>
    <n v="291.39999999999998"/>
    <s v="NO_CONCILIADO"/>
  </r>
  <r>
    <x v="4"/>
    <m/>
    <x v="4"/>
    <x v="0"/>
    <s v="S11460300001"/>
    <s v="PTV"/>
    <n v="1146030"/>
    <m/>
    <s v="||TRANSFERENCIA DE FONDOS POR PARTE DEL TGN, PARA PAGOS DE VALORES C EN M/N, CON FECHA DE VENCIMIENTO 02-01-2026 SEGÚN NOTA MEFP/VTCP/DGCP/UODP/N°001/2026 DE FECHA 05-01-2026 DEL MINISTERIO DE ECONOMÍA Y FINANZAS PÚBLICAS, LIBRETA 00099021001 TGN - RECURSOS ORDINARIOS-MN LIBRETA 00099021001 TGN - RECURSOS ORDINARIOS  MONEDA NACIONAL"/>
    <m/>
    <m/>
    <m/>
    <m/>
    <m/>
    <m/>
    <n v="358070409.70999998"/>
    <n v="0"/>
    <s v="NO_CONCILIADO"/>
  </r>
  <r>
    <x v="4"/>
    <m/>
    <x v="4"/>
    <x v="0"/>
    <s v="G34301540003"/>
    <s v="COB"/>
    <n v="20996"/>
    <m/>
    <s v="PAGO A CAF PRÉSTAMO CFA007894 VCTO. 03-01-2026 POR CUENTA DE TGN , NTI. 20996 VALOR 05-01-2026 CAPITAL USD 641.703,15 INTERESES USD 143.643,90 CTA. 3987 CUENTA UNICA DEL TESORO LIB. 00099021001 REF.: COMISIONES BANCARIAS"/>
    <m/>
    <m/>
    <m/>
    <m/>
    <m/>
    <m/>
    <n v="5797.5"/>
    <n v="0"/>
    <s v="NO_CONCILIADO"/>
  </r>
  <r>
    <x v="4"/>
    <m/>
    <x v="4"/>
    <x v="0"/>
    <s v="G34302950001"/>
    <s v="NTI"/>
    <n v="20972"/>
    <m/>
    <s v="PAGO PRÉSTAMO VAR.ACRE.BILAT. VARIOS CLUB DE PARIS VCTO. 04-01-2026 POR CUENTA DE TGN SG NOTA MEFP/VTCO/DGCP/UODP/No 004/2026 DEL 05/01/2026, NTI. 20972 VALOR 05-01-2026 CAPITAL UFV 13.312.330,76 INTERESES UFV 979.241,14 CTA. 3987 CUENTA UNICA DEL TESORO LIB. 00099021001"/>
    <m/>
    <m/>
    <m/>
    <m/>
    <m/>
    <m/>
    <n v="43638028.560000002"/>
    <n v="0"/>
    <s v="NO_CONCILIADO"/>
  </r>
  <r>
    <x v="4"/>
    <m/>
    <x v="4"/>
    <x v="0"/>
    <s v="G34302950003"/>
    <s v="COB"/>
    <n v="20972"/>
    <m/>
    <s v="PAGO PRÉSTAMO VAR.ACRE.BILAT. VARIOS CLUB DE PARIS VCTO. 04-01-2026 POR CUENTA DE TGN SG NOTA MEFP/VTCO/DGCP/UODP/No 004/2026 DEL 05/01/2026, NTI. 20972 VALOR 05-01-2026 CAPITAL UFV 13.312.330,76 INTERESES UFV 979.241,14 CTA. 3987 CUENTA UNICA DEL TESORO LIB. 00099021001 REF.: COMISIONES BANCARIAS"/>
    <m/>
    <m/>
    <m/>
    <m/>
    <m/>
    <m/>
    <n v="43718.03"/>
    <n v="0"/>
    <s v="NO_CONCILIADO"/>
  </r>
  <r>
    <x v="4"/>
    <m/>
    <x v="4"/>
    <x v="0"/>
    <s v="S11460580001"/>
    <s v="COB"/>
    <n v="1146058"/>
    <m/>
    <s v="COBRO DE||ÚTILES DE ESCRITORIO POR REGISTRO DEL COMPROBANTE CONTABLE N°1146050 SG NOTA MEFP/VTCP/DGCP/UODP/N° 002/2026 (BCB-HRE-TSO-2026-3), REF.:SOLICITUD DE OPERACIÓN-PAGO BTS CRÉDITO DE EMERGENCIA VENCIMIENTO 4/01/2026 ÚTILES DE ESCRITORIO DE LA CUT N° 3987 LIB. N°00099021001 &amp;quot;TGN-RECURSOS ORDINARIOS-MONEDA NACIONAL&amp;quot;"/>
    <m/>
    <m/>
    <m/>
    <m/>
    <m/>
    <m/>
    <n v="70"/>
    <n v="0"/>
    <s v="NO_CONCILIADO"/>
  </r>
  <r>
    <x v="4"/>
    <m/>
    <x v="4"/>
    <x v="0"/>
    <s v="S11460500001"/>
    <s v="DEV"/>
    <n v="1146050"/>
    <m/>
    <s v="||TRANSFERENCIA DE FONDOS SG NOTA MEFP/VTCP/DGCP/UODP/N° 002/2026 (BCB-HRE-TSO-2026-3, REF.:SOLICITUD DE OPERACIÓN-PAGO BTS CRÉDITO DE EMERGENCIA VENCIMIENTO 4/01/2026 PARA ABONO EN LA CUENTA N°6009069001 &amp;quot;OPERACIONES A APROPIAR TGN-SOSP&amp;quot;"/>
    <m/>
    <m/>
    <m/>
    <m/>
    <m/>
    <m/>
    <n v="237107492.63999999"/>
    <n v="0"/>
    <s v="NO_CONCILIADO"/>
  </r>
  <r>
    <x v="1"/>
    <m/>
    <x v="1"/>
    <x v="0"/>
    <s v="G34304110004"/>
    <s v="DVD"/>
    <n v="25741"/>
    <m/>
    <s v="VENTA DE DIVISAS CON TRANSFERENCIA DE FONDOS A SOLICITUD DE MINISTERIO DE DESARROLLO PRODUCTIVO Y ECONOMIA PLURAL SEGUN SOLICITUD 25741 REF: PARTIAL PAYMENT OF THE THIRD INSTALLMENT UNDER THE CONTRIBUTION PAYMENT PLAN OF THE PLURINATIONAL STATE OF BOLIVIA TO THE INTERNATIONAL COFFEE ORGANIZATION EQU LIB. 00041071101 SERVICIO NACIONAL DE VERIFICACION DE EXPORTACIONES POR DIFERENCIAL CAMBIARIO"/>
    <m/>
    <m/>
    <m/>
    <m/>
    <m/>
    <m/>
    <n v="1524.88"/>
    <n v="0"/>
    <s v="NO_CONCILIADO"/>
  </r>
  <r>
    <x v="5"/>
    <m/>
    <x v="5"/>
    <x v="0"/>
    <s v="S11460400001"/>
    <s v="DEV"/>
    <n v="1146040"/>
    <m/>
    <s v="||RESP. A DEBITO DEL BANQUERO S/G MJE. SWIFT NO.31 DE LA FECHA POR COBRO DE COMISIONES DEL BANQUERO POR TRANSF. AL EXT. POR EUR 1.050,54 A FAVOR DE INTERNATIONAL ATOMIC ENERGY AGENCY F.V. 30/12/2025 S/G SOL.058209-25708 DE ABEN REF. PAGO PROY. COOP. TEC. BOL 6032 CON OIEA LIB. 00099021001 TGN-RECURSOS ORDINARIOS (COMIS. EQUIVALENTE A EUR 15.-)"/>
    <m/>
    <m/>
    <m/>
    <m/>
    <m/>
    <m/>
    <n v="122.5"/>
    <n v="0"/>
    <s v="NO_CONCILIADO"/>
  </r>
  <r>
    <x v="5"/>
    <m/>
    <x v="5"/>
    <x v="0"/>
    <s v="S11460400004"/>
    <s v="COB"/>
    <n v="1146040"/>
    <m/>
    <s v="||RESP. A DEBITO DEL BANQUERO S/G MJE. SWIFT NO.31 DE LA FECHA POR COBRO DE COMISIONES DEL BANQUERO POR TRANSF. AL EXT. POR EUR 1.050,54 A FAVOR DE INTERNATIONAL ATOMIC ENERGY AGENCY F.V. 30/12/2025 S/G SOL.058209-25708 DE ABEN REF. PAGO PROY. COOP. TEC. BOL 6032 CON OIEA CARGO LIB.00099021001 TGN-RECURSOS ORDINARIOS (COBRO DE UTILES DE ESCRITORIO)"/>
    <m/>
    <m/>
    <m/>
    <m/>
    <m/>
    <m/>
    <n v="80"/>
    <n v="0"/>
    <s v="NO_CONCILIADO"/>
  </r>
  <r>
    <x v="5"/>
    <m/>
    <x v="5"/>
    <x v="0"/>
    <s v="S11460420001"/>
    <s v="DEV"/>
    <n v="1146042"/>
    <m/>
    <s v="||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EQUIV.A EUR 15.-"/>
    <m/>
    <m/>
    <m/>
    <m/>
    <m/>
    <m/>
    <n v="122.5"/>
    <n v="0"/>
    <s v="NO_CONCILIADO"/>
  </r>
  <r>
    <x v="5"/>
    <m/>
    <x v="5"/>
    <x v="0"/>
    <s v="S11460420004"/>
    <s v="COB"/>
    <n v="1146042"/>
    <m/>
    <s v="||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COBRO ÚTILES DE ESCRITORIO"/>
    <m/>
    <m/>
    <m/>
    <m/>
    <m/>
    <m/>
    <n v="80"/>
    <n v="0"/>
    <s v="NO_CONCILIADO"/>
  </r>
  <r>
    <x v="4"/>
    <m/>
    <x v="4"/>
    <x v="0"/>
    <s v="S11460510001"/>
    <s v="DEV"/>
    <n v="1146051"/>
    <m/>
    <s v="||SEGÚN NOTA: MEFP/VTCP/DGCP/UODP/N°003/2026 DE LA FECHA ENVIADA POR EL MINISTERIO DE ECONOMIA Y FINANZAS PUBLICAS CON (HRE-TSO-2026-4), POR SOLICITUD DE OPERACION - PAGO BTS EXTRABURSATIL VENCIMIENTO DE FECHA 06.01.2026 - VENCIMIENTO DE BONOS BTXN05M3022 DÉBITO DE LA LIBRETA N°00099021001 TGN - RECURSOS ORDINARIOS"/>
    <m/>
    <m/>
    <m/>
    <m/>
    <m/>
    <m/>
    <n v="1350"/>
    <n v="0"/>
    <s v="NO_CONCILIADO"/>
  </r>
  <r>
    <x v="4"/>
    <m/>
    <x v="4"/>
    <x v="0"/>
    <s v="S11460610001"/>
    <s v="COB"/>
    <n v="1146061"/>
    <m/>
    <s v="'COBRO DE'||ÚTILES DE ESCRITORIO POR EL COMPROBANTE NRO.1146051 DE LA FECHA S/G. NOTA CITE MEFP/VTCP/DGCP/UODP/N°003/2026 DE LA FECHA ENVIADA POR EL MINISTERIO DE ECONOMIA Y FINANZAS PUBLICAS CON (HRE-TSO-2026-4) DÉBITO DE LA LIBRETA 00099021001 TGN  RECURSOS ORDINARIOS  MONEDA NACIONAL."/>
    <m/>
    <m/>
    <m/>
    <m/>
    <m/>
    <m/>
    <n v="70"/>
    <n v="0"/>
    <s v="NO_CONCILIADO"/>
  </r>
  <r>
    <x v="6"/>
    <m/>
    <x v="6"/>
    <x v="1"/>
    <s v="O23618910002"/>
    <s v="BOD"/>
    <n v="2361891"/>
    <m/>
    <s v="00526012001 DEPOSITO DE EFECTIVO, DEPOSITANTE: WENDY MAQUI ESPINOZA, CONCEPTO: DEVOLUCION POR EXCESO DE PAGO, CUENTA DE DEPOSITO: CUENTA UNICA DEL TESORO"/>
    <m/>
    <m/>
    <m/>
    <m/>
    <m/>
    <m/>
    <n v="0"/>
    <n v="153.1"/>
    <s v="NO_CONCILIADO"/>
  </r>
  <r>
    <x v="7"/>
    <m/>
    <x v="7"/>
    <x v="1"/>
    <s v="O23618930002"/>
    <s v="BOD"/>
    <n v="2361893"/>
    <m/>
    <s v="00224012007 DEPOSITO DE EFECTIVO, DEPOSITANTE: OSCAR LUIS IBARRA GUZMAN, CONCEPTO: DEVOLUCION DE VIATICOS POR COMISION AL DEPARTAMENTO DE COCHABAMBA-IVIRGAZAMA, CUENTA DE DEPOSITO: CUENTA UNICA DEL TESORO"/>
    <m/>
    <m/>
    <m/>
    <m/>
    <m/>
    <m/>
    <n v="0"/>
    <n v="927.5"/>
    <s v="NO_CONCILIADO"/>
  </r>
  <r>
    <x v="8"/>
    <m/>
    <x v="8"/>
    <x v="1"/>
    <s v="B23618000002"/>
    <s v="BOD"/>
    <n v="2361800"/>
    <m/>
    <s v="00099021001 DEP.DE CHEQ.AJENOS,RET.DE CAM.,CONCEPTO: DEPÓSITO OTROS INGRESOS,DEP.: AISEM , PROCEDENCIA: BANCO UNION S.A., CHEQUE: 681, FECHA DE EMISION:31/12/2025"/>
    <m/>
    <m/>
    <m/>
    <m/>
    <m/>
    <m/>
    <n v="0"/>
    <n v="1040"/>
    <s v="NO_CONCILIADO"/>
  </r>
  <r>
    <x v="9"/>
    <m/>
    <x v="9"/>
    <x v="1"/>
    <s v="B23618740002"/>
    <s v="BOD"/>
    <n v="2361874"/>
    <m/>
    <s v="00099021001 DEP.DE CHEQ.AJENOS,RET.DE CAM.,CONCEPTO: INCAPACIDAD,DEP.: CAJA NACIONAL DE SALUD, PROCEDENCIA: BANCO UNION S.A., CHEQUE: 12464, FECHA DE EMISIÓN:29/12/2026._x000a_TD-10-011/2026 P1582"/>
    <m/>
    <m/>
    <m/>
    <m/>
    <m/>
    <m/>
    <n v="0"/>
    <n v="62686.27"/>
    <s v="CONCILIADO_PARCIAL"/>
  </r>
  <r>
    <x v="9"/>
    <m/>
    <x v="9"/>
    <x v="1"/>
    <s v="B23618760002"/>
    <s v="BOD"/>
    <n v="2361876"/>
    <m/>
    <s v="00099021001 DEP.DE CHEQ.AJENOS,RET.DE CAM.,CONCEPTO: INCAPACIDAD,DEP.: CAJA NACIONAL DE SALUD, PROCEDENCIA: BANCO UNION S.A., CHEQUE: 12462, FECHA DE EMISIÓN:29/12/2025.  _x000a_TD-10-011/2026 P1580"/>
    <m/>
    <m/>
    <m/>
    <m/>
    <m/>
    <m/>
    <n v="0"/>
    <n v="70585.47"/>
    <s v="NO_CONCILIADO"/>
  </r>
  <r>
    <x v="9"/>
    <m/>
    <x v="9"/>
    <x v="1"/>
    <s v="B23618770002"/>
    <s v="BOD"/>
    <n v="2361877"/>
    <m/>
    <s v="00099021001 DEP.DE CHEQ.AJENOS,RET.DE CAM.,CONCEPTO: INCAPACIDAD,DEP.: CAJA NACIONAL DE SALUD, PROCEDENCIA: BANCO UNION S.A., CHEQUE: 12463, FECHA DE EMISION:29/12/202_x000a_TD-10-011/2026 P1581"/>
    <m/>
    <m/>
    <m/>
    <m/>
    <m/>
    <m/>
    <n v="0"/>
    <n v="69731.210000000006"/>
    <s v="NO_CONCILIADO"/>
  </r>
  <r>
    <x v="4"/>
    <m/>
    <x v="4"/>
    <x v="1"/>
    <s v="S11461050001"/>
    <s v="COB"/>
    <n v="1146105"/>
    <m/>
    <s v="COBRO DE||ÚTILES EN COMPLEMENTO AL COMPROBANTE N°1146058 Y EN EL MARCO DE LA RD N°192/2025 ÚTILES DE ESCRITORIO DE LA CUT N° 3987 LIB. N°00099021001 &amp;quot;TGN-RECURSOS ORDINARIOS-MONEDA NACIONAL&amp;quot;"/>
    <m/>
    <m/>
    <m/>
    <m/>
    <m/>
    <m/>
    <n v="10"/>
    <n v="0"/>
    <s v="NO_CONCILIADO"/>
  </r>
  <r>
    <x v="4"/>
    <m/>
    <x v="4"/>
    <x v="1"/>
    <s v="S11461000001"/>
    <s v="COB"/>
    <n v="1146100"/>
    <m/>
    <s v="COBRO DE'||AJUSTE DE ÚTILES DE ESCRITORIO CORRESPONDIENTE AL COMPROBANTE NRO.1146061 DE FECHA 5.01.2026, CONFORME A LA RESOLUCION DE DIRECTORIO N°192/2025 DE FECHA 31/12/2025 Y A CORREO ELECTRONICO DE LA FECHA . DEBITO DE LA LIBRETA 00099021001 TGN - RECURSOS ORDINARIOS - MONEDA NACIONAL"/>
    <m/>
    <m/>
    <m/>
    <m/>
    <m/>
    <m/>
    <n v="10"/>
    <n v="0"/>
    <s v="NO_CONCILIADO"/>
  </r>
  <r>
    <x v="4"/>
    <m/>
    <x v="4"/>
    <x v="1"/>
    <s v="G34318080003"/>
    <s v="COB"/>
    <n v="21018"/>
    <m/>
    <s v="PAGO A BID PRÉSTAMO 3487/BL-BO VCTO. 06-01-2026 POR CUENTA DE TGN , NTI. 21018 VALOR 06-01-2026 CAPITAL USD 2.327.020,41 INTERESES USD 1.749.756,14 CTA. 3987 CUENTA UNICA DEL TESORO LIB. 00099021001 REF.: COMISIONES BANCARIAS"/>
    <m/>
    <m/>
    <m/>
    <m/>
    <m/>
    <m/>
    <n v="28376.71"/>
    <n v="0"/>
    <s v="NO_CONCILIADO"/>
  </r>
  <r>
    <x v="10"/>
    <m/>
    <x v="10"/>
    <x v="2"/>
    <s v="B23622150002"/>
    <s v="BOD"/>
    <n v="2362215"/>
    <m/>
    <s v="00099021001 DEP.DE CHEQ.AJENOS,RET.DE CAM.,CONCEPTO: DEVOLUCION DE CC NO COBRADA SEPTIEMBRE 2025,DEP.: LA VITALICIA SEGUROS Y REASEGUROS DE VIDA S.A. , PROCEDENCIA: BANCO BISA S.A., CHEQUE: 1869373, FECHA DE EMISION:07/01/2026"/>
    <m/>
    <m/>
    <m/>
    <m/>
    <m/>
    <m/>
    <n v="0"/>
    <n v="1752.01"/>
    <s v="NO_CONCILIADO"/>
  </r>
  <r>
    <x v="10"/>
    <m/>
    <x v="10"/>
    <x v="2"/>
    <s v="B23622180002"/>
    <s v="BOD"/>
    <n v="2362218"/>
    <m/>
    <s v="00099021001 DEP.DE CHEQ.AJENOS,RET.DE CAM.,CONCEPTO: DEVOLUCION DE CC NO COBRADA SEPTIEMBRE 2025,DEP.: LA VITALICIA SEGUROS Y REASEGUROS DE VIDA S.A. , PROCEDENCIA: BANCO BISA S.A., CHEQUE: 96105, FECHA DE EMISION:07/01/2026"/>
    <m/>
    <m/>
    <m/>
    <m/>
    <m/>
    <m/>
    <n v="0"/>
    <n v="7735.3"/>
    <s v="NO_CONCILIADO"/>
  </r>
  <r>
    <x v="4"/>
    <m/>
    <x v="4"/>
    <x v="2"/>
    <s v="G34328440003"/>
    <s v="COB"/>
    <n v="20997"/>
    <m/>
    <s v="PAGO A CAF PRÉSTAMO CFA008604 VCTO. 07-01-2026 POR CUENTA DE TGN , NTI. 20997 VALOR 07-01-2026 CAPITAL USD 5.058.703,24 INTERESES USD 1.428.718,09 CTA. 3987 CUENTA UNICA DEL TESORO LIB. 00099021001 REF.: COMISIONES BANCARIAS"/>
    <m/>
    <m/>
    <m/>
    <m/>
    <m/>
    <m/>
    <n v="44913.7"/>
    <n v="0"/>
    <s v="NO_CONCILIADO"/>
  </r>
  <r>
    <x v="4"/>
    <m/>
    <x v="4"/>
    <x v="2"/>
    <s v="G34328450003"/>
    <s v="COB"/>
    <n v="20998"/>
    <m/>
    <s v="PAGO A CAF PRÉSTAMO CFA008606 VCTO. 07-01-2026 POR CUENTA DE TGN , NTI. 20998 VALOR 07-01-2026 CAPITAL USD 3.626.959,88 INTERESES USD 1.061.429,65 CTA. 3987 CUENTA UNICA DEL TESORO LIB. 00099021001 REF.: COMISIONES BANCARIAS"/>
    <m/>
    <m/>
    <m/>
    <m/>
    <m/>
    <m/>
    <n v="32572.36"/>
    <n v="0"/>
    <s v="NO_CONCILIADO"/>
  </r>
  <r>
    <x v="4"/>
    <m/>
    <x v="4"/>
    <x v="2"/>
    <s v="G34328460003"/>
    <s v="COB"/>
    <n v="21036"/>
    <m/>
    <s v="PAGO A CAF PRÉSTAMO CFA012050 VCTO. 07-01-2026 POR CUENTA DE TGN , NTI. 21036 VALOR 07-01-2026 INTERESES USD 613.030,27 COMISIONES USD 44.751,58 CTA. 3987 CUENTA UNICA DEL TESORO LIB. 00099021001 REF.: COMISIONES BANCARIAS"/>
    <m/>
    <m/>
    <m/>
    <m/>
    <m/>
    <m/>
    <n v="4922.37"/>
    <n v="0"/>
    <s v="NO_CONCILIADO"/>
  </r>
  <r>
    <x v="11"/>
    <m/>
    <x v="11"/>
    <x v="2"/>
    <s v="S11461520001"/>
    <s v="DEV"/>
    <n v="1146152"/>
    <m/>
    <s v="||RESPUESTA A DEBITO DEL BANQUERO S/G MJE. SWIFT NO.205 DE LA FECHA POR COBRO DE COMISIONES DEL BANQUERO POR TRANSF. AL EXT. POR EUR 72.568,00 A FAVOR DE INTERNATIONAL CRIMINAL COURT F.V. 05/01/2026 S/G SOL.058324-25870 DEL TGN REF. BOLIVIA CONTRIBUTION, MEMBRESIA LIB. 00099021001 TGN-RECURSOS ORDINARIOS (COMIS. EQUIVALENTE A EUR 25.-)"/>
    <m/>
    <m/>
    <m/>
    <m/>
    <m/>
    <m/>
    <n v="203.3"/>
    <n v="0"/>
    <s v="NO_CONCILIADO"/>
  </r>
  <r>
    <x v="11"/>
    <m/>
    <x v="11"/>
    <x v="2"/>
    <s v="S11461520004"/>
    <s v="COB"/>
    <n v="1146152"/>
    <m/>
    <s v="||RESPUESTA A DEBITO DEL BANQUERO S/G MJE. SWIFT NO.205 DE LA FECHA POR COBRO DE COMISIONES DEL BANQUERO POR TRANSF. AL EXT. POR EUR 72.568,00 A FAVOR DE INTERNATIONAL CRIMINAL COURT F.V. 05/01/2026 S/G SOL.058324-25870 DEL TGN REF. BOLIVIA CONTRIBUTION, MEMBRESIA CARGO LIB.00099021001 TGN-RECURSOS ORDINARIOS (COBRO DE UTILES DE ESCRITORIO)"/>
    <m/>
    <m/>
    <m/>
    <m/>
    <m/>
    <m/>
    <n v="80"/>
    <n v="0"/>
    <s v="NO_CONCILIADO"/>
  </r>
  <r>
    <x v="3"/>
    <m/>
    <x v="3"/>
    <x v="3"/>
    <s v="O23625500002"/>
    <s v="BOD"/>
    <n v="2362550"/>
    <m/>
    <s v="00081011101 DEPOSITO DE EFECTIVO, DEPOSITANTE: MARIA LUZ SORUCO PORCEL, CONCEPTO: DEVOLUCION DE FONDOS EN AVANCE, CUENTA DE DEPOSITO: CUENTA UNICA DEL TESORO"/>
    <m/>
    <m/>
    <m/>
    <m/>
    <m/>
    <m/>
    <n v="0"/>
    <n v="232.9"/>
    <s v="NO_CONCILIADO"/>
  </r>
  <r>
    <x v="12"/>
    <m/>
    <x v="12"/>
    <x v="3"/>
    <s v="B23625370002"/>
    <s v="BOD"/>
    <n v="2362537"/>
    <m/>
    <s v="00099021001 DEP.DE CHEQ.AJENOS,RET.DE CAM.,CONCEPTO: 5° REEMBOLSO FIDEICOMISO, EMPRESA METALURGICA VINTO EMV,DEP.: MINISTERIO DE MINERIA Y METALURGIA , PROCEDENCIA: BANCO UNION S.A., CHEQUE: 4397, FECHA DE EMISION:07/01/2026"/>
    <m/>
    <m/>
    <m/>
    <m/>
    <m/>
    <m/>
    <n v="0"/>
    <n v="1800000"/>
    <s v="NO_CONCILIADO"/>
  </r>
  <r>
    <x v="13"/>
    <m/>
    <x v="13"/>
    <x v="3"/>
    <s v="B23625440002"/>
    <s v="BOD"/>
    <n v="2362544"/>
    <m/>
    <s v="00099021001 DEP.DE CHEQ.AJENOS,RET.DE CAM.,CONCEPTO: DEPÓSITO,DEP.: DALIA VACA MENACHO , PROCEDENCIA: BANCO UNION S.A., CHEQUE: 225961, FECHA DE EMISION:08/01/2026"/>
    <m/>
    <m/>
    <m/>
    <m/>
    <m/>
    <m/>
    <n v="0"/>
    <n v="322.22000000000003"/>
    <s v="NO_CONCILIADO"/>
  </r>
  <r>
    <x v="13"/>
    <m/>
    <x v="13"/>
    <x v="3"/>
    <s v="B23625580002"/>
    <s v="BOD"/>
    <n v="2362558"/>
    <m/>
    <s v="00099021001 DEP.DE CHEQ.AJENOS,RET.DE CAM.,CONCEPTO: DEVOLUCION DE HABERES DE ZULMA SANDOVAL HERBAS,DEP.: ZULMA SANDOVAL HERBAS , PROCEDENCIA: BANCO UNION S.A., CHEQUE: 225970, FECHA DE EMISION:08/01/2026"/>
    <m/>
    <m/>
    <m/>
    <m/>
    <m/>
    <m/>
    <n v="0"/>
    <n v="3315.49"/>
    <s v="NO_CONCILIADO"/>
  </r>
  <r>
    <x v="14"/>
    <m/>
    <x v="14"/>
    <x v="3"/>
    <s v="G34345290002"/>
    <s v="CRV"/>
    <n v="3434529"/>
    <m/>
    <s v="TRANSFERENCIA DEL EXTERIOR SEGUN SWIFT NO.215 DE FECHA 08/01/2026 ORDENANTE: TRANSPORTES AEREOS BOLIVIANOS (MIAMI FL) REF.: 138056 LOCINS CTRC LIB. 00525012001 LBP-TRANSPORTES AEREOS BOLIVIANOS (4030001162)"/>
    <m/>
    <m/>
    <m/>
    <m/>
    <m/>
    <m/>
    <n v="0"/>
    <n v="1557220"/>
    <s v="NO_CONCILIADO"/>
  </r>
  <r>
    <x v="15"/>
    <m/>
    <x v="15"/>
    <x v="3"/>
    <s v="F0032468"/>
    <s v="NTE"/>
    <n v="14577387"/>
    <m/>
    <s v="De: 00598012001 Transferencia de recursos a solicitud de la Editorial del Estado Plurinacional de Bolivia mediante nota CITE: EDITORIAL/GAF-UFI-ATT-NE-006/26 para la adquisición de Boleta de Garantía de Cumplimiento de Contrato Convocatoria Pública del Servicio de Identificación Personal CUCE 25-0340-00-1615328-1-1 Adquisición Material Valorado de Cédulas de Identidad H.R.2026-00783-R"/>
    <m/>
    <m/>
    <m/>
    <m/>
    <m/>
    <m/>
    <n v="122500"/>
    <n v="0"/>
    <s v="NO_CONCILIADO"/>
  </r>
  <r>
    <x v="4"/>
    <m/>
    <x v="4"/>
    <x v="3"/>
    <s v="S11462910001"/>
    <s v="COB"/>
    <n v="1146291"/>
    <m/>
    <s v="||COBRO COMISIÓN AL TGN POR ADMINISTRACION DE VALORES BTS&amp;quot;C&amp;quot; M/N CORRESPONDIENTE AL MES DE DICIEMBRE DE 2025 SG CITE: MEFP/VTCP/DGCP/UODP/N°015/2026 DE FECHA 08-01-2026 DEL MEFP, LIBRETA 00099021001 TGN - RECURSOS ORDINARIOS  MONEDA NACIONAL SEGÚN ANTECEDENTES ADJUNTOS LIBRETA 00099021001 TGN - RECURSOS ORDINARIOS  MONEDA NACIONAL"/>
    <m/>
    <m/>
    <m/>
    <m/>
    <m/>
    <m/>
    <n v="286944"/>
    <n v="0"/>
    <s v="NO_CONCILIADO"/>
  </r>
  <r>
    <x v="16"/>
    <m/>
    <x v="16"/>
    <x v="4"/>
    <s v="O23628270002"/>
    <s v="BOD"/>
    <n v="2362827"/>
    <m/>
    <s v="00070011102 DEPOSITO DE EFECTIVO, DEPOSITANTE: VICTOR HUGO VARGAS MANCILLA, CONCEPTO: DEVOLUCION DE RECURSOS, CUENTA DE DEPOSITO: CUENTA UNICA DEL TESORO"/>
    <m/>
    <m/>
    <m/>
    <m/>
    <m/>
    <m/>
    <n v="0"/>
    <n v="242.23"/>
    <s v="NO_CONCILIADO"/>
  </r>
  <r>
    <x v="13"/>
    <m/>
    <x v="13"/>
    <x v="4"/>
    <s v="O23628810002"/>
    <s v="BOD"/>
    <n v="2362881"/>
    <m/>
    <s v="00099021001 DEPOSITO DE EFECTIVO, DEPOSITANTE: OSCAR DIEGO PAREDES MAMANI, CONCEPTO: DEVOLUCION DE AGUINALDO DE SEDES, CUENTA DE DEPOSITO: CUENTA UNICA DEL TESORO"/>
    <m/>
    <m/>
    <m/>
    <m/>
    <m/>
    <m/>
    <n v="0"/>
    <n v="7668.68"/>
    <s v="NO_CONCILIADO"/>
  </r>
  <r>
    <x v="17"/>
    <m/>
    <x v="17"/>
    <x v="4"/>
    <s v="O23628900002"/>
    <s v="BOD"/>
    <n v="2362890"/>
    <m/>
    <s v="00099021001 DEPOSITO DE EFECTIVO, DEPOSITANTE: HUMBERTO RAMOS CRUZ, CONCEPTO: DEVOLUCION, CUENTA DE DEPOSITO: CUENTA UNICA DEL TESORO/DJBR"/>
    <m/>
    <m/>
    <m/>
    <m/>
    <m/>
    <m/>
    <n v="0"/>
    <n v="4902"/>
    <s v="NO_CONCILIADO"/>
  </r>
  <r>
    <x v="3"/>
    <m/>
    <x v="3"/>
    <x v="4"/>
    <s v="O23629200002"/>
    <s v="BOD"/>
    <n v="2362920"/>
    <m/>
    <s v="00081011101 DEPOSITO DE EFECTIVO, DEPOSITANTE: MIN. OBRAS PUBLICAS SERVICIOS Y VIVIENDA, CONCEPTO: FONDOS NO UTILIZADOS, CUENTA DE DEPOSITO: CUENTA UNICA DEL TESORO"/>
    <m/>
    <m/>
    <m/>
    <m/>
    <m/>
    <m/>
    <n v="0"/>
    <n v="18000"/>
    <s v="NO_CONCILIADO"/>
  </r>
  <r>
    <x v="10"/>
    <m/>
    <x v="10"/>
    <x v="4"/>
    <s v="O23629210002"/>
    <s v="BOD"/>
    <n v="2362921"/>
    <m/>
    <s v="00099021001 DEPOSITO DE EFECTIVO, DEPOSITANTE: SEGUROS PROVIDA S.A., CONCEPTO: DEVOLUCIÓN CASO NO COBRADO FALLECIDO SEGÚN CONCILIACIÓN SEPTIEMBRE/2025, CUENTA DE DEPOSITO: CUENTA UNICA DEL TESORO"/>
    <m/>
    <m/>
    <m/>
    <m/>
    <m/>
    <m/>
    <n v="0"/>
    <n v="1727.27"/>
    <s v="NO_CONCILIADO"/>
  </r>
  <r>
    <x v="13"/>
    <m/>
    <x v="13"/>
    <x v="4"/>
    <s v="O23629600002"/>
    <s v="BOD"/>
    <n v="2362960"/>
    <m/>
    <s v="00099021001 DEPOSITO DE EFECTIVO, DEPOSITANTE: ROLANDO CALLE CONDORI, CONCEPTO: CUMPLIMIENTO EN UN PROCESO POR PERCEPCION INDEBIDA DE SEPTIEMBRE 2024 A MAYO 2025, CUENTA DE DEPOSITO: CUENTA UNICA DEL TESORO"/>
    <m/>
    <m/>
    <m/>
    <m/>
    <m/>
    <m/>
    <n v="0"/>
    <n v="52771.32"/>
    <s v="NO_CONCILIADO"/>
  </r>
  <r>
    <x v="2"/>
    <m/>
    <x v="2"/>
    <x v="4"/>
    <s v="B23628410002"/>
    <s v="BOD"/>
    <n v="2362841"/>
    <m/>
    <s v="00047377001 DEP.DE CHEQ.AJENOS,RET.DE CAM.,CONCEPTO: DEVOLUCION,DEP.: COMUNIDAD ALTA GRACIA , PROCEDENCIA: BANCO UNION S.A., CHEQUE: 6, FECHA DE EMISION:23/12/2025"/>
    <m/>
    <m/>
    <m/>
    <m/>
    <m/>
    <m/>
    <n v="0"/>
    <n v="530"/>
    <s v="NO_CONCILIADO"/>
  </r>
  <r>
    <x v="18"/>
    <m/>
    <x v="18"/>
    <x v="4"/>
    <s v="G34361590001"/>
    <s v="CVD"/>
    <n v="3436159"/>
    <m/>
    <s v="COBRO COSTOS DE PAPELERIA POR REGULARIZACION DE TRANSFERENCIA DEL EXTERIOR POR ORDEN DE EMBAJADA DE BOLIVIA (SAN JOSE DE COSTA RICA) REF.: DEVOLUCIÓN DE SALDOS NO EJECUTADOS DE SAN JOSE DE COSTA RICA AL ÓRGANO ELECTORAL PLURINACIONAL. LIB. 00099021001 TGN-RECURSOS ORDINARIOS (3987)"/>
    <m/>
    <m/>
    <m/>
    <m/>
    <m/>
    <m/>
    <n v="80"/>
    <n v="0"/>
    <s v="NO_CONCILIADO"/>
  </r>
  <r>
    <x v="13"/>
    <m/>
    <x v="13"/>
    <x v="5"/>
    <s v="O23631770002"/>
    <s v="BOD"/>
    <n v="2363177"/>
    <m/>
    <s v="00099021001 DEPOSITO DE EFECTIVO, DEPOSITANTE: LEONCIO FLORES CASTRO, CONCEPTO: PAGO DE COBROS INDEBIDOS, CUENTA DE DEPOSITO: CUENTA UNICA DEL TESORO"/>
    <m/>
    <m/>
    <m/>
    <m/>
    <m/>
    <m/>
    <n v="0"/>
    <n v="2000"/>
    <s v="NO_CONCILIADO"/>
  </r>
  <r>
    <x v="19"/>
    <m/>
    <x v="19"/>
    <x v="5"/>
    <s v="O23632660002"/>
    <s v="BOD"/>
    <n v="2363266"/>
    <m/>
    <s v="00099021001 DEPOSITO DE EFECTIVO, DEPOSITANTE: JOSE AMARU LUCANA, CONCEPTO: DEVOLUCION DE AGUINALDO GESTION 2025 SEDES LA PAZ, CUENTA DE DEPOSITO: CUENTA UNICA DEL TESORO"/>
    <m/>
    <m/>
    <m/>
    <m/>
    <m/>
    <m/>
    <n v="0"/>
    <n v="4432"/>
    <s v="NO_CONCILIADO"/>
  </r>
  <r>
    <x v="20"/>
    <m/>
    <x v="20"/>
    <x v="5"/>
    <s v="O23632970002"/>
    <s v="BOD"/>
    <n v="2363297"/>
    <m/>
    <s v="00099021001 DEPOSITO DE EFECTIVO, DEPOSITANTE: CÁMARA DE SENADORES, CONCEPTO: DEVOLUCION FACTURA MES DE DICIEMBRE DEL SENADOR MIGUEL PEREZ SANDOVAL DE LA LINEA CORPORATIVA 636520, CUENTA DE DEPOSITO: CUENTA UNICA DEL TESORO"/>
    <m/>
    <m/>
    <m/>
    <m/>
    <m/>
    <m/>
    <n v="0"/>
    <n v="77.69"/>
    <s v="NO_CONCILIADO"/>
  </r>
  <r>
    <x v="20"/>
    <m/>
    <x v="20"/>
    <x v="5"/>
    <s v="O23632940002"/>
    <s v="BOD"/>
    <n v="2363294"/>
    <m/>
    <s v="00099021001 DEPOSITO DE EFECTIVO, DEPOSITANTE: CÁMARA DE SENADORES, CONCEPTO: DEVOLUCION FACTURA MES DE DICIEMBRE DEL SENADOR CARLOS AMURUZ DE LA LINEA CORPORATIVA 71561651 DE BS, CUENTA DE DEPOSITO: CUENTA UNICA DEL TESORO"/>
    <m/>
    <m/>
    <m/>
    <m/>
    <m/>
    <m/>
    <n v="0"/>
    <n v="59.49"/>
    <s v="NO_CONCILIADO"/>
  </r>
  <r>
    <x v="20"/>
    <m/>
    <x v="20"/>
    <x v="5"/>
    <s v="O23632950002"/>
    <s v="BOD"/>
    <n v="2363295"/>
    <m/>
    <s v="00099021001 DEPOSITO DE EFECTIVO, DEPOSITANTE: CÁMARA DE SENADORES, CONCEPTO: DEVOLUCION FACTURA MES DE DICIEMBRE DEL PERSONAL LEGISLATIVO JUAN MAURICIO ARAMAYO DE LA LINEA CORPO, CUENTA DE DEPOSITO: CUENTA UNICA DEL TESORO"/>
    <m/>
    <m/>
    <m/>
    <m/>
    <m/>
    <m/>
    <n v="0"/>
    <n v="43.63"/>
    <s v="NO_CONCILIADO"/>
  </r>
  <r>
    <x v="20"/>
    <m/>
    <x v="20"/>
    <x v="5"/>
    <s v="O23632980002"/>
    <s v="BOD"/>
    <n v="2363298"/>
    <m/>
    <s v="00099021001 DEPOSITO DE EFECTIVO, DEPOSITANTE: CÁMARA DE SENADORES, CONCEPTO: DEVOLUCION FACTURA MES DE DICIEMBRE DEL PERSONAL LEGISLATIVO VICTOR QUISPE SANTANDER DE LA LINEA COR, CUENTA DE DEPOSITO: CUENTA UNICA DEL TESORO"/>
    <m/>
    <m/>
    <m/>
    <m/>
    <m/>
    <m/>
    <n v="0"/>
    <n v="43.63"/>
    <s v="NO_CONCILIADO"/>
  </r>
  <r>
    <x v="21"/>
    <m/>
    <x v="21"/>
    <x v="5"/>
    <s v="B23631170002"/>
    <s v="BOD"/>
    <n v="2363117"/>
    <m/>
    <s v="00253014219 DEP.DE CHEQ.AJENOS,RET.DE CAM.,CONCEPTO: 5TO DESEMBOLSO 85% AVANCE FIS ENMIENDA N°2 INCREM DISPON AP Y RIEGO MUNICIP BATALLAS PUCARANI Y EL A,DEP.: EPSAS , PROCEDENCIA: BANCO DE CREDITO DE BOLIVIA S.A., CHEQUE: 22611, FECHA DE EMISION:26/12/2025"/>
    <m/>
    <m/>
    <m/>
    <m/>
    <m/>
    <m/>
    <n v="0"/>
    <n v="5560755.4500000002"/>
    <s v="NO_CONCILIADO"/>
  </r>
  <r>
    <x v="13"/>
    <m/>
    <x v="13"/>
    <x v="5"/>
    <s v="B23631760002"/>
    <s v="BOD"/>
    <n v="2363176"/>
    <m/>
    <s v="00099021001 DEP.DE CHEQ.AJENOS,RET.DE CAM.,CONCEPTO: COBRO POR DOBLE PERCEPCION,DEP.: MERCEDES CHOQUE CASTELLON , PROCEDENCIA: BANCO UNION S.A., CHEQUE: 225974, FECHA DE EMISION:12/01/2026"/>
    <m/>
    <m/>
    <m/>
    <m/>
    <m/>
    <m/>
    <n v="0"/>
    <n v="424.34"/>
    <s v="NO_CONCILIADO"/>
  </r>
  <r>
    <x v="22"/>
    <m/>
    <x v="22"/>
    <x v="6"/>
    <s v="O23634500002"/>
    <s v="BOD"/>
    <n v="2363450"/>
    <m/>
    <s v="00099021001 DEPOSITO DE EFECTIVO, DEPOSITANTE: ROSSEMARY PACARA COPALI, CONCEPTO: DEVOLUCION DE HABERES DE DOCENCIA - FEBRERO 2024, CUENTA DE DEPOSITO: CUENTA UNICA DEL TESORO/DJBR"/>
    <m/>
    <m/>
    <m/>
    <m/>
    <m/>
    <m/>
    <n v="0"/>
    <n v="2443.77"/>
    <s v="NO_CONCILIADO"/>
  </r>
  <r>
    <x v="22"/>
    <m/>
    <x v="22"/>
    <x v="6"/>
    <s v="O23634510002"/>
    <s v="BOD"/>
    <n v="2363451"/>
    <m/>
    <s v="00099021001 DEPOSITO DE EFECTIVO, DEPOSITANTE: ROSSEMARY PACARA COPALI, CONCEPTO: DEVOLUCION DE HABERES DE DOCENCIA - MARZO 2024, CUENTA DE DEPOSITO: CUENTA UNICA DEL TESORO/DJBR"/>
    <m/>
    <m/>
    <m/>
    <m/>
    <m/>
    <m/>
    <n v="0"/>
    <n v="2819.71"/>
    <s v="NO_CONCILIADO"/>
  </r>
  <r>
    <x v="22"/>
    <m/>
    <x v="22"/>
    <x v="6"/>
    <s v="O23634520002"/>
    <s v="BOD"/>
    <n v="2363452"/>
    <m/>
    <s v="00099021001 DEPOSITO DE EFECTIVO, DEPOSITANTE: ROSSEMARY PACARA COPALI, CONCEPTO: DEVOLUCION DE HABERES DE DOCENCIA - ABRIL 2024, CUENTA DE DEPOSITO: CUENTA UNICA DEL TESORO/DJBR"/>
    <m/>
    <m/>
    <m/>
    <m/>
    <m/>
    <m/>
    <n v="0"/>
    <n v="2819.71"/>
    <s v="NO_CONCILIADO"/>
  </r>
  <r>
    <x v="22"/>
    <m/>
    <x v="22"/>
    <x v="6"/>
    <s v="O23634530002"/>
    <s v="BOD"/>
    <n v="2363453"/>
    <m/>
    <s v="00099021001 DEPOSITO DE EFECTIVO, DEPOSITANTE: ROSSEMARY PACARA COPALI, CONCEPTO: DEVOLUCION DE HABERES DE DOCENCIA - REINTEGRO 2024, CUENTA DE DEPOSITO: CUENTA UNICA DEL TESORO/DJBR"/>
    <m/>
    <m/>
    <m/>
    <m/>
    <m/>
    <m/>
    <n v="0"/>
    <n v="471.74"/>
    <s v="NO_CONCILIADO"/>
  </r>
  <r>
    <x v="6"/>
    <m/>
    <x v="6"/>
    <x v="6"/>
    <s v="O23634990002"/>
    <s v="BOD"/>
    <n v="2363499"/>
    <m/>
    <s v="00526012001 DEPOSITO DE EFECTIVO, DEPOSITANTE: JULIO FERNANDO VALDIVIA RODRIGUEZ, CONCEPTO: DEVOLUCION DE PAGO POR AGUINALDO, CUENTA DE DEPOSITO: CUENTA UNICA DEL TESORO"/>
    <m/>
    <m/>
    <m/>
    <m/>
    <m/>
    <m/>
    <n v="0"/>
    <n v="796"/>
    <s v="NO_CONCILIADO"/>
  </r>
  <r>
    <x v="13"/>
    <m/>
    <x v="13"/>
    <x v="6"/>
    <s v="O23635930002"/>
    <s v="BOD"/>
    <n v="2363593"/>
    <m/>
    <s v="00099021001 DEPOSITO DE EFECTIVO, DEPOSITANTE: SILVIA ESTHER COPA RAMOS, CONCEPTO: DEVOLUCION DE AGUINALDO DE SEDES, CUENTA DE DEPOSITO: CUENTA UNICA DEL TESORO"/>
    <m/>
    <m/>
    <m/>
    <m/>
    <m/>
    <m/>
    <n v="0"/>
    <n v="8921.48"/>
    <s v="NO_CONCILIADO"/>
  </r>
  <r>
    <x v="4"/>
    <m/>
    <x v="4"/>
    <x v="6"/>
    <s v="Q23577540002"/>
    <s v="CRV"/>
    <n v="2357754"/>
    <m/>
    <s v="NUMERO DE LIBRETA CUT: 00099021001 OPERACIÓN E18 TRANSFERENCIA DEL SISTEMA FINANCIERO POR CUENTA DE TERCEROS A LA CUT TRANSFERENCIA RESTITUCION DE FONDOS DEL FIDEICOMISO AL FIDEICOMITENTE Â¿ FIDEICOMISO FOGABYSEN A SOLICITUD DE BDP SAM FIDEICOMISO N 57"/>
    <m/>
    <m/>
    <m/>
    <m/>
    <m/>
    <m/>
    <n v="0"/>
    <n v="23378627.109999999"/>
    <s v="NO_CONCILIADO"/>
  </r>
  <r>
    <x v="0"/>
    <m/>
    <x v="0"/>
    <x v="6"/>
    <s v="Q23577720002"/>
    <s v="CRV"/>
    <n v="2357772"/>
    <m/>
    <s v="NUMERO DE LIBRETA CUT: LIBRETA NÂ° 00099021001 OPERACIÓN E75 TRANSFERENCIA DE LA CUENTA FISCAL BUN A LA CUT EN MN TRANSFERENCIA DE FONDOS A SOLICITUD DE GOB. AUTONOMO MCPAL. DE POCONA CITE: GAME/MAE/EXT NÂ° 03/2026 CUENTA CUT 3987 - LIBRETA NÂ° 00099021001- TGN RECURSOS ORDINARIOS."/>
    <m/>
    <m/>
    <m/>
    <m/>
    <m/>
    <m/>
    <n v="0"/>
    <n v="7"/>
    <s v="CONCILIADO_PARCIAL"/>
  </r>
  <r>
    <x v="4"/>
    <m/>
    <x v="4"/>
    <x v="6"/>
    <s v="S11463820001"/>
    <s v="DEV"/>
    <n v="1146382"/>
    <m/>
    <s v="||RESP. DEBITO DEL BANQUERO S/G MJE NO. 344 DE LA FECHA COBRO COMISIONES DEL BANQUERO POR TRANSF. AL EXT. POR EUR 58,81 A F/WERTPAPIER MITTEILUNGEN KEPPLER LEHMANN GMBH AND CO.KG F.V. 5/01/2026 S/G SOL.058294-25842 DEL MEFP REF: FAC. LE0819696 CERTF.MEFP/DGCP/69/2025. LIB.00099021001 TGN-RECURSOS ORDINARIOS (COMIS.EQUIV.EUR 3,50)"/>
    <m/>
    <m/>
    <m/>
    <m/>
    <m/>
    <m/>
    <n v="28.4"/>
    <n v="0"/>
    <s v="NO_CONCILIADO"/>
  </r>
  <r>
    <x v="4"/>
    <m/>
    <x v="4"/>
    <x v="6"/>
    <s v="S11463820004"/>
    <s v="COB"/>
    <n v="1146382"/>
    <m/>
    <s v="||RESP. DEBITO DEL BANQUERO S/G MJE NO. 344 DE LA FECHA COBRO COMISIONES DEL BANQUERO POR TRANSF. AL EXT. POR EUR 58,81 A F/WERTPAPIER MITTEILUNGEN KEPPLER LEHMANN GMBH AND CO.KG F.V. 5/01/2026 S/G SOL.058294-25842 DEL MEFP REF: FAC. LE0819696 CERTF.MEFP/DGCP/69/2025. CGO. LIB.00099021001 TGN-RECURSOS ORDINARIOS (COBRO UTILES DE ESCRITORIO)"/>
    <m/>
    <m/>
    <m/>
    <m/>
    <m/>
    <m/>
    <n v="80"/>
    <n v="0"/>
    <s v="NO_CONCILIADO"/>
  </r>
  <r>
    <x v="23"/>
    <m/>
    <x v="23"/>
    <x v="7"/>
    <s v="O23638560002"/>
    <s v="BOD"/>
    <n v="2363856"/>
    <m/>
    <s v="00099021001 DEPOSITO DE EFECTIVO, DEPOSITANTE: MAIRA CECILIA FLORES ECHEVERRIA, CONCEPTO: DEVOLUCION DE PASAJES AEREOS, CUENTA DE DEPOSITO: CUENTA UNICA DEL TESORO/DJBR"/>
    <m/>
    <m/>
    <m/>
    <m/>
    <m/>
    <m/>
    <n v="0"/>
    <n v="1656"/>
    <s v="NO_CONCILIADO"/>
  </r>
  <r>
    <x v="23"/>
    <m/>
    <x v="23"/>
    <x v="7"/>
    <s v="O23638580002"/>
    <s v="BOD"/>
    <n v="2363858"/>
    <m/>
    <s v="00099021001 DEPOSITO DE EFECTIVO, DEPOSITANTE: MAIRA CECILIA FLORES ECHEVERRIA, CONCEPTO: DEVOLUCION DE PASAJES AEREOS, CUENTA DE DEPOSITO: CUENTA UNICA DEL TESORO/DJBR"/>
    <m/>
    <m/>
    <m/>
    <m/>
    <m/>
    <m/>
    <n v="0"/>
    <n v="871"/>
    <s v="NO_CONCILIADO"/>
  </r>
  <r>
    <x v="13"/>
    <m/>
    <x v="13"/>
    <x v="7"/>
    <s v="O23638750002"/>
    <s v="BOD"/>
    <n v="2363875"/>
    <m/>
    <s v="00099021001 DEPOSITO DE EFECTIVO, DEPOSITANTE: ROSELYNN CADIMA BALDERRAMA, CONCEPTO: DEVOLUCION MES DE DICIEMBRE 2025, CUENTA DE DEPOSITO: CUENTA UNICA DEL TESORO"/>
    <m/>
    <m/>
    <m/>
    <m/>
    <m/>
    <m/>
    <n v="0"/>
    <n v="1696.2"/>
    <s v="NO_CONCILIADO"/>
  </r>
  <r>
    <x v="13"/>
    <m/>
    <x v="13"/>
    <x v="7"/>
    <s v="B23638290002"/>
    <s v="BOD"/>
    <n v="2363829"/>
    <m/>
    <s v="00099021001 DEP.DE CHEQ.AJENOS,RET.DE CAM.,CONCEPTO: DEPÓSITO,DEP.: SILVIA ROSA GONZALES ESPINOZA , PROCEDENCIA: BANCO UNION S.A., CHEQUE: 225978, FECHA DE EMISION:14/01/2026"/>
    <m/>
    <m/>
    <m/>
    <m/>
    <m/>
    <m/>
    <n v="0"/>
    <n v="852.06"/>
    <s v="NO_CONCILIADO"/>
  </r>
  <r>
    <x v="20"/>
    <m/>
    <x v="20"/>
    <x v="7"/>
    <s v="B23638330002"/>
    <s v="BOD"/>
    <n v="2363833"/>
    <m/>
    <s v="00099021001 DEP.DE CHEQ.AJENOS,RET.DE CAM.,CONCEPTO: DEPÓSITO,DEP.: JOSE FRANCISCO CABA ORTIZ , PROCEDENCIA: BANCO UNION S.A., CHEQUE: 225980, FECHA DE EMISION:14/01/2026/DJBR"/>
    <m/>
    <m/>
    <m/>
    <m/>
    <m/>
    <m/>
    <n v="0"/>
    <n v="260.10000000000002"/>
    <s v="NO_CONCILIADO"/>
  </r>
  <r>
    <x v="24"/>
    <m/>
    <x v="24"/>
    <x v="8"/>
    <s v="O23641110002"/>
    <s v="BOD"/>
    <n v="2364111"/>
    <m/>
    <s v="00133012001 DEPOSITO DE EFECTIVO, DEPOSITANTE: SAID ALFONSO GUZMAN DELGADO, CONCEPTO: DEVOLUCION DE SUELDOS, CUENTA DE DEPOSITO: CUENTA UNICA DEL TESORO"/>
    <m/>
    <m/>
    <m/>
    <m/>
    <m/>
    <m/>
    <n v="0"/>
    <n v="45052.04"/>
    <s v="NO_CONCILIADO"/>
  </r>
  <r>
    <x v="20"/>
    <m/>
    <x v="20"/>
    <x v="8"/>
    <s v="O23641530002"/>
    <s v="BOD"/>
    <n v="2364153"/>
    <m/>
    <s v="00099021001 DEPOSITO DE EFECTIVO, DEPOSITANTE: ROMAÑA GALINDO JULIO, CONCEPTO: DEVOLUCION POR DOBLE PERCEPCION, CUENTA DE DEPOSITO: CUENTA UNICA DEL TESORO/DJBR"/>
    <m/>
    <m/>
    <m/>
    <m/>
    <m/>
    <m/>
    <n v="0"/>
    <n v="288.10000000000002"/>
    <s v="NO_CONCILIADO"/>
  </r>
  <r>
    <x v="20"/>
    <m/>
    <x v="20"/>
    <x v="8"/>
    <s v="O23641540002"/>
    <s v="BOD"/>
    <n v="2364154"/>
    <m/>
    <s v="00099021001 DEPOSITO DE EFECTIVO, DEPOSITANTE: CARLO DURAN CAROL, CONCEPTO: DEVOLUCION POR DOBLE PERCEPCION, CUENTA DE DEPOSITO: CUENTA UNICA DEL TESORO/DJBR"/>
    <m/>
    <m/>
    <m/>
    <m/>
    <m/>
    <m/>
    <n v="0"/>
    <n v="1.17"/>
    <s v="NO_CONCILIADO"/>
  </r>
  <r>
    <x v="13"/>
    <m/>
    <x v="13"/>
    <x v="8"/>
    <s v="O23641550002"/>
    <s v="BOD"/>
    <n v="2364155"/>
    <m/>
    <s v="00099021001 DEPOSITO DE EFECTIVO, DEPOSITANTE: ATTO GUTIERREZ CRISTINA, CONCEPTO: DEVOLUCION POR DOBLE PERCEPCION, CUENTA DE DEPOSITO: CUENTA UNICA DEL TESORO"/>
    <m/>
    <m/>
    <m/>
    <m/>
    <m/>
    <m/>
    <n v="0"/>
    <n v="1162.02"/>
    <s v="NO_CONCILIADO"/>
  </r>
  <r>
    <x v="25"/>
    <m/>
    <x v="25"/>
    <x v="8"/>
    <s v="O23641570002"/>
    <s v="BOD"/>
    <n v="2364157"/>
    <m/>
    <s v="00099021001 DEPOSITO DE EFECTIVO, DEPOSITANTE: ESPINOZA MALDONADO JUAN, CONCEPTO: DEVOLUCION POR DOBLE PERCEPCION, CUENTA DE DEPOSITO: CUENTA UNICA DEL TESORO/DJBR"/>
    <m/>
    <m/>
    <m/>
    <m/>
    <m/>
    <m/>
    <n v="0"/>
    <n v="220"/>
    <s v="NO_CONCILIADO"/>
  </r>
  <r>
    <x v="13"/>
    <m/>
    <x v="13"/>
    <x v="8"/>
    <s v="O23641590002"/>
    <s v="BOD"/>
    <n v="2364159"/>
    <m/>
    <s v="00099021001 DEPOSITO DE EFECTIVO, DEPOSITANTE: DE LA VIA RODRIGUEZ IGNACIO, CONCEPTO: DEVOLUCION POR DOBLE PERCEPCION, CUENTA DE DEPOSITO: CUENTA UNICA DEL TESORO"/>
    <m/>
    <m/>
    <m/>
    <m/>
    <m/>
    <m/>
    <n v="0"/>
    <n v="765.85"/>
    <s v="NO_CONCILIADO"/>
  </r>
  <r>
    <x v="13"/>
    <m/>
    <x v="13"/>
    <x v="8"/>
    <s v="O23641600002"/>
    <s v="BOD"/>
    <n v="2364160"/>
    <m/>
    <s v="00099021001 DEPOSITO DE EFECTIVO, DEPOSITANTE: ATTO GUTIERREZ CRISTINA, CONCEPTO: DEVOLUCION POR DOBLE PERCEPCION, CUENTA DE DEPOSITO: CUENTA UNICA DEL TESORO"/>
    <m/>
    <m/>
    <m/>
    <m/>
    <m/>
    <m/>
    <n v="0"/>
    <n v="97.05"/>
    <s v="NO_CONCILIADO"/>
  </r>
  <r>
    <x v="13"/>
    <m/>
    <x v="13"/>
    <x v="8"/>
    <s v="O23641610002"/>
    <s v="BOD"/>
    <n v="2364161"/>
    <m/>
    <s v="00099021001 DEPOSITO DE EFECTIVO, DEPOSITANTE: CACERES MENDEZ ANGEL DEVOLUCION POR DOBLE PERCEPCI, CONCEPTO: DEVOLUCION POR DOBLE PERCEPCION, CUENTA DE DEPOSITO: CUENTA UNICA DEL TESORO"/>
    <m/>
    <m/>
    <m/>
    <m/>
    <m/>
    <m/>
    <n v="0"/>
    <n v="164.56"/>
    <s v="NO_CONCILIADO"/>
  </r>
  <r>
    <x v="13"/>
    <m/>
    <x v="13"/>
    <x v="8"/>
    <s v="O23641620002"/>
    <s v="BOD"/>
    <n v="2364162"/>
    <m/>
    <s v="00099021001 DEPOSITO DE EFECTIVO, DEPOSITANTE: CHOQUE CONDORI JHONNY, CONCEPTO: DEVOLUCION POR DOBLE PERCEPCION, CUENTA DE DEPOSITO: CUENTA UNICA DEL TESORO"/>
    <m/>
    <m/>
    <m/>
    <m/>
    <m/>
    <m/>
    <n v="0"/>
    <n v="765.85"/>
    <s v="NO_CONCILIADO"/>
  </r>
  <r>
    <x v="13"/>
    <m/>
    <x v="13"/>
    <x v="8"/>
    <s v="O23641980002"/>
    <s v="BOD"/>
    <n v="2364198"/>
    <m/>
    <s v="00099021001 DEPOSITO DE EFECTIVO, DEPOSITANTE: LUIS ALBERTO CABEZAS LLUSCO, CONCEPTO: PAGO DE ENERGIA ELECTRICA, CUENTA DE DEPOSITO: CUENTA UNICA DEL TESORO"/>
    <m/>
    <m/>
    <m/>
    <m/>
    <m/>
    <m/>
    <n v="0"/>
    <n v="450"/>
    <s v="NO_CONCILIADO"/>
  </r>
  <r>
    <x v="3"/>
    <m/>
    <x v="3"/>
    <x v="8"/>
    <s v="O23642260002"/>
    <s v="BOD"/>
    <n v="2364226"/>
    <m/>
    <s v="00081011101 DEPOSITO DE EFECTIVO, DEPOSITANTE: GLORIA DURAN RIBERA, CONCEPTO: REPOSICION DE CREDENCIAL, CUENTA DE DEPOSITO: CUENTA UNICA DEL TESORO"/>
    <m/>
    <m/>
    <m/>
    <m/>
    <m/>
    <m/>
    <n v="0"/>
    <n v="30"/>
    <s v="NO_CONCILIADO"/>
  </r>
  <r>
    <x v="10"/>
    <m/>
    <x v="10"/>
    <x v="8"/>
    <s v="B23640810002"/>
    <s v="BOD"/>
    <n v="2364081"/>
    <m/>
    <s v="00099021001 DEP.DE CHEQ.AJENOS,RET.DE CAM.,CONCEPTO: INCAPACIDAD,DEP.: CAJA NACIONAL DE SALUD , PROCEDENCIA: BANCO UNION S.A., CHEQUE: 20733, FECHA DE EMISION:31/12/2025"/>
    <m/>
    <m/>
    <m/>
    <m/>
    <m/>
    <m/>
    <n v="0"/>
    <n v="14603.54"/>
    <s v="NO_CONCILIADO"/>
  </r>
  <r>
    <x v="10"/>
    <m/>
    <x v="10"/>
    <x v="8"/>
    <s v="B23640830002"/>
    <s v="BOD"/>
    <n v="2364083"/>
    <m/>
    <s v="00099021001 DEP.DE CHEQ.AJENOS,RET.DE CAM.,CONCEPTO: INCAPACIDAD,DEP.: CAJA NACIONAL DE SALUD , PROCEDENCIA: BANCO UNION S.A., CHEQUE: 20732, FECHA DE EMISION:31/12/2025"/>
    <m/>
    <m/>
    <m/>
    <m/>
    <m/>
    <m/>
    <n v="0"/>
    <n v="96103.8"/>
    <s v="NO_CONCILIADO"/>
  </r>
  <r>
    <x v="10"/>
    <m/>
    <x v="10"/>
    <x v="8"/>
    <s v="B23640860002"/>
    <s v="BOD"/>
    <n v="2364086"/>
    <m/>
    <s v="00099021001 DEP.DE CHEQ.AJENOS,RET.DE CAM.,CONCEPTO: INCAPACIDAD,DEP.: CAJA NACIONAL DE SALUD , PROCEDENCIA: BANCO UNION S.A., CHEQUE: 20734, FECHA DE EMISION:31/12/2025"/>
    <m/>
    <m/>
    <m/>
    <m/>
    <m/>
    <m/>
    <n v="0"/>
    <n v="55764.99"/>
    <s v="NO_CONCILIADO"/>
  </r>
  <r>
    <x v="26"/>
    <m/>
    <x v="26"/>
    <x v="8"/>
    <s v="B23641140002"/>
    <s v="BOD"/>
    <n v="2364114"/>
    <m/>
    <s v="00099021001 DEP.DE CHEQ.AJENOS,RET.DE CAM.,CONCEPTO: DEPÓSITO,DEP.: ABEL LOPEZ ARRUETA , PROCEDENCIA: BANCO UNION S.A., CHEQUE: 225989, FECHA DE EMISION:15/01/2026/DJBR"/>
    <m/>
    <m/>
    <m/>
    <m/>
    <m/>
    <m/>
    <n v="0"/>
    <n v="888.22"/>
    <s v="NO_CONCILIADO"/>
  </r>
  <r>
    <x v="4"/>
    <m/>
    <x v="4"/>
    <x v="8"/>
    <s v="G34430600003"/>
    <s v="COB"/>
    <n v="20920"/>
    <m/>
    <s v="PAGO A BID PRÉSTAMO 3536/BL-BO VCTO. 15-01-2026 POR CUENTA DE TGN , NTI. 20920 VALOR 15-01-2026 CAPITAL USD 1.007.142,69 INTERESES USD 706.473,08 CTA. 3987 CUENTA UNICA DEL TESORO LIB. 00099021001 REF.: COMISIONES BANCARIAS"/>
    <m/>
    <m/>
    <m/>
    <m/>
    <m/>
    <m/>
    <n v="12165.43"/>
    <n v="0"/>
    <s v="NO_CONCILIADO"/>
  </r>
  <r>
    <x v="4"/>
    <m/>
    <x v="4"/>
    <x v="8"/>
    <s v="G34430570003"/>
    <s v="COB"/>
    <n v="21069"/>
    <m/>
    <s v="PAGO A BID PRÉSTAMO 5376/OC-BO VCTO. 15-01-2026 POR CUENTA DE TGN , NTI. 21069 VALOR 15-01-2026 INTERESES USD 8.832.988,16 COMISIONES USD 476.430,41 CTA. 3987 CUENTA UNICA DEL TESORO LIB. 00099021001 REF.: COMISIONES BANCARIAS"/>
    <m/>
    <m/>
    <m/>
    <m/>
    <m/>
    <m/>
    <n v="64272.62"/>
    <n v="0"/>
    <s v="NO_CONCILIADO"/>
  </r>
  <r>
    <x v="4"/>
    <m/>
    <x v="4"/>
    <x v="8"/>
    <s v="G34429240003"/>
    <s v="COB"/>
    <n v="20986"/>
    <m/>
    <s v="PAGO A IDA PRÉSTAMO 5745-BO VCTO. 15-01-2026 POR CUENTA DE TGN , NTI. 20986 VALOR 15-01-2026 CAPITAL USD 32.959,97 INTERESES USD 26.940,30 CTA. 3987 CUENTA UNICA DEL TESORO LIB. 00099021001 REF.: COMISIONES BANCARIAS"/>
    <m/>
    <m/>
    <m/>
    <m/>
    <m/>
    <m/>
    <n v="820.91"/>
    <n v="0"/>
    <s v="NO_CONCILIADO"/>
  </r>
  <r>
    <x v="4"/>
    <m/>
    <x v="4"/>
    <x v="8"/>
    <s v="G34430640003"/>
    <s v="COB"/>
    <n v="21034"/>
    <m/>
    <s v="PAGO A BID PRÉSTAMO 4710/BL-BO VCTO. 15-01-2026 POR CUENTA DE TGN , NTI. 21034 VALOR 15-01-2026 INTERESES USD 376.664,23 COMISIONES USD 134.698,35 CTA. 3987 CUENTA UNICA DEL TESORO LIB. 00099021001 REF.: COMISIONES BANCARIAS"/>
    <m/>
    <m/>
    <m/>
    <m/>
    <m/>
    <m/>
    <n v="3917.93"/>
    <n v="0"/>
    <s v="NO_CONCILIADO"/>
  </r>
  <r>
    <x v="4"/>
    <m/>
    <x v="4"/>
    <x v="8"/>
    <s v="G34430650003"/>
    <s v="COB"/>
    <n v="21030"/>
    <m/>
    <s v="PAGO A BID PRÉSTAMO 4710/BL-BO VCTO. 15-01-2026 POR CUENTA DE TGN , NTI. 21030 VALOR 15-01-2026 INTERESES USD 3.049,10 CTA. 3987 CUENTA UNICA DEL TESORO LIB. 00099021001 REF.: COMISIONES BANCARIAS"/>
    <m/>
    <m/>
    <m/>
    <m/>
    <m/>
    <m/>
    <n v="430.92"/>
    <n v="0"/>
    <s v="NO_CONCILIADO"/>
  </r>
  <r>
    <x v="4"/>
    <m/>
    <x v="4"/>
    <x v="8"/>
    <s v="G34431230003"/>
    <s v="COB"/>
    <n v="21146"/>
    <m/>
    <s v="PAGO A IDA PRÉSTAMO 5713-BO VCTO. 15-01-2026 POR CUENTA DE TGN , NTI. 21117 VALOR 15-01-2026 CAPITAL USD 69.591,01 INTERESES USD 56.685,61 CTA. 3987 CUENTA UNICA DEL TESORO LIB. 00099021001 REF.: COMISIONES BANCARIAS"/>
    <m/>
    <m/>
    <m/>
    <m/>
    <m/>
    <m/>
    <n v="1276.28"/>
    <n v="0"/>
    <s v="NO_CONCILIADO"/>
  </r>
  <r>
    <x v="13"/>
    <m/>
    <x v="13"/>
    <x v="9"/>
    <s v="O23644190002"/>
    <s v="BOD"/>
    <n v="2364419"/>
    <m/>
    <s v="00099021001 DEPOSITO DE EFECTIVO, DEPOSITANTE: VIRGINIA DE LA CRUZ QUISPE, CONCEPTO: DEVOLUCION Y REVERSION DE DOS MESES DE BONO ZONA, CUENTA DE DEPOSITO: CUENTA UNICA DEL TESORO"/>
    <m/>
    <m/>
    <m/>
    <m/>
    <m/>
    <m/>
    <n v="0"/>
    <n v="1988.82"/>
    <s v="NO_CONCILIADO"/>
  </r>
  <r>
    <x v="13"/>
    <m/>
    <x v="13"/>
    <x v="9"/>
    <s v="O23644210002"/>
    <s v="BOD"/>
    <n v="2364421"/>
    <m/>
    <s v="00099021001 DEPOSITO DE EFECTIVO, DEPOSITANTE: BELIA ROJAS HUALLPA, CONCEPTO: DEVOLUCION Y REVERSION DE DOS MESES DE BONO ZONA, CUENTA DE DEPOSITO: CUENTA UNICA DEL TESORO"/>
    <m/>
    <m/>
    <m/>
    <m/>
    <m/>
    <m/>
    <n v="0"/>
    <n v="1917.79"/>
    <s v="NO_CONCILIADO"/>
  </r>
  <r>
    <x v="13"/>
    <m/>
    <x v="13"/>
    <x v="9"/>
    <s v="O23644240002"/>
    <s v="BOD"/>
    <n v="2364424"/>
    <m/>
    <s v="00099021001 DEPOSITO DE EFECTIVO, DEPOSITANTE: MIRIAM ESTELA FLORES MUJICA, CONCEPTO: DEV. Y REV. DE BONO ZONA DE LOS MESES OCTUBRE Y NOVIEMBRE, CUENTA DE DEPOSITO: CUENTA UNICA DEL TESORO"/>
    <m/>
    <m/>
    <m/>
    <m/>
    <m/>
    <m/>
    <n v="0"/>
    <n v="1917.79"/>
    <s v="NO_CONCILIADO"/>
  </r>
  <r>
    <x v="13"/>
    <m/>
    <x v="13"/>
    <x v="9"/>
    <s v="O23644260002"/>
    <s v="BOD"/>
    <n v="2364426"/>
    <m/>
    <s v="00099021001 DEPOSITO DE EFECTIVO, DEPOSITANTE: DAVID QUISPE MARCA, CONCEPTO: DEVOLUCION REVERSION DE BONO DE SUBSIDIO DE ZONA DE 2 MESES OCTUBRE Y NOVIEMBRE 2025, CUENTA DE DEPOSITO: CUENTA UNICA DEL TESORO"/>
    <m/>
    <m/>
    <m/>
    <m/>
    <m/>
    <m/>
    <n v="0"/>
    <n v="1917.79"/>
    <s v="NO_CONCILIADO"/>
  </r>
  <r>
    <x v="13"/>
    <m/>
    <x v="13"/>
    <x v="9"/>
    <s v="O23644270002"/>
    <s v="BOD"/>
    <n v="2364427"/>
    <m/>
    <s v="00099021001 DEPOSITO DE EFECTIVO, DEPOSITANTE: REINALDA QUENTA MENA, CONCEPTO: DEVOLUCION REVERSION DE BONO DE SUBSIDIO DE ZONA DE 2 MESES OCTUBRE Y NOVIEMBRE 2025, CUENTA DE DEPOSITO: CUENTA UNICA DEL TESORO"/>
    <m/>
    <m/>
    <m/>
    <m/>
    <m/>
    <m/>
    <n v="0"/>
    <n v="1917.79"/>
    <s v="NO_CONCILIADO"/>
  </r>
  <r>
    <x v="13"/>
    <m/>
    <x v="13"/>
    <x v="9"/>
    <s v="O23644960002"/>
    <s v="BOD"/>
    <n v="2364496"/>
    <m/>
    <s v="00099021001 DEPOSITO DE EFECTIVO, DEPOSITANTE: JAVIER FREDDY CHOQUEHUANCA CAHUAYA, CONCEPTO: BONO ZONA MES OCTUBRE Y NOVIEMBRE, CUENTA DE DEPOSITO: CUENTA UNICA DEL TESORO"/>
    <m/>
    <m/>
    <m/>
    <m/>
    <m/>
    <m/>
    <n v="0"/>
    <n v="1917.79"/>
    <s v="NO_CONCILIADO"/>
  </r>
  <r>
    <x v="13"/>
    <m/>
    <x v="13"/>
    <x v="9"/>
    <s v="O23645100002"/>
    <s v="BOD"/>
    <n v="2364510"/>
    <m/>
    <s v="00099021001 DEPOSITO DE EFECTIVO, DEPOSITANTE: ELIZABETH MITA, CONCEPTO: DEVOLUCION Y REVERSION DE DOS MESES DEL BONO ZONA, CUENTA DE DEPOSITO: CUENTA UNICA DEL TESORO"/>
    <m/>
    <m/>
    <m/>
    <m/>
    <m/>
    <m/>
    <n v="0"/>
    <n v="1917.79"/>
    <s v="NO_CONCILIADO"/>
  </r>
  <r>
    <x v="13"/>
    <m/>
    <x v="13"/>
    <x v="9"/>
    <s v="O23645110002"/>
    <s v="BOD"/>
    <n v="2364511"/>
    <m/>
    <s v="00099021001 DEPOSITO DE EFECTIVO, DEPOSITANTE: REMEDIOS LOURDES CORONEL VELASCO, CONCEPTO: DEVOLUCION Y REVERSION DE 2 MESES BONO ZONA, CUENTA DE DEPOSITO: CUENTA UNICA DEL TESORO"/>
    <m/>
    <m/>
    <m/>
    <m/>
    <m/>
    <m/>
    <n v="0"/>
    <n v="1917.79"/>
    <s v="NO_CONCILIADO"/>
  </r>
  <r>
    <x v="13"/>
    <m/>
    <x v="13"/>
    <x v="9"/>
    <s v="O23645130002"/>
    <s v="BOD"/>
    <n v="2364513"/>
    <m/>
    <s v="00099021001 DEPOSITO DE EFECTIVO, DEPOSITANTE: ADONAY MICHEL DELGADILLO DAZA, CONCEPTO: DEVOLUCION POR DIFERENCIAL CAMBIARIO 6 DIAS DE MANUNTENCION, CUENTA DE DEPOSITO: CUENTA UNICA DEL TESORO"/>
    <m/>
    <m/>
    <m/>
    <m/>
    <m/>
    <m/>
    <n v="0"/>
    <n v="62.08"/>
    <s v="NO_CONCILIADO"/>
  </r>
  <r>
    <x v="13"/>
    <m/>
    <x v="13"/>
    <x v="9"/>
    <s v="O23645150002"/>
    <s v="BOD"/>
    <n v="2364515"/>
    <m/>
    <s v="00099021001 DEPOSITO DE EFECTIVO, DEPOSITANTE: REYNALDO CONCHA QUISPE, CONCEPTO: DEVOLUCION Y REVERSION DE DOS MESES DEL BONO ZONA, CUENTA DE DEPOSITO: CUENTA UNICA DEL TESORO"/>
    <m/>
    <m/>
    <m/>
    <m/>
    <m/>
    <m/>
    <n v="0"/>
    <n v="1917.79"/>
    <s v="NO_CONCILIADO"/>
  </r>
  <r>
    <x v="3"/>
    <m/>
    <x v="3"/>
    <x v="9"/>
    <s v="O23645210002"/>
    <s v="BOD"/>
    <n v="2364521"/>
    <m/>
    <s v="00081011101 DEPOSITO DE EFECTIVO, DEPOSITANTE: MAURICIO ISRAEL ESTRADA RENGEL, CONCEPTO: REPOSICION DE CREDENCIAL, CUENTA DE DEPOSITO: CUENTA UNICA DEL TESORO"/>
    <m/>
    <m/>
    <m/>
    <m/>
    <m/>
    <m/>
    <n v="0"/>
    <n v="30"/>
    <s v="NO_CONCILIADO"/>
  </r>
  <r>
    <x v="13"/>
    <m/>
    <x v="13"/>
    <x v="9"/>
    <s v="O23645230002"/>
    <s v="BOD"/>
    <n v="2364523"/>
    <m/>
    <s v="00099021001 DEPOSITO DE EFECTIVO, DEPOSITANTE: JANETH GUTIERREZ RAMOS, CONCEPTO: DEVOLUCION Y REVERSION DE 2 MESES DEL BONO ZONA, CUENTA DE DEPOSITO: CUENTA UNICA DEL TESORO"/>
    <m/>
    <m/>
    <m/>
    <m/>
    <m/>
    <m/>
    <n v="0"/>
    <n v="1988"/>
    <s v="NO_CONCILIADO"/>
  </r>
  <r>
    <x v="13"/>
    <m/>
    <x v="13"/>
    <x v="9"/>
    <s v="O23645340002"/>
    <s v="BOD"/>
    <n v="2364534"/>
    <m/>
    <s v="00099021001 DEPOSITO DE EFECTIVO, DEPOSITANTE: JHOSELIN LOURDES JOVE ARUQUIPA, CONCEPTO: REVERSION POR ADQ. DE COMBUSTIBLE DEL MES DICIEMBRE PARA EL CIBA SG MI 3050, CUENTA DE DEPOSITO: CUENTA UNICA DEL TESORO"/>
    <m/>
    <m/>
    <m/>
    <m/>
    <m/>
    <m/>
    <n v="0"/>
    <n v="2.88"/>
    <s v="NO_CONCILIADO"/>
  </r>
  <r>
    <x v="13"/>
    <m/>
    <x v="13"/>
    <x v="9"/>
    <s v="O23645370002"/>
    <s v="BOD"/>
    <n v="2364537"/>
    <m/>
    <s v="00099021001 DEPOSITO DE EFECTIVO, DEPOSITANTE: NANCY MAGDALENA MENA CALLISAYA, CONCEPTO: DEVOLUCION DE BONO ZONA, CUENTA DE DEPOSITO: CUENTA UNICA DEL TESORO"/>
    <m/>
    <m/>
    <m/>
    <m/>
    <m/>
    <m/>
    <n v="0"/>
    <n v="1917.79"/>
    <s v="NO_CONCILIADO"/>
  </r>
  <r>
    <x v="13"/>
    <m/>
    <x v="13"/>
    <x v="9"/>
    <s v="O23645360002"/>
    <s v="BOD"/>
    <n v="2364536"/>
    <m/>
    <s v="00099021001 DEPOSITO DE EFECTIVO, DEPOSITANTE: FANNY VALERIA FLORES LAURA, CONCEPTO: DEVOLUCION DE BONO ZONA, CUENTA DE DEPOSITO: CUENTA UNICA DEL TESORO"/>
    <m/>
    <m/>
    <m/>
    <m/>
    <m/>
    <m/>
    <n v="0"/>
    <n v="1775.73"/>
    <s v="NO_CONCILIADO"/>
  </r>
  <r>
    <x v="13"/>
    <m/>
    <x v="13"/>
    <x v="9"/>
    <s v="O23645500002"/>
    <s v="BOD"/>
    <n v="2364550"/>
    <m/>
    <s v="00099021001 DEPOSITO DE EFECTIVO, DEPOSITANTE: FELICIANO RAMIREZ CHOQUE, CONCEPTO: DEV. POR DPH POR EL MES DE ABRIL 1992 (3 DIAS) AREA DE EDUCACION ITEM 31922, CUENTA DE DEPOSITO: CUENTA UNICA DEL TESORO"/>
    <m/>
    <m/>
    <m/>
    <m/>
    <m/>
    <m/>
    <n v="0"/>
    <n v="418.47"/>
    <s v="NO_CONCILIADO"/>
  </r>
  <r>
    <x v="13"/>
    <m/>
    <x v="13"/>
    <x v="9"/>
    <s v="B23644480002"/>
    <s v="BOD"/>
    <n v="2364448"/>
    <m/>
    <s v="00099021001 DEP.DE CHEQ.AJENOS,RET.DE CAM.,CONCEPTO: DEPÓSITO,DEP.: VANESSA CARMEN ALAVIA CARRASCO , PROCEDENCIA: BANCO UNION S.A., CHEQUE: 225995, FECHA DE EMISION:16/01/2026"/>
    <m/>
    <m/>
    <m/>
    <m/>
    <m/>
    <m/>
    <n v="0"/>
    <n v="5992.89"/>
    <s v="NO_CONCILIADO"/>
  </r>
  <r>
    <x v="10"/>
    <m/>
    <x v="10"/>
    <x v="9"/>
    <s v="Q23602450002"/>
    <s v="CRV"/>
    <n v="2360245"/>
    <m/>
    <s v="NUMERO DE LIBRETA CUT: 00099021001 OPERACIÓN E18 TRANSFERENCIA DEL SISTEMA FINANCIERO POR CUENTA DE TERCEROS A LA CUT TRANSFERENCIA DEVOLUCION POR ERROR EN CONSIGNACION DE FONDOS DE FECHA 06/01/2026"/>
    <m/>
    <m/>
    <m/>
    <m/>
    <m/>
    <m/>
    <n v="0"/>
    <n v="74451.12"/>
    <s v="NO_CONCILIADO"/>
  </r>
  <r>
    <x v="13"/>
    <m/>
    <x v="13"/>
    <x v="10"/>
    <s v="O23647900002"/>
    <s v="BOD"/>
    <n v="2364790"/>
    <m/>
    <s v="00099021001 DEPOSITO DE EFECTIVO, DEPOSITANTE: OSCAR GUERY VELASQUEZ QUISBERT, CONCEPTO: DEVOLUCION DE AGUINALDO 2025 SEDES, CUENTA DE DEPOSITO: CUENTA UNICA DEL TESORO"/>
    <m/>
    <m/>
    <m/>
    <m/>
    <m/>
    <m/>
    <n v="0"/>
    <n v="11100"/>
    <s v="NO_CONCILIADO"/>
  </r>
  <r>
    <x v="13"/>
    <m/>
    <x v="13"/>
    <x v="10"/>
    <s v="O23648380002"/>
    <s v="BOD"/>
    <n v="2364838"/>
    <m/>
    <s v="00099021001 DEPOSITO DE EFECTIVO, DEPOSITANTE: LUCY ROXANA VILLAGOMEZ DE ORUE, CONCEPTO: DEVOLUCION DEUDA, CUENTA DE DEPOSITO: CUENTA UNICA DEL TESORO"/>
    <m/>
    <m/>
    <m/>
    <m/>
    <m/>
    <m/>
    <n v="0"/>
    <n v="6580.39"/>
    <s v="NO_CONCILIADO"/>
  </r>
  <r>
    <x v="3"/>
    <m/>
    <x v="3"/>
    <x v="10"/>
    <s v="B23647780002"/>
    <s v="BOD"/>
    <n v="2364778"/>
    <m/>
    <s v="00081011105 DEP.DE CHEQ.AJENOS,RET.DE CAM.,CONCEPTO: REEMBOLSO- MINISTERIO DE OBRAS PUBLICAS Y SERVICIO DE VIVIENDA,DEP.: CAJA DE SALUD CORDES , PROCEDENCIA: BANCO UNION S.A., CHEQUE: 58596, FECHA DE EMISION:29/12/2025"/>
    <m/>
    <m/>
    <m/>
    <m/>
    <m/>
    <m/>
    <n v="0"/>
    <n v="987"/>
    <s v="NO_CONCILIADO"/>
  </r>
  <r>
    <x v="13"/>
    <m/>
    <x v="13"/>
    <x v="10"/>
    <s v="O23648880002"/>
    <s v="BOD"/>
    <n v="2364888"/>
    <m/>
    <s v="00099021001 DEPOSITO DE EFECTIVO, DEPOSITANTE: RENE MAMANI HUANCA, CONCEPTO: DEVOLUCION DE BONO, CUENTA DE DEPOSITO: CUENTA UNICA DEL TESORO"/>
    <m/>
    <m/>
    <m/>
    <m/>
    <m/>
    <m/>
    <n v="0"/>
    <n v="2876.69"/>
    <s v="NO_CONCILIADO"/>
  </r>
  <r>
    <x v="22"/>
    <m/>
    <x v="22"/>
    <x v="11"/>
    <s v="O23650480002"/>
    <s v="BOD"/>
    <n v="2365048"/>
    <m/>
    <s v="00099021001 DEPOSITO DE EFECTIVO, DEPOSITANTE: JAIME QUISPE NINA, CONCEPTO: DEVOLUCION BONO ZONA OCTUBRE Y NOVIEMBRE DE 2025, CUENTA DE DEPOSITO: CUENTA UNICA DEL TESORO/DJBR"/>
    <m/>
    <m/>
    <m/>
    <m/>
    <m/>
    <m/>
    <n v="0"/>
    <n v="1917.79"/>
    <s v="NO_CONCILIADO"/>
  </r>
  <r>
    <x v="27"/>
    <m/>
    <x v="27"/>
    <x v="11"/>
    <s v="O23650530002"/>
    <s v="BOD"/>
    <n v="2365053"/>
    <m/>
    <s v="00099021001 DEPOSITO DE EFECTIVO, DEPOSITANTE: ROBERTO ARTURO VARGAS GONZALES ARAMAYO, CONCEPTO: RESOLUCION EJECUTORIADA EN CONTRA DEL DEMANDADO, CUENTA DE DEPOSITO: CUENTA UNICA DEL TESORO/DJBR"/>
    <m/>
    <m/>
    <m/>
    <m/>
    <m/>
    <m/>
    <n v="0"/>
    <n v="1"/>
    <s v="NO_CONCILIADO"/>
  </r>
  <r>
    <x v="13"/>
    <m/>
    <x v="13"/>
    <x v="11"/>
    <s v="O23650670002"/>
    <s v="BOD"/>
    <n v="2365067"/>
    <m/>
    <s v="00099021001 DEPOSITO DE EFECTIVO, DEPOSITANTE: FELICIDAD TICONA CALDERON, CONCEPTO: DEVOLUCION DE BONO ZONA MES DE OCTUBRE, CUENTA DE DEPOSITO: CUENTA UNICA DEL TESORO"/>
    <m/>
    <m/>
    <m/>
    <m/>
    <m/>
    <m/>
    <n v="0"/>
    <n v="994.41"/>
    <s v="NO_CONCILIADO"/>
  </r>
  <r>
    <x v="13"/>
    <m/>
    <x v="13"/>
    <x v="11"/>
    <s v="O23650680002"/>
    <s v="BOD"/>
    <n v="2365068"/>
    <m/>
    <s v="00099021001 DEPOSITO DE EFECTIVO, DEPOSITANTE: FELICIDAD TICONA CALDERON, CONCEPTO: DEVOLUCION DE BONO ZONA MES NOVIEMBRE, CUENTA DE DEPOSITO: CUENTA UNICA DEL TESORO"/>
    <m/>
    <m/>
    <m/>
    <m/>
    <m/>
    <m/>
    <n v="0"/>
    <n v="994.41"/>
    <s v="NO_CONCILIADO"/>
  </r>
  <r>
    <x v="13"/>
    <m/>
    <x v="13"/>
    <x v="11"/>
    <s v="O23650700002"/>
    <s v="BOD"/>
    <n v="2365070"/>
    <m/>
    <s v="00099021001 DEPOSITO DE EFECTIVO, DEPOSITANTE: FELICIDAD TICONA CALDERON, CONCEPTO: DEVOLUCION DE BONO ZONA MES DICIEMBRE, CUENTA DE DEPOSITO: CUENTA UNICA DEL TESORO"/>
    <m/>
    <m/>
    <m/>
    <m/>
    <m/>
    <m/>
    <n v="0"/>
    <n v="994.41"/>
    <s v="NO_CONCILIADO"/>
  </r>
  <r>
    <x v="28"/>
    <m/>
    <x v="28"/>
    <x v="11"/>
    <s v="O23650810002"/>
    <s v="BOD"/>
    <n v="2365081"/>
    <m/>
    <s v="00099021001 DEPOSITO DE EFECTIVO, DEPOSITANTE: EDGAR CONDORI COSME- MINISTERIO DE EDUCACION, CONCEPTO: DEVOLUCION DE PERCEPCION DE DOBLE AGUINALDO DE 2022, CUENTA DE DEPOSITO: CUENTA UNICA DEL TESORO"/>
    <m/>
    <m/>
    <m/>
    <m/>
    <m/>
    <m/>
    <n v="0"/>
    <n v="6234"/>
    <s v="NO_CONCILIADO"/>
  </r>
  <r>
    <x v="29"/>
    <m/>
    <x v="29"/>
    <x v="11"/>
    <s v="O23650980002"/>
    <s v="BOD"/>
    <n v="2365098"/>
    <m/>
    <s v="00099021001 DEPOSITO DE EFECTIVO, DEPOSITANTE: ELIANA SUNTURA CANDIA, CONCEPTO: DEV. POR DPH MES DE NOVIEMBRE 2020 (11 DIAS) DIRECCION DEPARTAMENTAL DE EDUCACION LA PAZ, CUENTA DE DEPOSITO: CUENTA UNICA DEL TESORO"/>
    <m/>
    <m/>
    <m/>
    <m/>
    <m/>
    <m/>
    <n v="0"/>
    <n v="1027.1199999999999"/>
    <s v="NO_CONCILIADO"/>
  </r>
  <r>
    <x v="3"/>
    <m/>
    <x v="3"/>
    <x v="11"/>
    <s v="O23651130002"/>
    <s v="BOD"/>
    <n v="2365113"/>
    <m/>
    <s v="00081011101 DEPOSITO DE EFECTIVO, DEPOSITANTE: MINISTERIO DE OBRAS PUBLICAS SERVICIOS Y VIVIENDA, CONCEPTO: DEVOLUCION DE FONDOS CON CARGO A RENDICION DE CUENTAS, CUENTA DE DEPOSITO: CUENTA UNICA DEL TESORO"/>
    <m/>
    <m/>
    <m/>
    <m/>
    <m/>
    <m/>
    <n v="0"/>
    <n v="2000"/>
    <s v="NO_CONCILIADO"/>
  </r>
  <r>
    <x v="3"/>
    <m/>
    <x v="3"/>
    <x v="11"/>
    <s v="O23651320002"/>
    <s v="BOD"/>
    <n v="2365132"/>
    <m/>
    <s v="00081011101 DEPOSITO DE EFECTIVO, DEPOSITANTE: MAXIMO ALBERTO PAREDES AVILA, CONCEPTO: DEVOLUCION CNS, CUENTA DE DEPOSITO: CUENTA UNICA DEL TESORO"/>
    <m/>
    <m/>
    <m/>
    <m/>
    <m/>
    <m/>
    <n v="0"/>
    <n v="500"/>
    <s v="NO_CONCILIADO"/>
  </r>
  <r>
    <x v="13"/>
    <m/>
    <x v="13"/>
    <x v="11"/>
    <s v="O23651390002"/>
    <s v="BOD"/>
    <n v="2365139"/>
    <m/>
    <s v="00099021001 DEPOSITO DE EFECTIVO, DEPOSITANTE: FLORENCIO CHAIRA RIVAS, CONCEPTO: DEVOLUCION REVERSION DE BONO SUBSIDIO DE ZONA DE 2 MESES, CUENTA DE DEPOSITO: CUENTA UNICA DEL TESORO"/>
    <m/>
    <m/>
    <m/>
    <m/>
    <m/>
    <m/>
    <n v="0"/>
    <n v="1917.79"/>
    <s v="NO_CONCILIADO"/>
  </r>
  <r>
    <x v="13"/>
    <m/>
    <x v="13"/>
    <x v="11"/>
    <s v="O23651620002"/>
    <s v="BOD"/>
    <n v="2365162"/>
    <m/>
    <s v="00099021001 DEPOSITO DE EFECTIVO, DEPOSITANTE: JOSE MARIA SANTANDER QUISPE, CONCEPTO: PAGO DE RECURSOS AL PERSONAL POR APOYO AL ORGANO ELECTORAL, CUENTA DE DEPOSITO: CUENTA UNICA DEL TESORO"/>
    <m/>
    <m/>
    <m/>
    <m/>
    <m/>
    <m/>
    <n v="0"/>
    <n v="1448"/>
    <s v="NO_CONCILIADO"/>
  </r>
  <r>
    <x v="13"/>
    <m/>
    <x v="13"/>
    <x v="11"/>
    <s v="B23651100002"/>
    <s v="BOD"/>
    <n v="2365110"/>
    <m/>
    <s v="00099021001 DEP.DE CHEQ.AJENOS,RET.DE CAM.,CONCEPTO: DEPÓSITO,DEP.: ALEJANDRA GUTIERREZ CAMACHO , PROCEDENCIA: BANCO UNION S.A., CHEQUE: 226007, FECHA DE EMISION:20/01/2026"/>
    <m/>
    <m/>
    <m/>
    <m/>
    <m/>
    <m/>
    <n v="0"/>
    <n v="8623.7800000000007"/>
    <s v="NO_CONCILIADO"/>
  </r>
  <r>
    <x v="4"/>
    <m/>
    <x v="4"/>
    <x v="11"/>
    <s v="G34473400003"/>
    <s v="COB"/>
    <n v="21066"/>
    <m/>
    <s v="PAGO A BID PRÉSTAMO 2460/BL-BO VCTO. 19-01-2026 POR CUENTA DE TGN , NTI. 21066 VALOR 20-01-2026 CAPITAL USD 69.439,65 INTERESES USD 42.403,70 CTA. 3987 CUENTA UNICA DEL TESORO LIB. 00099021001 REF.: COMISIONES BANCARIAS"/>
    <m/>
    <m/>
    <m/>
    <m/>
    <m/>
    <m/>
    <n v="1177.22"/>
    <n v="0"/>
    <s v="NO_CONCILIADO"/>
  </r>
  <r>
    <x v="4"/>
    <m/>
    <x v="4"/>
    <x v="11"/>
    <s v="G34473490003"/>
    <s v="COB"/>
    <n v="21124"/>
    <m/>
    <s v="PAGO A JICA PRÉSTAMO BV-P5 VCTO. 20-01-2026 POR CUENTA DE TGN , NTI. 21124 VALOR 20-01-2026 CAPITAL JPY 40.901.000,00 CTA. 3987 CUENTA UNICA DEL TESORO LIB. 00099021001 REF.: COMISIONES BANCARIAS"/>
    <m/>
    <m/>
    <m/>
    <m/>
    <m/>
    <m/>
    <n v="2184.6799999999998"/>
    <n v="0"/>
    <s v="NO_CONCILIADO"/>
  </r>
  <r>
    <x v="18"/>
    <m/>
    <x v="18"/>
    <x v="11"/>
    <s v="G34475040001"/>
    <s v="CVD"/>
    <n v="3447504"/>
    <m/>
    <s v="COBRO COSTOS DE PAPELERIA POR REGULARIZACION DE TRANSFERENCIA DEL EXTERIOR POR ORDEN DE CONSULADO DE BOLIVIA EN ROSARIO REF.: DEVOLUCIÓN DE SALDOS NO EJECUTADOS DE ROSARIO ARGENTINA AL ÓRGANO ELECTORAL PLURINACIONAL. LIB. 00099021001 TGN-RECURSOS ORDINARIOS (3987)"/>
    <m/>
    <m/>
    <m/>
    <m/>
    <m/>
    <m/>
    <n v="80"/>
    <n v="0"/>
    <s v="NO_CONCILIADO"/>
  </r>
  <r>
    <x v="4"/>
    <m/>
    <x v="4"/>
    <x v="11"/>
    <s v="G34478240003"/>
    <s v="COB"/>
    <n v="3447824"/>
    <m/>
    <s v="TRANSFERENCIA RECIBIDA DEL EXTERIOR SEGÚN MENSAJES SWIFT NOS. 680-675 (REM.EXT.) DE FECHA 20/01/2026 POR DESEMBOLSO DE CAF PRÉSTAMO CFA012812 LIQUIDEZ EN APOYO A LA GESTIÓN ECONÓMICA 00099021001 (3987) TGN- RECURSOS ORDINARIOS REF.: UTILES DE ESCRITORIO"/>
    <m/>
    <m/>
    <m/>
    <m/>
    <m/>
    <m/>
    <n v="80"/>
    <n v="0"/>
    <s v="NO_CONCILIADO"/>
  </r>
  <r>
    <x v="30"/>
    <m/>
    <x v="30"/>
    <x v="12"/>
    <s v="O23654200002"/>
    <s v="BOD"/>
    <n v="2365420"/>
    <m/>
    <s v="00551012001 DEPOSITO DE EFECTIVO, DEPOSITANTE: JUAN CEFERINO VELARDE FLORES, CONCEPTO: DEVOLUCION DEL 13%, CUENTA DE DEPOSITO: CUENTA UNICA DEL TESORO"/>
    <m/>
    <m/>
    <m/>
    <m/>
    <m/>
    <m/>
    <n v="0"/>
    <n v="764.4"/>
    <s v="NO_CONCILIADO"/>
  </r>
  <r>
    <x v="13"/>
    <m/>
    <x v="13"/>
    <x v="12"/>
    <s v="O23654320002"/>
    <s v="BOD"/>
    <n v="2365432"/>
    <m/>
    <s v="00099021001 DEPOSITO DE EFECTIVO, DEPOSITANTE: RUTH LUCANA BLANCO, CONCEPTO: DEVOLUCION DE HABERES BENEFICIO ZONA, CUENTA DE DEPOSITO: CUENTA UNICA DEL TESORO"/>
    <m/>
    <m/>
    <m/>
    <m/>
    <m/>
    <m/>
    <n v="0"/>
    <n v="3835.58"/>
    <s v="NO_CONCILIADO"/>
  </r>
  <r>
    <x v="13"/>
    <m/>
    <x v="13"/>
    <x v="12"/>
    <s v="O23654630002"/>
    <s v="BOD"/>
    <n v="2365463"/>
    <m/>
    <s v="00099021001 DEPOSITO DE EFECTIVO, DEPOSITANTE: NELLY APAZA CALLIZAYA, CONCEPTO: DEVOLUCION DE BONO ZONA - QUE NO ME CORRESPONDE Y NO SOLICITADO, CUENTA DE DEPOSITO: CUENTA UNICA DEL TESORO"/>
    <m/>
    <m/>
    <m/>
    <m/>
    <m/>
    <m/>
    <n v="0"/>
    <n v="1917.79"/>
    <s v="NO_CONCILIADO"/>
  </r>
  <r>
    <x v="17"/>
    <m/>
    <x v="17"/>
    <x v="12"/>
    <s v="O23654850002"/>
    <s v="BOD"/>
    <n v="2365485"/>
    <m/>
    <s v="00099021001 DEPOSITO DE EFECTIVO, DEPOSITANTE: MELIZA MAYORI VELASCO SANCHEZ, CONCEPTO: REVERSION PLANILLA 158 PREV. 1040, CUENTA DE DEPOSITO: CUENTA UNICA DEL TESORO/DJBR"/>
    <m/>
    <m/>
    <m/>
    <m/>
    <m/>
    <m/>
    <n v="0"/>
    <n v="2873.59"/>
    <s v="NO_CONCILIADO"/>
  </r>
  <r>
    <x v="22"/>
    <m/>
    <x v="22"/>
    <x v="12"/>
    <s v="O23654900002"/>
    <s v="BOD"/>
    <n v="2365490"/>
    <m/>
    <s v="00099021001 DEPOSITO DE EFECTIVO, DEPOSITANTE: SIMON VENTURA CONDORI, CONCEPTO: DEVOLUCION DE SALARIOS MES DE ENERO DE 2026, CUENTA DE DEPOSITO: CUENTA UNICA DEL TESORO/DJBR"/>
    <m/>
    <m/>
    <m/>
    <m/>
    <m/>
    <m/>
    <n v="0"/>
    <n v="2000"/>
    <s v="NO_CONCILIADO"/>
  </r>
  <r>
    <x v="31"/>
    <m/>
    <x v="31"/>
    <x v="12"/>
    <s v="O23654980002"/>
    <s v="BOD"/>
    <n v="2365498"/>
    <m/>
    <s v="00099021001 DEPOSITO DE EFECTIVO, DEPOSITANTE: MARIA DE LOS ANGELES GARCIA BARRIENTOS, CONCEPTO: DEVOLUCION DE AGUINALDO, CUENTA DE DEPOSITO: CUENTA UNICA DEL TESORO/DJBR"/>
    <m/>
    <m/>
    <m/>
    <m/>
    <m/>
    <m/>
    <n v="0"/>
    <n v="6942"/>
    <s v="NO_CONCILIADO"/>
  </r>
  <r>
    <x v="13"/>
    <m/>
    <x v="13"/>
    <x v="12"/>
    <s v="B23653660002"/>
    <s v="BOD"/>
    <n v="2365366"/>
    <m/>
    <s v="00099021001 DEP.DE CHEQ.AJENOS,RET.DE CAM.,CONCEPTO: DEVOLUCION DE PALNILLA DE INCAPACIDADES,DEP.: CAJA DE SALUD DE LA BANCA PRIVADA , PROCEDENCIA: BANCO NACIONAL DE BOLIVIA S.A., CHEQUE: 7235701, FECHA DE EMISION:31/12/2025"/>
    <m/>
    <m/>
    <m/>
    <m/>
    <m/>
    <m/>
    <n v="0"/>
    <n v="717.3"/>
    <s v="NO_CONCILIADO"/>
  </r>
  <r>
    <x v="13"/>
    <m/>
    <x v="13"/>
    <x v="12"/>
    <s v="B23653690002"/>
    <s v="BOD"/>
    <n v="2365369"/>
    <m/>
    <s v="00099021001 DEP.DE CHEQ.AJENOS,RET.DE CAM.,CONCEPTO: DEVOLUCION DE PLANILLAS DE INCAPACIDADES,DEP.: SEGURO SOCIAL UNIVERSITARIO COCHABAMBA , PROCEDENCIA: BANCO UNION S.A., CHEQUE: 28178, FECHA DE EMISION:29/12/2025"/>
    <m/>
    <m/>
    <m/>
    <m/>
    <m/>
    <m/>
    <n v="0"/>
    <n v="1954.92"/>
    <s v="NO_CONCILIADO"/>
  </r>
  <r>
    <x v="13"/>
    <m/>
    <x v="13"/>
    <x v="12"/>
    <s v="B23653700002"/>
    <s v="BOD"/>
    <n v="2365370"/>
    <m/>
    <s v="00099021001 DEP.DE CHEQ.AJENOS,RET.DE CAM.,CONCEPTO: DEVOLUCION DE PLANILLAS DE INCAPACIDADES,DEP.: SEGURO SOCIAL UNIVERSITARIO COCHABAMBA , PROCEDENCIA: BANCO UNION S.A., CHEQUE: 28227, FECHA DE EMISION:13/01/2026"/>
    <m/>
    <m/>
    <m/>
    <m/>
    <m/>
    <m/>
    <n v="0"/>
    <n v="15928.11"/>
    <s v="NO_CONCILIADO"/>
  </r>
  <r>
    <x v="13"/>
    <m/>
    <x v="13"/>
    <x v="12"/>
    <s v="B23653890002"/>
    <s v="BOD"/>
    <n v="2365389"/>
    <m/>
    <s v="00099021001 DEP.DE CHEQ.AJENOS,RET.DE CAM.,CONCEPTO: DEVOLUCION,DEP.: CAJA DE SALUD DE LA BANCA PRIVADA , PROCEDENCIA: BANCO NACIONAL DE BOLIVIA S.A., CHEQUE: 4554446, FECHA DE EMISION:31/12/2025"/>
    <m/>
    <m/>
    <m/>
    <m/>
    <m/>
    <m/>
    <n v="0"/>
    <n v="1249.68"/>
    <s v="NO_CONCILIADO"/>
  </r>
  <r>
    <x v="13"/>
    <m/>
    <x v="13"/>
    <x v="12"/>
    <s v="B23653880002"/>
    <s v="BOD"/>
    <n v="2365388"/>
    <m/>
    <s v="00099021001 DEP.DE CHEQ.AJENOS,RET.DE CAM.,CONCEPTO: DEVOLUCION,DEP.: CAJA DE SALUD DE LA BANCA PRIVADA , PROCEDENCIA: BANCO NACIONAL DE BOLIVIA S.A., CHEQUE: 4554283, FECHA DE EMISION:31/12/2025"/>
    <m/>
    <m/>
    <m/>
    <m/>
    <m/>
    <m/>
    <n v="0"/>
    <n v="23.55"/>
    <s v="NO_CONCILIADO"/>
  </r>
  <r>
    <x v="13"/>
    <m/>
    <x v="13"/>
    <x v="12"/>
    <s v="B23654110002"/>
    <s v="BOD"/>
    <n v="2365411"/>
    <m/>
    <s v="00099021001 DEP.DE CHEQ.AJENOS,RET.DE CAM.,CONCEPTO: DEPÓSITO,DEP.: ADOLFO JORGE SILES RODRIGUEZ , PROCEDENCIA: BANCO UNION S.A., CHEQUE: 227839, FECHA DE EMISION:21/01/2026"/>
    <m/>
    <m/>
    <m/>
    <m/>
    <m/>
    <m/>
    <n v="0"/>
    <n v="6362"/>
    <s v="NO_CONCILIADO"/>
  </r>
  <r>
    <x v="13"/>
    <m/>
    <x v="13"/>
    <x v="12"/>
    <s v="B23654330002"/>
    <s v="BOD"/>
    <n v="2365433"/>
    <m/>
    <s v="00099021001 DEP.DE CHEQ.AJENOS,RET.DE CAM.,CONCEPTO: DEVOLUCION DE PLANILLAS DE INCAPACIDADES,DEP.: CAJA DE SALUD CORDES , PROCEDENCIA: BANCO UNION S.A., CHEQUE: 57598, FECHA DE EMISION:21/01/2026"/>
    <m/>
    <m/>
    <m/>
    <m/>
    <m/>
    <m/>
    <n v="0"/>
    <n v="1537.62"/>
    <s v="NO_CONCILIADO"/>
  </r>
  <r>
    <x v="18"/>
    <m/>
    <x v="18"/>
    <x v="12"/>
    <s v="G34490700001"/>
    <s v="CVD"/>
    <n v="3449070"/>
    <m/>
    <s v="COBRO COSTOS DE PAPELERIA SEGUN TRANSFERENCIA DEL EXTERIOR POR ORDEN DE CONSULADO GENERAL DE BOLIVIA (GENEVE) REF.: DEVOLUCIÓN DE SALDOS TSE DEL CONS. EN GINEBRA SUIZA AL ÓRGANO ELECTORAL PLURINACIONAL EQUIVALENT CHF 7850,39. LIB. 00099021001 TGN-RECURSOS ORDINARIOS (3987)"/>
    <m/>
    <m/>
    <m/>
    <m/>
    <m/>
    <m/>
    <n v="80"/>
    <n v="0"/>
    <s v="NO_CONCILIADO"/>
  </r>
  <r>
    <x v="0"/>
    <m/>
    <x v="0"/>
    <x v="12"/>
    <s v="Q23625420002"/>
    <s v="CRV"/>
    <n v="2362542"/>
    <m/>
    <s v="NUMERO DE LIBRETA CUT: LIBRETA NÂ° 00099021001 OPERACIÓN E75 TRANSFERENCIA DE LA CUENTA FISCAL BUN A LA CUT EN MN TRANSFERENCIA DE FONDOS A SOLICITUD DE: GOB. AUTONOMO MCPAL. DE PUERTO ACOSTA CITE: GAMPA/MAE/RHCP/NÂ°015/2026 CUENTA CUT 3987 LIBRETA NÂ° 00099021001 TGN - RECURSOS ORDINARIOS"/>
    <m/>
    <m/>
    <m/>
    <m/>
    <m/>
    <m/>
    <n v="0"/>
    <n v="683329.52"/>
    <s v="NO_CONCILIADO"/>
  </r>
  <r>
    <x v="4"/>
    <m/>
    <x v="4"/>
    <x v="12"/>
    <s v="G34497030003"/>
    <s v="COB"/>
    <n v="21040"/>
    <m/>
    <s v="PAGO A EXIMBANK CHINA POPUL PRÉSTAMO PBC 2017 (31) 457 VCTO. 21-01-2026 POR CUENTA DE TGN - (ES-MUTUN) SG NOTA MEFP/, NTI. 21040 VALOR 21-01-2026 CAPITAL USD 19.806.700,00 INTERESES USD 4.407.420,81 COMISIONES USD 82.181,15 CTA. 3987 CUENTA UNICA DEL TESORO LIB. 00099021001REF.: COMISIONES BANCARIAS"/>
    <m/>
    <m/>
    <m/>
    <m/>
    <m/>
    <m/>
    <n v="167082.62"/>
    <n v="0"/>
    <s v="NO_CONCILIADO"/>
  </r>
  <r>
    <x v="13"/>
    <m/>
    <x v="13"/>
    <x v="13"/>
    <s v="O23657560002"/>
    <s v="BOD"/>
    <n v="2365756"/>
    <m/>
    <s v="00099021001 DEPOSITO DE EFECTIVO, DEPOSITANTE: VICTORIA MAMANI CAHUANA, CONCEPTO: DEVOLUCION DE SUBSIDIO DE ZONA DE DOS MESES OCTUBRE Y NOVIEMBRE 2025, CUENTA DE DEPOSITO: CUENTA UNICA DEL TESORO"/>
    <m/>
    <m/>
    <m/>
    <m/>
    <m/>
    <m/>
    <n v="0"/>
    <n v="1917.79"/>
    <s v="NO_CONCILIADO"/>
  </r>
  <r>
    <x v="13"/>
    <m/>
    <x v="13"/>
    <x v="13"/>
    <s v="O23657580002"/>
    <s v="BOD"/>
    <n v="2365758"/>
    <m/>
    <s v="00099021001 DEPOSITO DE EFECTIVO, DEPOSITANTE: PRETEXTATO MACUSAYA LIMACHI, CONCEPTO: DEVOLUCION DEL SUBSIDIO DE ZONA DE LOS MESES OCTUBRE Y NOVIEMBRE 2025, CUENTA DE DEPOSITO: CUENTA UNICA DEL TESORO"/>
    <m/>
    <m/>
    <m/>
    <m/>
    <m/>
    <m/>
    <n v="0"/>
    <n v="1917.79"/>
    <s v="NO_CONCILIADO"/>
  </r>
  <r>
    <x v="13"/>
    <m/>
    <x v="13"/>
    <x v="13"/>
    <s v="O23658090002"/>
    <s v="BOD"/>
    <n v="2365809"/>
    <m/>
    <s v="00099021001 DEPOSITO DE EFECTIVO, DEPOSITANTE: SERGIO MARCELO CEREZO AGUIRRE, CONCEPTO: DEVOLUCION DE REMUNERACION SALARIAL MAXIMA - NOVIEMBRE 2025, CUENTA DE DEPOSITO: CUENTA UNICA DEL TESORO"/>
    <m/>
    <m/>
    <m/>
    <m/>
    <m/>
    <m/>
    <n v="0"/>
    <n v="3410"/>
    <s v="NO_CONCILIADO"/>
  </r>
  <r>
    <x v="32"/>
    <m/>
    <x v="32"/>
    <x v="13"/>
    <s v="O23658110002"/>
    <s v="BOD"/>
    <n v="2365811"/>
    <m/>
    <s v="00099021001 DEPOSITO DE EFECTIVO, DEPOSITANTE: PABLO DAVID GOMEZ MERCADO, CONCEPTO: DEPÓSITO DUPLICACION DE PAGO, CUENTA DE DEPOSITO: CUENTA UNICA DEL TESORO/DJBR"/>
    <m/>
    <m/>
    <m/>
    <m/>
    <m/>
    <m/>
    <n v="0"/>
    <n v="4500"/>
    <s v="NO_CONCILIADO"/>
  </r>
  <r>
    <x v="33"/>
    <m/>
    <x v="33"/>
    <x v="13"/>
    <s v="O23658180002"/>
    <s v="BOD"/>
    <n v="2365818"/>
    <m/>
    <s v="00086044201 DEPOSITO DE EFECTIVO, DEPOSITANTE: SISTEMA DE MICRORIEGO TIRCO, CONCEPTO: PROYECTO RIEGO TECNIFICADO, CUENTA DE DEPOSITO: CUENTA UNICA DEL TESORO"/>
    <m/>
    <m/>
    <m/>
    <m/>
    <m/>
    <m/>
    <n v="0"/>
    <n v="3063"/>
    <s v="NO_CONCILIADO"/>
  </r>
  <r>
    <x v="33"/>
    <m/>
    <x v="33"/>
    <x v="13"/>
    <s v="O23658210002"/>
    <s v="BOD"/>
    <n v="2365821"/>
    <m/>
    <s v="00086044201 DEPOSITO DE EFECTIVO, DEPOSITANTE: SISTEMA DE RIEGO TORREPAMPA, CONCEPTO: PROYECTO RIEGO TECNIFICADO, CUENTA DE DEPOSITO: CUENTA UNICA DEL TESORO"/>
    <m/>
    <m/>
    <m/>
    <m/>
    <m/>
    <m/>
    <n v="0"/>
    <n v="3063"/>
    <s v="NO_CONCILIADO"/>
  </r>
  <r>
    <x v="33"/>
    <m/>
    <x v="33"/>
    <x v="13"/>
    <s v="O23658220002"/>
    <s v="BOD"/>
    <n v="2365822"/>
    <m/>
    <s v="00086044201 DEPOSITO DE EFECTIVO, DEPOSITANTE: SISTEMA DE RIEGO ANDAPATA LUPE, CONCEPTO: PROYECTO RIEGO TECNIFICADO, CUENTA DE DEPOSITO: CUENTA UNICA DEL TESORO"/>
    <m/>
    <m/>
    <m/>
    <m/>
    <m/>
    <m/>
    <n v="0"/>
    <n v="21441"/>
    <s v="NO_CONCILIADO"/>
  </r>
  <r>
    <x v="33"/>
    <m/>
    <x v="33"/>
    <x v="13"/>
    <s v="O23658230002"/>
    <s v="BOD"/>
    <n v="2365823"/>
    <m/>
    <s v="00086044201 DEPOSITO DE EFECTIVO, DEPOSITANTE: ASOCIACION DE REGANTES CAWALLICALA, CONCEPTO: PROYECTO RIEGO TECNIFICADO, CUENTA DE DEPOSITO: CUENTA UNICA DEL TESORO"/>
    <m/>
    <m/>
    <m/>
    <m/>
    <m/>
    <m/>
    <n v="0"/>
    <n v="18378"/>
    <s v="NO_CONCILIADO"/>
  </r>
  <r>
    <x v="33"/>
    <m/>
    <x v="33"/>
    <x v="13"/>
    <s v="O23658240002"/>
    <s v="BOD"/>
    <n v="2365824"/>
    <m/>
    <s v="00086044201 DEPOSITO DE EFECTIVO, DEPOSITANTE: ASOCIACION DE REGANTES ROMERO HUMA, CONCEPTO: PROYECTO RIEGO TECNIFICADO, CUENTA DE DEPOSITO: CUENTA UNICA DEL TESORO"/>
    <m/>
    <m/>
    <m/>
    <m/>
    <m/>
    <m/>
    <n v="0"/>
    <n v="9189"/>
    <s v="NO_CONCILIADO"/>
  </r>
  <r>
    <x v="33"/>
    <m/>
    <x v="33"/>
    <x v="13"/>
    <s v="O23658250002"/>
    <s v="BOD"/>
    <n v="2365825"/>
    <m/>
    <s v="00086044201 DEPOSITO DE EFECTIVO, DEPOSITANTE: SISTEMA DE RIEGO SACABAMBA, CONCEPTO: PROYECTO RIEGO TECNIFICADO, CUENTA DE DEPOSITO: CUENTA UNICA DEL TESORO"/>
    <m/>
    <m/>
    <m/>
    <m/>
    <m/>
    <m/>
    <n v="0"/>
    <n v="18378"/>
    <s v="NO_CONCILIADO"/>
  </r>
  <r>
    <x v="33"/>
    <m/>
    <x v="33"/>
    <x v="13"/>
    <s v="O23658270002"/>
    <s v="BOD"/>
    <n v="2365827"/>
    <m/>
    <s v="00086044201 DEPOSITO DE EFECTIVO, DEPOSITANTE: SISTEMA DE RIEGO SASANTA, CONCEPTO: PROYECTO RIEGO TECNIFICADO, CUENTA DE DEPOSITO: CUENTA UNICA DEL TESORO"/>
    <m/>
    <m/>
    <m/>
    <m/>
    <m/>
    <m/>
    <n v="0"/>
    <n v="49008"/>
    <s v="NO_CONCILIADO"/>
  </r>
  <r>
    <x v="10"/>
    <m/>
    <x v="10"/>
    <x v="13"/>
    <s v="B23656830002"/>
    <s v="BOD"/>
    <n v="2365683"/>
    <m/>
    <s v="00099021001 DEP.DE CHEQ.AJENOS,RET.DE CAM.,CONCEPTO: INCAPACIDADES,DEP.: CAJA NACIONAL DE SALUD , PROCEDENCIA: BANCO UNION S.A., CHEQUE: 49198, FECHA DE EMISION:15/01/2026"/>
    <m/>
    <m/>
    <m/>
    <m/>
    <m/>
    <m/>
    <n v="0"/>
    <n v="1237.3399999999999"/>
    <s v="NO_CONCILIADO"/>
  </r>
  <r>
    <x v="10"/>
    <m/>
    <x v="10"/>
    <x v="13"/>
    <s v="B23656840002"/>
    <s v="BOD"/>
    <n v="2365684"/>
    <m/>
    <s v="00099021001 DEP.DE CHEQ.AJENOS,RET.DE CAM.,CONCEPTO: INCAPACIDADES,DEP.: CAJA NACIONAL DE SALUD , PROCEDENCIA: BANCO UNION S.A., CHEQUE: 49199, FECHA DE EMISION:15/01/2026"/>
    <m/>
    <m/>
    <m/>
    <m/>
    <m/>
    <m/>
    <n v="0"/>
    <n v="144.09"/>
    <s v="NO_CONCILIADO"/>
  </r>
  <r>
    <x v="10"/>
    <m/>
    <x v="10"/>
    <x v="13"/>
    <s v="B23656850002"/>
    <s v="BOD"/>
    <n v="2365685"/>
    <m/>
    <s v="00099021001 DEP.DE CHEQ.AJENOS,RET.DE CAM.,CONCEPTO: INCAPACIDADES,DEP.: CAJA NACIONAL DE SALUD , PROCEDENCIA: BANCO UNION S.A., CHEQUE: 49200, FECHA DE EMISION:15/01/2026"/>
    <m/>
    <m/>
    <m/>
    <m/>
    <m/>
    <m/>
    <n v="0"/>
    <n v="1490.24"/>
    <s v="NO_CONCILIADO"/>
  </r>
  <r>
    <x v="10"/>
    <m/>
    <x v="10"/>
    <x v="13"/>
    <s v="B23656860002"/>
    <s v="BOD"/>
    <n v="2365686"/>
    <m/>
    <s v="00099021001 DEP.DE CHEQ.AJENOS,RET.DE CAM.,CONCEPTO: INCAPACIDADES,DEP.: CAJA NACIONAL DE SALUD , PROCEDENCIA: BANCO UNION S.A., CHEQUE: 49201, FECHA DE EMISION:15/01/2026"/>
    <m/>
    <m/>
    <m/>
    <m/>
    <m/>
    <m/>
    <n v="0"/>
    <n v="4322.7"/>
    <s v="NO_CONCILIADO"/>
  </r>
  <r>
    <x v="10"/>
    <m/>
    <x v="10"/>
    <x v="13"/>
    <s v="B23656870002"/>
    <s v="BOD"/>
    <n v="2365687"/>
    <m/>
    <s v="00099021001 DEP.DE CHEQ.AJENOS,RET.DE CAM.,CONCEPTO: INCAPACIDADES,DEP.: CAJA NACIONAL DE SALUD , PROCEDENCIA: BANCO UNION S.A., CHEQUE: 49202, FECHA DE EMISION:15/01/2026"/>
    <m/>
    <m/>
    <m/>
    <m/>
    <m/>
    <m/>
    <n v="0"/>
    <n v="186.28"/>
    <s v="NO_CONCILIADO"/>
  </r>
  <r>
    <x v="10"/>
    <m/>
    <x v="10"/>
    <x v="13"/>
    <s v="B23656880002"/>
    <s v="BOD"/>
    <n v="2365688"/>
    <m/>
    <s v="00099021001 DEP.DE CHEQ.AJENOS,RET.DE CAM.,CONCEPTO: INCAPACIDADES,DEP.: CAJA NACIONAL DE SALUD , PROCEDENCIA: BANCO UNION S.A., CHEQUE: 49203, FECHA DE EMISION:15/01/2026"/>
    <m/>
    <m/>
    <m/>
    <m/>
    <m/>
    <m/>
    <n v="0"/>
    <n v="2678.13"/>
    <s v="NO_CONCILIADO"/>
  </r>
  <r>
    <x v="10"/>
    <m/>
    <x v="10"/>
    <x v="13"/>
    <s v="B23656900002"/>
    <s v="BOD"/>
    <n v="2365690"/>
    <m/>
    <s v="00099021001 DEP.DE CHEQ.AJENOS,RET.DE CAM.,CONCEPTO: INCAPACIDADES,DEP.: CAJA NACIONAL DE SALUD , PROCEDENCIA: BANCO UNION S.A., CHEQUE: 49204, FECHA DE EMISION:15/01/2026"/>
    <m/>
    <m/>
    <m/>
    <m/>
    <m/>
    <m/>
    <n v="0"/>
    <n v="4407.8500000000004"/>
    <s v="NO_CONCILIADO"/>
  </r>
  <r>
    <x v="10"/>
    <m/>
    <x v="10"/>
    <x v="13"/>
    <s v="B23656910002"/>
    <s v="BOD"/>
    <n v="2365691"/>
    <m/>
    <s v="00099021001 DEP.DE CHEQ.AJENOS,RET.DE CAM.,CONCEPTO: INCAPACIDADES,DEP.: CAJA NACIONAL DE SALUD , PROCEDENCIA: BANCO UNION S.A., CHEQUE: 49205, FECHA DE EMISION:15/01/2026"/>
    <m/>
    <m/>
    <m/>
    <m/>
    <m/>
    <m/>
    <n v="0"/>
    <n v="17441.87"/>
    <s v="NO_CONCILIADO"/>
  </r>
  <r>
    <x v="10"/>
    <m/>
    <x v="10"/>
    <x v="13"/>
    <s v="B23656920002"/>
    <s v="BOD"/>
    <n v="2365692"/>
    <m/>
    <s v="00099021001 DEP.DE CHEQ.AJENOS,RET.DE CAM.,CONCEPTO: INCAPACIDADES,DEP.: CAJA NACIONAL DE SALUD , PROCEDENCIA: BANCO UNION S.A., CHEQUE: 49206, FECHA DE EMISION:15/01/2026"/>
    <m/>
    <m/>
    <m/>
    <m/>
    <m/>
    <m/>
    <n v="0"/>
    <n v="126162.9"/>
    <s v="NO_CONCILIADO"/>
  </r>
  <r>
    <x v="10"/>
    <m/>
    <x v="10"/>
    <x v="13"/>
    <s v="B23656950002"/>
    <s v="BOD"/>
    <n v="2365695"/>
    <m/>
    <s v="00099021001 DEP.DE CHEQ.AJENOS,RET.DE CAM.,CONCEPTO: INCAPACIDADES,DEP.: CAJA NACIONAL DE SALUD , PROCEDENCIA: BANCO UNION S.A., CHEQUE: 49207, FECHA DE EMISION:15/01/2026"/>
    <m/>
    <m/>
    <m/>
    <m/>
    <m/>
    <m/>
    <n v="0"/>
    <n v="17871.34"/>
    <s v="NO_CONCILIADO"/>
  </r>
  <r>
    <x v="10"/>
    <m/>
    <x v="10"/>
    <x v="13"/>
    <s v="B23656960002"/>
    <s v="BOD"/>
    <n v="2365696"/>
    <m/>
    <s v="00099021001 DEP.DE CHEQ.AJENOS,RET.DE CAM.,CONCEPTO: INCAPACIDADES,DEP.: CAJA NACIONAL DE SALUD , PROCEDENCIA: BANCO UNION S.A., CHEQUE: 49208, FECHA DE EMISION:15/01/2026"/>
    <m/>
    <m/>
    <m/>
    <m/>
    <m/>
    <m/>
    <n v="0"/>
    <n v="76820.62"/>
    <s v="NO_CONCILIADO"/>
  </r>
  <r>
    <x v="10"/>
    <m/>
    <x v="10"/>
    <x v="13"/>
    <s v="B23656970002"/>
    <s v="BOD"/>
    <n v="2365697"/>
    <m/>
    <s v="00099021001 DEP.DE CHEQ.AJENOS,RET.DE CAM.,CONCEPTO: INCAPACIDADES,DEP.: CAJA NACIONAL DE SALUD , PROCEDENCIA: BANCO UNION S.A., CHEQUE: 49209, FECHA DE EMISION:15/01/2026"/>
    <m/>
    <m/>
    <m/>
    <m/>
    <m/>
    <m/>
    <n v="0"/>
    <n v="5508.9"/>
    <s v="NO_CONCILIADO"/>
  </r>
  <r>
    <x v="10"/>
    <m/>
    <x v="10"/>
    <x v="13"/>
    <s v="B23656980002"/>
    <s v="BOD"/>
    <n v="2365698"/>
    <m/>
    <s v="00099021001 DEP.DE CHEQ.AJENOS,RET.DE CAM.,CONCEPTO: INCAPACIDADES,DEP.: CAJA NACIONAL DE SALUD , PROCEDENCIA: BANCO UNION S.A., CHEQUE: 49210, FECHA DE EMISION:15/01/2026"/>
    <m/>
    <m/>
    <m/>
    <m/>
    <m/>
    <m/>
    <n v="0"/>
    <n v="4606.1099999999997"/>
    <s v="NO_CONCILIADO"/>
  </r>
  <r>
    <x v="10"/>
    <m/>
    <x v="10"/>
    <x v="13"/>
    <s v="B23656990002"/>
    <s v="BOD"/>
    <n v="2365699"/>
    <m/>
    <s v="00099021001 DEP.DE CHEQ.AJENOS,RET.DE CAM.,CONCEPTO: INCAPACIDADES,DEP.: CAJA NACIONAL DE SALUD , PROCEDENCIA: BANCO UNION S.A., CHEQUE: 49211, FECHA DE EMISION:15/01/2026"/>
    <m/>
    <m/>
    <m/>
    <m/>
    <m/>
    <m/>
    <n v="0"/>
    <n v="1229.5999999999999"/>
    <s v="NO_CONCILIADO"/>
  </r>
  <r>
    <x v="10"/>
    <m/>
    <x v="10"/>
    <x v="13"/>
    <s v="B23657000002"/>
    <s v="BOD"/>
    <n v="2365700"/>
    <m/>
    <s v="00099021001 DEP.DE CHEQ.AJENOS,RET.DE CAM.,CONCEPTO: INCAPACIDADES,DEP.: CAJA NACIONAL DE SALUD , PROCEDENCIA: BANCO UNION S.A., CHEQUE: 49214, FECHA DE EMISION:14/01/2026"/>
    <m/>
    <m/>
    <m/>
    <m/>
    <m/>
    <m/>
    <n v="0"/>
    <n v="49770"/>
    <s v="NO_CONCILIADO"/>
  </r>
  <r>
    <x v="10"/>
    <m/>
    <x v="10"/>
    <x v="13"/>
    <s v="B23657010002"/>
    <s v="BOD"/>
    <n v="2365701"/>
    <m/>
    <s v="00099021001 DEP.DE CHEQ.AJENOS,RET.DE CAM.,CONCEPTO: INCAPACIDADES,DEP.: CAJA NACIONAL DE SALUD , PROCEDENCIA: BANCO UNION S.A., CHEQUE: 49238, FECHA DE EMISION:14/01/2026"/>
    <m/>
    <m/>
    <m/>
    <m/>
    <m/>
    <m/>
    <n v="0"/>
    <n v="12335.91"/>
    <s v="NO_CONCILIADO"/>
  </r>
  <r>
    <x v="10"/>
    <m/>
    <x v="10"/>
    <x v="13"/>
    <s v="B23657020002"/>
    <s v="BOD"/>
    <n v="2365702"/>
    <m/>
    <s v="00099021001 DEP.DE CHEQ.AJENOS,RET.DE CAM.,CONCEPTO: INCAPACIDADES,DEP.: CAJA NACIONAL DE SALUD , PROCEDENCIA: BANCO UNION S.A., CHEQUE: 49239, FECHA DE EMISION:14/01/2026"/>
    <m/>
    <m/>
    <m/>
    <m/>
    <m/>
    <m/>
    <n v="0"/>
    <n v="13828.11"/>
    <s v="NO_CONCILIADO"/>
  </r>
  <r>
    <x v="10"/>
    <m/>
    <x v="10"/>
    <x v="13"/>
    <s v="B23657040002"/>
    <s v="BOD"/>
    <n v="2365704"/>
    <m/>
    <s v="00099021001 DEP.DE CHEQ.AJENOS,RET.DE CAM.,CONCEPTO: INCAPACIDADES,DEP.: CAJA NACIONAL DE SALUD , PROCEDENCIA: BANCO UNION S.A., CHEQUE: 49240, FECHA DE EMISION:14/01/2026"/>
    <m/>
    <m/>
    <m/>
    <m/>
    <m/>
    <m/>
    <n v="0"/>
    <n v="18200.63"/>
    <s v="NO_CONCILIADO"/>
  </r>
  <r>
    <x v="10"/>
    <m/>
    <x v="10"/>
    <x v="13"/>
    <s v="B23657050002"/>
    <s v="BOD"/>
    <n v="2365705"/>
    <m/>
    <s v="00099021001 DEP.DE CHEQ.AJENOS,RET.DE CAM.,CONCEPTO: INCAPACIDADES,DEP.: CAJA NACIONAL DE SALUD , PROCEDENCIA: BANCO UNION S.A., CHEQUE: 49241, FECHA DE EMISION:14/01/2026"/>
    <m/>
    <m/>
    <m/>
    <m/>
    <m/>
    <m/>
    <n v="0"/>
    <n v="7942.8"/>
    <s v="NO_CONCILIADO"/>
  </r>
  <r>
    <x v="10"/>
    <m/>
    <x v="10"/>
    <x v="13"/>
    <s v="B23657070002"/>
    <s v="BOD"/>
    <n v="2365707"/>
    <m/>
    <s v="00099021001 DEP.DE CHEQ.AJENOS,RET.DE CAM.,CONCEPTO: INCAPACIDADES,DEP.: CAJA NACIONAL DE SALUD , PROCEDENCIA: BANCO UNION S.A., CHEQUE: 49242, FECHA DE EMISION:14/01/2026"/>
    <m/>
    <m/>
    <m/>
    <m/>
    <m/>
    <m/>
    <n v="0"/>
    <n v="6636"/>
    <s v="NO_CONCILIADO"/>
  </r>
  <r>
    <x v="10"/>
    <m/>
    <x v="10"/>
    <x v="13"/>
    <s v="B23657080002"/>
    <s v="BOD"/>
    <n v="2365708"/>
    <m/>
    <s v="00099021001 DEP.DE CHEQ.AJENOS,RET.DE CAM.,CONCEPTO: INCAPACIDADES,DEP.: CAJA NACIONAL DE SALUD , PROCEDENCIA: BANCO UNION S.A., CHEQUE: 49243, FECHA DE EMISION:14/01/2026"/>
    <m/>
    <m/>
    <m/>
    <m/>
    <m/>
    <m/>
    <n v="0"/>
    <n v="2916.82"/>
    <s v="NO_CONCILIADO"/>
  </r>
  <r>
    <x v="10"/>
    <m/>
    <x v="10"/>
    <x v="13"/>
    <s v="B23657090002"/>
    <s v="BOD"/>
    <n v="2365709"/>
    <m/>
    <s v="00099021001 DEP.DE CHEQ.AJENOS,RET.DE CAM.,CONCEPTO: INCAPACIDADES,DEP.: CAJA NACIONAL DE SALUD , PROCEDENCIA: BANCO UNION S.A., CHEQUE: 49244, FECHA DE EMISION:14/01/2026"/>
    <m/>
    <m/>
    <m/>
    <m/>
    <m/>
    <m/>
    <n v="0"/>
    <n v="730.1"/>
    <s v="NO_CONCILIADO"/>
  </r>
  <r>
    <x v="10"/>
    <m/>
    <x v="10"/>
    <x v="13"/>
    <s v="B23657100002"/>
    <s v="BOD"/>
    <n v="2365710"/>
    <m/>
    <s v="00099021001 DEP.DE CHEQ.AJENOS,RET.DE CAM.,CONCEPTO: INCAPACIDADES,DEP.: CAJA NACIONAL DE SALUD , PROCEDENCIA: BANCO UNION S.A., CHEQUE: 49245, FECHA DE EMISION:14/01/2026"/>
    <m/>
    <m/>
    <m/>
    <m/>
    <m/>
    <m/>
    <n v="0"/>
    <n v="10392.76"/>
    <s v="NO_CONCILIADO"/>
  </r>
  <r>
    <x v="10"/>
    <m/>
    <x v="10"/>
    <x v="13"/>
    <s v="B23657150002"/>
    <s v="BOD"/>
    <n v="2365715"/>
    <m/>
    <s v="00099021001 DEP.DE CHEQ.AJENOS,RET.DE CAM.,CONCEPTO: INCAPACIDADES,DEP.: CAJA NACIONAL DE SALUD , PROCEDENCIA: BANCO UNION S.A., CHEQUE: 49249, FECHA DE EMISION:14/01/2026"/>
    <m/>
    <m/>
    <m/>
    <m/>
    <m/>
    <m/>
    <n v="0"/>
    <n v="41683.49"/>
    <s v="NO_CONCILIADO"/>
  </r>
  <r>
    <x v="10"/>
    <m/>
    <x v="10"/>
    <x v="13"/>
    <s v="B23657110002"/>
    <s v="BOD"/>
    <n v="2365711"/>
    <m/>
    <s v="00099021001 DEP.DE CHEQ.AJENOS,RET.DE CAM.,CONCEPTO: INCAPACIDADES,DEP.: CAJA NACIONAL DE SALUD , PROCEDENCIA: BANCO UNION S.A., CHEQUE: 49246, FECHA DE EMISION:14/01/2026"/>
    <m/>
    <m/>
    <m/>
    <m/>
    <m/>
    <m/>
    <n v="0"/>
    <n v="101.61"/>
    <s v="NO_CONCILIADO"/>
  </r>
  <r>
    <x v="10"/>
    <m/>
    <x v="10"/>
    <x v="13"/>
    <s v="B23657130002"/>
    <s v="BOD"/>
    <n v="2365713"/>
    <m/>
    <s v="00099021001 DEP.DE CHEQ.AJENOS,RET.DE CAM.,CONCEPTO: INCAPACIDADES,DEP.: CAJA NACIONAL DE SALUD , PROCEDENCIA: BANCO UNION S.A., CHEQUE: 49247, FECHA DE EMISION:14/01/2026"/>
    <m/>
    <m/>
    <m/>
    <m/>
    <m/>
    <m/>
    <n v="0"/>
    <n v="6197.05"/>
    <s v="NO_CONCILIADO"/>
  </r>
  <r>
    <x v="10"/>
    <m/>
    <x v="10"/>
    <x v="13"/>
    <s v="B23657140002"/>
    <s v="BOD"/>
    <n v="2365714"/>
    <m/>
    <s v="00099021001 DEP.DE CHEQ.AJENOS,RET.DE CAM.,CONCEPTO: INCAPACIDADES,DEP.: CAJA NACIONAL DE SALUD , PROCEDENCIA: BANCO UNION S.A., CHEQUE: 49248, FECHA DE EMISION:14/01/2026"/>
    <m/>
    <m/>
    <m/>
    <m/>
    <m/>
    <m/>
    <n v="0"/>
    <n v="33527.040000000001"/>
    <s v="NO_CONCILIADO"/>
  </r>
  <r>
    <x v="10"/>
    <m/>
    <x v="10"/>
    <x v="13"/>
    <s v="B23657170002"/>
    <s v="BOD"/>
    <n v="2365717"/>
    <m/>
    <s v="00099021001 DEP.DE CHEQ.AJENOS,RET.DE CAM.,CONCEPTO: INCAPACIDADES,DEP.: CAJA NACIONAL DE SALUD , PROCEDENCIA: BANCO UNION S.A., CHEQUE: 49250, FECHA DE EMISION:14/01/2026"/>
    <m/>
    <m/>
    <m/>
    <m/>
    <m/>
    <m/>
    <n v="0"/>
    <n v="84533.49"/>
    <s v="NO_CONCILIADO"/>
  </r>
  <r>
    <x v="10"/>
    <m/>
    <x v="10"/>
    <x v="13"/>
    <s v="B23657180002"/>
    <s v="BOD"/>
    <n v="2365718"/>
    <m/>
    <s v="00099021001 DEP.DE CHEQ.AJENOS,RET.DE CAM.,CONCEPTO: INCAPACIDADES,DEP.: CAJA NACIONAL DE SALUD , PROCEDENCIA: BANCO UNION S.A., CHEQUE: 49251, FECHA DE EMISION:14/01/2026"/>
    <m/>
    <m/>
    <m/>
    <m/>
    <m/>
    <m/>
    <n v="0"/>
    <n v="27832.73"/>
    <s v="NO_CONCILIADO"/>
  </r>
  <r>
    <x v="10"/>
    <m/>
    <x v="10"/>
    <x v="13"/>
    <s v="B23657200002"/>
    <s v="BOD"/>
    <n v="2365720"/>
    <m/>
    <s v="00099021001 DEP.DE CHEQ.AJENOS,RET.DE CAM.,CONCEPTO: INCAPACIDADES,DEP.: CAJA NACIONAL DE SALUD , PROCEDENCIA: BANCO UNION S.A., CHEQUE: 49252, FECHA DE EMISION:14/01/2026"/>
    <m/>
    <m/>
    <m/>
    <m/>
    <m/>
    <m/>
    <n v="0"/>
    <n v="47326.25"/>
    <s v="NO_CONCILIADO"/>
  </r>
  <r>
    <x v="10"/>
    <m/>
    <x v="10"/>
    <x v="13"/>
    <s v="B23657220002"/>
    <s v="BOD"/>
    <n v="2365722"/>
    <m/>
    <s v="00099021001 DEP.DE CHEQ.AJENOS,RET.DE CAM.,CONCEPTO: INCAPACIDADES,DEP.: CAJA NACIONAL DE SALUD , PROCEDENCIA: BANCO UNION S.A., CHEQUE: 49253, FECHA DE EMISION:14/01/2026"/>
    <m/>
    <m/>
    <m/>
    <m/>
    <m/>
    <m/>
    <n v="0"/>
    <n v="1438.29"/>
    <s v="NO_CONCILIADO"/>
  </r>
  <r>
    <x v="10"/>
    <m/>
    <x v="10"/>
    <x v="13"/>
    <s v="B23657240002"/>
    <s v="BOD"/>
    <n v="2365724"/>
    <m/>
    <s v="00099021001 DEP.DE CHEQ.AJENOS,RET.DE CAM.,CONCEPTO: INCAPACIDADES,DEP.: CAJA NACIONAL DE SALUD , PROCEDENCIA: BANCO UNION S.A., CHEQUE: 49254, FECHA DE EMISION:14/01/2026"/>
    <m/>
    <m/>
    <m/>
    <m/>
    <m/>
    <m/>
    <n v="0"/>
    <n v="57834.32"/>
    <s v="NO_CONCILIADO"/>
  </r>
  <r>
    <x v="10"/>
    <m/>
    <x v="10"/>
    <x v="13"/>
    <s v="B23657260002"/>
    <s v="BOD"/>
    <n v="2365726"/>
    <m/>
    <s v="00099021001 DEP.DE CHEQ.AJENOS,RET.DE CAM.,CONCEPTO: INCAPACIDADES,DEP.: CAJA NACIONAL DE SALUD , PROCEDENCIA: BANCO UNION S.A., CHEQUE: 49255, FECHA DE EMISION:14/01/2026"/>
    <m/>
    <m/>
    <m/>
    <m/>
    <m/>
    <m/>
    <n v="0"/>
    <n v="30404.95"/>
    <s v="NO_CONCILIADO"/>
  </r>
  <r>
    <x v="10"/>
    <m/>
    <x v="10"/>
    <x v="13"/>
    <s v="B23657270002"/>
    <s v="BOD"/>
    <n v="2365727"/>
    <m/>
    <s v="00099021001 DEP.DE CHEQ.AJENOS,RET.DE CAM.,CONCEPTO: INCAPACIDADES,DEP.: CAJA NACIONAL DE SALUD , PROCEDENCIA: BANCO UNION S.A., CHEQUE: 49256, FECHA DE EMISION:14/01/2026"/>
    <m/>
    <m/>
    <m/>
    <m/>
    <m/>
    <m/>
    <n v="0"/>
    <n v="95548.87"/>
    <s v="NO_CONCILIADO"/>
  </r>
  <r>
    <x v="10"/>
    <m/>
    <x v="10"/>
    <x v="13"/>
    <s v="B23657290002"/>
    <s v="BOD"/>
    <n v="2365729"/>
    <m/>
    <s v="00099021001 DEP.DE CHEQ.AJENOS,RET.DE CAM.,CONCEPTO: INCAPACIDADES,DEP.: CAJA NACIONAL DE SALUD , PROCEDENCIA: BANCO UNION S.A., CHEQUE: 49257, FECHA DE EMISION:14/01/2026"/>
    <m/>
    <m/>
    <m/>
    <m/>
    <m/>
    <m/>
    <n v="0"/>
    <n v="133042.51999999999"/>
    <s v="NO_CONCILIADO"/>
  </r>
  <r>
    <x v="10"/>
    <m/>
    <x v="10"/>
    <x v="13"/>
    <s v="B23657310002"/>
    <s v="BOD"/>
    <n v="2365731"/>
    <m/>
    <s v="00099021001 DEP.DE CHEQ.AJENOS,RET.DE CAM.,CONCEPTO: INCAPACIDADES,DEP.: CAJA NACIONAL DE SALUD , PROCEDENCIA: BANCO UNION S.A., CHEQUE: 49258, FECHA DE EMISION:14/01/2026"/>
    <m/>
    <m/>
    <m/>
    <m/>
    <m/>
    <m/>
    <n v="0"/>
    <n v="98596.46"/>
    <s v="NO_CONCILIADO"/>
  </r>
  <r>
    <x v="13"/>
    <m/>
    <x v="13"/>
    <x v="13"/>
    <s v="B23657520002"/>
    <s v="BOD"/>
    <n v="2365752"/>
    <m/>
    <s v="00099021001 DEP.DE CHEQ.AJENOS,RET.DE CAM.,CONCEPTO: DEPÓSITO,DEP.: MARIA NELA MOYA ZERNA , PROCEDENCIA: BANCO UNION S.A., CHEQUE: 227849, FECHA DE EMISION:22/01/2026"/>
    <m/>
    <m/>
    <m/>
    <m/>
    <m/>
    <m/>
    <n v="0"/>
    <n v="17897.14"/>
    <s v="NO_CONCILIADO"/>
  </r>
  <r>
    <x v="13"/>
    <m/>
    <x v="13"/>
    <x v="13"/>
    <s v="B23657530002"/>
    <s v="BOD"/>
    <n v="2365753"/>
    <m/>
    <s v="00099021001 DEP.DE CHEQ.AJENOS,RET.DE CAM.,CONCEPTO: DEP´SOITO,DEP.: YONY WILFREDO VILLCA TUPA , PROCEDENCIA: BANCO UNION S.A., CHEQUE: 227847, FECHA DE EMISION:22/01/2026"/>
    <m/>
    <m/>
    <m/>
    <m/>
    <m/>
    <m/>
    <n v="0"/>
    <n v="7208.07"/>
    <s v="NO_CONCILIADO"/>
  </r>
  <r>
    <x v="13"/>
    <m/>
    <x v="13"/>
    <x v="13"/>
    <s v="B23657660002"/>
    <s v="BOD"/>
    <n v="2365766"/>
    <m/>
    <s v="00099024113 DEP.DE CHEQ.AJENOS,RET.DE CAM.,CONCEPTO: EJECUCION DE GARANTIA DE CUMPLIMIENTO DE CONTRATO,DEP.: BANCO PRODEM S.A. , PROCEDENCIA: BANCO UNION S.A., CHEQUE: 19161, FECHA DE EMISION:22/01/2026"/>
    <m/>
    <m/>
    <m/>
    <m/>
    <m/>
    <m/>
    <n v="0"/>
    <n v="316420.23"/>
    <s v="NO_CONCILIADO"/>
  </r>
  <r>
    <x v="13"/>
    <m/>
    <x v="13"/>
    <x v="14"/>
    <s v="O23660810002"/>
    <s v="BOD"/>
    <n v="2366081"/>
    <m/>
    <s v="00099021001 DEPOSITO DE EFECTIVO, DEPOSITANTE: JANETH GUTIERREZ RAMOS, CONCEPTO: DEVOLUCION Y REVERSION DE 2 MESES DEL BONO ZONA, CUENTA DE DEPOSITO: CUENTA UNICA DEL TESORO"/>
    <m/>
    <m/>
    <m/>
    <m/>
    <m/>
    <m/>
    <n v="0"/>
    <n v="0.82"/>
    <s v="NO_CONCILIADO"/>
  </r>
  <r>
    <x v="3"/>
    <m/>
    <x v="3"/>
    <x v="14"/>
    <s v="O23661170002"/>
    <s v="BOD"/>
    <n v="2366117"/>
    <m/>
    <s v="00081011101 DEPOSITO DE EFECTIVO, DEPOSITANTE: ROCIO MONTERO CEREZO, CONCEPTO: DEPÓSITO POR EXTRAVIO DE CREDENCIAL OFICIAL, CUENTA DE DEPOSITO: CUENTA UNICA DEL TESORO"/>
    <m/>
    <m/>
    <m/>
    <m/>
    <m/>
    <m/>
    <n v="0"/>
    <n v="30"/>
    <s v="NO_CONCILIADO"/>
  </r>
  <r>
    <x v="24"/>
    <m/>
    <x v="24"/>
    <x v="14"/>
    <s v="O23661220002"/>
    <s v="BOD"/>
    <n v="2366122"/>
    <m/>
    <s v="00133012001 DEPOSITO DE EFECTIVO, DEPOSITANTE: LBP LOTERIA NACIONAL DE BENEFICENCIA Y SALUBRIDAD, CONCEPTO: DEVOLUCION DE UN AGUINALDO, CUENTA DE DEPOSITO: CUENTA UNICA DEL TESORO"/>
    <m/>
    <m/>
    <m/>
    <m/>
    <m/>
    <m/>
    <n v="0"/>
    <n v="116.94"/>
    <s v="NO_CONCILIADO"/>
  </r>
  <r>
    <x v="13"/>
    <m/>
    <x v="13"/>
    <x v="14"/>
    <s v="B23660500002"/>
    <s v="BOD"/>
    <n v="2366050"/>
    <m/>
    <s v="00099021001 DEP.DE CHEQ.AJENOS,RET.DE CAM.,CONCEPTO: DEPÓSITO,DEP.: MANUEL ALEJANDRO TICONA GOMEZ , PROCEDENCIA: BANCO UNION S.A., CHEQUE: 227850, FECHA DE EMISION:26/01/2026"/>
    <m/>
    <m/>
    <m/>
    <m/>
    <m/>
    <m/>
    <n v="0"/>
    <n v="1.85"/>
    <s v="NO_CONCILIADO"/>
  </r>
  <r>
    <x v="13"/>
    <m/>
    <x v="13"/>
    <x v="14"/>
    <s v="B23660510002"/>
    <s v="BOD"/>
    <n v="2366051"/>
    <m/>
    <s v="00099021001 DEP.DE CHEQ.AJENOS,RET.DE CAM.,CONCEPTO: DEPÓSITO,DEP.: JHON PABLO CASTELLON RAMIREZ , PROCEDENCIA: BANCO UNION S.A., CHEQUE: 227851, FECHA DE EMISION:26/01/2026"/>
    <m/>
    <m/>
    <m/>
    <m/>
    <m/>
    <m/>
    <n v="0"/>
    <n v="15.05"/>
    <s v="NO_CONCILIADO"/>
  </r>
  <r>
    <x v="0"/>
    <m/>
    <x v="0"/>
    <x v="14"/>
    <s v="B23660600002"/>
    <s v="BOD"/>
    <n v="2366060"/>
    <m/>
    <s v="00099021001 DEP.DE CHEQ.AJENOS,RET.DE CAM.,CONCEPTO: DEPÓSITO,DEP.: NELLY MAYTA MENDOZA , PROCEDENCIA: BANCO UNION S.A., CHEQUE: 227858, FECHA DE EMISION:26/01/2026/DJBR"/>
    <m/>
    <m/>
    <m/>
    <m/>
    <m/>
    <m/>
    <n v="0"/>
    <n v="215.86"/>
    <s v="NO_CONCILIADO"/>
  </r>
  <r>
    <x v="4"/>
    <m/>
    <x v="4"/>
    <x v="14"/>
    <s v="G34524800003"/>
    <s v="COB"/>
    <n v="21012"/>
    <m/>
    <s v="PAGO A BID PRÉSTAMO 3181/BL-BO VCTO. 23-01-2026 POR CUENTA DE TGN , NTI. 21012 VALOR 26-01-2026 CAPITAL USD 1.766.666,67 INTERESES USD 1.314.783,34 CTA. 3987 CUENTA UNICA DEL TESORO LIB. 00099021001 REF.: COMISIONES BANCARIAS"/>
    <m/>
    <m/>
    <m/>
    <m/>
    <m/>
    <m/>
    <n v="21548.75"/>
    <n v="0"/>
    <s v="NO_CONCILIADO"/>
  </r>
  <r>
    <x v="24"/>
    <m/>
    <x v="24"/>
    <x v="15"/>
    <s v="O23663940002"/>
    <s v="BOD"/>
    <n v="2366394"/>
    <m/>
    <s v="00133012001 DEPOSITO DE EFECTIVO, DEPOSITANTE: AMILCAR VALENCIA CABALLERO, CONCEPTO: SALDO PREMIO MENOR SORTEO HOMBRE VALIENTE Y PROTECTOR-SUCRE, CUENTA DE DEPOSITO: CUENTA UNICA DEL TESORO"/>
    <m/>
    <m/>
    <m/>
    <m/>
    <m/>
    <m/>
    <n v="0"/>
    <n v="120"/>
    <s v="NO_CONCILIADO"/>
  </r>
  <r>
    <x v="2"/>
    <m/>
    <x v="2"/>
    <x v="15"/>
    <s v="B23663370002"/>
    <s v="BOD"/>
    <n v="2366337"/>
    <m/>
    <s v="00047377001 DEP.DE CHEQ.AJENOS,RET.DE CAM.,CONCEPTO: DEVOLUCION,DEP.: COMUNIDAD TARAYA , PROCEDENCIA: BANCO UNION S.A., CHEQUE: 7, FECHA DE EMISION:31/12/2025"/>
    <m/>
    <m/>
    <m/>
    <m/>
    <m/>
    <m/>
    <n v="0"/>
    <n v="140"/>
    <s v="NO_CONCILIADO"/>
  </r>
  <r>
    <x v="2"/>
    <m/>
    <x v="2"/>
    <x v="15"/>
    <s v="B23663380002"/>
    <s v="BOD"/>
    <n v="2366338"/>
    <m/>
    <s v="00047377001 DEP.DE CHEQ.AJENOS,RET.DE CAM.,CONCEPTO: DEVOLUCION,DEP.: COMUNIDAD ABRA DE LA CRUZ , PROCEDENCIA: BANCO UNION S.A., CHEQUE: 9, FECHA DE EMISION:31/12/2025"/>
    <m/>
    <m/>
    <m/>
    <m/>
    <m/>
    <m/>
    <n v="0"/>
    <n v="891.14"/>
    <s v="NO_CONCILIADO"/>
  </r>
  <r>
    <x v="2"/>
    <m/>
    <x v="2"/>
    <x v="15"/>
    <s v="B23663390002"/>
    <s v="BOD"/>
    <n v="2366339"/>
    <m/>
    <s v="00047377001 DEP.DE CHEQ.AJENOS,RET.DE CAM.,CONCEPTO: DEVOLUCION,DEP.: COMUNIDAD TAKO TAKO BAJO , PROCEDENCIA: BANCO UNION S.A., CHEQUE: 14, FECHA DE EMISION:21/01/2026"/>
    <m/>
    <m/>
    <m/>
    <m/>
    <m/>
    <m/>
    <n v="0"/>
    <n v="317.75"/>
    <s v="NO_CONCILIADO"/>
  </r>
  <r>
    <x v="10"/>
    <m/>
    <x v="10"/>
    <x v="15"/>
    <s v="Q23651370002"/>
    <s v="CRV"/>
    <n v="2365137"/>
    <m/>
    <s v="NUMERO DE LIBRETA CUT: NÂ° LIB. 0099021001 OPERACIÓN E18 TRANSFERENCIA DEL SISTEMA FINANCIERO POR CUENTA DE TERCEROS A LA CUT A SOL INVAP SAU SUCURSAL BOLIVIA"/>
    <m/>
    <m/>
    <m/>
    <m/>
    <m/>
    <m/>
    <n v="0"/>
    <n v="175522.22"/>
    <s v="NO_CONCILIADO"/>
  </r>
  <r>
    <x v="19"/>
    <m/>
    <x v="19"/>
    <x v="16"/>
    <s v="O23665900002"/>
    <s v="BOD"/>
    <n v="2366590"/>
    <m/>
    <s v="00099021001 DEPOSITO DE EFECTIVO, DEPOSITANTE: GROVER ROGELIO PINAYA CACERES, CONCEPTO: DEVOLUCION DE BONO DE FRONTERA, CUENTA DE DEPOSITO: CUENTA UNICA DEL TESORO/DJBR"/>
    <m/>
    <m/>
    <m/>
    <m/>
    <m/>
    <m/>
    <n v="0"/>
    <n v="106.64"/>
    <s v="NO_CONCILIADO"/>
  </r>
  <r>
    <x v="33"/>
    <m/>
    <x v="33"/>
    <x v="16"/>
    <s v="O23666400002"/>
    <s v="BOD"/>
    <n v="2366640"/>
    <m/>
    <s v="00086038008 DEPOSITO DE EFECTIVO, DEPOSITANTE: TATIANA HUANCA NALEMA, CONCEPTO: DEVOLUCION A LA LIBRETA - VALE N°090883, CUENTA DE DEPOSITO: CUENTA UNICA DEL TESORO"/>
    <m/>
    <m/>
    <m/>
    <m/>
    <m/>
    <m/>
    <n v="0"/>
    <n v="374"/>
    <s v="NO_CONCILIADO"/>
  </r>
  <r>
    <x v="24"/>
    <m/>
    <x v="24"/>
    <x v="16"/>
    <s v="O23666600002"/>
    <s v="BOD"/>
    <n v="2366660"/>
    <m/>
    <s v="00133012001 DEPOSITO DE EFECTIVO, DEPOSITANTE: PAMELA NORMA ROMERO CUELLAR, CONCEPTO: DEVOLUCION DE AGUINALDO, CUENTA DE DEPOSITO: CUENTA UNICA DEL TESORO"/>
    <m/>
    <m/>
    <m/>
    <m/>
    <m/>
    <m/>
    <n v="0"/>
    <n v="207.76"/>
    <s v="NO_CONCILIADO"/>
  </r>
  <r>
    <x v="13"/>
    <m/>
    <x v="13"/>
    <x v="16"/>
    <s v="B23665700002"/>
    <s v="BOD"/>
    <n v="2366570"/>
    <m/>
    <s v="00099021001 DEP.DE CHEQ.AJENOS,RET.DE CAM.,CONCEPTO: PARA PROYECTOS DE INVERSION Y PROGRAMAS DE INTERES SOCIAL,DEP.: EMPRESA METALURGICA VINTO , PROCEDENCIA: BANCO UNION S.A., CHEQUE: 50725, FECHA DE EMISION:27/01/2026"/>
    <m/>
    <m/>
    <m/>
    <m/>
    <m/>
    <m/>
    <n v="0"/>
    <n v="7145834"/>
    <s v="NO_CONCILIADO"/>
  </r>
  <r>
    <x v="4"/>
    <m/>
    <x v="4"/>
    <x v="16"/>
    <s v="G34564390003"/>
    <s v="COB"/>
    <n v="20982"/>
    <m/>
    <s v="PAGO A BID PRÉSTAMO 2450/BL-BO VCTO. 28-01-2026 POR CUENTA DE TGN , NTI. 20982 VALOR 28-01-2026 CAPITAL USD 279.430,17 INTERESES USD 161.569,91 CTA. 3987 CUENTA UNICA DEL TESORO LIB. 00099021001 REF.: COMISIONES BANCARIAS"/>
    <m/>
    <m/>
    <m/>
    <m/>
    <m/>
    <m/>
    <n v="3435.26"/>
    <n v="0"/>
    <s v="NO_CONCILIADO"/>
  </r>
  <r>
    <x v="18"/>
    <m/>
    <x v="18"/>
    <x v="16"/>
    <s v="G34566090001"/>
    <s v="CVD"/>
    <n v="3456609"/>
    <m/>
    <s v="COBRO COSTOS DE PAPELERIA POR REGULARIZACION DE TRANSFERENCIA DEL EXTERIOR POR ORDEN DE CONSULADO DE BOLIVIA EN ROSARIO (ARGENTINA) REF.: DEVOLUCIÓN DE SALDOS NO EJECUTADOS DE ROSARIO AL ÓRGANO ELECTORAL PLURINACIONAL. LIB. 00099021001 TGN-RECURSOS ORDINARIOS (3987)"/>
    <m/>
    <m/>
    <m/>
    <m/>
    <m/>
    <m/>
    <n v="80"/>
    <n v="0"/>
    <s v="NO_CONCILIADO"/>
  </r>
  <r>
    <x v="4"/>
    <m/>
    <x v="4"/>
    <x v="16"/>
    <s v="S11475000003"/>
    <s v="COB"/>
    <n v="1147500"/>
    <m/>
    <s v="||PAGO A BID PRÉSTAMO BID 3060/BL-BO VCTO. 28-01-2026 POR CUENTA DEL TGN, SEGÚN COD. LIQ. 20979 DE 21-01-2026 INTERESES USD13.358,95 CTA. 3987 CUENTA ÚNICA DEL TESORO LIB. 00099021001 REF.: COMISIONES BANCARIAS"/>
    <m/>
    <m/>
    <m/>
    <m/>
    <m/>
    <m/>
    <n v="501.65"/>
    <n v="0"/>
    <s v="NO_CONCILIADO"/>
  </r>
  <r>
    <x v="4"/>
    <m/>
    <x v="4"/>
    <x v="16"/>
    <s v="G34574470003"/>
    <s v="COB"/>
    <n v="21015"/>
    <m/>
    <s v="PAGO A BID PRÉSTAMO 3060/BL-BO VCTO. 28-01-2026 POR CUENTA DE TGN , NTI. 21015 VALOR 28-01-2026 CAPITAL USD 883.236,01 INTERESES USD 532.323,35 CTA. 3987 CUENTA UNICA DEL TESORO LIB. 00099021001 REF.: COMISIONES BANCARIAS"/>
    <m/>
    <m/>
    <m/>
    <m/>
    <m/>
    <m/>
    <n v="10120.74"/>
    <n v="0"/>
    <s v="NO_CONCILIADO"/>
  </r>
  <r>
    <x v="13"/>
    <m/>
    <x v="13"/>
    <x v="17"/>
    <s v="O23668780002"/>
    <s v="BOD"/>
    <n v="2366878"/>
    <m/>
    <s v="00099021001 DEPOSITO DE EFECTIVO, DEPOSITANTE: WENDY SHIRLEY GUISBERT SANCHEZ, CONCEPTO: DEPÓSITO POR EXCEDENTE POR TOPE SALARIAL, CUENTA DE DEPOSITO: CUENTA UNICA DEL TESORO"/>
    <m/>
    <m/>
    <m/>
    <m/>
    <m/>
    <m/>
    <n v="0"/>
    <n v="907.58"/>
    <s v="NO_CONCILIADO"/>
  </r>
  <r>
    <x v="34"/>
    <m/>
    <x v="34"/>
    <x v="17"/>
    <s v="O23669040002"/>
    <s v="BOD"/>
    <n v="2366904"/>
    <m/>
    <s v="00344012001 DEPOSITO DE EFECTIVO, DEPOSITANTE: MORRIS PEREZ ROCHA, CONCEPTO: DEVOLUCION DE RECURSOS POR PAGO DUPLICADO, CUENTA DE DEPOSITO: CUENTA UNICA DEL TESORO"/>
    <m/>
    <m/>
    <m/>
    <m/>
    <m/>
    <m/>
    <n v="0"/>
    <n v="350"/>
    <s v="NO_CONCILIADO"/>
  </r>
  <r>
    <x v="13"/>
    <m/>
    <x v="13"/>
    <x v="17"/>
    <s v="O23669050002"/>
    <s v="BOD"/>
    <n v="2366905"/>
    <m/>
    <s v="00099021001 DEPOSITO DE EFECTIVO, DEPOSITANTE: RICHARD VALENTIN QUISBERT LAURA, CONCEPTO: MONTO EXCEDENTARIO A LA REMUNERACION MAXIMA CORRESPONDIENTE A ENERO 2026, CUENTA DE DEPOSITO: CUENTA UNICA DEL TESORO"/>
    <m/>
    <m/>
    <m/>
    <m/>
    <m/>
    <m/>
    <n v="0"/>
    <n v="13795"/>
    <s v="NO_CONCILIADO"/>
  </r>
  <r>
    <x v="13"/>
    <m/>
    <x v="13"/>
    <x v="17"/>
    <s v="O23669320002"/>
    <s v="BOD"/>
    <n v="2366932"/>
    <m/>
    <s v="00099021001 DEPOSITO DE EFECTIVO, DEPOSITANTE: EDWIN RICHARD LECOÑA PACHURI, CONCEPTO: DEVOLUCION DE HABERES, CUENTA DE DEPOSITO: CUENTA UNICA DEL TESORO"/>
    <m/>
    <m/>
    <m/>
    <m/>
    <m/>
    <m/>
    <n v="0"/>
    <n v="12821.16"/>
    <s v="NO_CONCILIADO"/>
  </r>
  <r>
    <x v="13"/>
    <m/>
    <x v="13"/>
    <x v="17"/>
    <s v="O23669400002"/>
    <s v="BOD"/>
    <n v="2366940"/>
    <m/>
    <s v="00099021001 DEPOSITO DE EFECTIVO, DEPOSITANTE: RUTH MARTHA VILLCA PACHECO, CONCEPTO: DEVOLUCION DE HABERES, CUENTA DE DEPOSITO: CUENTA UNICA DEL TESORO"/>
    <m/>
    <m/>
    <m/>
    <m/>
    <m/>
    <m/>
    <n v="0"/>
    <n v="14103.27"/>
    <s v="NO_CONCILIADO"/>
  </r>
  <r>
    <x v="13"/>
    <m/>
    <x v="13"/>
    <x v="17"/>
    <s v="O23670320002"/>
    <s v="BOD"/>
    <n v="2367032"/>
    <m/>
    <s v="00099021001 DEPOSITO DE EFECTIVO, DEPOSITANTE: ANTONIO GUACHALLA CHURATA, CONCEPTO: DEVOLUCION POR EXCESO DE PAGO DIC-2025, CUENTA DE DEPOSITO: CUENTA UNICA DEL TESORO"/>
    <m/>
    <m/>
    <m/>
    <m/>
    <m/>
    <m/>
    <n v="0"/>
    <n v="800.05"/>
    <s v="NO_CONCILIADO"/>
  </r>
  <r>
    <x v="13"/>
    <m/>
    <x v="13"/>
    <x v="17"/>
    <s v="O23670340002"/>
    <s v="BOD"/>
    <n v="2367034"/>
    <m/>
    <s v="00099021001 DEPOSITO DE EFECTIVO, DEPOSITANTE: ANTONIO GUACHALLA CHURATA, CONCEPTO: DEVOLUCION POR EXCESO DE PAGO DE LAS RETENCIONES 2025, CUENTA DE DEPOSITO: CUENTA UNICA DEL TESORO"/>
    <m/>
    <m/>
    <m/>
    <m/>
    <m/>
    <m/>
    <n v="0"/>
    <n v="60.22"/>
    <s v="NO_CONCILIADO"/>
  </r>
  <r>
    <x v="35"/>
    <m/>
    <x v="35"/>
    <x v="17"/>
    <s v="O23670410002"/>
    <s v="BOD"/>
    <n v="2367041"/>
    <m/>
    <s v="00378012002 DEPOSITO DE EFECTIVO, DEPOSITANTE: ADHEMAR EMILIO ATORA QUISPE, CONCEPTO: DEV. SEGUN C31 13, CUENTA DE DEPOSITO: CUENTA UNICA DEL TESORO"/>
    <m/>
    <m/>
    <m/>
    <m/>
    <m/>
    <m/>
    <n v="0"/>
    <n v="1"/>
    <s v="NO_CONCILIADO"/>
  </r>
  <r>
    <x v="13"/>
    <m/>
    <x v="13"/>
    <x v="17"/>
    <s v="O23670440002"/>
    <s v="BOD"/>
    <n v="2367044"/>
    <m/>
    <s v="00099021001 DEPOSITO DE EFECTIVO, DEPOSITANTE: ESTEBAN ADRIAN BELTRAN LLANOS, CONCEPTO: DEV. REVERSION PARCIAL DE PLANILLA 161 PREVENTIVO 1043, CUENTA DE DEPOSITO: CUENTA UNICA DEL TESORO"/>
    <m/>
    <m/>
    <m/>
    <m/>
    <m/>
    <m/>
    <n v="0"/>
    <n v="1000"/>
    <s v="NO_CONCILIADO"/>
  </r>
  <r>
    <x v="4"/>
    <m/>
    <x v="4"/>
    <x v="17"/>
    <s v="G34588930003"/>
    <s v="COB"/>
    <n v="21168"/>
    <m/>
    <s v="PAGO A ICO ESPAÑA PRÉSTAMO 01020052.0 VCTO. 29-01-2026 POR CUENTA DE TGN , NTI. 21168 VALOR 29-01-2026 INTERESES USD 51.750,00 CTA. 3987 CUENTA UNICA DEL TESORO LIB. 00099021001 REF.: COMISIONES BANCARIAS"/>
    <m/>
    <m/>
    <m/>
    <m/>
    <m/>
    <m/>
    <n v="765.01"/>
    <n v="0"/>
    <s v="NO_CONCILIADO"/>
  </r>
  <r>
    <x v="28"/>
    <m/>
    <x v="28"/>
    <x v="18"/>
    <s v="O23672280002"/>
    <s v="BOD"/>
    <n v="2367228"/>
    <m/>
    <s v="00099021001 DEPOSITO DE EFECTIVO, DEPOSITANTE: ESTELA SUSSY RODRIGUEZ YUJRA, CONCEPTO: DEVOLUCION DE AGUINALDO 2025 AL MINISTERIO DE EDUCACION, CUENTA DE DEPOSITO: CUENTA UNICA DEL TESORO"/>
    <m/>
    <m/>
    <m/>
    <m/>
    <m/>
    <m/>
    <n v="0"/>
    <n v="8064"/>
    <s v="NO_CONCILIADO"/>
  </r>
  <r>
    <x v="13"/>
    <m/>
    <x v="13"/>
    <x v="18"/>
    <s v="O23672360002"/>
    <s v="BOD"/>
    <n v="2367236"/>
    <m/>
    <s v="00099021001 DEPOSITO DE EFECTIVO, DEPOSITANTE: ELVIRA AVENDAÑO CHIPANA, CONCEPTO: DEVOLUCION DE PAGO EN DEMASIA, CUENTA DE DEPOSITO: CUENTA UNICA DEL TESORO"/>
    <m/>
    <m/>
    <m/>
    <m/>
    <m/>
    <m/>
    <n v="0"/>
    <n v="2"/>
    <s v="NO_CONCILIADO"/>
  </r>
  <r>
    <x v="33"/>
    <m/>
    <x v="33"/>
    <x v="18"/>
    <s v="O23673320002"/>
    <s v="BOD"/>
    <n v="2367332"/>
    <m/>
    <s v="00086044201 DEPOSITO DE EFECTIVO, DEPOSITANTE: SISTEMA DE RIEGO CARACHIMAYO Y BARRANCO, CONCEPTO: CONTRAPARTE COMUNAL PROGRAMA RUMBO, CUENTA DE DEPOSITO: CUENTA UNICA DEL TESORO"/>
    <m/>
    <m/>
    <m/>
    <m/>
    <m/>
    <m/>
    <n v="0"/>
    <n v="67077"/>
    <s v="NO_CONCILIADO"/>
  </r>
  <r>
    <x v="33"/>
    <m/>
    <x v="33"/>
    <x v="18"/>
    <s v="O23673330002"/>
    <s v="BOD"/>
    <n v="2367333"/>
    <m/>
    <s v="00086044201 DEPOSITO DE EFECTIVO, DEPOSITANTE: SISTEMA DE RIEGO COMUNIDAD LA VICTORIA, CONCEPTO: CONTRAPARTE COMUNAL PROGRAMA RUMBO, CUENTA DE DEPOSITO: CUENTA UNICA DEL TESORO"/>
    <m/>
    <m/>
    <m/>
    <m/>
    <m/>
    <m/>
    <n v="0"/>
    <n v="49008"/>
    <s v="NO_CONCILIADO"/>
  </r>
  <r>
    <x v="33"/>
    <m/>
    <x v="33"/>
    <x v="18"/>
    <s v="O23673350002"/>
    <s v="BOD"/>
    <n v="2367335"/>
    <m/>
    <s v="00086044201 DEPOSITO DE EFECTIVO, DEPOSITANTE: SIS. DE RIEGO HUAYCO CHICO Y NUEVA ESPERANZA, CONCEPTO: CONTRAPARTE COMUNAL PROGRAMA RUMBO, CUENTA DE DEPOSITO: CUENTA UNICA DEL TESORO"/>
    <m/>
    <m/>
    <m/>
    <m/>
    <m/>
    <m/>
    <n v="0"/>
    <n v="27567"/>
    <s v="NO_CONCILIADO"/>
  </r>
  <r>
    <x v="33"/>
    <m/>
    <x v="33"/>
    <x v="18"/>
    <s v="O23673380002"/>
    <s v="BOD"/>
    <n v="2367338"/>
    <m/>
    <s v="00086044201 DEPOSITO DE EFECTIVO, DEPOSITANTE: SIS. DE RIEGO CHOCLOCA ZONA DE ARRIBA, CONCEPTO: CONTRAPARTE COMUNAL PROGRAMA RUMBO, CUENTA DE DEPOSITO: CUENTA UNICA DEL TESORO"/>
    <m/>
    <m/>
    <m/>
    <m/>
    <m/>
    <m/>
    <n v="0"/>
    <n v="55134"/>
    <s v="NO_CONCILIADO"/>
  </r>
  <r>
    <x v="33"/>
    <m/>
    <x v="33"/>
    <x v="18"/>
    <s v="O23673390002"/>
    <s v="BOD"/>
    <n v="2367339"/>
    <m/>
    <s v="00086044201 DEPOSITO DE EFECTIVO, DEPOSITANTE: SIS. DE RIEGO CHOCLOCA ZONA DE ABAJO, CONCEPTO: CONTRAPARTE COMUNAL PROGRAMA RUMBO, CUENTA DE DEPOSITO: CUENTA UNICA DEL TESORO"/>
    <m/>
    <m/>
    <m/>
    <m/>
    <m/>
    <m/>
    <n v="0"/>
    <n v="21441"/>
    <s v="NO_CONCILIADO"/>
  </r>
  <r>
    <x v="33"/>
    <m/>
    <x v="33"/>
    <x v="18"/>
    <s v="O23673400002"/>
    <s v="BOD"/>
    <n v="2367340"/>
    <m/>
    <s v="00086044201 DEPOSITO DE EFECTIVO, DEPOSITANTE: SISTEMA DE RIEGO CHARAJA, CONCEPTO: CONTRAPARTE COMUNAL PROGRAMA RUMBO, CUENTA DE DEPOSITO: CUENTA UNICA DEL TESORO"/>
    <m/>
    <m/>
    <m/>
    <m/>
    <m/>
    <m/>
    <n v="0"/>
    <n v="33693"/>
    <s v="NO_CONCILIADO"/>
  </r>
  <r>
    <x v="20"/>
    <m/>
    <x v="20"/>
    <x v="18"/>
    <s v="B23672460002"/>
    <s v="BOD"/>
    <n v="2367246"/>
    <m/>
    <s v="00099021001 DEP.DE CHEQ.AJENOS,RET.DE CAM.,CONCEPTO: DEVOLUCION DE PASAJES,DEP.: CAMARA DE SENADORES , PROCEDENCIA: BANCO UNION S.A., CHEQUE: 1126, FECHA DE EMISION:29/01/2026"/>
    <m/>
    <m/>
    <m/>
    <m/>
    <m/>
    <m/>
    <n v="0"/>
    <n v="1027"/>
    <s v="NO_CONCILIADO"/>
  </r>
  <r>
    <x v="36"/>
    <m/>
    <x v="36"/>
    <x v="18"/>
    <s v="B23672840002"/>
    <s v="BOD"/>
    <n v="2367284"/>
    <m/>
    <s v="00099021001 DEP.DE CHEQ.AJENOS,RET.DE CAM.,CONCEPTO: DEPÓSITO,DEP.: ROXANA FAJARDO DONAIRE , PROCEDENCIA: BANCO UNION S.A., CHEQUE: 227877, FECHA DE EMISION:30/01/2026/DJBR"/>
    <m/>
    <m/>
    <m/>
    <m/>
    <m/>
    <m/>
    <n v="0"/>
    <n v="18288.810000000001"/>
    <s v="NO_CONCILIADO"/>
  </r>
  <r>
    <x v="4"/>
    <m/>
    <x v="4"/>
    <x v="18"/>
    <s v="G34605140003"/>
    <s v="COB"/>
    <n v="21077"/>
    <m/>
    <s v="PAGO A AFD PRÉSTAMO CBO 1036 02 K VCTO. 31-01-2026 POR CUENTA DE TGN , NTI. 21077 VALOR 30-01-2026 CAPITAL EUR 5.000.000,00 INTERESES EUR 1.709.666,67 CTA. 3987 CUENTA UNICA DEL TESORO LIB. 00099021001 REF.: COMISIONES BANCARIAS"/>
    <m/>
    <m/>
    <m/>
    <m/>
    <m/>
    <m/>
    <n v="55455.33"/>
    <n v="0"/>
    <s v="NO_CONCILIADO"/>
  </r>
  <r>
    <x v="4"/>
    <m/>
    <x v="4"/>
    <x v="18"/>
    <s v="G34605150003"/>
    <s v="COB"/>
    <n v="21075"/>
    <m/>
    <s v="PAGO A AFD PRÉSTAMO CBO 1027 01J VCTO. 31-01-2026 POR CUENTA DE TGN , NTI. 21075 VALOR 30-01-2026 CAPITAL EUR 4.500.000,00 INTERESES EUR 1.194.390,00 CTA. 3987 CUENTA UNICA DEL TESORO LIB. 00099021001 REF.: COMISIONES BANCARIAS"/>
    <m/>
    <m/>
    <m/>
    <m/>
    <m/>
    <m/>
    <n v="47126.12"/>
    <n v="0"/>
    <s v="NO_CONCILIADO"/>
  </r>
  <r>
    <x v="4"/>
    <m/>
    <x v="4"/>
    <x v="18"/>
    <s v="G34605250003"/>
    <s v="COB"/>
    <n v="21180"/>
    <m/>
    <s v="PAGO A BANCO EUROPEO DE INV PRÉSTAMO FI No 88662 VCTO. 30-01-2026 POR CUENTA DE TGN SG NOTA MEFP/VTCP/DGCP/UODP/No.052/2026, NTI. 21180 VALOR 30-01-2026 COMISIONES USD 2.694,40 CTA. 3987 CUENTA UNICA DEL TESORO LIB. 00099021001 REF.: COMISIONES BANCARIAS"/>
    <m/>
    <m/>
    <m/>
    <m/>
    <m/>
    <m/>
    <n v="428.45"/>
    <n v="0"/>
    <s v="NO_CONCILIADO"/>
  </r>
  <r>
    <x v="37"/>
    <m/>
    <x v="37"/>
    <x v="18"/>
    <s v="S11476620003"/>
    <s v="COB"/>
    <n v="1147662"/>
    <m/>
    <s v="||REGULARIZACION DE NUESTRA OPERACION NRO. 1147518 DE F.28/01/2026 EN ATENCION A CORREO ELECTRONICO DE LA FECHA ENVIADO POR YACIMIENTOS PETROLIFEROS FISCALES BOLIVIANOS (SECTOR PÚBLICO) DEBITO DE LA LIBRETA 00513012004 YPFB  UNICOMERCIAL, REPOSICION DE UTILES DE ESCRITORIO"/>
    <m/>
    <m/>
    <m/>
    <m/>
    <m/>
    <m/>
    <n v="80"/>
    <n v="0"/>
    <s v="NO_CONCILIADO"/>
  </r>
  <r>
    <x v="38"/>
    <m/>
    <x v="38"/>
    <x v="19"/>
    <s v="B23675580002"/>
    <s v="BOD"/>
    <n v="2367558"/>
    <m/>
    <s v="00099021001 DEP.DE CHEQ.AJENOS,RET.DE CAM.,CONCEPTO: PAGO POR REEMBOLSO POR SUBSIDIO DE INCAPACIDAD TEMPORAL OCTUBRE /24,DEP.: CAJA NACIONAL DE SALUD , PROCEDENCIA: BANCO UNION S.A., CHEQUE: 90876, FECHA DE EMISION:02/02/20_x000a_TRLP-0295/2026 P0499"/>
    <m/>
    <m/>
    <m/>
    <m/>
    <m/>
    <m/>
    <n v="0"/>
    <n v="3403.48"/>
    <s v="CONCILIADO_PARCIAL"/>
  </r>
  <r>
    <x v="36"/>
    <m/>
    <x v="36"/>
    <x v="19"/>
    <s v="B23675580002"/>
    <s v="BOD"/>
    <n v="2367558"/>
    <m/>
    <s v="00099021001 DEP.DE CHEQ.AJENOS,RET.DE CAM.,CONCEPTO: PAGO POR REEMBOLSO POR SUBSIDIO DE INCAPACIDAD TEMPORAL OCTUBRE /24,DEP.: CAJA NACIONAL DE SALUD , PROCEDENCIA: BANCO UNION S.A., CHEQUE: 90876, FECHA DE EMISION:02/02/20_x000a_TRLP-0295/2026 P0499"/>
    <m/>
    <m/>
    <m/>
    <m/>
    <m/>
    <m/>
    <n v="0"/>
    <n v="6257.7"/>
    <s v="CONCILIADO_PARCIAL"/>
  </r>
  <r>
    <x v="32"/>
    <m/>
    <x v="32"/>
    <x v="19"/>
    <s v="B23675590002"/>
    <s v="BOD"/>
    <n v="2367559"/>
    <m/>
    <s v="00099021001 DEP.DE CHEQ.AJENOS,RET.DE CAM.,CONCEPTO: PAGO POR REEMBOLSO POR_x000a_SUBSIDIO DE INCAPACIDAD TEMPORAL GESTION 2022/2023 SECTOR PUBLICO,DEP.: CAJA NACIONAL DE SALUD , PROCEDENCIA: BANCO UNION S.A., CHEQUE: 90877, FECHA DE EMISION:02/02/2_x000a_TRLP-0295/2026 P0498"/>
    <m/>
    <m/>
    <m/>
    <m/>
    <m/>
    <m/>
    <n v="0"/>
    <n v="2326.54"/>
    <s v="NO_CONCILIADO"/>
  </r>
  <r>
    <x v="4"/>
    <m/>
    <x v="4"/>
    <x v="19"/>
    <s v="J06662320002"/>
    <s v="NTE"/>
    <n v="14752713"/>
    <m/>
    <s v="A:00099021001 GAD DE CHUQUISACA, TRANSFERENCIA DE RECUPERACIONES SEGUN NOTA GEF-LCR-DYF-0048-NOT/26 POR CONCEPTO DE PAGO DE CAPITAL E INTERESES DE ACUERDO A CONTRATO DE FIDEICOMISO “ACCESOS SEGUROS VIVIR BIEN” (ASVB) FIRMADO ENTRE MINISTERIO DE PLANIFICACION Y EL FNDR."/>
    <m/>
    <m/>
    <m/>
    <m/>
    <m/>
    <m/>
    <n v="0"/>
    <n v="6667722.7699999996"/>
    <s v="NO_CONCILIADO"/>
  </r>
  <r>
    <x v="4"/>
    <m/>
    <x v="4"/>
    <x v="19"/>
    <s v="G34618750002"/>
    <s v="CRV"/>
    <n v="3461875"/>
    <m/>
    <s v="PAGO PRÉSTAMO IDA 2134-BO VCTO. 01-02-2026 POR CUENTA DE BANCO DE DESARROLLO , VALOR 02-02-2026 CAPITAL BS 524.823,23 INTERESES BS 47.234,11 LIB.NRO.00099021001 - TGN - RECURSOS ORDINARIOS - ALIVIO MDRI"/>
    <m/>
    <m/>
    <m/>
    <m/>
    <m/>
    <m/>
    <n v="0"/>
    <n v="572057.34"/>
    <s v="NO_CONCILIADO"/>
  </r>
  <r>
    <x v="4"/>
    <m/>
    <x v="4"/>
    <x v="19"/>
    <s v="S11478410001"/>
    <s v="DEV"/>
    <n v="1147841"/>
    <m/>
    <s v="||PAGO ANTICIPADO DE LOS BONOS DE TGN NEGOCIABLES AMORTIZABLES (CREDITOS DE LIQUIDEZ CONTRATADOS EN LA GESTIÓN 2025) CANCELADOS DE MANERA ANTICIPADA EN FECHA 02/02/2026 SG. NOTA MEFP/VTCP/DGCP/UODP/N°059/2026 (TRAM-198) DE LA FECHA DEBITO DE LA LIBRETA 00099021001 TGN RECURSOS ORDINARIOS - MONEDA NACIONAL"/>
    <m/>
    <m/>
    <m/>
    <m/>
    <m/>
    <m/>
    <n v="29753003472.23"/>
    <n v="0"/>
    <s v="NO_CONCILIADO"/>
  </r>
  <r>
    <x v="39"/>
    <m/>
    <x v="39"/>
    <x v="20"/>
    <s v="O23678860002"/>
    <s v="BOD"/>
    <n v="2367886"/>
    <m/>
    <s v="00522012001 DEPOSITO DE EFECTIVO, DEPOSITANTE: RONALD LA FUENTE VALENCIA, CONCEPTO: GARANTIA DE ALQUILER DE PREDIOS ENFE SANTA CRUZ CORRESPONDIENTE A DOS MESES, CUENTA DE DEPOSITO: CUENTA UNICA DEL TESORO"/>
    <m/>
    <m/>
    <m/>
    <m/>
    <m/>
    <m/>
    <n v="0"/>
    <n v="10100"/>
    <s v="NO_CONCILIADO"/>
  </r>
  <r>
    <x v="39"/>
    <m/>
    <x v="39"/>
    <x v="20"/>
    <s v="O23678880002"/>
    <s v="BOD"/>
    <n v="2367888"/>
    <m/>
    <s v="00522012001 DEPOSITO DE EFECTIVO, DEPOSITANTE: MARCELINO FLORES CHASE, CONCEPTO: GARANTIA DE ALQUILER DE PREDIOS ENFE SANTA CRUZ CORRESPONDIENTE A DOS MESES, CUENTA DE DEPOSITO: CUENTA UNICA DEL TESORO"/>
    <m/>
    <m/>
    <m/>
    <m/>
    <m/>
    <m/>
    <n v="0"/>
    <n v="10300"/>
    <s v="NO_CONCILIADO"/>
  </r>
  <r>
    <x v="38"/>
    <m/>
    <x v="38"/>
    <x v="20"/>
    <s v="O23679450002"/>
    <s v="BOD"/>
    <n v="2367945"/>
    <m/>
    <s v="00572012001 DEPOSITO DE EFECTIVO, DEPOSITANTE: BENJAMIN VILLANUEVA POMA, CONCEPTO: DEVOLUCION DE PASAJES NO UTILIZADOS EN LA GESTION 2025 A NOMBRE DE LA EMPRESA EMAPA, CUENTA DE DEPOSITO: CUENTA UNICA DEL TESORO"/>
    <m/>
    <m/>
    <m/>
    <m/>
    <m/>
    <m/>
    <n v="0"/>
    <n v="623"/>
    <s v="NO_CONCILIADO"/>
  </r>
  <r>
    <x v="13"/>
    <m/>
    <x v="13"/>
    <x v="20"/>
    <s v="O23679640002"/>
    <s v="BOD"/>
    <n v="2367964"/>
    <m/>
    <s v="00099021001 DEPOSITO DE EFECTIVO, DEPOSITANTE: ROSALIA LAMPA LLANQUE, CONCEPTO: REVERSION, CUENTA DE DEPOSITO: CUENTA UNICA DEL TESORO"/>
    <m/>
    <m/>
    <m/>
    <m/>
    <m/>
    <m/>
    <n v="0"/>
    <n v="1846.76"/>
    <s v="NO_CONCILIADO"/>
  </r>
  <r>
    <x v="13"/>
    <m/>
    <x v="13"/>
    <x v="20"/>
    <s v="O23679750002"/>
    <s v="BOD"/>
    <n v="2367975"/>
    <m/>
    <s v="00099021001 DEPOSITO DE EFECTIVO, DEPOSITANTE: MARIA ANTEZANA SOLIZ, CONCEPTO: DEVOLUCION SERVICIO RECURRENTE COMEDOR MES DICIEMBRE 2025, CUENTA DE DEPOSITO: CUENTA UNICA DEL TESORO"/>
    <m/>
    <m/>
    <m/>
    <m/>
    <m/>
    <m/>
    <n v="0"/>
    <n v="46820.160000000003"/>
    <s v="NO_CONCILIADO"/>
  </r>
  <r>
    <x v="13"/>
    <m/>
    <x v="13"/>
    <x v="20"/>
    <s v="O23679790002"/>
    <s v="BOD"/>
    <n v="2367979"/>
    <m/>
    <s v="00099021001 DEPOSITO DE EFECTIVO, DEPOSITANTE: MARIA ANTEZANA SOLIZ, CONCEPTO: DEVOLUCION DE RETENCIONES DE ENERO A DICIEMBRE 2025 SERVICIO RECURRENTE COMEDOR, CUENTA DE DEPOSITO: CUENTA UNICA DEL TESORO"/>
    <m/>
    <m/>
    <m/>
    <m/>
    <m/>
    <m/>
    <n v="0"/>
    <n v="1555.35"/>
    <s v="NO_CONCILIADO"/>
  </r>
  <r>
    <x v="25"/>
    <m/>
    <x v="25"/>
    <x v="20"/>
    <s v="B23678790002"/>
    <s v="BOD"/>
    <n v="2367879"/>
    <m/>
    <s v="00099021001 DEP.DE CHEQ.AJENOS,RET.DE CAM.,CONCEPTO: INCAPACIDAD,DEP.: CAJA NACIONAL DE SALUD , PROCEDENCIA: BANCO UNION S.A., CHEQUE: 44484, FECHA DE EMISI_x000a_ST - 38/2026  01-0167"/>
    <m/>
    <m/>
    <m/>
    <m/>
    <m/>
    <m/>
    <n v="0"/>
    <n v="108205.48"/>
    <s v="CONCILIADO_PARCIAL"/>
  </r>
  <r>
    <x v="25"/>
    <m/>
    <x v="25"/>
    <x v="20"/>
    <s v="B23678810002"/>
    <s v="BOD"/>
    <n v="2367881"/>
    <m/>
    <s v="00099021001 DEP.DE CHEQ.AJENOS,RET.DE CAM.,CONCEPTO: INCAPACIDAD,DEP.: CAJA NACIONAL DE SALUD , PROCEDENCIA: BANCO UNION S.A., CHEQUE: 44484, FECHA DE EMISI_x000a_ST - 38/2026  01-0167"/>
    <m/>
    <m/>
    <m/>
    <m/>
    <m/>
    <m/>
    <n v="0"/>
    <n v="325218.27"/>
    <s v="CONCILIADO_PARCIAL"/>
  </r>
  <r>
    <x v="40"/>
    <m/>
    <x v="40"/>
    <x v="20"/>
    <s v="B23678830002"/>
    <s v="BOD"/>
    <n v="2367883"/>
    <m/>
    <s v="00099021001 DEP.DE CHEQ.AJENOS,RET.DE CAM.,CONCEPTO: INCAPACIDAD,DEP.: CAJA NACIONAL DE SALUD , PROCEDENCIA: BANCO UNION S.A., CHEQUE: 44484, FECHA DE EMISI_x000a_ST - 38/2026  01-0167"/>
    <m/>
    <m/>
    <m/>
    <m/>
    <m/>
    <m/>
    <n v="0"/>
    <n v="464147.12"/>
    <s v="NO_CONCILIADO"/>
  </r>
  <r>
    <x v="4"/>
    <m/>
    <x v="4"/>
    <x v="20"/>
    <s v="J06663670002"/>
    <s v="NTE"/>
    <n v="14792450"/>
    <m/>
    <s v="A:00099021001 GAM DE CHULUMANI(VILLA DE LA LIBERTAD), TRANSFERENCIA DE RECUPERACIONES SEGUN NOTA GEF-LCR-DYF-0086-NOT/26 POR CONCEPTO DE PAGO DE CAPITAL E INTERESES DE ACUERDO A CONTRATO DE FIDEICOMISO &amp;quot;CONTRAPARTES LOCALES” FIRMADO ENTRE EL MPD Y EL FNDR Y CONTRATO DE PRESTAMO."/>
    <m/>
    <m/>
    <m/>
    <m/>
    <m/>
    <m/>
    <n v="0"/>
    <n v="1006.53"/>
    <s v="NO_CONCILIADO"/>
  </r>
  <r>
    <x v="4"/>
    <m/>
    <x v="4"/>
    <x v="20"/>
    <s v="J06663750002"/>
    <s v="NTE"/>
    <n v="14752767"/>
    <m/>
    <s v="A:00099021001 GAD DE PANDO, TRANSFERENCIA DE RECUPERACIONES SEGUN NOTA GEF-LCR-DYF-0048-NOT/26 POR CONCEPTO DE PAGO DE CAPITAL E INTERESES DE ACUERDO A CONTRATO DE FIDEICOMISO “ACCESOS SEGUROS VIVIR BIEN” (ASVB) FIRMADO ENTRE MINISTERIO DE PLANIFICACION Y EL FNDR."/>
    <m/>
    <m/>
    <m/>
    <m/>
    <m/>
    <m/>
    <n v="0"/>
    <n v="385994.52"/>
    <s v="NO_CONCILIADO"/>
  </r>
  <r>
    <x v="4"/>
    <m/>
    <x v="4"/>
    <x v="20"/>
    <s v="J06663780002"/>
    <s v="NTE"/>
    <n v="14752757"/>
    <m/>
    <s v="A:00099021001 GAD DE ORURO, TRANSFERENCIA DE RECUPERACIONES SEGUN NOTA GEF-LCR-DYF-0048-NOT/26 POR CONCEPTO DE PAGO DE CAPITAL E INTERESES DE ACUERDO A CONTRATO DE FIDEICOMISO “ACCESOS SEGUROS VIVIR BIEN” (ASVB) FIRMADO ENTRE MINISTERIO DE PLANIFICACION Y EL FNDR."/>
    <m/>
    <m/>
    <m/>
    <m/>
    <m/>
    <m/>
    <n v="0"/>
    <n v="291476.06"/>
    <s v="NO_CONCILIADO"/>
  </r>
  <r>
    <x v="4"/>
    <m/>
    <x v="4"/>
    <x v="20"/>
    <s v="J06663790002"/>
    <s v="NTE"/>
    <n v="14752744"/>
    <m/>
    <s v="A:00099021001 GAD DE ORURO, TRANSFERENCIA DE RECUPERACIONES SEGUN NOTA GEF-LCR-DYF-0048-NOT/26 POR CONCEPTO DE PAGO DE CAPITAL E INTERESES DE ACUERDO A CONTRATO DE FIDEICOMISO “ACCESOS SEGUROS VIVIR BIEN” (ASVB) FIRMADO ENTRE MINISTERIO DE PLANIFICACION Y EL FNDR."/>
    <m/>
    <m/>
    <m/>
    <m/>
    <m/>
    <m/>
    <n v="0"/>
    <n v="943565.23"/>
    <s v="NO_CONCILIADO"/>
  </r>
  <r>
    <x v="4"/>
    <m/>
    <x v="4"/>
    <x v="20"/>
    <s v="J06663810002"/>
    <s v="NTE"/>
    <n v="14752727"/>
    <m/>
    <s v="A:00099021001 GAD DE COCHABAMBA, TRANSFERENCIA DE RECUPERACIONES SEGUN NOTA GEF-LCR-DYF-0048-NOT/26 POR CONCEPTO DE PAGO DE CAPITAL E INTERESES DE ACUERDO A CONTRATO DE FIDEICOMISO “ACCESOS SEGUROS VIVIR BIEN” (ASVB) FIRMADO ENTRE MINISTERIO DE PLANIFICACION Y EL FNDR."/>
    <m/>
    <m/>
    <m/>
    <m/>
    <m/>
    <m/>
    <n v="0"/>
    <n v="7549446.6699999999"/>
    <s v="NO_CONCILIADO"/>
  </r>
  <r>
    <x v="10"/>
    <m/>
    <x v="10"/>
    <x v="20"/>
    <s v="J06665070002"/>
    <s v="NTE"/>
    <n v="14811134"/>
    <m/>
    <s v="A:00099021001 Transferencia de recursos a solicitud de la Unidad de Administración e Información Salarial mediante nota CITE: MEFP/VTCP/DGPOT/UAIS/N°41/2026, Informe CITE: MEFP/VTCP/DGPOT/UAIS/N°22/2026 para la reversión definitiva de las boletas de pago solicitadas por varias entidades consignadas en el comprobante de pago N°19162 HR 2025-39275-R."/>
    <m/>
    <m/>
    <m/>
    <m/>
    <m/>
    <m/>
    <n v="0"/>
    <n v="1111807.02"/>
    <s v="NO_CONCILIADO"/>
  </r>
  <r>
    <x v="10"/>
    <m/>
    <x v="10"/>
    <x v="20"/>
    <s v="J06665040002"/>
    <s v="NTE"/>
    <n v="14811116"/>
    <m/>
    <s v="A:00099021001 Transferencia de recursos a solicitud de la Unidad de Administración e Información Salarial mediante nota CITE: MEFP/VTCP/DGPOT/UAIS/N°41/2026, Informe CITE: MEFP/VTCP/DGPOT/UAIS/N°22/2026 para la reversión definitiva de las boletas de pago solicitadas por varias entidades consignadas en el comprobante de pago N°19162 HR 2025-39275-R."/>
    <m/>
    <m/>
    <m/>
    <m/>
    <m/>
    <m/>
    <n v="0"/>
    <n v="474"/>
    <s v="NO_CONCILIADO"/>
  </r>
  <r>
    <x v="10"/>
    <m/>
    <x v="10"/>
    <x v="20"/>
    <s v="J06665050002"/>
    <s v="NTE"/>
    <n v="14811124"/>
    <m/>
    <s v="A:00099021001 Transferencia de recursos a solicitud de la Unidad de Administración e Información Salarial mediante nota CITE: MEFP/VTCP/DGPOT/UAIS/N°41/2026, Informe CITE: MEFP/VTCP/DGPOT/UAIS/N°22/2026 para la reversión definitiva de las boletas de pago solicitadas por varias entidades consignadas en el comprobante de pago N°19162 HR 2025-39275-R."/>
    <m/>
    <m/>
    <m/>
    <m/>
    <m/>
    <m/>
    <n v="0"/>
    <n v="3001.6"/>
    <s v="NO_CONCILIADO"/>
  </r>
  <r>
    <x v="10"/>
    <m/>
    <x v="10"/>
    <x v="20"/>
    <s v="J06665060002"/>
    <s v="NTE"/>
    <n v="14811125"/>
    <m/>
    <s v="A:00099021001 Transferencia de recursos a solicitud de la Unidad de Administración e Información Salarial mediante nota CITE: MEFP/VTCP/DGPOT/UAIS/N°41/2026, Informe CITE: MEFP/VTCP/DGPOT/UAIS/N°22/2026 para la reversión definitiva de las boletas de pago solicitadas por varias entidades consignadas en el comprobante de pago N°19162 HR 2025-39275-R."/>
    <m/>
    <m/>
    <m/>
    <m/>
    <m/>
    <m/>
    <n v="0"/>
    <n v="1896.81"/>
    <s v="NO_CONCILIADO"/>
  </r>
  <r>
    <x v="16"/>
    <m/>
    <x v="16"/>
    <x v="21"/>
    <s v="O23681540002"/>
    <s v="BOD"/>
    <n v="2368154"/>
    <m/>
    <s v="00070011102 DEPOSITO DE EFECTIVO, DEPOSITANTE: IBEX EXPRES LTDA, CONCEPTO: DEVOLUCION PAGO EN EXCESO, CUENTA DE DEPOSITO: CUENTA UNICA DEL TESORO"/>
    <m/>
    <m/>
    <m/>
    <m/>
    <m/>
    <m/>
    <n v="0"/>
    <n v="479.02"/>
    <s v="NO_CONCILIADO"/>
  </r>
  <r>
    <x v="13"/>
    <m/>
    <x v="13"/>
    <x v="21"/>
    <s v="O23682220002"/>
    <s v="BOD"/>
    <n v="2368222"/>
    <m/>
    <s v="00099021001 DEPOSITO DE EFECTIVO, DEPOSITANTE: EDGAR JORGE ZELADA VARGAS, CONCEPTO: REGULARIZACIONES POR TOPE SALARIAL, CUENTA DE DEPOSITO: CUENTA UNICA DEL TESORO"/>
    <m/>
    <m/>
    <m/>
    <m/>
    <m/>
    <m/>
    <n v="0"/>
    <n v="386.26"/>
    <s v="NO_CONCILIADO"/>
  </r>
  <r>
    <x v="13"/>
    <m/>
    <x v="13"/>
    <x v="21"/>
    <s v="O23682790002"/>
    <s v="BOD"/>
    <n v="2368279"/>
    <m/>
    <s v="00099021001 DEPOSITO DE EFECTIVO, DEPOSITANTE: YOLANDA COLQUEHUNCA GUTIERREZ, CONCEPTO: PERCEPCION INDEVIDA DE BONO DE ZONA, CUENTA DE DEPOSITO: CUENTA UNICA DEL TESORO"/>
    <m/>
    <m/>
    <m/>
    <m/>
    <m/>
    <m/>
    <n v="0"/>
    <n v="1917.79"/>
    <s v="NO_CONCILIADO"/>
  </r>
  <r>
    <x v="13"/>
    <m/>
    <x v="13"/>
    <x v="21"/>
    <s v="O23682800002"/>
    <s v="BOD"/>
    <n v="2368280"/>
    <m/>
    <s v="00099021001 DEPOSITO DE EFECTIVO, DEPOSITANTE: TERESA SERRANO ESPINOZA, CONCEPTO: PERCEPCION INDEBIDA DEL BONO ZONA INDEBIDO, CUENTA DE DEPOSITO: CUENTA UNICA DEL TESORO"/>
    <m/>
    <m/>
    <m/>
    <m/>
    <m/>
    <m/>
    <n v="0"/>
    <n v="1917.79"/>
    <s v="NO_CONCILIADO"/>
  </r>
  <r>
    <x v="13"/>
    <m/>
    <x v="13"/>
    <x v="21"/>
    <s v="O23682820002"/>
    <s v="BOD"/>
    <n v="2368282"/>
    <m/>
    <s v="00099021001 DEPOSITO DE EFECTIVO, DEPOSITANTE: ZULMA MAYME ALANOCA, CONCEPTO: PERCEPCION INDEVIDA DE BONO DE ZONA, CUENTA DE DEPOSITO: CUENTA UNICA DEL TESORO"/>
    <m/>
    <m/>
    <m/>
    <m/>
    <m/>
    <m/>
    <n v="0"/>
    <n v="1917.79"/>
    <s v="NO_CONCILIADO"/>
  </r>
  <r>
    <x v="3"/>
    <m/>
    <x v="3"/>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606.26"/>
    <s v="CONCILIADO_PARCIAL"/>
  </r>
  <r>
    <x v="41"/>
    <m/>
    <x v="41"/>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55.44"/>
    <s v="CONCILIADO_PARCIAL"/>
  </r>
  <r>
    <x v="12"/>
    <m/>
    <x v="1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264.72"/>
    <s v="CONCILIADO_PARCIAL"/>
  </r>
  <r>
    <x v="22"/>
    <m/>
    <x v="2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6182.3"/>
    <s v="CONCILIADO_PARCIAL"/>
  </r>
  <r>
    <x v="36"/>
    <m/>
    <x v="3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8084.32"/>
    <s v="CONCILIADO_PARCIAL"/>
  </r>
  <r>
    <x v="42"/>
    <m/>
    <x v="4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772.2"/>
    <s v="CONCILIADO_PARCIAL"/>
  </r>
  <r>
    <x v="43"/>
    <m/>
    <x v="43"/>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7652.9"/>
    <s v="CONCILIADO_PARCIAL"/>
  </r>
  <r>
    <x v="17"/>
    <m/>
    <x v="17"/>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89349.85"/>
    <s v="CONCILIADO_PARCIAL"/>
  </r>
  <r>
    <x v="44"/>
    <m/>
    <x v="44"/>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28.6"/>
    <s v="CONCILIADO_PARCIAL"/>
  </r>
  <r>
    <x v="36"/>
    <m/>
    <x v="3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7766.77"/>
    <s v="CONCILIADO_PARCIAL"/>
  </r>
  <r>
    <x v="12"/>
    <m/>
    <x v="1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2088.4499999999998"/>
    <s v="CONCILIADO_PARCIAL"/>
  </r>
  <r>
    <x v="36"/>
    <m/>
    <x v="3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5656.4"/>
    <s v="CONCILIADO_PARCIAL"/>
  </r>
  <r>
    <x v="45"/>
    <m/>
    <x v="45"/>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9086.1299999999992"/>
    <s v="CONCILIADO_PARCIAL"/>
  </r>
  <r>
    <x v="17"/>
    <m/>
    <x v="17"/>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49871.93"/>
    <s v="CONCILIADO_PARCIAL"/>
  </r>
  <r>
    <x v="17"/>
    <m/>
    <x v="17"/>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06160.7"/>
    <s v="CONCILIADO_PARCIAL"/>
  </r>
  <r>
    <x v="43"/>
    <m/>
    <x v="43"/>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4692.8900000000003"/>
    <s v="CONCILIADO_PARCIAL"/>
  </r>
  <r>
    <x v="22"/>
    <m/>
    <x v="2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2480.87"/>
    <s v="CONCILIADO_PARCIAL"/>
  </r>
  <r>
    <x v="46"/>
    <m/>
    <x v="4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2960.13"/>
    <s v="CONCILIADO_PARCIAL"/>
  </r>
  <r>
    <x v="44"/>
    <m/>
    <x v="44"/>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86.3"/>
    <s v="CONCILIADO_PARCIAL"/>
  </r>
  <r>
    <x v="47"/>
    <m/>
    <x v="47"/>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865.82"/>
    <s v="CONCILIADO_PARCIAL"/>
  </r>
  <r>
    <x v="12"/>
    <m/>
    <x v="1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36.14"/>
    <s v="CONCILIADO_PARCIAL"/>
  </r>
  <r>
    <x v="46"/>
    <m/>
    <x v="4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210.11"/>
    <s v="CONCILIADO_PARCIAL"/>
  </r>
  <r>
    <x v="17"/>
    <m/>
    <x v="17"/>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255.78"/>
    <s v="CONCILIADO_PARCIAL"/>
  </r>
  <r>
    <x v="45"/>
    <m/>
    <x v="45"/>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27175.02"/>
    <s v="CONCILIADO_PARCIAL"/>
  </r>
  <r>
    <x v="36"/>
    <m/>
    <x v="36"/>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0458.82"/>
    <s v="CONCILIADO_PARCIAL"/>
  </r>
  <r>
    <x v="43"/>
    <m/>
    <x v="43"/>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38353.480000000003"/>
    <s v="CONCILIADO_PARCIAL"/>
  </r>
  <r>
    <x v="22"/>
    <m/>
    <x v="22"/>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15773.87"/>
    <s v="CONCILIADO_PARCIAL"/>
  </r>
  <r>
    <x v="48"/>
    <m/>
    <x v="48"/>
    <x v="21"/>
    <s v="B23681750002"/>
    <s v="BOD"/>
    <n v="2368175"/>
    <m/>
    <s v="00099021001 DEP.DE CHEQ.AJENOS,RET.DE CAM.,CONCEPTO: PAGO POR REEMBOLSO DE SUBSIDIO DE INCAPACIDAD TEMPORAL PERIODO ABRIL /MAYO/JUNIO -22,DEP.: CAJA NACIONAL DE SALUD , PROCEDENCIA: BANCO UNION S.A., CHEQUE: 90935, FECHA DE EMISION:04/02/20_x000a_TRLP-00422/2026 P0710"/>
    <m/>
    <m/>
    <m/>
    <m/>
    <m/>
    <m/>
    <n v="0"/>
    <n v="2581.75"/>
    <s v="CONCILIADO_PARCIAL"/>
  </r>
  <r>
    <x v="10"/>
    <m/>
    <x v="10"/>
    <x v="21"/>
    <s v="B23681770002"/>
    <s v="BOD"/>
    <n v="2368177"/>
    <m/>
    <s v="00099021001 DEP.DE CHEQ.AJENOS,RET.DE CAM.,CONCEPTO: PAGO DESCUENTOS DE MONTOS EXCEDENTES POR LA DOBLE PERCEPCION DE RECURSOS PUBLICOS,DEP.: CAJA NACIONAL DE SALUD , PROCEDENCIA: BANCO UNION S.A., CHEQUE: 90930, FECHA DE EMISION:04/02/2026"/>
    <m/>
    <m/>
    <m/>
    <m/>
    <m/>
    <m/>
    <n v="0"/>
    <n v="12790.75"/>
    <s v="NO_CONCILIADO"/>
  </r>
  <r>
    <x v="10"/>
    <m/>
    <x v="10"/>
    <x v="21"/>
    <s v="B23681850002"/>
    <s v="BOD"/>
    <n v="2368185"/>
    <m/>
    <s v="00099021001 DEP.DE CHEQ.AJENOS,RET.DE CAM.,CONCEPTO: DEVOLUCION DE CC NO COBRADA OCTUBRE 2025,DEP.: LA VITALICIA SEGUROS Y REASEGUROS DE VIDA S.A. , PROCEDENCIA: BANCO BISA S.A., CHEQUE: 96118, FECHA DE EMISION:04/02/2026"/>
    <m/>
    <m/>
    <m/>
    <m/>
    <m/>
    <m/>
    <n v="0"/>
    <n v="1384.93"/>
    <s v="NO_CONCILIADO"/>
  </r>
  <r>
    <x v="10"/>
    <m/>
    <x v="10"/>
    <x v="21"/>
    <s v="B23681860002"/>
    <s v="BOD"/>
    <n v="2368186"/>
    <m/>
    <s v="00099021001 DEP.DE CHEQ.AJENOS,RET.DE CAM.,CONCEPTO: DEVOLUCION DE CC NO COBRADA OCTUBRE 2025,DEP.: LA VITALICIA SEGUROS Y REASEGUROS DE VIDA S.A. , PROCEDENCIA: BANCO BISA S.A., CHEQUE: 1869379, FECHA DE EMISION:04/02/2026"/>
    <m/>
    <m/>
    <m/>
    <m/>
    <m/>
    <m/>
    <n v="0"/>
    <n v="2070.66"/>
    <s v="NO_CONCILIADO"/>
  </r>
  <r>
    <x v="36"/>
    <m/>
    <x v="36"/>
    <x v="21"/>
    <s v="B23682040002"/>
    <s v="BOD"/>
    <n v="2368204"/>
    <m/>
    <s v="00099021001 DEP.DE CHEQ.AJENOS,RET.DE CAM.,CONCEPTO: DEPÓSITO,DEP.: NAIN WALDO CONCHA MARIACA , PROCEDENCIA: BANCO UNION S.A., CHEQUE: 227884, FECHA DE EMISION:04/02/2026/DJBR"/>
    <m/>
    <m/>
    <m/>
    <m/>
    <m/>
    <m/>
    <n v="0"/>
    <n v="4968.5200000000004"/>
    <s v="NO_CONCILIADO"/>
  </r>
  <r>
    <x v="0"/>
    <m/>
    <x v="0"/>
    <x v="21"/>
    <s v="B23682320002"/>
    <s v="BOD"/>
    <n v="2368232"/>
    <m/>
    <s v="00099021001 DEP.DE CHEQ.AJENOS,RET.DE CAM.,CONCEPTO: DEPÓSITO,DEP.: VELKA PATRICIA KRELLAC GARCIA , PROCEDENCIA: BANCO UNION S.A., CHEQUE: 227890, FECHA DE EMISION:04/02/2026/DJBR"/>
    <m/>
    <m/>
    <m/>
    <m/>
    <m/>
    <m/>
    <n v="0"/>
    <n v="152.12"/>
    <s v="NO_CONCILIADO"/>
  </r>
  <r>
    <x v="0"/>
    <m/>
    <x v="0"/>
    <x v="21"/>
    <s v="B23682330002"/>
    <s v="BOD"/>
    <n v="2368233"/>
    <m/>
    <s v="00099021001 DEP.DE CHEQ.AJENOS,RET.DE CAM.,CONCEPTO: DEPÓSITO,DEP.: VELKA PATRICIA KRELLAC GARCIA , PROCEDENCIA: BANCO UNION S.A., CHEQUE: 227891, FECHA DE EMISION:04/02/2026/DJBR"/>
    <m/>
    <m/>
    <m/>
    <m/>
    <m/>
    <m/>
    <n v="0"/>
    <n v="423.46"/>
    <s v="NO_CONCILIADO"/>
  </r>
  <r>
    <x v="0"/>
    <m/>
    <x v="0"/>
    <x v="21"/>
    <s v="B23682340002"/>
    <s v="BOD"/>
    <n v="2368234"/>
    <m/>
    <s v="00099021001 DEP.DE CHEQ.AJENOS,RET.DE CAM.,CONCEPTO: DEPÓSITO,DEP.: VELKA PATRICIA KRELLAC GARCIA , PROCEDENCIA: BANCO UNION S.A., CHEQUE: 227892, FECHA DE EMISION:04/02/2026/DJBR"/>
    <m/>
    <m/>
    <m/>
    <m/>
    <m/>
    <m/>
    <n v="0"/>
    <n v="6861.46"/>
    <s v="NO_CONCILIADO"/>
  </r>
  <r>
    <x v="33"/>
    <m/>
    <x v="33"/>
    <x v="21"/>
    <s v="B23682440002"/>
    <s v="BOD"/>
    <n v="2368244"/>
    <m/>
    <s v="00086011105 DEP.DE CHEQ.AJENOS,RET.DE CAM.,CONCEPTO: TRANSFERENCIA AL ESTADO POR VENTA DE FIBRA DE VICUÑA,DEP.: ACOFIV BOLIVIA , PROCEDENCIA: BANCO DE CREDITO DE BOLIVIA S.A., CHEQUE: 1059, FECHA DE EMISION:03/02/2026"/>
    <m/>
    <m/>
    <m/>
    <m/>
    <m/>
    <m/>
    <n v="0"/>
    <n v="153770"/>
    <s v="NO_CONCILIADO"/>
  </r>
  <r>
    <x v="33"/>
    <m/>
    <x v="33"/>
    <x v="22"/>
    <s v="O23685010002"/>
    <s v="BOD"/>
    <n v="2368501"/>
    <m/>
    <s v="00086077009 DEPOSITO DE EFECTIVO, DEPOSITANTE: LILIAN ASUNTA CAHUA YANAPA, CONCEPTO: DEVOLUCION POR CUENTAS POR COBRAR, CUENTA DE DEPOSITO: CUENTA UNICA DEL TESORO"/>
    <m/>
    <m/>
    <m/>
    <m/>
    <m/>
    <m/>
    <n v="0"/>
    <n v="60"/>
    <s v="NO_CONCILIADO"/>
  </r>
  <r>
    <x v="13"/>
    <m/>
    <x v="13"/>
    <x v="22"/>
    <s v="O23685070002"/>
    <s v="BOD"/>
    <n v="2368507"/>
    <m/>
    <s v="00099021001 DEPOSITO DE EFECTIVO, DEPOSITANTE: PRIMITIVO CHOQUE MENDOZA, CONCEPTO: DEVOLUCION DE RECURSOS DE APOYO ECONOMICO FDTFLP, CUENTA DE DEPOSITO: CUENTA UNICA DEL TESORO"/>
    <m/>
    <m/>
    <m/>
    <m/>
    <m/>
    <m/>
    <n v="0"/>
    <n v="50000"/>
    <s v="NO_CONCILIADO"/>
  </r>
  <r>
    <x v="28"/>
    <m/>
    <x v="28"/>
    <x v="22"/>
    <s v="O23685170002"/>
    <s v="BOD"/>
    <n v="2368517"/>
    <m/>
    <s v="00099021001 DEPOSITO DE EFECTIVO, DEPOSITANTE: TANIA ROSELI GOMEZ MAMANI, CONCEPTO: DEVOLUCION DE SUELDO DEL MES DE NOVIEMBRE 2025 DE TANIA GOMEZ, CUENTA DE DEPOSITO: CUENTA UNICA DEL TESORO/DJBR"/>
    <m/>
    <m/>
    <m/>
    <m/>
    <m/>
    <m/>
    <n v="0"/>
    <n v="6967.93"/>
    <s v="NO_CONCILIADO"/>
  </r>
  <r>
    <x v="13"/>
    <m/>
    <x v="13"/>
    <x v="22"/>
    <s v="O23685520002"/>
    <s v="BOD"/>
    <n v="2368552"/>
    <m/>
    <s v="00099021001 DEPOSITO DE EFECTIVO, DEPOSITANTE: WILFREDO RAMOS RAMOS, CONCEPTO: DEVOLUCION BONO ZONA, CUENTA DE DEPOSITO: CUENTA UNICA DEL TESORO"/>
    <m/>
    <m/>
    <m/>
    <m/>
    <m/>
    <m/>
    <n v="0"/>
    <n v="2259.34"/>
    <s v="NO_CONCILIADO"/>
  </r>
  <r>
    <x v="13"/>
    <m/>
    <x v="13"/>
    <x v="22"/>
    <s v="O23685610002"/>
    <s v="BOD"/>
    <n v="2368561"/>
    <m/>
    <s v="00099021001 DEPOSITO DE EFECTIVO, DEPOSITANTE: DEYSI PAOLA CALDERON LEON, CONCEPTO: DEVOLUCION DE BONO ZONA, CUENTA DE DEPOSITO: CUENTA UNICA DEL TESORO"/>
    <m/>
    <m/>
    <m/>
    <m/>
    <m/>
    <m/>
    <n v="0"/>
    <n v="1846.76"/>
    <s v="NO_CONCILIADO"/>
  </r>
  <r>
    <x v="13"/>
    <m/>
    <x v="13"/>
    <x v="22"/>
    <s v="O23685620002"/>
    <s v="BOD"/>
    <n v="2368562"/>
    <m/>
    <s v="00099021001 DEPOSITO DE EFECTIVO, DEPOSITANTE: BERONICA CHURA ZELADA, CONCEPTO: PERCEPCION INDEBIDA DE BONO ZONA, CUENTA DE DEPOSITO: CUENTA UNICA DEL TESORO"/>
    <m/>
    <m/>
    <m/>
    <m/>
    <m/>
    <m/>
    <n v="0"/>
    <n v="1846.76"/>
    <s v="NO_CONCILIADO"/>
  </r>
  <r>
    <x v="13"/>
    <m/>
    <x v="13"/>
    <x v="22"/>
    <s v="O23685630002"/>
    <s v="BOD"/>
    <n v="2368563"/>
    <m/>
    <s v="00099021001 DEPOSITO DE EFECTIVO, DEPOSITANTE: LIDIA FLORES CALLE, CONCEPTO: PERCEPCION INDEBIDA DE BONO DE ZONA, CUENTA DE DEPOSITO: CUENTA UNICA DEL TESORO"/>
    <m/>
    <m/>
    <m/>
    <m/>
    <m/>
    <m/>
    <n v="0"/>
    <n v="1917.79"/>
    <s v="NO_CONCILIADO"/>
  </r>
  <r>
    <x v="13"/>
    <m/>
    <x v="13"/>
    <x v="22"/>
    <s v="O23685640002"/>
    <s v="BOD"/>
    <n v="2368564"/>
    <m/>
    <s v="00099021001 DEPOSITO DE EFECTIVO, DEPOSITANTE: ROSY MARIBEL CHAMBI POMA, CONCEPTO: PERCEPCION INDEBIDA DE BONO ZONA, CUENTA DE DEPOSITO: CUENTA UNICA DEL TESORO"/>
    <m/>
    <m/>
    <m/>
    <m/>
    <m/>
    <m/>
    <n v="0"/>
    <n v="1775.73"/>
    <s v="NO_CONCILIADO"/>
  </r>
  <r>
    <x v="22"/>
    <m/>
    <x v="22"/>
    <x v="22"/>
    <s v="B23684960002"/>
    <s v="BOD"/>
    <n v="2368496"/>
    <m/>
    <s v="00099021001 DEP.DE CHEQ.AJENOS,RET.DE CAM.,CONCEPTO: DEPÓSITO,DEP.: INGRID MARCELA ZAMBRANA GRANDY , PROCEDENCIA: BANCO UNION S.A., CHEQUE: 227895, FECHA DE EMISION:05/02/2026/DJBR"/>
    <m/>
    <m/>
    <m/>
    <m/>
    <m/>
    <m/>
    <n v="0"/>
    <n v="235.77"/>
    <s v="NO_CONCILIADO"/>
  </r>
  <r>
    <x v="49"/>
    <m/>
    <x v="49"/>
    <x v="22"/>
    <s v="B23685140002"/>
    <s v="BOD"/>
    <n v="2368514"/>
    <m/>
    <s v="00099021001 DEP.DE CHEQ.AJENOS,RET.DE CAM.,CONCEPTO: DEVOLUCION DEL SALDO,DEP.: BOLIVIANA DE AVIACION , PROCEDENCIA: BANCO UNION S.A., CHEQUE: 21039, FECHA DE EMISION:04/02/2026"/>
    <m/>
    <m/>
    <m/>
    <m/>
    <m/>
    <m/>
    <n v="0"/>
    <n v="101027"/>
    <s v="NO_CONCILIADO"/>
  </r>
  <r>
    <x v="4"/>
    <m/>
    <x v="4"/>
    <x v="22"/>
    <s v="J06666350002"/>
    <s v="NTE"/>
    <n v="14852618"/>
    <m/>
    <s v="A:00099021001 GAM COBIJA, TRANSFERENCIA DE RECUPERACIONES SEGUN NOTA GEF-LCR-DYF-0048-NOT/26 POR CONCEPTO DE PAGO DE CAPITAL E INTERESES DE ACUERDO A CONTRATO DE FIDEICOMISO “ACCESOS SEGUROS VIVIR BIEN” (ASVB) FIRMADO ENTRE MINISTERIO DE PLANIFICACION Y EL FNDR."/>
    <m/>
    <m/>
    <m/>
    <m/>
    <m/>
    <m/>
    <n v="0"/>
    <n v="728850.09"/>
    <s v="NO_CONCILIADO"/>
  </r>
  <r>
    <x v="4"/>
    <m/>
    <x v="4"/>
    <x v="22"/>
    <s v="J06667400002"/>
    <s v="NTE"/>
    <n v="14810941"/>
    <m/>
    <s v="A:00099021001 GAM DE VILLAMONTES, TRANSFERENCIA DE RECUPERACIONES SEGUN NOTA GEF-LCR-DYF-0048-NOT/26 POR CONCEPTO DE PAGO DE CAPITAL E INTERESES DE ACUERDO A CONTRATO DE FIDEICOMISO “ACCESOS SEGUROS VIVIR BIEN” (ASVB) FIRMADO ENTRE MINISTERIO DE PLANIFICACION Y EL FNDR"/>
    <m/>
    <m/>
    <m/>
    <m/>
    <m/>
    <m/>
    <n v="0"/>
    <n v="644451.98"/>
    <s v="NO_CONCILIADO"/>
  </r>
  <r>
    <x v="4"/>
    <m/>
    <x v="4"/>
    <x v="22"/>
    <s v="J06667810002"/>
    <s v="NTE"/>
    <n v="14819560"/>
    <m/>
    <s v="A:00099021001 GAD DE BENI TRANSFERENCIA DE RECUPERACIONES SEGÚN NOTA INTERNA GEF-LCR-DYF-0095-NOT/26, POR CONCEPTO DE CAPITAL E INTERESES DE ACUERDO A CONTRATO DE FIDEICOMISO “FINANCIMIENTO DE APOYO A LA REACTIVACION DE LA INVERSION PUBLICA” (FARIP) FIRMADO ENTRE EL MPD Y EL FNDR."/>
    <m/>
    <m/>
    <m/>
    <m/>
    <m/>
    <m/>
    <n v="0"/>
    <n v="1180332.44"/>
    <s v="NO_CONCILIADO"/>
  </r>
  <r>
    <x v="4"/>
    <m/>
    <x v="4"/>
    <x v="22"/>
    <s v="J06667820002"/>
    <s v="NTE"/>
    <n v="14819583"/>
    <m/>
    <s v="A:00099021001 GAD DE BENI TRANSFERENCIA DE RECUPERACIONES SEGÚN NOTA INTERNA GEF-LCR-DYF-1179-NOT/25, POR CONCEPTO DE INTERES PENAL DE ACUERDO A CONTRATO DE FIDEICOMISO “FINANCIMIENTO DE APOYO A LA REACTIVACION DE LA INVERSION PUBLICA” (FARIP) FIRMADO ENTRE EL MPD Y EL FNDR."/>
    <m/>
    <m/>
    <m/>
    <m/>
    <m/>
    <m/>
    <n v="0"/>
    <n v="15749.72"/>
    <s v="NO_CONCILIADO"/>
  </r>
  <r>
    <x v="6"/>
    <m/>
    <x v="6"/>
    <x v="23"/>
    <s v="O23687630002"/>
    <s v="BOD"/>
    <n v="2368763"/>
    <m/>
    <s v="00526012001 DEPOSITO DE EFECTIVO, DEPOSITANTE: IRMA BEATRIZ CABALLERO ZABALA, CONCEPTO: DEVOLUCION DE HABERES DICIEMBRE 2025, CUENTA DE DEPOSITO: CUENTA UNICA DEL TESORO"/>
    <m/>
    <m/>
    <m/>
    <m/>
    <m/>
    <m/>
    <n v="0"/>
    <n v="1982.2"/>
    <s v="NO_CONCILIADO"/>
  </r>
  <r>
    <x v="50"/>
    <m/>
    <x v="50"/>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339.26"/>
    <s v="CONCILIADO_PARCIAL"/>
  </r>
  <r>
    <x v="51"/>
    <m/>
    <x v="51"/>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2551.6799999999998"/>
    <s v="CONCILIADO_PARCIAL"/>
  </r>
  <r>
    <x v="52"/>
    <m/>
    <x v="52"/>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2385.94"/>
    <s v="CONCILIADO_PARCIAL"/>
  </r>
  <r>
    <x v="53"/>
    <m/>
    <x v="53"/>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428.94"/>
    <s v="CONCILIADO_PARCIAL"/>
  </r>
  <r>
    <x v="3"/>
    <m/>
    <x v="3"/>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544.48"/>
    <s v="CONCILIADO_PARCIAL"/>
  </r>
  <r>
    <x v="48"/>
    <m/>
    <x v="48"/>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2367.7199999999998"/>
    <s v="CONCILIADO_PARCIAL"/>
  </r>
  <r>
    <x v="22"/>
    <m/>
    <x v="22"/>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23445.97"/>
    <s v="CONCILIADO_PARCIAL"/>
  </r>
  <r>
    <x v="12"/>
    <m/>
    <x v="12"/>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6186.98"/>
    <s v="CONCILIADO_PARCIAL"/>
  </r>
  <r>
    <x v="45"/>
    <m/>
    <x v="45"/>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7589.86"/>
    <s v="CONCILIADO_PARCIAL"/>
  </r>
  <r>
    <x v="36"/>
    <m/>
    <x v="36"/>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23884.02"/>
    <s v="CONCILIADO_PARCIAL"/>
  </r>
  <r>
    <x v="7"/>
    <m/>
    <x v="7"/>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4293.38"/>
    <s v="CONCILIADO_PARCIAL"/>
  </r>
  <r>
    <x v="1"/>
    <m/>
    <x v="1"/>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3639.6"/>
    <s v="CONCILIADO_PARCIAL"/>
  </r>
  <r>
    <x v="20"/>
    <m/>
    <x v="20"/>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1040.2"/>
    <s v="CONCILIADO_PARCIAL"/>
  </r>
  <r>
    <x v="42"/>
    <m/>
    <x v="42"/>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690.6"/>
    <s v="CONCILIADO_PARCIAL"/>
  </r>
  <r>
    <x v="42"/>
    <m/>
    <x v="42"/>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412.05"/>
    <s v="CONCILIADO_PARCIAL"/>
  </r>
  <r>
    <x v="43"/>
    <m/>
    <x v="43"/>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2959.02"/>
    <s v="CONCILIADO_PARCIAL"/>
  </r>
  <r>
    <x v="46"/>
    <m/>
    <x v="46"/>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38455.449999999997"/>
    <s v="CONCILIADO_PARCIAL"/>
  </r>
  <r>
    <x v="47"/>
    <m/>
    <x v="47"/>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924.45"/>
    <s v="CONCILIADO_PARCIAL"/>
  </r>
  <r>
    <x v="47"/>
    <m/>
    <x v="47"/>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257.3599999999999"/>
    <s v="CONCILIADO_PARCIAL"/>
  </r>
  <r>
    <x v="47"/>
    <m/>
    <x v="47"/>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1243.8800000000001"/>
    <s v="CONCILIADO_PARCIAL"/>
  </r>
  <r>
    <x v="21"/>
    <m/>
    <x v="21"/>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3170.44"/>
    <s v="CONCILIADO_PARCIAL"/>
  </r>
  <r>
    <x v="17"/>
    <m/>
    <x v="17"/>
    <x v="23"/>
    <s v="B23687770002"/>
    <s v="BOD"/>
    <n v="2368777"/>
    <m/>
    <s v="00099021001 DEP.DE CHEQ.AJENOS,RET.DE CAM.,CONCEPTO: PAGO POR REEMBOLSO DE SUBSIDIO DE INCAPACIDAD TEMPORAL GESTION/22,DEP.: CAJA NACIONAL DE SALUD, PROCEDENCIA: BANCO UNION S.A., CHEQUE: 90995, FECHA DE EMISION:06/02/202_x000a_TRLP-00422/2026 P0759"/>
    <m/>
    <m/>
    <m/>
    <m/>
    <m/>
    <m/>
    <n v="0"/>
    <n v="87913.919999999998"/>
    <s v="CONCILIADO_PARCIAL"/>
  </r>
  <r>
    <x v="18"/>
    <m/>
    <x v="18"/>
    <x v="23"/>
    <s v="G34692180001"/>
    <s v="CVD"/>
    <n v="3469218"/>
    <m/>
    <s v="COBRO COSTOS DE PAPELERIA POR REGULARIZACION DE TRANSFERENCIA DEL EXTERIOR POR ORDEN DE CONSUL ESTADO PLURI DE BOLIVIA (COMODORO ARGENTINA) REF.: DEVOLUCIÓN DE SALDOS NO EJECUTADOS DE COMODORO AL ÓRGANO ELECTORAL PLURINACIONAL. LIB. 00099021001 TGN-RECURSOS ORDINARIOS (3987)"/>
    <m/>
    <m/>
    <m/>
    <m/>
    <m/>
    <m/>
    <n v="80"/>
    <n v="0"/>
    <s v="NO_CONCILIADO"/>
  </r>
  <r>
    <x v="3"/>
    <m/>
    <x v="3"/>
    <x v="24"/>
    <s v="O23690630002"/>
    <s v="BOD"/>
    <n v="2369063"/>
    <m/>
    <s v="00081011101 DEPOSITO DE EFECTIVO, DEPOSITANTE: KENIA DANEYLA IRUSTA FLORES, CONCEPTO: DEVOLUCION DEL 25% POR LA REPROGRAMACION DEL VUELO - BOA, CUENTA DE DEPOSITO: CUENTA UNICA DEL TESORO"/>
    <m/>
    <m/>
    <m/>
    <m/>
    <m/>
    <m/>
    <n v="0"/>
    <n v="168"/>
    <s v="NO_CONCILIADO"/>
  </r>
  <r>
    <x v="13"/>
    <m/>
    <x v="13"/>
    <x v="24"/>
    <s v="O23690780002"/>
    <s v="BOD"/>
    <n v="2369078"/>
    <m/>
    <s v="00099021001 DEPOSITO DE EFECTIVO, DEPOSITANTE: CLAUDIO ALFREDO CONDORI POCA, CONCEPTO: DEVOLUCION DE DINERO, CUENTA DE DEPOSITO: CUENTA UNICA DEL TESORO"/>
    <m/>
    <m/>
    <m/>
    <m/>
    <m/>
    <m/>
    <n v="0"/>
    <n v="3977.64"/>
    <s v="NO_CONCILIADO"/>
  </r>
  <r>
    <x v="3"/>
    <m/>
    <x v="3"/>
    <x v="24"/>
    <s v="O23690920002"/>
    <s v="BOD"/>
    <n v="2369092"/>
    <m/>
    <s v="00081011101 DEPOSITO DE EFECTIVO, DEPOSITANTE: BEATRIZ TIÑINI TARQUI, CONCEPTO: REPOSISCION DE CREDENCIAL, CUENTA DE DEPOSITO: CUENTA UNICA DEL TESORO"/>
    <m/>
    <m/>
    <m/>
    <m/>
    <m/>
    <m/>
    <n v="0"/>
    <n v="30"/>
    <s v="NO_CONCILIADO"/>
  </r>
  <r>
    <x v="10"/>
    <m/>
    <x v="10"/>
    <x v="24"/>
    <s v="B23690310002"/>
    <s v="BOD"/>
    <n v="2369031"/>
    <m/>
    <s v="00099021001 DEP.DE CHEQ.AJENOS,RET.DE CAM.,CONCEPTO: INCAPACIDAD,DEP.: CAJA NACIONAL DE SALUD , PROCEDENCIA: BANCO UNION S.A., CHEQUE: 29147, FECHA DE EMISION:05/02/2026"/>
    <m/>
    <m/>
    <m/>
    <m/>
    <m/>
    <m/>
    <n v="0"/>
    <n v="380833.23"/>
    <s v="NO_CONCILIADO"/>
  </r>
  <r>
    <x v="12"/>
    <m/>
    <x v="12"/>
    <x v="24"/>
    <s v="B23691000002"/>
    <s v="BOD"/>
    <n v="2369100"/>
    <m/>
    <s v="00099021001 DEP.DE CHEQ.AJENOS,RET.DE CAM.,CONCEPTO: 6° REEMBOLSO FIDEICOMISO, EMPRESA METALURGICA VINTO EMV,DEP.: MINISTERIO DE MINERIA Y METALURGIA , PROCEDENCIA: BANCO UNION S.A., CHEQUE: 4399, FECHA DE EMISION:05/02/2026"/>
    <m/>
    <m/>
    <m/>
    <m/>
    <m/>
    <m/>
    <n v="0"/>
    <n v="1800000"/>
    <s v="NO_CONCILIADO"/>
  </r>
  <r>
    <x v="0"/>
    <m/>
    <x v="0"/>
    <x v="24"/>
    <s v="Q23733550002"/>
    <s v="CRV"/>
    <n v="2373355"/>
    <m/>
    <s v="NUMERO DE LIBRETA CUT: 00099021001 OPERACIÓN E75 TRANSFERENCIA DE LA CUENTA FISCAL BUN A LA CUT EN MN TRANSF.FDOS.AL.BCB SG. SOLICITUD DE GOB. AUTONOMO MUNICIPAL DE BOLIVAR CITE: GAMB-MAE NO 40/2026 CUENTA CUT 3987069001 - LIBRETA NÂ° 00099021001 TGN - RECURSOS ORDINARIOS."/>
    <m/>
    <m/>
    <m/>
    <m/>
    <m/>
    <m/>
    <n v="0"/>
    <n v="280"/>
    <s v="NO_CONCILIADO"/>
  </r>
  <r>
    <x v="4"/>
    <m/>
    <x v="4"/>
    <x v="24"/>
    <s v="G34711120002"/>
    <s v="CRV"/>
    <n v="3471112"/>
    <m/>
    <s v="PAGO PRÉSTAMO BID BID 939-SF-BO VCTO. 08-02-2026 POR CUENTA DE BANCO DE DESARROLLO , VALOR 09-02-2026 CAPITAL BS 3.423.057,33 INTERESES BS 345.119,19 LIBRETA NRO.00099021001 TGN-RECURSOS ORDINARIOS (3987) - ALIVIO MDRI"/>
    <m/>
    <m/>
    <m/>
    <m/>
    <m/>
    <m/>
    <n v="0"/>
    <n v="3768176.52"/>
    <s v="NO_CONCILIADO"/>
  </r>
  <r>
    <x v="10"/>
    <m/>
    <x v="10"/>
    <x v="24"/>
    <s v="Q23737600002"/>
    <s v="CRV"/>
    <n v="2373760"/>
    <m/>
    <s v="NUMERO DE LIBRETA CUT: 00099021001 OPERACIÓN E18 TRANSFERENCIA DEL SISTEMA FINANCIERO A LA CUT TRANSFERENCIA POR DEVOLUCION POR ERROR EN EL PAGO DEL ANTICIPO DE LA OBRA CONST. Y EQUIPAMIENTO CENTRO DE SALUD INTEGRAL SANTIAGO DE HUARI REALIZADO MEDIANTE ABONO EN FECHA 13/09/2024 OF.9362219 OB2- P"/>
    <m/>
    <m/>
    <m/>
    <m/>
    <m/>
    <m/>
    <n v="0"/>
    <n v="0.01"/>
    <s v="NO_CONCILIADO"/>
  </r>
  <r>
    <x v="4"/>
    <m/>
    <x v="4"/>
    <x v="24"/>
    <s v="S11481420003"/>
    <s v="CRV"/>
    <n v="1148142"/>
    <m/>
    <s v="||PAGO PRESTAMO BID 914/SF-BO VCTO. 08-02-2026 POR CUENTA DEL FNDR SEGUN NOTA COD.LIQ. 21200 DE FECHA 04-02-2026. VALOR 09-02-2026 CAPITAL USD6.777,27 INTERESES USD8.087,50 LIBRETA NO. 00099021001 TGN RECURSOS ORDINARIOS (3987) - ALIVIO MDRI"/>
    <m/>
    <m/>
    <m/>
    <m/>
    <m/>
    <m/>
    <n v="0"/>
    <n v="103458.8"/>
    <s v="NO_CONCILIADO"/>
  </r>
  <r>
    <x v="54"/>
    <m/>
    <x v="54"/>
    <x v="24"/>
    <s v="J06671410002"/>
    <s v="NTE"/>
    <n v="14869776"/>
    <m/>
    <s v="A:00862012001 GAM DE SAN BORJA, TRANSFERENCIA DE RECUPERACIONES SEGUN NOTA GEF-LCR-DYF-0109-NOT/26 POR CONCEPTO DE REMUNERACIÓN DE ADMINISTRACION DE FIDEICOMISO QUE CORRESPONDEN AL FNDR DE ACUERDO A CONTRATO DE FIDEICOMISO “CONTRAPARTES LOCALES”"/>
    <m/>
    <m/>
    <m/>
    <m/>
    <m/>
    <m/>
    <n v="0"/>
    <n v="441.27"/>
    <s v="NO_CONCILIADO"/>
  </r>
  <r>
    <x v="4"/>
    <m/>
    <x v="4"/>
    <x v="24"/>
    <s v="J06671430002"/>
    <s v="NTE"/>
    <n v="14869775"/>
    <m/>
    <s v="A:00099021001 GAM DE SAN BORJA, TRANSFERENCIA DE RECUPERACIONES SEGUN NOTA GEF-LCR-DYF-0109-NOT/26 POR CONCEPTO DE PAGO DE INTERES PENAL DE ACUERDO A CONTRATO DE FIDEICOMISO &amp;quot;CONTRAPARTES LOCALES” FIRMADO ENTRE EL MPD Y EL FNDR Y CONTRATO DE PRESTAMO."/>
    <m/>
    <m/>
    <m/>
    <m/>
    <m/>
    <m/>
    <n v="0"/>
    <n v="1.31"/>
    <s v="NO_CONCILIADO"/>
  </r>
  <r>
    <x v="4"/>
    <m/>
    <x v="4"/>
    <x v="24"/>
    <s v="J06671460002"/>
    <s v="NTE"/>
    <n v="14869806"/>
    <m/>
    <s v="A:00099021001 GAM DE PADCAYA, TRANSFERENCIA DE RECUPERACIONES SEGUN NOTA GEF-LCR-DYF-0109-NOT/26 POR CONCEPTO DE INTERES PENAL DE ACUERDO A CONTRATO DE FIDEICOMISO &amp;quot;CONTRAPARTES LOCALES” FIRMADO ENTRE EL MPD Y EL FNDR Y CONTRATO DE PRESTAMO."/>
    <m/>
    <m/>
    <m/>
    <m/>
    <m/>
    <m/>
    <n v="0"/>
    <n v="8.51"/>
    <s v="NO_CONCILIADO"/>
  </r>
  <r>
    <x v="4"/>
    <m/>
    <x v="4"/>
    <x v="24"/>
    <s v="J06671480002"/>
    <s v="NTE"/>
    <n v="14869791"/>
    <m/>
    <s v="A:00099021001 GAM DE MOROCHATA, TRANSFERENCIA DE RECUPERACIONES SEGUN NOTA GEF-LCR-DYF-0109-NOT/26 POR CONCEPTO DE PAGO DE INTERES PENAL DE ACUERDO A CONTRATO DE FIDEICOMISO &amp;quot;CONTRAPARTES LOCALES” FIRMADO ENTRE EL MPD Y EL FNDR Y CONTRATO DE PRESTAMO."/>
    <m/>
    <m/>
    <m/>
    <m/>
    <m/>
    <m/>
    <n v="0"/>
    <n v="1.75"/>
    <s v="NO_CONCILIADO"/>
  </r>
  <r>
    <x v="4"/>
    <m/>
    <x v="4"/>
    <x v="24"/>
    <s v="J06671490002"/>
    <s v="NTE"/>
    <n v="14870714"/>
    <m/>
    <s v="A:00099021001 GAD DE BENI, TRANSFERENCIA DE RECUPERACIONES SEGUN NOTA GEF-LCR-JSZ-0838-NOT/25 POR CONCEPTO DE PAGO DE CAPITAL E INTERESES DE ACUERDO A CONTRATO DE FIDEICOMISO “PROYECTOS DE INVERSION PUBLICA” (PIP) FIRMADO ENTRE MINISTERIO DE PLANIFICACION Y EL FNDR."/>
    <m/>
    <m/>
    <m/>
    <m/>
    <m/>
    <m/>
    <n v="0"/>
    <n v="695418.44"/>
    <s v="NO_CONCILIADO"/>
  </r>
  <r>
    <x v="3"/>
    <m/>
    <x v="3"/>
    <x v="25"/>
    <s v="O23693940002"/>
    <s v="BOD"/>
    <n v="2369394"/>
    <m/>
    <s v="00081011101 DEPOSITO DE EFECTIVO, DEPOSITANTE: PEDRO PABLO JAIMES GUARDIA, CONCEPTO: REPOSICION DE CREDENCIAL, CUENTA DE DEPOSITO: CUENTA UNICA DEL TESORO"/>
    <m/>
    <m/>
    <m/>
    <m/>
    <m/>
    <m/>
    <n v="0"/>
    <n v="30"/>
    <s v="NO_CONCILIADO"/>
  </r>
  <r>
    <x v="24"/>
    <m/>
    <x v="24"/>
    <x v="25"/>
    <s v="O23694600002"/>
    <s v="BOD"/>
    <n v="2369460"/>
    <m/>
    <s v="00133012001 DEPOSITO DE EFECTIVO, DEPOSITANTE: AMILCAR VALENCIA CABALLERO, CONCEPTO: SALDO SOBRANTE LA LLAMADA DE LA SUERTE R.A. 05-00088-25, CUENTA DE DEPOSITO: CUENTA UNICA DEL TESORO"/>
    <m/>
    <m/>
    <m/>
    <m/>
    <m/>
    <m/>
    <n v="0"/>
    <n v="5100"/>
    <s v="NO_CONCILIADO"/>
  </r>
  <r>
    <x v="24"/>
    <m/>
    <x v="24"/>
    <x v="25"/>
    <s v="O23694610002"/>
    <s v="BOD"/>
    <n v="2369461"/>
    <m/>
    <s v="00133012001 DEPOSITO DE EFECTIVO, DEPOSITANTE: AMILCAR VALENCIA CABALLERO, CONCEPTO: SALDO SOBRANTE LA LLAMADA DE LA SUERTE R.A. 05-00016-25, CUENTA DE DEPOSITO: CUENTA UNICA DEL TESORO"/>
    <m/>
    <m/>
    <m/>
    <m/>
    <m/>
    <m/>
    <n v="0"/>
    <n v="4100"/>
    <s v="NO_CONCILIADO"/>
  </r>
  <r>
    <x v="10"/>
    <m/>
    <x v="10"/>
    <x v="25"/>
    <s v="O23694740002"/>
    <s v="BOD"/>
    <n v="2369474"/>
    <m/>
    <s v="00099021001 DEPOSITO DE EFECTIVO, DEPOSITANTE: SEGUROS PROVIDA S.A., CONCEPTO: DEVOLUCION FONDOS NO COBRADOS CASOS FALLECIDOS CONCILIACION OCTUBRE 2025, CUENTA DE DEPOSITO: CUENTA UNICA DEL TESORO"/>
    <m/>
    <m/>
    <m/>
    <m/>
    <m/>
    <m/>
    <n v="0"/>
    <n v="11894.84"/>
    <s v="NO_CONCILIADO"/>
  </r>
  <r>
    <x v="43"/>
    <m/>
    <x v="43"/>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8125.94"/>
    <s v="CONCILIADO_PARCIAL"/>
  </r>
  <r>
    <x v="36"/>
    <m/>
    <x v="36"/>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7283.52"/>
    <s v="CONCILIADO_PARCIAL"/>
  </r>
  <r>
    <x v="45"/>
    <m/>
    <x v="45"/>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21494.32"/>
    <s v="CONCILIADO_PARCIAL"/>
  </r>
  <r>
    <x v="43"/>
    <m/>
    <x v="43"/>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39221.440000000002"/>
    <s v="CONCILIADO_PARCIAL"/>
  </r>
  <r>
    <x v="17"/>
    <m/>
    <x v="17"/>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0080.450000000001"/>
    <s v="CONCILIADO_PARCIAL"/>
  </r>
  <r>
    <x v="55"/>
    <m/>
    <x v="55"/>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5440"/>
    <s v="CONCILIADO_PARCIAL"/>
  </r>
  <r>
    <x v="22"/>
    <m/>
    <x v="22"/>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4765.05"/>
    <s v="CONCILIADO_PARCIAL"/>
  </r>
  <r>
    <x v="1"/>
    <m/>
    <x v="1"/>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5964.96"/>
    <s v="CONCILIADO_PARCIAL"/>
  </r>
  <r>
    <x v="44"/>
    <m/>
    <x v="44"/>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6678"/>
    <s v="CONCILIADO_PARCIAL"/>
  </r>
  <r>
    <x v="17"/>
    <m/>
    <x v="17"/>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63154.83"/>
    <s v="CONCILIADO_PARCIAL"/>
  </r>
  <r>
    <x v="20"/>
    <m/>
    <x v="20"/>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772.14"/>
    <s v="CONCILIADO_PARCIAL"/>
  </r>
  <r>
    <x v="43"/>
    <m/>
    <x v="43"/>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4816.78"/>
    <s v="CONCILIADO_PARCIAL"/>
  </r>
  <r>
    <x v="43"/>
    <m/>
    <x v="43"/>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429.75"/>
    <s v="CONCILIADO_PARCIAL"/>
  </r>
  <r>
    <x v="50"/>
    <m/>
    <x v="50"/>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189.4000000000001"/>
    <s v="CONCILIADO_PARCIAL"/>
  </r>
  <r>
    <x v="12"/>
    <m/>
    <x v="12"/>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8543.93"/>
    <s v="CONCILIADO_PARCIAL"/>
  </r>
  <r>
    <x v="17"/>
    <m/>
    <x v="17"/>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23309.89"/>
    <s v="CONCILIADO_PARCIAL"/>
  </r>
  <r>
    <x v="1"/>
    <m/>
    <x v="1"/>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525.98"/>
    <s v="CONCILIADO_PARCIAL"/>
  </r>
  <r>
    <x v="36"/>
    <m/>
    <x v="36"/>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770.24"/>
    <s v="CONCILIADO_PARCIAL"/>
  </r>
  <r>
    <x v="22"/>
    <m/>
    <x v="22"/>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7528.29"/>
    <s v="CONCILIADO_PARCIAL"/>
  </r>
  <r>
    <x v="25"/>
    <m/>
    <x v="25"/>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12602.38"/>
    <s v="CONCILIADO_PARCIAL"/>
  </r>
  <r>
    <x v="46"/>
    <m/>
    <x v="46"/>
    <x v="25"/>
    <s v="B23693370002"/>
    <s v="BOD"/>
    <n v="2369337"/>
    <m/>
    <s v="00099021001 DEP.DE CHEQ.AJENOS,RET.DE CAM.,CONCEPTO: PAGO POR REEMBOLSO DE SUBSIDIO DE INCAPACIDAD TEMPORAL PERIDO FEBRERO Y MARZO GESTION 2022,DEP.: CAJA NACIONAL DE SALUD , PROCEDENCIA: BANCO UNION_x000a_S.A., CHEQUE: 91009, FECHA DE EMISION:10/02/20._x000a_TRLP-00422/2026 P0784"/>
    <m/>
    <m/>
    <m/>
    <m/>
    <m/>
    <m/>
    <n v="0"/>
    <n v="6300.4"/>
    <s v="CONCILIADO_PARCIAL"/>
  </r>
  <r>
    <x v="13"/>
    <m/>
    <x v="13"/>
    <x v="25"/>
    <s v="B23693630002"/>
    <s v="BOD"/>
    <n v="2369363"/>
    <m/>
    <s v="00099021001 DEP.DE CHEQ.AJENOS,RET.DE CAM.,CONCEPTO: DEPÓSITO,DEP.: VICENTE COCA TERAN , PROCEDENCIA: BANCO UNION S.A., CHEQUE: 226965, FECHA DE EMISION:10/02/2026"/>
    <m/>
    <m/>
    <m/>
    <m/>
    <m/>
    <m/>
    <n v="0"/>
    <n v="3197.42"/>
    <s v="NO_CONCILIADO"/>
  </r>
  <r>
    <x v="8"/>
    <m/>
    <x v="8"/>
    <x v="26"/>
    <s v="O23696320002"/>
    <s v="BOD"/>
    <n v="2369632"/>
    <m/>
    <s v="00099021001 DEPOSITO DE EFECTIVO, DEPOSITANTE: EDWIN MARCEL GRANEROS BENAVIDES, CONCEPTO: DEV. EDWIN GRANEROS - PAGO EN DEMASIA REFRIGERIO DIC/2025, CUENTA DE DEPOSITO: CUENTA UNICA DEL TESORO/DJBR"/>
    <m/>
    <m/>
    <m/>
    <m/>
    <m/>
    <m/>
    <n v="0"/>
    <n v="90"/>
    <s v="NO_CONCILIADO"/>
  </r>
  <r>
    <x v="22"/>
    <m/>
    <x v="22"/>
    <x v="26"/>
    <s v="O23696700002"/>
    <s v="BOD"/>
    <n v="2369670"/>
    <m/>
    <s v="00099021001 DEPOSITO DE EFECTIVO, DEPOSITANTE: ESPERANZA AGUILAR ZEBALLOS, CONCEPTO: DEVOLUCION HABERES POR SOBREPASAR LA LETRA &amp;quot;A&amp;quot; DE LA POLICIA BOLIVIANA, CUENTA DE DEPOSITO: CUENTA UNICA DEL TESORO"/>
    <m/>
    <m/>
    <m/>
    <m/>
    <m/>
    <m/>
    <n v="0"/>
    <n v="9000"/>
    <s v="NO_CONCILIADO"/>
  </r>
  <r>
    <x v="13"/>
    <m/>
    <x v="13"/>
    <x v="26"/>
    <s v="O23696830002"/>
    <s v="BOD"/>
    <n v="2369683"/>
    <m/>
    <s v="00099021001 DEPOSITO DE EFECTIVO, DEPOSITANTE: JORGE SOLIZ MAMANI, CONCEPTO: DEVOLUCION DEL BONO ZONA, CUENTA DE DEPOSITO: CUENTA UNICA DEL TESORO"/>
    <m/>
    <m/>
    <m/>
    <m/>
    <m/>
    <m/>
    <n v="0"/>
    <n v="2130.88"/>
    <s v="NO_CONCILIADO"/>
  </r>
  <r>
    <x v="1"/>
    <m/>
    <x v="1"/>
    <x v="26"/>
    <s v="O23696980002"/>
    <s v="BOD"/>
    <n v="2369698"/>
    <m/>
    <s v="00041207001 DEPOSITO DE EFECTIVO, DEPOSITANTE: PAR III, CONCEPTO: DEVOLUCION C - 31 N°241, CUENTA DE DEPOSITO: CUENTA UNICA DEL TESORO"/>
    <m/>
    <m/>
    <m/>
    <m/>
    <m/>
    <m/>
    <n v="0"/>
    <n v="4851"/>
    <s v="NO_CONCILIADO"/>
  </r>
  <r>
    <x v="56"/>
    <m/>
    <x v="56"/>
    <x v="26"/>
    <s v="O23697090002"/>
    <s v="BOD"/>
    <n v="2369709"/>
    <m/>
    <s v="00586012001 DEPOSITO DE EFECTIVO, DEPOSITANTE: RANDY ROIDER LINARES AGUILAR, CONCEPTO: DEVOLUCION DEL COSTO DE EXAMEN PREOCUPACIONAL EN LA CSC Y RA, CUENTA DE DEPOSITO: CUENTA UNICA DEL TESORO"/>
    <m/>
    <m/>
    <m/>
    <m/>
    <m/>
    <m/>
    <n v="0"/>
    <n v="300"/>
    <s v="NO_CONCILIADO"/>
  </r>
  <r>
    <x v="13"/>
    <m/>
    <x v="13"/>
    <x v="26"/>
    <s v="O23697470002"/>
    <s v="BOD"/>
    <n v="2369747"/>
    <m/>
    <s v="00099021001 DEPOSITO DE EFECTIVO, DEPOSITANTE: CHANET CHOQUEHUANCA MAMANI, CONCEPTO: DEVOLUCION, CUENTA DE DEPOSITO: CUENTA UNICA DEL TESORO"/>
    <m/>
    <m/>
    <m/>
    <m/>
    <m/>
    <m/>
    <n v="0"/>
    <n v="1846.76"/>
    <s v="NO_CONCILIADO"/>
  </r>
  <r>
    <x v="13"/>
    <m/>
    <x v="13"/>
    <x v="26"/>
    <s v="O23697560002"/>
    <s v="BOD"/>
    <n v="2369756"/>
    <m/>
    <s v="00099021001 DEPOSITO DE EFECTIVO, DEPOSITANTE: HELEN CALIZAYA CHAMBI, CONCEPTO: DEVOLUCION DE SUELDOS DICIEMBRE DE 2024, CUENTA DE DEPOSITO: CUENTA UNICA DEL TESORO"/>
    <m/>
    <m/>
    <m/>
    <m/>
    <m/>
    <m/>
    <n v="0"/>
    <n v="826.32"/>
    <s v="NO_CONCILIADO"/>
  </r>
  <r>
    <x v="13"/>
    <m/>
    <x v="13"/>
    <x v="26"/>
    <s v="O23697600002"/>
    <s v="BOD"/>
    <n v="2369760"/>
    <m/>
    <s v="00099021001 DEPOSITO DE EFECTIVO, DEPOSITANTE: VIDAL LUCERO CLARES, CONCEPTO: DEVOLUCION DE SUBSIDIO ZONA, CUENTA DE DEPOSITO: CUENTA UNICA DEL TESORO"/>
    <m/>
    <m/>
    <m/>
    <m/>
    <m/>
    <m/>
    <n v="0"/>
    <n v="1846.76"/>
    <s v="NO_CONCILIADO"/>
  </r>
  <r>
    <x v="13"/>
    <m/>
    <x v="13"/>
    <x v="26"/>
    <s v="O23697620002"/>
    <s v="BOD"/>
    <n v="2369762"/>
    <m/>
    <s v="00099021001 DEPOSITO DE EFECTIVO, DEPOSITANTE: JUAN CARLOS MALDONADO SACACA, CONCEPTO: DEVOLUCION, CUENTA DE DEPOSITO: CUENTA UNICA DEL TESORO"/>
    <m/>
    <m/>
    <m/>
    <m/>
    <m/>
    <m/>
    <n v="0"/>
    <n v="1988.82"/>
    <s v="NO_CONCILIADO"/>
  </r>
  <r>
    <x v="29"/>
    <m/>
    <x v="29"/>
    <x v="26"/>
    <s v="O23697630002"/>
    <s v="BOD"/>
    <n v="2369763"/>
    <m/>
    <s v="00099021001 DEPOSITO DE EFECTIVO, DEPOSITANTE: ROBERTO CARLOS ALANOCA CONDORI, CONCEPTO: DEVOLUCION DE LOS MESES OCTUBRE Y NOVIEMBRE - CORTE DEL SUBSIDIO DE ZONA, CUENTA DE DEPOSITO: CUENTA UNICA DEL TESORO/DJBR"/>
    <m/>
    <m/>
    <m/>
    <m/>
    <m/>
    <m/>
    <n v="0"/>
    <n v="1846.76"/>
    <s v="NO_CONCILIADO"/>
  </r>
  <r>
    <x v="28"/>
    <m/>
    <x v="28"/>
    <x v="26"/>
    <s v="B23696800002"/>
    <s v="BOD"/>
    <n v="2369680"/>
    <m/>
    <s v="00099021001 DEP.DE CHEQ.AJENOS,RET.DE CAM.,CONCEPTO: DEPÓSITO,DEP.: SILVIA LEONOR GALVAN FONSECA , PROCEDENCIA: BANCO UNION S.A., CHEQUE: 227917, FECHA DE EMISION:11/02/2026"/>
    <m/>
    <m/>
    <m/>
    <m/>
    <m/>
    <m/>
    <n v="0"/>
    <n v="7694.64"/>
    <s v="NO_CONCILIADO"/>
  </r>
  <r>
    <x v="13"/>
    <m/>
    <x v="13"/>
    <x v="26"/>
    <s v="B23696820002"/>
    <s v="BOD"/>
    <n v="2369682"/>
    <m/>
    <s v="00099021001 DEP.DE CHEQ.AJENOS,RET.DE CAM.,CONCEPTO: DEPÓSITO,DEP.: KATHIA FLORES BARBA , PROCEDENCIA: BANCO UNION S.A., CHEQUE: 227918, FECHA DE EMISION:11/02/2026"/>
    <m/>
    <m/>
    <m/>
    <m/>
    <m/>
    <m/>
    <n v="0"/>
    <n v="692.23"/>
    <s v="NO_CONCILIADO"/>
  </r>
  <r>
    <x v="18"/>
    <m/>
    <x v="18"/>
    <x v="26"/>
    <s v="G34740590001"/>
    <s v="CVD"/>
    <n v="3474059"/>
    <m/>
    <s v="COBRO COSTOS DE PAPELERIA POR REGULARIZACION DE TRANSFERENCIA DEL EXTERIOR POR ORDEN DE EMBASSY OF BOLIVIA - LONDON REF:DEVOLUCIÓN DE SALDOS NO EJECUTADOS LIB. 00099021001 TGN-RECURSOS ORDINARIOS (3987)"/>
    <m/>
    <m/>
    <m/>
    <m/>
    <m/>
    <m/>
    <n v="80"/>
    <n v="0"/>
    <s v="NO_CONCILIADO"/>
  </r>
  <r>
    <x v="10"/>
    <m/>
    <x v="10"/>
    <x v="26"/>
    <s v="S11482410001"/>
    <s v="DEV"/>
    <n v="1148241"/>
    <m/>
    <s v="||RESPUESTA A DEBITO DEL BANQUERO COBRO COMIS.DE INVESTIGACIONES DEL BANQUERO S/G EXTRACTO DEL BANQUERO REF:SOL. 058290-25846 DE MEFP TRANSF. USD 373.444,34 F.V. 30-12-2025 A /F MERRILL LYNCH INTERNATIONAL LONDON REF: PAGO FAC.991115916 LIB.00099021001 TGN-RECURSOS ORDINARIOS EQUIV. USD 50.-"/>
    <m/>
    <m/>
    <m/>
    <m/>
    <m/>
    <m/>
    <n v="348"/>
    <n v="0"/>
    <s v="NO_CONCILIADO"/>
  </r>
  <r>
    <x v="10"/>
    <m/>
    <x v="10"/>
    <x v="26"/>
    <s v="S11482410004"/>
    <s v="COB"/>
    <n v="1148241"/>
    <m/>
    <s v="||RESPUESTA A DEBITO DEL BANQUERO COBRO COMIS.DE INVESTIGACIONES DEL BANQUERO S/G EXTRACTO DEL BANQUERO REF:SOL. 058290-25846 DE MEFP TRANSF. USD 373.444,34 F.V. 30-12-2025 A /F MERRILL LYNCH INTERNATIONAL LONDON REF: PAGO FAC.991115916 CGO. LIB.00099021001 TGN-RECURSOS ORDINARIOS (UTILES DE ESCRITORIO)"/>
    <m/>
    <m/>
    <m/>
    <m/>
    <m/>
    <m/>
    <n v="80"/>
    <n v="0"/>
    <s v="NO_CONCILIADO"/>
  </r>
  <r>
    <x v="57"/>
    <m/>
    <x v="57"/>
    <x v="26"/>
    <s v="Q23755600002"/>
    <s v="CRV"/>
    <n v="2375560"/>
    <m/>
    <s v="NUMERO DE LIBRETA CUT: 00099021001 OPERACIÓN E75 TRANSFERENCIA DE LA CUENTA FISCAL BUN A LA CUT EN MN TRANSF.FDOS.SG.SOL. EMPRESA LOCAL DE AGUA POTABLE Y ALCANTARILLADO SUCRE, CITE:ELAPAS-G.A.F.NÂ° 018/2026 CUENTA CUT 3987 LIBRETA NÂ° 00099021001"/>
    <m/>
    <m/>
    <m/>
    <m/>
    <m/>
    <m/>
    <n v="0"/>
    <n v="43026.400000000001"/>
    <s v="NO_CONCILIADO"/>
  </r>
  <r>
    <x v="13"/>
    <m/>
    <x v="13"/>
    <x v="27"/>
    <s v="O23699330002"/>
    <s v="BOD"/>
    <n v="2369933"/>
    <m/>
    <s v="00099021001 DEPOSITO DE EFECTIVO, DEPOSITANTE: GREGORIO MORALES CASTAÑETA, CONCEPTO: POR REVERSION TOTAL DE HABER MENSUAL, CUENTA DE DEPOSITO: CUENTA UNICA DEL TESORO"/>
    <m/>
    <m/>
    <m/>
    <m/>
    <m/>
    <m/>
    <n v="0"/>
    <n v="10711.79"/>
    <s v="NO_CONCILIADO"/>
  </r>
  <r>
    <x v="24"/>
    <m/>
    <x v="24"/>
    <x v="27"/>
    <s v="O23700360002"/>
    <s v="BOD"/>
    <n v="2370036"/>
    <m/>
    <s v="00133012001 DEPOSITO DE EFECTIVO, DEPOSITANTE: AMILCAR VALENCIA CABALLERO, CONCEPTO: SALDO SOBRANTE LA LLAMADA DE LA SUERTE R.A. 05-00088-25, CUENTA DE DEPOSITO: CUENTA UNICA DEL TESORO"/>
    <m/>
    <m/>
    <m/>
    <m/>
    <m/>
    <m/>
    <n v="0"/>
    <n v="100"/>
    <s v="NO_CONCILIADO"/>
  </r>
  <r>
    <x v="58"/>
    <m/>
    <x v="58"/>
    <x v="27"/>
    <s v="B23699560002"/>
    <s v="BOD"/>
    <n v="2369956"/>
    <m/>
    <s v="00099021001 DEP.DE CHEQ.AJENOS,RET.DE CAM.,CONCEPTO: DEPÓSITO,DEP.: FLORINDA FLORES RUEDA , PROCEDENCIA: BANCO UNION S.A., CHEQUE: 227924, FECHA DE EMISION:12/02/2026/DJBR"/>
    <m/>
    <m/>
    <m/>
    <m/>
    <m/>
    <m/>
    <n v="0"/>
    <n v="5157.53"/>
    <s v="NO_CONCILIADO"/>
  </r>
  <r>
    <x v="4"/>
    <m/>
    <x v="4"/>
    <x v="27"/>
    <s v="J06674270002"/>
    <s v="NTE"/>
    <n v="14883863"/>
    <m/>
    <s v="A:00099021001 GAM DE AIQUILE, TRANSFERENCIA DE RECUPERACIONES SEGUN NOTA GEF-LCR-JSZ-0128-NOT/26 POR CONCEPTO DE PAGO DE CAPITAL E INTERESES DE ACUERDO A CONTRATO DE FIDEICOMISO “PROYECTOS DE INVERSION PUBLICA” (PIP) FIRMADO ENTRE MINISTERIO DE PLANIFICACION Y EL FNDR."/>
    <m/>
    <m/>
    <m/>
    <m/>
    <m/>
    <m/>
    <n v="0"/>
    <n v="484329.18"/>
    <s v="NO_CONCILIADO"/>
  </r>
  <r>
    <x v="4"/>
    <m/>
    <x v="4"/>
    <x v="27"/>
    <s v="J06674280002"/>
    <s v="NTE"/>
    <n v="14884424"/>
    <m/>
    <s v="A:00099021001 GAM DE PUERTO GONZALO MORENO, TRANSFERENCIA DE RECUPERACIONES SEGUN NOTA GEF-LCR-DYF-0126-NOT/26 POR CONCEPTO DE PAGO DE INTERES PENAL DE ACUERDO A CONTRATO DE FIDEICOMISO &amp;quot;CONTRAPARTES LOCALES” FIRMADO ENTRE EL MPD Y EL FNDR Y CONTRATO DE PRESTAMO."/>
    <m/>
    <m/>
    <m/>
    <m/>
    <m/>
    <m/>
    <n v="0"/>
    <n v="34.979999999999997"/>
    <s v="NO_CONCILIADO"/>
  </r>
  <r>
    <x v="10"/>
    <m/>
    <x v="10"/>
    <x v="27"/>
    <s v="Q23763510002"/>
    <s v="CRV"/>
    <n v="2376351"/>
    <m/>
    <s v="NUMERO DE LIBRETA CUT: 00099021001 OPERACIÓN E18 TRANSFERENCIA DEL SISTEMA FINANCIERO A LA CUT TRANSFERENCIA POR DEVOLUCION DE DEMASIA DEPOSITADA POR ERROR, PARA PAGO DEL SERVICIO DE AGUA POTABLE DEL EDIFICIO ECOBOL."/>
    <m/>
    <m/>
    <m/>
    <m/>
    <m/>
    <m/>
    <n v="0"/>
    <n v="5401.29"/>
    <s v="NO_CONCILIADO"/>
  </r>
  <r>
    <x v="59"/>
    <m/>
    <x v="59"/>
    <x v="27"/>
    <s v="S11482950002"/>
    <s v="CRV"/>
    <n v="1148295"/>
    <m/>
    <s v="||DEV. DE FONDOS DE SOL.058637-26079 DE 02/02/2026 A SOL. DE ESABOL, BENEF. AIRBUS HELICOPTERS CONO SUR S.A., REF.: ADQ. REPUESTOS AERONAVE. S/SWIFT NO.1685 DE 12/02/2026 DE LA FECHA, REF.: BBVAUYMM STS UTA, RAZONES DE CUMPLIMIENTO NO REPORTADAS A LA OFAC LIB.00600012001 ESABOL - GESTION ADMINISTRATIVA"/>
    <m/>
    <m/>
    <m/>
    <m/>
    <m/>
    <m/>
    <n v="0"/>
    <n v="392673.6"/>
    <s v="NO_CONCILIADO"/>
  </r>
  <r>
    <x v="10"/>
    <m/>
    <x v="10"/>
    <x v="27"/>
    <s v="I01369300002"/>
    <s v="CRV"/>
    <n v="136930"/>
    <m/>
    <s v="TRANSFERENCIA AUTOMATICA SEGUN INSTRUCCION DEL MINISTERIO DE ECONOMIA Y FINANZAS PUBLICAS LIBRETA 00099021001 TGN RECURSOS ORDINARIOS - SEGUN COD. SOLIC. TGN 70800 DEL ME"/>
    <m/>
    <m/>
    <m/>
    <m/>
    <m/>
    <m/>
    <n v="0"/>
    <n v="47324682"/>
    <s v="NO_CONCILIADO"/>
  </r>
  <r>
    <x v="13"/>
    <m/>
    <x v="13"/>
    <x v="28"/>
    <s v="O23702480002"/>
    <s v="BOD"/>
    <n v="2370248"/>
    <m/>
    <s v="00099021001 DEPOSITO DE EFECTIVO, DEPOSITANTE: CAROLINA QUELCA HUAYTA, CONCEPTO: DEVOLUCION DEPÓSITO REFRIGERIO AAPS, CUENTA DE DEPOSITO: CUENTA UNICA DEL TESORO"/>
    <m/>
    <m/>
    <m/>
    <m/>
    <m/>
    <m/>
    <n v="0"/>
    <n v="360"/>
    <s v="NO_CONCILIADO"/>
  </r>
  <r>
    <x v="24"/>
    <m/>
    <x v="24"/>
    <x v="28"/>
    <s v="O23702940002"/>
    <s v="BOD"/>
    <n v="2370294"/>
    <m/>
    <s v="00133012001 DEPOSITO DE EFECTIVO, DEPOSITANTE: AMILCAR VALENCIA CABALLERO, CONCEPTO: SALDO PREMIO MENOR SORTEO NAVIDAD AMOR E INCLUSION - YACUIBA, CUENTA DE DEPOSITO: CUENTA UNICA DEL TESORO"/>
    <m/>
    <m/>
    <m/>
    <m/>
    <m/>
    <m/>
    <n v="0"/>
    <n v="8219"/>
    <s v="NO_CONCILIADO"/>
  </r>
  <r>
    <x v="49"/>
    <m/>
    <x v="49"/>
    <x v="28"/>
    <s v="Q23770240002"/>
    <s v="CRV"/>
    <n v="2377024"/>
    <m/>
    <s v="NUMERO DE LIBRETA CUT: 00578012002 OPERACIÓN E18 TRANSFERENCIA DEL SISTEMA FINANCIERO A LA CUT TRANSFERENCIA DE FONDOS A SOLICITUD DE BOA SG. NOTA OB.AF.NE.103.2026"/>
    <m/>
    <m/>
    <m/>
    <m/>
    <m/>
    <m/>
    <n v="0"/>
    <n v="4637.8500000000004"/>
    <s v="NO_CONCILIADO"/>
  </r>
  <r>
    <x v="15"/>
    <m/>
    <x v="15"/>
    <x v="28"/>
    <s v="F0033333"/>
    <s v="NTE"/>
    <n v="14891294"/>
    <m/>
    <s v="De: 00598012001 Transferencia de recursos a solicitud de la Editorial del Estado Plurinacional de Bolivia mediante nota CITE: EDITORIAL/GAF-UFI-ATT-NE-024/26 para la adquisición de Boleta de Garantía de Cumplimiento de Contrato Convocatoria Pública del Órgano Electoral Plurinacional CUCE 26-0670-00-1628270-1-1 Servicio de Impresión de Certificados de Sufragio Elecciones Subnacionales 2026 H.R.2026-06555-R"/>
    <m/>
    <m/>
    <m/>
    <m/>
    <m/>
    <m/>
    <n v="37273.14"/>
    <n v="0"/>
    <s v="NO_CONCILIADO"/>
  </r>
  <r>
    <x v="37"/>
    <m/>
    <x v="37"/>
    <x v="28"/>
    <s v="S11483900003"/>
    <s v="COB"/>
    <n v="1148390"/>
    <m/>
    <s v="||TRANSFERENCIA DE FONDOS S/G MENSAJE SWIFT NRO. 1754, Y CORREO ELECTRONICO DE LA FECHA ENVIADO POR YACIMIENTOS PETROLÍFEROS FISCALES BOLIVIANOS. (SECTOR PÚBLICO). DÉBITO DE LIB. N°00513012004 LBP YPFB UNICOMERCIAL.COSTO ÚTILES DE ESCRITORIO"/>
    <m/>
    <m/>
    <m/>
    <m/>
    <m/>
    <m/>
    <n v="80"/>
    <n v="0"/>
    <s v="NO_CONCILIADO"/>
  </r>
  <r>
    <x v="38"/>
    <m/>
    <x v="38"/>
    <x v="29"/>
    <s v="O23704570002"/>
    <s v="BOD"/>
    <n v="2370457"/>
    <m/>
    <s v="00572012001 DEPOSITO DE EFECTIVO, DEPOSITANTE: CRISTHIAN JULIO ROJAS AVILA, CONCEPTO: DEVOLUCION PARCIAL DE PAGO DE AGUINALDO 2025, CUENTA DE DEPOSITO: CUENTA UNICA DEL TESORO"/>
    <m/>
    <m/>
    <m/>
    <m/>
    <m/>
    <m/>
    <n v="0"/>
    <n v="218.78"/>
    <s v="NO_CONCILIADO"/>
  </r>
  <r>
    <x v="3"/>
    <m/>
    <x v="3"/>
    <x v="29"/>
    <s v="O23704890002"/>
    <s v="BOD"/>
    <n v="2370489"/>
    <m/>
    <s v="00081011101 DEPOSITO DE EFECTIVO, DEPOSITANTE: JORGE WILSON USTAREZ BELTRAN, CONCEPTO: REPOSICION DE CREDENCIAL, CUENTA DE DEPOSITO: CUENTA UNICA DEL TESORO"/>
    <m/>
    <m/>
    <m/>
    <m/>
    <m/>
    <m/>
    <n v="0"/>
    <n v="30"/>
    <s v="NO_CONCILIADO"/>
  </r>
  <r>
    <x v="24"/>
    <m/>
    <x v="24"/>
    <x v="29"/>
    <s v="O23705340002"/>
    <s v="BOD"/>
    <n v="2370534"/>
    <m/>
    <s v="00133012001 DEPOSITO DE EFECTIVO, DEPOSITANTE: JOSE MIGUEL SUAREZ CHAVEZ, CONCEPTO: DEVOLUCION DE SUELDO MES DE ENERO, CUENTA DE DEPOSITO: CUENTA UNICA DEL TESORO"/>
    <m/>
    <m/>
    <m/>
    <m/>
    <m/>
    <m/>
    <n v="0"/>
    <n v="2576"/>
    <s v="NO_CONCILIADO"/>
  </r>
  <r>
    <x v="13"/>
    <m/>
    <x v="13"/>
    <x v="29"/>
    <s v="O23705420002"/>
    <s v="BOD"/>
    <n v="2370542"/>
    <m/>
    <s v="00099021001 DEPOSITO DE EFECTIVO, DEPOSITANTE: ROXANA MARCA LOPEZ, CONCEPTO: DEPÓSITO, CUENTA DE DEPOSITO: CUENTA UNICA DEL TESORO"/>
    <m/>
    <m/>
    <m/>
    <m/>
    <m/>
    <m/>
    <n v="0"/>
    <n v="342"/>
    <s v="NO_CONCILIADO"/>
  </r>
  <r>
    <x v="10"/>
    <m/>
    <x v="10"/>
    <x v="29"/>
    <s v="B23704820002"/>
    <s v="BOD"/>
    <n v="2370482"/>
    <m/>
    <s v="00099021001 DEP.DE CHEQ.AJENOS,RET.DE CAM.,CONCEPTO: INCAPACIDAD,DEP.: CAJA NACIONAL DE SALUD , PROCEDENCIA: BANCO UNION S.A., CHEQUE: 29198, FECHA DE EMISION:12/02/2026"/>
    <m/>
    <m/>
    <m/>
    <m/>
    <m/>
    <m/>
    <n v="0"/>
    <n v="382812.14"/>
    <s v="NO_CONCILIADO"/>
  </r>
  <r>
    <x v="10"/>
    <m/>
    <x v="10"/>
    <x v="29"/>
    <s v="B23704830002"/>
    <s v="BOD"/>
    <n v="2370483"/>
    <m/>
    <s v="00099021001 DEP.DE CHEQ.AJENOS,RET.DE CAM.,CONCEPTO: INCAPACIDAD,DEP.: CAJA NACIONAL DE SALUD , PROCEDENCIA: BANCO UNION S.A., CHEQUE: 5306, FECHA DE EMISION:09/02/2026"/>
    <m/>
    <m/>
    <m/>
    <m/>
    <m/>
    <m/>
    <n v="0"/>
    <n v="16012.28"/>
    <s v="NO_CONCILIADO"/>
  </r>
  <r>
    <x v="10"/>
    <m/>
    <x v="10"/>
    <x v="29"/>
    <s v="B23704840002"/>
    <s v="BOD"/>
    <n v="2370484"/>
    <m/>
    <s v="00099021001 DEP.DE CHEQ.AJENOS,RET.DE CAM.,CONCEPTO: INCAPACIDAD,DEP.: CAJA NACIONAL DE SALUD , PROCEDENCIA: BANCO UNION S.A., CHEQUE: 5300, FECHA DE EMISION:09/02/2026"/>
    <m/>
    <m/>
    <m/>
    <m/>
    <m/>
    <m/>
    <n v="0"/>
    <n v="54304.59"/>
    <s v="NO_CONCILIADO"/>
  </r>
  <r>
    <x v="4"/>
    <m/>
    <x v="4"/>
    <x v="29"/>
    <s v="G34792500003"/>
    <s v="COB"/>
    <n v="21118"/>
    <m/>
    <s v="PAGO A CAF PRÉSTAMO CFA009272 VCTO. 18-02-2026 POR CUENTA DE TGN , NTI. 21118 VALOR 18-02-2026 CAPITAL USD 3.895.987,79 INTERESES USD 1.409.814,18 COMISIONES USD 12.881,37 CTA. 3987 CUENTA UNICA DEL TESORO LIB. 00099021001 REF.: COMISIONES BANCARIAS"/>
    <m/>
    <m/>
    <m/>
    <m/>
    <m/>
    <m/>
    <n v="36896.14"/>
    <n v="0"/>
    <s v="NO_CONCILIADO"/>
  </r>
  <r>
    <x v="4"/>
    <m/>
    <x v="4"/>
    <x v="29"/>
    <s v="G34796960003"/>
    <s v="COB"/>
    <n v="21134"/>
    <m/>
    <s v="PAGO A BIRF PRÉSTAMO BIRF 8735-BO VCTO. 15-02-2026 POR CUENTA DE TGN , NTI. 21134 VALOR 18-02-2026 CAPITAL USD 4.187.483,07 INTERESES USD 2.386.231,57 COMISIONES (1.798,66) CTA. 3987 CUENTA UNICA DEL TESORO LIB. 00099021001 REF.: COMISIONES BANCARIAS"/>
    <m/>
    <m/>
    <m/>
    <m/>
    <m/>
    <m/>
    <n v="45493.37"/>
    <n v="0"/>
    <s v="NO_CONCILIADO"/>
  </r>
  <r>
    <x v="4"/>
    <m/>
    <x v="4"/>
    <x v="29"/>
    <s v="G34798540003"/>
    <s v="COB"/>
    <n v="20927"/>
    <m/>
    <s v="PAGO A BID PRÉSTAMO 4414/KI-BO VCTO. 15-02-2026 POR CUENTA DE TGN , NTI. 20927 VALOR 18-02-2026 INTERESES USD 80.632,48 CTA. 3987 CUENTA UNICA DEL TESORO LIB. 00099021001 REF.: COMISIONES BANCARIAS"/>
    <m/>
    <m/>
    <m/>
    <m/>
    <m/>
    <m/>
    <n v="963.12"/>
    <n v="0"/>
    <s v="NO_CONCILIADO"/>
  </r>
  <r>
    <x v="8"/>
    <m/>
    <x v="8"/>
    <x v="30"/>
    <s v="O23707380002"/>
    <s v="BOD"/>
    <n v="2370738"/>
    <m/>
    <s v="00099021001 DEPOSITO DE EFECTIVO, DEPOSITANTE: GRISEL POMA, CONCEPTO: PAGO EN DEMACIA DE REFRIGERIO DICIEMBRE 2025, CUENTA DE DEPOSITO: CUENTA UNICA DEL TESORO/DJBR"/>
    <m/>
    <m/>
    <m/>
    <m/>
    <m/>
    <m/>
    <n v="0"/>
    <n v="198"/>
    <s v="NO_CONCILIADO"/>
  </r>
  <r>
    <x v="19"/>
    <m/>
    <x v="19"/>
    <x v="30"/>
    <s v="O23707390002"/>
    <s v="BOD"/>
    <n v="2370739"/>
    <m/>
    <s v="00099021001 DEPOSITO DE EFECTIVO, DEPOSITANTE: KATTY JOAQUINA ESCARZO MAMANI, CONCEPTO: DEVOLUCION DE SALARIOS MES DE DICIEMBRE DE 2025, CUENTA DE DEPOSITO: CUENTA UNICA DEL TESORO/DJBR"/>
    <m/>
    <m/>
    <m/>
    <m/>
    <m/>
    <m/>
    <n v="0"/>
    <n v="1831"/>
    <s v="NO_CONCILIADO"/>
  </r>
  <r>
    <x v="36"/>
    <m/>
    <x v="36"/>
    <x v="30"/>
    <s v="O23707760002"/>
    <s v="BOD"/>
    <n v="2370776"/>
    <m/>
    <s v="00099021001 DEPOSITO DE EFECTIVO, DEPOSITANTE: SANDRA ERIKA LUIZAGA LOPEZ, CONCEPTO: DEVOLUCION DE AGUINALDO 2025, CUENTA DE DEPOSITO: CUENTA UNICA DEL TESORO/DJBR"/>
    <m/>
    <m/>
    <m/>
    <m/>
    <m/>
    <m/>
    <n v="0"/>
    <n v="388.2"/>
    <s v="NO_CONCILIADO"/>
  </r>
  <r>
    <x v="37"/>
    <m/>
    <x v="37"/>
    <x v="30"/>
    <s v="B23707100002"/>
    <s v="BOD"/>
    <n v="2370710"/>
    <m/>
    <s v="00513212001 DEP.DE CHEQ.AJENOS,RET.DE CAM.,CONCEPTO: REVERSION DE FONDOS,DEP.: MARCO ANTONIO OLMOS FLORES , PROCEDENCIA: BANCO UNION S.A., CHEQUE: 978, FECHA DE EMISION:18/02/2026"/>
    <m/>
    <m/>
    <m/>
    <m/>
    <m/>
    <m/>
    <n v="0"/>
    <n v="56125"/>
    <s v="NO_CONCILIADO"/>
  </r>
  <r>
    <x v="10"/>
    <m/>
    <x v="10"/>
    <x v="30"/>
    <s v="B23707350002"/>
    <s v="BOD"/>
    <n v="2370735"/>
    <m/>
    <s v="00099021001 DEP.DE CHEQ.AJENOS,RET.DE CAM.,CONCEPTO: PAGO POR DESCUENTOS DE MONTOS EXCEDENTARIOS POR LA DOBLE PERCEPCION DE RECURSOS PUBLICOS,DEP.: CAJA NACIONAL DE SALUD , PROCEDENCIA: BANCO UNION S.A., CHEQUE: 91154, FECHA DE EMISION:19/02/2026"/>
    <m/>
    <m/>
    <m/>
    <m/>
    <m/>
    <m/>
    <n v="0"/>
    <n v="12790.75"/>
    <s v="NO_CONCILIADO"/>
  </r>
  <r>
    <x v="13"/>
    <m/>
    <x v="13"/>
    <x v="30"/>
    <s v="B23707400002"/>
    <s v="BOD"/>
    <n v="2370740"/>
    <m/>
    <s v="00099021001 DEP.DE CHEQ.AJENOS,RET.DE CAM.,CONCEPTO: DEPÓSITO,DEP.: CARLOS EDUARDO AYALA LEON , PROCEDENCIA: BANCO UNION S.A., CHEQUE: 227934, FECHA DE EMISION:19/02/2026"/>
    <m/>
    <m/>
    <m/>
    <m/>
    <m/>
    <m/>
    <n v="0"/>
    <n v="117810.4"/>
    <s v="NO_CONCILIADO"/>
  </r>
  <r>
    <x v="13"/>
    <m/>
    <x v="13"/>
    <x v="30"/>
    <s v="B23707410002"/>
    <s v="BOD"/>
    <n v="2370741"/>
    <m/>
    <s v="00099021001 DEP.DE CHEQ.AJENOS,RET.DE CAM.,CONCEPTO: DEPÓSITO,DEP.: DIONICIO ESCALERA MARIN , PROCEDENCIA: BANCO UNION S.A., CHEQUE: 227935, FECHA DE EMISION:19/02/2026"/>
    <m/>
    <m/>
    <m/>
    <m/>
    <m/>
    <m/>
    <n v="0"/>
    <n v="6505.33"/>
    <s v="NO_CONCILIADO"/>
  </r>
  <r>
    <x v="9"/>
    <m/>
    <x v="9"/>
    <x v="30"/>
    <s v="B23707620002"/>
    <s v="BOD"/>
    <n v="2370762"/>
    <m/>
    <s v="00099021001 DEP.DE CHEQ.AJENOS,RET.DE CAM.,CONCEPTO: INCAPACIDAD,DEP.: CAJA NACIONAL DE SALUD, PROCEDENCIA: BANCO UNION S.A., CHEQUE: 13617, FECHA DE EMISION:10/02/2026_x000a_T/12/036/2026 P0114"/>
    <m/>
    <m/>
    <m/>
    <m/>
    <m/>
    <m/>
    <n v="0"/>
    <n v="83821.16"/>
    <s v="CONCILIADO_PARCIAL"/>
  </r>
  <r>
    <x v="3"/>
    <m/>
    <x v="3"/>
    <x v="31"/>
    <s v="O23709940002"/>
    <s v="BOD"/>
    <n v="2370994"/>
    <m/>
    <s v="00081011101 DEPOSITO DE EFECTIVO, DEPOSITANTE: MAXIMO ALBERTO PAREDES AVILA, CONCEPTO: DEVOLUCION CNS, CUENTA DE DEPOSITO: CUENTA UNICA DEL TESORO"/>
    <m/>
    <m/>
    <m/>
    <m/>
    <m/>
    <m/>
    <n v="0"/>
    <n v="203.96"/>
    <s v="NO_CONCILIADO"/>
  </r>
  <r>
    <x v="13"/>
    <m/>
    <x v="13"/>
    <x v="31"/>
    <s v="O23710090002"/>
    <s v="BOD"/>
    <n v="2371009"/>
    <m/>
    <s v="00099021001 DEPOSITO DE EFECTIVO, DEPOSITANTE: HERMENEGILDO BARBOZA GARCIA, CONCEPTO: DEVOLUCION POR DIAS NO TRABAJADOS, CUENTA DE DEPOSITO: CUENTA UNICA DEL TESORO"/>
    <m/>
    <m/>
    <m/>
    <m/>
    <m/>
    <m/>
    <n v="0"/>
    <n v="593"/>
    <s v="NO_CONCILIADO"/>
  </r>
  <r>
    <x v="13"/>
    <m/>
    <x v="13"/>
    <x v="31"/>
    <s v="O23710230002"/>
    <s v="BOD"/>
    <n v="2371023"/>
    <m/>
    <s v="00099021001 DEPOSITO DE EFECTIVO, DEPOSITANTE: JOSE ALFREDO ZAMBRANA SEA, CONCEPTO: REGULARIZACION POR TOPE SALARIAL DE LA UNIVERSIDAD MAYOR DE SAN ANDRES, CUENTA DE DEPOSITO: CUENTA UNICA DEL TESORO"/>
    <m/>
    <m/>
    <m/>
    <m/>
    <m/>
    <m/>
    <n v="0"/>
    <n v="39580.47"/>
    <s v="NO_CONCILIADO"/>
  </r>
  <r>
    <x v="13"/>
    <m/>
    <x v="13"/>
    <x v="31"/>
    <s v="O23711260002"/>
    <s v="BOD"/>
    <n v="2371126"/>
    <m/>
    <s v="00099021001 DEPOSITO DE EFECTIVO, DEPOSITANTE: ENTEL SA, CONCEPTO: DEVOLUCION, CUENTA DE DEPOSITO: CUENTA UNICA DEL TESORO"/>
    <m/>
    <m/>
    <m/>
    <m/>
    <m/>
    <m/>
    <n v="0"/>
    <n v="10.84"/>
    <s v="NO_CONCILIADO"/>
  </r>
  <r>
    <x v="13"/>
    <m/>
    <x v="13"/>
    <x v="31"/>
    <s v="B23710360002"/>
    <s v="BOD"/>
    <n v="2371036"/>
    <m/>
    <s v="00099021001 DEP.DE CHEQ.AJENOS,RET.DE CAM.,CONCEPTO: DEVOLUCION DE PLANILLA DE INCAPACIDAD SEGURO SOCIAL UNIVERSITARIO,DEP.: CAJA CORDES , PROCEDENCIA: BANCO UNION S.A., CHEQUE: 28251, FECHA DE EMISION:22/01/2026"/>
    <m/>
    <m/>
    <m/>
    <m/>
    <m/>
    <m/>
    <n v="0"/>
    <n v="4329.8999999999996"/>
    <s v="NO_CONCILIADO"/>
  </r>
  <r>
    <x v="4"/>
    <m/>
    <x v="4"/>
    <x v="31"/>
    <s v="G34830780003"/>
    <s v="COB"/>
    <n v="21165"/>
    <m/>
    <s v="PAGO A JICA PRÉSTAMO BV-P5 VCTO. 20-02-2026 POR CUENTA DE TGN , NTI. 21165 VALOR 20-02-2026 INTERESES JPY 373.521,00 COMISIONES JPY 1.002.240,00 CTA. 3987 CUENTA UNICA DEL TESORO REF.: COMISIONES BANCARIAS LIB.00099021001"/>
    <m/>
    <m/>
    <m/>
    <m/>
    <m/>
    <m/>
    <n v="470.92"/>
    <n v="0"/>
    <s v="NO_CONCILIADO"/>
  </r>
  <r>
    <x v="36"/>
    <m/>
    <x v="36"/>
    <x v="32"/>
    <s v="O23713460002"/>
    <s v="BOD"/>
    <n v="2371346"/>
    <m/>
    <s v="00099021001 DEPOSITO DE EFECTIVO, DEPOSITANTE: BARRA TORREZ LIRIAN MARGOT, CONCEPTO: DEVOLUCION DE AGUINALDO 2025, CUENTA DE DEPOSITO: CUENTA UNICA DEL TESORO/DJBR"/>
    <m/>
    <m/>
    <m/>
    <m/>
    <m/>
    <m/>
    <n v="0"/>
    <n v="211.6"/>
    <s v="NO_CONCILIADO"/>
  </r>
  <r>
    <x v="22"/>
    <m/>
    <x v="22"/>
    <x v="32"/>
    <s v="O23714210002"/>
    <s v="BOD"/>
    <n v="2371421"/>
    <m/>
    <s v="00099021001 DEPOSITO DE EFECTIVO, DEPOSITANTE: SIMON VENTURA CONDORI, CONCEPTO: DEVOLUCION SALARIO MES FEBRERO 2026, CUENTA DE DEPOSITO: CUENTA UNICA DEL TESORO/DJBR"/>
    <m/>
    <m/>
    <m/>
    <m/>
    <m/>
    <m/>
    <n v="0"/>
    <n v="2000"/>
    <s v="NO_CONCILIADO"/>
  </r>
  <r>
    <x v="36"/>
    <m/>
    <x v="36"/>
    <x v="32"/>
    <s v="O23714250002"/>
    <s v="BOD"/>
    <n v="2371425"/>
    <m/>
    <s v="00099021001 DEPOSITO DE EFECTIVO, DEPOSITANTE: ROSSIO MARLY GARCIA ISIHUCHI, CONCEPTO: DEVOLUCION AGUINALDO 2025, CUENTA DE DEPOSITO: CUENTA UNICA DEL TESORO/DJBR"/>
    <m/>
    <m/>
    <m/>
    <m/>
    <m/>
    <m/>
    <n v="0"/>
    <n v="492.3"/>
    <s v="NO_CONCILIADO"/>
  </r>
  <r>
    <x v="4"/>
    <m/>
    <x v="4"/>
    <x v="32"/>
    <s v="S11489310004"/>
    <s v="COB"/>
    <n v="1148931"/>
    <m/>
    <s v="||PAGO A EXIMBANK COREA PRÉSTAMO EDCF NO. BOL-2 VCTO. 20-02-2026 POR CUENTA DE TGN , NTI. 21284 VALOR 23-02-2026 CAPITAL KRW 713.093.000,00 INTERESES KRW 16.321.780,00 CTA. 3987 CUENTA UNICA DEL TESORO LIB. 00099021001 REF.: COMISIONES BANCARIAS"/>
    <m/>
    <m/>
    <m/>
    <m/>
    <m/>
    <m/>
    <n v="3908.87"/>
    <n v="0"/>
    <s v="NO_CONCILIADO"/>
  </r>
  <r>
    <x v="36"/>
    <m/>
    <x v="36"/>
    <x v="33"/>
    <s v="O23716260002"/>
    <s v="BOD"/>
    <n v="2371626"/>
    <m/>
    <s v="00099021001 DEPOSITO DE EFECTIVO, DEPOSITANTE: SILVIA PATRICIA MEDINA MEDINA, CONCEPTO: DEVOLUCION DE AGUINALDO 2025, CUENTA DE DEPOSITO: CUENTA UNICA DEL TESORO/DJBR"/>
    <m/>
    <m/>
    <m/>
    <m/>
    <m/>
    <m/>
    <n v="0"/>
    <n v="735"/>
    <s v="NO_CONCILIADO"/>
  </r>
  <r>
    <x v="36"/>
    <m/>
    <x v="36"/>
    <x v="33"/>
    <s v="O23716350002"/>
    <s v="BOD"/>
    <n v="2371635"/>
    <m/>
    <s v="00099021001 DEPOSITO DE EFECTIVO, DEPOSITANTE: DANIEL CHOQUEHUANCA YUJRA, CONCEPTO: DEVOLUCION DE AGUINALDO 2025, CUENTA DE DEPOSITO: CUENTA UNICA DEL TESORO/DJBR"/>
    <m/>
    <m/>
    <m/>
    <m/>
    <m/>
    <m/>
    <n v="0"/>
    <n v="129.41999999999999"/>
    <s v="NO_CONCILIADO"/>
  </r>
  <r>
    <x v="36"/>
    <m/>
    <x v="36"/>
    <x v="33"/>
    <s v="O23716360002"/>
    <s v="BOD"/>
    <n v="2371636"/>
    <m/>
    <s v="00099021001 DEPOSITO DE EFECTIVO, DEPOSITANTE: FREDDY YALLERCO ZAMATA, CONCEPTO: DEVOLUCION DE AGUINALDO 2025, CUENTA DE DEPOSITO: CUENTA UNICA DEL TESORO/DJBR"/>
    <m/>
    <m/>
    <m/>
    <m/>
    <m/>
    <m/>
    <n v="0"/>
    <n v="138.59"/>
    <s v="NO_CONCILIADO"/>
  </r>
  <r>
    <x v="36"/>
    <m/>
    <x v="36"/>
    <x v="33"/>
    <s v="O23716800002"/>
    <s v="BOD"/>
    <n v="2371680"/>
    <m/>
    <s v="00099021001 DEPOSITO DE EFECTIVO, DEPOSITANTE: SERGIO ADOLFO ESPINOZA GUIBARRA, CONCEPTO: DEVOLUCION DE HABERES DEL MES DE DICIEMBRE 2025 C31-143, CUENTA DE DEPOSITO: CUENTA UNICA DEL TESORO/DJBR"/>
    <m/>
    <m/>
    <m/>
    <m/>
    <m/>
    <m/>
    <n v="0"/>
    <n v="1009.17"/>
    <s v="NO_CONCILIADO"/>
  </r>
  <r>
    <x v="36"/>
    <m/>
    <x v="36"/>
    <x v="33"/>
    <s v="O23716810002"/>
    <s v="BOD"/>
    <n v="2371681"/>
    <m/>
    <s v="00099021001 DEPOSITO DE EFECTIVO, DEPOSITANTE: BETRIZ MERCADO TORRICO, CONCEPTO: DEVOLUCION DE AGUINALDO 2025, CUENTA DE DEPOSITO: CUENTA UNICA DEL TESORO/DJBR"/>
    <m/>
    <m/>
    <m/>
    <m/>
    <m/>
    <m/>
    <n v="0"/>
    <n v="213.52"/>
    <s v="NO_CONCILIADO"/>
  </r>
  <r>
    <x v="13"/>
    <m/>
    <x v="13"/>
    <x v="33"/>
    <s v="O23717100002"/>
    <s v="BOD"/>
    <n v="2371710"/>
    <m/>
    <s v="00099021001 DEPOSITO DE EFECTIVO, DEPOSITANTE: AMETH SOLIS BOGADO, CONCEPTO: DEVOLUCION DE AGUINALDO 2025, CUENTA DE DEPOSITO: CUENTA UNICA DEL TESORO"/>
    <m/>
    <m/>
    <m/>
    <m/>
    <m/>
    <m/>
    <n v="0"/>
    <n v="408.75"/>
    <s v="NO_CONCILIADO"/>
  </r>
  <r>
    <x v="13"/>
    <m/>
    <x v="13"/>
    <x v="33"/>
    <s v="O23717500002"/>
    <s v="BOD"/>
    <n v="2371750"/>
    <m/>
    <s v="00099021001 DEPOSITO DE EFECTIVO, DEPOSITANTE: ADALID DOMINGO ZAMORA GUTIERREZ, CONCEPTO: DEVOLUCION, CUENTA DE DEPOSITO: CUENTA UNICA DEL TESORO"/>
    <m/>
    <m/>
    <m/>
    <m/>
    <m/>
    <m/>
    <n v="0"/>
    <n v="4133.67"/>
    <s v="NO_CONCILIADO"/>
  </r>
  <r>
    <x v="10"/>
    <m/>
    <x v="10"/>
    <x v="33"/>
    <s v="B23716210002"/>
    <s v="BOD"/>
    <n v="2371621"/>
    <m/>
    <s v="00099021001 DEP.DE CHEQ.AJENOS,RET.DE CAM.,CONCEPTO: INCAPACIDAD,DEP.: CAJA NACIONAL DE SALUD , PROCEDENCIA: BANCO UNION S.A., CHEQUE: 12606, FECHA DE EMISION:18/02/2026"/>
    <m/>
    <m/>
    <m/>
    <m/>
    <m/>
    <m/>
    <n v="0"/>
    <n v="83266.58"/>
    <s v="NO_CONCILIADO"/>
  </r>
  <r>
    <x v="10"/>
    <m/>
    <x v="10"/>
    <x v="33"/>
    <s v="B23716220002"/>
    <s v="BOD"/>
    <n v="2371622"/>
    <m/>
    <s v="00099021001 DEP.DE CHEQ.AJENOS,RET.DE CAM.,CONCEPTO: INCAPACIDAD,DEP.: CAJA NACIONAL DE SALUD , PROCEDENCIA: BANCO UNION S.A., CHEQUE: 29243, FECHA DE EMISION:20/02/2026"/>
    <m/>
    <m/>
    <m/>
    <m/>
    <m/>
    <m/>
    <n v="0"/>
    <n v="322427.45"/>
    <s v="NO_CONCILIADO"/>
  </r>
  <r>
    <x v="10"/>
    <m/>
    <x v="10"/>
    <x v="33"/>
    <s v="I01371630002"/>
    <s v="CRV"/>
    <n v="137163"/>
    <m/>
    <s v="TRANSFERENCIA AUTOMATICA SEGUN INSTRUCCION DEL MINISTERIO DE ECONOMIA Y FINANZAS PUBLICAS LIBRETA 00990201001 TGN RECURSOS ORDINARIOS"/>
    <m/>
    <m/>
    <m/>
    <m/>
    <m/>
    <m/>
    <n v="0"/>
    <n v="42061084"/>
    <s v="NO_CONCILIADO"/>
  </r>
  <r>
    <x v="4"/>
    <m/>
    <x v="4"/>
    <x v="33"/>
    <s v="S11489930003"/>
    <s v="COB"/>
    <n v="21289"/>
    <m/>
    <s v="||PAGO A FONPLATA PRÉSTAMO BOL 22/2014 VCTO. 24-02-2026 POR CUENTA DE TGN , NTI. 21289 VALOR 24-02-2026 CAPITAL USD 693.086,92 INTERESES USD 193.918,47 CTA. 3987 CUENTA UNICA DEL TESORO LIB. 00099021001 REF.: COMISIONES BANCARIAS"/>
    <m/>
    <m/>
    <m/>
    <m/>
    <m/>
    <m/>
    <n v="6494.89"/>
    <n v="0"/>
    <s v="NO_CONCILIADO"/>
  </r>
  <r>
    <x v="36"/>
    <m/>
    <x v="36"/>
    <x v="34"/>
    <s v="O23719730002"/>
    <s v="BOD"/>
    <n v="2371973"/>
    <m/>
    <s v="00099021001 DEPOSITO DE EFECTIVO, DEPOSITANTE: CARLOS ANDRES DE LA ROCHA GUERRA, CONCEPTO: DEVOLUCION DE AGUINALDO 2025, CUENTA DE DEPOSITO: CUENTA UNICA DEL TESORO/DJBR"/>
    <m/>
    <m/>
    <m/>
    <m/>
    <m/>
    <m/>
    <n v="0"/>
    <n v="218"/>
    <s v="NO_CONCILIADO"/>
  </r>
  <r>
    <x v="13"/>
    <m/>
    <x v="13"/>
    <x v="34"/>
    <s v="O23719970002"/>
    <s v="BOD"/>
    <n v="2371997"/>
    <m/>
    <s v="00099021001 DEPOSITO DE EFECTIVO, DEPOSITANTE: WENDY SHIRLEY GUISBERT SANCHEZ, CONCEPTO: DEPÓSITO POR EXCEDENTE POR TOPE SALARIAL, CUENTA DE DEPOSITO: CUENTA UNICA DEL TESORO"/>
    <m/>
    <m/>
    <m/>
    <m/>
    <m/>
    <m/>
    <n v="0"/>
    <n v="1410.42"/>
    <s v="NO_CONCILIADO"/>
  </r>
  <r>
    <x v="13"/>
    <m/>
    <x v="13"/>
    <x v="34"/>
    <s v="B23719360002"/>
    <s v="BOD"/>
    <n v="2371936"/>
    <m/>
    <s v="00099021001 DEP.DE CHEQ.AJENOS,RET.DE CAM.,CONCEPTO: REMBOLSO POR INCAPACIDAD TEMPORAL,DEP.: CAJA DE SALUD DE LA BANCA PRIVADA , PROCEDENCIA: BANCO NACIONAL DE BOLIVIA S.A., CHEQUE: 7467996, FECHA DE EMISION:04/02/2026"/>
    <m/>
    <m/>
    <m/>
    <m/>
    <m/>
    <m/>
    <n v="0"/>
    <n v="6803.67"/>
    <s v="NO_CONCILIADO"/>
  </r>
  <r>
    <x v="13"/>
    <m/>
    <x v="13"/>
    <x v="34"/>
    <s v="B23719560002"/>
    <s v="BOD"/>
    <n v="2371956"/>
    <m/>
    <s v="00099021001 DEP.DE CHEQ.AJENOS,RET.DE CAM.,CONCEPTO: PARA PROYECTOS DE INVERSION Y PROGRAMAS DE INTERES SOCIAL,DEP.: EMPRESA METALURGICA VINTO , PROCEDENCIA: BANCO UNION S.A., CHEQUE: 50795, FECHA DE EMISION:23/02/2026"/>
    <m/>
    <m/>
    <m/>
    <m/>
    <m/>
    <m/>
    <n v="0"/>
    <n v="7145834"/>
    <s v="NO_CONCILIADO"/>
  </r>
  <r>
    <x v="36"/>
    <m/>
    <x v="36"/>
    <x v="34"/>
    <s v="B23719650002"/>
    <s v="BOD"/>
    <n v="2371965"/>
    <m/>
    <s v="00099021001 DEP.DE CHEQ.AJENOS,RET.DE CAM.,CONCEPTO: DEPÓSITO,DEP.: SHIRLEY EUGENIA CHURATA YUCRA , PROCEDENCIA: BANCO UNION S.A., CHEQUE: 227956, FECHA DE EMISION:25/02/2026/DJBR"/>
    <m/>
    <m/>
    <m/>
    <m/>
    <m/>
    <m/>
    <n v="0"/>
    <n v="588"/>
    <s v="NO_CONCILIADO"/>
  </r>
  <r>
    <x v="13"/>
    <m/>
    <x v="13"/>
    <x v="34"/>
    <s v="B23719660002"/>
    <s v="BOD"/>
    <n v="2371966"/>
    <m/>
    <s v="00099021001 DEP.DE CHEQ.AJENOS,RET.DE CAM.,CONCEPTO: DEPÓSITO,DEP.: LOURDES JALLAZA VIRACOCHEA , PROCEDENCIA: BANCO UNION S.A., CHEQUE: 227957, FECHA DE EMISION:25/02/2026"/>
    <m/>
    <m/>
    <m/>
    <m/>
    <m/>
    <m/>
    <n v="0"/>
    <n v="689.14"/>
    <s v="NO_CONCILIADO"/>
  </r>
  <r>
    <x v="13"/>
    <m/>
    <x v="13"/>
    <x v="34"/>
    <s v="B23719680002"/>
    <s v="BOD"/>
    <n v="2371968"/>
    <m/>
    <s v="00099021001 DEP.DE CHEQ.AJENOS,RET.DE CAM.,CONCEPTO: DEPÓSITO,DEP.: LOURDES JALLAZA VIRACOCHEA , PROCEDENCIA: BANCO UNION S.A., CHEQUE: 227958, FECHA DE EMISION:25/02/2026"/>
    <m/>
    <m/>
    <m/>
    <m/>
    <m/>
    <m/>
    <n v="0"/>
    <n v="689.14"/>
    <s v="NO_CONCILIADO"/>
  </r>
  <r>
    <x v="13"/>
    <m/>
    <x v="13"/>
    <x v="34"/>
    <s v="B23719700002"/>
    <s v="BOD"/>
    <n v="2371970"/>
    <m/>
    <s v="00099021001 DEP.DE CHEQ.AJENOS,RET.DE CAM.,CONCEPTO: DEPÓSITO,DEP.: LOURDES JALLAZA VIRACOCHEA , PROCEDENCIA: BANCO UNION S.A., CHEQUE: 227959, FECHA DE EMISION:25/02/2026"/>
    <m/>
    <m/>
    <m/>
    <m/>
    <m/>
    <m/>
    <n v="0"/>
    <n v="689.14"/>
    <s v="NO_CONCILIADO"/>
  </r>
  <r>
    <x v="10"/>
    <m/>
    <x v="10"/>
    <x v="34"/>
    <s v="B23719740002"/>
    <s v="BOD"/>
    <n v="2371974"/>
    <m/>
    <s v="00099021001 DEP.DE CHEQ.AJENOS,RET.DE CAM.,CONCEPTO: INCAPACIDAD,DEP.: CAJA NACIONAL DE SALUD , PROCEDENCIA: BANCO UNION S.A., CHEQUE: 109620, FECHA DE EMISION:18/02/2026"/>
    <m/>
    <m/>
    <m/>
    <m/>
    <m/>
    <m/>
    <n v="0"/>
    <n v="523.74"/>
    <s v="NO_CONCILIADO"/>
  </r>
  <r>
    <x v="10"/>
    <m/>
    <x v="10"/>
    <x v="34"/>
    <s v="B23719750002"/>
    <s v="BOD"/>
    <n v="2371975"/>
    <m/>
    <s v="00099021001 DEP.DE CHEQ.AJENOS,RET.DE CAM.,CONCEPTO: INCAPACIDAD,DEP.: CAJA NACIONAL DE SALUD , PROCEDENCIA: BANCO UNION S.A., CHEQUE: 109619, FECHA DE EMISION:18/02/2026"/>
    <m/>
    <m/>
    <m/>
    <m/>
    <m/>
    <m/>
    <n v="0"/>
    <n v="57459.93"/>
    <s v="NO_CONCILIADO"/>
  </r>
  <r>
    <x v="10"/>
    <m/>
    <x v="10"/>
    <x v="34"/>
    <s v="B23719760002"/>
    <s v="BOD"/>
    <n v="2371976"/>
    <m/>
    <s v="00099021001 DEP.DE CHEQ.AJENOS,RET.DE CAM.,CONCEPTO: INCAPACIDAD,DEP.: CAJA NACIONAL DE SALUD , PROCEDENCIA: BANCO UNION S.A., CHEQUE: 109618, FECHA DE EMISION:18/02/2026"/>
    <m/>
    <m/>
    <m/>
    <m/>
    <m/>
    <m/>
    <n v="0"/>
    <n v="2904.24"/>
    <s v="NO_CONCILIADO"/>
  </r>
  <r>
    <x v="10"/>
    <m/>
    <x v="10"/>
    <x v="34"/>
    <s v="B23719770002"/>
    <s v="BOD"/>
    <n v="2371977"/>
    <m/>
    <s v="00099021001 DEP.DE CHEQ.AJENOS,RET.DE CAM.,CONCEPTO: INCAPACIDAD,DEP.: CAJA NACIONAL DE SALUD , PROCEDENCIA: BANCO UNION S.A., CHEQUE: 109617, FECHA DE EMISION:18/02/2026"/>
    <m/>
    <m/>
    <m/>
    <m/>
    <m/>
    <m/>
    <n v="0"/>
    <n v="10764.41"/>
    <s v="NO_CONCILIADO"/>
  </r>
  <r>
    <x v="10"/>
    <m/>
    <x v="10"/>
    <x v="34"/>
    <s v="B23719790002"/>
    <s v="BOD"/>
    <n v="2371979"/>
    <m/>
    <s v="00099021001 DEP.DE CHEQ.AJENOS,RET.DE CAM.,CONCEPTO: INCAPACIDAD,DEP.: CAJA NACIONAL DE SALUD , PROCEDENCIA: BANCO UNION S.A., CHEQUE: 109616, FECHA DE EMISION:18/02/2026"/>
    <m/>
    <m/>
    <m/>
    <m/>
    <m/>
    <m/>
    <n v="0"/>
    <n v="137161.19"/>
    <s v="NO_CONCILIADO"/>
  </r>
  <r>
    <x v="10"/>
    <m/>
    <x v="10"/>
    <x v="34"/>
    <s v="B23719810002"/>
    <s v="BOD"/>
    <n v="2371981"/>
    <m/>
    <s v="00099021001 DEP.DE CHEQ.AJENOS,RET.DE CAM.,CONCEPTO: INCAPACIDAD,DEP.: CAJA NACIONAL DE SALUD , PROCEDENCIA: BANCO UNION S.A., CHEQUE: 109615, FECHA DE EMISION:18/02/2026"/>
    <m/>
    <m/>
    <m/>
    <m/>
    <m/>
    <m/>
    <n v="0"/>
    <n v="146741.87"/>
    <s v="NO_CONCILIADO"/>
  </r>
  <r>
    <x v="10"/>
    <m/>
    <x v="10"/>
    <x v="34"/>
    <s v="B23719820002"/>
    <s v="BOD"/>
    <n v="2371982"/>
    <m/>
    <s v="00099021001 DEP.DE CHEQ.AJENOS,RET.DE CAM.,CONCEPTO: INCAPACIDAD,DEP.: CAJA NACIONAL DE SALUD , PROCEDENCIA: BANCO UNION S.A., CHEQUE: 109501, FECHA DE EMISION:09/02/2026"/>
    <m/>
    <m/>
    <m/>
    <m/>
    <m/>
    <m/>
    <n v="0"/>
    <n v="1848.4"/>
    <s v="NO_CONCILIADO"/>
  </r>
  <r>
    <x v="10"/>
    <m/>
    <x v="10"/>
    <x v="34"/>
    <s v="B23719830002"/>
    <s v="BOD"/>
    <n v="2371983"/>
    <m/>
    <s v="00099021001 DEP.DE CHEQ.AJENOS,RET.DE CAM.,CONCEPTO: INCAPACIDAD,DEP.: CAJA NACIONAL DE SALUD , PROCEDENCIA: BANCO UNION S.A., CHEQUE: 109500, FECHA DE EMISION:09/02/2026"/>
    <m/>
    <m/>
    <m/>
    <m/>
    <m/>
    <m/>
    <n v="0"/>
    <n v="4266.25"/>
    <s v="NO_CONCILIADO"/>
  </r>
  <r>
    <x v="10"/>
    <m/>
    <x v="10"/>
    <x v="34"/>
    <s v="B23719840002"/>
    <s v="BOD"/>
    <n v="2371984"/>
    <m/>
    <s v="00099021001 DEP.DE CHEQ.AJENOS,RET.DE CAM.,CONCEPTO: INCAPACIDAD,DEP.: CAJA NACIONAL DE SALUD , PROCEDENCIA: BANCO UNION S.A., CHEQUE: 109499, FECHA DE EMISION:09/02/2026"/>
    <m/>
    <m/>
    <m/>
    <m/>
    <m/>
    <m/>
    <n v="0"/>
    <n v="25905.89"/>
    <s v="NO_CONCILIADO"/>
  </r>
  <r>
    <x v="10"/>
    <m/>
    <x v="10"/>
    <x v="34"/>
    <s v="B23719870002"/>
    <s v="BOD"/>
    <n v="2371987"/>
    <m/>
    <s v="00099021001 DEP.DE CHEQ.AJENOS,RET.DE CAM.,CONCEPTO: INCAPACIDAD,DEP.: CAJA NACIONAL DE SALUD , PROCEDENCIA: BANCO UNION S.A., CHEQUE: 109498, FECHA DE EMISION:09/02/2026"/>
    <m/>
    <m/>
    <m/>
    <m/>
    <m/>
    <m/>
    <n v="0"/>
    <n v="4127.5"/>
    <s v="NO_CONCILIADO"/>
  </r>
  <r>
    <x v="0"/>
    <m/>
    <x v="0"/>
    <x v="34"/>
    <s v="Q23827090002"/>
    <s v="CRV"/>
    <n v="2382709"/>
    <m/>
    <s v="NUMERO DE LIBRETA CUT: 00099021001 OPERACIÓN E75 TRANSFERENCIA DE LA CUENTA FISCAL BUN A LA CUT EN MN TRANSF.FDOS.AL.BCB SG.SOL.GOBIERNO AUTONOMO INDIGENA ORIGINARIO CAMPESINO DE SALINAS, CITE: GAIOC-SA/KQ/086/2026 CUENTA CUT 3987 LIBRETA NÂ° 00099021001 TGN - RECURSOS ORDINARIOS"/>
    <m/>
    <m/>
    <m/>
    <m/>
    <m/>
    <m/>
    <n v="0"/>
    <n v="48"/>
    <s v="NO_CONCILIADO"/>
  </r>
  <r>
    <x v="4"/>
    <m/>
    <x v="4"/>
    <x v="34"/>
    <s v="J06680470002"/>
    <s v="NTE"/>
    <n v="14931033"/>
    <m/>
    <s v="A:00099021001 GAM DE PUERTO CARABUCO, TRANSFERENCIA DE RECUPERACIONES SEGUN NOTA GEF-LCR-JSZ-0168-NOT/26 POR CONCEPTO DE PAGO DE CAPITAL E INTERESES DE ACUERDO A CONTRATO DE FIDEICOMISO “PROYECTOS DE INVERSION PUBLICA” (PIP) FIRMADO ENTRE MINISTERIO DE PLANIFICACION Y EL FNDR."/>
    <m/>
    <m/>
    <m/>
    <m/>
    <m/>
    <m/>
    <n v="0"/>
    <n v="59728.08"/>
    <s v="NO_CONCILIADO"/>
  </r>
  <r>
    <x v="4"/>
    <m/>
    <x v="4"/>
    <x v="34"/>
    <s v="J06680500002"/>
    <s v="NTE"/>
    <n v="14930985"/>
    <m/>
    <s v="A:00099021001 GAM DE INCAHUASI, TRANSFERENCIA DE RECUPERACIONES SEGUN NOTA GEF-LCR-JSZ-0168-NOT/26 POR CONCEPTO DE PAGO DE CAPITAL E INTERESES DE ACUERDO A CONTRATO DE FIDEICOMISO “PROYECTOS DE INVERSION PUBLICA” (PIP) FIRMADO ENTRE MINISTERIO DE PLANIFICACION Y EL FNDR."/>
    <m/>
    <m/>
    <m/>
    <m/>
    <m/>
    <m/>
    <n v="0"/>
    <n v="101629.69"/>
    <s v="NO_CONCILIADO"/>
  </r>
  <r>
    <x v="4"/>
    <m/>
    <x v="4"/>
    <x v="34"/>
    <s v="J06680520002"/>
    <s v="NTE"/>
    <n v="14931003"/>
    <m/>
    <s v="A:00099021001 GAM DE TARIJA, TRANSFERENCIA DE RECUPERACIONES SEGUN NOTA GEF-LCR-JSZ-0168-NOT/26 POR CONCEPTO DE PAGO DE CAPITAL E INTERESES DE ACUERDO A CONTRATO DE FIDEICOMISO “PROYECTOS DE INVERSION PUBLICA” (PIP) FIRMADO ENTRE MINISTERIO DE PLANIFICACION Y EL FNDR."/>
    <m/>
    <m/>
    <m/>
    <m/>
    <m/>
    <m/>
    <n v="0"/>
    <n v="491971.76"/>
    <s v="NO_CONCILIADO"/>
  </r>
  <r>
    <x v="4"/>
    <m/>
    <x v="4"/>
    <x v="34"/>
    <s v="J06680530002"/>
    <s v="NTE"/>
    <n v="14930976"/>
    <m/>
    <s v="A:00099021001 GAM DE VILLA AZURDUY, TRANSFERENCIA DE RECUPERACIONES SEGUN NOTA GEF-LCR-JSZ-0168-NOT/26 POR CONCEPTO DE PAGO DE CAPITAL E INTERESES DE ACUERDO A CONTRATO DE FIDEICOMISO “PROYECTOS DE INVERSION PUBLICA” (PIP) FIRMADO ENTRE MINISTERIO DE PLANIFICACION Y EL FNDR."/>
    <m/>
    <m/>
    <m/>
    <m/>
    <m/>
    <m/>
    <n v="0"/>
    <n v="100756.3"/>
    <s v="NO_CONCILIADO"/>
  </r>
  <r>
    <x v="4"/>
    <m/>
    <x v="4"/>
    <x v="34"/>
    <s v="J06680550002"/>
    <s v="NTE"/>
    <n v="14931021"/>
    <m/>
    <s v="A:00099021001 GAM DE SAN LORENZO, TRANSFERENCIA DE RECUPERACIONES SEGUN NOTA GEF-LCR-JSZ-0168-NOT/26 POR CONCEPTO DE PAGO DE CAPITAL E INTERESES DE ACUERDO A CONTRATO DE FIDEICOMISO “PROYECTOS DE INVERSION PUBLICA” (PIP) FIRMADO ENTRE MINISTERIO DE PLANIFICACION Y EL FNDR."/>
    <m/>
    <m/>
    <m/>
    <m/>
    <m/>
    <m/>
    <n v="0"/>
    <n v="105750.77"/>
    <s v="NO_CONCILIADO"/>
  </r>
  <r>
    <x v="4"/>
    <m/>
    <x v="4"/>
    <x v="34"/>
    <s v="J06680560002"/>
    <s v="NTE"/>
    <n v="14931001"/>
    <m/>
    <s v="A:00099021001 GAM DE VILLA CHARCAS, TRANSFERENCIA DE RECUPERACIONES SEGUN NOTA GEF-LCR-JSZ-0168-NOT/26 POR CONCEPTO DE PAGO DE CAPITAL E INTERESES DE ACUERDO A CONTRATO DE FIDEICOMISO “PROYECTOS DE INVERSION PUBLICA” (PIP) FIRMADO ENTRE MINISTERIO DE PLANIFICACION Y EL FNDR"/>
    <m/>
    <m/>
    <m/>
    <m/>
    <m/>
    <m/>
    <n v="0"/>
    <n v="140549.19"/>
    <s v="NO_CONCILIADO"/>
  </r>
  <r>
    <x v="13"/>
    <m/>
    <x v="13"/>
    <x v="35"/>
    <s v="O23722420002"/>
    <s v="BOD"/>
    <n v="2372242"/>
    <m/>
    <s v="00099021001 DEPOSITO DE EFECTIVO, DEPOSITANTE: ASOCIACION MISIONERA BOLIVIANA, CONCEPTO: DEVOLUCION CORRESPONDIENTE A DOS SESIONES DE HEMODIALISIS DE PAGO DE SERVICIOS DEL MES DE DICIEMBRE, CUENTA DE DEPOSITO: CUENTA UNICA DEL TESORO"/>
    <m/>
    <m/>
    <m/>
    <m/>
    <m/>
    <m/>
    <n v="0"/>
    <n v="1426"/>
    <s v="NO_CONCILIADO"/>
  </r>
  <r>
    <x v="3"/>
    <m/>
    <x v="3"/>
    <x v="35"/>
    <s v="O23722430002"/>
    <s v="BOD"/>
    <n v="2372243"/>
    <m/>
    <s v="00081071102 DEPOSITO DE EFECTIVO, DEPOSITANTE: FANY MORALES CONDORI, CONCEPTO: PREV. 443 DEVOLUCION POR RENDICION DE CUENTAS, CUENTA DE DEPOSITO: CUENTA UNICA DEL TESORO"/>
    <m/>
    <m/>
    <m/>
    <m/>
    <m/>
    <m/>
    <n v="0"/>
    <n v="50"/>
    <s v="NO_CONCILIADO"/>
  </r>
  <r>
    <x v="22"/>
    <m/>
    <x v="22"/>
    <x v="35"/>
    <s v="O23723460002"/>
    <s v="BOD"/>
    <n v="2372346"/>
    <m/>
    <s v="00015011108 DEPOSITO DE EFECTIVO, DEPOSITANTE: ERIKA DANIELA TABOADA MENESES, CONCEPTO: EXAMEN PREOCUPACIONAL, CUENTA DE DEPOSITO: CUENTA UNICA DEL TESORO"/>
    <m/>
    <m/>
    <m/>
    <m/>
    <m/>
    <m/>
    <n v="0"/>
    <n v="100"/>
    <s v="NO_CONCILIADO"/>
  </r>
  <r>
    <x v="17"/>
    <m/>
    <x v="17"/>
    <x v="35"/>
    <s v="O23723500002"/>
    <s v="BOD"/>
    <n v="2372350"/>
    <m/>
    <s v="00099021001 DEPOSITO DE EFECTIVO, DEPOSITANTE: ERLAND GASTON SARAVIA BELTRAN, CONCEPTO: DEV. REVERSION PARCIAL DE PLANILLA 161 PREVENTIVO 1043, CUENTA DE DEPOSITO: CUENTA UNICA DEL TESORO/DJBR"/>
    <m/>
    <m/>
    <m/>
    <m/>
    <m/>
    <m/>
    <n v="0"/>
    <n v="6190.3"/>
    <s v="NO_CONCILIADO"/>
  </r>
  <r>
    <x v="60"/>
    <m/>
    <x v="60"/>
    <x v="35"/>
    <s v="B23722150002"/>
    <s v="BOD"/>
    <n v="2372215"/>
    <m/>
    <s v="00423142001 DEP.DE CHEQ.AJENOS,RET.DE CAM.,CONCEPTO: DEVOLUCION DE PAGO,DEP.: LUIS RENE CORDERO VILDOZO , PROCEDENCIA: BANCO UNION S.A., CHEQUE: 82, FECHA DE EMISION:24/02/2026"/>
    <m/>
    <m/>
    <m/>
    <m/>
    <m/>
    <m/>
    <n v="0"/>
    <n v="6566.73"/>
    <s v="NO_CONCILIADO"/>
  </r>
  <r>
    <x v="9"/>
    <m/>
    <x v="9"/>
    <x v="35"/>
    <s v="B23722220002"/>
    <s v="BOD"/>
    <n v="2372222"/>
    <m/>
    <s v="00099021001 DEP.DE CHEQ.AJENOS,RET.DE CAM.,CONCEPTO: INCAPACIDAD,DEP.: CAJA NACIONAL DE SALUD, PROCEDENCIA: BANCO UNION S.A., CHEQUE: 13651, FECHA DE EMISION:23/02/2026_x000a_T/12/051/2026 P0165"/>
    <m/>
    <m/>
    <m/>
    <m/>
    <m/>
    <m/>
    <n v="0"/>
    <n v="6832.7"/>
    <s v="CONCILIADO_PARCIAL"/>
  </r>
  <r>
    <x v="61"/>
    <m/>
    <x v="61"/>
    <x v="35"/>
    <s v="B23722220002"/>
    <s v="BOD"/>
    <n v="2372222"/>
    <m/>
    <s v="00099021001 DEP.DE CHEQ.AJENOS,RET.DE CAM.,CONCEPTO: INCAPACIDAD,DEP.: CAJA NACIONAL DE SALUD, PROCEDENCIA: BANCO UNION S.A., CHEQUE: 13651, FECHA DE EMISION:23/02/2026_x000a_T/12/051/2026 P0165"/>
    <m/>
    <m/>
    <m/>
    <m/>
    <m/>
    <m/>
    <n v="0"/>
    <n v="818.61"/>
    <s v="CONCILIADO_PARCIAL"/>
  </r>
  <r>
    <x v="13"/>
    <m/>
    <x v="13"/>
    <x v="35"/>
    <s v="B23723040002"/>
    <s v="BOD"/>
    <n v="2372304"/>
    <m/>
    <s v="00099021001 DEP.DE CHEQ.AJENOS,RET.DE CAM.,CONCEPTO: DEPÓSITO,DEP.: EDMUNDO QUISPE VELASCO , PROCEDENCIA: BANCO UNION S.A., CHEQUE: 227965, FECHA DE EMISION:26/02/2026"/>
    <m/>
    <m/>
    <m/>
    <m/>
    <m/>
    <m/>
    <n v="0"/>
    <n v="10360.64"/>
    <s v="NO_CONCILIADO"/>
  </r>
  <r>
    <x v="4"/>
    <m/>
    <x v="4"/>
    <x v="35"/>
    <s v="G34883240003"/>
    <s v="COB"/>
    <n v="21291"/>
    <m/>
    <s v="PAGO A FIDA PRÉSTAMO 2000004132 VCTO. 15-02-2026 POR CUENTA DE TGN SEGUN NOTA MEFP/VTCP/DGCP/UODP/No.072/2026 Y NTI. 21291 VALOR 25-02-2026 INTERESES USD 255.851,61 CTA. 3987 CUENTA UNICA DEL TESORO LIBRETA 00099021001 REF.: COMISIONES BANCARIAS"/>
    <m/>
    <m/>
    <m/>
    <m/>
    <m/>
    <m/>
    <n v="2165.13"/>
    <n v="0"/>
    <s v="NO_CONCILIADO"/>
  </r>
  <r>
    <x v="4"/>
    <m/>
    <x v="4"/>
    <x v="35"/>
    <s v="G34895280002"/>
    <s v="CRV"/>
    <n v="3489528"/>
    <m/>
    <s v="20° DESEMBOLSO DE RECURSOS DEL CREDITO AL TGN DESTINADO A FINANCIAR EL FARIP, SG NOTA MEFP/VTCP/DGCP/UEPS/N°107/2026 (3613), EN EL MARCO DE LA RD N°149/2021 CONT. SANO-DLBCI N°5/2022 LEY N°1389 Y DOC. ADJ. ABONO EN LA LIBRETA 00099021001 - &amp;quot;&amp;quot;TGN - RECURSOS ORDINARIOS&amp;quot; (3987)&amp;quot; SG. GLOSA DE REFERENCIA"/>
    <m/>
    <m/>
    <m/>
    <m/>
    <m/>
    <m/>
    <n v="0"/>
    <n v="33684262.590000004"/>
    <s v="NO_CONCILIADO"/>
  </r>
  <r>
    <x v="4"/>
    <m/>
    <x v="4"/>
    <x v="35"/>
    <s v="J06681180002"/>
    <s v="NTE"/>
    <n v="14935008"/>
    <m/>
    <s v="A:00099021001 GAM DE ORURO, TRANSFERENCIA DE RECUPERACIONES SEGUN NOTA GEF-LCR-JSZ-0168-NOT/26 POR CONCEPTO DE PAGO DE CAPITAL E INTERESES DE ACUERDO A CONTRATO DE FIDEICOMISO “PROYECTOS DE INVERSION PUBLICA” (PIP) FIRMADO ENTRE MINISTERIO DE PLANIFICACION Y EL FNDR."/>
    <m/>
    <m/>
    <m/>
    <m/>
    <m/>
    <m/>
    <n v="0"/>
    <n v="3003106.94"/>
    <s v="NO_CONCILIADO"/>
  </r>
  <r>
    <x v="4"/>
    <m/>
    <x v="4"/>
    <x v="35"/>
    <s v="J06681210002"/>
    <s v="NTE"/>
    <n v="14935027"/>
    <m/>
    <s v="A:00099021001 GAM DE CULPINA, TRANSFERENCIA DE RECUPERACIONES SEGUN NOTA GEF-LCR-JSZ-0168-NOT/26 POR CONCEPTO DE PAGO DE CAPITAL E INTERESES DE ACUERDO A CONTRATO DE FIDEICOMISO “PROYECTOS DE INVERSION PUBLICA” (PIP) FIRMADO ENTRE MINISTERIO DE PLANIFICACION Y EL FNDR."/>
    <m/>
    <m/>
    <m/>
    <m/>
    <m/>
    <m/>
    <n v="0"/>
    <n v="66589.66"/>
    <s v="NO_CONCILIADO"/>
  </r>
  <r>
    <x v="4"/>
    <m/>
    <x v="4"/>
    <x v="35"/>
    <s v="J06681220002"/>
    <s v="NTE"/>
    <n v="14935016"/>
    <m/>
    <s v="A:00099021001 GAM DE CHIMORE, TRANSFERENCIA DE RECUPERACIONES SEGUN NOTA GEF-LCR-JSZ-0168-NOT/26 POR CONCEPTO DE PAGO DE CAPITAL E INTERESES DE ACUERDO A CONTRATO DE FIDEICOMISO “PROYECTOS DE INVERSION PUBLICA” (PIP) FIRMADO ENTRE MINISTERIO DE PLANIFICACION Y EL FNDR."/>
    <m/>
    <m/>
    <m/>
    <m/>
    <m/>
    <m/>
    <n v="0"/>
    <n v="180736.89"/>
    <s v="NO_CONCILIADO"/>
  </r>
  <r>
    <x v="4"/>
    <m/>
    <x v="4"/>
    <x v="35"/>
    <s v="J06681250002"/>
    <s v="NTE"/>
    <n v="14935082"/>
    <m/>
    <s v="A:00099021001 GAM DE VILLA VACA GUZMAN (MUYUPAMPA), TRANSFERENCIA DE RECUPERACIONES SEGUN NOTA GEF-LCR-JSZ-0168-NOT/26 POR CONCEPTO DE PAGO DE CAPITAL E INTERESES DE ACUERDO A CONTRATO DE FIDEICOMISO “PROYECTOS DE INVERSION PUBLICA” (PIP) FIRMADO ENTRE MINISTERIO DE PLANIFICACION Y EL FNDR."/>
    <m/>
    <m/>
    <m/>
    <m/>
    <m/>
    <m/>
    <n v="0"/>
    <n v="65807.56"/>
    <s v="NO_CONCILIADO"/>
  </r>
  <r>
    <x v="4"/>
    <m/>
    <x v="4"/>
    <x v="35"/>
    <s v="J06681260002"/>
    <s v="NTE"/>
    <n v="14935061"/>
    <m/>
    <s v="A:00099021001 GAM DE LURIBAY, TRANSFERENCIA DE RECUPERACIONES SEGUN NOTA GEF-LCR-JSZ-0168-NOT/26 POR CONCEPTO DE PAGO DE CAPITAL E INTERESES DE ACUERDO A CONTRATO DE FIDEICOMISO “PROYECTOS DE INVERSION PUBLICA” (PIP) FIRMADO ENTRE MINISTERIO DE PLANIFICACION Y EL FNDR."/>
    <m/>
    <m/>
    <m/>
    <m/>
    <m/>
    <m/>
    <n v="0"/>
    <n v="15975.51"/>
    <s v="NO_CONCILIADO"/>
  </r>
  <r>
    <x v="4"/>
    <m/>
    <x v="4"/>
    <x v="35"/>
    <s v="J06681310002"/>
    <s v="NTE"/>
    <n v="14936090"/>
    <m/>
    <s v="A:00099021001 GAM DE SIPE SIPE, TRANSFERENCIA DE RECUPERACIONES SEGUN NOTA GEF-LCR-JSZ-0168-NOT/26 POR CONCEPTO DE PAGO DE CAPITAL E INTERESES DE ACUERDO A CONTRATO DE FIDEICOMISO “PROYECTOS DE INVERSION PUBLICA” (PIP) FIRMADO ENTRE MINISTERIO DE PLANIFICACION Y EL FNDR."/>
    <m/>
    <m/>
    <m/>
    <m/>
    <m/>
    <m/>
    <n v="0"/>
    <n v="97358.6"/>
    <s v="NO_CONCILIADO"/>
  </r>
  <r>
    <x v="4"/>
    <m/>
    <x v="4"/>
    <x v="35"/>
    <s v="J06681280002"/>
    <s v="NTE"/>
    <n v="14935044"/>
    <m/>
    <s v="A:00099021001 GAM DE MOJINETE, TRANSFERENCIA DE RECUPERACIONES SEGUN NOTA GEF-LCR-JSZ-0168-NOT/26 POR CONCEPTO DE PAGO DE CAPITAL E INTERESES DE ACUERDO A CONTRATO DE FIDEICOMISO “PROYECTOS DE INVERSION PUBLICA” (PIP) FIRMADO ENTRE MINISTERIO DE PLANIFICACION Y EL FNDR."/>
    <m/>
    <m/>
    <m/>
    <m/>
    <m/>
    <m/>
    <n v="0"/>
    <n v="9073.26"/>
    <s v="NO_CONCILIADO"/>
  </r>
  <r>
    <x v="4"/>
    <m/>
    <x v="4"/>
    <x v="35"/>
    <s v="J06681290002"/>
    <s v="NTE"/>
    <n v="14936083"/>
    <m/>
    <s v="A:00099021001 GAM DE SAN MATIAS, TRANSFERENCIA DE RECUPERACIONES SEGUN NOTA GEF-LCR-JSZ-0168-NOT/26 POR CONCEPTO DE PAGO DE CAPITAL E INTERESES DE ACUERDO A CONTRATO DE FIDEICOMISO “PROYECTOS DE INVERSION PUBLICA” (PIP) FIRMADO ENTRE MINISTERIO DE PLANIFICACION Y EL FNDR."/>
    <m/>
    <m/>
    <m/>
    <m/>
    <m/>
    <m/>
    <n v="0"/>
    <n v="12292.16"/>
    <s v="NO_CONCILIADO"/>
  </r>
  <r>
    <x v="4"/>
    <m/>
    <x v="4"/>
    <x v="35"/>
    <s v="J06681330002"/>
    <s v="NTE"/>
    <n v="14936098"/>
    <m/>
    <s v="A:00099021001 GAM DE CLIZA, TRANSFERENCIA DE RECUPERACIONES SEGUN NOTA GEF-LCR-JSZ-0169-NOT/26 POR CONCEPTO DE PAGO DE CAPITAL E INTERESES DE ACUERDO A CONTRATO DE FIDEICOMISO “PROYECTOS DE INVERSION PUBLICA” (PIP) FIRMADO ENTRE MINISTERIO DE PLANIFICACION Y EL FNDR."/>
    <m/>
    <m/>
    <m/>
    <m/>
    <m/>
    <m/>
    <n v="0"/>
    <n v="58059.46"/>
    <s v="NO_CONCILIADO"/>
  </r>
  <r>
    <x v="4"/>
    <m/>
    <x v="4"/>
    <x v="35"/>
    <s v="J06681350002"/>
    <s v="NTE"/>
    <n v="14936099"/>
    <m/>
    <s v="A:00099021001 GAM DE CLIZA, GAM AIQUILE, TRANSFERENCIA DE RECUPERACIONES SEGUN NOTA GEF-LCR-JSZ-0169-NOT/26 POR CONCEPTO DE PAGO DE CAPITAL DE ACUERDO A CONTRATO DE FIDEICOMISO “PROYECTOS DE INVERSION PUBLICA” (PIP) FIRMADO ENTRE MINISTERIO DE PLANIFICACION Y EL FNDR."/>
    <m/>
    <m/>
    <m/>
    <m/>
    <m/>
    <m/>
    <n v="0"/>
    <n v="4198.6099999999997"/>
    <s v="NO_CONCILIADO"/>
  </r>
  <r>
    <x v="4"/>
    <m/>
    <x v="4"/>
    <x v="35"/>
    <s v="S11492440001"/>
    <s v="DEV"/>
    <n v="3489528"/>
    <m/>
    <s v="COBRO DE||ÚTILES DE ESCRITORIO POR EL REGISTRO DEL COMPROBANTE CONTABLE N°3489528, POR EL 20° DESEMBOLSO DESTINADO A FARIP SG. NOTA MEFP/VTCP/DGCP/UEPS/N°107/2026 OTORGADO EN EL MARCO DE LA RD. N°149/2021, CONTRATO SANO N°5/2022 Y DOC. ADJ. COBRO DE ÚTILES DE ESCRITORIO DE LA LIBRETA N° 00099021001 - &amp;quot;TGN - RECURSOS ORDINARIOS"/>
    <m/>
    <m/>
    <m/>
    <m/>
    <m/>
    <m/>
    <n v="80"/>
    <n v="0"/>
    <s v="NO_CONCILIADO"/>
  </r>
  <r>
    <x v="0"/>
    <m/>
    <x v="0"/>
    <x v="36"/>
    <s v="O23725890002"/>
    <s v="BOD"/>
    <n v="2372589"/>
    <m/>
    <s v="00099021001 DEPOSITO DE EFECTIVO, DEPOSITANTE: LUZMILA DANILA LIMACHI PABON, CONCEPTO: DEVOLUCION DE AGUINALDO 2025, CUENTA DE DEPOSITO: CUENTA UNICA DEL TESORO/DJBR"/>
    <m/>
    <m/>
    <m/>
    <m/>
    <m/>
    <m/>
    <n v="0"/>
    <n v="269.5"/>
    <s v="NO_CONCILIADO"/>
  </r>
  <r>
    <x v="36"/>
    <m/>
    <x v="36"/>
    <x v="36"/>
    <s v="O23725960002"/>
    <s v="BOD"/>
    <n v="2372596"/>
    <m/>
    <s v="00099021001 DEPOSITO DE EFECTIVO, DEPOSITANTE: JORGE ISRAEL SANCHEZ PEREZ, CONCEPTO: DEVOLUCION DE AGUINALDO 2025 FUENTE 10, CUENTA DE DEPOSITO: CUENTA UNICA DEL TESORO/DJBR"/>
    <m/>
    <m/>
    <m/>
    <m/>
    <m/>
    <m/>
    <n v="0"/>
    <n v="630.03"/>
    <s v="NO_CONCILIADO"/>
  </r>
  <r>
    <x v="36"/>
    <m/>
    <x v="36"/>
    <x v="36"/>
    <s v="O23726190002"/>
    <s v="BOD"/>
    <n v="2372619"/>
    <m/>
    <s v="00099021001 DEPOSITO DE EFECTIVO, DEPOSITANTE: LISSETE BAUTISTA MACHICADO, CONCEPTO: DEVOLUCION DE AGUINALDO 2025, CUENTA DE DEPOSITO: CUENTA UNICA DEL TESORO/DJBR"/>
    <m/>
    <m/>
    <m/>
    <m/>
    <m/>
    <m/>
    <n v="0"/>
    <n v="327"/>
    <s v="NO_CONCILIADO"/>
  </r>
  <r>
    <x v="13"/>
    <m/>
    <x v="13"/>
    <x v="36"/>
    <s v="O23726260002"/>
    <s v="BOD"/>
    <n v="2372626"/>
    <m/>
    <s v="00099021001 DEPOSITO DE EFECTIVO, DEPOSITANTE: MARIA DEL CARMEN RODRIGUEZ DE RAMIREZ, CONCEPTO: DEVOLUCION EN DEMASIA, CUENTA DE DEPOSITO: CUENTA UNICA DEL TESORO"/>
    <m/>
    <m/>
    <m/>
    <m/>
    <m/>
    <m/>
    <n v="0"/>
    <n v="27.5"/>
    <s v="NO_CONCILIADO"/>
  </r>
  <r>
    <x v="13"/>
    <m/>
    <x v="13"/>
    <x v="36"/>
    <s v="O23726220002"/>
    <s v="BOD"/>
    <n v="2372622"/>
    <m/>
    <s v="00099021001 DEPOSITO DE EFECTIVO, DEPOSITANTE: ADALID DOMINGO ZAMORA GUTIERREZ, CONCEPTO: DEVOLUCION MES DE FEBRERO, CUENTA DE DEPOSITO: CUENTA UNICA DEL TESORO"/>
    <m/>
    <m/>
    <m/>
    <m/>
    <m/>
    <m/>
    <n v="0"/>
    <n v="4133.67"/>
    <s v="NO_CONCILIADO"/>
  </r>
  <r>
    <x v="36"/>
    <m/>
    <x v="36"/>
    <x v="36"/>
    <s v="O23726870002"/>
    <s v="BOD"/>
    <n v="2372687"/>
    <m/>
    <s v="00099021001 DEPOSITO DE EFECTIVO, DEPOSITANTE: ROCIO AMPARO RAMOS ROJAS, CONCEPTO: DEVOLUCION DE AGUINALDO 2025, CUENTA DE DEPOSITO: CUENTA UNICA DEL TESORO/DJBR"/>
    <m/>
    <m/>
    <m/>
    <m/>
    <m/>
    <m/>
    <n v="0"/>
    <n v="490.37"/>
    <s v="NO_CONCILIADO"/>
  </r>
  <r>
    <x v="20"/>
    <m/>
    <x v="20"/>
    <x v="36"/>
    <s v="B23725900002"/>
    <s v="BOD"/>
    <n v="2372590"/>
    <m/>
    <s v="00099021001 DEP.DE CHEQ.AJENOS,RET.DE CAM.,CONCEPTO: PROCESOS COACTIVOS GESTION 2023,DEP.: CAMARA DE SENADORES , PROCEDENCIA: BANCO UNION S.A., CHEQUE: 1143, FECHA DE EMISION:26/02/2026"/>
    <m/>
    <m/>
    <m/>
    <m/>
    <m/>
    <m/>
    <n v="0"/>
    <n v="9007.2199999999993"/>
    <s v="NO_CONCILIADO"/>
  </r>
  <r>
    <x v="20"/>
    <m/>
    <x v="20"/>
    <x v="36"/>
    <s v="B23725910002"/>
    <s v="BOD"/>
    <n v="2372591"/>
    <m/>
    <s v="00099021001 DEP.DE CHEQ.AJENOS,RET.DE CAM.,CONCEPTO: PROCESOS COATIVOS GESTION 2024,DEP.: CAMARA DE SENADORES , PROCEDENCIA: BANCO UNION S.A., CHEQUE: 1144, FECHA DE EMISION:26/02/2026"/>
    <m/>
    <m/>
    <m/>
    <m/>
    <m/>
    <m/>
    <n v="0"/>
    <n v="14894.21"/>
    <s v="NO_CONCILIADO"/>
  </r>
  <r>
    <x v="20"/>
    <m/>
    <x v="20"/>
    <x v="36"/>
    <s v="B23725920002"/>
    <s v="BOD"/>
    <n v="2372592"/>
    <m/>
    <s v="00099021001 DEP.DE CHEQ.AJENOS,RET.DE CAM.,CONCEPTO: PROCESOS COACTIVOS GESTION 2025,DEP.: CAMARA DE SENADORES , PROCEDENCIA: BANCO UNION S.A., CHEQUE: 1145, FECHA DE EMISION:26/02/2026"/>
    <m/>
    <m/>
    <m/>
    <m/>
    <m/>
    <m/>
    <n v="0"/>
    <n v="21992.5"/>
    <s v="NO_CONCILIADO"/>
  </r>
  <r>
    <x v="20"/>
    <m/>
    <x v="20"/>
    <x v="36"/>
    <s v="B23725940002"/>
    <s v="BOD"/>
    <n v="2372594"/>
    <m/>
    <s v="00099021001 DEP.DE CHEQ.AJENOS,RET.DE CAM.,CONCEPTO: PROCESOS COACTIVOS GESTION 2025,DEP.: CAMARA DE SENADORES , PROCEDENCIA: BANCO UNION S.A., CHEQUE: 1146, FECHA DE EMISION:26/02/2026"/>
    <m/>
    <m/>
    <m/>
    <m/>
    <m/>
    <m/>
    <n v="0"/>
    <n v="17846.79"/>
    <s v="NO_CONCILIADO"/>
  </r>
  <r>
    <x v="13"/>
    <m/>
    <x v="13"/>
    <x v="36"/>
    <s v="B23725970002"/>
    <s v="BOD"/>
    <n v="2372597"/>
    <m/>
    <s v="00099021001 DEP.DE CHEQ.AJENOS,RET.DE CAM.,CONCEPTO: PAGO POR DEVOLUCION,DEP.: AXS BOLIVIA SA , PROCEDENCIA: BANCO FORTALEZA SOCIEDAD ANONIMA (BANCO FORTALEZA S.A.), CHEQUE: 2140, FECHA DE EMISIO"/>
    <m/>
    <m/>
    <m/>
    <m/>
    <m/>
    <m/>
    <n v="0"/>
    <n v="0.04"/>
    <s v="NO_CONCILIADO"/>
  </r>
  <r>
    <x v="25"/>
    <m/>
    <x v="25"/>
    <x v="36"/>
    <s v="B23726040002"/>
    <s v="BOD"/>
    <n v="2372604"/>
    <m/>
    <s v="00099021001 DEP.DE CHEQ.AJENOS,RET.DE CAM.,CONCEPTO: DEPÓSITO,DEP.: MARCOS GUSTAVO SAAVEDRA DIAZ , PROCEDENCIA: BANCO UNION S.A., CHEQUE: 227966, FECHA DE EMISION:27/02/2026/DJBR"/>
    <m/>
    <m/>
    <m/>
    <m/>
    <m/>
    <m/>
    <n v="0"/>
    <n v="1738.46"/>
    <s v="NO_CONCILIADO"/>
  </r>
  <r>
    <x v="4"/>
    <m/>
    <x v="4"/>
    <x v="36"/>
    <s v="Q23846020002"/>
    <s v="CRV"/>
    <n v="2384602"/>
    <m/>
    <s v="NUMERO DE LIBRETA CUT: 00099021001 OPERACIÓN E18 TRANSFERENCIA DEL SISTEMA FINANCIERO A LA CUT TRANSFERENCIA DE FONDOS RESTITUCION ANTICIPADA DE RECURSOS AL TGN A SOLICITUD FIDEICOMISO FIREPRO REEMBOLSOS CARTERA BDP S.A.M."/>
    <m/>
    <m/>
    <m/>
    <m/>
    <m/>
    <m/>
    <n v="0"/>
    <n v="72237541.659999996"/>
    <s v="NO_CONCILIADO"/>
  </r>
  <r>
    <x v="4"/>
    <m/>
    <x v="4"/>
    <x v="36"/>
    <s v="Q23846040002"/>
    <s v="CRV"/>
    <n v="2384604"/>
    <m/>
    <s v="NUMERO DE LIBRETA CUT: 00099021001 OPERACIÓN E18 TRANSFERENCIA DEL SISTEMA FINANCIERO A LA CUT TRANSFERENCIA DE FONDOS RESTITUCION ANTICIPADA DE RECURSOS AL TGN A SOLICITUD DE FIDEICOMISO FIREPRO"/>
    <m/>
    <m/>
    <m/>
    <m/>
    <m/>
    <m/>
    <n v="0"/>
    <n v="1904486.24"/>
    <s v="NO_CONCILIADO"/>
  </r>
  <r>
    <x v="4"/>
    <m/>
    <x v="4"/>
    <x v="36"/>
    <s v="Q23846050002"/>
    <s v="CRV"/>
    <n v="2384605"/>
    <m/>
    <s v="NUMERO DE LIBRETA CUT: 00099021001 OPERACIÓN E18 TRANSFERENCIA DEL SISTEMA FINANCIERO A LA CUT TRANSFERENCIA DE FONDOS POR RESTITUCION ANTICIPADA DE RECURSOS AL TGN A SOLICITUD DE FIDEICOMISO FIREPRO INVERSIONES"/>
    <m/>
    <m/>
    <m/>
    <m/>
    <m/>
    <m/>
    <n v="0"/>
    <n v="15450595.83"/>
    <s v="NO_CONCILIADO"/>
  </r>
  <r>
    <x v="2"/>
    <m/>
    <x v="2"/>
    <x v="36"/>
    <s v="Q23847450002"/>
    <s v="CRV"/>
    <n v="2384745"/>
    <m/>
    <s v="NUMERO DE LIBRETA CUT: 00047134206 OPERACIÓN E75 TRANSFERENCIA DE LA CUENTA FISCAL BUN A LA CUT EN MN TRANSF.FDOS.AL.BCB SG.SOL.GOB. AUTONOMO MUNICIPAL DE MIZQUE CITE: GAMM/DESP - NÂ° 078- E/2026 CUENTA CUT 3987069001 - LIBRETA NÂ° 00047134206 MDRYT-PARIII BS CONTRAPARTE GAMS FTE 42 ORG 210."/>
    <m/>
    <m/>
    <m/>
    <m/>
    <m/>
    <m/>
    <n v="0"/>
    <n v="195580.68"/>
    <s v="NO_CONCILIADO"/>
  </r>
  <r>
    <x v="0"/>
    <m/>
    <x v="0"/>
    <x v="36"/>
    <s v="Q23847420002"/>
    <s v="CRV"/>
    <n v="2384742"/>
    <m/>
    <s v="NUMERO DE LIBRETA CUT: 00099021001 OPERACIÓN E75 TRANSFERENCIA DE LA CUENTA FISCAL BUN A LA CUT EN MN TRANSF.FDOS.AL.BCB SG.SOL.GOBIERNO AUTONOMO MUNICIPAL DE YUNGUYO DE LITORAL CITE: G.A.M.Y.L. - MAE NÂ° 23/2026 CUENTA CUT 3987 LIBRETA NÂ° 00099021001 TGN - RECURSOS ORDINARIOS"/>
    <m/>
    <m/>
    <m/>
    <m/>
    <m/>
    <m/>
    <n v="0"/>
    <n v="414"/>
    <s v="NO_CONCILIADO"/>
  </r>
  <r>
    <x v="4"/>
    <m/>
    <x v="4"/>
    <x v="36"/>
    <s v="G34909960003"/>
    <s v="COB"/>
    <n v="21158"/>
    <m/>
    <s v="PAGO A BID PRÉSTAMO 3091/BL-BO VCTO. 27-02-2026 POR CUENTA DE TGN , NTI. 21158 VALOR 27-02-2026 CAPITAL USD 503.974,89 INTERESES USD 358.593,69 COMISIONES USD 420,06 CTA. 3987 CUENTA UNICA DEL TESORO LIB. 00099021001 REF.: COMISIONES BANCARIAS"/>
    <m/>
    <m/>
    <m/>
    <m/>
    <m/>
    <m/>
    <n v="6330.11"/>
    <n v="0"/>
    <s v="NO_CONCILIADO"/>
  </r>
  <r>
    <x v="4"/>
    <m/>
    <x v="4"/>
    <x v="36"/>
    <s v="J06682910002"/>
    <s v="NTE"/>
    <n v="14946896"/>
    <m/>
    <s v="A:00099021001 GAD DE SANTA CRUZ, TRANSFERENCIA DE RECUPERACIONES SEGUN NOTA GEF-LCR-JSZ-0168-NOT/26 POR CONCEPTO DE PAGO DE CAPITAL E INTERESES DE ACUERDO A CONTRATO DE FIDEICOMISO “PROYECTOS DE INVERSION PUBLICA” (PIP) FIRMADO ENTRE MINISTERIO DE PLANIFICACION Y EL FNDR."/>
    <m/>
    <m/>
    <m/>
    <m/>
    <m/>
    <m/>
    <n v="0"/>
    <n v="172507.71"/>
    <s v="NO_CONCILIADO"/>
  </r>
  <r>
    <x v="4"/>
    <m/>
    <x v="4"/>
    <x v="36"/>
    <s v="J06682930002"/>
    <s v="NTE"/>
    <n v="14946801"/>
    <m/>
    <s v="A:00099021001 GAD DE SANTA CRUZ, TRANSFERENCIA DE RECUPERACIONES SEGUN NOTA GEF-LCR-JSZ-0168-NOT/26 POR CONCEPTO DE PAGO DE CAPITAL E INTERESES DE ACUERDO A CONTRATO DE FIDEICOMISO “PROYECTOS DE INVERSION PUBLICA” (PIP) FIRMADO ENTRE MINISTERIO DE PLANIFICACION Y EL FNDR."/>
    <m/>
    <m/>
    <m/>
    <m/>
    <m/>
    <m/>
    <n v="0"/>
    <n v="870790.98"/>
    <s v="NO_CONCILIADO"/>
  </r>
  <r>
    <x v="4"/>
    <m/>
    <x v="4"/>
    <x v="36"/>
    <s v="J06682940002"/>
    <s v="NTE"/>
    <n v="14946888"/>
    <m/>
    <s v="A:00099021001 GAD DE ORURO, TRANSFERENCIA DE RECUPERACIONES SEGUN NOTA GEF-LCR-JSZ-0168-NOT/26 POR CONCEPTO DE PAGO DE CAPITAL E INTERESES DE ACUERDO A CONTRATO DE FIDEICOMISO “PROYECTOS DE INVERSION PUBLICA” (PIP) FIRMADO ENTRE MINISTERIO DE PLANIFICACION Y EL FNDR."/>
    <m/>
    <m/>
    <m/>
    <m/>
    <m/>
    <m/>
    <n v="0"/>
    <n v="1188346.8500000001"/>
    <s v="NO_CONCILIADO"/>
  </r>
  <r>
    <x v="4"/>
    <m/>
    <x v="4"/>
    <x v="36"/>
    <s v="J06683010002"/>
    <s v="NTE"/>
    <n v="14946776"/>
    <m/>
    <s v="A:00099021001 GAM DE CHUMA, TRANSFERENCIA DE RECUPERACIONES SEGUN NOTA GEF-LCR-JSZ-0168-NOT/26 POR CONCEPTO DE PAGO DE CAPITAL E INTERESES DE ACUERDO A CONTRATO DE FIDEICOMISO “PROYECTOS DE INVERSION PUBLICA” (PIP) FIRMADO ENTRE MINISTERIO DE PLANIFICACION Y EL FNDR."/>
    <m/>
    <m/>
    <m/>
    <m/>
    <m/>
    <m/>
    <n v="0"/>
    <n v="42440.4"/>
    <s v="NO_CONCILIADO"/>
  </r>
  <r>
    <x v="4"/>
    <m/>
    <x v="4"/>
    <x v="36"/>
    <s v="J06682980002"/>
    <s v="NTE"/>
    <n v="14946783"/>
    <m/>
    <s v="A:00099021001 GAD DE TARIJA, TRANSFERENCIA DE RECUPERACIONES SEGUN NOTA GEF-LCR-JSZ-0168-NOT/26 POR CONCEPTO DE PAGO DE CAPITAL E INTERESES DE ACUERDO A CONTRATO DE FIDEICOMISO “PROYECTOS DE INVERSION PUBLICA” (PIP) FIRMADO ENTRE MINISTERIO DE PLANIFICACION Y EL FNDR."/>
    <m/>
    <m/>
    <m/>
    <m/>
    <m/>
    <m/>
    <n v="0"/>
    <n v="999344.52"/>
    <s v="NO_CONCILIADO"/>
  </r>
  <r>
    <x v="4"/>
    <m/>
    <x v="4"/>
    <x v="36"/>
    <s v="J06682990002"/>
    <s v="NTE"/>
    <n v="14946791"/>
    <m/>
    <s v="A:00099021001 GAM DE SANTA CRUZ DE LA SIERRA, TRANSFERENCIA DE RECUPERACIONES SEGUN NOTA GEF-LCR-JSZ-0168-NOT/26 POR CONCEPTO DE PAGO DE CAPITAL E INTERESES DE ACUERDO A CONTRATO DE FIDEICOMISO “PROYECTOS DE INVERSION PUBLICA” (PIP) FIRMADO ENTRE MINISTERIO DE PLANIFICACION Y EL FNDR"/>
    <m/>
    <m/>
    <m/>
    <m/>
    <m/>
    <m/>
    <n v="0"/>
    <n v="2936131.36"/>
    <s v="NO_CONCILIADO"/>
  </r>
  <r>
    <x v="4"/>
    <m/>
    <x v="4"/>
    <x v="36"/>
    <s v="J06683030002"/>
    <s v="NTE"/>
    <n v="14946752"/>
    <m/>
    <s v="A:00099021001 GAM DE SANTA CRUZ DE LA SIERRA, TRANSFERENCIA DE RECUPERACIONES SEGUN NOTA GEF-LCR-JSZ-0168-NOT/26 POR CONCEPTO DE PAGO DE CAPITAL E INTERESES DE ACUERDO A CONTRATO DE FIDEICOMISO “PROYECTOS DE INVERSION PUBLICA” (PIP) FIRMADO ENTRE MINISTERIO DE PLANIFICACION Y EL FNDR."/>
    <m/>
    <m/>
    <m/>
    <m/>
    <m/>
    <m/>
    <n v="0"/>
    <n v="3081486.53"/>
    <s v="NO_CONCILIADO"/>
  </r>
  <r>
    <x v="4"/>
    <m/>
    <x v="4"/>
    <x v="36"/>
    <s v="J06683040002"/>
    <s v="NTE"/>
    <n v="14946754"/>
    <m/>
    <s v="A:00099021001 GAR DEL GRAN CHACO, TRANSFERENCIA DE RECUPERACIONES SEGUN NOTA GEF-LCR-JSZ-0168-NOT/26 POR CONCEPTO DE PAGO DE CAPITAL E INTERESES DE ACUERDO A CONTRATO DE FIDEICOMISO “PROYECTOS DE INVERSION PUBLICA” (PIP) FIRMADO ENTRE MINISTERIO DE PLANIFICACION Y EL FNDR."/>
    <m/>
    <m/>
    <m/>
    <m/>
    <m/>
    <m/>
    <n v="0"/>
    <n v="1326168.3899999999"/>
    <s v="NO_CONCILIADO"/>
  </r>
  <r>
    <x v="4"/>
    <m/>
    <x v="4"/>
    <x v="36"/>
    <s v="J06683050002"/>
    <s v="NTE"/>
    <n v="14946734"/>
    <m/>
    <s v="A:00099021001 GAM DE SANTIAGO DE ANDAMARCA, TRANSFERENCIA DE RECUPERACIONES SEGUN NOTA GEF-LCR-JSZ-0168-NOT/26 POR CONCEPTO DE PAGO DE CAPITAL E INTERESES DE ACUERDO A CONTRATO DE FIDEICOMISO “PROYECTOS DE INVERSION PUBLICA” (PIP) FIRMADO ENTRE MINISTERIO DE PLANIFICACION Y EL FNDR."/>
    <m/>
    <m/>
    <m/>
    <m/>
    <m/>
    <m/>
    <n v="0"/>
    <n v="20970.46"/>
    <s v="NO_CONCILIADO"/>
  </r>
  <r>
    <x v="4"/>
    <m/>
    <x v="4"/>
    <x v="36"/>
    <s v="J06683090002"/>
    <s v="NTE"/>
    <n v="14946713"/>
    <m/>
    <s v="A:00099021001 GAM DE COCAPATA, TRANSFERENCIA DE RECUPERACIONES SEGUN NOTA GEF-LCR-JSZ-0168-NOT/26 POR CONCEPTO DE PAGO DE CAPITAL E INTERESES DE ACUERDO A CONTRATO DE FIDEICOMISO “PROYECTOS DE INVERSION PUBLICA” (PIP) FIRMADO ENTRE MINISTERIO DE PLANIFICACION Y EL FNDR."/>
    <m/>
    <m/>
    <m/>
    <m/>
    <m/>
    <m/>
    <n v="0"/>
    <n v="46173.34"/>
    <s v="NO_CONCILIADO"/>
  </r>
  <r>
    <x v="4"/>
    <m/>
    <x v="4"/>
    <x v="36"/>
    <s v="J06683100002"/>
    <s v="NTE"/>
    <n v="14946711"/>
    <m/>
    <s v="A:00099021001 GAM DE PAZÑA, TRANSFERENCIA DE RECUPERACIONES SEGUN NOTA GEF-LCR-JSZ-0168-NOT/26 POR CONCEPTO DE PAGO DE CAPITAL E INTERESES DE ACUERDO A CONTRATO DE FIDEICOMISO “PROYECTOS DE INVERSION PUBLICA” (PIP) FIRMADO ENTRE MINISTERIO DE PLANIFICACION Y EL FNDR."/>
    <m/>
    <m/>
    <m/>
    <m/>
    <m/>
    <m/>
    <n v="0"/>
    <n v="5859.31"/>
    <s v="NO_CONCILIADO"/>
  </r>
  <r>
    <x v="4"/>
    <m/>
    <x v="4"/>
    <x v="36"/>
    <s v="J06683130002"/>
    <s v="NTE"/>
    <n v="14946692"/>
    <m/>
    <s v="A:00099021001 GAM DE DESAGUADERO, TRANSFERENCIA DE RECUPERACIONES SEGUN NOTA GEF-LCR-JSZ-0168-NOT/26 POR CONCEPTO DE PAGO DE CAPITAL E INTERESES DE ACUERDO A CONTRATO DE FIDEICOMISO “PROYECTOS DE INVERSION PUBLICA” (PIP) FIRMADO ENTRE MINISTERIO DE PLANIFICACION Y EL FNDR."/>
    <m/>
    <m/>
    <m/>
    <m/>
    <m/>
    <m/>
    <n v="0"/>
    <n v="134101.37"/>
    <s v="NO_CONCILIADO"/>
  </r>
  <r>
    <x v="4"/>
    <m/>
    <x v="4"/>
    <x v="36"/>
    <s v="J06683170002"/>
    <s v="NTE"/>
    <n v="14946653"/>
    <m/>
    <s v="A:00099021001 GAM DE HUMANATA, TRANSFERENCIA DE RECUPERACIONES SEGUN NOTA GEF-LCR-JSZ-0168-NOT/26 POR CONCEPTO DE PAGO DE CAPITAL E INTERESES DE ACUERDO A CONTRATO DE FIDEICOMISO “PROYECTOS DE INVERSION PUBLICA” (PIP) FIRMADO ENTRE MINISTERIO DE PLANIFICACION Y EL FNDR."/>
    <m/>
    <m/>
    <m/>
    <m/>
    <m/>
    <m/>
    <n v="0"/>
    <n v="12314.82"/>
    <s v="NO_CONCILIADO"/>
  </r>
  <r>
    <x v="4"/>
    <m/>
    <x v="4"/>
    <x v="36"/>
    <s v="J06683140002"/>
    <s v="NTE"/>
    <n v="14946690"/>
    <m/>
    <s v="A:00099021001 GAM DE MAPIRI, TRANSFERENCIA DE RECUPERACIONES SEGUN NOTA GEF-LCR-JSZ-0168-NOT/26 POR CONCEPTO DE PAGO DE CAPITAL E INTERESES DE ACUERDO A CONTRATO DE FIDEICOMISO “PROYECTOS DE INVERSION PUBLICA” (PIP) FIRMADO ENTRE MINISTERIO DE PLANIFICACION Y EL FNDR."/>
    <m/>
    <m/>
    <m/>
    <m/>
    <m/>
    <m/>
    <n v="0"/>
    <n v="34672.949999999997"/>
    <s v="NO_CONCILIADO"/>
  </r>
  <r>
    <x v="4"/>
    <m/>
    <x v="4"/>
    <x v="36"/>
    <s v="J06683150002"/>
    <s v="NTE"/>
    <n v="14946677"/>
    <m/>
    <s v="A:00099021001 GAM DE ENTRE RIOS (TARIJA), TRANSFERENCIA DE RECUPERACIONES SEGUN NOTA GEF-LCR-JSZ-0168-NOT/26 POR CONCEPTO DE PAGO DE CAPITAL E INTERESES DE ACUERDO A CONTRATO DE FIDEICOMISO “PROYECTOS DE INVERSION PUBLICA” (PIP) FIRMADO ENTRE MINISTERIO DE PLANIFICACION Y EL FNDR."/>
    <m/>
    <m/>
    <m/>
    <m/>
    <m/>
    <m/>
    <n v="0"/>
    <n v="100275.65"/>
    <s v="NO_CONCILIADO"/>
  </r>
  <r>
    <x v="4"/>
    <m/>
    <x v="4"/>
    <x v="36"/>
    <s v="J06683180002"/>
    <s v="NTE"/>
    <n v="14946632"/>
    <m/>
    <s v="A:00099021001 GAM DE VILLA TUNARI, TRANSFERENCIA DE RECUPERACIONES SEGUN NOTA GEF-LCR-JSZ-0168-NOT/26 POR CONCEPTO DE PAGO DE CAPITAL E INTERESES DE ACUERDO A CONTRATO DE FIDEICOMISO “PROYECTOS DE INVERSION PUBLICA” (PIP) FIRMADO ENTRE MINISTERIO DE PLANIFICACION Y EL FNDR."/>
    <m/>
    <m/>
    <m/>
    <m/>
    <m/>
    <m/>
    <n v="0"/>
    <n v="326107.88"/>
    <s v="NO_CONCILIADO"/>
  </r>
  <r>
    <x v="4"/>
    <m/>
    <x v="4"/>
    <x v="36"/>
    <s v="J06683210002"/>
    <s v="NTE"/>
    <n v="14946630"/>
    <m/>
    <s v="A:00099021001 GAM DE SICAYA, TRANSFERENCIA DE RECUPERACIONES SEGUN NOTA GEF-LCR-JSZ-0168-NOT/26 POR CONCEPTO DE PAGO DE CAPITAL E INTERESES DE ACUERDO A CONTRATO DE FIDEICOMISO “PROYECTOS DE INVERSION PUBLICA” (PIP) FIRMADO ENTRE MINISTERIO DE PLANIFICACION Y EL FNDR."/>
    <m/>
    <m/>
    <m/>
    <m/>
    <m/>
    <m/>
    <n v="0"/>
    <n v="67861.52"/>
    <s v="NO_CONCILIADO"/>
  </r>
  <r>
    <x v="4"/>
    <m/>
    <x v="4"/>
    <x v="36"/>
    <s v="J06683250002"/>
    <s v="NTE"/>
    <n v="14946618"/>
    <m/>
    <s v="A:00099021001 GAM DE COCHABAMBA, TRANSFERENCIA DE RECUPERACIONES SEGUN NOTA GEF-LCR-JSZ-0168-NOT/26 POR CONCEPTO DE PAGO DE CAPITAL E INTERESES DE ACUERDO A CONTRATO DE FIDEICOMISO “PROYECTOS DE INVERSION PUBLICA” (PIP) FIRMADO ENTRE MINISTERIO DE PLANIFICACION Y EL FNDR."/>
    <m/>
    <m/>
    <m/>
    <m/>
    <m/>
    <m/>
    <n v="0"/>
    <n v="1392796.08"/>
    <s v="NO_CONCILIADO"/>
  </r>
  <r>
    <x v="4"/>
    <m/>
    <x v="4"/>
    <x v="36"/>
    <s v="J06683260002"/>
    <s v="NTE"/>
    <n v="14946616"/>
    <m/>
    <s v="A:00099021001 GAM DE SHINAHOTA, TRANSFERENCIA DE RECUPERACIONES SEGUN NOTA GEF-LCR-JSZ-0168-NOT/26 POR CONCEPTO DE PAGO DE CAPITAL E INTERESES DE ACUERDO A CONTRATO DE FIDEICOMISO “PROYECTOS DE INVERSION PUBLICA” (PIP) FIRMADO ENTRE MINISTERIO DE PLANIFICACION Y EL FNDR."/>
    <m/>
    <m/>
    <m/>
    <m/>
    <m/>
    <m/>
    <n v="0"/>
    <n v="129338.31"/>
    <s v="NO_CONCILIADO"/>
  </r>
  <r>
    <x v="4"/>
    <m/>
    <x v="4"/>
    <x v="36"/>
    <s v="J06683280002"/>
    <s v="NTE"/>
    <n v="14946608"/>
    <m/>
    <s v="A:00099021001 GAD DE TARIJA, TRANSFERENCIA DE RECUPERACIONES SEGUN NOTA GEF-LCR-JSZ-0168-NOT/26 POR CONCEPTO DE PAGO DE CAPITAL E INTERESES DE ACUERDO A CONTRATO DE FIDEICOMISO “PROYECTOS DE INVERSION PUBLICA” (PIP) FIRMADO ENTRE MINISTERIO DE PLANIFICACION Y EL FNDR"/>
    <m/>
    <m/>
    <m/>
    <m/>
    <m/>
    <m/>
    <n v="0"/>
    <n v="4064423.33"/>
    <s v="NO_CONCILIADO"/>
  </r>
  <r>
    <x v="4"/>
    <m/>
    <x v="4"/>
    <x v="36"/>
    <s v="J06683300002"/>
    <s v="NTE"/>
    <n v="14946581"/>
    <m/>
    <s v="A:00099021001 GAM DE SOPACHUY, TRANSFERENCIA DE RECUPERACIONES SEGUN NOTA GEF-LCR-JSZ-0168-NOT/26 POR CONCEPTO DE PAGO DE CAPITAL E INTERESES DE ACUERDO A CONTRATO DE FIDEICOMISO “PROYECTOS DE INVERSION PUBLICA” (PIP) FIRMADO ENTRE MINISTERIO DE PLANIFICACION Y EL FNDR."/>
    <m/>
    <m/>
    <m/>
    <m/>
    <m/>
    <m/>
    <n v="0"/>
    <n v="31350.84"/>
    <s v="NO_CONCILIADO"/>
  </r>
  <r>
    <x v="4"/>
    <m/>
    <x v="4"/>
    <x v="36"/>
    <s v="J06683310002"/>
    <s v="NTE"/>
    <n v="14946595"/>
    <m/>
    <s v="A:00099021001 GAM DE ENTRE RIOS (COCHABAMBA), TRANSFERENCIA DE RECUPERACIONES SEGUN NOTA GEF-LCR-JSZ-0168-NOT/26 POR CONCEPTO DE PAGO DE CAPITAL E INTERESES DE ACUERDO A CONTRATO DE FIDEICOMISO “PROYECTOS DE INVERSION PUBLICA” (PIP) FIRMADO ENTRE MINISTERIO DE PLANIFICACION Y EL FNDR."/>
    <m/>
    <m/>
    <m/>
    <m/>
    <m/>
    <m/>
    <n v="0"/>
    <n v="49609.19"/>
    <s v="NO_CONCILIADO"/>
  </r>
  <r>
    <x v="4"/>
    <m/>
    <x v="4"/>
    <x v="36"/>
    <s v="J06683340002"/>
    <s v="NTE"/>
    <n v="14946555"/>
    <m/>
    <s v="A:00099021001 GAM DE TARVITA, TRANSFERENCIA DE RECUPERACIONES SEGUN NOTA GEF-LCR-JSZ-0168-NOT/26 POR CONCEPTO DE PAGO DE CAPITAL E INTERESES DE ACUERDO A CONTRATO DE FIDEICOMISO “PROYECTOS DE INVERSION PUBLICA” (PIP) FIRMADO ENTRE MINISTERIO DE PLANIFICACION Y EL FNDR."/>
    <m/>
    <m/>
    <m/>
    <m/>
    <m/>
    <m/>
    <n v="0"/>
    <n v="69922.710000000006"/>
    <s v="NO_CONCILIADO"/>
  </r>
  <r>
    <x v="4"/>
    <m/>
    <x v="4"/>
    <x v="36"/>
    <s v="J06683360002"/>
    <s v="NTE"/>
    <n v="14946557"/>
    <m/>
    <s v="A:00099021001 GAM DE VINTO, TRANSFERENCIA DE RECUPERACIONES SEGUN NOTA GEF-LCR-JSZ-0168-NOT/26 POR CONCEPTO DE PAGO DE CAPITAL E INTERESES DE ACUERDO A CONTRATO DE FIDEICOMISO “PROYECTOS DE INVERSION PUBLICA” (PIP) FIRMADO ENTRE MINISTERIO DE PLANIFICACION Y EL FNDR."/>
    <m/>
    <m/>
    <m/>
    <m/>
    <m/>
    <m/>
    <n v="0"/>
    <n v="20359.47"/>
    <s v="NO_CONCILIADO"/>
  </r>
  <r>
    <x v="4"/>
    <m/>
    <x v="4"/>
    <x v="36"/>
    <s v="J06683370002"/>
    <s v="NTE"/>
    <n v="14946464"/>
    <m/>
    <s v="A:00099021001 GAM DE SANTA CRUZ DE LA SIERRA, TRANSFERENCIA DE RECUPERACIONES SEGUN NOTA GEF-LCR-JSZ-0168-NOT/26 POR CONCEPTO DE PAGO DE CAPITAL E INTERESES DE ACUERDO A CONTRATO DE FIDEICOMISO “PROYECTOS DE INVERSION PUBLICA” (PIP) FIRMADO ENTRE MINISTERIO DE PLANIFICACION Y EL FNDR."/>
    <m/>
    <m/>
    <m/>
    <m/>
    <m/>
    <m/>
    <n v="0"/>
    <n v="4330721.54"/>
    <s v="NO_CONCILIADO"/>
  </r>
  <r>
    <x v="4"/>
    <m/>
    <x v="4"/>
    <x v="36"/>
    <s v="J06683390002"/>
    <s v="NTE"/>
    <n v="14946526"/>
    <m/>
    <s v="A:00099021001 GAM DE SAN CARLOS, TRANSFERENCIA DE RECUPERACIONES SEGUN NOTA GEF-LCR-JSZ-0168-NOT/26 POR CONCEPTO DE PAGO DE CAPITAL E INTERESES DE ACUERDO A CONTRATO DE FIDEICOMISO “PROYECTOS DE INVERSION PUBLICA” (PIP) FIRMADO ENTRE MINISTERIO DE PLANIFICACION Y EL FNDR."/>
    <m/>
    <m/>
    <m/>
    <m/>
    <m/>
    <m/>
    <n v="0"/>
    <n v="22373.58"/>
    <s v="NO_CONCILIADO"/>
  </r>
  <r>
    <x v="13"/>
    <m/>
    <x v="13"/>
    <x v="37"/>
    <s v="O23729240002"/>
    <s v="BOD"/>
    <n v="2372924"/>
    <m/>
    <s v="00099021001 DEPOSITO DE EFECTIVO, DEPOSITANTE: RICHARD VALENTIN QUISBERT LAURA, CONCEPTO: MONTO EXCEDENTE A LA REMUNERACION MAXIMA CORRESPONDIENTE A FEBRERO 2026, CUENTA DE DEPOSITO: CUENTA UNICA DEL TESORO"/>
    <m/>
    <m/>
    <m/>
    <m/>
    <m/>
    <m/>
    <n v="0"/>
    <n v="13795"/>
    <s v="NO_CONCILIADO"/>
  </r>
  <r>
    <x v="62"/>
    <m/>
    <x v="62"/>
    <x v="37"/>
    <s v="O23729480002"/>
    <s v="BOD"/>
    <n v="2372948"/>
    <m/>
    <s v="00548012001 DEPOSITO DE EFECTIVO, DEPOSITANTE: ALVARO ROCHA BEJARANO, CONCEPTO: DEVOLUCION DE RETENCIONES, CUENTA DE DEPOSITO: CUENTA UNICA DEL TESORO"/>
    <m/>
    <m/>
    <m/>
    <m/>
    <m/>
    <m/>
    <n v="0"/>
    <n v="470.24"/>
    <s v="NO_CONCILIADO"/>
  </r>
  <r>
    <x v="62"/>
    <m/>
    <x v="62"/>
    <x v="37"/>
    <s v="O23729490002"/>
    <s v="BOD"/>
    <n v="2372949"/>
    <m/>
    <s v="00548012001 DEPOSITO DE EFECTIVO, DEPOSITANTE: DIEGO JUNIOR QUISPE YUJRA, CONCEPTO: DEVOLUCION DE RETENCIONES, CUENTA DE DEPOSITO: CUENTA UNICA DEL TESORO"/>
    <m/>
    <m/>
    <m/>
    <m/>
    <m/>
    <m/>
    <n v="0"/>
    <n v="57.72"/>
    <s v="NO_CONCILIADO"/>
  </r>
  <r>
    <x v="36"/>
    <m/>
    <x v="36"/>
    <x v="37"/>
    <s v="O23729860002"/>
    <s v="BOD"/>
    <n v="2372986"/>
    <m/>
    <s v="00099021001 DEPOSITO DE EFECTIVO, DEPOSITANTE: DIANA GUTIERREZ CRUZ, CONCEPTO: DEVOLUCION DE AGUINALDO 2025, CUENTA DE DEPOSITO: CUENTA UNICA DEL TESORO/DJBR"/>
    <m/>
    <m/>
    <m/>
    <m/>
    <m/>
    <m/>
    <n v="0"/>
    <n v="294"/>
    <s v="NO_CONCILIADO"/>
  </r>
  <r>
    <x v="63"/>
    <m/>
    <x v="63"/>
    <x v="37"/>
    <s v="O23730320002"/>
    <s v="BOD"/>
    <n v="2373032"/>
    <m/>
    <s v="00099021001 DEPOSITO DE EFECTIVO, DEPOSITANTE: OPCE, CONCEPTO: REPOSICION DE RECURSOS, CUENTA DE DEPOSITO: CUENTA UNICA DEL TESORO"/>
    <m/>
    <m/>
    <m/>
    <m/>
    <m/>
    <m/>
    <n v="0"/>
    <n v="20"/>
    <s v="NO_CONCILIADO"/>
  </r>
  <r>
    <x v="22"/>
    <m/>
    <x v="22"/>
    <x v="37"/>
    <s v="B23728880002"/>
    <s v="BOD"/>
    <n v="2372888"/>
    <m/>
    <s v="00099021001 DEP.DE CHEQ.AJENOS,RET.DE CAM.,CONCEPTO: INCAPACIDAD,DEP.: CAJA NACIONAL DE SALUD, PROCEDENCIA: BANCO UNION S.A., CHEQUE: 20921, FECHA DE EMISION:23/02/2026._x000a_STD-014/2026 P0506"/>
    <m/>
    <m/>
    <m/>
    <m/>
    <m/>
    <m/>
    <n v="0"/>
    <n v="1825.6"/>
    <s v="CONCILIADO_PARCIAL"/>
  </r>
  <r>
    <x v="22"/>
    <m/>
    <x v="22"/>
    <x v="37"/>
    <s v="B23728880002"/>
    <s v="BOD"/>
    <n v="2372888"/>
    <m/>
    <s v="00099021001 DEP.DE CHEQ.AJENOS,RET.DE CAM.,CONCEPTO: INCAPACIDAD,DEP.: CAJA NACIONAL DE SALUD, PROCEDENCIA: BANCO UNION S.A., CHEQUE: 20921, FECHA DE EMISION:23/02/2026._x000a_STD-014/2026 P0506"/>
    <m/>
    <m/>
    <m/>
    <m/>
    <m/>
    <m/>
    <n v="0"/>
    <n v="912.8"/>
    <s v="CONCILIADO_PARCIAL"/>
  </r>
  <r>
    <x v="22"/>
    <m/>
    <x v="22"/>
    <x v="37"/>
    <s v="B23728880002"/>
    <s v="BOD"/>
    <n v="2372888"/>
    <m/>
    <s v="00099021001 DEP.DE CHEQ.AJENOS,RET.DE CAM.,CONCEPTO: INCAPACIDAD,DEP.: CAJA NACIONAL DE SALUD, PROCEDENCIA: BANCO UNION S.A., CHEQUE: 20921, FECHA DE EMISION:23/02/2026._x000a_STD-014/2026 P0506"/>
    <m/>
    <m/>
    <m/>
    <m/>
    <m/>
    <m/>
    <n v="0"/>
    <n v="824.1"/>
    <s v="CONCILIADO_PARCIAL"/>
  </r>
  <r>
    <x v="22"/>
    <m/>
    <x v="22"/>
    <x v="37"/>
    <s v="B23728880002"/>
    <s v="BOD"/>
    <n v="2372888"/>
    <m/>
    <s v="00099021001 DEP.DE CHEQ.AJENOS,RET.DE CAM.,CONCEPTO: INCAPACIDAD,DEP.: CAJA NACIONAL DE SALUD, PROCEDENCIA: BANCO UNION S.A., CHEQUE: 20921, FECHA DE EMISION:23/02/2026._x000a_STD-014/2026 P0506"/>
    <m/>
    <m/>
    <m/>
    <m/>
    <m/>
    <m/>
    <n v="0"/>
    <n v="3606.4"/>
    <s v="CONCILIADO_PARCIAL"/>
  </r>
  <r>
    <x v="43"/>
    <m/>
    <x v="43"/>
    <x v="37"/>
    <s v="B23728930002"/>
    <s v="BOD"/>
    <n v="2372893"/>
    <m/>
    <s v="00099021001 DEP.DE CHEQ.AJENOS,RET.DE CAM.,CONCEPTO: INCAPACIDAD,DEP.: CAJA NACIONAL DE SALUD, PROCEDENCIA: BANCO UNION S.A., CHEQUE: 20911, FECHA DE EMISION:23/02/2026_x000a_STD-014/2026 P0496"/>
    <m/>
    <m/>
    <m/>
    <m/>
    <m/>
    <m/>
    <n v="0"/>
    <n v="4324.6099999999997"/>
    <s v="CONCILIADO_PARCIAL"/>
  </r>
  <r>
    <x v="25"/>
    <m/>
    <x v="25"/>
    <x v="37"/>
    <s v="B23728980002"/>
    <s v="BOD"/>
    <n v="2372898"/>
    <m/>
    <s v="00099021001 DEP.DE CHEQ.AJENOS,RET.DE CAM.,CONCEPTO: INCAPACIDAD,DEP.: CAJA NACIONAL DE SALUD, PROCEDENCIA: BANCO UNION S.A., CHEQUE: 20908, FECHA DE EMISION:23/02/2026_x000a_STD-014/2026 P0493"/>
    <m/>
    <m/>
    <m/>
    <m/>
    <m/>
    <m/>
    <n v="0"/>
    <n v="1730.1"/>
    <s v="CONCILIADO_PARCIAL"/>
  </r>
  <r>
    <x v="13"/>
    <m/>
    <x v="13"/>
    <x v="37"/>
    <s v="B23729520002"/>
    <s v="BOD"/>
    <n v="2372952"/>
    <m/>
    <s v="00099021001 DEP.DE CHEQ.AJENOS,RET.DE CAM.,CONCEPTO: DEPÓSITO,DEP.: LUIS MARTINEZ ARISCURINAGA , PROCEDENCIA: BANCO UNION S.A., CHEQUE: 227974, FECHA DE EMISION:02/03/2026"/>
    <m/>
    <m/>
    <m/>
    <m/>
    <m/>
    <m/>
    <n v="0"/>
    <n v="7419.65"/>
    <s v="NO_CONCILIADO"/>
  </r>
  <r>
    <x v="13"/>
    <m/>
    <x v="13"/>
    <x v="37"/>
    <s v="B23729530002"/>
    <s v="BOD"/>
    <n v="2372953"/>
    <m/>
    <s v="00099021001 DEP.DE CHEQ.AJENOS,RET.DE CAM.,CONCEPTO: DEPÓSITO,DEP.: LUIS MARTINEZ ARISCURINAGA , PROCEDENCIA: BANCO UNION S.A., CHEQUE: 227977, FECHA DE EMISION:02/03/2026"/>
    <m/>
    <m/>
    <m/>
    <m/>
    <m/>
    <m/>
    <n v="0"/>
    <n v="7419.65"/>
    <s v="NO_CONCILIADO"/>
  </r>
  <r>
    <x v="4"/>
    <m/>
    <x v="4"/>
    <x v="37"/>
    <s v="G34922320003"/>
    <s v="COB"/>
    <n v="21227"/>
    <m/>
    <s v="PAGO A BID PRÉSTAMO 2252/BL-BO VCTO. 01-03-2026 POR CUENTA DE TGN , NTI. 21227 VALOR 02-03-2026 CAPITAL USD 287.688,49 INTERESES USD 170.055,74 CTA. 3987 CUENTA UNICA DEL TESORO LIB. 00099021001 REF.: COMISIONES BANCARIAS"/>
    <m/>
    <m/>
    <m/>
    <m/>
    <m/>
    <m/>
    <n v="3550.1"/>
    <n v="0"/>
    <s v="NO_CONCILIADO"/>
  </r>
  <r>
    <x v="4"/>
    <m/>
    <x v="4"/>
    <x v="37"/>
    <s v="G34922310003"/>
    <s v="COB"/>
    <n v="21170"/>
    <m/>
    <s v="PAGO A CAF PRÉSTAMO CFA011807 VCTO. 02-03-2026 POR CUENTA DE TGN , NTI. 21170 VALOR 02-03-2026 INTERESES USD 661.002,15 COMISIONES USD 53.627,20 CTA. 3987 CUENTA UNICA DEL TESORO LIB. 00099021001 REF.: COMISIONES BANCARIAS"/>
    <m/>
    <m/>
    <m/>
    <m/>
    <m/>
    <m/>
    <n v="5312.36"/>
    <n v="0"/>
    <s v="NO_CONCILIADO"/>
  </r>
  <r>
    <x v="4"/>
    <m/>
    <x v="4"/>
    <x v="37"/>
    <s v="S11494120001"/>
    <s v="COB"/>
    <n v="1149412"/>
    <m/>
    <s v="'COBRO DE'||ÚTILES DE ESCRITORIO POR EL COMPROBANTE NRO.1149411 DE LA FECHA, S/G NOTA CITE: MEFP/VTCP/DGCP/UF/N°049/2026 DE FECHA 27/2/26(HRE-TSO-350), ENVIADO POR EL MINISTERIO DE ECONOMÍA Y FINANZAS PÚBLICAS. DEBITO DE LA LIBRETA N°00578012002 BOA-BOLIVIANA DE AVIACION-INGRESOS, COBRO DE ÚTILES DE ESCRITORIO"/>
    <m/>
    <m/>
    <m/>
    <m/>
    <m/>
    <m/>
    <n v="80"/>
    <n v="0"/>
    <s v="NO_CONCILIADO"/>
  </r>
  <r>
    <x v="0"/>
    <m/>
    <x v="0"/>
    <x v="37"/>
    <s v="Q23857930002"/>
    <s v="CRV"/>
    <n v="2385793"/>
    <m/>
    <s v="NUMERO DE LIBRETA CUT: 00099021001 OPERACIÓN E75 TRANSFERENCIA DE LA CUENTA FISCAL BUN A LA CUT EN MN TRANSF.FDOS.AL.BCB SG.SOL.GOBIERNO AUTONOMO DEPARTAMENTAL DE TARIJA, CITE: GADT/SDEF/EMM/OF.NÂ°122/26 CUENTA CUT 3987 LIBRETA NÂ° 00099021001 &amp;quot;TGN RECURSOS ORDINARIOS&amp;quot;."/>
    <m/>
    <m/>
    <m/>
    <m/>
    <m/>
    <m/>
    <n v="0"/>
    <n v="9547.74"/>
    <s v="NO_CONCILIADO"/>
  </r>
  <r>
    <x v="36"/>
    <m/>
    <x v="36"/>
    <x v="38"/>
    <s v="O23733950002"/>
    <s v="BOD"/>
    <n v="2373395"/>
    <m/>
    <s v="00099021001 DEPOSITO DE EFECTIVO, DEPOSITANTE: ELIANA NORMA APATA APAZA, CONCEPTO: DEVOLUCION AGUINALDO 2025 FUENTE 10, CUENTA DE DEPOSITO: CUENTA UNICA DEL TESORO/DJBR"/>
    <m/>
    <m/>
    <m/>
    <m/>
    <m/>
    <m/>
    <n v="0"/>
    <n v="304.5"/>
    <s v="NO_CONCILIADO"/>
  </r>
  <r>
    <x v="0"/>
    <m/>
    <x v="0"/>
    <x v="38"/>
    <s v="B23733170002"/>
    <s v="BOD"/>
    <n v="2373317"/>
    <m/>
    <s v="00099021001 DEP.DE CHEQ.AJENOS,RET.DE CAM.,CONCEPTO: DEPÓSITO,DEP.: MARIA FERNANDA PALMA ZELADA , PROCEDENCIA: BANCO UNION S.A., CHEQUE: 227978, FECHA DE EMISION:03/03/2026/DJBR"/>
    <m/>
    <m/>
    <m/>
    <m/>
    <m/>
    <m/>
    <n v="0"/>
    <n v="2038.57"/>
    <s v="NO_CONCILIADO"/>
  </r>
  <r>
    <x v="38"/>
    <m/>
    <x v="38"/>
    <x v="38"/>
    <s v="B23733190002"/>
    <s v="BOD"/>
    <n v="2373319"/>
    <m/>
    <s v="00572012001 DEP.DE CHEQ.AJENOS,RET.DE CAM.,CONCEPTO: DEPÓSITO,DEP.: LUIS FERNANDO VIRACOCHE ALBINO , PROCEDENCIA: BANCO UNION S.A., CHEQUE: 227979, FECHA DE EMISION:03/03/2026"/>
    <m/>
    <m/>
    <m/>
    <m/>
    <m/>
    <m/>
    <n v="0"/>
    <n v="2316"/>
    <s v="NO_CONCILIADO"/>
  </r>
  <r>
    <x v="3"/>
    <m/>
    <x v="3"/>
    <x v="39"/>
    <s v="O23738170002"/>
    <s v="BOD"/>
    <n v="2373817"/>
    <m/>
    <s v="00081011101 DEPOSITO DE EFECTIVO, DEPOSITANTE: WILFREDO EDGAR RAMIREZ CHOQUE, CONCEPTO: REPOSICION DE CREDENCIAL, CUENTA DE DEPOSITO: CUENTA UNICA DEL TESORO"/>
    <m/>
    <m/>
    <m/>
    <m/>
    <m/>
    <m/>
    <n v="0"/>
    <n v="30"/>
    <s v="NO_CONCILIADO"/>
  </r>
  <r>
    <x v="22"/>
    <m/>
    <x v="22"/>
    <x v="39"/>
    <s v="O23738690002"/>
    <s v="BOD"/>
    <n v="2373869"/>
    <m/>
    <s v="00099021001 DEPOSITO DE EFECTIVO, DEPOSITANTE: MIGUEL VARGAS TORRICO, CONCEPTO: DEVOLUCION DE DIFERENCIA POR CAMBIO DE RUTA MIGUEL VARGAS, CUENTA DE DEPOSITO: CUENTA UNICA DEL TESORO/DJBR"/>
    <m/>
    <m/>
    <m/>
    <m/>
    <m/>
    <m/>
    <n v="0"/>
    <n v="234"/>
    <s v="NO_CONCILIADO"/>
  </r>
  <r>
    <x v="20"/>
    <m/>
    <x v="20"/>
    <x v="39"/>
    <s v="O23739220002"/>
    <s v="BOD"/>
    <n v="2373922"/>
    <m/>
    <s v="00099021001 DEPOSITO DE EFECTIVO, DEPOSITANTE: ERNESTO SUAREZ SATTORI, CONCEPTO: DEVOLUCION DE CAMBIO DE RUTA DE PASAJE, CUENTA DE DEPOSITO: CUENTA UNICA DEL TESORO/DJBR"/>
    <m/>
    <m/>
    <m/>
    <m/>
    <m/>
    <m/>
    <n v="0"/>
    <n v="264"/>
    <s v="NO_CONCILIADO"/>
  </r>
  <r>
    <x v="20"/>
    <m/>
    <x v="20"/>
    <x v="39"/>
    <s v="O23739230002"/>
    <s v="BOD"/>
    <n v="2373923"/>
    <m/>
    <s v="00099021001 DEPOSITO DE EFECTIVO, DEPOSITANTE: ERNESTO SUAREZ SOTTORI, CONCEPTO: DEVOLUCION DE CAMBIO DE RUTA DE PASAJE, CUENTA DE DEPOSITO: CUENTA UNICA DEL TESORO/DJBR"/>
    <m/>
    <m/>
    <m/>
    <m/>
    <m/>
    <m/>
    <n v="0"/>
    <n v="664"/>
    <s v="NO_CONCILIADO"/>
  </r>
  <r>
    <x v="36"/>
    <m/>
    <x v="36"/>
    <x v="39"/>
    <s v="O23740010002"/>
    <s v="BOD"/>
    <n v="2374001"/>
    <m/>
    <s v="00099021001 DEPOSITO DE EFECTIVO, DEPOSITANTE: TANIA SAUCEDO MARCA, CONCEPTO: DEVOLUCION DE AGUINALDO DICIEMBRE 2025, CUENTA DE DEPOSITO: CUENTA UNICA DEL TESORO/DJBR"/>
    <m/>
    <m/>
    <m/>
    <m/>
    <m/>
    <m/>
    <n v="0"/>
    <n v="131.55000000000001"/>
    <s v="NO_CONCILIADO"/>
  </r>
  <r>
    <x v="35"/>
    <m/>
    <x v="35"/>
    <x v="39"/>
    <s v="O23740050002"/>
    <s v="BOD"/>
    <n v="2374005"/>
    <m/>
    <s v="00378012002 DEPOSITO DE EFECTIVO, DEPOSITANTE: ADHEMAR EMILIO ATORA QUISPE, CONCEPTO: DEV. SEGUN C31 103,1/2026, CUENTA DE DEPOSITO: CUENTA UNICA DEL TESORO"/>
    <m/>
    <m/>
    <m/>
    <m/>
    <m/>
    <m/>
    <n v="0"/>
    <n v="10700"/>
    <s v="NO_CONCILIADO"/>
  </r>
  <r>
    <x v="24"/>
    <m/>
    <x v="24"/>
    <x v="39"/>
    <s v="O23740280002"/>
    <s v="BOD"/>
    <n v="2374028"/>
    <m/>
    <s v="00133012001 DEPOSITO DE EFECTIVO, DEPOSITANTE: AMILCAR VALENCIA CABALLERO, CONCEPTO: SALDO PREMIO MENOR SORTEO NAVIDAD DE AMOR E ILUSION - COCHABAMBA, CUENTA DE DEPOSITO: CUENTA UNICA DEL TESORO"/>
    <m/>
    <m/>
    <m/>
    <m/>
    <m/>
    <m/>
    <n v="0"/>
    <n v="36477"/>
    <s v="NO_CONCILIADO"/>
  </r>
  <r>
    <x v="24"/>
    <m/>
    <x v="24"/>
    <x v="39"/>
    <s v="O23740300002"/>
    <s v="BOD"/>
    <n v="2374030"/>
    <m/>
    <s v="00133012001 DEPOSITO DE EFECTIVO, DEPOSITANTE: AMILCAR VALENCIA CABALLERO, CONCEPTO: SALDO PREMIO MENOR SORTEO NAVIDAD DE AMOR E ILUSION -POTOSI, CUENTA DE DEPOSITO: CUENTA UNICA DEL TESORO"/>
    <m/>
    <m/>
    <m/>
    <m/>
    <m/>
    <m/>
    <n v="0"/>
    <n v="11267"/>
    <s v="NO_CONCILIADO"/>
  </r>
  <r>
    <x v="24"/>
    <m/>
    <x v="24"/>
    <x v="39"/>
    <s v="O23740320002"/>
    <s v="BOD"/>
    <n v="2374032"/>
    <m/>
    <s v="00133012001 DEPOSITO DE EFECTIVO, DEPOSITANTE: AMILCAR VALENCIA CABALLERO, CONCEPTO: SALDO PREMIO MENOR SORTEO NAVIDAD DE AMOR E ILUSION - TARIJA, CUENTA DE DEPOSITO: CUENTA UNICA DEL TESORO"/>
    <m/>
    <m/>
    <m/>
    <m/>
    <m/>
    <m/>
    <n v="0"/>
    <n v="26776"/>
    <s v="NO_CONCILIADO"/>
  </r>
  <r>
    <x v="24"/>
    <m/>
    <x v="24"/>
    <x v="39"/>
    <s v="O23740350002"/>
    <s v="BOD"/>
    <n v="2374035"/>
    <m/>
    <s v="00133012001 DEPOSITO DE EFECTIVO, DEPOSITANTE: AMILCAR VALENCIA CABALLERO, CONCEPTO: SALDO PREMIO MENOR SORTEO NAVIDAD DE AMOR E ILUSION - SANTA CRUZ, CUENTA DE DEPOSITO: CUENTA UNICA DEL TESORO"/>
    <m/>
    <m/>
    <m/>
    <m/>
    <m/>
    <m/>
    <n v="0"/>
    <n v="17336"/>
    <s v="NO_CONCILIADO"/>
  </r>
  <r>
    <x v="24"/>
    <m/>
    <x v="24"/>
    <x v="39"/>
    <s v="O23740360002"/>
    <s v="BOD"/>
    <n v="2374036"/>
    <m/>
    <s v="00133012001 DEPOSITO DE EFECTIVO, DEPOSITANTE: AMILCAR VELENCIA CABALLERO, CONCEPTO: SALDO PREMIO MENOR SORTEO NAVIDAD DE AMOR E ILUSION - ORURO, CUENTA DE DEPOSITO: CUENTA UNICA DEL TESORO"/>
    <m/>
    <m/>
    <m/>
    <m/>
    <m/>
    <m/>
    <n v="0"/>
    <n v="20477"/>
    <s v="NO_CONCILIADO"/>
  </r>
  <r>
    <x v="10"/>
    <m/>
    <x v="10"/>
    <x v="39"/>
    <s v="B23738050002"/>
    <s v="BOD"/>
    <n v="2373805"/>
    <m/>
    <s v="00099021001 DEP.DE CHEQ.AJENOS,RET.DE CAM.,CONCEPTO: DEVOLUCION DE CC NO COBRADA NOVIEMBRE 2025,DEP.: LA VITALICIA SEGUROS Y REASEGUROS DE VIDA SA , PROCEDENCIA: BANCO BISA S.A., CHEQUE: 1869390, FECHA DE EMISION:04/03/2026"/>
    <m/>
    <m/>
    <m/>
    <m/>
    <m/>
    <m/>
    <n v="0"/>
    <n v="10273.91"/>
    <s v="NO_CONCILIADO"/>
  </r>
  <r>
    <x v="10"/>
    <m/>
    <x v="10"/>
    <x v="39"/>
    <s v="B23738080002"/>
    <s v="BOD"/>
    <n v="2373808"/>
    <m/>
    <s v="00099021001 DEP.DE CHEQ.AJENOS,RET.DE CAM.,CONCEPTO: DEVOLUCION DE CC NO COBRADA NOVIEMBRE 2025,DEP.: LA VITALICIA SEGUROS Y REASEGUROS DE VIDA SA , PROCEDENCIA: BANCO BISA S.A., CHEQUE: 96131, FECHA DE EMISION:04/03/2026"/>
    <m/>
    <m/>
    <m/>
    <m/>
    <m/>
    <m/>
    <n v="0"/>
    <n v="75918.16"/>
    <s v="NO_CONCILIADO"/>
  </r>
  <r>
    <x v="13"/>
    <m/>
    <x v="13"/>
    <x v="39"/>
    <s v="B23738460002"/>
    <s v="BOD"/>
    <n v="2373846"/>
    <m/>
    <s v="00099021001 DEP.DE CHEQ.AJENOS,RET.DE CAM.,CONCEPTO: DEPÓSITO,DEP.: FERNANDO RODRIGO MEJIA ESPINOZA , PROCEDENCIA: BANCO UNION S.A., CHEQUE: 227981, FECHA DE EMISION:04/03/2026"/>
    <m/>
    <m/>
    <m/>
    <m/>
    <m/>
    <m/>
    <n v="0"/>
    <n v="277.89999999999998"/>
    <s v="NO_CONCILIADO"/>
  </r>
  <r>
    <x v="18"/>
    <m/>
    <x v="18"/>
    <x v="39"/>
    <s v="G34962820001"/>
    <s v="CVD"/>
    <n v="3496282"/>
    <m/>
    <s v="COBRO COSTOS DE PAPELERIA SEGUN TRANSFERENCIA DEL EXTERIOR POR ORDEN DE CONSULADO DE BOLIVIA EN ORAN (SALTA ARGENTINA) REF.: DEVOLUCIÓN DE SALDOS NO EJECUTADOS DE NUEVA ORAN AL ORGANO ELECTORAL PLURINACIONAL LIB. 00099021001 TGN-RECURSOS ORDINARIOS (3987)"/>
    <m/>
    <m/>
    <m/>
    <m/>
    <m/>
    <m/>
    <n v="80"/>
    <n v="0"/>
    <s v="NO_CONCILIADO"/>
  </r>
  <r>
    <x v="13"/>
    <m/>
    <x v="13"/>
    <x v="40"/>
    <s v="O23743180002"/>
    <s v="BOD"/>
    <n v="2374318"/>
    <m/>
    <s v="00099021001 DEPOSITO DE EFECTIVO, DEPOSITANTE: MARINA LUZ VALDA DE CASTRO, CONCEPTO: DIRECCION ADMINISTRATIVA FINANCIERA - IGB PREVENTIVO, CUENTA DE DEPOSITO: CUENTA UNICA DEL TESORO"/>
    <m/>
    <m/>
    <m/>
    <m/>
    <m/>
    <m/>
    <n v="0"/>
    <n v="979.82"/>
    <s v="NO_CONCILIADO"/>
  </r>
  <r>
    <x v="20"/>
    <m/>
    <x v="20"/>
    <x v="40"/>
    <s v="O23743290002"/>
    <s v="BOD"/>
    <n v="2374329"/>
    <m/>
    <s v="00099021001 DEPOSITO DE EFECTIVO, DEPOSITANTE: TOMASA YARHUI, CONCEPTO: DEVOLUCION DE PASAJES AEREOS TOMASA YARHUI, CUENTA DE DEPOSITO: CUENTA UNICA DEL TESORO/DJBR"/>
    <m/>
    <m/>
    <m/>
    <m/>
    <m/>
    <m/>
    <n v="0"/>
    <n v="1060"/>
    <s v="NO_CONCILIADO"/>
  </r>
  <r>
    <x v="13"/>
    <m/>
    <x v="13"/>
    <x v="40"/>
    <s v="O23743410002"/>
    <s v="BOD"/>
    <n v="2374341"/>
    <m/>
    <s v="00099021001 DEPOSITO DE EFECTIVO, DEPOSITANTE: HELEN JHOVANNA RIVERA BLANCO, CONCEPTO: DEVOLUCION DE BONO FRONTERA DE SEPTIEMBRE 2024, CUENTA DE DEPOSITO: CUENTA UNICA DEL TESORO"/>
    <m/>
    <m/>
    <m/>
    <m/>
    <m/>
    <m/>
    <n v="0"/>
    <n v="218.2"/>
    <s v="NO_CONCILIADO"/>
  </r>
  <r>
    <x v="13"/>
    <m/>
    <x v="13"/>
    <x v="40"/>
    <s v="O23743440002"/>
    <s v="BOD"/>
    <n v="2374344"/>
    <m/>
    <s v="00099021001 DEPOSITO DE EFECTIVO, DEPOSITANTE: HELEN JHOVANNA RIVERA BLANCO, CONCEPTO: DEVOLUCION DE BONO FRONTERA DE OCTUBRE 2024, CUENTA DE DEPOSITO: CUENTA UNICA DEL TESORO"/>
    <m/>
    <m/>
    <m/>
    <m/>
    <m/>
    <m/>
    <n v="0"/>
    <n v="218.2"/>
    <s v="NO_CONCILIADO"/>
  </r>
  <r>
    <x v="1"/>
    <m/>
    <x v="1"/>
    <x v="40"/>
    <s v="O23743560002"/>
    <s v="BOD"/>
    <n v="2374356"/>
    <m/>
    <s v="00041071101 DEPOSITO DE EFECTIVO, DEPOSITANTE: CLAUDIA GABRIELA CARRASCO ISIJARA, CONCEPTO: DEVOLUCION DESCUENTOS MES DE FEBRERO, CUENTA DE DEPOSITO: CUENTA UNICA DEL TESORO"/>
    <m/>
    <m/>
    <m/>
    <m/>
    <m/>
    <m/>
    <n v="0"/>
    <n v="509.33"/>
    <s v="NO_CONCILIADO"/>
  </r>
  <r>
    <x v="1"/>
    <m/>
    <x v="1"/>
    <x v="40"/>
    <s v="O23743570002"/>
    <s v="BOD"/>
    <n v="2374357"/>
    <m/>
    <s v="00041071101 DEPOSITO DE EFECTIVO, DEPOSITANTE: NIELSEN JAVIER GUZMAN TAPIA, CONCEPTO: DEVOLUCION DESCUENTOS MES DE FEBRERO, CUENTA DE DEPOSITO: CUENTA UNICA DEL TESORO"/>
    <m/>
    <m/>
    <m/>
    <m/>
    <m/>
    <m/>
    <n v="0"/>
    <n v="61.15"/>
    <s v="NO_CONCILIADO"/>
  </r>
  <r>
    <x v="36"/>
    <m/>
    <x v="36"/>
    <x v="40"/>
    <s v="B23743080002"/>
    <s v="BOD"/>
    <n v="2374308"/>
    <m/>
    <s v="00099021001 DEP.DE CHEQ.AJENOS,RET.DE CAM.,CONCEPTO: DEPÓSITO,DEP.: SHIRLEY ERIKA CRUZ CRUZ , PROCEDENCIA: BANCO UNION S.A., CHEQUE: 228584, FECHA DE EMISION:05/03/2026/DJBR"/>
    <m/>
    <m/>
    <m/>
    <m/>
    <m/>
    <m/>
    <n v="0"/>
    <n v="294"/>
    <s v="NO_CONCILIADO"/>
  </r>
  <r>
    <x v="64"/>
    <m/>
    <x v="64"/>
    <x v="40"/>
    <s v="B23743160002"/>
    <s v="BOD"/>
    <n v="2374316"/>
    <m/>
    <s v="00099021001 DEP.DE CHEQ.AJENOS,RET.DE CAM.,CONCEPTO: DEPÓSITO,DEP.: DENIS ROCA ROCA , PROCEDENCIA: BANCO UNION S.A., CHEQUE: 228588, FECHA DE EMISION:05/03/2026/DJBR"/>
    <m/>
    <m/>
    <m/>
    <m/>
    <m/>
    <m/>
    <n v="0"/>
    <n v="88.61"/>
    <s v="NO_CONCILIADO"/>
  </r>
  <r>
    <x v="65"/>
    <m/>
    <x v="65"/>
    <x v="40"/>
    <s v="L00054080003"/>
    <s v="CRV"/>
    <n v="5408"/>
    <m/>
    <s v="REVERSIÓN DE ORDEN DE PAGO EMITIDA EN EL SIOC A SOLICITUD DEL TGN MEDIANTE SOLICITUD NO. 058990-26310 DE 05/03/2026 POR CUENTA DEL MIN. DE LA PRESIDENCIA, DEBIDO A QUE EL BENEFICIARIO DE LA ORDEN DE PAGO NO CORRESPONDE 00099021001 TGN - RECURSOS ORDINARIOS (3987)"/>
    <m/>
    <m/>
    <m/>
    <m/>
    <m/>
    <m/>
    <n v="0"/>
    <n v="15660"/>
    <s v="NO_CONCILIADO"/>
  </r>
  <r>
    <x v="65"/>
    <m/>
    <x v="65"/>
    <x v="40"/>
    <s v="L00054080004"/>
    <s v="CRV"/>
    <n v="5408"/>
    <m/>
    <s v="REVERSIÓN DE ORDEN DE PAGO EMITIDA EN EL SIOC A SOLICITUD DEL TGN MEDIANTE SOLICITUD NO. 058990-26310 DE 05/03/2026 POR CUENTA DEL MIN. DE LA PRESIDENCIA, DEBIDO A QUE EL BENEFICIARIO DE LA ORDEN DE PAGO NO CORRESPONDE 00099021001 TGN - RECURSOS ORDINARIOS (3987)"/>
    <m/>
    <m/>
    <m/>
    <m/>
    <m/>
    <m/>
    <n v="0"/>
    <n v="80"/>
    <s v="NO_CONCILIADO"/>
  </r>
  <r>
    <x v="4"/>
    <m/>
    <x v="4"/>
    <x v="40"/>
    <s v="J06690460002"/>
    <s v="NTE"/>
    <n v="14965411"/>
    <m/>
    <s v="A:00099021001 GAM DE TOMINA, TRANSFERENCIA DE RECUPERACIONES SEGÚN NOTA INTERNA GEF-LCR-JSZ-0168-NOT/26 POR CONCEPTO DE PAGO DE CAPITAL E INTERESES DE ACUERDO A CONTRATO DE FIDEICOMISO “PROYECTOS DE INVERSION PUBLICA” (PIP) CORRESPONDIENTE AL VCTO FEBRERO/2026"/>
    <m/>
    <m/>
    <m/>
    <m/>
    <m/>
    <m/>
    <n v="0"/>
    <n v="33296.31"/>
    <s v="NO_CONCILIADO"/>
  </r>
  <r>
    <x v="4"/>
    <m/>
    <x v="4"/>
    <x v="40"/>
    <s v="J06690470002"/>
    <s v="NTE"/>
    <n v="14965423"/>
    <m/>
    <s v="A:00099021001 GAM DE EL VILLAR, TRANSFERENCIA DE RECUPERACIONES SEGÚN NOTA INTERNA GEF-LCR-JSZ-0168-NOT/26 POR CONCEPTO DE PAGO DE CAPITAL E INTERESES DE ACUERDO A CONTRATO DE FIDEICOMISO “PROYECTOS DE INVERSION PUBLICA” (PIP) CORRESPONDIENTE AL VCTO FEBRERO/2026"/>
    <m/>
    <m/>
    <m/>
    <m/>
    <m/>
    <m/>
    <n v="0"/>
    <n v="50016.82"/>
    <s v="NO_CONCILIADO"/>
  </r>
  <r>
    <x v="4"/>
    <m/>
    <x v="4"/>
    <x v="40"/>
    <s v="J06690480002"/>
    <s v="NTE"/>
    <n v="14965397"/>
    <m/>
    <s v="A:00099021001 GAM DE ANZALDO, TRANSFERENCIA DE RECUPERACIONES SEGÚN NOTA INTERNA GEF-LCR-JSZ-0168-NOT/26 POR CONCEPTO DE PAGO DE CAPITAL E INTERESES DE ACUERDO A CONTRATO DE FIDEICOMISO “PROYECTOS DE INVERSION PUBLICA” (PIP) CORRESPONDIENTE AL VCTO FEBRERO/2026"/>
    <m/>
    <m/>
    <m/>
    <m/>
    <m/>
    <m/>
    <n v="0"/>
    <n v="9850.81"/>
    <s v="NO_CONCILIADO"/>
  </r>
  <r>
    <x v="4"/>
    <m/>
    <x v="4"/>
    <x v="40"/>
    <s v="J06690500002"/>
    <s v="NTE"/>
    <n v="14965446"/>
    <m/>
    <s v="A:00099021001 GAM DE YANACACHI, TRANSFERENCIA DE RECUPERACIONES SEGÚN NOTA INTERNA GEF-LCR-JSZ-0168-NOT/26 POR CONCEPTO DE PAGO DE CAPITAL E INTERESES DE ACUERDO A CONTRATO DE FIDEICOMISO “PROYECTOS DE INVERSION PUBLICA” (PIP) CORRESPONDIENTE AL VCTO FEBRERO/2026"/>
    <m/>
    <m/>
    <m/>
    <m/>
    <m/>
    <m/>
    <n v="0"/>
    <n v="4419.6899999999996"/>
    <s v="NO_CONCILIADO"/>
  </r>
  <r>
    <x v="4"/>
    <m/>
    <x v="4"/>
    <x v="40"/>
    <s v="J06690530002"/>
    <s v="NTE"/>
    <n v="14965455"/>
    <m/>
    <s v="A:00099021001 GAM DE TARABUCO, TRANSFERENCIA DE RECUPERACIONES SEGÚN NOTA INTERNA GEF-LCR-JSZ-0168-NOT/26 POR CONCEPTO DE PAGO DE CAPITAL E INTERESES DE ACUERDO A CONTRATO DE FIDEICOMISO “PROYECTOS DE INVERSION PUBLICA” (PIP) CORRESPONDIENTE AL VCTO FEBRERO/2026"/>
    <m/>
    <m/>
    <m/>
    <m/>
    <m/>
    <m/>
    <n v="0"/>
    <n v="46372.23"/>
    <s v="NO_CONCILIADO"/>
  </r>
  <r>
    <x v="4"/>
    <m/>
    <x v="4"/>
    <x v="40"/>
    <s v="J06690540002"/>
    <s v="NTE"/>
    <n v="14965467"/>
    <m/>
    <s v="A:00099021001 GAM DE EL ALTO, TRANSFERENCIA DE RECUPERACIONES SEGÚN NOTA INTERNA GEF-LCR-JSZ-0168-NOT/26 POR CONCEPTO DE PAGO DE CAPITAL E INTERESES DE ACUERDO A CONTRATO DE FIDEICOMISO “PROYECTOS DE INVERSION PUBLICA” (PIP) CORRESPONDIENTE AL VCTO FEBRERO/2026"/>
    <m/>
    <m/>
    <m/>
    <m/>
    <m/>
    <m/>
    <n v="0"/>
    <n v="3820118.75"/>
    <s v="NO_CONCILIADO"/>
  </r>
  <r>
    <x v="4"/>
    <m/>
    <x v="4"/>
    <x v="40"/>
    <s v="J06690570002"/>
    <s v="NTE"/>
    <n v="14965463"/>
    <m/>
    <s v="A:00099021001 GAM DE TUPIZA, TRANSFERENCIA DE RECUPERACIONES SEGÚN NOTA INTERNA GEF-LCR-JSZ-0168-NOT/26 POR CONCEPTO DE PAGO DE CAPITAL E INTERESES DE ACUERDO A CONTRATO DE FIDEICOMISO “PROYECTOS DE INVERSION PUBLICA” (PIP) CORRESPONDIENTE AL VCTO FEBRERO/2026"/>
    <m/>
    <m/>
    <m/>
    <m/>
    <m/>
    <m/>
    <n v="0"/>
    <n v="492672.48"/>
    <s v="NO_CONCILIADO"/>
  </r>
  <r>
    <x v="4"/>
    <m/>
    <x v="4"/>
    <x v="40"/>
    <s v="J06690580002"/>
    <s v="NTE"/>
    <n v="14965477"/>
    <m/>
    <s v="A:00099021001 GAM DE SAN ANDRES DE MACHACA, TRANSFERENCIA DE RECUPERACIONES SEGÚN NOTA INTERNA GEF-LCR-JSZ-0168-NOT/26 POR CONCEPTO DE PAGO DE CAPITAL E INTERESES DE ACUERDO A CONTRATO DE FIDEICOMISO “PROYECTOS DE INVERSION PUBLICA” (PIP) CORRESPONDIENTE AL VCTO FEBRERO/2026"/>
    <m/>
    <m/>
    <m/>
    <m/>
    <m/>
    <m/>
    <n v="0"/>
    <n v="6237.08"/>
    <s v="NO_CONCILIADO"/>
  </r>
  <r>
    <x v="4"/>
    <m/>
    <x v="4"/>
    <x v="40"/>
    <s v="J06690620002"/>
    <s v="NTE"/>
    <n v="14965503"/>
    <m/>
    <s v="A:00099021001 GAM DE ANZALDO, TRANSFERENCIA DE RECUPERACIONES SEGÚN NOTA INTERNA GEF-LCR-JSZ-0168-NOT/26 POR CONCEPTO DE PAGO DE CAPITAL E INTERESES DE ACUERDO A CONTRATO DE FIDEICOMISO “PROYECTOS DE INVERSION PUBLICA” (PIP) CORRESPONDIENTE AL VCTO FEBRERO/2026"/>
    <m/>
    <m/>
    <m/>
    <m/>
    <m/>
    <m/>
    <n v="0"/>
    <n v="25528.080000000002"/>
    <s v="NO_CONCILIADO"/>
  </r>
  <r>
    <x v="4"/>
    <m/>
    <x v="4"/>
    <x v="40"/>
    <s v="J06690630002"/>
    <s v="NTE"/>
    <n v="14965483"/>
    <m/>
    <s v="A:00099021001 GAM DE COLOMI, TRANSFERENCIA DE RECUPERACIONES SEGÚN NOTA INTERNA GEF-LCR-JSZ-0168-NOT/26 POR CONCEPTO DE PAGO DE CAPITAL E INTERESES DE ACUERDO A CONTRATO DE FIDEICOMISO “PROYECTOS DE INVERSION PUBLICA” (PIP) CORRESPONDIENTE AL VCTO FEBRERO/2026"/>
    <m/>
    <m/>
    <m/>
    <m/>
    <m/>
    <m/>
    <n v="0"/>
    <n v="153918.57999999999"/>
    <s v="NO_CONCILIADO"/>
  </r>
  <r>
    <x v="4"/>
    <m/>
    <x v="4"/>
    <x v="40"/>
    <s v="J06690650002"/>
    <s v="NTE"/>
    <n v="14965513"/>
    <m/>
    <s v="A:00099021001 GAM DE CORQUE, TRANSFERENCIA DE RECUPERACIONES SEGÚN NOTA INTERNA GEF-LCR-JSZ-0168-NOT/26 POR CONCEPTO DE PAGO DE CAPITAL E INTERESES DE ACUERDO A CONTRATO DE FIDEICOMISO “PROYECTOS DE INVERSION PUBLICA” (PIP) CORRESPONDIENTE AL VCTO FEBRERO/2026"/>
    <m/>
    <m/>
    <m/>
    <m/>
    <m/>
    <m/>
    <n v="0"/>
    <n v="3178.78"/>
    <s v="NO_CONCILIADO"/>
  </r>
  <r>
    <x v="4"/>
    <m/>
    <x v="4"/>
    <x v="40"/>
    <s v="J06690660002"/>
    <s v="NTE"/>
    <n v="14965524"/>
    <m/>
    <s v="A:00099021001 GAIOC DE SALINAS, TRANSFERENCIA DE RECUPERACIONES SEGÚN NOTA INTERNA GEF-LCR-JSZ-0168-NOT/26 POR CONCEPTO DE PAGO DE CAPITAL E INTERESES DE ACUERDO A CONTRATO DE FIDEICOMISO “PROYECTOS DE INVERSION PUBLICA” (PIP) CORRESPONDIENTE AL VCTO FEBRERO/2026"/>
    <m/>
    <m/>
    <m/>
    <m/>
    <m/>
    <m/>
    <n v="0"/>
    <n v="55635.96"/>
    <s v="NO_CONCILIADO"/>
  </r>
  <r>
    <x v="4"/>
    <m/>
    <x v="4"/>
    <x v="40"/>
    <s v="J06690690002"/>
    <s v="NTE"/>
    <n v="14965533"/>
    <m/>
    <s v="A:00099021001 GAM DE FERNANDEZ ALONSO, TRANSFERENCIA DE RECUPERACIONES SEGÚN NOTA INTERNA GEF-LCR-JSZ-0168-NOT/26 POR CONCEPTO DE PAGO DE CAPITAL E INTERESES DE ACUERDO A CONTRATO DE FIDEICOMISO “PROYECTOS DE INVERSION PUBLICA” (PIP) CORRESPONDIENTE AL VCTO FEBRERO/2026"/>
    <m/>
    <m/>
    <m/>
    <m/>
    <m/>
    <m/>
    <n v="0"/>
    <n v="127199.82"/>
    <s v="NO_CONCILIADO"/>
  </r>
  <r>
    <x v="4"/>
    <m/>
    <x v="4"/>
    <x v="40"/>
    <s v="J06690710002"/>
    <s v="NTE"/>
    <n v="14965544"/>
    <m/>
    <s v="A:00099021001 GAM DE IRUPANA (VILLA DE LANZA), TRANSFERENCIA DE RECUPERACIONES SEGÚN NOTA INTERNA GEF-LCR-JSZ-0168-NOT/26 POR CONCEPTO DE PAGO DE CAPITAL E INTERESES DE ACUERDO A CONTRATO DE FIDEICOMISO “PROYECTOS DE INVERSION PUBLICA” (PIP) CORRESPONDIENTE AL VCTO FEBRERO/2026"/>
    <m/>
    <m/>
    <m/>
    <m/>
    <m/>
    <m/>
    <n v="0"/>
    <n v="90643.53"/>
    <s v="NO_CONCILIADO"/>
  </r>
  <r>
    <x v="4"/>
    <m/>
    <x v="4"/>
    <x v="40"/>
    <s v="J06690720002"/>
    <s v="NTE"/>
    <n v="14965579"/>
    <m/>
    <s v="A:00099021001 GAM DE COBIJA, TRANSFERENCIA DE RECUPERACIONES SEGÚN NOTA INTERNA GEF-LCR-JSZ-0168-NOT/26 POR CONCEPTO DE PAGO DE INTERESES DE ACUERDO A CONTRATO DE FIDEICOMISO “PROYECTOS DE INVERSION PUBLICA” (PIP) CORRESPONDIENTE AL VCTO FEBRERO/2026"/>
    <m/>
    <m/>
    <m/>
    <m/>
    <m/>
    <m/>
    <n v="0"/>
    <n v="110717.49"/>
    <s v="NO_CONCILIADO"/>
  </r>
  <r>
    <x v="4"/>
    <m/>
    <x v="4"/>
    <x v="40"/>
    <s v="J06690760002"/>
    <s v="NTE"/>
    <n v="14965638"/>
    <m/>
    <s v="A:00099021001 GAM DE EL ALTO, TRANSFERENCIA DE RECUPERACIONES SEGÚN NOTA INTERNA GEF-LCR-JSZ-0168-NOT/26 POR CONCEPTO DE PAGO DE INTERESES DE ACUERDO A CONTRATO DE FIDEICOMISO “PROYECTOS DE INVERSION PUBLICA” (PIP) CORRESPONDIENTE AL VCTO FEBRERO/2026"/>
    <m/>
    <m/>
    <m/>
    <m/>
    <m/>
    <m/>
    <n v="0"/>
    <n v="7657.99"/>
    <s v="NO_CONCILIADO"/>
  </r>
  <r>
    <x v="4"/>
    <m/>
    <x v="4"/>
    <x v="40"/>
    <s v="J06690740002"/>
    <s v="NTE"/>
    <n v="14965599"/>
    <m/>
    <s v="A:00099021001 GAM DE SUCRE, TRANSFERENCIA DE RECUPERACIONES SEGÚN NOTA INTERNA GEF-LCR-JSZ-0168-NOT/26 POR CONCEPTO DE PAGO DE CAPITAL E INTERESES DE ACUERDO A CONTRATO DE FIDEICOMISO “PROYECTOS DE INVERSION PUBLICA” (PIP) CORRESPONDIENTE AL VCTO FEBRERO/2026"/>
    <m/>
    <m/>
    <m/>
    <m/>
    <m/>
    <m/>
    <n v="0"/>
    <n v="527725.35"/>
    <s v="NO_CONCILIADO"/>
  </r>
  <r>
    <x v="4"/>
    <m/>
    <x v="4"/>
    <x v="40"/>
    <s v="J06690770002"/>
    <s v="NTE"/>
    <n v="14965662"/>
    <m/>
    <s v="A:00099021001 GAM DE BELLA FLOR, TRANSFERENCIA DE RECUPERACIONES SEGÚN NOTA INTERNA GEF-LCR-JSZ-0838-NOT/25, POR CONCEPTO DE INTERES PENAL DE FIDEICOMISO QUE CORRESPONDE AL FNDR DE ACUERDO A CONTRATO DE FIDEICOMISO “PROYECTOS DE INVERSION PUBLICA” (PIP) VCTO AGOSTO/2025"/>
    <m/>
    <m/>
    <m/>
    <m/>
    <m/>
    <m/>
    <n v="0"/>
    <n v="115.52"/>
    <s v="NO_CONCILIADO"/>
  </r>
  <r>
    <x v="4"/>
    <m/>
    <x v="4"/>
    <x v="40"/>
    <s v="J06690800002"/>
    <s v="NTE"/>
    <n v="14965656"/>
    <m/>
    <s v="A:00099021001 GAM DE BELLA FLOR, TRANSFERENCIA DE RECUPERACIONES SEGÚN NOTA INTERNA GEF-LCR-JSZ-0838-NOT/25 POR CONCEPTO DE PAGO DE CAPITAL E INTERESES DE ACUERDO A CONTRATO DE FIDEICOMISO “PROYECTOS DE INVERSION PUBLICA” (PIP) CORRESPONDIENTE AL VCTO AGOSTO/2025"/>
    <m/>
    <m/>
    <m/>
    <m/>
    <m/>
    <m/>
    <n v="0"/>
    <n v="18386.740000000002"/>
    <s v="NO_CONCILIADO"/>
  </r>
  <r>
    <x v="4"/>
    <m/>
    <x v="4"/>
    <x v="40"/>
    <s v="J06690820002"/>
    <s v="NTE"/>
    <n v="14965810"/>
    <m/>
    <s v="A:00099021001 GAD DE POTOSI, TRANSFERENCIA DE RECUPERACIONES SEGÚN NOTA INTERNA GEF-LCR-JSZ-0168-NOT/26 POR CONCEPTO DE PAGO DE CAPITAL E INTERESES DE ACUERDO A CONTRATO DE FIDEICOMISO “PROYECTOS DE INVERSION PUBLICA” (PIP) CORRESPONDIENTE AL VCTO FEBRERO/2026"/>
    <m/>
    <m/>
    <m/>
    <m/>
    <m/>
    <m/>
    <n v="0"/>
    <n v="7246666.7199999997"/>
    <s v="NO_CONCILIADO"/>
  </r>
  <r>
    <x v="4"/>
    <m/>
    <x v="4"/>
    <x v="40"/>
    <s v="J06690840002"/>
    <s v="NTE"/>
    <n v="15049721"/>
    <m/>
    <s v="A:00099021001 GAM DE TEOPONTE, TRANSFERENCIA DE RECUPERACIONES SEGUN NOTA GEF-LCR-DYF-0187-NOT/26 POR CONCEPTO DE PAGO DE INTERES PENAL DE ACUERDO A CONTRATO DE FIDEICOMISO &amp;quot;CONTRAPARTES LOCALES” FIRMADO ENTRE EL MPD Y EL FNDR Y CONTRATO DE PRESTAMO."/>
    <m/>
    <m/>
    <m/>
    <m/>
    <m/>
    <m/>
    <n v="0"/>
    <n v="29.22"/>
    <s v="NO_CONCILIADO"/>
  </r>
  <r>
    <x v="17"/>
    <m/>
    <x v="17"/>
    <x v="41"/>
    <s v="O23746170002"/>
    <s v="BOD"/>
    <n v="2374617"/>
    <m/>
    <s v="00099021001 DEPOSITO DE EFECTIVO, DEPOSITANTE: JACQUELINE LIBERTAD MERIDA SIRPA, CONCEPTO: DEVOLUCION, CUENTA DE DEPOSITO: CUENTA UNICA DEL TESORO/DJBR"/>
    <m/>
    <m/>
    <m/>
    <m/>
    <m/>
    <m/>
    <n v="0"/>
    <n v="1181.21"/>
    <s v="NO_CONCILIADO"/>
  </r>
  <r>
    <x v="33"/>
    <m/>
    <x v="33"/>
    <x v="41"/>
    <s v="O23746540002"/>
    <s v="BOD"/>
    <n v="2374654"/>
    <m/>
    <s v="00086044201 DEPOSITO DE EFECTIVO, DEPOSITANTE: SISTEMA DE RIEGO KHOLUYO CBBA, CONCEPTO: SISTEMA DE RIEGO KHOLUYO CBBA, CUENTA DE DEPOSITO: CUENTA UNICA DEL TESORO"/>
    <m/>
    <m/>
    <m/>
    <m/>
    <m/>
    <m/>
    <n v="0"/>
    <n v="3063"/>
    <s v="NO_CONCILIADO"/>
  </r>
  <r>
    <x v="22"/>
    <m/>
    <x v="22"/>
    <x v="41"/>
    <s v="O23746570002"/>
    <s v="BOD"/>
    <n v="2374657"/>
    <m/>
    <s v="00099021001 DEPOSITO DE EFECTIVO, DEPOSITANTE: NORBERTO CHAO CHAMARO, CONCEPTO: DEVOLUCION DEL SOBRANTE DE LA COMPRA DE COMBUSTIBLE DEL 1ER CUPO GESTION 2026, CUENTA DE DEPOSITO: CUENTA UNICA DEL TESORO/DJBR"/>
    <m/>
    <m/>
    <m/>
    <m/>
    <m/>
    <m/>
    <n v="0"/>
    <n v="461.21"/>
    <s v="NO_CONCILIADO"/>
  </r>
  <r>
    <x v="22"/>
    <m/>
    <x v="22"/>
    <x v="41"/>
    <s v="O23746590002"/>
    <s v="BOD"/>
    <n v="2374659"/>
    <m/>
    <s v="00099021001 DEPOSITO DE EFECTIVO, DEPOSITANTE: FRANKLIN MARIO JULIAN VIADEZ, CONCEPTO: DEVOLUCION DEL SOBRANTE DE LA COMPRA DE COMBUSTIBLE DEL 1ER CUPO GESTION 2026, CUENTA DE DEPOSITO: CUENTA UNICA DEL TESORO/DJBR"/>
    <m/>
    <m/>
    <m/>
    <m/>
    <m/>
    <m/>
    <n v="0"/>
    <n v="152.07"/>
    <s v="NO_CONCILIADO"/>
  </r>
  <r>
    <x v="13"/>
    <m/>
    <x v="13"/>
    <x v="41"/>
    <s v="O23746610002"/>
    <s v="BOD"/>
    <n v="2374661"/>
    <m/>
    <s v="00099021001 DEPOSITO DE EFECTIVO, DEPOSITANTE: FREDDY AGUIRRE VEDIA, CONCEPTO: DEVOLUCION DEL SOBRANTE DE LA COMPRA DE COMBUSTIBLE DEL 1ER CUPO GESTION 2026, CUENTA DE DEPOSITO: CUENTA UNICA DEL TESORO"/>
    <m/>
    <m/>
    <m/>
    <m/>
    <m/>
    <m/>
    <n v="0"/>
    <n v="10210"/>
    <s v="NO_CONCILIADO"/>
  </r>
  <r>
    <x v="36"/>
    <m/>
    <x v="36"/>
    <x v="41"/>
    <s v="O23746770002"/>
    <s v="BOD"/>
    <n v="2374677"/>
    <m/>
    <s v="00099021001 DEPOSITO DE EFECTIVO, DEPOSITANTE: SILVIA PATRICIA MEDINA MEDINA, CONCEPTO: DEVOLUCION DE SUELDO NOVIEMBRE Y AGUINALDO 2025, CUENTA DE DEPOSITO: CUENTA UNICA DEL TESORO/DJBR"/>
    <m/>
    <m/>
    <m/>
    <m/>
    <m/>
    <m/>
    <n v="0"/>
    <n v="8972.98"/>
    <s v="NO_CONCILIADO"/>
  </r>
  <r>
    <x v="24"/>
    <m/>
    <x v="24"/>
    <x v="41"/>
    <s v="O23746870002"/>
    <s v="BOD"/>
    <n v="2374687"/>
    <m/>
    <s v="00133012001 DEPOSITO DE EFECTIVO, DEPOSITANTE: AMILCAR VALENCIA CABALLERO, CONCEPTO: SALDO PREMIO MENOR SORTEO NAVIDAD DE AMOR E ILUSION - LA PAZ, CUENTA DE DEPOSITO: CUENTA UNICA DEL TESORO"/>
    <m/>
    <m/>
    <m/>
    <m/>
    <m/>
    <m/>
    <n v="0"/>
    <n v="98498"/>
    <s v="NO_CONCILIADO"/>
  </r>
  <r>
    <x v="24"/>
    <m/>
    <x v="24"/>
    <x v="41"/>
    <s v="O23746940002"/>
    <s v="BOD"/>
    <n v="2374694"/>
    <m/>
    <s v="00133012001 DEPOSITO DE EFECTIVO, DEPOSITANTE: AMILCAR VALENCIA CABALLERO, CONCEPTO: SALDO PREMIO MENOR SORTEO NAVIDAD DE AMOR E ILUSION - SUCRE, CUENTA DE DEPOSITO: CUENTA UNICA DEL TESORO"/>
    <m/>
    <m/>
    <m/>
    <m/>
    <m/>
    <m/>
    <n v="0"/>
    <n v="15282"/>
    <s v="NO_CONCILIADO"/>
  </r>
  <r>
    <x v="13"/>
    <m/>
    <x v="13"/>
    <x v="41"/>
    <s v="O23747110002"/>
    <s v="BOD"/>
    <n v="2374711"/>
    <m/>
    <s v="00099021001 DEPOSITO DE EFECTIVO, DEPOSITANTE: CARTERO COURRIER EMPRESARIAL, CONCEPTO: DEVOLUCION POR PAGO EN EXCESO, CUENTA DE DEPOSITO: CUENTA UNICA DEL TESORO"/>
    <m/>
    <m/>
    <m/>
    <m/>
    <m/>
    <m/>
    <n v="0"/>
    <n v="81.58"/>
    <s v="NO_CONCILIADO"/>
  </r>
  <r>
    <x v="13"/>
    <m/>
    <x v="13"/>
    <x v="41"/>
    <s v="O23747120002"/>
    <s v="BOD"/>
    <n v="2374712"/>
    <m/>
    <s v="00099021001 DEPOSITO DE EFECTIVO, DEPOSITANTE: CARTERO COURRIER EMPRESARIAL, CONCEPTO: DEVOLUCION POR PAGO EN EXCESO AL SENADO, CUENTA DE DEPOSITO: CUENTA UNICA DEL TESORO"/>
    <m/>
    <m/>
    <m/>
    <m/>
    <m/>
    <m/>
    <n v="0"/>
    <n v="2248.96"/>
    <s v="NO_CONCILIADO"/>
  </r>
  <r>
    <x v="36"/>
    <m/>
    <x v="36"/>
    <x v="41"/>
    <s v="O23747200002"/>
    <s v="BOD"/>
    <n v="2374720"/>
    <m/>
    <s v="00099021001 DEPOSITO DE EFECTIVO, DEPOSITANTE: DANIELA JANCO, CONCEPTO: DEVOLUCION DE AGUINALDO 2025, CUENTA DE DEPOSITO: CUENTA UNICA DEL TESORO/DJBR"/>
    <m/>
    <m/>
    <m/>
    <m/>
    <m/>
    <m/>
    <n v="0"/>
    <n v="508.23"/>
    <s v="NO_CONCILIADO"/>
  </r>
  <r>
    <x v="0"/>
    <m/>
    <x v="0"/>
    <x v="41"/>
    <s v="Q23891240002"/>
    <s v="CRV"/>
    <n v="2389124"/>
    <m/>
    <s v="NUMERO DE LIBRETA CUT: 00373024105 OPERACIÓN E75 TRANSFERENCIA DE LA CUENTA FISCAL BUN A LA CUT EN MN TRANSF.FDOS.AL.BCB SG.SOL. GOB. AUTONOMO MUNICIPAL DE AIQUILE CITE: GAMA/DESP/R.O.M./O.E. NÂ° 58/2026 CUENTA CUT 3987069001 - LIBRETA NÂ° 00373024105 FDI - TRANSFERENCIAS PROGRAMADAS Y/O PROYECTOS"/>
    <m/>
    <m/>
    <m/>
    <m/>
    <m/>
    <m/>
    <n v="0"/>
    <n v="18000"/>
    <s v="NO_CONCILIADO"/>
  </r>
  <r>
    <x v="0"/>
    <m/>
    <x v="0"/>
    <x v="41"/>
    <s v="Q23891440002"/>
    <s v="CRV"/>
    <n v="2389144"/>
    <m/>
    <s v="NUMERO DE LIBRETA CUT: 00099021001 OPERACIÓN E75 TRANSFERENCIA DE LA CUENTA FISCAL BUN A LA CUT EN MN TRANSF.FDOS.AL.BCB SG.SOL. GOBIERNO AUTONOMO MUNICIPAL DE VILLA CHARCAS, CITE: OF-GAMVCH/DESPACHO NÂ°084/2026 CUENTA CUT 3987 LIBRETA NÂ° 00099021001"/>
    <m/>
    <m/>
    <m/>
    <m/>
    <m/>
    <m/>
    <n v="0"/>
    <n v="154.76"/>
    <s v="NO_CONCILIADO"/>
  </r>
  <r>
    <x v="4"/>
    <m/>
    <x v="4"/>
    <x v="41"/>
    <s v="J06692180002"/>
    <s v="NTE"/>
    <n v="14965091"/>
    <m/>
    <s v="A:00099021001 GAM DE TIQUIPAYA, TRANSFERENCIA DE RECUPERACIONES SEGÚN NOTA INTERNA GEF-LCR-JSZ-0168-NOT/26 POR CONCEPTO DE PAGO DE CAPITAL E INTERESES DE ACUERDO A CONTRATO DE FIDEICOMISO “PROYECTOS DE INVERSION PUBLICA” (PIP) CORRESPONDIENTE AL VCTO FEBRERO/2026"/>
    <m/>
    <m/>
    <m/>
    <m/>
    <m/>
    <m/>
    <n v="0"/>
    <n v="103462.9"/>
    <s v="NO_CONCILIADO"/>
  </r>
  <r>
    <x v="4"/>
    <m/>
    <x v="4"/>
    <x v="41"/>
    <s v="J06692910002"/>
    <s v="NTE"/>
    <n v="14965351"/>
    <m/>
    <s v="A:00099021001 GAM DE PADCAYA, TRANSFERENCIA DE RECUPERACIONES SEGÚN NOTA INTERNA GEF-LCR-JSZ-0168-NOT/26 POR CONCEPTO DE PAGO DE CAPITAL E INTERESES DE ACUERDO A CONTRATO DE FIDEICOMISO “PROYECTOS DE INVERSION PUBLICA” (PIP) CORRESPONDIENTE AL VCTO FEBRERO/2026"/>
    <m/>
    <m/>
    <m/>
    <m/>
    <m/>
    <m/>
    <n v="0"/>
    <n v="260310.37"/>
    <s v="NO_CONCILIADO"/>
  </r>
  <r>
    <x v="4"/>
    <m/>
    <x v="4"/>
    <x v="41"/>
    <s v="J06692930002"/>
    <s v="NTE"/>
    <n v="14965362"/>
    <m/>
    <s v="A:00099021001 GAM DE HUAYLLAMARCA (SGTO HUAYLLAMARCA), TRANSFERENCIA DE RECUPERACIONES SEGÚN NOTA INTERNA GEF-LCR-JSZ-0168-NOT/26 POR CONCEPTO DE PAGO DE CAPITAL E INTERESES DE ACUERDO A CONTRATO DE FIDEICOMISO “PROYECTOS DE INVERSION PUBLICA” (PIP) CORRESPONDIENTE AL VCTO FEBRERO/2026"/>
    <m/>
    <m/>
    <m/>
    <m/>
    <m/>
    <m/>
    <n v="0"/>
    <n v="20269.84"/>
    <s v="NO_CONCILIADO"/>
  </r>
  <r>
    <x v="33"/>
    <m/>
    <x v="33"/>
    <x v="41"/>
    <s v="F0033732"/>
    <s v="NTE"/>
    <n v="15050225"/>
    <m/>
    <s v="De: 00862012002 Transferencia que se realiza a solicitud del Fondo Nacional de Desarrollo Regional dependiente del Ministerio de Planificación del Desarrollo y Medio Ambiente mediante nota CITE: DGE-GEF-FI-LSQ-0913-CAR/2026, Informe GEF-LCR-LVC-0078-INF/26, correspondiente a la recuperación de préstamo N° 101302 del Programa Contrapartes Locales de Proyectos de Inversión Pública del GAM Sica Sica (Villa Aroma) H.R. 2026-07051-R)."/>
    <m/>
    <m/>
    <m/>
    <m/>
    <m/>
    <m/>
    <n v="123804.63"/>
    <n v="0"/>
    <s v="NO_CONCILIADO"/>
  </r>
  <r>
    <x v="36"/>
    <m/>
    <x v="36"/>
    <x v="42"/>
    <s v="O23749160002"/>
    <s v="BOD"/>
    <n v="2374916"/>
    <m/>
    <s v="00099021001 DEPOSITO DE EFECTIVO, DEPOSITANTE: ALEJANDRA GASTELU SOTOMAYOR, CONCEPTO: DEVOLUCION DE AGUINALDO 2025, CUENTA DE DEPOSITO: CUENTA UNICA DEL TESORO/DJBR"/>
    <m/>
    <m/>
    <m/>
    <m/>
    <m/>
    <m/>
    <n v="0"/>
    <n v="575.73"/>
    <s v="NO_CONCILIADO"/>
  </r>
  <r>
    <x v="36"/>
    <m/>
    <x v="36"/>
    <x v="42"/>
    <s v="O23749270002"/>
    <s v="BOD"/>
    <n v="2374927"/>
    <m/>
    <s v="00099021001 DEPOSITO DE EFECTIVO, DEPOSITANTE: DIEGO CRISTIAN MELENDRES ARGOTE, CONCEPTO: DEVOLUCION DE AGUINALDO 2025, CUENTA DE DEPOSITO: CUENTA UNICA DEL TESORO/DJBR"/>
    <m/>
    <m/>
    <m/>
    <m/>
    <m/>
    <m/>
    <n v="0"/>
    <n v="432.1"/>
    <s v="NO_CONCILIADO"/>
  </r>
  <r>
    <x v="13"/>
    <m/>
    <x v="13"/>
    <x v="42"/>
    <s v="O23749400002"/>
    <s v="BOD"/>
    <n v="2374940"/>
    <m/>
    <s v="00099021001 DEPOSITO DE EFECTIVO, DEPOSITANTE: JUANA ESTHER ALI ARANA, CONCEPTO: DEVOLUCION DE HABERES DE FEBRERO DE 2026, CUENTA DE DEPOSITO: CUENTA UNICA DEL TESORO"/>
    <m/>
    <m/>
    <m/>
    <m/>
    <m/>
    <m/>
    <n v="0"/>
    <n v="3858.22"/>
    <s v="NO_CONCILIADO"/>
  </r>
  <r>
    <x v="13"/>
    <m/>
    <x v="13"/>
    <x v="42"/>
    <s v="O23749590002"/>
    <s v="BOD"/>
    <n v="2374959"/>
    <m/>
    <s v="00099021001 DEPOSITO DE EFECTIVO, DEPOSITANTE: VILMA ELIANA CASTELLON ESCOBAR, CONCEPTO: REVERSION DE INCREMENTO SALARIAL 2025, CUENTA DE DEPOSITO: CUENTA UNICA DEL TESORO"/>
    <m/>
    <m/>
    <m/>
    <m/>
    <m/>
    <m/>
    <n v="0"/>
    <n v="496.85"/>
    <s v="NO_CONCILIADO"/>
  </r>
  <r>
    <x v="13"/>
    <m/>
    <x v="13"/>
    <x v="42"/>
    <s v="O23749860002"/>
    <s v="BOD"/>
    <n v="2374986"/>
    <m/>
    <s v="00099021001 DEPOSITO DE EFECTIVO, DEPOSITANTE: JUAN ANTONIO IRAIZOS ULLOA, CONCEPTO: DEVOLUCION DE BONO FRONTERA DE SEPTIEMBRE A DICIEMBRE 2024 Y ENERO A FEBERO 2025, CUENTA DE DEPOSITO: CUENTA UNICA DEL TESORO"/>
    <m/>
    <m/>
    <m/>
    <m/>
    <m/>
    <m/>
    <n v="0"/>
    <n v="9002.3799999999992"/>
    <s v="NO_CONCILIADO"/>
  </r>
  <r>
    <x v="13"/>
    <m/>
    <x v="13"/>
    <x v="42"/>
    <s v="O23750040002"/>
    <s v="BOD"/>
    <n v="2375004"/>
    <m/>
    <s v="00099021001 DEPOSITO DE EFECTIVO, DEPOSITANTE: ZULLMA VIOLA HERBAS JUSTINIANO, CONCEPTO: DEVOLUCION DE PAGO DE ESCALAFON AL MERITO TRABAJADORES EN SALUD, CUENTA DE DEPOSITO: CUENTA UNICA DEL TESORO"/>
    <m/>
    <m/>
    <m/>
    <m/>
    <m/>
    <m/>
    <n v="0"/>
    <n v="20900.16"/>
    <s v="NO_CONCILIADO"/>
  </r>
  <r>
    <x v="36"/>
    <m/>
    <x v="36"/>
    <x v="42"/>
    <s v="O23750560002"/>
    <s v="BOD"/>
    <n v="2375056"/>
    <m/>
    <s v="00099021001 DEPOSITO DE EFECTIVO, DEPOSITANTE: YECID OSWALDO ZEBALLOS ARIÑEZ, CONCEPTO: DEVOLUCION DE AGUINALDO 2025, CUENTA DE DEPOSITO: CUENTA UNICA DEL TESORO/DJBR"/>
    <m/>
    <m/>
    <m/>
    <m/>
    <m/>
    <m/>
    <n v="0"/>
    <n v="291.26"/>
    <s v="NO_CONCILIADO"/>
  </r>
  <r>
    <x v="24"/>
    <m/>
    <x v="24"/>
    <x v="42"/>
    <s v="O23750770002"/>
    <s v="BOD"/>
    <n v="2375077"/>
    <m/>
    <s v="00133012001 DEPOSITO DE EFECTIVO, DEPOSITANTE: HEIDY ALISON YUJRA TIRINA, CONCEPTO: SALDO SOBRANTE NAVIDAD DE AMOR E ILUSION PANDO, CUENTA DE DEPOSITO: CUENTA UNICA DEL TESORO"/>
    <m/>
    <m/>
    <m/>
    <m/>
    <m/>
    <m/>
    <n v="0"/>
    <n v="4674"/>
    <s v="NO_CONCILIADO"/>
  </r>
  <r>
    <x v="66"/>
    <m/>
    <x v="66"/>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1975.19"/>
    <s v="CONCILIADO_PARCIAL"/>
  </r>
  <r>
    <x v="67"/>
    <m/>
    <x v="67"/>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911.7"/>
    <s v="CONCILIADO_PARCIAL"/>
  </r>
  <r>
    <x v="38"/>
    <m/>
    <x v="38"/>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1210.44"/>
    <s v="CONCILIADO_PARCIAL"/>
  </r>
  <r>
    <x v="43"/>
    <m/>
    <x v="43"/>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28263.01"/>
    <s v="CONCILIADO_PARCIAL"/>
  </r>
  <r>
    <x v="20"/>
    <m/>
    <x v="20"/>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9395.61"/>
    <s v="CONCILIADO_PARCIAL"/>
  </r>
  <r>
    <x v="22"/>
    <m/>
    <x v="22"/>
    <x v="42"/>
    <s v="B23749240002"/>
    <s v="BOD"/>
    <n v="2374924"/>
    <m/>
    <s v="00099021001 DEP.DE CHEQ.AJENOS,RET.DE CAM.,CONCEPTO: PAGO POR CONCPETO DE REEMBOLSO DE SUBSIDIO DE INCAPACIDAD TEMPORAL OCTUBRE 2025,DEP.: CAJA NACIONAL DE SALUD , PROCEDENCIA: BANCO UNION S.A., CHEQUE: 91397, FECHA DE EMISION:09/03/2026._x000a_TRLP-0626/2026 P1227"/>
    <m/>
    <m/>
    <m/>
    <m/>
    <m/>
    <m/>
    <n v="0"/>
    <n v="6272.78"/>
    <s v="CONCILIADO_PARCIAL"/>
  </r>
  <r>
    <x v="12"/>
    <m/>
    <x v="12"/>
    <x v="42"/>
    <s v="B23749570002"/>
    <s v="BOD"/>
    <n v="2374957"/>
    <m/>
    <s v="00099021001 DEP.DE CHEQ.AJENOS,RET.DE CAM.,CONCEPTO: 7MO REEMBOLSO FIDEICOMISO, EMPRESA METALÚRGICA VINTO EMV,DEP.: MINISTERIO DE MINERIA Y METALURGIA , PROCEDENCIA: BANCO UNION S.A., CHEQUE: 4404, FECHA DE EMISION:06/03/2026"/>
    <m/>
    <m/>
    <m/>
    <m/>
    <m/>
    <m/>
    <n v="0"/>
    <n v="1800000"/>
    <s v="NO_CONCILIADO"/>
  </r>
  <r>
    <x v="13"/>
    <m/>
    <x v="13"/>
    <x v="42"/>
    <s v="B23749640002"/>
    <s v="BOD"/>
    <n v="2374964"/>
    <m/>
    <s v="00099021001 DEP.DE CHEQ.AJENOS,RET.DE CAM.,CONCEPTO: DEPÓSITO,DEP.: CARLOS EDUARDO JUSTINIANO PINTO , PROCEDENCIA: BANCO UNION S.A., CHEQUE: 228614, FECHA DE EMISION:09/03/2026"/>
    <m/>
    <m/>
    <m/>
    <m/>
    <m/>
    <m/>
    <n v="0"/>
    <n v="2767.77"/>
    <s v="NO_CONCILIADO"/>
  </r>
  <r>
    <x v="4"/>
    <m/>
    <x v="4"/>
    <x v="42"/>
    <s v="J06692960002"/>
    <s v="NTE"/>
    <n v="14965377"/>
    <m/>
    <s v="A:00099021001 GAM DE BELEN DE ANDAMARCA, TRANSFERENCIA DE RECUPERACIONES SEGÚN NOTA INTERNA GEF-LCR-JSZ-0168-NOT/26 POR CONCEPTO DE PAGO DE CAPITAL E INTERESES DE ACUERDO A CONTRATO DE FIDEICOMISO “PROYECTOS DE INVERSION PUBLICA” (PIP) CORRESPONDIENTE AL VCTO FEBRERO/2026"/>
    <m/>
    <m/>
    <m/>
    <m/>
    <m/>
    <m/>
    <n v="0"/>
    <n v="10940.86"/>
    <s v="NO_CONCILIADO"/>
  </r>
  <r>
    <x v="4"/>
    <m/>
    <x v="4"/>
    <x v="42"/>
    <s v="J06692970002"/>
    <s v="NTE"/>
    <n v="15050690"/>
    <m/>
    <s v="A:00099021001 GAM DE ICLA, TRANSFERENCIA DE RECUPERACIONES SEGUN NOTA GEF-LCR-JSZ-0211-NOT/26 POR CONCEPTO DE PAGO DE INTERES PENAL DE ACUERDO A CONTRATO DE FIDEICOMISO “PROYECTOS DE INVERSION PUBLICA” (PIP) FIRMADO ENTRE MINISTERIO DE PLANIFICACION Y EL FNDR."/>
    <m/>
    <m/>
    <m/>
    <m/>
    <m/>
    <m/>
    <n v="0"/>
    <n v="1.33"/>
    <s v="NO_CONCILIADO"/>
  </r>
  <r>
    <x v="4"/>
    <m/>
    <x v="4"/>
    <x v="42"/>
    <s v="J06692990002"/>
    <s v="NTE"/>
    <n v="15050689"/>
    <m/>
    <s v="A:00099021001 GAM DE ICLA, TRANSFERENCIA DE RECUPERACIONES SEGUN NOTA GEF-LCR-JSZ-0211-NOT/26 POR CONCEPTO DE PAGO DE CAPITAL E INTERESES DE ACUERDO A CONTRATO DE FIDEICOMISO “PROYECTOS DE INVERSION PUBLICA” (PIP) FIRMADO ENTRE MINISTERIO DE PLANIFICACION Y EL FNDR."/>
    <m/>
    <m/>
    <m/>
    <m/>
    <m/>
    <m/>
    <n v="0"/>
    <n v="35993.85"/>
    <s v="NO_CONCILIADO"/>
  </r>
  <r>
    <x v="4"/>
    <m/>
    <x v="4"/>
    <x v="42"/>
    <s v="J06693000002"/>
    <s v="NTE"/>
    <n v="15050756"/>
    <m/>
    <s v="A:00099021001 GAM DE PUCARA, TRANSFERENCIA DE RECUPERACIONES SEGUN NOTA GEF-LCR-JSZ-0211-NOT/26 POR CONCEPTO DE PAGO DE INTERES PENAL DE ACUERDO A CONTRATO DE FIDEICOMISO “PROYECTOS DE INVERSION PUBLICA” (PIP) FIRMADO ENTRE MINISTERIO DE PLANIFICACION Y EL FNDR."/>
    <m/>
    <m/>
    <m/>
    <m/>
    <m/>
    <m/>
    <n v="0"/>
    <n v="0.08"/>
    <s v="NO_CONCILIADO"/>
  </r>
  <r>
    <x v="4"/>
    <m/>
    <x v="4"/>
    <x v="42"/>
    <s v="J06693010002"/>
    <s v="NTE"/>
    <n v="15050724"/>
    <m/>
    <s v="A:00099021001 GAM DE PUCARA, TRANSFERENCIA DE RECUPERACIONES SEGUN NOTA GEF-LCR-JSZ-0168-NOT/26 POR CONCEPTO DE PAGO DE CAPITAL E INTERESES DE ACUERDO A CONTRATO DE FIDEICOMISO “PROYECTOS DE INVERSION PUBLICA” (PIP) FIRMADO ENTRE MINISTERIO DE PLANIFICACION Y EL FNDR."/>
    <m/>
    <m/>
    <m/>
    <m/>
    <m/>
    <m/>
    <n v="0"/>
    <n v="6425.75"/>
    <s v="NO_CONCILIADO"/>
  </r>
  <r>
    <x v="18"/>
    <m/>
    <x v="18"/>
    <x v="42"/>
    <s v="G35003880001"/>
    <s v="CVD"/>
    <n v="3500388"/>
    <m/>
    <s v="COBRO COSTOS DE PAPELERIA POR REGULARIZACION DE TRANSFERENCIA DEL EXTERIOR POR ORDEN DE CONSULADO DE BOLIVIA EN ORAN (SALTA ARGENTINA) REF.: DEVOLUCIÓN DE SALDOS NO EJECUTADOS DE NUEVA ORAN AL ÓRGANO ELECTORAL PLURINACIONAL. LIB. 00099021001 TGN-RECURSOS ORDINARIOS (3987)"/>
    <m/>
    <m/>
    <m/>
    <m/>
    <m/>
    <m/>
    <n v="80"/>
    <n v="0"/>
    <s v="NO_CONCILIADO"/>
  </r>
  <r>
    <x v="4"/>
    <m/>
    <x v="4"/>
    <x v="42"/>
    <s v="J06694270002"/>
    <s v="NTE"/>
    <n v="15116504"/>
    <m/>
    <s v="A:00099021001 GAM DE POJO, TRANSFERENCIA DE RECUPERACIONES SEGUN NOTA GEF-LCR-JSZ-0238-NOT/26 POR CONCEPTO DE PAGO DE CAPITAL E INTERESES DE ACUERDO A CONTRATO DE FIDEICOMISO “PROYECTOS DE INVERSION PUBLICA” (PIP) FIRMADO ENTRE MINISTERIO DE PLANIFICACION Y EL FNDR."/>
    <m/>
    <m/>
    <m/>
    <m/>
    <m/>
    <m/>
    <n v="0"/>
    <n v="48655.57"/>
    <s v="NO_CONCILIADO"/>
  </r>
  <r>
    <x v="4"/>
    <m/>
    <x v="4"/>
    <x v="42"/>
    <s v="J06694280002"/>
    <s v="NTE"/>
    <n v="15116511"/>
    <m/>
    <s v="A:00099021001 GAM DE POJO, TRANSFERENCIA DE RECUPERACIONES SEGUN NOTA GEF-LCR-JSZ-0238-NOT/26 POR CONCEPTO DE PAGO DE INTERES PENAL DE ACUERDO A CONTRATO DE FIDEICOMISO “PROYECTOS DE INVERSION PUBLICA” (PIP) FIRMADO ENTRE MINISTERIO DE PLANIFICACION Y EL FNDR."/>
    <m/>
    <m/>
    <m/>
    <m/>
    <m/>
    <m/>
    <n v="0"/>
    <n v="2.4"/>
    <s v="NO_CONCILIADO"/>
  </r>
  <r>
    <x v="13"/>
    <m/>
    <x v="13"/>
    <x v="43"/>
    <s v="O23752730002"/>
    <s v="BOD"/>
    <n v="2375273"/>
    <m/>
    <s v="00099021001 DEPOSITO DE EFECTIVO, DEPOSITANTE: YOLANDA CORINA RIOS ORELLANA, CONCEPTO: DEVOLUCION DE PAGOS PERCIBIDOS POR DAÑO CIVIL, CUENTA DE DEPOSITO: CUENTA UNICA DEL TESORO"/>
    <m/>
    <m/>
    <m/>
    <m/>
    <m/>
    <m/>
    <n v="0"/>
    <n v="43047"/>
    <s v="NO_CONCILIADO"/>
  </r>
  <r>
    <x v="13"/>
    <m/>
    <x v="13"/>
    <x v="43"/>
    <s v="O23753200002"/>
    <s v="BOD"/>
    <n v="2375320"/>
    <m/>
    <s v="00099021001 DEPOSITO DE EFECTIVO, DEPOSITANTE: NOELIA FLORES MARCA, CONCEPTO: DEVOLUCION DE BONO FRONTERA DE SEPTIEMBRE A DICIEMBRE 2024, CUENTA DE DEPOSITO: CUENTA UNICA DEL TESORO"/>
    <m/>
    <m/>
    <m/>
    <m/>
    <m/>
    <m/>
    <n v="0"/>
    <n v="6880.8"/>
    <s v="NO_CONCILIADO"/>
  </r>
  <r>
    <x v="36"/>
    <m/>
    <x v="36"/>
    <x v="43"/>
    <s v="O23753450002"/>
    <s v="BOD"/>
    <n v="2375345"/>
    <m/>
    <s v="00099021001 DEPOSITO DE EFECTIVO, DEPOSITANTE: CORSINO NESTOR HUANCA CHOQUE, CONCEPTO: DEVOLUCION DE AGUINALDO 2025 (CORRESPONDIENTE AL MES DE DICIEMBRE), CUENTA DE DEPOSITO: CUENTA UNICA DEL TESORO/DJBR"/>
    <m/>
    <m/>
    <m/>
    <m/>
    <m/>
    <m/>
    <n v="0"/>
    <n v="392.71"/>
    <s v="NO_CONCILIADO"/>
  </r>
  <r>
    <x v="13"/>
    <m/>
    <x v="13"/>
    <x v="43"/>
    <s v="O23753580002"/>
    <s v="BOD"/>
    <n v="2375358"/>
    <m/>
    <s v="00099021001 DEPOSITO DE EFECTIVO, DEPOSITANTE: ADALID DOMINGO ZAMORA GUTIERREZ, CONCEPTO: SEGUNDO DEPÓSITO ENERO, CUENTA DE DEPOSITO: CUENTA UNICA DEL TESORO"/>
    <m/>
    <m/>
    <m/>
    <m/>
    <m/>
    <m/>
    <n v="0"/>
    <n v="55"/>
    <s v="NO_CONCILIADO"/>
  </r>
  <r>
    <x v="13"/>
    <m/>
    <x v="13"/>
    <x v="43"/>
    <s v="O23753600002"/>
    <s v="BOD"/>
    <n v="2375360"/>
    <m/>
    <s v="00099021001 DEPOSITO DE EFECTIVO, DEPOSITANTE: ADALID DOMINGO ZAMORA GUTIERREZ, CONCEPTO: SEGUNDO DEPÓSITO FEBRERO, CUENTA DE DEPOSITO: CUENTA UNICA DEL TESORO"/>
    <m/>
    <m/>
    <m/>
    <m/>
    <m/>
    <m/>
    <n v="0"/>
    <n v="55"/>
    <s v="NO_CONCILIADO"/>
  </r>
  <r>
    <x v="36"/>
    <m/>
    <x v="36"/>
    <x v="43"/>
    <s v="O23753900002"/>
    <s v="BOD"/>
    <n v="2375390"/>
    <m/>
    <s v="00099021001 DEPOSITO DE EFECTIVO, DEPOSITANTE: AMADOR DIEGO NORIEGA FLORES, CONCEPTO: DEVOLUCION DE AGUINALDO 2025, CUENTA DE DEPOSITO: CUENTA UNICA DEL TESORO/DJBR"/>
    <m/>
    <m/>
    <m/>
    <m/>
    <m/>
    <m/>
    <n v="0"/>
    <n v="194.58"/>
    <s v="NO_CONCILIADO"/>
  </r>
  <r>
    <x v="13"/>
    <m/>
    <x v="13"/>
    <x v="43"/>
    <s v="O23754040002"/>
    <s v="BOD"/>
    <n v="2375404"/>
    <m/>
    <s v="00099021001 DEPOSITO DE EFECTIVO, DEPOSITANTE: CRISTIAN MAMANI CHURA, CONCEPTO: REVERSION PARCIAL DE PLANILLA N°128 PREVENTIVO 759, CUENTA DE DEPOSITO: CUENTA UNICA DEL TESORO"/>
    <m/>
    <m/>
    <m/>
    <m/>
    <m/>
    <m/>
    <n v="0"/>
    <n v="852.6"/>
    <s v="NO_CONCILIADO"/>
  </r>
  <r>
    <x v="53"/>
    <m/>
    <x v="53"/>
    <x v="43"/>
    <s v="O23754120002"/>
    <s v="BOD"/>
    <n v="2375412"/>
    <m/>
    <s v="00099021001 DEPOSITO DE EFECTIVO, DEPOSITANTE: MEDELIZ LINCEY VALDIVIA ROJAS, CONCEPTO: DEVOLUCION DE HABERES, CUENTA DE DEPOSITO: CUENTA UNICA DEL TESORO/DJBR"/>
    <m/>
    <m/>
    <m/>
    <m/>
    <m/>
    <m/>
    <n v="0"/>
    <n v="286.07"/>
    <s v="NO_CONCILIADO"/>
  </r>
  <r>
    <x v="10"/>
    <m/>
    <x v="10"/>
    <x v="43"/>
    <s v="O23754140002"/>
    <s v="BOD"/>
    <n v="2375414"/>
    <m/>
    <s v="00099021001 DEPOSITO DE EFECTIVO, DEPOSITANTE: SEGUROS PROVIDA S.A., CONCEPTO: DEVOLUCION FONDOS NO COBRADOS CASO FALLECIDO CONCILIACION NOVIEMBRE -AGUINALDO 2025, CUENTA DE DEPOSITO: CUENTA UNICA DEL TESORO"/>
    <m/>
    <m/>
    <m/>
    <m/>
    <m/>
    <m/>
    <n v="0"/>
    <n v="7816.74"/>
    <s v="NO_CONCILIADO"/>
  </r>
  <r>
    <x v="10"/>
    <m/>
    <x v="10"/>
    <x v="43"/>
    <s v="O23754160002"/>
    <s v="BOD"/>
    <n v="2375416"/>
    <m/>
    <s v="00099021001 DEPOSITO DE EFECTIVO, DEPOSITANTE: SEGUROS PROVIDA S.A., CONCEPTO: DEVOLUCION FONDOS NO COBRADOS DE 4 CASOS CONCILIACION NOVIEMBRE-AGUINALDO 2025, CUENTA DE DEPOSITO: CUENTA UNICA DEL TESORO"/>
    <m/>
    <m/>
    <m/>
    <m/>
    <m/>
    <m/>
    <n v="0"/>
    <n v="7277.82"/>
    <s v="NO_CONCILIADO"/>
  </r>
  <r>
    <x v="38"/>
    <m/>
    <x v="38"/>
    <x v="43"/>
    <s v="B23752900002"/>
    <s v="BOD"/>
    <n v="2375290"/>
    <m/>
    <s v="00572012001 DEP.DE CHEQ.AJENOS,RET.DE CAM.,CONCEPTO: DEVOLUCION DE PASAJE AEREO,DEP.: JUANITO APAZA , PROCEDENCIA: BANCO UNION S.A., CHEQUE: 21111, FECHA DE EMISION:20/02/2026"/>
    <m/>
    <m/>
    <m/>
    <m/>
    <m/>
    <m/>
    <n v="0"/>
    <n v="776"/>
    <s v="NO_CONCILIADO"/>
  </r>
  <r>
    <x v="40"/>
    <m/>
    <x v="40"/>
    <x v="43"/>
    <s v="B23753060002"/>
    <s v="BOD"/>
    <n v="2375306"/>
    <m/>
    <s v="00099021001 DEP.DE CHEQ.AJENOS,RET.DE CAM.,CONCEPTO: DEPÓSITO,DEP.: VALERIA ABIGAIL VARGAS APARICIO , PROCEDENCIA: BANCO UNION S.A., CHEQUE: 228615, FECHA DE EMISION:10/03/2026/DJBR"/>
    <m/>
    <m/>
    <m/>
    <m/>
    <m/>
    <m/>
    <n v="0"/>
    <n v="2688.57"/>
    <s v="NO_CONCILIADO"/>
  </r>
  <r>
    <x v="40"/>
    <m/>
    <x v="40"/>
    <x v="43"/>
    <s v="B23753080002"/>
    <s v="BOD"/>
    <n v="2375308"/>
    <m/>
    <s v="00099021001 DEP.DE CHEQ.AJENOS,RET.DE CAM.,CONCEPTO: DEPÓSITO,DEP.: VALERIA ABIGAIL VARGAS APARICIO , PROCEDENCIA: BANCO UNION S.A., CHEQUE: 228616, FECHA DE EMISION:10/03/2026/DJBR"/>
    <m/>
    <m/>
    <m/>
    <m/>
    <m/>
    <m/>
    <n v="0"/>
    <n v="3840.81"/>
    <s v="NO_CONCILIADO"/>
  </r>
  <r>
    <x v="68"/>
    <m/>
    <x v="68"/>
    <x v="43"/>
    <s v="F0034057"/>
    <s v="NTE"/>
    <n v="15119560"/>
    <m/>
    <s v="De: 00249012001 Transferencia de recursos a solicitud de la Central de Abastecimiento y Suministros de Salud dependiente del Ministerio de Salud y Deportes mediante nota CITE: CEASS/DIR/NOT-EXT 138/2026, Informes CEASS/UTL/COMER/INF 99, 106/2025 y la Nota Interna MEFP/VPCF/DGCF/UCI/NI N°0084/2026 de la DGCF, por concepto de depósitos erróneos H.R. 2026-06062-R"/>
    <m/>
    <m/>
    <m/>
    <m/>
    <m/>
    <m/>
    <n v="10569.6"/>
    <n v="0"/>
    <s v="NO_CONCILIADO"/>
  </r>
  <r>
    <x v="0"/>
    <m/>
    <x v="0"/>
    <x v="43"/>
    <s v="Q23909060002"/>
    <s v="CRV"/>
    <n v="2390906"/>
    <m/>
    <s v="NUMERO DE LIBRETA CUT: 00099021001 OPERACIÓN E75 TRANSFERENCIA DE LA CUENTA FISCAL BUN A LA CUT EN MN TRANSF.FDOS.AL BCB SG.SOL.GOBIERNO AUTONOMO MUNICIPAL DE ESMERALDA, CITE: G.A.M.E/S.A.M. 0007/2026 CUENTA CUT 3987 LIBRETA NÂ° 00099021001 TGN-RECURSOS ORDINARIOS"/>
    <m/>
    <m/>
    <m/>
    <m/>
    <m/>
    <m/>
    <n v="0"/>
    <n v="0.01"/>
    <s v="NO_CONCILIADO"/>
  </r>
  <r>
    <x v="18"/>
    <m/>
    <x v="18"/>
    <x v="43"/>
    <s v="G35026970001"/>
    <s v="CVD"/>
    <n v="3502697"/>
    <m/>
    <s v="COBRO COSTOS DE PAPELERIA SEGUN TRANSFERENCIA DEL EXTERIOR POR ORDEN DE CONSULADO DE BOLIVIA EN BILBAO REF.: DEVOLUCIÓN DE SALDOS NO EJECUTADOS DE BILBAO AL ORGANO ELECTORAL PLURINACIONAL. LIB. 00099021001 TGN-RECURSOS ORDINARIOS (3987)"/>
    <m/>
    <m/>
    <m/>
    <m/>
    <m/>
    <m/>
    <n v="80"/>
    <n v="0"/>
    <s v="NO_CONCILIADO"/>
  </r>
  <r>
    <x v="29"/>
    <m/>
    <x v="29"/>
    <x v="44"/>
    <s v="O23755930002"/>
    <s v="BOD"/>
    <n v="2375593"/>
    <m/>
    <s v="00099021001 DEPOSITO DE EFECTIVO, DEPOSITANTE: JULIO ZEBALLOS RIVERA CI5478837, CONCEPTO: DEVOLUCION DE HABERES MES DE FEBRERO 2026, CUENTA DE DEPOSITO: CUENTA UNICA DEL TESORO/DJBR"/>
    <m/>
    <m/>
    <m/>
    <m/>
    <m/>
    <m/>
    <n v="0"/>
    <n v="7438.75"/>
    <s v="NO_CONCILIADO"/>
  </r>
  <r>
    <x v="3"/>
    <m/>
    <x v="3"/>
    <x v="44"/>
    <s v="O23755960002"/>
    <s v="BOD"/>
    <n v="2375596"/>
    <m/>
    <s v="00081011101 DEPOSITO DE EFECTIVO, DEPOSITANTE: LUIS FERNANDO VERGARA VEGA, CONCEPTO: DEVOLUCION DE FONDOS, CUENTA DE DEPOSITO: CUENTA UNICA DEL TESORO"/>
    <m/>
    <m/>
    <m/>
    <m/>
    <m/>
    <m/>
    <n v="0"/>
    <n v="627"/>
    <s v="NO_CONCILIADO"/>
  </r>
  <r>
    <x v="69"/>
    <m/>
    <x v="69"/>
    <x v="44"/>
    <s v="O23756360002"/>
    <s v="BOD"/>
    <n v="2375636"/>
    <m/>
    <s v="00099021001 DEPOSITO DE EFECTIVO, DEPOSITANTE: RAMIRO GANDARILLAS SANCHEZ, CONCEPTO: REVERSION DE HABERES, CUENTA DE DEPOSITO: CUENTA UNICA DEL TESORO/DJBR"/>
    <m/>
    <m/>
    <m/>
    <m/>
    <m/>
    <m/>
    <n v="0"/>
    <n v="2383.62"/>
    <s v="NO_CONCILIADO"/>
  </r>
  <r>
    <x v="13"/>
    <m/>
    <x v="13"/>
    <x v="44"/>
    <s v="O23756970002"/>
    <s v="BOD"/>
    <n v="2375697"/>
    <m/>
    <s v="00099021001 DEPOSITO DE EFECTIVO, DEPOSITANTE: EDSON LOPEZ ALVAREZ, CONCEPTO: DEVOLUCION DE SALARIO EXCEDENTE AL ASIGNADO AL PRESIDENTE ENERO-2025, CUENTA DE DEPOSITO: CUENTA UNICA DEL TESORO"/>
    <m/>
    <m/>
    <m/>
    <m/>
    <m/>
    <m/>
    <n v="0"/>
    <n v="4441.1000000000004"/>
    <s v="NO_CONCILIADO"/>
  </r>
  <r>
    <x v="13"/>
    <m/>
    <x v="13"/>
    <x v="44"/>
    <s v="O23756990002"/>
    <s v="BOD"/>
    <n v="2375699"/>
    <m/>
    <s v="00099021001 DEPOSITO DE EFECTIVO, DEPOSITANTE: EDSON LOPEZ ALVAREZ, CONCEPTO: DEVOLUCION DE SALARIO EXCEDENTE AL ASIGNADO AL PRESIDENTE FEBRERO-2025, CUENTA DE DEPOSITO: CUENTA UNICA DEL TESORO"/>
    <m/>
    <m/>
    <m/>
    <m/>
    <m/>
    <m/>
    <n v="0"/>
    <n v="5235.1099999999997"/>
    <s v="NO_CONCILIADO"/>
  </r>
  <r>
    <x v="13"/>
    <m/>
    <x v="13"/>
    <x v="44"/>
    <s v="O23757030002"/>
    <s v="BOD"/>
    <n v="2375703"/>
    <m/>
    <s v="00099021001 DEPOSITO DE EFECTIVO, DEPOSITANTE: EDSON LOPEZ ALVAREZ, CONCEPTO: DEVOLUCION DE SALARIO EXCEDENTE AL ASIGNADO AL PRESIDENTE MARZO-2025, CUENTA DE DEPOSITO: CUENTA UNICA DEL TESORO"/>
    <m/>
    <m/>
    <m/>
    <m/>
    <m/>
    <m/>
    <n v="0"/>
    <n v="5925.55"/>
    <s v="NO_CONCILIADO"/>
  </r>
  <r>
    <x v="13"/>
    <m/>
    <x v="13"/>
    <x v="44"/>
    <s v="O23757160002"/>
    <s v="BOD"/>
    <n v="2375716"/>
    <m/>
    <s v="00099021001 DEPOSITO DE EFECTIVO, DEPOSITANTE: EDSON LOPEZ ALVAREZ, CONCEPTO: DEVOLUCION DE SALARIO EXCEDENTE AL ASIGNADO AL PRESIDENTE SEPTIEMBRE-2025, CUENTA DE DEPOSITO: CUENTA UNICA DEL TESORO"/>
    <m/>
    <m/>
    <m/>
    <m/>
    <m/>
    <m/>
    <n v="0"/>
    <n v="7057.68"/>
    <s v="NO_CONCILIADO"/>
  </r>
  <r>
    <x v="13"/>
    <m/>
    <x v="13"/>
    <x v="44"/>
    <s v="O23757130002"/>
    <s v="BOD"/>
    <n v="2375713"/>
    <m/>
    <s v="00099021001 DEPOSITO DE EFECTIVO, DEPOSITANTE: EDSON LOPEZ ALVAREZ, CONCEPTO: DEVOLUCION DE SALARIO EXCEDENTE AL ASIGNADO AL PRESIDENTE AGOSTO-2025, CUENTA DE DEPOSITO: CUENTA UNICA DEL TESORO"/>
    <m/>
    <m/>
    <m/>
    <m/>
    <m/>
    <m/>
    <n v="0"/>
    <n v="7057.68"/>
    <s v="NO_CONCILIADO"/>
  </r>
  <r>
    <x v="13"/>
    <m/>
    <x v="13"/>
    <x v="44"/>
    <s v="O23757110002"/>
    <s v="BOD"/>
    <n v="2375711"/>
    <m/>
    <s v="00099021001 DEPOSITO DE EFECTIVO, DEPOSITANTE: EDSON LOPEZ ALVAREZ, CONCEPTO: DEVOLUCION DE SALARIO EXCEDENTE AL ASIGNADO AL PRESIDENTE JULIO-2025, CUENTA DE DEPOSITO: CUENTA UNICA DEL TESORO"/>
    <m/>
    <m/>
    <m/>
    <m/>
    <m/>
    <m/>
    <n v="0"/>
    <n v="7057.68"/>
    <s v="NO_CONCILIADO"/>
  </r>
  <r>
    <x v="13"/>
    <m/>
    <x v="13"/>
    <x v="44"/>
    <s v="O23757080002"/>
    <s v="BOD"/>
    <n v="2375708"/>
    <m/>
    <s v="00099021001 DEPOSITO DE EFECTIVO, DEPOSITANTE: EDSON LOPEZ ALVAREZ, CONCEPTO: DEVOLUCION DE SALARIO EXCEDENTE AL ASIGNADO AL PRESIDENTE JUNIO-2025, CUENTA DE DEPOSITO: CUENTA UNICA DEL TESORO"/>
    <m/>
    <m/>
    <m/>
    <m/>
    <m/>
    <m/>
    <n v="0"/>
    <n v="6709.17"/>
    <s v="NO_CONCILIADO"/>
  </r>
  <r>
    <x v="13"/>
    <m/>
    <x v="13"/>
    <x v="44"/>
    <s v="O23757070002"/>
    <s v="BOD"/>
    <n v="2375707"/>
    <m/>
    <s v="00099021001 DEPOSITO DE EFECTIVO, DEPOSITANTE: EDSON LOPEZ ALVAREZ, CONCEPTO: DEVOLUCION DE SALARIO EXCEDENTE AL ASIGNADO AL PRESIDENTE MAYO-2025, CUENTA DE DEPOSITO: CUENTA UNICA DEL TESORO"/>
    <m/>
    <m/>
    <m/>
    <m/>
    <m/>
    <m/>
    <n v="0"/>
    <n v="5925.55"/>
    <s v="NO_CONCILIADO"/>
  </r>
  <r>
    <x v="13"/>
    <m/>
    <x v="13"/>
    <x v="44"/>
    <s v="O23757040002"/>
    <s v="BOD"/>
    <n v="2375704"/>
    <m/>
    <s v="00099021001 DEPOSITO DE EFECTIVO, DEPOSITANTE: EDSON LOPEZ ALVAREZ, CONCEPTO: DEVOLUCION DE SALARIO EXCEDENTE AL ASIGNADO AL PRESIDENTE ABRIL-2025, CUENTA DE DEPOSITO: CUENTA UNICA DEL TESORO"/>
    <m/>
    <m/>
    <m/>
    <m/>
    <m/>
    <m/>
    <n v="0"/>
    <n v="6616"/>
    <s v="NO_CONCILIADO"/>
  </r>
  <r>
    <x v="13"/>
    <m/>
    <x v="13"/>
    <x v="44"/>
    <s v="O23757170002"/>
    <s v="BOD"/>
    <n v="2375717"/>
    <m/>
    <s v="00099021001 DEPOSITO DE EFECTIVO, DEPOSITANTE: EDSON LOPEZ ALVAREZ, CONCEPTO: DEVOLUCION DE SALARIO EXCEDENTE AL ASIGNADO AL PRESIDENTE OCTUBRE-2025, CUENTA DE DEPOSITO: CUENTA UNICA DEL TESORO"/>
    <m/>
    <m/>
    <m/>
    <m/>
    <m/>
    <m/>
    <n v="0"/>
    <n v="7057.68"/>
    <s v="NO_CONCILIADO"/>
  </r>
  <r>
    <x v="24"/>
    <m/>
    <x v="24"/>
    <x v="44"/>
    <s v="O23757200002"/>
    <s v="BOD"/>
    <n v="2375720"/>
    <m/>
    <s v="00133012001 DEPOSITO DE EFECTIVO, DEPOSITANTE: AMILCAR VALENCIA CABALLERO, CONCEPTO: SALDO SOBRANTE PROMOCION EMPRESARIAL LA LLAMADA DE LA SUERTE 26/12/25, CUENTA DE DEPOSITO: CUENTA UNICA DEL TESORO"/>
    <m/>
    <m/>
    <m/>
    <m/>
    <m/>
    <m/>
    <n v="0"/>
    <n v="1700"/>
    <s v="NO_CONCILIADO"/>
  </r>
  <r>
    <x v="13"/>
    <m/>
    <x v="13"/>
    <x v="44"/>
    <s v="O23757190002"/>
    <s v="BOD"/>
    <n v="2375719"/>
    <m/>
    <s v="00099021001 DEPOSITO DE EFECTIVO, DEPOSITANTE: EDSON LOPEZ ALVAREZ, CONCEPTO: DEVOLUCION DE SALARIO EXCEDENTE AL ASIGNADO AL PRESIDENTE DICIEMBRE-2025, CUENTA DE DEPOSITO: CUENTA UNICA DEL TESORO"/>
    <m/>
    <m/>
    <m/>
    <m/>
    <m/>
    <m/>
    <n v="0"/>
    <n v="7057.68"/>
    <s v="NO_CONCILIADO"/>
  </r>
  <r>
    <x v="13"/>
    <m/>
    <x v="13"/>
    <x v="44"/>
    <s v="O23757180002"/>
    <s v="BOD"/>
    <n v="2375718"/>
    <m/>
    <s v="00099021001 DEPOSITO DE EFECTIVO, DEPOSITANTE: EDSON LOPEZ ALVAREZ, CONCEPTO: DEVOLUCION DE SALARIO EXCEDENTE AL ASIGNADO AL PRESIDENTE NOVIEMBRE-2025, CUENTA DE DEPOSITO: CUENTA UNICA DEL TESORO"/>
    <m/>
    <m/>
    <m/>
    <m/>
    <m/>
    <m/>
    <n v="0"/>
    <n v="7057.68"/>
    <s v="NO_CONCILIADO"/>
  </r>
  <r>
    <x v="1"/>
    <m/>
    <x v="1"/>
    <x v="44"/>
    <s v="O23757590002"/>
    <s v="BOD"/>
    <n v="2375759"/>
    <m/>
    <s v="00041267001 DEPOSITO DE EFECTIVO, DEPOSITANTE: UCP - PAAP, CONCEPTO: DEVOLUCION DE RECURSOS AL PROGRAMA PAAP II, CUENTA DE DEPOSITO: CUENTA UNICA DEL TESORO"/>
    <m/>
    <m/>
    <m/>
    <m/>
    <m/>
    <m/>
    <n v="0"/>
    <n v="100"/>
    <s v="NO_CONCILIADO"/>
  </r>
  <r>
    <x v="10"/>
    <m/>
    <x v="10"/>
    <x v="44"/>
    <s v="B23756120002"/>
    <s v="BOD"/>
    <n v="2375612"/>
    <m/>
    <s v="00099021001 DEP.DE CHEQ.AJENOS,RET.DE CAM.,CONCEPTO: INCAPACIDAD,DEP.: CAJA NACIONAL DE SALUD , PROCEDENCIA: BANCO UNION S.A., CHEQUE: 29057, FECHA DE EMISION:02/03/2026"/>
    <m/>
    <m/>
    <m/>
    <m/>
    <m/>
    <m/>
    <n v="0"/>
    <n v="447253.75"/>
    <s v="NO_CONCILIADO"/>
  </r>
  <r>
    <x v="13"/>
    <m/>
    <x v="13"/>
    <x v="44"/>
    <s v="B23756370002"/>
    <s v="BOD"/>
    <n v="2375637"/>
    <m/>
    <s v="00099021001 DEP.DE CHEQ.AJENOS,RET.DE CAM.,CONCEPTO: DEPÓSITO,DEP.: CARLA HELEN VALDIVIA AQUINO , PROCEDENCIA: BANCO UNION S.A., CHEQUE: 228622, FECHA DE EMISION:11/03/2026"/>
    <m/>
    <m/>
    <m/>
    <m/>
    <m/>
    <m/>
    <n v="0"/>
    <n v="9254.31"/>
    <s v="NO_CONCILIADO"/>
  </r>
  <r>
    <x v="13"/>
    <m/>
    <x v="13"/>
    <x v="44"/>
    <s v="B23756510002"/>
    <s v="BOD"/>
    <n v="2375651"/>
    <m/>
    <s v="00099021001 DEP.DE CHEQ.AJENOS,RET.DE CAM.,CONCEPTO: DEPÓSITO,DEP.: ZENAYDA CONDORI FLORES , PROCEDENCIA: BANCO UNION S.A., CHEQUE: 228628, FECHA DE EMISION:11/03/2026"/>
    <m/>
    <m/>
    <m/>
    <m/>
    <m/>
    <m/>
    <n v="0"/>
    <n v="5369.13"/>
    <s v="NO_CONCILIADO"/>
  </r>
  <r>
    <x v="4"/>
    <m/>
    <x v="4"/>
    <x v="44"/>
    <s v="Q23915060002"/>
    <s v="CRV"/>
    <n v="2391506"/>
    <m/>
    <s v="NUMERO DE LIBRETA CUT: 00099021001 OPERACIÓN E18 TRANSFERENCIA DEL SISTEMA FINANCIERO A LA CUT TRANSFERENCIA POR RESTITUCION ANTICIPADA DE RECURSOS AL TGN A SOLICITUD DE FIDEICOMISO FIREPRO-REEMBOLSOS CARTERA BDP S.A.M"/>
    <m/>
    <m/>
    <m/>
    <m/>
    <m/>
    <m/>
    <n v="0"/>
    <n v="10619444.439999999"/>
    <s v="NO_CONCILIADO"/>
  </r>
  <r>
    <x v="13"/>
    <m/>
    <x v="13"/>
    <x v="45"/>
    <s v="O23760120002"/>
    <s v="BOD"/>
    <n v="2376012"/>
    <m/>
    <s v="00099021001 DEPOSITO DE EFECTIVO, DEPOSITANTE: VALERIA VILLCA FLORES, CONCEPTO: DEVOLUCION, CUENTA DE DEPOSITO: CUENTA UNICA DEL TESORO"/>
    <m/>
    <m/>
    <m/>
    <m/>
    <m/>
    <m/>
    <n v="0"/>
    <n v="2101.3000000000002"/>
    <s v="NO_CONCILIADO"/>
  </r>
  <r>
    <x v="53"/>
    <m/>
    <x v="53"/>
    <x v="45"/>
    <s v="O23760210002"/>
    <s v="BOD"/>
    <n v="2376021"/>
    <m/>
    <s v="00099021001 DEPOSITO DE EFECTIVO, DEPOSITANTE: CESAR ARIEL PARI QUISBERT, CONCEPTO: DEVOLUCION DE RETENCIONES, CUENTA DE DEPOSITO: CUENTA UNICA DEL TESORO/DJBR"/>
    <m/>
    <m/>
    <m/>
    <m/>
    <m/>
    <m/>
    <n v="0"/>
    <n v="371.5"/>
    <s v="NO_CONCILIADO"/>
  </r>
  <r>
    <x v="13"/>
    <m/>
    <x v="13"/>
    <x v="45"/>
    <s v="B23759650002"/>
    <s v="BOD"/>
    <n v="2375965"/>
    <m/>
    <s v="00099021001 DEP.DE CHEQ.AJENOS,RET.DE CAM.,CONCEPTO: DEVOLUCION INCAPACIDAD TEMPORAL NOVIEMBRE 2025,DEP.: CAJA PETROLERA DE SALUD OFICINA CENTRAL , PROCEDENCIA: BANCO UNION S.A., CHEQUE: 23912, FECHA DE EMISION:12/03/2026"/>
    <m/>
    <m/>
    <m/>
    <m/>
    <m/>
    <m/>
    <n v="0"/>
    <n v="11109.69"/>
    <s v="NO_CONCILIADO"/>
  </r>
  <r>
    <x v="13"/>
    <m/>
    <x v="13"/>
    <x v="45"/>
    <s v="B23759660002"/>
    <s v="BOD"/>
    <n v="2375966"/>
    <m/>
    <s v="00099021001 DEP.DE CHEQ.AJENOS,RET.DE CAM.,CONCEPTO: DEVOLUCION INCAPACIDAD TEMPORAL OCTUBRE 2025,DEP.: CAJA PETROLERA DE SALUD OFICINA CENTRAL , PROCEDENCIA: BANCO UNION S.A., CHEQUE: 23906, FECHA DE EMISION:12/03/2026"/>
    <m/>
    <m/>
    <m/>
    <m/>
    <m/>
    <m/>
    <n v="0"/>
    <n v="10549.5"/>
    <s v="NO_CONCILIADO"/>
  </r>
  <r>
    <x v="13"/>
    <m/>
    <x v="13"/>
    <x v="45"/>
    <s v="B23759680002"/>
    <s v="BOD"/>
    <n v="2375968"/>
    <m/>
    <s v="00099021001 DEP.DE CHEQ.AJENOS,RET.DE CAM.,CONCEPTO: DEVOLUCION INCAPACIDAD TEMPORAL DICIEMBRE 2025,DEP.: CAJA PETROLERA DE SALUD OFICINA CENTRAL , PROCEDENCIA: BANCO UNION S.A., CHEQUE: 23923, FECHA DE EMISION:12/03/2026"/>
    <m/>
    <m/>
    <m/>
    <m/>
    <m/>
    <m/>
    <n v="0"/>
    <n v="11634.93"/>
    <s v="NO_CONCILIADO"/>
  </r>
  <r>
    <x v="13"/>
    <m/>
    <x v="13"/>
    <x v="45"/>
    <s v="B23759690002"/>
    <s v="BOD"/>
    <n v="2375969"/>
    <m/>
    <s v="00099021001 DEP.DE CHEQ.AJENOS,RET.DE CAM.,CONCEPTO: DEVOLUCION INCAPACIDAD TEMPORAL NOVIEMBRE 2025,DEP.: CAJA PETROLERA DE SALUD OFICINA CENTRAL , PROCEDENCIA: BANCO UNION S.A., CHEQUE: 23922, FECHA DE EMISION:12/03/2026"/>
    <m/>
    <m/>
    <m/>
    <m/>
    <m/>
    <m/>
    <n v="0"/>
    <n v="7991.9"/>
    <s v="NO_CONCILIADO"/>
  </r>
  <r>
    <x v="13"/>
    <m/>
    <x v="13"/>
    <x v="45"/>
    <s v="B23759710002"/>
    <s v="BOD"/>
    <n v="2375971"/>
    <m/>
    <s v="00099021001 DEP.DE CHEQ.AJENOS,RET.DE CAM.,CONCEPTO: DEVOLUCION INCAPACIDAD TEMPORAL OCTUBRE 2025,DEP.: CAJA PETROLERA DE SALUD OFICINA CENTRAL , PROCEDENCIA: BANCO UNION S.A., CHEQUE: 23921, FECHA DE EMISION:11/03/2026"/>
    <m/>
    <m/>
    <m/>
    <m/>
    <m/>
    <m/>
    <n v="0"/>
    <n v="6676.03"/>
    <s v="NO_CONCILIADO"/>
  </r>
  <r>
    <x v="13"/>
    <m/>
    <x v="13"/>
    <x v="45"/>
    <s v="B23759990002"/>
    <s v="BOD"/>
    <n v="2375999"/>
    <m/>
    <s v="00099021001 DEP.DE CHEQ.AJENOS,RET.DE CAM.,CONCEPTO: DEPÓSITO,DEP.: DOMINGA MOSTACEDO PEREZ , PROCEDENCIA: BANCO UNION S.A., CHEQUE: 228631, FECHA DE EMISION:12/03/2026"/>
    <m/>
    <m/>
    <m/>
    <m/>
    <m/>
    <m/>
    <n v="0"/>
    <n v="8048.58"/>
    <s v="NO_CONCILIADO"/>
  </r>
  <r>
    <x v="49"/>
    <m/>
    <x v="49"/>
    <x v="45"/>
    <s v="B23760580002"/>
    <s v="BOD"/>
    <n v="2376058"/>
    <m/>
    <s v="00099021001 DEP.DE CHEQ.AJENOS,RET.DE CAM.,CONCEPTO: DEVOLUCION DE PASAJES AEREOS,DEP.: BOLIVIANA DE AVIACION , PROCEDENCIA: BANCO UNION S.A., CHEQUE: 21132, FECHA DE EMISION:26/02/2026"/>
    <m/>
    <m/>
    <m/>
    <m/>
    <m/>
    <m/>
    <n v="0"/>
    <n v="4187"/>
    <s v="NO_CONCILIADO"/>
  </r>
  <r>
    <x v="0"/>
    <m/>
    <x v="0"/>
    <x v="45"/>
    <s v="Q23927440002"/>
    <s v="CRV"/>
    <n v="2392744"/>
    <m/>
    <s v="NUMERO DE LIBRETA CUT: 00099021001 OPERACIÓN E75 TRANSFERENCIA DE LA CUENTA FISCAL BUN A LA CUT EN MN TRANSF.FDOS.AL.BCB SG.SOL.GOB. AUTONOMO MUNICIPAL DE SACABAMBA CITE: GAMS/JLRR/23/2026 CUENTA CUT 3987069001 - LIBRETA NÂ° 00099021001 TGN - RECURSOS ORDINARIOS"/>
    <m/>
    <m/>
    <m/>
    <m/>
    <m/>
    <m/>
    <n v="0"/>
    <n v="937"/>
    <s v="NO_CONCILIADO"/>
  </r>
  <r>
    <x v="13"/>
    <m/>
    <x v="13"/>
    <x v="46"/>
    <s v="O23763960002"/>
    <s v="BOD"/>
    <n v="2376396"/>
    <m/>
    <s v="00099021001 DEPOSITO DE EFECTIVO, DEPOSITANTE: MAXIMO ALBERTO PAREDES AVILA, CONCEPTO: DEVOLUCION CAJA NACIONAL, CUENTA DE DEPOSITO: CUENTA UNICA DEL TESORO"/>
    <m/>
    <m/>
    <m/>
    <m/>
    <m/>
    <m/>
    <n v="0"/>
    <n v="500"/>
    <s v="NO_CONCILIADO"/>
  </r>
  <r>
    <x v="13"/>
    <m/>
    <x v="13"/>
    <x v="46"/>
    <s v="O23764080002"/>
    <s v="BOD"/>
    <n v="2376408"/>
    <m/>
    <s v="00099021001 DEPOSITO DE EFECTIVO, DEPOSITANTE: MARGARITA QUIÑONES VARGAS, CONCEPTO: BENEFICIO DEVUELTO, BONO FRONTERA DE LOS MESES ABRIL Y MAYO 2025, CUENTA DE DEPOSITO: CUENTA UNICA DEL TESORO"/>
    <m/>
    <m/>
    <m/>
    <m/>
    <m/>
    <m/>
    <n v="0"/>
    <n v="498.6"/>
    <s v="NO_CONCILIADO"/>
  </r>
  <r>
    <x v="13"/>
    <m/>
    <x v="13"/>
    <x v="46"/>
    <s v="O23765060002"/>
    <s v="BOD"/>
    <n v="2376506"/>
    <m/>
    <s v="00099021001 DEPOSITO DE EFECTIVO, DEPOSITANTE: WENDY RAYZA PATTY APAZA, CONCEPTO: DEVOLUCION DEL BONO ZONA, CUENTA DE DEPOSITO: CUENTA UNICA DEL TESORO"/>
    <m/>
    <m/>
    <m/>
    <m/>
    <m/>
    <m/>
    <n v="0"/>
    <n v="8029.03"/>
    <s v="NO_CONCILIADO"/>
  </r>
  <r>
    <x v="13"/>
    <m/>
    <x v="13"/>
    <x v="46"/>
    <s v="B23763530002"/>
    <s v="BOD"/>
    <n v="2376353"/>
    <m/>
    <s v="00099021001 DEP.DE CHEQ.AJENOS,RET.DE CAM.,CONCEPTO: DEPÓSITO,DEP.: JUANA HUANCA DE ROMAN , PROCEDENCIA: BANCO UNION S.A., CHEQUE: 228633, FECHA DE EMISION:13/03/2026"/>
    <m/>
    <m/>
    <m/>
    <m/>
    <m/>
    <m/>
    <n v="0"/>
    <n v="3506.26"/>
    <s v="NO_CONCILIADO"/>
  </r>
  <r>
    <x v="13"/>
    <m/>
    <x v="13"/>
    <x v="46"/>
    <s v="B23763550002"/>
    <s v="BOD"/>
    <n v="2376355"/>
    <m/>
    <s v="00099021001 DEP.DE CHEQ.AJENOS,RET.DE CAM.,CONCEPTO: DEPÓSITO,DEP.: JESUS REINALDO HINOJOSA CARDOZO , PROCEDENCIA: BANCO UNION S.A., CHEQUE: 228634, FECHA DE EMISION:13/03/2026"/>
    <m/>
    <m/>
    <m/>
    <m/>
    <m/>
    <m/>
    <n v="0"/>
    <n v="3988.2"/>
    <s v="NO_CONCILIADO"/>
  </r>
  <r>
    <x v="3"/>
    <m/>
    <x v="3"/>
    <x v="46"/>
    <s v="B23763990002"/>
    <s v="BOD"/>
    <n v="2376399"/>
    <m/>
    <s v="00081011105 DEP.DE CHEQ.AJENOS,RET.DE CAM.,CONCEPTO: REEMBOLSO PARA EL MINISTERIO DE OBRAS PUBLICAS SERVICIOS DE VIVIENDA,DEP.: CAJA DE SALUD CORDES , PROCEDENCIA: BANCO UNION S.A., CHEQUE: 60571, FECHA DE EMISION:28/02/2026"/>
    <m/>
    <m/>
    <m/>
    <m/>
    <m/>
    <m/>
    <n v="0"/>
    <n v="16031.06"/>
    <s v="NO_CONCILIADO"/>
  </r>
  <r>
    <x v="1"/>
    <m/>
    <x v="1"/>
    <x v="46"/>
    <s v="B23764020002"/>
    <s v="BOD"/>
    <n v="2376402"/>
    <m/>
    <s v="00099021001 DEP.DE CHEQ.AJENOS,RET.DE CAM.,CONCEPTO: REEMBOLSO PARA EL MINISTERIO DE DESARROLLO PRODUCTIVO RURAL Y AGUA,DEP.: CAJA DE SALUD CORDES , PROCEDENCIA: BANCO UNION S.A., CHEQUE: 60576, FECHA DE EMISION:28/02/2026"/>
    <m/>
    <m/>
    <m/>
    <m/>
    <m/>
    <m/>
    <n v="0"/>
    <n v="9670.31"/>
    <s v="NO_CONCILIADO"/>
  </r>
  <r>
    <x v="4"/>
    <m/>
    <x v="4"/>
    <x v="46"/>
    <s v="J06698460002"/>
    <s v="NTE"/>
    <n v="15125842"/>
    <m/>
    <s v="A:00099021001 GAM DE SICA SICA (VILLA AROMA), TRANSFERENCIA DE RECUPERACIONES SEGUN NOTA GEF-LCR-DYF-0245-NOT/26 POR CONCEPTO DE PAGO DE INTERES PENAL DE ACUERDO A CONTRATO DE FIDEICOMISO &amp;quot;CONTRAPARTES LOCALES” FIRMADO ENTRE EL MPD Y EL FNDR Y CONTRATO DE PRESTAMO."/>
    <m/>
    <m/>
    <m/>
    <m/>
    <m/>
    <m/>
    <n v="0"/>
    <n v="82.51"/>
    <s v="NO_CONCILIADO"/>
  </r>
  <r>
    <x v="13"/>
    <m/>
    <x v="13"/>
    <x v="47"/>
    <s v="O23766860002"/>
    <s v="BOD"/>
    <n v="2376686"/>
    <m/>
    <s v="00099021001 DEPOSITO DE EFECTIVO, DEPOSITANTE: RONALD CHOQUE GUTIERREZ, CONCEPTO: DEVOLUCION DE BONO FRONTERA, CUENTA DE DEPOSITO: CUENTA UNICA DEL TESORO"/>
    <m/>
    <m/>
    <m/>
    <m/>
    <m/>
    <m/>
    <n v="0"/>
    <n v="5175"/>
    <s v="NO_CONCILIADO"/>
  </r>
  <r>
    <x v="70"/>
    <m/>
    <x v="70"/>
    <x v="47"/>
    <s v="O23769380002"/>
    <s v="BOD"/>
    <n v="2376938"/>
    <m/>
    <s v="00099021001 DEPOSITO DE EFECTIVO, DEPOSITANTE: MARCO ANTONIO MENDOZA CRESPO, CONCEPTO: DEVOLUCION DE VIATICOS A LA PROCURADURIA GENERAL DEL ESTADO, CUENTA DE DEPOSITO: CUENTA UNICA DEL TESORO"/>
    <m/>
    <m/>
    <m/>
    <m/>
    <m/>
    <m/>
    <n v="0"/>
    <n v="1298.5"/>
    <s v="NO_CONCILIADO"/>
  </r>
  <r>
    <x v="13"/>
    <m/>
    <x v="13"/>
    <x v="47"/>
    <s v="O23770370002"/>
    <s v="BOD"/>
    <n v="2377037"/>
    <m/>
    <s v="00099021001 DEPOSITO DE EFECTIVO, DEPOSITANTE: BARBARA VIRGINIA MOLLO SAAVEDRA, CONCEPTO: REVERSION DE PAGO, CUENTA DE DEPOSITO: CUENTA UNICA DEL TESORO"/>
    <m/>
    <m/>
    <m/>
    <m/>
    <m/>
    <m/>
    <n v="0"/>
    <n v="6304.16"/>
    <s v="NO_CONCILIADO"/>
  </r>
  <r>
    <x v="1"/>
    <m/>
    <x v="1"/>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26924.400000000001"/>
    <s v="CONCILIADO_PARCIAL"/>
  </r>
  <r>
    <x v="1"/>
    <m/>
    <x v="1"/>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4870.1499999999996"/>
    <s v="CONCILIADO_PARCIAL"/>
  </r>
  <r>
    <x v="36"/>
    <m/>
    <x v="36"/>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1927.04"/>
    <s v="CONCILIADO_PARCIAL"/>
  </r>
  <r>
    <x v="22"/>
    <m/>
    <x v="22"/>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12038.609999999999"/>
    <s v="CONCILIADO_PARCIAL"/>
  </r>
  <r>
    <x v="71"/>
    <m/>
    <x v="71"/>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668.75"/>
    <s v="CONCILIADO_PARCIAL"/>
  </r>
  <r>
    <x v="43"/>
    <m/>
    <x v="43"/>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36724.68"/>
    <s v="CONCILIADO_PARCIAL"/>
  </r>
  <r>
    <x v="17"/>
    <m/>
    <x v="17"/>
    <x v="47"/>
    <s v="B23767410002"/>
    <s v="BOD"/>
    <n v="2376741"/>
    <m/>
    <s v="00099021001 DEP.DE CHEQ.AJENOS,RET.DE CAM.,CONCEPTO: PAGO POR CONCEPTO DE REEMBOLSO DE SUBSIDIO DE INCAPACIDAD TEMPORAL PERIODOS NOVIEMBRE/25,DEP.: CAJA NACIONAL DE SALUD , PROCEDENCIA: BANCO UNIÓN S.A., CHEQUE: 91597, FECHA DE EMISION:16/03/2026_x000a_TRLP-0670/2026 P1370"/>
    <m/>
    <m/>
    <m/>
    <m/>
    <m/>
    <m/>
    <n v="0"/>
    <n v="1364.02"/>
    <s v="CONCILIADO_PARCIAL"/>
  </r>
  <r>
    <x v="10"/>
    <m/>
    <x v="10"/>
    <x v="47"/>
    <s v="B23767490002"/>
    <s v="BOD"/>
    <n v="2376749"/>
    <m/>
    <s v="00099021001 DEP.DE CHEQ.AJENOS,RET.DE CAM.,CONCEPTO: INCAPACIDAD,DEP.: CAJA NACIONAL DE SALUD , PROCEDENCIA: BANCO UNION S.A., CHEQUE: 12675, FECHA DE EMISION:10/03/2026"/>
    <m/>
    <m/>
    <m/>
    <m/>
    <m/>
    <m/>
    <n v="0"/>
    <n v="73916.240000000005"/>
    <s v="NO_CONCILIADO"/>
  </r>
  <r>
    <x v="10"/>
    <m/>
    <x v="10"/>
    <x v="47"/>
    <s v="B23767520002"/>
    <s v="BOD"/>
    <n v="2376752"/>
    <m/>
    <s v="00099021001 DEP.DE CHEQ.AJENOS,RET.DE CAM.,CONCEPTO: INCAPACIDAD,DEP.: CAJA NACIONAL DE SALUD , PROCEDENCIA: BANCO UNION S.A., CHEQUE: 21091, FECHA DE EMISION:09/03/2026"/>
    <m/>
    <m/>
    <m/>
    <m/>
    <m/>
    <m/>
    <n v="0"/>
    <n v="16301.64"/>
    <s v="NO_CONCILIADO"/>
  </r>
  <r>
    <x v="10"/>
    <m/>
    <x v="10"/>
    <x v="47"/>
    <s v="B23767530002"/>
    <s v="BOD"/>
    <n v="2376753"/>
    <m/>
    <s v="00099021001 DEP.DE CHEQ.AJENOS,RET.DE CAM.,CONCEPTO: INCAPACIDAD,DEP.: CAJA NACIONAL DE SALUD , PROCEDENCIA: BANCO UNION S.A., CHEQUE: 21090, FECHA DE EMISION:09/03/2026"/>
    <m/>
    <m/>
    <m/>
    <m/>
    <m/>
    <m/>
    <n v="0"/>
    <n v="15498"/>
    <s v="NO_CONCILIADO"/>
  </r>
  <r>
    <x v="10"/>
    <m/>
    <x v="10"/>
    <x v="47"/>
    <s v="B23767560002"/>
    <s v="BOD"/>
    <n v="2376756"/>
    <m/>
    <s v="00099021001 DEP.DE CHEQ.AJENOS,RET.DE CAM.,CONCEPTO: INCAPACIDAD,DEP.: CAJA NACIONAL DE SALUD , PROCEDENCIA: BANCO UNION S.A., CHEQUE: 21089, FECHA DE EMISION:09/03/2026"/>
    <m/>
    <m/>
    <m/>
    <m/>
    <m/>
    <m/>
    <n v="0"/>
    <n v="40745.699999999997"/>
    <s v="NO_CONCILIADO"/>
  </r>
  <r>
    <x v="10"/>
    <m/>
    <x v="10"/>
    <x v="47"/>
    <s v="B23767570002"/>
    <s v="BOD"/>
    <n v="2376757"/>
    <m/>
    <s v="00099021001 DEP.DE CHEQ.AJENOS,RET.DE CAM.,CONCEPTO: INCAPACIDAD,DEP.: CAJA NACIONAL DE SALUD , PROCEDENCIA: BANCO UNION S.A., CHEQUE: 21088, FECHA DE EMISION:09/03/2026"/>
    <m/>
    <m/>
    <m/>
    <m/>
    <m/>
    <m/>
    <n v="0"/>
    <n v="32539.95"/>
    <s v="NO_CONCILIADO"/>
  </r>
  <r>
    <x v="10"/>
    <m/>
    <x v="10"/>
    <x v="47"/>
    <s v="B23767600002"/>
    <s v="BOD"/>
    <n v="2376760"/>
    <m/>
    <s v="00099021001 DEP.DE CHEQ.AJENOS,RET.DE CAM.,CONCEPTO: INCAPACIDAD,DEP.: CAJA NACIONAL DE SALUD , PROCEDENCIA: BANCO UNION S.A., CHEQUE: 21087, FECHA DE EMISION:09/03/2026"/>
    <m/>
    <m/>
    <m/>
    <m/>
    <m/>
    <m/>
    <n v="0"/>
    <n v="12664.8"/>
    <s v="NO_CONCILIADO"/>
  </r>
  <r>
    <x v="10"/>
    <m/>
    <x v="10"/>
    <x v="47"/>
    <s v="B23767640002"/>
    <s v="BOD"/>
    <n v="2376764"/>
    <m/>
    <s v="00099021001 DEP.DE CHEQ.AJENOS,RET.DE CAM.,CONCEPTO: INCAPACIDAD,DEP.: CAJA NACIONAL DE SALUD , PROCEDENCIA: BANCO UNION S.A., CHEQUE: 109786, FECHA DE EMISION:04/03/2026"/>
    <m/>
    <m/>
    <m/>
    <m/>
    <m/>
    <m/>
    <n v="0"/>
    <n v="607830"/>
    <s v="NO_CONCILIADO"/>
  </r>
  <r>
    <x v="10"/>
    <m/>
    <x v="10"/>
    <x v="47"/>
    <s v="B23767650002"/>
    <s v="BOD"/>
    <n v="2376765"/>
    <m/>
    <s v="00099021001 DEP.DE CHEQ.AJENOS,RET.DE CAM.,CONCEPTO: INCAPACIDAD,DEP.: CAJA NACIONAL DE SALUD , PROCEDENCIA: BANCO UNION S.A., CHEQUE: 109787, FECHA DE EMISION:04/03/2026"/>
    <m/>
    <m/>
    <m/>
    <m/>
    <m/>
    <m/>
    <n v="0"/>
    <n v="21748.75"/>
    <s v="NO_CONCILIADO"/>
  </r>
  <r>
    <x v="10"/>
    <m/>
    <x v="10"/>
    <x v="47"/>
    <s v="B23767700002"/>
    <s v="BOD"/>
    <n v="2376770"/>
    <m/>
    <s v="00099021001 DEP.DE CHEQ.AJENOS,RET.DE CAM.,CONCEPTO: INCAPACIDAD,DEP.: CAJA NACIONAL DE SALUD , PROCEDENCIA: BANCO UNION S.A., CHEQUE: 109788, FECHA DE EMISION:04/03/2026"/>
    <m/>
    <m/>
    <m/>
    <m/>
    <m/>
    <m/>
    <n v="0"/>
    <n v="301966.78000000003"/>
    <s v="NO_CONCILIADO"/>
  </r>
  <r>
    <x v="10"/>
    <m/>
    <x v="10"/>
    <x v="47"/>
    <s v="B23767730002"/>
    <s v="BOD"/>
    <n v="2376773"/>
    <m/>
    <s v="00099021001 DEP.DE CHEQ.AJENOS,RET.DE CAM.,CONCEPTO: INCAPACIDAD,DEP.: CAJA NACIONAL DE SALUD , PROCEDENCIA: BANCO UNION S.A., CHEQUE: 109789, FECHA DE EMISION:04/03/2026"/>
    <m/>
    <m/>
    <m/>
    <m/>
    <m/>
    <m/>
    <n v="0"/>
    <n v="12818.89"/>
    <s v="NO_CONCILIADO"/>
  </r>
  <r>
    <x v="10"/>
    <m/>
    <x v="10"/>
    <x v="47"/>
    <s v="B23767750002"/>
    <s v="BOD"/>
    <n v="2376775"/>
    <m/>
    <s v="00099021001 DEP.DE CHEQ.AJENOS,RET.DE CAM.,CONCEPTO: INCAPACIDAD,DEP.: CAJA NACIONAL DE SALUD , PROCEDENCIA: BANCO UNION S.A., CHEQUE: 109790, FECHA DE EMISION:04/03/2026"/>
    <m/>
    <m/>
    <m/>
    <m/>
    <m/>
    <m/>
    <n v="0"/>
    <n v="42067.89"/>
    <s v="NO_CONCILIADO"/>
  </r>
  <r>
    <x v="10"/>
    <m/>
    <x v="10"/>
    <x v="47"/>
    <s v="B23767760002"/>
    <s v="BOD"/>
    <n v="2376776"/>
    <m/>
    <s v="00099021001 DEP.DE CHEQ.AJENOS,RET.DE CAM.,CONCEPTO: INCAPACIDAD,DEP.: CAJA NACIONAL DE SALUD , PROCEDENCIA: BANCO UNION S.A., CHEQUE: 109791, FECHA DE EMISION:04/03/2026"/>
    <m/>
    <m/>
    <m/>
    <m/>
    <m/>
    <m/>
    <n v="0"/>
    <n v="10257.280000000001"/>
    <s v="NO_CONCILIADO"/>
  </r>
  <r>
    <x v="10"/>
    <m/>
    <x v="10"/>
    <x v="47"/>
    <s v="B23767770002"/>
    <s v="BOD"/>
    <n v="2376777"/>
    <m/>
    <s v="00099021001 DEP.DE CHEQ.AJENOS,RET.DE CAM.,CONCEPTO: INCAPACIDAD,DEP.: CAJA NACIONAL DE SALUD , PROCEDENCIA: BANCO UNION S.A., CHEQUE: 109792, FECHA DE EMISION:04/03/2026"/>
    <m/>
    <m/>
    <m/>
    <m/>
    <m/>
    <m/>
    <n v="0"/>
    <n v="30893.45"/>
    <s v="NO_CONCILIADO"/>
  </r>
  <r>
    <x v="10"/>
    <m/>
    <x v="10"/>
    <x v="47"/>
    <s v="B23767780002"/>
    <s v="BOD"/>
    <n v="2376778"/>
    <m/>
    <s v="00099021001 DEP.DE CHEQ.AJENOS,RET.DE CAM.,CONCEPTO: INCAPACIDAD,DEP.: CAJA NACIONAL DE SALUD , PROCEDENCIA: BANCO UNION S.A., CHEQUE: 109793, FECHA DE EMISION:04/03/2026"/>
    <m/>
    <m/>
    <m/>
    <m/>
    <m/>
    <m/>
    <n v="0"/>
    <n v="188927.56"/>
    <s v="NO_CONCILIADO"/>
  </r>
  <r>
    <x v="10"/>
    <m/>
    <x v="10"/>
    <x v="47"/>
    <s v="B23767820002"/>
    <s v="BOD"/>
    <n v="2376782"/>
    <m/>
    <s v="00099021001 DEP.DE CHEQ.AJENOS,RET.DE CAM.,CONCEPTO: INCAPACIDAD,DEP.: CAJA NACIONAL DE SALUD , PROCEDENCIA: BANCO UNION S.A., CHEQUE: 109794, FECHA DE EMISION:04/03/2026"/>
    <m/>
    <m/>
    <m/>
    <m/>
    <m/>
    <m/>
    <n v="0"/>
    <n v="2811"/>
    <s v="NO_CONCILIADO"/>
  </r>
  <r>
    <x v="10"/>
    <m/>
    <x v="10"/>
    <x v="47"/>
    <s v="B23767850002"/>
    <s v="BOD"/>
    <n v="2376785"/>
    <m/>
    <s v="00099021001 DEP.DE CHEQ.AJENOS,RET.DE CAM.,CONCEPTO: INCAPACIDAD,DEP.: CAJA NACIONAL DE SALUD , PROCEDENCIA: BANCO UNION S.A., CHEQUE: 109795, FECHA DE EMISION:04/03/2026"/>
    <m/>
    <m/>
    <m/>
    <m/>
    <m/>
    <m/>
    <n v="0"/>
    <n v="42795.58"/>
    <s v="NO_CONCILIADO"/>
  </r>
  <r>
    <x v="10"/>
    <m/>
    <x v="10"/>
    <x v="47"/>
    <s v="B23767890002"/>
    <s v="BOD"/>
    <n v="2376789"/>
    <m/>
    <s v="00099021001 DEP.DE CHEQ.AJENOS,RET.DE CAM.,CONCEPTO: INCAPACIDAD,DEP.: CAJA NACIONAL DE SALUD , PROCEDENCIA: BANCO UNION S.A., CHEQUE: 109796, FECHA DE EMISION:04/03/2026"/>
    <m/>
    <m/>
    <m/>
    <m/>
    <m/>
    <m/>
    <n v="0"/>
    <n v="48160.19"/>
    <s v="NO_CONCILIADO"/>
  </r>
  <r>
    <x v="10"/>
    <m/>
    <x v="10"/>
    <x v="47"/>
    <s v="B23767920002"/>
    <s v="BOD"/>
    <n v="2376792"/>
    <m/>
    <s v="00099021001 DEP.DE CHEQ.AJENOS,RET.DE CAM.,CONCEPTO: INCAPACIDAD,DEP.: CAJA NACIONAL DE SALUD , PROCEDENCIA: BANCO UNION S.A., CHEQUE: 109797, FECHA DE EMISION:04/03/2026"/>
    <m/>
    <m/>
    <m/>
    <m/>
    <m/>
    <m/>
    <n v="0"/>
    <n v="21411.32"/>
    <s v="NO_CONCILIADO"/>
  </r>
  <r>
    <x v="10"/>
    <m/>
    <x v="10"/>
    <x v="47"/>
    <s v="B23767990002"/>
    <s v="BOD"/>
    <n v="2376799"/>
    <m/>
    <s v="00099021001 DEP.DE CHEQ.AJENOS,RET.DE CAM.,CONCEPTO: INCAPACIDAD,DEP.: CAJA NACIONAL DE SALUD , PROCEDENCIA: BANCO UNION S.A., CHEQUE: 109800, FECHA DE EMISION:04/03/2026"/>
    <m/>
    <m/>
    <m/>
    <m/>
    <m/>
    <m/>
    <n v="0"/>
    <n v="1196.55"/>
    <s v="NO_CONCILIADO"/>
  </r>
  <r>
    <x v="10"/>
    <m/>
    <x v="10"/>
    <x v="47"/>
    <s v="B23767950002"/>
    <s v="BOD"/>
    <n v="2376795"/>
    <m/>
    <s v="00099021001 DEP.DE CHEQ.AJENOS,RET.DE CAM.,CONCEPTO: INCAPACIDAD,DEP.: CAJA NACIONAL DE SALUD , PROCEDENCIA: BANCO UNION S.A., CHEQUE: 109798, FECHA DE EMISION:04/03/2026"/>
    <m/>
    <m/>
    <m/>
    <m/>
    <m/>
    <m/>
    <n v="0"/>
    <n v="36392.730000000003"/>
    <s v="NO_CONCILIADO"/>
  </r>
  <r>
    <x v="10"/>
    <m/>
    <x v="10"/>
    <x v="47"/>
    <s v="B23767960002"/>
    <s v="BOD"/>
    <n v="2376796"/>
    <m/>
    <s v="00099021001 DEP.DE CHEQ.AJENOS,RET.DE CAM.,CONCEPTO: INCAPACIDAD,DEP.: CAJA NACIONAL DE SALUD , PROCEDENCIA: BANCO UNION S.A., CHEQUE: 109799, FECHA DE EMISION:04/03/2026"/>
    <m/>
    <m/>
    <m/>
    <m/>
    <m/>
    <m/>
    <n v="0"/>
    <n v="40558.230000000003"/>
    <s v="NO_CONCILIADO"/>
  </r>
  <r>
    <x v="10"/>
    <m/>
    <x v="10"/>
    <x v="47"/>
    <s v="B23768040002"/>
    <s v="BOD"/>
    <n v="2376804"/>
    <m/>
    <s v="00099021001 DEP.DE CHEQ.AJENOS,RET.DE CAM.,CONCEPTO: INCAPACIDAD,DEP.: CAJA NACIONAL DE SALUD , PROCEDENCIA: BANCO UNION S.A., CHEQUE: 109801, FECHA DE EMISION:04/03/2026"/>
    <m/>
    <m/>
    <m/>
    <m/>
    <m/>
    <m/>
    <n v="0"/>
    <n v="10837.8"/>
    <s v="NO_CONCILIADO"/>
  </r>
  <r>
    <x v="10"/>
    <m/>
    <x v="10"/>
    <x v="47"/>
    <s v="B23768080002"/>
    <s v="BOD"/>
    <n v="2376808"/>
    <m/>
    <s v="00099021001 DEP.DE CHEQ.AJENOS,RET.DE CAM.,CONCEPTO: INCAPACIDAD,DEP.: CAJA NACIONAL DE SALUD , PROCEDENCIA: BANCO UNION S.A., CHEQUE: 109802, FECHA DE EMISION:04/03/2026"/>
    <m/>
    <m/>
    <m/>
    <m/>
    <m/>
    <m/>
    <n v="0"/>
    <n v="128890.93"/>
    <s v="NO_CONCILIADO"/>
  </r>
  <r>
    <x v="10"/>
    <m/>
    <x v="10"/>
    <x v="47"/>
    <s v="B23768110002"/>
    <s v="BOD"/>
    <n v="2376811"/>
    <m/>
    <s v="00099021001 DEP.DE CHEQ.AJENOS,RET.DE CAM.,CONCEPTO: INCAPACIDAD,DEP.: CAJA NACIONAL DE SALUD , PROCEDENCIA: BANCO UNION S.A., CHEQUE: 109803, FECHA DE EMISION:04/03/2026"/>
    <m/>
    <m/>
    <m/>
    <m/>
    <m/>
    <m/>
    <n v="0"/>
    <n v="24772.5"/>
    <s v="NO_CONCILIADO"/>
  </r>
  <r>
    <x v="10"/>
    <m/>
    <x v="10"/>
    <x v="47"/>
    <s v="B23768130002"/>
    <s v="BOD"/>
    <n v="2376813"/>
    <m/>
    <s v="00099021001 DEP.DE CHEQ.AJENOS,RET.DE CAM.,CONCEPTO: INCAPACIDAD,DEP.: CAJA NACIONAL DE SALUD , PROCEDENCIA: BANCO UNION S.A., CHEQUE: 109804, FECHA DE EMISION:04/03/2026"/>
    <m/>
    <m/>
    <m/>
    <m/>
    <m/>
    <m/>
    <n v="0"/>
    <n v="39796.67"/>
    <s v="NO_CONCILIADO"/>
  </r>
  <r>
    <x v="10"/>
    <m/>
    <x v="10"/>
    <x v="47"/>
    <s v="B23768160002"/>
    <s v="BOD"/>
    <n v="2376816"/>
    <m/>
    <s v="00099021001 DEP.DE CHEQ.AJENOS,RET.DE CAM.,CONCEPTO: INCAPACIDAD,DEP.: CAJA NACIONAL DE SALUD , PROCEDENCIA: BANCO UNION S.A., CHEQUE: 109805, FECHA DE EMISION:04/03/2026"/>
    <m/>
    <m/>
    <m/>
    <m/>
    <m/>
    <m/>
    <n v="0"/>
    <n v="6183.81"/>
    <s v="NO_CONCILIADO"/>
  </r>
  <r>
    <x v="10"/>
    <m/>
    <x v="10"/>
    <x v="47"/>
    <s v="B23768190002"/>
    <s v="BOD"/>
    <n v="2376819"/>
    <m/>
    <s v="00099021001 DEP.DE CHEQ.AJENOS,RET.DE CAM.,CONCEPTO: INCAPACIDAD,DEP.: CAJA NACIONAL DE SALUD , PROCEDENCIA: BANCO UNION S.A., CHEQUE: 109806, FECHA DE EMISION:04/03/2026"/>
    <m/>
    <m/>
    <m/>
    <m/>
    <m/>
    <m/>
    <n v="0"/>
    <n v="19793.7"/>
    <s v="NO_CONCILIADO"/>
  </r>
  <r>
    <x v="10"/>
    <m/>
    <x v="10"/>
    <x v="47"/>
    <s v="B23768220002"/>
    <s v="BOD"/>
    <n v="2376822"/>
    <m/>
    <s v="00099021001 DEP.DE CHEQ.AJENOS,RET.DE CAM.,CONCEPTO: INCAPACIDAD,DEP.: CAJA NACIONAL DE SALUD , PROCEDENCIA: BANCO UNION S.A., CHEQUE: 109807, FECHA DE EMISION:04/03/2026"/>
    <m/>
    <m/>
    <m/>
    <m/>
    <m/>
    <m/>
    <n v="0"/>
    <n v="206501.2"/>
    <s v="NO_CONCILIADO"/>
  </r>
  <r>
    <x v="10"/>
    <m/>
    <x v="10"/>
    <x v="47"/>
    <s v="B23768320002"/>
    <s v="BOD"/>
    <n v="2376832"/>
    <m/>
    <s v="00099021001 DEP.DE CHEQ.AJENOS,RET.DE CAM.,CONCEPTO: INCAPACIDAD,DEP.: CAJA NACIONAL DE SALUD , PROCEDENCIA: BANCO UNION S.A., CHEQUE: 109811, FECHA DE EMISION:04/03/2026"/>
    <m/>
    <m/>
    <m/>
    <m/>
    <m/>
    <m/>
    <n v="0"/>
    <n v="7708.57"/>
    <s v="NO_CONCILIADO"/>
  </r>
  <r>
    <x v="10"/>
    <m/>
    <x v="10"/>
    <x v="47"/>
    <s v="B23768260002"/>
    <s v="BOD"/>
    <n v="2376826"/>
    <m/>
    <s v="00099021001 DEP.DE CHEQ.AJENOS,RET.DE CAM.,CONCEPTO: INCAPACIDAD,DEP.: CAJA NACIONAL DE SALUD , PROCEDENCIA: BANCO UNION S.A., CHEQUE: 109808, FECHA DE EMISION:04/03/2026"/>
    <m/>
    <m/>
    <m/>
    <m/>
    <m/>
    <m/>
    <n v="0"/>
    <n v="6765.75"/>
    <s v="NO_CONCILIADO"/>
  </r>
  <r>
    <x v="10"/>
    <m/>
    <x v="10"/>
    <x v="47"/>
    <s v="B23768270002"/>
    <s v="BOD"/>
    <n v="2376827"/>
    <m/>
    <s v="00099021001 DEP.DE CHEQ.AJENOS,RET.DE CAM.,CONCEPTO: INCAPACIDAD,DEP.: CAJA NACIONAL DE SALUD , PROCEDENCIA: BANCO UNION S.A., CHEQUE: 109809, FECHA DE EMISION:04/03/2026"/>
    <m/>
    <m/>
    <m/>
    <m/>
    <m/>
    <m/>
    <n v="0"/>
    <n v="4770.04"/>
    <s v="NO_CONCILIADO"/>
  </r>
  <r>
    <x v="10"/>
    <m/>
    <x v="10"/>
    <x v="47"/>
    <s v="B23768290002"/>
    <s v="BOD"/>
    <n v="2376829"/>
    <m/>
    <s v="00099021001 DEP.DE CHEQ.AJENOS,RET.DE CAM.,CONCEPTO: INCAPACIDAD,DEP.: CAJA NACIONAL DE SALUD , PROCEDENCIA: BANCO UNION S.A., CHEQUE: 109810, FECHA DE EMISION:04/03/2026"/>
    <m/>
    <m/>
    <m/>
    <m/>
    <m/>
    <m/>
    <n v="0"/>
    <n v="1487.5"/>
    <s v="NO_CONCILIADO"/>
  </r>
  <r>
    <x v="10"/>
    <m/>
    <x v="10"/>
    <x v="47"/>
    <s v="B23768340002"/>
    <s v="BOD"/>
    <n v="2376834"/>
    <m/>
    <s v="00099021001 DEP.DE CHEQ.AJENOS,RET.DE CAM.,CONCEPTO: INCAPACIDAD,DEP.: CAJA NACIONAL DE SALUD , PROCEDENCIA: BANCO UNION S.A., CHEQUE: 109812, FECHA DE EMISION:04/03/2026"/>
    <m/>
    <m/>
    <m/>
    <m/>
    <m/>
    <m/>
    <n v="0"/>
    <n v="2265.6"/>
    <s v="NO_CONCILIADO"/>
  </r>
  <r>
    <x v="10"/>
    <m/>
    <x v="10"/>
    <x v="47"/>
    <s v="B23768360002"/>
    <s v="BOD"/>
    <n v="2376836"/>
    <m/>
    <s v="00099021001 DEP.DE CHEQ.AJENOS,RET.DE CAM.,CONCEPTO: INCAPACIDAD,DEP.: CAJA NACIONAL DE SALUD , PROCEDENCIA: BANCO UNION S.A., CHEQUE: 109814, FECHA DE EMISION:04/03/2026"/>
    <m/>
    <m/>
    <m/>
    <m/>
    <m/>
    <m/>
    <n v="0"/>
    <n v="560914.76"/>
    <s v="NO_CONCILIADO"/>
  </r>
  <r>
    <x v="10"/>
    <m/>
    <x v="10"/>
    <x v="47"/>
    <s v="B23768420002"/>
    <s v="BOD"/>
    <n v="2376842"/>
    <m/>
    <s v="00099021001 DEP.DE CHEQ.AJENOS,RET.DE CAM.,CONCEPTO: INCAPACIDAD,DEP.: CAJA NACIONAL DE SALUD , PROCEDENCIA: BANCO UNION S.A., CHEQUE: 109848, FECHA DE EMISION:04/03/2026"/>
    <m/>
    <m/>
    <m/>
    <m/>
    <m/>
    <m/>
    <n v="0"/>
    <n v="9412.6200000000008"/>
    <s v="NO_CONCILIADO"/>
  </r>
  <r>
    <x v="10"/>
    <m/>
    <x v="10"/>
    <x v="47"/>
    <s v="B23768430002"/>
    <s v="BOD"/>
    <n v="2376843"/>
    <m/>
    <s v="00099021001 DEP.DE CHEQ.AJENOS,RET.DE CAM.,CONCEPTO: INCAPACIDAD,DEP.: CAJA NACIONAL DE SALUD , PROCEDENCIA: BANCO UNION S.A., CHEQUE: 109849, FECHA DE EMISION:04/03/2026"/>
    <m/>
    <m/>
    <m/>
    <m/>
    <m/>
    <m/>
    <n v="0"/>
    <n v="12553.76"/>
    <s v="NO_CONCILIADO"/>
  </r>
  <r>
    <x v="13"/>
    <m/>
    <x v="13"/>
    <x v="47"/>
    <s v="B23768560002"/>
    <s v="BOD"/>
    <n v="2376856"/>
    <m/>
    <s v="00099021001 DEP.DE CHEQ.AJENOS,RET.DE CAM.,CONCEPTO: DEPÓSITO,DEP.: LOURDES AMALIA CALIZAYA PAREDES , PROCEDENCIA: BANCO UNION S.A., CHEQUE: 228647, FECHA DE EMISION:16/03/2026"/>
    <m/>
    <m/>
    <m/>
    <m/>
    <m/>
    <m/>
    <n v="0"/>
    <n v="10123.99"/>
    <s v="NO_CONCILIADO"/>
  </r>
  <r>
    <x v="13"/>
    <m/>
    <x v="13"/>
    <x v="47"/>
    <s v="B23769120002"/>
    <s v="BOD"/>
    <n v="2376912"/>
    <m/>
    <s v="00099021001 DEP.DE CHEQ.AJENOS,RET.DE CAM.,CONCEPTO: DEPÓSITO,DEP.: SULEMA MARGOTH DAGA SORIA , PROCEDENCIA: BANCO UNION S.A., CHEQUE: 228666, FECHA DE EMISION:16/03/2026"/>
    <m/>
    <m/>
    <m/>
    <m/>
    <m/>
    <m/>
    <n v="0"/>
    <n v="4486.72"/>
    <s v="NO_CONCILIADO"/>
  </r>
  <r>
    <x v="13"/>
    <m/>
    <x v="13"/>
    <x v="47"/>
    <s v="B23769140002"/>
    <s v="BOD"/>
    <n v="2376914"/>
    <m/>
    <s v="00099021001 DEP.DE CHEQ.AJENOS,RET.DE CAM.,CONCEPTO: DEPÓSITO,DEP.: SULEMA MARGOTH DAGA SORIA , PROCEDENCIA: BANCO UNION S.A., CHEQUE: 228667, FECHA DE EMISION:16/03/2026"/>
    <m/>
    <m/>
    <m/>
    <m/>
    <m/>
    <m/>
    <n v="0"/>
    <n v="4486.72"/>
    <s v="NO_CONCILIADO"/>
  </r>
  <r>
    <x v="4"/>
    <m/>
    <x v="4"/>
    <x v="47"/>
    <s v="G35085080003"/>
    <s v="COB"/>
    <n v="21377"/>
    <m/>
    <s v="PAGO A BID PRÉSTAMO 4292/BL-BO VCTO. 15-03-2026 POR CUENTA DE TGN , NTI. 21377 VALOR 16-03-2026 INTERESES USD 22.315,50 CTA. 3987 CUENTA UNICA DEL TESORO LIB. 00099021001 REF.: COMISIONES BANCARIAS"/>
    <m/>
    <m/>
    <m/>
    <m/>
    <m/>
    <m/>
    <n v="563.12"/>
    <n v="0"/>
    <s v="NO_CONCILIADO"/>
  </r>
  <r>
    <x v="4"/>
    <m/>
    <x v="4"/>
    <x v="47"/>
    <s v="G35087910003"/>
    <s v="COB"/>
    <n v="21173"/>
    <m/>
    <s v="PAGO A CAF PRÉSTAMO CFA009545 VCTO. 14-03-2026 POR CUENTA DE TGN , NTI. 21173 VALOR 16-03-2026 CAPITAL USD 71.954,55 INTERESES USD 27.468,72 COMISIONES USD 308.621,19 CTA. 3987 CUENTA UNICA DEL TESORO LIB. 00099021001 REF.: COMISIONES BANCARIAS"/>
    <m/>
    <m/>
    <m/>
    <m/>
    <m/>
    <m/>
    <n v="3209.15"/>
    <n v="0"/>
    <s v="NO_CONCILIADO"/>
  </r>
  <r>
    <x v="0"/>
    <m/>
    <x v="0"/>
    <x v="47"/>
    <s v="Q23942840002"/>
    <s v="CRV"/>
    <n v="2394284"/>
    <m/>
    <s v="NUMERO DE LIBRETA CUT: 00099021001 OPERACIÓN E75 TRANSFERENCIA DE LA CUENTA FISCAL BUN A LA CUT EN MN TRANSF.FDOS.AL.BCB SG.SOL.GOBIERNO AUTONOMO MUNICIPAL DE PALCA CITE: GAMP/MAE/DESP/NO 364/2026 CUENTA CUT 3987 LIBRETA NÂ° 00099021001 &amp;quot;TGN - RECURSOS ORDINARIOS)&amp;quot;"/>
    <m/>
    <m/>
    <m/>
    <m/>
    <m/>
    <m/>
    <n v="0"/>
    <n v="101200"/>
    <s v="NO_CONCILIADO"/>
  </r>
  <r>
    <x v="4"/>
    <m/>
    <x v="4"/>
    <x v="47"/>
    <s v="G35090820003"/>
    <s v="COB"/>
    <n v="21364"/>
    <m/>
    <s v="PAGO A FONPLATA PRÉSTAMO BOL 32/2018 VCTO. 15-03-2026 POR CUENTA DE TGN , NTI. 21364 VALOR 16-03-2026 CAPITAL USD 3.094.090,78 INTERESES USD 1.810.044,63 CTA. 3987 CUENTA UNICA DEL TESORO LIB. 00099021001 REF.: COMISIONES BANCARIAS"/>
    <m/>
    <m/>
    <m/>
    <m/>
    <m/>
    <m/>
    <n v="34052.400000000001"/>
    <n v="0"/>
    <s v="NO_CONCILIADO"/>
  </r>
  <r>
    <x v="4"/>
    <m/>
    <x v="4"/>
    <x v="47"/>
    <s v="G35090830003"/>
    <s v="COB"/>
    <n v="21288"/>
    <m/>
    <s v="PAGO A FONPLATA PRÉSTAMO BOL32/2018 II VCTO. 15-03-2026 POR CUENTA DE TGN , NTI. 21288 VALOR 16-03-2026 CAPITAL USD 1.631.302,33 INTERESES USD 879.335,96 CTA. 3987 CUENTA UNICA DEL TESORO LIB. 00099021001 REF.: COMISIONES BANCARIAS"/>
    <m/>
    <m/>
    <m/>
    <m/>
    <m/>
    <m/>
    <n v="17632.990000000002"/>
    <n v="0"/>
    <s v="NO_CONCILIADO"/>
  </r>
  <r>
    <x v="4"/>
    <m/>
    <x v="4"/>
    <x v="47"/>
    <s v="G35090840003"/>
    <s v="COB"/>
    <n v="21309"/>
    <m/>
    <s v="PAGO A FONPLATA PRÉSTAMO BOL 33/2019 VCTO. 15-03-2026 POR CUENTA DE TGN , NTI. 21309 VALOR 16-03-2026 CAPITAL USD 1.922.603,01 INTERESES USD 1.026.044,57 COMISIONES USD 7.954,06 CTA. 3987 CUENTA UNICA DEL TESORO LIB. 00099021001 REF.: COMISIONES BANCARIAS"/>
    <m/>
    <m/>
    <m/>
    <m/>
    <m/>
    <m/>
    <n v="20692.28"/>
    <n v="0"/>
    <s v="NO_CONCILIADO"/>
  </r>
  <r>
    <x v="4"/>
    <m/>
    <x v="4"/>
    <x v="47"/>
    <s v="G35090850003"/>
    <s v="COB"/>
    <n v="21268"/>
    <m/>
    <s v="PAGO A FONPLATA PRÉSTAMO BOL 34/2021 VCTO. 15-03-2026 POR CUENTA DE TGN , NTI. 21268 VALOR 16-03-2026 INTERESES USD 3.207.003,21 CTA. 3987 CUENTA UNICA DEL TESORO LIB. 00099021001 REF.: COMISIONES BANCARIAS"/>
    <m/>
    <m/>
    <m/>
    <m/>
    <m/>
    <m/>
    <n v="22410.02"/>
    <n v="0"/>
    <s v="NO_CONCILIADO"/>
  </r>
  <r>
    <x v="4"/>
    <m/>
    <x v="4"/>
    <x v="47"/>
    <s v="G35090860003"/>
    <s v="COB"/>
    <n v="21269"/>
    <m/>
    <s v="PAGO A FONPLATA PRÉSTAMO BOL 35/2022 VCTO. 15-03-2026 POR CUENTA DE TGN , NTI. 21269 VALOR 16-03-2026 INTERESES USD 1.248.906,23 CTA. 3987 CUENTA UNICA DEL TESORO LIB. 00099021001 REF.: COMISIONES BANCARIAS"/>
    <m/>
    <m/>
    <m/>
    <m/>
    <m/>
    <m/>
    <n v="8977.52"/>
    <n v="0"/>
    <s v="NO_CONCILIADO"/>
  </r>
  <r>
    <x v="4"/>
    <m/>
    <x v="4"/>
    <x v="47"/>
    <s v="G35090870003"/>
    <s v="COB"/>
    <n v="21271"/>
    <m/>
    <s v="PAGO A FONPLATA PRÉSTAMO BOL 36/2023 VCTO. 15-03-2026 POR CUENTA DE TGN , NTI. 21271 VALOR 16-03-2026 INTERESES USD 605.421,70 COMISIONES USD 65.591,86 CTA. 3987 CUENTA UNICA DEL TESORO LIB. 00099021001 REF.: COMISIONES BANCARIAS"/>
    <m/>
    <m/>
    <m/>
    <m/>
    <m/>
    <m/>
    <n v="5013.13"/>
    <n v="0"/>
    <s v="NO_CONCILIADO"/>
  </r>
  <r>
    <x v="72"/>
    <m/>
    <x v="72"/>
    <x v="47"/>
    <s v="S11500200002"/>
    <s v="CRV"/>
    <n v="1150020"/>
    <m/>
    <s v="||PAGO PRÉSTAMO IDA 2013-BO VTO.15-03-2026 POR CUENTA DE COMIBOL, SEGÚN COD.LIQ 21181 DEL 13 DE MARZO DE 2026, CAPITAL DEG134.859,00 INTERESES DEG3.540,05 LIBRETA NRO. 00099021001-RECURSOS ORDINARIOS (3987) MDRI"/>
    <m/>
    <m/>
    <m/>
    <m/>
    <m/>
    <m/>
    <n v="0"/>
    <n v="1308055.3700000001"/>
    <s v="NO_CONCILIADO"/>
  </r>
  <r>
    <x v="4"/>
    <m/>
    <x v="4"/>
    <x v="47"/>
    <s v="G35092220003"/>
    <s v="COB"/>
    <n v="21279"/>
    <m/>
    <s v="PAGO A BID PRÉSTAMO 4292/BL-BO VCTO. 15-03-2026 POR CUENTA DE TGN , NTI. 21279 VALOR 16-03-2026 INTERESES CHF 499.045,80 CTA. 3987 CUENTA UNICA DEL TESORO LIB. 00099021001 REF.: COMISIONES BANCARIAS"/>
    <m/>
    <m/>
    <m/>
    <m/>
    <m/>
    <m/>
    <n v="4738.5200000000004"/>
    <n v="0"/>
    <s v="NO_CONCILIADO"/>
  </r>
  <r>
    <x v="4"/>
    <m/>
    <x v="4"/>
    <x v="47"/>
    <s v="S11500330003"/>
    <s v="COB"/>
    <n v="1150033"/>
    <m/>
    <s v="||PAGO A OPEP PRÉSTAMO 1527-P POR CUENTA DE TGN, NTI. 21395 VALOR 16-03-2026 CAPITAL USD 636.570,00 INTERESES USD 155.165,20 CTA. 3987 CUENTA UNICA DEL TESORO LIB. 00099021001 REF.: COMISIONES BANCARIAS"/>
    <m/>
    <m/>
    <m/>
    <m/>
    <m/>
    <m/>
    <n v="5841.34"/>
    <n v="0"/>
    <s v="NO_CONCILIADO"/>
  </r>
  <r>
    <x v="13"/>
    <m/>
    <x v="13"/>
    <x v="48"/>
    <s v="O23774130002"/>
    <s v="BOD"/>
    <n v="2377413"/>
    <m/>
    <s v="00099021001 DEPOSITO DE EFECTIVO, DEPOSITANTE: MERWIN LUCIO MUÑOZ GARCIA, CONCEPTO: PERCEPCION BONO DE FRONTERA, CUENTA DE DEPOSITO: CUENTA UNICA DEL TESORO"/>
    <m/>
    <m/>
    <m/>
    <m/>
    <m/>
    <m/>
    <n v="0"/>
    <n v="1972"/>
    <s v="NO_CONCILIADO"/>
  </r>
  <r>
    <x v="73"/>
    <m/>
    <x v="73"/>
    <x v="48"/>
    <s v="O23774300002"/>
    <s v="BOD"/>
    <n v="2377430"/>
    <m/>
    <s v="00099021001 DEPOSITO DE EFECTIVO, DEPOSITANTE: MAX VLADIMIR ANTEZANA, CONCEPTO: DEVOLUCION, CUENTA DE DEPOSITO: CUENTA UNICA DEL TESORO/DJBR"/>
    <m/>
    <m/>
    <m/>
    <m/>
    <m/>
    <m/>
    <n v="0"/>
    <n v="102.63"/>
    <s v="NO_CONCILIADO"/>
  </r>
  <r>
    <x v="13"/>
    <m/>
    <x v="13"/>
    <x v="48"/>
    <s v="B23773670002"/>
    <s v="BOD"/>
    <n v="2377367"/>
    <m/>
    <s v="00099021001 DEP.DE CHEQ.AJENOS,RET.DE CAM.,CONCEPTO: DEPÓSITO,DEP.: MARIA HEIDY HURTADO GUTIERREZ , PROCEDENCIA: BANCO UNION S.A., CHEQUE: 228677, FECHA DE EMISION:17/03/2026"/>
    <m/>
    <m/>
    <m/>
    <m/>
    <m/>
    <m/>
    <n v="0"/>
    <n v="597.77"/>
    <s v="NO_CONCILIADO"/>
  </r>
  <r>
    <x v="4"/>
    <m/>
    <x v="4"/>
    <x v="48"/>
    <s v="G35108750003"/>
    <s v="COB"/>
    <n v="21186"/>
    <m/>
    <s v="PAGO A CAF PRÉSTAMO CFA011694 VCTO. 17-03-2026 POR CUENTA DE TGN SG NOTA MEFP/VTCP/DGCP/UODP/No.093/2026, NTI. 21186 VALOR 17-03-2026 INTERESES USD 520.920,98 COMISIONES USD 46.261,49 CTA. 3987 CUENTA UNICA DEL TESORO LIBRETA No.00099021001 REF.: COMISIONES BANCARIAS"/>
    <m/>
    <m/>
    <m/>
    <m/>
    <m/>
    <m/>
    <n v="4300.8500000000004"/>
    <n v="0"/>
    <s v="NO_CONCILIADO"/>
  </r>
  <r>
    <x v="4"/>
    <m/>
    <x v="4"/>
    <x v="48"/>
    <s v="G35110190003"/>
    <s v="COB"/>
    <n v="21185"/>
    <m/>
    <s v="PAGO A CAF PRÉSTAMO CFA011691 VCTO. 17-03-2026 POR CUENTA DE TGN SG NOTA MEFP/VTCP/DGCP/UODP/No.093/2026, NTI. 21185 VALOR 17-03-2026 INTERESES USD 955.566,09 CTA. 3987 CUENTA UNICA DEL TESORO LIBRETA No.00099021001 REF.: COMISIONES BANCARIAS"/>
    <m/>
    <m/>
    <m/>
    <m/>
    <m/>
    <m/>
    <n v="6965.21"/>
    <n v="0"/>
    <s v="NO_CONCILIADO"/>
  </r>
  <r>
    <x v="4"/>
    <m/>
    <x v="4"/>
    <x v="48"/>
    <s v="G35110200003"/>
    <s v="COB"/>
    <n v="21220"/>
    <m/>
    <s v="PAGO A BID PRÉSTAMO 1075/SF-BO-7 VCTO. 17-03-2026 POR CUENTA DE TGN SG NOTA MEFP/VTCP/DGCP/UODP/No.093/2026, NTI. 21220 VALOR 17-03-2026 CAPITAL USD 158.333,33 INTERESES USD 42.520,08 CTA. 3987 CUENTA UNICA DEL TESORO LIBRETA No.00099021001 REF.: COMISIONES BANCARIAS"/>
    <m/>
    <m/>
    <m/>
    <m/>
    <m/>
    <m/>
    <n v="1787.83"/>
    <n v="0"/>
    <s v="NO_CONCILIADO"/>
  </r>
  <r>
    <x v="4"/>
    <m/>
    <x v="4"/>
    <x v="48"/>
    <s v="G35110220003"/>
    <s v="COB"/>
    <n v="21275"/>
    <m/>
    <s v="PAGO A BID PRÉSTAMO 2365/BL-BO VCTO. 17-03-2026 POR CUENTA DE TGN SG NOTA MEFP/VTCP/DGCP/UODP/No.093/2026, NTI. 21275 VALOR 17-03-2026 CAPITAL USD 292.112,69 INTERESES USD 174.569,58 CTA. 3987 CUENTA UNICA DEL TESORO LIBRETA No.00099021001 REF.: COMISIONES BANCARIAS"/>
    <m/>
    <m/>
    <m/>
    <m/>
    <m/>
    <m/>
    <n v="3611.42"/>
    <n v="0"/>
    <s v="NO_CONCILIADO"/>
  </r>
  <r>
    <x v="4"/>
    <m/>
    <x v="4"/>
    <x v="48"/>
    <s v="G35110210003"/>
    <s v="COB"/>
    <n v="20938"/>
    <m/>
    <s v="PAGO A BID PRÉSTAMO 1031-SF-BO VCTO. 17-03-2026 POR CUENTA DE TGN SG NOTA MEFP/VTCP/DGCP/UODP/No.093/2026 , NTI. 20938 VALOR 17-03-2026 CAPITAL USD 274.875,16 INTERESES USD 73.817,16 CTA. 3987 CUENTA UNICA DEL TESORO LIBRETA No.00099021001 REF.: COMISIONES BANCARIAS"/>
    <m/>
    <m/>
    <m/>
    <m/>
    <m/>
    <m/>
    <n v="2802.01"/>
    <n v="0"/>
    <s v="NO_CONCILIADO"/>
  </r>
  <r>
    <x v="4"/>
    <m/>
    <x v="4"/>
    <x v="48"/>
    <s v="G35110230003"/>
    <s v="COB"/>
    <n v="21247"/>
    <m/>
    <s v="PAGO A BID PRÉSTAMO 2365/BL-BO VCTO. 17-03-2026 POR CUENTA DE TGN SG NOTA MEFP/VTCP/DGCP/UODP/No.093/2026 , NTI. 21247 VALOR 17-03-2026 INTERESES USD 7.438,36 CTA. 3987 CUENTA UNICA DEL TESORO LIBRETA No.00099021001 REF.: COMISIONES BANCARIAS"/>
    <m/>
    <m/>
    <m/>
    <m/>
    <m/>
    <m/>
    <n v="461.04"/>
    <n v="0"/>
    <s v="NO_CONCILIADO"/>
  </r>
  <r>
    <x v="39"/>
    <m/>
    <x v="39"/>
    <x v="49"/>
    <s v="O23776150002"/>
    <s v="BOD"/>
    <n v="2377615"/>
    <m/>
    <s v="00522012001 DEPOSITO DE EFECTIVO, DEPOSITANTE: MACARIO POMA HUARACHI, CONCEPTO: PAGO PARCIAL DE RECONOCIMIENTO DE DEUDA NRO 05/25 DEL MES DE MAYO/25, CUENTA DE DEPOSITO: CUENTA UNICA DEL TESORO"/>
    <m/>
    <m/>
    <m/>
    <m/>
    <m/>
    <m/>
    <n v="0"/>
    <n v="8500"/>
    <s v="NO_CONCILIADO"/>
  </r>
  <r>
    <x v="1"/>
    <m/>
    <x v="1"/>
    <x v="49"/>
    <s v="O23776520002"/>
    <s v="BOD"/>
    <n v="2377652"/>
    <m/>
    <s v="00041207001 DEPOSITO DE EFECTIVO, DEPOSITANTE: PROYECTO DE INNOVACION SISTEMAS ALIMENTARIOS RESI, CONCEPTO: DEVOLUCION DE FONDOS IMPUTABLES PARA SERVICIOS BASICOS MES DE FEBRERO UOD - LA PAZ, CUENTA DE DEPOSITO: CUENTA UNICA DEL TESORO"/>
    <m/>
    <m/>
    <m/>
    <m/>
    <m/>
    <m/>
    <n v="0"/>
    <n v="21"/>
    <s v="NO_CONCILIADO"/>
  </r>
  <r>
    <x v="19"/>
    <m/>
    <x v="19"/>
    <x v="49"/>
    <s v="O23776680002"/>
    <s v="BOD"/>
    <n v="2377668"/>
    <m/>
    <s v="00099021001 DEPOSITO DE EFECTIVO, DEPOSITANTE: JOHNNY FRANKLIN VEDIA RODRIGUEZ, CONCEPTO: CUMPLIMIENTO N° - EO - EP542/S 25 R1 DEL GOBIERNO AUTONOMO DEPARTAMENTAL DE ORURO, CUENTA DE DEPOSITO: CUENTA UNICA DEL TESORO"/>
    <m/>
    <m/>
    <m/>
    <m/>
    <m/>
    <m/>
    <n v="0"/>
    <n v="11313"/>
    <s v="NO_CONCILIADO"/>
  </r>
  <r>
    <x v="22"/>
    <m/>
    <x v="22"/>
    <x v="49"/>
    <s v="O23777840002"/>
    <s v="BOD"/>
    <n v="2377784"/>
    <m/>
    <s v="00099021001 DEPOSITO DE EFECTIVO, DEPOSITANTE: JOSE EDUARDO CHOQUE LOPEZ, CONCEPTO: DEVOLUCION DEL SALDO DE PAGO DE AGUA POTABLE DIC-2025 PREV 229, CUENTA DE DEPOSITO: CUENTA UNICA DEL TESORO/DJBR"/>
    <m/>
    <m/>
    <m/>
    <m/>
    <m/>
    <m/>
    <n v="0"/>
    <n v="69.06"/>
    <s v="NO_CONCILIADO"/>
  </r>
  <r>
    <x v="36"/>
    <m/>
    <x v="36"/>
    <x v="49"/>
    <s v="O23777890002"/>
    <s v="BOD"/>
    <n v="2377789"/>
    <m/>
    <s v="00099021001 DEPOSITO DE EFECTIVO, DEPOSITANTE: MARIA LOURDES CORDERO PEREZ, CONCEPTO: SALDO DE FONDO EN AVANCE, CUENTA DE DEPOSITO: CUENTA UNICA DEL TESORO/DJBR"/>
    <m/>
    <m/>
    <m/>
    <m/>
    <m/>
    <m/>
    <n v="0"/>
    <n v="283.45999999999998"/>
    <s v="NO_CONCILIADO"/>
  </r>
  <r>
    <x v="13"/>
    <m/>
    <x v="13"/>
    <x v="49"/>
    <s v="O23778480002"/>
    <s v="BOD"/>
    <n v="2377848"/>
    <m/>
    <s v="00099021001 DEPOSITO DE EFECTIVO, DEPOSITANTE: SILVIA ELIANA QUISBERT PEÑARANDA, CONCEPTO: DEVOLUCION POR DEMASIA DE PAGO, CUENTA DE DEPOSITO: CUENTA UNICA DEL TESORO"/>
    <m/>
    <m/>
    <m/>
    <m/>
    <m/>
    <m/>
    <n v="0"/>
    <n v="69.739999999999995"/>
    <s v="NO_CONCILIADO"/>
  </r>
  <r>
    <x v="13"/>
    <m/>
    <x v="13"/>
    <x v="49"/>
    <s v="O23778510002"/>
    <s v="BOD"/>
    <n v="2377851"/>
    <m/>
    <s v="00099021001 DEPOSITO DE EFECTIVO, DEPOSITANTE: SILVIA ELIANA QUISBERT PEÑARANDA, CONCEPTO: DEVOLUCION POR DEMASIA DE PAGO, CUENTA DE DEPOSITO: CUENTA UNICA DEL TESORO"/>
    <m/>
    <m/>
    <m/>
    <m/>
    <m/>
    <m/>
    <n v="0"/>
    <n v="5.25"/>
    <s v="NO_CONCILIADO"/>
  </r>
  <r>
    <x v="13"/>
    <m/>
    <x v="13"/>
    <x v="49"/>
    <s v="B23776790002"/>
    <s v="BOD"/>
    <n v="2377679"/>
    <m/>
    <s v="00099021001 DEP.DE CHEQ.AJENOS,RET.DE CAM.,CONCEPTO: DEPÓSITO,DEP.: MIGUEL ANGEL TORREZ ORTEGA , PROCEDENCIA: BANCO UNION S.A., CHEQUE: 228685, FECHA DE EMISION:18/03/2026"/>
    <m/>
    <m/>
    <m/>
    <m/>
    <m/>
    <m/>
    <n v="0"/>
    <n v="5873.89"/>
    <s v="NO_CONCILIADO"/>
  </r>
  <r>
    <x v="13"/>
    <m/>
    <x v="13"/>
    <x v="49"/>
    <s v="B23776850002"/>
    <s v="BOD"/>
    <n v="2377685"/>
    <m/>
    <s v="00099021001 DEP.DE CHEQ.AJENOS,RET.DE CAM.,CONCEPTO: DEPÓSITO,DEP.: ADRIAN MAMANI MAMANI , PROCEDENCIA: BANCO UNION S.A., CHEQUE: 228687, FECHA DE EMISION:18/03/2026"/>
    <m/>
    <m/>
    <m/>
    <m/>
    <m/>
    <m/>
    <n v="0"/>
    <n v="10933.91"/>
    <s v="NO_CONCILIADO"/>
  </r>
  <r>
    <x v="22"/>
    <m/>
    <x v="22"/>
    <x v="49"/>
    <s v="B23776870002"/>
    <s v="BOD"/>
    <n v="2377687"/>
    <m/>
    <s v="00099021001 DEP.DE CHEQ.AJENOS,RET.DE CAM.,CONCEPTO: DEVOLUCION,DEP.: ROSALVA FAJARDO GARCIA , PROCEDENCIA: BANCO UNION S.A., CHEQUE: 228688, FECHA DE EMISION:18/03/2026/DJBR"/>
    <m/>
    <m/>
    <m/>
    <m/>
    <m/>
    <m/>
    <n v="0"/>
    <n v="7102.2"/>
    <s v="NO_CONCILIADO"/>
  </r>
  <r>
    <x v="4"/>
    <m/>
    <x v="4"/>
    <x v="49"/>
    <s v="G35122210003"/>
    <s v="COB"/>
    <n v="21223"/>
    <m/>
    <s v="PAGO A BID PRÉSTAMO 1075/SF-BO VCTO. 18-03-2026 POR CUENTA DE TGN SG NOTA MEFP/VTCP/DGCP/UODP/No.093/2026 DEL 17/03/2026 , NTI. 21223 VALOR 18-03-2026 CAPITAL USD 43.499,22 INTERESES USD 13.373,92 CTA. 3987 CUENTA UNICA DEL TESORO LIBRETA No.00099021001 REF.: COMISIONES BANCARIAS"/>
    <m/>
    <m/>
    <m/>
    <m/>
    <m/>
    <m/>
    <n v="800.13"/>
    <n v="0"/>
    <s v="NO_CONCILIADO"/>
  </r>
  <r>
    <x v="4"/>
    <m/>
    <x v="4"/>
    <x v="49"/>
    <s v="G35122200003"/>
    <s v="COB"/>
    <n v="21176"/>
    <m/>
    <s v="PAGO A CAF PRÉSTAMO CFA010917 VCTO. 18-03-2026 POR CUENTA DE TGN SG NOTA MEFP/VTCP/DGCP/UODP/No.093/2026 DEL 17/03/2026, NTI. 21176 VALOR 18-03-2026 CAPITAL USD 5.000.000,00 INTERESES USD 2.707.217,00 CTA. 3987 CUENTA UNICA DEL TESORO LIBRETA No.00099021001 REF.: COMISIONES BANCARIAS"/>
    <m/>
    <m/>
    <m/>
    <m/>
    <m/>
    <m/>
    <n v="53281.53"/>
    <n v="0"/>
    <s v="NO_CONCILIADO"/>
  </r>
  <r>
    <x v="4"/>
    <m/>
    <x v="4"/>
    <x v="49"/>
    <s v="S11502030003"/>
    <s v="CRV"/>
    <n v="1150203"/>
    <m/>
    <s v="||PAGO A BID PRÉSTAMO 1075-SF-BO VCTO. 18-03-2026 POR CUENTA DE FNDR SEGÚN COD.LIQ. 21224 DE FECHA 16-03-2026, VALOR 18-03-2026 CAPITAL USD 42.924,39 INTERESES USD 13.197,19 LIBRETA N° 00099021001 TGN-RECURSOS ORDINARIOS-3987 - MDRI"/>
    <m/>
    <m/>
    <m/>
    <m/>
    <m/>
    <m/>
    <n v="0"/>
    <n v="390606.2"/>
    <s v="NO_CONCILIADO"/>
  </r>
  <r>
    <x v="13"/>
    <m/>
    <x v="13"/>
    <x v="50"/>
    <s v="O23780380002"/>
    <s v="BOD"/>
    <n v="2378038"/>
    <m/>
    <s v="00099021001 DEPOSITO DE EFECTIVO, DEPOSITANTE: VLADIMIR UGARTE ONTIVEROS, CONCEPTO: DEVOLUCION DE PASAJES AEREOS, CUENTA DE DEPOSITO: CUENTA UNICA DEL TESORO"/>
    <m/>
    <m/>
    <m/>
    <m/>
    <m/>
    <m/>
    <n v="0"/>
    <n v="686"/>
    <s v="NO_CONCILIADO"/>
  </r>
  <r>
    <x v="13"/>
    <m/>
    <x v="13"/>
    <x v="50"/>
    <s v="O23780600002"/>
    <s v="BOD"/>
    <n v="2378060"/>
    <m/>
    <s v="00099021001 DEPOSITO DE EFECTIVO, DEPOSITANTE: JUAN LIMACHI LIMACHI, CONCEPTO: DEVOLUCION DE HABERES MES DE FEBRERO 2026, CUENTA DE DEPOSITO: CUENTA UNICA DEL TESORO"/>
    <m/>
    <m/>
    <m/>
    <m/>
    <m/>
    <m/>
    <n v="0"/>
    <n v="11338.86"/>
    <s v="NO_CONCILIADO"/>
  </r>
  <r>
    <x v="17"/>
    <m/>
    <x v="17"/>
    <x v="50"/>
    <s v="O23780970002"/>
    <s v="BOD"/>
    <n v="2378097"/>
    <m/>
    <s v="00099021001 DEPOSITO DE EFECTIVO, DEPOSITANTE: ALICIA CARLA SIRPA LIMACHI, CONCEPTO: DEVOLUCION DE HABERES PERCIBIDOS EN EXCESO DE LA GESTION 2025, CUENTA DE DEPOSITO: CUENTA UNICA DEL TESORO/DJBR"/>
    <m/>
    <m/>
    <m/>
    <m/>
    <m/>
    <m/>
    <n v="0"/>
    <n v="7985.76"/>
    <s v="NO_CONCILIADO"/>
  </r>
  <r>
    <x v="13"/>
    <m/>
    <x v="13"/>
    <x v="50"/>
    <s v="O23781250002"/>
    <s v="BOD"/>
    <n v="2378125"/>
    <m/>
    <s v="00099021001 DEPOSITO DE EFECTIVO, DEPOSITANTE: LIZBET ZAMORA COCHI, CONCEPTO: REMISION DEL CALCULO DE CUATRO HORAS, CUENTA DE DEPOSITO: CUENTA UNICA DEL TESORO"/>
    <m/>
    <m/>
    <m/>
    <m/>
    <m/>
    <m/>
    <n v="0"/>
    <n v="1917.79"/>
    <s v="NO_CONCILIADO"/>
  </r>
  <r>
    <x v="10"/>
    <m/>
    <x v="10"/>
    <x v="50"/>
    <s v="B23780450002"/>
    <s v="BOD"/>
    <n v="2378045"/>
    <m/>
    <s v="00099021001 DEP.DE CHEQ.AJENOS,RET.DE CAM.,CONCEPTO: INCAPACIDAD,DEP.: CAJA NACIONAL DE SALUD , PROCEDENCIA: BANCO UNION S.A., CHEQUE: 29477, FECHA DE EMISION:17/03/2026"/>
    <m/>
    <m/>
    <m/>
    <m/>
    <m/>
    <m/>
    <n v="0"/>
    <n v="257543.51"/>
    <s v="NO_CONCILIADO"/>
  </r>
  <r>
    <x v="13"/>
    <m/>
    <x v="13"/>
    <x v="50"/>
    <s v="B23780640002"/>
    <s v="BOD"/>
    <n v="2378064"/>
    <m/>
    <s v="00099021001 DEP.DE CHEQ.AJENOS,RET.DE CAM.,CONCEPTO: DEPÓSITO,DEP.: RUBEN JUAN DE DIOS CALCINA TOLABA , PROCEDENCIA: BANCO UNION S.A., CHEQUE: 228698, FECHA DE EMISION:19/03/2026"/>
    <m/>
    <m/>
    <m/>
    <m/>
    <m/>
    <m/>
    <n v="0"/>
    <n v="321.52"/>
    <s v="NO_CONCILIADO"/>
  </r>
  <r>
    <x v="13"/>
    <m/>
    <x v="13"/>
    <x v="50"/>
    <s v="B23780660002"/>
    <s v="BOD"/>
    <n v="2378066"/>
    <m/>
    <s v="00099021001 DEP.DE CHEQ.AJENOS,RET.DE CAM.,CONCEPTO: DEPÓSITO,DEP.: RUBEN JUAN DE DIOS CALCINA TOLABA , PROCEDENCIA: BANCO UNION S.A., CHEQUE: 228699, FECHA DE EMISION:19/03/2026"/>
    <m/>
    <m/>
    <m/>
    <m/>
    <m/>
    <m/>
    <n v="0"/>
    <n v="321.52"/>
    <s v="NO_CONCILIADO"/>
  </r>
  <r>
    <x v="13"/>
    <m/>
    <x v="13"/>
    <x v="50"/>
    <s v="B23780680002"/>
    <s v="BOD"/>
    <n v="2378068"/>
    <m/>
    <s v="00099021001 DEP.DE CHEQ.AJENOS,RET.DE CAM.,CONCEPTO: DEPÓSITO,DEP.: RUBEN JUAN DE DIOS CALCINA TOLABA , PROCEDENCIA: BANCO UNION S.A., CHEQUE: 228700, FECHA DE EMISION:19/03/2026"/>
    <m/>
    <m/>
    <m/>
    <m/>
    <m/>
    <m/>
    <n v="0"/>
    <n v="321.52"/>
    <s v="NO_CONCILIADO"/>
  </r>
  <r>
    <x v="13"/>
    <m/>
    <x v="13"/>
    <x v="50"/>
    <s v="B23780700002"/>
    <s v="BOD"/>
    <n v="2378070"/>
    <m/>
    <s v="00099021001 DEP.DE CHEQ.AJENOS,RET.DE CAM.,CONCEPTO: DEPÓSITO,DEP.: RUBEN JUAN DE DIOS CALCINA TOLABA , PROCEDENCIA: BANCO UNION S.A., CHEQUE: 228701, FECHA DE EMISION:19/03/2026"/>
    <m/>
    <m/>
    <m/>
    <m/>
    <m/>
    <m/>
    <n v="0"/>
    <n v="321.52"/>
    <s v="NO_CONCILIADO"/>
  </r>
  <r>
    <x v="13"/>
    <m/>
    <x v="13"/>
    <x v="50"/>
    <s v="B23780720002"/>
    <s v="BOD"/>
    <n v="2378072"/>
    <m/>
    <s v="00099021001 DEP.DE CHEQ.AJENOS,RET.DE CAM.,CONCEPTO: DEPÓSITO,DEP.: RUBEN JUAN DE DIOS CALCINA TOLABA , PROCEDENCIA: BANCO UNION S.A., CHEQUE: 228702, FECHA DE EMISION:19/03/2026"/>
    <m/>
    <m/>
    <m/>
    <m/>
    <m/>
    <m/>
    <n v="0"/>
    <n v="321.52"/>
    <s v="NO_CONCILIADO"/>
  </r>
  <r>
    <x v="13"/>
    <m/>
    <x v="13"/>
    <x v="50"/>
    <s v="B23780730002"/>
    <s v="BOD"/>
    <n v="2378073"/>
    <m/>
    <s v="00099021001 DEP.DE CHEQ.AJENOS,RET.DE CAM.,CONCEPTO: DEPÓSITO,DEP.: RUBEN JUAN DE DIOS CALCINA TOLABA , PROCEDENCIA: BANCO UNION S.A., CHEQUE: 228703, FECHA DE EMISION:19/03/2026"/>
    <m/>
    <m/>
    <m/>
    <m/>
    <m/>
    <m/>
    <n v="0"/>
    <n v="321.52"/>
    <s v="NO_CONCILIADO"/>
  </r>
  <r>
    <x v="1"/>
    <m/>
    <x v="1"/>
    <x v="50"/>
    <s v="B23780750002"/>
    <s v="BOD"/>
    <n v="2378075"/>
    <m/>
    <s v="00099021001 DEP.DE CHEQ.AJENOS,RET.DE CAM.,CONCEPTO: REEMBOLSO PARA EL MINISTERIO DE DESARROLLO PRODUCTIVO RURAL Y AGUA,DEP.: CAJA DE SALUD CORDES , PROCEDENCIA: BANCO UNION S.A., CHEQUE: 61224, FECHA DE EMISION:16/03/2026"/>
    <m/>
    <m/>
    <m/>
    <m/>
    <m/>
    <m/>
    <n v="0"/>
    <n v="11788.38"/>
    <s v="NO_CONCILIADO"/>
  </r>
  <r>
    <x v="13"/>
    <m/>
    <x v="13"/>
    <x v="50"/>
    <s v="B23780760002"/>
    <s v="BOD"/>
    <n v="2378076"/>
    <m/>
    <s v="00099021001 DEP.DE CHEQ.AJENOS,RET.DE CAM.,CONCEPTO: DEPÓSITO,DEP.: RUBEN JUAN DE DIOS CALCINA TOLABA , PROCEDENCIA: BANCO UNION S.A., CHEQUE: 228704, FECHA DE EMISION:19/03/2026"/>
    <m/>
    <m/>
    <m/>
    <m/>
    <m/>
    <m/>
    <n v="0"/>
    <n v="321.52"/>
    <s v="NO_CONCILIADO"/>
  </r>
  <r>
    <x v="3"/>
    <m/>
    <x v="3"/>
    <x v="50"/>
    <s v="B23780810002"/>
    <s v="BOD"/>
    <n v="2378081"/>
    <m/>
    <s v="00081011101 DEP.DE CHEQ.AJENOS,RET.DE CAM.,CONCEPTO: REEMBOLSO PARA EL MINISTERIO DE OBRAS PUBLICAS SERVICIOS Y VIVIENDAS,DEP.: CAJA DE SALUD CORDES , PROCEDENCIA: BANCO UNION S.A., CHEQUE: 60603, FECHA DE EMISION:28/02/2026"/>
    <m/>
    <m/>
    <m/>
    <m/>
    <m/>
    <m/>
    <n v="0"/>
    <n v="31622.65"/>
    <s v="NO_CONCILIADO"/>
  </r>
  <r>
    <x v="13"/>
    <m/>
    <x v="13"/>
    <x v="50"/>
    <s v="B23780780002"/>
    <s v="BOD"/>
    <n v="2378078"/>
    <m/>
    <s v="00099021001 DEP.DE CHEQ.AJENOS,RET.DE CAM.,CONCEPTO: DEPÓSITO,DEP.: RUBEN JUAN DE DIOS CALCINA TOLABA , PROCEDENCIA: BANCO UNION S.A., CHEQUE: 228705, FECHA DE EMISION:19/03/2026"/>
    <m/>
    <m/>
    <m/>
    <m/>
    <m/>
    <m/>
    <n v="0"/>
    <n v="643.04"/>
    <s v="NO_CONCILIADO"/>
  </r>
  <r>
    <x v="13"/>
    <m/>
    <x v="13"/>
    <x v="50"/>
    <s v="B23780800002"/>
    <s v="BOD"/>
    <n v="2378080"/>
    <m/>
    <s v="00099021001 DEP.DE CHEQ.AJENOS,RET.DE CAM.,CONCEPTO: DEPÓSITO,DEP.: ADRIAZOLA ARICOMA HUANCA , PROCEDENCIA: BANCO UNION S.A., CHEQUE: 228706, FECHA DE EMISION:19/03/2026"/>
    <m/>
    <m/>
    <m/>
    <m/>
    <m/>
    <m/>
    <n v="0"/>
    <n v="12022.96"/>
    <s v="NO_CONCILIADO"/>
  </r>
  <r>
    <x v="4"/>
    <m/>
    <x v="4"/>
    <x v="50"/>
    <s v="G35132600003"/>
    <s v="COB"/>
    <n v="21187"/>
    <m/>
    <s v="PAGO A CAF PRÉSTAMO CFA012569 VCTO. 19-03-2026 POR CUENTA DE TGN SG NOTA MEFP/VTCP/DGCP/UODP/No.093/2026 del 17/03/2026 , NTI. 21187 VALOR 19-03-2026 INTERESES USD 2.094.283,13 CTA. 3987 CUENTA UNICA DEL TESORO LIBRETA No.00099021001 REF.: COMISIONES BANCARIAS"/>
    <m/>
    <m/>
    <m/>
    <m/>
    <m/>
    <m/>
    <n v="14776.76"/>
    <n v="0"/>
    <s v="NO_CONCILIADO"/>
  </r>
  <r>
    <x v="4"/>
    <m/>
    <x v="4"/>
    <x v="50"/>
    <s v="S11502740003"/>
    <s v="COB"/>
    <n v="1150274"/>
    <m/>
    <s v="||PAGO BONO SOBERANO US29731QAC15 VCTO. 19-03-2026 POR CUENTA DEL TGN, SEGÚN NOTA MEFP/VTCP/DGCP/UODP/N° 098/2026 DE FECHA 19-03-2026, VALOR 19-03-2026, CAPITAL USD 333.300.000,00 INTERESES USD 22.500.000,00 CTA. 3987 CUENTA UNICA DEL TESORO LIB. 00099021001 REF.: COMISIONES BANCARIAS"/>
    <m/>
    <m/>
    <m/>
    <m/>
    <m/>
    <m/>
    <n v="1735300.16"/>
    <n v="0"/>
    <s v="NO_CONCILIADO"/>
  </r>
  <r>
    <x v="4"/>
    <m/>
    <x v="4"/>
    <x v="50"/>
    <s v="S11502750001"/>
    <s v="NTI"/>
    <n v="1150275"/>
    <m/>
    <s v="||COMPLEMENTO A NUESTRO COMPROBANTE N° 1150274 DE LA FECHA POR PAGO BONO SOBERANO US29731QAC15 VCTO. 19-03-2026 POR CUENTA DEL TGN, SEGÚN NOTA MEFP/VTCP/DGCP/UODP/N° 098/2026 DE FECHA 19-03-2026, VALOR 19-03-2026, CAPITAL USD 333.300.000,00 INTERESES USD 22.500.000,00 CTA. 3987 CUENTA UNICA DEL TESORO LIB. 00099021001"/>
    <m/>
    <m/>
    <m/>
    <m/>
    <m/>
    <m/>
    <n v="1554168000"/>
    <n v="0"/>
    <s v="NO_CONCILIADO"/>
  </r>
  <r>
    <x v="13"/>
    <m/>
    <x v="13"/>
    <x v="51"/>
    <s v="O23783610002"/>
    <s v="BOD"/>
    <n v="2378361"/>
    <m/>
    <s v="00099021001 DEPOSITO DE EFECTIVO, DEPOSITANTE: ELIANA JUDITH REVOLLO ONOFRE, CONCEPTO: REVERSION, CUENTA DE DEPOSITO: CUENTA UNICA DEL TESORO"/>
    <m/>
    <m/>
    <m/>
    <m/>
    <m/>
    <m/>
    <n v="0"/>
    <n v="7047.87"/>
    <s v="NO_CONCILIADO"/>
  </r>
  <r>
    <x v="13"/>
    <m/>
    <x v="13"/>
    <x v="51"/>
    <s v="O23783970002"/>
    <s v="BOD"/>
    <n v="2378397"/>
    <m/>
    <s v="00099021001 DEPOSITO DE EFECTIVO, DEPOSITANTE: DEVORA ALEJANDRA CORNEJO VILLARREAL, CONCEPTO: DEVOLUCION POR PAGO EN DEMASIA XPRESS ED SRL, CUENTA DE DEPOSITO: CUENTA UNICA DEL TESORO"/>
    <m/>
    <m/>
    <m/>
    <m/>
    <m/>
    <m/>
    <n v="0"/>
    <n v="42.18"/>
    <s v="NO_CONCILIADO"/>
  </r>
  <r>
    <x v="13"/>
    <m/>
    <x v="13"/>
    <x v="51"/>
    <s v="O23784000002"/>
    <s v="BOD"/>
    <n v="2378400"/>
    <m/>
    <s v="00099021001 DEPOSITO DE EFECTIVO, DEPOSITANTE: DEVORA ALEJANDRA CORNEJO VILLARREAL, CONCEPTO: DEVOLUCION POR PAGO EN DEMASIA XPRESS ED SRL, CUENTA DE DEPOSITO: CUENTA UNICA DEL TESORO"/>
    <m/>
    <m/>
    <m/>
    <m/>
    <m/>
    <m/>
    <n v="0"/>
    <n v="3.15"/>
    <s v="NO_CONCILIADO"/>
  </r>
  <r>
    <x v="13"/>
    <m/>
    <x v="13"/>
    <x v="51"/>
    <s v="O23784750002"/>
    <s v="BOD"/>
    <n v="2378475"/>
    <m/>
    <s v="00099021001 DEPOSITO DE EFECTIVO, DEPOSITANTE: PORFIRIO CALDERON QUISPE, CONCEPTO: DEVOLUCION DE BONO ZONA, CUENTA DE DEPOSITO: CUENTA UNICA DEL TESORO"/>
    <m/>
    <m/>
    <m/>
    <m/>
    <m/>
    <m/>
    <n v="0"/>
    <n v="6290.85"/>
    <s v="NO_CONCILIADO"/>
  </r>
  <r>
    <x v="10"/>
    <m/>
    <x v="10"/>
    <x v="51"/>
    <s v="B23783480002"/>
    <s v="BOD"/>
    <n v="2378348"/>
    <m/>
    <s v="00099021001 DEP.DE CHEQ.AJENOS,RET.DE CAM.,CONCEPTO: INCAPACIDAD,DEP.: CAJA NACIONAL DE SALUD , PROCEDENCIA: BANCO UNION S.A., CHEQUE: 109992, FECHA DE EMISION:12/03/2026"/>
    <m/>
    <m/>
    <m/>
    <m/>
    <m/>
    <m/>
    <n v="0"/>
    <n v="190.71"/>
    <s v="NO_CONCILIADO"/>
  </r>
  <r>
    <x v="10"/>
    <m/>
    <x v="10"/>
    <x v="51"/>
    <s v="B23783490002"/>
    <s v="BOD"/>
    <n v="2378349"/>
    <m/>
    <s v="00099021001 DEP.DE CHEQ.AJENOS,RET.DE CAM.,CONCEPTO: INCAPACIDAD,DEP.: CAJA NACIONAL DE SALUD , PROCEDENCIA: BANCO UNION S.A., CHEQUE: 109993, FECHA DE EMISION:12/03/2026"/>
    <m/>
    <m/>
    <m/>
    <m/>
    <m/>
    <m/>
    <n v="0"/>
    <n v="254.36"/>
    <s v="NO_CONCILIADO"/>
  </r>
  <r>
    <x v="10"/>
    <m/>
    <x v="10"/>
    <x v="51"/>
    <s v="B23783510002"/>
    <s v="BOD"/>
    <n v="2378351"/>
    <m/>
    <s v="00099021001 DEP.DE CHEQ.AJENOS,RET.DE CAM.,CONCEPTO: INCAPACIDAD,DEP.: CAJA NACIONAL DE SALUD , PROCEDENCIA: BANCO UNION S.A., CHEQUE: 109994, FECHA DE EMISION:12/03/2026"/>
    <m/>
    <m/>
    <m/>
    <m/>
    <m/>
    <m/>
    <n v="0"/>
    <n v="47346.95"/>
    <s v="NO_CONCILIADO"/>
  </r>
  <r>
    <x v="10"/>
    <m/>
    <x v="10"/>
    <x v="51"/>
    <s v="B23783520002"/>
    <s v="BOD"/>
    <n v="2378352"/>
    <m/>
    <s v="00099021001 DEP.DE CHEQ.AJENOS,RET.DE CAM.,CONCEPTO: INCAPACIDAD,DEP.: CAJA NACIONAL DE SALUD , PROCEDENCIA: BANCO UNION S.A., CHEQUE: 109991, FECHA DE EMISION:12/03/2026"/>
    <m/>
    <m/>
    <m/>
    <m/>
    <m/>
    <m/>
    <n v="0"/>
    <n v="1710.92"/>
    <s v="NO_CONCILIADO"/>
  </r>
  <r>
    <x v="10"/>
    <m/>
    <x v="10"/>
    <x v="51"/>
    <s v="B23783540002"/>
    <s v="BOD"/>
    <n v="2378354"/>
    <m/>
    <s v="00099021001 DEP.DE CHEQ.AJENOS,RET.DE CAM.,CONCEPTO: INCAPACIDAD,DEP.: CAJA NACIONAL DE SALUD , PROCEDENCIA: BANCO UNION S.A., CHEQUE: 109990, FECHA DE EMISION:12/03/2026"/>
    <m/>
    <m/>
    <m/>
    <m/>
    <m/>
    <m/>
    <n v="0"/>
    <n v="92628.86"/>
    <s v="NO_CONCILIADO"/>
  </r>
  <r>
    <x v="10"/>
    <m/>
    <x v="10"/>
    <x v="51"/>
    <s v="B23783550002"/>
    <s v="BOD"/>
    <n v="2378355"/>
    <m/>
    <s v="00099021001 DEP.DE CHEQ.AJENOS,RET.DE CAM.,CONCEPTO: INCAPACIDAD,DEP.: CAJA NACIONAL DE SALUD , PROCEDENCIA: BANCO UNION S.A., CHEQUE: 109973, FECHA DE EMISION:10/03/2026"/>
    <m/>
    <m/>
    <m/>
    <m/>
    <m/>
    <m/>
    <n v="0"/>
    <n v="251185.6"/>
    <s v="NO_CONCILIADO"/>
  </r>
  <r>
    <x v="10"/>
    <m/>
    <x v="10"/>
    <x v="51"/>
    <s v="B23783570002"/>
    <s v="BOD"/>
    <n v="2378357"/>
    <m/>
    <s v="00099021001 DEP.DE CHEQ.AJENOS,RET.DE CAM.,CONCEPTO: INCAPACIDAD,DEP.: CAJA NACIONAL DE SALUD , PROCEDENCIA: BANCO UNION S.A., CHEQUE: 109967, FECHA DE EMISION:06/03/2026"/>
    <m/>
    <m/>
    <m/>
    <m/>
    <m/>
    <m/>
    <n v="0"/>
    <n v="17896.5"/>
    <s v="NO_CONCILIADO"/>
  </r>
  <r>
    <x v="10"/>
    <m/>
    <x v="10"/>
    <x v="51"/>
    <s v="B23783580002"/>
    <s v="BOD"/>
    <n v="2378358"/>
    <m/>
    <s v="00099021001 DEP.DE CHEQ.AJENOS,RET.DE CAM.,CONCEPTO: INCAPACIDAD,DEP.: CAJA NACIONAL DE SALUD , PROCEDENCIA: BANCO UNION S.A., CHEQUE: 109966, FECHA DE EMISION:06/03/2026"/>
    <m/>
    <m/>
    <m/>
    <m/>
    <m/>
    <m/>
    <n v="0"/>
    <n v="359332.55"/>
    <s v="NO_CONCILIADO"/>
  </r>
  <r>
    <x v="10"/>
    <m/>
    <x v="10"/>
    <x v="51"/>
    <s v="B23783590002"/>
    <s v="BOD"/>
    <n v="2378359"/>
    <m/>
    <s v="00099021001 DEP.DE CHEQ.AJENOS,RET.DE CAM.,CONCEPTO: INCAPACIDAD,DEP.: CAJA NACIONAL DE SALUD , PROCEDENCIA: BANCO UNION S.A., CHEQUE: 109965, FECHA DE EMISION:06/03/2026"/>
    <m/>
    <m/>
    <m/>
    <m/>
    <m/>
    <m/>
    <n v="0"/>
    <n v="7492.68"/>
    <s v="NO_CONCILIADO"/>
  </r>
  <r>
    <x v="13"/>
    <m/>
    <x v="13"/>
    <x v="51"/>
    <s v="B23783640002"/>
    <s v="BOD"/>
    <n v="2378364"/>
    <m/>
    <s v="00099021001 DEP.DE CHEQ.AJENOS,RET.DE CAM.,CONCEPTO: DEPÓSITO,DEP.: PASTOR YUCRA SALVADOR , PROCEDENCIA: BANCO UNION S.A., CHEQUE: 228707, FECHA DE EMISION:20/03/2026"/>
    <m/>
    <m/>
    <m/>
    <m/>
    <m/>
    <m/>
    <n v="0"/>
    <n v="109.49"/>
    <s v="NO_CONCILIADO"/>
  </r>
  <r>
    <x v="13"/>
    <m/>
    <x v="13"/>
    <x v="51"/>
    <s v="B23783680002"/>
    <s v="BOD"/>
    <n v="2378368"/>
    <m/>
    <s v="00099021001 DEP.DE CHEQ.AJENOS,RET.DE CAM.,CONCEPTO: DEPÓSITO,DEP.: ROBERTO PEREZ ZAMBRANA , PROCEDENCIA: BANCO UNION S.A., CHEQUE: 228708, FECHA DE EMISION:20/03/2026"/>
    <m/>
    <m/>
    <m/>
    <m/>
    <m/>
    <m/>
    <n v="0"/>
    <n v="8046.98"/>
    <s v="NO_CONCILIADO"/>
  </r>
  <r>
    <x v="13"/>
    <m/>
    <x v="13"/>
    <x v="51"/>
    <s v="B23783840002"/>
    <s v="BOD"/>
    <n v="2378384"/>
    <m/>
    <s v="00099021001 DEP.DE CHEQ.AJENOS,RET.DE CAM.,CONCEPTO: DEPÓSITO,DEP.: JOSE ENRIQUE CHIPUNAVI VALERA , PROCEDENCIA: BANCO UNION S.A., CHEQUE: 228714, FECHA DE EMISION:20/03/2026"/>
    <m/>
    <m/>
    <m/>
    <m/>
    <m/>
    <m/>
    <n v="0"/>
    <n v="2115.7600000000002"/>
    <s v="NO_CONCILIADO"/>
  </r>
  <r>
    <x v="13"/>
    <m/>
    <x v="13"/>
    <x v="51"/>
    <s v="B23783790002"/>
    <s v="BOD"/>
    <n v="2378379"/>
    <m/>
    <s v="00099021001 DEP.DE CHEQ.AJENOS,RET.DE CAM.,CONCEPTO: DEPÓSITO,DEP.: LUISA ARTOVAR CALIZAYA , PROCEDENCIA: BANCO UNION S.A., CHEQUE: 228712, FECHA DE EMISION:20/03/2026"/>
    <m/>
    <m/>
    <m/>
    <m/>
    <m/>
    <m/>
    <n v="0"/>
    <n v="6934.59"/>
    <s v="NO_CONCILIADO"/>
  </r>
  <r>
    <x v="13"/>
    <m/>
    <x v="13"/>
    <x v="51"/>
    <s v="B23783820002"/>
    <s v="BOD"/>
    <n v="2378382"/>
    <m/>
    <s v="00099021001 DEP.DE CHEQ.AJENOS,RET.DE CAM.,CONCEPTO: DEPÓSITO,DEP.: JOSE ENRIQUE CHIPUNAVI VALERA , PROCEDENCIA: BANCO UNION S.A., CHEQUE: 228713, FECHA DE EMISION:20/03/2026"/>
    <m/>
    <m/>
    <m/>
    <m/>
    <m/>
    <m/>
    <n v="0"/>
    <n v="1612.49"/>
    <s v="NO_CONCILIADO"/>
  </r>
  <r>
    <x v="4"/>
    <m/>
    <x v="4"/>
    <x v="51"/>
    <s v="G35158600004"/>
    <s v="COB"/>
    <n v="21445"/>
    <m/>
    <s v="PAGO A BID PRÉSTAMO 2771/BL-BO VCTO. 20-03-2026 POR CUENTA DE TGN , NTI. 21445 VALOR 20-03-2026 INTERESES USD 19.339,73 CTA. 3987 CUENTA UNICA DEL TESORO LIB. 00099021001 REF.: COMISIONES BANCARIAS"/>
    <m/>
    <m/>
    <m/>
    <m/>
    <m/>
    <m/>
    <n v="542.66999999999996"/>
    <n v="0"/>
    <s v="NO_CONCILIADO"/>
  </r>
  <r>
    <x v="4"/>
    <m/>
    <x v="4"/>
    <x v="51"/>
    <s v="G35158600001"/>
    <s v="NTI"/>
    <n v="21445"/>
    <m/>
    <s v="PAGO A BID PRÉSTAMO 2771/BL-BO VCTO. 20-03-2026 POR CUENTA DE TGN , NTI. 21445 VALOR 20-03-2026 INTERESES USD 19.339,73 CTA. 3987 CUENTA UNICA DEL TESORO LIB. 00099021001"/>
    <m/>
    <m/>
    <m/>
    <m/>
    <m/>
    <m/>
    <n v="134604.51999999999"/>
    <n v="0"/>
    <s v="NO_CONCILIADO"/>
  </r>
  <r>
    <x v="4"/>
    <m/>
    <x v="4"/>
    <x v="51"/>
    <s v="G35158590004"/>
    <s v="COB"/>
    <n v="21444"/>
    <m/>
    <s v="PAGO A BID PRÉSTAMO 2771/BL-BO VCTO. 20-03-2026 POR CUENTA DE TGN , NTI. 21444 VALOR 20-03-2026 CAPITAL USD 1.300.000,00 INTERESES USD 853.522,30 CTA. 3987 CUENTA UNICA DEL TESORO LIB. 00099021001 REF.: COMISIONES BANCARIAS"/>
    <m/>
    <m/>
    <m/>
    <m/>
    <m/>
    <m/>
    <n v="15183.15"/>
    <n v="0"/>
    <s v="NO_CONCILIADO"/>
  </r>
  <r>
    <x v="4"/>
    <m/>
    <x v="4"/>
    <x v="51"/>
    <s v="G35158590001"/>
    <s v="NTI"/>
    <n v="21444"/>
    <m/>
    <s v="PAGO A BID PRÉSTAMO 2771/BL-BO VCTO. 20-03-2026 POR CUENTA DE TGN , NTI. 21444 VALOR 20-03-2026 CAPITAL USD 1.300.000,00 INTERESES USD 853.522,30 CTA. 3987 CUENTA UNICA DEL TESORO LIB. 00099021001"/>
    <m/>
    <m/>
    <m/>
    <m/>
    <m/>
    <m/>
    <n v="14988515.210000001"/>
    <n v="0"/>
    <s v="NO_CONCILIADO"/>
  </r>
  <r>
    <x v="4"/>
    <m/>
    <x v="4"/>
    <x v="51"/>
    <s v="S11503470001"/>
    <s v="NTI"/>
    <n v="21265"/>
    <m/>
    <s v="||PAGO A EXIMBANK CHINA POPUL PRÉSTAMO GCL 2011 (41) 391 VCTO. 21-03-2026 POR CUENTA DE TGN , SEGUN CODIGO DE LIQUIDACION NO. 21265 VALOR 20-03-2026 CAPITAL RMY 23.110.550,10 INTERESES RMY 3.282.982,03 CTA. 3987 CUENTA UNICA DEL TESORO LIB. 00099021001"/>
    <m/>
    <m/>
    <m/>
    <m/>
    <m/>
    <m/>
    <n v="26710139.350000001"/>
    <n v="0"/>
    <s v="NO_CONCILIADO"/>
  </r>
  <r>
    <x v="4"/>
    <m/>
    <x v="4"/>
    <x v="51"/>
    <s v="S11503470002"/>
    <s v="DEV"/>
    <n v="21265"/>
    <m/>
    <s v="||PAGO A EXIMBANK CHINA POPUL PRÉSTAMO GCL 2011 (41) 391 VCTO. 21-03-2026 POR CUENTA DE TGN , SEGUN CODIGO DE LIQUIDACION NO. 21265 VALOR 20-03-2026 CAPITAL RMY 23.110.550,10 INTERESES RMY 3.282.982,03 CTA. 3987 CUENTA UNICA DEL TESORO LIB. 00099021001 (COMISIONES DEL BANQUERO)"/>
    <m/>
    <m/>
    <m/>
    <m/>
    <m/>
    <m/>
    <n v="69.599999999999994"/>
    <n v="0"/>
    <s v="NO_CONCILIADO"/>
  </r>
  <r>
    <x v="4"/>
    <m/>
    <x v="4"/>
    <x v="51"/>
    <s v="S11503470004"/>
    <s v="COB"/>
    <n v="21265"/>
    <m/>
    <s v="||PAGO A EXIMBANK CHINA POPUL PRÉSTAMO GCL 2011 (41) 391 VCTO. 21-03-2026 POR CUENTA DE TGN , SEGUN CODIGO DE LIQUIDACION NO. 21265 VALOR 20-03-2026 CAPITAL RMY 23.110.550,10 INTERESES RMY 3.282.982,03 CTA. 3987 CUENTA UNICA DEL TESORO LIB. 00099021001 REF.: COMISIONES BANCARIAS"/>
    <m/>
    <m/>
    <m/>
    <m/>
    <m/>
    <m/>
    <n v="26736.35"/>
    <n v="0"/>
    <s v="NO_CONCILIADO"/>
  </r>
  <r>
    <x v="4"/>
    <m/>
    <x v="4"/>
    <x v="51"/>
    <s v="S11503480001"/>
    <s v="NTI"/>
    <n v="21266"/>
    <m/>
    <s v="||PAGO PRÉSTAMO EXIMBANK CHINA GLC 2016 (29) 599 VCTO. 21-03-2026 POR CUENTA DE TGN SEGÚN COD.LIQ. 21266 VALOR 20-03-2026 CAPITAL RMY 17.500.000,00 INTERESES RMY 2.309.999,99 CTA. 3987 CUENTA UNICA DEL TESORO LIB. 00099021001"/>
    <m/>
    <m/>
    <m/>
    <m/>
    <m/>
    <m/>
    <n v="20047633.559999999"/>
    <n v="0"/>
    <s v="NO_CONCILIADO"/>
  </r>
  <r>
    <x v="4"/>
    <m/>
    <x v="4"/>
    <x v="51"/>
    <s v="S11503480002"/>
    <s v="DEV"/>
    <n v="21266"/>
    <m/>
    <s v="||PAGO PRÉSTAMO EXIMBANK CHINA GLC 2016 (29) 599 VCTO. 21-03-2026 POR CUENTA DE TGN SEGÚN COD.LIQ. 21266 VALOR 20-03-2026 CAPITAL RMY 17.500.000,00 INTERESES RMY 2.309.999,99 CTA. 3987 CUENTA UNICA DEL TESORO LIB. 00099021001 (COMISIONES DEL BANQUERO)"/>
    <m/>
    <m/>
    <m/>
    <m/>
    <m/>
    <m/>
    <n v="69.599999999999994"/>
    <n v="0"/>
    <s v="NO_CONCILIADO"/>
  </r>
  <r>
    <x v="4"/>
    <m/>
    <x v="4"/>
    <x v="51"/>
    <s v="S11503480004"/>
    <s v="COB"/>
    <n v="21266"/>
    <m/>
    <s v="||PAGO PRÉSTAMO EXIMBANK CHINA GLC 2016 (29) 599 VCTO. 21-03-2026 POR CUENTA DE TGN SEGÚN COD.LIQ. 21266 VALOR 20-03-2026 CAPITAL RMY 17.500.000,00 INTERESES RMY 2.309.999,99 CTA. 3987 CUENTA UNICA DEL TESORO LIB. 00099021001 REF.: COMISIONES BANCARIAS"/>
    <m/>
    <m/>
    <m/>
    <m/>
    <m/>
    <m/>
    <n v="20169.61"/>
    <n v="0"/>
    <s v="NO_CONCILIADO"/>
  </r>
  <r>
    <x v="4"/>
    <m/>
    <x v="4"/>
    <x v="51"/>
    <s v="S11503490001"/>
    <s v="NTI"/>
    <n v="21267"/>
    <m/>
    <s v="||PAGO A EXIMBANK CHINA POPUL PRÉSTAMO GCL 2017 (02) 607 VCTO. 21-03-2026 POR CUENTA DE TGN , SEGUN CODIGO DE LIQUIDACIÓN NRO 21267 VALOR 20-03-2026 CAPITAL RMY 17.500.000,00 INTERESES RMY 2.837.916,67 CTA. 3987 CUENTA UNICA DEL TESORO LIB. 00099021001"/>
    <m/>
    <m/>
    <m/>
    <m/>
    <m/>
    <m/>
    <n v="20581882.949999999"/>
    <n v="0"/>
    <s v="NO_CONCILIADO"/>
  </r>
  <r>
    <x v="4"/>
    <m/>
    <x v="4"/>
    <x v="51"/>
    <s v="S11503490002"/>
    <s v="DEV"/>
    <n v="21267"/>
    <m/>
    <s v="||PAGO A EXIMBANK CHINA POPUL PRÉSTAMO GCL 2017 (02) 607 VCTO. 21-03-2026 POR CUENTA DE TGN , SEGUN CODIGO DE LIQUIDACIÓN NRO 21267 VALOR 20-03-2026 CAPITAL RMY 17.500.000,00 INTERESES RMY 2.837.916,67 CTA. 3987 CUENTA UNICA DEL TESORO LIB. 00099021001 (COMISIONES DEL BANQUERO)"/>
    <m/>
    <m/>
    <m/>
    <m/>
    <m/>
    <m/>
    <n v="69.599999999999994"/>
    <n v="0"/>
    <s v="NO_CONCILIADO"/>
  </r>
  <r>
    <x v="4"/>
    <m/>
    <x v="4"/>
    <x v="51"/>
    <s v="S11503490004"/>
    <s v="COB"/>
    <n v="21267"/>
    <m/>
    <s v="||PAGO A EXIMBANK CHINA POPUL PRÉSTAMO GCL 2017 (02) 607 VCTO. 21-03-2026 POR CUENTA DE TGN , SEGUN CODIGO DE LIQUIDACIÓN NRO 21267 VALOR 20-03-2026 CAPITAL RMY 17.500.000,00 INTERESES RMY 2.837.916,67 CTA. 3987 CUENTA UNICA DEL TESORO LIB. 00099021001 REF.: COMISIONES BANCARIAS"/>
    <m/>
    <m/>
    <m/>
    <m/>
    <m/>
    <m/>
    <n v="20696.189999999999"/>
    <n v="0"/>
    <s v="NO_CONCILIADO"/>
  </r>
  <r>
    <x v="4"/>
    <m/>
    <x v="4"/>
    <x v="51"/>
    <s v="S11503500001"/>
    <s v="NTI"/>
    <n v="21301"/>
    <m/>
    <s v="||PAGO A EXIMBANK CHINA POPUL PRÉSTAMO GCL 2007 (13) 184 VCTO. 21-03-2026 POR CUENTA DE TGN , SEGUN CODIGO DE LIQUIDACIÓN NTI. 21301 VALOR 20-03-2026 CAPITAL RMY 12.168.507,58 INTERESES RMY 627.354,17 CTA. 3987 CUENTA UNICA DEL TESORO LIB. 00099021001"/>
    <m/>
    <m/>
    <m/>
    <m/>
    <m/>
    <m/>
    <n v="12949356.24"/>
    <n v="0"/>
    <s v="NO_CONCILIADO"/>
  </r>
  <r>
    <x v="4"/>
    <m/>
    <x v="4"/>
    <x v="51"/>
    <s v="S11503500002"/>
    <s v="DEV"/>
    <n v="21301"/>
    <m/>
    <s v="||PAGO A EXIMBANK CHINA POPUL PRÉSTAMO GCL 2007 (13) 184 VCTO. 21-03-2026 POR CUENTA DE TGN , SEGUN CODIGO DE LIQUIDACIÓN NTI. 21301 VALOR 20-03-2026 CAPITAL RMY 12.168.507,58 INTERESES RMY 627.354,17 CTA. 3987 CUENTA UNICA DEL TESORO LIB. 00099021001 (COMISIONES DEL BANQUERO)"/>
    <m/>
    <m/>
    <m/>
    <m/>
    <m/>
    <m/>
    <n v="69.599999999999994"/>
    <n v="0"/>
    <s v="NO_CONCILIADO"/>
  </r>
  <r>
    <x v="4"/>
    <m/>
    <x v="4"/>
    <x v="51"/>
    <s v="S11503500004"/>
    <s v="COB"/>
    <n v="21301"/>
    <m/>
    <s v="||PAGO A EXIMBANK CHINA POPUL PRÉSTAMO GCL 2007 (13) 184 VCTO. 21-03-2026 POR CUENTA DE TGN , SEGUN CODIGO DE LIQUIDACIÓN NTI. 21301 VALOR 20-03-2026 CAPITAL RMY 12.168.507,58 INTERESES RMY 627.354,17 CTA. 3987 CUENTA UNICA DEL TESORO LIB. 00099021001 REF.: COMISIONES BANCARIAS"/>
    <m/>
    <m/>
    <m/>
    <m/>
    <m/>
    <m/>
    <n v="13173.3"/>
    <n v="0"/>
    <s v="NO_CONCILIADO"/>
  </r>
  <r>
    <x v="4"/>
    <m/>
    <x v="4"/>
    <x v="51"/>
    <s v="S11503540001"/>
    <s v="NTI"/>
    <n v="21263"/>
    <m/>
    <s v="||PAGO A EXIMBANK EXIMBANK CHINA POPUL PRÉSTAMO GCL 2009 (43) 294 VCTO. 21-03-2026 POR CUENTA DE TGN ,SEGUN CODIGO DE LIQUIDACIÓN 21263 VALOR 20-03-2026 CAPITAL RMY 9.043.802,00 INTERESES RMY 1.011.901,17 CTA. 3987 CUENTA UNICA DEL TESORO LIB. 00099021001"/>
    <m/>
    <m/>
    <m/>
    <m/>
    <m/>
    <m/>
    <n v="10176327.779999999"/>
    <n v="0"/>
    <s v="NO_CONCILIADO"/>
  </r>
  <r>
    <x v="4"/>
    <m/>
    <x v="4"/>
    <x v="51"/>
    <s v="S11503540004"/>
    <s v="COB"/>
    <n v="1150354"/>
    <m/>
    <s v="||PAGO A EXIMBANK EXIMBANK CHINA POPUL PRÉSTAMO GCL 2009 (43) 294 VCTO. 21-03-2026 POR CUENTA DE TGN ,SEGUN CODIGO DE LIQUIDACIÓN 21263 VALOR 20-03-2026 CAPITAL RMY 9.043.802,00 INTERESES RMY 1.011.901,17 CTA. 3987 CUENTA UNICA DEL TESORO LIB. 00099021001 (COMIONES BANCARIAS)"/>
    <m/>
    <m/>
    <m/>
    <m/>
    <m/>
    <m/>
    <n v="10440.14"/>
    <n v="0"/>
    <s v="NO_CONCILIADO"/>
  </r>
  <r>
    <x v="4"/>
    <m/>
    <x v="4"/>
    <x v="51"/>
    <s v="S11503540002"/>
    <s v="DEV"/>
    <n v="21263"/>
    <m/>
    <s v="||PAGO A EXIMBANK EXIMBANK CHINA POPUL PRÉSTAMO GCL 2009 (43) 294 VCTO. 21-03-2026 POR CUENTA DE TGN ,SEGUN CODIGO DE LIQUIDACIÓN 21263 VALOR 20-03-2026 CAPITAL RMY 9.043.802,00 INTERESES RMY 1.011.901,17 CTA. 3987 CUENTA UNICA DEL TESORO LIB. 00099021001 (COMISIONES DEL BANQUERO)"/>
    <m/>
    <m/>
    <m/>
    <m/>
    <m/>
    <m/>
    <n v="69.599999999999994"/>
    <n v="0"/>
    <s v="NO_CONCILIADO"/>
  </r>
  <r>
    <x v="4"/>
    <m/>
    <x v="4"/>
    <x v="51"/>
    <s v="S11503580001"/>
    <s v="NTI"/>
    <n v="21257"/>
    <m/>
    <s v="||PAGO A EXIMBANK COREA PRÉSTAMO EDCF NO. BOL-1 VCTO. 20-03-2026 POR CUENTA DE TGN , SEGUN CODIGO DE LIQUIDACIÓN NRO. 21257 VALOR 20-03-2026 CAPITAL KRW 593.825.000,00 INTERESES KRW 80.979.830,00 CTA. 3987 CUENTA UNICA DEL TESORO LIB. 00099021001"/>
    <m/>
    <m/>
    <m/>
    <m/>
    <m/>
    <m/>
    <n v="3176130.65"/>
    <n v="0"/>
    <s v="NO_CONCILIADO"/>
  </r>
  <r>
    <x v="4"/>
    <m/>
    <x v="4"/>
    <x v="51"/>
    <s v="S11503580002"/>
    <s v="DEV"/>
    <n v="21257"/>
    <m/>
    <s v="||PAGO A EXIMBANK COREA PRÉSTAMO EDCF NO. BOL-1 VCTO. 20-03-2026 POR CUENTA DE TGN , SEGUN CODIGO DE LIQUIDACIÓN NRO. 21257 VALOR 20-03-2026 CAPITAL KRW 593.825.000,00 INTERESES KRW 80.979.830,00 CTA. 3987 CUENTA UNICA DEL TESORO LIB. 00099021001 (COMISIONES DEL BANQUERO)"/>
    <m/>
    <m/>
    <m/>
    <m/>
    <m/>
    <m/>
    <n v="139.19999999999999"/>
    <n v="0"/>
    <s v="NO_CONCILIADO"/>
  </r>
  <r>
    <x v="4"/>
    <m/>
    <x v="4"/>
    <x v="51"/>
    <s v="S11503580004"/>
    <s v="COB"/>
    <n v="21257"/>
    <m/>
    <s v="||PAGO A EXIMBANK COREA PRÉSTAMO EDCF NO. BOL-1 VCTO. 20-03-2026 POR CUENTA DE TGN , SEGUN CODIGO DE LIQUIDACIÓN NRO. 21257 VALOR 20-03-2026 CAPITAL KRW 593.825.000,00 INTERESES KRW 80.979.830,00 CTA. 3987 CUENTA UNICA DEL TESORO LIB. 00099021001 REF.: COMISIONES BANCARIAS"/>
    <m/>
    <m/>
    <m/>
    <m/>
    <m/>
    <m/>
    <n v="3540.49"/>
    <n v="0"/>
    <s v="NO_CONCILIADO"/>
  </r>
  <r>
    <x v="20"/>
    <m/>
    <x v="20"/>
    <x v="52"/>
    <s v="O23787040002"/>
    <s v="BOD"/>
    <n v="2378704"/>
    <m/>
    <s v="00099021001 DEPOSITO DE EFECTIVO, DEPOSITANTE: WALTER JESUS JUSTINIANO MARTINEZ, CONCEPTO: REEMBOLSO POR DIFERENCIA DE DEVOLUCION, CUENTA DE DEPOSITO: CUENTA UNICA DEL TESORO/DJBR"/>
    <m/>
    <m/>
    <m/>
    <m/>
    <m/>
    <m/>
    <n v="0"/>
    <n v="528"/>
    <s v="NO_CONCILIADO"/>
  </r>
  <r>
    <x v="12"/>
    <m/>
    <x v="12"/>
    <x v="52"/>
    <s v="O23787170002"/>
    <s v="BOD"/>
    <n v="2378717"/>
    <m/>
    <s v="00099021001 DEPOSITO DE EFECTIVO, DEPOSITANTE: FIDEL PIZA DEL VILLAR, CONCEPTO: DEVOLUCION DE VIATICOS NO UTILIZADOS, CUENTA DE DEPOSITO: CUENTA UNICA DEL TESORO/DJBR"/>
    <m/>
    <m/>
    <m/>
    <m/>
    <m/>
    <m/>
    <n v="0"/>
    <n v="652.5"/>
    <s v="NO_CONCILIADO"/>
  </r>
  <r>
    <x v="13"/>
    <m/>
    <x v="13"/>
    <x v="52"/>
    <s v="O23787230002"/>
    <s v="BOD"/>
    <n v="2378723"/>
    <m/>
    <s v="00099021001 DEPOSITO DE EFECTIVO, DEPOSITANTE: JHONNY LAIME RAMIREZ, CONCEPTO: DEVOLUCION BONO FRONTERA, CUENTA DE DEPOSITO: CUENTA UNICA DEL TESORO"/>
    <m/>
    <m/>
    <m/>
    <m/>
    <m/>
    <m/>
    <n v="0"/>
    <n v="5144.5"/>
    <s v="NO_CONCILIADO"/>
  </r>
  <r>
    <x v="74"/>
    <m/>
    <x v="74"/>
    <x v="52"/>
    <s v="O23787330002"/>
    <s v="BOD"/>
    <n v="2378733"/>
    <m/>
    <s v="00299014101 DEPOSITO DE EFECTIVO, DEPOSITANTE: SEDERI LP, CONCEPTO: DEVOLUCION LLANTAS, CUENTA DE DEPOSITO: CUENTA UNICA DEL TESORO"/>
    <m/>
    <m/>
    <m/>
    <m/>
    <m/>
    <m/>
    <n v="0"/>
    <n v="1040"/>
    <s v="NO_CONCILIADO"/>
  </r>
  <r>
    <x v="74"/>
    <m/>
    <x v="74"/>
    <x v="52"/>
    <s v="O23787360002"/>
    <s v="BOD"/>
    <n v="2378736"/>
    <m/>
    <s v="00299014101 DEPOSITO DE EFECTIVO, DEPOSITANTE: SEDERI LP, CONCEPTO: DEVOLUCION VIATICOS, CUENTA DE DEPOSITO: CUENTA UNICA DEL TESORO"/>
    <m/>
    <m/>
    <m/>
    <m/>
    <m/>
    <m/>
    <n v="0"/>
    <n v="1332"/>
    <s v="NO_CONCILIADO"/>
  </r>
  <r>
    <x v="74"/>
    <m/>
    <x v="74"/>
    <x v="52"/>
    <s v="O23787370002"/>
    <s v="BOD"/>
    <n v="2378737"/>
    <m/>
    <s v="00299014101 DEPOSITO DE EFECTIVO, DEPOSITANTE: SEDERI LP, CONCEPTO: DEVOLUCION GASOLINA, CUENTA DE DEPOSITO: CUENTA UNICA DEL TESORO"/>
    <m/>
    <m/>
    <m/>
    <m/>
    <m/>
    <m/>
    <n v="0"/>
    <n v="100"/>
    <s v="NO_CONCILIADO"/>
  </r>
  <r>
    <x v="13"/>
    <m/>
    <x v="13"/>
    <x v="52"/>
    <s v="O23787390002"/>
    <s v="BOD"/>
    <n v="2378739"/>
    <m/>
    <s v="00099021001 DEPOSITO DE EFECTIVO, DEPOSITANTE: DARIA MITA ROJAS, CONCEPTO: DEVOLUCION DE BONO ZONA, CUENTA DE DEPOSITO: CUENTA UNICA DEL TESORO"/>
    <m/>
    <m/>
    <m/>
    <m/>
    <m/>
    <m/>
    <n v="0"/>
    <n v="4218.0200000000004"/>
    <s v="NO_CONCILIADO"/>
  </r>
  <r>
    <x v="13"/>
    <m/>
    <x v="13"/>
    <x v="52"/>
    <s v="O23787910002"/>
    <s v="BOD"/>
    <n v="2378791"/>
    <m/>
    <s v="00099021001 DEPOSITO DE EFECTIVO, DEPOSITANTE: AIDA FERNANDEZ ATTO, CONCEPTO: DEVOLUCION DEL BONO ZONA, CUENTA DE DEPOSITO: CUENTA UNICA DEL TESORO"/>
    <m/>
    <m/>
    <m/>
    <m/>
    <m/>
    <m/>
    <n v="0"/>
    <n v="4944.2"/>
    <s v="NO_CONCILIADO"/>
  </r>
  <r>
    <x v="13"/>
    <m/>
    <x v="13"/>
    <x v="52"/>
    <s v="O23787920002"/>
    <s v="BOD"/>
    <n v="2378792"/>
    <m/>
    <s v="00099021001 DEPOSITO DE EFECTIVO, DEPOSITANTE: ESTHER BRAÑEZ ROJAS DE VEGA, CONCEPTO: DEVOLUCION DEL BONO ZONA, CUENTA DE DEPOSITO: CUENTA UNICA DEL TESORO"/>
    <m/>
    <m/>
    <m/>
    <m/>
    <m/>
    <m/>
    <n v="0"/>
    <n v="5141.3999999999996"/>
    <s v="NO_CONCILIADO"/>
  </r>
  <r>
    <x v="13"/>
    <m/>
    <x v="13"/>
    <x v="52"/>
    <s v="O23787930002"/>
    <s v="BOD"/>
    <n v="2378793"/>
    <m/>
    <s v="00099021001 DEPOSITO DE EFECTIVO, DEPOSITANTE: CAROLINA CELIA SILVESTRE SANTANDER, CONCEPTO: DEVOLUCION DE BONO ZONA, CUENTA DE DEPOSITO: CUENTA UNICA DEL TESORO"/>
    <m/>
    <m/>
    <m/>
    <m/>
    <m/>
    <m/>
    <n v="0"/>
    <n v="5141.3999999999996"/>
    <s v="NO_CONCILIADO"/>
  </r>
  <r>
    <x v="13"/>
    <m/>
    <x v="13"/>
    <x v="52"/>
    <s v="O23787940002"/>
    <s v="BOD"/>
    <n v="2378794"/>
    <m/>
    <s v="00099021001 DEPOSITO DE EFECTIVO, DEPOSITANTE: ROCIO MAGALI MIRANDA APAZA, CONCEPTO: DEVOLUCION DE BONO ZONA, CUENTA DE DEPOSITO: CUENTA UNICA DEL TESORO"/>
    <m/>
    <m/>
    <m/>
    <m/>
    <m/>
    <m/>
    <n v="0"/>
    <n v="5141.3999999999996"/>
    <s v="NO_CONCILIADO"/>
  </r>
  <r>
    <x v="13"/>
    <m/>
    <x v="13"/>
    <x v="52"/>
    <s v="O23788010002"/>
    <s v="BOD"/>
    <n v="2378801"/>
    <m/>
    <s v="00099021001 DEPOSITO DE EFECTIVO, DEPOSITANTE: ARTURO FLORES PAXI, CONCEPTO: DEVOLUCION DEL BONO ZONA, CUENTA DE DEPOSITO: CUENTA UNICA DEL TESORO"/>
    <m/>
    <m/>
    <m/>
    <m/>
    <m/>
    <m/>
    <n v="0"/>
    <n v="5537.05"/>
    <s v="NO_CONCILIADO"/>
  </r>
  <r>
    <x v="13"/>
    <m/>
    <x v="13"/>
    <x v="52"/>
    <s v="O23788020002"/>
    <s v="BOD"/>
    <n v="2378802"/>
    <m/>
    <s v="00099021001 DEPOSITO DE EFECTIVO, DEPOSITANTE: JUANA LOURDES QUISPE QUISPE, CONCEPTO: DEVOLUCION DE BONO DE ZONA DE LOS MESES OCT, NOV,DIC 2025, ENERO Y FEBRERO, CUENTA DE DEPOSITO: CUENTA UNICA DEL TESORO"/>
    <m/>
    <m/>
    <m/>
    <m/>
    <m/>
    <m/>
    <n v="0"/>
    <n v="5537.05"/>
    <s v="NO_CONCILIADO"/>
  </r>
  <r>
    <x v="9"/>
    <m/>
    <x v="9"/>
    <x v="52"/>
    <s v="B23786990002"/>
    <s v="BOD"/>
    <n v="2378699"/>
    <m/>
    <s v="00099021001 DEP.DE CHEQ.AJENOS,RET.DE CAM.,CONCEPTO: INCAPACIDAD,DEP.: CAJA NACIONAL DE SALUD, PROCEDENCIA: BANCO UNION S.A., CHEQUE: 13698, FECHA DE EMISION:13/03/2026_x000a_T/12/071/2026 P0246"/>
    <m/>
    <m/>
    <m/>
    <m/>
    <m/>
    <m/>
    <n v="0"/>
    <n v="2127.12"/>
    <s v="CONCILIADO_PARCIAL"/>
  </r>
  <r>
    <x v="45"/>
    <m/>
    <x v="45"/>
    <x v="52"/>
    <s v="B23787000002"/>
    <s v="BOD"/>
    <n v="2378700"/>
    <m/>
    <s v="00099021001 DEP.DE CHEQ.AJENOS,RET.DE CAM.,CONCEPTO: INCAPACIDAD,DEP.: CAJA NACIONAL DE SALUD, PROCEDENCIA: BANCO UNION S.A., CHEQUE: 44695, FECHA DE EMISION:13/03/202_x000a_ST-92/2026 03-0469"/>
    <m/>
    <m/>
    <m/>
    <m/>
    <m/>
    <m/>
    <n v="0"/>
    <n v="36976.800000000003"/>
    <s v="CONCILIADO_PARCIAL"/>
  </r>
  <r>
    <x v="1"/>
    <m/>
    <x v="1"/>
    <x v="52"/>
    <s v="B23787010002"/>
    <s v="BOD"/>
    <n v="2378701"/>
    <m/>
    <s v="00099021001 DEP.DE CHEQ.AJENOS,RET.DE CAM.,CONCEPTO: INCAPACIDAD,DEP.: CAJA NACIONAL DE SALUD, PROCEDENCIA: BANCO UNION S.A., CHEQUE: 44696, FECHA DE EMISION:13/03/2026._x000a_ST-92/2026 03-0470"/>
    <m/>
    <m/>
    <m/>
    <m/>
    <m/>
    <m/>
    <n v="0"/>
    <n v="19585.8"/>
    <s v="CONCILIADO_PARCIAL"/>
  </r>
  <r>
    <x v="75"/>
    <m/>
    <x v="75"/>
    <x v="52"/>
    <s v="B23787010002"/>
    <s v="BOD"/>
    <n v="2378701"/>
    <m/>
    <s v="00099021001 DEP.DE CHEQ.AJENOS,RET.DE CAM.,CONCEPTO: INCAPACIDAD,DEP.: CAJA NACIONAL DE SALUD, PROCEDENCIA: BANCO UNION S.A., CHEQUE: 44696, FECHA DE EMISION:13/03/2026._x000a_ST-92/2026 03-0470"/>
    <m/>
    <m/>
    <m/>
    <m/>
    <m/>
    <m/>
    <n v="0"/>
    <n v="1120"/>
    <s v="CONCILIADO_PARCIAL"/>
  </r>
  <r>
    <x v="76"/>
    <m/>
    <x v="76"/>
    <x v="52"/>
    <s v="B23787010002"/>
    <s v="BOD"/>
    <n v="2378701"/>
    <m/>
    <s v="00099021001 DEP.DE CHEQ.AJENOS,RET.DE CAM.,CONCEPTO: INCAPACIDAD,DEP.: CAJA NACIONAL DE SALUD, PROCEDENCIA: BANCO UNION S.A., CHEQUE: 44696, FECHA DE EMISION:13/03/2026._x000a_ST-92/2026 03-0470"/>
    <m/>
    <m/>
    <m/>
    <m/>
    <m/>
    <m/>
    <n v="0"/>
    <n v="205.6"/>
    <s v="CONCILIADO_PARCIAL"/>
  </r>
  <r>
    <x v="40"/>
    <m/>
    <x v="40"/>
    <x v="52"/>
    <s v="B23787010002"/>
    <s v="BOD"/>
    <n v="2378701"/>
    <m/>
    <s v="00099021001 DEP.DE CHEQ.AJENOS,RET.DE CAM.,CONCEPTO: INCAPACIDAD,DEP.: CAJA NACIONAL DE SALUD, PROCEDENCIA: BANCO UNION S.A., CHEQUE: 44696, FECHA DE EMISION:13/03/2026._x000a_ST-92/2026 03-0470"/>
    <m/>
    <m/>
    <m/>
    <m/>
    <m/>
    <m/>
    <n v="0"/>
    <n v="4025.4"/>
    <s v="CONCILIADO_PARCIAL"/>
  </r>
  <r>
    <x v="45"/>
    <m/>
    <x v="45"/>
    <x v="52"/>
    <s v="B23787010002"/>
    <s v="BOD"/>
    <n v="2378701"/>
    <m/>
    <s v="00099021001 DEP.DE CHEQ.AJENOS,RET.DE CAM.,CONCEPTO: INCAPACIDAD,DEP.: CAJA NACIONAL DE SALUD, PROCEDENCIA: BANCO UNION S.A., CHEQUE: 44696, FECHA DE EMISION:13/03/2026._x000a_ST-92/2026 03-0470"/>
    <m/>
    <m/>
    <m/>
    <m/>
    <m/>
    <m/>
    <n v="0"/>
    <n v="557.49"/>
    <s v="CONCILIADO_PARCIAL"/>
  </r>
  <r>
    <x v="45"/>
    <m/>
    <x v="45"/>
    <x v="52"/>
    <s v="B23787010002"/>
    <s v="BOD"/>
    <n v="2378701"/>
    <m/>
    <s v="00099021001 DEP.DE CHEQ.AJENOS,RET.DE CAM.,CONCEPTO: INCAPACIDAD,DEP.: CAJA NACIONAL DE SALUD, PROCEDENCIA: BANCO UNION S.A., CHEQUE: 44696, FECHA DE EMISION:13/03/2026._x000a_ST-92/2026 03-0470"/>
    <m/>
    <m/>
    <m/>
    <m/>
    <m/>
    <m/>
    <n v="0"/>
    <n v="8465.16"/>
    <s v="CONCILIADO_PARCIAL"/>
  </r>
  <r>
    <x v="77"/>
    <m/>
    <x v="77"/>
    <x v="52"/>
    <s v="B23787030002"/>
    <s v="BOD"/>
    <n v="2378703"/>
    <m/>
    <s v="00099021001 DEP.DE CHEQ.AJENOS,RET.DE CAM.,CONCEPTO: INCAPACIDAD,DEP.: CAJA NACIONAL DE SALUD, PROCEDENCIA: BANCO UNION S.A., CHEQUE: 44697, FECHA DE EMISIÓN 13/03/2026._x000a_ST-92/2026 03-0471"/>
    <m/>
    <m/>
    <m/>
    <m/>
    <m/>
    <m/>
    <n v="0"/>
    <n v="1388.2"/>
    <s v="CONCILIADO_PARCIAL"/>
  </r>
  <r>
    <x v="45"/>
    <m/>
    <x v="45"/>
    <x v="52"/>
    <s v="B23787030002"/>
    <s v="BOD"/>
    <n v="2378703"/>
    <m/>
    <s v="00099021001 DEP.DE CHEQ.AJENOS,RET.DE CAM.,CONCEPTO: INCAPACIDAD,DEP.: CAJA NACIONAL DE SALUD, PROCEDENCIA: BANCO UNION S.A., CHEQUE: 44697, FECHA DE EMISIÓN 13/03/2026._x000a_ST-92/2026 03-0471"/>
    <m/>
    <m/>
    <m/>
    <m/>
    <m/>
    <m/>
    <n v="0"/>
    <n v="1515.85"/>
    <s v="CONCILIADO_PARCIAL"/>
  </r>
  <r>
    <x v="45"/>
    <m/>
    <x v="45"/>
    <x v="52"/>
    <s v="B23787030002"/>
    <s v="BOD"/>
    <n v="2378703"/>
    <m/>
    <s v="00099021001 DEP.DE CHEQ.AJENOS,RET.DE CAM.,CONCEPTO: INCAPACIDAD,DEP.: CAJA NACIONAL DE SALUD, PROCEDENCIA: BANCO UNION S.A., CHEQUE: 44697, FECHA DE EMISIÓN 13/03/2026._x000a_ST-92/2026 03-0471"/>
    <m/>
    <m/>
    <m/>
    <m/>
    <m/>
    <m/>
    <n v="0"/>
    <n v="1774.36"/>
    <s v="CONCILIADO_PARCIAL"/>
  </r>
  <r>
    <x v="40"/>
    <m/>
    <x v="40"/>
    <x v="52"/>
    <s v="B23787030002"/>
    <s v="BOD"/>
    <n v="2378703"/>
    <m/>
    <s v="00099021001 DEP.DE CHEQ.AJENOS,RET.DE CAM.,CONCEPTO: INCAPACIDAD,DEP.: CAJA NACIONAL DE SALUD, PROCEDENCIA: BANCO UNION S.A., CHEQUE: 44697, FECHA DE EMISIÓN 13/03/2026._x000a_ST-92/2026 03-0471"/>
    <m/>
    <m/>
    <m/>
    <m/>
    <m/>
    <m/>
    <n v="0"/>
    <n v="78696.11"/>
    <s v="CONCILIADO_PARCIAL"/>
  </r>
  <r>
    <x v="77"/>
    <m/>
    <x v="77"/>
    <x v="52"/>
    <s v="B23787050002"/>
    <s v="BOD"/>
    <n v="2378705"/>
    <m/>
    <s v="00099021001 DEP.DE CHEQ.AJENOS,RET.DE CAM.,CONCEPTO: INCAPACIDAD,DEP.: CAJA NACIONAL DE SALUD, PROCEDENCIA: BANCO UNION S.A., CHEQUE: 44706, FECHA DE EMISION:13/03/202_x000a_ST-92/2026 03-0472"/>
    <m/>
    <m/>
    <m/>
    <m/>
    <m/>
    <m/>
    <n v="0"/>
    <n v="504.8"/>
    <s v="CONCILIADO_PARCIAL"/>
  </r>
  <r>
    <x v="45"/>
    <m/>
    <x v="45"/>
    <x v="52"/>
    <s v="B23787050002"/>
    <s v="BOD"/>
    <n v="2378705"/>
    <m/>
    <s v="00099021001 DEP.DE CHEQ.AJENOS,RET.DE CAM.,CONCEPTO: INCAPACIDAD,DEP.: CAJA NACIONAL DE SALUD, PROCEDENCIA: BANCO UNION S.A., CHEQUE: 44706, FECHA DE EMISION:13/03/202_x000a_ST-92/2026 03-0472"/>
    <m/>
    <m/>
    <m/>
    <m/>
    <m/>
    <m/>
    <n v="0"/>
    <n v="4402.55"/>
    <s v="CONCILIADO_PARCIAL"/>
  </r>
  <r>
    <x v="43"/>
    <m/>
    <x v="43"/>
    <x v="52"/>
    <s v="B23787050002"/>
    <s v="BOD"/>
    <n v="2378705"/>
    <m/>
    <s v="00099021001 DEP.DE CHEQ.AJENOS,RET.DE CAM.,CONCEPTO: INCAPACIDAD,DEP.: CAJA NACIONAL DE SALUD, PROCEDENCIA: BANCO UNION S.A., CHEQUE: 44706, FECHA DE EMISION:13/03/202_x000a_ST-92/2026 03-0472"/>
    <m/>
    <m/>
    <m/>
    <m/>
    <m/>
    <m/>
    <n v="0"/>
    <n v="526.6"/>
    <s v="CONCILIADO_PARCIAL"/>
  </r>
  <r>
    <x v="37"/>
    <m/>
    <x v="37"/>
    <x v="52"/>
    <s v="B23787240002"/>
    <s v="BOD"/>
    <n v="2378724"/>
    <m/>
    <s v="00513012003 DEP.DE CHEQ.AJENOS,RET.DE CAM.,CONCEPTO: DEV. PAGO DE REFRIGERIO PERSONAL D.A. 1 (PERIODO OCTUBRE NOVIEMBRE 2025),DEP.: YACIMIENTOS PETROLIFEROS FISCALES BOLIVIANOS , PROCEDENCIA: BANCO UNION S.A., CHEQUE: 1846, FECHA DE EMISION:19/03/2026"/>
    <m/>
    <m/>
    <m/>
    <m/>
    <m/>
    <m/>
    <n v="0"/>
    <n v="124380"/>
    <s v="NO_CONCILIADO"/>
  </r>
  <r>
    <x v="13"/>
    <m/>
    <x v="13"/>
    <x v="52"/>
    <s v="B23787270002"/>
    <s v="BOD"/>
    <n v="2378727"/>
    <m/>
    <s v="00099021001 DEP.DE CHEQ.AJENOS,RET.DE CAM.,CONCEPTO: DEPÓSITO,DEP.: MARISABEL ARANCIBIA CALLE , PROCEDENCIA: BANCO UNION S.A., CHEQUE: 228715, FECHA DE EMISION:23/03/2026"/>
    <m/>
    <m/>
    <m/>
    <m/>
    <m/>
    <m/>
    <n v="0"/>
    <n v="5355"/>
    <s v="NO_CONCILIADO"/>
  </r>
  <r>
    <x v="13"/>
    <m/>
    <x v="13"/>
    <x v="52"/>
    <s v="B23787410002"/>
    <s v="BOD"/>
    <n v="2378741"/>
    <m/>
    <s v="00099021001 DEP.DE CHEQ.AJENOS,RET.DE CAM.,CONCEPTO: DEPÓSITO,DEP.: ADELA ANGULO ALVAREZ , PROCEDENCIA: BANCO UNION S.A., CHEQUE: 228720, FECHA DE EMISION:23/03/2026"/>
    <m/>
    <m/>
    <m/>
    <m/>
    <m/>
    <m/>
    <n v="0"/>
    <n v="89.28"/>
    <s v="NO_CONCILIADO"/>
  </r>
  <r>
    <x v="17"/>
    <m/>
    <x v="17"/>
    <x v="52"/>
    <s v="O23788070002"/>
    <s v="BOD"/>
    <n v="2378807"/>
    <m/>
    <s v="00099021001 DEPOSITO DE EFECTIVO, DEPOSITANTE: BENIGNA PACAJES QUISPE, CONCEPTO: DEV. POR DPH POR EL MES DE SEPT. DE 2012 (16 DIAS) EN GOBIERNO AUTONOMO DEPARTAMENTAL DE LA PAZ, CUENTA DE DEPOSITO: CUENTA UNICA DEL TESORO"/>
    <m/>
    <m/>
    <m/>
    <m/>
    <m/>
    <m/>
    <n v="0"/>
    <n v="1054.6099999999999"/>
    <s v="NO_CONCILIADO"/>
  </r>
  <r>
    <x v="4"/>
    <m/>
    <x v="4"/>
    <x v="52"/>
    <s v="J06702590002"/>
    <s v="NTE"/>
    <n v="15186252"/>
    <m/>
    <s v="A:00099021001 GAD DE PANDO, TRANSFERENCIA DE RECUPERACIONES SEGUN NOTA GEF-LCR-DYF-0309-NOT/26 POR CONCEPTO DE PAGO DE INTERESES PENAL DE ACUERDO A CONTRATO DE FIDEICOMISO &amp;quot;FINANCIAMIENTO DE APOYO A LA REACTIVACION DE LA INVERSIÓN PUBLICA” (FARIP) FIRMADO ENTRE EL MPD Y EL FNDR."/>
    <m/>
    <m/>
    <m/>
    <m/>
    <m/>
    <m/>
    <n v="0"/>
    <n v="313.7"/>
    <s v="NO_CONCILIADO"/>
  </r>
  <r>
    <x v="4"/>
    <m/>
    <x v="4"/>
    <x v="52"/>
    <s v="J06702600002"/>
    <s v="NTE"/>
    <n v="15186251"/>
    <m/>
    <s v="A:00099021001 GAD DE PANDO, TRANSFERENCIA DE RECUPERACIONES SEGUN NOTA GEF-LCR-DYF-0309-NOT/26 POR CONCEPTO DE PAGO DE INTERESES PENAL DE ACUERDO A CONTRATO DE FIDEICOMISO &amp;quot;FINANCIAMIENTO DE APOYO A LA REACTIVACION DE LA INVERSIÓN PUBLICA” (FARIP) FIRMADO ENTRE EL MPD Y EL FNDR."/>
    <m/>
    <m/>
    <m/>
    <m/>
    <m/>
    <m/>
    <n v="0"/>
    <n v="5686.3"/>
    <s v="NO_CONCILIADO"/>
  </r>
  <r>
    <x v="4"/>
    <m/>
    <x v="4"/>
    <x v="52"/>
    <s v="J06702620002"/>
    <s v="NTE"/>
    <n v="15185344"/>
    <m/>
    <s v="A:00099021001 GAD DE BENI, TRANSFERENCIA DE RECUPERACIONES SEGUN NOTA GEF-LCR-JSZ-1139-NOT/25 POR CONCEPTO DE PAGO DE CAPITAL E INTERESES DE ACUERDO A CONTRATO DE FIDEICOMISO &amp;quot;PROGRAMA APOYO A LA EJECUCION DE LA INVERSION PUBLICA&amp;quot; (AEIP) FIRMADO ENTRE MINISTERIO DE PLANIFICACION Y EL FNDR."/>
    <m/>
    <m/>
    <m/>
    <m/>
    <m/>
    <m/>
    <n v="0"/>
    <n v="109308.64"/>
    <s v="NO_CONCILIADO"/>
  </r>
  <r>
    <x v="4"/>
    <m/>
    <x v="4"/>
    <x v="52"/>
    <s v="S11504120004"/>
    <s v="COB"/>
    <n v="21256"/>
    <m/>
    <s v="||PAGO PRÉSTAMO BID 815-SF-BO VCTO. 23-03-2026 POR CUENTA DE TGN , SEGÚN CODIGO DE LIQUIDACIÓN NO. 21256 VALOR 23-03-2026 CAPITAL USD 52.524,13 INTERESES USD 2.626,21 CTA. 3987 CUENTA UNICA DEL TESORO LIB. 00099021001 REF.: COMISIONES BANCARIAS"/>
    <m/>
    <m/>
    <m/>
    <m/>
    <m/>
    <m/>
    <n v="788.33"/>
    <n v="0"/>
    <s v="NO_CONCILIADO"/>
  </r>
  <r>
    <x v="4"/>
    <m/>
    <x v="4"/>
    <x v="52"/>
    <s v="G35175010001"/>
    <s v="NTI"/>
    <n v="21229"/>
    <m/>
    <s v="PAGO A BID PRÉSTAMO 2719/BL-BO VCTO. 21-03-2026 POR CUENTA DE TGN , NTI. 21229 VALOR 23-03-2026 CAPITAL USD 318.226,29 INTERESES USD 179.548,50 CTA. 3987 CUENTA UNICA DEL TESORO LIB. 00099021001"/>
    <m/>
    <m/>
    <m/>
    <m/>
    <m/>
    <m/>
    <n v="3464512.54"/>
    <n v="0"/>
    <s v="NO_CONCILIADO"/>
  </r>
  <r>
    <x v="4"/>
    <m/>
    <x v="4"/>
    <x v="52"/>
    <s v="G35175010004"/>
    <s v="COB"/>
    <n v="21229"/>
    <m/>
    <s v="PAGO A BID PRÉSTAMO 2719/BL-BO VCTO. 21-03-2026 POR CUENTA DE TGN , NTI. 21229 VALOR 23-03-2026 CAPITAL USD 318.226,29 INTERESES USD 179.548,50 CTA. 3987 CUENTA UNICA DEL TESORO LIB. 00099021001 REF.: COMISIONES BANCARIAS"/>
    <m/>
    <m/>
    <m/>
    <m/>
    <m/>
    <m/>
    <n v="3824.7"/>
    <n v="0"/>
    <s v="NO_CONCILIADO"/>
  </r>
  <r>
    <x v="4"/>
    <m/>
    <x v="4"/>
    <x v="52"/>
    <s v="G35175020001"/>
    <s v="NTI"/>
    <n v="21228"/>
    <m/>
    <s v="PAGO A BID PRÉSTAMO 2719/BL-BO VCTO. 21-03-2026 POR CUENTA DE TGN , NTI. 21228 VALOR 23-03-2026 INTERESES USD 4.736,74 CTA. 3987 CUENTA UNICA DEL TESORO LIB. 00099021001"/>
    <m/>
    <m/>
    <m/>
    <m/>
    <m/>
    <m/>
    <n v="32967.71"/>
    <n v="0"/>
    <s v="NO_CONCILIADO"/>
  </r>
  <r>
    <x v="4"/>
    <m/>
    <x v="4"/>
    <x v="52"/>
    <s v="G35175020004"/>
    <s v="COB"/>
    <n v="21228"/>
    <m/>
    <s v="PAGO A BID PRÉSTAMO 2719/BL-BO VCTO. 21-03-2026 POR CUENTA DE TGN , NTI. 21228 VALOR 23-03-2026 INTERESES USD 4.736,74 CTA. 3987 CUENTA UNICA DEL TESORO LIB. 00099021001 REF.: COMISIONES BANCARIAS"/>
    <m/>
    <m/>
    <m/>
    <m/>
    <m/>
    <m/>
    <n v="442.52"/>
    <n v="0"/>
    <s v="NO_CONCILIADO"/>
  </r>
  <r>
    <x v="4"/>
    <m/>
    <x v="4"/>
    <x v="52"/>
    <s v="G35175030001"/>
    <s v="NTI"/>
    <n v="21178"/>
    <m/>
    <s v="PAGO A CAF PRÉSTAMO CFA007725 VCTO. 23-03-2026 POR CUENTA DE TGN , NTI. 21178 VALOR 23-03-2026 CAPITAL USD 1.150.162,59 INTERESES USD 119.311,10 CTA. 3987 CUENTA UNICA DEL TESORO LIB. 00099021001"/>
    <m/>
    <m/>
    <m/>
    <m/>
    <m/>
    <m/>
    <n v="8835536.8800000008"/>
    <n v="0"/>
    <s v="NO_CONCILIADO"/>
  </r>
  <r>
    <x v="4"/>
    <m/>
    <x v="4"/>
    <x v="52"/>
    <s v="G35175030004"/>
    <s v="COB"/>
    <n v="21178"/>
    <m/>
    <s v="PAGO A CAF PRÉSTAMO CFA007725 VCTO. 23-03-2026 POR CUENTA DE TGN , NTI. 21178 VALOR 23-03-2026 CAPITAL USD 1.150.162,59 INTERESES USD 119.311,10 CTA. 3987 CUENTA UNICA DEL TESORO LIB. 00099021001 REF.: COMISIONES BANCARIAS"/>
    <m/>
    <m/>
    <m/>
    <m/>
    <m/>
    <m/>
    <n v="9118.56"/>
    <n v="0"/>
    <s v="NO_CONCILIADO"/>
  </r>
  <r>
    <x v="4"/>
    <m/>
    <x v="4"/>
    <x v="52"/>
    <s v="G35176490001"/>
    <s v="NTI"/>
    <n v="21179"/>
    <m/>
    <s v="PAGO A CAF PRÉSTAMO CFA008340 VCTO. 21-03-2026 POR CUENTA DE TGN , NTI. 21179 VALOR 23-03-2026 CAPITAL USD 3.816.646,88 INTERESES USD 794.123,86 CTA. 3987 CUENTA UNICA DEL TESORO LIB. 00099021001"/>
    <m/>
    <m/>
    <m/>
    <m/>
    <m/>
    <m/>
    <n v="32090964.350000001"/>
    <n v="0"/>
    <s v="NO_CONCILIADO"/>
  </r>
  <r>
    <x v="4"/>
    <m/>
    <x v="4"/>
    <x v="52"/>
    <s v="G35176490004"/>
    <s v="COB"/>
    <n v="21179"/>
    <m/>
    <s v="PAGO A CAF PRÉSTAMO CFA008340 VCTO. 21-03-2026 POR CUENTA DE TGN , NTI. 21179 VALOR 23-03-2026 CAPITAL USD 3.816.646,88 INTERESES USD 794.123,86 CTA. 3987 CUENTA UNICA DEL TESORO LIB. 00099021001 REF.: COMISIONES BANCARIAS"/>
    <m/>
    <m/>
    <m/>
    <m/>
    <m/>
    <m/>
    <n v="32039.88"/>
    <n v="0"/>
    <s v="NO_CONCILIADO"/>
  </r>
  <r>
    <x v="4"/>
    <m/>
    <x v="4"/>
    <x v="52"/>
    <s v="G35176500001"/>
    <s v="NTI"/>
    <n v="21233"/>
    <m/>
    <s v="PAGO A BID PRÉSTAMO 2614/BL-BO VCTO. 21-03-2026 POR CUENTA DE TGN , NTI. 21233 VALOR 23-03-2026 CAPITAL USD 559.900,71 INTERESES USD 312.063,29 CTA. 3987 CUENTA UNICA DEL TESORO LIB. 00099021001"/>
    <m/>
    <m/>
    <m/>
    <m/>
    <m/>
    <m/>
    <n v="6068869.4400000004"/>
    <n v="0"/>
    <s v="NO_CONCILIADO"/>
  </r>
  <r>
    <x v="4"/>
    <m/>
    <x v="4"/>
    <x v="52"/>
    <s v="G35176500004"/>
    <s v="COB"/>
    <n v="21233"/>
    <m/>
    <s v="PAGO A BID PRÉSTAMO 2614/BL-BO VCTO. 21-03-2026 POR CUENTA DE TGN , NTI. 21233 VALOR 23-03-2026 CAPITAL USD 559.900,71 INTERESES USD 312.063,29 CTA. 3987 CUENTA UNICA DEL TESORO LIB. 00099021001 REF.: COMISIONES BANCARIAS"/>
    <m/>
    <m/>
    <m/>
    <m/>
    <m/>
    <m/>
    <n v="6391.65"/>
    <n v="0"/>
    <s v="NO_CONCILIADO"/>
  </r>
  <r>
    <x v="4"/>
    <m/>
    <x v="4"/>
    <x v="52"/>
    <s v="G35176510001"/>
    <s v="NTI"/>
    <n v="21245"/>
    <m/>
    <s v="PAGO A BID PRÉSTAMO 2614/BL-BO VCTO. 21-03-2026 POR CUENTA DE TGN , NTI. 21245 VALOR 23-03-2026 INTERESES USD 10.847,60 CTA. 3987 CUENTA UNICA DEL TESORO LIB. 00099021001"/>
    <m/>
    <m/>
    <m/>
    <m/>
    <m/>
    <m/>
    <n v="75499.3"/>
    <n v="0"/>
    <s v="NO_CONCILIADO"/>
  </r>
  <r>
    <x v="4"/>
    <m/>
    <x v="4"/>
    <x v="52"/>
    <s v="G35176510004"/>
    <s v="COB"/>
    <n v="21245"/>
    <m/>
    <s v="PAGO A BID PRÉSTAMO 2614/BL-BO VCTO. 21-03-2026 POR CUENTA DE TGN , NTI. 21245 VALOR 23-03-2026 INTERESES USD 10.847,60 CTA. 3987 CUENTA UNICA DEL TESORO LIB. 00099021001 REF.: COMISIONES BANCARIAS"/>
    <m/>
    <m/>
    <m/>
    <m/>
    <m/>
    <m/>
    <n v="484.43"/>
    <n v="0"/>
    <s v="NO_CONCILIADO"/>
  </r>
  <r>
    <x v="4"/>
    <m/>
    <x v="4"/>
    <x v="52"/>
    <s v="G35176520001"/>
    <s v="NTI"/>
    <n v="21212"/>
    <m/>
    <s v="PAGO A BID PRÉSTAMO 2786/BL-BO VCTO. 22-03-2026 POR CUENTA DE TGN , NTI. 21212 VALOR 23-03-2026 CAPITAL USD 2.047.300,61 INTERESES USD 1.209.533,87 CTA. 3987 CUENTA UNICA DEL TESORO LIB. 00099021001"/>
    <m/>
    <m/>
    <m/>
    <m/>
    <m/>
    <m/>
    <n v="22667567.98"/>
    <n v="0"/>
    <s v="NO_CONCILIADO"/>
  </r>
  <r>
    <x v="4"/>
    <m/>
    <x v="4"/>
    <x v="52"/>
    <s v="G35176520004"/>
    <s v="COB"/>
    <n v="21212"/>
    <m/>
    <s v="PAGO A BID PRÉSTAMO 2786/BL-BO VCTO. 22-03-2026 POR CUENTA DE TGN , NTI. 21212 VALOR 23-03-2026 CAPITAL USD 2.047.300,61 INTERESES USD 1.209.533,87 CTA. 3987 CUENTA UNICA DEL TESORO LIB. 00099021001 REF.: COMISIONES BANCARIAS"/>
    <m/>
    <m/>
    <m/>
    <m/>
    <m/>
    <m/>
    <n v="22751.85"/>
    <n v="0"/>
    <s v="NO_CONCILIADO"/>
  </r>
  <r>
    <x v="4"/>
    <m/>
    <x v="4"/>
    <x v="52"/>
    <s v="G35176530001"/>
    <s v="NTI"/>
    <n v="21214"/>
    <m/>
    <s v="PAGO A BID PRÉSTAMO 2786/BL-BO VCTO. 22-03-2026 POR CUENTA DE TGN , NTI. 21214 VALOR 23-03-2026 INTERESES USD 30.133,94 CTA. 3987 CUENTA UNICA DEL TESORO LIB. 00099021001"/>
    <m/>
    <m/>
    <m/>
    <m/>
    <m/>
    <m/>
    <n v="209732.22"/>
    <n v="0"/>
    <s v="NO_CONCILIADO"/>
  </r>
  <r>
    <x v="4"/>
    <m/>
    <x v="4"/>
    <x v="52"/>
    <s v="G35176530004"/>
    <s v="COB"/>
    <n v="21214"/>
    <m/>
    <s v="PAGO A BID PRÉSTAMO 2786/BL-BO VCTO. 22-03-2026 POR CUENTA DE TGN , NTI. 21214 VALOR 23-03-2026 INTERESES USD 30.133,94 CTA. 3987 CUENTA UNICA DEL TESORO LIB. 00099021001 REF.: COMISIONES BANCARIAS"/>
    <m/>
    <m/>
    <m/>
    <m/>
    <m/>
    <m/>
    <n v="616.69000000000005"/>
    <n v="0"/>
    <s v="NO_CONCILIADO"/>
  </r>
  <r>
    <x v="4"/>
    <m/>
    <x v="4"/>
    <x v="52"/>
    <s v="G35176540001"/>
    <s v="NTI"/>
    <n v="21250"/>
    <m/>
    <s v="PAGO A BID PRÉSTAMO 964/SF-BO VCTO. 23-03-2026 POR CUENTA DE TGN , NTI. 21250 VALOR 23-03-2026 CAPITAL USD 14.659,52 INTERESES USD 3.053,19 CTA. 3987 CUENTA UNICA DEL TESORO LIB. 00099021001"/>
    <m/>
    <m/>
    <m/>
    <m/>
    <m/>
    <m/>
    <n v="123280.46"/>
    <n v="0"/>
    <s v="NO_CONCILIADO"/>
  </r>
  <r>
    <x v="4"/>
    <m/>
    <x v="4"/>
    <x v="52"/>
    <s v="G35176540004"/>
    <s v="COB"/>
    <n v="21250"/>
    <m/>
    <s v="PAGO A BID PRÉSTAMO 964/SF-BO VCTO. 23-03-2026 POR CUENTA DE TGN , NTI. 21250 VALOR 23-03-2026 CAPITAL USD 14.659,52 INTERESES USD 3.053,19 CTA. 3987 CUENTA UNICA DEL TESORO LIB. 00099021001 REF.: COMISIONES BANCARIAS"/>
    <m/>
    <m/>
    <m/>
    <m/>
    <m/>
    <m/>
    <n v="531.49"/>
    <n v="0"/>
    <s v="NO_CONCILIADO"/>
  </r>
  <r>
    <x v="4"/>
    <m/>
    <x v="4"/>
    <x v="52"/>
    <s v="S11504060003"/>
    <s v="COB"/>
    <n v="1150406"/>
    <m/>
    <s v="'TRANSFERENCIA'||DE FONDOS SEGÚN MENSAJE SWIFT N° 3112 DE 23-03-2026 POR EL REEMBOLSO EFECTUADO POR EL AGENTE DE PAGO (BANK OF NEW YORK MELLON) CORRESPONDIENTE A LA REVERSIÓN DE PAGO POR LA CANCELACIÓN ANTICIPADA DE BONOS BOLIVIA 2028 CORRESPONDIENTE A LA PARTE DEL BANCO CENTRAL DE BOLIVIA. CTA. 3987 CUENTA UNICA DEL TESORO LIB. 00099021001 REF.: COMISIONES BANCARIAS"/>
    <m/>
    <m/>
    <m/>
    <m/>
    <m/>
    <m/>
    <n v="80"/>
    <n v="0"/>
    <s v="NO_CONCILIADO"/>
  </r>
  <r>
    <x v="4"/>
    <m/>
    <x v="4"/>
    <x v="52"/>
    <s v="S11504070001"/>
    <s v="COB"/>
    <n v="1150407"/>
    <m/>
    <s v="||COMPLEMENTO A NUESTRA OPERACIÓN EFECTUADA EN FECHA 20-03-2026 A TRAVÉS DE COMPROBANTE N° 1150274. CTA. 3987 CUENTA UNICA DEL TESORO LIB. 00099021001 REF.: COMISIONES BANCARIAS"/>
    <m/>
    <m/>
    <m/>
    <m/>
    <m/>
    <m/>
    <n v="17.079999999999998"/>
    <n v="0"/>
    <s v="NO_CONCILIADO"/>
  </r>
  <r>
    <x v="4"/>
    <m/>
    <x v="4"/>
    <x v="52"/>
    <s v="S11504120001"/>
    <s v="NTI"/>
    <n v="21256"/>
    <m/>
    <s v="||PAGO PRÉSTAMO BID 815-SF-BO VCTO. 23-03-2026 POR CUENTA DE TGN , SEGÚN CODIGO DE LIQUIDACIÓN NO. 21256 VALOR 23-03-2026 CAPITAL USD 52.524,13 INTERESES USD 2.626,21 CTA. 3987 CUENTA UNICA DEL TESORO LIB. 00099021001"/>
    <m/>
    <m/>
    <m/>
    <m/>
    <m/>
    <m/>
    <n v="383846.37"/>
    <n v="0"/>
    <s v="NO_CONCILIADO"/>
  </r>
  <r>
    <x v="20"/>
    <m/>
    <x v="20"/>
    <x v="53"/>
    <s v="O23790040002"/>
    <s v="BOD"/>
    <n v="2379004"/>
    <m/>
    <s v="00099021001 DEPOSITO DE EFECTIVO, DEPOSITANTE: CESAR MENTASTI PADILLA, CONCEPTO: DEVOLUCION DE PASAJES AEREOS, CUENTA DE DEPOSITO: CUENTA UNICA DEL TESORO/DJBR"/>
    <m/>
    <m/>
    <m/>
    <m/>
    <m/>
    <m/>
    <n v="0"/>
    <n v="1946"/>
    <s v="NO_CONCILIADO"/>
  </r>
  <r>
    <x v="22"/>
    <m/>
    <x v="22"/>
    <x v="53"/>
    <s v="O23790710002"/>
    <s v="BOD"/>
    <n v="2379071"/>
    <m/>
    <s v="00099021001 DEPOSITO DE EFECTIVO, DEPOSITANTE: FELIX FELICIANO RONDO TICONA, CONCEPTO: DEV. DE DINERO POR COMPRA DE COMBUSTIBLE ASIGNADO A LA REGIONAL ORIENTE, CUENTA DE DEPOSITO: CUENTA UNICA DEL TESORO/DJBR"/>
    <m/>
    <m/>
    <m/>
    <m/>
    <m/>
    <m/>
    <n v="0"/>
    <n v="832.15"/>
    <s v="NO_CONCILIADO"/>
  </r>
  <r>
    <x v="13"/>
    <m/>
    <x v="13"/>
    <x v="53"/>
    <s v="O23790850002"/>
    <s v="BOD"/>
    <n v="2379085"/>
    <m/>
    <s v="00099021001 DEPOSITO DE EFECTIVO, DEPOSITANTE: OLGA NILDA PEREIRA VARGAS VDA DE ANTEZANA, CONCEPTO: DEV. POR DPH POR EL MES DE MAYO DE 1982 AREA DE EDUCACION ITEM 51628, CUENTA DE DEPOSITO: CUENTA UNICA DEL TESORO"/>
    <m/>
    <m/>
    <m/>
    <m/>
    <m/>
    <m/>
    <n v="0"/>
    <n v="1218.56"/>
    <s v="NO_CONCILIADO"/>
  </r>
  <r>
    <x v="13"/>
    <m/>
    <x v="13"/>
    <x v="53"/>
    <s v="O23790880002"/>
    <s v="BOD"/>
    <n v="2379088"/>
    <m/>
    <s v="00099021001 DEPOSITO DE EFECTIVO, DEPOSITANTE: GONZALO ILLANES CHURA, CONCEPTO: DEVOLUCION DEL BONO ZONA, CUENTA DE DEPOSITO: CUENTA UNICA DEL TESORO"/>
    <m/>
    <m/>
    <m/>
    <m/>
    <m/>
    <m/>
    <n v="0"/>
    <n v="3589.28"/>
    <s v="NO_CONCILIADO"/>
  </r>
  <r>
    <x v="16"/>
    <m/>
    <x v="16"/>
    <x v="53"/>
    <s v="O23791000002"/>
    <s v="BOD"/>
    <n v="2379100"/>
    <m/>
    <s v="00070011102 DEPOSITO DE EFECTIVO, DEPOSITANTE: RAQUEL JENNY TARQUINO MONASTERIOS, CONCEPTO: PAGO DE DEVOLUCION DE RECURSOS POR PAGO DE TELEFONIA DE LA JEFATURA REGIONAL DE TRABAJO MONTERO DICI, CUENTA DE DEPOSITO: CUENTA UNICA DEL TESORO"/>
    <m/>
    <m/>
    <m/>
    <m/>
    <m/>
    <m/>
    <n v="0"/>
    <n v="65.900000000000006"/>
    <s v="NO_CONCILIADO"/>
  </r>
  <r>
    <x v="13"/>
    <m/>
    <x v="13"/>
    <x v="53"/>
    <s v="O23791030002"/>
    <s v="BOD"/>
    <n v="2379103"/>
    <m/>
    <s v="00099021001 DEPOSITO DE EFECTIVO, DEPOSITANTE: LIDIA CHURA SUCOJAYO, CONCEPTO: DEVOLUCION DE BONO ZONA, CUENTA DE DEPOSITO: CUENTA UNICA DEL TESORO"/>
    <m/>
    <m/>
    <m/>
    <m/>
    <m/>
    <m/>
    <n v="0"/>
    <n v="5339.23"/>
    <s v="NO_CONCILIADO"/>
  </r>
  <r>
    <x v="29"/>
    <m/>
    <x v="29"/>
    <x v="53"/>
    <s v="O23791140002"/>
    <s v="BOD"/>
    <n v="2379114"/>
    <m/>
    <s v="00099021001 DEPOSITO DE EFECTIVO, DEPOSITANTE: MARIELA LUZ FLORES MACHACA, CONCEPTO: DEVOLUCION DE BONO ZONA, CUENTA DE DEPOSITO: CUENTA UNICA DEL TESORO/DJBR"/>
    <m/>
    <m/>
    <m/>
    <m/>
    <m/>
    <m/>
    <n v="0"/>
    <n v="5067.1899999999996"/>
    <s v="NO_CONCILIADO"/>
  </r>
  <r>
    <x v="13"/>
    <m/>
    <x v="13"/>
    <x v="53"/>
    <s v="O23791160002"/>
    <s v="BOD"/>
    <n v="2379116"/>
    <m/>
    <s v="00099021001 DEPOSITO DE EFECTIVO, DEPOSITANTE: ZULEMA SILVESTRE SANTANDER, CONCEPTO: DEVOLUCION BONO ZONA, CUENTA DE DEPOSITO: CUENTA UNICA DEL TESORO"/>
    <m/>
    <m/>
    <m/>
    <m/>
    <m/>
    <m/>
    <n v="0"/>
    <n v="5537.05"/>
    <s v="NO_CONCILIADO"/>
  </r>
  <r>
    <x v="13"/>
    <m/>
    <x v="13"/>
    <x v="53"/>
    <s v="O23791180002"/>
    <s v="BOD"/>
    <n v="2379118"/>
    <m/>
    <s v="00099024113 DEPOSITO DE EFECTIVO, DEPOSITANTE: BANCO PRODEM S.A., CONCEPTO: EJECUCION DE LA GARANTIA DE CORRECTA INVERSION DE ANTICIPO, CUENTA DE DEPOSITO: CUENTA UNICA DEL TESORO"/>
    <m/>
    <m/>
    <m/>
    <m/>
    <m/>
    <m/>
    <n v="0"/>
    <n v="904057.79"/>
    <s v="NO_CONCILIADO"/>
  </r>
  <r>
    <x v="13"/>
    <m/>
    <x v="13"/>
    <x v="53"/>
    <s v="O23791190002"/>
    <s v="BOD"/>
    <n v="2379119"/>
    <m/>
    <s v="00099021001 DEPOSITO DE EFECTIVO, DEPOSITANTE: HUMBERTO YUPANQUI CONDORI, CONCEPTO: DEVOLUCION DE BONO ZONA, CUENTA DE DEPOSITO: CUENTA UNICA DEL TESORO"/>
    <m/>
    <m/>
    <m/>
    <m/>
    <m/>
    <m/>
    <n v="0"/>
    <n v="2494.48"/>
    <s v="NO_CONCILIADO"/>
  </r>
  <r>
    <x v="10"/>
    <m/>
    <x v="10"/>
    <x v="53"/>
    <s v="B23790370002"/>
    <s v="BOD"/>
    <n v="2379037"/>
    <m/>
    <s v="00099021001 DEP.DE CHEQ.AJENOS,RET.DE CAM.,CONCEPTO: PAGO POR DESCUENTOS DE MONTOS EXCEDENTARIOS POR LA DOBLE PERCEPCION DE RECURSOS PUBLICOS,DEP.: CAJA NACIONAL DE SALUD , PROCEDENCIA: BANCO UNION S.A., CHEQUE: 91735, FECHA DE EMISION:24/03/2026"/>
    <m/>
    <m/>
    <m/>
    <m/>
    <m/>
    <m/>
    <n v="0"/>
    <n v="12790.75"/>
    <s v="NO_CONCILIADO"/>
  </r>
  <r>
    <x v="46"/>
    <m/>
    <x v="46"/>
    <x v="53"/>
    <s v="B23790510002"/>
    <s v="BOD"/>
    <n v="2379051"/>
    <m/>
    <s v="00682018007 DEP.DE CHEQ.AJENOS,RET.DE CAM.,CONCEPTO: DEPÓSITO SUBSIDIO LOCAL,DEP.: GIZ GMBH PROYECTO PROIGUALDAD , PROCEDENCIA: BANCO SOLIDARIO S.A. BANCOSOL S.A., CHEQUE: 677443, FECHA DE EMISION:24/03/2026"/>
    <m/>
    <m/>
    <m/>
    <m/>
    <m/>
    <m/>
    <n v="0"/>
    <n v="107408.8"/>
    <s v="NO_CONCILIADO"/>
  </r>
  <r>
    <x v="0"/>
    <m/>
    <x v="0"/>
    <x v="53"/>
    <s v="B23790580002"/>
    <s v="BOD"/>
    <n v="2379058"/>
    <m/>
    <s v="00099021001 DEP.DE CHEQ.AJENOS,RET.DE CAM.,CONCEPTO: DEPÓSITO,DEP.: JHOANIA ADRIANA VILLCA FUENTES , PROCEDENCIA: BANCO UNION S.A., CHEQUE: 228725, FECHA DE EMISION:24/03/2026/DJBR"/>
    <m/>
    <m/>
    <m/>
    <m/>
    <m/>
    <m/>
    <n v="0"/>
    <n v="199.19"/>
    <s v="NO_CONCILIADO"/>
  </r>
  <r>
    <x v="78"/>
    <m/>
    <x v="78"/>
    <x v="53"/>
    <s v="G35184760002"/>
    <s v="CRV"/>
    <n v="24542"/>
    <m/>
    <s v="DEVOLUCIÓN DE FONDOS SOLICITUD 059155-24542 DE NAVEGACION AEREA Y AEROPUERTOS BOLIVIANOS REF.: DEUDA GESTION 2023 CONSULTING PERU SAC ADQ REPUESTOS PARA SISTEMAS VOR ILS DME FACT NRO E001 100 CONTRATO ADM DNJ CNT 152 2023 DA 2, SEGÚN R.D. 025/2023. LIB. 00389022001 NAABOL-DIRECCIÓN ADMINISTRATIVA REGIONAL LA PAZ"/>
    <m/>
    <m/>
    <m/>
    <m/>
    <m/>
    <m/>
    <n v="0"/>
    <n v="451299.97"/>
    <s v="NO_CONCILIADO"/>
  </r>
  <r>
    <x v="4"/>
    <m/>
    <x v="4"/>
    <x v="53"/>
    <s v="G35184720003"/>
    <s v="COB"/>
    <n v="3518472"/>
    <m/>
    <s v="TRANSFERENCIA RECIBIDA DEL EXTERIOR SEGÚN MENSAJES SWIFT NOS. 3179-3168 (REM.EXT.) DE FECHA 24/03/2026 POR DESEMBOLSO DE BID PRÉSTAMO 4403/BL-BO BID 4403/BL-BO 00287102001 FPS-RECURSOS PROPIOS REF.: UTILES DE ESCRITORIO"/>
    <m/>
    <m/>
    <m/>
    <m/>
    <m/>
    <m/>
    <n v="80"/>
    <n v="0"/>
    <s v="NO_CONCILIADO"/>
  </r>
  <r>
    <x v="4"/>
    <m/>
    <x v="4"/>
    <x v="53"/>
    <s v="S11504990001"/>
    <s v="COB"/>
    <n v="1150499"/>
    <m/>
    <s v="COBRO DE||ÚTILES DE ESCRITORIO POR EL REGISTRO DEL COMPROBANTE CONTABLE N°1150490 DE LA FECHA SEGÚN NOTA MEFP/VTCP/DGCP/UODP/N°101/2026 DE FECHA 23/03/2026 ENVIADO POR EL MINISTERIO DE ECONOMÍA Y FINANZAS PÚBLICAS POR RECEPCIÓN DE FONDOS DEL EXTERIOR, ORDENANTE: BLADEX COBRO ÚTILES DE ESCRITORIO DE LA CTA. N°3987, LIBRETA N° 00099021001 TGN-RECURSOS ORDINARIOS"/>
    <m/>
    <m/>
    <m/>
    <m/>
    <m/>
    <m/>
    <n v="80"/>
    <n v="0"/>
    <s v="NO_CONCILIADO"/>
  </r>
  <r>
    <x v="13"/>
    <m/>
    <x v="13"/>
    <x v="54"/>
    <s v="O23794430002"/>
    <s v="BOD"/>
    <n v="2379443"/>
    <m/>
    <s v="00099021001 DEPOSITO DE EFECTIVO, DEPOSITANTE: FIDEL JESUS CHOQUE CONDORI, CONCEPTO: DEVOLUCION BONO ZONA, CUENTA DE DEPOSITO: CUENTA UNICA DEL TESORO"/>
    <m/>
    <m/>
    <m/>
    <m/>
    <m/>
    <m/>
    <n v="0"/>
    <n v="5536.85"/>
    <s v="NO_CONCILIADO"/>
  </r>
  <r>
    <x v="49"/>
    <m/>
    <x v="49"/>
    <x v="54"/>
    <s v="B23793180002"/>
    <s v="BOD"/>
    <n v="2379318"/>
    <m/>
    <s v="00099021001 DEP.DE CHEQ.AJENOS,RET.DE CAM.,CONCEPTO: DEVOLUCION DE PASAJES,DEP.: BOLIVIANA DE AVIACION , PROCEDENCIA: BANCO UNION S.A., CHEQUE: 21231, FECHA DE EMISION:24/03/2026"/>
    <m/>
    <m/>
    <m/>
    <m/>
    <m/>
    <m/>
    <n v="0"/>
    <n v="3885"/>
    <s v="NO_CONCILIADO"/>
  </r>
  <r>
    <x v="13"/>
    <m/>
    <x v="13"/>
    <x v="54"/>
    <s v="B23793640002"/>
    <s v="BOD"/>
    <n v="2379364"/>
    <m/>
    <s v="00099021001 DEP.DE CHEQ.AJENOS,RET.DE CAM.,CONCEPTO: DEVOLUCION INCAPACIDAD TEMPORAL OCTUBRE 2025,DEP.: CAJA PETROLERA DE SALUD OFICINA CENTRAL , PROCEDENCIA: BANCO UNION S.A., CHEQUE: 23934, FECHA DE EMISION:25/03/2026"/>
    <m/>
    <m/>
    <m/>
    <m/>
    <m/>
    <m/>
    <n v="0"/>
    <n v="2829.28"/>
    <s v="NO_CONCILIADO"/>
  </r>
  <r>
    <x v="13"/>
    <m/>
    <x v="13"/>
    <x v="54"/>
    <s v="B23793660002"/>
    <s v="BOD"/>
    <n v="2379366"/>
    <m/>
    <s v="00099021001 DEP.DE CHEQ.AJENOS,RET.DE CAM.,CONCEPTO: DEVOLUCION INCAPACIDAD TEMPORAL OCTUBRE 2025,DEP.: CAJA PETROLERA DE SALUD OFICINA CENTRAL , PROCEDENCIA: BANCO UNION S.A., CHEQUE: 23932, FECHA DE EMISION:25/03/2026"/>
    <m/>
    <m/>
    <m/>
    <m/>
    <m/>
    <m/>
    <n v="0"/>
    <n v="8755"/>
    <s v="NO_CONCILIADO"/>
  </r>
  <r>
    <x v="13"/>
    <m/>
    <x v="13"/>
    <x v="54"/>
    <s v="B23793700002"/>
    <s v="BOD"/>
    <n v="2379370"/>
    <m/>
    <s v="00099021001 DEP.DE CHEQ.AJENOS,RET.DE CAM.,CONCEPTO: DEVOLUCION INCAPACIDAD TEMPORAL OCTUBRE 2025,DEP.: CAJA PETROLERA DE SALUD OFICINA CENTRAL , PROCEDENCIA: BANCO UNION S.A., CHEQUE: 23937, FECHA DE EMISION:25/03/2026"/>
    <m/>
    <m/>
    <m/>
    <m/>
    <m/>
    <m/>
    <n v="0"/>
    <n v="2853.9"/>
    <s v="NO_CONCILIADO"/>
  </r>
  <r>
    <x v="13"/>
    <m/>
    <x v="13"/>
    <x v="54"/>
    <s v="B23793760002"/>
    <s v="BOD"/>
    <n v="2379376"/>
    <m/>
    <s v="00099021001 DEP.DE CHEQ.AJENOS,RET.DE CAM.,CONCEPTO: DEVOLUCION INCAPACIDAD TEMPORAL OCTUBRE 2025,DEP.: CAJA PETROLERA DE SALUD OFICINA CENTRAL , PROCEDENCIA: BANCO UNION S.A., CHEQUE: 23941, FECHA DE EMISION:25/03/2026"/>
    <m/>
    <m/>
    <m/>
    <m/>
    <m/>
    <m/>
    <n v="0"/>
    <n v="2652.25"/>
    <s v="NO_CONCILIADO"/>
  </r>
  <r>
    <x v="13"/>
    <m/>
    <x v="13"/>
    <x v="54"/>
    <s v="B23793810002"/>
    <s v="BOD"/>
    <n v="2379381"/>
    <m/>
    <s v="00099021001 DEP.DE CHEQ.AJENOS,RET.DE CAM.,CONCEPTO: DEVOLUCION INCAPACIDAD TEMPORAL NOVIEMBRE 2025,DEP.: CAJA PETROLERA DE SALUD OFICINA CENTRAL , PROCEDENCIA: BANCO UNION S.A., CHEQUE: 23953, FECHA DE EMISION:25/03/2026"/>
    <m/>
    <m/>
    <m/>
    <m/>
    <m/>
    <m/>
    <n v="0"/>
    <n v="565.35"/>
    <s v="NO_CONCILIADO"/>
  </r>
  <r>
    <x v="13"/>
    <m/>
    <x v="13"/>
    <x v="54"/>
    <s v="B23793840002"/>
    <s v="BOD"/>
    <n v="2379384"/>
    <m/>
    <s v="00099021001 DEP.DE CHEQ.AJENOS,RET.DE CAM.,CONCEPTO: DEPÓSITO,DEP.: BERTHA RIVERO ARAMAYO , PROCEDENCIA: BANCO UNION S.A., CHEQUE: 228929, FECHA DE EMISION:25/03/2026"/>
    <m/>
    <m/>
    <m/>
    <m/>
    <m/>
    <m/>
    <n v="0"/>
    <n v="8281.77"/>
    <s v="NO_CONCILIADO"/>
  </r>
  <r>
    <x v="13"/>
    <m/>
    <x v="13"/>
    <x v="54"/>
    <s v="B23793880002"/>
    <s v="BOD"/>
    <n v="2379388"/>
    <m/>
    <s v="00099021001 DEP.DE CHEQ.AJENOS,RET.DE CAM.,CONCEPTO: DEVOLUCION INCAPACIDAD TEMPORAL NOVIEMBRE 2025,DEP.: CAJA PETROLERA DE SALUD OFICINA CENTRAL , PROCEDENCIA: BANCO UNION S.A., CHEQUE: 23957, FECHA DE EMISION:25/03/2026"/>
    <m/>
    <m/>
    <m/>
    <m/>
    <m/>
    <m/>
    <n v="0"/>
    <n v="467.65"/>
    <s v="NO_CONCILIADO"/>
  </r>
  <r>
    <x v="36"/>
    <m/>
    <x v="36"/>
    <x v="54"/>
    <s v="B23793890002"/>
    <s v="BOD"/>
    <n v="2379389"/>
    <m/>
    <s v="00099021001 DEP.DE CHEQ.AJENOS,RET.DE CAM.,CONCEPTO: DEPÓSITO,DEP.: JULIO STEPHAN TORRICO ALCAZAR , PROCEDENCIA: BANCO UNION S.A., CHEQUE: 228931, FECHA DE EMISION:25/03/2026/DJBR"/>
    <m/>
    <m/>
    <m/>
    <m/>
    <m/>
    <m/>
    <n v="0"/>
    <n v="538.98"/>
    <s v="NO_CONCILIADO"/>
  </r>
  <r>
    <x v="13"/>
    <m/>
    <x v="13"/>
    <x v="54"/>
    <s v="B23793960002"/>
    <s v="BOD"/>
    <n v="2379396"/>
    <m/>
    <s v="00099021001 DEP.DE CHEQ.AJENOS,RET.DE CAM.,CONCEPTO: DEVOLUCION INCAPACIDAD TEMPORAL DICIEMBRE 2025,DEP.: CAJA PETROLERA DE SALUD OFICINA CENTRAL , PROCEDENCIA: BANCO UNION S.A., CHEQUE: 23968, FECHA DE EMISION:25/03/2026"/>
    <m/>
    <m/>
    <m/>
    <m/>
    <m/>
    <m/>
    <n v="0"/>
    <n v="1237.78"/>
    <s v="NO_CONCILIADO"/>
  </r>
  <r>
    <x v="13"/>
    <m/>
    <x v="13"/>
    <x v="54"/>
    <s v="B23794030002"/>
    <s v="BOD"/>
    <n v="2379403"/>
    <m/>
    <s v="00099021001 DEP.DE CHEQ.AJENOS,RET.DE CAM.,CONCEPTO: DEVOLUCION INCAPACIDAD TEMPORAL DICIEMBRE 2025,DEP.: CAJA PETROLERA DE SALUD OFICINA CENTRAL , PROCEDENCIA: BANCO UNION S.A., CHEQUE: 23970, FECHA DE EMISION:25/03/2026"/>
    <m/>
    <m/>
    <m/>
    <m/>
    <m/>
    <m/>
    <n v="0"/>
    <n v="10549.5"/>
    <s v="NO_CONCILIADO"/>
  </r>
  <r>
    <x v="13"/>
    <m/>
    <x v="13"/>
    <x v="54"/>
    <s v="B23794080002"/>
    <s v="BOD"/>
    <n v="2379408"/>
    <m/>
    <s v="00099021001 DEP.DE CHEQ.AJENOS,RET.DE CAM.,CONCEPTO: DEVOLUCION INCAPACIDAD TEMPORAL DICIEMBRE 2025,DEP.: CAJA PETROLERA DE SALUD OFICINA CENTRAL , PROCEDENCIA: BANCO UNION S.A., CHEQUE: 23991, FECHA DE EMISION:25/03/2026"/>
    <m/>
    <m/>
    <m/>
    <m/>
    <m/>
    <m/>
    <n v="0"/>
    <n v="1102.5899999999999"/>
    <s v="NO_CONCILIADO"/>
  </r>
  <r>
    <x v="0"/>
    <m/>
    <x v="0"/>
    <x v="54"/>
    <s v="S11508410002"/>
    <s v="CRV"/>
    <n v="1150841"/>
    <m/>
    <s v="||PAGO A BID PRESTAMO 1116-SF-BO VCTO. 25-03-2026 POR CUENTA DE GOB.AUT.DEPT.TARIJA SEGÚN COD.LIQ. 21449 DE FECHA 23-03-2026, VALOR 25-03-2026 CAPITAL USD7.531,83 INTERES USD2.614,47 LIBRETA NO.00099021001 TGN-RECURSOS ORDINARIOS 3987-ALIVIO MDRI"/>
    <m/>
    <m/>
    <m/>
    <m/>
    <m/>
    <m/>
    <n v="0"/>
    <n v="70618.25"/>
    <s v="NO_CONCILIADO"/>
  </r>
  <r>
    <x v="13"/>
    <m/>
    <x v="13"/>
    <x v="55"/>
    <s v="O23797220002"/>
    <s v="BOD"/>
    <n v="2379722"/>
    <m/>
    <s v="00099021001 DEPOSITO DE EFECTIVO, DEPOSITANTE: WILBER CESAR FUENTES FIGUEREDO, CONCEPTO: SOBRANTE PREVENTIVO 929, CUENTA DE DEPOSITO: CUENTA UNICA DEL TESORO"/>
    <m/>
    <m/>
    <m/>
    <m/>
    <m/>
    <m/>
    <n v="0"/>
    <n v="60"/>
    <s v="NO_CONCILIADO"/>
  </r>
  <r>
    <x v="3"/>
    <m/>
    <x v="3"/>
    <x v="55"/>
    <s v="O23797230002"/>
    <s v="BOD"/>
    <n v="2379723"/>
    <m/>
    <s v="00081011101 DEPOSITO DE EFECTIVO, DEPOSITANTE: NINNET ESPEJO ANDRADE, CONCEPTO: PASAJES - NINNET ESPEJO ANDRADE, CUENTA DE DEPOSITO: CUENTA UNICA DEL TESORO"/>
    <m/>
    <m/>
    <m/>
    <m/>
    <m/>
    <m/>
    <n v="0"/>
    <n v="1264"/>
    <s v="NO_CONCILIADO"/>
  </r>
  <r>
    <x v="3"/>
    <m/>
    <x v="3"/>
    <x v="55"/>
    <s v="O23797250002"/>
    <s v="BOD"/>
    <n v="2379725"/>
    <m/>
    <s v="00081011101 DEPOSITO DE EFECTIVO, DEPOSITANTE: NINNET ESPEJO ANDRADE, CONCEPTO: PASAJES - NINNET ESPEJO ANDRADE, CUENTA DE DEPOSITO: CUENTA UNICA DEL TESORO"/>
    <m/>
    <m/>
    <m/>
    <m/>
    <m/>
    <m/>
    <n v="0"/>
    <n v="1373"/>
    <s v="NO_CONCILIADO"/>
  </r>
  <r>
    <x v="73"/>
    <m/>
    <x v="73"/>
    <x v="55"/>
    <s v="O23797310002"/>
    <s v="BOD"/>
    <n v="2379731"/>
    <m/>
    <s v="00099021001 DEPOSITO DE EFECTIVO, DEPOSITANTE: GILKA FLORES CANAVIRI, CONCEPTO: DEVOLUCION DE DUODECIMOS DE AGUINALDO GESTION 2025, CUENTA DE DEPOSITO: CUENTA UNICA DEL TESORO/DJBR"/>
    <m/>
    <m/>
    <m/>
    <m/>
    <m/>
    <m/>
    <n v="0"/>
    <n v="198"/>
    <s v="NO_CONCILIADO"/>
  </r>
  <r>
    <x v="13"/>
    <m/>
    <x v="13"/>
    <x v="55"/>
    <s v="O23797940002"/>
    <s v="BOD"/>
    <n v="2379794"/>
    <m/>
    <s v="00099021001 DEPOSITO DE EFECTIVO, DEPOSITANTE: CORALLY ABRIL ROJAS TICONA, CONCEPTO: DEVOLUCION DE DEVENGADO DE FEBRERO 2025, CUENTA DE DEPOSITO: CUENTA UNICA DEL TESORO"/>
    <m/>
    <m/>
    <m/>
    <m/>
    <m/>
    <m/>
    <n v="0"/>
    <n v="2498.9"/>
    <s v="NO_CONCILIADO"/>
  </r>
  <r>
    <x v="16"/>
    <m/>
    <x v="16"/>
    <x v="55"/>
    <s v="B23796280002"/>
    <s v="BOD"/>
    <n v="2379628"/>
    <m/>
    <s v="00070011102 DEP.DE CHEQ.AJENOS,RET.DE CAM.,CONCEPTO: DEVOLUCION DE PASAJES AEREOS,DEP.: BOA , PROCEDENCIA: BANCO UNION S.A., CHEQUE: 11798, FECHA DE EMISION:25/03/2026"/>
    <m/>
    <m/>
    <m/>
    <m/>
    <m/>
    <m/>
    <n v="0"/>
    <n v="1143"/>
    <s v="NO_CONCILIADO"/>
  </r>
  <r>
    <x v="16"/>
    <m/>
    <x v="16"/>
    <x v="55"/>
    <s v="B23796310002"/>
    <s v="BOD"/>
    <n v="2379631"/>
    <m/>
    <s v="00070011102 DEP.DE CHEQ.AJENOS,RET.DE CAM.,CONCEPTO: DEVOLUCION DE PASAJES AEREOS,DEP.: BOA , PROCEDENCIA: BANCO UNION S.A., CHEQUE: 11799, FECHA DE EMISION:25/03/2026"/>
    <m/>
    <m/>
    <m/>
    <m/>
    <m/>
    <m/>
    <n v="0"/>
    <n v="370"/>
    <s v="NO_CONCILIADO"/>
  </r>
  <r>
    <x v="79"/>
    <m/>
    <x v="79"/>
    <x v="55"/>
    <s v="B23797350002"/>
    <s v="BOD"/>
    <n v="2379735"/>
    <m/>
    <s v="00593012001 DEP.DE CHEQ.AJENOS,RET.DE CAM.,CONCEPTO: REEMBOLO PARA LA EMPRESA YACANA,DEP.: CAJA DE SALUD CORDES , PROCEDENCIA: BANCO UNION S.A., CHEQUE: 61332, FECHA DE EMISION:23/03/2026"/>
    <m/>
    <m/>
    <m/>
    <m/>
    <m/>
    <m/>
    <n v="0"/>
    <n v="2050"/>
    <s v="NO_CONCILIADO"/>
  </r>
  <r>
    <x v="13"/>
    <m/>
    <x v="13"/>
    <x v="55"/>
    <s v="B23797320002"/>
    <s v="BOD"/>
    <n v="2379732"/>
    <m/>
    <s v="00099021001 DEP.DE CHEQ.AJENOS,RET.DE CAM.,CONCEPTO: DEPÓSITO,DEP.: DIEGO ROBERTO ENCINAS CARE , PROCEDENCIA: BANCO UNION S.A., CHEQUE: 228932, FECHA DE EMISION:25/03/2026"/>
    <m/>
    <m/>
    <m/>
    <m/>
    <m/>
    <m/>
    <n v="0"/>
    <n v="113.4"/>
    <s v="NO_CONCILIADO"/>
  </r>
  <r>
    <x v="13"/>
    <m/>
    <x v="13"/>
    <x v="55"/>
    <s v="B23797360002"/>
    <s v="BOD"/>
    <n v="2379736"/>
    <m/>
    <s v="00099021001 DEP.DE CHEQ.AJENOS,RET.DE CAM.,CONCEPTO: DEVOLUCION DE HABERES BOLETA 11/2025,DEP.: ISABEL ALARCON DE ALTAMIRANO , PROCEDENCIA: BANCO UNION S.A., CHEQUE: 228934, FECHA DE EMISION:26/03/2026"/>
    <m/>
    <m/>
    <m/>
    <m/>
    <m/>
    <m/>
    <n v="0"/>
    <n v="202.92"/>
    <s v="NO_CONCILIADO"/>
  </r>
  <r>
    <x v="80"/>
    <m/>
    <x v="80"/>
    <x v="55"/>
    <s v="B23797380002"/>
    <s v="BOD"/>
    <n v="2379738"/>
    <m/>
    <s v="00251012001 DEP.DE CHEQ.AJENOS,RET.DE CAM.,CONCEPTO: REEMBOLSO DE INSTITUTO NACIONAL SEGURIDAD OCUPACIONAL,DEP.: CAJA DE SALUD CORDES , PROCEDENCIA: BANCO UNION S.A., CHEQUE: 61333, FECHA DE EMISION:23/03/2026"/>
    <m/>
    <m/>
    <m/>
    <m/>
    <m/>
    <m/>
    <n v="0"/>
    <n v="973.8"/>
    <s v="NO_CONCILIADO"/>
  </r>
  <r>
    <x v="1"/>
    <m/>
    <x v="1"/>
    <x v="55"/>
    <s v="B23797400002"/>
    <s v="BOD"/>
    <n v="2379740"/>
    <m/>
    <s v="00099021001 DEP.DE CHEQ.AJENOS,RET.DE CAM.,CONCEPTO: REEMBOLSO PARA MINISTERIO DE DESARROLLO PRODUCTIVO RURAL Y AGUA,DEP.: CAJA DE SALUD CORDES , PROCEDENCIA: BANCO UNION S.A., CHEQUE: 61339, FECHA DE EMISION:23/03/2026"/>
    <m/>
    <m/>
    <m/>
    <m/>
    <m/>
    <m/>
    <n v="0"/>
    <n v="31027.91"/>
    <s v="NO_CONCILIADO"/>
  </r>
  <r>
    <x v="13"/>
    <m/>
    <x v="13"/>
    <x v="55"/>
    <s v="B23797430002"/>
    <s v="BOD"/>
    <n v="2379743"/>
    <m/>
    <s v="00099021001 DEP.DE CHEQ.AJENOS,RET.DE CAM.,CONCEPTO: DEPÓSITO,DEP.: GLADYS MURIEL HELGUERO , PROCEDENCIA: BANCO UNION S.A., CHEQUE: 228937, FECHA DE EMISION:26/03/2026"/>
    <m/>
    <m/>
    <m/>
    <m/>
    <m/>
    <m/>
    <n v="0"/>
    <n v="635.16999999999996"/>
    <s v="NO_CONCILIADO"/>
  </r>
  <r>
    <x v="13"/>
    <m/>
    <x v="13"/>
    <x v="56"/>
    <s v="O23799820002"/>
    <s v="BOD"/>
    <n v="2379982"/>
    <m/>
    <s v="00099021001 DEPOSITO DE EFECTIVO, DEPOSITANTE: MOISES VELASQUEZ MAMANI, CONCEPTO: DEVOLUCION DE BONO ZONA, CUENTA DE DEPOSITO: CUENTA UNICA DEL TESORO"/>
    <m/>
    <m/>
    <m/>
    <m/>
    <m/>
    <m/>
    <n v="0"/>
    <n v="2372.88"/>
    <s v="NO_CONCILIADO"/>
  </r>
  <r>
    <x v="13"/>
    <m/>
    <x v="13"/>
    <x v="56"/>
    <s v="O23800290002"/>
    <s v="BOD"/>
    <n v="2380029"/>
    <m/>
    <s v="00099021001 DEPOSITO DE EFECTIVO, DEPOSITANTE: SECUNDINO QUISPE LOZA, CONCEPTO: DEVOLUCION BONO ZONA, CUENTA DE DEPOSITO: CUENTA UNICA DEL TESORO"/>
    <m/>
    <m/>
    <m/>
    <m/>
    <m/>
    <m/>
    <n v="0"/>
    <n v="6290.85"/>
    <s v="NO_CONCILIADO"/>
  </r>
  <r>
    <x v="13"/>
    <m/>
    <x v="13"/>
    <x v="56"/>
    <s v="O23800310002"/>
    <s v="BOD"/>
    <n v="2380031"/>
    <m/>
    <s v="00099021001 DEPOSITO DE EFECTIVO, DEPOSITANTE: VERONICA JHOVANA QUISPE MENDOZA, CONCEPTO: REVERSION POR COBRO INDEVIDO DE HABERES DEL MES DE SEPTIEMBRE DE 2025, CUENTA DE DEPOSITO: CUENTA UNICA DEL TESORO"/>
    <m/>
    <m/>
    <m/>
    <m/>
    <m/>
    <m/>
    <n v="0"/>
    <n v="3246.1"/>
    <s v="NO_CONCILIADO"/>
  </r>
  <r>
    <x v="13"/>
    <m/>
    <x v="13"/>
    <x v="56"/>
    <s v="O23800340002"/>
    <s v="BOD"/>
    <n v="2380034"/>
    <m/>
    <s v="00099021001 DEPOSITO DE EFECTIVO, DEPOSITANTE: VERONICA JHOVANA QUISPE MENDOZA, CONCEPTO: REVERSION POR COBRO INDEVIDO DE HABERES DEL MES DE SEPTIEMBRE DE 2025, CUENTA DE DEPOSITO: CUENTA UNICA DEL TESORO"/>
    <m/>
    <m/>
    <m/>
    <m/>
    <m/>
    <m/>
    <n v="0"/>
    <n v="3246.1"/>
    <s v="NO_CONCILIADO"/>
  </r>
  <r>
    <x v="13"/>
    <m/>
    <x v="13"/>
    <x v="56"/>
    <s v="O23800480002"/>
    <s v="BOD"/>
    <n v="2380048"/>
    <m/>
    <s v="00099021001 DEPOSITO DE EFECTIVO, DEPOSITANTE: ZAMIRA JHOSSELINE ORELLANA BURGOS, CONCEPTO: DEVOLUCION DE RECURSOS, CUENTA DE DEPOSITO: CUENTA UNICA DEL TESORO"/>
    <m/>
    <m/>
    <m/>
    <m/>
    <m/>
    <m/>
    <n v="0"/>
    <n v="1113.3599999999999"/>
    <s v="NO_CONCILIADO"/>
  </r>
  <r>
    <x v="13"/>
    <m/>
    <x v="13"/>
    <x v="56"/>
    <s v="O23800610002"/>
    <s v="BOD"/>
    <n v="2380061"/>
    <m/>
    <s v="00099021001 DEPOSITO DE EFECTIVO, DEPOSITANTE: JUDITH FIDELIA ZURITA MAMANI, CONCEPTO: DEVOLUCION DE BONO ZONA, CUENTA DE DEPOSITO: CUENTA UNICA DEL TESORO"/>
    <m/>
    <m/>
    <m/>
    <m/>
    <m/>
    <m/>
    <n v="0"/>
    <n v="4745.76"/>
    <s v="NO_CONCILIADO"/>
  </r>
  <r>
    <x v="12"/>
    <m/>
    <x v="12"/>
    <x v="56"/>
    <s v="O23800850002"/>
    <s v="BOD"/>
    <n v="2380085"/>
    <m/>
    <s v="00099021001 DEPOSITO DE EFECTIVO, DEPOSITANTE: CAROLA PATRICIA GONZALES LARRAIN, CONCEPTO: DEVOLUCION DE VIATICOS NO UTILIZADOS, CUENTA DE DEPOSITO: CUENTA UNICA DEL TESORO/DJBR"/>
    <m/>
    <m/>
    <m/>
    <m/>
    <m/>
    <m/>
    <n v="0"/>
    <n v="480.24"/>
    <s v="NO_CONCILIADO"/>
  </r>
  <r>
    <x v="12"/>
    <m/>
    <x v="12"/>
    <x v="56"/>
    <s v="O23800860002"/>
    <s v="BOD"/>
    <n v="2380086"/>
    <m/>
    <s v="00099021001 DEPOSITO DE EFECTIVO, DEPOSITANTE: EDVIN QUISPE CORANI, CONCEPTO: DEVOLUCION DE BONO ZONA, CUENTA DE DEPOSITO: CUENTA UNICA DEL TESORO"/>
    <m/>
    <m/>
    <m/>
    <m/>
    <m/>
    <m/>
    <n v="0"/>
    <n v="4218.0200000000004"/>
    <s v="NO_CONCILIADO"/>
  </r>
  <r>
    <x v="22"/>
    <m/>
    <x v="22"/>
    <x v="56"/>
    <s v="O23801380002"/>
    <s v="BOD"/>
    <n v="2380138"/>
    <m/>
    <s v="00099021001 DEPOSITO DE EFECTIVO, DEPOSITANTE: JHONNY FLORES MAMANI, CONCEPTO: DEVOLUCION DE HABERES DE DOCENCIA DEL MES DE FEBRERO 2024, CUENTA DE DEPOSITO: CUENTA UNICA DEL TESORO/DJBR"/>
    <m/>
    <m/>
    <m/>
    <m/>
    <m/>
    <m/>
    <n v="0"/>
    <n v="2243.77"/>
    <s v="NO_CONCILIADO"/>
  </r>
  <r>
    <x v="22"/>
    <m/>
    <x v="22"/>
    <x v="56"/>
    <s v="O23801410002"/>
    <s v="BOD"/>
    <n v="2380141"/>
    <m/>
    <s v="00099021001 DEPOSITO DE EFECTIVO, DEPOSITANTE: JHONNY FLORES MAMANI, CONCEPTO: DEVOLUCION DE HABERES DE DOCENCIA DEL MES DE MARZO 2024, CUENTA DE DEPOSITO: CUENTA UNICA DEL TESORO/DJBR"/>
    <m/>
    <m/>
    <m/>
    <m/>
    <m/>
    <m/>
    <n v="0"/>
    <n v="2819.71"/>
    <s v="NO_CONCILIADO"/>
  </r>
  <r>
    <x v="22"/>
    <m/>
    <x v="22"/>
    <x v="56"/>
    <s v="O23801440002"/>
    <s v="BOD"/>
    <n v="2380144"/>
    <m/>
    <s v="00099021001 DEPOSITO DE EFECTIVO, DEPOSITANTE: JHONNY FLORES MAMANI, CONCEPTO: DEVOLUCION DE HABERES DE DOCENCIA DEL MES DE ABRIL 2024, CUENTA DE DEPOSITO: CUENTA UNICA DEL TESORO/DJBR"/>
    <m/>
    <m/>
    <m/>
    <m/>
    <m/>
    <m/>
    <n v="0"/>
    <n v="2819.71"/>
    <s v="NO_CONCILIADO"/>
  </r>
  <r>
    <x v="22"/>
    <m/>
    <x v="22"/>
    <x v="56"/>
    <s v="O23801450002"/>
    <s v="BOD"/>
    <n v="2380145"/>
    <m/>
    <s v="00099021001 DEPOSITO DE EFECTIVO, DEPOSITANTE: JHONNY FLORES MAMANI, CONCEPTO: DEVOLUCION DE HABERES DE DOCENCIA REINTEGRO 2024, CUENTA DE DEPOSITO: CUENTA UNICA DEL TESORO/DJBR"/>
    <m/>
    <m/>
    <m/>
    <m/>
    <m/>
    <m/>
    <n v="0"/>
    <n v="471.74"/>
    <s v="NO_CONCILIADO"/>
  </r>
  <r>
    <x v="13"/>
    <m/>
    <x v="13"/>
    <x v="56"/>
    <s v="O23801480002"/>
    <s v="BOD"/>
    <n v="2380148"/>
    <m/>
    <s v="00099021001 DEPOSITO DE EFECTIVO, DEPOSITANTE: PEDRO MAMANI CUSI, CONCEPTO: DEVOLUCION DE GASOLINA, CUENTA DE DEPOSITO: CUENTA UNICA DEL TESORO"/>
    <m/>
    <m/>
    <m/>
    <m/>
    <m/>
    <m/>
    <n v="0"/>
    <n v="0.78"/>
    <s v="NO_CONCILIADO"/>
  </r>
  <r>
    <x v="13"/>
    <m/>
    <x v="13"/>
    <x v="56"/>
    <s v="O23801710002"/>
    <s v="BOD"/>
    <n v="2380171"/>
    <m/>
    <s v="00099021001 DEPOSITO DE EFECTIVO, DEPOSITANTE: LEONOR SKARLETH GUIZADA SEQUEIROS, CONCEPTO: TGN-RECURSOS ORDINARIOS, CUENTA DE DEPOSITO: CUENTA UNICA DEL TESORO"/>
    <m/>
    <m/>
    <m/>
    <m/>
    <m/>
    <m/>
    <n v="0"/>
    <n v="205.7"/>
    <s v="NO_CONCILIADO"/>
  </r>
  <r>
    <x v="13"/>
    <m/>
    <x v="13"/>
    <x v="56"/>
    <s v="O23801790002"/>
    <s v="BOD"/>
    <n v="2380179"/>
    <m/>
    <s v="00099021001 DEPOSITO DE EFECTIVO, DEPOSITANTE: JHANETH CHOQUE LOPEZ, CONCEPTO: DEVOLUCION BONO DE FRONTERA, CUENTA DE DEPOSITO: CUENTA UNICA DEL TESORO"/>
    <m/>
    <m/>
    <m/>
    <m/>
    <m/>
    <m/>
    <n v="0"/>
    <n v="26029.82"/>
    <s v="NO_CONCILIADO"/>
  </r>
  <r>
    <x v="28"/>
    <m/>
    <x v="28"/>
    <x v="56"/>
    <s v="B23800390002"/>
    <s v="BOD"/>
    <n v="2380039"/>
    <m/>
    <s v="00099021001 DEP.DE CHEQ.AJENOS,RET.DE CAM.,CONCEPTO: DEPÓSITO,DEP.: ELIAS JUSTO ORDOÑEZ ACEBO , PROCEDENCIA: BANCO UNION S.A., CHEQUE: 228940, FECHA DE EMISION:27/03/2026/DJBR"/>
    <m/>
    <m/>
    <m/>
    <m/>
    <m/>
    <m/>
    <n v="0"/>
    <n v="6837.35"/>
    <s v="NO_CONCILIADO"/>
  </r>
  <r>
    <x v="4"/>
    <m/>
    <x v="4"/>
    <x v="56"/>
    <s v="G35228930003"/>
    <s v="COB"/>
    <n v="21317"/>
    <m/>
    <s v="PAGO A FONPLATA PRÉSTAMO BOL 26/2015 VCTO. 27-03-2026 POR CUENTA DE TGN , NTI. 21317 VALOR 27-03-2026 CAPITAL USD 2.042.054,40 INTERESES USD 798.064,50 COMISIONES USD 18.409,13 CTA. 3987 CUENTA UNICA DEL TESORO LIB. 00099021001 REF.: COMISIONES BANCARIAS"/>
    <m/>
    <m/>
    <m/>
    <m/>
    <m/>
    <m/>
    <n v="20019.52"/>
    <n v="0"/>
    <s v="NO_CONCILIADO"/>
  </r>
  <r>
    <x v="4"/>
    <m/>
    <x v="4"/>
    <x v="56"/>
    <s v="S11509290001"/>
    <s v="PTV"/>
    <n v="1150929"/>
    <m/>
    <s v="||TRANSFERENCIA DE FONDOS POR PARTE DEL TGN PARA EL PAGO DE VENCIMIENTO DE BONOS EN BOLIVIANOS, S/G NOTA MEFP/VTCP/DGCP/UODP/N°107/2026 DE F. 27/3/26, LIBRETA: 00099021001 TGN-RECURSOS ORDINARIOS-MONEDA NACIONAL. LIBRETA: 00099021001 TGN-RECURSOS ORDINARIOS-MONEDA NACIONAL."/>
    <m/>
    <m/>
    <m/>
    <m/>
    <m/>
    <m/>
    <n v="78103617.700000003"/>
    <n v="0"/>
    <s v="NO_CONCILIADO"/>
  </r>
  <r>
    <x v="0"/>
    <m/>
    <x v="0"/>
    <x v="56"/>
    <s v="Q24019600002"/>
    <s v="CRV"/>
    <n v="2401960"/>
    <m/>
    <s v="NUMERO DE LIBRETA CUT: 00099021001 OPERACIÓN E75 TRANSFERENCIA DE LA CUENTA FISCAL BUN A LA CUT EN MN TRANSF.FDOS.AL.BCB SG.SOL. GOBIERNO AUTONOMO MUNICIPAL DE SAN AGUSTIN SG. CITE: GAMSA/MAE-032/2026, CUENTA CUT 3987 LIBRETA NÂ°00099021001 TGN Â¿ RECURSOS ORDINARIOS"/>
    <m/>
    <m/>
    <m/>
    <m/>
    <m/>
    <m/>
    <n v="0"/>
    <n v="7.0000000000000007E-2"/>
    <s v="CONCILIADO_PARCIAL"/>
  </r>
  <r>
    <x v="4"/>
    <m/>
    <x v="4"/>
    <x v="56"/>
    <s v="J06704260002"/>
    <s v="NTE"/>
    <n v="15299792"/>
    <m/>
    <s v="A:00099021001 DEVOLUCIÓN DEUDA AL TGN POR PARTE DEL SR. GUILLERMO ARAMAYO HERRERA CORRESPONDIENTE AL MES DE FEBRERO/2026, S/G. INF. SENASIR/UAF/INF N° 550/2026, DE FECHA 26/03/2026"/>
    <m/>
    <m/>
    <m/>
    <m/>
    <m/>
    <m/>
    <n v="0"/>
    <n v="1027.3499999999999"/>
    <s v="NO_CONCILIADO"/>
  </r>
  <r>
    <x v="4"/>
    <m/>
    <x v="4"/>
    <x v="56"/>
    <s v="G35238940002"/>
    <s v="CRV"/>
    <n v="3523894"/>
    <m/>
    <s v="21° DESEMBOLSO DE RECURSOS DEL CREDITO AL TGN DESTINADO A FINANCIAR EL FARIP, SG NOTA MEFP/VTCP/DGCP/UEPS/N° 164/2026 (5393), EN EL MARCO DE LA RD N°149/2021 CONT. SANO-DLBCI N°5/2022 LEY N°1389 Y DOC. ADJ. ABONO EN LA LIBRETA 00099021001 - &amp;quot;&amp;quot;TGN - RECURSOS ORDINARIOS&amp;quot; (3987)&amp;quot; SG. GLOSA DE REFERENCIA"/>
    <m/>
    <m/>
    <m/>
    <m/>
    <m/>
    <m/>
    <n v="0"/>
    <n v="28235633.18"/>
    <s v="NO_CONCILIADO"/>
  </r>
  <r>
    <x v="4"/>
    <m/>
    <x v="4"/>
    <x v="56"/>
    <s v="S11509650001"/>
    <s v="COB"/>
    <n v="1150965"/>
    <m/>
    <s v="COBRO DE||ÚTILES DE ESCRITORIO POR EL REGISTRO DEL COMPROBANTE CONTABLE N°3523894 DE LA FECHA, POR EL 21° DESEMBOLSO DESTINADO A FARIP SG, NOTA MEFP/VTCP/DGCP/UEPS/N° 164/2026 (TRAM-5393), OTORGADO EN EL MARCO DE LA RD, N°149/2021, CONTRATO SANO N°5/2022 Y DOC. ADJ. COBRO DE UTILES DE ESCRITORIO DE LA LIBRETA N° 00099021001 - &amp;quot;TGN - RECURSOS ORDINARIOS&amp;quot;"/>
    <m/>
    <m/>
    <m/>
    <m/>
    <m/>
    <m/>
    <n v="80"/>
    <n v="0"/>
    <s v="NO_CONCILIADO"/>
  </r>
  <r>
    <x v="13"/>
    <m/>
    <x v="13"/>
    <x v="57"/>
    <s v="O23803540002"/>
    <s v="BOD"/>
    <n v="2380354"/>
    <m/>
    <s v="00099021001 DEPOSITO DE EFECTIVO, DEPOSITANTE: MAGDALENA QUISPE CONDORI, CONCEPTO: DEVOLUCION DE BONO ZONA, CUENTA DE DEPOSITO: CUENTA UNICA DEL TESORO"/>
    <m/>
    <m/>
    <m/>
    <m/>
    <m/>
    <m/>
    <n v="0"/>
    <n v="5339.1"/>
    <s v="NO_CONCILIADO"/>
  </r>
  <r>
    <x v="13"/>
    <m/>
    <x v="13"/>
    <x v="57"/>
    <s v="O23803550002"/>
    <s v="BOD"/>
    <n v="2380355"/>
    <m/>
    <s v="00099021001 DEPOSITO DE EFECTIVO, DEPOSITANTE: NANCY MARTINEZ PAREDES, CONCEPTO: DEVOLUCION DE BONO ZONA, CUENTA DE DEPOSITO: CUENTA UNICA DEL TESORO"/>
    <m/>
    <m/>
    <m/>
    <m/>
    <m/>
    <m/>
    <n v="0"/>
    <n v="4218.0200000000004"/>
    <s v="NO_CONCILIADO"/>
  </r>
  <r>
    <x v="13"/>
    <m/>
    <x v="13"/>
    <x v="57"/>
    <s v="O23804240002"/>
    <s v="BOD"/>
    <n v="2380424"/>
    <m/>
    <s v="00099021001 DEPOSITO DE EFECTIVO, DEPOSITANTE: EUGENIA ANASTACIA ALANOCA MAMANI, CONCEPTO: DEPÓSITO, CUENTA DE DEPOSITO: CUENTA UNICA DEL TESORO"/>
    <m/>
    <m/>
    <m/>
    <m/>
    <m/>
    <m/>
    <n v="0"/>
    <n v="5141.5"/>
    <s v="NO_CONCILIADO"/>
  </r>
  <r>
    <x v="13"/>
    <m/>
    <x v="13"/>
    <x v="57"/>
    <s v="O23804450002"/>
    <s v="BOD"/>
    <n v="2380445"/>
    <m/>
    <s v="00099021001 DEPOSITO DE EFECTIVO, DEPOSITANTE: WENDY SHIRLEY GUISBERT SANCHEZ, CONCEPTO: DEPÓSITO POR EXCEDENTE POR TOPE SALARIAL, CUENTA DE DEPOSITO: CUENTA UNICA DEL TESORO"/>
    <m/>
    <m/>
    <m/>
    <m/>
    <m/>
    <m/>
    <n v="0"/>
    <n v="1410.42"/>
    <s v="NO_CONCILIADO"/>
  </r>
  <r>
    <x v="12"/>
    <m/>
    <x v="12"/>
    <x v="57"/>
    <s v="O23804790002"/>
    <s v="BOD"/>
    <n v="2380479"/>
    <m/>
    <s v="00099021001 DEPOSITO DE EFECTIVO, DEPOSITANTE: JOHNNY MAURICIO CANO GUARACHI, CONCEPTO: DEVOLUCION DE VIATICOS NO UTILIZADOS, CUENTA DE DEPOSITO: CUENTA UNICA DEL TESORO/DJBR"/>
    <m/>
    <m/>
    <m/>
    <m/>
    <m/>
    <m/>
    <n v="0"/>
    <n v="480.24"/>
    <s v="NO_CONCILIADO"/>
  </r>
  <r>
    <x v="13"/>
    <m/>
    <x v="13"/>
    <x v="57"/>
    <s v="O23805010002"/>
    <s v="BOD"/>
    <n v="2380501"/>
    <m/>
    <s v="00099021001 DEPOSITO DE EFECTIVO, DEPOSITANTE: XIMENA CINTYA MACHACA MAMANI, CONCEPTO: DEVOLUCION BONO ZONA, CUENTA DE DEPOSITO: CUENTA UNICA DEL TESORO"/>
    <m/>
    <m/>
    <m/>
    <m/>
    <m/>
    <m/>
    <n v="0"/>
    <n v="5667.68"/>
    <s v="NO_CONCILIADO"/>
  </r>
  <r>
    <x v="13"/>
    <m/>
    <x v="13"/>
    <x v="57"/>
    <s v="O23805020002"/>
    <s v="BOD"/>
    <n v="2380502"/>
    <m/>
    <s v="00099021001 DEPOSITO DE EFECTIVO, DEPOSITANTE: SARA SIÑANI MIRANDA, CONCEPTO: DEVOLUCION DE BONO ZONA, CUENTA DE DEPOSITO: CUENTA UNICA DEL TESORO"/>
    <m/>
    <m/>
    <m/>
    <m/>
    <m/>
    <m/>
    <n v="0"/>
    <n v="4564.83"/>
    <s v="NO_CONCILIADO"/>
  </r>
  <r>
    <x v="31"/>
    <m/>
    <x v="31"/>
    <x v="57"/>
    <s v="O23805040002"/>
    <s v="BOD"/>
    <n v="2380504"/>
    <m/>
    <s v="00388012001 DEPOSITO DE EFECTIVO, DEPOSITANTE: GONZALO RUIS MAMANI CHOQUE, CONCEPTO: DEVOLUCION POR 9 DIAS PAGADOS EN EXCESO, CUENTA DE DEPOSITO: CUENTA UNICA DEL TESORO"/>
    <m/>
    <m/>
    <m/>
    <m/>
    <m/>
    <m/>
    <n v="0"/>
    <n v="1146.2"/>
    <s v="NO_CONCILIADO"/>
  </r>
  <r>
    <x v="13"/>
    <m/>
    <x v="13"/>
    <x v="57"/>
    <s v="O23805090002"/>
    <s v="BOD"/>
    <n v="2380509"/>
    <m/>
    <s v="00099021001 DEPOSITO DE EFECTIVO, DEPOSITANTE: ANTONIA ELSA PACHECO QUENTA, CONCEPTO: DEVOLUCION, CUENTA DE DEPOSITO: CUENTA UNICA DEL TESORO"/>
    <m/>
    <m/>
    <m/>
    <m/>
    <m/>
    <m/>
    <n v="0"/>
    <n v="4943.45"/>
    <s v="NO_CONCILIADO"/>
  </r>
  <r>
    <x v="33"/>
    <m/>
    <x v="33"/>
    <x v="57"/>
    <s v="O23805180002"/>
    <s v="BOD"/>
    <n v="2380518"/>
    <m/>
    <s v="00086044201 DEPOSITO DE EFECTIVO, DEPOSITANTE: SISTEMA DE RIEGO CARACHIMAYO Y BARRANCO, CONCEPTO: CONTRAPARTE COMUNAL PROGRAMA RUMBO, CUENTA DE DEPOSITO: CUENTA UNICA DEL TESORO"/>
    <m/>
    <m/>
    <m/>
    <m/>
    <m/>
    <m/>
    <n v="0"/>
    <n v="27876"/>
    <s v="NO_CONCILIADO"/>
  </r>
  <r>
    <x v="81"/>
    <m/>
    <x v="81"/>
    <x v="57"/>
    <s v="O23805190002"/>
    <s v="BOD"/>
    <n v="2380519"/>
    <m/>
    <s v="00584012002 DEPOSITO DE EFECTIVO, DEPOSITANTE: PATRICIO OSWALDO CASTELLON MEDINA, CONCEPTO: DEVOLUCION DE PASAJES, CUENTA DE DEPOSITO: CUENTA UNICA DEL TESORO"/>
    <m/>
    <m/>
    <m/>
    <m/>
    <m/>
    <m/>
    <n v="0"/>
    <n v="723"/>
    <s v="NO_CONCILIADO"/>
  </r>
  <r>
    <x v="33"/>
    <m/>
    <x v="33"/>
    <x v="57"/>
    <s v="O23805200002"/>
    <s v="BOD"/>
    <n v="2380520"/>
    <m/>
    <s v="00086044201 DEPOSITO DE EFECTIVO, DEPOSITANTE: SISTEMA DE RIEGO CANTON ERQUIZ NORTE, CONCEPTO: CONTRAPARTE COMUNAL PROGRAMA RUMBO, CUENTA DE DEPOSITO: CUENTA UNICA DEL TESORO"/>
    <m/>
    <m/>
    <m/>
    <m/>
    <m/>
    <m/>
    <n v="0"/>
    <n v="55134"/>
    <s v="NO_CONCILIADO"/>
  </r>
  <r>
    <x v="33"/>
    <m/>
    <x v="33"/>
    <x v="57"/>
    <s v="O23805250002"/>
    <s v="BOD"/>
    <n v="2380525"/>
    <m/>
    <s v="00086044201 DEPOSITO DE EFECTIVO, DEPOSITANTE: SISTEMA DE RIEGO CHARAJA, CONCEPTO: CONTRAPARTE COMUNAL PROGRAMA RUMBO, CUENTA DE DEPOSITO: CUENTA UNICA DEL TESORO"/>
    <m/>
    <m/>
    <m/>
    <m/>
    <m/>
    <m/>
    <n v="0"/>
    <n v="6126"/>
    <s v="NO_CONCILIADO"/>
  </r>
  <r>
    <x v="81"/>
    <m/>
    <x v="81"/>
    <x v="57"/>
    <s v="O23805210002"/>
    <s v="BOD"/>
    <n v="2380521"/>
    <m/>
    <s v="00584012002 DEPOSITO DE EFECTIVO, DEPOSITANTE: JOSE MAURICIO CRESPO CAERO, CONCEPTO: DEVOLUCION DE PASAJES, CUENTA DE DEPOSITO: CUENTA UNICA DEL TESORO"/>
    <m/>
    <m/>
    <m/>
    <m/>
    <m/>
    <m/>
    <n v="0"/>
    <n v="384"/>
    <s v="NO_CONCILIADO"/>
  </r>
  <r>
    <x v="33"/>
    <m/>
    <x v="33"/>
    <x v="57"/>
    <s v="O23805230002"/>
    <s v="BOD"/>
    <n v="2380523"/>
    <m/>
    <s v="00086044201 DEPOSITO DE EFECTIVO, DEPOSITANTE: SISTEMA DE RIEGO COMUNIDAD VICTORIA, CONCEPTO: CONTRAPARTE COMUNAL PROGRAMA RUMBO, CUENTA DE DEPOSITO: CUENTA UNICA DEL TESORO"/>
    <m/>
    <m/>
    <m/>
    <m/>
    <m/>
    <m/>
    <n v="0"/>
    <n v="3063"/>
    <s v="NO_CONCILIADO"/>
  </r>
  <r>
    <x v="33"/>
    <m/>
    <x v="33"/>
    <x v="57"/>
    <s v="O23805240002"/>
    <s v="BOD"/>
    <n v="2380524"/>
    <m/>
    <s v="00086044201 DEPOSITO DE EFECTIVO, DEPOSITANTE: SISTEMA DE RIEGO NUEVA ESPERANZA, CONCEPTO: CONTRAPARTE COMUNAL PROGRAMA RUMBO, CUENTA DE DEPOSITO: CUENTA UNICA DEL TESORO"/>
    <m/>
    <m/>
    <m/>
    <m/>
    <m/>
    <m/>
    <n v="0"/>
    <n v="30630"/>
    <s v="NO_CONCILIADO"/>
  </r>
  <r>
    <x v="13"/>
    <m/>
    <x v="13"/>
    <x v="57"/>
    <s v="O23805310002"/>
    <s v="BOD"/>
    <n v="2380531"/>
    <m/>
    <s v="00099021001 DEPOSITO DE EFECTIVO, DEPOSITANTE: MERY SAIDA PLATA TAPIA, CONCEPTO: DEVOLUCION BONO ZONA, CUENTA DE DEPOSITO: CUENTA UNICA DEL TESORO"/>
    <m/>
    <m/>
    <m/>
    <m/>
    <m/>
    <m/>
    <n v="0"/>
    <n v="5339.68"/>
    <s v="NO_CONCILIADO"/>
  </r>
  <r>
    <x v="13"/>
    <m/>
    <x v="13"/>
    <x v="57"/>
    <s v="O23805320002"/>
    <s v="BOD"/>
    <n v="2380532"/>
    <m/>
    <s v="00099021001 DEPOSITO DE EFECTIVO, DEPOSITANTE: ROBERTO APAZA ZEGARRUNDO, CONCEPTO: DEVOLUCION DE BONO ZONA, CUENTA DE DEPOSITO: CUENTA UNICA DEL TESORO"/>
    <m/>
    <m/>
    <m/>
    <m/>
    <m/>
    <m/>
    <n v="0"/>
    <n v="4852.21"/>
    <s v="NO_CONCILIADO"/>
  </r>
  <r>
    <x v="13"/>
    <m/>
    <x v="13"/>
    <x v="57"/>
    <s v="O23805410002"/>
    <s v="BOD"/>
    <n v="2380541"/>
    <m/>
    <s v="00099021001 DEPOSITO DE EFECTIVO, DEPOSITANTE: ROSS MERY CONDORI AGUILAR, CONCEPTO: DEVOLUCION DE BONO ZONA, CUENTA DE DEPOSITO: CUENTA UNICA DEL TESORO"/>
    <m/>
    <m/>
    <m/>
    <m/>
    <m/>
    <m/>
    <n v="0"/>
    <n v="5404.7"/>
    <s v="NO_CONCILIADO"/>
  </r>
  <r>
    <x v="29"/>
    <m/>
    <x v="29"/>
    <x v="57"/>
    <s v="O23805430002"/>
    <s v="BOD"/>
    <n v="2380543"/>
    <m/>
    <s v="00099021001 DEPOSITO DE EFECTIVO, DEPOSITANTE: EDUARDA HERRERA PILLCO, CONCEPTO: DEVOLUCION DE BONO ZONA, CUENTA DE DEPOSITO: CUENTA UNICA DEL TESORO/DJBR"/>
    <m/>
    <m/>
    <m/>
    <m/>
    <m/>
    <m/>
    <n v="0"/>
    <n v="5141.6499999999996"/>
    <s v="NO_CONCILIADO"/>
  </r>
  <r>
    <x v="13"/>
    <m/>
    <x v="13"/>
    <x v="57"/>
    <s v="O23805440002"/>
    <s v="BOD"/>
    <n v="2380544"/>
    <m/>
    <s v="00099021001 DEPOSITO DE EFECTIVO, DEPOSITANTE: EMMA YOLANDA SILVESTRE SANTANDER, CONCEPTO: DEVOLUCION BONO ZONA, CUENTA DE DEPOSITO: CUENTA UNICA DEL TESORO"/>
    <m/>
    <m/>
    <m/>
    <m/>
    <m/>
    <m/>
    <n v="0"/>
    <n v="5404.7"/>
    <s v="NO_CONCILIADO"/>
  </r>
  <r>
    <x v="13"/>
    <m/>
    <x v="13"/>
    <x v="57"/>
    <s v="O23805460002"/>
    <s v="BOD"/>
    <n v="2380546"/>
    <m/>
    <s v="00099021001 DEPOSITO DE EFECTIVO, DEPOSITANTE: DOLY VIRGINIA TARIFA FERRANO, CONCEPTO: DEVOLUCION DE BONO ZONA, CUENTA DE DEPOSITO: CUENTA UNICA DEL TESORO"/>
    <m/>
    <m/>
    <m/>
    <m/>
    <m/>
    <m/>
    <n v="0"/>
    <n v="5141.3999999999996"/>
    <s v="NO_CONCILIADO"/>
  </r>
  <r>
    <x v="13"/>
    <m/>
    <x v="13"/>
    <x v="57"/>
    <s v="O23805470002"/>
    <s v="BOD"/>
    <n v="2380547"/>
    <m/>
    <s v="00099021001 DEPOSITO DE EFECTIVO, DEPOSITANTE: VANESA PATTY GUTIERREZ, CONCEPTO: DEVOLUCION DE BONO ZONA, CUENTA DE DEPOSITO: CUENTA UNICA DEL TESORO"/>
    <m/>
    <m/>
    <m/>
    <m/>
    <m/>
    <m/>
    <n v="0"/>
    <n v="3559.42"/>
    <s v="NO_CONCILIADO"/>
  </r>
  <r>
    <x v="13"/>
    <m/>
    <x v="13"/>
    <x v="57"/>
    <s v="B23803420002"/>
    <s v="BOD"/>
    <n v="2380342"/>
    <m/>
    <s v="00099021001 DEP.DE CHEQ.AJENOS,RET.DE CAM.,CONCEPTO: PARA PROYECTOS DE INVERSION Y PROGRAMAS DE INTERES SOCIAL,DEP.: EMPRESA METALURGICA VINTO , PROCEDENCIA: BANCO UNION S.A., CHEQUE: 51032, FECHA DE EMISION:25/03/2026"/>
    <m/>
    <m/>
    <m/>
    <m/>
    <m/>
    <m/>
    <n v="0"/>
    <n v="7145834"/>
    <s v="NO_CONCILIADO"/>
  </r>
  <r>
    <x v="10"/>
    <m/>
    <x v="10"/>
    <x v="57"/>
    <s v="B23803710002"/>
    <s v="BOD"/>
    <n v="2380371"/>
    <m/>
    <s v="00099021001 DEP.DE CHEQ.AJENOS,RET.DE CAM.,CONCEPTO: INCAPACIDAD,DEP.: CAJA NACIONAL DE SALUD , PROCEDENCIA: BANCO UNION S.A., CHEQUE: 21028, FECHA DE EMISION:24/03/2026"/>
    <m/>
    <m/>
    <m/>
    <m/>
    <m/>
    <m/>
    <n v="0"/>
    <n v="44273.29"/>
    <s v="NO_CONCILIADO"/>
  </r>
  <r>
    <x v="10"/>
    <m/>
    <x v="10"/>
    <x v="57"/>
    <s v="B23803720002"/>
    <s v="BOD"/>
    <n v="2380372"/>
    <m/>
    <s v="00099021001 DEP.DE CHEQ.AJENOS,RET.DE CAM.,CONCEPTO: INCAPACIDAD,DEP.: CAJA NACIONAL DE SALUD , PROCEDENCIA: BANCO UNION S.A., CHEQUE: 21027, FECHA DE EMISION:24/03/2026"/>
    <m/>
    <m/>
    <m/>
    <m/>
    <m/>
    <m/>
    <n v="0"/>
    <n v="19302.88"/>
    <s v="NO_CONCILIADO"/>
  </r>
  <r>
    <x v="10"/>
    <m/>
    <x v="10"/>
    <x v="57"/>
    <s v="B23803730002"/>
    <s v="BOD"/>
    <n v="2380373"/>
    <m/>
    <s v="00099021001 DEP.DE CHEQ.AJENOS,RET.DE CAM.,CONCEPTO: INCAPACIDAD,DEP.: CAJA NACIONAL DE SALUD , PROCEDENCIA: BANCO UNION S.A., CHEQUE: 21026, FECHA DE EMISION:24/03/2026"/>
    <m/>
    <m/>
    <m/>
    <m/>
    <m/>
    <m/>
    <n v="0"/>
    <n v="15507.12"/>
    <s v="NO_CONCILIADO"/>
  </r>
  <r>
    <x v="10"/>
    <m/>
    <x v="10"/>
    <x v="57"/>
    <s v="B23803740002"/>
    <s v="BOD"/>
    <n v="2380374"/>
    <m/>
    <s v="00099021001 DEP.DE CHEQ.AJENOS,RET.DE CAM.,CONCEPTO: INCAPACIDAD,DEP.: CAJA NACIONAL DE SALUD , PROCEDENCIA: BANCO UNION S.A., CHEQUE: 21025, FECHA DE EMISION:24/03/2026"/>
    <m/>
    <m/>
    <m/>
    <m/>
    <m/>
    <m/>
    <n v="0"/>
    <n v="638805.25"/>
    <s v="NO_CONCILIADO"/>
  </r>
  <r>
    <x v="10"/>
    <m/>
    <x v="10"/>
    <x v="57"/>
    <s v="B23803750002"/>
    <s v="BOD"/>
    <n v="2380375"/>
    <m/>
    <s v="00099021001 DEP.DE CHEQ.AJENOS,RET.DE CAM.,CONCEPTO: INCAPACIDAD,DEP.: CAJA NACIONAL DE SALUD , PROCEDENCIA: BANCO UNION S.A., CHEQUE: 21024, FECHA DE EMISION:24/03/2026"/>
    <m/>
    <m/>
    <m/>
    <m/>
    <m/>
    <m/>
    <n v="0"/>
    <n v="609873.21"/>
    <s v="NO_CONCILIADO"/>
  </r>
  <r>
    <x v="10"/>
    <m/>
    <x v="10"/>
    <x v="57"/>
    <s v="B23803760002"/>
    <s v="BOD"/>
    <n v="2380376"/>
    <m/>
    <s v="00099021001 DEP.DE CHEQ.AJENOS,RET.DE CAM.,CONCEPTO: INCAPACIDAD,DEP.: CAJA NACIONAL DE SALUD , PROCEDENCIA: BANCO UNION S.A., CHEQUE: 21023, FECHA DE EMISION:24/03/2026"/>
    <m/>
    <m/>
    <m/>
    <m/>
    <m/>
    <m/>
    <n v="0"/>
    <n v="45618.99"/>
    <s v="NO_CONCILIADO"/>
  </r>
  <r>
    <x v="10"/>
    <m/>
    <x v="10"/>
    <x v="57"/>
    <s v="B23803800002"/>
    <s v="BOD"/>
    <n v="2380380"/>
    <m/>
    <s v="00099021001 DEP.DE CHEQ.AJENOS,RET.DE CAM.,CONCEPTO: INCAPACIDAD,DEP.: CAJA NACIONAL DE SALUD , PROCEDENCIA: BANCO UNION S.A., CHEQUE: 21018, FECHA DE EMISION:24/03/2026"/>
    <m/>
    <m/>
    <m/>
    <m/>
    <m/>
    <m/>
    <n v="0"/>
    <n v="47408.56"/>
    <s v="NO_CONCILIADO"/>
  </r>
  <r>
    <x v="1"/>
    <m/>
    <x v="1"/>
    <x v="57"/>
    <s v="B23803900002"/>
    <s v="BOD"/>
    <n v="2380390"/>
    <m/>
    <s v="00041217001 DEP.DE CHEQ.AJENOS,RET.DE CAM.,CONCEPTO: SALDO DE PROYECTO,DEP.: JOHNNY PATON MAMANI , PROCEDENCIA: BANCO UNION S.A., CHEQUE: 20, FECHA DE EMISION:27/03/2026"/>
    <m/>
    <m/>
    <m/>
    <m/>
    <m/>
    <m/>
    <n v="0"/>
    <n v="248.7"/>
    <s v="NO_CONCILIADO"/>
  </r>
  <r>
    <x v="1"/>
    <m/>
    <x v="1"/>
    <x v="57"/>
    <s v="B23803910002"/>
    <s v="BOD"/>
    <n v="2380391"/>
    <m/>
    <s v="00041217001 DEP.DE CHEQ.AJENOS,RET.DE CAM.,CONCEPTO: SALDO DE PROYECTO,DEP.: JOHNNY PATON MAMANI , PROCEDENCIA: BANCO UNION S.A., CHEQUE: 17, FECHA DE EMISION:27/03/2026"/>
    <m/>
    <m/>
    <m/>
    <m/>
    <m/>
    <m/>
    <n v="0"/>
    <n v="15"/>
    <s v="NO_CONCILIADO"/>
  </r>
  <r>
    <x v="13"/>
    <m/>
    <x v="13"/>
    <x v="57"/>
    <s v="B23804230002"/>
    <s v="BOD"/>
    <n v="2380423"/>
    <m/>
    <s v="00099021001 DEP.DE CHEQ.AJENOS,RET.DE CAM.,CONCEPTO: DEPÓSITO,DEP.: JAVIER LEDEZMA RAMIREZ , PROCEDENCIA: BANCO UNION S.A., CHEQUE: 228453, FECHA DE EMISION:30/03/2026"/>
    <m/>
    <m/>
    <m/>
    <m/>
    <m/>
    <m/>
    <n v="0"/>
    <n v="1353.19"/>
    <s v="NO_CONCILIADO"/>
  </r>
  <r>
    <x v="82"/>
    <m/>
    <x v="82"/>
    <x v="57"/>
    <s v="O23805580002"/>
    <s v="BOD"/>
    <n v="2380558"/>
    <m/>
    <s v="00099021001 DEPOSITO DE EFECTIVO, DEPOSITANTE: ASFI - MARIO DANIEL TAPIA ESPINOZA, CONCEPTO: DEVOLUCION DE VIATICOS ASIGNADOS, CUENTA DE DEPOSITO: CUENTA UNICA DEL TESORO"/>
    <m/>
    <m/>
    <m/>
    <m/>
    <m/>
    <m/>
    <n v="0"/>
    <n v="185.5"/>
    <s v="NO_CONCILIADO"/>
  </r>
  <r>
    <x v="4"/>
    <m/>
    <x v="4"/>
    <x v="57"/>
    <s v="Q24027700002"/>
    <s v="CRV"/>
    <n v="2402770"/>
    <m/>
    <s v="NUMERO DE LIBRETA CUT: 00099021001 OPERACIÓN E18 TRANSFERENCIA DEL SISTEMA FINANCIERO A LA CUT TRANSFERENCIA DE FONDOS POR RESTITUCION ANTICIPADA DE RECURSOS AL TGN A SOLICITUD DE FIDEICOMISO FIREPRO"/>
    <m/>
    <m/>
    <m/>
    <m/>
    <m/>
    <m/>
    <n v="0"/>
    <n v="24639671.48"/>
    <s v="NO_CONCILIADO"/>
  </r>
  <r>
    <x v="4"/>
    <m/>
    <x v="4"/>
    <x v="57"/>
    <s v="Q24028600002"/>
    <s v="CRV"/>
    <n v="2402860"/>
    <m/>
    <s v="NUMERO DE LIBRETA CUT: 00099021001 OPERACIÓN E18 TRANSFERENCIA DEL SISTEMA FINANCIERO A LA CUT TRANSFERENCIA DE FONDOS RESTITUCION ANTICIPADA DE RECURSOS AL TGN A SOLICITUD DE FIDEICOMISO FIREPRO"/>
    <m/>
    <m/>
    <m/>
    <m/>
    <m/>
    <m/>
    <n v="0"/>
    <n v="8482.3700000000008"/>
    <s v="NO_CONCILIADO"/>
  </r>
  <r>
    <x v="13"/>
    <m/>
    <x v="13"/>
    <x v="58"/>
    <s v="O23807220002"/>
    <s v="BOD"/>
    <n v="2380722"/>
    <m/>
    <s v="00099021001 DEPOSITO DE EFECTIVO, DEPOSITANTE: RUDDY ALCON FERNANDEZ, CONCEPTO: DEVOLUCION DE BONO ZONA, CUENTA DE DEPOSITO: CUENTA UNICA DEL TESORO"/>
    <m/>
    <m/>
    <m/>
    <m/>
    <m/>
    <m/>
    <n v="0"/>
    <n v="5141.3500000000004"/>
    <s v="NO_CONCILIADO"/>
  </r>
  <r>
    <x v="29"/>
    <m/>
    <x v="29"/>
    <x v="58"/>
    <s v="O23807300002"/>
    <s v="BOD"/>
    <n v="2380730"/>
    <m/>
    <s v="00099021001 DEPOSITO DE EFECTIVO, DEPOSITANTE: PRIMITIVA MARCELA QUISPE QUISPE, CONCEPTO: DEVOLUCION DE BONO ZONA, CUENTA DE DEPOSITO: CUENTA UNICA DEL TESORO/DJBR"/>
    <m/>
    <m/>
    <m/>
    <m/>
    <m/>
    <m/>
    <n v="0"/>
    <n v="3589.28"/>
    <s v="NO_CONCILIADO"/>
  </r>
  <r>
    <x v="13"/>
    <m/>
    <x v="13"/>
    <x v="58"/>
    <s v="O23807380002"/>
    <s v="BOD"/>
    <n v="2380738"/>
    <m/>
    <s v="00099021001 DEPOSITO DE EFECTIVO, DEPOSITANTE: MARINEZ CASTILLO LLUITO, CONCEPTO: DEVOLUCION DE BONO ZONA, CUENTA DE DEPOSITO: CUENTA UNICA DEL TESORO"/>
    <m/>
    <m/>
    <m/>
    <m/>
    <m/>
    <m/>
    <n v="0"/>
    <n v="5820.45"/>
    <s v="NO_CONCILIADO"/>
  </r>
  <r>
    <x v="13"/>
    <m/>
    <x v="13"/>
    <x v="58"/>
    <s v="O23807400002"/>
    <s v="BOD"/>
    <n v="2380740"/>
    <m/>
    <s v="00099021001 DEPOSITO DE EFECTIVO, DEPOSITANTE: RUBEN PALOMO ARUQUIPA, CONCEPTO: DEVOLUCION DE BONO ZONA, CUENTA DE DEPOSITO: CUENTA UNICA DEL TESORO"/>
    <m/>
    <m/>
    <m/>
    <m/>
    <m/>
    <m/>
    <n v="0"/>
    <n v="5141.8999999999996"/>
    <s v="NO_CONCILIADO"/>
  </r>
  <r>
    <x v="1"/>
    <m/>
    <x v="1"/>
    <x v="58"/>
    <s v="O23807560002"/>
    <s v="BOD"/>
    <n v="2380756"/>
    <m/>
    <s v="00099021001 DEPOSITO DE EFECTIVO, DEPOSITANTE: JAIME ESCOBAR BRACAMONTE, CONCEPTO: PAGO DE 2 DIAS DE HONORARIOS PROFESIONALES EN DEMASIA, CUENTA DE DEPOSITO: CUENTA UNICA DEL TESORO/DJBR"/>
    <m/>
    <m/>
    <m/>
    <m/>
    <m/>
    <m/>
    <n v="0"/>
    <n v="1381.6"/>
    <s v="NO_CONCILIADO"/>
  </r>
  <r>
    <x v="82"/>
    <m/>
    <x v="82"/>
    <x v="58"/>
    <s v="O23808200002"/>
    <s v="BOD"/>
    <n v="2380820"/>
    <m/>
    <s v="00099021001 DEPOSITO DE EFECTIVO, DEPOSITANTE: JOSE FREDDY FERNANDEZ RODRIGUEZ, CONCEPTO: DEVOLUCION DE VIATICOS ASIGNADOS, CUENTA DE DEPOSITO: CUENTA UNICA DEL TESORO/DJBR"/>
    <m/>
    <m/>
    <m/>
    <m/>
    <m/>
    <m/>
    <n v="0"/>
    <n v="185.5"/>
    <s v="NO_CONCILIADO"/>
  </r>
  <r>
    <x v="33"/>
    <m/>
    <x v="33"/>
    <x v="58"/>
    <s v="O23808270002"/>
    <s v="BOD"/>
    <n v="2380827"/>
    <m/>
    <s v="00086044201 DEPOSITO DE EFECTIVO, DEPOSITANTE: CLAUDIA BAZAN ORTEGA, CONCEPTO: SISTEMA DE RIEGO COMUNIDAD LA VICTORIA, CUENTA DE DEPOSITO: CUENTA UNICA DEL TESORO"/>
    <m/>
    <m/>
    <m/>
    <m/>
    <m/>
    <m/>
    <n v="0"/>
    <n v="3063"/>
    <s v="NO_CONCILIADO"/>
  </r>
  <r>
    <x v="33"/>
    <m/>
    <x v="33"/>
    <x v="58"/>
    <s v="O23808310002"/>
    <s v="BOD"/>
    <n v="2380831"/>
    <m/>
    <s v="00086044201 DEPOSITO DE EFECTIVO, DEPOSITANTE: CLAUDIA BAZAN ORTEGA, CONCEPTO: SISTEMA DE RIEGO HUAYRIGUANA BARRIENTOS, CUENTA DE DEPOSITO: CUENTA UNICA DEL TESORO"/>
    <m/>
    <m/>
    <m/>
    <m/>
    <m/>
    <m/>
    <n v="0"/>
    <n v="15315"/>
    <s v="NO_CONCILIADO"/>
  </r>
  <r>
    <x v="33"/>
    <m/>
    <x v="33"/>
    <x v="58"/>
    <s v="O23808320002"/>
    <s v="BOD"/>
    <n v="2380832"/>
    <m/>
    <s v="00086044201 DEPOSITO DE EFECTIVO, DEPOSITANTE: CLAUDIA BAZAN ORTEGA, CONCEPTO: SISTEMA DE RIEGO SAN ANTONIO, SALADILLO ZONA DE ARRIBA, CUENTA DE DEPOSITO: CUENTA UNICA DEL TESORO"/>
    <m/>
    <m/>
    <m/>
    <m/>
    <m/>
    <m/>
    <n v="0"/>
    <n v="9189"/>
    <s v="NO_CONCILIADO"/>
  </r>
  <r>
    <x v="33"/>
    <m/>
    <x v="33"/>
    <x v="58"/>
    <s v="O23808330002"/>
    <s v="BOD"/>
    <n v="2380833"/>
    <m/>
    <s v="00086044201 DEPOSITO DE EFECTIVO, DEPOSITANTE: CLAUDIA BAZAN ORTEGA, CONCEPTO: SISTEMA DE RIEGO SAN ANTONIO, SALADILLO ZONA DE ABAJO, CUENTA DE DEPOSITO: CUENTA UNICA DEL TESORO"/>
    <m/>
    <m/>
    <m/>
    <m/>
    <m/>
    <m/>
    <n v="0"/>
    <n v="3063"/>
    <s v="NO_CONCILIADO"/>
  </r>
  <r>
    <x v="22"/>
    <m/>
    <x v="22"/>
    <x v="58"/>
    <s v="O23808510002"/>
    <s v="BOD"/>
    <n v="2380851"/>
    <m/>
    <s v="00099021001 DEPOSITO DE EFECTIVO, DEPOSITANTE: SIMON VENTURA CONDORI, CONCEPTO: DEVOLUCION SALARIO MES MARZO, CUENTA DE DEPOSITO: CUENTA UNICA DEL TESORO/DJBR"/>
    <m/>
    <m/>
    <m/>
    <m/>
    <m/>
    <m/>
    <n v="0"/>
    <n v="2000"/>
    <s v="NO_CONCILIADO"/>
  </r>
  <r>
    <x v="22"/>
    <m/>
    <x v="22"/>
    <x v="58"/>
    <s v="B23807160002"/>
    <s v="BOD"/>
    <n v="2380716"/>
    <m/>
    <s v="00015021103 DEP.DE CHEQ.AJENOS,RET.DE CAM.,CONCEPTO: TRASPASO BANCARIO PARA EL PLAN ANUAL DE CUOTAS DE CAJA,DEP.: DNFR-POLICIA BOLIVIANA , PROCEDENCIA: BANCO UNION S.A., CHEQUE: 5742, FECHA DE EMISION:27/03/2026"/>
    <m/>
    <m/>
    <m/>
    <m/>
    <m/>
    <m/>
    <n v="0"/>
    <n v="95000000"/>
    <s v="NO_CONCILIADO"/>
  </r>
  <r>
    <x v="16"/>
    <m/>
    <x v="16"/>
    <x v="58"/>
    <s v="B23807420002"/>
    <s v="BOD"/>
    <n v="2380742"/>
    <m/>
    <s v="00099021001 DEP.DE CHEQ.AJENOS,RET.DE CAM.,CONCEPTO: INCAPACIDAD,DEP.: CAJA NACIONAL DE SALUD, PROCEDENCIA: BANCO UNION S.A., CHEQUE: 44746, FECHA DE EMISION:23/03/2026._x000a_ST-92/2026 03-0499"/>
    <m/>
    <m/>
    <m/>
    <m/>
    <m/>
    <m/>
    <n v="0"/>
    <n v="25207.200000000001"/>
    <s v="CONCILIADO_PARCIAL"/>
  </r>
  <r>
    <x v="45"/>
    <m/>
    <x v="45"/>
    <x v="58"/>
    <s v="B23807420002"/>
    <s v="BOD"/>
    <n v="2380742"/>
    <m/>
    <s v="00099021001 DEP.DE CHEQ.AJENOS,RET.DE CAM.,CONCEPTO: INCAPACIDAD,DEP.: CAJA NACIONAL DE SALUD, PROCEDENCIA: BANCO UNION S.A., CHEQUE: 44746, FECHA DE EMISION:23/03/2026._x000a_ST-92/2026 03-0499"/>
    <m/>
    <m/>
    <m/>
    <m/>
    <m/>
    <m/>
    <n v="0"/>
    <n v="728.56"/>
    <s v="CONCILIADO_PARCIAL"/>
  </r>
  <r>
    <x v="50"/>
    <m/>
    <x v="50"/>
    <x v="58"/>
    <s v="B23807420002"/>
    <s v="BOD"/>
    <n v="2380742"/>
    <m/>
    <s v="00099021001 DEP.DE CHEQ.AJENOS,RET.DE CAM.,CONCEPTO: INCAPACIDAD,DEP.: CAJA NACIONAL DE SALUD, PROCEDENCIA: BANCO UNION S.A., CHEQUE: 44746, FECHA DE EMISION:23/03/2026._x000a_ST-92/2026 03-0499"/>
    <m/>
    <m/>
    <m/>
    <m/>
    <m/>
    <m/>
    <n v="0"/>
    <n v="910.08"/>
    <s v="CONCILIADO_PARCIAL"/>
  </r>
  <r>
    <x v="52"/>
    <m/>
    <x v="52"/>
    <x v="58"/>
    <s v="B23807420002"/>
    <s v="BOD"/>
    <n v="2380742"/>
    <m/>
    <s v="00099021001 DEP.DE CHEQ.AJENOS,RET.DE CAM.,CONCEPTO: INCAPACIDAD,DEP.: CAJA NACIONAL DE SALUD, PROCEDENCIA: BANCO UNION S.A., CHEQUE: 44746, FECHA DE EMISION:23/03/2026._x000a_ST-92/2026 03-0499"/>
    <m/>
    <m/>
    <m/>
    <m/>
    <m/>
    <m/>
    <n v="0"/>
    <n v="3588.17"/>
    <s v="CONCILIADO_PARCIAL"/>
  </r>
  <r>
    <x v="40"/>
    <m/>
    <x v="40"/>
    <x v="58"/>
    <s v="B23807420002"/>
    <s v="BOD"/>
    <n v="2380742"/>
    <m/>
    <s v="00099021001 DEP.DE CHEQ.AJENOS,RET.DE CAM.,CONCEPTO: INCAPACIDAD,DEP.: CAJA NACIONAL DE SALUD, PROCEDENCIA: BANCO UNION S.A., CHEQUE: 44746, FECHA DE EMISION:23/03/2026._x000a_ST-92/2026 03-0499"/>
    <m/>
    <m/>
    <m/>
    <m/>
    <m/>
    <m/>
    <n v="0"/>
    <n v="109001.4"/>
    <s v="CONCILIADO_PARCIAL"/>
  </r>
  <r>
    <x v="22"/>
    <m/>
    <x v="22"/>
    <x v="58"/>
    <s v="B23807420002"/>
    <s v="BOD"/>
    <n v="2380742"/>
    <m/>
    <s v="00099021001 DEP.DE CHEQ.AJENOS,RET.DE CAM.,CONCEPTO: INCAPACIDAD,DEP.: CAJA NACIONAL DE SALUD, PROCEDENCIA: BANCO UNION S.A., CHEQUE: 44746, FECHA DE EMISION:23/03/2026._x000a_ST-92/2026 03-0499"/>
    <m/>
    <m/>
    <m/>
    <m/>
    <m/>
    <m/>
    <n v="0"/>
    <n v="22771.119999999999"/>
    <s v="CONCILIADO_PARCIAL"/>
  </r>
  <r>
    <x v="45"/>
    <m/>
    <x v="45"/>
    <x v="58"/>
    <s v="B23807430002"/>
    <s v="BOD"/>
    <n v="2380743"/>
    <m/>
    <s v="00099021001 DEP.DE CHEQ.AJENOS,RET.DE CAM.,CONCEPTO: INCAPACIDAD,DEP.: CAJA NACIONAL DE SALUD, PROCEDENCIA: BANCO UNION S.A., CHEQUE: 44716, FECHA DE EMISION:23/03/2026._x000a_ST-92/2026 03-0500"/>
    <m/>
    <m/>
    <m/>
    <m/>
    <m/>
    <m/>
    <n v="0"/>
    <n v="985.29"/>
    <s v="CONCILIADO_PARCIAL"/>
  </r>
  <r>
    <x v="52"/>
    <m/>
    <x v="52"/>
    <x v="58"/>
    <s v="B23807430002"/>
    <s v="BOD"/>
    <n v="2380743"/>
    <m/>
    <s v="00099021001 DEP.DE CHEQ.AJENOS,RET.DE CAM.,CONCEPTO: INCAPACIDAD,DEP.: CAJA NACIONAL DE SALUD, PROCEDENCIA: BANCO UNION S.A., CHEQUE: 44716, FECHA DE EMISION:23/03/2026._x000a_ST-92/2026 03-0500"/>
    <m/>
    <m/>
    <m/>
    <m/>
    <m/>
    <m/>
    <n v="0"/>
    <n v="1655.08"/>
    <s v="CONCILIADO_PARCIAL"/>
  </r>
  <r>
    <x v="45"/>
    <m/>
    <x v="45"/>
    <x v="58"/>
    <s v="B23807430002"/>
    <s v="BOD"/>
    <n v="2380743"/>
    <m/>
    <s v="00099021001 DEP.DE CHEQ.AJENOS,RET.DE CAM.,CONCEPTO: INCAPACIDAD,DEP.: CAJA NACIONAL DE SALUD, PROCEDENCIA: BANCO UNION S.A., CHEQUE: 44716, FECHA DE EMISION:23/03/2026._x000a_ST-92/2026 03-0500"/>
    <m/>
    <m/>
    <m/>
    <m/>
    <m/>
    <m/>
    <n v="0"/>
    <n v="68605.789999999994"/>
    <s v="CONCILIADO_PARCIAL"/>
  </r>
  <r>
    <x v="40"/>
    <m/>
    <x v="40"/>
    <x v="58"/>
    <s v="B23807430002"/>
    <s v="BOD"/>
    <n v="2380743"/>
    <m/>
    <s v="00099021001 DEP.DE CHEQ.AJENOS,RET.DE CAM.,CONCEPTO: INCAPACIDAD,DEP.: CAJA NACIONAL DE SALUD, PROCEDENCIA: BANCO UNION S.A., CHEQUE: 44716, FECHA DE EMISION:23/03/2026._x000a_ST-92/2026 03-0500"/>
    <m/>
    <m/>
    <m/>
    <m/>
    <m/>
    <m/>
    <n v="0"/>
    <n v="108053.64"/>
    <s v="CONCILIADO_PARCIAL"/>
  </r>
  <r>
    <x v="83"/>
    <m/>
    <x v="83"/>
    <x v="58"/>
    <s v="B23807580002"/>
    <s v="BOD"/>
    <n v="2380758"/>
    <m/>
    <s v="00292012001 DEP.DE CHEQ.AJENOS,RET.DE CAM.,CONCEPTO: DEPÓSITO,DEP.: LITZAY CALANI , PROCEDENCIA: BANCO UNION S.A., CHEQUE: 228464, FECHA DE EMISION:30/03/2026"/>
    <m/>
    <m/>
    <m/>
    <m/>
    <m/>
    <m/>
    <n v="0"/>
    <n v="117.85"/>
    <s v="NO_CONCILIADO"/>
  </r>
  <r>
    <x v="13"/>
    <m/>
    <x v="13"/>
    <x v="58"/>
    <s v="B23807610002"/>
    <s v="BOD"/>
    <n v="2380761"/>
    <m/>
    <s v="00099021001 DEP.DE CHEQ.AJENOS,RET.DE CAM.,CONCEPTO: REVERSION DE BOLETA MENSUAL,DEP.: TERESA ANGELA VILLENA SOLORZANO , PROCEDENCIA: BANCO UNION S.A., CHEQUE: 228465, FECHA DE EMISION:31/03/2026"/>
    <m/>
    <m/>
    <m/>
    <m/>
    <m/>
    <m/>
    <n v="0"/>
    <n v="1190.19"/>
    <s v="NO_CONCILIADO"/>
  </r>
  <r>
    <x v="36"/>
    <m/>
    <x v="36"/>
    <x v="58"/>
    <s v="B23807640002"/>
    <s v="BOD"/>
    <n v="2380764"/>
    <m/>
    <s v="00099021001 DEP.DE CHEQ.AJENOS,RET.DE CAM.,CONCEPTO: DEV. DPH MES NOV. 2013 MIN DE SALUD,DEP.: VALERIA ALMANZA TORREZ , PROCEDENCIA: BANCO UNION S.A., CHEQUE: 228466, FECHA DE EMISION:31/03/2026"/>
    <m/>
    <m/>
    <m/>
    <m/>
    <m/>
    <m/>
    <n v="0"/>
    <n v="4293.01"/>
    <s v="NO_CONCILIADO"/>
  </r>
  <r>
    <x v="13"/>
    <m/>
    <x v="13"/>
    <x v="58"/>
    <s v="B23807650002"/>
    <s v="BOD"/>
    <n v="2380765"/>
    <m/>
    <s v="00099021001 DEP.DE CHEQ.AJENOS,RET.DE CAM.,CONCEPTO: DEPÓSITO,DEP.: UNIBIENES , PROCEDENCIA: BANCO UNION S.A., CHEQUE: 7107, FECHA DE EMISION:31/03/2026"/>
    <m/>
    <m/>
    <m/>
    <m/>
    <m/>
    <m/>
    <n v="0"/>
    <n v="10006.84"/>
    <s v="NO_CONCILIADO"/>
  </r>
  <r>
    <x v="13"/>
    <m/>
    <x v="13"/>
    <x v="58"/>
    <s v="B23807660002"/>
    <s v="BOD"/>
    <n v="2380766"/>
    <m/>
    <s v="00099021001 DEP.DE CHEQ.AJENOS,RET.DE CAM.,CONCEPTO: DEPÓSITO,DEP.: ANA ESPADA MENDOZA , PROCEDENCIA: BANCO UNION S.A., CHEQUE: 228467, FECHA DE EMISION:31/03/2026"/>
    <m/>
    <m/>
    <m/>
    <m/>
    <m/>
    <m/>
    <n v="0"/>
    <n v="8266.9599999999991"/>
    <s v="NO_CONCILIADO"/>
  </r>
  <r>
    <x v="13"/>
    <m/>
    <x v="13"/>
    <x v="58"/>
    <s v="B23807700002"/>
    <s v="BOD"/>
    <n v="2380770"/>
    <m/>
    <s v="00099021001 DEP.DE CHEQ.AJENOS,RET.DE CAM.,CONCEPTO: PERCEPCION INDEBIDA DE HABER FEBRERO 2026,DEP.: JOSE LUIS DELGADO VINO , PROCEDENCIA: BANCO UNION S.A., CHEQUE: 228941, FECHA DE EMISION:31/03/2026"/>
    <m/>
    <m/>
    <m/>
    <m/>
    <m/>
    <m/>
    <n v="0"/>
    <n v="5157.53"/>
    <s v="NO_CONCILIADO"/>
  </r>
  <r>
    <x v="4"/>
    <m/>
    <x v="4"/>
    <x v="58"/>
    <s v="G35263120003"/>
    <s v="COB"/>
    <n v="21461"/>
    <m/>
    <s v="PAGO A BANCO EUROPEO DE INV PRÉSTAMO FI No 88662 VCTO. 31-03-2026 POR CUENTA DE TGN , NTI. 21461 VALOR 31-03-2026 INTERESES USD 505.548,23 CTA. 3987 CUENTA UNICA DEL TESORO LIB. 00099021001 REF.: COMISIONES BANCARIAS"/>
    <m/>
    <m/>
    <m/>
    <m/>
    <m/>
    <m/>
    <n v="3878.07"/>
    <n v="0"/>
    <s v="NO_CONCILIADO"/>
  </r>
  <r>
    <x v="0"/>
    <m/>
    <x v="0"/>
    <x v="58"/>
    <s v="G35268410003"/>
    <s v="CRV"/>
    <n v="3526841"/>
    <m/>
    <s v="PAGO A NATIXIS FRANCIA PRÉSTAMO 931-OA1 VCTO. 31-03-2026 POR CUENTA DE GMSCZ SG/LIQUIDACION 21195, VALOR 31-03-2026 CAPITAL EUR 8.968,00 É INTERESES EUR 653,75 LIB. 00099031002 RECUP.DIFERENCIALES CAPITAL E INTERES-CRED.EXT."/>
    <m/>
    <m/>
    <m/>
    <m/>
    <m/>
    <m/>
    <n v="0"/>
    <n v="3825.92"/>
    <s v="NO_CONCILIADO"/>
  </r>
  <r>
    <x v="4"/>
    <m/>
    <x v="4"/>
    <x v="58"/>
    <s v="G35266760003"/>
    <s v="COB"/>
    <n v="21194"/>
    <m/>
    <s v="PAGO A AFD PRÉSTAMO CBO 1014 01 E VCTO. 31-03-2026 POR CUENTA DE TGN , NTI. 21194 VALOR 31-03-2026 CAPITAL EUR 5.092.426,44 INTERESES EUR 646.176,83 CTA. 3987 CUENTA UNICA DEL TESORO LIB. 00099021001 REF.: COMISIONES BANCARIAS"/>
    <m/>
    <m/>
    <m/>
    <m/>
    <m/>
    <m/>
    <n v="45548.18"/>
    <n v="0"/>
    <s v="NO_CONCILIADO"/>
  </r>
  <r>
    <x v="4"/>
    <m/>
    <x v="4"/>
    <x v="58"/>
    <s v="G35266750003"/>
    <s v="COB"/>
    <n v="21184"/>
    <m/>
    <s v="PAGO A AFD PRÉSTAMO CBO 1011 02 C VCTO. 31-03-2026 POR CUENTA DE TGN , NTI. 21184 VALOR 31-03-2026 CAPITAL EUR 182.241,40 INTERESES EUR 49.272,10 CTA. 3987 CUENTA UNICA DEL TESORO LIB. 00099021001 REF.: COMISIONES BANCARIAS"/>
    <m/>
    <m/>
    <m/>
    <m/>
    <m/>
    <m/>
    <n v="2230.9899999999998"/>
    <n v="0"/>
    <s v="NO_CONCILIADO"/>
  </r>
  <r>
    <x v="37"/>
    <m/>
    <x v="37"/>
    <x v="58"/>
    <s v="S11510070001"/>
    <s v="DEV"/>
    <n v="1692026"/>
    <m/>
    <s v="||COBRO DE COMISION A YACIMIENTOS PRETOLIFEROS FISCALES BOLIVIANOS, POR SOLICITUD DE CONFIRMACION DE SALDOS AL 31/12/2025 S/G R.D192/2025, PARA AUDITORIA INTERNA , HOJA DE RUTA BCB-HRE-TGL-2026-5259, CTE. GAFC-630-DFC/URTE-169/2026. Y DOCTOS. ADJUNTOS DEBITO DE LA LIBRETA 00513012004 LBP-YPFB-UNICOMERCIAL - COBRO DE LA INFORMACION DE SALDOS"/>
    <m/>
    <m/>
    <m/>
    <m/>
    <m/>
    <m/>
    <n v="220"/>
    <n v="0"/>
    <s v="NO_CONCILIADO"/>
  </r>
  <r>
    <x v="37"/>
    <m/>
    <x v="37"/>
    <x v="58"/>
    <s v="S11510130001"/>
    <s v="DEV"/>
    <n v="1692026"/>
    <m/>
    <s v="||COBRO DE COMISION A YACIMIENTOS PRETOLIFEROS FISCALES BOLIVIANOS, POR SOLICITUD DE CONFIRMACION DE SALDOS AL 31/12/2024 S/G R.D192/2025, PARA AUDITORIA EXTERNA, HOJA DE RUTA BCB-HRE-TGL-2026-5259, CTE. GAFC-630-DFC/URTE-169/2026. Y DOCTOS. ADJUNTOS DEBITO DE LA LIBRETA 00513012004 LBP-YPFB-UNICOMERCIAL - COBRO INFORMACION DE SALDOS"/>
    <m/>
    <m/>
    <m/>
    <m/>
    <m/>
    <m/>
    <n v="220"/>
    <n v="0"/>
    <s v="NO_CONCILIADO"/>
  </r>
  <r>
    <x v="4"/>
    <m/>
    <x v="4"/>
    <x v="58"/>
    <s v="G35273160003"/>
    <s v="COB"/>
    <n v="3527316"/>
    <m/>
    <s v="TRANSFERENCIA RECIBIDA DEL EXTERIOR SEGÚN MENSAJES SWIFT NOS. 3473-3471 (REM.EXT.) DE FECHA 31/03/2026 POR DESEMBOLSO DE FONPLATA PRÉSTAMO BOL-39/2024 ROC/D202603/0000011/URI/DESEMB 3 00287102001 FPS-RECURSOS PROPIOS REF.: UTILES DE ESCRITORIO"/>
    <m/>
    <m/>
    <m/>
    <m/>
    <m/>
    <m/>
    <n v="80"/>
    <n v="0"/>
    <s v="NO_CONCILIADO"/>
  </r>
  <r>
    <x v="36"/>
    <m/>
    <x v="36"/>
    <x v="58"/>
    <s v="S11510670001"/>
    <s v="COB"/>
    <n v="1151067"/>
    <m/>
    <s v="||COBRO DE UTILES POR REG. DEL REGISTRO TRANSITORIO SG/ COMPROBANTE S-1145535 DEL 24-12-2025 POR DESEMBOLSO DE DONACIÓN JAPONESA SEGUN NOTA REF: MS2025102801 DE JICS Y NOTA MSYD/DGAA/UF/TES/CE/12/2025 DEL MIN SALUD Y DEPORTES LIBRETA 00046021109 MS-MIN.SALUD-RECAUDACIONES"/>
    <m/>
    <m/>
    <m/>
    <m/>
    <m/>
    <m/>
    <n v="80"/>
    <n v="0"/>
    <s v="NO_CONCILIADO"/>
  </r>
  <r>
    <x v="13"/>
    <m/>
    <x v="13"/>
    <x v="59"/>
    <s v="O23810660002"/>
    <s v="BOD"/>
    <n v="2381066"/>
    <m/>
    <s v="00099021001 DEPOSITO DE EFECTIVO, DEPOSITANTE: JANETH ORTEGA FERNANDEZ, CONCEPTO: DEVOLUCION, CUENTA DE DEPOSITO: CUENTA UNICA DEL TESORO"/>
    <m/>
    <m/>
    <m/>
    <m/>
    <m/>
    <m/>
    <n v="0"/>
    <n v="7622.78"/>
    <s v="NO_CONCILIADO"/>
  </r>
  <r>
    <x v="13"/>
    <m/>
    <x v="13"/>
    <x v="59"/>
    <s v="O23810760002"/>
    <s v="BOD"/>
    <n v="2381076"/>
    <m/>
    <s v="00099021001 DEPOSITO DE EFECTIVO, DEPOSITANTE: DAVID MONASTERIOS CALLISAYA, CONCEPTO: PAGO DE SERVICIOS BASICOS MES DE ENERO POR AMBIENTES EN CALIDAD DE COMODATO, CUENTA DE DEPOSITO: CUENTA UNICA DEL TESORO"/>
    <m/>
    <m/>
    <m/>
    <m/>
    <m/>
    <m/>
    <n v="0"/>
    <n v="646.29999999999995"/>
    <s v="NO_CONCILIADO"/>
  </r>
  <r>
    <x v="13"/>
    <m/>
    <x v="13"/>
    <x v="59"/>
    <s v="O23810770002"/>
    <s v="BOD"/>
    <n v="2381077"/>
    <m/>
    <s v="00099021001 DEPOSITO DE EFECTIVO, DEPOSITANTE: DAVID MONASTERIOS CALLISAYA, CONCEPTO: PAGO DE SERVICIOS BASICOS MES DE FEBRERO POR AMBIENTES EN CALIDAD DE COMODATO, CUENTA DE DEPOSITO: CUENTA UNICA DEL TESORO"/>
    <m/>
    <m/>
    <m/>
    <m/>
    <m/>
    <m/>
    <n v="0"/>
    <n v="472.67"/>
    <s v="NO_CONCILIADO"/>
  </r>
  <r>
    <x v="33"/>
    <m/>
    <x v="33"/>
    <x v="59"/>
    <s v="O23812140002"/>
    <s v="BOD"/>
    <n v="2381214"/>
    <m/>
    <s v="00086044201 DEPOSITO DE EFECTIVO, DEPOSITANTE: MANUEL RAFAEL HIDALGO - NOLBERTO TORREZ, CONCEPTO: CONTRAPARTE BENEF. PY. A.T. PRODUCTIVA S.R. TECNIFICADO PARCELARIO, CUENTA DE DEPOSITO: CUENTA UNICA DEL TESORO"/>
    <m/>
    <m/>
    <m/>
    <m/>
    <m/>
    <m/>
    <n v="0"/>
    <n v="30630"/>
    <s v="NO_CONCILIADO"/>
  </r>
  <r>
    <x v="31"/>
    <m/>
    <x v="31"/>
    <x v="59"/>
    <s v="O23812170002"/>
    <s v="BOD"/>
    <n v="2381217"/>
    <m/>
    <s v="00388012001 DEPOSITO DE EFECTIVO, DEPOSITANTE: JHOSSELINE DALIA PEÑARANDA VALENCIA, CONCEPTO: CIERRE FONDO ROTATIVO 2026- SEPREC SEGUN MEMORANDUM DE DESVINCULACION DAF/GTH-MEM/AS 71/2026, CUENTA DE DEPOSITO: CUENTA UNICA DEL TESORO"/>
    <m/>
    <m/>
    <m/>
    <m/>
    <m/>
    <m/>
    <n v="0"/>
    <n v="14718.7"/>
    <s v="NO_CONCILIADO"/>
  </r>
  <r>
    <x v="50"/>
    <m/>
    <x v="50"/>
    <x v="59"/>
    <s v="B23810910002"/>
    <s v="BOD"/>
    <n v="2381091"/>
    <m/>
    <s v="00066018038 DEP.DE CHEQ.AJENOS,RET.DE CAM.,CONCEPTO: DEVOLUCIONES SANCIONES CONSULTORES,DEP.: MPDYMA , PROCEDENCIA: BANCO UNION S.A., CHEQUE: 11, FECHA DE EMISION:27/03/2026"/>
    <m/>
    <m/>
    <m/>
    <m/>
    <m/>
    <m/>
    <n v="0"/>
    <n v="230"/>
    <s v="NO_CONCILIADO"/>
  </r>
  <r>
    <x v="13"/>
    <m/>
    <x v="13"/>
    <x v="59"/>
    <s v="B23811290002"/>
    <s v="BOD"/>
    <n v="2381129"/>
    <m/>
    <s v="00099024113 DEP.DE CHEQ.AJENOS,RET.DE CAM.,CONCEPTO: EJECUCION DE GARANTIA DE CUMPLIMIENTO DE CONTRATO,DEP.: BANCO PRODEM SA , PROCEDENCIA: BANCO UNION S.A., CHEQUE: 19288, FECHA DE EMISION:31/03/2026"/>
    <m/>
    <m/>
    <m/>
    <m/>
    <m/>
    <m/>
    <n v="0"/>
    <n v="240823.36"/>
    <s v="NO_CONCILIADO"/>
  </r>
  <r>
    <x v="4"/>
    <m/>
    <x v="4"/>
    <x v="59"/>
    <s v="G35280160002"/>
    <s v="CRV"/>
    <n v="3528016"/>
    <m/>
    <s v="PAGO PRÉSTAMO IDA 948-0-BO VCTO. 01-04-2026 POR CUENTA DE SAGUAPAC , VALOR 01-04-2026 CAPITAL USD 135.000,00 INTERESES USD 3.543,75 LIB. 00099021001 - RECURSOS ORDINARIOS (3987) - MDRI"/>
    <m/>
    <m/>
    <m/>
    <m/>
    <m/>
    <m/>
    <n v="0"/>
    <n v="964264.5"/>
    <s v="NO_CONCILIADO"/>
  </r>
  <r>
    <x v="43"/>
    <m/>
    <x v="43"/>
    <x v="59"/>
    <s v="Q24048160002"/>
    <s v="CRV"/>
    <n v="2404816"/>
    <m/>
    <s v="NUMERO DE LIBRETA CUT: 00283012001 OPERACIÓN E18 TRANSFERENCIA DEL SISTEMA FINANCIERO A LA CUT SOL. ESC. DE ALMACERA BOLIVIANA S.A."/>
    <m/>
    <m/>
    <m/>
    <m/>
    <m/>
    <m/>
    <n v="0"/>
    <n v="289575.39"/>
    <s v="NO_CONCILIADO"/>
  </r>
  <r>
    <x v="0"/>
    <m/>
    <x v="0"/>
    <x v="59"/>
    <s v="J06707470002"/>
    <s v="DAU"/>
    <n v="15320370"/>
    <m/>
    <s v="A:00099021001 Pago de capital e interés Corriente a favor del TGN del vcto. 01-04-2026, adeudado por el GAD La Paz, correspondiente al Convenio de Reprogramación CAF 2324."/>
    <m/>
    <m/>
    <m/>
    <m/>
    <m/>
    <m/>
    <n v="0"/>
    <n v="3252203.24"/>
    <s v="NO_CONCILIADO"/>
  </r>
  <r>
    <x v="0"/>
    <m/>
    <x v="0"/>
    <x v="59"/>
    <s v="J06707480002"/>
    <s v="NTE"/>
    <n v="15316176"/>
    <m/>
    <s v="A:00099021001 GAM DE FILADELFIA, TRANSFERENCIA DE RECUPERACIONES SEGUN NOTA GEF-LCR-DYF-0381-NOT/26 POR CONCEPTO DE PAGO DE CAPITAL E INTERESES DE ACUERDO A CONTRATO DE FIDEICOMISO &amp;quot;CONTRAPARTES LOCALES” FIRMADO ENTRE EL MPD Y EL FNDR Y CONTRATO DE PRESTAMO."/>
    <m/>
    <m/>
    <m/>
    <m/>
    <m/>
    <m/>
    <n v="0"/>
    <n v="44.5"/>
    <s v="NO_CONCILIADO"/>
  </r>
  <r>
    <x v="0"/>
    <m/>
    <x v="0"/>
    <x v="59"/>
    <s v="Q24054340002"/>
    <s v="CRV"/>
    <n v="2405434"/>
    <m/>
    <s v="NUMERO DE LIBRETA CUT: 00099021001 OPERACIÓN E75 TRANSFERENCIA DE LA CUENTA FISCAL BUN A LA CUT EN MN TRANSF.FDOS.AL.BCB SG.SOL.GOBIERNO AUTONOMO MUNICIPAL DE ALTO BENI CITE: GAMAB/MAE/BMS/EXT/DESP-121/2026 CUENTA CUT 3987 LIBRETA NÂ° 00099021001 Â¿TGN Â¿ RECURSOS ORDINARIOS)Â¿"/>
    <m/>
    <m/>
    <m/>
    <m/>
    <m/>
    <m/>
    <n v="0"/>
    <n v="1000"/>
    <s v="NO_CONCILIADO"/>
  </r>
  <r>
    <x v="13"/>
    <m/>
    <x v="13"/>
    <x v="60"/>
    <s v="O23814400002"/>
    <s v="BOD"/>
    <n v="2381440"/>
    <m/>
    <s v="00099021001 DEPOSITO DE EFECTIVO, DEPOSITANTE: FREDDY AGUIRRE VEDIA, CONCEPTO: DEVOLUCION DE FONDO POR LA COMPRA DE COMBUSTIBLE, CUENTA DE DEPOSITO: CUENTA UNICA DEL TESORO"/>
    <m/>
    <m/>
    <m/>
    <m/>
    <m/>
    <m/>
    <n v="0"/>
    <n v="0.1"/>
    <s v="NO_CONCILIADO"/>
  </r>
  <r>
    <x v="36"/>
    <m/>
    <x v="36"/>
    <x v="60"/>
    <s v="O23814510002"/>
    <s v="BOD"/>
    <n v="2381451"/>
    <m/>
    <s v="00099021001 DEPOSITO DE EFECTIVO, DEPOSITANTE: EDGAR JUAN SAAVEDRA MAYTA, CONCEPTO: DEVOLUCION DE AGUINALDO 2025, CUENTA DE DEPOSITO: CUENTA UNICA DEL TESORO/DJBR"/>
    <m/>
    <m/>
    <m/>
    <m/>
    <m/>
    <m/>
    <n v="0"/>
    <n v="255.6"/>
    <s v="NO_CONCILIADO"/>
  </r>
  <r>
    <x v="13"/>
    <m/>
    <x v="13"/>
    <x v="60"/>
    <s v="O23815020002"/>
    <s v="BOD"/>
    <n v="2381502"/>
    <m/>
    <s v="00099021001 DEPOSITO DE EFECTIVO, DEPOSITANTE: RICHARD VALENTIN QUISBERT LAURA, CONCEPTO: MONTO EXCEDENTE A LA REMUNERACION MAXIMA CORRESPONDIENTE A MARZO 2026, CUENTA DE DEPOSITO: CUENTA UNICA DEL TESORO"/>
    <m/>
    <m/>
    <m/>
    <m/>
    <m/>
    <m/>
    <n v="0"/>
    <n v="13795"/>
    <s v="NO_CONCILIADO"/>
  </r>
  <r>
    <x v="52"/>
    <m/>
    <x v="52"/>
    <x v="60"/>
    <s v="B23814130002"/>
    <s v="BOD"/>
    <n v="2381413"/>
    <m/>
    <s v="00099021001 DEP.DE CHEQ.AJENOS,RET.DE CAM.,CONCEPTO: INCAPACIDAD,DEP.: CAJA NACIONAL DE SALUD, PROCEDENCIA: BANCO UNION S.A., CHEQUE: 44773, FECHA DE EMISIÓN: 27/03/2026. _x000a_ST-92/2026 03-0565"/>
    <m/>
    <m/>
    <m/>
    <m/>
    <m/>
    <m/>
    <n v="0"/>
    <n v="247.46"/>
    <s v="CONCILIADO_PARCIAL"/>
  </r>
  <r>
    <x v="45"/>
    <m/>
    <x v="45"/>
    <x v="60"/>
    <s v="B23814130002"/>
    <s v="BOD"/>
    <n v="2381413"/>
    <m/>
    <s v="00099021001 DEP.DE CHEQ.AJENOS,RET.DE CAM.,CONCEPTO: INCAPACIDAD,DEP.: CAJA NACIONAL DE SALUD, PROCEDENCIA: BANCO UNION S.A., CHEQUE: 44773, FECHA DE EMISIÓN: 27/03/2026. _x000a_ST-92/2026 03-0565"/>
    <m/>
    <m/>
    <m/>
    <m/>
    <m/>
    <m/>
    <n v="0"/>
    <n v="15837.05"/>
    <s v="CONCILIADO_PARCIAL"/>
  </r>
  <r>
    <x v="50"/>
    <m/>
    <x v="50"/>
    <x v="60"/>
    <s v="B23814150002"/>
    <s v="BOD"/>
    <n v="2381415"/>
    <m/>
    <s v="00099021001 DEP.DE CHEQ.AJENOS,RET.DE CAM.,CONCEPTO: INCAPACIDAD,DEP.: CAJA NACIONAL DE SALUD, PROCEDENCIA: BANCO UNION S.A., CHEQUE: 44774, FECHA DE EMISION:_x000a_ST-92/2026 03-0566"/>
    <m/>
    <m/>
    <m/>
    <m/>
    <m/>
    <m/>
    <n v="0"/>
    <n v="13043.7"/>
    <s v="CONCILIADO_PARCIAL"/>
  </r>
  <r>
    <x v="45"/>
    <m/>
    <x v="45"/>
    <x v="60"/>
    <s v="B23814150002"/>
    <s v="BOD"/>
    <n v="2381415"/>
    <m/>
    <s v="00099021001 DEP.DE CHEQ.AJENOS,RET.DE CAM.,CONCEPTO: INCAPACIDAD,DEP.: CAJA NACIONAL DE SALUD, PROCEDENCIA: BANCO UNION S.A., CHEQUE: 44774, FECHA DE EMISION:_x000a_ST-92/2026 03-0566"/>
    <m/>
    <m/>
    <m/>
    <m/>
    <m/>
    <m/>
    <n v="0"/>
    <n v="3460.66"/>
    <s v="CONCILIADO_PARCIAL"/>
  </r>
  <r>
    <x v="40"/>
    <m/>
    <x v="40"/>
    <x v="60"/>
    <s v="B23814150002"/>
    <s v="BOD"/>
    <n v="2381415"/>
    <m/>
    <s v="00099021001 DEP.DE CHEQ.AJENOS,RET.DE CAM.,CONCEPTO: INCAPACIDAD,DEP.: CAJA NACIONAL DE SALUD, PROCEDENCIA: BANCO UNION S.A., CHEQUE: 44774, FECHA DE EMISION:_x000a_ST-92/2026 03-0566"/>
    <m/>
    <m/>
    <m/>
    <m/>
    <m/>
    <m/>
    <n v="0"/>
    <n v="119490.91"/>
    <s v="CONCILIADO_PARCIAL"/>
  </r>
  <r>
    <x v="45"/>
    <m/>
    <x v="45"/>
    <x v="60"/>
    <s v="B23814180002"/>
    <s v="BOD"/>
    <n v="2381418"/>
    <m/>
    <s v="00099021001 DEP.DE CHEQ.AJENOS,RET.DE CAM.,CONCEPTO: INCAPACIDAD,DEP.: CAJA NACIONAL DE SALUD,  PROCEDENCIA: BANCO UNION S.A., CHEQUE: 44775, FECHA DE EMISIÓN:27/03/2026._x000a_ST-92/2026 03-0567"/>
    <m/>
    <m/>
    <m/>
    <m/>
    <m/>
    <m/>
    <n v="0"/>
    <n v="106.04"/>
    <s v="CONCILIADO_PARCIAL"/>
  </r>
  <r>
    <x v="52"/>
    <m/>
    <x v="52"/>
    <x v="60"/>
    <s v="B23814180002"/>
    <s v="BOD"/>
    <n v="2381418"/>
    <m/>
    <s v="00099021001 DEP.DE CHEQ.AJENOS,RET.DE CAM.,CONCEPTO: INCAPACIDAD,DEP.: CAJA NACIONAL DE SALUD,  PROCEDENCIA: BANCO UNION S.A., CHEQUE: 44775, FECHA DE EMISIÓN:27/03/2026._x000a_ST-92/2026 03-0567"/>
    <m/>
    <m/>
    <m/>
    <m/>
    <m/>
    <m/>
    <n v="0"/>
    <n v="4454.28"/>
    <s v="CONCILIADO_PARCIAL"/>
  </r>
  <r>
    <x v="40"/>
    <m/>
    <x v="40"/>
    <x v="60"/>
    <s v="B23814180002"/>
    <s v="BOD"/>
    <n v="2381418"/>
    <m/>
    <s v="00099021001 DEP.DE CHEQ.AJENOS,RET.DE CAM.,CONCEPTO: INCAPACIDAD,DEP.: CAJA NACIONAL DE SALUD,  PROCEDENCIA: BANCO UNION S.A., CHEQUE: 44775, FECHA DE EMISIÓN:27/03/2026._x000a_ST-92/2026 03-0567"/>
    <m/>
    <m/>
    <m/>
    <m/>
    <m/>
    <m/>
    <n v="0"/>
    <n v="45664.62"/>
    <s v="CONCILIADO_PARCIAL"/>
  </r>
  <r>
    <x v="45"/>
    <m/>
    <x v="45"/>
    <x v="60"/>
    <s v="B23814200002"/>
    <s v="BOD"/>
    <n v="2381420"/>
    <m/>
    <s v="00099021001 DEP.DE CHEQ.AJENOS,RET.DE CAM.,CONCEPTO: INCAPACIDAD,DEP.: CAJA NACIONAL DE SALUD, PROCEDENCIA: BANCO UNION S.A., CHEQUE: 44776, FECHA DE EMISION:27/03/2026._x000a_ST-92/2026 03-0568"/>
    <m/>
    <m/>
    <m/>
    <m/>
    <m/>
    <m/>
    <n v="0"/>
    <n v="4750.5200000000004"/>
    <s v="CONCILIADO_PARCIAL"/>
  </r>
  <r>
    <x v="45"/>
    <m/>
    <x v="45"/>
    <x v="60"/>
    <s v="B23814200002"/>
    <s v="BOD"/>
    <n v="2381420"/>
    <m/>
    <s v="00099021001 DEP.DE CHEQ.AJENOS,RET.DE CAM.,CONCEPTO: INCAPACIDAD,DEP.: CAJA NACIONAL DE SALUD, PROCEDENCIA: BANCO UNION S.A., CHEQUE: 44776, FECHA DE EMISION:27/03/2026._x000a_ST-92/2026 03-0568"/>
    <m/>
    <m/>
    <m/>
    <m/>
    <m/>
    <m/>
    <n v="0"/>
    <n v="1009.4"/>
    <s v="CONCILIADO_PARCIAL"/>
  </r>
  <r>
    <x v="76"/>
    <m/>
    <x v="76"/>
    <x v="60"/>
    <s v="B23814200002"/>
    <s v="BOD"/>
    <n v="2381420"/>
    <m/>
    <s v="00099021001 DEP.DE CHEQ.AJENOS,RET.DE CAM.,CONCEPTO: INCAPACIDAD,DEP.: CAJA NACIONAL DE SALUD, PROCEDENCIA: BANCO UNION S.A., CHEQUE: 44776, FECHA DE EMISION:27/03/2026._x000a_ST-92/2026 03-0568"/>
    <m/>
    <m/>
    <m/>
    <m/>
    <m/>
    <m/>
    <n v="0"/>
    <n v="15200.1"/>
    <s v="CONCILIADO_PARCIAL"/>
  </r>
  <r>
    <x v="40"/>
    <m/>
    <x v="40"/>
    <x v="60"/>
    <s v="B23814200002"/>
    <s v="BOD"/>
    <n v="2381420"/>
    <m/>
    <s v="00099021001 DEP.DE CHEQ.AJENOS,RET.DE CAM.,CONCEPTO: INCAPACIDAD,DEP.: CAJA NACIONAL DE SALUD, PROCEDENCIA: BANCO UNION S.A., CHEQUE: 44776, FECHA DE EMISION:27/03/2026._x000a_ST-92/2026 03-0568"/>
    <m/>
    <m/>
    <m/>
    <m/>
    <m/>
    <m/>
    <n v="0"/>
    <n v="9798.2999999999993"/>
    <s v="CONCILIADO_PARCIAL"/>
  </r>
  <r>
    <x v="40"/>
    <m/>
    <x v="40"/>
    <x v="60"/>
    <s v="B23814200002"/>
    <s v="BOD"/>
    <n v="2381420"/>
    <m/>
    <s v="00099021001 DEP.DE CHEQ.AJENOS,RET.DE CAM.,CONCEPTO: INCAPACIDAD,DEP.: CAJA NACIONAL DE SALUD, PROCEDENCIA: BANCO UNION S.A., CHEQUE: 44776, FECHA DE EMISION:27/03/2026._x000a_ST-92/2026 03-0568"/>
    <m/>
    <m/>
    <m/>
    <m/>
    <m/>
    <m/>
    <n v="0"/>
    <n v="91825.35"/>
    <s v="CONCILIADO_PARCIAL"/>
  </r>
  <r>
    <x v="52"/>
    <m/>
    <x v="52"/>
    <x v="60"/>
    <s v="B23814210002"/>
    <s v="BOD"/>
    <n v="2381421"/>
    <m/>
    <s v="00099021001 DEP.DE CHEQ.AJENOS,RET.DE CAM.,CONCEPTO: INCAPACIDAD,DEP.: CAJA NACIONAL DE SALUD, PROCEDENCIA: BANCO UNION S.A., CHEQUE: 44777, FECHA DE EMISION:27/03/2026._x000a_ST-92/2026 03-0569"/>
    <m/>
    <m/>
    <m/>
    <m/>
    <m/>
    <m/>
    <n v="0"/>
    <n v="123.73"/>
    <s v="CONCILIADO_PARCIAL"/>
  </r>
  <r>
    <x v="46"/>
    <m/>
    <x v="46"/>
    <x v="60"/>
    <s v="B23814210002"/>
    <s v="BOD"/>
    <n v="2381421"/>
    <m/>
    <s v="00099021001 DEP.DE CHEQ.AJENOS,RET.DE CAM.,CONCEPTO: INCAPACIDAD,DEP.: CAJA NACIONAL DE SALUD, PROCEDENCIA: BANCO UNION S.A., CHEQUE: 44777, FECHA DE EMISION:27/03/2026._x000a_ST-92/2026 03-0569"/>
    <m/>
    <m/>
    <m/>
    <m/>
    <m/>
    <m/>
    <n v="0"/>
    <n v="1817.41"/>
    <s v="CONCILIADO_PARCIAL"/>
  </r>
  <r>
    <x v="40"/>
    <m/>
    <x v="40"/>
    <x v="60"/>
    <s v="B23814210002"/>
    <s v="BOD"/>
    <n v="2381421"/>
    <m/>
    <s v="00099021001 DEP.DE CHEQ.AJENOS,RET.DE CAM.,CONCEPTO: INCAPACIDAD,DEP.: CAJA NACIONAL DE SALUD, PROCEDENCIA: BANCO UNION S.A., CHEQUE: 44777, FECHA DE EMISION:27/03/2026._x000a_ST-92/2026 03-0569"/>
    <m/>
    <m/>
    <m/>
    <m/>
    <m/>
    <m/>
    <n v="0"/>
    <n v="8616.48"/>
    <s v="CONCILIADO_PARCIAL"/>
  </r>
  <r>
    <x v="45"/>
    <m/>
    <x v="45"/>
    <x v="60"/>
    <s v="B23814210002"/>
    <s v="BOD"/>
    <n v="2381421"/>
    <m/>
    <s v="00099021001 DEP.DE CHEQ.AJENOS,RET.DE CAM.,CONCEPTO: INCAPACIDAD,DEP.: CAJA NACIONAL DE SALUD, PROCEDENCIA: BANCO UNION S.A., CHEQUE: 44777, FECHA DE EMISION:27/03/2026._x000a_ST-92/2026 03-0569"/>
    <m/>
    <m/>
    <m/>
    <m/>
    <m/>
    <m/>
    <n v="0"/>
    <n v="33598.9"/>
    <s v="CONCILIADO_PARCIAL"/>
  </r>
  <r>
    <x v="40"/>
    <m/>
    <x v="40"/>
    <x v="60"/>
    <s v="B23814210002"/>
    <s v="BOD"/>
    <n v="2381421"/>
    <m/>
    <s v="00099021001 DEP.DE CHEQ.AJENOS,RET.DE CAM.,CONCEPTO: INCAPACIDAD,DEP.: CAJA NACIONAL DE SALUD, PROCEDENCIA: BANCO UNION S.A., CHEQUE: 44777, FECHA DE EMISION:27/03/2026._x000a_ST-92/2026 03-0569"/>
    <m/>
    <m/>
    <m/>
    <m/>
    <m/>
    <m/>
    <n v="0"/>
    <n v="327059.43"/>
    <s v="CONCILIADO_PARCIAL"/>
  </r>
  <r>
    <x v="84"/>
    <m/>
    <x v="84"/>
    <x v="60"/>
    <s v="B23814290002"/>
    <s v="BOD"/>
    <n v="2381429"/>
    <m/>
    <s v="00099021001 DEP.DE CHEQ.AJENOS,RET.DE CAM.,CONCEPTO: PAGO EN DEMASIA ULTRANEX,DEP.: AGENCIA NACIONAL DE HIDROCARBUROS , PROCEDENCIA: BANCO UNION S.A., CHEQUE: 8233, FECHA DE EMISION:24/03/2026"/>
    <m/>
    <m/>
    <m/>
    <m/>
    <m/>
    <m/>
    <n v="0"/>
    <n v="206.59"/>
    <s v="NO_CONCILIADO"/>
  </r>
  <r>
    <x v="13"/>
    <m/>
    <x v="13"/>
    <x v="60"/>
    <s v="B23814340002"/>
    <s v="BOD"/>
    <n v="2381434"/>
    <m/>
    <s v="00099024113 DEP.DE CHEQ.AJENOS,RET.DE CAM.,CONCEPTO: EJECUCION DE GARANTIA DE CUMPLIMIENTO DE CONTRATO,DEP.: BANCO PRODEM SA , PROCEDENCIA: BANCO UNION S.A., CHEQUE: 19291, FECHA DE EMISION:31/03/2026"/>
    <m/>
    <m/>
    <m/>
    <m/>
    <m/>
    <m/>
    <n v="0"/>
    <n v="593103.14"/>
    <s v="NO_CONCILIADO"/>
  </r>
  <r>
    <x v="4"/>
    <m/>
    <x v="4"/>
    <x v="60"/>
    <s v="S11512270001"/>
    <s v="PTV"/>
    <n v="1151227"/>
    <m/>
    <s v="||TRANSFERENCIA DE FONDOS POR PARTE DEL TGN PARA EL PAGO DE VENCIMIENTO DE BONOS Y LETRAS EN BOLIVIANOS, S/G NOTA MEFP/VTCP/DGCP/UODP/N°110/2026 DE F. 2/4/26, LIBRETA:00099021001 TGN-RECURSOS ORDINARIOS-MONEDA NACIONAL. LIBRETA:00099021001 TGN-RECURSOS ORDINARIOS-MONEDA NACIONAL."/>
    <m/>
    <m/>
    <m/>
    <m/>
    <m/>
    <m/>
    <n v="139630125.78999999"/>
    <n v="0"/>
    <s v="NO_CONCILIADO"/>
  </r>
  <r>
    <x v="81"/>
    <m/>
    <x v="81"/>
    <x v="61"/>
    <s v="O23817200002"/>
    <s v="BOD"/>
    <n v="2381720"/>
    <m/>
    <s v="00584012002 DEPOSITO DE EFECTIVO, DEPOSITANTE: GRACIELA VANIA CHUQUIMIA CHAVEZ, CONCEPTO: DEVOLUCION DE PASAJES, CUENTA DE DEPOSITO: CUENTA UNICA DEL TESORO"/>
    <m/>
    <m/>
    <m/>
    <m/>
    <m/>
    <m/>
    <n v="0"/>
    <n v="1000"/>
    <s v="NO_CONCILIADO"/>
  </r>
  <r>
    <x v="85"/>
    <m/>
    <x v="85"/>
    <x v="61"/>
    <s v="O23817650002"/>
    <s v="BOD"/>
    <n v="2381765"/>
    <m/>
    <s v="00222012001 DEPOSITO DE EFECTIVO, DEPOSITANTE: MARIELA GIOVANA CONDORI CONDORI, CONCEPTO: DEVOLUCION DE SUELDO, CUENTA DE DEPOSITO: CUENTA UNICA DEL TESORO"/>
    <m/>
    <m/>
    <m/>
    <m/>
    <m/>
    <m/>
    <n v="0"/>
    <n v="0.03"/>
    <s v="CONCILIADO_PARCIAL"/>
  </r>
  <r>
    <x v="13"/>
    <m/>
    <x v="13"/>
    <x v="61"/>
    <s v="O23817780002"/>
    <s v="BOD"/>
    <n v="2381778"/>
    <m/>
    <s v="00099021001 DEPOSITO DE EFECTIVO, DEPOSITANTE: SAAVEDRA YABETA EDWING, CONCEPTO: PERCEPCION EN DEMASIA, CUENTA DE DEPOSITO: CUENTA UNICA DEL TESORO"/>
    <m/>
    <m/>
    <m/>
    <m/>
    <m/>
    <m/>
    <n v="0"/>
    <n v="596.01"/>
    <s v="NO_CONCILIADO"/>
  </r>
  <r>
    <x v="20"/>
    <m/>
    <x v="20"/>
    <x v="61"/>
    <s v="O23817800002"/>
    <s v="BOD"/>
    <n v="2381780"/>
    <m/>
    <s v="00099021001 DEPOSITO DE EFECTIVO, DEPOSITANTE: ROMAÑA GALINDO JULIO, CONCEPTO: PERCEPCION EN DEMASIA, CUENTA DE DEPOSITO: CUENTA UNICA DEL TESORO/DJBR"/>
    <m/>
    <m/>
    <m/>
    <m/>
    <m/>
    <m/>
    <n v="0"/>
    <n v="1.17"/>
    <s v="NO_CONCILIADO"/>
  </r>
  <r>
    <x v="20"/>
    <m/>
    <x v="20"/>
    <x v="61"/>
    <s v="O23817810002"/>
    <s v="BOD"/>
    <n v="2381781"/>
    <m/>
    <s v="00099021001 DEPOSITO DE EFECTIVO, DEPOSITANTE: CARLO DURAN CAROL, CONCEPTO: PERCEPCION EN DEMASIA, CUENTA DE DEPOSITO: CUENTA UNICA DEL TESORO/DJBR"/>
    <m/>
    <m/>
    <m/>
    <m/>
    <m/>
    <m/>
    <n v="0"/>
    <n v="1.17"/>
    <s v="NO_CONCILIADO"/>
  </r>
  <r>
    <x v="13"/>
    <m/>
    <x v="13"/>
    <x v="61"/>
    <s v="O23817820002"/>
    <s v="BOD"/>
    <n v="2381782"/>
    <m/>
    <s v="00099021001 DEPOSITO DE EFECTIVO, DEPOSITANTE: JANCO HUARAYO NANCY, CONCEPTO: PERCEPCION EN DEMASIA, CUENTA DE DEPOSITO: CUENTA UNICA DEL TESORO"/>
    <m/>
    <m/>
    <m/>
    <m/>
    <m/>
    <m/>
    <n v="0"/>
    <n v="51.57"/>
    <s v="NO_CONCILIADO"/>
  </r>
  <r>
    <x v="13"/>
    <m/>
    <x v="13"/>
    <x v="61"/>
    <s v="O23817830002"/>
    <s v="BOD"/>
    <n v="2381783"/>
    <m/>
    <s v="00099021001 DEPOSITO DE EFECTIVO, DEPOSITANTE: ATTO GUTIERREZ CRISTINA, CONCEPTO: PERCEPCION EN DEMASIA, CUENTA DE DEPOSITO: CUENTA UNICA DEL TESORO"/>
    <m/>
    <m/>
    <m/>
    <m/>
    <m/>
    <m/>
    <n v="0"/>
    <n v="642.08000000000004"/>
    <s v="NO_CONCILIADO"/>
  </r>
  <r>
    <x v="86"/>
    <m/>
    <x v="86"/>
    <x v="61"/>
    <s v="O23817900002"/>
    <s v="BOD"/>
    <n v="2381790"/>
    <m/>
    <s v="00585012002 DEPOSITO DE EFECTIVO, DEPOSITANTE: AGENCIA BOLIVIANA ESPACIAL, CONCEPTO: DEPÓSITO, CUENTA DE DEPOSITO: CUENTA UNICA DEL TESORO"/>
    <m/>
    <m/>
    <m/>
    <m/>
    <m/>
    <m/>
    <n v="0"/>
    <n v="54.28"/>
    <s v="NO_CONCILIADO"/>
  </r>
  <r>
    <x v="86"/>
    <m/>
    <x v="86"/>
    <x v="61"/>
    <s v="O23817930002"/>
    <s v="BOD"/>
    <n v="2381793"/>
    <m/>
    <s v="00585012002 DEPOSITO DE EFECTIVO, DEPOSITANTE: AGENCIA BOLIVIAN ESPACIAL, CONCEPTO: DEPÓSITO, CUENTA DE DEPOSITO: CUENTA UNICA DEL TESORO"/>
    <m/>
    <m/>
    <m/>
    <m/>
    <m/>
    <m/>
    <n v="0"/>
    <n v="591.5"/>
    <s v="NO_CONCILIADO"/>
  </r>
  <r>
    <x v="13"/>
    <m/>
    <x v="13"/>
    <x v="61"/>
    <s v="O23818560002"/>
    <s v="BOD"/>
    <n v="2381856"/>
    <m/>
    <s v="00099021001 DEPOSITO DE EFECTIVO, DEPOSITANTE: SEBASTIAN MICHEL, CONCEPTO: DEPÓSITO DE REMANENTES POR SEGURO INTERNACIONAL DEVENEZUELA GESTION 2025, CUENTA DE DEPOSITO: CUENTA UNICA DEL TESORO"/>
    <m/>
    <m/>
    <m/>
    <m/>
    <m/>
    <m/>
    <n v="0"/>
    <n v="15780.33"/>
    <s v="NO_CONCILIADO"/>
  </r>
  <r>
    <x v="13"/>
    <m/>
    <x v="13"/>
    <x v="61"/>
    <s v="O23818610002"/>
    <s v="BOD"/>
    <n v="2381861"/>
    <m/>
    <s v="00099021001 DEPOSITO DE EFECTIVO, DEPOSITANTE: WILLY TOLA MAMANI, CONCEPTO: DEVOLUCION DE GASOLINA PREVENTIVO 110, CUENTA DE DEPOSITO: CUENTA UNICA DEL TESORO"/>
    <m/>
    <m/>
    <m/>
    <m/>
    <m/>
    <m/>
    <n v="0"/>
    <n v="1.71"/>
    <s v="NO_CONCILIADO"/>
  </r>
  <r>
    <x v="10"/>
    <m/>
    <x v="10"/>
    <x v="61"/>
    <s v="B23817180002"/>
    <s v="BOD"/>
    <n v="2381718"/>
    <m/>
    <s v="00099021001 DEP.DE CHEQ.AJENOS,RET.DE CAM.,CONCEPTO: DEVOLUCION DE CC NO COBRADA DICIEMBRE 2025,DEP.: LA VITALICIA SEGUROS Y REASEGUROS DE VIDA SA , PROCEDENCIA: BANCO BISA S.A., CHEQUE: 1869392, FECHA DE EMISION:02/04/2026"/>
    <m/>
    <m/>
    <m/>
    <m/>
    <m/>
    <m/>
    <n v="0"/>
    <n v="3475.88"/>
    <s v="NO_CONCILIADO"/>
  </r>
  <r>
    <x v="10"/>
    <m/>
    <x v="10"/>
    <x v="61"/>
    <s v="B23817190002"/>
    <s v="BOD"/>
    <n v="2381719"/>
    <m/>
    <s v="00099021001 DEP.DE CHEQ.AJENOS,RET.DE CAM.,CONCEPTO: DEVOLUCION DE CC NO COBRADA DICIEMBRE 2025,DEP.: LA VITALICIA SEGUROS Y REASEGUROS DE VIDA SA , PROCEDENCIA: BANCO BISA S.A., CHEQUE: 96137, FECHA DE EMISION:02/04/2026"/>
    <m/>
    <m/>
    <m/>
    <m/>
    <m/>
    <m/>
    <n v="0"/>
    <n v="3892.12"/>
    <s v="NO_CONCILIADO"/>
  </r>
  <r>
    <x v="4"/>
    <m/>
    <x v="4"/>
    <x v="61"/>
    <s v="G35318600003"/>
    <s v="COB"/>
    <n v="21296"/>
    <m/>
    <s v="PAGO A CAF PRÉSTAMO CFA010253 VCTO. 04-04-2026 POR CUENTA DE TGN , NTI. 21296 VALOR 06-04-2026 CAPITAL USD 199.409,09 INTERESES USD 90.188,26 CTA. 3987 CUENTA UNICA DEL TESORO LIB. 00099021001 REF.: COMISIONES BANCARIAS"/>
    <m/>
    <m/>
    <m/>
    <m/>
    <m/>
    <m/>
    <n v="2396.66"/>
    <n v="0"/>
    <s v="NO_CONCILIADO"/>
  </r>
  <r>
    <x v="22"/>
    <m/>
    <x v="22"/>
    <x v="62"/>
    <s v="O23820610002"/>
    <s v="BOD"/>
    <n v="2382061"/>
    <m/>
    <s v="00099021001 DEPOSITO DE EFECTIVO, DEPOSITANTE: NESTOR MOYA HUANQUIRI, CONCEPTO: DEVOLUCION DE DINERO POR COMPRA DE COMBUSTIBLE ASIGNADO, CUENTA DE DEPOSITO: CUENTA UNICA DEL TESORO/DJBR"/>
    <m/>
    <m/>
    <m/>
    <m/>
    <m/>
    <m/>
    <n v="0"/>
    <n v="0.04"/>
    <s v="NO_CONCILIADO"/>
  </r>
  <r>
    <x v="20"/>
    <m/>
    <x v="20"/>
    <x v="62"/>
    <s v="O23820810002"/>
    <s v="BOD"/>
    <n v="2382081"/>
    <m/>
    <s v="00099021001 DEPOSITO DE EFECTIVO, DEPOSITANTE: ANDREA DEL CARMEN MEJIA ESPINOZA, CONCEPTO: DEVOLUCION POR INASISTENCIA, CUENTA DE DEPOSITO: CUENTA UNICA DEL TESORO/DJBR"/>
    <m/>
    <m/>
    <m/>
    <m/>
    <m/>
    <m/>
    <n v="0"/>
    <n v="159"/>
    <s v="NO_CONCILIADO"/>
  </r>
  <r>
    <x v="13"/>
    <m/>
    <x v="13"/>
    <x v="62"/>
    <s v="O23821280002"/>
    <s v="BOD"/>
    <n v="2382128"/>
    <m/>
    <s v="00099021001 DEPOSITO DE EFECTIVO, DEPOSITANTE: LIZ ELSA SANJINEZ BERNAL, CONCEPTO: DEPÓSITO DE INTERESES GENERADO POR EL FONDO EN AVANCE PREVENTIVO N°625, CUENTA DE DEPOSITO: CUENTA UNICA DEL TESORO"/>
    <m/>
    <m/>
    <m/>
    <m/>
    <m/>
    <m/>
    <n v="0"/>
    <n v="64.2"/>
    <s v="NO_CONCILIADO"/>
  </r>
  <r>
    <x v="87"/>
    <m/>
    <x v="87"/>
    <x v="62"/>
    <s v="O23821560002"/>
    <s v="BOD"/>
    <n v="2382156"/>
    <m/>
    <s v="00099021001 DEPOSITO DE EFECTIVO, DEPOSITANTE: PATRICIA ROMAY ARANCIBIA, CONCEPTO: DEVOLUCION DE FONDOS NO EJECUTADOS, CUENTA DE DEPOSITO: CUENTA UNICA DEL TESORO/DJBR"/>
    <m/>
    <m/>
    <m/>
    <m/>
    <m/>
    <m/>
    <n v="0"/>
    <n v="411.87"/>
    <s v="NO_CONCILIADO"/>
  </r>
  <r>
    <x v="12"/>
    <m/>
    <x v="12"/>
    <x v="62"/>
    <s v="B23820650002"/>
    <s v="BOD"/>
    <n v="2382065"/>
    <m/>
    <s v="00099021001 DEP.DE CHEQ.AJENOS,RET.DE CAM.,CONCEPTO: 8VO REEMBOLSO FIDEICOMISO EMPRESA METALURGICA VINTO EMV,DEP.: MINISTERIO DE MINERIA Y METALURGIA , PROCEDENCIA: BANCO UNION S.A., CHEQUE: 4408, FECHA DE EMISION:06/04/2026"/>
    <m/>
    <m/>
    <m/>
    <m/>
    <m/>
    <m/>
    <n v="0"/>
    <n v="1800000"/>
    <s v="NO_CONCILIADO"/>
  </r>
  <r>
    <x v="13"/>
    <m/>
    <x v="13"/>
    <x v="62"/>
    <s v="B23820800002"/>
    <s v="BOD"/>
    <n v="2382080"/>
    <m/>
    <s v="00099021001 DEP.DE CHEQ.AJENOS,RET.DE CAM.,CONCEPTO: DEV. POR DPH POR EL MES DE NOVIEMBRE DE 2024 ITEM 94329,DEP.: FABIOLA KAREN MOREJON LUNA , PROCEDENCIA: BANCO UNION S.A., CHEQUE: 228949, FECHA DE EMISION:07/04/2026"/>
    <m/>
    <m/>
    <m/>
    <m/>
    <m/>
    <m/>
    <n v="0"/>
    <n v="2059.2600000000002"/>
    <s v="NO_CONCILIADO"/>
  </r>
  <r>
    <x v="43"/>
    <m/>
    <x v="43"/>
    <x v="62"/>
    <s v="Q24075550002"/>
    <s v="CRV"/>
    <n v="2407555"/>
    <m/>
    <s v="NUMERO DE LIBRETA CUT: TGN 00283012001 OPERACIÓN E18 TRANSFERENCIA DEL SISTEMA FINANCIERO A LA CUT A SOL DE SOCIEDAD JENNEFER SRL"/>
    <m/>
    <m/>
    <m/>
    <m/>
    <m/>
    <m/>
    <n v="0"/>
    <n v="19100.11"/>
    <s v="NO_CONCILIADO"/>
  </r>
  <r>
    <x v="4"/>
    <m/>
    <x v="4"/>
    <x v="62"/>
    <s v="S11513030001"/>
    <s v="COB"/>
    <n v="1151303"/>
    <m/>
    <s v="||TRANSFERENCIA DE FONDOS POR PARTE DEL TGN, PARA PAGO DE COMISIÓN POR ADMINISTRACIÓN DE TÍTULOS DEL TESORO &amp;quot;C&amp;quot; DE MARZO DE 2026 S/G NOTA MEFP/VTCP/DGCP/UODP/N°112/2026 DE FECHA 7/4/2026 DEL MEFP, LIBRETA 00099021001 TGN-RECURSOS ORDINARIOS  MONEDA NACIONAL S/G ANTECEDENTE ADJUNTO. LIBRETA 00099021001 TGN-RECURSOS ORDINARIOS  MONEDA NACIONAL."/>
    <m/>
    <m/>
    <m/>
    <m/>
    <m/>
    <m/>
    <n v="171618.9"/>
    <n v="0"/>
    <s v="NO_CONCILIADO"/>
  </r>
  <r>
    <x v="6"/>
    <m/>
    <x v="6"/>
    <x v="63"/>
    <s v="O23823580002"/>
    <s v="BOD"/>
    <n v="2382358"/>
    <m/>
    <s v="00526012001 DEPOSITO DE EFECTIVO, DEPOSITANTE: RUBBERT HERMES, CONCEPTO: DEVOLUCION DE VIATICOS ANTICIPADOS NO UTILIZADOS, CUENTA DE DEPOSITO: CUENTA UNICA DEL TESORO"/>
    <m/>
    <m/>
    <m/>
    <m/>
    <m/>
    <m/>
    <n v="0"/>
    <n v="14480"/>
    <s v="NO_CONCILIADO"/>
  </r>
  <r>
    <x v="6"/>
    <m/>
    <x v="6"/>
    <x v="63"/>
    <s v="O23823560002"/>
    <s v="BOD"/>
    <n v="2382356"/>
    <m/>
    <s v="00526012001 DEPOSITO DE EFECTIVO, DEPOSITANTE: ANDRES CABALLERO, CONCEPTO: DEVOLUCION DE VIATICOS ANTICIPADOS NO UTILIZADOS, CUENTA DE DEPOSITO: CUENTA UNICA DEL TESORO"/>
    <m/>
    <m/>
    <m/>
    <m/>
    <m/>
    <m/>
    <n v="0"/>
    <n v="14480"/>
    <s v="NO_CONCILIADO"/>
  </r>
  <r>
    <x v="13"/>
    <m/>
    <x v="13"/>
    <x v="63"/>
    <s v="O23823680002"/>
    <s v="BOD"/>
    <n v="2382368"/>
    <m/>
    <s v="00099021001 DEPOSITO DE EFECTIVO, DEPOSITANTE: TEOFILO BLAS VALVERDE, CONCEPTO: DEVOLUCION DE SALARIO EXCEDENTE DEL MES DE FEBRERO 2023, CUENTA DE DEPOSITO: CUENTA UNICA DEL TESORO"/>
    <m/>
    <m/>
    <m/>
    <m/>
    <m/>
    <m/>
    <n v="0"/>
    <n v="1788.2"/>
    <s v="NO_CONCILIADO"/>
  </r>
  <r>
    <x v="36"/>
    <m/>
    <x v="36"/>
    <x v="63"/>
    <s v="O23824150002"/>
    <s v="BOD"/>
    <n v="2382415"/>
    <m/>
    <s v="00099021001 DEPOSITO DE EFECTIVO, DEPOSITANTE: LORENA ALARCON VELIZ, CONCEPTO: DEVOLUCION DE AGUINALDO 2025, CUENTA DE DEPOSITO: CUENTA UNICA DEL TESORO/DJBR"/>
    <m/>
    <m/>
    <m/>
    <m/>
    <m/>
    <m/>
    <n v="0"/>
    <n v="305.55"/>
    <s v="NO_CONCILIADO"/>
  </r>
  <r>
    <x v="21"/>
    <m/>
    <x v="21"/>
    <x v="63"/>
    <s v="O23824260002"/>
    <s v="BOD"/>
    <n v="2382426"/>
    <m/>
    <s v="00253014318 DEPOSITO DE EFECTIVO, DEPOSITANTE: CARMEN ALICIA VICENTE SALINAS, CONCEPTO: DEVOLUCION DEL SALDO EN DEMASIA, CUENTA DE DEPOSITO: CUENTA UNICA DEL TESORO"/>
    <m/>
    <m/>
    <m/>
    <m/>
    <m/>
    <m/>
    <n v="0"/>
    <n v="6574.4"/>
    <s v="NO_CONCILIADO"/>
  </r>
  <r>
    <x v="16"/>
    <m/>
    <x v="16"/>
    <x v="63"/>
    <s v="B23823450002"/>
    <s v="BOD"/>
    <n v="2382345"/>
    <m/>
    <s v="00070011102 DEP.DE CHEQ.AJENOS,RET.DE CAM.,CONCEPTO: DEVOLUCION DE REFRIGERIO,DEP.: ARTURO FRANZ ALCAZAR , PROCEDENCIA: BANCO UNION S.A., CHEQUE: 11806, FECHA DE EMISION:06/04/2026"/>
    <m/>
    <m/>
    <m/>
    <m/>
    <m/>
    <m/>
    <n v="0"/>
    <n v="18"/>
    <s v="NO_CONCILIADO"/>
  </r>
  <r>
    <x v="16"/>
    <m/>
    <x v="16"/>
    <x v="63"/>
    <s v="B23823460002"/>
    <s v="BOD"/>
    <n v="2382346"/>
    <m/>
    <s v="00070011102 DEP.DE CHEQ.AJENOS,RET.DE CAM.,CONCEPTO: DEVOLUCION DE REFRIGERIO,DEP.: MIGUEL ANGEL ALBIS ORTIZ , PROCEDENCIA: BANCO UNION S.A., CHEQUE: 11805, FECHA DE EMISION:06/04/2026"/>
    <m/>
    <m/>
    <m/>
    <m/>
    <m/>
    <m/>
    <n v="0"/>
    <n v="18"/>
    <s v="NO_CONCILIADO"/>
  </r>
  <r>
    <x v="88"/>
    <m/>
    <x v="88"/>
    <x v="63"/>
    <s v="B23823550002"/>
    <s v="BOD"/>
    <n v="2382355"/>
    <m/>
    <s v="00099021001 DEP.DE CHEQ.AJENOS,RET.DE CAM.,CONCEPTO: RECUPERACION DE CARTERA SR TAMO SEMO FAVIAN,DEP.: FONDESIF , PROCEDENCIA: BANCO UNION S.A., CHEQUE: 17160, FECHA DE EMISION:08/04/2026"/>
    <m/>
    <m/>
    <m/>
    <m/>
    <m/>
    <m/>
    <n v="0"/>
    <n v="3605.74"/>
    <s v="NO_CONCILIADO"/>
  </r>
  <r>
    <x v="89"/>
    <m/>
    <x v="89"/>
    <x v="63"/>
    <s v="B23823800002"/>
    <s v="BOD"/>
    <n v="2382380"/>
    <m/>
    <s v="00099021001 DEP.DE CHEQ.AJENOS,RET.DE CAM.,CONCEPTO: DEVOLUCION INCAPACIDAD TEMPORAL ENERO 2026,DEP.: AUTORIDAD DE IMPUGNACION TRIBUTARIA , PROCEDENCIA: BANCO UNION S.A., CHEQUE: 24035, FECHA DE EMISION:08/04/2026"/>
    <m/>
    <m/>
    <m/>
    <m/>
    <m/>
    <m/>
    <n v="0"/>
    <n v="29306.13"/>
    <s v="NO_CONCILIADO"/>
  </r>
  <r>
    <x v="13"/>
    <m/>
    <x v="13"/>
    <x v="63"/>
    <s v="B23823880002"/>
    <s v="BOD"/>
    <n v="2382388"/>
    <m/>
    <s v="00099021001 DEP.DE CHEQ.AJENOS,RET.DE CAM.,CONCEPTO: DEVOLUCION INCAPACIDAD TEMPORAL ENERO 2026,DEP.: CAJA PETROLERA DE SALUD OFICINA CENTRAL , PROCEDENCIA: BANCO UNION S.A., CHEQUE: 24037, FECHA DE EMISION:08/04/2026"/>
    <m/>
    <m/>
    <m/>
    <m/>
    <m/>
    <m/>
    <n v="0"/>
    <n v="1918.2"/>
    <s v="NO_CONCILIADO"/>
  </r>
  <r>
    <x v="0"/>
    <m/>
    <x v="0"/>
    <x v="63"/>
    <s v="Q24083130002"/>
    <s v="CRV"/>
    <n v="2408313"/>
    <m/>
    <s v="NUMERO DE LIBRETA CUT: 00099021001 OPERACIÓN E75 TRANSFERENCIA DE LA CUENTA FISCAL BUN A LA CUT EN MN TRANSF.FDOS.AL.BCB SG.SOL. GOBIERNO AUTONOMO MUNICIPAL DE IRUPANA CITE: G.A.M.I/M.A.E./O.C.P.L/0051/2026 CUENTA CUT 3987 LIBRETA NÂ° 00099021001 Â¿TGN Â¿ RECURSOS ORDINARIOS)Â¿"/>
    <m/>
    <m/>
    <m/>
    <m/>
    <m/>
    <m/>
    <n v="0"/>
    <n v="240"/>
    <s v="NO_CONCILIADO"/>
  </r>
  <r>
    <x v="0"/>
    <m/>
    <x v="0"/>
    <x v="63"/>
    <s v="Q24083140002"/>
    <s v="CRV"/>
    <n v="2408314"/>
    <m/>
    <s v="NUMERO DE LIBRETA CUT: 00099021001 OPERACIÓN E75 TRANSFERENCIA DE LA CUENTA FISCAL BUN A LA CUT EN MN TRANSF.FDOS.AL.BCB SG.SOL. GOBIERNO AUTONOMO MUNICIPAL DE IRUPANA CITE: G.A.M.I/M.A.E./O.C.P.L/0053/2026 CUENTA CUT 3987 LIBRETA NÂ° 00099021001 Â¿TGN Â¿ RECURSOS ORDINARIOS)Â¿"/>
    <m/>
    <m/>
    <m/>
    <m/>
    <m/>
    <m/>
    <n v="0"/>
    <n v="11700"/>
    <s v="NO_CONCILIADO"/>
  </r>
  <r>
    <x v="85"/>
    <m/>
    <x v="85"/>
    <x v="63"/>
    <s v="S11513840002"/>
    <s v="CRV"/>
    <n v="1151384"/>
    <m/>
    <s v="||REGULARIZACIÓN DE NUESTRA OPERACIÓN NRO.1151302 DE F.07/04/2026 EN ATENCIÓN A CORREO ELECTRONICO DE LA FECHA Y NOTA: CITE : MPDRYA/INIAF/DAF/N°0003/2026 DE FECHA 20.01.2026. (HRE-TGL-1222) ENVIADA POR EL INIAF (SECTOR PÚBLICO) A LA LIB.00222018012 INIAF-KOLFACI TEC.P/MEJORAR PRODUC.CACAO Y ARRO, PCTA DE RURAL DEVELOPMENT ADMN"/>
    <m/>
    <m/>
    <m/>
    <m/>
    <m/>
    <m/>
    <n v="0"/>
    <n v="102900"/>
    <s v="NO_CONCILIADO"/>
  </r>
  <r>
    <x v="85"/>
    <m/>
    <x v="85"/>
    <x v="63"/>
    <s v="S11513840003"/>
    <s v="COB"/>
    <n v="1151384"/>
    <m/>
    <s v="||REGULARIZACIÓN DE NUESTRA OPERACIÓN NRO.1151302 DE F.07/04/2026 EN ATENCIÓN A CORREO ELECTRONICO DE LA FECHA Y NOTA: CITE : MPDRYA/INIAF/DAF/N°0003/2026 DE FECHA 20.01.2026. (HRE-TGL-1222) ENVIADA POR EL INIAF (SECTOR PÚBLICO) DÉBITO DE LA LIBRETA 00222012001 INIAF A NIVEL NACIONAL; REPOSICIÓN DE UTILES DE ESCRITORIO"/>
    <m/>
    <m/>
    <m/>
    <m/>
    <m/>
    <m/>
    <n v="80"/>
    <n v="0"/>
    <s v="NO_CONCILIADO"/>
  </r>
  <r>
    <x v="6"/>
    <m/>
    <x v="6"/>
    <x v="64"/>
    <s v="O23826450002"/>
    <s v="BOD"/>
    <n v="2382645"/>
    <m/>
    <s v="00526012001 DEPOSITO DE EFECTIVO, DEPOSITANTE: GABRIELA BEATRIS PAREJA MORENO, CONCEPTO: DEVOLUCION POR PAGO ERRONEO, CUENTA DE DEPOSITO: CUENTA UNICA DEL TESORO"/>
    <m/>
    <m/>
    <m/>
    <m/>
    <m/>
    <m/>
    <n v="0"/>
    <n v="787.5"/>
    <s v="NO_CONCILIADO"/>
  </r>
  <r>
    <x v="73"/>
    <m/>
    <x v="73"/>
    <x v="64"/>
    <s v="O23826880002"/>
    <s v="BOD"/>
    <n v="2382688"/>
    <m/>
    <s v="00099021001 DEPOSITO DE EFECTIVO, DEPOSITANTE: ZULEMA ALAVE TELLEZ, CONCEPTO: DEVOLUCION DIFERENCIA DE AGUINALDO 2025, CUENTA DE DEPOSITO: CUENTA UNICA DEL TESORO/DJBR"/>
    <m/>
    <m/>
    <m/>
    <m/>
    <m/>
    <m/>
    <n v="0"/>
    <n v="183.78"/>
    <s v="NO_CONCILIADO"/>
  </r>
  <r>
    <x v="22"/>
    <m/>
    <x v="22"/>
    <x v="64"/>
    <s v="O23826920002"/>
    <s v="BOD"/>
    <n v="2382692"/>
    <m/>
    <s v="00015011108 DEPOSITO DE EFECTIVO, DEPOSITANTE: MINISTERIO DE GOBIERNO, CONCEPTO: PAGO DE SERVICIOS, CUENTA DE DEPOSITO: CUENTA UNICA DEL TESORO"/>
    <m/>
    <m/>
    <m/>
    <m/>
    <m/>
    <m/>
    <n v="0"/>
    <n v="378.7"/>
    <s v="NO_CONCILIADO"/>
  </r>
  <r>
    <x v="43"/>
    <m/>
    <x v="43"/>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54638.62"/>
    <s v="CONCILIADO_PARCIAL"/>
  </r>
  <r>
    <x v="20"/>
    <m/>
    <x v="20"/>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1769.86"/>
    <s v="CONCILIADO_PARCIAL"/>
  </r>
  <r>
    <x v="90"/>
    <m/>
    <x v="90"/>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4815.2700000000004"/>
    <s v="CONCILIADO_PARCIAL"/>
  </r>
  <r>
    <x v="36"/>
    <m/>
    <x v="36"/>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1695.29"/>
    <s v="CONCILIADO_PARCIAL"/>
  </r>
  <r>
    <x v="36"/>
    <m/>
    <x v="36"/>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880.53"/>
    <s v="CONCILIADO_PARCIAL"/>
  </r>
  <r>
    <x v="20"/>
    <m/>
    <x v="20"/>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3409.02"/>
    <s v="CONCILIADO_PARCIAL"/>
  </r>
  <r>
    <x v="17"/>
    <m/>
    <x v="17"/>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41546.51"/>
    <s v="CONCILIADO_PARCIAL"/>
  </r>
  <r>
    <x v="65"/>
    <m/>
    <x v="65"/>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1207.1100000000006"/>
    <s v="CONCILIADO_PARCIAL"/>
  </r>
  <r>
    <x v="38"/>
    <m/>
    <x v="38"/>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1469.82"/>
    <s v="CONCILIADO_PARCIAL"/>
  </r>
  <r>
    <x v="22"/>
    <m/>
    <x v="22"/>
    <x v="64"/>
    <s v="B23826460002"/>
    <s v="BOD"/>
    <n v="2382646"/>
    <m/>
    <s v="00099021001 DEP.DE CHEQ.AJENOS,RET.DE CAM.,CONCEPTO: PAGO POR CONCEPTO DE REEMBOLSO DE SUBSIDIO DE INCAPACIDAD TEMPORAL PERIODO DICIEMBRE/25,DEP.: CAJA NACIONAL DE SALUD , PROCEDENCIA: BANCO UNION S.A., CHEQUE: 91878, FECHA DE EMISION:09/04/2026_x000a_TRLP-0711/2026 P1687"/>
    <m/>
    <m/>
    <m/>
    <m/>
    <m/>
    <m/>
    <n v="0"/>
    <n v="38950.720000000001"/>
    <s v="CONCILIADO_PARCIAL"/>
  </r>
  <r>
    <x v="22"/>
    <m/>
    <x v="22"/>
    <x v="64"/>
    <s v="B23826530002"/>
    <s v="BOD"/>
    <n v="2382653"/>
    <m/>
    <s v="00099021001 DEP.DE CHEQ.AJENOS,RET.DE CAM.,CONCEPTO: PAGO CONSUMO DE AGUA DE LOS MESES DE ENERO Y FEBRERO,DEP.: POLICIA BOLIVIANA , PROCEDENCIA: BANCO UNION S.A., CHEQUE: 6446, FECHA DE EMISION:06/04/2026"/>
    <m/>
    <m/>
    <m/>
    <m/>
    <m/>
    <m/>
    <n v="0"/>
    <n v="6383.6"/>
    <s v="NO_CONCILIADO"/>
  </r>
  <r>
    <x v="45"/>
    <m/>
    <x v="45"/>
    <x v="64"/>
    <s v="B23826890002"/>
    <s v="BOD"/>
    <n v="2382689"/>
    <m/>
    <s v="00099021001 DEP.DE CHEQ.AJENOS,RET.DE CAM.,CONCEPTO: INCAPACIDAD,DEP.: CAJA NACIONAL DE SALUD, PROCEDENCIA: BANCO UNION S.A., CHEQUE: 44795, FECHA DE EMISION:31/03/2026._x000a_ST-92/2026 03-0595"/>
    <m/>
    <m/>
    <m/>
    <m/>
    <m/>
    <m/>
    <n v="0"/>
    <n v="390.28"/>
    <s v="CONCILIADO_PARCIAL"/>
  </r>
  <r>
    <x v="45"/>
    <m/>
    <x v="45"/>
    <x v="64"/>
    <s v="B23826890002"/>
    <s v="BOD"/>
    <n v="2382689"/>
    <m/>
    <s v="00099021001 DEP.DE CHEQ.AJENOS,RET.DE CAM.,CONCEPTO: INCAPACIDAD,DEP.: CAJA NACIONAL DE SALUD, PROCEDENCIA: BANCO UNION S.A., CHEQUE: 44795, FECHA DE EMISION:31/03/2026._x000a_ST-92/2026 03-0595"/>
    <m/>
    <m/>
    <m/>
    <m/>
    <m/>
    <m/>
    <n v="0"/>
    <n v="672.3"/>
    <s v="CONCILIADO_PARCIAL"/>
  </r>
  <r>
    <x v="43"/>
    <m/>
    <x v="43"/>
    <x v="64"/>
    <s v="B23826890002"/>
    <s v="BOD"/>
    <n v="2382689"/>
    <m/>
    <s v="00099021001 DEP.DE CHEQ.AJENOS,RET.DE CAM.,CONCEPTO: INCAPACIDAD,DEP.: CAJA NACIONAL DE SALUD, PROCEDENCIA: BANCO UNION S.A., CHEQUE: 44795, FECHA DE EMISION:31/03/2026._x000a_ST-92/2026 03-0595"/>
    <m/>
    <m/>
    <m/>
    <m/>
    <m/>
    <m/>
    <n v="0"/>
    <n v="1888.5"/>
    <s v="CONCILIADO_PARCIAL"/>
  </r>
  <r>
    <x v="40"/>
    <m/>
    <x v="40"/>
    <x v="64"/>
    <s v="B23826890002"/>
    <s v="BOD"/>
    <n v="2382689"/>
    <m/>
    <s v="00099021001 DEP.DE CHEQ.AJENOS,RET.DE CAM.,CONCEPTO: INCAPACIDAD,DEP.: CAJA NACIONAL DE SALUD, PROCEDENCIA: BANCO UNION S.A., CHEQUE: 44795, FECHA DE EMISION:31/03/2026._x000a_ST-92/2026 03-0595"/>
    <m/>
    <m/>
    <m/>
    <m/>
    <m/>
    <m/>
    <n v="0"/>
    <n v="74070.83"/>
    <s v="CONCILIADO_PARCIAL"/>
  </r>
  <r>
    <x v="91"/>
    <m/>
    <x v="91"/>
    <x v="64"/>
    <s v="B23827090002"/>
    <s v="BOD"/>
    <n v="2382709"/>
    <m/>
    <s v="00099021001 DEP.DE CHEQ.AJENOS,RET.DE CAM.,CONCEPTO: DEPÓSITO,DEP.: JUAN DE DIOS PALLARES AGUILAR , PROCEDENCIA: BANCO UNION S.A., CHEQUE: 228980, FECHA DE EMISION:09/04/2026/DJBR"/>
    <m/>
    <m/>
    <m/>
    <m/>
    <m/>
    <m/>
    <n v="0"/>
    <n v="6792"/>
    <s v="NO_CONCILIADO"/>
  </r>
  <r>
    <x v="13"/>
    <m/>
    <x v="13"/>
    <x v="64"/>
    <s v="B23827100002"/>
    <s v="BOD"/>
    <n v="2382710"/>
    <m/>
    <s v="00099021001 DEP.DE CHEQ.AJENOS,RET.DE CAM.,CONCEPTO: INCAPACIDAD TEMPORAL,DEP.: CAJA DE SALUD DE LA BANCA PRIVADA , PROCEDENCIA: BANCO NACIONAL DE BOLIVIA S.A., CHEQUE: 7470659, FECHA DE EMISION:18/03/2026"/>
    <m/>
    <m/>
    <m/>
    <m/>
    <m/>
    <m/>
    <n v="0"/>
    <n v="35925.53"/>
    <s v="NO_CONCILIADO"/>
  </r>
  <r>
    <x v="13"/>
    <m/>
    <x v="13"/>
    <x v="64"/>
    <s v="B23827110002"/>
    <s v="BOD"/>
    <n v="2382711"/>
    <m/>
    <s v="00099021001 DEP.DE CHEQ.AJENOS,RET.DE CAM.,CONCEPTO: DEPÓSITO,DEP.: ANA GABRIELA FLORES SANCHEZ , PROCEDENCIA: BANCO UNION S.A., CHEQUE: 228983, FECHA DE EMISION:09/04/2026"/>
    <m/>
    <m/>
    <m/>
    <m/>
    <m/>
    <m/>
    <n v="0"/>
    <n v="3289.12"/>
    <s v="NO_CONCILIADO"/>
  </r>
  <r>
    <x v="13"/>
    <m/>
    <x v="13"/>
    <x v="64"/>
    <s v="B23827130002"/>
    <s v="BOD"/>
    <n v="2382713"/>
    <m/>
    <s v="00099021001 DEP.DE CHEQ.AJENOS,RET.DE CAM.,CONCEPTO: DEPÓSITO,DEP.: MARIA TERESA RUIZ NAVAJAS , PROCEDENCIA: BANCO UNION S.A., CHEQUE: 228982, FECHA DE EMISION:09/04/2026"/>
    <m/>
    <m/>
    <m/>
    <m/>
    <m/>
    <m/>
    <n v="0"/>
    <n v="2839.06"/>
    <s v="NO_CONCILIADO"/>
  </r>
  <r>
    <x v="13"/>
    <m/>
    <x v="13"/>
    <x v="64"/>
    <s v="B23827160002"/>
    <s v="BOD"/>
    <n v="2382716"/>
    <m/>
    <s v="00099021001 DEP.DE CHEQ.AJENOS,RET.DE CAM.,CONCEPTO: INCAPACIDAD TEMPORAL,DEP.: CAJA DE SALUD DE LA BANCA PRIVADA , PROCEDENCIA: BANCO NACIONAL DE BOLIVIA S.A., CHEQUE: 7470102, FECHA DE EMISION:18/03/2026"/>
    <m/>
    <m/>
    <m/>
    <m/>
    <m/>
    <m/>
    <n v="0"/>
    <n v="26965.26"/>
    <s v="NO_CONCILIADO"/>
  </r>
  <r>
    <x v="13"/>
    <m/>
    <x v="13"/>
    <x v="64"/>
    <s v="B23827170002"/>
    <s v="BOD"/>
    <n v="2382717"/>
    <m/>
    <s v="00099021001 DEP.DE CHEQ.AJENOS,RET.DE CAM.,CONCEPTO: INCAPACIDAD TEMPORAL,DEP.: CAJA DE SALUD DE LA BANCA PRIVADA , PROCEDENCIA: BANCO NACIONAL DE BOLIVIA S.A., CHEQUE: 7470475, FECHA DE EMISION:18/03/2026"/>
    <m/>
    <m/>
    <m/>
    <m/>
    <m/>
    <m/>
    <n v="0"/>
    <n v="1761.34"/>
    <s v="NO_CONCILIADO"/>
  </r>
  <r>
    <x v="13"/>
    <m/>
    <x v="13"/>
    <x v="64"/>
    <s v="O23827840002"/>
    <s v="BOD"/>
    <n v="2382784"/>
    <m/>
    <s v="00099021001 DEPOSITO DE EFECTIVO, DEPOSITANTE: DELIA ANTEZANA DEL CASTILLO, CONCEPTO: REVERSION DEL MES MARZO 2026, CUENTA DE DEPOSITO: CUENTA UNICA DEL TESORO"/>
    <m/>
    <m/>
    <m/>
    <m/>
    <m/>
    <m/>
    <n v="0"/>
    <n v="10168.129999999999"/>
    <s v="NO_CONCILIADO"/>
  </r>
  <r>
    <x v="37"/>
    <m/>
    <x v="37"/>
    <x v="64"/>
    <s v="S11514090002"/>
    <s v="CRV"/>
    <n v="1151409"/>
    <m/>
    <s v="||REGISTRO DEVOLUCIÓN DE FONDOS BOLETA DE GARANTÍA N°003/2026 P/C YACIMIENTOS PETROLIFEROS FISCALES BOLIVIANOS - YPFB A FAVOR DE LA ADUANA NACIONAL POR VENCIMIENTO LIB. 00513012004 LBP-YPFB-UNICOMERCIAL (4030005415/1-2188907) REF.: BG N° 003/2026"/>
    <m/>
    <m/>
    <m/>
    <m/>
    <m/>
    <m/>
    <n v="0"/>
    <n v="33309723.48"/>
    <s v="NO_CONCILIADO"/>
  </r>
  <r>
    <x v="37"/>
    <m/>
    <x v="37"/>
    <x v="64"/>
    <s v="S11514340001"/>
    <s v="DEV"/>
    <n v="1151434"/>
    <m/>
    <s v="||REGISTRO BOLETA DE GARANTÍA N°011/2026 P/C YPFB A/F ADUANA NACIONAL S/G NOTA YPFB/GAFC-710 DFC-245 URTE-200/2026 DEL 07/04/2026 POR BS509.972,54 (EQUIVALENTES A UFV 145.000.- + 10% POR VARIACIÓN EN LA COTIZACIÓN) LIB.00513012004 LBP-YPFB-UNICOMERCIAL(4030005415/1-2188907) PROV. FDOS. EMIS. BG-011/2026 P/C YPFB"/>
    <m/>
    <m/>
    <m/>
    <m/>
    <m/>
    <m/>
    <n v="509972.54"/>
    <n v="0"/>
    <s v="NO_CONCILIADO"/>
  </r>
  <r>
    <x v="37"/>
    <m/>
    <x v="37"/>
    <x v="64"/>
    <s v="S11514350001"/>
    <s v="COB"/>
    <n v="1151435"/>
    <m/>
    <s v="||REGISTRO COBRO COMISIÓN EMISIÓN BOLETA DE GARANTÍA 0,15% S/BS509.972,54 (EQUIVALENTES A UFV145.000+10% POR VARIACIÓN EN COTIZACIÓN) REF.: BG N°011/2026 P/C YPFB A/F ADUANA NACIONAL EN COMPLEMENTO A CBTE. S-1151434 DE LA FECHA ADJUNTO. LIB. 00513012004 LBP-YPFB-UNICOMERCIAL (4030005415/1-2188907) EMIS. BG N° 011/2026 P/C YPFB A/F AN"/>
    <m/>
    <m/>
    <m/>
    <m/>
    <m/>
    <m/>
    <n v="2483.2399999999998"/>
    <n v="0"/>
    <s v="NO_CONCILIADO"/>
  </r>
  <r>
    <x v="13"/>
    <m/>
    <x v="13"/>
    <x v="65"/>
    <s v="O23829380002"/>
    <s v="BOD"/>
    <n v="2382938"/>
    <m/>
    <s v="00099021001 DEPOSITO DE EFECTIVO, DEPOSITANTE: AIDA NILA CHOQUEHUANCA CONDORI, CONCEPTO: DEVOLUCION DEL BONO ZONA, CUENTA DE DEPOSITO: CUENTA UNICA DEL TESORO"/>
    <m/>
    <m/>
    <m/>
    <m/>
    <m/>
    <m/>
    <n v="0"/>
    <n v="5141.2"/>
    <s v="NO_CONCILIADO"/>
  </r>
  <r>
    <x v="22"/>
    <m/>
    <x v="22"/>
    <x v="65"/>
    <s v="O23829750002"/>
    <s v="BOD"/>
    <n v="2382975"/>
    <m/>
    <s v="00099021001 DEPOSITO DE EFECTIVO, DEPOSITANTE: ROSSEMARY PACARA COPALI, CONCEPTO: DEVOLUCION DE HABERES DE DOCENCIA MES MAYO GESTION 2024, CUENTA DE DEPOSITO: CUENTA UNICA DEL TESORO/DJBR"/>
    <m/>
    <m/>
    <m/>
    <m/>
    <m/>
    <m/>
    <n v="0"/>
    <n v="2984.27"/>
    <s v="NO_CONCILIADO"/>
  </r>
  <r>
    <x v="22"/>
    <m/>
    <x v="22"/>
    <x v="65"/>
    <s v="O23829800002"/>
    <s v="BOD"/>
    <n v="2382980"/>
    <m/>
    <s v="00099021001 DEPOSITO DE EFECTIVO, DEPOSITANTE: ROSSEMARY PACARA COPALI, CONCEPTO: DEVOLUCION DE HABERES DE DOCENCIA MES JUNIO GESTION 2024, CUENTA DE DEPOSITO: CUENTA UNICA DEL TESORO/DJBR"/>
    <m/>
    <m/>
    <m/>
    <m/>
    <m/>
    <m/>
    <n v="0"/>
    <n v="2984.27"/>
    <s v="NO_CONCILIADO"/>
  </r>
  <r>
    <x v="22"/>
    <m/>
    <x v="22"/>
    <x v="65"/>
    <s v="O23829860002"/>
    <s v="BOD"/>
    <n v="2382986"/>
    <m/>
    <s v="00099021001 DEPOSITO DE EFECTIVO, DEPOSITANTE: ROSSEMARY PACARA COPALI, CONCEPTO: DEVOLUCION DE HABERES DE DOCENCIA MES JULIO GESTION 2024, CUENTA DE DEPOSITO: CUENTA UNICA DEL TESORO"/>
    <m/>
    <m/>
    <m/>
    <m/>
    <m/>
    <m/>
    <n v="0"/>
    <n v="2287.9499999999998"/>
    <s v="NO_CONCILIADO"/>
  </r>
  <r>
    <x v="22"/>
    <m/>
    <x v="22"/>
    <x v="65"/>
    <s v="O23829910002"/>
    <s v="BOD"/>
    <n v="2382991"/>
    <m/>
    <s v="00099021001 DEPOSITO DE EFECTIVO, DEPOSITANTE: ROSSEMARY PACARA COPALI, CONCEPTO: DEVOLUCION DE HABERES DE DOCENCIA MES NOVIEMBRE GESTION 2024, CUENTA DE DEPOSITO: CUENTA UNICA DEL TESORO"/>
    <m/>
    <m/>
    <m/>
    <m/>
    <m/>
    <m/>
    <n v="0"/>
    <n v="1498.53"/>
    <s v="NO_CONCILIADO"/>
  </r>
  <r>
    <x v="22"/>
    <m/>
    <x v="22"/>
    <x v="65"/>
    <s v="O23829880002"/>
    <s v="BOD"/>
    <n v="2382988"/>
    <m/>
    <s v="00099021001 DEPOSITO DE EFECTIVO, DEPOSITANTE: ROSSEMARY PACARA COPALI, CONCEPTO: DEVOLUCION DE HABERES DE DOCENCIA MES AGOSTO GESTION 2024, CUENTA DE DEPOSITO: CUENTA UNICA DEL TESORO"/>
    <m/>
    <m/>
    <m/>
    <m/>
    <m/>
    <m/>
    <n v="0"/>
    <n v="2984.27"/>
    <s v="NO_CONCILIADO"/>
  </r>
  <r>
    <x v="22"/>
    <m/>
    <x v="22"/>
    <x v="65"/>
    <s v="O23829890002"/>
    <s v="BOD"/>
    <n v="2382989"/>
    <m/>
    <s v="00099021001 DEPOSITO DE EFECTIVO, DEPOSITANTE: ROSSEMARY PACARA COPALI, CONCEPTO: DEVOLUCION DE HABERES DE DOCENCIA MES SEPTIEMBRE GESTION 2024, CUENTA DE DEPOSITO: CUENTA UNICA DEL TESORO"/>
    <m/>
    <m/>
    <m/>
    <m/>
    <m/>
    <m/>
    <n v="0"/>
    <n v="2984.27"/>
    <s v="NO_CONCILIADO"/>
  </r>
  <r>
    <x v="22"/>
    <m/>
    <x v="22"/>
    <x v="65"/>
    <s v="O23829900002"/>
    <s v="BOD"/>
    <n v="2382990"/>
    <m/>
    <s v="00099021001 DEPOSITO DE EFECTIVO, DEPOSITANTE: ROSSEMARY PACARA COPALI, CONCEPTO: DEVOLUCION DE HABERES DE DOCENCIA MES OCTUBRE GESTION 2024, CUENTA DE DEPOSITO: CUENTA UNICA DEL TESORO"/>
    <m/>
    <m/>
    <m/>
    <m/>
    <m/>
    <m/>
    <n v="0"/>
    <n v="2997.06"/>
    <s v="NO_CONCILIADO"/>
  </r>
  <r>
    <x v="3"/>
    <m/>
    <x v="3"/>
    <x v="65"/>
    <s v="O23830390002"/>
    <s v="BOD"/>
    <n v="2383039"/>
    <m/>
    <s v="00081011101 DEPOSITO DE EFECTIVO, DEPOSITANTE: GABRIELA RUIZ ABRIGO, CONCEPTO: DEVOLUCION DE RECURSOS NO UTILIZADOS, CUENTA DE DEPOSITO: CUENTA UNICA DEL TESORO"/>
    <m/>
    <m/>
    <m/>
    <m/>
    <m/>
    <m/>
    <n v="0"/>
    <n v="1500"/>
    <s v="NO_CONCILIADO"/>
  </r>
  <r>
    <x v="13"/>
    <m/>
    <x v="13"/>
    <x v="65"/>
    <s v="O23830650002"/>
    <s v="BOD"/>
    <n v="2383065"/>
    <m/>
    <s v="00099021001 DEPOSITO DE EFECTIVO, DEPOSITANTE: EULOGIO RAMIREZ ZEGARRA, CONCEPTO: DEVOLUCION DE SALARIO MES MARZO, CUENTA DE DEPOSITO: CUENTA UNICA DEL TESORO"/>
    <m/>
    <m/>
    <m/>
    <m/>
    <m/>
    <m/>
    <n v="0"/>
    <n v="9829.4699999999993"/>
    <s v="NO_CONCILIADO"/>
  </r>
  <r>
    <x v="85"/>
    <m/>
    <x v="85"/>
    <x v="65"/>
    <s v="O23830690002"/>
    <s v="BOD"/>
    <n v="2383069"/>
    <m/>
    <s v="00222012001 DEPOSITO DE EFECTIVO, DEPOSITANTE: MARIELA GIOVANA CONDORI CONDORI, CONCEPTO: DEVOLUCION DE SUELDO, CUENTA DE DEPOSITO: CUENTA UNICA DEL TESORO"/>
    <m/>
    <m/>
    <m/>
    <m/>
    <m/>
    <m/>
    <n v="0"/>
    <n v="0.03"/>
    <s v="CONCILIADO_PARCIAL"/>
  </r>
  <r>
    <x v="36"/>
    <m/>
    <x v="36"/>
    <x v="65"/>
    <s v="O23830830002"/>
    <s v="BOD"/>
    <n v="2383083"/>
    <m/>
    <s v="00099021001 DEPOSITO DE EFECTIVO, DEPOSITANTE: ANTONIA MARLENE FUERTES HERRERA, CONCEPTO: SALARIO EXCEDENTE CORRESPONDIENTE AL MES DE MARZO 2026, CUENTA DE DEPOSITO: CUENTA UNICA DEL TESORO/DJBR"/>
    <m/>
    <m/>
    <m/>
    <m/>
    <m/>
    <m/>
    <n v="0"/>
    <n v="3.52"/>
    <s v="NO_CONCILIADO"/>
  </r>
  <r>
    <x v="20"/>
    <m/>
    <x v="20"/>
    <x v="65"/>
    <s v="O23830950002"/>
    <s v="BOD"/>
    <n v="2383095"/>
    <m/>
    <s v="00099021001 DEPOSITO DE EFECTIVO, DEPOSITANTE: CARLOS ANDRES ROJAS BANEGAS, CONCEPTO: DEVOLUCION DE SUELDO PERIODO NOVIEMBRE 2025, PAGO EN DEMACIA DE CARLOS ANDRES ROJAS BANEGAS, CUENTA DE DEPOSITO: CUENTA UNICA DEL TESORO/DJBR"/>
    <m/>
    <m/>
    <m/>
    <m/>
    <m/>
    <m/>
    <n v="0"/>
    <n v="6543.08"/>
    <s v="NO_CONCILIADO"/>
  </r>
  <r>
    <x v="37"/>
    <m/>
    <x v="37"/>
    <x v="65"/>
    <s v="O23831000002"/>
    <s v="BOD"/>
    <n v="2383100"/>
    <m/>
    <s v="00513102007 DEPOSITO DE EFECTIVO, DEPOSITANTE: DAINY SEJAS ESCOBAR DE CALLE, CONCEPTO: DEVOLUCION DE PAGO ASR-DROR-117/2024, CUENTA DE DEPOSITO: CUENTA UNICA DEL TESORO"/>
    <m/>
    <m/>
    <m/>
    <m/>
    <m/>
    <m/>
    <n v="0"/>
    <n v="1063.92"/>
    <s v="NO_CONCILIADO"/>
  </r>
  <r>
    <x v="13"/>
    <m/>
    <x v="13"/>
    <x v="65"/>
    <s v="O23831040002"/>
    <s v="BOD"/>
    <n v="2383104"/>
    <m/>
    <s v="00099021001 DEPOSITO DE EFECTIVO, DEPOSITANTE: BLADIMIR FLORES ARUQUIPA, CONCEPTO: REVERSION DE HABERES POR MES DE MARZO NO TRABAJADO, CUENTA DE DEPOSITO: CUENTA UNICA DEL TESORO"/>
    <m/>
    <m/>
    <m/>
    <m/>
    <m/>
    <m/>
    <n v="0"/>
    <n v="5950.99"/>
    <s v="NO_CONCILIADO"/>
  </r>
  <r>
    <x v="13"/>
    <m/>
    <x v="13"/>
    <x v="65"/>
    <s v="O23831100002"/>
    <s v="BOD"/>
    <n v="2383110"/>
    <m/>
    <s v="00099021001 DEPOSITO DE EFECTIVO, DEPOSITANTE: EMILIO CHURA MAMANI, CONCEPTO: PERCEPCION INDEVIDA DEL MES MARZO 2026, CUENTA DE DEPOSITO: CUENTA UNICA DEL TESORO"/>
    <m/>
    <m/>
    <m/>
    <m/>
    <m/>
    <m/>
    <n v="0"/>
    <n v="9640.61"/>
    <s v="NO_CONCILIADO"/>
  </r>
  <r>
    <x v="13"/>
    <m/>
    <x v="13"/>
    <x v="65"/>
    <s v="O23831450002"/>
    <s v="BOD"/>
    <n v="2383145"/>
    <m/>
    <s v="00099021001 DEPOSITO DE EFECTIVO, DEPOSITANTE: LEONARDO ANIBAL COLQUE CANAZA, CONCEPTO: SERVICIOS BASICOS AGUA MES DE MARZO 2026, CUENTA DE DEPOSITO: CUENTA UNICA DEL TESORO"/>
    <m/>
    <m/>
    <m/>
    <m/>
    <m/>
    <m/>
    <n v="0"/>
    <n v="1000"/>
    <s v="NO_CONCILIADO"/>
  </r>
  <r>
    <x v="13"/>
    <m/>
    <x v="13"/>
    <x v="65"/>
    <s v="O23831500002"/>
    <s v="BOD"/>
    <n v="2383150"/>
    <m/>
    <s v="00099021001 DEPOSITO DE EFECTIVO, DEPOSITANTE: LEONARDO ANIBAL COLQUE CANAZA, CONCEPTO: SERVICIOS BASICOS GAS MES DE MARZO 2026, CUENTA DE DEPOSITO: CUENTA UNICA DEL TESORO"/>
    <m/>
    <m/>
    <m/>
    <m/>
    <m/>
    <m/>
    <n v="0"/>
    <n v="1592.68"/>
    <s v="NO_CONCILIADO"/>
  </r>
  <r>
    <x v="13"/>
    <m/>
    <x v="13"/>
    <x v="65"/>
    <s v="O23831570002"/>
    <s v="BOD"/>
    <n v="2383157"/>
    <m/>
    <s v="00099021001 DEPOSITO DE EFECTIVO, DEPOSITANTE: RONALD VICENTE SILVESTRE, CONCEPTO: DEVOLUCION DE COMBUSTIBLE, CUENTA DE DEPOSITO: CUENTA UNICA DEL TESORO"/>
    <m/>
    <m/>
    <m/>
    <m/>
    <m/>
    <m/>
    <n v="0"/>
    <n v="1389.72"/>
    <s v="NO_CONCILIADO"/>
  </r>
  <r>
    <x v="20"/>
    <m/>
    <x v="20"/>
    <x v="65"/>
    <s v="O23831600002"/>
    <s v="BOD"/>
    <n v="2383160"/>
    <m/>
    <s v="00099021001 DEPOSITO DE EFECTIVO, DEPOSITANTE: JOSE ROCA HAENSEL, CONCEPTO: DEVOLUCION DE DIFERENCIA DE TARIFA PASAJE AEREO, CUENTA DE DEPOSITO: CUENTA UNICA DEL TESORO/DJBR"/>
    <m/>
    <m/>
    <m/>
    <m/>
    <m/>
    <m/>
    <n v="0"/>
    <n v="68"/>
    <s v="NO_CONCILIADO"/>
  </r>
  <r>
    <x v="20"/>
    <m/>
    <x v="20"/>
    <x v="65"/>
    <s v="O23831620002"/>
    <s v="BOD"/>
    <n v="2383162"/>
    <m/>
    <s v="00099021001 DEPOSITO DE EFECTIVO, DEPOSITANTE: JOSE ROCA HAENSEL, CONCEPTO: DEVOLUCION DE DIFERENCIA DE TARIFA PASAJE AEREO, CUENTA DE DEPOSITO: CUENTA UNICA DEL TESORO/DJBR"/>
    <m/>
    <m/>
    <m/>
    <m/>
    <m/>
    <m/>
    <n v="0"/>
    <n v="68"/>
    <s v="NO_CONCILIADO"/>
  </r>
  <r>
    <x v="43"/>
    <m/>
    <x v="43"/>
    <x v="65"/>
    <s v="B23830040002"/>
    <s v="BOD"/>
    <n v="2383004"/>
    <m/>
    <s v="00283012002 DEP.DE CHEQ.AJENOS,RET.DE CAM.,CONCEPTO: DEVOLUCION PAGO EN DEMASIA REFRIGERIOS MARZO 2025 GR COCHABAMBA,DEP.: ADUANA NACIONAL , PROCEDENCIA: BANCO UNION S.A., CHEQUE: 5450, FECHA DE EMISION:08/04/2026"/>
    <m/>
    <m/>
    <m/>
    <m/>
    <m/>
    <m/>
    <n v="0"/>
    <n v="54"/>
    <s v="NO_CONCILIADO"/>
  </r>
  <r>
    <x v="1"/>
    <m/>
    <x v="1"/>
    <x v="65"/>
    <s v="B23830180002"/>
    <s v="BOD"/>
    <n v="2383018"/>
    <m/>
    <s v="00099021001 DEP.DE CHEQ.AJENOS,RET.DE CAM.,CONCEPTO: REEMBOLSO DEL MINISTERIO DE DESARROLLO PRODUCTIVO RURAL Y DE AGUA,DEP.: CAJA DE SALUD CORDES , PROCEDENCIA: BANCO UNION S.A., CHEQUE: 61468, FECHA DE EMISION:25/03/2026"/>
    <m/>
    <m/>
    <m/>
    <m/>
    <m/>
    <m/>
    <n v="0"/>
    <n v="25108.99"/>
    <s v="NO_CONCILIADO"/>
  </r>
  <r>
    <x v="13"/>
    <m/>
    <x v="13"/>
    <x v="65"/>
    <s v="B23830190002"/>
    <s v="BOD"/>
    <n v="2383019"/>
    <m/>
    <s v="00099021001 DEP.DE CHEQ.AJENOS,RET.DE CAM.,CONCEPTO: DEPÓSITO,DEP.: MARTHA CONTRERAS PEREZ , PROCEDENCIA: BANCO UNION S.A., CHEQUE: 228984, FECHA DE EMISION:10/04/2026"/>
    <m/>
    <m/>
    <m/>
    <m/>
    <m/>
    <m/>
    <n v="0"/>
    <n v="830.24"/>
    <s v="NO_CONCILIADO"/>
  </r>
  <r>
    <x v="22"/>
    <m/>
    <x v="22"/>
    <x v="65"/>
    <s v="B23830300002"/>
    <s v="BOD"/>
    <n v="2383030"/>
    <m/>
    <s v="00015021104 DEP.DE CHEQ.AJENOS,RET.DE CAM.,CONCEPTO: DEV. DEL SUELDO DE 02/26-RUBEN VILLCA CANAVIRI,DEP.: RUBEN VILLCA CANAVIRI , PROCEDENCIA: BANCO UNION S.A., CHEQUE: 228986, FECHA DE EMISION:10/04/2026"/>
    <m/>
    <m/>
    <m/>
    <m/>
    <m/>
    <m/>
    <n v="0"/>
    <n v="2385.12"/>
    <s v="NO_CONCILIADO"/>
  </r>
  <r>
    <x v="0"/>
    <m/>
    <x v="0"/>
    <x v="65"/>
    <s v="B23830480002"/>
    <s v="BOD"/>
    <n v="2383048"/>
    <m/>
    <s v="00099021001 DEP.DE CHEQ.AJENOS,RET.DE CAM.,CONCEPTO: DEPÓSITO,DEP.: JUAN HUILSON AIZA ALVARES , PROCEDENCIA: BANCO UNION S.A., CHEQUE: 228990, FECHA DE EMISION:10/04/2026/DJBR"/>
    <m/>
    <m/>
    <m/>
    <m/>
    <m/>
    <m/>
    <n v="0"/>
    <n v="4673.6400000000003"/>
    <s v="NO_CONCILIADO"/>
  </r>
  <r>
    <x v="13"/>
    <m/>
    <x v="13"/>
    <x v="65"/>
    <s v="B23830490002"/>
    <s v="BOD"/>
    <n v="2383049"/>
    <m/>
    <s v="00099021001 DEP.DE CHEQ.AJENOS,RET.DE CAM.,CONCEPTO: DEPÓSITO,DEP.: LOURDES GARCIA FLORES , PROCEDENCIA: BANCO UNION S.A., CHEQUE: 228991, FECHA DE EMISION:10/04/2026"/>
    <m/>
    <m/>
    <m/>
    <m/>
    <m/>
    <m/>
    <n v="0"/>
    <n v="4728.13"/>
    <s v="NO_CONCILIADO"/>
  </r>
  <r>
    <x v="54"/>
    <m/>
    <x v="54"/>
    <x v="65"/>
    <s v="B23830640002"/>
    <s v="BOD"/>
    <n v="2383064"/>
    <m/>
    <s v="00862012001 DEP.DE CHEQ.AJENOS,RET.DE CAM.,CONCEPTO: PERMISO SIN GOCE DE HABERES DE NUÑEZ DEL PRADO DIEGO CRISTIAN,DEP.: FNDR , PROCEDENCIA: BANCO UNION S.A., CHEQUE: 862, FECHA DE EMISION:31/03/2026"/>
    <m/>
    <m/>
    <m/>
    <m/>
    <m/>
    <m/>
    <n v="0"/>
    <n v="330.04"/>
    <s v="NO_CONCILIADO"/>
  </r>
  <r>
    <x v="7"/>
    <m/>
    <x v="7"/>
    <x v="65"/>
    <s v="J06716780002"/>
    <s v="NTE"/>
    <n v="15387539"/>
    <m/>
    <s v="A:00224012005 SOLICITUD DE COMPRA DE DIVISAS PARA COMPRA VENTA INTERNACIONAL DE HARINA DE TRIGOS G INFORME TECNICO INF INB DGE GCEYC JCE N 26 CERTIFICACION POA CPOS 071 CERTIFICADO PAC 2128135 AUTORIZACION PROCESO DE CONTRATACIÓN S G R.A N 014 2026 NOTA DE ADJUDICACION INBOL CDCCE PI 01 2026 CONTRATO VISADO S N DEL 19 03 2026 INFORME LEGAL CUMPLIMIENTO DE GARANTIA INF INB DGE GCEYC JCE 26 2026 Y NOTA INTERNA NI INB DGE GCEYC JCE N 0025 2026 DE SOLICITUD DESEMBOLSO"/>
    <m/>
    <m/>
    <m/>
    <m/>
    <m/>
    <m/>
    <n v="0"/>
    <n v="21850000.100000001"/>
    <s v="NO_CONCILIADO"/>
  </r>
  <r>
    <x v="7"/>
    <m/>
    <x v="7"/>
    <x v="65"/>
    <s v="F0036189"/>
    <s v="NTE"/>
    <n v="15392493"/>
    <m/>
    <s v="De: 00224012005 SOLICITUD DE COMPRA DE DIVISAS PARA COMPRA VENTA INTERNACIONAL DE HARINA DE TRIGOS G INFORME TECNICO INF INB DGE GCEYC JCE N 26 CERTIFICACION POA CPOS 071 CERTIFICADO PAC 2128135 AUTORIZACION PROCESO DE CONTRATACIÓN S G R.A N 0142026 NOTA DE ADJUDICACION INBOL CDCCE PI 01 2026 CONTRATO VISADO S N DEL 19 03 2026 INFORME LEGAL CUMPLIMIENTO DE GARANTIA INF INB DGE GCEYC JCE 26 2026 Y NOTA INTERNA NI INB DGE GCEYC JCE N 0025 2026 DE SOLICITUD DESEMBOLSO"/>
    <m/>
    <m/>
    <m/>
    <m/>
    <m/>
    <m/>
    <n v="21850000.02"/>
    <n v="0"/>
    <s v="NO_CONCILIADO"/>
  </r>
  <r>
    <x v="28"/>
    <m/>
    <x v="28"/>
    <x v="66"/>
    <s v="O23833380002"/>
    <s v="BOD"/>
    <n v="2383338"/>
    <m/>
    <s v="00099021001 DEPOSITO DE EFECTIVO, DEPOSITANTE: EDGAR ROSAS QUISPE, CONCEPTO: DEVOLUCION DE DINERO PERCIBIDO INDEBIDAMENTE EN PROCESOS DISCIPLINARIOS MAGISTERIO-FEBRERO, CUENTA DE DEPOSITO: CUENTA UNICA DEL TESORO"/>
    <m/>
    <m/>
    <m/>
    <m/>
    <m/>
    <m/>
    <n v="0"/>
    <n v="6907.58"/>
    <s v="NO_CONCILIADO"/>
  </r>
  <r>
    <x v="28"/>
    <m/>
    <x v="28"/>
    <x v="66"/>
    <s v="O23833390002"/>
    <s v="BOD"/>
    <n v="2383339"/>
    <m/>
    <s v="00099021001 DEPOSITO DE EFECTIVO, DEPOSITANTE: EDGAR ROSAS QUISPE, CONCEPTO: DEVOLUCION DE DINERO PERCIBIDO INDEBIDAMENTE EN PROCESOS DISCIPLINARIOS MAGISTERIO - MARZO, CUENTA DE DEPOSITO: CUENTA UNICA DEL TESORO"/>
    <m/>
    <m/>
    <m/>
    <m/>
    <m/>
    <m/>
    <n v="0"/>
    <n v="5935.72"/>
    <s v="NO_CONCILIADO"/>
  </r>
  <r>
    <x v="22"/>
    <m/>
    <x v="22"/>
    <x v="66"/>
    <s v="O23833480002"/>
    <s v="BOD"/>
    <n v="2383348"/>
    <m/>
    <s v="00099021001 DEPOSITO DE EFECTIVO, DEPOSITANTE: ALVARO EFRAIN CHOQUE, CONCEPTO: DEVOLUCION DE SALDOS POR ASIGNACION, CUENTA DE DEPOSITO: CUENTA UNICA DEL TESORO/DJBR"/>
    <m/>
    <m/>
    <m/>
    <m/>
    <m/>
    <m/>
    <n v="0"/>
    <n v="483"/>
    <s v="NO_CONCILIADO"/>
  </r>
  <r>
    <x v="82"/>
    <m/>
    <x v="82"/>
    <x v="66"/>
    <s v="O23834420002"/>
    <s v="BOD"/>
    <n v="2383442"/>
    <m/>
    <s v="00099021001 DEPOSITO DE EFECTIVO, DEPOSITANTE: MARCELO JAVIER SANCHEZ VACA, CONCEPTO: DEVOLUCION DE VIATICOS, CUENTA DE DEPOSITO: CUENTA UNICA DEL TESORO/DJBR"/>
    <m/>
    <m/>
    <m/>
    <m/>
    <m/>
    <m/>
    <n v="0"/>
    <n v="74.2"/>
    <s v="NO_CONCILIADO"/>
  </r>
  <r>
    <x v="20"/>
    <m/>
    <x v="20"/>
    <x v="66"/>
    <s v="B23833780002"/>
    <s v="BOD"/>
    <n v="2383378"/>
    <m/>
    <s v="00099021001 DEP.DE CHEQ.AJENOS,RET.DE CAM.,CONCEPTO: INDEMNIZACION POR SINIESTRO CAMARA DE SENADORES,DEP.: UNIBIENES SEGUROS Y REASEGUROS PATRIMONIALES SA , PROCEDENCIA: BANCO UNION S.A., CHEQUE: 7124, FECHA DE EMISION:09/04/2026"/>
    <m/>
    <m/>
    <m/>
    <m/>
    <m/>
    <m/>
    <n v="0"/>
    <n v="1200"/>
    <s v="NO_CONCILIADO"/>
  </r>
  <r>
    <x v="13"/>
    <m/>
    <x v="13"/>
    <x v="66"/>
    <s v="B23833880002"/>
    <s v="BOD"/>
    <n v="2383388"/>
    <m/>
    <s v="00099021001 DEP.DE CHEQ.AJENOS,RET.DE CAM.,CONCEPTO: DEVOLUCION SUELDO POR DOBLE PERCEPCION MES ENERO 2026,DEP.: SONIA ISABEL ORTIZ PAREDES , PROCEDENCIA: BANCO UNION S.A., CHEQUE: 229007, FECHA DE EMISION:13/04/2026"/>
    <m/>
    <m/>
    <m/>
    <m/>
    <m/>
    <m/>
    <n v="0"/>
    <n v="4946.45"/>
    <s v="NO_CONCILIADO"/>
  </r>
  <r>
    <x v="13"/>
    <m/>
    <x v="13"/>
    <x v="66"/>
    <s v="B23833900002"/>
    <s v="BOD"/>
    <n v="2383390"/>
    <m/>
    <s v="00099021001 DEP.DE CHEQ.AJENOS,RET.DE CAM.,CONCEPTO: DEVOLUCION SUELDO POR DOBLE PERCEPCION MES FEBRERO 2026,DEP.: SONIA ISABEL ORTIZ PAREDES , PROCEDENCIA: BANCO UNION S.A., CHEQUE: 229008, FECHA DE EMISION:13/04/2026"/>
    <m/>
    <m/>
    <m/>
    <m/>
    <m/>
    <m/>
    <n v="0"/>
    <n v="4946.45"/>
    <s v="NO_CONCILIADO"/>
  </r>
  <r>
    <x v="75"/>
    <m/>
    <x v="75"/>
    <x v="66"/>
    <s v="S11515380004"/>
    <s v="COB"/>
    <n v="1151538"/>
    <m/>
    <s v="||RESPUESTA A DEBITO DEL BANQUERO POR PAGO COMISIONES Y GASTOS BANCARIOS AL STANDARD CHARTERED BANK MES FEB2026, DE SOLIC.058768-26168 DEL MIN. DE DEFENSA TRANSF USD 2,350.- F.V. 09/02/2026 REF.: PAGO POR CUOTA ANUAL CICLO SICOFFA 2025 2026. LIB.00099021001 TGN-RECURSOS ORDINARIOS (3987) (COBRO UTILES DE ESCRITORIO)"/>
    <m/>
    <m/>
    <m/>
    <m/>
    <m/>
    <m/>
    <n v="80"/>
    <n v="0"/>
    <s v="NO_CONCILIADO"/>
  </r>
  <r>
    <x v="75"/>
    <m/>
    <x v="75"/>
    <x v="66"/>
    <s v="S11515380001"/>
    <s v="DEV"/>
    <n v="1151538"/>
    <m/>
    <s v="||RESPUESTA A DEBITO DEL BANQUERO POR PAGO COMISIONES Y GASTOS BANCARIOS AL STANDARD CHARTERED BANK MES FEB2026, DE SOLIC.058768-26168 DEL MIN. DE DEFENSA TRANSF USD 2,350.- F.V. 09/02/2026 REF.: PAGO POR CUOTA ANUAL CICLO SICOFFA 2025 2026. LIB.00099021001 TGN-RECURSOS ORDINARIOS (3987) (COMIS. DEL BANQ. EQUIV. A USD 50.-)"/>
    <m/>
    <m/>
    <m/>
    <m/>
    <m/>
    <m/>
    <n v="348"/>
    <n v="0"/>
    <s v="NO_CONCILIADO"/>
  </r>
  <r>
    <x v="37"/>
    <m/>
    <x v="37"/>
    <x v="66"/>
    <s v="J06719280002"/>
    <s v="NTE"/>
    <n v="15390005"/>
    <m/>
    <s v="A:00513012004 Transferencia de la cuenta 10000059607918 YPFB Transferencias al Exteriora favor de la CUT libreta 00513012004 YPFB UNCOMERCIAL, en el marco de R.M. 026 del 27/1/2025 y del Decreto Supremo 4773. Según nota TOBE 0170 2026. (regularizacion)"/>
    <m/>
    <m/>
    <m/>
    <m/>
    <m/>
    <m/>
    <n v="0"/>
    <n v="5264401.76"/>
    <s v="NO_CONCILIADO"/>
  </r>
  <r>
    <x v="13"/>
    <m/>
    <x v="13"/>
    <x v="67"/>
    <s v="O23836700002"/>
    <s v="BOD"/>
    <n v="2383670"/>
    <m/>
    <s v="00099021001 DEPOSITO DE EFECTIVO, DEPOSITANTE: HENRY CHRISTIAN ZURITA FLORES, CONCEPTO: INTERES POR MORA IMPORTE QUE FUE DEPOSITADO EN LA CUENTA UNICA DEL TESORO, CUENTA DE DEPOSITO: CUENTA UNICA DEL TESORO"/>
    <m/>
    <m/>
    <m/>
    <m/>
    <m/>
    <m/>
    <n v="0"/>
    <n v="1.2"/>
    <s v="NO_CONCILIADO"/>
  </r>
  <r>
    <x v="19"/>
    <m/>
    <x v="19"/>
    <x v="67"/>
    <s v="O23836740002"/>
    <s v="BOD"/>
    <n v="2383674"/>
    <m/>
    <s v="00099021001 DEPOSITO DE EFECTIVO, DEPOSITANTE: RAMIRO MORALES MAMANI, CONCEPTO: DEVOLUCION DE BONO FRONTERA, CUENTA DE DEPOSITO: CUENTA UNICA DEL TESORO/DJBR"/>
    <m/>
    <m/>
    <m/>
    <m/>
    <m/>
    <m/>
    <n v="0"/>
    <n v="6970.6"/>
    <s v="NO_CONCILIADO"/>
  </r>
  <r>
    <x v="13"/>
    <m/>
    <x v="13"/>
    <x v="67"/>
    <s v="O23837180002"/>
    <s v="BOD"/>
    <n v="2383718"/>
    <m/>
    <s v="00099021001 DEPOSITO DE EFECTIVO, DEPOSITANTE: MAXIMO ALBERTO PAREDES AVILA, CONCEPTO: DEVOLUCION CAJA NACIONAL, CUENTA DE DEPOSITO: CUENTA UNICA DEL TESORO"/>
    <m/>
    <m/>
    <m/>
    <m/>
    <m/>
    <m/>
    <n v="0"/>
    <n v="500"/>
    <s v="NO_CONCILIADO"/>
  </r>
  <r>
    <x v="13"/>
    <m/>
    <x v="13"/>
    <x v="67"/>
    <s v="O23837350002"/>
    <s v="BOD"/>
    <n v="2383735"/>
    <m/>
    <s v="00099021001 DEPOSITO DE EFECTIVO, DEPOSITANTE: KARINA TAPIA ACEBO, CONCEPTO: DEVOLUCION DE SUELDO, CUENTA DE DEPOSITO: CUENTA UNICA DEL TESORO"/>
    <m/>
    <m/>
    <m/>
    <m/>
    <m/>
    <m/>
    <n v="0"/>
    <n v="7622.78"/>
    <s v="NO_CONCILIADO"/>
  </r>
  <r>
    <x v="24"/>
    <m/>
    <x v="24"/>
    <x v="67"/>
    <s v="O23837390002"/>
    <s v="BOD"/>
    <n v="2383739"/>
    <m/>
    <s v="00133012001 DEPOSITO DE EFECTIVO, DEPOSITANTE: DAMARIS SUAREZ EGUEZ, CONCEPTO: PREMIO MENOR SORTEO NAVIDAD DE AMOR E ILUSION, CUENTA DE DEPOSITO: CUENTA UNICA DEL TESORO"/>
    <m/>
    <m/>
    <m/>
    <m/>
    <m/>
    <m/>
    <n v="0"/>
    <n v="22703"/>
    <s v="NO_CONCILIADO"/>
  </r>
  <r>
    <x v="92"/>
    <m/>
    <x v="92"/>
    <x v="67"/>
    <s v="O23837480002"/>
    <s v="BOD"/>
    <n v="2383748"/>
    <m/>
    <s v="00383012001 DEPOSITO DE EFECTIVO, DEPOSITANTE: AGENCIA BOLIVIANA DE CORREOS, CONCEPTO: REGIONAL LA PAZ 23-31/03/2026, CUENTA DE DEPOSITO: CUENTA UNICA DEL TESORO"/>
    <m/>
    <m/>
    <m/>
    <m/>
    <m/>
    <m/>
    <n v="0"/>
    <n v="82143.399999999994"/>
    <s v="NO_CONCILIADO"/>
  </r>
  <r>
    <x v="93"/>
    <m/>
    <x v="93"/>
    <x v="67"/>
    <s v="B23836910002"/>
    <s v="BOD"/>
    <n v="2383691"/>
    <m/>
    <s v="00099021001 DEP.DE CHEQ.AJENOS,RET.DE CAM.,CONCEPTO: DEVOLUCION POR DPH MES JULIO 2018,DEP.: VARINIA VICTORIA FERNANDEZ CUELLAR , PROCEDENCIA: BANCO UNION S.A., CHEQUE: 229010, FECHA DE EMISION:14/04/2026/DJBR"/>
    <m/>
    <m/>
    <m/>
    <m/>
    <m/>
    <m/>
    <n v="0"/>
    <n v="276.14"/>
    <s v="NO_CONCILIADO"/>
  </r>
  <r>
    <x v="13"/>
    <m/>
    <x v="13"/>
    <x v="67"/>
    <s v="B23836950002"/>
    <s v="BOD"/>
    <n v="2383695"/>
    <m/>
    <s v="00099021001 DEP.DE CHEQ.AJENOS,RET.DE CAM.,CONCEPTO: DEVOLUCION DE COBRO EN DEMASIA EN BONO DE ANTIGUEDAD,DEP.: FLORA ARCE HINOJOSA , PROCEDENCIA: BANCO UNION S.A., CHEQUE: 229012, FECHA DE EMISION:14/04/2026"/>
    <m/>
    <m/>
    <m/>
    <m/>
    <m/>
    <m/>
    <n v="0"/>
    <n v="330"/>
    <s v="NO_CONCILIADO"/>
  </r>
  <r>
    <x v="13"/>
    <m/>
    <x v="13"/>
    <x v="67"/>
    <s v="B23837020002"/>
    <s v="BOD"/>
    <n v="2383702"/>
    <m/>
    <s v="00099021001 DEP.DE CHEQ.AJENOS,RET.DE CAM.,CONCEPTO: DEPÓSITO,DEP.: JUAN AGUILAR RODRIGUEZ , PROCEDENCIA: BANCO UNION S.A., CHEQUE: 229014, FECHA DE EMISION:14/04/2026"/>
    <m/>
    <m/>
    <m/>
    <m/>
    <m/>
    <m/>
    <n v="0"/>
    <n v="7624.35"/>
    <s v="NO_CONCILIADO"/>
  </r>
  <r>
    <x v="43"/>
    <m/>
    <x v="43"/>
    <x v="67"/>
    <s v="Q24120810002"/>
    <s v="CRV"/>
    <n v="2412081"/>
    <m/>
    <s v="NUMERO DE LIBRETA CUT: 00283012001 OPERACIÓN E18 TRANSFERENCIA DEL SISTEMA FINANCIERO A LA CUT SOL. ESC. ALMACENERA BOLIVIANA S.A."/>
    <m/>
    <m/>
    <m/>
    <m/>
    <m/>
    <m/>
    <n v="0"/>
    <n v="2119416.7999999998"/>
    <s v="NO_CONCILIADO"/>
  </r>
  <r>
    <x v="43"/>
    <m/>
    <x v="43"/>
    <x v="67"/>
    <s v="Q24120820002"/>
    <s v="CRV"/>
    <n v="2412082"/>
    <m/>
    <s v="NUMERO DE LIBRETA CUT: 00283012001 OPERACIÓN E18 TRANSFERENCIA DEL SISTEMA FINANCIERO A LA CUT SOL. ESC. DE ALMACENERA BOLIVIANA S.A."/>
    <m/>
    <m/>
    <m/>
    <m/>
    <m/>
    <m/>
    <n v="0"/>
    <n v="463236.92"/>
    <s v="NO_CONCILIADO"/>
  </r>
  <r>
    <x v="0"/>
    <m/>
    <x v="0"/>
    <x v="67"/>
    <s v="Q24122850002"/>
    <s v="CRV"/>
    <n v="2412285"/>
    <m/>
    <s v="NUMERO DE LIBRETA CUT: 00099021001 OPERACIÓN E75 TRANSFERENCIA DE LA CUENTA FISCAL BUN A LA CUT EN MN TRANSF.FDOS.AL.BCB SG.SOL.GOBIERNO AUTONOMO MUNICIPAL DE IRUPANA CITE: G.A.M.I/M.A.E./O.C.P.L/NÂ°0052/2026 CUENTA CUT 3987 LIBRETA NÂ° 00099021001 Â¿TGN Â¿ RECURSOS ORDINARIOS)Â¿"/>
    <m/>
    <m/>
    <m/>
    <m/>
    <m/>
    <m/>
    <n v="0"/>
    <n v="8000"/>
    <s v="NO_CONCILIADO"/>
  </r>
  <r>
    <x v="54"/>
    <m/>
    <x v="54"/>
    <x v="67"/>
    <s v="F0036261"/>
    <s v="NTE"/>
    <n v="15402096"/>
    <m/>
    <s v="De: 00862010001 Transferencia de recursos a solicitud del Fondo Nacional de Desarrollo Regional dependiente del Ministerio de Planificación del Desarrollo y Medio Ambiente con nota CITE: DGE-GEF-FI-LSQ-1956-CAR/26 Informe CITE: GEF-FI-LSQ-0211-INF/26 y la nota interna MEFP/VPCF/DGCF/UCI/NI N° 0133/2026 de la DGCF, por concepto de deposito erróneo, recursos correspondientes a la recuperación del GAIOC de Salinas Préstamo N° 101583 del Programa de Inversión Pública, H.R 2026-13498-R."/>
    <m/>
    <m/>
    <m/>
    <m/>
    <m/>
    <m/>
    <n v="40391.78"/>
    <n v="0"/>
    <s v="NO_CONCILIADO"/>
  </r>
  <r>
    <x v="54"/>
    <m/>
    <x v="54"/>
    <x v="67"/>
    <s v="F0036261"/>
    <s v="NTE"/>
    <n v="15402028"/>
    <m/>
    <s v="De: 00862010001 Transferencia de recursos a solicitud del Fondo Nacional de Desarrollo Regional dependiente del Ministerio de Planificación del Desarrollo y Medio Ambiente con nota CITE: DGE-GEF-FI-LSQ-1956-CAR/26 Informe CITE: GEF-FI-LSQ-0211-INF/26 y la nota interna MEFP/VPCF/DGCF/UCI/NI N° 0133/2026 de la DGCF, por concepto de deposito erróneo, recursos correspondientes a la recuperación del GAIOC de Salinas Préstamo N° 101583 del Programa de Inversión Pública, H.R 2026-13498-R."/>
    <m/>
    <m/>
    <m/>
    <m/>
    <m/>
    <m/>
    <n v="22238.36"/>
    <n v="0"/>
    <s v="NO_CONCILIADO"/>
  </r>
  <r>
    <x v="86"/>
    <m/>
    <x v="86"/>
    <x v="67"/>
    <s v="S11516020002"/>
    <s v="CRV"/>
    <n v="1151602"/>
    <m/>
    <s v="||TRANSFERENCIA DE FONDOS S/G MENSAJES SWIFT NROS. 4011 Y 3976, DE LA FECHA Y NOTA CITE: ABE-DGE 29/2026 DE F.14.01.2026 (HRE-TGL-951) DE LA AGENCIA BOLIVIANA ESPACIAL (SECTOR PÚBLICO). ABONO A LA LIBRETA 00585012002 ; POR CUENTA DE SES S.A."/>
    <m/>
    <m/>
    <m/>
    <m/>
    <m/>
    <m/>
    <n v="0"/>
    <n v="12896.8"/>
    <s v="NO_CONCILIADO"/>
  </r>
  <r>
    <x v="86"/>
    <m/>
    <x v="86"/>
    <x v="68"/>
    <s v="O23839100002"/>
    <s v="BOD"/>
    <n v="2383910"/>
    <m/>
    <s v="00585012002 DEPOSITO DE EFECTIVO, DEPOSITANTE: AGENCIA BOLIVIANA ESPACIAL, CONCEPTO: DEPÓSITO, CUENTA DE DEPOSITO: CUENTA UNICA DEL TESORO"/>
    <m/>
    <m/>
    <m/>
    <m/>
    <m/>
    <m/>
    <n v="0"/>
    <n v="136.5"/>
    <s v="NO_CONCILIADO"/>
  </r>
  <r>
    <x v="13"/>
    <m/>
    <x v="13"/>
    <x v="68"/>
    <s v="O23839370002"/>
    <s v="BOD"/>
    <n v="2383937"/>
    <m/>
    <s v="00099021001 DEPOSITO DE EFECTIVO, DEPOSITANTE: JUAN JOSE MEDRANO ROMAN, CONCEPTO: PAGO DE LUZ, CUENTA DE DEPOSITO: CUENTA UNICA DEL TESORO"/>
    <m/>
    <m/>
    <m/>
    <m/>
    <m/>
    <m/>
    <n v="0"/>
    <n v="500"/>
    <s v="NO_CONCILIADO"/>
  </r>
  <r>
    <x v="90"/>
    <m/>
    <x v="90"/>
    <x v="68"/>
    <s v="O23840000002"/>
    <s v="BOD"/>
    <n v="2384000"/>
    <m/>
    <s v="00190012003 DEPOSITO DE EFECTIVO, DEPOSITANTE: PAOLA PATRICIA QUEVEDO CASTRILLO, CONCEPTO: LICENCIA SIN GOCE DE HABERES, CUENTA DE DEPOSITO: CUENTA UNICA DEL TESORO"/>
    <m/>
    <m/>
    <m/>
    <m/>
    <m/>
    <m/>
    <n v="0"/>
    <n v="637.39"/>
    <s v="NO_CONCILIADO"/>
  </r>
  <r>
    <x v="90"/>
    <m/>
    <x v="90"/>
    <x v="68"/>
    <s v="O23840050002"/>
    <s v="BOD"/>
    <n v="2384005"/>
    <m/>
    <s v="00190012002 DEPOSITO DE EFECTIVO, DEPOSITANTE: SERVICIO GEOLOGICO MINERO, CONCEPTO: TRANSFERENCIA DICIEMBRE/2025, CUENTA DE DEPOSITO: CUENTA UNICA DEL TESORO"/>
    <m/>
    <m/>
    <m/>
    <m/>
    <m/>
    <m/>
    <n v="0"/>
    <n v="32"/>
    <s v="NO_CONCILIADO"/>
  </r>
  <r>
    <x v="90"/>
    <m/>
    <x v="90"/>
    <x v="68"/>
    <s v="O23840060002"/>
    <s v="BOD"/>
    <n v="2384006"/>
    <m/>
    <s v="00190012002 DEPOSITO DE EFECTIVO, DEPOSITANTE: SERVICIO GEOLOGICO MINERO, CONCEPTO: TRANSFERENCIA ENERO/2026, CUENTA DE DEPOSITO: CUENTA UNICA DEL TESORO"/>
    <m/>
    <m/>
    <m/>
    <m/>
    <m/>
    <m/>
    <n v="0"/>
    <n v="32"/>
    <s v="NO_CONCILIADO"/>
  </r>
  <r>
    <x v="90"/>
    <m/>
    <x v="90"/>
    <x v="68"/>
    <s v="O23840130002"/>
    <s v="BOD"/>
    <n v="2384013"/>
    <m/>
    <s v="00190012003 DEPOSITO DE EFECTIVO, DEPOSITANTE: ROMUALDO RICARDO AGUILAR MAMANI, CONCEPTO: DEVOLUCION DE SALDO, CUENTA DE DEPOSITO: CUENTA UNICA DEL TESORO"/>
    <m/>
    <m/>
    <m/>
    <m/>
    <m/>
    <m/>
    <n v="0"/>
    <n v="66.55"/>
    <s v="NO_CONCILIADO"/>
  </r>
  <r>
    <x v="13"/>
    <m/>
    <x v="13"/>
    <x v="68"/>
    <s v="O23840240002"/>
    <s v="BOD"/>
    <n v="2384024"/>
    <m/>
    <s v="00099021001 DEPOSITO DE EFECTIVO, DEPOSITANTE: HORTENCIA PARRA MARZA, CONCEPTO: DEVOLUCION BONO DE FRONTERA, CUENTA DE DEPOSITO: CUENTA UNICA DEL TESORO"/>
    <m/>
    <m/>
    <m/>
    <m/>
    <m/>
    <m/>
    <n v="0"/>
    <n v="16295.4"/>
    <s v="NO_CONCILIADO"/>
  </r>
  <r>
    <x v="13"/>
    <m/>
    <x v="13"/>
    <x v="68"/>
    <s v="B23839470002"/>
    <s v="BOD"/>
    <n v="2383947"/>
    <m/>
    <s v="00099021001 DEP.DE CHEQ.AJENOS,RET.DE CAM.,CONCEPTO: DEPÓSITO,DEP.: DOLLY LOPEZ TARRAGA , PROCEDENCIA: BANCO UNION S.A., CHEQUE: 229020, FECHA DE EMISION:15/04/2026"/>
    <m/>
    <m/>
    <m/>
    <m/>
    <m/>
    <m/>
    <n v="0"/>
    <n v="142.31"/>
    <s v="NO_CONCILIADO"/>
  </r>
  <r>
    <x v="13"/>
    <m/>
    <x v="13"/>
    <x v="68"/>
    <s v="B23839510002"/>
    <s v="BOD"/>
    <n v="2383951"/>
    <m/>
    <s v="00099021001 DEP.DE CHEQ.AJENOS,RET.DE CAM.,CONCEPTO: DEPÓSITO,DEP.: DELIA ROJAS ALVARADO , PROCEDENCIA: BANCO UNION S.A., CHEQUE: 229021, FECHA DE EMISION:15/04/2026"/>
    <m/>
    <m/>
    <m/>
    <m/>
    <m/>
    <m/>
    <n v="0"/>
    <n v="330"/>
    <s v="NO_CONCILIADO"/>
  </r>
  <r>
    <x v="1"/>
    <m/>
    <x v="1"/>
    <x v="68"/>
    <s v="B23839550002"/>
    <s v="BOD"/>
    <n v="2383955"/>
    <m/>
    <s v="00041267010 DEP.DE CHEQ.AJENOS,RET.DE CAM.,CONCEPTO: DEPÓSITO,DEP.: DAVID CARDOZO REVOLLO , PROCEDENCIA: BANCO UNION S.A., CHEQUE: 229013, FECHA DE EMISION:14/04/2026"/>
    <m/>
    <m/>
    <m/>
    <m/>
    <m/>
    <m/>
    <n v="0"/>
    <n v="9074.33"/>
    <s v="NO_CONCILIADO"/>
  </r>
  <r>
    <x v="4"/>
    <m/>
    <x v="4"/>
    <x v="68"/>
    <s v="G35432430003"/>
    <s v="COB"/>
    <n v="21330"/>
    <m/>
    <s v="PAGO A BID PRÉSTAMO 3725/BL-BO VCTO. 15-04-2026 POR CUENTA DE TGN , NTI. 21330 VALOR 15-04-2026 INTERESES USD 12.542,47 CTA. 3987 CUENTA UNICA DEL TESORO LIB. 00099021001 REF.: COMISIONES BANCARIAS"/>
    <m/>
    <m/>
    <m/>
    <m/>
    <m/>
    <m/>
    <n v="496.02"/>
    <n v="0"/>
    <s v="NO_CONCILIADO"/>
  </r>
  <r>
    <x v="4"/>
    <m/>
    <x v="4"/>
    <x v="68"/>
    <s v="G35432420003"/>
    <s v="COB"/>
    <n v="21342"/>
    <m/>
    <s v="PAGO A BID PRÉSTAMO 3725/BL-BO VCTO. 15-04-2026 POR CUENTA DE TGN , NTI. 21342 VALOR 15-04-2026 CAPITAL USD 1.186.114,28 INTERESES USD 940.996,60 CTA. 3987 CUENTA UNICA DEL TESORO LIB. 00099021001 REF.: COMISIONES BANCARIAS"/>
    <m/>
    <m/>
    <m/>
    <m/>
    <m/>
    <m/>
    <n v="15001.97"/>
    <n v="0"/>
    <s v="NO_CONCILIADO"/>
  </r>
  <r>
    <x v="4"/>
    <m/>
    <x v="4"/>
    <x v="68"/>
    <s v="G35433710003"/>
    <s v="COB"/>
    <n v="21400"/>
    <m/>
    <s v="PAGO A BID PRÉSTAMO 4647/BL-BO VCTO. 15-04-2026 POR CUENTA DE TGN , NTI. 21400 VALOR 15-04-2026 INTERESES USD 327.677,03 COMISIONES USD 116.396,22 CTA. 3987 CUENTA UNICA DEL TESORO LIB. 00099021001 REF.: COMISIONES BANCARIAS"/>
    <m/>
    <m/>
    <m/>
    <m/>
    <m/>
    <m/>
    <n v="3456.32"/>
    <n v="0"/>
    <s v="NO_CONCILIADO"/>
  </r>
  <r>
    <x v="4"/>
    <m/>
    <x v="4"/>
    <x v="68"/>
    <s v="G35435160003"/>
    <s v="COB"/>
    <n v="21357"/>
    <m/>
    <s v="PAGO A BID PRÉSTAMO 5721/OC-BO VCTO. 15-04-2026 POR CUENTA DE TGN , NTI. 21357 VALOR 15-04-2026 INTERESES USD 403.833,49 COMISIONES USD 338.773,50 CTA. 3987 CUENTA UNICA DEL TESORO LIB. 00099021001 REF.: COMISIONES BANCARIAS"/>
    <m/>
    <m/>
    <m/>
    <m/>
    <m/>
    <m/>
    <n v="5504.3"/>
    <n v="0"/>
    <s v="NO_CONCILIADO"/>
  </r>
  <r>
    <x v="4"/>
    <m/>
    <x v="4"/>
    <x v="68"/>
    <s v="G35435230003"/>
    <s v="CRV"/>
    <n v="3543523"/>
    <m/>
    <s v="PAGO PRÉSTAMO IDA 2565-0-BO VCTO. 15-04-2026 POR CUENTA DE FNDR , NTI. 21443 VALOR 15-04-2026 CAPITAL USD 361.044,31 INTERESES USD 21.662,66 LIB. 00099021001 - RECURSOS ORDINARIOS (3987) - MDRI"/>
    <m/>
    <m/>
    <m/>
    <m/>
    <m/>
    <m/>
    <n v="0"/>
    <n v="2663640.5099999998"/>
    <s v="NO_CONCILIADO"/>
  </r>
  <r>
    <x v="0"/>
    <m/>
    <x v="0"/>
    <x v="68"/>
    <s v="Q24127760002"/>
    <s v="CRV"/>
    <n v="2412776"/>
    <m/>
    <s v="NUMERO DE LIBRETA CUT: 00099021001 OPERACIÓN E75 TRANSFERENCIA DE LA CUENTA FISCAL BUN A LA CUT EN MN TRANSF.FDOS.AL.BCB SG.SOL.GOBIERNO AUTONOMO MUNICIPAL DE TOMAVE SG. CITE: GAM -T/PCHM-87/2026, CUENTA CUT 3987 LIBRETA NÂ°00099021001 TGN Â¿ RECURSOS ORDINARIOS"/>
    <m/>
    <m/>
    <m/>
    <m/>
    <m/>
    <m/>
    <n v="0"/>
    <n v="45.1"/>
    <s v="NO_CONCILIADO"/>
  </r>
  <r>
    <x v="4"/>
    <m/>
    <x v="4"/>
    <x v="68"/>
    <s v="G35437430003"/>
    <s v="COB"/>
    <n v="21460"/>
    <m/>
    <s v="PAGO A BID PRÉSTAMO 4612/BL-BO VCTO. 15-04-2026 POR CUENTA DE TGN , NTI. 21460 VALOR 15-04-2026 INTERESES USD 1.142.833,02 COMISIONES USD 403.581,06 CTA. 3987 CUENTA UNICA DEL TESORO LIB. 00099021001 REF.: COMISIONES BANCARIAS"/>
    <m/>
    <m/>
    <m/>
    <m/>
    <m/>
    <m/>
    <n v="11018.37"/>
    <n v="0"/>
    <s v="NO_CONCILIADO"/>
  </r>
  <r>
    <x v="4"/>
    <m/>
    <x v="4"/>
    <x v="68"/>
    <s v="G35437440003"/>
    <s v="COB"/>
    <n v="21476"/>
    <m/>
    <s v="PAGO A BID PRÉSTAMO 4612/BL-BO VCTO. 15-04-2026 POR CUENTA DE TGN , NTI. 21476 VALOR 15-04-2026 INTERESES USD 15.811,16 CTA. 3987 CUENTA UNICA DEL TESORO LIB. 00099021001 REF.: COMISIONES BANCARIAS"/>
    <m/>
    <m/>
    <m/>
    <m/>
    <m/>
    <m/>
    <n v="518.46"/>
    <n v="0"/>
    <s v="NO_CONCILIADO"/>
  </r>
  <r>
    <x v="4"/>
    <m/>
    <x v="4"/>
    <x v="68"/>
    <s v="G35438970003"/>
    <s v="COB"/>
    <n v="21398"/>
    <m/>
    <s v="PAGO A BID PRÉSTAMO 5514/OC-BO VCTO. 15-04-2026 POR CUENTA DE TGN , NTI. 21398 VALOR 15-04-2026 INTERESES CHF 56.938,07 CTA. 3987 CUENTA UNICA DEL TESORO LIB. 00099021001 REF.: COMISIONES BANCARIAS"/>
    <m/>
    <m/>
    <m/>
    <m/>
    <m/>
    <m/>
    <n v="910.09"/>
    <n v="0"/>
    <s v="NO_CONCILIADO"/>
  </r>
  <r>
    <x v="4"/>
    <m/>
    <x v="4"/>
    <x v="68"/>
    <s v="G35438960003"/>
    <s v="COB"/>
    <n v="21371"/>
    <m/>
    <s v="PAGO A BID PRÉSTAMO 4758/OC-BO VCTO. 15-04-2026 POR CUENTA DE TGN , NTI. 21371 VALOR 15-04-2026 INTERESES CHF 699.167,12 CTA. 3987 CUENTA UNICA DEL TESORO LIB. 00099021001 REF.: COMISIONES BANCARIAS"/>
    <m/>
    <m/>
    <m/>
    <m/>
    <m/>
    <m/>
    <n v="6551.21"/>
    <n v="0"/>
    <s v="NO_CONCILIADO"/>
  </r>
  <r>
    <x v="4"/>
    <m/>
    <x v="4"/>
    <x v="68"/>
    <s v="G35438950003"/>
    <s v="COB"/>
    <n v="21389"/>
    <m/>
    <s v="PAGO A BID PRÉSTAMO 3921/BL-BO VCTO. 15-04-2026 POR CUENTA DE TGN , NTI. 21389 VALOR 15-04-2026 INTERESES CHF 581.713,10 CTA. 3987 CUENTA UNICA DEL TESORO LIB. 00099021001 REF.: COMISIONES BANCARIAS"/>
    <m/>
    <m/>
    <m/>
    <m/>
    <m/>
    <m/>
    <n v="5519.53"/>
    <n v="0"/>
    <s v="NO_CONCILIADO"/>
  </r>
  <r>
    <x v="4"/>
    <m/>
    <x v="4"/>
    <x v="68"/>
    <s v="G35437500003"/>
    <s v="COB"/>
    <n v="21333"/>
    <m/>
    <s v="PAGO A BID PRÉSTAMO 4612/BL-BO VCTO. 15-04-2026 POR CUENTA DE TGN , NTI. 21333 VALOR 15-04-2026 INTERESES JPY 48.940.853,00 CTA. 3987 CUENTA UNICA DEL TESORO LIB. 00099021001 REF.: COMISIONES BANCARIAS"/>
    <m/>
    <m/>
    <m/>
    <m/>
    <m/>
    <m/>
    <n v="2523.77"/>
    <n v="0"/>
    <s v="NO_CONCILIADO"/>
  </r>
  <r>
    <x v="4"/>
    <m/>
    <x v="4"/>
    <x v="68"/>
    <s v="G35437490003"/>
    <s v="COB"/>
    <n v="21396"/>
    <m/>
    <s v="PAGO A BID PRÉSTAMO 4606/BL-BO VCTO. 15-04-2026 POR CUENTA DE TGN , NTI. 21396 VALOR 15-04-2026 INTERESES JPY 65.843.639,00 CTA. 3987 CUENTA UNICA DEL TESORO LIB. 00099021001 REF.: COMISIONES BANCARIAS"/>
    <m/>
    <m/>
    <m/>
    <m/>
    <m/>
    <m/>
    <n v="3253.81"/>
    <n v="0"/>
    <s v="NO_CONCILIADO"/>
  </r>
  <r>
    <x v="4"/>
    <m/>
    <x v="4"/>
    <x v="68"/>
    <s v="G35439020003"/>
    <s v="COB"/>
    <n v="21347"/>
    <m/>
    <s v="PAGO A BID PRÉSTAMO 4643/BL-BO VCTO. 15-04-2026 POR CUENTA DE TGN , NTI. 21347 VALOR 15-04-2026 INTERESES USD 426.107,03 COMISIONES USD 12.977,00 CTA. 3987 CUENTA UNICA DEL TESORO LIB. 00099021001 REF.: COMISIONES BANCARIAS"/>
    <m/>
    <m/>
    <m/>
    <m/>
    <m/>
    <m/>
    <n v="3422.09"/>
    <n v="0"/>
    <s v="NO_CONCILIADO"/>
  </r>
  <r>
    <x v="4"/>
    <m/>
    <x v="4"/>
    <x v="68"/>
    <s v="G35439030003"/>
    <s v="COB"/>
    <n v="21391"/>
    <m/>
    <s v="PAGO A BID PRÉSTAMO 4643/BL-BO VCTO. 15-04-2026 POR CUENTA DE TGN , NTI. 21391 VALOR 15-04-2026 INTERESES USD 3.693,36 CTA. 3987 CUENTA UNICA DEL TESORO LIB. 00099021001 REF.: COMISIONES BANCARIAS"/>
    <m/>
    <m/>
    <m/>
    <m/>
    <m/>
    <m/>
    <n v="435.31"/>
    <n v="0"/>
    <s v="NO_CONCILIADO"/>
  </r>
  <r>
    <x v="24"/>
    <m/>
    <x v="24"/>
    <x v="69"/>
    <s v="O23842410002"/>
    <s v="BOD"/>
    <n v="2384241"/>
    <m/>
    <s v="00133012001 DEPOSITO DE EFECTIVO, DEPOSITANTE: GLADYS LIMACHI UCHARICO, CONCEPTO: PAGO DE ARRIENDO TIENDA CHOCOLATES PLANTA BAJA MES DE ENERO DEL 2026, CUENTA DE DEPOSITO: CUENTA UNICA DEL TESORO"/>
    <m/>
    <m/>
    <m/>
    <m/>
    <m/>
    <m/>
    <n v="0"/>
    <n v="16050"/>
    <s v="NO_CONCILIADO"/>
  </r>
  <r>
    <x v="24"/>
    <m/>
    <x v="24"/>
    <x v="69"/>
    <s v="O23842430002"/>
    <s v="BOD"/>
    <n v="2384243"/>
    <m/>
    <s v="00133012001 DEPOSITO DE EFECTIVO, DEPOSITANTE: GLADYS LIMACHI UCHARICO, CONCEPTO: PAGO DE ARRIENDO TIENDA CHOCOLATES PLANTA BAJA MES DE FEBRERO DEL 2026, CUENTA DE DEPOSITO: CUENTA UNICA DEL TESORO"/>
    <m/>
    <m/>
    <m/>
    <m/>
    <m/>
    <m/>
    <n v="0"/>
    <n v="16050"/>
    <s v="NO_CONCILIADO"/>
  </r>
  <r>
    <x v="13"/>
    <m/>
    <x v="13"/>
    <x v="69"/>
    <s v="O23842440002"/>
    <s v="BOD"/>
    <n v="2384244"/>
    <m/>
    <s v="00099021001 DEPOSITO DE EFECTIVO, DEPOSITANTE: SHEYLA INGRIT SANTANDER OJEDA, CONCEPTO: DEVOLUCION DE HABERES DE DOCENCIA FEBRERO 2024, CUENTA DE DEPOSITO: CUENTA UNICA DEL TESORO"/>
    <m/>
    <m/>
    <m/>
    <m/>
    <m/>
    <m/>
    <n v="0"/>
    <n v="1597.84"/>
    <s v="NO_CONCILIADO"/>
  </r>
  <r>
    <x v="13"/>
    <m/>
    <x v="13"/>
    <x v="69"/>
    <s v="O23842480002"/>
    <s v="BOD"/>
    <n v="2384248"/>
    <m/>
    <s v="00099021001 DEPOSITO DE EFECTIVO, DEPOSITANTE: SHEYLA INGRIT SANTANDER OJEDA, CONCEPTO: DEVOLUCION DE HABERES DE DOCENCIA MARZO 2024, CUENTA DE DEPOSITO: CUENTA UNICA DEL TESORO"/>
    <m/>
    <m/>
    <m/>
    <m/>
    <m/>
    <m/>
    <n v="0"/>
    <n v="2819.71"/>
    <s v="NO_CONCILIADO"/>
  </r>
  <r>
    <x v="13"/>
    <m/>
    <x v="13"/>
    <x v="69"/>
    <s v="O23842530002"/>
    <s v="BOD"/>
    <n v="2384253"/>
    <m/>
    <s v="00099021001 DEPOSITO DE EFECTIVO, DEPOSITANTE: SHEYLA INGRIT SANTANDER OJEDA, CONCEPTO: DEVOLUCION DE HABERES DE DOCENCIA ABRIL 2024, CUENTA DE DEPOSITO: CUENTA UNICA DEL TESORO"/>
    <m/>
    <m/>
    <m/>
    <m/>
    <m/>
    <m/>
    <n v="0"/>
    <n v="2819.71"/>
    <s v="NO_CONCILIADO"/>
  </r>
  <r>
    <x v="13"/>
    <m/>
    <x v="13"/>
    <x v="69"/>
    <s v="O23842540002"/>
    <s v="BOD"/>
    <n v="2384254"/>
    <m/>
    <s v="00099021001 DEPOSITO DE EFECTIVO, DEPOSITANTE: SHEYLA INGRIT SANTANDER OJEDA, CONCEPTO: DEVOLUCION DE HABERES DE DOCENCIA REINTEGRO 2024, CUENTA DE DEPOSITO: CUENTA UNICA DEL TESORO"/>
    <m/>
    <m/>
    <m/>
    <m/>
    <m/>
    <m/>
    <n v="0"/>
    <n v="422.38"/>
    <s v="NO_CONCILIADO"/>
  </r>
  <r>
    <x v="13"/>
    <m/>
    <x v="13"/>
    <x v="69"/>
    <s v="O23842550002"/>
    <s v="BOD"/>
    <n v="2384255"/>
    <m/>
    <s v="00099021001 DEPOSITO DE EFECTIVO, DEPOSITANTE: SHEYLA INGRIT SANTANDER OJEDA, CONCEPTO: DEVOLUCION DE HABERES DE DOCENCIA MAYO 2024, CUENTA DE DEPOSITO: CUENTA UNICA DEL TESORO"/>
    <m/>
    <m/>
    <m/>
    <m/>
    <m/>
    <m/>
    <n v="0"/>
    <n v="2984.27"/>
    <s v="NO_CONCILIADO"/>
  </r>
  <r>
    <x v="13"/>
    <m/>
    <x v="13"/>
    <x v="69"/>
    <s v="O23842570002"/>
    <s v="BOD"/>
    <n v="2384257"/>
    <m/>
    <s v="00099021001 DEPOSITO DE EFECTIVO, DEPOSITANTE: SHEYLA INGRIT SANTANDER OJEDA, CONCEPTO: DEVOLUCION DE HABERES DE DOCENCIA JUNIO 2024, CUENTA DE DEPOSITO: CUENTA UNICA DEL TESORO"/>
    <m/>
    <m/>
    <m/>
    <m/>
    <m/>
    <m/>
    <n v="0"/>
    <n v="2984.27"/>
    <s v="NO_CONCILIADO"/>
  </r>
  <r>
    <x v="13"/>
    <m/>
    <x v="13"/>
    <x v="69"/>
    <s v="O23842620002"/>
    <s v="BOD"/>
    <n v="2384262"/>
    <m/>
    <s v="00099021001 DEPOSITO DE EFECTIVO, DEPOSITANTE: SHEYLA INGRIT SANTANDER OJEDA, CONCEPTO: DEVOLUCION DE HABERES DE DOCENCIA OCTUBRE 2024, CUENTA DE DEPOSITO: CUENTA UNICA DEL TESORO"/>
    <m/>
    <m/>
    <m/>
    <m/>
    <m/>
    <m/>
    <n v="0"/>
    <n v="2741.36"/>
    <s v="NO_CONCILIADO"/>
  </r>
  <r>
    <x v="13"/>
    <m/>
    <x v="13"/>
    <x v="69"/>
    <s v="O23842580002"/>
    <s v="BOD"/>
    <n v="2384258"/>
    <m/>
    <s v="00099021001 DEPOSITO DE EFECTIVO, DEPOSITANTE: SHEYLA INGRIT SANTANDER OJEDA, CONCEPTO: DEVOLUCION DE HABERES DE DOCENCIA JULIO 2024, CUENTA DE DEPOSITO: CUENTA UNICA DEL TESORO"/>
    <m/>
    <m/>
    <m/>
    <m/>
    <m/>
    <m/>
    <n v="0"/>
    <n v="2287.9499999999998"/>
    <s v="NO_CONCILIADO"/>
  </r>
  <r>
    <x v="13"/>
    <m/>
    <x v="13"/>
    <x v="69"/>
    <s v="O23842590002"/>
    <s v="BOD"/>
    <n v="2384259"/>
    <m/>
    <s v="00099021001 DEPOSITO DE EFECTIVO, DEPOSITANTE: SHEYLA INGRIT SANTANDER OJEDA, CONCEPTO: DEVOLUCION DE HABERES DE DOCENCIA AGOSTO 2024, CUENTA DE DEPOSITO: CUENTA UNICA DEL TESORO"/>
    <m/>
    <m/>
    <m/>
    <m/>
    <m/>
    <m/>
    <n v="0"/>
    <n v="2984.27"/>
    <s v="NO_CONCILIADO"/>
  </r>
  <r>
    <x v="13"/>
    <m/>
    <x v="13"/>
    <x v="69"/>
    <s v="O23842610002"/>
    <s v="BOD"/>
    <n v="2384261"/>
    <m/>
    <s v="00099021001 DEPOSITO DE EFECTIVO, DEPOSITANTE: SHEYLA INGRIT SANTANDER OJEDA, CONCEPTO: DEVOLUCION DE HABERES DE DOCENCIA SEPTIEMBRE 2024, CUENTA DE DEPOSITO: CUENTA UNICA DEL TESORO"/>
    <m/>
    <m/>
    <m/>
    <m/>
    <m/>
    <m/>
    <n v="0"/>
    <n v="2728.57"/>
    <s v="NO_CONCILIADO"/>
  </r>
  <r>
    <x v="13"/>
    <m/>
    <x v="13"/>
    <x v="69"/>
    <s v="O23842630002"/>
    <s v="BOD"/>
    <n v="2384263"/>
    <m/>
    <s v="00099021001 DEPOSITO DE EFECTIVO, DEPOSITANTE: SHEYLA INGRIT SANTANDER OJEDA, CONCEPTO: DEVOLUCION DE HABERES DE DOCENCIA NOVIEMBRE 2024, CUENTA DE DEPOSITO: CUENTA UNICA DEL TESORO"/>
    <m/>
    <m/>
    <m/>
    <m/>
    <m/>
    <m/>
    <n v="0"/>
    <n v="1370.68"/>
    <s v="NO_CONCILIADO"/>
  </r>
  <r>
    <x v="29"/>
    <m/>
    <x v="29"/>
    <x v="69"/>
    <s v="O23842780002"/>
    <s v="BOD"/>
    <n v="2384278"/>
    <m/>
    <s v="00099021001 DEPOSITO DE EFECTIVO, DEPOSITANTE: HABRAM CHAVEZ MAMANI, CONCEPTO: DEVOLUCION DEL BONO ZONA, CUENTA DE DEPOSITO: CUENTA UNICA DEL TESORO/DJBR"/>
    <m/>
    <m/>
    <m/>
    <m/>
    <m/>
    <m/>
    <n v="0"/>
    <n v="9234.0400000000009"/>
    <s v="NO_CONCILIADO"/>
  </r>
  <r>
    <x v="85"/>
    <m/>
    <x v="85"/>
    <x v="69"/>
    <s v="O23842970002"/>
    <s v="BOD"/>
    <n v="2384297"/>
    <m/>
    <s v="00222012001 DEPOSITO DE EFECTIVO, DEPOSITANTE: RAUL GARCIA ROMERO, CONCEPTO: FACTURA NO DECLARADA, CUENTA DE DEPOSITO: CUENTA UNICA DEL TESORO"/>
    <m/>
    <m/>
    <m/>
    <m/>
    <m/>
    <m/>
    <n v="0"/>
    <n v="19.5"/>
    <s v="NO_CONCILIADO"/>
  </r>
  <r>
    <x v="13"/>
    <m/>
    <x v="13"/>
    <x v="69"/>
    <s v="O23843240002"/>
    <s v="BOD"/>
    <n v="2384324"/>
    <m/>
    <s v="00099021001 DEPOSITO DE EFECTIVO, DEPOSITANTE: GAS CENTRO SRL, CONCEPTO: DEVOLUCION, CUENTA DE DEPOSITO: CUENTA UNICA DEL TESORO"/>
    <m/>
    <m/>
    <m/>
    <m/>
    <m/>
    <m/>
    <n v="0"/>
    <n v="7100.02"/>
    <s v="NO_CONCILIADO"/>
  </r>
  <r>
    <x v="13"/>
    <m/>
    <x v="13"/>
    <x v="69"/>
    <s v="O23843420002"/>
    <s v="BOD"/>
    <n v="2384342"/>
    <m/>
    <s v="00099021001 DEPOSITO DE EFECTIVO, DEPOSITANTE: ESTACION DE SERVICIO TUPAC KATARI SRL, CONCEPTO: DEVOLUCION DE SALDO, CUENTA DE DEPOSITO: CUENTA UNICA DEL TESORO"/>
    <m/>
    <m/>
    <m/>
    <m/>
    <m/>
    <m/>
    <n v="0"/>
    <n v="3349.59"/>
    <s v="NO_CONCILIADO"/>
  </r>
  <r>
    <x v="13"/>
    <m/>
    <x v="13"/>
    <x v="69"/>
    <s v="O23843450002"/>
    <s v="BOD"/>
    <n v="2384345"/>
    <m/>
    <s v="00099021001 DEPOSITO DE EFECTIVO, DEPOSITANTE: ESTACION DE SERVICIO TUPAC KATARI SRL, CONCEPTO: DEVOLUCION DE SALDO, CUENTA DE DEPOSITO: CUENTA UNICA DEL TESORO"/>
    <m/>
    <m/>
    <m/>
    <m/>
    <m/>
    <m/>
    <n v="0"/>
    <n v="252.12"/>
    <s v="NO_CONCILIADO"/>
  </r>
  <r>
    <x v="24"/>
    <m/>
    <x v="24"/>
    <x v="69"/>
    <s v="O23843710002"/>
    <s v="BOD"/>
    <n v="2384371"/>
    <m/>
    <s v="00133012001 DEPOSITO DE EFECTIVO, DEPOSITANTE: GLADYS LIMACHI UCHARICO, CONCEPTO: PAGO DE ARRIENDO DE LA TIENDA DE CHOCOLATE PLANTA BAJA MES DE MARZO 2026, CUENTA DE DEPOSITO: CUENTA UNICA DEL TESORO"/>
    <m/>
    <m/>
    <m/>
    <m/>
    <m/>
    <m/>
    <n v="0"/>
    <n v="16050"/>
    <s v="NO_CONCILIADO"/>
  </r>
  <r>
    <x v="13"/>
    <m/>
    <x v="13"/>
    <x v="69"/>
    <s v="B23842880002"/>
    <s v="BOD"/>
    <n v="2384288"/>
    <m/>
    <s v="00099021001 DEP.DE CHEQ.AJENOS,RET.DE CAM.,CONCEPTO: DEPÓSITO,DEP.: DAVID HUAYTA GARCIA , PROCEDENCIA: BANCO UNION S.A., CHEQUE: 229023, FECHA DE EMISION:16/04/2026"/>
    <m/>
    <m/>
    <m/>
    <m/>
    <m/>
    <m/>
    <n v="0"/>
    <n v="1108.06"/>
    <s v="NO_CONCILIADO"/>
  </r>
  <r>
    <x v="13"/>
    <m/>
    <x v="13"/>
    <x v="69"/>
    <s v="B23842920002"/>
    <s v="BOD"/>
    <n v="2384292"/>
    <m/>
    <s v="00099021001 DEP.DE CHEQ.AJENOS,RET.DE CAM.,CONCEPTO: DEPÓSITO,DEP.: BRIGIDA CRISPIN VILLCA , PROCEDENCIA: BANCO UNION S.A., CHEQUE: 229025, FECHA DE EMISION:16/04/2026"/>
    <m/>
    <m/>
    <m/>
    <m/>
    <m/>
    <m/>
    <n v="0"/>
    <n v="2640"/>
    <s v="NO_CONCILIADO"/>
  </r>
  <r>
    <x v="81"/>
    <m/>
    <x v="81"/>
    <x v="70"/>
    <s v="O23845760002"/>
    <s v="BOD"/>
    <n v="2384576"/>
    <m/>
    <s v="00584012002 DEPOSITO DE EFECTIVO, DEPOSITANTE: EBIH, CONCEPTO: DEVOLUCION DE PASAJES, CUENTA DE DEPOSITO: CUENTA UNICA DEL TESORO"/>
    <m/>
    <m/>
    <m/>
    <m/>
    <m/>
    <m/>
    <n v="0"/>
    <n v="2"/>
    <s v="NO_CONCILIADO"/>
  </r>
  <r>
    <x v="65"/>
    <m/>
    <x v="65"/>
    <x v="70"/>
    <s v="O23846150002"/>
    <s v="BOD"/>
    <n v="2384615"/>
    <m/>
    <s v="00099021001 DEPOSITO DE EFECTIVO, DEPOSITANTE: RAMIRO ARIEL BERRIOS SANDOVAL, CONCEPTO: PAGO DE AGUA POTABLE ENERO 2026-AGENCIA ESTATAL DE VIVIENDA, CUENTA DE DEPOSITO: CUENTA UNICA DEL TESORO"/>
    <m/>
    <m/>
    <m/>
    <m/>
    <m/>
    <m/>
    <n v="0"/>
    <n v="1688.79"/>
    <s v="NO_CONCILIADO"/>
  </r>
  <r>
    <x v="13"/>
    <m/>
    <x v="13"/>
    <x v="70"/>
    <s v="O23846190002"/>
    <s v="BOD"/>
    <n v="2384619"/>
    <m/>
    <s v="00099021001 DEPOSITO DE EFECTIVO, DEPOSITANTE: MILENKA MARIA PARISACA COPA, CONCEPTO: DEVOLUCION BONO ZONA, CUENTA DE DEPOSITO: CUENTA UNICA DEL TESORO"/>
    <m/>
    <m/>
    <m/>
    <m/>
    <m/>
    <m/>
    <n v="0"/>
    <n v="803.28"/>
    <s v="NO_CONCILIADO"/>
  </r>
  <r>
    <x v="13"/>
    <m/>
    <x v="13"/>
    <x v="70"/>
    <s v="O23846210002"/>
    <s v="BOD"/>
    <n v="2384621"/>
    <m/>
    <s v="00099021001 DEPOSITO DE EFECTIVO, DEPOSITANTE: MILENKA MARIA PARISACA COPA, CONCEPTO: DEVOLUCION BONO ZONA, CUENTA DE DEPOSITO: CUENTA UNICA DEL TESORO"/>
    <m/>
    <m/>
    <m/>
    <m/>
    <m/>
    <m/>
    <n v="0"/>
    <n v="803.28"/>
    <s v="NO_CONCILIADO"/>
  </r>
  <r>
    <x v="13"/>
    <m/>
    <x v="13"/>
    <x v="70"/>
    <s v="O23846220002"/>
    <s v="BOD"/>
    <n v="2384622"/>
    <m/>
    <s v="00099021001 DEPOSITO DE EFECTIVO, DEPOSITANTE: MILENKA MARIA PARISACA COPA, CONCEPTO: DEVOLUCION BONO ZONA, CUENTA DE DEPOSITO: CUENTA UNICA DEL TESORO"/>
    <m/>
    <m/>
    <m/>
    <m/>
    <m/>
    <m/>
    <n v="0"/>
    <n v="803.28"/>
    <s v="NO_CONCILIADO"/>
  </r>
  <r>
    <x v="22"/>
    <m/>
    <x v="22"/>
    <x v="70"/>
    <s v="O23846260002"/>
    <s v="BOD"/>
    <n v="2384626"/>
    <m/>
    <s v="00015011107 DEPOSITO DE EFECTIVO, DEPOSITANTE: PROMID, CONCEPTO: PAGO CONSUMO ENERGIA ELECTRICA, CUENTA DE DEPOSITO: CUENTA UNICA DEL TESORO"/>
    <m/>
    <m/>
    <m/>
    <m/>
    <m/>
    <m/>
    <n v="0"/>
    <n v="449.94"/>
    <s v="NO_CONCILIADO"/>
  </r>
  <r>
    <x v="85"/>
    <m/>
    <x v="85"/>
    <x v="70"/>
    <s v="O23846350002"/>
    <s v="BOD"/>
    <n v="2384635"/>
    <m/>
    <s v="00222012001 DEPOSITO DE EFECTIVO, DEPOSITANTE: EDWIN MARTINEZ COPAJIRA, CONCEPTO: DEVOLUCION DE SUELDO POR DEMASIA, CUENTA DE DEPOSITO: CUENTA UNICA DEL TESORO"/>
    <m/>
    <m/>
    <m/>
    <m/>
    <m/>
    <m/>
    <n v="0"/>
    <n v="2118.8200000000002"/>
    <s v="NO_CONCILIADO"/>
  </r>
  <r>
    <x v="85"/>
    <m/>
    <x v="85"/>
    <x v="70"/>
    <s v="O23846370002"/>
    <s v="BOD"/>
    <n v="2384637"/>
    <m/>
    <s v="00222012001 DEPOSITO DE EFECTIVO, DEPOSITANTE: MARIA MARGARITA SOTO CESPEDES, CONCEPTO: DEVOLUCION DE SUELDO POR DEMASIA, CUENTA DE DEPOSITO: CUENTA UNICA DEL TESORO"/>
    <m/>
    <m/>
    <m/>
    <m/>
    <m/>
    <m/>
    <n v="0"/>
    <n v="2118.8200000000002"/>
    <s v="NO_CONCILIADO"/>
  </r>
  <r>
    <x v="85"/>
    <m/>
    <x v="85"/>
    <x v="70"/>
    <s v="O23846390002"/>
    <s v="BOD"/>
    <n v="2384639"/>
    <m/>
    <s v="00222012001 DEPOSITO DE EFECTIVO, DEPOSITANTE: ESTELA VILLCA CHAMBI, CONCEPTO: DEVOLUCION DE SUELDO POR DEMASIA, CUENTA DE DEPOSITO: CUENTA UNICA DEL TESORO"/>
    <m/>
    <m/>
    <m/>
    <m/>
    <m/>
    <m/>
    <n v="0"/>
    <n v="1700.12"/>
    <s v="NO_CONCILIADO"/>
  </r>
  <r>
    <x v="85"/>
    <m/>
    <x v="85"/>
    <x v="70"/>
    <s v="O23846400002"/>
    <s v="BOD"/>
    <n v="2384640"/>
    <m/>
    <s v="00222012001 DEPOSITO DE EFECTIVO, DEPOSITANTE: YELSIN PAUL PUMA CORAZI, CONCEPTO: DEVOLUCION DE SUELDO POR DEMASIA, CUENTA DE DEPOSITO: CUENTA UNICA DEL TESORO"/>
    <m/>
    <m/>
    <m/>
    <m/>
    <m/>
    <m/>
    <n v="0"/>
    <n v="1240.5"/>
    <s v="NO_CONCILIADO"/>
  </r>
  <r>
    <x v="85"/>
    <m/>
    <x v="85"/>
    <x v="70"/>
    <s v="O23846430002"/>
    <s v="BOD"/>
    <n v="2384643"/>
    <m/>
    <s v="00222012001 DEPOSITO DE EFECTIVO, DEPOSITANTE: JOSE LUIS ROMERO RODA, CONCEPTO: DEVOLUCION DE SUELDO POR DEMASIA, CUENTA DE DEPOSITO: CUENTA UNICA DEL TESORO"/>
    <m/>
    <m/>
    <m/>
    <m/>
    <m/>
    <m/>
    <n v="0"/>
    <n v="996.56"/>
    <s v="NO_CONCILIADO"/>
  </r>
  <r>
    <x v="85"/>
    <m/>
    <x v="85"/>
    <x v="70"/>
    <s v="O23846440002"/>
    <s v="BOD"/>
    <n v="2384644"/>
    <m/>
    <s v="00222012001 DEPOSITO DE EFECTIVO, DEPOSITANTE: CARLA MAYERLY CAZON LLANOS, CONCEPTO: DEVOLUCION DE SUELDO POR DEMASIA, CUENTA DE DEPOSITO: CUENTA UNICA DEL TESORO"/>
    <m/>
    <m/>
    <m/>
    <m/>
    <m/>
    <m/>
    <n v="0"/>
    <n v="2024.66"/>
    <s v="NO_CONCILIADO"/>
  </r>
  <r>
    <x v="85"/>
    <m/>
    <x v="85"/>
    <x v="70"/>
    <s v="O23846450002"/>
    <s v="BOD"/>
    <n v="2384645"/>
    <m/>
    <s v="00222012001 DEPOSITO DE EFECTIVO, DEPOSITANTE: VICTOR HUGO HERRERA CONTRERAS, CONCEPTO: DEVOLUCION DE SUELDO POR DEMASIA, CUENTA DE DEPOSITO: CUENTA UNICA DEL TESORO"/>
    <m/>
    <m/>
    <m/>
    <m/>
    <m/>
    <m/>
    <n v="0"/>
    <n v="1871"/>
    <s v="NO_CONCILIADO"/>
  </r>
  <r>
    <x v="13"/>
    <m/>
    <x v="13"/>
    <x v="70"/>
    <s v="O23846620002"/>
    <s v="BOD"/>
    <n v="2384662"/>
    <m/>
    <s v="00099021001 DEPOSITO DE EFECTIVO, DEPOSITANTE: ANA KAREN GUTIERREZ HURTADO, CONCEPTO: PAGO MODIFICACION DE PASAJES, CUENTA DE DEPOSITO: CUENTA UNICA DEL TESORO"/>
    <m/>
    <m/>
    <m/>
    <m/>
    <m/>
    <m/>
    <n v="0"/>
    <n v="83"/>
    <s v="NO_CONCILIADO"/>
  </r>
  <r>
    <x v="20"/>
    <m/>
    <x v="20"/>
    <x v="70"/>
    <s v="O23846720002"/>
    <s v="BOD"/>
    <n v="2384672"/>
    <m/>
    <s v="00099021001 DEPOSITO DE EFECTIVO, DEPOSITANTE: CESAR MENTASTI PADILLA, CONCEPTO: PAGO MODIFICACION DE PASAJES, CUENTA DE DEPOSITO: CUENTA UNICA DEL TESORO/DJBR"/>
    <m/>
    <m/>
    <m/>
    <m/>
    <m/>
    <m/>
    <n v="0"/>
    <n v="83"/>
    <s v="NO_CONCILIADO"/>
  </r>
  <r>
    <x v="81"/>
    <m/>
    <x v="81"/>
    <x v="70"/>
    <s v="O23846760002"/>
    <s v="BOD"/>
    <n v="2384676"/>
    <m/>
    <s v="00584012002 DEPOSITO DE EFECTIVO, DEPOSITANTE: PAOLA VALDENASSI FLORES, CONCEPTO: DEVOLUCION DE PASAJES AL INTERIOR, CUENTA DE DEPOSITO: CUENTA UNICA DEL TESORO"/>
    <m/>
    <m/>
    <m/>
    <m/>
    <m/>
    <m/>
    <n v="0"/>
    <n v="800"/>
    <s v="NO_CONCILIADO"/>
  </r>
  <r>
    <x v="13"/>
    <m/>
    <x v="13"/>
    <x v="70"/>
    <s v="O23846900002"/>
    <s v="BOD"/>
    <n v="2384690"/>
    <m/>
    <s v="00099021001 DEPOSITO DE EFECTIVO, DEPOSITANTE: MILENKA MARIA PARISACA COPA, CONCEPTO: DEVOLUCION DE BONO ZONA, CUENTA DE DEPOSITO: CUENTA UNICA DEL TESORO"/>
    <m/>
    <m/>
    <m/>
    <m/>
    <m/>
    <m/>
    <n v="0"/>
    <n v="803.28"/>
    <s v="NO_CONCILIADO"/>
  </r>
  <r>
    <x v="13"/>
    <m/>
    <x v="13"/>
    <x v="70"/>
    <s v="O23846910002"/>
    <s v="BOD"/>
    <n v="2384691"/>
    <m/>
    <s v="00099021001 DEPOSITO DE EFECTIVO, DEPOSITANTE: MILENKA MARIA PARISACA COPA, CONCEPTO: DEVOLUCION DE BONO ZONA, CUENTA DE DEPOSITO: CUENTA UNICA DEL TESORO"/>
    <m/>
    <m/>
    <m/>
    <m/>
    <m/>
    <m/>
    <n v="0"/>
    <n v="803.28"/>
    <s v="NO_CONCILIADO"/>
  </r>
  <r>
    <x v="13"/>
    <m/>
    <x v="13"/>
    <x v="70"/>
    <s v="O23846920002"/>
    <s v="BOD"/>
    <n v="2384692"/>
    <m/>
    <s v="00099021001 DEPOSITO DE EFECTIVO, DEPOSITANTE: MILENKA MARIA PARISACA COPA, CONCEPTO: DEVOLUCION DE BONO ZONA, CUENTA DE DEPOSITO: CUENTA UNICA DEL TESORO"/>
    <m/>
    <m/>
    <m/>
    <m/>
    <m/>
    <m/>
    <n v="0"/>
    <n v="803.28"/>
    <s v="NO_CONCILIADO"/>
  </r>
  <r>
    <x v="13"/>
    <m/>
    <x v="13"/>
    <x v="70"/>
    <s v="O23846930002"/>
    <s v="BOD"/>
    <n v="2384693"/>
    <m/>
    <s v="00099021001 DEPOSITO DE EFECTIVO, DEPOSITANTE: MILENKA MARIA PARISACA COPA, CONCEPTO: DEVOLUCION DE BONO ZONA, CUENTA DE DEPOSITO: CUENTA UNICA DEL TESORO"/>
    <m/>
    <m/>
    <m/>
    <m/>
    <m/>
    <m/>
    <n v="0"/>
    <n v="803.28"/>
    <s v="NO_CONCILIADO"/>
  </r>
  <r>
    <x v="13"/>
    <m/>
    <x v="13"/>
    <x v="70"/>
    <s v="O23846940002"/>
    <s v="BOD"/>
    <n v="2384694"/>
    <m/>
    <s v="00099021001 DEPOSITO DE EFECTIVO, DEPOSITANTE: MILENKA MARIA PARISACA COPA, CONCEPTO: DEVOLUCION DE BONO ZONA, CUENTA DE DEPOSITO: CUENTA UNICA DEL TESORO"/>
    <m/>
    <m/>
    <m/>
    <m/>
    <m/>
    <m/>
    <n v="0"/>
    <n v="685.33"/>
    <s v="NO_CONCILIADO"/>
  </r>
  <r>
    <x v="13"/>
    <m/>
    <x v="13"/>
    <x v="70"/>
    <s v="O23846950002"/>
    <s v="BOD"/>
    <n v="2384695"/>
    <m/>
    <s v="00099021001 DEPOSITO DE EFECTIVO, DEPOSITANTE: MILENKA MARIA PARISACA COPA, CONCEPTO: DEVOLUCION DE BONO ZONA, CUENTA DE DEPOSITO: CUENTA UNICA DEL TESORO"/>
    <m/>
    <m/>
    <m/>
    <m/>
    <m/>
    <m/>
    <n v="0"/>
    <n v="803.28"/>
    <s v="NO_CONCILIADO"/>
  </r>
  <r>
    <x v="13"/>
    <m/>
    <x v="13"/>
    <x v="70"/>
    <s v="O23846960002"/>
    <s v="BOD"/>
    <n v="2384696"/>
    <m/>
    <s v="00099021001 DEPOSITO DE EFECTIVO, DEPOSITANTE: MILENKA MARIA PARISACA COPA, CONCEPTO: DEVOLUCION DE BONO ZONA, CUENTA DE DEPOSITO: CUENTA UNICA DEL TESORO"/>
    <m/>
    <m/>
    <m/>
    <m/>
    <m/>
    <m/>
    <n v="0"/>
    <n v="803.28"/>
    <s v="NO_CONCILIADO"/>
  </r>
  <r>
    <x v="22"/>
    <m/>
    <x v="22"/>
    <x v="70"/>
    <s v="O23846980002"/>
    <s v="BOD"/>
    <n v="2384698"/>
    <m/>
    <s v="00015011108 DEPOSITO DE EFECTIVO, DEPOSITANTE: LUIS ALFREDO HUIZA LAURA, CONCEPTO: EXAMEN PREOCUPACIONAL, CUENTA DE DEPOSITO: CUENTA UNICA DEL TESORO"/>
    <m/>
    <m/>
    <m/>
    <m/>
    <m/>
    <m/>
    <n v="0"/>
    <n v="100"/>
    <s v="NO_CONCILIADO"/>
  </r>
  <r>
    <x v="24"/>
    <m/>
    <x v="24"/>
    <x v="70"/>
    <s v="O23847040002"/>
    <s v="BOD"/>
    <n v="2384704"/>
    <m/>
    <s v="00133012001 DEPOSITO DE EFECTIVO, DEPOSITANTE: AMILCAR VALENCIA CABALLERO, CONCEPTO: SALDO PREMIO MENOR SORTEO NAVIDAD DE AMOR E ILUSION-SUCRE, CUENTA DE DEPOSITO: CUENTA UNICA DEL TESORO"/>
    <m/>
    <m/>
    <m/>
    <m/>
    <m/>
    <m/>
    <n v="0"/>
    <n v="809"/>
    <s v="NO_CONCILIADO"/>
  </r>
  <r>
    <x v="13"/>
    <m/>
    <x v="13"/>
    <x v="70"/>
    <s v="O23847170002"/>
    <s v="BOD"/>
    <n v="2384717"/>
    <m/>
    <s v="00099021001 DEPOSITO DE EFECTIVO, DEPOSITANTE: PAULINA LEON LOPEZ, CONCEPTO: DEVOLUCION BONO FRONTERA DIC2023 ENERO A DIC2024 ENERO A DIC2025 Y ENERO2026, CUENTA DE DEPOSITO: CUENTA UNICA DEL TESORO"/>
    <m/>
    <m/>
    <m/>
    <m/>
    <m/>
    <m/>
    <n v="0"/>
    <n v="44971"/>
    <s v="NO_CONCILIADO"/>
  </r>
  <r>
    <x v="13"/>
    <m/>
    <x v="13"/>
    <x v="70"/>
    <s v="O23847190002"/>
    <s v="BOD"/>
    <n v="2384719"/>
    <m/>
    <s v="00099021001 DEPOSITO DE EFECTIVO, DEPOSITANTE: SERGIO VLADIMIR NAVARRO CONDORI, CONCEPTO: DEVOLUCION, CUENTA DE DEPOSITO: CUENTA UNICA DEL TESORO"/>
    <m/>
    <m/>
    <m/>
    <m/>
    <m/>
    <m/>
    <n v="0"/>
    <n v="183.26"/>
    <s v="NO_CONCILIADO"/>
  </r>
  <r>
    <x v="13"/>
    <m/>
    <x v="13"/>
    <x v="70"/>
    <s v="O23847520002"/>
    <s v="BOD"/>
    <n v="2384752"/>
    <m/>
    <s v="00099021001 DEPOSITO DE EFECTIVO, DEPOSITANTE: ELOY ISMAEL COYO MAMANI, CONCEPTO: DEVOLUCION DE PAGOS EN DEMASIA MES AGOSTO,SEPT.,OCT.,2022. 031-3674,4085,4515, CUENTA DE DEPOSITO: CUENTA UNICA DEL TESORO"/>
    <m/>
    <m/>
    <m/>
    <m/>
    <m/>
    <m/>
    <n v="0"/>
    <n v="10736.32"/>
    <s v="NO_CONCILIADO"/>
  </r>
  <r>
    <x v="13"/>
    <m/>
    <x v="13"/>
    <x v="70"/>
    <s v="O23847530002"/>
    <s v="BOD"/>
    <n v="2384753"/>
    <m/>
    <s v="00099021001 DEPOSITO DE EFECTIVO, DEPOSITANTE: MARIELA GUADALUPE NAVARRO CHOQUE, CONCEPTO: DEVOLUCION DE SUELDO DE MARZO 2026, CUENTA DE DEPOSITO: CUENTA UNICA DEL TESORO"/>
    <m/>
    <m/>
    <m/>
    <m/>
    <m/>
    <m/>
    <n v="0"/>
    <n v="87.94"/>
    <s v="CONCILIADO_PARCIAL"/>
  </r>
  <r>
    <x v="13"/>
    <m/>
    <x v="13"/>
    <x v="70"/>
    <s v="B23846080002"/>
    <s v="BOD"/>
    <n v="2384608"/>
    <m/>
    <s v="00099021001 DEP.DE CHEQ.AJENOS,RET.DE CAM.,CONCEPTO: PARA PROYECTOS DE INVERSION Y PROGRAMAS DE INTERES SOCIAL,DEP.: EMPRESA METALURGICA VINTO , PROCEDENCIA: BANCO UNION S.A., CHEQUE: 51116, FECHA DE EMISION:14/04/2026"/>
    <m/>
    <m/>
    <m/>
    <m/>
    <m/>
    <m/>
    <n v="0"/>
    <n v="7145834"/>
    <s v="NO_CONCILIADO"/>
  </r>
  <r>
    <x v="1"/>
    <m/>
    <x v="1"/>
    <x v="70"/>
    <s v="Q24147200002"/>
    <s v="CRV"/>
    <n v="2414720"/>
    <m/>
    <s v="NUMERO DE LIBRETA CUT: 00041267003 OPERACIÓN E18 TRANSFERENCIA DEL SISTEMA FINANCIERO A LA CUT EJEC.BG-020888-0500 O/SUR ENERGY SRL"/>
    <m/>
    <m/>
    <m/>
    <m/>
    <m/>
    <m/>
    <n v="0"/>
    <n v="1000000"/>
    <s v="NO_CONCILIADO"/>
  </r>
  <r>
    <x v="18"/>
    <m/>
    <x v="18"/>
    <x v="70"/>
    <s v="G35465850001"/>
    <s v="CVD"/>
    <n v="3546585"/>
    <m/>
    <s v="COBRO COSTOS DE PAPELERIA POR REGULARIZACION DE TRANSFERENCIA DEL EXTERIOR POR ORDEN DE CONSULADO EST PLURINAC BOLIVIA (AR/VIEDMA) REF.: S0661042B7B001 (CHPSSN/S003797 TRN/20260414-00257068) LIB. 00099021001 TGN-RECURSOS ORDINARIOS (3987)"/>
    <m/>
    <m/>
    <m/>
    <m/>
    <m/>
    <m/>
    <n v="80"/>
    <n v="0"/>
    <s v="NO_CONCILIADO"/>
  </r>
  <r>
    <x v="86"/>
    <m/>
    <x v="86"/>
    <x v="70"/>
    <s v="G35469010002"/>
    <s v="CRV"/>
    <n v="26624"/>
    <m/>
    <s v="DEVOLUCIÓN DE SOLICITUD 059449-26624 DE AGENCIA BOLIVIANA ESPACIAL - ABE REF.: SE AUTORIZA EL PAGO FINAL DEL 70 PORCIENTO A LA EMPRESA ST ENGINEERING IDIDRECT INC ADQUISICION DE KITS VSAT DE ALTA CAPACIDAD ADICIONALES PARA SERVICIOS, SEGÚN R.D. NO. 025/2023 LIB. 00585012002 ABE - VENTA DE SERVICIOS COMUNICACIÓN"/>
    <m/>
    <m/>
    <m/>
    <m/>
    <m/>
    <m/>
    <n v="0"/>
    <n v="523050.69"/>
    <s v="NO_CONCILIADO"/>
  </r>
  <r>
    <x v="86"/>
    <m/>
    <x v="86"/>
    <x v="70"/>
    <s v="G35469020002"/>
    <s v="CRV"/>
    <n v="26625"/>
    <m/>
    <s v="DEVOLUCIÓN DE SOLICITUD 059450-26625 DE AGENCIA BOLIVIANA ESPACIAL - ABE REF.: SE AUTORIZA EL PAGO FINAL DEL 10 PORCIENTO A ENTREGA DE Y RECEPCION FINAL EMPRESA COMTECH SATELLIETENETWORK TECHNOLOGIES INC ADQUISICION DE UN AMPLIFICADO, SEGÚN R.D. NO. 025/2023 LIB. 00585012002 ABE - VENTA DE SERVICIOS COMUNICACIÓN"/>
    <m/>
    <m/>
    <m/>
    <m/>
    <m/>
    <m/>
    <n v="0"/>
    <n v="49618.54"/>
    <s v="NO_CONCILIADO"/>
  </r>
  <r>
    <x v="86"/>
    <m/>
    <x v="86"/>
    <x v="70"/>
    <s v="G35469030002"/>
    <s v="CRV"/>
    <n v="26626"/>
    <m/>
    <s v="DEVOLUCIÓN DE SOLICITUD 059451-26626 DE AGENCIA BOLIVIANA ESPACIAL - ABE REF.: SE AUTORIZA EL PAGO FINAL DEL 30 PORCIENTO A LA EMPRESA ETL SYSTEMS INC A LA RECEPCION DE BIENES EN LA ESTACION TERRENA DE AMACHUMA POR LA ADQUISICION DE, SEGÚN R.D. NO. 025/2023 LIB. 00585012002 ABE - VENTA DE SERVICIOS COMUNICACIÓN"/>
    <m/>
    <m/>
    <m/>
    <m/>
    <m/>
    <m/>
    <n v="0"/>
    <n v="93170.39"/>
    <s v="NO_CONCILIADO"/>
  </r>
  <r>
    <x v="86"/>
    <m/>
    <x v="86"/>
    <x v="70"/>
    <s v="G35469040002"/>
    <s v="CRV"/>
    <n v="26627"/>
    <m/>
    <s v="DEVOLUCIÓN DE SOLICITUD 059452-26627 DE AGENCIA BOLIVIANA ESPACIAL - ABE REF.: SE AUTORIZA EL PAGO FINAL DEL 10 PORCIENTO AL FINAL DEL CONTRATO A LA EMPRESA ST ENGINEERING IDIRECT INC RENOVACION DEL SOPORTE CARE PLAN DEL HUB NEWTEC S, SEGÚN R.D. NO. 025/2023. LIB. 00585012002 ABE - VENTA DE SERVICIOS COMUNICACIÓN"/>
    <m/>
    <m/>
    <m/>
    <m/>
    <m/>
    <m/>
    <n v="0"/>
    <n v="64639.44"/>
    <s v="NO_CONCILIADO"/>
  </r>
  <r>
    <x v="86"/>
    <m/>
    <x v="86"/>
    <x v="70"/>
    <s v="F0036519"/>
    <s v="NTE"/>
    <n v="15423590"/>
    <m/>
    <s v="De: 00585012002 LA AGENCIA BOLIVIANA ESPACIAL (ABE) TIENE LA NECESIDAD DE EFECTUAR EL PAGO DE SUS OBLIGACIONES EMERGENTES DE LA CONTRATACIÓN DE BIENES Y SERVICIOS ESPECIALIZADOS CON PROVEEDORES DEL EXTERIOR, LOS CUALES SON INDISPENSABLES PARA LA CONTINUIDAD DE LOS SERVICIOS SATELITALES QUE SE PRESTAN A NIVEL NACIONAL, EXPRESADAS A TRAVÉS DE LAS NOTAS SEGÚN CITE: ABE – DGE 149 Y 151/2026."/>
    <m/>
    <m/>
    <m/>
    <m/>
    <m/>
    <m/>
    <n v="2500000"/>
    <n v="0"/>
    <s v="NO_CONCILIADO"/>
  </r>
  <r>
    <x v="3"/>
    <m/>
    <x v="3"/>
    <x v="70"/>
    <s v="Q24152950002"/>
    <s v="CRV"/>
    <n v="2415295"/>
    <m/>
    <s v="NUMERO DE LIBRETA CUT: 00081014202 OPERACIÓN E18 TRANSFERENCIA DEL SISTEMA FINANCIERO A LA CUT TRANSFERENCIA DEVOLUCION DE MULTAS APLICADAS A PROVEEDORES-PROYECTO IRB-III A SOLICITUD DE ENTEL"/>
    <m/>
    <m/>
    <m/>
    <m/>
    <m/>
    <m/>
    <n v="0"/>
    <n v="794346.8"/>
    <s v="NO_CONCILIADO"/>
  </r>
  <r>
    <x v="37"/>
    <m/>
    <x v="37"/>
    <x v="70"/>
    <s v="S11518630001"/>
    <s v="DEV"/>
    <n v="1151863"/>
    <m/>
    <s v="||TRANSFERENCIA DE FONDOS SEGÚN CITE: MEFP/VTCP/DGPOT/UPCFTGN/N°279/2026 DE LA FECHA (HRE-TSO-642) ENVIADA POR EL MINISTERIO DE ECONOMIA Y FINANZAS PÚBLICAS. DEBITO DE LA LIBRETA N°00513012004 YPFB - UNICOMERCIAL. (VENTA DIVISAS)"/>
    <m/>
    <m/>
    <m/>
    <m/>
    <m/>
    <m/>
    <n v="162930110.53"/>
    <n v="0"/>
    <s v="NO_CONCILIADO"/>
  </r>
  <r>
    <x v="13"/>
    <m/>
    <x v="13"/>
    <x v="71"/>
    <s v="O23850760002"/>
    <s v="BOD"/>
    <n v="2385076"/>
    <m/>
    <s v="00099021001 DEPOSITO DE EFECTIVO, DEPOSITANTE: CRISTOBAL ADUANA AGUILAR, CONCEPTO: REVERSION DE BOLETA HABER MENSUAL GESTION 2026 MES FEBRERO, CUENTA DE DEPOSITO: CUENTA UNICA DEL TESORO"/>
    <m/>
    <m/>
    <m/>
    <m/>
    <m/>
    <m/>
    <n v="0"/>
    <n v="5712.96"/>
    <s v="NO_CONCILIADO"/>
  </r>
  <r>
    <x v="35"/>
    <m/>
    <x v="35"/>
    <x v="71"/>
    <s v="O23851420002"/>
    <s v="BOD"/>
    <n v="2385142"/>
    <m/>
    <s v="00378012002 DEPOSITO DE EFECTIVO, DEPOSITANTE: GUTIERREZ HUANCA ABRAHAN, CONCEPTO: DEVOLUCION SEGUN C31-852, CUENTA DE DEPOSITO: CUENTA UNICA DEL TESORO"/>
    <m/>
    <m/>
    <m/>
    <m/>
    <m/>
    <m/>
    <n v="0"/>
    <n v="189.4"/>
    <s v="NO_CONCILIADO"/>
  </r>
  <r>
    <x v="35"/>
    <m/>
    <x v="35"/>
    <x v="71"/>
    <s v="O23851440002"/>
    <s v="BOD"/>
    <n v="2385144"/>
    <m/>
    <s v="00378012002 DEPOSITO DE EFECTIVO, DEPOSITANTE: ADHEMAR EMILIO ATORA QUISPE, CONCEPTO: DEV. CRED FISCAL FAC N°24402, CUENTA DE DEPOSITO: CUENTA UNICA DEL TESORO"/>
    <m/>
    <m/>
    <m/>
    <m/>
    <m/>
    <m/>
    <n v="0"/>
    <n v="18.2"/>
    <s v="NO_CONCILIADO"/>
  </r>
  <r>
    <x v="13"/>
    <m/>
    <x v="13"/>
    <x v="71"/>
    <s v="O23851510002"/>
    <s v="BOD"/>
    <n v="2385151"/>
    <m/>
    <s v="00099021001 DEPOSITO DE EFECTIVO, DEPOSITANTE: NINOSCA ALCON QUENTA, CONCEPTO: REVERSION DE BOLETA DE HABERES, CUENTA DE DEPOSITO: CUENTA UNICA DEL TESORO"/>
    <m/>
    <m/>
    <m/>
    <m/>
    <m/>
    <m/>
    <n v="0"/>
    <n v="3455.8"/>
    <s v="NO_CONCILIADO"/>
  </r>
  <r>
    <x v="13"/>
    <m/>
    <x v="13"/>
    <x v="71"/>
    <s v="O23851520002"/>
    <s v="BOD"/>
    <n v="2385152"/>
    <m/>
    <s v="00099021001 DEPOSITO DE EFECTIVO, DEPOSITANTE: NINOSCA ALCON QUENTA, CONCEPTO: REVERSION DE BOLETA DE HABER MENSUAL FEBRERO, CUENTA DE DEPOSITO: CUENTA UNICA DEL TESORO"/>
    <m/>
    <m/>
    <m/>
    <m/>
    <m/>
    <m/>
    <n v="0"/>
    <n v="3455.8"/>
    <s v="NO_CONCILIADO"/>
  </r>
  <r>
    <x v="36"/>
    <m/>
    <x v="36"/>
    <x v="71"/>
    <s v="O23851760002"/>
    <s v="BOD"/>
    <n v="2385176"/>
    <m/>
    <s v="00099021001 DEPOSITO DE EFECTIVO, DEPOSITANTE: ELIZABETH MAMANI CALLISAYA, CONCEPTO: DEVOLUCION POR DPH POR EL MES DE FEBRERO 2020 EN EL MINISTERIO DE SALUD SERVICIO 5926001 ITEM 70780, CUENTA DE DEPOSITO: CUENTA UNICA DEL TESORO"/>
    <m/>
    <m/>
    <m/>
    <m/>
    <m/>
    <m/>
    <n v="0"/>
    <n v="98.28"/>
    <s v="NO_CONCILIADO"/>
  </r>
  <r>
    <x v="13"/>
    <m/>
    <x v="13"/>
    <x v="71"/>
    <s v="B23849840002"/>
    <s v="BOD"/>
    <n v="2384984"/>
    <m/>
    <s v="00099021001 DEP.DE CHEQ.AJENOS,RET.DE CAM.,CONCEPTO: DEVOLUCION DE PLANILLA DE INCAPACIDADES CAJA CORDES,DEP.: CAJA DE SALUD CORDES , PROCEDENCIA: BANCO UNION S.A., CHEQUE: 61443, FECHA DE EMISION:24/03/2026"/>
    <m/>
    <m/>
    <m/>
    <m/>
    <m/>
    <m/>
    <n v="0"/>
    <n v="2294.1"/>
    <s v="NO_CONCILIADO"/>
  </r>
  <r>
    <x v="10"/>
    <m/>
    <x v="10"/>
    <x v="71"/>
    <s v="B23849940002"/>
    <s v="BOD"/>
    <n v="2384994"/>
    <m/>
    <s v="00099021001 DEP.DE CHEQ.AJENOS,RET.DE CAM.,CONCEPTO: INCAPACIDAD,DEP.: CAJA NACIONAL DE SALUD , PROCEDENCIA: BANCO UNION S.A., CHEQUE: 110670, FECHA DE EMISION:10/04/2026"/>
    <m/>
    <m/>
    <m/>
    <m/>
    <m/>
    <m/>
    <n v="0"/>
    <n v="1610.5"/>
    <s v="NO_CONCILIADO"/>
  </r>
  <r>
    <x v="10"/>
    <m/>
    <x v="10"/>
    <x v="71"/>
    <s v="B23849960002"/>
    <s v="BOD"/>
    <n v="2384996"/>
    <m/>
    <s v="00099021001 DEP.DE CHEQ.AJENOS,RET.DE CAM.,CONCEPTO: INCAPACIDAD,DEP.: CAJA NACIONAL DE SALUD , PROCEDENCIA: BANCO UNION S.A., CHEQUE: 110216, FECHA DE EMISION:23/03/2026"/>
    <m/>
    <m/>
    <m/>
    <m/>
    <m/>
    <m/>
    <n v="0"/>
    <n v="14967.4"/>
    <s v="NO_CONCILIADO"/>
  </r>
  <r>
    <x v="10"/>
    <m/>
    <x v="10"/>
    <x v="71"/>
    <s v="B23849980002"/>
    <s v="BOD"/>
    <n v="2384998"/>
    <m/>
    <s v="00099021001 DEP.DE CHEQ.AJENOS,RET.DE CAM.,CONCEPTO: INCAPACIDAD,DEP.: CAJA NACIONAL DE SALUD , PROCEDENCIA: BANCO UNION S.A., CHEQUE: 110225, FECHA DE EMISION:23/03/2026"/>
    <m/>
    <m/>
    <m/>
    <m/>
    <m/>
    <m/>
    <n v="0"/>
    <n v="150334.91"/>
    <s v="NO_CONCILIADO"/>
  </r>
  <r>
    <x v="10"/>
    <m/>
    <x v="10"/>
    <x v="71"/>
    <s v="B23849990002"/>
    <s v="BOD"/>
    <n v="2384999"/>
    <m/>
    <s v="00099021001 DEP.DE CHEQ.AJENOS,RET.DE CAM.,CONCEPTO: INCAPACIDAD,DEP.: CAJA NACIONAL DE SALUD , PROCEDENCIA: BANCO UNION S.A., CHEQUE: 110539, FECHA DE EMISION:08/04/2026"/>
    <m/>
    <m/>
    <m/>
    <m/>
    <m/>
    <m/>
    <n v="0"/>
    <n v="8910"/>
    <s v="NO_CONCILIADO"/>
  </r>
  <r>
    <x v="10"/>
    <m/>
    <x v="10"/>
    <x v="71"/>
    <s v="B23850000002"/>
    <s v="BOD"/>
    <n v="2385000"/>
    <m/>
    <s v="00099021001 DEP.DE CHEQ.AJENOS,RET.DE CAM.,CONCEPTO: INCAPACIDAD,DEP.: CAJA NACIONAL DE SALUD , PROCEDENCIA: BANCO UNION S.A., CHEQUE: 110540, FECHA DE EMISION:08/04/2026"/>
    <m/>
    <m/>
    <m/>
    <m/>
    <m/>
    <m/>
    <n v="0"/>
    <n v="2891.01"/>
    <s v="NO_CONCILIADO"/>
  </r>
  <r>
    <x v="10"/>
    <m/>
    <x v="10"/>
    <x v="71"/>
    <s v="B23850010002"/>
    <s v="BOD"/>
    <n v="2385001"/>
    <m/>
    <s v="00099021001 DEP.DE CHEQ.AJENOS,RET.DE CAM.,CONCEPTO: INCAPACIDAD,DEP.: CAJA NACIONAL DE SALUD , PROCEDENCIA: BANCO UNION S.A., CHEQUE: 110541, FECHA DE EMISION:08/04/2026"/>
    <m/>
    <m/>
    <m/>
    <m/>
    <m/>
    <m/>
    <n v="0"/>
    <n v="4594.96"/>
    <s v="NO_CONCILIADO"/>
  </r>
  <r>
    <x v="10"/>
    <m/>
    <x v="10"/>
    <x v="71"/>
    <s v="B23850020002"/>
    <s v="BOD"/>
    <n v="2385002"/>
    <m/>
    <s v="00099021001 DEP.DE CHEQ.AJENOS,RET.DE CAM.,CONCEPTO: INCAPACIDAD,DEP.: CAJA NACIONAL DE SALUD , PROCEDENCIA: BANCO UNION S.A., CHEQUE: 110542, FECHA DE EMISION:08/04/2026"/>
    <m/>
    <m/>
    <m/>
    <m/>
    <m/>
    <m/>
    <n v="0"/>
    <n v="2677.44"/>
    <s v="NO_CONCILIADO"/>
  </r>
  <r>
    <x v="10"/>
    <m/>
    <x v="10"/>
    <x v="71"/>
    <s v="B23850040002"/>
    <s v="BOD"/>
    <n v="2385004"/>
    <m/>
    <s v="00099021001 DEP.DE CHEQ.AJENOS,RET.DE CAM.,CONCEPTO: INCAPACIDAD,DEP.: CAJA NACIONAL DE SALUD , PROCEDENCIA: BANCO UNION S.A., CHEQUE: 110543, FECHA DE EMISION:08/04/2026"/>
    <m/>
    <m/>
    <m/>
    <m/>
    <m/>
    <m/>
    <n v="0"/>
    <n v="408455.25"/>
    <s v="NO_CONCILIADO"/>
  </r>
  <r>
    <x v="10"/>
    <m/>
    <x v="10"/>
    <x v="71"/>
    <s v="B23850050002"/>
    <s v="BOD"/>
    <n v="2385005"/>
    <m/>
    <s v="00099021001 DEP.DE CHEQ.AJENOS,RET.DE CAM.,CONCEPTO: INCAPACIDAD,DEP.: CAJA NACIONAL DE SALUD , PROCEDENCIA: BANCO UNION S.A., CHEQUE: 110544, FECHA DE EMISION:08/04/2026"/>
    <m/>
    <m/>
    <m/>
    <m/>
    <m/>
    <m/>
    <n v="0"/>
    <n v="67781.62"/>
    <s v="NO_CONCILIADO"/>
  </r>
  <r>
    <x v="10"/>
    <m/>
    <x v="10"/>
    <x v="71"/>
    <s v="B23850060002"/>
    <s v="BOD"/>
    <n v="2385006"/>
    <m/>
    <s v="00099021001 DEP.DE CHEQ.AJENOS,RET.DE CAM.,CONCEPTO: INCAPACIDAD,DEP.: CAJA NACIONAL DE SALUD , PROCEDENCIA: BANCO UNION S.A., CHEQUE: 110545, FECHA DE EMISION:08/04/2026"/>
    <m/>
    <m/>
    <m/>
    <m/>
    <m/>
    <m/>
    <n v="0"/>
    <n v="1876.55"/>
    <s v="NO_CONCILIADO"/>
  </r>
  <r>
    <x v="10"/>
    <m/>
    <x v="10"/>
    <x v="71"/>
    <s v="B23850070002"/>
    <s v="BOD"/>
    <n v="2385007"/>
    <m/>
    <s v="00099021001 DEP.DE CHEQ.AJENOS,RET.DE CAM.,CONCEPTO: INCAPACIDAD,DEP.: CAJA NACIONAL DE SALUD , PROCEDENCIA: BANCO UNION S.A., CHEQUE: 110546, FECHA DE EMISION:08/04/2026"/>
    <m/>
    <m/>
    <m/>
    <m/>
    <m/>
    <m/>
    <n v="0"/>
    <n v="2201.7600000000002"/>
    <s v="NO_CONCILIADO"/>
  </r>
  <r>
    <x v="10"/>
    <m/>
    <x v="10"/>
    <x v="71"/>
    <s v="B23850100002"/>
    <s v="BOD"/>
    <n v="2385010"/>
    <m/>
    <s v="00099021001 DEP.DE CHEQ.AJENOS,RET.DE CAM.,CONCEPTO: INCAPACIDAD,DEP.: CAJA NACIONAL DE SALUD , PROCEDENCIA: BANCO UNION S.A., CHEQUE: 110547, FECHA DE EMISION:08/04/2026"/>
    <m/>
    <m/>
    <m/>
    <m/>
    <m/>
    <m/>
    <n v="0"/>
    <n v="40627.800000000003"/>
    <s v="NO_CONCILIADO"/>
  </r>
  <r>
    <x v="10"/>
    <m/>
    <x v="10"/>
    <x v="71"/>
    <s v="B23850120002"/>
    <s v="BOD"/>
    <n v="2385012"/>
    <m/>
    <s v="00099021001 DEP.DE CHEQ.AJENOS,RET.DE CAM.,CONCEPTO: INCAPACIDAD,DEP.: CAJA NACIONAL DE SALUD , PROCEDENCIA: BANCO UNION S.A., CHEQUE: 110548, FECHA DE EMISION:08/04/2026"/>
    <m/>
    <m/>
    <m/>
    <m/>
    <m/>
    <m/>
    <n v="0"/>
    <n v="5482.95"/>
    <s v="NO_CONCILIADO"/>
  </r>
  <r>
    <x v="10"/>
    <m/>
    <x v="10"/>
    <x v="71"/>
    <s v="B23850340002"/>
    <s v="BOD"/>
    <n v="2385034"/>
    <m/>
    <s v="00099021001 DEP.DE CHEQ.AJENOS,RET.DE CAM.,CONCEPTO: INCAPACIDAD,DEP.: CAJA NACIONAL DE SALUD , PROCEDENCIA: BANCO UNION S.A., CHEQUE: 110565, FECHA DE EMISION:08/04/2026"/>
    <m/>
    <m/>
    <m/>
    <m/>
    <m/>
    <m/>
    <n v="0"/>
    <n v="38121.29"/>
    <s v="NO_CONCILIADO"/>
  </r>
  <r>
    <x v="10"/>
    <m/>
    <x v="10"/>
    <x v="71"/>
    <s v="B23850190002"/>
    <s v="BOD"/>
    <n v="2385019"/>
    <m/>
    <s v="00099021001 DEP.DE CHEQ.AJENOS,RET.DE CAM.,CONCEPTO: INCAPACIDAD,DEP.: CAJA NACIONAL DE SALUD , PROCEDENCIA: BANCO UNION S.A., CHEQUE: 110549, FECHA DE EMISION:08/04/2026"/>
    <m/>
    <m/>
    <m/>
    <m/>
    <m/>
    <m/>
    <n v="0"/>
    <n v="19695.2"/>
    <s v="NO_CONCILIADO"/>
  </r>
  <r>
    <x v="10"/>
    <m/>
    <x v="10"/>
    <x v="71"/>
    <s v="B23850240002"/>
    <s v="BOD"/>
    <n v="2385024"/>
    <m/>
    <s v="00099021001 DEP.DE CHEQ.AJENOS,RET.DE CAM.,CONCEPTO: INCAPACIDAD,DEP.: CAJA NACIONAL DE SALUD , PROCEDENCIA: BANCO UNION S.A., CHEQUE: 110550, FECHA DE EMISION:08/04/2026"/>
    <m/>
    <m/>
    <m/>
    <m/>
    <m/>
    <m/>
    <n v="0"/>
    <n v="1144.8499999999999"/>
    <s v="NO_CONCILIADO"/>
  </r>
  <r>
    <x v="10"/>
    <m/>
    <x v="10"/>
    <x v="71"/>
    <s v="B23850290002"/>
    <s v="BOD"/>
    <n v="2385029"/>
    <m/>
    <s v="00099021001 DEP.DE CHEQ.AJENOS,RET.DE CAM.,CONCEPTO: INCAPACIDAD,DEP.: CAJA NACIONAL DE SALUD , PROCEDENCIA: BANCO UNION S.A., CHEQUE: 110551, FECHA DE EMISION:08/04/2026"/>
    <m/>
    <m/>
    <m/>
    <m/>
    <m/>
    <m/>
    <n v="0"/>
    <n v="11142.09"/>
    <s v="NO_CONCILIADO"/>
  </r>
  <r>
    <x v="10"/>
    <m/>
    <x v="10"/>
    <x v="71"/>
    <s v="B23850400002"/>
    <s v="BOD"/>
    <n v="2385040"/>
    <m/>
    <s v="00099021001 DEP.DE CHEQ.AJENOS,RET.DE CAM.,CONCEPTO: INCAPACIDAD,DEP.: CAJA NACIONAL DE SALUD , PROCEDENCIA: BANCO UNION S.A., CHEQUE: 110664, FECHA DE EMISION:10/04/2026"/>
    <m/>
    <m/>
    <m/>
    <m/>
    <m/>
    <m/>
    <n v="0"/>
    <n v="153961.26"/>
    <s v="NO_CONCILIADO"/>
  </r>
  <r>
    <x v="10"/>
    <m/>
    <x v="10"/>
    <x v="71"/>
    <s v="B23850430002"/>
    <s v="BOD"/>
    <n v="2385043"/>
    <m/>
    <s v="00099021001 DEP.DE CHEQ.AJENOS,RET.DE CAM.,CONCEPTO: INCAPACIDAD,DEP.: CAJA NACIONAL DE SALUD , PROCEDENCIA: BANCO UNION S.A., CHEQUE: 110665, FECHA DE EMISION:10/04/2026"/>
    <m/>
    <m/>
    <m/>
    <m/>
    <m/>
    <m/>
    <n v="0"/>
    <n v="50088.91"/>
    <s v="NO_CONCILIADO"/>
  </r>
  <r>
    <x v="10"/>
    <m/>
    <x v="10"/>
    <x v="71"/>
    <s v="B23850440002"/>
    <s v="BOD"/>
    <n v="2385044"/>
    <m/>
    <s v="00099021001 DEP.DE CHEQ.AJENOS,RET.DE CAM.,CONCEPTO: INCAPACIDAD,DEP.: CAJA NACIONAL DE SALUD , PROCEDENCIA: BANCO UNION S.A., CHEQUE: 110666, FECHA DE EMISION:10/04/2026"/>
    <m/>
    <m/>
    <m/>
    <m/>
    <m/>
    <m/>
    <n v="0"/>
    <n v="48979.06"/>
    <s v="NO_CONCILIADO"/>
  </r>
  <r>
    <x v="10"/>
    <m/>
    <x v="10"/>
    <x v="71"/>
    <s v="B23850450002"/>
    <s v="BOD"/>
    <n v="2385045"/>
    <m/>
    <s v="00099021001 DEP.DE CHEQ.AJENOS,RET.DE CAM.,CONCEPTO: INCAPACIDAD,DEP.: CAJA NACIONAL DE SALUD , PROCEDENCIA: BANCO UNION S.A., CHEQUE: 110667, FECHA DE EMISION:10/04/2026"/>
    <m/>
    <m/>
    <m/>
    <m/>
    <m/>
    <m/>
    <n v="0"/>
    <n v="21270.6"/>
    <s v="NO_CONCILIADO"/>
  </r>
  <r>
    <x v="10"/>
    <m/>
    <x v="10"/>
    <x v="71"/>
    <s v="B23850470002"/>
    <s v="BOD"/>
    <n v="2385047"/>
    <m/>
    <s v="00099021001 DEP.DE CHEQ.AJENOS,RET.DE CAM.,CONCEPTO: INCAPACIDAD,DEP.: CAJA NACIONAL DE SALUD , PROCEDENCIA: BANCO UNION S.A., CHEQUE: 110669, FECHA DE EMISION:10/04/2026"/>
    <m/>
    <m/>
    <m/>
    <m/>
    <m/>
    <m/>
    <n v="0"/>
    <n v="17104.080000000002"/>
    <s v="NO_CONCILIADO"/>
  </r>
  <r>
    <x v="10"/>
    <m/>
    <x v="10"/>
    <x v="71"/>
    <s v="B23850480002"/>
    <s v="BOD"/>
    <n v="2385048"/>
    <m/>
    <s v="00099021001 DEP.DE CHEQ.AJENOS,RET.DE CAM.,CONCEPTO: INCAPACIDAD,DEP.: CAJA NACIONAL DE SALUD , PROCEDENCIA: BANCO UNION S.A., CHEQUE: 110668, FECHA DE EMISION:10/04/2026"/>
    <m/>
    <m/>
    <m/>
    <m/>
    <m/>
    <m/>
    <n v="0"/>
    <n v="758.94"/>
    <s v="NO_CONCILIADO"/>
  </r>
  <r>
    <x v="13"/>
    <m/>
    <x v="13"/>
    <x v="71"/>
    <s v="B23850670002"/>
    <s v="BOD"/>
    <n v="2385067"/>
    <m/>
    <s v="00099021001 DEP.DE CHEQ.AJENOS,RET.DE CAM.,CONCEPTO: DEPÓSITO,DEP.: RAMON RODRIGUEZ VASQUEZ , PROCEDENCIA: BANCO UNION S.A., CHEQUE: 229053, FECHA DE EMISION:20/04/2026"/>
    <m/>
    <m/>
    <m/>
    <m/>
    <m/>
    <m/>
    <n v="0"/>
    <n v="571.64"/>
    <s v="NO_CONCILIADO"/>
  </r>
  <r>
    <x v="10"/>
    <m/>
    <x v="10"/>
    <x v="71"/>
    <s v="B23850780002"/>
    <s v="BOD"/>
    <n v="2385078"/>
    <m/>
    <s v="00099021001 DEP.DE CHEQ.AJENOS,RET.DE CAM.,CONCEPTO: INCAPACIDAD,DEP.: CAJA NACIONAL DE SALUD , PROCEDENCIA: BANCO UNION S.A., CHEQUE: 5350, FECHA DE EMISION:26/03/2026"/>
    <m/>
    <m/>
    <m/>
    <m/>
    <m/>
    <m/>
    <n v="0"/>
    <n v="1772.52"/>
    <s v="NO_CONCILIADO"/>
  </r>
  <r>
    <x v="84"/>
    <m/>
    <x v="84"/>
    <x v="71"/>
    <s v="B23850870002"/>
    <s v="BOD"/>
    <n v="2385087"/>
    <m/>
    <s v="00099021001 DEP.DE CHEQ.AJENOS,RET.DE CAM.,CONCEPTO: RETENCION POR COSTO DE PASAJES AEREOS,DEP.: ANH , PROCEDENCIA: BANCO UNION S.A., CHEQUE: 8248, FECHA DE EMISION:17/04/2026"/>
    <m/>
    <m/>
    <m/>
    <m/>
    <m/>
    <m/>
    <n v="0"/>
    <n v="2471.2600000000002"/>
    <s v="NO_CONCILIADO"/>
  </r>
  <r>
    <x v="3"/>
    <m/>
    <x v="3"/>
    <x v="71"/>
    <s v="Q24154580002"/>
    <s v="CRV"/>
    <n v="2415458"/>
    <m/>
    <s v="NUMERO DE LIBRETA CUT: 00081014202 OPERACIÓN E18 TRANSFERENCIA DEL SISTEMA FINANCIERO A LA CUT TRANSFERENCIA DEVOLUCION DE MULTAS APLICADAS A PROVEEDORES PROYECTO IRB III A SOLICITUD DE ENTEL S.A."/>
    <m/>
    <m/>
    <m/>
    <m/>
    <m/>
    <m/>
    <n v="0"/>
    <n v="2638543.0099999998"/>
    <s v="NO_CONCILIADO"/>
  </r>
  <r>
    <x v="4"/>
    <m/>
    <x v="4"/>
    <x v="71"/>
    <s v="G35486340003"/>
    <s v="COB"/>
    <n v="21299"/>
    <m/>
    <s v="PAGO A CAF PRÉSTAMO CFA005702 VCTO. 19-04-2026 POR CUENTA DE TGN , NTI. 21299 VALOR 20-04-2026 CAPITAL USD 9.164.110,97 INTERESES USD 1.215.245,83 CTA. 3987 CUENTA UNICA DEL TESORO LIB. 00099031008 REF.: COMISIONES BANCARIAS"/>
    <m/>
    <m/>
    <m/>
    <m/>
    <m/>
    <m/>
    <n v="71612.41"/>
    <n v="0"/>
    <s v="NO_CONCILIADO"/>
  </r>
  <r>
    <x v="4"/>
    <m/>
    <x v="4"/>
    <x v="71"/>
    <s v="G35486350003"/>
    <s v="COB"/>
    <n v="21300"/>
    <m/>
    <s v="PAGO A CAF PRÉSTAMO CFA007357 VCTO. 19-04-2026 POR CUENTA DE TGN , NTI. 21300 VALOR 20-04-2026 CAPITAL USD 3.324.662,16 INTERESES USD 771.541,64 CTA. 3987 CUENTA UNICA DEL TESORO LIB. 00099031008 REF.: COMISIONES BANCARIAS"/>
    <m/>
    <m/>
    <m/>
    <m/>
    <m/>
    <m/>
    <n v="28509.93"/>
    <n v="0"/>
    <s v="NO_CONCILIADO"/>
  </r>
  <r>
    <x v="4"/>
    <m/>
    <x v="4"/>
    <x v="71"/>
    <s v="G35486370003"/>
    <s v="COB"/>
    <n v="21373"/>
    <m/>
    <s v="PAGO A FONPLATA PRÉSTAMO BOL 20/2013 VCTO. 18-04-2026 POR CUENTA DE TGN , NTI. 21373 VALOR 20-04-2026 CAPITAL USD 1.458.589,65 INTERESES USD 306.646,03 CTA. 3987 CUENTA UNICA DEL TESORO LIB. 00099021001 REF.: COMISIONES BANCARIAS"/>
    <m/>
    <m/>
    <m/>
    <m/>
    <m/>
    <m/>
    <n v="12519.55"/>
    <n v="0"/>
    <s v="NO_CONCILIADO"/>
  </r>
  <r>
    <x v="4"/>
    <m/>
    <x v="4"/>
    <x v="71"/>
    <s v="G35487840003"/>
    <s v="COB"/>
    <n v="21407"/>
    <m/>
    <s v="PAGO A BID PRÉSTAMO 2908/BL-BO VCTO. 18-04-2026 POR CUENTA DE TGN SG NOTA MEFP/VTCP/DGCP/UODP/No.130/2026 DEL 20/04/2026, NTI. 21407 VALOR 20-04-2026 INTERESES USD 10.800,98 CTA. 3987 CUENTA UNICA DEL TESORO LIBRETA 00099021001 REF.: COMISIONES BANCARIAS"/>
    <m/>
    <m/>
    <m/>
    <m/>
    <m/>
    <m/>
    <n v="484.09"/>
    <n v="0"/>
    <s v="NO_CONCILIADO"/>
  </r>
  <r>
    <x v="4"/>
    <m/>
    <x v="4"/>
    <x v="71"/>
    <s v="G35487830003"/>
    <s v="COB"/>
    <n v="21412"/>
    <m/>
    <s v="PAGO A BID PRÉSTAMO 2908/BL-BO VCTO. 18-04-2026 POR CUENTA DE TGN SG NOTA MEFP/VTCP/DGCP/UODP/No.130/2026 DEL 20/04/2026, NTI. 21412 VALOR 20-04-2026 CAPITAL USD 721.951,51 INTERESES USD 522.788,83 CTA. 3987 CUENTA UNICA DEL TESORO LIBRETA 00099021001 REF.: COMISIONES BANCARIAS"/>
    <m/>
    <m/>
    <m/>
    <m/>
    <m/>
    <m/>
    <n v="8948.92"/>
    <n v="0"/>
    <s v="NO_CONCILIADO"/>
  </r>
  <r>
    <x v="4"/>
    <m/>
    <x v="4"/>
    <x v="71"/>
    <s v="Q24158730002"/>
    <s v="CRV"/>
    <n v="2415873"/>
    <m/>
    <s v="NUMERO DE LIBRETA CUT: 00099021001 OPERACIÓN E18 TRANSFERENCIA DEL SISTEMA FINANCIERO A LA CUT TRANSFERENCIA PARA RESTITUCION ANTICIPADA DE RECURSOS AL TGN A SOLICITUD DE FIDEICOMISO FIREPRO"/>
    <m/>
    <m/>
    <m/>
    <m/>
    <m/>
    <m/>
    <n v="0"/>
    <n v="10158700.890000001"/>
    <s v="NO_CONCILIADO"/>
  </r>
  <r>
    <x v="10"/>
    <m/>
    <x v="10"/>
    <x v="71"/>
    <s v="Q24160870002"/>
    <s v="CRV"/>
    <n v="2416087"/>
    <m/>
    <s v="NUMERO DE LIBRETA CUT: 00099021001 OPERACIÓN E18 TRANSFERENCIA DEL SISTEMA FINANCIERO A LA CUT Transferencia de la Gestora publica de la seguridad Social"/>
    <m/>
    <m/>
    <m/>
    <m/>
    <m/>
    <m/>
    <n v="0"/>
    <n v="19077.650000000001"/>
    <s v="NO_CONCILIADO"/>
  </r>
  <r>
    <x v="0"/>
    <m/>
    <x v="0"/>
    <x v="71"/>
    <s v="J06725670002"/>
    <s v="DAU"/>
    <n v="15309340"/>
    <m/>
    <s v="A:00099021001 Reversión de recursos al GAM Palc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01200"/>
    <s v="NO_CONCILIADO"/>
  </r>
  <r>
    <x v="0"/>
    <m/>
    <x v="0"/>
    <x v="71"/>
    <s v="J06725640002"/>
    <s v="DAU"/>
    <n v="15309117"/>
    <m/>
    <s v="A:00099021001 Reversión de recursos al GAM Padill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1299999999999999"/>
    <s v="NO_CONCILIADO"/>
  </r>
  <r>
    <x v="0"/>
    <m/>
    <x v="0"/>
    <x v="71"/>
    <s v="J06725650002"/>
    <s v="DAU"/>
    <n v="15309258"/>
    <m/>
    <s v="A:00099021001 Reversión de recursos al GAM Monteagud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4"/>
    <s v="NO_CONCILIADO"/>
  </r>
  <r>
    <x v="0"/>
    <m/>
    <x v="0"/>
    <x v="71"/>
    <s v="J06725660002"/>
    <s v="DAU"/>
    <n v="15309305"/>
    <m/>
    <s v="A:00099021001 Reversión de recursos al GAM San Pablo de Huacareta,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
    <m/>
    <m/>
    <m/>
    <m/>
    <m/>
    <m/>
    <n v="0"/>
    <n v="20"/>
    <s v="NO_CONCILIADO"/>
  </r>
  <r>
    <x v="0"/>
    <m/>
    <x v="0"/>
    <x v="71"/>
    <s v="J06725680002"/>
    <s v="DAU"/>
    <n v="15309306"/>
    <m/>
    <s v="A:00099021001 Reversión de recursos al GAM San Lucas,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97"/>
    <s v="NO_CONCILIADO"/>
  </r>
  <r>
    <x v="0"/>
    <m/>
    <x v="0"/>
    <x v="71"/>
    <s v="J06725690002"/>
    <s v="DAU"/>
    <n v="15309338"/>
    <m/>
    <s v="A:00099021001 Reversión de recursos al GAM Las Carreras, por incumplimiento en la devolución de saldos no ejecutados de Atención de Desastres y/o Emergencias Gestión 2025, en el marco de la Resolución CONARADE N°007/2025 de 23 de mayo de 2025, artículo tercero de la R.M. N°095 de 14 de abril de 2025 e Instructivo para el Cierre Presupuestario, Contable y de Tesorería."/>
    <m/>
    <m/>
    <m/>
    <m/>
    <m/>
    <m/>
    <n v="0"/>
    <n v="70"/>
    <s v="NO_CONCILIADO"/>
  </r>
  <r>
    <x v="0"/>
    <m/>
    <x v="0"/>
    <x v="71"/>
    <s v="J06725700002"/>
    <s v="DAU"/>
    <n v="15309394"/>
    <m/>
    <s v="A:00099021001 Reversión de recursos al GAM Viacha,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
    <m/>
    <m/>
    <m/>
    <m/>
    <m/>
    <m/>
    <n v="0"/>
    <n v="268000"/>
    <s v="NO_CONCILIADO"/>
  </r>
  <r>
    <x v="0"/>
    <m/>
    <x v="0"/>
    <x v="71"/>
    <s v="J06725710002"/>
    <s v="DAU"/>
    <n v="15309396"/>
    <m/>
    <s v="A:00099021001 Reversión de recursos al GAM Collan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9380"/>
    <s v="NO_CONCILIADO"/>
  </r>
  <r>
    <x v="0"/>
    <m/>
    <x v="0"/>
    <x v="71"/>
    <s v="J06725720002"/>
    <s v="DAU"/>
    <n v="15310285"/>
    <m/>
    <s v="A:00099021001 Reversión de recursos al GAM Combay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80000"/>
    <s v="NO_CONCILIADO"/>
  </r>
  <r>
    <x v="0"/>
    <m/>
    <x v="0"/>
    <x v="71"/>
    <s v="J06725730002"/>
    <s v="DAU"/>
    <n v="15309411"/>
    <m/>
    <s v="A:00099021001 Reversión de recursos al GAM Achacachi,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80000"/>
    <s v="NO_CONCILIADO"/>
  </r>
  <r>
    <x v="0"/>
    <m/>
    <x v="0"/>
    <x v="71"/>
    <s v="J06725740002"/>
    <s v="DAU"/>
    <n v="15314302"/>
    <m/>
    <s v="A:00099021001 Reversión de recursos al GAM Caquiaviri,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
    <m/>
    <m/>
    <m/>
    <m/>
    <m/>
    <m/>
    <n v="0"/>
    <n v="370"/>
    <s v="NO_CONCILIADO"/>
  </r>
  <r>
    <x v="0"/>
    <m/>
    <x v="0"/>
    <x v="71"/>
    <s v="J06725750002"/>
    <s v="DAU"/>
    <n v="15310372"/>
    <m/>
    <s v="A:00099021001 Reversión de recursos al GAM Ayata, por incumplimiento en la devolución de saldos no ejecutados de Atención de Desastres y/o Emergencias Gestión 2025, en el marco de las Resoluciones CONARADE N°005 de 15 de abril de 2025, N°007/2025 y Nº 008/2025 de 23 de mayo de 2025, artículo tercero de la R.M. N°095 de 14 de abril de 2025 e Instructivo para el Cierre Presupuestario, Contable y de Tesorería."/>
    <m/>
    <m/>
    <m/>
    <m/>
    <m/>
    <m/>
    <n v="0"/>
    <n v="2000000"/>
    <s v="NO_CONCILIADO"/>
  </r>
  <r>
    <x v="0"/>
    <m/>
    <x v="0"/>
    <x v="71"/>
    <s v="J06725760002"/>
    <s v="DAU"/>
    <n v="15314303"/>
    <m/>
    <s v="A:00099021001 Reversión de recursos al GAM Comanche,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36.200000000000003"/>
    <s v="NO_CONCILIADO"/>
  </r>
  <r>
    <x v="0"/>
    <m/>
    <x v="0"/>
    <x v="71"/>
    <s v="J06725800002"/>
    <s v="DAU"/>
    <n v="15314324"/>
    <m/>
    <s v="A:00099021001 Reversión de recursos al GAM Luribay,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32030"/>
    <s v="NO_CONCILIADO"/>
  </r>
  <r>
    <x v="0"/>
    <m/>
    <x v="0"/>
    <x v="71"/>
    <s v="J06725770002"/>
    <s v="DAU"/>
    <n v="15314311"/>
    <m/>
    <s v="A:00099021001 Reversión de recursos al GAM Apol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51485"/>
    <s v="NO_CONCILIADO"/>
  </r>
  <r>
    <x v="0"/>
    <m/>
    <x v="0"/>
    <x v="71"/>
    <s v="J06725780002"/>
    <s v="DAU"/>
    <n v="15314310"/>
    <m/>
    <s v="A:00099021001 Reversión de recursos al GAM Santiago de Callap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00"/>
    <s v="NO_CONCILIADO"/>
  </r>
  <r>
    <x v="0"/>
    <m/>
    <x v="0"/>
    <x v="71"/>
    <s v="J06725790002"/>
    <s v="DAU"/>
    <n v="15314317"/>
    <m/>
    <s v="A:00099021001 Reversión de recursos al GAM Pelechuc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20000"/>
    <s v="NO_CONCILIADO"/>
  </r>
  <r>
    <x v="0"/>
    <m/>
    <x v="0"/>
    <x v="71"/>
    <s v="J06725810002"/>
    <s v="DAU"/>
    <n v="15314325"/>
    <m/>
    <s v="A:00099021001 Reversión de recursos al GAM Irupana (Villa de Lanz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240"/>
    <s v="NO_CONCILIADO"/>
  </r>
  <r>
    <x v="0"/>
    <m/>
    <x v="0"/>
    <x v="71"/>
    <s v="J06725820002"/>
    <s v="DAU"/>
    <n v="15314351"/>
    <m/>
    <s v="A:00099021001 Reversión de recursos al GAM Batallas,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
    <m/>
    <m/>
    <m/>
    <m/>
    <m/>
    <m/>
    <n v="0"/>
    <n v="97.6"/>
    <s v="NO_CONCILIADO"/>
  </r>
  <r>
    <x v="0"/>
    <m/>
    <x v="0"/>
    <x v="71"/>
    <s v="J06725830002"/>
    <s v="DAU"/>
    <n v="15314352"/>
    <m/>
    <s v="A:00099021001 Reversión de recursos al GAM Teoponte,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53.91999999999999"/>
    <s v="NO_CONCILIADO"/>
  </r>
  <r>
    <x v="0"/>
    <m/>
    <x v="0"/>
    <x v="71"/>
    <s v="J06725840002"/>
    <s v="DAU"/>
    <n v="15441489"/>
    <m/>
    <s v="A:00099021001 Reversión de recursos al GAM Taraco,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480000"/>
    <s v="NO_CONCILIADO"/>
  </r>
  <r>
    <x v="0"/>
    <m/>
    <x v="0"/>
    <x v="71"/>
    <s v="J06725850002"/>
    <s v="DAU"/>
    <n v="15314381"/>
    <m/>
    <s v="A:00099021001 Reversión de recursos al GAM Huarina,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0.01"/>
    <s v="NO_CONCILIADO"/>
  </r>
  <r>
    <x v="0"/>
    <m/>
    <x v="0"/>
    <x v="71"/>
    <s v="J06725860002"/>
    <s v="DAU"/>
    <n v="15314398"/>
    <m/>
    <s v="A:00099021001 Reversión de recursos al GAM Huatajata, por incumplimiento en la devolución de saldos no ejecutados de Atención de Desastres y/o Emergencias Gestión 2025, en el marco de la Resolución CONARADE N°007/2025 de 23 de mayo de 2025, artículo tercero de la R.M. N°095 de 14 de abril de 2025 e Instructivo para el Cierre Presupuestario, Contable y de Tesorería."/>
    <m/>
    <m/>
    <m/>
    <m/>
    <m/>
    <m/>
    <n v="0"/>
    <n v="2.4"/>
    <s v="NO_CONCILIADO"/>
  </r>
  <r>
    <x v="0"/>
    <m/>
    <x v="0"/>
    <x v="71"/>
    <s v="J06725870002"/>
    <s v="DAU"/>
    <n v="15314422"/>
    <m/>
    <s v="A:00099021001 Reversión de recursos al GAM Anzaldo,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180"/>
    <s v="NO_CONCILIADO"/>
  </r>
  <r>
    <x v="0"/>
    <m/>
    <x v="0"/>
    <x v="71"/>
    <s v="J06725880002"/>
    <s v="DAU"/>
    <n v="15314584"/>
    <m/>
    <s v="A:00099021001 Reversión de recursos al GAM Chimoré, por incumplimiento en la devolución de saldos no ejecutados de Atención de Desastres y/o Emergencias Gestión 2025, en el marco de la Resolución CONARADE N°005 de 15 de abril de 2025, artículo tercero de la R.M. N°095 de 14 de abril de 2025 e Instructivo para el Cierre Presupuestario, Contable y de Tesorería."/>
    <m/>
    <m/>
    <m/>
    <m/>
    <m/>
    <m/>
    <n v="0"/>
    <n v="240"/>
    <s v="NO_CONCILIADO"/>
  </r>
  <r>
    <x v="0"/>
    <m/>
    <x v="0"/>
    <x v="71"/>
    <s v="J06725890002"/>
    <s v="DAU"/>
    <n v="15314591"/>
    <m/>
    <s v="A:00099021001 Reversión de recursos al GAM Alalay, por incumplimiento en la devolución de saldos no ejecutados de Atención de Desastres y/o Emergencias Gestión 2025, en el marco de las Resoluciones CONARADE N°007/2025 de 23 de mayo de 2025, artículo tercero de la R.M. N°095 de 14 de abril de 2025 e Instructivo para el Cierre Presupuestario, Contable y de Tesorería."/>
    <m/>
    <m/>
    <m/>
    <m/>
    <m/>
    <m/>
    <n v="0"/>
    <n v="580"/>
    <s v="NO_CONCILIADO"/>
  </r>
  <r>
    <x v="0"/>
    <m/>
    <x v="0"/>
    <x v="71"/>
    <s v="J06725900002"/>
    <s v="DAU"/>
    <n v="15314599"/>
    <m/>
    <s v="A:00099021001 Reversión de recursos al GAM El Choro, por incumplimiento en la devolución de saldos no ejecutados de Atención de Desastres y/o Emergencias Gestión 2025, en el marco de las Resoluciones CONARADE N°005 de 15 de abril de 2025, artículo tercero de la R.M. N°095 de 14 de abril de 2025 e Instructivo para el Cierre Presupuestario, Contable y de Tesorería."/>
    <m/>
    <m/>
    <m/>
    <m/>
    <m/>
    <m/>
    <n v="0"/>
    <n v="813.76"/>
    <s v="NO_CONCILIADO"/>
  </r>
  <r>
    <x v="0"/>
    <m/>
    <x v="0"/>
    <x v="71"/>
    <s v="J06725910002"/>
    <s v="DAU"/>
    <n v="15314600"/>
    <m/>
    <s v="A:00099021001 Reversión de recursos al GAM Santuario de Quillacas,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26882.2"/>
    <s v="NO_CONCILIADO"/>
  </r>
  <r>
    <x v="0"/>
    <m/>
    <x v="0"/>
    <x v="71"/>
    <s v="J06725920002"/>
    <s v="DAU"/>
    <n v="15314610"/>
    <m/>
    <s v="A:00099021001 Reversión de recursos al GAM Santiago de Huari,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39.6"/>
    <s v="NO_CONCILIADO"/>
  </r>
  <r>
    <x v="0"/>
    <m/>
    <x v="0"/>
    <x v="71"/>
    <s v="J06725930002"/>
    <s v="DAU"/>
    <n v="15334733"/>
    <m/>
    <s v="A:00099021001 Reversión de recursos al GAM Ocurí, por incumplimiento en la devolución de saldos no ejecutados de Atención de Desastres y/o Emergencias Gestión 2025, en el marco de las Resoluciones CONARADE N°005 de 15 de abril de 2025 y N°007/2025 de 23 de mayo de 2025, artículo tercero de la R.M. N°095 de 14 de abril de 2025 e Instructivo para el Cierre Presupuestario, Contable y de Tesorería."/>
    <m/>
    <m/>
    <m/>
    <m/>
    <m/>
    <m/>
    <n v="0"/>
    <n v="300000"/>
    <s v="NO_CONCILIADO"/>
  </r>
  <r>
    <x v="0"/>
    <m/>
    <x v="0"/>
    <x v="71"/>
    <s v="J06725940002"/>
    <s v="DAU"/>
    <n v="15321324"/>
    <m/>
    <s v="A:00099021001 Reversión de recursos al GAM Caripuy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2"/>
    <s v="NO_CONCILIADO"/>
  </r>
  <r>
    <x v="0"/>
    <m/>
    <x v="0"/>
    <x v="71"/>
    <s v="J06725950002"/>
    <s v="DAU"/>
    <n v="15321333"/>
    <m/>
    <s v="A:00099021001 Reversión de recursos al GAM Tomave,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
    <m/>
    <m/>
    <m/>
    <m/>
    <m/>
    <m/>
    <n v="0"/>
    <n v="45.1"/>
    <s v="NO_CONCILIADO"/>
  </r>
  <r>
    <x v="0"/>
    <m/>
    <x v="0"/>
    <x v="71"/>
    <s v="J06725960002"/>
    <s v="DAU"/>
    <n v="15321347"/>
    <m/>
    <s v="A:00099021001 Reversión de recursos al GAM El Torno,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
    <m/>
    <m/>
    <m/>
    <m/>
    <m/>
    <m/>
    <n v="0"/>
    <n v="1.49"/>
    <s v="NO_CONCILIADO"/>
  </r>
  <r>
    <x v="0"/>
    <m/>
    <x v="0"/>
    <x v="71"/>
    <s v="J06725970002"/>
    <s v="DAU"/>
    <n v="15321392"/>
    <m/>
    <s v="A:00099021001 Reversión de recursos al GAM San Carlos,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
    <m/>
    <m/>
    <m/>
    <m/>
    <m/>
    <m/>
    <n v="0"/>
    <n v="1305"/>
    <s v="NO_CONCILIADO"/>
  </r>
  <r>
    <x v="0"/>
    <m/>
    <x v="0"/>
    <x v="71"/>
    <s v="J06725980002"/>
    <s v="DAU"/>
    <n v="15321366"/>
    <m/>
    <s v="A:00099021001 Reversión de recursos al GAM San Miguel (San Miguel de Velasc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706732.48"/>
    <s v="NO_CONCILIADO"/>
  </r>
  <r>
    <x v="0"/>
    <m/>
    <x v="0"/>
    <x v="71"/>
    <s v="J06725990002"/>
    <s v="DAU"/>
    <n v="15321619"/>
    <m/>
    <s v="A:00099021001 Reversión de recursos al GAM Boyuibe,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1"/>
    <s v="NO_CONCILIADO"/>
  </r>
  <r>
    <x v="0"/>
    <m/>
    <x v="0"/>
    <x v="71"/>
    <s v="J06726000002"/>
    <s v="DAU"/>
    <n v="15321640"/>
    <m/>
    <s v="A:00099021001 Reversión de recursos al GAM Pampa Grande,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10"/>
    <s v="NO_CONCILIADO"/>
  </r>
  <r>
    <x v="0"/>
    <m/>
    <x v="0"/>
    <x v="71"/>
    <s v="J06726010002"/>
    <s v="DAU"/>
    <n v="15321413"/>
    <m/>
    <s v="A:00099021001 Reversión de recursos al GAM Yapacaní, por incumplimiento en la devolución de saldos no ejecutados de Atención de Emergencias y/o Desastres Gestión 2025, en el marco de las Resoluciones CONARADE N°005/2025 de 15 de abril de 2025, N°007/2025 de 23 de mayo de 2025 y N°026/2025 de 17 de octubre de 2025, artículo tercero de la R.M. N°095 de 14 de abril de 2025 e Instructivo para el Cierre Presupuestario, Contable y de Tesorería."/>
    <m/>
    <m/>
    <m/>
    <m/>
    <m/>
    <m/>
    <n v="0"/>
    <n v="120000"/>
    <s v="NO_CONCILIADO"/>
  </r>
  <r>
    <x v="0"/>
    <m/>
    <x v="0"/>
    <x v="71"/>
    <s v="J06726020002"/>
    <s v="DAU"/>
    <n v="15321781"/>
    <m/>
    <s v="A:00099021001 Reversión de recursos al GAM Mairana,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120000"/>
    <s v="NO_CONCILIADO"/>
  </r>
  <r>
    <x v="0"/>
    <m/>
    <x v="0"/>
    <x v="71"/>
    <s v="J06726030002"/>
    <s v="DAU"/>
    <n v="15321824"/>
    <m/>
    <s v="A:00099021001 Reversión de recursos al GAM General Agustín Saavedra,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
    <m/>
    <m/>
    <m/>
    <m/>
    <m/>
    <m/>
    <n v="0"/>
    <n v="771921.5"/>
    <s v="NO_CONCILIADO"/>
  </r>
  <r>
    <x v="0"/>
    <m/>
    <x v="0"/>
    <x v="71"/>
    <s v="J06726040002"/>
    <s v="DAU"/>
    <n v="15399547"/>
    <m/>
    <s v="A:00099021001 Reversión de recursos al GAM Okinawa Uno, por incumplimiento en la devolución de saldos no ejecutados de Atención de Emergencias y/o Desastres Gestión 2025,en el marco de las Resoluciones CONARADE N°005/2025 de 15 de abril de 2025 y N°026/2025 de 17 de octubre de 2025, artículo tercero de la R.M. N°095 de 14 de abril de 2025 e Instructivo para el Cierre Presupuestario, Contable y de Tesorería."/>
    <m/>
    <m/>
    <m/>
    <m/>
    <m/>
    <m/>
    <n v="0"/>
    <n v="2282804"/>
    <s v="NO_CONCILIADO"/>
  </r>
  <r>
    <x v="0"/>
    <m/>
    <x v="0"/>
    <x v="71"/>
    <s v="J06726050002"/>
    <s v="DAU"/>
    <n v="15321850"/>
    <m/>
    <s v="A:00099021001 Reversión de recursos al GAM Mineros,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
    <m/>
    <m/>
    <m/>
    <m/>
    <m/>
    <m/>
    <n v="0"/>
    <n v="483560"/>
    <s v="NO_CONCILIADO"/>
  </r>
  <r>
    <x v="0"/>
    <m/>
    <x v="0"/>
    <x v="71"/>
    <s v="J06726060002"/>
    <s v="DAU"/>
    <n v="15321925"/>
    <m/>
    <s v="A:00099021001 Reversión de recursos al GAM Cuatro Cañadas,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
    <m/>
    <m/>
    <m/>
    <m/>
    <m/>
    <m/>
    <n v="0"/>
    <n v="276"/>
    <s v="NO_CONCILIADO"/>
  </r>
  <r>
    <x v="0"/>
    <m/>
    <x v="0"/>
    <x v="71"/>
    <s v="J06726070002"/>
    <s v="DAU"/>
    <n v="15321900"/>
    <m/>
    <s v="A:00099021001 Reversión de recursos al GAM San Pedro,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
    <m/>
    <m/>
    <m/>
    <m/>
    <m/>
    <m/>
    <n v="0"/>
    <n v="1787833.6"/>
    <s v="NO_CONCILIADO"/>
  </r>
  <r>
    <x v="0"/>
    <m/>
    <x v="0"/>
    <x v="71"/>
    <s v="J06726080002"/>
    <s v="DAU"/>
    <n v="15321898"/>
    <m/>
    <s v="A:00099021001 Reversión de recursos al GAM Fernández Alonso,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
    <m/>
    <m/>
    <m/>
    <m/>
    <m/>
    <m/>
    <n v="0"/>
    <n v="1067820.25"/>
    <s v="NO_CONCILIADO"/>
  </r>
  <r>
    <x v="0"/>
    <m/>
    <x v="0"/>
    <x v="71"/>
    <s v="J06726090002"/>
    <s v="DAU"/>
    <n v="15322014"/>
    <m/>
    <s v="A:00099021001 Reversión de recursos al GAM San Borj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
    <m/>
    <m/>
    <m/>
    <m/>
    <m/>
    <m/>
    <n v="0"/>
    <n v="141.33000000000001"/>
    <s v="NO_CONCILIADO"/>
  </r>
  <r>
    <x v="0"/>
    <m/>
    <x v="0"/>
    <x v="71"/>
    <s v="J06726100002"/>
    <s v="DAU"/>
    <n v="15321985"/>
    <m/>
    <s v="A:00099021001 Reversión de recursos al GAM Reyes,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5"/>
    <s v="NO_CONCILIADO"/>
  </r>
  <r>
    <x v="0"/>
    <m/>
    <x v="0"/>
    <x v="71"/>
    <s v="J06726110002"/>
    <s v="DAU"/>
    <n v="15322031"/>
    <m/>
    <s v="A:00099021001 Reversión de recursos al GAM Santa Ros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18885"/>
    <s v="NO_CONCILIADO"/>
  </r>
  <r>
    <x v="0"/>
    <m/>
    <x v="0"/>
    <x v="71"/>
    <s v="J06726120002"/>
    <s v="DAU"/>
    <n v="15322068"/>
    <m/>
    <s v="A:00099021001 Reversión de recursos al GAM San Ignacio,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350"/>
    <s v="NO_CONCILIADO"/>
  </r>
  <r>
    <x v="0"/>
    <m/>
    <x v="0"/>
    <x v="71"/>
    <s v="J06726130002"/>
    <s v="DAU"/>
    <n v="15322047"/>
    <m/>
    <s v="A:00099021001 Reversión de recursos al GAM Santa An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7"/>
    <s v="NO_CONCILIADO"/>
  </r>
  <r>
    <x v="0"/>
    <m/>
    <x v="0"/>
    <x v="71"/>
    <s v="J06726140002"/>
    <s v="DAU"/>
    <n v="15322086"/>
    <m/>
    <s v="A:00099021001 Reversión de recursos al GAM Baures,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100000"/>
    <s v="NO_CONCILIADO"/>
  </r>
  <r>
    <x v="0"/>
    <m/>
    <x v="0"/>
    <x v="71"/>
    <s v="J06726150002"/>
    <s v="DAU"/>
    <n v="15322733"/>
    <m/>
    <s v="A:00099021001 Reversión de recursos al GAM Bolpebra,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58.65"/>
    <s v="NO_CONCILIADO"/>
  </r>
  <r>
    <x v="0"/>
    <m/>
    <x v="0"/>
    <x v="71"/>
    <s v="J06726160002"/>
    <s v="DAU"/>
    <n v="15323164"/>
    <m/>
    <s v="A:00099021001 Reversión de recursos al GAM Filadelfi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
    <m/>
    <m/>
    <m/>
    <m/>
    <m/>
    <m/>
    <n v="0"/>
    <n v="440.04"/>
    <s v="NO_CONCILIADO"/>
  </r>
  <r>
    <x v="0"/>
    <m/>
    <x v="0"/>
    <x v="71"/>
    <s v="J06726170002"/>
    <s v="DAU"/>
    <n v="15323326"/>
    <m/>
    <s v="A:00099021001 Reversión de recursos al GAD del Beni, por incumplimiento en la devolución de saldos no ejecutados de Atención de Emergencias y/o Desastres Gestión 2025, en el marco de la Resolución CONARADE N°019/2025 de 25 de julio de 2025, artículo tercero de la R.M. N°095 de 14 de abril de 2025 e Instructivo para el Cierre Presupuestario, Contable y de Tesorería."/>
    <m/>
    <m/>
    <m/>
    <m/>
    <m/>
    <m/>
    <n v="0"/>
    <n v="120.41"/>
    <s v="NO_CONCILIADO"/>
  </r>
  <r>
    <x v="0"/>
    <m/>
    <x v="0"/>
    <x v="71"/>
    <s v="J06726180002"/>
    <s v="DAU"/>
    <n v="15323303"/>
    <m/>
    <s v="A:00099021001 Reversión de recursos al Servicio de Encauzamiento de Ríos, por incumplimiento en la devolución de saldos no ejecutados de Atención de Emergencias y/o Desastres Gestión 2025, en el marco de la Resolución CONARADE N°011/2025 de 23 de mayo de 2025, artículo tercero de la R.M. N°095 de 14 de abril de 2025 e Instructivo para el Cierre Presupuestario, Contable y de Tesorería."/>
    <m/>
    <m/>
    <m/>
    <m/>
    <m/>
    <m/>
    <n v="0"/>
    <n v="16795256.600000001"/>
    <s v="NO_CONCILIADO"/>
  </r>
  <r>
    <x v="4"/>
    <m/>
    <x v="4"/>
    <x v="71"/>
    <s v="J06726200002"/>
    <s v="NTE"/>
    <n v="15434710"/>
    <m/>
    <s v="A:00099021001 GAIOC DE SALINAS, TRANSFERENCIA DE RECUPERACIONES SEGUN NOTA GEF-LCR-JSZ-0462-NOT/26 POR CONCEPTO DE PAGO DE CAPITAL E INTERESES DE ACUERDO A CONTRATO DE FIDEICOMISO “PROYECTOS DE INVERSION PUBLICA” (PIP) FIRMADO ENTRE MINISTERIO DE PLANIFICACION Y EL FNDR."/>
    <m/>
    <m/>
    <m/>
    <m/>
    <m/>
    <m/>
    <n v="0"/>
    <n v="59765.18"/>
    <s v="NO_CONCILIADO"/>
  </r>
  <r>
    <x v="3"/>
    <m/>
    <x v="3"/>
    <x v="72"/>
    <s v="O23853450002"/>
    <s v="BOD"/>
    <n v="2385345"/>
    <m/>
    <s v="00081011101 DEPOSITO DE EFECTIVO, DEPOSITANTE: GROVER BAUTISTA SUXO, CONCEPTO: PERDIDA DE CREDENCIAL, CUENTA DE DEPOSITO: CUENTA UNICA DEL TESORO"/>
    <m/>
    <m/>
    <m/>
    <m/>
    <m/>
    <m/>
    <n v="0"/>
    <n v="30"/>
    <s v="NO_CONCILIADO"/>
  </r>
  <r>
    <x v="75"/>
    <m/>
    <x v="75"/>
    <x v="72"/>
    <s v="O23854430002"/>
    <s v="BOD"/>
    <n v="2385443"/>
    <m/>
    <s v="00099021001 DEPOSITO DE EFECTIVO, DEPOSITANTE: NILTON HERRERA UZIN, CONCEPTO: REVERSION POR COMBUSTIBLE NO UTILIZADO, ELECCIONES SUBNACIONALES PREV. N° 71110, CUENTA DE DEPOSITO: CUENTA UNICA DEL TESORO"/>
    <m/>
    <m/>
    <m/>
    <m/>
    <m/>
    <m/>
    <n v="0"/>
    <n v="907.6"/>
    <s v="NO_CONCILIADO"/>
  </r>
  <r>
    <x v="75"/>
    <m/>
    <x v="75"/>
    <x v="72"/>
    <s v="O23854440002"/>
    <s v="BOD"/>
    <n v="2385444"/>
    <m/>
    <s v="00099021001 DEPOSITO DE EFECTIVO, DEPOSITANTE: NILTON HERRERA UZIN, CONCEPTO: REVERSION POR ALIMENTACION Y OTROS, ELECCIONES SUBNACIONALES PREV. N° 71110, CUENTA DE DEPOSITO: CUENTA UNICA DEL TESORO"/>
    <m/>
    <m/>
    <m/>
    <m/>
    <m/>
    <m/>
    <n v="0"/>
    <n v="6900"/>
    <s v="NO_CONCILIADO"/>
  </r>
  <r>
    <x v="0"/>
    <m/>
    <x v="0"/>
    <x v="72"/>
    <s v="J06727070002"/>
    <s v="DAU"/>
    <n v="15323264"/>
    <m/>
    <s v="A:00099021001 Reversión de recursos al GAM Ingavi (Humaita), por incumplimiento en la devolución de saldos no ejecutados de Atención de Emergencias y/o Desastres Gestión 2025, en el marco de las Resoluciones CONARADE N°005/2025 de 15 de abril de 2025 y N°007/2025 de 23 de mayo de 2025, artículo tercero de la R.M. N°095 de 14 de abril de 2025 e Instructivo para el Cierre Presupuestario, Contable y de Tesorería."/>
    <m/>
    <m/>
    <m/>
    <m/>
    <m/>
    <m/>
    <n v="0"/>
    <n v="1300"/>
    <s v="NO_CONCILIADO"/>
  </r>
  <r>
    <x v="75"/>
    <m/>
    <x v="75"/>
    <x v="73"/>
    <s v="O23856490002"/>
    <s v="BOD"/>
    <n v="2385649"/>
    <m/>
    <s v="00099021001 DEPOSITO DE EFECTIVO, DEPOSITANTE: DELGADILLO RODRIGUEZ ALVARO FELIX, CONCEPTO: REV SALDOS NO EJECUTADOS COMBUSTIBLE ELECC. SUB NACIONALES PREV. 71110, CUENTA DE DEPOSITO: CUENTA UNICA DEL TESORO"/>
    <m/>
    <m/>
    <m/>
    <m/>
    <m/>
    <m/>
    <n v="0"/>
    <n v="59.15"/>
    <s v="NO_CONCILIADO"/>
  </r>
  <r>
    <x v="75"/>
    <m/>
    <x v="75"/>
    <x v="73"/>
    <s v="O23856510002"/>
    <s v="BOD"/>
    <n v="2385651"/>
    <m/>
    <s v="00099021001 DEPOSITO DE EFECTIVO, DEPOSITANTE: DELGADILLO RODRIGUEZ ALVARO FELIX, CONCEPTO: REV SALDOS NO EJECUTADOS ALIMENTACION ELECC. SUB NACIONALES PREV. 71110, CUENTA DE DEPOSITO: CUENTA UNICA DEL TESORO"/>
    <m/>
    <m/>
    <m/>
    <m/>
    <m/>
    <m/>
    <n v="0"/>
    <n v="5175"/>
    <s v="NO_CONCILIADO"/>
  </r>
  <r>
    <x v="28"/>
    <m/>
    <x v="28"/>
    <x v="73"/>
    <s v="O23856880002"/>
    <s v="BOD"/>
    <n v="2385688"/>
    <m/>
    <s v="00099021001 DEPOSITO DE EFECTIVO, DEPOSITANTE: MARIA SOLEDAD CHINO MAMANI CI 6785524 LP, CONCEPTO: DEVOLUCION CONTRATO DGSU-016/2018 DE LA EX - BECARIA MARIA SOLEDAD CHINO MAMANI, CUENTA DE DEPOSITO: CUENTA UNICA DEL TESORO"/>
    <m/>
    <m/>
    <m/>
    <m/>
    <m/>
    <m/>
    <n v="0"/>
    <n v="2000"/>
    <s v="NO_CONCILIADO"/>
  </r>
  <r>
    <x v="10"/>
    <m/>
    <x v="10"/>
    <x v="73"/>
    <s v="B23856210002"/>
    <s v="BOD"/>
    <n v="2385621"/>
    <m/>
    <s v="00099021001 DEP.DE CHEQ.AJENOS,RET.DE CAM.,CONCEPTO: INCAPACIDAD,DEP.: CAJA NACIONAL DE SALUD , PROCEDENCIA: BANCO UNION S.A., CHEQUE: 12736, FECHA DE EMISION:15/04/2026"/>
    <m/>
    <m/>
    <m/>
    <m/>
    <m/>
    <m/>
    <n v="0"/>
    <n v="16242.4"/>
    <s v="NO_CONCILIADO"/>
  </r>
  <r>
    <x v="21"/>
    <m/>
    <x v="21"/>
    <x v="73"/>
    <s v="B23856550002"/>
    <s v="BOD"/>
    <n v="2385655"/>
    <m/>
    <s v="00253014124 DEP.DE CHEQ.AJENOS,RET.DE CAM.,CONCEPTO: PROY CONST SIST DE RIEGO CHUÑAVI PUCARANI,DEP.: EMAGUA , PROCEDENCIA: BANCO UNION S.A., CHEQUE: 1949, FECHA DE EMISION:20/04/2026"/>
    <m/>
    <m/>
    <m/>
    <m/>
    <m/>
    <m/>
    <n v="0"/>
    <n v="813279.34"/>
    <s v="NO_CONCILIADO"/>
  </r>
  <r>
    <x v="21"/>
    <m/>
    <x v="21"/>
    <x v="73"/>
    <s v="B23856560002"/>
    <s v="BOD"/>
    <n v="2385656"/>
    <m/>
    <s v="00253014115 DEP.DE CHEQ.AJENOS,RET.DE CAM.,CONCEPTO: COMISIONES DE COMPROMISO PROY ALCANTARILLADO SANITARIO SAN LORENZO,DEP.: EMAGUA , PROCEDENCIA: BANCO UNION S.A., CHEQUE: 1946, FECHA DE EMISION:20/04/2026"/>
    <m/>
    <m/>
    <m/>
    <m/>
    <m/>
    <m/>
    <n v="0"/>
    <n v="14245.84"/>
    <s v="NO_CONCILIADO"/>
  </r>
  <r>
    <x v="21"/>
    <m/>
    <x v="21"/>
    <x v="73"/>
    <s v="B23856580002"/>
    <s v="BOD"/>
    <n v="2385658"/>
    <m/>
    <s v="00253014204 DEP.DE CHEQ.AJENOS,RET.DE CAM.,CONCEPTO: TRANSF INTERESES CONST AMPL YMEJ SIST DE AGUA POTABLE CAMPO DE VASCO Y COLON SUD,DEP.: EMAGUA , PROCEDENCIA: BANCO UNION S.A., CHEQUE: 1947, FECHA DE EMISION:20/04/2026"/>
    <m/>
    <m/>
    <m/>
    <m/>
    <m/>
    <m/>
    <n v="0"/>
    <n v="33773.919999999998"/>
    <s v="NO_CONCILIADO"/>
  </r>
  <r>
    <x v="0"/>
    <m/>
    <x v="0"/>
    <x v="73"/>
    <s v="J06727090002"/>
    <s v="DAU"/>
    <n v="15460366"/>
    <m/>
    <s v="A:00099021001 Reversión de recursos al GAM Santa Rosa del Sara, por incumplimiento en la devolución de saldos no ejecutados de Atención de Emergencias y/o Desastres Gestión 2025, en el marco de la Resolución CONARADE N°026/2025 de 17 de octubre de 2025, artículo tercero de la R.M. N°095 de 14 de abril de 2025 e Instructivo para el Cierre Presupuestario, Contable y de Tesorería."/>
    <m/>
    <m/>
    <m/>
    <m/>
    <m/>
    <m/>
    <n v="0"/>
    <n v="496900"/>
    <s v="NO_CONCILIADO"/>
  </r>
  <r>
    <x v="4"/>
    <m/>
    <x v="4"/>
    <x v="73"/>
    <s v="G35514750003"/>
    <s v="COB"/>
    <n v="21469"/>
    <m/>
    <s v="PAGO A FONPLATA PRÉSTAMO BOL 27/2016 VCTO. 22-04-2026 POR CUENTA DE TGN , NTI. 21469 VALOR 22-04-2026 CAPITAL USD 1.319.216,76 INTERESES USD 551.026,05 COMISIONES USD 57.731,99 CTA. 3987 CUENTA UNICA DEL TESORO LIB. 00099021001 REF.: COMISIONES BANCARIAS"/>
    <m/>
    <m/>
    <m/>
    <m/>
    <m/>
    <m/>
    <n v="13635.87"/>
    <n v="0"/>
    <s v="NO_CONCILIADO"/>
  </r>
  <r>
    <x v="0"/>
    <m/>
    <x v="0"/>
    <x v="73"/>
    <s v="Q24173150002"/>
    <s v="CRV"/>
    <n v="2417315"/>
    <m/>
    <s v="NUMERO DE LIBRETA CUT: 00099021001 OPERACIÓN E75 TRANSFERENCIA DE LA CUENTA FISCAL BUN A LA CUT EN MN TRANSF.FDOS.AL.BCB SG.SOL.GOBIERNO AUTONOMO DE BUENA VISTA CITE: S.D.7G.A.M.B.V./NÂ°OF 0190/2026 CUENTA CUT 3987 LIBRETA NÂ° 00099021001 TGN Â¿ RECURSOS ORDINARIOS"/>
    <m/>
    <m/>
    <m/>
    <m/>
    <m/>
    <m/>
    <n v="0"/>
    <n v="0.01"/>
    <s v="NO_CONCILIADO"/>
  </r>
  <r>
    <x v="0"/>
    <m/>
    <x v="0"/>
    <x v="73"/>
    <s v="J06727270002"/>
    <s v="NTE"/>
    <n v="15463653"/>
    <m/>
    <s v="A:00099021001 GAM DE YUNCHAR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34226.6"/>
    <s v="NO_CONCILIADO"/>
  </r>
  <r>
    <x v="0"/>
    <m/>
    <x v="0"/>
    <x v="73"/>
    <s v="J06727280002"/>
    <s v="NTE"/>
    <n v="15463615"/>
    <m/>
    <s v="A:00099021001 GAM DE ALALAY,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8337.03"/>
    <s v="NO_CONCILIADO"/>
  </r>
  <r>
    <x v="0"/>
    <m/>
    <x v="0"/>
    <x v="73"/>
    <s v="J06727290002"/>
    <s v="NTE"/>
    <n v="15463635"/>
    <m/>
    <s v="A:00099021001 GAM DE VILLA MOJOCOY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7570.3"/>
    <s v="NO_CONCILIADO"/>
  </r>
  <r>
    <x v="14"/>
    <m/>
    <x v="14"/>
    <x v="73"/>
    <s v="G35526050002"/>
    <s v="CRV"/>
    <n v="3552605"/>
    <m/>
    <s v="TRANSFERENCIA DEL EXTERIOR SEGUN SWIFT NO. 4514 DE FECHA 22/04/2026 ORDENANTE: TRANSPORTES AÉREOS BOLIVIANOS LIB. 00525012001 LBP-TRANSPORTES AEREOS BOLIVIANOS (4030001162)"/>
    <m/>
    <m/>
    <m/>
    <m/>
    <m/>
    <m/>
    <n v="0"/>
    <n v="548800"/>
    <s v="NO_CONCILIADO"/>
  </r>
  <r>
    <x v="0"/>
    <m/>
    <x v="0"/>
    <x v="73"/>
    <s v="J06727770002"/>
    <s v="NTE"/>
    <n v="15463613"/>
    <m/>
    <s v="A:00099021001 GAM DE CHIMORE,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1910.47"/>
    <s v="NO_CONCILIADO"/>
  </r>
  <r>
    <x v="4"/>
    <m/>
    <x v="4"/>
    <x v="73"/>
    <s v="J06727810002"/>
    <s v="NTE"/>
    <n v="15456709"/>
    <m/>
    <s v="A:00099021001 GAD DE SANTA CRUZ, TRANSFERENCIA DE RECUPERACIONES SEGUN NOTA GEF-LCR-DYF-0474-NOT/26 POR CONCEPTO DE PAGO DE CAPITAL E INTERESES DE ACUERDO A CONTRATO DE FIDEICOMISO &amp;quot;FINANCIAMIENTO DE APOYO A LA REACTIVACION DE LA INVERSIÓN PUBLICA” (FARIP) FIRMADO ENTRE EL MPD Y EL FNDR."/>
    <m/>
    <m/>
    <m/>
    <m/>
    <m/>
    <m/>
    <n v="0"/>
    <n v="8849438.0600000005"/>
    <s v="NO_CONCILIADO"/>
  </r>
  <r>
    <x v="4"/>
    <m/>
    <x v="4"/>
    <x v="73"/>
    <s v="J06727850002"/>
    <s v="NTE"/>
    <n v="15463589"/>
    <m/>
    <s v="A:00099021001 GAM DE SAN LORENZ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255492.65"/>
    <s v="NO_CONCILIADO"/>
  </r>
  <r>
    <x v="4"/>
    <m/>
    <x v="4"/>
    <x v="73"/>
    <s v="J06727820002"/>
    <s v="NTE"/>
    <n v="15463558"/>
    <m/>
    <s v="A:00099021001 GAM DE VILLA TURANI,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71323.6"/>
    <s v="NO_CONCILIADO"/>
  </r>
  <r>
    <x v="4"/>
    <m/>
    <x v="4"/>
    <x v="73"/>
    <s v="J06727830002"/>
    <s v="NTE"/>
    <n v="15463505"/>
    <m/>
    <s v="A:00099021001 GAD DE ORUR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73463.63"/>
    <s v="NO_CONCILIADO"/>
  </r>
  <r>
    <x v="4"/>
    <m/>
    <x v="4"/>
    <x v="73"/>
    <s v="J06727870002"/>
    <s v="NTE"/>
    <n v="15456707"/>
    <m/>
    <s v="A:00099021001 GAD DE ORURO, TRANSFERENCIA DE RECUPERACIONES SEGUN NOTA GEF-LCR-DYF-0474-NOT/26 POR CONCEPTO DE PAGO DE CAPITAL E INTERESES DE ACUERDO A CONTRATO DE FIDEICOMISO &amp;quot;FINANCIAMIENTO DE APOYO A LA REACTIVACION DE LA INVERSIÓN PUBLICA” (FARIP) FIRMADO ENTRE EL MPD Y EL FNDR."/>
    <m/>
    <m/>
    <m/>
    <m/>
    <m/>
    <m/>
    <n v="0"/>
    <n v="69579.62"/>
    <s v="NO_CONCILIADO"/>
  </r>
  <r>
    <x v="4"/>
    <m/>
    <x v="4"/>
    <x v="73"/>
    <s v="J06727900002"/>
    <s v="NTE"/>
    <n v="15456674"/>
    <m/>
    <s v="A:00099021001 GAM DE YAMPARAEZ, TRANSFERENCIA DE RECUPERACIONES SEGUN NOTA GEF-LCR-DYF-0474-NOT/26 POR CONCEPTO DE PAGO DE CAPITAL E INTERESES DE ACUERDO A CONTRATO DE FIDEICOMISO &amp;quot;FINANCIAMIENTO DE APOYO A LA REACTIVACION DE LA INVERSIÓN PUBLICA” (FARIP) FIRMADO ENTRE EL MPD Y EL FNDR."/>
    <m/>
    <m/>
    <m/>
    <m/>
    <m/>
    <m/>
    <n v="0"/>
    <n v="10321.959999999999"/>
    <s v="NO_CONCILIADO"/>
  </r>
  <r>
    <x v="4"/>
    <m/>
    <x v="4"/>
    <x v="73"/>
    <s v="J06727920002"/>
    <s v="NTE"/>
    <n v="15456690"/>
    <m/>
    <s v="A:00099021001 GAD DE ORURO, TRANSFERENCIA DE RECUPERACIONES SEGUN NOTA GEF-LCR-DYF-0474-NOT/26 POR CONCEPTO DE PAGO DE CAPITAL E INTERESES DE ACUERDO A CONTRATO DE FIDEICOMISO &amp;quot;FINANCIAMIENTO DE APOYO A LA REACTIVACION DE LA INVERSIÓN PUBLICA” (FARIP) FIRMADO ENTRE EL MPD Y EL FNDR."/>
    <m/>
    <m/>
    <m/>
    <m/>
    <m/>
    <m/>
    <n v="0"/>
    <n v="190154.18"/>
    <s v="NO_CONCILIADO"/>
  </r>
  <r>
    <x v="4"/>
    <m/>
    <x v="4"/>
    <x v="73"/>
    <s v="J06727930002"/>
    <s v="NTE"/>
    <n v="15456641"/>
    <m/>
    <s v="A:00099021001 GAM DE YAMPARAEZ, TRANSFERENCIA DE RECUPERACIONES SEGUN NOTA GEF-LCR-DYF-0474-NOT/26 POR CONCEPTO DE PAGO DE CAPITAL E INTERESES DE ACUERDO A CONTRATO DE FIDEICOMISO &amp;quot;FINANCIAMIENTO DE APOYO A LA REACTIVACION DE LA INVERSIÓN PUBLICA” (FARIP) FIRMADO ENTRE EL MPD Y EL FNDR."/>
    <m/>
    <m/>
    <m/>
    <m/>
    <m/>
    <m/>
    <n v="0"/>
    <n v="19662.43"/>
    <s v="NO_CONCILIADO"/>
  </r>
  <r>
    <x v="4"/>
    <m/>
    <x v="4"/>
    <x v="73"/>
    <s v="J06727960002"/>
    <s v="NTE"/>
    <n v="15456672"/>
    <m/>
    <s v="A:00099021001 GAM DE YAMPARAEZ, TRANSFERENCIA DE RECUPERACIONES SEGUN NOTA GEF-LCR-DYF-0474-NOT/26 POR CONCEPTO DE PAGO DE CAPITAL E INTERESES DE ACUERDO A CONTRATO DE FIDEICOMISO &amp;quot;FINANCIAMIENTO DE APOYO A LA REACTIVACION DE LA INVERSIÓN PUBLICA” (FARIP) FIRMADO ENTRE EL MPD Y EL FNDR."/>
    <m/>
    <m/>
    <m/>
    <m/>
    <m/>
    <m/>
    <n v="0"/>
    <n v="56552.959999999999"/>
    <s v="NO_CONCILIADO"/>
  </r>
  <r>
    <x v="4"/>
    <m/>
    <x v="4"/>
    <x v="73"/>
    <s v="J06728000002"/>
    <s v="NTE"/>
    <n v="15456575"/>
    <m/>
    <s v="A:00099021001 GAM DE UYUNI, TRANSFERENCIA DE RECUPERACIONES SEGUN NOTA GEF-LCR-DYF-0474-NOT/26 POR CONCEPTO DE PAGO DE CAPITAL E INTERESES DE ACUERDO A CONTRATO DE FIDEICOMISO &amp;quot;FINANCIAMIENTO DE APOYO A LA REACTIVACION DE LA INVERSIÓN PUBLICA” (FARIP) FIRMADO ENTRE EL MPD Y EL FNDR."/>
    <m/>
    <m/>
    <m/>
    <m/>
    <m/>
    <m/>
    <n v="0"/>
    <n v="32768.99"/>
    <s v="NO_CONCILIADO"/>
  </r>
  <r>
    <x v="4"/>
    <m/>
    <x v="4"/>
    <x v="73"/>
    <s v="J06728020002"/>
    <s v="NTE"/>
    <n v="15456609"/>
    <m/>
    <s v="A:00099021001 GAM DE VILLA AZURDUY, TRANSFERENCIA DE RECUPERACIONES SEGUN NOTA GEF-LCR-DYF-0474-NOT/26 POR CONCEPTO DE PAGO DE CAPITAL E INTERESES DE ACUERDO A CONTRATO DE FIDEICOMISO &amp;quot;FINANCIAMIENTO DE APOYO A LA REACTIVACION DE LA INVERSIÓN PUBLICA” (FARIP) FIRMADO ENTRE EL MPD Y EL FNDR."/>
    <m/>
    <m/>
    <m/>
    <m/>
    <m/>
    <m/>
    <n v="0"/>
    <n v="67758.02"/>
    <s v="NO_CONCILIADO"/>
  </r>
  <r>
    <x v="4"/>
    <m/>
    <x v="4"/>
    <x v="73"/>
    <s v="J06728030002"/>
    <s v="NTE"/>
    <n v="15456573"/>
    <m/>
    <s v="A:00099021001 GAM DE SAN PEDRO DE QUEMES, TRANSFERENCIA DE RECUPERACIONES SEGUN NOTA GEF-LCR-DYF-0474-NOT/26 POR CONCEPTO DE PAGO DE CAPITAL E INTERESES DE ACUERDO A CONTRATO DE FIDEICOMISO &amp;quot;FINANCIAMIENTO DE APOYO A LA REACTIVACION DE LA INVERSIÓN PUBLICA” (FARIP) FIRMADO ENTRE EL MPD Y EL FNDR."/>
    <m/>
    <m/>
    <m/>
    <m/>
    <m/>
    <m/>
    <n v="0"/>
    <n v="21177.25"/>
    <s v="NO_CONCILIADO"/>
  </r>
  <r>
    <x v="4"/>
    <m/>
    <x v="4"/>
    <x v="73"/>
    <s v="J06728040002"/>
    <s v="NTE"/>
    <n v="15456639"/>
    <m/>
    <s v="A:00099021001 GAM DE VILLA SERRANO, TRANSFERENCIA DE RECUPERACIONES SEGUN NOTA GEF-LCR-DYF-0474-NOT/26 POR CONCEPTO DE PAGO DE CAPITAL E INTERESES DE ACUERDO A CONTRATO DE FIDEICOMISO &amp;quot;FINANCIAMIENTO DE APOYO A LA REACTIVACION DE LA INVERSIÓN PUBLICA” (FARIP) FIRMADO ENTRE EL MPD Y EL FNDR."/>
    <m/>
    <m/>
    <m/>
    <m/>
    <m/>
    <m/>
    <n v="0"/>
    <n v="4109.29"/>
    <s v="NO_CONCILIADO"/>
  </r>
  <r>
    <x v="4"/>
    <m/>
    <x v="4"/>
    <x v="73"/>
    <s v="J06728050002"/>
    <s v="NTE"/>
    <n v="15456541"/>
    <m/>
    <s v="A:00099021001 GAM DE SAN PEDRO DE QUEMES, TRANSFERENCIA DE RECUPERACIONES SEGUN NOTA GEF-LCR-DYF-0474-NOT/26 POR CONCEPTO DE PAGO DE CAPITAL E INTERESES DE ACUERDO A CONTRATO DE FIDEICOMISO &amp;quot;FINANCIAMIENTO DE APOYO A LA REACTIVACION DE LA INVERSIÓN PUBLICA” (FARIP) FIRMADO ENTRE EL MPD Y EL FNDR."/>
    <m/>
    <m/>
    <m/>
    <m/>
    <m/>
    <m/>
    <n v="0"/>
    <n v="4073.54"/>
    <s v="NO_CONCILIADO"/>
  </r>
  <r>
    <x v="4"/>
    <m/>
    <x v="4"/>
    <x v="73"/>
    <s v="J06728080002"/>
    <s v="NTE"/>
    <n v="15456502"/>
    <m/>
    <s v="A:00099021001 GAM DE PAILON, TRANSFERENCIA DE RECUPERACIONES SEGUN NOTA GEF-LCR-DYF-0474-NOT/26 POR CONCEPTO DE PAGO DE CAPITAL E INTERESES DE ACUERDO A CONTRATO DE FIDEICOMISO &amp;quot;FINANCIAMIENTO DE APOYO A LA REACTIVACION DE LA INVERSIÓN PUBLICA” (FARIP) FIRMADO ENTRE EL MPD Y EL FNDR."/>
    <m/>
    <m/>
    <m/>
    <m/>
    <m/>
    <m/>
    <n v="0"/>
    <n v="15375.54"/>
    <s v="NO_CONCILIADO"/>
  </r>
  <r>
    <x v="4"/>
    <m/>
    <x v="4"/>
    <x v="73"/>
    <s v="J06728100002"/>
    <s v="NTE"/>
    <n v="15456500"/>
    <m/>
    <s v="A:00099021001 GAM DE HUAYLLAMARCA (SANTIAGO DE HUAYLLAMARCA), TRANSFERENCIA DE RECUPERACIONES SEGUN NOTA GEF-LCR-DYF-0474-NOT/26 POR CONCEPTO DE PAGO DE CAPITAL E INTERESES DE ACUERDO A CONTRATO DE FIDEICOMISO &amp;quot;FINANCIAMIENTO DE APOYO A LA REACTIVACION DE LA INVERSIÓN PUBLICA” (FARIP) FIRMADO ENTRE EL MPD Y EL FNDR."/>
    <m/>
    <m/>
    <m/>
    <m/>
    <m/>
    <m/>
    <n v="0"/>
    <n v="6063.5"/>
    <s v="NO_CONCILIADO"/>
  </r>
  <r>
    <x v="4"/>
    <m/>
    <x v="4"/>
    <x v="73"/>
    <s v="J06728150002"/>
    <s v="NTE"/>
    <n v="15456435"/>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3500.28"/>
    <s v="NO_CONCILIADO"/>
  </r>
  <r>
    <x v="4"/>
    <m/>
    <x v="4"/>
    <x v="73"/>
    <s v="J06728120002"/>
    <s v="NTE"/>
    <n v="15456473"/>
    <m/>
    <s v="A:00099021001 GAM DE CUEVO, TRANSFERENCIA DE RECUPERACIONES SEGUN NOTA GEF-LCR-DYF-0474-NOT/26 POR CONCEPTO DE PAGO DE CAPITAL E INTERESES DE ACUERDO A CONTRATO DE FIDEICOMISO &amp;quot;FINANCIAMIENTO DE APOYO A LA REACTIVACION DE LA INVERSIÓN PUBLICA” (FARIP) FIRMADO ENTRE EL MPD Y EL FNDR."/>
    <m/>
    <m/>
    <m/>
    <m/>
    <m/>
    <m/>
    <n v="0"/>
    <n v="21113.06"/>
    <s v="NO_CONCILIADO"/>
  </r>
  <r>
    <x v="4"/>
    <m/>
    <x v="4"/>
    <x v="73"/>
    <s v="J06728160002"/>
    <s v="NTE"/>
    <n v="15456437"/>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2117.46"/>
    <s v="NO_CONCILIADO"/>
  </r>
  <r>
    <x v="4"/>
    <m/>
    <x v="4"/>
    <x v="73"/>
    <s v="J06728190002"/>
    <s v="NTE"/>
    <n v="15456403"/>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20626.66"/>
    <s v="NO_CONCILIADO"/>
  </r>
  <r>
    <x v="4"/>
    <m/>
    <x v="4"/>
    <x v="73"/>
    <s v="J06728200002"/>
    <s v="NTE"/>
    <n v="15456405"/>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131049.60000000001"/>
    <s v="NO_CONCILIADO"/>
  </r>
  <r>
    <x v="4"/>
    <m/>
    <x v="4"/>
    <x v="73"/>
    <s v="J06728220002"/>
    <s v="NTE"/>
    <n v="15456356"/>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17018.53"/>
    <s v="NO_CONCILIADO"/>
  </r>
  <r>
    <x v="4"/>
    <m/>
    <x v="4"/>
    <x v="73"/>
    <s v="J06728230002"/>
    <s v="NTE"/>
    <n v="15456381"/>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78279.78"/>
    <s v="NO_CONCILIADO"/>
  </r>
  <r>
    <x v="4"/>
    <m/>
    <x v="4"/>
    <x v="73"/>
    <s v="J06728260002"/>
    <s v="NTE"/>
    <n v="15456331"/>
    <m/>
    <s v="A:00099021001 GAM DE CHIMORE, TRANSFERENCIA DE RECUPERACIONES SEGUN NOTA GEF-LCR-DYF-0474-NOT/26 POR CONCEPTO DE PAGO DE CAPITAL E INTERESES DE ACUERDO A CONTRATO DE FIDEICOMISO &amp;quot;FINANCIAMIENTO DE APOYO A LA REACTIVACION DE LA INVERSIÓN PUBLICA” (FARIP) FIRMADO ENTRE EL MPD Y EL FNDR."/>
    <m/>
    <m/>
    <m/>
    <m/>
    <m/>
    <m/>
    <n v="0"/>
    <n v="47914.55"/>
    <s v="NO_CONCILIADO"/>
  </r>
  <r>
    <x v="4"/>
    <m/>
    <x v="4"/>
    <x v="73"/>
    <s v="J06728300002"/>
    <s v="NTE"/>
    <n v="15456255"/>
    <m/>
    <s v="A:00099021001 GAM DE BETANZOS, TRANSFERENCIA DE RECUPERACIONES SEGUN NOTA GEF-LCR-DYF-0474-NOT/26 POR CONCEPTO DE PAGO DE CAPITAL E INTERESES DE ACUERDO A CONTRATO DE FIDEICOMISO &amp;quot;FINANCIAMIENTO DE APOYO A LA REACTIVACION DE LA INVERSIÓN PUBLICA” (FARIP) FIRMADO ENTRE EL MPD Y EL FNDR."/>
    <m/>
    <m/>
    <m/>
    <m/>
    <m/>
    <m/>
    <n v="0"/>
    <n v="33534.78"/>
    <s v="NO_CONCILIADO"/>
  </r>
  <r>
    <x v="4"/>
    <m/>
    <x v="4"/>
    <x v="73"/>
    <s v="J06728310002"/>
    <s v="NTE"/>
    <n v="15456293"/>
    <m/>
    <s v="A:00099021001 GAM DE CALACOTO, TRANSFERENCIA DE RECUPERACIONES SEGUN NOTA GEF-LCR-DYF-0474-NOT/26 POR CONCEPTO DE PAGO DE CAPITAL E INTERESES DE ACUERDO A CONTRATO DE FIDEICOMISO &amp;quot;FINANCIAMIENTO DE APOYO A LA REACTIVACION DE LA INVERSIÓN PUBLICA” (FARIP) FIRMADO ENTRE EL MPD Y EL FNDR."/>
    <m/>
    <m/>
    <m/>
    <m/>
    <m/>
    <m/>
    <n v="0"/>
    <n v="2714.5"/>
    <s v="NO_CONCILIADO"/>
  </r>
  <r>
    <x v="4"/>
    <m/>
    <x v="4"/>
    <x v="73"/>
    <s v="J06728320002"/>
    <s v="NTE"/>
    <n v="15456248"/>
    <m/>
    <s v="A:00099021001 GAM DE ANZALDO, TRANSFERENCIA DE RECUPERACIONES SEGUN NOTA GEF-LCR-DYF-0474-NOT/26 POR CONCEPTO DE PAGO DE CAPITAL E INTERESES DE ACUERDO A CONTRATO DE FIDEICOMISO &amp;quot;FINANCIAMIENTO DE APOYO A LA REACTIVACION DE LA INVERSIÓN PUBLICA” (FARIP) FIRMADO ENTRE EL MPD Y EL FNDR."/>
    <m/>
    <m/>
    <m/>
    <m/>
    <m/>
    <m/>
    <n v="0"/>
    <n v="3100.75"/>
    <s v="NO_CONCILIADO"/>
  </r>
  <r>
    <x v="4"/>
    <m/>
    <x v="4"/>
    <x v="73"/>
    <s v="J06728340002"/>
    <s v="NTE"/>
    <n v="15456204"/>
    <m/>
    <s v="A:00099021001 GAM DE ANZALDO, TRANSFERENCIA DE RECUPERACIONES SEGUN NOTA GEF-LCR-DYF-0474-NOT/26 POR CONCEPTO DE PAGO DE CAPITAL E INTERESES DE ACUERDO A CONTRATO DE FIDEICOMISO &amp;quot;FINANCIAMIENTO DE APOYO A LA REACTIVACION DE LA INVERSIÓN PUBLICA” (FARIP) FIRMADO ENTRE EL MPD Y EL FNDR."/>
    <m/>
    <m/>
    <m/>
    <m/>
    <m/>
    <m/>
    <n v="0"/>
    <n v="2525.2600000000002"/>
    <s v="NO_CONCILIADO"/>
  </r>
  <r>
    <x v="1"/>
    <m/>
    <x v="1"/>
    <x v="74"/>
    <s v="O23859440002"/>
    <s v="BOD"/>
    <n v="2385944"/>
    <m/>
    <s v="00041267010 DEPOSITO DE EFECTIVO, DEPOSITANTE: DAVID CARDOZO REVOLLO, CONCEPTO: DEVOLUCION DE RECURSOS, CUENTA DE DEPOSITO: CUENTA UNICA DEL TESORO"/>
    <m/>
    <m/>
    <m/>
    <m/>
    <m/>
    <m/>
    <n v="0"/>
    <n v="9074.32"/>
    <s v="NO_CONCILIADO"/>
  </r>
  <r>
    <x v="0"/>
    <m/>
    <x v="0"/>
    <x v="74"/>
    <s v="O23859450002"/>
    <s v="BOD"/>
    <n v="2385945"/>
    <m/>
    <s v="00099021001 DEPOSITO DE EFECTIVO, DEPOSITANTE: GAM TOLEDO, CONCEPTO: DEPÓSITO, CUENTA DE DEPOSITO: CUENTA UNICA DEL TESORO"/>
    <m/>
    <m/>
    <m/>
    <m/>
    <m/>
    <m/>
    <n v="0"/>
    <n v="750"/>
    <s v="NO_CONCILIADO"/>
  </r>
  <r>
    <x v="75"/>
    <m/>
    <x v="75"/>
    <x v="74"/>
    <s v="O23859530002"/>
    <s v="BOD"/>
    <n v="2385953"/>
    <m/>
    <s v="00099021001 DEPOSITO DE EFECTIVO, DEPOSITANTE: BPE-II CNL OSCAR MOSCOSO, CONCEPTO: REVERSION, CUENTA DE DEPOSITO: CUENTA UNICA DEL TESORO"/>
    <m/>
    <m/>
    <m/>
    <m/>
    <m/>
    <m/>
    <n v="0"/>
    <n v="0.6"/>
    <s v="NO_CONCILIADO"/>
  </r>
  <r>
    <x v="19"/>
    <m/>
    <x v="19"/>
    <x v="74"/>
    <s v="O23859960002"/>
    <s v="BOD"/>
    <n v="2385996"/>
    <m/>
    <s v="00099021001 DEPOSITO DE EFECTIVO, DEPOSITANTE: FREDDY JOSE MARTINEZ VERA, CONCEPTO: PERCEPCION INDEBIDA DEL BONO DE FRONTERA, CUENTA DE DEPOSITO: CUENTA UNICA DEL TESORO/DJBR"/>
    <m/>
    <m/>
    <m/>
    <m/>
    <m/>
    <m/>
    <n v="0"/>
    <n v="4026"/>
    <s v="NO_CONCILIADO"/>
  </r>
  <r>
    <x v="0"/>
    <m/>
    <x v="0"/>
    <x v="74"/>
    <s v="O23860030002"/>
    <s v="BOD"/>
    <n v="2386003"/>
    <m/>
    <s v="00099021001 DEPOSITO DE EFECTIVO, DEPOSITANTE: MARYLIA AURORA ARIAS COPANA, CONCEPTO: CAJA MES DE MARZO 882 BS, CUENTA DE DEPOSITO: CUENTA UNICA DEL TESORO/DJBR"/>
    <m/>
    <m/>
    <m/>
    <m/>
    <m/>
    <m/>
    <n v="0"/>
    <n v="882"/>
    <s v="NO_CONCILIADO"/>
  </r>
  <r>
    <x v="13"/>
    <m/>
    <x v="13"/>
    <x v="74"/>
    <s v="O23860120002"/>
    <s v="BOD"/>
    <n v="2386012"/>
    <m/>
    <s v="00099021001 DEPOSITO DE EFECTIVO, DEPOSITANTE: ARCADIA SOTO DE VASQUEZ, CONCEPTO: DEVOLUCION DE LA PRESUNTA PERCEPCION EL ESCALAFON AL MERITO DEL TRABAJADOR EN SALUD 2%, CUENTA DE DEPOSITO: CUENTA UNICA DEL TESORO"/>
    <m/>
    <m/>
    <m/>
    <m/>
    <m/>
    <m/>
    <n v="0"/>
    <n v="5479.99"/>
    <s v="NO_CONCILIADO"/>
  </r>
  <r>
    <x v="3"/>
    <m/>
    <x v="3"/>
    <x v="74"/>
    <s v="O23860240002"/>
    <s v="BOD"/>
    <n v="2386024"/>
    <m/>
    <s v="00099021001 DEPOSITO DE EFECTIVO, DEPOSITANTE: PERCY RAUL CARRASCO RIVAS, CONCEPTO: PAGO DE SERVICIO DE AGUA, CUENTA DE DEPOSITO: CUENTA UNICA DEL TESORO/DJBR"/>
    <m/>
    <m/>
    <m/>
    <m/>
    <m/>
    <m/>
    <n v="0"/>
    <n v="95.59"/>
    <s v="NO_CONCILIADO"/>
  </r>
  <r>
    <x v="36"/>
    <m/>
    <x v="36"/>
    <x v="74"/>
    <s v="O23860330002"/>
    <s v="BOD"/>
    <n v="2386033"/>
    <m/>
    <s v="00046021109 DEPOSITO DE EFECTIVO, DEPOSITANTE: MARIO ESEQUIEL SANDOVAL TRUJILLO, CONCEPTO: ,, CUENTA DE DEPOSITO: CUENTA UNICA DEL TESORO"/>
    <m/>
    <m/>
    <m/>
    <m/>
    <m/>
    <m/>
    <n v="0"/>
    <n v="3500"/>
    <s v="NO_CONCILIADO"/>
  </r>
  <r>
    <x v="68"/>
    <m/>
    <x v="68"/>
    <x v="74"/>
    <s v="O23860380002"/>
    <s v="BOD"/>
    <n v="2386038"/>
    <m/>
    <s v="00249012001 DEPOSITO DE EFECTIVO, DEPOSITANTE: CLAUDIA CARVAJAL DORADO, CONCEPTO: DEVOLUCION DE FONDOS, CUENTA DE DEPOSITO: CUENTA UNICA DEL TESORO"/>
    <m/>
    <m/>
    <m/>
    <m/>
    <m/>
    <m/>
    <n v="0"/>
    <n v="200"/>
    <s v="NO_CONCILIADO"/>
  </r>
  <r>
    <x v="29"/>
    <m/>
    <x v="29"/>
    <x v="74"/>
    <s v="O23860400002"/>
    <s v="BOD"/>
    <n v="2386040"/>
    <m/>
    <s v="00099021001 DEPOSITO DE EFECTIVO, DEPOSITANTE: JUAN MAMANI DORADO, CONCEPTO: REVERSION DE BOLETA HABER MENSUAL, CUENTA DE DEPOSITO: CUENTA UNICA DEL TESORO/DJBR"/>
    <m/>
    <m/>
    <m/>
    <m/>
    <m/>
    <m/>
    <n v="0"/>
    <n v="1972.38"/>
    <s v="NO_CONCILIADO"/>
  </r>
  <r>
    <x v="54"/>
    <m/>
    <x v="54"/>
    <x v="74"/>
    <s v="B23859810002"/>
    <s v="BOD"/>
    <n v="2385981"/>
    <m/>
    <s v="00862012001 DEP.DE CHEQ.AJENOS,RET.DE CAM.,CONCEPTO: DEVOLUCION DE PASAJES AEREOS GESTION 2025 A FAVOR DE FNDR,DEP.: ROSSIE ALEXANDRA COCA RIVERA , PROCEDENCIA: BANCO UNION S.A., CHEQUE: 21337, FECHA DE EMISION:17/04/2026"/>
    <m/>
    <m/>
    <m/>
    <m/>
    <m/>
    <m/>
    <n v="0"/>
    <n v="2748"/>
    <s v="NO_CONCILIADO"/>
  </r>
  <r>
    <x v="20"/>
    <m/>
    <x v="20"/>
    <x v="74"/>
    <s v="B23859900002"/>
    <s v="BOD"/>
    <n v="2385990"/>
    <m/>
    <s v="00099021001 DEP.DE CHEQ.AJENOS,RET.DE CAM.,CONCEPTO: INDEMNIZACION POR SINIESTRO CAMARA DE SENADORES,DEP.: UNIBIENES SEGUROS Y REASEGUROS PATRIMONIALES SA , PROCEDENCIA: BANCO UNION S.A., CHEQUE: 7134, FECHA DE EMISION:23/04/2026"/>
    <m/>
    <m/>
    <m/>
    <m/>
    <m/>
    <m/>
    <n v="0"/>
    <n v="1500"/>
    <s v="NO_CONCILIADO"/>
  </r>
  <r>
    <x v="86"/>
    <m/>
    <x v="86"/>
    <x v="74"/>
    <s v="B23859910002"/>
    <s v="BOD"/>
    <n v="2385991"/>
    <m/>
    <s v="00585012002 DEP.DE CHEQ.AJENOS,RET.DE CAM.,CONCEPTO: DEPÓSITOS CAJA PETROLERA DE SALUD,DEP.: ABE - VENTA DE SERVICIOS COMUNICACION , PROCEDENCIA: BANCO UNION S.A., CHEQUE: 1895, FECHA DE EMISION:22/04/2026"/>
    <m/>
    <m/>
    <m/>
    <m/>
    <m/>
    <m/>
    <n v="0"/>
    <n v="8988.43"/>
    <s v="NO_CONCILIADO"/>
  </r>
  <r>
    <x v="86"/>
    <m/>
    <x v="86"/>
    <x v="74"/>
    <s v="B23859920002"/>
    <s v="BOD"/>
    <n v="2385992"/>
    <m/>
    <s v="00585012002 DEP.DE CHEQ.AJENOS,RET.DE CAM.,CONCEPTO: DEPÓSITOS CAJA ´PETROLERA DE SALUD,DEP.: ABE - VENTA DE SERVICIOS COMUNICACION , PROCEDENCIA: BANCO UNION S.A., CHEQUE: 1894, FECHA DE EMISION:22/04/2026"/>
    <m/>
    <m/>
    <m/>
    <m/>
    <m/>
    <m/>
    <n v="0"/>
    <n v="4257.68"/>
    <s v="NO_CONCILIADO"/>
  </r>
  <r>
    <x v="3"/>
    <m/>
    <x v="3"/>
    <x v="74"/>
    <s v="B23859990002"/>
    <s v="BOD"/>
    <n v="2385999"/>
    <m/>
    <s v="00099021001 DEP.DE CHEQ.AJENOS,RET.DE CAM.,CONCEPTO: DEVOLUCION DE RECURSOS PLANILLAS POR INCAPACIDAD TEMPORAL,DEP.: OPERADORA DEL TREN METROPOLITANO DE CBBA - MI TREN , PROCEDENCIA: BANCO UNION S.A., CHEQUE: 60291, FECHA DE EMISION:31/03/2026"/>
    <m/>
    <m/>
    <m/>
    <m/>
    <m/>
    <m/>
    <n v="0"/>
    <n v="1106.04"/>
    <s v="NO_CONCILIADO"/>
  </r>
  <r>
    <x v="3"/>
    <m/>
    <x v="3"/>
    <x v="74"/>
    <s v="B23860000002"/>
    <s v="BOD"/>
    <n v="2386000"/>
    <m/>
    <s v="00099021001 DEP.DE CHEQ.AJENOS,RET.DE CAM.,CONCEPTO: DEVOLUCION DE RECURSOS PLANILLAS POR INCAPACIDAD TEMPORAL,DEP.: OPERADORA DEL TREN METROPOLITANO DE CBBA- MITREN , PROCEDENCIA: BANCO UNION S.A., CHEQUE: 61434, FECHA DE EMISION:24/03/2026"/>
    <m/>
    <m/>
    <m/>
    <m/>
    <m/>
    <m/>
    <n v="0"/>
    <n v="3826.8"/>
    <s v="NO_CONCILIADO"/>
  </r>
  <r>
    <x v="10"/>
    <m/>
    <x v="10"/>
    <x v="74"/>
    <s v="Q24189370002"/>
    <s v="CRV"/>
    <n v="2418937"/>
    <m/>
    <s v="NUMERO DE LIBRETA CUT: 00099021001 OPERACIÓN E18 TRANSFERENCIA DEL SISTEMA FINANCIERO A LA CUT TRANSFERENCIA PARA PAGO DE TASA DE CONTRAPRESTACION GESTION 2025 A SOLICITUD DE : FERROVIARIA ORIENTAL S.A."/>
    <m/>
    <m/>
    <m/>
    <m/>
    <m/>
    <m/>
    <n v="0"/>
    <n v="7036516.9199999999"/>
    <s v="NO_CONCILIADO"/>
  </r>
  <r>
    <x v="36"/>
    <m/>
    <x v="36"/>
    <x v="75"/>
    <s v="O23862120002"/>
    <s v="BOD"/>
    <n v="2386212"/>
    <m/>
    <s v="00099021001 DEPOSITO DE EFECTIVO, DEPOSITANTE: VALERIA CLAUDIA ANTEZANA RIVERO, CONCEPTO: DEVOLUCION DE IMPORTE POR SERVICIO SIN GOCE DE HABERES DE DICIEMBRE 2025, CUENTA DE DEPOSITO: CUENTA UNICA DEL TESORO/DJBR"/>
    <m/>
    <m/>
    <m/>
    <m/>
    <m/>
    <m/>
    <n v="0"/>
    <n v="450"/>
    <s v="NO_CONCILIADO"/>
  </r>
  <r>
    <x v="74"/>
    <m/>
    <x v="74"/>
    <x v="75"/>
    <s v="O23862160002"/>
    <s v="BOD"/>
    <n v="2386216"/>
    <m/>
    <s v="00099021001 DEPOSITO DE EFECTIVO, DEPOSITANTE: SEDERI - LP, CONCEPTO: PAGO DE SERVICIO DE AGUA DEL MES DE DICIEMBRE DE 2025, CUENTA DE DEPOSITO: CUENTA UNICA DEL TESORO"/>
    <m/>
    <m/>
    <m/>
    <m/>
    <m/>
    <m/>
    <n v="0"/>
    <n v="54.16"/>
    <s v="NO_CONCILIADO"/>
  </r>
  <r>
    <x v="74"/>
    <m/>
    <x v="74"/>
    <x v="75"/>
    <s v="O23862170002"/>
    <s v="BOD"/>
    <n v="2386217"/>
    <m/>
    <s v="00099021001 DEPOSITO DE EFECTIVO, DEPOSITANTE: SEDERI - LP, CONCEPTO: PAGO DE SERVICIO DE AGUA DEL MES DE ENERO DE 2026, CUENTA DE DEPOSITO: CUENTA UNICA DEL TESORO"/>
    <m/>
    <m/>
    <m/>
    <m/>
    <m/>
    <m/>
    <n v="0"/>
    <n v="30.9"/>
    <s v="NO_CONCILIADO"/>
  </r>
  <r>
    <x v="25"/>
    <m/>
    <x v="25"/>
    <x v="75"/>
    <s v="O23862500002"/>
    <s v="BOD"/>
    <n v="2386250"/>
    <m/>
    <s v="00099021001 DEPOSITO DE EFECTIVO, DEPOSITANTE: AIDALUZ MICAELA TUDELA VARGAS, CONCEPTO: INTERES MORATORIO SERVICIO DE GAS MES DE MARZO, CUENTA DE DEPOSITO: CUENTA UNICA DEL TESORO/DJBR"/>
    <m/>
    <m/>
    <m/>
    <m/>
    <m/>
    <m/>
    <n v="0"/>
    <n v="0.3"/>
    <s v="NO_CONCILIADO"/>
  </r>
  <r>
    <x v="83"/>
    <m/>
    <x v="83"/>
    <x v="75"/>
    <s v="O23862870002"/>
    <s v="BOD"/>
    <n v="2386287"/>
    <m/>
    <s v="00292012001 DEPOSITO DE EFECTIVO, DEPOSITANTE: PAOLA AMPARO QUISPE CONDE, CONCEPTO: PAGO INDEBIDO DE SUELDOS ENERO 2026 REGIONAL COCHABAMBA, CUENTA DE DEPOSITO: CUENTA UNICA DEL TESORO"/>
    <m/>
    <m/>
    <m/>
    <m/>
    <m/>
    <m/>
    <n v="0"/>
    <n v="1709.66"/>
    <s v="NO_CONCILIADO"/>
  </r>
  <r>
    <x v="17"/>
    <m/>
    <x v="17"/>
    <x v="75"/>
    <s v="O23863150002"/>
    <s v="BOD"/>
    <n v="2386315"/>
    <m/>
    <s v="00099021001 DEPOSITO DE EFECTIVO, DEPOSITANTE: GENARO MAMANI LAURA, CONCEPTO: DEVOLUCION, CUENTA DE DEPOSITO: CUENTA UNICA DEL TESORO/DJBR"/>
    <m/>
    <m/>
    <m/>
    <m/>
    <m/>
    <m/>
    <n v="0"/>
    <n v="5500.27"/>
    <s v="NO_CONCILIADO"/>
  </r>
  <r>
    <x v="21"/>
    <m/>
    <x v="21"/>
    <x v="75"/>
    <s v="B23862180002"/>
    <s v="BOD"/>
    <n v="2386218"/>
    <m/>
    <s v="00253014117 DEP.DE CHEQ.AJENOS,RET.DE CAM.,CONCEPTO: 2DA TRANSF GAM TOTORA CONST LAIME TORO,DEP.: GAM TOTORA , PROCEDENCIA: BANCO UNION S.A., CHEQUE: 1952, FECHA DE EMISION:23/04/2026"/>
    <m/>
    <m/>
    <m/>
    <m/>
    <m/>
    <m/>
    <n v="0"/>
    <n v="250000"/>
    <s v="NO_CONCILIADO"/>
  </r>
  <r>
    <x v="21"/>
    <m/>
    <x v="21"/>
    <x v="75"/>
    <s v="B23862190002"/>
    <s v="BOD"/>
    <n v="2386219"/>
    <m/>
    <s v="00253014120 DEP.DE CHEQ.AJENOS,RET.DE CAM.,CONCEPTO: GAM TORO TORO - CONST RIEGO LA MADERA PRESAS CAF,DEP.: GAM TORO TORO , PROCEDENCIA: BANCO UNION S.A., CHEQUE: 1951, FECHA DE EMISION:23/04/2026"/>
    <m/>
    <m/>
    <m/>
    <m/>
    <m/>
    <m/>
    <n v="0"/>
    <n v="790856.83"/>
    <s v="NO_CONCILIADO"/>
  </r>
  <r>
    <x v="13"/>
    <m/>
    <x v="13"/>
    <x v="75"/>
    <s v="B23862290002"/>
    <s v="BOD"/>
    <n v="2386229"/>
    <m/>
    <s v="00099021001 DEP.DE CHEQ.AJENOS,RET.DE CAM.,CONCEPTO: DEPÓSITO,DEP.: WEIMAR HERNAN ARAMAYO ESCARAY , PROCEDENCIA: BANCO UNION S.A., CHEQUE: 229090, FECHA DE EMISION:24/04/2026"/>
    <m/>
    <m/>
    <m/>
    <m/>
    <m/>
    <m/>
    <n v="0"/>
    <n v="351.42"/>
    <s v="NO_CONCILIADO"/>
  </r>
  <r>
    <x v="94"/>
    <m/>
    <x v="94"/>
    <x v="75"/>
    <s v="B23862720002"/>
    <s v="BOD"/>
    <n v="2386272"/>
    <m/>
    <s v="00234012001 DEP.DE CHEQ.AJENOS,RET.DE CAM.,CONCEPTO: DEV POR FALTANTE DE MAT. Y SUMINISTRO EN ALM. SEGUN NOTA SGMDAF UFI UNI88/2026,DEP.: SERGEOMIN , PROCEDENCIA: BANCO UNION S.A., CHEQUE: 2185, FECHA DE EMISION:22/04/2026"/>
    <m/>
    <m/>
    <m/>
    <m/>
    <m/>
    <m/>
    <n v="0"/>
    <n v="1362"/>
    <s v="NO_CONCILIADO"/>
  </r>
  <r>
    <x v="19"/>
    <m/>
    <x v="19"/>
    <x v="75"/>
    <s v="O23863350002"/>
    <s v="BOD"/>
    <n v="2386335"/>
    <m/>
    <s v="00099021001 DEPOSITO DE EFECTIVO, DEPOSITANTE: WILLIAMS EDUARDO RAMIREZ CANAVIRI, CONCEPTO: DEVOLUCION BONO DE FRONTERA, CUENTA DE DEPOSITO: CUENTA UNICA DEL TESORO/DJBR"/>
    <m/>
    <m/>
    <m/>
    <m/>
    <m/>
    <m/>
    <n v="0"/>
    <n v="44855"/>
    <s v="NO_CONCILIADO"/>
  </r>
  <r>
    <x v="37"/>
    <m/>
    <x v="37"/>
    <x v="75"/>
    <s v="S11526710001"/>
    <s v="DEV"/>
    <n v="1152671"/>
    <m/>
    <s v="||RESPUESTA A DEBITO DEL BANQUERO SG MJE SWIFT NO. 4623 DE LA FECHA, COBRO COMISIONES DEL BANQUERO POR TRANSF. AL EXT. POR EUR 12.000.- A F/UNION INTERNATIONALE DU GAZ F.V. 19/09/2025 SG SOL. 056636-24703 YPFB REF:MEMBRESIA YPFB GESTION 2025 OP DUER 128 2025 PRO 626. LIB.00513012003 LBP-YPFB (2011349681373)"/>
    <m/>
    <m/>
    <m/>
    <m/>
    <m/>
    <m/>
    <n v="122.15"/>
    <n v="0"/>
    <s v="NO_CONCILIADO"/>
  </r>
  <r>
    <x v="37"/>
    <m/>
    <x v="37"/>
    <x v="75"/>
    <s v="S11526710004"/>
    <s v="COB"/>
    <n v="1152671"/>
    <m/>
    <s v="||RESPUESTA A DEBITO DEL BANQUERO SG MJE SWIFT NO. 4623 DE LA FECHA, COBRO COMISIONES DEL BANQUERO POR TRANSF. AL EXT. POR EUR 12.000.- A F/UNION INTERNATIONALE DU GAZ F.V. 19/09/2025 SG SOL. 056636-24703 YPFB REF:MEMBRESIA YPFB GESTION 2025 OP DUER 128 2025 PRO 626. CARGO LIB.00513012003 LBP-YPFB (2011349681373), UTILES DE ESCRITORIO"/>
    <m/>
    <m/>
    <m/>
    <m/>
    <m/>
    <m/>
    <n v="80"/>
    <n v="0"/>
    <s v="NO_CONCILIADO"/>
  </r>
  <r>
    <x v="82"/>
    <m/>
    <x v="82"/>
    <x v="76"/>
    <s v="O23864740002"/>
    <s v="BOD"/>
    <n v="2386474"/>
    <m/>
    <s v="00099021001 DEPOSITO DE EFECTIVO, DEPOSITANTE: CARMEN JUANA ARAMAYO URIA, CONCEPTO: PAGO FACTURA NAABOL, CUENTA DE DEPOSITO: CUENTA UNICA DEL TESORO/DJBR"/>
    <m/>
    <m/>
    <m/>
    <m/>
    <m/>
    <m/>
    <n v="0"/>
    <n v="15"/>
    <s v="NO_CONCILIADO"/>
  </r>
  <r>
    <x v="82"/>
    <m/>
    <x v="82"/>
    <x v="76"/>
    <s v="O23864760002"/>
    <s v="BOD"/>
    <n v="2386476"/>
    <m/>
    <s v="00099021001 DEPOSITO DE EFECTIVO, DEPOSITANTE: ANDREA BERENICE GUISBERT FLOR, CONCEPTO: PAGO FACTURA NAABOL, CUENTA DE DEPOSITO: CUENTA UNICA DEL TESORO/DJBR"/>
    <m/>
    <m/>
    <m/>
    <m/>
    <m/>
    <m/>
    <n v="0"/>
    <n v="15"/>
    <s v="NO_CONCILIADO"/>
  </r>
  <r>
    <x v="22"/>
    <m/>
    <x v="22"/>
    <x v="76"/>
    <s v="O23864970002"/>
    <s v="BOD"/>
    <n v="2386497"/>
    <m/>
    <s v="00099021001 DEPOSITO DE EFECTIVO, DEPOSITANTE: LEANDRO APAZA MAMANI, CONCEPTO: REVERSION DE BOLETA HABER MENSUAL, CUENTA DE DEPOSITO: CUENTA UNICA DEL TESORO/DJBR"/>
    <m/>
    <m/>
    <m/>
    <m/>
    <m/>
    <m/>
    <n v="0"/>
    <n v="4608.91"/>
    <s v="NO_CONCILIADO"/>
  </r>
  <r>
    <x v="20"/>
    <m/>
    <x v="20"/>
    <x v="76"/>
    <s v="O23865170002"/>
    <s v="BOD"/>
    <n v="2386517"/>
    <m/>
    <s v="00099021001 DEPOSITO DE EFECTIVO, DEPOSITANTE: PAOLA LOPEZ ZEBALLOS, CONCEPTO: DEVOLUCION DE DIFERENCIA AEREA, CUENTA DE DEPOSITO: CUENTA UNICA DEL TESORO/DJBR"/>
    <m/>
    <m/>
    <m/>
    <m/>
    <m/>
    <m/>
    <n v="0"/>
    <n v="179"/>
    <s v="NO_CONCILIADO"/>
  </r>
  <r>
    <x v="70"/>
    <m/>
    <x v="70"/>
    <x v="76"/>
    <s v="O23865370002"/>
    <s v="BOD"/>
    <n v="2386537"/>
    <m/>
    <s v="00099021001 DEPOSITO DE EFECTIVO, DEPOSITANTE: HUGO CESAR LEON LA FAYE, CONCEPTO: DEV. DE VIATICOS, CUENTA DE DEPOSITO: CUENTA UNICA DEL TESORO/DJBR"/>
    <m/>
    <m/>
    <m/>
    <m/>
    <m/>
    <m/>
    <n v="0"/>
    <n v="553"/>
    <s v="NO_CONCILIADO"/>
  </r>
  <r>
    <x v="22"/>
    <m/>
    <x v="22"/>
    <x v="76"/>
    <s v="O23865380002"/>
    <s v="BOD"/>
    <n v="2386538"/>
    <m/>
    <s v="00099021001 DEPOSITO DE EFECTIVO, DEPOSITANTE: JHOEL ANGEL FLORES GUTIERREZ, CONCEPTO: DEV. DE VIATICOS, CUENTA DE DEPOSITO: CUENTA UNICA DEL TESORO/DJBR"/>
    <m/>
    <m/>
    <m/>
    <m/>
    <m/>
    <m/>
    <n v="0"/>
    <n v="322.77"/>
    <s v="NO_CONCILIADO"/>
  </r>
  <r>
    <x v="13"/>
    <m/>
    <x v="13"/>
    <x v="76"/>
    <s v="B23865120002"/>
    <s v="BOD"/>
    <n v="2386512"/>
    <m/>
    <s v="00099021001 DEP.DE CHEQ.AJENOS,RET.DE CAM.,CONCEPTO: DEPÓSITO,DEP.: MARISOL COLQUE FLORES , PROCEDENCIA: BANCO UNION S.A., CHEQUE: 229092, FECHA DE EMISION:27/04/2026"/>
    <m/>
    <m/>
    <m/>
    <m/>
    <m/>
    <m/>
    <n v="0"/>
    <n v="357.05"/>
    <s v="NO_CONCILIADO"/>
  </r>
  <r>
    <x v="13"/>
    <m/>
    <x v="13"/>
    <x v="76"/>
    <s v="B23865230002"/>
    <s v="BOD"/>
    <n v="2386523"/>
    <m/>
    <s v="00099021001 DEP.DE CHEQ.AJENOS,RET.DE CAM.,CONCEPTO: DEPÓSITO,DEP.: TEOFILO CARO GUTIERREZ , PROCEDENCIA: BANCO UNION S.A., CHEQUE: 229107, FECHA DE EMISION:27/04/2026"/>
    <m/>
    <m/>
    <m/>
    <m/>
    <m/>
    <m/>
    <n v="0"/>
    <n v="7063.25"/>
    <s v="NO_CONCILIADO"/>
  </r>
  <r>
    <x v="13"/>
    <m/>
    <x v="13"/>
    <x v="76"/>
    <s v="B23865250002"/>
    <s v="BOD"/>
    <n v="2386525"/>
    <m/>
    <s v="00099021001 DEP.DE CHEQ.AJENOS,RET.DE CAM.,CONCEPTO: DEPÓSITO,DEP.: SIMON YAPURA MORALES , PROCEDENCIA: BANCO UNION S.A., CHEQUE: 229102, FECHA DE EMISION:27/04/2026"/>
    <m/>
    <m/>
    <m/>
    <m/>
    <m/>
    <m/>
    <n v="0"/>
    <n v="10933.91"/>
    <s v="NO_CONCILIADO"/>
  </r>
  <r>
    <x v="13"/>
    <m/>
    <x v="13"/>
    <x v="76"/>
    <s v="B23865260002"/>
    <s v="BOD"/>
    <n v="2386526"/>
    <m/>
    <s v="00099021001 DEP.DE CHEQ.AJENOS,RET.DE CAM.,CONCEPTO: DEPÓSITO,DEP.: ABEL GARCIA OLMOS , PROCEDENCIA: BANCO UNION S.A., CHEQUE: 229103, FECHA DE EMISION:27/04/2026"/>
    <m/>
    <m/>
    <m/>
    <m/>
    <m/>
    <m/>
    <n v="0"/>
    <n v="1039.3599999999999"/>
    <s v="NO_CONCILIADO"/>
  </r>
  <r>
    <x v="10"/>
    <m/>
    <x v="10"/>
    <x v="76"/>
    <s v="Q24204940002"/>
    <s v="CRV"/>
    <n v="2420494"/>
    <m/>
    <s v="NUMERO DE LIBRETA CUT: 00099021001 OPERACIÓN E18 TRANSFERENCIA DEL SISTEMA FINANCIERO A LA CUT TRANSFERENCIA RESTITUCION ANTICIPADA DE RECURSOS AL TGN A SOLICITUD DE FIDEICOMISO FIREPRO INVERSIONES"/>
    <m/>
    <m/>
    <m/>
    <m/>
    <m/>
    <m/>
    <n v="0"/>
    <n v="428347.5"/>
    <s v="NO_CONCILIADO"/>
  </r>
  <r>
    <x v="10"/>
    <m/>
    <x v="10"/>
    <x v="76"/>
    <s v="Q24204950002"/>
    <s v="CRV"/>
    <n v="2420495"/>
    <m/>
    <s v="NUMERO DE LIBRETA CUT: 00099021001 OPERACIÓN E18 TRANSFERENCIA DEL SISTEMA FINANCIERO A LA CUT TRANSFERENCIA PARA RESTITUCION ANTICIPADA DE RECURSOS AL TGN A LASOLICITUD DE FIDEICOMISO FIREPRO"/>
    <m/>
    <m/>
    <m/>
    <m/>
    <m/>
    <m/>
    <n v="0"/>
    <n v="3455793.8"/>
    <s v="NO_CONCILIADO"/>
  </r>
  <r>
    <x v="0"/>
    <m/>
    <x v="0"/>
    <x v="76"/>
    <s v="Q24206230002"/>
    <s v="CRV"/>
    <n v="2420623"/>
    <m/>
    <s v="NUMERO DE LIBRETA CUT: 00099021001 OPERACIÓN E75 TRANSFERENCIA DE LA CUENTA FISCAL BUN A LA CUT EN MN TRANSF.FDOS.AL.BCB SG.SOL.GOBIERNO AUTONOMO DEPARTAMENTAL DE POTOSI SG. CITE:/GADP/SAF/NÂ°243/2026, CUENTA CUT 3987 LIBRETA NÂ°00099021001 TGN Â¿ RECURSOS ORDINARIOS"/>
    <m/>
    <m/>
    <m/>
    <m/>
    <m/>
    <m/>
    <n v="0"/>
    <n v="1000000"/>
    <s v="NO_CONCILIADO"/>
  </r>
  <r>
    <x v="95"/>
    <m/>
    <x v="95"/>
    <x v="76"/>
    <s v="Q24206280002"/>
    <s v="CRV"/>
    <n v="2420628"/>
    <m/>
    <s v="NUMERO DE LIBRETA CUT: 00302014201 OPERACIÓN E75 TRANSFERENCIA DE LA CUENTA FISCAL BUN A LA CUT EN MN TRANSF.FDOS.AL.BCB SG.SOL.SEDERI POTOSI - FONDO ROTATIVO SG.NOTA CITE:SEDERI/PT/97/2026, CUENTA CUT 3987 LIBRETA NÂ° 00302014201 SEDERI POTOSI"/>
    <m/>
    <m/>
    <m/>
    <m/>
    <m/>
    <m/>
    <n v="0"/>
    <n v="1530000"/>
    <s v="NO_CONCILIADO"/>
  </r>
  <r>
    <x v="4"/>
    <m/>
    <x v="4"/>
    <x v="76"/>
    <s v="J06731510002"/>
    <s v="NTE"/>
    <n v="15513244"/>
    <m/>
    <s v="A:00099021001 GAM DE SAN BENITO (VILLA JOSE QUINTIN MENDOZA), TRANSFERENCIA DE RECUPERACIONES SEGUN NOTA GEF-LCR-DYF-0474-NOT/26 POR CONCEPTO DE PAGO DE CAPITAL E INTERESES DE ACUERDO A CONTRATO DE FIDEICOMISO &amp;quot;FINANCIAMIENTO DE APOYO A LA REACTIVACION DE LA INVERSIÓN PUBLICA” (FARIP) FIRMADO ENTRE EL MPD Y EL FNDR."/>
    <m/>
    <m/>
    <m/>
    <m/>
    <m/>
    <m/>
    <n v="0"/>
    <n v="106715.12"/>
    <s v="NO_CONCILIADO"/>
  </r>
  <r>
    <x v="4"/>
    <m/>
    <x v="4"/>
    <x v="76"/>
    <s v="J06731540002"/>
    <s v="NTE"/>
    <n v="15512994"/>
    <m/>
    <s v="A:00099021001 GAM DE SAN BENITO (VILLA JOSE QUINTIN MENDOZA), TRANSFERENCIA DE RECUPERACIONES SEGUN NOTA GEF-LCR-DYF-0474-NOT/26 POR CONCEPTO DE PAGO DE CAPITAL E INTERESES DE ACUERDO A CONTRATO DE FIDEICOMISO &amp;quot;FINANCIAMIENTO DE APOYO A LA REACTIVACION DE LA INVERSIÓN PUBLICA” (FARIP) FIRMADO ENTRE EL MPD Y EL FNDR."/>
    <m/>
    <m/>
    <m/>
    <m/>
    <m/>
    <m/>
    <n v="0"/>
    <n v="27989.16"/>
    <s v="NO_CONCILIADO"/>
  </r>
  <r>
    <x v="4"/>
    <m/>
    <x v="4"/>
    <x v="76"/>
    <s v="J06731580002"/>
    <s v="NTE"/>
    <n v="15512565"/>
    <m/>
    <s v="A:00099021001 GAM DE OMEREQUE, TRANSFERENCIA DE RECUPERACIONES SEGUN NOTA GEF-LCR-DYF-0474-NOT/26 POR CONCEPTO DE PAGO DE CAPITAL E INTERESES DE ACUERDO A CONTRATO DE FIDEICOMISO &amp;quot;FINANCIAMIENTO DE APOYO A LA REACTIVACION DE LA INVERSIÓN PUBLICA” (FARIP) FIRMADO ENTRE EL MPD Y EL FNDR."/>
    <m/>
    <m/>
    <m/>
    <m/>
    <m/>
    <m/>
    <n v="0"/>
    <n v="154959.42000000001"/>
    <s v="NO_CONCILIADO"/>
  </r>
  <r>
    <x v="4"/>
    <m/>
    <x v="4"/>
    <x v="76"/>
    <s v="J06731560002"/>
    <s v="NTE"/>
    <n v="15512973"/>
    <m/>
    <s v="A:00099021001 GAM DE PRESTO, TRANSFERENCIA DE RECUPERACIONES SEGUN NOTA GEF-LCR-DYF-0474-NOT/26 POR CONCEPTO DE PAGO DE INTERESES DE ACUERDO A CONTRATO DE FIDEICOMISO &amp;quot;FINANCIAMIENTO DE APOYO A LA REACTIVACION DE LA INVERSIÓN PUBLICA” (FARIP) FIRMADO ENTRE EL MPD Y EL FNDR."/>
    <m/>
    <m/>
    <m/>
    <m/>
    <m/>
    <m/>
    <n v="0"/>
    <n v="6632.81"/>
    <s v="NO_CONCILIADO"/>
  </r>
  <r>
    <x v="4"/>
    <m/>
    <x v="4"/>
    <x v="76"/>
    <s v="J06731600002"/>
    <s v="NTE"/>
    <n v="15512567"/>
    <m/>
    <s v="A:00099021001 GAM DE ORURO, TRANSFERENCIA DE RECUPERACIONES SEGUN NOTA GEF-LCR-DYF-0474-NOT/26 POR CONCEPTO DE PAGO DE CAPITAL E INTERESES DE ACUERDO A CONTRATO DE FIDEICOMISO &amp;quot;FINANCIAMIENTO DE APOYO A LA REACTIVACION DE LA INVERSIÓN PUBLICA” (FARIP) FIRMADO ENTRE EL MPD Y EL FNDR."/>
    <m/>
    <m/>
    <m/>
    <m/>
    <m/>
    <m/>
    <n v="0"/>
    <n v="332321.07"/>
    <s v="NO_CONCILIADO"/>
  </r>
  <r>
    <x v="4"/>
    <m/>
    <x v="4"/>
    <x v="76"/>
    <s v="J06731620002"/>
    <s v="NTE"/>
    <n v="15512554"/>
    <m/>
    <s v="A:00099021001 GAM DE INQUISIVI, TRANSFERENCIA DE RECUPERACIONES SEGUN NOTA GEF-LCR-DYF-0474-NOT/26 POR CONCEPTO DE PAGO DE CAPITAL E INTERESES DE ACUERDO A CONTRATO DE FIDEICOMISO &amp;quot;FINANCIAMIENTO DE APOYO A LA REACTIVACION DE LA INVERSIÓN PUBLICA” (FARIP) FIRMADO ENTRE EL MPD Y EL FNDR."/>
    <m/>
    <m/>
    <m/>
    <m/>
    <m/>
    <m/>
    <n v="0"/>
    <n v="36240.28"/>
    <s v="NO_CONCILIADO"/>
  </r>
  <r>
    <x v="4"/>
    <m/>
    <x v="4"/>
    <x v="76"/>
    <s v="J06731630002"/>
    <s v="NTE"/>
    <n v="15511682"/>
    <m/>
    <s v="A:00099021001 GAM DE FERNANDEZ ALONSO, TRANSFERENCIA DE RECUPERACIONES SEGUN NOTA GEF-LCR-DYF-0474-NOT/26 POR CONCEPTO DE PAGO DE CAPITAL E INTERESES DE ACUERDO A CONTRATO DE FIDEICOMISO &amp;quot;FINANCIAMIENTO DE APOYO A LA REACTIVACION DE LA INVERSIÓN PUBLICA” (FARIP) FIRMADO ENTRE EL MPD Y EL FNDR."/>
    <m/>
    <m/>
    <m/>
    <m/>
    <m/>
    <m/>
    <n v="0"/>
    <n v="30573.22"/>
    <s v="NO_CONCILIADO"/>
  </r>
  <r>
    <x v="4"/>
    <m/>
    <x v="4"/>
    <x v="76"/>
    <s v="J06731660002"/>
    <s v="NTE"/>
    <n v="15511657"/>
    <m/>
    <s v="A:00099021001 GAM DE FERNANDEZ ALONSO, TRANSFERENCIA DE RECUPERACIONES SEGUN NOTA GEF-LCR-DYF-0474-NOT/26 POR CONCEPTO DE PAGO DE CAPITAL E INTERESES DE ACUERDO A CONTRATO DE FIDEICOMISO &amp;quot;FINANCIAMIENTO DE APOYO A LA REACTIVACION DE LA INVERSIÓN PUBLICA” (FARIP) FIRMADO ENTRE EL MPD Y EL FNDR."/>
    <m/>
    <m/>
    <m/>
    <m/>
    <m/>
    <m/>
    <n v="0"/>
    <n v="8244.42"/>
    <s v="NO_CONCILIADO"/>
  </r>
  <r>
    <x v="4"/>
    <m/>
    <x v="4"/>
    <x v="76"/>
    <s v="J06731670002"/>
    <s v="NTE"/>
    <n v="15511655"/>
    <m/>
    <s v="A:00099021001 GAM DE COROICO, TRANSFERENCIA DE RECUPERACIONES SEGUN NOTA GEF-LCR-DYF-0474-NOT/26 POR CONCEPTO DE PAGO DE CAPITAL E INTERESES DE ACUERDO A CONTRATO DE FIDEICOMISO &amp;quot;FINANCIAMIENTO DE APOYO A LA REACTIVACION DE LA INVERSIÓN PUBLICA” (FARIP) FIRMADO ENTRE EL MPD Y EL FNDR."/>
    <m/>
    <m/>
    <m/>
    <m/>
    <m/>
    <m/>
    <n v="0"/>
    <n v="39622.120000000003"/>
    <s v="NO_CONCILIADO"/>
  </r>
  <r>
    <x v="4"/>
    <m/>
    <x v="4"/>
    <x v="76"/>
    <s v="J06731730002"/>
    <s v="NTE"/>
    <n v="15512145"/>
    <m/>
    <s v="A:00099021001 GAM DE HUANUNI, TRANSFERENCIA DE RECUPERACIONES SEGUN NOTA GEF-LCR-DYF-0474-NOT/26 POR CONCEPTO DE PAGO DE CAPITAL E INTERESES DE ACUERDO A CONTRATO DE FIDEICOMISO &amp;quot;FINANCIAMIENTO DE APOYO A LA REACTIVACION DE LA INVERSIÓN PUBLICA” (FARIP) FIRMADO ENTRE EL MPD Y EL FNDR."/>
    <m/>
    <m/>
    <m/>
    <m/>
    <m/>
    <m/>
    <n v="0"/>
    <n v="26581.15"/>
    <s v="NO_CONCILIADO"/>
  </r>
  <r>
    <x v="4"/>
    <m/>
    <x v="4"/>
    <x v="76"/>
    <s v="J06731700002"/>
    <s v="NTE"/>
    <n v="15511413"/>
    <m/>
    <s v="A:00099021001 GAM DE CARANAVI, TRANSFERENCIA DE RECUPERACIONES SEGUN NOTA GEF-LCR-DYF-0474-NOT/26 POR CONCEPTO DE PAGO DE INTERESES DE ACUERDO A CONTRATO DE FIDEICOMISO &amp;quot;FINANCIAMIENTO DE APOYO A LA REACTIVACION DE LA INVERSIÓN PUBLICA” (FARIP) FIRMADO ENTRE EL MPD Y EL FNDR."/>
    <m/>
    <m/>
    <m/>
    <m/>
    <m/>
    <m/>
    <n v="0"/>
    <n v="34500.03"/>
    <s v="NO_CONCILIADO"/>
  </r>
  <r>
    <x v="4"/>
    <m/>
    <x v="4"/>
    <x v="76"/>
    <s v="J06731710002"/>
    <s v="NTE"/>
    <n v="15511106"/>
    <m/>
    <s v="A:00099021001 GAM DE ARBIETO, TRANSFERENCIA DE RECUPERACIONES SEGUN NOTA GEF-LCR-DYF-0474-NOT/26 POR CONCEPTO DE PAGO DE CAPITAL E INTERESES DE ACUERDO A CONTRATO DE FIDEICOMISO &amp;quot;FINANCIAMIENTO DE APOYO A LA REACTIVACION DE LA INVERSIÓN PUBLICA” (FARIP) FIRMADO ENTRE EL MPD Y EL FNDR."/>
    <m/>
    <m/>
    <m/>
    <m/>
    <m/>
    <m/>
    <n v="0"/>
    <n v="37327.620000000003"/>
    <s v="NO_CONCILIADO"/>
  </r>
  <r>
    <x v="4"/>
    <m/>
    <x v="4"/>
    <x v="76"/>
    <s v="J06731750002"/>
    <s v="NTE"/>
    <n v="15511089"/>
    <m/>
    <s v="A:00099021001 GAM DE BENI, TRANSFERENCIA DE RECUPERACIONES SEGUN NOTA GEF-LCR-DYF-0474-NOT/26 POR CONCEPTO DE PAGO DE CAPITAL E INTERESES DE ACUERDO A CONTRATO DE FIDEICOMISO &amp;quot;FINANCIAMIENTO DE APOYO A LA REACTIVACION DE LA INVERSIÓN PUBLICA” (FARIP) FIRMADO ENTRE EL MPD Y EL FNDR."/>
    <m/>
    <m/>
    <m/>
    <m/>
    <m/>
    <m/>
    <n v="0"/>
    <n v="5569.61"/>
    <s v="NO_CONCILIADO"/>
  </r>
  <r>
    <x v="4"/>
    <m/>
    <x v="4"/>
    <x v="76"/>
    <s v="J06731760002"/>
    <s v="NTE"/>
    <n v="15511091"/>
    <m/>
    <s v="A:00099021001 GAM DE ARBIETO, TRANSFERENCIA DE RECUPERACIONES SEGUN NOTA GEF-LCR-DYF-0474-NOT/26 POR CONCEPTO DE PAGO DE CAPITAL E INTERESES DE ACUERDO A CONTRATO DE FIDEICOMISO &amp;quot;FINANCIAMIENTO DE APOYO A LA REACTIVACION DE LA INVERSIÓN PUBLICA” (FARIP) FIRMADO ENTRE EL MPD Y EL FNDR."/>
    <m/>
    <m/>
    <m/>
    <m/>
    <m/>
    <m/>
    <n v="0"/>
    <n v="40045.22"/>
    <s v="NO_CONCILIADO"/>
  </r>
  <r>
    <x v="4"/>
    <m/>
    <x v="4"/>
    <x v="76"/>
    <s v="J06730930002"/>
    <s v="NTE"/>
    <n v="15534163"/>
    <m/>
    <s v="A:00099021001 UNIVERSIDAD AUTONOMA TOMAS FRIAS, TRANSFERENCIA DE RECUPERACIONES SEGUN NOTA GEF-LCR-JSZ-0434-NOT/26 POR CONCEPTO DE PAGO DE CAPITAL E INTERESES DE ACUERDO A CONTRATO DE FIDEICOMISO &amp;quot;FINANCIAMIENTO UNIVERSIDADES PUBLICAS AUTONOMAS” FIRMADO ENTRE EL MPD Y EL FNDR."/>
    <m/>
    <m/>
    <m/>
    <m/>
    <m/>
    <m/>
    <n v="0"/>
    <n v="1023259.97"/>
    <s v="NO_CONCILIADO"/>
  </r>
  <r>
    <x v="4"/>
    <m/>
    <x v="4"/>
    <x v="76"/>
    <s v="J06730980002"/>
    <s v="NTE"/>
    <n v="15515442"/>
    <m/>
    <s v="A:00099021001 GAD DE COCHABAMBA, TRANSFERENCIA DE RECUPERACIONES SEGUN NOTA GEF-LCR-DYF-0474-NOT/26 POR CONCEPTO DE PAGO DE INTERESES DE ACUERDO A CONTRATO DE FIDEICOMISO &amp;quot;FINANCIAMIENTO DE APOYO A LA REACTIVACION DE LA INVERSIÓN PUBLICA” (FARIP) FIRMADO ENTRE EL MPD Y EL FNDR."/>
    <m/>
    <m/>
    <m/>
    <m/>
    <m/>
    <m/>
    <n v="0"/>
    <n v="21515.11"/>
    <s v="NO_CONCILIADO"/>
  </r>
  <r>
    <x v="4"/>
    <m/>
    <x v="4"/>
    <x v="76"/>
    <s v="J06730990002"/>
    <s v="NTE"/>
    <n v="15515425"/>
    <m/>
    <s v="A:00099021001 GAD DE COCHABAMBA, TRANSFERENCIA DE RECUPERACIONES SEGUN NOTA GEF-LCR-DYF-0474-NOT/26 POR CONCEPTO DE PAGO DE CAPITAL E INTERESES DE ACUERDO A CONTRATO DE FIDEICOMISO &amp;quot;FINANCIAMIENTO DE APOYO A LA REACTIVACION DE LA INVERSIÓN PUBLICA” (FARIP) FIRMADO ENTRE EL MPD Y EL FNDR."/>
    <m/>
    <m/>
    <m/>
    <m/>
    <m/>
    <m/>
    <n v="0"/>
    <n v="262839.31"/>
    <s v="NO_CONCILIADO"/>
  </r>
  <r>
    <x v="4"/>
    <m/>
    <x v="4"/>
    <x v="76"/>
    <s v="J06731000002"/>
    <s v="NTE"/>
    <n v="15515440"/>
    <m/>
    <s v="A:00099021001 GAD DE COCHABAMBA, TRANSFERENCIA DE RECUPERACIONES SEGUN NOTA GEF-LCR-DYF-0474-NOT/26 POR CONCEPTO DE PAGO DE CAPITAL E INTERESES DE ACUERDO A CONTRATO DE FIDEICOMISO &amp;quot;FINANCIAMIENTO DE APOYO A LA REACTIVACION DE LA INVERSIÓN PUBLICA” (FARIP) FIRMADO ENTRE EL MPD Y EL FNDR."/>
    <m/>
    <m/>
    <m/>
    <m/>
    <m/>
    <m/>
    <n v="0"/>
    <n v="144037.64000000001"/>
    <s v="NO_CONCILIADO"/>
  </r>
  <r>
    <x v="4"/>
    <m/>
    <x v="4"/>
    <x v="76"/>
    <s v="J06731020002"/>
    <s v="NTE"/>
    <n v="15515387"/>
    <m/>
    <s v="A:00099021001 GAM DE YUNCHARA, TRANSFERENCIA DE RECUPERACIONES SEGUN NOTA GEF-LCR-DYF-0474-NOT/26 POR CONCEPTO DE PAGO DE CAPITAL E INTERESES DE ACUERDO A CONTRATO DE FIDEICOMISO &amp;quot;FINANCIAMIENTO DE APOYO A LA REACTIVACION DE LA INVERSIÓN PUBLICA” (FARIP) FIRMADO ENTRE EL MPD Y EL FNDR."/>
    <m/>
    <m/>
    <m/>
    <m/>
    <m/>
    <m/>
    <n v="0"/>
    <n v="59345.08"/>
    <s v="NO_CONCILIADO"/>
  </r>
  <r>
    <x v="4"/>
    <m/>
    <x v="4"/>
    <x v="76"/>
    <s v="J06731030002"/>
    <s v="NTE"/>
    <n v="15515361"/>
    <m/>
    <s v="A:00099021001 GAM DE YAPACANI, TRANSFERENCIA DE RECUPERACIONES SEGUN NOTA GEF-LCR-DYF-0474-NOT/26 POR CONCEPTO DE PAGO DE CAPITAL E INTERESES DE ACUERDO A CONTRATO DE FIDEICOMISO &amp;quot;FINANCIAMIENTO DE APOYO A LA REACTIVACION DE LA INVERSIÓN PUBLICA” (FARIP) FIRMADO ENTRE EL MPD Y EL FNDR."/>
    <m/>
    <m/>
    <m/>
    <m/>
    <m/>
    <m/>
    <n v="0"/>
    <n v="222659.29"/>
    <s v="NO_CONCILIADO"/>
  </r>
  <r>
    <x v="4"/>
    <m/>
    <x v="4"/>
    <x v="76"/>
    <s v="J06731040002"/>
    <s v="NTE"/>
    <n v="15515372"/>
    <m/>
    <s v="A:00099021001 GAM DE YAPACANI, TRANSFERENCIA DE RECUPERACIONES SEGUN NOTA GEF-LCR-DYF-0474-NOT/26 POR CONCEPTO DE PAGO DE CAPITAL E INTERESES DE ACUERDO A CONTRATO DE FIDEICOMISO &amp;quot;FINANCIAMIENTO DE APOYO A LA REACTIVACION DE LA INVERSIÓN PUBLICA” (FARIP) FIRMADO ENTRE EL MPD Y EL FNDR."/>
    <m/>
    <m/>
    <m/>
    <m/>
    <m/>
    <m/>
    <n v="0"/>
    <n v="113550.23"/>
    <s v="NO_CONCILIADO"/>
  </r>
  <r>
    <x v="4"/>
    <m/>
    <x v="4"/>
    <x v="76"/>
    <s v="J06731070002"/>
    <s v="NTE"/>
    <n v="15515340"/>
    <m/>
    <s v="A:00099021001 GAM DE VILLA ZUDAÑEZ (TACOPAYA), TRANSFERENCIA DE RECUPERACIONES SEGUN NOTA GEF-LCR-DYF-0474-NOT/26 POR CONCEPTO DE PAGO DE CAPITAL E INTERESES DE ACUERDO A CONTRATO DE FIDEICOMISO &amp;quot;FINANCIAMIENTO DE APOYO A LA REACTIVACION DE LA INVERSIÓN PUBLICA” (FARIP) FIRMADO ENTRE EL MPD Y EL FNDR."/>
    <m/>
    <m/>
    <m/>
    <m/>
    <m/>
    <m/>
    <n v="0"/>
    <n v="127242.18"/>
    <s v="NO_CONCILIADO"/>
  </r>
  <r>
    <x v="4"/>
    <m/>
    <x v="4"/>
    <x v="76"/>
    <s v="J06731130002"/>
    <s v="NTE"/>
    <n v="15515300"/>
    <m/>
    <s v="A:00099021001 GAM DE MOJOCOYA, TRANSFERENCIA DE RECUPERACIONES SEGUN NOTA GEF-LCR-DYF-0474-NOT/26 POR CONCEPTO DE PAGO DE INTERESES DE ACUERDO A CONTRATO DE FIDEICOMISO &amp;quot;FINANCIAMIENTO DE APOYO A LA REACTIVACION DE LA INVERSIÓN PUBLICA” (FARIP) FIRMADO ENTRE EL MPD Y EL FNDR."/>
    <m/>
    <m/>
    <m/>
    <m/>
    <m/>
    <m/>
    <n v="0"/>
    <n v="763.47"/>
    <s v="NO_CONCILIADO"/>
  </r>
  <r>
    <x v="4"/>
    <m/>
    <x v="4"/>
    <x v="76"/>
    <s v="J06731100002"/>
    <s v="NTE"/>
    <n v="15515312"/>
    <m/>
    <s v="A:00099021001 GAM DE MOJOCOYA, TRANSFERENCIA DE RECUPERACIONES SEGUN NOTA GEF-LCR-DYF-0474-NOT/26 POR CONCEPTO DE PAGO DE INTERESES DE ACUERDO A CONTRATO DE FIDEICOMISO &amp;quot;FINANCIAMIENTO DE APOYO A LA REACTIVACION DE LA INVERSIÓN PUBLICA” (FARIP) FIRMADO ENTRE EL MPD Y EL FNDR."/>
    <m/>
    <m/>
    <m/>
    <m/>
    <m/>
    <m/>
    <n v="0"/>
    <n v="4770.62"/>
    <s v="NO_CONCILIADO"/>
  </r>
  <r>
    <x v="4"/>
    <m/>
    <x v="4"/>
    <x v="76"/>
    <s v="J06731110002"/>
    <s v="NTE"/>
    <n v="15515321"/>
    <m/>
    <s v="A:00099021001 GAM DE VILLA ZUDAÑEZ (TACOPAYA), TRANSFERENCIA DE RECUPERACIONES SEGUN NOTA GEF-LCR-DYF-0474-NOT/26 POR CONCEPTO DE PAGO DE CAPITAL E INTERESES DE ACUERDO A CONTRATO DE FIDEICOMISO &amp;quot;FINANCIAMIENTO DE APOYO A LA REACTIVACION DE LA INVERSIÓN PUBLICA” (FARIP) FIRMADO ENTRE EL MPD Y EL FNDR."/>
    <m/>
    <m/>
    <m/>
    <m/>
    <m/>
    <m/>
    <n v="0"/>
    <n v="101330.08"/>
    <s v="NO_CONCILIADO"/>
  </r>
  <r>
    <x v="4"/>
    <m/>
    <x v="4"/>
    <x v="76"/>
    <s v="J06731140002"/>
    <s v="NTE"/>
    <n v="15515286"/>
    <m/>
    <s v="A:00099021001 GAM DE MOJOCOYA, TRANSFERENCIA DE RECUPERACIONES SEGUN NOTA GEF-LCR-DYF-0474-NOT/26 POR CONCEPTO DE PAGO DE CAPITAL E INTERESES DE ACUERDO A CONTRATO DE FIDEICOMISO &amp;quot;FINANCIAMIENTO DE APOYO A LA REACTIVACION DE LA INVERSIÓN PUBLICA” (FARIP) FIRMADO ENTRE EL MPD Y EL FNDR."/>
    <m/>
    <m/>
    <m/>
    <m/>
    <m/>
    <m/>
    <n v="0"/>
    <n v="36781.68"/>
    <s v="NO_CONCILIADO"/>
  </r>
  <r>
    <x v="4"/>
    <m/>
    <x v="4"/>
    <x v="76"/>
    <s v="J06731180002"/>
    <s v="NTE"/>
    <n v="15515261"/>
    <m/>
    <s v="A:00099021001 GAM DE TOMINA, TRANSFERENCIA DE RECUPERACIONES SEGUN NOTA GEF-LCR-DYF-0474-NOT/26 POR CONCEPTO DE PAGO DE INTERESES DE ACUERDO A CONTRATO DE FIDEICOMISO &amp;quot;FINANCIAMIENTO DE APOYO A LA REACTIVACION DE LA INVERSIÓN PUBLICA” (FARIP) FIRMADO ENTRE EL MPD Y EL FNDR."/>
    <m/>
    <m/>
    <m/>
    <m/>
    <m/>
    <m/>
    <n v="0"/>
    <n v="527.91999999999996"/>
    <s v="NO_CONCILIADO"/>
  </r>
  <r>
    <x v="4"/>
    <m/>
    <x v="4"/>
    <x v="76"/>
    <s v="J06731210002"/>
    <s v="NTE"/>
    <n v="15515263"/>
    <m/>
    <s v="A:00099021001 GAM DE VILLA GUALBERTO VILLARROEL, TRANSFERENCIA DE RECUPERACIONES SEGUN NOTA GEF-LCR-DYF-0474-NOT/26 POR CONCEPTO DE PAGO DE INTERESES DE ACUERDO A CONTRATO DE FIDEICOMISO &amp;quot;FINANCIAMIENTO DE APOYO A LA REACTIVACION DE LA INVERSIÓN PUBLICA” (FARIP) FIRMADO ENTRE EL MPD Y EL FNDR."/>
    <m/>
    <m/>
    <m/>
    <m/>
    <m/>
    <m/>
    <n v="0"/>
    <n v="4776.3900000000003"/>
    <s v="NO_CONCILIADO"/>
  </r>
  <r>
    <x v="4"/>
    <m/>
    <x v="4"/>
    <x v="76"/>
    <s v="J06731220002"/>
    <s v="NTE"/>
    <n v="15515162"/>
    <m/>
    <s v="A:00099021001 GAM DE TIRAQUE, TRANSFERENCIA DE RECUPERACIONES SEGUN NOTA GEF-LCR-DYF-0474-NOT/26 POR CONCEPTO DE PAGO DE CAPITAL E INTERESES DE ACUERDO A CONTRATO DE FIDEICOMISO &amp;quot;FINANCIAMIENTO DE APOYO A LA REACTIVACION DE LA INVERSIÓN PUBLICA” (FARIP) FIRMADO ENTRE EL MPD Y EL FNDR."/>
    <m/>
    <m/>
    <m/>
    <m/>
    <m/>
    <m/>
    <n v="0"/>
    <n v="61434.92"/>
    <s v="NO_CONCILIADO"/>
  </r>
  <r>
    <x v="4"/>
    <m/>
    <x v="4"/>
    <x v="76"/>
    <s v="J06731230002"/>
    <s v="NTE"/>
    <n v="15515275"/>
    <m/>
    <s v="A:00099021001 GAM DE MOJOCOYA, TRANSFERENCIA DE RECUPERACIONES SEGUN NOTA GEF-LCR-DYF-0474-NOT/26 POR CONCEPTO DE PAGO DE INTERESES DE ACUERDO A CONTRATO DE FIDEICOMISO &amp;quot;FINANCIAMIENTO DE APOYO A LA REACTIVACION DE LA INVERSIÓN PUBLICA” (FARIP) FIRMADO ENTRE EL MPD Y EL FNDR."/>
    <m/>
    <m/>
    <m/>
    <m/>
    <m/>
    <m/>
    <n v="0"/>
    <n v="10388.4"/>
    <s v="NO_CONCILIADO"/>
  </r>
  <r>
    <x v="4"/>
    <m/>
    <x v="4"/>
    <x v="76"/>
    <s v="J06731280002"/>
    <s v="NTE"/>
    <n v="15514681"/>
    <m/>
    <s v="A:00099021001 GAM DE SORACACHI, TRANSFERENCIA DE RECUPERACIONES SEGUN NOTA GEF-LCR-DYF-0474-NOT/26 POR CONCEPTO DE PAGO DE INTERESES DE ACUERDO A CONTRATO DE FIDEICOMISO &amp;quot;FINANCIAMIENTO DE APOYO A LA REACTIVACION DE LA INVERSIÓN PUBLICA” (FARIP) FIRMADO ENTRE EL MPD Y EL FNDR."/>
    <m/>
    <m/>
    <m/>
    <m/>
    <m/>
    <m/>
    <n v="0"/>
    <n v="3016.67"/>
    <s v="NO_CONCILIADO"/>
  </r>
  <r>
    <x v="4"/>
    <m/>
    <x v="4"/>
    <x v="76"/>
    <s v="J06731250002"/>
    <s v="NTE"/>
    <n v="15514800"/>
    <m/>
    <s v="A:00099021001 GAM DE TINGUIPAYA, TRANSFERENCIA DE RECUPERACIONES SEGUN NOTA GEF-LCR-DYF-0474-NOT/26 POR CONCEPTO DE PAGO DE CAPITAL E INTERESES DE ACUERDO A CONTRATO DE FIDEICOMISO &amp;quot;FINANCIAMIENTO DE APOYO A LA REACTIVACION DE LA INVERSIÓN PUBLICA” (FARIP) FIRMADO ENTRE EL MPD Y EL FNDR."/>
    <m/>
    <m/>
    <m/>
    <m/>
    <m/>
    <m/>
    <n v="0"/>
    <n v="103114.93"/>
    <s v="NO_CONCILIADO"/>
  </r>
  <r>
    <x v="4"/>
    <m/>
    <x v="4"/>
    <x v="76"/>
    <s v="J06731260002"/>
    <s v="NTE"/>
    <n v="15514798"/>
    <m/>
    <s v="A:00099021001 GAM DE TARIJA, TRANSFERENCIA DE RECUPERACIONES SEGUN NOTA GEF-LCR-DYF-0474-NOT/26 POR CONCEPTO DE PAGO DE CAPITAL E INTERESES DE ACUERDO A CONTRATO DE FIDEICOMISO &amp;quot;FINANCIAMIENTO DE APOYO A LA REACTIVACION DE LA INVERSIÓN PUBLICA” (FARIP) FIRMADO ENTRE EL MPD Y EL FNDR."/>
    <m/>
    <m/>
    <m/>
    <m/>
    <m/>
    <m/>
    <n v="0"/>
    <n v="180303"/>
    <s v="NO_CONCILIADO"/>
  </r>
  <r>
    <x v="4"/>
    <m/>
    <x v="4"/>
    <x v="76"/>
    <s v="J06731290002"/>
    <s v="NTE"/>
    <n v="15514178"/>
    <m/>
    <s v="A:00099021001 GAM DE SOPACHUY, TRANSFERENCIA DE RECUPERACIONES SEGUN NOTA GEF-LCR-DYF-0474-NOT/26 POR CONCEPTO DE PAGO DE INTERESES DE ACUERDO A CONTRATO DE FIDEICOMISO &amp;quot;FINANCIAMIENTO DE APOYO A LA REACTIVACION DE LA INVERSIÓN PUBLICA” (FARIP) FIRMADO ENTRE EL MPD Y EL FNDR."/>
    <m/>
    <m/>
    <m/>
    <m/>
    <m/>
    <m/>
    <n v="0"/>
    <n v="4449.59"/>
    <s v="NO_CONCILIADO"/>
  </r>
  <r>
    <x v="4"/>
    <m/>
    <x v="4"/>
    <x v="76"/>
    <s v="J06731310002"/>
    <s v="NTE"/>
    <n v="15514167"/>
    <m/>
    <s v="A:00099021001 GAM DE SOPACHUY, TRANSFERENCIA DE RECUPERACIONES SEGUN NOTA GEF-LCR-DYF-0474-NOT/26 POR CONCEPTO DE PAGO DE CAPITAL E INTERESES DE ACUERDO A CONTRATO DE FIDEICOMISO &amp;quot;FINANCIAMIENTO DE APOYO A LA REACTIVACION DE LA INVERSIÓN PUBLICA” (FARIP) FIRMADO ENTRE EL MPD Y EL FNDR."/>
    <m/>
    <m/>
    <m/>
    <m/>
    <m/>
    <m/>
    <n v="0"/>
    <n v="33281.39"/>
    <s v="NO_CONCILIADO"/>
  </r>
  <r>
    <x v="4"/>
    <m/>
    <x v="4"/>
    <x v="76"/>
    <s v="J06731340002"/>
    <s v="NTE"/>
    <n v="15514599"/>
    <m/>
    <s v="A:00099021001 GAM DE SORACACHI, TRANSFERENCIA DE RECUPERACIONES SEGUN NOTA GEF-LCR-DYF-0474-NOT/26 POR CONCEPTO DE PAGO DE CAPITAL E INTERESES DE ACUERDO A CONTRATO DE FIDEICOMISO &amp;quot;FINANCIAMIENTO DE APOYO A LA REACTIVACION DE LA INVERSIÓN PUBLICA” (FARIP) FIRMADO ENTRE EL MPD Y EL FNDR."/>
    <m/>
    <m/>
    <m/>
    <m/>
    <m/>
    <m/>
    <n v="0"/>
    <n v="55100.01"/>
    <s v="NO_CONCILIADO"/>
  </r>
  <r>
    <x v="4"/>
    <m/>
    <x v="4"/>
    <x v="76"/>
    <s v="J06731360002"/>
    <s v="NTE"/>
    <n v="15514154"/>
    <m/>
    <s v="A:00099021001 GAM DE SIPE SIPE, TRANSFERENCIA DE RECUPERACIONES SEGUN NOTA GEF-LCR-DYF-0474-NOT/26 POR CONCEPTO DE PAGO DE CAPITAL E INTERESES DE ACUERDO A CONTRATO DE FIDEICOMISO &amp;quot;FINANCIAMIENTO DE APOYO A LA REACTIVACION DE LA INVERSIÓN PUBLICA” (FARIP) FIRMADO ENTRE EL MPD Y EL FNDR."/>
    <m/>
    <m/>
    <m/>
    <m/>
    <m/>
    <m/>
    <n v="0"/>
    <n v="20118.53"/>
    <s v="NO_CONCILIADO"/>
  </r>
  <r>
    <x v="4"/>
    <m/>
    <x v="4"/>
    <x v="76"/>
    <s v="J06731390002"/>
    <s v="NTE"/>
    <n v="15513968"/>
    <m/>
    <s v="A:00099021001 GAM DE SICAYA, TRANSFERENCIA DE RECUPERACIONES SEGUN NOTA GEF-LCR-DYF-0474-NOT/26 POR CONCEPTO DE PAGO DE CAPITAL E INTERESES DE ACUERDO A CONTRATO DE FIDEICOMISO &amp;quot;FINANCIAMIENTO DE APOYO A LA REACTIVACION DE LA INVERSIÓN PUBLICA” (FARIP) FIRMADO ENTRE EL MPD Y EL FNDR."/>
    <m/>
    <m/>
    <m/>
    <m/>
    <m/>
    <m/>
    <n v="0"/>
    <n v="20832.11"/>
    <s v="NO_CONCILIADO"/>
  </r>
  <r>
    <x v="4"/>
    <m/>
    <x v="4"/>
    <x v="76"/>
    <s v="J06731400002"/>
    <s v="NTE"/>
    <n v="15513334"/>
    <m/>
    <s v="A:00099021001 GAM DE SENA, TRANSFERENCIA DE RECUPERACIONES SEGUN NOTA GEF-LCR-DYF-0474-NOT/26 POR CONCEPTO DE PAGO DE CAPITAL E INTERESES DE ACUERDO A CONTRATO DE FIDEICOMISO &amp;quot;FINANCIAMIENTO DE APOYO A LA REACTIVACION DE LA INVERSIÓN PUBLICA” (FARIP) FIRMADO ENTRE EL MPD Y EL FNDR."/>
    <m/>
    <m/>
    <m/>
    <m/>
    <m/>
    <m/>
    <n v="0"/>
    <n v="13402.59"/>
    <s v="NO_CONCILIADO"/>
  </r>
  <r>
    <x v="4"/>
    <m/>
    <x v="4"/>
    <x v="76"/>
    <s v="J06731420002"/>
    <s v="NTE"/>
    <n v="15513323"/>
    <m/>
    <s v="A:00099021001 GAM DE SANTIVAÑEZ, TRANSFERENCIA DE RECUPERACIONES SEGUN NOTA GEF-LCR-DYF-0474-NOT/26 POR CONCEPTO DE PAGO DE CAPITAL E INTERESES DE ACUERDO A CONTRATO DE FIDEICOMISO &amp;quot;FINANCIAMIENTO DE APOYO A LA REACTIVACION DE LA INVERSIÓN PUBLICA” (FARIP) FIRMADO ENTRE EL MPD Y EL FNDR."/>
    <m/>
    <m/>
    <m/>
    <m/>
    <m/>
    <m/>
    <n v="0"/>
    <n v="86757.96"/>
    <s v="NO_CONCILIADO"/>
  </r>
  <r>
    <x v="4"/>
    <m/>
    <x v="4"/>
    <x v="76"/>
    <s v="J06731440002"/>
    <s v="NTE"/>
    <n v="15513311"/>
    <m/>
    <s v="A:00099021001 GAM DE SAN PEDRO DE TIQUINA, TRANSFERENCIA DE RECUPERACIONES SEGUN NOTA GEF-LCR-DYF-0474-NOT/26 POR CONCEPTO DE PAGO DE INTERESES DE ACUERDO A CONTRATO DE FIDEICOMISO &amp;quot;FINANCIAMIENTO DE APOYO A LA REACTIVACION DE LA INVERSIÓN PUBLICA” (FARIP) FIRMADO ENTRE EL MPD Y EL FNDR."/>
    <m/>
    <m/>
    <m/>
    <m/>
    <m/>
    <m/>
    <n v="0"/>
    <n v="1335.33"/>
    <s v="NO_CONCILIADO"/>
  </r>
  <r>
    <x v="4"/>
    <m/>
    <x v="4"/>
    <x v="76"/>
    <s v="J06731450002"/>
    <s v="NTE"/>
    <n v="15513291"/>
    <m/>
    <s v="A:00099021001 GAM DE SAN LUCAS, TRANSFERENCIA DE RECUPERACIONES SEGUN NOTA GEF-LCR-DYF-0474-NOT/26 POR CONCEPTO DE PAGO DE CAPITAL E INTERESES DE ACUERDO A CONTRATO DE FIDEICOMISO &amp;quot;FINANCIAMIENTO DE APOYO A LA REACTIVACION DE LA INVERSIÓN PUBLICA” (FARIP) FIRMADO ENTRE EL MPD Y EL FNDR."/>
    <m/>
    <m/>
    <m/>
    <m/>
    <m/>
    <m/>
    <n v="0"/>
    <n v="46618.76"/>
    <s v="NO_CONCILIADO"/>
  </r>
  <r>
    <x v="4"/>
    <m/>
    <x v="4"/>
    <x v="76"/>
    <s v="J06731480002"/>
    <s v="NTE"/>
    <n v="15513309"/>
    <m/>
    <s v="A:00099021001 GAM DE SAN LUCAS, TRANSFERENCIA DE RECUPERACIONES SEGUN NOTA GEF-LCR-DYF-0474-NOT/26 POR CONCEPTO DE PAGO DE INTERESES DE ACUERDO A CONTRATO DE FIDEICOMISO &amp;quot;FINANCIAMIENTO DE APOYO A LA REACTIVACION DE LA INVERSIÓN PUBLICA” (FARIP) FIRMADO ENTRE EL MPD Y EL FNDR."/>
    <m/>
    <m/>
    <m/>
    <m/>
    <m/>
    <m/>
    <n v="0"/>
    <n v="2424.4699999999998"/>
    <s v="NO_CONCILIADO"/>
  </r>
  <r>
    <x v="4"/>
    <m/>
    <x v="4"/>
    <x v="76"/>
    <s v="J06731500002"/>
    <s v="NTE"/>
    <n v="15513259"/>
    <m/>
    <s v="A:00099021001 GAM DE SAN LUCAS, TRANSFERENCIA DE RECUPERACIONES SEGUN NOTA GEF-LCR-DYF-0474-NOT/26 POR CONCEPTO DE PAGO DE CAPITAL E INTERESES DE ACUERDO A CONTRATO DE FIDEICOMISO &amp;quot;FINANCIAMIENTO DE APOYO A LA REACTIVACION DE LA INVERSIÓN PUBLICA” (FARIP) FIRMADO ENTRE EL MPD Y EL FNDR."/>
    <m/>
    <m/>
    <m/>
    <m/>
    <m/>
    <m/>
    <n v="0"/>
    <n v="61444.13"/>
    <s v="NO_CONCILIADO"/>
  </r>
  <r>
    <x v="4"/>
    <m/>
    <x v="4"/>
    <x v="76"/>
    <s v="J06731790002"/>
    <s v="NTE"/>
    <n v="15501010"/>
    <m/>
    <s v="A:00099021001 GAM DE SAN BENITO (C.V.J.Q.MENDOZ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4622.37"/>
    <s v="NO_CONCILIADO"/>
  </r>
  <r>
    <x v="4"/>
    <m/>
    <x v="4"/>
    <x v="76"/>
    <s v="J06731830002"/>
    <s v="NTE"/>
    <n v="15500991"/>
    <m/>
    <s v="A:00099021001 GAM DE CULPIN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88302.53"/>
    <s v="NO_CONCILIADO"/>
  </r>
  <r>
    <x v="4"/>
    <m/>
    <x v="4"/>
    <x v="76"/>
    <s v="J06731850002"/>
    <s v="NTE"/>
    <n v="15500968"/>
    <m/>
    <s v="A:00099021001 GAD DE CHUQUISAC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2803153.98"/>
    <s v="NO_CONCILIADO"/>
  </r>
  <r>
    <x v="4"/>
    <m/>
    <x v="4"/>
    <x v="76"/>
    <s v="J06731860002"/>
    <s v="NTE"/>
    <n v="15500993"/>
    <m/>
    <s v="A:00099021001 GAM DE FERNANDEZ ALONS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236113.86"/>
    <s v="NO_CONCILIADO"/>
  </r>
  <r>
    <x v="4"/>
    <m/>
    <x v="4"/>
    <x v="76"/>
    <s v="J06731880002"/>
    <s v="NTE"/>
    <n v="15500899"/>
    <m/>
    <s v="A:00099021001 GAM DE FERNANDEZ ALONS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303382.28999999998"/>
    <s v="NO_CONCILIADO"/>
  </r>
  <r>
    <x v="4"/>
    <m/>
    <x v="4"/>
    <x v="76"/>
    <s v="J06731890002"/>
    <s v="NTE"/>
    <n v="15500854"/>
    <m/>
    <s v="A:00099021001 GAM DE BERMEJ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99383.97"/>
    <s v="NO_CONCILIADO"/>
  </r>
  <r>
    <x v="4"/>
    <m/>
    <x v="4"/>
    <x v="76"/>
    <s v="J06731900002"/>
    <s v="NTE"/>
    <n v="15500878"/>
    <m/>
    <s v="A:00099021001 GAM DE COBIJ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14907.43"/>
    <s v="NO_CONCILIADO"/>
  </r>
  <r>
    <x v="83"/>
    <m/>
    <x v="83"/>
    <x v="77"/>
    <s v="O23867710002"/>
    <s v="BOD"/>
    <n v="2386771"/>
    <m/>
    <s v="00099021001 DEPOSITO DE EFECTIVO, DEPOSITANTE: ISAAC ESPINOZA MAMANI, CONCEPTO: DEVOLUCION SUBSIDIO BONO DE FRONTERA, CUENTA DE DEPOSITO: CUENTA UNICA DEL TESORO/DJBR"/>
    <m/>
    <m/>
    <m/>
    <m/>
    <m/>
    <m/>
    <n v="0"/>
    <n v="17986"/>
    <s v="NO_CONCILIADO"/>
  </r>
  <r>
    <x v="13"/>
    <m/>
    <x v="13"/>
    <x v="77"/>
    <s v="O23868000002"/>
    <s v="BOD"/>
    <n v="2386800"/>
    <m/>
    <s v="00099021001 DEPOSITO DE EFECTIVO, DEPOSITANTE: WENDY SHIRLEY GUISBERT SANCHEZ, CONCEPTO: DEPÓSITO POR EXCEDENTE POR TOPE SALARIAL, CUENTA DE DEPOSITO: CUENTA UNICA DEL TESORO"/>
    <m/>
    <m/>
    <m/>
    <m/>
    <m/>
    <m/>
    <n v="0"/>
    <n v="1410.42"/>
    <s v="NO_CONCILIADO"/>
  </r>
  <r>
    <x v="1"/>
    <m/>
    <x v="1"/>
    <x v="77"/>
    <s v="O23868780002"/>
    <s v="BOD"/>
    <n v="2386878"/>
    <m/>
    <s v="00099021001 DEPOSITO DE EFECTIVO, DEPOSITANTE: HERWING ERNESTO BORJA SEGOVIA, CONCEPTO: DEVOLUCION DE PAGO EN EXCESO POR CONCEPTO DE REMUNERACION, CUENTA DE DEPOSITO: CUENTA UNICA DEL TESORO/DJBR"/>
    <m/>
    <m/>
    <m/>
    <m/>
    <m/>
    <m/>
    <n v="0"/>
    <n v="0.02"/>
    <s v="CONCILIADO_PARCIAL"/>
  </r>
  <r>
    <x v="82"/>
    <m/>
    <x v="82"/>
    <x v="77"/>
    <s v="O23868800002"/>
    <s v="BOD"/>
    <n v="2386880"/>
    <m/>
    <s v="00099021001 DEPOSITO DE EFECTIVO, DEPOSITANTE: JOSE ROBERTO CUEVAS VERDUGUEZ, CONCEPTO: DEVOLUCION DE VIATICOS, CUENTA DE DEPOSITO: CUENTA UNICA DEL TESORO/DJBR"/>
    <m/>
    <m/>
    <m/>
    <m/>
    <m/>
    <m/>
    <n v="0"/>
    <n v="432.22"/>
    <s v="NO_CONCILIADO"/>
  </r>
  <r>
    <x v="45"/>
    <m/>
    <x v="45"/>
    <x v="77"/>
    <s v="O23868980002"/>
    <s v="BOD"/>
    <n v="2386898"/>
    <m/>
    <s v="00099021001 DEPOSITO DE EFECTIVO, DEPOSITANTE: MINISTERIO PUBLICO, CONCEPTO: DEVOLUCION DE PAGO POR MORA SERVICIO DE LUZ DEL MES DE ENERO, CUENTA DE DEPOSITO: CUENTA UNICA DEL TESORO"/>
    <m/>
    <m/>
    <m/>
    <m/>
    <m/>
    <m/>
    <n v="0"/>
    <n v="1.7"/>
    <s v="NO_CONCILIADO"/>
  </r>
  <r>
    <x v="45"/>
    <m/>
    <x v="45"/>
    <x v="77"/>
    <s v="O23868990002"/>
    <s v="BOD"/>
    <n v="2386899"/>
    <m/>
    <s v="00099021001 DEPOSITO DE EFECTIVO, DEPOSITANTE: MINISTERIO PUBLICO, CONCEPTO: DEVOLUCION DE PAGO POR MORA SERVICIO DE LUZ DEL MES DE FEBRERO, CUENTA DE DEPOSITO: CUENTA UNICA DEL TESORO"/>
    <m/>
    <m/>
    <m/>
    <m/>
    <m/>
    <m/>
    <n v="0"/>
    <n v="17.5"/>
    <s v="NO_CONCILIADO"/>
  </r>
  <r>
    <x v="1"/>
    <m/>
    <x v="1"/>
    <x v="77"/>
    <s v="B23868100002"/>
    <s v="BOD"/>
    <n v="2386810"/>
    <m/>
    <s v="00041264102 DEP.DE CHEQ.AJENOS,RET.DE CAM.,CONCEPTO: TRASPASO PRESUPUESTARIO INTERINSTITUCIONAL,DEP.: GOB. AUTONOMO MCPAL. CARANAVI , PROCEDENCIA: BANCO UNION S.A., CHEQUE: 23332, FECHA DE EMISION:17/04/2026"/>
    <m/>
    <m/>
    <m/>
    <m/>
    <m/>
    <m/>
    <n v="0"/>
    <n v="94500"/>
    <s v="NO_CONCILIADO"/>
  </r>
  <r>
    <x v="13"/>
    <m/>
    <x v="13"/>
    <x v="77"/>
    <s v="B23868150002"/>
    <s v="BOD"/>
    <n v="2386815"/>
    <m/>
    <s v="00099024113 DEP.DE CHEQ.AJENOS,RET.DE CAM.,CONCEPTO: EJECUCION DE GARANTIA DE CUMPLIMIENTO DE CONTRATO,DEP.: BANCO PRODEM S.A. , PROCEDENCIA: BANCO UNION S.A., CHEQUE: 19335, FECHA DE EMISION:24/04/2026"/>
    <m/>
    <m/>
    <m/>
    <m/>
    <m/>
    <m/>
    <n v="0"/>
    <n v="186417.55"/>
    <s v="NO_CONCILIADO"/>
  </r>
  <r>
    <x v="21"/>
    <m/>
    <x v="21"/>
    <x v="77"/>
    <s v="B23868350002"/>
    <s v="BOD"/>
    <n v="2386835"/>
    <m/>
    <s v="00253014123 DEP.DE CHEQ.AJENOS,RET.DE CAM.,CONCEPTO: TRANSF. CONST. AGUA POTABLE PEÑA AMARILLA,DEP.: GAM TUPIZA , PROCEDENCIA: BANCO UNION S.A., CHEQUE: 1953, FECHA DE EMISION:27/04/2026"/>
    <m/>
    <m/>
    <m/>
    <m/>
    <m/>
    <m/>
    <n v="0"/>
    <n v="328106.18"/>
    <s v="NO_CONCILIADO"/>
  </r>
  <r>
    <x v="96"/>
    <m/>
    <x v="96"/>
    <x v="77"/>
    <s v="B23868360002"/>
    <s v="BOD"/>
    <n v="2386836"/>
    <m/>
    <s v="00099021001 DEP.DE CHEQ.AJENOS,RET.DE CAM.,CONCEPTO: DEVOLUCION POR DPH MES JUNIO A AGOSTO,DEP.: SOLEDAD REGINA SEJAS MARTINEZ , PROCEDENCIA: BANCO UNION S.A., CHEQUE: 229121, FECHA DE EMISION:28/04/2026/DJBR"/>
    <m/>
    <m/>
    <m/>
    <m/>
    <m/>
    <m/>
    <n v="0"/>
    <n v="11185.71"/>
    <s v="NO_CONCILIADO"/>
  </r>
  <r>
    <x v="13"/>
    <m/>
    <x v="13"/>
    <x v="77"/>
    <s v="B23868410002"/>
    <s v="BOD"/>
    <n v="2386841"/>
    <m/>
    <s v="00099021001 DEP.DE CHEQ.AJENOS,RET.DE CAM.,CONCEPTO: DEVOLUCION DE HABER DEL MES DE FEBRERO DE 2026,DEP.: RENAN VILLANUEVA GOITIA , PROCEDENCIA: BANCO UNION S.A., CHEQUE: 229123, FECHA DE EMISION:28/04/2026"/>
    <m/>
    <m/>
    <m/>
    <m/>
    <m/>
    <m/>
    <n v="0"/>
    <n v="7163.37"/>
    <s v="NO_CONCILIADO"/>
  </r>
  <r>
    <x v="54"/>
    <m/>
    <x v="54"/>
    <x v="77"/>
    <s v="Q24213720002"/>
    <s v="CRV"/>
    <n v="2421372"/>
    <m/>
    <s v="NUMERO DE LIBRETA CUT: 00862019202 OPERACIÓN E75 TRANSFERENCIA DE LA CUENTA FISCAL BUN A LA CUT EN MN TRANSF.FDOS.AL.BCB SG.SOL.GAM QUILLACOLLO CITE: DESP-MAE-EXT-NÂ° 265/26 CUENTA CUT 3987069001 Â¿ LIBRETA NÂ° 00862019202 FNDR-VIVIR BIEN."/>
    <m/>
    <m/>
    <m/>
    <m/>
    <m/>
    <m/>
    <n v="0"/>
    <n v="2477436.75"/>
    <s v="NO_CONCILIADO"/>
  </r>
  <r>
    <x v="97"/>
    <m/>
    <x v="97"/>
    <x v="77"/>
    <s v="S11528750001"/>
    <s v="COB"/>
    <n v="1152875"/>
    <m/>
    <s v="'COBRO DE'||ÚTILES DE ESCRITORIO POR EL COMPROBANTE NRO.1152873 S/G. CORREO ELECTRONICO DE LA FECHA ENVIADA POR EMPRESA PUBLICA QUIPUS (SECTOR PÚBLICO) DEBITO DE LA LIBRETA 00590012001 EMPRESA PUBLICA QUIPUS  RECURSOS ESPECÍFICOS, REPOSICIÓN DE ÚTILES"/>
    <m/>
    <m/>
    <m/>
    <m/>
    <m/>
    <m/>
    <n v="80"/>
    <n v="0"/>
    <s v="NO_CONCILIADO"/>
  </r>
  <r>
    <x v="13"/>
    <m/>
    <x v="13"/>
    <x v="78"/>
    <s v="O23870630002"/>
    <s v="BOD"/>
    <n v="2387063"/>
    <m/>
    <s v="00099021001 DEPOSITO DE EFECTIVO, DEPOSITANTE: JUAN CARLOS PANIAGUA BAZAN, CONCEPTO: DEVOLUCION DE PASAJES Y VIATICOS, CUENTA DE DEPOSITO: CUENTA UNICA DEL TESORO"/>
    <m/>
    <m/>
    <m/>
    <m/>
    <m/>
    <m/>
    <n v="0"/>
    <n v="333"/>
    <s v="NO_CONCILIADO"/>
  </r>
  <r>
    <x v="13"/>
    <m/>
    <x v="13"/>
    <x v="78"/>
    <s v="O23871650002"/>
    <s v="BOD"/>
    <n v="2387165"/>
    <m/>
    <s v="00099021001 DEPOSITO DE EFECTIVO, DEPOSITANTE: FREDDY CAYO AROZAMEN, CONCEPTO: DEV. POR DPH POR EL MES DE FEBRERO DE 1997 EN EL MINISTERIO DE HACIENDA (POTOSI), CUENTA DE DEPOSITO: CUENTA UNICA DEL TESORO/DJBR"/>
    <m/>
    <m/>
    <m/>
    <m/>
    <m/>
    <m/>
    <n v="0"/>
    <n v="1477.5"/>
    <s v="NO_CONCILIADO"/>
  </r>
  <r>
    <x v="3"/>
    <m/>
    <x v="3"/>
    <x v="78"/>
    <s v="O23871930002"/>
    <s v="BOD"/>
    <n v="2387193"/>
    <m/>
    <s v="00099021001 DEPOSITO DE EFECTIVO, DEPOSITANTE: PERCY RAUL CARRASCO RIVAS, CONCEPTO: PAGO CONSUMO AGUA POTABLE MES FEBRERO /2026 EDIF CONAVI FACT N°1184848, CUENTA DE DEPOSITO: CUENTA UNICA DEL TESORO/DJBR"/>
    <m/>
    <m/>
    <m/>
    <m/>
    <m/>
    <m/>
    <n v="0"/>
    <n v="93.84"/>
    <s v="NO_CONCILIADO"/>
  </r>
  <r>
    <x v="35"/>
    <m/>
    <x v="35"/>
    <x v="78"/>
    <s v="O23872280002"/>
    <s v="BOD"/>
    <n v="2387228"/>
    <m/>
    <s v="00378012002 DEPOSITO DE EFECTIVO, DEPOSITANTE: ADHEMAR EMILIO ATORA QUISPE, CONCEPTO: DEV AJUSTE COTEL NOV 2025, CUENTA DE DEPOSITO: CUENTA UNICA DEL TESORO"/>
    <m/>
    <m/>
    <m/>
    <m/>
    <m/>
    <m/>
    <n v="0"/>
    <n v="4.96"/>
    <s v="NO_CONCILIADO"/>
  </r>
  <r>
    <x v="21"/>
    <m/>
    <x v="21"/>
    <x v="78"/>
    <s v="B23870720002"/>
    <s v="BOD"/>
    <n v="2387072"/>
    <m/>
    <s v="00253014123 DEP.DE CHEQ.AJENOS,RET.DE CAM.,CONCEPTO: TRANSF RECURSOS CONST AGUA POTABLE COLPANAYOC - APL,DEP.: GAM CAMATAQUI - VILLA ABECIA , PROCEDENCIA: BANCO UNION S.A., CHEQUE: 1954, FECHA DE EMISION:27/04/2026"/>
    <m/>
    <m/>
    <m/>
    <m/>
    <m/>
    <m/>
    <n v="0"/>
    <n v="120472.05"/>
    <s v="NO_CONCILIADO"/>
  </r>
  <r>
    <x v="10"/>
    <m/>
    <x v="10"/>
    <x v="78"/>
    <s v="B23870730002"/>
    <s v="BOD"/>
    <n v="2387073"/>
    <m/>
    <s v="00099021001 DEP.DE CHEQ.AJENOS,RET.DE CAM.,CONCEPTO: INCAPACIDAD,DEP.: CAJA NACIONAL DE SALUD , PROCEDENCIA: BANCO UNION S.A., CHEQUE: 12810, FECHA DE EMISION:24/04/2026"/>
    <m/>
    <m/>
    <m/>
    <m/>
    <m/>
    <m/>
    <n v="0"/>
    <n v="63198.87"/>
    <s v="NO_CONCILIADO"/>
  </r>
  <r>
    <x v="13"/>
    <m/>
    <x v="13"/>
    <x v="78"/>
    <s v="B23870850002"/>
    <s v="BOD"/>
    <n v="2387085"/>
    <m/>
    <s v="00099021001 DEP.DE CHEQ.AJENOS,RET.DE CAM.,CONCEPTO: DEPÓSITO,DEP.: MIRIAM ARCE HERMOSO , PROCEDENCIA: BANCO UNION S.A., CHEQUE: 229130, FECHA DE EMISION:29/04/2026"/>
    <m/>
    <m/>
    <m/>
    <m/>
    <m/>
    <m/>
    <n v="0"/>
    <n v="10745.05"/>
    <s v="NO_CONCILIADO"/>
  </r>
  <r>
    <x v="0"/>
    <m/>
    <x v="0"/>
    <x v="78"/>
    <s v="Q24226610002"/>
    <s v="CRV"/>
    <n v="2422661"/>
    <m/>
    <s v="NUMERO DE LIBRETA CUT: 00099021001 OPERACIÓN E75 TRANSFERENCIA DE LA CUENTA FISCAL BUN A LA CUT EN MN TRANSF.FDOS.AL.BCB SG.SOL. EGRESOS CITE: ENDE-DEEM-4/58-26 CUENTA CUT 39870069001 LIBRETA NÂ° 00099021001"/>
    <m/>
    <m/>
    <m/>
    <m/>
    <m/>
    <m/>
    <n v="0"/>
    <n v="4611184.75"/>
    <s v="NO_CONCILIADO"/>
  </r>
  <r>
    <x v="33"/>
    <m/>
    <x v="33"/>
    <x v="78"/>
    <s v="Q24226650002"/>
    <s v="CRV"/>
    <n v="2422665"/>
    <m/>
    <s v="NUMERO DE LIBRETA CUT: 00086014407 OPERACIÓN E75 TRANSFERENCIA DE LA CUENTA FISCAL BUN A LA CUT EN MN TRANSF.FDOS.AL.BCB SG.SOL.GOB. AUTONOMO DEPTAL. COCHABAMBA CITE: CE/UTYCP/032/2026 CUENTA CUT 3987069001 Â¿ LIBRETA NÂ° 00086014407 MMAYA-BS-PLAN NACIONAL DE CUENCAS PROYECTOS (99 13-17)."/>
    <m/>
    <m/>
    <m/>
    <m/>
    <m/>
    <m/>
    <n v="0"/>
    <n v="444486.39"/>
    <s v="NO_CONCILIADO"/>
  </r>
  <r>
    <x v="10"/>
    <m/>
    <x v="10"/>
    <x v="78"/>
    <s v="J06733370002"/>
    <s v="NTE"/>
    <n v="15558755"/>
    <m/>
    <s v="A:00099021001 DEVOLUCIÓN DEUDA AL TGN POR PARTE DEL SR. GUILLERMO ARAMAYO HERRERA CORRESPONDIENTE AL MES DE MARZO/2026, S/G. INF. SENASIR/UAF/INF N° 738/2026, DE FECHA 28/04/2026"/>
    <m/>
    <m/>
    <m/>
    <m/>
    <m/>
    <m/>
    <n v="0"/>
    <n v="1027.3499999999999"/>
    <s v="NO_CONCILIADO"/>
  </r>
  <r>
    <x v="4"/>
    <m/>
    <x v="4"/>
    <x v="78"/>
    <s v="J06733380002"/>
    <s v="NTE"/>
    <n v="15558664"/>
    <m/>
    <s v="A:00099021001 GAM DE PORTACHUEL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85907.13"/>
    <s v="NO_CONCILIADO"/>
  </r>
  <r>
    <x v="4"/>
    <m/>
    <x v="4"/>
    <x v="78"/>
    <s v="J06733480002"/>
    <s v="NTE"/>
    <n v="15558662"/>
    <m/>
    <s v="A:00099021001 GAM DE MONTEAGUD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63010.79"/>
    <s v="NO_CONCILIADO"/>
  </r>
  <r>
    <x v="4"/>
    <m/>
    <x v="4"/>
    <x v="78"/>
    <s v="J06733500002"/>
    <s v="NTE"/>
    <n v="15558633"/>
    <m/>
    <s v="A:00099021001 GAM DE ACHACACHI,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92334.24"/>
    <s v="NO_CONCILIADO"/>
  </r>
  <r>
    <x v="4"/>
    <m/>
    <x v="4"/>
    <x v="78"/>
    <s v="J06733510002"/>
    <s v="NTE"/>
    <n v="15558630"/>
    <m/>
    <s v="A:00099021001 GAM DE WARNES,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99421.11"/>
    <s v="NO_CONCILIADO"/>
  </r>
  <r>
    <x v="4"/>
    <m/>
    <x v="4"/>
    <x v="78"/>
    <s v="J06733520002"/>
    <s v="NTE"/>
    <n v="15558602"/>
    <m/>
    <s v="A:00099021001 GAM DE RIBERALT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17796.96"/>
    <s v="NO_CONCILIADO"/>
  </r>
  <r>
    <x v="4"/>
    <m/>
    <x v="4"/>
    <x v="78"/>
    <s v="J06733530002"/>
    <s v="NTE"/>
    <n v="15557280"/>
    <m/>
    <s v="A:00099021001 GAM DE WARNES, TRANSFERENCIA DE RECUPERACIONES SEGUN NOTA GEF-LCR-DYF-0474-NOT/26 POR CONCEPTO DE PAGO DE INTERESES DE ACUERDO A CONTRATO DE FIDEICOMISO &amp;quot;FINANCIAMIENTO DE APOYO A LA REACTIVACION DE LA INVERSIÓN PUBLICA” (FARIP) FIRMADO ENTRE EL MPD Y EL FNDR."/>
    <m/>
    <m/>
    <m/>
    <m/>
    <m/>
    <m/>
    <n v="0"/>
    <n v="13969.49"/>
    <s v="NO_CONCILIADO"/>
  </r>
  <r>
    <x v="4"/>
    <m/>
    <x v="4"/>
    <x v="78"/>
    <s v="J06733540002"/>
    <s v="NTE"/>
    <n v="15557288"/>
    <m/>
    <s v="A:00099021001 GAM DE SAN BENITO(VILLA JOSE QUINTIN MENDOZA), TRANSFERENCIA DE RECUPERACIONES SEGUN NOTA GEF-LCR-DYF-0474-NOT/26 POR CONCEPTO DE PAGO DE INTERESES DE ACUERDO A CONTRATO DE FIDEICOMISO &amp;quot;FINANCIAMIENTO DE APOYO A LA REACTIVACION DE LA INVERSIÓN PUBLICA” (FARIP) FIRMADO ENTRE EL MPD Y EL FNDR."/>
    <m/>
    <m/>
    <m/>
    <m/>
    <m/>
    <m/>
    <n v="0"/>
    <n v="1945.15"/>
    <s v="NO_CONCILIADO"/>
  </r>
  <r>
    <x v="4"/>
    <m/>
    <x v="4"/>
    <x v="78"/>
    <s v="J06733550002"/>
    <s v="NTE"/>
    <n v="15557278"/>
    <m/>
    <s v="A:00099021001 GAM DE WARNES, TRANSFERENCIA DE RECUPERACIONES SEGUN NOTA GEF-LCR-DYF-0474-NOT/26 POR CONCEPTO DE PAGO DE CAPITAL E INTERESES DE ACUERDO A CONTRATO DE FIDEICOMISO &amp;quot;FINANCIAMIENTO DE APOYO A LA REACTIVACION DE LA INVERSIÓN PUBLICA” (FARIP) FIRMADO ENTRE EL MPD Y EL FNDR."/>
    <m/>
    <m/>
    <m/>
    <m/>
    <m/>
    <m/>
    <n v="0"/>
    <n v="2548653.59"/>
    <s v="NO_CONCILIADO"/>
  </r>
  <r>
    <x v="4"/>
    <m/>
    <x v="4"/>
    <x v="78"/>
    <s v="J06733640002"/>
    <s v="NTE"/>
    <n v="15557264"/>
    <m/>
    <s v="A:00099021001 GAM DE TIRAQUE, TRANSFERENCIA DE RECUPERACIONES SEGUN NOTA GEF-LCR-DYF-0474-NOT/26 POR CONCEPTO DE PAGO DE CAPITAL E INTERESES DE ACUERDO A CONTRATO DE FIDEICOMISO &amp;quot;FINANCIAMIENTO DE APOYO A LA REACTIVACION DE LA INVERSIÓN PUBLICA” (FARIP) FIRMADO ENTRE EL MPD Y EL FNDR."/>
    <m/>
    <m/>
    <m/>
    <m/>
    <m/>
    <m/>
    <n v="0"/>
    <n v="112129.09"/>
    <s v="NO_CONCILIADO"/>
  </r>
  <r>
    <x v="4"/>
    <m/>
    <x v="4"/>
    <x v="78"/>
    <s v="J06733610002"/>
    <s v="NTE"/>
    <n v="15557266"/>
    <m/>
    <s v="A:00099021001 GAM DE URIONDO(CONCEPCION), TRANSFERENCIA DE RECUPERACIONES SEGUN NOTA GEF-LCR-DYF-0474-NOT/26 POR CONCEPTO DE PAGO DE CAPITAL E INTERESES DE ACUERDO A CONTRATO DE FIDEICOMISO &amp;quot;FINANCIAMIENTO DE APOYO A LA REACTIVACION DE LA INVERSIÓN PUBLICA” (FARIP) FIRMADO ENTRE EL MPD Y EL FNDR."/>
    <m/>
    <m/>
    <m/>
    <m/>
    <m/>
    <m/>
    <n v="0"/>
    <n v="145293.24"/>
    <s v="NO_CONCILIADO"/>
  </r>
  <r>
    <x v="54"/>
    <m/>
    <x v="54"/>
    <x v="78"/>
    <s v="J06733650002"/>
    <s v="NTE"/>
    <n v="15557236"/>
    <m/>
    <s v="A:00099021001 GAM DE SAPAHAQUI, TRANSFERENCIA DE RECUPERACIONES SEGUN NOTA GEF-LCR-DYF-0474-NOT/26 POR CONCEPTO DE PAGO DE CAPITAL E INTERESES DE ACUERDO A CONTRATO DE FIDEICOMISO &amp;quot;FINANCIAMIENTO DE APOYO A LA REACTIVACION DE LA INVERSIÓN PUBLICA” (FARIP) FIRMADO ENTRE EL MPD Y EL FNDR."/>
    <m/>
    <m/>
    <m/>
    <m/>
    <m/>
    <m/>
    <n v="0"/>
    <n v="15658.04"/>
    <s v="NO_CONCILIADO"/>
  </r>
  <r>
    <x v="4"/>
    <m/>
    <x v="4"/>
    <x v="78"/>
    <s v="J06733670002"/>
    <s v="NTE"/>
    <n v="15557255"/>
    <m/>
    <s v="A:00099021001 GAM DE SHINAHOTA, TRANSFERENCIA DE RECUPERACIONES SEGUN NOTA GEF-LCR-DYF-0474-NOT/26 POR CONCEPTO DE PAGO DE INTERESES DE ACUERDO A CONTRATO DE FIDEICOMISO &amp;quot;FINANCIAMIENTO DE APOYO A LA REACTIVACION DE LA INVERSIÓN PUBLICA” (FARIP) FIRMADO ENTRE EL MPD Y EL FNDR."/>
    <m/>
    <m/>
    <m/>
    <m/>
    <m/>
    <m/>
    <n v="0"/>
    <n v="1134.81"/>
    <s v="NO_CONCILIADO"/>
  </r>
  <r>
    <x v="4"/>
    <m/>
    <x v="4"/>
    <x v="78"/>
    <s v="J06733680002"/>
    <s v="NTE"/>
    <n v="15557257"/>
    <m/>
    <s v="A:00099021001 GAM DE SUCRE, TRANSFERENCIA DE RECUPERACIONES SEGUN NOTA GEF-LCR-DYF-0474-NOT/26 POR CONCEPTO DE PAGO DE CAPITAL E INTERESES DE ACUERDO A CONTRATO DE FIDEICOMISO &amp;quot;FINANCIAMIENTO DE APOYO A LA REACTIVACION DE LA INVERSIÓN PUBLICA” (FARIP) FIRMADO ENTRE EL MPD Y EL FNDR."/>
    <m/>
    <m/>
    <m/>
    <m/>
    <m/>
    <m/>
    <n v="0"/>
    <n v="1578885.1200000001"/>
    <s v="NO_CONCILIADO"/>
  </r>
  <r>
    <x v="4"/>
    <m/>
    <x v="4"/>
    <x v="78"/>
    <s v="J06733690002"/>
    <s v="NTE"/>
    <n v="15557246"/>
    <m/>
    <s v="A:00099021001 GAM DE SAPAHAQUI, TRANSFERENCIA DE RECUPERACIONES SEGUN NOTA GEF-LCR-DYF-0474-NOT/26 POR CONCEPTO DE PAGO DE INTERESES DE ACUERDO A CONTRATO DE FIDEICOMISO &amp;quot;FINANCIAMIENTO DE APOYO A LA REACTIVACION DE LA INVERSIÓN PUBLICA” (FARIP) FIRMADO ENTRE EL MPD Y EL FNDR."/>
    <m/>
    <m/>
    <m/>
    <m/>
    <m/>
    <m/>
    <n v="0"/>
    <n v="3004.23"/>
    <s v="NO_CONCILIADO"/>
  </r>
  <r>
    <x v="4"/>
    <m/>
    <x v="4"/>
    <x v="78"/>
    <s v="J06733720002"/>
    <s v="NTE"/>
    <n v="15557234"/>
    <m/>
    <s v="A:00099021001 GAM DE SAPAHAQUI, TRANSFERENCIA DE RECUPERACIONES SEGUN NOTA GEF-LCR-DYF-0474-NOT/26 POR CONCEPTO DE PAGO DE CAPITAL E INTERESES DE ACUERDO A CONTRATO DE FIDEICOMISO &amp;quot;FINANCIAMIENTO DE APOYO A LA REACTIVACION DE LA INVERSIÓN PUBLICA” (FARIP) FIRMADO ENTRE EL MPD Y EL FNDR."/>
    <m/>
    <m/>
    <m/>
    <m/>
    <m/>
    <m/>
    <n v="0"/>
    <n v="50533.27"/>
    <s v="NO_CONCILIADO"/>
  </r>
  <r>
    <x v="4"/>
    <m/>
    <x v="4"/>
    <x v="78"/>
    <s v="J06733760002"/>
    <s v="NTE"/>
    <n v="15557224"/>
    <m/>
    <s v="A:00099021001 GAM DE PORTACHUELO, TRANSFERENCIA DE RECUPERACIONES SEGUN NOTA GEF-LCR-DYF-0474-NOT/26 POR CONCEPTO DE PAGO DE INTERESES DE ACUERDO A CONTRATO DE FIDEICOMISO &amp;quot;FINANCIAMIENTO DE APOYO A LA REACTIVACION DE LA INVERSIÓN PUBLICA” (FARIP) FIRMADO ENTRE EL MPD Y EL FNDR."/>
    <m/>
    <m/>
    <m/>
    <m/>
    <m/>
    <m/>
    <n v="0"/>
    <n v="22247.01"/>
    <s v="NO_CONCILIADO"/>
  </r>
  <r>
    <x v="4"/>
    <m/>
    <x v="4"/>
    <x v="78"/>
    <s v="J06733770002"/>
    <s v="NTE"/>
    <n v="15556932"/>
    <m/>
    <s v="A:00099021001 GAM DE HUARINA, TRANSFERENCIA DE RECUPERACIONES SEGUN NOTA GEF-LCR-DYF-0474-NOT/26 POR CONCEPTO DE PAGO DE CAPITAL E INTERESES DE ACUERDO A CONTRATO DE FIDEICOMISO &amp;quot;FINANCIAMIENTO DE APOYO A LA REACTIVACION DE LA INVERSIÓN PUBLICA” (FARIP) FIRMADO ENTRE EL MPD Y EL FNDR."/>
    <m/>
    <m/>
    <m/>
    <m/>
    <m/>
    <m/>
    <n v="0"/>
    <n v="44000.57"/>
    <s v="NO_CONCILIADO"/>
  </r>
  <r>
    <x v="4"/>
    <m/>
    <x v="4"/>
    <x v="78"/>
    <s v="J06733790002"/>
    <s v="NTE"/>
    <n v="15557218"/>
    <m/>
    <s v="A:00099021001 GAM DE IXIAMAS, TRANSFERENCIA DE RECUPERACIONES SEGUN NOTA GEF-LCR-DYF-0474-NOT/26 POR CONCEPTO DE PAGO DE INTERESES DE ACUERDO A CONTRATO DE FIDEICOMISO &amp;quot;FINANCIAMIENTO DE APOYO A LA REACTIVACION DE LA INVERSIÓN PUBLICA” (FARIP) FIRMADO ENTRE EL MPD Y EL FNDR."/>
    <m/>
    <m/>
    <m/>
    <m/>
    <m/>
    <m/>
    <n v="0"/>
    <n v="821.42"/>
    <s v="NO_CONCILIADO"/>
  </r>
  <r>
    <x v="4"/>
    <m/>
    <x v="4"/>
    <x v="78"/>
    <s v="J06733800002"/>
    <s v="NTE"/>
    <n v="15557220"/>
    <m/>
    <s v="A:00099021001 GAM DE MONTEAGUDO, TRANSFERENCIA DE RECUPERACIONES SEGUN NOTA GEF-LCR-DYF-0474-NOT/26 POR CONCEPTO DE PAGO DE CAPITAL E INTERESES DE ACUERDO A CONTRATO DE FIDEICOMISO &amp;quot;FINANCIAMIENTO DE APOYO A LA REACTIVACION DE LA INVERSIÓN PUBLICA” (FARIP) FIRMADO ENTRE EL MPD Y EL FNDR"/>
    <m/>
    <m/>
    <m/>
    <m/>
    <m/>
    <m/>
    <n v="0"/>
    <n v="71246.8"/>
    <s v="NO_CONCILIADO"/>
  </r>
  <r>
    <x v="4"/>
    <m/>
    <x v="4"/>
    <x v="78"/>
    <s v="J06733850002"/>
    <s v="NTE"/>
    <n v="15556902"/>
    <m/>
    <s v="A:00099021001 GAM DE CORIPATA, TRANSFERENCIA DE RECUPERACIONES SEGUN NOTA GEF-LCR-DYF-0474-NOT/26 POR CONCEPTO DE PAGO DE INTERESES DE ACUERDO A CONTRATO DE FIDEICOMISO &amp;quot;FINANCIAMIENTO DE APOYO A LA REACTIVACION DE LA INVERSIÓN PUBLICA” (FARIP) FIRMADO ENTRE EL MPD Y EL FNDR."/>
    <m/>
    <m/>
    <m/>
    <m/>
    <m/>
    <m/>
    <n v="0"/>
    <n v="9568.8799999999992"/>
    <s v="NO_CONCILIADO"/>
  </r>
  <r>
    <x v="4"/>
    <m/>
    <x v="4"/>
    <x v="78"/>
    <s v="J06733860002"/>
    <s v="NTE"/>
    <n v="15556917"/>
    <m/>
    <s v="A:00099021001 GAM DE HUARINA, TRANSFERENCIA DE RECUPERACIONES SEGUN NOTA GEF-LCR-DYF-0474-NOT/26 POR CONCEPTO DE PAGO DE CAPITAL E INTERESES DE ACUERDO A CONTRATO DE FIDEICOMISO &amp;quot;FINANCIAMIENTO DE APOYO A LA REACTIVACION DE LA INVERSIÓN PUBLICA” (FARIP) FIRMADO ENTRE EL MPD Y EL FNDR."/>
    <m/>
    <m/>
    <m/>
    <m/>
    <m/>
    <m/>
    <n v="0"/>
    <n v="29717.86"/>
    <s v="NO_CONCILIADO"/>
  </r>
  <r>
    <x v="4"/>
    <m/>
    <x v="4"/>
    <x v="78"/>
    <s v="J06733870002"/>
    <s v="NTE"/>
    <n v="15556890"/>
    <m/>
    <s v="A:00099021001 GAM DE ACHACACHI, TRANSFERENCIA DE RECUPERACIONES SEGUN NOTA GEF-LCR-DYF-0474-NOT/26 POR CONCEPTO DE PAGO DE INTERESES DE ACUERDO A CONTRATO DE FIDEICOMISO &amp;quot;FINANCIAMIENTO DE APOYO A LA REACTIVACION DE LA INVERSIÓN PUBLICA” (FARIP) FIRMADO ENTRE EL MPD Y EL FNDR."/>
    <m/>
    <m/>
    <m/>
    <m/>
    <m/>
    <m/>
    <n v="0"/>
    <n v="6843.52"/>
    <s v="NO_CONCILIADO"/>
  </r>
  <r>
    <x v="4"/>
    <m/>
    <x v="4"/>
    <x v="78"/>
    <s v="J06733900002"/>
    <s v="NTE"/>
    <n v="15556893"/>
    <m/>
    <s v="A:00099021001 GAM DE ACHACACHI, TRANSFERENCIA DE RECUPERACIONES SEGUN NOTA GEF-LCR-DYF-0474-NOT/26 POR CONCEPTO DE PAGO DE INTERESES DE ACUERDO A CONTRATO DE FIDEICOMISO &amp;quot;FINANCIAMIENTO DE APOYO A LA REACTIVACION DE LA INVERSIÓN PUBLICA” (FARIP) FIRMADO ENTRE EL MPD Y EL FNDR."/>
    <m/>
    <m/>
    <m/>
    <m/>
    <m/>
    <m/>
    <n v="0"/>
    <n v="2562.15"/>
    <s v="NO_CONCILIADO"/>
  </r>
  <r>
    <x v="4"/>
    <m/>
    <x v="4"/>
    <x v="78"/>
    <s v="J06733910002"/>
    <s v="NTE"/>
    <n v="15556900"/>
    <m/>
    <s v="A:00099021001 GAM DE ACHOCALLA, TRANSFERENCIA DE RECUPERACIONES SEGUN NOTA GEF-LCR-DYF-0474-NOT/26 POR CONCEPTO DE PAGO DE CAPITAL E INTERESES DE ACUERDO A CONTRATO DE FIDEICOMISO &amp;quot;FINANCIAMIENTO DE APOYO A LA REACTIVACION DE LA INVERSIÓN PUBLICA” (FARIP) FIRMADO ENTRE EL MPD Y EL FNDR."/>
    <m/>
    <m/>
    <m/>
    <m/>
    <m/>
    <m/>
    <n v="0"/>
    <n v="32350.98"/>
    <s v="NO_CONCILIADO"/>
  </r>
  <r>
    <x v="4"/>
    <m/>
    <x v="4"/>
    <x v="78"/>
    <s v="J06733920002"/>
    <s v="NTE"/>
    <n v="15556880"/>
    <m/>
    <s v="A:00099021001 GAM DE ACHACACHI, TRANSFERENCIA DE RECUPERACIONES SEGUN NOTA GEF-LCR-DYF-0474-NOT/26 POR CONCEPTO DE PAGO DE CAPITAL E INTERESES DE ACUERDO A CONTRATO DE FIDEICOMISO &amp;quot;FINANCIAMIENTO DE APOYO A LA REACTIVACION DE LA INVERSIÓN PUBLICA” (FARIP) FIRMADO ENTRE EL MPD Y EL FNDR."/>
    <m/>
    <m/>
    <m/>
    <m/>
    <m/>
    <m/>
    <n v="0"/>
    <n v="19803.419999999998"/>
    <s v="NO_CONCILIADO"/>
  </r>
  <r>
    <x v="13"/>
    <m/>
    <x v="13"/>
    <x v="79"/>
    <s v="O23874520002"/>
    <s v="BOD"/>
    <n v="2387452"/>
    <m/>
    <s v="00099021001 DEPOSITO DE EFECTIVO, DEPOSITANTE: MARINA ESPADA DE ACEBEY, CONCEPTO: DEVOLUCION PRA CANCELACION TOTAL, CUENTA DE DEPOSITO: CUENTA UNICA DEL TESORO"/>
    <m/>
    <m/>
    <m/>
    <m/>
    <m/>
    <m/>
    <n v="0"/>
    <n v="12.54"/>
    <s v="NO_CONCILIADO"/>
  </r>
  <r>
    <x v="29"/>
    <m/>
    <x v="29"/>
    <x v="79"/>
    <s v="O23874550002"/>
    <s v="BOD"/>
    <n v="2387455"/>
    <m/>
    <s v="00266022001 DEPOSITO DE EFECTIVO, DEPOSITANTE: DEYBY RICHAR SAUSEDO CHOQUE, CONCEPTO: DEVOLUCION, CUENTA DE DEPOSITO: CUENTA UNICA DEL TESORO"/>
    <m/>
    <m/>
    <m/>
    <m/>
    <m/>
    <m/>
    <n v="0"/>
    <n v="885"/>
    <s v="NO_CONCILIADO"/>
  </r>
  <r>
    <x v="13"/>
    <m/>
    <x v="13"/>
    <x v="79"/>
    <s v="O23874760002"/>
    <s v="BOD"/>
    <n v="2387476"/>
    <m/>
    <s v="00099021001 DEPOSITO DE EFECTIVO, DEPOSITANTE: GLADYS ITURRY EDUARDO DE ESPEJO, CONCEPTO: PAGO DE SERVICIOS DE AGUA Y LUZ - MES DE MARZO, CUENTA DE DEPOSITO: CUENTA UNICA DEL TESORO"/>
    <m/>
    <m/>
    <m/>
    <m/>
    <m/>
    <m/>
    <n v="0"/>
    <n v="80"/>
    <s v="NO_CONCILIADO"/>
  </r>
  <r>
    <x v="13"/>
    <m/>
    <x v="13"/>
    <x v="79"/>
    <s v="O23874780002"/>
    <s v="BOD"/>
    <n v="2387478"/>
    <m/>
    <s v="00099021001 DEPOSITO DE EFECTIVO, DEPOSITANTE: GLADYS ITURRY EDUARDO DE ESPEJO, CONCEPTO: PAGO DE SERVICIOS DE AGUA Y LUZ - MES DE ABRIL, CUENTA DE DEPOSITO: CUENTA UNICA DEL TESORO"/>
    <m/>
    <m/>
    <m/>
    <m/>
    <m/>
    <m/>
    <n v="0"/>
    <n v="80"/>
    <s v="NO_CONCILIADO"/>
  </r>
  <r>
    <x v="36"/>
    <m/>
    <x v="36"/>
    <x v="79"/>
    <s v="O23874930002"/>
    <s v="BOD"/>
    <n v="2387493"/>
    <m/>
    <s v="00046024204 DEPOSITO DE EFECTIVO, DEPOSITANTE: MARCELA TATIANA FLORES ZAMBRANA, CONCEPTO: PAGO DE TICKET, CUENTA DE DEPOSITO: CUENTA UNICA DEL TESORO"/>
    <m/>
    <m/>
    <m/>
    <m/>
    <m/>
    <m/>
    <n v="0"/>
    <n v="689"/>
    <s v="NO_CONCILIADO"/>
  </r>
  <r>
    <x v="10"/>
    <m/>
    <x v="10"/>
    <x v="79"/>
    <s v="B23874240002"/>
    <s v="BOD"/>
    <n v="2387424"/>
    <m/>
    <s v="00099021001 DEP.DE CHEQ.AJENOS,RET.DE CAM.,CONCEPTO: PAGO POR DESCUENTO DE MONTOS EXCEDENTARIOS POR LA DOBLE PERCEPCION DE RECURSOS PUBLICOS,DEP.: CAJA NACIONAL DE SALUD , PROCEDENCIA: BANCO UNION S.A., CHEQUE: 92597, FECHA DE EMISION:30/04/2026"/>
    <m/>
    <m/>
    <m/>
    <m/>
    <m/>
    <m/>
    <n v="0"/>
    <n v="12790.75"/>
    <s v="NO_CONCILIADO"/>
  </r>
  <r>
    <x v="6"/>
    <m/>
    <x v="6"/>
    <x v="79"/>
    <s v="B23874620002"/>
    <s v="BOD"/>
    <n v="2387462"/>
    <m/>
    <s v="00526012001 DEP.DE CHEQ.AJENOS,RET.DE CAM.,CONCEPTO: DEVOLUCION,DEP.: BOLIVIA TV , PROCEDENCIA: BANCO UNION S.A., CHEQUE: 17014, FECHA DE EMISION:28/04/2026"/>
    <m/>
    <m/>
    <m/>
    <m/>
    <m/>
    <m/>
    <n v="0"/>
    <n v="33992.31"/>
    <s v="NO_CONCILIADO"/>
  </r>
  <r>
    <x v="10"/>
    <m/>
    <x v="10"/>
    <x v="79"/>
    <s v="Q24234800002"/>
    <s v="CRV"/>
    <n v="2423480"/>
    <m/>
    <s v="NUMERO DE LIBRETA CUT: 00099021001 OPERACIÓN E18 TRANSFERENCIA DEL SISTEMA FINANCIERO A LA CUT EJECUCION BOLETA DE GARANTIA NRO 1010096926 LIBRETA NRO 00099021001 TGN RECURSOS ORDINARIOS"/>
    <m/>
    <m/>
    <m/>
    <m/>
    <m/>
    <m/>
    <n v="0"/>
    <n v="501760"/>
    <s v="NO_CONCILIADO"/>
  </r>
  <r>
    <x v="4"/>
    <m/>
    <x v="4"/>
    <x v="79"/>
    <s v="J06736240002"/>
    <s v="NTE"/>
    <n v="15604392"/>
    <m/>
    <s v="A:00099021001 UNIVERSIDAD NACIONAL SIGLO XX, TRANSFERENCIA DE RECUPERACIONES SEGUN NOTA GEF-LCR-JSZ-0434-NOT/26 POR CONCEPTO DE PAGO DE CAPITAL E INTERESES DE ACUERDO A CONTRATO DE FIDEICOMISO &amp;quot;FINANCIAMIENTO UNIVERSIDADES PUBLICAS AUTONOMAS” FIRMADO ENTRE EL MPD Y EL FNDR."/>
    <m/>
    <m/>
    <m/>
    <m/>
    <m/>
    <m/>
    <n v="0"/>
    <n v="238067.89"/>
    <s v="NO_CONCILIADO"/>
  </r>
  <r>
    <x v="4"/>
    <m/>
    <x v="4"/>
    <x v="79"/>
    <s v="J06736250002"/>
    <s v="NTE"/>
    <n v="15576743"/>
    <m/>
    <s v="A:00099021001 GAM DE SAN LUCAS, TRANSFERENCIA DE RECUPERACIONES SEGUN NOTA GEF-LCR-DYF-0531-NOT/26 POR CONCEPTO DE PAGO DE CAPITAL E INTERESES DE ACUERDO A CONTRATO DE FIDEICOMISO &amp;quot;FINANCIAMIENTO DE APOYO A LA REACTIVACION DE LA INVERSIÓN PUBLICA” (FARIP) FIRMADO ENTRE EL MPD Y EL FNDR.FNDR"/>
    <m/>
    <m/>
    <m/>
    <m/>
    <m/>
    <m/>
    <n v="0"/>
    <n v="116.59"/>
    <s v="NO_CONCILIADO"/>
  </r>
  <r>
    <x v="4"/>
    <m/>
    <x v="4"/>
    <x v="79"/>
    <s v="J06736280002"/>
    <s v="NTE"/>
    <n v="15576195"/>
    <m/>
    <s v="A:00099021001 GAM DE RIBERALTA, TRANSFERENCIA DE RECUPERACIONES SEGUN NOTA GEF-LCR-DYF-0531-NOT/26 POR CONCEPTO DE PAGO DE CAPITAL E INTERESES DE ACUERDO A CONTRATO DE FIDEICOMISO &amp;quot;FINANCIAMIENTO DE APOYO A LA REACTIVACION DE LA INVERSIÓN PUBLICA” (FARIP) FIRMADO ENTRE EL MPD Y EL FNDR.FNDR"/>
    <m/>
    <m/>
    <m/>
    <m/>
    <m/>
    <m/>
    <n v="0"/>
    <n v="70332.86"/>
    <s v="NO_CONCILIADO"/>
  </r>
  <r>
    <x v="4"/>
    <m/>
    <x v="4"/>
    <x v="79"/>
    <s v="J06736300002"/>
    <s v="NTE"/>
    <n v="15576741"/>
    <m/>
    <s v="A:00099021001 GAM DE VILLA MOJOCOYA, TRANSFERENCIA DE RECUPERACIONES SEGUN NOTA GEF-LCR-DYF-0531-NOT/26 POR CONCEPTO DE PAGO DE INTERESES DE ACUERDO A CONTRATO DE FIDEICOMISO &amp;quot;FINANCIAMIENTO DE APOYO A LA REACTIVACION DE LA INVERSIÓN PUBLICA” (FARIP) FIRMADO ENTRE EL MPD Y EL FNDR.FNDR"/>
    <m/>
    <m/>
    <m/>
    <m/>
    <m/>
    <m/>
    <n v="0"/>
    <n v="127.32"/>
    <s v="NO_CONCILIADO"/>
  </r>
  <r>
    <x v="4"/>
    <m/>
    <x v="4"/>
    <x v="79"/>
    <s v="J06736310002"/>
    <s v="NTE"/>
    <n v="15576193"/>
    <m/>
    <s v="A:00099021001 GAM DE RIBERALTA, TRANSFERENCIA DE RECUPERACIONES SEGUN NOTA GEF-LCR-DYF-0531-NOT/26 POR CONCEPTO DE PAGO DE CAPITAL E INTERESES DE ACUERDO A CONTRATO DE FIDEICOMISO &amp;quot;FINANCIAMIENTO DE APOYO A LA REACTIVACION DE LA INVERSIÓN PUBLICA” (FARIP) FIRMADO ENTRE EL MPD Y EL FNDR.FNDR"/>
    <m/>
    <m/>
    <m/>
    <m/>
    <m/>
    <m/>
    <n v="0"/>
    <n v="1559878.94"/>
    <s v="NO_CONCILIADO"/>
  </r>
  <r>
    <x v="4"/>
    <m/>
    <x v="4"/>
    <x v="79"/>
    <s v="J06736340002"/>
    <s v="NTE"/>
    <n v="15576156"/>
    <m/>
    <s v="A:00099021001 GAD DE TARIJA, TRANSFERENCIA DE RECUPERACIONES SEGUN NOTA GEF-LCR-DYF-0474-NOT/26 POR CONCEPTO DE PAGO DE INTERESES DE ACUERDO A CONTRATO DE FIDEICOMISO &amp;quot;FINANCIAMIENTO DE APOYO A LA REACTIVACION DE LA INVERSIÓN PUBLICA” (FARIP) FIRMADO ENTRE EL MPD Y EL FNDR.FNDR"/>
    <m/>
    <m/>
    <m/>
    <m/>
    <m/>
    <m/>
    <n v="0"/>
    <n v="21579.02"/>
    <s v="NO_CONCILIADO"/>
  </r>
  <r>
    <x v="4"/>
    <m/>
    <x v="4"/>
    <x v="79"/>
    <s v="J06736360002"/>
    <s v="NTE"/>
    <n v="15576133"/>
    <m/>
    <s v="A:00099021001 GAD DE TARIJ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141729.71"/>
    <s v="NO_CONCILIADO"/>
  </r>
  <r>
    <x v="4"/>
    <m/>
    <x v="4"/>
    <x v="79"/>
    <s v="J06736380002"/>
    <s v="NTE"/>
    <n v="15576131"/>
    <m/>
    <s v="A:00099021001 GAD DE TARIJ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188450.15"/>
    <s v="NO_CONCILIADO"/>
  </r>
  <r>
    <x v="4"/>
    <m/>
    <x v="4"/>
    <x v="79"/>
    <s v="J06736390002"/>
    <s v="NTE"/>
    <n v="15576166"/>
    <m/>
    <s v="A:00099021001 GAR DEL GRAN CHACO, TRANSFERENCIA DE RECUPERACIONES SEGUN NOTA GEF-LCR-DYF-0474-NOT/26 POR CONCEPTO DE PAGO DE CAPITAL E INTERESES DE ACUERDO A CONTRATO DE FIDEICOMISO &amp;quot;FINANCIAMIENTO DE APOYO A LA REACTIVACION DE LA INVERSIÓN PUBLICA” (FARIP) FIRMADO ENTRE EL MPD Y EL FNDR.FNDR"/>
    <m/>
    <m/>
    <m/>
    <m/>
    <m/>
    <m/>
    <n v="0"/>
    <n v="1641221.1"/>
    <s v="NO_CONCILIADO"/>
  </r>
  <r>
    <x v="4"/>
    <m/>
    <x v="4"/>
    <x v="79"/>
    <s v="J06736410002"/>
    <s v="NTE"/>
    <n v="15576082"/>
    <m/>
    <s v="A:00099021001 GAD DE CHUQUISAC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1890029.04"/>
    <s v="NO_CONCILIADO"/>
  </r>
  <r>
    <x v="4"/>
    <m/>
    <x v="4"/>
    <x v="79"/>
    <s v="J06736430002"/>
    <s v="NTE"/>
    <n v="15576112"/>
    <m/>
    <s v="A:00099021001 GAD DE CHUQUISACA, TRANSFERENCIA DE RECUPERACIONES SEGUN NOTA GEF-LCR-DYF-0474-NOT/26 POR CONCEPTO DE PAGO DE INTERESES DE ACUERDO A CONTRATO DE FIDEICOMISO &amp;quot;FINANCIAMIENTO DE APOYO A LA REACTIVACION DE LA INVERSIÓN PUBLICA” (FARIP) FIRMADO ENTRE EL MPD Y EL FNDR.FNDR"/>
    <m/>
    <m/>
    <m/>
    <m/>
    <m/>
    <m/>
    <n v="0"/>
    <n v="246579.59"/>
    <s v="NO_CONCILIADO"/>
  </r>
  <r>
    <x v="4"/>
    <m/>
    <x v="4"/>
    <x v="79"/>
    <s v="J06736460002"/>
    <s v="NTE"/>
    <n v="15576080"/>
    <m/>
    <s v="A:00099021001 GAM DE YOTAL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26013.78"/>
    <s v="NO_CONCILIADO"/>
  </r>
  <r>
    <x v="4"/>
    <m/>
    <x v="4"/>
    <x v="79"/>
    <s v="J06736500002"/>
    <s v="NTE"/>
    <n v="15576058"/>
    <m/>
    <s v="A:00099021001 GAM DE YOTAL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44543.66"/>
    <s v="NO_CONCILIADO"/>
  </r>
  <r>
    <x v="4"/>
    <m/>
    <x v="4"/>
    <x v="79"/>
    <s v="J06736510002"/>
    <s v="NTE"/>
    <n v="15576056"/>
    <m/>
    <s v="A:00099021001 GAM DE YOTAL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46297.87"/>
    <s v="NO_CONCILIADO"/>
  </r>
  <r>
    <x v="4"/>
    <m/>
    <x v="4"/>
    <x v="79"/>
    <s v="J06736530002"/>
    <s v="NTE"/>
    <n v="15576030"/>
    <m/>
    <s v="A:00099021001 GAM DE VILLA LIBERTAD LICOMA, TRANSFERENCIA DE RECUPERACIONES SEGUN NOTA GEF-LCR-DYF-0474-NOT/26 POR CONCEPTO DE PAGO DE INTERESES DE ACUERDO A CONTRATO DE FIDEICOMISO &amp;quot;FINANCIAMIENTO DE APOYO A LA REACTIVACION DE LA INVERSIÓN PUBLICA” (FARIP) FIRMADO ENTRE EL MPD Y EL FNDR.FNDR"/>
    <m/>
    <m/>
    <m/>
    <m/>
    <m/>
    <m/>
    <n v="0"/>
    <n v="202.76"/>
    <s v="NO_CONCILIADO"/>
  </r>
  <r>
    <x v="4"/>
    <m/>
    <x v="4"/>
    <x v="79"/>
    <s v="J06736540002"/>
    <s v="NTE"/>
    <n v="15573950"/>
    <m/>
    <s v="A:00099021001 GAM DE VILLA LIBERTAD LICOMA, TRANSFERENCIA DE RECUPERACIONES SEGUN NOTA GEF-LCR-DYF-0474-NOT/26 POR CONCEPTO DE PAGO DE INTERESES DE ACUERDO A CONTRATO DE FIDEICOMISO &amp;quot;FINANCIAMIENTO DE APOYO A LA REACTIVACION DE LA INVERSIÓN PUBLICA” (FARIP) FIRMADO ENTRE EL MPD Y EL FNDR.FNDR"/>
    <m/>
    <m/>
    <m/>
    <m/>
    <m/>
    <m/>
    <n v="0"/>
    <n v="895.81"/>
    <s v="NO_CONCILIADO"/>
  </r>
  <r>
    <x v="4"/>
    <m/>
    <x v="4"/>
    <x v="79"/>
    <s v="J06736550002"/>
    <s v="NTE"/>
    <n v="15573930"/>
    <m/>
    <s v="A:00099021001 GAM DE VILLA LIBERTAD LICOMA, TRANSFERENCIA DE RECUPERACIONES SEGUN NOTA GEF-LCR-DYF-0474-NOT/26 POR CONCEPTO DE PAGO DE INTERESES DE ACUERDO A CONTRATO DE FIDEICOMISO &amp;quot;FINANCIAMIENTO DE APOYO A LA REACTIVACION DE LA INVERSIÓN PUBLICA” (FARIP) FIRMADO ENTRE EL MPD Y EL FNDR.FNDR"/>
    <m/>
    <m/>
    <m/>
    <m/>
    <m/>
    <m/>
    <n v="0"/>
    <n v="3728.94"/>
    <s v="NO_CONCILIADO"/>
  </r>
  <r>
    <x v="4"/>
    <m/>
    <x v="4"/>
    <x v="79"/>
    <s v="J06736570002"/>
    <s v="NTE"/>
    <n v="15573918"/>
    <m/>
    <s v="A:00099021001 GAM DE VIACH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306737.48"/>
    <s v="NO_CONCILIADO"/>
  </r>
  <r>
    <x v="4"/>
    <m/>
    <x v="4"/>
    <x v="79"/>
    <s v="J06736590002"/>
    <s v="NTE"/>
    <n v="15573916"/>
    <m/>
    <s v="A:00099021001 GAM DE VIACHA, TRANSFERENCIA DE RECUPERACIONES SEGUN NOTA GEF-LCR-DYF-0474-NOT/26 POR CONCEPTO DE PAGO DE CAPITAL E INTERESES DE ACUERDO A CONTRATO DE FIDEICOMISO &amp;quot;FINANCIAMIENTO DE APOYO A LA REACTIVACION DE LA INVERSIÓN PUBLICA” (FARIP) FIRMADO ENTRE EL MPD Y EL FNDR.FNDR"/>
    <m/>
    <m/>
    <m/>
    <m/>
    <m/>
    <m/>
    <n v="0"/>
    <n v="866783.33"/>
    <s v="NO_CONCILIADO"/>
  </r>
  <r>
    <x v="4"/>
    <m/>
    <x v="4"/>
    <x v="79"/>
    <s v="J06736630002"/>
    <s v="NTE"/>
    <n v="15573899"/>
    <m/>
    <s v="A:00099021001 GAM DE SAN LUCAS, TRANSFERENCIA DE RECUPERACIONES SEGUN NOTA GEF-LCR-DYF-0474-NOT/26 POR CONCEPTO DE PAGO DE INTERESES DE ACUERDO A CONTRATO DE FIDEICOMISO &amp;quot;FINANCIAMIENTO DE APOYO A LA REACTIVACION DE LA INVERSIÓN PUBLICA” (FARIP) FIRMADO ENTRE EL MPD Y EL FNDR.FNDR"/>
    <m/>
    <m/>
    <m/>
    <m/>
    <m/>
    <m/>
    <n v="0"/>
    <n v="12563.32"/>
    <s v="NO_CONCILIADO"/>
  </r>
  <r>
    <x v="4"/>
    <m/>
    <x v="4"/>
    <x v="79"/>
    <s v="J06736660002"/>
    <s v="NTE"/>
    <n v="15573875"/>
    <m/>
    <s v="A:00099021001 GAM DE SACABA, TRANSFERENCIA DE RECUPERACIONES SEGUN NOTA GEF-LCR-DYF-0474-NOT/26 POR CONCEPTO DE PAGO DE INTERESES DE ACUERDO A CONTRATO DE FIDEICOMISO &amp;quot;FINANCIAMIENTO DE APOYO A LA REACTIVACION DE LA INVERSIÓN PUBLICA” (FARIP) FIRMADO ENTRE EL MPD Y EL FNDR.FNDR"/>
    <m/>
    <m/>
    <m/>
    <m/>
    <m/>
    <m/>
    <n v="0"/>
    <n v="2923.8"/>
    <s v="NO_CONCILIADO"/>
  </r>
  <r>
    <x v="4"/>
    <m/>
    <x v="4"/>
    <x v="79"/>
    <s v="J06736670002"/>
    <s v="NTE"/>
    <n v="15573897"/>
    <m/>
    <s v="A:00099021001 GAM DE SAN LUCAS, TRANSFERENCIA DE RECUPERACIONES SEGUN NOTA GEF-LCR-DYF-0474-NOT/26 POR CONCEPTO DE PAGO DE INTERESES DE ACUERDO A CONTRATO DE FIDEICOMISO &amp;quot;FINANCIAMIENTO DE APOYO A LA REACTIVACION DE LA INVERSIÓN PUBLICA” (FARIP) FIRMADO ENTRE EL MPD Y EL FNDR.FNDR"/>
    <m/>
    <m/>
    <m/>
    <m/>
    <m/>
    <m/>
    <n v="0"/>
    <n v="87.5"/>
    <s v="NO_CONCILIADO"/>
  </r>
  <r>
    <x v="4"/>
    <m/>
    <x v="4"/>
    <x v="79"/>
    <s v="J06736690002"/>
    <s v="NTE"/>
    <n v="15573865"/>
    <m/>
    <s v="A:00099021001 GAM DE SACABA, TRANSFERENCIA DE RECUPERACIONES SEGUN NOTA GEF-LCR-DYF-0474-NOT/26 POR CONCEPTO DE PAGO DE INTERESES DE ACUERDO A CONTRATO DE FIDEICOMISO &amp;quot;FINANCIAMIENTO DE APOYO A LA REACTIVACION DE LA INVERSIÓN PUBLICA” (FARIP) FIRMADO ENTRE EL MPD Y EL FNDR."/>
    <m/>
    <m/>
    <m/>
    <m/>
    <m/>
    <m/>
    <n v="0"/>
    <n v="6033.34"/>
    <s v="NO_CONCILIADO"/>
  </r>
  <r>
    <x v="4"/>
    <m/>
    <x v="4"/>
    <x v="79"/>
    <s v="J06736700002"/>
    <s v="NTE"/>
    <n v="15573856"/>
    <m/>
    <s v="A:00099021001 GAM DE POTOSI, TRANSFERENCIA DE RECUPERACIONES SEGUN NOTA GEF-LCR-DYF-0474-NOT/26 POR CONCEPTO DE PAGO DE INTERESES DE ACUERDO A CONTRATO DE FIDEICOMISO &amp;quot;FINANCIAMIENTO DE APOYO A LA REACTIVACION DE LA INVERSIÓN PUBLICA” (FARIP) FIRMADO ENTRE EL MPD Y EL FNDR."/>
    <m/>
    <m/>
    <m/>
    <m/>
    <m/>
    <m/>
    <n v="0"/>
    <n v="69584.98"/>
    <s v="NO_CONCILIADO"/>
  </r>
  <r>
    <x v="4"/>
    <m/>
    <x v="4"/>
    <x v="79"/>
    <s v="J06736740002"/>
    <s v="NTE"/>
    <n v="15573837"/>
    <m/>
    <s v="A:00099021001 GAM DE MORO MORO, TRANSFERENCIA DE RECUPERACIONES SEGUN NOTA GEF-LCR-DYF-0474-NOT/26 POR CONCEPTO DE PAGO DE CAPITAL E INTERESES DE ACUERDO A CONTRATO DE FIDEICOMISO &amp;quot;FINANCIAMIENTO DE APOYO A LA REACTIVACION DE LA INVERSIÓN PUBLICA” (FARIP) FIRMADO ENTRE EL MPD Y EL FNDR."/>
    <m/>
    <m/>
    <m/>
    <m/>
    <m/>
    <m/>
    <n v="0"/>
    <n v="7848.38"/>
    <s v="NO_CONCILIADO"/>
  </r>
  <r>
    <x v="4"/>
    <m/>
    <x v="4"/>
    <x v="79"/>
    <s v="J06736750002"/>
    <s v="NTE"/>
    <n v="15573858"/>
    <m/>
    <s v="A:00099021001 GAM DE SACABA, TRANSFERENCIA DE RECUPERACIONES SEGUN NOTA GEF-LCR-DYF-0474-NOT/26 POR CONCEPTO DE PAGO DE CAPITAL E INTERESES DE ACUERDO A CONTRATO DE FIDEICOMISO &amp;quot;FINANCIAMIENTO DE APOYO A LA REACTIVACION DE LA INVERSIÓN PUBLICA” (FARIP) FIRMADO ENTRE EL MPD Y EL FNDR."/>
    <m/>
    <m/>
    <m/>
    <m/>
    <m/>
    <m/>
    <n v="0"/>
    <n v="906046.69"/>
    <s v="NO_CONCILIADO"/>
  </r>
  <r>
    <x v="4"/>
    <m/>
    <x v="4"/>
    <x v="79"/>
    <s v="J06736780002"/>
    <s v="NTE"/>
    <n v="15573764"/>
    <m/>
    <s v="A:00099021001 GAM DE LLALLAGUA, TRANSFERENCIA DE RECUPERACIONES SEGUN NOTA GEF-LCR-DYF-0474-NOT/26 POR CONCEPTO DE PAGO DE INTERESES DE ACUERDO A CONTRATO DE FIDEICOMISO &amp;quot;FINANCIAMIENTO DE APOYO A LA REACTIVACION DE LA INVERSIÓN PUBLICA” (FARIP) FIRMADO ENTRE EL MPD Y EL FNDR."/>
    <m/>
    <m/>
    <m/>
    <m/>
    <m/>
    <m/>
    <n v="0"/>
    <n v="59557.67"/>
    <s v="NO_CONCILIADO"/>
  </r>
  <r>
    <x v="4"/>
    <m/>
    <x v="4"/>
    <x v="79"/>
    <s v="J06736790002"/>
    <s v="NTE"/>
    <n v="15573828"/>
    <m/>
    <s v="A:00099021001 GAM DE LLALLAGUA, TRANSFERENCIA DE RECUPERACIONES SEGUN NOTA GEF-LCR-DYF-0474-NOT/26 POR CONCEPTO DE INTERESES DE ACUERDO A CONTRATO DE FIDEICOMISO &amp;quot;FINANCIAMIENTO DE APOYO A LA REACTIVACION DE LA INVERSIÓN PUBLICA” (FARIP) FIRMADO ENTRE EL MPD Y EL FNDR."/>
    <m/>
    <m/>
    <m/>
    <m/>
    <m/>
    <m/>
    <n v="0"/>
    <n v="12305.26"/>
    <s v="NO_CONCILIADO"/>
  </r>
  <r>
    <x v="4"/>
    <m/>
    <x v="4"/>
    <x v="79"/>
    <s v="J06736800002"/>
    <s v="NTE"/>
    <n v="15573749"/>
    <m/>
    <s v="A:00099021001 GAM DE ENTRE RIOS (COCHABAMBA), TRANSFERENCIA DE RECUPERACIONES SEGUN NOTA GEF-LCR-DYF-0474-NOT/26 POR CONCEPTO DE PAGO DE CAPITAL E INTERESES DE ACUERDO A CONTRATO DE FIDEICOMISO &amp;quot;FINANCIAMIENTO DE APOYO A LA REACTIVACION DE LA INVERSIÓN PUBLICA” (FARIP) FIRMADO ENTRE EL MPD Y EL FNDR."/>
    <m/>
    <m/>
    <m/>
    <m/>
    <m/>
    <m/>
    <n v="0"/>
    <n v="527345.72"/>
    <s v="NO_CONCILIADO"/>
  </r>
  <r>
    <x v="4"/>
    <m/>
    <x v="4"/>
    <x v="79"/>
    <s v="J06736820002"/>
    <s v="NTE"/>
    <n v="15573734"/>
    <m/>
    <s v="A:00099021001 GAM DE COMARAPA, TRANSFERENCIA DE RECUPERACIONES SEGUN NOTA GEF-LCR-DYF-0474-NOT/26 POR CONCEPTO DE PAGO DE CAPITAL E INTERESES DE ACUERDO A CONTRATO DE FIDEICOMISO &amp;quot;FINANCIAMIENTO DE APOYO A LA REACTIVACION DE LA INVERSIÓN PUBLICA” (FARIP) FIRMADO ENTRE EL MPD Y EL FNDR."/>
    <m/>
    <m/>
    <m/>
    <m/>
    <m/>
    <m/>
    <n v="0"/>
    <n v="49807.11"/>
    <s v="NO_CONCILIADO"/>
  </r>
  <r>
    <x v="4"/>
    <m/>
    <x v="4"/>
    <x v="79"/>
    <s v="J06736840002"/>
    <s v="NTE"/>
    <n v="15573718"/>
    <m/>
    <s v="A:00099021001 GAM DE COMANCHE, TRANSFERENCIA DE RECUPERACIONES SEGUN NOTA GEF-LCR-DYF-0474-NOT/26 POR CONCEPTO DE PAGO DE CAPITAL E INTERESES DE ACUERDO A CONTRATO DE FIDEICOMISO &amp;quot;FINANCIAMIENTO DE APOYO A LA REACTIVACION DE LA INVERSIÓN PUBLICA” (FARIP) FIRMADO ENTRE EL MPD Y EL FNDR."/>
    <m/>
    <m/>
    <m/>
    <m/>
    <m/>
    <m/>
    <n v="0"/>
    <n v="26816.51"/>
    <s v="NO_CONCILIADO"/>
  </r>
  <r>
    <x v="37"/>
    <m/>
    <x v="37"/>
    <x v="79"/>
    <s v="G35630020001"/>
    <s v="CVD"/>
    <n v="3563002"/>
    <m/>
    <s v="COBRO COSTOS DE PAPELERIA SEGUN TRANSFERENCIA DEL EXTERIOR POR ORDEN DE LIB. 00513062001 YPFB-OPERACIONES PLANTA DE SEPARACION DE LIQUIDOS RIO GRANDE"/>
    <m/>
    <m/>
    <m/>
    <m/>
    <m/>
    <m/>
    <n v="80"/>
    <n v="0"/>
    <s v="NO_CONCILIADO"/>
  </r>
  <r>
    <x v="37"/>
    <m/>
    <x v="37"/>
    <x v="79"/>
    <s v="G35630040001"/>
    <s v="CVD"/>
    <n v="3563004"/>
    <m/>
    <s v="COBRO COSTOS DE PAPELERIA SEGUN TRANSFERENCIA DEL EXTERIOR POR ORDEN DE OILY LUBRIFICANTES LTDA, FECHA VALOR 29/04/2026 REF:INV 079/2026 LIB. 00513062001 YPFB-OPERACIONES PLANTA DE SEPARACION DE LIQUIDOS RIO GRANDE"/>
    <m/>
    <m/>
    <m/>
    <m/>
    <m/>
    <m/>
    <n v="80"/>
    <n v="0"/>
    <s v="NO_CONCILIADO"/>
  </r>
  <r>
    <x v="4"/>
    <m/>
    <x v="4"/>
    <x v="79"/>
    <s v="S11531000001"/>
    <s v="COB"/>
    <n v="1153100"/>
    <m/>
    <s v="||COBRO DE UTILES DE ESCRITORIO POR REGULARIZACION DEL REGISTRO TRANSITORIO S/G COMP. S 1151691 DEL 15/04/2026 P/COBRO DE COMISIONES QUE EFECTUÓ EL MUFG BANK LTD. POR PAGO DE INT. Y COM. DEL PRESTAMO BID 4612/BL-BO, S/G NOTA MEFP/VTCP/DGCP/UODP/N°133/2026 DE LA FECHA LIBRETA 00099021001 TGN RECURSOS ORDINARIOS (3987) REF.:UTILES DE ESCRITORIO"/>
    <m/>
    <m/>
    <m/>
    <m/>
    <m/>
    <m/>
    <n v="80"/>
    <n v="0"/>
    <s v="NO_CONCILIADO"/>
  </r>
  <r>
    <x v="4"/>
    <m/>
    <x v="4"/>
    <x v="79"/>
    <s v="S11531030001"/>
    <s v="COB"/>
    <n v="1153103"/>
    <m/>
    <s v="||COBRO DE UTILES DE ESCRITORIO P/REGULARIZACION DE REG. TRANSITORIO S/G COMP. S 1151689 DEL 15/04/2026 POR COBRO DE COMISIONES QUE EFECTUÓ EL MUFG BANK LTD. POR PAGO DE INTERESES DEL PRESTAMO BID 4606/BL-BO, S/G NOTA MEFP/VTCP/DGCP/UODP/N°134/2026 DE LA FECHA LIBRETA 00099021001 TGN RECURSOS ORDINARIOS (3987) REF.:UTILES DE ESCRITORIO"/>
    <m/>
    <m/>
    <m/>
    <m/>
    <m/>
    <m/>
    <n v="80"/>
    <n v="0"/>
    <s v="NO_CONCILIADO"/>
  </r>
  <r>
    <x v="4"/>
    <m/>
    <x v="4"/>
    <x v="79"/>
    <s v="S11531040001"/>
    <s v="COB"/>
    <n v="1153104"/>
    <m/>
    <s v="||COBRO ÚTILES DE ESCRITORIO. REG. COMPROB. S-1151383 DE 08-04-2026. COBRO DE COMISIONES DE N/ BANQUERO EN EL EXTERIOR POR DEVOLUCIÓN DE FONDOS DEL BONO SOBERANO BOLIVIA 2028 EFECTUADO EL 23-03-2026, VCTO. 19-03-2026 S/G NOTA MEFP/VTCP/DGCP/UODP/N°139/2026 DE 30-04-2026. CTA. 3987 CUENTA ÚNICA DEL TESORO LIB. 00099021001 REF.: ÚTILES DE ESCRITORIO"/>
    <m/>
    <m/>
    <m/>
    <m/>
    <m/>
    <m/>
    <n v="80"/>
    <n v="0"/>
    <s v="NO_CONCILIADO"/>
  </r>
  <r>
    <x v="4"/>
    <m/>
    <x v="4"/>
    <x v="79"/>
    <s v="J06739390002"/>
    <s v="NTE"/>
    <n v="15604353"/>
    <m/>
    <s v="A:00099021001 UNIVERSIDAD AMAZONICA DEL PANDO, TRANSFERENCIA DE RECUPERACIONES SEGUN NOTA GEF-LCR-JSZ-0434-NOT/26 POR CONCEPTO DE PAGO DE CAPITAL E INTERESES DE ACUERDO A CONTRATO DE FIDEICOMISO &amp;quot;FINANCIAMIENTO UNIVERSIDADES PUBLICAS AUTONOMAS” FIRMADO ENTRE EL MPD Y EL FNDR."/>
    <m/>
    <m/>
    <m/>
    <m/>
    <m/>
    <m/>
    <n v="0"/>
    <n v="501737.07"/>
    <s v="NO_CONCILIADO"/>
  </r>
  <r>
    <x v="4"/>
    <m/>
    <x v="4"/>
    <x v="79"/>
    <s v="J06739410002"/>
    <s v="NTE"/>
    <n v="15604312"/>
    <m/>
    <s v="A:00099021001 UNIVERSIDAD NACIONAL SIGLO XX, TRANSFERENCIA DE RECUPERACIONES SEGUN NOTA GEF-LCR-JSZ-0434-NOT/26 POR CONCEPTO DE PAGO DE CAPITAL E INTERESES DE ACUERDO A CONTRATO DE FIDEICOMISO &amp;quot;FINANCIAMIENTO UNIVERSIDADES PUBLICAS AUTONOMAS” FIRMADO ENTRE EL MPD Y EL FNDR."/>
    <m/>
    <m/>
    <m/>
    <m/>
    <m/>
    <m/>
    <n v="0"/>
    <n v="1399333.9"/>
    <s v="NO_CONCILIADO"/>
  </r>
  <r>
    <x v="4"/>
    <m/>
    <x v="4"/>
    <x v="79"/>
    <s v="J06739440002"/>
    <s v="NTE"/>
    <n v="15593519"/>
    <m/>
    <s v="A:00099021001 GAM DE CARAPARI,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556304"/>
    <s v="NO_CONCILIADO"/>
  </r>
  <r>
    <x v="4"/>
    <m/>
    <x v="4"/>
    <x v="79"/>
    <s v="J06739450002"/>
    <s v="NTE"/>
    <n v="15590239"/>
    <m/>
    <s v="A:00099021001 GAM DE VIACH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63149.88"/>
    <s v="NO_CONCILIADO"/>
  </r>
  <r>
    <x v="4"/>
    <m/>
    <x v="4"/>
    <x v="79"/>
    <s v="J06739460002"/>
    <s v="NTE"/>
    <n v="15590213"/>
    <m/>
    <s v="A:00099021001 GAM DE YACUIB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034770.52"/>
    <s v="NO_CONCILIADO"/>
  </r>
  <r>
    <x v="4"/>
    <m/>
    <x v="4"/>
    <x v="79"/>
    <s v="J06739500002"/>
    <s v="NTE"/>
    <n v="15590187"/>
    <m/>
    <s v="A:00099021001 GAM DE COTOC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4941.99"/>
    <s v="NO_CONCILIADO"/>
  </r>
  <r>
    <x v="4"/>
    <m/>
    <x v="4"/>
    <x v="79"/>
    <s v="G35630700002"/>
    <s v="CRV"/>
    <n v="3563070"/>
    <m/>
    <s v="22° DESEMBOLSO DE RECURSOS DEL CREDITO AL TGN DESTINADO A FINANCIAR EL FARIP, SG NOTA MEFP/VTCP/DGCP/UEPS/N° 227/2026 (7121), EN EL MARCO DE LA RD N°149/2021 CONT. SANO-DLBCI N°5/2022 LEY N°1389 Y DOC. ADJ. ABONO EN LA LIBRETA 00099021001 - &amp;quot;TGN - RECURSOS ORDINARIOS (3987)&amp;quot; SG. GLOSA DE REFERENCIA"/>
    <m/>
    <m/>
    <m/>
    <m/>
    <m/>
    <m/>
    <n v="0"/>
    <n v="10226398.560000001"/>
    <s v="NO_CONCILIADO"/>
  </r>
  <r>
    <x v="4"/>
    <m/>
    <x v="4"/>
    <x v="79"/>
    <s v="S11531170001"/>
    <s v="COB"/>
    <n v="1153117"/>
    <m/>
    <s v="COBRO DE||ÚTILES DE ESCRITORIO POR EL REGISTRO DEL COMPROBANTE CONTABLE N°3563070 DE LA FECHA, POR EL 22° DESEMBOLSO DESTINADO A FARIP SG, NOTA MEFP/VTCP/DGCP/UEPS/N° 227/2026 (TRAM-7121), OTORGADO EN EL MARCO DE LA RD, N°149/2021, CONTRATO SANO-DLBCI N°5/2022 Y DOC. ADJ. COBRO DE ÚTILES DE ESCRITORIO DE LA LIBRETA N° 00099021001 - &amp;quot;TGN - RECURSOS ORDINARIOS&amp;quot;"/>
    <m/>
    <m/>
    <m/>
    <m/>
    <m/>
    <m/>
    <n v="80"/>
    <n v="0"/>
    <s v="NO_CONCILIADO"/>
  </r>
  <r>
    <x v="4"/>
    <m/>
    <x v="4"/>
    <x v="79"/>
    <s v="J06739750002"/>
    <s v="NTE"/>
    <n v="15587293"/>
    <m/>
    <s v="A:00099021001 GAM DE SANTA CRUZ DE LA SIERR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295880.9400000004"/>
    <s v="NO_CONCILIADO"/>
  </r>
  <r>
    <x v="4"/>
    <m/>
    <x v="4"/>
    <x v="79"/>
    <s v="J06739510002"/>
    <s v="NTE"/>
    <n v="15590166"/>
    <m/>
    <s v="A:00099021001 GAD DE CHUQUISAC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2588271"/>
    <s v="NO_CONCILIADO"/>
  </r>
  <r>
    <x v="4"/>
    <m/>
    <x v="4"/>
    <x v="79"/>
    <s v="J06739520002"/>
    <s v="NTE"/>
    <n v="15590185"/>
    <m/>
    <s v="A:00099021001 GAD DE TARIJ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42404.39"/>
    <s v="NO_CONCILIADO"/>
  </r>
  <r>
    <x v="4"/>
    <m/>
    <x v="4"/>
    <x v="79"/>
    <s v="J06739550002"/>
    <s v="NTE"/>
    <n v="15590111"/>
    <m/>
    <s v="A:00099021001 GAM DE EL ALT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168155.23"/>
    <s v="NO_CONCILIADO"/>
  </r>
  <r>
    <x v="4"/>
    <m/>
    <x v="4"/>
    <x v="79"/>
    <s v="J06739560002"/>
    <s v="NTE"/>
    <n v="15590145"/>
    <m/>
    <s v="A:00099021001 GAM DE SAN PABLO DE HUACARET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1248.53"/>
    <s v="NO_CONCILIADO"/>
  </r>
  <r>
    <x v="4"/>
    <m/>
    <x v="4"/>
    <x v="79"/>
    <s v="J06739590002"/>
    <s v="NTE"/>
    <n v="15589937"/>
    <m/>
    <s v="A:00099021001 GAM DE LA GUARDI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55897.31"/>
    <s v="NO_CONCILIADO"/>
  </r>
  <r>
    <x v="4"/>
    <m/>
    <x v="4"/>
    <x v="79"/>
    <s v="J06739610002"/>
    <s v="NTE"/>
    <n v="15590033"/>
    <m/>
    <s v="A:00099021001 GAM DE ICL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21851.35"/>
    <s v="NO_CONCILIADO"/>
  </r>
  <r>
    <x v="4"/>
    <m/>
    <x v="4"/>
    <x v="79"/>
    <s v="J06739620002"/>
    <s v="NTE"/>
    <n v="15589806"/>
    <m/>
    <s v="A:00099021001 GAM DE ENTRE RIOS (TARIJ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0188.67"/>
    <s v="NO_CONCILIADO"/>
  </r>
  <r>
    <x v="4"/>
    <m/>
    <x v="4"/>
    <x v="79"/>
    <s v="J06739650002"/>
    <s v="NTE"/>
    <n v="15589639"/>
    <m/>
    <s v="A:00099021001 GAM DE PUCARANI,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43653.87"/>
    <s v="NO_CONCILIADO"/>
  </r>
  <r>
    <x v="4"/>
    <m/>
    <x v="4"/>
    <x v="79"/>
    <s v="J06739670002"/>
    <s v="NTE"/>
    <n v="15589433"/>
    <m/>
    <s v="A:00099021001 GAM DE VILLA CHARCAS,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74040.509999999995"/>
    <s v="NO_CONCILIADO"/>
  </r>
  <r>
    <x v="4"/>
    <m/>
    <x v="4"/>
    <x v="79"/>
    <s v="J06739690002"/>
    <s v="NTE"/>
    <n v="15587587"/>
    <m/>
    <s v="A:00099021001 GAD DE TARIJ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593842.98"/>
    <s v="NO_CONCILIADO"/>
  </r>
  <r>
    <x v="4"/>
    <m/>
    <x v="4"/>
    <x v="79"/>
    <s v="J06739700002"/>
    <s v="NTE"/>
    <n v="15588343"/>
    <m/>
    <s v="A:00099021001 GAM DE SANTA CRUZ DE LA SIERR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3382266.19"/>
    <s v="NO_CONCILIADO"/>
  </r>
  <r>
    <x v="4"/>
    <m/>
    <x v="4"/>
    <x v="79"/>
    <s v="J06739730002"/>
    <s v="NTE"/>
    <n v="15587367"/>
    <m/>
    <s v="A:00099021001 GAM DE YACUIB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798612.81"/>
    <s v="NO_CONCILIADO"/>
  </r>
  <r>
    <x v="4"/>
    <m/>
    <x v="4"/>
    <x v="79"/>
    <s v="S11530710002"/>
    <s v="TFD"/>
    <n v="1153071"/>
    <m/>
    <s v="||RETIRO TOTAL DE RECURSOS CAPTADOS EN LA FECHA S/G SOLICITUD DEL M.E.F.P. A TRAVÉS DEL SISTEMA DE ADMINISTRACIÓN DE CUENTAS FISCALES (SACIC), CORRESPONDIENTE A LA CUENTA 1057 EN MVDOL CONFORME A CORREO ELECTRÓNICO Y DETERMINACIONES DEL CAVT. LIBRETA 00099031003 TGN-TITULOS VALOR DEL TESORO - MON.NAL (SACIC TGN 81600)"/>
    <m/>
    <m/>
    <m/>
    <m/>
    <m/>
    <m/>
    <n v="0"/>
    <n v="271292420"/>
    <s v="NO_CONCILIADO"/>
  </r>
  <r>
    <x v="98"/>
    <m/>
    <x v="98"/>
    <x v="80"/>
    <s v="O23876860002"/>
    <s v="BOD"/>
    <n v="2387686"/>
    <m/>
    <s v="00221022001 DEPOSITO DE EFECTIVO, DEPOSITANTE: TERRABOL MINING, CONCEPTO: TRAMITE FORMULARIO M-02 (FUERA DE PLAZO), CUENTA DE DEPOSITO: CUENTA UNICA DEL TESORO"/>
    <m/>
    <m/>
    <m/>
    <m/>
    <m/>
    <m/>
    <n v="0"/>
    <n v="100"/>
    <s v="NO_CONCILIADO"/>
  </r>
  <r>
    <x v="98"/>
    <m/>
    <x v="98"/>
    <x v="80"/>
    <s v="O23876870002"/>
    <s v="BOD"/>
    <n v="2387687"/>
    <m/>
    <s v="00221022001 DEPOSITO DE EFECTIVO, DEPOSITANTE: TERRABOL MINING, CONCEPTO: TRAMITE FORMULARIO M-02 (FUERA DE PLAZO), CUENTA DE DEPOSITO: CUENTA UNICA DEL TESORO"/>
    <m/>
    <m/>
    <m/>
    <m/>
    <m/>
    <m/>
    <n v="0"/>
    <n v="100"/>
    <s v="NO_CONCILIADO"/>
  </r>
  <r>
    <x v="98"/>
    <m/>
    <x v="98"/>
    <x v="80"/>
    <s v="O23876880002"/>
    <s v="BOD"/>
    <n v="2387688"/>
    <m/>
    <s v="00221022001 DEPOSITO DE EFECTIVO, DEPOSITANTE: TERRABOL MINING, CONCEPTO: TRAMITE FORMULARIO M-02 (FUERA DE PLAZO), CUENTA DE DEPOSITO: CUENTA UNICA DEL TESORO"/>
    <m/>
    <m/>
    <m/>
    <m/>
    <m/>
    <m/>
    <n v="0"/>
    <n v="100"/>
    <s v="NO_CONCILIADO"/>
  </r>
  <r>
    <x v="98"/>
    <m/>
    <x v="98"/>
    <x v="80"/>
    <s v="O23876890002"/>
    <s v="BOD"/>
    <n v="2387689"/>
    <m/>
    <s v="00221022001 DEPOSITO DE EFECTIVO, DEPOSITANTE: TERRABOL MINING, CONCEPTO: TRAMITE FORMULARIO M-02 (FUERA DE PLAZO), CUENTA DE DEPOSITO: CUENTA UNICA DEL TESORO"/>
    <m/>
    <m/>
    <m/>
    <m/>
    <m/>
    <m/>
    <n v="0"/>
    <n v="100"/>
    <s v="NO_CONCILIADO"/>
  </r>
  <r>
    <x v="98"/>
    <m/>
    <x v="98"/>
    <x v="80"/>
    <s v="O23876900002"/>
    <s v="BOD"/>
    <n v="2387690"/>
    <m/>
    <s v="00221022001 DEPOSITO DE EFECTIVO, DEPOSITANTE: TERRABOL MINING, CONCEPTO: TRAMITE FORMULARIO M-02 (FUERA DE PLAZO), CUENTA DE DEPOSITO: CUENTA UNICA DEL TESORO"/>
    <m/>
    <m/>
    <m/>
    <m/>
    <m/>
    <m/>
    <n v="0"/>
    <n v="100"/>
    <s v="NO_CONCILIADO"/>
  </r>
  <r>
    <x v="98"/>
    <m/>
    <x v="98"/>
    <x v="80"/>
    <s v="O23876910002"/>
    <s v="BOD"/>
    <n v="2387691"/>
    <m/>
    <s v="00221022001 DEPOSITO DE EFECTIVO, DEPOSITANTE: TERRABOL MINING, CONCEPTO: TRAMITE FORMULARIO M-02 (FUERA DE PLAZO), CUENTA DE DEPOSITO: CUENTA UNICA DEL TESORO"/>
    <m/>
    <m/>
    <m/>
    <m/>
    <m/>
    <m/>
    <n v="0"/>
    <n v="100"/>
    <s v="NO_CONCILIADO"/>
  </r>
  <r>
    <x v="98"/>
    <m/>
    <x v="98"/>
    <x v="80"/>
    <s v="O23876920002"/>
    <s v="BOD"/>
    <n v="2387692"/>
    <m/>
    <s v="00221022001 DEPOSITO DE EFECTIVO, DEPOSITANTE: TERRABOL MINING, CONCEPTO: TRAMITE FORMULARIO M-02 (FUERA DE PLAZO), CUENTA DE DEPOSITO: CUENTA UNICA DEL TESORO"/>
    <m/>
    <m/>
    <m/>
    <m/>
    <m/>
    <m/>
    <n v="0"/>
    <n v="100"/>
    <s v="NO_CONCILIADO"/>
  </r>
  <r>
    <x v="98"/>
    <m/>
    <x v="98"/>
    <x v="80"/>
    <s v="O23876960002"/>
    <s v="BOD"/>
    <n v="2387696"/>
    <m/>
    <s v="00221022001 DEPOSITO DE EFECTIVO, DEPOSITANTE: TERRABOL MINING, CONCEPTO: TRAMITE FORMULARIO M-02 (FUERA DE PLAZO), CUENTA DE DEPOSITO: CUENTA UNICA DEL TESORO"/>
    <m/>
    <m/>
    <m/>
    <m/>
    <m/>
    <m/>
    <n v="0"/>
    <n v="100"/>
    <s v="NO_CONCILIADO"/>
  </r>
  <r>
    <x v="98"/>
    <m/>
    <x v="98"/>
    <x v="80"/>
    <s v="O23876980002"/>
    <s v="BOD"/>
    <n v="2387698"/>
    <m/>
    <s v="00221022001 DEPOSITO DE EFECTIVO, DEPOSITANTE: TERRABOL MINING, CONCEPTO: SANCION TRAMITE FUERA DE PLAZO-15 DIAS (CON INCREMENTO 10%/DIA), CUENTA DE DEPOSITO: CUENTA UNICA DEL TESORO"/>
    <m/>
    <m/>
    <m/>
    <m/>
    <m/>
    <m/>
    <n v="0"/>
    <n v="70"/>
    <s v="NO_CONCILIADO"/>
  </r>
  <r>
    <x v="98"/>
    <m/>
    <x v="98"/>
    <x v="80"/>
    <s v="O23877000002"/>
    <s v="BOD"/>
    <n v="2387700"/>
    <m/>
    <s v="00221022001 DEPOSITO DE EFECTIVO, DEPOSITANTE: TERRABOL MINING, CONCEPTO: SANCION TRAMITE FUERA DE PLAZO-15 DIAS (CON INCREMENTO 10%/DIA), CUENTA DE DEPOSITO: CUENTA UNICA DEL TESORO"/>
    <m/>
    <m/>
    <m/>
    <m/>
    <m/>
    <m/>
    <n v="0"/>
    <n v="60"/>
    <s v="NO_CONCILIADO"/>
  </r>
  <r>
    <x v="98"/>
    <m/>
    <x v="98"/>
    <x v="80"/>
    <s v="O23877010002"/>
    <s v="BOD"/>
    <n v="2387701"/>
    <m/>
    <s v="00221022001 DEPOSITO DE EFECTIVO, DEPOSITANTE: TERRABOL MINING, CONCEPTO: SANCION TRAMITE FUERA DE PLAZO-15 DIAS (CON INCREMENTO 10%/DIA), CUENTA DE DEPOSITO: CUENTA UNICA DEL TESORO"/>
    <m/>
    <m/>
    <m/>
    <m/>
    <m/>
    <m/>
    <n v="0"/>
    <n v="20"/>
    <s v="NO_CONCILIADO"/>
  </r>
  <r>
    <x v="98"/>
    <m/>
    <x v="98"/>
    <x v="80"/>
    <s v="O23877420002"/>
    <s v="BOD"/>
    <n v="2387742"/>
    <m/>
    <s v="00221022001 DEPOSITO DE EFECTIVO, DEPOSITANTE: COMERCIALIZADORA DE MINERALES VIACHA S.A., CONCEPTO: FUERA DE PLAZO, CUENTA DE DEPOSITO: CUENTA UNICA DEL TESORO"/>
    <m/>
    <m/>
    <m/>
    <m/>
    <m/>
    <m/>
    <n v="0"/>
    <n v="100"/>
    <s v="NO_CONCILIADO"/>
  </r>
  <r>
    <x v="98"/>
    <m/>
    <x v="98"/>
    <x v="80"/>
    <s v="O23877430002"/>
    <s v="BOD"/>
    <n v="2387743"/>
    <m/>
    <s v="00221022001 DEPOSITO DE EFECTIVO, DEPOSITANTE: COMERCIALIZADORA DE MINERALES VIACHA S.A., CONCEPTO: FUERA DE PLAZO, CUENTA DE DEPOSITO: CUENTA UNICA DEL TESORO"/>
    <m/>
    <m/>
    <m/>
    <m/>
    <m/>
    <m/>
    <n v="0"/>
    <n v="100"/>
    <s v="NO_CONCILIADO"/>
  </r>
  <r>
    <x v="98"/>
    <m/>
    <x v="98"/>
    <x v="80"/>
    <s v="O23877450002"/>
    <s v="BOD"/>
    <n v="2387745"/>
    <m/>
    <s v="00221022001 DEPOSITO DE EFECTIVO, DEPOSITANTE: COMERCIALIZADORA DE MINERALES VIACHA S.A., CONCEPTO: FUERA DE PLAZO, CUENTA DE DEPOSITO: CUENTA UNICA DEL TESORO"/>
    <m/>
    <m/>
    <m/>
    <m/>
    <m/>
    <m/>
    <n v="0"/>
    <n v="100"/>
    <s v="NO_CONCILIADO"/>
  </r>
  <r>
    <x v="98"/>
    <m/>
    <x v="98"/>
    <x v="80"/>
    <s v="O23877460002"/>
    <s v="BOD"/>
    <n v="2387746"/>
    <m/>
    <s v="00221022001 DEPOSITO DE EFECTIVO, DEPOSITANTE: EMPRESA MINERA GOLDEN MULE S.A., CONCEPTO: FUERA DE PLAZO, CUENTA DE DEPOSITO: CUENTA UNICA DEL TESORO"/>
    <m/>
    <m/>
    <m/>
    <m/>
    <m/>
    <m/>
    <n v="0"/>
    <n v="100"/>
    <s v="NO_CONCILIADO"/>
  </r>
  <r>
    <x v="98"/>
    <m/>
    <x v="98"/>
    <x v="80"/>
    <s v="O23877570002"/>
    <s v="BOD"/>
    <n v="2387757"/>
    <m/>
    <s v="00221022001 DEPOSITO DE EFECTIVO, DEPOSITANTE: METALMONIC SRL, CONCEPTO: FUERA DE PLAZO, CUENTA DE DEPOSITO: CUENTA UNICA DEL TESORO"/>
    <m/>
    <m/>
    <m/>
    <m/>
    <m/>
    <m/>
    <n v="0"/>
    <n v="300"/>
    <s v="NO_CONCILIADO"/>
  </r>
  <r>
    <x v="98"/>
    <m/>
    <x v="98"/>
    <x v="80"/>
    <s v="O23877590002"/>
    <s v="BOD"/>
    <n v="2387759"/>
    <m/>
    <s v="00221022001 DEPOSITO DE EFECTIVO, DEPOSITANTE: METALMONIC SRL, CONCEPTO: FUERA DE PLAZO, CUENTA DE DEPOSITO: CUENTA UNICA DEL TESORO"/>
    <m/>
    <m/>
    <m/>
    <m/>
    <m/>
    <m/>
    <n v="0"/>
    <n v="100"/>
    <s v="NO_CONCILIADO"/>
  </r>
  <r>
    <x v="99"/>
    <m/>
    <x v="99"/>
    <x v="80"/>
    <s v="O23877960002"/>
    <s v="BOD"/>
    <n v="2387796"/>
    <m/>
    <s v="00599042001 DEPOSITO DE EFECTIVO, DEPOSITANTE: LINIER LIMBERT YAPU GUTIERREZ, CONCEPTO: PAGO POR RETENCION DEL 13 %, CUENTA DE DEPOSITO: CUENTA UNICA DEL TESORO"/>
    <m/>
    <m/>
    <m/>
    <m/>
    <m/>
    <m/>
    <n v="0"/>
    <n v="37.700000000000003"/>
    <s v="NO_CONCILIADO"/>
  </r>
  <r>
    <x v="28"/>
    <m/>
    <x v="28"/>
    <x v="80"/>
    <s v="O23878040002"/>
    <s v="BOD"/>
    <n v="2387804"/>
    <m/>
    <s v="00016011101 DEPOSITO DE EFECTIVO, DEPOSITANTE: FUNDACION INFOCAL LA PAZ, CONCEPTO: DEPÓSITO PARA ALQUILER DE AUDITORIO, CUENTA DE DEPOSITO: CUENTA UNICA DEL TESORO"/>
    <m/>
    <m/>
    <m/>
    <m/>
    <m/>
    <m/>
    <n v="0"/>
    <n v="3500"/>
    <s v="NO_CONCILIADO"/>
  </r>
  <r>
    <x v="22"/>
    <m/>
    <x v="22"/>
    <x v="80"/>
    <s v="O23878530002"/>
    <s v="BOD"/>
    <n v="2387853"/>
    <m/>
    <s v="00099021001 DEPOSITO DE EFECTIVO, DEPOSITANTE: SIMON VENTURA CONDORI, CONCEPTO: DEVOLUCION SALARIO MES ABRIL 2026, CUENTA DE DEPOSITO: CUENTA UNICA DEL TESORO/DJBR"/>
    <m/>
    <m/>
    <m/>
    <m/>
    <m/>
    <m/>
    <n v="0"/>
    <n v="2000"/>
    <s v="NO_CONCILIADO"/>
  </r>
  <r>
    <x v="13"/>
    <m/>
    <x v="13"/>
    <x v="80"/>
    <s v="O23878770002"/>
    <s v="BOD"/>
    <n v="2387877"/>
    <m/>
    <s v="00099021001 DEPOSITO DE EFECTIVO, DEPOSITANTE: MARIA ANTEZANA SOLIZ, CONCEPTO: PAGO DE AGUA POTABLE DEL COMEDOR CORRESPONDIENTE AL MES DE ABRIL, CUENTA DE DEPOSITO: CUENTA UNICA DEL TESORO"/>
    <m/>
    <m/>
    <m/>
    <m/>
    <m/>
    <m/>
    <n v="0"/>
    <n v="1548.14"/>
    <s v="NO_CONCILIADO"/>
  </r>
  <r>
    <x v="10"/>
    <m/>
    <x v="10"/>
    <x v="80"/>
    <s v="B23877090002"/>
    <s v="BOD"/>
    <n v="2387709"/>
    <m/>
    <s v="00099021001 DEP.DE CHEQ.AJENOS,RET.DE CAM.,CONCEPTO: INCAPACIDAD,DEP.: CAJA NACIONAL DE SALUD , PROCEDENCIA: BANCO UNION S.A., CHEQUE: 29774, FECHA DE EMISION:24/04/2026"/>
    <m/>
    <m/>
    <m/>
    <m/>
    <m/>
    <m/>
    <n v="0"/>
    <n v="222114.95"/>
    <s v="NO_CONCILIADO"/>
  </r>
  <r>
    <x v="10"/>
    <m/>
    <x v="10"/>
    <x v="80"/>
    <s v="B23877100002"/>
    <s v="BOD"/>
    <n v="2387710"/>
    <m/>
    <s v="00099021001 DEP.DE CHEQ.AJENOS,RET.DE CAM.,CONCEPTO: INCAPACIDAD,DEP.: CAJA NACIONAL DE SALUD , PROCEDENCIA: BANCO UNION S.A., CHEQUE: 110889, FECHA DE EMISION:20/04/2026"/>
    <m/>
    <m/>
    <m/>
    <m/>
    <m/>
    <m/>
    <n v="0"/>
    <n v="13533.74"/>
    <s v="NO_CONCILIADO"/>
  </r>
  <r>
    <x v="10"/>
    <m/>
    <x v="10"/>
    <x v="80"/>
    <s v="B23877120002"/>
    <s v="BOD"/>
    <n v="2387712"/>
    <m/>
    <s v="00099021001 DEP.DE CHEQ.AJENOS,RET.DE CAM.,CONCEPTO: INCAPACIDAD,DEP.: CAJA NACIONAL DE SALUD , PROCEDENCIA: BANCO UNION S.A., CHEQUE: 110863, FECHA DE EMISION:20/04/2026"/>
    <m/>
    <m/>
    <m/>
    <m/>
    <m/>
    <m/>
    <n v="0"/>
    <n v="3608.75"/>
    <s v="NO_CONCILIADO"/>
  </r>
  <r>
    <x v="10"/>
    <m/>
    <x v="10"/>
    <x v="80"/>
    <s v="B23877150002"/>
    <s v="BOD"/>
    <n v="2387715"/>
    <m/>
    <s v="00099021001 DEP.DE CHEQ.AJENOS,RET.DE CAM.,CONCEPTO: INCAPACIDAD,DEP.: CAJA NACIONAL DE SALUD , PROCEDENCIA: BANCO UNION S.A., CHEQUE: 110866, FECHA DE EMISION:20/04/2026"/>
    <m/>
    <m/>
    <m/>
    <m/>
    <m/>
    <m/>
    <n v="0"/>
    <n v="7915.44"/>
    <s v="NO_CONCILIADO"/>
  </r>
  <r>
    <x v="10"/>
    <m/>
    <x v="10"/>
    <x v="80"/>
    <s v="B23877170002"/>
    <s v="BOD"/>
    <n v="2387717"/>
    <m/>
    <s v="00099021001 DEP.DE CHEQ.AJENOS,RET.DE CAM.,CONCEPTO: INCAPACIDAD,DEP.: CAJA NACIONAL DE SALUD , PROCEDENCIA: BANCO UNION S.A., CHEQUE: 110867, FECHA DE EMISION:20/04/2026"/>
    <m/>
    <m/>
    <m/>
    <m/>
    <m/>
    <m/>
    <n v="0"/>
    <n v="7602.4"/>
    <s v="NO_CONCILIADO"/>
  </r>
  <r>
    <x v="10"/>
    <m/>
    <x v="10"/>
    <x v="80"/>
    <s v="B23877190002"/>
    <s v="BOD"/>
    <n v="2387719"/>
    <m/>
    <s v="00099021001 DEP.DE CHEQ.AJENOS,RET.DE CAM.,CONCEPTO: INCAPACIDAD,DEP.: CAJA NACIONAL DE SALUD , PROCEDENCIA: BANCO UNION S.A., CHEQUE: 110868, FECHA DE EMISION:20/04/2026"/>
    <m/>
    <m/>
    <m/>
    <m/>
    <m/>
    <m/>
    <n v="0"/>
    <n v="18783.310000000001"/>
    <s v="NO_CONCILIADO"/>
  </r>
  <r>
    <x v="10"/>
    <m/>
    <x v="10"/>
    <x v="80"/>
    <s v="B23877210002"/>
    <s v="BOD"/>
    <n v="2387721"/>
    <m/>
    <s v="00099021001 DEP.DE CHEQ.AJENOS,RET.DE CAM.,CONCEPTO: INCAPACIDAD,DEP.: CAJA NACIONAL DE SALUD , PROCEDENCIA: BANCO UNION S.A., CHEQUE: 110869, FECHA DE EMISION:20/04/2026"/>
    <m/>
    <m/>
    <m/>
    <m/>
    <m/>
    <m/>
    <n v="0"/>
    <n v="28607.87"/>
    <s v="NO_CONCILIADO"/>
  </r>
  <r>
    <x v="10"/>
    <m/>
    <x v="10"/>
    <x v="80"/>
    <s v="B23877230002"/>
    <s v="BOD"/>
    <n v="2387723"/>
    <m/>
    <s v="00099021001 DEP.DE CHEQ.AJENOS,RET.DE CAM.,CONCEPTO: INCAPACIDAD,DEP.: CAJA NACIONAL DE SALUD , PROCEDENCIA: BANCO UNION S.A., CHEQUE: 110870, FECHA DE EMISION:20/04/2026"/>
    <m/>
    <m/>
    <m/>
    <m/>
    <m/>
    <m/>
    <n v="0"/>
    <n v="14255.07"/>
    <s v="NO_CONCILIADO"/>
  </r>
  <r>
    <x v="10"/>
    <m/>
    <x v="10"/>
    <x v="80"/>
    <s v="B23877250002"/>
    <s v="BOD"/>
    <n v="2387725"/>
    <m/>
    <s v="00099021001 DEP.DE CHEQ.AJENOS,RET.DE CAM.,CONCEPTO: INCAPACIDAD,DEP.: CAJA NACIONAL DE SALUD , PROCEDENCIA: BANCO UNION S.A., CHEQUE: 110945, FECHA DE EMISION:23/04/2026"/>
    <m/>
    <m/>
    <m/>
    <m/>
    <m/>
    <m/>
    <n v="0"/>
    <n v="147.68"/>
    <s v="NO_CONCILIADO"/>
  </r>
  <r>
    <x v="10"/>
    <m/>
    <x v="10"/>
    <x v="80"/>
    <s v="B23877270002"/>
    <s v="BOD"/>
    <n v="2387727"/>
    <m/>
    <s v="00099021001 DEP.DE CHEQ.AJENOS,RET.DE CAM.,CONCEPTO: INCAPACIDAD,DEP.: CAJA NACIONAL DE SALUD , PROCEDENCIA: BANCO UNION S.A., CHEQUE: 110946, FECHA DE EMISION:23/04/2026"/>
    <m/>
    <m/>
    <m/>
    <m/>
    <m/>
    <m/>
    <n v="0"/>
    <n v="9342.34"/>
    <s v="NO_CONCILIADO"/>
  </r>
  <r>
    <x v="10"/>
    <m/>
    <x v="10"/>
    <x v="80"/>
    <s v="B23877300002"/>
    <s v="BOD"/>
    <n v="2387730"/>
    <m/>
    <s v="00099021001 DEP.DE CHEQ.AJENOS,RET.DE CAM.,CONCEPTO: INCAPACIDAD,DEP.: CAJA NACIONAL DE SALUD , PROCEDENCIA: BANCO UNION S.A., CHEQUE: 110947, FECHA DE EMISION:23/04/2026"/>
    <m/>
    <m/>
    <m/>
    <m/>
    <m/>
    <m/>
    <n v="0"/>
    <n v="146241.92000000001"/>
    <s v="NO_CONCILIADO"/>
  </r>
  <r>
    <x v="10"/>
    <m/>
    <x v="10"/>
    <x v="80"/>
    <s v="B23877310002"/>
    <s v="BOD"/>
    <n v="2387731"/>
    <m/>
    <s v="00099021001 DEP.DE CHEQ.AJENOS,RET.DE CAM.,CONCEPTO: INCAPACIDAD,DEP.: CAJA NACIONAL DE SALUD , PROCEDENCIA: BANCO UNION S.A., CHEQUE: 110966, FECHA DE EMISION:24/04/2026"/>
    <m/>
    <m/>
    <m/>
    <m/>
    <m/>
    <m/>
    <n v="0"/>
    <n v="6440.28"/>
    <s v="NO_CONCILIADO"/>
  </r>
  <r>
    <x v="13"/>
    <m/>
    <x v="13"/>
    <x v="80"/>
    <s v="B23877470002"/>
    <s v="BOD"/>
    <n v="2387747"/>
    <m/>
    <s v="00099021001 DEP.DE CHEQ.AJENOS,RET.DE CAM.,CONCEPTO: DEPÓSITO,DEP.: ABEL LOPEZ ARRUETA , PROCEDENCIA: BANCO UNION S.A., CHEQUE: 229147, FECHA DE EMISION:04/05/2026"/>
    <m/>
    <m/>
    <m/>
    <m/>
    <m/>
    <m/>
    <n v="0"/>
    <n v="1654.6"/>
    <s v="NO_CONCILIADO"/>
  </r>
  <r>
    <x v="98"/>
    <m/>
    <x v="98"/>
    <x v="80"/>
    <s v="B23877480002"/>
    <s v="BOD"/>
    <n v="2387748"/>
    <m/>
    <s v="00221022001 DEP.DE CHEQ.AJENOS,RET.DE CAM.,CONCEPTO: DEPÓSITO,DEP.: BETZABE SHIRLEY COSTAS MALAGA , PROCEDENCIA: BANCO UNION S.A., CHEQUE: 229148, FECHA DE EMISION:04/05/2026"/>
    <m/>
    <m/>
    <m/>
    <m/>
    <m/>
    <m/>
    <n v="0"/>
    <n v="110"/>
    <s v="NO_CONCILIADO"/>
  </r>
  <r>
    <x v="98"/>
    <m/>
    <x v="98"/>
    <x v="80"/>
    <s v="B23877490002"/>
    <s v="BOD"/>
    <n v="2387749"/>
    <m/>
    <s v="00221022001 DEP.DE CHEQ.AJENOS,RET.DE CAM.,CONCEPTO: DEPÓSITO,DEP.: BYRON MARCELO MORALES ROCHA , PROCEDENCIA: BANCO UNION S.A., CHEQUE: 229149, FECHA DE EMISION:04/05/2026"/>
    <m/>
    <m/>
    <m/>
    <m/>
    <m/>
    <m/>
    <n v="0"/>
    <n v="130"/>
    <s v="NO_CONCILIADO"/>
  </r>
  <r>
    <x v="98"/>
    <m/>
    <x v="98"/>
    <x v="80"/>
    <s v="B23877500002"/>
    <s v="BOD"/>
    <n v="2387750"/>
    <m/>
    <s v="00221022001 DEP.DE CHEQ.AJENOS,RET.DE CAM.,CONCEPTO: DEPÓSITO,DEP.: BETZABE SHIRLEY COSTAS MALAGA , PROCEDENCIA: BANCO UNION S.A., CHEQUE: 229150, FECHA DE EMISION:04/05/2026"/>
    <m/>
    <m/>
    <m/>
    <m/>
    <m/>
    <m/>
    <n v="0"/>
    <n v="130"/>
    <s v="NO_CONCILIADO"/>
  </r>
  <r>
    <x v="98"/>
    <m/>
    <x v="98"/>
    <x v="80"/>
    <s v="B23877520002"/>
    <s v="BOD"/>
    <n v="2387752"/>
    <m/>
    <s v="00221022001 DEP.DE CHEQ.AJENOS,RET.DE CAM.,CONCEPTO: DEPÓSITO,DEP.: BETZABE SHIRLEY COSTAS MALAGA , PROCEDENCIA: BANCO UNION S.A., CHEQUE: 229164, FECHA DE EMISION:04/05/2026"/>
    <m/>
    <m/>
    <m/>
    <m/>
    <m/>
    <m/>
    <n v="0"/>
    <n v="130"/>
    <s v="NO_CONCILIADO"/>
  </r>
  <r>
    <x v="98"/>
    <m/>
    <x v="98"/>
    <x v="80"/>
    <s v="B23877540002"/>
    <s v="BOD"/>
    <n v="2387754"/>
    <m/>
    <s v="00221022001 DEP.DE CHEQ.AJENOS,RET.DE CAM.,CONCEPTO: DEPÓSITO,DEP.: BETZABE SHIRLEY COSTAS MALAGA , PROCEDENCIA: BANCO UNION S.A., CHEQUE: 229151, FECHA DE EMISION:04/05/2026"/>
    <m/>
    <m/>
    <m/>
    <m/>
    <m/>
    <m/>
    <n v="0"/>
    <n v="140"/>
    <s v="NO_CONCILIADO"/>
  </r>
  <r>
    <x v="98"/>
    <m/>
    <x v="98"/>
    <x v="80"/>
    <s v="B23877560002"/>
    <s v="BOD"/>
    <n v="2387756"/>
    <m/>
    <s v="00221022001 DEP.DE CHEQ.AJENOS,RET.DE CAM.,CONCEPTO: DEPÓSITO,DEP.: BETZABE SHIRLEY COSTAS MALAGA , PROCEDENCIA: BANCO UNION S.A., CHEQUE: 229152, FECHA DE EMISION:04/05/2026"/>
    <m/>
    <m/>
    <m/>
    <m/>
    <m/>
    <m/>
    <n v="0"/>
    <n v="140"/>
    <s v="NO_CONCILIADO"/>
  </r>
  <r>
    <x v="98"/>
    <m/>
    <x v="98"/>
    <x v="80"/>
    <s v="B23877580002"/>
    <s v="BOD"/>
    <n v="2387758"/>
    <m/>
    <s v="00221022001 DEP.DE CHEQ.AJENOS,RET.DE CAM.,CONCEPTO: DEPÓSITO,DEP.: BETZABE SHIRLEY COSTAS MALAGA , PROCEDENCIA: BANCO UNION S.A., CHEQUE: 229153, FECHA DE EMISION:04/05/2026"/>
    <m/>
    <m/>
    <m/>
    <m/>
    <m/>
    <m/>
    <n v="0"/>
    <n v="140"/>
    <s v="NO_CONCILIADO"/>
  </r>
  <r>
    <x v="98"/>
    <m/>
    <x v="98"/>
    <x v="80"/>
    <s v="B23877600002"/>
    <s v="BOD"/>
    <n v="2387760"/>
    <m/>
    <s v="00221022001 DEP.DE CHEQ.AJENOS,RET.DE CAM.,CONCEPTO: DEPÓSITO,DEP.: BETZABE SHIRLEY COSTAS MALAGA , PROCEDENCIA: BANCO UNION S.A., CHEQUE: 229154, FECHA DE EMISION:04/05/2026"/>
    <m/>
    <m/>
    <m/>
    <m/>
    <m/>
    <m/>
    <n v="0"/>
    <n v="140"/>
    <s v="NO_CONCILIADO"/>
  </r>
  <r>
    <x v="98"/>
    <m/>
    <x v="98"/>
    <x v="80"/>
    <s v="B23877610002"/>
    <s v="BOD"/>
    <n v="2387761"/>
    <m/>
    <s v="00221022001 DEP.DE CHEQ.AJENOS,RET.DE CAM.,CONCEPTO: DEPÓSITO,DEP.: MARIA EUGENIA PORCEL MEDINACELY , PROCEDENCIA: BANCO UNION S.A., CHEQUE: 229155, FECHA DE EMISION:04/05/2026"/>
    <m/>
    <m/>
    <m/>
    <m/>
    <m/>
    <m/>
    <n v="0"/>
    <n v="100"/>
    <s v="NO_CONCILIADO"/>
  </r>
  <r>
    <x v="98"/>
    <m/>
    <x v="98"/>
    <x v="80"/>
    <s v="B23877630002"/>
    <s v="BOD"/>
    <n v="2387763"/>
    <m/>
    <s v="00221022001 DEP.DE CHEQ.AJENOS,RET.DE CAM.,CONCEPTO: DEPÓSITO,DEP.: MARIA EUGENIA PORCEL MEDINACELY , PROCEDENCIA: BANCO UNION S.A., CHEQUE: 229156, FECHA DE EMISION:04/05/2026"/>
    <m/>
    <m/>
    <m/>
    <m/>
    <m/>
    <m/>
    <n v="0"/>
    <n v="100"/>
    <s v="NO_CONCILIADO"/>
  </r>
  <r>
    <x v="98"/>
    <m/>
    <x v="98"/>
    <x v="80"/>
    <s v="B23877640002"/>
    <s v="BOD"/>
    <n v="2387764"/>
    <m/>
    <s v="00221022001 DEP.DE CHEQ.AJENOS,RET.DE CAM.,CONCEPTO: DEPÓSITO,DEP.: MARIA EUGENIA PORCEL MEDINACELY , PROCEDENCIA: BANCO UNION S.A., CHEQUE: 229157, FECHA DE EMISION:04/05/2026"/>
    <m/>
    <m/>
    <m/>
    <m/>
    <m/>
    <m/>
    <n v="0"/>
    <n v="100"/>
    <s v="NO_CONCILIADO"/>
  </r>
  <r>
    <x v="98"/>
    <m/>
    <x v="98"/>
    <x v="80"/>
    <s v="B23877650002"/>
    <s v="BOD"/>
    <n v="2387765"/>
    <m/>
    <s v="00221022001 DEP.DE CHEQ.AJENOS,RET.DE CAM.,CONCEPTO: DEPÓSITO,DEP.: MARIA EUGENIA PORCEL MEDINACELY , PROCEDENCIA: BANCO UNION S.A., CHEQUE: 229158, FECHA DE EMISION:04/05/2026"/>
    <m/>
    <m/>
    <m/>
    <m/>
    <m/>
    <m/>
    <n v="0"/>
    <n v="100"/>
    <s v="NO_CONCILIADO"/>
  </r>
  <r>
    <x v="98"/>
    <m/>
    <x v="98"/>
    <x v="80"/>
    <s v="B23877660002"/>
    <s v="BOD"/>
    <n v="2387766"/>
    <m/>
    <s v="00221022001 DEP.DE CHEQ.AJENOS,RET.DE CAM.,CONCEPTO: DEPÓSITO,DEP.: MARIA EUGENIA PORCEL MEDINACELY , PROCEDENCIA: BANCO UNION S.A., CHEQUE: 229159, FECHA DE EMISION:04/05/2026"/>
    <m/>
    <m/>
    <m/>
    <m/>
    <m/>
    <m/>
    <n v="0"/>
    <n v="100"/>
    <s v="NO_CONCILIADO"/>
  </r>
  <r>
    <x v="98"/>
    <m/>
    <x v="98"/>
    <x v="80"/>
    <s v="B23877680002"/>
    <s v="BOD"/>
    <n v="2387768"/>
    <m/>
    <s v="00221022001 DEP.DE CHEQ.AJENOS,RET.DE CAM.,CONCEPTO: DEPÓSITO,DEP.: MARIA EUGENIA PORCEL MEDINACELY , PROCEDENCIA: BANCO UNION S.A., CHEQUE: 229160, FECHA DE EMISION:04/05/2026"/>
    <m/>
    <m/>
    <m/>
    <m/>
    <m/>
    <m/>
    <n v="0"/>
    <n v="100"/>
    <s v="NO_CONCILIADO"/>
  </r>
  <r>
    <x v="98"/>
    <m/>
    <x v="98"/>
    <x v="80"/>
    <s v="B23877690002"/>
    <s v="BOD"/>
    <n v="2387769"/>
    <m/>
    <s v="00221022001 DEP.DE CHEQ.AJENOS,RET.DE CAM.,CONCEPTO: DEPÓSITO,DEP.: MARIA EUGENIA PORCEL MEDINACELY , PROCEDENCIA: BANCO UNION S.A., CHEQUE: 229161, FECHA DE EMISION:04/05/2026"/>
    <m/>
    <m/>
    <m/>
    <m/>
    <m/>
    <m/>
    <n v="0"/>
    <n v="100"/>
    <s v="NO_CONCILIADO"/>
  </r>
  <r>
    <x v="98"/>
    <m/>
    <x v="98"/>
    <x v="80"/>
    <s v="B23877700002"/>
    <s v="BOD"/>
    <n v="2387770"/>
    <m/>
    <s v="00221022001 DEP.DE CHEQ.AJENOS,RET.DE CAM.,CONCEPTO: DEPÓSITO,DEP.: MARIA EUGENIA PORCEL MEDINACELY , PROCEDENCIA: BANCO UNION S.A., CHEQUE: 229162, FECHA DE EMISION:04/05/2026"/>
    <m/>
    <m/>
    <m/>
    <m/>
    <m/>
    <m/>
    <n v="0"/>
    <n v="100"/>
    <s v="NO_CONCILIADO"/>
  </r>
  <r>
    <x v="10"/>
    <m/>
    <x v="10"/>
    <x v="80"/>
    <s v="B23877710002"/>
    <s v="BOD"/>
    <n v="2387771"/>
    <m/>
    <s v="00099021001 DEP.DE CHEQ.AJENOS,RET.DE CAM.,CONCEPTO: INCAPACIDAD,DEP.: CAJA NACIONAL DE SALUD , PROCEDENCIA: BANCO UNION S.A., CHEQUE: 29775, FECHA DE EMISION:24/04/2026"/>
    <m/>
    <m/>
    <m/>
    <m/>
    <m/>
    <m/>
    <n v="0"/>
    <n v="322666.90999999997"/>
    <s v="NO_CONCILIADO"/>
  </r>
  <r>
    <x v="74"/>
    <m/>
    <x v="74"/>
    <x v="80"/>
    <s v="B23877730002"/>
    <s v="BOD"/>
    <n v="2387773"/>
    <m/>
    <s v="00299014101 DEP.DE CHEQ.AJENOS,RET.DE CAM.,CONCEPTO: PRIMERA TRANSFERENCIA GADLP,DEP.: SEDERI - LA PAZ , PROCEDENCIA: BANCO UNION S.A., CHEQUE: 627, FECHA DE EMISION:04/05/2026"/>
    <m/>
    <m/>
    <m/>
    <m/>
    <m/>
    <m/>
    <n v="0"/>
    <n v="725000"/>
    <s v="NO_CONCILIADO"/>
  </r>
  <r>
    <x v="13"/>
    <m/>
    <x v="13"/>
    <x v="80"/>
    <s v="O23878790002"/>
    <s v="BOD"/>
    <n v="2387879"/>
    <m/>
    <s v="00099021001 DEPOSITO DE EFECTIVO, DEPOSITANTE: MARIA ANTEZANA SOLIZ, CONCEPTO: PAGO DE SERVICIO DE GAS NATURAL DEL COMEDOR CORRESPONDIENTE AL MES DE ABRIL, CUENTA DE DEPOSITO: CUENTA UNICA DEL TESORO"/>
    <m/>
    <m/>
    <m/>
    <m/>
    <m/>
    <m/>
    <n v="0"/>
    <n v="1927.54"/>
    <s v="NO_CONCILIADO"/>
  </r>
  <r>
    <x v="1"/>
    <m/>
    <x v="1"/>
    <x v="80"/>
    <s v="Q24246100002"/>
    <s v="CRV"/>
    <n v="2424610"/>
    <m/>
    <s v="NUMERO DE LIBRETA CUT: 00041247009 OPERACIÓN E18 TRANSFERENCIA DEL SISTEMA FINANCIERO A LA CUT PAGO SIN POL CSE 65032442 AFIANZADO SERCONSUR SRL"/>
    <m/>
    <m/>
    <m/>
    <m/>
    <m/>
    <m/>
    <n v="0"/>
    <n v="83664.08"/>
    <s v="NO_CONCILIADO"/>
  </r>
  <r>
    <x v="43"/>
    <m/>
    <x v="43"/>
    <x v="80"/>
    <s v="Q24246160002"/>
    <s v="CRV"/>
    <n v="2424616"/>
    <m/>
    <s v="NUMERO DE LIBRETA CUT: TGN 00283012001 OPERACIÓN E18 TRANSFERENCIA DEL SISTEMA FINANCIERO A LA CUT A SOL DE ALMACENERA BOLIVIANA SA"/>
    <m/>
    <m/>
    <m/>
    <m/>
    <m/>
    <m/>
    <n v="0"/>
    <n v="289575.39"/>
    <s v="NO_CONCILIADO"/>
  </r>
  <r>
    <x v="37"/>
    <m/>
    <x v="37"/>
    <x v="80"/>
    <s v="G35642160001"/>
    <s v="CVD"/>
    <n v="3564216"/>
    <m/>
    <s v="COBRO COSTOS DE PAPELERIA SEGUN TRANSFERENCIA DEL EXTERIOR POR ORDEN DE TRAFIGURA PTE LTD, FECHA VALOR 04/05/2026 REF:GAS NATURAL LIB. 00513012007 YPFB - RECURSOS NACIONALIZACIÓN"/>
    <m/>
    <m/>
    <m/>
    <m/>
    <m/>
    <m/>
    <n v="80"/>
    <n v="0"/>
    <s v="NO_CONCILIADO"/>
  </r>
  <r>
    <x v="100"/>
    <m/>
    <x v="100"/>
    <x v="80"/>
    <s v="S11531600003"/>
    <s v="COB"/>
    <n v="1153160"/>
    <m/>
    <s v="||TRANSFERENCIA DE FONDOS S/G MENSAJES SWIFT N°. 5102 Y 5042,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80"/>
    <s v="S11531650003"/>
    <s v="COB"/>
    <n v="1153165"/>
    <m/>
    <s v="||TRANSFERENCIA DE FONDOS SEGÚN MENSAJE SWIFT NRO. 5121, EN ATENCIÓN A NOTA CITE: DGAC/DAF/FIN/NE-0031/26 DE FECHA 09/02/2026 (HRE-TGL-2685), ENVIADO POR LA DIRECCIÓN GENERAL DE AERONÁUTICA CIVIL (SECTOR PÚBLICO). DÉBITO DE LA LIBRETA N° 00117012001 DE DGAC, REPOSICIÓN DE ÚTILES DE ESCRITORIO."/>
    <m/>
    <m/>
    <m/>
    <m/>
    <m/>
    <m/>
    <n v="80"/>
    <n v="0"/>
    <s v="NO_CONCILIADO"/>
  </r>
  <r>
    <x v="100"/>
    <m/>
    <x v="100"/>
    <x v="80"/>
    <s v="S11531770003"/>
    <s v="COB"/>
    <n v="1153177"/>
    <m/>
    <s v="||TRANSFERENCIA DE FONDOS SEGÚN MENSAJE SWIFT NRO. 5123, EN ATENCIÓN A CORREO ELECTRÓNICO Y NOTA CITE: DGAC/DAF/FIN/NE-0031/26 DE FECHA 09/02/2026 (HRE-TGL-2685), ENVIADO POR LA DIRECCIÓN GENERAL DE AERONÁUTICA CIVIL (SECTOR PÚBLICO). DÉBITO DE LA LIBRETA N° 00117012001 DE DGAC, REPOSICIÓN DE ÚTILES DE ESCRITORIO."/>
    <m/>
    <m/>
    <m/>
    <m/>
    <m/>
    <m/>
    <n v="80"/>
    <n v="0"/>
    <s v="NO_CONCILIADO"/>
  </r>
  <r>
    <x v="92"/>
    <m/>
    <x v="92"/>
    <x v="81"/>
    <s v="O23880230002"/>
    <s v="BOD"/>
    <n v="2388023"/>
    <m/>
    <s v="00383012001 DEPOSITO DE EFECTIVO, DEPOSITANTE: AGENCIA BOLIVIANA ESPACIAL, CONCEPTO: PAGO DE CURRIER MARZO 2026, CUENTA DE DEPOSITO: CUENTA UNICA DEL TESORO"/>
    <m/>
    <m/>
    <m/>
    <m/>
    <m/>
    <m/>
    <n v="0"/>
    <n v="147"/>
    <s v="NO_CONCILIADO"/>
  </r>
  <r>
    <x v="13"/>
    <m/>
    <x v="13"/>
    <x v="81"/>
    <s v="O23880370002"/>
    <s v="BOD"/>
    <n v="2388037"/>
    <m/>
    <s v="00099021001 DEPOSITO DE EFECTIVO, DEPOSITANTE: JHONNY CRISPIN MITA MAMANI, CONCEPTO: DEVOLUCION, CUENTA DE DEPOSITO: CUENTA UNICA DEL TESORO"/>
    <m/>
    <m/>
    <m/>
    <m/>
    <m/>
    <m/>
    <n v="0"/>
    <n v="5355.89"/>
    <s v="NO_CONCILIADO"/>
  </r>
  <r>
    <x v="36"/>
    <m/>
    <x v="36"/>
    <x v="81"/>
    <s v="O23880530002"/>
    <s v="BOD"/>
    <n v="2388053"/>
    <m/>
    <s v="00046171101 DEPOSITO DE EFECTIVO, DEPOSITANTE: IMPORTADORA BOLIVIANA DE LA PAZ IMBOLPAZ S.R.L., CONCEPTO: SANCION PECUNIARIA, CUENTA DE DEPOSITO: CUENTA UNICA DEL TESORO"/>
    <m/>
    <m/>
    <m/>
    <m/>
    <m/>
    <m/>
    <n v="0"/>
    <n v="840"/>
    <s v="NO_CONCILIADO"/>
  </r>
  <r>
    <x v="98"/>
    <m/>
    <x v="98"/>
    <x v="81"/>
    <s v="O23880690002"/>
    <s v="BOD"/>
    <n v="2388069"/>
    <m/>
    <s v="00221022001 DEPOSITO DE EFECTIVO, DEPOSITANTE: MINERA RODRIGUEZJM SRL, CONCEPTO: FUERA DE PLAZO, CUENTA DE DEPOSITO: CUENTA UNICA DEL TESORO"/>
    <m/>
    <m/>
    <m/>
    <m/>
    <m/>
    <m/>
    <n v="0"/>
    <n v="28570"/>
    <s v="NO_CONCILIADO"/>
  </r>
  <r>
    <x v="98"/>
    <m/>
    <x v="98"/>
    <x v="81"/>
    <s v="O23880710002"/>
    <s v="BOD"/>
    <n v="2388071"/>
    <m/>
    <s v="00221022001 DEPOSITO DE EFECTIVO, DEPOSITANTE: MINERA RODRIGUEZJM SRL, CONCEPTO: FUERA DE PLAZO, CUENTA DE DEPOSITO: CUENTA UNICA DEL TESORO"/>
    <m/>
    <m/>
    <m/>
    <m/>
    <m/>
    <m/>
    <n v="0"/>
    <n v="1290"/>
    <s v="NO_CONCILIADO"/>
  </r>
  <r>
    <x v="98"/>
    <m/>
    <x v="98"/>
    <x v="81"/>
    <s v="O23880720002"/>
    <s v="BOD"/>
    <n v="2388072"/>
    <m/>
    <s v="00221022001 DEPOSITO DE EFECTIVO, DEPOSITANTE: MINERA RODRIGUEZJM SRL, CONCEPTO: FUERA DE PLAZO, CUENTA DE DEPOSITO: CUENTA UNICA DEL TESORO"/>
    <m/>
    <m/>
    <m/>
    <m/>
    <m/>
    <m/>
    <n v="0"/>
    <n v="1800"/>
    <s v="NO_CONCILIADO"/>
  </r>
  <r>
    <x v="36"/>
    <m/>
    <x v="36"/>
    <x v="81"/>
    <s v="O23880790002"/>
    <s v="BOD"/>
    <n v="2388079"/>
    <m/>
    <s v="00046171101 DEPOSITO DE EFECTIVO, DEPOSITANTE: BIOPRO BOLIVIA SRL, CONCEPTO: SANCION PECUNIARIA, CUENTA DE DEPOSITO: CUENTA UNICA DEL TESORO"/>
    <m/>
    <m/>
    <m/>
    <m/>
    <m/>
    <m/>
    <n v="0"/>
    <n v="1750"/>
    <s v="NO_CONCILIADO"/>
  </r>
  <r>
    <x v="33"/>
    <m/>
    <x v="33"/>
    <x v="81"/>
    <s v="O23880800002"/>
    <s v="BOD"/>
    <n v="2388080"/>
    <m/>
    <s v="00086044201 DEPOSITO DE EFECTIVO, DEPOSITANTE: COMUNIDAD DE IPA, CONCEPTO: IMPLEMENTACION DE SISTEMA DE RIEGO TECNIFICADO PARCELARIO EN EL SISTEMA DE RIEGO PRESA IPA, CUENTA DE DEPOSITO: CUENTA UNICA DEL TESORO"/>
    <m/>
    <m/>
    <m/>
    <m/>
    <m/>
    <m/>
    <n v="0"/>
    <n v="61260"/>
    <s v="NO_CONCILIADO"/>
  </r>
  <r>
    <x v="16"/>
    <m/>
    <x v="16"/>
    <x v="81"/>
    <s v="O23880880002"/>
    <s v="BOD"/>
    <n v="2388088"/>
    <m/>
    <s v="00070011102 DEPOSITO DE EFECTIVO, DEPOSITANTE: EDGAR MORALES MAMANI, CONCEPTO: DEVOLUCION DE RECURSOS POR FACTURA NAABOL LP-SCZ, CUENTA DE DEPOSITO: CUENTA UNICA DEL TESORO"/>
    <m/>
    <m/>
    <m/>
    <m/>
    <m/>
    <m/>
    <n v="0"/>
    <n v="15"/>
    <s v="NO_CONCILIADO"/>
  </r>
  <r>
    <x v="3"/>
    <m/>
    <x v="3"/>
    <x v="81"/>
    <s v="O23880990002"/>
    <s v="BOD"/>
    <n v="2388099"/>
    <m/>
    <s v="00081011101 DEPOSITO DE EFECTIVO, DEPOSITANTE: JIMMY ESCALANTE TEJERINA, CONCEPTO: DEVOLUCION FONDO EN AVANCE, CUENTA DE DEPOSITO: CUENTA UNICA DEL TESORO"/>
    <m/>
    <m/>
    <m/>
    <m/>
    <m/>
    <m/>
    <n v="0"/>
    <n v="3.4"/>
    <s v="NO_CONCILIADO"/>
  </r>
  <r>
    <x v="13"/>
    <m/>
    <x v="13"/>
    <x v="81"/>
    <s v="O23881000002"/>
    <s v="BOD"/>
    <n v="2388100"/>
    <m/>
    <s v="00099021001 DEPOSITO DE EFECTIVO, DEPOSITANTE: BRAYAM JUNNIOR EXALTO RUIZ, CONCEPTO: DEVOLUCION DE BONO DE ANTIGUEDAD DE JULIO A DICIEMBRE DE 2025 Y DE ENERO A FEBRERO DE 2026, CUENTA DE DEPOSITO: CUENTA UNICA DEL TESORO"/>
    <m/>
    <m/>
    <m/>
    <m/>
    <m/>
    <m/>
    <n v="0"/>
    <n v="1567.5"/>
    <s v="NO_CONCILIADO"/>
  </r>
  <r>
    <x v="101"/>
    <m/>
    <x v="101"/>
    <x v="81"/>
    <s v="O23881070002"/>
    <s v="BOD"/>
    <n v="2388107"/>
    <m/>
    <s v="00385014201 DEPOSITO DE EFECTIVO, DEPOSITANTE: BEYMAR ALEJANDRO CHUQUIMIA QUIROZ, CONCEPTO: DEVOLUCION DE VIATICOS, CUENTA DE DEPOSITO: CUENTA UNICA DEL TESORO"/>
    <m/>
    <m/>
    <m/>
    <m/>
    <m/>
    <m/>
    <n v="0"/>
    <n v="742"/>
    <s v="NO_CONCILIADO"/>
  </r>
  <r>
    <x v="39"/>
    <m/>
    <x v="39"/>
    <x v="81"/>
    <s v="B23880500002"/>
    <s v="BOD"/>
    <n v="2388050"/>
    <m/>
    <s v="00522012001 DEP.DE CHEQ.AJENOS,RET.DE CAM.,CONCEPTO: COMPLEMENTACION DE GARANTIA PARA NUEVO ARRENDAMIENTO S/G CHEQUE N°95 DEL BANCO GANADERO,DEP.: IMPORTACIONES Y REPRESENTACIONES WEIDLING S.A."/>
    <m/>
    <m/>
    <m/>
    <m/>
    <m/>
    <m/>
    <n v="0"/>
    <n v="2350"/>
    <s v="NO_CONCILIADO"/>
  </r>
  <r>
    <x v="84"/>
    <m/>
    <x v="84"/>
    <x v="81"/>
    <s v="B23880510002"/>
    <s v="BOD"/>
    <n v="2388051"/>
    <m/>
    <s v="00099021001 DEP.DE CHEQ.AJENOS,RET.DE CAM.,CONCEPTO: SANCION POR FALTA,DEP.: AGENCIA NACIONAL DE HIDROCARBUROS , PROCEDENCIA: BANCO UNION S.A., CHEQUE: 8259, FECHA DE EMISION:30/04/2026"/>
    <m/>
    <m/>
    <m/>
    <m/>
    <m/>
    <m/>
    <n v="0"/>
    <n v="2441.11"/>
    <s v="NO_CONCILIADO"/>
  </r>
  <r>
    <x v="98"/>
    <m/>
    <x v="98"/>
    <x v="81"/>
    <s v="B23880600002"/>
    <s v="BOD"/>
    <n v="2388060"/>
    <m/>
    <s v="00221022001 DEP.DE CHEQ.AJENOS,RET.DE CAM.,CONCEPTO: DEPÓSITO,DEP.: BETZABE SHIRLEY COSTAS MALAGA , PROCEDENCIA: BANCO UNION S.A., CHEQUE: 229166, FECHA DE EMISION:04/05/2026"/>
    <m/>
    <m/>
    <m/>
    <m/>
    <m/>
    <m/>
    <n v="0"/>
    <n v="100"/>
    <s v="NO_CONCILIADO"/>
  </r>
  <r>
    <x v="98"/>
    <m/>
    <x v="98"/>
    <x v="81"/>
    <s v="B23880610002"/>
    <s v="BOD"/>
    <n v="2388061"/>
    <m/>
    <s v="00221022001 DEP.DE CHEQ.AJENOS,RET.DE CAM.,CONCEPTO: DEPÓSITO,DEP.: BETZABE SHIRLEY COSTAS MALAGA , PROCEDENCIA: BANCO UNION S.A., CHEQUE: 229165, FECHA DE EMISION:04/05/2026"/>
    <m/>
    <m/>
    <m/>
    <m/>
    <m/>
    <m/>
    <n v="0"/>
    <n v="100"/>
    <s v="NO_CONCILIADO"/>
  </r>
  <r>
    <x v="13"/>
    <m/>
    <x v="13"/>
    <x v="81"/>
    <s v="B23880630002"/>
    <s v="BOD"/>
    <n v="2388063"/>
    <m/>
    <s v="00099021001 DEP.DE CHEQ.AJENOS,RET.DE CAM.,CONCEPTO: DEPÓSITO,DEP.: NEMECIO RIVAS VALENCIA , PROCEDENCIA: BANCO UNION S.A., CHEQUE: 229167, FECHA DE EMISION:04/05/2026"/>
    <m/>
    <m/>
    <m/>
    <m/>
    <m/>
    <m/>
    <n v="0"/>
    <n v="930.6"/>
    <s v="NO_CONCILIADO"/>
  </r>
  <r>
    <x v="61"/>
    <m/>
    <x v="61"/>
    <x v="81"/>
    <s v="B23880640002"/>
    <s v="BOD"/>
    <n v="2388064"/>
    <m/>
    <s v="00099021001 DEP.DE CHEQ.AJENOS,RET.DE CAM.,CONCEPTO: INCAPACIDADES,DEP.: CAJA NACIONAL DE SALUD, PROCEDENCIA: BANCO UNION S.A., CHEQUE: 13776, FECHA DE EMISION:27/04/2026_x000a_T/12/0103/2026 P03906"/>
    <m/>
    <m/>
    <m/>
    <m/>
    <m/>
    <m/>
    <n v="0"/>
    <n v="14735.25"/>
    <s v="NO_CONCILIADO"/>
  </r>
  <r>
    <x v="25"/>
    <m/>
    <x v="25"/>
    <x v="81"/>
    <s v="B23880700002"/>
    <s v="BOD"/>
    <n v="2388070"/>
    <m/>
    <s v="00660062001 DEP.DE CHEQ.AJENOS,RET.DE CAM.,CONCEPTO: DEPÓSITO BANCARIO POR DEVOLUCION DE VIATICO GESTION 2025 DE LA MSC. SONIA ELENA BARRON CORTEZ,DEP.: ORGANO JUDICIAL , PROCEDENCIA: BANCO UNION S.A., CHEQUE: 480, FECHA DE EMISION:29/04/2026"/>
    <m/>
    <m/>
    <m/>
    <m/>
    <m/>
    <m/>
    <n v="0"/>
    <n v="666"/>
    <s v="NO_CONCILIADO"/>
  </r>
  <r>
    <x v="37"/>
    <m/>
    <x v="37"/>
    <x v="81"/>
    <s v="G35659180001"/>
    <s v="CVD"/>
    <n v="3565918"/>
    <m/>
    <s v="COBRO COSTOS DE PAPELERIA SEGUN TRANSFERENCIA DEL EXTERIOR POR ORDEN DE GAS BRIDGE COMERCIALIZADORA, FECHA VALOR 04/05/2026. LIB. 00513012007 YPFB - RECURSOS NACIONALIZACIÓN"/>
    <m/>
    <m/>
    <m/>
    <m/>
    <m/>
    <m/>
    <n v="80"/>
    <n v="0"/>
    <s v="NO_CONCILIADO"/>
  </r>
  <r>
    <x v="37"/>
    <m/>
    <x v="37"/>
    <x v="81"/>
    <s v="G35659200001"/>
    <s v="CVD"/>
    <n v="3565920"/>
    <m/>
    <s v="COBRO COSTOS DE PAPELERIA SEGUN TRANSFERENCIA DEL EXTERIOR POR ORDEN DE TRAFIGURA PTE LTD, FECHA VALOR 05/05/2026 REF:GAS NATURAL LIB. 00513012007 YPFB - RECURSOS NACIONALIZACIÓN"/>
    <m/>
    <m/>
    <m/>
    <m/>
    <m/>
    <m/>
    <n v="80"/>
    <n v="0"/>
    <s v="NO_CONCILIADO"/>
  </r>
  <r>
    <x v="102"/>
    <m/>
    <x v="102"/>
    <x v="81"/>
    <s v="Q24255000002"/>
    <s v="CRV"/>
    <n v="2425500"/>
    <m/>
    <s v="NUMERO DE LIBRETA CUT: 03420102001 OPERACIÓN E18 TRANSFERENCIA DEL SISTEMA FINANCIERO A LA CUT TRANSFERENCIA DE SALDOS NO UTILIZADOS, EN CUMPLIMIENTO AL ARTICULO 7, NUMERAL 7.3.4 DEL REGLAMENTO OPERATIVO DEL FIDEICOMISO AEVIVIENDA DE ABRIL 2026"/>
    <m/>
    <m/>
    <m/>
    <m/>
    <m/>
    <m/>
    <n v="0"/>
    <n v="6328111.5999999996"/>
    <s v="NO_CONCILIADO"/>
  </r>
  <r>
    <x v="103"/>
    <m/>
    <x v="103"/>
    <x v="81"/>
    <s v="Q24255710002"/>
    <s v="CRV"/>
    <n v="2425571"/>
    <m/>
    <s v="NUMERO DE LIBRETA CUT: 00514012004 OPERACIÓN E75 TRANSFERENCIA DE LA CUENTA FISCAL BUN A LA CUT EN MN TRANSF.FDOS.AL.BCB SG.SOL. ENDE CITE: ENDE-DEEM-5/1-26 CUENTA CUT 3987069001 Â¿ LIBRETA NÂ° 00514012004."/>
    <m/>
    <m/>
    <m/>
    <m/>
    <m/>
    <m/>
    <n v="0"/>
    <n v="163809146.44999999"/>
    <s v="NO_CONCILIADO"/>
  </r>
  <r>
    <x v="86"/>
    <m/>
    <x v="86"/>
    <x v="81"/>
    <s v="S11532470002"/>
    <s v="CRV"/>
    <n v="1153247"/>
    <m/>
    <s v="||TRANSFERENCIA DE FONDOS S/G MENSAJES SWIFTS NROS. 5180 Y 5179 EN ATENCION A NOTA ABE - DGE 29/2026 (HRE-TGL-951) DE FECHA 14.01.2026, ENVIADA POR LA AGENCIA BOLIVIANA ESPACIAL (ABE) (SECTOR PUBLICO) ABONO A LA LIBRETA N°00585012002, POR CUENTA DE SES S.A."/>
    <m/>
    <m/>
    <m/>
    <m/>
    <m/>
    <m/>
    <n v="0"/>
    <n v="12896.8"/>
    <s v="NO_CONCILIADO"/>
  </r>
  <r>
    <x v="104"/>
    <m/>
    <x v="104"/>
    <x v="81"/>
    <s v="S11532560004"/>
    <s v="COB"/>
    <n v="1153256"/>
    <m/>
    <s v="||RESP. A DEBITO DEL BANQUERO S/G MJE. SWIFT NO.5178 DE LA FECHA, POR COBRO DE COMISIONES DEL BANQUERO POR TRANSF. AL EXT. POR EUR 637,00 A FAVOR DE INTOSAI F.V. 27/04/2026 S/G SOL.059502-26651 DE LA CONTRALORIA GENERAL DEL ESTADO REF.: PAGO A INTOSAI CONTRIBUCION 2026 CARGO LIBRETA 00680012001 CONTRALORIA GENERAL DEL ESTADO - INGRESOS (COBRO DE UTILES DE ESCRITORIO)"/>
    <m/>
    <m/>
    <m/>
    <m/>
    <m/>
    <m/>
    <n v="80"/>
    <n v="0"/>
    <s v="NO_CONCILIADO"/>
  </r>
  <r>
    <x v="104"/>
    <m/>
    <x v="104"/>
    <x v="81"/>
    <s v="S11532560001"/>
    <s v="DEV"/>
    <n v="1153256"/>
    <m/>
    <s v="||RESP. A DEBITO DEL BANQUERO S/G MJE. SWIFT NO.5178 DE LA FECHA, POR COBRO DE COMISIONES DEL BANQUERO POR TRANSF. AL EXT. POR EUR 637,00 A FAVOR DE INTOSAI F.V. 27/04/2026 S/G SOL.059502-26651 DE LA CONTRALORIA GENERAL DEL ESTADO REF.: PAGO A INTOSAI CONTRIBUCION 2026 LIBRETA 00680012001 CONTRALORIA GENERAL DEL ESTADO - INGRESOS, EQUIV. A EUR 10.-"/>
    <m/>
    <m/>
    <m/>
    <m/>
    <m/>
    <m/>
    <n v="81.290000000000006"/>
    <n v="0"/>
    <s v="NO_CONCILIADO"/>
  </r>
  <r>
    <x v="37"/>
    <m/>
    <x v="37"/>
    <x v="81"/>
    <s v="G35663330001"/>
    <s v="CVD"/>
    <n v="3566333"/>
    <m/>
    <s v="COBRO COSTOS DE PAPELERIA SEGUN TRANSFERENCIA DEL EXTERIOR POR ORDEN DE TRAFIGURA PTE LTD, FECHA VALOR 05/05/2026 REF:GAS NATURAL. LIB. 00513012007 YPFB - RECURSOS NACIONALIZACIÓN"/>
    <m/>
    <m/>
    <m/>
    <m/>
    <m/>
    <m/>
    <n v="80"/>
    <n v="0"/>
    <s v="NO_CONCILIADO"/>
  </r>
  <r>
    <x v="37"/>
    <m/>
    <x v="37"/>
    <x v="81"/>
    <s v="G35663310001"/>
    <s v="CVD"/>
    <n v="3566331"/>
    <m/>
    <s v="COBRO COSTOS DE PAPELERIA SEGUN TRANSFERENCIA DEL EXTERIOR POR ORDEN DE TRAFIGURA PTE LTD, FECHA VALOR 05/05/2026 REF:GAS NATURAL LIB. 00513012007 YPFB - RECURSOS NACIONALIZACIÓN"/>
    <m/>
    <m/>
    <m/>
    <m/>
    <m/>
    <m/>
    <n v="80"/>
    <n v="0"/>
    <s v="NO_CONCILIADO"/>
  </r>
  <r>
    <x v="37"/>
    <m/>
    <x v="37"/>
    <x v="81"/>
    <s v="F0037550"/>
    <s v="NTE"/>
    <n v="15735693"/>
    <m/>
    <s v="De: 00513012004 Transferencia de la CUT libreta 00513012004 YPFB UNICOMERCIAL a favor de la cuenta 10000059607918 YPFB Transferencias al Exterior, en el marco de R.M. 026 del 27/1/2025 y del Decreto Supremo 4773. Según nota TOBE 0226 2026."/>
    <m/>
    <m/>
    <m/>
    <m/>
    <m/>
    <m/>
    <n v="78384206.950000003"/>
    <n v="0"/>
    <s v="NO_CONCILIADO"/>
  </r>
  <r>
    <x v="37"/>
    <m/>
    <x v="37"/>
    <x v="81"/>
    <s v="F0037550"/>
    <s v="NTE"/>
    <n v="15735685"/>
    <m/>
    <s v="De: 00513012004 Transferencia de la CUT libreta 00513012004 YPFB UNICOMERCIAL a favor de la cuenta 10000059607918 YPFB Transferencias al Exterior, en el marco de R.M. 026 del 27/1/2025 y del Decreto Supremo 4773. Según nota TOBE 0225 2026."/>
    <m/>
    <m/>
    <m/>
    <m/>
    <m/>
    <m/>
    <n v="41362666.950000003"/>
    <n v="0"/>
    <s v="NO_CONCILIADO"/>
  </r>
  <r>
    <x v="37"/>
    <m/>
    <x v="37"/>
    <x v="81"/>
    <s v="F0037550"/>
    <s v="NTE"/>
    <n v="15735608"/>
    <m/>
    <s v="De: 00513012004 Transferencia de la CUT libreta 00513012004 YPFB UNICOMERCIAL a favor de la cuenta 10000059607918 YPFB Transferencias al Exterior, en el marco de R.M. 026 del 27/1/2025 y del Decreto Supremo 4773. Según nota TOBE 0224 2026."/>
    <m/>
    <m/>
    <m/>
    <m/>
    <m/>
    <m/>
    <n v="5984072.3600000003"/>
    <n v="0"/>
    <s v="NO_CONCILIADO"/>
  </r>
  <r>
    <x v="13"/>
    <m/>
    <x v="13"/>
    <x v="82"/>
    <s v="O23882530002"/>
    <s v="BOD"/>
    <n v="2388253"/>
    <m/>
    <s v="00099021001 DEPOSITO DE EFECTIVO, DEPOSITANTE: HUMBERTO ALEJO QUISPE, CONCEPTO: REVERSION DE BOLETA HABER MENSUAL, CUENTA DE DEPOSITO: CUENTA UNICA DEL TESORO"/>
    <m/>
    <m/>
    <m/>
    <m/>
    <m/>
    <m/>
    <n v="0"/>
    <n v="741.96"/>
    <s v="NO_CONCILIADO"/>
  </r>
  <r>
    <x v="36"/>
    <m/>
    <x v="36"/>
    <x v="82"/>
    <s v="O23882860002"/>
    <s v="BOD"/>
    <n v="2388286"/>
    <m/>
    <s v="00046171101 DEPOSITO DE EFECTIVO, DEPOSITANTE: BLANCA CANDELARIA FLORES VEIZAGA, CONCEPTO: SANCION PECUNIARIA, CUENTA DE DEPOSITO: CUENTA UNICA DEL TESORO"/>
    <m/>
    <m/>
    <m/>
    <m/>
    <m/>
    <m/>
    <n v="0"/>
    <n v="1000"/>
    <s v="NO_CONCILIADO"/>
  </r>
  <r>
    <x v="92"/>
    <m/>
    <x v="92"/>
    <x v="82"/>
    <s v="O23883010002"/>
    <s v="BOD"/>
    <n v="2388301"/>
    <m/>
    <s v="00383012001 DEPOSITO DE EFECTIVO, DEPOSITANTE: COLLECTION SRL, CONCEPTO: NOTA DE COBRANZA - PERIODO NOVIEMBRE GESTION 2025, CUENTA DE DEPOSITO: CUENTA UNICA DEL TESORO"/>
    <m/>
    <m/>
    <m/>
    <m/>
    <m/>
    <m/>
    <n v="0"/>
    <n v="13047"/>
    <s v="NO_CONCILIADO"/>
  </r>
  <r>
    <x v="13"/>
    <m/>
    <x v="13"/>
    <x v="82"/>
    <s v="O23883150002"/>
    <s v="BOD"/>
    <n v="2388315"/>
    <m/>
    <s v="00099021001 DEPOSITO DE EFECTIVO, DEPOSITANTE: EDDA GOSALVEZ SANCHEZ, CONCEPTO: REVERSION PARCIAL, CUENTA DE DEPOSITO: CUENTA UNICA DEL TESORO"/>
    <m/>
    <m/>
    <m/>
    <m/>
    <m/>
    <m/>
    <n v="0"/>
    <n v="69.5"/>
    <s v="NO_CONCILIADO"/>
  </r>
  <r>
    <x v="92"/>
    <m/>
    <x v="92"/>
    <x v="82"/>
    <s v="O23883420002"/>
    <s v="BOD"/>
    <n v="2388342"/>
    <m/>
    <s v="00383012001 DEPOSITO DE EFECTIVO, DEPOSITANTE: ARTES ELECTRONICAS SRL, CONCEPTO: NOTA DE COBRANZA PERIODO MARZO GESTION 2026, CUENTA DE DEPOSITO: CUENTA UNICA DEL TESORO"/>
    <m/>
    <m/>
    <m/>
    <m/>
    <m/>
    <m/>
    <n v="0"/>
    <n v="122"/>
    <s v="NO_CONCILIADO"/>
  </r>
  <r>
    <x v="22"/>
    <m/>
    <x v="22"/>
    <x v="82"/>
    <s v="O23883450002"/>
    <s v="BOD"/>
    <n v="2388345"/>
    <m/>
    <s v="00099021001 DEPOSITO DE EFECTIVO, DEPOSITANTE: JOSE EDUARDO CHOQUE LOPEZ, CONCEPTO: DEVOLUCION DE SALDO DE PAGO DE AGUA POTABLE FEBRERO 2026, CUENTA DE DEPOSITO: CUENTA UNICA DEL TESORO/DJBR"/>
    <m/>
    <m/>
    <m/>
    <m/>
    <m/>
    <m/>
    <n v="0"/>
    <n v="134.53"/>
    <s v="NO_CONCILIADO"/>
  </r>
  <r>
    <x v="3"/>
    <m/>
    <x v="3"/>
    <x v="82"/>
    <s v="O23883470002"/>
    <s v="BOD"/>
    <n v="2388347"/>
    <m/>
    <s v="00081014202 DEPOSITO DE EFECTIVO, DEPOSITANTE: HELMUT ENRRIQUE GUTIERREZ ZAPANA, CONCEPTO: DEVOLUCION DE PASAJES, CUENTA DE DEPOSITO: CUENTA UNICA DEL TESORO"/>
    <m/>
    <m/>
    <m/>
    <m/>
    <m/>
    <m/>
    <n v="0"/>
    <n v="1107"/>
    <s v="NO_CONCILIADO"/>
  </r>
  <r>
    <x v="3"/>
    <m/>
    <x v="3"/>
    <x v="82"/>
    <s v="O23883490002"/>
    <s v="BOD"/>
    <n v="2388349"/>
    <m/>
    <s v="00081014202 DEPOSITO DE EFECTIVO, DEPOSITANTE: HELMUT ENRRIQUE GUTIERREZ ZAPANA, CONCEPTO: DEVOLUCION DE PASAJES, CUENTA DE DEPOSITO: CUENTA UNICA DEL TESORO"/>
    <m/>
    <m/>
    <m/>
    <m/>
    <m/>
    <m/>
    <n v="0"/>
    <n v="1031"/>
    <s v="NO_CONCILIADO"/>
  </r>
  <r>
    <x v="20"/>
    <m/>
    <x v="20"/>
    <x v="82"/>
    <s v="O23883590002"/>
    <s v="BOD"/>
    <n v="2388359"/>
    <m/>
    <s v="00099021001 DEPOSITO DE EFECTIVO, DEPOSITANTE: HAIDY ELIANA MUÑOZ, CONCEPTO: DEVOLUCION DE VIATICOS, CUENTA DE DEPOSITO: CUENTA UNICA DEL TESORO/DJBR"/>
    <m/>
    <m/>
    <m/>
    <m/>
    <m/>
    <m/>
    <n v="0"/>
    <n v="6525"/>
    <s v="NO_CONCILIADO"/>
  </r>
  <r>
    <x v="105"/>
    <m/>
    <x v="105"/>
    <x v="82"/>
    <s v="O23883690002"/>
    <s v="BOD"/>
    <n v="2388369"/>
    <m/>
    <s v="00288012001 DEPOSITO DE EFECTIVO, DEPOSITANTE: ARIEL GUZMAN VELIZ, CONCEPTO: DEPÓSITO, CUENTA DE DEPOSITO: CUENTA UNICA DEL TESORO"/>
    <m/>
    <m/>
    <m/>
    <m/>
    <m/>
    <m/>
    <n v="0"/>
    <n v="9540"/>
    <s v="NO_CONCILIADO"/>
  </r>
  <r>
    <x v="13"/>
    <m/>
    <x v="13"/>
    <x v="82"/>
    <s v="O23883760002"/>
    <s v="BOD"/>
    <n v="2388376"/>
    <m/>
    <s v="00099021001 DEPOSITO DE EFECTIVO, DEPOSITANTE: FELIX LAGUNA VALDEZ, CONCEPTO: DEVOLUCION DE VIATICOS, CUENTA DE DEPOSITO: CUENTA UNICA DEL TESORO"/>
    <m/>
    <m/>
    <m/>
    <m/>
    <m/>
    <m/>
    <n v="0"/>
    <n v="371"/>
    <s v="NO_CONCILIADO"/>
  </r>
  <r>
    <x v="23"/>
    <m/>
    <x v="23"/>
    <x v="82"/>
    <s v="O23883840002"/>
    <s v="BOD"/>
    <n v="2388384"/>
    <m/>
    <s v="00291012008 DEPOSITO DE EFECTIVO, DEPOSITANTE: VLADIMIR CHRISTIAN QUISPE PAYLLO, CONCEPTO: LABORATORIOS IRI, CUENTA DE DEPOSITO: CUENTA UNICA DEL TESORO"/>
    <m/>
    <m/>
    <m/>
    <m/>
    <m/>
    <m/>
    <n v="0"/>
    <n v="6848.37"/>
    <s v="NO_CONCILIADO"/>
  </r>
  <r>
    <x v="98"/>
    <m/>
    <x v="98"/>
    <x v="82"/>
    <s v="O23883860002"/>
    <s v="BOD"/>
    <n v="2388386"/>
    <m/>
    <s v="00221022001 DEPOSITO DE EFECTIVO, DEPOSITANTE: EMPRESA MINERA GOLDEN MULE SA, CONCEPTO: FUERA DE PLAZO, CUENTA DE DEPOSITO: CUENTA UNICA DEL TESORO"/>
    <m/>
    <m/>
    <m/>
    <m/>
    <m/>
    <m/>
    <n v="0"/>
    <n v="100"/>
    <s v="NO_CONCILIADO"/>
  </r>
  <r>
    <x v="28"/>
    <m/>
    <x v="28"/>
    <x v="82"/>
    <s v="O23883990002"/>
    <s v="BOD"/>
    <n v="2388399"/>
    <m/>
    <s v="00016011101 DEPOSITO DE EFECTIVO, DEPOSITANTE: COLEGIO LINDEMANN &amp;quot;A&amp;quot;, CONCEPTO: ALQUILER DE SALON DE EVENTOS DEL MINISTERIO DE EDUCACION, CUENTA DE DEPOSITO: CUENTA UNICA DEL TESORO"/>
    <m/>
    <m/>
    <m/>
    <m/>
    <m/>
    <m/>
    <n v="0"/>
    <n v="3850"/>
    <s v="NO_CONCILIADO"/>
  </r>
  <r>
    <x v="10"/>
    <m/>
    <x v="10"/>
    <x v="82"/>
    <s v="B23882710002"/>
    <s v="BOD"/>
    <n v="2388271"/>
    <m/>
    <s v="00099021001 DEP.DE CHEQ.AJENOS,RET.DE CAM.,CONCEPTO: DEVOLUCION DE CC NO COBRADA ENERO 2026,DEP.: LA VITALICIA SEGUROS Y REASEGUROS DE VIDA S.A. , PROCEDENCIA: BANCO BISA S.A., CHEQUE: 96149, FECHA DE EMISION:05/05/2026"/>
    <m/>
    <m/>
    <m/>
    <m/>
    <m/>
    <m/>
    <n v="0"/>
    <n v="4271.91"/>
    <s v="NO_CONCILIADO"/>
  </r>
  <r>
    <x v="106"/>
    <m/>
    <x v="106"/>
    <x v="82"/>
    <s v="B23882760002"/>
    <s v="BOD"/>
    <n v="2388276"/>
    <m/>
    <s v="00099021001 DEP.DE CHEQ.AJENOS,RET.DE CAM.,CONCEPTO: RECUPERACION DE PASAJES AEREOS,DEP.: AETN , PROCEDENCIA: BANCO UNION S.A., CHEQUE: 21443, FECHA DE EMISION:05/05/2026"/>
    <m/>
    <m/>
    <m/>
    <m/>
    <m/>
    <m/>
    <n v="0"/>
    <n v="393"/>
    <s v="NO_CONCILIADO"/>
  </r>
  <r>
    <x v="22"/>
    <m/>
    <x v="22"/>
    <x v="82"/>
    <s v="B23882780002"/>
    <s v="BOD"/>
    <n v="2388278"/>
    <m/>
    <s v="00015011108 DEP.DE CHEQ.AJENOS,RET.DE CAM.,CONCEPTO: DEPÓSITO,DEP.: MINISTERIO DE GOBIERNO , PROCEDENCIA: BANCO UNION S.A., CHEQUE: 52615, FECHA DE EMISION:04/05/2026"/>
    <m/>
    <m/>
    <m/>
    <m/>
    <m/>
    <m/>
    <n v="0"/>
    <n v="34.450000000000003"/>
    <s v="NO_CONCILIADO"/>
  </r>
  <r>
    <x v="98"/>
    <m/>
    <x v="98"/>
    <x v="82"/>
    <s v="B23882850002"/>
    <s v="BOD"/>
    <n v="2388285"/>
    <m/>
    <s v="00221022001 DEP.DE CHEQ.AJENOS,RET.DE CAM.,CONCEPTO: DEPÓSITO,DEP.: VICTOR ALARCON LAURA , PROCEDENCIA: BANCO UNION S.A., CHEQUE: 229179, FECHA DE EMISION:06/05/2026"/>
    <m/>
    <m/>
    <m/>
    <m/>
    <m/>
    <m/>
    <n v="0"/>
    <n v="200"/>
    <s v="NO_CONCILIADO"/>
  </r>
  <r>
    <x v="98"/>
    <m/>
    <x v="98"/>
    <x v="82"/>
    <s v="B23882920002"/>
    <s v="BOD"/>
    <n v="2388292"/>
    <m/>
    <s v="00221022001 DEP.DE CHEQ.AJENOS,RET.DE CAM.,CONCEPTO: DEPÓSITO,DEP.: JOSE MIGUEL FLORES ESPADA , PROCEDENCIA: BANCO UNION S.A., CHEQUE: 229171, FECHA DE EMISION:06/05/2026"/>
    <m/>
    <m/>
    <m/>
    <m/>
    <m/>
    <m/>
    <n v="0"/>
    <n v="30"/>
    <s v="NO_CONCILIADO"/>
  </r>
  <r>
    <x v="98"/>
    <m/>
    <x v="98"/>
    <x v="82"/>
    <s v="B23882870002"/>
    <s v="BOD"/>
    <n v="2388287"/>
    <m/>
    <s v="00221022001 DEP.DE CHEQ.AJENOS,RET.DE CAM.,CONCEPTO: DEPÓSITO,DEP.: VICTOR ALARCON LAURA , PROCEDENCIA: BANCO UNION S.A., CHEQUE: 229168, FECHA DE EMISION:06/05/2026"/>
    <m/>
    <m/>
    <m/>
    <m/>
    <m/>
    <m/>
    <n v="0"/>
    <n v="390"/>
    <s v="NO_CONCILIADO"/>
  </r>
  <r>
    <x v="98"/>
    <m/>
    <x v="98"/>
    <x v="82"/>
    <s v="B23882880002"/>
    <s v="BOD"/>
    <n v="2388288"/>
    <m/>
    <s v="00221022001 DEP.DE CHEQ.AJENOS,RET.DE CAM.,CONCEPTO: DEPÓSITO,DEP.: VICTOR ALARCON LAURA , PROCEDENCIA: BANCO UNION S.A., CHEQUE: 229169, FECHA DE EMISION:06/05/2026"/>
    <m/>
    <m/>
    <m/>
    <m/>
    <m/>
    <m/>
    <n v="0"/>
    <n v="800"/>
    <s v="NO_CONCILIADO"/>
  </r>
  <r>
    <x v="98"/>
    <m/>
    <x v="98"/>
    <x v="82"/>
    <s v="B23882900002"/>
    <s v="BOD"/>
    <n v="2388290"/>
    <m/>
    <s v="00221022001 DEP.DE CHEQ.AJENOS,RET.DE CAM.,CONCEPTO: DEPÓSITO,DEP.: VICTOR ALARCON LAURA , PROCEDENCIA: BANCO UNION S.A., CHEQUE: 229170, FECHA DE EMISION:06/05/2026"/>
    <m/>
    <m/>
    <m/>
    <m/>
    <m/>
    <m/>
    <n v="0"/>
    <n v="1610"/>
    <s v="NO_CONCILIADO"/>
  </r>
  <r>
    <x v="98"/>
    <m/>
    <x v="98"/>
    <x v="82"/>
    <s v="B23882930002"/>
    <s v="BOD"/>
    <n v="2388293"/>
    <m/>
    <s v="00221022001 DEP.DE CHEQ.AJENOS,RET.DE CAM.,CONCEPTO: DEPÓSITO,DEP.: JOSE MIGUEL FLORES ESPADA , PROCEDENCIA: BANCO UNION S.A., CHEQUE: 229172, FECHA DE EMISION:06/05/2026"/>
    <m/>
    <m/>
    <m/>
    <m/>
    <m/>
    <m/>
    <n v="0"/>
    <n v="50"/>
    <s v="NO_CONCILIADO"/>
  </r>
  <r>
    <x v="98"/>
    <m/>
    <x v="98"/>
    <x v="82"/>
    <s v="B23882970002"/>
    <s v="BOD"/>
    <n v="2388297"/>
    <m/>
    <s v="00221022001 DEP.DE CHEQ.AJENOS,RET.DE CAM.,CONCEPTO: DEPÓSITO,DEP.: JOSE MIGUEL FLORES ESPADA , PROCEDENCIA: BANCO UNION S.A., CHEQUE: 229173, FECHA DE EMISION:06/05/2026"/>
    <m/>
    <m/>
    <m/>
    <m/>
    <m/>
    <m/>
    <n v="0"/>
    <n v="100"/>
    <s v="NO_CONCILIADO"/>
  </r>
  <r>
    <x v="98"/>
    <m/>
    <x v="98"/>
    <x v="82"/>
    <s v="B23883000002"/>
    <s v="BOD"/>
    <n v="2388300"/>
    <m/>
    <s v="00221022001 DEP.DE CHEQ.AJENOS,RET.DE CAM.,CONCEPTO: DEPÓSITO,DEP.: JOSE MIGUEL FLORES ESPADA , PROCEDENCIA: BANCO UNION S.A., CHEQUE: 229174, FECHA DE EMISION:06/05/2026"/>
    <m/>
    <m/>
    <m/>
    <m/>
    <m/>
    <m/>
    <n v="0"/>
    <n v="100"/>
    <s v="NO_CONCILIADO"/>
  </r>
  <r>
    <x v="98"/>
    <m/>
    <x v="98"/>
    <x v="82"/>
    <s v="B23883030002"/>
    <s v="BOD"/>
    <n v="2388303"/>
    <m/>
    <s v="00221022001 DEP.DE CHEQ.AJENOS,RET.DE CAM.,CONCEPTO: DEPÓSITO,DEP.: BALVINA QUISPE RAMIREZ , PROCEDENCIA: BANCO UNION S.A., CHEQUE: 229175, FECHA DE EMISION:06/05/2026"/>
    <m/>
    <m/>
    <m/>
    <m/>
    <m/>
    <m/>
    <n v="0"/>
    <n v="2000"/>
    <s v="NO_CONCILIADO"/>
  </r>
  <r>
    <x v="98"/>
    <m/>
    <x v="98"/>
    <x v="82"/>
    <s v="B23883050002"/>
    <s v="BOD"/>
    <n v="2388305"/>
    <m/>
    <s v="00221022001 DEP.DE CHEQ.AJENOS,RET.DE CAM.,CONCEPTO: DEPÓSITO,DEP.: BALVINA QUISPE RAMIREZ , PROCEDENCIA: BANCO UNION S.A., CHEQUE: 229176, FECHA DE EMISION:06/05/2026"/>
    <m/>
    <m/>
    <m/>
    <m/>
    <m/>
    <m/>
    <n v="0"/>
    <n v="2700"/>
    <s v="NO_CONCILIADO"/>
  </r>
  <r>
    <x v="23"/>
    <m/>
    <x v="23"/>
    <x v="82"/>
    <s v="B23883060002"/>
    <s v="BOD"/>
    <n v="2388306"/>
    <m/>
    <s v="00291012008 DEP.DE CHEQ.AJENOS,RET.DE CAM.,CONCEPTO: DEPÓSITO,DEP.: EDWIN UGARTE LA TORRE , PROCEDENCIA: BANCO UNION S.A., CHEQUE: 229177, FECHA DE EMISION:06/05/2026"/>
    <m/>
    <m/>
    <m/>
    <m/>
    <m/>
    <m/>
    <n v="0"/>
    <n v="16109.42"/>
    <s v="NO_CONCILIADO"/>
  </r>
  <r>
    <x v="13"/>
    <m/>
    <x v="13"/>
    <x v="82"/>
    <s v="B23883070002"/>
    <s v="BOD"/>
    <n v="2388307"/>
    <m/>
    <s v="00099021001 DEP.DE CHEQ.AJENOS,RET.DE CAM.,CONCEPTO: DEPÓSITO,DEP.: EDILBERTO FERREIRA CORTEZ , PROCEDENCIA: BANCO UNION S.A., CHEQUE: 229178, FECHA DE EMISION:06/05/2026"/>
    <m/>
    <m/>
    <m/>
    <m/>
    <m/>
    <m/>
    <n v="0"/>
    <n v="278.87"/>
    <s v="NO_CONCILIADO"/>
  </r>
  <r>
    <x v="25"/>
    <m/>
    <x v="25"/>
    <x v="82"/>
    <s v="B23883110002"/>
    <s v="BOD"/>
    <n v="2388311"/>
    <m/>
    <s v="00660092001 DEP.DE CHEQ.AJENOS,RET.DE CAM.,CONCEPTO: DEVOLUCION DE VIATICOS DE FREDDY YUPANQUI,DEP.: ORGANO JUDICIAL , PROCEDENCIA: BANCO UNION S.A., CHEQUE: 418, FECHA DE EMISION:04/05/2026"/>
    <m/>
    <m/>
    <m/>
    <m/>
    <m/>
    <m/>
    <n v="0"/>
    <n v="60"/>
    <s v="NO_CONCILIADO"/>
  </r>
  <r>
    <x v="25"/>
    <m/>
    <x v="25"/>
    <x v="82"/>
    <s v="B23883120002"/>
    <s v="BOD"/>
    <n v="2388312"/>
    <m/>
    <s v="00660092001 DEP.DE CHEQ.AJENOS,RET.DE CAM.,CONCEPTO: DEVOLUCION POR SERVICIO DE ENERGIA ELECTRICA DE ENERO - ABRIL 2026,DEP.: ORGANO JUDICIAL , PROCEDENCIA: BANCO UNION S.A., CHEQUE: 419, FECHA DE EMISION:04/05/2026"/>
    <m/>
    <m/>
    <m/>
    <m/>
    <m/>
    <m/>
    <n v="0"/>
    <n v="600"/>
    <s v="NO_CONCILIADO"/>
  </r>
  <r>
    <x v="25"/>
    <m/>
    <x v="25"/>
    <x v="82"/>
    <s v="B23883130002"/>
    <s v="BOD"/>
    <n v="2388313"/>
    <m/>
    <s v="00660092001 DEP.DE CHEQ.AJENOS,RET.DE CAM.,CONCEPTO: REPOSICION DE CREDENCIALES GESTION 2025 Y 2026 DE 9 FUNCIONARIOS,DEP.: ORGANO JUDICIAL , PROCEDENCIA: BANCO UNION S.A., CHEQUE: 420, FECHA DE EMISION:04/05/2026"/>
    <m/>
    <m/>
    <m/>
    <m/>
    <m/>
    <m/>
    <n v="0"/>
    <n v="630"/>
    <s v="NO_CONCILIADO"/>
  </r>
  <r>
    <x v="25"/>
    <m/>
    <x v="25"/>
    <x v="82"/>
    <s v="B23883140002"/>
    <s v="BOD"/>
    <n v="2388314"/>
    <m/>
    <s v="00660092001 DEP.DE CHEQ.AJENOS,RET.DE CAM.,CONCEPTO: DEPÓSITO POR EXCEDENTES DE LLAMADAS GESTION 2026 DE 2 FUNCIONARIOS,DEP.: ORGANO JUDICIAL , PROCEDENCIA: BANCO UNION S.A., CHEQUE: 421, FECHA DE EMISION:04/05/2026"/>
    <m/>
    <m/>
    <m/>
    <m/>
    <m/>
    <m/>
    <n v="0"/>
    <n v="10.029999999999999"/>
    <s v="NO_CONCILIADO"/>
  </r>
  <r>
    <x v="107"/>
    <m/>
    <x v="107"/>
    <x v="82"/>
    <s v="G35681190002"/>
    <s v="CRV"/>
    <n v="3568119"/>
    <m/>
    <s v="TRANSFERENCIA DEL EXTERIOR SEGUN SWIFT NO.5215 DE FECHA 06/05/2026 ORDENANTE: CONSULADO GERAL DA BOLIVIA RECAUDACIONES REF:RECAUDACIÓN EXTERIOR CÉDULA DE IDENTIDAD. LIB. 00340012005 SEGIP - RECAUDACION EXTERIOR - CEDULAS DE IDENTIDAD"/>
    <m/>
    <m/>
    <m/>
    <m/>
    <m/>
    <m/>
    <n v="0"/>
    <n v="50369.69"/>
    <s v="NO_CONCILIADO"/>
  </r>
  <r>
    <x v="37"/>
    <m/>
    <x v="37"/>
    <x v="82"/>
    <s v="F0037656"/>
    <s v="NTE"/>
    <n v="15744460"/>
    <m/>
    <s v="De: 00513012004 Transferencia de la CUT libreta 00513012004 YPFB UNICOMERCIAL a favor de la cuenta 10000059607918 YPFB Transferencias al Exterior, en el marco de R.M. 026 del 27/1/2025 y del Decreto Supremo 4773. Según nota TOBE 0227 2026."/>
    <m/>
    <m/>
    <m/>
    <m/>
    <m/>
    <m/>
    <n v="85724345.930000007"/>
    <n v="0"/>
    <s v="NO_CONCILIADO"/>
  </r>
  <r>
    <x v="37"/>
    <m/>
    <x v="37"/>
    <x v="82"/>
    <s v="F0037656"/>
    <s v="NTE"/>
    <n v="15744465"/>
    <m/>
    <s v="De: 00513012004 Transferencia de la CUT libreta 00513012004 YPFB UNICOMERCIAL a favor de la cuenta 10000059607918 YPFB Transferencias al Exterior, en el marco de R.M. 026 del 27/1/2025 y del Decreto Supremo 4773. Según nota TOBE 0228 2026."/>
    <m/>
    <m/>
    <m/>
    <m/>
    <m/>
    <m/>
    <n v="23930070.670000002"/>
    <n v="0"/>
    <s v="NO_CONCILIADO"/>
  </r>
  <r>
    <x v="107"/>
    <m/>
    <x v="107"/>
    <x v="82"/>
    <s v="G35681200001"/>
    <s v="CVD"/>
    <n v="3568120"/>
    <m/>
    <s v="COBRO COSTOS DE PAPELERIA SEGUN TRANSFERENCIA DEL EXTERIOR POR ORDEN DE CONSULADO GERAL DA BOLIVIA RECAUDACIONES REF:RECAUDACIÓN EXTERIOR CÉDULA DE IDENTIDAD. LIB. 00340012003 RECAUDACION EXTRANJERIA - C.I. -L.C."/>
    <m/>
    <m/>
    <m/>
    <m/>
    <m/>
    <m/>
    <n v="80"/>
    <n v="0"/>
    <s v="NO_CONCILIADO"/>
  </r>
  <r>
    <x v="37"/>
    <m/>
    <x v="37"/>
    <x v="82"/>
    <s v="G35681230001"/>
    <s v="CVD"/>
    <n v="3568123"/>
    <m/>
    <s v="COBRO COSTOS DE PAPELERIA SEGUN TRANSFERENCIA DEL EXTERIOR POR ORDEN DE TRAFIGURA PTE LTD (SINGAPORE) FECHA VALOR 06/05/2026 REF.: GAS NATURAL (260506153281 - TRN/20260506-00273181) LIB. 00513012007 YPFB - RECURSOS NACIONALIZACIÓN"/>
    <m/>
    <m/>
    <m/>
    <m/>
    <m/>
    <m/>
    <n v="80"/>
    <n v="0"/>
    <s v="NO_CONCILIADO"/>
  </r>
  <r>
    <x v="37"/>
    <m/>
    <x v="37"/>
    <x v="82"/>
    <s v="G35682000001"/>
    <s v="CVD"/>
    <n v="3568200"/>
    <m/>
    <s v="COBRO COSTOS DE PAPELERIA SEGUN TRANSFERENCIA DEL EXTERIOR POR ORDEN DE TRAFIGURA PTE LTD, FECHA VALOR 06/05/2026 REF:GAS NATURAL LIB. 00513012007 YPFB - RECURSOS NACIONALIZACIÓN"/>
    <m/>
    <m/>
    <m/>
    <m/>
    <m/>
    <m/>
    <n v="80"/>
    <n v="0"/>
    <s v="NO_CONCILIADO"/>
  </r>
  <r>
    <x v="62"/>
    <m/>
    <x v="62"/>
    <x v="82"/>
    <s v="S11533030001"/>
    <s v="COB"/>
    <n v="1153303"/>
    <m/>
    <s v="'COBRO DE UTILES DE ESCRITORIO POR´||BS80.- POR MODIFICACIÓN DE LA BOLETA DE GARANTÍA BG-012/2026 A FAVOR DE LA ARMADA BOLIVIANA P/C COFADENA SEGÚN NOTA UEPII-G 139/2026 DEL 04/05/2026 ADJUNTA. LIB. N°00548082001 COFADENA - UNIDAD DE EJECUCIÓN DE PROYECTOS DE INFRAESTRUCTURA E INGENIERIA"/>
    <m/>
    <m/>
    <m/>
    <m/>
    <m/>
    <m/>
    <n v="80"/>
    <n v="0"/>
    <s v="NO_CONCILIADO"/>
  </r>
  <r>
    <x v="39"/>
    <m/>
    <x v="39"/>
    <x v="83"/>
    <s v="O23885600002"/>
    <s v="BOD"/>
    <n v="2388560"/>
    <m/>
    <s v="00522012001 DEPOSITO DE EFECTIVO, DEPOSITANTE: LAURA GRISEL ZAPANA QUISBERT, CONCEPTO: GARANTIA DE DOS (2) MESES DE ALQUILER DE PREDIO ENFE -LP SEGUN CONVOCATORIA ENFE/ARR/15/2026, CUENTA DE DEPOSITO: CUENTA UNICA DEL TESORO"/>
    <m/>
    <m/>
    <m/>
    <m/>
    <m/>
    <m/>
    <n v="0"/>
    <n v="200"/>
    <s v="NO_CONCILIADO"/>
  </r>
  <r>
    <x v="39"/>
    <m/>
    <x v="39"/>
    <x v="83"/>
    <s v="O23885620002"/>
    <s v="BOD"/>
    <n v="2388562"/>
    <m/>
    <s v="00522012001 DEPOSITO DE EFECTIVO, DEPOSITANTE: VICTORIA PASTORA CHAMBI, CONCEPTO: PAGO POR CONCEPTO DE OCUPACION DE PREDIO LP MES DE ABRIL 2026 ( DEL 01 AL 27 DE ABRIL 2026 ) SEGU, CUENTA DE DEPOSITO: CUENTA UNICA DEL TESORO"/>
    <m/>
    <m/>
    <m/>
    <m/>
    <m/>
    <m/>
    <n v="0"/>
    <n v="330"/>
    <s v="NO_CONCILIADO"/>
  </r>
  <r>
    <x v="39"/>
    <m/>
    <x v="39"/>
    <x v="83"/>
    <s v="O23885640002"/>
    <s v="BOD"/>
    <n v="2388564"/>
    <m/>
    <s v="00522012001 DEPOSITO DE EFECTIVO, DEPOSITANTE: VICTORIA PASTORA CHAMBI, CONCEPTO: PAGO POR CONCEPTO DE OCUPACION DE PREDIO LP MES DE MAYO 2026 SEGUN CONVOCATORIA ENFE/A, CUENTA DE DEPOSITO: CUENTA UNICA DEL TESORO"/>
    <m/>
    <m/>
    <m/>
    <m/>
    <m/>
    <m/>
    <n v="0"/>
    <n v="330"/>
    <s v="NO_CONCILIADO"/>
  </r>
  <r>
    <x v="13"/>
    <m/>
    <x v="13"/>
    <x v="83"/>
    <s v="O23885700002"/>
    <s v="BOD"/>
    <n v="2388570"/>
    <m/>
    <s v="00099021001 DEPOSITO DE EFECTIVO, DEPOSITANTE: TEOFILO BLAS VALVERDE, CONCEPTO: DEVOLUCION DE SALARIO EXCEDENTE DEL MES DE MARZO 2023, CUENTA DE DEPOSITO: CUENTA UNICA DEL TESORO"/>
    <m/>
    <m/>
    <m/>
    <m/>
    <m/>
    <m/>
    <n v="0"/>
    <n v="1788.2"/>
    <s v="NO_CONCILIADO"/>
  </r>
  <r>
    <x v="76"/>
    <m/>
    <x v="76"/>
    <x v="83"/>
    <s v="O23885730002"/>
    <s v="BOD"/>
    <n v="2388573"/>
    <m/>
    <s v="00212012001 DEPOSITO DE EFECTIVO, DEPOSITANTE: ADOLFO BARBERY JULIO, CONCEPTO: DEVOLUCION CUENTAS POR COBRAR, CUENTA DE DEPOSITO: CUENTA UNICA DEL TESORO"/>
    <m/>
    <m/>
    <m/>
    <m/>
    <m/>
    <m/>
    <n v="0"/>
    <n v="36"/>
    <s v="NO_CONCILIADO"/>
  </r>
  <r>
    <x v="76"/>
    <m/>
    <x v="76"/>
    <x v="83"/>
    <s v="O23885740002"/>
    <s v="BOD"/>
    <n v="2388574"/>
    <m/>
    <s v="00212012001 DEPOSITO DE EFECTIVO, DEPOSITANTE: BANCO CENTRAL DE BOLIVIA, CONCEPTO: DEVOLUCION CUENTAS POR COBRAR, CUENTA DE DEPOSITO: CUENTA UNICA DEL TESORO"/>
    <m/>
    <m/>
    <m/>
    <m/>
    <m/>
    <m/>
    <n v="0"/>
    <n v="3.68"/>
    <s v="NO_CONCILIADO"/>
  </r>
  <r>
    <x v="76"/>
    <m/>
    <x v="76"/>
    <x v="83"/>
    <s v="O23885750002"/>
    <s v="BOD"/>
    <n v="2388575"/>
    <m/>
    <s v="00212012001 DEPOSITO DE EFECTIVO, DEPOSITANTE: BORIS ARANCIBIA MUNGUIA, CONCEPTO: DEVOLUCION CUENTAS POR COBRAR, CUENTA DE DEPOSITO: CUENTA UNICA DEL TESORO"/>
    <m/>
    <m/>
    <m/>
    <m/>
    <m/>
    <m/>
    <n v="0"/>
    <n v="9.33"/>
    <s v="NO_CONCILIADO"/>
  </r>
  <r>
    <x v="76"/>
    <m/>
    <x v="76"/>
    <x v="83"/>
    <s v="O23885770002"/>
    <s v="BOD"/>
    <n v="2388577"/>
    <m/>
    <s v="00212012001 DEPOSITO DE EFECTIVO, DEPOSITANTE: CANDELARIA CRIALES, CONCEPTO: DEVOLUCION CUENTAS POR COBRAR, CUENTA DE DEPOSITO: CUENTA UNICA DEL TESORO"/>
    <m/>
    <m/>
    <m/>
    <m/>
    <m/>
    <m/>
    <n v="0"/>
    <n v="34.5"/>
    <s v="NO_CONCILIADO"/>
  </r>
  <r>
    <x v="76"/>
    <m/>
    <x v="76"/>
    <x v="83"/>
    <s v="O23885800002"/>
    <s v="BOD"/>
    <n v="2388580"/>
    <m/>
    <s v="00212012001 DEPOSITO DE EFECTIVO, DEPOSITANTE: CARLOS APARICIO, CONCEPTO: DEVOLUCION CUENTAS POR COBRAR, CUENTA DE DEPOSITO: CUENTA UNICA DEL TESORO"/>
    <m/>
    <m/>
    <m/>
    <m/>
    <m/>
    <m/>
    <n v="0"/>
    <n v="0.47"/>
    <s v="NO_CONCILIADO"/>
  </r>
  <r>
    <x v="76"/>
    <m/>
    <x v="76"/>
    <x v="83"/>
    <s v="O23885820002"/>
    <s v="BOD"/>
    <n v="2388582"/>
    <m/>
    <s v="00212012001 DEPOSITO DE EFECTIVO, DEPOSITANTE: CHRISTIAN MAGNAN LOPEZ, CONCEPTO: DEVOLUCION CUENTAS POR COBRAR, CUENTA DE DEPOSITO: CUENTA UNICA DEL TESORO"/>
    <m/>
    <m/>
    <m/>
    <m/>
    <m/>
    <m/>
    <n v="0"/>
    <n v="10"/>
    <s v="NO_CONCILIADO"/>
  </r>
  <r>
    <x v="76"/>
    <m/>
    <x v="76"/>
    <x v="83"/>
    <s v="O23885830002"/>
    <s v="BOD"/>
    <n v="2388583"/>
    <m/>
    <s v="00212012001 DEPOSITO DE EFECTIVO, DEPOSITANTE: COLEGIO DE ABOGADOS, CONCEPTO: DEVOLUCION CUENTAS POR COBRAR, CUENTA DE DEPOSITO: CUENTA UNICA DEL TESORO"/>
    <m/>
    <m/>
    <m/>
    <m/>
    <m/>
    <m/>
    <n v="0"/>
    <n v="0.68"/>
    <s v="NO_CONCILIADO"/>
  </r>
  <r>
    <x v="76"/>
    <m/>
    <x v="76"/>
    <x v="83"/>
    <s v="O23885840002"/>
    <s v="BOD"/>
    <n v="2388584"/>
    <m/>
    <s v="00212012001 DEPOSITO DE EFECTIVO, DEPOSITANTE: CPL BANCO MUNDIAL, CONCEPTO: DEVOLUCION CUENTAS POR COBRAR, CUENTA DE DEPOSITO: CUENTA UNICA DEL TESORO"/>
    <m/>
    <m/>
    <m/>
    <m/>
    <m/>
    <m/>
    <n v="0"/>
    <n v="44.6"/>
    <s v="NO_CONCILIADO"/>
  </r>
  <r>
    <x v="76"/>
    <m/>
    <x v="76"/>
    <x v="83"/>
    <s v="O23885850002"/>
    <s v="BOD"/>
    <n v="2388585"/>
    <m/>
    <s v="00212012001 DEPOSITO DE EFECTIVO, DEPOSITANTE: ESAF S.R.L., CONCEPTO: DEVOLUCION CUENTAS POR COBRAR, CUENTA DE DEPOSITO: CUENTA UNICA DEL TESORO"/>
    <m/>
    <m/>
    <m/>
    <m/>
    <m/>
    <m/>
    <n v="0"/>
    <n v="0.2"/>
    <s v="NO_CONCILIADO"/>
  </r>
  <r>
    <x v="76"/>
    <m/>
    <x v="76"/>
    <x v="83"/>
    <s v="O23885860002"/>
    <s v="BOD"/>
    <n v="2388586"/>
    <m/>
    <s v="00212012001 DEPOSITO DE EFECTIVO, DEPOSITANTE: JULIO DAZA, CONCEPTO: DEVOLUCION CUENTAS POR COBRAR, CUENTA DE DEPOSITO: CUENTA UNICA DEL TESORO"/>
    <m/>
    <m/>
    <m/>
    <m/>
    <m/>
    <m/>
    <n v="0"/>
    <n v="74"/>
    <s v="NO_CONCILIADO"/>
  </r>
  <r>
    <x v="76"/>
    <m/>
    <x v="76"/>
    <x v="83"/>
    <s v="O23885880002"/>
    <s v="BOD"/>
    <n v="2388588"/>
    <m/>
    <s v="00212012001 DEPOSITO DE EFECTIVO, DEPOSITANTE: MONICA JIMENEZ, CONCEPTO: DEVOLUCION CUENTAS POR COBRAR, CUENTA DE DEPOSITO: CUENTA UNICA DEL TESORO"/>
    <m/>
    <m/>
    <m/>
    <m/>
    <m/>
    <m/>
    <n v="0"/>
    <n v="2"/>
    <s v="NO_CONCILIADO"/>
  </r>
  <r>
    <x v="76"/>
    <m/>
    <x v="76"/>
    <x v="83"/>
    <s v="O23885900002"/>
    <s v="BOD"/>
    <n v="2388590"/>
    <m/>
    <s v="00212012001 DEPOSITO DE EFECTIVO, DEPOSITANTE: NELSON SERRUDO, CONCEPTO: DEVOLUCION CUENTAS POR COBRAR, CUENTA DE DEPOSITO: CUENTA UNICA DEL TESORO"/>
    <m/>
    <m/>
    <m/>
    <m/>
    <m/>
    <m/>
    <n v="0"/>
    <n v="18.73"/>
    <s v="NO_CONCILIADO"/>
  </r>
  <r>
    <x v="76"/>
    <m/>
    <x v="76"/>
    <x v="83"/>
    <s v="O23885910002"/>
    <s v="BOD"/>
    <n v="2388591"/>
    <m/>
    <s v="00212012001 DEPOSITO DE EFECTIVO, DEPOSITANTE: ROGER GUARDIA BAZAN, CONCEPTO: DEVOLUCION CUENTAS POR COBRAR, CUENTA DE DEPOSITO: CUENTA UNICA DEL TESORO"/>
    <m/>
    <m/>
    <m/>
    <m/>
    <m/>
    <m/>
    <n v="0"/>
    <n v="5"/>
    <s v="NO_CONCILIADO"/>
  </r>
  <r>
    <x v="76"/>
    <m/>
    <x v="76"/>
    <x v="83"/>
    <s v="O23885920002"/>
    <s v="BOD"/>
    <n v="2388592"/>
    <m/>
    <s v="00212012001 DEPOSITO DE EFECTIVO, DEPOSITANTE: RUBEN SEGALES VALENCIA, CONCEPTO: DEVOLUCION CUENTAS POR COBRAR, CUENTA DE DEPOSITO: CUENTA UNICA DEL TESORO"/>
    <m/>
    <m/>
    <m/>
    <m/>
    <m/>
    <m/>
    <n v="0"/>
    <n v="0.59"/>
    <s v="NO_CONCILIADO"/>
  </r>
  <r>
    <x v="76"/>
    <m/>
    <x v="76"/>
    <x v="83"/>
    <s v="O23885930002"/>
    <s v="BOD"/>
    <n v="2388593"/>
    <m/>
    <s v="00212012001 DEPOSITO DE EFECTIVO, DEPOSITANTE: SIAC, CONCEPTO: DEVOLUCION CUENTAS POR COBRAR, CUENTA DE DEPOSITO: CUENTA UNICA DEL TESORO"/>
    <m/>
    <m/>
    <m/>
    <m/>
    <m/>
    <m/>
    <n v="0"/>
    <n v="0.7"/>
    <s v="NO_CONCILIADO"/>
  </r>
  <r>
    <x v="76"/>
    <m/>
    <x v="76"/>
    <x v="83"/>
    <s v="O23885940002"/>
    <s v="BOD"/>
    <n v="2388594"/>
    <m/>
    <s v="00212012001 DEPOSITO DE EFECTIVO, DEPOSITANTE: SUPERINTENDENCIA AGRARIA, CONCEPTO: DEVOLUCION CUENTAS POR COBRAR, CUENTA DE DEPOSITO: CUENTA UNICA DEL TESORO"/>
    <m/>
    <m/>
    <m/>
    <m/>
    <m/>
    <m/>
    <n v="0"/>
    <n v="7.0000000000000007E-2"/>
    <s v="NO_CONCILIADO"/>
  </r>
  <r>
    <x v="76"/>
    <m/>
    <x v="76"/>
    <x v="83"/>
    <s v="O23885950002"/>
    <s v="BOD"/>
    <n v="2388595"/>
    <m/>
    <s v="00212012001 DEPOSITO DE EFECTIVO, DEPOSITANTE: YAMILA LOPEZ, CONCEPTO: DEVOLUCION CUENTAS POR COBRAR, CUENTA DE DEPOSITO: CUENTA UNICA DEL TESORO"/>
    <m/>
    <m/>
    <m/>
    <m/>
    <m/>
    <m/>
    <n v="0"/>
    <n v="44.37"/>
    <s v="NO_CONCILIADO"/>
  </r>
  <r>
    <x v="92"/>
    <m/>
    <x v="92"/>
    <x v="83"/>
    <s v="O23885960002"/>
    <s v="BOD"/>
    <n v="2388596"/>
    <m/>
    <s v="00383012001 DEPOSITO DE EFECTIVO, DEPOSITANTE: RIVECO CONSTRUCCIONES SRL, CONCEPTO: PERIODO ENERO GESTION 2026, CUENTA DE DEPOSITO: CUENTA UNICA DEL TESORO"/>
    <m/>
    <m/>
    <m/>
    <m/>
    <m/>
    <m/>
    <n v="0"/>
    <n v="4460"/>
    <s v="NO_CONCILIADO"/>
  </r>
  <r>
    <x v="76"/>
    <m/>
    <x v="76"/>
    <x v="83"/>
    <s v="O23886010002"/>
    <s v="BOD"/>
    <n v="2388601"/>
    <m/>
    <s v="00212012001 DEPOSITO DE EFECTIVO, DEPOSITANTE: CARLOS ZELADA ALMANZA, CONCEPTO: DEVOLUCION CUENTAS POR COBRAR, CUENTA DE DEPOSITO: CUENTA UNICA DEL TESORO"/>
    <m/>
    <m/>
    <m/>
    <m/>
    <m/>
    <m/>
    <n v="0"/>
    <n v="12"/>
    <s v="NO_CONCILIADO"/>
  </r>
  <r>
    <x v="76"/>
    <m/>
    <x v="76"/>
    <x v="83"/>
    <s v="O23885970002"/>
    <s v="BOD"/>
    <n v="2388597"/>
    <m/>
    <s v="00212012001 DEPOSITO DE EFECTIVO, DEPOSITANTE: CINTHIA MILENKA MEJIA RIVEROS, CONCEPTO: DEVOLUCION CUENTAS POR COBRAR, CUENTA DE DEPOSITO: CUENTA UNICA DEL TESORO"/>
    <m/>
    <m/>
    <m/>
    <m/>
    <m/>
    <m/>
    <n v="0"/>
    <n v="8"/>
    <s v="NO_CONCILIADO"/>
  </r>
  <r>
    <x v="92"/>
    <m/>
    <x v="92"/>
    <x v="83"/>
    <s v="O23885990002"/>
    <s v="BOD"/>
    <n v="2388599"/>
    <m/>
    <s v="00383012001 DEPOSITO DE EFECTIVO, DEPOSITANTE: RIVECO CONSTRUCCIONES SRL, CONCEPTO: PERIODO FEBRERO GESTION 2026, CUENTA DE DEPOSITO: CUENTA UNICA DEL TESORO"/>
    <m/>
    <m/>
    <m/>
    <m/>
    <m/>
    <m/>
    <n v="0"/>
    <n v="3217"/>
    <s v="NO_CONCILIADO"/>
  </r>
  <r>
    <x v="76"/>
    <m/>
    <x v="76"/>
    <x v="83"/>
    <s v="O23886000002"/>
    <s v="BOD"/>
    <n v="2388600"/>
    <m/>
    <s v="00212012001 DEPOSITO DE EFECTIVO, DEPOSITANTE: CARLOS JOSE SUZUKI, CONCEPTO: DEVOLUCION CUENTAS POR COBRAR, CUENTA DE DEPOSITO: CUENTA UNICA DEL TESORO"/>
    <m/>
    <m/>
    <m/>
    <m/>
    <m/>
    <m/>
    <n v="0"/>
    <n v="1.3"/>
    <s v="NO_CONCILIADO"/>
  </r>
  <r>
    <x v="76"/>
    <m/>
    <x v="76"/>
    <x v="83"/>
    <s v="O23886030002"/>
    <s v="BOD"/>
    <n v="2388603"/>
    <m/>
    <s v="00212012001 DEPOSITO DE EFECTIVO, DEPOSITANTE: HUMBERTO ESPINOZA TORREZ, CONCEPTO: DEVOLUCION CUENTAS POR COBRAR, CUENTA DE DEPOSITO: CUENTA UNICA DEL TESORO"/>
    <m/>
    <m/>
    <m/>
    <m/>
    <m/>
    <m/>
    <n v="0"/>
    <n v="1"/>
    <s v="NO_CONCILIADO"/>
  </r>
  <r>
    <x v="76"/>
    <m/>
    <x v="76"/>
    <x v="83"/>
    <s v="O23886040002"/>
    <s v="BOD"/>
    <n v="2388604"/>
    <m/>
    <s v="00212012001 DEPOSITO DE EFECTIVO, DEPOSITANTE: IVAN PERCY CAMACHO AGUILAR, CONCEPTO: DEVOLUCION CUENTAS POR COBRAR, CUENTA DE DEPOSITO: CUENTA UNICA DEL TESORO"/>
    <m/>
    <m/>
    <m/>
    <m/>
    <m/>
    <m/>
    <n v="0"/>
    <n v="0.5"/>
    <s v="NO_CONCILIADO"/>
  </r>
  <r>
    <x v="76"/>
    <m/>
    <x v="76"/>
    <x v="83"/>
    <s v="O23886050002"/>
    <s v="BOD"/>
    <n v="2388605"/>
    <m/>
    <s v="00212012001 DEPOSITO DE EFECTIVO, DEPOSITANTE: MARCO MONTOYA RIVERA, CONCEPTO: DEVOLUCION CUENTAS POR COBRAR, CUENTA DE DEPOSITO: CUENTA UNICA DEL TESORO"/>
    <m/>
    <m/>
    <m/>
    <m/>
    <m/>
    <m/>
    <n v="0"/>
    <n v="40"/>
    <s v="NO_CONCILIADO"/>
  </r>
  <r>
    <x v="76"/>
    <m/>
    <x v="76"/>
    <x v="83"/>
    <s v="O23886060002"/>
    <s v="BOD"/>
    <n v="2388606"/>
    <m/>
    <s v="00212012001 DEPOSITO DE EFECTIVO, DEPOSITANTE: MARIA ARACELY RIBERA VILLAMOR, CONCEPTO: DEVOLUCION CUENTAS POR COBRAR, CUENTA DE DEPOSITO: CUENTA UNICA DEL TESORO"/>
    <m/>
    <m/>
    <m/>
    <m/>
    <m/>
    <m/>
    <n v="0"/>
    <n v="16"/>
    <s v="NO_CONCILIADO"/>
  </r>
  <r>
    <x v="76"/>
    <m/>
    <x v="76"/>
    <x v="83"/>
    <s v="O23886080002"/>
    <s v="BOD"/>
    <n v="2388608"/>
    <m/>
    <s v="00212012001 DEPOSITO DE EFECTIVO, DEPOSITANTE: MARIA LUIZA LEVERENZ M, CONCEPTO: DEVOLUCION CUENTAS POR COBRAR, CUENTA DE DEPOSITO: CUENTA UNICA DEL TESORO"/>
    <m/>
    <m/>
    <m/>
    <m/>
    <m/>
    <m/>
    <n v="0"/>
    <n v="6"/>
    <s v="NO_CONCILIADO"/>
  </r>
  <r>
    <x v="76"/>
    <m/>
    <x v="76"/>
    <x v="83"/>
    <s v="O23886100002"/>
    <s v="BOD"/>
    <n v="2388610"/>
    <m/>
    <s v="00212012001 DEPOSITO DE EFECTIVO, DEPOSITANTE: NELSON CUTIPA, CONCEPTO: DEVOLUCION CUENTAS POR COBRAR, CUENTA DE DEPOSITO: CUENTA UNICA DEL TESORO"/>
    <m/>
    <m/>
    <m/>
    <m/>
    <m/>
    <m/>
    <n v="0"/>
    <n v="2.5"/>
    <s v="NO_CONCILIADO"/>
  </r>
  <r>
    <x v="76"/>
    <m/>
    <x v="76"/>
    <x v="83"/>
    <s v="O23886110002"/>
    <s v="BOD"/>
    <n v="2388611"/>
    <m/>
    <s v="00212012001 DEPOSITO DE EFECTIVO, DEPOSITANTE: UGS SEGUIMIENTO INDIGENA, CONCEPTO: DEVOLUCION CUENTAS POR COBRAR, CUENTA DE DEPOSITO: CUENTA UNICA DEL TESORO"/>
    <m/>
    <m/>
    <m/>
    <m/>
    <m/>
    <m/>
    <n v="0"/>
    <n v="20.38"/>
    <s v="NO_CONCILIADO"/>
  </r>
  <r>
    <x v="20"/>
    <m/>
    <x v="20"/>
    <x v="83"/>
    <s v="O23886580002"/>
    <s v="BOD"/>
    <n v="2388658"/>
    <m/>
    <s v="00099021001 DEPOSITO DE EFECTIVO, DEPOSITANTE: TOMASA YARHUI JACOME, CONCEPTO: DEVOLUCION DE PASAJES AEREOS DE TOMASA YARHUI JACOME, CUENTA DE DEPOSITO: CUENTA UNICA DEL TESORO/DJBR"/>
    <m/>
    <m/>
    <m/>
    <m/>
    <m/>
    <m/>
    <n v="0"/>
    <n v="234"/>
    <s v="NO_CONCILIADO"/>
  </r>
  <r>
    <x v="39"/>
    <m/>
    <x v="39"/>
    <x v="83"/>
    <s v="O23886620002"/>
    <s v="BOD"/>
    <n v="2388662"/>
    <m/>
    <s v="00522012001 DEPOSITO DE EFECTIVO, DEPOSITANTE: MAXIMA MAMANI QUISPE, CONCEPTO: ASOCIACION SAGRADO CORAZON PAGO ALQUILER PREDIOS ENFE- LA PAZ SG CARR/032/2025 DE JUNIO/2025 A M, CUENTA DE DEPOSITO: CUENTA UNICA DEL TESORO"/>
    <m/>
    <m/>
    <m/>
    <m/>
    <m/>
    <m/>
    <n v="0"/>
    <n v="75000"/>
    <s v="NO_CONCILIADO"/>
  </r>
  <r>
    <x v="39"/>
    <m/>
    <x v="39"/>
    <x v="83"/>
    <s v="O23886630002"/>
    <s v="BOD"/>
    <n v="2388663"/>
    <m/>
    <s v="00522012001 DEPOSITO DE EFECTIVO, DEPOSITANTE: MAXIMA MAMANI QUISPE, CONCEPTO: PAGO DE ALQUILER DE PREDIOS ENFE-LP CARR/68/24 MESES A OCT/24 A MAYO/26, CUENTA DE DEPOSITO: CUENTA UNICA DEL TESORO"/>
    <m/>
    <m/>
    <m/>
    <m/>
    <m/>
    <m/>
    <n v="0"/>
    <n v="2000"/>
    <s v="NO_CONCILIADO"/>
  </r>
  <r>
    <x v="39"/>
    <m/>
    <x v="39"/>
    <x v="83"/>
    <s v="O23886650002"/>
    <s v="BOD"/>
    <n v="2388665"/>
    <m/>
    <s v="00522012001 DEPOSITO DE EFECTIVO, DEPOSITANTE: MAXIMA MAMANI QUISPE, CONCEPTO: PAGO DE ALQUILER DE PREDIOS ENFE-LP CARR/69/24 MESES A OCT/24 A MAYO/26, CUENTA DE DEPOSITO: CUENTA UNICA DEL TESORO"/>
    <m/>
    <m/>
    <m/>
    <m/>
    <m/>
    <m/>
    <n v="0"/>
    <n v="2000"/>
    <s v="NO_CONCILIADO"/>
  </r>
  <r>
    <x v="39"/>
    <m/>
    <x v="39"/>
    <x v="83"/>
    <s v="O23886660002"/>
    <s v="BOD"/>
    <n v="2388666"/>
    <m/>
    <s v="00522012001 DEPOSITO DE EFECTIVO, DEPOSITANTE: MAXIMA MAMANI QUISPE, CONCEPTO: PAGO DE ALQUILER DE PREDIOS ENFE-LP CARR/70/24 MESES A OCT/24 A MAYO/26, CUENTA DE DEPOSITO: CUENTA UNICA DEL TESORO"/>
    <m/>
    <m/>
    <m/>
    <m/>
    <m/>
    <m/>
    <n v="0"/>
    <n v="2000"/>
    <s v="NO_CONCILIADO"/>
  </r>
  <r>
    <x v="98"/>
    <m/>
    <x v="98"/>
    <x v="83"/>
    <s v="O23886730002"/>
    <s v="BOD"/>
    <n v="2388673"/>
    <m/>
    <s v="00221022001 DEPOSITO DE EFECTIVO, DEPOSITANTE: COMERCIALIZADORA KENNAMETAL BOLIVIA SRL, CONCEPTO: PAGO MULTA, CUENTA DE DEPOSITO: CUENTA UNICA DEL TESORO"/>
    <m/>
    <m/>
    <m/>
    <m/>
    <m/>
    <m/>
    <n v="0"/>
    <n v="100"/>
    <s v="NO_CONCILIADO"/>
  </r>
  <r>
    <x v="98"/>
    <m/>
    <x v="98"/>
    <x v="83"/>
    <s v="O23886750002"/>
    <s v="BOD"/>
    <n v="2388675"/>
    <m/>
    <s v="00221022001 DEPOSITO DE EFECTIVO, DEPOSITANTE: COMERCIALIZADORA KENNAMETAL BOLIVIA SRL, CONCEPTO: PAGO MULTA, CUENTA DE DEPOSITO: CUENTA UNICA DEL TESORO"/>
    <m/>
    <m/>
    <m/>
    <m/>
    <m/>
    <m/>
    <n v="0"/>
    <n v="100"/>
    <s v="NO_CONCILIADO"/>
  </r>
  <r>
    <x v="98"/>
    <m/>
    <x v="98"/>
    <x v="83"/>
    <s v="O23886770002"/>
    <s v="BOD"/>
    <n v="2388677"/>
    <m/>
    <s v="00221022001 DEPOSITO DE EFECTIVO, DEPOSITANTE: COMERCIALIZADORA KENNAMETAL BOLIVIA SRL, CONCEPTO: PAGO MULTA, CUENTA DE DEPOSITO: CUENTA UNICA DEL TESORO"/>
    <m/>
    <m/>
    <m/>
    <m/>
    <m/>
    <m/>
    <n v="0"/>
    <n v="20"/>
    <s v="NO_CONCILIADO"/>
  </r>
  <r>
    <x v="98"/>
    <m/>
    <x v="98"/>
    <x v="83"/>
    <s v="O23886780002"/>
    <s v="BOD"/>
    <n v="2388678"/>
    <m/>
    <s v="00221022001 DEPOSITO DE EFECTIVO, DEPOSITANTE: COMERCIALIZADORA KENNAMETAL BOLIVIA SRL, CONCEPTO: PAGO MULTA, CUENTA DE DEPOSITO: CUENTA UNICA DEL TESORO"/>
    <m/>
    <m/>
    <m/>
    <m/>
    <m/>
    <m/>
    <n v="0"/>
    <n v="30"/>
    <s v="NO_CONCILIADO"/>
  </r>
  <r>
    <x v="33"/>
    <m/>
    <x v="33"/>
    <x v="83"/>
    <s v="O23886790002"/>
    <s v="BOD"/>
    <n v="2388679"/>
    <m/>
    <s v="00086011102 DEPOSITO DE EFECTIVO, DEPOSITANTE: TRUCKS LAUREL SRL, CONCEPTO: PAGO MULTA ALA RESOLUCION VMABCCGDF 0028/2026, CUENTA DE DEPOSITO: CUENTA UNICA DEL TESORO"/>
    <m/>
    <m/>
    <m/>
    <m/>
    <m/>
    <m/>
    <n v="0"/>
    <n v="41076"/>
    <s v="NO_CONCILIADO"/>
  </r>
  <r>
    <x v="92"/>
    <m/>
    <x v="92"/>
    <x v="83"/>
    <s v="O23886800002"/>
    <s v="BOD"/>
    <n v="2388680"/>
    <m/>
    <s v="00383012001 DEPOSITO DE EFECTIVO, DEPOSITANTE: AGENCIA BOLIVIANA DE CORREOS, CONCEPTO: REGIONAL LA PAZ 13-18/DE ABRI/2026, CUENTA DE DEPOSITO: CUENTA UNICA DEL TESORO"/>
    <m/>
    <m/>
    <m/>
    <m/>
    <m/>
    <m/>
    <n v="0"/>
    <n v="32787.5"/>
    <s v="NO_CONCILIADO"/>
  </r>
  <r>
    <x v="92"/>
    <m/>
    <x v="92"/>
    <x v="83"/>
    <s v="O23886810002"/>
    <s v="BOD"/>
    <n v="2388681"/>
    <m/>
    <s v="00383012001 DEPOSITO DE EFECTIVO, DEPOSITANTE: AGENCIA BOLIVIANA DE CORREOS, CONCEPTO: REGIONAL LA PAZ 20-25/DE ABRIL/2026, CUENTA DE DEPOSITO: CUENTA UNICA DEL TESORO"/>
    <m/>
    <m/>
    <m/>
    <m/>
    <m/>
    <m/>
    <n v="0"/>
    <n v="35905"/>
    <s v="NO_CONCILIADO"/>
  </r>
  <r>
    <x v="86"/>
    <m/>
    <x v="86"/>
    <x v="83"/>
    <s v="B23885450002"/>
    <s v="BOD"/>
    <n v="2388545"/>
    <m/>
    <s v="00585012002 DEP.DE CHEQ.AJENOS,RET.DE CAM.,CONCEPTO: DEPÓSITOS OTROS INGRESOS,DEP.: AGENCIA BOLIVIANA ESPACIAL , PROCEDENCIA: BANCO UNION S.A., CHEQUE: 1904, FECHA DE EMISION:06/05/2026"/>
    <m/>
    <m/>
    <m/>
    <m/>
    <m/>
    <m/>
    <n v="0"/>
    <n v="12567.6"/>
    <s v="NO_CONCILIADO"/>
  </r>
  <r>
    <x v="108"/>
    <m/>
    <x v="108"/>
    <x v="83"/>
    <s v="B23885500002"/>
    <s v="BOD"/>
    <n v="2388550"/>
    <m/>
    <s v="00290012001 DEP.DE CHEQ.AJENOS,RET.DE CAM.,CONCEPTO: OTROS INGRESOS,DEP.: SERVICIO DE IMPUESTOS NACIONALES , PROCEDENCIA: BANCO UNION S.A., CHEQUE: 8515, FECHA DE EMISION:28/04/2026"/>
    <m/>
    <m/>
    <m/>
    <m/>
    <m/>
    <m/>
    <n v="0"/>
    <n v="6087"/>
    <s v="NO_CONCILIADO"/>
  </r>
  <r>
    <x v="109"/>
    <m/>
    <x v="109"/>
    <x v="83"/>
    <s v="B23885760002"/>
    <s v="BOD"/>
    <n v="2388576"/>
    <m/>
    <s v="00580012001 DEP.DE CHEQ.AJENOS,RET.DE CAM.,CONCEPTO: EXTRAVIO CREDENCIAL JUAN DANIEL CALLIZAYA,DEP.: DEPOSITOS ADUANEROS BOLIVIANOS , PROCEDENCIA: BANCO UNION S.A., CHEQUE: 2231, FECHA DE EMISION:06/05/2026"/>
    <m/>
    <m/>
    <m/>
    <m/>
    <m/>
    <m/>
    <n v="0"/>
    <n v="150"/>
    <s v="NO_CONCILIADO"/>
  </r>
  <r>
    <x v="109"/>
    <m/>
    <x v="109"/>
    <x v="83"/>
    <s v="B23885780002"/>
    <s v="BOD"/>
    <n v="2388578"/>
    <m/>
    <s v="00580012001 DEP.DE CHEQ.AJENOS,RET.DE CAM.,CONCEPTO: EXTRAVIO CREDENCIAL JUAN ANDRES SURCO,DEP.: DEPOSITOS ADUANEROS BOLIVIANOS , PROCEDENCIA: BANCO UNION S.A., CHEQUE: 2232, FECHA DE EMISION:06/05/2026"/>
    <m/>
    <m/>
    <m/>
    <m/>
    <m/>
    <m/>
    <n v="0"/>
    <n v="150"/>
    <s v="NO_CONCILIADO"/>
  </r>
  <r>
    <x v="29"/>
    <m/>
    <x v="29"/>
    <x v="83"/>
    <s v="B23885790002"/>
    <s v="BOD"/>
    <n v="2388579"/>
    <m/>
    <s v="00266022001 DEP.DE CHEQ.AJENOS,RET.DE CAM.,CONCEPTO: EXTRAVIO DE CREDENCIALES,DEP.: DIRECCION DEPARTAMENTAL DE EDUCACION LA PAZ , PROCEDENCIA: BANCO UNION S.A., CHEQUE: 234, FECHA DE EMISION:06/05/2026"/>
    <m/>
    <m/>
    <m/>
    <m/>
    <m/>
    <m/>
    <n v="0"/>
    <n v="980"/>
    <s v="NO_CONCILIADO"/>
  </r>
  <r>
    <x v="85"/>
    <m/>
    <x v="85"/>
    <x v="83"/>
    <s v="B23885870002"/>
    <s v="BOD"/>
    <n v="2388587"/>
    <m/>
    <s v="00222018016 DEP.DE CHEQ.AJENOS,RET.DE CAM.,CONCEPTO: TRANSFERENCIA DE RECURSOS PARA PROYECTO DE DONACION EXTERNA FIDA,DEP.: INIAF - FONDO ROTATIVO , PROCEDENCIA: BANCO UNION S.A., CHEQUE: 2866, FECHA DE EMISION:07/05/2026"/>
    <m/>
    <m/>
    <m/>
    <m/>
    <m/>
    <m/>
    <n v="0"/>
    <n v="519292.94"/>
    <s v="NO_CONCILIADO"/>
  </r>
  <r>
    <x v="98"/>
    <m/>
    <x v="98"/>
    <x v="83"/>
    <s v="B23886120002"/>
    <s v="BOD"/>
    <n v="2388612"/>
    <m/>
    <s v="00221022001 DEP.DE CHEQ.AJENOS,RET.DE CAM.,CONCEPTO: DEPÓSITO,DEP.: ANAHI CANO PACO , PROCEDENCIA: BANCO UNION S.A., CHEQUE: 229180, FECHA DE EMISION:07/05/2026"/>
    <m/>
    <m/>
    <m/>
    <m/>
    <m/>
    <m/>
    <n v="0"/>
    <n v="440"/>
    <s v="NO_CONCILIADO"/>
  </r>
  <r>
    <x v="98"/>
    <m/>
    <x v="98"/>
    <x v="83"/>
    <s v="B23886130002"/>
    <s v="BOD"/>
    <n v="2388613"/>
    <m/>
    <s v="00221022001 DEP.DE CHEQ.AJENOS,RET.DE CAM.,CONCEPTO: DEPÓSITO,DEP.: JHANET SOLEDAD PUMARI VALVERDE , PROCEDENCIA: BANCO UNION S.A., CHEQUE: 229181, FECHA DE EMISION:07/05/2026"/>
    <m/>
    <m/>
    <m/>
    <m/>
    <m/>
    <m/>
    <n v="0"/>
    <n v="320"/>
    <s v="NO_CONCILIADO"/>
  </r>
  <r>
    <x v="13"/>
    <m/>
    <x v="13"/>
    <x v="83"/>
    <s v="B23886140002"/>
    <s v="BOD"/>
    <n v="2388614"/>
    <m/>
    <s v="00099021001 DEP.DE CHEQ.AJENOS,RET.DE CAM.,CONCEPTO: DEPÓSITO,DEP.: MARIA ELENA ARRATIA APAZA , PROCEDENCIA: BANCO UNION S.A., CHEQUE: 229182, FECHA DE EMISION:07/05/2026"/>
    <m/>
    <m/>
    <m/>
    <m/>
    <m/>
    <m/>
    <n v="0"/>
    <n v="7855.31"/>
    <s v="NO_CONCILIADO"/>
  </r>
  <r>
    <x v="13"/>
    <m/>
    <x v="13"/>
    <x v="83"/>
    <s v="B23886160002"/>
    <s v="BOD"/>
    <n v="2388616"/>
    <m/>
    <s v="00099021001 DEP.DE CHEQ.AJENOS,RET.DE CAM.,CONCEPTO: DEPÓSITO,DEP.: PERFECTA RIVERA MARTINEZ , PROCEDENCIA: BANCO UNION S.A., CHEQUE: 229183, FECHA DE EMISION:07/05/2026"/>
    <m/>
    <m/>
    <m/>
    <m/>
    <m/>
    <m/>
    <n v="0"/>
    <n v="6534"/>
    <s v="NO_CONCILIADO"/>
  </r>
  <r>
    <x v="98"/>
    <m/>
    <x v="98"/>
    <x v="83"/>
    <s v="B23886190002"/>
    <s v="BOD"/>
    <n v="2388619"/>
    <m/>
    <s v="00221022001 DEP.DE CHEQ.AJENOS,RET.DE CAM.,CONCEPTO: DEPÓSITO,DEP.: OLGA YELIMAR ALCOBA ECHALAR , PROCEDENCIA: BANCO UNION S.A., CHEQUE: 229184, FECHA DE EMISION:07/05/2026"/>
    <m/>
    <m/>
    <m/>
    <m/>
    <m/>
    <m/>
    <n v="0"/>
    <n v="400"/>
    <s v="NO_CONCILIADO"/>
  </r>
  <r>
    <x v="13"/>
    <m/>
    <x v="13"/>
    <x v="83"/>
    <s v="B23886210002"/>
    <s v="BOD"/>
    <n v="2388621"/>
    <m/>
    <s v="00099021001 DEP.DE CHEQ.AJENOS,RET.DE CAM.,CONCEPTO: DEPÓSITO,DEP.: EDWIN JANCO ACHACOLLO , PROCEDENCIA: BANCO UNION S.A., CHEQUE: 229185, FECHA DE EMISION:07/05/2026"/>
    <m/>
    <m/>
    <m/>
    <m/>
    <m/>
    <m/>
    <n v="0"/>
    <n v="4050.49"/>
    <s v="NO_CONCILIADO"/>
  </r>
  <r>
    <x v="52"/>
    <m/>
    <x v="52"/>
    <x v="83"/>
    <s v="B23886380002"/>
    <s v="BOD"/>
    <n v="2388638"/>
    <m/>
    <s v="00206012001 DEP.DE CHEQ.AJENOS,RET.DE CAM.,CONCEPTO: DEPÓSITO POR OTROS INGRESOS,DEP.: INSTITUTO NACIONAL DE ESTADISTICA , PROCEDENCIA: BANCO UNION S.A., CHEQUE: 8973, FECHA DE EMISION:05/05/2026"/>
    <m/>
    <m/>
    <m/>
    <m/>
    <m/>
    <m/>
    <n v="0"/>
    <n v="70"/>
    <s v="NO_CONCILIADO"/>
  </r>
  <r>
    <x v="4"/>
    <m/>
    <x v="4"/>
    <x v="83"/>
    <s v="J06743160002"/>
    <s v="NTE"/>
    <n v="15734282"/>
    <m/>
    <s v="A:00099021001 GAM DE TIQUIPAY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67646.69"/>
    <s v="NO_CONCILIADO"/>
  </r>
  <r>
    <x v="4"/>
    <m/>
    <x v="4"/>
    <x v="83"/>
    <s v="J06743170002"/>
    <s v="NTE"/>
    <n v="15737739"/>
    <m/>
    <s v="A:00099021001 GAM DE EL ALTO,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1060518.08"/>
    <s v="NO_CONCILIADO"/>
  </r>
  <r>
    <x v="4"/>
    <m/>
    <x v="4"/>
    <x v="83"/>
    <s v="J06743240002"/>
    <s v="NTE"/>
    <n v="15734247"/>
    <m/>
    <s v="A:00099021001 GAM DE SACAB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30259.919999999998"/>
    <s v="NO_CONCILIADO"/>
  </r>
  <r>
    <x v="4"/>
    <m/>
    <x v="4"/>
    <x v="83"/>
    <s v="J06743220002"/>
    <s v="NTE"/>
    <n v="15734268"/>
    <m/>
    <s v="A:00099021001 GAM DE PADILL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56167.87"/>
    <s v="NO_CONCILIADO"/>
  </r>
  <r>
    <x v="4"/>
    <m/>
    <x v="4"/>
    <x v="83"/>
    <s v="J06743230002"/>
    <s v="NTE"/>
    <n v="15734256"/>
    <m/>
    <s v="A:00099021001 GAM DE TIQUIPAYA, TRANSFERENCIA DE RECUPERACIONES SEGUN NOTA GEF-LCR-DTC-0436-NOT/26 POR CONCEPTO DE PAGO DE CAPITAL E INTERESES DE ACUERDO A CONTRATO DE FIDEICOMISO &amp;quot;PROGRAMA APOYO A LA EJECUCION DE LA INVERSION PUBLICA&amp;quot; (AEIP) FIRMADO ENTRE MINISTERIO DE PLANIFICACION Y EL FNDR."/>
    <m/>
    <m/>
    <m/>
    <m/>
    <m/>
    <m/>
    <n v="0"/>
    <n v="77749.97"/>
    <s v="NO_CONCILIADO"/>
  </r>
  <r>
    <x v="103"/>
    <m/>
    <x v="103"/>
    <x v="83"/>
    <s v="G35690510002"/>
    <s v="CRV"/>
    <n v="3569051"/>
    <m/>
    <s v="TRANSFERENCIA DEL EXTERIOR SEGUN SWIFT NO.5234-5233 DE FECHA 07/05/2026 ORDENANTE: COMPANIA ADMINIST DEL MERCADO MAYORISTA ELECTRICO SOC ANONIMA REF:FACTURA 33 LIB. 00514012005 ENDE-Bs. ING EGR INTERCAMBIO INTERNAL ENERGIA ELECTRICA"/>
    <m/>
    <m/>
    <m/>
    <m/>
    <m/>
    <m/>
    <n v="0"/>
    <n v="5999881.6799999997"/>
    <s v="NO_CONCILIADO"/>
  </r>
  <r>
    <x v="4"/>
    <m/>
    <x v="4"/>
    <x v="83"/>
    <s v="J06744260002"/>
    <s v="NTE"/>
    <n v="15747593"/>
    <m/>
    <s v="A:00099021001 GAM DE TAPACARI, TRANSFERENCIA DE RECUPERACIONES SEGUN NOTA GEF-LCR-DYF-0531-NOT/26 POR CONCEPTO DE PAGO DE INTERESES DE ACUERDO A CONTRATO DE FIDEICOMISO &amp;quot;FINANCIAMIENTO DE APOYO A LA REACTIVACION DE LA INVERSIÓN PUBLICA” (FARIP) FIRMADO ENTRE EL MPD Y EL FNDR."/>
    <m/>
    <m/>
    <m/>
    <m/>
    <m/>
    <m/>
    <n v="0"/>
    <n v="61.13"/>
    <s v="NO_CONCILIADO"/>
  </r>
  <r>
    <x v="4"/>
    <m/>
    <x v="4"/>
    <x v="83"/>
    <s v="J06744290002"/>
    <s v="NTE"/>
    <n v="15747585"/>
    <m/>
    <s v="A:00099021001 GAM DE RIBERALTA, TRANSFERENCIA DE RECUPERACIONES SEGUN NOTA GEF-LCR-DYF-0545-NOT/26 POR CONCEPTO DE PAGO DE CAPITAL E INTERESES DE ACUERDO A CONTRATO DE FIDEICOMISO &amp;quot;FINANCIAMIENTO DE APOYO A LA REACTIVACION DE LA INVERSIÓN PUBLICA” (FARIP) FIRMADO ENTRE EL MPD Y EL FNDR."/>
    <m/>
    <m/>
    <m/>
    <m/>
    <m/>
    <m/>
    <n v="0"/>
    <n v="100442.92"/>
    <s v="NO_CONCILIADO"/>
  </r>
  <r>
    <x v="4"/>
    <m/>
    <x v="4"/>
    <x v="83"/>
    <s v="J06744300002"/>
    <s v="NTE"/>
    <n v="15747582"/>
    <m/>
    <s v="A:00099021001 GAM DE VITICHI, TRANSFERENCIA DE RECUPERACIONES SEGUN NOTA GEF-LCR-DYF-0474-NOT/26 POR CONCEPTO DE PAGO DE CAPITAL E INTERESES DE ACUERDO A CONTRATO DE FIDEICOMISO &amp;quot;FINANCIAMIENTO DE APOYO A LA REACTIVACION DE LA INVERSIÓN PUBLICA” (FARIP) FIRMADO ENTRE EL MPD Y EL FNDR."/>
    <m/>
    <m/>
    <m/>
    <m/>
    <m/>
    <m/>
    <n v="0"/>
    <n v="1109.58"/>
    <s v="NO_CONCILIADO"/>
  </r>
  <r>
    <x v="4"/>
    <m/>
    <x v="4"/>
    <x v="83"/>
    <s v="J06744360002"/>
    <s v="NTE"/>
    <n v="15747577"/>
    <m/>
    <s v="A:00099021001 GAM DE VITICHI, TRANSFERENCIA DE RECUPERACIONES SEGUN NOTA GEF-LCR-DYF-0474-NOT/26 POR CONCEPTO DE PAGO DE CAPITAL E INTERESES DE ACUERDO A CONTRATO DE FIDEICOMISO &amp;quot;FINANCIAMIENTO DE APOYO A LA REACTIVACION DE LA INVERSIÓN PUBLICA” (FARIP) FIRMADO ENTRE EL MPD Y EL FNDR."/>
    <m/>
    <m/>
    <m/>
    <m/>
    <m/>
    <m/>
    <n v="0"/>
    <n v="11834.9"/>
    <s v="NO_CONCILIADO"/>
  </r>
  <r>
    <x v="4"/>
    <m/>
    <x v="4"/>
    <x v="83"/>
    <s v="J06744380002"/>
    <s v="NTE"/>
    <n v="15747545"/>
    <m/>
    <s v="A:00099021001 GAM DE TAHUA, TRANSFERENCIA DE RECUPERACIONES SEGUN NOTA GEF-LCR-DYF-0474-NOT/26 POR CONCEPTO DE PAGO DE CAPITAL E INTERESES DE ACUERDO A CONTRATO DE FIDEICOMISO &amp;quot;FINANCIAMIENTO DE APOYO A LA REACTIVACION DE LA INVERSIÓN PUBLICA” (FARIP) FIRMADO ENTRE EL MPD Y EL FNDR."/>
    <m/>
    <m/>
    <m/>
    <m/>
    <m/>
    <m/>
    <n v="0"/>
    <n v="8537.33"/>
    <s v="NO_CONCILIADO"/>
  </r>
  <r>
    <x v="4"/>
    <m/>
    <x v="4"/>
    <x v="83"/>
    <s v="J06744390002"/>
    <s v="NTE"/>
    <n v="15747550"/>
    <m/>
    <s v="A:00099021001 GAM DE TARVITA, TRANSFERENCIA DE RECUPERACIONES SEGUN NOTA GEF-LCR-DYF-0474-NOT/26 POR CONCEPTO DE PAGO DE CAPITAL E INTERESES DE ACUERDO A CONTRATO DE FIDEICOMISO &amp;quot;FINANCIAMIENTO DE APOYO A LA REACTIVACION DE LA INVERSIÓN PUBLICA” (FARIP) FIRMADO ENTRE EL MPD Y EL FNDR."/>
    <m/>
    <m/>
    <m/>
    <m/>
    <m/>
    <m/>
    <n v="0"/>
    <n v="646"/>
    <s v="NO_CONCILIADO"/>
  </r>
  <r>
    <x v="4"/>
    <m/>
    <x v="4"/>
    <x v="83"/>
    <s v="J06744400002"/>
    <s v="NTE"/>
    <n v="15747563"/>
    <m/>
    <s v="A:00099021001 GAM DE TOCO, TRANSFERENCIA DE RECUPERACIONES SEGUN NOTA GEF-LCR-DYF-0474-NOT/26 POR CONCEPTO DE PAGO DE CAPITAL E INTERESES DE ACUERDO A CONTRATO DE FIDEICOMISO &amp;quot;FINANCIAMIENTO DE APOYO A LA REACTIVACION DE LA INVERSIÓN PUBLICA” (FARIP) FIRMADO ENTRE EL MPD Y EL FNDR."/>
    <m/>
    <m/>
    <m/>
    <m/>
    <m/>
    <m/>
    <n v="0"/>
    <n v="36494.730000000003"/>
    <s v="NO_CONCILIADO"/>
  </r>
  <r>
    <x v="4"/>
    <m/>
    <x v="4"/>
    <x v="83"/>
    <s v="J06744410002"/>
    <s v="NTE"/>
    <n v="15747561"/>
    <m/>
    <s v="A:00099021001 GAM DE TIQUIPAYA, TRANSFERENCIA DE RECUPERACIONES SEGUN NOTA GEF-LCR-DYF-0474-NOT/26 POR CONCEPTO DE PAGO DE CAPITAL E INTERESES DE ACUERDO A CONTRATO DE FIDEICOMISO &amp;quot;FINANCIAMIENTO DE APOYO A LA REACTIVACION DE LA INVERSIÓN PUBLICA” (FARIP) FIRMADO ENTRE EL MPD Y EL FNDR."/>
    <m/>
    <m/>
    <m/>
    <m/>
    <m/>
    <m/>
    <n v="0"/>
    <n v="93854.399999999994"/>
    <s v="NO_CONCILIADO"/>
  </r>
  <r>
    <x v="4"/>
    <m/>
    <x v="4"/>
    <x v="83"/>
    <s v="J06744420002"/>
    <s v="NTE"/>
    <n v="15747570"/>
    <m/>
    <s v="A:00099021001 GAM DE VITICHI, TRANSFERENCIA DE RECUPERACIONES SEGUN NOTA GEF-LCR-DYF-0474-NOT/26 POR CONCEPTO DE PAGO DE CAPITAL E INTERESES DE ACUERDO A CONTRATO DE FIDEICOMISO &amp;quot;FINANCIAMIENTO DE APOYO A LA REACTIVACION DE LA INVERSIÓN PUBLICA” (FARIP) FIRMADO ENTRE EL MPD Y EL FNDR."/>
    <m/>
    <m/>
    <m/>
    <m/>
    <m/>
    <m/>
    <n v="0"/>
    <n v="26770.82"/>
    <s v="NO_CONCILIADO"/>
  </r>
  <r>
    <x v="4"/>
    <m/>
    <x v="4"/>
    <x v="83"/>
    <s v="J06744440002"/>
    <s v="NTE"/>
    <n v="15747405"/>
    <m/>
    <s v="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
    <m/>
    <m/>
    <m/>
    <m/>
    <m/>
    <m/>
    <n v="0"/>
    <n v="2528.88"/>
    <s v="NO_CONCILIADO"/>
  </r>
  <r>
    <x v="4"/>
    <m/>
    <x v="4"/>
    <x v="83"/>
    <s v="J06744450002"/>
    <s v="NTE"/>
    <n v="15747394"/>
    <m/>
    <s v="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
    <m/>
    <m/>
    <m/>
    <m/>
    <m/>
    <m/>
    <n v="0"/>
    <n v="3009.22"/>
    <s v="NO_CONCILIADO"/>
  </r>
  <r>
    <x v="4"/>
    <m/>
    <x v="4"/>
    <x v="83"/>
    <s v="J06744470002"/>
    <s v="NTE"/>
    <n v="15747412"/>
    <m/>
    <s v="A:00099021001 GAM DE PUNA VILLA TALAVERA, TRANSFERENCIA DE RECUPERACIONES SEGUN NOTA GEF-LCR-DYF-0474-NOT/26 POR CONCEPTO DE PAGO DE CAPITAL E INTERESES DE ACUERDO A CONTRATO DE FIDEICOMISO &amp;quot;FINANCIAMIENTO DE APOYO A LA REACTIVACION DE LA INVERSIÓN PUBLICA” (FARIP) FIRMADO ENTRE EL MPD Y EL FNDR."/>
    <m/>
    <m/>
    <m/>
    <m/>
    <m/>
    <m/>
    <n v="0"/>
    <n v="4210.22"/>
    <s v="NO_CONCILIADO"/>
  </r>
  <r>
    <x v="4"/>
    <m/>
    <x v="4"/>
    <x v="83"/>
    <s v="J06744510002"/>
    <s v="NTE"/>
    <n v="15747392"/>
    <m/>
    <s v="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
    <m/>
    <m/>
    <m/>
    <m/>
    <m/>
    <m/>
    <n v="0"/>
    <n v="3461.06"/>
    <s v="NO_CONCILIADO"/>
  </r>
  <r>
    <x v="4"/>
    <m/>
    <x v="4"/>
    <x v="83"/>
    <s v="J06744520002"/>
    <s v="NTE"/>
    <n v="15747370"/>
    <m/>
    <s v="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
    <m/>
    <m/>
    <m/>
    <m/>
    <m/>
    <m/>
    <n v="0"/>
    <n v="55027.43"/>
    <s v="NO_CONCILIADO"/>
  </r>
  <r>
    <x v="4"/>
    <m/>
    <x v="4"/>
    <x v="83"/>
    <s v="J06744540002"/>
    <s v="NTE"/>
    <n v="15747377"/>
    <m/>
    <s v="A:00099021001 GAM DE PUERTO VILLARROEL, TRANSFERENCIA DE RECUPERACIONES SEGUN NOTA GEF-LCR-DYF-0474-NOT/26 POR CONCEPTO DE PAGO DE CAPITAL E INTERESES DE ACUERDO A CONTRATO DE FIDEICOMISO &amp;quot;FINANCIAMIENTO DE APOYO A LA REACTIVACION DE LA INVERSIÓN PUBLICA” (FARIP) FIRMADO ENTRE EL MPD Y EL FNDR."/>
    <m/>
    <m/>
    <m/>
    <m/>
    <m/>
    <m/>
    <n v="0"/>
    <n v="50319.040000000001"/>
    <s v="NO_CONCILIADO"/>
  </r>
  <r>
    <x v="4"/>
    <m/>
    <x v="4"/>
    <x v="83"/>
    <s v="J06744560002"/>
    <s v="NTE"/>
    <n v="15746538"/>
    <m/>
    <s v="A:00099021001 GAM DE PADCAYA, TRANSFERENCIA DE RECUPERACIONES SEGUN NOTA GEF-LCR-DYF-0474-NOT/26 POR CONCEPTO DE PAGO DE CAPITAL E INTERESES DE ACUERDO A CONTRATO DE FIDEICOMISO &amp;quot;FINANCIAMIENTO DE APOYO A LA REACTIVACION DE LA INVERSIÓN PUBLICA” (FARIP) FIRMADO ENTRE EL MPD Y EL FNDR."/>
    <m/>
    <m/>
    <m/>
    <m/>
    <m/>
    <m/>
    <n v="0"/>
    <n v="23298.37"/>
    <s v="NO_CONCILIADO"/>
  </r>
  <r>
    <x v="4"/>
    <m/>
    <x v="4"/>
    <x v="83"/>
    <s v="J06744570002"/>
    <s v="NTE"/>
    <n v="15747345"/>
    <m/>
    <s v="A:00099021001 GAM DE POJO, TRANSFERENCIA DE RECUPERACIONES SEGUN NOTA GEF-LCR-DYF-0474-NOT/26 POR CONCEPTO DE PAGO DE CAPITAL E INTERESES DE ACUERDO A CONTRATO DE FIDEICOMISO &amp;quot;FINANCIAMIENTO DE APOYO A LA REACTIVACION DE LA INVERSIÓN PUBLICA” (FARIP) FIRMADO ENTRE EL MPD Y EL FNDR."/>
    <m/>
    <m/>
    <m/>
    <m/>
    <m/>
    <m/>
    <n v="0"/>
    <n v="55476.35"/>
    <s v="NO_CONCILIADO"/>
  </r>
  <r>
    <x v="4"/>
    <m/>
    <x v="4"/>
    <x v="83"/>
    <s v="J06744590002"/>
    <s v="NTE"/>
    <n v="15747361"/>
    <m/>
    <s v="A:00099021001 GAM DE POJO, TRANSFERENCIA DE RECUPERACIONES SEGUN NOTA GEF-LCR-DYF-0474-NOT/26 POR CONCEPTO DE PAGO DE CAPITAL E INTERESES DE ACUERDO A CONTRATO DE FIDEICOMISO &amp;quot;FINANCIAMIENTO DE APOYO A LA REACTIVACION DE LA INVERSIÓN PUBLICA” (FARIP) FIRMADO ENTRE EL MPD Y EL FNDR."/>
    <m/>
    <m/>
    <m/>
    <m/>
    <m/>
    <m/>
    <n v="0"/>
    <n v="22994.78"/>
    <s v="NO_CONCILIADO"/>
  </r>
  <r>
    <x v="4"/>
    <m/>
    <x v="4"/>
    <x v="83"/>
    <s v="J06744620002"/>
    <s v="NTE"/>
    <n v="15746514"/>
    <m/>
    <s v="A:00099021001 GAM DE LAS CARRERAS, TRANSFERENCIA DE RECUPERACIONES SEGUN NOTA GEF-LCR-DYF-0474-NOT/26 POR CONCEPTO DE PAGO DE CAPITAL E INTERESES DE ACUERDO A CONTRATO DE FIDEICOMISO &amp;quot;FINANCIAMIENTO DE APOYO A LA REACTIVACION DE LA INVERSIÓN PUBLICA” (FARIP) FIRMADO ENTRE EL MPD Y EL FNDR."/>
    <m/>
    <m/>
    <m/>
    <m/>
    <m/>
    <m/>
    <n v="0"/>
    <n v="3265.2"/>
    <s v="NO_CONCILIADO"/>
  </r>
  <r>
    <x v="4"/>
    <m/>
    <x v="4"/>
    <x v="83"/>
    <s v="J06744640002"/>
    <s v="NTE"/>
    <n v="15746527"/>
    <m/>
    <s v="A:00099021001 GAM DE MAIRANA, TRANSFERENCIA DE RECUPERACIONES SEGUN NOTA GEF-LCR-DYF-0474-NOT/26 POR CONCEPTO DE PAGO DE CAPITAL E INTERESES DE ACUERDO A CONTRATO DE FIDEICOMISO &amp;quot;FINANCIAMIENTO DE APOYO A LA REACTIVACION DE LA INVERSIÓN PUBLICA” (FARIP) FIRMADO ENTRE EL MPD Y EL FNDR."/>
    <m/>
    <m/>
    <m/>
    <m/>
    <m/>
    <m/>
    <n v="0"/>
    <n v="208778.87"/>
    <s v="NO_CONCILIADO"/>
  </r>
  <r>
    <x v="4"/>
    <m/>
    <x v="4"/>
    <x v="83"/>
    <s v="J06744650002"/>
    <s v="NTE"/>
    <n v="15746492"/>
    <m/>
    <s v="A:00099021001 GAM DE LA PAZ, TRANSFERENCIA DE RECUPERACIONES SEGUN NOTA GEF-LCR-DYF-0474-NOT/26 POR CONCEPTO DE PAGO DE CAPITAL E INTERESES DE ACUERDO A CONTRATO DE FIDEICOMISO &amp;quot;FINANCIAMIENTO DE APOYO A LA REACTIVACION DE LA INVERSIÓN PUBLICA” (FARIP) FIRMADO ENTRE EL MPD Y EL FNDR."/>
    <m/>
    <m/>
    <m/>
    <m/>
    <m/>
    <m/>
    <n v="0"/>
    <n v="269049.82"/>
    <s v="NO_CONCILIADO"/>
  </r>
  <r>
    <x v="4"/>
    <m/>
    <x v="4"/>
    <x v="83"/>
    <s v="J06744670002"/>
    <s v="NTE"/>
    <n v="15746494"/>
    <m/>
    <s v="A:00099021001 GAM DE LAS CARRERAS, TRANSFERENCIA DE RECUPERACIONES SEGUN NOTA GEF-LCR-DYF-0474-NOT/26 POR CONCEPTO DE PAGO DE CAPITAL E INTERESES DE ACUERDO A CONTRATO DE FIDEICOMISO &amp;quot;FINANCIAMIENTO DE APOYO A LA REACTIVACION DE LA INVERSIÓN PUBLICA” (FARIP) FIRMADO ENTRE EL MPD Y EL FNDR."/>
    <m/>
    <m/>
    <m/>
    <m/>
    <m/>
    <m/>
    <n v="0"/>
    <n v="34078.69"/>
    <s v="NO_CONCILIADO"/>
  </r>
  <r>
    <x v="4"/>
    <m/>
    <x v="4"/>
    <x v="83"/>
    <s v="J06744680002"/>
    <s v="NTE"/>
    <n v="15746500"/>
    <m/>
    <s v="A:00099021001 GAM DE LAS CARRERAS, TRANSFERENCIA DE RECUPERACIONES SEGUN NOTA GEF-LCR-DYF-0474-NOT/26 POR CONCEPTO DE PAGO DE CAPITAL E INTERESES DE ACUERDO A CONTRATO DE FIDEICOMISO &amp;quot;FINANCIAMIENTO DE APOYO A LA REACTIVACION DE LA INVERSIÓN PUBLICA” (FARIP) FIRMADO ENTRE EL MPD Y EL FNDR."/>
    <m/>
    <m/>
    <m/>
    <m/>
    <m/>
    <m/>
    <n v="0"/>
    <n v="9480.3799999999992"/>
    <s v="NO_CONCILIADO"/>
  </r>
  <r>
    <x v="4"/>
    <m/>
    <x v="4"/>
    <x v="83"/>
    <s v="J06744710002"/>
    <s v="NTE"/>
    <n v="15746490"/>
    <m/>
    <s v="A:00099021001 GAM DE EL VILLAR, TRANSFERENCIA DE RECUPERACIONES SEGUN NOTA GEF-LCR-DYF-0474-NOT/26 POR CONCEPTO DE PAGO DE CAPITAL E INTERESES DE ACUERDO A CONTRATO DE FIDEICOMISO &amp;quot;FINANCIAMIENTO DE APOYO A LA REACTIVACION DE LA INVERSIÓN PUBLICA” (FARIP) FIRMADO ENTRE EL MPD Y EL FNDR."/>
    <m/>
    <m/>
    <m/>
    <m/>
    <m/>
    <m/>
    <n v="0"/>
    <n v="2616.87"/>
    <s v="NO_CONCILIADO"/>
  </r>
  <r>
    <x v="4"/>
    <m/>
    <x v="4"/>
    <x v="83"/>
    <s v="J06744750002"/>
    <s v="NTE"/>
    <n v="15746487"/>
    <m/>
    <s v="A:00099021001 GAM DE EL VILLAR, TRANSFERENCIA DE RECUPERACIONES SEGUN NOTA GEF-LCR-DYF-0474-NOT/26 POR CONCEPTO DE PAGO DE CAPITAL E INTERESES DE ACUERDO A CONTRATO DE FIDEICOMISO &amp;quot;FINANCIAMIENTO DE APOYO A LA REACTIVACION DE LA INVERSIÓN PUBLICA” (FARIP) FIRMADO ENTRE EL MPD Y EL FNDR."/>
    <m/>
    <m/>
    <m/>
    <m/>
    <m/>
    <m/>
    <n v="0"/>
    <n v="74817.8"/>
    <s v="NO_CONCILIADO"/>
  </r>
  <r>
    <x v="4"/>
    <m/>
    <x v="4"/>
    <x v="83"/>
    <s v="J06744760002"/>
    <s v="NTE"/>
    <n v="15746464"/>
    <m/>
    <s v="A:00099021001 GAM DE COCHABAMBA, TRANSFERENCIA DE RECUPERACIONES SEGUN NOTA GEF-LCR-DYF-0474-NOT/26 POR CONCEPTO DE PAGO DE CAPITAL E INTERESES DE ACUERDO A CONTRATO DE FIDEICOMISO &amp;quot;FINANCIAMIENTO DE APOYO A LA REACTIVACION DE LA INVERSIÓN PUBLICA” (FARIP) FIRMADO ENTRE EL MPD Y EL FNDR."/>
    <m/>
    <m/>
    <m/>
    <m/>
    <m/>
    <m/>
    <n v="0"/>
    <n v="324758.53999999998"/>
    <s v="NO_CONCILIADO"/>
  </r>
  <r>
    <x v="4"/>
    <m/>
    <x v="4"/>
    <x v="83"/>
    <s v="J06744810002"/>
    <s v="NTE"/>
    <n v="15746455"/>
    <m/>
    <s v="A:00099021001 GAM DE CALAMARCA, TRANSFERENCIA DE RECUPERACIONES SEGUN NOTA GEF-LCR-DYF-0474-NOT/26 POR CONCEPTO DE PAGO DE CAPITAL E INTERESES DE ACUERDO A CONTRATO DE FIDEICOMISO &amp;quot;FINANCIAMIENTO DE APOYO A LA REACTIVACION DE LA INVERSIÓN PUBLICA” (FARIP) FIRMADO ENTRE EL MPD Y EL FNDR."/>
    <m/>
    <m/>
    <m/>
    <m/>
    <m/>
    <m/>
    <n v="0"/>
    <n v="2193.71"/>
    <s v="NO_CONCILIADO"/>
  </r>
  <r>
    <x v="4"/>
    <m/>
    <x v="4"/>
    <x v="83"/>
    <s v="J06744790002"/>
    <s v="NTE"/>
    <n v="15746466"/>
    <m/>
    <s v="A:00099021001 GAM DE CORQUE, TRANSFERENCIA DE RECUPERACIONES SEGUN NOTA GEF-LCR-DYF-0474-NOT/26 POR CONCEPTO DE PAGO DE CAPITAL E INTERESES DE ACUERDO A CONTRATO DE FIDEICOMISO &amp;quot;FINANCIAMIENTO DE APOYO A LA REACTIVACION DE LA INVERSIÓN PUBLICA” (FARIP) FIRMADO ENTRE EL MPD Y EL FNDR."/>
    <m/>
    <m/>
    <m/>
    <m/>
    <m/>
    <m/>
    <n v="0"/>
    <n v="13361.5"/>
    <s v="NO_CONCILIADO"/>
  </r>
  <r>
    <x v="4"/>
    <m/>
    <x v="4"/>
    <x v="83"/>
    <s v="J06744800002"/>
    <s v="NTE"/>
    <n v="15746480"/>
    <m/>
    <s v="A:00099021001 GAM DE EL ALTO, TRANSFERENCIA DE RECUPERACIONES SEGUN NOTA GEF-LCR-DYF-0474-NOT/26 POR CONCEPTO DE PAGO DE CAPITAL E INTERESES DE ACUERDO A CONTRATO DE FIDEICOMISO &amp;quot;FINANCIAMIENTO DE APOYO A LA REACTIVACION DE LA INVERSIÓN PUBLICA” (FARIP) FIRMADO ENTRE EL MPD Y EL FNDR."/>
    <m/>
    <m/>
    <m/>
    <m/>
    <m/>
    <m/>
    <n v="0"/>
    <n v="916361.89"/>
    <s v="NO_CONCILIADO"/>
  </r>
  <r>
    <x v="4"/>
    <m/>
    <x v="4"/>
    <x v="83"/>
    <s v="J06744860002"/>
    <s v="NTE"/>
    <n v="15744649"/>
    <m/>
    <s v="A:00099021001 GAM DE CALAMARCA, TRANSFERENCIA DE RECUPERACIONES SEGUN NOTA GEF-LCR-DYF-0474-NOT/26 POR CONCEPTO DE PAGO DE CAPITAL E INTERESES DE ACUERDO A CONTRATO DE FIDEICOMISO &amp;quot;FINANCIAMIENTO DE APOYO A LA REACTIVACION DE LA INVERSIÓN PUBLICA” (FARIP) FIRMADO ENTRE EL MPD Y EL FNDR."/>
    <m/>
    <m/>
    <m/>
    <m/>
    <m/>
    <m/>
    <n v="0"/>
    <n v="2284.35"/>
    <s v="NO_CONCILIADO"/>
  </r>
  <r>
    <x v="4"/>
    <m/>
    <x v="4"/>
    <x v="83"/>
    <s v="J06744870002"/>
    <s v="NTE"/>
    <n v="15744647"/>
    <m/>
    <s v="A:00099021001 GAM DE CALAMARCA, TRANSFERENCIA DE RECUPERACIONES SEGUN NOTA GEF-LCR-DYF-0474-NOT/26 POR CONCEPTO DE PAGO DE CAPITAL E INTERESES DE ACUERDO A CONTRATO DE FIDEICOMISO &amp;quot;FINANCIAMIENTO DE APOYO A LA REACTIVACION DE LA INVERSIÓN PUBLICA” (FARIP) FIRMADO ENTRE EL MPD Y EL FNDR."/>
    <m/>
    <m/>
    <m/>
    <m/>
    <m/>
    <m/>
    <n v="0"/>
    <n v="3973.98"/>
    <s v="NO_CONCILIADO"/>
  </r>
  <r>
    <x v="4"/>
    <m/>
    <x v="4"/>
    <x v="83"/>
    <s v="J06744880002"/>
    <s v="NTE"/>
    <n v="15744625"/>
    <m/>
    <s v="A:00099021001 GAM DE BOLIVAR, TRANSFERENCIA DE RECUPERACIONES SEGUN NOTA GEF-LCR-DYF-0474-NOT/26 POR CONCEPTO DE PAGO DE CAPITAL E INTERESES DE ACUERDO A CONTRATO DE FIDEICOMISO &amp;quot;FINANCIAMIENTO DE APOYO A LA REACTIVACION DE LA INVERSIÓN PUBLICA” (FARIP) FIRMADO ENTRE EL MPD Y EL FNDR."/>
    <m/>
    <m/>
    <m/>
    <m/>
    <m/>
    <m/>
    <n v="0"/>
    <n v="898.63"/>
    <s v="NO_CONCILIADO"/>
  </r>
  <r>
    <x v="4"/>
    <m/>
    <x v="4"/>
    <x v="83"/>
    <s v="J06744900002"/>
    <s v="NTE"/>
    <n v="15744603"/>
    <m/>
    <s v="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
    <m/>
    <m/>
    <m/>
    <m/>
    <m/>
    <m/>
    <n v="0"/>
    <n v="1405.8"/>
    <s v="NO_CONCILIADO"/>
  </r>
  <r>
    <x v="4"/>
    <m/>
    <x v="4"/>
    <x v="83"/>
    <s v="J06744910002"/>
    <s v="NTE"/>
    <n v="15744605"/>
    <m/>
    <s v="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
    <m/>
    <m/>
    <m/>
    <m/>
    <m/>
    <m/>
    <n v="0"/>
    <n v="1315.87"/>
    <s v="NO_CONCILIADO"/>
  </r>
  <r>
    <x v="4"/>
    <m/>
    <x v="4"/>
    <x v="83"/>
    <s v="J06744960002"/>
    <s v="NTE"/>
    <n v="15744576"/>
    <m/>
    <s v="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
    <m/>
    <m/>
    <m/>
    <m/>
    <m/>
    <m/>
    <n v="0"/>
    <n v="20041.82"/>
    <s v="NO_CONCILIADO"/>
  </r>
  <r>
    <x v="4"/>
    <m/>
    <x v="4"/>
    <x v="83"/>
    <s v="J06744940002"/>
    <s v="NTE"/>
    <n v="15744615"/>
    <m/>
    <s v="A:00099021001 GAM DE ASCENSION DE GUARAYOS, TRANSFERENCIA DE RECUPERACIONES SEGUN NOTA GEF-LCR-DYF-0474-NOT/26 POR CONCEPTO DE PAGO DE CAPITAL E INTERESES DE ACUERDO A CONTRATO DE FIDEICOMISO &amp;quot;FINANCIAMIENTO DE APOYO A LA REACTIVACION DE LA INVERSIÓN PUBLICA” (FARIP) FIRMADO ENTRE EL MPD Y EL FNDR."/>
    <m/>
    <m/>
    <m/>
    <m/>
    <m/>
    <m/>
    <n v="0"/>
    <n v="1371.26"/>
    <s v="NO_CONCILIADO"/>
  </r>
  <r>
    <x v="4"/>
    <m/>
    <x v="4"/>
    <x v="83"/>
    <s v="J06744980002"/>
    <s v="NTE"/>
    <n v="15744574"/>
    <m/>
    <s v="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
    <m/>
    <m/>
    <m/>
    <m/>
    <m/>
    <m/>
    <n v="0"/>
    <n v="11345.61"/>
    <s v="NO_CONCILIADO"/>
  </r>
  <r>
    <x v="4"/>
    <m/>
    <x v="4"/>
    <x v="83"/>
    <s v="J06745000002"/>
    <s v="NTE"/>
    <n v="15744590"/>
    <m/>
    <s v="A:00099021001 GAM DE LA ASUNTA, TRANSFERENCIA DE RECUPERACIONES SEGUN NOTA GEF-LCR-DYF-0474-NOT/26 POR CONCEPTO DE PAGO DE CAPITAL E INTERESES DE ACUERDO A CONTRATO DE FIDEICOMISO &amp;quot;FINANCIAMIENTO DE APOYO A LA REACTIVACION DE LA INVERSIÓN PUBLICA” (FARIP) FIRMADO ENTRE EL MPD Y EL FNDR."/>
    <m/>
    <m/>
    <m/>
    <m/>
    <m/>
    <m/>
    <n v="0"/>
    <n v="42748.22"/>
    <s v="NO_CONCILIADO"/>
  </r>
  <r>
    <x v="103"/>
    <m/>
    <x v="103"/>
    <x v="83"/>
    <s v="G35690520001"/>
    <s v="CVD"/>
    <n v="3569052"/>
    <m/>
    <s v="COBRO COSTOS DE PAPELERIA SEGUN TRANSFERENCIA DEL EXTERIOR POR ORDEN DE COMPANIA ADMINIST DEL MERCADO MAYORISTA ELECTRICO SOC ANONIMA REF:FACTURA 33 LIB. 00514012005 ENDE-Bs. ING EGR INTERCAMBIO INTERNAL ENERGIA ELECTRICA"/>
    <m/>
    <m/>
    <m/>
    <m/>
    <m/>
    <m/>
    <n v="80"/>
    <n v="0"/>
    <s v="NO_CONCILIADO"/>
  </r>
  <r>
    <x v="28"/>
    <m/>
    <x v="28"/>
    <x v="83"/>
    <s v="S11533460002"/>
    <s v="CRV"/>
    <n v="1153346"/>
    <m/>
    <s v="||REGULARIZACIÓN DE NUESTRA OPERACIÓN N°1153107 DE FECHA 30/04/2026, EN ATENCION A CORREO ELECTRONICO DE FECHA 30/04/26, RECIBIDO PARA PROCESO EN LA FECHA, ENVIADO POR EL MINISTERIO DE EDUCACION (SECTOR PÚBLICO). ABONO A LA LIB. N°00016018016 MIN.DE EDU-DONACION REP. DE LA INDIA, P/CTA DE EMBASSY OF INDIA LP BOL"/>
    <m/>
    <m/>
    <m/>
    <m/>
    <m/>
    <m/>
    <n v="0"/>
    <n v="198536.22"/>
    <s v="NO_CONCILIADO"/>
  </r>
  <r>
    <x v="14"/>
    <m/>
    <x v="14"/>
    <x v="83"/>
    <s v="G35695520002"/>
    <s v="CRV"/>
    <n v="3569552"/>
    <m/>
    <s v="TRANSFERENCIA DEL EXTERIOR SEGUN SWIFT NO.5270 DE FECHA 07/05/2026 ORDENANTE: TRANSPORTES AEREOS BOLIVIANOS (MIAMI, FL) REF.: 274158 (IMAD/20260507G1QX220C000034 TRN/20260507-00308322) LIB. 00525012001 LBP-TRANSPORTES AEREOS BOLIVIANOS (4030001162)"/>
    <m/>
    <m/>
    <m/>
    <m/>
    <m/>
    <m/>
    <n v="0"/>
    <n v="686000"/>
    <s v="NO_CONCILIADO"/>
  </r>
  <r>
    <x v="10"/>
    <m/>
    <x v="10"/>
    <x v="83"/>
    <s v="Q24276630002"/>
    <s v="CRV"/>
    <n v="2427663"/>
    <m/>
    <s v="NUMERO DE LIBRETA CUT: 99021001 OPERACIÓN E18 TRANSFERENCIA DEL SISTEMA FINANCIERO A LA CUT TRANSFERENCIA DEVOLUCION DE RECURSOS DE BONO CONTRA EL HAMBRE AL TESORO GENERAL DE LA NACION A SOLICITUD DE GESTORA PUBLICA DE LA SEGURIDAD SOCIAL DE LARGO PLAZO BONO LUCHA CONTRA EL HAMBRE"/>
    <m/>
    <m/>
    <m/>
    <m/>
    <m/>
    <m/>
    <n v="0"/>
    <n v="3078074.28"/>
    <s v="NO_CONCILIADO"/>
  </r>
  <r>
    <x v="3"/>
    <m/>
    <x v="3"/>
    <x v="83"/>
    <s v="Q24277820002"/>
    <s v="CRV"/>
    <n v="2427782"/>
    <m/>
    <s v="NUMERO DE LIBRETA CUT: 00081014202 OPERACIÓN E18 TRANSFERENCIA DEL SISTEMA FINANCIERO A LA CUT TRANSFERENCIA DE FONDOS DEVOLUCION DE MULTAS APLICADAS A PROVEEDORES PROYECTO IRB III A SOLICITUD DE EMPRESA NACIONAL DE TELECOMUNICACIONES S.A. ENTEL S.A."/>
    <m/>
    <m/>
    <m/>
    <m/>
    <m/>
    <m/>
    <n v="0"/>
    <n v="45000"/>
    <s v="NO_CONCILIADO"/>
  </r>
  <r>
    <x v="10"/>
    <m/>
    <x v="10"/>
    <x v="83"/>
    <s v="S11533650001"/>
    <s v="COB"/>
    <n v="1153365"/>
    <m/>
    <s v="||TRANSFERENCIA DE FONDOS POR PARTE DEL TGN, PARA PAGO DE COMISIÓN POR ADMINISTRACIÓN DE TÍTULOS DEL TESORO &amp;quot;C&amp;quot; DE ABRIL DE 2026 S/G NOTA MEFP/VTCP/DGCP/UODP/NE N°141/2026 DE FECHA 7/5/26 DEL MEFP, LIBRETA 00099021001 TGN-RECURSOS ORDINARIOS  MONEDA NACIONAL S/G ANTECEDENTE ADJUNTO. LIBRETA 00099021001 TGN-RECURSOS ORDINARIOS  MONEDA NACIONAL."/>
    <m/>
    <m/>
    <m/>
    <m/>
    <m/>
    <m/>
    <n v="485817.43"/>
    <n v="0"/>
    <s v="NO_CONCILIADO"/>
  </r>
  <r>
    <x v="37"/>
    <m/>
    <x v="37"/>
    <x v="83"/>
    <s v="G35695550001"/>
    <s v="CVD"/>
    <n v="3569555"/>
    <m/>
    <s v="COBRO COSTOS DE PAPELERIA SEGUN TRANSFERENCIA DEL EXTERIOR POR ORDEN DE EDGE COMERCIALIZACAO S.A. FECHA VALOR 07/05/2026. LIB. 00513012007 YPFB - RECURSOS NACIONALIZACIÓN"/>
    <m/>
    <m/>
    <m/>
    <m/>
    <m/>
    <m/>
    <n v="80"/>
    <n v="0"/>
    <s v="NO_CONCILIADO"/>
  </r>
  <r>
    <x v="100"/>
    <m/>
    <x v="100"/>
    <x v="83"/>
    <s v="S11533800003"/>
    <s v="COB"/>
    <n v="1153380"/>
    <m/>
    <s v="||TRANSFERENCIA DE FONDOS SEGÚN MENSAJE SWIFT NRO. 5282 EN ATENCIÓN A CORREO ELECTRÓNICO Y NOTA CITE: DGAC/DAF/FIN/NE-0031/26 DE FECHA 09/02/2026 (HRE-TGL-2685) ENVIADO POR LA DIRECCIÓN GENERAL DE AERONAUTICA CIVIL (SECTOR PÚBLICO). DEBITO DE LA LIBRETA 00117012001 DE LA DGAC, REPOSICIÓN DE ÚTILES DE ESCRITORIO"/>
    <m/>
    <m/>
    <m/>
    <m/>
    <m/>
    <m/>
    <n v="80"/>
    <n v="0"/>
    <s v="NO_CONCILIADO"/>
  </r>
  <r>
    <x v="100"/>
    <m/>
    <x v="100"/>
    <x v="83"/>
    <s v="S11533710003"/>
    <s v="COB"/>
    <n v="1153371"/>
    <m/>
    <s v="||TRANSFERENCIA DE FONDOS S/G MENSAJE SWIFT N°. 5284, EN ATENCIÓN A NOTA: DGAC/DAF/FIN/NE-0031/26 DE FECHA 9/02/2026 (HRE-TGL-2026-2685), ENVIADO POR LA DIRECCIÓN GENERAL DE AERONÁUTICA CIVIL (SECTOR PÚBLICO). DÉBITO DE LA LIBRETA 00117012001 DGAC, REPOSICIÓN DE ÚTILES DE ESCRITORIO."/>
    <m/>
    <m/>
    <m/>
    <m/>
    <m/>
    <m/>
    <n v="80"/>
    <n v="0"/>
    <s v="NO_CONCILIADO"/>
  </r>
  <r>
    <x v="37"/>
    <m/>
    <x v="37"/>
    <x v="83"/>
    <s v="S11533730001"/>
    <s v="COB"/>
    <n v="1153373"/>
    <m/>
    <s v="'COBRO DE'||ÚTILES DE ESCRITORIO POR EL COMPROBANTE NRO. 1153372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13"/>
    <m/>
    <x v="13"/>
    <x v="84"/>
    <s v="O23888460002"/>
    <s v="BOD"/>
    <n v="2388846"/>
    <m/>
    <s v="00099021001 DEPOSITO DE EFECTIVO, DEPOSITANTE: WILLY TOLA MAMANI, CONCEPTO: DEVOLUCION DE GASOLINA PREVENTIVO 110, CUENTA DE DEPOSITO: CUENTA UNICA DEL TESORO"/>
    <m/>
    <m/>
    <m/>
    <m/>
    <m/>
    <m/>
    <n v="0"/>
    <n v="710.68"/>
    <s v="NO_CONCILIADO"/>
  </r>
  <r>
    <x v="0"/>
    <m/>
    <x v="0"/>
    <x v="84"/>
    <s v="O23888550002"/>
    <s v="BOD"/>
    <n v="2388855"/>
    <m/>
    <s v="00099021001 DEPOSITO DE EFECTIVO, DEPOSITANTE: DAVID EDUARDO NIETO BIZARROQUE, CONCEPTO: DEVOLUCION POR DPH POR EL MES DE ENERO DE 2026 (1 DIAS) EN EL GOBIERNO AUTONOMO MUNICIPAL DE LA PAZ, CUENTA DE DEPOSITO: CUENTA UNICA DEL TESORO"/>
    <m/>
    <m/>
    <m/>
    <m/>
    <m/>
    <m/>
    <n v="0"/>
    <n v="409.72"/>
    <s v="NO_CONCILIADO"/>
  </r>
  <r>
    <x v="13"/>
    <m/>
    <x v="13"/>
    <x v="84"/>
    <s v="O23888570002"/>
    <s v="BOD"/>
    <n v="2388857"/>
    <m/>
    <s v="00099021001 DEPOSITO DE EFECTIVO, DEPOSITANTE: RICHARD VALENTIN QUISBERT LAURA, CONCEPTO: MONTO EXCEDENTE A LA REMUNERACION MAXIMA CORRESPONDIENTE AL MES DE ABRIL 2026, CUENTA DE DEPOSITO: CUENTA UNICA DEL TESORO"/>
    <m/>
    <m/>
    <m/>
    <m/>
    <m/>
    <m/>
    <n v="0"/>
    <n v="13795"/>
    <s v="NO_CONCILIADO"/>
  </r>
  <r>
    <x v="28"/>
    <m/>
    <x v="28"/>
    <x v="84"/>
    <s v="O23888590002"/>
    <s v="BOD"/>
    <n v="2388859"/>
    <m/>
    <s v="00016011101 DEPOSITO DE EFECTIVO, DEPOSITANTE: SILVIA EUGENIA ALMARAZ MOLDES, CONCEPTO: TOMA DE NOMBRE, CUENTA DE DEPOSITO: CUENTA UNICA DEL TESORO"/>
    <m/>
    <m/>
    <m/>
    <m/>
    <m/>
    <m/>
    <n v="0"/>
    <n v="3500"/>
    <s v="NO_CONCILIADO"/>
  </r>
  <r>
    <x v="99"/>
    <m/>
    <x v="99"/>
    <x v="84"/>
    <s v="O23888650002"/>
    <s v="BOD"/>
    <n v="2388865"/>
    <m/>
    <s v="00599012001 DEPOSITO DE EFECTIVO, DEPOSITANTE: LUIS ALFREDO ZARATE ENTRAMBASAGUAS, CONCEPTO: DEVOLUCION DE RETENCION IMPUESTO RC IVA I/2026-05174, CUENTA DE DEPOSITO: CUENTA UNICA DEL TESORO"/>
    <m/>
    <m/>
    <m/>
    <m/>
    <m/>
    <m/>
    <n v="0"/>
    <n v="245.12"/>
    <s v="NO_CONCILIADO"/>
  </r>
  <r>
    <x v="99"/>
    <m/>
    <x v="99"/>
    <x v="84"/>
    <s v="O23888660002"/>
    <s v="BOD"/>
    <n v="2388866"/>
    <m/>
    <s v="00599012001 DEPOSITO DE EFECTIVO, DEPOSITANTE: LUIS ALFREDO ZARATE ENTRAMBASAGUAS, CONCEPTO: SALDO NO EJECUTADO FONDO EN AVANCE I/2026-05174, CUENTA DE DEPOSITO: CUENTA UNICA DEL TESORO"/>
    <m/>
    <m/>
    <m/>
    <m/>
    <m/>
    <m/>
    <n v="0"/>
    <n v="28"/>
    <s v="NO_CONCILIADO"/>
  </r>
  <r>
    <x v="0"/>
    <m/>
    <x v="0"/>
    <x v="84"/>
    <s v="O23888670002"/>
    <s v="BOD"/>
    <n v="2388867"/>
    <m/>
    <s v="00099021001 DEPOSITO DE EFECTIVO, DEPOSITANTE: MARVEL BASILIO MARCA VELASCO, CONCEPTO: PAGO SERVICIO DE AGUA DEL MES DE FEBRERO 2026, CUENTA DE DEPOSITO: CUENTA UNICA DEL TESORO/DJBR"/>
    <m/>
    <m/>
    <m/>
    <m/>
    <m/>
    <m/>
    <n v="0"/>
    <n v="51.18"/>
    <s v="NO_CONCILIADO"/>
  </r>
  <r>
    <x v="36"/>
    <m/>
    <x v="36"/>
    <x v="84"/>
    <s v="O23888720002"/>
    <s v="BOD"/>
    <n v="2388872"/>
    <m/>
    <s v="00046171101 DEPOSITO DE EFECTIVO, DEPOSITANTE: LABORATORIOS LA PAZ LTDA, CONCEPTO: SANCION PECUNIARIA, CUENTA DE DEPOSITO: CUENTA UNICA DEL TESORO"/>
    <m/>
    <m/>
    <m/>
    <m/>
    <m/>
    <m/>
    <n v="0"/>
    <n v="830"/>
    <s v="NO_CONCILIADO"/>
  </r>
  <r>
    <x v="13"/>
    <m/>
    <x v="13"/>
    <x v="84"/>
    <s v="O23888740002"/>
    <s v="BOD"/>
    <n v="2388874"/>
    <m/>
    <s v="00099021001 DEPOSITO DE EFECTIVO, DEPOSITANTE: JUAN CARLOS TERRAZAS TERRAZAS, CONCEPTO: DEVOLUCION POR DOBLE PERCEPCION DE MARZO A DICIEMBRE DE LA GESTION 2023, CUENTA DE DEPOSITO: CUENTA UNICA DEL TESORO"/>
    <m/>
    <m/>
    <m/>
    <m/>
    <m/>
    <m/>
    <n v="0"/>
    <n v="22189.84"/>
    <s v="NO_CONCILIADO"/>
  </r>
  <r>
    <x v="13"/>
    <m/>
    <x v="13"/>
    <x v="84"/>
    <s v="O23888750002"/>
    <s v="BOD"/>
    <n v="2388875"/>
    <m/>
    <s v="00099021001 DEPOSITO DE EFECTIVO, DEPOSITANTE: JUAN CARLOS TERRAZAS TERRAZAS, CONCEPTO: DEVOLUCION POR DOBLE PERCEPCION DE MARZO A DICIEMBRE DE LA GESTION 2024, CUENTA DE DEPOSITO: CUENTA UNICA DEL TESORO"/>
    <m/>
    <m/>
    <m/>
    <m/>
    <m/>
    <m/>
    <n v="0"/>
    <n v="27092.59"/>
    <s v="NO_CONCILIADO"/>
  </r>
  <r>
    <x v="13"/>
    <m/>
    <x v="13"/>
    <x v="84"/>
    <s v="O23888820002"/>
    <s v="BOD"/>
    <n v="2388882"/>
    <m/>
    <s v="00099021001 DEPOSITO DE EFECTIVO, DEPOSITANTE: DIEGO BRUNO CONDE LINARES, CONCEPTO: DEVOLUCION DE VIATICOS, CUENTA DE DEPOSITO: CUENTA UNICA DEL TESORO"/>
    <m/>
    <m/>
    <m/>
    <m/>
    <m/>
    <m/>
    <n v="0"/>
    <n v="725"/>
    <s v="NO_CONCILIADO"/>
  </r>
  <r>
    <x v="28"/>
    <m/>
    <x v="28"/>
    <x v="84"/>
    <s v="O23889190002"/>
    <s v="BOD"/>
    <n v="2388919"/>
    <m/>
    <s v="00016011101 DEPOSITO DE EFECTIVO, DEPOSITANTE: NELY MAMANI QUISPE, CONCEPTO: POR USO DEL &amp;quot;SALON AUDITORIO AVELINO SIÑANI&amp;quot; PARA CUBRIR GASTOS DE LIMPIEZA Y SERVICIOS BASICOS, CUENTA DE DEPOSITO: CUENTA UNICA DEL TESORO"/>
    <m/>
    <m/>
    <m/>
    <m/>
    <m/>
    <m/>
    <n v="0"/>
    <n v="3500"/>
    <s v="NO_CONCILIADO"/>
  </r>
  <r>
    <x v="103"/>
    <m/>
    <x v="103"/>
    <x v="84"/>
    <s v="O23889200002"/>
    <s v="BOD"/>
    <n v="2388920"/>
    <m/>
    <s v="00514014303 DEPOSITO DE EFECTIVO, DEPOSITANTE: RONALD ESPADA QUISPE, CONCEPTO: SALDOS DE RONALD ESPADA QUISPE, CUENTA DE DEPOSITO: CUENTA UNICA DEL TESORO"/>
    <m/>
    <m/>
    <m/>
    <m/>
    <m/>
    <m/>
    <n v="0"/>
    <n v="91"/>
    <s v="NO_CONCILIADO"/>
  </r>
  <r>
    <x v="103"/>
    <m/>
    <x v="103"/>
    <x v="84"/>
    <s v="O23889210002"/>
    <s v="BOD"/>
    <n v="2388921"/>
    <m/>
    <s v="00514014303 DEPOSITO DE EFECTIVO, DEPOSITANTE: RUBEN GUITER DOMINGO COLQUE, CONCEPTO: SALDOS DE RUBEN GUITER DOMINGO COLQUE, CUENTA DE DEPOSITO: CUENTA UNICA DEL TESORO"/>
    <m/>
    <m/>
    <m/>
    <m/>
    <m/>
    <m/>
    <n v="0"/>
    <n v="97"/>
    <s v="NO_CONCILIADO"/>
  </r>
  <r>
    <x v="103"/>
    <m/>
    <x v="103"/>
    <x v="84"/>
    <s v="O23889220002"/>
    <s v="BOD"/>
    <n v="2388922"/>
    <m/>
    <s v="00514014303 DEPOSITO DE EFECTIVO, DEPOSITANTE: RUBEN GUITER DOMINGO COLQUE, CONCEPTO: SALDOS DE RUBEN GUITER DOMINGO COLQUE, CUENTA DE DEPOSITO: CUENTA UNICA DEL TESORO"/>
    <m/>
    <m/>
    <m/>
    <m/>
    <m/>
    <m/>
    <n v="0"/>
    <n v="44.2"/>
    <s v="NO_CONCILIADO"/>
  </r>
  <r>
    <x v="103"/>
    <m/>
    <x v="103"/>
    <x v="84"/>
    <s v="O23889230002"/>
    <s v="BOD"/>
    <n v="2388923"/>
    <m/>
    <s v="00514014303 DEPOSITO DE EFECTIVO, DEPOSITANTE: RUBEN GUITER DOMINGO COLQUE, CONCEPTO: SALDOS DE RUBEN GUITER DOMINGO COLQUE, CUENTA DE DEPOSITO: CUENTA UNICA DEL TESORO"/>
    <m/>
    <m/>
    <m/>
    <m/>
    <m/>
    <m/>
    <n v="0"/>
    <n v="324.5"/>
    <s v="NO_CONCILIADO"/>
  </r>
  <r>
    <x v="103"/>
    <m/>
    <x v="103"/>
    <x v="84"/>
    <s v="O23889240002"/>
    <s v="BOD"/>
    <n v="2388924"/>
    <m/>
    <s v="00514014303 DEPOSITO DE EFECTIVO, DEPOSITANTE: RONALD ESPADA QUISPE, CONCEPTO: SALDOS DE RONALD ESPADA QUISPE, CUENTA DE DEPOSITO: CUENTA UNICA DEL TESORO"/>
    <m/>
    <m/>
    <m/>
    <m/>
    <m/>
    <m/>
    <n v="0"/>
    <n v="420.63"/>
    <s v="NO_CONCILIADO"/>
  </r>
  <r>
    <x v="38"/>
    <m/>
    <x v="38"/>
    <x v="84"/>
    <s v="O23889310002"/>
    <s v="BOD"/>
    <n v="2388931"/>
    <m/>
    <s v="00572012001 DEPOSITO DE EFECTIVO, DEPOSITANTE: PAULINO LLANOS CRUZ, CONCEPTO: PAGO DE IMPUESTOS, CUENTA DE DEPOSITO: CUENTA UNICA DEL TESORO"/>
    <m/>
    <m/>
    <m/>
    <m/>
    <m/>
    <m/>
    <n v="0"/>
    <n v="63.03"/>
    <s v="NO_CONCILIADO"/>
  </r>
  <r>
    <x v="1"/>
    <m/>
    <x v="1"/>
    <x v="84"/>
    <s v="B23888400002"/>
    <s v="BOD"/>
    <n v="2388840"/>
    <m/>
    <s v="00041011110 DEP.DE CHEQ.AJENOS,RET.DE CAM.,CONCEPTO: RECAUDACION POR VENTA DE LIBROS,DEP.: MDPRYA , PROCEDENCIA: BANCO UNION S.A., CHEQUE: 23, FECHA DE EMISION:29/04/2026"/>
    <m/>
    <m/>
    <m/>
    <m/>
    <m/>
    <m/>
    <n v="0"/>
    <n v="9628"/>
    <s v="NO_CONCILIADO"/>
  </r>
  <r>
    <x v="39"/>
    <m/>
    <x v="39"/>
    <x v="84"/>
    <s v="B23888410002"/>
    <s v="BOD"/>
    <n v="2388841"/>
    <m/>
    <s v="00522012001 DEP.DE CHEQ.AJENOS,RET.DE CAM.,CONCEPTO: ARRENDAMIENTO BIENES PREDIOS - TUPIZA POR EL MES DE ENER 2026 S/G CONTRATO ENFE TUPIZA N°05/2024 SE,DEP.: UNIVERSIDAD PRIVADA SAN FRANCISCO DE ASIS"/>
    <m/>
    <m/>
    <m/>
    <m/>
    <m/>
    <m/>
    <n v="0"/>
    <n v="8400"/>
    <s v="NO_CONCILIADO"/>
  </r>
  <r>
    <x v="39"/>
    <m/>
    <x v="39"/>
    <x v="84"/>
    <s v="B23888430002"/>
    <s v="BOD"/>
    <n v="2388843"/>
    <m/>
    <s v="00522012001 DEP.DE CHEQ.AJENOS,RET.DE CAM.,CONCEPTO: POR OCUPACION DE PREDIO ENFE - TUPIZA DE FEBRERO 2026 S/G CONTRATO VENCIDO N°05/2024 CHQUE NRO 563,DEP.: UNIVERSIDAD PRIVADA SAN FRANCISCO DE ASIS"/>
    <m/>
    <m/>
    <m/>
    <m/>
    <m/>
    <m/>
    <n v="0"/>
    <n v="8400"/>
    <s v="NO_CONCILIADO"/>
  </r>
  <r>
    <x v="39"/>
    <m/>
    <x v="39"/>
    <x v="84"/>
    <s v="B23888440002"/>
    <s v="BOD"/>
    <n v="2388844"/>
    <m/>
    <s v="00522012001 DEP.DE CHEQ.AJENOS,RET.DE CAM.,CONCEPTO: POR OCUPACION DE PREDIO ENFE - TUPIZA DE MARZO 2026 S/G CONTRATO VENCIDO N°05/2024 CHQUE NRO564,DEP.: UNIVERSIDAD PRIVADA SAN FRANCISCO DE ASIS"/>
    <m/>
    <m/>
    <m/>
    <m/>
    <m/>
    <m/>
    <n v="0"/>
    <n v="8400"/>
    <s v="NO_CONCILIADO"/>
  </r>
  <r>
    <x v="13"/>
    <m/>
    <x v="13"/>
    <x v="84"/>
    <s v="B23888520002"/>
    <s v="BOD"/>
    <n v="2388852"/>
    <m/>
    <s v="00099021001 DEP.DE CHEQ.AJENOS,RET.DE CAM.,CONCEPTO: DEPÓSITO,DEP.: ROSELIN CABALLERO PERALES , PROCEDENCIA: BANCO UNION S.A., CHEQUE: 229186, FECHA DE EMISION:08/05/2026"/>
    <m/>
    <m/>
    <m/>
    <m/>
    <m/>
    <m/>
    <n v="0"/>
    <n v="5503.46"/>
    <s v="NO_CONCILIADO"/>
  </r>
  <r>
    <x v="13"/>
    <m/>
    <x v="13"/>
    <x v="84"/>
    <s v="B23888530002"/>
    <s v="BOD"/>
    <n v="2388853"/>
    <m/>
    <s v="00099021001 DEP.DE CHEQ.AJENOS,RET.DE CAM.,CONCEPTO: DEPÓSITO,DEP.: EDGAR ASCENCIO MOLLO VILLCA , PROCEDENCIA: BANCO UNION S.A., CHEQUE: 229187, FECHA DE EMISION:08/05/2026"/>
    <m/>
    <m/>
    <m/>
    <m/>
    <m/>
    <m/>
    <n v="0"/>
    <n v="4829"/>
    <s v="NO_CONCILIADO"/>
  </r>
  <r>
    <x v="43"/>
    <m/>
    <x v="43"/>
    <x v="84"/>
    <s v="Q24280980002"/>
    <s v="CRV"/>
    <n v="2428098"/>
    <m/>
    <s v="NUMERO DE LIBRETA CUT: 00283012001 OPERACIÓN E18 TRANSFERENCIA DEL SISTEMA FINANCIERO A LA CUT SOL. ESC. DE SOCIEDAD JENNEFER S.R.L."/>
    <m/>
    <m/>
    <m/>
    <m/>
    <m/>
    <m/>
    <n v="0"/>
    <n v="17461.21"/>
    <s v="NO_CONCILIADO"/>
  </r>
  <r>
    <x v="37"/>
    <m/>
    <x v="37"/>
    <x v="84"/>
    <s v="G35703710001"/>
    <s v="CVD"/>
    <n v="3570371"/>
    <m/>
    <s v="COBRO COSTOS DE PAPELERIA SEGUN TRANSFERENCIA DEL EXTERIOR POR ORDEN DE COMPANHIA MATO-GROSSENSE DE GAS - MTGAS (CUIABA-BRASIL) FECHA VALOR 08/05/2026 REF.: FACTURA EXB MTTM /49 26 (2026050600413983 - TRN/20260508-00073922) LIB. 00513012007 YPFB - RECURSOS NACIONALIZACIÓN"/>
    <m/>
    <m/>
    <m/>
    <m/>
    <m/>
    <m/>
    <n v="80"/>
    <n v="0"/>
    <s v="NO_CONCILIADO"/>
  </r>
  <r>
    <x v="37"/>
    <m/>
    <x v="37"/>
    <x v="84"/>
    <s v="G35705420003"/>
    <s v="CVD"/>
    <n v="3570542"/>
    <m/>
    <s v="TRANSFERENCIA DE FONDOS AL EXTERIOR A SOLICITUD DE YACIMIENTOS PETROLIFEROS FISCALES BOLIVIANOS SEGUN SOLICITUD YPFB-0033-2026 REF: PAGO A REPRESENTACION DE YPFB EN ARGENTINA PARA CUBRIR GASTOS OPERATIVOS MES MARZO 2026 LIB. 00513012003 LBP-YPFB (2011349681373)"/>
    <m/>
    <m/>
    <m/>
    <m/>
    <m/>
    <m/>
    <n v="724.05"/>
    <n v="0"/>
    <s v="NO_CONCILIADO"/>
  </r>
  <r>
    <x v="37"/>
    <m/>
    <x v="37"/>
    <x v="84"/>
    <s v="G35705430003"/>
    <s v="CVD"/>
    <n v="3570543"/>
    <m/>
    <s v="TRANSFERENCIA DE FONDOS AL EXTERIOR A SOLICITUD DE YACIMIENTOS PETROLIFEROS FISCALES BOLIVIANOS SEGUN SOLICITUD YPFB-0037-2026 REF: PAGO SERVICIO DE INFORMACION ESPECIALIZADA PLATTS OP GCGN 027 2026 LIB. 00513012004 LBP-YPFB-UNICOMERCIAL (4030005415/1-2188907)"/>
    <m/>
    <m/>
    <m/>
    <m/>
    <m/>
    <m/>
    <n v="1108.9000000000001"/>
    <n v="0"/>
    <s v="NO_CONCILIADO"/>
  </r>
  <r>
    <x v="37"/>
    <m/>
    <x v="37"/>
    <x v="84"/>
    <s v="G35705440003"/>
    <s v="CVD"/>
    <n v="3570544"/>
    <m/>
    <s v="TRANSFERENCIA DE FONDOS AL EXTERIOR A SOLICITUD DE YACIMIENTOS PETROLIFEROS FISCALES BOLIVIANOS SEGUN SOLICITUD YPFB-0036-2026 REF: PAGO A REPRESENTACION DE YPFB EN RIO DE JANEIRO BRASIL PARA CUBRIR GASTOS OPERATIVOS 1ER TRIM 2026 LIB. 00513012003 LBP-YPFB (2011349681373)"/>
    <m/>
    <m/>
    <m/>
    <m/>
    <m/>
    <m/>
    <n v="428.52"/>
    <n v="0"/>
    <s v="NO_CONCILIADO"/>
  </r>
  <r>
    <x v="37"/>
    <m/>
    <x v="37"/>
    <x v="84"/>
    <s v="G35705450003"/>
    <s v="CVD"/>
    <n v="3570545"/>
    <m/>
    <s v="TRANSFERENCIA DE FONDOS AL EXTERIOR A SOLICITUD DE YACIMIENTOS PETROLIFEROS FISCALES BOLIVIANOS SEGUN SOLICITUD YPFB-0035-2026 REF: PAGO A REPRESENTACION DE YPFB EN ARGENTINA PARA CUBRIR GASTOS OPERATIVOS MES FEBRERO 2026 LIB. 00513012003 LBP-YPFB (2011349681373)"/>
    <m/>
    <m/>
    <m/>
    <m/>
    <m/>
    <m/>
    <n v="420.5"/>
    <n v="0"/>
    <s v="NO_CONCILIADO"/>
  </r>
  <r>
    <x v="37"/>
    <m/>
    <x v="37"/>
    <x v="84"/>
    <s v="G35705470001"/>
    <s v="CVD"/>
    <n v="3570547"/>
    <m/>
    <s v="COBRO COSTOS DE PAPELERIA SEGUN TRANSFERENCIA DEL EXTERIOR POR ORDEN DE COMPANHIA MATO-GROSSENSE DE GAS-MTGAS, FECHA VALOR 08/05/2026 REF:FACTURA EXB MTTM 17 26 LIB. 00513012007 YPFB - RECURSOS NACIONALIZACIÓN"/>
    <m/>
    <m/>
    <m/>
    <m/>
    <m/>
    <m/>
    <n v="80"/>
    <n v="0"/>
    <s v="NO_CONCILIADO"/>
  </r>
  <r>
    <x v="10"/>
    <m/>
    <x v="10"/>
    <x v="84"/>
    <s v="Q24281620002"/>
    <s v="CRV"/>
    <n v="2428162"/>
    <m/>
    <s v="NUMERO DE LIBRETA CUT: 00099021001 OPERACIÓN E18 TRANSFERENCIA DEL SISTEMA FINANCIERO A LA CUT TRANSFERENCIA AL TGN DE ACUERDO LEY Y 1493 POR EL DS 5301 Y DS 4848 RESOLUCION AETN 71/2023 A SOLICITUD DE ENDE TRANSMISION S.A"/>
    <m/>
    <m/>
    <m/>
    <m/>
    <m/>
    <m/>
    <n v="0"/>
    <n v="5032964.71"/>
    <s v="NO_CONCILIADO"/>
  </r>
  <r>
    <x v="54"/>
    <m/>
    <x v="54"/>
    <x v="84"/>
    <s v="J06747370002"/>
    <s v="NTE"/>
    <n v="15751048"/>
    <m/>
    <s v="A:00862012001 GAM DE SAN PEDRO (OBISPO SANTIESTEVAN), TRANSFERENCIA DE RECUPERACIONES SEGUN NOTA GEF-LCR-DYF-0563-NOT/26 POR CONCEPTO DE REMUNERACIÓN DE ADMINISTRACION DE FIDEICOMISO QUE CORRESPONDEN AL FNDR DE ACUERDO A CONTRATO DE FIDEICOMISO &amp;quot;FINANCIAMIENTO DE APOYO A LA REACTIVACION DE LA INVERSIÓN PUBLICA” (FARIP)."/>
    <m/>
    <m/>
    <m/>
    <m/>
    <m/>
    <m/>
    <n v="0"/>
    <n v="7134.41"/>
    <s v="NO_CONCILIADO"/>
  </r>
  <r>
    <x v="54"/>
    <m/>
    <x v="54"/>
    <x v="84"/>
    <s v="J06747380002"/>
    <s v="NTE"/>
    <n v="15751036"/>
    <m/>
    <s v="A:00862012001 GAM DE PUCARANI, TRANSFERENCIA DE RECUPERACIONES SEGUN NOTA GEF-LCR-DYF-0563-NOT/26 POR CONCEPTO DE INTERES PENAL DE ACUERDO A CONTRATO DE FIDEICOMISO &amp;quot;FINANCIAMIENTO DE APOYO A LA REACTIVACION DE LA INVERSIÓN PUBLICA” (FARIP)."/>
    <m/>
    <m/>
    <m/>
    <m/>
    <m/>
    <m/>
    <n v="0"/>
    <n v="1.1499999999999999"/>
    <s v="NO_CONCILIADO"/>
  </r>
  <r>
    <x v="4"/>
    <m/>
    <x v="4"/>
    <x v="84"/>
    <s v="J06747390002"/>
    <s v="NTE"/>
    <n v="15751047"/>
    <m/>
    <s v="A:00099021001 GAM DE SAN PEDRO (OBISPO SANTIESTEVAN), TRANSFERENCIA DE RECUPERACIONES SEGUN NOTA GEF-LCR-DYF-0563-NOT/26 POR CONCEPTO DE PAGO DE INTERESES DE ACUERDO A CONTRATO DE FIDEICOMISO &amp;quot;FINANCIAMIENTO DE APOYO A LA REACTIVACION DE LA INVERSIÓN PUBLICA” (FARIP) FIRMADO ENTRE EL MPD Y EL FNDR."/>
    <m/>
    <m/>
    <m/>
    <m/>
    <m/>
    <m/>
    <n v="0"/>
    <n v="7134.41"/>
    <s v="NO_CONCILIADO"/>
  </r>
  <r>
    <x v="54"/>
    <m/>
    <x v="54"/>
    <x v="84"/>
    <s v="J06747400002"/>
    <s v="NTE"/>
    <n v="15751035"/>
    <m/>
    <s v="A:00862012001 GAM DE PUCARANI, TRANSFERENCIA DE RECUPERACIONES SEGUN NOTA GEF-LCR-DYF-0563-NOT/26 POR CONCEPTO DE REMUNERACIÓN DE ADMINISTRACION DE FIDEICOMISO QUE CORRESPONDEN AL FNDR DE ACUERDO A CONTRATO DE FIDEICOMISO &amp;quot;FINANCIAMIENTO DE APOYO A LA REACTIVACION DE LA INVERSIÓN PUBLICA” (FARIP)."/>
    <m/>
    <m/>
    <m/>
    <m/>
    <m/>
    <m/>
    <n v="0"/>
    <n v="13655.46"/>
    <s v="NO_CONCILIADO"/>
  </r>
  <r>
    <x v="4"/>
    <m/>
    <x v="4"/>
    <x v="84"/>
    <s v="J06747410002"/>
    <s v="NTE"/>
    <n v="15751034"/>
    <m/>
    <s v="A:00099021001 GAM DE PUCARANI, TRANSFERENCIA DE RECUPERACIONES SEGUN NOTA GEF-LCR-DYF-0563-NOT/26 POR CONCEPTO DE PAGO DE CAPITAL E INTERESES DE ACUERDO A CONTRATO DE FIDEICOMISO &amp;quot;FINANCIAMIENTO DE APOYO A LA REACTIVACION DE LA INVERSIÓN PUBLICA” (FARIP) FIRMADO ENTRE EL MPD Y EL FNDR."/>
    <m/>
    <m/>
    <m/>
    <m/>
    <m/>
    <m/>
    <n v="0"/>
    <n v="91888.4"/>
    <s v="NO_CONCILIADO"/>
  </r>
  <r>
    <x v="4"/>
    <m/>
    <x v="4"/>
    <x v="84"/>
    <s v="J06747420002"/>
    <s v="NTE"/>
    <n v="15751002"/>
    <m/>
    <s v="A:00099021001 GAM DE SANTIAGO DE CALLAPA, TRANSFERENCIA DE RECUPERACIONES SEGUN NOTA GEF-LCR-DYF-0563-NOT/26 POR CONCEPTO DE PAGO DE CAPITAL E INTERESES DE ACUERDO A CONTRATO DE FIDEICOMISO &amp;quot;FINANCIAMIENTO DE APOYO A LA REACTIVACION DE LA INVERSIÓN PUBLICA” (FARIP) FIRMADO ENTRE EL MPD Y EL FNDR."/>
    <m/>
    <m/>
    <m/>
    <m/>
    <m/>
    <m/>
    <n v="0"/>
    <n v="7236.72"/>
    <s v="NO_CONCILIADO"/>
  </r>
  <r>
    <x v="4"/>
    <m/>
    <x v="4"/>
    <x v="84"/>
    <s v="J06747430002"/>
    <s v="NTE"/>
    <n v="15751021"/>
    <m/>
    <s v="A:00099021001 GAM DE LURIBAY, TRANSFERENCIA DE RECUPERACIONES SEGUN NOTA GEF-LCR-DYF-0573-NOT/26 POR CONCEPTO DE PAGO DE CAPITAL E INTERESES DE ACUERDO A CONTRATO DE FIDEICOMISO &amp;quot;FINANCIAMIENTO DE APOYO A LA REACTIVACION DE LA INVERSIÓN PUBLICA” (FARIP) FIRMADO ENTRE EL MPD Y EL FNDR."/>
    <m/>
    <m/>
    <m/>
    <m/>
    <m/>
    <m/>
    <n v="0"/>
    <n v="29015.97"/>
    <s v="NO_CONCILIADO"/>
  </r>
  <r>
    <x v="54"/>
    <m/>
    <x v="54"/>
    <x v="84"/>
    <s v="J06747440002"/>
    <s v="NTE"/>
    <n v="15751022"/>
    <m/>
    <s v="A:00862012001 GAM DE LURIBAY, TRANSFERENCIA DE RECUPERACIONES SEGUN NOTA GEF-LCR-DYF-0563-NOT/26 POR CONCEPTO DE REMUNERACIÓN DE ADMINISTRACION DE FIDEICOMISO QUE CORRESPONDEN AL FNDR DE ACUERDO A CONTRATO DE FIDEICOMISO &amp;quot;FINANCIAMIENTO DE APOYO A LA REACTIVACION DE LA INVERSIÓN PUBLICA” (FARIP)."/>
    <m/>
    <m/>
    <m/>
    <m/>
    <m/>
    <m/>
    <n v="0"/>
    <n v="4173.3999999999996"/>
    <s v="NO_CONCILIADO"/>
  </r>
  <r>
    <x v="54"/>
    <m/>
    <x v="54"/>
    <x v="84"/>
    <s v="J06747450002"/>
    <s v="NTE"/>
    <n v="15751001"/>
    <m/>
    <s v="A:00862012001 GAM DE VILA VILA, TRANSFERENCIA DE RECUPERACIONES SEGUN NOTA GEF-LCR-DYF-0474-NOT/26 POR CONCEPTO DE REMUNERACIÓN DE ADMINISTRACION DE FIDEICOMISO QUE CORRESPONDEN AL FNDR DE ACUERDO A CONTRATO DE FIDEICOMISO &amp;quot;FINANCIAMIENTO DE APOYO A LA REACTIVACION DE LA INVERSIÓN PUBLICA” (FARIP)."/>
    <m/>
    <m/>
    <m/>
    <m/>
    <m/>
    <m/>
    <n v="0"/>
    <n v="1583.5"/>
    <s v="NO_CONCILIADO"/>
  </r>
  <r>
    <x v="54"/>
    <m/>
    <x v="54"/>
    <x v="84"/>
    <s v="J06747460002"/>
    <s v="NTE"/>
    <n v="15751014"/>
    <m/>
    <s v="A:00862012001 GAM DE SANTIAGO DE CALLAPA, TRANSFERENCIA DE RECUPERACIONES SEGUN NOTA GEF-LCR-DYF-0563-NOT/26 POR CONCEPTO DE INTERES PENAL DE ACUERDO A CONTRATO DE FIDEICOMISO &amp;quot;FINANCIAMIENTO DE APOYO A LA REACTIVACION DE LA INVERSIÓN PUBLICA” (FARIP).INTERES PENAL"/>
    <m/>
    <m/>
    <m/>
    <m/>
    <m/>
    <m/>
    <n v="0"/>
    <n v="0.09"/>
    <s v="NO_CONCILIADO"/>
  </r>
  <r>
    <x v="4"/>
    <m/>
    <x v="4"/>
    <x v="84"/>
    <s v="J06747470002"/>
    <s v="NTE"/>
    <n v="15751000"/>
    <m/>
    <s v="A:00099021001 GAM DE VILA VILA, TRANSFERENCIA DE RECUPERACIONES SEGUN NOTA GEF-LCR-DYF-0474-NOT/26 POR CONCEPTO DE PAGO DE INTERESES DE ACUERDO A CONTRATO DE FIDEICOMISO &amp;quot;FINANCIAMIENTO DE APOYO A LA REACTIVACION DE LA INVERSIÓN PUBLICA” (FARIP) FIRMADO ENTRE EL MPD Y EL FNDR."/>
    <m/>
    <m/>
    <m/>
    <m/>
    <m/>
    <m/>
    <n v="0"/>
    <n v="1583.5"/>
    <s v="NO_CONCILIADO"/>
  </r>
  <r>
    <x v="4"/>
    <m/>
    <x v="4"/>
    <x v="84"/>
    <s v="J06747480002"/>
    <s v="NTE"/>
    <n v="15751023"/>
    <m/>
    <s v="A:00862012001 GAM DE LURIBAY, TRANSFERENCIA DE RECUPERACIONES SEGUN NOTA GEF-LCR-DYF-0563-NOT/26 POR CONCEPTO DE INTERES PENAL DE ACUERDO A CONTRATO DE FIDEICOMISO &amp;quot;FINANCIAMIENTO DE APOYO A LA REACTIVACION DE LA INVERSIÓN PUBLICA” (FARIP)."/>
    <m/>
    <m/>
    <m/>
    <m/>
    <m/>
    <m/>
    <n v="0"/>
    <n v="0.37"/>
    <s v="NO_CONCILIADO"/>
  </r>
  <r>
    <x v="4"/>
    <m/>
    <x v="4"/>
    <x v="84"/>
    <s v="J06747520002"/>
    <s v="NTE"/>
    <n v="15750988"/>
    <m/>
    <s v="A:00099021001 GAM DE TITO YUPANQUI (A. PAPIPUJIO), TRANSFERENCIA DE RECUPERACIONES SEGUN NOTA GEF-LCR-DYF-0474-NOT/26 POR CONCEPTO DE PAGO DE INTERESES DE ACUERDO A CONTRATO DE FIDEICOMISO &amp;quot;FINANCIAMIENTO DE APOYO A LA REACTIVACION DE LA INVERSIÓN PUBLICA” (FARIP) FIRMADO ENTRE EL MPD Y EL FNDR."/>
    <m/>
    <m/>
    <m/>
    <m/>
    <m/>
    <m/>
    <n v="0"/>
    <n v="5478.72"/>
    <s v="NO_CONCILIADO"/>
  </r>
  <r>
    <x v="4"/>
    <m/>
    <x v="4"/>
    <x v="84"/>
    <s v="J06747490002"/>
    <s v="NTE"/>
    <n v="15751013"/>
    <m/>
    <s v="A:00862012001 GAM DE SANTIAGO DE CALLAPA, TRANSFERENCIA DE RECUPERACIONES SEGUN NOTA GEF-LCR-DYF-0563-NOT/26 POR CONCEPTO DE REMUNERACIÓN DE ADMINISTRACION DE FIDEICOMISO QUE CORRESPONDEN AL FNDR DE ACUERDO A CONTRATO DE FIDEICOMISO &amp;quot;FINANCIAMIENTO DE APOYO A LA REACTIVACION DE LA INVERSIÓN PUBLICA” (FARIP)."/>
    <m/>
    <m/>
    <m/>
    <m/>
    <m/>
    <m/>
    <n v="0"/>
    <n v="1076.31"/>
    <s v="NO_CONCILIADO"/>
  </r>
  <r>
    <x v="4"/>
    <m/>
    <x v="4"/>
    <x v="84"/>
    <s v="J06747500002"/>
    <s v="NTE"/>
    <n v="15750980"/>
    <m/>
    <s v="A:00099021001 GAM DE LURIBAY, TRANSFERENCIA DE RECUPERACIONES SEGUN NOTA GEF-LCR-DYF-0474-NOT/26 POR CONCEPTO DE PAGO DE INTERESES DE ACUERDO A CONTRATO DE FIDEICOMISO &amp;quot;FINANCIAMIENTO DE APOYO A LA REACTIVACION DE LA INVERSIÓN PUBLICA” (FARIP) FIRMADO ENTRE EL MPD Y EL FNDR."/>
    <m/>
    <m/>
    <m/>
    <m/>
    <m/>
    <m/>
    <n v="0"/>
    <n v="4194.88"/>
    <s v="NO_CONCILIADO"/>
  </r>
  <r>
    <x v="54"/>
    <m/>
    <x v="54"/>
    <x v="84"/>
    <s v="J06747510002"/>
    <s v="NTE"/>
    <n v="15750981"/>
    <m/>
    <s v="A:00862012001 GAM DE LURIBAY, TRANSFERENCIA DE RECUPERACIONES SEGUN NOTA GEF-LCR-DYF-0474-NOT/26 POR CONCEPTO DE REMUNERACIÓN DE ADMINISTRACION DE FIDEICOMISO QUE CORRESPONDEN AL FNDR DE ACUERDO A CONTRATO DE FIDEICOMISO &amp;quot;FINANCIAMIENTO DE APOYO A LA REACTIVACION DE LA INVERSIÓN PUBLICA” (FARIP)."/>
    <m/>
    <m/>
    <m/>
    <m/>
    <m/>
    <m/>
    <n v="0"/>
    <n v="4194.87"/>
    <s v="NO_CONCILIADO"/>
  </r>
  <r>
    <x v="54"/>
    <m/>
    <x v="54"/>
    <x v="84"/>
    <s v="J06747530002"/>
    <s v="NTE"/>
    <n v="15750989"/>
    <m/>
    <s v="A:00862012001 GAM DE TITO YUPANQUI (A PARPIPUJIO), TRANSFERENCIA DE RECUPERACIONES SEGUN NOTA GEF-LCR-DYF-0474-NOT/26 POR CONCEPTO DE REMUNERACIÓN DE ADMINISTRACION DE FIDEICOMISO QUE CORRESPONDEN AL FNDR DE ACUERDO A CONTRATO DE FIDEICOMISO &amp;quot;FINANCIAMIENTO DE APOYO A LA REACTIVACION DE LA INVERSIÓN PUBLICA” (FARIP)."/>
    <m/>
    <m/>
    <m/>
    <m/>
    <m/>
    <m/>
    <n v="0"/>
    <n v="5478.72"/>
    <s v="NO_CONCILIADO"/>
  </r>
  <r>
    <x v="37"/>
    <m/>
    <x v="37"/>
    <x v="84"/>
    <s v="F0037792"/>
    <s v="NTE"/>
    <n v="15756285"/>
    <m/>
    <s v="De: 00513012004 Transferencia de la CUT libreta 00513012004 YPFB UNICOMERCIAL a favor de la cuenta 10000059607918 YPFB Transferencias al Exterior, en el marco de R.M. 026 del 27/1/2025 y del Decreto Supremo 4773. Según nota TOBE 0231 2026."/>
    <m/>
    <m/>
    <m/>
    <m/>
    <m/>
    <m/>
    <n v="15569112"/>
    <n v="0"/>
    <s v="NO_CONCILIADO"/>
  </r>
  <r>
    <x v="37"/>
    <m/>
    <x v="37"/>
    <x v="84"/>
    <s v="F0037792"/>
    <s v="NTE"/>
    <n v="15756274"/>
    <m/>
    <s v="De: 00513012004 Transferencia de la CUT libreta 00513012004 YPFB UNICOMERCIAL a favor de la cuenta 10000059607918 YPFB Transferencias al Exterior, en el marco de R.M. 026 del 27/1/2025 y del Decreto Supremo 4773. Según nota TOBE 0229 2026."/>
    <m/>
    <m/>
    <m/>
    <m/>
    <m/>
    <m/>
    <n v="10718705.9"/>
    <n v="0"/>
    <s v="NO_CONCILIADO"/>
  </r>
  <r>
    <x v="37"/>
    <m/>
    <x v="37"/>
    <x v="84"/>
    <s v="F0037792"/>
    <s v="NTE"/>
    <n v="15756284"/>
    <m/>
    <s v="De: 00513012004 Transferencia de la CUT libreta 00513012004 YPFB UNICOMERCIAL a favor de la cuenta 10000059607918 YPFB Transferencias al Exterior, en el marco de R.M. 026 del 27/1/2025 y del Decreto Supremo 4773. Según nota TOBE 0230 2026."/>
    <m/>
    <m/>
    <m/>
    <m/>
    <m/>
    <m/>
    <n v="106734003.66"/>
    <n v="0"/>
    <s v="NO_CONCILIADO"/>
  </r>
  <r>
    <x v="37"/>
    <m/>
    <x v="37"/>
    <x v="84"/>
    <s v="G35711920001"/>
    <s v="CVD"/>
    <n v="3571192"/>
    <m/>
    <s v="COBRO COSTOS DE PAPELERIA SEGUN TRANSFERENCIA DEL EXTERIOR POR ORDEN DE TRAFIGURA PTE LTD, FECHA VALOR 8/05/2026 REF:GAS NATURAL. LIB. 00513012007 YPFB - RECURSOS NACIONALIZACIÓN"/>
    <m/>
    <m/>
    <m/>
    <m/>
    <m/>
    <m/>
    <n v="80"/>
    <n v="0"/>
    <s v="NO_CONCILIADO"/>
  </r>
  <r>
    <x v="37"/>
    <m/>
    <x v="37"/>
    <x v="84"/>
    <s v="G35711980001"/>
    <s v="CVD"/>
    <n v="3571198"/>
    <m/>
    <s v="COBRO COSTOS DE PAPELERIA SEGUN TRANSFERENCIA DEL EXTERIOR POR ORDEN DE H FUELS DEL PERU SAC (LIMA-PERU) FECHA VALOR 08/05/2026 REF.: CRED CONTRATO 032-2026 EMB 10-A 03 CIST (2026050800390592 - TRN/20260508-00320663) LIB. 00513062001 YPFB-OPERACIONES PLANTA DE SEPARACION DE LIQUIDOS RIO GRANDE"/>
    <m/>
    <m/>
    <m/>
    <m/>
    <m/>
    <m/>
    <n v="80"/>
    <n v="0"/>
    <s v="NO_CONCILIADO"/>
  </r>
  <r>
    <x v="37"/>
    <m/>
    <x v="37"/>
    <x v="84"/>
    <s v="G35712000001"/>
    <s v="CVD"/>
    <n v="3571200"/>
    <m/>
    <s v="COBRO COSTOS DE PAPELERIA SEGUN TRANSFERENCIA DEL EXTERIOR POR ORDEN DE TRAFIGURA PTE LTD (SINGAPORE) FECHA VALOR 08/05/2026 REF.: CRED GAS NATURAL (260508173638 TRN/20260508-00314430) LIB. 00513012007 YPFB - RECURSOS NACIONALIZACIÓN"/>
    <m/>
    <m/>
    <m/>
    <m/>
    <m/>
    <m/>
    <n v="80"/>
    <n v="0"/>
    <s v="NO_CONCILIADO"/>
  </r>
  <r>
    <x v="110"/>
    <m/>
    <x v="110"/>
    <x v="84"/>
    <s v="J06747720002"/>
    <s v="NTE"/>
    <n v="15749349"/>
    <m/>
    <s v="A:00373024109 A:00373024109 Transferencia de recursos de acuerdo al Informe CITE: MEFP/VTCP/DGPOT/UPCFTGN/INF/Nº25/2026 para transferencia de recursos al Fondo de Desarrollo Indígena para Programas y/o Proyectos de los Gobiernos Autónomos Municipales, (H.R.2026-20571-R)."/>
    <m/>
    <m/>
    <m/>
    <m/>
    <m/>
    <m/>
    <n v="0"/>
    <n v="8346443.1900000004"/>
    <s v="NO_CONCILIADO"/>
  </r>
  <r>
    <x v="110"/>
    <m/>
    <x v="110"/>
    <x v="84"/>
    <s v="J06747740002"/>
    <s v="NTE"/>
    <n v="15749327"/>
    <m/>
    <s v="A:00373024105 A:00373024105 Transferencia de recursos de acuerdo al Informe CITE: MEFP/VTCP/DGPOT/UPCFTGN/INF/Nº25/2026 para transferencia de recursos al Fondo de Desarrollo Indígena para Programas y/o Proyectos de los Gobiernos Autónomos Municipales, (H.R.2026-20571-R)."/>
    <m/>
    <m/>
    <m/>
    <m/>
    <m/>
    <m/>
    <n v="0"/>
    <n v="581708.04"/>
    <s v="NO_CONCILIADO"/>
  </r>
  <r>
    <x v="10"/>
    <m/>
    <x v="10"/>
    <x v="84"/>
    <s v="F0037795"/>
    <s v="NTE"/>
    <n v="15749261"/>
    <m/>
    <s v="De: 00099021001 Transferencia de recursos a solicitud de la Empresa Pública QUIPUS dependiente del Ministerio de Desarrollo Productivo Rural y Agua mediante nota CITE: CAR/QUIPUS/GG/GAF/JDF N° 0118/2026 (operación bimonetaria), correspondiente al pago realizado por la Secretaria General de la comunidad Andina (TC 6,86) H.R 2026-21514-R."/>
    <m/>
    <m/>
    <m/>
    <m/>
    <m/>
    <m/>
    <n v="24485.47"/>
    <n v="0"/>
    <s v="NO_CONCILIADO"/>
  </r>
  <r>
    <x v="100"/>
    <m/>
    <x v="100"/>
    <x v="84"/>
    <s v="S11534370003"/>
    <s v="COB"/>
    <n v="1153437"/>
    <m/>
    <s v="||TRANSFERENCIA DE FONDOS S/G MENSAJE SWIFT N°. 5294, EN ATENCIÓN A CORREO ELECTRÓNICO Y NOTA: DGAC/DAF/FIN/NE-0031/26 DE FECHA 9/02/2026 (HRE-TGL-2026-2685), ENVIADO POR LA DIRECCIÓN GENERAL DE AERONÁUTICA CIVIL (SECTOR PÚBLICO). DÉBITO DE LA LIBRETA 00117012001 DGAC, REPOSICIÓN DE ÚTILES DE ESCRITORIO."/>
    <m/>
    <m/>
    <m/>
    <m/>
    <m/>
    <m/>
    <n v="80"/>
    <n v="0"/>
    <s v="NO_CONCILIADO"/>
  </r>
  <r>
    <x v="21"/>
    <m/>
    <x v="21"/>
    <x v="84"/>
    <s v="I01390790002"/>
    <s v="CRV"/>
    <n v="139079"/>
    <m/>
    <s v="RETIRO TOTAL DE RECURSOS CAPTADOS EN LA FECHA LIBRETA 00253014315 EMAGUA - FONDOS DE DISPOSICION KFW PACC II"/>
    <m/>
    <m/>
    <m/>
    <m/>
    <m/>
    <m/>
    <n v="0"/>
    <n v="61136.93"/>
    <s v="NO_CONCILIADO"/>
  </r>
  <r>
    <x v="37"/>
    <m/>
    <x v="37"/>
    <x v="84"/>
    <s v="S11534430001"/>
    <s v="COB"/>
    <n v="1153443"/>
    <m/>
    <s v="'COBRO DE'||ÚTILES DE ESCRITORIO POR EL COMPROBANTE NRO. 1153442 DE LA FECHA, EN ATENCIÓN A NOTA YPFB/GAFC-733/DFC/URTE-205/2026 DE FECHA 09/04/2026 (HRE-TGL-2026-6021) ENVIADO POR YACIMIENTOS PETROLÍFEROS FISCALES BOLIVIANOS. (SECTOR PÚBLICO). DÉBITO DE LA LIBRETA 00513022001 YPFB-OPERACIONES, REPOSICION DE UTILES DE ESCRITORIO"/>
    <m/>
    <m/>
    <m/>
    <m/>
    <m/>
    <m/>
    <n v="80"/>
    <n v="0"/>
    <s v="NO_CONCILIADO"/>
  </r>
  <r>
    <x v="100"/>
    <m/>
    <x v="100"/>
    <x v="84"/>
    <s v="S11534650003"/>
    <s v="COB"/>
    <n v="1153465"/>
    <m/>
    <s v="||REGULARIZACIÓN DE NUESTRA OPERACIÓN NRO. 1152742 DE FECHA 27/04/2026, S/NOTAS DGAC/DAF/FIN/NE-0120/26 DE LA FECHA Y DGAC/DAF/FIN/NE-0031/26 DE FECHA 09/02/2026 (HRE-TGL-2685) ENVIADO POR LA DIRECCION GENERAL DE AERONAUTICA CIVIL (SECTOR PÚBLICO). DEBITO DE LA LIBRETA 00117012001 DE LA DGAC, REPOSICIÓN DE ÚTILES DE ESCRITORIO"/>
    <m/>
    <m/>
    <m/>
    <m/>
    <m/>
    <m/>
    <n v="80"/>
    <n v="0"/>
    <s v="NO_CONCILIADO"/>
  </r>
  <r>
    <x v="37"/>
    <m/>
    <x v="37"/>
    <x v="84"/>
    <s v="S11534450001"/>
    <s v="COB"/>
    <n v="1153445"/>
    <m/>
    <s v="'COBRO DE'||ÚTILES DE ESCRITORIO POR EL COMPROBANTE NRO. 1153444 DE LA FECHA, EN ATENCIÓN A NOTA YPFB/GAFC-733/DFC/URTE-205/2026 DE FECHA 09/04/2026 (HRE-TGL-2026-6021) ENVIADO POR YACIMIENTOS PETROLÍFEROS FISCALES BOLIVIANOS. (SECTOR PÚBLICO). DÉBITO DE LA LIBRETA 00513022001 YPFB-OPERACIONES, REPOSICION DE UTILES DE ESCRITORIO"/>
    <m/>
    <m/>
    <m/>
    <m/>
    <m/>
    <m/>
    <n v="80"/>
    <n v="0"/>
    <s v="NO_CONCILIADO"/>
  </r>
  <r>
    <x v="100"/>
    <m/>
    <x v="100"/>
    <x v="84"/>
    <s v="S11534620003"/>
    <s v="COB"/>
    <n v="1153462"/>
    <m/>
    <s v="||TRANSFERENCIA DE FONDOS SEGÚN MENSAJE SWIFT NRO. 5335, EN ATENCIÓN A CORREO ELECTRÓNICO Y NOTA CITE: DGAC/DAF/FIN/NE-0031/26 DE FECHA 09/02/2026 (HRE-TGL-2685), ENVIADO POR LA DIRECCIÓN GENERAL DE AERONÁUTICA CIVIL-DGAC (SECTOR PÚBLICO). DÉBITO DE LA LIBRETA N° 00117012001 DE DGAC, REPOSICIÓN DE ÚTILES DE ESCRITORIO."/>
    <m/>
    <m/>
    <m/>
    <m/>
    <m/>
    <m/>
    <n v="80"/>
    <n v="0"/>
    <s v="NO_CONCILIADO"/>
  </r>
  <r>
    <x v="28"/>
    <m/>
    <x v="28"/>
    <x v="85"/>
    <s v="O23890830002"/>
    <s v="BOD"/>
    <n v="2389083"/>
    <m/>
    <s v="00016011101 DEPOSITO DE EFECTIVO, DEPOSITANTE: SILVIA PAOLA IPORRE MORALES, CONCEPTO: ALQUILER DE SALON, CUENTA DE DEPOSITO: CUENTA UNICA DEL TESORO"/>
    <m/>
    <m/>
    <m/>
    <m/>
    <m/>
    <m/>
    <n v="0"/>
    <n v="3500"/>
    <s v="NO_CONCILIADO"/>
  </r>
  <r>
    <x v="98"/>
    <m/>
    <x v="98"/>
    <x v="85"/>
    <s v="O23890870002"/>
    <s v="BOD"/>
    <n v="2389087"/>
    <m/>
    <s v="00221012001 DEPOSITO DE EFECTIVO, DEPOSITANTE: DEBORA DELIA ESTRADA ARAOZ, CONCEPTO: MULTA, CUENTA DE DEPOSITO: CUENTA UNICA DEL TESORO"/>
    <m/>
    <m/>
    <m/>
    <m/>
    <m/>
    <m/>
    <n v="0"/>
    <n v="5600.1"/>
    <s v="NO_CONCILIADO"/>
  </r>
  <r>
    <x v="36"/>
    <m/>
    <x v="36"/>
    <x v="85"/>
    <s v="O23890930002"/>
    <s v="BOD"/>
    <n v="2389093"/>
    <m/>
    <s v="00046171101 DEPOSITO DE EFECTIVO, DEPOSITANTE: SYR REPRESENTACIONES EDWIN GOMEZ PEREZ, CONCEPTO: SANCION PECUNIARIA, CUENTA DE DEPOSITO: CUENTA UNICA DEL TESORO"/>
    <m/>
    <m/>
    <m/>
    <m/>
    <m/>
    <m/>
    <n v="0"/>
    <n v="1083"/>
    <s v="NO_CONCILIADO"/>
  </r>
  <r>
    <x v="13"/>
    <m/>
    <x v="13"/>
    <x v="85"/>
    <s v="O23890940002"/>
    <s v="BOD"/>
    <n v="2389094"/>
    <m/>
    <s v="00099021001 DEPOSITO DE EFECTIVO, DEPOSITANTE: PASCUAL KAPA LARICO, CONCEPTO: DEVOLUCION POR DPH POR EL MES DE OCTUBRE DE 1988 EN LA PREFECTURA DEL DEPARTAMENTO DE LA PAZ SERVICI, CUENTA DE DEPOSITO: CUENTA UNICA DEL TESORO"/>
    <m/>
    <m/>
    <m/>
    <m/>
    <m/>
    <m/>
    <n v="0"/>
    <n v="207.87"/>
    <s v="NO_CONCILIADO"/>
  </r>
  <r>
    <x v="3"/>
    <m/>
    <x v="3"/>
    <x v="85"/>
    <s v="O23891240002"/>
    <s v="BOD"/>
    <n v="2389124"/>
    <m/>
    <s v="00081011101 DEPOSITO DE EFECTIVO, DEPOSITANTE: PABLO EDY HUALLPA SACA, CONCEPTO: CREDENCIAL, CUENTA DE DEPOSITO: CUENTA UNICA DEL TESORO"/>
    <m/>
    <m/>
    <m/>
    <m/>
    <m/>
    <m/>
    <n v="0"/>
    <n v="30"/>
    <s v="NO_CONCILIADO"/>
  </r>
  <r>
    <x v="36"/>
    <m/>
    <x v="36"/>
    <x v="85"/>
    <s v="O23891030002"/>
    <s v="BOD"/>
    <n v="2389103"/>
    <m/>
    <s v="00046171101 DEPOSITO DE EFECTIVO, DEPOSITANTE: TRADEMED SRL, CONCEPTO: SANCION, CUENTA DE DEPOSITO: CUENTA UNICA DEL TESORO"/>
    <m/>
    <m/>
    <m/>
    <m/>
    <m/>
    <m/>
    <n v="0"/>
    <n v="1500"/>
    <s v="NO_CONCILIADO"/>
  </r>
  <r>
    <x v="36"/>
    <m/>
    <x v="36"/>
    <x v="85"/>
    <s v="O23891090002"/>
    <s v="BOD"/>
    <n v="2389109"/>
    <m/>
    <s v="00046171101 DEPOSITO DE EFECTIVO, DEPOSITANTE: FENDERMED SRL, CONCEPTO: PAGO MULTA PLAN DE CUOTA, CUENTA DE DEPOSITO: CUENTA UNICA DEL TESORO"/>
    <m/>
    <m/>
    <m/>
    <m/>
    <m/>
    <m/>
    <n v="0"/>
    <n v="830"/>
    <s v="NO_CONCILIADO"/>
  </r>
  <r>
    <x v="98"/>
    <m/>
    <x v="98"/>
    <x v="85"/>
    <s v="O23891180002"/>
    <s v="BOD"/>
    <n v="2389118"/>
    <m/>
    <s v="00221022001 DEPOSITO DE EFECTIVO, DEPOSITANTE: ENCRISBOL, CONCEPTO: FORMULARIO M02 ATRASADO, CUENTA DE DEPOSITO: CUENTA UNICA DEL TESORO"/>
    <m/>
    <m/>
    <m/>
    <m/>
    <m/>
    <m/>
    <n v="0"/>
    <n v="130"/>
    <s v="NO_CONCILIADO"/>
  </r>
  <r>
    <x v="98"/>
    <m/>
    <x v="98"/>
    <x v="85"/>
    <s v="O23891250002"/>
    <s v="BOD"/>
    <n v="2389125"/>
    <m/>
    <s v="00221022001 DEPOSITO DE EFECTIVO, DEPOSITANTE: MINERA RODRIGUEZJM S.R.L., CONCEPTO: MULTA FUERA DE PLAZO, CUENTA DE DEPOSITO: CUENTA UNICA DEL TESORO"/>
    <m/>
    <m/>
    <m/>
    <m/>
    <m/>
    <m/>
    <n v="0"/>
    <n v="700"/>
    <s v="NO_CONCILIADO"/>
  </r>
  <r>
    <x v="98"/>
    <m/>
    <x v="98"/>
    <x v="85"/>
    <s v="O23891260002"/>
    <s v="BOD"/>
    <n v="2389126"/>
    <m/>
    <s v="00221022001 DEPOSITO DE EFECTIVO, DEPOSITANTE: MINERA RODRIGUEZJM S.R.L., CONCEPTO: MULTA FUERA DE PLAZO, CUENTA DE DEPOSITO: CUENTA UNICA DEL TESORO"/>
    <m/>
    <m/>
    <m/>
    <m/>
    <m/>
    <m/>
    <n v="0"/>
    <n v="70"/>
    <s v="NO_CONCILIADO"/>
  </r>
  <r>
    <x v="85"/>
    <m/>
    <x v="85"/>
    <x v="85"/>
    <s v="O23891370002"/>
    <s v="BOD"/>
    <n v="2389137"/>
    <m/>
    <s v="00222012001 DEPOSITO DE EFECTIVO, DEPOSITANTE: MARIO LIMBER MUÑOZ MONTECINOS, CONCEPTO: DEVOLUCION DE SALARIO DEL MES DE MARZO, CUENTA DE DEPOSITO: CUENTA UNICA DEL TESORO"/>
    <m/>
    <m/>
    <m/>
    <m/>
    <m/>
    <m/>
    <n v="0"/>
    <n v="4930.3500000000004"/>
    <s v="NO_CONCILIADO"/>
  </r>
  <r>
    <x v="28"/>
    <m/>
    <x v="28"/>
    <x v="85"/>
    <s v="O23891380002"/>
    <s v="BOD"/>
    <n v="2389138"/>
    <m/>
    <s v="00099021001 DEPOSITO DE EFECTIVO, DEPOSITANTE: JEANNETH MIRIAM ZARATE RADA, CONCEPTO: REEMBOLSO DE BECA OTORGADO POR EL MINISTERIO DE EDUCACION, CUENTA DE DEPOSITO: CUENTA UNICA DEL TESORO"/>
    <m/>
    <m/>
    <m/>
    <m/>
    <m/>
    <m/>
    <n v="0"/>
    <n v="3000"/>
    <s v="NO_CONCILIADO"/>
  </r>
  <r>
    <x v="108"/>
    <m/>
    <x v="108"/>
    <x v="85"/>
    <s v="B23890690002"/>
    <s v="BOD"/>
    <n v="2389069"/>
    <m/>
    <s v="00290012001 DEP.DE CHEQ.AJENOS,RET.DE CAM.,CONCEPTO: OTROS INGRESOS,DEP.: SERVICIO DE IMPUESTOS NACIONALES , PROCEDENCIA: BANCO UNION S.A., CHEQUE: 8521, FECHA DE EMISION:05/05/2026"/>
    <m/>
    <m/>
    <m/>
    <m/>
    <m/>
    <m/>
    <n v="0"/>
    <n v="6370.5"/>
    <s v="NO_CONCILIADO"/>
  </r>
  <r>
    <x v="108"/>
    <m/>
    <x v="108"/>
    <x v="85"/>
    <s v="B23890710002"/>
    <s v="BOD"/>
    <n v="2389071"/>
    <m/>
    <s v="00290012001 DEP.DE CHEQ.AJENOS,RET.DE CAM.,CONCEPTO: OTROS INGRESOS,DEP.: SERVICIO DE IMPUESTOS NACIONALES , PROCEDENCIA: BANCO UNION S.A., CHEQUE: 8519, FECHA DE EMISION:04/05/2026"/>
    <m/>
    <m/>
    <m/>
    <m/>
    <m/>
    <m/>
    <n v="0"/>
    <n v="250"/>
    <s v="NO_CONCILIADO"/>
  </r>
  <r>
    <x v="65"/>
    <m/>
    <x v="65"/>
    <x v="85"/>
    <s v="B23890960002"/>
    <s v="BOD"/>
    <n v="2389096"/>
    <m/>
    <s v="00025011108 DEP.DE CHEQ.AJENOS,RET.DE CAM.,CONCEPTO: DEVOLUCION DE SALDO NO EJECUTADO,DEP.: MINISTERIO DE LA PRESIDENCIA , PROCEDENCIA: BANCO UNION S.A., CHEQUE: 1043, FECHA DE EMISION:07/05/2026"/>
    <m/>
    <m/>
    <m/>
    <m/>
    <m/>
    <m/>
    <n v="0"/>
    <n v="1017.9"/>
    <s v="NO_CONCILIADO"/>
  </r>
  <r>
    <x v="13"/>
    <m/>
    <x v="13"/>
    <x v="85"/>
    <s v="B23890980002"/>
    <s v="BOD"/>
    <n v="2389098"/>
    <m/>
    <s v="00099021001 DEP.DE CHEQ.AJENOS,RET.DE CAM.,CONCEPTO: DEPÓSITO,DEP.: ZULEYKA HELLEN BALDIVIEZO BALDIVIEZO , PROCEDENCIA: BANCO UNION S.A., CHEQUE: 229188, FECHA DE EMISION:11/05/2026"/>
    <m/>
    <m/>
    <m/>
    <m/>
    <m/>
    <m/>
    <n v="0"/>
    <n v="1599.45"/>
    <s v="NO_CONCILIADO"/>
  </r>
  <r>
    <x v="13"/>
    <m/>
    <x v="13"/>
    <x v="85"/>
    <s v="B23890990002"/>
    <s v="BOD"/>
    <n v="2389099"/>
    <m/>
    <s v="00099021001 DEP.DE CHEQ.AJENOS,RET.DE CAM.,CONCEPTO: DEPÓSITO,DEP.: LISSEL SUAREZ SUAREZ , PROCEDENCIA: BANCO UNION S.A., CHEQUE: 229189, FECHA DE EMISION:11/05/2026"/>
    <m/>
    <m/>
    <m/>
    <m/>
    <m/>
    <m/>
    <n v="0"/>
    <n v="284.56"/>
    <s v="NO_CONCILIADO"/>
  </r>
  <r>
    <x v="111"/>
    <m/>
    <x v="111"/>
    <x v="85"/>
    <s v="B23891000002"/>
    <s v="BOD"/>
    <n v="2389100"/>
    <m/>
    <s v="00099021001 DEP.DE CHEQ.AJENOS,RET.DE CAM.,CONCEPTO: DEPÓSITO,DEP.: CARMIÑA FLORES , PROCEDENCIA: BANCO UNION S.A., CHEQUE: 229190, FECHA DE EMISION:11/05/2026/DJBR"/>
    <m/>
    <m/>
    <m/>
    <m/>
    <m/>
    <m/>
    <n v="0"/>
    <n v="285.47000000000003"/>
    <s v="NO_CONCILIADO"/>
  </r>
  <r>
    <x v="18"/>
    <m/>
    <x v="18"/>
    <x v="85"/>
    <s v="B23891100002"/>
    <s v="BOD"/>
    <n v="2389110"/>
    <m/>
    <s v="00670012002 DEP.DE CHEQ.AJENOS,RET.DE CAM.,CONCEPTO: DESCUENTO PERMISO SIN GOCE HABERES,DEP.: MARIA A. ANTEZANA LORA , PROCEDENCIA: BANCO UNION S.A., CHEQUE: 1545, FECHA DE EMISION:23/04/2026"/>
    <m/>
    <m/>
    <m/>
    <m/>
    <m/>
    <m/>
    <n v="0"/>
    <n v="935"/>
    <s v="NO_CONCILIADO"/>
  </r>
  <r>
    <x v="18"/>
    <m/>
    <x v="18"/>
    <x v="85"/>
    <s v="B23891120002"/>
    <s v="BOD"/>
    <n v="2389112"/>
    <m/>
    <s v="00670012002 DEP.DE CHEQ.AJENOS,RET.DE CAM.,CONCEPTO: DEVOLUCION SUBSIDIO FRONTERA MARZO,DEP.: CLEDY CALDERON CRUZ , PROCEDENCIA: BANCO UNION S.A., CHEQUE: 1544, FECHA DE EMISION:23/04/2026"/>
    <m/>
    <m/>
    <m/>
    <m/>
    <m/>
    <m/>
    <n v="0"/>
    <n v="516"/>
    <s v="NO_CONCILIADO"/>
  </r>
  <r>
    <x v="85"/>
    <m/>
    <x v="85"/>
    <x v="85"/>
    <s v="S11535200002"/>
    <s v="CRV"/>
    <n v="1153520"/>
    <m/>
    <s v="||REGULARIZACIÓN DE NUESTRA OPERACIÓN N°1153472 DE FECHA 08/05/2026, EN ATENCION A CORREO ELECTRONICO DE FECHA 11/05/26, ENVIADO POR EL INSTITUTO NACIONAL DE INNOVACION AGROPECUARIA Y FORESTAL (SECTOR PÚBLICO). ABONO A LIB.N°00222018015 INIAF-APOYO AL SIST.DE PROD.DE CULT. DE PAPA P/CTA.RURAL DEVELOPMENT ADM"/>
    <m/>
    <m/>
    <m/>
    <m/>
    <m/>
    <m/>
    <n v="0"/>
    <n v="233870.5"/>
    <s v="NO_CONCILIADO"/>
  </r>
  <r>
    <x v="37"/>
    <m/>
    <x v="37"/>
    <x v="85"/>
    <s v="G35724140001"/>
    <s v="CVD"/>
    <n v="3572414"/>
    <m/>
    <s v="COBRO COSTOS DE PAPELERIA SEGUN TRANSFERENCIA DEL EXTERIOR POR ORDEN DE PETROLEO BRAS SA (RIO DE JANEIRO, BRAZIL) FECHA VALOR 11/05/2026 REF.: NO.EXB-GAS-322-26.1/7.5.2026 (D0461280001901 - TRN/20260511-00086282) LIB. 00513012007 YPFB - RECURSOS NACIONALIZACIÓN"/>
    <m/>
    <m/>
    <m/>
    <m/>
    <m/>
    <m/>
    <n v="80"/>
    <n v="0"/>
    <s v="NO_CONCILIADO"/>
  </r>
  <r>
    <x v="37"/>
    <m/>
    <x v="37"/>
    <x v="85"/>
    <s v="G35728360001"/>
    <s v="CVD"/>
    <n v="3572836"/>
    <m/>
    <s v="COBRO COSTOS DE PAPELERIA SEGUN TRANSFERENCIA DEL EXTERIOR POR ORDEN DE TRAFIGURA PTE LTD (SINGAPORE) FECHA VALOR 11/05/2026 REF.: CRED GAS NATURAL (260511204237 TRN/20260511-00417432) LIB. 00513012007 YPFB - RECURSOS NACIONALIZACIÓN"/>
    <m/>
    <m/>
    <m/>
    <m/>
    <m/>
    <m/>
    <n v="80"/>
    <n v="0"/>
    <s v="NO_CONCILIADO"/>
  </r>
  <r>
    <x v="37"/>
    <m/>
    <x v="37"/>
    <x v="85"/>
    <s v="G35728380001"/>
    <s v="CVD"/>
    <n v="3572838"/>
    <m/>
    <s v="COBRO COSTOS DE PAPELERIA SEGUN TRANSFERENCIA DEL EXTERIOR POR ORDEN DE TRAFIGURA PTE LTD (SINGAPORE) FECHA VALOR 11/05/2026 REF.: CRED GAS NATURAL (260511204245 TRN/20260511-00417657) LIB. 00513012007 YPFB - RECURSOS NACIONALIZACIÓN"/>
    <m/>
    <m/>
    <m/>
    <m/>
    <m/>
    <m/>
    <n v="80"/>
    <n v="0"/>
    <s v="NO_CONCILIADO"/>
  </r>
  <r>
    <x v="37"/>
    <m/>
    <x v="37"/>
    <x v="85"/>
    <s v="G35728400001"/>
    <s v="CVD"/>
    <n v="3572840"/>
    <m/>
    <s v="COBRO COSTOS DE PAPELERIA SEGUN TRANSFERENCIA DEL EXTERIOR POR ORDEN DE TRAFIGURA PTE LTD (SINGAPORE) FECHA VALOR 11/05/2026 REF.: CRED GAS NATURAL (260511204246 TRN/20260511-00417658) LIB. 00513012007 YPFB - RECURSOS NACIONALIZACIÓN"/>
    <m/>
    <m/>
    <m/>
    <m/>
    <m/>
    <m/>
    <n v="80"/>
    <n v="0"/>
    <s v="NO_CONCILIADO"/>
  </r>
  <r>
    <x v="4"/>
    <m/>
    <x v="4"/>
    <x v="85"/>
    <s v="G35730210003"/>
    <s v="COB"/>
    <n v="21523"/>
    <m/>
    <s v="PAGO A CAF PRÉSTAMO CFA011999 VCTO. 09-05-2026 POR CUENTA DE TGN , NTI. 21523 VALOR 11-05-2026 INTERESES USD 189.642,53 COMISIONES USD 41.387,50 CTA. 3987 CUENTA UNICA DEL TESORO LIB. 00099021001 REF.: COMISIONES BANCARIAS"/>
    <m/>
    <m/>
    <m/>
    <m/>
    <m/>
    <m/>
    <n v="1994.87"/>
    <n v="0"/>
    <s v="NO_CONCILIADO"/>
  </r>
  <r>
    <x v="100"/>
    <m/>
    <x v="100"/>
    <x v="85"/>
    <s v="S11535040003"/>
    <s v="COB"/>
    <n v="1153504"/>
    <m/>
    <s v="||TRANSFERENCIA DE FONDOS S/G MENSAJES SWIFT N°. 5375 Y 5353, EN ATENCIÓN A NOTA: DGAC/DAF/FIN/NE-0031/26 DE FECHA 9/02/2026 (HRE-TGL-2026-2685), ENVIADO POR LA DIRECCIÓN GENERAL DE AERONÁUTICA CIVIL (SECTOR PÚBLICO). DÉBITO DE LA LIBRETA 00117012001 DGAC, REPOSICIÓN DE ÚTILES DE ESCRITORIO."/>
    <m/>
    <m/>
    <m/>
    <m/>
    <m/>
    <m/>
    <n v="80"/>
    <n v="0"/>
    <s v="NO_CONCILIADO"/>
  </r>
  <r>
    <x v="85"/>
    <m/>
    <x v="85"/>
    <x v="85"/>
    <s v="S11535200003"/>
    <s v="COB"/>
    <n v="1153520"/>
    <m/>
    <s v="||REGULARIZACIÓN DE NUESTRA OPERACIÓN N°1153472 DE FECHA 08/05/2026, EN ATENCION A CORREO ELECTRONICO DE FECHA 11/05/26, ENVIADO POR EL INSTITUTO NACIONAL DE INNOVACION AGROPECUARIA Y FORESTAL (SECTOR PÚBLICO). DEBITO DE LA LIB.00222012001 INIAF-A NIVEL NACIONAL; REPOSICIÓN DE ÚTILES DE ESCRITORIO"/>
    <m/>
    <m/>
    <m/>
    <m/>
    <m/>
    <m/>
    <n v="80"/>
    <n v="0"/>
    <s v="NO_CONCILIADO"/>
  </r>
  <r>
    <x v="37"/>
    <m/>
    <x v="37"/>
    <x v="85"/>
    <s v="S11535210001"/>
    <s v="COB"/>
    <n v="1153521"/>
    <m/>
    <s v="'COBRO DE'||ÚTILES DE ESCRITORIO POR EL COMPROBANTE NRO. 1153519 DE LA FECHA, S/G. NOTA YPFB/GAFC-733/DFC/URTE-205/2026 DE FECHA 09/04/2026 (HRE-TGL-2026-6021) ENVIADO POR YACIMIENTOS PETROLÍFEROS FISCALES BOLIVIANOS. (SECTOR PÚBLICO). DÉBITO DE LA LIBRETA 00513022001 YPFB-OPERACIONES, REPOSICIÓN DE ÚTILES DE ESCRITORIO"/>
    <m/>
    <m/>
    <m/>
    <m/>
    <m/>
    <m/>
    <n v="80"/>
    <n v="0"/>
    <s v="NO_CONCILIADO"/>
  </r>
  <r>
    <x v="37"/>
    <m/>
    <x v="37"/>
    <x v="85"/>
    <s v="S11535240001"/>
    <s v="COB"/>
    <n v="1153524"/>
    <m/>
    <s v="'COBRO DE'||ÚTILES DE ESCRITORIO POR EL COMPROBANTE NRO. 1153523 DE LA FECHA, S/G. NOTA YPFB/GAFC-733/DFC/URTE-205/2026 DE FECHA 09/04/2026 (HRE-TGL-2026-6021) ENVIADO POR YACIMIENTOS PETROLÍFEROS FISCALES BOLIVIANOS. (SECTOR PÚBLICO). DÉBITO DE LA LIBRETA 00513022001 YPFB-OPERACIONES, REPOSICIÓN DE ÚTILES DE ESCRITORIO"/>
    <m/>
    <m/>
    <m/>
    <m/>
    <m/>
    <m/>
    <n v="80"/>
    <n v="0"/>
    <s v="NO_CONCILIADO"/>
  </r>
  <r>
    <x v="37"/>
    <m/>
    <x v="37"/>
    <x v="85"/>
    <s v="S11535320001"/>
    <s v="COB"/>
    <n v="1153532"/>
    <m/>
    <s v="'COBRO DE'||ÚTILES DE ESCRITORIO POR EL COMPROBANTE NRO. 1153531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100"/>
    <m/>
    <x v="100"/>
    <x v="85"/>
    <s v="S11535450003"/>
    <s v="COB"/>
    <n v="1153545"/>
    <m/>
    <s v="||TRANSFERENCIA DE FONDOS SEGÚN MENSAJES SWIFT NROS. 5374 Y 5351, EN ATENCIÓN A CORREO ELECTRÓNICO Y NOTA CITE: DGAC/DAF/FIN/NE-0031/26 DE FECHA 09/02/2026 (HRE-TGL-2685) ENVIADO POR LA DIRECCIÓN GENERAL DE AERONAUTICA CIVIL (SECTOR PÚBLICO). DEBITO DE LA LIBRETA 00117012001 DE LA DGAC, REPOSICIÓN DE ÚTILES DE ESCRITORIO"/>
    <m/>
    <m/>
    <m/>
    <m/>
    <m/>
    <m/>
    <n v="80"/>
    <n v="0"/>
    <s v="NO_CONCILIADO"/>
  </r>
  <r>
    <x v="39"/>
    <m/>
    <x v="39"/>
    <x v="86"/>
    <s v="O23892930002"/>
    <s v="BOD"/>
    <n v="2389293"/>
    <m/>
    <s v="00522012001 DEPOSITO DE EFECTIVO, DEPOSITANTE: DAVID LEDEZMA ZAMBRANA, CONCEPTO: ALQUILER DE PREDIOS ENFE SCZ DEL MES MAYO/26 SG CONTRATO CARR N°75/2024, CUENTA DE DEPOSITO: CUENTA UNICA DEL TESORO"/>
    <m/>
    <m/>
    <m/>
    <m/>
    <m/>
    <m/>
    <n v="0"/>
    <n v="2500"/>
    <s v="NO_CONCILIADO"/>
  </r>
  <r>
    <x v="39"/>
    <m/>
    <x v="39"/>
    <x v="86"/>
    <s v="O23892950002"/>
    <s v="BOD"/>
    <n v="2389295"/>
    <m/>
    <s v="00522012001 DEPOSITO DE EFECTIVO, DEPOSITANTE: PAUL LEDEZMA ZAMBRANA, CONCEPTO: ALQUILER DE PREDIOS ENFE SCZ DEL MES MAYO/26 SG CONTRATO CARR N°74/2024, CUENTA DE DEPOSITO: CUENTA UNICA DEL TESORO"/>
    <m/>
    <m/>
    <m/>
    <m/>
    <m/>
    <m/>
    <n v="0"/>
    <n v="3000"/>
    <s v="NO_CONCILIADO"/>
  </r>
  <r>
    <x v="36"/>
    <m/>
    <x v="36"/>
    <x v="86"/>
    <s v="O23892980002"/>
    <s v="BOD"/>
    <n v="2389298"/>
    <m/>
    <s v="00046171101 DEPOSITO DE EFECTIVO, DEPOSITANTE: MEDICAL DEVICE JIMMY JUNIOR ARAUCO ROMERO, CONCEPTO: SANCION PECUNIARIA, CUENTA DE DEPOSITO: CUENTA UNICA DEL TESORO"/>
    <m/>
    <m/>
    <m/>
    <m/>
    <m/>
    <m/>
    <n v="0"/>
    <n v="5334"/>
    <s v="NO_CONCILIADO"/>
  </r>
  <r>
    <x v="50"/>
    <m/>
    <x v="50"/>
    <x v="86"/>
    <s v="O23893050002"/>
    <s v="BOD"/>
    <n v="2389305"/>
    <m/>
    <s v="00099021001 DEPOSITO DE EFECTIVO, DEPOSITANTE: JOSE LUIS LLANOS ROCHA, CONCEPTO: DEVOLUCION DE VIATICOS, CUENTA DE DEPOSITO: CUENTA UNICA DEL TESORO/DJBR"/>
    <m/>
    <m/>
    <m/>
    <m/>
    <m/>
    <m/>
    <n v="0"/>
    <n v="652.5"/>
    <s v="NO_CONCILIADO"/>
  </r>
  <r>
    <x v="23"/>
    <m/>
    <x v="23"/>
    <x v="86"/>
    <s v="O23893080002"/>
    <s v="BOD"/>
    <n v="2389308"/>
    <m/>
    <s v="00291012002 DEPOSITO DE EFECTIVO, DEPOSITANTE: DEPOSITO GERENCIA REGIONAL SANTA CRUZ - RCV, CONCEPTO: DEPÓSITO GERENCIA REGIONAL SANTA CRUZ - RCV, CUENTA DE DEPOSITO: CUENTA UNICA DEL TESORO"/>
    <m/>
    <m/>
    <m/>
    <m/>
    <m/>
    <m/>
    <n v="0"/>
    <n v="325"/>
    <s v="NO_CONCILIADO"/>
  </r>
  <r>
    <x v="23"/>
    <m/>
    <x v="23"/>
    <x v="86"/>
    <s v="O23893090002"/>
    <s v="BOD"/>
    <n v="2389309"/>
    <m/>
    <s v="00291012002 DEPOSITO DE EFECTIVO, DEPOSITANTE: DEPÓSITO GERENCIA REGIONAL SANTA CRUZ - RCV, CONCEPTO: DEPÓSITO GERENCIA REGIONAL SANTA CRUZ - RCV, CUENTA DE DEPOSITO: CUENTA UNICA DEL TESORO"/>
    <m/>
    <m/>
    <m/>
    <m/>
    <m/>
    <m/>
    <n v="0"/>
    <n v="325"/>
    <s v="NO_CONCILIADO"/>
  </r>
  <r>
    <x v="23"/>
    <m/>
    <x v="23"/>
    <x v="86"/>
    <s v="O23893100002"/>
    <s v="BOD"/>
    <n v="2389310"/>
    <m/>
    <s v="00291012002 DEPOSITO DE EFECTIVO, DEPOSITANTE: DEPÓSITO GERENCIA REGIONAL SANTA CRUZ - RCV, CONCEPTO: DEPÓSITO GERENCIA REGIONAL SANTA CRUZ - RCV, CUENTA DE DEPOSITO: CUENTA UNICA DEL TESORO"/>
    <m/>
    <m/>
    <m/>
    <m/>
    <m/>
    <m/>
    <n v="0"/>
    <n v="325"/>
    <s v="NO_CONCILIADO"/>
  </r>
  <r>
    <x v="98"/>
    <m/>
    <x v="98"/>
    <x v="86"/>
    <s v="O23893120002"/>
    <s v="BOD"/>
    <n v="2389312"/>
    <m/>
    <s v="00221022001 DEPOSITO DE EFECTIVO, DEPOSITANTE: EMCAARBOL SRL, CONCEPTO: M-02 FUER ADE PLAZO, CUENTA DE DEPOSITO: CUENTA UNICA DEL TESORO"/>
    <m/>
    <m/>
    <m/>
    <m/>
    <m/>
    <m/>
    <n v="0"/>
    <n v="100"/>
    <s v="NO_CONCILIADO"/>
  </r>
  <r>
    <x v="98"/>
    <m/>
    <x v="98"/>
    <x v="86"/>
    <s v="O23893130002"/>
    <s v="BOD"/>
    <n v="2389313"/>
    <m/>
    <s v="00221022001 DEPOSITO DE EFECTIVO, DEPOSITANTE: EMCAARBOL SRL, CONCEPTO: M-02 FUERA DE PLAZO, CUENTA DE DEPOSITO: CUENTA UNICA DEL TESORO"/>
    <m/>
    <m/>
    <m/>
    <m/>
    <m/>
    <m/>
    <n v="0"/>
    <n v="100"/>
    <s v="NO_CONCILIADO"/>
  </r>
  <r>
    <x v="23"/>
    <m/>
    <x v="23"/>
    <x v="86"/>
    <s v="O23893140002"/>
    <s v="BOD"/>
    <n v="2389314"/>
    <m/>
    <s v="00291012008 DEPOSITO DE EFECTIVO, DEPOSITANTE: LIZARDO WALTER VILLANUEVA LANDIVAR, CONCEPTO: SERVICIO DE LABORATORIO - ABC, CUENTA DE DEPOSITO: CUENTA UNICA DEL TESORO"/>
    <m/>
    <m/>
    <m/>
    <m/>
    <m/>
    <m/>
    <n v="0"/>
    <n v="6964.83"/>
    <s v="NO_CONCILIADO"/>
  </r>
  <r>
    <x v="98"/>
    <m/>
    <x v="98"/>
    <x v="86"/>
    <s v="O23893150002"/>
    <s v="BOD"/>
    <n v="2389315"/>
    <m/>
    <s v="00221022001 DEPOSITO DE EFECTIVO, DEPOSITANTE: EMCAARBOL SRL, CONCEPTO: M-02 FUERA DE PLAZO , CUENTA DE DEPOSITO: CUENTA UNICA DEL TESORO"/>
    <m/>
    <m/>
    <m/>
    <m/>
    <m/>
    <m/>
    <n v="0"/>
    <n v="100"/>
    <s v="NO_CONCILIADO"/>
  </r>
  <r>
    <x v="98"/>
    <m/>
    <x v="98"/>
    <x v="86"/>
    <s v="O23893160002"/>
    <s v="BOD"/>
    <n v="2389316"/>
    <m/>
    <s v="00221022001 DEPOSITO DE EFECTIVO, DEPOSITANTE: EMCAARBOL SRL, CONCEPTO: M-02 FUERA DE PLAZO , CUENTA DE DEPOSITO: CUENTA UNICA DEL TESORO"/>
    <m/>
    <m/>
    <m/>
    <m/>
    <m/>
    <m/>
    <n v="0"/>
    <n v="100"/>
    <s v="NO_CONCILIADO"/>
  </r>
  <r>
    <x v="98"/>
    <m/>
    <x v="98"/>
    <x v="86"/>
    <s v="O23893170002"/>
    <s v="BOD"/>
    <n v="2389317"/>
    <m/>
    <s v="00221022001 DEPOSITO DE EFECTIVO, DEPOSITANTE: EMCAARBOL SRL, CONCEPTO: M-02 FUERA DE PLAZO , CUENTA DE DEPOSITO: CUENTA UNICA DEL TESORO"/>
    <m/>
    <m/>
    <m/>
    <m/>
    <m/>
    <m/>
    <n v="0"/>
    <n v="100"/>
    <s v="NO_CONCILIADO"/>
  </r>
  <r>
    <x v="98"/>
    <m/>
    <x v="98"/>
    <x v="86"/>
    <s v="O23893180002"/>
    <s v="BOD"/>
    <n v="2389318"/>
    <m/>
    <s v="00221022001 DEPOSITO DE EFECTIVO, DEPOSITANTE: EMCAARBOL SRL, CONCEPTO: M-02 FUERA DE PLAZO , CUENTA DE DEPOSITO: CUENTA UNICA DEL TESORO"/>
    <m/>
    <m/>
    <m/>
    <m/>
    <m/>
    <m/>
    <n v="0"/>
    <n v="100"/>
    <s v="NO_CONCILIADO"/>
  </r>
  <r>
    <x v="98"/>
    <m/>
    <x v="98"/>
    <x v="86"/>
    <s v="O23893190002"/>
    <s v="BOD"/>
    <n v="2389319"/>
    <m/>
    <s v="00221022001 DEPOSITO DE EFECTIVO, DEPOSITANTE: EMCAARBOL SRL, CONCEPTO: M-02 FUERA DE PLAZO , CUENTA DE DEPOSITO: CUENTA UNICA DEL TESORO"/>
    <m/>
    <m/>
    <m/>
    <m/>
    <m/>
    <m/>
    <n v="0"/>
    <n v="100"/>
    <s v="NO_CONCILIADO"/>
  </r>
  <r>
    <x v="98"/>
    <m/>
    <x v="98"/>
    <x v="86"/>
    <s v="O23893200002"/>
    <s v="BOD"/>
    <n v="2389320"/>
    <m/>
    <s v="00221022001 DEPOSITO DE EFECTIVO, DEPOSITANTE: EMCAARBOL SRL, CONCEPTO: M-02 FUERA DE PLAZO , CUENTA DE DEPOSITO: CUENTA UNICA DEL TESORO"/>
    <m/>
    <m/>
    <m/>
    <m/>
    <m/>
    <m/>
    <n v="0"/>
    <n v="100"/>
    <s v="NO_CONCILIADO"/>
  </r>
  <r>
    <x v="98"/>
    <m/>
    <x v="98"/>
    <x v="86"/>
    <s v="O23893210002"/>
    <s v="BOD"/>
    <n v="2389321"/>
    <m/>
    <s v="00221022001 DEPOSITO DE EFECTIVO, DEPOSITANTE: EMCAARBOL SRL, CONCEPTO: M-02 FUERA DE PLAZO 15 DIAS (INCREMENTO 10% DIA), CUENTA DE DEPOSITO: CUENTA UNICA DEL TESORO"/>
    <m/>
    <m/>
    <m/>
    <m/>
    <m/>
    <m/>
    <n v="0"/>
    <n v="10"/>
    <s v="NO_CONCILIADO"/>
  </r>
  <r>
    <x v="98"/>
    <m/>
    <x v="98"/>
    <x v="86"/>
    <s v="O23893220002"/>
    <s v="BOD"/>
    <n v="2389322"/>
    <m/>
    <s v="00221022001 DEPOSITO DE EFECTIVO, DEPOSITANTE: EMCAARBOL SRL, CONCEPTO: M-02 FUERA DE PLAZO 15 DIAS (INCREMENTO 10% DIA), CUENTA DE DEPOSITO: CUENTA UNICA DEL TESORO"/>
    <m/>
    <m/>
    <m/>
    <m/>
    <m/>
    <m/>
    <n v="0"/>
    <n v="10"/>
    <s v="NO_CONCILIADO"/>
  </r>
  <r>
    <x v="98"/>
    <m/>
    <x v="98"/>
    <x v="86"/>
    <s v="O23893230002"/>
    <s v="BOD"/>
    <n v="2389323"/>
    <m/>
    <s v="00221022001 DEPOSITO DE EFECTIVO, DEPOSITANTE: EMCAARBOL SRL, CONCEPTO: M-02 FUERA DE PLAZO 15 DIAS (INCREMENTO 10% DIA), CUENTA DE DEPOSITO: CUENTA UNICA DEL TESORO"/>
    <m/>
    <m/>
    <m/>
    <m/>
    <m/>
    <m/>
    <n v="0"/>
    <n v="10"/>
    <s v="NO_CONCILIADO"/>
  </r>
  <r>
    <x v="98"/>
    <m/>
    <x v="98"/>
    <x v="86"/>
    <s v="O23893240002"/>
    <s v="BOD"/>
    <n v="2389324"/>
    <m/>
    <s v="00221022001 DEPOSITO DE EFECTIVO, DEPOSITANTE: EMCAARBOL SRL, CONCEPTO: M-02 FUERA DE PLAZO 15 DIAS (INCREMENTO 10% DIA), CUENTA DE DEPOSITO: CUENTA UNICA DEL TESORO"/>
    <m/>
    <m/>
    <m/>
    <m/>
    <m/>
    <m/>
    <n v="0"/>
    <n v="10"/>
    <s v="NO_CONCILIADO"/>
  </r>
  <r>
    <x v="98"/>
    <m/>
    <x v="98"/>
    <x v="86"/>
    <s v="O23893250002"/>
    <s v="BOD"/>
    <n v="2389325"/>
    <m/>
    <s v="00221022001 DEPOSITO DE EFECTIVO, DEPOSITANTE: EMCAARBOL SRL, CONCEPTO: M-02 FUERA DE PLAZO 15 DIAS (INCREMENTO 10% DIA), CUENTA DE DEPOSITO: CUENTA UNICA DEL TESORO"/>
    <m/>
    <m/>
    <m/>
    <m/>
    <m/>
    <m/>
    <n v="0"/>
    <n v="10"/>
    <s v="NO_CONCILIADO"/>
  </r>
  <r>
    <x v="98"/>
    <m/>
    <x v="98"/>
    <x v="86"/>
    <s v="O23893270002"/>
    <s v="BOD"/>
    <n v="2389327"/>
    <m/>
    <s v="00221022001 DEPOSITO DE EFECTIVO, DEPOSITANTE: EMCAARBOL SRL, CONCEPTO: M-02 FUERA DE PLAZO 15 DIAS (INCREMENTO 10% DIA), CUENTA DE DEPOSITO: CUENTA UNICA DEL TESORO"/>
    <m/>
    <m/>
    <m/>
    <m/>
    <m/>
    <m/>
    <n v="0"/>
    <n v="10"/>
    <s v="NO_CONCILIADO"/>
  </r>
  <r>
    <x v="98"/>
    <m/>
    <x v="98"/>
    <x v="86"/>
    <s v="O23893280002"/>
    <s v="BOD"/>
    <n v="2389328"/>
    <m/>
    <s v="00221022001 DEPOSITO DE EFECTIVO, DEPOSITANTE: EMCAARBOL SRL, CONCEPTO: M-02 FUERA DE PLAZO 15 DIAS (INCREMENTO 10% DIA), CUENTA DE DEPOSITO: CUENTA UNICA DEL TESORO"/>
    <m/>
    <m/>
    <m/>
    <m/>
    <m/>
    <m/>
    <n v="0"/>
    <n v="10"/>
    <s v="NO_CONCILIADO"/>
  </r>
  <r>
    <x v="98"/>
    <m/>
    <x v="98"/>
    <x v="86"/>
    <s v="O23893290002"/>
    <s v="BOD"/>
    <n v="2389329"/>
    <m/>
    <s v="00221022001 DEPOSITO DE EFECTIVO, DEPOSITANTE: EMCAARBOL SRL, CONCEPTO: M-02 FUERA DE PLAZO 15 DIAS (INCREMENTO 10% DIA), CUENTA DE DEPOSITO: CUENTA UNICA DEL TESORO"/>
    <m/>
    <m/>
    <m/>
    <m/>
    <m/>
    <m/>
    <n v="0"/>
    <n v="10"/>
    <s v="NO_CONCILIADO"/>
  </r>
  <r>
    <x v="1"/>
    <m/>
    <x v="1"/>
    <x v="86"/>
    <s v="O23893320002"/>
    <s v="BOD"/>
    <n v="2389332"/>
    <m/>
    <s v="00041207001 DEPOSITO DE EFECTIVO, DEPOSITANTE: ELIANA FRANCINE GUTIERREZ CRUZ, CONCEPTO: DEVOLUCION, CUENTA DE DEPOSITO: CUENTA UNICA DEL TESORO"/>
    <m/>
    <m/>
    <m/>
    <m/>
    <m/>
    <m/>
    <n v="0"/>
    <n v="9.17"/>
    <s v="NO_CONCILIADO"/>
  </r>
  <r>
    <x v="1"/>
    <m/>
    <x v="1"/>
    <x v="86"/>
    <s v="O23893330002"/>
    <s v="BOD"/>
    <n v="2389333"/>
    <m/>
    <s v="00041207001 DEPOSITO DE EFECTIVO, DEPOSITANTE: ELIANA FRANCINE GUTIERREZ CRUZ, CONCEPTO: DEVOLUCION, CUENTA DE DEPOSITO: CUENTA UNICA DEL TESORO"/>
    <m/>
    <m/>
    <m/>
    <m/>
    <m/>
    <m/>
    <n v="0"/>
    <n v="3.5"/>
    <s v="NO_CONCILIADO"/>
  </r>
  <r>
    <x v="98"/>
    <m/>
    <x v="98"/>
    <x v="86"/>
    <s v="O23893760002"/>
    <s v="BOD"/>
    <n v="2389376"/>
    <m/>
    <s v="00221022001 DEPOSITO DE EFECTIVO, DEPOSITANTE: EMPRESA MINDEPO S.R.L., CONCEPTO: OPERACIONES FUERA DE PLAZO M-02, CUENTA DE DEPOSITO: CUENTA UNICA DEL TESORO"/>
    <m/>
    <m/>
    <m/>
    <m/>
    <m/>
    <m/>
    <n v="0"/>
    <n v="1000"/>
    <s v="NO_CONCILIADO"/>
  </r>
  <r>
    <x v="98"/>
    <m/>
    <x v="98"/>
    <x v="86"/>
    <s v="O23893750002"/>
    <s v="BOD"/>
    <n v="2389375"/>
    <m/>
    <s v="00221022001 DEPOSITO DE EFECTIVO, DEPOSITANTE: EMPRESA MINDEPO S.R.L., CONCEPTO: OPERACIONES FUERA DE PLAZO M-02, CUENTA DE DEPOSITO: CUENTA UNICA DEL TESORO"/>
    <m/>
    <m/>
    <m/>
    <m/>
    <m/>
    <m/>
    <n v="0"/>
    <n v="600"/>
    <s v="NO_CONCILIADO"/>
  </r>
  <r>
    <x v="98"/>
    <m/>
    <x v="98"/>
    <x v="86"/>
    <s v="O23893770002"/>
    <s v="BOD"/>
    <n v="2389377"/>
    <m/>
    <s v="00221022001 DEPOSITO DE EFECTIVO, DEPOSITANTE: EMPRESA MINDEPO S.R.L., CONCEPTO: OPERACIONES FUERA DE PLAZO M-02, CUENTA DE DEPOSITO: CUENTA UNICA DEL TESORO"/>
    <m/>
    <m/>
    <m/>
    <m/>
    <m/>
    <m/>
    <n v="0"/>
    <n v="1400"/>
    <s v="NO_CONCILIADO"/>
  </r>
  <r>
    <x v="98"/>
    <m/>
    <x v="98"/>
    <x v="86"/>
    <s v="O23893780002"/>
    <s v="BOD"/>
    <n v="2389378"/>
    <m/>
    <s v="00221022001 DEPOSITO DE EFECTIVO, DEPOSITANTE: EMPRESA MINDEPO S.R.L., CONCEPTO: OPERACIONES FUERA DE PLAZO M-02, CUENTA DE DEPOSITO: CUENTA UNICA DEL TESORO"/>
    <m/>
    <m/>
    <m/>
    <m/>
    <m/>
    <m/>
    <n v="0"/>
    <n v="1000"/>
    <s v="NO_CONCILIADO"/>
  </r>
  <r>
    <x v="98"/>
    <m/>
    <x v="98"/>
    <x v="86"/>
    <s v="O23893800002"/>
    <s v="BOD"/>
    <n v="2389380"/>
    <m/>
    <s v="00221022001 DEPOSITO DE EFECTIVO, DEPOSITANTE: EMPRESA MINDEPO S.R.L., CONCEPTO: OPERACIONES FUERA DE PLAZO M-02, CUENTA DE DEPOSITO: CUENTA UNICA DEL TESORO"/>
    <m/>
    <m/>
    <m/>
    <m/>
    <m/>
    <m/>
    <n v="0"/>
    <n v="1200"/>
    <s v="NO_CONCILIADO"/>
  </r>
  <r>
    <x v="98"/>
    <m/>
    <x v="98"/>
    <x v="86"/>
    <s v="O23893820002"/>
    <s v="BOD"/>
    <n v="2389382"/>
    <m/>
    <s v="00221022001 DEPOSITO DE EFECTIVO, DEPOSITANTE: EMPRESA MINDEPO S.R.L., CONCEPTO: OPERACIONES FUERA DE PLAZO M-02, CUENTA DE DEPOSITO: CUENTA UNICA DEL TESORO"/>
    <m/>
    <m/>
    <m/>
    <m/>
    <m/>
    <m/>
    <n v="0"/>
    <n v="1100"/>
    <s v="NO_CONCILIADO"/>
  </r>
  <r>
    <x v="98"/>
    <m/>
    <x v="98"/>
    <x v="86"/>
    <s v="O23893830002"/>
    <s v="BOD"/>
    <n v="2389383"/>
    <m/>
    <s v="00221022001 DEPOSITO DE EFECTIVO, DEPOSITANTE: EMPRESA MINDEPO S.R.L., CONCEPTO: OPERACIONES FUERA DE PLAZO M-02, CUENTA DE DEPOSITO: CUENTA UNICA DEL TESORO"/>
    <m/>
    <m/>
    <m/>
    <m/>
    <m/>
    <m/>
    <n v="0"/>
    <n v="700"/>
    <s v="NO_CONCILIADO"/>
  </r>
  <r>
    <x v="98"/>
    <m/>
    <x v="98"/>
    <x v="86"/>
    <s v="O23893840002"/>
    <s v="BOD"/>
    <n v="2389384"/>
    <m/>
    <s v="00221022001 DEPOSITO DE EFECTIVO, DEPOSITANTE: EMPRESA MINDEPO S.R.L., CONCEPTO: OPERACIONES FUERA DE PLAZO M-02, CUENTA DE DEPOSITO: CUENTA UNICA DEL TESORO"/>
    <m/>
    <m/>
    <m/>
    <m/>
    <m/>
    <m/>
    <n v="0"/>
    <n v="500"/>
    <s v="NO_CONCILIADO"/>
  </r>
  <r>
    <x v="65"/>
    <m/>
    <x v="65"/>
    <x v="86"/>
    <s v="O23893850002"/>
    <s v="BOD"/>
    <n v="2389385"/>
    <m/>
    <s v="00099021001 DEPOSITO DE EFECTIVO, DEPOSITANTE: MARIA MIRIAM CATACORA CONDE, CONCEPTO: DEVOLUCION DE AGUINALDO, CUENTA DE DEPOSITO: CUENTA UNICA DEL TESORO/DJBR"/>
    <m/>
    <m/>
    <m/>
    <m/>
    <m/>
    <m/>
    <n v="0"/>
    <n v="378.95"/>
    <s v="NO_CONCILIADO"/>
  </r>
  <r>
    <x v="22"/>
    <m/>
    <x v="22"/>
    <x v="86"/>
    <s v="O23893910002"/>
    <s v="BOD"/>
    <n v="2389391"/>
    <m/>
    <s v="00099021001 DEPOSITO DE EFECTIVO, DEPOSITANTE: FIDEL TUPA HUARACHI, CONCEPTO: DEVOLUCION DE RECURSOS ASIGNADOS DEL SERVICIO DE AGUA POTABLE PREV. 992, CUENTA DE DEPOSITO: CUENTA UNICA DEL TESORO/DBJR"/>
    <m/>
    <m/>
    <m/>
    <m/>
    <m/>
    <m/>
    <n v="0"/>
    <n v="1"/>
    <s v="NO_CONCILIADO"/>
  </r>
  <r>
    <x v="22"/>
    <m/>
    <x v="22"/>
    <x v="86"/>
    <s v="O23893920002"/>
    <s v="BOD"/>
    <n v="2389392"/>
    <m/>
    <s v="00099021001 DEPOSITO DE EFECTIVO, DEPOSITANTE: FIDEL TUPA HUARACHI, CONCEPTO: DEVOLUCION DE RECURSOS ASIGNADOS DEL SERVICIO DE AGUA POTABLE PREV. 1003, CUENTA DE DEPOSITO: CUENTA UNICA DEL TESORO/DJBR"/>
    <m/>
    <m/>
    <m/>
    <m/>
    <m/>
    <m/>
    <n v="0"/>
    <n v="1"/>
    <s v="NO_CONCILIADO"/>
  </r>
  <r>
    <x v="28"/>
    <m/>
    <x v="28"/>
    <x v="86"/>
    <s v="O23893930002"/>
    <s v="BOD"/>
    <n v="2389393"/>
    <m/>
    <s v="00099021001 DEPOSITO DE EFECTIVO, DEPOSITANTE: JORGE DANIEL GROCK PEREIRA, CONCEPTO: DEVOLUCION BECA DE ESTUDIO DE JORGE DANIEL GROCK PEREIRA-CONTRATO DGSU-036/2015, CUENTA DE DEPOSITO: CUENTA UNICA DEL TESORO"/>
    <m/>
    <m/>
    <m/>
    <m/>
    <m/>
    <m/>
    <n v="0"/>
    <n v="5000"/>
    <s v="NO_CONCILIADO"/>
  </r>
  <r>
    <x v="13"/>
    <m/>
    <x v="13"/>
    <x v="86"/>
    <s v="O23893940002"/>
    <s v="BOD"/>
    <n v="2389394"/>
    <m/>
    <s v="00099021001 DEPOSITO DE EFECTIVO, DEPOSITANTE: ADOLFO JORGE SILES RODRIGUEZ, CONCEPTO: DEVOLUCION DE AGUINALDO 2025, CUENTA DE DEPOSITO: CUENTA UNICA DEL TESORO"/>
    <m/>
    <m/>
    <m/>
    <m/>
    <m/>
    <m/>
    <n v="0"/>
    <n v="0.78"/>
    <s v="NO_CONCILIADO"/>
  </r>
  <r>
    <x v="42"/>
    <m/>
    <x v="42"/>
    <x v="86"/>
    <s v="B23893380002"/>
    <s v="BOD"/>
    <n v="2389338"/>
    <m/>
    <s v="00099021001 DEP.DE CHEQ.AJENOS,RET.DE CAM.,CONCEPTO: 9NO REEMBOLSO FIDEICOMISO EMPRESA METALURGICA VINTO EMV,DEP.: MINISTERIO DE MINERIA Y METALURGIA , PROCEDENCIA: BANCO UNION S.A., CHEQUE: 4417, FECHA DE EMISION:12/05/2026"/>
    <m/>
    <m/>
    <m/>
    <m/>
    <m/>
    <m/>
    <n v="0"/>
    <n v="1800000"/>
    <s v="NO_CONCILIADO"/>
  </r>
  <r>
    <x v="37"/>
    <m/>
    <x v="37"/>
    <x v="86"/>
    <s v="G35737880003"/>
    <s v="CVD"/>
    <n v="3573788"/>
    <m/>
    <s v="PROVISION DE FONDOS A SOLICITUD DE YACIMIENTOS PETROLIFEROS FISCALES BOLIVIANOS SEGUN SOLICITUD YPFB-0038-2026 REF: PAGO IMPUESTO DIRECTO A LOS HIDROCARBUROS FEBRERO 2026 LIB. 00513012007 YPFB - RECURSOS NACIONALIZACIÓN"/>
    <m/>
    <m/>
    <m/>
    <m/>
    <m/>
    <m/>
    <n v="80"/>
    <n v="0"/>
    <s v="NO_CONCILIADO"/>
  </r>
  <r>
    <x v="107"/>
    <m/>
    <x v="107"/>
    <x v="86"/>
    <s v="G35741030002"/>
    <s v="CRV"/>
    <n v="3574103"/>
    <m/>
    <s v="TRANSFERENCIA DEL EXTERIOR SEGUN SWIFT NO.5396 DE FECHA 12/05/2026 ORDENANTE: CONSULADO GENERAL DE BOLIVIA (WASHINGTON US) REF.: RECAUDACIONES EXTERIOR CEDULAS DE IDENTIDAD ABRIL 2026 (2026051100580093 TRN/20260511-00433725) LIB. 00340012005 SEGIP - RECAUDACION EXTERIOR - CEDULAS DE IDENTIDAD"/>
    <m/>
    <m/>
    <m/>
    <m/>
    <m/>
    <m/>
    <n v="0"/>
    <n v="34526.379999999997"/>
    <s v="NO_CONCILIADO"/>
  </r>
  <r>
    <x v="107"/>
    <m/>
    <x v="107"/>
    <x v="86"/>
    <s v="G35741050002"/>
    <s v="CRV"/>
    <n v="3574105"/>
    <m/>
    <s v="TRANSFERENCIA DEL EXTERIOR SEGUN SWIFT NO.5432 DE FECHA 12/05/2026 ORDENANTE: CONSULADO DE BOLIVIA EN MADRID (MADRID US) REF.: RECAUDACION EXTERIOR LICENCIAS DE CONDUCIR ABRIL (6077696010100306 TRN/20260512-00176720) LIB. 00340012004 SEGIP-RECAUDACION EXTERIOR-LICENCIAS DE CONDUCIR"/>
    <m/>
    <m/>
    <m/>
    <m/>
    <m/>
    <m/>
    <n v="0"/>
    <n v="21197.4"/>
    <s v="NO_CONCILIADO"/>
  </r>
  <r>
    <x v="107"/>
    <m/>
    <x v="107"/>
    <x v="86"/>
    <s v="G35741060001"/>
    <s v="CVD"/>
    <n v="3574106"/>
    <m/>
    <s v="COBRO COSTOS DE PAPELERIA SEGUN TRANSFERENCIA DEL EXTERIOR POR ORDEN DE CONSULADO DE BOLIVIA EN MADRID (MADRID US) REF.: RECAUDACION EXTERIOR LICENCIAS DE CONDUCIR ABRIL (6077696010100306 TRN/20260512-00176720) LIB. 00340012003 RECAUDACION EXTRANJERIA - C.I. -L.C."/>
    <m/>
    <m/>
    <m/>
    <m/>
    <m/>
    <m/>
    <n v="80"/>
    <n v="0"/>
    <s v="NO_CONCILIADO"/>
  </r>
  <r>
    <x v="107"/>
    <m/>
    <x v="107"/>
    <x v="86"/>
    <s v="G35741040001"/>
    <s v="CVD"/>
    <n v="3574104"/>
    <m/>
    <s v="COBRO COSTOS DE PAPELERIA SEGUN TRANSFERENCIA DEL EXTERIOR POR ORDEN DE CONSULADO GENERAL DE BOLIVIA (WASHINGTON US) REF.: RECAUDACIONES EXTERIOR CEDULAS DE IDENTIDAD ABRIL 2026 (2026051100580093 TRN/20260511-00433725) LIB. 00340012003 RECAUDACION EXTRANJERIA - C.I. -L.C."/>
    <m/>
    <m/>
    <m/>
    <m/>
    <m/>
    <m/>
    <n v="80"/>
    <n v="0"/>
    <s v="NO_CONCILIADO"/>
  </r>
  <r>
    <x v="4"/>
    <m/>
    <x v="4"/>
    <x v="86"/>
    <s v="G35741020003"/>
    <s v="COB"/>
    <n v="21560"/>
    <m/>
    <s v="PAGO A FONPLATA PRÉSTAMO BOL 30/2017 VCTO. 12-05-2026 POR CUENTA DE TGN , NTI. 21560 VALOR 12-05-2026 CAPITAL USD 1.802.455,74 INTERESES USD 798.621,50 CTA. 3987 CUENTA UNICA DEL TESORO LIB. 00099021001 REF.: COMISIONES BANCARIAS"/>
    <m/>
    <m/>
    <m/>
    <m/>
    <m/>
    <m/>
    <n v="18253.41"/>
    <n v="0"/>
    <s v="NO_CONCILIADO"/>
  </r>
  <r>
    <x v="36"/>
    <m/>
    <x v="36"/>
    <x v="86"/>
    <s v="S11535630004"/>
    <s v="COB"/>
    <n v="1153563"/>
    <m/>
    <s v="||REGULARIZACIÓN DE NUESTRO COMPROBANTE S-1153008 DEL 30-04-2026 POR COBRO DE COMISION QUE EFECTUÓ EL MUFG BANK, LTD., POR DESEMBOLSO DE JPY500.000.000.- DEL PROGRAMA DE DESARROLLO ECONOMICO Y SOCIAL Y NOTA MSYD/DGAA/UF/TES/CE/129/2026 DEL MINISTERIO DE SALUD Y DEPORTES DEL 07-05-2026 LIB. 00046021109 MS-MIN.SALUD-RECAUDACION. REF.:UTILES DE ESCRITORIO"/>
    <m/>
    <m/>
    <m/>
    <m/>
    <m/>
    <m/>
    <n v="80"/>
    <n v="0"/>
    <s v="NO_CONCILIADO"/>
  </r>
  <r>
    <x v="36"/>
    <m/>
    <x v="36"/>
    <x v="86"/>
    <s v="S11535630001"/>
    <s v="DEV"/>
    <n v="1153563"/>
    <m/>
    <s v="||REGULARIZACIÓN DE NUESTRO COMPROBANTE S-1153008 DEL 30-04-2026 POR COBRO DE COMISION QUE EFECTUÓ EL MUFG BANK, LTD., POR DESEMBOLSO DE JPY500.000.000.- DEL PROGRAMA DE DESARROLLO ECONOMICO Y SOCIAL Y NOTA MSYD/DGAA/UF/TES/CE/129/2026 DEL MINISTERIO DE SALUD Y DEPORTES DEL 07-05-2026 LIB. 00046021109 MS-MIN.SALUD-RECAUDACION"/>
    <m/>
    <m/>
    <m/>
    <m/>
    <m/>
    <m/>
    <n v="11069.04"/>
    <n v="0"/>
    <s v="NO_CONCILIADO"/>
  </r>
  <r>
    <x v="107"/>
    <m/>
    <x v="107"/>
    <x v="86"/>
    <s v="G35742500002"/>
    <s v="CRV"/>
    <n v="3574250"/>
    <m/>
    <s v="TRANSFERENCIA DEL EXTERIOR SEGUN SWIFT NO.5431 DE FECHA 12/05/2026 ORDENANTE: CONSULADO DE BOLIVIA EN MADRID - ESPAÑA REF:RECAUDACIÓN EXTERIOR CÉDULAS DE IDENTIDAD 420 CORRESPONDIENTE AL MES DE ABRIL. LIB. 00340012005 SEGIP - RECAUDACION EXTERIOR - CEDULAS DE IDENTIDAD"/>
    <m/>
    <m/>
    <m/>
    <m/>
    <m/>
    <m/>
    <n v="0"/>
    <n v="51621.5"/>
    <s v="NO_CONCILIADO"/>
  </r>
  <r>
    <x v="4"/>
    <m/>
    <x v="4"/>
    <x v="86"/>
    <s v="Q24297210002"/>
    <s v="CRV"/>
    <n v="2429721"/>
    <m/>
    <s v="NUMERO DE LIBRETA CUT: 00099021001 OPERACIÓN E18 TRANSFERENCIA DEL SISTEMA FINANCIERO A LA CUT TRANSFERENCIA DE FONDOS RESTITUCION ANTICIPADA DE RECURSOS AL TGN A SOLICITUD DE FIDEICOMISO FIREPRO REEMBOLSOS CARTERA BDP S.A.M."/>
    <m/>
    <m/>
    <m/>
    <m/>
    <m/>
    <m/>
    <n v="0"/>
    <n v="15092144.82"/>
    <s v="NO_CONCILIADO"/>
  </r>
  <r>
    <x v="107"/>
    <m/>
    <x v="107"/>
    <x v="86"/>
    <s v="G35742510001"/>
    <s v="CVD"/>
    <n v="3574251"/>
    <m/>
    <s v="COBRO COSTOS DE PAPELERIA SEGUN TRANSFERENCIA DEL EXTERIOR POR ORDEN DE CONSULADO DE BOLIVIA EN MADRID - ESPAÑA REF:RECAUDACIÓN EXTERIOR CÉDULAS DE IDENTIDAD 420 CORRESPONDIENTE AL MES DE ABRIL. LIB. 00340012003 RECAUDACION EXTRANJERIA - C.I. -L.C."/>
    <m/>
    <m/>
    <m/>
    <m/>
    <m/>
    <m/>
    <n v="80"/>
    <n v="0"/>
    <s v="NO_CONCILIADO"/>
  </r>
  <r>
    <x v="4"/>
    <m/>
    <x v="4"/>
    <x v="86"/>
    <s v="S11535580002"/>
    <s v="CRV"/>
    <n v="1153558"/>
    <m/>
    <s v="||DEVOL. AL MEFP POR PAGO EN DEMASÍA ORIG. POR LA VAR. EN CÁLCULO DE INTERESES EN LA FECHA DE COBRO CUPÓN 19 DEL TÍTULO VALOR TGNBCBU0107 QUE DEBÍA SER BS227.711,39 PERO EL MEFP ABONÓ BS227.711,40 (CBTE: 670257, 670258 23-MZO) S/G HR BCB-DCE-HRI-2026-8195 Y NOTA BCB-GEF-SRRA-DRLA-CI-2026-156 ABONO A LA LIBRETA SIGEP N°00099021001"/>
    <m/>
    <m/>
    <m/>
    <m/>
    <m/>
    <m/>
    <n v="0"/>
    <n v="0.01"/>
    <s v="NO_CONCILIADO"/>
  </r>
  <r>
    <x v="37"/>
    <m/>
    <x v="37"/>
    <x v="86"/>
    <s v="G35747480001"/>
    <s v="CVD"/>
    <n v="3574748"/>
    <m/>
    <s v="COBRO COSTOS DE PAPELERIA SEGUN TRANSFERENCIA DEL EXTERIOR POR ORDEN DE TRAFIGURA PTE LTD, FECHA VALOR 12/05/2026 REF:GAS NATURAL LIB. 00513012007 YPFB - RECURSOS NACIONALIZACIÓN"/>
    <m/>
    <m/>
    <m/>
    <m/>
    <m/>
    <m/>
    <n v="80"/>
    <n v="0"/>
    <s v="NO_CONCILIADO"/>
  </r>
  <r>
    <x v="37"/>
    <m/>
    <x v="37"/>
    <x v="86"/>
    <s v="G35747500001"/>
    <s v="CVD"/>
    <n v="3574750"/>
    <m/>
    <s v="COBRO COSTOS DE PAPELERIA SEGUN TRANSFERENCIA DEL EXTERIOR POR ORDEN DE TRAFIGURA PTE LTD (SINGAPORE) FECHA VALOR 12/05/2026 REF.: CRED GAS NATURAL (260512169011 TRN/20260512-00269458) LIB. 00513012007 YPFB - RECURSOS NACIONALIZACIÓN"/>
    <m/>
    <m/>
    <m/>
    <m/>
    <m/>
    <m/>
    <n v="80"/>
    <n v="0"/>
    <s v="NO_CONCILIADO"/>
  </r>
  <r>
    <x v="37"/>
    <m/>
    <x v="37"/>
    <x v="86"/>
    <s v="F0038122"/>
    <s v="NTE"/>
    <n v="15768557"/>
    <m/>
    <s v="De: 00513012004 Transferencia de la CUT libreta 00513012004 YPFB UNICOMERCIAL a favor de la cuenta 10000059607918 YPFB Transferencias al Exterior, en el marco de R.M. 026 del 27/1/2025 y del Decreto Supremo 4773. Según nota TOBE 0232 2026."/>
    <m/>
    <m/>
    <m/>
    <m/>
    <m/>
    <m/>
    <n v="4690441.8099999996"/>
    <n v="0"/>
    <s v="NO_CONCILIADO"/>
  </r>
  <r>
    <x v="112"/>
    <m/>
    <x v="112"/>
    <x v="86"/>
    <s v="S11535880001"/>
    <s v="COB"/>
    <n v="1153588"/>
    <m/>
    <s v="||AMPLIACIÓN DE VALIDEZ 0,15% S/USD 149,644.- POR 30 DÍAS, REEMBOLSO GASTOS DE COMUNICACIÓN BS330.- Y EMISIÓN DE CBTE. CONTABLE BS80.- S/G NOTA YLB-PRE-GAF-0091-CAR/26 REF.: I-2025-01 P/C YACIMIENTOS DE LITIO BOLIVIANOS A/F CYTEC DE MÉXICO S.A. DE C.V. LIB. 00597022001 YLB-PLANTA IND. SALMUERA SALAR DE UYUNI REF.:COM. ENMIENDA 5 LC I-2025-01"/>
    <m/>
    <m/>
    <m/>
    <m/>
    <m/>
    <m/>
    <n v="538.35"/>
    <n v="0"/>
    <s v="NO_CONCILIADO"/>
  </r>
  <r>
    <x v="36"/>
    <m/>
    <x v="36"/>
    <x v="87"/>
    <s v="O23895340002"/>
    <s v="BOD"/>
    <n v="2389534"/>
    <m/>
    <s v="00046171101 DEPOSITO DE EFECTIVO, DEPOSITANTE: IMPORTADORA Z03 REPRESENTACIONES, CONCEPTO: SANCION PECUNIARIA, CUENTA DE DEPOSITO: CUENTA UNICA DEL TESORO"/>
    <m/>
    <m/>
    <m/>
    <m/>
    <m/>
    <m/>
    <n v="0"/>
    <n v="750"/>
    <s v="NO_CONCILIADO"/>
  </r>
  <r>
    <x v="39"/>
    <m/>
    <x v="39"/>
    <x v="87"/>
    <s v="O23895350002"/>
    <s v="BOD"/>
    <n v="2389535"/>
    <m/>
    <s v="00522012001 DEPOSITO DE EFECTIVO, DEPOSITANTE: SILVIA APARICIO CANO, CONCEPTO: PAGO ALQUILER PREDIOS ENFE POTOSI MAYO 2026 SG CONVOCATORIA ENFE/ARR/17/26 INMUEBLE PT-T2-, CUENTA DE DEPOSITO: CUENTA UNICA DEL TESORO"/>
    <m/>
    <m/>
    <m/>
    <m/>
    <m/>
    <m/>
    <n v="0"/>
    <n v="7100"/>
    <s v="NO_CONCILIADO"/>
  </r>
  <r>
    <x v="28"/>
    <m/>
    <x v="28"/>
    <x v="87"/>
    <s v="O23895410002"/>
    <s v="BOD"/>
    <n v="2389541"/>
    <m/>
    <s v="00016011101 DEPOSITO DE EFECTIVO, DEPOSITANTE: ESTANISLAO ROBERTO ARUQUIPA ALANOCA, CONCEPTO: PAGO DE ALQUILER DE SALON AUDITORIO AVELINO SIÑANI, CUENTA DE DEPOSITO: CUENTA UNICA DEL TESORO"/>
    <m/>
    <m/>
    <m/>
    <m/>
    <m/>
    <m/>
    <n v="0"/>
    <n v="3850"/>
    <s v="NO_CONCILIADO"/>
  </r>
  <r>
    <x v="13"/>
    <m/>
    <x v="13"/>
    <x v="87"/>
    <s v="O23895500002"/>
    <s v="BOD"/>
    <n v="2389550"/>
    <m/>
    <s v="00099021001 DEPOSITO DE EFECTIVO, DEPOSITANTE: SANTIAGO MAMANI CAIHUARA, CONCEPTO: DEVOLUCION DE SALARIO EXCEDENTE AL ASIGNADO AL PRESIDENTE FEBRERO 2023, CUENTA DE DEPOSITO: CUENTA UNICA DEL TESORO"/>
    <m/>
    <m/>
    <m/>
    <m/>
    <m/>
    <m/>
    <n v="0"/>
    <n v="15.62"/>
    <s v="NO_CONCILIADO"/>
  </r>
  <r>
    <x v="13"/>
    <m/>
    <x v="13"/>
    <x v="87"/>
    <s v="O23895510002"/>
    <s v="BOD"/>
    <n v="2389551"/>
    <m/>
    <s v="00099021001 DEPOSITO DE EFECTIVO, DEPOSITANTE: SANTIAGO MAMANI CAIHUARA, CONCEPTO: DEVOLUCION DE SALARIO EXCEDENTE AL ASIGNADO AL PRESIDENTE MARZO 2023, CUENTA DE DEPOSITO: CUENTA UNICA DEL TESORO"/>
    <m/>
    <m/>
    <m/>
    <m/>
    <m/>
    <m/>
    <n v="0"/>
    <n v="234.42"/>
    <s v="NO_CONCILIADO"/>
  </r>
  <r>
    <x v="13"/>
    <m/>
    <x v="13"/>
    <x v="87"/>
    <s v="O23895520002"/>
    <s v="BOD"/>
    <n v="2389552"/>
    <m/>
    <s v="00099021001 DEPOSITO DE EFECTIVO, DEPOSITANTE: SANTIAGO MAMANI CAIHUARA, CONCEPTO: DEVOLUCION DE SALARIO EXCEDENTE AL ASIGNADO AL PRESIDENTE ABRIL 2023, CUENTA DE DEPOSITO: CUENTA UNICA DEL TESORO"/>
    <m/>
    <m/>
    <m/>
    <m/>
    <m/>
    <m/>
    <n v="0"/>
    <n v="234.42"/>
    <s v="NO_CONCILIADO"/>
  </r>
  <r>
    <x v="13"/>
    <m/>
    <x v="13"/>
    <x v="87"/>
    <s v="O23895530002"/>
    <s v="BOD"/>
    <n v="2389553"/>
    <m/>
    <s v="00099021001 DEPOSITO DE EFECTIVO, DEPOSITANTE: SANTIAGO MAMANI CAIHUARA, CONCEPTO: DEVOLUCION DE SALARIO EXCEDENTE AL ASIGNADO AL PRESIDENTE MAYO 2023, CUENTA DE DEPOSITO: CUENTA UNICA DEL TESORO"/>
    <m/>
    <m/>
    <m/>
    <m/>
    <m/>
    <m/>
    <n v="0"/>
    <n v="234.42"/>
    <s v="NO_CONCILIADO"/>
  </r>
  <r>
    <x v="13"/>
    <m/>
    <x v="13"/>
    <x v="87"/>
    <s v="O23895570002"/>
    <s v="BOD"/>
    <n v="2389557"/>
    <m/>
    <s v="00099021001 DEPOSITO DE EFECTIVO, DEPOSITANTE: MARCO OPORTO GAMBOA, CONCEPTO: DEVOLUCION DE SALARIO EXCEDENTE AL ASIGNADO AL PRESIDENTE FEBRERO 2023, CUENTA DE DEPOSITO: CUENTA UNICA DEL TESORO"/>
    <m/>
    <m/>
    <m/>
    <m/>
    <m/>
    <m/>
    <n v="0"/>
    <n v="15.62"/>
    <s v="NO_CONCILIADO"/>
  </r>
  <r>
    <x v="13"/>
    <m/>
    <x v="13"/>
    <x v="87"/>
    <s v="O23895540002"/>
    <s v="BOD"/>
    <n v="2389554"/>
    <m/>
    <s v="00099021001 DEPOSITO DE EFECTIVO, DEPOSITANTE: SANTIAGO MAMANI CAIHUARA, CONCEPTO: DEVOLUCION DE SALARIO EXCEDENTE AL ASIGNADO AL PRESIDENTE JUNIO 2023, CUENTA DE DEPOSITO: CUENTA UNICA DEL TESORO"/>
    <m/>
    <m/>
    <m/>
    <m/>
    <m/>
    <m/>
    <n v="0"/>
    <n v="2373.0300000000002"/>
    <s v="NO_CONCILIADO"/>
  </r>
  <r>
    <x v="13"/>
    <m/>
    <x v="13"/>
    <x v="87"/>
    <s v="O23895550002"/>
    <s v="BOD"/>
    <n v="2389555"/>
    <m/>
    <s v="00099021001 DEPOSITO DE EFECTIVO, DEPOSITANTE: SANTIAGO MAMANI CAIHUARA, CONCEPTO: DEVOLUCION DE SALARIO EXCEDENTE AL ASIGNADO AL PRESIDENTE JULIO 2023, CUENTA DE DEPOSITO: CUENTA UNICA DEL TESORO"/>
    <m/>
    <m/>
    <m/>
    <m/>
    <m/>
    <m/>
    <n v="0"/>
    <n v="109.39"/>
    <s v="NO_CONCILIADO"/>
  </r>
  <r>
    <x v="13"/>
    <m/>
    <x v="13"/>
    <x v="87"/>
    <s v="O23895560002"/>
    <s v="BOD"/>
    <n v="2389556"/>
    <m/>
    <s v="00099021001 DEPOSITO DE EFECTIVO, DEPOSITANTE: SANTIAGO MAMANI CAIHUARA, CONCEPTO: DEVOLUCION DE SALARIO EXCEDENTE AL ASIGNADO AL PRESIDENTE AGOSTO 2023, CUENTA DE DEPOSITO: CUENTA UNICA DEL TESORO"/>
    <m/>
    <m/>
    <m/>
    <m/>
    <m/>
    <m/>
    <n v="0"/>
    <n v="234.42"/>
    <s v="NO_CONCILIADO"/>
  </r>
  <r>
    <x v="13"/>
    <m/>
    <x v="13"/>
    <x v="87"/>
    <s v="O23895580002"/>
    <s v="BOD"/>
    <n v="2389558"/>
    <m/>
    <s v="00099021001 DEPOSITO DE EFECTIVO, DEPOSITANTE: MARCO OPORTO GAMBOA, CONCEPTO: DEVOLUCION DE SALARIO EXCEDENTE AL ASIGNADO AL PRESIDENTE ABRIL 2023, CUENTA DE DEPOSITO: CUENTA UNICA DEL TESORO"/>
    <m/>
    <m/>
    <m/>
    <m/>
    <m/>
    <m/>
    <n v="0"/>
    <n v="234.42"/>
    <s v="NO_CONCILIADO"/>
  </r>
  <r>
    <x v="13"/>
    <m/>
    <x v="13"/>
    <x v="87"/>
    <s v="O23895590002"/>
    <s v="BOD"/>
    <n v="2389559"/>
    <m/>
    <s v="00099021001 DEPOSITO DE EFECTIVO, DEPOSITANTE: MARCO OPORTO GAMBOA, CONCEPTO: DEVOLUCION DE SALARIO EXCEDENTE AL ASIGNADO AL PRESIDENTE MAYO 2023, CUENTA DE DEPOSITO: CUENTA UNICA DEL TESORO"/>
    <m/>
    <m/>
    <m/>
    <m/>
    <m/>
    <m/>
    <n v="0"/>
    <n v="234.42"/>
    <s v="NO_CONCILIADO"/>
  </r>
  <r>
    <x v="13"/>
    <m/>
    <x v="13"/>
    <x v="87"/>
    <s v="O23895600002"/>
    <s v="BOD"/>
    <n v="2389560"/>
    <m/>
    <s v="00099021001 DEPOSITO DE EFECTIVO, DEPOSITANTE: MARCO OPORTO GAMBOA, CONCEPTO: DEVOLUCION DE SALARIO EXCEDENTE AL ASIGNADO AL PRESIDENTE JUNIO 2023, CUENTA DE DEPOSITO: CUENTA UNICA DEL TESORO"/>
    <m/>
    <m/>
    <m/>
    <m/>
    <m/>
    <m/>
    <n v="0"/>
    <n v="2373.0300000000002"/>
    <s v="NO_CONCILIADO"/>
  </r>
  <r>
    <x v="13"/>
    <m/>
    <x v="13"/>
    <x v="87"/>
    <s v="O23895610002"/>
    <s v="BOD"/>
    <n v="2389561"/>
    <m/>
    <s v="00099021001 DEPOSITO DE EFECTIVO, DEPOSITANTE: MARCO OPORTO GAMBOA, CONCEPTO: DEVOLUCION DE SALARIO EXCEDENTE AL ASIGNADO AL PRESIDENTE JULIO 2023, CUENTA DE DEPOSITO: CUENTA UNICA DEL TESORO"/>
    <m/>
    <m/>
    <m/>
    <m/>
    <m/>
    <m/>
    <n v="0"/>
    <n v="109.39"/>
    <s v="NO_CONCILIADO"/>
  </r>
  <r>
    <x v="13"/>
    <m/>
    <x v="13"/>
    <x v="87"/>
    <s v="O23895620002"/>
    <s v="BOD"/>
    <n v="2389562"/>
    <m/>
    <s v="00099021001 DEPOSITO DE EFECTIVO, DEPOSITANTE: MARCO OPORTO GAMBOA, CONCEPTO: DEVOLUCION DE SALARIO EXCEDENTE AL ASIGNADO AL PRESIDENTE AGOSTO 2023, CUENTA DE DEPOSITO: CUENTA UNICA DEL TESORO"/>
    <m/>
    <m/>
    <m/>
    <m/>
    <m/>
    <m/>
    <n v="0"/>
    <n v="234.42"/>
    <s v="NO_CONCILIADO"/>
  </r>
  <r>
    <x v="13"/>
    <m/>
    <x v="13"/>
    <x v="87"/>
    <s v="O23895660002"/>
    <s v="BOD"/>
    <n v="2389566"/>
    <m/>
    <s v="00099021001 DEPOSITO DE EFECTIVO, DEPOSITANTE: MARCO OPORTO GAMBOA, CONCEPTO: DEVOLUCION DE SALARIO EXCEDENTE AL ASIGNADO AL PRESIDENTE MAYO 2024, CUENTA DE DEPOSITO: CUENTA UNICA DEL TESORO"/>
    <m/>
    <m/>
    <m/>
    <m/>
    <m/>
    <m/>
    <n v="0"/>
    <n v="236.76"/>
    <s v="NO_CONCILIADO"/>
  </r>
  <r>
    <x v="13"/>
    <m/>
    <x v="13"/>
    <x v="87"/>
    <s v="O23895630002"/>
    <s v="BOD"/>
    <n v="2389563"/>
    <m/>
    <s v="00099021001 DEPOSITO DE EFECTIVO, DEPOSITANTE: MARCO OPORTO GAMBOA, CONCEPTO: DEVOLUCION DE SALARIO EXCEDENTE AL ASIGNADO AL PRESIDENTE OCTUBRE 2023, CUENTA DE DEPOSITO: CUENTA UNICA DEL TESORO"/>
    <m/>
    <m/>
    <m/>
    <m/>
    <m/>
    <m/>
    <n v="0"/>
    <n v="234.42"/>
    <s v="NO_CONCILIADO"/>
  </r>
  <r>
    <x v="13"/>
    <m/>
    <x v="13"/>
    <x v="87"/>
    <s v="O23895640002"/>
    <s v="BOD"/>
    <n v="2389564"/>
    <m/>
    <s v="00099021001 DEPOSITO DE EFECTIVO, DEPOSITANTE: MARCO OPORTO GAMBOA, CONCEPTO: DEVOLUCION DE SALARIO EXCEDENTE AL ASIGNADO AL PRESIDENTE NOVIEMBRE 2023, CUENTA DE DEPOSITO: CUENTA UNICA DEL TESORO"/>
    <m/>
    <m/>
    <m/>
    <m/>
    <m/>
    <m/>
    <n v="0"/>
    <n v="234.42"/>
    <s v="NO_CONCILIADO"/>
  </r>
  <r>
    <x v="13"/>
    <m/>
    <x v="13"/>
    <x v="87"/>
    <s v="O23895650002"/>
    <s v="BOD"/>
    <n v="2389565"/>
    <m/>
    <s v="00099021001 DEPOSITO DE EFECTIVO, DEPOSITANTE: MARCO OPORTO GAMBOA, CONCEPTO: DEVOLUCION DE SALARIO EXCEDENTE AL ASIGNADO AL PRESIDENTE DICIEMBRE 2023, CUENTA DE DEPOSITO: CUENTA UNICA DEL TESORO"/>
    <m/>
    <m/>
    <m/>
    <m/>
    <m/>
    <m/>
    <n v="0"/>
    <n v="117.21"/>
    <s v="NO_CONCILIADO"/>
  </r>
  <r>
    <x v="13"/>
    <m/>
    <x v="13"/>
    <x v="87"/>
    <s v="O23895670002"/>
    <s v="BOD"/>
    <n v="2389567"/>
    <m/>
    <s v="00099021001 DEPOSITO DE EFECTIVO, DEPOSITANTE: MARCO OPORTO GAMBOA, CONCEPTO: DEVOLUCION DE SALARIO EXCEDENTE AL ASIGNADO AL PRESIDENTE JUNIO 2024, CUENTA DE DEPOSITO: CUENTA UNICA DEL TESORO"/>
    <m/>
    <m/>
    <m/>
    <m/>
    <m/>
    <m/>
    <n v="0"/>
    <n v="236.76"/>
    <s v="NO_CONCILIADO"/>
  </r>
  <r>
    <x v="13"/>
    <m/>
    <x v="13"/>
    <x v="87"/>
    <s v="O23895680002"/>
    <s v="BOD"/>
    <n v="2389568"/>
    <m/>
    <s v="00099021001 DEPOSITO DE EFECTIVO, DEPOSITANTE: MARCO OPORTO GAMBOA, CONCEPTO: DEVOLUCION DE SALARIO EXCEDENTE AL ASIGNADO AL PRESIDENTE AGOSTO 2024, CUENTA DE DEPOSITO: CUENTA UNICA DEL TESORO"/>
    <m/>
    <m/>
    <m/>
    <m/>
    <m/>
    <m/>
    <n v="0"/>
    <n v="236.76"/>
    <s v="NO_CONCILIADO"/>
  </r>
  <r>
    <x v="13"/>
    <m/>
    <x v="13"/>
    <x v="87"/>
    <s v="O23895690002"/>
    <s v="BOD"/>
    <n v="2389569"/>
    <m/>
    <s v="00099021001 DEPOSITO DE EFECTIVO, DEPOSITANTE: MARCO OPORTO GAMBOA, CONCEPTO: DEVOLUCION DE SALARIO EXCEDENTE AL ASIGNADO AL PRESIDENTE SEPTIEMBRE 2024, CUENTA DE DEPOSITO: CUENTA UNICA DEL TESORO"/>
    <m/>
    <m/>
    <m/>
    <m/>
    <m/>
    <m/>
    <n v="0"/>
    <n v="236.76"/>
    <s v="NO_CONCILIADO"/>
  </r>
  <r>
    <x v="13"/>
    <m/>
    <x v="13"/>
    <x v="87"/>
    <s v="O23895700002"/>
    <s v="BOD"/>
    <n v="2389570"/>
    <m/>
    <s v="00099021001 DEPOSITO DE EFECTIVO, DEPOSITANTE: MARCO OPORTO GAMBOA, CONCEPTO: DEVOLUCION DE SALARIO EXCEDENTE AL ASIGNADO AL PRESIDENTE NOVIEMBRE 2024, CUENTA DE DEPOSITO: CUENTA UNICA DEL TESORO"/>
    <m/>
    <m/>
    <m/>
    <m/>
    <m/>
    <m/>
    <n v="0"/>
    <n v="236.76"/>
    <s v="NO_CONCILIADO"/>
  </r>
  <r>
    <x v="13"/>
    <m/>
    <x v="13"/>
    <x v="87"/>
    <s v="O23895710002"/>
    <s v="BOD"/>
    <n v="2389571"/>
    <m/>
    <s v="00099021001 DEPOSITO DE EFECTIVO, DEPOSITANTE: MARCO OPORTO GAMBOA, CONCEPTO: DEVOLUCION DE SALARIO EXCEDENTE AL ASIGNADO AL PRESIDENTE DICIEMBRE 2024, CUENTA DE DEPOSITO: CUENTA UNICA DEL TESORO"/>
    <m/>
    <m/>
    <m/>
    <m/>
    <m/>
    <m/>
    <n v="0"/>
    <n v="236.76"/>
    <s v="NO_CONCILIADO"/>
  </r>
  <r>
    <x v="13"/>
    <m/>
    <x v="13"/>
    <x v="87"/>
    <s v="O23895720002"/>
    <s v="BOD"/>
    <n v="2389572"/>
    <m/>
    <s v="00099021001 DEPOSITO DE EFECTIVO, DEPOSITANTE: MARCO OPORTO GAMBOA, CONCEPTO: DEVOLUCION DE SALARIO EXCEDENTE AL ASIGNADO AL PRESIDENTE MAYO 2025, CUENTA DE DEPOSITO: CUENTA UNICA DEL TESORO"/>
    <m/>
    <m/>
    <m/>
    <m/>
    <m/>
    <m/>
    <n v="0"/>
    <n v="236.76"/>
    <s v="NO_CONCILIADO"/>
  </r>
  <r>
    <x v="13"/>
    <m/>
    <x v="13"/>
    <x v="87"/>
    <s v="O23895730002"/>
    <s v="BOD"/>
    <n v="2389573"/>
    <m/>
    <s v="00099021001 DEPOSITO DE EFECTIVO, DEPOSITANTE: MARCO OPORTO GAMBOA, CONCEPTO: DEVOLUCION DE SALARIO EXCEDENTE AL ASIGNADO AL PRESIDENTE JUNIO 2025, CUENTA DE DEPOSITO: CUENTA UNICA DEL TESORO"/>
    <m/>
    <m/>
    <m/>
    <m/>
    <m/>
    <m/>
    <n v="0"/>
    <n v="236.76"/>
    <s v="NO_CONCILIADO"/>
  </r>
  <r>
    <x v="13"/>
    <m/>
    <x v="13"/>
    <x v="87"/>
    <s v="O23895740002"/>
    <s v="BOD"/>
    <n v="2389574"/>
    <m/>
    <s v="00099021001 DEPOSITO DE EFECTIVO, DEPOSITANTE: MARCO OPORTO GAMBOA, CONCEPTO: DEVOLUCION DE SALARIO EXCEDENTE AL ASIGNADO AL PRESIDENTE JULIO 2025, CUENTA DE DEPOSITO: CUENTA UNICA DEL TESORO"/>
    <m/>
    <m/>
    <m/>
    <m/>
    <m/>
    <m/>
    <n v="0"/>
    <n v="236.76"/>
    <s v="NO_CONCILIADO"/>
  </r>
  <r>
    <x v="13"/>
    <m/>
    <x v="13"/>
    <x v="87"/>
    <s v="O23895750002"/>
    <s v="BOD"/>
    <n v="2389575"/>
    <m/>
    <s v="00099021001 DEPOSITO DE EFECTIVO, DEPOSITANTE: MARCO OPORTO GAMBOA, CONCEPTO: DEVOLUCION DE SALARIO EXCEDENTE AL ASIGNADO AL PRESIDENTE AGOSTO 2025, CUENTA DE DEPOSITO: CUENTA UNICA DEL TESORO"/>
    <m/>
    <m/>
    <m/>
    <m/>
    <m/>
    <m/>
    <n v="0"/>
    <n v="234.42"/>
    <s v="NO_CONCILIADO"/>
  </r>
  <r>
    <x v="13"/>
    <m/>
    <x v="13"/>
    <x v="87"/>
    <s v="O23895760002"/>
    <s v="BOD"/>
    <n v="2389576"/>
    <m/>
    <s v="00099021001 DEPOSITO DE EFECTIVO, DEPOSITANTE: MARCO OPORTO GAMBOA, CONCEPTO: DEVOLUCION DE SALARIO EXCEDENTE AL ASIGNADO AL PRESIDENTE SEPTIEMBRE 2025, CUENTA DE DEPOSITO: CUENTA UNICA DEL TESORO"/>
    <m/>
    <m/>
    <m/>
    <m/>
    <m/>
    <m/>
    <n v="0"/>
    <n v="234.42"/>
    <s v="NO_CONCILIADO"/>
  </r>
  <r>
    <x v="13"/>
    <m/>
    <x v="13"/>
    <x v="87"/>
    <s v="O23895770002"/>
    <s v="BOD"/>
    <n v="2389577"/>
    <m/>
    <s v="00099021001 DEPOSITO DE EFECTIVO, DEPOSITANTE: MARCO OPORTO GAMBOA, CONCEPTO: DEVOLUCION DE SALARIO EXCEDENTE AL ASIGNADO AL PRESIDENTE OCTUBRE 2025, CUENTA DE DEPOSITO: CUENTA UNICA DEL TESORO"/>
    <m/>
    <m/>
    <m/>
    <m/>
    <m/>
    <m/>
    <n v="0"/>
    <n v="236.76"/>
    <s v="NO_CONCILIADO"/>
  </r>
  <r>
    <x v="13"/>
    <m/>
    <x v="13"/>
    <x v="87"/>
    <s v="O23895780002"/>
    <s v="BOD"/>
    <n v="2389578"/>
    <m/>
    <s v="00099021001 DEPOSITO DE EFECTIVO, DEPOSITANTE: MARCO OPORTO GAMBOA, CONCEPTO: DEVOLUCION DE SALARIO EXCEDENTE AL ASIGNADO AL PRESIDENTE NOVIEMBRE 2025, CUENTA DE DEPOSITO: CUENTA UNICA DEL TESORO"/>
    <m/>
    <m/>
    <m/>
    <m/>
    <m/>
    <m/>
    <n v="0"/>
    <n v="236.76"/>
    <s v="NO_CONCILIADO"/>
  </r>
  <r>
    <x v="13"/>
    <m/>
    <x v="13"/>
    <x v="87"/>
    <s v="O23895790002"/>
    <s v="BOD"/>
    <n v="2389579"/>
    <m/>
    <s v="00099021001 DEPOSITO DE EFECTIVO, DEPOSITANTE: MARCO OPORTO GAMBOA, CONCEPTO: DEVOLUCION DE SALARIO EXCEDENTE AL ASIGNADO AL PRESIDENTE DICIEMBRE 2025, CUENTA DE DEPOSITO: CUENTA UNICA DEL TESORO"/>
    <m/>
    <m/>
    <m/>
    <m/>
    <m/>
    <m/>
    <n v="0"/>
    <n v="234.42"/>
    <s v="NO_CONCILIADO"/>
  </r>
  <r>
    <x v="28"/>
    <m/>
    <x v="28"/>
    <x v="87"/>
    <s v="O23895920002"/>
    <s v="BOD"/>
    <n v="2389592"/>
    <m/>
    <s v="00099021001 DEPOSITO DE EFECTIVO, DEPOSITANTE: LUIS ANDRES MOLLERICON TITIRICO, CONCEPTO: DEV DE EX-BECARIO LUIS ANDRES MOLLERICON TITIRICO CONTRATO DGSE - 014/2018, CUENTA DE DEPOSITO: CUENTA UNICA DEL TESORO"/>
    <m/>
    <m/>
    <m/>
    <m/>
    <m/>
    <m/>
    <n v="0"/>
    <n v="9000"/>
    <s v="NO_CONCILIADO"/>
  </r>
  <r>
    <x v="22"/>
    <m/>
    <x v="22"/>
    <x v="87"/>
    <s v="O23896190002"/>
    <s v="BOD"/>
    <n v="2389619"/>
    <m/>
    <s v="00015024201 DEPOSITO DE EFECTIVO, DEPOSITANTE: ZENON DIEGO CALLE MOJICA, CONCEPTO: DEVOLUCION SUBSIDIO NATALIDAD MES SEPTIEMBRE 2025, CUENTA DE DEPOSITO: CUENTA UNICA DEL TESORO"/>
    <m/>
    <m/>
    <m/>
    <m/>
    <m/>
    <m/>
    <n v="0"/>
    <n v="2000"/>
    <s v="NO_CONCILIADO"/>
  </r>
  <r>
    <x v="98"/>
    <m/>
    <x v="98"/>
    <x v="87"/>
    <s v="O23896220002"/>
    <s v="BOD"/>
    <n v="2389622"/>
    <m/>
    <s v="00221022001 DEPOSITO DE EFECTIVO, DEPOSITANTE: LA BOCAMINA SRL, CONCEPTO: FORMULARIO MULTA M02, CUENTA DE DEPOSITO: CUENTA UNICA DEL TESORO"/>
    <m/>
    <m/>
    <m/>
    <m/>
    <m/>
    <m/>
    <n v="0"/>
    <n v="100"/>
    <s v="NO_CONCILIADO"/>
  </r>
  <r>
    <x v="23"/>
    <m/>
    <x v="23"/>
    <x v="87"/>
    <s v="O23896260002"/>
    <s v="BOD"/>
    <n v="2389626"/>
    <m/>
    <s v="00291012008 DEPOSITO DE EFECTIVO, DEPOSITANTE: RAMIRO PEÑA OROZCO, CONCEPTO: SOLICITUD DE ENSAYO INDICE DE RUGOCIDAD INTERNACIONAL (IRI), CUENTA DE DEPOSITO: CUENTA UNICA DEL TESORO"/>
    <m/>
    <m/>
    <m/>
    <m/>
    <m/>
    <m/>
    <n v="0"/>
    <n v="19345.66"/>
    <s v="NO_CONCILIADO"/>
  </r>
  <r>
    <x v="98"/>
    <m/>
    <x v="98"/>
    <x v="87"/>
    <s v="O23896280002"/>
    <s v="BOD"/>
    <n v="2389628"/>
    <m/>
    <s v="00221022001 DEPOSITO DE EFECTIVO, DEPOSITANTE: INDUSTRIALIZACION ESTAÑIFERA BOLIVIANA SRL, CONCEPTO: PAGO DE RETENCIONES FUERA DE PLAZO, CUENTA DE DEPOSITO: CUENTA UNICA DEL TESORO"/>
    <m/>
    <m/>
    <m/>
    <m/>
    <m/>
    <m/>
    <n v="0"/>
    <n v="100"/>
    <s v="NO_CONCILIADO"/>
  </r>
  <r>
    <x v="98"/>
    <m/>
    <x v="98"/>
    <x v="87"/>
    <s v="O23896290002"/>
    <s v="BOD"/>
    <n v="2389629"/>
    <m/>
    <s v="00221022001 DEPOSITO DE EFECTIVO, DEPOSITANTE: INDUSTRIALIZACION ESTAÑIFERA BOLIVIANA SRL, CONCEPTO: PAGO DE RETENCIONES FUERA DE PLAZO, CUENTA DE DEPOSITO: CUENTA UNICA DEL TESORO"/>
    <m/>
    <m/>
    <m/>
    <m/>
    <m/>
    <m/>
    <n v="0"/>
    <n v="100"/>
    <s v="NO_CONCILIADO"/>
  </r>
  <r>
    <x v="98"/>
    <m/>
    <x v="98"/>
    <x v="87"/>
    <s v="O23896300002"/>
    <s v="BOD"/>
    <n v="2389630"/>
    <m/>
    <s v="00221022001 DEPOSITO DE EFECTIVO, DEPOSITANTE: INDUSTRIALIZACION ESTAÑIFERA BOLIVIANA SRL, CONCEPTO: PAGO DE RETENCIONES FUERA DE PLAZO, CUENTA DE DEPOSITO: CUENTA UNICA DEL TESORO"/>
    <m/>
    <m/>
    <m/>
    <m/>
    <m/>
    <m/>
    <n v="0"/>
    <n v="100"/>
    <s v="NO_CONCILIADO"/>
  </r>
  <r>
    <x v="98"/>
    <m/>
    <x v="98"/>
    <x v="87"/>
    <s v="O23896310002"/>
    <s v="BOD"/>
    <n v="2389631"/>
    <m/>
    <s v="00221022001 DEPOSITO DE EFECTIVO, DEPOSITANTE: INDUSTRIALIZACION ESTAÑIFERA BOLIVIANA SRL, CONCEPTO: PAGO DE RETENCIONES FUERA DE PLAZO, CUENTA DE DEPOSITO: CUENTA UNICA DEL TESORO"/>
    <m/>
    <m/>
    <m/>
    <m/>
    <m/>
    <m/>
    <n v="0"/>
    <n v="100"/>
    <s v="NO_CONCILIADO"/>
  </r>
  <r>
    <x v="98"/>
    <m/>
    <x v="98"/>
    <x v="87"/>
    <s v="O23896320002"/>
    <s v="BOD"/>
    <n v="2389632"/>
    <m/>
    <s v="00221022001 DEPOSITO DE EFECTIVO, DEPOSITANTE: INDUSTRIALIZACION ESTAÑIFERA BOLIVIANA SRL, CONCEPTO: PAGO DE RETENCIONES FUERA DE PLAZO, CUENTA DE DEPOSITO: CUENTA UNICA DEL TESORO"/>
    <m/>
    <m/>
    <m/>
    <m/>
    <m/>
    <m/>
    <n v="0"/>
    <n v="100"/>
    <s v="NO_CONCILIADO"/>
  </r>
  <r>
    <x v="13"/>
    <m/>
    <x v="13"/>
    <x v="87"/>
    <s v="O23896330002"/>
    <s v="BOD"/>
    <n v="2389633"/>
    <m/>
    <s v="00099021001 DEPOSITO DE EFECTIVO, DEPOSITANTE: EDZON BLADIMIR CHOQUE LAZARO, CONCEPTO: DEVOLUCION DE VIATICOS, CUENTA DE DEPOSITO: CUENTA UNICA DEL TESORO"/>
    <m/>
    <m/>
    <m/>
    <m/>
    <m/>
    <m/>
    <n v="0"/>
    <n v="1305"/>
    <s v="NO_CONCILIADO"/>
  </r>
  <r>
    <x v="98"/>
    <m/>
    <x v="98"/>
    <x v="87"/>
    <s v="O23896340002"/>
    <s v="BOD"/>
    <n v="2389634"/>
    <m/>
    <s v="00221022001 DEPOSITO DE EFECTIVO, DEPOSITANTE: INDUSTRIALIZACION ESTAÑIFERA BOLIVIANA SRL, CONCEPTO: PAGO DE RETENCIONES FUERA DE PLAZO, CUENTA DE DEPOSITO: CUENTA UNICA DEL TESORO"/>
    <m/>
    <m/>
    <m/>
    <m/>
    <m/>
    <m/>
    <n v="0"/>
    <n v="100"/>
    <s v="NO_CONCILIADO"/>
  </r>
  <r>
    <x v="98"/>
    <m/>
    <x v="98"/>
    <x v="87"/>
    <s v="O23896350002"/>
    <s v="BOD"/>
    <n v="2389635"/>
    <m/>
    <s v="00221022001 DEPOSITO DE EFECTIVO, DEPOSITANTE: INDUSTRIALIZACION ESTAÑIFERA BOLIVIANA SRL, CONCEPTO: PAGO DE RETENCIONES FUERA DE PLAZO, CUENTA DE DEPOSITO: CUENTA UNICA DEL TESORO"/>
    <m/>
    <m/>
    <m/>
    <m/>
    <m/>
    <m/>
    <n v="0"/>
    <n v="100"/>
    <s v="NO_CONCILIADO"/>
  </r>
  <r>
    <x v="98"/>
    <m/>
    <x v="98"/>
    <x v="87"/>
    <s v="O23896360002"/>
    <s v="BOD"/>
    <n v="2389636"/>
    <m/>
    <s v="00221022001 DEPOSITO DE EFECTIVO, DEPOSITANTE: INDUSTRIALIZACION ESTAÑIFERA BOLIVIANA SRL, CONCEPTO: PAGO DE RETENCIONES FUERA DE PLAZO, CUENTA DE DEPOSITO: CUENTA UNICA DEL TESORO"/>
    <m/>
    <m/>
    <m/>
    <m/>
    <m/>
    <m/>
    <n v="0"/>
    <n v="100"/>
    <s v="NO_CONCILIADO"/>
  </r>
  <r>
    <x v="98"/>
    <m/>
    <x v="98"/>
    <x v="87"/>
    <s v="O23896370002"/>
    <s v="BOD"/>
    <n v="2389637"/>
    <m/>
    <s v="00221022001 DEPOSITO DE EFECTIVO, DEPOSITANTE: INDUSTRIALIZACION ESTAÑIFERA BOLIVIANA SRL, CONCEPTO: PAGO DE RETENCIONES FUERA DE PLAZO, CUENTA DE DEPOSITO: CUENTA UNICA DEL TESORO"/>
    <m/>
    <m/>
    <m/>
    <m/>
    <m/>
    <m/>
    <n v="0"/>
    <n v="100"/>
    <s v="NO_CONCILIADO"/>
  </r>
  <r>
    <x v="98"/>
    <m/>
    <x v="98"/>
    <x v="87"/>
    <s v="O23896380002"/>
    <s v="BOD"/>
    <n v="2389638"/>
    <m/>
    <s v="00221022001 DEPOSITO DE EFECTIVO, DEPOSITANTE: INDUSTRIALIZACION ESTAÑIFERA BOLIVIANA SRL, CONCEPTO: PAGO DE RETENCIONES FUERA DE PLAZO, CUENTA DE DEPOSITO: CUENTA UNICA DEL TESORO"/>
    <m/>
    <m/>
    <m/>
    <m/>
    <m/>
    <m/>
    <n v="0"/>
    <n v="100"/>
    <s v="NO_CONCILIADO"/>
  </r>
  <r>
    <x v="98"/>
    <m/>
    <x v="98"/>
    <x v="87"/>
    <s v="O23896390002"/>
    <s v="BOD"/>
    <n v="2389639"/>
    <m/>
    <s v="00221022001 DEPOSITO DE EFECTIVO, DEPOSITANTE: INDUSTRIALIZACION ESTAÑIFERA BOLIVIANA SRL, CONCEPTO: PAGO DE RETENCIONES FUERA DE PLAZO, CUENTA DE DEPOSITO: CUENTA UNICA DEL TESORO"/>
    <m/>
    <m/>
    <m/>
    <m/>
    <m/>
    <m/>
    <n v="0"/>
    <n v="100"/>
    <s v="NO_CONCILIADO"/>
  </r>
  <r>
    <x v="98"/>
    <m/>
    <x v="98"/>
    <x v="87"/>
    <s v="O23896400002"/>
    <s v="BOD"/>
    <n v="2389640"/>
    <m/>
    <s v="00221022001 DEPOSITO DE EFECTIVO, DEPOSITANTE: INDUSTRIALIZACION ESTAÑIFERA BOLIVIANA SRL, CONCEPTO: PAGO DE RETENCIONES FUERA DE PLAZO, CUENTA DE DEPOSITO: CUENTA UNICA DEL TESORO"/>
    <m/>
    <m/>
    <m/>
    <m/>
    <m/>
    <m/>
    <n v="0"/>
    <n v="100"/>
    <s v="NO_CONCILIADO"/>
  </r>
  <r>
    <x v="98"/>
    <m/>
    <x v="98"/>
    <x v="87"/>
    <s v="O23896440002"/>
    <s v="BOD"/>
    <n v="2389644"/>
    <m/>
    <s v="00221022001 DEPOSITO DE EFECTIVO, DEPOSITANTE: INDUSTRIALIZACION ESTAÑIFERA BOLIVIANA SRL, CONCEPTO: PAGO DE RETENCIONES FUERA DE PLAZO, CUENTA DE DEPOSITO: CUENTA UNICA DEL TESORO"/>
    <m/>
    <m/>
    <m/>
    <m/>
    <m/>
    <m/>
    <n v="0"/>
    <n v="100"/>
    <s v="NO_CONCILIADO"/>
  </r>
  <r>
    <x v="98"/>
    <m/>
    <x v="98"/>
    <x v="87"/>
    <s v="O23896410002"/>
    <s v="BOD"/>
    <n v="2389641"/>
    <m/>
    <s v="00221022001 DEPOSITO DE EFECTIVO, DEPOSITANTE: INDUSTRIALIZACION ESTAÑIFERA BOLIVIANA SRL, CONCEPTO: PAGO DE RETENCIONES FUERA DE PLAZO, CUENTA DE DEPOSITO: CUENTA UNICA DEL TESORO"/>
    <m/>
    <m/>
    <m/>
    <m/>
    <m/>
    <m/>
    <n v="0"/>
    <n v="100"/>
    <s v="NO_CONCILIADO"/>
  </r>
  <r>
    <x v="98"/>
    <m/>
    <x v="98"/>
    <x v="87"/>
    <s v="O23896420002"/>
    <s v="BOD"/>
    <n v="2389642"/>
    <m/>
    <s v="00221022001 DEPOSITO DE EFECTIVO, DEPOSITANTE: INDUSTRIALIZACION ESTAÑIFERA BOLIVIANA SRL, CONCEPTO: PAGO DE RETENCIONES FUERA DE PLAZO, CUENTA DE DEPOSITO: CUENTA UNICA DEL TESORO"/>
    <m/>
    <m/>
    <m/>
    <m/>
    <m/>
    <m/>
    <n v="0"/>
    <n v="100"/>
    <s v="NO_CONCILIADO"/>
  </r>
  <r>
    <x v="98"/>
    <m/>
    <x v="98"/>
    <x v="87"/>
    <s v="O23896430002"/>
    <s v="BOD"/>
    <n v="2389643"/>
    <m/>
    <s v="00221022001 DEPOSITO DE EFECTIVO, DEPOSITANTE: INDUSTRIALIZACION ESTAÑIFERA BOLIVIANA SRL, CONCEPTO: PAGO DE RETENCIONES FUERA DE PLAZO, CUENTA DE DEPOSITO: CUENTA UNICA DEL TESORO"/>
    <m/>
    <m/>
    <m/>
    <m/>
    <m/>
    <m/>
    <n v="0"/>
    <n v="100"/>
    <s v="NO_CONCILIADO"/>
  </r>
  <r>
    <x v="36"/>
    <m/>
    <x v="36"/>
    <x v="87"/>
    <s v="O23896450002"/>
    <s v="BOD"/>
    <n v="2389645"/>
    <m/>
    <s v="00046171101 DEPOSITO DE EFECTIVO, DEPOSITANTE: PRODUCTOS SANCELA DEL PERU S.A., CONCEPTO: PAGO DE MULTAS, CUENTA DE DEPOSITO: CUENTA UNICA DEL TESORO"/>
    <m/>
    <m/>
    <m/>
    <m/>
    <m/>
    <m/>
    <n v="0"/>
    <n v="5500"/>
    <s v="NO_CONCILIADO"/>
  </r>
  <r>
    <x v="98"/>
    <m/>
    <x v="98"/>
    <x v="87"/>
    <s v="O23896460002"/>
    <s v="BOD"/>
    <n v="2389646"/>
    <m/>
    <s v="00221022001 DEPOSITO DE EFECTIVO, DEPOSITANTE: INDUSTRIALIZACION ESTAÑIFERA BOLIVIANA SRL, CONCEPTO: PAGO DE RETENCIONES FUERA DE PLAZO, CUENTA DE DEPOSITO: CUENTA UNICA DEL TESORO"/>
    <m/>
    <m/>
    <m/>
    <m/>
    <m/>
    <m/>
    <n v="0"/>
    <n v="100"/>
    <s v="NO_CONCILIADO"/>
  </r>
  <r>
    <x v="87"/>
    <m/>
    <x v="87"/>
    <x v="87"/>
    <s v="O23896480002"/>
    <s v="BOD"/>
    <n v="2389648"/>
    <m/>
    <s v="00099021001 DEPOSITO DE EFECTIVO, DEPOSITANTE: YVANA MARIXA GALEAN GUERRERO, CONCEPTO: PREVENTIVO 245, CUENTA DE DEPOSITO: CUENTA UNICA DEL TESORO/DJBR"/>
    <m/>
    <m/>
    <m/>
    <m/>
    <m/>
    <m/>
    <n v="0"/>
    <n v="500"/>
    <s v="NO_CONCILIADO"/>
  </r>
  <r>
    <x v="98"/>
    <m/>
    <x v="98"/>
    <x v="87"/>
    <s v="O23896510002"/>
    <s v="BOD"/>
    <n v="2389651"/>
    <m/>
    <s v="00221022001 DEPOSITO DE EFECTIVO, DEPOSITANTE: JURAMENTAL SRL, CONCEPTO: SANCION, CUENTA DE DEPOSITO: CUENTA UNICA DEL TESORO"/>
    <m/>
    <m/>
    <m/>
    <m/>
    <m/>
    <m/>
    <n v="0"/>
    <n v="100"/>
    <s v="NO_CONCILIADO"/>
  </r>
  <r>
    <x v="98"/>
    <m/>
    <x v="98"/>
    <x v="87"/>
    <s v="O23896520002"/>
    <s v="BOD"/>
    <n v="2389652"/>
    <m/>
    <s v="00221022001 DEPOSITO DE EFECTIVO, DEPOSITANTE: JURAMENTAL SRL, CONCEPTO: SANCION, CUENTA DE DEPOSITO: CUENTA UNICA DEL TESORO"/>
    <m/>
    <m/>
    <m/>
    <m/>
    <m/>
    <m/>
    <n v="0"/>
    <n v="100"/>
    <s v="NO_CONCILIADO"/>
  </r>
  <r>
    <x v="98"/>
    <m/>
    <x v="98"/>
    <x v="87"/>
    <s v="O23896530002"/>
    <s v="BOD"/>
    <n v="2389653"/>
    <m/>
    <s v="00221022001 DEPOSITO DE EFECTIVO, DEPOSITANTE: JURAMENTAL SRL, CONCEPTO: SANCION, CUENTA DE DEPOSITO: CUENTA UNICA DEL TESORO"/>
    <m/>
    <m/>
    <m/>
    <m/>
    <m/>
    <m/>
    <n v="0"/>
    <n v="100"/>
    <s v="NO_CONCILIADO"/>
  </r>
  <r>
    <x v="98"/>
    <m/>
    <x v="98"/>
    <x v="87"/>
    <s v="O23896540002"/>
    <s v="BOD"/>
    <n v="2389654"/>
    <m/>
    <s v="00221022001 DEPOSITO DE EFECTIVO, DEPOSITANTE: JURAMENTAL SRL, CONCEPTO: SANCION, CUENTA DE DEPOSITO: CUENTA UNICA DEL TESORO"/>
    <m/>
    <m/>
    <m/>
    <m/>
    <m/>
    <m/>
    <n v="0"/>
    <n v="100"/>
    <s v="NO_CONCILIADO"/>
  </r>
  <r>
    <x v="98"/>
    <m/>
    <x v="98"/>
    <x v="87"/>
    <s v="O23896550002"/>
    <s v="BOD"/>
    <n v="2389655"/>
    <m/>
    <s v="00221022001 DEPOSITO DE EFECTIVO, DEPOSITANTE: JURAMENTAL SRL, CONCEPTO: SANCION, CUENTA DE DEPOSITO: CUENTA UNICA DEL TESORO"/>
    <m/>
    <m/>
    <m/>
    <m/>
    <m/>
    <m/>
    <n v="0"/>
    <n v="100"/>
    <s v="NO_CONCILIADO"/>
  </r>
  <r>
    <x v="98"/>
    <m/>
    <x v="98"/>
    <x v="87"/>
    <s v="O23896560002"/>
    <s v="BOD"/>
    <n v="2389656"/>
    <m/>
    <s v="00221022001 DEPOSITO DE EFECTIVO, DEPOSITANTE: JURAMENTAL SRL, CONCEPTO: SANCION, CUENTA DE DEPOSITO: CUENTA UNICA DEL TESORO"/>
    <m/>
    <m/>
    <m/>
    <m/>
    <m/>
    <m/>
    <n v="0"/>
    <n v="100"/>
    <s v="NO_CONCILIADO"/>
  </r>
  <r>
    <x v="98"/>
    <m/>
    <x v="98"/>
    <x v="87"/>
    <s v="O23896570002"/>
    <s v="BOD"/>
    <n v="2389657"/>
    <m/>
    <s v="00221022001 DEPOSITO DE EFECTIVO, DEPOSITANTE: JURAMENTAL SRL, CONCEPTO: SANCION, CUENTA DE DEPOSITO: CUENTA UNICA DEL TESORO"/>
    <m/>
    <m/>
    <m/>
    <m/>
    <m/>
    <m/>
    <n v="0"/>
    <n v="100"/>
    <s v="NO_CONCILIADO"/>
  </r>
  <r>
    <x v="98"/>
    <m/>
    <x v="98"/>
    <x v="87"/>
    <s v="O23896580002"/>
    <s v="BOD"/>
    <n v="2389658"/>
    <m/>
    <s v="00221022001 DEPOSITO DE EFECTIVO, DEPOSITANTE: JURAMENTAL SRL, CONCEPTO: SANCION, CUENTA DE DEPOSITO: CUENTA UNICA DEL TESORO"/>
    <m/>
    <m/>
    <m/>
    <m/>
    <m/>
    <m/>
    <n v="0"/>
    <n v="100"/>
    <s v="NO_CONCILIADO"/>
  </r>
  <r>
    <x v="98"/>
    <m/>
    <x v="98"/>
    <x v="87"/>
    <s v="O23896590002"/>
    <s v="BOD"/>
    <n v="2389659"/>
    <m/>
    <s v="00221022001 DEPOSITO DE EFECTIVO, DEPOSITANTE: JURAMENTAL SRL, CONCEPTO: SANCION, CUENTA DE DEPOSITO: CUENTA UNICA DEL TESORO"/>
    <m/>
    <m/>
    <m/>
    <m/>
    <m/>
    <m/>
    <n v="0"/>
    <n v="100"/>
    <s v="NO_CONCILIADO"/>
  </r>
  <r>
    <x v="98"/>
    <m/>
    <x v="98"/>
    <x v="87"/>
    <s v="O23896600002"/>
    <s v="BOD"/>
    <n v="2389660"/>
    <m/>
    <s v="00221022001 DEPOSITO DE EFECTIVO, DEPOSITANTE: JURAMENTAL SRL, CONCEPTO: SANCION, CUENTA DE DEPOSITO: CUENTA UNICA DEL TESORO"/>
    <m/>
    <m/>
    <m/>
    <m/>
    <m/>
    <m/>
    <n v="0"/>
    <n v="100"/>
    <s v="NO_CONCILIADO"/>
  </r>
  <r>
    <x v="98"/>
    <m/>
    <x v="98"/>
    <x v="87"/>
    <s v="O23896640002"/>
    <s v="BOD"/>
    <n v="2389664"/>
    <m/>
    <s v="00221022001 DEPOSITO DE EFECTIVO, DEPOSITANTE: JURAMENTAL SRL, CONCEPTO: SANCION, CUENTA DE DEPOSITO: CUENTA UNICA DEL TESORO"/>
    <m/>
    <m/>
    <m/>
    <m/>
    <m/>
    <m/>
    <n v="0"/>
    <n v="70"/>
    <s v="NO_CONCILIADO"/>
  </r>
  <r>
    <x v="98"/>
    <m/>
    <x v="98"/>
    <x v="87"/>
    <s v="O23896610002"/>
    <s v="BOD"/>
    <n v="2389661"/>
    <m/>
    <s v="00221022001 DEPOSITO DE EFECTIVO, DEPOSITANTE: JURAMENTAL SRL, CONCEPTO: SANCION, CUENTA DE DEPOSITO: CUENTA UNICA DEL TESORO"/>
    <m/>
    <m/>
    <m/>
    <m/>
    <m/>
    <m/>
    <n v="0"/>
    <n v="100"/>
    <s v="NO_CONCILIADO"/>
  </r>
  <r>
    <x v="98"/>
    <m/>
    <x v="98"/>
    <x v="87"/>
    <s v="O23896620002"/>
    <s v="BOD"/>
    <n v="2389662"/>
    <m/>
    <s v="00221022001 DEPOSITO DE EFECTIVO, DEPOSITANTE: JURAMENTAL SRL, CONCEPTO: SANCION, CUENTA DE DEPOSITO: CUENTA UNICA DEL TESORO"/>
    <m/>
    <m/>
    <m/>
    <m/>
    <m/>
    <m/>
    <n v="0"/>
    <n v="70"/>
    <s v="NO_CONCILIADO"/>
  </r>
  <r>
    <x v="98"/>
    <m/>
    <x v="98"/>
    <x v="87"/>
    <s v="O23896630002"/>
    <s v="BOD"/>
    <n v="2389663"/>
    <m/>
    <s v="00221022001 DEPOSITO DE EFECTIVO, DEPOSITANTE: JURAMENTAL SRL, CONCEPTO: SANCION, CUENTA DE DEPOSITO: CUENTA UNICA DEL TESORO"/>
    <m/>
    <m/>
    <m/>
    <m/>
    <m/>
    <m/>
    <n v="0"/>
    <n v="70"/>
    <s v="NO_CONCILIADO"/>
  </r>
  <r>
    <x v="98"/>
    <m/>
    <x v="98"/>
    <x v="87"/>
    <s v="O23896650002"/>
    <s v="BOD"/>
    <n v="2389665"/>
    <m/>
    <s v="00221022001 DEPOSITO DE EFECTIVO, DEPOSITANTE: JURAMENTAL SRL, CONCEPTO: SANCION, CUENTA DE DEPOSITO: CUENTA UNICA DEL TESORO"/>
    <m/>
    <m/>
    <m/>
    <m/>
    <m/>
    <m/>
    <n v="0"/>
    <n v="70"/>
    <s v="NO_CONCILIADO"/>
  </r>
  <r>
    <x v="98"/>
    <m/>
    <x v="98"/>
    <x v="87"/>
    <s v="O23896660002"/>
    <s v="BOD"/>
    <n v="2389666"/>
    <m/>
    <s v="00221022001 DEPOSITO DE EFECTIVO, DEPOSITANTE: JURAMENTAL SRL, CONCEPTO: SANCION, CUENTA DE DEPOSITO: CUENTA UNICA DEL TESORO"/>
    <m/>
    <m/>
    <m/>
    <m/>
    <m/>
    <m/>
    <n v="0"/>
    <n v="70"/>
    <s v="NO_CONCILIADO"/>
  </r>
  <r>
    <x v="36"/>
    <m/>
    <x v="36"/>
    <x v="87"/>
    <s v="O23896760002"/>
    <s v="BOD"/>
    <n v="2389676"/>
    <m/>
    <s v="00046171101 DEPOSITO DE EFECTIVO, DEPOSITANTE: SUPRADENT, CONCEPTO: PAGO SANCION, CUENTA DE DEPOSITO: CUENTA UNICA DEL TESORO"/>
    <m/>
    <m/>
    <m/>
    <m/>
    <m/>
    <m/>
    <n v="0"/>
    <n v="2083"/>
    <s v="NO_CONCILIADO"/>
  </r>
  <r>
    <x v="98"/>
    <m/>
    <x v="98"/>
    <x v="87"/>
    <s v="O23896770002"/>
    <s v="BOD"/>
    <n v="2389677"/>
    <m/>
    <s v="00221022001 DEPOSITO DE EFECTIVO, DEPOSITANTE: EMSL SRL, CONCEPTO: PAGO POR RETRASO, CUENTA DE DEPOSITO: CUENTA UNICA DEL TESORO"/>
    <m/>
    <m/>
    <m/>
    <m/>
    <m/>
    <m/>
    <n v="0"/>
    <n v="160"/>
    <s v="NO_CONCILIADO"/>
  </r>
  <r>
    <x v="98"/>
    <m/>
    <x v="98"/>
    <x v="87"/>
    <s v="O23896790002"/>
    <s v="BOD"/>
    <n v="2389679"/>
    <m/>
    <s v="00221022001 DEPOSITO DE EFECTIVO, DEPOSITANTE: EMSL SRL, CONCEPTO: PAGO POR RETRASO, CUENTA DE DEPOSITO: CUENTA UNICA DEL TESORO"/>
    <m/>
    <m/>
    <m/>
    <m/>
    <m/>
    <m/>
    <n v="0"/>
    <n v="210"/>
    <s v="NO_CONCILIADO"/>
  </r>
  <r>
    <x v="98"/>
    <m/>
    <x v="98"/>
    <x v="87"/>
    <s v="B23895800002"/>
    <s v="BOD"/>
    <n v="2389580"/>
    <m/>
    <s v="00221022001 DEP.DE CHEQ.AJENOS,RET.DE CAM.,CONCEPTO: DEPÓSITO,DEP.: JAVIER LISTHER ROSEMBLUTH ARGOTE , PROCEDENCIA: BANCO UNION S.A., CHEQUE: 229193, FECHA DE EMISION:13/05/2026"/>
    <m/>
    <m/>
    <m/>
    <m/>
    <m/>
    <m/>
    <n v="0"/>
    <n v="100"/>
    <s v="NO_CONCILIADO"/>
  </r>
  <r>
    <x v="98"/>
    <m/>
    <x v="98"/>
    <x v="87"/>
    <s v="B23895810002"/>
    <s v="BOD"/>
    <n v="2389581"/>
    <m/>
    <s v="00221022001 DEP.DE CHEQ.AJENOS,RET.DE CAM.,CONCEPTO: DEPÓSITO,DEP.: JAVIER LISTHER ROSEMBLUTH ARGOTE , PROCEDENCIA: BANCO UNION S.A., CHEQUE: 229194, FECHA DE EMISION:13/05/2026"/>
    <m/>
    <m/>
    <m/>
    <m/>
    <m/>
    <m/>
    <n v="0"/>
    <n v="100"/>
    <s v="NO_CONCILIADO"/>
  </r>
  <r>
    <x v="98"/>
    <m/>
    <x v="98"/>
    <x v="87"/>
    <s v="B23895820002"/>
    <s v="BOD"/>
    <n v="2389582"/>
    <m/>
    <s v="00221022001 DEP.DE CHEQ.AJENOS,RET.DE CAM.,CONCEPTO: DEPÓSITO,DEP.: JAVIER LISTHER ROSEMBLUTH ARGOTE , PROCEDENCIA: BANCO UNION S.A., CHEQUE: 229195, FECHA DE EMISION:13/05/2026"/>
    <m/>
    <m/>
    <m/>
    <m/>
    <m/>
    <m/>
    <n v="0"/>
    <n v="100"/>
    <s v="NO_CONCILIADO"/>
  </r>
  <r>
    <x v="13"/>
    <m/>
    <x v="13"/>
    <x v="87"/>
    <s v="B23895840002"/>
    <s v="BOD"/>
    <n v="2389584"/>
    <m/>
    <s v="00099021001 DEP.DE CHEQ.AJENOS,RET.DE CAM.,CONCEPTO: DEPÓSITO,DEP.: JUAN BATALLANOS SANTOS , PROCEDENCIA: BANCO UNION S.A., CHEQUE: 229196, FECHA DE EMISION:13/05/2026"/>
    <m/>
    <m/>
    <m/>
    <m/>
    <m/>
    <m/>
    <n v="0"/>
    <n v="90"/>
    <s v="NO_CONCILIADO"/>
  </r>
  <r>
    <x v="13"/>
    <m/>
    <x v="13"/>
    <x v="87"/>
    <s v="B23895850002"/>
    <s v="BOD"/>
    <n v="2389585"/>
    <m/>
    <s v="00099021001 DEP.DE CHEQ.AJENOS,RET.DE CAM.,CONCEPTO: DEPÓSITO,DEP.: NAYARA HALIZON MAMANI MORUCHE , PROCEDENCIA: BANCO UNION S.A., CHEQUE: 229197, FECHA DE EMISION:13/05/2026"/>
    <m/>
    <m/>
    <m/>
    <m/>
    <m/>
    <m/>
    <n v="0"/>
    <n v="2130.88"/>
    <s v="NO_CONCILIADO"/>
  </r>
  <r>
    <x v="98"/>
    <m/>
    <x v="98"/>
    <x v="87"/>
    <s v="B23895860002"/>
    <s v="BOD"/>
    <n v="2389586"/>
    <m/>
    <s v="00221022001 DEP.DE CHEQ.AJENOS,RET.DE CAM.,CONCEPTO: DEPÓSITO,DEP.: JAIME ARACA CASTRO , PROCEDENCIA: BANCO UNION S.A., CHEQUE: 229198, FECHA DE EMISION:13/05/2026"/>
    <m/>
    <m/>
    <m/>
    <m/>
    <m/>
    <m/>
    <n v="0"/>
    <n v="100"/>
    <s v="NO_CONCILIADO"/>
  </r>
  <r>
    <x v="98"/>
    <m/>
    <x v="98"/>
    <x v="87"/>
    <s v="B23895870002"/>
    <s v="BOD"/>
    <n v="2389587"/>
    <m/>
    <s v="00221022001 DEP.DE CHEQ.AJENOS,RET.DE CAM.,CONCEPTO: DEPÓSITO,DEP.: MARIBEL CORONADO NINA , PROCEDENCIA: BANCO UNION S.A., CHEQUE: 229199, FECHA DE EMISION:13/05/2026"/>
    <m/>
    <m/>
    <m/>
    <m/>
    <m/>
    <m/>
    <n v="0"/>
    <n v="150"/>
    <s v="NO_CONCILIADO"/>
  </r>
  <r>
    <x v="98"/>
    <m/>
    <x v="98"/>
    <x v="87"/>
    <s v="B23895880002"/>
    <s v="BOD"/>
    <n v="2389588"/>
    <m/>
    <s v="00221022001 DEP.DE CHEQ.AJENOS,RET.DE CAM.,CONCEPTO: DEPÓSITO,DEP.: LUDMER SUSAN MAMANI CHOQUE , PROCEDENCIA: BANCO UNION S.A., CHEQUE: 229200, FECHA DE EMISION:13/05/2026"/>
    <m/>
    <m/>
    <m/>
    <m/>
    <m/>
    <m/>
    <n v="0"/>
    <n v="670"/>
    <s v="NO_CONCILIADO"/>
  </r>
  <r>
    <x v="98"/>
    <m/>
    <x v="98"/>
    <x v="87"/>
    <s v="B23895890002"/>
    <s v="BOD"/>
    <n v="2389589"/>
    <m/>
    <s v="00221022001 DEP.DE CHEQ.AJENOS,RET.DE CAM.,CONCEPTO: DEPÓSITO,DEP.: SANTOS LUIS GUTIERREZ CHOQUE , PROCEDENCIA: BANCO UNION S.A., CHEQUE: 229207, FECHA DE EMISION:13/05/2026"/>
    <m/>
    <m/>
    <m/>
    <m/>
    <m/>
    <m/>
    <n v="0"/>
    <n v="700"/>
    <s v="NO_CONCILIADO"/>
  </r>
  <r>
    <x v="98"/>
    <m/>
    <x v="98"/>
    <x v="87"/>
    <s v="B23895900002"/>
    <s v="BOD"/>
    <n v="2389590"/>
    <m/>
    <s v="00221022001 DEP.DE CHEQ.AJENOS,RET.DE CAM.,CONCEPTO: DEPÓSITO,DEP.: JAVIER LISTHER ROSEMBLUTH ARGOTE , PROCEDENCIA: BANCO UNION S.A., CHEQUE: 229202, FECHA DE EMISION:13/05/2026"/>
    <m/>
    <m/>
    <m/>
    <m/>
    <m/>
    <m/>
    <n v="0"/>
    <n v="100"/>
    <s v="NO_CONCILIADO"/>
  </r>
  <r>
    <x v="98"/>
    <m/>
    <x v="98"/>
    <x v="87"/>
    <s v="B23895910002"/>
    <s v="BOD"/>
    <n v="2389591"/>
    <m/>
    <s v="00221022001 DEP.DE CHEQ.AJENOS,RET.DE CAM.,CONCEPTO: DEPÓSITO,DEP.: SANTOS LUIS GUTIERREZ CHOQUE , PROCEDENCIA: BANCO UNION S.A., CHEQUE: 229203, FECHA DE EMISION:13/05/2026"/>
    <m/>
    <m/>
    <m/>
    <m/>
    <m/>
    <m/>
    <n v="0"/>
    <n v="700"/>
    <s v="NO_CONCILIADO"/>
  </r>
  <r>
    <x v="98"/>
    <m/>
    <x v="98"/>
    <x v="87"/>
    <s v="B23895930002"/>
    <s v="BOD"/>
    <n v="2389593"/>
    <m/>
    <s v="00221022001 DEP.DE CHEQ.AJENOS,RET.DE CAM.,CONCEPTO: DEPÓSITO,DEP.: SANTOS LUIS GUTIERREZ CHOQUE , PROCEDENCIA: BANCO UNION S.A., CHEQUE: 229204, FECHA DE EMISION:13/05/2026"/>
    <m/>
    <m/>
    <m/>
    <m/>
    <m/>
    <m/>
    <n v="0"/>
    <n v="800"/>
    <s v="NO_CONCILIADO"/>
  </r>
  <r>
    <x v="98"/>
    <m/>
    <x v="98"/>
    <x v="87"/>
    <s v="B23895950002"/>
    <s v="BOD"/>
    <n v="2389595"/>
    <m/>
    <s v="00221022001 DEP.DE CHEQ.AJENOS,RET.DE CAM.,CONCEPTO: DEPÓSITO,DEP.: SANTOS LUIS GUTIERREZ CHOQUE , PROCEDENCIA: BANCO UNION S.A., CHEQUE: 229205, FECHA DE EMISION:13/05/2026"/>
    <m/>
    <m/>
    <m/>
    <m/>
    <m/>
    <m/>
    <n v="0"/>
    <n v="1400"/>
    <s v="NO_CONCILIADO"/>
  </r>
  <r>
    <x v="98"/>
    <m/>
    <x v="98"/>
    <x v="87"/>
    <s v="B23895970002"/>
    <s v="BOD"/>
    <n v="2389597"/>
    <m/>
    <s v="00221022001 DEP.DE CHEQ.AJENOS,RET.DE CAM.,CONCEPTO: DEPÓSITO,DEP.: MANUEL ISRAEL RUIZ CHOQUE , PROCEDENCIA: BANCO UNION S.A., CHEQUE: 229206, FECHA DE EMISION:13/05/2026"/>
    <m/>
    <m/>
    <m/>
    <m/>
    <m/>
    <m/>
    <n v="0"/>
    <n v="500"/>
    <s v="NO_CONCILIADO"/>
  </r>
  <r>
    <x v="99"/>
    <m/>
    <x v="99"/>
    <x v="87"/>
    <s v="J06750900002"/>
    <s v="NTE"/>
    <n v="15758538"/>
    <m/>
    <s v="A:00599042001 DEPOSITO POR MORA EN FACTURA DE ELFEC N° 8188330 ABRIL 2026 ."/>
    <m/>
    <m/>
    <m/>
    <m/>
    <m/>
    <m/>
    <n v="0"/>
    <n v="20.5"/>
    <s v="NO_CONCILIADO"/>
  </r>
  <r>
    <x v="99"/>
    <m/>
    <x v="99"/>
    <x v="87"/>
    <s v="J06750870002"/>
    <s v="NTE"/>
    <n v="15758637"/>
    <m/>
    <s v="A:00599072001 DEPOSITO POR MORA EN LA FACTURA N° 8101765 DE ELFEC MES DE MARZO 2026."/>
    <m/>
    <m/>
    <m/>
    <m/>
    <m/>
    <m/>
    <n v="0"/>
    <n v="118.9"/>
    <s v="NO_CONCILIADO"/>
  </r>
  <r>
    <x v="99"/>
    <m/>
    <x v="99"/>
    <x v="87"/>
    <s v="J06750880002"/>
    <s v="NTE"/>
    <n v="15758627"/>
    <m/>
    <s v="A:00599072001 DEPOSITO POR MORA EN PAGO DE LA FACTURA N° 7351422 DE ELFEC POR EL MES DE FEBRERO DE 2026"/>
    <m/>
    <m/>
    <m/>
    <m/>
    <m/>
    <m/>
    <n v="0"/>
    <n v="65.2"/>
    <s v="NO_CONCILIADO"/>
  </r>
  <r>
    <x v="99"/>
    <m/>
    <x v="99"/>
    <x v="87"/>
    <s v="J06750890002"/>
    <s v="NTE"/>
    <n v="15758540"/>
    <m/>
    <s v="A:00599042001 DEPOSITO POR MORA EN PAGO DE FACTURA DE ELFEC N° 8091139 MARZO 2026"/>
    <m/>
    <m/>
    <m/>
    <m/>
    <m/>
    <m/>
    <n v="0"/>
    <n v="110.5"/>
    <s v="NO_CONCILIADO"/>
  </r>
  <r>
    <x v="99"/>
    <m/>
    <x v="99"/>
    <x v="87"/>
    <s v="J06750910002"/>
    <s v="NTE"/>
    <n v="15758524"/>
    <m/>
    <s v="A:00599032003 DEPOSITO POR MORA EN FACTURA 8098983 DE ELFEC MARZO 2026."/>
    <m/>
    <m/>
    <m/>
    <m/>
    <m/>
    <m/>
    <n v="0"/>
    <n v="3.9"/>
    <s v="NO_CONCILIADO"/>
  </r>
  <r>
    <x v="99"/>
    <m/>
    <x v="99"/>
    <x v="87"/>
    <s v="J06750920002"/>
    <s v="NTE"/>
    <n v="15758536"/>
    <m/>
    <s v="A:00599032003 DEPOSITO POR INTERES MORATORIO EN FACTURA N° 682536 DE YPFB MARZO/2026."/>
    <m/>
    <m/>
    <m/>
    <m/>
    <m/>
    <m/>
    <n v="0"/>
    <n v="208.32"/>
    <s v="NO_CONCILIADO"/>
  </r>
  <r>
    <x v="99"/>
    <m/>
    <x v="99"/>
    <x v="87"/>
    <s v="J06750930002"/>
    <s v="NTE"/>
    <n v="15500622"/>
    <m/>
    <s v="A:00599032003 TRANSFERENCIA DEL DEPOSITO POR BS .15.20, EFECTUADO POR IVETH CHIRI CRISPIN, POR CONCEPTO DE DEVOLUCION DE INTERES POR MORA GENERADO POR LA FACTURA N°4660786 S/ INF/GP/DPLALSG/PLQS/2026-00010 I/2026-04206 Y ADJUNTOS."/>
    <m/>
    <m/>
    <m/>
    <m/>
    <m/>
    <m/>
    <n v="0"/>
    <n v="15.2"/>
    <s v="NO_CONCILIADO"/>
  </r>
  <r>
    <x v="99"/>
    <m/>
    <x v="99"/>
    <x v="87"/>
    <s v="J06750940002"/>
    <s v="NTE"/>
    <n v="15586552"/>
    <m/>
    <s v="A:00599032003 TRANSFERENCIA DE DEPOSITO CON FECHA 10/02/2026 DE BS.50.00, EFECTUADO POR SERGIO RAMOS CALLISAYA, POR CONCEPTO DE REPOSICION DE CREDENCIAL DE ACUERDO A BOLETA DE TRANSFERENCIA N°1661031535, NOTA DE FECHA 10/02/2026 Y HS E/2026-00730."/>
    <m/>
    <m/>
    <m/>
    <m/>
    <m/>
    <m/>
    <n v="0"/>
    <n v="50"/>
    <s v="NO_CONCILIADO"/>
  </r>
  <r>
    <x v="99"/>
    <m/>
    <x v="99"/>
    <x v="87"/>
    <s v="J06750950002"/>
    <s v="NTE"/>
    <n v="15758513"/>
    <m/>
    <s v="A:00599032003 DEPOSITO POR MORA EN FACTURA 8101820DE ELFEC MARZO /2026"/>
    <m/>
    <m/>
    <m/>
    <m/>
    <m/>
    <m/>
    <n v="0"/>
    <n v="55"/>
    <s v="NO_CONCILIADO"/>
  </r>
  <r>
    <x v="21"/>
    <m/>
    <x v="21"/>
    <x v="87"/>
    <s v="I01391590002"/>
    <s v="CRV"/>
    <n v="139159"/>
    <m/>
    <s v="RETIRO TOTAL DE RECURSOS CAPTADOS EN LA FECHA LIBRETA 00253014315 EMAGUA - FONDOS DE DISPOSICION KFW PACC II"/>
    <m/>
    <m/>
    <m/>
    <m/>
    <m/>
    <m/>
    <n v="0"/>
    <n v="386442.72"/>
    <s v="NO_CONCILIADO"/>
  </r>
  <r>
    <x v="100"/>
    <m/>
    <x v="100"/>
    <x v="87"/>
    <s v="S11536190003"/>
    <s v="COB"/>
    <n v="1153619"/>
    <m/>
    <s v="||TRANSFERENCIA DE FONDOS S/G MENSAJE SWIFT N°. 5472,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87"/>
    <s v="S11536170003"/>
    <s v="COB"/>
    <n v="1153617"/>
    <m/>
    <s v="||TRANSFERENCIA DE FONDOS SEGÚN MENSAJES SWIFT NROS. 5451 Y 5450, EN ATENCIÓN A NOTA CITE: DGAC/DAF/FIN/NE-0031/26 DE FECHA 09/02/2026 (HRE-TGL-2685), ENVIADO POR LA DIRECCIÓN GENERAL DE AERONÁUTICA CIVIL-DGAC (SECTOR PÚBLICO). DÉBITO DE LA LIBRETA N° 00117012001 DE DGAC-RECURSOS ESPECIFIC., REPOSICIÓN DE ÚTILES DE ESCRITORIO."/>
    <m/>
    <m/>
    <m/>
    <m/>
    <m/>
    <m/>
    <n v="80"/>
    <n v="0"/>
    <s v="NO_CONCILIADO"/>
  </r>
  <r>
    <x v="4"/>
    <m/>
    <x v="4"/>
    <x v="87"/>
    <s v="G35763970002"/>
    <s v="CRV"/>
    <n v="3576397"/>
    <m/>
    <s v="PAGO PRÉSTAMO BID BID 1020-SF-BO VCTO. 13-05-2026 POR CUENTA DE BANCO DE DESARROLLO , VALOR 13-05-2026 CAPITAL BS 1.346.605,83 INTERESES BS 347.239,84 LIBRETA 00099021001 TGN-RECURSOS ORDINARIOS (3987)-ALIVIO MDRI"/>
    <m/>
    <m/>
    <m/>
    <m/>
    <m/>
    <m/>
    <n v="0"/>
    <n v="1693845.67"/>
    <s v="NO_CONCILIADO"/>
  </r>
  <r>
    <x v="112"/>
    <m/>
    <x v="112"/>
    <x v="87"/>
    <s v="G35763980002"/>
    <s v="CRV"/>
    <n v="3576398"/>
    <m/>
    <s v="TRANSFERENCIA DEL EXTERIOR SEGUN SWIFT NOS.5478-5479 DE FECHA 13/05/2026 ORDENANTE: PTC S.A.C. (LIMA PERU) REF.: CRED COMPRA SEGUN ORDEN VENTA NO GOP-DVE-0070-ODV/26-VEX (2026051300433790 TRN/20260513-00327317) LIB. 00597012001 RECURSOS PROPIOS VENTAS YLB"/>
    <m/>
    <m/>
    <m/>
    <m/>
    <m/>
    <m/>
    <n v="0"/>
    <n v="109869.75999999999"/>
    <s v="NO_CONCILIADO"/>
  </r>
  <r>
    <x v="112"/>
    <m/>
    <x v="112"/>
    <x v="87"/>
    <s v="G35764000002"/>
    <s v="CRV"/>
    <n v="3576400"/>
    <m/>
    <s v="TRANSFERENCIA DEL EXTERIOR SEGUN SWIFT NOS.5480-5477 DE FECHA 13/05/2026 ORDENANTE: PTC S.A.C. (LIMA PERU) REF.: CRED COMPRA SEGUN ORDE DE VENTA NO GOP-DVE-0069-ODV/26-VEX (2026051300433358 TRN/20260513-00327185) LIB. 00597012001 RECURSOS PROPIOS VENTAS YLB"/>
    <m/>
    <m/>
    <m/>
    <m/>
    <m/>
    <m/>
    <n v="0"/>
    <n v="167685.84"/>
    <s v="NO_CONCILIADO"/>
  </r>
  <r>
    <x v="107"/>
    <m/>
    <x v="107"/>
    <x v="87"/>
    <s v="G35764020002"/>
    <s v="CRV"/>
    <n v="3576402"/>
    <m/>
    <s v="TRANSFERENCIA DEL EXTERIOR SEGUN SWIFT NO.5446 DE FECHA 13/05/2026 ORDENANTE: CONSULADO DE BOLIVIA EN CALAMA - CHILE REF:TRANSFERENCIA DE ABRIL LIB. 00340012005 SEGIP - RECAUDACION EXTERIOR - CEDULAS DE IDENTIDAD"/>
    <m/>
    <m/>
    <m/>
    <m/>
    <m/>
    <m/>
    <n v="0"/>
    <n v="111906.56"/>
    <s v="NO_CONCILIADO"/>
  </r>
  <r>
    <x v="112"/>
    <m/>
    <x v="112"/>
    <x v="87"/>
    <s v="G35763990001"/>
    <s v="CVD"/>
    <n v="3576399"/>
    <m/>
    <s v="COBRO COSTOS DE PAPELERIA SEGUN TRANSFERENCIA DEL EXTERIOR POR ORDEN DE PTC S.A.C. (LIMA PERU) REF.: CRED COMPRA SEGUN ORDEN VENTA NO GOP-DVE-0070-ODV/26-VEX (2026051300433790 TRN/20260513-00327317) LIB. 00597032001 YLB-COMERCIALIZACION DE DIVERSAS SALES"/>
    <m/>
    <m/>
    <m/>
    <m/>
    <m/>
    <m/>
    <n v="80"/>
    <n v="0"/>
    <s v="NO_CONCILIADO"/>
  </r>
  <r>
    <x v="112"/>
    <m/>
    <x v="112"/>
    <x v="87"/>
    <s v="G35764010001"/>
    <s v="CVD"/>
    <n v="3576401"/>
    <m/>
    <s v="COBRO COSTOS DE PAPELERIA SEGUN TRANSFERENCIA DEL EXTERIOR POR ORDEN DE PTC S.A.C. (LIMA PERU) REF.: CRED COMPRA SEGUN ORDE DE VENTA NO GOP-DVE-0069-ODV/26-VEX (2026051300433358 TRN/20260513-00327185) LIB. 00597032001 YLB-COMERCIALIZACION DE DIVERSAS SALES"/>
    <m/>
    <m/>
    <m/>
    <m/>
    <m/>
    <m/>
    <n v="80"/>
    <n v="0"/>
    <s v="NO_CONCILIADO"/>
  </r>
  <r>
    <x v="107"/>
    <m/>
    <x v="107"/>
    <x v="87"/>
    <s v="G35764030001"/>
    <s v="CVD"/>
    <n v="3576403"/>
    <m/>
    <s v="COBRO COSTOS DE PAPELERIA SEGUN TRANSFERENCIA DEL EXTERIOR POR ORDEN DE CONSULADO DE BOLIVIA EN CALAMA - CHILE REF:TRANSFERENCIA DE ABRIL LIB. 00340012003 RECAUDACION EXTRANJERIA - C.I. -L.C."/>
    <m/>
    <m/>
    <m/>
    <m/>
    <m/>
    <m/>
    <n v="80"/>
    <n v="0"/>
    <s v="NO_CONCILIADO"/>
  </r>
  <r>
    <x v="10"/>
    <m/>
    <x v="10"/>
    <x v="87"/>
    <s v="J06752340002"/>
    <s v="NTE"/>
    <n v="15769583"/>
    <m/>
    <s v="A:00099021001 Transferencia de recursos a solicitud de la Unidad de Administración e Información Salarial mediante nota CITE: MEFP/VTCP/DGPOT/UAIS/N°158/2026, Informe CITE: MEFP/VTCP/DGPOT/UAIS/N°74/2026 para la reversión definitiva de las boletas de pago solicitadas por varias entidades consignadas en el comprobante de pago N°19172 HR 2026-21466-R."/>
    <m/>
    <m/>
    <m/>
    <m/>
    <m/>
    <m/>
    <n v="0"/>
    <n v="8525"/>
    <s v="NO_CONCILIADO"/>
  </r>
  <r>
    <x v="10"/>
    <m/>
    <x v="10"/>
    <x v="87"/>
    <s v="J06752350002"/>
    <s v="NTE"/>
    <n v="15769595"/>
    <m/>
    <s v="A:00099021001 Transferencia de recursos a solicitud de la Unidad de Administración e Información Salarial mediante nota CITE: MEFP/VTCP/DGPOT/UAIS/N°158/2026, Informe CITE: MEFP/VTCP/DGPOT/UAIS/N°74/2026 para la reversión definitiva de las boletas de pago solicitadas por varias entidades consignadas en el comprobante de pago N°19172 HR 2026-21466-R."/>
    <m/>
    <m/>
    <m/>
    <m/>
    <m/>
    <m/>
    <n v="0"/>
    <n v="15306.53"/>
    <s v="NO_CONCILIADO"/>
  </r>
  <r>
    <x v="74"/>
    <m/>
    <x v="74"/>
    <x v="88"/>
    <s v="O23898430002"/>
    <s v="BOD"/>
    <n v="2389843"/>
    <m/>
    <s v="00299014101 DEPOSITO DE EFECTIVO, DEPOSITANTE: SEDERI LP, CONCEPTO: DEVOLUCION DE REFRIGERIO, CUENTA DE DEPOSITO: CUENTA UNICA DEL TESORO"/>
    <m/>
    <m/>
    <m/>
    <m/>
    <m/>
    <m/>
    <n v="0"/>
    <n v="26"/>
    <s v="NO_CONCILIADO"/>
  </r>
  <r>
    <x v="36"/>
    <m/>
    <x v="36"/>
    <x v="88"/>
    <s v="O23898470002"/>
    <s v="BOD"/>
    <n v="2389847"/>
    <m/>
    <s v="00046171101 DEPOSITO DE EFECTIVO, DEPOSITANTE: NITROX S.R.L., CONCEPTO: PAGO DE LA RESOLUCION ADMINISTRATIVA N° S/036/2026, CUENTA DE DEPOSITO: CUENTA UNICA DEL TESORO"/>
    <m/>
    <m/>
    <m/>
    <m/>
    <m/>
    <m/>
    <n v="0"/>
    <n v="5500"/>
    <s v="NO_CONCILIADO"/>
  </r>
  <r>
    <x v="98"/>
    <m/>
    <x v="98"/>
    <x v="88"/>
    <s v="O23898500002"/>
    <s v="BOD"/>
    <n v="2389850"/>
    <m/>
    <s v="00221022001 DEPOSITO DE EFECTIVO, DEPOSITANTE: COMERCIALIZADORA KENNAMETAL BOLIVIA SRL, CONCEPTO: PAGO MULTA, CUENTA DE DEPOSITO: CUENTA UNICA DEL TESORO"/>
    <m/>
    <m/>
    <m/>
    <m/>
    <m/>
    <m/>
    <n v="0"/>
    <n v="30"/>
    <s v="NO_CONCILIADO"/>
  </r>
  <r>
    <x v="98"/>
    <m/>
    <x v="98"/>
    <x v="88"/>
    <s v="O23898520002"/>
    <s v="BOD"/>
    <n v="2389852"/>
    <m/>
    <s v="00221022001 DEPOSITO DE EFECTIVO, DEPOSITANTE: COMERCIALIZADORA, CONCEPTO: PAGO MULTA, CUENTA DE DEPOSITO: CUENTA UNICA DEL TESORO"/>
    <m/>
    <m/>
    <m/>
    <m/>
    <m/>
    <m/>
    <n v="0"/>
    <n v="30"/>
    <s v="NO_CONCILIADO"/>
  </r>
  <r>
    <x v="98"/>
    <m/>
    <x v="98"/>
    <x v="88"/>
    <s v="O23898540002"/>
    <s v="BOD"/>
    <n v="2389854"/>
    <m/>
    <s v="00221022001 DEPOSITO DE EFECTIVO, DEPOSITANTE: COMERCIALIZADORA, CONCEPTO: PAGO MULTA, CUENTA DE DEPOSITO: CUENTA UNICA DEL TESORO"/>
    <m/>
    <m/>
    <m/>
    <m/>
    <m/>
    <m/>
    <n v="0"/>
    <n v="100"/>
    <s v="NO_CONCILIADO"/>
  </r>
  <r>
    <x v="98"/>
    <m/>
    <x v="98"/>
    <x v="88"/>
    <s v="O23898560002"/>
    <s v="BOD"/>
    <n v="2389856"/>
    <m/>
    <s v="00221022001 DEPOSITO DE EFECTIVO, DEPOSITANTE: COMERCIALIZADORA, CONCEPTO: PAGO MULTA, CUENTA DE DEPOSITO: CUENTA UNICA DEL TESORO"/>
    <m/>
    <m/>
    <m/>
    <m/>
    <m/>
    <m/>
    <n v="0"/>
    <n v="100"/>
    <s v="NO_CONCILIADO"/>
  </r>
  <r>
    <x v="29"/>
    <m/>
    <x v="29"/>
    <x v="88"/>
    <s v="O23898570002"/>
    <s v="BOD"/>
    <n v="2389857"/>
    <m/>
    <s v="00266022001 DEPOSITO DE EFECTIVO, DEPOSITANTE: RICHAR SAUCEDO, CONCEPTO: DEVOLUCION DE MULTAS, CUENTA DE DEPOSITO: CUENTA UNICA DEL TESORO"/>
    <m/>
    <m/>
    <m/>
    <m/>
    <m/>
    <m/>
    <n v="0"/>
    <n v="0.45"/>
    <s v="NO_CONCILIADO"/>
  </r>
  <r>
    <x v="13"/>
    <m/>
    <x v="13"/>
    <x v="88"/>
    <s v="O23898720002"/>
    <s v="BOD"/>
    <n v="2389872"/>
    <m/>
    <s v="00099021001 DEPOSITO DE EFECTIVO, DEPOSITANTE: ADRIANA PATRICIA MERCADO SOTO, CONCEPTO: DEVOLUCION, CUENTA DE DEPOSITO: CUENTA UNICA DEL TESORO"/>
    <m/>
    <m/>
    <m/>
    <m/>
    <m/>
    <m/>
    <n v="0"/>
    <n v="3982.29"/>
    <s v="NO_CONCILIADO"/>
  </r>
  <r>
    <x v="36"/>
    <m/>
    <x v="36"/>
    <x v="88"/>
    <s v="O23898810002"/>
    <s v="BOD"/>
    <n v="2389881"/>
    <m/>
    <s v="00046171101 DEPOSITO DE EFECTIVO, DEPOSITANTE: IMPORTADORA DURANA S.R.L., CONCEPTO: SANCION PECUNIARIA, CUENTA DE DEPOSITO: CUENTA UNICA DEL TESORO"/>
    <m/>
    <m/>
    <m/>
    <m/>
    <m/>
    <m/>
    <n v="0"/>
    <n v="5500"/>
    <s v="NO_CONCILIADO"/>
  </r>
  <r>
    <x v="28"/>
    <m/>
    <x v="28"/>
    <x v="88"/>
    <s v="O23898980002"/>
    <s v="BOD"/>
    <n v="2389898"/>
    <m/>
    <s v="00099021001 DEPOSITO DE EFECTIVO, DEPOSITANTE: CECILIA ALEJANDRA RIOS TERAN, CONCEPTO: RESTITUCION PROGRAMA 100 BECAS DE ESTUDIO PARA LA SOBERANIA CIENTIFICA Y TECNOLOGICA, CUENTA DE DEPOSITO: CUENTA UNICA DEL TESORO"/>
    <m/>
    <m/>
    <m/>
    <m/>
    <m/>
    <m/>
    <n v="0"/>
    <n v="5000"/>
    <s v="NO_CONCILIADO"/>
  </r>
  <r>
    <x v="65"/>
    <m/>
    <x v="65"/>
    <x v="88"/>
    <s v="O23899120002"/>
    <s v="BOD"/>
    <n v="2389912"/>
    <m/>
    <s v="00099021001 DEPOSITO DE EFECTIVO, DEPOSITANTE: MARCELO MIJAIL MELGAREJO PHILIPS, CONCEPTO: DEVOLUCION DE VIATICOS, CUENTA DE DEPOSITO: CUENTA UNICA DEL TESORO/DJBR"/>
    <m/>
    <m/>
    <m/>
    <m/>
    <m/>
    <m/>
    <n v="0"/>
    <n v="1632.4"/>
    <s v="NO_CONCILIADO"/>
  </r>
  <r>
    <x v="65"/>
    <m/>
    <x v="65"/>
    <x v="88"/>
    <s v="O23899190002"/>
    <s v="BOD"/>
    <n v="2389919"/>
    <m/>
    <s v="00099021001 DEPOSITO DE EFECTIVO, DEPOSITANTE: YECID MICHAEL CAYO CHAVEZ, CONCEPTO: DEVOLUCION DE VIATICOS, CUENTA DE DEPOSITO: CUENTA UNICA DEL TESORO/DJBR"/>
    <m/>
    <m/>
    <m/>
    <m/>
    <m/>
    <m/>
    <n v="0"/>
    <n v="1632.4"/>
    <s v="NO_CONCILIADO"/>
  </r>
  <r>
    <x v="82"/>
    <m/>
    <x v="82"/>
    <x v="88"/>
    <s v="O23899200002"/>
    <s v="BOD"/>
    <n v="2389920"/>
    <m/>
    <s v="00099021001 DEPOSITO DE EFECTIVO, DEPOSITANTE: OLIVER NINA SANCHEZ, CONCEPTO: DEVOLUCION DE PASAJES AEREOS, CUENTA DE DEPOSITO: CUENTA UNICA DEL TESORO/DJBR"/>
    <m/>
    <m/>
    <m/>
    <m/>
    <m/>
    <m/>
    <n v="0"/>
    <n v="2007"/>
    <s v="NO_CONCILIADO"/>
  </r>
  <r>
    <x v="6"/>
    <m/>
    <x v="6"/>
    <x v="88"/>
    <s v="O23899260002"/>
    <s v="BOD"/>
    <n v="2389926"/>
    <m/>
    <s v="00526012001 DEPOSITO DE EFECTIVO, DEPOSITANTE: CESAR DANIEL CARDENAS CLAROS, CONCEPTO: REPOSICION DE PAGO, CUENTA DE DEPOSITO: CUENTA UNICA DEL TESORO"/>
    <m/>
    <m/>
    <m/>
    <m/>
    <m/>
    <m/>
    <n v="0"/>
    <n v="342"/>
    <s v="NO_CONCILIADO"/>
  </r>
  <r>
    <x v="6"/>
    <m/>
    <x v="6"/>
    <x v="88"/>
    <s v="O23899270002"/>
    <s v="BOD"/>
    <n v="2389927"/>
    <m/>
    <s v="00526012001 DEPOSITO DE EFECTIVO, DEPOSITANTE: JOSEPH BRYAN JALDIN MACHICADO, CONCEPTO: REPOSICION DE PAGO, CUENTA DE DEPOSITO: CUENTA UNICA DEL TESORO"/>
    <m/>
    <m/>
    <m/>
    <m/>
    <m/>
    <m/>
    <n v="0"/>
    <n v="18"/>
    <s v="NO_CONCILIADO"/>
  </r>
  <r>
    <x v="113"/>
    <m/>
    <x v="113"/>
    <x v="88"/>
    <s v="B23898780002"/>
    <s v="BOD"/>
    <n v="2389878"/>
    <m/>
    <s v="00132012007 DEP.DE CHEQ.AJENOS,RET.DE CAM.,CONCEPTO: DEVOLUCION DE EXAMENES POST OCUPACIONALES,DEP.: SEDEM , PROCEDENCIA: BANCO UNION S.A., CHEQUE: 5296, FECHA DE EMISION:11/05/2026"/>
    <m/>
    <m/>
    <m/>
    <m/>
    <m/>
    <m/>
    <n v="0"/>
    <n v="600"/>
    <s v="NO_CONCILIADO"/>
  </r>
  <r>
    <x v="113"/>
    <m/>
    <x v="113"/>
    <x v="88"/>
    <s v="B23898790002"/>
    <s v="BOD"/>
    <n v="2389879"/>
    <m/>
    <s v="00132012007 DEP.DE CHEQ.AJENOS,RET.DE CAM.,CONCEPTO: DEVOLUCION POR DEMASIA DE AGUINALDO,DEP.: SEDEM , PROCEDENCIA: BANCO UNION S.A., CHEQUE: 5297, FECHA DE EMISION:11/05/2026"/>
    <m/>
    <m/>
    <m/>
    <m/>
    <m/>
    <m/>
    <n v="0"/>
    <n v="200.35"/>
    <s v="NO_CONCILIADO"/>
  </r>
  <r>
    <x v="113"/>
    <m/>
    <x v="113"/>
    <x v="88"/>
    <s v="B23898820002"/>
    <s v="BOD"/>
    <n v="2389882"/>
    <m/>
    <s v="00132012007 DEP.DE CHEQ.AJENOS,RET.DE CAM.,CONCEPTO: DEVOLUCION POR PAGO EN DEMASIA A PERSONAL,DEP.: SEDEM , PROCEDENCIA: BANCO UNION S.A., CHEQUE: 5298, FECHA DE EMISION:11/05/2026"/>
    <m/>
    <m/>
    <m/>
    <m/>
    <m/>
    <m/>
    <n v="0"/>
    <n v="255.71"/>
    <s v="NO_CONCILIADO"/>
  </r>
  <r>
    <x v="113"/>
    <m/>
    <x v="113"/>
    <x v="88"/>
    <s v="B23898840002"/>
    <s v="BOD"/>
    <n v="2389884"/>
    <m/>
    <s v="00132012007 DEP.DE CHEQ.AJENOS,RET.DE CAM.,CONCEPTO: DEVOLUCION DEL 13 % FACTURAS NO DECLARADAS,DEP.: SEDEM , PROCEDENCIA: BANCO UNION S.A., CHEQUE: 5301, FECHA DE EMISION:11/05/2026"/>
    <m/>
    <m/>
    <m/>
    <m/>
    <m/>
    <m/>
    <n v="0"/>
    <n v="1254.1600000000001"/>
    <s v="NO_CONCILIADO"/>
  </r>
  <r>
    <x v="98"/>
    <m/>
    <x v="98"/>
    <x v="88"/>
    <s v="B23898910002"/>
    <s v="BOD"/>
    <n v="2389891"/>
    <m/>
    <s v="00221022001 DEP.DE CHEQ.AJENOS,RET.DE CAM.,CONCEPTO: DEPÓSITO,DEP.: JOSE MIGUEL FLORES ESPADA , PROCEDENCIA: BANCO UNION S.A., CHEQUE: 229213, FECHA DE EMISION:14/05/2026"/>
    <m/>
    <m/>
    <m/>
    <m/>
    <m/>
    <m/>
    <n v="0"/>
    <n v="100"/>
    <s v="NO_CONCILIADO"/>
  </r>
  <r>
    <x v="98"/>
    <m/>
    <x v="98"/>
    <x v="88"/>
    <s v="B23898850002"/>
    <s v="BOD"/>
    <n v="2389885"/>
    <m/>
    <s v="00221022001 DEP.DE CHEQ.AJENOS,RET.DE CAM.,CONCEPTO: DEPÓSITO,DEP.: JOSE MIGUEL FLORES ESPADA , PROCEDENCIA: BANCO UNION S.A., CHEQUE: 229214, FECHA DE EMISION:14/05/2026"/>
    <m/>
    <m/>
    <m/>
    <m/>
    <m/>
    <m/>
    <n v="0"/>
    <n v="60"/>
    <s v="NO_CONCILIADO"/>
  </r>
  <r>
    <x v="11"/>
    <m/>
    <x v="11"/>
    <x v="88"/>
    <s v="B23898870002"/>
    <s v="BOD"/>
    <n v="2389887"/>
    <m/>
    <s v="00010011102 DEP.DE CHEQ.AJENOS,RET.DE CAM.,CONCEPTO: COMPENSACION DEL SERVICIO EXTERIOR CON RECURSOS DE GESTORIA,DEP.: MINISTERIO DE RELACIONES EXTERIORES , PROCEDENCIA: BANCO UNION S.A., CHEQUE: 614, FECHA DE EMISION:12/05/2026"/>
    <m/>
    <m/>
    <m/>
    <m/>
    <m/>
    <m/>
    <n v="0"/>
    <n v="434697.62"/>
    <s v="NO_CONCILIADO"/>
  </r>
  <r>
    <x v="11"/>
    <m/>
    <x v="11"/>
    <x v="88"/>
    <s v="B23898900002"/>
    <s v="BOD"/>
    <n v="2389890"/>
    <m/>
    <s v="00010011102 DEP.DE CHEQ.AJENOS,RET.DE CAM.,CONCEPTO: COMPENSACION DEL SERVICIO EXTERIOR CON RECURSOS DE GESTORIA,DEP.: MINISTERIO DE RELACIONES EXTERIORES , PROCEDENCIA: BANCO UNION S.A., CHEQUE: 613, FECHA DE EMISION:12/05/2026"/>
    <m/>
    <m/>
    <m/>
    <m/>
    <m/>
    <m/>
    <n v="0"/>
    <n v="6166282.4299999997"/>
    <s v="NO_CONCILIADO"/>
  </r>
  <r>
    <x v="13"/>
    <m/>
    <x v="13"/>
    <x v="88"/>
    <s v="B23898920002"/>
    <s v="BOD"/>
    <n v="2389892"/>
    <m/>
    <s v="00099021001 DEP.DE CHEQ.AJENOS,RET.DE CAM.,CONCEPTO: DEPÓSITO,DEP.: TERESA CONCHARI ZEBALLOS , PROCEDENCIA: BANCO UNION S.A., CHEQUE: 229212, FECHA DE EMISION:14/05/2026"/>
    <m/>
    <m/>
    <m/>
    <m/>
    <m/>
    <m/>
    <n v="0"/>
    <n v="1056.04"/>
    <s v="NO_CONCILIADO"/>
  </r>
  <r>
    <x v="13"/>
    <m/>
    <x v="13"/>
    <x v="88"/>
    <s v="B23898960002"/>
    <s v="BOD"/>
    <n v="2389896"/>
    <m/>
    <s v="00099021001 DEP.DE CHEQ.AJENOS,RET.DE CAM.,CONCEPTO: DEPÓSITO,DEP.: DEISY MAGDA PEREZ ESCALANTE , PROCEDENCIA: BANCO UNION S.A., CHEQUE: 229211, FECHA DE EMISION:14/05/2026"/>
    <m/>
    <m/>
    <m/>
    <m/>
    <m/>
    <m/>
    <n v="0"/>
    <n v="410.15"/>
    <s v="NO_CONCILIADO"/>
  </r>
  <r>
    <x v="4"/>
    <m/>
    <x v="4"/>
    <x v="88"/>
    <s v="S11536370003"/>
    <s v="COB"/>
    <n v="1153637"/>
    <m/>
    <s v="'TRANSFERENCIA'||DEL EXTERIOR SEGÚN MENSAJE SWIFT N° 5511 DE 14-05-2026, POR LA EMISIÓN DE BONOS SOBERANOS (REMEXT), AUTORIZADO CON LEY N° 1705 DE 31-12-2025 Y NOTA MEFP/VTCP/DGCP/UEPS/NE N° 271/2026 DE 13-05-2026. LIB. 00099021001 &amp;quot;TGN-RECURSOS ORDINARIOS&amp;quot; REF.: ÚTILES DE ESCRITORIO"/>
    <m/>
    <m/>
    <m/>
    <m/>
    <m/>
    <m/>
    <n v="80"/>
    <n v="0"/>
    <s v="NO_CONCILIADO"/>
  </r>
  <r>
    <x v="112"/>
    <m/>
    <x v="112"/>
    <x v="88"/>
    <s v="G35772210002"/>
    <s v="CRV"/>
    <n v="3577221"/>
    <m/>
    <s v="TRANSFERENCIA DEL EXTERIOR SEGUN SWIFT NO.5501-5488 DE FECHA 14/05/2026 ORDENANTE: BIOAGGIL ARGENTINA SA (ARGENTINA) REF.: CRED ROC/0484113013356346/URI/B06-PAGO DIFERIDO IMPO BS SALDO FACTURA 204 PARCIAL FACTURA 271 (TRN/20260513-00299882) LIB. 00597012001 RECURSOS PROPIOS VENTAS YLB"/>
    <m/>
    <m/>
    <m/>
    <m/>
    <m/>
    <m/>
    <n v="0"/>
    <n v="167370.28"/>
    <s v="NO_CONCILIADO"/>
  </r>
  <r>
    <x v="112"/>
    <m/>
    <x v="112"/>
    <x v="88"/>
    <s v="G35772230002"/>
    <s v="CRV"/>
    <n v="3577223"/>
    <m/>
    <s v="TRANSFERENCIA DEL EXTERIOR SEGUN SWIFT NOS.5483-5482 DE FECHA 14/05/2026 ORDENANTE: BOASAFRA COMERCIO E REPRESENTACOES LTDA (JI-PARANA BRASIL) REF.: INV/GOPDVE0064-ODV26 REC/COVER OF JPMC TRN 2268176133JS (TRN/20260513-00351172) LIB. 00597012001 RECURSOS PROPIOS VENTAS YLB"/>
    <m/>
    <m/>
    <m/>
    <m/>
    <m/>
    <m/>
    <n v="0"/>
    <n v="99881.600000000006"/>
    <s v="NO_CONCILIADO"/>
  </r>
  <r>
    <x v="107"/>
    <m/>
    <x v="107"/>
    <x v="88"/>
    <s v="G35772260002"/>
    <s v="CRV"/>
    <n v="3577226"/>
    <m/>
    <s v="TRANSFERENCIA DEL EXTERIOR SEGUN SWIFT NO.5499 DE FECHA 14/05/2026 ORDENANTE: CONSULADO GENERAL DE BOLIVIA (BARCELONA ES) REF.: RECAUDACIONES EXTERIOR CEDULAS DE IDENTIDAD (PGGP602109627825 TRN/20260512-00311648) LIB. 00340012005 SEGIP - RECAUDACION EXTERIOR - CEDULAS DE IDENTIDAD"/>
    <m/>
    <m/>
    <m/>
    <m/>
    <m/>
    <m/>
    <n v="0"/>
    <n v="32242.14"/>
    <s v="NO_CONCILIADO"/>
  </r>
  <r>
    <x v="107"/>
    <m/>
    <x v="107"/>
    <x v="88"/>
    <s v="G35772280002"/>
    <s v="CRV"/>
    <n v="3577228"/>
    <m/>
    <s v="TRANSFERENCIA DEL EXTERIOR SEGUN SWIFT NO.5500 DE FECHA 14/05/2026 ORDENANTE: CONSULADO GENERAL DE BOLIVIA (BARCELONA ES) REF.: RECAUDACION EXTERIOR LICENCIAS DE CONDUCIR (PGGP602109627826 TRN/20260512-00311785) LIB. 00340012004 SEGIP-RECAUDACION EXTERIOR-LICENCIAS DE CONDUCIR"/>
    <m/>
    <m/>
    <m/>
    <m/>
    <m/>
    <m/>
    <n v="0"/>
    <n v="8247.23"/>
    <s v="NO_CONCILIADO"/>
  </r>
  <r>
    <x v="107"/>
    <m/>
    <x v="107"/>
    <x v="88"/>
    <s v="G35772290001"/>
    <s v="CVD"/>
    <n v="3577229"/>
    <m/>
    <s v="COBRO COSTOS DE PAPELERIA SEGUN TRANSFERENCIA DEL EXTERIOR POR ORDEN DE CONSULADO GENERAL DE BOLIVIA (BARCELONA ES) REF.: RECAUDACION EXTERIOR LICENCIAS DE CONDUCIR (PGGP602109627826 TRN/20260512-00311785) LIB. 00340012003 RECAUDACION EXTRANJERIA - C.I. -L.C."/>
    <m/>
    <m/>
    <m/>
    <m/>
    <m/>
    <m/>
    <n v="80"/>
    <n v="0"/>
    <s v="NO_CONCILIADO"/>
  </r>
  <r>
    <x v="107"/>
    <m/>
    <x v="107"/>
    <x v="88"/>
    <s v="G35772270001"/>
    <s v="CVD"/>
    <n v="3577227"/>
    <m/>
    <s v="COBRO COSTOS DE PAPELERIA SEGUN TRANSFERENCIA DEL EXTERIOR POR ORDEN DE CONSULADO GENERAL DE BOLIVIA (BARCELONA ES) REF.: RECAUDACIONES EXTERIOR CEDULAS DE IDENTIDAD (PGGP602109627825 TRN/20260512-00311648) LIB. 00340012003 RECAUDACION EXTRANJERIA - C.I. -L.C."/>
    <m/>
    <m/>
    <m/>
    <m/>
    <m/>
    <m/>
    <n v="80"/>
    <n v="0"/>
    <s v="NO_CONCILIADO"/>
  </r>
  <r>
    <x v="112"/>
    <m/>
    <x v="112"/>
    <x v="88"/>
    <s v="G35772240001"/>
    <s v="CVD"/>
    <n v="3577224"/>
    <m/>
    <s v="COBRO COSTOS DE PAPELERIA SEGUN TRANSFERENCIA DEL EXTERIOR POR ORDEN DE BOASAFRA COMERCIO E REPRESENTACOES LTDA (JI-PARANA BRASIL) REF.: INV/GOPDVE0064-ODV26 REC/COVER OF JPMC TRN 2268176133JS (TRN/20260513-00351172) LIB. 00597032001 YLB-COMERCIALIZACION DE DIVERSAS SALES"/>
    <m/>
    <m/>
    <m/>
    <m/>
    <m/>
    <m/>
    <n v="80"/>
    <n v="0"/>
    <s v="NO_CONCILIADO"/>
  </r>
  <r>
    <x v="112"/>
    <m/>
    <x v="112"/>
    <x v="88"/>
    <s v="G35772220001"/>
    <s v="CVD"/>
    <n v="3577222"/>
    <m/>
    <s v="COBRO COSTOS DE PAPELERIA SEGUN TRANSFERENCIA DEL EXTERIOR POR ORDEN DE BIOAGGIL ARGENTINA SA (ARGENTINA) REF.: CRED ROC/0484113013356346/URI/B06-PAGO DIFERIDO IMPO BS SALDO FACTURA 204 PARCIAL FACTURA 271 (TRN/20260513-00299882) LIB. 00597032001 YLB-COMERCIALIZACION DE DIVERSAS SALES"/>
    <m/>
    <m/>
    <m/>
    <m/>
    <m/>
    <m/>
    <n v="80"/>
    <n v="0"/>
    <s v="NO_CONCILIADO"/>
  </r>
  <r>
    <x v="43"/>
    <m/>
    <x v="43"/>
    <x v="88"/>
    <s v="Q24319220002"/>
    <s v="CRV"/>
    <n v="2431922"/>
    <m/>
    <s v="NUMERO DE LIBRETA CUT: 00283012001 OPERACIÓN E18 TRANSFERENCIA DEL SISTEMA FINANCIERO A LA CUT SOL. ESC. DE ALMACENERA BOLIVIANA S.A."/>
    <m/>
    <m/>
    <m/>
    <m/>
    <m/>
    <m/>
    <n v="0"/>
    <n v="2031928.43"/>
    <s v="NO_CONCILIADO"/>
  </r>
  <r>
    <x v="43"/>
    <m/>
    <x v="43"/>
    <x v="88"/>
    <s v="Q24319260002"/>
    <s v="CRV"/>
    <n v="2431926"/>
    <m/>
    <s v="NUMERO DE LIBRETA CUT: 00283012001 OPERACIÓN E18 TRANSFERENCIA DEL SISTEMA FINANCIERO A LA CUT SOL. ESC. DE ALMACENERA BOLIVIANA S.A."/>
    <m/>
    <m/>
    <m/>
    <m/>
    <m/>
    <m/>
    <n v="0"/>
    <n v="517923.04"/>
    <s v="NO_CONCILIADO"/>
  </r>
  <r>
    <x v="37"/>
    <m/>
    <x v="37"/>
    <x v="88"/>
    <s v="G35776330001"/>
    <s v="CVD"/>
    <n v="3577633"/>
    <m/>
    <s v="COBRO COSTOS DE PAPELERIA SEGUN TRANSFERENCIA DEL EXTERIOR POR ORDEN DE TRAFIGURA PTE LTD (SINGAPORE) FECHA VALOR 14/05/2026 REF.: CRED GAS NATURAL (260514180409 TRN/20260514-00261502) LIB. 00513012007 YPFB - RECURSOS NACIONALIZACIÓN"/>
    <m/>
    <m/>
    <m/>
    <m/>
    <m/>
    <m/>
    <n v="80"/>
    <n v="0"/>
    <s v="NO_CONCILIADO"/>
  </r>
  <r>
    <x v="37"/>
    <m/>
    <x v="37"/>
    <x v="88"/>
    <s v="G35776350001"/>
    <s v="CVD"/>
    <n v="3577635"/>
    <m/>
    <s v="COBRO COSTOS DE PAPELERIA SEGUN TRANSFERENCIA DEL EXTERIOR POR ORDEN DE TRAFIGURA PTE LTD, FECHA VALOR 14/05/2026 REF:GAS NATURAL. LIB. 00513012007 YPFB - RECURSOS NACIONALIZACIÓN"/>
    <m/>
    <m/>
    <m/>
    <m/>
    <m/>
    <m/>
    <n v="80"/>
    <n v="0"/>
    <s v="NO_CONCILIADO"/>
  </r>
  <r>
    <x v="114"/>
    <m/>
    <x v="114"/>
    <x v="89"/>
    <s v="O23900750002"/>
    <s v="BOD"/>
    <n v="2390075"/>
    <m/>
    <s v="00155012001 DEPOSITO DE EFECTIVO, DEPOSITANTE: RAMIRO JAIME AVILES NOVILLO, CONCEPTO: PROCESOS DE CONTRATACION Y PAGOS REALIZADOS PARA EL SERVICIO DE ARRENDAMIENTO DE LAS OFICINAS, CUENTA DE DEPOSITO: CUENTA UNICA DEL TESORO"/>
    <m/>
    <m/>
    <m/>
    <m/>
    <m/>
    <m/>
    <n v="0"/>
    <n v="2886.47"/>
    <s v="NO_CONCILIADO"/>
  </r>
  <r>
    <x v="28"/>
    <m/>
    <x v="28"/>
    <x v="89"/>
    <s v="O23900810002"/>
    <s v="BOD"/>
    <n v="2390081"/>
    <m/>
    <s v="00099021001 DEPOSITO DE EFECTIVO, DEPOSITANTE: CLAUDIO CESAR CLAROS OLIVARES, CONCEPTO: DEVOLUCION DE BECA DE ESTUDIO, CONTRATO DGESU-025/2018 DE CLAUDIO CESAR CLAROS OLIVARES, CUENTA DE DEPOSITO: CUENTA UNICA DEL TESORO"/>
    <m/>
    <m/>
    <m/>
    <m/>
    <m/>
    <m/>
    <n v="0"/>
    <n v="12900"/>
    <s v="NO_CONCILIADO"/>
  </r>
  <r>
    <x v="39"/>
    <m/>
    <x v="39"/>
    <x v="89"/>
    <s v="O23900880002"/>
    <s v="BOD"/>
    <n v="2390088"/>
    <m/>
    <s v="00522012001 DEPOSITO DE EFECTIVO, DEPOSITANTE: ARMANDO SIACARA CHAMBI, CONCEPTO: ALQUILER DE PREDIOS ENFE- SANTA CRUZ POR LOS MESES DE ABRIL Y MAYO 2026 SEGUN CARR/NRO,73/2024, CUENTA DE DEPOSITO: CUENTA UNICA DEL TESORO"/>
    <m/>
    <m/>
    <m/>
    <m/>
    <m/>
    <m/>
    <n v="0"/>
    <n v="55080"/>
    <s v="NO_CONCILIADO"/>
  </r>
  <r>
    <x v="13"/>
    <m/>
    <x v="13"/>
    <x v="89"/>
    <s v="O23900890002"/>
    <s v="BOD"/>
    <n v="2390089"/>
    <m/>
    <s v="00099021001 DEPOSITO DE EFECTIVO, DEPOSITANTE: MAXIMO ALBERTO PAREDES AVILA, CONCEPTO: DEVOLUCION CAJA NACIONAL, CUENTA DE DEPOSITO: CUENTA UNICA DEL TESORO"/>
    <m/>
    <m/>
    <m/>
    <m/>
    <m/>
    <m/>
    <n v="0"/>
    <n v="500"/>
    <s v="NO_CONCILIADO"/>
  </r>
  <r>
    <x v="13"/>
    <m/>
    <x v="13"/>
    <x v="89"/>
    <s v="O23901080002"/>
    <s v="BOD"/>
    <n v="2390108"/>
    <m/>
    <s v="00099021001 DEPOSITO DE EFECTIVO, DEPOSITANTE: RUBEN LOPEZ LEMA, CONCEPTO: 5TA CUOTA DEVOLUCION DE BECA CONTRATO N°13/2019-EXBECARIO RUBEN LOPEZ LEMA, CUENTA DE DEPOSITO: CUENTA UNICA DEL TESORO"/>
    <m/>
    <m/>
    <m/>
    <m/>
    <m/>
    <m/>
    <n v="0"/>
    <n v="39000"/>
    <s v="NO_CONCILIADO"/>
  </r>
  <r>
    <x v="99"/>
    <m/>
    <x v="99"/>
    <x v="89"/>
    <s v="O23901050002"/>
    <s v="BOD"/>
    <n v="2390105"/>
    <m/>
    <s v="00599012001 DEPOSITO DE EFECTIVO, DEPOSITANTE: JUAN CARLOS REYNAGA VILLCA, CONCEPTO: DEVOLUCION DE PASAJES Y VIATICOS, CUENTA DE DEPOSITO: CUENTA UNICA DEL TESORO"/>
    <m/>
    <m/>
    <m/>
    <m/>
    <m/>
    <m/>
    <n v="0"/>
    <n v="940"/>
    <s v="NO_CONCILIADO"/>
  </r>
  <r>
    <x v="36"/>
    <m/>
    <x v="36"/>
    <x v="89"/>
    <s v="O23901230002"/>
    <s v="BOD"/>
    <n v="2390123"/>
    <m/>
    <s v="00046171101 DEPOSITO DE EFECTIVO, DEPOSITANTE: M Y G CARS, CONCEPTO: SANCION, CUENTA DE DEPOSITO: CUENTA UNICA DEL TESORO"/>
    <m/>
    <m/>
    <m/>
    <m/>
    <m/>
    <m/>
    <n v="0"/>
    <n v="1084"/>
    <s v="NO_CONCILIADO"/>
  </r>
  <r>
    <x v="13"/>
    <m/>
    <x v="13"/>
    <x v="89"/>
    <s v="O23901420002"/>
    <s v="BOD"/>
    <n v="2390142"/>
    <m/>
    <s v="00099021001 DEPOSITO DE EFECTIVO, DEPOSITANTE: JUSTA MENDOZA DE CARVAJAL, CONCEPTO: DEVOLUCION DE RETROACTIVO, CUENTA DE DEPOSITO: CUENTA UNICA DEL TESORO"/>
    <m/>
    <m/>
    <m/>
    <m/>
    <m/>
    <m/>
    <n v="0"/>
    <n v="700"/>
    <s v="NO_CONCILIADO"/>
  </r>
  <r>
    <x v="98"/>
    <m/>
    <x v="98"/>
    <x v="89"/>
    <s v="O23901460002"/>
    <s v="BOD"/>
    <n v="2390146"/>
    <m/>
    <s v="00221022001 DEPOSITO DE EFECTIVO, DEPOSITANTE: GOLDENHOPE SRL, CONCEPTO: ,, CUENTA DE DEPOSITO: CUENTA UNICA DEL TESORO"/>
    <m/>
    <m/>
    <m/>
    <m/>
    <m/>
    <m/>
    <n v="0"/>
    <n v="5860"/>
    <s v="NO_CONCILIADO"/>
  </r>
  <r>
    <x v="28"/>
    <m/>
    <x v="28"/>
    <x v="89"/>
    <s v="O23901490002"/>
    <s v="BOD"/>
    <n v="2390149"/>
    <m/>
    <s v="00016011101 DEPOSITO DE EFECTIVO, DEPOSITANTE: JULIA TEODORA CARRASCO ALVAREZ, CONCEPTO: ALQUILER DE SALON AVELINO SIÑANI, CUENTA DE DEPOSITO: CUENTA UNICA DEL TESORO"/>
    <m/>
    <m/>
    <m/>
    <m/>
    <m/>
    <m/>
    <n v="0"/>
    <n v="3500"/>
    <s v="NO_CONCILIADO"/>
  </r>
  <r>
    <x v="99"/>
    <m/>
    <x v="99"/>
    <x v="89"/>
    <s v="O23901680002"/>
    <s v="BOD"/>
    <n v="2390168"/>
    <m/>
    <s v="00599012001 DEPOSITO DE EFECTIVO, DEPOSITANTE: FRANCO RODRIGO TITO ESPEJO, CONCEPTO: DEVOLUCION SALDO FONDO EN AVANCE, CUENTA DE DEPOSITO: CUENTA UNICA DEL TESORO"/>
    <m/>
    <m/>
    <m/>
    <m/>
    <m/>
    <m/>
    <n v="0"/>
    <n v="64832"/>
    <s v="NO_CONCILIADO"/>
  </r>
  <r>
    <x v="99"/>
    <m/>
    <x v="99"/>
    <x v="89"/>
    <s v="O23901700002"/>
    <s v="BOD"/>
    <n v="2390170"/>
    <m/>
    <s v="00599072001 DEPOSITO DE EFECTIVO, DEPOSITANTE: JAIME ISRAEL ANGULO CHIPANA, CONCEPTO: DEVOLUCION DE FONDO EN AVANCE CON NURI I/2026-00845, CUENTA DE DEPOSITO: CUENTA UNICA DEL TESORO"/>
    <m/>
    <m/>
    <m/>
    <m/>
    <m/>
    <m/>
    <n v="0"/>
    <n v="10328.299999999999"/>
    <s v="NO_CONCILIADO"/>
  </r>
  <r>
    <x v="98"/>
    <m/>
    <x v="98"/>
    <x v="89"/>
    <s v="O23901730002"/>
    <s v="BOD"/>
    <n v="2390173"/>
    <m/>
    <s v="00221022001 DEPOSITO DE EFECTIVO, DEPOSITANTE: JURAMETAL SRL, CONCEPTO: SANCION, CUENTA DE DEPOSITO: CUENTA UNICA DEL TESORO"/>
    <m/>
    <m/>
    <m/>
    <m/>
    <m/>
    <m/>
    <n v="0"/>
    <n v="40"/>
    <s v="NO_CONCILIADO"/>
  </r>
  <r>
    <x v="6"/>
    <m/>
    <x v="6"/>
    <x v="89"/>
    <s v="O23901740002"/>
    <s v="BOD"/>
    <n v="2390174"/>
    <m/>
    <s v="00099021001 DEPOSITO DE EFECTIVO, DEPOSITANTE: MIRIAM GIOVANA FIDELIA ZAPATA MORALES, CONCEPTO: DEVOLUCION DE PASAJE AEREO, CUENTA DE DEPOSITO: CUENTA UNICA DEL TESORO/DJBR"/>
    <m/>
    <m/>
    <m/>
    <m/>
    <m/>
    <m/>
    <n v="0"/>
    <n v="446"/>
    <s v="NO_CONCILIADO"/>
  </r>
  <r>
    <x v="83"/>
    <m/>
    <x v="83"/>
    <x v="89"/>
    <s v="B23900930002"/>
    <s v="BOD"/>
    <n v="2390093"/>
    <m/>
    <s v="00292012001 DEP.DE CHEQ.AJENOS,RET.DE CAM.,CONCEPTO: INCAPACIDAD TEMPORAL MESES :07-09-11 Y 12 GESTION 2024 Y 12/2025,DEP.: VIAS BOLIVIA , PROCEDENCIA: BANCO UNION S.A., CHEQUE: 4274, FECHA DE EMISION:13/05/2026"/>
    <m/>
    <m/>
    <m/>
    <m/>
    <m/>
    <m/>
    <n v="0"/>
    <n v="142597.22"/>
    <s v="NO_CONCILIADO"/>
  </r>
  <r>
    <x v="83"/>
    <m/>
    <x v="83"/>
    <x v="89"/>
    <s v="B23900950002"/>
    <s v="BOD"/>
    <n v="2390095"/>
    <m/>
    <s v="00292012001 DEP.DE CHEQ.AJENOS,RET.DE CAM.,CONCEPTO: INCAPACIDAD TEMPORAL MES 02/2023 Y 2024,DEP.: VIAS BOLIVIA , PROCEDENCIA: BANCO UNION S.A., CHEQUE: 4275, FECHA DE EMISION:13/05/2026"/>
    <m/>
    <m/>
    <m/>
    <m/>
    <m/>
    <m/>
    <n v="0"/>
    <n v="21309.1"/>
    <s v="NO_CONCILIADO"/>
  </r>
  <r>
    <x v="10"/>
    <m/>
    <x v="10"/>
    <x v="89"/>
    <s v="B23900960002"/>
    <s v="BOD"/>
    <n v="2390096"/>
    <m/>
    <s v="00099021001 DEP.DE CHEQ.AJENOS,RET.DE CAM.,CONCEPTO: PAGO POR DESCUENTO DE MONTOS EXCEDENTES DE DOBLE PERCEPCION DE RECURSOS PUBLICOS,DEP.: CAJA NACIONAL DE SALUD , PROCEDENCIA: BANCO UNION S.A., CHEQUE: 92850, FECHA DE EMISION:15/05/2026"/>
    <m/>
    <m/>
    <m/>
    <m/>
    <m/>
    <m/>
    <n v="0"/>
    <n v="12790.75"/>
    <s v="NO_CONCILIADO"/>
  </r>
  <r>
    <x v="10"/>
    <m/>
    <x v="10"/>
    <x v="89"/>
    <s v="B23900990002"/>
    <s v="BOD"/>
    <n v="2390099"/>
    <m/>
    <s v="00099021001 DEP.DE CHEQ.AJENOS,RET.DE CAM.,CONCEPTO: INCAPACIDAD,DEP.: CAJA NACIONAL DE SALUD , PROCEDENCIA: BANCO UNION S.A., CHEQUE: 64692, FECHA DE EMISION:06/05/2026"/>
    <m/>
    <m/>
    <m/>
    <m/>
    <m/>
    <m/>
    <n v="0"/>
    <n v="1605603.38"/>
    <s v="NO_CONCILIADO"/>
  </r>
  <r>
    <x v="10"/>
    <m/>
    <x v="10"/>
    <x v="89"/>
    <s v="B23901000002"/>
    <s v="BOD"/>
    <n v="2390100"/>
    <m/>
    <s v="00099021001 DEP.DE CHEQ.AJENOS,RET.DE CAM.,CONCEPTO: INCAPACIDAD,DEP.: CAJA NACIONAL DE SALUD , PROCEDENCIA: BANCO UNION S.A., CHEQUE: 64691, FECHA DE EMISION:06/05/2026"/>
    <m/>
    <m/>
    <m/>
    <m/>
    <m/>
    <m/>
    <n v="0"/>
    <n v="1669147.01"/>
    <s v="NO_CONCILIADO"/>
  </r>
  <r>
    <x v="10"/>
    <m/>
    <x v="10"/>
    <x v="89"/>
    <s v="B23901010002"/>
    <s v="BOD"/>
    <n v="2390101"/>
    <m/>
    <s v="00099021001 DEP.DE CHEQ.AJENOS,RET.DE CAM.,CONCEPTO: INCAPACIDAD,DEP.: CAJA NACIONAL DE SALUD , PROCEDENCIA: BANCO UNION S.A., CHEQUE: 64689, FECHA DE EMISION:06/05/2026"/>
    <m/>
    <m/>
    <m/>
    <m/>
    <m/>
    <m/>
    <n v="0"/>
    <n v="1814921.92"/>
    <s v="NO_CONCILIADO"/>
  </r>
  <r>
    <x v="10"/>
    <m/>
    <x v="10"/>
    <x v="89"/>
    <s v="B23901020002"/>
    <s v="BOD"/>
    <n v="2390102"/>
    <m/>
    <s v="00099021001 DEP.DE CHEQ.AJENOS,RET.DE CAM.,CONCEPTO: INCAPACIDAD,DEP.: CAJA NACIONAL DE SALUD , PROCEDENCIA: BANCO UNION S.A., CHEQUE: 64690, FECHA DE EMISION:06/05/2026"/>
    <m/>
    <m/>
    <m/>
    <m/>
    <m/>
    <m/>
    <n v="0"/>
    <n v="1232237.3700000001"/>
    <s v="NO_CONCILIADO"/>
  </r>
  <r>
    <x v="10"/>
    <m/>
    <x v="10"/>
    <x v="89"/>
    <s v="B23901030002"/>
    <s v="BOD"/>
    <n v="2390103"/>
    <m/>
    <s v="00099021001 DEP.DE CHEQ.AJENOS,RET.DE CAM.,CONCEPTO: INCAPACIDAD,DEP.: CAJA NACIONAL DE SALUD , PROCEDENCIA: BANCO UNION S.A., CHEQUE: 64686, FECHA DE EMISION:06/05/2026"/>
    <m/>
    <m/>
    <m/>
    <m/>
    <m/>
    <m/>
    <n v="0"/>
    <n v="1415892.01"/>
    <s v="NO_CONCILIADO"/>
  </r>
  <r>
    <x v="10"/>
    <m/>
    <x v="10"/>
    <x v="89"/>
    <s v="B23901040002"/>
    <s v="BOD"/>
    <n v="2390104"/>
    <m/>
    <s v="00099021001 DEP.DE CHEQ.AJENOS,RET.DE CAM.,CONCEPTO: INCAPACIDAD,DEP.: CAJA NACIONAL DE SALUD , PROCEDENCIA: BANCO UNION S.A., CHEQUE: 64688, FECHA DE EMISION:06/05/2026"/>
    <m/>
    <m/>
    <m/>
    <m/>
    <m/>
    <m/>
    <n v="0"/>
    <n v="1439763.43"/>
    <s v="NO_CONCILIADO"/>
  </r>
  <r>
    <x v="10"/>
    <m/>
    <x v="10"/>
    <x v="89"/>
    <s v="B23901060002"/>
    <s v="BOD"/>
    <n v="2390106"/>
    <m/>
    <s v="00099021001 DEP.DE CHEQ.AJENOS,RET.DE CAM.,CONCEPTO: INCAPACIDAD,DEP.: CAJA NACIONAL DE SALUD , PROCEDENCIA: BANCO UNION S.A., CHEQUE: 64687, FECHA DE EMISION:06/05/2026"/>
    <m/>
    <m/>
    <m/>
    <m/>
    <m/>
    <m/>
    <n v="0"/>
    <n v="1766613.71"/>
    <s v="NO_CONCILIADO"/>
  </r>
  <r>
    <x v="98"/>
    <m/>
    <x v="98"/>
    <x v="89"/>
    <s v="B23901090002"/>
    <s v="BOD"/>
    <n v="2390109"/>
    <m/>
    <s v="00221022001 DEP.DE CHEQ.AJENOS,RET.DE CAM.,CONCEPTO: DEPÓSITO,DEP.: JAIME ARACA CASTRO , PROCEDENCIA: BANCO UNION S.A., CHEQUE: 228494, FECHA DE EMISION:15/05/2026"/>
    <m/>
    <m/>
    <m/>
    <m/>
    <m/>
    <m/>
    <n v="0"/>
    <n v="400"/>
    <s v="NO_CONCILIADO"/>
  </r>
  <r>
    <x v="13"/>
    <m/>
    <x v="13"/>
    <x v="89"/>
    <s v="B23901100002"/>
    <s v="BOD"/>
    <n v="2390110"/>
    <m/>
    <s v="00099021001 DEP.DE CHEQ.AJENOS,RET.DE CAM.,CONCEPTO: DEPÓSITO,DEP.: RUBEN DARIO CALLAU ARREDONDO , PROCEDENCIA: BANCO UNION S.A., CHEQUE: 228495, FECHA DE EMISION:15/05/2026"/>
    <m/>
    <m/>
    <m/>
    <m/>
    <m/>
    <m/>
    <n v="0"/>
    <n v="6017.11"/>
    <s v="NO_CONCILIADO"/>
  </r>
  <r>
    <x v="98"/>
    <m/>
    <x v="98"/>
    <x v="89"/>
    <s v="B23901110002"/>
    <s v="BOD"/>
    <n v="2390111"/>
    <m/>
    <s v="00221022001 DEP.DE CHEQ.AJENOS,RET.DE CAM.,CONCEPTO: DEPÓSITO,DEP.: LEYDI CHOQUE CALLAPA , PROCEDENCIA: BANCO UNION S.A., CHEQUE: 228496, FECHA DE EMISION:15/05/2026"/>
    <m/>
    <m/>
    <m/>
    <m/>
    <m/>
    <m/>
    <n v="0"/>
    <n v="100"/>
    <s v="NO_CONCILIADO"/>
  </r>
  <r>
    <x v="98"/>
    <m/>
    <x v="98"/>
    <x v="89"/>
    <s v="B23901120002"/>
    <s v="BOD"/>
    <n v="2390112"/>
    <m/>
    <s v="00221022001 DEP.DE CHEQ.AJENOS,RET.DE CAM.,CONCEPTO: DEPÓSITO,DEP.: LEYDI CHOQUE CALLAPA , PROCEDENCIA: BANCO UNION S.A., CHEQUE: 228497, FECHA DE EMISION:15/05/2026"/>
    <m/>
    <m/>
    <m/>
    <m/>
    <m/>
    <m/>
    <n v="0"/>
    <n v="100"/>
    <s v="NO_CONCILIADO"/>
  </r>
  <r>
    <x v="98"/>
    <m/>
    <x v="98"/>
    <x v="89"/>
    <s v="B23901140002"/>
    <s v="BOD"/>
    <n v="2390114"/>
    <m/>
    <s v="00221022001 DEP.DE CHEQ.AJENOS,RET.DE CAM.,CONCEPTO: DEPÓSITO,DEP.: LEYDI CHOQUE CALLAPA , PROCEDENCIA: BANCO UNION S.A., CHEQUE: 228498, FECHA DE EMISION:15/05/2026"/>
    <m/>
    <m/>
    <m/>
    <m/>
    <m/>
    <m/>
    <n v="0"/>
    <n v="100"/>
    <s v="NO_CONCILIADO"/>
  </r>
  <r>
    <x v="98"/>
    <m/>
    <x v="98"/>
    <x v="89"/>
    <s v="B23901150002"/>
    <s v="BOD"/>
    <n v="2390115"/>
    <m/>
    <s v="00221022001 DEP.DE CHEQ.AJENOS,RET.DE CAM.,CONCEPTO: DEPÓSITO,DEP.: LEYDI CHOQUE CALLAPA , PROCEDENCIA: BANCO UNION S.A., CHEQUE: 228499, FECHA DE EMISION:15/05/2026"/>
    <m/>
    <m/>
    <m/>
    <m/>
    <m/>
    <m/>
    <n v="0"/>
    <n v="2020"/>
    <s v="NO_CONCILIADO"/>
  </r>
  <r>
    <x v="98"/>
    <m/>
    <x v="98"/>
    <x v="89"/>
    <s v="B23901160002"/>
    <s v="BOD"/>
    <n v="2390116"/>
    <m/>
    <s v="00221022001 DEP.DE CHEQ.AJENOS,RET.DE CAM.,CONCEPTO: DEPÓSITO,DEP.: LEYDI CHOQUE CALLAPA , PROCEDENCIA: BANCO UNION S.A., CHEQUE: 228500, FECHA DE EMISION:15/05/2026"/>
    <m/>
    <m/>
    <m/>
    <m/>
    <m/>
    <m/>
    <n v="0"/>
    <n v="2150"/>
    <s v="NO_CONCILIADO"/>
  </r>
  <r>
    <x v="98"/>
    <m/>
    <x v="98"/>
    <x v="89"/>
    <s v="B23901170002"/>
    <s v="BOD"/>
    <n v="2390117"/>
    <m/>
    <s v="00221022001 DEP.DE CHEQ.AJENOS,RET.DE CAM.,CONCEPTO: DEPÓSITO,DEP.: LEYDI CHOQUE CALLAPA , PROCEDENCIA: BANCO UNION S.A., CHEQUE: 228501, FECHA DE EMISION:15/05/2026"/>
    <m/>
    <m/>
    <m/>
    <m/>
    <m/>
    <m/>
    <n v="0"/>
    <n v="2370"/>
    <s v="NO_CONCILIADO"/>
  </r>
  <r>
    <x v="98"/>
    <m/>
    <x v="98"/>
    <x v="89"/>
    <s v="B23901190002"/>
    <s v="BOD"/>
    <n v="2390119"/>
    <m/>
    <s v="00221022001 DEP.DE CHEQ.AJENOS,RET.DE CAM.,CONCEPTO: DEPÓSITO,DEP.: JAVIER ACHA CHOQUE , PROCEDENCIA: BANCO UNION S.A., CHEQUE: 228502, FECHA DE EMISION:15/05/2026"/>
    <m/>
    <m/>
    <m/>
    <m/>
    <m/>
    <m/>
    <n v="0"/>
    <n v="360"/>
    <s v="NO_CONCILIADO"/>
  </r>
  <r>
    <x v="36"/>
    <m/>
    <x v="36"/>
    <x v="89"/>
    <s v="B23901200002"/>
    <s v="BOD"/>
    <n v="2390120"/>
    <m/>
    <s v="00046171101 DEP.DE CHEQ.AJENOS,RET.DE CAM.,CONCEPTO: DEPÓSITO,DEP.: ALEJANDRA SANCHEZ SILES , PROCEDENCIA: BANCO UNION S.A., CHEQUE: 228503, FECHA DE EMISION:15/05/2026"/>
    <m/>
    <m/>
    <m/>
    <m/>
    <m/>
    <m/>
    <n v="0"/>
    <n v="834"/>
    <s v="NO_CONCILIADO"/>
  </r>
  <r>
    <x v="13"/>
    <m/>
    <x v="13"/>
    <x v="89"/>
    <s v="B23901210002"/>
    <s v="BOD"/>
    <n v="2390121"/>
    <m/>
    <s v="00099021001 DEP.DE CHEQ.AJENOS,RET.DE CAM.,CONCEPTO: DEPÓSITO,DEP.: MELITON MARZA CORIA , PROCEDENCIA: BANCO UNION S.A., CHEQUE: 228504, FECHA DE EMISION:15/05/2026"/>
    <m/>
    <m/>
    <m/>
    <m/>
    <m/>
    <m/>
    <n v="0"/>
    <n v="6006.9"/>
    <s v="NO_CONCILIADO"/>
  </r>
  <r>
    <x v="98"/>
    <m/>
    <x v="98"/>
    <x v="89"/>
    <s v="B23901220002"/>
    <s v="BOD"/>
    <n v="2390122"/>
    <m/>
    <s v="00221022001 DEP.DE CHEQ.AJENOS,RET.DE CAM.,CONCEPTO: DEPÓSITO,DEP.: OSVALDO REIZ LIMA RAMIREZ , PROCEDENCIA: BANCO UNION S.A., CHEQUE: 228505, FECHA DE EMISION:15/05/2026"/>
    <m/>
    <m/>
    <m/>
    <m/>
    <m/>
    <m/>
    <n v="0"/>
    <n v="7650"/>
    <s v="NO_CONCILIADO"/>
  </r>
  <r>
    <x v="13"/>
    <m/>
    <x v="13"/>
    <x v="89"/>
    <s v="B23901240002"/>
    <s v="BOD"/>
    <n v="2390124"/>
    <m/>
    <s v="00099021001 DEP.DE CHEQ.AJENOS,RET.DE CAM.,CONCEPTO: DEPÓSITO,DEP.: MIGUEL VELA BERNABE , PROCEDENCIA: BANCO UNION S.A., CHEQUE: 228506, FECHA DE EMISION:15/05/2026"/>
    <m/>
    <m/>
    <m/>
    <m/>
    <m/>
    <m/>
    <n v="0"/>
    <n v="3888.49"/>
    <s v="NO_CONCILIADO"/>
  </r>
  <r>
    <x v="23"/>
    <m/>
    <x v="23"/>
    <x v="89"/>
    <s v="B23901250002"/>
    <s v="BOD"/>
    <n v="2390125"/>
    <m/>
    <s v="00291012008 DEP.DE CHEQ.AJENOS,RET.DE CAM.,CONCEPTO: DEPÓSITO,DEP.: CARMEN CRESPO HERRERA , PROCEDENCIA: BANCO UNION S.A., CHEQUE: 228507, FECHA DE EMISION:15/05/2026"/>
    <m/>
    <m/>
    <m/>
    <m/>
    <m/>
    <m/>
    <n v="0"/>
    <n v="21702.080000000002"/>
    <s v="NO_CONCILIADO"/>
  </r>
  <r>
    <x v="107"/>
    <m/>
    <x v="107"/>
    <x v="89"/>
    <s v="G35794750002"/>
    <s v="CRV"/>
    <n v="3579475"/>
    <m/>
    <s v="REGULARIZACION DE TRANSFERENCIA DEL EXTERIOR SEGUN SWIFT NO.5448 DE FECHA 15/05/2026 ORDENANTE: CONS DEL ESTADO PLURINAC.DE BOLIVIA CABA-ARGENTINA LIB. 00340012005 SEGIP - RECAUDACION EXTERIOR - CEDULAS DE IDENTIDAD"/>
    <m/>
    <m/>
    <m/>
    <m/>
    <m/>
    <m/>
    <n v="0"/>
    <n v="48911.73"/>
    <s v="NO_CONCILIADO"/>
  </r>
  <r>
    <x v="37"/>
    <m/>
    <x v="37"/>
    <x v="89"/>
    <s v="G35794700001"/>
    <s v="CVD"/>
    <n v="3579470"/>
    <m/>
    <s v="COBRO COSTOS DE PAPELERIA SEGUN TRANSFERENCIA DEL EXTERIOR POR ORDEN DE PETRORECONCAVO S.A., FECHA VALOR 15/05/2026 REF:INV EXB-PTIC-01/26 LIB. 00513012007 YPFB - RECURSOS NACIONALIZACIÓN"/>
    <m/>
    <m/>
    <m/>
    <m/>
    <m/>
    <m/>
    <n v="80"/>
    <n v="0"/>
    <s v="NO_CONCILIADO"/>
  </r>
  <r>
    <x v="37"/>
    <m/>
    <x v="37"/>
    <x v="89"/>
    <s v="G35794720001"/>
    <s v="CVD"/>
    <n v="3579472"/>
    <m/>
    <s v="COBRO COSTOS DE PAPELERIA SEGUN TRANSFERENCIA DEL EXTERIOR POR ORDEN DE TRADENER LIMITADA, FECHA VALOR 14/05/2026. LIB. 00513012007 YPFB - RECURSOS NACIONALIZACIÓN"/>
    <m/>
    <m/>
    <m/>
    <m/>
    <m/>
    <m/>
    <n v="80"/>
    <n v="0"/>
    <s v="NO_CONCILIADO"/>
  </r>
  <r>
    <x v="37"/>
    <m/>
    <x v="37"/>
    <x v="89"/>
    <s v="G35794740001"/>
    <s v="CVD"/>
    <n v="3579474"/>
    <m/>
    <s v="COBRO COSTOS DE PAPELERIA SEGUN TRANSFERENCIA DEL EXTERIOR POR ORDEN DE TRADENER LIMITADA, FECHA VALOR 14/05/2026 REF:INV EXB-TDF-15/26 EXB-TDF2-03/26 EXB-TDFC2-03/26 EXB-TDI-05/26 EXB-TDIC-05/26 LIB. 00513012007 YPFB - RECURSOS NACIONALIZACIÓN"/>
    <m/>
    <m/>
    <m/>
    <m/>
    <m/>
    <m/>
    <n v="80"/>
    <n v="0"/>
    <s v="NO_CONCILIADO"/>
  </r>
  <r>
    <x v="107"/>
    <m/>
    <x v="107"/>
    <x v="89"/>
    <s v="G35794760001"/>
    <s v="CVD"/>
    <n v="3579476"/>
    <m/>
    <s v="COBRO COSTOS DE PAPELERIA POR REGULARIZACION DE TRANSFERENCIA DEL EXTERIOR POR ORDEN DE CONS DEL ESTADO PLURINAC.DE BOLIVIA CABA-ARGENTINA LIB. 00340012003 RECAUDACION EXTRANJERIA - C.I. -L.C."/>
    <m/>
    <m/>
    <m/>
    <m/>
    <m/>
    <m/>
    <n v="80"/>
    <n v="0"/>
    <s v="NO_CONCILIADO"/>
  </r>
  <r>
    <x v="37"/>
    <m/>
    <x v="37"/>
    <x v="89"/>
    <s v="S11537080001"/>
    <s v="COB"/>
    <n v="1153708"/>
    <m/>
    <s v="'COBRO DE'||ÚTILES DE ESCRITORIO POR EL COMPROBANTE NRO. 1153707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10"/>
    <m/>
    <x v="10"/>
    <x v="89"/>
    <s v="J06757120002"/>
    <s v="NTE"/>
    <n v="15791616"/>
    <m/>
    <s v="A:00099021001 Transferencia de recursos a solicitud de la Unidad de Administración e Información Salarial mediante nota CITE: MEFP/VTCP/DGPOT/UAIS/NI N°160/2026, Informe CITE: MEFP/VTCP/DGPOT/UAIS/INF N°75/2026 para la reversión definitiva de las boletas de pago solicitadas por El SENASIR consignadas en el comprobante de pago N°72128 HR 2026-22214-R."/>
    <m/>
    <m/>
    <m/>
    <m/>
    <m/>
    <m/>
    <n v="0"/>
    <n v="355375.77"/>
    <s v="NO_CONCILIADO"/>
  </r>
  <r>
    <x v="10"/>
    <m/>
    <x v="10"/>
    <x v="89"/>
    <s v="J06757130002"/>
    <s v="NTE"/>
    <n v="15794085"/>
    <m/>
    <s v="A:00099021001 Transferencia de recursos a solicitud de la Unidad de Administración e Información Salarial mediante nota CITE: MEFP/VTCP/DGPOT/UAIS/NI N°161/2026, Informe CITE: MEFP/VTCP/DGPOT/UAIS/INF N°75/2026 para la reversión definitiva de las boletas de pago solicitadas por el SENASIR consignadas en el comprobante de pago N° 72129 HR 2026-22214-R."/>
    <m/>
    <m/>
    <m/>
    <m/>
    <m/>
    <m/>
    <n v="0"/>
    <n v="2489.4499999999998"/>
    <s v="NO_CONCILIADO"/>
  </r>
  <r>
    <x v="13"/>
    <m/>
    <x v="13"/>
    <x v="90"/>
    <s v="O23903320002"/>
    <s v="BOD"/>
    <n v="2390332"/>
    <m/>
    <s v="00099021001 DEPOSITO DE EFECTIVO, DEPOSITANTE: NATALIA FERNANDA OMISTE GUTIEREZ, CONCEPTO: DEVOLUCION PASAJE AEREO, CUENTA DE DEPOSITO: CUENTA UNICA DEL TESORO"/>
    <m/>
    <m/>
    <m/>
    <m/>
    <m/>
    <m/>
    <n v="0"/>
    <n v="446"/>
    <s v="NO_CONCILIADO"/>
  </r>
  <r>
    <x v="98"/>
    <m/>
    <x v="98"/>
    <x v="90"/>
    <s v="O23903380002"/>
    <s v="BOD"/>
    <n v="2390338"/>
    <m/>
    <s v="00221022001 DEPOSITO DE EFECTIVO, DEPOSITANTE: COMERCIALIZADORA DE MINERALES VIACHA SA, CONCEPTO: FUERA DE PLAZO, CUENTA DE DEPOSITO: CUENTA UNICA DEL TESORO"/>
    <m/>
    <m/>
    <m/>
    <m/>
    <m/>
    <m/>
    <n v="0"/>
    <n v="100"/>
    <s v="NO_CONCILIADO"/>
  </r>
  <r>
    <x v="98"/>
    <m/>
    <x v="98"/>
    <x v="90"/>
    <s v="O23903400002"/>
    <s v="BOD"/>
    <n v="2390340"/>
    <m/>
    <s v="00221022001 DEPOSITO DE EFECTIVO, DEPOSITANTE: COMERCIALIZADORA DE MINERALES VIACHA SA, CONCEPTO: FUERA DE PLAZO, CUENTA DE DEPOSITO: CUENTA UNICA DEL TESORO"/>
    <m/>
    <m/>
    <m/>
    <m/>
    <m/>
    <m/>
    <n v="0"/>
    <n v="100"/>
    <s v="NO_CONCILIADO"/>
  </r>
  <r>
    <x v="23"/>
    <m/>
    <x v="23"/>
    <x v="90"/>
    <s v="O23903420002"/>
    <s v="BOD"/>
    <n v="2390342"/>
    <m/>
    <s v="00291012002 DEPOSITO DE EFECTIVO, DEPOSITANTE: ENRIQUE ALEXIS BELLO VACA, CONCEPTO: DEVOLUCION POR AUTO FINAL SUMARIO N° ABC/SUM/032/2022, CUENTA DE DEPOSITO: CUENTA UNICA DEL TESORO"/>
    <m/>
    <m/>
    <m/>
    <m/>
    <m/>
    <m/>
    <n v="0"/>
    <n v="477.15"/>
    <s v="NO_CONCILIADO"/>
  </r>
  <r>
    <x v="13"/>
    <m/>
    <x v="13"/>
    <x v="90"/>
    <s v="O23903510002"/>
    <s v="BOD"/>
    <n v="2390351"/>
    <m/>
    <s v="00099021001 DEPOSITO DE EFECTIVO, DEPOSITANTE: LUZ DELIA CONROY ESPEJO, CONCEPTO: REVERSION DE BOLETA HABER MARZO/2026, CUENTA DE DEPOSITO: CUENTA UNICA DEL TESORO"/>
    <m/>
    <m/>
    <m/>
    <m/>
    <m/>
    <m/>
    <n v="0"/>
    <n v="8415"/>
    <s v="NO_CONCILIADO"/>
  </r>
  <r>
    <x v="115"/>
    <m/>
    <x v="115"/>
    <x v="90"/>
    <s v="O23903430002"/>
    <s v="BOD"/>
    <n v="2390343"/>
    <m/>
    <s v="00591012001 DEPOSITO DE EFECTIVO, DEPOSITANTE: ERICK HUGO CARRASCO BLANCO, CONCEPTO: DEVOLUCION DE SALDO DE FONDOS EN AVANCE, CUENTA DE DEPOSITO: CUENTA UNICA DEL TESORO"/>
    <m/>
    <m/>
    <m/>
    <m/>
    <m/>
    <m/>
    <n v="0"/>
    <n v="4548"/>
    <s v="NO_CONCILIADO"/>
  </r>
  <r>
    <x v="23"/>
    <m/>
    <x v="23"/>
    <x v="90"/>
    <s v="O23903440002"/>
    <s v="BOD"/>
    <n v="2390344"/>
    <m/>
    <s v="00291012002 DEPOSITO DE EFECTIVO, DEPOSITANTE: JORGE ALBERTO VACA RASLAN, CONCEPTO: DEVOLUCION POR AUTO FINAL SUMARIO N°ABC/SUM/032/2022, CUENTA DE DEPOSITO: CUENTA UNICA DEL TESORO"/>
    <m/>
    <m/>
    <m/>
    <m/>
    <m/>
    <m/>
    <n v="0"/>
    <n v="488.61"/>
    <s v="NO_CONCILIADO"/>
  </r>
  <r>
    <x v="13"/>
    <m/>
    <x v="13"/>
    <x v="90"/>
    <s v="O23903530002"/>
    <s v="BOD"/>
    <n v="2390353"/>
    <m/>
    <s v="00099021001 DEPOSITO DE EFECTIVO, DEPOSITANTE: LUZ DELIA CONROY ESPEJO, CONCEPTO: REVERSION DE BOLETA HABER ABRIL/2026 FORMULARIO CALCULO N° 00215/2026, CUENTA DE DEPOSITO: CUENTA UNICA DEL TESORO"/>
    <m/>
    <m/>
    <m/>
    <m/>
    <m/>
    <m/>
    <n v="0"/>
    <n v="8415"/>
    <s v="NO_CONCILIADO"/>
  </r>
  <r>
    <x v="10"/>
    <m/>
    <x v="10"/>
    <x v="90"/>
    <s v="Q24331030002"/>
    <s v="CRV"/>
    <n v="2433103"/>
    <m/>
    <s v="NUMERO DE LIBRETA CUT: 00099021001 OPERACIÓN E18 TRANSFERENCIA DEL SISTEMA FINANCIERO A LA CUT TRANSFERENCIA EN ATENCION A LA NOTA MSYD/BJA/CE/78/2026 SE EFECTUA LA DEVOLUCION DE FONDOS DEL BONO JUANA AZURDUY POR 103 CASOS RECHAZADOS DEL PROCESO DE ABONO A CUENTA DE FECHA 06/05/2026."/>
    <m/>
    <m/>
    <m/>
    <m/>
    <m/>
    <m/>
    <n v="0"/>
    <n v="10215"/>
    <s v="NO_CONCILIADO"/>
  </r>
  <r>
    <x v="37"/>
    <m/>
    <x v="37"/>
    <x v="90"/>
    <s v="G35808030001"/>
    <s v="CVD"/>
    <n v="3580803"/>
    <m/>
    <s v="COBRO COSTOS DE PAPELERIA SEGUN TRANSFERENCIA DEL EXTERIOR POR ORDEN DE TRAFIGURA PTE LTD (SINGAPORE) FECHA VALOR 18/05/2026 REF.: CRED GAS NATURAL (260518167170 TRN/20260518-00302618) LIB. 00513012007 YPFB - RECURSOS NACIONALIZACIÓN"/>
    <m/>
    <m/>
    <m/>
    <m/>
    <m/>
    <m/>
    <n v="80"/>
    <n v="0"/>
    <s v="NO_CONCILIADO"/>
  </r>
  <r>
    <x v="37"/>
    <m/>
    <x v="37"/>
    <x v="90"/>
    <s v="S11538040001"/>
    <s v="COB"/>
    <n v="1153804"/>
    <m/>
    <s v="'COBRO DE'||: ÚTILES DE ESCRITORIO POR EL COMPROBANTE NRO.1153802 DE LA FECHA S/G. NOTA CITE YPFB/GAFC-733/DFC/URTE-205/2026 DE FECHA 09/04/2026 (HRE-TGL-6021 ENVIADA POR YACIMIENTOS PETROLIFEROS FISCALES BOLIVIANOS (SECTOR PÚBLICO) DEBITO DE LA LIBRETA 00513022001 YPFB OPERACIONES, REPOSICIÓN DE ÚTILES DE ESCRITORIO"/>
    <m/>
    <m/>
    <m/>
    <m/>
    <m/>
    <m/>
    <n v="80"/>
    <n v="0"/>
    <s v="NO_CONCILIADO"/>
  </r>
  <r>
    <x v="100"/>
    <m/>
    <x v="100"/>
    <x v="90"/>
    <s v="S11538050003"/>
    <s v="COB"/>
    <n v="1153805"/>
    <m/>
    <s v="||TRANSFERENCIA DE FONDOS SEGÚN MENSAJE SWIFT NRO. 5638, EN ATENCIÓN A NOTA CITE: DGAC/DAF/FIN/NE-0031/26 DE FECHA 09/02/2026 (HRE-TGL-2685), ENVIADO POR LA DIRECCIÓN GENERAL DE AERONÁUTICA CIVIL - DGAC (SECTOR PÚBLICO). DÉBITO DE LA LIBRETA N° 00117012001 DE DGAC, REPOSICIÓN DE ÚTILES DE ESCRITORIO."/>
    <m/>
    <m/>
    <m/>
    <m/>
    <m/>
    <m/>
    <n v="80"/>
    <n v="0"/>
    <s v="NO_CONCILIADO"/>
  </r>
  <r>
    <x v="100"/>
    <m/>
    <x v="100"/>
    <x v="90"/>
    <s v="S11538060003"/>
    <s v="COB"/>
    <n v="1153806"/>
    <m/>
    <s v="||TRANSFERENCIA DE FONDOS S/G MENSAJES SWIFT N°. 5594 Y 5593,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90"/>
    <s v="S11538310003"/>
    <s v="COB"/>
    <n v="1153831"/>
    <m/>
    <s v="||TRANSFERENCIA DE FONDOS SEGÚN MENSAJES SWIFT NROS. 5685 Y 5684, EN ATENCIÓN A NOTA CITE: DGAC/DAF/FIN/NE-0031/26 DE FECHA 09/02/2026 (HRE-TGL-2685), ENVIADO POR LA DIRECCIÓN GENERAL DE AERONÁUTICA CIVIL-DGAC (SECTOR PÚBLICO). DÉBITO DE LA LIBRETA N° 00117012001 DE DGAC, REPOSICIÓN DE ÚTILES DE ESCRITORIO."/>
    <m/>
    <m/>
    <m/>
    <m/>
    <m/>
    <m/>
    <n v="80"/>
    <n v="0"/>
    <s v="NO_CONCILIADO"/>
  </r>
  <r>
    <x v="100"/>
    <m/>
    <x v="100"/>
    <x v="90"/>
    <s v="S11538330003"/>
    <s v="COB"/>
    <n v="1153833"/>
    <m/>
    <s v="||TRANSFERENCIA DE FONDOS S/G MENSAJES SWIFT N°. 5679 Y 5678, EN ATENCIÓN A NOTA: DGAC/DAF/FIN/NE-0031/26 DE FECHA 9/02/2026 (HRE-TGL-2026-2685), ENVIADO POR LA DIRECCIÓN GENERAL DE AERONÁUTICA CIVIL (SECTOR PÚBLICO). DÉBITO DE LA LIBRETA 00117012001 DGAC, REPOSICIÓN DE ÚTILES DE ESCRITORIO."/>
    <m/>
    <m/>
    <m/>
    <m/>
    <m/>
    <m/>
    <n v="80"/>
    <n v="0"/>
    <s v="NO_CONCILIADO"/>
  </r>
  <r>
    <x v="16"/>
    <m/>
    <x v="16"/>
    <x v="91"/>
    <s v="O23905160002"/>
    <s v="BOD"/>
    <n v="2390516"/>
    <m/>
    <s v="00070011104 DEPOSITO DE EFECTIVO, DEPOSITANTE: SEDERI LP, CONCEPTO: PAGO POR LA TASA DE REGULARIZACION DEL 0,4% DE LA MASA SALARIAL GESTION 2026, CUENTA DE DEPOSITO: CUENTA UNICA DEL TESORO"/>
    <m/>
    <m/>
    <m/>
    <m/>
    <m/>
    <m/>
    <n v="0"/>
    <n v="3517"/>
    <s v="NO_CONCILIADO"/>
  </r>
  <r>
    <x v="36"/>
    <m/>
    <x v="36"/>
    <x v="91"/>
    <s v="O23905110002"/>
    <s v="BOD"/>
    <n v="2390511"/>
    <m/>
    <s v="00046171101 DEPOSITO DE EFECTIVO, DEPOSITANTE: BIOMERLAB SRL, CONCEPTO: SANCION, CUENTA DE DEPOSITO: CUENTA UNICA DEL TESORO"/>
    <m/>
    <m/>
    <m/>
    <m/>
    <m/>
    <m/>
    <n v="0"/>
    <n v="2500"/>
    <s v="NO_CONCILIADO"/>
  </r>
  <r>
    <x v="98"/>
    <m/>
    <x v="98"/>
    <x v="91"/>
    <s v="O23905070002"/>
    <s v="BOD"/>
    <n v="2390507"/>
    <m/>
    <s v="00221022001 DEPOSITO DE EFECTIVO, DEPOSITANTE: COMERCIALIZADORA DE MINERALES VIACHA SA, CONCEPTO: FUERA DE PLAZO, CUENTA DE DEPOSITO: CUENTA UNICA DEL TESORO"/>
    <m/>
    <m/>
    <m/>
    <m/>
    <m/>
    <m/>
    <n v="0"/>
    <n v="100"/>
    <s v="NO_CONCILIADO"/>
  </r>
  <r>
    <x v="85"/>
    <m/>
    <x v="85"/>
    <x v="91"/>
    <s v="O23905200002"/>
    <s v="BOD"/>
    <n v="2390520"/>
    <m/>
    <s v="00222012001 DEPOSITO DE EFECTIVO, DEPOSITANTE: DANIELA BEATRIZ CHOQUE CHOQUE, CONCEPTO: SALDO DE FONDOS EN AVANCE, CUENTA DE DEPOSITO: CUENTA UNICA DEL TESORO"/>
    <m/>
    <m/>
    <m/>
    <m/>
    <m/>
    <m/>
    <n v="0"/>
    <n v="130.05000000000001"/>
    <s v="NO_CONCILIADO"/>
  </r>
  <r>
    <x v="76"/>
    <m/>
    <x v="76"/>
    <x v="91"/>
    <s v="O23905290002"/>
    <s v="BOD"/>
    <n v="2390529"/>
    <m/>
    <s v="00212012001 DEPOSITO DE EFECTIVO, DEPOSITANTE: BELMIRO MARTINEZ, CONCEPTO: DEVOLUCION CUENTAS POR COBRAR, CUENTA DE DEPOSITO: CUENTA UNICA DEL TESORO"/>
    <m/>
    <m/>
    <m/>
    <m/>
    <m/>
    <m/>
    <n v="0"/>
    <n v="70"/>
    <s v="NO_CONCILIADO"/>
  </r>
  <r>
    <x v="76"/>
    <m/>
    <x v="76"/>
    <x v="91"/>
    <s v="O23905300002"/>
    <s v="BOD"/>
    <n v="2390530"/>
    <m/>
    <s v="00212012001 DEPOSITO DE EFECTIVO, DEPOSITANTE: ELIZABETH GARCIA, CONCEPTO: DEVOLUCION CUENTAS POR COBRAR, CUENTA DE DEPOSITO: CUENTA UNICA DEL TESORO"/>
    <m/>
    <m/>
    <m/>
    <m/>
    <m/>
    <m/>
    <n v="0"/>
    <n v="65"/>
    <s v="NO_CONCILIADO"/>
  </r>
  <r>
    <x v="76"/>
    <m/>
    <x v="76"/>
    <x v="91"/>
    <s v="O23905310002"/>
    <s v="BOD"/>
    <n v="2390531"/>
    <m/>
    <s v="00212012001 DEPOSITO DE EFECTIVO, DEPOSITANTE: FELIX LOZANO, CONCEPTO: DEVOLUCION CUENTAS POR COBRAR, CUENTA DE DEPOSITO: CUENTA UNICA DEL TESORO"/>
    <m/>
    <m/>
    <m/>
    <m/>
    <m/>
    <m/>
    <n v="0"/>
    <n v="86.95"/>
    <s v="NO_CONCILIADO"/>
  </r>
  <r>
    <x v="76"/>
    <m/>
    <x v="76"/>
    <x v="91"/>
    <s v="O23905320002"/>
    <s v="BOD"/>
    <n v="2390532"/>
    <m/>
    <s v="00212012001 DEPOSITO DE EFECTIVO, DEPOSITANTE: LUCIO ALLCA, CONCEPTO: DEVOLUCION CUENTAS POR COBRAR, CUENTA DE DEPOSITO: CUENTA UNICA DEL TESORO"/>
    <m/>
    <m/>
    <m/>
    <m/>
    <m/>
    <m/>
    <n v="0"/>
    <n v="69"/>
    <s v="NO_CONCILIADO"/>
  </r>
  <r>
    <x v="76"/>
    <m/>
    <x v="76"/>
    <x v="91"/>
    <s v="O23905340002"/>
    <s v="BOD"/>
    <n v="2390534"/>
    <m/>
    <s v="00212012001 DEPOSITO DE EFECTIVO, DEPOSITANTE: MARI E. PEREZ, CONCEPTO: DEVOLUCION CUENTAS POR COBRAR, CUENTA DE DEPOSITO: CUENTA UNICA DEL TESORO"/>
    <m/>
    <m/>
    <m/>
    <m/>
    <m/>
    <m/>
    <n v="0"/>
    <n v="78.84"/>
    <s v="NO_CONCILIADO"/>
  </r>
  <r>
    <x v="76"/>
    <m/>
    <x v="76"/>
    <x v="91"/>
    <s v="O23905360002"/>
    <s v="BOD"/>
    <n v="2390536"/>
    <m/>
    <s v="00212012001 DEPOSITO DE EFECTIVO, DEPOSITANTE: AMADEO ROMEO AMORIN, CONCEPTO: DEVOLUCION CUENTAS POR COBRAR, CUENTA DE DEPOSITO: CUENTA UNICA DEL TESORO"/>
    <m/>
    <m/>
    <m/>
    <m/>
    <m/>
    <m/>
    <n v="0"/>
    <n v="100"/>
    <s v="NO_CONCILIADO"/>
  </r>
  <r>
    <x v="76"/>
    <m/>
    <x v="76"/>
    <x v="91"/>
    <s v="O23905380002"/>
    <s v="BOD"/>
    <n v="2390538"/>
    <m/>
    <s v="00212012001 DEPOSITO DE EFECTIVO, DEPOSITANTE: CARLOS MAURICIO ABASTOFLOR BEJARANO, CONCEPTO: DEVOLUCION CUENTAS POR COBRAR, CUENTA DE DEPOSITO: CUENTA UNICA DEL TESORO"/>
    <m/>
    <m/>
    <m/>
    <m/>
    <m/>
    <m/>
    <n v="0"/>
    <n v="40"/>
    <s v="NO_CONCILIADO"/>
  </r>
  <r>
    <x v="76"/>
    <m/>
    <x v="76"/>
    <x v="91"/>
    <s v="O23905400002"/>
    <s v="BOD"/>
    <n v="2390540"/>
    <m/>
    <s v="00212012001 DEPOSITO DE EFECTIVO, DEPOSITANTE: JAIME ARCE, CONCEPTO: DEVOLUCION CUENTAS POR COBRAR, CUENTA DE DEPOSITO: CUENTA UNICA DEL TESORO"/>
    <m/>
    <m/>
    <m/>
    <m/>
    <m/>
    <m/>
    <n v="0"/>
    <n v="59"/>
    <s v="NO_CONCILIADO"/>
  </r>
  <r>
    <x v="76"/>
    <m/>
    <x v="76"/>
    <x v="91"/>
    <s v="O23905410002"/>
    <s v="BOD"/>
    <n v="2390541"/>
    <m/>
    <s v="00212012001 DEPOSITO DE EFECTIVO, DEPOSITANTE: JORGE MERCADO, CONCEPTO: DEVOLUCION CUENTAS POR COBRAR, CUENTA DE DEPOSITO: CUENTA UNICA DEL TESORO"/>
    <m/>
    <m/>
    <m/>
    <m/>
    <m/>
    <m/>
    <n v="0"/>
    <n v="60"/>
    <s v="NO_CONCILIADO"/>
  </r>
  <r>
    <x v="76"/>
    <m/>
    <x v="76"/>
    <x v="91"/>
    <s v="O23905420002"/>
    <s v="BOD"/>
    <n v="2390542"/>
    <m/>
    <s v="00212012001 DEPOSITO DE EFECTIVO, DEPOSITANTE: OSCAR CANQUI COPA, CONCEPTO: DEVOLUCION CUENTAS POR COBRAR, CUENTA DE DEPOSITO: CUENTA UNICA DEL TESORO"/>
    <m/>
    <m/>
    <m/>
    <m/>
    <m/>
    <m/>
    <n v="0"/>
    <n v="80"/>
    <s v="NO_CONCILIADO"/>
  </r>
  <r>
    <x v="76"/>
    <m/>
    <x v="76"/>
    <x v="91"/>
    <s v="O23905430002"/>
    <s v="BOD"/>
    <n v="2390543"/>
    <m/>
    <s v="00212012001 DEPOSITO DE EFECTIVO, DEPOSITANTE: RICARDO ALVA CALIZAYA, CONCEPTO: DEVOLUCION CUENTAS POR COBRAR, CUENTA DE DEPOSITO: CUENTA UNICA DEL TESORO"/>
    <m/>
    <m/>
    <m/>
    <m/>
    <m/>
    <m/>
    <n v="0"/>
    <n v="66"/>
    <s v="NO_CONCILIADO"/>
  </r>
  <r>
    <x v="76"/>
    <m/>
    <x v="76"/>
    <x v="91"/>
    <s v="O23905450002"/>
    <s v="BOD"/>
    <n v="2390545"/>
    <m/>
    <s v="00212012001 DEPOSITO DE EFECTIVO, DEPOSITANTE: ROBBIN CARVALHO SAFADE, CONCEPTO: DEVOLUCION CUENTAS POR COBRAR, CUENTA DE DEPOSITO: CUENTA UNICA DEL TESORO"/>
    <m/>
    <m/>
    <m/>
    <m/>
    <m/>
    <m/>
    <n v="0"/>
    <n v="67"/>
    <s v="NO_CONCILIADO"/>
  </r>
  <r>
    <x v="76"/>
    <m/>
    <x v="76"/>
    <x v="91"/>
    <s v="O23905460002"/>
    <s v="BOD"/>
    <n v="2390546"/>
    <m/>
    <s v="00212012001 DEPOSITO DE EFECTIVO, DEPOSITANTE: SILVANA VACA RUIZ, CONCEPTO: DEVOLUCION CUENTAS POR COBRAR, CUENTA DE DEPOSITO: CUENTA UNICA DEL TESORO"/>
    <m/>
    <m/>
    <m/>
    <m/>
    <m/>
    <m/>
    <n v="0"/>
    <n v="57"/>
    <s v="NO_CONCILIADO"/>
  </r>
  <r>
    <x v="76"/>
    <m/>
    <x v="76"/>
    <x v="91"/>
    <s v="O23905470002"/>
    <s v="BOD"/>
    <n v="2390547"/>
    <m/>
    <s v="00212012001 DEPOSITO DE EFECTIVO, DEPOSITANTE: ZENOBIO C. CHAMBI F., CONCEPTO: DEVOLUCION CUENTAS POR COBRAR, CUENTA DE DEPOSITO: CUENTA UNICA DEL TESORO"/>
    <m/>
    <m/>
    <m/>
    <m/>
    <m/>
    <m/>
    <n v="0"/>
    <n v="50"/>
    <s v="NO_CONCILIADO"/>
  </r>
  <r>
    <x v="36"/>
    <m/>
    <x v="36"/>
    <x v="91"/>
    <s v="O23905490002"/>
    <s v="BOD"/>
    <n v="2390549"/>
    <m/>
    <s v="00046057009 DEPOSITO DE EFECTIVO, DEPOSITANTE: MARIA ZULEMA SERRUDO VEIZAGA, CONCEPTO: REEMBOLSO POR EL DIPLOMADO EN GESTION HOSPITALARIA Y REDES DESTINADOS A LOS CUADROS DIRECTIVOS DE LO, CUENTA DE DEPOSITO: CUENTA UNICA DEL TESORO"/>
    <m/>
    <m/>
    <m/>
    <m/>
    <m/>
    <m/>
    <n v="0"/>
    <n v="4200"/>
    <s v="NO_CONCILIADO"/>
  </r>
  <r>
    <x v="98"/>
    <m/>
    <x v="98"/>
    <x v="91"/>
    <s v="O23905500002"/>
    <s v="BOD"/>
    <n v="2390550"/>
    <m/>
    <s v="00221022001 DEPOSITO DE EFECTIVO, DEPOSITANTE: JURAMETAL SRL, CONCEPTO: SANCION, CUENTA DE DEPOSITO: CUENTA UNICA DEL TESORO"/>
    <m/>
    <m/>
    <m/>
    <m/>
    <m/>
    <m/>
    <n v="0"/>
    <n v="100"/>
    <s v="NO_CONCILIADO"/>
  </r>
  <r>
    <x v="98"/>
    <m/>
    <x v="98"/>
    <x v="91"/>
    <s v="O23905520002"/>
    <s v="BOD"/>
    <n v="2390552"/>
    <m/>
    <s v="00221022001 DEPOSITO DE EFECTIVO, DEPOSITANTE: JURAMETAL SRL, CONCEPTO: SANCION, CUENTA DE DEPOSITO: CUENTA UNICA DEL TESORO"/>
    <m/>
    <m/>
    <m/>
    <m/>
    <m/>
    <m/>
    <n v="0"/>
    <n v="30"/>
    <s v="NO_CONCILIADO"/>
  </r>
  <r>
    <x v="36"/>
    <m/>
    <x v="36"/>
    <x v="91"/>
    <s v="O23905560002"/>
    <s v="BOD"/>
    <n v="2390556"/>
    <m/>
    <s v="00046021109 DEPOSITO DE EFECTIVO, DEPOSITANTE: SEBASTIAN NIURA RAMOS, CONCEPTO: PAGO DE MULTA POR INCUMPLIMIENTO, CUENTA DE DEPOSITO: CUENTA UNICA DEL TESORO"/>
    <m/>
    <m/>
    <m/>
    <m/>
    <m/>
    <m/>
    <n v="0"/>
    <n v="205.04"/>
    <s v="NO_CONCILIADO"/>
  </r>
  <r>
    <x v="97"/>
    <m/>
    <x v="97"/>
    <x v="91"/>
    <s v="O23905740002"/>
    <s v="BOD"/>
    <n v="2390574"/>
    <m/>
    <s v="00590012001 DEPOSITO DE EFECTIVO, DEPOSITANTE: DAGMAR AMERICA TORRICO DURAN, CONCEPTO: DE ACUERDO A SU SOLICITUD, CUENTA DE DEPOSITO: CUENTA UNICA DEL TESORO"/>
    <m/>
    <m/>
    <m/>
    <m/>
    <m/>
    <m/>
    <n v="0"/>
    <n v="505.55"/>
    <s v="NO_CONCILIADO"/>
  </r>
  <r>
    <x v="36"/>
    <m/>
    <x v="36"/>
    <x v="91"/>
    <s v="O23905750002"/>
    <s v="BOD"/>
    <n v="2390575"/>
    <m/>
    <s v="00046171101 DEPOSITO DE EFECTIVO, DEPOSITANTE: INDESBOL, CONCEPTO: SANCION PECUNIARIA, CUENTA DE DEPOSITO: CUENTA UNICA DEL TESORO"/>
    <m/>
    <m/>
    <m/>
    <m/>
    <m/>
    <m/>
    <n v="0"/>
    <n v="500"/>
    <s v="NO_CONCILIADO"/>
  </r>
  <r>
    <x v="85"/>
    <m/>
    <x v="85"/>
    <x v="91"/>
    <s v="O23905880002"/>
    <s v="BOD"/>
    <n v="2390588"/>
    <m/>
    <s v="00222012001 DEPOSITO DE EFECTIVO, DEPOSITANTE: ALVARO RENE LOZA SEGURA, CONCEPTO: PAGO DE FACTURA, CUENTA DE DEPOSITO: CUENTA UNICA DEL TESORO"/>
    <m/>
    <m/>
    <m/>
    <m/>
    <m/>
    <m/>
    <n v="0"/>
    <n v="13"/>
    <s v="NO_CONCILIADO"/>
  </r>
  <r>
    <x v="18"/>
    <m/>
    <x v="18"/>
    <x v="91"/>
    <s v="O23906050002"/>
    <s v="BOD"/>
    <n v="2390605"/>
    <m/>
    <s v="00099021001 DEPOSITO DE EFECTIVO, DEPOSITANTE: JUAN CARLOS SOTO POLO, CONCEPTO: REVERSION PREVENTIVO 88263 COMBUSTIBLE ELECCIONES SUBNACIONALES 2DA VUELTA 19/04/2026, CUENTA DE DEPOSITO: CUENTA UNICA DEL TESORO"/>
    <m/>
    <m/>
    <m/>
    <m/>
    <m/>
    <m/>
    <n v="0"/>
    <n v="907.6"/>
    <s v="NO_CONCILIADO"/>
  </r>
  <r>
    <x v="13"/>
    <m/>
    <x v="13"/>
    <x v="91"/>
    <s v="O23906070002"/>
    <s v="BOD"/>
    <n v="2390607"/>
    <m/>
    <s v="00099021001 DEPOSITO DE EFECTIVO, DEPOSITANTE: OSCAR MARIO JUSTINIANO PINTO, CONCEPTO: DEVOLUCION DE VIATICOS, CUENTA DE DEPOSITO: CUENTA UNICA DEL TESORO/DJBR"/>
    <m/>
    <m/>
    <m/>
    <m/>
    <m/>
    <m/>
    <n v="0"/>
    <n v="1935.5"/>
    <s v="NO_CONCILIADO"/>
  </r>
  <r>
    <x v="98"/>
    <m/>
    <x v="98"/>
    <x v="91"/>
    <s v="O23906080002"/>
    <s v="BOD"/>
    <n v="2390608"/>
    <m/>
    <s v="00221022001 DEPOSITO DE EFECTIVO, DEPOSITANTE: ECEBOL, CONCEPTO: FUERA DE PLAZO, CUENTA DE DEPOSITO: CUENTA UNICA DEL TESORO"/>
    <m/>
    <m/>
    <m/>
    <m/>
    <m/>
    <m/>
    <n v="0"/>
    <n v="110"/>
    <s v="NO_CONCILIADO"/>
  </r>
  <r>
    <x v="98"/>
    <m/>
    <x v="98"/>
    <x v="91"/>
    <s v="O23906090002"/>
    <s v="BOD"/>
    <n v="2390609"/>
    <m/>
    <s v="00221022001 DEPOSITO DE EFECTIVO, DEPOSITANTE: ECEBOL, CONCEPTO: FUERA DE PLAZO, CUENTA DE DEPOSITO: CUENTA UNICA DEL TESORO"/>
    <m/>
    <m/>
    <m/>
    <m/>
    <m/>
    <m/>
    <n v="0"/>
    <n v="110"/>
    <s v="NO_CONCILIADO"/>
  </r>
  <r>
    <x v="98"/>
    <m/>
    <x v="98"/>
    <x v="91"/>
    <s v="B23905550002"/>
    <s v="BOD"/>
    <n v="2390555"/>
    <m/>
    <s v="00221022001 DEP.DE CHEQ.AJENOS,RET.DE CAM.,CONCEPTO: DEPÓSITO,DEP.: LEYDI CHOQUE CALLAPA , PROCEDENCIA: BANCO UNION S.A., CHEQUE: 223722, FECHA DE EMISION:18/05/2026"/>
    <m/>
    <m/>
    <m/>
    <m/>
    <m/>
    <m/>
    <n v="0"/>
    <n v="820"/>
    <s v="NO_CONCILIADO"/>
  </r>
  <r>
    <x v="98"/>
    <m/>
    <x v="98"/>
    <x v="91"/>
    <s v="B23905570002"/>
    <s v="BOD"/>
    <n v="2390557"/>
    <m/>
    <s v="00221022001 DEP.DE CHEQ.AJENOS,RET.DE CAM.,CONCEPTO: DEPÓSITO,DEP.: LEYDI CHOQUE CALLAPA , PROCEDENCIA: BANCO UNION S.A., CHEQUE: 223714, FECHA DE EMISION:18/05/2026"/>
    <m/>
    <m/>
    <m/>
    <m/>
    <m/>
    <m/>
    <n v="0"/>
    <n v="100"/>
    <s v="NO_CONCILIADO"/>
  </r>
  <r>
    <x v="98"/>
    <m/>
    <x v="98"/>
    <x v="91"/>
    <s v="B23905580002"/>
    <s v="BOD"/>
    <n v="2390558"/>
    <m/>
    <s v="00221022001 DEP.DE CHEQ.AJENOS,RET.DE CAM.,CONCEPTO: DEPÓSITO,DEP.: LEYDI CHOQUE CALLAPA , PROCEDENCIA: BANCO UNION S.A., CHEQUE: 223716, FECHA DE EMISION:18/05/2026"/>
    <m/>
    <m/>
    <m/>
    <m/>
    <m/>
    <m/>
    <n v="0"/>
    <n v="100"/>
    <s v="NO_CONCILIADO"/>
  </r>
  <r>
    <x v="98"/>
    <m/>
    <x v="98"/>
    <x v="91"/>
    <s v="B23905590002"/>
    <s v="BOD"/>
    <n v="2390559"/>
    <m/>
    <s v="00221022001 DEP.DE CHEQ.AJENOS,RET.DE CAM.,CONCEPTO: DEPÓSITO,DEP.: LEYDI CHOQUE CALLAPA , PROCEDENCIA: BANCO UNION S.A., CHEQUE: 223715, FECHA DE EMISION:18/05/2026"/>
    <m/>
    <m/>
    <m/>
    <m/>
    <m/>
    <m/>
    <n v="0"/>
    <n v="100"/>
    <s v="NO_CONCILIADO"/>
  </r>
  <r>
    <x v="98"/>
    <m/>
    <x v="98"/>
    <x v="91"/>
    <s v="B23905600002"/>
    <s v="BOD"/>
    <n v="2390560"/>
    <m/>
    <s v="00221022001 DEP.DE CHEQ.AJENOS,RET.DE CAM.,CONCEPTO: DEPÓSITO,DEP.: LEYDI CHOQUE CALLAPA , PROCEDENCIA: BANCO UNION S.A., CHEQUE: 223717, FECHA DE EMISION:18/05/2026"/>
    <m/>
    <m/>
    <m/>
    <m/>
    <m/>
    <m/>
    <n v="0"/>
    <n v="100"/>
    <s v="NO_CONCILIADO"/>
  </r>
  <r>
    <x v="98"/>
    <m/>
    <x v="98"/>
    <x v="91"/>
    <s v="B23905610002"/>
    <s v="BOD"/>
    <n v="2390561"/>
    <m/>
    <s v="00221022001 DEP.DE CHEQ.AJENOS,RET.DE CAM.,CONCEPTO: DEPÓSITO,DEP.: LEYDI CHOQUE CALLAPA , PROCEDENCIA: BANCO UNION S.A., CHEQUE: 223719, FECHA DE EMISION:18/05/2026"/>
    <m/>
    <m/>
    <m/>
    <m/>
    <m/>
    <m/>
    <n v="0"/>
    <n v="100"/>
    <s v="NO_CONCILIADO"/>
  </r>
  <r>
    <x v="98"/>
    <m/>
    <x v="98"/>
    <x v="91"/>
    <s v="B23905620002"/>
    <s v="BOD"/>
    <n v="2390562"/>
    <m/>
    <s v="00221022001 DEP.DE CHEQ.AJENOS,RET.DE CAM.,CONCEPTO: DEPÓSITO,DEP.: LEYDI CHOQUE CALLAPA , PROCEDENCIA: BANCO UNION S.A., CHEQUE: 223721, FECHA DE EMISION:18/05/2026"/>
    <m/>
    <m/>
    <m/>
    <m/>
    <m/>
    <m/>
    <n v="0"/>
    <n v="100"/>
    <s v="NO_CONCILIADO"/>
  </r>
  <r>
    <x v="98"/>
    <m/>
    <x v="98"/>
    <x v="91"/>
    <s v="B23905630002"/>
    <s v="BOD"/>
    <n v="2390563"/>
    <m/>
    <s v="00221022001 DEP.DE CHEQ.AJENOS,RET.DE CAM.,CONCEPTO: DEPÓSITO,DEP.: LEYDI CHOQUE CALLAPA , PROCEDENCIA: BANCO UNION S.A., CHEQUE: 223720, FECHA DE EMISION:18/05/2026"/>
    <m/>
    <m/>
    <m/>
    <m/>
    <m/>
    <m/>
    <n v="0"/>
    <n v="100"/>
    <s v="NO_CONCILIADO"/>
  </r>
  <r>
    <x v="98"/>
    <m/>
    <x v="98"/>
    <x v="91"/>
    <s v="B23905640002"/>
    <s v="BOD"/>
    <n v="2390564"/>
    <m/>
    <s v="00221022001 DEP.DE CHEQ.AJENOS,RET.DE CAM.,CONCEPTO: DEPÓSITO,DEP.: LEYDI CHOQUE CALLAPA , PROCEDENCIA: BANCO UNION S.A., CHEQUE: 223725, FECHA DE EMISION:18/05/2026"/>
    <m/>
    <m/>
    <m/>
    <m/>
    <m/>
    <m/>
    <n v="0"/>
    <n v="1206"/>
    <s v="NO_CONCILIADO"/>
  </r>
  <r>
    <x v="98"/>
    <m/>
    <x v="98"/>
    <x v="91"/>
    <s v="B23905660002"/>
    <s v="BOD"/>
    <n v="2390566"/>
    <m/>
    <s v="00221022001 DEP.DE CHEQ.AJENOS,RET.DE CAM.,CONCEPTO: DEPÓSITO,DEP.: LEYDI CHOQUE CALLAPA , PROCEDENCIA: BANCO UNION S.A., CHEQUE: 223718, FECHA DE EMISION:18/05/2026"/>
    <m/>
    <m/>
    <m/>
    <m/>
    <m/>
    <m/>
    <n v="0"/>
    <n v="100"/>
    <s v="NO_CONCILIADO"/>
  </r>
  <r>
    <x v="109"/>
    <m/>
    <x v="109"/>
    <x v="91"/>
    <s v="B23905680002"/>
    <s v="BOD"/>
    <n v="2390568"/>
    <m/>
    <s v="00580012001 DEP.DE CHEQ.AJENOS,RET.DE CAM.,CONCEPTO: EXTRAVIO CREDENCIAL JUDAN MIRANDA,DEP.: DEPOSITOS ADUANEROS BOLIVIANOS , PROCEDENCIA: BANCO UNION S.A., CHEQUE: 2243, FECHA DE EMISION:15/05/2026"/>
    <m/>
    <m/>
    <m/>
    <m/>
    <m/>
    <m/>
    <n v="0"/>
    <n v="150"/>
    <s v="NO_CONCILIADO"/>
  </r>
  <r>
    <x v="98"/>
    <m/>
    <x v="98"/>
    <x v="91"/>
    <s v="B23905690002"/>
    <s v="BOD"/>
    <n v="2390569"/>
    <m/>
    <s v="00221022001 DEP.DE CHEQ.AJENOS,RET.DE CAM.,CONCEPTO: DEPÓSITO,DEP.: LEYDI CHOQUE CALLAPA , PROCEDENCIA: BANCO UNION S.A., CHEQUE: 223723, FECHA DE EMISION:18/05/2026"/>
    <m/>
    <m/>
    <m/>
    <m/>
    <m/>
    <m/>
    <n v="0"/>
    <n v="1010"/>
    <s v="NO_CONCILIADO"/>
  </r>
  <r>
    <x v="109"/>
    <m/>
    <x v="109"/>
    <x v="91"/>
    <s v="B23905700002"/>
    <s v="BOD"/>
    <n v="2390570"/>
    <m/>
    <s v="00580012001 DEP.DE CHEQ.AJENOS,RET.DE CAM.,CONCEPTO: DESCUENTO SIN GOCE DE HABERES MARZO 2026,DEP.: DEPOSITOS ADUANEROS BOLIVIANOS , PROCEDENCIA: BANCO UNION S.A., CHEQUE: 2245, FECHA DE EMISION:15/05/2026"/>
    <m/>
    <m/>
    <m/>
    <m/>
    <m/>
    <m/>
    <n v="0"/>
    <n v="1913.78"/>
    <s v="NO_CONCILIADO"/>
  </r>
  <r>
    <x v="98"/>
    <m/>
    <x v="98"/>
    <x v="91"/>
    <s v="B23905710002"/>
    <s v="BOD"/>
    <n v="2390571"/>
    <m/>
    <s v="00221022001 DEP.DE CHEQ.AJENOS,RET.DE CAM.,CONCEPTO: DEPÓSITO,DEP.: LEYDI CHOQUE CALLAPA , PROCEDENCIA: BANCO UNION S.A., CHEQUE: 223726, FECHA DE EMISION:18/05/2026"/>
    <m/>
    <m/>
    <m/>
    <m/>
    <m/>
    <m/>
    <n v="0"/>
    <n v="1110"/>
    <s v="NO_CONCILIADO"/>
  </r>
  <r>
    <x v="10"/>
    <m/>
    <x v="10"/>
    <x v="91"/>
    <s v="Q24346180002"/>
    <s v="CRV"/>
    <n v="2434618"/>
    <m/>
    <s v="NUMERO DE LIBRETA CUT: 00099021001 OPERACIÓN E18 TRANSFERENCIA DEL SISTEMA FINANCIERO A LA CUT Traspaso de la Gestora Publica"/>
    <m/>
    <m/>
    <m/>
    <m/>
    <m/>
    <m/>
    <n v="0"/>
    <n v="90866.06"/>
    <s v="NO_CONCILIADO"/>
  </r>
  <r>
    <x v="37"/>
    <m/>
    <x v="37"/>
    <x v="91"/>
    <s v="G35825910001"/>
    <s v="CVD"/>
    <n v="3582591"/>
    <m/>
    <s v="COBRO COSTOS DE PAPELERIA SEGUN TRANSFERENCIA DEL EXTERIOR POR ORDEN DE DEAL COMERCIALIZADORA DE GAS, FECHA VALOR 19 5 2026 REF./INV/PPA DE - 16/26/INV/PPA DE 17/26 LIB. 00513012007 YPFB - RECURSOS NACIONALIZACIÓN"/>
    <m/>
    <m/>
    <m/>
    <m/>
    <m/>
    <m/>
    <n v="80"/>
    <n v="0"/>
    <s v="NO_CONCILIADO"/>
  </r>
  <r>
    <x v="37"/>
    <m/>
    <x v="37"/>
    <x v="91"/>
    <s v="G35827440001"/>
    <s v="CVD"/>
    <n v="3582744"/>
    <m/>
    <s v="COBRO COSTOS DE PAPELERIA SEGUN TRANSFERENCIA DEL EXTERIOR POR ORDEN DE TRAFIGURA PTE LTD, FECHA VALOR 19 5 2026 REF,GAS NATURAL LIB. 00513012007 YPFB - RECURSOS NACIONALIZACIÓN"/>
    <m/>
    <m/>
    <m/>
    <m/>
    <m/>
    <m/>
    <n v="80"/>
    <n v="0"/>
    <s v="NO_CONCILIADO"/>
  </r>
  <r>
    <x v="37"/>
    <m/>
    <x v="37"/>
    <x v="91"/>
    <s v="G35827460001"/>
    <s v="CVD"/>
    <n v="3582746"/>
    <m/>
    <s v="COBRO COSTOS DE PAPELERIA SEGUN TRANSFERENCIA DEL EXTERIOR POR ORDEN DE TRAFIGURA PTE LTD, FECHA VALOR 19 5 2026 REF,GAS NATURAL LIB. 00513012007 YPFB - RECURSOS NACIONALIZACIÓN"/>
    <m/>
    <m/>
    <m/>
    <m/>
    <m/>
    <m/>
    <n v="80"/>
    <n v="0"/>
    <s v="NO_CONCILIADO"/>
  </r>
  <r>
    <x v="78"/>
    <m/>
    <x v="78"/>
    <x v="91"/>
    <s v="S11538990003"/>
    <s v="COB"/>
    <n v="1153899"/>
    <m/>
    <s v="||TRANSFERENCIA DE FONDOS SEGÚN MENSAJE SWIFT NRO 5708 EN ATENCIÓN A CORREO ELECTRÓNICO DE LA FECHA Y NOTA CITE CAR/DGE-DNAF N°0025/2026 DE FECHA.28/01/2026. (HRE-TGL-1689) ENVIADO POR LA NAVEGACION AEREA Y AEROPUERTOS BOLIVIANOS (SECTOR PÚBLICO). DÉBITO DE LA LIB. 00389012001 NAABOL- ADMINISTRACIÓN, REPOSICIÓN DE ÚTILES DE ESCRITORIO"/>
    <m/>
    <m/>
    <m/>
    <m/>
    <m/>
    <m/>
    <n v="80"/>
    <n v="0"/>
    <s v="NO_CONCILIADO"/>
  </r>
  <r>
    <x v="78"/>
    <m/>
    <x v="78"/>
    <x v="91"/>
    <s v="S11538980003"/>
    <s v="COB"/>
    <n v="1153898"/>
    <m/>
    <s v="||TRANSFERENCIA DE FONDOS SEGÚN MENSAJE SWIFT NRO 5691 EN ATENCIÓN A CORREO ELECTRÓNICO DE LA FECHA Y NOTA CITE CAR/DGE-DNAF N°0025/2026 DE FECHA.28/01/2026. (HRE-TGL-1689) ENVIADO POR LA NAVEGACION AEREA Y AEROPUERTOS BOLIVIANOS (SECTOR PÚBLICO). DÉBITO DE LA LIB. 00389012001 NAABOL- ADMINISTRACIÓN, REPOSICIÓN DE ÚTILES DE ESCRITORIO"/>
    <m/>
    <m/>
    <m/>
    <m/>
    <m/>
    <m/>
    <n v="80"/>
    <n v="0"/>
    <s v="NO_CONCILIADO"/>
  </r>
  <r>
    <x v="100"/>
    <m/>
    <x v="100"/>
    <x v="91"/>
    <s v="S11538950003"/>
    <s v="COB"/>
    <n v="1153895"/>
    <m/>
    <s v="||TRANSFERENCIA DE FONDOS SEGÚN MENSAJE SWIFT NRO. 5709, EN ATENCIÓN A CORREO ELECTRÓNICO Y NOTA CITE: DGAC/DAF/FIN/NE-0031/26 DE FECHA 09/02/2026 (HRE-TGL-2685), ENVIADO POR LA DIRECCIÓN GENERAL DE AERONÁUTICA CIVIL-DGAC (SECTOR PÚBLICO). DÉBITO DE LA LIBRETA N° 00117012001 DE DGAC, REPOSICIÓN DE ÚTILES DE ESCRITORIO."/>
    <m/>
    <m/>
    <m/>
    <m/>
    <m/>
    <m/>
    <n v="80"/>
    <n v="0"/>
    <s v="NO_CONCILIADO"/>
  </r>
  <r>
    <x v="37"/>
    <m/>
    <x v="37"/>
    <x v="91"/>
    <s v="G35827500001"/>
    <s v="CVD"/>
    <n v="3582750"/>
    <m/>
    <s v="COBRO COSTOS DE PAPELERIA SEGUN TRANSFERENCIA DEL EXTERIOR POR ORDEN DE TRAFIGURA PTE LTD (SINGAPORE) FECHA VALOR 19/05/2026 REF.: CRED GAS NATURAL (260519158467 TRN/20260519-00304872) LIB. 00513012007 YPFB - RECURSOS NACIONALIZACIÓN"/>
    <m/>
    <m/>
    <m/>
    <m/>
    <m/>
    <m/>
    <n v="80"/>
    <n v="0"/>
    <s v="NO_CONCILIADO"/>
  </r>
  <r>
    <x v="37"/>
    <m/>
    <x v="37"/>
    <x v="91"/>
    <s v="G35827480001"/>
    <s v="CVD"/>
    <n v="3582748"/>
    <m/>
    <s v="COBRO COSTOS DE PAPELERIA SEGUN TRANSFERENCIA DEL EXTERIOR POR ORDEN DE TRAFIGURA PTE LTD (SINGAPORE) FECHA VALOR 19/05/2026 REF.: CRED GAS NATURAL (260519158466 TRN/20260519-00304860) LIB. 00513012007 YPFB - RECURSOS NACIONALIZACIÓN"/>
    <m/>
    <m/>
    <m/>
    <m/>
    <m/>
    <m/>
    <n v="80"/>
    <n v="0"/>
    <s v="NO_CONCILIADO"/>
  </r>
  <r>
    <x v="100"/>
    <m/>
    <x v="100"/>
    <x v="91"/>
    <s v="S11538710003"/>
    <s v="COB"/>
    <n v="1153871"/>
    <m/>
    <s v="||TRANSFERENCIA DE FONDOS S/G MENSAJES SWIFT N°. 5717 Y 5694,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91"/>
    <s v="S11539130003"/>
    <s v="COB"/>
    <n v="1153913"/>
    <m/>
    <s v="||TRANSFERENCIA DE FONDOS S/G MENSAJE SWIFT N°. 5721, EN ATENCIÓN A NOTA: DGAC/DAF/FIN/NE-0031/26 DE FECHA 9/02/2026 (HRE-TGL-2026-2685), ENVIADO POR LA DIRECCIÓN GENERAL DE AERONÁUTICA CIVIL (SECTOR PÚBLICO). DÉBITO DE LA LIBRETA 00117012001 DGAC, REPOSICIÓN DE ÚTILES DE ESCRITORIO."/>
    <m/>
    <m/>
    <m/>
    <m/>
    <m/>
    <m/>
    <n v="80"/>
    <n v="0"/>
    <s v="NO_CONCILIADO"/>
  </r>
  <r>
    <x v="78"/>
    <m/>
    <x v="78"/>
    <x v="91"/>
    <s v="S11539410003"/>
    <s v="COB"/>
    <n v="1153941"/>
    <m/>
    <s v="||TRANSFERENCIA DE FONDOS SEGÚN MENSAJE SWIFT NRO. 5729, EN ATENCIÓN A CORREO ELECTRÓNICO Y NOTA CITE: CAR/DGE-DNAF N° 0025/2026 DE FECHA 28/01/2026 (HRE-TGL-1689), ENVIADO POR NAVEGACIÓN AÉREA Y AEROPUERTOS BOLIVIANOS-NAABOL (SECTOR PÚBLICO). DÉBITO DE LA LIBRETA N° 00389012001 DE NAABOL-ADMINISTRACION C., REPOSICIÓN DE ÚTILES DE ESCRITORIO."/>
    <m/>
    <m/>
    <m/>
    <m/>
    <m/>
    <m/>
    <n v="80"/>
    <n v="0"/>
    <s v="NO_CONCILIADO"/>
  </r>
  <r>
    <x v="3"/>
    <m/>
    <x v="3"/>
    <x v="92"/>
    <s v="O23908170002"/>
    <s v="BOD"/>
    <n v="2390817"/>
    <m/>
    <s v="00081011101 DEPOSITO DE EFECTIVO, DEPOSITANTE: SIRHAN MIGUEL LEON GUERRA, CONCEPTO: REPOSICION DE CREDENCIAL, CUENTA DE DEPOSITO: CUENTA UNICA DEL TESORO"/>
    <m/>
    <m/>
    <m/>
    <m/>
    <m/>
    <m/>
    <n v="0"/>
    <n v="30"/>
    <s v="NO_CONCILIADO"/>
  </r>
  <r>
    <x v="13"/>
    <m/>
    <x v="13"/>
    <x v="92"/>
    <s v="O23908080002"/>
    <s v="BOD"/>
    <n v="2390808"/>
    <m/>
    <s v="00099021001 DEPOSITO DE EFECTIVO, DEPOSITANTE: WENDY MARIN MENDOZA, CONCEPTO: DEVOLUCION, CUENTA DE DEPOSITO: CUENTA UNICA DEL TESORO"/>
    <m/>
    <m/>
    <m/>
    <m/>
    <m/>
    <m/>
    <n v="0"/>
    <n v="550"/>
    <s v="NO_CONCILIADO"/>
  </r>
  <r>
    <x v="28"/>
    <m/>
    <x v="28"/>
    <x v="92"/>
    <s v="O23908150002"/>
    <s v="BOD"/>
    <n v="2390815"/>
    <m/>
    <s v="00099021001 DEPOSITO DE EFECTIVO, DEPOSITANTE: HELEN LAURA COARITA FERNANDEZ, CONCEPTO: DEVOLUCION DE BECA DE ESTUDIO CONTRATO DGESU-048/2017, CUENTA DE DEPOSITO: CUENTA UNICA DEL TESORO"/>
    <m/>
    <m/>
    <m/>
    <m/>
    <m/>
    <m/>
    <n v="0"/>
    <n v="13000"/>
    <s v="NO_CONCILIADO"/>
  </r>
  <r>
    <x v="85"/>
    <m/>
    <x v="85"/>
    <x v="92"/>
    <s v="O23908220002"/>
    <s v="BOD"/>
    <n v="2390822"/>
    <m/>
    <s v="00222012001 DEPOSITO DE EFECTIVO, DEPOSITANTE: ERIK MISAEL MOLLO CONDORI, CONCEPTO: DEVOLUCION SUELDO MES DE FEBRERO, CUENTA DE DEPOSITO: CUENTA UNICA DEL TESORO"/>
    <m/>
    <m/>
    <m/>
    <m/>
    <m/>
    <m/>
    <n v="0"/>
    <n v="3505.8"/>
    <s v="NO_CONCILIADO"/>
  </r>
  <r>
    <x v="20"/>
    <m/>
    <x v="20"/>
    <x v="92"/>
    <s v="O23908270002"/>
    <s v="BOD"/>
    <n v="2390827"/>
    <m/>
    <s v="00099021001 DEPOSITO DE EFECTIVO, DEPOSITANTE: JULIANA ELENA ALIAGA, CONCEPTO: DEVOLUCION POR DPH POR EL MES DE MAYO DE 2014(1 DIA)EN LA ASAMBLEA LEGISLATIVA PLURINACIONAL,SERVICI, CUENTA DE DEPOSITO: CUENTA UNICA DEL TESORO"/>
    <m/>
    <m/>
    <m/>
    <m/>
    <m/>
    <m/>
    <n v="0"/>
    <n v="353.41"/>
    <s v="NO_CONCILIADO"/>
  </r>
  <r>
    <x v="39"/>
    <m/>
    <x v="39"/>
    <x v="92"/>
    <s v="O23908280002"/>
    <s v="BOD"/>
    <n v="2390828"/>
    <m/>
    <s v="00522012001 DEPOSITO DE EFECTIVO, DEPOSITANTE: ELIZABETH CADENA CHOQUEHUANCA, CONCEPTO: PAGO ALQUILER MES ABRIL-MAYO/2026 PREDIOS LA PAZ SEGUN CONTRATO N°30, CUENTA DE DEPOSITO: CUENTA UNICA DEL TESORO"/>
    <m/>
    <m/>
    <m/>
    <m/>
    <m/>
    <m/>
    <n v="0"/>
    <n v="270"/>
    <s v="NO_CONCILIADO"/>
  </r>
  <r>
    <x v="24"/>
    <m/>
    <x v="24"/>
    <x v="92"/>
    <s v="O23908440002"/>
    <s v="BOD"/>
    <n v="2390844"/>
    <m/>
    <s v="00133012001 DEPOSITO DE EFECTIVO, DEPOSITANTE: LILIANA MAMANI CALLE, CONCEPTO: DEVOLUCION DE VIATICO, CUENTA DE DEPOSITO: CUENTA UNICA DEL TESORO"/>
    <m/>
    <m/>
    <m/>
    <m/>
    <m/>
    <m/>
    <n v="0"/>
    <n v="371"/>
    <s v="NO_CONCILIADO"/>
  </r>
  <r>
    <x v="18"/>
    <m/>
    <x v="18"/>
    <x v="92"/>
    <s v="O23908450002"/>
    <s v="BOD"/>
    <n v="2390845"/>
    <m/>
    <s v="00099021001 DEPOSITO DE EFECTIVO, DEPOSITANTE: LUIS FERNANDO CASTILLO QUISBERT, CONCEPTO: DEVOLUCION DE REFRIGERIO CORRESPONDIENTE AL 19 DE ABRIL DE 2026 - TSE, CUENTA DE DEPOSITO: CUENTA UNICA DEL TESORO/DJBR"/>
    <m/>
    <m/>
    <m/>
    <m/>
    <m/>
    <m/>
    <n v="0"/>
    <n v="66"/>
    <s v="NO_CONCILIADO"/>
  </r>
  <r>
    <x v="36"/>
    <m/>
    <x v="36"/>
    <x v="92"/>
    <s v="O23908520002"/>
    <s v="BOD"/>
    <n v="2390852"/>
    <m/>
    <s v="00046171101 DEPOSITO DE EFECTIVO, DEPOSITANTE: OPERADORALATIV ADMINISTRACION S.A., CONCEPTO: SANCION PECUNIARIA, CUENTA DE DEPOSITO: CUENTA UNICA DEL TESORO"/>
    <m/>
    <m/>
    <m/>
    <m/>
    <m/>
    <m/>
    <n v="0"/>
    <n v="5000"/>
    <s v="NO_CONCILIADO"/>
  </r>
  <r>
    <x v="13"/>
    <m/>
    <x v="13"/>
    <x v="92"/>
    <s v="O23908580002"/>
    <s v="BOD"/>
    <n v="2390858"/>
    <m/>
    <s v="00099021001 DEPOSITO DE EFECTIVO, DEPOSITANTE: PORFIRIO LIMACHI POMA, CONCEPTO: COBRO INDEBIDO DEVOLUCION, CUENTA DE DEPOSITO: CUENTA UNICA DEL TESORO"/>
    <m/>
    <m/>
    <m/>
    <m/>
    <m/>
    <m/>
    <n v="0"/>
    <n v="950"/>
    <s v="NO_CONCILIADO"/>
  </r>
  <r>
    <x v="74"/>
    <m/>
    <x v="74"/>
    <x v="92"/>
    <s v="O23908670002"/>
    <s v="BOD"/>
    <n v="2390867"/>
    <m/>
    <s v="00099021001 DEPOSITO DE EFECTIVO, DEPOSITANTE: SEDERI - LA PAZ, CONCEPTO: PAGO DE SERVICIO DE AGUA MES FEBRERO /2026, CUENTA DE DEPOSITO: CUENTA UNICA DEL TESORO"/>
    <m/>
    <m/>
    <m/>
    <m/>
    <m/>
    <m/>
    <n v="0"/>
    <n v="34.119999999999997"/>
    <s v="NO_CONCILIADO"/>
  </r>
  <r>
    <x v="74"/>
    <m/>
    <x v="74"/>
    <x v="92"/>
    <s v="O23908690002"/>
    <s v="BOD"/>
    <n v="2390869"/>
    <m/>
    <s v="00099021001 DEPOSITO DE EFECTIVO, DEPOSITANTE: SEDERI - LA PAZ, CONCEPTO: PAGO DE SERVICIO DE AGUA MES MARZO 2026, CUENTA DE DEPOSITO: CUENTA UNICA DEL TESORO"/>
    <m/>
    <m/>
    <m/>
    <m/>
    <m/>
    <m/>
    <n v="0"/>
    <n v="40.200000000000003"/>
    <s v="NO_CONCILIADO"/>
  </r>
  <r>
    <x v="36"/>
    <m/>
    <x v="36"/>
    <x v="92"/>
    <s v="O23908750002"/>
    <s v="BOD"/>
    <n v="2390875"/>
    <m/>
    <s v="00046171101 DEPOSITO DE EFECTIVO, DEPOSITANTE: PBGLOBAL MEDICAL S.R.L., CONCEPTO: SANCION PECUNIARIA, CUENTA DE DEPOSITO: CUENTA UNICA DEL TESORO"/>
    <m/>
    <m/>
    <m/>
    <m/>
    <m/>
    <m/>
    <n v="0"/>
    <n v="1750"/>
    <s v="NO_CONCILIADO"/>
  </r>
  <r>
    <x v="75"/>
    <m/>
    <x v="75"/>
    <x v="92"/>
    <s v="O23908920002"/>
    <s v="BOD"/>
    <n v="2390892"/>
    <m/>
    <s v="00020031101 DEPOSITO DE EFECTIVO, DEPOSITANTE: JORGE ANTEQUERA POEPSEL, CONCEPTO: REVERSION POR PASAJES PREV. 225303, CUENTA DE DEPOSITO: CUENTA UNICA DEL TESORO"/>
    <m/>
    <m/>
    <m/>
    <m/>
    <m/>
    <m/>
    <n v="0"/>
    <n v="208"/>
    <s v="NO_CONCILIADO"/>
  </r>
  <r>
    <x v="75"/>
    <m/>
    <x v="75"/>
    <x v="92"/>
    <s v="O23909040002"/>
    <s v="BOD"/>
    <n v="2390904"/>
    <m/>
    <s v="00099021001 DEPOSITO DE EFECTIVO, DEPOSITANTE: WALTER RODRIGO CHUQUIMIA TORREZ, CONCEPTO: REVERSION DE COMBUSTIBLE, CUENTA DE DEPOSITO: CUENTA UNICA DEL TESORO/DJBR"/>
    <m/>
    <m/>
    <m/>
    <m/>
    <m/>
    <m/>
    <n v="0"/>
    <n v="907.6"/>
    <s v="NO_CONCILIADO"/>
  </r>
  <r>
    <x v="3"/>
    <m/>
    <x v="3"/>
    <x v="92"/>
    <s v="O23909210002"/>
    <s v="BOD"/>
    <n v="2390921"/>
    <m/>
    <s v="00099021001 DEPOSITO DE EFECTIVO, DEPOSITANTE: PERCY RAUL CARRASCO RIVAS, CONCEPTO: PAGO CONSUMO AGUA POTABLE MES MARZO 2026 EDIF CONAVI N°1321297, CUENTA DE DEPOSITO: CUENTA UNICA DEL TESORO/DJBR"/>
    <m/>
    <m/>
    <m/>
    <m/>
    <m/>
    <m/>
    <n v="0"/>
    <n v="134.82"/>
    <s v="NO_CONCILIADO"/>
  </r>
  <r>
    <x v="108"/>
    <m/>
    <x v="108"/>
    <x v="92"/>
    <s v="B23908100002"/>
    <s v="BOD"/>
    <n v="2390810"/>
    <m/>
    <s v="00290012001 DEP.DE CHEQ.AJENOS,RET.DE CAM.,CONCEPTO: OTROS INGRESOS,DEP.: SERVICIO DE IMPUESTOS NACIONALES , PROCEDENCIA: BANCO UNION S.A., CHEQUE: 8530, FECHA DE EMISION:13/05/2026"/>
    <m/>
    <m/>
    <m/>
    <m/>
    <m/>
    <m/>
    <n v="0"/>
    <n v="1645"/>
    <s v="NO_CONCILIADO"/>
  </r>
  <r>
    <x v="115"/>
    <m/>
    <x v="115"/>
    <x v="92"/>
    <s v="B23908390002"/>
    <s v="BOD"/>
    <n v="2390839"/>
    <m/>
    <s v="00591012001 DEP.DE CHEQ.AJENOS,RET.DE CAM.,CONCEPTO: ALQUILERES Y PUBLICIDAD HR (MT/2026-02445),DEP.: EMPRESA ESTATAL DE TRANSPORTE POR CABLE , PROCEDENCIA: BANCO UNION S.A., CHEQUE: 4581, FECHA DE EMISION:15/05/2026"/>
    <m/>
    <m/>
    <m/>
    <m/>
    <m/>
    <m/>
    <n v="0"/>
    <n v="796171.28"/>
    <s v="NO_CONCILIADO"/>
  </r>
  <r>
    <x v="10"/>
    <m/>
    <x v="10"/>
    <x v="92"/>
    <s v="B23908550002"/>
    <s v="BOD"/>
    <n v="2390855"/>
    <m/>
    <s v="00099021001 DEP.DE CHEQ.AJENOS,RET.DE CAM.,CONCEPTO: INCAPACIDADES,DEP.: CAJA NACIONAL DE SALUD , PROCEDENCIA: BANCO UNION S.A., CHEQUE: 13792, FECHA DE EMISION:08/05/2026"/>
    <m/>
    <m/>
    <m/>
    <m/>
    <m/>
    <m/>
    <n v="0"/>
    <n v="10411.450000000001"/>
    <s v="NO_CONCILIADO"/>
  </r>
  <r>
    <x v="10"/>
    <m/>
    <x v="10"/>
    <x v="92"/>
    <s v="B23908570002"/>
    <s v="BOD"/>
    <n v="2390857"/>
    <m/>
    <s v="00099021001 DEP.DE CHEQ.AJENOS,RET.DE CAM.,CONCEPTO: INCAPACIDADES,DEP.: CAJA NACIONAL DE SALUD , PROCEDENCIA: BANCO UNION S.A., CHEQUE: 13783, FECHA DE EMISION:06/05/2026"/>
    <m/>
    <m/>
    <m/>
    <m/>
    <m/>
    <m/>
    <n v="0"/>
    <n v="1649.76"/>
    <s v="NO_CONCILIADO"/>
  </r>
  <r>
    <x v="10"/>
    <m/>
    <x v="10"/>
    <x v="92"/>
    <s v="B23908590002"/>
    <s v="BOD"/>
    <n v="2390859"/>
    <m/>
    <s v="00099021001 DEP.DE CHEQ.AJENOS,RET.DE CAM.,CONCEPTO: INCAPACIDADES,DEP.: CAJA NACIONAL DE SALUD , PROCEDENCIA: BANCO UNION S.A., CHEQUE: 13805, FECHA DE EMISION:13/05/2026"/>
    <m/>
    <m/>
    <m/>
    <m/>
    <m/>
    <m/>
    <n v="0"/>
    <n v="16473.7"/>
    <s v="NO_CONCILIADO"/>
  </r>
  <r>
    <x v="7"/>
    <m/>
    <x v="7"/>
    <x v="92"/>
    <s v="B23908620002"/>
    <s v="BOD"/>
    <n v="2390862"/>
    <m/>
    <s v="00224012002 DEP.DE CHEQ.AJENOS,RET.DE CAM.,CONCEPTO: TRASPASO DE FONDOS EN CUMPLIMIENTO OBSERVACION AUDITORIA,DEP.: INSUMOS BOLIVIA , PROCEDENCIA: BANCO UNION S.A., CHEQUE: 2327, FECHA DE EMISION:20/05/2026"/>
    <m/>
    <m/>
    <m/>
    <m/>
    <m/>
    <m/>
    <n v="0"/>
    <n v="1810036.52"/>
    <s v="NO_CONCILIADO"/>
  </r>
  <r>
    <x v="98"/>
    <m/>
    <x v="98"/>
    <x v="92"/>
    <s v="B23908740002"/>
    <s v="BOD"/>
    <n v="2390874"/>
    <m/>
    <s v="00221022001 DEP.DE CHEQ.AJENOS,RET.DE CAM.,CONCEPTO: TRAMITE FORM M-02 FUERA DE PLAZO,DEP.: LEYDI CHOQUE CALLAPA , PROCEDENCIA: BANCO UNION S.A., CHEQUE: 230130, FECHA DE EMISION:20/05/2026"/>
    <m/>
    <m/>
    <m/>
    <m/>
    <m/>
    <m/>
    <n v="0"/>
    <n v="14"/>
    <s v="NO_CONCILIADO"/>
  </r>
  <r>
    <x v="7"/>
    <m/>
    <x v="7"/>
    <x v="92"/>
    <s v="B23908640002"/>
    <s v="BOD"/>
    <n v="2390864"/>
    <m/>
    <s v="00224012007 DEP.DE CHEQ.AJENOS,RET.DE CAM.,CONCEPTO: TRASPASO DE FONDOS EN CUMPLIMIENTO OBSERVACION AUDITORIA,DEP.: INSUMOS BOLIVIA , PROCEDENCIA: BANCO UNION S.A., CHEQUE: 3420, FECHA DE EMISION:20/05/2026"/>
    <m/>
    <m/>
    <m/>
    <m/>
    <m/>
    <m/>
    <n v="0"/>
    <n v="936419.1"/>
    <s v="NO_CONCILIADO"/>
  </r>
  <r>
    <x v="112"/>
    <m/>
    <x v="112"/>
    <x v="92"/>
    <s v="B23908660002"/>
    <s v="BOD"/>
    <n v="2390866"/>
    <m/>
    <s v="00597012001 DEP.DE CHEQ.AJENOS,RET.DE CAM.,CONCEPTO: DEVOLUCION DE BOLETOS AEREOS,DEP.: BOA , PROCEDENCIA: BANCO UNION S.A., CHEQUE: 21494, FECHA DE EMISION:19/05/2026"/>
    <m/>
    <m/>
    <m/>
    <m/>
    <m/>
    <m/>
    <n v="0"/>
    <n v="1427"/>
    <s v="NO_CONCILIADO"/>
  </r>
  <r>
    <x v="113"/>
    <m/>
    <x v="113"/>
    <x v="92"/>
    <s v="B23908700002"/>
    <s v="BOD"/>
    <n v="2390870"/>
    <m/>
    <s v="00132052001 DEP.DE CHEQ.AJENOS,RET.DE CAM.,CONCEPTO: PERMISO SIN GOCE DE HABER DEL MES DE DICIEMBRE Y ENERO,DEP.: MILTON JAVIER ARAPA QUIROZ , PROCEDENCIA: BANCO UNION S.A., CHEQUE: 295, FECHA DE EMISION:19/05/2026"/>
    <m/>
    <m/>
    <m/>
    <m/>
    <m/>
    <m/>
    <n v="0"/>
    <n v="2042.09"/>
    <s v="NO_CONCILIADO"/>
  </r>
  <r>
    <x v="37"/>
    <m/>
    <x v="37"/>
    <x v="92"/>
    <s v="G35836770001"/>
    <s v="CVD"/>
    <n v="3583677"/>
    <m/>
    <s v="COBRO COSTOS DE PAPELERIA SEGUN TRANSFERENCIA DEL EXTERIOR POR ORDEN DE YPFB ENERGIA DO BRASIL LTDA (BR RIO DE JANEIRO) FECHA VALOR 20/05/2026 REF.: CRED ROC/IMP.596594623/INV/EXB-EDBF-09/26 (S0661402F2C801 TRN/20260520-00263817) LIB. 00513012007 YPFB - RECURSOS NACIONALIZACIÓN"/>
    <m/>
    <m/>
    <m/>
    <m/>
    <m/>
    <m/>
    <n v="80"/>
    <n v="0"/>
    <s v="NO_CONCILIADO"/>
  </r>
  <r>
    <x v="37"/>
    <m/>
    <x v="37"/>
    <x v="92"/>
    <s v="G35838220001"/>
    <s v="CVD"/>
    <n v="3583822"/>
    <m/>
    <s v="COBRO COSTOS DE PAPELERIA SEGUN TRANSFERENCIA DEL EXTERIOR POR ORDEN DE YPFB ENERGIA DO BRASIL LTDA (BR RIO DE JANEIRO) FECHA VALOR 20/05/2026 REF.: CRED ROC/IMP.596552097/INV/EXB-EDB-15/26 EXB-EDBC-15/26 (S0661402F2C701 TRN/20260520-00263819) LIB. 00513012007 YPFB - RECURSOS NACIONALIZACIÓN"/>
    <m/>
    <m/>
    <m/>
    <m/>
    <m/>
    <m/>
    <n v="80"/>
    <n v="0"/>
    <s v="NO_CONCILIADO"/>
  </r>
  <r>
    <x v="37"/>
    <m/>
    <x v="37"/>
    <x v="92"/>
    <s v="G35838240001"/>
    <s v="CVD"/>
    <n v="3583824"/>
    <m/>
    <s v="COBRO COSTOS DE PAPELERIA SEGUN TRANSFERENCIA DEL EXTERIOR POR ORDEN DE JEF S.A. (BR RIO DE JANEIRO) FECHA VALOR 20/05/2026 REF.: CRED (GAS NATURAL) INV/EXB-MC-15/26 (2287632139JS TRN/20260520-00144024) LIB. 00513012007 YPFB - RECURSOS NACIONALIZACIÓN"/>
    <m/>
    <m/>
    <m/>
    <m/>
    <m/>
    <m/>
    <n v="80"/>
    <n v="0"/>
    <s v="NO_CONCILIADO"/>
  </r>
  <r>
    <x v="37"/>
    <m/>
    <x v="37"/>
    <x v="92"/>
    <s v="G35838260001"/>
    <s v="CVD"/>
    <n v="3583826"/>
    <m/>
    <s v="COBRO COSTOS DE PAPELERIA SEGUN TRANSFERENCIA DEL EXTERIOR POR ORDEN DE TRAFIGURA PTE LTD (SINGAPORE) FECHA VALOR 20/05/2026 REF.: CRED GAS NATURAL (260520137509 TRN/20260520-00239692) LIB. 00513012007 YPFB - RECURSOS NACIONALIZACIÓN"/>
    <m/>
    <m/>
    <m/>
    <m/>
    <m/>
    <m/>
    <n v="80"/>
    <n v="0"/>
    <s v="NO_CONCILIADO"/>
  </r>
  <r>
    <x v="4"/>
    <m/>
    <x v="4"/>
    <x v="92"/>
    <s v="S11543110003"/>
    <s v="COB"/>
    <n v="1154311"/>
    <m/>
    <s v="||TRANSFERENCIA DE FONDOS SG NOTA MEFP/VTCP/DGCP/UODP-905/2019 DE 25-09-2019 MEFP, PAGO CUSTODIO CORRESPONDIENTE AL CUARTO TRIMESTRE DE 2025 FACTURA NO.1429100 REF:BENEF.JPMORGAN CHASE BANK-EE.UU. MONTO TOTAL USD 61,90X12.5%=USD7,74. LIB.00099021001 TGN-RECURSOS ORDINARIOS COBRO COMIS.0.20%S/USD 54,16 SWIFT BS330.-UTILES BS80.-"/>
    <m/>
    <m/>
    <m/>
    <m/>
    <m/>
    <m/>
    <n v="410.75"/>
    <n v="0"/>
    <s v="NO_CONCILIADO"/>
  </r>
  <r>
    <x v="110"/>
    <m/>
    <x v="110"/>
    <x v="92"/>
    <s v="J06759180002"/>
    <s v="NTE"/>
    <n v="15805075"/>
    <m/>
    <s v="A:00373024109 A: 00373024109 Transferencia de recursos de acuerdo al Informe CITE: MEFP/VTCP/DGPOT/UPCFTGN/INF/ Nº28/2026 para transferencia de recursos al Fondo de Desarrollo Indígena para Programas y/o Proyectos de los Gobiernos Autónomos Municipales, (H.R.2026-23625-R)."/>
    <m/>
    <m/>
    <m/>
    <m/>
    <m/>
    <m/>
    <n v="0"/>
    <n v="1858795.23"/>
    <s v="NO_CONCILIADO"/>
  </r>
  <r>
    <x v="110"/>
    <m/>
    <x v="110"/>
    <x v="92"/>
    <s v="J06759200002"/>
    <s v="DAU"/>
    <n v="15795392"/>
    <m/>
    <s v="A:00373024105 Débito Automático por incumplimiento del GAM de Colpa Bélgica, al Convenio Intergubernativo de Financiamiento FDI/CONV/N°534/2017, Convenio Modificatorio N°1 y Adenda N°1, suscrito entre el Fondo de Desarrollo Indígena y el GAM de Colpa Bélgica para el proyecto “Equipamiento de Maquinaria Pesada del Municipio de Colpa Bélgica”."/>
    <m/>
    <m/>
    <m/>
    <m/>
    <m/>
    <m/>
    <n v="0"/>
    <n v="400000"/>
    <s v="NO_CONCILIADO"/>
  </r>
  <r>
    <x v="4"/>
    <m/>
    <x v="4"/>
    <x v="92"/>
    <s v="G35840100003"/>
    <s v="COB"/>
    <n v="21715"/>
    <m/>
    <s v="PAGO A BID PRÉSTAMO BID 5833/OC-BO VCTO. 15-05-2026 POR CUENTA DE TGN , NTI. 21715 VALOR 20-05-2026 COMISIONES USD 325.416,66 CTA. 3987 CUENTA UNICA DEL TESORO LIB. 00099021001 REF.: COMISIONES BANCARIAS"/>
    <m/>
    <m/>
    <m/>
    <m/>
    <m/>
    <m/>
    <n v="2642.38"/>
    <n v="0"/>
    <s v="NO_CONCILIADO"/>
  </r>
  <r>
    <x v="37"/>
    <m/>
    <x v="37"/>
    <x v="92"/>
    <s v="S11543390001"/>
    <s v="COB"/>
    <n v="1154339"/>
    <m/>
    <s v="'COBRO DE'||ÚTILES DE ESCRITORIO POR EL COMPROBANTE NRO. 1154329 DE LA FECHA, S/G. NOTA CITE: YPFB/GAFC-733/DFC/URTE-205/2026 DE FECHA 09/04/2026 (HRE-TGL-2025-6021) ENVIADO POR YACIMIENTOS PETROLÍFEROS FISCALES BOLIVIANOS (SECTOR PÚBLICO). DÉBITO DE LA LIBRETA N° 00513022001 DE YPFB - OPERACIONES, REPOSICIÓN DE ÚTILES DE ESCRITORIO."/>
    <m/>
    <m/>
    <m/>
    <m/>
    <m/>
    <m/>
    <n v="80"/>
    <n v="0"/>
    <s v="NO_CONCILIADO"/>
  </r>
  <r>
    <x v="37"/>
    <m/>
    <x v="37"/>
    <x v="92"/>
    <s v="G35841710001"/>
    <s v="CVD"/>
    <n v="3584171"/>
    <m/>
    <s v="COBRO COSTOS DE PAPELERIA SEGUN TRANSFERENCIA DEL EXTERIOR POR ORDEN DE TRAFIGURA PTE LTD (SINGAPORE) FECHA VALOR 20/05/2026 REF.: CRED GAS NATURAL (260520168695 TRN/20260520-00288623) LIB. 00513012007 YPFB - RECURSOS NACIONALIZACIÓN"/>
    <m/>
    <m/>
    <m/>
    <m/>
    <m/>
    <m/>
    <n v="80"/>
    <n v="0"/>
    <s v="NO_CONCILIADO"/>
  </r>
  <r>
    <x v="37"/>
    <m/>
    <x v="37"/>
    <x v="92"/>
    <s v="G35841670001"/>
    <s v="CVD"/>
    <n v="3584167"/>
    <m/>
    <s v="COBRO COSTOS DE PAPELERIA SEGUN TRANSFERENCIA DEL EXTERIOR POR ORDEN DE MTX COMERCIALIZADORA DE GAS LTDA. (BR/SALVADOR) FECHA VALOR 20/05/2026 REF.: CRED INV/EXB-MTXF2-03 26 EXB-MTXF2C-03 26 (01532696416 TRN/20260520-00314090) LIB. 00513012007 YPFB - RECURSOS NACIONALIZACIÓN"/>
    <m/>
    <m/>
    <m/>
    <m/>
    <m/>
    <m/>
    <n v="80"/>
    <n v="0"/>
    <s v="NO_CONCILIADO"/>
  </r>
  <r>
    <x v="37"/>
    <m/>
    <x v="37"/>
    <x v="92"/>
    <s v="G35841690001"/>
    <s v="CVD"/>
    <n v="3584169"/>
    <m/>
    <s v="COBRO COSTOS DE PAPELERIA SEGUN TRANSFERENCIA DEL EXTERIOR POR ORDEN DE YPFB ENERGIA DO BRASIL LTDA (BR RIO DE JANEIRO) FECHA VALOR 20/05/2026 REF.: CRED (GAS NATURAL) ROC/IMP.596555917/INV/EXB-EDB-15/26 /EXB-EDBC-15/26/INV/EXB-EDBT-15/26 (TRN/20260520-00262189) LIB. 00513012007 YPFB - RECURSOS NACIONALIZACIÓN"/>
    <m/>
    <m/>
    <m/>
    <m/>
    <m/>
    <m/>
    <n v="80"/>
    <n v="0"/>
    <s v="NO_CONCILIADO"/>
  </r>
  <r>
    <x v="100"/>
    <m/>
    <x v="100"/>
    <x v="92"/>
    <s v="S11543160003"/>
    <s v="COB"/>
    <n v="1154316"/>
    <m/>
    <s v="||REGULARIZACIÓN DE NUESTRA OPERACIÓN NRO. 1153948 DE FECHA 19/05/2026, S/CORREO ELECTRONICO DE LA FECHA Y NOTA CITE DGAC/DAF/FIN/NE-0031/26 DE FECHA 09/02/2026 (HRE-TGL-2685) ENVIADO POR LA DIRECCION GENERAL DE AERONAUTICA CIVIL (SECTOR PÚBLICO). DEBITO DE LA LIBRETA 00117012001 DE LA DGAC, REPOSICIÓN DE ÚTILES DE ESCRITORIO"/>
    <m/>
    <m/>
    <m/>
    <m/>
    <m/>
    <m/>
    <n v="80"/>
    <n v="0"/>
    <s v="NO_CONCILIADO"/>
  </r>
  <r>
    <x v="37"/>
    <m/>
    <x v="37"/>
    <x v="92"/>
    <s v="S11543270001"/>
    <s v="COB"/>
    <n v="1154327"/>
    <m/>
    <s v="'COBRO DE'||ÚTILES DE ESCRITORIO POR EL COMPROBANTE NRO.1154325 DE LA FECHA S/G. CORREO ELECTRONICO DE LA FECHA Y NOTA CITE YPFB/GAFC-733/DFC/URTE-205/2026 DE FECHA 09/04/2026 (HRE-TGL-6021 ENVIADA POR YACIMIENTOS PETROLIFEROS FISCALES BOLIVIANOS (SECTOR PÚBLICO) DEBITO DE LA LIBRETA 00513022001 YPFB OPERACIONES, REPOSICIÓN DE ÚTILES DE ESCRITORIO."/>
    <m/>
    <m/>
    <m/>
    <m/>
    <m/>
    <m/>
    <n v="80"/>
    <n v="0"/>
    <s v="NO_CONCILIADO"/>
  </r>
  <r>
    <x v="37"/>
    <m/>
    <x v="37"/>
    <x v="92"/>
    <s v="S11543380001"/>
    <s v="COB"/>
    <n v="1154338"/>
    <m/>
    <s v="'COBRO DE'||ÚTILES DE ESCRITORIO POR EL COMPROBANTE NRO. 1154335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37"/>
    <m/>
    <x v="37"/>
    <x v="92"/>
    <s v="G35843190001"/>
    <s v="CVD"/>
    <n v="3584319"/>
    <m/>
    <s v="COBRO COSTOS DE PAPELERIA SEGUN TRANSFERENCIA DEL EXTERIOR POR ORDEN DE DEAL COMERCIALIZADORA DE GAS, FECHA VALOR 20/05/2026 REF:ND-DEI-03/26 LIB. 00513012007 YPFB - RECURSOS NACIONALIZACIÓN"/>
    <m/>
    <m/>
    <m/>
    <m/>
    <m/>
    <m/>
    <n v="80"/>
    <n v="0"/>
    <s v="NO_CONCILIADO"/>
  </r>
  <r>
    <x v="37"/>
    <m/>
    <x v="37"/>
    <x v="92"/>
    <s v="S11543500001"/>
    <s v="COB"/>
    <n v="1154350"/>
    <m/>
    <s v="'COBRO DE'||ÚTILES DE ESCRITORIO POR EL COMPROBANTE NRO. 1154349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100"/>
    <m/>
    <x v="100"/>
    <x v="92"/>
    <s v="S11543740003"/>
    <s v="COB"/>
    <n v="1154374"/>
    <m/>
    <s v="||TRANSFERENCIA DE FONDOS SEGÚN MENSAJE SWIFT NRO. 5790, EN ATENCIÓN A CORREO ELECTRÓNICO DE LA FECHA Y NOTA CITE: DGAC/DAF/FIN/NE-0031/26 DE FECHA 09/02/2026 (HRE-TGL-2685), ENVIADO POR LA DIRECCIÓN GENERAL DE AERONÁUTICA CIVIL-DGAC (SECTOR PÚBLICO). DÉBITO DE LA LIBRETA N° 00117012001 DE DGAC, REPOSICIÓN DE ÚTILES DE ESCRITORIO."/>
    <m/>
    <m/>
    <m/>
    <m/>
    <m/>
    <m/>
    <n v="80"/>
    <n v="0"/>
    <s v="NO_CONCILIADO"/>
  </r>
  <r>
    <x v="28"/>
    <m/>
    <x v="28"/>
    <x v="93"/>
    <s v="O23910820002"/>
    <s v="BOD"/>
    <n v="2391082"/>
    <m/>
    <s v="00099021001 DEPOSITO DE EFECTIVO, DEPOSITANTE: CLAUDIA JANETH LIMACHI NINA, CONCEPTO: DEVOLUCION DE BECA DE ESTUDIO CONTRATO DGE SU-009/2017 DE EX BECARIA CLAUDIA JANETH LIMACHI NINA, CUENTA DE DEPOSITO: CUENTA UNICA DEL TESORO"/>
    <m/>
    <m/>
    <m/>
    <m/>
    <m/>
    <m/>
    <n v="0"/>
    <n v="8000"/>
    <s v="NO_CONCILIADO"/>
  </r>
  <r>
    <x v="13"/>
    <m/>
    <x v="13"/>
    <x v="93"/>
    <s v="O23910950002"/>
    <s v="BOD"/>
    <n v="2391095"/>
    <m/>
    <s v="00099021001 DEPOSITO DE EFECTIVO, DEPOSITANTE: JUAN JOSE MEDRANO ROMAN, CONCEPTO: PAGO DE LUZ, CUENTA DE DEPOSITO: CUENTA UNICA DEL TESORO"/>
    <m/>
    <m/>
    <m/>
    <m/>
    <m/>
    <m/>
    <n v="0"/>
    <n v="1000"/>
    <s v="NO_CONCILIADO"/>
  </r>
  <r>
    <x v="13"/>
    <m/>
    <x v="13"/>
    <x v="93"/>
    <s v="O23910960002"/>
    <s v="BOD"/>
    <n v="2391096"/>
    <m/>
    <s v="00099021001 DEPOSITO DE EFECTIVO, DEPOSITANTE: COPROPIETARIOS EDIFICIO CONAVI, CONCEPTO: DEVOLUCION PAGO EPSAS MES DE ENERO/2026, CUENTA DE DEPOSITO: CUENTA UNICA DEL TESORO"/>
    <m/>
    <m/>
    <m/>
    <m/>
    <m/>
    <m/>
    <n v="0"/>
    <n v="477.96"/>
    <s v="NO_CONCILIADO"/>
  </r>
  <r>
    <x v="13"/>
    <m/>
    <x v="13"/>
    <x v="93"/>
    <s v="O23910980002"/>
    <s v="BOD"/>
    <n v="2391098"/>
    <m/>
    <s v="00099021001 DEPOSITO DE EFECTIVO, DEPOSITANTE: COPROPIETARIOS EDIFICIO CONAVI, CONCEPTO: DEVOLUCION PAGO EPSAS MES DE FEBRERO/2026, CUENTA DE DEPOSITO: CUENTA UNICA DEL TESORO"/>
    <m/>
    <m/>
    <m/>
    <m/>
    <m/>
    <m/>
    <n v="0"/>
    <n v="469.22"/>
    <s v="NO_CONCILIADO"/>
  </r>
  <r>
    <x v="13"/>
    <m/>
    <x v="13"/>
    <x v="93"/>
    <s v="O23910990002"/>
    <s v="BOD"/>
    <n v="2391099"/>
    <m/>
    <s v="00099021001 DEPOSITO DE EFECTIVO, DEPOSITANTE: COPROPIETARIOS EDIFICIO CONAVI, CONCEPTO: DEVOLUCION PAGO EPSAS MES DE MARZO/2026, CUENTA DE DEPOSITO: CUENTA UNICA DEL TESORO"/>
    <m/>
    <m/>
    <m/>
    <m/>
    <m/>
    <m/>
    <n v="0"/>
    <n v="674.12"/>
    <s v="NO_CONCILIADO"/>
  </r>
  <r>
    <x v="13"/>
    <m/>
    <x v="13"/>
    <x v="93"/>
    <s v="O23911080002"/>
    <s v="BOD"/>
    <n v="2391108"/>
    <m/>
    <s v="00099021001 DEPOSITO DE EFECTIVO, DEPOSITANTE: JULIETA BERTHA JIMENEZ DE JOVE, CONCEPTO: DEVOLUCION PASAJES, CUENTA DE DEPOSITO: CUENTA UNICA DEL TESORO"/>
    <m/>
    <m/>
    <m/>
    <m/>
    <m/>
    <m/>
    <n v="0"/>
    <n v="1575"/>
    <s v="NO_CONCILIADO"/>
  </r>
  <r>
    <x v="98"/>
    <m/>
    <x v="98"/>
    <x v="93"/>
    <s v="O23911090002"/>
    <s v="BOD"/>
    <n v="2391109"/>
    <m/>
    <s v="00221012001 DEPOSITO DE EFECTIVO, DEPOSITANTE: EMPRESA MINERA LA BONITA S.R.L., CONCEPTO: PAGO FUERA DE PLAZO, CUENTA DE DEPOSITO: CUENTA UNICA DEL TESORO"/>
    <m/>
    <m/>
    <m/>
    <m/>
    <m/>
    <m/>
    <n v="0"/>
    <n v="40"/>
    <s v="NO_CONCILIADO"/>
  </r>
  <r>
    <x v="98"/>
    <m/>
    <x v="98"/>
    <x v="93"/>
    <s v="O23911100002"/>
    <s v="BOD"/>
    <n v="2391110"/>
    <m/>
    <s v="00221012001 DEPOSITO DE EFECTIVO, DEPOSITANTE: EMPRESA MINERA LA BONITA S.R.L., CONCEPTO: PAGO FUERA DE PLAZO, CUENTA DE DEPOSITO: CUENTA UNICA DEL TESORO"/>
    <m/>
    <m/>
    <m/>
    <m/>
    <m/>
    <m/>
    <n v="0"/>
    <n v="30"/>
    <s v="NO_CONCILIADO"/>
  </r>
  <r>
    <x v="98"/>
    <m/>
    <x v="98"/>
    <x v="93"/>
    <s v="O23911110002"/>
    <s v="BOD"/>
    <n v="2391111"/>
    <m/>
    <s v="00221012001 DEPOSITO DE EFECTIVO, DEPOSITANTE: EMPRESA MINERA LA BONITA S.R.L., CONCEPTO: PAGO FUERA DE PLAZO, CUENTA DE DEPOSITO: CUENTA UNICA DEL TESORO"/>
    <m/>
    <m/>
    <m/>
    <m/>
    <m/>
    <m/>
    <n v="0"/>
    <n v="30"/>
    <s v="NO_CONCILIADO"/>
  </r>
  <r>
    <x v="105"/>
    <m/>
    <x v="105"/>
    <x v="93"/>
    <s v="O23911270002"/>
    <s v="BOD"/>
    <n v="2391127"/>
    <m/>
    <s v="00288012001 DEPOSITO DE EFECTIVO, DEPOSITANTE: ARIEL GUZMAN VELIZ, CONCEPTO: DEPÓSITO, CUENTA DE DEPOSITO: CUENTA UNICA DEL TESORO"/>
    <m/>
    <m/>
    <m/>
    <m/>
    <m/>
    <m/>
    <n v="0"/>
    <n v="1450"/>
    <s v="NO_CONCILIADO"/>
  </r>
  <r>
    <x v="29"/>
    <m/>
    <x v="29"/>
    <x v="93"/>
    <s v="O23911450002"/>
    <s v="BOD"/>
    <n v="2391145"/>
    <m/>
    <s v="00099021001 DEPOSITO DE EFECTIVO, DEPOSITANTE: ROSITA KATHERIN SEVERICH, CONCEPTO: REVERSION DE BOLETA DE HABER MENSUAL DE ABRIL, CUENTA DE DEPOSITO: CUENTA UNICA DEL TESORO/DJBR"/>
    <m/>
    <m/>
    <m/>
    <m/>
    <m/>
    <m/>
    <n v="0"/>
    <n v="2164.06"/>
    <s v="NO_CONCILIADO"/>
  </r>
  <r>
    <x v="50"/>
    <m/>
    <x v="50"/>
    <x v="93"/>
    <s v="O23911790002"/>
    <s v="BOD"/>
    <n v="2391179"/>
    <m/>
    <s v="00099021001 DEPOSITO DE EFECTIVO, DEPOSITANTE: MARIA EUGENIA SOTERA ARISMENDI CUENTAS, CONCEPTO: DEV. DE SALARIO MES DICIEMBRE DE 1999, MARIA EUGENIA SOTERA ARISMENDI CUENTAS C.I: 3374019, CUENTA DE DEPOSITO: CUENTA UNICA DEL TESORO/DJBR"/>
    <m/>
    <m/>
    <m/>
    <m/>
    <m/>
    <m/>
    <n v="0"/>
    <n v="810.54"/>
    <s v="NO_CONCILIADO"/>
  </r>
  <r>
    <x v="98"/>
    <m/>
    <x v="98"/>
    <x v="93"/>
    <s v="O23911900002"/>
    <s v="BOD"/>
    <n v="2391190"/>
    <m/>
    <s v="00221022001 DEPOSITO DE EFECTIVO, DEPOSITANTE: GOLDEN MULE SA, CONCEPTO: FUERA DE PLAZO, CUENTA DE DEPOSITO: CUENTA UNICA DEL TESORO"/>
    <m/>
    <m/>
    <m/>
    <m/>
    <m/>
    <m/>
    <n v="0"/>
    <n v="100"/>
    <s v="NO_CONCILIADO"/>
  </r>
  <r>
    <x v="98"/>
    <m/>
    <x v="98"/>
    <x v="93"/>
    <s v="O23911910002"/>
    <s v="BOD"/>
    <n v="2391191"/>
    <m/>
    <s v="00221022001 DEPOSITO DE EFECTIVO, DEPOSITANTE: GOLDEN MULE SA, CONCEPTO: FUERA DE PLAZO, CUENTA DE DEPOSITO: CUENTA UNICA DEL TESORO"/>
    <m/>
    <m/>
    <m/>
    <m/>
    <m/>
    <m/>
    <n v="0"/>
    <n v="100"/>
    <s v="NO_CONCILIADO"/>
  </r>
  <r>
    <x v="98"/>
    <m/>
    <x v="98"/>
    <x v="93"/>
    <s v="O23911920002"/>
    <s v="BOD"/>
    <n v="2391192"/>
    <m/>
    <s v="00221022001 DEPOSITO DE EFECTIVO, DEPOSITANTE: GOLDEN MULE SA, CONCEPTO: FUERA DE PLAZO, CUENTA DE DEPOSITO: CUENTA UNICA DEL TESORO"/>
    <m/>
    <m/>
    <m/>
    <m/>
    <m/>
    <m/>
    <n v="0"/>
    <n v="100"/>
    <s v="NO_CONCILIADO"/>
  </r>
  <r>
    <x v="98"/>
    <m/>
    <x v="98"/>
    <x v="93"/>
    <s v="O23911930002"/>
    <s v="BOD"/>
    <n v="2391193"/>
    <m/>
    <s v="00221022001 DEPOSITO DE EFECTIVO, DEPOSITANTE: GOLDEN MULE SA, CONCEPTO: FUERA DE PLAZO, CUENTA DE DEPOSITO: CUENTA UNICA DEL TESORO"/>
    <m/>
    <m/>
    <m/>
    <m/>
    <m/>
    <m/>
    <n v="0"/>
    <n v="100"/>
    <s v="NO_CONCILIADO"/>
  </r>
  <r>
    <x v="116"/>
    <m/>
    <x v="116"/>
    <x v="93"/>
    <s v="B23910810002"/>
    <s v="BOD"/>
    <n v="2391081"/>
    <m/>
    <s v="00099021001 DEP.DE CHEQ.AJENOS,RET.DE CAM.,CONCEPTO: PAGO AL TRIBUNAL CONSTITUCIONAL PLURINACIONAL,DEP.: CAJA PETROLERA DE SALUD SUCRE , PROCEDENCIA: BANCO UNION S.A., CHEQUE: 27855, FECHA DE EMISION:24/04/2026"/>
    <m/>
    <m/>
    <m/>
    <m/>
    <m/>
    <m/>
    <n v="0"/>
    <n v="34755.919999999998"/>
    <s v="NO_CONCILIADO"/>
  </r>
  <r>
    <x v="78"/>
    <m/>
    <x v="78"/>
    <x v="93"/>
    <s v="B23910860002"/>
    <s v="BOD"/>
    <n v="2391086"/>
    <m/>
    <s v="00389012001 DEP.DE CHEQ.AJENOS,RET.DE CAM.,CONCEPTO: GARANTIAS,DEP.: NAABOL , PROCEDENCIA: BANCO UNION S.A., CHEQUE: 1318, FECHA DE EMISION:20/05/2026"/>
    <m/>
    <m/>
    <m/>
    <m/>
    <m/>
    <m/>
    <n v="0"/>
    <n v="26821.66"/>
    <s v="NO_CONCILIADO"/>
  </r>
  <r>
    <x v="78"/>
    <m/>
    <x v="78"/>
    <x v="93"/>
    <s v="B23910870002"/>
    <s v="BOD"/>
    <n v="2391087"/>
    <m/>
    <s v="00389012001 DEP.DE CHEQ.AJENOS,RET.DE CAM.,CONCEPTO: GARANTIAS,DEP.: NAABOL , PROCEDENCIA: BANCO UNION S.A., CHEQUE: 1319, FECHA DE EMISION:20/05/2026"/>
    <m/>
    <m/>
    <m/>
    <m/>
    <m/>
    <m/>
    <n v="0"/>
    <n v="108136.53"/>
    <s v="NO_CONCILIADO"/>
  </r>
  <r>
    <x v="78"/>
    <m/>
    <x v="78"/>
    <x v="93"/>
    <s v="B23910900002"/>
    <s v="BOD"/>
    <n v="2391090"/>
    <m/>
    <s v="00389042001 DEP.DE CHEQ.AJENOS,RET.DE CAM.,CONCEPTO: LIC. SIN GOCE DE HABER SCZ NAABOL,DEP.: NAABOL , PROCEDENCIA: BANCO UNION S.A., CHEQUE: 1315, FECHA DE EMISION:15/05/2026"/>
    <m/>
    <m/>
    <m/>
    <m/>
    <m/>
    <m/>
    <n v="0"/>
    <n v="3021.67"/>
    <s v="NO_CONCILIADO"/>
  </r>
  <r>
    <x v="78"/>
    <m/>
    <x v="78"/>
    <x v="93"/>
    <s v="B23910920002"/>
    <s v="BOD"/>
    <n v="2391092"/>
    <m/>
    <s v="00389032001 DEP.DE CHEQ.AJENOS,RET.DE CAM.,CONCEPTO: LIC. SIN GOCE DE HABER CBBA,DEP.: NAABOL , PROCEDENCIA: BANCO UNION S.A., CHEQUE: 1314, FECHA DE EMISION:15/05/2026"/>
    <m/>
    <m/>
    <m/>
    <m/>
    <m/>
    <m/>
    <n v="0"/>
    <n v="547.57000000000005"/>
    <s v="NO_CONCILIADO"/>
  </r>
  <r>
    <x v="84"/>
    <m/>
    <x v="84"/>
    <x v="93"/>
    <s v="B23911030002"/>
    <s v="BOD"/>
    <n v="2391103"/>
    <m/>
    <s v="00099021001 DEP.DE CHEQ.AJENOS,RET.DE CAM.,CONCEPTO: SANCION POR FALTA,DEP.: AGENCIA NACIONAL DE HIDROCARBUROS , PROCEDENCIA: BANCO UNION S.A., CHEQUE: 8269, FECHA DE EMISION:18/05/2026"/>
    <m/>
    <m/>
    <m/>
    <m/>
    <m/>
    <m/>
    <n v="0"/>
    <n v="2790.78"/>
    <s v="NO_CONCILIADO"/>
  </r>
  <r>
    <x v="18"/>
    <m/>
    <x v="18"/>
    <x v="93"/>
    <s v="B23911170002"/>
    <s v="BOD"/>
    <n v="2391117"/>
    <m/>
    <s v="00670012002 DEP.DE CHEQ.AJENOS,RET.DE CAM.,CONCEPTO: DEVOLUCION SUBSIDIO FRONTERA ABRIL,DEP.: CLAEDY CALDERON CRUZ , PROCEDENCIA: BANCO UNION S.A., CHEQUE: 1551, FECHA DE EMISION:20/05/2026"/>
    <m/>
    <m/>
    <m/>
    <m/>
    <m/>
    <m/>
    <n v="0"/>
    <n v="516"/>
    <s v="NO_CONCILIADO"/>
  </r>
  <r>
    <x v="84"/>
    <m/>
    <x v="84"/>
    <x v="93"/>
    <s v="B23911060002"/>
    <s v="BOD"/>
    <n v="2391106"/>
    <m/>
    <s v="00099021001 DEP.DE CHEQ.AJENOS,RET.DE CAM.,CONCEPTO: SANCION POR FALTA,DEP.: AGENCIA NACIONAL DE HIDROCARBUROS , PROCEDENCIA: BANCO UNION S.A., CHEQUE: 8271, FECHA DE EMISION:18/05/2026"/>
    <m/>
    <m/>
    <m/>
    <m/>
    <m/>
    <m/>
    <n v="0"/>
    <n v="658.66"/>
    <s v="NO_CONCILIADO"/>
  </r>
  <r>
    <x v="13"/>
    <m/>
    <x v="13"/>
    <x v="93"/>
    <s v="B23911130002"/>
    <s v="BOD"/>
    <n v="2391113"/>
    <m/>
    <s v="00099021001 DEP.DE CHEQ.AJENOS,RET.DE CAM.,CONCEPTO: REVERSION DE BOLETA HABER MENSUAL 04/2026,DEP.: REYNALDO YUCRA MERCADO , PROCEDENCIA: BANCO UNION S.A., CHEQUE: 230131, FECHA DE EMISION:21/05/2026"/>
    <m/>
    <m/>
    <m/>
    <m/>
    <m/>
    <m/>
    <n v="0"/>
    <n v="1075.8499999999999"/>
    <s v="NO_CONCILIADO"/>
  </r>
  <r>
    <x v="36"/>
    <m/>
    <x v="36"/>
    <x v="93"/>
    <s v="B23911160002"/>
    <s v="BOD"/>
    <n v="2391116"/>
    <m/>
    <s v="00099021001 DEP.DE CHEQ.AJENOS,RET.DE CAM.,CONCEPTO: DEV. SUELDO DE FEBRERO 2026,DEP.: WILSON MENDIETA ROMERO , PROCEDENCIA: BANCO UNION S.A., CHEQUE: 230133, FECHA DE EMISION:21/05/2026/DJBR"/>
    <m/>
    <m/>
    <m/>
    <m/>
    <m/>
    <m/>
    <n v="0"/>
    <n v="484.8"/>
    <s v="CONCILIADO_PARCIAL"/>
  </r>
  <r>
    <x v="13"/>
    <m/>
    <x v="13"/>
    <x v="93"/>
    <s v="B23911190002"/>
    <s v="BOD"/>
    <n v="2391119"/>
    <m/>
    <s v="00099021001 DEP.DE CHEQ.AJENOS,RET.DE CAM.,CONCEPTO: DEV. POR DPH POR LOS MESES JUNIO Y JULIO,DEP.: CINTYA ROCHA CASTRO , PROCEDENCIA: BANCO UNION S.A., CHEQUE: 230134, FECHA DE EMISION:21/05/2026"/>
    <m/>
    <m/>
    <m/>
    <m/>
    <m/>
    <m/>
    <n v="0"/>
    <n v="1569.32"/>
    <s v="NO_CONCILIADO"/>
  </r>
  <r>
    <x v="98"/>
    <m/>
    <x v="98"/>
    <x v="93"/>
    <s v="B23911200002"/>
    <s v="BOD"/>
    <n v="2391120"/>
    <m/>
    <s v="00221022001 DEP.DE CHEQ.AJENOS,RET.DE CAM.,CONCEPTO: MULTA FORM M-02,DEP.: NELSON MANUEL GONZALES MAMANI , PROCEDENCIA: BANCO UNION S.A., CHEQUE: 230135, FECHA DE EMISION:21/05/2026"/>
    <m/>
    <m/>
    <m/>
    <m/>
    <m/>
    <m/>
    <n v="0"/>
    <n v="100"/>
    <s v="NO_CONCILIADO"/>
  </r>
  <r>
    <x v="98"/>
    <m/>
    <x v="98"/>
    <x v="93"/>
    <s v="B23911220002"/>
    <s v="BOD"/>
    <n v="2391122"/>
    <m/>
    <s v="00221022001 DEP.DE CHEQ.AJENOS,RET.DE CAM.,CONCEPTO: MULTA FORM. M-02,DEP.: NELSON MANUEL GONZALES MAMANI , PROCEDENCIA: BANCO UNION S.A., CHEQUE: 230136, FECHA DE EMISION:21/05/2026"/>
    <m/>
    <m/>
    <m/>
    <m/>
    <m/>
    <m/>
    <n v="0"/>
    <n v="100"/>
    <s v="NO_CONCILIADO"/>
  </r>
  <r>
    <x v="98"/>
    <m/>
    <x v="98"/>
    <x v="93"/>
    <s v="B23911240002"/>
    <s v="BOD"/>
    <n v="2391124"/>
    <m/>
    <s v="00221022001 DEP.DE CHEQ.AJENOS,RET.DE CAM.,CONCEPTO: MULTA FORM. M-02,DEP.: NELSON MANUEL GONZALES MAMANI , PROCEDENCIA: BANCO UNION S.A., CHEQUE: 230137, FECHA DE EMISION:21/05/2026"/>
    <m/>
    <m/>
    <m/>
    <m/>
    <m/>
    <m/>
    <n v="0"/>
    <n v="100"/>
    <s v="NO_CONCILIADO"/>
  </r>
  <r>
    <x v="98"/>
    <m/>
    <x v="98"/>
    <x v="93"/>
    <s v="B23911260002"/>
    <s v="BOD"/>
    <n v="2391126"/>
    <m/>
    <s v="00221022001 DEP.DE CHEQ.AJENOS,RET.DE CAM.,CONCEPTO: MULTA FORM. M-02,DEP.: NELSON MANUEL GONZALES MAMANI , PROCEDENCIA: BANCO UNION S.A., CHEQUE: 230138, FECHA DE EMISION:21/05/2026"/>
    <m/>
    <m/>
    <m/>
    <m/>
    <m/>
    <m/>
    <n v="0"/>
    <n v="100"/>
    <s v="NO_CONCILIADO"/>
  </r>
  <r>
    <x v="98"/>
    <m/>
    <x v="98"/>
    <x v="93"/>
    <s v="B23911280002"/>
    <s v="BOD"/>
    <n v="2391128"/>
    <m/>
    <s v="00221022001 DEP.DE CHEQ.AJENOS,RET.DE CAM.,CONCEPTO: MULTA FORM. M-02,DEP.: NELSON MANUEL GONZALES MAMANI , PROCEDENCIA: BANCO UNION S.A., CHEQUE: 230139, FECHA DE EMISION:21/05/2026"/>
    <m/>
    <m/>
    <m/>
    <m/>
    <m/>
    <m/>
    <n v="0"/>
    <n v="100"/>
    <s v="NO_CONCILIADO"/>
  </r>
  <r>
    <x v="98"/>
    <m/>
    <x v="98"/>
    <x v="93"/>
    <s v="B23911290002"/>
    <s v="BOD"/>
    <n v="2391129"/>
    <m/>
    <s v="00221022001 DEP.DE CHEQ.AJENOS,RET.DE CAM.,CONCEPTO: DEPÓSITO,DEP.: CELIA BALLESTEROS MARCANI , PROCEDENCIA: BANCO UNION S.A., CHEQUE: 230140, FECHA DE EMISION:21/05/2026"/>
    <m/>
    <m/>
    <m/>
    <m/>
    <m/>
    <m/>
    <n v="0"/>
    <n v="210"/>
    <s v="NO_CONCILIADO"/>
  </r>
  <r>
    <x v="92"/>
    <m/>
    <x v="92"/>
    <x v="93"/>
    <s v="B23911310002"/>
    <s v="BOD"/>
    <n v="2391131"/>
    <m/>
    <s v="00383012001 DEP.DE CHEQ.AJENOS,RET.DE CAM.,CONCEPTO: REEMBOLSO PARA LA AGENCIA BOLIVIANA DE CORREOS,DEP.: CAJA DE SALUD CORDES , PROCEDENCIA: BANCO UNION S.A., CHEQUE: 63503, FECHA DE EMISION:15/05/2026"/>
    <m/>
    <m/>
    <m/>
    <m/>
    <m/>
    <m/>
    <n v="0"/>
    <n v="725"/>
    <s v="NO_CONCILIADO"/>
  </r>
  <r>
    <x v="98"/>
    <m/>
    <x v="98"/>
    <x v="93"/>
    <s v="B23911320002"/>
    <s v="BOD"/>
    <n v="2391132"/>
    <m/>
    <s v="00221022001 DEP.DE CHEQ.AJENOS,RET.DE CAM.,CONCEPTO: DEPÓSITO,DEP.: YESSICA MATILDE BALLESTEROS DELGADO , PROCEDENCIA: BANCO UNION S.A., CHEQUE: 230141, FECHA DE EMISION:21/05/2026"/>
    <m/>
    <m/>
    <m/>
    <m/>
    <m/>
    <m/>
    <n v="0"/>
    <n v="1240"/>
    <s v="NO_CONCILIADO"/>
  </r>
  <r>
    <x v="98"/>
    <m/>
    <x v="98"/>
    <x v="93"/>
    <s v="B23911340002"/>
    <s v="BOD"/>
    <n v="2391134"/>
    <m/>
    <s v="00221022001 DEP.DE CHEQ.AJENOS,RET.DE CAM.,CONCEPTO: TRAMITE M-02 FUERA DE PLAZO,DEP.: YESSICA MATILDE BALLESTEROS DELGADO , PROCEDENCIA: BANCO UNION S.A., CHEQUE: 230142, FECHA DE EMISION:21/05/2026"/>
    <m/>
    <m/>
    <m/>
    <m/>
    <m/>
    <m/>
    <n v="0"/>
    <n v="3130"/>
    <s v="NO_CONCILIADO"/>
  </r>
  <r>
    <x v="3"/>
    <m/>
    <x v="3"/>
    <x v="93"/>
    <s v="B23911350002"/>
    <s v="BOD"/>
    <n v="2391135"/>
    <m/>
    <s v="00081011101 DEP.DE CHEQ.AJENOS,RET.DE CAM.,CONCEPTO: REEMBOLSO AL MINISTERIO DE OBRAS PUBLICAS SERVICIO Y VIVIENDA,DEP.: CAJA DE SALUD CORDES , PROCEDENCIA: BANCO UNION S.A., CHEQUE: 62915, FECHA DE EMISION:27/04/2026"/>
    <m/>
    <m/>
    <m/>
    <m/>
    <m/>
    <m/>
    <n v="0"/>
    <n v="5516.7"/>
    <s v="NO_CONCILIADO"/>
  </r>
  <r>
    <x v="13"/>
    <m/>
    <x v="13"/>
    <x v="93"/>
    <s v="B23911380002"/>
    <s v="BOD"/>
    <n v="2391138"/>
    <m/>
    <s v="00099021001 DEP.DE CHEQ.AJENOS,RET.DE CAM.,CONCEPTO: DEV. DE BOLETA,DEP.: ANGELICA ALMENDRAS TORCA , PROCEDENCIA: BANCO UNION S.A., CHEQUE: 230143, FECHA DE EMISION:21/05/2026"/>
    <m/>
    <m/>
    <m/>
    <m/>
    <m/>
    <m/>
    <n v="0"/>
    <n v="9141.0499999999993"/>
    <s v="NO_CONCILIADO"/>
  </r>
  <r>
    <x v="98"/>
    <m/>
    <x v="98"/>
    <x v="93"/>
    <s v="B23911440002"/>
    <s v="BOD"/>
    <n v="2391144"/>
    <m/>
    <s v="00221022001 DEP.DE CHEQ.AJENOS,RET.DE CAM.,CONCEPTO: DEPÓSITO,DEP.: ANA EDIT JANCO FLOREZ , PROCEDENCIA: BANCO UNION S.A., CHEQUE: 230145, FECHA DE EMISION:21/05/2026"/>
    <m/>
    <m/>
    <m/>
    <m/>
    <m/>
    <m/>
    <n v="0"/>
    <n v="5260"/>
    <s v="NO_CONCILIADO"/>
  </r>
  <r>
    <x v="3"/>
    <m/>
    <x v="3"/>
    <x v="93"/>
    <s v="B23911400002"/>
    <s v="BOD"/>
    <n v="2391140"/>
    <m/>
    <s v="00099021001 DEP.DE CHEQ.AJENOS,RET.DE CAM.,CONCEPTO: DEVOLUCION DEPÓSITO ERRONEO - MINISTERIO DE OBRAS PUBLICAS Y VIVIENDA,DEP.: CAJA DE SALUD CORDES , PROCEDENCIA: BANCO UNION S.A., CHEQUE: 62920, FECHA DE EMISION:28/04/2026"/>
    <m/>
    <m/>
    <m/>
    <m/>
    <m/>
    <m/>
    <n v="0"/>
    <n v="174.6"/>
    <s v="NO_CONCILIADO"/>
  </r>
  <r>
    <x v="98"/>
    <m/>
    <x v="98"/>
    <x v="93"/>
    <s v="B23911420002"/>
    <s v="BOD"/>
    <n v="2391142"/>
    <m/>
    <s v="00221022001 DEP.DE CHEQ.AJENOS,RET.DE CAM.,CONCEPTO: FORM. M-02 FUERA DE PLAZO,DEP.: IVANA LEONOR MITA GARECA , PROCEDENCIA: BANCO UNION S.A., CHEQUE: 230144, FECHA DE EMISION:21/05/2026"/>
    <m/>
    <m/>
    <m/>
    <m/>
    <m/>
    <m/>
    <n v="0"/>
    <n v="100"/>
    <s v="NO_CONCILIADO"/>
  </r>
  <r>
    <x v="13"/>
    <m/>
    <x v="13"/>
    <x v="93"/>
    <s v="B23911460002"/>
    <s v="BOD"/>
    <n v="2391146"/>
    <m/>
    <s v="00099021001 DEP.DE CHEQ.AJENOS,RET.DE CAM.,CONCEPTO: DEV. SUELDOS Y SALARIOS,DEP.: ELMER TERCEROS LEDEZMA , PROCEDENCIA: BANCO UNION S.A., CHEQUE: 230146, FECHA DE EMISION:21/05/2026"/>
    <m/>
    <m/>
    <m/>
    <m/>
    <m/>
    <m/>
    <n v="0"/>
    <n v="1886.97"/>
    <s v="NO_CONCILIADO"/>
  </r>
  <r>
    <x v="98"/>
    <m/>
    <x v="98"/>
    <x v="93"/>
    <s v="B23911470002"/>
    <s v="BOD"/>
    <n v="2391147"/>
    <m/>
    <s v="00221022001 DEP.DE CHEQ.AJENOS,RET.DE CAM.,CONCEPTO: MULTA FUERA DE PLAZO,DEP.: OLGA YELIMAR ALCOBA ECHALAR , PROCEDENCIA: BANCO UNION S.A., CHEQUE: 230147, FECHA DE EMISION:21/05/2026"/>
    <m/>
    <m/>
    <m/>
    <m/>
    <m/>
    <m/>
    <n v="0"/>
    <n v="2670"/>
    <s v="NO_CONCILIADO"/>
  </r>
  <r>
    <x v="13"/>
    <m/>
    <x v="13"/>
    <x v="93"/>
    <s v="B23911490002"/>
    <s v="BOD"/>
    <n v="2391149"/>
    <m/>
    <s v="00099021001 DEP.DE CHEQ.AJENOS,RET.DE CAM.,CONCEPTO: DEVOLUCION,DEP.: EDGAR ASCENCIO MOLLO VILLCA , PROCEDENCIA: BANCO UNION S.A., CHEQUE: 230148, FECHA DE EMISION:21/05/2026"/>
    <m/>
    <m/>
    <m/>
    <m/>
    <m/>
    <m/>
    <n v="0"/>
    <n v="126.82"/>
    <s v="NO_CONCILIADO"/>
  </r>
  <r>
    <x v="102"/>
    <m/>
    <x v="102"/>
    <x v="93"/>
    <s v="B23911580002"/>
    <s v="BOD"/>
    <n v="2391158"/>
    <m/>
    <s v="00342012001 DEP.DE CHEQ.AJENOS,RET.DE CAM.,CONCEPTO: REEMBOLSO POR INCAPACIDAD TEMPORAL,DEP.: CAJA DE SALUD CORDES , PROCEDENCIA: BANCO UNION S.A., CHEQUE: 62097, FECHA DE EMISION:18/05/2026"/>
    <m/>
    <m/>
    <m/>
    <m/>
    <m/>
    <m/>
    <n v="0"/>
    <n v="2863.13"/>
    <s v="NO_CONCILIADO"/>
  </r>
  <r>
    <x v="102"/>
    <m/>
    <x v="102"/>
    <x v="93"/>
    <s v="B23911590002"/>
    <s v="BOD"/>
    <n v="2391159"/>
    <m/>
    <s v="00342012001 DEP.DE CHEQ.AJENOS,RET.DE CAM.,CONCEPTO: REEMBOLSO POR INCAPACIDAD TEMPORAL,DEP.: CAJA DE SALUD CORDES , PROCEDENCIA: BANCO UNION S.A., CHEQUE: 61370, FECHA DE EMISION:18/05/2026"/>
    <m/>
    <m/>
    <m/>
    <m/>
    <m/>
    <m/>
    <n v="0"/>
    <n v="5916.66"/>
    <s v="NO_CONCILIADO"/>
  </r>
  <r>
    <x v="1"/>
    <m/>
    <x v="1"/>
    <x v="93"/>
    <s v="Q24360510002"/>
    <s v="CRV"/>
    <n v="2436051"/>
    <m/>
    <s v="NUMERO DE LIBRETA CUT: 00041267003 OPERACIÓN E18 TRANSFERENCIA DEL SISTEMA FINANCIERO A LA CUT PAGO POR EJECUCION DE GARANTIA PRIMER REQUERIMIENTO DE SUR ENERGY EJECUTORA PROYECTO MOJORAMIENTO Y AMPLIACION DEL SISTEMA DE ALCANTARILLADO SANITARIO Y PLANTA DE TRATAMIENTO DE AGUAS RESIDUALES DE ACHAC"/>
    <m/>
    <m/>
    <m/>
    <m/>
    <m/>
    <m/>
    <n v="0"/>
    <n v="12739.85"/>
    <s v="NO_CONCILIADO"/>
  </r>
  <r>
    <x v="103"/>
    <m/>
    <x v="103"/>
    <x v="93"/>
    <s v="Q24361350002"/>
    <s v="CRV"/>
    <n v="2436135"/>
    <m/>
    <s v="NUMERO DE LIBRETA CUT: LIB.00514012004 OPERACIÓN E75 TRANSFERENCIA DE LA CUENTA FISCAL BUN A LA CUT EN MN TRANSF. DE FDOS.SG.SOL. ENDE CITE: ENDE-DEEM-5/54-26 CUNETA CUTE 3987 LIBRETA NÂ°00514012004"/>
    <m/>
    <m/>
    <m/>
    <m/>
    <m/>
    <m/>
    <n v="0"/>
    <n v="56653226.460000001"/>
    <s v="NO_CONCILIADO"/>
  </r>
  <r>
    <x v="4"/>
    <m/>
    <x v="4"/>
    <x v="93"/>
    <s v="Q24363210002"/>
    <s v="CRV"/>
    <n v="2436321"/>
    <m/>
    <s v="NUMERO DE LIBRETA CUT: 00099021001 OPERACIÓN E18 TRANSFERENCIA DEL SISTEMA FINANCIERO A LA CUT TRANSFERENCIA DE FONDOS PARA PERCEPCION DE LOS REEMBOLSOS REALIZADOS POR EL BDP S.A.M. A LA CUENTA FIDUCIARIA POR CONCEPTO INTERESES DEL FIDEICOMISO PARA PROMOVER LA RECONSTRUCCION ECONOMICA Y PRODUCTIVA"/>
    <m/>
    <m/>
    <m/>
    <m/>
    <m/>
    <m/>
    <n v="0"/>
    <n v="1759722.22"/>
    <s v="NO_CONCILIADO"/>
  </r>
  <r>
    <x v="10"/>
    <m/>
    <x v="10"/>
    <x v="93"/>
    <s v="Q24363280002"/>
    <s v="CRV"/>
    <n v="2436328"/>
    <m/>
    <s v="NUMERO DE LIBRETA CUT: 00099021001 OPERACIÓN E18 TRANSFERENCIA DEL SISTEMA FINANCIERO A LA CUT Traspaso de la gestora publica de la seguridad social"/>
    <m/>
    <m/>
    <m/>
    <m/>
    <m/>
    <m/>
    <n v="0"/>
    <n v="96936.12"/>
    <s v="NO_CONCILIADO"/>
  </r>
  <r>
    <x v="10"/>
    <m/>
    <x v="10"/>
    <x v="93"/>
    <s v="Q24363320002"/>
    <s v="CRV"/>
    <n v="2436332"/>
    <m/>
    <s v="NUMERO DE LIBRETA CUT: 00099021001 OPERACIÓN E18 TRANSFERENCIA DEL SISTEMA FINANCIERO A LA CUT Traspaso Gestora publica de la seguridad Social"/>
    <m/>
    <m/>
    <m/>
    <m/>
    <m/>
    <m/>
    <n v="0"/>
    <n v="1133931.47"/>
    <s v="NO_CONCILIADO"/>
  </r>
  <r>
    <x v="4"/>
    <m/>
    <x v="4"/>
    <x v="93"/>
    <s v="Q24363400002"/>
    <s v="CRV"/>
    <n v="2436340"/>
    <m/>
    <s v="NUMERO DE LIBRETA CUT: 00099021001 OPERACIÓN E18 TRANSFERENCIA DEL SISTEMA FINANCIERO A LA CUT TRANSFERENCIA DE FONDOS RESTITUCION ANTICIPADA DE RECURSOS AL TGN A SOLICITUD DE FIDEICOMISO FIREPRO-INVERSIONES"/>
    <m/>
    <m/>
    <m/>
    <m/>
    <m/>
    <m/>
    <n v="0"/>
    <n v="428550.87"/>
    <s v="NO_CONCILIADO"/>
  </r>
  <r>
    <x v="117"/>
    <m/>
    <x v="117"/>
    <x v="93"/>
    <s v="S11543860002"/>
    <s v="CRV"/>
    <n v="1154386"/>
    <m/>
    <s v="||TRANSFERENCIA DE RECURSOS A LA FUNDACION CULTURAL BCB P/PAGO CERTIFICADOS DE AVANCE DE OBRA Y SUPERVISION N°30 (CAO N°30-CAS N°30) PROY.CONST.EDIF.ARCHIVO Y BIBLIOTECA NAL.DE BOLIVIA-ABNB-SUCRE,S/G FC-BCB.PDCIA.EXT N°178/2026 Y BCB-SPCG-INF-2026-9 (BCB-HRE-TGL-2026-7752) TRANSF.LIBRETA N°00293054202-FC-BCB CONST.EDIF.ARCHIVO Y BIBLIOTECA NACIONALES DE BOLIVIA-ABNB-SUCRE"/>
    <m/>
    <m/>
    <m/>
    <m/>
    <m/>
    <m/>
    <n v="0"/>
    <n v="86792.03"/>
    <s v="NO_CONCILIADO"/>
  </r>
  <r>
    <x v="112"/>
    <m/>
    <x v="112"/>
    <x v="93"/>
    <s v="G35858110002"/>
    <s v="CRV"/>
    <n v="3585811"/>
    <m/>
    <s v="TRANSFERENCIA DEL EXTERIOR SEGUN SWIFT NO.5833-5810 DE FECHA 21/05/2026 ORDENANTE: FERTILIZANTES DEL SUR SAC, FECHA VALOR 21/05/2026 REF:PAGO ORDEN DE VENTA GOP DVE 0066 ODV 26 VEX LIB. 00597012001 RECURSOS PROPIOS VENTAS YLB"/>
    <m/>
    <m/>
    <m/>
    <m/>
    <m/>
    <m/>
    <n v="0"/>
    <n v="274674.40000000002"/>
    <s v="NO_CONCILIADO"/>
  </r>
  <r>
    <x v="23"/>
    <m/>
    <x v="23"/>
    <x v="93"/>
    <s v="S11544410003"/>
    <s v="COB"/>
    <n v="1154441"/>
    <m/>
    <s v="'TRANSFERENCIA'||RECIBIDA DEL EXTERIOR SEGÚN MENSAJE SWIFT N°5803-5802 (REM EXT) DE FECHA 21-05-2026 POR DESEMBOLSO DE FONPLATA PRESTAMO BOL 33/2019 VALOR 20-05-2026 LIBRETA N° 00291012002 ABC-RECURSOS PROPIOS REF.: ÚTILES DE ESCRITORIO"/>
    <m/>
    <m/>
    <m/>
    <m/>
    <m/>
    <m/>
    <n v="80"/>
    <n v="0"/>
    <s v="NO_CONCILIADO"/>
  </r>
  <r>
    <x v="112"/>
    <m/>
    <x v="112"/>
    <x v="93"/>
    <s v="G35858120001"/>
    <s v="CVD"/>
    <n v="3585812"/>
    <m/>
    <s v="COBRO COSTOS DE PAPELERIA SEGUN TRANSFERENCIA DEL EXTERIOR POR ORDEN DE FERTILIZANTES DEL SUR SAC, FECHA VALOR 21/05/2026 REF:PAGO ORDEN DE VENTA GOP DVE 0066 ODV 26 VEX LIB. 00597032001 YLB-COMERCIALIZACION DE DIVERSAS SALES"/>
    <m/>
    <m/>
    <m/>
    <m/>
    <m/>
    <m/>
    <n v="80"/>
    <n v="0"/>
    <s v="NO_CONCILIADO"/>
  </r>
  <r>
    <x v="37"/>
    <m/>
    <x v="37"/>
    <x v="93"/>
    <s v="G35858100001"/>
    <s v="CVD"/>
    <n v="3585810"/>
    <m/>
    <s v="COBRO COSTOS DE PAPELERIA SEGUN TRANSFERENCIA DEL EXTERIOR POR ORDEN DE GAS BRIDGE COMERCIALIZADORA S., FECHA VALOR 20/05/2026 LIB. 00513012007 YPFB - RECURSOS NACIONALIZACIÓN"/>
    <m/>
    <m/>
    <m/>
    <m/>
    <m/>
    <m/>
    <n v="80"/>
    <n v="0"/>
    <s v="NO_CONCILIADO"/>
  </r>
  <r>
    <x v="37"/>
    <m/>
    <x v="37"/>
    <x v="93"/>
    <s v="G35858080001"/>
    <s v="CVD"/>
    <n v="3585808"/>
    <m/>
    <s v="COBRO COSTOS DE PAPELERIA SEGUN TRANSFERENCIA DEL EXTERIOR POR ORDEN DE DEAL COMERCIALIZADORA DE GAS N (BRAZIL-CAMPO GRANDE) FECHA VALOR 21/05/2026 REF.: GAS NATURAL (UPP260521ADGF93C TRN/20260521-00244439) LIB. 00513012007 YPFB - RECURSOS NACIONALIZACIÓN"/>
    <m/>
    <m/>
    <m/>
    <m/>
    <m/>
    <m/>
    <n v="80"/>
    <n v="0"/>
    <s v="NO_CONCILIADO"/>
  </r>
  <r>
    <x v="37"/>
    <m/>
    <x v="37"/>
    <x v="93"/>
    <s v="G35858060001"/>
    <s v="CVD"/>
    <n v="3585806"/>
    <m/>
    <s v="COBRO COSTOS DE PAPELERIA SEGUN TRANSFERENCIA DEL EXTERIOR POR ORDEN DE MTX COMERCIALIZADORA DE GAS LTDA. (BR/SALVADOR) FECHA VALOR 20/05/2026 REF.: CRED INV/EXB MTXF2 03/26 (01532696948 TRN/20260520-00365549) LIB. 00513012007 YPFB - RECURSOS NACIONALIZACIÓN"/>
    <m/>
    <m/>
    <m/>
    <m/>
    <m/>
    <m/>
    <n v="80"/>
    <n v="0"/>
    <s v="NO_CONCILIADO"/>
  </r>
  <r>
    <x v="37"/>
    <m/>
    <x v="37"/>
    <x v="93"/>
    <s v="G35858040001"/>
    <s v="CVD"/>
    <n v="3585804"/>
    <m/>
    <s v="COBRO COSTOS DE PAPELERIA SEGUN TRANSFERENCIA DEL EXTERIOR POR ORDEN DE COMPANHIA MATO-GROSSENSE DE GAS - MTGAS (CUIABA-MT) FECHA VALOR 21/05/2026 REF.: GAS NATURAL (2026052100370731 TRN/20260521-00313084) LIB. 00513012007 YPFB - RECURSOS NACIONALIZACIÓN"/>
    <m/>
    <m/>
    <m/>
    <m/>
    <m/>
    <m/>
    <n v="80"/>
    <n v="0"/>
    <s v="NO_CONCILIADO"/>
  </r>
  <r>
    <x v="37"/>
    <m/>
    <x v="37"/>
    <x v="93"/>
    <s v="G35858020001"/>
    <s v="CVD"/>
    <n v="3585802"/>
    <m/>
    <s v="COBRO COSTOS DE PAPELERIA SEGUN TRANSFERENCIA DEL EXTERIOR POR ORDEN DE TRAFIGURA PTE LTD (SINGAPORE) FECHA VALOR 21/05/2026 REF.: CRED GAS NATURAL (260521183084 TRN/20260521-00327902) LIB. 00513012007 YPFB - RECURSOS NACIONALIZACIÓN"/>
    <m/>
    <m/>
    <m/>
    <m/>
    <m/>
    <m/>
    <n v="80"/>
    <n v="0"/>
    <s v="NO_CONCILIADO"/>
  </r>
  <r>
    <x v="99"/>
    <m/>
    <x v="99"/>
    <x v="93"/>
    <s v="J06759880002"/>
    <s v="NTE"/>
    <n v="15811577"/>
    <m/>
    <s v="A:00599012001 DEPOSITO DE GABRIEL QUISBERT , POR MORA GENERADA EN LA FACTURA N° 8349289 DE ELFEC ABRIL 2026."/>
    <m/>
    <m/>
    <m/>
    <m/>
    <m/>
    <m/>
    <n v="0"/>
    <n v="0.6"/>
    <s v="NO_CONCILIADO"/>
  </r>
  <r>
    <x v="99"/>
    <m/>
    <x v="99"/>
    <x v="93"/>
    <s v="J06759890002"/>
    <s v="NTE"/>
    <n v="15811424"/>
    <m/>
    <s v="A:00599042001 DESCARGO DE FONDOS EN AVANCE DE MARIANELA BURGOA VARGAS ENTREGADOS MEDIAN TE C31 CIP N° 48, SE ADJUNTA DEPOSITO DE FECHA 09/02/2026."/>
    <m/>
    <m/>
    <m/>
    <m/>
    <m/>
    <m/>
    <n v="0"/>
    <n v="1200"/>
    <s v="NO_CONCILIADO"/>
  </r>
  <r>
    <x v="99"/>
    <m/>
    <x v="99"/>
    <x v="93"/>
    <s v="J06759900002"/>
    <s v="NTE"/>
    <n v="15811524"/>
    <m/>
    <s v="A:00599012001 DEPOSITO POR CONCEPTO DE DEVOLUCION DEL 13% IVA DE LA FACTURA NO DECLARADA N° 7585945 DE ELFEC CORRESPONDIENTE AL MES DE MARZO DE 2026 DE ENTRE RIOS."/>
    <m/>
    <m/>
    <m/>
    <m/>
    <m/>
    <m/>
    <n v="0"/>
    <n v="124.93"/>
    <s v="NO_CONCILIADO"/>
  </r>
  <r>
    <x v="99"/>
    <m/>
    <x v="99"/>
    <x v="93"/>
    <s v="J06759910002"/>
    <s v="NTE"/>
    <n v="15811563"/>
    <m/>
    <s v="A:00599012001 DEPOSITO DE GABRIEL QUISBERT VARGAS , POR MORA GENERADA EN LA FACTURA N° 7585945 DE ELFEC MARZO 2026."/>
    <m/>
    <m/>
    <m/>
    <m/>
    <m/>
    <m/>
    <n v="0"/>
    <n v="2.7"/>
    <s v="NO_CONCILIADO"/>
  </r>
  <r>
    <x v="99"/>
    <m/>
    <x v="99"/>
    <x v="93"/>
    <s v="J06759950002"/>
    <s v="NTE"/>
    <n v="15811337"/>
    <m/>
    <s v="A:00599072001 DEPOSITO POR MORA EN EL PAGO DE LA FACTURA N° 8850848 DE ELFEC MES DDE ABRIL 2026 DE VILLA 14 DE SEPTIEMBRE."/>
    <m/>
    <m/>
    <m/>
    <m/>
    <m/>
    <m/>
    <n v="0"/>
    <n v="6"/>
    <s v="NO_CONCILIADO"/>
  </r>
  <r>
    <x v="37"/>
    <m/>
    <x v="37"/>
    <x v="93"/>
    <s v="S11545250001"/>
    <s v="COB"/>
    <n v="1154525"/>
    <m/>
    <s v="'COBRO DE'||ÚTILES DE ESCRITORIO POR EL COMPROBANTE NRO. 1154524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78"/>
    <m/>
    <x v="78"/>
    <x v="93"/>
    <s v="S11545320003"/>
    <s v="COB"/>
    <n v="1154532"/>
    <m/>
    <s v="||TRANSFERENCIA DE FONDOS S/G MENSAJE SWIFT NRO. 5848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100"/>
    <m/>
    <x v="100"/>
    <x v="93"/>
    <s v="S11544380003"/>
    <s v="COB"/>
    <n v="1154438"/>
    <m/>
    <s v="||TRANSFERENCIA DE FONDOS S/G MENSAJE SWIFT N°. 5834 Y 5811,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93"/>
    <s v="S11545010003"/>
    <s v="COB"/>
    <n v="1154501"/>
    <m/>
    <s v="||TRANSFERENCIA DE FONDOS SEGÚN MENSAJE SWIFT NRO 5847, EN ATENCIÓN A CORREO ELECTRÓNICO DE LA FECHA Y NOTA CITE: DGAC/DAF/FIN/NE-0031/26 DE FECHA 09/02/2026 (HRE-TGL-2685) ENVIADO POR LA DIRECCIÓN GENERAL DE AERONAUTICA CIVIL (SECTOR PÚBLICO). DEBITO DE LA LIBRETA 00117012001 DE LA DGAC, REPOSICIÓN DE ÚTILES DE ESCRITORIO"/>
    <m/>
    <m/>
    <m/>
    <m/>
    <m/>
    <m/>
    <n v="80"/>
    <n v="0"/>
    <s v="NO_CONCILIADO"/>
  </r>
  <r>
    <x v="78"/>
    <m/>
    <x v="78"/>
    <x v="93"/>
    <s v="S11544390003"/>
    <s v="COB"/>
    <n v="1154439"/>
    <m/>
    <s v="||TRANSFERENCIA DE FONDOS S/G MENSAJES SWIFT NRO. 5835 Y 5812 EN ATENCIÓN A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78"/>
    <m/>
    <x v="78"/>
    <x v="93"/>
    <s v="S11544640003"/>
    <s v="COB"/>
    <n v="1154464"/>
    <m/>
    <s v="||REGULARIZACIÓN DE NUESTRA OPERACIÓN NRO. 1154372 DE FECHA 20/05/2026,SEGÚN CORREO ELECTRONICO DE LA FECHA Y NOTA CITE CAR/DGE-DNAF N°0025/2026 DE FECHA. 28/01/2025 (HRE-TGL-1689) ENVIADO POR NAABOL (SECTOR PÚBLICO). DEBITO DE LA LIBRETA 00389012001 NAABOL-ADMINISTRACION, COBRO DE ÚTILES DE ESCRITORIO"/>
    <m/>
    <m/>
    <m/>
    <m/>
    <m/>
    <m/>
    <n v="80"/>
    <n v="0"/>
    <s v="NO_CONCILIADO"/>
  </r>
  <r>
    <x v="100"/>
    <m/>
    <x v="100"/>
    <x v="93"/>
    <s v="S11544810003"/>
    <s v="COB"/>
    <n v="1154481"/>
    <m/>
    <s v="||TRANSFERENCIA DE FONDOS S/G MENSAJE SWIFT N°. 5850 Y 5849, EN ATENCIÓN A NOTA: DGAC/DAF/FIN/NE-0031/26 DE FECHA 9/02/2026 (HRE-TGL-2026-2685), ENVIADO POR LA DIRECCIÓN GENERAL DE AERONÁUTICA CIVIL (SECTOR PÚBLICO) DÉBITO DE LA LIBRETA 00117012001 DGAC, REPOSICIÓN DE ÚTILES DE ESCRITORIO."/>
    <m/>
    <m/>
    <m/>
    <m/>
    <m/>
    <m/>
    <n v="80"/>
    <n v="0"/>
    <s v="NO_CONCILIADO"/>
  </r>
  <r>
    <x v="112"/>
    <m/>
    <x v="112"/>
    <x v="93"/>
    <s v="S11545430001"/>
    <s v="COB"/>
    <n v="1154543"/>
    <m/>
    <s v="COBRO DE||ÚTILES DE ESCRITORIO POR EL REGISTRO DE 3 COMPROBANTES CONTABLES DE LA FECHA. EN ATENCIÓN A NOTA YLB-PEE-0625/2026 DE LA FECHA, ENVIADO POR YACIMIENTOS DE LITIO BOLIVIANOS DEBITO DE LA CUENTA N°3987- LIBRETA N°00597012001-RECURSOS PROPIOS VENTAS YLB, REPOSICIÓN DE ÚTILES"/>
    <m/>
    <m/>
    <m/>
    <m/>
    <m/>
    <m/>
    <n v="240"/>
    <n v="0"/>
    <s v="NO_CONCILIADO"/>
  </r>
  <r>
    <x v="18"/>
    <m/>
    <x v="18"/>
    <x v="94"/>
    <s v="O23913350002"/>
    <s v="BOD"/>
    <n v="2391335"/>
    <m/>
    <s v="00099021001 DEPOSITO DE EFECTIVO, DEPOSITANTE: OSCAR PATRICIO VELASQUEZ LOPEZ, CONCEPTO: REVERSION NO EJECUTADO DE COMBUSTIBLE ELECCIONES 2DA VUELTA PREV. 88266, CUENTA DE DEPOSITO: CUENTA UNICA DEL TESORO"/>
    <m/>
    <m/>
    <m/>
    <m/>
    <m/>
    <m/>
    <n v="0"/>
    <n v="907.6"/>
    <s v="NO_CONCILIADO"/>
  </r>
  <r>
    <x v="20"/>
    <m/>
    <x v="20"/>
    <x v="94"/>
    <s v="O23913390002"/>
    <s v="BOD"/>
    <n v="2391339"/>
    <m/>
    <s v="00099021001 DEPOSITO DE EFECTIVO, DEPOSITANTE: MARIA KHALINE MORENO CARDENAS, CONCEPTO: DEVOLUCION DE VIATICOS GASTOS DE REPRESENTACION, CUENTA DE DEPOSITO: CUENTA UNICA DEL TESORO/DJBR"/>
    <m/>
    <m/>
    <m/>
    <m/>
    <m/>
    <m/>
    <n v="0"/>
    <n v="10440"/>
    <s v="NO_CONCILIADO"/>
  </r>
  <r>
    <x v="98"/>
    <m/>
    <x v="98"/>
    <x v="94"/>
    <s v="O23913400002"/>
    <s v="BOD"/>
    <n v="2391340"/>
    <m/>
    <s v="00221022001 DEPOSITO DE EFECTIVO, DEPOSITANTE: COMERCIALIZADORA DE MINERALES GONTORO MIN SRL, CONCEPTO: MULTA POR FUERA DE PLAZO, CUENTA DE DEPOSITO: CUENTA UNICA DEL TESORO"/>
    <m/>
    <m/>
    <m/>
    <m/>
    <m/>
    <m/>
    <n v="0"/>
    <n v="1020"/>
    <s v="NO_CONCILIADO"/>
  </r>
  <r>
    <x v="75"/>
    <m/>
    <x v="75"/>
    <x v="94"/>
    <s v="O23913430002"/>
    <s v="BOD"/>
    <n v="2391343"/>
    <m/>
    <s v="00099021001 DEPOSITO DE EFECTIVO, DEPOSITANTE: JUAN ENRIQUE CHAVEZ FLORES, CONCEPTO: REVERSION DE COMBUSTIBLE DEL BATING III GENERAL PANDO, CUENTA DE DEPOSITO: CUENTA UNICA DEL TESORO/DJBR"/>
    <m/>
    <m/>
    <m/>
    <m/>
    <m/>
    <m/>
    <n v="0"/>
    <n v="98"/>
    <s v="NO_CONCILIADO"/>
  </r>
  <r>
    <x v="13"/>
    <m/>
    <x v="13"/>
    <x v="94"/>
    <s v="O23913490002"/>
    <s v="BOD"/>
    <n v="2391349"/>
    <m/>
    <s v="00099021001 DEPOSITO DE EFECTIVO, DEPOSITANTE: MARIA TERESA OLMOS ANGULO, CONCEPTO: REVERSION DE BOLETA HABER MENSUAL, CUENTA DE DEPOSITO: CUENTA UNICA DEL TESORO"/>
    <m/>
    <m/>
    <m/>
    <m/>
    <m/>
    <m/>
    <n v="0"/>
    <n v="3445.7"/>
    <s v="NO_CONCILIADO"/>
  </r>
  <r>
    <x v="75"/>
    <m/>
    <x v="75"/>
    <x v="94"/>
    <s v="O23913690002"/>
    <s v="BOD"/>
    <n v="2391369"/>
    <m/>
    <s v="00099021001 DEPOSITO DE EFECTIVO, DEPOSITANTE: R-5 MY-VERGARA, CONCEPTO: ELECCIONES SUB NACIONALES SEGUNDA VUELTA, CUENTA DE DEPOSITO: CUENTA UNICA DEL TESORO"/>
    <m/>
    <m/>
    <m/>
    <m/>
    <m/>
    <m/>
    <n v="0"/>
    <n v="1380"/>
    <s v="NO_CONCILIADO"/>
  </r>
  <r>
    <x v="92"/>
    <m/>
    <x v="92"/>
    <x v="94"/>
    <s v="O23913710002"/>
    <s v="BOD"/>
    <n v="2391371"/>
    <m/>
    <s v="00383012001 DEPOSITO DE EFECTIVO, DEPOSITANTE: COLLECTION S.R.L., CONCEPTO: NOTA DE COBRANZA - PERIODO DICIEMBRE GESTION 2025, CUENTA DE DEPOSITO: CUENTA UNICA DEL TESORO"/>
    <m/>
    <m/>
    <m/>
    <m/>
    <m/>
    <m/>
    <n v="0"/>
    <n v="14264"/>
    <s v="NO_CONCILIADO"/>
  </r>
  <r>
    <x v="98"/>
    <m/>
    <x v="98"/>
    <x v="94"/>
    <s v="O23913790002"/>
    <s v="BOD"/>
    <n v="2391379"/>
    <m/>
    <s v="00221022001 DEPOSITO DE EFECTIVO, DEPOSITANTE: EMPRESA MINERA MANQUIRI S.A., CONCEPTO: FORMULARIO M02 - SEGUNDA QUINCENA DE ENERO 2026, CUENTA DE DEPOSITO: CUENTA UNICA DEL TESORO"/>
    <m/>
    <m/>
    <m/>
    <m/>
    <m/>
    <m/>
    <n v="0"/>
    <n v="1100"/>
    <s v="NO_CONCILIADO"/>
  </r>
  <r>
    <x v="98"/>
    <m/>
    <x v="98"/>
    <x v="94"/>
    <s v="O23913800002"/>
    <s v="BOD"/>
    <n v="2391380"/>
    <m/>
    <s v="00221022001 DEPOSITO DE EFECTIVO, DEPOSITANTE: EMPRESA MINERA MANQUIRI S.A., CONCEPTO: FORMULARIO M02 - PRIMERA QUINCENA DE FEBRERO 2026, CUENTA DE DEPOSITO: CUENTA UNICA DEL TESORO"/>
    <m/>
    <m/>
    <m/>
    <m/>
    <m/>
    <m/>
    <n v="0"/>
    <n v="1600"/>
    <s v="NO_CONCILIADO"/>
  </r>
  <r>
    <x v="98"/>
    <m/>
    <x v="98"/>
    <x v="94"/>
    <s v="O23913830002"/>
    <s v="BOD"/>
    <n v="2391383"/>
    <m/>
    <s v="00221022001 DEPOSITO DE EFECTIVO, DEPOSITANTE: EMPRESA MINERA MANQUIRI S.A., CONCEPTO: FORMULARIO M02 - SEGUNDA QUINCENA DE FEBRERO 2026, CUENTA DE DEPOSITO: CUENTA UNICA DEL TESORO"/>
    <m/>
    <m/>
    <m/>
    <m/>
    <m/>
    <m/>
    <n v="0"/>
    <n v="1100"/>
    <s v="NO_CONCILIADO"/>
  </r>
  <r>
    <x v="98"/>
    <m/>
    <x v="98"/>
    <x v="94"/>
    <s v="O23913860002"/>
    <s v="BOD"/>
    <n v="2391386"/>
    <m/>
    <s v="00221022001 DEPOSITO DE EFECTIVO, DEPOSITANTE: EMPRESA MINERA MANQUIRI S.A., CONCEPTO: FORMULARIO M02 - PRIMERA QUINCENA DE MARZO 2026, CUENTA DE DEPOSITO: CUENTA UNICA DEL TESORO"/>
    <m/>
    <m/>
    <m/>
    <m/>
    <m/>
    <m/>
    <n v="0"/>
    <n v="2300"/>
    <s v="NO_CONCILIADO"/>
  </r>
  <r>
    <x v="98"/>
    <m/>
    <x v="98"/>
    <x v="94"/>
    <s v="O23913890002"/>
    <s v="BOD"/>
    <n v="2391389"/>
    <m/>
    <s v="00221022001 DEPOSITO DE EFECTIVO, DEPOSITANTE: EMPRESA MINERA MANQUIRI S.A., CONCEPTO: FORMULARIO M02 - SEGUNDA QUINCENA DE MARZO 2026, CUENTA DE DEPOSITO: CUENTA UNICA DEL TESORO"/>
    <m/>
    <m/>
    <m/>
    <m/>
    <m/>
    <m/>
    <n v="0"/>
    <n v="1700"/>
    <s v="NO_CONCILIADO"/>
  </r>
  <r>
    <x v="98"/>
    <m/>
    <x v="98"/>
    <x v="94"/>
    <s v="O23913920002"/>
    <s v="BOD"/>
    <n v="2391392"/>
    <m/>
    <s v="00221022001 DEPOSITO DE EFECTIVO, DEPOSITANTE: EMPRESA MINERA MANQUIRI S.A., CONCEPTO: FORMULARIO M02 - PRIMERA QUINCENA DE ABRIL 2026, CUENTA DE DEPOSITO: CUENTA UNICA DEL TESORO"/>
    <m/>
    <m/>
    <m/>
    <m/>
    <m/>
    <m/>
    <n v="0"/>
    <n v="800"/>
    <s v="NO_CONCILIADO"/>
  </r>
  <r>
    <x v="98"/>
    <m/>
    <x v="98"/>
    <x v="94"/>
    <s v="O23913940002"/>
    <s v="BOD"/>
    <n v="2391394"/>
    <m/>
    <s v="00221022001 DEPOSITO DE EFECTIVO, DEPOSITANTE: EMPRESA MINERA MANQUIRI S.A., CONCEPTO: FORMULARIO M02 - SEGUNDA QUINCENA DE ABRIL 2026, CUENTA DE DEPOSITO: CUENTA UNICA DEL TESORO"/>
    <m/>
    <m/>
    <m/>
    <m/>
    <m/>
    <m/>
    <n v="0"/>
    <n v="400"/>
    <s v="NO_CONCILIADO"/>
  </r>
  <r>
    <x v="98"/>
    <m/>
    <x v="98"/>
    <x v="94"/>
    <s v="O23913990002"/>
    <s v="BOD"/>
    <n v="2391399"/>
    <m/>
    <s v="00221022001 DEPOSITO DE EFECTIVO, DEPOSITANTE: SAN LUCAS SA, CONCEPTO: FUERA DE PLAZO, CUENTA DE DEPOSITO: CUENTA UNICA DEL TESORO"/>
    <m/>
    <m/>
    <m/>
    <m/>
    <m/>
    <m/>
    <n v="0"/>
    <n v="100"/>
    <s v="NO_CONCILIADO"/>
  </r>
  <r>
    <x v="20"/>
    <m/>
    <x v="20"/>
    <x v="94"/>
    <s v="O23913980002"/>
    <s v="BOD"/>
    <n v="2391398"/>
    <m/>
    <s v="00099021001 DEPOSITO DE EFECTIVO, DEPOSITANTE: CESAR AUGUSTO ORELLANA LOZADA, CONCEPTO: DEVOLUCION DE PASAJES, CUENTA DE DEPOSITO: CUENTA UNICA DEL TESORO/DJBR"/>
    <m/>
    <m/>
    <m/>
    <m/>
    <m/>
    <m/>
    <n v="0"/>
    <n v="788"/>
    <s v="NO_CONCILIADO"/>
  </r>
  <r>
    <x v="98"/>
    <m/>
    <x v="98"/>
    <x v="94"/>
    <s v="O23914000002"/>
    <s v="BOD"/>
    <n v="2391400"/>
    <m/>
    <s v="00221022001 DEPOSITO DE EFECTIVO, DEPOSITANTE: SAN LUCAS SA, CONCEPTO: FUERA DE PLAZO, CUENTA DE DEPOSITO: CUENTA UNICA DEL TESORO"/>
    <m/>
    <m/>
    <m/>
    <m/>
    <m/>
    <m/>
    <n v="0"/>
    <n v="100"/>
    <s v="NO_CONCILIADO"/>
  </r>
  <r>
    <x v="98"/>
    <m/>
    <x v="98"/>
    <x v="94"/>
    <s v="O23914010002"/>
    <s v="BOD"/>
    <n v="2391401"/>
    <m/>
    <s v="00221022001 DEPOSITO DE EFECTIVO, DEPOSITANTE: SAN LUCAS SA, CONCEPTO: FUERA DE PLAZO, CUENTA DE DEPOSITO: CUENTA UNICA DEL TESORO"/>
    <m/>
    <m/>
    <m/>
    <m/>
    <m/>
    <m/>
    <n v="0"/>
    <n v="100"/>
    <s v="NO_CONCILIADO"/>
  </r>
  <r>
    <x v="98"/>
    <m/>
    <x v="98"/>
    <x v="94"/>
    <s v="O23914020002"/>
    <s v="BOD"/>
    <n v="2391402"/>
    <m/>
    <s v="00221022001 DEPOSITO DE EFECTIVO, DEPOSITANTE: SAN LUCAS SA, CONCEPTO: FUERA DE PLAZO, CUENTA DE DEPOSITO: CUENTA UNICA DEL TESORO"/>
    <m/>
    <m/>
    <m/>
    <m/>
    <m/>
    <m/>
    <n v="0"/>
    <n v="100"/>
    <s v="NO_CONCILIADO"/>
  </r>
  <r>
    <x v="98"/>
    <m/>
    <x v="98"/>
    <x v="94"/>
    <s v="O23914030002"/>
    <s v="BOD"/>
    <n v="2391403"/>
    <m/>
    <s v="00221022001 DEPOSITO DE EFECTIVO, DEPOSITANTE: SAN LUCAS SA, CONCEPTO: FUERA DE PLAZO, CUENTA DE DEPOSITO: CUENTA UNICA DEL TESORO"/>
    <m/>
    <m/>
    <m/>
    <m/>
    <m/>
    <m/>
    <n v="0"/>
    <n v="100"/>
    <s v="NO_CONCILIADO"/>
  </r>
  <r>
    <x v="98"/>
    <m/>
    <x v="98"/>
    <x v="94"/>
    <s v="O23914040002"/>
    <s v="BOD"/>
    <n v="2391404"/>
    <m/>
    <s v="00221022001 DEPOSITO DE EFECTIVO, DEPOSITANTE: SAN LUCAS SA, CONCEPTO: FUERA DE PLAZO, CUENTA DE DEPOSITO: CUENTA UNICA DEL TESORO"/>
    <m/>
    <m/>
    <m/>
    <m/>
    <m/>
    <m/>
    <n v="0"/>
    <n v="100"/>
    <s v="NO_CONCILIADO"/>
  </r>
  <r>
    <x v="98"/>
    <m/>
    <x v="98"/>
    <x v="94"/>
    <s v="O23914050002"/>
    <s v="BOD"/>
    <n v="2391405"/>
    <m/>
    <s v="00221022001 DEPOSITO DE EFECTIVO, DEPOSITANTE: SAN LUCAS SA, CONCEPTO: FUERA DE PLAZO, CUENTA DE DEPOSITO: CUENTA UNICA DEL TESORO"/>
    <m/>
    <m/>
    <m/>
    <m/>
    <m/>
    <m/>
    <n v="0"/>
    <n v="100"/>
    <s v="NO_CONCILIADO"/>
  </r>
  <r>
    <x v="98"/>
    <m/>
    <x v="98"/>
    <x v="94"/>
    <s v="O23914070002"/>
    <s v="BOD"/>
    <n v="2391407"/>
    <m/>
    <s v="00221022001 DEPOSITO DE EFECTIVO, DEPOSITANTE: SAN LUCAS SA, CONCEPTO: FUERA DE PLAZO, CUENTA DE DEPOSITO: CUENTA UNICA DEL TESORO"/>
    <m/>
    <m/>
    <m/>
    <m/>
    <m/>
    <m/>
    <n v="0"/>
    <n v="100"/>
    <s v="NO_CONCILIADO"/>
  </r>
  <r>
    <x v="98"/>
    <m/>
    <x v="98"/>
    <x v="94"/>
    <s v="O23914080002"/>
    <s v="BOD"/>
    <n v="2391408"/>
    <m/>
    <s v="00221022001 DEPOSITO DE EFECTIVO, DEPOSITANTE: SAN LUCAS SA, CONCEPTO: FUERA DE PLAZO, CUENTA DE DEPOSITO: CUENTA UNICA DEL TESORO"/>
    <m/>
    <m/>
    <m/>
    <m/>
    <m/>
    <m/>
    <n v="0"/>
    <n v="100"/>
    <s v="NO_CONCILIADO"/>
  </r>
  <r>
    <x v="98"/>
    <m/>
    <x v="98"/>
    <x v="94"/>
    <s v="O23914090002"/>
    <s v="BOD"/>
    <n v="2391409"/>
    <m/>
    <s v="00221022001 DEPOSITO DE EFECTIVO, DEPOSITANTE: SAN LUCAS SA, CONCEPTO: FUERA DE PLAZO, CUENTA DE DEPOSITO: CUENTA UNICA DEL TESORO"/>
    <m/>
    <m/>
    <m/>
    <m/>
    <m/>
    <m/>
    <n v="0"/>
    <n v="100"/>
    <s v="NO_CONCILIADO"/>
  </r>
  <r>
    <x v="98"/>
    <m/>
    <x v="98"/>
    <x v="94"/>
    <s v="O23914100002"/>
    <s v="BOD"/>
    <n v="2391410"/>
    <m/>
    <s v="00221022001 DEPOSITO DE EFECTIVO, DEPOSITANTE: SAN LUCAS SA, CONCEPTO: FUERA DE PLAZO, CUENTA DE DEPOSITO: CUENTA UNICA DEL TESORO"/>
    <m/>
    <m/>
    <m/>
    <m/>
    <m/>
    <m/>
    <n v="0"/>
    <n v="100"/>
    <s v="NO_CONCILIADO"/>
  </r>
  <r>
    <x v="98"/>
    <m/>
    <x v="98"/>
    <x v="94"/>
    <s v="O23914110002"/>
    <s v="BOD"/>
    <n v="2391411"/>
    <m/>
    <s v="00221022001 DEPOSITO DE EFECTIVO, DEPOSITANTE: SAN LUCAS SA, CONCEPTO: FUERA DE PLAZO, CUENTA DE DEPOSITO: CUENTA UNICA DEL TESORO"/>
    <m/>
    <m/>
    <m/>
    <m/>
    <m/>
    <m/>
    <n v="0"/>
    <n v="100"/>
    <s v="NO_CONCILIADO"/>
  </r>
  <r>
    <x v="98"/>
    <m/>
    <x v="98"/>
    <x v="94"/>
    <s v="O23914120002"/>
    <s v="BOD"/>
    <n v="2391412"/>
    <m/>
    <s v="00221022001 DEPOSITO DE EFECTIVO, DEPOSITANTE: SAN LUCAS SA, CONCEPTO: FUERA DE PLAZO, CUENTA DE DEPOSITO: CUENTA UNICA DEL TESORO"/>
    <m/>
    <m/>
    <m/>
    <m/>
    <m/>
    <m/>
    <n v="0"/>
    <n v="100"/>
    <s v="NO_CONCILIADO"/>
  </r>
  <r>
    <x v="36"/>
    <m/>
    <x v="36"/>
    <x v="94"/>
    <s v="O23914140002"/>
    <s v="BOD"/>
    <n v="2391414"/>
    <m/>
    <s v="00046171101 DEPOSITO DE EFECTIVO, DEPOSITANTE: LABORATORIOS VITA S.A., CONCEPTO: SANCION PECUNIARIA, CUENTA DE DEPOSITO: CUENTA UNICA DEL TESORO"/>
    <m/>
    <m/>
    <m/>
    <m/>
    <m/>
    <m/>
    <n v="0"/>
    <n v="10000"/>
    <s v="NO_CONCILIADO"/>
  </r>
  <r>
    <x v="98"/>
    <m/>
    <x v="98"/>
    <x v="94"/>
    <s v="O23914150002"/>
    <s v="BOD"/>
    <n v="2391415"/>
    <m/>
    <s v="00221012001 DEPOSITO DE EFECTIVO, DEPOSITANTE: MINERA SALINAS O´CONNOR, CONCEPTO: M02 FUERA DE PLAZO, CUENTA DE DEPOSITO: CUENTA UNICA DEL TESORO"/>
    <m/>
    <m/>
    <m/>
    <m/>
    <m/>
    <m/>
    <n v="0"/>
    <n v="100"/>
    <s v="NO_CONCILIADO"/>
  </r>
  <r>
    <x v="98"/>
    <m/>
    <x v="98"/>
    <x v="94"/>
    <s v="O23914170002"/>
    <s v="BOD"/>
    <n v="2391417"/>
    <m/>
    <s v="00221012001 DEPOSITO DE EFECTIVO, DEPOSITANTE: MINERA SALINAS O´CONNOR, CONCEPTO: M02 FUERA DE PLAZO, CUENTA DE DEPOSITO: CUENTA UNICA DEL TESORO"/>
    <m/>
    <m/>
    <m/>
    <m/>
    <m/>
    <m/>
    <n v="0"/>
    <n v="70"/>
    <s v="NO_CONCILIADO"/>
  </r>
  <r>
    <x v="13"/>
    <m/>
    <x v="13"/>
    <x v="94"/>
    <s v="O23914230002"/>
    <s v="BOD"/>
    <n v="2391423"/>
    <m/>
    <s v="00099021001 DEPOSITO DE EFECTIVO, DEPOSITANTE: REINALDO COLQUE LEA, CONCEPTO: DEVOLUCION DE SUELDO DE ENERO 2026, CUENTA DE DEPOSITO: CUENTA UNICA DEL TESORO"/>
    <m/>
    <m/>
    <m/>
    <m/>
    <m/>
    <m/>
    <n v="0"/>
    <n v="5991.64"/>
    <s v="NO_CONCILIADO"/>
  </r>
  <r>
    <x v="75"/>
    <m/>
    <x v="75"/>
    <x v="94"/>
    <s v="O23914410002"/>
    <s v="BOD"/>
    <n v="2391441"/>
    <m/>
    <s v="00099021001 DEPOSITO DE EFECTIVO, DEPOSITANTE: JEFFERSON EMANUEL SANCHEZ GONZALES, CONCEPTO: REVERSION DE COMBUSTIBLE DE LAS ELECCIONES SUBNACIONALES (2DA VUELTA) DEL RI-15 &amp;quot;JUNIN&amp;quot;, CUENTA DE DEPOSITO: CUENTA UNICA DEL TESORO"/>
    <m/>
    <m/>
    <m/>
    <m/>
    <m/>
    <m/>
    <n v="0"/>
    <n v="907.6"/>
    <s v="NO_CONCILIADO"/>
  </r>
  <r>
    <x v="49"/>
    <m/>
    <x v="49"/>
    <x v="94"/>
    <s v="B23913600002"/>
    <s v="BOD"/>
    <n v="2391360"/>
    <m/>
    <s v="00578012002 DEP.DE CHEQ.AJENOS,RET.DE CAM.,CONCEPTO: REVERSION,DEP.: BOA , PROCEDENCIA: BANCO UNION S.A., CHEQUE: 21503, FECHA DE EMISION:22/05/2026"/>
    <m/>
    <m/>
    <m/>
    <m/>
    <m/>
    <m/>
    <n v="0"/>
    <n v="3179.26"/>
    <s v="NO_CONCILIADO"/>
  </r>
  <r>
    <x v="49"/>
    <m/>
    <x v="49"/>
    <x v="94"/>
    <s v="B23913620002"/>
    <s v="BOD"/>
    <n v="2391362"/>
    <m/>
    <s v="00578012002 DEP.DE CHEQ.AJENOS,RET.DE CAM.,CONCEPTO: REVERSION,DEP.: BOA , PROCEDENCIA: BANCO UNION S.A., CHEQUE: 21502, FECHA DE EMISION:22/05/2026"/>
    <m/>
    <m/>
    <m/>
    <m/>
    <m/>
    <m/>
    <n v="0"/>
    <n v="48423.43"/>
    <s v="NO_CONCILIADO"/>
  </r>
  <r>
    <x v="110"/>
    <m/>
    <x v="110"/>
    <x v="94"/>
    <s v="J06760720002"/>
    <s v="NTE"/>
    <n v="15821578"/>
    <m/>
    <s v="A:00373024104 A: 00373024104 Transferencia de recursos de acuerdo al Informe CITE: MEFP/VTCP/DGPOT/UPCFTGN/INF/ Nº30/2026 para transferencia de recursos a favor de las UNIBOL al mes de abril 2026 (H.R.2026-00564-D)."/>
    <m/>
    <m/>
    <m/>
    <m/>
    <m/>
    <m/>
    <n v="0"/>
    <n v="1965408.46"/>
    <s v="NO_CONCILIADO"/>
  </r>
  <r>
    <x v="110"/>
    <m/>
    <x v="110"/>
    <x v="94"/>
    <s v="J06760730002"/>
    <s v="NTE"/>
    <n v="15821571"/>
    <m/>
    <s v="A:00373024101 A: 00373024101 Transferencia de recursos de acuerdo al Informe CITE: MEFP/VTCP/DGPOT/UPCFTGN/ INF/Nº29/2026 para transferencia de recursos por gastos de funcionamiento del FDI, abril 2026 (H.R.2026-00628-D)."/>
    <m/>
    <m/>
    <m/>
    <m/>
    <m/>
    <m/>
    <n v="0"/>
    <n v="589622.54"/>
    <s v="NO_CONCILIADO"/>
  </r>
  <r>
    <x v="37"/>
    <m/>
    <x v="37"/>
    <x v="94"/>
    <s v="G35865330001"/>
    <s v="CVD"/>
    <n v="3586533"/>
    <m/>
    <s v="COBRO COSTOS DE PAPELERIA SEGUN TRANSFERENCIA DEL EXTERIOR POR ORDEN DE DEAL COMERCIALIZADORA DE GAS N (BRAZIL-CAMPO GRANDE) FECHA VALOR 21/05/2026 REF.: GAS NATURAL (UPP260521DP70LA9 TRN/20260521-00364426) LIB. 00513012007 YPFB - RECURSOS NACIONALIZACIÓN"/>
    <m/>
    <m/>
    <m/>
    <m/>
    <m/>
    <m/>
    <n v="80"/>
    <n v="0"/>
    <s v="NO_CONCILIADO"/>
  </r>
  <r>
    <x v="50"/>
    <m/>
    <x v="50"/>
    <x v="94"/>
    <s v="Q24368770002"/>
    <s v="CRV"/>
    <n v="2436877"/>
    <m/>
    <s v="NUMERO DE LIBRETA CUT: 00099021001 OPERACIÓN E18 TRANSFERENCIA DEL SISTEMA FINANCIERO A LA CUT TRANSFERENCIA EN ATENCION A LA NOTA MSYD/BJA/CE/82/2026 SE EFECTUA LA DEVOLUCION DE FONDOS DEL BONO JUANA AZURDUY POR 109 CASOS RECHAZADOS DEL PROCESO DE ABONO A CUENTA DE FECHA 13/05/2026."/>
    <m/>
    <m/>
    <m/>
    <m/>
    <m/>
    <m/>
    <n v="0"/>
    <n v="10910"/>
    <s v="NO_CONCILIADO"/>
  </r>
  <r>
    <x v="37"/>
    <m/>
    <x v="37"/>
    <x v="94"/>
    <s v="G35871360001"/>
    <s v="CVD"/>
    <n v="3587136"/>
    <m/>
    <s v="COBRO COSTOS DE PAPELERIA SEGUN TRANSFERENCIA DEL EXTERIOR POR ORDEN DE TRAFIGURA PTE LTD, FECHA VALOR 22/05/2026 REF:GAS NATURAL LIB. 00513012007 YPFB - RECURSOS NACIONALIZACIÓN"/>
    <m/>
    <m/>
    <m/>
    <m/>
    <m/>
    <m/>
    <n v="80"/>
    <n v="0"/>
    <s v="NO_CONCILIADO"/>
  </r>
  <r>
    <x v="37"/>
    <m/>
    <x v="37"/>
    <x v="94"/>
    <s v="G35871380001"/>
    <s v="CVD"/>
    <n v="3587138"/>
    <m/>
    <s v="COBRO COSTOS DE PAPELERIA SEGUN TRANSFERENCIA DEL EXTERIOR POR ORDEN DE DEAL COMERCIALIZADORA DE GAS N (BRAZIL-CAMPO GRANDE) FECHA VALOR 22/05/2026 REF.: GAS NATURAL (5784180.22518 TRN/20260522-00386956) LIB. 00513012007 YPFB - RECURSOS NACIONALIZACIÓN"/>
    <m/>
    <m/>
    <m/>
    <m/>
    <m/>
    <m/>
    <n v="80"/>
    <n v="0"/>
    <s v="NO_CONCILIADO"/>
  </r>
  <r>
    <x v="100"/>
    <m/>
    <x v="100"/>
    <x v="94"/>
    <s v="S11546040003"/>
    <s v="COB"/>
    <n v="1154604"/>
    <m/>
    <s v="||TRANSFERENCIA DE FONDOS S/G MENSAJE SWIFT N°. 5855 Y 5853, EN ATENCIÓN A NOTA: DGAC/DAF/FIN/NE-0031/26 DE FECHA 9/02/2026 (HRE-TGL-2026-2685), ENVIADO POR LA DIRECCIÓN GENERAL DE AERONÁUTICA CIVIL (SECTOR PÚBLICO). DÉBITO DE LA LIBRETA 00117012001 DGAC, REPOSICIÓN DE ÚTILES DE ESCRITORIO."/>
    <m/>
    <m/>
    <m/>
    <m/>
    <m/>
    <m/>
    <n v="80"/>
    <n v="0"/>
    <s v="NO_CONCILIADO"/>
  </r>
  <r>
    <x v="100"/>
    <m/>
    <x v="100"/>
    <x v="94"/>
    <s v="S11546140003"/>
    <s v="COB"/>
    <n v="1154614"/>
    <m/>
    <s v="||TRANSFERENCIA DE FONDOS SEGÚN MENSAJES SWIFT NROS. 5883 Y 5884, EN ATENCION A NOTA CITE: DGAC/DAF/FIN/NE-0031/26 DE FECHA 09/02/2026 (HRE-TGL-2685) ENVIADO POR LA DIRECCIÓN GENERAL DE AERONAUTICA CIVIL (SECTOR PÚBLICO). DEBITO DE LA LIBRETA 00117012001 DE LA DGAC, REPOSICIÓN DE ÚTILES DE ESCRITORIO"/>
    <m/>
    <m/>
    <m/>
    <m/>
    <m/>
    <m/>
    <n v="80"/>
    <n v="0"/>
    <s v="NO_CONCILIADO"/>
  </r>
  <r>
    <x v="23"/>
    <m/>
    <x v="23"/>
    <x v="94"/>
    <s v="G35872900003"/>
    <s v="COB"/>
    <n v="3587290"/>
    <m/>
    <s v="TRANSFERENCIA RECIBIDA DEL EXTERIOR SEGÚN MENSAJES SWIFT NOS. 5871-5859 (REM.EXT.) DE FECHA 22/05/2026 POR DESEMBOLSO DE CAF PRÉSTAMO CFA012050 PROGRAMA CONSTRUCCIÓN PUENTES Y ACCESOS 00291012002 ABC-RECURSOS PROPIOS REF.: UTILES DE ESCRITORIO"/>
    <m/>
    <m/>
    <m/>
    <m/>
    <m/>
    <m/>
    <n v="80"/>
    <n v="0"/>
    <s v="NO_CONCILIADO"/>
  </r>
  <r>
    <x v="37"/>
    <m/>
    <x v="37"/>
    <x v="94"/>
    <s v="S11546320001"/>
    <s v="COB"/>
    <n v="1154632"/>
    <m/>
    <s v="'COBRO DE'||ÚTILES DE ESCRITORIO POR EL COMPROBANTE NRO. 1154630 DE LA FECHA, EN ATENCIÓN A NOTA YPFB/GAFC-733/DFC/URTE-205/2026 DE FECHA 09/04/2026 (HRE-TGL-2026-6021) ENVIADO POR YACIMIENTOS PETROLÍFEROS FISCALES BOLIVIANOS. (SECTOR PÚBLICO). DÉBITO DE LA LIBRETA 00513022001 YPFB-OPERACIONES, REPOSICIÓN DE ÚTILES DE ESCRITORIO."/>
    <m/>
    <m/>
    <m/>
    <m/>
    <m/>
    <m/>
    <n v="80"/>
    <n v="0"/>
    <s v="NO_CONCILIADO"/>
  </r>
  <r>
    <x v="37"/>
    <m/>
    <x v="37"/>
    <x v="94"/>
    <s v="S11546360001"/>
    <s v="COB"/>
    <n v="1154636"/>
    <m/>
    <s v="'COBRO DE'||ÚTILES DE ESCRITORIO POR EL COMPROBANTE NRO. 1154635 DE LA FECHA SEGÚN NOTA CITE: YPFB/GAFC-733/DFC/URTE-205/2026 DE FECHA 09/04/2026 (HRE-TGL-2025-6021) ENVIADO POR YACIMIENTOS PETROLÍFEROS FISCALES BOLIVIANOS. (SECTOR PÚBLICO). DÉBITO DE LA LIBRETA N° 00513022001 DE YPFB-OPERACIONES, REPOSICIÓN DE ÚTILES DE ESCRITORIO."/>
    <m/>
    <m/>
    <m/>
    <m/>
    <m/>
    <m/>
    <n v="80"/>
    <n v="0"/>
    <s v="NO_CONCILIADO"/>
  </r>
  <r>
    <x v="62"/>
    <m/>
    <x v="62"/>
    <x v="95"/>
    <s v="O23916010002"/>
    <s v="BOD"/>
    <n v="2391601"/>
    <m/>
    <s v="00548132001 DEPOSITO DE EFECTIVO, DEPOSITANTE: RENAN JIMENEZ BRAÑEZ, CONCEPTO: RETENCION DEL 13% VIATICOS, CUENTA DE DEPOSITO: CUENTA UNICA DEL TESORO"/>
    <m/>
    <m/>
    <m/>
    <m/>
    <m/>
    <m/>
    <n v="0"/>
    <n v="48.23"/>
    <s v="NO_CONCILIADO"/>
  </r>
  <r>
    <x v="98"/>
    <m/>
    <x v="98"/>
    <x v="95"/>
    <s v="O23916170002"/>
    <s v="BOD"/>
    <n v="2391617"/>
    <m/>
    <s v="00221022001 DEPOSITO DE EFECTIVO, DEPOSITANTE: EMPRESA MINERA GROUD METALS, CONCEPTO: FORMULARIO FUERA DE PLAZO M-02, CUENTA DE DEPOSITO: CUENTA UNICA DEL TESORO"/>
    <m/>
    <m/>
    <m/>
    <m/>
    <m/>
    <m/>
    <n v="0"/>
    <n v="400"/>
    <s v="NO_CONCILIADO"/>
  </r>
  <r>
    <x v="98"/>
    <m/>
    <x v="98"/>
    <x v="95"/>
    <s v="O23916180002"/>
    <s v="BOD"/>
    <n v="2391618"/>
    <m/>
    <s v="00221022001 DEPOSITO DE EFECTIVO, DEPOSITANTE: EMPRESA MINERA GROUD METALS, CONCEPTO: FORMULARIO FUERA DE PLAZO M-02, CUENTA DE DEPOSITO: CUENTA UNICA DEL TESORO"/>
    <m/>
    <m/>
    <m/>
    <m/>
    <m/>
    <m/>
    <n v="0"/>
    <n v="600"/>
    <s v="NO_CONCILIADO"/>
  </r>
  <r>
    <x v="36"/>
    <m/>
    <x v="36"/>
    <x v="95"/>
    <s v="O23916340002"/>
    <s v="BOD"/>
    <n v="2391634"/>
    <m/>
    <s v="00099021001 DEPOSITO DE EFECTIVO, DEPOSITANTE: MARCO ANTONIO CACERES QUISBERT, CONCEPTO: PAGO SE SERVICIOS BASICOS (AGUA) MES MARZO, CUENTA DE DEPOSITO: CUENTA UNICA DEL TESORO/DJBR"/>
    <m/>
    <m/>
    <m/>
    <m/>
    <m/>
    <m/>
    <n v="0"/>
    <n v="60.3"/>
    <s v="NO_CONCILIADO"/>
  </r>
  <r>
    <x v="28"/>
    <m/>
    <x v="28"/>
    <x v="95"/>
    <s v="O23916450002"/>
    <s v="BOD"/>
    <n v="2391645"/>
    <m/>
    <s v="00099021001 DEPOSITO DE EFECTIVO, DEPOSITANTE: MARIA SOLEDAD CHINO MAMANI CI 6785524 LP, CONCEPTO: DEVOLUCION CONTRATO DGSU-016/2018 DE LA EX-BECARIA MARIA SOLEDAD CHINO MAMANI, CUENTA DE DEPOSITO: CUENTA UNICA DEL TESORO"/>
    <m/>
    <m/>
    <m/>
    <m/>
    <m/>
    <m/>
    <n v="0"/>
    <n v="2000"/>
    <s v="NO_CONCILIADO"/>
  </r>
  <r>
    <x v="99"/>
    <m/>
    <x v="99"/>
    <x v="95"/>
    <s v="O23916490002"/>
    <s v="BOD"/>
    <n v="2391649"/>
    <m/>
    <s v="00599042001 DEPOSITO DE EFECTIVO, DEPOSITANTE: RUTH YANA CARLO, CONCEPTO: DEVOLUCION DE FONDOS NO EJECUTADOS DE GASTOS DE COMBUSTIBLES I/2026-03297, CUENTA DE DEPOSITO: CUENTA UNICA DEL TESORO"/>
    <m/>
    <m/>
    <m/>
    <m/>
    <m/>
    <m/>
    <n v="0"/>
    <n v="17"/>
    <s v="NO_CONCILIADO"/>
  </r>
  <r>
    <x v="108"/>
    <m/>
    <x v="108"/>
    <x v="95"/>
    <s v="B23916100002"/>
    <s v="BOD"/>
    <n v="2391610"/>
    <m/>
    <s v="00290012001 DEP.DE CHEQ.AJENOS,RET.DE CAM.,CONCEPTO: OTROS INGRESOS,DEP.: SIN ( SERVICIO DE IMPUESTOS NACIONALES ) , PROCEDENCIA: BANCO UNION S.A., CHEQUE: 8532, FECHA DE EMISION:19/05/2026"/>
    <m/>
    <m/>
    <m/>
    <m/>
    <m/>
    <m/>
    <n v="0"/>
    <n v="655.4"/>
    <s v="NO_CONCILIADO"/>
  </r>
  <r>
    <x v="108"/>
    <m/>
    <x v="108"/>
    <x v="95"/>
    <s v="B23916120002"/>
    <s v="BOD"/>
    <n v="2391612"/>
    <m/>
    <s v="00290012001 DEP.DE CHEQ.AJENOS,RET.DE CAM.,CONCEPTO: OTROS INGRESOS,DEP.: SIN ( SERVICIO DE IMPUESTOS NACIONALES ) , PROCEDENCIA: BANCO UNION S.A., CHEQUE: 8533, FECHA DE EMISION:19/05/2026"/>
    <m/>
    <m/>
    <m/>
    <m/>
    <m/>
    <m/>
    <n v="0"/>
    <n v="95"/>
    <s v="NO_CONCILIADO"/>
  </r>
  <r>
    <x v="108"/>
    <m/>
    <x v="108"/>
    <x v="95"/>
    <s v="B23916130002"/>
    <s v="BOD"/>
    <n v="2391613"/>
    <m/>
    <s v="00290012001 DEP.DE CHEQ.AJENOS,RET.DE CAM.,CONCEPTO: OTROS INGRESOS,DEP.: SIN ( SERVICIO DE IMPUESTOS NACIONALES ) , PROCEDENCIA: BANCO UNION S.A., CHEQUE: 8534, FECHA DE EMISION:19/05/2026"/>
    <m/>
    <m/>
    <m/>
    <m/>
    <m/>
    <m/>
    <n v="0"/>
    <n v="8077.89"/>
    <s v="NO_CONCILIADO"/>
  </r>
  <r>
    <x v="13"/>
    <m/>
    <x v="13"/>
    <x v="95"/>
    <s v="B23916210002"/>
    <s v="BOD"/>
    <n v="2391621"/>
    <m/>
    <s v="00099021001 DEP.DE CHEQ.AJENOS,RET.DE CAM.,CONCEPTO: DEPÓSITOS DE BAJA,DEP.: CAJA DE SALUD DE LA BANCA PRIVADA , PROCEDENCIA: BANCO NACIONAL DE BOLIVIA S.A., CHEQUE: 7477322, FECHA DE EMISION:18/05/2026"/>
    <m/>
    <m/>
    <m/>
    <m/>
    <m/>
    <m/>
    <n v="0"/>
    <n v="2344.89"/>
    <s v="NO_CONCILIADO"/>
  </r>
  <r>
    <x v="13"/>
    <m/>
    <x v="13"/>
    <x v="95"/>
    <s v="B23916270002"/>
    <s v="BOD"/>
    <n v="2391627"/>
    <m/>
    <s v="00099021001 DEP.DE CHEQ.AJENOS,RET.DE CAM.,CONCEPTO: DEPÓSITOS DE BAJA,DEP.: CAJA DE SALUD DE LA BANCA PRIVADA , PROCEDENCIA: BANCO NACIONAL DE BOLIVIA S.A., CHEQUE: 7476935, FECHA DE EMISION:18/05/2026"/>
    <m/>
    <m/>
    <m/>
    <m/>
    <m/>
    <m/>
    <n v="0"/>
    <n v="675.7"/>
    <s v="NO_CONCILIADO"/>
  </r>
  <r>
    <x v="13"/>
    <m/>
    <x v="13"/>
    <x v="95"/>
    <s v="B23916280002"/>
    <s v="BOD"/>
    <n v="2391628"/>
    <m/>
    <s v="00099021001 DEP.DE CHEQ.AJENOS,RET.DE CAM.,CONCEPTO: DEPÓSITOS DE BAJA,DEP.: CAJA DE SALUD DE LA BANCA PRIVADA , PROCEDENCIA: BANCO NACIONAL DE BOLIVIA S.A., CHEQUE: 7476822, FECHA DE EMISION:18/05/2026"/>
    <m/>
    <m/>
    <m/>
    <m/>
    <m/>
    <m/>
    <n v="0"/>
    <n v="37178.660000000003"/>
    <s v="NO_CONCILIADO"/>
  </r>
  <r>
    <x v="13"/>
    <m/>
    <x v="13"/>
    <x v="95"/>
    <s v="B23916290002"/>
    <s v="BOD"/>
    <n v="2391629"/>
    <m/>
    <s v="00099021001 DEP.DE CHEQ.AJENOS,RET.DE CAM.,CONCEPTO: DEPÓSITOS DE BAJA,DEP.: CAJA DE SALUD DE LA BANCA PRIVADA , PROCEDENCIA: BANCO NACIONAL DE BOLIVIA S.A., CHEQUE: 7477489, FECHA DE EMISION:18/05/2026"/>
    <m/>
    <m/>
    <m/>
    <m/>
    <m/>
    <m/>
    <n v="0"/>
    <n v="271.11"/>
    <s v="NO_CONCILIADO"/>
  </r>
  <r>
    <x v="13"/>
    <m/>
    <x v="13"/>
    <x v="95"/>
    <s v="B23916320002"/>
    <s v="BOD"/>
    <n v="2391632"/>
    <m/>
    <s v="00099021001 DEP.DE CHEQ.AJENOS,RET.DE CAM.,CONCEPTO: DEPÓSITOS DE BAJA,DEP.: CAJA DE SALUD DE LA BANCA PRIVADA , PROCEDENCIA: BANCO NACIONAL DE BOLIVIA S.A., CHEQUE: 7477123, FECHA DE EMISION:18/05/2026"/>
    <m/>
    <m/>
    <m/>
    <m/>
    <m/>
    <m/>
    <n v="0"/>
    <n v="36403.599999999999"/>
    <s v="NO_CONCILIADO"/>
  </r>
  <r>
    <x v="13"/>
    <m/>
    <x v="13"/>
    <x v="95"/>
    <s v="B23916330002"/>
    <s v="BOD"/>
    <n v="2391633"/>
    <m/>
    <s v="00099021001 DEP.DE CHEQ.AJENOS,RET.DE CAM.,CONCEPTO: DEPÓSITOS DE BAJA,DEP.: CAJA DE SALUD DE LA BANCA PRIVADA , PROCEDENCIA: BANCO NACIONAL DE BOLIVIA S.A., CHEQUE: 7476547, FECHA DE EMISION:15/05/2026"/>
    <m/>
    <m/>
    <m/>
    <m/>
    <m/>
    <m/>
    <n v="0"/>
    <n v="2105.4"/>
    <s v="NO_CONCILIADO"/>
  </r>
  <r>
    <x v="115"/>
    <m/>
    <x v="115"/>
    <x v="95"/>
    <s v="B23916370002"/>
    <s v="BOD"/>
    <n v="2391637"/>
    <m/>
    <s v="00591012001 DEP.DE CHEQ.AJENOS,RET.DE CAM.,CONCEPTO: INCAPACIDAD TEMPORAL CAJA PETROLERA GESTION 2025,DEP.: MI TELEFERICO , PROCEDENCIA: BANCO UNION S.A., CHEQUE: 4583, FECHA DE EMISION:21/05/2026"/>
    <m/>
    <m/>
    <m/>
    <m/>
    <m/>
    <m/>
    <n v="0"/>
    <n v="143803.85"/>
    <s v="NO_CONCILIADO"/>
  </r>
  <r>
    <x v="98"/>
    <m/>
    <x v="98"/>
    <x v="95"/>
    <s v="B23916410002"/>
    <s v="BOD"/>
    <n v="2391641"/>
    <m/>
    <s v="00221022001 DEP.DE CHEQ.AJENOS,RET.DE CAM.,CONCEPTO: DEPÓSITO,DEP.: JAIME ARACA CASTRO , PROCEDENCIA: BANCO UNION S.A., CHEQUE: 230154, FECHA DE EMISION:25/05/2026"/>
    <m/>
    <m/>
    <m/>
    <m/>
    <m/>
    <m/>
    <n v="0"/>
    <n v="100"/>
    <s v="NO_CONCILIADO"/>
  </r>
  <r>
    <x v="98"/>
    <m/>
    <x v="98"/>
    <x v="95"/>
    <s v="B23916420002"/>
    <s v="BOD"/>
    <n v="2391642"/>
    <m/>
    <s v="00221022001 DEP.DE CHEQ.AJENOS,RET.DE CAM.,CONCEPTO: DEPÓSITO,DEP.: BALVINA QUISPE RAMIREZ , PROCEDENCIA: BANCO UNION S.A., CHEQUE: 230155, FECHA DE EMISION:25/05/2026"/>
    <m/>
    <m/>
    <m/>
    <m/>
    <m/>
    <m/>
    <n v="0"/>
    <n v="700"/>
    <s v="NO_CONCILIADO"/>
  </r>
  <r>
    <x v="3"/>
    <m/>
    <x v="3"/>
    <x v="95"/>
    <s v="B23916470002"/>
    <s v="BOD"/>
    <n v="2391647"/>
    <m/>
    <s v="00081011101 DEP.DE CHEQ.AJENOS,RET.DE CAM.,CONCEPTO: REEMBOLSO AL MINISTERIO DE OBRAS PUBLICAS SERVICIO Y VIVIENDA,DEP.: CAJA DE SALUD CORDES , PROCEDENCIA: BANCO UNION S.A., CHEQUE: 63089, FECHA DE EMISION:30/04/2026"/>
    <m/>
    <m/>
    <m/>
    <m/>
    <m/>
    <m/>
    <n v="0"/>
    <n v="30947.43"/>
    <s v="NO_CONCILIADO"/>
  </r>
  <r>
    <x v="13"/>
    <m/>
    <x v="13"/>
    <x v="95"/>
    <s v="B23916430002"/>
    <s v="BOD"/>
    <n v="2391643"/>
    <m/>
    <s v="00099021001 DEP.DE CHEQ.AJENOS,RET.DE CAM.,CONCEPTO: DEPÓSITO,DEP.: ELIODORO PUITA PATIÑO , PROCEDENCIA: BANCO UNION S.A., CHEQUE: 230153, FECHA DE EMISION:25/05/2026"/>
    <m/>
    <m/>
    <m/>
    <m/>
    <m/>
    <m/>
    <n v="0"/>
    <n v="8926.49"/>
    <s v="NO_CONCILIADO"/>
  </r>
  <r>
    <x v="50"/>
    <m/>
    <x v="50"/>
    <x v="95"/>
    <s v="Q24375530002"/>
    <s v="CRV"/>
    <n v="2437553"/>
    <m/>
    <s v="NUMERO DE LIBRETA CUT: 00066148002 OPERACIÓN E18 TRANSFERENCIA DEL SISTEMA FINANCIERO A LA CUT SEPTIMO DESEMBOLSO PARCIAL FINAL EN EL MARCO DEL CONVENIO DE COOPERACION INTERINSTITUCIONAL DE FINANCIAMIENTO SUSCRITO ENTRE EL SERNAP Y WCS"/>
    <m/>
    <m/>
    <m/>
    <m/>
    <m/>
    <m/>
    <n v="0"/>
    <n v="625625.24"/>
    <s v="NO_CONCILIADO"/>
  </r>
  <r>
    <x v="37"/>
    <m/>
    <x v="37"/>
    <x v="95"/>
    <s v="Q24377620002"/>
    <s v="CRV"/>
    <n v="2437762"/>
    <m/>
    <s v="NUMERO DE LIBRETA CUT: 00513012008 OPERACIÓN E18 TRANSFERENCIA DEL SISTEMA FINANCIERO A LA CUT PAGO DE DIVIDENDOS A YPFB"/>
    <m/>
    <m/>
    <m/>
    <m/>
    <m/>
    <m/>
    <n v="0"/>
    <n v="220188320"/>
    <s v="NO_CONCILIADO"/>
  </r>
  <r>
    <x v="1"/>
    <m/>
    <x v="1"/>
    <x v="95"/>
    <s v="Q24378060002"/>
    <s v="CRV"/>
    <n v="2437806"/>
    <m/>
    <s v="NUMERO DE LIBRETA CUT: 00041204101 OPERACIÓN E75 TRANSFERENCIA DE LA CUENTA FISCAL BUN A LA CUT EN MN TRANSF. DE FDOS.SG.SOL.GAM SAN JULIAN SG.CITE:GAMSJ.DESP.MAE.OF.EXT.NÂ°0049.2026"/>
    <m/>
    <m/>
    <m/>
    <m/>
    <m/>
    <m/>
    <n v="0"/>
    <n v="228216.12"/>
    <s v="NO_CONCILIADO"/>
  </r>
  <r>
    <x v="1"/>
    <m/>
    <x v="1"/>
    <x v="95"/>
    <s v="Q24378110002"/>
    <s v="CRV"/>
    <n v="2437811"/>
    <m/>
    <s v="NUMERO DE LIBRETA CUT: 00041204101 OPERACIÓN E75 TRANSFERENCIA DE LA CUENTA FISCAL BUN A LA CUT EN MN TRANSF. DE FDOS SG SOL. GAM SAN JULIAN SG.CITE:GAMSJ.DESP.MAE.OF.EXT.NÂ°0048.2026"/>
    <m/>
    <m/>
    <m/>
    <m/>
    <m/>
    <m/>
    <n v="0"/>
    <n v="275782.5"/>
    <s v="NO_CONCILIADO"/>
  </r>
  <r>
    <x v="1"/>
    <m/>
    <x v="1"/>
    <x v="95"/>
    <s v="Q24378130002"/>
    <s v="CRV"/>
    <n v="2437813"/>
    <m/>
    <s v="NUMERO DE LIBRETA CUT: 00041204101 OPERACIÓN E75 TRANSFERENCIA DE LA CUENTA FISCAL BUN A LA CUT EN MN TRANSF. DE FDOS. SG.SOL. GAM DE SAN JULIAN SG.CITE:GAMSJ.DESP.MAE.OF.EXT.NÂ°0047.2026"/>
    <m/>
    <m/>
    <m/>
    <m/>
    <m/>
    <m/>
    <n v="0"/>
    <n v="275878.05"/>
    <s v="NO_CONCILIADO"/>
  </r>
  <r>
    <x v="4"/>
    <m/>
    <x v="4"/>
    <x v="95"/>
    <s v="S11546670003"/>
    <s v="CRV"/>
    <n v="1154667"/>
    <m/>
    <s v="||PAGO PRÉSTAMO BID 846-SF-BO VCTO. 25-05-2026 POR CUENTA DEL FNDR SEGÚN COD. LIQ. 21507 VALOR 15-05-2026 CAPITAL USD10.244,10 INTERESES USD24.585,83 LIBRETA N° 00099021001 TGN-RECURSOS ORDINARIOS (3987) - ALIVIO MDRI"/>
    <m/>
    <m/>
    <m/>
    <m/>
    <m/>
    <m/>
    <n v="0"/>
    <n v="242416.32"/>
    <s v="NO_CONCILIADO"/>
  </r>
  <r>
    <x v="78"/>
    <m/>
    <x v="78"/>
    <x v="95"/>
    <s v="S11546740003"/>
    <s v="COB"/>
    <n v="1154674"/>
    <m/>
    <s v="||TRANSFERENCIA DE FONDOS SEGÚN MENSAJE SWIFT NRO 5914 EN ATENCIÓN A NOTA CITE CAR/DGE-DNAF N°0025/2026 DE FECHA.28/01/2026. (HRE-TGL-1689) ENVIADO POR LA NAVEGACION AEREA Y AEROPUERTOS BOLIVIANOS (SECTOR PÚBLICO). DÉBITO DE LA LIB. 00389012001 NAABOL- ADMINISTRACIÓN, REPOSICIÓN DE ÚTILES DE ESCRITORIO"/>
    <m/>
    <m/>
    <m/>
    <m/>
    <m/>
    <m/>
    <n v="80"/>
    <n v="0"/>
    <s v="NO_CONCILIADO"/>
  </r>
  <r>
    <x v="78"/>
    <m/>
    <x v="78"/>
    <x v="95"/>
    <s v="S11546750003"/>
    <s v="COB"/>
    <n v="1154675"/>
    <m/>
    <s v="||TRANSFERENCIA DE FONDOS S/G MENSAJES SWIFT NRO. 5917 Y 5916 EN ATENCIÓN A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100"/>
    <m/>
    <x v="100"/>
    <x v="95"/>
    <s v="S11546790003"/>
    <s v="COB"/>
    <n v="1154679"/>
    <m/>
    <s v="||TRANSFERENCIA DE FONDOS SEGÚN MENSAJES SWIFT NROS. 5915 Y 5913, EN ATENCIÓN A NOTA CITE: DGAC/DAF/FIN/NE-0031/26 DE FECHA 09/02/2026 (HRE-TGL-2685) ENVIADO POR LA DIRECCIÓN GENERAL DE AERONAUTICA CIVIL (SECTOR PÚBLICO). DEBITO DE LA LIBRETA 00117012001 DE LA DGAC, REPOSICIÓN DE ÚTILES DE ESCRITORIO"/>
    <m/>
    <m/>
    <m/>
    <m/>
    <m/>
    <m/>
    <n v="80"/>
    <n v="0"/>
    <s v="NO_CONCILIADO"/>
  </r>
  <r>
    <x v="100"/>
    <m/>
    <x v="100"/>
    <x v="95"/>
    <s v="S11547030003"/>
    <s v="COB"/>
    <n v="1154703"/>
    <m/>
    <s v="||TRANSFERENCIA DE FONDOS S/G MENSAJE SWIFT N° 5920, EN ATENCIÓN A CORREO ELECTRÓNICO Y NOTA: DGAC/DAF/FIN/NE-0031/26 DE FECHA 9/02/2026 (HRE-TGL-2026-2685), ENVIADO POR LA DIRECCIÓN GENERAL DE AERONÁUTICA CIVIL (SECTOR PÚBLICO). DÉBITO DE LA LIBRETA 00117012001 DGAC, REPOSICIÓN DE ÚTILES DE ESCRITORIO."/>
    <m/>
    <m/>
    <m/>
    <m/>
    <m/>
    <m/>
    <n v="80"/>
    <n v="0"/>
    <s v="NO_CONCILIADO"/>
  </r>
  <r>
    <x v="115"/>
    <m/>
    <x v="115"/>
    <x v="96"/>
    <s v="O23918070002"/>
    <s v="BOD"/>
    <n v="2391807"/>
    <m/>
    <s v="00591012001 DEPOSITO DE EFECTIVO, DEPOSITANTE: CARLOS VLADIMIR BELTRAN VALERO, CONCEPTO: SALDO DE FONDOS EN AVANCE, CUENTA DE DEPOSITO: CUENTA UNICA DEL TESORO"/>
    <m/>
    <m/>
    <m/>
    <m/>
    <m/>
    <m/>
    <n v="0"/>
    <n v="3.19"/>
    <s v="NO_CONCILIADO"/>
  </r>
  <r>
    <x v="13"/>
    <m/>
    <x v="13"/>
    <x v="96"/>
    <s v="O23918080002"/>
    <s v="BOD"/>
    <n v="2391808"/>
    <m/>
    <s v="00099021001 DEPOSITO DE EFECTIVO, DEPOSITANTE: DANIELA COCHI QUISPE, CONCEPTO: DEVOLUCION MONTO PARA SEGURO POR ASISTENCIA MEDICA, CUENTA DE DEPOSITO: CUENTA UNICA DEL TESORO"/>
    <m/>
    <m/>
    <m/>
    <m/>
    <m/>
    <m/>
    <n v="0"/>
    <n v="282.58"/>
    <s v="NO_CONCILIADO"/>
  </r>
  <r>
    <x v="13"/>
    <m/>
    <x v="13"/>
    <x v="96"/>
    <s v="O23918110002"/>
    <s v="BOD"/>
    <n v="2391811"/>
    <m/>
    <s v="00099021001 DEPOSITO DE EFECTIVO, DEPOSITANTE: RENE MAMANI YAPITA, CONCEPTO: DEVOLUCION DE SUELDO DE MARZO 2026, CUENTA DE DEPOSITO: CUENTA UNICA DEL TESORO"/>
    <m/>
    <m/>
    <m/>
    <m/>
    <m/>
    <m/>
    <n v="0"/>
    <n v="948.08"/>
    <s v="NO_CONCILIADO"/>
  </r>
  <r>
    <x v="21"/>
    <m/>
    <x v="21"/>
    <x v="96"/>
    <s v="O23918260002"/>
    <s v="BOD"/>
    <n v="2391826"/>
    <m/>
    <s v="00253014318 DEPOSITO DE EFECTIVO, DEPOSITANTE: WILFREDO ALFONZO PINTO ALCON, CONCEPTO: DEVOLUCION, CUENTA DE DEPOSITO: CUENTA UNICA DEL TESORO"/>
    <m/>
    <m/>
    <m/>
    <m/>
    <m/>
    <m/>
    <n v="0"/>
    <n v="3730.1"/>
    <s v="NO_CONCILIADO"/>
  </r>
  <r>
    <x v="98"/>
    <m/>
    <x v="98"/>
    <x v="96"/>
    <s v="O23918290002"/>
    <s v="BOD"/>
    <n v="2391829"/>
    <m/>
    <s v="00221022001 DEPOSITO DE EFECTIVO, DEPOSITANTE: EMPRESA MINERA JIN PENG S.R.L., CONCEPTO: 632734, CUENTA DE DEPOSITO: CUENTA UNICA DEL TESORO"/>
    <m/>
    <m/>
    <m/>
    <m/>
    <m/>
    <m/>
    <n v="0"/>
    <n v="140"/>
    <s v="NO_CONCILIADO"/>
  </r>
  <r>
    <x v="98"/>
    <m/>
    <x v="98"/>
    <x v="96"/>
    <s v="O23918300002"/>
    <s v="BOD"/>
    <n v="2391830"/>
    <m/>
    <s v="00221022001 DEPOSITO DE EFECTIVO, DEPOSITANTE: EMPRESA MINERA JIN PENG S.R.L., CONCEPTO: 632736, CUENTA DE DEPOSITO: CUENTA UNICA DEL TESORO"/>
    <m/>
    <m/>
    <m/>
    <m/>
    <m/>
    <m/>
    <n v="0"/>
    <n v="140"/>
    <s v="NO_CONCILIADO"/>
  </r>
  <r>
    <x v="98"/>
    <m/>
    <x v="98"/>
    <x v="96"/>
    <s v="O23918320002"/>
    <s v="BOD"/>
    <n v="2391832"/>
    <m/>
    <s v="00221022001 DEPOSITO DE EFECTIVO, DEPOSITANTE: EMPRESA MINERA JIN PENG S.R.L., CONCEPTO: 632737, CUENTA DE DEPOSITO: CUENTA UNICA DEL TESORO"/>
    <m/>
    <m/>
    <m/>
    <m/>
    <m/>
    <m/>
    <n v="0"/>
    <n v="140"/>
    <s v="NO_CONCILIADO"/>
  </r>
  <r>
    <x v="98"/>
    <m/>
    <x v="98"/>
    <x v="96"/>
    <s v="O23918330002"/>
    <s v="BOD"/>
    <n v="2391833"/>
    <m/>
    <s v="00221022001 DEPOSITO DE EFECTIVO, DEPOSITANTE: EMPRESA MINERA JIN PENG S.R.L., CONCEPTO: 632740, CUENTA DE DEPOSITO: CUENTA UNICA DEL TESORO"/>
    <m/>
    <m/>
    <m/>
    <m/>
    <m/>
    <m/>
    <n v="0"/>
    <n v="140"/>
    <s v="NO_CONCILIADO"/>
  </r>
  <r>
    <x v="98"/>
    <m/>
    <x v="98"/>
    <x v="96"/>
    <s v="O23918350002"/>
    <s v="BOD"/>
    <n v="2391835"/>
    <m/>
    <s v="00221022001 DEPOSITO DE EFECTIVO, DEPOSITANTE: EMPRESA MINERA JIN PENG S.R.L., CONCEPTO: 632744, CUENTA DE DEPOSITO: CUENTA UNICA DEL TESORO"/>
    <m/>
    <m/>
    <m/>
    <m/>
    <m/>
    <m/>
    <n v="0"/>
    <n v="140"/>
    <s v="NO_CONCILIADO"/>
  </r>
  <r>
    <x v="98"/>
    <m/>
    <x v="98"/>
    <x v="96"/>
    <s v="O23918390002"/>
    <s v="BOD"/>
    <n v="2391839"/>
    <m/>
    <s v="00221022001 DEPOSITO DE EFECTIVO, DEPOSITANTE: EMPRESA MINERA JIN PENG S.R.L., CONCEPTO: 632760, CUENTA DE DEPOSITO: CUENTA UNICA DEL TESORO"/>
    <m/>
    <m/>
    <m/>
    <m/>
    <m/>
    <m/>
    <n v="0"/>
    <n v="60"/>
    <s v="NO_CONCILIADO"/>
  </r>
  <r>
    <x v="98"/>
    <m/>
    <x v="98"/>
    <x v="96"/>
    <s v="O23918360002"/>
    <s v="BOD"/>
    <n v="2391836"/>
    <m/>
    <s v="00221022001 DEPOSITO DE EFECTIVO, DEPOSITANTE: EMPRESA MINERA JIN PENG S.R.L., CONCEPTO: 632748, CUENTA DE DEPOSITO: CUENTA UNICA DEL TESORO"/>
    <m/>
    <m/>
    <m/>
    <m/>
    <m/>
    <m/>
    <n v="0"/>
    <n v="130"/>
    <s v="NO_CONCILIADO"/>
  </r>
  <r>
    <x v="98"/>
    <m/>
    <x v="98"/>
    <x v="96"/>
    <s v="O23918370002"/>
    <s v="BOD"/>
    <n v="2391837"/>
    <m/>
    <s v="00221022001 DEPOSITO DE EFECTIVO, DEPOSITANTE: EMPRESA MINERA JIN PENG S.R.L., CONCEPTO: 632754, CUENTA DE DEPOSITO: CUENTA UNICA DEL TESORO"/>
    <m/>
    <m/>
    <m/>
    <m/>
    <m/>
    <m/>
    <n v="0"/>
    <n v="130"/>
    <s v="NO_CONCILIADO"/>
  </r>
  <r>
    <x v="98"/>
    <m/>
    <x v="98"/>
    <x v="96"/>
    <s v="O23918380002"/>
    <s v="BOD"/>
    <n v="2391838"/>
    <m/>
    <s v="00221022001 DEPOSITO DE EFECTIVO, DEPOSITANTE: EMPRESA MINERA JIN PENG S.R.L., CONCEPTO: 632759, CUENTA DE DEPOSITO: CUENTA UNICA DEL TESORO"/>
    <m/>
    <m/>
    <m/>
    <m/>
    <m/>
    <m/>
    <n v="0"/>
    <n v="90"/>
    <s v="NO_CONCILIADO"/>
  </r>
  <r>
    <x v="98"/>
    <m/>
    <x v="98"/>
    <x v="96"/>
    <s v="O23918400002"/>
    <s v="BOD"/>
    <n v="2391840"/>
    <m/>
    <s v="00221022001 DEPOSITO DE EFECTIVO, DEPOSITANTE: EMPRESA MINERA JIN PENG S.R.L., CONCEPTO: 632763, CUENTA DE DEPOSITO: CUENTA UNICA DEL TESORO"/>
    <m/>
    <m/>
    <m/>
    <m/>
    <m/>
    <m/>
    <n v="0"/>
    <n v="100"/>
    <s v="NO_CONCILIADO"/>
  </r>
  <r>
    <x v="98"/>
    <m/>
    <x v="98"/>
    <x v="96"/>
    <s v="O23918420002"/>
    <s v="BOD"/>
    <n v="2391842"/>
    <m/>
    <s v="00221022001 DEPOSITO DE EFECTIVO, DEPOSITANTE: EMPRESA MINERA JIN PENG S.R.L., CONCEPTO: 632764, CUENTA DE DEPOSITO: CUENTA UNICA DEL TESORO"/>
    <m/>
    <m/>
    <m/>
    <m/>
    <m/>
    <m/>
    <n v="0"/>
    <n v="90"/>
    <s v="NO_CONCILIADO"/>
  </r>
  <r>
    <x v="98"/>
    <m/>
    <x v="98"/>
    <x v="96"/>
    <s v="O23918430002"/>
    <s v="BOD"/>
    <n v="2391843"/>
    <m/>
    <s v="00221022001 DEPOSITO DE EFECTIVO, DEPOSITANTE: EMPRESA MINERA JIN PENG S.R.L., CONCEPTO: 632766, CUENTA DE DEPOSITO: CUENTA UNICA DEL TESORO"/>
    <m/>
    <m/>
    <m/>
    <m/>
    <m/>
    <m/>
    <n v="0"/>
    <n v="50"/>
    <s v="NO_CONCILIADO"/>
  </r>
  <r>
    <x v="98"/>
    <m/>
    <x v="98"/>
    <x v="96"/>
    <s v="O23918450002"/>
    <s v="BOD"/>
    <n v="2391845"/>
    <m/>
    <s v="00221022001 DEPOSITO DE EFECTIVO, DEPOSITANTE: EMPRESA MINERA JIN PENG S.R.L., CONCEPTO: 632767, CUENTA DE DEPOSITO: CUENTA UNICA DEL TESORO"/>
    <m/>
    <m/>
    <m/>
    <m/>
    <m/>
    <m/>
    <n v="0"/>
    <n v="50"/>
    <s v="NO_CONCILIADO"/>
  </r>
  <r>
    <x v="98"/>
    <m/>
    <x v="98"/>
    <x v="96"/>
    <s v="O23918460002"/>
    <s v="BOD"/>
    <n v="2391846"/>
    <m/>
    <s v="00221022001 DEPOSITO DE EFECTIVO, DEPOSITANTE: EMPRESA MINERA JIN PENG S.R.L., CONCEPTO: 632775, CUENTA DE DEPOSITO: CUENTA UNICA DEL TESORO"/>
    <m/>
    <m/>
    <m/>
    <m/>
    <m/>
    <m/>
    <n v="0"/>
    <n v="30"/>
    <s v="NO_CONCILIADO"/>
  </r>
  <r>
    <x v="98"/>
    <m/>
    <x v="98"/>
    <x v="96"/>
    <s v="O23918470002"/>
    <s v="BOD"/>
    <n v="2391847"/>
    <m/>
    <s v="00221022001 DEPOSITO DE EFECTIVO, DEPOSITANTE: EMPRESA MINERA JIN PENG S.R.L., CONCEPTO: 632776, CUENTA DE DEPOSITO: CUENTA UNICA DEL TESORO"/>
    <m/>
    <m/>
    <m/>
    <m/>
    <m/>
    <m/>
    <n v="0"/>
    <n v="30"/>
    <s v="NO_CONCILIADO"/>
  </r>
  <r>
    <x v="98"/>
    <m/>
    <x v="98"/>
    <x v="96"/>
    <s v="O23918480002"/>
    <s v="BOD"/>
    <n v="2391848"/>
    <m/>
    <s v="00221022001 DEPOSITO DE EFECTIVO, DEPOSITANTE: EMPRESA MINERA JIN PENG S.R.L., CONCEPTO: 632780, CUENTA DE DEPOSITO: CUENTA UNICA DEL TESORO"/>
    <m/>
    <m/>
    <m/>
    <m/>
    <m/>
    <m/>
    <n v="0"/>
    <n v="30"/>
    <s v="NO_CONCILIADO"/>
  </r>
  <r>
    <x v="98"/>
    <m/>
    <x v="98"/>
    <x v="96"/>
    <s v="O23918500002"/>
    <s v="BOD"/>
    <n v="2391850"/>
    <m/>
    <s v="00221022001 DEPOSITO DE EFECTIVO, DEPOSITANTE: EMPRESA MINERA JIN PENG S.R.L., CONCEPTO: 634692, CUENTA DE DEPOSITO: CUENTA UNICA DEL TESORO"/>
    <m/>
    <m/>
    <m/>
    <m/>
    <m/>
    <m/>
    <n v="0"/>
    <n v="170"/>
    <s v="NO_CONCILIADO"/>
  </r>
  <r>
    <x v="98"/>
    <m/>
    <x v="98"/>
    <x v="96"/>
    <s v="O23918510002"/>
    <s v="BOD"/>
    <n v="2391851"/>
    <m/>
    <s v="00221022001 DEPOSITO DE EFECTIVO, DEPOSITANTE: EMPRESA MINERA JIN PENG S.R.L., CONCEPTO: 634696, CUENTA DE DEPOSITO: CUENTA UNICA DEL TESORO"/>
    <m/>
    <m/>
    <m/>
    <m/>
    <m/>
    <m/>
    <n v="0"/>
    <n v="170"/>
    <s v="NO_CONCILIADO"/>
  </r>
  <r>
    <x v="98"/>
    <m/>
    <x v="98"/>
    <x v="96"/>
    <s v="O23918520002"/>
    <s v="BOD"/>
    <n v="2391852"/>
    <m/>
    <s v="00221022001 DEPOSITO DE EFECTIVO, DEPOSITANTE: EMPRESA MINERA JIN PENG S.R.L., CONCEPTO: 634705, CUENTA DE DEPOSITO: CUENTA UNICA DEL TESORO"/>
    <m/>
    <m/>
    <m/>
    <m/>
    <m/>
    <m/>
    <n v="0"/>
    <n v="130"/>
    <s v="NO_CONCILIADO"/>
  </r>
  <r>
    <x v="1"/>
    <m/>
    <x v="1"/>
    <x v="96"/>
    <s v="O23918530002"/>
    <s v="BOD"/>
    <n v="2391853"/>
    <m/>
    <s v="00041031107 DEPOSITO DE EFECTIVO, DEPOSITANTE: RUTH MARLENE CALLE CLEMENTE, CONCEPTO: SALDO POR PAGO DE REFRIGERIO, CUENTA DE DEPOSITO: CUENTA UNICA DEL TESORO"/>
    <m/>
    <m/>
    <m/>
    <m/>
    <m/>
    <m/>
    <n v="0"/>
    <n v="36"/>
    <s v="NO_CONCILIADO"/>
  </r>
  <r>
    <x v="98"/>
    <m/>
    <x v="98"/>
    <x v="96"/>
    <s v="O23918540002"/>
    <s v="BOD"/>
    <n v="2391854"/>
    <m/>
    <s v="00221022001 DEPOSITO DE EFECTIVO, DEPOSITANTE: EMPRESA MINERA JIN PENG S.R.L., CONCEPTO: 634706, CUENTA DE DEPOSITO: CUENTA UNICA DEL TESORO"/>
    <m/>
    <m/>
    <m/>
    <m/>
    <m/>
    <m/>
    <n v="0"/>
    <n v="100"/>
    <s v="NO_CONCILIADO"/>
  </r>
  <r>
    <x v="98"/>
    <m/>
    <x v="98"/>
    <x v="96"/>
    <s v="O23918550002"/>
    <s v="BOD"/>
    <n v="2391855"/>
    <m/>
    <s v="00221022001 DEPOSITO DE EFECTIVO, DEPOSITANTE: EMPRESA MINERA JIN PENG S.R.L., CONCEPTO: 634709, CUENTA DE DEPOSITO: CUENTA UNICA DEL TESORO"/>
    <m/>
    <m/>
    <m/>
    <m/>
    <m/>
    <m/>
    <n v="0"/>
    <n v="90"/>
    <s v="NO_CONCILIADO"/>
  </r>
  <r>
    <x v="98"/>
    <m/>
    <x v="98"/>
    <x v="96"/>
    <s v="O23918560002"/>
    <s v="BOD"/>
    <n v="2391856"/>
    <m/>
    <s v="00221022001 DEPOSITO DE EFECTIVO, DEPOSITANTE: EMPRESA MINERA JIN PENG S.R.L., CONCEPTO: 634711, CUENTA DE DEPOSITO: CUENTA UNICA DEL TESORO"/>
    <m/>
    <m/>
    <m/>
    <m/>
    <m/>
    <m/>
    <n v="0"/>
    <n v="60"/>
    <s v="NO_CONCILIADO"/>
  </r>
  <r>
    <x v="98"/>
    <m/>
    <x v="98"/>
    <x v="96"/>
    <s v="O23918580002"/>
    <s v="BOD"/>
    <n v="2391858"/>
    <m/>
    <s v="00221022001 DEPOSITO DE EFECTIVO, DEPOSITANTE: EMPRESA MINERA JIN PENG S.R.L., CONCEPTO: 634718, CUENTA DE DEPOSITO: CUENTA UNICA DEL TESORO"/>
    <m/>
    <m/>
    <m/>
    <m/>
    <m/>
    <m/>
    <n v="0"/>
    <n v="60"/>
    <s v="NO_CONCILIADO"/>
  </r>
  <r>
    <x v="98"/>
    <m/>
    <x v="98"/>
    <x v="96"/>
    <s v="O23918590002"/>
    <s v="BOD"/>
    <n v="2391859"/>
    <m/>
    <s v="00221022001 DEPOSITO DE EFECTIVO, DEPOSITANTE: EMPRESA MINERA JIN PENG S.R.L., CONCEPTO: 634720, CUENTA DE DEPOSITO: CUENTA UNICA DEL TESORO"/>
    <m/>
    <m/>
    <m/>
    <m/>
    <m/>
    <m/>
    <n v="0"/>
    <n v="80"/>
    <s v="NO_CONCILIADO"/>
  </r>
  <r>
    <x v="98"/>
    <m/>
    <x v="98"/>
    <x v="96"/>
    <s v="O23918600002"/>
    <s v="BOD"/>
    <n v="2391860"/>
    <m/>
    <s v="00221022001 DEPOSITO DE EFECTIVO, DEPOSITANTE: EMPRESA MINERA JIN PENG S.R.L., CONCEPTO: 634736, CUENTA DE DEPOSITO: CUENTA UNICA DEL TESORO"/>
    <m/>
    <m/>
    <m/>
    <m/>
    <m/>
    <m/>
    <n v="0"/>
    <n v="260"/>
    <s v="NO_CONCILIADO"/>
  </r>
  <r>
    <x v="98"/>
    <m/>
    <x v="98"/>
    <x v="96"/>
    <s v="O23918610002"/>
    <s v="BOD"/>
    <n v="2391861"/>
    <m/>
    <s v="00221022001 DEPOSITO DE EFECTIVO, DEPOSITANTE: EMPRESA MINERA JIN PENG S.R.L., CONCEPTO: 634738, CUENTA DE DEPOSITO: CUENTA UNICA DEL TESORO"/>
    <m/>
    <m/>
    <m/>
    <m/>
    <m/>
    <m/>
    <n v="0"/>
    <n v="40"/>
    <s v="NO_CONCILIADO"/>
  </r>
  <r>
    <x v="98"/>
    <m/>
    <x v="98"/>
    <x v="96"/>
    <s v="O23918630002"/>
    <s v="BOD"/>
    <n v="2391863"/>
    <m/>
    <s v="00221022001 DEPOSITO DE EFECTIVO, DEPOSITANTE: EMPRESA MINERA JIN PENG S.R.L., CONCEPTO: 634740, CUENTA DE DEPOSITO: CUENTA UNICA DEL TESORO"/>
    <m/>
    <m/>
    <m/>
    <m/>
    <m/>
    <m/>
    <n v="0"/>
    <n v="20"/>
    <s v="NO_CONCILIADO"/>
  </r>
  <r>
    <x v="98"/>
    <m/>
    <x v="98"/>
    <x v="96"/>
    <s v="O23918700002"/>
    <s v="BOD"/>
    <n v="2391870"/>
    <m/>
    <s v="00221022001 DEPOSITO DE EFECTIVO, DEPOSITANTE: EMPRESA MINERA JIN PENG S.R.L., CONCEPTO: 632736 AGJP-11/26, CUENTA DE DEPOSITO: CUENTA UNICA DEL TESORO"/>
    <m/>
    <m/>
    <m/>
    <m/>
    <m/>
    <m/>
    <n v="0"/>
    <n v="100"/>
    <s v="NO_CONCILIADO"/>
  </r>
  <r>
    <x v="98"/>
    <m/>
    <x v="98"/>
    <x v="96"/>
    <s v="O23918640002"/>
    <s v="BOD"/>
    <n v="2391864"/>
    <m/>
    <s v="00221022001 DEPOSITO DE EFECTIVO, DEPOSITANTE: EMPRESA MINERA JIN PENG S.R.L., CONCEPTO: 634744, CUENTA DE DEPOSITO: CUENTA UNICA DEL TESORO"/>
    <m/>
    <m/>
    <m/>
    <m/>
    <m/>
    <m/>
    <n v="0"/>
    <n v="40"/>
    <s v="NO_CONCILIADO"/>
  </r>
  <r>
    <x v="98"/>
    <m/>
    <x v="98"/>
    <x v="96"/>
    <s v="O23918650002"/>
    <s v="BOD"/>
    <n v="2391865"/>
    <m/>
    <s v="00221022001 DEPOSITO DE EFECTIVO, DEPOSITANTE: EMPRESA MINERA JIN PENG S.R.L., CONCEPTO: 634745, CUENTA DE DEPOSITO: CUENTA UNICA DEL TESORO"/>
    <m/>
    <m/>
    <m/>
    <m/>
    <m/>
    <m/>
    <n v="0"/>
    <n v="40"/>
    <s v="NO_CONCILIADO"/>
  </r>
  <r>
    <x v="98"/>
    <m/>
    <x v="98"/>
    <x v="96"/>
    <s v="O23918680002"/>
    <s v="BOD"/>
    <n v="2391868"/>
    <m/>
    <s v="00221022001 DEPOSITO DE EFECTIVO, DEPOSITANTE: EMPRESA MINERA JIN PENG S.R.L., CONCEPTO: 632734 AGJP-04/26, CUENTA DE DEPOSITO: CUENTA UNICA DEL TESORO"/>
    <m/>
    <m/>
    <m/>
    <m/>
    <m/>
    <m/>
    <n v="0"/>
    <n v="100"/>
    <s v="NO_CONCILIADO"/>
  </r>
  <r>
    <x v="98"/>
    <m/>
    <x v="98"/>
    <x v="96"/>
    <s v="O23918720002"/>
    <s v="BOD"/>
    <n v="2391872"/>
    <m/>
    <s v="00221022001 DEPOSITO DE EFECTIVO, DEPOSITANTE: EMPRESA MINERA JIN PENG S.R.L., CONCEPTO: 632737 AGJP-13/26, CUENTA DE DEPOSITO: CUENTA UNICA DEL TESORO"/>
    <m/>
    <m/>
    <m/>
    <m/>
    <m/>
    <m/>
    <n v="0"/>
    <n v="100"/>
    <s v="NO_CONCILIADO"/>
  </r>
  <r>
    <x v="98"/>
    <m/>
    <x v="98"/>
    <x v="96"/>
    <s v="O23918730002"/>
    <s v="BOD"/>
    <n v="2391873"/>
    <m/>
    <s v="00221022001 DEPOSITO DE EFECTIVO, DEPOSITANTE: EMPRESA MINERA JIN PENG S.R.L., CONCEPTO: 632740 AGJP-14/26, CUENTA DE DEPOSITO: CUENTA UNICA DEL TESORO"/>
    <m/>
    <m/>
    <m/>
    <m/>
    <m/>
    <m/>
    <n v="0"/>
    <n v="100"/>
    <s v="NO_CONCILIADO"/>
  </r>
  <r>
    <x v="98"/>
    <m/>
    <x v="98"/>
    <x v="96"/>
    <s v="O23918750002"/>
    <s v="BOD"/>
    <n v="2391875"/>
    <m/>
    <s v="00221022001 DEPOSITO DE EFECTIVO, DEPOSITANTE: EMPRESA MINERA JIN PENG S.R.L., CONCEPTO: 632744 AGJP-15/26, CUENTA DE DEPOSITO: CUENTA UNICA DEL TESORO"/>
    <m/>
    <m/>
    <m/>
    <m/>
    <m/>
    <m/>
    <n v="0"/>
    <n v="100"/>
    <s v="NO_CONCILIADO"/>
  </r>
  <r>
    <x v="98"/>
    <m/>
    <x v="98"/>
    <x v="96"/>
    <s v="O23918760002"/>
    <s v="BOD"/>
    <n v="2391876"/>
    <m/>
    <s v="00221022001 DEPOSITO DE EFECTIVO, DEPOSITANTE: EMPRESA MINERA JIN PENG S.R.L., CONCEPTO: 632748 AGJP-16/26, CUENTA DE DEPOSITO: CUENTA UNICA DEL TESORO"/>
    <m/>
    <m/>
    <m/>
    <m/>
    <m/>
    <m/>
    <n v="0"/>
    <n v="100"/>
    <s v="NO_CONCILIADO"/>
  </r>
  <r>
    <x v="98"/>
    <m/>
    <x v="98"/>
    <x v="96"/>
    <s v="O23918770002"/>
    <s v="BOD"/>
    <n v="2391877"/>
    <m/>
    <s v="00221022001 DEPOSITO DE EFECTIVO, DEPOSITANTE: EMPRESA MINERA JIN PENG S.R.L., CONCEPTO: 632754 AGJP-17/26, CUENTA DE DEPOSITO: CUENTA UNICA DEL TESORO"/>
    <m/>
    <m/>
    <m/>
    <m/>
    <m/>
    <m/>
    <n v="0"/>
    <n v="100"/>
    <s v="NO_CONCILIADO"/>
  </r>
  <r>
    <x v="99"/>
    <m/>
    <x v="99"/>
    <x v="96"/>
    <s v="O23918780002"/>
    <s v="BOD"/>
    <n v="2391878"/>
    <m/>
    <s v="00599012001 DEPOSITO DE EFECTIVO, DEPOSITANTE: VLADIMIR CHUQUIMIA CHURA, CONCEPTO: RECARGO DE DECLARACION DE FACTURA, CUENTA DE DEPOSITO: CUENTA UNICA DEL TESORO"/>
    <m/>
    <m/>
    <m/>
    <m/>
    <m/>
    <m/>
    <n v="0"/>
    <n v="112.06"/>
    <s v="NO_CONCILIADO"/>
  </r>
  <r>
    <x v="98"/>
    <m/>
    <x v="98"/>
    <x v="96"/>
    <s v="O23918790002"/>
    <s v="BOD"/>
    <n v="2391879"/>
    <m/>
    <s v="00221022001 DEPOSITO DE EFECTIVO, DEPOSITANTE: EMPRESA MINERA JIN PENG S.R.L., CONCEPTO: 632759 AGJP-18/26, CUENTA DE DEPOSITO: CUENTA UNICA DEL TESORO"/>
    <m/>
    <m/>
    <m/>
    <m/>
    <m/>
    <m/>
    <n v="0"/>
    <n v="100"/>
    <s v="NO_CONCILIADO"/>
  </r>
  <r>
    <x v="99"/>
    <m/>
    <x v="99"/>
    <x v="96"/>
    <s v="O23918800002"/>
    <s v="BOD"/>
    <n v="2391880"/>
    <m/>
    <s v="00599042001 DEPOSITO DE EFECTIVO, DEPOSITANTE: ROMINA AYELEN TORREZ GUZMAN, CONCEPTO: DEVOLUCION, CUENTA DE DEPOSITO: CUENTA UNICA DEL TESORO"/>
    <m/>
    <m/>
    <m/>
    <m/>
    <m/>
    <m/>
    <n v="0"/>
    <n v="2184.12"/>
    <s v="NO_CONCILIADO"/>
  </r>
  <r>
    <x v="98"/>
    <m/>
    <x v="98"/>
    <x v="96"/>
    <s v="O23918810002"/>
    <s v="BOD"/>
    <n v="2391881"/>
    <m/>
    <s v="00221022001 DEPOSITO DE EFECTIVO, DEPOSITANTE: EMPRESA MINERA JIN PENG S.R.L., CONCEPTO: 632760 AGJP-19/26, CUENTA DE DEPOSITO: CUENTA UNICA DEL TESORO"/>
    <m/>
    <m/>
    <m/>
    <m/>
    <m/>
    <m/>
    <n v="0"/>
    <n v="100"/>
    <s v="NO_CONCILIADO"/>
  </r>
  <r>
    <x v="98"/>
    <m/>
    <x v="98"/>
    <x v="96"/>
    <s v="O23918830002"/>
    <s v="BOD"/>
    <n v="2391883"/>
    <m/>
    <s v="00221022001 DEPOSITO DE EFECTIVO, DEPOSITANTE: EMPRESA MINERA JIN PENG S.R.L., CONCEPTO: 632763 AGJP-20/26, CUENTA DE DEPOSITO: CUENTA UNICA DEL TESORO"/>
    <m/>
    <m/>
    <m/>
    <m/>
    <m/>
    <m/>
    <n v="0"/>
    <n v="100"/>
    <s v="NO_CONCILIADO"/>
  </r>
  <r>
    <x v="99"/>
    <m/>
    <x v="99"/>
    <x v="96"/>
    <s v="O23918840002"/>
    <s v="BOD"/>
    <n v="2391884"/>
    <m/>
    <s v="00599022001 DEPOSITO DE EFECTIVO, DEPOSITANTE: MARIBEL GUTIERREZ CONDORI, CONCEPTO: DEVOLUCION DE PAGO EN DEMASIA DEL NURI I/2025-17341, CUENTA DE DEPOSITO: CUENTA UNICA DEL TESORO"/>
    <m/>
    <m/>
    <m/>
    <m/>
    <m/>
    <m/>
    <n v="0"/>
    <n v="0.3"/>
    <s v="NO_CONCILIADO"/>
  </r>
  <r>
    <x v="98"/>
    <m/>
    <x v="98"/>
    <x v="96"/>
    <s v="O23918850002"/>
    <s v="BOD"/>
    <n v="2391885"/>
    <m/>
    <s v="00221022001 DEPOSITO DE EFECTIVO, DEPOSITANTE: EMPRESA MINERA JIN PENG S.R.L., CONCEPTO: 632764 AGJP-21/26, CUENTA DE DEPOSITO: CUENTA UNICA DEL TESORO"/>
    <m/>
    <m/>
    <m/>
    <m/>
    <m/>
    <m/>
    <n v="0"/>
    <n v="100"/>
    <s v="NO_CONCILIADO"/>
  </r>
  <r>
    <x v="98"/>
    <m/>
    <x v="98"/>
    <x v="96"/>
    <s v="O23918870002"/>
    <s v="BOD"/>
    <n v="2391887"/>
    <m/>
    <s v="00221022001 DEPOSITO DE EFECTIVO, DEPOSITANTE: EMPRESA MINERA JIN PENG S.R.L., CONCEPTO: 632766 AGJP-22/26, CUENTA DE DEPOSITO: CUENTA UNICA DEL TESORO"/>
    <m/>
    <m/>
    <m/>
    <m/>
    <m/>
    <m/>
    <n v="0"/>
    <n v="100"/>
    <s v="NO_CONCILIADO"/>
  </r>
  <r>
    <x v="98"/>
    <m/>
    <x v="98"/>
    <x v="96"/>
    <s v="O23918880002"/>
    <s v="BOD"/>
    <n v="2391888"/>
    <m/>
    <s v="00221022001 DEPOSITO DE EFECTIVO, DEPOSITANTE: EMPRESA MINERA JIN PENG S.R.L., CONCEPTO: 632767 AGJP-23/26, CUENTA DE DEPOSITO: CUENTA UNICA DEL TESORO"/>
    <m/>
    <m/>
    <m/>
    <m/>
    <m/>
    <m/>
    <n v="0"/>
    <n v="100"/>
    <s v="NO_CONCILIADO"/>
  </r>
  <r>
    <x v="98"/>
    <m/>
    <x v="98"/>
    <x v="96"/>
    <s v="O23918900002"/>
    <s v="BOD"/>
    <n v="2391890"/>
    <m/>
    <s v="00221022001 DEPOSITO DE EFECTIVO, DEPOSITANTE: EMPRESA MINERA JIN PENG S.R.L., CONCEPTO: 632775 AGJP-30/26, CUENTA DE DEPOSITO: CUENTA UNICA DEL TESORO"/>
    <m/>
    <m/>
    <m/>
    <m/>
    <m/>
    <m/>
    <n v="0"/>
    <n v="100"/>
    <s v="NO_CONCILIADO"/>
  </r>
  <r>
    <x v="98"/>
    <m/>
    <x v="98"/>
    <x v="96"/>
    <s v="O23918910002"/>
    <s v="BOD"/>
    <n v="2391891"/>
    <m/>
    <s v="00221022001 DEPOSITO DE EFECTIVO, DEPOSITANTE: EMPRESA MINERA JIN PENG S.R.L., CONCEPTO: 632776 AGJP-31/26, CUENTA DE DEPOSITO: CUENTA UNICA DEL TESORO"/>
    <m/>
    <m/>
    <m/>
    <m/>
    <m/>
    <m/>
    <n v="0"/>
    <n v="100"/>
    <s v="NO_CONCILIADO"/>
  </r>
  <r>
    <x v="98"/>
    <m/>
    <x v="98"/>
    <x v="96"/>
    <s v="O23918920002"/>
    <s v="BOD"/>
    <n v="2391892"/>
    <m/>
    <s v="00221022001 DEPOSITO DE EFECTIVO, DEPOSITANTE: EMPRESA MINERA JIN PENG S.R.L., CONCEPTO: 632780 AGJP-34/26, CUENTA DE DEPOSITO: CUENTA UNICA DEL TESORO"/>
    <m/>
    <m/>
    <m/>
    <m/>
    <m/>
    <m/>
    <n v="0"/>
    <n v="100"/>
    <s v="NO_CONCILIADO"/>
  </r>
  <r>
    <x v="98"/>
    <m/>
    <x v="98"/>
    <x v="96"/>
    <s v="O23918940002"/>
    <s v="BOD"/>
    <n v="2391894"/>
    <m/>
    <s v="00221022001 DEPOSITO DE EFECTIVO, DEPOSITANTE: EMPRESA MINERA JIN PENG S.R.L., CONCEPTO: 634692 AGJP-37/26, CUENTA DE DEPOSITO: CUENTA UNICA DEL TESORO"/>
    <m/>
    <m/>
    <m/>
    <m/>
    <m/>
    <m/>
    <n v="0"/>
    <n v="100"/>
    <s v="NO_CONCILIADO"/>
  </r>
  <r>
    <x v="98"/>
    <m/>
    <x v="98"/>
    <x v="96"/>
    <s v="O23918960002"/>
    <s v="BOD"/>
    <n v="2391896"/>
    <m/>
    <s v="00221022001 DEPOSITO DE EFECTIVO, DEPOSITANTE: EMPRESA MINERA JIN PENG S.R.L., CONCEPTO: 634696 AGJP-38/26, CUENTA DE DEPOSITO: CUENTA UNICA DEL TESORO"/>
    <m/>
    <m/>
    <m/>
    <m/>
    <m/>
    <m/>
    <n v="0"/>
    <n v="100"/>
    <s v="NO_CONCILIADO"/>
  </r>
  <r>
    <x v="98"/>
    <m/>
    <x v="98"/>
    <x v="96"/>
    <s v="O23918970002"/>
    <s v="BOD"/>
    <n v="2391897"/>
    <m/>
    <s v="00221022001 DEPOSITO DE EFECTIVO, DEPOSITANTE: EMPRESA MINERA JIN PENG S.R.L., CONCEPTO: 634705 AGJP-40/26, CUENTA DE DEPOSITO: CUENTA UNICA DEL TESORO"/>
    <m/>
    <m/>
    <m/>
    <m/>
    <m/>
    <m/>
    <n v="0"/>
    <n v="100"/>
    <s v="NO_CONCILIADO"/>
  </r>
  <r>
    <x v="98"/>
    <m/>
    <x v="98"/>
    <x v="96"/>
    <s v="O23918990002"/>
    <s v="BOD"/>
    <n v="2391899"/>
    <m/>
    <s v="00221022001 DEPOSITO DE EFECTIVO, DEPOSITANTE: EMPRESA MINERA JIN PENG S.R.L., CONCEPTO: 634706 AGJP-42/26, CUENTA DE DEPOSITO: CUENTA UNICA DEL TESORO"/>
    <m/>
    <m/>
    <m/>
    <m/>
    <m/>
    <m/>
    <n v="0"/>
    <n v="100"/>
    <s v="NO_CONCILIADO"/>
  </r>
  <r>
    <x v="98"/>
    <m/>
    <x v="98"/>
    <x v="96"/>
    <s v="O23919000002"/>
    <s v="BOD"/>
    <n v="2391900"/>
    <m/>
    <s v="00221022001 DEPOSITO DE EFECTIVO, DEPOSITANTE: EMPRESA MINERA JIN PENG S.R.L., CONCEPTO: 634709 AGJP-44/26, CUENTA DE DEPOSITO: CUENTA UNICA DEL TESORO"/>
    <m/>
    <m/>
    <m/>
    <m/>
    <m/>
    <m/>
    <n v="0"/>
    <n v="100"/>
    <s v="NO_CONCILIADO"/>
  </r>
  <r>
    <x v="98"/>
    <m/>
    <x v="98"/>
    <x v="96"/>
    <s v="O23919070002"/>
    <s v="BOD"/>
    <n v="2391907"/>
    <m/>
    <s v="00221022001 DEPOSITO DE EFECTIVO, DEPOSITANTE: EMPRESA MINERA JIN PENG S.R.L., CONCEPTO: 634736 AGJP-48/26, CUENTA DE DEPOSITO: CUENTA UNICA DEL TESORO"/>
    <m/>
    <m/>
    <m/>
    <m/>
    <m/>
    <m/>
    <n v="0"/>
    <n v="100"/>
    <s v="NO_CONCILIADO"/>
  </r>
  <r>
    <x v="98"/>
    <m/>
    <x v="98"/>
    <x v="96"/>
    <s v="O23919030002"/>
    <s v="BOD"/>
    <n v="2391903"/>
    <m/>
    <s v="00221022001 DEPOSITO DE EFECTIVO, DEPOSITANTE: EMPRESA MINERA JIN PENG S.R.L., CONCEPTO: 634711 AGJP-45/26, CUENTA DE DEPOSITO: CUENTA UNICA DEL TESORO"/>
    <m/>
    <m/>
    <m/>
    <m/>
    <m/>
    <m/>
    <n v="0"/>
    <n v="100"/>
    <s v="NO_CONCILIADO"/>
  </r>
  <r>
    <x v="98"/>
    <m/>
    <x v="98"/>
    <x v="96"/>
    <s v="O23919040002"/>
    <s v="BOD"/>
    <n v="2391904"/>
    <m/>
    <s v="00221022001 DEPOSITO DE EFECTIVO, DEPOSITANTE: EMPRESA MINERA JIN PENG S.R.L., CONCEPTO: 634718 AGJP-46/26, CUENTA DE DEPOSITO: CUENTA UNICA DEL TESORO"/>
    <m/>
    <m/>
    <m/>
    <m/>
    <m/>
    <m/>
    <n v="0"/>
    <n v="100"/>
    <s v="NO_CONCILIADO"/>
  </r>
  <r>
    <x v="98"/>
    <m/>
    <x v="98"/>
    <x v="96"/>
    <s v="O23919060002"/>
    <s v="BOD"/>
    <n v="2391906"/>
    <m/>
    <s v="00221022001 DEPOSITO DE EFECTIVO, DEPOSITANTE: EMPRESA MINERA JIN PENG S.R.L., CONCEPTO: 634720 AGJP-47/26, CUENTA DE DEPOSITO: CUENTA UNICA DEL TESORO"/>
    <m/>
    <m/>
    <m/>
    <m/>
    <m/>
    <m/>
    <n v="0"/>
    <n v="100"/>
    <s v="NO_CONCILIADO"/>
  </r>
  <r>
    <x v="98"/>
    <m/>
    <x v="98"/>
    <x v="96"/>
    <s v="O23919090002"/>
    <s v="BOD"/>
    <n v="2391909"/>
    <m/>
    <s v="00221022001 DEPOSITO DE EFECTIVO, DEPOSITANTE: EMPRESA MINERA JIN PENG S.R.L., CONCEPTO: 634738 AGJP-49/26, CUENTA DE DEPOSITO: CUENTA UNICA DEL TESORO"/>
    <m/>
    <m/>
    <m/>
    <m/>
    <m/>
    <m/>
    <n v="0"/>
    <n v="100"/>
    <s v="NO_CONCILIADO"/>
  </r>
  <r>
    <x v="98"/>
    <m/>
    <x v="98"/>
    <x v="96"/>
    <s v="O23919100002"/>
    <s v="BOD"/>
    <n v="2391910"/>
    <m/>
    <s v="00221022001 DEPOSITO DE EFECTIVO, DEPOSITANTE: EMPRESA MINERA JIN PENG S.R.L., CONCEPTO: 634740 AGJP-50/26, CUENTA DE DEPOSITO: CUENTA UNICA DEL TESORO"/>
    <m/>
    <m/>
    <m/>
    <m/>
    <m/>
    <m/>
    <n v="0"/>
    <n v="100"/>
    <s v="NO_CONCILIADO"/>
  </r>
  <r>
    <x v="98"/>
    <m/>
    <x v="98"/>
    <x v="96"/>
    <s v="O23919130002"/>
    <s v="BOD"/>
    <n v="2391913"/>
    <m/>
    <s v="00221022001 DEPOSITO DE EFECTIVO, DEPOSITANTE: EMPRESA MINERA JIN PENG S.R.L., CONCEPTO: 634744 SNJP-01/26, CUENTA DE DEPOSITO: CUENTA UNICA DEL TESORO"/>
    <m/>
    <m/>
    <m/>
    <m/>
    <m/>
    <m/>
    <n v="0"/>
    <n v="100"/>
    <s v="NO_CONCILIADO"/>
  </r>
  <r>
    <x v="98"/>
    <m/>
    <x v="98"/>
    <x v="96"/>
    <s v="O23919150002"/>
    <s v="BOD"/>
    <n v="2391915"/>
    <m/>
    <s v="00221022001 DEPOSITO DE EFECTIVO, DEPOSITANTE: EMPRESA MINERA JIN PENG S.R.L., CONCEPTO: 634745 SNJP-02/26, CUENTA DE DEPOSITO: CUENTA UNICA DEL TESORO"/>
    <m/>
    <m/>
    <m/>
    <m/>
    <m/>
    <m/>
    <n v="0"/>
    <n v="100"/>
    <s v="NO_CONCILIADO"/>
  </r>
  <r>
    <x v="36"/>
    <m/>
    <x v="36"/>
    <x v="96"/>
    <s v="O23919230002"/>
    <s v="BOD"/>
    <n v="2391923"/>
    <m/>
    <s v="00046171101 DEPOSITO DE EFECTIVO, DEPOSITANTE: SUMIVIDA.COM, CONCEPTO: SANCION PECUNIARIA, CUENTA DE DEPOSITO: CUENTA UNICA DEL TESORO"/>
    <m/>
    <m/>
    <m/>
    <m/>
    <m/>
    <m/>
    <n v="0"/>
    <n v="2500"/>
    <s v="NO_CONCILIADO"/>
  </r>
  <r>
    <x v="98"/>
    <m/>
    <x v="98"/>
    <x v="96"/>
    <s v="O23919240002"/>
    <s v="BOD"/>
    <n v="2391924"/>
    <m/>
    <s v="00221022001 DEPOSITO DE EFECTIVO, DEPOSITANTE: GABRIELA BLANCO, CONCEPTO: M02 FUERA DE PLAZO, CUENTA DE DEPOSITO: CUENTA UNICA DEL TESORO"/>
    <m/>
    <m/>
    <m/>
    <m/>
    <m/>
    <m/>
    <n v="0"/>
    <n v="100"/>
    <s v="NO_CONCILIADO"/>
  </r>
  <r>
    <x v="44"/>
    <m/>
    <x v="44"/>
    <x v="96"/>
    <s v="O23919530002"/>
    <s v="BOD"/>
    <n v="2391953"/>
    <m/>
    <s v="00345012002 DEPOSITO DE EFECTIVO, DEPOSITANTE: LUCIO ENRIQUE RENE JIMENEZ VARGAS, CONCEPTO: DEVOLUCION POR VIATICOS, CUENTA DE DEPOSITO: CUENTA UNICA DEL TESORO"/>
    <m/>
    <m/>
    <m/>
    <m/>
    <m/>
    <m/>
    <n v="0"/>
    <n v="930"/>
    <s v="NO_CONCILIADO"/>
  </r>
  <r>
    <x v="98"/>
    <m/>
    <x v="98"/>
    <x v="96"/>
    <s v="O23919540002"/>
    <s v="BOD"/>
    <n v="2391954"/>
    <m/>
    <s v="00221022001 DEPOSITO DE EFECTIVO, DEPOSITANTE: METAL MONIC SRL, CONCEPTO: POR LIQUIDACION FUERA DE PLAZO, CUENTA DE DEPOSITO: CUENTA UNICA DEL TESORO"/>
    <m/>
    <m/>
    <m/>
    <m/>
    <m/>
    <m/>
    <n v="0"/>
    <n v="200"/>
    <s v="NO_CONCILIADO"/>
  </r>
  <r>
    <x v="20"/>
    <m/>
    <x v="20"/>
    <x v="96"/>
    <s v="O23919550002"/>
    <s v="BOD"/>
    <n v="2391955"/>
    <m/>
    <s v="00099021001 DEPOSITO DE EFECTIVO, DEPOSITANTE: NICANOR GONZALO COCHI CONDORI, CONCEPTO: DEVOLUCION DE VIATICOS, CUENTA DE DEPOSITO: CUENTA UNICA DEL TESORO/DJBR"/>
    <m/>
    <m/>
    <m/>
    <m/>
    <m/>
    <m/>
    <n v="0"/>
    <n v="2212"/>
    <s v="NO_CONCILIADO"/>
  </r>
  <r>
    <x v="20"/>
    <m/>
    <x v="20"/>
    <x v="96"/>
    <s v="O23919560002"/>
    <s v="BOD"/>
    <n v="2391956"/>
    <m/>
    <s v="00099021001 DEPOSITO DE EFECTIVO, DEPOSITANTE: ARIEL VALERO BARRA, CONCEPTO: DEVOLUCION DE VIATICOS, CUENTA DE DEPOSITO: CUENTA UNICA DEL TESORO/DJBR"/>
    <m/>
    <m/>
    <m/>
    <m/>
    <m/>
    <m/>
    <n v="0"/>
    <n v="1113"/>
    <s v="NO_CONCILIADO"/>
  </r>
  <r>
    <x v="39"/>
    <m/>
    <x v="39"/>
    <x v="96"/>
    <s v="O23919570002"/>
    <s v="BOD"/>
    <n v="2391957"/>
    <m/>
    <s v="00522012001 DEPOSITO DE EFECTIVO, DEPOSITANTE: MAXIMO GUARACHI MAMANI, CONCEPTO: PAGO POR CONCEPTO DE OCUPACION DE PREDIO LP MES DE ABRIL 2026, CUENTA DE DEPOSITO: CUENTA UNICA DEL TESORO"/>
    <m/>
    <m/>
    <m/>
    <m/>
    <m/>
    <m/>
    <n v="0"/>
    <n v="203.5"/>
    <s v="NO_CONCILIADO"/>
  </r>
  <r>
    <x v="39"/>
    <m/>
    <x v="39"/>
    <x v="96"/>
    <s v="O23919580002"/>
    <s v="BOD"/>
    <n v="2391958"/>
    <m/>
    <s v="00522012001 DEPOSITO DE EFECTIVO, DEPOSITANTE: JOAQUIN CEBALLOS COLORADO, CONCEPTO: PAGO DE ALQUILER PREDIO CBBA MES DE ABRIL 2026 SEGUN CONTRATO CARR N°001/2025, CUENTA DE DEPOSITO: CUENTA UNICA DEL TESORO"/>
    <m/>
    <m/>
    <m/>
    <m/>
    <m/>
    <m/>
    <n v="0"/>
    <n v="22000.22"/>
    <s v="NO_CONCILIADO"/>
  </r>
  <r>
    <x v="39"/>
    <m/>
    <x v="39"/>
    <x v="96"/>
    <s v="O23919590002"/>
    <s v="BOD"/>
    <n v="2391959"/>
    <m/>
    <s v="00522012001 DEPOSITO DE EFECTIVO, DEPOSITANTE: JOAQUIN CEBALLOS COLORADO, CONCEPTO: ALQUILER DE PREDIOS ENFE CBBA DEL MS DE ABRIL 2026 SG CONTRATO CARR/N°06/2025, CUENTA DE DEPOSITO: CUENTA UNICA DEL TESORO"/>
    <m/>
    <m/>
    <m/>
    <m/>
    <m/>
    <m/>
    <n v="0"/>
    <n v="1020"/>
    <s v="NO_CONCILIADO"/>
  </r>
  <r>
    <x v="18"/>
    <m/>
    <x v="18"/>
    <x v="96"/>
    <s v="O23919600002"/>
    <s v="BOD"/>
    <n v="2391960"/>
    <m/>
    <s v="00099021001 DEPOSITO DE EFECTIVO, DEPOSITANTE: JOSE MARIA ENCINAS PAREDES, CONCEPTO: DEPÓSITO, CUENTA DE DEPOSITO: CUENTA UNICA DEL TESORO/DJBR"/>
    <m/>
    <m/>
    <m/>
    <m/>
    <m/>
    <m/>
    <n v="0"/>
    <n v="0.03"/>
    <s v="CONCILIADO_PARCIAL"/>
  </r>
  <r>
    <x v="39"/>
    <m/>
    <x v="39"/>
    <x v="96"/>
    <s v="O23919610002"/>
    <s v="BOD"/>
    <n v="2391961"/>
    <m/>
    <s v="00522012001 DEPOSITO DE EFECTIVO, DEPOSITANTE: JOAQUIN CEBALLOS COLORADO, CONCEPTO: ALQUILER DE PREDIOS ENFE CBBA DEL MES DE ABRIL 2026 SG CONTRATO CARR/N°33/2025, CUENTA DE DEPOSITO: CUENTA UNICA DEL TESORO"/>
    <m/>
    <m/>
    <m/>
    <m/>
    <m/>
    <m/>
    <n v="0"/>
    <n v="1770"/>
    <s v="NO_CONCILIADO"/>
  </r>
  <r>
    <x v="39"/>
    <m/>
    <x v="39"/>
    <x v="96"/>
    <s v="O23919620002"/>
    <s v="BOD"/>
    <n v="2391962"/>
    <m/>
    <s v="00522012001 DEPOSITO DE EFECTIVO, DEPOSITANTE: JOAQUIN CEBALLOS COLORADO, CONCEPTO: ALQUILER DE PREDIOS ENFE CBBA DEL MES DE ABRIL 2026 SG CONTRATO CARR/N°34/2025, CUENTA DE DEPOSITO: CUENTA UNICA DEL TESORO"/>
    <m/>
    <m/>
    <m/>
    <m/>
    <m/>
    <m/>
    <n v="0"/>
    <n v="3100"/>
    <s v="NO_CONCILIADO"/>
  </r>
  <r>
    <x v="98"/>
    <m/>
    <x v="98"/>
    <x v="96"/>
    <s v="O23919660002"/>
    <s v="BOD"/>
    <n v="2391966"/>
    <m/>
    <s v="00221022001 DEPOSITO DE EFECTIVO, DEPOSITANTE: SAN LUCAS SA, CONCEPTO: FUERA DE PLAZO, CUENTA DE DEPOSITO: CUENTA UNICA DEL TESORO"/>
    <m/>
    <m/>
    <m/>
    <m/>
    <m/>
    <m/>
    <n v="0"/>
    <n v="100"/>
    <s v="NO_CONCILIADO"/>
  </r>
  <r>
    <x v="98"/>
    <m/>
    <x v="98"/>
    <x v="96"/>
    <s v="O23919670002"/>
    <s v="BOD"/>
    <n v="2391967"/>
    <m/>
    <s v="00221022001 DEPOSITO DE EFECTIVO, DEPOSITANTE: SAN LUCAS SA, CONCEPTO: FUERA DE PLAZO, CUENTA DE DEPOSITO: CUENTA UNICA DEL TESORO"/>
    <m/>
    <m/>
    <m/>
    <m/>
    <m/>
    <m/>
    <n v="0"/>
    <n v="100"/>
    <s v="NO_CONCILIADO"/>
  </r>
  <r>
    <x v="98"/>
    <m/>
    <x v="98"/>
    <x v="96"/>
    <s v="O23919680002"/>
    <s v="BOD"/>
    <n v="2391968"/>
    <m/>
    <s v="00221022001 DEPOSITO DE EFECTIVO, DEPOSITANTE: SAN LUCAS SA, CONCEPTO: FUERA DE PLAZO, CUENTA DE DEPOSITO: CUENTA UNICA DEL TESORO"/>
    <m/>
    <m/>
    <m/>
    <m/>
    <m/>
    <m/>
    <n v="0"/>
    <n v="100"/>
    <s v="NO_CONCILIADO"/>
  </r>
  <r>
    <x v="98"/>
    <m/>
    <x v="98"/>
    <x v="96"/>
    <s v="O23919690002"/>
    <s v="BOD"/>
    <n v="2391969"/>
    <m/>
    <s v="00221022001 DEPOSITO DE EFECTIVO, DEPOSITANTE: SAN LUCAS SA, CONCEPTO: FUERA DE PLAZO, CUENTA DE DEPOSITO: CUENTA UNICA DEL TESORO"/>
    <m/>
    <m/>
    <m/>
    <m/>
    <m/>
    <m/>
    <n v="0"/>
    <n v="100"/>
    <s v="NO_CONCILIADO"/>
  </r>
  <r>
    <x v="75"/>
    <m/>
    <x v="75"/>
    <x v="96"/>
    <s v="O23919770002"/>
    <s v="BOD"/>
    <n v="2391977"/>
    <m/>
    <s v="00099021001 DEPOSITO DE EFECTIVO, DEPOSITANTE: CRESPO CARVAJAL OLIVER DAIVIS, CONCEPTO: SALDO NO EJECUTADO ALIMENTACION EN EL PLAN OPERACIONES SEG. APOYO AL ORGANO ELECTORAL RI-2 MCAL SUCR, CUENTA DE DEPOSITO: CUENTA UNICA DEL TESORO"/>
    <m/>
    <m/>
    <m/>
    <m/>
    <m/>
    <m/>
    <n v="0"/>
    <n v="64515"/>
    <s v="NO_CONCILIADO"/>
  </r>
  <r>
    <x v="99"/>
    <m/>
    <x v="99"/>
    <x v="96"/>
    <s v="O23919910002"/>
    <s v="BOD"/>
    <n v="2391991"/>
    <m/>
    <s v="00599022001 DEPOSITO DE EFECTIVO, DEPOSITANTE: HILDA CARLA VARGAS HIDALGO, CONCEPTO: DEVOLUCION DE FONDOS ASIGNADOS PARA EL PAGO DE SERVICIOS MANUALES, CUENTA DE DEPOSITO: CUENTA UNICA DEL TESORO"/>
    <m/>
    <m/>
    <m/>
    <m/>
    <m/>
    <m/>
    <n v="0"/>
    <n v="1.05"/>
    <s v="NO_CONCILIADO"/>
  </r>
  <r>
    <x v="24"/>
    <m/>
    <x v="24"/>
    <x v="96"/>
    <s v="O23919870002"/>
    <s v="BOD"/>
    <n v="2391987"/>
    <m/>
    <s v="00133012001 DEPOSITO DE EFECTIVO, DEPOSITANTE: LILIANA MAMANI CALLE, CONCEPTO: DEVOLUCION DE FONDOS, CUENTA DE DEPOSITO: CUENTA UNICA DEL TESORO"/>
    <m/>
    <m/>
    <m/>
    <m/>
    <m/>
    <m/>
    <n v="0"/>
    <n v="26.75"/>
    <s v="NO_CONCILIADO"/>
  </r>
  <r>
    <x v="36"/>
    <m/>
    <x v="36"/>
    <x v="96"/>
    <s v="O23919900002"/>
    <s v="BOD"/>
    <n v="2391990"/>
    <m/>
    <s v="00099021001 DEPOSITO DE EFECTIVO, DEPOSITANTE: GABRIELA DURAN ANIBARRO, CONCEPTO: DEV. POR DPH MES DIC. 2025(1 DIA) DEL R-PT-ODONT. Y BIOQUIMICO-FARM. T/C, BIOMEDICO SERV.460002, ITE, CUENTA DE DEPOSITO: CUENTA UNICA DEL TESORO/DJBR"/>
    <m/>
    <m/>
    <m/>
    <m/>
    <m/>
    <m/>
    <n v="0"/>
    <n v="266.60000000000002"/>
    <s v="NO_CONCILIADO"/>
  </r>
  <r>
    <x v="36"/>
    <m/>
    <x v="36"/>
    <x v="96"/>
    <s v="O23920000002"/>
    <s v="BOD"/>
    <n v="2392000"/>
    <m/>
    <s v="00046171101 DEPOSITO DE EFECTIVO, DEPOSITANTE: HOSQUIMICALAB S.R.L., CONCEPTO: SANCION PECUNIARIA PRIMERA CUOTA, CUENTA DE DEPOSITO: CUENTA UNICA DEL TESORO"/>
    <m/>
    <m/>
    <m/>
    <m/>
    <m/>
    <m/>
    <n v="0"/>
    <n v="3334"/>
    <s v="NO_CONCILIADO"/>
  </r>
  <r>
    <x v="13"/>
    <m/>
    <x v="13"/>
    <x v="96"/>
    <s v="B23918620002"/>
    <s v="BOD"/>
    <n v="2391862"/>
    <m/>
    <s v="00099021001 DEP.DE CHEQ.AJENOS,RET.DE CAM.,CONCEPTO: REEMBOLSO POR INCAPACIDAD TEMPORAL BAJAS MEDICAS -ATT,DEP.: CAJA DE SALUD CORDES , PROCEDENCIA: BANCO UNION S.A., CHEQUE: 62911, FECHA DE EMISION:27/04/2026"/>
    <m/>
    <m/>
    <m/>
    <m/>
    <m/>
    <m/>
    <n v="0"/>
    <n v="9845.42"/>
    <s v="NO_CONCILIADO"/>
  </r>
  <r>
    <x v="3"/>
    <m/>
    <x v="3"/>
    <x v="96"/>
    <s v="B23918660002"/>
    <s v="BOD"/>
    <n v="2391866"/>
    <m/>
    <s v="00081011101 DEP.DE CHEQ.AJENOS,RET.DE CAM.,CONCEPTO: REEMBOLSO POR INCAPACIDAD TEMPORAL BAJAS MEDICAS - MIN OBRAS PUBLICAS,DEP.: CAJA DE SALUD CORDES , PROCEDENCIA: BANCO UNION S.A., CHEQUE: 63091, FECHA DE EMISION:30/04/2026"/>
    <m/>
    <m/>
    <m/>
    <m/>
    <m/>
    <m/>
    <n v="0"/>
    <n v="67404.59"/>
    <s v="NO_CONCILIADO"/>
  </r>
  <r>
    <x v="1"/>
    <m/>
    <x v="1"/>
    <x v="96"/>
    <s v="B23918740002"/>
    <s v="BOD"/>
    <n v="2391874"/>
    <m/>
    <s v="00099021001 DEP.DE CHEQ.AJENOS,RET.DE CAM.,CONCEPTO: REEMBOLSO POR INCAPACIDAD TEMPORAL BAJAS MEDICAS-MIN DEDARROLLO PRODUCTIVO RURAL Y AGUA,DEP.: CAJA DE SALUD CORDES , PROCEDENCIA: BANCO UNION S.A., CHEQUE: 63100, FECHA DE EMISION:30/04/2026"/>
    <m/>
    <m/>
    <m/>
    <m/>
    <m/>
    <m/>
    <n v="0"/>
    <n v="9978.3799999999992"/>
    <s v="NO_CONCILIADO"/>
  </r>
  <r>
    <x v="118"/>
    <m/>
    <x v="118"/>
    <x v="96"/>
    <s v="B23918670002"/>
    <s v="BOD"/>
    <n v="2391867"/>
    <m/>
    <s v="00287102001 DEP.DE CHEQ.AJENOS,RET.DE CAM.,CONCEPTO: REEMBOLSO POR INCAPACIDAD TEMPORAL BAJAS MEDICAS - FPS,DEP.: CAJA DE SALUD CORDES , PROCEDENCIA: BANCO UNION S.A., CHEQUE: 63096, FECHA DE EMISION:30/04/2026"/>
    <m/>
    <m/>
    <m/>
    <m/>
    <m/>
    <m/>
    <n v="0"/>
    <n v="767.13"/>
    <s v="NO_CONCILIADO"/>
  </r>
  <r>
    <x v="1"/>
    <m/>
    <x v="1"/>
    <x v="96"/>
    <s v="B23918690002"/>
    <s v="BOD"/>
    <n v="2391869"/>
    <m/>
    <s v="00099021001 DEP.DE CHEQ.AJENOS,RET.DE CAM.,CONCEPTO: REEMBOLSO POR INCAPACIDAD TEMPORAL BAJAS MEDICAS-MIN DE DESARROLLO PRODUCTIVO RURAL Y AGUA,DEP.: CAJA DE SALUD CORDES , PROCEDENCIA: BANCO UNION S.A., CHEQUE: 63095, FECHA DE EMISION:30/04/2026"/>
    <m/>
    <m/>
    <m/>
    <m/>
    <m/>
    <m/>
    <n v="0"/>
    <n v="7559.75"/>
    <s v="NO_CONCILIADO"/>
  </r>
  <r>
    <x v="1"/>
    <m/>
    <x v="1"/>
    <x v="96"/>
    <s v="B23918710002"/>
    <s v="BOD"/>
    <n v="2391871"/>
    <m/>
    <s v="00099021001 DEP.DE CHEQ.AJENOS,RET.DE CAM.,CONCEPTO: REEMBOLSO POR INCAPACIDAD TEMPORLA BAJAS MEDICAS - MIN DESARROLLO PRODUCTIVO RURAL Y AGUA,DEP.: CAJA DE SALUD CORDES , PROCEDENCIA: BANCO UNION S.A., CHEQUE: 63102, FECHA DE EMISION:30/04/2026"/>
    <m/>
    <m/>
    <m/>
    <m/>
    <m/>
    <m/>
    <n v="0"/>
    <n v="785.2"/>
    <s v="NO_CONCILIADO"/>
  </r>
  <r>
    <x v="119"/>
    <m/>
    <x v="119"/>
    <x v="96"/>
    <s v="B23918930002"/>
    <s v="BOD"/>
    <n v="2391893"/>
    <m/>
    <s v="00254014101 DEP.DE CHEQ.AJENOS,RET.DE CAM.,CONCEPTO: TRANSFERENCIA DE RECURSOS GAM SAN PEDRO DE CURAHUARA,DEP.: INSTITUTO DEL SEGURO AGRARIO , PROCEDENCIA: BANCO UNION S.A., CHEQUE: 2655, FECHA DE EMISION:20/05/2026"/>
    <m/>
    <m/>
    <m/>
    <m/>
    <m/>
    <m/>
    <n v="0"/>
    <n v="108552"/>
    <s v="NO_CONCILIADO"/>
  </r>
  <r>
    <x v="119"/>
    <m/>
    <x v="119"/>
    <x v="96"/>
    <s v="B23918950002"/>
    <s v="BOD"/>
    <n v="2391895"/>
    <m/>
    <s v="00254014101 DEP.DE CHEQ.AJENOS,RET.DE CAM.,CONCEPTO: TRANSFERENCIA DE RECURSOS GAM COLOMI,DEP.: INSTITUTO DEL SEGURO AGRARIO , PROCEDENCIA: BANCO UNION S.A., CHEQUE: 2656, FECHA DE EMISION:20/05/2026"/>
    <m/>
    <m/>
    <m/>
    <m/>
    <m/>
    <m/>
    <n v="0"/>
    <n v="35434"/>
    <s v="NO_CONCILIADO"/>
  </r>
  <r>
    <x v="119"/>
    <m/>
    <x v="119"/>
    <x v="96"/>
    <s v="B23918980002"/>
    <s v="BOD"/>
    <n v="2391898"/>
    <m/>
    <s v="00254014101 DEP.DE CHEQ.AJENOS,RET.DE CAM.,CONCEPTO: TRANSFERENCIA DE RECURSOS GAM AYATA,DEP.: INSTITUTO DEL SEGURO AGRARIO , PROCEDENCIA: BANCO UNION S.A., CHEQUE: 2657, FECHA DE EMISION:20/05/2026"/>
    <m/>
    <m/>
    <m/>
    <m/>
    <m/>
    <m/>
    <n v="0"/>
    <n v="15653"/>
    <s v="NO_CONCILIADO"/>
  </r>
  <r>
    <x v="119"/>
    <m/>
    <x v="119"/>
    <x v="96"/>
    <s v="B23919010002"/>
    <s v="BOD"/>
    <n v="2391901"/>
    <m/>
    <s v="00254014101 DEP.DE CHEQ.AJENOS,RET.DE CAM.,CONCEPTO: TRANSFERENCIA DE RECURSOS GAM YOTALA,DEP.: INSTITUTO DEL SEGURO AGRARIO , PROCEDENCIA: BANCO UNION S.A., CHEQUE: 2658, FECHA DE EMISION:20/05/2026"/>
    <m/>
    <m/>
    <m/>
    <m/>
    <m/>
    <m/>
    <n v="0"/>
    <n v="40232"/>
    <s v="NO_CONCILIADO"/>
  </r>
  <r>
    <x v="119"/>
    <m/>
    <x v="119"/>
    <x v="96"/>
    <s v="B23919050002"/>
    <s v="BOD"/>
    <n v="2391905"/>
    <m/>
    <s v="00254014101 DEP.DE CHEQ.AJENOS,RET.DE CAM.,CONCEPTO: TRANSFERENCIA DE RECURSOS GAM YACO,DEP.: INSTITUTO DEL SEGURO AGRARIO , PROCEDENCIA: BANCO UNION S.A., CHEQUE: 2659, FECHA DE EMISION:20/05/2026"/>
    <m/>
    <m/>
    <m/>
    <m/>
    <m/>
    <m/>
    <n v="0"/>
    <n v="64978"/>
    <s v="NO_CONCILIADO"/>
  </r>
  <r>
    <x v="119"/>
    <m/>
    <x v="119"/>
    <x v="96"/>
    <s v="B23919080002"/>
    <s v="BOD"/>
    <n v="2391908"/>
    <m/>
    <s v="00254014101 DEP.DE CHEQ.AJENOS,RET.DE CAM.,CONCEPTO: TRANSFERENCIA DE RECURSOS GAM TOLEDO,DEP.: INSTITUTO DEL SEGURO AGRARIO , PROCEDENCIA: BANCO UNION S.A., CHEQUE: 2660, FECHA DE EMISION:20/05/2026"/>
    <m/>
    <m/>
    <m/>
    <m/>
    <m/>
    <m/>
    <n v="0"/>
    <n v="73189"/>
    <s v="NO_CONCILIADO"/>
  </r>
  <r>
    <x v="119"/>
    <m/>
    <x v="119"/>
    <x v="96"/>
    <s v="B23919110002"/>
    <s v="BOD"/>
    <n v="2391911"/>
    <m/>
    <s v="00254014101 DEP.DE CHEQ.AJENOS,RET.DE CAM.,CONCEPTO: TRANSFERENCIA DE RECURSOS GAM SUCRE,DEP.: INSTITUTO DEL SEGURO AGRARIO , PROCEDENCIA: BANCO UNION S.A., CHEQUE: 2661, FECHA DE EMISION:20/05/2026"/>
    <m/>
    <m/>
    <m/>
    <m/>
    <m/>
    <m/>
    <n v="0"/>
    <n v="344346"/>
    <s v="NO_CONCILIADO"/>
  </r>
  <r>
    <x v="119"/>
    <m/>
    <x v="119"/>
    <x v="96"/>
    <s v="B23919140002"/>
    <s v="BOD"/>
    <n v="2391914"/>
    <m/>
    <s v="00254014101 DEP.DE CHEQ.AJENOS,RET.DE CAM.,CONCEPTO: TRANSFERENCIA DE RECURSOS GAM CLIZA,DEP.: INSTITUTO DEL SEGURO AGRARIO , PROCEDENCIA: BANCO UNION S.A., CHEQUE: 2663, FECHA DE EMISION:20/05/2026"/>
    <m/>
    <m/>
    <m/>
    <m/>
    <m/>
    <m/>
    <n v="0"/>
    <n v="30314"/>
    <s v="NO_CONCILIADO"/>
  </r>
  <r>
    <x v="119"/>
    <m/>
    <x v="119"/>
    <x v="96"/>
    <s v="B23919160002"/>
    <s v="BOD"/>
    <n v="2391916"/>
    <m/>
    <s v="00254014101 DEP.DE CHEQ.AJENOS,RET.DE CAM.,CONCEPTO: TRANSFERENCIA DE RECURSOS GAM SAN PEDRO DE MACHA,DEP.: INSTITUTO DEL SEGURO AGRARIO , PROCEDENCIA: BANCO UNION S.A., CHEQUE: 2664, FECHA DE EMISION:20/05/2026"/>
    <m/>
    <m/>
    <m/>
    <m/>
    <m/>
    <m/>
    <n v="0"/>
    <n v="85536"/>
    <s v="NO_CONCILIADO"/>
  </r>
  <r>
    <x v="119"/>
    <m/>
    <x v="119"/>
    <x v="96"/>
    <s v="B23919170002"/>
    <s v="BOD"/>
    <n v="2391917"/>
    <m/>
    <s v="00254014101 DEP.DE CHEQ.AJENOS,RET.DE CAM.,CONCEPTO: TRANSFERENCIA DE RECURSOS GAM COCAPATA,DEP.: INSTITUTO DEL SEGURO AGRARIO , PROCEDENCIA: BANCO UNION S.A., CHEQUE: 2665, FECHA DE EMISION:20/05/2026"/>
    <m/>
    <m/>
    <m/>
    <m/>
    <m/>
    <m/>
    <n v="0"/>
    <n v="25633"/>
    <s v="NO_CONCILIADO"/>
  </r>
  <r>
    <x v="119"/>
    <m/>
    <x v="119"/>
    <x v="96"/>
    <s v="B23919180002"/>
    <s v="BOD"/>
    <n v="2391918"/>
    <m/>
    <s v="00254014101 DEP.DE CHEQ.AJENOS,RET.DE CAM.,CONCEPTO: TRANSFERENCIA DE RECURSOS GAM ANTEQUERA,DEP.: INSTITUTO DEL SEGURO AGRARIO , PROCEDENCIA: BANCO UNION S.A., CHEQUE: 2666, FECHA DE EMISION:20/05/2026"/>
    <m/>
    <m/>
    <m/>
    <m/>
    <m/>
    <m/>
    <n v="0"/>
    <n v="2843"/>
    <s v="NO_CONCILIADO"/>
  </r>
  <r>
    <x v="119"/>
    <m/>
    <x v="119"/>
    <x v="96"/>
    <s v="B23919190002"/>
    <s v="BOD"/>
    <n v="2391919"/>
    <m/>
    <s v="00254014101 DEP.DE CHEQ.AJENOS,RET.DE CAM.,CONCEPTO: TRANSFERENCIA DE RECURSOS GAM CHUMA,DEP.: INSTITUTO DEL SEGURO AGRARIO , PROCEDENCIA: BANCO UNION S.A., CHEQUE: 2667, FECHA DE EMISION:20/05/2026"/>
    <m/>
    <m/>
    <m/>
    <m/>
    <m/>
    <m/>
    <n v="0"/>
    <n v="53218"/>
    <s v="NO_CONCILIADO"/>
  </r>
  <r>
    <x v="119"/>
    <m/>
    <x v="119"/>
    <x v="96"/>
    <s v="B23919270002"/>
    <s v="BOD"/>
    <n v="2391927"/>
    <m/>
    <s v="00254014101 DEP.DE CHEQ.AJENOS,RET.DE CAM.,CONCEPTO: TRANSFERENCIA DE RECURSOS GAM COMARAPA,DEP.: INSTITUTO DEL SEGURO AGRARIO , PROCEDENCIA: BANCO UNION S.A., CHEQUE: 2668, FECHA DE EMISION:20/05/2026"/>
    <m/>
    <m/>
    <m/>
    <m/>
    <m/>
    <m/>
    <n v="0"/>
    <n v="1302"/>
    <s v="NO_CONCILIADO"/>
  </r>
  <r>
    <x v="119"/>
    <m/>
    <x v="119"/>
    <x v="96"/>
    <s v="B23919350002"/>
    <s v="BOD"/>
    <n v="2391935"/>
    <m/>
    <s v="00254014101 DEP.DE CHEQ.AJENOS,RET.DE CAM.,CONCEPTO: TRANSFERENCIA DE RECURSOS GAM TAPACARI,DEP.: INSTITUTO DEL SEGURO AGRARIO , PROCEDENCIA: BANCO UNION S.A., CHEQUE: 2672, FECHA DE EMISION:20/05/2026"/>
    <m/>
    <m/>
    <m/>
    <m/>
    <m/>
    <m/>
    <n v="0"/>
    <n v="33259"/>
    <s v="NO_CONCILIADO"/>
  </r>
  <r>
    <x v="119"/>
    <m/>
    <x v="119"/>
    <x v="96"/>
    <s v="B23919370002"/>
    <s v="BOD"/>
    <n v="2391937"/>
    <m/>
    <s v="00254014101 DEP.DE CHEQ.AJENOS,RET.DE CAM.,CONCEPTO: TRANSFERENCIA DE RECURSOS GAM POCOATA,DEP.: INSTITUTO DEL SEGURO AGRARIO , PROCEDENCIA: BANCO UNION S.A., CHEQUE: 2673, FECHA DE EMISION:20/05/2026"/>
    <m/>
    <m/>
    <m/>
    <m/>
    <m/>
    <m/>
    <n v="0"/>
    <n v="146509"/>
    <s v="NO_CONCILIADO"/>
  </r>
  <r>
    <x v="119"/>
    <m/>
    <x v="119"/>
    <x v="96"/>
    <s v="B23919390002"/>
    <s v="BOD"/>
    <n v="2391939"/>
    <m/>
    <s v="00254014202 DEP.DE CHEQ.AJENOS,RET.DE CAM.,CONCEPTO: TRANSFERENCIA DE RECURSOS GAM HUANUNI,DEP.: INSTITUTO DEL SEGURO AGRARIO , PROCEDENCIA: BANCO UNION S.A., CHEQUE: 2674, FECHA DE EMISION:20/05/2026"/>
    <m/>
    <m/>
    <m/>
    <m/>
    <m/>
    <m/>
    <n v="0"/>
    <n v="39104"/>
    <s v="NO_CONCILIADO"/>
  </r>
  <r>
    <x v="119"/>
    <m/>
    <x v="119"/>
    <x v="96"/>
    <s v="B23919450002"/>
    <s v="BOD"/>
    <n v="2391945"/>
    <m/>
    <s v="00254014101 DEP.DE CHEQ.AJENOS,RET.DE CAM.,CONCEPTO: TRANSFERENCIA DE RECURSOS GAM VACAS,DEP.: INSTITUTO DEL SEGURO AGRARIO , PROCEDENCIA: BANCO UNION S.A., CHEQUE: 2677, FECHA DE EMISION:20/05/2026"/>
    <m/>
    <m/>
    <m/>
    <m/>
    <m/>
    <m/>
    <n v="0"/>
    <n v="65266"/>
    <s v="NO_CONCILIADO"/>
  </r>
  <r>
    <x v="119"/>
    <m/>
    <x v="119"/>
    <x v="96"/>
    <s v="B23919470002"/>
    <s v="BOD"/>
    <n v="2391947"/>
    <m/>
    <s v="00254014101 DEP.DE CHEQ.AJENOS,RET.DE CAM.,CONCEPTO: TRANSFERENCIA DE RECURSOS GAM CARIPUYO,DEP.: INSTITUTO DEL SEGURO AGRARIO , PROCEDENCIA: BANCO UNION S.A., CHEQUE: 2678, FECHA DE EMISION:20/05/2026"/>
    <m/>
    <m/>
    <m/>
    <m/>
    <m/>
    <m/>
    <n v="0"/>
    <n v="35633"/>
    <s v="NO_CONCILIADO"/>
  </r>
  <r>
    <x v="4"/>
    <m/>
    <x v="4"/>
    <x v="96"/>
    <s v="G35898790003"/>
    <s v="COB"/>
    <n v="21725"/>
    <m/>
    <s v="PAGO A BID PRÉSTAMO 1101/SF-BO VCTO. 25-05-2026 POR CUENTA DE TGN , NTI. 21468 VALOR 26-05-2026 CAPITAL USD 1.227.710,40 INTERESES USD 401.814,48 CTA. 3987 CUENTA UNICA DEL TESORO REF.: LIB. 00099021001 COMISIONES BANCARIAS"/>
    <m/>
    <m/>
    <m/>
    <m/>
    <m/>
    <m/>
    <n v="11588.51"/>
    <n v="0"/>
    <s v="NO_CONCILIADO"/>
  </r>
  <r>
    <x v="4"/>
    <m/>
    <x v="4"/>
    <x v="96"/>
    <s v="S11547200003"/>
    <s v="COB"/>
    <n v="1154720"/>
    <m/>
    <s v="||PAGO A BID PRÉSTAMO 2951/BL-BO VCTO. 25-05-2026 POR CUENTA DE TGN , NTI 21544 VALOR 26/05/2026 CAPITAL USD 1.238.500,49 INTERESES USD 741.433,59 CTA. 3987 CUENTA UNICA DEL TESORO LIB. 00099021001 REF.: COMISIONES BANCARIAS"/>
    <m/>
    <m/>
    <m/>
    <m/>
    <m/>
    <m/>
    <n v="13992.32"/>
    <n v="0"/>
    <s v="NO_CONCILIADO"/>
  </r>
  <r>
    <x v="112"/>
    <m/>
    <x v="112"/>
    <x v="96"/>
    <s v="Q24386730002"/>
    <s v="CRV"/>
    <n v="2438673"/>
    <m/>
    <s v="NUMERO DE LIBRETA CUT: 00597012001, OPERACIÓN E18 TRANSFERENCIA DEL SISTEMA FINANCIERO A LA CUT PARA ABONO A LA CUT 3987069001LIBRETA 00597012001 DE RECURSOS PROPIOS VENTAS PAGO GPR D201-118583 A SOLICITUD DEL BANCO DE CREDITO DE BOLIVIA SA"/>
    <m/>
    <m/>
    <m/>
    <m/>
    <m/>
    <m/>
    <n v="0"/>
    <n v="950"/>
    <s v="NO_CONCILIADO"/>
  </r>
  <r>
    <x v="112"/>
    <m/>
    <x v="112"/>
    <x v="96"/>
    <s v="Q24386750002"/>
    <s v="CRV"/>
    <n v="2438675"/>
    <m/>
    <s v="NUMERO DE LIBRETA CUT: 00597012001 OPERACIÓN E18 TRANSFERENCIA DEL SISTEMA FINANCIERO A LA CUT PARA ABONO A LA CUT 3987069001LIBRETA 00597012001 DE RECURSOS PROPIOS VENTAS EJECUCION GPR D201-118179 A SOLICITUD DEL BANCO DE CREDITO DE BOLIVIA SA"/>
    <m/>
    <m/>
    <m/>
    <m/>
    <m/>
    <m/>
    <n v="0"/>
    <n v="1425"/>
    <s v="NO_CONCILIADO"/>
  </r>
  <r>
    <x v="78"/>
    <m/>
    <x v="78"/>
    <x v="96"/>
    <s v="S11547360003"/>
    <s v="COB"/>
    <n v="1154736"/>
    <m/>
    <s v="||TRANSFERENCIA DE FONDOS SEGÚN MENSAJES SWIFT NROS. 5984 Y 5954, EN ATENCIÓN A NOTA CITE: CAR/DGE-DNAF N° 0025/2026 DE FECHA 28/01/2026 (HRE-TGL-1689), ENVIADO POR NAVEGACIÓN AÉREA Y AEROPUERTOS BOLIVIANOS-NAABOL (SECTOR PÚBLICO). DÉBITO DE LA LIBRETA N° 00389012001 DE NAABOL, REPOSICIÓN DE ÚTILES DE ESCRITORIO."/>
    <m/>
    <m/>
    <m/>
    <m/>
    <m/>
    <m/>
    <n v="80"/>
    <n v="0"/>
    <s v="NO_CONCILIADO"/>
  </r>
  <r>
    <x v="10"/>
    <m/>
    <x v="10"/>
    <x v="96"/>
    <s v="G35901440003"/>
    <s v="COB"/>
    <n v="21624"/>
    <m/>
    <s v="PAGO A BID PRÉSTAMO 2880/BL-BO VCTO. 25-05-2026 POR CUENTA DE TGN , NTI. 21624 VALOR 26-05-2026 CAPITAL USD 8.879,74 INTERESES USD 7.673,09 COMISIONES -USD 54.18 CTA. 3987 CUENTA UNICA DEL TESORO LIB. 00099021001 REF.: COMISIONES BANCARIAS"/>
    <m/>
    <m/>
    <m/>
    <m/>
    <m/>
    <m/>
    <n v="523.19000000000005"/>
    <n v="0"/>
    <s v="NO_CONCILIADO"/>
  </r>
  <r>
    <x v="10"/>
    <m/>
    <x v="10"/>
    <x v="96"/>
    <s v="G35901430003"/>
    <s v="COB"/>
    <n v="21623"/>
    <m/>
    <s v="PAGO A BID PRÉSTAMO 2880/BL-BO VCTO. 25-05-2026 POR CUENTA DE TGN , NTI. 21623 VALOR 26-05-2026 INTERESES USD 101,83 CTA. 3987 CUENTA UNICA DEL TESORO LIB. 00099021001 REF.: COMISIONES BANCARIAS"/>
    <m/>
    <m/>
    <m/>
    <m/>
    <m/>
    <m/>
    <n v="410.69"/>
    <n v="0"/>
    <s v="NO_CONCILIADO"/>
  </r>
  <r>
    <x v="10"/>
    <m/>
    <x v="10"/>
    <x v="96"/>
    <s v="G35901420003"/>
    <s v="COB"/>
    <n v="21621"/>
    <m/>
    <s v="PAGO A BID PRÉSTAMO 2880/BL-BO VCTO. 25-05-2026 POR CUENTA DE TGN , NTI. 21621 VALOR 26-05-2026 CAPITAL USD 99.554,71 INTERESES USD 65.710,56 CTA. 3987 CUENTA UNICA DEL TESORO LIB. 00099021001 REF.: COMISIONES BANCARIAS"/>
    <m/>
    <m/>
    <m/>
    <m/>
    <m/>
    <m/>
    <n v="1538.33"/>
    <n v="0"/>
    <s v="NO_CONCILIADO"/>
  </r>
  <r>
    <x v="112"/>
    <m/>
    <x v="112"/>
    <x v="96"/>
    <s v="G35901540002"/>
    <s v="CRV"/>
    <n v="3590154"/>
    <m/>
    <s v="TRANSFERENCIA DEL EXTERIOR SEGUN SWIFT NOS.5986-5985 DE FECHA 26/05/2026 ORDENANTE: SOLLEM SPA (CL/REGION METROPOLITANA) REF.: CRED RFB/SM2628 (2229576146JS TRN/20260526-00552885) LIB. 00597012001 RECURSOS PROPIOS VENTAS YLB"/>
    <m/>
    <m/>
    <m/>
    <m/>
    <m/>
    <m/>
    <n v="0"/>
    <n v="785470"/>
    <s v="NO_CONCILIADO"/>
  </r>
  <r>
    <x v="37"/>
    <m/>
    <x v="37"/>
    <x v="96"/>
    <s v="G35901510001"/>
    <s v="CVD"/>
    <n v="3590151"/>
    <m/>
    <s v="COBRO COSTOS DE PAPELERIA SEGUN TRANSFERENCIA DEL EXTERIOR POR ORDEN DE TRAFIGURA PTE LTD, FECHA VALOR 26/05/2026 REF:GAS NATURAL LIB. 00513012007 YPFB - RECURSOS NACIONALIZACIÓN"/>
    <m/>
    <m/>
    <m/>
    <m/>
    <m/>
    <m/>
    <n v="80"/>
    <n v="0"/>
    <s v="NO_CONCILIADO"/>
  </r>
  <r>
    <x v="37"/>
    <m/>
    <x v="37"/>
    <x v="96"/>
    <s v="G35901530001"/>
    <s v="CVD"/>
    <n v="3590153"/>
    <m/>
    <s v="COBRO COSTOS DE PAPELERIA SEGUN TRANSFERENCIA DEL EXTERIOR POR ORDEN DE DEAL COM DE GAS NATURAL LTDA, FECHA VALOR 26/05/2026 REF:DEAL COM DE GAS NATURAL LTDA LIB. 00513012007 YPFB - RECURSOS NACIONALIZACIÓN"/>
    <m/>
    <m/>
    <m/>
    <m/>
    <m/>
    <m/>
    <n v="80"/>
    <n v="0"/>
    <s v="NO_CONCILIADO"/>
  </r>
  <r>
    <x v="37"/>
    <m/>
    <x v="37"/>
    <x v="96"/>
    <s v="G35901550001"/>
    <s v="CVD"/>
    <n v="3590155"/>
    <m/>
    <s v="COBRO COSTOS DE PAPELERIA SEGUN TRANSFERENCIA DEL EXTERIOR POR ORDEN DE SOLLEM SPA (CL/REGION METROPOLITANA) REF.: CRED RFB/SM2628 (2229576146JS TRN/20260526-00552885) LIB. 00597032001 YLB-COMERCIALIZACION DE DIVERSAS SALES"/>
    <m/>
    <m/>
    <m/>
    <m/>
    <m/>
    <m/>
    <n v="80"/>
    <n v="0"/>
    <s v="NO_CONCILIADO"/>
  </r>
  <r>
    <x v="100"/>
    <m/>
    <x v="100"/>
    <x v="96"/>
    <s v="S11547220003"/>
    <s v="COB"/>
    <n v="1154722"/>
    <m/>
    <s v="||TRANSFERENCIA DE FONDOS SEGÚN MENSAJES SWIFT NROS. 5983 Y 5955 EN ATENCIÓN A NOTA CITE: DGAC/DAF/FIN/NE-0031/26 DE FECHA 09/02/2026 (HRE-TGL-2685) ENVIADO POR LA DIRECCIÓN GENERAL DE AERONAUTICA CIVIL (SECTOR PÚBLICO). DEBITO DE LA LIBRETA 00117012001 DE LA DGAC, REPOSICIÓN DE ÚTILES DE ESCRITORIO"/>
    <m/>
    <m/>
    <m/>
    <m/>
    <m/>
    <m/>
    <n v="80"/>
    <n v="0"/>
    <s v="NO_CONCILIADO"/>
  </r>
  <r>
    <x v="4"/>
    <m/>
    <x v="4"/>
    <x v="96"/>
    <s v="G35904880002"/>
    <s v="CRV"/>
    <n v="3590488"/>
    <m/>
    <s v="23° DESEMBOLSO DE RECURSOS DEL CREDITO AL TGN DESTINADO A FINANCIAR EL FARIP, SG NOTA MEFP/VTCP/DGCP/UEPS/NE N° 289/2026 (8299), EN EL MARCO DE LA RD N°149/2021 CONT. SANO-DLBCI N°5/2022 LEY N°1389 Y DOC. ADJ. ABONO EN LA LIBRETA 00099021001 - &amp;quot;TGN - RECURSOS ORDINARIOS (3987)&amp;quot; SG. GLOSA DE REFERENCIA"/>
    <m/>
    <m/>
    <m/>
    <m/>
    <m/>
    <m/>
    <n v="0"/>
    <n v="5108797.4800000004"/>
    <s v="NO_CONCILIADO"/>
  </r>
  <r>
    <x v="36"/>
    <m/>
    <x v="36"/>
    <x v="97"/>
    <s v="O23921410002"/>
    <s v="BOD"/>
    <n v="2392141"/>
    <m/>
    <s v="00046171101 DEPOSITO DE EFECTIVO, DEPOSITANTE: LABORATORIOS Y OPTICAS PAUKER LTDA, CONCEPTO: SANCION PECUNIARIA, CUENTA DE DEPOSITO: CUENTA UNICA DEL TESORO"/>
    <m/>
    <m/>
    <m/>
    <m/>
    <m/>
    <m/>
    <n v="0"/>
    <n v="5000"/>
    <s v="NO_CONCILIADO"/>
  </r>
  <r>
    <x v="36"/>
    <m/>
    <x v="36"/>
    <x v="97"/>
    <s v="O23921420002"/>
    <s v="BOD"/>
    <n v="2392142"/>
    <m/>
    <s v="00046171101 DEPOSITO DE EFECTIVO, DEPOSITANTE: LABORATORIOS Y OPTICAS PAUKER LTDA, CONCEPTO: SANCION PECUNIARIA, CUENTA DE DEPOSITO: CUENTA UNICA DEL TESORO"/>
    <m/>
    <m/>
    <m/>
    <m/>
    <m/>
    <m/>
    <n v="0"/>
    <n v="5000"/>
    <s v="NO_CONCILIADO"/>
  </r>
  <r>
    <x v="116"/>
    <m/>
    <x v="116"/>
    <x v="97"/>
    <s v="O23921550002"/>
    <s v="BOD"/>
    <n v="2392155"/>
    <m/>
    <s v="00099021001 DEPOSITO DE EFECTIVO, DEPOSITANTE: KAREM LORENA GALLARDO SEJAS, CONCEPTO: DEVOLUCION DE VIATICOS VIAJE A LA LOCALIDAD DE QUILLACOLLO - CBBA GESTION 2025, CUENTA DE DEPOSITO: CUENTA UNICA DEL TESORO/DJBR"/>
    <m/>
    <m/>
    <m/>
    <m/>
    <m/>
    <m/>
    <n v="0"/>
    <n v="774"/>
    <s v="NO_CONCILIADO"/>
  </r>
  <r>
    <x v="13"/>
    <m/>
    <x v="13"/>
    <x v="97"/>
    <s v="O23921610002"/>
    <s v="BOD"/>
    <n v="2392161"/>
    <m/>
    <s v="00099021001 DEPOSITO DE EFECTIVO, DEPOSITANTE: MARCELA CORTEZ, CONCEPTO: DEVOLUCION DE PASAJE AEREO, CUENTA DE DEPOSITO: CUENTA UNICA DEL TESORO"/>
    <m/>
    <m/>
    <m/>
    <m/>
    <m/>
    <m/>
    <n v="0"/>
    <n v="446"/>
    <s v="NO_CONCILIADO"/>
  </r>
  <r>
    <x v="36"/>
    <m/>
    <x v="36"/>
    <x v="97"/>
    <s v="O23921630002"/>
    <s v="BOD"/>
    <n v="2392163"/>
    <m/>
    <s v="00099021001 DEPOSITO DE EFECTIVO, DEPOSITANTE: RICARDO EMILIO FERNANDEZ VEDIA, CONCEPTO: DEVOLUCION DE SUELDO DEL MES DE ABRIL 2026, CUENTA DE DEPOSITO: CUENTA UNICA DEL TESORO/DJBR"/>
    <m/>
    <m/>
    <m/>
    <m/>
    <m/>
    <m/>
    <n v="0"/>
    <n v="2529.96"/>
    <s v="NO_CONCILIADO"/>
  </r>
  <r>
    <x v="36"/>
    <m/>
    <x v="36"/>
    <x v="97"/>
    <s v="O23921640002"/>
    <s v="BOD"/>
    <n v="2392164"/>
    <m/>
    <s v="00099021001 DEPOSITO DE EFECTIVO, DEPOSITANTE: JORGE LUIS SORUCO PARAVICINI, CONCEPTO: DEVOLUCION DE SUELDO DEL MES DE ABRIL 2026, CUENTA DE DEPOSITO: CUENTA UNICA DEL TESORO/DJBR"/>
    <m/>
    <m/>
    <m/>
    <m/>
    <m/>
    <m/>
    <n v="0"/>
    <n v="1619.23"/>
    <s v="NO_CONCILIADO"/>
  </r>
  <r>
    <x v="92"/>
    <m/>
    <x v="92"/>
    <x v="97"/>
    <s v="O23921690002"/>
    <s v="BOD"/>
    <n v="2392169"/>
    <m/>
    <s v="00383012001 DEPOSITO DE EFECTIVO, DEPOSITANTE: MENSAJE DE PAZ, CONCEPTO: ENVIOS MES DE ABRIL, CUENTA DE DEPOSITO: CUENTA UNICA DEL TESORO"/>
    <m/>
    <m/>
    <m/>
    <m/>
    <m/>
    <m/>
    <n v="0"/>
    <n v="6346"/>
    <s v="NO_CONCILIADO"/>
  </r>
  <r>
    <x v="36"/>
    <m/>
    <x v="36"/>
    <x v="97"/>
    <s v="O23921710002"/>
    <s v="BOD"/>
    <n v="2392171"/>
    <m/>
    <s v="00046171101 DEPOSITO DE EFECTIVO, DEPOSITANTE: LOLITA NATURELL, CONCEPTO: SANCION PECUNIARIA, CUENTA DE DEPOSITO: CUENTA UNICA DEL TESORO"/>
    <m/>
    <m/>
    <m/>
    <m/>
    <m/>
    <m/>
    <n v="0"/>
    <n v="1667"/>
    <s v="NO_CONCILIADO"/>
  </r>
  <r>
    <x v="98"/>
    <m/>
    <x v="98"/>
    <x v="97"/>
    <s v="O23921810002"/>
    <s v="BOD"/>
    <n v="2392181"/>
    <m/>
    <s v="00221022001 DEPOSITO DE EFECTIVO, DEPOSITANTE: LA BOCAMINA SRL, CONCEPTO: FORMULARIO MULTA M02, CUENTA DE DEPOSITO: CUENTA UNICA DEL TESORO"/>
    <m/>
    <m/>
    <m/>
    <m/>
    <m/>
    <m/>
    <n v="0"/>
    <n v="80"/>
    <s v="NO_CONCILIADO"/>
  </r>
  <r>
    <x v="92"/>
    <m/>
    <x v="92"/>
    <x v="97"/>
    <s v="O23921960002"/>
    <s v="BOD"/>
    <n v="2392196"/>
    <m/>
    <s v="00383012001 DEPOSITO DE EFECTIVO, DEPOSITANTE: AGENCIA BOLIVIANA DE CORREOS, CONCEPTO: REGIONAL ORURO 4-23/05/2026, CUENTA DE DEPOSITO: CUENTA UNICA DEL TESORO"/>
    <m/>
    <m/>
    <m/>
    <m/>
    <m/>
    <m/>
    <n v="0"/>
    <n v="3063"/>
    <s v="NO_CONCILIADO"/>
  </r>
  <r>
    <x v="92"/>
    <m/>
    <x v="92"/>
    <x v="97"/>
    <s v="O23921970002"/>
    <s v="BOD"/>
    <n v="2392197"/>
    <m/>
    <s v="00383012001 DEPOSITO DE EFECTIVO, DEPOSITANTE: AGENCIA BOLIVIANA DE CORREOS, CONCEPTO: REGIONAL POTOSI 4-23/05/2026, CUENTA DE DEPOSITO: CUENTA UNICA DEL TESORO"/>
    <m/>
    <m/>
    <m/>
    <m/>
    <m/>
    <m/>
    <n v="0"/>
    <n v="2391"/>
    <s v="NO_CONCILIADO"/>
  </r>
  <r>
    <x v="92"/>
    <m/>
    <x v="92"/>
    <x v="97"/>
    <s v="O23921980002"/>
    <s v="BOD"/>
    <n v="2392198"/>
    <m/>
    <s v="00383012001 DEPOSITO DE EFECTIVO, DEPOSITANTE: AGENCIA BOLIVIANA DE CORREOS, CONCEPTO: REGIONAL COCHABAMBA 4-23/05/2026, CUENTA DE DEPOSITO: CUENTA UNICA DEL TESORO"/>
    <m/>
    <m/>
    <m/>
    <m/>
    <m/>
    <m/>
    <n v="0"/>
    <n v="20633"/>
    <s v="NO_CONCILIADO"/>
  </r>
  <r>
    <x v="92"/>
    <m/>
    <x v="92"/>
    <x v="97"/>
    <s v="O23921990002"/>
    <s v="BOD"/>
    <n v="2392199"/>
    <m/>
    <s v="00383012001 DEPOSITO DE EFECTIVO, DEPOSITANTE: AGENCIA BOLIVIANA DE CORREOS, CONCEPTO: REGIONAL BENI 4-23/05/2026, CUENTA DE DEPOSITO: CUENTA UNICA DEL TESORO"/>
    <m/>
    <m/>
    <m/>
    <m/>
    <m/>
    <m/>
    <n v="0"/>
    <n v="1352"/>
    <s v="NO_CONCILIADO"/>
  </r>
  <r>
    <x v="92"/>
    <m/>
    <x v="92"/>
    <x v="97"/>
    <s v="O23922000002"/>
    <s v="BOD"/>
    <n v="2392200"/>
    <m/>
    <s v="00383012001 DEPOSITO DE EFECTIVO, DEPOSITANTE: AGENCIA BOLIVIANA DE CORREOS, CONCEPTO: REGIONAL PANDO 4-23/05/2026, CUENTA DE DEPOSITO: CUENTA UNICA DEL TESORO"/>
    <m/>
    <m/>
    <m/>
    <m/>
    <m/>
    <m/>
    <n v="0"/>
    <n v="2455"/>
    <s v="NO_CONCILIADO"/>
  </r>
  <r>
    <x v="92"/>
    <m/>
    <x v="92"/>
    <x v="97"/>
    <s v="O23922010002"/>
    <s v="BOD"/>
    <n v="2392201"/>
    <m/>
    <s v="00383012001 DEPOSITO DE EFECTIVO, DEPOSITANTE: AGENCIA BOLIVIANA DE CORREOS, CONCEPTO: REGIONAL SANTA CRUZ 4-23/05/2026, CUENTA DE DEPOSITO: CUENTA UNICA DEL TESORO"/>
    <m/>
    <m/>
    <m/>
    <m/>
    <m/>
    <m/>
    <n v="0"/>
    <n v="22374.400000000001"/>
    <s v="NO_CONCILIADO"/>
  </r>
  <r>
    <x v="92"/>
    <m/>
    <x v="92"/>
    <x v="97"/>
    <s v="O23922020002"/>
    <s v="BOD"/>
    <n v="2392202"/>
    <m/>
    <s v="00383012001 DEPOSITO DE EFECTIVO, DEPOSITANTE: AGENCIA BOLIVIANA DE CORREOS, CONCEPTO: REGIONAL SUCRE 4-23/05/2026, CUENTA DE DEPOSITO: CUENTA UNICA DEL TESORO"/>
    <m/>
    <m/>
    <m/>
    <m/>
    <m/>
    <m/>
    <n v="0"/>
    <n v="12324.5"/>
    <s v="NO_CONCILIADO"/>
  </r>
  <r>
    <x v="92"/>
    <m/>
    <x v="92"/>
    <x v="97"/>
    <s v="O23922030002"/>
    <s v="BOD"/>
    <n v="2392203"/>
    <m/>
    <s v="00383012001 DEPOSITO DE EFECTIVO, DEPOSITANTE: AGENCIA BOLIVIANA DE CORREOS, CONCEPTO: REGIONAL TARIJA 4-23/05/2026, CUENTA DE DEPOSITO: CUENTA UNICA DEL TESORO"/>
    <m/>
    <m/>
    <m/>
    <m/>
    <m/>
    <m/>
    <n v="0"/>
    <n v="3668"/>
    <s v="NO_CONCILIADO"/>
  </r>
  <r>
    <x v="36"/>
    <m/>
    <x v="36"/>
    <x v="97"/>
    <s v="O23922040002"/>
    <s v="BOD"/>
    <n v="2392204"/>
    <m/>
    <s v="00046171101 DEPOSITO DE EFECTIVO, DEPOSITANTE: EMPRESA DE COMERCIALIZACION TECHNODENT S.R.L., CONCEPTO: SANCION PECUNIARIA RESOLUCION ADMINISTRATIVA S/053/2026, CUENTA DE DEPOSITO: CUENTA UNICA DEL TESORO"/>
    <m/>
    <m/>
    <m/>
    <m/>
    <m/>
    <m/>
    <n v="0"/>
    <n v="25000"/>
    <s v="NO_CONCILIADO"/>
  </r>
  <r>
    <x v="92"/>
    <m/>
    <x v="92"/>
    <x v="97"/>
    <s v="O23922050002"/>
    <s v="BOD"/>
    <n v="2392205"/>
    <m/>
    <s v="00383012001 DEPOSITO DE EFECTIVO, DEPOSITANTE: AGENCIA BOLIVIANA DE CORREOS, CONCEPTO: REGIONAL COCHABAMBA 13-14/04/2026, CUENTA DE DEPOSITO: CUENTA UNICA DEL TESORO"/>
    <m/>
    <m/>
    <m/>
    <m/>
    <m/>
    <m/>
    <n v="0"/>
    <n v="5383"/>
    <s v="NO_CONCILIADO"/>
  </r>
  <r>
    <x v="92"/>
    <m/>
    <x v="92"/>
    <x v="97"/>
    <s v="O23922060002"/>
    <s v="BOD"/>
    <n v="2392206"/>
    <m/>
    <s v="00383012001 DEPOSITO DE EFECTIVO, DEPOSITANTE: AGENCIA BOLIVIANA DE CORREOS, CONCEPTO: REGIONAL COCHABAMBA 14-17/04/2026, CUENTA DE DEPOSITO: CUENTA UNICA DEL TESORO"/>
    <m/>
    <m/>
    <m/>
    <m/>
    <m/>
    <m/>
    <n v="0"/>
    <n v="5339"/>
    <s v="NO_CONCILIADO"/>
  </r>
  <r>
    <x v="92"/>
    <m/>
    <x v="92"/>
    <x v="97"/>
    <s v="O23922100002"/>
    <s v="BOD"/>
    <n v="2392210"/>
    <m/>
    <s v="00383012001 DEPOSITO DE EFECTIVO, DEPOSITANTE: AGENCIA BOLIVIANA DE CORREOS, CONCEPTO: REGIONAL COCHABAMBA 28-30/04/2026, CUENTA DE DEPOSITO: CUENTA UNICA DEL TESORO"/>
    <m/>
    <m/>
    <m/>
    <m/>
    <m/>
    <m/>
    <n v="0"/>
    <n v="8040"/>
    <s v="NO_CONCILIADO"/>
  </r>
  <r>
    <x v="92"/>
    <m/>
    <x v="92"/>
    <x v="97"/>
    <s v="O23922070002"/>
    <s v="BOD"/>
    <n v="2392207"/>
    <m/>
    <s v="00383012001 DEPOSITO DE EFECTIVO, DEPOSITANTE: AGENCIA BOLIVIANA DE CORREOS, CONCEPTO: EBIM OCTUBRE A DICIEMBRE /2025, CUENTA DE DEPOSITO: CUENTA UNICA DEL TESORO"/>
    <m/>
    <m/>
    <m/>
    <m/>
    <m/>
    <m/>
    <n v="0"/>
    <n v="110"/>
    <s v="NO_CONCILIADO"/>
  </r>
  <r>
    <x v="92"/>
    <m/>
    <x v="92"/>
    <x v="97"/>
    <s v="O23922080002"/>
    <s v="BOD"/>
    <n v="2392208"/>
    <m/>
    <s v="00383012001 DEPOSITO DE EFECTIVO, DEPOSITANTE: AGENCIA BOLIVIANA DE CORREOS, CONCEPTO: REGIONAL ORURO 28-30/04/2026, CUENTA DE DEPOSITO: CUENTA UNICA DEL TESORO"/>
    <m/>
    <m/>
    <m/>
    <m/>
    <m/>
    <m/>
    <n v="0"/>
    <n v="1645.5"/>
    <s v="NO_CONCILIADO"/>
  </r>
  <r>
    <x v="92"/>
    <m/>
    <x v="92"/>
    <x v="97"/>
    <s v="O23922090002"/>
    <s v="BOD"/>
    <n v="2392209"/>
    <m/>
    <s v="00383012001 DEPOSITO DE EFECTIVO, DEPOSITANTE: AGENCIA BOLIVIANA DE CORREOS, CONCEPTO: REGIONAL POTOSI 28-30/04/2026, CUENTA DE DEPOSITO: CUENTA UNICA DEL TESORO"/>
    <m/>
    <m/>
    <m/>
    <m/>
    <m/>
    <m/>
    <n v="0"/>
    <n v="242"/>
    <s v="NO_CONCILIADO"/>
  </r>
  <r>
    <x v="92"/>
    <m/>
    <x v="92"/>
    <x v="97"/>
    <s v="O23922110002"/>
    <s v="BOD"/>
    <n v="2392211"/>
    <m/>
    <s v="00383012001 DEPOSITO DE EFECTIVO, DEPOSITANTE: AGENCIA BOLIVIANA DE CORREOS, CONCEPTO: REGIONAL BENI 28-30/04/2026, CUENTA DE DEPOSITO: CUENTA UNICA DEL TESORO"/>
    <m/>
    <m/>
    <m/>
    <m/>
    <m/>
    <m/>
    <n v="0"/>
    <n v="638"/>
    <s v="NO_CONCILIADO"/>
  </r>
  <r>
    <x v="92"/>
    <m/>
    <x v="92"/>
    <x v="97"/>
    <s v="O23922120002"/>
    <s v="BOD"/>
    <n v="2392212"/>
    <m/>
    <s v="00383012001 DEPOSITO DE EFECTIVO, DEPOSITANTE: AGENCIA BOLIVIANA DE CORREOS, CONCEPTO: REGIONAL PANDO 28-30/04/2026, CUENTA DE DEPOSITO: CUENTA UNICA DEL TESORO"/>
    <m/>
    <m/>
    <m/>
    <m/>
    <m/>
    <m/>
    <n v="0"/>
    <n v="284"/>
    <s v="NO_CONCILIADO"/>
  </r>
  <r>
    <x v="92"/>
    <m/>
    <x v="92"/>
    <x v="97"/>
    <s v="O23922130002"/>
    <s v="BOD"/>
    <n v="2392213"/>
    <m/>
    <s v="00383012001 DEPOSITO DE EFECTIVO, DEPOSITANTE: AGENCIA BOLIVIANA DE CORREOS, CONCEPTO: REGIONAL SANTA CRUZ 28-30/04/2026, CUENTA DE DEPOSITO: CUENTA UNICA DEL TESORO"/>
    <m/>
    <m/>
    <m/>
    <m/>
    <m/>
    <m/>
    <n v="0"/>
    <n v="3675"/>
    <s v="NO_CONCILIADO"/>
  </r>
  <r>
    <x v="92"/>
    <m/>
    <x v="92"/>
    <x v="97"/>
    <s v="O23922140002"/>
    <s v="BOD"/>
    <n v="2392214"/>
    <m/>
    <s v="00383012001 DEPOSITO DE EFECTIVO, DEPOSITANTE: AGENCIA BOLIVIANA DE CORREOS, CONCEPTO: REGIONAL SUCRE 28-30/04/2026, CUENTA DE DEPOSITO: CUENTA UNICA DEL TESORO"/>
    <m/>
    <m/>
    <m/>
    <m/>
    <m/>
    <m/>
    <n v="0"/>
    <n v="1495"/>
    <s v="NO_CONCILIADO"/>
  </r>
  <r>
    <x v="92"/>
    <m/>
    <x v="92"/>
    <x v="97"/>
    <s v="O23922150002"/>
    <s v="BOD"/>
    <n v="2392215"/>
    <m/>
    <s v="00383012001 DEPOSITO DE EFECTIVO, DEPOSITANTE: AGENCIA BOLIVIANA DE CORREOS, CONCEPTO: REGIONAL TARIJA 28-30/04/2026, CUENTA DE DEPOSITO: CUENTA UNICA DEL TESORO"/>
    <m/>
    <m/>
    <m/>
    <m/>
    <m/>
    <m/>
    <n v="0"/>
    <n v="1206"/>
    <s v="NO_CONCILIADO"/>
  </r>
  <r>
    <x v="92"/>
    <m/>
    <x v="92"/>
    <x v="97"/>
    <s v="O23922160002"/>
    <s v="BOD"/>
    <n v="2392216"/>
    <m/>
    <s v="00383012001 DEPOSITO DE EFECTIVO, DEPOSITANTE: AGENCIA BOLIVIANA DE CORREOS, CONCEPTO: CAJA PETROLERA DE SALUD, CUENTA DE DEPOSITO: CUENTA UNICA DEL TESORO"/>
    <m/>
    <m/>
    <m/>
    <m/>
    <m/>
    <m/>
    <n v="0"/>
    <n v="190"/>
    <s v="NO_CONCILIADO"/>
  </r>
  <r>
    <x v="92"/>
    <m/>
    <x v="92"/>
    <x v="97"/>
    <s v="O23922170002"/>
    <s v="BOD"/>
    <n v="2392217"/>
    <m/>
    <s v="00383012001 DEPOSITO DE EFECTIVO, DEPOSITANTE: AGENCIA BOLIVIANA DE CORREOS, CONCEPTO: CAJA DE SALUD DE LA BANCA PRIVADA ABRIL /2026, CUENTA DE DEPOSITO: CUENTA UNICA DEL TESORO"/>
    <m/>
    <m/>
    <m/>
    <m/>
    <m/>
    <m/>
    <n v="0"/>
    <n v="84"/>
    <s v="NO_CONCILIADO"/>
  </r>
  <r>
    <x v="92"/>
    <m/>
    <x v="92"/>
    <x v="97"/>
    <s v="O23922180002"/>
    <s v="BOD"/>
    <n v="2392218"/>
    <m/>
    <s v="00383012001 DEPOSITO DE EFECTIVO, DEPOSITANTE: AGENCIA BOLIVIANA DE CORREOS, CONCEPTO: SERVICIOS BASICOS, CUENTA DE DEPOSITO: CUENTA UNICA DEL TESORO"/>
    <m/>
    <m/>
    <m/>
    <m/>
    <m/>
    <m/>
    <n v="0"/>
    <n v="184"/>
    <s v="NO_CONCILIADO"/>
  </r>
  <r>
    <x v="65"/>
    <m/>
    <x v="65"/>
    <x v="97"/>
    <s v="O23922190002"/>
    <s v="BOD"/>
    <n v="2392219"/>
    <m/>
    <s v="00099021001 DEPOSITO DE EFECTIVO, DEPOSITANTE: VLADIMIR YAMIL LOPEZ CASTRO, CONCEPTO: DEVOLUCION DE VIATICOS, CUENTA DE DEPOSITO: CUENTA UNICA DEL TESORO/DBJR"/>
    <m/>
    <m/>
    <m/>
    <m/>
    <m/>
    <m/>
    <n v="0"/>
    <n v="519.4"/>
    <s v="NO_CONCILIADO"/>
  </r>
  <r>
    <x v="99"/>
    <m/>
    <x v="99"/>
    <x v="97"/>
    <s v="O23922270002"/>
    <s v="BOD"/>
    <n v="2392227"/>
    <m/>
    <s v="00599012001 DEPOSITO DE EFECTIVO, DEPOSITANTE: SILVIA ANDREA YANINE FERNANDEZ ORDOÑEZ, CONCEPTO: DEVOLUCION DE FONDOS EN AVANCE, CUENTA DE DEPOSITO: CUENTA UNICA DEL TESORO"/>
    <m/>
    <m/>
    <m/>
    <m/>
    <m/>
    <m/>
    <n v="0"/>
    <n v="2405.65"/>
    <s v="NO_CONCILIADO"/>
  </r>
  <r>
    <x v="10"/>
    <m/>
    <x v="10"/>
    <x v="97"/>
    <s v="B23921390002"/>
    <s v="BOD"/>
    <n v="2392139"/>
    <m/>
    <s v="00099021001 DEP.DE CHEQ.AJENOS,RET.DE CAM.,CONCEPTO: INCAPACIDAD,DEP.: CAJA NACIONAL DE SALUD , PROCEDENCIA: BANCO UNION S.A., CHEQUE: 29941, FECHA DE EMISION:20/05/2026"/>
    <m/>
    <m/>
    <m/>
    <m/>
    <m/>
    <m/>
    <n v="0"/>
    <n v="409370.16"/>
    <s v="NO_CONCILIADO"/>
  </r>
  <r>
    <x v="11"/>
    <m/>
    <x v="11"/>
    <x v="97"/>
    <s v="B23921590002"/>
    <s v="BOD"/>
    <n v="2392159"/>
    <m/>
    <s v="00010011102 DEP.DE CHEQ.AJENOS,RET.DE CAM.,CONCEPTO: COMPENSACION CON GESTORIA CONSULAR,DEP.: MINISTERIO DE RELACIONES EXTERIORES , PROCEDENCIA: BANCO UNION S.A., CHEQUE: 622, FECHA DE EMISION:26/05/2026"/>
    <m/>
    <m/>
    <m/>
    <m/>
    <m/>
    <m/>
    <n v="0"/>
    <n v="2818598.86"/>
    <s v="NO_CONCILIADO"/>
  </r>
  <r>
    <x v="3"/>
    <m/>
    <x v="3"/>
    <x v="97"/>
    <s v="B23921740002"/>
    <s v="BOD"/>
    <n v="2392174"/>
    <m/>
    <s v="00099021001 DEP.DE CHEQ.AJENOS,RET.DE CAM.,CONCEPTO: DEVOLUCION DE RECURSOS PLANILLAS INCAPACIDAD TEMPORAL,DEP.: OPERADORA DEL TREN METROPOLITANO DE CBBA MI TREN , PROCEDENCIA: BANCO UNION S.A., CHEQUE: 61628, FECHA DE EMISION:29/04/2026"/>
    <m/>
    <m/>
    <m/>
    <m/>
    <m/>
    <m/>
    <n v="0"/>
    <n v="4240.53"/>
    <s v="NO_CONCILIADO"/>
  </r>
  <r>
    <x v="36"/>
    <m/>
    <x v="36"/>
    <x v="97"/>
    <s v="B23921770002"/>
    <s v="BOD"/>
    <n v="2392177"/>
    <m/>
    <s v="00046171101 DEP.DE CHEQ.AJENOS,RET.DE CAM.,CONCEPTO: DEPÓSITO,DEP.: ADOLFO PATRICIO SORAIRE GALLARDO , PROCEDENCIA: BANCO UNION S.A., CHEQUE: 228517, FECHA DE EMISION:27/05/2026"/>
    <m/>
    <m/>
    <m/>
    <m/>
    <m/>
    <m/>
    <n v="0"/>
    <n v="3369"/>
    <s v="NO_CONCILIADO"/>
  </r>
  <r>
    <x v="13"/>
    <m/>
    <x v="13"/>
    <x v="97"/>
    <s v="B23921790002"/>
    <s v="BOD"/>
    <n v="2392179"/>
    <m/>
    <s v="00099021001 DEP.DE CHEQ.AJENOS,RET.DE CAM.,CONCEPTO: DEPÓSITO,DEP.: MARIA ANTONIETA LEDEZMA ROJAS , PROCEDENCIA: BANCO UNION S.A., CHEQUE: 228519, FECHA DE EMISION:27/05/2026"/>
    <m/>
    <m/>
    <m/>
    <m/>
    <m/>
    <m/>
    <n v="0"/>
    <n v="696.23"/>
    <s v="NO_CONCILIADO"/>
  </r>
  <r>
    <x v="96"/>
    <m/>
    <x v="96"/>
    <x v="97"/>
    <s v="B23921800002"/>
    <s v="BOD"/>
    <n v="2392180"/>
    <m/>
    <s v="00099021001 DEP.DE CHEQ.AJENOS,RET.DE CAM.,CONCEPTO: DEPÓSITO,DEP.: CELIA JANETT HIDALGO ZARATE , PROCEDENCIA: BANCO UNION S.A., CHEQUE: 230166, FECHA DE EMISION:27/05/2026/DJBR"/>
    <m/>
    <m/>
    <m/>
    <m/>
    <m/>
    <m/>
    <n v="0"/>
    <n v="1315.1"/>
    <s v="NO_CONCILIADO"/>
  </r>
  <r>
    <x v="13"/>
    <m/>
    <x v="13"/>
    <x v="97"/>
    <s v="B23921820002"/>
    <s v="BOD"/>
    <n v="2392182"/>
    <m/>
    <s v="00099021001 DEP.DE CHEQ.AJENOS,RET.DE CAM.,CONCEPTO: DEPÓSITO,DEP.: DEYSI CLARA ALVAREZ MUÑOZ , PROCEDENCIA: BANCO UNION S.A., CHEQUE: 228520, FECHA DE EMISION:27/05/2026"/>
    <m/>
    <m/>
    <m/>
    <m/>
    <m/>
    <m/>
    <n v="0"/>
    <n v="1933.97"/>
    <s v="NO_CONCILIADO"/>
  </r>
  <r>
    <x v="13"/>
    <m/>
    <x v="13"/>
    <x v="97"/>
    <s v="B23921830002"/>
    <s v="BOD"/>
    <n v="2392183"/>
    <m/>
    <s v="00099021001 DEP.DE CHEQ.AJENOS,RET.DE CAM.,CONCEPTO: DEPÓSITO,DEP.: ANA ROSARIO SALAZAR JALDIN , PROCEDENCIA: BANCO UNION S.A., CHEQUE: 228522, FECHA DE EMISION:27/05/2026"/>
    <m/>
    <m/>
    <m/>
    <m/>
    <m/>
    <m/>
    <n v="0"/>
    <n v="1933.97"/>
    <s v="NO_CONCILIADO"/>
  </r>
  <r>
    <x v="36"/>
    <m/>
    <x v="36"/>
    <x v="97"/>
    <s v="B23921840002"/>
    <s v="BOD"/>
    <n v="2392184"/>
    <m/>
    <s v="00099021001 DEP.DE CHEQ.AJENOS,RET.DE CAM.,CONCEPTO: DEPÓSITO,DEP.: CRISTHIAN BRUNO JALDIN CORONADO , PROCEDENCIA: BANCO UNION S.A., CHEQUE: 228523, FECHA DE EMISION:27/05/2026/DJBR"/>
    <m/>
    <m/>
    <m/>
    <m/>
    <m/>
    <m/>
    <n v="0"/>
    <n v="34323.919999999998"/>
    <s v="NO_CONCILIADO"/>
  </r>
  <r>
    <x v="10"/>
    <m/>
    <x v="10"/>
    <x v="97"/>
    <s v="G35911660002"/>
    <s v="CRV"/>
    <n v="3591166"/>
    <m/>
    <s v="REGULARIZACION DE TRANSFERENCIA DEL EXTERIOR SEGUN SWIFT NO.5794 DE FECHA 27/05/2026 ORDENANTE: CONSULADO GENERAL DE BOLIVIA WASHINGTON-EE.UU. REF:DEVOLUCIÓN DE SALDOS NO EJECUTADOS. LIB. 00099021001 TGN-RECURSOS ORDINARIOS (3987)"/>
    <m/>
    <m/>
    <m/>
    <m/>
    <m/>
    <m/>
    <n v="0"/>
    <n v="3861.29"/>
    <s v="NO_CONCILIADO"/>
  </r>
  <r>
    <x v="4"/>
    <m/>
    <x v="4"/>
    <x v="97"/>
    <s v="Q24391460002"/>
    <s v="CRV"/>
    <n v="2439146"/>
    <m/>
    <s v="NUMERO DE LIBRETA CUT: 00099021001 OPERACIÓN E18 TRANSFERENCIA DEL SISTEMA FINANCIERO A LA CUT TRANSFERENCIA DE FONDOS AL TGN DEVOLUCION DEL CAPITAL FIDEICOMISO A SOLICITUD DE BDP - SAM - FIDEICOMISO DE CREDITOS A EMPRESAS PUBLICAS FICREP"/>
    <m/>
    <m/>
    <m/>
    <m/>
    <m/>
    <m/>
    <n v="0"/>
    <n v="857599.38"/>
    <s v="NO_CONCILIADO"/>
  </r>
  <r>
    <x v="50"/>
    <m/>
    <x v="50"/>
    <x v="97"/>
    <s v="G35911590004"/>
    <s v="DVD"/>
    <n v="26860"/>
    <m/>
    <s v="VENTA DE DIVISAS CON TRANSFERENCIA DE FONDOS A SOLICITUD DE MINISTERIO DE PLANIFICACION DEL DESARROLLO SEGUN SOLICITUD 26860 REF: VENTA DIVISAS PARA TRANSFERENCIA AL EXTERIOR SEGURO MAYO A JULIO BECARIO ABRIL PATI TORREZ SEGUN INFORME 64/2026 EQUIVALENTES 207,80 USD LIB. 00099021001 TGN-RECURSOS ORDINARIOS (3987) POR DIFERENCIAL CAMBIARIO"/>
    <m/>
    <m/>
    <m/>
    <m/>
    <m/>
    <m/>
    <n v="15.51"/>
    <n v="0"/>
    <s v="NO_CONCILIADO"/>
  </r>
  <r>
    <x v="50"/>
    <m/>
    <x v="50"/>
    <x v="97"/>
    <s v="G35911600004"/>
    <s v="DVD"/>
    <n v="26856"/>
    <m/>
    <s v="VENTA DE DIVISAS CON TRANSFERENCIA DE FONDOS A SOLICITUD DE MINISTERIO DE PLANIFICACION DEL DESARROLLO SEGUN SOLICITUD 26856 REF: VENTA DIVISAS TRANSFERENCIA EXTERIOR MANUTENCION ENERO A MARZO 2026 BECARIO DANIELA ALANOCA CHOQUE SEGUN INFORME 59/2026 EQUIVALENTES 5.262,46 USD LIB. 00099021001 TGN-RECURSOS ORDINARIOS (3987) POR DIFERENCIAL CAMBIARIO"/>
    <m/>
    <m/>
    <m/>
    <m/>
    <m/>
    <m/>
    <n v="268.77"/>
    <n v="0"/>
    <s v="NO_CONCILIADO"/>
  </r>
  <r>
    <x v="50"/>
    <m/>
    <x v="50"/>
    <x v="97"/>
    <s v="G35911610004"/>
    <s v="DVD"/>
    <n v="26854"/>
    <m/>
    <s v="VENTA DE DIVISAS CON TRANSFERENCIA DE FONDOS A SOLICITUD DE MINISTERIO DE PLANIFICACION DEL DESARROLLO SEGUN SOLICITUD 26854 REF: VENTA DIVISAS PARA TRANSFERENCIA AL EXTERIOR MANUTENCION ABRIL A JUNIO 2026 BECARIO ALEXANDER ARANDA INF 20/2026 EQUIVALENTES 4.551,36 USD LIB. 00099021001 TGN-RECURSOS ORDINARIOS (3987) POR DIFERENCIAL CAMBIARIO"/>
    <m/>
    <m/>
    <m/>
    <m/>
    <m/>
    <m/>
    <n v="232.44"/>
    <n v="0"/>
    <s v="NO_CONCILIADO"/>
  </r>
  <r>
    <x v="50"/>
    <m/>
    <x v="50"/>
    <x v="97"/>
    <s v="G35911620004"/>
    <s v="DVD"/>
    <n v="26853"/>
    <m/>
    <s v="VENTA DE DIVISAS CON TRANSFERENCIA DE FONDOS A SOLICITUD DE MINISTERIO DE PLANIFICACION DEL DESARROLLO SEGUN SOLICITUD 26853 REF: VENTA DIVISAS PARA TRANSFERENCIA AL EXTERIOR, MANUTENCION ENERO A MARZO 2026 BECARIO SERGIO FERNANDEZ SEG INF 21/2026 EQUIVALENTES 5.826,13 USD LIB. 00099021001 TGN-RECURSOS ORDINARIOS (3987) POR DIFERENCIAL CAMBIARIO"/>
    <m/>
    <m/>
    <m/>
    <m/>
    <m/>
    <m/>
    <n v="297.54000000000002"/>
    <n v="0"/>
    <s v="NO_CONCILIADO"/>
  </r>
  <r>
    <x v="50"/>
    <m/>
    <x v="50"/>
    <x v="97"/>
    <s v="G35911630004"/>
    <s v="DVD"/>
    <n v="26852"/>
    <m/>
    <s v="VENTA DE DIVISAS CON TRANSFERENCIA DE FONDOS A SOLICITUD DE MINISTERIO DE PLANIFICACION DEL DESARROLLO SEGUN SOLICITUD 26852 REF: VENTA DIVISAS PARA TRANSFERENCIA AL EXTERIOR, MANUTENCION ENERO A MARZO 2026 MARIANELA MAMANI POMA SEGUN INFORME 57/2026 EQUIVALENTES 2.790,96 USD LIB. 00099021001 TGN-RECURSOS ORDINARIOS (3987) POR DIFERENCIAL CAMBIARIO"/>
    <m/>
    <m/>
    <m/>
    <m/>
    <m/>
    <m/>
    <n v="142.54"/>
    <n v="0"/>
    <s v="NO_CONCILIADO"/>
  </r>
  <r>
    <x v="50"/>
    <m/>
    <x v="50"/>
    <x v="97"/>
    <s v="G35911640004"/>
    <s v="DVD"/>
    <n v="26851"/>
    <m/>
    <s v="VENTA DE DIVISAS CON TRANSFERENCIA DE FONDOS A SOLICITUD DE MINISTERIO DE PLANIFICACION DEL DESARROLLO SEGUN SOLICITUD 26851 REF: VENTA DIVISAS PARA TRANSFERENCIA AL EXTERIOR MANUTENCION ENERO A MARZO 2026 BECARIO ABRIL PATI TORREZ SEGUN INFORME 55/2026 EQUIVALENTES 4.545,43 USD LIB. 00099021001 TGN-RECURSOS ORDINARIOS (3987) POR DIFERENCIAL CAMBIARIO"/>
    <m/>
    <m/>
    <m/>
    <m/>
    <m/>
    <m/>
    <n v="232.14"/>
    <n v="0"/>
    <s v="NO_CONCILIADO"/>
  </r>
  <r>
    <x v="50"/>
    <m/>
    <x v="50"/>
    <x v="97"/>
    <s v="G35911650004"/>
    <s v="DVD"/>
    <n v="26849"/>
    <m/>
    <s v="VENTA DE DIVISAS CON TRANSFERENCIA DE FONDOS A SOLICITUD DE MINISTERIO DE PLANIFICACION DEL DESARROLLO SEGUN SOLICITUD 26849 REF: VENTA DE DIVISAS PARA TRANSFERENCIA AL EXTERIOR, MANUTENCION ENERO A MARZO 2026 BECARIO ALVARO IBER ARUQUIPA YUJRA S/G INF 56/2026 EQUIVALENTES 4.551,36 USD LIB. 00099021001 TGN-RECURSOS ORDINARIOS (3987) POR DIFERENCIAL CAMBIARIO"/>
    <m/>
    <m/>
    <m/>
    <m/>
    <m/>
    <m/>
    <n v="232.45"/>
    <n v="0"/>
    <s v="NO_CONCILIADO"/>
  </r>
  <r>
    <x v="10"/>
    <m/>
    <x v="10"/>
    <x v="97"/>
    <s v="G35911670001"/>
    <s v="CVD"/>
    <n v="3591167"/>
    <m/>
    <s v="COBRO COSTOS DE PAPELERIA POR REGULARIZACION DE TRANSFERENCIA DEL EXTERIOR POR ORDEN DE CONSULADO GENERAL DE BOLIVIA WASHINGTON-EE.UU. REF:DEVOLUCIÓN DE SALDOS NO EJECUTADOS. LIB. 00099021001 TGN-RECURSOS ORDINARIOS (3987)"/>
    <m/>
    <m/>
    <m/>
    <m/>
    <m/>
    <m/>
    <n v="80"/>
    <n v="0"/>
    <s v="NO_CONCILIADO"/>
  </r>
  <r>
    <x v="78"/>
    <m/>
    <x v="78"/>
    <x v="97"/>
    <s v="S11548350003"/>
    <s v="COB"/>
    <n v="1154835"/>
    <m/>
    <s v="||TRANSFERENCIA DE FONDOS S/G MENSAJES SWIFT NRO. 6019 Y 6017, EN ATENCIÓN A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4"/>
    <m/>
    <x v="4"/>
    <x v="97"/>
    <s v="S11548430001"/>
    <s v="COB"/>
    <n v="1154843"/>
    <m/>
    <s v="COBRO DE||ÚTILES DE ESCRITORIO POR EL COMPROBANTE NRO. 1154839 DE LA FECHA, SEGÚN NOTA CITE: MEFP/VTCP/DGCP/UODP/N° 101/2026 DE FECHA 23/03/2026 (HRE-TGL-5088), ENVIADO POR EL MINISTERIO DE ECONOMÍA Y FINANZAS PÚBLICAS (SECTOR PÚBLICO). DEBITO DE LA LIBRETA N° 00099021001 TGN-RECURSOS ORDINARIOS&amp;quot;. REPOSICIÓN DE ÚTILES DE ESCRITORIO."/>
    <m/>
    <m/>
    <m/>
    <m/>
    <m/>
    <m/>
    <n v="80"/>
    <n v="0"/>
    <s v="NO_CONCILIADO"/>
  </r>
  <r>
    <x v="78"/>
    <m/>
    <x v="78"/>
    <x v="97"/>
    <s v="S11548400003"/>
    <s v="COB"/>
    <n v="1154840"/>
    <m/>
    <s v="||TRANSFERENCIA DE FONDOS SEGÚN MENSAJE SWIFT NRO. 5998, EN ATENCIÓN A CORREO ELECTRÓNICO Y NOTA CITE: CAR/DGE-DNAF N° 0025/2026 DE FECHA 28/01/2026 (HRE-TGL-1689), ENVIADO POR NAVEGACIÓN AÉREA Y AERONAUTICA CIVIL-NAABOL (SECTOR PÚBLICO). DÉBITO DE LA LIBRETA N° 00389012001 DE NAABOL-ADMINISTRACION C., REPOSICIÓN DE ÚTILES DE ESCRITORIO."/>
    <m/>
    <m/>
    <m/>
    <m/>
    <m/>
    <m/>
    <n v="80"/>
    <n v="0"/>
    <s v="NO_CONCILIADO"/>
  </r>
  <r>
    <x v="78"/>
    <m/>
    <x v="78"/>
    <x v="97"/>
    <s v="S11548340003"/>
    <s v="COB"/>
    <n v="1154834"/>
    <m/>
    <s v="||TRANSFERENCIA DE FONDOS S/G MENSAJE SWIFT NRO. 6026, EN ATENCIÓN A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100"/>
    <m/>
    <x v="100"/>
    <x v="97"/>
    <s v="S11548320003"/>
    <s v="COB"/>
    <n v="1154832"/>
    <m/>
    <s v="||TRANSFERENCIA DE FONDOS SEGÚN MENSAJE SWIFT NRO. 6000, EN ATENCIÓN A NOTA CITE: DGAC/DAF/FIN/NE-0031/26 DE FECHA 09/02/2026 (HRE-TGL-2685), ENVIADO POR DIRECCIÓN GENERAL DE AERONÁUTICA CIVIL-DGAC (SECTOR PÚBLICO). DÉBITO DE LA LIBRETA N° 00117012001 DE DGAC, REPOSICIÓN DE ÚTILES DE ESCRITORIO."/>
    <m/>
    <m/>
    <m/>
    <m/>
    <m/>
    <m/>
    <n v="80"/>
    <n v="0"/>
    <s v="NO_CONCILIADO"/>
  </r>
  <r>
    <x v="78"/>
    <m/>
    <x v="78"/>
    <x v="97"/>
    <s v="S11548300003"/>
    <s v="COB"/>
    <n v="1154830"/>
    <m/>
    <s v="||TRANSFERENCIA DE FONDOS SEGÚN MENSAJES SWIFT NROS 6024 Y 6025 EN ATENCIÓN A NOTA CITE CAR/DGE-DNAF N°0025/2026 DE FECHA.28/01/2026. (HRE-TGL-1689) ENVIADO POR LA NAVEGACION AEREA Y AEROPUERTOS BOLIVIANOS (SECTOR PÚBLICO). DÉBITO DE LA LIB. 00389012001 NAABOL- ADMINISTRACIÓN, REPOSICIÓN DE ÚTILES DE ESCRITORIO"/>
    <m/>
    <m/>
    <m/>
    <m/>
    <m/>
    <m/>
    <n v="80"/>
    <n v="0"/>
    <s v="NO_CONCILIADO"/>
  </r>
  <r>
    <x v="37"/>
    <m/>
    <x v="37"/>
    <x v="97"/>
    <s v="G35913710001"/>
    <s v="CVD"/>
    <n v="3591371"/>
    <m/>
    <s v="COBRO COSTOS DE PAPELERIA SEGUN TRANSFERENCIA DEL EXTERIOR POR ORDEN DE PETRORECONCAVO S A (BRAZIL-MATA DE SAO JOAO) FECHA VALOR 27/05/2026 REF.: CRED (5788575.22515 TRN/20260527-00216791) LIB. 00513012007 YPFB - RECURSOS NACIONALIZACIÓN"/>
    <m/>
    <m/>
    <m/>
    <m/>
    <m/>
    <m/>
    <n v="80"/>
    <n v="0"/>
    <s v="NO_CONCILIADO"/>
  </r>
  <r>
    <x v="50"/>
    <m/>
    <x v="50"/>
    <x v="97"/>
    <s v="G35913680004"/>
    <s v="DVD"/>
    <n v="26857"/>
    <m/>
    <s v="VENTA DE DIVISAS CON TRANSFERENCIA DE FONDOS A SOLICITUD DE MINISTERIO DE PLANIFICACION DEL DESARROLLO SEGUN SOLICITUD 26857 REF: SALE OF FOREIGN CURRENCY FOR TRANSFER ABROAD FOR MAINTENANCE EXPENSES APRIL TO JUNE 2026 ANNIE ESPINOZA ACCORDING TO REPORT 19/26 EQUIVALENTES 4.912,41 USD LIB. 00099021001 TGN-RECURSOS ORDINARIOS (3987) POR DIFERENCIAL CAMBIARIO"/>
    <m/>
    <m/>
    <m/>
    <m/>
    <m/>
    <m/>
    <n v="328.27"/>
    <n v="0"/>
    <s v="NO_CONCILIADO"/>
  </r>
  <r>
    <x v="37"/>
    <m/>
    <x v="37"/>
    <x v="97"/>
    <s v="G35913730001"/>
    <s v="CVD"/>
    <n v="3591373"/>
    <m/>
    <s v="COBRO COSTOS DE PAPELERIA SEGUN TRANSFERENCIA DEL EXTERIOR POR ORDEN DE MTX COMERCIALIZADORA DE GAS LTDA. (BR/SALVADOR) FECHA VALOR 26/05/2026 REF.: RFB PPA-MTX-89/26 (IM00598624201001 TRN/20260526-00652696) LIB. 00513012007 YPFB - RECURSOS NACIONALIZACIÓN"/>
    <m/>
    <m/>
    <m/>
    <m/>
    <m/>
    <m/>
    <n v="80"/>
    <n v="0"/>
    <s v="NO_CONCILIADO"/>
  </r>
  <r>
    <x v="4"/>
    <m/>
    <x v="4"/>
    <x v="97"/>
    <s v="Q24393510002"/>
    <s v="CRV"/>
    <n v="2439351"/>
    <m/>
    <s v="NUMERO DE LIBRETA CUT: 00099021001 OPERACIÓN E18 TRANSFERENCIA DEL SISTEMA FINANCIERO A LA CUT TRANSFERENCIA DE FONDOS PARA RESTITUCION ANTICIPADA DE RECURSOS AL TGN A SOLICITUD DE FIDEICOMISO FIREPRO REEMBOLSOS CARTERA BDP S.A.M"/>
    <m/>
    <m/>
    <m/>
    <m/>
    <m/>
    <m/>
    <n v="0"/>
    <n v="5397541.6900000004"/>
    <s v="NO_CONCILIADO"/>
  </r>
  <r>
    <x v="78"/>
    <m/>
    <x v="78"/>
    <x v="97"/>
    <s v="S11548450003"/>
    <s v="COB"/>
    <n v="1154845"/>
    <m/>
    <s v="||TRANSFERENCIA DE FONDOS SEGÚN MENSAJE SWIFT NRO 6064 EN ATENCIÓN A CORREO ELECTRÓNICO Y NOTA CITE CAR/DGE-DNAF N°0025/2026 DE FECHA.28/01/2026. (HRE-TGL-1689) ENVIADO POR LA NAVEGACION AEREA Y AEROPUERTOS BOLIVIANOS (SECTOR PÚBLICO). DÉBITO DE LA LIB. 00389012001 NAABOL- ADMINISTRACIÓN, REPOSICIÓN DE ÚTILES DE ESCRITORIO"/>
    <m/>
    <m/>
    <m/>
    <m/>
    <m/>
    <m/>
    <n v="80"/>
    <n v="0"/>
    <s v="NO_CONCILIADO"/>
  </r>
  <r>
    <x v="120"/>
    <m/>
    <x v="120"/>
    <x v="97"/>
    <s v="Q24394350002"/>
    <s v="CRV"/>
    <n v="2439435"/>
    <m/>
    <s v="NUMERO DE LIBRETA CUT: 595012003 OPERACIÓN E18 TRANSFERENCIA DEL SISTEMA FINANCIERO A LA CUT TRANSFERENCIA DE FONDOS DEVOLUCION DE FONDOS POR ABONO DE COMISIONES INCOMPLETA MES FEBRERO 2026"/>
    <m/>
    <m/>
    <m/>
    <m/>
    <m/>
    <m/>
    <n v="0"/>
    <n v="187042.9"/>
    <s v="NO_CONCILIADO"/>
  </r>
  <r>
    <x v="120"/>
    <m/>
    <x v="120"/>
    <x v="97"/>
    <s v="Q24394580002"/>
    <s v="CRV"/>
    <n v="2439458"/>
    <m/>
    <s v="NUMERO DE LIBRETA CUT: 595012003 OPERACIÓN E18 TRANSFERENCIA DEL SISTEMA FINANCIERO A LA CUT TRANSFERENCIA DE FONDOS DEVOLUCION DE FONDOS POR ABONO DE COMISIONES INCOMPLETA MES ENERO 2026"/>
    <m/>
    <m/>
    <m/>
    <m/>
    <m/>
    <m/>
    <n v="0"/>
    <n v="180829.4"/>
    <s v="NO_CONCILIADO"/>
  </r>
  <r>
    <x v="37"/>
    <m/>
    <x v="37"/>
    <x v="97"/>
    <s v="G35915960001"/>
    <s v="CVD"/>
    <n v="3591596"/>
    <m/>
    <s v="COBRO COSTOS DE PAPELERIA SEGUN TRANSFERENCIA DEL EXTERIOR POR ORDEN DE TRAFIGURA PTE LTD (SINGAPORE) FECHA VALOR 27/05/2026 REF.: CRED GAS NATURAL (260527124804 TRN/20260527-00281009) LIB. 00513012007 YPFB - RECURSOS NACIONALIZACIÓN"/>
    <m/>
    <m/>
    <m/>
    <m/>
    <m/>
    <m/>
    <n v="80"/>
    <n v="0"/>
    <s v="NO_CONCILIADO"/>
  </r>
  <r>
    <x v="37"/>
    <m/>
    <x v="37"/>
    <x v="97"/>
    <s v="G35915980001"/>
    <s v="CVD"/>
    <n v="3591598"/>
    <m/>
    <s v="COBRO COSTOS DE PAPELERIA SEGUN TRANSFERENCIA DEL EXTERIOR POR ORDEN DE TRAFIGURA PTE LTD (SINGAPORE) FECHA VALOR 27/05/2026 REF.: CRED GAS NATURAL (260527124803 TRN/20260527-00281008) LIB. 00513012007 YPFB - RECURSOS NACIONALIZACIÓN"/>
    <m/>
    <m/>
    <m/>
    <m/>
    <m/>
    <m/>
    <n v="80"/>
    <n v="0"/>
    <s v="NO_CONCILIADO"/>
  </r>
  <r>
    <x v="37"/>
    <m/>
    <x v="37"/>
    <x v="97"/>
    <s v="G35916000001"/>
    <s v="CVD"/>
    <n v="3591600"/>
    <m/>
    <s v="COBRO COSTOS DE PAPELERIA SEGUN TRANSFERENCIA DEL EXTERIOR POR ORDEN DE TRAFIGURA PTE LTD (SINGAPORE) FECHA VALOR 27/05/2026 REF.: CRED GAS NATURAL (260527124805 TRN/20260527-00281084) LIB. 00513012007 YPFB - RECURSOS NACIONALIZACIÓN"/>
    <m/>
    <m/>
    <m/>
    <m/>
    <m/>
    <m/>
    <n v="80"/>
    <n v="0"/>
    <s v="NO_CONCILIADO"/>
  </r>
  <r>
    <x v="37"/>
    <m/>
    <x v="37"/>
    <x v="97"/>
    <s v="G35917300001"/>
    <s v="CVD"/>
    <n v="3591730"/>
    <m/>
    <s v="COBRO COSTOS DE PAPELERIA SEGUN TRANSFERENCIA DEL EXTERIOR POR ORDEN DE TRAFIGURA PTE LTD (SINGAPORE) FECHA VALOR 27/05/2026 REF.: CRED GAS NATURAL (260527124806 TRN/20260527-00281077) LIB. 00513012007 YPFB - RECURSOS NACIONALIZACIÓN"/>
    <m/>
    <m/>
    <m/>
    <m/>
    <m/>
    <m/>
    <n v="80"/>
    <n v="0"/>
    <s v="NO_CONCILIADO"/>
  </r>
  <r>
    <x v="100"/>
    <m/>
    <x v="100"/>
    <x v="97"/>
    <s v="S11548620003"/>
    <s v="COB"/>
    <n v="1154862"/>
    <m/>
    <s v="||TRANSFERENCIA DE FONDOS SEGÚN MENSAJE SWIFT NRO 6081, EN ATENCIÓN A NOTA CITE: DGAC/DAF/FIN/NE-0031/26 DE FECHA 09/02/2026 (HRE-TGL-2685), ENVIADO POR DIRECCIÓN GENERAL DE AERONÁUTICA CIVIL-DGAC (SECTOR PÚBLICO). DÉBITO DE LA LIBRETA N° 00117012001DE DGAC, REPOSICIÓN DE ÚTILES DE ESCRITORIO."/>
    <m/>
    <m/>
    <m/>
    <m/>
    <m/>
    <m/>
    <n v="80"/>
    <n v="0"/>
    <s v="NO_CONCILIADO"/>
  </r>
  <r>
    <x v="97"/>
    <m/>
    <x v="97"/>
    <x v="97"/>
    <s v="S11548290001"/>
    <s v="DEV"/>
    <n v="121"/>
    <m/>
    <s v="||COBRO POR COMISION A EMPRESA PUBLICA QUIPUS POR SOLICITUD DE INFORMACION DE SALDOS AL 31/12/2025 PARA AUDITORIA EXTERNA, SEGÚN R.D. 192/2025, HOJA DE RUTA BCB-HRE-TLG-2026-7812, NOTA CAR/QUIPUS/GG/GAF/JDF Nº0121/2026 Y DOC. ADJUNTOS DEBITO DE LA LIBRETA Nº00590012001-EMPRESA PUBLICA QUIPUS-RECURSOS ESPECIFICOS COBRO CONFIRM.SALDOS"/>
    <m/>
    <m/>
    <m/>
    <m/>
    <m/>
    <m/>
    <n v="220"/>
    <n v="0"/>
    <s v="NO_CONCILIADO"/>
  </r>
  <r>
    <x v="62"/>
    <m/>
    <x v="62"/>
    <x v="98"/>
    <s v="O23923830002"/>
    <s v="BOD"/>
    <n v="2392383"/>
    <m/>
    <s v="00548132001 DEPOSITO DE EFECTIVO, DEPOSITANTE: MARCELINO LARUTA ESPINO, CONCEPTO: RETENCION DEL 13% VIATICOS, CUENTA DE DEPOSITO: CUENTA UNICA DEL TESORO"/>
    <m/>
    <m/>
    <m/>
    <m/>
    <m/>
    <m/>
    <n v="0"/>
    <n v="39"/>
    <s v="NO_CONCILIADO"/>
  </r>
  <r>
    <x v="98"/>
    <m/>
    <x v="98"/>
    <x v="98"/>
    <s v="O23923930002"/>
    <s v="BOD"/>
    <n v="2392393"/>
    <m/>
    <s v="00221022001 DEPOSITO DE EFECTIVO, DEPOSITANTE: EMPRESA MINERA JIN PENG SRL, CONCEPTO: ID 634701 AGJP 39/26, CUENTA DE DEPOSITO: CUENTA UNICA DEL TESORO"/>
    <m/>
    <m/>
    <m/>
    <m/>
    <m/>
    <m/>
    <n v="0"/>
    <n v="100"/>
    <s v="NO_CONCILIADO"/>
  </r>
  <r>
    <x v="98"/>
    <m/>
    <x v="98"/>
    <x v="98"/>
    <s v="O23923940002"/>
    <s v="BOD"/>
    <n v="2392394"/>
    <m/>
    <s v="00221022001 DEPOSITO DE EFECTIVO, DEPOSITANTE: EMPRESA MINERA JIN PENG SRL, CONCEPTO: ID 634701, CUENTA DE DEPOSITO: CUENTA UNICA DEL TESORO"/>
    <m/>
    <m/>
    <m/>
    <m/>
    <m/>
    <m/>
    <n v="0"/>
    <n v="140"/>
    <s v="NO_CONCILIADO"/>
  </r>
  <r>
    <x v="75"/>
    <m/>
    <x v="75"/>
    <x v="98"/>
    <s v="O23924260002"/>
    <s v="BOD"/>
    <n v="2392426"/>
    <m/>
    <s v="00099021001 DEPOSITO DE EFECTIVO, DEPOSITANTE: GUSTAVO ARGOTE DEHEZA, CONCEPTO: REVERSION POR CONCEPTO DE COMBUSTIBLE DE LAS ELECCIONES SUBNACIONALES GESTION 2026 2°VUELTA, CUENTA DE DEPOSITO: CUENTA UNICA DEL TESORO/DJBR"/>
    <m/>
    <m/>
    <m/>
    <m/>
    <m/>
    <m/>
    <n v="0"/>
    <n v="0.6"/>
    <s v="NO_CONCILIADO"/>
  </r>
  <r>
    <x v="98"/>
    <m/>
    <x v="98"/>
    <x v="98"/>
    <s v="O23924280002"/>
    <s v="BOD"/>
    <n v="2392428"/>
    <m/>
    <s v="00221022001 DEPOSITO DE EFECTIVO, DEPOSITANTE: ESTUQUERA CAYARA SRL, CONCEPTO: PAGO DE MULTAS, CUENTA DE DEPOSITO: CUENTA UNICA DEL TESORO"/>
    <m/>
    <m/>
    <m/>
    <m/>
    <m/>
    <m/>
    <n v="0"/>
    <n v="100"/>
    <s v="NO_CONCILIADO"/>
  </r>
  <r>
    <x v="98"/>
    <m/>
    <x v="98"/>
    <x v="98"/>
    <s v="O23924330002"/>
    <s v="BOD"/>
    <n v="2392433"/>
    <m/>
    <s v="00221022001 DEPOSITO DE EFECTIVO, DEPOSITANTE: ESTUQUERA CAYARA SRL, CONCEPTO: PAGO DE MULTAS, CUENTA DE DEPOSITO: CUENTA UNICA DEL TESORO"/>
    <m/>
    <m/>
    <m/>
    <m/>
    <m/>
    <m/>
    <n v="0"/>
    <n v="100"/>
    <s v="NO_CONCILIADO"/>
  </r>
  <r>
    <x v="98"/>
    <m/>
    <x v="98"/>
    <x v="98"/>
    <s v="O23924300002"/>
    <s v="BOD"/>
    <n v="2392430"/>
    <m/>
    <s v="00221022001 DEPOSITO DE EFECTIVO, DEPOSITANTE: ESTUQUERA CAYARA SRL, CONCEPTO: PAGO DE MULTAS, CUENTA DE DEPOSITO: CUENTA UNICA DEL TESORO"/>
    <m/>
    <m/>
    <m/>
    <m/>
    <m/>
    <m/>
    <n v="0"/>
    <n v="100"/>
    <s v="NO_CONCILIADO"/>
  </r>
  <r>
    <x v="98"/>
    <m/>
    <x v="98"/>
    <x v="98"/>
    <s v="O23924310002"/>
    <s v="BOD"/>
    <n v="2392431"/>
    <m/>
    <s v="00221022001 DEPOSITO DE EFECTIVO, DEPOSITANTE: ESTUQUERA CAYARA SRL, CONCEPTO: PAGO DE MULTAS, CUENTA DE DEPOSITO: CUENTA UNICA DEL TESORO"/>
    <m/>
    <m/>
    <m/>
    <m/>
    <m/>
    <m/>
    <n v="0"/>
    <n v="100"/>
    <s v="NO_CONCILIADO"/>
  </r>
  <r>
    <x v="98"/>
    <m/>
    <x v="98"/>
    <x v="98"/>
    <s v="O23924340002"/>
    <s v="BOD"/>
    <n v="2392434"/>
    <m/>
    <s v="00221022001 DEPOSITO DE EFECTIVO, DEPOSITANTE: ESTUQUERA CAYARA SRL, CONCEPTO: PAGO DE MULTAS, CUENTA DE DEPOSITO: CUENTA UNICA DEL TESORO"/>
    <m/>
    <m/>
    <m/>
    <m/>
    <m/>
    <m/>
    <n v="0"/>
    <n v="100"/>
    <s v="NO_CONCILIADO"/>
  </r>
  <r>
    <x v="98"/>
    <m/>
    <x v="98"/>
    <x v="98"/>
    <s v="O23924360002"/>
    <s v="BOD"/>
    <n v="2392436"/>
    <m/>
    <s v="00221022001 DEPOSITO DE EFECTIVO, DEPOSITANTE: ESTUQUERA CAYARA SRL, CONCEPTO: PAGO DE MULTAS, CUENTA DE DEPOSITO: CUENTA UNICA DEL TESORO"/>
    <m/>
    <m/>
    <m/>
    <m/>
    <m/>
    <m/>
    <n v="0"/>
    <n v="100"/>
    <s v="NO_CONCILIADO"/>
  </r>
  <r>
    <x v="98"/>
    <m/>
    <x v="98"/>
    <x v="98"/>
    <s v="O23924370002"/>
    <s v="BOD"/>
    <n v="2392437"/>
    <m/>
    <s v="00221022001 DEPOSITO DE EFECTIVO, DEPOSITANTE: ESTUQUERA CAYARA SRL, CONCEPTO: PAGO DE MULTAS, CUENTA DE DEPOSITO: CUENTA UNICA DEL TESORO"/>
    <m/>
    <m/>
    <m/>
    <m/>
    <m/>
    <m/>
    <n v="0"/>
    <n v="100"/>
    <s v="NO_CONCILIADO"/>
  </r>
  <r>
    <x v="98"/>
    <m/>
    <x v="98"/>
    <x v="98"/>
    <s v="O23924390002"/>
    <s v="BOD"/>
    <n v="2392439"/>
    <m/>
    <s v="00221022001 DEPOSITO DE EFECTIVO, DEPOSITANTE: ESTUQUERA CAYARA SRL, CONCEPTO: PAGO DE MULTAS, CUENTA DE DEPOSITO: CUENTA UNICA DEL TESORO"/>
    <m/>
    <m/>
    <m/>
    <m/>
    <m/>
    <m/>
    <n v="0"/>
    <n v="100"/>
    <s v="NO_CONCILIADO"/>
  </r>
  <r>
    <x v="98"/>
    <m/>
    <x v="98"/>
    <x v="98"/>
    <s v="O23924400002"/>
    <s v="BOD"/>
    <n v="2392440"/>
    <m/>
    <s v="00221022001 DEPOSITO DE EFECTIVO, DEPOSITANTE: ESTUQUERA CAYARA SRL, CONCEPTO: PAGO DE MULTAS, CUENTA DE DEPOSITO: CUENTA UNICA DEL TESORO"/>
    <m/>
    <m/>
    <m/>
    <m/>
    <m/>
    <m/>
    <n v="0"/>
    <n v="100"/>
    <s v="NO_CONCILIADO"/>
  </r>
  <r>
    <x v="98"/>
    <m/>
    <x v="98"/>
    <x v="98"/>
    <s v="O23924420002"/>
    <s v="BOD"/>
    <n v="2392442"/>
    <m/>
    <s v="00221022001 DEPOSITO DE EFECTIVO, DEPOSITANTE: ESTUQUERA CAYARA SRL, CONCEPTO: PAGO DE MULTAS, CUENTA DE DEPOSITO: CUENTA UNICA DEL TESORO"/>
    <m/>
    <m/>
    <m/>
    <m/>
    <m/>
    <m/>
    <n v="0"/>
    <n v="100"/>
    <s v="NO_CONCILIADO"/>
  </r>
  <r>
    <x v="98"/>
    <m/>
    <x v="98"/>
    <x v="98"/>
    <s v="O23924430002"/>
    <s v="BOD"/>
    <n v="2392443"/>
    <m/>
    <s v="00221022001 DEPOSITO DE EFECTIVO, DEPOSITANTE: ESTUQUERA CAYARA SRL, CONCEPTO: PAGO DE MULTAS, CUENTA DE DEPOSITO: CUENTA UNICA DEL TESORO"/>
    <m/>
    <m/>
    <m/>
    <m/>
    <m/>
    <m/>
    <n v="0"/>
    <n v="100"/>
    <s v="NO_CONCILIADO"/>
  </r>
  <r>
    <x v="98"/>
    <m/>
    <x v="98"/>
    <x v="98"/>
    <s v="O23924440002"/>
    <s v="BOD"/>
    <n v="2392444"/>
    <m/>
    <s v="00221022001 DEPOSITO DE EFECTIVO, DEPOSITANTE: ESTUQUERA CAYARA SRL, CONCEPTO: PAGO DE MULTAS, CUENTA DE DEPOSITO: CUENTA UNICA DEL TESORO"/>
    <m/>
    <m/>
    <m/>
    <m/>
    <m/>
    <m/>
    <n v="0"/>
    <n v="100"/>
    <s v="NO_CONCILIADO"/>
  </r>
  <r>
    <x v="98"/>
    <m/>
    <x v="98"/>
    <x v="98"/>
    <s v="O23924450002"/>
    <s v="BOD"/>
    <n v="2392445"/>
    <m/>
    <s v="00221022001 DEPOSITO DE EFECTIVO, DEPOSITANTE: ESTUQUERA CAYARA SRL, CONCEPTO: PAGO DE MULTAS, CUENTA DE DEPOSITO: CUENTA UNICA DEL TESORO"/>
    <m/>
    <m/>
    <m/>
    <m/>
    <m/>
    <m/>
    <n v="0"/>
    <n v="100"/>
    <s v="NO_CONCILIADO"/>
  </r>
  <r>
    <x v="98"/>
    <m/>
    <x v="98"/>
    <x v="98"/>
    <s v="O23924460002"/>
    <s v="BOD"/>
    <n v="2392446"/>
    <m/>
    <s v="00221022001 DEPOSITO DE EFECTIVO, DEPOSITANTE: ESTUQUERA CAYARA SRL, CONCEPTO: PAGO DE MULTAS, CUENTA DE DEPOSITO: CUENTA UNICA DEL TESORO"/>
    <m/>
    <m/>
    <m/>
    <m/>
    <m/>
    <m/>
    <n v="0"/>
    <n v="100"/>
    <s v="NO_CONCILIADO"/>
  </r>
  <r>
    <x v="98"/>
    <m/>
    <x v="98"/>
    <x v="98"/>
    <s v="O23924470002"/>
    <s v="BOD"/>
    <n v="2392447"/>
    <m/>
    <s v="00221022001 DEPOSITO DE EFECTIVO, DEPOSITANTE: ESTUQUERA CAYARA SRL, CONCEPTO: PAGO DE MULTAS, CUENTA DE DEPOSITO: CUENTA UNICA DEL TESORO"/>
    <m/>
    <m/>
    <m/>
    <m/>
    <m/>
    <m/>
    <n v="0"/>
    <n v="100"/>
    <s v="NO_CONCILIADO"/>
  </r>
  <r>
    <x v="98"/>
    <m/>
    <x v="98"/>
    <x v="98"/>
    <s v="O23924480002"/>
    <s v="BOD"/>
    <n v="2392448"/>
    <m/>
    <s v="00221022001 DEPOSITO DE EFECTIVO, DEPOSITANTE: ESTUQUERA CAYARA SRL, CONCEPTO: PAGO DE MULTAS, CUENTA DE DEPOSITO: CUENTA UNICA DEL TESORO"/>
    <m/>
    <m/>
    <m/>
    <m/>
    <m/>
    <m/>
    <n v="0"/>
    <n v="100"/>
    <s v="NO_CONCILIADO"/>
  </r>
  <r>
    <x v="98"/>
    <m/>
    <x v="98"/>
    <x v="98"/>
    <s v="O23924520002"/>
    <s v="BOD"/>
    <n v="2392452"/>
    <m/>
    <s v="00221022001 DEPOSITO DE EFECTIVO, DEPOSITANTE: ESTUQUERA CAYARA SRL, CONCEPTO: PAGO DE MULTAS, CUENTA DE DEPOSITO: CUENTA UNICA DEL TESORO"/>
    <m/>
    <m/>
    <m/>
    <m/>
    <m/>
    <m/>
    <n v="0"/>
    <n v="100"/>
    <s v="NO_CONCILIADO"/>
  </r>
  <r>
    <x v="98"/>
    <m/>
    <x v="98"/>
    <x v="98"/>
    <s v="O23924530002"/>
    <s v="BOD"/>
    <n v="2392453"/>
    <m/>
    <s v="00221022001 DEPOSITO DE EFECTIVO, DEPOSITANTE: ESTUQUERA CAYARA SRL, CONCEPTO: PAGO DE MULTAS, CUENTA DE DEPOSITO: CUENTA UNICA DEL TESORO"/>
    <m/>
    <m/>
    <m/>
    <m/>
    <m/>
    <m/>
    <n v="0"/>
    <n v="100"/>
    <s v="NO_CONCILIADO"/>
  </r>
  <r>
    <x v="98"/>
    <m/>
    <x v="98"/>
    <x v="98"/>
    <s v="O23924550002"/>
    <s v="BOD"/>
    <n v="2392455"/>
    <m/>
    <s v="00221022001 DEPOSITO DE EFECTIVO, DEPOSITANTE: ESTUQUERA CAYARA SRL, CONCEPTO: PAGO DE MULTAS, CUENTA DE DEPOSITO: CUENTA UNICA DEL TESORO"/>
    <m/>
    <m/>
    <m/>
    <m/>
    <m/>
    <m/>
    <n v="0"/>
    <n v="100"/>
    <s v="NO_CONCILIADO"/>
  </r>
  <r>
    <x v="98"/>
    <m/>
    <x v="98"/>
    <x v="98"/>
    <s v="O23924580002"/>
    <s v="BOD"/>
    <n v="2392458"/>
    <m/>
    <s v="00221022001 DEPOSITO DE EFECTIVO, DEPOSITANTE: ESTUQUERA CAYARA SRL, CONCEPTO: PAGO DE MULTAS, CUENTA DE DEPOSITO: CUENTA UNICA DEL TESORO"/>
    <m/>
    <m/>
    <m/>
    <m/>
    <m/>
    <m/>
    <n v="0"/>
    <n v="100"/>
    <s v="NO_CONCILIADO"/>
  </r>
  <r>
    <x v="98"/>
    <m/>
    <x v="98"/>
    <x v="98"/>
    <s v="O23924610002"/>
    <s v="BOD"/>
    <n v="2392461"/>
    <m/>
    <s v="00221022001 DEPOSITO DE EFECTIVO, DEPOSITANTE: ESTUQUERA CAYARA SRL, CONCEPTO: PAGO DE MULTAS, CUENTA DE DEPOSITO: CUENTA UNICA DEL TESORO"/>
    <m/>
    <m/>
    <m/>
    <m/>
    <m/>
    <m/>
    <n v="0"/>
    <n v="100"/>
    <s v="NO_CONCILIADO"/>
  </r>
  <r>
    <x v="36"/>
    <m/>
    <x v="36"/>
    <x v="98"/>
    <s v="O23924790002"/>
    <s v="BOD"/>
    <n v="2392479"/>
    <m/>
    <s v="00046171101 DEPOSITO DE EFECTIVO, DEPOSITANTE: BRIGIDA ANDREA COTILLO POMA, CONCEPTO: MULTA, CUENTA DE DEPOSITO: CUENTA UNICA DEL TESORO"/>
    <m/>
    <m/>
    <m/>
    <m/>
    <m/>
    <m/>
    <n v="0"/>
    <n v="3000"/>
    <s v="NO_CONCILIADO"/>
  </r>
  <r>
    <x v="13"/>
    <m/>
    <x v="13"/>
    <x v="98"/>
    <s v="O23924970002"/>
    <s v="BOD"/>
    <n v="2392497"/>
    <m/>
    <s v="00099021001 DEPOSITO DE EFECTIVO, DEPOSITANTE: JAVIER QUISPE HUALLPA, CONCEPTO: PERCEPCION INDEBIDA, CUENTA DE DEPOSITO: CUENTA UNICA DEL TESORO"/>
    <m/>
    <m/>
    <m/>
    <m/>
    <m/>
    <m/>
    <n v="0"/>
    <n v="1804.17"/>
    <s v="NO_CONCILIADO"/>
  </r>
  <r>
    <x v="36"/>
    <m/>
    <x v="36"/>
    <x v="98"/>
    <s v="O23924930002"/>
    <s v="BOD"/>
    <n v="2392493"/>
    <m/>
    <s v="00046171101 DEPOSITO DE EFECTIVO, DEPOSITANTE: PROSECURITY HEALF AND SAFETY SRL, CONCEPTO: SANCION PECUNIARIA, CUENTA DE DEPOSITO: CUENTA UNICA DEL TESORO"/>
    <m/>
    <m/>
    <m/>
    <m/>
    <m/>
    <m/>
    <n v="0"/>
    <n v="840"/>
    <s v="NO_CONCILIADO"/>
  </r>
  <r>
    <x v="36"/>
    <m/>
    <x v="36"/>
    <x v="98"/>
    <s v="O23924950002"/>
    <s v="BOD"/>
    <n v="2392495"/>
    <m/>
    <s v="00099021001 DEPOSITO DE EFECTIVO, DEPOSITANTE: NOE OCHOA LAIME, CONCEPTO: DEVOLUCION DE SUELDO DE FEBRERO Y MARZO 2026, CUENTA DE DEPOSITO: CUENTA UNICA DEL TESORO/DJBR"/>
    <m/>
    <m/>
    <m/>
    <m/>
    <m/>
    <m/>
    <n v="0"/>
    <n v="4899.79"/>
    <s v="NO_CONCILIADO"/>
  </r>
  <r>
    <x v="20"/>
    <m/>
    <x v="20"/>
    <x v="98"/>
    <s v="O23925060002"/>
    <s v="BOD"/>
    <n v="2392506"/>
    <m/>
    <s v="00099021001 DEPOSITO DE EFECTIVO, DEPOSITANTE: TERESA ALARCON ARANA, CONCEPTO: DEVOLUCION DE VIATICOS NO EJECUTADOS, CUENTA DE DEPOSITO: CUENTA UNICA DEL TESORO/DJBR"/>
    <m/>
    <m/>
    <m/>
    <m/>
    <m/>
    <m/>
    <n v="0"/>
    <n v="996"/>
    <s v="NO_CONCILIADO"/>
  </r>
  <r>
    <x v="98"/>
    <m/>
    <x v="98"/>
    <x v="98"/>
    <s v="O23925070002"/>
    <s v="BOD"/>
    <n v="2392507"/>
    <m/>
    <s v="00221022001 DEPOSITO DE EFECTIVO, DEPOSITANTE: COMERCIALIZADORA KENNAMETAL BOLIVIA SRL, CONCEPTO: PAGO MULTA, CUENTA DE DEPOSITO: CUENTA UNICA DEL TESORO"/>
    <m/>
    <m/>
    <m/>
    <m/>
    <m/>
    <m/>
    <n v="0"/>
    <n v="100"/>
    <s v="NO_CONCILIADO"/>
  </r>
  <r>
    <x v="98"/>
    <m/>
    <x v="98"/>
    <x v="98"/>
    <s v="O23925080002"/>
    <s v="BOD"/>
    <n v="2392508"/>
    <m/>
    <s v="00221022001 DEPOSITO DE EFECTIVO, DEPOSITANTE: COMERCIALIZADORA KENNAMETAL BOLIVIA SRL, CONCEPTO: PAGO MULTA, CUENTA DE DEPOSITO: CUENTA UNICA DEL TESORO"/>
    <m/>
    <m/>
    <m/>
    <m/>
    <m/>
    <m/>
    <n v="0"/>
    <n v="20"/>
    <s v="NO_CONCILIADO"/>
  </r>
  <r>
    <x v="98"/>
    <m/>
    <x v="98"/>
    <x v="98"/>
    <s v="O23925090002"/>
    <s v="BOD"/>
    <n v="2392509"/>
    <m/>
    <s v="00221022001 DEPOSITO DE EFECTIVO, DEPOSITANTE: COMERCIALIZADORA KENNAMETAL BOLIVIA SRL, CONCEPTO: PAGO MULTA, CUENTA DE DEPOSITO: CUENTA UNICA DEL TESORO"/>
    <m/>
    <m/>
    <m/>
    <m/>
    <m/>
    <m/>
    <n v="0"/>
    <n v="20"/>
    <s v="NO_CONCILIADO"/>
  </r>
  <r>
    <x v="60"/>
    <m/>
    <x v="60"/>
    <x v="98"/>
    <s v="O23925110002"/>
    <s v="BOD"/>
    <n v="2392511"/>
    <m/>
    <s v="00423012001 DEPOSITO DE EFECTIVO, DEPOSITANTE: GUIDO JORGE VIA GUZMAN, CONCEPTO: DEVOLUCION DE REFRIGERIO DEL MES DE ABRIL 2026, CUENTA DE DEPOSITO: CUENTA UNICA DEL TESORO"/>
    <m/>
    <m/>
    <m/>
    <m/>
    <m/>
    <m/>
    <n v="0"/>
    <n v="52.38"/>
    <s v="NO_CONCILIADO"/>
  </r>
  <r>
    <x v="1"/>
    <m/>
    <x v="1"/>
    <x v="98"/>
    <s v="O23925130002"/>
    <s v="BOD"/>
    <n v="2392513"/>
    <m/>
    <s v="00041011103 DEPOSITO DE EFECTIVO, DEPOSITANTE: GABRIELA HOLLWEG DURAN CANELAS, CONCEPTO: DEVOLUCION DEL LIQUIDO PAGABLE - MES DE MARZO, CUENTA DE DEPOSITO: CUENTA UNICA DEL TESORO"/>
    <m/>
    <m/>
    <m/>
    <m/>
    <m/>
    <m/>
    <n v="0"/>
    <n v="5528.95"/>
    <s v="NO_CONCILIADO"/>
  </r>
  <r>
    <x v="1"/>
    <m/>
    <x v="1"/>
    <x v="98"/>
    <s v="O23925140002"/>
    <s v="BOD"/>
    <n v="2392514"/>
    <m/>
    <s v="00041011108 DEPOSITO DE EFECTIVO, DEPOSITANTE: GABRIELA HOLLWEG DURAN CANELAS, CONCEPTO: DEVOLUCION DEL LIQUIDO PAGABLE - MES DE ABRIL, CUENTA DE DEPOSITO: CUENTA UNICA DEL TESORO"/>
    <m/>
    <m/>
    <m/>
    <m/>
    <m/>
    <m/>
    <n v="0"/>
    <n v="4473.28"/>
    <s v="NO_CONCILIADO"/>
  </r>
  <r>
    <x v="76"/>
    <m/>
    <x v="76"/>
    <x v="98"/>
    <s v="O23925180002"/>
    <s v="BOD"/>
    <n v="2392518"/>
    <m/>
    <s v="00212012001 DEPOSITO DE EFECTIVO, DEPOSITANTE: JOSE ARTURO DURAN MONTES, CONCEPTO: POR REPOSICION DE FALTANTES, CUENTA DE DEPOSITO: CUENTA UNICA DEL TESORO"/>
    <m/>
    <m/>
    <m/>
    <m/>
    <m/>
    <m/>
    <n v="0"/>
    <n v="103.59"/>
    <s v="NO_CONCILIADO"/>
  </r>
  <r>
    <x v="119"/>
    <m/>
    <x v="119"/>
    <x v="98"/>
    <s v="B23923780002"/>
    <s v="BOD"/>
    <n v="2392378"/>
    <m/>
    <s v="00254014101 DEP.DE CHEQ.AJENOS,RET.DE CAM.,CONCEPTO: TRANSFERENCIA DE RECURSOS GAM ALALAY,DEP.: INSTITUTO DEL SEGURO AGRARIO , PROCEDENCIA: BANCO UNION S.A., CHEQUE: 2680, FECHA DE EMISION:20/05/2026"/>
    <m/>
    <m/>
    <m/>
    <m/>
    <m/>
    <m/>
    <n v="0"/>
    <n v="14730"/>
    <s v="NO_CONCILIADO"/>
  </r>
  <r>
    <x v="119"/>
    <m/>
    <x v="119"/>
    <x v="98"/>
    <s v="B23923790002"/>
    <s v="BOD"/>
    <n v="2392379"/>
    <m/>
    <s v="00254014101 DEP.DE CHEQ.AJENOS,RET.DE CAM.,CONCEPTO: TRANSFERENCIA DE RECURSOS GAM PADILLA,DEP.: INSTITUTO DEL SEGURO AGRARIO , PROCEDENCIA: BANCO UNION S.A., CHEQUE: 2682, FECHA DE EMISION:20/05/2026"/>
    <m/>
    <m/>
    <m/>
    <m/>
    <m/>
    <m/>
    <n v="0"/>
    <n v="142071"/>
    <s v="NO_CONCILIADO"/>
  </r>
  <r>
    <x v="115"/>
    <m/>
    <x v="115"/>
    <x v="98"/>
    <s v="B23923800002"/>
    <s v="BOD"/>
    <n v="2392380"/>
    <m/>
    <s v="00591012001 DEP.DE CHEQ.AJENOS,RET.DE CAM.,CONCEPTO: EJECUCION DE GARANTIA HR EX/2026-02115,DEP.: EMPRESA ESTATAL DE TRANSPORTE POR CABLE , PROCEDENCIA: BANCO UNION S.A., CHEQUE: 4584, FECHA DE EMISION:27/05/2026"/>
    <m/>
    <m/>
    <m/>
    <m/>
    <m/>
    <m/>
    <n v="0"/>
    <n v="1650"/>
    <s v="NO_CONCILIADO"/>
  </r>
  <r>
    <x v="119"/>
    <m/>
    <x v="119"/>
    <x v="98"/>
    <s v="B23923810002"/>
    <s v="BOD"/>
    <n v="2392381"/>
    <m/>
    <s v="00254014101 DEP.DE CHEQ.AJENOS,RET.DE CAM.,CONCEPTO: TRANSFERENCIA DE RECURSOS GAM COLCHA K,DEP.: INSTITUTO DEL SEGURO AGRARIO , PROCEDENCIA: BANCO UNION S.A., CHEQUE: 2683, FECHA DE EMISION:20/05/2026"/>
    <m/>
    <m/>
    <m/>
    <m/>
    <m/>
    <m/>
    <n v="0"/>
    <n v="81484"/>
    <s v="NO_CONCILIADO"/>
  </r>
  <r>
    <x v="115"/>
    <m/>
    <x v="115"/>
    <x v="98"/>
    <s v="B23923820002"/>
    <s v="BOD"/>
    <n v="2392382"/>
    <m/>
    <s v="00591012001 DEP.DE CHEQ.AJENOS,RET.DE CAM.,CONCEPTO: REPOSICION DE CREDENCIALES,DEP.: EMPRESA ESTATAL DE TRANSPORTE POR CABLE , PROCEDENCIA: BANCO UNION S.A., CHEQUE: 4585, FECHA DE EMISION:27/05/2026"/>
    <m/>
    <m/>
    <m/>
    <m/>
    <m/>
    <m/>
    <n v="0"/>
    <n v="500"/>
    <s v="NO_CONCILIADO"/>
  </r>
  <r>
    <x v="115"/>
    <m/>
    <x v="115"/>
    <x v="98"/>
    <s v="B23923840002"/>
    <s v="BOD"/>
    <n v="2392384"/>
    <m/>
    <s v="00591012001 DEP.DE CHEQ.AJENOS,RET.DE CAM.,CONCEPTO: ALQUILERES Y PUBLICIDAD HR MT/2026-02917,DEP.: EMPRESA ESTATAL DE TRANSPORTE POR CABLE , PROCEDENCIA: BANCO UNION S.A., CHEQUE: 4586, FECHA DE EMISION:27/05/2026"/>
    <m/>
    <m/>
    <m/>
    <m/>
    <m/>
    <m/>
    <n v="0"/>
    <n v="462489.5"/>
    <s v="NO_CONCILIADO"/>
  </r>
  <r>
    <x v="28"/>
    <m/>
    <x v="28"/>
    <x v="98"/>
    <s v="B23923850002"/>
    <s v="BOD"/>
    <n v="2392385"/>
    <m/>
    <s v="00016331101 DEP.DE CHEQ.AJENOS,RET.DE CAM.,CONCEPTO: TRANSFERENCIA POR MIGRACION AL SEGIP,DEP.: ESFM MARISCAL ANDRES DE SANTA CRUZ , PROCEDENCIA: BANCO UNION S.A., CHEQUE: 2174, FECHA DE EMISION:22/05/2026"/>
    <m/>
    <m/>
    <m/>
    <m/>
    <m/>
    <m/>
    <n v="0"/>
    <n v="859181.11"/>
    <s v="NO_CONCILIADO"/>
  </r>
  <r>
    <x v="115"/>
    <m/>
    <x v="115"/>
    <x v="98"/>
    <s v="B23923860002"/>
    <s v="BOD"/>
    <n v="2392386"/>
    <m/>
    <s v="00591012001 DEP.DE CHEQ.AJENOS,RET.DE CAM.,CONCEPTO: EJECUCION DE GARANTIA HR MT/2026-04024,DEP.: EMPRESA ESTATAL DE TRANSPORTE POR CABLE , PROCEDENCIA: BANCO UNION S.A., CHEQUE: 4587, FECHA DE EMISION:27/05/2026"/>
    <m/>
    <m/>
    <m/>
    <m/>
    <m/>
    <m/>
    <n v="0"/>
    <n v="550"/>
    <s v="NO_CONCILIADO"/>
  </r>
  <r>
    <x v="120"/>
    <m/>
    <x v="120"/>
    <x v="98"/>
    <s v="B23923910002"/>
    <s v="BOD"/>
    <n v="2392391"/>
    <m/>
    <s v="00595012003 DEP.DE CHEQ.AJENOS,RET.DE CAM.,CONCEPTO: DEVOLUCION VIATICOS FIDEL CAMBERO Y YULIA RIVEROS,DEP.: GESTORA , PROCEDENCIA: BANCO UNION S.A., CHEQUE: 2478, FECHA DE EMISION:21/05/2026"/>
    <m/>
    <m/>
    <m/>
    <m/>
    <m/>
    <m/>
    <n v="0"/>
    <n v="5253"/>
    <s v="NO_CONCILIADO"/>
  </r>
  <r>
    <x v="120"/>
    <m/>
    <x v="120"/>
    <x v="98"/>
    <s v="B23923920002"/>
    <s v="BOD"/>
    <n v="2392392"/>
    <m/>
    <s v="00595012002 DEP.DE CHEQ.AJENOS,RET.DE CAM.,CONCEPTO: DEVOLUCION DE VIATICOS WILLY MOLINA,DEP.: GESTORA , PROCEDENCIA: BANCO UNION S.A., CHEQUE: 2479, FECHA DE EMISION:21/05/2026"/>
    <m/>
    <m/>
    <m/>
    <m/>
    <m/>
    <m/>
    <n v="0"/>
    <n v="222"/>
    <s v="NO_CONCILIADO"/>
  </r>
  <r>
    <x v="120"/>
    <m/>
    <x v="120"/>
    <x v="98"/>
    <s v="B23923950002"/>
    <s v="BOD"/>
    <n v="2392395"/>
    <m/>
    <s v="00595012003 DEP.DE CHEQ.AJENOS,RET.DE CAM.,CONCEPTO: DEVOLUCION VIATICOS YULIA RIVERO,DEP.: GESTORA , PROCEDENCIA: BANCO UNION S.A., CHEQUE: 2483, FECHA DE EMISION:21/05/2026"/>
    <m/>
    <m/>
    <m/>
    <m/>
    <m/>
    <m/>
    <n v="0"/>
    <n v="1540.75"/>
    <s v="NO_CONCILIADO"/>
  </r>
  <r>
    <x v="49"/>
    <m/>
    <x v="49"/>
    <x v="98"/>
    <s v="B23923970002"/>
    <s v="BOD"/>
    <n v="2392397"/>
    <m/>
    <s v="00578012002 DEP.DE CHEQ.AJENOS,RET.DE CAM.,CONCEPTO: REVERSION,DEP.: BOLIVIANA DE AVIACION , PROCEDENCIA: BANCO UNION S.A., CHEQUE: 21516, FECHA DE EMISION:26/05/2026"/>
    <m/>
    <m/>
    <m/>
    <m/>
    <m/>
    <m/>
    <n v="0"/>
    <n v="146.52000000000001"/>
    <s v="NO_CONCILIADO"/>
  </r>
  <r>
    <x v="78"/>
    <m/>
    <x v="78"/>
    <x v="98"/>
    <s v="B23923980002"/>
    <s v="BOD"/>
    <n v="2392398"/>
    <m/>
    <s v="00389042001 DEP.DE CHEQ.AJENOS,RET.DE CAM.,CONCEPTO: LIC. SIN GOCE DE HABER,DEP.: NAABOL , PROCEDENCIA: BANCO UNION S.A., CHEQUE: 1324, FECHA DE EMISION:25/05/2026"/>
    <m/>
    <m/>
    <m/>
    <m/>
    <m/>
    <m/>
    <n v="0"/>
    <n v="378.2"/>
    <s v="NO_CONCILIADO"/>
  </r>
  <r>
    <x v="78"/>
    <m/>
    <x v="78"/>
    <x v="98"/>
    <s v="B23923990002"/>
    <s v="BOD"/>
    <n v="2392399"/>
    <m/>
    <s v="00389012001 DEP.DE CHEQ.AJENOS,RET.DE CAM.,CONCEPTO: GARANTIAS,DEP.: NAABOL , PROCEDENCIA: BANCO UNION S.A., CHEQUE: 1325, FECHA DE EMISION:25/05/2026"/>
    <m/>
    <m/>
    <m/>
    <m/>
    <m/>
    <m/>
    <n v="0"/>
    <n v="3520.8"/>
    <s v="NO_CONCILIADO"/>
  </r>
  <r>
    <x v="98"/>
    <m/>
    <x v="98"/>
    <x v="98"/>
    <s v="B23924040002"/>
    <s v="BOD"/>
    <n v="2392404"/>
    <m/>
    <s v="00221022001 DEP.DE CHEQ.AJENOS,RET.DE CAM.,CONCEPTO: DEPÓSITO,DEP.: SANTOS LUIS GUTIERREZ CHOQUE , PROCEDENCIA: BANCO UNION S.A., CHEQUE: 228524, FECHA DE EMISION:27/05/2026"/>
    <m/>
    <m/>
    <m/>
    <m/>
    <m/>
    <m/>
    <n v="0"/>
    <n v="500"/>
    <s v="NO_CONCILIADO"/>
  </r>
  <r>
    <x v="98"/>
    <m/>
    <x v="98"/>
    <x v="98"/>
    <s v="B23924050002"/>
    <s v="BOD"/>
    <n v="2392405"/>
    <m/>
    <s v="00221022001 DEP.DE CHEQ.AJENOS,RET.DE CAM.,CONCEPTO: DEPÓSITO,DEP.: SANTOS LUIS GUTIERREZ CHOQUE , PROCEDENCIA: BANCO UNION S.A., CHEQUE: 228525, FECHA DE EMISION:27/05/2026"/>
    <m/>
    <m/>
    <m/>
    <m/>
    <m/>
    <m/>
    <n v="0"/>
    <n v="500"/>
    <s v="NO_CONCILIADO"/>
  </r>
  <r>
    <x v="98"/>
    <m/>
    <x v="98"/>
    <x v="98"/>
    <s v="B23924060002"/>
    <s v="BOD"/>
    <n v="2392406"/>
    <m/>
    <s v="00221022001 DEP.DE CHEQ.AJENOS,RET.DE CAM.,CONCEPTO: DEPÓSITO,DEP.: SANTOS LUIS GUTIERREZ CHOQUE , PROCEDENCIA: BANCO UNION S.A., CHEQUE: 228526, FECHA DE EMISION:27/05/2026"/>
    <m/>
    <m/>
    <m/>
    <m/>
    <m/>
    <m/>
    <n v="0"/>
    <n v="600"/>
    <s v="NO_CONCILIADO"/>
  </r>
  <r>
    <x v="98"/>
    <m/>
    <x v="98"/>
    <x v="98"/>
    <s v="B23924070002"/>
    <s v="BOD"/>
    <n v="2392407"/>
    <m/>
    <s v="00221022001 DEP.DE CHEQ.AJENOS,RET.DE CAM.,CONCEPTO: DEPÓSITO,DEP.: SANTOS LUIS GUTIERREZ CHOQUE , PROCEDENCIA: BANCO UNION S.A., CHEQUE: 228527, FECHA DE EMISION:27/05/2026"/>
    <m/>
    <m/>
    <m/>
    <m/>
    <m/>
    <m/>
    <n v="0"/>
    <n v="600"/>
    <s v="NO_CONCILIADO"/>
  </r>
  <r>
    <x v="98"/>
    <m/>
    <x v="98"/>
    <x v="98"/>
    <s v="B23924080002"/>
    <s v="BOD"/>
    <n v="2392408"/>
    <m/>
    <s v="00221022001 DEP.DE CHEQ.AJENOS,RET.DE CAM.,CONCEPTO: DEPÓSITO,DEP.: SANTOS LUIS GUTIERREZ CHOQUE , PROCEDENCIA: BANCO UNION S.A., CHEQUE: 228528, FECHA DE EMISION:27/05/2026"/>
    <m/>
    <m/>
    <m/>
    <m/>
    <m/>
    <m/>
    <n v="0"/>
    <n v="800"/>
    <s v="NO_CONCILIADO"/>
  </r>
  <r>
    <x v="98"/>
    <m/>
    <x v="98"/>
    <x v="98"/>
    <s v="B23924090002"/>
    <s v="BOD"/>
    <n v="2392409"/>
    <m/>
    <s v="00221022001 DEP.DE CHEQ.AJENOS,RET.DE CAM.,CONCEPTO: DEPÓSITO,DEP.: SANTOS LUIS GUTIERREZ CHOQUE , PROCEDENCIA: BANCO UNION S.A., CHEQUE: 228529, FECHA DE EMISION:27/05/2026"/>
    <m/>
    <m/>
    <m/>
    <m/>
    <m/>
    <m/>
    <n v="0"/>
    <n v="800"/>
    <s v="NO_CONCILIADO"/>
  </r>
  <r>
    <x v="13"/>
    <m/>
    <x v="13"/>
    <x v="98"/>
    <s v="B23924100002"/>
    <s v="BOD"/>
    <n v="2392410"/>
    <m/>
    <s v="00099021001 DEP.DE CHEQ.AJENOS,RET.DE CAM.,CONCEPTO: DEPÓSITO,DEP.: MABEL DUNNIER VIRACA NINA , PROCEDENCIA: BANCO UNION S.A., CHEQUE: 228530, FECHA DE EMISION:27/05/2026"/>
    <m/>
    <m/>
    <m/>
    <m/>
    <m/>
    <m/>
    <n v="0"/>
    <n v="207.4"/>
    <s v="NO_CONCILIADO"/>
  </r>
  <r>
    <x v="13"/>
    <m/>
    <x v="13"/>
    <x v="98"/>
    <s v="B23924110002"/>
    <s v="BOD"/>
    <n v="2392411"/>
    <m/>
    <s v="00099021001 DEP.DE CHEQ.AJENOS,RET.DE CAM.,CONCEPTO: DEVOLUCION DE AGUINALDO,DEP.: CHRISTIAN NELIO PEREZ ARCE , PROCEDENCIA: BANCO UNION S.A., CHEQUE: 230172, FECHA DE EMISION:28/05/2026"/>
    <m/>
    <m/>
    <m/>
    <m/>
    <m/>
    <m/>
    <n v="0"/>
    <n v="5666"/>
    <s v="NO_CONCILIADO"/>
  </r>
  <r>
    <x v="13"/>
    <m/>
    <x v="13"/>
    <x v="98"/>
    <s v="B23924120002"/>
    <s v="BOD"/>
    <n v="2392412"/>
    <m/>
    <s v="00099021001 DEP.DE CHEQ.AJENOS,RET.DE CAM.,CONCEPTO: DEPÓSITO,DEP.: MARIA LICETTE HERMOSILLA PEREZ , PROCEDENCIA: BANCO UNION S.A., CHEQUE: 228531, FECHA DE EMISION:27/05/2026"/>
    <m/>
    <m/>
    <m/>
    <m/>
    <m/>
    <m/>
    <n v="0"/>
    <n v="710.23"/>
    <s v="NO_CONCILIADO"/>
  </r>
  <r>
    <x v="98"/>
    <m/>
    <x v="98"/>
    <x v="98"/>
    <s v="B23924130002"/>
    <s v="BOD"/>
    <n v="2392413"/>
    <m/>
    <s v="00221022001 DEP.DE CHEQ.AJENOS,RET.DE CAM.,CONCEPTO: FORMULARIO FUERA DE PLAZO M-02,DEP.: VICTOR ALARCON LAURA , PROCEDENCIA: BANCO UNION S.A., CHEQUE: 230173, FECHA DE EMISION:28/05/2026"/>
    <m/>
    <m/>
    <m/>
    <m/>
    <m/>
    <m/>
    <n v="0"/>
    <n v="500"/>
    <s v="NO_CONCILIADO"/>
  </r>
  <r>
    <x v="13"/>
    <m/>
    <x v="13"/>
    <x v="98"/>
    <s v="B23924140002"/>
    <s v="BOD"/>
    <n v="2392414"/>
    <m/>
    <s v="00099021001 DEP.DE CHEQ.AJENOS,RET.DE CAM.,CONCEPTO: DEPÓSITO,DEP.: EUGENIA QUISPE JARJURI , PROCEDENCIA: BANCO UNION S.A., CHEQUE: 230156, FECHA DE EMISION:27/05/2026"/>
    <m/>
    <m/>
    <m/>
    <m/>
    <m/>
    <m/>
    <n v="0"/>
    <n v="1638.53"/>
    <s v="NO_CONCILIADO"/>
  </r>
  <r>
    <x v="96"/>
    <m/>
    <x v="96"/>
    <x v="98"/>
    <s v="B23924150002"/>
    <s v="BOD"/>
    <n v="2392415"/>
    <m/>
    <s v="00099021001 DEP.DE CHEQ.AJENOS,RET.DE CAM.,CONCEPTO: DEPÓSITO,DEP.: BLANCA VALVERDE BETANCUR , PROCEDENCIA: BANCO UNION S.A., CHEQUE: 230157, FECHA DE EMISION:27/05/2026/DJBR"/>
    <m/>
    <m/>
    <m/>
    <m/>
    <m/>
    <m/>
    <n v="0"/>
    <n v="696.23"/>
    <s v="NO_CONCILIADO"/>
  </r>
  <r>
    <x v="98"/>
    <m/>
    <x v="98"/>
    <x v="98"/>
    <s v="B23924160002"/>
    <s v="BOD"/>
    <n v="2392416"/>
    <m/>
    <s v="00221022001 DEP.DE CHEQ.AJENOS,RET.DE CAM.,CONCEPTO: DEPÓSITO,DEP.: NELSON GUALBERTO ROMERO VILLCA , PROCEDENCIA: BANCO UNION S.A., CHEQUE: 230158, FECHA DE EMISION:27/05/2026"/>
    <m/>
    <m/>
    <m/>
    <m/>
    <m/>
    <m/>
    <n v="0"/>
    <n v="600"/>
    <s v="NO_CONCILIADO"/>
  </r>
  <r>
    <x v="98"/>
    <m/>
    <x v="98"/>
    <x v="98"/>
    <s v="B23924180002"/>
    <s v="BOD"/>
    <n v="2392418"/>
    <m/>
    <s v="00221022001 DEP.DE CHEQ.AJENOS,RET.DE CAM.,CONCEPTO: DEPÓSITO,DEP.: NELSON GUALBERTO ROMERO VILLCA , PROCEDENCIA: BANCO UNION S.A., CHEQUE: 230159, FECHA DE EMISION:27/05/2026"/>
    <m/>
    <m/>
    <m/>
    <m/>
    <m/>
    <m/>
    <n v="0"/>
    <n v="700"/>
    <s v="NO_CONCILIADO"/>
  </r>
  <r>
    <x v="98"/>
    <m/>
    <x v="98"/>
    <x v="98"/>
    <s v="B23924190002"/>
    <s v="BOD"/>
    <n v="2392419"/>
    <m/>
    <s v="00221022001 DEP.DE CHEQ.AJENOS,RET.DE CAM.,CONCEPTO: DEPÓSITO,DEP.: NELSON GUALBERTO ROMERO VILLCA , PROCEDENCIA: BANCO UNION S.A., CHEQUE: 230160, FECHA DE EMISION:27/05/2026"/>
    <m/>
    <m/>
    <m/>
    <m/>
    <m/>
    <m/>
    <n v="0"/>
    <n v="700"/>
    <s v="NO_CONCILIADO"/>
  </r>
  <r>
    <x v="98"/>
    <m/>
    <x v="98"/>
    <x v="98"/>
    <s v="B23924200002"/>
    <s v="BOD"/>
    <n v="2392420"/>
    <m/>
    <s v="00221022001 DEP.DE CHEQ.AJENOS,RET.DE CAM.,CONCEPTO: DEPÓSITO,DEP.: NELSON GUALBERTO ROMERO VILLCA , PROCEDENCIA: BANCO UNION S.A., CHEQUE: 230161, FECHA DE EMISION:27/05/2026"/>
    <m/>
    <m/>
    <m/>
    <m/>
    <m/>
    <m/>
    <n v="0"/>
    <n v="770"/>
    <s v="NO_CONCILIADO"/>
  </r>
  <r>
    <x v="98"/>
    <m/>
    <x v="98"/>
    <x v="98"/>
    <s v="B23924220002"/>
    <s v="BOD"/>
    <n v="2392422"/>
    <m/>
    <s v="00221022001 DEP.DE CHEQ.AJENOS,RET.DE CAM.,CONCEPTO: DEPÓSITO,DEP.: EDSON TOSHIRO ESTRADA ROMAY , PROCEDENCIA: BANCO UNION S.A., CHEQUE: 230162, FECHA DE EMISION:27/05/2026"/>
    <m/>
    <m/>
    <m/>
    <m/>
    <m/>
    <m/>
    <n v="0"/>
    <n v="850"/>
    <s v="NO_CONCILIADO"/>
  </r>
  <r>
    <x v="36"/>
    <m/>
    <x v="36"/>
    <x v="98"/>
    <s v="B23924230002"/>
    <s v="BOD"/>
    <n v="2392423"/>
    <m/>
    <s v="00099021001 DEP.DE CHEQ.AJENOS,RET.DE CAM.,CONCEPTO: DEPÓSITO,DEP.: JOSE JHONATAN ANGULO ROMERO , PROCEDENCIA: BANCO UNION S.A., CHEQUE: 230163, FECHA DE EMISION:27/05/2026/DJBR"/>
    <m/>
    <m/>
    <m/>
    <m/>
    <m/>
    <m/>
    <n v="0"/>
    <n v="766.15"/>
    <s v="NO_CONCILIADO"/>
  </r>
  <r>
    <x v="98"/>
    <m/>
    <x v="98"/>
    <x v="98"/>
    <s v="B23924240002"/>
    <s v="BOD"/>
    <n v="2392424"/>
    <m/>
    <s v="00221022001 DEP.DE CHEQ.AJENOS,RET.DE CAM.,CONCEPTO: DEPÓSITO,DEP.: SHEYLA CONDORI PAREDEZ , PROCEDENCIA: BANCO UNION S.A., CHEQUE: 230164, FECHA DE EMISION:27/05/2026"/>
    <m/>
    <m/>
    <m/>
    <m/>
    <m/>
    <m/>
    <n v="0"/>
    <n v="660"/>
    <s v="NO_CONCILIADO"/>
  </r>
  <r>
    <x v="98"/>
    <m/>
    <x v="98"/>
    <x v="98"/>
    <s v="B23924250002"/>
    <s v="BOD"/>
    <n v="2392425"/>
    <m/>
    <s v="00221022001 DEP.DE CHEQ.AJENOS,RET.DE CAM.,CONCEPTO: DEPÓSITO,DEP.: SHEYLA CONDORI PAREDEZ , PROCEDENCIA: BANCO UNION S.A., CHEQUE: 230165, FECHA DE EMISION:27/05/2026"/>
    <m/>
    <m/>
    <m/>
    <m/>
    <m/>
    <m/>
    <n v="0"/>
    <n v="1100"/>
    <s v="NO_CONCILIADO"/>
  </r>
  <r>
    <x v="18"/>
    <m/>
    <x v="18"/>
    <x v="98"/>
    <s v="Q24399050002"/>
    <s v="CRV"/>
    <n v="2439905"/>
    <m/>
    <s v="NUMERO DE LIBRETA CUT: 00670012002 OPERACIÓN E18 TRANSFERENCIA DEL SISTEMA FINANCIERO A LA CUT EJECU BG-139766-0101 SERVITEX VILLENA"/>
    <m/>
    <m/>
    <m/>
    <m/>
    <m/>
    <m/>
    <n v="0"/>
    <n v="3429.5"/>
    <s v="NO_CONCILIADO"/>
  </r>
  <r>
    <x v="4"/>
    <m/>
    <x v="4"/>
    <x v="98"/>
    <s v="S11549270001"/>
    <s v="DEV"/>
    <n v="1154927"/>
    <m/>
    <s v="||TRANSFERENCIA DE FONDOS SEGÚN NOTA MEFP/VTCP/DGCP/UF/NE N° 137/2026 (TRAM-844) DE FECHA 27/05/2026, REF.: DÉBITO AUTOMÁTICO A LA EMPRESA PÚBLICA NACIONAL ESTRATÉGICA BOLIVIANA DE AVIACIÓN EN FAVOR DEL FIDEICOMISO FINPRO DEBITO DE LA LIBRETA 00578012002 BOA - BOLIVIANA DE AVIACIÓN  INGRESOS"/>
    <m/>
    <m/>
    <m/>
    <m/>
    <m/>
    <m/>
    <n v="3958764.26"/>
    <n v="0"/>
    <s v="NO_CONCILIADO"/>
  </r>
  <r>
    <x v="49"/>
    <m/>
    <x v="49"/>
    <x v="98"/>
    <s v="S11549300001"/>
    <s v="COB"/>
    <n v="1154930"/>
    <m/>
    <s v="COBRO DE||ÚTILES DE ESCRITORIO POR EL COMPROBANTE NRO. 1154927 DE LA FECHA, SEGÚN NOTA MEFP/VTCP/DGCP/UF/NE N° 137/2026 (TRAM-844), ENVIADO POR EL MINISTERIO DE ECONOMIA Y FINANZAS PÚBLICAS DEBITO DE LA LIBRETA N°00578012002 BOA-BOLIVIANA DE AVIACION-INGRESOS,REPOSICIÓN ÚTILES ESCRITORIO"/>
    <m/>
    <m/>
    <m/>
    <m/>
    <m/>
    <m/>
    <n v="80"/>
    <n v="0"/>
    <s v="NO_CONCILIADO"/>
  </r>
  <r>
    <x v="37"/>
    <m/>
    <x v="37"/>
    <x v="98"/>
    <s v="S11549500001"/>
    <s v="COB"/>
    <n v="1154950"/>
    <m/>
    <s v="'COBRO DE'||ÚTILES DE ESCRITORIO POR EL COMPROBANTE NRO.1154948 DE LA FECHA S/G. NOTA CITE YPFB/GAFC-733/DFC/URTE-205/2026 DE FECHA 09/04/2026 (HRE-TGL-6021 ENVIADA POR YACIMIENTOS PETROLIFEROS FISCALES BOLIVIANOS (SECTOR PÚBLICO) DEBITO DE LA LIBRETA 00513022001 YPFB OPERACIONES, REPOSICIÓN DE ÚTILES DE ESCRITORIO."/>
    <m/>
    <m/>
    <m/>
    <m/>
    <m/>
    <m/>
    <n v="80"/>
    <n v="0"/>
    <s v="NO_CONCILIADO"/>
  </r>
  <r>
    <x v="92"/>
    <m/>
    <x v="92"/>
    <x v="98"/>
    <s v="Q24402640002"/>
    <s v="CRV"/>
    <n v="2440264"/>
    <m/>
    <s v="NUMERO DE LIBRETA CUT: 00383012001 OPERACIÓN E18 TRANSFERENCIA DEL SISTEMA FINANCIERO A LA CUT PAGO DE SERVICIO DE CORRESPONDENCIA ORURO MAYO 2026 DE CRECER IFD"/>
    <m/>
    <m/>
    <m/>
    <m/>
    <m/>
    <m/>
    <n v="0"/>
    <n v="115"/>
    <s v="NO_CONCILIADO"/>
  </r>
  <r>
    <x v="37"/>
    <m/>
    <x v="37"/>
    <x v="98"/>
    <s v="G35931770001"/>
    <s v="CVD"/>
    <n v="3593177"/>
    <m/>
    <s v="COBRO COSTOS DE PAPELERIA SEGUN TRANSFERENCIA DEL EXTERIOR POR ORDEN DE DEAL COMERCIALIZADORA DE GAS N (BRAZIL-CAMPO GRANDE) FECHA VALOR 28/05/2026 REF.: GAS NATURAL (UPP260528E0R5LKX TRN/20260528-00280708) LIB. 00513012007 YPFB - RECURSOS NACIONALIZACIÓN"/>
    <m/>
    <m/>
    <m/>
    <m/>
    <m/>
    <m/>
    <n v="80"/>
    <n v="0"/>
    <s v="NO_CONCILIADO"/>
  </r>
  <r>
    <x v="37"/>
    <m/>
    <x v="37"/>
    <x v="98"/>
    <s v="G35931790001"/>
    <s v="CVD"/>
    <n v="3593179"/>
    <m/>
    <s v="COBRO COSTOS DE PAPELERIA SEGUN TRANSFERENCIA DEL EXTERIOR POR ORDEN DE TRAFIGURA PTE LTD (SINGAPORE) FECHA VALOR 28/05/2026 REF.: CRED GAS NATURAL (260528143477 TRN/20260528-00298846) LIB. 00513012007 YPFB - RECURSOS NACIONALIZACIÓN"/>
    <m/>
    <m/>
    <m/>
    <m/>
    <m/>
    <m/>
    <n v="80"/>
    <n v="0"/>
    <s v="NO_CONCILIADO"/>
  </r>
  <r>
    <x v="37"/>
    <m/>
    <x v="37"/>
    <x v="98"/>
    <s v="G35931810001"/>
    <s v="CVD"/>
    <n v="3593181"/>
    <m/>
    <s v="COBRO COSTOS DE PAPELERIA SEGUN TRANSFERENCIA DEL EXTERIOR POR ORDEN DE MTX COMERCIALIZADORA DE GAS LT (BRAZIL/SAO PAULO) FECHA VALOR 28/05/2026 REF.: INV YPFB/GCGN-DOGN-550 (5791628.22517 TRN/20260528-00274493 LIB. 00513012007 YPFB - RECURSOS NACIONALIZACIÓN"/>
    <m/>
    <m/>
    <m/>
    <m/>
    <m/>
    <m/>
    <n v="80"/>
    <n v="0"/>
    <s v="NO_CONCILIADO"/>
  </r>
  <r>
    <x v="37"/>
    <m/>
    <x v="37"/>
    <x v="98"/>
    <s v="G35931830001"/>
    <s v="CVD"/>
    <n v="3593183"/>
    <m/>
    <s v="COBRO COSTOS DE PAPELERIA SEGUN TRANSFERENCIA DEL EXTERIOR POR ORDEN DE DEAL COM DE GAS NATURAL LTDA (BRAZIL-CAMPO GRANDE) FECHA VALOR 28/05/2026 REF.: GAS NATURAL (5788213.22513 TRN/20260528-00267451) LIB. 00513012007 YPFB - RECURSOS NACIONALIZACIÓN"/>
    <m/>
    <m/>
    <m/>
    <m/>
    <m/>
    <m/>
    <n v="80"/>
    <n v="0"/>
    <s v="NO_CONCILIADO"/>
  </r>
  <r>
    <x v="37"/>
    <m/>
    <x v="37"/>
    <x v="98"/>
    <s v="G35931850001"/>
    <s v="CVD"/>
    <n v="3593185"/>
    <m/>
    <s v="COBRO COSTOS DE PAPELERIA SEGUN TRANSFERENCIA DEL EXTERIOR POR ORDEN DE DEAL COMERCIALIZADORA DE GAS N (BRAZIL-CAMPO GRANDE) FECHA VALOR 28/05/2026 REF.: GAS NATURAL (UPP260528CLBA5A8 TRN/20260528-00267467) LIB. 00513012007 YPFB - RECURSOS NACIONALIZACIÓN"/>
    <m/>
    <m/>
    <m/>
    <m/>
    <m/>
    <m/>
    <n v="80"/>
    <n v="0"/>
    <s v="NO_CONCILIADO"/>
  </r>
  <r>
    <x v="78"/>
    <m/>
    <x v="78"/>
    <x v="98"/>
    <s v="S11550020003"/>
    <s v="COB"/>
    <n v="1155002"/>
    <m/>
    <s v="||TRANSFERENCIA DE FONDOS S/G MENSAJE SWIFT NRO. 6144,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100"/>
    <m/>
    <x v="100"/>
    <x v="98"/>
    <s v="S11549430003"/>
    <s v="COB"/>
    <n v="1154943"/>
    <m/>
    <s v="||REGULARIZACIÓN DE NUESTRA OPERACIÓN NRO. 1154888 DE F.27.05.2026 EN ATENCION A CORREO ELECTRONICO Y NOTA: DGAC/DAF/FIN/NE-0031/26 DE FECHA 9/02/2026 (HRE-TGL-2026-2685), ENVIADO POR LA DIRECCIÓN GENERAL DE AERONÁUTICA CIVIL (SECTOR PÚBLICO). DÉBITO DE LA LIBRETA 00117012001 DGAC, REPOSICIÓN DE ÚTILES DE ESCRITORIO."/>
    <m/>
    <m/>
    <m/>
    <m/>
    <m/>
    <m/>
    <n v="80"/>
    <n v="0"/>
    <s v="NO_CONCILIADO"/>
  </r>
  <r>
    <x v="100"/>
    <m/>
    <x v="100"/>
    <x v="98"/>
    <s v="S11549460003"/>
    <s v="COB"/>
    <n v="1154946"/>
    <m/>
    <s v="||REGULARIZACIÓN DE NUESTRA OPERACIÓN NRO. 1154891 DE F.27.05.2026 EN ATENCION A CORREO ELECTRONICO Y NOTA: DGAC/DAF/FIN/NE-0031/26 DE FECHA 9/02/2026 (HRE-TGL-2026-2685), ENVIADO POR LA DIRECCIÓN GENERAL DE AERONÁUTICA CIVIL (SECTOR PÚBLICO). DÉBITO DE LA LIBRETA 00117012001 DGAC, REPOSICIÓN DE ÚTILES DE ESCRITORIO."/>
    <m/>
    <m/>
    <m/>
    <m/>
    <m/>
    <m/>
    <n v="80"/>
    <n v="0"/>
    <s v="NO_CONCILIADO"/>
  </r>
  <r>
    <x v="82"/>
    <m/>
    <x v="82"/>
    <x v="99"/>
    <s v="O23926560002"/>
    <s v="BOD"/>
    <n v="2392656"/>
    <m/>
    <s v="00099021001 DEPOSITO DE EFECTIVO, DEPOSITANTE: NELVY VILLARROEL HERRERA, CONCEPTO: DEVOLUCION DE PASAJES AEREOS IDA Y VUELTA LA PAZ SANTA CRUZ- SANTA CRUZ LA PAZ, CUENTA DE DEPOSITO: CUENTA UNICA DEL TESORO/DJBR"/>
    <m/>
    <m/>
    <m/>
    <m/>
    <m/>
    <m/>
    <n v="0"/>
    <n v="1660"/>
    <s v="NO_CONCILIADO"/>
  </r>
  <r>
    <x v="13"/>
    <m/>
    <x v="13"/>
    <x v="99"/>
    <s v="O23926750002"/>
    <s v="BOD"/>
    <n v="2392675"/>
    <m/>
    <s v="00099021001 DEPOSITO DE EFECTIVO, DEPOSITANTE: MARIA DEL ROSARIO HUMEREZ BARJA, CONCEPTO: DEVOLUCION DE VIATICOS A LA LOCALIDAD DE QUILLACOLLO CBBA, CUENTA DE DEPOSITO: CUENTA UNICA DEL TESORO"/>
    <m/>
    <m/>
    <m/>
    <m/>
    <m/>
    <m/>
    <n v="0"/>
    <n v="520"/>
    <s v="NO_CONCILIADO"/>
  </r>
  <r>
    <x v="75"/>
    <m/>
    <x v="75"/>
    <x v="99"/>
    <s v="O23926770002"/>
    <s v="BOD"/>
    <n v="2392677"/>
    <m/>
    <s v="00099021001 DEPOSITO DE EFECTIVO, DEPOSITANTE: EDWIN FRANCISCO TOLABA SALGADO, CONCEPTO: REVERSION NO EJECUTADOS DE COMBUSTIBLE ELECCIONES 2DA VUELTA PREV 88254, CUENTA DE DEPOSITO: CUENTA UNICA DEL TESORO/DJBR"/>
    <m/>
    <m/>
    <m/>
    <m/>
    <m/>
    <m/>
    <n v="0"/>
    <n v="1075.2"/>
    <s v="NO_CONCILIADO"/>
  </r>
  <r>
    <x v="22"/>
    <m/>
    <x v="22"/>
    <x v="99"/>
    <s v="O23927050002"/>
    <s v="BOD"/>
    <n v="2392705"/>
    <m/>
    <s v="00099021001 DEPOSITO DE EFECTIVO, DEPOSITANTE: NORBERTO CHAO CHAMARO, CONCEPTO: DEVOLUCION DE RECURSOS POR LA DESIGNACION DEL PREVENTIVO N°382, CUENTA DE DEPOSITO: CUENTA UNICA DEL TESORO/DJBR"/>
    <m/>
    <m/>
    <m/>
    <m/>
    <m/>
    <m/>
    <n v="0"/>
    <n v="949.68"/>
    <s v="NO_CONCILIADO"/>
  </r>
  <r>
    <x v="13"/>
    <m/>
    <x v="13"/>
    <x v="99"/>
    <s v="O23927220002"/>
    <s v="BOD"/>
    <n v="2392722"/>
    <m/>
    <s v="00099021001 DEPOSITO DE EFECTIVO, DEPOSITANTE: WENDY SHIRLEY GUISBERT SANCHEZ, CONCEPTO: DEPÓSITO POR EXCEDENTE POR TOPE SALARIAL, CUENTA DE DEPOSITO: CUENTA UNICA DEL TESORO"/>
    <m/>
    <m/>
    <m/>
    <m/>
    <m/>
    <m/>
    <n v="0"/>
    <n v="1410.42"/>
    <s v="NO_CONCILIADO"/>
  </r>
  <r>
    <x v="22"/>
    <m/>
    <x v="22"/>
    <x v="99"/>
    <s v="O23927270002"/>
    <s v="BOD"/>
    <n v="2392727"/>
    <m/>
    <s v="00099021001 DEPOSITO DE EFECTIVO, DEPOSITANTE: MIGUEL VARGAS TORRICO, CONCEPTO: DEVOLUCION PARA PAGO DE IMPUESTOS, CUENTA DE DEPOSITO: CUENTA UNICA DEL TESORO/DJBR"/>
    <m/>
    <m/>
    <m/>
    <m/>
    <m/>
    <m/>
    <n v="0"/>
    <n v="0.03"/>
    <s v="NO_CONCILIADO"/>
  </r>
  <r>
    <x v="13"/>
    <m/>
    <x v="13"/>
    <x v="99"/>
    <s v="O23927360002"/>
    <s v="BOD"/>
    <n v="2392736"/>
    <m/>
    <s v="00099021001 DEPOSITO DE EFECTIVO, DEPOSITANTE: AHORA EL PUEBLO, CONCEPTO: DEVENGADO MES DE DICIEMBRE, CUENTA DE DEPOSITO: CUENTA UNICA DEL TESORO"/>
    <m/>
    <m/>
    <m/>
    <m/>
    <m/>
    <m/>
    <n v="0"/>
    <n v="93"/>
    <s v="NO_CONCILIADO"/>
  </r>
  <r>
    <x v="13"/>
    <m/>
    <x v="13"/>
    <x v="99"/>
    <s v="O23927370002"/>
    <s v="BOD"/>
    <n v="2392737"/>
    <m/>
    <s v="00099021001 DEPOSITO DE EFECTIVO, DEPOSITANTE: AHORA EL PUEBLO, CONCEPTO: RETENCIONES (7%) MES DE DICIEMBRE, CUENTA DE DEPOSITO: CUENTA UNICA DEL TESORO"/>
    <m/>
    <m/>
    <m/>
    <m/>
    <m/>
    <m/>
    <n v="0"/>
    <n v="7"/>
    <s v="NO_CONCILIADO"/>
  </r>
  <r>
    <x v="50"/>
    <m/>
    <x v="50"/>
    <x v="99"/>
    <s v="O23927390002"/>
    <s v="BOD"/>
    <n v="2392739"/>
    <m/>
    <s v="00099021001 DEPOSITO DE EFECTIVO, DEPOSITANTE: GUSTAVO SERRANO OSSORIO, CONCEPTO: DEVOLUCION DE PASAJES, CUENTA DE DEPOSITO: CUENTA UNICA DEL TESORO/DJBR"/>
    <m/>
    <m/>
    <m/>
    <m/>
    <m/>
    <m/>
    <n v="0"/>
    <n v="870.5"/>
    <s v="NO_CONCILIADO"/>
  </r>
  <r>
    <x v="22"/>
    <m/>
    <x v="22"/>
    <x v="99"/>
    <s v="O23927460002"/>
    <s v="BOD"/>
    <n v="2392746"/>
    <m/>
    <s v="00015011108 DEPOSITO DE EFECTIVO, DEPOSITANTE: MINISTERIO DE GOBIERNO, CONCEPTO: PAGO DE SERVICIOS, CUENTA DE DEPOSITO: CUENTA UNICA DEL TESORO"/>
    <m/>
    <m/>
    <m/>
    <m/>
    <m/>
    <m/>
    <n v="0"/>
    <n v="327.84"/>
    <s v="NO_CONCILIADO"/>
  </r>
  <r>
    <x v="13"/>
    <m/>
    <x v="13"/>
    <x v="99"/>
    <s v="O23927510002"/>
    <s v="BOD"/>
    <n v="2392751"/>
    <m/>
    <s v="00099021001 DEPOSITO DE EFECTIVO, DEPOSITANTE: RICHARD VALENTIN QUISBERT LAURA, CONCEPTO: MONTO EXCEDENTE A LA REMUNERACION MAXIMA CORRESPONDIENTE AL MES DE MAYO 2026, CUENTA DE DEPOSITO: CUENTA UNICA DEL TESORO"/>
    <m/>
    <m/>
    <m/>
    <m/>
    <m/>
    <m/>
    <n v="0"/>
    <n v="13795"/>
    <s v="NO_CONCILIADO"/>
  </r>
  <r>
    <x v="29"/>
    <m/>
    <x v="29"/>
    <x v="99"/>
    <s v="O23927610002"/>
    <s v="BOD"/>
    <n v="2392761"/>
    <m/>
    <s v="00099021001 DEPOSITO DE EFECTIVO, DEPOSITANTE: ESMERALDA DURAN MALDONADO, CONCEPTO: REVERSION DE BOLETA HABER MENSUAL, CUENTA DE DEPOSITO: CUENTA UNICA DEL TESORO/DJBR"/>
    <m/>
    <m/>
    <m/>
    <m/>
    <m/>
    <m/>
    <n v="0"/>
    <n v="5355.89"/>
    <s v="NO_CONCILIADO"/>
  </r>
  <r>
    <x v="29"/>
    <m/>
    <x v="29"/>
    <x v="99"/>
    <s v="O23927630002"/>
    <s v="BOD"/>
    <n v="2392763"/>
    <m/>
    <s v="00099021001 DEPOSITO DE EFECTIVO, DEPOSITANTE: ESMERALDA DURAN MALDONADO, CONCEPTO: REVERSION DE BOLETA HABER MENSUAL, CUENTA DE DEPOSITO: CUENTA UNICA DEL TESORO/DJBR"/>
    <m/>
    <m/>
    <m/>
    <m/>
    <m/>
    <m/>
    <n v="0"/>
    <n v="5355.89"/>
    <s v="NO_CONCILIADO"/>
  </r>
  <r>
    <x v="22"/>
    <m/>
    <x v="22"/>
    <x v="99"/>
    <s v="O23927650002"/>
    <s v="BOD"/>
    <n v="2392765"/>
    <m/>
    <s v="00015011108 DEPOSITO DE EFECTIVO, DEPOSITANTE: CISA S.A., CONCEPTO: CARGO RECONEXION E INTERESES POR MORA DELAPAZ, CUENTA DE DEPOSITO: CUENTA UNICA DEL TESORO"/>
    <m/>
    <m/>
    <m/>
    <m/>
    <m/>
    <m/>
    <n v="0"/>
    <n v="58.86"/>
    <s v="NO_CONCILIADO"/>
  </r>
  <r>
    <x v="87"/>
    <m/>
    <x v="87"/>
    <x v="99"/>
    <s v="O23927670002"/>
    <s v="BOD"/>
    <n v="2392767"/>
    <m/>
    <s v="00099021001 DEPOSITO DE EFECTIVO, DEPOSITANTE: BELLA ABIGAIL NUÑEZ GARCIA, CONCEPTO: PREVENTIVO N°518, CUENTA DE DEPOSITO: CUENTA UNICA DEL TESORO/DJBR"/>
    <m/>
    <m/>
    <m/>
    <m/>
    <m/>
    <m/>
    <n v="0"/>
    <n v="97.25"/>
    <s v="NO_CONCILIADO"/>
  </r>
  <r>
    <x v="98"/>
    <m/>
    <x v="98"/>
    <x v="99"/>
    <s v="O23927770002"/>
    <s v="BOD"/>
    <n v="2392777"/>
    <m/>
    <s v="00221022001 DEPOSITO DE EFECTIVO, DEPOSITANTE: GUIAXMYM SRL, CONCEPTO: FORMULARIO M02 ATRASADO, CUENTA DE DEPOSITO: CUENTA UNICA DEL TESORO"/>
    <m/>
    <m/>
    <m/>
    <m/>
    <m/>
    <m/>
    <n v="0"/>
    <n v="160"/>
    <s v="NO_CONCILIADO"/>
  </r>
  <r>
    <x v="50"/>
    <m/>
    <x v="50"/>
    <x v="99"/>
    <s v="B23926610002"/>
    <s v="BOD"/>
    <n v="2392661"/>
    <m/>
    <s v="00066141111 DEP.DE CHEQ.AJENOS,RET.DE CAM.,CONCEPTO: RECURSO-CONVENIO ESPECIFICO NRO 20/2024,DEP.: SERVICIO NACIONAL DE AREAS PROTEGIDAS-SERNAP , PROCEDENCIA: BANCO UNION S.A., CHEQUE: 3, FECHA DE EMISION:28/05/2026"/>
    <m/>
    <m/>
    <m/>
    <m/>
    <m/>
    <m/>
    <n v="0"/>
    <n v="34800"/>
    <s v="NO_CONCILIADO"/>
  </r>
  <r>
    <x v="108"/>
    <m/>
    <x v="108"/>
    <x v="99"/>
    <s v="B23926710002"/>
    <s v="BOD"/>
    <n v="2392671"/>
    <m/>
    <s v="00290012001 DEP.DE CHEQ.AJENOS,RET.DE CAM.,CONCEPTO: OTROS INGRESOS,DEP.: SERVICIO DE IMPUESTOS NACIONALES , PROCEDENCIA: BANCO UNION S.A., CHEQUE: 8539, FECHA DE EMISION:22/05/2026"/>
    <m/>
    <m/>
    <m/>
    <m/>
    <m/>
    <m/>
    <n v="0"/>
    <n v="83.99"/>
    <s v="NO_CONCILIADO"/>
  </r>
  <r>
    <x v="108"/>
    <m/>
    <x v="108"/>
    <x v="99"/>
    <s v="B23926720002"/>
    <s v="BOD"/>
    <n v="2392672"/>
    <m/>
    <s v="00290012001 DEP.DE CHEQ.AJENOS,RET.DE CAM.,CONCEPTO: OTROS INGRESOS,DEP.: SERVICIO DE IMPUESTOS NACIONALES , PROCEDENCIA: BANCO UNION S.A., CHEQUE: 8537, FECHA DE EMISION:22/05/2026"/>
    <m/>
    <m/>
    <m/>
    <m/>
    <m/>
    <m/>
    <n v="0"/>
    <n v="3.39"/>
    <s v="NO_CONCILIADO"/>
  </r>
  <r>
    <x v="108"/>
    <m/>
    <x v="108"/>
    <x v="99"/>
    <s v="B23926730002"/>
    <s v="BOD"/>
    <n v="2392673"/>
    <m/>
    <s v="00290012001 DEP.DE CHEQ.AJENOS,RET.DE CAM.,CONCEPTO: OTROS INGRESOS,DEP.: SERVICIO DE IMPUESTOS NACIONALES , PROCEDENCIA: BANCO UNION S.A., CHEQUE: 8538, FECHA DE EMISION:22/05/2026"/>
    <m/>
    <m/>
    <m/>
    <m/>
    <m/>
    <m/>
    <n v="0"/>
    <n v="5000"/>
    <s v="NO_CONCILIADO"/>
  </r>
  <r>
    <x v="25"/>
    <m/>
    <x v="25"/>
    <x v="99"/>
    <s v="B23926790002"/>
    <s v="BOD"/>
    <n v="2392679"/>
    <m/>
    <s v="00660082001 DEP.DE CHEQ.AJENOS,RET.DE CAM.,CONCEPTO: DEVOLUCION DE EXCEDENTE DE LLAMADAS-CECILIA VARGAS ARCE-JENNY ELIZABETH ANTEZANA LEDEZMA,DEP.: ORGANO JUDICIAL , PROCEDENCIA: BANCO UNION S.A., CHEQUE: 1244, FECHA DE EMISION:20/05/2026"/>
    <m/>
    <m/>
    <m/>
    <m/>
    <m/>
    <m/>
    <n v="0"/>
    <n v="147.18"/>
    <s v="NO_CONCILIADO"/>
  </r>
  <r>
    <x v="25"/>
    <m/>
    <x v="25"/>
    <x v="99"/>
    <s v="B23926800002"/>
    <s v="BOD"/>
    <n v="2392680"/>
    <m/>
    <s v="00660082001 DEP.DE CHEQ.AJENOS,RET.DE CAM.,CONCEPTO: DEVOLUCION DE VIATICOS DE 5 FUNCIONARIOS,DEP.: ORGANO JUDICIAL , PROCEDENCIA: BANCO UNION S.A., CHEQUE: 1243, FECHA DE EMISION:20/05/2026"/>
    <m/>
    <m/>
    <m/>
    <m/>
    <m/>
    <m/>
    <n v="0"/>
    <n v="453"/>
    <s v="NO_CONCILIADO"/>
  </r>
  <r>
    <x v="25"/>
    <m/>
    <x v="25"/>
    <x v="99"/>
    <s v="B23926820002"/>
    <s v="BOD"/>
    <n v="2392682"/>
    <m/>
    <s v="00660082001 DEP.DE CHEQ.AJENOS,RET.DE CAM.,CONCEPTO: DEVOLUCION DE REGISTRO ERRADO PREVENTIVO 160 COMPROMISO 2,DEP.: ORGANO JUDICIAL , PROCEDENCIA: BANCO UNION S.A., CHEQUE: 1242, FECHA DE EMISION:20/05/2026"/>
    <m/>
    <m/>
    <m/>
    <m/>
    <m/>
    <m/>
    <n v="0"/>
    <n v="4774.67"/>
    <s v="NO_CONCILIADO"/>
  </r>
  <r>
    <x v="25"/>
    <m/>
    <x v="25"/>
    <x v="99"/>
    <s v="B23926830002"/>
    <s v="BOD"/>
    <n v="2392683"/>
    <m/>
    <s v="00660122001 DEP.DE CHEQ.AJENOS,RET.DE CAM.,CONCEPTO: LUIS GONZALO SOSA FLORES-ROBERTO WILLY VILLARROEL VEDIA-BENJAMIN BALDIVIEZO CARI,DEP.: ORGANO JUDICIAL , PROCEDENCIA: BANCO UNION S.A., CHEQUE: 1286, FECHA DE EMISION:27/05/2026"/>
    <m/>
    <m/>
    <m/>
    <m/>
    <m/>
    <m/>
    <n v="0"/>
    <n v="982"/>
    <s v="NO_CONCILIADO"/>
  </r>
  <r>
    <x v="25"/>
    <m/>
    <x v="25"/>
    <x v="99"/>
    <s v="B23926850002"/>
    <s v="BOD"/>
    <n v="2392685"/>
    <m/>
    <s v="00660122001 DEP.DE CHEQ.AJENOS,RET.DE CAM.,CONCEPTO: DEVOLUCION DE ESTIPENDIO DE FLORES ARIZAGA ALVARO SG DEVENGADO N°129/2026,DEP.: ORGANO JUDICIAL , PROCEDENCIA: BANCO UNION S.A., CHEQUE: 1284, FECHA DE EMISION:21/05/2026"/>
    <m/>
    <m/>
    <m/>
    <m/>
    <m/>
    <m/>
    <n v="0"/>
    <n v="300"/>
    <s v="NO_CONCILIADO"/>
  </r>
  <r>
    <x v="1"/>
    <m/>
    <x v="1"/>
    <x v="99"/>
    <s v="B23926900002"/>
    <s v="BOD"/>
    <n v="2392690"/>
    <m/>
    <s v="00041261103 DEP.DE CHEQ.AJENOS,RET.DE CAM.,CONCEPTO: DESEMBOLSO DE RECURSOS POR COMISIONES PROAAC,DEP.: EPSAS S.A. , PROCEDENCIA: BANCO DE CREDITO DE BOLIVIA S.A., CHEQUE: 23129, FECHA DE EMISION:25/05/2026"/>
    <m/>
    <m/>
    <m/>
    <m/>
    <m/>
    <m/>
    <n v="0"/>
    <n v="513437.83"/>
    <s v="NO_CONCILIADO"/>
  </r>
  <r>
    <x v="98"/>
    <m/>
    <x v="98"/>
    <x v="99"/>
    <s v="B23926930002"/>
    <s v="BOD"/>
    <n v="2392693"/>
    <m/>
    <s v="00221022001 DEP.DE CHEQ.AJENOS,RET.DE CAM.,CONCEPTO: FORMULARIO FUERA DE PLAZO M-02,DEP.: VICTOR ALARCON LAURA , PROCEDENCIA: BANCO UNION S.A., CHEQUE: 230174, FECHA DE EMISION:28/05/2026"/>
    <m/>
    <m/>
    <m/>
    <m/>
    <m/>
    <m/>
    <n v="0"/>
    <n v="630"/>
    <s v="NO_CONCILIADO"/>
  </r>
  <r>
    <x v="98"/>
    <m/>
    <x v="98"/>
    <x v="99"/>
    <s v="B23926940002"/>
    <s v="BOD"/>
    <n v="2392694"/>
    <m/>
    <s v="00221022001 DEP.DE CHEQ.AJENOS,RET.DE CAM.,CONCEPTO: FORMULARIO FUERA DE PLAZO M-02,DEP.: VICTOR ALARCON LAURA , PROCEDENCIA: BANCO UNION S.A., CHEQUE: 230175, FECHA DE EMISION:28/05/2026"/>
    <m/>
    <m/>
    <m/>
    <m/>
    <m/>
    <m/>
    <n v="0"/>
    <n v="1300"/>
    <s v="NO_CONCILIADO"/>
  </r>
  <r>
    <x v="13"/>
    <m/>
    <x v="13"/>
    <x v="99"/>
    <s v="B23926950002"/>
    <s v="BOD"/>
    <n v="2392695"/>
    <m/>
    <s v="00099021001 DEP.DE CHEQ.AJENOS,RET.DE CAM.,CONCEPTO: DEPÓSITO,DEP.: PERON EDDY REYNAGA ARCE , PROCEDENCIA: BANCO UNION S.A., CHEQUE: 230176, FECHA DE EMISION:28/05/2026"/>
    <m/>
    <m/>
    <m/>
    <m/>
    <m/>
    <m/>
    <n v="0"/>
    <n v="5355.89"/>
    <s v="NO_CONCILIADO"/>
  </r>
  <r>
    <x v="107"/>
    <m/>
    <x v="107"/>
    <x v="99"/>
    <s v="B23926960002"/>
    <s v="BOD"/>
    <n v="2392696"/>
    <m/>
    <s v="00340012003 DEP.DE CHEQ.AJENOS,RET.DE CAM.,CONCEPTO: REEMBOLSO INCAPACIDAD TEMPORAL SEGIP GESTION 2022 FUENTE 20,DEP.: SEGIP , PROCEDENCIA: BANCO UNION S.A., CHEQUE: 16750, FECHA DE EMISION:26/05/2026"/>
    <m/>
    <m/>
    <m/>
    <m/>
    <m/>
    <m/>
    <n v="0"/>
    <n v="10425.459999999999"/>
    <s v="NO_CONCILIADO"/>
  </r>
  <r>
    <x v="98"/>
    <m/>
    <x v="98"/>
    <x v="99"/>
    <s v="B23926970002"/>
    <s v="BOD"/>
    <n v="2392697"/>
    <m/>
    <s v="00221022001 DEP.DE CHEQ.AJENOS,RET.DE CAM.,CONCEPTO: DEPÓSITO,DEP.: MARIA DEL CARMEN VILLALTA CHACON , PROCEDENCIA: BANCO UNION S.A., CHEQUE: 230177, FECHA DE EMISION:28/05/2026"/>
    <m/>
    <m/>
    <m/>
    <m/>
    <m/>
    <m/>
    <n v="0"/>
    <n v="40"/>
    <s v="NO_CONCILIADO"/>
  </r>
  <r>
    <x v="98"/>
    <m/>
    <x v="98"/>
    <x v="99"/>
    <s v="B23926980002"/>
    <s v="BOD"/>
    <n v="2392698"/>
    <m/>
    <s v="00221022001 DEP.DE CHEQ.AJENOS,RET.DE CAM.,CONCEPTO: DEPÓSITO,DEP.: MARIA DEL CARMEN VILLALTA CHACON , PROCEDENCIA: BANCO UNION S.A., CHEQUE: 230178, FECHA DE EMISION:28/05/2026"/>
    <m/>
    <m/>
    <m/>
    <m/>
    <m/>
    <m/>
    <n v="0"/>
    <n v="40"/>
    <s v="NO_CONCILIADO"/>
  </r>
  <r>
    <x v="107"/>
    <m/>
    <x v="107"/>
    <x v="99"/>
    <s v="B23926990002"/>
    <s v="BOD"/>
    <n v="2392699"/>
    <m/>
    <s v="00340012003 DEP.DE CHEQ.AJENOS,RET.DE CAM.,CONCEPTO: REEMBOLSO INCAPACIDAD TEMPORAL SEGIP GESTION 2023 FUENTE 20,DEP.: SEGIP , PROCEDENCIA: BANCO UNION S.A., CHEQUE: 16752, FECHA DE EMISION:26/05/2026"/>
    <m/>
    <m/>
    <m/>
    <m/>
    <m/>
    <m/>
    <n v="0"/>
    <n v="63506.76"/>
    <s v="NO_CONCILIADO"/>
  </r>
  <r>
    <x v="98"/>
    <m/>
    <x v="98"/>
    <x v="99"/>
    <s v="B23927000002"/>
    <s v="BOD"/>
    <n v="2392700"/>
    <m/>
    <s v="00221022001 DEP.DE CHEQ.AJENOS,RET.DE CAM.,CONCEPTO: DEPÓSITO,DEP.: MARIA DEL CARMEN VILLALTA CHACON , PROCEDENCIA: BANCO UNION S.A., CHEQUE: 230179, FECHA DE EMISION:28/05/2026"/>
    <m/>
    <m/>
    <m/>
    <m/>
    <m/>
    <m/>
    <n v="0"/>
    <n v="100"/>
    <s v="NO_CONCILIADO"/>
  </r>
  <r>
    <x v="107"/>
    <m/>
    <x v="107"/>
    <x v="99"/>
    <s v="B23927010002"/>
    <s v="BOD"/>
    <n v="2392701"/>
    <m/>
    <s v="00340012003 DEP.DE CHEQ.AJENOS,RET.DE CAM.,CONCEPTO: REEMBOLSO INCAPACIDAD TEMPORAL SEGIP GESTION 2024 FUENTE 20,DEP.: SEGIP , PROCEDENCIA: BANCO UNION S.A., CHEQUE: 16754, FECHA DE EMISION:26/05/2026"/>
    <m/>
    <m/>
    <m/>
    <m/>
    <m/>
    <m/>
    <n v="0"/>
    <n v="135537.76999999999"/>
    <s v="NO_CONCILIADO"/>
  </r>
  <r>
    <x v="98"/>
    <m/>
    <x v="98"/>
    <x v="99"/>
    <s v="B23927020002"/>
    <s v="BOD"/>
    <n v="2392702"/>
    <m/>
    <s v="00221022001 DEP.DE CHEQ.AJENOS,RET.DE CAM.,CONCEPTO: DEPÓSITO,DEP.: MARIA DEL CARMEN VILLALTA CHACON , PROCEDENCIA: BANCO UNION S.A., CHEQUE: 230180, FECHA DE EMISION:28/05/2026"/>
    <m/>
    <m/>
    <m/>
    <m/>
    <m/>
    <m/>
    <n v="0"/>
    <n v="100"/>
    <s v="NO_CONCILIADO"/>
  </r>
  <r>
    <x v="107"/>
    <m/>
    <x v="107"/>
    <x v="99"/>
    <s v="B23927030002"/>
    <s v="BOD"/>
    <n v="2392703"/>
    <m/>
    <s v="00340012003 DEP.DE CHEQ.AJENOS,RET.DE CAM.,CONCEPTO: REEMBOLSO INCAPACIDAD TEMPORAL SEGIP GESTION 2025 FUENTE 20,DEP.: SEGIP , PROCEDENCIA: BANCO UNION S.A., CHEQUE: 16756, FECHA DE EMISION:26/05/2026"/>
    <m/>
    <m/>
    <m/>
    <m/>
    <m/>
    <m/>
    <n v="0"/>
    <n v="85055"/>
    <s v="NO_CONCILIADO"/>
  </r>
  <r>
    <x v="98"/>
    <m/>
    <x v="98"/>
    <x v="99"/>
    <s v="B23927040002"/>
    <s v="BOD"/>
    <n v="2392704"/>
    <m/>
    <s v="00221022001 DEP.DE CHEQ.AJENOS,RET.DE CAM.,CONCEPTO: DEPÓSITO,DEP.: MARIA DEL CARMEN VILLALTA CHACON , PROCEDENCIA: BANCO UNION S.A., CHEQUE: 230181, FECHA DE EMISION:28/05/2026"/>
    <m/>
    <m/>
    <m/>
    <m/>
    <m/>
    <m/>
    <n v="0"/>
    <n v="100"/>
    <s v="NO_CONCILIADO"/>
  </r>
  <r>
    <x v="98"/>
    <m/>
    <x v="98"/>
    <x v="99"/>
    <s v="B23927060002"/>
    <s v="BOD"/>
    <n v="2392706"/>
    <m/>
    <s v="00221022001 DEP.DE CHEQ.AJENOS,RET.DE CAM.,CONCEPTO: DEPÓSITO,DEP.: MARIA DEL CARMEN VILLALTA CHACON , PROCEDENCIA: BANCO UNION S.A., CHEQUE: 230182, FECHA DE EMISION:28/05/2026"/>
    <m/>
    <m/>
    <m/>
    <m/>
    <m/>
    <m/>
    <n v="0"/>
    <n v="100"/>
    <s v="NO_CONCILIADO"/>
  </r>
  <r>
    <x v="98"/>
    <m/>
    <x v="98"/>
    <x v="99"/>
    <s v="B23927070002"/>
    <s v="BOD"/>
    <n v="2392707"/>
    <m/>
    <s v="00221022001 DEP.DE CHEQ.AJENOS,RET.DE CAM.,CONCEPTO: DEPÓSITO,DEP.: MARIA DEL CARMEN VILLALTA CHACON , PROCEDENCIA: BANCO UNION S.A., CHEQUE: 230183, FECHA DE EMISION:28/05/2026"/>
    <m/>
    <m/>
    <m/>
    <m/>
    <m/>
    <m/>
    <n v="0"/>
    <n v="150"/>
    <s v="NO_CONCILIADO"/>
  </r>
  <r>
    <x v="84"/>
    <m/>
    <x v="84"/>
    <x v="99"/>
    <s v="B23927080002"/>
    <s v="BOD"/>
    <n v="2392708"/>
    <m/>
    <s v="00099021001 DEP.DE CHEQ.AJENOS,RET.DE CAM.,CONCEPTO: DEPÓSITO NO RECLAMADO POR EL SR. JOSE EDUARDO PEÑA PAREDES,DEP.: AGENCIA NACIONAL DE HIDROCARBUROS , PROCEDENCIA: BANCO UNION S.A., CHEQUE: 8279, FECHA DE EMISION:28/05/2026"/>
    <m/>
    <m/>
    <m/>
    <m/>
    <m/>
    <m/>
    <n v="0"/>
    <n v="60"/>
    <s v="NO_CONCILIADO"/>
  </r>
  <r>
    <x v="98"/>
    <m/>
    <x v="98"/>
    <x v="99"/>
    <s v="B23927090002"/>
    <s v="BOD"/>
    <n v="2392709"/>
    <m/>
    <s v="00221022001 DEP.DE CHEQ.AJENOS,RET.DE CAM.,CONCEPTO: DEPÓSITO,DEP.: MARIA DEL CARMEN VILLALTA CHACON , PROCEDENCIA: BANCO UNION S.A., CHEQUE: 230184, FECHA DE EMISION:28/05/2026"/>
    <m/>
    <m/>
    <m/>
    <m/>
    <m/>
    <m/>
    <n v="0"/>
    <n v="150"/>
    <s v="NO_CONCILIADO"/>
  </r>
  <r>
    <x v="23"/>
    <m/>
    <x v="23"/>
    <x v="99"/>
    <s v="B23927100002"/>
    <s v="BOD"/>
    <n v="2392710"/>
    <m/>
    <s v="00291012002 DEP.DE CHEQ.AJENOS,RET.DE CAM.,CONCEPTO: DEPÓSITO,DEP.: JUAN PABLO MENDOZA ESPINOZA , PROCEDENCIA: BANCO UNION S.A., CHEQUE: 230185, FECHA DE EMISION:28/05/2026"/>
    <m/>
    <m/>
    <m/>
    <m/>
    <m/>
    <m/>
    <n v="0"/>
    <n v="325.56"/>
    <s v="NO_CONCILIADO"/>
  </r>
  <r>
    <x v="13"/>
    <m/>
    <x v="13"/>
    <x v="99"/>
    <s v="B23927120002"/>
    <s v="BOD"/>
    <n v="2392712"/>
    <m/>
    <s v="00099021001 DEP.DE CHEQ.AJENOS,RET.DE CAM.,CONCEPTO: DEPÓSITO,DEP.: ROXANA SORKA YAVI ALCONZ , PROCEDENCIA: BANCO UNION S.A., CHEQUE: 230186, FECHA DE EMISION:29/05/2026"/>
    <m/>
    <m/>
    <m/>
    <m/>
    <m/>
    <m/>
    <n v="0"/>
    <n v="6374"/>
    <s v="NO_CONCILIADO"/>
  </r>
  <r>
    <x v="98"/>
    <m/>
    <x v="98"/>
    <x v="99"/>
    <s v="B23927130002"/>
    <s v="BOD"/>
    <n v="2392713"/>
    <m/>
    <s v="00221022001 DEP.DE CHEQ.AJENOS,RET.DE CAM.,CONCEPTO: DEPÓSITO,DEP.: VICTOR ALARCON LAURA , PROCEDENCIA: BANCO UNION S.A., CHEQUE: 230187, FECHA DE EMISION:29/05/2026"/>
    <m/>
    <m/>
    <m/>
    <m/>
    <m/>
    <m/>
    <n v="0"/>
    <n v="1880"/>
    <s v="NO_CONCILIADO"/>
  </r>
  <r>
    <x v="98"/>
    <m/>
    <x v="98"/>
    <x v="99"/>
    <s v="B23927150002"/>
    <s v="BOD"/>
    <n v="2392715"/>
    <m/>
    <s v="00221022001 DEP.DE CHEQ.AJENOS,RET.DE CAM.,CONCEPTO: DEPÓSITO,DEP.: BALVINA QUISPE RAMIREZ , PROCEDENCIA: BANCO UNION S.A., CHEQUE: 230188, FECHA DE EMISION:29/05/2026"/>
    <m/>
    <m/>
    <m/>
    <m/>
    <m/>
    <m/>
    <n v="0"/>
    <n v="2000"/>
    <s v="NO_CONCILIADO"/>
  </r>
  <r>
    <x v="98"/>
    <m/>
    <x v="98"/>
    <x v="99"/>
    <s v="B23927160002"/>
    <s v="BOD"/>
    <n v="2392716"/>
    <m/>
    <s v="00221022001 DEP.DE CHEQ.AJENOS,RET.DE CAM.,CONCEPTO: DEPÓSITO,DEP.: BALVINA QUISPE RAMIREZ , PROCEDENCIA: BANCO UNION S.A., CHEQUE: 230189, FECHA DE EMISION:29/05/2026"/>
    <m/>
    <m/>
    <m/>
    <m/>
    <m/>
    <m/>
    <n v="0"/>
    <n v="2200"/>
    <s v="NO_CONCILIADO"/>
  </r>
  <r>
    <x v="22"/>
    <m/>
    <x v="22"/>
    <x v="99"/>
    <s v="B23927170002"/>
    <s v="BOD"/>
    <n v="2392717"/>
    <m/>
    <s v="00099021001 DEP.DE CHEQ.AJENOS,RET.DE CAM.,CONCEPTO: PAGO DE CONSUMO DE AGUA MES DE MARZO,DEP.: POLICIA BOLIVIANA , PROCEDENCIA: BANCO UNION S.A., CHEQUE: 6507, FECHA DE EMISION:08/05/2026"/>
    <m/>
    <m/>
    <m/>
    <m/>
    <m/>
    <m/>
    <n v="0"/>
    <n v="3393.68"/>
    <s v="NO_CONCILIADO"/>
  </r>
  <r>
    <x v="96"/>
    <m/>
    <x v="96"/>
    <x v="99"/>
    <s v="B23927180002"/>
    <s v="BOD"/>
    <n v="2392718"/>
    <m/>
    <s v="00099021001 DEP.DE CHEQ.AJENOS,RET.DE CAM.,CONCEPTO: DEPÓSITO,DEP.: AIDA LUZ TENORIO MACEDA , PROCEDENCIA: BANCO UNION S.A., CHEQUE: 230190, FECHA DE EMISION:29/05/2026/DJBR"/>
    <m/>
    <m/>
    <m/>
    <m/>
    <m/>
    <m/>
    <n v="0"/>
    <n v="1624.53"/>
    <s v="NO_CONCILIADO"/>
  </r>
  <r>
    <x v="13"/>
    <m/>
    <x v="13"/>
    <x v="99"/>
    <s v="B23927200002"/>
    <s v="BOD"/>
    <n v="2392720"/>
    <m/>
    <s v="00099021001 DEP.DE CHEQ.AJENOS,RET.DE CAM.,CONCEPTO: DEPÓSITO,DEP.: VIVIANA VILLCA PATI , PROCEDENCIA: BANCO UNION S.A., CHEQUE: 230191, FECHA DE EMISION:29/05/2026"/>
    <m/>
    <m/>
    <m/>
    <m/>
    <m/>
    <m/>
    <n v="0"/>
    <n v="3159.19"/>
    <s v="NO_CONCILIADO"/>
  </r>
  <r>
    <x v="13"/>
    <m/>
    <x v="13"/>
    <x v="99"/>
    <s v="B23927210002"/>
    <s v="BOD"/>
    <n v="2392721"/>
    <m/>
    <s v="00099021001 DEP.DE CHEQ.AJENOS,RET.DE CAM.,CONCEPTO: DEPÓSITO,DEP.: VIVIANA VILLCA PATI , PROCEDENCIA: BANCO UNION S.A., CHEQUE: 230192, FECHA DE EMISION:29/05/2026"/>
    <m/>
    <m/>
    <m/>
    <m/>
    <m/>
    <m/>
    <n v="0"/>
    <n v="3159.19"/>
    <s v="NO_CONCILIADO"/>
  </r>
  <r>
    <x v="13"/>
    <m/>
    <x v="13"/>
    <x v="99"/>
    <s v="B23927230002"/>
    <s v="BOD"/>
    <n v="2392723"/>
    <m/>
    <s v="00099021001 DEP.DE CHEQ.AJENOS,RET.DE CAM.,CONCEPTO: DEPÓSITO,DEP.: ELBA LIZARAZU GAMBOA , PROCEDENCIA: BANCO UNION S.A., CHEQUE: 230193, FECHA DE EMISION:29/05/2026"/>
    <m/>
    <m/>
    <m/>
    <m/>
    <m/>
    <m/>
    <n v="0"/>
    <n v="1933.97"/>
    <s v="NO_CONCILIADO"/>
  </r>
  <r>
    <x v="98"/>
    <m/>
    <x v="98"/>
    <x v="99"/>
    <s v="B23927240002"/>
    <s v="BOD"/>
    <n v="2392724"/>
    <m/>
    <s v="00221022001 DEP.DE CHEQ.AJENOS,RET.DE CAM.,CONCEPTO: DEPÓSITO,DEP.: MANUEL ISRAEL RUIZ CHOQUE , PROCEDENCIA: BANCO UNION S.A., CHEQUE: 230194, FECHA DE EMISION:29/05/2026"/>
    <m/>
    <m/>
    <m/>
    <m/>
    <m/>
    <m/>
    <n v="0"/>
    <n v="400"/>
    <s v="NO_CONCILIADO"/>
  </r>
  <r>
    <x v="98"/>
    <m/>
    <x v="98"/>
    <x v="99"/>
    <s v="B23927260002"/>
    <s v="BOD"/>
    <n v="2392726"/>
    <m/>
    <s v="00221022001 DEP.DE CHEQ.AJENOS,RET.DE CAM.,CONCEPTO: DEPÓSITO,DEP.: MANUEL ISRAEL RUIZ CHOQUE , PROCEDENCIA: BANCO UNION S.A., CHEQUE: 230195, FECHA DE EMISION:29/05/2026"/>
    <m/>
    <m/>
    <m/>
    <m/>
    <m/>
    <m/>
    <n v="0"/>
    <n v="600"/>
    <s v="NO_CONCILIADO"/>
  </r>
  <r>
    <x v="98"/>
    <m/>
    <x v="98"/>
    <x v="99"/>
    <s v="B23927280002"/>
    <s v="BOD"/>
    <n v="2392728"/>
    <m/>
    <s v="00221022001 DEP.DE CHEQ.AJENOS,RET.DE CAM.,CONCEPTO: DEPÓSITO,DEP.: MANUEL ISRAEL RUIZ CHOQUE , PROCEDENCIA: BANCO UNION S.A., CHEQUE: 230196, FECHA DE EMISION:29/05/2026"/>
    <m/>
    <m/>
    <m/>
    <m/>
    <m/>
    <m/>
    <n v="0"/>
    <n v="700"/>
    <s v="NO_CONCILIADO"/>
  </r>
  <r>
    <x v="112"/>
    <m/>
    <x v="112"/>
    <x v="99"/>
    <s v="B23927290002"/>
    <s v="BOD"/>
    <n v="2392729"/>
    <m/>
    <s v="00597012001 DEP.DE CHEQ.AJENOS,RET.DE CAM.,CONCEPTO: DEVOLUCION DESCUENTOS SIN GOCE DE HABER,DEP.: YLB , PROCEDENCIA: BANCO UNION S.A., CHEQUE: 752, FECHA DE EMISION:20/05/2026"/>
    <m/>
    <m/>
    <m/>
    <m/>
    <m/>
    <m/>
    <n v="0"/>
    <n v="12336.81"/>
    <s v="NO_CONCILIADO"/>
  </r>
  <r>
    <x v="13"/>
    <m/>
    <x v="13"/>
    <x v="99"/>
    <s v="B23927300002"/>
    <s v="BOD"/>
    <n v="2392730"/>
    <m/>
    <s v="00099021001 DEP.DE CHEQ.AJENOS,RET.DE CAM.,CONCEPTO: DEPÓSITO,DEP.: CLAUDIA OLIMPIA MONTAÑO MICHEL , PROCEDENCIA: BANCO UNION S.A., CHEQUE: 230200, FECHA DE EMISION:29/05/2026"/>
    <m/>
    <m/>
    <m/>
    <m/>
    <m/>
    <m/>
    <n v="0"/>
    <n v="1315.1"/>
    <s v="NO_CONCILIADO"/>
  </r>
  <r>
    <x v="13"/>
    <m/>
    <x v="13"/>
    <x v="99"/>
    <s v="B23927320002"/>
    <s v="BOD"/>
    <n v="2392732"/>
    <m/>
    <s v="00099021001 DEP.DE CHEQ.AJENOS,RET.DE CAM.,CONCEPTO: DEPÓSITO,DEP.: MARIA OLGA TARCEROS ARNEZ , PROCEDENCIA: BANCO UNION S.A., CHEQUE: 230198, FECHA DE EMISION:29/05/2026"/>
    <m/>
    <m/>
    <m/>
    <m/>
    <m/>
    <m/>
    <n v="0"/>
    <n v="1624.53"/>
    <s v="NO_CONCILIADO"/>
  </r>
  <r>
    <x v="13"/>
    <m/>
    <x v="13"/>
    <x v="99"/>
    <s v="B23927340002"/>
    <s v="BOD"/>
    <n v="2392734"/>
    <m/>
    <s v="00099021001 DEP.DE CHEQ.AJENOS,RET.DE CAM.,CONCEPTO: DEPÓSITO,DEP.: GLORIA SOFIA ROJAS CHAMBI , PROCEDENCIA: BANCO UNION S.A., CHEQUE: 230199, FECHA DE EMISION:29/05/2026"/>
    <m/>
    <m/>
    <m/>
    <m/>
    <m/>
    <m/>
    <n v="0"/>
    <n v="1933.97"/>
    <s v="NO_CONCILIADO"/>
  </r>
  <r>
    <x v="52"/>
    <m/>
    <x v="52"/>
    <x v="99"/>
    <s v="B23927350002"/>
    <s v="BOD"/>
    <n v="2392735"/>
    <m/>
    <s v="00206012001 DEP.DE CHEQ.AJENOS,RET.DE CAM.,CONCEPTO: DEPÓSITO POR OTROS INGRESOS,DEP.: INSTITUTO NACIONAL DE ESTADISTICA , PROCEDENCIA: BANCO UNION S.A., CHEQUE: 5723, FECHA DE EMISION:28/05/2026"/>
    <m/>
    <m/>
    <m/>
    <m/>
    <m/>
    <m/>
    <n v="0"/>
    <n v="278.39999999999998"/>
    <s v="NO_CONCILIADO"/>
  </r>
  <r>
    <x v="10"/>
    <m/>
    <x v="10"/>
    <x v="99"/>
    <s v="J06763970002"/>
    <s v="NTE"/>
    <n v="15869177"/>
    <m/>
    <s v="A:00099021001 DEVOLUCIÓN DEUDA AL TGN POR PARTE DEL SR. GUILLERMO ARAMAYO HERRERA CORRESPONDIENTE AL MES DE ABRIL/2026, S/G. INF. SENASIR/UAF/INF N° 811/2026, DE FECHA 27/05/2026"/>
    <m/>
    <m/>
    <m/>
    <m/>
    <m/>
    <m/>
    <n v="0"/>
    <n v="1027.3499999999999"/>
    <s v="NO_CONCILIADO"/>
  </r>
  <r>
    <x v="54"/>
    <m/>
    <x v="54"/>
    <x v="99"/>
    <s v="J06765010002"/>
    <s v="NTE"/>
    <n v="15864116"/>
    <m/>
    <s v="A:00862012001 GAM DE TOLEDO, TRANSFERENCIA DE RECUPERACIONES SEGUN NOTA GEF-LCR-DYF-0642-NOT/26 POR CONCEPTO DE REMUNERACIÓN DE ADMINISTRACION DE FIDEICOMISO QUE CORRESPONDEN AL FNDR DE ACUERDO A CONTRATO DE FIDEICOMISO &amp;quot;FINANCIAMIENTO DE APOYO A LA REACTIVACION DE LA INVERSIÓN PUBLICA” (FARIP)."/>
    <m/>
    <m/>
    <m/>
    <m/>
    <m/>
    <m/>
    <n v="0"/>
    <n v="17211.900000000001"/>
    <s v="NO_CONCILIADO"/>
  </r>
  <r>
    <x v="54"/>
    <m/>
    <x v="54"/>
    <x v="99"/>
    <s v="J06765020002"/>
    <s v="NTE"/>
    <n v="15864123"/>
    <m/>
    <s v="A:00862012001 GAM DE TOLEDO, TRANSFERENCIA DE RECUPERACIONES SEGUN NOTA GEF-LCR-DYF-0642-NOT/26 POR CONCEPTO DE INTERES PENAL, DE ACUERDO A CONTRATO DE FIDEICOMISO &amp;quot;FINANCIAMIENTO DE APOYO A LA REACTIVACION DE LA INVERSIÓN PUBLICA” (FARIP). INTERES PENAL"/>
    <m/>
    <m/>
    <m/>
    <m/>
    <m/>
    <m/>
    <n v="0"/>
    <n v="33.03"/>
    <s v="NO_CONCILIADO"/>
  </r>
  <r>
    <x v="4"/>
    <m/>
    <x v="4"/>
    <x v="99"/>
    <s v="J06765030002"/>
    <s v="NTE"/>
    <n v="15864115"/>
    <m/>
    <s v="A:00099021001 GAM DE TOLEDO, TRANSFERENCIA DE RECUPERACIONES SEGUN NOTA GEF-LCR-DYF-0642-NOT/26 POR CONCEPTO DE PAGO DE CAPITAL E INTERESES DE ACUERDO A CONTRATO DE FIDEICOMISO &amp;quot;FINANCIAMIENTO DE APOYO A LA REACTIVACION DE LA INVERSIÓN PUBLICA” (FARIP) FIRMADO ENTRE EL MPD Y EL FNDR."/>
    <m/>
    <m/>
    <m/>
    <m/>
    <m/>
    <m/>
    <n v="0"/>
    <n v="124148.17"/>
    <s v="NO_CONCILIADO"/>
  </r>
  <r>
    <x v="54"/>
    <m/>
    <x v="54"/>
    <x v="99"/>
    <s v="J06765040002"/>
    <s v="NTE"/>
    <n v="15875194"/>
    <m/>
    <s v="A:00862012001 GAM DE MECAPACA, TRANSFERENCIA DE RECUPERACIONES SEGUN NOTA GEF-LCR-DTC-0645-NOT/26 POR CONCEPTO DE INTERES PENAL DE ACUERDO A CONTRATO DE FIDEICOMISO PROGRAMA “APOYO A LA EJECUCION DE LA INVERSION PUBLICA&amp;quot; (AEIP)."/>
    <m/>
    <m/>
    <m/>
    <m/>
    <m/>
    <m/>
    <n v="0"/>
    <n v="20.47"/>
    <s v="NO_CONCILIADO"/>
  </r>
  <r>
    <x v="37"/>
    <m/>
    <x v="37"/>
    <x v="99"/>
    <s v="G35942340001"/>
    <s v="CVD"/>
    <n v="3594234"/>
    <m/>
    <s v="COBRO COSTOS DE PAPELERIA SEGUN TRANSFERENCIA DEL EXTERIOR POR ORDEN DE TRAFIGURA PTE LTD, FECHA VALOR 29/05/2026 REF:GAS NATURAL LIB. 00513012007 YPFB - RECURSOS NACIONALIZACIÓN"/>
    <m/>
    <m/>
    <m/>
    <m/>
    <m/>
    <m/>
    <n v="80"/>
    <n v="0"/>
    <s v="NO_CONCILIADO"/>
  </r>
  <r>
    <x v="0"/>
    <m/>
    <x v="0"/>
    <x v="99"/>
    <s v="J06765050002"/>
    <s v="DAU"/>
    <n v="15821666"/>
    <m/>
    <s v="A:00099021001 Reversión parcial de recursos al GAM San Juan,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
    <m/>
    <m/>
    <m/>
    <m/>
    <m/>
    <m/>
    <n v="0"/>
    <n v="279109"/>
    <s v="NO_CONCILIADO"/>
  </r>
  <r>
    <x v="0"/>
    <m/>
    <x v="0"/>
    <x v="99"/>
    <s v="J06765060002"/>
    <s v="DAU"/>
    <n v="15811367"/>
    <m/>
    <s v="A:00099021001 Reversión parcial de recursos al GAM San Juan, por incumplimiento en la devolución de saldos no ejecutados de Atención de Emergencias y/o Desastres Gestión 2025, en el marco de las Resoluciones CONARADE N°005/2025 de 15 de abril de 2025 y N°026/2025 de 17 de octubre de 2025, artículo tercero de la R.M. N°095 de 14 de abril de 2025 e Instructivo para el Cierre Presupuestario, Contable y de Tesorería."/>
    <m/>
    <m/>
    <m/>
    <m/>
    <m/>
    <m/>
    <n v="0"/>
    <n v="1000000"/>
    <s v="NO_CONCILIADO"/>
  </r>
  <r>
    <x v="0"/>
    <m/>
    <x v="0"/>
    <x v="99"/>
    <s v="J06765070002"/>
    <s v="DAU"/>
    <n v="15821673"/>
    <m/>
    <s v="A:00099021001 Reversión parcial de recursos al Autonomía del Territorio Indígena Originario Campesino Guaraní Chaqueño de Huacaya, por incumplimiento en la devolución de saldos no ejecutados de Atención de Emergencias y/o Desastres Gestión 2025, en el marco de la Resolución CONARADE N°005/2025 de 15 de abril de 2025, artículo tercero de la R.M. N°095 de 14 de abril de 2025 e Instructivo para el Cierre Presupuestario, Contable y de Tesorería."/>
    <m/>
    <m/>
    <m/>
    <m/>
    <m/>
    <m/>
    <n v="0"/>
    <n v="2000"/>
    <s v="NO_CONCILIADO"/>
  </r>
  <r>
    <x v="0"/>
    <m/>
    <x v="0"/>
    <x v="99"/>
    <s v="J06765080002"/>
    <s v="DAU"/>
    <n v="15811375"/>
    <m/>
    <s v="A:00099021001 Reversión parcial de recursos al GAM Puerto Rico, por incumplimiento en la devolución de saldos no ejecutados de Atención de Emergencias y/o Desastres Gestión 2025, en el marco de la Resolución CONARADE N°007/2025 de 23 de mayo de 2025, artículo tercero de la R.M. N°095 de 14 de abril de 2025 e Instructivo para el Cierre Presupuestario, Contable y de Tesorería."/>
    <m/>
    <m/>
    <m/>
    <m/>
    <m/>
    <m/>
    <n v="0"/>
    <n v="200000"/>
    <s v="NO_CONCILIADO"/>
  </r>
  <r>
    <x v="1"/>
    <m/>
    <x v="1"/>
    <x v="99"/>
    <s v="Q24409740002"/>
    <s v="CRV"/>
    <n v="2440974"/>
    <m/>
    <s v="NUMERO DE LIBRETA CUT: 00041151101 OPERACIÓN E18 TRANSFERENCIA DEL SISTEMA FINANCIERO A LA CUT PAGO ASEGURADO ROBO MOTO ASPERSORAS F.D.06.10.25 POLIZA NO. 57592"/>
    <m/>
    <m/>
    <m/>
    <m/>
    <m/>
    <m/>
    <n v="0"/>
    <n v="23490"/>
    <s v="NO_CONCILIADO"/>
  </r>
  <r>
    <x v="78"/>
    <m/>
    <x v="78"/>
    <x v="99"/>
    <s v="S11550900003"/>
    <s v="COB"/>
    <n v="1155090"/>
    <m/>
    <s v="||REGULARIZACIÓN DE NUESTRA OPERACIÓN NRO. 1155017 DE FECHA 28/05/2026, EN ATENCIÓN A CORREO ELECTRÓNICO Y NOTA CITE CAR/DGE-DNAF N°0025/2026 DE FECHA.28/01/2026. (HRE-TGL-1689) ENVIADO POR LA NAVEGACION AEREA Y AEROPUERTOS BOLIVIANOS (SECTOR PÚBLICO). DÉBITO DE LA LIB. 00389012001 NAABOL- ADMINISTRACIÓN, REPOSICIÓN DE ÚTILES DE ESCRITORIO"/>
    <m/>
    <m/>
    <m/>
    <m/>
    <m/>
    <m/>
    <n v="80"/>
    <n v="0"/>
    <s v="NO_CONCILIADO"/>
  </r>
  <r>
    <x v="14"/>
    <m/>
    <x v="14"/>
    <x v="99"/>
    <s v="G35947340002"/>
    <s v="CRV"/>
    <n v="3594734"/>
    <m/>
    <s v="TRANSFERENCIA DEL EXTERIOR SEGUN SWIFT NO.6189 DE FECHA 29/05/2026 ORDENANTE: TRANSPORTES AEREOS BOLIVIANOS (MIAMI, FL) REF.: 299218 (IMAD/20260529G1QX220C000026 TRN/20260529-00313432) LIB. 00525012001 LBP-TRANSPORTES AEREOS BOLIVIANOS (4030001162)"/>
    <m/>
    <m/>
    <m/>
    <m/>
    <m/>
    <m/>
    <n v="0"/>
    <n v="946680"/>
    <s v="NO_CONCILIADO"/>
  </r>
  <r>
    <x v="100"/>
    <m/>
    <x v="100"/>
    <x v="99"/>
    <s v="S11551330003"/>
    <s v="COB"/>
    <n v="1155133"/>
    <m/>
    <s v="||REGULARIZACIÓN DE NUESTRA OPERACIÓN NRO. 1155014 FECHA 28/05/2026, S/G. CORREO ELECTRONICO Y NOTA DGAC/DAF/FIN/NE-0031/26 DE FECHA 09/02/2026 (HRE-TGL-2685) DÉBITO DE LA LIBRETA N° 00117012001 DE DGAC, REPOSICIÓN DE ÚTILES DE ESCRITORIO."/>
    <m/>
    <m/>
    <m/>
    <m/>
    <m/>
    <m/>
    <n v="80"/>
    <n v="0"/>
    <s v="NO_CONCILIADO"/>
  </r>
  <r>
    <x v="78"/>
    <m/>
    <x v="78"/>
    <x v="99"/>
    <s v="S11551100003"/>
    <s v="COB"/>
    <n v="1155110"/>
    <m/>
    <s v="||TRANSFERENCIA DE FONDOS S/G MENSAJES SWIFT NRO. 6153 Y 6151, EN ATENCIÓN A CORREO ELECTRÓNICO DE LA FECHA Y NOTA CITE: CAR/DGE-DNAF N°0025/2026 DE FECHA 28/01/2026 (HRE-TGL-2026-1689) ENVIADA POR NAVEGACIÓN AÉREA Y AEROPUERTOS BOLIVIANOS (NAABOL) (SECTOR PÚBLICO). DÉBITO DE LA LIBRETA 00389012001 NAABOL-ADMINISTRACIÓN CENTRAL, REPOSICIÓN DE ÚTILES DE ESCRITORIO."/>
    <m/>
    <m/>
    <m/>
    <m/>
    <m/>
    <m/>
    <n v="80"/>
    <n v="0"/>
    <s v="NO_CONCILIADO"/>
  </r>
  <r>
    <x v="78"/>
    <m/>
    <x v="78"/>
    <x v="99"/>
    <s v="S11551070003"/>
    <s v="COB"/>
    <n v="1155107"/>
    <m/>
    <s v="||TRANSFERENCIA DE FONDOS S/G MENSAJE SWIFT NRO. 6186, EN ATENCIÓN A CORREO ELECTRÓNICO DE LA FECHA Y NOTA CITE: CAR/DGE-DNAF N°0025/2026 DE FECHA 28/01/2026 (HRE-TGL-2026-1689) ENVIADA POR NAVEGACIÓN AÉREA Y AEROPUERTOS BOLIVIANOS (NAABOL)(SECTOR PÚBLICO). DÉBITO DE LA LIBRETA 00389012001 NAABOL-ADMINISTRACIÓN CENTRAL, REPOSICIÓN DE ÚTILES DE ESCRITORIO."/>
    <m/>
    <m/>
    <m/>
    <m/>
    <m/>
    <m/>
    <n v="80"/>
    <n v="0"/>
    <s v="NO_CONCILIADO"/>
  </r>
  <r>
    <x v="78"/>
    <m/>
    <x v="78"/>
    <x v="99"/>
    <s v="S11551060003"/>
    <s v="COB"/>
    <n v="1155106"/>
    <m/>
    <s v="||REGULARIZACIÓN DE NUESTRA OPERACIÓN NRO. 1155015 FECHA 28/05/2026, S/G. CORREO ELECTRONICO Y NOTA CAR/DGE-DNAF N° 0025/2026 DE FECHA 28/01/2026 (HRE-TGL-1689) DÉBITO DE LA LIBRETA N° 00389012001 DE NAABOL-ADMINISTRACION C., REPOSICIÓN DE ÚTILES DE ESCRITORIO."/>
    <m/>
    <m/>
    <m/>
    <m/>
    <m/>
    <m/>
    <n v="80"/>
    <n v="0"/>
    <s v="NO_CONCILIADO"/>
  </r>
  <r>
    <x v="100"/>
    <m/>
    <x v="100"/>
    <x v="99"/>
    <s v="S11551040003"/>
    <s v="COB"/>
    <n v="1155104"/>
    <m/>
    <s v="||TRANSFERENCIA DE FONDOS S/G MENSAJES SWIFT N° 6154 Y 6152, EN ATENCIÓN A CORREO ELECTRÓNICO Y NOTA: DGAC/DAF/FIN/NE-0031/26 DE FECHA 9/02/2026 (HRE-TGL-2026-2685), ENVIADO POR LA DIRECCIÓN GENERAL DE AERONÁUTICA CIVIL (SECTOR PÚBLICO). DÉBITO DE LA LIBRETA 00117012001 DGAC, REPOSICIÓN DE ÚTILES DE ESCRITORIO."/>
    <m/>
    <m/>
    <m/>
    <m/>
    <m/>
    <m/>
    <n v="80"/>
    <n v="0"/>
    <s v="NO_CONCILIADO"/>
  </r>
  <r>
    <x v="100"/>
    <m/>
    <x v="100"/>
    <x v="99"/>
    <s v="S11551010003"/>
    <s v="COB"/>
    <n v="1155101"/>
    <m/>
    <s v="||TRANSFERENCIA DE FONDOS S/G MENSAJE SWIFT N° 6187, EN ATENCIÓN A CORREO ELECTRÓNICO Y NOTA: DGAC/DAF/FIN/NE-0031/26 DE FECHA 9/02/2026 (HRE-TGL-2026-2685), ENVIADO POR LA DIRECCIÓN GENERAL DE AERONÁUTICA CIVIL (SECTOR PÚBLICO). DÉBITO DE LA LIBRETA 00117012001 DGAC, REPOSICIÓN DE ÚTILES DE ESCRITORIO."/>
    <m/>
    <m/>
    <m/>
    <m/>
    <m/>
    <m/>
    <n v="80"/>
    <n v="0"/>
    <s v="NO_CONCILIADO"/>
  </r>
  <r>
    <x v="100"/>
    <m/>
    <x v="100"/>
    <x v="99"/>
    <s v="S11550860003"/>
    <s v="COB"/>
    <n v="1155086"/>
    <m/>
    <s v="||REGULARIZACIÓN DE NUESTRA OPERACIÓN NRO. 1155013 FECHA 28/05/2026, S/G CORREO ELECTRONICO Y NOTA DGAC/DAF/FIN/NE-0031/26 DE FECHA 09/02/2026 (HRE-TGL-2685) ENVIADO POR LA DIRECCIÓN GENERAL DE AERONAUTICA CIVIL (SECTOR PÚBLICO). DEBITO DE LA LIBRETA 00117012001 DE LA DGAC, REPOSICIÓN DE ÚTILES DE ESCRITORIO"/>
    <m/>
    <m/>
    <m/>
    <m/>
    <m/>
    <m/>
    <n v="80"/>
    <n v="0"/>
    <s v="NO_CONCILIADO"/>
  </r>
  <r>
    <x v="4"/>
    <m/>
    <x v="4"/>
    <x v="99"/>
    <s v="S11551440001"/>
    <s v="PTV"/>
    <n v="1155144"/>
    <m/>
    <s v="||TRANSFERENCIA DE FONDOS POR PARTE DEL TGN, PARA PAGO VENCIMIENTO DE BONOS TGN, OBLIGACION: 386952/CUPÓN 4 SERIE BTVC01562422 S/G NOTA MEFP/VTCP/DGCP/UODP/N°150/2026 DE F. 29/5/26 DEL MEFP, LIBRETA 00099021001 TGN-RECURSOS ORDINARIOS  MONEDA NACIONAL S/G ANTECEDENTE. LIBRETA 00099021001 TGN-RECURSOS ORDINARIOS  MONEDA NACIONAL."/>
    <m/>
    <m/>
    <m/>
    <m/>
    <m/>
    <m/>
    <n v="110977650"/>
    <n v="0"/>
    <s v="NO_CONCILIADO"/>
  </r>
  <r>
    <x v="36"/>
    <m/>
    <x v="36"/>
    <x v="99"/>
    <s v="S11551600002"/>
    <s v="CRV"/>
    <n v="1155160"/>
    <m/>
    <s v="||DEVOL. AL MIN. SALUD EN ATENCIÓN A NOTA MSYD/DGP/UGESPRO/CE/274/2026 DE 28-05-2026 (HRE-TGL-8404) PARA PROCESAR LA TRANSFERENCIA DE RECURSOS AL BIRF POR EL MÓDULO DE DIVISAS. ABONO A LA LIBRETA SIGEP N°00046051101"/>
    <m/>
    <m/>
    <m/>
    <m/>
    <m/>
    <m/>
    <n v="0"/>
    <n v="119328.41"/>
    <s v="NO_CONCILIADO"/>
  </r>
  <r>
    <x v="36"/>
    <m/>
    <x v="36"/>
    <x v="99"/>
    <s v="S11551640002"/>
    <s v="CRV"/>
    <n v="1155164"/>
    <m/>
    <s v="||DEVOL. AL MIN. SALUD EN ATENCIÓN A NOTA MSYD/DGP/UGESPRO/CE/274/2026 DE 28-05-2026 (HRE-TGL-8404) PARA PROCESAR LA TRANSFERENCIA DE RECURSOS AL BIRF POR EL MÓDULO DE DIVISAS. ABONO A LA LIBRETA SIGEP N°00046051101"/>
    <m/>
    <m/>
    <m/>
    <m/>
    <m/>
    <m/>
    <n v="0"/>
    <n v="16731.66"/>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5">
  <r>
    <x v="0"/>
    <m/>
    <x v="0"/>
    <x v="0"/>
    <s v="G34300000003"/>
    <s v="CRV"/>
    <n v="25870"/>
    <m/>
    <s v="TRANSFERENCIA DE FONDOS AL EXTERIOR A SOLICITUD DE TESORO GENERAL DE LA NACION SEGUN SOLICITUD 25870 REF: REF. BOLIVIA CONTRIBUTION. PAGO CORTE PENAL INTERNACIONAL (CPI), MEMBRESIA POR EUR72.568,00, NOTA VRE-DGRM-UPIDH-CS-1076/2025. EQUIVALENTES 85.165,74 USD LIB. 00099021001 TGN-RECURSOS ORDINARIOS-DOLARES AMERICANOS (5970) POR DIFERENCIAL CAMBIARIO"/>
    <m/>
    <m/>
    <m/>
    <m/>
    <n v="0"/>
    <n v="196.34"/>
    <n v="0"/>
    <n v="1346.89"/>
    <s v="NO_CONCILIADO"/>
  </r>
  <r>
    <x v="0"/>
    <m/>
    <x v="0"/>
    <x v="0"/>
    <s v="G34300010003"/>
    <s v="CRV"/>
    <n v="25867"/>
    <m/>
    <s v="TRANSFERENCIA DE FONDOS AL EXTERIOR A SOLICITUD DE TESORO GENERAL DE LA NACION SEGUN SOLICITUD 25867 REF: REF. BOL. PAGO ORGANIZACION INTERNACIONAL DE POLICIA CRIMINAL (OIPC-INTERPOL), MEMBRESIA EUR82.812,00, VRE-DGRM-UPIDH-CS-1073/2025. EQUIVALENTES 97.188,09 USD LIB. 00099021001 TGN-RECURSOS ORDINARIOS-DOLARES AMERICANOS (5970) POR DIFERENCIAL CAMBIARIO"/>
    <m/>
    <m/>
    <m/>
    <m/>
    <n v="0"/>
    <n v="224.05"/>
    <n v="0"/>
    <n v="1536.98"/>
    <s v="NO_CONCILIADO"/>
  </r>
  <r>
    <x v="1"/>
    <m/>
    <x v="1"/>
    <x v="0"/>
    <s v="G34300020003"/>
    <s v="CRV"/>
    <n v="25842"/>
    <m/>
    <s v="TRANSFERENCIA DE FONDOS AL EXTERIOR A SOLICITUD DE MINISTERIO DE ECONOMIA Y FINANZAS PUBLICAS SEGUN SOLICITUD 25842 REF: PAGO WM DATENSERVICE FAC. LE0819696, MEFP/VTCP/DGCP/UEPS/796/2025, CERTIF. MEFP/DGCP/69/2025. (EUR.59 T/C 8,06186). H.R.2025-14380-D. EQUIVALENTES 69,02 USD LIB. 00099021001 TGN-RECURSOS ORDINARIOS-DOLARES AMERICANOS (5970) POR DIFERENCIAL CAMBIARIO"/>
    <m/>
    <m/>
    <m/>
    <m/>
    <n v="0"/>
    <n v="0.32"/>
    <n v="0"/>
    <n v="2.2000000000000002"/>
    <s v="NO_CONCILIADO"/>
  </r>
  <r>
    <x v="1"/>
    <m/>
    <x v="1"/>
    <x v="0"/>
    <s v="G34301540001"/>
    <s v="NTI"/>
    <n v="20996"/>
    <m/>
    <s v="PAGO A CAF PRÉSTAMO CFA007894 VCTO. 03-01-2026 POR CUENTA DE TGN , NTI. 20996 VALOR 05-01-2026 CAPITAL USD 641.703,15 INTERESES USD 143.643,90 CTA. 5970 CUENTA UNICA DEL TESORO DOLARES AMERICANOS LIB. 00099021001"/>
    <m/>
    <m/>
    <m/>
    <m/>
    <n v="785347.05"/>
    <n v="0"/>
    <n v="5387480.7599999998"/>
    <n v="0"/>
    <s v="NO_CONCILIADO"/>
  </r>
  <r>
    <x v="1"/>
    <m/>
    <x v="1"/>
    <x v="1"/>
    <s v="G34318080001"/>
    <s v="NTI"/>
    <n v="21018"/>
    <m/>
    <s v="PAGO A BID PRÉSTAMO 3487/BL-BO VCTO. 06-01-2026 POR CUENTA DE TGN , NTI. 21018 VALOR 06-01-2026 CAPITAL USD 2.327.020,41 INTERESES USD 1.749.756,14 CTA. 5970 CUENTA UNICA DEL TESORO DOLARES AMERICANOS LIB. 00099021001"/>
    <m/>
    <m/>
    <m/>
    <m/>
    <n v="4076776.55"/>
    <n v="0"/>
    <n v="27966687.129999999"/>
    <n v="0"/>
    <s v="NO_CONCILIADO"/>
  </r>
  <r>
    <x v="1"/>
    <m/>
    <x v="1"/>
    <x v="2"/>
    <s v="G34328450001"/>
    <s v="NTI"/>
    <n v="20998"/>
    <m/>
    <s v="PAGO A CAF PRÉSTAMO CFA008606 VCTO. 07-01-2026 POR CUENTA DE TGN , NTI. 20998 VALOR 07-01-2026 CAPITAL USD 3.626.959,88 INTERESES USD 1.061.429,65 CTA. 5970 CUENTA UNICA DEL TESORO DOLARES AMERICANOS LIB. 00099021001"/>
    <m/>
    <m/>
    <m/>
    <m/>
    <n v="4688389.53"/>
    <n v="0"/>
    <n v="32162352.18"/>
    <n v="0"/>
    <s v="NO_CONCILIADO"/>
  </r>
  <r>
    <x v="1"/>
    <m/>
    <x v="1"/>
    <x v="2"/>
    <s v="G34328460001"/>
    <s v="NTI"/>
    <n v="21036"/>
    <m/>
    <s v="PAGO A CAF PRÉSTAMO CFA012050 VCTO. 07-01-2026 POR CUENTA DE TGN , NTI. 21036 VALOR 07-01-2026 INTERESES USD 613.030,27 COMISIONES USD 44.751,58 CTA. 5970 CUENTA UNICA DEL TESORO DOLARES AMERICANOS LIB. 00099021001"/>
    <m/>
    <m/>
    <m/>
    <m/>
    <n v="657781.85"/>
    <n v="0"/>
    <n v="4512383.49"/>
    <n v="0"/>
    <s v="NO_CONCILIADO"/>
  </r>
  <r>
    <x v="1"/>
    <m/>
    <x v="1"/>
    <x v="2"/>
    <s v="G34328440001"/>
    <s v="NTI"/>
    <n v="20997"/>
    <m/>
    <s v="PAGO A CAF PRÉSTAMO CFA008604 VCTO. 07-01-2026 POR CUENTA DE TGN , NTI. 20997 VALOR 07-01-2026 CAPITAL USD 5.058.703,24 INTERESES USD 1.428.718,09 CTA. 5970 CUENTA UNICA DEL TESORO DOLARES AMERICANOS LIB. 00099021001"/>
    <m/>
    <m/>
    <m/>
    <m/>
    <n v="6487421.3300000001"/>
    <n v="0"/>
    <n v="44503710.32"/>
    <n v="0"/>
    <s v="NO_CONCILIADO"/>
  </r>
  <r>
    <x v="2"/>
    <m/>
    <x v="2"/>
    <x v="2"/>
    <s v="D00278610007"/>
    <s v="RVL"/>
    <n v="27861"/>
    <m/>
    <s v="AJUSTE COMPLEMENTARIO POR REVALORIZACION SALDOS DE ACTIVOS DE RESERVA Y OBLIGACIONES MONEDA EXTRANJERA (DOLARES) Saldo MO = -364101035.97 ;Bs/Mo: 6.86000000000 ;Saldo Bs: -2497733106.76"/>
    <m/>
    <m/>
    <m/>
    <m/>
    <n v="0"/>
    <n v="0"/>
    <n v="0.01"/>
    <n v="0"/>
    <s v="NO_CONCILIADO"/>
  </r>
  <r>
    <x v="2"/>
    <m/>
    <x v="2"/>
    <x v="3"/>
    <s v="D00278720010"/>
    <s v="RVL"/>
    <n v="27872"/>
    <m/>
    <s v="AJUSTE COMPLEMENTARIO POR REVALORIZACION SALDOS DE ACTIVOS DE RESERVA Y OBLIGACIONES MONEDA EXTRANJERA (DOLARES) Saldo MO = -364142631.55 ;Bs/Mo: 6.86000000000 ;Saldo Bs: -2498018452.42"/>
    <m/>
    <m/>
    <m/>
    <m/>
    <n v="0"/>
    <n v="0"/>
    <n v="0"/>
    <n v="0.01"/>
    <s v="NO_CONCILIADO"/>
  </r>
  <r>
    <x v="2"/>
    <m/>
    <x v="2"/>
    <x v="4"/>
    <s v="D00278860009"/>
    <s v="RVL"/>
    <n v="27886"/>
    <m/>
    <s v="AJUSTE COMPLEMENTARIO POR REVALORIZACION SALDOS DE ACTIVOS DE RESERVA Y OBLIGACIONES MONEDA EXTRANJERA (DOLARES) Saldo MO = -364216871.69 ;Bs/Mo: 6.86000000000 ;Saldo Bs: -2498527739.78"/>
    <m/>
    <m/>
    <m/>
    <m/>
    <n v="0"/>
    <n v="0"/>
    <n v="0"/>
    <n v="0.01"/>
    <s v="NO_CONCILIADO"/>
  </r>
  <r>
    <x v="1"/>
    <m/>
    <x v="1"/>
    <x v="5"/>
    <s v="S11464800002"/>
    <s v="CRV"/>
    <n v="1146480"/>
    <m/>
    <s v="||TRANSFERENCIA DE FONDOS S/G NOTA MEFP/VTCP/DGCP/UODP/N°028/2026 DE FECHA 14 DE ENERO DE 2026 ENVIADA POR EL MINISTERIO DE ECONOMÍA Y FINANZAS PÚBLICAS POR PAGO CUOTA PARTE DEL CRÉDITO IDA 3507-BO A CARGO DEL FONDO NACIONAL DE DESARROLLO REGIONAL (FNDR)-VENCIMIENTO DE 15 DE ENERO DE 2026. ABONO A LA CUT EN ME LIB.N°00099021001 TGN-RECURSOS ORDINARIOS-DÓLARES AMERICANOS"/>
    <m/>
    <m/>
    <m/>
    <m/>
    <n v="0"/>
    <n v="36399.870000000003"/>
    <n v="0"/>
    <n v="249703.11"/>
    <s v="NO_CONCILIADO"/>
  </r>
  <r>
    <x v="1"/>
    <m/>
    <x v="1"/>
    <x v="5"/>
    <s v="S11464820002"/>
    <s v="CRV"/>
    <n v="1146482"/>
    <m/>
    <s v="||TRANSFERENCIA DE FONDOS S/G NOTA MEFP/VTCP/DGCP/UODP/N°028/2026 DE FECHA 14 DE ENERO DE 2026 ENVIADA POR EL MINISTERIO DE ECONOMÍA Y FINANZAS PÚBLICAS POR PAGO CUOTA PARTE DEL CRÉDITO IDA 3507-BO A CARGO DEL FONDO NACIONAL DE DESARROLLO REGIONAL (FNDR)-VENCIMIENTO DE 15 DE ENERO DE 2026. ABONO A LA CUT EN ME LIB.N°00099021001 TGN-RECURSOS ORDINARIOS-DÓLARES AMERICANOS"/>
    <m/>
    <m/>
    <m/>
    <m/>
    <n v="0"/>
    <n v="11534.71"/>
    <n v="0"/>
    <n v="79128.11"/>
    <s v="NO_CONCILIADO"/>
  </r>
  <r>
    <x v="1"/>
    <m/>
    <x v="1"/>
    <x v="5"/>
    <s v="G34429240001"/>
    <s v="NTI"/>
    <n v="20986"/>
    <m/>
    <s v="PAGO A IDA PRÉSTAMO 5745-BO VCTO. 15-01-2026 POR CUENTA DE TGN , NTI. 20986 VALOR 15-01-2026 CAPITAL USD 32.959,97 INTERESES USD 26.940,30 CTA. 5970 CUENTA UNICA DEL TESORO DOLARES AMERICANOS LIB. 00099021001"/>
    <m/>
    <m/>
    <m/>
    <m/>
    <n v="59900.27"/>
    <n v="0"/>
    <n v="410915.85"/>
    <n v="0"/>
    <s v="NO_CONCILIADO"/>
  </r>
  <r>
    <x v="1"/>
    <m/>
    <x v="1"/>
    <x v="5"/>
    <s v="G34430570001"/>
    <s v="NTI"/>
    <n v="21069"/>
    <m/>
    <s v="PAGO A BID PRÉSTAMO 5376/OC-BO VCTO. 15-01-2026 POR CUENTA DE TGN , NTI. 21069 VALOR 15-01-2026 INTERESES USD 8.832.988,16 COMISIONES USD 476.430,41 CTA. 5970 CUENTA UNICA DEL TESORO DOLARES AMERICANOS LIB. 00099021001"/>
    <m/>
    <m/>
    <m/>
    <m/>
    <n v="9309418.5700000003"/>
    <n v="0"/>
    <n v="63862611.390000001"/>
    <n v="0"/>
    <s v="NO_CONCILIADO"/>
  </r>
  <r>
    <x v="1"/>
    <m/>
    <x v="1"/>
    <x v="5"/>
    <s v="G34430600001"/>
    <s v="NTI"/>
    <n v="20920"/>
    <m/>
    <s v="PAGO A BID PRÉSTAMO 3536/BL-BO VCTO. 15-01-2026 POR CUENTA DE TGN , NTI. 20920 VALOR 15-01-2026 CAPITAL USD 1.007.142,69 INTERESES USD 706.473,08 CTA. 5970 CUENTA UNICA DEL TESORO DOLARES AMERICANOS LIB. 00099021001"/>
    <m/>
    <m/>
    <m/>
    <m/>
    <n v="1713615.77"/>
    <n v="0"/>
    <n v="11755404.18"/>
    <n v="0"/>
    <s v="NO_CONCILIADO"/>
  </r>
  <r>
    <x v="1"/>
    <m/>
    <x v="1"/>
    <x v="5"/>
    <s v="G34430640001"/>
    <s v="NTI"/>
    <n v="21034"/>
    <m/>
    <s v="PAGO A BID PRÉSTAMO 4710/BL-BO VCTO. 15-01-2026 POR CUENTA DE TGN , NTI. 21034 VALOR 15-01-2026 INTERESES USD 376.664,23 COMISIONES USD 134.698,35 CTA. 5970 CUENTA UNICA DEL TESORO DOLARES AMERICANOS LIB. 00099021001"/>
    <m/>
    <m/>
    <m/>
    <m/>
    <n v="511362.58"/>
    <n v="0"/>
    <n v="3507947.3"/>
    <n v="0"/>
    <s v="NO_CONCILIADO"/>
  </r>
  <r>
    <x v="1"/>
    <m/>
    <x v="1"/>
    <x v="5"/>
    <s v="G34430650001"/>
    <s v="NTI"/>
    <n v="21030"/>
    <m/>
    <s v="PAGO A BID PRÉSTAMO 4710/BL-BO VCTO. 15-01-2026 POR CUENTA DE TGN , NTI. 21030 VALOR 15-01-2026 INTERESES USD 3.049,10 CTA. 5970 CUENTA UNICA DEL TESORO DOLARES AMERICANOS LIB. 00099021001"/>
    <m/>
    <m/>
    <m/>
    <m/>
    <n v="3049.1"/>
    <n v="0"/>
    <n v="20916.830000000002"/>
    <n v="0"/>
    <s v="NO_CONCILIADO"/>
  </r>
  <r>
    <x v="1"/>
    <m/>
    <x v="1"/>
    <x v="5"/>
    <s v="G34431230001"/>
    <s v="NTI"/>
    <n v="21146"/>
    <m/>
    <s v="PAGO A IDA PRÉSTAMO 5713-BO VCTO. 15-01-2026 POR CUENTA DE TGN , NTI. 21117 VALOR 15-01-2026 CAPITAL USD 69.591,01 INTERESES USD 56.685,61 CTA. 5970 CUENTA UNICA DEL TESORO DOLARES AMERICANOS LIB. 00099021001"/>
    <m/>
    <m/>
    <m/>
    <m/>
    <n v="126276.62"/>
    <n v="0"/>
    <n v="866257.61"/>
    <n v="0"/>
    <s v="NO_CONCILIADO"/>
  </r>
  <r>
    <x v="2"/>
    <m/>
    <x v="2"/>
    <x v="6"/>
    <s v="D00279180007"/>
    <s v="RVL"/>
    <n v="27918"/>
    <m/>
    <s v="AJUSTE COMPLEMENTARIO POR REVALORIZACION SALDOS DE ACTIVOS DE RESERVA Y OBLIGACIONES MONEDA EXTRANJERA (DOLARES) Saldo MO = -326291026.22 ;Bs/Mo: 6.86000000000 ;Saldo Bs: -2238356439.86"/>
    <m/>
    <m/>
    <m/>
    <m/>
    <n v="0"/>
    <n v="0"/>
    <n v="0"/>
    <n v="0.01"/>
    <s v="NO_CONCILIADO"/>
  </r>
  <r>
    <x v="1"/>
    <m/>
    <x v="1"/>
    <x v="7"/>
    <s v="G34473400001"/>
    <s v="NTI"/>
    <n v="21066"/>
    <m/>
    <s v="PAGO A BID PRÉSTAMO 2460/BL-BO VCTO. 19-01-2026 POR CUENTA DE TGN , NTI. 21066 VALOR 20-01-2026 CAPITAL USD 69.439,65 INTERESES USD 42.403,70 CTA. 5970 CUENTA UNICA DEL TESORO DOLARES AMERICANOS LIB. 00099021001"/>
    <m/>
    <m/>
    <m/>
    <m/>
    <n v="111843.35"/>
    <n v="0"/>
    <n v="767245.38"/>
    <n v="0"/>
    <s v="NO_CONCILIADO"/>
  </r>
  <r>
    <x v="1"/>
    <m/>
    <x v="1"/>
    <x v="7"/>
    <s v="G34473490001"/>
    <s v="NTI"/>
    <n v="21124"/>
    <m/>
    <s v="PAGO A JICA PRÉSTAMO BV-P5 VCTO. 20-01-2026 POR CUENTA DE TGN , NTI. 21124 VALOR 20-01-2026 CAPITAL JPY 40.901.000,00 CTA. 5970 CUENTA UNICA DEL TESORO DOLARES AMERICANOS LIB. 00099021001"/>
    <m/>
    <m/>
    <m/>
    <m/>
    <n v="258701.81"/>
    <n v="0"/>
    <n v="1774694.42"/>
    <n v="0"/>
    <s v="NO_CONCILIADO"/>
  </r>
  <r>
    <x v="1"/>
    <m/>
    <x v="1"/>
    <x v="7"/>
    <s v="G34478240002"/>
    <s v="CRV"/>
    <n v="3447824"/>
    <m/>
    <s v="TRANSFERENCIA RECIBIDA DEL EXTERIOR SEGÚN MENSAJES SWIFT NOS. 680-675 (REM.EXT.) DE FECHA 20/01/2026 POR DESEMBOLSO DE CAF PRÉSTAMO CFA012812 LIQUIDEZ EN APOYO A LA GESTIÓN ECONÓMICA LIB.-00099021001 RECURSOS ORDINARIOS DOLARES AMERICANOS -5970"/>
    <m/>
    <m/>
    <m/>
    <m/>
    <n v="0"/>
    <n v="100000000"/>
    <n v="0"/>
    <n v="686000000"/>
    <s v="NO_CONCILIADO"/>
  </r>
  <r>
    <x v="1"/>
    <m/>
    <x v="1"/>
    <x v="8"/>
    <s v="G34487510008"/>
    <s v="DEV"/>
    <n v="21009"/>
    <m/>
    <s v="PAGO A EXIMBANK CHINA POPUL PRÉSTAMO PBC 2016 (22) 410 VCTO. 21-01-2026 POR CUENTA DE TGN , NTI. 21009 VALOR 21-01-2026 CAPITAL USD 10.752.500,00 INTERESES USD 2.306.878,29 CTA. 5970 CUENTA UNICA DEL TESORO DOLARES AMERICANOS LIB. 00099021001 REF. COM.DEL BANQUERO"/>
    <m/>
    <m/>
    <m/>
    <m/>
    <n v="10"/>
    <n v="0"/>
    <n v="68.599999999999994"/>
    <n v="0"/>
    <s v="NO_CONCILIADO"/>
  </r>
  <r>
    <x v="1"/>
    <m/>
    <x v="1"/>
    <x v="8"/>
    <s v="G34489080008"/>
    <s v="DEV"/>
    <n v="21011"/>
    <m/>
    <s v="PAGO A EXIMBANK CHINA POPUL PRÉSTAMO PBC 2016 (38) 426 VCTO. 21-01-2026 POR CUENTA DE TGN , NTI. 21011 VALOR 21-01-2026 CAPITAL USD 20.122.742,04 INTERESES USD 4.002.461,76 CTA. 5970 CUENTA UNICA DEL TESORO DOLARES AMERICANOS LIB. 00099021001 REF. COM.DEL BANQUERO"/>
    <m/>
    <m/>
    <m/>
    <m/>
    <n v="10"/>
    <n v="0"/>
    <n v="68.599999999999994"/>
    <n v="0"/>
    <s v="NO_CONCILIADO"/>
  </r>
  <r>
    <x v="1"/>
    <m/>
    <x v="1"/>
    <x v="8"/>
    <s v="G34492330008"/>
    <s v="DEV"/>
    <n v="21007"/>
    <m/>
    <s v="PAGO A EXIMBANK CHINA POPUL PRÉSTAMO PBC 2015 (08) 350 VCTO. 21-01-2026 POR CUENTA DE TGN , NTI. 21007 VALOR 21-01-2026 CAPITAL USD 27.355.555,56 INTERESES USD 4.193.155,42 CTA. 5970 CUENTA UNICA DEL TESORO DOLARES AMERICANOS LIB. 00099021001 REF. COM.DEL BANQUERO"/>
    <m/>
    <m/>
    <m/>
    <m/>
    <n v="10"/>
    <n v="0"/>
    <n v="68.599999999999994"/>
    <n v="0"/>
    <s v="NO_CONCILIADO"/>
  </r>
  <r>
    <x v="1"/>
    <m/>
    <x v="1"/>
    <x v="8"/>
    <s v="G34497030008"/>
    <s v="DEV"/>
    <n v="21040"/>
    <m/>
    <s v="PAGO A EXIMBANK CHINA POPUL PRÉSTAMO PBC 2017 (31) 457 VCTO. 21-01-2026 POR CUENTA DE TGN - (ES-MUTUN) SG NOTA MEFP/, NTI. 21040 VALOR 21-01-2026 CAPITAL USD 19.806.700,00 INTERESES USD 4.407.420,81 COMISIONES USD 82.181,15 CTA.5970 CUENTA UNICA DEL TESORO DOLARES AMERICANOS LIB. 00099021001 REF.COM.DEL BANQUERO"/>
    <m/>
    <m/>
    <m/>
    <m/>
    <n v="10"/>
    <n v="0"/>
    <n v="68.599999999999994"/>
    <n v="0"/>
    <s v="NO_CONCILIADO"/>
  </r>
  <r>
    <x v="1"/>
    <m/>
    <x v="1"/>
    <x v="8"/>
    <s v="G34497030001"/>
    <s v="NTI"/>
    <n v="21040"/>
    <m/>
    <s v="PAGO A EXIMBANK CHINA POPUL PRÉSTAMO PBC 2017 (31) 457 VCTO. 21-01-2026 POR CUENTA DE TGN - (ES-MUTUN) SG NOTA MEFP/, NTI. 21040 VALOR 21-01-2026 CAPITAL USD 19.806.700,00 INTERESES USD 4.407.420,81 COMISIONES USD 82.181,15 CTA. 5970 CUENTA UNICA DEL TESORO DOLARES AMERICANOS LIB. 00099021001"/>
    <m/>
    <m/>
    <m/>
    <m/>
    <n v="24296301.960000001"/>
    <n v="0"/>
    <n v="166672631.44999999"/>
    <n v="0"/>
    <s v="NO_CONCILIADO"/>
  </r>
  <r>
    <x v="2"/>
    <m/>
    <x v="2"/>
    <x v="8"/>
    <s v="D00279300005"/>
    <s v="RVL"/>
    <n v="27930"/>
    <m/>
    <s v="AJUSTE COMPLEMENTARIO POR REVALORIZACION SALDOS DE ACTIVOS DE RESERVA Y OBLIGACIONES MONEDA EXTRANJERA (DOLARES) Saldo MO = -333783065.36 ;Bs/Mo: 6.86000000000 ;Saldo Bs: -2289751828.36"/>
    <m/>
    <m/>
    <m/>
    <m/>
    <n v="0"/>
    <n v="0"/>
    <n v="0"/>
    <n v="0.01"/>
    <s v="NO_CONCILIADO"/>
  </r>
  <r>
    <x v="2"/>
    <m/>
    <x v="2"/>
    <x v="9"/>
    <s v="D00279340010"/>
    <s v="RVL"/>
    <n v="27934"/>
    <m/>
    <s v="AJUSTE COMPLEMENTARIO POR REVALORIZACION SALDOS DE ACTIVOS DE RESERVA Y OBLIGACIONES MONEDA EXTRANJERA (DOLARES) Saldo MO = -368141518.08 ;Bs/Mo: 6.86000000000 ;Saldo Bs: -2525450814.02"/>
    <m/>
    <m/>
    <m/>
    <m/>
    <n v="0"/>
    <n v="0"/>
    <n v="0"/>
    <n v="0.01"/>
    <s v="NO_CONCILIADO"/>
  </r>
  <r>
    <x v="1"/>
    <m/>
    <x v="1"/>
    <x v="10"/>
    <s v="G34524800001"/>
    <s v="NTI"/>
    <n v="21012"/>
    <m/>
    <s v="PAGO A BID PRÉSTAMO 3181/BL-BO VCTO. 23-01-2026 POR CUENTA DE TGN , NTI. 21012 VALOR 26-01-2026 CAPITAL USD 1.766.666,67 INTERESES USD 1.314.783,34 CTA. 5970 CUENTA UNICA DEL TESORO DOLARES AMERICANOS LIB. 00099021001"/>
    <m/>
    <m/>
    <m/>
    <m/>
    <n v="3081450.01"/>
    <n v="0"/>
    <n v="21138747.07"/>
    <n v="0"/>
    <s v="NO_CONCILIADO"/>
  </r>
  <r>
    <x v="2"/>
    <m/>
    <x v="2"/>
    <x v="11"/>
    <s v="D00279620010"/>
    <s v="RVL"/>
    <n v="27962"/>
    <m/>
    <s v="AJUSTE COMPLEMENTARIO POR REVALORIZACION SALDOS DE ACTIVOS DE RESERVA Y OBLIGACIONES MONEDA EXTRANJERA (DOLARES) Saldo MO = -325278162.61 ;Bs/Mo: 6.86000000000 ;Saldo Bs: -2231408195.51"/>
    <m/>
    <m/>
    <m/>
    <m/>
    <n v="0"/>
    <n v="0"/>
    <n v="0.01"/>
    <n v="0"/>
    <s v="NO_CONCILIADO"/>
  </r>
  <r>
    <x v="1"/>
    <m/>
    <x v="1"/>
    <x v="12"/>
    <s v="G34564390001"/>
    <s v="NTI"/>
    <n v="20982"/>
    <m/>
    <s v="PAGO A BID PRÉSTAMO 2450/BL-BO VCTO. 28-01-2026 POR CUENTA DE TGN , NTI. 20982 VALOR 28-01-2026 CAPITAL USD 279.430,17 INTERESES USD 161.569,91 CTA. 5970 CUENTA UNICA DEL TESORO DOLARES AMERICANOS LIB. 00099021001"/>
    <m/>
    <m/>
    <m/>
    <m/>
    <n v="441000.08"/>
    <n v="0"/>
    <n v="3025260.55"/>
    <n v="0"/>
    <s v="NO_CONCILIADO"/>
  </r>
  <r>
    <x v="1"/>
    <m/>
    <x v="1"/>
    <x v="12"/>
    <s v="S11475040001"/>
    <s v="DEV"/>
    <n v="1147504"/>
    <m/>
    <s v="||REGULARIZACION DE NUESTRO REGISTRO TRANSITORIO SEGÚN COMPROBANTE S 1147033 DEL 20/01/2026 , POR COBRO DE COMISIONES QUE EFECTUA EL MUFG BANK LTD.POR PAGO DEL PRÉSTAMO JICA BV-P5, SEGÚN NOTA MEFP/VTCP/DGCP/UODP/N°055/2026 DEL 28/01/2026 LIB. 00099021001 TGN-RECURSOS ORDINARIOS-DOLARES AMERICANOS"/>
    <m/>
    <m/>
    <m/>
    <m/>
    <n v="133.82"/>
    <n v="0"/>
    <n v="918.01"/>
    <n v="0"/>
    <s v="NO_CONCILIADO"/>
  </r>
  <r>
    <x v="1"/>
    <m/>
    <x v="1"/>
    <x v="12"/>
    <s v="S11475000001"/>
    <s v="NTI"/>
    <n v="1147500"/>
    <m/>
    <s v="||PAGO A BID PRÉSTAMO BID 3060/BL-BO VCTO. 28-01-2026 POR CUENTA DEL TGN, SEGÚN COD. LIQ. 20979 DE 21-01-2026 INTERESES USD13.358,95 CTA. 5970 CUENTA ÚNICA DEL TESORO DÓLARES AMERICANOS LIB. 00099021001"/>
    <m/>
    <m/>
    <m/>
    <m/>
    <n v="13358.95"/>
    <n v="0"/>
    <n v="91642.4"/>
    <n v="0"/>
    <s v="NO_CONCILIADO"/>
  </r>
  <r>
    <x v="1"/>
    <m/>
    <x v="1"/>
    <x v="12"/>
    <s v="G34574470001"/>
    <s v="NTI"/>
    <n v="21015"/>
    <m/>
    <s v="PAGO A BID PRÉSTAMO 3060/BL-BO VCTO. 28-01-2026 POR CUENTA DE TGN , NTI. 21015 VALOR 28-01-2026 CAPITAL USD 883.236,01 INTERESES USD 532.323,35 CTA. 5970 CUENTA UNICA DEL TESORO DOLARES AMERICANOS LIB. 00099021001"/>
    <m/>
    <m/>
    <m/>
    <m/>
    <n v="1415559.36"/>
    <n v="0"/>
    <n v="9710737.2100000009"/>
    <n v="0"/>
    <s v="NO_CONCILIADO"/>
  </r>
  <r>
    <x v="2"/>
    <m/>
    <x v="2"/>
    <x v="12"/>
    <s v="D00279680008"/>
    <s v="RVL"/>
    <n v="27968"/>
    <m/>
    <s v="AJUSTE COMPLEMENTARIO POR REVALORIZACION SALDOS DE ACTIVOS DE RESERVA Y OBLIGACIONES MONEDA EXTRANJERA (DOLARES) Saldo MO = -323536078.04 ;Bs/Mo: 6.86000000000 ;Saldo Bs: -2219457495.34"/>
    <m/>
    <m/>
    <m/>
    <m/>
    <n v="0"/>
    <n v="0"/>
    <n v="0"/>
    <n v="0.01"/>
    <s v="NO_CONCILIADO"/>
  </r>
  <r>
    <x v="1"/>
    <m/>
    <x v="1"/>
    <x v="13"/>
    <s v="G34588930001"/>
    <s v="NTI"/>
    <n v="21168"/>
    <m/>
    <s v="PAGO A ICO ESPAÑA PRÉSTAMO 01020052.0 VCTO. 29-01-2026 POR CUENTA DE TGN , NTI. 21168 VALOR 29-01-2026 INTERESES USD 51.750,00 CTA. 5970 CUENTA UNICA DEL TESORO DOLARES AMERICANOS LIB. 00099021001"/>
    <m/>
    <m/>
    <m/>
    <m/>
    <n v="51750"/>
    <n v="0"/>
    <n v="355005"/>
    <n v="0"/>
    <s v="NO_CONCILIADO"/>
  </r>
  <r>
    <x v="2"/>
    <m/>
    <x v="2"/>
    <x v="13"/>
    <s v="D00279750014"/>
    <s v="RVL"/>
    <n v="27975"/>
    <m/>
    <s v="AJUSTE COMPLEMENTARIO POR REVALORIZACION SALDOS DE ACTIVOS DE RESERVA Y OBLIGACIONES MONEDA EXTRANJERA (DOLARES) Saldo MO = -323624298.08 ;Bs/Mo: 6.86000000000 ;Saldo Bs: -2220062684.84"/>
    <m/>
    <m/>
    <m/>
    <m/>
    <n v="0"/>
    <n v="0"/>
    <n v="0.01"/>
    <n v="0"/>
    <s v="NO_CONCILIADO"/>
  </r>
  <r>
    <x v="1"/>
    <m/>
    <x v="1"/>
    <x v="14"/>
    <s v="G34605250001"/>
    <s v="NTI"/>
    <n v="21180"/>
    <m/>
    <s v="PAGO A BANCO EUROPEO DE INV PRÉSTAMO FI No 88662 VCTO. 30-01-2026 POR CUENTA DE TGN SG NOTA MEFP/VTCP/DGCP/UODP/No.052/2026, NTI. 21180 VALOR 30-01-2026 COMISIONES USD 2.694,40 CTA. 5970 CUENTA UNICA DEL TESORO DOLARES AMERICANOS LIB. 00099021001"/>
    <m/>
    <m/>
    <m/>
    <m/>
    <n v="2694.4"/>
    <n v="0"/>
    <n v="18483.580000000002"/>
    <n v="0"/>
    <s v="NO_CONCILIADO"/>
  </r>
  <r>
    <x v="1"/>
    <m/>
    <x v="1"/>
    <x v="14"/>
    <s v="G34605140001"/>
    <s v="NTI"/>
    <n v="21077"/>
    <m/>
    <s v="PAGO A AFD PRÉSTAMO CBO 1036 02 K VCTO. 31-01-2026 POR CUENTA DE TGN , NTI. 21077 VALOR 30-01-2026 CAPITAL EUR 5.000.000,00 INTERESES EUR 1.709.666,67 CTA. 5970 CUENTA UNICA DEL TESORO DOLARES AMERICANOS LIB. 00099021001"/>
    <m/>
    <m/>
    <m/>
    <m/>
    <n v="8024096.2400000002"/>
    <n v="0"/>
    <n v="55045300.210000001"/>
    <n v="0"/>
    <s v="NO_CONCILIADO"/>
  </r>
  <r>
    <x v="1"/>
    <m/>
    <x v="1"/>
    <x v="14"/>
    <s v="G34605150001"/>
    <s v="NTI"/>
    <n v="21075"/>
    <m/>
    <s v="PAGO A AFD PRÉSTAMO CBO 1027 01J VCTO. 31-01-2026 POR CUENTA DE TGN , NTI. 21075 VALOR 30-01-2026 CAPITAL EUR 4.500.000,00 INTERESES EUR 1.194.390,00 CTA. 5970 CUENTA UNICA DEL TESORO DOLARES AMERICANOS LIB. 00099021001"/>
    <m/>
    <m/>
    <m/>
    <m/>
    <n v="6809925.9800000004"/>
    <n v="0"/>
    <n v="46716092.219999999"/>
    <n v="0"/>
    <s v="NO_CONCILIADO"/>
  </r>
  <r>
    <x v="3"/>
    <m/>
    <x v="3"/>
    <x v="14"/>
    <s v="S11476620002"/>
    <s v="CRV"/>
    <n v="1147662"/>
    <m/>
    <s v="||REGULARIZACION DE NUESTRA OPERACION NRO. 1147518 DE F.28/01/2026 EN ATENCION A CORREO ELECTRONICO DE LA FECHA ENVIADO POR YACIMIENTOS PETROLIFEROS FISCALES BOLIVIANOS (SECTOR PÚBLICO) ABONO A LA LIBRETA 00513012005 YPFB  OPERACIONES EXTRAORDINARIAS USD"/>
    <m/>
    <m/>
    <m/>
    <m/>
    <n v="0"/>
    <n v="707969.85"/>
    <n v="0"/>
    <n v="4856673.17"/>
    <s v="NO_CONCILIADO"/>
  </r>
  <r>
    <x v="1"/>
    <m/>
    <x v="1"/>
    <x v="14"/>
    <s v="S11477080001"/>
    <s v="PTV"/>
    <n v="1147708"/>
    <m/>
    <s v="||TRANSFERENCIA DE FONDOS POR PARTE DEL TGN, PARA EL PAGO DE VENCIMIENTO DE BONOS EN DOLARES, BTEC00782531 OBLIGACION 406693, SEGÚN NOTA MEPF/VTCP/DGCP/UODP/N°056/2026 DE F. 30-01-2026, LIBRETA 00099021001 TGN - RECURSOS ORDINARIOS  DOLARES AMERICANOS LIBRETA 00099021001 TGN - RECURSOS ORDINARIOS  DOLARES AMERICANOS"/>
    <m/>
    <m/>
    <m/>
    <m/>
    <n v="404500"/>
    <n v="0"/>
    <n v="2774870"/>
    <n v="0"/>
    <s v="NO_CONCILIADO"/>
  </r>
  <r>
    <x v="2"/>
    <m/>
    <x v="2"/>
    <x v="14"/>
    <s v="D00279810009"/>
    <s v="RVL"/>
    <n v="27981"/>
    <m/>
    <s v="AJUSTE COMPLEMENTARIO POR REVALORIZACION SALDOS DE ACTIVOS DE RESERVA Y OBLIGACIONES MONEDA EXTRANJERA (DOLARES) Saldo MO = -306504131.18 ;Bs/Mo: 6.86000000000 ;Saldo Bs: -2102618339.90"/>
    <m/>
    <m/>
    <m/>
    <m/>
    <n v="0"/>
    <n v="0"/>
    <n v="0.01"/>
    <n v="0"/>
    <s v="NO_CONCILIADO"/>
  </r>
  <r>
    <x v="2"/>
    <m/>
    <x v="2"/>
    <x v="15"/>
    <s v="D00279980011"/>
    <s v="RVL"/>
    <n v="27998"/>
    <m/>
    <s v="AJUSTE COMPLEMENTARIO POR REVALORIZACION SALDOS DE ACTIVOS DE RESERVA Y OBLIGACIONES MONEDA EXTRANJERA (DOLARES) Saldo MO = -306615565.21 ;Bs/Mo: 6.86000000000 ;Saldo Bs: -2103382777.33"/>
    <m/>
    <m/>
    <m/>
    <m/>
    <n v="0"/>
    <n v="0"/>
    <n v="0"/>
    <n v="0.01"/>
    <s v="NO_CONCILIADO"/>
  </r>
  <r>
    <x v="2"/>
    <m/>
    <x v="2"/>
    <x v="16"/>
    <s v="D00280040006"/>
    <s v="RVL"/>
    <n v="28004"/>
    <m/>
    <s v="AJUSTE COMPLEMENTARIO POR REVALORIZACION SALDOS DE ACTIVOS DE RESERVA Y OBLIGACIONES MONEDA EXTRANJERA (DOLARES) Saldo MO = -297902674.84 ;Bs/Mo: 6.86000000000 ;Saldo Bs: -2043612349.41"/>
    <m/>
    <m/>
    <m/>
    <m/>
    <n v="0"/>
    <n v="0"/>
    <n v="0.01"/>
    <n v="0"/>
    <s v="NO_CONCILIADO"/>
  </r>
  <r>
    <x v="2"/>
    <m/>
    <x v="2"/>
    <x v="17"/>
    <s v="D00280100008"/>
    <s v="RVL"/>
    <n v="28010"/>
    <m/>
    <s v="AJUSTE COMPLEMENTARIO POR REVALORIZACION SALDOS DE ACTIVOS DE RESERVA Y OBLIGACIONES MONEDA EXTRANJERA (DOLARES) Saldo MO = -297535026.23 ;Bs/Mo: 6.86000000000 ;Saldo Bs: -2041090279.93"/>
    <m/>
    <m/>
    <m/>
    <m/>
    <n v="0"/>
    <n v="0"/>
    <n v="0"/>
    <n v="0.01"/>
    <s v="NO_CONCILIADO"/>
  </r>
  <r>
    <x v="2"/>
    <m/>
    <x v="2"/>
    <x v="18"/>
    <s v="D00280170007"/>
    <s v="RVL"/>
    <n v="28017"/>
    <m/>
    <s v="AJUSTE COMPLEMENTARIO POR REVALORIZACION SALDOS DE ACTIVOS DE RESERVA Y OBLIGACIONES MONEDA EXTRANJERA (DOLARES) Saldo MO = -291954305.06 ;Bs/Mo: 6.86000000000 ;Saldo Bs: -2002806532.72"/>
    <m/>
    <m/>
    <m/>
    <m/>
    <n v="0"/>
    <n v="0"/>
    <n v="0.01"/>
    <n v="0"/>
    <s v="NO_CONCILIADO"/>
  </r>
  <r>
    <x v="1"/>
    <m/>
    <x v="1"/>
    <x v="19"/>
    <s v="G34711140003"/>
    <s v="CRV"/>
    <n v="3471114"/>
    <m/>
    <s v="PAGO PRÉSTAMO BID 939-SF-BO VCTO. 08-02-2026 POR CUENTA DE BANCO DE DESARROLLO , VALOR 09-02-2026 CAPITAL USD 651.382,87 INTERESES USD 65.673,67 CTA. 5970 CUENTA UNICA DEL TESORO DOLARES AMERICANOS LIB. 00099021001-ALIVIO MDRI"/>
    <m/>
    <m/>
    <m/>
    <m/>
    <n v="0"/>
    <n v="65673.67"/>
    <n v="0"/>
    <n v="450521.38"/>
    <s v="NO_CONCILIADO"/>
  </r>
  <r>
    <x v="2"/>
    <m/>
    <x v="2"/>
    <x v="19"/>
    <s v="D00280390006"/>
    <s v="RVL"/>
    <n v="28039"/>
    <m/>
    <s v="AJUSTE COMPLEMENTARIO POR REVALORIZACION SALDOS DE ACTIVOS DE RESERVA Y OBLIGACIONES MONEDA EXTRANJERA (DOLARES) Saldo MO = -283686303.87 ;Bs/Mo: 6.86000000000 ;Saldo Bs: -1946088044.53"/>
    <m/>
    <m/>
    <m/>
    <m/>
    <n v="0"/>
    <n v="0"/>
    <n v="0"/>
    <n v="0.02"/>
    <s v="NO_CONCILIADO"/>
  </r>
  <r>
    <x v="2"/>
    <m/>
    <x v="2"/>
    <x v="20"/>
    <s v="D00280450007"/>
    <s v="RVL"/>
    <n v="28045"/>
    <m/>
    <s v="AJUSTE COMPLEMENTARIO POR REVALORIZACION SALDOS DE ACTIVOS DE RESERVA Y OBLIGACIONES MONEDA EXTRANJERA (DOLARES) Saldo MO = -290076257.82 ;Bs/Mo: 6.86000000000 ;Saldo Bs: -1989923128.64"/>
    <m/>
    <m/>
    <m/>
    <m/>
    <n v="0"/>
    <n v="0"/>
    <n v="0"/>
    <n v="0.01"/>
    <s v="NO_CONCILIADO"/>
  </r>
  <r>
    <x v="3"/>
    <m/>
    <x v="3"/>
    <x v="21"/>
    <s v="S11483900002"/>
    <s v="CRV"/>
    <n v="1148390"/>
    <m/>
    <s v="||TRANSFERENCIA DE FONDOS S/G MENSAJE SWIFT NRO. 1754, Y CORREO ELECTRONICO DE LA FECHA ENVIADO POR YACIMIENTOS PETROLÍFEROS FISCALES BOLIVIANOS. (SECTOR PÚBLICO). A LA LIB. N°00513012005 YPFB OPERACIONES EXTRA.USD. P/CTA.CUENTA DE FUTURA ENERGY DMCC"/>
    <m/>
    <m/>
    <m/>
    <m/>
    <n v="0"/>
    <n v="213422.11"/>
    <n v="0"/>
    <n v="1464075.67"/>
    <s v="NO_CONCILIADO"/>
  </r>
  <r>
    <x v="1"/>
    <m/>
    <x v="1"/>
    <x v="22"/>
    <s v="G34792500001"/>
    <s v="NTI"/>
    <n v="21118"/>
    <m/>
    <s v="PAGO A CAF PRÉSTAMO CFA009272 VCTO. 18-02-2026 POR CUENTA DE TGN , NTI. 21118 VALOR 18-02-2026 CAPITAL USD 3.895.987,79 INTERESES USD 1.409.814,18 COMISIONES USD 12.881,37 CTA. 5970 CUENTA UNICA DEL TESORO DOLARES AMERICANOS LIB. 00099021001"/>
    <m/>
    <m/>
    <m/>
    <m/>
    <n v="5318683.34"/>
    <n v="0"/>
    <n v="36486167.710000001"/>
    <n v="0"/>
    <s v="NO_CONCILIADO"/>
  </r>
  <r>
    <x v="4"/>
    <m/>
    <x v="4"/>
    <x v="22"/>
    <s v="G34796980002"/>
    <s v="CRV"/>
    <n v="3479698"/>
    <m/>
    <s v="TRANSFERENCIA RECIBIDA DEL EXTERIOR SEGÚN MENSAJES SWIFT NOS. 1853-1778 (REM.EXT.) DE FECHA 18/02/2026 POR DESEMBOLSO DE BIRF PRÉSTAMO IBRD 9643-BO 001-UCEP MI RIEGO 00041247006 UCEP MI RIEGO - USD PROY.GESTION RESILIENTE BM9643"/>
    <m/>
    <m/>
    <m/>
    <m/>
    <n v="0"/>
    <n v="6000000"/>
    <n v="0"/>
    <n v="41160000"/>
    <s v="NO_CONCILIADO"/>
  </r>
  <r>
    <x v="4"/>
    <m/>
    <x v="4"/>
    <x v="22"/>
    <s v="G34796980003"/>
    <s v="COB"/>
    <n v="3479698"/>
    <m/>
    <s v="TRANSFERENCIA RECIBIDA DEL EXTERIOR SEGÚN MENSAJES SWIFT NOS. 1853-1778 (REM.EXT.) DE FECHA 18/02/2026 POR DESEMBOLSO DE BIRF PRÉSTAMO IBRD 9643-BO 001-UCEP MI RIEGO 00041247006 UCEP MI RIEGO - USD PROY.GESTION RESILIENTE BM9643 REF.: UTILES DE ESCRITORIO"/>
    <m/>
    <m/>
    <m/>
    <m/>
    <n v="11.66"/>
    <n v="0"/>
    <n v="79.989999999999995"/>
    <n v="0"/>
    <s v="NO_CONCILIADO"/>
  </r>
  <r>
    <x v="1"/>
    <m/>
    <x v="1"/>
    <x v="22"/>
    <s v="G34796960001"/>
    <s v="NTI"/>
    <n v="21134"/>
    <m/>
    <s v="PAGO A BIRF PRÉSTAMO BIRF 8735-BO VCTO. 15-02-2026 POR CUENTA DE TGN , NTI. 21134 VALOR 18-02-2026 CAPITAL USD 4.187.483,07 INTERESES USD 2.386.231,57 COMISIONES (1.798,66) CTA. 5970 CUENTA UNICA DEL TESORO DOLARES AMERICANOS LIB. 00099021001"/>
    <m/>
    <m/>
    <m/>
    <m/>
    <n v="6571915.9800000004"/>
    <n v="0"/>
    <n v="45083343.619999997"/>
    <n v="0"/>
    <s v="NO_CONCILIADO"/>
  </r>
  <r>
    <x v="1"/>
    <m/>
    <x v="1"/>
    <x v="22"/>
    <s v="G34798540001"/>
    <s v="NTI"/>
    <n v="20927"/>
    <m/>
    <s v="PAGO A BID PRÉSTAMO 4414/KI-BO VCTO. 15-02-2026 POR CUENTA DE TGN , NTI. 20927 VALOR 18-02-2026 INTERESES USD 80.632,48 CTA. 5970 CUENTA UNICA DEL TESORO DOLARES AMERICANOS LIB. 00099021001"/>
    <m/>
    <m/>
    <m/>
    <m/>
    <n v="80632.479999999996"/>
    <n v="0"/>
    <n v="553138.81000000006"/>
    <n v="0"/>
    <s v="NO_CONCILIADO"/>
  </r>
  <r>
    <x v="2"/>
    <m/>
    <x v="2"/>
    <x v="22"/>
    <s v="D00280800007"/>
    <s v="RVL"/>
    <n v="28080"/>
    <m/>
    <s v="AJUSTE COMPLEMENTARIO POR REVALORIZACION SALDOS DE ACTIVOS DE RESERVA Y OBLIGACIONES MONEDA EXTRANJERA (DOLARES) Saldo MO = -245979986.66 ;Bs/Mo: 6.86000000000 ;Saldo Bs: -1687422708.52"/>
    <m/>
    <m/>
    <m/>
    <m/>
    <n v="0"/>
    <n v="0"/>
    <n v="0.03"/>
    <n v="0"/>
    <s v="NO_CONCILIADO"/>
  </r>
  <r>
    <x v="2"/>
    <m/>
    <x v="2"/>
    <x v="23"/>
    <s v="D00280850006"/>
    <s v="RVL"/>
    <n v="28085"/>
    <m/>
    <s v="AJUSTE COMPLEMENTARIO POR REVALORIZACION SALDOS DE ACTIVOS DE RESERVA Y OBLIGACIONES MONEDA EXTRANJERA (DOLARES) Saldo MO = -250015538.12 ;Bs/Mo: 6.86000000000 ;Saldo Bs: -1715106591.51"/>
    <m/>
    <m/>
    <m/>
    <m/>
    <n v="0"/>
    <n v="0"/>
    <n v="0.01"/>
    <n v="0"/>
    <s v="NO_CONCILIADO"/>
  </r>
  <r>
    <x v="1"/>
    <m/>
    <x v="1"/>
    <x v="24"/>
    <s v="G34830780001"/>
    <s v="NTI"/>
    <n v="21165"/>
    <m/>
    <s v="PAGO A JICA PRÉSTAMO BV-P5 VCTO. 20-02-2026 POR CUENTA DE TGN , NTI. 21165 VALOR 20-02-2026 INTERESES JPY 373.521,00 COMISIONES JPY 1.002.240,00 CTA. 5970 CUENTA UNICA DEL TESORO DOLARES AMERICANOS LIB.00099021001"/>
    <m/>
    <m/>
    <m/>
    <m/>
    <n v="8880.2800000000007"/>
    <n v="0"/>
    <n v="60918.720000000001"/>
    <n v="0"/>
    <s v="NO_CONCILIADO"/>
  </r>
  <r>
    <x v="2"/>
    <m/>
    <x v="2"/>
    <x v="24"/>
    <s v="D00280900012"/>
    <s v="RVL"/>
    <n v="28090"/>
    <m/>
    <s v="AJUSTE COMPLEMENTARIO POR REVALORIZACION SALDOS DE ACTIVOS DE RESERVA Y OBLIGACIONES MONEDA EXTRANJERA (DOLARES) Saldo MO = -250937327.04 ;Bs/Mo: 6.86000000000 ;Saldo Bs: -1721430063.50"/>
    <m/>
    <m/>
    <m/>
    <m/>
    <n v="0"/>
    <n v="0"/>
    <n v="0.01"/>
    <n v="0"/>
    <s v="NO_CONCILIADO"/>
  </r>
  <r>
    <x v="2"/>
    <m/>
    <x v="2"/>
    <x v="25"/>
    <s v="D00280990002"/>
    <s v="RVL"/>
    <n v="28099"/>
    <m/>
    <s v="AJUSTE COMPLEMENTARIO POR REVALORIZACION SALDOS DE ACTIVOS DE RESERVA Y OBLIGACIONES MONEDA EXTRANJERA (DOLARES) Saldo MO = -250938076.59 ;Bs/Mo: 6.86000000000 ;Saldo Bs: -1721435205.40"/>
    <m/>
    <m/>
    <m/>
    <m/>
    <n v="0"/>
    <n v="0"/>
    <n v="0"/>
    <n v="0.01"/>
    <s v="NO_CONCILIADO"/>
  </r>
  <r>
    <x v="1"/>
    <m/>
    <x v="1"/>
    <x v="26"/>
    <s v="S11489310001"/>
    <s v="NTI"/>
    <n v="1148931"/>
    <m/>
    <s v="||PAGO A EXIMBANK COREA PRÉSTAMO EDCF NO. BOL-2 VCTO. 20-02-2026 POR CUENTA DE TGN , NTI. 21284 VALOR 23-02-2026 CAPITAL KRW 713.093.000,00 INTERESES KRW 16.321.780,00 CTA. 5970 CUENTA UNICA DEL TESORO DOLARES AMERICANOS LIB. 00099021001"/>
    <m/>
    <m/>
    <m/>
    <m/>
    <n v="510043.03"/>
    <n v="0"/>
    <n v="3498895.19"/>
    <n v="0"/>
    <s v="NO_CONCILIADO"/>
  </r>
  <r>
    <x v="1"/>
    <m/>
    <x v="1"/>
    <x v="26"/>
    <s v="S11489310002"/>
    <s v="DEV"/>
    <n v="1148931"/>
    <m/>
    <s v="||PAGO A EXIMBANK COREA PRÉSTAMO EDCF NO. BOL-2 VCTO. 20-02-2026 POR CUENTA DE TGN , NTI. 21284 VALOR 23-02-2026 CAPITAL KRW 713.093.000,00 INTERESES KRW 16.321.780,00 CTA. 5970 CUENTA UNICA DEL TESORO DOLARES AMERICANOS LIB. 00099021001 (COMISIONES DEL BANQUERO)"/>
    <m/>
    <m/>
    <m/>
    <m/>
    <n v="20"/>
    <n v="0"/>
    <n v="137.19999999999999"/>
    <n v="0"/>
    <s v="NO_CONCILIADO"/>
  </r>
  <r>
    <x v="2"/>
    <m/>
    <x v="2"/>
    <x v="26"/>
    <s v="D00281030006"/>
    <s v="RVL"/>
    <n v="28103"/>
    <m/>
    <s v="AJUSTE COMPLEMENTARIO POR REVALORIZACION SALDOS DE ACTIVOS DE RESERVA Y OBLIGACIONES MONEDA EXTRANJERA (DOLARES) Saldo MO = -273496163.84 ;Bs/Mo: 6.86000000000 ;Saldo Bs: -1876183683.93"/>
    <m/>
    <m/>
    <m/>
    <m/>
    <n v="0"/>
    <n v="0"/>
    <n v="0"/>
    <n v="0.01"/>
    <s v="NO_CONCILIADO"/>
  </r>
  <r>
    <x v="1"/>
    <m/>
    <x v="1"/>
    <x v="27"/>
    <s v="S11489930001"/>
    <s v="NTI"/>
    <n v="21289"/>
    <m/>
    <s v="||PAGO A FONPLATA PRÉSTAMO BOL 22/2014 VCTO. 24-02-2026 POR CUENTA DE TGN , NTI. 21289 VALOR 24-02-2026 CAPITAL USD 693.086,92 INTERESES USD 193.918,47 CTA. 5970 CUENTA UNICA DEL TESORO DOLARES AMERICANOS LIB. 00099021001"/>
    <m/>
    <m/>
    <m/>
    <m/>
    <n v="887005.39"/>
    <n v="0"/>
    <n v="6084856.9800000004"/>
    <n v="0"/>
    <s v="NO_CONCILIADO"/>
  </r>
  <r>
    <x v="2"/>
    <m/>
    <x v="2"/>
    <x v="28"/>
    <s v="D00281140009"/>
    <s v="RVL"/>
    <n v="28114"/>
    <m/>
    <s v="AJUSTE COMPLEMENTARIO POR REVALORIZACION SALDOS DE ACTIVOS DE RESERVA Y OBLIGACIONES MONEDA EXTRANJERA (DOLARES) Saldo MO = -240433528.44 ;Bs/Mo: 6.86000000000 ;Saldo Bs: -1649374005.09"/>
    <m/>
    <m/>
    <m/>
    <m/>
    <n v="0"/>
    <n v="0"/>
    <n v="0"/>
    <n v="0.01"/>
    <s v="NO_CONCILIADO"/>
  </r>
  <r>
    <x v="1"/>
    <m/>
    <x v="1"/>
    <x v="29"/>
    <s v="G34883240001"/>
    <s v="NTI"/>
    <n v="21291"/>
    <m/>
    <s v="PAGO A FIDA PRÉSTAMO 2000004132 VCTO. 15-02-2026 POR CUENTA DE TGN SEGUN NOTA MEFP/VTCP/DGCP/UODP/No.072/2026 Y NTI. 21291 VALOR 25-02-2026 INTERESES USD 255.851,61 CTA. 5970 CUENTA UNICA DEL TESORO DOLARES AMERICANOS LIBRETA 00099021001"/>
    <m/>
    <m/>
    <m/>
    <m/>
    <n v="255851.61"/>
    <n v="0"/>
    <n v="1755142.04"/>
    <n v="0"/>
    <s v="NO_CONCILIADO"/>
  </r>
  <r>
    <x v="2"/>
    <m/>
    <x v="2"/>
    <x v="29"/>
    <s v="D00281190009"/>
    <s v="RVL"/>
    <n v="28119"/>
    <m/>
    <s v="AJUSTE COMPLEMENTARIO POR REVALORIZACION SALDOS DE ACTIVOS DE RESERVA Y OBLIGACIONES MONEDA EXTRANJERA (DOLARES) Saldo MO = -240359086.60 ;Bs/Mo: 6.86000000000 ;Saldo Bs: -1648863334.09"/>
    <m/>
    <m/>
    <m/>
    <m/>
    <n v="0"/>
    <n v="0"/>
    <n v="0.01"/>
    <n v="0"/>
    <s v="NO_CONCILIADO"/>
  </r>
  <r>
    <x v="1"/>
    <m/>
    <x v="1"/>
    <x v="30"/>
    <s v="G34909960001"/>
    <s v="NTI"/>
    <n v="21158"/>
    <m/>
    <s v="PAGO A BID PRÉSTAMO 3091/BL-BO VCTO. 27-02-2026 POR CUENTA DE TGN , NTI. 21158 VALOR 27-02-2026 CAPITAL USD 503.974,89 INTERESES USD 358.593,69 COMISIONES USD 420,06 CTA. 5970 CUENTA UNICA DEL TESORO DOLARES AMERICANOS LIB. 00099021001"/>
    <m/>
    <m/>
    <m/>
    <m/>
    <n v="862988.64"/>
    <n v="0"/>
    <n v="5920102.0700000003"/>
    <n v="0"/>
    <s v="NO_CONCILIADO"/>
  </r>
  <r>
    <x v="2"/>
    <m/>
    <x v="2"/>
    <x v="30"/>
    <s v="D00281240008"/>
    <s v="RVL"/>
    <n v="28124"/>
    <m/>
    <s v="AJUSTE COMPLEMENTARIO POR REVALORIZACION SALDOS DE ACTIVOS DE RESERVA Y OBLIGACIONES MONEDA EXTRANJERA (DOLARES) Saldo MO = -238054112.94 ;Bs/Mo: 6.86000000000 ;Saldo Bs: -1633051214.79"/>
    <m/>
    <m/>
    <m/>
    <m/>
    <n v="0"/>
    <n v="0"/>
    <n v="0.02"/>
    <n v="0"/>
    <s v="NO_CONCILIADO"/>
  </r>
  <r>
    <x v="1"/>
    <m/>
    <x v="1"/>
    <x v="31"/>
    <s v="G34922310001"/>
    <s v="NTI"/>
    <n v="21170"/>
    <m/>
    <s v="PAGO A CAF PRÉSTAMO CFA011807 VCTO. 02-03-2026 POR CUENTA DE TGN , NTI. 21170 VALOR 02-03-2026 INTERESES USD 661.002,15 COMISIONES USD 53.627,20 CTA. 5970 CUENTA UNICA DEL TESORO DOLARES AMERICANOS LIB. 00099021001"/>
    <m/>
    <m/>
    <m/>
    <m/>
    <n v="714629.35"/>
    <n v="0"/>
    <n v="4902357.34"/>
    <n v="0"/>
    <s v="NO_CONCILIADO"/>
  </r>
  <r>
    <x v="1"/>
    <m/>
    <x v="1"/>
    <x v="31"/>
    <s v="G34922320001"/>
    <s v="NTI"/>
    <n v="21227"/>
    <m/>
    <s v="PAGO A BID PRÉSTAMO 2252/BL-BO VCTO. 01-03-2026 POR CUENTA DE TGN , NTI. 21227 VALOR 02-03-2026 CAPITAL USD 287.688,49 INTERESES USD 170.055,74 CTA. 5970 CUENTA UNICA DEL TESORO DOLARES AMERICANOS LIB. 00099021001"/>
    <m/>
    <m/>
    <m/>
    <m/>
    <n v="457744.23"/>
    <n v="0"/>
    <n v="3140125.42"/>
    <n v="0"/>
    <s v="NO_CONCILIADO"/>
  </r>
  <r>
    <x v="5"/>
    <m/>
    <x v="5"/>
    <x v="31"/>
    <s v="G34926900002"/>
    <s v="CRV"/>
    <n v="26287"/>
    <m/>
    <s v="DEVOLUCIÓN DE FONODS SOLICITUD 058951-26287 DE PROCURADURIA GENERAL DEL ESTADO REF.: PAGO A ESTUDIO JURIDICO HOUTHOFF COOPERATIEF UA, CASO CIADI ARB-AF-18-5 BANCO BILBAO VIZCAYA ARGENTARIA SA INFORME PGE-DGDA-INF 75-2025, POR ERROR EN EL NIT. LIB. 00099021001 TGN-RECURSOS ORDINARIOS-DOLARES AMERICANOS (5970)"/>
    <m/>
    <m/>
    <m/>
    <m/>
    <n v="0"/>
    <n v="182026.71"/>
    <n v="0"/>
    <n v="1248703.23"/>
    <s v="NO_CONCILIADO"/>
  </r>
  <r>
    <x v="2"/>
    <m/>
    <x v="2"/>
    <x v="31"/>
    <s v="D00281420011"/>
    <s v="RVL"/>
    <n v="28142"/>
    <m/>
    <s v="AJUSTE COMPLEMENTARIO POR REVALORIZACION SALDOS DE ACTIVOS DE RESERVA Y OBLIGACIONES MONEDA EXTRANJERA (DOLARES) Saldo MO = -193406125.86 ;Bs/Mo: 6.86000000000 ;Saldo Bs: -1326766023.41"/>
    <m/>
    <m/>
    <m/>
    <m/>
    <n v="0"/>
    <n v="0"/>
    <n v="0.01"/>
    <n v="0"/>
    <s v="NO_CONCILIADO"/>
  </r>
  <r>
    <x v="1"/>
    <m/>
    <x v="1"/>
    <x v="32"/>
    <s v="S11494810001"/>
    <s v="DEV"/>
    <n v="1149481"/>
    <m/>
    <s v="||REGULARIZACIÓN DE NUESTRO REGISTRO TRANSITORIO SEGÚN COMPROBANTE S-1148863 DE FECHA 20-02-2026 POR COBRO DE COMISIONES QUE EFETUÓ EL MUFG BANK, LTD., POR PAGO DE INTERESES Y COMISIONES DEL PRESTAMO JICA BV-P5 SEGÚN NOTA MEFP/VTCP/DGCP/UODP/N°081/2026 DE LA FECHA LIB. 00099021001 TGN-RECURSOS ORDINARIOS-DOLARES AMERICANOS (5970)"/>
    <m/>
    <m/>
    <m/>
    <m/>
    <n v="15.91"/>
    <n v="0"/>
    <n v="109.14"/>
    <n v="0"/>
    <s v="NO_CONCILIADO"/>
  </r>
  <r>
    <x v="2"/>
    <m/>
    <x v="2"/>
    <x v="33"/>
    <s v="D00281530007"/>
    <s v="RVL"/>
    <n v="28153"/>
    <m/>
    <s v="AJUSTE COMPLEMENTARIO POR REVALORIZACION SALDOS DE ACTIVOS DE RESERVA Y OBLIGACIONES MONEDA EXTRANJERA (DOLARES) Saldo MO = -192236646.79 ;Bs/Mo: 6.86000000000 ;Saldo Bs: -1318743396.97"/>
    <m/>
    <m/>
    <m/>
    <m/>
    <n v="0"/>
    <n v="0"/>
    <n v="0"/>
    <n v="0.01"/>
    <s v="NO_CONCILIADO"/>
  </r>
  <r>
    <x v="2"/>
    <m/>
    <x v="2"/>
    <x v="34"/>
    <s v="D00281590006"/>
    <s v="RVL"/>
    <n v="28159"/>
    <m/>
    <s v="AJUSTE COMPLEMENTARIO POR REVALORIZACION SALDOS DE ACTIVOS DE RESERVA Y OBLIGACIONES MONEDA EXTRANJERA (DOLARES) Saldo MO = -192885426.70 ;Bs/Mo: 6.86000000000 ;Saldo Bs: -1323194027.17"/>
    <m/>
    <m/>
    <m/>
    <m/>
    <n v="0"/>
    <n v="0"/>
    <n v="0.01"/>
    <n v="0"/>
    <s v="NO_CONCILIADO"/>
  </r>
  <r>
    <x v="2"/>
    <m/>
    <x v="2"/>
    <x v="35"/>
    <s v="D00281640010"/>
    <s v="RVL"/>
    <n v="28164"/>
    <m/>
    <s v="AJUSTE COMPLEMENTARIO POR REVALORIZACION SALDOS DE ACTIVOS DE RESERVA Y OBLIGACIONES MONEDA EXTRANJERA (DOLARES) Saldo MO = -192822200.03 ;Bs/Mo: 6.86000000000 ;Saldo Bs: -1322760292.20"/>
    <m/>
    <m/>
    <m/>
    <m/>
    <n v="0"/>
    <n v="0"/>
    <n v="0"/>
    <n v="0.01"/>
    <s v="NO_CONCILIADO"/>
  </r>
  <r>
    <x v="2"/>
    <m/>
    <x v="2"/>
    <x v="36"/>
    <s v="D00281800010"/>
    <s v="RVL"/>
    <n v="28180"/>
    <m/>
    <s v="AJUSTE COMPLEMENTARIO POR REVALORIZACION SALDOS DE ACTIVOS DE RESERVA Y OBLIGACIONES MONEDA EXTRANJERA (DOLARES) Saldo MO = -183647076.47 ;Bs/Mo: 6.86000000000 ;Saldo Bs: -1259818944.60"/>
    <m/>
    <m/>
    <m/>
    <m/>
    <n v="0"/>
    <n v="0"/>
    <n v="0.02"/>
    <n v="0"/>
    <s v="NO_CONCILIADO"/>
  </r>
  <r>
    <x v="6"/>
    <m/>
    <x v="6"/>
    <x v="37"/>
    <s v="S11497970002"/>
    <s v="CRV"/>
    <n v="1149797"/>
    <m/>
    <s v="||REGULARIZACIÓN DE NUESTRA OPERACIÓN N°114884 DE FECHA 20/02/2026, EN ATENCION A CORREO ELECTRONICO DE LA FECHA Y NOTA ABEN/DGE/NE N°0223/2026 (HRE-TGL-2026-4252) ENVIADO POR LA AGENCIA BOLIVIANA DE ENERGIA NUCLEAR (SECTOR PÚBLICO). ABONO A LA LIBRETA 00099021001 TGN RECURSOS ORDINARIOS - DOLARES AMERICANOS"/>
    <m/>
    <m/>
    <m/>
    <m/>
    <n v="0"/>
    <n v="311414.63"/>
    <n v="0"/>
    <n v="2136304.36"/>
    <s v="NO_CONCILIADO"/>
  </r>
  <r>
    <x v="6"/>
    <m/>
    <x v="6"/>
    <x v="37"/>
    <s v="S11497970003"/>
    <s v="COB"/>
    <n v="1149797"/>
    <m/>
    <s v="||REGULARIZACIÓN DE NUESTRA OPERACIÓN N°114884 DE FECHA 20/02/2026, EN ATENCION A CORREO ELECTRONICO DE LA FECHA Y NOTA ABEN/DGE/NE N°0223/2026 (HRE-TGL-2026-4252) ENVIADO POR LA AGENCIA BOLIVIANA DE ENERGIA NUCLEAR (SECTOR PÚBLICO). DEBITO DE LA LIB.00099021001 REPOSICIÓN DE ÚTILES DE ESCRITORIO"/>
    <m/>
    <m/>
    <m/>
    <m/>
    <n v="11.66"/>
    <n v="0"/>
    <n v="79.989999999999995"/>
    <n v="0"/>
    <s v="NO_CONCILIADO"/>
  </r>
  <r>
    <x v="2"/>
    <m/>
    <x v="2"/>
    <x v="38"/>
    <s v="D00281910004"/>
    <s v="RVL"/>
    <n v="28191"/>
    <m/>
    <s v="AJUSTE COMPLEMENTARIO POR REVALORIZACION SALDOS DE ACTIVOS DE RESERVA Y OBLIGACIONES MONEDA EXTRANJERA (DOLARES) Saldo MO = -183959266.60 ;Bs/Mo: 6.86000000000 ;Saldo Bs: -1261960568.87"/>
    <m/>
    <m/>
    <m/>
    <m/>
    <n v="0"/>
    <n v="0"/>
    <n v="0"/>
    <n v="0.01"/>
    <s v="NO_CONCILIADO"/>
  </r>
  <r>
    <x v="2"/>
    <m/>
    <x v="2"/>
    <x v="39"/>
    <s v="D00281960008"/>
    <s v="RVL"/>
    <n v="28196"/>
    <m/>
    <s v="AJUSTE COMPLEMENTARIO POR REVALORIZACION SALDOS DE ACTIVOS DE RESERVA Y OBLIGACIONES MONEDA EXTRANJERA (DOLARES) Saldo MO = -183962343.50 ;Bs/Mo: 6.86000000000 ;Saldo Bs: -1261981676.40"/>
    <m/>
    <m/>
    <m/>
    <m/>
    <n v="0"/>
    <n v="0"/>
    <n v="0"/>
    <n v="0.01"/>
    <s v="NO_CONCILIADO"/>
  </r>
  <r>
    <x v="1"/>
    <m/>
    <x v="1"/>
    <x v="40"/>
    <s v="G35087910001"/>
    <s v="NTI"/>
    <n v="21173"/>
    <m/>
    <s v="PAGO A CAF PRÉSTAMO CFA009545 VCTO. 14-03-2026 POR CUENTA DE TGN , NTI. 21173 VALOR 16-03-2026 CAPITAL USD 71.954,55 INTERESES USD 27.468,72 COMISIONES USD 308.621,19 CTA. 5970 CUENTA UNICA DEL TESORO DOLARES AMERICANOS LIB. 00099021001"/>
    <m/>
    <m/>
    <m/>
    <m/>
    <n v="408044.46"/>
    <n v="0"/>
    <n v="2799185"/>
    <n v="0"/>
    <s v="NO_CONCILIADO"/>
  </r>
  <r>
    <x v="1"/>
    <m/>
    <x v="1"/>
    <x v="40"/>
    <s v="G35090850001"/>
    <s v="NTI"/>
    <n v="21268"/>
    <m/>
    <s v="PAGO A FONPLATA PRÉSTAMO BOL 34/2021 VCTO. 15-03-2026 POR CUENTA DE TGN , NTI. 21268 VALOR 16-03-2026 INTERESES USD 3.207.003,21 CTA. 5970 CUENTA UNICA DEL TESORO DOLARES AMERICANOS LIB. 00099021001"/>
    <m/>
    <m/>
    <m/>
    <m/>
    <n v="3207003.21"/>
    <n v="0"/>
    <n v="22000042.02"/>
    <n v="0"/>
    <s v="NO_CONCILIADO"/>
  </r>
  <r>
    <x v="1"/>
    <m/>
    <x v="1"/>
    <x v="40"/>
    <s v="G35090860001"/>
    <s v="NTI"/>
    <n v="21269"/>
    <m/>
    <s v="PAGO A FONPLATA PRÉSTAMO BOL 35/2022 VCTO. 15-03-2026 POR CUENTA DE TGN , NTI. 21269 VALOR 16-03-2026 INTERESES USD 1.248.906,23 CTA. 5970 CUENTA UNICA DEL TESORO DOLARES AMERICANOS LIB. 00099021001"/>
    <m/>
    <m/>
    <m/>
    <m/>
    <n v="1248906.23"/>
    <n v="0"/>
    <n v="8567496.7400000002"/>
    <n v="0"/>
    <s v="NO_CONCILIADO"/>
  </r>
  <r>
    <x v="1"/>
    <m/>
    <x v="1"/>
    <x v="40"/>
    <s v="G35090870001"/>
    <s v="NTI"/>
    <n v="21271"/>
    <m/>
    <s v="PAGO A FONPLATA PRÉSTAMO BOL 36/2023 VCTO. 15-03-2026 POR CUENTA DE TGN , NTI. 21271 VALOR 16-03-2026 INTERESES USD 605.421,70 COMISIONES USD 65.591,86 CTA. 5970 CUENTA UNICA DEL TESORO DOLARES AMERICANOS LIB. 00099021001"/>
    <m/>
    <m/>
    <m/>
    <m/>
    <n v="671013.56000000006"/>
    <n v="0"/>
    <n v="4603153.0199999996"/>
    <n v="0"/>
    <s v="NO_CONCILIADO"/>
  </r>
  <r>
    <x v="1"/>
    <m/>
    <x v="1"/>
    <x v="40"/>
    <s v="G35092220001"/>
    <s v="NTI"/>
    <n v="21279"/>
    <m/>
    <s v="PAGO A BID PRÉSTAMO 4292/BL-BO VCTO. 15-03-2026 POR CUENTA DE TGN , NTI. 21279 VALOR 16-03-2026 INTERESES CHF 499.045,80 CTA. 5970 CUENTA UNICA DEL TESORO DOLARES AMERICANOS LIB. 00099021001"/>
    <m/>
    <m/>
    <m/>
    <m/>
    <n v="630984.49"/>
    <n v="0"/>
    <n v="4328553.5999999996"/>
    <n v="0"/>
    <s v="NO_CONCILIADO"/>
  </r>
  <r>
    <x v="1"/>
    <m/>
    <x v="1"/>
    <x v="40"/>
    <s v="G35090830001"/>
    <s v="NTI"/>
    <n v="21288"/>
    <m/>
    <s v="PAGO A FONPLATA PRÉSTAMO BOL32/2018 II VCTO. 15-03-2026 POR CUENTA DE TGN , NTI. 21288 VALOR 16-03-2026 CAPITAL USD 1.631.302,33 INTERESES USD 879.335,96 CTA. 5970 CUENTA UNICA DEL TESORO DOLARES AMERICANOS LIB. 00099021001"/>
    <m/>
    <m/>
    <m/>
    <m/>
    <n v="2510638.29"/>
    <n v="0"/>
    <n v="17222978.670000002"/>
    <n v="0"/>
    <s v="NO_CONCILIADO"/>
  </r>
  <r>
    <x v="1"/>
    <m/>
    <x v="1"/>
    <x v="40"/>
    <s v="G35090840001"/>
    <s v="NTI"/>
    <n v="21309"/>
    <m/>
    <s v="PAGO A FONPLATA PRÉSTAMO BOL 33/2019 VCTO. 15-03-2026 POR CUENTA DE TGN , NTI. 21309 VALOR 16-03-2026 CAPITAL USD 1.922.603,01 INTERESES USD 1.026.044,57 COMISIONES USD 7.954,06 CTA. 5970 CUENTA UNICA DEL TESORO DOLARES AMERICANOS LIB. 00099021001"/>
    <m/>
    <m/>
    <m/>
    <m/>
    <n v="2956601.64"/>
    <n v="0"/>
    <n v="20282287.25"/>
    <n v="0"/>
    <s v="NO_CONCILIADO"/>
  </r>
  <r>
    <x v="1"/>
    <m/>
    <x v="1"/>
    <x v="40"/>
    <s v="G35090820001"/>
    <s v="NTI"/>
    <n v="21364"/>
    <m/>
    <s v="PAGO A FONPLATA PRÉSTAMO BOL 32/2018 VCTO. 15-03-2026 POR CUENTA DE TGN , NTI. 21364 VALOR 16-03-2026 CAPITAL USD 3.094.090,78 INTERESES USD 1.810.044,63 CTA. 5970 CUENTA UNICA DEL TESORO DOLARES AMERICANOS LIB. 00099021001"/>
    <m/>
    <m/>
    <m/>
    <m/>
    <n v="4904135.41"/>
    <n v="0"/>
    <n v="33642368.909999996"/>
    <n v="0"/>
    <s v="NO_CONCILIADO"/>
  </r>
  <r>
    <x v="1"/>
    <m/>
    <x v="1"/>
    <x v="40"/>
    <s v="G35085080001"/>
    <s v="NTI"/>
    <n v="21377"/>
    <m/>
    <s v="PAGO A BID PRÉSTAMO 4292/BL-BO VCTO. 15-03-2026 POR CUENTA DE TGN , NTI. 21377 VALOR 16-03-2026 INTERESES USD 22.315,50 CTA. 5970 CUENTA UNICA DEL TESORO DOLARES AMERICANOS LIB. 00099021001"/>
    <m/>
    <m/>
    <m/>
    <m/>
    <n v="22315.5"/>
    <n v="0"/>
    <n v="153084.32999999999"/>
    <n v="0"/>
    <s v="NO_CONCILIADO"/>
  </r>
  <r>
    <x v="1"/>
    <m/>
    <x v="1"/>
    <x v="40"/>
    <s v="S11500330001"/>
    <s v="NTI"/>
    <n v="21395"/>
    <m/>
    <s v="||PAGO A OPEP PRÉSTAMO 1527-P POR CUENTA DE TGN, NTI. 21395 VALOR 16-03-2026 CAPITAL USD 636.570,00 INTERESES USD 155.165,20 CTA. 5970 CUENTA UNICA DEL TESORO DOLARES AMERICANOS LIB. 00099021001"/>
    <m/>
    <m/>
    <m/>
    <m/>
    <n v="791735.2"/>
    <n v="0"/>
    <n v="5431303.4699999997"/>
    <n v="0"/>
    <s v="NO_CONCILIADO"/>
  </r>
  <r>
    <x v="2"/>
    <m/>
    <x v="2"/>
    <x v="40"/>
    <s v="D00282180007"/>
    <s v="RVL"/>
    <n v="28218"/>
    <m/>
    <s v="AJUSTE COMPLEMENTARIO POR REVALORIZACION SALDOS DE ACTIVOS DE RESERVA Y OBLIGACIONES MONEDA EXTRANJERA (DOLARES) Saldo MO = -178124618.41 ;Bs/Mo: 6.86000000000 ;Saldo Bs: -1221934882.28"/>
    <m/>
    <m/>
    <m/>
    <m/>
    <n v="0"/>
    <n v="0"/>
    <n v="0"/>
    <n v="0.01"/>
    <s v="NO_CONCILIADO"/>
  </r>
  <r>
    <x v="1"/>
    <m/>
    <x v="1"/>
    <x v="41"/>
    <s v="G35110210001"/>
    <s v="NTI"/>
    <n v="20938"/>
    <m/>
    <s v="PAGO A BID PRÉSTAMO 1031-SF-BO VCTO. 17-03-2026 POR CUENTA DE TGN SG NOTA MEFP/VTCP/DGCP/UODP/No.093/2026 , NTI. 20938 VALOR 17-03-2026 CAPITAL USD 274.875,16 INTERESES USD 73.817,16 CTA. 5970 CUENTA UNICA DEL TESORO DOLARES AMERICANOS LIBRETA No.00099021001"/>
    <m/>
    <m/>
    <m/>
    <m/>
    <n v="348692.32"/>
    <n v="0"/>
    <n v="2392029.3199999998"/>
    <n v="0"/>
    <s v="NO_CONCILIADO"/>
  </r>
  <r>
    <x v="1"/>
    <m/>
    <x v="1"/>
    <x v="41"/>
    <s v="G35110190001"/>
    <s v="NTI"/>
    <n v="21185"/>
    <m/>
    <s v="PAGO A CAF PRÉSTAMO CFA011691 VCTO. 17-03-2026 POR CUENTA DE TGN SG NOTA MEFP/VTCP/DGCP/UODP/No.093/2026, NTI. 21185 VALOR 17-03-2026 INTERESES USD 955.566,09 CTA. 5970 CUENTA UNICA DEL TESORO DOLARES AMERICANOS LIBRETA No.00099021001"/>
    <m/>
    <m/>
    <m/>
    <m/>
    <n v="955566.09"/>
    <n v="0"/>
    <n v="6555183.3799999999"/>
    <n v="0"/>
    <s v="NO_CONCILIADO"/>
  </r>
  <r>
    <x v="1"/>
    <m/>
    <x v="1"/>
    <x v="41"/>
    <s v="G35108750001"/>
    <s v="NTI"/>
    <n v="21186"/>
    <m/>
    <s v="PAGO A CAF PRÉSTAMO CFA011694 VCTO. 17-03-2026 POR CUENTA DE TGN SG NOTA MEFP/VTCP/DGCP/UODP/No.093/2026, NTI. 21186 VALOR 17-03-2026 INTERESES USD 520.920,98 COMISIONES USD 46.261,49 CTA. 5970 CUENTA UNICA DEL TESORO DOLARES AMERICANOS LIBRETA No.00099021001"/>
    <m/>
    <m/>
    <m/>
    <m/>
    <n v="567182.47"/>
    <n v="0"/>
    <n v="3890871.74"/>
    <n v="0"/>
    <s v="NO_CONCILIADO"/>
  </r>
  <r>
    <x v="1"/>
    <m/>
    <x v="1"/>
    <x v="41"/>
    <s v="G35110200001"/>
    <s v="NTI"/>
    <n v="21220"/>
    <m/>
    <s v="PAGO A BID PRÉSTAMO 1075/SF-BO-7 VCTO. 17-03-2026 POR CUENTA DE TGN SG NOTA MEFP/VTCP/DGCP/UODP/No.093/2026, NTI. 21220 VALOR 17-03-2026 CAPITAL USD 158.333,33 INTERESES USD 42.520,08 CTA. 5970 CUENTA UNICA DEL TESORO DOLARES AMERICANOS LIBRETA No.00099021001"/>
    <m/>
    <m/>
    <m/>
    <m/>
    <n v="200853.41"/>
    <n v="0"/>
    <n v="1377854.39"/>
    <n v="0"/>
    <s v="NO_CONCILIADO"/>
  </r>
  <r>
    <x v="1"/>
    <m/>
    <x v="1"/>
    <x v="41"/>
    <s v="G35110230001"/>
    <s v="NTI"/>
    <n v="21247"/>
    <m/>
    <s v="PAGO A BID PRÉSTAMO 2365/BL-BO VCTO. 17-03-2026 POR CUENTA DE TGN SG NOTA MEFP/VTCP/DGCP/UODP/No.093/2026 , NTI. 21247 VALOR 17-03-2026 INTERESES USD 7.438,36 CTA. 5970 CUENTA UNICA DEL TESORO DOLARES AMERICANOS LIBRETA No.00099021001"/>
    <m/>
    <m/>
    <m/>
    <m/>
    <n v="7438.36"/>
    <n v="0"/>
    <n v="51027.15"/>
    <n v="0"/>
    <s v="NO_CONCILIADO"/>
  </r>
  <r>
    <x v="1"/>
    <m/>
    <x v="1"/>
    <x v="41"/>
    <s v="G35110220001"/>
    <s v="NTI"/>
    <n v="21275"/>
    <m/>
    <s v="PAGO A BID PRÉSTAMO 2365/BL-BO VCTO. 17-03-2026 POR CUENTA DE TGN SG NOTA MEFP/VTCP/DGCP/UODP/No.093/2026, NTI. 21275 VALOR 17-03-2026 CAPITAL USD 292.112,69 INTERESES USD 174.569,58 CTA. 5970 CUENTA UNICA DEL TESORO DOLARES AMERICANOS LIBRETA No.00099021001"/>
    <m/>
    <m/>
    <m/>
    <m/>
    <n v="466682.27"/>
    <n v="0"/>
    <n v="3201440.37"/>
    <n v="0"/>
    <s v="NO_CONCILIADO"/>
  </r>
  <r>
    <x v="2"/>
    <m/>
    <x v="2"/>
    <x v="41"/>
    <s v="D00282230009"/>
    <s v="RVL"/>
    <n v="28223"/>
    <m/>
    <s v="AJUSTE COMPLEMENTARIO POR REVALORIZACION SALDOS DE ACTIVOS DE RESERVA Y OBLIGACIONES MONEDA EXTRANJERA (DOLARES) Saldo MO = -175585890.69 ;Bs/Mo: 6.86000000000 ;Saldo Bs: -1204519210.12"/>
    <m/>
    <m/>
    <m/>
    <m/>
    <n v="0"/>
    <n v="0"/>
    <n v="0"/>
    <n v="0.01"/>
    <s v="NO_CONCILIADO"/>
  </r>
  <r>
    <x v="7"/>
    <m/>
    <x v="7"/>
    <x v="42"/>
    <s v="O23778640002"/>
    <s v="BOD"/>
    <n v="2377864"/>
    <m/>
    <s v="00099021001 DEPOSITO DE EFECTIVO, DEPOSITANTE: GILDA ANGELICA CESPEDES QUEVEDO, CONCEPTO: DEVOLUCION DE GASTOS DE REPRESENTACIÓN, CUENTA DE DEPOSITO: CUENTA UNICA DEL TESORO EN DOLARES AMERICANOS/DJBR"/>
    <m/>
    <m/>
    <m/>
    <m/>
    <n v="0"/>
    <n v="6500"/>
    <n v="0"/>
    <n v="44590"/>
    <s v="NO_CONCILIADO"/>
  </r>
  <r>
    <x v="1"/>
    <m/>
    <x v="1"/>
    <x v="42"/>
    <s v="G35122200001"/>
    <s v="NTI"/>
    <n v="21176"/>
    <m/>
    <s v="PAGO A CAF PRÉSTAMO CFA010917 VCTO. 18-03-2026 POR CUENTA DE TGN SG NOTA MEFP/VTCP/DGCP/UODP/No.093/2026 DEL 17/03/2026, NTI. 21176 VALOR 18-03-2026 CAPITAL USD 5.000.000,00 INTERESES USD 2.707.217,00 CTA. 5970 CUENTA UNICA DEL TESORO DOLARES AMERICANOS LIBRETA No.00099021001"/>
    <m/>
    <m/>
    <m/>
    <m/>
    <n v="7707217"/>
    <n v="0"/>
    <n v="52871508.619999997"/>
    <n v="0"/>
    <s v="NO_CONCILIADO"/>
  </r>
  <r>
    <x v="1"/>
    <m/>
    <x v="1"/>
    <x v="42"/>
    <s v="G35122210001"/>
    <s v="NTI"/>
    <n v="21223"/>
    <m/>
    <s v="PAGO A BID PRÉSTAMO 1075/SF-BO VCTO. 18-03-2026 POR CUENTA DE TGN SG NOTA MEFP/VTCP/DGCP/UODP/No.093/2026 DEL 17/03/2026 , NTI. 21223 VALOR 18-03-2026 CAPITAL USD 43.499,22 INTERESES USD 13.373,92 CTA. 5970 CUENTA UNICA DEL TESORO DOLARES AMERICANOS LIBRETA No.00099021001"/>
    <m/>
    <m/>
    <m/>
    <m/>
    <n v="56873.14"/>
    <n v="0"/>
    <n v="390149.74"/>
    <n v="0"/>
    <s v="NO_CONCILIADO"/>
  </r>
  <r>
    <x v="2"/>
    <m/>
    <x v="2"/>
    <x v="42"/>
    <s v="D00282300006"/>
    <s v="RVL"/>
    <n v="28230"/>
    <m/>
    <s v="AJUSTE COMPLEMENTARIO POR REVALORIZACION SALDOS DE ACTIVOS DE RESERVA Y OBLIGACIONES MONEDA EXTRANJERA (DOLARES) Saldo MO = -134976542.54 ;Bs/Mo: 6.86000000000 ;Saldo Bs: -925939081.83"/>
    <m/>
    <m/>
    <m/>
    <m/>
    <n v="0"/>
    <n v="0"/>
    <n v="0.01"/>
    <n v="0"/>
    <s v="NO_CONCILIADO"/>
  </r>
  <r>
    <x v="1"/>
    <m/>
    <x v="1"/>
    <x v="43"/>
    <s v="G35132600001"/>
    <s v="NTI"/>
    <n v="21187"/>
    <m/>
    <s v="PAGO A CAF PRÉSTAMO CFA012569 VCTO. 19-03-2026 POR CUENTA DE TGN SG NOTA MEFP/VTCP/DGCP/UODP/No.093/2026 del 17/03/2026 , NTI. 21187 VALOR 19-03-2026 INTERESES USD 2.094.283,13 CTA. 5970 CUENTA UNICA DEL TESORO DOLARES AMERICANOS LIBRETA No.00099021001"/>
    <m/>
    <m/>
    <m/>
    <m/>
    <n v="2094283.13"/>
    <n v="0"/>
    <n v="14366782.27"/>
    <n v="0"/>
    <s v="NO_CONCILIADO"/>
  </r>
  <r>
    <x v="2"/>
    <m/>
    <x v="2"/>
    <x v="43"/>
    <s v="D00282350009"/>
    <s v="RVL"/>
    <n v="28235"/>
    <m/>
    <s v="AJUSTE COMPLEMENTARIO POR REVALORIZACION SALDOS DE ACTIVOS DE RESERVA Y OBLIGACIONES MONEDA EXTRANJERA (DOLARES) Saldo MO = -1046362.02 ;Bs/Mo: 6.86000000000 ;Saldo Bs: -7178043.47"/>
    <m/>
    <m/>
    <m/>
    <m/>
    <n v="0"/>
    <n v="0"/>
    <n v="0.01"/>
    <n v="0"/>
    <s v="NO_CONCILIADO"/>
  </r>
  <r>
    <x v="1"/>
    <m/>
    <x v="1"/>
    <x v="43"/>
    <s v="S11502740001"/>
    <s v="NTI"/>
    <n v="1150274"/>
    <m/>
    <s v="||PAGO BONO SOBERANO US29731QAC15 VCTO. 19-03-2026 POR CUENTA DEL TGN, SEGÚN NOTA MEFP/VTCP/DGCP/UODP/N° 098/2026 DE FECHA 19-03-2026, VALOR 19-03-2026, CAPITAL USD 333.300.000,00 INTERESES USD 22.500.000,00 CTA. 5970 CUENTA ÚNICA DEL TESORO DÓLARES AMERICANOS LIB. 00099021001"/>
    <m/>
    <m/>
    <m/>
    <m/>
    <n v="132500000"/>
    <n v="0"/>
    <n v="908950000"/>
    <n v="0"/>
    <s v="NO_CONCILIADO"/>
  </r>
  <r>
    <x v="2"/>
    <m/>
    <x v="2"/>
    <x v="44"/>
    <s v="D00282410009"/>
    <s v="RVL"/>
    <n v="28241"/>
    <m/>
    <s v="AJUSTE COMPLEMENTARIO POR REVALORIZACION SALDOS DE ACTIVOS DE RESERVA Y OBLIGACIONES MONEDA EXTRANJERA (DOLARES) Saldo MO = -1285986.70 ;Bs/Mo: 6.86000000000 ;Saldo Bs: -8821868.77"/>
    <m/>
    <m/>
    <m/>
    <m/>
    <n v="0"/>
    <n v="0"/>
    <n v="0.01"/>
    <n v="0"/>
    <s v="NO_CONCILIADO"/>
  </r>
  <r>
    <x v="2"/>
    <m/>
    <x v="2"/>
    <x v="45"/>
    <s v="D00282540007"/>
    <s v="RVL"/>
    <n v="28254"/>
    <m/>
    <s v="AJUSTE COMPLEMENTARIO POR REVALORIZACION SALDOS DE ACTIVOS DE RESERVA Y OBLIGACIONES MONEDA EXTRANJERA (DOLARES) Saldo MO = -104231144.86 ;Bs/Mo: 6.86000000000 ;Saldo Bs: -715025653.75"/>
    <m/>
    <m/>
    <m/>
    <m/>
    <n v="0"/>
    <n v="0"/>
    <n v="0.01"/>
    <n v="0"/>
    <s v="NO_CONCILIADO"/>
  </r>
  <r>
    <x v="8"/>
    <m/>
    <x v="8"/>
    <x v="45"/>
    <s v="S11504060002"/>
    <s v="CRV"/>
    <n v="1150406"/>
    <m/>
    <s v="'TRANSFERENCIA'||DE FONDOS SEGÚN MENSAJE SWIFT N° 3112 DE 23-03-2026 POR EL REEMBOLSO EFECTUADO POR EL AGENTE DE PAGO (BANK OF NEW YORK MELLON) CORRESPONDIENTE A LA REVERSIÓN DE PAGO POR LA CANCELACIÓN ANTICIPADA DE BONOS BOLIVIA 2028 CORRESPONDIENTE A LA PARTE DEL BANCO CENTRAL DE BOLIVIA. CTA. 5970 CUENTA ÚNICA DEL TESORO DÓLARES AMERICANOS LIB. 00099021001"/>
    <m/>
    <m/>
    <m/>
    <m/>
    <n v="0"/>
    <n v="102898071.59999999"/>
    <n v="0"/>
    <n v="705880771.17999995"/>
    <s v="NO_CONCILIADO"/>
  </r>
  <r>
    <x v="9"/>
    <m/>
    <x v="9"/>
    <x v="46"/>
    <s v="G35184800002"/>
    <s v="CRV"/>
    <n v="26417"/>
    <m/>
    <s v="DEVOLUCION DE FONDOS DE SOLIC.059148-26417 DE NAABOL DE 24/03/2026 REF.: 2 PAGO AMS AEROSPACE ATM SL POR LA ADQ IMP INST Y PUESTA EN SERV DE EQUIP ALS AEROP VIRU VIRU SG FAC F668 485 05 E INF UNCNS NRO 355, SEGUN R.D. NO.025/2023. LIB. 00389012001 NAABOL-U$ ADMINISTRACIÓN CENTRAL"/>
    <m/>
    <m/>
    <m/>
    <m/>
    <n v="0"/>
    <n v="536000"/>
    <n v="0"/>
    <n v="3676960"/>
    <s v="NO_CONCILIADO"/>
  </r>
  <r>
    <x v="9"/>
    <m/>
    <x v="9"/>
    <x v="46"/>
    <s v="G35184790002"/>
    <s v="CRV"/>
    <n v="26418"/>
    <m/>
    <s v="DEVOLUCION DE FONDOS DE SOLIC.059149-26418 DE NAABOL DE 24/03/2026 REF.: 2 PAGO AMS AEROSPACE ATM SL POR LA ADQ IMP INSTALACION Y PUESTA EN SERV DE EQUIP ALS ALCANTARI SG FACT F668 485 06 INF UNCNS NRO 356, SEGUN R.D. NO.025/2023. LIB. 00389012001 NAABOL-U$ ADMINISTRACIÓN CENTRAL"/>
    <m/>
    <m/>
    <m/>
    <m/>
    <n v="0"/>
    <n v="568500"/>
    <n v="0"/>
    <n v="3899910"/>
    <s v="NO_CONCILIADO"/>
  </r>
  <r>
    <x v="9"/>
    <m/>
    <x v="9"/>
    <x v="46"/>
    <s v="G35184780002"/>
    <s v="CRV"/>
    <n v="26419"/>
    <m/>
    <s v="DEVOLUCION DE FONDOS DE SOLIC.059150-26419 DE NAABOL DE 24/03/2026 REF.: PAGO FINAL AG MERCANTILES Y CONSULTING PERU SAC IMPLEM INST PUESTA EN SERVICIO DE EQUIP ILS PARA EL AEROPUERT J WILSTERMAN FAC E003 10, SEGUN R.D. NO.025/2023. LIB. 00389012001 NAABOL-U$ ADMINISTRACIÓN CENTRAL"/>
    <m/>
    <m/>
    <m/>
    <m/>
    <n v="0"/>
    <n v="123060"/>
    <n v="0"/>
    <n v="844191.6"/>
    <s v="NO_CONCILIADO"/>
  </r>
  <r>
    <x v="9"/>
    <m/>
    <x v="9"/>
    <x v="46"/>
    <s v="G35184770002"/>
    <s v="CRV"/>
    <n v="26420"/>
    <m/>
    <s v="DEVOLUCION DE FONDOS DE SOLIC.059151-26420 DE NAABOL DE 24/03/2026 REF.: 1 PAGO AGENCIAS MERCANTILES IMPLEM INST PUESTA EN SERVICIO EQUIP PARA EL AEROPUERTO DE VIRU VIRU RADIONAVEGACION ILS SG FAC E001 130, SEGUN R.D. NO.025/2023. LIB. 00389012001 NAABOL-U$ ADMINISTRACIÓN CENTRAL"/>
    <m/>
    <m/>
    <m/>
    <m/>
    <n v="0"/>
    <n v="342500"/>
    <n v="0"/>
    <n v="2349550"/>
    <s v="NO_CONCILIADO"/>
  </r>
  <r>
    <x v="9"/>
    <m/>
    <x v="9"/>
    <x v="46"/>
    <s v="G35184730002"/>
    <s v="CRV"/>
    <n v="26421"/>
    <m/>
    <s v="DEVOLUCIÓN DE FONDOS SOLICITUD 059152-26421 DE NAVEGACION AEREA Y AEROPUERTOS BOLIVIANOS REF.: 1 PAGO AGENCIAS MERCANTILES IMPLEM INST PUESTA EN SERVICIO EQUIP PARA EL AEROPUERTO DE ALCANTARI RADIONAVEGACION ILS SG FAC E001 131, SEGÚN R.D. 025/2023. LIB. 00389012001 NAABOL-U$ ADMINISTRACIÓN CENTRAL"/>
    <m/>
    <m/>
    <m/>
    <m/>
    <n v="0"/>
    <n v="337500"/>
    <n v="0"/>
    <n v="2315250"/>
    <s v="NO_CONCILIADO"/>
  </r>
  <r>
    <x v="9"/>
    <m/>
    <x v="9"/>
    <x v="46"/>
    <s v="G35184740002"/>
    <s v="CRV"/>
    <n v="26422"/>
    <m/>
    <s v="DEVOLUCIÓN DE FONDOS SOLICITUD 059153-26422 DE NAVEGACION AEREA Y AEROPUERTOS BOLIVIANOS REF.: DEUDA GESTION 2023 AG MERCANTILES CONSULTING PERU SAC ADQUISICION REPUESTOS PARA SISTEMAS VOR ILS DME NOT INTER 286 FACT N E001 100, SEGÚN R.D. 025/2023. LIB. 00389012001 NAABOL-U$ ADMINISTRACIÓN CENTRAL"/>
    <m/>
    <m/>
    <m/>
    <m/>
    <n v="0"/>
    <n v="78278.14"/>
    <n v="0"/>
    <n v="536988.04"/>
    <s v="NO_CONCILIADO"/>
  </r>
  <r>
    <x v="9"/>
    <m/>
    <x v="9"/>
    <x v="46"/>
    <s v="G35184750002"/>
    <s v="CRV"/>
    <n v="26423"/>
    <m/>
    <s v="DEVOLUCIÓN DE FONDOS SOLICITUD 059154-26423 DE NAVEGACION AEREA Y AEROPUERTOS BOLIVIANOS REF.: 2DO PAGO AG MERCANTILES CONSULTING PERU SAC ADQ E INST Y PUESTA EN SERVICIO DE EQUIPAMIENTO ILS EL ALTO NOTA INTERNA 268 FAC E00185, SEGÚN R.D. 025/2023. LIB. 00389012001 NAABOL-U$ ADMINISTRACIÓN CENTRAL"/>
    <m/>
    <m/>
    <m/>
    <m/>
    <n v="0"/>
    <n v="614950"/>
    <n v="0"/>
    <n v="4218557"/>
    <s v="NO_CONCILIADO"/>
  </r>
  <r>
    <x v="2"/>
    <m/>
    <x v="2"/>
    <x v="46"/>
    <s v="D00282600007"/>
    <s v="RVL"/>
    <n v="28260"/>
    <m/>
    <s v="AJUSTE COMPLEMENTARIO POR REVALORIZACION SALDOS DE ACTIVOS DE RESERVA Y OBLIGACIONES MONEDA EXTRANJERA (DOLARES) Saldo MO = -104009634.30 ;Bs/Mo: 6.86000000000 ;Saldo Bs: -713506091.29"/>
    <m/>
    <m/>
    <m/>
    <m/>
    <n v="0"/>
    <n v="0"/>
    <n v="0"/>
    <n v="0.01"/>
    <s v="NO_CONCILIADO"/>
  </r>
  <r>
    <x v="2"/>
    <m/>
    <x v="2"/>
    <x v="47"/>
    <s v="D00282650008"/>
    <s v="RVL"/>
    <n v="28265"/>
    <m/>
    <s v="AJUSTE COMPLEMENTARIO POR REVALORIZACION SALDOS DE ACTIVOS DE RESERVA Y OBLIGACIONES MONEDA EXTRANJERA (DOLARES) Saldo MO = -104072310.34 ;Bs/Mo: 6.86000000000 ;Saldo Bs: -713936048.94"/>
    <m/>
    <m/>
    <m/>
    <m/>
    <n v="0"/>
    <n v="0"/>
    <n v="0.01"/>
    <n v="0"/>
    <s v="NO_CONCILIADO"/>
  </r>
  <r>
    <x v="2"/>
    <m/>
    <x v="2"/>
    <x v="48"/>
    <s v="D00282710006"/>
    <s v="RVL"/>
    <n v="28271"/>
    <m/>
    <s v="AJUSTE COMPLEMENTARIO POR REVALORIZACION SALDOS DE ACTIVOS DE RESERVA Y OBLIGACIONES MONEDA EXTRANJERA (DOLARES) Saldo MO = -103744612.50 ;Bs/Mo: 6.86000000000 ;Saldo Bs: -711688041.74"/>
    <m/>
    <m/>
    <m/>
    <m/>
    <n v="0"/>
    <n v="0"/>
    <n v="0"/>
    <n v="0.01"/>
    <s v="NO_CONCILIADO"/>
  </r>
  <r>
    <x v="1"/>
    <m/>
    <x v="1"/>
    <x v="49"/>
    <s v="G35228930001"/>
    <s v="NTI"/>
    <n v="21317"/>
    <m/>
    <s v="PAGO A FONPLATA PRÉSTAMO BOL 26/2015 VCTO. 27-03-2026 POR CUENTA DE TGN , NTI. 21317 VALOR 27-03-2026 CAPITAL USD 2.042.054,40 INTERESES USD 798.064,50 COMISIONES USD 18.409,13 CTA. 5970 CUENTA UNICA DEL TESORO DOLARES AMERICANOS LIB. 00099021001"/>
    <m/>
    <m/>
    <m/>
    <m/>
    <n v="2858528.03"/>
    <n v="0"/>
    <n v="19609502.289999999"/>
    <n v="0"/>
    <s v="NO_CONCILIADO"/>
  </r>
  <r>
    <x v="1"/>
    <m/>
    <x v="1"/>
    <x v="49"/>
    <s v="S11509280001"/>
    <s v="PTV"/>
    <n v="1150928"/>
    <m/>
    <s v="||TRANSFERENCIA DE FONDOS POR PARTE DEL TGN, PARA EL PAGO DE VENCIMIENTO DE BONOS EN DOLARES, BTEC01562539 OBLIGACION 412783 S/G NOTA MEFP/VTCP/DGCP/UODP/N°106/2026 DE F. 27/3/26, LIBRETA: 00099021001 TGN-RECURSOS ORDINARIOS-DOLARES AMERICANOS. LIBRETA: 00099021001 TGN-RECURSOS ORDINARIOS-DOLARES AMERICANOS."/>
    <m/>
    <m/>
    <m/>
    <m/>
    <n v="124703.7"/>
    <n v="0"/>
    <n v="855467.38"/>
    <n v="0"/>
    <s v="NO_CONCILIADO"/>
  </r>
  <r>
    <x v="4"/>
    <m/>
    <x v="4"/>
    <x v="49"/>
    <s v="G35230450002"/>
    <s v="CRV"/>
    <n v="3523045"/>
    <m/>
    <s v="TRANSFERENCIA RECIBIDA DEL EXTERIOR SEGÚN MENSAJES SWIFT NOS. 3342-3323 (REM.EXT.) DE FECHA 27/03/2026 POR DESEMBOLSO DE BID PRÉSTAMO 4403/BL-BO REQ 00031 BO 2026026507 00041247003 UCEP MI RIEGO - USD PROGR.BOLIVIA RESILIENTE BID4403"/>
    <m/>
    <m/>
    <m/>
    <m/>
    <n v="0"/>
    <n v="23273.99"/>
    <n v="0"/>
    <n v="159659.57"/>
    <s v="NO_CONCILIADO"/>
  </r>
  <r>
    <x v="4"/>
    <m/>
    <x v="4"/>
    <x v="49"/>
    <s v="G35230450003"/>
    <s v="COB"/>
    <n v="3523045"/>
    <m/>
    <s v="TRANSFERENCIA RECIBIDA DEL EXTERIOR SEGÚN MENSAJES SWIFT NOS. 3342-3323 (REM.EXT.) DE FECHA 27/03/2026 POR DESEMBOLSO DE BID PRÉSTAMO 4403/BL-BO REQ 00031 BO 2026026507 00041247003 UCEP MI RIEGO - USD PROGR.BOLIVIA RESILIENTE BID4403 REF.: UTILES DE ESCRITORIO"/>
    <m/>
    <m/>
    <m/>
    <m/>
    <n v="11.66"/>
    <n v="0"/>
    <n v="79.989999999999995"/>
    <n v="0"/>
    <s v="NO_CONCILIADO"/>
  </r>
  <r>
    <x v="1"/>
    <m/>
    <x v="1"/>
    <x v="50"/>
    <s v="G35266750001"/>
    <s v="NTI"/>
    <n v="21184"/>
    <m/>
    <s v="PAGO A AFD PRÉSTAMO CBO 1011 02 C VCTO. 31-03-2026 POR CUENTA DE TGN , NTI. 21184 VALOR 31-03-2026 CAPITAL EUR 182.241,40 INTERESES EUR 49.272,10 CTA. 5970 CUENTA UNICA DEL TESORO DOLARES AMERICANOS LIB. 00099021001"/>
    <m/>
    <m/>
    <m/>
    <m/>
    <n v="265454.53000000003"/>
    <n v="0"/>
    <n v="1821018.08"/>
    <n v="0"/>
    <s v="NO_CONCILIADO"/>
  </r>
  <r>
    <x v="1"/>
    <m/>
    <x v="1"/>
    <x v="50"/>
    <s v="G35266760001"/>
    <s v="NTI"/>
    <n v="21194"/>
    <m/>
    <s v="PAGO A AFD PRÉSTAMO CBO 1014 01 E VCTO. 31-03-2026 POR CUENTA DE TGN , NTI. 21194 VALOR 31-03-2026 CAPITAL EUR 5.092.426,44 INTERESES EUR 646.176,83 CTA. 5970 CUENTA UNICA DEL TESORO DOLARES AMERICANOS LIB. 00099021001"/>
    <m/>
    <m/>
    <m/>
    <m/>
    <n v="6579910.9500000002"/>
    <n v="0"/>
    <n v="45138189.119999997"/>
    <n v="0"/>
    <s v="NO_CONCILIADO"/>
  </r>
  <r>
    <x v="1"/>
    <m/>
    <x v="1"/>
    <x v="50"/>
    <s v="G35263120001"/>
    <s v="NTI"/>
    <n v="21461"/>
    <m/>
    <s v="PAGO A BANCO EUROPEO DE INV PRÉSTAMO FI No 88662 VCTO. 31-03-2026 POR CUENTA DE TGN , NTI. 21461 VALOR 31-03-2026 INTERESES USD 505.548,23 CTA. 5970 CUENTA UNICA DEL TESORO DOLARES AMERICANOS LIB. 00099021001"/>
    <m/>
    <m/>
    <m/>
    <m/>
    <n v="505548.23"/>
    <n v="0"/>
    <n v="3468060.86"/>
    <n v="0"/>
    <s v="NO_CONCILIADO"/>
  </r>
  <r>
    <x v="4"/>
    <m/>
    <x v="4"/>
    <x v="51"/>
    <s v="Q24057340002"/>
    <s v="CRV"/>
    <n v="2405734"/>
    <m/>
    <s v="NUMERO DE LIBRETACUT: 00041017002 OPERACIÓN E46 TRANSFERENCIA DEL SISTEMA FINANCIERO POR CUENTA DE TERCEROS A LA CUT EN DOLARES AMERICANOS PAGO POR ASISTENCIA TECNICA FONDESIF - BANCO FORTALEZA S.A."/>
    <m/>
    <m/>
    <m/>
    <m/>
    <n v="0"/>
    <n v="158809"/>
    <n v="0"/>
    <n v="1089429.74"/>
    <s v="NO_CONCILIADO"/>
  </r>
  <r>
    <x v="1"/>
    <m/>
    <x v="1"/>
    <x v="51"/>
    <s v="S11512250001"/>
    <s v="PTV"/>
    <n v="1151225"/>
    <m/>
    <s v="||TRANSFERENCIA DE FONDOS POR PARTE DEL TGN PARA EL PAGO DE VENCIMIENTO DE BONOS EN DOLARES BTEC00782540 OBLIGACION 413109 S/G NOTA MEFP/VTCP/DGCP/UODP/N°111/2026 DE F. 2/4/26, LIBRETA:00099021001 TGN-RECURSOS ORDINARIOS-DOLARES AMERICANOS. LIBRETA:00099021001 TGN-RECURSOS ORDINARIOS-DOLARES AMERICANOS."/>
    <m/>
    <m/>
    <m/>
    <m/>
    <n v="145620"/>
    <n v="0"/>
    <n v="998953.2"/>
    <n v="0"/>
    <s v="NO_CONCILIADO"/>
  </r>
  <r>
    <x v="2"/>
    <m/>
    <x v="2"/>
    <x v="52"/>
    <s v="D00283260001"/>
    <s v="RVL"/>
    <n v="28326"/>
    <m/>
    <s v="AJUSTE COMPLEMENTARIO POR REVALORIZACION SALDOS DE ACTIVOS DE RESERVA Y OBLIGACIONES MONEDA EXTRANJERA (DOLARES) Saldo MO = -125985665.37 ;Bs/Mo: 6.86000000000 ;Saldo Bs: -864261664.43"/>
    <m/>
    <m/>
    <m/>
    <m/>
    <n v="0"/>
    <n v="0"/>
    <n v="0"/>
    <n v="0.01"/>
    <s v="NO_CONCILIADO"/>
  </r>
  <r>
    <x v="1"/>
    <m/>
    <x v="1"/>
    <x v="53"/>
    <s v="G35318600001"/>
    <s v="NTI"/>
    <n v="21296"/>
    <m/>
    <s v="PAGO A CAF PRÉSTAMO CFA010253 VCTO. 04-04-2026 POR CUENTA DE TGN , NTI. 21296 VALOR 06-04-2026 CAPITAL USD 199.409,09 INTERESES USD 90.188,26 CTA. 5970 CUENTA UNICA DEL TESORO DOLARES AMERICANOS LIB. 00099021001"/>
    <m/>
    <m/>
    <m/>
    <m/>
    <n v="289597.34999999998"/>
    <n v="0"/>
    <n v="1986637.82"/>
    <n v="0"/>
    <s v="NO_CONCILIADO"/>
  </r>
  <r>
    <x v="2"/>
    <m/>
    <x v="2"/>
    <x v="53"/>
    <s v="D00283320005"/>
    <s v="RVL"/>
    <n v="28332"/>
    <m/>
    <s v="AJUSTE COMPLEMENTARIO POR REVALORIZACION SALDOS DE ACTIVOS DE RESERVA Y OBLIGACIONES MONEDA EXTRANJERA (DOLARES) Saldo MO = -119782443.56 ;Bs/Mo: 6.86000000000 ;Saldo Bs: -821707562.83"/>
    <m/>
    <m/>
    <m/>
    <m/>
    <n v="0"/>
    <n v="0"/>
    <n v="0.01"/>
    <n v="0"/>
    <s v="NO_CONCILIADO"/>
  </r>
  <r>
    <x v="2"/>
    <m/>
    <x v="2"/>
    <x v="54"/>
    <s v="D00283460005"/>
    <s v="RVL"/>
    <n v="28346"/>
    <m/>
    <s v="AJUSTE COMPLEMENTARIO POR REVALORIZACION SALDOS DE ACTIVOS DE RESERVA Y OBLIGACIONES MONEDA EXTRANJERA (DOLARES) Saldo MO = -112841635.04 ;Bs/Mo: 6.86000000000 ;Saldo Bs: -774093616.38"/>
    <m/>
    <m/>
    <m/>
    <m/>
    <n v="0"/>
    <n v="0"/>
    <n v="0.01"/>
    <n v="0"/>
    <s v="NO_CONCILIADO"/>
  </r>
  <r>
    <x v="2"/>
    <m/>
    <x v="2"/>
    <x v="55"/>
    <s v="D00283520009"/>
    <s v="RVL"/>
    <n v="28352"/>
    <m/>
    <s v="AJUSTE COMPLEMENTARIO POR REVALORIZACION SALDOS DE ACTIVOS DE RESERVA Y OBLIGACIONES MONEDA EXTRANJERA (DOLARES) Saldo MO = -112173018.09 ;Bs/Mo: 6.86000000000 ;Saldo Bs: -769506904.09"/>
    <m/>
    <m/>
    <m/>
    <m/>
    <n v="0"/>
    <n v="0"/>
    <n v="0"/>
    <n v="0.01"/>
    <s v="NO_CONCILIADO"/>
  </r>
  <r>
    <x v="2"/>
    <m/>
    <x v="2"/>
    <x v="56"/>
    <s v="D00283740007"/>
    <s v="RVL"/>
    <n v="28374"/>
    <m/>
    <s v="AJUSTE COMPLEMENTARIO POR REVALORIZACION SALDOS DE ACTIVOS DE RESERVA Y OBLIGACIONES MONEDA EXTRANJERA (DOLARES) Saldo MO = -113982242.03 ;Bs/Mo: 6.86000000000 ;Saldo Bs: -781918180.32"/>
    <m/>
    <m/>
    <m/>
    <m/>
    <n v="0"/>
    <n v="0"/>
    <n v="0"/>
    <n v="0.01"/>
    <s v="NO_CONCILIADO"/>
  </r>
  <r>
    <x v="1"/>
    <m/>
    <x v="1"/>
    <x v="57"/>
    <s v="G35432420001"/>
    <s v="NTI"/>
    <n v="21342"/>
    <m/>
    <s v="PAGO A BID PRÉSTAMO 3725/BL-BO VCTO. 15-04-2026 POR CUENTA DE TGN , NTI. 21342 VALOR 15-04-2026 CAPITAL USD 1.186.114,28 INTERESES USD 940.996,60 CTA. 5970 CUENTA UNICA DEL TESORO DOLARES AMERICANOS LIB. 00099021001"/>
    <m/>
    <m/>
    <m/>
    <m/>
    <n v="2127110.88"/>
    <n v="0"/>
    <n v="14591980.640000001"/>
    <n v="0"/>
    <s v="NO_CONCILIADO"/>
  </r>
  <r>
    <x v="1"/>
    <m/>
    <x v="1"/>
    <x v="57"/>
    <s v="G35432430001"/>
    <s v="NTI"/>
    <n v="21330"/>
    <m/>
    <s v="PAGO A BID PRÉSTAMO 3725/BL-BO VCTO. 15-04-2026 POR CUENTA DE TGN , NTI. 21330 VALOR 15-04-2026 INTERESES USD 12.542,47 CTA. 5970 CUENTA UNICA DEL TESORO DOLARES AMERICANOS LIB. 00099021001"/>
    <m/>
    <m/>
    <m/>
    <m/>
    <n v="12542.47"/>
    <n v="0"/>
    <n v="86041.34"/>
    <n v="0"/>
    <s v="NO_CONCILIADO"/>
  </r>
  <r>
    <x v="1"/>
    <m/>
    <x v="1"/>
    <x v="57"/>
    <s v="G35433710001"/>
    <s v="NTI"/>
    <n v="21400"/>
    <m/>
    <s v="PAGO A BID PRÉSTAMO 4647/BL-BO VCTO. 15-04-2026 POR CUENTA DE TGN , NTI. 21400 VALOR 15-04-2026 INTERESES USD 327.677,03 COMISIONES USD 116.396,22 CTA. 5970 CUENTA UNICA DEL TESORO DOLARES AMERICANOS LIB. 00099021001"/>
    <m/>
    <m/>
    <m/>
    <m/>
    <n v="444073.25"/>
    <n v="0"/>
    <n v="3046342.5"/>
    <n v="0"/>
    <s v="NO_CONCILIADO"/>
  </r>
  <r>
    <x v="1"/>
    <m/>
    <x v="1"/>
    <x v="57"/>
    <s v="G35435160001"/>
    <s v="NTI"/>
    <n v="21357"/>
    <m/>
    <s v="PAGO A BID PRÉSTAMO 5721/OC-BO VCTO. 15-04-2026 POR CUENTA DE TGN , NTI. 21357 VALOR 15-04-2026 INTERESES USD 403.833,49 COMISIONES USD 338.773,50 CTA. 5970 CUENTA UNICA DEL TESORO DOLARES AMERICANOS LIB. 00099021001"/>
    <m/>
    <m/>
    <m/>
    <m/>
    <n v="742606.99"/>
    <n v="0"/>
    <n v="5094283.95"/>
    <n v="0"/>
    <s v="NO_CONCILIADO"/>
  </r>
  <r>
    <x v="1"/>
    <m/>
    <x v="1"/>
    <x v="57"/>
    <s v="G35437430001"/>
    <s v="NTI"/>
    <n v="21460"/>
    <m/>
    <s v="PAGO A BID PRÉSTAMO 4612/BL-BO VCTO. 15-04-2026 POR CUENTA DE TGN , NTI. 21460 VALOR 15-04-2026 INTERESES USD 1.142.833,02 COMISIONES USD 403.581,06 CTA. 5970 CUENTA UNICA DEL TESORO DOLARES AMERICANOS LIB. 00099021001"/>
    <m/>
    <m/>
    <m/>
    <m/>
    <n v="1546414.0800000001"/>
    <n v="0"/>
    <n v="10608400.59"/>
    <n v="0"/>
    <s v="NO_CONCILIADO"/>
  </r>
  <r>
    <x v="1"/>
    <m/>
    <x v="1"/>
    <x v="57"/>
    <s v="G35438970001"/>
    <s v="NTI"/>
    <n v="21398"/>
    <m/>
    <s v="PAGO A BID PRÉSTAMO 5514/OC-BO VCTO. 15-04-2026 POR CUENTA DE TGN , NTI. 21398 VALOR 15-04-2026 INTERESES CHF 56.938,07 CTA. 5970 CUENTA UNICA DEL TESORO DOLARES AMERICANOS LIB. 00099021001"/>
    <m/>
    <m/>
    <m/>
    <m/>
    <n v="72904.05"/>
    <n v="0"/>
    <n v="500121.78"/>
    <n v="0"/>
    <s v="NO_CONCILIADO"/>
  </r>
  <r>
    <x v="1"/>
    <m/>
    <x v="1"/>
    <x v="57"/>
    <s v="G35438960001"/>
    <s v="NTI"/>
    <n v="21371"/>
    <m/>
    <s v="PAGO A BID PRÉSTAMO 4758/OC-BO VCTO. 15-04-2026 POR CUENTA DE TGN , NTI. 21371 VALOR 15-04-2026 INTERESES CHF 699.167,12 CTA. 5970 CUENTA UNICA DEL TESORO DOLARES AMERICANOS LIB. 00099021001"/>
    <m/>
    <m/>
    <m/>
    <m/>
    <n v="895220.31"/>
    <n v="0"/>
    <n v="6141211.3300000001"/>
    <n v="0"/>
    <s v="NO_CONCILIADO"/>
  </r>
  <r>
    <x v="1"/>
    <m/>
    <x v="1"/>
    <x v="57"/>
    <s v="G35438950001"/>
    <s v="NTI"/>
    <n v="21389"/>
    <m/>
    <s v="PAGO A BID PRÉSTAMO 3921/BL-BO VCTO. 15-04-2026 POR CUENTA DE TGN , NTI. 21389 VALOR 15-04-2026 INTERESES CHF 581.713,10 CTA. 5970 CUENTA UNICA DEL TESORO DOLARES AMERICANOS LIB. 00099021001"/>
    <m/>
    <m/>
    <m/>
    <m/>
    <n v="744831.05"/>
    <n v="0"/>
    <n v="5109541"/>
    <n v="0"/>
    <s v="NO_CONCILIADO"/>
  </r>
  <r>
    <x v="1"/>
    <m/>
    <x v="1"/>
    <x v="57"/>
    <s v="G35437440001"/>
    <s v="NTI"/>
    <n v="21476"/>
    <m/>
    <s v="PAGO A BID PRÉSTAMO 4612/BL-BO VCTO. 15-04-2026 POR CUENTA DE TGN , NTI. 21476 VALOR 15-04-2026 INTERESES USD 15.811,16 CTA. 5970 CUENTA UNICA DEL TESORO DOLARES AMERICANOS LIB. 00099021001"/>
    <m/>
    <m/>
    <m/>
    <m/>
    <n v="15811.16"/>
    <n v="0"/>
    <n v="108464.56"/>
    <n v="0"/>
    <s v="NO_CONCILIADO"/>
  </r>
  <r>
    <x v="1"/>
    <m/>
    <x v="1"/>
    <x v="57"/>
    <s v="G35437490001"/>
    <s v="NTI"/>
    <n v="21396"/>
    <m/>
    <s v="PAGO A BID PRÉSTAMO 4606/BL-BO VCTO. 15-04-2026 POR CUENTA DE TGN , NTI. 21396 VALOR 15-04-2026 INTERESES JPY 65.843.639,00 CTA. 5970 CUENTA UNICA DEL TESORO DOLARES AMERICANOS LIB. 00099021001"/>
    <m/>
    <m/>
    <m/>
    <m/>
    <n v="414546.18"/>
    <n v="0"/>
    <n v="2843786.79"/>
    <n v="0"/>
    <s v="NO_CONCILIADO"/>
  </r>
  <r>
    <x v="1"/>
    <m/>
    <x v="1"/>
    <x v="57"/>
    <s v="G35437500001"/>
    <s v="NTI"/>
    <n v="21333"/>
    <m/>
    <s v="PAGO A BID PRÉSTAMO 4612/BL-BO VCTO. 15-04-2026 POR CUENTA DE TGN , NTI. 21333 VALOR 15-04-2026 INTERESES JPY 48.940.853,00 CTA. 5970 CUENTA UNICA DEL TESORO DOLARES AMERICANOS LIB. 00099021001"/>
    <m/>
    <m/>
    <m/>
    <m/>
    <n v="308127.62"/>
    <n v="0"/>
    <n v="2113755.4700000002"/>
    <n v="0"/>
    <s v="NO_CONCILIADO"/>
  </r>
  <r>
    <x v="1"/>
    <m/>
    <x v="1"/>
    <x v="57"/>
    <s v="G35439030001"/>
    <s v="NTI"/>
    <n v="21391"/>
    <m/>
    <s v="PAGO A BID PRÉSTAMO 4643/BL-BO VCTO. 15-04-2026 POR CUENTA DE TGN , NTI. 21391 VALOR 15-04-2026 INTERESES USD 3.693,36 CTA. 5970 CUENTA UNICA DEL TESORO DOLARES AMERICANOS LIB. 00099021001"/>
    <m/>
    <m/>
    <m/>
    <m/>
    <n v="3693.36"/>
    <n v="0"/>
    <n v="25336.45"/>
    <n v="0"/>
    <s v="NO_CONCILIADO"/>
  </r>
  <r>
    <x v="1"/>
    <m/>
    <x v="1"/>
    <x v="57"/>
    <s v="G35439020001"/>
    <s v="NTI"/>
    <n v="21347"/>
    <m/>
    <s v="PAGO A BID PRÉSTAMO 4643/BL-BO VCTO. 15-04-2026 POR CUENTA DE TGN , NTI. 21347 VALOR 15-04-2026 INTERESES USD 426.107,03 COMISIONES USD 12.977,00 CTA. 5970 CUENTA UNICA DEL TESORO DOLARES AMERICANOS LIB. 00099021001"/>
    <m/>
    <m/>
    <m/>
    <m/>
    <n v="439084.03"/>
    <n v="0"/>
    <n v="3012116.45"/>
    <n v="0"/>
    <s v="NO_CONCILIADO"/>
  </r>
  <r>
    <x v="2"/>
    <m/>
    <x v="2"/>
    <x v="57"/>
    <s v="D00283800010"/>
    <s v="RVL"/>
    <n v="28380"/>
    <m/>
    <s v="AJUSTE COMPLEMENTARIO POR REVALORIZACION SALDOS DE ACTIVOS DE RESERVA Y OBLIGACIONES MONEDA EXTRANJERA (DOLARES) Saldo MO = -85027962.85 ;Bs/Mo: 6.86000000000 ;Saldo Bs: -583291825.17"/>
    <m/>
    <m/>
    <m/>
    <m/>
    <n v="0"/>
    <n v="0"/>
    <n v="0.02"/>
    <n v="0"/>
    <s v="NO_CONCILIADO"/>
  </r>
  <r>
    <x v="2"/>
    <m/>
    <x v="2"/>
    <x v="58"/>
    <s v="D00283910010"/>
    <s v="RVL"/>
    <n v="28391"/>
    <m/>
    <s v="AJUSTE COMPLEMENTARIO POR REVALORIZACION SALDOS DE ACTIVOS DE RESERVA Y OBLIGACIONES MONEDA EXTRANJERA (DOLARES) Saldo MO = -113504173.42 ;Bs/Mo: 6.86000000000 ;Saldo Bs: -778638629.67"/>
    <m/>
    <m/>
    <m/>
    <m/>
    <n v="0"/>
    <n v="0"/>
    <n v="0.01"/>
    <n v="0"/>
    <s v="NO_CONCILIADO"/>
  </r>
  <r>
    <x v="1"/>
    <m/>
    <x v="1"/>
    <x v="59"/>
    <s v="G35486340001"/>
    <s v="NTI"/>
    <n v="21299"/>
    <m/>
    <s v="PAGO A CAF PRÉSTAMO CFA005702 VCTO. 19-04-2026 POR CUENTA DE TGN , NTI. 21299 VALOR 20-04-2026 CAPITAL USD 9.164.110,97 INTERESES USD 1.215.245,83 CTA. 5970 CUENTA UNICA DEL TESORO DOLARES AMERICANOS LIB. 00099021001"/>
    <m/>
    <m/>
    <m/>
    <m/>
    <n v="10379356.800000001"/>
    <n v="0"/>
    <n v="71202387.650000006"/>
    <n v="0"/>
    <s v="NO_CONCILIADO"/>
  </r>
  <r>
    <x v="1"/>
    <m/>
    <x v="1"/>
    <x v="59"/>
    <s v="G35486350001"/>
    <s v="NTI"/>
    <n v="21300"/>
    <m/>
    <s v="PAGO A CAF PRÉSTAMO CFA007357 VCTO. 19-04-2026 POR CUENTA DE TGN , NTI. 21300 VALOR 20-04-2026 CAPITAL USD 3.324.662,16 INTERESES USD 771.541,64 CTA. 5970 CUENTA UNICA DEL TESORO DOLARES AMERICANOS LIB. 00099021001"/>
    <m/>
    <m/>
    <m/>
    <m/>
    <n v="4096203.8"/>
    <n v="0"/>
    <n v="28099958.07"/>
    <n v="0"/>
    <s v="NO_CONCILIADO"/>
  </r>
  <r>
    <x v="1"/>
    <m/>
    <x v="1"/>
    <x v="59"/>
    <s v="G35486370001"/>
    <s v="NTI"/>
    <n v="21373"/>
    <m/>
    <s v="PAGO A FONPLATA PRÉSTAMO BOL 20/2013 VCTO. 18-04-2026 POR CUENTA DE TGN , NTI. 21373 VALOR 20-04-2026 CAPITAL USD 1.458.589,65 INTERESES USD 306.646,03 CTA. 5970 CUENTA UNICA DEL TESORO DOLARES AMERICANOS LIB. 00099021001"/>
    <m/>
    <m/>
    <m/>
    <m/>
    <n v="1765235.68"/>
    <n v="0"/>
    <n v="12109516.76"/>
    <n v="0"/>
    <s v="NO_CONCILIADO"/>
  </r>
  <r>
    <x v="1"/>
    <m/>
    <x v="1"/>
    <x v="59"/>
    <s v="G35487830001"/>
    <s v="NTI"/>
    <n v="21412"/>
    <m/>
    <s v="PAGO A BID PRÉSTAMO 2908/BL-BO VCTO. 18-04-2026 POR CUENTA DE TGN SG NOTA MEFP/VTCP/DGCP/UODP/No.130/2026 DEL 20/04/2026, NTI. 21412 VALOR 20-04-2026 CAPITAL USD 721.951,51 INTERESES USD 522.788,83 CTA. 5970 CUENTA UNICA DEL TESORO DOLARES AMERICANOS LIBRETA 00099021001"/>
    <m/>
    <m/>
    <m/>
    <m/>
    <n v="1244740.3400000001"/>
    <n v="0"/>
    <n v="8538918.7300000004"/>
    <n v="0"/>
    <s v="NO_CONCILIADO"/>
  </r>
  <r>
    <x v="1"/>
    <m/>
    <x v="1"/>
    <x v="59"/>
    <s v="G35487840001"/>
    <s v="NTI"/>
    <n v="21407"/>
    <m/>
    <s v="PAGO A BID PRÉSTAMO 2908/BL-BO VCTO. 18-04-2026 POR CUENTA DE TGN SG NOTA MEFP/VTCP/DGCP/UODP/No.130/2026 DEL 20/04/2026, NTI. 21407 VALOR 20-04-2026 INTERESES USD 10.800,98 CTA. 5970 CUENTA UNICA DEL TESORO DOLARES AMERICANOS LIBRETA 00099021001"/>
    <m/>
    <m/>
    <m/>
    <m/>
    <n v="10800.98"/>
    <n v="0"/>
    <n v="74094.720000000001"/>
    <n v="0"/>
    <s v="NO_CONCILIADO"/>
  </r>
  <r>
    <x v="1"/>
    <m/>
    <x v="1"/>
    <x v="59"/>
    <s v="S11519850002"/>
    <s v="CRV"/>
    <n v="1151985"/>
    <m/>
    <s v="||TRASPASO DE SALDOS AL TGN POR CIERRE DE CRÉDITO FAD IV GOB. AUT. MUNICIPAL DE CBBA SUMINISTRO E INSTALACION DE LUMINARIAS, SGN. INFORME BCB-GOI-SOEXT-DDEX-INF-2026-8 DEL 16/04/2026 LIBRETA NRO. 00099021001 TGN-RECURSOS ORDINARIOS-DOLARES AMERICANOS (5970)"/>
    <m/>
    <m/>
    <m/>
    <m/>
    <n v="0"/>
    <n v="843202.25"/>
    <n v="0"/>
    <n v="5784367.4400000004"/>
    <s v="NO_CONCILIADO"/>
  </r>
  <r>
    <x v="1"/>
    <m/>
    <x v="1"/>
    <x v="59"/>
    <s v="S11519950002"/>
    <s v="CRV"/>
    <n v="1151995"/>
    <m/>
    <s v="||TRASPASO DE SALDOS AL TGN POR CIERRE DE CRÉDITO FAD IV CAJA NACIONAL DE SALUD EQUIPOS HOSPITALARIOS, SGN. INFORME BCB-GOI-SOEXT-DDEX-INF-2026-7 DEL 16/04/2026 LIBRETA NRO. 00099021001 TGN-RECURSOS ORDINARIOS-DOLARES AMERICANOS (5970)"/>
    <m/>
    <m/>
    <m/>
    <m/>
    <n v="0"/>
    <n v="1716178.1"/>
    <n v="0"/>
    <n v="11772981.77"/>
    <s v="NO_CONCILIADO"/>
  </r>
  <r>
    <x v="2"/>
    <m/>
    <x v="2"/>
    <x v="59"/>
    <s v="D00284080010"/>
    <s v="RVL"/>
    <n v="28408"/>
    <m/>
    <s v="AJUSTE COMPLEMENTARIO POR REVALORIZACION SALDOS DE ACTIVOS DE RESERVA Y OBLIGACIONES MONEDA EXTRANJERA (DOLARES) Saldo MO = -79190764.92 ;Bs/Mo: 6.86000000000 ;Saldo Bs: -543248647.38"/>
    <m/>
    <m/>
    <m/>
    <m/>
    <n v="0"/>
    <n v="0"/>
    <n v="0.03"/>
    <n v="0"/>
    <s v="NO_CONCILIADO"/>
  </r>
  <r>
    <x v="2"/>
    <m/>
    <x v="2"/>
    <x v="60"/>
    <s v="D00284130010"/>
    <s v="RVL"/>
    <n v="28413"/>
    <m/>
    <s v="AJUSTE COMPLEMENTARIO POR REVALORIZACION SALDOS DE ACTIVOS DE RESERVA Y OBLIGACIONES MONEDA EXTRANJERA (DOLARES) Saldo MO = -80047443.83 ;Bs/Mo: 6.86000000000 ;Saldo Bs: -549125464.68"/>
    <m/>
    <m/>
    <m/>
    <m/>
    <n v="0"/>
    <n v="0"/>
    <n v="0.01"/>
    <n v="0"/>
    <s v="NO_CONCILIADO"/>
  </r>
  <r>
    <x v="1"/>
    <m/>
    <x v="1"/>
    <x v="61"/>
    <s v="G35514750001"/>
    <s v="NTI"/>
    <n v="21469"/>
    <m/>
    <s v="PAGO A FONPLATA PRÉSTAMO BOL 27/2016 VCTO. 22-04-2026 POR CUENTA DE TGN , NTI. 21469 VALOR 22-04-2026 CAPITAL USD 1.319.216,76 INTERESES USD 551.026,05 COMISIONES USD 57.731,99 CTA. 5970 CUENTA UNICA DEL TESORO DOLARES AMERICANOS LIB. 00099021001"/>
    <m/>
    <m/>
    <m/>
    <m/>
    <n v="1927974.8"/>
    <n v="0"/>
    <n v="13225907.130000001"/>
    <n v="0"/>
    <s v="NO_CONCILIADO"/>
  </r>
  <r>
    <x v="2"/>
    <m/>
    <x v="2"/>
    <x v="61"/>
    <s v="D00284190004"/>
    <s v="RVL"/>
    <n v="28419"/>
    <m/>
    <s v="AJUSTE COMPLEMENTARIO POR REVALORIZACION SALDOS DE ACTIVOS DE RESERVA Y OBLIGACIONES MONEDA EXTRANJERA (DOLARES) Saldo MO = -77286914.35 ;Bs/Mo: 6.86000000000 ;Saldo Bs: -530188232.42"/>
    <m/>
    <m/>
    <m/>
    <m/>
    <n v="0"/>
    <n v="0"/>
    <n v="0"/>
    <n v="0.02"/>
    <s v="NO_CONCILIADO"/>
  </r>
  <r>
    <x v="10"/>
    <m/>
    <x v="10"/>
    <x v="62"/>
    <s v="G35551410002"/>
    <s v="CRV"/>
    <n v="3555141"/>
    <m/>
    <s v="TRANSFERENCIA RECIBIDA DEL EXTERIOR SEGÚN MENSAJES SWIFT NOS. 4583-4572 (REM.EXT.) DE FECHA 24/04/2026 POR DESEMBOLSO DE BID PRÉSTAMO 5801/OC-BO REQ 00005 BO 2026031966 00078027007 MHE-$US-PROG. ELEC. RURAL III(PER III)-5801/OC-BO-5802/KI-BO"/>
    <m/>
    <m/>
    <m/>
    <m/>
    <n v="0"/>
    <n v="183500"/>
    <n v="0"/>
    <n v="1258810"/>
    <s v="NO_CONCILIADO"/>
  </r>
  <r>
    <x v="10"/>
    <m/>
    <x v="10"/>
    <x v="62"/>
    <s v="G35551410003"/>
    <s v="COB"/>
    <n v="3555141"/>
    <m/>
    <s v="TRANSFERENCIA RECIBIDA DEL EXTERIOR SEGÚN MENSAJES SWIFT NOS. 4583-4572 (REM.EXT.) DE FECHA 24/04/2026 POR DESEMBOLSO DE BID PRÉSTAMO 5801/OC-BO REQ 00005 BO 2026031966 00078027007 MHE-$US-PROG. ELEC. RURAL III(PER III)-5801/OC-BO-5802/KI-BO REF.: UTILES DE ESCRITORIO"/>
    <m/>
    <m/>
    <m/>
    <m/>
    <n v="11.66"/>
    <n v="0"/>
    <n v="79.989999999999995"/>
    <n v="0"/>
    <s v="NO_CONCILIADO"/>
  </r>
  <r>
    <x v="2"/>
    <m/>
    <x v="2"/>
    <x v="62"/>
    <s v="D00284310006"/>
    <s v="RVL"/>
    <n v="28431"/>
    <m/>
    <s v="AJUSTE COMPLEMENTARIO POR REVALORIZACION SALDOS DE ACTIVOS DE RESERVA Y OBLIGACIONES MONEDA EXTRANJERA (DOLARES) Saldo MO = -66685698.38 ;Bs/Mo: 6.86000000000 ;Saldo Bs: -457463890.91"/>
    <m/>
    <m/>
    <m/>
    <m/>
    <n v="0"/>
    <n v="0"/>
    <n v="0.02"/>
    <n v="0"/>
    <s v="NO_CONCILIADO"/>
  </r>
  <r>
    <x v="1"/>
    <m/>
    <x v="1"/>
    <x v="63"/>
    <s v="G35568630003"/>
    <s v="CRV"/>
    <n v="26645"/>
    <m/>
    <s v="TRANSFERENCIA DE FONDOS AL EXTERIOR A SOLICITUD DE AUTORIDAD DE SUPERVISION DEL SISTEMA FINANCIERO SEGUN SOLICITUD 26645 REF: PAGO MEMBRESIA 2026 IOSCO, BANKINTER, C/ALCALA N. 181, 28009, M.E., CTA. IBAN ES8701280089050100033855, SWIFT BKBKESMMXXX EUROS 21.650 EQUIVALENTES 25.357,51 USD LIB. 00099021001 TGN-RECURSOS ORDINARIOS-DOLARES AMERICANOS (5970) POR DIFERENCIAL CAMBIARIO"/>
    <m/>
    <m/>
    <m/>
    <m/>
    <n v="0"/>
    <n v="173.43"/>
    <n v="0"/>
    <n v="1189.73"/>
    <s v="NO_CONCILIADO"/>
  </r>
  <r>
    <x v="1"/>
    <m/>
    <x v="1"/>
    <x v="64"/>
    <s v="G35624470002"/>
    <s v="CRV"/>
    <n v="3562447"/>
    <m/>
    <s v="TRANSFERENCIA RECIBIDA DEL EXTERIOR SEGÚN MENSAJES SWIFT NOS. 4887-4861 (REM.EXT.) DE FECHA 30/04/2026 POR DESEMBOLSO DE BID PRÉSTAMO 4612/BL-BO REQ 00087 BO 2026038665 00382014303 AISEM-USD.PROG. MEJOR. ACC. SERV. SALUD MAT.BOL.-BID 4612-BO"/>
    <m/>
    <m/>
    <m/>
    <m/>
    <n v="0"/>
    <n v="802591"/>
    <n v="0"/>
    <n v="5505774.2599999998"/>
    <s v="NO_CONCILIADO"/>
  </r>
  <r>
    <x v="11"/>
    <m/>
    <x v="11"/>
    <x v="64"/>
    <s v="G35624470003"/>
    <s v="COB"/>
    <n v="3562447"/>
    <m/>
    <s v="TRANSFERENCIA RECIBIDA DEL EXTERIOR SEGÚN MENSAJES SWIFT NOS. 4887-4861 (REM.EXT.) DE FECHA 30/04/2026 POR DESEMBOLSO DE BID PRÉSTAMO 4612/BL-BO REQ 00087 BO 2026038665 00382014303 AISEM-USD.PROG. MEJOR. ACC. SERV. SALUD MAT.BOL.-BID 4612-BO REF.: UTILES DE ESCRITORIO"/>
    <m/>
    <m/>
    <m/>
    <m/>
    <n v="11.66"/>
    <n v="0"/>
    <n v="79.989999999999995"/>
    <n v="0"/>
    <s v="NO_CONCILIADO"/>
  </r>
  <r>
    <x v="1"/>
    <m/>
    <x v="1"/>
    <x v="64"/>
    <s v="S11530970001"/>
    <s v="DEV"/>
    <n v="1153097"/>
    <m/>
    <s v="||REGULARIZACION DE NUESTRO REGISTRO TRANSITORIO S/G COMPROBANTE S 1151691 DEL 15/04/2026 POR COBRO DE COMISIONES QUE EFECTUÓ EL MUFG BANK LTD. POR PAGO DE INTERESES Y COMISIONES DEL PRESTAMO BID 4612/BL-BO, S/G NOTA MEFP/VTCP/DGCP/UODP/N°133/2026 DE LA FECHA LIBRETA 00099021001 TGN-RECURSOS ORDINARIOS-DOLARES AMERICANOS (5970)"/>
    <m/>
    <m/>
    <m/>
    <m/>
    <n v="31.18"/>
    <n v="0"/>
    <n v="213.89"/>
    <n v="0"/>
    <s v="NO_CONCILIADO"/>
  </r>
  <r>
    <x v="1"/>
    <m/>
    <x v="1"/>
    <x v="64"/>
    <s v="S11530920001"/>
    <s v="DEV"/>
    <n v="1153092"/>
    <m/>
    <s v="||REG. COMPROB. S-1151383 DE 08-04-2026. COBRO DE COMISIONES DE N/ BANQUERO EN EL EXTERIOR POR DEVOLUCIÓN DE FONDOS DEL BONO SOBERANO BOLIVIA 2028 EFECTUADO EL 23-03-2026, VCTO. 19-03-2026 S/G NOTA MEFP/VTCP/DGCP/UODP/N°139/2026 DE 30-04-2026. CTA. 5970 CUENTA ÚNICA DEL TESORO DÓLARES AMERICANOS LIB. 00099021001"/>
    <m/>
    <m/>
    <m/>
    <m/>
    <n v="50"/>
    <n v="0"/>
    <n v="343"/>
    <n v="0"/>
    <s v="NO_CONCILIADO"/>
  </r>
  <r>
    <x v="1"/>
    <m/>
    <x v="1"/>
    <x v="64"/>
    <s v="S11531020001"/>
    <s v="DEV"/>
    <n v="1153102"/>
    <m/>
    <s v="||REGULARIZACION DE NUESTRO REGISTRO TRANSITORIO S/G COMPROBANTE S 1151689 DEL 15/04/2026 POR COBRO DE COMISIONES QUE EFECTUÓ EL MUFG BANK LTD. POR PAGO DE INTERESES DEL PRESTAMO BID 4606/BL-BO, S/G NOTA MEFP/VTCP/DGCP/UODP/N°134/2026 DE LA FECHA LIBRETA 00099021001 TGN-RECURSOS ORDINARIOS-DOLARES AMERICANOS (5970)"/>
    <m/>
    <m/>
    <m/>
    <m/>
    <n v="31.18"/>
    <n v="0"/>
    <n v="213.89"/>
    <n v="0"/>
    <s v="NO_CONCILIADO"/>
  </r>
  <r>
    <x v="2"/>
    <m/>
    <x v="2"/>
    <x v="64"/>
    <s v="D00284630012"/>
    <s v="RVL"/>
    <n v="28463"/>
    <m/>
    <s v="AJUSTE COMPLEMENTARIO POR REVALORIZACION SALDOS DE ACTIVOS DE RESERVA Y OBLIGACIONES MONEDA EXTRANJERA (DOLARES) Saldo MO = -64120583.18 ;Bs/Mo: 6.86000000000 ;Saldo Bs: -439867200.62"/>
    <m/>
    <m/>
    <m/>
    <m/>
    <n v="0"/>
    <n v="0"/>
    <n v="0.01"/>
    <n v="0"/>
    <s v="NO_CONCILIADO"/>
  </r>
  <r>
    <x v="2"/>
    <m/>
    <x v="2"/>
    <x v="65"/>
    <s v="D00284750001"/>
    <s v="RVL"/>
    <n v="28475"/>
    <m/>
    <s v="AJUSTE COMPLEMENTARIO POR REVALORIZACION SALDOS DE ACTIVOS DE RESERVA Y OBLIGACIONES MONEDA EXTRANJERA (DOLARES) Saldo MO = -64126236.89 ;Bs/Mo: 6.86000000000 ;Saldo Bs: -439905985.06"/>
    <m/>
    <m/>
    <m/>
    <m/>
    <n v="0"/>
    <n v="0"/>
    <n v="0"/>
    <n v="0.01"/>
    <s v="NO_CONCILIADO"/>
  </r>
  <r>
    <x v="2"/>
    <m/>
    <x v="2"/>
    <x v="66"/>
    <s v="D00284800001"/>
    <s v="RVL"/>
    <n v="28480"/>
    <m/>
    <s v="AJUSTE COMPLEMENTARIO POR REVALORIZACION SALDOS DE ACTIVOS DE RESERVA Y OBLIGACIONES MONEDA EXTRANJERA (DOLARES) Saldo MO = -64126934.47 ;Bs/Mo: 6.86000000000 ;Saldo Bs: -439910770.47"/>
    <m/>
    <m/>
    <m/>
    <m/>
    <n v="0"/>
    <n v="0"/>
    <n v="0.01"/>
    <n v="0"/>
    <s v="NO_CONCILIADO"/>
  </r>
  <r>
    <x v="12"/>
    <m/>
    <x v="12"/>
    <x v="67"/>
    <s v="S11531760001"/>
    <s v="COB"/>
    <n v="1153176"/>
    <m/>
    <s v="'COBRO DE'||ÚTILES DE ESCRITORIO POR EL COMPROBANTE NRO.1153173 DE LA FECHA, S/G. NOTA CITE: RIBB/UAF/SCO N°005/26 DE FECHA 12/01/2026 (HRE-TGL-676) ENVIADA POR EL REGISTRO INTERNACIONAL BOLIVIANO DE BUQUES. (SECTOR PÚBLICO). DEBITO DE LA LIBRETA 00020061101 MIN.DEF.-RIBB-INGRESOS VARIOS USD, COBRO DE ÚTILES DE ESCRITORIO."/>
    <m/>
    <m/>
    <m/>
    <m/>
    <n v="11.66"/>
    <n v="0"/>
    <n v="79.989999999999995"/>
    <n v="0"/>
    <s v="NO_CONCILIADO"/>
  </r>
  <r>
    <x v="2"/>
    <m/>
    <x v="2"/>
    <x v="67"/>
    <s v="D00284850011"/>
    <s v="RVL"/>
    <n v="28485"/>
    <m/>
    <s v="AJUSTE COMPLEMENTARIO POR REVALORIZACION SALDOS DE ACTIVOS DE RESERVA Y OBLIGACIONES MONEDA EXTRANJERA (DOLARES) Saldo MO = -51289933.59 ;Bs/Mo: 6.86000000000 ;Saldo Bs: -351848944.42"/>
    <m/>
    <m/>
    <m/>
    <m/>
    <n v="0"/>
    <n v="0"/>
    <n v="0"/>
    <n v="0.01"/>
    <s v="NO_CONCILIADO"/>
  </r>
  <r>
    <x v="2"/>
    <m/>
    <x v="2"/>
    <x v="68"/>
    <s v="D00284900010"/>
    <s v="RVL"/>
    <n v="28490"/>
    <m/>
    <s v="AJUSTE COMPLEMENTARIO POR REVALORIZACION SALDOS DE ACTIVOS DE RESERVA Y OBLIGACIONES MONEDA EXTRANJERA (DOLARES) Saldo MO = -51126717.94 ;Bs/Mo: 6.86000000000 ;Saldo Bs: -350729285.06"/>
    <m/>
    <m/>
    <m/>
    <m/>
    <n v="0"/>
    <n v="0"/>
    <n v="0"/>
    <n v="0.01"/>
    <s v="NO_CONCILIADO"/>
  </r>
  <r>
    <x v="0"/>
    <m/>
    <x v="0"/>
    <x v="69"/>
    <s v="S11533210002"/>
    <s v="CRV"/>
    <n v="1153321"/>
    <m/>
    <s v="||DEVOLUCION PARCIAL DE FONDOS DE SOL.059600-26719 DE 30/04/2026 DE MIN. RR. EE., BENEF. CONSULADO DE BOLIVIA BILBAO CTA.ES1420950243709112437334 POR USD 4.050,00 SEGUN SWIFT NOS.5217-5195 DE LA FECHA REF.: ASON CLOSED ACCOUNT NUMBER LIB. 00099021001 TGN-RECURSOS ORDINARIOS-DOLARES AMERICANOS (5970)"/>
    <m/>
    <m/>
    <m/>
    <m/>
    <n v="0"/>
    <n v="3971.95"/>
    <n v="0"/>
    <n v="27247.58"/>
    <s v="NO_CONCILIADO"/>
  </r>
  <r>
    <x v="2"/>
    <m/>
    <x v="2"/>
    <x v="69"/>
    <s v="S11533240002"/>
    <s v="CRV"/>
    <n v="1153324"/>
    <m/>
    <s v="||DEV. PARCIAL DE FONDOS SEGUN SWIFT NO.5218-5196 DE LA FECHA REF: SOL. NO. 059598-26717 DE 30/04/2026 POR TRANSF. DE USD 7.565,10 A F/CONSULADO DE BOLIVIA BILBAO CTA. ES1420950243709112437334 , POR CONCEPTO DE ASON CLOSED ACCOUNT NUMBER. LIB.00099021001 TGN-RECURSOS ORDINARIOS - DOLARES AMERICANOS (5970)"/>
    <m/>
    <m/>
    <m/>
    <m/>
    <n v="0"/>
    <n v="7505.1"/>
    <n v="0"/>
    <n v="51484.99"/>
    <s v="NO_CONCILIADO"/>
  </r>
  <r>
    <x v="2"/>
    <m/>
    <x v="2"/>
    <x v="69"/>
    <s v="D00284950008"/>
    <s v="RVL"/>
    <n v="28495"/>
    <m/>
    <s v="AJUSTE COMPLEMENTARIO POR REVALORIZACION SALDOS DE ACTIVOS DE RESERVA Y OBLIGACIONES MONEDA EXTRANJERA (DOLARES) Saldo MO = -50722921.55 ;Bs/Mo: 6.86000000000 ;Saldo Bs: -347959241.84"/>
    <m/>
    <m/>
    <m/>
    <m/>
    <n v="0"/>
    <n v="0"/>
    <n v="0.01"/>
    <n v="0"/>
    <s v="NO_CONCILIADO"/>
  </r>
  <r>
    <x v="2"/>
    <m/>
    <x v="2"/>
    <x v="70"/>
    <s v="D00285010010"/>
    <s v="RVL"/>
    <n v="28501"/>
    <m/>
    <s v="AJUSTE COMPLEMENTARIO POR REVALORIZACION SALDOS DE ACTIVOS DE RESERVA Y OBLIGACIONES MONEDA EXTRANJERA (DOLARES) Saldo MO = -51824374.69 ;Bs/Mo: 6.86000000000 ;Saldo Bs: -355515210.36"/>
    <m/>
    <m/>
    <m/>
    <m/>
    <n v="0"/>
    <n v="0"/>
    <n v="0"/>
    <n v="0.01"/>
    <s v="NO_CONCILIADO"/>
  </r>
  <r>
    <x v="13"/>
    <m/>
    <x v="13"/>
    <x v="71"/>
    <s v="J06747750002"/>
    <s v="NTE"/>
    <n v="15749260"/>
    <m/>
    <s v="A:00099021001 Transferencia de recursos a solicitud de la Empresa Pública QUIPUS dependiente del Ministerio de Desarrollo Productivo Rural y Agua mediante nota CITE: CAR/QUIPUS/GG/GAF/JDF N° 0118/2026 (operación bimonetaria), correspondiente al pago realizado por la Secretaria General de la comunidad Andina (TC 6,86) H.R 2026-21514-R."/>
    <m/>
    <m/>
    <m/>
    <m/>
    <n v="0"/>
    <n v="3569.31"/>
    <n v="0"/>
    <n v="24485.47"/>
    <s v="NO_CONCILIADO"/>
  </r>
  <r>
    <x v="12"/>
    <m/>
    <x v="12"/>
    <x v="71"/>
    <s v="S11534670001"/>
    <s v="COB"/>
    <n v="1153467"/>
    <m/>
    <s v="'COBRO DE'||ÚTILES DE ESCRITORIO POR EL COMPROBANTE NRO.1153466 DE LA FECHA, S/G. NOTA CITE: RIBB/UAF/SCO N°005/26 DE FECHA 12/01/2026 (HRE-TGL-676) ENVIADA POR EL REGISTRO INTERNACIONAL BOLIVIANO DE BUQUES. (SECTOR PÚBLICO). DEBITO DE LA LIBRETA 00020061101 MIN.DEF.-RIBB-INGRESOS VARIOS USD, COBRO DE ÚTILES DE ESCRITORIO."/>
    <m/>
    <m/>
    <m/>
    <m/>
    <n v="11.66"/>
    <n v="0"/>
    <n v="79.989999999999995"/>
    <n v="0"/>
    <s v="NO_CONCILIADO"/>
  </r>
  <r>
    <x v="1"/>
    <m/>
    <x v="1"/>
    <x v="72"/>
    <s v="G35730210001"/>
    <s v="NTI"/>
    <n v="21523"/>
    <m/>
    <s v="PAGO A CAF PRÉSTAMO CFA011999 VCTO. 09-05-2026 POR CUENTA DE TGN , NTI. 21523 VALOR 11-05-2026 INTERESES USD 189.642,53 COMISIONES USD 41.387,50 CTA. 5970 CUENTA UNICA DEL TESORO DOLARES AMERICANOS LIB. 00099021001"/>
    <m/>
    <m/>
    <m/>
    <m/>
    <n v="231030.03"/>
    <n v="0"/>
    <n v="1584866.01"/>
    <n v="0"/>
    <s v="NO_CONCILIADO"/>
  </r>
  <r>
    <x v="1"/>
    <m/>
    <x v="1"/>
    <x v="73"/>
    <s v="G35741020001"/>
    <s v="NTI"/>
    <n v="21560"/>
    <m/>
    <s v="PAGO A FONPLATA PRÉSTAMO BOL 30/2017 VCTO. 12-05-2026 POR CUENTA DE TGN , NTI. 21560 VALOR 12-05-2026 CAPITAL USD 1.802.455,74 INTERESES USD 798.621,50 CTA. 5970 CUENTA UNICA DEL TESORO DOLARES AMERICANOS LIB. 00099021001"/>
    <m/>
    <m/>
    <m/>
    <m/>
    <n v="2601077.2400000002"/>
    <n v="0"/>
    <n v="17843389.870000001"/>
    <n v="0"/>
    <s v="NO_CONCILIADO"/>
  </r>
  <r>
    <x v="1"/>
    <m/>
    <x v="1"/>
    <x v="74"/>
    <s v="S11536070002"/>
    <s v="CRV"/>
    <n v="1153607"/>
    <m/>
    <s v="||PAGO PRESTAMO BID 1020-SF-BO VCTO. 13/05/2026 POR CUENTA DEL BDP SEGUN COD. LIQ. 21508 DE FECHA 11/05/2026 Y NOTA MEFP/VTCP/DGCP/UODP-1167/2013 DE FECHA 12/11/2013 LIBRETA 00099021001 CUENTA UNICA DEL TESORO EN DOLARES AMERICANOS (5970)"/>
    <m/>
    <m/>
    <m/>
    <m/>
    <n v="0"/>
    <n v="5401.96"/>
    <n v="0"/>
    <n v="37057.449999999997"/>
    <s v="NO_CONCILIADO"/>
  </r>
  <r>
    <x v="2"/>
    <m/>
    <x v="2"/>
    <x v="74"/>
    <s v="D00285280005"/>
    <s v="RVL"/>
    <n v="28528"/>
    <m/>
    <s v="AJUSTE COMPLEMENTARIO POR REVALORIZACION SALDOS DE ACTIVOS DE RESERVA Y OBLIGACIONES MONEDA EXTRANJERA (DOLARES) Saldo MO = -38787747.74 ;Bs/Mo: 6.86000000000 ;Saldo Bs: -266083949.49"/>
    <m/>
    <m/>
    <m/>
    <m/>
    <n v="0"/>
    <n v="0"/>
    <n v="0"/>
    <n v="0.01"/>
    <s v="NO_CONCILIADO"/>
  </r>
  <r>
    <x v="1"/>
    <m/>
    <x v="1"/>
    <x v="75"/>
    <s v="S11536370002"/>
    <s v="CRV"/>
    <n v="1153637"/>
    <m/>
    <s v="'TRANSFERENCIA'||DEL EXTERIOR SEGÚN MENSAJE SWIFT N° 5511 DE 14-05-2026, POR LA EMISIÓN DE BONOS SOBERANOS (REMEXT), AUTORIZADO CON LEY N° 1705 DE 31-12-2025 Y NOTA MEFP/VTCP/DGCP/UEPS/NE N° 271/2026 DE 13-05-2026. LIB. 00099037011 &amp;quot;TGN-BONOS SOBERANOS&amp;quot;"/>
    <m/>
    <m/>
    <m/>
    <m/>
    <n v="0"/>
    <n v="988350000"/>
    <n v="0"/>
    <n v="6780081000"/>
    <s v="NO_CONCILIADO"/>
  </r>
  <r>
    <x v="2"/>
    <m/>
    <x v="2"/>
    <x v="76"/>
    <s v="D00285390007"/>
    <s v="RVL"/>
    <n v="28539"/>
    <m/>
    <s v="AJUSTE COMPLEMENTARIO POR REVALORIZACION SALDOS DE ACTIVOS DE RESERVA Y OBLIGACIONES MONEDA EXTRANJERA (DOLARES) Saldo MO = -1003410056.52 ;Bs/Mo: 6.86000000000 ;Saldo Bs: -6883392987.72"/>
    <m/>
    <m/>
    <m/>
    <m/>
    <n v="0"/>
    <n v="0"/>
    <n v="0"/>
    <n v="0.01"/>
    <s v="NO_CONCILIADO"/>
  </r>
  <r>
    <x v="12"/>
    <m/>
    <x v="12"/>
    <x v="77"/>
    <s v="S11539530001"/>
    <s v="COB"/>
    <n v="1153953"/>
    <m/>
    <s v="'COBRO DE'||ÚTILES DE ESCRITORIO POR EL COMPROBANTE NRO.1153952 DE LA FECHA, S/G. NOTA CITE: RIBB/UAF/SCO N°005/26 DE FECHA 12/01/2026 (HRE-TGL-676) ENVIADA POR EL REGISTRO INTERNACIONAL BOLIVIANO DE BUQUES. (SECTOR PÚBLICO). DEBITO DE LA LIBRETA 00020061101 MIN.DEF.-RIBB-INGRESOS VARIOS USD, COBRO DE ÚTILES DE ESCRITORIO."/>
    <m/>
    <m/>
    <m/>
    <m/>
    <n v="11.66"/>
    <n v="0"/>
    <n v="79.989999999999995"/>
    <n v="0"/>
    <s v="NO_CONCILIADO"/>
  </r>
  <r>
    <x v="1"/>
    <m/>
    <x v="1"/>
    <x v="78"/>
    <s v="S11543110001"/>
    <s v="DEV"/>
    <n v="1154311"/>
    <m/>
    <s v="||TRANSFERENCIA DE FONDOS SG NOTA MEFP/VTCP/DGCP/UODP-905/2019 DE 25-09-2019 MEFP, PAGO CUSTODIO CORRESPONDIENTE AL CUARTO TRIMESTRE DE 2025 FACTURA NO.1429100 REF:BENEF.JPMORGAN CHASE BANK-EE.UU. MONTO TOTAL USD 61,90X12.5%=USD7,74. LIB.00099021001 TGN RECURSOS ORDINARIOS-DOLARES AMERICANOS"/>
    <m/>
    <m/>
    <m/>
    <m/>
    <n v="61.9"/>
    <n v="0"/>
    <n v="424.63"/>
    <n v="0"/>
    <s v="NO_CONCILIADO"/>
  </r>
  <r>
    <x v="1"/>
    <m/>
    <x v="1"/>
    <x v="78"/>
    <s v="G35840100001"/>
    <s v="NTI"/>
    <n v="21715"/>
    <m/>
    <s v="PAGO A BID PRÉSTAMO BID 5833/OC-BO VCTO. 15-05-2026 POR CUENTA DE TGN , NTI. 21715 VALOR 20-05-2026 COMISIONES USD 325.416,66 CTA. 5970 CUENTA UNICA DEL TESORO DOLARES AMERICANOS LIB. 00099021001"/>
    <m/>
    <m/>
    <m/>
    <m/>
    <n v="325416.65999999997"/>
    <n v="0"/>
    <n v="2232358.29"/>
    <n v="0"/>
    <s v="NO_CONCILIADO"/>
  </r>
  <r>
    <x v="12"/>
    <m/>
    <x v="12"/>
    <x v="78"/>
    <s v="S11543710001"/>
    <s v="COB"/>
    <n v="1154371"/>
    <m/>
    <s v="'COBRO DE'||ÚTILES DE ESCRITORIO POR EL COMPROBANTE NRO.1154370 DE LA FECHA, S/G. NOTA CITE: RIBB/UAF/SCO N°005/26 DE FECHA 12/01/2026 (HRE-TGL-676) ENVIADA POR EL REGISTRO INTERNACIONAL BOLIVIANO DE BUQUES. (SECTOR PUBLICO) DEBITO DE LA LIBRETA 00020061101 MIN. DEF.-RIBB-ING.VARIOS USD; REPOSICION DE UTILES DE ESCRITORIO"/>
    <m/>
    <m/>
    <m/>
    <m/>
    <n v="11.66"/>
    <n v="0"/>
    <n v="79.989999999999995"/>
    <n v="0"/>
    <s v="NO_CONCILIADO"/>
  </r>
  <r>
    <x v="14"/>
    <m/>
    <x v="14"/>
    <x v="79"/>
    <s v="S11544410002"/>
    <s v="CRV"/>
    <n v="1154441"/>
    <m/>
    <s v="'TRANSFERENCIA'||RECIBIDA DEL EXTERIOR SEGÚN MENSAJE SWIFT N°5803-5802 (REM EXT) DE FECHA 21-05-2026 POR DESEMBOLSO DE FONPLATA PRESTAMO BOL 33/2019 VALOR 20-05-2026 LIBRETA N° 00291014380 ABC-USD-BOL-33/2019 CONST. ACHERAL-CHOERE"/>
    <m/>
    <m/>
    <m/>
    <m/>
    <n v="0"/>
    <n v="2910904.67"/>
    <n v="0"/>
    <n v="19968806.039999999"/>
    <s v="NO_CONCILIADO"/>
  </r>
  <r>
    <x v="4"/>
    <m/>
    <x v="4"/>
    <x v="80"/>
    <s v="G35872890002"/>
    <s v="CRV"/>
    <n v="3587289"/>
    <m/>
    <s v="TRANSFERENCIA RECIBIDA DEL EXTERIOR SEGÚN MENSAJES SWIFT NOS. 5870-5858 (REM.EXT.) DE FECHA 22/05/2026 POR DESEMBOLSO DE BID PRÉSTAMO 5721/OC-BO REQ 00009 BO 2026045308 00041277002 UCP PPCR PROG NAC RIEGO TECNIF ENFOQUE CUENCA I USD"/>
    <m/>
    <m/>
    <m/>
    <m/>
    <n v="0"/>
    <n v="2359097"/>
    <n v="0"/>
    <n v="16183405.42"/>
    <s v="NO_CONCILIADO"/>
  </r>
  <r>
    <x v="14"/>
    <m/>
    <x v="14"/>
    <x v="80"/>
    <s v="G35872900002"/>
    <s v="CRV"/>
    <n v="3587290"/>
    <m/>
    <s v="TRANSFERENCIA RECIBIDA DEL EXTERIOR SEGÚN MENSAJES SWIFT NOS. 5871-5859 (REM.EXT.) DE FECHA 22/05/2026 POR DESEMBOLSO DE CAF PRÉSTAMO CFA012050 PROGRAMA CONSTRUCCIÓN PUENTES Y ACCESOS 00291034304 ABC-USD CONST. PUENTES Y ACCESOS-PUENTES INTEGRA (CFA 12050)"/>
    <m/>
    <m/>
    <m/>
    <m/>
    <n v="0"/>
    <n v="5171007"/>
    <n v="0"/>
    <n v="35473108.020000003"/>
    <s v="NO_CONCILIADO"/>
  </r>
  <r>
    <x v="4"/>
    <m/>
    <x v="4"/>
    <x v="80"/>
    <s v="G35872890003"/>
    <s v="COB"/>
    <n v="3587289"/>
    <m/>
    <s v="TRANSFERENCIA RECIBIDA DEL EXTERIOR SEGÚN MENSAJES SWIFT NOS. 5870-5858 (REM.EXT.) DE FECHA 22/05/2026 POR DESEMBOLSO DE BID PRÉSTAMO 5721/OC-BO REQ 00009 BO 2026045308 00041277002 UCP PPCR PROG NAC RIEGO TECNIF ENFOQUE CUENCA I USD REF.: UTILES DE ESCRITORIO"/>
    <m/>
    <m/>
    <m/>
    <m/>
    <n v="11.66"/>
    <n v="0"/>
    <n v="79.989999999999995"/>
    <n v="0"/>
    <s v="NO_CONCILIADO"/>
  </r>
  <r>
    <x v="2"/>
    <m/>
    <x v="2"/>
    <x v="80"/>
    <s v="D00285760012"/>
    <s v="RVL"/>
    <n v="28576"/>
    <m/>
    <s v="AJUSTE COMPLEMENTARIO POR REVALORIZACION SALDOS DE ACTIVOS DE RESERVA Y OBLIGACIONES MONEDA EXTRANJERA (DOLARES) Saldo MO = -1007650962.73 ;Bs/Mo: 6.86000000000 ;Saldo Bs: -6912485604.32"/>
    <m/>
    <m/>
    <m/>
    <m/>
    <n v="0"/>
    <n v="0"/>
    <n v="0"/>
    <n v="0.01"/>
    <s v="NO_CONCILIADO"/>
  </r>
  <r>
    <x v="2"/>
    <m/>
    <x v="2"/>
    <x v="81"/>
    <s v="D00285880001"/>
    <s v="RVL"/>
    <n v="28588"/>
    <m/>
    <s v="AJUSTE COMPLEMENTARIO POR REVALORIZACION SALDOS DE ACTIVOS DE RESERVA Y OBLIGACIONES MONEDA EXTRANJERA (DOLARES) Saldo MO = -1007650997.98 ;Bs/Mo: 6.86000000000 ;Saldo Bs: -6912485846.15"/>
    <m/>
    <m/>
    <m/>
    <m/>
    <n v="0"/>
    <n v="0"/>
    <n v="0.01"/>
    <n v="0"/>
    <s v="NO_CONCILIADO"/>
  </r>
  <r>
    <x v="2"/>
    <m/>
    <x v="2"/>
    <x v="82"/>
    <s v="D00285940008"/>
    <s v="RVL"/>
    <n v="28594"/>
    <m/>
    <s v="AJUSTE COMPLEMENTARIO POR REVALORIZACION SALDOS DE ACTIVOS DE RESERVA Y OBLIGACIONES MONEDA EXTRANJERA (DOLARES) Saldo MO = -1007669443.97 ;Bs/Mo: 6.86000000000 ;Saldo Bs: -6912612385.64"/>
    <m/>
    <m/>
    <m/>
    <m/>
    <n v="0"/>
    <n v="0"/>
    <n v="0.01"/>
    <n v="0"/>
    <s v="NO_CONCILIADO"/>
  </r>
  <r>
    <x v="15"/>
    <m/>
    <x v="15"/>
    <x v="83"/>
    <s v="G35897380002"/>
    <s v="CRV"/>
    <n v="3589738"/>
    <m/>
    <s v="TRANSFERENCIA RECIBIDA DEL EXTERIOR SEGÚN MENSAJES SWIFT NOS. 5961-5953 (REM.EXT.) DE FECHA 26/05/2026 POR DESEMBOLSO DE BID PRÉSTAMO 3599/BL-BO REQ 00036 BO 2026037512 00253014301 EMAGUA-BID CREDITO USD"/>
    <m/>
    <m/>
    <m/>
    <m/>
    <n v="0"/>
    <n v="2269747"/>
    <n v="0"/>
    <n v="15570464.42"/>
    <s v="NO_CONCILIADO"/>
  </r>
  <r>
    <x v="15"/>
    <m/>
    <x v="15"/>
    <x v="83"/>
    <s v="G35897380003"/>
    <s v="COB"/>
    <n v="3589738"/>
    <m/>
    <s v="TRANSFERENCIA RECIBIDA DEL EXTERIOR SEGÚN MENSAJES SWIFT NOS. 5961-5953 (REM.EXT.) DE FECHA 26/05/2026 POR DESEMBOLSO DE BID PRÉSTAMO 3599/BL-BO REQ 00036 BO 2026037512 00253014301 EMAGUA-BID CREDITO USD REF.: UTILES DE ESCRITORIO"/>
    <m/>
    <m/>
    <m/>
    <m/>
    <n v="11.66"/>
    <n v="0"/>
    <n v="79.989999999999995"/>
    <n v="0"/>
    <s v="NO_CONCILIADO"/>
  </r>
  <r>
    <x v="1"/>
    <m/>
    <x v="1"/>
    <x v="83"/>
    <s v="G35898790001"/>
    <s v="NTI"/>
    <n v="21725"/>
    <m/>
    <s v="PAGO A BID PRÉSTAMO 1101/SF-BO VCTO. 25-05-2026 POR CUENTA DE TGN , NTI. 21468 VALOR 26-05-2026 CAPITAL USD 1.227.710,40 INTERESES USD 401.814,48 CTA. 5970 CUENTA UNICA DEL TESORO DOLARES AMERICANOS LIB. 00099021001"/>
    <m/>
    <m/>
    <m/>
    <m/>
    <n v="1629524.88"/>
    <n v="0"/>
    <n v="11178540.68"/>
    <n v="0"/>
    <s v="NO_CONCILIADO"/>
  </r>
  <r>
    <x v="1"/>
    <m/>
    <x v="1"/>
    <x v="83"/>
    <s v="S11547200001"/>
    <s v="NTI"/>
    <n v="21544"/>
    <m/>
    <s v="||PAGO A BID PRÉSTAMO 2951/BL-BO VCTO. 25-05-2026 POR CUENTA DE TGN , NTI 21544 VALOR 26/05/2026 CAPITAL USD 1.238.500,49 INTERESES USD 741.433,59 CTA. 5970 CUENTA UNICA DEL TESORO DOLARES AMERICANOS LIB. 00099021001"/>
    <m/>
    <m/>
    <m/>
    <m/>
    <n v="1979934.08"/>
    <n v="0"/>
    <n v="13582347.789999999"/>
    <n v="0"/>
    <s v="NO_CONCILIADO"/>
  </r>
  <r>
    <x v="1"/>
    <m/>
    <x v="1"/>
    <x v="83"/>
    <s v="G35901430001"/>
    <s v="NTI"/>
    <n v="21623"/>
    <m/>
    <s v="PAGO A BID PRÉSTAMO 2880/BL-BO VCTO. 25-05-2026 POR CUENTA DE TGN , NTI. 21623 VALOR 26-05-2026 INTERESES USD 101,83 CTA. 5970 CUENTA UNICA DEL TESORO DOLARES AMERICANOS LIB. 00099021001"/>
    <m/>
    <m/>
    <m/>
    <m/>
    <n v="101.83"/>
    <n v="0"/>
    <n v="698.55"/>
    <n v="0"/>
    <s v="NO_CONCILIADO"/>
  </r>
  <r>
    <x v="1"/>
    <m/>
    <x v="1"/>
    <x v="83"/>
    <s v="G35901440001"/>
    <s v="NTI"/>
    <n v="21624"/>
    <m/>
    <s v="PAGO A BID PRÉSTAMO 2880/BL-BO VCTO. 25-05-2026 POR CUENTA DE TGN , NTI. 21624 VALOR 26-05-2026 CAPITAL USD 8.879,74 INTERESES USD 7.673,09 COMISIONES -USD 54.18 CTA. 5970 CUENTA UNICA DEL TESORO DOLARES AMERICANOS LIB. 00099021001"/>
    <m/>
    <m/>
    <m/>
    <m/>
    <n v="16498.650000000001"/>
    <n v="0"/>
    <n v="113180.74"/>
    <n v="0"/>
    <s v="NO_CONCILIADO"/>
  </r>
  <r>
    <x v="1"/>
    <m/>
    <x v="1"/>
    <x v="83"/>
    <s v="G35901420001"/>
    <s v="NTI"/>
    <n v="21621"/>
    <m/>
    <s v="PAGO A BID PRÉSTAMO 2880/BL-BO VCTO. 25-05-2026 POR CUENTA DE TGN , NTI. 21621 VALOR 26-05-2026 CAPITAL USD 99.554,71 INTERESES USD 65.710,56 CTA. 5970 CUENTA UNICA DEL TESORO DOLARES AMERICANOS LIB. 00099021001"/>
    <m/>
    <m/>
    <m/>
    <m/>
    <n v="164475.04"/>
    <n v="0"/>
    <n v="1128298.77"/>
    <n v="0"/>
    <s v="NO_CONCILIADO"/>
  </r>
  <r>
    <x v="12"/>
    <m/>
    <x v="12"/>
    <x v="83"/>
    <s v="S11547700001"/>
    <s v="COB"/>
    <n v="1154770"/>
    <m/>
    <s v="'COBRO DE'||ÚTILES DE ESCRITORIO POR EL COMPROBANTE NRO. 1154769 DE LA FECHA, S/G. NOTA CITE: RIBB/UAF/SCO N°005/26 DE FECHA 12/01/2026 (HRE-TGL-676) ENVIADA POR EL REGISTRO INTERNACIONAL BOLIVIANO DE BUQUES. (SECTOR PÚBLICO). DEBITO DE LA LIBRETA 00020061101 MIN. DEF.-RIBB-INGRESOS VARIOS USD, COBRO DE ÚTILES DE ESCRITORIO."/>
    <m/>
    <m/>
    <m/>
    <m/>
    <n v="11.66"/>
    <n v="0"/>
    <n v="79.989999999999995"/>
    <n v="0"/>
    <s v="NO_CONCILIADO"/>
  </r>
  <r>
    <x v="2"/>
    <m/>
    <x v="2"/>
    <x v="83"/>
    <s v="D00286000009"/>
    <s v="RVL"/>
    <n v="28600"/>
    <m/>
    <s v="AJUSTE COMPLEMENTARIO POR REVALORIZACION SALDOS DE ACTIVOS DE RESERVA Y OBLIGACIONES MONEDA EXTRANJERA (DOLARES) Saldo MO = -1001721899.89 ;Bs/Mo: 6.86000000000 ;Saldo Bs: -6871812233.24"/>
    <m/>
    <m/>
    <m/>
    <m/>
    <n v="0"/>
    <n v="0"/>
    <n v="0"/>
    <n v="0.01"/>
    <s v="NO_CONCILIADO"/>
  </r>
  <r>
    <x v="12"/>
    <m/>
    <x v="12"/>
    <x v="84"/>
    <s v="S11549620001"/>
    <s v="COB"/>
    <n v="1154962"/>
    <m/>
    <s v="'COBRO DE'||ÚTILES DE ESCRITORIO POR EL COMPROBANTE NRO.1154960 DE LA FECHA, S/G. NOTA CITE: RIBB/UAF/SCO N°005/26 DE FECHA 12/01/2026 (HRE-TGL-676) ENVIADA POR EL REGISTRO INTERNACIONAL BOLIVIANO DE BUQUES. (SECTOR PÚBLICO). DEBITO DE LA LIBRETA 00020061101 MIN.DEF.-RIBB-INGRESOS VARIOS USD, COBRO DE ÚTILES DE ESCRITORIO."/>
    <m/>
    <m/>
    <m/>
    <m/>
    <n v="11.66"/>
    <n v="0"/>
    <n v="79.989999999999995"/>
    <n v="0"/>
    <s v="NO_CONCILIADO"/>
  </r>
  <r>
    <x v="12"/>
    <m/>
    <x v="12"/>
    <x v="85"/>
    <s v="S11551350001"/>
    <s v="COB"/>
    <n v="1155135"/>
    <m/>
    <s v="'COBRO DE'||ÚTILES DE ESCRITORIO POR EL COMPROBANTE NRO.1155130 DE LA FECHA, S/G. NOTA CITE: RIBB/UAF/SCO N°005/26 DE FECHA 12/01/2026 (HRE-TGL-676) ENVIADA POR EL REGISTRO INTERNACIONAL BOLIVIANO DE BUQUES. (SECTOR PUBLICO) DEBITO DE LA LIBRETA 00020061101 MIN. DEF.-RIBB-ING.VARIOS USD"/>
    <m/>
    <m/>
    <m/>
    <m/>
    <n v="11.66"/>
    <n v="0"/>
    <n v="79.989999999999995"/>
    <n v="0"/>
    <s v="NO_CONCILIADO"/>
  </r>
  <r>
    <x v="1"/>
    <m/>
    <x v="1"/>
    <x v="85"/>
    <s v="S11551150002"/>
    <s v="CRV"/>
    <n v="1155115"/>
    <m/>
    <s v="||TRASPASO DE SALDOS AL TGN POR CIERRE DE CRÉDITO FAD IV GOB. AUT.MUNICIPAL DE CBBA.- MAKIBER SG INFORME BCB-GOI-SOEXT-DDEX-INF-2026-10 DE LA FECHA LIB.00099021001 - TGN - RECURSOS ORDINARIOS (5970)"/>
    <m/>
    <m/>
    <m/>
    <m/>
    <n v="0"/>
    <n v="1962497.84"/>
    <n v="0"/>
    <n v="13462735.18"/>
    <s v="NO_CONCILIADO"/>
  </r>
  <r>
    <x v="1"/>
    <m/>
    <x v="1"/>
    <x v="85"/>
    <s v="S11551470002"/>
    <s v="CRV"/>
    <n v="1155147"/>
    <m/>
    <s v="||TRASPASO DE SALDOS AL TGN POR CIERRE DE CRÉDITO FAD IV GOB. AUT.MUNICIPAL DE STA. CRUZ.- EQ. HOSPITALARIO AL 14/05/2026 SG INFORME BCB-GOI-SOEXT-DDEX-INF-2026-11 DE LA FECHA LIB- 00099021001 TGN - RECURSOS ORDINARIOS (5970)"/>
    <m/>
    <m/>
    <m/>
    <m/>
    <n v="0"/>
    <n v="1377010.94"/>
    <n v="0"/>
    <n v="9446295.0500000007"/>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n v="1"/>
    <x v="0"/>
    <x v="0"/>
    <n v="9"/>
    <s v="00291014394"/>
    <s v="De: 00291014394 A:00066047005 Transferencia de recursos a solicitud de la Administradora Boliviana de Carreteras dependiente del Ministerio de Obras Públicas, Servicios y Vivienda mediante nota CITE: ABC/GNA/SAF/ATE/2026-004 y la nota CITE"/>
    <m/>
    <m/>
    <m/>
    <m/>
    <m/>
    <m/>
    <n v="4000"/>
    <n v="0"/>
    <n v="4000"/>
  </r>
  <r>
    <x v="1"/>
    <n v="20"/>
    <x v="1"/>
    <x v="1"/>
    <n v="77"/>
    <s v="00041204101"/>
    <s v="De: 00047134101 A:00041204101 Transferencia de recursos a solicitud del Ministerio de Desarrollo Productivo, Rural y Agua mediante nota CITE: MDPRyA/EMPODERAR/EXT-N°011/2026, Informe MDPRyA/EMPODERAR/PAR III/FIN N°003-2026, en el marco del"/>
    <m/>
    <m/>
    <m/>
    <m/>
    <m/>
    <m/>
    <n v="0"/>
    <n v="11754761.91"/>
    <n v="11754761.91"/>
  </r>
  <r>
    <x v="2"/>
    <n v="13"/>
    <x v="2"/>
    <x v="1"/>
    <n v="77"/>
    <s v="00047134101"/>
    <s v="De: 00047134101 A:00041204101 Transferencia de recursos a solicitud del Ministerio de Desarrollo Productivo, Rural y Agua mediante nota CITE: MDPRyA/EMPODERAR/EXT-N°011/2026, Informe MDPRyA/EMPODERAR/PAR III/FIN N°003-2026, en el marco del"/>
    <m/>
    <m/>
    <m/>
    <m/>
    <m/>
    <m/>
    <n v="11754761.91"/>
    <n v="0"/>
    <n v="11754761.91"/>
  </r>
  <r>
    <x v="1"/>
    <n v="20"/>
    <x v="1"/>
    <x v="1"/>
    <n v="78"/>
    <s v="00041204102"/>
    <s v="De: 00047134102 A:00041204102 Transferencia de recursos a solicitud del Ministerio de Desarrollo Productivo, Rural y Agua mediante nota CITE: MDPRyA/EMPODERAR/EXT-N°011/2026, Informe MDPRyA/EMPODERAR/PAR III/FIN N°003-2026, en el marco del"/>
    <m/>
    <m/>
    <m/>
    <m/>
    <m/>
    <m/>
    <n v="0"/>
    <n v="2409225.52"/>
    <n v="2409225.52"/>
  </r>
  <r>
    <x v="2"/>
    <n v="13"/>
    <x v="2"/>
    <x v="1"/>
    <n v="78"/>
    <s v="00047134102"/>
    <s v="De: 00047134102 A:00041204102 Transferencia de recursos a solicitud del Ministerio de Desarrollo Productivo, Rural y Agua mediante nota CITE: MDPRyA/EMPODERAR/EXT-N°011/2026, Informe MDPRyA/EMPODERAR/PAR III/FIN N°003-2026, en el marco del"/>
    <m/>
    <m/>
    <m/>
    <m/>
    <m/>
    <m/>
    <n v="2409225.52"/>
    <n v="0"/>
    <n v="2409225.52"/>
  </r>
  <r>
    <x v="1"/>
    <n v="20"/>
    <x v="1"/>
    <x v="1"/>
    <n v="79"/>
    <s v="00041204202"/>
    <s v="De: 00047134207 A:00041204202 Transferencia de recursos a solicitud del Ministerio de Desarrollo Productivo, Rural y Agua mediante nota CITE: MDPRyA/EMPODERAR/EXT-N°011/2026, Informe MDPRyA/EMPODERAR/PAR III/FIN N°003-2026, en el marco del"/>
    <m/>
    <m/>
    <m/>
    <m/>
    <m/>
    <m/>
    <n v="0"/>
    <n v="3612035.17"/>
    <n v="3612035.17"/>
  </r>
  <r>
    <x v="2"/>
    <n v="13"/>
    <x v="2"/>
    <x v="1"/>
    <n v="79"/>
    <s v="00047134207"/>
    <s v="De: 00047134207 A:00041204202 Transferencia de recursos a solicitud del Ministerio de Desarrollo Productivo, Rural y Agua mediante nota CITE: MDPRyA/EMPODERAR/EXT-N°011/2026, Informe MDPRyA/EMPODERAR/PAR III/FIN N°003-2026, en el marco del"/>
    <m/>
    <m/>
    <m/>
    <m/>
    <m/>
    <m/>
    <n v="3612035.17"/>
    <n v="0"/>
    <n v="3612035.17"/>
  </r>
  <r>
    <x v="1"/>
    <n v="20"/>
    <x v="1"/>
    <x v="1"/>
    <n v="80"/>
    <s v="00041204203"/>
    <s v="De: 00047134208 A:00041204203 Transferencia de recursos a solicitud del Ministerio de Desarrollo Productivo, Rural y Agua mediante nota CITE: MDPRyA/EMPODERAR/EXT-N°011/2026, Informe MDPRyA/EMPODERAR/PAR III/FIN N°003-2026, en el marco del"/>
    <m/>
    <m/>
    <m/>
    <m/>
    <m/>
    <m/>
    <n v="0"/>
    <n v="400935.93"/>
    <n v="400935.93"/>
  </r>
  <r>
    <x v="2"/>
    <n v="13"/>
    <x v="2"/>
    <x v="1"/>
    <n v="80"/>
    <s v="00047134208"/>
    <s v="De: 00047134208 A:00041204203 Transferencia de recursos a solicitud del Ministerio de Desarrollo Productivo, Rural y Agua mediante nota CITE: MDPRyA/EMPODERAR/EXT-N°011/2026, Informe MDPRyA/EMPODERAR/PAR III/FIN N°003-2026, en el marco del"/>
    <m/>
    <m/>
    <m/>
    <m/>
    <m/>
    <m/>
    <n v="400935.93"/>
    <n v="0"/>
    <n v="400935.93"/>
  </r>
  <r>
    <x v="1"/>
    <n v="20"/>
    <x v="1"/>
    <x v="1"/>
    <n v="81"/>
    <s v="00041204204"/>
    <s v="De: 00047134209 A:00041204204 Transferencia de recursos a solicitud del Ministerio de Desarrollo Productivo, Rural y Agua mediante nota CITE: MDPRyA/EMPODERAR/EXT-N°011/2026, Informe MDPRyA/EMPODERAR/PAR III/FIN N°003-2026, en el marco del"/>
    <m/>
    <m/>
    <m/>
    <m/>
    <m/>
    <m/>
    <n v="0"/>
    <n v="1368391.85"/>
    <n v="1368391.85"/>
  </r>
  <r>
    <x v="2"/>
    <n v="13"/>
    <x v="2"/>
    <x v="1"/>
    <n v="81"/>
    <s v="00047134209"/>
    <s v="De: 00047134209 A:00041204204 Transferencia de recursos a solicitud del Ministerio de Desarrollo Productivo, Rural y Agua mediante nota CITE: MDPRyA/EMPODERAR/EXT-N°011/2026, Informe MDPRyA/EMPODERAR/PAR III/FIN N°003-2026, en el marco del"/>
    <m/>
    <m/>
    <m/>
    <m/>
    <m/>
    <m/>
    <n v="1368391.85"/>
    <n v="0"/>
    <n v="1368391.85"/>
  </r>
  <r>
    <x v="1"/>
    <n v="20"/>
    <x v="1"/>
    <x v="1"/>
    <n v="82"/>
    <s v="00041204601"/>
    <s v="De: 00047134601 A:00041204601 Transferencia de recursos a solicitud del Ministerio de Desarrollo Productivo, Rural y Agua mediante nota CITE: MDPRyA/EMPODERAR/EXT-N°011/2026, Informe MDPRyA/EMPODERAR/PAR III/FIN N°003-2026, en el marco del"/>
    <m/>
    <m/>
    <m/>
    <m/>
    <m/>
    <m/>
    <n v="0"/>
    <n v="628411.1"/>
    <n v="628411.1"/>
  </r>
  <r>
    <x v="2"/>
    <n v="13"/>
    <x v="2"/>
    <x v="1"/>
    <n v="82"/>
    <s v="00047134601"/>
    <s v="De: 00047134601 A:00041204601 Transferencia de recursos a solicitud del Ministerio de Desarrollo Productivo, Rural y Agua mediante nota CITE: MDPRyA/EMPODERAR/EXT-N°011/2026, Informe MDPRyA/EMPODERAR/PAR III/FIN N°003-2026, en el marco del"/>
    <m/>
    <m/>
    <m/>
    <m/>
    <m/>
    <m/>
    <n v="628411.1"/>
    <n v="0"/>
    <n v="628411.1"/>
  </r>
  <r>
    <x v="1"/>
    <n v="20"/>
    <x v="1"/>
    <x v="1"/>
    <n v="83"/>
    <s v="00041207001"/>
    <s v="De: 00047137004 A:00041207001 Transferencia de recursos a solicitud del Ministerio de Desarrollo Productivo, Rural y Agua mediante nota CITE: MDPRyA/EMPODERAR/EXT-N°011/2026, Informe MDPRyA/EMPODERAR/PAR III/FIN N°003-2026, en el marco del"/>
    <m/>
    <m/>
    <m/>
    <m/>
    <m/>
    <m/>
    <n v="0"/>
    <n v="106195950.28"/>
    <n v="106195950.28"/>
  </r>
  <r>
    <x v="2"/>
    <n v="13"/>
    <x v="2"/>
    <x v="1"/>
    <n v="83"/>
    <s v="00047137004"/>
    <s v="De: 00047137004 A:00041207001 Transferencia de recursos a solicitud del Ministerio de Desarrollo Productivo, Rural y Agua mediante nota CITE: MDPRyA/EMPODERAR/EXT-N°011/2026, Informe MDPRyA/EMPODERAR/PAR III/FIN N°003-2026, en el marco del"/>
    <m/>
    <m/>
    <m/>
    <m/>
    <m/>
    <m/>
    <n v="106195950.28"/>
    <n v="0"/>
    <n v="106195950.28"/>
  </r>
  <r>
    <x v="1"/>
    <n v="20"/>
    <x v="1"/>
    <x v="1"/>
    <n v="84"/>
    <s v="00041204201"/>
    <s v="De: 00047134206 A:00041204201 Transferencia de recursos a solicitud del Ministerio de Desarrollo Productivo, Rural y Agua mediante nota CITE: MDPRyA/EMPODERAR/EXT-N°011/2026, Informe MDPRyA/EMPODERAR/PAR III/FIN N°003-2026, en el marco del"/>
    <m/>
    <m/>
    <m/>
    <m/>
    <m/>
    <m/>
    <n v="0"/>
    <n v="2008693.48"/>
    <n v="2008693.48"/>
  </r>
  <r>
    <x v="2"/>
    <n v="13"/>
    <x v="2"/>
    <x v="1"/>
    <n v="84"/>
    <s v="00047134206"/>
    <s v="De: 00047134206 A:00041204201 Transferencia de recursos a solicitud del Ministerio de Desarrollo Productivo, Rural y Agua mediante nota CITE: MDPRyA/EMPODERAR/EXT-N°011/2026, Informe MDPRyA/EMPODERAR/PAR III/FIN N°003-2026, en el marco del"/>
    <m/>
    <m/>
    <m/>
    <m/>
    <m/>
    <m/>
    <n v="2008693.48"/>
    <n v="0"/>
    <n v="2008693.48"/>
  </r>
  <r>
    <x v="3"/>
    <n v="1"/>
    <x v="3"/>
    <x v="2"/>
    <n v="90"/>
    <s v="00086011101"/>
    <s v="De: 00086011101 A:00066011116 Transferencia de recursos a solicitud del Ministerio de Planificación del Desarrollo y Medio Ambiente mediante nota CITE: MPDyMA/DGAA/UF/T-NE 00007/2026, Informe MPDyMA/DGAA/UF/T-INF 005/2026 en el marco del De"/>
    <m/>
    <m/>
    <m/>
    <m/>
    <m/>
    <m/>
    <n v="1636357.5"/>
    <n v="0"/>
    <n v="1636357.5"/>
  </r>
  <r>
    <x v="3"/>
    <n v="1"/>
    <x v="3"/>
    <x v="2"/>
    <n v="91"/>
    <s v="00086011102"/>
    <s v="De: 00086011102 A:00066011117 Transferencia de recursos a solicitud del Ministerio de Planificación del Desarrollo y Medio Ambiente mediante nota CITE: MPDyMA/DGAA/UF/T-NE 00007/2026, Informe MPDyMA/DGAA/UF/T-INF 005/2026 en el marco del De"/>
    <m/>
    <m/>
    <m/>
    <m/>
    <m/>
    <m/>
    <n v="863822.76"/>
    <n v="0"/>
    <n v="863822.76"/>
  </r>
  <r>
    <x v="3"/>
    <n v="1"/>
    <x v="3"/>
    <x v="2"/>
    <n v="92"/>
    <s v="00086011104"/>
    <s v="De: 00086011104 A:00066011118 Transferencia de recursos a solicitud del Ministerio de Planificación del Desarrollo y Medio Ambiente mediante nota CITE: MPDyMA/DGAA/UF/T-NE 00007/2026, Informe MPDyMA/DGAA/UF/T-INF 005/2026 en el marco del De"/>
    <m/>
    <m/>
    <m/>
    <m/>
    <m/>
    <m/>
    <n v="488996"/>
    <n v="0"/>
    <n v="488996"/>
  </r>
  <r>
    <x v="3"/>
    <n v="1"/>
    <x v="3"/>
    <x v="2"/>
    <n v="93"/>
    <s v="00086011105"/>
    <s v="De: 00086011105 A:00066011119 Transferencia de recursos a solicitud del Ministerio de Planificación del Desarrollo y Medio Ambiente mediante nota CITE: MPDyMA/DGAA/UF/T-NE 00007/2026, Informe MPDyMA/DGAA/UF/T-INF 005/2026 en el marco del De"/>
    <m/>
    <m/>
    <m/>
    <m/>
    <m/>
    <m/>
    <n v="156920.1"/>
    <n v="0"/>
    <n v="156920.1"/>
  </r>
  <r>
    <x v="3"/>
    <n v="1"/>
    <x v="3"/>
    <x v="2"/>
    <n v="94"/>
    <s v="00086011108"/>
    <s v="De: 00086011108 A:00066011114 Transferencia de recursos a solicitud del Ministerio de Planificación del Desarrollo y Medio Ambiente mediante nota CITE: MPDyMA/DGAA/UF/T-NE 00007/2026, Informe MPDyMA/DGAA/UF/T-INF 005/2026 en el marco del De"/>
    <m/>
    <m/>
    <m/>
    <m/>
    <m/>
    <m/>
    <n v="949120.55"/>
    <n v="0"/>
    <n v="949120.55"/>
  </r>
  <r>
    <x v="3"/>
    <n v="1"/>
    <x v="3"/>
    <x v="2"/>
    <n v="95"/>
    <s v="00086011110"/>
    <s v="De: 00086011110 A:00066011120 Transferencia de recursos a solicitud del Ministerio de Planificación del Desarrollo y Medio Ambiente mediante nota CITE: MPDyMA/DGAA/UF/T-NE 00007/2026, Informe MPDyMA/DGAA/UF/T-INF 005/2026 en el marco del De"/>
    <m/>
    <m/>
    <m/>
    <m/>
    <m/>
    <m/>
    <n v="1119469.7"/>
    <n v="0"/>
    <n v="1119469.7"/>
  </r>
  <r>
    <x v="3"/>
    <n v="1"/>
    <x v="3"/>
    <x v="2"/>
    <n v="96"/>
    <s v="00086011111"/>
    <s v="De: 00086011111 A:00066011115 Transferencia de recursos a solicitud del Ministerio de Planificación del Desarrollo y Medio Ambiente mediante nota CITE: MPDyMA/DGAA/UF/T-NE 00007/2026, Informe MPDyMA/DGAA/UF/T-INF 005/2026 en el marco del De"/>
    <m/>
    <m/>
    <m/>
    <m/>
    <m/>
    <m/>
    <n v="93959"/>
    <n v="0"/>
    <n v="93959"/>
  </r>
  <r>
    <x v="3"/>
    <n v="1"/>
    <x v="3"/>
    <x v="2"/>
    <n v="97"/>
    <s v="00086014201"/>
    <s v="De: 00086014201 A:00066014203 Transferencia de recursos a solicitud del Ministerio de Planificación del Desarrollo y Medio Ambiente mediante nota CITE: MPDyMA/DGAA/UF/T-NE 00007/2026, Informe MPDyMA/DGAA/UF/T-INF 005/2026 en el marco del De"/>
    <m/>
    <m/>
    <m/>
    <m/>
    <m/>
    <m/>
    <n v="66663.820000000007"/>
    <n v="0"/>
    <n v="66663.820000000007"/>
  </r>
  <r>
    <x v="3"/>
    <n v="1"/>
    <x v="3"/>
    <x v="2"/>
    <n v="98"/>
    <s v="00086014202"/>
    <s v="De: 00086014202 A:00066014204 Transferencia de recursos a solicitud del Ministerio de Planificación del Desarrollo y Medio Ambiente mediante nota CITE: MPDyMA/DGAA/UF/T-NE 00007/2026, Informe MPDyMA/DGAA/UF/T-INF 005/2026 en el marco del De"/>
    <m/>
    <m/>
    <m/>
    <m/>
    <m/>
    <m/>
    <n v="305024.77"/>
    <n v="0"/>
    <n v="305024.77"/>
  </r>
  <r>
    <x v="3"/>
    <n v="1"/>
    <x v="3"/>
    <x v="2"/>
    <n v="99"/>
    <s v="00086014203"/>
    <s v="De: 00086014203 A:00066014205 Transferencia de recursos a solicitud del Ministerio de Planificación del Desarrollo y Medio Ambiente mediante nota CITE: MPDyMA/DGAA/UF/T-NE 00007/2026, Informe MPDyMA/DGAA/UF/T-INF 005/2026 en el marco del De"/>
    <m/>
    <m/>
    <m/>
    <m/>
    <m/>
    <m/>
    <n v="1819557.35"/>
    <n v="0"/>
    <n v="1819557.35"/>
  </r>
  <r>
    <x v="3"/>
    <n v="1"/>
    <x v="3"/>
    <x v="2"/>
    <n v="100"/>
    <s v="00086018001"/>
    <s v="De: 00086018001 A:00066018019 Transferencia de recursos a solicitud del Ministerio de Planificación del Desarrollo y Medio Ambiente mediante nota CITE: MPDyMA/DGAA/UF/T-NE 00007/2026, Informe MPDyMA/DGAA/UF/T-INF 005/2026 en el marco del De"/>
    <m/>
    <m/>
    <m/>
    <m/>
    <m/>
    <m/>
    <n v="28302.37"/>
    <n v="0"/>
    <n v="28302.37"/>
  </r>
  <r>
    <x v="3"/>
    <n v="1"/>
    <x v="3"/>
    <x v="2"/>
    <n v="101"/>
    <s v="00086018009"/>
    <s v="De: 00086018009 A:00066018020 Transferencia de recursos a solicitud del Ministerio de Planificación del Desarrollo y Medio Ambiente mediante nota CITE: MPDyMA/DGAA/UF/T-NE 00007/2026, Informe MPDyMA/DGAA/UF/T-INF 005/2026 en el marco del De"/>
    <m/>
    <m/>
    <m/>
    <m/>
    <m/>
    <m/>
    <n v="12961.19"/>
    <n v="0"/>
    <n v="12961.19"/>
  </r>
  <r>
    <x v="3"/>
    <n v="1"/>
    <x v="3"/>
    <x v="2"/>
    <n v="102"/>
    <s v="00086018012"/>
    <s v="De: 00086018012 A:00066018021 Transferencia de recursos a solicitud del Ministerio de Planificación del Desarrollo y Medio Ambiente mediante nota CITE: MPDyMA/DGAA/UF/T-NE 00007/2026, Informe MPDyMA/DGAA/UF/T-INF 005/2026 en el marco del De"/>
    <m/>
    <m/>
    <m/>
    <m/>
    <m/>
    <m/>
    <n v="1124"/>
    <n v="0"/>
    <n v="1124"/>
  </r>
  <r>
    <x v="3"/>
    <n v="1"/>
    <x v="3"/>
    <x v="2"/>
    <n v="103"/>
    <s v="00086018016"/>
    <s v="De: 00086018016 A:00066018022 Transferencia de recursos a solicitud del Ministerio de Planificación del Desarrollo y Medio Ambiente mediante nota CITE: MPDyMA/DGAA/UF/T-NE 00007/2026, Informe MPDyMA/DGAA/UF/T-INF 005/2026 en el marco del De"/>
    <m/>
    <m/>
    <m/>
    <m/>
    <m/>
    <m/>
    <n v="58092.5"/>
    <n v="0"/>
    <n v="58092.5"/>
  </r>
  <r>
    <x v="3"/>
    <n v="1"/>
    <x v="3"/>
    <x v="2"/>
    <n v="104"/>
    <s v="00086018017"/>
    <s v="De: 00086018017 A:00066018023 Transferencia de recursos a solicitud del Ministerio de Planificación del Desarrollo y Medio Ambiente mediante nota CITE: MPDyMA/DGAA/UF/T-NE 00007/2026, Informe MPDyMA/DGAA/UF/T-INF 005/2026 en el marco del De"/>
    <m/>
    <m/>
    <m/>
    <m/>
    <m/>
    <m/>
    <n v="1854"/>
    <n v="0"/>
    <n v="1854"/>
  </r>
  <r>
    <x v="3"/>
    <n v="1"/>
    <x v="3"/>
    <x v="2"/>
    <n v="105"/>
    <s v="00086018022"/>
    <s v="De: 00086018022 A:00066018024 Transferencia de recursos a solicitud del Ministerio de Planificación del Desarrollo y Medio Ambiente mediante nota CITE: MPDyMA/DGAA/UF/T-NE 00007/2026, Informe MPDyMA/DGAA/UF/T-INF 005/2026 en el marco del De"/>
    <m/>
    <m/>
    <m/>
    <m/>
    <m/>
    <m/>
    <n v="50509.87"/>
    <n v="0"/>
    <n v="50509.87"/>
  </r>
  <r>
    <x v="3"/>
    <n v="1"/>
    <x v="3"/>
    <x v="2"/>
    <n v="106"/>
    <s v="00086018023"/>
    <s v="De: 00086018023 A:00066018025 Transferencia de recursos a solicitud del Ministerio de Planificación del Desarrollo y Medio Ambiente mediante nota CITE: MPDyMA/DGAA/UF/T-NE 00007/2026, Informe MPDyMA/DGAA/UF/T-INF 005/2026 en el marco del De"/>
    <m/>
    <m/>
    <m/>
    <m/>
    <m/>
    <m/>
    <n v="27220.26"/>
    <n v="0"/>
    <n v="27220.26"/>
  </r>
  <r>
    <x v="3"/>
    <n v="1"/>
    <x v="3"/>
    <x v="2"/>
    <n v="107"/>
    <s v="00086018027"/>
    <s v="De: 00086018027 A:00066018026 Transferencia de recursos a solicitud del Ministerio de Planificación del Desarrollo y Medio Ambiente mediante nota CITE: MPDyMA/DGAA/UF/T-NE 00007/2026, Informe MPDyMA/DGAA/UF/T-INF 005/2026 en el marco del De"/>
    <m/>
    <m/>
    <m/>
    <m/>
    <m/>
    <m/>
    <n v="191"/>
    <n v="0"/>
    <n v="191"/>
  </r>
  <r>
    <x v="3"/>
    <n v="1"/>
    <x v="3"/>
    <x v="2"/>
    <n v="108"/>
    <s v="00086018028"/>
    <s v="De: 00086018028 A:00066018027 Transferencia de recursos a solicitud del Ministerio de Planificación del Desarrollo y Medio Ambiente mediante nota CITE: MPDyMA/DGAA/UF/T-NE 00007/2026, Informe MPDyMA/DGAA/UF/T-INF 005/2026 en el marco del De"/>
    <m/>
    <m/>
    <m/>
    <m/>
    <m/>
    <m/>
    <n v="22190.15"/>
    <n v="0"/>
    <n v="22190.15"/>
  </r>
  <r>
    <x v="3"/>
    <n v="1"/>
    <x v="3"/>
    <x v="2"/>
    <n v="109"/>
    <s v="00086018032"/>
    <s v="De: 00086018032 A:00066018028 Transferencia de recursos a solicitud del Ministerio de Planificación del Desarrollo y Medio Ambiente mediante nota CITE: MPDyMA/DGAA/UF/T-NE 00007/2026, Informe MPDyMA/DGAA/UF/T-INF 005/2026 en el marco del De"/>
    <m/>
    <m/>
    <m/>
    <m/>
    <m/>
    <m/>
    <n v="1150"/>
    <n v="0"/>
    <n v="1150"/>
  </r>
  <r>
    <x v="3"/>
    <n v="1"/>
    <x v="3"/>
    <x v="2"/>
    <n v="110"/>
    <s v="00086018038"/>
    <s v="De: 00086018038 A:00066018029 Transferencia de recursos a solicitud del Ministerio de Planificación del Desarrollo y Medio Ambiente mediante nota CITE: MPDyMA/DGAA/UF/T-NE 00007/2026, Informe MPDyMA/DGAA/UF/T-INF 005/2026 en el marco del De"/>
    <m/>
    <m/>
    <m/>
    <m/>
    <m/>
    <m/>
    <n v="43767.9"/>
    <n v="0"/>
    <n v="43767.9"/>
  </r>
  <r>
    <x v="3"/>
    <n v="1"/>
    <x v="3"/>
    <x v="2"/>
    <n v="111"/>
    <s v="00086018047"/>
    <s v="De: 00086018047 A:00066018030 Transferencia de recursos a solicitud del Ministerio de Planificación del Desarrollo y Medio Ambiente mediante nota CITE: MPDyMA/DGAA/UF/T-NE 00007/2026, Informe MPDyMA/DGAA/UF/T-INF 005/2026 en el marco del De"/>
    <m/>
    <m/>
    <m/>
    <m/>
    <m/>
    <m/>
    <n v="727932.73"/>
    <n v="0"/>
    <n v="727932.73"/>
  </r>
  <r>
    <x v="3"/>
    <n v="1"/>
    <x v="3"/>
    <x v="2"/>
    <n v="112"/>
    <s v="00086018049"/>
    <s v="De: 00086018049 A:00066018031 Transferencia de recursos a solicitud del Ministerio de Planificación del Desarrollo y Medio Ambiente mediante nota CITE: MPDyMA/DGAA/UF/T-NE 00007/2026, Informe MPDyMA/DGAA/UF/T-INF 005/2026 en el marco del De"/>
    <m/>
    <m/>
    <m/>
    <m/>
    <m/>
    <m/>
    <n v="17583.75"/>
    <n v="0"/>
    <n v="17583.75"/>
  </r>
  <r>
    <x v="3"/>
    <n v="1"/>
    <x v="3"/>
    <x v="2"/>
    <n v="113"/>
    <s v="00086018055"/>
    <s v="De: 00086018055 A:00066018032 Transferencia de recursos a solicitud del Ministerio de Planificación del Desarrollo y Medio Ambiente mediante nota CITE: MPDyMA/DGAA/UF/T-NE 00007/2026, Informe MPDyMA/DGAA/UF/T-INF 005/2026 en el marco del De"/>
    <m/>
    <m/>
    <m/>
    <m/>
    <m/>
    <m/>
    <n v="9196.66"/>
    <n v="0"/>
    <n v="9196.66"/>
  </r>
  <r>
    <x v="3"/>
    <n v="1"/>
    <x v="3"/>
    <x v="2"/>
    <n v="114"/>
    <s v="00086018056"/>
    <s v="De: 00086018056 A:00066018034 Transferencia de recursos a solicitud del Ministerio de Planificación del Desarrollo y Medio Ambiente mediante nota CITE: MPDyMA/DGAA/UF/T-NE 00007/2026, Informe MPDyMA/DGAA/UF/T-INF 005/2026 en el marco del De"/>
    <m/>
    <m/>
    <m/>
    <m/>
    <m/>
    <m/>
    <n v="580490.42000000004"/>
    <n v="0"/>
    <n v="580490.42000000004"/>
  </r>
  <r>
    <x v="3"/>
    <n v="1"/>
    <x v="3"/>
    <x v="2"/>
    <n v="115"/>
    <s v="00086018059"/>
    <s v="De: 00086018059 A:00066018033 Transferencia de recursos a solicitud del Ministerio de Planificación del Desarrollo y Medio Ambiente mediante nota CITE: MPDyMA/DGAA/UF/T-NE 00007/2026, Informe MPDyMA/DGAA/UF/T-INF 005/2026 en el marco del De"/>
    <m/>
    <m/>
    <m/>
    <m/>
    <m/>
    <m/>
    <n v="97994.5"/>
    <n v="0"/>
    <n v="97994.5"/>
  </r>
  <r>
    <x v="3"/>
    <n v="1"/>
    <x v="3"/>
    <x v="2"/>
    <n v="116"/>
    <s v="00086018060"/>
    <s v="De: 00086018060 A:00066018035 Transferencia de recursos a solicitud del Ministerio de Planificación del Desarrollo y Medio Ambiente mediante nota CITE: MPDyMA/DGAA/UF/T-NE 00007/2026, Informe MPDyMA/DGAA/UF/T-INF 005/2026 en el marco del De"/>
    <m/>
    <m/>
    <m/>
    <m/>
    <m/>
    <m/>
    <n v="11544.34"/>
    <n v="0"/>
    <n v="11544.34"/>
  </r>
  <r>
    <x v="3"/>
    <n v="1"/>
    <x v="3"/>
    <x v="2"/>
    <n v="117"/>
    <s v="00086018061"/>
    <s v="De: 00086018061 A:00066018036 Transferencia de recursos a solicitud del Ministerio de Planificación del Desarrollo y Medio Ambiente mediante nota CITE: MPDyMA/DGAA/UF/T-NE 00007/2026, Informe MPDyMA/DGAA/UF/T-INF 005/2026 en el marco del De"/>
    <m/>
    <m/>
    <m/>
    <m/>
    <m/>
    <m/>
    <n v="528607.25"/>
    <n v="0"/>
    <n v="528607.25"/>
  </r>
  <r>
    <x v="3"/>
    <n v="1"/>
    <x v="3"/>
    <x v="2"/>
    <n v="118"/>
    <s v="00086018062"/>
    <s v="De: 00086018062 A:00066018037 Transferencia de recursos a solicitud del Ministerio de Planificación del Desarrollo y Medio Ambiente mediante nota CITE: MPDyMA/DGAA/UF/T-NE 00007/2026, Informe MPDyMA/DGAA/UF/T-INF 005/2026 en el marco del De"/>
    <m/>
    <m/>
    <m/>
    <m/>
    <m/>
    <m/>
    <n v="13659.57"/>
    <n v="0"/>
    <n v="13659.57"/>
  </r>
  <r>
    <x v="3"/>
    <n v="1"/>
    <x v="3"/>
    <x v="2"/>
    <n v="119"/>
    <s v="00086018063"/>
    <s v="De: 00086018063 A:00066018038 Transferencia de recursos a solicitud del Ministerio de Planificación del Desarrollo y Medio Ambiente mediante nota CITE: MPDyMA/DGAA/UF/T-NE 00007/2026, Informe MPDyMA/DGAA/UF/T-INF 005/2026 en el marco del De"/>
    <m/>
    <m/>
    <m/>
    <m/>
    <m/>
    <m/>
    <n v="503667.05"/>
    <n v="0"/>
    <n v="503667.05"/>
  </r>
  <r>
    <x v="3"/>
    <n v="1"/>
    <x v="3"/>
    <x v="2"/>
    <n v="120"/>
    <s v="00086018064"/>
    <s v="De: 00086018064 A:00066018039 Transferencia de recursos a solicitud del Ministerio de Planificación del Desarrollo y Medio Ambiente mediante nota CITE: MPDyMA/DGAA/UF/T-NE 00007/2026, Informe MPDyMA/DGAA/UF/T-INF 005/2026 en el marco del De"/>
    <m/>
    <m/>
    <m/>
    <m/>
    <m/>
    <m/>
    <n v="63518.51"/>
    <n v="0"/>
    <n v="63518.51"/>
  </r>
  <r>
    <x v="3"/>
    <n v="1"/>
    <x v="3"/>
    <x v="2"/>
    <n v="121"/>
    <s v="00086018065"/>
    <s v="De: 00086018065 A:00066018040 Transferencia de recursos a solicitud del Ministerio de Planificación del Desarrollo y Medio Ambiente mediante nota CITE: MPDyMA/DGAA/UF/T-NE 00007/2026, Informe MPDyMA/DGAA/UF/T-INF 005/2026 en el marco del De"/>
    <m/>
    <m/>
    <m/>
    <m/>
    <m/>
    <m/>
    <n v="162062.34"/>
    <n v="0"/>
    <n v="162062.34"/>
  </r>
  <r>
    <x v="3"/>
    <n v="1"/>
    <x v="3"/>
    <x v="2"/>
    <n v="122"/>
    <s v="00086018701"/>
    <s v="De: 00086018701 A:00066018701 Transferencia de recursos a solicitud del Ministerio de Planificación del Desarrollo y Medio Ambiente mediante nota CITE: MPDyMA/DGAA/UF/T-NE 00007/2026, Informe MPDyMA/DGAA/UF/T-INF 005/2026 en el marco del De"/>
    <m/>
    <m/>
    <m/>
    <m/>
    <m/>
    <m/>
    <n v="474853.92"/>
    <n v="0"/>
    <n v="474853.92"/>
  </r>
  <r>
    <x v="3"/>
    <n v="1"/>
    <x v="3"/>
    <x v="2"/>
    <n v="123"/>
    <s v="00086018704"/>
    <s v="De: 00086018704 A:00066018702 Transferencia de recursos a solicitud del Ministerio de Planificación del Desarrollo y Medio Ambiente mediante nota CITE: MPDyMA/DGAA/UF/T-NE 00007/2026, Informe MPDyMA/DGAA/UF/T-INF 005/2026 en el marco del De"/>
    <m/>
    <m/>
    <m/>
    <m/>
    <m/>
    <m/>
    <n v="548013.02"/>
    <n v="0"/>
    <n v="548013.02"/>
  </r>
  <r>
    <x v="3"/>
    <n v="7"/>
    <x v="3"/>
    <x v="3"/>
    <n v="124"/>
    <s v="00086077011"/>
    <s v="De: 00066047005 A:00086077011 De: 00066047005 A:00086077011 Transferencia de recursos a solicitud del Ministerio de Planificación del Desarrollo y Medio Ambiente mediante nota CITE: MPDyMA/VIPFE/DGPP/UP-NE 00029/2026, para el financiamiento"/>
    <m/>
    <m/>
    <m/>
    <m/>
    <m/>
    <m/>
    <n v="0"/>
    <n v="92442"/>
    <n v="92442"/>
  </r>
  <r>
    <x v="3"/>
    <n v="7"/>
    <x v="3"/>
    <x v="4"/>
    <n v="132"/>
    <s v="00086077011"/>
    <s v="De: 00066047005 A:00086077011 Transferencia de recursos a solicitud del Ministerio de Planificación del Desarrollo y Medio Ambiente mediante nota CITE: MPDyMA/VIPFE/DGPP/UP-NE 00048/2026, para el financiamiento del Programa Multisectorial d"/>
    <m/>
    <m/>
    <m/>
    <m/>
    <m/>
    <m/>
    <n v="0"/>
    <n v="9876.9699999999993"/>
    <n v="9876.9699999999993"/>
  </r>
  <r>
    <x v="4"/>
    <n v="1"/>
    <x v="4"/>
    <x v="5"/>
    <n v="211"/>
    <s v="00382014303"/>
    <s v="De: 00099021001 A:00382014303 Transferencia de recursos a solicitud de la Agencia de Infraestructura en Salud y Equipamiento Médico mediante nota CITE:AISEM/DGE/BID 4612/CE/00070/26 Contrato de Préstamo BID 4612/BL-BO (operación bimonetaria"/>
    <m/>
    <m/>
    <m/>
    <m/>
    <m/>
    <m/>
    <n v="0"/>
    <n v="1257914.9099999999"/>
    <n v="1257914.9099999999"/>
  </r>
  <r>
    <x v="1"/>
    <n v="24"/>
    <x v="1"/>
    <x v="6"/>
    <n v="260"/>
    <s v="00041248002"/>
    <s v="De: 00086048003 A:00041248002 Transferencia de recursos a solicitud de la Unidad de Coordinación y Ejecución del Programa Más Inversión para Riego dependiente del Ministerio de Desarrollo Productivo, Rural y Agua mediante nota CITE: VAR/MIR"/>
    <m/>
    <m/>
    <m/>
    <m/>
    <m/>
    <m/>
    <n v="0"/>
    <n v="28.68"/>
    <n v="28.68"/>
  </r>
  <r>
    <x v="3"/>
    <n v="4"/>
    <x v="3"/>
    <x v="6"/>
    <n v="260"/>
    <s v="00086048003"/>
    <s v="De: 00086048003 A:00041248002 Transferencia de recursos a solicitud de la Unidad de Coordinación y Ejecución del Programa Más Inversión para Riego dependiente del Ministerio de Desarrollo Productivo, Rural y Agua mediante nota CITE: VAR/MIR"/>
    <m/>
    <m/>
    <m/>
    <m/>
    <m/>
    <m/>
    <n v="28.68"/>
    <n v="0"/>
    <n v="28.68"/>
  </r>
  <r>
    <x v="1"/>
    <n v="24"/>
    <x v="1"/>
    <x v="6"/>
    <n v="261"/>
    <s v="00041248001"/>
    <s v="De: 00086048002 A:00041248001 Transferencia de recursos a solicitud de la Unidad de Coordinación y Ejecución del Programa Más Inversión para Riego dependiente del Ministerio de Desarrollo Productivo, Rural y Agua mediante nota CITE: VAR/MIR"/>
    <m/>
    <m/>
    <m/>
    <m/>
    <m/>
    <m/>
    <n v="0"/>
    <n v="49.72"/>
    <n v="49.72"/>
  </r>
  <r>
    <x v="3"/>
    <n v="4"/>
    <x v="3"/>
    <x v="6"/>
    <n v="261"/>
    <s v="00086048002"/>
    <s v="De: 00086048002 A:00041248001 Transferencia de recursos a solicitud de la Unidad de Coordinación y Ejecución del Programa Más Inversión para Riego dependiente del Ministerio de Desarrollo Productivo, Rural y Agua mediante nota CITE: VAR/MIR"/>
    <m/>
    <m/>
    <m/>
    <m/>
    <m/>
    <m/>
    <n v="49.72"/>
    <n v="0"/>
    <n v="49.72"/>
  </r>
  <r>
    <x v="1"/>
    <n v="24"/>
    <x v="1"/>
    <x v="6"/>
    <n v="262"/>
    <s v="00041247011"/>
    <s v="De: 00086047012 A:00041247011 Transferencia de recursos a solicitud de la Unidad de Coordinación y Ejecución del Programa Más Inversión para Riego dependiente del Ministerio de Desarrollo Productivo, Rural y Agua mediante nota CITE: VAR/MIR"/>
    <m/>
    <m/>
    <m/>
    <m/>
    <m/>
    <m/>
    <n v="0"/>
    <n v="31382433.039999999"/>
    <n v="31382433.039999999"/>
  </r>
  <r>
    <x v="3"/>
    <n v="4"/>
    <x v="3"/>
    <x v="6"/>
    <n v="262"/>
    <s v="00086047012"/>
    <s v="De: 00086047012 A:00041247011 Transferencia de recursos a solicitud de la Unidad de Coordinación y Ejecución del Programa Más Inversión para Riego dependiente del Ministerio de Desarrollo Productivo, Rural y Agua mediante nota CITE: VAR/MIR"/>
    <m/>
    <m/>
    <m/>
    <m/>
    <m/>
    <m/>
    <n v="31382433.039999999"/>
    <n v="0"/>
    <n v="31382433.039999999"/>
  </r>
  <r>
    <x v="1"/>
    <n v="24"/>
    <x v="1"/>
    <x v="6"/>
    <n v="263"/>
    <s v="00041247010"/>
    <s v="De: 00086047011 A:00041247010 Transferencia de recursos a solicitud de la Unidad de Coordinación y Ejecución del Programa Más Inversión para Riego dependiente del Ministerio de Desarrollo Productivo, Rural y Agua mediante nota CITE: VAR/MIR"/>
    <m/>
    <m/>
    <m/>
    <m/>
    <m/>
    <m/>
    <n v="0"/>
    <n v="32689809.800000001"/>
    <n v="32689809.800000001"/>
  </r>
  <r>
    <x v="3"/>
    <n v="4"/>
    <x v="3"/>
    <x v="6"/>
    <n v="263"/>
    <s v="00086047011"/>
    <s v="De: 00086047011 A:00041247010 Transferencia de recursos a solicitud de la Unidad de Coordinación y Ejecución del Programa Más Inversión para Riego dependiente del Ministerio de Desarrollo Productivo, Rural y Agua mediante nota CITE: VAR/MIR"/>
    <m/>
    <m/>
    <m/>
    <m/>
    <m/>
    <m/>
    <n v="32689809.800000001"/>
    <n v="0"/>
    <n v="32689809.800000001"/>
  </r>
  <r>
    <x v="1"/>
    <n v="24"/>
    <x v="1"/>
    <x v="6"/>
    <n v="264"/>
    <s v="00041247009"/>
    <s v="De: 00086047010 A:00041247009 Transferencia de recursos a solicitud de la Unidad de Coordinación y Ejecución del Programa Más Inversión para Riego dependiente del Ministerio de Desarrollo Productivo, Rural y Agua mediante nota CITE: VAR/MIR"/>
    <m/>
    <m/>
    <m/>
    <m/>
    <m/>
    <m/>
    <n v="0"/>
    <n v="5063128.0599999996"/>
    <n v="5063128.0599999996"/>
  </r>
  <r>
    <x v="3"/>
    <n v="4"/>
    <x v="3"/>
    <x v="6"/>
    <n v="264"/>
    <s v="00086047010"/>
    <s v="De: 00086047010 A:00041247009 Transferencia de recursos a solicitud de la Unidad de Coordinación y Ejecución del Programa Más Inversión para Riego dependiente del Ministerio de Desarrollo Productivo, Rural y Agua mediante nota CITE: VAR/MIR"/>
    <m/>
    <m/>
    <m/>
    <m/>
    <m/>
    <m/>
    <n v="5063128.0599999996"/>
    <n v="0"/>
    <n v="5063128.0599999996"/>
  </r>
  <r>
    <x v="1"/>
    <n v="24"/>
    <x v="1"/>
    <x v="6"/>
    <n v="265"/>
    <s v="00041247008"/>
    <s v="De: 00086047008 A:00041247008 Transferencia de recursos a solicitud de la Unidad de Coordinación y Ejecución del Programa Más Inversión para Riego dependiente del Ministerio de Desarrollo Productivo, Rural y Agua mediante nota CITE: VAR/MIR"/>
    <m/>
    <m/>
    <m/>
    <m/>
    <m/>
    <m/>
    <n v="0"/>
    <n v="933071.05"/>
    <n v="933071.05"/>
  </r>
  <r>
    <x v="3"/>
    <n v="4"/>
    <x v="3"/>
    <x v="6"/>
    <n v="265"/>
    <s v="00086047008"/>
    <s v="De: 00086047008 A:00041247008 Transferencia de recursos a solicitud de la Unidad de Coordinación y Ejecución del Programa Más Inversión para Riego dependiente del Ministerio de Desarrollo Productivo, Rural y Agua mediante nota CITE: VAR/MIR"/>
    <m/>
    <m/>
    <m/>
    <m/>
    <m/>
    <m/>
    <n v="933071.05"/>
    <n v="0"/>
    <n v="933071.05"/>
  </r>
  <r>
    <x v="1"/>
    <n v="24"/>
    <x v="1"/>
    <x v="6"/>
    <n v="266"/>
    <s v="00041247007"/>
    <s v="De: 00086047007 A:00041247007 Transferencia de recursos a solicitud de la Unidad de Coordinación y Ejecución del Programa Más Inversión para Riego dependiente del Ministerio de Desarrollo Productivo, Rural y Agua mediante nota CITE: VAR/MIR"/>
    <m/>
    <m/>
    <m/>
    <m/>
    <m/>
    <m/>
    <n v="0"/>
    <n v="0.99"/>
    <n v="0.99"/>
  </r>
  <r>
    <x v="3"/>
    <n v="4"/>
    <x v="3"/>
    <x v="6"/>
    <n v="266"/>
    <s v="00086047007"/>
    <s v="De: 00086047007 A:00041247007 Transferencia de recursos a solicitud de la Unidad de Coordinación y Ejecución del Programa Más Inversión para Riego dependiente del Ministerio de Desarrollo Productivo, Rural y Agua mediante nota CITE: VAR/MIR"/>
    <m/>
    <m/>
    <m/>
    <m/>
    <m/>
    <m/>
    <n v="0.99"/>
    <n v="0"/>
    <n v="0.99"/>
  </r>
  <r>
    <x v="1"/>
    <n v="24"/>
    <x v="1"/>
    <x v="6"/>
    <n v="267"/>
    <s v="00041247006"/>
    <s v="De: 00086047006 A:00041247006 Transferencia de recursos a solicitud de la Unidad de Coordinación y Ejecución del Programa Más Inversión para Riego dependiente del Ministerio de Desarrollo Productivo, Rural y Agua mediante nota CITE: VAR/MIR"/>
    <m/>
    <m/>
    <m/>
    <m/>
    <m/>
    <m/>
    <n v="0"/>
    <n v="9045139.3200000003"/>
    <n v="9045139.3200000003"/>
  </r>
  <r>
    <x v="3"/>
    <n v="4"/>
    <x v="3"/>
    <x v="6"/>
    <n v="267"/>
    <s v="00086047006"/>
    <s v="De: 00086047006 A:00041247006 Transferencia de recursos a solicitud de la Unidad de Coordinación y Ejecución del Programa Más Inversión para Riego dependiente del Ministerio de Desarrollo Productivo, Rural y Agua mediante nota CITE: VAR/MIR"/>
    <m/>
    <m/>
    <m/>
    <m/>
    <m/>
    <m/>
    <n v="9045139.3200000003"/>
    <n v="0"/>
    <n v="9045139.3200000003"/>
  </r>
  <r>
    <x v="1"/>
    <n v="24"/>
    <x v="1"/>
    <x v="6"/>
    <n v="268"/>
    <s v="00041247005"/>
    <s v="De: 00086047005 A:00041247005 Transferencia de recursos a solicitud de la Unidad de Coordinación y Ejecución del Programa Más Inversión para Riego dependiente del Ministerio de Desarrollo Productivo, Rural y Agua mediante nota CITE: VAR/MIR"/>
    <m/>
    <m/>
    <m/>
    <m/>
    <m/>
    <m/>
    <n v="0"/>
    <n v="3206255.22"/>
    <n v="3206255.22"/>
  </r>
  <r>
    <x v="3"/>
    <n v="4"/>
    <x v="3"/>
    <x v="6"/>
    <n v="268"/>
    <s v="00086047005"/>
    <s v="De: 00086047005 A:00041247005 Transferencia de recursos a solicitud de la Unidad de Coordinación y Ejecución del Programa Más Inversión para Riego dependiente del Ministerio de Desarrollo Productivo, Rural y Agua mediante nota CITE: VAR/MIR"/>
    <m/>
    <m/>
    <m/>
    <m/>
    <m/>
    <m/>
    <n v="3206255.22"/>
    <n v="0"/>
    <n v="3206255.22"/>
  </r>
  <r>
    <x v="1"/>
    <n v="24"/>
    <x v="1"/>
    <x v="6"/>
    <n v="269"/>
    <s v="00041247004"/>
    <s v="De: 00086047004 A:00041247004 Transferencia de recursos a solicitud de la Unidad de Coordinación y Ejecución del Programa Más Inversión para Riego dependiente del Ministerio de Desarrollo Productivo, Rural y Agua mediante nota CITE: VAR/MIR"/>
    <m/>
    <m/>
    <m/>
    <m/>
    <m/>
    <m/>
    <n v="0"/>
    <n v="2262211.9300000002"/>
    <n v="2262211.9300000002"/>
  </r>
  <r>
    <x v="3"/>
    <n v="4"/>
    <x v="3"/>
    <x v="6"/>
    <n v="269"/>
    <s v="00086047004"/>
    <s v="De: 00086047004 A:00041247004 Transferencia de recursos a solicitud de la Unidad de Coordinación y Ejecución del Programa Más Inversión para Riego dependiente del Ministerio de Desarrollo Productivo, Rural y Agua mediante nota CITE: VAR/MIR"/>
    <m/>
    <m/>
    <m/>
    <m/>
    <m/>
    <m/>
    <n v="2262211.9300000002"/>
    <n v="0"/>
    <n v="2262211.9300000002"/>
  </r>
  <r>
    <x v="1"/>
    <n v="24"/>
    <x v="1"/>
    <x v="6"/>
    <n v="270"/>
    <s v="00041247003"/>
    <s v="De: 00086047003 A:00041247003 Transferencia de recursos a solicitud de la Unidad de Coordinación y Ejecución del Programa Más Inversión para Riego dependiente del Ministerio de Desarrollo Productivo, Rural y Agua mediante nota CITE: VAR/MIR"/>
    <m/>
    <m/>
    <m/>
    <m/>
    <m/>
    <m/>
    <n v="0"/>
    <n v="436749.9"/>
    <n v="436749.9"/>
  </r>
  <r>
    <x v="3"/>
    <n v="4"/>
    <x v="3"/>
    <x v="6"/>
    <n v="270"/>
    <s v="00086047003"/>
    <s v="De: 00086047003 A:00041247003 Transferencia de recursos a solicitud de la Unidad de Coordinación y Ejecución del Programa Más Inversión para Riego dependiente del Ministerio de Desarrollo Productivo, Rural y Agua mediante nota CITE: VAR/MIR"/>
    <m/>
    <m/>
    <m/>
    <m/>
    <m/>
    <m/>
    <n v="436749.9"/>
    <n v="0"/>
    <n v="436749.9"/>
  </r>
  <r>
    <x v="1"/>
    <n v="24"/>
    <x v="1"/>
    <x v="6"/>
    <n v="271"/>
    <s v="00041247002"/>
    <s v="De: 00086047002 A:00041247002 Transferencia de recursos a solicitud de la Unidad de Coordinación y Ejecución del Programa Más Inversión para Riego dependiente del Ministerio de Desarrollo Productivo, Rural y Agua mediante nota CITE: VAR/MIR"/>
    <m/>
    <m/>
    <m/>
    <m/>
    <m/>
    <m/>
    <n v="0"/>
    <n v="85401.18"/>
    <n v="85401.18"/>
  </r>
  <r>
    <x v="3"/>
    <n v="4"/>
    <x v="3"/>
    <x v="6"/>
    <n v="271"/>
    <s v="00086047002"/>
    <s v="De: 00086047002 A:00041247002 Transferencia de recursos a solicitud de la Unidad de Coordinación y Ejecución del Programa Más Inversión para Riego dependiente del Ministerio de Desarrollo Productivo, Rural y Agua mediante nota CITE: VAR/MIR"/>
    <m/>
    <m/>
    <m/>
    <m/>
    <m/>
    <m/>
    <n v="85401.18"/>
    <n v="0"/>
    <n v="85401.18"/>
  </r>
  <r>
    <x v="1"/>
    <n v="24"/>
    <x v="1"/>
    <x v="6"/>
    <n v="272"/>
    <s v="00041247001"/>
    <s v="De: 00086047001 A:00041247001 Transferencia de recursos a solicitud de la Unidad de Coordinación y Ejecución del Programa Más Inversión para Riego dependiente del Ministerio de Desarrollo Productivo, Rural y Agua mediante nota CITE: VAR/MIR"/>
    <m/>
    <m/>
    <m/>
    <m/>
    <m/>
    <m/>
    <n v="0"/>
    <n v="100.2"/>
    <n v="100.2"/>
  </r>
  <r>
    <x v="3"/>
    <n v="4"/>
    <x v="3"/>
    <x v="6"/>
    <n v="272"/>
    <s v="00086047001"/>
    <s v="De: 00086047001 A:00041247001 Transferencia de recursos a solicitud de la Unidad de Coordinación y Ejecución del Programa Más Inversión para Riego dependiente del Ministerio de Desarrollo Productivo, Rural y Agua mediante nota CITE: VAR/MIR"/>
    <m/>
    <m/>
    <m/>
    <m/>
    <m/>
    <m/>
    <n v="100.2"/>
    <n v="0"/>
    <n v="100.2"/>
  </r>
  <r>
    <x v="1"/>
    <n v="24"/>
    <x v="1"/>
    <x v="6"/>
    <n v="273"/>
    <s v="00041244201"/>
    <s v="De: 00086044201 A:00041244201 Transferencia de recursos a solicitud de la Unidad de Coordinación y Ejecución del Programa Más Inversión para Riego dependiente del Ministerio de Desarrollo Productivo, Rural y Agua mediante nota CITE: VAR/MIR"/>
    <m/>
    <m/>
    <m/>
    <m/>
    <m/>
    <m/>
    <n v="0"/>
    <n v="10451780.210000001"/>
    <n v="10451780.210000001"/>
  </r>
  <r>
    <x v="3"/>
    <n v="4"/>
    <x v="3"/>
    <x v="6"/>
    <n v="273"/>
    <s v="00086044201"/>
    <s v="De: 00086044201 A:00041244201 Transferencia de recursos a solicitud de la Unidad de Coordinación y Ejecución del Programa Más Inversión para Riego dependiente del Ministerio de Desarrollo Productivo, Rural y Agua mediante nota CITE: VAR/MIR"/>
    <m/>
    <m/>
    <m/>
    <m/>
    <m/>
    <m/>
    <n v="10451780.210000001"/>
    <n v="0"/>
    <n v="10451780.210000001"/>
  </r>
  <r>
    <x v="1"/>
    <n v="24"/>
    <x v="1"/>
    <x v="6"/>
    <n v="274"/>
    <s v="00041244101"/>
    <s v="De: 00086044101 A:00041244101 Transferencia de recursos a solicitud de la Unidad de Coordinación y Ejecución del Programa Más Inversión para Riego dependiente del Ministerio de Desarrollo Productivo, Rural y Agua mediante nota CITE: VAR/MIR"/>
    <m/>
    <m/>
    <m/>
    <m/>
    <m/>
    <m/>
    <n v="0"/>
    <n v="215170.2"/>
    <n v="215170.2"/>
  </r>
  <r>
    <x v="3"/>
    <n v="4"/>
    <x v="3"/>
    <x v="6"/>
    <n v="274"/>
    <s v="00086044101"/>
    <s v="De: 00086044101 A:00041244101 Transferencia de recursos a solicitud de la Unidad de Coordinación y Ejecución del Programa Más Inversión para Riego dependiente del Ministerio de Desarrollo Productivo, Rural y Agua mediante nota CITE: VAR/MIR"/>
    <m/>
    <m/>
    <m/>
    <m/>
    <m/>
    <m/>
    <n v="215170.2"/>
    <n v="0"/>
    <n v="215170.2"/>
  </r>
  <r>
    <x v="1"/>
    <n v="26"/>
    <x v="1"/>
    <x v="6"/>
    <n v="275"/>
    <s v="00041267006"/>
    <s v="De: 00086057008 A:00041267006 Transferencia de recursos a solicitud de la Unidad Coordinadora del Programa de Agua y Alcantarillado Periurbano UCP-PAAP dependiente del Ministerio de Desarrollo Productivo, Rural y Agua realizado mediante not"/>
    <m/>
    <m/>
    <m/>
    <m/>
    <m/>
    <m/>
    <n v="0"/>
    <n v="300000"/>
    <n v="300000"/>
  </r>
  <r>
    <x v="3"/>
    <n v="5"/>
    <x v="3"/>
    <x v="6"/>
    <n v="275"/>
    <s v="00086057008"/>
    <s v="De: 00086057008 A:00041267006 Transferencia de recursos a solicitud de la Unidad Coordinadora del Programa de Agua y Alcantarillado Periurbano UCP-PAAP dependiente del Ministerio de Desarrollo Productivo, Rural y Agua realizado mediante not"/>
    <m/>
    <m/>
    <m/>
    <m/>
    <m/>
    <m/>
    <n v="300000"/>
    <n v="0"/>
    <n v="300000"/>
  </r>
  <r>
    <x v="1"/>
    <n v="26"/>
    <x v="1"/>
    <x v="7"/>
    <n v="310"/>
    <s v="00041261101"/>
    <s v="De: 00086051101 A:00041261101 Transferencia de recursos a solicitud de la Unidad Coordinadora del Programa de Agua y Alcantarillado Periurbano UCP-PAAP dependiente del Ministerio de Desarrollo Productivo, Rural y Agua realizado mediante not"/>
    <m/>
    <m/>
    <m/>
    <m/>
    <m/>
    <m/>
    <n v="0"/>
    <n v="1"/>
    <n v="1"/>
  </r>
  <r>
    <x v="3"/>
    <n v="5"/>
    <x v="3"/>
    <x v="7"/>
    <n v="310"/>
    <s v="00086051101"/>
    <s v="De: 00086051101 A:00041261101 Transferencia de recursos a solicitud de la Unidad Coordinadora del Programa de Agua y Alcantarillado Periurbano UCP-PAAP dependiente del Ministerio de Desarrollo Productivo, Rural y Agua realizado mediante not"/>
    <m/>
    <m/>
    <m/>
    <m/>
    <m/>
    <m/>
    <n v="1"/>
    <n v="0"/>
    <n v="1"/>
  </r>
  <r>
    <x v="1"/>
    <n v="26"/>
    <x v="1"/>
    <x v="7"/>
    <n v="311"/>
    <s v="00041261102"/>
    <s v="De: 00086051102 A:00041261102 Transferencia de recursos a solicitud de la Unidad Coordinadora del Programa de Agua y Alcantarillado Periurbano UCP-PAAP dependiente del Ministerio de Desarrollo Productivo, Rural y Agua realizado mediante not"/>
    <m/>
    <m/>
    <m/>
    <m/>
    <m/>
    <m/>
    <n v="0"/>
    <n v="565956.30000000005"/>
    <n v="565956.30000000005"/>
  </r>
  <r>
    <x v="3"/>
    <n v="5"/>
    <x v="3"/>
    <x v="7"/>
    <n v="311"/>
    <s v="00086051102"/>
    <s v="De: 00086051102 A:00041261102 Transferencia de recursos a solicitud de la Unidad Coordinadora del Programa de Agua y Alcantarillado Periurbano UCP-PAAP dependiente del Ministerio de Desarrollo Productivo, Rural y Agua realizado mediante not"/>
    <m/>
    <m/>
    <m/>
    <m/>
    <m/>
    <m/>
    <n v="565956.30000000005"/>
    <n v="0"/>
    <n v="565956.30000000005"/>
  </r>
  <r>
    <x v="1"/>
    <n v="26"/>
    <x v="1"/>
    <x v="7"/>
    <n v="312"/>
    <s v="00041261103"/>
    <s v="De: 00086051103 A:00041261103 Transferencia de recursos a solicitud de la Unidad Coordinadora del Programa de Agua y Alcantarillado Periurbano UCP-PAAP dependiente del Ministerio de Desarrollo Productivo, Rural y Agua realizado mediante not"/>
    <m/>
    <m/>
    <m/>
    <m/>
    <m/>
    <m/>
    <n v="0"/>
    <n v="3069964.27"/>
    <n v="3069964.27"/>
  </r>
  <r>
    <x v="3"/>
    <n v="5"/>
    <x v="3"/>
    <x v="7"/>
    <n v="312"/>
    <s v="00086051103"/>
    <s v="De: 00086051103 A:00041261103 Transferencia de recursos a solicitud de la Unidad Coordinadora del Programa de Agua y Alcantarillado Periurbano UCP-PAAP dependiente del Ministerio de Desarrollo Productivo, Rural y Agua realizado mediante not"/>
    <m/>
    <m/>
    <m/>
    <m/>
    <m/>
    <m/>
    <n v="3069964.27"/>
    <n v="0"/>
    <n v="3069964.27"/>
  </r>
  <r>
    <x v="1"/>
    <n v="26"/>
    <x v="1"/>
    <x v="7"/>
    <n v="313"/>
    <s v="00041264101"/>
    <s v="De: 00086054103 A:00041264101 Transferencia de recursos a solicitud de la Unidad Coordinadora del Programa de Agua y Alcantarillado Periurbano UCP-PAAP dependiente del Ministerio de Desarrollo Productivo, Rural y Agua realizado mediante not"/>
    <m/>
    <m/>
    <m/>
    <m/>
    <m/>
    <m/>
    <n v="0"/>
    <n v="1963998.49"/>
    <n v="1963998.49"/>
  </r>
  <r>
    <x v="3"/>
    <n v="5"/>
    <x v="3"/>
    <x v="7"/>
    <n v="313"/>
    <s v="00086054103"/>
    <s v="De: 00086054103 A:00041264101 Transferencia de recursos a solicitud de la Unidad Coordinadora del Programa de Agua y Alcantarillado Periurbano UCP-PAAP dependiente del Ministerio de Desarrollo Productivo, Rural y Agua realizado mediante not"/>
    <m/>
    <m/>
    <m/>
    <m/>
    <m/>
    <m/>
    <n v="1963998.49"/>
    <n v="0"/>
    <n v="1963998.49"/>
  </r>
  <r>
    <x v="1"/>
    <n v="26"/>
    <x v="1"/>
    <x v="7"/>
    <n v="314"/>
    <s v="00041264102"/>
    <s v="De: 00086054104 A:00041264102 Transferencia de recursos a solicitud de la Unidad Coordinadora del Programa de Agua y Alcantarillado Periurbano UCP-PAAP dependiente del Ministerio de Desarrollo Productivo, Rural y Agua realizado mediante not"/>
    <m/>
    <m/>
    <m/>
    <m/>
    <m/>
    <m/>
    <n v="0"/>
    <n v="1762437.24"/>
    <n v="1762437.24"/>
  </r>
  <r>
    <x v="3"/>
    <n v="5"/>
    <x v="3"/>
    <x v="7"/>
    <n v="314"/>
    <s v="00086054104"/>
    <s v="De: 00086054104 A:00041264102 Transferencia de recursos a solicitud de la Unidad Coordinadora del Programa de Agua y Alcantarillado Periurbano UCP-PAAP dependiente del Ministerio de Desarrollo Productivo, Rural y Agua realizado mediante not"/>
    <m/>
    <m/>
    <m/>
    <m/>
    <m/>
    <m/>
    <n v="1762437.24"/>
    <n v="0"/>
    <n v="1762437.24"/>
  </r>
  <r>
    <x v="1"/>
    <n v="26"/>
    <x v="1"/>
    <x v="7"/>
    <n v="315"/>
    <s v="00041264201"/>
    <s v="De: 00086054201 A:00041264201 Transferencia de recursos a solicitud de la Unidad Coordinadora del Programa de Agua y Alcantarillado Periurbano UCP-PAAP dependiente del Ministerio de Desarrollo Productivo, Rural y Agua realizado mediante not"/>
    <m/>
    <m/>
    <m/>
    <m/>
    <m/>
    <m/>
    <n v="0"/>
    <n v="5315363.04"/>
    <n v="5315363.04"/>
  </r>
  <r>
    <x v="3"/>
    <n v="5"/>
    <x v="3"/>
    <x v="7"/>
    <n v="315"/>
    <s v="00086054201"/>
    <s v="De: 00086054201 A:00041264201 Transferencia de recursos a solicitud de la Unidad Coordinadora del Programa de Agua y Alcantarillado Periurbano UCP-PAAP dependiente del Ministerio de Desarrollo Productivo, Rural y Agua realizado mediante not"/>
    <m/>
    <m/>
    <m/>
    <m/>
    <m/>
    <m/>
    <n v="5315363.04"/>
    <n v="0"/>
    <n v="5315363.04"/>
  </r>
  <r>
    <x v="1"/>
    <n v="26"/>
    <x v="1"/>
    <x v="7"/>
    <n v="316"/>
    <s v="00041264202"/>
    <s v="De: 00086054202 A:00041264202 Transferencia de recursos a solicitud de la Unidad Coordinadora del Programa de Agua y Alcantarillado Periurbano UCP-PAAP dependiente del Ministerio de Desarrollo Productivo, Rural y Agua realizado mediante not"/>
    <m/>
    <m/>
    <m/>
    <m/>
    <m/>
    <m/>
    <n v="0"/>
    <n v="13096907.98"/>
    <n v="13096907.98"/>
  </r>
  <r>
    <x v="3"/>
    <n v="5"/>
    <x v="3"/>
    <x v="7"/>
    <n v="316"/>
    <s v="00086054202"/>
    <s v="De: 00086054202 A:00041264202 Transferencia de recursos a solicitud de la Unidad Coordinadora del Programa de Agua y Alcantarillado Periurbano UCP-PAAP dependiente del Ministerio de Desarrollo Productivo, Rural y Agua realizado mediante not"/>
    <m/>
    <m/>
    <m/>
    <m/>
    <m/>
    <m/>
    <n v="13096907.98"/>
    <n v="0"/>
    <n v="13096907.98"/>
  </r>
  <r>
    <x v="1"/>
    <n v="26"/>
    <x v="1"/>
    <x v="7"/>
    <n v="317"/>
    <s v="00041267002"/>
    <s v="De: 00086057002 A:00041267002 Transferencia de recursos a solicitud de la Unidad Coordinadora del Programa de Agua y Alcantarillado Periurbano UCP-PAAP dependiente del Ministerio de Desarrollo Productivo, Rural y Agua realizado mediante not"/>
    <m/>
    <m/>
    <m/>
    <m/>
    <m/>
    <m/>
    <n v="0"/>
    <n v="1070166.76"/>
    <n v="1070166.76"/>
  </r>
  <r>
    <x v="3"/>
    <n v="5"/>
    <x v="3"/>
    <x v="7"/>
    <n v="317"/>
    <s v="00086057002"/>
    <s v="De: 00086057002 A:00041267002 Transferencia de recursos a solicitud de la Unidad Coordinadora del Programa de Agua y Alcantarillado Periurbano UCP-PAAP dependiente del Ministerio de Desarrollo Productivo, Rural y Agua realizado mediante not"/>
    <m/>
    <m/>
    <m/>
    <m/>
    <m/>
    <m/>
    <n v="1070166.76"/>
    <n v="0"/>
    <n v="1070166.76"/>
  </r>
  <r>
    <x v="1"/>
    <n v="26"/>
    <x v="1"/>
    <x v="7"/>
    <n v="318"/>
    <s v="00041267001"/>
    <s v="De: 00086057003 A:00041267001 Transferencia de recursos a solicitud de la Unidad Coordinadora del Programa de Agua y Alcantarillado Periurbano UCP-PAAP dependiente del Ministerio de Desarrollo Productivo, Rural y Agua realizado mediante not"/>
    <m/>
    <m/>
    <m/>
    <m/>
    <m/>
    <m/>
    <n v="0"/>
    <n v="5149094.87"/>
    <n v="5149094.87"/>
  </r>
  <r>
    <x v="3"/>
    <n v="5"/>
    <x v="3"/>
    <x v="7"/>
    <n v="318"/>
    <s v="00086057003"/>
    <s v="De: 00086057003 A:00041267001 Transferencia de recursos a solicitud de la Unidad Coordinadora del Programa de Agua y Alcantarillado Periurbano UCP-PAAP dependiente del Ministerio de Desarrollo Productivo, Rural y Agua realizado mediante not"/>
    <m/>
    <m/>
    <m/>
    <m/>
    <m/>
    <m/>
    <n v="5149094.87"/>
    <n v="0"/>
    <n v="5149094.87"/>
  </r>
  <r>
    <x v="1"/>
    <n v="26"/>
    <x v="1"/>
    <x v="7"/>
    <n v="319"/>
    <s v="00041267003"/>
    <s v="De: 00086057005 A:00041267003 Transferencia de recursos a solicitud de la Unidad Coordinadora del Programa de Agua y Alcantarillado Periurbano UCP-PAAP dependiente del Ministerio de Desarrollo Productivo, Rural y Agua realizado mediante not"/>
    <m/>
    <m/>
    <m/>
    <m/>
    <m/>
    <m/>
    <n v="0"/>
    <n v="32463451.760000002"/>
    <n v="32463451.760000002"/>
  </r>
  <r>
    <x v="3"/>
    <n v="5"/>
    <x v="3"/>
    <x v="7"/>
    <n v="319"/>
    <s v="00086057005"/>
    <s v="De: 00086057005 A:00041267003 Transferencia de recursos a solicitud de la Unidad Coordinadora del Programa de Agua y Alcantarillado Periurbano UCP-PAAP dependiente del Ministerio de Desarrollo Productivo, Rural y Agua realizado mediante not"/>
    <m/>
    <m/>
    <m/>
    <m/>
    <m/>
    <m/>
    <n v="32463451.760000002"/>
    <n v="0"/>
    <n v="32463451.760000002"/>
  </r>
  <r>
    <x v="1"/>
    <n v="26"/>
    <x v="1"/>
    <x v="7"/>
    <n v="320"/>
    <s v="00041267004"/>
    <s v="De: 00086057006 A:00041267004 Transferencia de recursos a solicitud de la Unidad Coordinadora del Programa de Agua y Alcantarillado Periurbano UCP-PAAP dependiente del Ministerio de Desarrollo Productivo, Rural y Agua realizado mediante not"/>
    <m/>
    <m/>
    <m/>
    <m/>
    <m/>
    <m/>
    <n v="0"/>
    <n v="19350349.93"/>
    <n v="19350349.93"/>
  </r>
  <r>
    <x v="3"/>
    <n v="5"/>
    <x v="3"/>
    <x v="7"/>
    <n v="320"/>
    <s v="00086057006"/>
    <s v="De: 00086057006 A:00041267004 Transferencia de recursos a solicitud de la Unidad Coordinadora del Programa de Agua y Alcantarillado Periurbano UCP-PAAP dependiente del Ministerio de Desarrollo Productivo, Rural y Agua realizado mediante not"/>
    <m/>
    <m/>
    <m/>
    <m/>
    <m/>
    <m/>
    <n v="19350349.93"/>
    <n v="0"/>
    <n v="19350349.93"/>
  </r>
  <r>
    <x v="1"/>
    <n v="26"/>
    <x v="1"/>
    <x v="7"/>
    <n v="321"/>
    <s v="00041267005"/>
    <s v="De: 00086057007 A:00041267005 Transferencia de recursos a solicitud de la Unidad Coordinadora del Programa de Agua y Alcantarillado Periurbano UCP-PAAP dependiente del Ministerio de Desarrollo Productivo, Rural y Agua realizado mediante not"/>
    <m/>
    <m/>
    <m/>
    <m/>
    <m/>
    <m/>
    <n v="0"/>
    <n v="5467780.3099999996"/>
    <n v="5467780.3099999996"/>
  </r>
  <r>
    <x v="3"/>
    <n v="5"/>
    <x v="3"/>
    <x v="7"/>
    <n v="321"/>
    <s v="00086057007"/>
    <s v="De: 00086057007 A:00041267005 Transferencia de recursos a solicitud de la Unidad Coordinadora del Programa de Agua y Alcantarillado Periurbano UCP-PAAP dependiente del Ministerio de Desarrollo Productivo, Rural y Agua realizado mediante not"/>
    <m/>
    <m/>
    <m/>
    <m/>
    <m/>
    <m/>
    <n v="5467780.3099999996"/>
    <n v="0"/>
    <n v="5467780.3099999996"/>
  </r>
  <r>
    <x v="1"/>
    <n v="26"/>
    <x v="1"/>
    <x v="7"/>
    <n v="322"/>
    <s v="00041267007"/>
    <s v="De: 00086057010 A:00041267007 Transferencia de recursos a solicitud de la Unidad Coordinadora del Programa de Agua y Alcantarillado Periurbano UCP-PAAP dependiente del Ministerio de Desarrollo Productivo, Rural y Agua realizado mediante not"/>
    <m/>
    <m/>
    <m/>
    <m/>
    <m/>
    <m/>
    <n v="0"/>
    <n v="78993.05"/>
    <n v="78993.05"/>
  </r>
  <r>
    <x v="3"/>
    <n v="5"/>
    <x v="3"/>
    <x v="7"/>
    <n v="322"/>
    <s v="00086057010"/>
    <s v="De: 00086057010 A:00041267007 Transferencia de recursos a solicitud de la Unidad Coordinadora del Programa de Agua y Alcantarillado Periurbano UCP-PAAP dependiente del Ministerio de Desarrollo Productivo, Rural y Agua realizado mediante not"/>
    <m/>
    <m/>
    <m/>
    <m/>
    <m/>
    <m/>
    <n v="78993.05"/>
    <n v="0"/>
    <n v="78993.05"/>
  </r>
  <r>
    <x v="1"/>
    <n v="26"/>
    <x v="1"/>
    <x v="7"/>
    <n v="323"/>
    <s v="00041267008"/>
    <s v="De: 00086057011 A:00041267008 Transferencia de recursos a solicitud de la Unidad Coordinadora del Programa de Agua y Alcantarillado Periurbano UCP-PAAP dependiente del Ministerio de Desarrollo Productivo, Rural y Agua realizado mediante not"/>
    <m/>
    <m/>
    <m/>
    <m/>
    <m/>
    <m/>
    <n v="0"/>
    <n v="8741459.8100000005"/>
    <n v="8741459.8100000005"/>
  </r>
  <r>
    <x v="3"/>
    <n v="5"/>
    <x v="3"/>
    <x v="7"/>
    <n v="323"/>
    <s v="00086057011"/>
    <s v="De: 00086057011 A:00041267008 Transferencia de recursos a solicitud de la Unidad Coordinadora del Programa de Agua y Alcantarillado Periurbano UCP-PAAP dependiente del Ministerio de Desarrollo Productivo, Rural y Agua realizado mediante not"/>
    <m/>
    <m/>
    <m/>
    <m/>
    <m/>
    <m/>
    <n v="8741459.8100000005"/>
    <n v="0"/>
    <n v="8741459.8100000005"/>
  </r>
  <r>
    <x v="1"/>
    <n v="26"/>
    <x v="1"/>
    <x v="7"/>
    <n v="324"/>
    <s v="00041267009"/>
    <s v="De: 00086057012 A:00041267009 Transferencia de recursos a solicitud de la Unidad Coordinadora del Programa de Agua y Alcantarillado Periurbano UCP-PAAP dependiente del Ministerio de Desarrollo Productivo, Rural y Agua realizado mediante not"/>
    <m/>
    <m/>
    <m/>
    <m/>
    <m/>
    <m/>
    <n v="0"/>
    <n v="24071417.039999999"/>
    <n v="24071417.039999999"/>
  </r>
  <r>
    <x v="3"/>
    <n v="5"/>
    <x v="3"/>
    <x v="7"/>
    <n v="324"/>
    <s v="00086057012"/>
    <s v="De: 00086057012 A:00041267009 Transferencia de recursos a solicitud de la Unidad Coordinadora del Programa de Agua y Alcantarillado Periurbano UCP-PAAP dependiente del Ministerio de Desarrollo Productivo, Rural y Agua realizado mediante not"/>
    <m/>
    <m/>
    <m/>
    <m/>
    <m/>
    <m/>
    <n v="24071417.039999999"/>
    <n v="0"/>
    <n v="24071417.039999999"/>
  </r>
  <r>
    <x v="1"/>
    <n v="26"/>
    <x v="1"/>
    <x v="7"/>
    <n v="325"/>
    <s v="00041267010"/>
    <s v="De: 00086057013 A:00041267010 Transferencia de recursos a solicitud de la Unidad Coordinadora del Programa de Agua y Alcantarillado Periurbano UCP-PAAP dependiente del Ministerio de Desarrollo Productivo, Rural y Agua realizado mediante not"/>
    <m/>
    <m/>
    <m/>
    <m/>
    <m/>
    <m/>
    <n v="0"/>
    <n v="12396984.23"/>
    <n v="12396984.23"/>
  </r>
  <r>
    <x v="3"/>
    <n v="5"/>
    <x v="3"/>
    <x v="7"/>
    <n v="325"/>
    <s v="00086057013"/>
    <s v="De: 00086057013 A:00041267010 Transferencia de recursos a solicitud de la Unidad Coordinadora del Programa de Agua y Alcantarillado Periurbano UCP-PAAP dependiente del Ministerio de Desarrollo Productivo, Rural y Agua realizado mediante not"/>
    <m/>
    <m/>
    <m/>
    <m/>
    <m/>
    <m/>
    <n v="12396984.23"/>
    <n v="0"/>
    <n v="12396984.23"/>
  </r>
  <r>
    <x v="1"/>
    <n v="25"/>
    <x v="1"/>
    <x v="7"/>
    <n v="327"/>
    <s v="00041257005"/>
    <s v="De: 00086077009 A:00041257005 Transferencia de recursos a solicitud de la Unidad Coordinadora y Ejecutora de Programas y Proyectos UCEP dependiente del Ministerio de Desarrollo Productivo, Rural y Agua mediante nota CITE: CAR/UCEP-MMAYA-01"/>
    <m/>
    <m/>
    <m/>
    <m/>
    <m/>
    <m/>
    <n v="0"/>
    <n v="2041852.31"/>
    <n v="2041852.31"/>
  </r>
  <r>
    <x v="3"/>
    <n v="7"/>
    <x v="3"/>
    <x v="7"/>
    <n v="327"/>
    <s v="00086077009"/>
    <s v="De: 00086077009 A:00041257005 Transferencia de recursos a solicitud de la Unidad Coordinadora y Ejecutora de Programas y Proyectos UCEP dependiente del Ministerio de Desarrollo Productivo, Rural y Agua mediante nota CITE: CAR/UCEP-MMAYA-01"/>
    <m/>
    <m/>
    <m/>
    <m/>
    <m/>
    <m/>
    <n v="2041852.31"/>
    <n v="0"/>
    <n v="2041852.31"/>
  </r>
  <r>
    <x v="3"/>
    <n v="10"/>
    <x v="3"/>
    <x v="8"/>
    <n v="338"/>
    <s v="00086101101"/>
    <s v="De: 00086101101 A:00041271101 Transferencia de recursos a solicitud de la Unidad de Coordinación del Programa Piloto de Resiliencia Climática dependiente del Ministerio de Desarrollo Productivo, Rural y Agua mediante nota CITE: CAR/UCP-PPCR"/>
    <m/>
    <m/>
    <m/>
    <m/>
    <m/>
    <m/>
    <n v="15596.75"/>
    <n v="0"/>
    <n v="15596.75"/>
  </r>
  <r>
    <x v="3"/>
    <n v="10"/>
    <x v="3"/>
    <x v="8"/>
    <n v="339"/>
    <s v="00086104101"/>
    <s v="De: 00086104101 A:00041274101 Transferencia de recursos a solicitud de la Unidad de Coordinación del Programa Piloto de Resiliencia Climática dependiente del Ministerio de Desarrollo Productivo, Rural y Agua mediante nota CITE: CAR/UCP-PPCR"/>
    <m/>
    <m/>
    <m/>
    <m/>
    <m/>
    <m/>
    <n v="135262.04"/>
    <n v="0"/>
    <n v="135262.04"/>
  </r>
  <r>
    <x v="3"/>
    <n v="10"/>
    <x v="3"/>
    <x v="8"/>
    <n v="340"/>
    <s v="00086104202"/>
    <s v="De: 00086104202 A:00041274202 Transferencia de recursos a solicitud de la Unidad de Coordinación del Programa Piloto de Resiliencia Climática dependiente del Ministerio de Desarrollo Productivo, Rural y Agua mediante nota CITE: CAR/UCP-PPCR"/>
    <m/>
    <m/>
    <m/>
    <m/>
    <m/>
    <m/>
    <n v="64605.31"/>
    <n v="0"/>
    <n v="64605.31"/>
  </r>
  <r>
    <x v="3"/>
    <n v="10"/>
    <x v="3"/>
    <x v="9"/>
    <n v="348"/>
    <s v="00086107011"/>
    <s v="De: 00086107011 A:00041277001 Transferencia de recursos a solicitud de la Unidad de Coordinación del Programa Piloto de Resilencia Climática dependiente del Ministerio de Desarrollo Productivo, Rural y Agua mediante nota CITE: CAR/UCP-PPCR/"/>
    <m/>
    <m/>
    <m/>
    <m/>
    <m/>
    <m/>
    <n v="1685408.95"/>
    <n v="0"/>
    <n v="1685408.95"/>
  </r>
  <r>
    <x v="3"/>
    <n v="10"/>
    <x v="3"/>
    <x v="9"/>
    <n v="349"/>
    <s v="00086107013"/>
    <s v="De: 00086107013 A:00041277002 Transferencia de recursos a solicitud de la Unidad de Coordinación del Programa Piloto de Resilencia Climática dependiente del Ministerio de Desarrollo Productivo, Rural y Agua mediante nota CITE: CAR/UCP-PPCR/"/>
    <m/>
    <m/>
    <m/>
    <m/>
    <m/>
    <m/>
    <n v="4337465.03"/>
    <n v="0"/>
    <n v="4337465.03"/>
  </r>
  <r>
    <x v="5"/>
    <n v="2"/>
    <x v="5"/>
    <x v="10"/>
    <n v="421"/>
    <s v="00099021001"/>
    <s v="De: 00389012001 A:00099021001 Transferencia de recursos a solicitud de la Dirección General de Administración y Finanzas Territoriales mediante nota interna CITE: MEFP/VTCP/DGAFT/USCFT/N°43/2026, por concepto de recuperaciones de la deuda e"/>
    <m/>
    <m/>
    <m/>
    <m/>
    <m/>
    <m/>
    <n v="0"/>
    <n v="166630.42000000001"/>
    <n v="166630.42000000001"/>
  </r>
  <r>
    <x v="1"/>
    <n v="26"/>
    <x v="1"/>
    <x v="11"/>
    <n v="446"/>
    <s v="00041268001"/>
    <s v="De: 00086058003 A:00041268001 Transferencia de recursos a solicitud de la Unidad Coordinadora del Programa de Agua y Alcantarillado Periurbano UCP-PAAP dependiente del Ministerio de Desarrollo Productivo, Rural y Agua realizado mediante not"/>
    <m/>
    <m/>
    <m/>
    <m/>
    <m/>
    <m/>
    <n v="0"/>
    <n v="5623151.0199999996"/>
    <n v="5623151.0199999996"/>
  </r>
  <r>
    <x v="3"/>
    <n v="5"/>
    <x v="3"/>
    <x v="11"/>
    <n v="446"/>
    <s v="00086058003"/>
    <s v="De: 00086058003 A:00041268001 Transferencia de recursos a solicitud de la Unidad Coordinadora del Programa de Agua y Alcantarillado Periurbano UCP-PAAP dependiente del Ministerio de Desarrollo Productivo, Rural y Agua realizado mediante not"/>
    <m/>
    <m/>
    <m/>
    <m/>
    <m/>
    <m/>
    <n v="5623151.0199999996"/>
    <n v="0"/>
    <n v="5623151.0199999996"/>
  </r>
  <r>
    <x v="1"/>
    <n v="26"/>
    <x v="1"/>
    <x v="11"/>
    <n v="447"/>
    <s v="00041268002"/>
    <s v="De: 00086058004 A:00041268002 Transferencia de recursos a solicitud de la Unidad Coordinadora del Programa de Agua y Alcantarillado Periurbano UCP-PAAP dependiente del Ministerio de Desarrollo Productivo, Rural y Agua realizado mediante not"/>
    <m/>
    <m/>
    <m/>
    <m/>
    <m/>
    <m/>
    <n v="0"/>
    <n v="42430638.270000003"/>
    <n v="42430638.270000003"/>
  </r>
  <r>
    <x v="3"/>
    <n v="5"/>
    <x v="3"/>
    <x v="11"/>
    <n v="447"/>
    <s v="00086058004"/>
    <s v="De: 00086058004 A:00041268002 Transferencia de recursos a solicitud de la Unidad Coordinadora del Programa de Agua y Alcantarillado Periurbano UCP-PAAP dependiente del Ministerio de Desarrollo Productivo, Rural y Agua realizado mediante not"/>
    <m/>
    <m/>
    <m/>
    <m/>
    <m/>
    <m/>
    <n v="42430638.270000003"/>
    <n v="0"/>
    <n v="42430638.270000003"/>
  </r>
  <r>
    <x v="1"/>
    <n v="26"/>
    <x v="1"/>
    <x v="11"/>
    <n v="448"/>
    <s v="00041268003"/>
    <s v="De: 00086058005 A:00041268003 Transferencia de recursos a solicitud de la Unidad Coordinadora del Programa de Agua y Alcantarillado Periurbano UCP-PAAP dependiente del Ministerio de Desarrollo Productivo, Rural y Agua realizado mediante not"/>
    <m/>
    <m/>
    <m/>
    <m/>
    <m/>
    <m/>
    <n v="0"/>
    <n v="16263976.560000001"/>
    <n v="16263976.560000001"/>
  </r>
  <r>
    <x v="3"/>
    <n v="5"/>
    <x v="3"/>
    <x v="11"/>
    <n v="448"/>
    <s v="00086058005"/>
    <s v="De: 00086058005 A:00041268003 Transferencia de recursos a solicitud de la Unidad Coordinadora del Programa de Agua y Alcantarillado Periurbano UCP-PAAP dependiente del Ministerio de Desarrollo Productivo, Rural y Agua realizado mediante not"/>
    <m/>
    <m/>
    <m/>
    <m/>
    <m/>
    <m/>
    <n v="16263976.560000001"/>
    <n v="0"/>
    <n v="16263976.560000001"/>
  </r>
  <r>
    <x v="1"/>
    <n v="26"/>
    <x v="1"/>
    <x v="11"/>
    <n v="449"/>
    <s v="00041268004"/>
    <s v="De: 00086058006 A:00041268004 Transferencia de recursos a solicitud de la Unidad Coordinadora del Programa de Agua y Alcantarillado Periurbano UCP-PAAP dependiente del Ministerio de Desarrollo Productivo, Rural y Agua realizado mediante not"/>
    <m/>
    <m/>
    <m/>
    <m/>
    <m/>
    <m/>
    <n v="0"/>
    <n v="29892817.050000001"/>
    <n v="29892817.050000001"/>
  </r>
  <r>
    <x v="3"/>
    <n v="5"/>
    <x v="3"/>
    <x v="11"/>
    <n v="449"/>
    <s v="00086058006"/>
    <s v="De: 00086058006 A:00041268004 Transferencia de recursos a solicitud de la Unidad Coordinadora del Programa de Agua y Alcantarillado Periurbano UCP-PAAP dependiente del Ministerio de Desarrollo Productivo, Rural y Agua realizado mediante not"/>
    <m/>
    <m/>
    <m/>
    <m/>
    <m/>
    <m/>
    <n v="29892817.050000001"/>
    <n v="0"/>
    <n v="29892817.050000001"/>
  </r>
  <r>
    <x v="1"/>
    <n v="12"/>
    <x v="1"/>
    <x v="11"/>
    <n v="450"/>
    <s v="00041127001"/>
    <s v="De: 00041127001 A:00054027001 Transferencia de recursos a solicitud de Conoce Bolivia dependiente del Ministerio de Turismo Sostenible, Culturas, Folklore y Gastronomía realizado mediante nota CAR/COBOL-DGE-UEPPFE N° 0133/2026, en el marco"/>
    <m/>
    <m/>
    <m/>
    <m/>
    <m/>
    <m/>
    <n v="17050879.07"/>
    <n v="0"/>
    <n v="17050879.07"/>
  </r>
  <r>
    <x v="1"/>
    <n v="23"/>
    <x v="1"/>
    <x v="11"/>
    <n v="451"/>
    <s v="00041234101"/>
    <s v="De: 00086024101 A:00041234101 Transferencia de recursos a solicitud de la Unidad Operativa Boliviana de la Autoridad Binacional Autónoma del Sistema Hídrico - TDPS realizado mediante nota CITE: UOB.-ALT/UAF.N° 15/2026, en el marco del Decre"/>
    <m/>
    <m/>
    <m/>
    <m/>
    <m/>
    <m/>
    <n v="0"/>
    <n v="210057.99"/>
    <n v="210057.99"/>
  </r>
  <r>
    <x v="3"/>
    <n v="2"/>
    <x v="3"/>
    <x v="11"/>
    <n v="451"/>
    <s v="00086024101"/>
    <s v="De: 00086024101 A:00041234101 Transferencia de recursos a solicitud de la Unidad Operativa Boliviana de la Autoridad Binacional Autónoma del Sistema Hídrico - TDPS realizado mediante nota CITE: UOB.-ALT/UAF.N° 15/2026, en el marco del Decre"/>
    <m/>
    <m/>
    <m/>
    <m/>
    <m/>
    <m/>
    <n v="210057.99"/>
    <n v="0"/>
    <n v="210057.99"/>
  </r>
  <r>
    <x v="1"/>
    <n v="15"/>
    <x v="1"/>
    <x v="11"/>
    <n v="459"/>
    <s v="00041151101"/>
    <s v="De: 00047081101 A:00041151101 Transferencia de recursos a solicitud de SENASAG dependiente del Ministerio de Desarrollo Productivo, Rural y Agua realizado mediante nota CITE: SENASAG/DN/N°335/2026, en el marco del Decreto Supremo N°5488 de"/>
    <m/>
    <m/>
    <m/>
    <m/>
    <m/>
    <m/>
    <n v="0"/>
    <n v="16919762.219999999"/>
    <n v="16919762.219999999"/>
  </r>
  <r>
    <x v="2"/>
    <n v="8"/>
    <x v="2"/>
    <x v="11"/>
    <n v="459"/>
    <s v="00047081101"/>
    <s v="De: 00047081101 A:00041151101 Transferencia de recursos a solicitud de SENASAG dependiente del Ministerio de Desarrollo Productivo, Rural y Agua realizado mediante nota CITE: SENASAG/DN/N°335/2026, en el marco del Decreto Supremo N°5488 de"/>
    <m/>
    <m/>
    <m/>
    <m/>
    <m/>
    <m/>
    <n v="16919762.219999999"/>
    <n v="0"/>
    <n v="16919762.219999999"/>
  </r>
  <r>
    <x v="1"/>
    <n v="15"/>
    <x v="1"/>
    <x v="11"/>
    <n v="460"/>
    <s v="00041151102"/>
    <s v="De: 00047081102 A:00041151102 Transferencia de recursos a solicitud de SENASAG dependiente del Ministerio de Desarrollo Productivo, Rural y Agua realizado mediante nota CITE: SENASAG/DN/N°335/2026, en el marco del Decreto Supremo N°5488 de"/>
    <m/>
    <m/>
    <m/>
    <m/>
    <m/>
    <m/>
    <n v="0"/>
    <n v="979165.66"/>
    <n v="979165.66"/>
  </r>
  <r>
    <x v="2"/>
    <n v="8"/>
    <x v="2"/>
    <x v="11"/>
    <n v="460"/>
    <s v="00047081102"/>
    <s v="De: 00047081102 A:00041151102 Transferencia de recursos a solicitud de SENASAG dependiente del Ministerio de Desarrollo Productivo, Rural y Agua realizado mediante nota CITE: SENASAG/DN/N°335/2026, en el marco del Decreto Supremo N°5488 de"/>
    <m/>
    <m/>
    <m/>
    <m/>
    <m/>
    <m/>
    <n v="979165.66"/>
    <n v="0"/>
    <n v="979165.66"/>
  </r>
  <r>
    <x v="1"/>
    <n v="15"/>
    <x v="1"/>
    <x v="11"/>
    <n v="461"/>
    <s v="00041151103"/>
    <s v="De: 00047081103 A:00041151103 Transferencia de recursos a solicitud de SENASAG dependiente del Ministerio de Desarrollo Productivo, Rural y Agua realizado mediante nota CITE: SENASAG/DN/N°335/2026, en el marco del Decreto Supremo N°5488 de"/>
    <m/>
    <m/>
    <m/>
    <m/>
    <m/>
    <m/>
    <n v="0"/>
    <n v="4491429.33"/>
    <n v="4491429.33"/>
  </r>
  <r>
    <x v="2"/>
    <n v="8"/>
    <x v="2"/>
    <x v="11"/>
    <n v="461"/>
    <s v="00047081103"/>
    <s v="De: 00047081103 A:00041151103 Transferencia de recursos a solicitud de SENASAG dependiente del Ministerio de Desarrollo Productivo, Rural y Agua realizado mediante nota CITE: SENASAG/DN/N°335/2026, en el marco del Decreto Supremo N°5488 de"/>
    <m/>
    <m/>
    <m/>
    <m/>
    <m/>
    <m/>
    <n v="4491429.33"/>
    <n v="0"/>
    <n v="4491429.33"/>
  </r>
  <r>
    <x v="1"/>
    <n v="15"/>
    <x v="1"/>
    <x v="11"/>
    <n v="462"/>
    <s v="00041154101"/>
    <s v="De: 00047084102 A:00041154101 Transferencia de recursos a solicitud de SENASAG dependiente del Ministerio de Desarrollo Productivo, Rural y Agua realizado mediante nota CITE: SENASAG/DN/N°335/2026, en el marco del Decreto Supremo N°5488 de"/>
    <m/>
    <m/>
    <m/>
    <m/>
    <m/>
    <m/>
    <n v="0"/>
    <n v="12714.34"/>
    <n v="12714.34"/>
  </r>
  <r>
    <x v="2"/>
    <n v="8"/>
    <x v="2"/>
    <x v="11"/>
    <n v="462"/>
    <s v="00047084102"/>
    <s v="De: 00047084102 A:00041154101 Transferencia de recursos a solicitud de SENASAG dependiente del Ministerio de Desarrollo Productivo, Rural y Agua realizado mediante nota CITE: SENASAG/DN/N°335/2026, en el marco del Decreto Supremo N°5488 de"/>
    <m/>
    <m/>
    <m/>
    <m/>
    <m/>
    <m/>
    <n v="12714.34"/>
    <n v="0"/>
    <n v="12714.34"/>
  </r>
  <r>
    <x v="1"/>
    <n v="15"/>
    <x v="1"/>
    <x v="11"/>
    <n v="463"/>
    <s v="00041154102"/>
    <s v="De: 00047084103 A:00041154102 Transferencia de recursos a solicitud de SENASAG dependiente del Ministerio de Desarrollo Productivo, Rural y Agua realizado mediante nota CITE: SENASAG/DN/N°335/2026, en el marco del Decreto Supremo N°5488 de"/>
    <m/>
    <m/>
    <m/>
    <m/>
    <m/>
    <m/>
    <n v="0"/>
    <n v="28363.3"/>
    <n v="28363.3"/>
  </r>
  <r>
    <x v="2"/>
    <n v="8"/>
    <x v="2"/>
    <x v="11"/>
    <n v="463"/>
    <s v="00047084103"/>
    <s v="De: 00047084103 A:00041154102 Transferencia de recursos a solicitud de SENASAG dependiente del Ministerio de Desarrollo Productivo, Rural y Agua realizado mediante nota CITE: SENASAG/DN/N°335/2026, en el marco del Decreto Supremo N°5488 de"/>
    <m/>
    <m/>
    <m/>
    <m/>
    <m/>
    <m/>
    <n v="28363.3"/>
    <n v="0"/>
    <n v="28363.3"/>
  </r>
  <r>
    <x v="1"/>
    <n v="15"/>
    <x v="1"/>
    <x v="11"/>
    <n v="464"/>
    <s v="00041154103"/>
    <s v="De: 00047084105 A:00041154103 Transferencia de recursos a solicitud de SENASAG dependiente del Ministerio de Desarrollo Productivo, Rural y Agua realizado mediante nota CITE: SENASAG/DN/N°335/2026, en el marco del Decreto Supremo N°5488 de"/>
    <m/>
    <m/>
    <m/>
    <m/>
    <m/>
    <m/>
    <n v="0"/>
    <n v="128741.52"/>
    <n v="128741.52"/>
  </r>
  <r>
    <x v="2"/>
    <n v="8"/>
    <x v="2"/>
    <x v="11"/>
    <n v="464"/>
    <s v="00047084105"/>
    <s v="De: 00047084105 A:00041154103 Transferencia de recursos a solicitud de SENASAG dependiente del Ministerio de Desarrollo Productivo, Rural y Agua realizado mediante nota CITE: SENASAG/DN/N°335/2026, en el marco del Decreto Supremo N°5488 de"/>
    <m/>
    <m/>
    <m/>
    <m/>
    <m/>
    <m/>
    <n v="128741.52"/>
    <n v="0"/>
    <n v="128741.52"/>
  </r>
  <r>
    <x v="1"/>
    <n v="15"/>
    <x v="1"/>
    <x v="11"/>
    <n v="465"/>
    <s v="00041154201"/>
    <s v="De: 00047084201 A:00041154201 Transferencia de recursos a solicitud de SENASAG dependiente del Ministerio de Desarrollo Productivo, Rural y Agua realizado mediante nota CITE: SENASAG/DN/N°335/2026, en el marco del Decreto Supremo N°5488 de"/>
    <m/>
    <m/>
    <m/>
    <m/>
    <m/>
    <m/>
    <n v="0"/>
    <n v="28499.9"/>
    <n v="28499.9"/>
  </r>
  <r>
    <x v="2"/>
    <n v="8"/>
    <x v="2"/>
    <x v="11"/>
    <n v="465"/>
    <s v="00047084201"/>
    <s v="De: 00047084201 A:00041154201 Transferencia de recursos a solicitud de SENASAG dependiente del Ministerio de Desarrollo Productivo, Rural y Agua realizado mediante nota CITE: SENASAG/DN/N°335/2026, en el marco del Decreto Supremo N°5488 de"/>
    <m/>
    <m/>
    <m/>
    <m/>
    <m/>
    <m/>
    <n v="28499.9"/>
    <n v="0"/>
    <n v="28499.9"/>
  </r>
  <r>
    <x v="1"/>
    <n v="15"/>
    <x v="1"/>
    <x v="11"/>
    <n v="466"/>
    <s v="00041154202"/>
    <s v="De: 00047084202 A:00041154202 Transferencia de recursos a solicitud de SENASAG dependiente del Ministerio de Desarrollo Productivo, Rural y Agua realizado mediante nota CITE: SENASAG/DN/N°335/2026, en el marco del Decreto Supremo N°5488 de"/>
    <m/>
    <m/>
    <m/>
    <m/>
    <m/>
    <m/>
    <n v="0"/>
    <n v="970378.1"/>
    <n v="970378.1"/>
  </r>
  <r>
    <x v="2"/>
    <n v="8"/>
    <x v="2"/>
    <x v="11"/>
    <n v="466"/>
    <s v="00047084202"/>
    <s v="De: 00047084202 A:00041154202 Transferencia de recursos a solicitud de SENASAG dependiente del Ministerio de Desarrollo Productivo, Rural y Agua realizado mediante nota CITE: SENASAG/DN/N°335/2026, en el marco del Decreto Supremo N°5488 de"/>
    <m/>
    <m/>
    <m/>
    <m/>
    <m/>
    <m/>
    <n v="970378.1"/>
    <n v="0"/>
    <n v="970378.1"/>
  </r>
  <r>
    <x v="1"/>
    <n v="15"/>
    <x v="1"/>
    <x v="11"/>
    <n v="467"/>
    <s v="00041154203"/>
    <s v="De: 00047084203 A:00041154203 Transferencia de recursos a solicitud de SENASAG dependiente del Ministerio de Desarrollo Productivo, Rural y Agua realizado mediante nota CITE: SENASAG/DN/N°335/2026, en el marco del Decreto Supremo N°5488 de"/>
    <m/>
    <m/>
    <m/>
    <m/>
    <m/>
    <m/>
    <n v="0"/>
    <n v="767635.62"/>
    <n v="767635.62"/>
  </r>
  <r>
    <x v="2"/>
    <n v="8"/>
    <x v="2"/>
    <x v="11"/>
    <n v="467"/>
    <s v="00047084203"/>
    <s v="De: 00047084203 A:00041154203 Transferencia de recursos a solicitud de SENASAG dependiente del Ministerio de Desarrollo Productivo, Rural y Agua realizado mediante nota CITE: SENASAG/DN/N°335/2026, en el marco del Decreto Supremo N°5488 de"/>
    <m/>
    <m/>
    <m/>
    <m/>
    <m/>
    <m/>
    <n v="767635.62"/>
    <n v="0"/>
    <n v="767635.62"/>
  </r>
  <r>
    <x v="1"/>
    <n v="15"/>
    <x v="1"/>
    <x v="11"/>
    <n v="468"/>
    <s v="00041154204"/>
    <s v="De: 00047084204 A:00041154204 Transferencia de recursos a solicitud de SENASAG dependiente del Ministerio de Desarrollo Productivo, Rural y Agua realizado mediante nota CITE: SENASAG/DN/N°335/2026, en el marco del Decreto Supremo N°5488 de"/>
    <m/>
    <m/>
    <m/>
    <m/>
    <m/>
    <m/>
    <n v="0"/>
    <n v="227680.77"/>
    <n v="227680.77"/>
  </r>
  <r>
    <x v="2"/>
    <n v="8"/>
    <x v="2"/>
    <x v="11"/>
    <n v="468"/>
    <s v="00047084204"/>
    <s v="De: 00047084204 A:00041154204 Transferencia de recursos a solicitud de SENASAG dependiente del Ministerio de Desarrollo Productivo, Rural y Agua realizado mediante nota CITE: SENASAG/DN/N°335/2026, en el marco del Decreto Supremo N°5488 de"/>
    <m/>
    <m/>
    <m/>
    <m/>
    <m/>
    <m/>
    <n v="227680.77"/>
    <n v="0"/>
    <n v="227680.77"/>
  </r>
  <r>
    <x v="1"/>
    <n v="15"/>
    <x v="1"/>
    <x v="11"/>
    <n v="469"/>
    <s v="00041154205"/>
    <s v="De: 00047084205 A:00041154205 Transferencia de recursos a solicitud de SENASAG dependiente del Ministerio de Desarrollo Productivo, Rural y Agua realizado mediante nota CITE: SENASAG/DN/N°335/2026, en el marco del Decreto Supremo N°5488 de"/>
    <m/>
    <m/>
    <m/>
    <m/>
    <m/>
    <m/>
    <n v="0"/>
    <n v="1739.84"/>
    <n v="1739.84"/>
  </r>
  <r>
    <x v="2"/>
    <n v="8"/>
    <x v="2"/>
    <x v="11"/>
    <n v="469"/>
    <s v="00047084205"/>
    <s v="De: 00047084205 A:00041154205 Transferencia de recursos a solicitud de SENASAG dependiente del Ministerio de Desarrollo Productivo, Rural y Agua realizado mediante nota CITE: SENASAG/DN/N°335/2026, en el marco del Decreto Supremo N°5488 de"/>
    <m/>
    <m/>
    <m/>
    <m/>
    <m/>
    <m/>
    <n v="1739.84"/>
    <n v="0"/>
    <n v="1739.84"/>
  </r>
  <r>
    <x v="1"/>
    <n v="21"/>
    <x v="1"/>
    <x v="12"/>
    <n v="477"/>
    <s v="00041217001"/>
    <s v="De: 00047377001 A:00041217001 Transferencia de recursos a solicitud del Programa Construyendo Resiliencia Ante el Cambio Climático en Familias Rurales de Bolivia (ACCESOS RURAL) dependiente del Ministerio de Desarrollo Productivo, Rural y A"/>
    <m/>
    <m/>
    <m/>
    <m/>
    <m/>
    <m/>
    <n v="0"/>
    <n v="8527273.5500000007"/>
    <n v="8527273.5500000007"/>
  </r>
  <r>
    <x v="2"/>
    <n v="37"/>
    <x v="2"/>
    <x v="12"/>
    <n v="477"/>
    <s v="00047377001"/>
    <s v="De: 00047377001 A:00041217001 Transferencia de recursos a solicitud del Programa Construyendo Resiliencia Ante el Cambio Climático en Familias Rurales de Bolivia (ACCESOS RURAL) dependiente del Ministerio de Desarrollo Productivo, Rural y A"/>
    <m/>
    <m/>
    <m/>
    <m/>
    <m/>
    <m/>
    <n v="8527273.5500000007"/>
    <n v="0"/>
    <n v="8527273.5500000007"/>
  </r>
  <r>
    <x v="6"/>
    <n v="1"/>
    <x v="6"/>
    <x v="12"/>
    <n v="510"/>
    <s v="00035011105"/>
    <s v="De: 00035011105 A:00099021001 Transferencia de recursos a solicitud de la Unidad Financiera de la Dirección General de Asuntos Administrativos de esta Cartera de Estado mediante nota CITE: MEFP/DGAA/UF/NI N°090/2026, para la apropiación co"/>
    <m/>
    <m/>
    <m/>
    <m/>
    <m/>
    <m/>
    <n v="927.5"/>
    <n v="0"/>
    <n v="927.5"/>
  </r>
  <r>
    <x v="5"/>
    <n v="2"/>
    <x v="5"/>
    <x v="12"/>
    <n v="510"/>
    <s v="00099021001"/>
    <s v="De: 00035011105 A:00099021001 Transferencia de recursos a solicitud de la Unidad Financiera de la Dirección General de Asuntos Administrativos de esta Cartera de Estado mediante nota CITE: MEFP/DGAA/UF/NI N°090/2026, para la apropiación co"/>
    <m/>
    <m/>
    <m/>
    <m/>
    <m/>
    <m/>
    <n v="0"/>
    <n v="927.5"/>
    <n v="927.5"/>
  </r>
  <r>
    <x v="7"/>
    <n v="1"/>
    <x v="7"/>
    <x v="13"/>
    <n v="542"/>
    <s v="00374012001"/>
    <s v="De: 00119012001 A:00374012001 Transferencia de recursos a solicitud de la Agencia para el Desarrollo de la Sociedad de la Información en Bolivia realizada mediante nota CITE: ADSIB-NE-107/2026 en el marco del DS N° 5519 que dispone el cierr"/>
    <m/>
    <m/>
    <m/>
    <m/>
    <m/>
    <m/>
    <n v="0"/>
    <n v="15288180.33"/>
    <n v="15288180.33"/>
  </r>
  <r>
    <x v="1"/>
    <n v="24"/>
    <x v="1"/>
    <x v="14"/>
    <n v="620"/>
    <s v="00041241001"/>
    <s v="De: 00066031022 A:00041241001 Transferencia de recursos a solicitud del Ministerio de Planificación del Desarrollo y Medio Ambiente mediante nota CITE: MPDyMA/VIPFE/DGGFE/UAP-NE 00367/2026, desembolso UAP-003/2026 CIF UAP/JAP/1332/2023 Cons"/>
    <m/>
    <m/>
    <m/>
    <m/>
    <m/>
    <m/>
    <n v="0"/>
    <n v="5524553"/>
    <n v="5524553"/>
  </r>
  <r>
    <x v="1"/>
    <n v="26"/>
    <x v="1"/>
    <x v="15"/>
    <n v="676"/>
    <s v="00041267006"/>
    <s v="De: 00086057008 A:00041267006 Transferencia de recursos a solicitud de la Unidad Coordinadora del Programa de Agua y Alcantarillado Periurbano dependiente del Ministerio de Desarrollo Productivo, Rural y Agua con nota CAR/UCP-PAAP/ADM N° 0"/>
    <m/>
    <m/>
    <m/>
    <m/>
    <m/>
    <m/>
    <n v="0"/>
    <n v="2055578.53"/>
    <n v="2055578.53"/>
  </r>
  <r>
    <x v="3"/>
    <n v="5"/>
    <x v="3"/>
    <x v="15"/>
    <n v="676"/>
    <s v="00086057008"/>
    <s v="De: 00086057008 A:00041267006 Transferencia de recursos a solicitud de la Unidad Coordinadora del Programa de Agua y Alcantarillado Periurbano dependiente del Ministerio de Desarrollo Productivo, Rural y Agua con nota CAR/UCP-PAAP/ADM N° 0"/>
    <m/>
    <m/>
    <m/>
    <m/>
    <m/>
    <m/>
    <n v="2055578.53"/>
    <n v="0"/>
    <n v="2055578.53"/>
  </r>
  <r>
    <x v="5"/>
    <n v="2"/>
    <x v="5"/>
    <x v="16"/>
    <n v="755"/>
    <s v="00099021001"/>
    <s v="De: 00389012001 A:00099021001 Transferencia de recursos a solicitud de la Dirección General de Administración y Finanzas Territoriales mediante nota interna CITE: MEFP/VTCP/DGAFT/USCFT/N°66/2026, por concepto de recuperaciones de la deuda ("/>
    <m/>
    <m/>
    <m/>
    <m/>
    <m/>
    <m/>
    <n v="0"/>
    <n v="166630.42000000001"/>
    <n v="166630.42000000001"/>
  </r>
  <r>
    <x v="4"/>
    <n v="1"/>
    <x v="4"/>
    <x v="16"/>
    <n v="760"/>
    <s v="00382014303"/>
    <s v="De: 00099021001 A:00382014303 Transferencia de Recursos a solicitud de la Agencia de Infraestructura en Salud y Equipamiento Médico dependiente del Ministerio de Salud y Deportes mediante nota CITE: AISEM/DGE/BID 4612/CE/00181/26 (operació"/>
    <m/>
    <m/>
    <m/>
    <m/>
    <m/>
    <m/>
    <n v="0"/>
    <n v="2798945.38"/>
    <n v="2798945.38"/>
  </r>
  <r>
    <x v="1"/>
    <n v="15"/>
    <x v="1"/>
    <x v="16"/>
    <n v="762"/>
    <s v="00041151101"/>
    <s v="De: 00047081101 A:00041151101 Transferencia de recursos a solicitud de SENASAG dependiente del Ministerio de Desarrollo Productivo, Rural y Agua mediante nota CITE/SENASAG/DN/N°430/2026, en el marco del Decreto Supremo N°5488 de 16 de novie"/>
    <m/>
    <m/>
    <m/>
    <m/>
    <m/>
    <m/>
    <n v="0"/>
    <n v="7412853"/>
    <n v="7412853"/>
  </r>
  <r>
    <x v="2"/>
    <n v="8"/>
    <x v="2"/>
    <x v="16"/>
    <n v="762"/>
    <s v="00047081101"/>
    <s v="De: 00047081101 A:00041151101 Transferencia de recursos a solicitud de SENASAG dependiente del Ministerio de Desarrollo Productivo, Rural y Agua mediante nota CITE/SENASAG/DN/N°430/2026, en el marco del Decreto Supremo N°5488 de 16 de novie"/>
    <m/>
    <m/>
    <m/>
    <m/>
    <m/>
    <m/>
    <n v="7412853"/>
    <n v="0"/>
    <n v="7412853"/>
  </r>
  <r>
    <x v="1"/>
    <n v="15"/>
    <x v="1"/>
    <x v="16"/>
    <n v="763"/>
    <s v="00041151102"/>
    <s v="De: 00047081102 A:00041151102 Transferencia de recursos a solicitud de SENASAG dependiente del Ministerio de Desarrollo Productivo, Rural y Agua mediante nota CITE: SENASAG/DN/N°430/2026, en el marco del Decreto Supremo N°5488 de 16 de novi"/>
    <m/>
    <m/>
    <m/>
    <m/>
    <m/>
    <m/>
    <n v="0"/>
    <n v="190249"/>
    <n v="190249"/>
  </r>
  <r>
    <x v="2"/>
    <n v="8"/>
    <x v="2"/>
    <x v="16"/>
    <n v="763"/>
    <s v="00047081102"/>
    <s v="De: 00047081102 A:00041151102 Transferencia de recursos a solicitud de SENASAG dependiente del Ministerio de Desarrollo Productivo, Rural y Agua mediante nota CITE: SENASAG/DN/N°430/2026, en el marco del Decreto Supremo N°5488 de 16 de novi"/>
    <m/>
    <m/>
    <m/>
    <m/>
    <m/>
    <m/>
    <n v="190249"/>
    <n v="0"/>
    <n v="190249"/>
  </r>
  <r>
    <x v="1"/>
    <n v="15"/>
    <x v="1"/>
    <x v="16"/>
    <n v="764"/>
    <s v="00041151103"/>
    <s v="De: 00047081103 A:00041151103 Transferencia de recursos a solicitud de SENASAG dependiente del Ministerio de Desarrollo Productivo, Rural y Agua mediante nota CITE: SENASAG/DN/N°430/2026, en el marco del Decreto Supremo N°5488 de 16 de novi"/>
    <m/>
    <m/>
    <m/>
    <m/>
    <m/>
    <m/>
    <n v="0"/>
    <n v="503437"/>
    <n v="503437"/>
  </r>
  <r>
    <x v="2"/>
    <n v="8"/>
    <x v="2"/>
    <x v="16"/>
    <n v="764"/>
    <s v="00047081103"/>
    <s v="De: 00047081103 A:00041151103 Transferencia de recursos a solicitud de SENASAG dependiente del Ministerio de Desarrollo Productivo, Rural y Agua mediante nota CITE: SENASAG/DN/N°430/2026, en el marco del Decreto Supremo N°5488 de 16 de novi"/>
    <m/>
    <m/>
    <m/>
    <m/>
    <m/>
    <m/>
    <n v="503437"/>
    <n v="0"/>
    <n v="503437"/>
  </r>
  <r>
    <x v="8"/>
    <n v="1"/>
    <x v="8"/>
    <x v="17"/>
    <n v="772"/>
    <s v="00389012001"/>
    <s v="De: 00389012001 A:00020011103 Débito Automático según CITE: MD-SD-DGAJ-UAJ-N°0222, Informe Legal MD-DGAJ-UAJ N°013/2026 e Informe Técnico DGAA-UF-ST N°02/2026 e informe legal CITE: MEFP/DGAJ/UAJ/INF N°078/2026 del MEFP que recomienda la via"/>
    <m/>
    <m/>
    <m/>
    <m/>
    <m/>
    <m/>
    <n v="18138190.559999999"/>
    <n v="0"/>
    <n v="18138190.559999999"/>
  </r>
  <r>
    <x v="1"/>
    <n v="1"/>
    <x v="1"/>
    <x v="18"/>
    <n v="809"/>
    <s v="00041011108"/>
    <s v="De: 00047011110 A:00041011108 Transferencia de recursos a solicitud del Ministerio de Desarrollo Productivo Rural y Agua mediante nota CITE: CAR/MDPRyA/DGAA/UF N° 0151/2026 en cumplimiento al Decreto Supremo No. 5488 de 16 de noviembre de"/>
    <m/>
    <m/>
    <m/>
    <m/>
    <m/>
    <m/>
    <n v="0"/>
    <n v="17850815.07"/>
    <n v="17850815.07"/>
  </r>
  <r>
    <x v="2"/>
    <n v="1"/>
    <x v="2"/>
    <x v="18"/>
    <n v="809"/>
    <s v="00047011110"/>
    <s v="De: 00047011110 A:00041011108 Transferencia de recursos a solicitud del Ministerio de Desarrollo Productivo Rural y Agua mediante nota CITE: CAR/MDPRyA/DGAA/UF N° 0151/2026 en cumplimiento al Decreto Supremo No. 5488 de 16 de noviembre de"/>
    <m/>
    <m/>
    <m/>
    <m/>
    <m/>
    <m/>
    <n v="17850815.07"/>
    <n v="0"/>
    <n v="17850815.07"/>
  </r>
  <r>
    <x v="9"/>
    <n v="1"/>
    <x v="9"/>
    <x v="18"/>
    <n v="815"/>
    <s v="00081017010"/>
    <s v="De: 00066047005 A:00081017010 Transferencia de recursos a solicitud del Ministerio de Planificación del Desarrollo y Medio Ambiente mediante nota CITE: MPDyMA/VIPFE/DGPP/UP-NE 00280/2026, para el financiamiento del Programa Multisectorial d"/>
    <m/>
    <m/>
    <m/>
    <m/>
    <m/>
    <m/>
    <n v="0"/>
    <n v="703328.98"/>
    <n v="703328.98"/>
  </r>
  <r>
    <x v="10"/>
    <n v="1"/>
    <x v="10"/>
    <x v="18"/>
    <n v="819"/>
    <s v="00015011107"/>
    <s v="De: 00099021001 A:00015011107 Transferencia de recursos a solicitud del Ministerio de Gobierno mediante nota CITE: MG/DGAA/UF/T/NE/Nº 033/2026 (operación bimonetaria) por concepto de distribución de los recursos a DIPREVCON en el marco de l"/>
    <m/>
    <m/>
    <m/>
    <m/>
    <m/>
    <m/>
    <n v="0"/>
    <n v="1039691.38"/>
    <n v="1039691.38"/>
  </r>
  <r>
    <x v="10"/>
    <n v="1"/>
    <x v="10"/>
    <x v="18"/>
    <n v="820"/>
    <s v="00015011107"/>
    <s v="De: 00099021001 A:00015011107 Transferencia de recursos a solicitud del Ministerio de Gobierno mediante nota CITE: MG/DGAA/UF/T/NE/Nº 033/2026 (operación bimonetaria) por concepto de distribución de los recursos a DIRCABI en el marco de la"/>
    <m/>
    <m/>
    <m/>
    <m/>
    <m/>
    <m/>
    <n v="0"/>
    <n v="319905.06"/>
    <n v="319905.06"/>
  </r>
  <r>
    <x v="10"/>
    <n v="1"/>
    <x v="10"/>
    <x v="18"/>
    <n v="821"/>
    <s v="00015011107"/>
    <s v="De: 00099021001 A:00015011107 Transferencia de recursos a solicitud del Ministerio de Gobierno mediante nota CITE: MG/DGAA/UF/T/NE/Nº 033/2026 (operación bimonetaria) por concepto de distribución de los recursos al Ministerio Público en el"/>
    <m/>
    <m/>
    <m/>
    <m/>
    <m/>
    <m/>
    <n v="0"/>
    <n v="239928.77"/>
    <n v="239928.77"/>
  </r>
  <r>
    <x v="11"/>
    <n v="1"/>
    <x v="11"/>
    <x v="19"/>
    <n v="825"/>
    <s v="00383014201"/>
    <s v="De: 00383014201 A:00081014205 Transferencia de recursos a solicitud de la Agencia Boliviana de Correos dependiente del Ministerio de Obras Públicas, Servicios y Vivienda mediante nota CITE: AGBC-AGBC/DAF/TFC-CPRV-0205-CAR/2026 Informe Técn"/>
    <m/>
    <m/>
    <m/>
    <m/>
    <m/>
    <m/>
    <n v="2353138"/>
    <n v="0"/>
    <n v="2353138"/>
  </r>
  <r>
    <x v="9"/>
    <n v="1"/>
    <x v="9"/>
    <x v="19"/>
    <n v="825"/>
    <s v="00081014205"/>
    <s v="De: 00383014201 A:00081014205 Transferencia de recursos a solicitud de la Agencia Boliviana de Correos dependiente del Ministerio de Obras Públicas, Servicios y Vivienda mediante nota CITE: AGBC-AGBC/DAF/TFC-CPRV-0205-CAR/2026 Informe Técn"/>
    <m/>
    <m/>
    <m/>
    <m/>
    <m/>
    <m/>
    <n v="0"/>
    <n v="2353138"/>
    <n v="2353138"/>
  </r>
  <r>
    <x v="12"/>
    <n v="1"/>
    <x v="12"/>
    <x v="20"/>
    <n v="950"/>
    <s v="00030011102"/>
    <s v="De: 00030011102 A:00041011107 Transferencia de recursos a solicitud del Ministerio de Desarrollo Productivo Rural y Agua mediante nota CITE: CAR/MDPRyA/DGAA/UF N° 0171/2026 en cumplimiento de lo dispuesto en los Decretos Supremos Nos. 5493"/>
    <m/>
    <m/>
    <m/>
    <m/>
    <m/>
    <m/>
    <n v="218807.36"/>
    <n v="0"/>
    <n v="218807.36"/>
  </r>
  <r>
    <x v="1"/>
    <n v="1"/>
    <x v="1"/>
    <x v="20"/>
    <n v="950"/>
    <s v="00041011107"/>
    <s v="De: 00030011102 A:00041011107 Transferencia de recursos a solicitud del Ministerio de Desarrollo Productivo Rural y Agua mediante nota CITE: CAR/MDPRyA/DGAA/UF N° 0171/2026 en cumplimiento de lo dispuesto en los Decretos Supremos Nos. 5493"/>
    <m/>
    <m/>
    <m/>
    <m/>
    <m/>
    <m/>
    <n v="0"/>
    <n v="218807.36"/>
    <n v="218807.36"/>
  </r>
  <r>
    <x v="1"/>
    <n v="20"/>
    <x v="1"/>
    <x v="20"/>
    <n v="967"/>
    <s v="00041207001"/>
    <s v="De: 00099021001 A:00041207001 Transferencia de recursos a solicitud del Ministerio de Desarrollo Productivo, Rural y Agua mediante nota CITE: MDRyT/EMPODERAR/EXT-N°0095/2026 (operación bimonetaria) para la ejecución del Proyecto de Innovac"/>
    <m/>
    <m/>
    <m/>
    <m/>
    <m/>
    <m/>
    <n v="0"/>
    <n v="88366330.870000005"/>
    <n v="88366330.870000005"/>
  </r>
  <r>
    <x v="5"/>
    <n v="2"/>
    <x v="5"/>
    <x v="21"/>
    <n v="982"/>
    <s v="00099021001"/>
    <s v="De: 00288012001 A:00099021001 Transferencia de recursos a solicitud del Servicio Nacional de Riego dependiente del Ministerio de Desarrollo Productivo Rural y Agua mediante nota CITE: CAR/SENARI/UAF N° 0020/2026 Informe INF/SENARI/UAF N° 0"/>
    <m/>
    <m/>
    <m/>
    <m/>
    <m/>
    <m/>
    <n v="0"/>
    <n v="4148.3100000000004"/>
    <n v="4148.3100000000004"/>
  </r>
  <r>
    <x v="13"/>
    <n v="1"/>
    <x v="13"/>
    <x v="21"/>
    <n v="982"/>
    <s v="00288012001"/>
    <s v="De: 00288012001 A:00099021001 Transferencia de recursos a solicitud del Servicio Nacional de Riego dependiente del Ministerio de Desarrollo Productivo Rural y Agua mediante nota CITE: CAR/SENARI/UAF N° 0020/2026 Informe INF/SENARI/UAF N° 0"/>
    <m/>
    <m/>
    <m/>
    <m/>
    <m/>
    <m/>
    <n v="4148.3100000000004"/>
    <n v="0"/>
    <n v="4148.3100000000004"/>
  </r>
  <r>
    <x v="14"/>
    <n v="1"/>
    <x v="14"/>
    <x v="21"/>
    <n v="983"/>
    <s v="00025014203"/>
    <s v="De: 00030014201 A:00025014203 Transferencia de recursos a solicitud del Ministerio de la Presidencia mediante nota CITE: MINPR/DGAA/UF-0165-CAR/26, en el marco de los Decretos Supremos Nos.5488 de 16 de noviembre de 2025 y 5493 de 24 de nov"/>
    <m/>
    <m/>
    <m/>
    <m/>
    <m/>
    <m/>
    <n v="0"/>
    <n v="5809212.7800000003"/>
    <n v="5809212.7800000003"/>
  </r>
  <r>
    <x v="12"/>
    <n v="1"/>
    <x v="12"/>
    <x v="21"/>
    <n v="983"/>
    <s v="00030014201"/>
    <s v="De: 00030014201 A:00025014203 Transferencia de recursos a solicitud del Ministerio de la Presidencia mediante nota CITE: MINPR/DGAA/UF-0165-CAR/26, en el marco de los Decretos Supremos Nos.5488 de 16 de noviembre de 2025 y 5493 de 24 de nov"/>
    <m/>
    <m/>
    <m/>
    <m/>
    <m/>
    <m/>
    <n v="5809212.7800000003"/>
    <n v="0"/>
    <n v="5809212.7800000003"/>
  </r>
  <r>
    <x v="1"/>
    <n v="1"/>
    <x v="1"/>
    <x v="22"/>
    <n v="988"/>
    <s v="00041011110"/>
    <s v="De: 00006011101 A:00041011110 Transferencia de recursos a solicitud del Ministerio de Desarrollo Productivo, Rural y Agua con nota CAR/MDPRyA/DGAA/UF N° 0181/2026, en el marco del Decreto Supremo N° 5552 de 20 de febrero de 2026 H.R. 2026-1"/>
    <m/>
    <m/>
    <m/>
    <m/>
    <m/>
    <m/>
    <n v="0"/>
    <n v="3749387.46"/>
    <n v="3749387.46"/>
  </r>
  <r>
    <x v="15"/>
    <n v="1"/>
    <x v="15"/>
    <x v="22"/>
    <n v="988"/>
    <s v="00006011101"/>
    <s v="De: 00006011101 A:00041011110 Transferencia de recursos a solicitud del Ministerio de Desarrollo Productivo, Rural y Agua con nota CAR/MDPRyA/DGAA/UF N° 0181/2026, en el marco del Decreto Supremo N° 5552 de 20 de febrero de 2026 H.R. 2026-1"/>
    <m/>
    <m/>
    <m/>
    <m/>
    <m/>
    <m/>
    <n v="3749387.46"/>
    <n v="0"/>
    <n v="3749387.46"/>
  </r>
  <r>
    <x v="1"/>
    <n v="18"/>
    <x v="1"/>
    <x v="23"/>
    <n v="1000"/>
    <s v="00041181101"/>
    <s v="De: 00047261101 A:00041181101 Transferencia de recursos a solicitud del Ministerio de Desarrollo Productivo, Rural y Agua con nota CAR/IPD-PACU/DGE N°0047/2026, en el marco del Decreto Supremo N°5488 de 16 de febrero de 2026 H.R. 2026-16960"/>
    <m/>
    <m/>
    <m/>
    <m/>
    <m/>
    <m/>
    <n v="0"/>
    <n v="144745.70000000001"/>
    <n v="144745.70000000001"/>
  </r>
  <r>
    <x v="2"/>
    <n v="26"/>
    <x v="2"/>
    <x v="23"/>
    <n v="1000"/>
    <s v="00047261101"/>
    <s v="De: 00047261101 A:00041181101 Transferencia de recursos a solicitud del Ministerio de Desarrollo Productivo, Rural y Agua con nota CAR/IPD-PACU/DGE N°0047/2026, en el marco del Decreto Supremo N°5488 de 16 de febrero de 2026 H.R. 2026-16960"/>
    <m/>
    <m/>
    <m/>
    <m/>
    <m/>
    <m/>
    <n v="144745.70000000001"/>
    <n v="0"/>
    <n v="144745.70000000001"/>
  </r>
  <r>
    <x v="1"/>
    <n v="15"/>
    <x v="1"/>
    <x v="24"/>
    <n v="1033"/>
    <s v="00041151101"/>
    <s v="De: 00047081101 A:00041151101 Transferencia de recursos a solicitud del Servicio Nacional de Sanidad Agropecuaria e Inocuidad Alimentaria - SENASAG dependiente del Ministerio de Desarrollo Productivo Rural y Agua mediante nota CITE: SENASAG"/>
    <m/>
    <m/>
    <m/>
    <m/>
    <m/>
    <m/>
    <n v="0"/>
    <n v="7210546"/>
    <n v="7210546"/>
  </r>
  <r>
    <x v="2"/>
    <n v="8"/>
    <x v="2"/>
    <x v="24"/>
    <n v="1033"/>
    <s v="00047081101"/>
    <s v="De: 00047081101 A:00041151101 Transferencia de recursos a solicitud del Servicio Nacional de Sanidad Agropecuaria e Inocuidad Alimentaria - SENASAG dependiente del Ministerio de Desarrollo Productivo Rural y Agua mediante nota CITE: SENASAG"/>
    <m/>
    <m/>
    <m/>
    <m/>
    <m/>
    <m/>
    <n v="7210546"/>
    <n v="0"/>
    <n v="7210546"/>
  </r>
  <r>
    <x v="5"/>
    <n v="2"/>
    <x v="5"/>
    <x v="25"/>
    <n v="1049"/>
    <s v="00099021001"/>
    <s v="De: 00389012001 A:00099021001 De: 00389012001 A:00099021001 Transferencia de recursos a solicitud de la Dirección General de Administración y Finanzas Territoriales mediante nota interna CITE: MEFP/VTCP/DGAFT/USCFT/N°102/2026, por concepto"/>
    <m/>
    <m/>
    <m/>
    <m/>
    <m/>
    <m/>
    <n v="0"/>
    <n v="166630.42000000001"/>
    <n v="166630.42000000001"/>
  </r>
  <r>
    <x v="1"/>
    <n v="25"/>
    <x v="1"/>
    <x v="26"/>
    <n v="1085"/>
    <s v="00041257006"/>
    <s v="De: 00086077004 A:00041257006 De: 00086077004 A:00041257006 Transferencia de recursos a solicitud del Ministerio de Desarrollo Productivo, Rural y Agua mediante nota CITE: CAR/UCEP-MDPRyA/N°0306/2026 en cumplimiento al Decreto Supremo No. 5"/>
    <m/>
    <m/>
    <m/>
    <m/>
    <m/>
    <m/>
    <n v="0"/>
    <n v="13834679.84"/>
    <n v="13834679.84"/>
  </r>
  <r>
    <x v="3"/>
    <n v="7"/>
    <x v="3"/>
    <x v="26"/>
    <n v="1085"/>
    <s v="00086077004"/>
    <s v="De: 00086077004 A:00041257006 De: 00086077004 A:00041257006 Transferencia de recursos a solicitud del Ministerio de Desarrollo Productivo, Rural y Agua mediante nota CITE: CAR/UCEP-MDPRyA/N°0306/2026 en cumplimiento al Decreto Supremo No. 5"/>
    <m/>
    <m/>
    <m/>
    <m/>
    <m/>
    <m/>
    <n v="13834679.84"/>
    <n v="0"/>
    <n v="13834679.84"/>
  </r>
  <r>
    <x v="1"/>
    <n v="25"/>
    <x v="1"/>
    <x v="26"/>
    <n v="1086"/>
    <s v="00041257006"/>
    <s v="De: 00086077004 A:00041257006 De: 00086077004 A:00041257006 Transferencia de recursos a solicitud del Ministerio de Desarrollo Productivo, Rural y Agua mediante nota CITE: CAR/UCEP-MDPRyA/N°0306/2026 en cumplimiento al Decreto Supremo No. 5"/>
    <m/>
    <m/>
    <m/>
    <m/>
    <m/>
    <m/>
    <n v="0"/>
    <n v="23400"/>
    <n v="23400"/>
  </r>
  <r>
    <x v="3"/>
    <n v="7"/>
    <x v="3"/>
    <x v="26"/>
    <n v="1086"/>
    <s v="00086077004"/>
    <s v="De: 00086077004 A:00041257006 De: 00086077004 A:00041257006 Transferencia de recursos a solicitud del Ministerio de Desarrollo Productivo, Rural y Agua mediante nota CITE: CAR/UCEP-MDPRyA/N°0306/2026 en cumplimiento al Decreto Supremo No. 5"/>
    <m/>
    <m/>
    <m/>
    <m/>
    <m/>
    <m/>
    <n v="23400"/>
    <n v="0"/>
    <n v="23400"/>
  </r>
  <r>
    <x v="5"/>
    <n v="2"/>
    <x v="5"/>
    <x v="26"/>
    <n v="1087"/>
    <s v="00099021001"/>
    <s v="De: 00213014301 A:00099021001 De: 00213014301 A:00099021001 Transferencia de recursos a solicitud del Servicio Nacional de Meteorología e Hidrología mediante nota CITE: SENAMHI/DAF/N°029/2026 para dar cumplimiento a las recomendaciones emit"/>
    <m/>
    <m/>
    <m/>
    <m/>
    <m/>
    <m/>
    <n v="0"/>
    <n v="90.4"/>
    <n v="90.4"/>
  </r>
  <r>
    <x v="16"/>
    <n v="1"/>
    <x v="16"/>
    <x v="26"/>
    <n v="1087"/>
    <s v="00213014301"/>
    <s v="De: 00213014301 A:00099021001 De: 00213014301 A:00099021001 Transferencia de recursos a solicitud del Servicio Nacional de Meteorología e Hidrología mediante nota CITE: SENAMHI/DAF/N°029/2026 para dar cumplimiento a las recomendaciones emit"/>
    <m/>
    <m/>
    <m/>
    <m/>
    <m/>
    <m/>
    <n v="90.4"/>
    <n v="0"/>
    <n v="90.4"/>
  </r>
  <r>
    <x v="5"/>
    <n v="2"/>
    <x v="5"/>
    <x v="26"/>
    <n v="1088"/>
    <s v="00099021001"/>
    <s v="De: 00213014402 A:00099021001 De: 00213014402 A:00099021001 Transferencia de recursos a solicitud del Servicio Nacional de Meteorología e Hidrología mediante nota CITE: SENAMHI/DAF/N°029/2026 para dar cumplimiento a las recomendaciones emit"/>
    <m/>
    <m/>
    <m/>
    <m/>
    <m/>
    <m/>
    <n v="0"/>
    <n v="8200"/>
    <n v="8200"/>
  </r>
  <r>
    <x v="16"/>
    <n v="1"/>
    <x v="16"/>
    <x v="26"/>
    <n v="1088"/>
    <s v="00213014402"/>
    <s v="De: 00213014402 A:00099021001 De: 00213014402 A:00099021001 Transferencia de recursos a solicitud del Servicio Nacional de Meteorología e Hidrología mediante nota CITE: SENAMHI/DAF/N°029/2026 para dar cumplimiento a las recomendaciones emit"/>
    <m/>
    <m/>
    <m/>
    <m/>
    <m/>
    <m/>
    <n v="8200"/>
    <n v="0"/>
    <n v="8200"/>
  </r>
  <r>
    <x v="1"/>
    <n v="1"/>
    <x v="1"/>
    <x v="27"/>
    <n v="1157"/>
    <s v="00041017008"/>
    <s v="De: 00086017006 A:00041017008 Transferencia de recursos a solicitud del Viceministerio de Recursos Hídricos, Riego Agua Potable y Saneamiento Básico dependiente del Ministerio de Desarrollo Productivo Rural y Agua mediante nota CITE: CAR/MD"/>
    <m/>
    <m/>
    <m/>
    <m/>
    <m/>
    <m/>
    <n v="0"/>
    <n v="244318.8"/>
    <n v="244318.8"/>
  </r>
  <r>
    <x v="3"/>
    <n v="1"/>
    <x v="3"/>
    <x v="27"/>
    <n v="1157"/>
    <s v="00086017006"/>
    <s v="De: 00086017006 A:00041017008 Transferencia de recursos a solicitud del Viceministerio de Recursos Hídricos, Riego Agua Potable y Saneamiento Básico dependiente del Ministerio de Desarrollo Productivo Rural y Agua mediante nota CITE: CAR/MD"/>
    <m/>
    <m/>
    <m/>
    <m/>
    <m/>
    <m/>
    <n v="244318.8"/>
    <n v="0"/>
    <n v="244318.8"/>
  </r>
  <r>
    <x v="5"/>
    <n v="2"/>
    <x v="5"/>
    <x v="27"/>
    <n v="1158"/>
    <s v="00099021001"/>
    <s v="De: 00015091101 A:00099021001 Transferencia de recursos a solicitud de DIPREVCON dependiente del Ministerio de Gobierno mediante nota CITE:MG/DIPREVCON/DGE/NE/N°595/2026 INFORME TÉCNICO MG/DIPREVCON/UALF/TES/INF/N° 091/2026 y Acta de Reunió"/>
    <m/>
    <m/>
    <m/>
    <m/>
    <m/>
    <m/>
    <n v="0"/>
    <n v="2300000"/>
    <n v="2300000"/>
  </r>
  <r>
    <x v="1"/>
    <n v="16"/>
    <x v="1"/>
    <x v="27"/>
    <n v="1162"/>
    <s v="00041164201"/>
    <s v="De: 00047364203 A:00041164201 TRANSFERENCIA DE RECURSOS A SOLICITUD DEL FONDO NACIONAL DE DESARROLLO INTEGRAL, DEPENDIENTE DEL MINISTERIO DE DESARROLLO PRODUCTIVO, RURAL Y AGUA MEDIANTE CITE: CAR/FONADIN/DGE/UAF Nº 0026/2026, EN CUMPLIMIENT"/>
    <m/>
    <m/>
    <m/>
    <m/>
    <m/>
    <m/>
    <n v="0"/>
    <n v="718766.91"/>
    <n v="718766.91"/>
  </r>
  <r>
    <x v="2"/>
    <n v="36"/>
    <x v="2"/>
    <x v="27"/>
    <n v="1162"/>
    <s v="00047364203"/>
    <s v="De: 00047364203 A:00041164201 TRANSFERENCIA DE RECURSOS A SOLICITUD DEL FONDO NACIONAL DE DESARROLLO INTEGRAL, DEPENDIENTE DEL MINISTERIO DE DESARROLLO PRODUCTIVO, RURAL Y AGUA MEDIANTE CITE: CAR/FONADIN/DGE/UAF Nº 0026/2026, EN CUMPLIMIENT"/>
    <m/>
    <m/>
    <m/>
    <m/>
    <m/>
    <m/>
    <n v="718766.91"/>
    <n v="0"/>
    <n v="718766.91"/>
  </r>
  <r>
    <x v="1"/>
    <n v="15"/>
    <x v="1"/>
    <x v="28"/>
    <n v="1281"/>
    <s v="00041151101"/>
    <s v="De: 00047081101 A:00041151101 De: 00047081101 A:00041151101 a solicitud del Servicio Nacional de Sanidad Agropecuaria e Inocuidad Alimentaria – SENASAG dependiente del Ministerio de Desarrollo Productivo Rural y Agua mediante nota CITE: SEN"/>
    <m/>
    <m/>
    <m/>
    <m/>
    <m/>
    <m/>
    <n v="0"/>
    <n v="4227818"/>
    <n v="4227818"/>
  </r>
  <r>
    <x v="2"/>
    <n v="8"/>
    <x v="2"/>
    <x v="28"/>
    <n v="1281"/>
    <s v="00047081101"/>
    <s v="De: 00047081101 A:00041151101 De: 00047081101 A:00041151101 a solicitud del Servicio Nacional de Sanidad Agropecuaria e Inocuidad Alimentaria – SENASAG dependiente del Ministerio de Desarrollo Productivo Rural y Agua mediante nota CITE: SEN"/>
    <m/>
    <m/>
    <m/>
    <m/>
    <m/>
    <m/>
    <n v="4227818"/>
    <n v="0"/>
    <n v="4227818"/>
  </r>
  <r>
    <x v="1"/>
    <n v="15"/>
    <x v="1"/>
    <x v="28"/>
    <n v="1282"/>
    <s v="00041151102"/>
    <s v="De: 00047081102 A:00041151102 De: 00047081102 A:00041151102 a solicitud del Servicio Nacional de Sanidad Agropecuaria e Inocuidad Alimentaria – SENASAG dependiente del Ministerio de Desarrollo Productivo Rural y Agua mediante nota CITE: SEN"/>
    <m/>
    <m/>
    <m/>
    <m/>
    <m/>
    <m/>
    <n v="0"/>
    <n v="327400"/>
    <n v="327400"/>
  </r>
  <r>
    <x v="2"/>
    <n v="8"/>
    <x v="2"/>
    <x v="28"/>
    <n v="1282"/>
    <s v="00047081102"/>
    <s v="De: 00047081102 A:00041151102 De: 00047081102 A:00041151102 a solicitud del Servicio Nacional de Sanidad Agropecuaria e Inocuidad Alimentaria – SENASAG dependiente del Ministerio de Desarrollo Productivo Rural y Agua mediante nota CITE: SEN"/>
    <m/>
    <m/>
    <m/>
    <m/>
    <m/>
    <m/>
    <n v="327400"/>
    <n v="0"/>
    <n v="327400"/>
  </r>
  <r>
    <x v="1"/>
    <n v="15"/>
    <x v="1"/>
    <x v="28"/>
    <n v="1283"/>
    <s v="00041151103"/>
    <s v="De: 00047081103 A:00041151103 De: 00047081103 A:00041151103 a solicitud del Servicio Nacional de Sanidad Agropecuaria e Inocuidad Alimentaria – SENASAG dependiente del Ministerio de Desarrollo Productivo Rural y Agua mediante nota CITE: SEN"/>
    <m/>
    <m/>
    <m/>
    <m/>
    <m/>
    <m/>
    <n v="0"/>
    <n v="566627"/>
    <n v="566627"/>
  </r>
  <r>
    <x v="2"/>
    <n v="8"/>
    <x v="2"/>
    <x v="28"/>
    <n v="1283"/>
    <s v="00047081103"/>
    <s v="De: 00047081103 A:00041151103 De: 00047081103 A:00041151103 a solicitud del Servicio Nacional de Sanidad Agropecuaria e Inocuidad Alimentaria – SENASAG dependiente del Ministerio de Desarrollo Productivo Rural y Agua mediante nota CITE: SEN"/>
    <m/>
    <m/>
    <m/>
    <m/>
    <m/>
    <m/>
    <n v="566627"/>
    <n v="0"/>
    <n v="566627"/>
  </r>
  <r>
    <x v="5"/>
    <n v="2"/>
    <x v="5"/>
    <x v="28"/>
    <n v="1284"/>
    <s v="00099021001"/>
    <s v="De: 00035051101 A:00099021001 De: 00035051101 A:00099021001 a solicitud del Servicio Nacional del Sistema de Reparto - SENASIR mediante nota CITE: SENASIR/UAF Nº224/2026 e Informe SENASIR/CBBA/INF Nº597/2025 solicita la transferencia de rec"/>
    <m/>
    <m/>
    <m/>
    <m/>
    <m/>
    <m/>
    <n v="0"/>
    <n v="581.77"/>
    <n v="581.77"/>
  </r>
  <r>
    <x v="5"/>
    <n v="2"/>
    <x v="5"/>
    <x v="28"/>
    <n v="1293"/>
    <s v="00099021001"/>
    <s v="De: 00035051101 A:00099021001 De: 00035051101 A:00099021001 a solicitud del Servicio Nacional del Sistema de Reparto - SENASIR mediante nota CITE: SENASIR/UAF Nº226/2026 e Informe SENASIR/UJ/ACS/INF Nº 607/2025 solicita la transferencia de"/>
    <m/>
    <m/>
    <m/>
    <m/>
    <m/>
    <m/>
    <n v="0"/>
    <n v="24628.77"/>
    <n v="24628.77"/>
  </r>
  <r>
    <x v="5"/>
    <n v="2"/>
    <x v="5"/>
    <x v="28"/>
    <n v="1294"/>
    <s v="00099021001"/>
    <s v="De: 00035051101 A:00099021001 De: 00035051101 A:00099021001 a solicitud del Servicio Nacional del Sistema de Reparto - SENASIR mediante nota CITE: SENASIR/UAF Nº225/2026 e Informe SENASIR/CBBA/INF Nº511/2025 solicita la transferencia de rec"/>
    <m/>
    <m/>
    <m/>
    <m/>
    <m/>
    <m/>
    <n v="0"/>
    <n v="631.33000000000004"/>
    <n v="631.33000000000004"/>
  </r>
  <r>
    <x v="1"/>
    <n v="25"/>
    <x v="1"/>
    <x v="29"/>
    <n v="1306"/>
    <s v="00041257006"/>
    <s v="De: 00041257006 A:00086077004 De: 00041257006 A:00086077004 transferencia de recursos a solicitud del Ministerio de Desarrollo Productivo Rural y Agua mediante nota CITE: CAR/UCEP-MDPRyA/Nº 0355/2026 solicita la transferencia para la regula"/>
    <m/>
    <m/>
    <m/>
    <m/>
    <m/>
    <m/>
    <n v="23400"/>
    <n v="0"/>
    <n v="23400"/>
  </r>
  <r>
    <x v="3"/>
    <n v="7"/>
    <x v="3"/>
    <x v="29"/>
    <n v="1306"/>
    <s v="00086077004"/>
    <s v="De: 00041257006 A:00086077004 De: 00041257006 A:00086077004 transferencia de recursos a solicitud del Ministerio de Desarrollo Productivo Rural y Agua mediante nota CITE: CAR/UCEP-MDPRyA/Nº 0355/2026 solicita la transferencia para la regula"/>
    <m/>
    <m/>
    <m/>
    <m/>
    <m/>
    <m/>
    <n v="0"/>
    <n v="23400"/>
    <n v="23400"/>
  </r>
  <r>
    <x v="5"/>
    <n v="2"/>
    <x v="5"/>
    <x v="30"/>
    <n v="1316"/>
    <s v="00099021001"/>
    <s v="De: 00099021001 A:00078027011 Transferencia de recursos a solicitud del Ministerio de Hidrocarburos y Energías mediante nota CITE: MHE/VMEER/PEVD/PERIII/2026-0098 (operación bimonetaria) para el Programa de Electrificación Rural III - Contr"/>
    <m/>
    <m/>
    <m/>
    <m/>
    <m/>
    <m/>
    <n v="1258730.01"/>
    <n v="0"/>
    <n v="1258730.01"/>
  </r>
  <r>
    <x v="17"/>
    <n v="2"/>
    <x v="17"/>
    <x v="30"/>
    <n v="1316"/>
    <s v="00078027011"/>
    <s v="De: 00099021001 A:00078027011 Transferencia de recursos a solicitud del Ministerio de Hidrocarburos y Energías mediante nota CITE: MHE/VMEER/PEVD/PERIII/2026-0098 (operación bimonetaria) para el Programa de Electrificación Rural III - Contr"/>
    <m/>
    <m/>
    <m/>
    <m/>
    <m/>
    <m/>
    <n v="0"/>
    <n v="1258730.01"/>
    <n v="1258730.01"/>
  </r>
  <r>
    <x v="1"/>
    <n v="1"/>
    <x v="1"/>
    <x v="31"/>
    <n v="1349"/>
    <s v="00041011108"/>
    <s v="De: 00047011110 A:00041011108 De: 00047011110 A:00041011108 transferencia de recursos a solicitud del Ministerio de Desarrollo Productivo Rural y Agua mediante nota CITE: CAR/MDPRYA/DGAA/UF Nº 0202/2026 solicita la transferencia en el marco"/>
    <m/>
    <m/>
    <m/>
    <m/>
    <m/>
    <m/>
    <n v="0"/>
    <n v="51153"/>
    <n v="51153"/>
  </r>
  <r>
    <x v="2"/>
    <n v="1"/>
    <x v="2"/>
    <x v="31"/>
    <n v="1349"/>
    <s v="00047011110"/>
    <s v="De: 00047011110 A:00041011108 De: 00047011110 A:00041011108 transferencia de recursos a solicitud del Ministerio de Desarrollo Productivo Rural y Agua mediante nota CITE: CAR/MDPRYA/DGAA/UF Nº 0202/2026 solicita la transferencia en el marco"/>
    <m/>
    <m/>
    <m/>
    <m/>
    <m/>
    <m/>
    <n v="51153"/>
    <n v="0"/>
    <n v="51153"/>
  </r>
  <r>
    <x v="1"/>
    <n v="1"/>
    <x v="1"/>
    <x v="31"/>
    <n v="1350"/>
    <s v="00041018008"/>
    <s v="De: 00086018054 A:00041018008 De: 00086018054 A:00041018008 transferencia de recursos a solicitud del Ministerio de Desarrollo Productivo Rural y Agua mediante nota CITE: CAR/MDPRYA/DGAA/UF Nº 0202/2026 solicita la transferencia en el marco"/>
    <m/>
    <m/>
    <m/>
    <m/>
    <m/>
    <m/>
    <n v="0"/>
    <n v="343929.54"/>
    <n v="343929.54"/>
  </r>
  <r>
    <x v="3"/>
    <n v="1"/>
    <x v="3"/>
    <x v="31"/>
    <n v="1350"/>
    <s v="00086018054"/>
    <s v="De: 00086018054 A:00041018008 De: 00086018054 A:00041018008 transferencia de recursos a solicitud del Ministerio de Desarrollo Productivo Rural y Agua mediante nota CITE: CAR/MDPRYA/DGAA/UF Nº 0202/2026 solicita la transferencia en el marco"/>
    <m/>
    <m/>
    <m/>
    <m/>
    <m/>
    <m/>
    <n v="343929.54"/>
    <n v="0"/>
    <n v="343929.54"/>
  </r>
  <r>
    <x v="1"/>
    <n v="1"/>
    <x v="1"/>
    <x v="31"/>
    <n v="1351"/>
    <s v="00041011109"/>
    <s v="De: 00086011109 A:00041011109 De: 00086011109 A:00041011109 transferencia de recursos a solicitud del Ministerio de Desarrollo Productivo Rural y Agua mediante nota CITE: CAR/MDPRYA/DGAA/UF Nº 0202/2026 solicita la transferencia en el marco"/>
    <m/>
    <m/>
    <m/>
    <m/>
    <m/>
    <m/>
    <n v="0"/>
    <n v="400"/>
    <n v="400"/>
  </r>
  <r>
    <x v="3"/>
    <n v="1"/>
    <x v="3"/>
    <x v="31"/>
    <n v="1351"/>
    <s v="00086011109"/>
    <s v="De: 00086011109 A:00041011109 De: 00086011109 A:00041011109 transferencia de recursos a solicitud del Ministerio de Desarrollo Productivo Rural y Agua mediante nota CITE: CAR/MDPRYA/DGAA/UF Nº 0202/2026 solicita la transferencia en el marco"/>
    <m/>
    <m/>
    <m/>
    <m/>
    <m/>
    <m/>
    <n v="400"/>
    <n v="0"/>
    <n v="400"/>
  </r>
  <r>
    <x v="1"/>
    <n v="16"/>
    <x v="1"/>
    <x v="32"/>
    <n v="1392"/>
    <s v="00041164101"/>
    <s v="De: 00047364102 A:00041164101 De: 00047364102 A: 00041164101 transferencia de recursos a solicitud del Ministerio de Desarrollo Productivo Rural y Agua mediante nota CITE: CAR/FONADIN/DGE/UAF N°0035/2026 solicita la transferencia en el marc"/>
    <m/>
    <m/>
    <m/>
    <m/>
    <m/>
    <m/>
    <n v="0"/>
    <n v="2256153.0499999998"/>
    <n v="2256153.0499999998"/>
  </r>
  <r>
    <x v="2"/>
    <n v="36"/>
    <x v="2"/>
    <x v="32"/>
    <n v="1392"/>
    <s v="00047364102"/>
    <s v="De: 00047364102 A:00041164101 De: 00047364102 A: 00041164101 transferencia de recursos a solicitud del Ministerio de Desarrollo Productivo Rural y Agua mediante nota CITE: CAR/FONADIN/DGE/UAF N°0035/2026 solicita la transferencia en el marc"/>
    <m/>
    <m/>
    <m/>
    <m/>
    <m/>
    <m/>
    <n v="2256153.0499999998"/>
    <n v="0"/>
    <n v="2256153.0499999998"/>
  </r>
  <r>
    <x v="1"/>
    <n v="16"/>
    <x v="1"/>
    <x v="32"/>
    <n v="1393"/>
    <s v="00041164201"/>
    <s v="De: 00047364201 A:00041164201 De: 00047364201 A: 00041164201 transferencia de recursos a solicitud del Ministerio de Desarrollo Productivo Rural y Agua mediante nota CITE: CAR/FONADIN/DGE/UAF N°0035/2026 solicita la transferencia en el marc"/>
    <m/>
    <m/>
    <m/>
    <m/>
    <m/>
    <m/>
    <n v="0"/>
    <n v="97145.49"/>
    <n v="97145.49"/>
  </r>
  <r>
    <x v="2"/>
    <n v="36"/>
    <x v="2"/>
    <x v="32"/>
    <n v="1393"/>
    <s v="00047364201"/>
    <s v="De: 00047364201 A:00041164201 De: 00047364201 A: 00041164201 transferencia de recursos a solicitud del Ministerio de Desarrollo Productivo Rural y Agua mediante nota CITE: CAR/FONADIN/DGE/UAF N°0035/2026 solicita la transferencia en el marc"/>
    <m/>
    <m/>
    <m/>
    <m/>
    <m/>
    <m/>
    <n v="97145.49"/>
    <n v="0"/>
    <n v="97145.49"/>
  </r>
  <r>
    <x v="18"/>
    <n v="5"/>
    <x v="18"/>
    <x v="33"/>
    <n v="1407"/>
    <s v="00046057009"/>
    <s v="De: 00099021001 A:00046057009 Transferencia de recursos a solicitud del Ministerio de Salud mediante nota CITE: MSyD/DGP/UGESPRO/ PGBID4612/CE/270/2026 correspondiente al Programa Mejora en la Accesibilidad a los Servicios de Salud Materna"/>
    <m/>
    <m/>
    <m/>
    <m/>
    <m/>
    <m/>
    <n v="0"/>
    <n v="445900"/>
    <n v="445900"/>
  </r>
  <r>
    <x v="1"/>
    <n v="26"/>
    <x v="1"/>
    <x v="34"/>
    <n v="1422"/>
    <s v="00041267002"/>
    <s v="De: 00099021001 A:00041267002 Transferencia de recursos a solicitud de la Unidad Coordinadora del Programa de Agua y Alcantarillado Periurbano del Ministerio de Desarrollo Productivo, Rural y Agua mediante nota CITE: CAR/UCP-PAAP/AADM N° 06"/>
    <m/>
    <m/>
    <m/>
    <m/>
    <m/>
    <m/>
    <n v="0"/>
    <n v="35025.79"/>
    <n v="35025.79"/>
  </r>
  <r>
    <x v="5"/>
    <n v="2"/>
    <x v="5"/>
    <x v="34"/>
    <n v="1422"/>
    <s v="00099021001"/>
    <s v="De: 00099021001 A:00041267002 Transferencia de recursos a solicitud de la Unidad Coordinadora del Programa de Agua y Alcantarillado Periurbano del Ministerio de Desarrollo Productivo, Rural y Agua mediante nota CITE: CAR/UCP-PAAP/AADM N° 06"/>
    <m/>
    <m/>
    <m/>
    <m/>
    <m/>
    <m/>
    <n v="35025.79"/>
    <n v="0"/>
    <n v="35025.79"/>
  </r>
  <r>
    <x v="1"/>
    <n v="26"/>
    <x v="1"/>
    <x v="34"/>
    <n v="1424"/>
    <s v="00041267009"/>
    <s v="De: 00099021001 A:00041267009 Transferencia de recursos a solicitud de la Unidad Coordinadora del Programa de Agua y Alcantarillado Periurbano del Ministerio de Desarrollo Productivo, Rural y Agua mediante nota CITE: CAR/UCP-PAAP/AADM N° 05"/>
    <m/>
    <m/>
    <m/>
    <m/>
    <m/>
    <m/>
    <n v="0"/>
    <n v="17150000"/>
    <n v="17150000"/>
  </r>
  <r>
    <x v="5"/>
    <n v="2"/>
    <x v="5"/>
    <x v="34"/>
    <n v="1424"/>
    <s v="00099021001"/>
    <s v="De: 00099021001 A:00041267009 Transferencia de recursos a solicitud de la Unidad Coordinadora del Programa de Agua y Alcantarillado Periurbano del Ministerio de Desarrollo Productivo, Rural y Agua mediante nota CITE: CAR/UCP-PAAP/AADM N° 05"/>
    <m/>
    <m/>
    <m/>
    <m/>
    <m/>
    <m/>
    <n v="17150000"/>
    <n v="0"/>
    <n v="17150000"/>
  </r>
  <r>
    <x v="0"/>
    <n v="1"/>
    <x v="0"/>
    <x v="35"/>
    <n v="1461"/>
    <s v="00291014369"/>
    <s v="De: 00099021001 A:00291014369 Transferencia de recursos a solicitud de la Administradora Boliviana de Carreteras mediante nota CITE: ABC/GNA/SAF/ATE/2026-0931 (operación bimonetaria), para pagos a beneficiarios (TC 6,86) H.R 2026-23072-R."/>
    <m/>
    <m/>
    <m/>
    <m/>
    <m/>
    <m/>
    <n v="0"/>
    <n v="37730000"/>
    <n v="37730000"/>
  </r>
  <r>
    <x v="5"/>
    <n v="2"/>
    <x v="5"/>
    <x v="35"/>
    <n v="1461"/>
    <s v="00099021001"/>
    <s v="De: 00099021001 A:00291014369 Transferencia de recursos a solicitud de la Administradora Boliviana de Carreteras mediante nota CITE: ABC/GNA/SAF/ATE/2026-0931 (operación bimonetaria), para pagos a beneficiarios (TC 6,86) H.R 2026-23072-R."/>
    <m/>
    <m/>
    <m/>
    <m/>
    <m/>
    <m/>
    <n v="37730000"/>
    <n v="0"/>
    <n v="37730000"/>
  </r>
  <r>
    <x v="0"/>
    <n v="1"/>
    <x v="0"/>
    <x v="35"/>
    <n v="1462"/>
    <s v="00291014365"/>
    <s v="De: 00099021001 A:00291014365 Transferencia de recursos a solicitud de la Administradora Boliviana de Carreteras mediante nota CITE: ABC/GNA/SAF/ATE/2026-0931 (operación bimonetaria), para pagos a beneficiarios (TC 6,86) H.R 2026-23072-R."/>
    <m/>
    <m/>
    <m/>
    <m/>
    <m/>
    <m/>
    <n v="0"/>
    <n v="9604000"/>
    <n v="9604000"/>
  </r>
  <r>
    <x v="5"/>
    <n v="2"/>
    <x v="5"/>
    <x v="35"/>
    <n v="1462"/>
    <s v="00099021001"/>
    <s v="De: 00099021001 A:00291014365 Transferencia de recursos a solicitud de la Administradora Boliviana de Carreteras mediante nota CITE: ABC/GNA/SAF/ATE/2026-0931 (operación bimonetaria), para pagos a beneficiarios (TC 6,86) H.R 2026-23072-R."/>
    <m/>
    <m/>
    <m/>
    <m/>
    <m/>
    <m/>
    <n v="9604000"/>
    <n v="0"/>
    <n v="9604000"/>
  </r>
  <r>
    <x v="0"/>
    <n v="3"/>
    <x v="0"/>
    <x v="35"/>
    <n v="1463"/>
    <s v="00291034302"/>
    <s v="De: 00099021001 A:00291034302 Transferencia de recursos a solicitud de la Administradora Boliviana de Carreteras mediante nota CITE: ABC/GNA/SAF/ATE/2026-0931 (operación bimonetaria), para pagos a beneficiarios (TC 6,86) H.R 2026-23072-R."/>
    <m/>
    <m/>
    <m/>
    <m/>
    <m/>
    <m/>
    <n v="0"/>
    <n v="1347782.21"/>
    <n v="1347782.21"/>
  </r>
  <r>
    <x v="5"/>
    <n v="2"/>
    <x v="5"/>
    <x v="35"/>
    <n v="1463"/>
    <s v="00099021001"/>
    <s v="De: 00099021001 A:00291034302 Transferencia de recursos a solicitud de la Administradora Boliviana de Carreteras mediante nota CITE: ABC/GNA/SAF/ATE/2026-0931 (operación bimonetaria), para pagos a beneficiarios (TC 6,86) H.R 2026-23072-R."/>
    <m/>
    <m/>
    <m/>
    <m/>
    <m/>
    <m/>
    <n v="1347782.21"/>
    <n v="0"/>
    <n v="1347782.21"/>
  </r>
  <r>
    <x v="5"/>
    <n v="2"/>
    <x v="5"/>
    <x v="36"/>
    <n v="1470"/>
    <s v="00099021001"/>
    <s v="De: 00099021001 A:00249014201 Transferencia de recursos a solicitud de la Central de Abastecimiento y Suministros de Salud dependiente del Ministerio de Salud y Deportes mediante nota CEASS/DIR/NOT-EXT 583/2026 (operación bimonetaria) por l"/>
    <m/>
    <m/>
    <m/>
    <m/>
    <m/>
    <m/>
    <n v="556271.23"/>
    <n v="0"/>
    <n v="556271.23"/>
  </r>
  <r>
    <x v="19"/>
    <n v="1"/>
    <x v="19"/>
    <x v="36"/>
    <n v="1470"/>
    <s v="00249014201"/>
    <s v="De: 00099021001 A:00249014201 Transferencia de recursos a solicitud de la Central de Abastecimiento y Suministros de Salud dependiente del Ministerio de Salud y Deportes mediante nota CEASS/DIR/NOT-EXT 583/2026 (operación bimonetaria) por l"/>
    <m/>
    <m/>
    <m/>
    <m/>
    <m/>
    <m/>
    <n v="0"/>
    <n v="556271.23"/>
    <n v="556271.23"/>
  </r>
  <r>
    <x v="5"/>
    <n v="2"/>
    <x v="5"/>
    <x v="36"/>
    <n v="1471"/>
    <s v="00099021001"/>
    <s v="De: 00099021001 A:00249012003 Transferencia de recursos a solicitud de la Central de Abastecimiento y Suministros de Salud dependiente del Ministerio de Salud y Deportes mediante nota CEASS/DIR/NOT-EXT 583/2026 (operación bimonetaria) por l"/>
    <m/>
    <m/>
    <m/>
    <m/>
    <m/>
    <m/>
    <n v="274188.3"/>
    <n v="0"/>
    <n v="274188.3"/>
  </r>
  <r>
    <x v="19"/>
    <n v="1"/>
    <x v="19"/>
    <x v="36"/>
    <n v="1471"/>
    <s v="00249012003"/>
    <s v="De: 00099021001 A:00249012003 Transferencia de recursos a solicitud de la Central de Abastecimiento y Suministros de Salud dependiente del Ministerio de Salud y Deportes mediante nota CEASS/DIR/NOT-EXT 583/2026 (operación bimonetaria) por l"/>
    <m/>
    <m/>
    <m/>
    <m/>
    <m/>
    <m/>
    <n v="0"/>
    <n v="274188.3"/>
    <n v="274188.3"/>
  </r>
  <r>
    <x v="20"/>
    <n v="4"/>
    <x v="20"/>
    <x v="36"/>
    <n v="1474"/>
    <s v="00066047005"/>
    <s v="De: 00066047005 A:00081017010 Transferencia de recursos a solicitud del Ministerio de Planificación del Desarrollo y Medio Ambiente mediante nota CITE: MPDyMA/VIPFE/DGPP/UP-NE 00484/2026, para el financiamiento del Programa Multisectorial d"/>
    <m/>
    <m/>
    <m/>
    <m/>
    <m/>
    <m/>
    <n v="148264.62"/>
    <n v="0"/>
    <n v="148264.62"/>
  </r>
  <r>
    <x v="9"/>
    <n v="1"/>
    <x v="9"/>
    <x v="36"/>
    <n v="1474"/>
    <s v="00081017010"/>
    <s v="De: 00066047005 A:00081017010 Transferencia de recursos a solicitud del Ministerio de Planificación del Desarrollo y Medio Ambiente mediante nota CITE: MPDyMA/VIPFE/DGPP/UP-NE 00484/2026, para el financiamiento del Programa Multisectorial d"/>
    <m/>
    <m/>
    <m/>
    <m/>
    <m/>
    <m/>
    <n v="0"/>
    <n v="148264.62"/>
    <n v="148264.62"/>
  </r>
  <r>
    <x v="5"/>
    <n v="2"/>
    <x v="5"/>
    <x v="37"/>
    <n v="1501"/>
    <s v="00099021001"/>
    <s v="De: 00389012001 A:00099021001 De: 00389012001 A:00099021001 Transferencia de recursos a solicitud de la Dirección General de Administración y Finanzas Territoriales mediante nota interna CITE: MEFP/VTCP/DGAFT/USCFT/NI/Nº127/2026 por concept"/>
    <m/>
    <m/>
    <m/>
    <m/>
    <m/>
    <m/>
    <n v="0"/>
    <n v="166630.42000000001"/>
    <n v="166630.42000000001"/>
  </r>
  <r>
    <x v="10"/>
    <n v="1"/>
    <x v="10"/>
    <x v="37"/>
    <n v="1505"/>
    <s v="00015011107"/>
    <s v="De: 00099021001 A:00015011107 Transferencia de recursos a solicitud del Ministerio de Gobierno mediante nota CITE: MG/DGAA/UF/T/NE/Nº 034/2026 (operación bimonetaria) por concepto de distribuciones en el marco de la Ley N°1358 de 6 de enero"/>
    <m/>
    <m/>
    <m/>
    <m/>
    <m/>
    <m/>
    <n v="0"/>
    <n v="2583376.4500000002"/>
    <n v="2583376.4500000002"/>
  </r>
  <r>
    <x v="5"/>
    <n v="2"/>
    <x v="5"/>
    <x v="37"/>
    <n v="1505"/>
    <s v="00099021001"/>
    <s v="De: 00099021001 A:00015011107 Transferencia de recursos a solicitud del Ministerio de Gobierno mediante nota CITE: MG/DGAA/UF/T/NE/Nº 034/2026 (operación bimonetaria) por concepto de distribuciones en el marco de la Ley N°1358 de 6 de enero"/>
    <m/>
    <m/>
    <m/>
    <m/>
    <m/>
    <m/>
    <n v="2583376.4500000002"/>
    <n v="0"/>
    <n v="2583376.4500000002"/>
  </r>
  <r>
    <x v="10"/>
    <n v="1"/>
    <x v="10"/>
    <x v="37"/>
    <n v="1506"/>
    <s v="00015011107"/>
    <s v="De: 00099021001 A:00015011107 Transferencia de recursos a solicitud del Ministerio de Gobierno mediante nota CITE: MG/DGAA/UF/T/NE/Nº 034/2026 (operación bimonetaria) por concepto de distribuciones en el marco de la Ley N°1358 de 6 de enero"/>
    <m/>
    <m/>
    <m/>
    <m/>
    <m/>
    <m/>
    <n v="0"/>
    <n v="794885.06"/>
    <n v="794885.06"/>
  </r>
  <r>
    <x v="5"/>
    <n v="2"/>
    <x v="5"/>
    <x v="37"/>
    <n v="1506"/>
    <s v="00099021001"/>
    <s v="De: 00099021001 A:00015011107 Transferencia de recursos a solicitud del Ministerio de Gobierno mediante nota CITE: MG/DGAA/UF/T/NE/Nº 034/2026 (operación bimonetaria) por concepto de distribuciones en el marco de la Ley N°1358 de 6 de enero"/>
    <m/>
    <m/>
    <m/>
    <m/>
    <m/>
    <m/>
    <n v="794885.06"/>
    <n v="0"/>
    <n v="794885.06"/>
  </r>
  <r>
    <x v="10"/>
    <n v="1"/>
    <x v="10"/>
    <x v="37"/>
    <n v="1507"/>
    <s v="00015011107"/>
    <s v="De: 00099021001 A:00015011107 Transferencia de recursos a solicitud del Ministerio de Gobierno mediante nota CITE: MG/DGAA/UF/T/NE/Nº 034/2026 (operación bimonetaria) por concepto de distribuciones en el marco de la Ley N°1358 de 6 de enero"/>
    <m/>
    <m/>
    <m/>
    <m/>
    <m/>
    <m/>
    <n v="0"/>
    <n v="596163.80000000005"/>
    <n v="596163.80000000005"/>
  </r>
  <r>
    <x v="5"/>
    <n v="2"/>
    <x v="5"/>
    <x v="37"/>
    <n v="1507"/>
    <s v="00099021001"/>
    <s v="De: 00099021001 A:00015011107 Transferencia de recursos a solicitud del Ministerio de Gobierno mediante nota CITE: MG/DGAA/UF/T/NE/Nº 034/2026 (operación bimonetaria) por concepto de distribuciones en el marco de la Ley N°1358 de 6 de enero"/>
    <m/>
    <m/>
    <m/>
    <m/>
    <m/>
    <m/>
    <n v="596163.80000000005"/>
    <n v="0"/>
    <n v="596163.80000000005"/>
  </r>
  <r>
    <x v="20"/>
    <n v="14"/>
    <x v="20"/>
    <x v="38"/>
    <n v="1529"/>
    <s v="00066141101"/>
    <s v="De: 00086031101 A:00066141101 De: 00086031101 A:00066141101 Transferencia de recursos a solicitud del Servicio Nacional de Áreas Protegidas dependiente del Ministerio de Planificación del Desarrollo y Medio Ambiente mediante nota CITE: CAR/"/>
    <m/>
    <m/>
    <m/>
    <m/>
    <m/>
    <m/>
    <n v="0"/>
    <n v="2247142.86"/>
    <n v="2247142.86"/>
  </r>
  <r>
    <x v="3"/>
    <n v="3"/>
    <x v="3"/>
    <x v="38"/>
    <n v="1529"/>
    <s v="00086031101"/>
    <s v="De: 00086031101 A:00066141101 De: 00086031101 A:00066141101 Transferencia de recursos a solicitud del Servicio Nacional de Áreas Protegidas dependiente del Ministerio de Planificación del Desarrollo y Medio Ambiente mediante nota CITE: CAR/"/>
    <m/>
    <m/>
    <m/>
    <m/>
    <m/>
    <m/>
    <n v="2247142.86"/>
    <n v="0"/>
    <n v="2247142.86"/>
  </r>
  <r>
    <x v="21"/>
    <n v="1"/>
    <x v="21"/>
    <x v="39"/>
    <n v="1575"/>
    <s v="00054014101"/>
    <s v="De: 00054014101 A:00066047005 Débito Automático (DA) al Ministerio de Culturas, Descolonización y Despatriarcalización (actual Ministerio de Turismo Sostenible, Culturas, Folklore y Gastronomía), Inf. Legal MPDyMA/DGAJ/UAJ-INF 00186/2026 e"/>
    <m/>
    <m/>
    <m/>
    <m/>
    <m/>
    <m/>
    <n v="179000"/>
    <n v="0"/>
    <n v="179000"/>
  </r>
  <r>
    <x v="20"/>
    <n v="4"/>
    <x v="20"/>
    <x v="39"/>
    <n v="1575"/>
    <s v="00066047005"/>
    <s v="De: 00054014101 A:00066047005 Débito Automático (DA) al Ministerio de Culturas, Descolonización y Despatriarcalización (actual Ministerio de Turismo Sostenible, Culturas, Folklore y Gastronomía), Inf. Legal MPDyMA/DGAJ/UAJ-INF 00186/2026 e"/>
    <m/>
    <m/>
    <m/>
    <m/>
    <m/>
    <m/>
    <n v="0"/>
    <n v="179000"/>
    <n v="179000"/>
  </r>
  <r>
    <x v="1"/>
    <n v="25"/>
    <x v="1"/>
    <x v="39"/>
    <n v="1578"/>
    <s v="00041257015"/>
    <s v="De: 00086077011 A:00041257015 Transferencia de recursos a solicitud de la Unidad Coordinadora y Ejecutora de Programas y Proyectos UCEP/MDPRyA del Ministerio de Desarrollo Productivo, Rural y Agua con nota CAR/UCEP-MDPRyA/N° 0396/2026, en e"/>
    <m/>
    <m/>
    <m/>
    <m/>
    <m/>
    <m/>
    <n v="0"/>
    <n v="9876.9699999999993"/>
    <n v="9876.9699999999993"/>
  </r>
  <r>
    <x v="3"/>
    <n v="7"/>
    <x v="3"/>
    <x v="39"/>
    <n v="1578"/>
    <s v="00086077011"/>
    <s v="De: 00086077011 A:00041257015 Transferencia de recursos a solicitud de la Unidad Coordinadora y Ejecutora de Programas y Proyectos UCEP/MDPRyA del Ministerio de Desarrollo Productivo, Rural y Agua con nota CAR/UCEP-MDPRyA/N° 0396/2026, en e"/>
    <m/>
    <m/>
    <m/>
    <m/>
    <m/>
    <m/>
    <n v="9876.9699999999993"/>
    <n v="0"/>
    <n v="9876.9699999999993"/>
  </r>
  <r>
    <x v="10"/>
    <n v="1"/>
    <x v="10"/>
    <x v="39"/>
    <n v="1582"/>
    <s v="00015011107"/>
    <s v="De: 00099021001 A:00015011107 (Operación Bi-Monetaria) De: 00099021001 A: 00015011107 Transferencia de recursos a solicitud del Ministerio de Gobierno mediante nota CITE: MG/DGAA/UF/T/N°45/2026 correspondiente a la distribución de recursos"/>
    <m/>
    <m/>
    <m/>
    <m/>
    <m/>
    <m/>
    <n v="0"/>
    <n v="16498.3"/>
    <n v="16498.3"/>
  </r>
  <r>
    <x v="5"/>
    <n v="2"/>
    <x v="5"/>
    <x v="39"/>
    <n v="1582"/>
    <s v="00099021001"/>
    <s v="De: 00099021001 A:00015011107 (Operación Bi-Monetaria) De: 00099021001 A: 00015011107 Transferencia de recursos a solicitud del Ministerio de Gobierno mediante nota CITE: MG/DGAA/UF/T/N°45/2026 correspondiente a la distribución de recursos"/>
    <m/>
    <m/>
    <m/>
    <m/>
    <m/>
    <m/>
    <n v="16498.3"/>
    <n v="0"/>
    <n v="16498.3"/>
  </r>
  <r>
    <x v="10"/>
    <n v="1"/>
    <x v="10"/>
    <x v="39"/>
    <n v="1584"/>
    <s v="00015011107"/>
    <s v="De: 00099021001 A:00015011107 Operación Bi-Monetaria) De: 00099021001 A: 00015011107 Transferencia de recursos a solicitud del Ministerio de Gobierno mediante nota CITE: MG/DGAA/UF/T/N°45/2026 correspondiente a la distribución de recursos d"/>
    <m/>
    <m/>
    <m/>
    <m/>
    <m/>
    <m/>
    <n v="0"/>
    <n v="5076.3999999999996"/>
    <n v="5076.3999999999996"/>
  </r>
  <r>
    <x v="5"/>
    <n v="2"/>
    <x v="5"/>
    <x v="39"/>
    <n v="1584"/>
    <s v="00099021001"/>
    <s v="De: 00099021001 A:00015011107 Operación Bi-Monetaria) De: 00099021001 A: 00015011107 Transferencia de recursos a solicitud del Ministerio de Gobierno mediante nota CITE: MG/DGAA/UF/T/N°45/2026 correspondiente a la distribución de recursos d"/>
    <m/>
    <m/>
    <m/>
    <m/>
    <m/>
    <m/>
    <n v="5076.3999999999996"/>
    <n v="0"/>
    <n v="5076.3999999999996"/>
  </r>
  <r>
    <x v="10"/>
    <n v="1"/>
    <x v="10"/>
    <x v="39"/>
    <n v="1586"/>
    <s v="00015011107"/>
    <s v="De: 00099021001 A:00015011107 (Operación Bi-Monetaria) De: 00099021001 A: 00015011107 Transferencia de recursos a solicitud del Ministerio de Gobierno mediante nota CITE: MG/DGAA/UF/T/N°45/2026 correspondiente a la distribución de recursos"/>
    <m/>
    <m/>
    <m/>
    <m/>
    <m/>
    <m/>
    <n v="0"/>
    <n v="3807.3"/>
    <n v="3807.3"/>
  </r>
  <r>
    <x v="5"/>
    <n v="2"/>
    <x v="5"/>
    <x v="39"/>
    <n v="1586"/>
    <s v="00099021001"/>
    <s v="De: 00099021001 A:00015011107 (Operación Bi-Monetaria) De: 00099021001 A: 00015011107 Transferencia de recursos a solicitud del Ministerio de Gobierno mediante nota CITE: MG/DGAA/UF/T/N°45/2026 correspondiente a la distribución de recursos"/>
    <m/>
    <m/>
    <m/>
    <m/>
    <m/>
    <m/>
    <n v="3807.3"/>
    <n v="0"/>
    <n v="3807.3"/>
  </r>
  <r>
    <x v="1"/>
    <n v="15"/>
    <x v="1"/>
    <x v="39"/>
    <n v="1591"/>
    <s v="00041151101"/>
    <s v="De: 00047081101 A:00041151101 Transferencia de recursos a solicitud del Servicio Nacional de Sanidad Agropecuaria e Inocuidad Alimentaria – SENASAG dependiente del Ministerio de Desarrollo Productivo Rural y Agua mediante nota CITE: SENASAG"/>
    <m/>
    <m/>
    <m/>
    <m/>
    <m/>
    <m/>
    <n v="0"/>
    <n v="5439426.4800000004"/>
    <n v="5439426.4800000004"/>
  </r>
  <r>
    <x v="2"/>
    <n v="8"/>
    <x v="2"/>
    <x v="39"/>
    <n v="1591"/>
    <s v="00047081101"/>
    <s v="De: 00047081101 A:00041151101 Transferencia de recursos a solicitud del Servicio Nacional de Sanidad Agropecuaria e Inocuidad Alimentaria – SENASAG dependiente del Ministerio de Desarrollo Productivo Rural y Agua mediante nota CITE: SENASAG"/>
    <m/>
    <m/>
    <m/>
    <m/>
    <m/>
    <m/>
    <n v="5439426.4800000004"/>
    <n v="0"/>
    <n v="5439426.4800000004"/>
  </r>
  <r>
    <x v="1"/>
    <n v="15"/>
    <x v="1"/>
    <x v="39"/>
    <n v="1592"/>
    <s v="00041151102"/>
    <s v="De: 00047081102 A:00041151102 Transferencia de recursos a solicitud del Servicio Nacional de Sanidad Agropecuaria e Inocuidad Alimentaria – SENASAG dependiente del Ministerio de Desarrollo Productivo Rural y Agua mediante nota CITE: SENASAG"/>
    <m/>
    <m/>
    <m/>
    <m/>
    <m/>
    <m/>
    <n v="0"/>
    <n v="80485"/>
    <n v="80485"/>
  </r>
  <r>
    <x v="2"/>
    <n v="8"/>
    <x v="2"/>
    <x v="39"/>
    <n v="1592"/>
    <s v="00047081102"/>
    <s v="De: 00047081102 A:00041151102 Transferencia de recursos a solicitud del Servicio Nacional de Sanidad Agropecuaria e Inocuidad Alimentaria – SENASAG dependiente del Ministerio de Desarrollo Productivo Rural y Agua mediante nota CITE: SENASAG"/>
    <m/>
    <m/>
    <m/>
    <m/>
    <m/>
    <m/>
    <n v="80485"/>
    <n v="0"/>
    <n v="80485"/>
  </r>
  <r>
    <x v="1"/>
    <n v="15"/>
    <x v="1"/>
    <x v="39"/>
    <n v="1593"/>
    <s v="00041151103"/>
    <s v="De: 00047081103 A:00041151103 Transferencia de recursos a solicitud del Servicio Nacional de Sanidad Agropecuaria e Inocuidad Alimentaria – SENASAG dependiente del Ministerio de Desarrollo Productivo Rural y Agua mediante nota CITE: SENASAG"/>
    <m/>
    <m/>
    <m/>
    <m/>
    <m/>
    <m/>
    <n v="0"/>
    <n v="180690"/>
    <n v="180690"/>
  </r>
  <r>
    <x v="2"/>
    <n v="8"/>
    <x v="2"/>
    <x v="39"/>
    <n v="1593"/>
    <s v="00047081103"/>
    <s v="De: 00047081103 A:00041151103 Transferencia de recursos a solicitud del Servicio Nacional de Sanidad Agropecuaria e Inocuidad Alimentaria – SENASAG dependiente del Ministerio de Desarrollo Productivo Rural y Agua mediante nota CITE: SENASAG"/>
    <m/>
    <m/>
    <m/>
    <m/>
    <m/>
    <m/>
    <n v="180690"/>
    <n v="0"/>
    <n v="180690"/>
  </r>
  <r>
    <x v="5"/>
    <n v="2"/>
    <x v="5"/>
    <x v="39"/>
    <n v="1595"/>
    <s v="00099021001"/>
    <s v="De: 00099021001 A:00078027009 Transferencia de recursos a solicitud del Programa de Expansión de Infraestructura Electrica del Ministerio de Hidrocarburos y Energías mediante nota CITE: MHE-VMEER-PEVD-PERIII/2026-0124 (operación bimonetar"/>
    <m/>
    <m/>
    <m/>
    <m/>
    <m/>
    <m/>
    <n v="2058000"/>
    <n v="0"/>
    <n v="2058000"/>
  </r>
  <r>
    <x v="17"/>
    <n v="2"/>
    <x v="17"/>
    <x v="39"/>
    <n v="1595"/>
    <s v="00078027009"/>
    <s v="De: 00099021001 A:00078027009 Transferencia de recursos a solicitud del Programa de Expansión de Infraestructura Electrica del Ministerio de Hidrocarburos y Energías mediante nota CITE: MHE-VMEER-PEVD-PERIII/2026-0124 (operación bimonetar"/>
    <m/>
    <m/>
    <m/>
    <m/>
    <m/>
    <m/>
    <n v="0"/>
    <n v="2058000"/>
    <n v="2058000"/>
  </r>
  <r>
    <x v="20"/>
    <n v="4"/>
    <x v="20"/>
    <x v="39"/>
    <n v="1596"/>
    <s v="00066047005"/>
    <s v="De: 00099021001 A:00066047005 Transferencia de recursos a solicitud del Viceministerio de Inversión Pública y Financiamiento Externo dependiente del Ministerio de Planificación del Desarrollo y Medio Ambiente con nota CITE: MPDyMA/VIPFE/DGP"/>
    <m/>
    <m/>
    <m/>
    <m/>
    <m/>
    <m/>
    <n v="0"/>
    <n v="5076339.9800000004"/>
    <n v="5076339.9800000004"/>
  </r>
  <r>
    <x v="5"/>
    <n v="2"/>
    <x v="5"/>
    <x v="39"/>
    <n v="1596"/>
    <s v="00099021001"/>
    <s v="De: 00099021001 A:00066047005 Transferencia de recursos a solicitud del Viceministerio de Inversión Pública y Financiamiento Externo dependiente del Ministerio de Planificación del Desarrollo y Medio Ambiente con nota CITE: MPDyMA/VIPFE/DGP"/>
    <m/>
    <m/>
    <m/>
    <m/>
    <m/>
    <m/>
    <n v="5076339.9800000004"/>
    <n v="0"/>
    <n v="5076339.9800000004"/>
  </r>
  <r>
    <x v="22"/>
    <n v="10"/>
    <x v="22"/>
    <x v="39"/>
    <n v="1599"/>
    <s v="00287104328"/>
    <s v="De: 00099021001 A:00287104328 (Operación Bi-Monetaria) DE : 00099021001 A: 00287104328 Transferencia de recursos a solicitud de la Fondo Nacional de Inversión Productiva y Social (FPS) dependiente del Ministerio de Planificación del Desarro"/>
    <m/>
    <m/>
    <m/>
    <m/>
    <m/>
    <m/>
    <n v="0"/>
    <n v="4544662.47"/>
    <n v="4544662.47"/>
  </r>
  <r>
    <x v="5"/>
    <n v="2"/>
    <x v="5"/>
    <x v="39"/>
    <n v="1599"/>
    <s v="00099021001"/>
    <s v="De: 00099021001 A:00287104328 (Operación Bi-Monetaria) DE : 00099021001 A: 00287104328 Transferencia de recursos a solicitud de la Fondo Nacional de Inversión Productiva y Social (FPS) dependiente del Ministerio de Planificación del Desarro"/>
    <m/>
    <m/>
    <m/>
    <m/>
    <m/>
    <m/>
    <n v="4544662.47"/>
    <n v="0"/>
    <n v="4544662.47"/>
  </r>
  <r>
    <x v="0"/>
    <n v="1"/>
    <x v="0"/>
    <x v="40"/>
    <n v="1611"/>
    <s v="00291014381"/>
    <s v="De: 00099021001 A:00291014381 Transferencia de recursos a solicitud de la Administradora Boliviana de Carreteras mediante nota CITE: ABC/GNA/DAF/ATE/2026-0996 (operación bimonetaria)para pagos a beneficiarios (t.c.6,86) H.R. 2026-24633-R"/>
    <m/>
    <m/>
    <m/>
    <m/>
    <m/>
    <m/>
    <n v="0"/>
    <n v="3630610.96"/>
    <n v="3630610.96"/>
  </r>
  <r>
    <x v="5"/>
    <n v="2"/>
    <x v="5"/>
    <x v="40"/>
    <n v="1611"/>
    <s v="00099021001"/>
    <s v="De: 00099021001 A:00291014381 Transferencia de recursos a solicitud de la Administradora Boliviana de Carreteras mediante nota CITE: ABC/GNA/DAF/ATE/2026-0996 (operación bimonetaria)para pagos a beneficiarios (t.c.6,86) H.R. 2026-24633-R"/>
    <m/>
    <m/>
    <m/>
    <m/>
    <m/>
    <m/>
    <n v="3630610.96"/>
    <n v="0"/>
    <n v="3630610.96"/>
  </r>
  <r>
    <x v="5"/>
    <n v="2"/>
    <x v="5"/>
    <x v="41"/>
    <n v="1649"/>
    <s v="00099021001"/>
    <s v="De: 00099021001 A:00206054301 Transferencia de recursos a solicitud del Instituto Nacional de Estadística mediante nota CITE: INE-DGE-PFSEEPB-EXTERNA N° 1155/2026 (operación bimonetaria), para el Programa de Fortalecimiento del Sistema Esta"/>
    <m/>
    <m/>
    <m/>
    <m/>
    <m/>
    <m/>
    <n v="13720000"/>
    <n v="0"/>
    <n v="13720000"/>
  </r>
  <r>
    <x v="23"/>
    <n v="5"/>
    <x v="23"/>
    <x v="41"/>
    <n v="1649"/>
    <s v="00206054301"/>
    <s v="De: 00099021001 A:00206054301 Transferencia de recursos a solicitud del Instituto Nacional de Estadística mediante nota CITE: INE-DGE-PFSEEPB-EXTERNA N° 1155/2026 (operación bimonetaria), para el Programa de Fortalecimiento del Sistema Esta"/>
    <m/>
    <m/>
    <m/>
    <m/>
    <m/>
    <m/>
    <n v="0"/>
    <n v="13720000"/>
    <n v="13720000"/>
  </r>
  <r>
    <x v="6"/>
    <n v="1"/>
    <x v="6"/>
    <x v="41"/>
    <n v="1651"/>
    <s v="00035017002"/>
    <s v="De: 00035017002 A:00099021001 Transferencia de recursos a solicitud de la Dirección General de Asuntos Administrativos del Ministerio de Economía y Finanzas Públicas mediante nota CITE: MEFP/DGAA/UF/NI N°193/2026 diferencia por redondeo gen"/>
    <m/>
    <m/>
    <m/>
    <m/>
    <m/>
    <m/>
    <n v="0.01"/>
    <n v="0"/>
    <n v="0.01"/>
  </r>
  <r>
    <x v="5"/>
    <n v="2"/>
    <x v="5"/>
    <x v="41"/>
    <n v="1651"/>
    <s v="00099021001"/>
    <s v="De: 00035017002 A:00099021001 Transferencia de recursos a solicitud de la Dirección General de Asuntos Administrativos del Ministerio de Economía y Finanzas Públicas mediante nota CITE: MEFP/DGAA/UF/NI N°193/2026 diferencia por redondeo gen"/>
    <m/>
    <m/>
    <m/>
    <m/>
    <m/>
    <m/>
    <n v="0"/>
    <n v="0.01"/>
    <n v="0.01"/>
  </r>
  <r>
    <x v="1"/>
    <n v="27"/>
    <x v="1"/>
    <x v="41"/>
    <n v="1653"/>
    <s v="00041277002"/>
    <s v="De: 00099021001 A:00041277002 Transferencia de recursos a solicitud de la Unidad Coordinadora del Programa -PPCR del Ministerio de Desarrollo Productivo, Rural y Agua mediante nota CITE: CAR/UCP-PPCR/AC N° 0197/2026 (operación bimonetaria)"/>
    <m/>
    <m/>
    <m/>
    <m/>
    <m/>
    <m/>
    <n v="0"/>
    <n v="6860000"/>
    <n v="6860000"/>
  </r>
  <r>
    <x v="5"/>
    <n v="2"/>
    <x v="5"/>
    <x v="41"/>
    <n v="1653"/>
    <s v="00099021001"/>
    <s v="De: 00099021001 A:00041277002 Transferencia de recursos a solicitud de la Unidad Coordinadora del Programa -PPCR del Ministerio de Desarrollo Productivo, Rural y Agua mediante nota CITE: CAR/UCP-PPCR/AC N° 0197/2026 (operación bimonetaria)"/>
    <m/>
    <m/>
    <m/>
    <m/>
    <m/>
    <m/>
    <n v="6860000"/>
    <n v="0"/>
    <n v="6860000"/>
  </r>
  <r>
    <x v="0"/>
    <n v="2"/>
    <x v="0"/>
    <x v="42"/>
    <n v="1666"/>
    <s v="00291024301"/>
    <s v="De: 00099021001 A:00291024301 Transferencia de recursos a solicitud de la Administradora Boliviana de Carreteras mediante nota CITE: ABC/GNA/SAF/ATE/2026-1050 (operación bimonetaria), para pagos a beneficiarios (TC 6,86) H.R 2026-24989-R."/>
    <m/>
    <m/>
    <m/>
    <m/>
    <m/>
    <m/>
    <n v="0"/>
    <n v="1658499.67"/>
    <n v="1658499.67"/>
  </r>
  <r>
    <x v="5"/>
    <n v="2"/>
    <x v="5"/>
    <x v="42"/>
    <n v="1666"/>
    <s v="00099021001"/>
    <s v="De: 00099021001 A:00291024301 Transferencia de recursos a solicitud de la Administradora Boliviana de Carreteras mediante nota CITE: ABC/GNA/SAF/ATE/2026-1050 (operación bimonetaria), para pagos a beneficiarios (TC 6,86) H.R 2026-24989-R."/>
    <m/>
    <m/>
    <m/>
    <m/>
    <m/>
    <m/>
    <n v="1658499.67"/>
    <n v="0"/>
    <n v="1658499.67"/>
  </r>
  <r>
    <x v="0"/>
    <n v="3"/>
    <x v="0"/>
    <x v="42"/>
    <n v="1667"/>
    <s v="00291034305"/>
    <s v="De: 00099021001 A:00291034305 Transferencia de recursos a solicitud de la Administradora Boliviana de Carreteras mediante nota CITE: ABC/GNA/SAF/ATE/2026-1050 (operación bimonetaria), para pagos a beneficiarios (TC 6,86) H.R 2026-24989-R."/>
    <m/>
    <m/>
    <m/>
    <m/>
    <m/>
    <m/>
    <n v="0"/>
    <n v="14117352.33"/>
    <n v="14117352.33"/>
  </r>
  <r>
    <x v="5"/>
    <n v="2"/>
    <x v="5"/>
    <x v="42"/>
    <n v="1667"/>
    <s v="00099021001"/>
    <s v="De: 00099021001 A:00291034305 Transferencia de recursos a solicitud de la Administradora Boliviana de Carreteras mediante nota CITE: ABC/GNA/SAF/ATE/2026-1050 (operación bimonetaria), para pagos a beneficiarios (TC 6,86) H.R 2026-24989-R."/>
    <m/>
    <m/>
    <m/>
    <m/>
    <m/>
    <m/>
    <n v="14117352.33"/>
    <n v="0"/>
    <n v="14117352.33"/>
  </r>
  <r>
    <x v="1"/>
    <n v="16"/>
    <x v="1"/>
    <x v="42"/>
    <n v="1670"/>
    <s v="00041164201"/>
    <s v="De: 00047364202 A:00041164201 Transferencia de recursos a solicitud del Fondo Nacional de Desarrollo Integral - FONADIN dependiente del Ministerio de Desarrollo Productivo Rural y Agua mediante nota CITE: CAR/FONADIN/DGE/UAF N° 0049/2026, e"/>
    <m/>
    <m/>
    <m/>
    <m/>
    <m/>
    <m/>
    <n v="0"/>
    <n v="19.850000000000001"/>
    <n v="19.850000000000001"/>
  </r>
  <r>
    <x v="2"/>
    <n v="36"/>
    <x v="2"/>
    <x v="42"/>
    <n v="1670"/>
    <s v="00047364202"/>
    <s v="De: 00047364202 A:00041164201 Transferencia de recursos a solicitud del Fondo Nacional de Desarrollo Integral - FONADIN dependiente del Ministerio de Desarrollo Productivo Rural y Agua mediante nota CITE: CAR/FONADIN/DGE/UAF N° 0049/2026, e"/>
    <m/>
    <m/>
    <m/>
    <m/>
    <m/>
    <m/>
    <n v="19.850000000000001"/>
    <n v="0"/>
    <n v="19.850000000000001"/>
  </r>
  <r>
    <x v="1"/>
    <n v="16"/>
    <x v="1"/>
    <x v="42"/>
    <n v="1671"/>
    <s v="00041164101"/>
    <s v="De: 00047364101 A:00041164101 Transferencia de recursos a solicitud del Fondo Nacional de Desarrollo Integral - FONADIN dependiente del Ministerio de Desarrollo Productivo Rural y Agua mediante nota CITE: CAR/FONADIN/DGE/UAF N° 0049/2026, e"/>
    <m/>
    <m/>
    <m/>
    <m/>
    <m/>
    <m/>
    <n v="0"/>
    <n v="0.32"/>
    <n v="0.32"/>
  </r>
  <r>
    <x v="2"/>
    <n v="36"/>
    <x v="2"/>
    <x v="42"/>
    <n v="1671"/>
    <s v="00047364101"/>
    <s v="De: 00047364101 A:00041164101 Transferencia de recursos a solicitud del Fondo Nacional de Desarrollo Integral - FONADIN dependiente del Ministerio de Desarrollo Productivo Rural y Agua mediante nota CITE: CAR/FONADIN/DGE/UAF N° 0049/2026, e"/>
    <m/>
    <m/>
    <m/>
    <m/>
    <m/>
    <m/>
    <n v="0.32"/>
    <n v="0"/>
    <n v="0.32"/>
  </r>
  <r>
    <x v="6"/>
    <n v="1"/>
    <x v="6"/>
    <x v="42"/>
    <n v="1672"/>
    <s v="00035018001"/>
    <s v="De: 00035018001 A:00099021001 Transferencia de recursos a solicitud de la Dirección General de Asuntos Administrativos del Ministerio de Economía y Finanzas Públicas mediante nota CITE: MEFP/DGAA/UF/NI N°195/2026 para la apropiación correct"/>
    <m/>
    <m/>
    <m/>
    <m/>
    <m/>
    <m/>
    <n v="13392"/>
    <n v="0"/>
    <n v="13392"/>
  </r>
  <r>
    <x v="5"/>
    <n v="2"/>
    <x v="5"/>
    <x v="42"/>
    <n v="1672"/>
    <s v="00099021001"/>
    <s v="De: 00035018001 A:00099021001 Transferencia de recursos a solicitud de la Dirección General de Asuntos Administrativos del Ministerio de Economía y Finanzas Públicas mediante nota CITE: MEFP/DGAA/UF/NI N°195/2026 para la apropiación correct"/>
    <m/>
    <m/>
    <m/>
    <m/>
    <m/>
    <m/>
    <n v="0"/>
    <n v="13392"/>
    <n v="1339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n v="1"/>
    <x v="0"/>
    <x v="0"/>
    <n v="88"/>
    <s v="00086018021"/>
    <s v="De: 00086018021 A:00066018012 Transferencia de recursos a solicitud del Ministerio de Planificación del Desarrollo y Medio Ambiente mediante nota CITE: MPDyMA/DGAA/UF/T-NE 00007/2026, Informe MPDyMA/DGAA/UF/T-INF 005/2026 en el marco del De"/>
    <m/>
    <m/>
    <m/>
    <m/>
    <n v="28050.57"/>
    <n v="0"/>
    <n v="192426.91020000001"/>
    <n v="0"/>
    <n v="192426.91020000001"/>
    <m/>
  </r>
  <r>
    <x v="0"/>
    <n v="1"/>
    <x v="0"/>
    <x v="0"/>
    <n v="89"/>
    <s v="00086018031"/>
    <s v="De: 00086018031 A:00066018013 Transferencia de recursos a solicitud del Ministerio de Planificación del Desarrollo y Medio Ambiente mediante nota CITE: MPDyMA/DGAA/UF/T-NE 00007/2026, Informe MPDyMA/DGAA/UF/T-INF 005/2026 en el marco del De"/>
    <m/>
    <m/>
    <m/>
    <m/>
    <n v="68.75"/>
    <n v="0"/>
    <n v="471.625"/>
    <n v="0"/>
    <n v="471.625"/>
    <m/>
  </r>
  <r>
    <x v="1"/>
    <n v="1"/>
    <x v="1"/>
    <x v="1"/>
    <n v="212"/>
    <s v="00382014303"/>
    <s v="De: 00382014303 A:00099021001 Transferencia de recursos a solicitud de la Agencia de Infraestructura en Salud y Equipamiento Médico mediante nota CITE:AISEM/DGE/BID 4612/CE/00070/26 Contrato de Préstamo BID 4612/BL-BO (operación bimonetaria"/>
    <m/>
    <m/>
    <m/>
    <m/>
    <n v="183369.52"/>
    <n v="0"/>
    <n v="1257914.9072"/>
    <n v="0"/>
    <n v="1257914.9072"/>
    <m/>
  </r>
  <r>
    <x v="2"/>
    <n v="24"/>
    <x v="2"/>
    <x v="2"/>
    <n v="259"/>
    <s v="00041247005"/>
    <s v="De: 00086047009 A:00041247005 Transferencia de recursos a solicitud de la Unidad de Coordinación y Ejecución del Programa Más Inversión para Riego dependiente del Ministerio de Desarrollo Productivo, Rural y Agua mediante nota CITE: VAR/MIR"/>
    <m/>
    <m/>
    <m/>
    <m/>
    <n v="0"/>
    <n v="5159740.76"/>
    <n v="0"/>
    <n v="35395821.613600001"/>
    <n v="35395821.613600001"/>
    <m/>
  </r>
  <r>
    <x v="0"/>
    <n v="4"/>
    <x v="0"/>
    <x v="2"/>
    <n v="259"/>
    <s v="00086047009"/>
    <s v="De: 00086047009 A:00041247005 Transferencia de recursos a solicitud de la Unidad de Coordinación y Ejecución del Programa Más Inversión para Riego dependiente del Ministerio de Desarrollo Productivo, Rural y Agua mediante nota CITE: VAR/MIR"/>
    <m/>
    <m/>
    <m/>
    <m/>
    <n v="5159740.76"/>
    <n v="0"/>
    <n v="35395821.613600001"/>
    <n v="0"/>
    <n v="35395821.613600001"/>
    <m/>
  </r>
  <r>
    <x v="2"/>
    <n v="26"/>
    <x v="2"/>
    <x v="3"/>
    <n v="329"/>
    <s v="00041267008"/>
    <s v="De: 00086057011 A:00041267008 Transferencia de recursos a solicitud de la Unidad Coordinadora del Programa de Agua y Alcantarillado Periurbano UCP-PAAP dependiente del Ministerio de Desarrollo Productivo, Rural y Agua realizado mediante not"/>
    <m/>
    <m/>
    <m/>
    <m/>
    <n v="0"/>
    <n v="500000"/>
    <n v="0"/>
    <n v="3430000"/>
    <n v="3430000"/>
    <m/>
  </r>
  <r>
    <x v="0"/>
    <n v="5"/>
    <x v="0"/>
    <x v="3"/>
    <n v="329"/>
    <s v="00086057011"/>
    <s v="De: 00086057011 A:00041267008 Transferencia de recursos a solicitud de la Unidad Coordinadora del Programa de Agua y Alcantarillado Periurbano UCP-PAAP dependiente del Ministerio de Desarrollo Productivo, Rural y Agua realizado mediante not"/>
    <m/>
    <m/>
    <m/>
    <m/>
    <n v="500000"/>
    <n v="0"/>
    <n v="3430000"/>
    <n v="0"/>
    <n v="3430000"/>
    <m/>
  </r>
  <r>
    <x v="2"/>
    <n v="26"/>
    <x v="2"/>
    <x v="3"/>
    <n v="330"/>
    <s v="00041267007"/>
    <s v="De: 00086057010 A:00041267007 Transferencia de recursos a solicitud de la Unidad Coordinadora del Programa de Agua y Alcantarillado Periurbano UCP-PAAP dependiente del Ministerio de Desarrollo Productivo, Rural y Agua realizado mediante not"/>
    <m/>
    <m/>
    <m/>
    <m/>
    <n v="0"/>
    <n v="3265647.76"/>
    <n v="0"/>
    <n v="22402343.6336"/>
    <n v="22402343.6336"/>
    <m/>
  </r>
  <r>
    <x v="0"/>
    <n v="5"/>
    <x v="0"/>
    <x v="3"/>
    <n v="330"/>
    <s v="00086057010"/>
    <s v="De: 00086057010 A:00041267007 Transferencia de recursos a solicitud de la Unidad Coordinadora del Programa de Agua y Alcantarillado Periurbano UCP-PAAP dependiente del Ministerio de Desarrollo Productivo, Rural y Agua realizado mediante not"/>
    <m/>
    <m/>
    <m/>
    <m/>
    <n v="3265647.76"/>
    <n v="0"/>
    <n v="22402343.6336"/>
    <n v="0"/>
    <n v="22402343.6336"/>
    <m/>
  </r>
  <r>
    <x v="3"/>
    <n v="2"/>
    <x v="3"/>
    <x v="4"/>
    <n v="653"/>
    <s v="00099021001"/>
    <s v="De: 00099021001 A:00291014352 Transferencia de recursos a solicitud de la Administradora Boliviana de Carreteras, mediante notas CITE: ABC/GNA/SAF/ATE/2026-0439 y MEFP/VTCP/DGPOT/UPCFTGN/N°123/2026, para proceder con la devolución de recurs"/>
    <m/>
    <m/>
    <m/>
    <m/>
    <n v="332727.5"/>
    <n v="0"/>
    <n v="2282510.65"/>
    <n v="0"/>
    <n v="2282510.65"/>
    <m/>
  </r>
  <r>
    <x v="2"/>
    <n v="26"/>
    <x v="2"/>
    <x v="5"/>
    <n v="677"/>
    <s v="00041267002"/>
    <s v="De: 00086057002 A:00041267002 Transferencia de recursos a solicitud de la Unidad Coordinadora del Programa de Agua y Alcantarillado Periurbano dependiente del Ministerio de Desarrollo Productivo, Rural y Agua con nota CAR/UCP-PAAP/ADM N° 0"/>
    <m/>
    <m/>
    <m/>
    <m/>
    <n v="0"/>
    <n v="39223.269999999997"/>
    <n v="0"/>
    <n v="269071.63219999999"/>
    <n v="269071.63219999999"/>
    <m/>
  </r>
  <r>
    <x v="0"/>
    <n v="5"/>
    <x v="0"/>
    <x v="5"/>
    <n v="677"/>
    <s v="00086057002"/>
    <s v="De: 00086057002 A:00041267002 Transferencia de recursos a solicitud de la Unidad Coordinadora del Programa de Agua y Alcantarillado Periurbano dependiente del Ministerio de Desarrollo Productivo, Rural y Agua con nota CAR/UCP-PAAP/ADM N° 0"/>
    <m/>
    <m/>
    <m/>
    <m/>
    <n v="39223.269999999997"/>
    <n v="0"/>
    <n v="269071.63219999999"/>
    <n v="0"/>
    <n v="269071.63219999999"/>
    <m/>
  </r>
  <r>
    <x v="2"/>
    <n v="26"/>
    <x v="2"/>
    <x v="5"/>
    <n v="678"/>
    <s v="00041267001"/>
    <s v="De: 00086057003 A:00041267001 Transferencia de recursos a solicitud de la Unidad Coordinadora del Programa de Agua y Alcantarillado Periurbano dependiente del Ministerio de Desarrollo Productivo, Rural y Agua con nota CAR/UCP-PAAP/ADM N° 0"/>
    <m/>
    <m/>
    <m/>
    <m/>
    <n v="0"/>
    <n v="1400339.4"/>
    <n v="0"/>
    <n v="9606328.284"/>
    <n v="9606328.284"/>
    <m/>
  </r>
  <r>
    <x v="0"/>
    <n v="5"/>
    <x v="0"/>
    <x v="5"/>
    <n v="678"/>
    <s v="00086057003"/>
    <s v="De: 00086057003 A:00041267001 Transferencia de recursos a solicitud de la Unidad Coordinadora del Programa de Agua y Alcantarillado Periurbano dependiente del Ministerio de Desarrollo Productivo, Rural y Agua con nota CAR/UCP-PAAP/ADM N° 0"/>
    <m/>
    <m/>
    <m/>
    <m/>
    <n v="1400339.4"/>
    <n v="0"/>
    <n v="9606328.284"/>
    <n v="0"/>
    <n v="9606328.284"/>
    <m/>
  </r>
  <r>
    <x v="2"/>
    <n v="26"/>
    <x v="2"/>
    <x v="5"/>
    <n v="679"/>
    <s v="00041267003"/>
    <s v="De: 00086057005 A:00041267003 Transferencia de recursos a solicitud de la Unidad Coordinadora del Programa de Agua y Alcantarillado Periurbano dependiente del Ministerio de Desarrollo Productivo, Rural y Agua con nota CAR/UCP-PAAP/ADM N° 0"/>
    <m/>
    <m/>
    <m/>
    <m/>
    <n v="0"/>
    <n v="3494584.94"/>
    <n v="0"/>
    <n v="23972852.6884"/>
    <n v="23972852.6884"/>
    <m/>
  </r>
  <r>
    <x v="0"/>
    <n v="5"/>
    <x v="0"/>
    <x v="5"/>
    <n v="679"/>
    <s v="00086057005"/>
    <s v="De: 00086057005 A:00041267003 Transferencia de recursos a solicitud de la Unidad Coordinadora del Programa de Agua y Alcantarillado Periurbano dependiente del Ministerio de Desarrollo Productivo, Rural y Agua con nota CAR/UCP-PAAP/ADM N° 0"/>
    <m/>
    <m/>
    <m/>
    <m/>
    <n v="3494584.94"/>
    <n v="0"/>
    <n v="23972852.6884"/>
    <n v="0"/>
    <n v="23972852.6884"/>
    <m/>
  </r>
  <r>
    <x v="2"/>
    <n v="26"/>
    <x v="2"/>
    <x v="5"/>
    <n v="680"/>
    <s v="00041267004"/>
    <s v="De: 00086057006 A:00041267004 Transferencia de recursos a solicitud de la Unidad Coordinadora del Programa de Agua y Alcantarillado Periurbano dependiente del Ministerio de Desarrollo Productivo, Rural y Agua con nota CAR/UCP-PAAP/ADM N° 0"/>
    <m/>
    <m/>
    <m/>
    <m/>
    <n v="0"/>
    <n v="2000007.29"/>
    <n v="0"/>
    <n v="13720050.009400001"/>
    <n v="13720050.009400001"/>
    <m/>
  </r>
  <r>
    <x v="0"/>
    <n v="5"/>
    <x v="0"/>
    <x v="5"/>
    <n v="680"/>
    <s v="00086057006"/>
    <s v="De: 00086057006 A:00041267004 Transferencia de recursos a solicitud de la Unidad Coordinadora del Programa de Agua y Alcantarillado Periurbano dependiente del Ministerio de Desarrollo Productivo, Rural y Agua con nota CAR/UCP-PAAP/ADM N° 0"/>
    <m/>
    <m/>
    <m/>
    <m/>
    <n v="2000007.29"/>
    <n v="0"/>
    <n v="13720050.009400001"/>
    <n v="0"/>
    <n v="13720050.009400001"/>
    <m/>
  </r>
  <r>
    <x v="2"/>
    <n v="26"/>
    <x v="2"/>
    <x v="5"/>
    <n v="681"/>
    <s v="00041267005"/>
    <s v="De: 00086057007 A:00041267005 Transferencia de recursos a solicitud de la Unidad Coordinadora del Programa de Agua y Alcantarillado Periurbano dependiente del Ministerio de Desarrollo Productivo, Rural y Agua con nota CAR/UCP-PAAP/ADM N° 0"/>
    <m/>
    <m/>
    <m/>
    <m/>
    <n v="0"/>
    <n v="808227.1"/>
    <n v="0"/>
    <n v="5544437.9060000004"/>
    <n v="5544437.9060000004"/>
    <m/>
  </r>
  <r>
    <x v="0"/>
    <n v="5"/>
    <x v="0"/>
    <x v="5"/>
    <n v="681"/>
    <s v="00086057007"/>
    <s v="De: 00086057007 A:00041267005 Transferencia de recursos a solicitud de la Unidad Coordinadora del Programa de Agua y Alcantarillado Periurbano dependiente del Ministerio de Desarrollo Productivo, Rural y Agua con nota CAR/UCP-PAAP/ADM N° 0"/>
    <m/>
    <m/>
    <m/>
    <m/>
    <n v="808227.1"/>
    <n v="0"/>
    <n v="5544437.9060000004"/>
    <n v="0"/>
    <n v="5544437.9060000004"/>
    <m/>
  </r>
  <r>
    <x v="2"/>
    <n v="26"/>
    <x v="2"/>
    <x v="5"/>
    <n v="682"/>
    <s v="00041267006"/>
    <s v="De: 00086057008 A:00041267006 Transferencia de recursos a solicitud de la Unidad Coordinadora del Programa de Agua y Alcantarillado Periurbano dependiente del Ministerio de Desarrollo Productivo, Rural y Agua con nota CAR/UCP-PAAP/ADM N° 0"/>
    <m/>
    <m/>
    <m/>
    <m/>
    <n v="0"/>
    <n v="300000"/>
    <n v="0"/>
    <n v="2058000"/>
    <n v="2058000"/>
    <m/>
  </r>
  <r>
    <x v="0"/>
    <n v="5"/>
    <x v="0"/>
    <x v="5"/>
    <n v="682"/>
    <s v="00086057008"/>
    <s v="De: 00086057008 A:00041267006 Transferencia de recursos a solicitud de la Unidad Coordinadora del Programa de Agua y Alcantarillado Periurbano dependiente del Ministerio de Desarrollo Productivo, Rural y Agua con nota CAR/UCP-PAAP/ADM N° 0"/>
    <m/>
    <m/>
    <m/>
    <m/>
    <n v="300000"/>
    <n v="0"/>
    <n v="2058000"/>
    <n v="0"/>
    <n v="2058000"/>
    <m/>
  </r>
  <r>
    <x v="1"/>
    <n v="1"/>
    <x v="1"/>
    <x v="6"/>
    <n v="761"/>
    <s v="00382014303"/>
    <s v="De: 00382014303 A:00099021001 Transferencia de Recursos a solicitud de la Agencia de Infraestructura en Salud y Equipamiento Médico dependiente del Ministerio de Salud y Deportes mediante nota CITE: AISEM/DGE/BID 4612/CE/00181/26 (operació"/>
    <m/>
    <m/>
    <m/>
    <m/>
    <n v="408009.53"/>
    <n v="0"/>
    <n v="2798945.3758000005"/>
    <n v="0"/>
    <n v="2798945.3758000005"/>
    <m/>
  </r>
  <r>
    <x v="4"/>
    <n v="1"/>
    <x v="4"/>
    <x v="7"/>
    <n v="816"/>
    <s v="00015010001"/>
    <s v="De: 00015010001 A:00099021001 Transferencia de recursos a solicitud del Ministerio de Gobierno mediante nota CITE: MG/DGAA/UF/T/NE/Nº 033/2026 (operación bimonetaria) por concepto de distribución de los recursos a DIPREVCON en el marco de l"/>
    <m/>
    <m/>
    <m/>
    <m/>
    <n v="151558.51"/>
    <n v="0"/>
    <n v="1039691.3786000001"/>
    <n v="0"/>
    <n v="1039691.3786000001"/>
    <m/>
  </r>
  <r>
    <x v="4"/>
    <n v="1"/>
    <x v="4"/>
    <x v="7"/>
    <n v="817"/>
    <s v="00015010001"/>
    <s v="De: 00015010001 A:00099021001 Transferencia de recursos a solicitud del Ministerio de Gobierno mediante nota CITE: MG/DGAA/UF/T/NE/Nº 033/2026 (operación bimonetaria) por concepto de distribución de los recursos a DIRCABI en el marco de la"/>
    <m/>
    <m/>
    <m/>
    <m/>
    <n v="46633.39"/>
    <n v="0"/>
    <n v="319905.05540000001"/>
    <n v="0"/>
    <n v="319905.05540000001"/>
    <m/>
  </r>
  <r>
    <x v="4"/>
    <n v="1"/>
    <x v="4"/>
    <x v="7"/>
    <n v="818"/>
    <s v="00015010001"/>
    <s v="De: 00015010001 A:00099021001 Transferencia de recursos a solicitud del Ministerio de Gobierno mediante nota CITE: MG/DGAA/UF/T/NE/Nº 033/2026 (operación bimonetaria) por concepto de distribución de los recursos al Ministerio Público en el"/>
    <m/>
    <m/>
    <m/>
    <m/>
    <n v="34975.040000000001"/>
    <n v="0"/>
    <n v="239928.77440000002"/>
    <n v="0"/>
    <n v="239928.77440000002"/>
    <m/>
  </r>
  <r>
    <x v="2"/>
    <n v="20"/>
    <x v="2"/>
    <x v="8"/>
    <n v="966"/>
    <s v="00041207001"/>
    <s v="De: 00041207001 A:00099021001 Transferencia de recursos a solicitud del Ministerio de Desarrollo Productivo, Rural y Agua mediante nota CITE: MDRyT/EMPODERAR/EXT-N°0095/2026 (operación bimonetaria) para la ejecución del Proyecto de Innovac"/>
    <m/>
    <m/>
    <m/>
    <m/>
    <n v="12881389.34"/>
    <n v="0"/>
    <n v="88366330.872400001"/>
    <n v="0"/>
    <n v="88366330.872400001"/>
    <m/>
  </r>
  <r>
    <x v="3"/>
    <n v="2"/>
    <x v="3"/>
    <x v="9"/>
    <n v="1315"/>
    <s v="00099021001"/>
    <s v="De: 00078027007 A:00099021001 Transferencia de recursos a solicitud del Ministerio de Hidrocarburos y Energías mediante nota CITE: MHE/VMEER/PEVD/PERIII/2026-0098 (operación bimonetaria) para el Programa de Electrificación Rural III - Contr"/>
    <m/>
    <m/>
    <m/>
    <m/>
    <n v="0"/>
    <n v="183488.34"/>
    <n v="0"/>
    <n v="1258730.0124000001"/>
    <n v="1258730.0124000001"/>
    <m/>
  </r>
  <r>
    <x v="5"/>
    <n v="2"/>
    <x v="5"/>
    <x v="9"/>
    <n v="1315"/>
    <s v="00078027007"/>
    <s v="De: 00078027007 A:00099021001 Transferencia de recursos a solicitud del Ministerio de Hidrocarburos y Energías mediante nota CITE: MHE/VMEER/PEVD/PERIII/2026-0098 (operación bimonetaria) para el Programa de Electrificación Rural III - Contr"/>
    <m/>
    <m/>
    <m/>
    <m/>
    <n v="183488.34"/>
    <n v="0"/>
    <n v="1258730.0124000001"/>
    <n v="0"/>
    <n v="1258730.0124000001"/>
    <m/>
  </r>
  <r>
    <x v="2"/>
    <n v="1"/>
    <x v="2"/>
    <x v="10"/>
    <n v="1383"/>
    <s v="00041017003"/>
    <s v="De: 00086017007 A:00041017003 Transferencia de recursos a solicitud del Viceministerio de Recursos Hídricos, Riego, Agua Potable y Saneamiento Básico, dependiente del Ministerio de Desarrollo Productivo, Rural y Agua mediante nota CAR/MDPRy"/>
    <m/>
    <m/>
    <m/>
    <m/>
    <n v="0"/>
    <n v="8.75"/>
    <n v="0"/>
    <n v="60.025000000000006"/>
    <n v="60.025000000000006"/>
    <m/>
  </r>
  <r>
    <x v="0"/>
    <n v="1"/>
    <x v="0"/>
    <x v="10"/>
    <n v="1383"/>
    <s v="00086017007"/>
    <s v="De: 00086017007 A:00041017003 Transferencia de recursos a solicitud del Viceministerio de Recursos Hídricos, Riego, Agua Potable y Saneamiento Básico, dependiente del Ministerio de Desarrollo Productivo, Rural y Agua mediante nota CAR/MDPRy"/>
    <m/>
    <m/>
    <m/>
    <m/>
    <n v="8.75"/>
    <n v="0"/>
    <n v="60.025000000000006"/>
    <n v="0"/>
    <n v="60.025000000000006"/>
    <m/>
  </r>
  <r>
    <x v="6"/>
    <n v="5"/>
    <x v="6"/>
    <x v="11"/>
    <n v="1406"/>
    <s v="00046057009"/>
    <s v="De: 00046057009 A:00099021001 Transferencia de recursos a solicitud del Ministerio de Salud mediante nota CITE: MSyD/DGP/UGESPRO/ PGBID4612/CE/270/2026 correspondiente al Programa Mejora en la Accesibilidad a los Servicios de Salud Materna"/>
    <m/>
    <m/>
    <m/>
    <m/>
    <n v="65000"/>
    <n v="0"/>
    <n v="445900"/>
    <n v="0"/>
    <n v="445900"/>
    <m/>
  </r>
  <r>
    <x v="2"/>
    <n v="26"/>
    <x v="2"/>
    <x v="12"/>
    <n v="1421"/>
    <s v="00041267002"/>
    <s v="De: 00041267002 A:00099021001 Transferencia de recursos a solicitud de la Unidad Coordinadora del Programa de Agua y Alcantarillado Periurbano del Ministerio de Desarrollo Productivo, Rural y Agua mediante nota CITE: CAR/UCP-PAAP/AADM N° 06"/>
    <m/>
    <m/>
    <m/>
    <m/>
    <n v="5105.8"/>
    <n v="0"/>
    <n v="35025.788"/>
    <n v="0"/>
    <n v="35025.788"/>
    <m/>
  </r>
  <r>
    <x v="3"/>
    <n v="2"/>
    <x v="3"/>
    <x v="12"/>
    <n v="1421"/>
    <s v="00099021001"/>
    <s v="De: 00041267002 A:00099021001 Transferencia de recursos a solicitud de la Unidad Coordinadora del Programa de Agua y Alcantarillado Periurbano del Ministerio de Desarrollo Productivo, Rural y Agua mediante nota CITE: CAR/UCP-PAAP/AADM N° 06"/>
    <m/>
    <m/>
    <m/>
    <m/>
    <n v="0"/>
    <n v="5105.8"/>
    <n v="0"/>
    <n v="35025.788"/>
    <n v="35025.788"/>
    <m/>
  </r>
  <r>
    <x v="2"/>
    <n v="26"/>
    <x v="2"/>
    <x v="12"/>
    <n v="1423"/>
    <s v="00041267007"/>
    <s v="De: 00041267007 A:00099021001 Transferencia de recursos a solicitud de la Unidad Coordinadora del Programa de Agua y Alcantarillado Periurbano del Ministerio de Desarrollo Productivo, Rural y Agua mediante nota CITE: CAR/UCP-PAAP/AADM N° 05"/>
    <m/>
    <m/>
    <m/>
    <m/>
    <n v="2500000"/>
    <n v="0"/>
    <n v="17150000"/>
    <n v="0"/>
    <n v="17150000"/>
    <m/>
  </r>
  <r>
    <x v="3"/>
    <n v="2"/>
    <x v="3"/>
    <x v="12"/>
    <n v="1423"/>
    <s v="00099021001"/>
    <s v="De: 00041267007 A:00099021001 Transferencia de recursos a solicitud de la Unidad Coordinadora del Programa de Agua y Alcantarillado Periurbano del Ministerio de Desarrollo Productivo, Rural y Agua mediante nota CITE: CAR/UCP-PAAP/AADM N° 05"/>
    <m/>
    <m/>
    <m/>
    <m/>
    <n v="0"/>
    <n v="2500000"/>
    <n v="0"/>
    <n v="17150000"/>
    <n v="17150000"/>
    <m/>
  </r>
  <r>
    <x v="7"/>
    <n v="1"/>
    <x v="7"/>
    <x v="13"/>
    <n v="1464"/>
    <s v="00291014362"/>
    <s v="De: 00291014362 A:00099021001 Transferencia de recursos a solicitud de la Administradora Boliviana de Carreteras mediante nota CITE: ABC/GNA/SAF/ATE/2026-0931 (operación bimonetaria), para pagos a beneficiarios (TC 6,86) H.R 2026-23072-R."/>
    <m/>
    <m/>
    <m/>
    <m/>
    <n v="5500000"/>
    <n v="0"/>
    <n v="37730000"/>
    <n v="0"/>
    <n v="37730000"/>
    <m/>
  </r>
  <r>
    <x v="3"/>
    <n v="2"/>
    <x v="3"/>
    <x v="13"/>
    <n v="1464"/>
    <s v="00099021001"/>
    <s v="De: 00291014362 A:00099021001 Transferencia de recursos a solicitud de la Administradora Boliviana de Carreteras mediante nota CITE: ABC/GNA/SAF/ATE/2026-0931 (operación bimonetaria), para pagos a beneficiarios (TC 6,86) H.R 2026-23072-R."/>
    <m/>
    <m/>
    <m/>
    <m/>
    <n v="0"/>
    <n v="5500000"/>
    <n v="0"/>
    <n v="37730000"/>
    <n v="37730000"/>
    <m/>
  </r>
  <r>
    <x v="7"/>
    <n v="1"/>
    <x v="7"/>
    <x v="13"/>
    <n v="1465"/>
    <s v="00291014358"/>
    <s v="De: 00291014358 A:00099021001 Transferencia de recursos a solicitud de la Administradora Boliviana de Carreteras mediante nota CITE: ABC/GNA/SAF/ATE/2026-0931 (operación bimonetaria), para pagos a beneficiarios (TC 6,86) H.R 2026-23072-R."/>
    <m/>
    <m/>
    <m/>
    <m/>
    <n v="1400000"/>
    <n v="0"/>
    <n v="9604000"/>
    <n v="0"/>
    <n v="9604000"/>
    <m/>
  </r>
  <r>
    <x v="3"/>
    <n v="2"/>
    <x v="3"/>
    <x v="13"/>
    <n v="1465"/>
    <s v="00099021001"/>
    <s v="De: 00291014358 A:00099021001 Transferencia de recursos a solicitud de la Administradora Boliviana de Carreteras mediante nota CITE: ABC/GNA/SAF/ATE/2026-0931 (operación bimonetaria), para pagos a beneficiarios (TC 6,86) H.R 2026-23072-R."/>
    <m/>
    <m/>
    <m/>
    <m/>
    <n v="0"/>
    <n v="1400000"/>
    <n v="0"/>
    <n v="9604000"/>
    <n v="9604000"/>
    <m/>
  </r>
  <r>
    <x v="7"/>
    <n v="3"/>
    <x v="7"/>
    <x v="13"/>
    <n v="1466"/>
    <s v="00291034301"/>
    <s v="De: 00291034301 A:00099021001 Transferencia de recursos a solicitud de la Administradora Boliviana de Carreteras mediante nota CITE: ABC/GNA/SAF/ATE/2026-0931 (operación bimonetaria), para pagos a beneficiarios (TC 6,86) H.R 2026-23072-R."/>
    <m/>
    <m/>
    <m/>
    <m/>
    <n v="196469.71"/>
    <n v="0"/>
    <n v="1347782.2106000001"/>
    <n v="0"/>
    <n v="1347782.2106000001"/>
    <m/>
  </r>
  <r>
    <x v="3"/>
    <n v="2"/>
    <x v="3"/>
    <x v="13"/>
    <n v="1466"/>
    <s v="00099021001"/>
    <s v="De: 00291034301 A:00099021001 Transferencia de recursos a solicitud de la Administradora Boliviana de Carreteras mediante nota CITE: ABC/GNA/SAF/ATE/2026-0931 (operación bimonetaria), para pagos a beneficiarios (TC 6,86) H.R 2026-23072-R."/>
    <m/>
    <m/>
    <m/>
    <m/>
    <n v="0"/>
    <n v="196469.71"/>
    <n v="0"/>
    <n v="1347782.2106000001"/>
    <n v="1347782.2106000001"/>
    <m/>
  </r>
  <r>
    <x v="3"/>
    <n v="2"/>
    <x v="3"/>
    <x v="14"/>
    <n v="1472"/>
    <s v="00099021001"/>
    <s v="De: 00249012001 A:00099021001 Transferencia de recursos a solicitud de la Central de Abastecimiento y Suministros de Salud dependiente del Ministerio de Salud y Deportes mediante nota CEASS/DIR/NOT-EXT 583/2026 (operación bimonetaria) por l"/>
    <m/>
    <m/>
    <m/>
    <m/>
    <n v="0"/>
    <n v="81089.100000000006"/>
    <n v="0"/>
    <n v="556271.22600000002"/>
    <n v="556271.22600000002"/>
    <m/>
  </r>
  <r>
    <x v="8"/>
    <n v="1"/>
    <x v="8"/>
    <x v="14"/>
    <n v="1472"/>
    <s v="00249012001"/>
    <s v="De: 00249012001 A:00099021001 Transferencia de recursos a solicitud de la Central de Abastecimiento y Suministros de Salud dependiente del Ministerio de Salud y Deportes mediante nota CEASS/DIR/NOT-EXT 583/2026 (operación bimonetaria) por l"/>
    <m/>
    <m/>
    <m/>
    <m/>
    <n v="81089.100000000006"/>
    <n v="0"/>
    <n v="556271.22600000002"/>
    <n v="0"/>
    <n v="556271.22600000002"/>
    <m/>
  </r>
  <r>
    <x v="3"/>
    <n v="2"/>
    <x v="3"/>
    <x v="14"/>
    <n v="1473"/>
    <s v="00099021001"/>
    <s v="De: 00249012001 A:00099021001 Transferencia de recursos a solicitud de la Central de Abastecimiento y Suministros de Salud dependiente del Ministerio de Salud y Deportes mediante nota CEASS/DIR/NOT-EXT 583/2026 (operación bimonetaria) por l"/>
    <m/>
    <m/>
    <m/>
    <m/>
    <n v="0"/>
    <n v="39969.14"/>
    <n v="0"/>
    <n v="274188.30040000001"/>
    <n v="274188.30040000001"/>
    <m/>
  </r>
  <r>
    <x v="8"/>
    <n v="1"/>
    <x v="8"/>
    <x v="14"/>
    <n v="1473"/>
    <s v="00249012001"/>
    <s v="De: 00249012001 A:00099021001 Transferencia de recursos a solicitud de la Central de Abastecimiento y Suministros de Salud dependiente del Ministerio de Salud y Deportes mediante nota CEASS/DIR/NOT-EXT 583/2026 (operación bimonetaria) por l"/>
    <m/>
    <m/>
    <m/>
    <m/>
    <n v="39969.14"/>
    <n v="0"/>
    <n v="274188.30040000001"/>
    <n v="0"/>
    <n v="274188.30040000001"/>
    <m/>
  </r>
  <r>
    <x v="4"/>
    <n v="1"/>
    <x v="4"/>
    <x v="15"/>
    <n v="1581"/>
    <s v="00015010001"/>
    <s v="De: 00015010001 A:00099021001 (Operación Bi-Monetaria) De: 00015010001 A:00099021001 Transferencia de recursos a solicitud del Ministerio de Gobierno mediante nota CITE: MG/DGAA/UF/T/N°45/2026 correspondiente a la distribución de recursos d"/>
    <m/>
    <m/>
    <m/>
    <m/>
    <n v="2405"/>
    <n v="0"/>
    <n v="16498.3"/>
    <n v="0"/>
    <n v="16498.3"/>
    <m/>
  </r>
  <r>
    <x v="3"/>
    <n v="2"/>
    <x v="3"/>
    <x v="15"/>
    <n v="1581"/>
    <s v="00099021001"/>
    <s v="De: 00015010001 A:00099021001 (Operación Bi-Monetaria) De: 00015010001 A:00099021001 Transferencia de recursos a solicitud del Ministerio de Gobierno mediante nota CITE: MG/DGAA/UF/T/N°45/2026 correspondiente a la distribución de recursos d"/>
    <m/>
    <m/>
    <m/>
    <m/>
    <n v="0"/>
    <n v="2405"/>
    <n v="0"/>
    <n v="16498.3"/>
    <n v="16498.3"/>
    <m/>
  </r>
  <r>
    <x v="4"/>
    <n v="1"/>
    <x v="4"/>
    <x v="15"/>
    <n v="1583"/>
    <s v="00015010001"/>
    <s v="De: 00015010001 A:00099021001 (Operación Bi-Monetaria) De: 00015010001 A:00099021001 Transferencia de recursos a solicitud del Ministerio de Gobierno mediante nota CITE: MG/DGAA/UF/T/N°45/2026 correspondiente a la distribución de recursos d"/>
    <m/>
    <m/>
    <m/>
    <m/>
    <n v="740"/>
    <n v="0"/>
    <n v="5076.4000000000005"/>
    <n v="0"/>
    <n v="5076.4000000000005"/>
    <m/>
  </r>
  <r>
    <x v="3"/>
    <n v="2"/>
    <x v="3"/>
    <x v="15"/>
    <n v="1583"/>
    <s v="00099021001"/>
    <s v="De: 00015010001 A:00099021001 (Operación Bi-Monetaria) De: 00015010001 A:00099021001 Transferencia de recursos a solicitud del Ministerio de Gobierno mediante nota CITE: MG/DGAA/UF/T/N°45/2026 correspondiente a la distribución de recursos d"/>
    <m/>
    <m/>
    <m/>
    <m/>
    <n v="0"/>
    <n v="740"/>
    <n v="0"/>
    <n v="5076.4000000000005"/>
    <n v="5076.4000000000005"/>
    <m/>
  </r>
  <r>
    <x v="4"/>
    <n v="1"/>
    <x v="4"/>
    <x v="15"/>
    <n v="1585"/>
    <s v="00015010001"/>
    <s v="De: 00015010001 A:00099021001 (Operación Bi-Monetaria) De: 00015010001 A:00099021001 Transferencia de recursos a solicitud del Ministerio de Gobierno mediante nota CITE: MG/DGAA/UF/T/N°45/2026 correspondiente a la distribución de recursos d"/>
    <m/>
    <m/>
    <m/>
    <m/>
    <n v="555"/>
    <n v="0"/>
    <n v="3807.3"/>
    <n v="0"/>
    <n v="3807.3"/>
    <m/>
  </r>
  <r>
    <x v="3"/>
    <n v="2"/>
    <x v="3"/>
    <x v="15"/>
    <n v="1585"/>
    <s v="00099021001"/>
    <s v="De: 00015010001 A:00099021001 (Operación Bi-Monetaria) De: 00015010001 A:00099021001 Transferencia de recursos a solicitud del Ministerio de Gobierno mediante nota CITE: MG/DGAA/UF/T/N°45/2026 correspondiente a la distribución de recursos d"/>
    <m/>
    <m/>
    <m/>
    <m/>
    <n v="0"/>
    <n v="555"/>
    <n v="0"/>
    <n v="3807.3"/>
    <n v="3807.3"/>
    <m/>
  </r>
  <r>
    <x v="3"/>
    <n v="2"/>
    <x v="3"/>
    <x v="15"/>
    <n v="1594"/>
    <s v="00099021001"/>
    <s v="De: 00078027005 A:00099021001 Transferencia de recursos a solicitud del Programa de Expansión de Infraestructura Electrica del Ministerio de Hidrocarburos y Energías mediante nota CITE: MHE-VMEER-PEVD-PERIII/2026-0124 (operación bimonetar"/>
    <m/>
    <m/>
    <m/>
    <m/>
    <n v="0"/>
    <n v="300000"/>
    <n v="0"/>
    <n v="2058000"/>
    <n v="2058000"/>
    <m/>
  </r>
  <r>
    <x v="5"/>
    <n v="2"/>
    <x v="5"/>
    <x v="15"/>
    <n v="1594"/>
    <s v="00078027005"/>
    <s v="De: 00078027005 A:00099021001 Transferencia de recursos a solicitud del Programa de Expansión de Infraestructura Electrica del Ministerio de Hidrocarburos y Energías mediante nota CITE: MHE-VMEER-PEVD-PERIII/2026-0124 (operación bimonetar"/>
    <m/>
    <m/>
    <m/>
    <m/>
    <n v="300000"/>
    <n v="0"/>
    <n v="2058000"/>
    <n v="0"/>
    <n v="2058000"/>
    <m/>
  </r>
  <r>
    <x v="3"/>
    <n v="2"/>
    <x v="3"/>
    <x v="15"/>
    <n v="1597"/>
    <s v="00099021001"/>
    <s v="De: 00066047004 A:00099021001 Transferencia de recursos a solicitud del Viceministerio de Inversión Pública y Financiamiento Externo dependiente del Ministerio de Planificación del Desarrollo y Medio Ambiente con nota CITE: MPDyMA/VIPFE/DGP"/>
    <m/>
    <m/>
    <m/>
    <m/>
    <n v="0"/>
    <n v="739991.25"/>
    <n v="0"/>
    <n v="5076339.9750000006"/>
    <n v="5076339.9750000006"/>
    <m/>
  </r>
  <r>
    <x v="9"/>
    <n v="4"/>
    <x v="9"/>
    <x v="15"/>
    <n v="1597"/>
    <s v="00066047004"/>
    <s v="De: 00066047004 A:00099021001 Transferencia de recursos a solicitud del Viceministerio de Inversión Pública y Financiamiento Externo dependiente del Ministerio de Planificación del Desarrollo y Medio Ambiente con nota CITE: MPDyMA/VIPFE/DGP"/>
    <m/>
    <m/>
    <m/>
    <m/>
    <n v="739991.25"/>
    <n v="0"/>
    <n v="5076339.9750000006"/>
    <n v="0"/>
    <n v="5076339.9750000006"/>
    <m/>
  </r>
  <r>
    <x v="10"/>
    <n v="10"/>
    <x v="10"/>
    <x v="15"/>
    <n v="1598"/>
    <s v="00287104323"/>
    <s v="De: 00287104323 A:00099021001 (Operación Bi-Monetaria) De: 00287104323 A:00099021001 Transferencia de recursos a solicitud de la Fondo Nacional de Inversión Productiva y Social (FPS) dependiente del Ministerio de Planificación del Desarroll"/>
    <m/>
    <m/>
    <m/>
    <m/>
    <n v="662487.24"/>
    <n v="0"/>
    <n v="4544662.4664000003"/>
    <n v="0"/>
    <n v="4544662.4664000003"/>
    <m/>
  </r>
  <r>
    <x v="3"/>
    <n v="2"/>
    <x v="3"/>
    <x v="15"/>
    <n v="1598"/>
    <s v="00099021001"/>
    <s v="De: 00287104323 A:00099021001 (Operación Bi-Monetaria) De: 00287104323 A:00099021001 Transferencia de recursos a solicitud de la Fondo Nacional de Inversión Productiva y Social (FPS) dependiente del Ministerio de Planificación del Desarroll"/>
    <m/>
    <m/>
    <m/>
    <m/>
    <n v="0"/>
    <n v="662487.24"/>
    <n v="0"/>
    <n v="4544662.4664000003"/>
    <n v="4544662.4664000003"/>
    <m/>
  </r>
  <r>
    <x v="4"/>
    <n v="1"/>
    <x v="4"/>
    <x v="16"/>
    <n v="1601"/>
    <s v="00015010001"/>
    <s v="De: 00015010001 A:00099021001 Transferencia de recursos a solicitud del Ministerio de Gobierno mediante nota CITE: MG/DGAA/UF/T/NE/Nº 034/2026 (operación bimonetaria) por concepto de distribuciones en el marco de la Ley N°1358 de 6 de enero"/>
    <m/>
    <m/>
    <m/>
    <m/>
    <n v="86904.34"/>
    <n v="0"/>
    <n v="596163.77240000002"/>
    <n v="0"/>
    <n v="596163.77240000002"/>
    <m/>
  </r>
  <r>
    <x v="3"/>
    <n v="2"/>
    <x v="3"/>
    <x v="16"/>
    <n v="1601"/>
    <s v="00099021001"/>
    <s v="De: 00015010001 A:00099021001 Transferencia de recursos a solicitud del Ministerio de Gobierno mediante nota CITE: MG/DGAA/UF/T/NE/Nº 034/2026 (operación bimonetaria) por concepto de distribuciones en el marco de la Ley N°1358 de 6 de enero"/>
    <m/>
    <m/>
    <m/>
    <m/>
    <n v="0"/>
    <n v="86904.34"/>
    <n v="0"/>
    <n v="596163.77240000002"/>
    <n v="596163.77240000002"/>
    <m/>
  </r>
  <r>
    <x v="4"/>
    <n v="1"/>
    <x v="4"/>
    <x v="16"/>
    <n v="1602"/>
    <s v="00015010001"/>
    <s v="De: 00015010001 A:00099021001 Transferencia de recursos a solicitud del Ministerio de Gobierno mediante nota CITE: MG/DGAA/UF/T/NE/Nº 034/2026 (operación bimonetaria) por concepto de distribuciones en el marco de la Ley N°1358 de 6 de enero"/>
    <m/>
    <m/>
    <m/>
    <m/>
    <n v="376585.49"/>
    <n v="0"/>
    <n v="2583376.4613999999"/>
    <n v="0"/>
    <n v="2583376.4613999999"/>
    <m/>
  </r>
  <r>
    <x v="3"/>
    <n v="2"/>
    <x v="3"/>
    <x v="16"/>
    <n v="1602"/>
    <s v="00099021001"/>
    <s v="De: 00015010001 A:00099021001 Transferencia de recursos a solicitud del Ministerio de Gobierno mediante nota CITE: MG/DGAA/UF/T/NE/Nº 034/2026 (operación bimonetaria) por concepto de distribuciones en el marco de la Ley N°1358 de 6 de enero"/>
    <m/>
    <m/>
    <m/>
    <m/>
    <n v="0"/>
    <n v="376585.49"/>
    <n v="0"/>
    <n v="2583376.4613999999"/>
    <n v="2583376.4613999999"/>
    <m/>
  </r>
  <r>
    <x v="4"/>
    <n v="1"/>
    <x v="4"/>
    <x v="16"/>
    <n v="1603"/>
    <s v="00015010001"/>
    <s v="De: 00015010001 A:00099021001 Transferencia de recursos a solicitud del Ministerio de Gobierno mediante nota CITE: MG/DGAA/UF/T/NE/Nº 034/2026 (operación bimonetaria) por concepto de distribuciones en el marco de la Ley N°1358 de 6 de enero"/>
    <m/>
    <m/>
    <m/>
    <m/>
    <n v="115872.46"/>
    <n v="0"/>
    <n v="794885.0756000001"/>
    <n v="0"/>
    <n v="794885.0756000001"/>
    <m/>
  </r>
  <r>
    <x v="3"/>
    <n v="2"/>
    <x v="3"/>
    <x v="16"/>
    <n v="1603"/>
    <s v="00099021001"/>
    <s v="De: 00015010001 A:00099021001 Transferencia de recursos a solicitud del Ministerio de Gobierno mediante nota CITE: MG/DGAA/UF/T/NE/Nº 034/2026 (operación bimonetaria) por concepto de distribuciones en el marco de la Ley N°1358 de 6 de enero"/>
    <m/>
    <m/>
    <m/>
    <m/>
    <n v="0"/>
    <n v="115872.46"/>
    <n v="0"/>
    <n v="794885.0756000001"/>
    <n v="794885.0756000001"/>
    <m/>
  </r>
  <r>
    <x v="7"/>
    <n v="1"/>
    <x v="7"/>
    <x v="16"/>
    <n v="1610"/>
    <s v="00291014380"/>
    <s v="De: 00291014380 A:00099021001 Transferencia de recursos a solicitud de la Administradora Boliviana de Carreteras mediante nota CITE: ABC/GNA/DAF/ATE/2026-0996 (operación bimonetaria)para pagos a beneficiarios (t.c.6,86) H.R. 2026-24633-R"/>
    <m/>
    <m/>
    <m/>
    <m/>
    <n v="529243.57999999996"/>
    <n v="0"/>
    <n v="3630610.9587999997"/>
    <n v="0"/>
    <n v="3630610.9587999997"/>
    <m/>
  </r>
  <r>
    <x v="3"/>
    <n v="2"/>
    <x v="3"/>
    <x v="16"/>
    <n v="1610"/>
    <s v="00099021001"/>
    <s v="De: 00291014380 A:00099021001 Transferencia de recursos a solicitud de la Administradora Boliviana de Carreteras mediante nota CITE: ABC/GNA/DAF/ATE/2026-0996 (operación bimonetaria)para pagos a beneficiarios (t.c.6,86) H.R. 2026-24633-R"/>
    <m/>
    <m/>
    <m/>
    <m/>
    <n v="0"/>
    <n v="529243.57999999996"/>
    <n v="0"/>
    <n v="3630610.9587999997"/>
    <n v="3630610.9587999997"/>
    <m/>
  </r>
  <r>
    <x v="3"/>
    <n v="2"/>
    <x v="3"/>
    <x v="17"/>
    <n v="1650"/>
    <s v="00099021001"/>
    <s v="De: 00206054301 A:00099021001 Transferencia de recursos a solicitud del Instituto Nacional de Estadística mediante nota CITE: INE-DGE-PFSEEPB-EXTERNA N° 1155/2026 (operación bimonetaria), para el Programa de Fortalecimiento del Sistema Esta"/>
    <m/>
    <m/>
    <m/>
    <m/>
    <n v="0"/>
    <n v="2000000"/>
    <n v="0"/>
    <n v="13720000"/>
    <n v="13720000"/>
    <m/>
  </r>
  <r>
    <x v="11"/>
    <n v="5"/>
    <x v="11"/>
    <x v="17"/>
    <n v="1650"/>
    <s v="00206054301"/>
    <s v="De: 00206054301 A:00099021001 Transferencia de recursos a solicitud del Instituto Nacional de Estadística mediante nota CITE: INE-DGE-PFSEEPB-EXTERNA N° 1155/2026 (operación bimonetaria), para el Programa de Fortalecimiento del Sistema Esta"/>
    <m/>
    <m/>
    <m/>
    <m/>
    <n v="2000000"/>
    <n v="0"/>
    <n v="13720000"/>
    <n v="0"/>
    <n v="13720000"/>
    <m/>
  </r>
  <r>
    <x v="2"/>
    <n v="27"/>
    <x v="2"/>
    <x v="17"/>
    <n v="1652"/>
    <s v="00041277002"/>
    <s v="De: 00041277002 A:00099021001 Transferencia de recursos a solicitud de la Unidad Coordinadora del Programa -PPCR del Ministerio de Desarrollo Productivo, Rural y Agua mediante nota CITE: CAR/UCP-PPCR/AC N° 0197/2026 (operación bimonetaria)"/>
    <m/>
    <m/>
    <m/>
    <m/>
    <n v="1000000"/>
    <n v="0"/>
    <n v="6860000"/>
    <n v="0"/>
    <n v="6860000"/>
    <m/>
  </r>
  <r>
    <x v="3"/>
    <n v="2"/>
    <x v="3"/>
    <x v="17"/>
    <n v="1652"/>
    <s v="00099021001"/>
    <s v="De: 00041277002 A:00099021001 Transferencia de recursos a solicitud de la Unidad Coordinadora del Programa -PPCR del Ministerio de Desarrollo Productivo, Rural y Agua mediante nota CITE: CAR/UCP-PPCR/AC N° 0197/2026 (operación bimonetaria)"/>
    <m/>
    <m/>
    <m/>
    <m/>
    <n v="0"/>
    <n v="1000000"/>
    <n v="0"/>
    <n v="6860000"/>
    <n v="6860000"/>
    <m/>
  </r>
  <r>
    <x v="7"/>
    <n v="2"/>
    <x v="7"/>
    <x v="18"/>
    <n v="1668"/>
    <s v="00291024301"/>
    <s v="De: 00291024301 A:00099021001 Transferencia de recursos a solicitud de la Administradora Boliviana de Carreteras mediante nota CITE: ABC/GNA/SAF/ATE/2026-1050 (operación bimonetaria), para pagos a beneficiarios (TC 6,86) H.R 2026-24989-R."/>
    <m/>
    <m/>
    <m/>
    <m/>
    <n v="241763.8"/>
    <n v="0"/>
    <n v="1658499.6680000001"/>
    <n v="0"/>
    <n v="1658499.6680000001"/>
    <m/>
  </r>
  <r>
    <x v="3"/>
    <n v="2"/>
    <x v="3"/>
    <x v="18"/>
    <n v="1668"/>
    <s v="00099021001"/>
    <s v="De: 00291024301 A:00099021001 Transferencia de recursos a solicitud de la Administradora Boliviana de Carreteras mediante nota CITE: ABC/GNA/SAF/ATE/2026-1050 (operación bimonetaria), para pagos a beneficiarios (TC 6,86) H.R 2026-24989-R."/>
    <m/>
    <m/>
    <m/>
    <m/>
    <n v="0"/>
    <n v="241763.8"/>
    <n v="0"/>
    <n v="1658499.6680000001"/>
    <n v="1658499.6680000001"/>
    <m/>
  </r>
  <r>
    <x v="7"/>
    <n v="3"/>
    <x v="7"/>
    <x v="18"/>
    <n v="1669"/>
    <s v="00291034304"/>
    <s v="De: 00291034304 A:00099021001 Transferencia de recursos a solicitud de la Administradora Boliviana de Carreteras mediante nota CITE: ABC/GNA/SAF/ATE/2026-1050 (operación bimonetaria), para pagos a beneficiarios (TC 6,86) H.R 2026-24989-R."/>
    <m/>
    <m/>
    <m/>
    <m/>
    <n v="2057923.08"/>
    <n v="0"/>
    <n v="14117352.3288"/>
    <n v="0"/>
    <n v="14117352.3288"/>
    <m/>
  </r>
  <r>
    <x v="3"/>
    <n v="2"/>
    <x v="3"/>
    <x v="18"/>
    <n v="1669"/>
    <s v="00099021001"/>
    <s v="De: 00291034304 A:00099021001 Transferencia de recursos a solicitud de la Administradora Boliviana de Carreteras mediante nota CITE: ABC/GNA/SAF/ATE/2026-1050 (operación bimonetaria), para pagos a beneficiarios (TC 6,86) H.R 2026-24989-R."/>
    <m/>
    <m/>
    <m/>
    <m/>
    <n v="0"/>
    <n v="2057923.08"/>
    <n v="0"/>
    <n v="14117352.3288"/>
    <n v="14117352.3288"/>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
  <r>
    <x v="0"/>
    <n v="1"/>
    <x v="0"/>
    <n v="61904.57"/>
    <n v="0"/>
    <n v="0"/>
    <n v="0"/>
    <n v="61904.57"/>
  </r>
  <r>
    <x v="1"/>
    <n v="2"/>
    <x v="1"/>
    <n v="27590745.770000003"/>
    <n v="0"/>
    <n v="0"/>
    <n v="0"/>
    <n v="27590745.770000003"/>
  </r>
  <r>
    <x v="2"/>
    <n v="1"/>
    <x v="2"/>
    <n v="10477452.09"/>
    <n v="0"/>
    <n v="0"/>
    <n v="0"/>
    <n v="10477452.09"/>
  </r>
  <r>
    <x v="3"/>
    <n v="1"/>
    <x v="3"/>
    <n v="0"/>
    <n v="0"/>
    <n v="282047.92"/>
    <n v="0"/>
    <n v="282047.92"/>
  </r>
  <r>
    <x v="4"/>
    <n v="3"/>
    <x v="4"/>
    <n v="0"/>
    <n v="0"/>
    <n v="19867.599999999999"/>
    <n v="0"/>
    <n v="19867.599999999999"/>
  </r>
  <r>
    <x v="5"/>
    <n v="2"/>
    <x v="5"/>
    <n v="24010841.179999996"/>
    <n v="0"/>
    <n v="447519.05"/>
    <n v="0"/>
    <n v="24458360.229999997"/>
  </r>
  <r>
    <x v="6"/>
    <n v="26"/>
    <x v="6"/>
    <n v="0"/>
    <n v="0"/>
    <n v="7000"/>
    <n v="0"/>
    <n v="7000"/>
  </r>
  <r>
    <x v="7"/>
    <n v="2"/>
    <x v="7"/>
    <n v="0"/>
    <n v="0"/>
    <n v="1740"/>
    <n v="0"/>
    <n v="1740"/>
  </r>
  <r>
    <x v="7"/>
    <n v="14"/>
    <x v="7"/>
    <n v="0"/>
    <n v="0"/>
    <n v="3374255.22"/>
    <n v="0"/>
    <n v="3374255.22"/>
  </r>
  <r>
    <x v="8"/>
    <n v="1"/>
    <x v="8"/>
    <n v="396704"/>
    <n v="0"/>
    <n v="0"/>
    <n v="0"/>
    <n v="396704"/>
  </r>
  <r>
    <x v="9"/>
    <n v="3"/>
    <x v="9"/>
    <n v="12855317.870000001"/>
    <n v="0"/>
    <n v="502.06"/>
    <n v="0"/>
    <n v="12855819.930000002"/>
  </r>
  <r>
    <x v="10"/>
    <n v="1"/>
    <x v="10"/>
    <n v="63379357.280000001"/>
    <n v="0"/>
    <n v="0"/>
    <n v="0"/>
    <n v="63379357.280000001"/>
  </r>
  <r>
    <x v="10"/>
    <n v="3"/>
    <x v="10"/>
    <n v="1027024.9699999999"/>
    <n v="0"/>
    <n v="0"/>
    <n v="0"/>
    <n v="1027024.9699999999"/>
  </r>
  <r>
    <x v="10"/>
    <n v="16"/>
    <x v="10"/>
    <n v="0"/>
    <n v="0"/>
    <n v="330077.64999999997"/>
    <n v="0"/>
    <n v="330077.64999999997"/>
  </r>
  <r>
    <x v="10"/>
    <n v="19"/>
    <x v="10"/>
    <n v="0"/>
    <n v="0"/>
    <n v="51939.999999999993"/>
    <n v="0"/>
    <n v="51939.999999999993"/>
  </r>
  <r>
    <x v="11"/>
    <n v="2"/>
    <x v="11"/>
    <n v="526607910.42999995"/>
    <n v="0"/>
    <n v="0"/>
    <n v="0"/>
    <n v="526607910.42999995"/>
  </r>
  <r>
    <x v="12"/>
    <n v="3"/>
    <x v="12"/>
    <n v="0"/>
    <n v="4027374307.9200001"/>
    <n v="0"/>
    <n v="0"/>
    <n v="4027374307.9200001"/>
  </r>
  <r>
    <x v="13"/>
    <n v="1"/>
    <x v="13"/>
    <n v="0"/>
    <n v="0"/>
    <n v="0"/>
    <n v="216530.36000000004"/>
    <n v="216530.36000000004"/>
  </r>
  <r>
    <x v="14"/>
    <n v="1"/>
    <x v="14"/>
    <n v="0"/>
    <n v="0"/>
    <n v="0"/>
    <n v="52693.84"/>
    <n v="52693.84"/>
  </r>
  <r>
    <x v="15"/>
    <n v="1"/>
    <x v="15"/>
    <n v="0"/>
    <n v="0"/>
    <n v="0"/>
    <n v="9084801.0099999998"/>
    <n v="9084801.0099999998"/>
  </r>
  <r>
    <x v="16"/>
    <n v="1"/>
    <x v="16"/>
    <n v="0"/>
    <n v="0"/>
    <n v="0"/>
    <n v="95140"/>
    <n v="95140"/>
  </r>
  <r>
    <x v="17"/>
    <n v="1"/>
    <x v="17"/>
    <n v="0"/>
    <n v="0"/>
    <n v="0"/>
    <n v="41766.630000000005"/>
    <n v="41766.630000000005"/>
  </r>
  <r>
    <x v="17"/>
    <n v="14"/>
    <x v="17"/>
    <n v="0"/>
    <n v="0"/>
    <n v="0"/>
    <n v="1908493.01"/>
    <n v="1908493.01"/>
  </r>
  <r>
    <x v="18"/>
    <n v="1"/>
    <x v="18"/>
    <n v="0"/>
    <n v="0"/>
    <n v="0"/>
    <n v="189645.05"/>
    <n v="189645.05"/>
  </r>
  <r>
    <x v="19"/>
    <n v="1"/>
    <x v="19"/>
    <n v="0"/>
    <n v="0"/>
    <n v="0"/>
    <n v="11770361.639999999"/>
    <n v="11770361.639999999"/>
  </r>
  <r>
    <x v="20"/>
    <n v="1"/>
    <x v="20"/>
    <n v="0"/>
    <n v="0"/>
    <n v="0"/>
    <n v="5783.48"/>
    <n v="5783.48"/>
  </r>
  <r>
    <x v="20"/>
    <n v="6"/>
    <x v="20"/>
    <n v="0"/>
    <n v="0"/>
    <n v="0"/>
    <n v="40731.519999999997"/>
    <n v="40731.519999999997"/>
  </r>
  <r>
    <x v="20"/>
    <n v="7"/>
    <x v="20"/>
    <n v="0"/>
    <n v="0"/>
    <n v="0"/>
    <n v="369602.92"/>
    <n v="369602.92"/>
  </r>
  <r>
    <x v="21"/>
    <n v="1"/>
    <x v="21"/>
    <n v="0"/>
    <n v="0"/>
    <n v="0"/>
    <n v="277634"/>
    <n v="277634"/>
  </r>
  <r>
    <x v="22"/>
    <n v="1"/>
    <x v="22"/>
    <n v="0"/>
    <n v="0"/>
    <n v="0"/>
    <n v="321099.50999999995"/>
    <n v="321099.50999999995"/>
  </r>
  <r>
    <x v="23"/>
    <n v="1"/>
    <x v="23"/>
    <n v="1482348.18"/>
    <n v="0"/>
    <n v="0"/>
    <n v="64481.3"/>
    <n v="1546829.48"/>
  </r>
  <r>
    <x v="24"/>
    <n v="1"/>
    <x v="24"/>
    <n v="0"/>
    <n v="0"/>
    <n v="0"/>
    <n v="65987.42"/>
    <n v="65987.42"/>
  </r>
  <r>
    <x v="25"/>
    <n v="1"/>
    <x v="25"/>
    <n v="158896.28"/>
    <n v="0"/>
    <n v="0"/>
    <n v="0"/>
    <n v="158896.28"/>
  </r>
  <r>
    <x v="26"/>
    <n v="2"/>
    <x v="26"/>
    <n v="0"/>
    <n v="0"/>
    <n v="0"/>
    <n v="9786"/>
    <n v="9786"/>
  </r>
  <r>
    <x v="27"/>
    <n v="1"/>
    <x v="27"/>
    <n v="2306964.62"/>
    <n v="0"/>
    <n v="0"/>
    <n v="18271118"/>
    <n v="20578082.620000001"/>
  </r>
  <r>
    <x v="28"/>
    <n v="1"/>
    <x v="28"/>
    <n v="61926256.720000006"/>
    <n v="0"/>
    <n v="0"/>
    <n v="0"/>
    <n v="61926256.720000006"/>
  </r>
  <r>
    <x v="29"/>
    <n v="1"/>
    <x v="29"/>
    <n v="0"/>
    <n v="0"/>
    <n v="0"/>
    <n v="981674.41999999993"/>
    <n v="981674.41999999993"/>
  </r>
  <r>
    <x v="30"/>
    <n v="1"/>
    <x v="30"/>
    <n v="0"/>
    <n v="0"/>
    <n v="0"/>
    <n v="855"/>
    <n v="855"/>
  </r>
  <r>
    <x v="30"/>
    <n v="3"/>
    <x v="30"/>
    <n v="0"/>
    <n v="0"/>
    <n v="0"/>
    <n v="2995"/>
    <n v="2995"/>
  </r>
  <r>
    <x v="30"/>
    <n v="4"/>
    <x v="30"/>
    <n v="0"/>
    <n v="0"/>
    <n v="0"/>
    <n v="690"/>
    <n v="690"/>
  </r>
  <r>
    <x v="31"/>
    <n v="1"/>
    <x v="31"/>
    <n v="0"/>
    <n v="0"/>
    <n v="0"/>
    <n v="443299.35"/>
    <n v="443299.35"/>
  </r>
  <r>
    <x v="32"/>
    <n v="1"/>
    <x v="32"/>
    <n v="0"/>
    <n v="0"/>
    <n v="0"/>
    <n v="38523"/>
    <n v="38523"/>
  </r>
  <r>
    <x v="33"/>
    <n v="1"/>
    <x v="33"/>
    <n v="0"/>
    <n v="0"/>
    <n v="0"/>
    <n v="1325"/>
    <n v="1325"/>
  </r>
  <r>
    <x v="34"/>
    <n v="1"/>
    <x v="34"/>
    <n v="0"/>
    <n v="0"/>
    <n v="0"/>
    <n v="545338"/>
    <n v="545338"/>
  </r>
  <r>
    <x v="35"/>
    <n v="1"/>
    <x v="35"/>
    <n v="0"/>
    <n v="0"/>
    <n v="0"/>
    <n v="280532.17"/>
    <n v="280532.17"/>
  </r>
  <r>
    <x v="36"/>
    <n v="1"/>
    <x v="36"/>
    <n v="0"/>
    <n v="0"/>
    <n v="0"/>
    <n v="32174711.650000025"/>
    <n v="32174711.650000025"/>
  </r>
  <r>
    <x v="37"/>
    <n v="1"/>
    <x v="37"/>
    <n v="0"/>
    <n v="0"/>
    <n v="0"/>
    <n v="70602"/>
    <n v="70602"/>
  </r>
  <r>
    <x v="38"/>
    <n v="1"/>
    <x v="38"/>
    <n v="0"/>
    <n v="0"/>
    <n v="0"/>
    <n v="1664148"/>
    <n v="1664148"/>
  </r>
  <r>
    <x v="39"/>
    <n v="1"/>
    <x v="39"/>
    <n v="356934.9"/>
    <n v="0"/>
    <n v="0"/>
    <n v="0"/>
    <n v="356934.9"/>
  </r>
  <r>
    <x v="40"/>
    <n v="1"/>
    <x v="40"/>
    <n v="0"/>
    <n v="0"/>
    <n v="0"/>
    <n v="12729.48"/>
    <n v="12729.48"/>
  </r>
  <r>
    <x v="41"/>
    <n v="1"/>
    <x v="41"/>
    <n v="0"/>
    <n v="0"/>
    <n v="0"/>
    <n v="1300062.5499999998"/>
    <n v="1300062.5499999998"/>
  </r>
  <r>
    <x v="41"/>
    <n v="2"/>
    <x v="41"/>
    <n v="0"/>
    <n v="0"/>
    <n v="0"/>
    <n v="506191.75000000006"/>
    <n v="506191.75000000006"/>
  </r>
  <r>
    <x v="41"/>
    <n v="3"/>
    <x v="41"/>
    <n v="0"/>
    <n v="0"/>
    <n v="0"/>
    <n v="885977.09999999986"/>
    <n v="885977.09999999986"/>
  </r>
  <r>
    <x v="41"/>
    <n v="4"/>
    <x v="41"/>
    <n v="0"/>
    <n v="0"/>
    <n v="0"/>
    <n v="408743.2699999999"/>
    <n v="408743.2699999999"/>
  </r>
  <r>
    <x v="41"/>
    <n v="5"/>
    <x v="41"/>
    <n v="0"/>
    <n v="0"/>
    <n v="0"/>
    <n v="11535.260000000002"/>
    <n v="11535.260000000002"/>
  </r>
  <r>
    <x v="42"/>
    <n v="1"/>
    <x v="42"/>
    <n v="5482.83"/>
    <n v="0"/>
    <n v="0"/>
    <n v="1500000"/>
    <n v="1505482.83"/>
  </r>
  <r>
    <x v="43"/>
    <n v="1"/>
    <x v="43"/>
    <n v="0"/>
    <n v="0"/>
    <n v="0"/>
    <n v="31376.5"/>
    <n v="31376.5"/>
  </r>
  <r>
    <x v="43"/>
    <n v="2"/>
    <x v="43"/>
    <n v="0"/>
    <n v="0"/>
    <n v="0"/>
    <n v="161678.5"/>
    <n v="161678.5"/>
  </r>
  <r>
    <x v="43"/>
    <n v="5"/>
    <x v="43"/>
    <n v="0"/>
    <n v="0"/>
    <n v="0"/>
    <n v="203697.04"/>
    <n v="203697.04"/>
  </r>
  <r>
    <x v="43"/>
    <n v="11"/>
    <x v="43"/>
    <n v="0"/>
    <n v="0"/>
    <n v="0"/>
    <n v="1740"/>
    <n v="1740"/>
  </r>
  <r>
    <x v="43"/>
    <n v="13"/>
    <x v="43"/>
    <n v="0"/>
    <n v="0"/>
    <n v="0"/>
    <n v="66960"/>
    <n v="66960"/>
  </r>
  <r>
    <x v="44"/>
    <n v="1"/>
    <x v="44"/>
    <n v="8061.7100000001374"/>
    <n v="0"/>
    <n v="0"/>
    <n v="0"/>
    <n v="8061.7100000001374"/>
  </r>
  <r>
    <x v="45"/>
    <n v="1"/>
    <x v="45"/>
    <n v="0"/>
    <n v="0"/>
    <n v="0"/>
    <n v="119246.75"/>
    <n v="119246.75"/>
  </r>
  <r>
    <x v="46"/>
    <n v="1"/>
    <x v="46"/>
    <n v="25600"/>
    <n v="0"/>
    <n v="0"/>
    <n v="768402.94"/>
    <n v="794002.94"/>
  </r>
  <r>
    <x v="47"/>
    <n v="1"/>
    <x v="47"/>
    <n v="0"/>
    <n v="0"/>
    <n v="0"/>
    <n v="13176318.43"/>
    <n v="13176318.43"/>
  </r>
  <r>
    <x v="48"/>
    <n v="1"/>
    <x v="48"/>
    <n v="0"/>
    <n v="0"/>
    <n v="0"/>
    <n v="8049149.8000000035"/>
    <n v="8049149.8000000035"/>
  </r>
  <r>
    <x v="49"/>
    <n v="1"/>
    <x v="49"/>
    <n v="479853.70999999996"/>
    <n v="0"/>
    <n v="0"/>
    <n v="0"/>
    <n v="479853.70999999996"/>
  </r>
  <r>
    <x v="49"/>
    <n v="3"/>
    <x v="49"/>
    <n v="15140098.800000003"/>
    <n v="0"/>
    <n v="0"/>
    <n v="0"/>
    <n v="15140098.800000003"/>
  </r>
  <r>
    <x v="50"/>
    <n v="1"/>
    <x v="50"/>
    <n v="3900000"/>
    <n v="0"/>
    <n v="0"/>
    <n v="41063546.280000009"/>
    <n v="44963546.280000009"/>
  </r>
  <r>
    <x v="51"/>
    <n v="1"/>
    <x v="51"/>
    <n v="0"/>
    <n v="0"/>
    <n v="0"/>
    <n v="411071"/>
    <n v="411071"/>
  </r>
  <r>
    <x v="52"/>
    <n v="1"/>
    <x v="52"/>
    <n v="1657985.51"/>
    <n v="0"/>
    <n v="0"/>
    <n v="3735592.8"/>
    <n v="5393578.30999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20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M21" firstHeaderRow="1" firstDataRow="3" firstDataCol="2"/>
  <pivotFields count="18">
    <pivotField axis="axisRow" compact="0" outline="0" subtotalTop="0" showAll="0" defaultSubtotal="0">
      <items count="43">
        <item x="2"/>
        <item x="0"/>
        <item x="12"/>
        <item x="1"/>
        <item x="14"/>
        <item x="3"/>
        <item m="1" x="20"/>
        <item m="1" x="19"/>
        <item m="1" x="29"/>
        <item m="1" x="16"/>
        <item m="1" x="38"/>
        <item m="1" x="17"/>
        <item x="11"/>
        <item x="10"/>
        <item m="1" x="41"/>
        <item x="5"/>
        <item m="1" x="35"/>
        <item x="9"/>
        <item m="1" x="31"/>
        <item x="4"/>
        <item x="15"/>
        <item m="1" x="42"/>
        <item m="1" x="25"/>
        <item m="1" x="24"/>
        <item m="1" x="27"/>
        <item m="1" x="22"/>
        <item x="7"/>
        <item m="1" x="36"/>
        <item m="1" x="40"/>
        <item m="1" x="18"/>
        <item m="1" x="28"/>
        <item m="1" x="34"/>
        <item m="1" x="39"/>
        <item m="1" x="21"/>
        <item m="1" x="37"/>
        <item m="1" x="33"/>
        <item x="6"/>
        <item m="1" x="23"/>
        <item m="1" x="26"/>
        <item m="1" x="32"/>
        <item m="1" x="30"/>
        <item x="8"/>
        <item x="13"/>
      </items>
    </pivotField>
    <pivotField compact="0" outline="0" subtotalTop="0" showAll="0" defaultSubtotal="0"/>
    <pivotField axis="axisRow" compact="0" outline="0" subtotalTop="0" showAll="0" defaultSubtotal="0">
      <items count="45">
        <item x="1"/>
        <item x="2"/>
        <item x="0"/>
        <item x="12"/>
        <item x="14"/>
        <item x="3"/>
        <item m="1" x="20"/>
        <item m="1" x="19"/>
        <item m="1" x="29"/>
        <item m="1" x="16"/>
        <item m="1" x="39"/>
        <item m="1" x="17"/>
        <item x="11"/>
        <item x="10"/>
        <item m="1" x="43"/>
        <item x="5"/>
        <item m="1" x="33"/>
        <item m="1" x="36"/>
        <item x="9"/>
        <item m="1" x="31"/>
        <item m="1" x="42"/>
        <item x="15"/>
        <item m="1" x="44"/>
        <item m="1" x="25"/>
        <item m="1" x="24"/>
        <item m="1" x="27"/>
        <item m="1" x="22"/>
        <item x="7"/>
        <item m="1" x="37"/>
        <item m="1" x="41"/>
        <item m="1" x="18"/>
        <item m="1" x="28"/>
        <item m="1" x="35"/>
        <item m="1" x="40"/>
        <item m="1" x="21"/>
        <item m="1" x="38"/>
        <item m="1" x="34"/>
        <item x="6"/>
        <item m="1" x="23"/>
        <item m="1" x="26"/>
        <item m="1" x="32"/>
        <item m="1" x="30"/>
        <item x="4"/>
        <item x="8"/>
        <item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6">
    <i>
      <x/>
      <x v="1"/>
    </i>
    <i>
      <x v="1"/>
      <x v="2"/>
    </i>
    <i>
      <x v="2"/>
      <x v="3"/>
    </i>
    <i>
      <x v="3"/>
      <x/>
    </i>
    <i>
      <x v="4"/>
      <x v="4"/>
    </i>
    <i>
      <x v="5"/>
      <x v="5"/>
    </i>
    <i>
      <x v="12"/>
      <x v="12"/>
    </i>
    <i>
      <x v="13"/>
      <x v="13"/>
    </i>
    <i>
      <x v="15"/>
      <x v="15"/>
    </i>
    <i>
      <x v="17"/>
      <x v="18"/>
    </i>
    <i>
      <x v="19"/>
      <x v="42"/>
    </i>
    <i>
      <x v="20"/>
      <x v="21"/>
    </i>
    <i>
      <x v="26"/>
      <x v="27"/>
    </i>
    <i>
      <x v="36"/>
      <x v="37"/>
    </i>
    <i>
      <x v="41"/>
      <x v="43"/>
    </i>
    <i>
      <x v="42"/>
      <x v="44"/>
    </i>
  </rowItems>
  <colFields count="2">
    <field x="3"/>
    <field x="-2"/>
  </colFields>
  <colItems count="10">
    <i>
      <x v="1"/>
      <x/>
    </i>
    <i r="1" i="1">
      <x v="1"/>
    </i>
    <i>
      <x v="2"/>
      <x/>
    </i>
    <i r="1" i="1">
      <x v="1"/>
    </i>
    <i>
      <x v="3"/>
      <x/>
    </i>
    <i r="1" i="1">
      <x v="1"/>
    </i>
    <i>
      <x v="4"/>
      <x/>
    </i>
    <i r="1" i="1">
      <x v="1"/>
    </i>
    <i>
      <x v="5"/>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21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O17" firstHeaderRow="1" firstDataRow="3" firstDataCol="2"/>
  <pivotFields count="17">
    <pivotField axis="axisRow" compact="0" outline="0" showAll="0" defaultSubtotal="0">
      <items count="30">
        <item x="3"/>
        <item x="7"/>
        <item x="10"/>
        <item x="6"/>
        <item m="1" x="16"/>
        <item x="0"/>
        <item m="1" x="20"/>
        <item m="1" x="14"/>
        <item x="4"/>
        <item m="1" x="26"/>
        <item x="11"/>
        <item x="9"/>
        <item m="1" x="18"/>
        <item m="1" x="12"/>
        <item x="5"/>
        <item m="1" x="27"/>
        <item m="1" x="17"/>
        <item m="1" x="19"/>
        <item x="2"/>
        <item m="1" x="15"/>
        <item m="1" x="22"/>
        <item m="1" x="28"/>
        <item m="1" x="24"/>
        <item m="1" x="29"/>
        <item m="1" x="23"/>
        <item m="1" x="25"/>
        <item m="1" x="21"/>
        <item x="1"/>
        <item m="1" x="13"/>
        <item x="8"/>
      </items>
    </pivotField>
    <pivotField compact="0" outline="0" showAll="0" defaultSubtotal="0"/>
    <pivotField axis="axisRow" compact="0" outline="0" showAll="0" defaultSubtotal="0">
      <items count="31">
        <item x="3"/>
        <item x="7"/>
        <item x="10"/>
        <item x="6"/>
        <item m="1" x="16"/>
        <item x="0"/>
        <item m="1" x="21"/>
        <item m="1" x="14"/>
        <item x="4"/>
        <item m="1" x="27"/>
        <item x="11"/>
        <item m="1" x="13"/>
        <item m="1" x="18"/>
        <item m="1" x="12"/>
        <item x="5"/>
        <item m="1" x="28"/>
        <item m="1" x="17"/>
        <item m="1" x="20"/>
        <item m="1" x="19"/>
        <item m="1" x="15"/>
        <item m="1" x="23"/>
        <item m="1" x="29"/>
        <item m="1" x="25"/>
        <item m="1" x="30"/>
        <item m="1" x="24"/>
        <item m="1" x="26"/>
        <item m="1" x="22"/>
        <item x="1"/>
        <item x="2"/>
        <item x="8"/>
        <item x="9"/>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2">
    <i>
      <x/>
      <x/>
    </i>
    <i>
      <x v="1"/>
      <x v="1"/>
    </i>
    <i>
      <x v="2"/>
      <x v="2"/>
    </i>
    <i>
      <x v="3"/>
      <x v="3"/>
    </i>
    <i>
      <x v="5"/>
      <x v="5"/>
    </i>
    <i>
      <x v="8"/>
      <x v="8"/>
    </i>
    <i>
      <x v="10"/>
      <x v="10"/>
    </i>
    <i>
      <x v="11"/>
      <x v="30"/>
    </i>
    <i>
      <x v="14"/>
      <x v="14"/>
    </i>
    <i>
      <x v="18"/>
      <x v="28"/>
    </i>
    <i>
      <x v="27"/>
      <x v="27"/>
    </i>
    <i>
      <x v="29"/>
      <x v="29"/>
    </i>
  </rowItems>
  <colFields count="2">
    <field x="3"/>
    <field x="-2"/>
  </colFields>
  <colItems count="10">
    <i>
      <x v="1"/>
      <x/>
    </i>
    <i r="1" i="1">
      <x v="1"/>
    </i>
    <i>
      <x v="2"/>
      <x/>
    </i>
    <i r="1" i="1">
      <x v="1"/>
    </i>
    <i>
      <x v="3"/>
      <x/>
    </i>
    <i r="1" i="1">
      <x v="1"/>
    </i>
    <i>
      <x v="4"/>
      <x/>
    </i>
    <i r="1" i="1">
      <x v="1"/>
    </i>
    <i>
      <x v="5"/>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20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N29" firstHeaderRow="1" firstDataRow="3" firstDataCol="2"/>
  <pivotFields count="16">
    <pivotField axis="axisRow" compact="0" outline="0" showAll="0" defaultSubtotal="0">
      <items count="57">
        <item x="3"/>
        <item x="0"/>
        <item x="5"/>
        <item x="18"/>
        <item x="22"/>
        <item m="1" x="32"/>
        <item m="1" x="31"/>
        <item x="1"/>
        <item x="20"/>
        <item m="1" x="36"/>
        <item m="1" x="26"/>
        <item m="1" x="43"/>
        <item m="1" x="52"/>
        <item m="1" x="53"/>
        <item m="1" x="41"/>
        <item x="10"/>
        <item m="1" x="44"/>
        <item x="23"/>
        <item m="1" x="38"/>
        <item m="1" x="46"/>
        <item m="1" x="25"/>
        <item x="14"/>
        <item m="1" x="30"/>
        <item m="1" x="28"/>
        <item x="2"/>
        <item m="1" x="50"/>
        <item x="17"/>
        <item m="1" x="54"/>
        <item x="9"/>
        <item m="1" x="37"/>
        <item x="12"/>
        <item m="1" x="55"/>
        <item m="1" x="56"/>
        <item x="11"/>
        <item m="1" x="39"/>
        <item m="1" x="51"/>
        <item m="1" x="42"/>
        <item m="1" x="49"/>
        <item x="6"/>
        <item m="1" x="24"/>
        <item m="1" x="45"/>
        <item m="1" x="47"/>
        <item m="1" x="33"/>
        <item x="15"/>
        <item m="1" x="48"/>
        <item m="1" x="34"/>
        <item x="8"/>
        <item m="1" x="40"/>
        <item m="1" x="35"/>
        <item x="19"/>
        <item x="4"/>
        <item x="21"/>
        <item m="1" x="29"/>
        <item x="7"/>
        <item m="1" x="27"/>
        <item x="13"/>
        <item x="16"/>
      </items>
    </pivotField>
    <pivotField compact="0" outline="0" showAll="0" defaultSubtotal="0"/>
    <pivotField axis="axisRow" compact="0" outline="0" showAll="0" defaultSubtotal="0">
      <items count="59">
        <item x="5"/>
        <item x="3"/>
        <item x="0"/>
        <item x="18"/>
        <item x="22"/>
        <item m="1" x="33"/>
        <item m="1" x="32"/>
        <item m="1" x="30"/>
        <item m="1" x="28"/>
        <item m="1" x="37"/>
        <item m="1" x="26"/>
        <item m="1" x="45"/>
        <item m="1" x="54"/>
        <item m="1" x="55"/>
        <item m="1" x="43"/>
        <item x="10"/>
        <item m="1" x="46"/>
        <item x="23"/>
        <item m="1" x="39"/>
        <item m="1" x="48"/>
        <item m="1" x="25"/>
        <item x="14"/>
        <item m="1" x="31"/>
        <item m="1" x="41"/>
        <item x="2"/>
        <item m="1" x="52"/>
        <item x="17"/>
        <item m="1" x="56"/>
        <item x="9"/>
        <item m="1" x="38"/>
        <item x="12"/>
        <item m="1" x="57"/>
        <item m="1" x="58"/>
        <item x="11"/>
        <item m="1" x="40"/>
        <item m="1" x="53"/>
        <item m="1" x="44"/>
        <item m="1" x="51"/>
        <item x="6"/>
        <item m="1" x="24"/>
        <item m="1" x="47"/>
        <item m="1" x="49"/>
        <item m="1" x="34"/>
        <item x="15"/>
        <item m="1" x="50"/>
        <item m="1" x="35"/>
        <item x="8"/>
        <item m="1" x="42"/>
        <item m="1" x="36"/>
        <item x="19"/>
        <item m="1" x="29"/>
        <item x="20"/>
        <item x="1"/>
        <item x="4"/>
        <item x="21"/>
        <item x="7"/>
        <item m="1" x="27"/>
        <item x="13"/>
        <item x="16"/>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4">
    <i>
      <x/>
      <x v="1"/>
    </i>
    <i>
      <x v="1"/>
      <x v="2"/>
    </i>
    <i>
      <x v="2"/>
      <x/>
    </i>
    <i>
      <x v="3"/>
      <x v="3"/>
    </i>
    <i>
      <x v="4"/>
      <x v="4"/>
    </i>
    <i>
      <x v="7"/>
      <x v="52"/>
    </i>
    <i>
      <x v="8"/>
      <x v="51"/>
    </i>
    <i>
      <x v="15"/>
      <x v="15"/>
    </i>
    <i>
      <x v="17"/>
      <x v="17"/>
    </i>
    <i>
      <x v="21"/>
      <x v="21"/>
    </i>
    <i>
      <x v="24"/>
      <x v="24"/>
    </i>
    <i>
      <x v="26"/>
      <x v="26"/>
    </i>
    <i>
      <x v="28"/>
      <x v="28"/>
    </i>
    <i>
      <x v="30"/>
      <x v="30"/>
    </i>
    <i>
      <x v="33"/>
      <x v="33"/>
    </i>
    <i>
      <x v="38"/>
      <x v="38"/>
    </i>
    <i>
      <x v="43"/>
      <x v="43"/>
    </i>
    <i>
      <x v="46"/>
      <x v="46"/>
    </i>
    <i>
      <x v="49"/>
      <x v="49"/>
    </i>
    <i>
      <x v="50"/>
      <x v="53"/>
    </i>
    <i>
      <x v="51"/>
      <x v="54"/>
    </i>
    <i>
      <x v="53"/>
      <x v="55"/>
    </i>
    <i>
      <x v="55"/>
      <x v="57"/>
    </i>
    <i>
      <x v="56"/>
      <x v="58"/>
    </i>
  </rowItems>
  <colFields count="2">
    <field x="3"/>
    <field x="-2"/>
  </colFields>
  <colItems count="10">
    <i>
      <x v="1"/>
      <x/>
    </i>
    <i r="1" i="1">
      <x v="1"/>
    </i>
    <i>
      <x v="2"/>
      <x/>
    </i>
    <i r="1" i="1">
      <x v="1"/>
    </i>
    <i>
      <x v="3"/>
      <x/>
    </i>
    <i r="1" i="1">
      <x v="1"/>
    </i>
    <i>
      <x v="4"/>
      <x/>
    </i>
    <i r="1" i="1">
      <x v="1"/>
    </i>
    <i>
      <x v="5"/>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1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6" firstHeaderRow="1" firstDataRow="1" firstDataCol="2"/>
  <pivotFields count="8">
    <pivotField axis="axisRow" compact="0" outline="0" showAll="0" defaultSubtotal="0">
      <items count="102">
        <item x="5"/>
        <item x="14"/>
        <item x="15"/>
        <item m="1" x="53"/>
        <item x="23"/>
        <item x="47"/>
        <item x="51"/>
        <item x="3"/>
        <item x="28"/>
        <item x="10"/>
        <item x="27"/>
        <item x="9"/>
        <item x="22"/>
        <item x="31"/>
        <item x="19"/>
        <item x="30"/>
        <item x="46"/>
        <item m="1" x="70"/>
        <item x="32"/>
        <item x="18"/>
        <item m="1" x="96"/>
        <item m="1" x="72"/>
        <item x="26"/>
        <item x="41"/>
        <item m="1" x="90"/>
        <item x="50"/>
        <item m="1" x="60"/>
        <item x="11"/>
        <item x="36"/>
        <item x="43"/>
        <item x="49"/>
        <item x="17"/>
        <item x="6"/>
        <item x="52"/>
        <item x="7"/>
        <item m="1" x="62"/>
        <item m="1" x="85"/>
        <item x="2"/>
        <item m="1" x="57"/>
        <item x="37"/>
        <item x="38"/>
        <item m="1" x="73"/>
        <item m="1" x="65"/>
        <item m="1" x="82"/>
        <item m="1" x="58"/>
        <item x="24"/>
        <item m="1" x="75"/>
        <item x="45"/>
        <item x="8"/>
        <item x="21"/>
        <item m="1" x="56"/>
        <item x="25"/>
        <item x="33"/>
        <item x="35"/>
        <item x="40"/>
        <item x="44"/>
        <item m="1" x="89"/>
        <item m="1" x="93"/>
        <item m="1" x="101"/>
        <item m="1" x="64"/>
        <item x="39"/>
        <item m="1" x="77"/>
        <item m="1" x="71"/>
        <item x="42"/>
        <item x="48"/>
        <item x="13"/>
        <item m="1" x="92"/>
        <item m="1" x="83"/>
        <item m="1" x="79"/>
        <item m="1" x="98"/>
        <item m="1" x="99"/>
        <item x="29"/>
        <item m="1" x="67"/>
        <item m="1" x="68"/>
        <item m="1" x="76"/>
        <item m="1" x="59"/>
        <item m="1" x="74"/>
        <item m="1" x="94"/>
        <item x="4"/>
        <item m="1" x="61"/>
        <item m="1" x="95"/>
        <item m="1" x="97"/>
        <item m="1" x="54"/>
        <item m="1" x="100"/>
        <item m="1" x="69"/>
        <item m="1" x="87"/>
        <item m="1" x="91"/>
        <item m="1" x="84"/>
        <item m="1" x="88"/>
        <item x="20"/>
        <item m="1" x="78"/>
        <item m="1" x="80"/>
        <item x="16"/>
        <item m="1" x="55"/>
        <item x="34"/>
        <item m="1" x="86"/>
        <item m="1" x="66"/>
        <item m="1" x="81"/>
        <item m="1" x="63"/>
        <item x="0"/>
        <item x="1"/>
        <item x="12"/>
      </items>
    </pivotField>
    <pivotField compact="0" outline="0" showAll="0" defaultSubtotal="0"/>
    <pivotField axis="axisRow" compact="0" outline="0" showAll="0" defaultSubtotal="0">
      <items count="103">
        <item x="14"/>
        <item x="15"/>
        <item m="1" x="53"/>
        <item x="23"/>
        <item x="47"/>
        <item x="51"/>
        <item x="3"/>
        <item x="5"/>
        <item x="28"/>
        <item x="27"/>
        <item x="9"/>
        <item x="22"/>
        <item x="31"/>
        <item x="19"/>
        <item x="30"/>
        <item x="46"/>
        <item m="1" x="70"/>
        <item x="32"/>
        <item x="18"/>
        <item m="1" x="97"/>
        <item m="1" x="72"/>
        <item x="26"/>
        <item x="41"/>
        <item m="1" x="91"/>
        <item x="50"/>
        <item m="1" x="60"/>
        <item x="11"/>
        <item x="36"/>
        <item x="43"/>
        <item x="49"/>
        <item x="17"/>
        <item x="6"/>
        <item x="52"/>
        <item m="1" x="79"/>
        <item m="1" x="62"/>
        <item m="1" x="86"/>
        <item x="2"/>
        <item m="1" x="57"/>
        <item x="37"/>
        <item x="38"/>
        <item m="1" x="73"/>
        <item m="1" x="65"/>
        <item m="1" x="83"/>
        <item m="1" x="58"/>
        <item x="24"/>
        <item m="1" x="75"/>
        <item x="45"/>
        <item x="8"/>
        <item x="21"/>
        <item m="1" x="56"/>
        <item x="25"/>
        <item x="33"/>
        <item x="35"/>
        <item x="40"/>
        <item x="44"/>
        <item m="1" x="90"/>
        <item m="1" x="94"/>
        <item m="1" x="102"/>
        <item m="1" x="64"/>
        <item x="39"/>
        <item m="1" x="77"/>
        <item m="1" x="71"/>
        <item x="42"/>
        <item x="48"/>
        <item x="13"/>
        <item m="1" x="93"/>
        <item m="1" x="84"/>
        <item m="1" x="80"/>
        <item m="1" x="99"/>
        <item m="1" x="100"/>
        <item x="29"/>
        <item m="1" x="67"/>
        <item m="1" x="68"/>
        <item m="1" x="76"/>
        <item m="1" x="59"/>
        <item m="1" x="74"/>
        <item m="1" x="95"/>
        <item x="4"/>
        <item m="1" x="61"/>
        <item m="1" x="96"/>
        <item m="1" x="98"/>
        <item m="1" x="54"/>
        <item m="1" x="101"/>
        <item m="1" x="69"/>
        <item m="1" x="88"/>
        <item m="1" x="92"/>
        <item m="1" x="85"/>
        <item m="1" x="89"/>
        <item x="20"/>
        <item m="1" x="78"/>
        <item m="1" x="81"/>
        <item x="16"/>
        <item m="1" x="55"/>
        <item x="34"/>
        <item m="1" x="87"/>
        <item m="1" x="66"/>
        <item m="1" x="82"/>
        <item m="1" x="63"/>
        <item x="0"/>
        <item x="1"/>
        <item x="7"/>
        <item x="12"/>
        <item x="10"/>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3">
    <i>
      <x/>
      <x v="7"/>
    </i>
    <i>
      <x v="1"/>
      <x/>
    </i>
    <i>
      <x v="2"/>
      <x v="1"/>
    </i>
    <i>
      <x v="4"/>
      <x v="3"/>
    </i>
    <i>
      <x v="5"/>
      <x v="4"/>
    </i>
    <i>
      <x v="6"/>
      <x v="5"/>
    </i>
    <i>
      <x v="7"/>
      <x v="6"/>
    </i>
    <i>
      <x v="8"/>
      <x v="8"/>
    </i>
    <i>
      <x v="9"/>
      <x v="102"/>
    </i>
    <i>
      <x v="10"/>
      <x v="9"/>
    </i>
    <i>
      <x v="11"/>
      <x v="10"/>
    </i>
    <i>
      <x v="12"/>
      <x v="11"/>
    </i>
    <i>
      <x v="13"/>
      <x v="12"/>
    </i>
    <i>
      <x v="14"/>
      <x v="13"/>
    </i>
    <i>
      <x v="15"/>
      <x v="14"/>
    </i>
    <i>
      <x v="16"/>
      <x v="15"/>
    </i>
    <i>
      <x v="18"/>
      <x v="17"/>
    </i>
    <i>
      <x v="19"/>
      <x v="18"/>
    </i>
    <i>
      <x v="22"/>
      <x v="21"/>
    </i>
    <i>
      <x v="23"/>
      <x v="22"/>
    </i>
    <i>
      <x v="25"/>
      <x v="24"/>
    </i>
    <i>
      <x v="27"/>
      <x v="26"/>
    </i>
    <i>
      <x v="28"/>
      <x v="27"/>
    </i>
    <i>
      <x v="29"/>
      <x v="28"/>
    </i>
    <i>
      <x v="30"/>
      <x v="29"/>
    </i>
    <i>
      <x v="31"/>
      <x v="30"/>
    </i>
    <i>
      <x v="32"/>
      <x v="31"/>
    </i>
    <i>
      <x v="33"/>
      <x v="32"/>
    </i>
    <i>
      <x v="34"/>
      <x v="100"/>
    </i>
    <i>
      <x v="37"/>
      <x v="36"/>
    </i>
    <i>
      <x v="39"/>
      <x v="38"/>
    </i>
    <i>
      <x v="40"/>
      <x v="39"/>
    </i>
    <i>
      <x v="45"/>
      <x v="44"/>
    </i>
    <i>
      <x v="47"/>
      <x v="46"/>
    </i>
    <i>
      <x v="48"/>
      <x v="47"/>
    </i>
    <i>
      <x v="49"/>
      <x v="48"/>
    </i>
    <i>
      <x v="51"/>
      <x v="50"/>
    </i>
    <i>
      <x v="52"/>
      <x v="51"/>
    </i>
    <i>
      <x v="53"/>
      <x v="52"/>
    </i>
    <i>
      <x v="54"/>
      <x v="53"/>
    </i>
    <i>
      <x v="55"/>
      <x v="54"/>
    </i>
    <i>
      <x v="60"/>
      <x v="59"/>
    </i>
    <i>
      <x v="63"/>
      <x v="62"/>
    </i>
    <i>
      <x v="64"/>
      <x v="63"/>
    </i>
    <i>
      <x v="65"/>
      <x v="64"/>
    </i>
    <i>
      <x v="71"/>
      <x v="70"/>
    </i>
    <i>
      <x v="78"/>
      <x v="77"/>
    </i>
    <i>
      <x v="89"/>
      <x v="88"/>
    </i>
    <i>
      <x v="92"/>
      <x v="91"/>
    </i>
    <i>
      <x v="94"/>
      <x v="93"/>
    </i>
    <i>
      <x v="99"/>
      <x v="98"/>
    </i>
    <i>
      <x v="100"/>
      <x v="99"/>
    </i>
    <i>
      <x v="101"/>
      <x v="101"/>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19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L126" firstHeaderRow="1" firstDataRow="3" firstDataCol="2"/>
  <pivotFields count="18">
    <pivotField axis="axisRow" compact="0" outline="0" showAll="0" defaultSubtotal="0">
      <items count="179">
        <item x="11"/>
        <item x="22"/>
        <item x="28"/>
        <item x="75"/>
        <item x="65"/>
        <item x="41"/>
        <item x="1"/>
        <item x="36"/>
        <item x="2"/>
        <item x="3"/>
        <item x="33"/>
        <item x="100"/>
        <item x="113"/>
        <item x="76"/>
        <item x="118"/>
        <item x="23"/>
        <item x="107"/>
        <item x="92"/>
        <item x="37"/>
        <item x="49"/>
        <item m="1" x="152"/>
        <item x="20"/>
        <item x="25"/>
        <item x="18"/>
        <item x="17"/>
        <item x="10"/>
        <item x="0"/>
        <item x="13"/>
        <item x="112"/>
        <item x="120"/>
        <item x="42"/>
        <item x="43"/>
        <item x="82"/>
        <item x="114"/>
        <item x="108"/>
        <item x="110"/>
        <item x="102"/>
        <item x="35"/>
        <item x="32"/>
        <item x="93"/>
        <item x="109"/>
        <item x="50"/>
        <item x="52"/>
        <item m="1" x="147"/>
        <item x="103"/>
        <item x="54"/>
        <item x="16"/>
        <item m="1" x="167"/>
        <item x="6"/>
        <item x="45"/>
        <item x="78"/>
        <item x="4"/>
        <item x="21"/>
        <item x="60"/>
        <item x="29"/>
        <item x="62"/>
        <item x="8"/>
        <item m="1" x="130"/>
        <item x="90"/>
        <item x="46"/>
        <item m="1" x="143"/>
        <item x="97"/>
        <item m="1" x="168"/>
        <item x="96"/>
        <item m="1" x="133"/>
        <item x="38"/>
        <item x="86"/>
        <item x="14"/>
        <item x="57"/>
        <item m="1" x="128"/>
        <item x="104"/>
        <item x="88"/>
        <item x="73"/>
        <item x="85"/>
        <item x="99"/>
        <item x="117"/>
        <item x="115"/>
        <item m="1" x="135"/>
        <item x="9"/>
        <item m="1" x="141"/>
        <item m="1" x="176"/>
        <item m="1" x="142"/>
        <item x="116"/>
        <item m="1" x="124"/>
        <item x="27"/>
        <item m="1" x="157"/>
        <item x="89"/>
        <item m="1" x="162"/>
        <item x="70"/>
        <item m="1" x="125"/>
        <item x="87"/>
        <item m="1" x="165"/>
        <item x="101"/>
        <item x="39"/>
        <item m="1" x="138"/>
        <item x="63"/>
        <item x="12"/>
        <item m="1" x="178"/>
        <item m="1" x="131"/>
        <item m="1" x="160"/>
        <item m="1" x="126"/>
        <item x="53"/>
        <item x="24"/>
        <item x="40"/>
        <item x="105"/>
        <item m="1" x="171"/>
        <item m="1" x="137"/>
        <item x="84"/>
        <item m="1" x="177"/>
        <item x="58"/>
        <item m="1" x="150"/>
        <item m="1" x="153"/>
        <item x="64"/>
        <item x="94"/>
        <item x="106"/>
        <item x="30"/>
        <item x="95"/>
        <item x="77"/>
        <item m="1" x="129"/>
        <item x="48"/>
        <item x="71"/>
        <item m="1" x="163"/>
        <item x="98"/>
        <item m="1" x="175"/>
        <item x="15"/>
        <item x="119"/>
        <item x="79"/>
        <item m="1" x="121"/>
        <item x="66"/>
        <item x="91"/>
        <item m="1" x="122"/>
        <item x="83"/>
        <item m="1" x="134"/>
        <item x="7"/>
        <item m="1" x="148"/>
        <item m="1" x="170"/>
        <item x="34"/>
        <item m="1" x="159"/>
        <item x="56"/>
        <item m="1" x="161"/>
        <item m="1" x="145"/>
        <item x="111"/>
        <item m="1" x="169"/>
        <item m="1" x="132"/>
        <item x="74"/>
        <item x="68"/>
        <item m="1" x="156"/>
        <item x="72"/>
        <item x="51"/>
        <item x="44"/>
        <item x="5"/>
        <item m="1" x="144"/>
        <item m="1" x="158"/>
        <item x="80"/>
        <item m="1" x="172"/>
        <item m="1" x="146"/>
        <item x="69"/>
        <item x="67"/>
        <item m="1" x="174"/>
        <item x="31"/>
        <item m="1" x="127"/>
        <item m="1" x="173"/>
        <item m="1" x="123"/>
        <item m="1" x="166"/>
        <item m="1" x="149"/>
        <item x="47"/>
        <item x="55"/>
        <item m="1" x="164"/>
        <item m="1" x="136"/>
        <item x="81"/>
        <item x="26"/>
        <item x="19"/>
        <item m="1" x="155"/>
        <item m="1" x="151"/>
        <item m="1" x="154"/>
        <item m="1" x="139"/>
        <item m="1" x="140"/>
        <item x="59"/>
        <item x="61"/>
      </items>
    </pivotField>
    <pivotField compact="0" outline="0" showAll="0" defaultSubtotal="0"/>
    <pivotField axis="axisRow" compact="0" outline="0" showAll="0" defaultSubtotal="0">
      <items count="182">
        <item x="23"/>
        <item x="92"/>
        <item x="20"/>
        <item x="49"/>
        <item x="0"/>
        <item x="100"/>
        <item x="4"/>
        <item x="10"/>
        <item m="1" x="154"/>
        <item x="118"/>
        <item x="17"/>
        <item m="1" x="169"/>
        <item x="76"/>
        <item x="75"/>
        <item m="1" x="137"/>
        <item x="2"/>
        <item x="41"/>
        <item x="22"/>
        <item x="65"/>
        <item x="33"/>
        <item x="3"/>
        <item x="11"/>
        <item x="13"/>
        <item x="18"/>
        <item x="25"/>
        <item x="113"/>
        <item x="107"/>
        <item x="37"/>
        <item x="112"/>
        <item x="120"/>
        <item x="36"/>
        <item x="28"/>
        <item x="42"/>
        <item x="43"/>
        <item x="82"/>
        <item x="114"/>
        <item x="108"/>
        <item x="110"/>
        <item x="102"/>
        <item x="35"/>
        <item x="32"/>
        <item x="93"/>
        <item x="109"/>
        <item m="1" x="147"/>
        <item x="52"/>
        <item m="1" x="149"/>
        <item x="103"/>
        <item x="54"/>
        <item x="16"/>
        <item m="1" x="170"/>
        <item x="6"/>
        <item x="45"/>
        <item x="78"/>
        <item x="21"/>
        <item x="60"/>
        <item x="29"/>
        <item x="62"/>
        <item x="8"/>
        <item m="1" x="130"/>
        <item x="90"/>
        <item x="46"/>
        <item m="1" x="144"/>
        <item x="97"/>
        <item m="1" x="171"/>
        <item x="96"/>
        <item m="1" x="133"/>
        <item x="38"/>
        <item x="86"/>
        <item x="14"/>
        <item x="57"/>
        <item m="1" x="128"/>
        <item x="104"/>
        <item x="88"/>
        <item x="73"/>
        <item x="85"/>
        <item x="99"/>
        <item x="117"/>
        <item x="115"/>
        <item m="1" x="135"/>
        <item x="9"/>
        <item m="1" x="142"/>
        <item m="1" x="179"/>
        <item m="1" x="143"/>
        <item x="116"/>
        <item m="1" x="124"/>
        <item x="27"/>
        <item m="1" x="159"/>
        <item x="89"/>
        <item m="1" x="164"/>
        <item x="70"/>
        <item m="1" x="125"/>
        <item x="87"/>
        <item m="1" x="167"/>
        <item x="101"/>
        <item x="39"/>
        <item m="1" x="139"/>
        <item x="63"/>
        <item x="12"/>
        <item m="1" x="181"/>
        <item m="1" x="131"/>
        <item m="1" x="162"/>
        <item m="1" x="126"/>
        <item x="53"/>
        <item x="24"/>
        <item x="40"/>
        <item x="105"/>
        <item m="1" x="174"/>
        <item m="1" x="138"/>
        <item x="84"/>
        <item m="1" x="180"/>
        <item x="58"/>
        <item m="1" x="152"/>
        <item m="1" x="155"/>
        <item x="64"/>
        <item x="94"/>
        <item x="106"/>
        <item x="30"/>
        <item x="95"/>
        <item x="77"/>
        <item m="1" x="129"/>
        <item x="48"/>
        <item x="71"/>
        <item m="1" x="165"/>
        <item x="98"/>
        <item m="1" x="178"/>
        <item x="15"/>
        <item x="119"/>
        <item x="79"/>
        <item m="1" x="121"/>
        <item x="66"/>
        <item x="91"/>
        <item m="1" x="122"/>
        <item x="83"/>
        <item m="1" x="134"/>
        <item x="7"/>
        <item m="1" x="150"/>
        <item m="1" x="173"/>
        <item x="34"/>
        <item m="1" x="161"/>
        <item x="56"/>
        <item m="1" x="163"/>
        <item m="1" x="146"/>
        <item x="111"/>
        <item m="1" x="172"/>
        <item m="1" x="132"/>
        <item x="74"/>
        <item x="68"/>
        <item m="1" x="158"/>
        <item x="72"/>
        <item x="51"/>
        <item x="44"/>
        <item x="5"/>
        <item m="1" x="145"/>
        <item m="1" x="160"/>
        <item x="80"/>
        <item m="1" x="175"/>
        <item m="1" x="148"/>
        <item x="69"/>
        <item x="67"/>
        <item m="1" x="177"/>
        <item x="31"/>
        <item m="1" x="127"/>
        <item m="1" x="176"/>
        <item m="1" x="123"/>
        <item m="1" x="168"/>
        <item m="1" x="151"/>
        <item x="47"/>
        <item x="55"/>
        <item m="1" x="166"/>
        <item m="1" x="136"/>
        <item x="81"/>
        <item x="26"/>
        <item x="19"/>
        <item m="1" x="157"/>
        <item m="1" x="153"/>
        <item m="1" x="156"/>
        <item m="1" x="140"/>
        <item m="1" x="141"/>
        <item x="1"/>
        <item x="50"/>
        <item x="59"/>
        <item x="61"/>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21">
    <i>
      <x/>
      <x v="21"/>
    </i>
    <i>
      <x v="1"/>
      <x v="17"/>
    </i>
    <i>
      <x v="2"/>
      <x v="31"/>
    </i>
    <i>
      <x v="3"/>
      <x v="13"/>
    </i>
    <i>
      <x v="4"/>
      <x v="18"/>
    </i>
    <i>
      <x v="5"/>
      <x v="16"/>
    </i>
    <i>
      <x v="6"/>
      <x v="178"/>
    </i>
    <i>
      <x v="7"/>
      <x v="30"/>
    </i>
    <i>
      <x v="8"/>
      <x v="15"/>
    </i>
    <i>
      <x v="9"/>
      <x v="20"/>
    </i>
    <i>
      <x v="10"/>
      <x v="19"/>
    </i>
    <i>
      <x v="11"/>
      <x v="5"/>
    </i>
    <i>
      <x v="12"/>
      <x v="25"/>
    </i>
    <i>
      <x v="13"/>
      <x v="12"/>
    </i>
    <i>
      <x v="14"/>
      <x v="9"/>
    </i>
    <i>
      <x v="15"/>
      <x/>
    </i>
    <i>
      <x v="16"/>
      <x v="26"/>
    </i>
    <i>
      <x v="17"/>
      <x v="1"/>
    </i>
    <i>
      <x v="18"/>
      <x v="27"/>
    </i>
    <i>
      <x v="19"/>
      <x v="3"/>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179"/>
    </i>
    <i>
      <x v="42"/>
      <x v="44"/>
    </i>
    <i>
      <x v="44"/>
      <x v="46"/>
    </i>
    <i>
      <x v="45"/>
      <x v="47"/>
    </i>
    <i>
      <x v="46"/>
      <x v="48"/>
    </i>
    <i>
      <x v="48"/>
      <x v="50"/>
    </i>
    <i>
      <x v="49"/>
      <x v="51"/>
    </i>
    <i>
      <x v="50"/>
      <x v="52"/>
    </i>
    <i>
      <x v="51"/>
      <x v="6"/>
    </i>
    <i>
      <x v="52"/>
      <x v="53"/>
    </i>
    <i>
      <x v="53"/>
      <x v="54"/>
    </i>
    <i>
      <x v="54"/>
      <x v="55"/>
    </i>
    <i>
      <x v="55"/>
      <x v="56"/>
    </i>
    <i>
      <x v="56"/>
      <x v="57"/>
    </i>
    <i>
      <x v="58"/>
      <x v="59"/>
    </i>
    <i>
      <x v="59"/>
      <x v="60"/>
    </i>
    <i>
      <x v="61"/>
      <x v="62"/>
    </i>
    <i>
      <x v="63"/>
      <x v="64"/>
    </i>
    <i>
      <x v="65"/>
      <x v="66"/>
    </i>
    <i>
      <x v="66"/>
      <x v="67"/>
    </i>
    <i>
      <x v="67"/>
      <x v="68"/>
    </i>
    <i>
      <x v="68"/>
      <x v="69"/>
    </i>
    <i>
      <x v="70"/>
      <x v="71"/>
    </i>
    <i>
      <x v="71"/>
      <x v="72"/>
    </i>
    <i>
      <x v="72"/>
      <x v="73"/>
    </i>
    <i>
      <x v="73"/>
      <x v="74"/>
    </i>
    <i>
      <x v="74"/>
      <x v="75"/>
    </i>
    <i>
      <x v="75"/>
      <x v="76"/>
    </i>
    <i>
      <x v="76"/>
      <x v="77"/>
    </i>
    <i>
      <x v="78"/>
      <x v="79"/>
    </i>
    <i>
      <x v="82"/>
      <x v="83"/>
    </i>
    <i>
      <x v="84"/>
      <x v="85"/>
    </i>
    <i>
      <x v="86"/>
      <x v="87"/>
    </i>
    <i>
      <x v="88"/>
      <x v="89"/>
    </i>
    <i>
      <x v="90"/>
      <x v="91"/>
    </i>
    <i>
      <x v="92"/>
      <x v="93"/>
    </i>
    <i>
      <x v="93"/>
      <x v="94"/>
    </i>
    <i>
      <x v="95"/>
      <x v="96"/>
    </i>
    <i>
      <x v="96"/>
      <x v="97"/>
    </i>
    <i>
      <x v="101"/>
      <x v="102"/>
    </i>
    <i>
      <x v="102"/>
      <x v="103"/>
    </i>
    <i>
      <x v="103"/>
      <x v="104"/>
    </i>
    <i>
      <x v="104"/>
      <x v="105"/>
    </i>
    <i>
      <x v="107"/>
      <x v="108"/>
    </i>
    <i>
      <x v="109"/>
      <x v="110"/>
    </i>
    <i>
      <x v="112"/>
      <x v="113"/>
    </i>
    <i>
      <x v="113"/>
      <x v="114"/>
    </i>
    <i>
      <x v="114"/>
      <x v="115"/>
    </i>
    <i>
      <x v="115"/>
      <x v="116"/>
    </i>
    <i>
      <x v="116"/>
      <x v="117"/>
    </i>
    <i>
      <x v="117"/>
      <x v="118"/>
    </i>
    <i>
      <x v="119"/>
      <x v="120"/>
    </i>
    <i>
      <x v="120"/>
      <x v="121"/>
    </i>
    <i>
      <x v="122"/>
      <x v="123"/>
    </i>
    <i>
      <x v="124"/>
      <x v="125"/>
    </i>
    <i>
      <x v="125"/>
      <x v="126"/>
    </i>
    <i>
      <x v="126"/>
      <x v="127"/>
    </i>
    <i>
      <x v="128"/>
      <x v="129"/>
    </i>
    <i>
      <x v="129"/>
      <x v="130"/>
    </i>
    <i>
      <x v="131"/>
      <x v="132"/>
    </i>
    <i>
      <x v="133"/>
      <x v="134"/>
    </i>
    <i>
      <x v="136"/>
      <x v="137"/>
    </i>
    <i>
      <x v="138"/>
      <x v="139"/>
    </i>
    <i>
      <x v="141"/>
      <x v="142"/>
    </i>
    <i>
      <x v="144"/>
      <x v="145"/>
    </i>
    <i>
      <x v="145"/>
      <x v="146"/>
    </i>
    <i>
      <x v="147"/>
      <x v="148"/>
    </i>
    <i>
      <x v="148"/>
      <x v="149"/>
    </i>
    <i>
      <x v="149"/>
      <x v="150"/>
    </i>
    <i>
      <x v="150"/>
      <x v="151"/>
    </i>
    <i>
      <x v="153"/>
      <x v="154"/>
    </i>
    <i>
      <x v="156"/>
      <x v="157"/>
    </i>
    <i>
      <x v="157"/>
      <x v="158"/>
    </i>
    <i>
      <x v="159"/>
      <x v="160"/>
    </i>
    <i>
      <x v="165"/>
      <x v="166"/>
    </i>
    <i>
      <x v="166"/>
      <x v="167"/>
    </i>
    <i>
      <x v="169"/>
      <x v="170"/>
    </i>
    <i>
      <x v="170"/>
      <x v="171"/>
    </i>
    <i>
      <x v="171"/>
      <x v="172"/>
    </i>
    <i>
      <x v="177"/>
      <x v="180"/>
    </i>
    <i>
      <x v="178"/>
      <x v="181"/>
    </i>
  </rowItems>
  <colFields count="2">
    <field x="3"/>
    <field x="-2"/>
  </colFields>
  <colItems count="10">
    <i>
      <x v="1"/>
      <x/>
    </i>
    <i r="1" i="1">
      <x v="1"/>
    </i>
    <i>
      <x v="2"/>
      <x/>
    </i>
    <i r="1" i="1">
      <x v="1"/>
    </i>
    <i>
      <x v="3"/>
      <x/>
    </i>
    <i r="1" i="1">
      <x v="1"/>
    </i>
    <i>
      <x v="4"/>
      <x/>
    </i>
    <i r="1" i="1">
      <x v="1"/>
    </i>
    <i>
      <x v="5"/>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94"/>
  <sheetViews>
    <sheetView topLeftCell="A3" workbookViewId="0">
      <selection activeCell="A4" sqref="A4"/>
    </sheetView>
  </sheetViews>
  <sheetFormatPr baseColWidth="10" defaultColWidth="11.42578125" defaultRowHeight="13.5"/>
  <cols>
    <col min="1" max="1" width="6.5703125" style="271" bestFit="1" customWidth="1"/>
    <col min="2" max="2" width="72.28515625" style="271" bestFit="1" customWidth="1"/>
    <col min="3" max="3" width="24.7109375" style="271" bestFit="1" customWidth="1"/>
    <col min="4" max="4" width="14.5703125" style="271" bestFit="1" customWidth="1"/>
    <col min="5" max="5" width="50.140625" style="271" customWidth="1"/>
    <col min="6" max="16384" width="11.42578125" style="271"/>
  </cols>
  <sheetData>
    <row r="1" spans="1:5" ht="18">
      <c r="A1" s="380" t="s">
        <v>714</v>
      </c>
      <c r="B1" s="380"/>
      <c r="C1" s="380"/>
      <c r="D1" s="380"/>
      <c r="E1" s="380"/>
    </row>
    <row r="3" spans="1:5" ht="25.5">
      <c r="A3" s="272" t="s">
        <v>33</v>
      </c>
      <c r="B3" s="272" t="s">
        <v>2</v>
      </c>
      <c r="C3" s="272" t="s">
        <v>694</v>
      </c>
      <c r="D3" s="272" t="s">
        <v>731</v>
      </c>
      <c r="E3" s="272" t="s">
        <v>715</v>
      </c>
    </row>
    <row r="4" spans="1:5">
      <c r="A4" s="273">
        <v>0</v>
      </c>
      <c r="B4" s="274" t="s">
        <v>870</v>
      </c>
      <c r="C4" s="345"/>
      <c r="D4" s="345"/>
      <c r="E4" s="345"/>
    </row>
    <row r="5" spans="1:5">
      <c r="A5" s="273">
        <v>6</v>
      </c>
      <c r="B5" s="274" t="s">
        <v>36</v>
      </c>
      <c r="C5" s="345" t="str">
        <f>+VLOOKUP(A5,[2]DISTRIBUCIÓN!$A$7:$E$596,5,FALSE)</f>
        <v>Jeovana Zabala</v>
      </c>
      <c r="D5" s="345" t="str">
        <f>+VLOOKUP(C5,[3]Hoja1!$A$3:$C$15,2,FALSE)</f>
        <v>2183333 - 1663</v>
      </c>
      <c r="E5" s="345" t="str">
        <f>+VLOOKUP(C5,[3]Hoja1!$A$3:$C$15,3,FALSE)</f>
        <v>jeovana.zabala@economiayfinanzas.gob.bo</v>
      </c>
    </row>
    <row r="6" spans="1:5">
      <c r="A6" s="275">
        <v>10</v>
      </c>
      <c r="B6" s="276" t="s">
        <v>37</v>
      </c>
      <c r="C6" s="345" t="str">
        <f>+VLOOKUP(A6,[2]DISTRIBUCIÓN!$A$7:$E$596,5,FALSE)</f>
        <v>María Raya</v>
      </c>
      <c r="D6" s="345" t="s">
        <v>3430</v>
      </c>
      <c r="E6" s="349" t="s">
        <v>3431</v>
      </c>
    </row>
    <row r="7" spans="1:5">
      <c r="A7" s="275">
        <v>15</v>
      </c>
      <c r="B7" s="276" t="s">
        <v>38</v>
      </c>
      <c r="C7" s="345" t="str">
        <f>+VLOOKUP(A7,[2]DISTRIBUCIÓN!$A$7:$E$596,5,FALSE)</f>
        <v>Rommel Cuba</v>
      </c>
      <c r="D7" s="345" t="str">
        <f>+VLOOKUP(C7,[3]Hoja1!$A$3:$C$15,2,FALSE)</f>
        <v>2183333 - 1649</v>
      </c>
      <c r="E7" s="349" t="str">
        <f>+VLOOKUP(C7,[3]Hoja1!$A$3:$C$15,3,FALSE)</f>
        <v>rommel.cuba@economiayfinanzas.gob.bo</v>
      </c>
    </row>
    <row r="8" spans="1:5">
      <c r="A8" s="275">
        <v>16</v>
      </c>
      <c r="B8" s="276" t="s">
        <v>39</v>
      </c>
      <c r="C8" s="345" t="str">
        <f>+VLOOKUP(A8,[2]DISTRIBUCIÓN!$A$7:$E$596,5,FALSE)</f>
        <v>Virginia Callisaya</v>
      </c>
      <c r="D8" s="345" t="str">
        <f>+VLOOKUP(C8,[3]Hoja1!$A$3:$C$15,2,FALSE)</f>
        <v>2183333 - 1645</v>
      </c>
      <c r="E8" s="349" t="str">
        <f>+VLOOKUP(C8,[3]Hoja1!$A$3:$C$15,3,FALSE)</f>
        <v>virginia.callisaya@economiayfinanzas.gob.bo</v>
      </c>
    </row>
    <row r="9" spans="1:5">
      <c r="A9" s="275">
        <v>20</v>
      </c>
      <c r="B9" s="276" t="s">
        <v>40</v>
      </c>
      <c r="C9" s="345" t="str">
        <f>+VLOOKUP(A9,[2]DISTRIBUCIÓN!$A$7:$E$596,5,FALSE)</f>
        <v>Huascar Nova</v>
      </c>
      <c r="D9" s="345" t="str">
        <f>+VLOOKUP(C9,[3]Hoja1!$A$3:$C$15,2,FALSE)</f>
        <v>2183333 - 1651</v>
      </c>
      <c r="E9" s="349" t="str">
        <f>+VLOOKUP(C9,[3]Hoja1!$A$3:$C$15,3,FALSE)</f>
        <v>huascar.nova@economiayfinanzas.gob.bo</v>
      </c>
    </row>
    <row r="10" spans="1:5">
      <c r="A10" s="275">
        <v>25</v>
      </c>
      <c r="B10" s="276" t="s">
        <v>41</v>
      </c>
      <c r="C10" s="345" t="str">
        <f>+VLOOKUP(A10,[2]DISTRIBUCIÓN!$A$7:$E$596,5,FALSE)</f>
        <v>Elizabeth Nina</v>
      </c>
      <c r="D10" s="345" t="str">
        <f>+VLOOKUP(C10,[3]Hoja1!$A$3:$C$15,2,FALSE)</f>
        <v>2183333 - 1637</v>
      </c>
      <c r="E10" s="349" t="str">
        <f>+VLOOKUP(C10,[3]Hoja1!$A$3:$C$15,3,FALSE)</f>
        <v>elizabeth.nina@economiayfinanzas.gob.bo</v>
      </c>
    </row>
    <row r="11" spans="1:5">
      <c r="A11" s="275">
        <v>30</v>
      </c>
      <c r="B11" s="276" t="s">
        <v>587</v>
      </c>
      <c r="C11" s="345" t="str">
        <f>+VLOOKUP(A11,[2]DISTRIBUCIÓN!$A$7:$E$596,5,FALSE)</f>
        <v>Jeovana Zabala</v>
      </c>
      <c r="D11" s="345" t="str">
        <f>+VLOOKUP(C11,[3]Hoja1!$A$3:$C$15,2,FALSE)</f>
        <v>2183333 - 1663</v>
      </c>
      <c r="E11" s="349" t="str">
        <f>+VLOOKUP(C11,[3]Hoja1!$A$3:$C$15,3,FALSE)</f>
        <v>jeovana.zabala@economiayfinanzas.gob.bo</v>
      </c>
    </row>
    <row r="12" spans="1:5">
      <c r="A12" s="275">
        <v>35</v>
      </c>
      <c r="B12" s="276" t="s">
        <v>42</v>
      </c>
      <c r="C12" s="345" t="str">
        <f>+VLOOKUP(A12,[2]DISTRIBUCIÓN!$A$7:$E$596,5,FALSE)</f>
        <v>Jeovana Zabala</v>
      </c>
      <c r="D12" s="345" t="str">
        <f>+VLOOKUP(C12,[3]Hoja1!$A$3:$C$15,2,FALSE)</f>
        <v>2183333 - 1663</v>
      </c>
      <c r="E12" s="349" t="str">
        <f>+VLOOKUP(C12,[3]Hoja1!$A$3:$C$15,3,FALSE)</f>
        <v>jeovana.zabala@economiayfinanzas.gob.bo</v>
      </c>
    </row>
    <row r="13" spans="1:5">
      <c r="A13" s="275">
        <v>41</v>
      </c>
      <c r="B13" s="276" t="s">
        <v>879</v>
      </c>
      <c r="C13" s="345" t="str">
        <f>+VLOOKUP(A13,[2]DISTRIBUCIÓN!$A$7:$E$596,5,FALSE)</f>
        <v>Emma Ticonipa</v>
      </c>
      <c r="D13" s="345" t="str">
        <f>+VLOOKUP(C13,[3]Hoja1!$A$3:$C$15,2,FALSE)</f>
        <v>2183333 - 1635</v>
      </c>
      <c r="E13" s="349" t="str">
        <f>+VLOOKUP(C13,[3]Hoja1!$A$3:$C$15,3,FALSE)</f>
        <v>emma.ticonipa@economiayfinanzas.gob.bo</v>
      </c>
    </row>
    <row r="14" spans="1:5">
      <c r="A14" s="275">
        <v>46</v>
      </c>
      <c r="B14" s="276" t="s">
        <v>719</v>
      </c>
      <c r="C14" s="345" t="str">
        <f>+VLOOKUP(A14,[2]DISTRIBUCIÓN!$A$7:$E$596,5,FALSE)</f>
        <v>Belén Espejo</v>
      </c>
      <c r="D14" s="345" t="str">
        <f>+VLOOKUP(C14,[3]Hoja1!$A$3:$C$15,2,FALSE)</f>
        <v>2183333 - 1644</v>
      </c>
      <c r="E14" s="349" t="str">
        <f>+VLOOKUP(C14,[3]Hoja1!$A$3:$C$15,3,FALSE)</f>
        <v>belen.espejo@economiayfinanzas.gob.bo</v>
      </c>
    </row>
    <row r="15" spans="1:5">
      <c r="A15" s="275">
        <v>47</v>
      </c>
      <c r="B15" s="276" t="s">
        <v>43</v>
      </c>
      <c r="C15" s="345" t="str">
        <f>+VLOOKUP(A15,[2]DISTRIBUCIÓN!$A$7:$E$596,5,FALSE)</f>
        <v>Virginia Huanca</v>
      </c>
      <c r="D15" s="345" t="str">
        <f>+VLOOKUP(C15,[3]Hoja1!$A$3:$C$15,2,FALSE)</f>
        <v>2183333 - 1636</v>
      </c>
      <c r="E15" s="349" t="str">
        <f>+VLOOKUP(C15,[3]Hoja1!$A$3:$C$15,3,FALSE)</f>
        <v>virginia.huanca@economiayfinanzas.gob.bo</v>
      </c>
    </row>
    <row r="16" spans="1:5">
      <c r="A16" s="275">
        <v>53</v>
      </c>
      <c r="B16" s="276" t="s">
        <v>721</v>
      </c>
      <c r="C16" s="345" t="str">
        <f>+VLOOKUP(A16,[2]DISTRIBUCIÓN!$A$7:$E$596,5,FALSE)</f>
        <v>Virginia Callisaya</v>
      </c>
      <c r="D16" s="345" t="str">
        <f>+VLOOKUP(C16,[3]Hoja1!$A$3:$C$15,2,FALSE)</f>
        <v>2183333 - 1645</v>
      </c>
      <c r="E16" s="349" t="str">
        <f>+VLOOKUP(C16,[3]Hoja1!$A$3:$C$15,3,FALSE)</f>
        <v>virginia.callisaya@economiayfinanzas.gob.bo</v>
      </c>
    </row>
    <row r="17" spans="1:5">
      <c r="A17" s="275">
        <v>54</v>
      </c>
      <c r="B17" s="276" t="s">
        <v>876</v>
      </c>
      <c r="C17" s="345" t="str">
        <f>+VLOOKUP(A17,[2]DISTRIBUCIÓN!$A$7:$E$596,5,FALSE)</f>
        <v>Virginia Callisaya</v>
      </c>
      <c r="D17" s="345" t="str">
        <f>+VLOOKUP(C17,[3]Hoja1!$A$3:$C$15,2,FALSE)</f>
        <v>2183333 - 1645</v>
      </c>
      <c r="E17" s="349" t="str">
        <f>+VLOOKUP(C17,[3]Hoja1!$A$3:$C$15,3,FALSE)</f>
        <v>virginia.callisaya@economiayfinanzas.gob.bo</v>
      </c>
    </row>
    <row r="18" spans="1:5">
      <c r="A18" s="275">
        <v>66</v>
      </c>
      <c r="B18" s="276" t="s">
        <v>1571</v>
      </c>
      <c r="C18" s="345" t="str">
        <f>+VLOOKUP(A18,[2]DISTRIBUCIÓN!$A$7:$E$596,5,FALSE)</f>
        <v>Virginia Huanca</v>
      </c>
      <c r="D18" s="345" t="str">
        <f>+VLOOKUP(C18,[3]Hoja1!$A$3:$C$15,2,FALSE)</f>
        <v>2183333 - 1636</v>
      </c>
      <c r="E18" s="349" t="str">
        <f>+VLOOKUP(C18,[3]Hoja1!$A$3:$C$15,3,FALSE)</f>
        <v>virginia.huanca@economiayfinanzas.gob.bo</v>
      </c>
    </row>
    <row r="19" spans="1:5">
      <c r="A19" s="275">
        <v>70</v>
      </c>
      <c r="B19" s="276" t="s">
        <v>44</v>
      </c>
      <c r="C19" s="345" t="str">
        <f>+VLOOKUP(A19,[2]DISTRIBUCIÓN!$A$7:$E$596,5,FALSE)</f>
        <v>Jorge Vargas</v>
      </c>
      <c r="D19" s="345" t="str">
        <f>+VLOOKUP(C19,[3]Hoja1!$A$3:$C$15,2,FALSE)</f>
        <v>2183333 - 1633</v>
      </c>
      <c r="E19" s="349" t="str">
        <f>+VLOOKUP(C19,[3]Hoja1!$A$3:$C$15,3,FALSE)</f>
        <v>jorge.vargas@economiayfinanzas.gob.bo</v>
      </c>
    </row>
    <row r="20" spans="1:5">
      <c r="A20" s="275">
        <v>76</v>
      </c>
      <c r="B20" s="276" t="s">
        <v>45</v>
      </c>
      <c r="C20" s="345" t="str">
        <f>+VLOOKUP(A20,[2]DISTRIBUCIÓN!$A$7:$E$596,5,FALSE)</f>
        <v>Rommel Cuba</v>
      </c>
      <c r="D20" s="345" t="str">
        <f>+VLOOKUP(C20,[3]Hoja1!$A$3:$C$15,2,FALSE)</f>
        <v>2183333 - 1649</v>
      </c>
      <c r="E20" s="349" t="str">
        <f>+VLOOKUP(C20,[3]Hoja1!$A$3:$C$15,3,FALSE)</f>
        <v>rommel.cuba@economiayfinanzas.gob.bo</v>
      </c>
    </row>
    <row r="21" spans="1:5">
      <c r="A21" s="275">
        <v>78</v>
      </c>
      <c r="B21" s="276" t="s">
        <v>720</v>
      </c>
      <c r="C21" s="345" t="str">
        <f>+VLOOKUP(A21,[2]DISTRIBUCIÓN!$A$7:$E$596,5,FALSE)</f>
        <v>Emma Ticonipa</v>
      </c>
      <c r="D21" s="345" t="str">
        <f>+VLOOKUP(C21,[3]Hoja1!$A$3:$C$15,2,FALSE)</f>
        <v>2183333 - 1635</v>
      </c>
      <c r="E21" s="349" t="str">
        <f>+VLOOKUP(C21,[3]Hoja1!$A$3:$C$15,3,FALSE)</f>
        <v>emma.ticonipa@economiayfinanzas.gob.bo</v>
      </c>
    </row>
    <row r="22" spans="1:5">
      <c r="A22" s="275">
        <v>81</v>
      </c>
      <c r="B22" s="276" t="s">
        <v>46</v>
      </c>
      <c r="C22" s="345" t="str">
        <f>+VLOOKUP(A22,[2]DISTRIBUCIÓN!$A$7:$E$596,5,FALSE)</f>
        <v>Huascar Nova</v>
      </c>
      <c r="D22" s="345" t="str">
        <f>+VLOOKUP(C22,[3]Hoja1!$A$3:$C$15,2,FALSE)</f>
        <v>2183333 - 1651</v>
      </c>
      <c r="E22" s="349" t="str">
        <f>+VLOOKUP(C22,[3]Hoja1!$A$3:$C$15,3,FALSE)</f>
        <v>huascar.nova@economiayfinanzas.gob.bo</v>
      </c>
    </row>
    <row r="23" spans="1:5">
      <c r="A23" s="275">
        <v>86</v>
      </c>
      <c r="B23" s="276" t="s">
        <v>47</v>
      </c>
      <c r="C23" s="345" t="str">
        <f>+VLOOKUP(A23,[2]DISTRIBUCIÓN!$A$7:$E$596,5,FALSE)</f>
        <v>Jorge Vargas</v>
      </c>
      <c r="D23" s="345" t="str">
        <f>+VLOOKUP(C23,[3]Hoja1!$A$3:$C$15,2,FALSE)</f>
        <v>2183333 - 1633</v>
      </c>
      <c r="E23" s="349" t="str">
        <f>+VLOOKUP(C23,[3]Hoja1!$A$3:$C$15,3,FALSE)</f>
        <v>jorge.vargas@economiayfinanzas.gob.bo</v>
      </c>
    </row>
    <row r="24" spans="1:5">
      <c r="A24" s="275">
        <v>95</v>
      </c>
      <c r="B24" s="276" t="s">
        <v>744</v>
      </c>
      <c r="C24" s="345" t="str">
        <f>+VLOOKUP(A24,[2]DISTRIBUCIÓN!$A$7:$E$596,5,FALSE)</f>
        <v>Rommel Cuba</v>
      </c>
      <c r="D24" s="345" t="str">
        <f>+VLOOKUP(C24,[3]Hoja1!$A$3:$C$15,2,FALSE)</f>
        <v>2183333 - 1649</v>
      </c>
      <c r="E24" s="349" t="str">
        <f>+VLOOKUP(C24,[3]Hoja1!$A$3:$C$15,3,FALSE)</f>
        <v>rommel.cuba@economiayfinanzas.gob.bo</v>
      </c>
    </row>
    <row r="25" spans="1:5">
      <c r="A25" s="316">
        <v>108</v>
      </c>
      <c r="B25" s="317" t="s">
        <v>48</v>
      </c>
      <c r="C25" s="345" t="str">
        <f>+VLOOKUP(A25,[2]DISTRIBUCIÓN!$A$7:$E$596,5,FALSE)</f>
        <v>Virginia Callisaya</v>
      </c>
      <c r="D25" s="345" t="str">
        <f>+VLOOKUP(C25,[3]Hoja1!$A$3:$C$15,2,FALSE)</f>
        <v>2183333 - 1645</v>
      </c>
      <c r="E25" s="349" t="str">
        <f>+VLOOKUP(C25,[3]Hoja1!$A$3:$C$15,3,FALSE)</f>
        <v>virginia.callisaya@economiayfinanzas.gob.bo</v>
      </c>
    </row>
    <row r="26" spans="1:5">
      <c r="A26" s="316">
        <v>109</v>
      </c>
      <c r="B26" s="317" t="s">
        <v>745</v>
      </c>
      <c r="C26" s="345" t="str">
        <f>+VLOOKUP(A26,[2]DISTRIBUCIÓN!$A$7:$E$596,5,FALSE)</f>
        <v>Virginia Callisaya</v>
      </c>
      <c r="D26" s="345" t="str">
        <f>+VLOOKUP(C26,[3]Hoja1!$A$3:$C$15,2,FALSE)</f>
        <v>2183333 - 1645</v>
      </c>
      <c r="E26" s="349" t="str">
        <f>+VLOOKUP(C26,[3]Hoja1!$A$3:$C$15,3,FALSE)</f>
        <v>virginia.callisaya@economiayfinanzas.gob.bo</v>
      </c>
    </row>
    <row r="27" spans="1:5">
      <c r="A27" s="316">
        <v>111</v>
      </c>
      <c r="B27" s="317" t="s">
        <v>49</v>
      </c>
      <c r="C27" s="345" t="str">
        <f>+VLOOKUP(A27,[2]DISTRIBUCIÓN!$A$7:$E$596,5,FALSE)</f>
        <v>Virginia Callisaya</v>
      </c>
      <c r="D27" s="345" t="str">
        <f>+VLOOKUP(C27,[3]Hoja1!$A$3:$C$15,2,FALSE)</f>
        <v>2183333 - 1645</v>
      </c>
      <c r="E27" s="349" t="str">
        <f>+VLOOKUP(C27,[3]Hoja1!$A$3:$C$15,3,FALSE)</f>
        <v>virginia.callisaya@economiayfinanzas.gob.bo</v>
      </c>
    </row>
    <row r="28" spans="1:5">
      <c r="A28" s="316">
        <v>117</v>
      </c>
      <c r="B28" s="317" t="s">
        <v>50</v>
      </c>
      <c r="C28" s="345" t="str">
        <f>+VLOOKUP(A28,[2]DISTRIBUCIÓN!$A$7:$E$596,5,FALSE)</f>
        <v>Virginia Callisaya</v>
      </c>
      <c r="D28" s="345" t="str">
        <f>+VLOOKUP(C28,[3]Hoja1!$A$3:$C$15,2,FALSE)</f>
        <v>2183333 - 1645</v>
      </c>
      <c r="E28" s="349" t="str">
        <f>+VLOOKUP(C28,[3]Hoja1!$A$3:$C$15,3,FALSE)</f>
        <v>virginia.callisaya@economiayfinanzas.gob.bo</v>
      </c>
    </row>
    <row r="29" spans="1:5">
      <c r="A29" s="316">
        <v>119</v>
      </c>
      <c r="B29" s="317" t="s">
        <v>746</v>
      </c>
      <c r="C29" s="345" t="str">
        <f>+VLOOKUP(A29,[2]DISTRIBUCIÓN!$A$7:$E$596,5,FALSE)</f>
        <v>Virginia Callisaya</v>
      </c>
      <c r="D29" s="345" t="str">
        <f>+VLOOKUP(C29,[3]Hoja1!$A$3:$C$15,2,FALSE)</f>
        <v>2183333 - 1645</v>
      </c>
      <c r="E29" s="349" t="str">
        <f>+VLOOKUP(C29,[3]Hoja1!$A$3:$C$15,3,FALSE)</f>
        <v>virginia.callisaya@economiayfinanzas.gob.bo</v>
      </c>
    </row>
    <row r="30" spans="1:5">
      <c r="A30" s="275">
        <v>124</v>
      </c>
      <c r="B30" s="276" t="s">
        <v>51</v>
      </c>
      <c r="C30" s="345" t="str">
        <f>+VLOOKUP(A30,[2]DISTRIBUCIÓN!$A$7:$E$596,5,FALSE)</f>
        <v>Virginia Callisaya</v>
      </c>
      <c r="D30" s="345" t="str">
        <f>+VLOOKUP(C30,[3]Hoja1!$A$3:$C$15,2,FALSE)</f>
        <v>2183333 - 1645</v>
      </c>
      <c r="E30" s="349" t="str">
        <f>+VLOOKUP(C30,[3]Hoja1!$A$3:$C$15,3,FALSE)</f>
        <v>virginia.callisaya@economiayfinanzas.gob.bo</v>
      </c>
    </row>
    <row r="31" spans="1:5">
      <c r="A31" s="277">
        <v>129</v>
      </c>
      <c r="B31" s="278" t="s">
        <v>52</v>
      </c>
      <c r="C31" s="345" t="str">
        <f>+VLOOKUP(A31,[2]DISTRIBUCIÓN!$A$7:$E$596,5,FALSE)</f>
        <v>Virginia Callisaya</v>
      </c>
      <c r="D31" s="345" t="str">
        <f>+VLOOKUP(C31,[3]Hoja1!$A$3:$C$15,2,FALSE)</f>
        <v>2183333 - 1645</v>
      </c>
      <c r="E31" s="349" t="str">
        <f>+VLOOKUP(C31,[3]Hoja1!$A$3:$C$15,3,FALSE)</f>
        <v>virginia.callisaya@economiayfinanzas.gob.bo</v>
      </c>
    </row>
    <row r="32" spans="1:5">
      <c r="A32" s="275">
        <v>130</v>
      </c>
      <c r="B32" s="276" t="s">
        <v>53</v>
      </c>
      <c r="C32" s="345" t="str">
        <f>+VLOOKUP(A32,[2]DISTRIBUCIÓN!$A$7:$E$596,5,FALSE)</f>
        <v>Elizabeth Nina</v>
      </c>
      <c r="D32" s="345" t="str">
        <f>+VLOOKUP(C32,[3]Hoja1!$A$3:$C$15,2,FALSE)</f>
        <v>2183333 - 1637</v>
      </c>
      <c r="E32" s="349" t="str">
        <f>+VLOOKUP(C32,[3]Hoja1!$A$3:$C$15,3,FALSE)</f>
        <v>elizabeth.nina@economiayfinanzas.gob.bo</v>
      </c>
    </row>
    <row r="33" spans="1:5">
      <c r="A33" s="275">
        <v>132</v>
      </c>
      <c r="B33" s="276" t="s">
        <v>54</v>
      </c>
      <c r="C33" s="345" t="str">
        <f>+VLOOKUP(A33,[2]DISTRIBUCIÓN!$A$7:$E$596,5,FALSE)</f>
        <v>Huascar Nova</v>
      </c>
      <c r="D33" s="345" t="str">
        <f>+VLOOKUP(C33,[3]Hoja1!$A$3:$C$15,2,FALSE)</f>
        <v>2183333 - 1651</v>
      </c>
      <c r="E33" s="349" t="str">
        <f>+VLOOKUP(C33,[3]Hoja1!$A$3:$C$15,3,FALSE)</f>
        <v>huascar.nova@economiayfinanzas.gob.bo</v>
      </c>
    </row>
    <row r="34" spans="1:5">
      <c r="A34" s="275">
        <v>133</v>
      </c>
      <c r="B34" s="276" t="s">
        <v>55</v>
      </c>
      <c r="C34" s="345" t="str">
        <f>+VLOOKUP(A34,[2]DISTRIBUCIÓN!$A$7:$E$596,5,FALSE)</f>
        <v>Huascar Nova</v>
      </c>
      <c r="D34" s="345" t="str">
        <f>+VLOOKUP(C34,[3]Hoja1!$A$3:$C$15,2,FALSE)</f>
        <v>2183333 - 1651</v>
      </c>
      <c r="E34" s="349" t="str">
        <f>+VLOOKUP(C34,[3]Hoja1!$A$3:$C$15,3,FALSE)</f>
        <v>huascar.nova@economiayfinanzas.gob.bo</v>
      </c>
    </row>
    <row r="35" spans="1:5">
      <c r="A35" s="275">
        <v>134</v>
      </c>
      <c r="B35" s="276" t="s">
        <v>56</v>
      </c>
      <c r="C35" s="345" t="str">
        <f>+VLOOKUP(A35,[2]DISTRIBUCIÓN!$A$7:$E$596,5,FALSE)</f>
        <v>Huascar Nova</v>
      </c>
      <c r="D35" s="345" t="str">
        <f>+VLOOKUP(C35,[3]Hoja1!$A$3:$C$15,2,FALSE)</f>
        <v>2183333 - 1651</v>
      </c>
      <c r="E35" s="349" t="str">
        <f>+VLOOKUP(C35,[3]Hoja1!$A$3:$C$15,3,FALSE)</f>
        <v>huascar.nova@economiayfinanzas.gob.bo</v>
      </c>
    </row>
    <row r="36" spans="1:5">
      <c r="A36" s="275">
        <v>137</v>
      </c>
      <c r="B36" s="276" t="s">
        <v>57</v>
      </c>
      <c r="C36" s="345" t="str">
        <f>+VLOOKUP(A36,[2]DISTRIBUCIÓN!$A$7:$E$596,5,FALSE)</f>
        <v>Huascar Nova</v>
      </c>
      <c r="D36" s="345" t="str">
        <f>+VLOOKUP(C36,[3]Hoja1!$A$3:$C$15,2,FALSE)</f>
        <v>2183333 - 1651</v>
      </c>
      <c r="E36" s="349" t="str">
        <f>+VLOOKUP(C36,[3]Hoja1!$A$3:$C$15,3,FALSE)</f>
        <v>huascar.nova@economiayfinanzas.gob.bo</v>
      </c>
    </row>
    <row r="37" spans="1:5">
      <c r="A37" s="275">
        <v>138</v>
      </c>
      <c r="B37" s="276" t="s">
        <v>58</v>
      </c>
      <c r="C37" s="345" t="str">
        <f>+VLOOKUP(A37,[2]DISTRIBUCIÓN!$A$7:$E$596,5,FALSE)</f>
        <v>Jeovana Zabala</v>
      </c>
      <c r="D37" s="345" t="str">
        <f>+VLOOKUP(C37,[3]Hoja1!$A$3:$C$15,2,FALSE)</f>
        <v>2183333 - 1663</v>
      </c>
      <c r="E37" s="349" t="str">
        <f>+VLOOKUP(C37,[3]Hoja1!$A$3:$C$15,3,FALSE)</f>
        <v>jeovana.zabala@economiayfinanzas.gob.bo</v>
      </c>
    </row>
    <row r="38" spans="1:5">
      <c r="A38" s="275">
        <v>139</v>
      </c>
      <c r="B38" s="276" t="s">
        <v>59</v>
      </c>
      <c r="C38" s="345" t="str">
        <f>+VLOOKUP(A38,[2]DISTRIBUCIÓN!$A$7:$E$596,5,FALSE)</f>
        <v>Jeovana Zabala</v>
      </c>
      <c r="D38" s="345" t="str">
        <f>+VLOOKUP(C38,[3]Hoja1!$A$3:$C$15,2,FALSE)</f>
        <v>2183333 - 1663</v>
      </c>
      <c r="E38" s="349" t="str">
        <f>+VLOOKUP(C38,[3]Hoja1!$A$3:$C$15,3,FALSE)</f>
        <v>jeovana.zabala@economiayfinanzas.gob.bo</v>
      </c>
    </row>
    <row r="39" spans="1:5">
      <c r="A39" s="275">
        <v>140</v>
      </c>
      <c r="B39" s="276" t="s">
        <v>654</v>
      </c>
      <c r="C39" s="345" t="str">
        <f>+VLOOKUP(A39,[2]DISTRIBUCIÓN!$A$7:$E$596,5,FALSE)</f>
        <v>Jeovana Zabala</v>
      </c>
      <c r="D39" s="345" t="str">
        <f>+VLOOKUP(C39,[3]Hoja1!$A$3:$C$15,2,FALSE)</f>
        <v>2183333 - 1663</v>
      </c>
      <c r="E39" s="349" t="str">
        <f>+VLOOKUP(C39,[3]Hoja1!$A$3:$C$15,3,FALSE)</f>
        <v>jeovana.zabala@economiayfinanzas.gob.bo</v>
      </c>
    </row>
    <row r="40" spans="1:5">
      <c r="A40" s="275">
        <v>141</v>
      </c>
      <c r="B40" s="276" t="s">
        <v>60</v>
      </c>
      <c r="C40" s="345" t="str">
        <f>+VLOOKUP(A40,[2]DISTRIBUCIÓN!$A$7:$E$596,5,FALSE)</f>
        <v>Jeovana Zabala</v>
      </c>
      <c r="D40" s="345" t="str">
        <f>+VLOOKUP(C40,[3]Hoja1!$A$3:$C$15,2,FALSE)</f>
        <v>2183333 - 1663</v>
      </c>
      <c r="E40" s="349" t="str">
        <f>+VLOOKUP(C40,[3]Hoja1!$A$3:$C$15,3,FALSE)</f>
        <v>jeovana.zabala@economiayfinanzas.gob.bo</v>
      </c>
    </row>
    <row r="41" spans="1:5">
      <c r="A41" s="275">
        <v>142</v>
      </c>
      <c r="B41" s="276" t="s">
        <v>61</v>
      </c>
      <c r="C41" s="345" t="str">
        <f>+VLOOKUP(A41,[2]DISTRIBUCIÓN!$A$7:$E$596,5,FALSE)</f>
        <v>Jeovana Zabala</v>
      </c>
      <c r="D41" s="345" t="str">
        <f>+VLOOKUP(C41,[3]Hoja1!$A$3:$C$15,2,FALSE)</f>
        <v>2183333 - 1663</v>
      </c>
      <c r="E41" s="349" t="str">
        <f>+VLOOKUP(C41,[3]Hoja1!$A$3:$C$15,3,FALSE)</f>
        <v>jeovana.zabala@economiayfinanzas.gob.bo</v>
      </c>
    </row>
    <row r="42" spans="1:5">
      <c r="A42" s="275">
        <v>143</v>
      </c>
      <c r="B42" s="276" t="s">
        <v>62</v>
      </c>
      <c r="C42" s="345" t="str">
        <f>+VLOOKUP(A42,[2]DISTRIBUCIÓN!$A$7:$E$596,5,FALSE)</f>
        <v>Jeovana Zabala</v>
      </c>
      <c r="D42" s="345" t="str">
        <f>+VLOOKUP(C42,[3]Hoja1!$A$3:$C$15,2,FALSE)</f>
        <v>2183333 - 1663</v>
      </c>
      <c r="E42" s="349" t="str">
        <f>+VLOOKUP(C42,[3]Hoja1!$A$3:$C$15,3,FALSE)</f>
        <v>jeovana.zabala@economiayfinanzas.gob.bo</v>
      </c>
    </row>
    <row r="43" spans="1:5">
      <c r="A43" s="277">
        <v>144</v>
      </c>
      <c r="B43" s="278" t="s">
        <v>655</v>
      </c>
      <c r="C43" s="345" t="str">
        <f>+VLOOKUP(A43,[2]DISTRIBUCIÓN!$A$7:$E$596,5,FALSE)</f>
        <v>Jeovana Zabala</v>
      </c>
      <c r="D43" s="345" t="str">
        <f>+VLOOKUP(C43,[3]Hoja1!$A$3:$C$15,2,FALSE)</f>
        <v>2183333 - 1663</v>
      </c>
      <c r="E43" s="349" t="str">
        <f>+VLOOKUP(C43,[3]Hoja1!$A$3:$C$15,3,FALSE)</f>
        <v>jeovana.zabala@economiayfinanzas.gob.bo</v>
      </c>
    </row>
    <row r="44" spans="1:5">
      <c r="A44" s="275">
        <v>145</v>
      </c>
      <c r="B44" s="276" t="s">
        <v>63</v>
      </c>
      <c r="C44" s="345" t="str">
        <f>+VLOOKUP(A44,[2]DISTRIBUCIÓN!$A$7:$E$596,5,FALSE)</f>
        <v>Jeovana Zabala</v>
      </c>
      <c r="D44" s="345" t="str">
        <f>+VLOOKUP(C44,[3]Hoja1!$A$3:$C$15,2,FALSE)</f>
        <v>2183333 - 1663</v>
      </c>
      <c r="E44" s="349" t="str">
        <f>+VLOOKUP(C44,[3]Hoja1!$A$3:$C$15,3,FALSE)</f>
        <v>jeovana.zabala@economiayfinanzas.gob.bo</v>
      </c>
    </row>
    <row r="45" spans="1:5">
      <c r="A45" s="275">
        <v>146</v>
      </c>
      <c r="B45" s="276" t="s">
        <v>64</v>
      </c>
      <c r="C45" s="345" t="str">
        <f>+VLOOKUP(A45,[2]DISTRIBUCIÓN!$A$7:$E$596,5,FALSE)</f>
        <v>Jeovana Zabala</v>
      </c>
      <c r="D45" s="345" t="str">
        <f>+VLOOKUP(C45,[3]Hoja1!$A$3:$C$15,2,FALSE)</f>
        <v>2183333 - 1663</v>
      </c>
      <c r="E45" s="349" t="str">
        <f>+VLOOKUP(C45,[3]Hoja1!$A$3:$C$15,3,FALSE)</f>
        <v>jeovana.zabala@economiayfinanzas.gob.bo</v>
      </c>
    </row>
    <row r="46" spans="1:5">
      <c r="A46" s="275">
        <v>147</v>
      </c>
      <c r="B46" s="276" t="s">
        <v>625</v>
      </c>
      <c r="C46" s="345" t="str">
        <f>+VLOOKUP(A46,[2]DISTRIBUCIÓN!$A$7:$E$596,5,FALSE)</f>
        <v>Jeovana Zabala</v>
      </c>
      <c r="D46" s="345" t="str">
        <f>+VLOOKUP(C46,[3]Hoja1!$A$3:$C$15,2,FALSE)</f>
        <v>2183333 - 1663</v>
      </c>
      <c r="E46" s="349" t="str">
        <f>+VLOOKUP(C46,[3]Hoja1!$A$3:$C$15,3,FALSE)</f>
        <v>jeovana.zabala@economiayfinanzas.gob.bo</v>
      </c>
    </row>
    <row r="47" spans="1:5">
      <c r="A47" s="275">
        <v>148</v>
      </c>
      <c r="B47" s="276" t="s">
        <v>65</v>
      </c>
      <c r="C47" s="345" t="str">
        <f>+VLOOKUP(A47,[2]DISTRIBUCIÓN!$A$7:$E$596,5,FALSE)</f>
        <v>Jeovana Zabala</v>
      </c>
      <c r="D47" s="345" t="str">
        <f>+VLOOKUP(C47,[3]Hoja1!$A$3:$C$15,2,FALSE)</f>
        <v>2183333 - 1663</v>
      </c>
      <c r="E47" s="349" t="str">
        <f>+VLOOKUP(C47,[3]Hoja1!$A$3:$C$15,3,FALSE)</f>
        <v>jeovana.zabala@economiayfinanzas.gob.bo</v>
      </c>
    </row>
    <row r="48" spans="1:5">
      <c r="A48" s="275">
        <v>150</v>
      </c>
      <c r="B48" s="276" t="s">
        <v>66</v>
      </c>
      <c r="C48" s="345" t="str">
        <f>+VLOOKUP(A48,[2]DISTRIBUCIÓN!$A$7:$E$596,5,FALSE)</f>
        <v>Huascar Nova</v>
      </c>
      <c r="D48" s="345" t="str">
        <f>+VLOOKUP(C48,[3]Hoja1!$A$3:$C$15,2,FALSE)</f>
        <v>2183333 - 1651</v>
      </c>
      <c r="E48" s="349" t="str">
        <f>+VLOOKUP(C48,[3]Hoja1!$A$3:$C$15,3,FALSE)</f>
        <v>huascar.nova@economiayfinanzas.gob.bo</v>
      </c>
    </row>
    <row r="49" spans="1:5">
      <c r="A49" s="275">
        <v>152</v>
      </c>
      <c r="B49" s="276" t="s">
        <v>747</v>
      </c>
      <c r="C49" s="345" t="str">
        <f>+VLOOKUP(A49,[2]DISTRIBUCIÓN!$A$7:$E$596,5,FALSE)</f>
        <v>Huascar Nova</v>
      </c>
      <c r="D49" s="345" t="str">
        <f>+VLOOKUP(C49,[3]Hoja1!$A$3:$C$15,2,FALSE)</f>
        <v>2183333 - 1651</v>
      </c>
      <c r="E49" s="349" t="str">
        <f>+VLOOKUP(C49,[3]Hoja1!$A$3:$C$15,3,FALSE)</f>
        <v>huascar.nova@economiayfinanzas.gob.bo</v>
      </c>
    </row>
    <row r="50" spans="1:5">
      <c r="A50" s="275">
        <v>153</v>
      </c>
      <c r="B50" s="276" t="s">
        <v>748</v>
      </c>
      <c r="C50" s="345" t="str">
        <f>+VLOOKUP(A50,[2]DISTRIBUCIÓN!$A$7:$E$596,5,FALSE)</f>
        <v>Huascar Nova</v>
      </c>
      <c r="D50" s="345" t="str">
        <f>+VLOOKUP(C50,[3]Hoja1!$A$3:$C$15,2,FALSE)</f>
        <v>2183333 - 1651</v>
      </c>
      <c r="E50" s="349" t="str">
        <f>+VLOOKUP(C50,[3]Hoja1!$A$3:$C$15,3,FALSE)</f>
        <v>huascar.nova@economiayfinanzas.gob.bo</v>
      </c>
    </row>
    <row r="51" spans="1:5">
      <c r="A51" s="275">
        <v>154</v>
      </c>
      <c r="B51" s="276" t="s">
        <v>69</v>
      </c>
      <c r="C51" s="345" t="str">
        <f>+VLOOKUP(A51,[2]DISTRIBUCIÓN!$A$7:$E$596,5,FALSE)</f>
        <v>Emma Ticonipa</v>
      </c>
      <c r="D51" s="345" t="str">
        <f>+VLOOKUP(C51,[3]Hoja1!$A$3:$C$15,2,FALSE)</f>
        <v>2183333 - 1635</v>
      </c>
      <c r="E51" s="349" t="str">
        <f>+VLOOKUP(C51,[3]Hoja1!$A$3:$C$15,3,FALSE)</f>
        <v>emma.ticonipa@economiayfinanzas.gob.bo</v>
      </c>
    </row>
    <row r="52" spans="1:5">
      <c r="A52" s="275">
        <v>155</v>
      </c>
      <c r="B52" s="276" t="s">
        <v>70</v>
      </c>
      <c r="C52" s="345" t="str">
        <f>+VLOOKUP(A52,[2]DISTRIBUCIÓN!$A$7:$E$596,5,FALSE)</f>
        <v>Emma Ticonipa</v>
      </c>
      <c r="D52" s="345" t="str">
        <f>+VLOOKUP(C52,[3]Hoja1!$A$3:$C$15,2,FALSE)</f>
        <v>2183333 - 1635</v>
      </c>
      <c r="E52" s="349" t="str">
        <f>+VLOOKUP(C52,[3]Hoja1!$A$3:$C$15,3,FALSE)</f>
        <v>emma.ticonipa@economiayfinanzas.gob.bo</v>
      </c>
    </row>
    <row r="53" spans="1:5">
      <c r="A53" s="275">
        <v>156</v>
      </c>
      <c r="B53" s="276" t="s">
        <v>71</v>
      </c>
      <c r="C53" s="345" t="str">
        <f>+VLOOKUP(A53,[2]DISTRIBUCIÓN!$A$7:$E$596,5,FALSE)</f>
        <v>Emma Ticonipa</v>
      </c>
      <c r="D53" s="345" t="str">
        <f>+VLOOKUP(C53,[3]Hoja1!$A$3:$C$15,2,FALSE)</f>
        <v>2183333 - 1635</v>
      </c>
      <c r="E53" s="349" t="str">
        <f>+VLOOKUP(C53,[3]Hoja1!$A$3:$C$15,3,FALSE)</f>
        <v>emma.ticonipa@economiayfinanzas.gob.bo</v>
      </c>
    </row>
    <row r="54" spans="1:5">
      <c r="A54" s="275">
        <v>159</v>
      </c>
      <c r="B54" s="276" t="s">
        <v>749</v>
      </c>
      <c r="C54" s="345" t="str">
        <f>+VLOOKUP(A54,[2]DISTRIBUCIÓN!$A$7:$E$596,5,FALSE)</f>
        <v>Emma Ticonipa</v>
      </c>
      <c r="D54" s="345" t="str">
        <f>+VLOOKUP(C54,[3]Hoja1!$A$3:$C$15,2,FALSE)</f>
        <v>2183333 - 1635</v>
      </c>
      <c r="E54" s="349" t="str">
        <f>+VLOOKUP(C54,[3]Hoja1!$A$3:$C$15,3,FALSE)</f>
        <v>emma.ticonipa@economiayfinanzas.gob.bo</v>
      </c>
    </row>
    <row r="55" spans="1:5">
      <c r="A55" s="275">
        <v>163</v>
      </c>
      <c r="B55" s="276" t="s">
        <v>72</v>
      </c>
      <c r="C55" s="345" t="str">
        <f>+VLOOKUP(A55,[2]DISTRIBUCIÓN!$A$7:$E$596,5,FALSE)</f>
        <v>Virginia Huanca</v>
      </c>
      <c r="D55" s="345" t="str">
        <f>+VLOOKUP(C55,[3]Hoja1!$A$3:$C$15,2,FALSE)</f>
        <v>2183333 - 1636</v>
      </c>
      <c r="E55" s="349" t="str">
        <f>+VLOOKUP(C55,[3]Hoja1!$A$3:$C$15,3,FALSE)</f>
        <v>virginia.huanca@economiayfinanzas.gob.bo</v>
      </c>
    </row>
    <row r="56" spans="1:5">
      <c r="A56" s="275">
        <v>169</v>
      </c>
      <c r="B56" s="276" t="s">
        <v>73</v>
      </c>
      <c r="C56" s="345" t="str">
        <f>+VLOOKUP(A56,[2]DISTRIBUCIÓN!$A$7:$E$596,5,FALSE)</f>
        <v>Emma Ticonipa</v>
      </c>
      <c r="D56" s="345" t="str">
        <f>+VLOOKUP(C56,[3]Hoja1!$A$3:$C$15,2,FALSE)</f>
        <v>2183333 - 1635</v>
      </c>
      <c r="E56" s="349" t="str">
        <f>+VLOOKUP(C56,[3]Hoja1!$A$3:$C$15,3,FALSE)</f>
        <v>emma.ticonipa@economiayfinanzas.gob.bo</v>
      </c>
    </row>
    <row r="57" spans="1:5">
      <c r="A57" s="275">
        <v>170</v>
      </c>
      <c r="B57" s="276" t="s">
        <v>74</v>
      </c>
      <c r="C57" s="345" t="str">
        <f>+VLOOKUP(A57,[2]DISTRIBUCIÓN!$A$7:$E$596,5,FALSE)</f>
        <v>Rommel Cuba</v>
      </c>
      <c r="D57" s="345" t="str">
        <f>+VLOOKUP(C57,[3]Hoja1!$A$3:$C$15,2,FALSE)</f>
        <v>2183333 - 1649</v>
      </c>
      <c r="E57" s="349" t="str">
        <f>+VLOOKUP(C57,[3]Hoja1!$A$3:$C$15,3,FALSE)</f>
        <v>rommel.cuba@economiayfinanzas.gob.bo</v>
      </c>
    </row>
    <row r="58" spans="1:5">
      <c r="A58" s="370">
        <v>171</v>
      </c>
      <c r="B58" s="373" t="str">
        <f>+VLOOKUP(A58,'[2]PT RESUMEN ENTIDADES DEL SP'!$B$9:$C$2780,2,FALSE)</f>
        <v>Centro de Investigación Agrícola Tropical</v>
      </c>
      <c r="C58" s="345" t="str">
        <f>+VLOOKUP(A58,[2]DISTRIBUCIÓN!$A$7:$E$596,5,FALSE)</f>
        <v>Virginia Huanca</v>
      </c>
      <c r="D58" s="345" t="str">
        <f>+VLOOKUP(C58,[3]Hoja1!$A$3:$C$15,2,FALSE)</f>
        <v>2183333 - 1636</v>
      </c>
      <c r="E58" s="349" t="str">
        <f>+VLOOKUP(C58,[3]Hoja1!$A$3:$C$15,3,FALSE)</f>
        <v>virginia.huanca@economiayfinanzas.gob.bo</v>
      </c>
    </row>
    <row r="59" spans="1:5">
      <c r="A59" s="275">
        <v>190</v>
      </c>
      <c r="B59" s="276" t="s">
        <v>750</v>
      </c>
      <c r="C59" s="345" t="str">
        <f>+VLOOKUP(A59,[2]DISTRIBUCIÓN!$A$7:$E$596,5,FALSE)</f>
        <v>Rommel Cuba</v>
      </c>
      <c r="D59" s="345" t="str">
        <f>+VLOOKUP(C59,[3]Hoja1!$A$3:$C$15,2,FALSE)</f>
        <v>2183333 - 1649</v>
      </c>
      <c r="E59" s="349" t="str">
        <f>+VLOOKUP(C59,[3]Hoja1!$A$3:$C$15,3,FALSE)</f>
        <v>rommel.cuba@economiayfinanzas.gob.bo</v>
      </c>
    </row>
    <row r="60" spans="1:5">
      <c r="A60" s="275">
        <v>192</v>
      </c>
      <c r="B60" s="276" t="s">
        <v>751</v>
      </c>
      <c r="C60" s="345" t="str">
        <f>+VLOOKUP(A60,[2]DISTRIBUCIÓN!$A$7:$E$596,5,FALSE)</f>
        <v>Rommel Cuba</v>
      </c>
      <c r="D60" s="345" t="str">
        <f>+VLOOKUP(C60,[3]Hoja1!$A$3:$C$15,2,FALSE)</f>
        <v>2183333 - 1649</v>
      </c>
      <c r="E60" s="349" t="str">
        <f>+VLOOKUP(C60,[3]Hoja1!$A$3:$C$15,3,FALSE)</f>
        <v>rommel.cuba@economiayfinanzas.gob.bo</v>
      </c>
    </row>
    <row r="61" spans="1:5">
      <c r="A61" s="277">
        <v>200</v>
      </c>
      <c r="B61" s="278" t="s">
        <v>76</v>
      </c>
      <c r="C61" s="345" t="str">
        <f>+VLOOKUP(A61,[2]DISTRIBUCIÓN!$A$7:$E$596,5,FALSE)</f>
        <v>Rommel Cuba</v>
      </c>
      <c r="D61" s="345" t="str">
        <f>+VLOOKUP(C61,[3]Hoja1!$A$3:$C$15,2,FALSE)</f>
        <v>2183333 - 1649</v>
      </c>
      <c r="E61" s="349" t="str">
        <f>+VLOOKUP(C61,[3]Hoja1!$A$3:$C$15,3,FALSE)</f>
        <v>rommel.cuba@economiayfinanzas.gob.bo</v>
      </c>
    </row>
    <row r="62" spans="1:5">
      <c r="A62" s="277">
        <v>203</v>
      </c>
      <c r="B62" s="278" t="s">
        <v>77</v>
      </c>
      <c r="C62" s="345" t="str">
        <f>+VLOOKUP(A62,[2]DISTRIBUCIÓN!$A$7:$E$596,5,FALSE)</f>
        <v>Jorge Vargas</v>
      </c>
      <c r="D62" s="345" t="str">
        <f>+VLOOKUP(C62,[3]Hoja1!$A$3:$C$15,2,FALSE)</f>
        <v>2183333 - 1633</v>
      </c>
      <c r="E62" s="349" t="str">
        <f>+VLOOKUP(C62,[3]Hoja1!$A$3:$C$15,3,FALSE)</f>
        <v>jorge.vargas@economiayfinanzas.gob.bo</v>
      </c>
    </row>
    <row r="63" spans="1:5">
      <c r="A63" s="275">
        <v>206</v>
      </c>
      <c r="B63" s="276" t="s">
        <v>78</v>
      </c>
      <c r="C63" s="345" t="str">
        <f>+VLOOKUP(A63,[2]DISTRIBUCIÓN!$A$7:$E$596,5,FALSE)</f>
        <v>Rommel Cuba</v>
      </c>
      <c r="D63" s="345" t="str">
        <f>+VLOOKUP(C63,[3]Hoja1!$A$3:$C$15,2,FALSE)</f>
        <v>2183333 - 1649</v>
      </c>
      <c r="E63" s="349" t="str">
        <f>+VLOOKUP(C63,[3]Hoja1!$A$3:$C$15,3,FALSE)</f>
        <v>rommel.cuba@economiayfinanzas.gob.bo</v>
      </c>
    </row>
    <row r="64" spans="1:5">
      <c r="A64" s="275">
        <v>210</v>
      </c>
      <c r="B64" s="276" t="s">
        <v>80</v>
      </c>
      <c r="C64" s="345" t="str">
        <f>+VLOOKUP(A64,[2]DISTRIBUCIÓN!$A$7:$E$596,5,FALSE)</f>
        <v>Rommel Cuba</v>
      </c>
      <c r="D64" s="345" t="str">
        <f>+VLOOKUP(C64,[3]Hoja1!$A$3:$C$15,2,FALSE)</f>
        <v>2183333 - 1649</v>
      </c>
      <c r="E64" s="349" t="str">
        <f>+VLOOKUP(C64,[3]Hoja1!$A$3:$C$15,3,FALSE)</f>
        <v>rommel.cuba@economiayfinanzas.gob.bo</v>
      </c>
    </row>
    <row r="65" spans="1:5">
      <c r="A65" s="275">
        <v>212</v>
      </c>
      <c r="B65" s="276" t="s">
        <v>81</v>
      </c>
      <c r="C65" s="345" t="str">
        <f>+VLOOKUP(A65,[2]DISTRIBUCIÓN!$A$7:$E$596,5,FALSE)</f>
        <v>Virginia Huanca</v>
      </c>
      <c r="D65" s="345" t="str">
        <f>+VLOOKUP(C65,[3]Hoja1!$A$3:$C$15,2,FALSE)</f>
        <v>2183333 - 1636</v>
      </c>
      <c r="E65" s="349" t="str">
        <f>+VLOOKUP(C65,[3]Hoja1!$A$3:$C$15,3,FALSE)</f>
        <v>virginia.huanca@economiayfinanzas.gob.bo</v>
      </c>
    </row>
    <row r="66" spans="1:5">
      <c r="A66" s="275">
        <v>213</v>
      </c>
      <c r="B66" s="276" t="s">
        <v>82</v>
      </c>
      <c r="C66" s="345" t="str">
        <f>+VLOOKUP(A66,[2]DISTRIBUCIÓN!$A$7:$E$596,5,FALSE)</f>
        <v>Virginia Huanca</v>
      </c>
      <c r="D66" s="345" t="str">
        <f>+VLOOKUP(C66,[3]Hoja1!$A$3:$C$15,2,FALSE)</f>
        <v>2183333 - 1636</v>
      </c>
      <c r="E66" s="349" t="str">
        <f>+VLOOKUP(C66,[3]Hoja1!$A$3:$C$15,3,FALSE)</f>
        <v>virginia.huanca@economiayfinanzas.gob.bo</v>
      </c>
    </row>
    <row r="67" spans="1:5">
      <c r="A67" s="275">
        <v>221</v>
      </c>
      <c r="B67" s="276" t="s">
        <v>752</v>
      </c>
      <c r="C67" s="345" t="str">
        <f>+VLOOKUP(A67,[2]DISTRIBUCIÓN!$A$7:$E$596,5,FALSE)</f>
        <v>Virginia Huanca</v>
      </c>
      <c r="D67" s="345" t="str">
        <f>+VLOOKUP(C67,[3]Hoja1!$A$3:$C$15,2,FALSE)</f>
        <v>2183333 - 1636</v>
      </c>
      <c r="E67" s="349" t="str">
        <f>+VLOOKUP(C67,[3]Hoja1!$A$3:$C$15,3,FALSE)</f>
        <v>virginia.huanca@economiayfinanzas.gob.bo</v>
      </c>
    </row>
    <row r="68" spans="1:5">
      <c r="A68" s="275">
        <v>222</v>
      </c>
      <c r="B68" s="276" t="s">
        <v>84</v>
      </c>
      <c r="C68" s="345" t="str">
        <f>+VLOOKUP(A68,[2]DISTRIBUCIÓN!$A$7:$E$596,5,FALSE)</f>
        <v>Virginia Huanca</v>
      </c>
      <c r="D68" s="345" t="str">
        <f>+VLOOKUP(C68,[3]Hoja1!$A$3:$C$15,2,FALSE)</f>
        <v>2183333 - 1636</v>
      </c>
      <c r="E68" s="349" t="str">
        <f>+VLOOKUP(C68,[3]Hoja1!$A$3:$C$15,3,FALSE)</f>
        <v>virginia.huanca@economiayfinanzas.gob.bo</v>
      </c>
    </row>
    <row r="69" spans="1:5">
      <c r="A69" s="275">
        <v>223</v>
      </c>
      <c r="B69" s="276" t="s">
        <v>85</v>
      </c>
      <c r="C69" s="345" t="str">
        <f>+VLOOKUP(A69,[2]DISTRIBUCIÓN!$A$7:$E$596,5,FALSE)</f>
        <v>Virginia Huanca</v>
      </c>
      <c r="D69" s="345" t="str">
        <f>+VLOOKUP(C69,[3]Hoja1!$A$3:$C$15,2,FALSE)</f>
        <v>2183333 - 1636</v>
      </c>
      <c r="E69" s="349" t="str">
        <f>+VLOOKUP(C69,[3]Hoja1!$A$3:$C$15,3,FALSE)</f>
        <v>virginia.huanca@economiayfinanzas.gob.bo</v>
      </c>
    </row>
    <row r="70" spans="1:5">
      <c r="A70" s="275">
        <v>224</v>
      </c>
      <c r="B70" s="276" t="s">
        <v>86</v>
      </c>
      <c r="C70" s="345" t="str">
        <f>+VLOOKUP(A70,[2]DISTRIBUCIÓN!$A$7:$E$596,5,FALSE)</f>
        <v>Virginia Huanca</v>
      </c>
      <c r="D70" s="345" t="str">
        <f>+VLOOKUP(C70,[3]Hoja1!$A$3:$C$15,2,FALSE)</f>
        <v>2183333 - 1636</v>
      </c>
      <c r="E70" s="349" t="str">
        <f>+VLOOKUP(C70,[3]Hoja1!$A$3:$C$15,3,FALSE)</f>
        <v>virginia.huanca@economiayfinanzas.gob.bo</v>
      </c>
    </row>
    <row r="71" spans="1:5">
      <c r="A71" s="275">
        <v>225</v>
      </c>
      <c r="B71" s="276" t="s">
        <v>753</v>
      </c>
      <c r="C71" s="345" t="str">
        <f>+VLOOKUP(A71,[2]DISTRIBUCIÓN!$A$7:$E$596,5,FALSE)</f>
        <v>Belén Espejo</v>
      </c>
      <c r="D71" s="345" t="str">
        <f>+VLOOKUP(C71,[3]Hoja1!$A$3:$C$15,2,FALSE)</f>
        <v>2183333 - 1644</v>
      </c>
      <c r="E71" s="349" t="str">
        <f>+VLOOKUP(C71,[3]Hoja1!$A$3:$C$15,3,FALSE)</f>
        <v>belen.espejo@economiayfinanzas.gob.bo</v>
      </c>
    </row>
    <row r="72" spans="1:5">
      <c r="A72" s="275">
        <v>226</v>
      </c>
      <c r="B72" s="276" t="s">
        <v>87</v>
      </c>
      <c r="C72" s="345" t="str">
        <f>+VLOOKUP(A72,[2]DISTRIBUCIÓN!$A$7:$E$596,5,FALSE)</f>
        <v>Belén Espejo</v>
      </c>
      <c r="D72" s="345" t="str">
        <f>+VLOOKUP(C72,[3]Hoja1!$A$3:$C$15,2,FALSE)</f>
        <v>2183333 - 1644</v>
      </c>
      <c r="E72" s="349" t="str">
        <f>+VLOOKUP(C72,[3]Hoja1!$A$3:$C$15,3,FALSE)</f>
        <v>belen.espejo@economiayfinanzas.gob.bo</v>
      </c>
    </row>
    <row r="73" spans="1:5">
      <c r="A73" s="275">
        <v>227</v>
      </c>
      <c r="B73" s="276" t="s">
        <v>88</v>
      </c>
      <c r="C73" s="345" t="str">
        <f>+VLOOKUP(A73,[2]DISTRIBUCIÓN!$A$7:$E$596,5,FALSE)</f>
        <v>Belén Espejo</v>
      </c>
      <c r="D73" s="345" t="str">
        <f>+VLOOKUP(C73,[3]Hoja1!$A$3:$C$15,2,FALSE)</f>
        <v>2183333 - 1644</v>
      </c>
      <c r="E73" s="349" t="str">
        <f>+VLOOKUP(C73,[3]Hoja1!$A$3:$C$15,3,FALSE)</f>
        <v>belen.espejo@economiayfinanzas.gob.bo</v>
      </c>
    </row>
    <row r="74" spans="1:5">
      <c r="A74" s="275">
        <v>234</v>
      </c>
      <c r="B74" s="276" t="s">
        <v>754</v>
      </c>
      <c r="C74" s="345" t="str">
        <f>+VLOOKUP(A74,[2]DISTRIBUCIÓN!$A$7:$E$596,5,FALSE)</f>
        <v>Belén Espejo</v>
      </c>
      <c r="D74" s="345" t="str">
        <f>+VLOOKUP(C74,[3]Hoja1!$A$3:$C$15,2,FALSE)</f>
        <v>2183333 - 1644</v>
      </c>
      <c r="E74" s="349" t="str">
        <f>+VLOOKUP(C74,[3]Hoja1!$A$3:$C$15,3,FALSE)</f>
        <v>belen.espejo@economiayfinanzas.gob.bo</v>
      </c>
    </row>
    <row r="75" spans="1:5">
      <c r="A75" s="275">
        <v>243</v>
      </c>
      <c r="B75" s="276" t="s">
        <v>89</v>
      </c>
      <c r="C75" s="345" t="str">
        <f>+VLOOKUP(A75,[2]DISTRIBUCIÓN!$A$7:$E$596,5,FALSE)</f>
        <v>Belén Espejo</v>
      </c>
      <c r="D75" s="345" t="str">
        <f>+VLOOKUP(C75,[3]Hoja1!$A$3:$C$15,2,FALSE)</f>
        <v>2183333 - 1644</v>
      </c>
      <c r="E75" s="349" t="str">
        <f>+VLOOKUP(C75,[3]Hoja1!$A$3:$C$15,3,FALSE)</f>
        <v>belen.espejo@economiayfinanzas.gob.bo</v>
      </c>
    </row>
    <row r="76" spans="1:5">
      <c r="A76" s="275">
        <v>244</v>
      </c>
      <c r="B76" s="276" t="s">
        <v>90</v>
      </c>
      <c r="C76" s="345" t="str">
        <f>+VLOOKUP(A76,[2]DISTRIBUCIÓN!$A$7:$E$596,5,FALSE)</f>
        <v>Belén Espejo</v>
      </c>
      <c r="D76" s="345" t="str">
        <f>+VLOOKUP(C76,[3]Hoja1!$A$3:$C$15,2,FALSE)</f>
        <v>2183333 - 1644</v>
      </c>
      <c r="E76" s="349" t="str">
        <f>+VLOOKUP(C76,[3]Hoja1!$A$3:$C$15,3,FALSE)</f>
        <v>belen.espejo@economiayfinanzas.gob.bo</v>
      </c>
    </row>
    <row r="77" spans="1:5">
      <c r="A77" s="275">
        <v>245</v>
      </c>
      <c r="B77" s="276" t="s">
        <v>91</v>
      </c>
      <c r="C77" s="345" t="str">
        <f>+VLOOKUP(A77,[2]DISTRIBUCIÓN!$A$7:$E$596,5,FALSE)</f>
        <v>Huascar Nova</v>
      </c>
      <c r="D77" s="345" t="str">
        <f>+VLOOKUP(C77,[3]Hoja1!$A$3:$C$15,2,FALSE)</f>
        <v>2183333 - 1651</v>
      </c>
      <c r="E77" s="349" t="str">
        <f>+VLOOKUP(C77,[3]Hoja1!$A$3:$C$15,3,FALSE)</f>
        <v>huascar.nova@economiayfinanzas.gob.bo</v>
      </c>
    </row>
    <row r="78" spans="1:5">
      <c r="A78" s="275">
        <v>249</v>
      </c>
      <c r="B78" s="276" t="s">
        <v>755</v>
      </c>
      <c r="C78" s="345" t="str">
        <f>+VLOOKUP(A78,[2]DISTRIBUCIÓN!$A$7:$E$596,5,FALSE)</f>
        <v>Belén Espejo</v>
      </c>
      <c r="D78" s="345" t="str">
        <f>+VLOOKUP(C78,[3]Hoja1!$A$3:$C$15,2,FALSE)</f>
        <v>2183333 - 1644</v>
      </c>
      <c r="E78" s="349" t="str">
        <f>+VLOOKUP(C78,[3]Hoja1!$A$3:$C$15,3,FALSE)</f>
        <v>belen.espejo@economiayfinanzas.gob.bo</v>
      </c>
    </row>
    <row r="79" spans="1:5">
      <c r="A79" s="275">
        <v>251</v>
      </c>
      <c r="B79" s="276" t="s">
        <v>93</v>
      </c>
      <c r="C79" s="345" t="str">
        <f>+VLOOKUP(A79,[2]DISTRIBUCIÓN!$A$7:$E$596,5,FALSE)</f>
        <v>Belén Espejo</v>
      </c>
      <c r="D79" s="345" t="str">
        <f>+VLOOKUP(C79,[3]Hoja1!$A$3:$C$15,2,FALSE)</f>
        <v>2183333 - 1644</v>
      </c>
      <c r="E79" s="349" t="str">
        <f>+VLOOKUP(C79,[3]Hoja1!$A$3:$C$15,3,FALSE)</f>
        <v>belen.espejo@economiayfinanzas.gob.bo</v>
      </c>
    </row>
    <row r="80" spans="1:5">
      <c r="A80" s="275">
        <v>253</v>
      </c>
      <c r="B80" s="276" t="s">
        <v>94</v>
      </c>
      <c r="C80" s="345" t="str">
        <f>+VLOOKUP(A80,[2]DISTRIBUCIÓN!$A$7:$E$596,5,FALSE)</f>
        <v>Jorge Vargas</v>
      </c>
      <c r="D80" s="345" t="str">
        <f>+VLOOKUP(C80,[3]Hoja1!$A$3:$C$15,2,FALSE)</f>
        <v>2183333 - 1633</v>
      </c>
      <c r="E80" s="349" t="str">
        <f>+VLOOKUP(C80,[3]Hoja1!$A$3:$C$15,3,FALSE)</f>
        <v>jorge.vargas@economiayfinanzas.gob.bo</v>
      </c>
    </row>
    <row r="81" spans="1:5">
      <c r="A81" s="275">
        <v>254</v>
      </c>
      <c r="B81" s="276" t="s">
        <v>95</v>
      </c>
      <c r="C81" s="345" t="str">
        <f>+VLOOKUP(A81,[2]DISTRIBUCIÓN!$A$7:$E$596,5,FALSE)</f>
        <v>Jorge Vargas</v>
      </c>
      <c r="D81" s="345" t="str">
        <f>+VLOOKUP(C81,[3]Hoja1!$A$3:$C$15,2,FALSE)</f>
        <v>2183333 - 1633</v>
      </c>
      <c r="E81" s="349" t="str">
        <f>+VLOOKUP(C81,[3]Hoja1!$A$3:$C$15,3,FALSE)</f>
        <v>jorge.vargas@economiayfinanzas.gob.bo</v>
      </c>
    </row>
    <row r="82" spans="1:5">
      <c r="A82" s="275">
        <v>265</v>
      </c>
      <c r="B82" s="276" t="s">
        <v>96</v>
      </c>
      <c r="C82" s="345" t="str">
        <f>+VLOOKUP(A82,[2]DISTRIBUCIÓN!$A$7:$E$596,5,FALSE)</f>
        <v>Jorge Vargas</v>
      </c>
      <c r="D82" s="345" t="str">
        <f>+VLOOKUP(C82,[3]Hoja1!$A$3:$C$15,2,FALSE)</f>
        <v>2183333 - 1633</v>
      </c>
      <c r="E82" s="349" t="str">
        <f>+VLOOKUP(C82,[3]Hoja1!$A$3:$C$15,3,FALSE)</f>
        <v>jorge.vargas@economiayfinanzas.gob.bo</v>
      </c>
    </row>
    <row r="83" spans="1:5">
      <c r="A83" s="277">
        <v>266</v>
      </c>
      <c r="B83" s="278" t="s">
        <v>645</v>
      </c>
      <c r="C83" s="345" t="str">
        <f>+VLOOKUP(A83,[2]DISTRIBUCIÓN!$A$7:$E$596,5,FALSE)</f>
        <v>Jorge Vargas</v>
      </c>
      <c r="D83" s="345" t="str">
        <f>+VLOOKUP(C83,[3]Hoja1!$A$3:$C$15,2,FALSE)</f>
        <v>2183333 - 1633</v>
      </c>
      <c r="E83" s="349" t="str">
        <f>+VLOOKUP(C83,[3]Hoja1!$A$3:$C$15,3,FALSE)</f>
        <v>jorge.vargas@economiayfinanzas.gob.bo</v>
      </c>
    </row>
    <row r="84" spans="1:5">
      <c r="A84" s="275">
        <v>267</v>
      </c>
      <c r="B84" s="276" t="s">
        <v>97</v>
      </c>
      <c r="C84" s="345" t="str">
        <f>+VLOOKUP(A84,[2]DISTRIBUCIÓN!$A$7:$E$596,5,FALSE)</f>
        <v>Jorge Vargas</v>
      </c>
      <c r="D84" s="345" t="str">
        <f>+VLOOKUP(C84,[3]Hoja1!$A$3:$C$15,2,FALSE)</f>
        <v>2183333 - 1633</v>
      </c>
      <c r="E84" s="349" t="str">
        <f>+VLOOKUP(C84,[3]Hoja1!$A$3:$C$15,3,FALSE)</f>
        <v>jorge.vargas@economiayfinanzas.gob.bo</v>
      </c>
    </row>
    <row r="85" spans="1:5">
      <c r="A85" s="275">
        <v>268</v>
      </c>
      <c r="B85" s="276" t="s">
        <v>98</v>
      </c>
      <c r="C85" s="345" t="str">
        <f>+VLOOKUP(A85,[2]DISTRIBUCIÓN!$A$7:$E$596,5,FALSE)</f>
        <v>Jorge Vargas</v>
      </c>
      <c r="D85" s="345" t="str">
        <f>+VLOOKUP(C85,[3]Hoja1!$A$3:$C$15,2,FALSE)</f>
        <v>2183333 - 1633</v>
      </c>
      <c r="E85" s="349" t="str">
        <f>+VLOOKUP(C85,[3]Hoja1!$A$3:$C$15,3,FALSE)</f>
        <v>jorge.vargas@economiayfinanzas.gob.bo</v>
      </c>
    </row>
    <row r="86" spans="1:5">
      <c r="A86" s="275">
        <v>269</v>
      </c>
      <c r="B86" s="276" t="s">
        <v>99</v>
      </c>
      <c r="C86" s="345" t="str">
        <f>+VLOOKUP(A86,[2]DISTRIBUCIÓN!$A$7:$E$596,5,FALSE)</f>
        <v>Jorge Vargas</v>
      </c>
      <c r="D86" s="345" t="str">
        <f>+VLOOKUP(C86,[3]Hoja1!$A$3:$C$15,2,FALSE)</f>
        <v>2183333 - 1633</v>
      </c>
      <c r="E86" s="349" t="str">
        <f>+VLOOKUP(C86,[3]Hoja1!$A$3:$C$15,3,FALSE)</f>
        <v>jorge.vargas@economiayfinanzas.gob.bo</v>
      </c>
    </row>
    <row r="87" spans="1:5">
      <c r="A87" s="275">
        <v>270</v>
      </c>
      <c r="B87" s="276" t="s">
        <v>100</v>
      </c>
      <c r="C87" s="345" t="str">
        <f>+VLOOKUP(A87,[2]DISTRIBUCIÓN!$A$7:$E$596,5,FALSE)</f>
        <v>Jorge Vargas</v>
      </c>
      <c r="D87" s="345" t="str">
        <f>+VLOOKUP(C87,[3]Hoja1!$A$3:$C$15,2,FALSE)</f>
        <v>2183333 - 1633</v>
      </c>
      <c r="E87" s="349" t="str">
        <f>+VLOOKUP(C87,[3]Hoja1!$A$3:$C$15,3,FALSE)</f>
        <v>jorge.vargas@economiayfinanzas.gob.bo</v>
      </c>
    </row>
    <row r="88" spans="1:5">
      <c r="A88" s="275">
        <v>271</v>
      </c>
      <c r="B88" s="276" t="s">
        <v>101</v>
      </c>
      <c r="C88" s="345" t="str">
        <f>+VLOOKUP(A88,[2]DISTRIBUCIÓN!$A$7:$E$596,5,FALSE)</f>
        <v>Jorge Vargas</v>
      </c>
      <c r="D88" s="345" t="str">
        <f>+VLOOKUP(C88,[3]Hoja1!$A$3:$C$15,2,FALSE)</f>
        <v>2183333 - 1633</v>
      </c>
      <c r="E88" s="349" t="str">
        <f>+VLOOKUP(C88,[3]Hoja1!$A$3:$C$15,3,FALSE)</f>
        <v>jorge.vargas@economiayfinanzas.gob.bo</v>
      </c>
    </row>
    <row r="89" spans="1:5">
      <c r="A89" s="275">
        <v>272</v>
      </c>
      <c r="B89" s="276" t="s">
        <v>102</v>
      </c>
      <c r="C89" s="345" t="str">
        <f>+VLOOKUP(A89,[2]DISTRIBUCIÓN!$A$7:$E$596,5,FALSE)</f>
        <v>Jorge Vargas</v>
      </c>
      <c r="D89" s="345" t="str">
        <f>+VLOOKUP(C89,[3]Hoja1!$A$3:$C$15,2,FALSE)</f>
        <v>2183333 - 1633</v>
      </c>
      <c r="E89" s="349" t="str">
        <f>+VLOOKUP(C89,[3]Hoja1!$A$3:$C$15,3,FALSE)</f>
        <v>jorge.vargas@economiayfinanzas.gob.bo</v>
      </c>
    </row>
    <row r="90" spans="1:5">
      <c r="A90" s="275">
        <v>273</v>
      </c>
      <c r="B90" s="276" t="s">
        <v>103</v>
      </c>
      <c r="C90" s="345" t="str">
        <f>+VLOOKUP(A90,[2]DISTRIBUCIÓN!$A$7:$E$596,5,FALSE)</f>
        <v>Jorge Vargas</v>
      </c>
      <c r="D90" s="345" t="str">
        <f>+VLOOKUP(C90,[3]Hoja1!$A$3:$C$15,2,FALSE)</f>
        <v>2183333 - 1633</v>
      </c>
      <c r="E90" s="349" t="str">
        <f>+VLOOKUP(C90,[3]Hoja1!$A$3:$C$15,3,FALSE)</f>
        <v>jorge.vargas@economiayfinanzas.gob.bo</v>
      </c>
    </row>
    <row r="91" spans="1:5">
      <c r="A91" s="275">
        <v>281</v>
      </c>
      <c r="B91" s="276" t="s">
        <v>756</v>
      </c>
      <c r="C91" s="345" t="str">
        <f>+VLOOKUP(A91,[2]DISTRIBUCIÓN!$A$7:$E$596,5,FALSE)</f>
        <v>Elizabeth Nina</v>
      </c>
      <c r="D91" s="345" t="str">
        <f>+VLOOKUP(C91,[3]Hoja1!$A$3:$C$15,2,FALSE)</f>
        <v>2183333 - 1637</v>
      </c>
      <c r="E91" s="349" t="str">
        <f>+VLOOKUP(C91,[3]Hoja1!$A$3:$C$15,3,FALSE)</f>
        <v>elizabeth.nina@economiayfinanzas.gob.bo</v>
      </c>
    </row>
    <row r="92" spans="1:5">
      <c r="A92" s="275">
        <v>283</v>
      </c>
      <c r="B92" s="276" t="s">
        <v>104</v>
      </c>
      <c r="C92" s="345" t="str">
        <f>+VLOOKUP(A92,[2]DISTRIBUCIÓN!$A$7:$E$596,5,FALSE)</f>
        <v>Emma Ticonipa</v>
      </c>
      <c r="D92" s="345" t="str">
        <f>+VLOOKUP(C92,[3]Hoja1!$A$3:$C$15,2,FALSE)</f>
        <v>2183333 - 1635</v>
      </c>
      <c r="E92" s="349" t="str">
        <f>+VLOOKUP(C92,[3]Hoja1!$A$3:$C$15,3,FALSE)</f>
        <v>emma.ticonipa@economiayfinanzas.gob.bo</v>
      </c>
    </row>
    <row r="93" spans="1:5">
      <c r="A93" s="275">
        <v>287</v>
      </c>
      <c r="B93" s="276" t="s">
        <v>757</v>
      </c>
      <c r="C93" s="345" t="str">
        <f>+VLOOKUP(A93,[2]DISTRIBUCIÓN!$A$7:$E$596,5,FALSE)</f>
        <v>Virginia Callisaya</v>
      </c>
      <c r="D93" s="345" t="str">
        <f>+VLOOKUP(C93,[3]Hoja1!$A$3:$C$15,2,FALSE)</f>
        <v>2183333 - 1645</v>
      </c>
      <c r="E93" s="349" t="str">
        <f>+VLOOKUP(C93,[3]Hoja1!$A$3:$C$15,3,FALSE)</f>
        <v>virginia.callisaya@economiayfinanzas.gob.bo</v>
      </c>
    </row>
    <row r="94" spans="1:5">
      <c r="A94" s="275">
        <v>288</v>
      </c>
      <c r="B94" s="276" t="s">
        <v>106</v>
      </c>
      <c r="C94" s="345" t="str">
        <f>+VLOOKUP(A94,[2]DISTRIBUCIÓN!$A$7:$E$596,5,FALSE)</f>
        <v>Belén Espejo</v>
      </c>
      <c r="D94" s="345" t="str">
        <f>+VLOOKUP(C94,[3]Hoja1!$A$3:$C$15,2,FALSE)</f>
        <v>2183333 - 1644</v>
      </c>
      <c r="E94" s="349" t="str">
        <f>+VLOOKUP(C94,[3]Hoja1!$A$3:$C$15,3,FALSE)</f>
        <v>belen.espejo@economiayfinanzas.gob.bo</v>
      </c>
    </row>
    <row r="95" spans="1:5">
      <c r="A95" s="275">
        <v>290</v>
      </c>
      <c r="B95" s="276" t="s">
        <v>107</v>
      </c>
      <c r="C95" s="345" t="str">
        <f>+VLOOKUP(A95,[2]DISTRIBUCIÓN!$A$7:$E$596,5,FALSE)</f>
        <v>Emma Ticonipa</v>
      </c>
      <c r="D95" s="345" t="str">
        <f>+VLOOKUP(C95,[3]Hoja1!$A$3:$C$15,2,FALSE)</f>
        <v>2183333 - 1635</v>
      </c>
      <c r="E95" s="349" t="str">
        <f>+VLOOKUP(C95,[3]Hoja1!$A$3:$C$15,3,FALSE)</f>
        <v>emma.ticonipa@economiayfinanzas.gob.bo</v>
      </c>
    </row>
    <row r="96" spans="1:5">
      <c r="A96" s="275">
        <v>291</v>
      </c>
      <c r="B96" s="276" t="s">
        <v>108</v>
      </c>
      <c r="C96" s="345" t="str">
        <f>+VLOOKUP(A96,[2]DISTRIBUCIÓN!$A$7:$E$596,5,FALSE)</f>
        <v>Huascar Nova</v>
      </c>
      <c r="D96" s="345" t="str">
        <f>+VLOOKUP(C96,[3]Hoja1!$A$3:$C$15,2,FALSE)</f>
        <v>2183333 - 1651</v>
      </c>
      <c r="E96" s="349" t="str">
        <f>+VLOOKUP(C96,[3]Hoja1!$A$3:$C$15,3,FALSE)</f>
        <v>huascar.nova@economiayfinanzas.gob.bo</v>
      </c>
    </row>
    <row r="97" spans="1:5">
      <c r="A97" s="275">
        <v>292</v>
      </c>
      <c r="B97" s="276" t="s">
        <v>109</v>
      </c>
      <c r="C97" s="345" t="str">
        <f>+VLOOKUP(A97,[2]DISTRIBUCIÓN!$A$7:$E$596,5,FALSE)</f>
        <v>Elizabeth Nina</v>
      </c>
      <c r="D97" s="345" t="str">
        <f>+VLOOKUP(C97,[3]Hoja1!$A$3:$C$15,2,FALSE)</f>
        <v>2183333 - 1637</v>
      </c>
      <c r="E97" s="349" t="str">
        <f>+VLOOKUP(C97,[3]Hoja1!$A$3:$C$15,3,FALSE)</f>
        <v>elizabeth.nina@economiayfinanzas.gob.bo</v>
      </c>
    </row>
    <row r="98" spans="1:5">
      <c r="A98" s="275">
        <v>293</v>
      </c>
      <c r="B98" s="276" t="s">
        <v>758</v>
      </c>
      <c r="C98" s="345" t="str">
        <f>+VLOOKUP(A98,[2]DISTRIBUCIÓN!$A$7:$E$596,5,FALSE)</f>
        <v>Elizabeth Nina</v>
      </c>
      <c r="D98" s="345" t="str">
        <f>+VLOOKUP(C98,[3]Hoja1!$A$3:$C$15,2,FALSE)</f>
        <v>2183333 - 1637</v>
      </c>
      <c r="E98" s="349" t="str">
        <f>+VLOOKUP(C98,[3]Hoja1!$A$3:$C$15,3,FALSE)</f>
        <v>elizabeth.nina@economiayfinanzas.gob.bo</v>
      </c>
    </row>
    <row r="99" spans="1:5">
      <c r="A99" s="275">
        <v>294</v>
      </c>
      <c r="B99" s="276" t="s">
        <v>759</v>
      </c>
      <c r="C99" s="345" t="str">
        <f>+VLOOKUP(A99,[2]DISTRIBUCIÓN!$A$7:$E$596,5,FALSE)</f>
        <v>Jeovana Zabala</v>
      </c>
      <c r="D99" s="345" t="str">
        <f>+VLOOKUP(C99,[3]Hoja1!$A$3:$C$15,2,FALSE)</f>
        <v>2183333 - 1663</v>
      </c>
      <c r="E99" s="349" t="str">
        <f>+VLOOKUP(C99,[3]Hoja1!$A$3:$C$15,3,FALSE)</f>
        <v>jeovana.zabala@economiayfinanzas.gob.bo</v>
      </c>
    </row>
    <row r="100" spans="1:5">
      <c r="A100" s="275">
        <v>295</v>
      </c>
      <c r="B100" s="276" t="s">
        <v>760</v>
      </c>
      <c r="C100" s="345" t="str">
        <f>+VLOOKUP(A100,[2]DISTRIBUCIÓN!$A$7:$E$596,5,FALSE)</f>
        <v>Jeovana Zabala</v>
      </c>
      <c r="D100" s="345" t="str">
        <f>+VLOOKUP(C100,[3]Hoja1!$A$3:$C$15,2,FALSE)</f>
        <v>2183333 - 1663</v>
      </c>
      <c r="E100" s="349" t="str">
        <f>+VLOOKUP(C100,[3]Hoja1!$A$3:$C$15,3,FALSE)</f>
        <v>jeovana.zabala@economiayfinanzas.gob.bo</v>
      </c>
    </row>
    <row r="101" spans="1:5">
      <c r="A101" s="275">
        <v>296</v>
      </c>
      <c r="B101" s="276" t="s">
        <v>761</v>
      </c>
      <c r="C101" s="345" t="str">
        <f>+VLOOKUP(A101,[2]DISTRIBUCIÓN!$A$7:$E$596,5,FALSE)</f>
        <v>Jeovana Zabala</v>
      </c>
      <c r="D101" s="345" t="str">
        <f>+VLOOKUP(C101,[3]Hoja1!$A$3:$C$15,2,FALSE)</f>
        <v>2183333 - 1663</v>
      </c>
      <c r="E101" s="349" t="str">
        <f>+VLOOKUP(C101,[3]Hoja1!$A$3:$C$15,3,FALSE)</f>
        <v>jeovana.zabala@economiayfinanzas.gob.bo</v>
      </c>
    </row>
    <row r="102" spans="1:5">
      <c r="A102" s="275">
        <v>298</v>
      </c>
      <c r="B102" s="276" t="s">
        <v>114</v>
      </c>
      <c r="C102" s="345" t="str">
        <f>+VLOOKUP(A102,[2]DISTRIBUCIÓN!$A$7:$E$596,5,FALSE)</f>
        <v>Elizabeth Nina</v>
      </c>
      <c r="D102" s="345" t="str">
        <f>+VLOOKUP(C102,[3]Hoja1!$A$3:$C$15,2,FALSE)</f>
        <v>2183333 - 1637</v>
      </c>
      <c r="E102" s="349" t="str">
        <f>+VLOOKUP(C102,[3]Hoja1!$A$3:$C$15,3,FALSE)</f>
        <v>elizabeth.nina@economiayfinanzas.gob.bo</v>
      </c>
    </row>
    <row r="103" spans="1:5">
      <c r="A103" s="275">
        <v>299</v>
      </c>
      <c r="B103" s="276" t="s">
        <v>115</v>
      </c>
      <c r="C103" s="345" t="str">
        <f>+VLOOKUP(A103,[2]DISTRIBUCIÓN!$A$7:$E$596,5,FALSE)</f>
        <v>Elizabeth Nina</v>
      </c>
      <c r="D103" s="345" t="str">
        <f>+VLOOKUP(C103,[3]Hoja1!$A$3:$C$15,2,FALSE)</f>
        <v>2183333 - 1637</v>
      </c>
      <c r="E103" s="349" t="str">
        <f>+VLOOKUP(C103,[3]Hoja1!$A$3:$C$15,3,FALSE)</f>
        <v>elizabeth.nina@economiayfinanzas.gob.bo</v>
      </c>
    </row>
    <row r="104" spans="1:5">
      <c r="A104" s="275">
        <v>300</v>
      </c>
      <c r="B104" s="276" t="s">
        <v>116</v>
      </c>
      <c r="C104" s="345" t="str">
        <f>+VLOOKUP(A104,[2]DISTRIBUCIÓN!$A$7:$E$596,5,FALSE)</f>
        <v>Elizabeth Nina</v>
      </c>
      <c r="D104" s="345" t="str">
        <f>+VLOOKUP(C104,[3]Hoja1!$A$3:$C$15,2,FALSE)</f>
        <v>2183333 - 1637</v>
      </c>
      <c r="E104" s="349" t="str">
        <f>+VLOOKUP(C104,[3]Hoja1!$A$3:$C$15,3,FALSE)</f>
        <v>elizabeth.nina@economiayfinanzas.gob.bo</v>
      </c>
    </row>
    <row r="105" spans="1:5">
      <c r="A105" s="275">
        <v>301</v>
      </c>
      <c r="B105" s="276" t="s">
        <v>117</v>
      </c>
      <c r="C105" s="345" t="str">
        <f>+VLOOKUP(A105,[2]DISTRIBUCIÓN!$A$7:$E$596,5,FALSE)</f>
        <v>Elizabeth Nina</v>
      </c>
      <c r="D105" s="345" t="str">
        <f>+VLOOKUP(C105,[3]Hoja1!$A$3:$C$15,2,FALSE)</f>
        <v>2183333 - 1637</v>
      </c>
      <c r="E105" s="349" t="str">
        <f>+VLOOKUP(C105,[3]Hoja1!$A$3:$C$15,3,FALSE)</f>
        <v>elizabeth.nina@economiayfinanzas.gob.bo</v>
      </c>
    </row>
    <row r="106" spans="1:5">
      <c r="A106" s="275">
        <v>302</v>
      </c>
      <c r="B106" s="276" t="s">
        <v>118</v>
      </c>
      <c r="C106" s="345" t="str">
        <f>+VLOOKUP(A106,[2]DISTRIBUCIÓN!$A$7:$E$596,5,FALSE)</f>
        <v>Elizabeth Nina</v>
      </c>
      <c r="D106" s="345" t="str">
        <f>+VLOOKUP(C106,[3]Hoja1!$A$3:$C$15,2,FALSE)</f>
        <v>2183333 - 1637</v>
      </c>
      <c r="E106" s="349" t="str">
        <f>+VLOOKUP(C106,[3]Hoja1!$A$3:$C$15,3,FALSE)</f>
        <v>elizabeth.nina@economiayfinanzas.gob.bo</v>
      </c>
    </row>
    <row r="107" spans="1:5">
      <c r="A107" s="275">
        <v>309</v>
      </c>
      <c r="B107" s="276" t="s">
        <v>762</v>
      </c>
      <c r="C107" s="345" t="str">
        <f>+VLOOKUP(A107,[2]DISTRIBUCIÓN!$A$7:$E$596,5,FALSE)</f>
        <v>Elizabeth Nina</v>
      </c>
      <c r="D107" s="345" t="str">
        <f>+VLOOKUP(C107,[3]Hoja1!$A$3:$C$15,2,FALSE)</f>
        <v>2183333 - 1637</v>
      </c>
      <c r="E107" s="349" t="str">
        <f>+VLOOKUP(C107,[3]Hoja1!$A$3:$C$15,3,FALSE)</f>
        <v>elizabeth.nina@economiayfinanzas.gob.bo</v>
      </c>
    </row>
    <row r="108" spans="1:5">
      <c r="A108" s="275">
        <v>310</v>
      </c>
      <c r="B108" s="276" t="s">
        <v>763</v>
      </c>
      <c r="C108" s="345" t="str">
        <f>+VLOOKUP(A108,[2]DISTRIBUCIÓN!$A$7:$E$596,5,FALSE)</f>
        <v>Elizabeth Nina</v>
      </c>
      <c r="D108" s="345" t="str">
        <f>+VLOOKUP(C108,[3]Hoja1!$A$3:$C$15,2,FALSE)</f>
        <v>2183333 - 1637</v>
      </c>
      <c r="E108" s="349" t="str">
        <f>+VLOOKUP(C108,[3]Hoja1!$A$3:$C$15,3,FALSE)</f>
        <v>elizabeth.nina@economiayfinanzas.gob.bo</v>
      </c>
    </row>
    <row r="109" spans="1:5">
      <c r="A109" s="275">
        <v>311</v>
      </c>
      <c r="B109" s="276" t="s">
        <v>120</v>
      </c>
      <c r="C109" s="345" t="str">
        <f>+VLOOKUP(A109,[2]DISTRIBUCIÓN!$A$7:$E$596,5,FALSE)</f>
        <v>María Raya</v>
      </c>
      <c r="D109" s="345" t="s">
        <v>3430</v>
      </c>
      <c r="E109" s="349" t="s">
        <v>3431</v>
      </c>
    </row>
    <row r="110" spans="1:5">
      <c r="A110" s="275">
        <v>312</v>
      </c>
      <c r="B110" s="276" t="s">
        <v>764</v>
      </c>
      <c r="C110" s="345" t="str">
        <f>+VLOOKUP(A110,[2]DISTRIBUCIÓN!$A$7:$E$596,5,FALSE)</f>
        <v>María Raya</v>
      </c>
      <c r="D110" s="345" t="s">
        <v>3430</v>
      </c>
      <c r="E110" s="349" t="s">
        <v>3431</v>
      </c>
    </row>
    <row r="111" spans="1:5">
      <c r="A111" s="277">
        <v>313</v>
      </c>
      <c r="B111" s="278" t="s">
        <v>765</v>
      </c>
      <c r="C111" s="345" t="str">
        <f>+VLOOKUP(A111,[2]DISTRIBUCIÓN!$A$7:$E$596,5,FALSE)</f>
        <v>María Raya</v>
      </c>
      <c r="D111" s="345" t="s">
        <v>3430</v>
      </c>
      <c r="E111" s="349" t="s">
        <v>3431</v>
      </c>
    </row>
    <row r="112" spans="1:5">
      <c r="A112" s="275">
        <v>314</v>
      </c>
      <c r="B112" s="276" t="s">
        <v>766</v>
      </c>
      <c r="C112" s="345" t="str">
        <f>+VLOOKUP(A112,[2]DISTRIBUCIÓN!$A$7:$E$596,5,FALSE)</f>
        <v>María Raya</v>
      </c>
      <c r="D112" s="345" t="s">
        <v>3430</v>
      </c>
      <c r="E112" s="349" t="s">
        <v>3431</v>
      </c>
    </row>
    <row r="113" spans="1:5">
      <c r="A113" s="275">
        <v>315</v>
      </c>
      <c r="B113" s="276" t="s">
        <v>767</v>
      </c>
      <c r="C113" s="345" t="str">
        <f>+VLOOKUP(A113,[2]DISTRIBUCIÓN!$A$7:$E$596,5,FALSE)</f>
        <v>Jeovana Zabala</v>
      </c>
      <c r="D113" s="345" t="str">
        <f>+VLOOKUP(C113,[3]Hoja1!$A$3:$C$15,2,FALSE)</f>
        <v>2183333 - 1663</v>
      </c>
      <c r="E113" s="349" t="str">
        <f>+VLOOKUP(C113,[3]Hoja1!$A$3:$C$15,3,FALSE)</f>
        <v>jeovana.zabala@economiayfinanzas.gob.bo</v>
      </c>
    </row>
    <row r="114" spans="1:5">
      <c r="A114" s="275">
        <v>324</v>
      </c>
      <c r="B114" s="276" t="s">
        <v>122</v>
      </c>
      <c r="C114" s="345" t="str">
        <f>+VLOOKUP(A114,[2]DISTRIBUCIÓN!$A$7:$E$596,5,FALSE)</f>
        <v>María Raya</v>
      </c>
      <c r="D114" s="345" t="s">
        <v>3430</v>
      </c>
      <c r="E114" s="349" t="s">
        <v>3431</v>
      </c>
    </row>
    <row r="115" spans="1:5">
      <c r="A115" s="277">
        <v>340</v>
      </c>
      <c r="B115" s="278" t="s">
        <v>123</v>
      </c>
      <c r="C115" s="345" t="str">
        <f>+VLOOKUP(A115,[2]DISTRIBUCIÓN!$A$7:$E$596,5,FALSE)</f>
        <v>María Raya</v>
      </c>
      <c r="D115" s="345" t="s">
        <v>3430</v>
      </c>
      <c r="E115" s="349" t="s">
        <v>3431</v>
      </c>
    </row>
    <row r="116" spans="1:5">
      <c r="A116" s="275">
        <v>342</v>
      </c>
      <c r="B116" s="276" t="s">
        <v>124</v>
      </c>
      <c r="C116" s="345" t="str">
        <f>+VLOOKUP(A116,[2]DISTRIBUCIÓN!$A$7:$E$596,5,FALSE)</f>
        <v>María Raya</v>
      </c>
      <c r="D116" s="345" t="s">
        <v>3430</v>
      </c>
      <c r="E116" s="349" t="s">
        <v>3431</v>
      </c>
    </row>
    <row r="117" spans="1:5">
      <c r="A117" s="275">
        <v>343</v>
      </c>
      <c r="B117" s="276" t="s">
        <v>125</v>
      </c>
      <c r="C117" s="345" t="str">
        <f>+VLOOKUP(A117,[2]DISTRIBUCIÓN!$A$7:$E$596,5,FALSE)</f>
        <v>María Raya</v>
      </c>
      <c r="D117" s="345" t="s">
        <v>3430</v>
      </c>
      <c r="E117" s="349" t="s">
        <v>3431</v>
      </c>
    </row>
    <row r="118" spans="1:5">
      <c r="A118" s="275">
        <v>344</v>
      </c>
      <c r="B118" s="276" t="s">
        <v>768</v>
      </c>
      <c r="C118" s="345" t="str">
        <f>+VLOOKUP(A118,[2]DISTRIBUCIÓN!$A$7:$E$596,5,FALSE)</f>
        <v>María Raya</v>
      </c>
      <c r="D118" s="345" t="s">
        <v>3430</v>
      </c>
      <c r="E118" s="349" t="s">
        <v>3431</v>
      </c>
    </row>
    <row r="119" spans="1:5">
      <c r="A119" s="275">
        <v>345</v>
      </c>
      <c r="B119" s="276" t="s">
        <v>127</v>
      </c>
      <c r="C119" s="345" t="str">
        <f>+VLOOKUP(A119,[2]DISTRIBUCIÓN!$A$7:$E$596,5,FALSE)</f>
        <v>Jorge Vargas</v>
      </c>
      <c r="D119" s="345" t="str">
        <f>+VLOOKUP(C119,[3]Hoja1!$A$3:$C$15,2,FALSE)</f>
        <v>2183333 - 1633</v>
      </c>
      <c r="E119" s="349" t="str">
        <f>+VLOOKUP(C119,[3]Hoja1!$A$3:$C$15,3,FALSE)</f>
        <v>jorge.vargas@economiayfinanzas.gob.bo</v>
      </c>
    </row>
    <row r="120" spans="1:5">
      <c r="A120" s="275">
        <v>346</v>
      </c>
      <c r="B120" s="276" t="s">
        <v>128</v>
      </c>
      <c r="C120" s="345" t="str">
        <f>+VLOOKUP(A120,[2]DISTRIBUCIÓN!$A$7:$E$596,5,FALSE)</f>
        <v>Belén Espejo</v>
      </c>
      <c r="D120" s="345" t="str">
        <f>+VLOOKUP(C120,[3]Hoja1!$A$3:$C$15,2,FALSE)</f>
        <v>2183333 - 1644</v>
      </c>
      <c r="E120" s="349" t="str">
        <f>+VLOOKUP(C120,[3]Hoja1!$A$3:$C$15,3,FALSE)</f>
        <v>belen.espejo@economiayfinanzas.gob.bo</v>
      </c>
    </row>
    <row r="121" spans="1:5">
      <c r="A121" s="275">
        <v>347</v>
      </c>
      <c r="B121" s="276" t="s">
        <v>129</v>
      </c>
      <c r="C121" s="345" t="str">
        <f>+VLOOKUP(A121,[2]DISTRIBUCIÓN!$A$7:$E$596,5,FALSE)</f>
        <v>Jeovana Zabala</v>
      </c>
      <c r="D121" s="345" t="str">
        <f>+VLOOKUP(C121,[3]Hoja1!$A$3:$C$15,2,FALSE)</f>
        <v>2183333 - 1663</v>
      </c>
      <c r="E121" s="349" t="str">
        <f>+VLOOKUP(C121,[3]Hoja1!$A$3:$C$15,3,FALSE)</f>
        <v>jeovana.zabala@economiayfinanzas.gob.bo</v>
      </c>
    </row>
    <row r="122" spans="1:5">
      <c r="A122" s="275">
        <v>348</v>
      </c>
      <c r="B122" s="276" t="s">
        <v>130</v>
      </c>
      <c r="C122" s="345" t="str">
        <f>+VLOOKUP(A122,[2]DISTRIBUCIÓN!$A$7:$E$596,5,FALSE)</f>
        <v>Elizabeth Nina</v>
      </c>
      <c r="D122" s="345" t="str">
        <f>+VLOOKUP(C122,[3]Hoja1!$A$3:$C$15,2,FALSE)</f>
        <v>2183333 - 1637</v>
      </c>
      <c r="E122" s="349" t="str">
        <f>+VLOOKUP(C122,[3]Hoja1!$A$3:$C$15,3,FALSE)</f>
        <v>elizabeth.nina@economiayfinanzas.gob.bo</v>
      </c>
    </row>
    <row r="123" spans="1:5">
      <c r="A123" s="275">
        <v>349</v>
      </c>
      <c r="B123" s="276" t="s">
        <v>769</v>
      </c>
      <c r="C123" s="345" t="str">
        <f>+VLOOKUP(A123,[2]DISTRIBUCIÓN!$A$7:$E$596,5,FALSE)</f>
        <v>María Raya</v>
      </c>
      <c r="D123" s="345" t="s">
        <v>3430</v>
      </c>
      <c r="E123" s="349" t="s">
        <v>3431</v>
      </c>
    </row>
    <row r="124" spans="1:5">
      <c r="A124" s="275">
        <v>371</v>
      </c>
      <c r="B124" s="276" t="s">
        <v>131</v>
      </c>
      <c r="C124" s="345" t="str">
        <f>+VLOOKUP(A124,[2]DISTRIBUCIÓN!$A$7:$E$596,5,FALSE)</f>
        <v>María Raya</v>
      </c>
      <c r="D124" s="345" t="s">
        <v>3430</v>
      </c>
      <c r="E124" s="349" t="s">
        <v>3431</v>
      </c>
    </row>
    <row r="125" spans="1:5">
      <c r="A125" s="275">
        <v>373</v>
      </c>
      <c r="B125" s="276" t="s">
        <v>770</v>
      </c>
      <c r="C125" s="345" t="str">
        <f>+VLOOKUP(A125,[2]DISTRIBUCIÓN!$A$7:$E$596,5,FALSE)</f>
        <v>Rommel Cuba</v>
      </c>
      <c r="D125" s="345" t="str">
        <f>+VLOOKUP(C125,[3]Hoja1!$A$3:$C$15,2,FALSE)</f>
        <v>2183333 - 1649</v>
      </c>
      <c r="E125" s="349" t="str">
        <f>+VLOOKUP(C125,[3]Hoja1!$A$3:$C$15,3,FALSE)</f>
        <v>rommel.cuba@economiayfinanzas.gob.bo</v>
      </c>
    </row>
    <row r="126" spans="1:5">
      <c r="A126" s="275">
        <v>374</v>
      </c>
      <c r="B126" s="276" t="s">
        <v>558</v>
      </c>
      <c r="C126" s="345" t="str">
        <f>+VLOOKUP(A126,[2]DISTRIBUCIÓN!$A$7:$E$596,5,FALSE)</f>
        <v>Virginia Callisaya</v>
      </c>
      <c r="D126" s="345" t="str">
        <f>+VLOOKUP(C126,[3]Hoja1!$A$3:$C$15,2,FALSE)</f>
        <v>2183333 - 1645</v>
      </c>
      <c r="E126" s="349" t="str">
        <f>+VLOOKUP(C126,[3]Hoja1!$A$3:$C$15,3,FALSE)</f>
        <v>virginia.callisaya@economiayfinanzas.gob.bo</v>
      </c>
    </row>
    <row r="127" spans="1:5">
      <c r="A127" s="275">
        <v>376</v>
      </c>
      <c r="B127" s="276" t="s">
        <v>559</v>
      </c>
      <c r="C127" s="345" t="str">
        <f>+VLOOKUP(A127,[2]DISTRIBUCIÓN!$A$7:$E$596,5,FALSE)</f>
        <v>Belén Espejo</v>
      </c>
      <c r="D127" s="345" t="str">
        <f>+VLOOKUP(C127,[3]Hoja1!$A$3:$C$15,2,FALSE)</f>
        <v>2183333 - 1644</v>
      </c>
      <c r="E127" s="349" t="str">
        <f>+VLOOKUP(C127,[3]Hoja1!$A$3:$C$15,3,FALSE)</f>
        <v>belen.espejo@economiayfinanzas.gob.bo</v>
      </c>
    </row>
    <row r="128" spans="1:5">
      <c r="A128" s="275">
        <v>378</v>
      </c>
      <c r="B128" s="276" t="s">
        <v>560</v>
      </c>
      <c r="C128" s="345" t="str">
        <f>+VLOOKUP(A128,[2]DISTRIBUCIÓN!$A$7:$E$596,5,FALSE)</f>
        <v>Jeovana Zabala</v>
      </c>
      <c r="D128" s="345" t="str">
        <f>+VLOOKUP(C128,[3]Hoja1!$A$3:$C$15,2,FALSE)</f>
        <v>2183333 - 1663</v>
      </c>
      <c r="E128" s="349" t="str">
        <f>+VLOOKUP(C128,[3]Hoja1!$A$3:$C$15,3,FALSE)</f>
        <v>jeovana.zabala@economiayfinanzas.gob.bo</v>
      </c>
    </row>
    <row r="129" spans="1:5">
      <c r="A129" s="275">
        <v>379</v>
      </c>
      <c r="B129" s="276" t="s">
        <v>626</v>
      </c>
      <c r="C129" s="345" t="str">
        <f>+VLOOKUP(A129,[2]DISTRIBUCIÓN!$A$7:$E$596,5,FALSE)</f>
        <v>María Raya</v>
      </c>
      <c r="D129" s="345" t="s">
        <v>3430</v>
      </c>
      <c r="E129" s="349" t="s">
        <v>3431</v>
      </c>
    </row>
    <row r="130" spans="1:5">
      <c r="A130" s="275">
        <v>382</v>
      </c>
      <c r="B130" s="276" t="s">
        <v>627</v>
      </c>
      <c r="C130" s="345" t="str">
        <f>+VLOOKUP(A130,[2]DISTRIBUCIÓN!$A$7:$E$596,5,FALSE)</f>
        <v>Elizabeth Nina</v>
      </c>
      <c r="D130" s="345" t="str">
        <f>+VLOOKUP(C130,[3]Hoja1!$A$3:$C$15,2,FALSE)</f>
        <v>2183333 - 1637</v>
      </c>
      <c r="E130" s="349" t="str">
        <f>+VLOOKUP(C130,[3]Hoja1!$A$3:$C$15,3,FALSE)</f>
        <v>elizabeth.nina@economiayfinanzas.gob.bo</v>
      </c>
    </row>
    <row r="131" spans="1:5">
      <c r="A131" s="275">
        <v>383</v>
      </c>
      <c r="B131" s="276" t="s">
        <v>628</v>
      </c>
      <c r="C131" s="345" t="str">
        <f>+VLOOKUP(A131,[2]DISTRIBUCIÓN!$A$7:$E$596,5,FALSE)</f>
        <v>Jorge Vargas</v>
      </c>
      <c r="D131" s="345" t="str">
        <f>+VLOOKUP(C131,[3]Hoja1!$A$3:$C$15,2,FALSE)</f>
        <v>2183333 - 1633</v>
      </c>
      <c r="E131" s="349" t="str">
        <f>+VLOOKUP(C131,[3]Hoja1!$A$3:$C$15,3,FALSE)</f>
        <v>jorge.vargas@economiayfinanzas.gob.bo</v>
      </c>
    </row>
    <row r="132" spans="1:5">
      <c r="A132" s="275">
        <v>385</v>
      </c>
      <c r="B132" s="276" t="s">
        <v>624</v>
      </c>
      <c r="C132" s="345" t="str">
        <f>+VLOOKUP(A132,[2]DISTRIBUCIÓN!$A$7:$E$596,5,FALSE)</f>
        <v>Belén Espejo</v>
      </c>
      <c r="D132" s="345" t="str">
        <f>+VLOOKUP(C132,[3]Hoja1!$A$3:$C$15,2,FALSE)</f>
        <v>2183333 - 1644</v>
      </c>
      <c r="E132" s="349" t="str">
        <f>+VLOOKUP(C132,[3]Hoja1!$A$3:$C$15,3,FALSE)</f>
        <v>belen.espejo@economiayfinanzas.gob.bo</v>
      </c>
    </row>
    <row r="133" spans="1:5">
      <c r="A133" s="275">
        <v>386</v>
      </c>
      <c r="B133" s="276" t="s">
        <v>771</v>
      </c>
      <c r="C133" s="345" t="str">
        <f>+VLOOKUP(A133,[2]DISTRIBUCIÓN!$A$7:$E$596,5,FALSE)</f>
        <v>Jeovana Zabala</v>
      </c>
      <c r="D133" s="345" t="str">
        <f>+VLOOKUP(C133,[3]Hoja1!$A$3:$C$15,2,FALSE)</f>
        <v>2183333 - 1663</v>
      </c>
      <c r="E133" s="349" t="str">
        <f>+VLOOKUP(C133,[3]Hoja1!$A$3:$C$15,3,FALSE)</f>
        <v>jeovana.zabala@economiayfinanzas.gob.bo</v>
      </c>
    </row>
    <row r="134" spans="1:5">
      <c r="A134" s="275">
        <v>387</v>
      </c>
      <c r="B134" s="276" t="s">
        <v>644</v>
      </c>
      <c r="C134" s="345" t="str">
        <f>+VLOOKUP(A134,[2]DISTRIBUCIÓN!$A$7:$E$596,5,FALSE)</f>
        <v>Elizabeth Nina</v>
      </c>
      <c r="D134" s="345" t="str">
        <f>+VLOOKUP(C134,[3]Hoja1!$A$3:$C$15,2,FALSE)</f>
        <v>2183333 - 1637</v>
      </c>
      <c r="E134" s="349" t="str">
        <f>+VLOOKUP(C134,[3]Hoja1!$A$3:$C$15,3,FALSE)</f>
        <v>elizabeth.nina@economiayfinanzas.gob.bo</v>
      </c>
    </row>
    <row r="135" spans="1:5">
      <c r="A135" s="275">
        <v>388</v>
      </c>
      <c r="B135" s="276" t="s">
        <v>743</v>
      </c>
      <c r="C135" s="345" t="str">
        <f>+VLOOKUP(A135,[2]DISTRIBUCIÓN!$A$7:$E$596,5,FALSE)</f>
        <v>María Raya</v>
      </c>
      <c r="D135" s="345" t="s">
        <v>3430</v>
      </c>
      <c r="E135" s="349" t="s">
        <v>3431</v>
      </c>
    </row>
    <row r="136" spans="1:5">
      <c r="A136" s="275">
        <v>389</v>
      </c>
      <c r="B136" s="276" t="s">
        <v>772</v>
      </c>
      <c r="C136" s="345" t="str">
        <f>+VLOOKUP(A136,[2]DISTRIBUCIÓN!$A$7:$E$596,5,FALSE)</f>
        <v>Jeovana Zabala</v>
      </c>
      <c r="D136" s="345" t="str">
        <f>+VLOOKUP(C136,[3]Hoja1!$A$3:$C$15,2,FALSE)</f>
        <v>2183333 - 1663</v>
      </c>
      <c r="E136" s="349" t="str">
        <f>+VLOOKUP(C136,[3]Hoja1!$A$3:$C$15,3,FALSE)</f>
        <v>jeovana.zabala@economiayfinanzas.gob.bo</v>
      </c>
    </row>
    <row r="137" spans="1:5">
      <c r="A137" s="370">
        <v>390</v>
      </c>
      <c r="B137" s="373" t="s">
        <v>859</v>
      </c>
      <c r="C137" s="345" t="str">
        <f>+VLOOKUP(A137,[2]DISTRIBUCIÓN!$A$7:$E$596,5,FALSE)</f>
        <v>Huascar Nova</v>
      </c>
      <c r="D137" s="345" t="str">
        <f>+VLOOKUP(C137,[3]Hoja1!$A$3:$C$15,2,FALSE)</f>
        <v>2183333 - 1651</v>
      </c>
      <c r="E137" s="349" t="str">
        <f>+VLOOKUP(C137,[3]Hoja1!$A$3:$C$15,3,FALSE)</f>
        <v>huascar.nova@economiayfinanzas.gob.bo</v>
      </c>
    </row>
    <row r="138" spans="1:5">
      <c r="A138" s="370">
        <v>411</v>
      </c>
      <c r="B138" s="373" t="s">
        <v>132</v>
      </c>
      <c r="C138" s="345" t="str">
        <f>+VLOOKUP(A138,[2]DISTRIBUCIÓN!$A$7:$E$596,5,FALSE)</f>
        <v>Virginia Huanca</v>
      </c>
      <c r="D138" s="345" t="str">
        <f>+VLOOKUP(C138,[3]Hoja1!$A$3:$C$15,2,FALSE)</f>
        <v>2183333 - 1636</v>
      </c>
      <c r="E138" s="349" t="str">
        <f>+VLOOKUP(C138,[3]Hoja1!$A$3:$C$15,3,FALSE)</f>
        <v>virginia.huanca@economiayfinanzas.gob.bo</v>
      </c>
    </row>
    <row r="139" spans="1:5">
      <c r="A139" s="370">
        <v>417</v>
      </c>
      <c r="B139" s="373" t="s">
        <v>133</v>
      </c>
      <c r="C139" s="345" t="str">
        <f>+VLOOKUP(A139,[2]DISTRIBUCIÓN!$A$7:$E$596,5,FALSE)</f>
        <v>Virginia Huanca</v>
      </c>
      <c r="D139" s="345" t="str">
        <f>+VLOOKUP(C139,[3]Hoja1!$A$3:$C$15,2,FALSE)</f>
        <v>2183333 - 1636</v>
      </c>
      <c r="E139" s="349" t="str">
        <f>+VLOOKUP(C139,[3]Hoja1!$A$3:$C$15,3,FALSE)</f>
        <v>virginia.huanca@economiayfinanzas.gob.bo</v>
      </c>
    </row>
    <row r="140" spans="1:5">
      <c r="A140" s="372">
        <v>418</v>
      </c>
      <c r="B140" s="375" t="str">
        <f>+VLOOKUP(A140,'[2]PT RESUMEN ENTIDADES DEL SP'!$B$9:$C$2780,2,FALSE)</f>
        <v>Caja Petrolera de Salud</v>
      </c>
      <c r="C140" s="345" t="str">
        <f>+VLOOKUP(A140,[2]DISTRIBUCIÓN!$A$7:$E$596,5,FALSE)</f>
        <v>Virginia Huanca</v>
      </c>
      <c r="D140" s="345" t="str">
        <f>+VLOOKUP(C140,[3]Hoja1!$A$3:$C$15,2,FALSE)</f>
        <v>2183333 - 1636</v>
      </c>
      <c r="E140" s="349" t="str">
        <f>+VLOOKUP(C140,[3]Hoja1!$A$3:$C$15,3,FALSE)</f>
        <v>virginia.huanca@economiayfinanzas.gob.bo</v>
      </c>
    </row>
    <row r="141" spans="1:5">
      <c r="A141" s="371">
        <v>422</v>
      </c>
      <c r="B141" s="374" t="s">
        <v>134</v>
      </c>
      <c r="C141" s="345" t="str">
        <f>+VLOOKUP(A141,[2]DISTRIBUCIÓN!$A$7:$E$596,5,FALSE)</f>
        <v>Virginia Huanca</v>
      </c>
      <c r="D141" s="345" t="str">
        <f>+VLOOKUP(C141,[3]Hoja1!$A$3:$C$15,2,FALSE)</f>
        <v>2183333 - 1636</v>
      </c>
      <c r="E141" s="349" t="str">
        <f>+VLOOKUP(C141,[3]Hoja1!$A$3:$C$15,3,FALSE)</f>
        <v>virginia.huanca@economiayfinanzas.gob.bo</v>
      </c>
    </row>
    <row r="142" spans="1:5">
      <c r="A142" s="371">
        <v>423</v>
      </c>
      <c r="B142" s="374" t="s">
        <v>773</v>
      </c>
      <c r="C142" s="345" t="str">
        <f>+VLOOKUP(A142,[2]DISTRIBUCIÓN!$A$7:$E$596,5,FALSE)</f>
        <v>Virginia Huanca</v>
      </c>
      <c r="D142" s="345" t="str">
        <f>+VLOOKUP(C142,[3]Hoja1!$A$3:$C$15,2,FALSE)</f>
        <v>2183333 - 1636</v>
      </c>
      <c r="E142" s="349" t="str">
        <f>+VLOOKUP(C142,[3]Hoja1!$A$3:$C$15,3,FALSE)</f>
        <v>virginia.huanca@economiayfinanzas.gob.bo</v>
      </c>
    </row>
    <row r="143" spans="1:5">
      <c r="A143" s="271">
        <v>424</v>
      </c>
      <c r="B143" s="271" t="str">
        <f>+VLOOKUP(A143,'[2]PT RESUMEN ENTIDADES DEL SP'!$B$9:$C$2780,2,FALSE)</f>
        <v>Caja de Salud CORDES</v>
      </c>
      <c r="C143" s="345" t="str">
        <f>+VLOOKUP(A143,[2]DISTRIBUCIÓN!$A$7:$E$596,5,FALSE)</f>
        <v>Virginia Huanca</v>
      </c>
      <c r="D143" s="345" t="str">
        <f>+VLOOKUP(C143,[3]Hoja1!$A$3:$C$15,2,FALSE)</f>
        <v>2183333 - 1636</v>
      </c>
      <c r="E143" s="349" t="str">
        <f>+VLOOKUP(C143,[3]Hoja1!$A$3:$C$15,3,FALSE)</f>
        <v>virginia.huanca@economiayfinanzas.gob.bo</v>
      </c>
    </row>
    <row r="144" spans="1:5">
      <c r="A144" s="275">
        <v>425</v>
      </c>
      <c r="B144" s="276" t="s">
        <v>136</v>
      </c>
      <c r="C144" s="345" t="str">
        <f>+VLOOKUP(A144,[2]DISTRIBUCIÓN!$A$7:$E$596,5,FALSE)</f>
        <v>Virginia Huanca</v>
      </c>
      <c r="D144" s="345" t="str">
        <f>+VLOOKUP(C144,[3]Hoja1!$A$3:$C$15,2,FALSE)</f>
        <v>2183333 - 1636</v>
      </c>
      <c r="E144" s="349" t="str">
        <f>+VLOOKUP(C144,[3]Hoja1!$A$3:$C$15,3,FALSE)</f>
        <v>virginia.huanca@economiayfinanzas.gob.bo</v>
      </c>
    </row>
    <row r="145" spans="1:5">
      <c r="A145" s="370">
        <v>426</v>
      </c>
      <c r="B145" s="373" t="str">
        <f>+VLOOKUP(A145,'[2]PT RESUMEN ENTIDADES DEL SP'!$B$9:$C$2780,2,FALSE)</f>
        <v>Seguro Social Universitario de Oruro</v>
      </c>
      <c r="C145" s="345" t="str">
        <f>+VLOOKUP(A145,[2]DISTRIBUCIÓN!$A$7:$E$596,5,FALSE)</f>
        <v>Virginia Huanca</v>
      </c>
      <c r="D145" s="345" t="str">
        <f>+VLOOKUP(C145,[3]Hoja1!$A$3:$C$15,2,FALSE)</f>
        <v>2183333 - 1636</v>
      </c>
      <c r="E145" s="349" t="str">
        <f>+VLOOKUP(C145,[3]Hoja1!$A$3:$C$15,3,FALSE)</f>
        <v>virginia.huanca@economiayfinanzas.gob.bo</v>
      </c>
    </row>
    <row r="146" spans="1:5">
      <c r="A146" s="271">
        <v>427</v>
      </c>
      <c r="B146" s="271" t="str">
        <f>+VLOOKUP(A146,'[2]PT RESUMEN ENTIDADES DEL SP'!$B$9:$C$2780,2,FALSE)</f>
        <v>Seguro Social Universitario de Santa Cruz</v>
      </c>
      <c r="C146" s="345" t="str">
        <f>+VLOOKUP(A146,[2]DISTRIBUCIÓN!$A$7:$E$596,5,FALSE)</f>
        <v>Virginia Huanca</v>
      </c>
      <c r="D146" s="345" t="str">
        <f>+VLOOKUP(C146,[3]Hoja1!$A$3:$C$15,2,FALSE)</f>
        <v>2183333 - 1636</v>
      </c>
      <c r="E146" s="349" t="str">
        <f>+VLOOKUP(C146,[3]Hoja1!$A$3:$C$15,3,FALSE)</f>
        <v>virginia.huanca@economiayfinanzas.gob.bo</v>
      </c>
    </row>
    <row r="147" spans="1:5">
      <c r="A147" s="271">
        <v>428</v>
      </c>
      <c r="B147" s="271" t="s">
        <v>137</v>
      </c>
      <c r="C147" s="345" t="str">
        <f>+VLOOKUP(A147,[2]DISTRIBUCIÓN!$A$7:$E$596,5,FALSE)</f>
        <v>Virginia Huanca</v>
      </c>
      <c r="D147" s="345" t="str">
        <f>+VLOOKUP(C147,[3]Hoja1!$A$3:$C$15,2,FALSE)</f>
        <v>2183333 - 1636</v>
      </c>
      <c r="E147" s="349" t="str">
        <f>+VLOOKUP(C147,[3]Hoja1!$A$3:$C$15,3,FALSE)</f>
        <v>virginia.huanca@economiayfinanzas.gob.bo</v>
      </c>
    </row>
    <row r="148" spans="1:5">
      <c r="A148" s="370">
        <v>429</v>
      </c>
      <c r="B148" s="373" t="str">
        <f>+VLOOKUP(A148,'[2]PT RESUMEN ENTIDADES DEL SP'!$B$9:$C$2780,2,FALSE)</f>
        <v>Seguro Social Universitario de La Paz</v>
      </c>
      <c r="C148" s="345" t="str">
        <f>+VLOOKUP(A148,[2]DISTRIBUCIÓN!$A$7:$E$596,5,FALSE)</f>
        <v>Virginia Huanca</v>
      </c>
      <c r="D148" s="345" t="str">
        <f>+VLOOKUP(C148,[3]Hoja1!$A$3:$C$15,2,FALSE)</f>
        <v>2183333 - 1636</v>
      </c>
      <c r="E148" s="349" t="str">
        <f>+VLOOKUP(C148,[3]Hoja1!$A$3:$C$15,3,FALSE)</f>
        <v>virginia.huanca@economiayfinanzas.gob.bo</v>
      </c>
    </row>
    <row r="149" spans="1:5">
      <c r="A149" s="370">
        <v>432</v>
      </c>
      <c r="B149" s="373" t="str">
        <f>+VLOOKUP(A149,'[2]PT RESUMEN ENTIDADES DEL SP'!$B$9:$C$2780,2,FALSE)</f>
        <v>Seguro Social Universitario de Tarija</v>
      </c>
      <c r="C149" s="345" t="str">
        <f>+VLOOKUP(A149,[2]DISTRIBUCIÓN!$A$7:$E$596,5,FALSE)</f>
        <v>Virginia Huanca</v>
      </c>
      <c r="D149" s="345" t="str">
        <f>+VLOOKUP(C149,[3]Hoja1!$A$3:$C$15,2,FALSE)</f>
        <v>2183333 - 1636</v>
      </c>
      <c r="E149" s="349" t="str">
        <f>+VLOOKUP(C149,[3]Hoja1!$A$3:$C$15,3,FALSE)</f>
        <v>virginia.huanca@economiayfinanzas.gob.bo</v>
      </c>
    </row>
    <row r="150" spans="1:5">
      <c r="A150" s="370">
        <v>433</v>
      </c>
      <c r="B150" s="373" t="str">
        <f>+VLOOKUP(A150,'[2]PT RESUMEN ENTIDADES DEL SP'!$B$9:$C$2780,2,FALSE)</f>
        <v>Seguro Social Universitario de Potosí</v>
      </c>
      <c r="C150" s="345" t="str">
        <f>+VLOOKUP(A150,[2]DISTRIBUCIÓN!$A$7:$E$596,5,FALSE)</f>
        <v>Virginia Huanca</v>
      </c>
      <c r="D150" s="345" t="str">
        <f>+VLOOKUP(C150,[3]Hoja1!$A$3:$C$15,2,FALSE)</f>
        <v>2183333 - 1636</v>
      </c>
      <c r="E150" s="349" t="str">
        <f>+VLOOKUP(C150,[3]Hoja1!$A$3:$C$15,3,FALSE)</f>
        <v>virginia.huanca@economiayfinanzas.gob.bo</v>
      </c>
    </row>
    <row r="151" spans="1:5">
      <c r="A151" s="370">
        <v>434</v>
      </c>
      <c r="B151" s="373" t="str">
        <f>+VLOOKUP(A151,'[2]PT RESUMEN ENTIDADES DEL SP'!$B$9:$C$2780,2,FALSE)</f>
        <v>Seguro Social Universitario de Beni</v>
      </c>
      <c r="C151" s="345" t="str">
        <f>+VLOOKUP(A151,[2]DISTRIBUCIÓN!$A$7:$E$596,5,FALSE)</f>
        <v>Virginia Huanca</v>
      </c>
      <c r="D151" s="345" t="str">
        <f>+VLOOKUP(C151,[3]Hoja1!$A$3:$C$15,2,FALSE)</f>
        <v>2183333 - 1636</v>
      </c>
      <c r="E151" s="349" t="str">
        <f>+VLOOKUP(C151,[3]Hoja1!$A$3:$C$15,3,FALSE)</f>
        <v>virginia.huanca@economiayfinanzas.gob.bo</v>
      </c>
    </row>
    <row r="152" spans="1:5">
      <c r="A152" s="370">
        <v>435</v>
      </c>
      <c r="B152" s="373" t="str">
        <f>+VLOOKUP(A152,'[2]PT RESUMEN ENTIDADES DEL SP'!$B$9:$C$2780,2,FALSE)</f>
        <v>Seguro Integral de Salud</v>
      </c>
      <c r="C152" s="345" t="str">
        <f>+VLOOKUP(A152,[2]DISTRIBUCIÓN!$A$7:$E$596,5,FALSE)</f>
        <v>Virginia Huanca</v>
      </c>
      <c r="D152" s="345" t="str">
        <f>+VLOOKUP(C152,[3]Hoja1!$A$3:$C$15,2,FALSE)</f>
        <v>2183333 - 1636</v>
      </c>
      <c r="E152" s="349" t="str">
        <f>+VLOOKUP(C152,[3]Hoja1!$A$3:$C$15,3,FALSE)</f>
        <v>virginia.huanca@economiayfinanzas.gob.bo</v>
      </c>
    </row>
    <row r="153" spans="1:5">
      <c r="A153" s="275">
        <v>513</v>
      </c>
      <c r="B153" s="276" t="s">
        <v>138</v>
      </c>
      <c r="C153" s="345" t="str">
        <f>+VLOOKUP(A153,[2]DISTRIBUCIÓN!$A$7:$E$596,5,FALSE)</f>
        <v>Emma Ticonipa</v>
      </c>
      <c r="D153" s="345" t="str">
        <f>+VLOOKUP(C153,[3]Hoja1!$A$3:$C$15,2,FALSE)</f>
        <v>2183333 - 1635</v>
      </c>
      <c r="E153" s="349" t="str">
        <f>+VLOOKUP(C153,[3]Hoja1!$A$3:$C$15,3,FALSE)</f>
        <v>emma.ticonipa@economiayfinanzas.gob.bo</v>
      </c>
    </row>
    <row r="154" spans="1:5">
      <c r="A154" s="275">
        <v>514</v>
      </c>
      <c r="B154" s="276" t="s">
        <v>139</v>
      </c>
      <c r="C154" s="345" t="str">
        <f>+VLOOKUP(A154,[2]DISTRIBUCIÓN!$A$7:$E$596,5,FALSE)</f>
        <v>Virginia Callisaya</v>
      </c>
      <c r="D154" s="345" t="str">
        <f>+VLOOKUP(C154,[3]Hoja1!$A$3:$C$15,2,FALSE)</f>
        <v>2183333 - 1645</v>
      </c>
      <c r="E154" s="349" t="str">
        <f>+VLOOKUP(C154,[3]Hoja1!$A$3:$C$15,3,FALSE)</f>
        <v>virginia.callisaya@economiayfinanzas.gob.bo</v>
      </c>
    </row>
    <row r="155" spans="1:5">
      <c r="A155" s="372">
        <v>517</v>
      </c>
      <c r="B155" s="375" t="str">
        <f>+VLOOKUP(A155,'[2]PT RESUMEN ENTIDADES DEL SP'!$B$9:$C$2780,2,FALSE)</f>
        <v>Corporación Minera de Bolivia</v>
      </c>
      <c r="C155" s="345" t="str">
        <f>+VLOOKUP(A155,[2]DISTRIBUCIÓN!$A$7:$E$596,5,FALSE)</f>
        <v>María Raya</v>
      </c>
      <c r="D155" s="345" t="s">
        <v>3430</v>
      </c>
      <c r="E155" s="349" t="s">
        <v>3431</v>
      </c>
    </row>
    <row r="156" spans="1:5">
      <c r="A156" s="275">
        <v>520</v>
      </c>
      <c r="B156" s="276" t="s">
        <v>657</v>
      </c>
      <c r="C156" s="345" t="str">
        <f>+VLOOKUP(A156,[2]DISTRIBUCIÓN!$A$7:$E$596,5,FALSE)</f>
        <v>Huascar Nova</v>
      </c>
      <c r="D156" s="345" t="str">
        <f>+VLOOKUP(C156,[3]Hoja1!$A$3:$C$15,2,FALSE)</f>
        <v>2183333 - 1651</v>
      </c>
      <c r="E156" s="349" t="str">
        <f>+VLOOKUP(C156,[3]Hoja1!$A$3:$C$15,3,FALSE)</f>
        <v>huascar.nova@economiayfinanzas.gob.bo</v>
      </c>
    </row>
    <row r="157" spans="1:5">
      <c r="A157" s="275">
        <v>522</v>
      </c>
      <c r="B157" s="276" t="s">
        <v>141</v>
      </c>
      <c r="C157" s="345" t="str">
        <f>+VLOOKUP(A157,[2]DISTRIBUCIÓN!$A$7:$E$596,5,FALSE)</f>
        <v>Virginia Huanca</v>
      </c>
      <c r="D157" s="345" t="str">
        <f>+VLOOKUP(C157,[3]Hoja1!$A$3:$C$15,2,FALSE)</f>
        <v>2183333 - 1636</v>
      </c>
      <c r="E157" s="349" t="str">
        <f>+VLOOKUP(C157,[3]Hoja1!$A$3:$C$15,3,FALSE)</f>
        <v>virginia.huanca@economiayfinanzas.gob.bo</v>
      </c>
    </row>
    <row r="158" spans="1:5">
      <c r="A158" s="275">
        <v>525</v>
      </c>
      <c r="B158" s="276" t="s">
        <v>774</v>
      </c>
      <c r="C158" s="345" t="str">
        <f>+VLOOKUP(A158,[2]DISTRIBUCIÓN!$A$7:$E$596,5,FALSE)</f>
        <v>Belén Espejo</v>
      </c>
      <c r="D158" s="345" t="str">
        <f>+VLOOKUP(C158,[3]Hoja1!$A$3:$C$15,2,FALSE)</f>
        <v>2183333 - 1644</v>
      </c>
      <c r="E158" s="349" t="str">
        <f>+VLOOKUP(C158,[3]Hoja1!$A$3:$C$15,3,FALSE)</f>
        <v>belen.espejo@economiayfinanzas.gob.bo</v>
      </c>
    </row>
    <row r="159" spans="1:5">
      <c r="A159" s="275">
        <v>526</v>
      </c>
      <c r="B159" s="276" t="s">
        <v>775</v>
      </c>
      <c r="C159" s="345" t="str">
        <f>+VLOOKUP(A159,[2]DISTRIBUCIÓN!$A$7:$E$596,5,FALSE)</f>
        <v>Jorge Vargas</v>
      </c>
      <c r="D159" s="345" t="str">
        <f>+VLOOKUP(C159,[3]Hoja1!$A$3:$C$15,2,FALSE)</f>
        <v>2183333 - 1633</v>
      </c>
      <c r="E159" s="349" t="str">
        <f>+VLOOKUP(C159,[3]Hoja1!$A$3:$C$15,3,FALSE)</f>
        <v>jorge.vargas@economiayfinanzas.gob.bo</v>
      </c>
    </row>
    <row r="160" spans="1:5">
      <c r="A160" s="275">
        <v>548</v>
      </c>
      <c r="B160" s="276" t="s">
        <v>776</v>
      </c>
      <c r="C160" s="345" t="str">
        <f>+VLOOKUP(A160,[2]DISTRIBUCIÓN!$A$7:$E$596,5,FALSE)</f>
        <v>Jeovana Zabala</v>
      </c>
      <c r="D160" s="345" t="str">
        <f>+VLOOKUP(C160,[3]Hoja1!$A$3:$C$15,2,FALSE)</f>
        <v>2183333 - 1663</v>
      </c>
      <c r="E160" s="349" t="str">
        <f>+VLOOKUP(C160,[3]Hoja1!$A$3:$C$15,3,FALSE)</f>
        <v>jeovana.zabala@economiayfinanzas.gob.bo</v>
      </c>
    </row>
    <row r="161" spans="1:5">
      <c r="A161" s="275">
        <v>551</v>
      </c>
      <c r="B161" s="276" t="s">
        <v>143</v>
      </c>
      <c r="C161" s="345" t="str">
        <f>+VLOOKUP(A161,[2]DISTRIBUCIÓN!$A$7:$E$596,5,FALSE)</f>
        <v>Huascar Nova</v>
      </c>
      <c r="D161" s="345" t="str">
        <f>+VLOOKUP(C161,[3]Hoja1!$A$3:$C$15,2,FALSE)</f>
        <v>2183333 - 1651</v>
      </c>
      <c r="E161" s="349" t="str">
        <f>+VLOOKUP(C161,[3]Hoja1!$A$3:$C$15,3,FALSE)</f>
        <v>huascar.nova@economiayfinanzas.gob.bo</v>
      </c>
    </row>
    <row r="162" spans="1:5">
      <c r="A162" s="277">
        <v>572</v>
      </c>
      <c r="B162" s="278" t="s">
        <v>144</v>
      </c>
      <c r="C162" s="345" t="str">
        <f>+VLOOKUP(A162,[2]DISTRIBUCIÓN!$A$7:$E$596,5,FALSE)</f>
        <v>Rommel Cuba</v>
      </c>
      <c r="D162" s="345" t="str">
        <f>+VLOOKUP(C162,[3]Hoja1!$A$3:$C$15,2,FALSE)</f>
        <v>2183333 - 1649</v>
      </c>
      <c r="E162" s="349" t="str">
        <f>+VLOOKUP(C162,[3]Hoja1!$A$3:$C$15,3,FALSE)</f>
        <v>rommel.cuba@economiayfinanzas.gob.bo</v>
      </c>
    </row>
    <row r="163" spans="1:5">
      <c r="A163" s="277">
        <v>573</v>
      </c>
      <c r="B163" s="278" t="s">
        <v>777</v>
      </c>
      <c r="C163" s="345" t="str">
        <f>+VLOOKUP(A163,[2]DISTRIBUCIÓN!$A$7:$E$596,5,FALSE)</f>
        <v>Jeovana Zabala</v>
      </c>
      <c r="D163" s="345" t="str">
        <f>+VLOOKUP(C163,[3]Hoja1!$A$3:$C$15,2,FALSE)</f>
        <v>2183333 - 1663</v>
      </c>
      <c r="E163" s="349" t="str">
        <f>+VLOOKUP(C163,[3]Hoja1!$A$3:$C$15,3,FALSE)</f>
        <v>jeovana.zabala@economiayfinanzas.gob.bo</v>
      </c>
    </row>
    <row r="164" spans="1:5">
      <c r="A164" s="275">
        <v>578</v>
      </c>
      <c r="B164" s="276" t="s">
        <v>146</v>
      </c>
      <c r="C164" s="345" t="str">
        <f>+VLOOKUP(A164,[2]DISTRIBUCIÓN!$A$7:$E$596,5,FALSE)</f>
        <v>Elizabeth Nina</v>
      </c>
      <c r="D164" s="345" t="str">
        <f>+VLOOKUP(C164,[3]Hoja1!$A$3:$C$15,2,FALSE)</f>
        <v>2183333 - 1637</v>
      </c>
      <c r="E164" s="349" t="str">
        <f>+VLOOKUP(C164,[3]Hoja1!$A$3:$C$15,3,FALSE)</f>
        <v>elizabeth.nina@economiayfinanzas.gob.bo</v>
      </c>
    </row>
    <row r="165" spans="1:5">
      <c r="A165" s="275">
        <v>580</v>
      </c>
      <c r="B165" s="276" t="s">
        <v>147</v>
      </c>
      <c r="C165" s="345" t="str">
        <f>+VLOOKUP(A165,[2]DISTRIBUCIÓN!$A$7:$E$596,5,FALSE)</f>
        <v>Belén Espejo</v>
      </c>
      <c r="D165" s="345" t="str">
        <f>+VLOOKUP(C165,[3]Hoja1!$A$3:$C$15,2,FALSE)</f>
        <v>2183333 - 1644</v>
      </c>
      <c r="E165" s="349" t="str">
        <f>+VLOOKUP(C165,[3]Hoja1!$A$3:$C$15,3,FALSE)</f>
        <v>belen.espejo@economiayfinanzas.gob.bo</v>
      </c>
    </row>
    <row r="166" spans="1:5">
      <c r="A166" s="275">
        <v>584</v>
      </c>
      <c r="B166" s="276" t="s">
        <v>778</v>
      </c>
      <c r="C166" s="345" t="str">
        <f>+VLOOKUP(A166,[2]DISTRIBUCIÓN!$A$7:$E$596,5,FALSE)</f>
        <v>Rommel Cuba</v>
      </c>
      <c r="D166" s="345" t="str">
        <f>+VLOOKUP(C166,[3]Hoja1!$A$3:$C$15,2,FALSE)</f>
        <v>2183333 - 1649</v>
      </c>
      <c r="E166" s="349" t="str">
        <f>+VLOOKUP(C166,[3]Hoja1!$A$3:$C$15,3,FALSE)</f>
        <v>rommel.cuba@economiayfinanzas.gob.bo</v>
      </c>
    </row>
    <row r="167" spans="1:5">
      <c r="A167" s="275">
        <v>585</v>
      </c>
      <c r="B167" s="276" t="s">
        <v>779</v>
      </c>
      <c r="C167" s="345" t="str">
        <f>+VLOOKUP(A167,[2]DISTRIBUCIÓN!$A$7:$E$596,5,FALSE)</f>
        <v>María Raya</v>
      </c>
      <c r="D167" s="345" t="s">
        <v>3430</v>
      </c>
      <c r="E167" s="349" t="s">
        <v>3431</v>
      </c>
    </row>
    <row r="168" spans="1:5">
      <c r="A168" s="275">
        <v>586</v>
      </c>
      <c r="B168" s="276" t="s">
        <v>150</v>
      </c>
      <c r="C168" s="345" t="str">
        <f>+VLOOKUP(A168,[2]DISTRIBUCIÓN!$A$7:$E$596,5,FALSE)</f>
        <v>Virginia Huanca</v>
      </c>
      <c r="D168" s="345" t="str">
        <f>+VLOOKUP(C168,[3]Hoja1!$A$3:$C$15,2,FALSE)</f>
        <v>2183333 - 1636</v>
      </c>
      <c r="E168" s="349" t="str">
        <f>+VLOOKUP(C168,[3]Hoja1!$A$3:$C$15,3,FALSE)</f>
        <v>virginia.huanca@economiayfinanzas.gob.bo</v>
      </c>
    </row>
    <row r="169" spans="1:5">
      <c r="A169" s="275">
        <v>587</v>
      </c>
      <c r="B169" s="279" t="s">
        <v>780</v>
      </c>
      <c r="C169" s="345" t="str">
        <f>+VLOOKUP(A169,[2]DISTRIBUCIÓN!$A$7:$E$596,5,FALSE)</f>
        <v>Jorge Vargas</v>
      </c>
      <c r="D169" s="345" t="str">
        <f>+VLOOKUP(C169,[3]Hoja1!$A$3:$C$15,2,FALSE)</f>
        <v>2183333 - 1633</v>
      </c>
      <c r="E169" s="349" t="str">
        <f>+VLOOKUP(C169,[3]Hoja1!$A$3:$C$15,3,FALSE)</f>
        <v>jorge.vargas@economiayfinanzas.gob.bo</v>
      </c>
    </row>
    <row r="170" spans="1:5">
      <c r="A170" s="275">
        <v>590</v>
      </c>
      <c r="B170" s="276" t="s">
        <v>659</v>
      </c>
      <c r="C170" s="345" t="str">
        <f>+VLOOKUP(A170,[2]DISTRIBUCIÓN!$A$7:$E$596,5,FALSE)</f>
        <v>Virginia Callisaya</v>
      </c>
      <c r="D170" s="345" t="str">
        <f>+VLOOKUP(C170,[3]Hoja1!$A$3:$C$15,2,FALSE)</f>
        <v>2183333 - 1645</v>
      </c>
      <c r="E170" s="349" t="str">
        <f>+VLOOKUP(C170,[3]Hoja1!$A$3:$C$15,3,FALSE)</f>
        <v>virginia.callisaya@economiayfinanzas.gob.bo</v>
      </c>
    </row>
    <row r="171" spans="1:5">
      <c r="A171" s="275">
        <v>591</v>
      </c>
      <c r="B171" s="276" t="s">
        <v>781</v>
      </c>
      <c r="C171" s="345" t="str">
        <f>+VLOOKUP(A171,[2]DISTRIBUCIÓN!$A$7:$E$596,5,FALSE)</f>
        <v>Jeovana Zabala</v>
      </c>
      <c r="D171" s="345" t="str">
        <f>+VLOOKUP(C171,[3]Hoja1!$A$3:$C$15,2,FALSE)</f>
        <v>2183333 - 1663</v>
      </c>
      <c r="E171" s="349" t="str">
        <f>+VLOOKUP(C171,[3]Hoja1!$A$3:$C$15,3,FALSE)</f>
        <v>jeovana.zabala@economiayfinanzas.gob.bo</v>
      </c>
    </row>
    <row r="172" spans="1:5">
      <c r="A172" s="275">
        <v>593</v>
      </c>
      <c r="B172" s="276" t="s">
        <v>660</v>
      </c>
      <c r="C172" s="345" t="str">
        <f>+VLOOKUP(A172,[2]DISTRIBUCIÓN!$A$7:$E$596,5,FALSE)</f>
        <v>Emma Ticonipa</v>
      </c>
      <c r="D172" s="345" t="str">
        <f>+VLOOKUP(C172,[3]Hoja1!$A$3:$C$15,2,FALSE)</f>
        <v>2183333 - 1635</v>
      </c>
      <c r="E172" s="349" t="str">
        <f>+VLOOKUP(C172,[3]Hoja1!$A$3:$C$15,3,FALSE)</f>
        <v>emma.ticonipa@economiayfinanzas.gob.bo</v>
      </c>
    </row>
    <row r="173" spans="1:5">
      <c r="A173" s="275">
        <v>594</v>
      </c>
      <c r="B173" s="276" t="s">
        <v>79</v>
      </c>
      <c r="C173" s="345" t="str">
        <f>+VLOOKUP(A173,[2]DISTRIBUCIÓN!$A$7:$E$596,5,FALSE)</f>
        <v>Huascar Nova</v>
      </c>
      <c r="D173" s="345" t="str">
        <f>+VLOOKUP(C173,[3]Hoja1!$A$3:$C$15,2,FALSE)</f>
        <v>2183333 - 1651</v>
      </c>
      <c r="E173" s="349" t="str">
        <f>+VLOOKUP(C173,[3]Hoja1!$A$3:$C$15,3,FALSE)</f>
        <v>huascar.nova@economiayfinanzas.gob.bo</v>
      </c>
    </row>
    <row r="174" spans="1:5">
      <c r="A174" s="275">
        <v>595</v>
      </c>
      <c r="B174" s="276" t="s">
        <v>561</v>
      </c>
      <c r="C174" s="345" t="str">
        <f>+VLOOKUP(A174,[2]DISTRIBUCIÓN!$A$7:$E$596,5,FALSE)</f>
        <v>Belén Espejo</v>
      </c>
      <c r="D174" s="345" t="str">
        <f>+VLOOKUP(C174,[3]Hoja1!$A$3:$C$15,2,FALSE)</f>
        <v>2183333 - 1644</v>
      </c>
      <c r="E174" s="349" t="str">
        <f>+VLOOKUP(C174,[3]Hoja1!$A$3:$C$15,3,FALSE)</f>
        <v>belen.espejo@economiayfinanzas.gob.bo</v>
      </c>
    </row>
    <row r="175" spans="1:5">
      <c r="A175" s="275">
        <v>596</v>
      </c>
      <c r="B175" s="276" t="s">
        <v>782</v>
      </c>
      <c r="C175" s="345" t="str">
        <f>+VLOOKUP(A175,[2]DISTRIBUCIÓN!$A$7:$E$596,5,FALSE)</f>
        <v>Virginia Callisaya</v>
      </c>
      <c r="D175" s="345" t="str">
        <f>+VLOOKUP(C175,[3]Hoja1!$A$3:$C$15,2,FALSE)</f>
        <v>2183333 - 1645</v>
      </c>
      <c r="E175" s="349" t="str">
        <f>+VLOOKUP(C175,[3]Hoja1!$A$3:$C$15,3,FALSE)</f>
        <v>virginia.callisaya@economiayfinanzas.gob.bo</v>
      </c>
    </row>
    <row r="176" spans="1:5">
      <c r="A176" s="275">
        <v>597</v>
      </c>
      <c r="B176" s="276" t="s">
        <v>609</v>
      </c>
      <c r="C176" s="345" t="str">
        <f>+VLOOKUP(A176,[2]DISTRIBUCIÓN!$A$7:$E$596,5,FALSE)</f>
        <v>Elizabeth Nina</v>
      </c>
      <c r="D176" s="345" t="str">
        <f>+VLOOKUP(C176,[3]Hoja1!$A$3:$C$15,2,FALSE)</f>
        <v>2183333 - 1637</v>
      </c>
      <c r="E176" s="349" t="str">
        <f>+VLOOKUP(C176,[3]Hoja1!$A$3:$C$15,3,FALSE)</f>
        <v>elizabeth.nina@economiayfinanzas.gob.bo</v>
      </c>
    </row>
    <row r="177" spans="1:5">
      <c r="A177" s="275">
        <v>598</v>
      </c>
      <c r="B177" s="280" t="s">
        <v>605</v>
      </c>
      <c r="C177" s="345" t="str">
        <f>+VLOOKUP(A177,[2]DISTRIBUCIÓN!$A$7:$E$596,5,FALSE)</f>
        <v>Virginia Huanca</v>
      </c>
      <c r="D177" s="345" t="str">
        <f>+VLOOKUP(C177,[3]Hoja1!$A$3:$C$15,2,FALSE)</f>
        <v>2183333 - 1636</v>
      </c>
      <c r="E177" s="349" t="str">
        <f>+VLOOKUP(C177,[3]Hoja1!$A$3:$C$15,3,FALSE)</f>
        <v>virginia.huanca@economiayfinanzas.gob.bo</v>
      </c>
    </row>
    <row r="178" spans="1:5">
      <c r="A178" s="275">
        <v>599</v>
      </c>
      <c r="B178" s="276" t="s">
        <v>630</v>
      </c>
      <c r="C178" s="345" t="str">
        <f>+VLOOKUP(A178,[2]DISTRIBUCIÓN!$A$7:$E$596,5,FALSE)</f>
        <v>Jorge Vargas</v>
      </c>
      <c r="D178" s="345" t="str">
        <f>+VLOOKUP(C178,[3]Hoja1!$A$3:$C$15,2,FALSE)</f>
        <v>2183333 - 1633</v>
      </c>
      <c r="E178" s="349" t="str">
        <f>+VLOOKUP(C178,[3]Hoja1!$A$3:$C$15,3,FALSE)</f>
        <v>jorge.vargas@economiayfinanzas.gob.bo</v>
      </c>
    </row>
    <row r="179" spans="1:5">
      <c r="A179" s="275">
        <v>600</v>
      </c>
      <c r="B179" s="276" t="s">
        <v>661</v>
      </c>
      <c r="C179" s="345" t="str">
        <f>+VLOOKUP(A179,[2]DISTRIBUCIÓN!$A$7:$E$596,5,FALSE)</f>
        <v>Rommel Cuba</v>
      </c>
      <c r="D179" s="345" t="str">
        <f>+VLOOKUP(C179,[3]Hoja1!$A$3:$C$15,2,FALSE)</f>
        <v>2183333 - 1649</v>
      </c>
      <c r="E179" s="349" t="str">
        <f>+VLOOKUP(C179,[3]Hoja1!$A$3:$C$15,3,FALSE)</f>
        <v>rommel.cuba@economiayfinanzas.gob.bo</v>
      </c>
    </row>
    <row r="180" spans="1:5">
      <c r="A180" s="275">
        <v>601</v>
      </c>
      <c r="B180" s="276" t="s">
        <v>783</v>
      </c>
      <c r="C180" s="345" t="str">
        <f>+VLOOKUP(A180,[2]DISTRIBUCIÓN!$A$7:$E$596,5,FALSE)</f>
        <v>Elizabeth Nina</v>
      </c>
      <c r="D180" s="345" t="str">
        <f>+VLOOKUP(C180,[3]Hoja1!$A$3:$C$15,2,FALSE)</f>
        <v>2183333 - 1637</v>
      </c>
      <c r="E180" s="349" t="str">
        <f>+VLOOKUP(C180,[3]Hoja1!$A$3:$C$15,3,FALSE)</f>
        <v>elizabeth.nina@economiayfinanzas.gob.bo</v>
      </c>
    </row>
    <row r="181" spans="1:5">
      <c r="A181" s="275">
        <v>633</v>
      </c>
      <c r="B181" s="276" t="s">
        <v>151</v>
      </c>
      <c r="C181" s="345" t="str">
        <f>+VLOOKUP(A181,[2]DISTRIBUCIÓN!$A$7:$E$596,5,FALSE)</f>
        <v>María Raya</v>
      </c>
      <c r="D181" s="345" t="s">
        <v>3430</v>
      </c>
      <c r="E181" s="349" t="s">
        <v>3431</v>
      </c>
    </row>
    <row r="182" spans="1:5">
      <c r="A182" s="370">
        <v>634</v>
      </c>
      <c r="B182" s="373" t="str">
        <f>+VLOOKUP(A182,'[2]PT RESUMEN ENTIDADES DEL SP'!$B$9:$C$2780,2,FALSE)</f>
        <v>Empresa Púb. Deptal. Hotel Terminal-Terminal de Buses Oruro</v>
      </c>
      <c r="C182" s="345" t="str">
        <f>+VLOOKUP(A182,[2]DISTRIBUCIÓN!$A$7:$E$596,5,FALSE)</f>
        <v>Emma Ticonipa</v>
      </c>
      <c r="D182" s="345" t="str">
        <f>+VLOOKUP(C182,[3]Hoja1!$A$3:$C$15,2,FALSE)</f>
        <v>2183333 - 1635</v>
      </c>
      <c r="E182" s="349" t="str">
        <f>+VLOOKUP(C182,[3]Hoja1!$A$3:$C$15,3,FALSE)</f>
        <v>emma.ticonipa@economiayfinanzas.gob.bo</v>
      </c>
    </row>
    <row r="183" spans="1:5">
      <c r="A183" s="275">
        <v>650</v>
      </c>
      <c r="B183" s="276" t="s">
        <v>152</v>
      </c>
      <c r="C183" s="345" t="str">
        <f>+VLOOKUP(A183,[2]DISTRIBUCIÓN!$A$7:$E$596,5,FALSE)</f>
        <v>Virginia Huanca</v>
      </c>
      <c r="D183" s="345" t="str">
        <f>+VLOOKUP(C183,[3]Hoja1!$A$3:$C$15,2,FALSE)</f>
        <v>2183333 - 1636</v>
      </c>
      <c r="E183" s="349" t="str">
        <f>+VLOOKUP(C183,[3]Hoja1!$A$3:$C$15,3,FALSE)</f>
        <v>virginia.huanca@economiayfinanzas.gob.bo</v>
      </c>
    </row>
    <row r="184" spans="1:5">
      <c r="A184" s="275">
        <v>660</v>
      </c>
      <c r="B184" s="276" t="s">
        <v>784</v>
      </c>
      <c r="C184" s="345" t="str">
        <f>+VLOOKUP(A184,[2]DISTRIBUCIÓN!$A$7:$E$596,5,FALSE)</f>
        <v>Jorge Vargas</v>
      </c>
      <c r="D184" s="345" t="str">
        <f>+VLOOKUP(C184,[3]Hoja1!$A$3:$C$15,2,FALSE)</f>
        <v>2183333 - 1633</v>
      </c>
      <c r="E184" s="349" t="str">
        <f>+VLOOKUP(C184,[3]Hoja1!$A$3:$C$15,3,FALSE)</f>
        <v>jorge.vargas@economiayfinanzas.gob.bo</v>
      </c>
    </row>
    <row r="185" spans="1:5">
      <c r="A185" s="275">
        <v>661</v>
      </c>
      <c r="B185" s="276" t="s">
        <v>154</v>
      </c>
      <c r="C185" s="345" t="str">
        <f>+VLOOKUP(A185,[2]DISTRIBUCIÓN!$A$7:$E$596,5,FALSE)</f>
        <v>Jeovana Zabala</v>
      </c>
      <c r="D185" s="345" t="str">
        <f>+VLOOKUP(C185,[3]Hoja1!$A$3:$C$15,2,FALSE)</f>
        <v>2183333 - 1663</v>
      </c>
      <c r="E185" s="349" t="str">
        <f>+VLOOKUP(C185,[3]Hoja1!$A$3:$C$15,3,FALSE)</f>
        <v>jeovana.zabala@economiayfinanzas.gob.bo</v>
      </c>
    </row>
    <row r="186" spans="1:5">
      <c r="A186" s="275">
        <v>670</v>
      </c>
      <c r="B186" s="276" t="s">
        <v>155</v>
      </c>
      <c r="C186" s="345" t="str">
        <f>+VLOOKUP(A186,[2]DISTRIBUCIÓN!$A$7:$E$596,5,FALSE)</f>
        <v>Belén Espejo</v>
      </c>
      <c r="D186" s="345" t="str">
        <f>+VLOOKUP(C186,[3]Hoja1!$A$3:$C$15,2,FALSE)</f>
        <v>2183333 - 1644</v>
      </c>
      <c r="E186" s="349" t="str">
        <f>+VLOOKUP(C186,[3]Hoja1!$A$3:$C$15,3,FALSE)</f>
        <v>belen.espejo@economiayfinanzas.gob.bo</v>
      </c>
    </row>
    <row r="187" spans="1:5">
      <c r="A187" s="275">
        <v>680</v>
      </c>
      <c r="B187" s="276" t="s">
        <v>785</v>
      </c>
      <c r="C187" s="345" t="str">
        <f>+VLOOKUP(A187,[2]DISTRIBUCIÓN!$A$7:$E$596,5,FALSE)</f>
        <v>Jeovana Zabala</v>
      </c>
      <c r="D187" s="345" t="str">
        <f>+VLOOKUP(C187,[3]Hoja1!$A$3:$C$15,2,FALSE)</f>
        <v>2183333 - 1663</v>
      </c>
      <c r="E187" s="349" t="str">
        <f>+VLOOKUP(C187,[3]Hoja1!$A$3:$C$15,3,FALSE)</f>
        <v>jeovana.zabala@economiayfinanzas.gob.bo</v>
      </c>
    </row>
    <row r="188" spans="1:5">
      <c r="A188" s="275">
        <v>681</v>
      </c>
      <c r="B188" s="276" t="s">
        <v>786</v>
      </c>
      <c r="C188" s="345" t="str">
        <f>+VLOOKUP(A188,[2]DISTRIBUCIÓN!$A$7:$E$596,5,FALSE)</f>
        <v>Belén Espejo</v>
      </c>
      <c r="D188" s="345" t="str">
        <f>+VLOOKUP(C188,[3]Hoja1!$A$3:$C$15,2,FALSE)</f>
        <v>2183333 - 1644</v>
      </c>
      <c r="E188" s="349" t="str">
        <f>+VLOOKUP(C188,[3]Hoja1!$A$3:$C$15,3,FALSE)</f>
        <v>belen.espejo@economiayfinanzas.gob.bo</v>
      </c>
    </row>
    <row r="189" spans="1:5">
      <c r="A189" s="275">
        <v>682</v>
      </c>
      <c r="B189" s="276" t="s">
        <v>787</v>
      </c>
      <c r="C189" s="345" t="str">
        <f>+VLOOKUP(A189,[2]DISTRIBUCIÓN!$A$7:$E$596,5,FALSE)</f>
        <v>María Raya</v>
      </c>
      <c r="D189" s="345" t="s">
        <v>3430</v>
      </c>
      <c r="E189" s="349" t="s">
        <v>3431</v>
      </c>
    </row>
    <row r="190" spans="1:5">
      <c r="A190" s="275">
        <v>683</v>
      </c>
      <c r="B190" s="276" t="s">
        <v>788</v>
      </c>
      <c r="C190" s="345" t="str">
        <f>+VLOOKUP(A190,[2]DISTRIBUCIÓN!$A$7:$E$596,5,FALSE)</f>
        <v>Elizabeth Nina</v>
      </c>
      <c r="D190" s="345" t="str">
        <f>+VLOOKUP(C190,[3]Hoja1!$A$3:$C$15,2,FALSE)</f>
        <v>2183333 - 1637</v>
      </c>
      <c r="E190" s="349" t="str">
        <f>+VLOOKUP(C190,[3]Hoja1!$A$3:$C$15,3,FALSE)</f>
        <v>elizabeth.nina@economiayfinanzas.gob.bo</v>
      </c>
    </row>
    <row r="191" spans="1:5">
      <c r="A191" s="370">
        <v>716</v>
      </c>
      <c r="B191" s="373" t="str">
        <f>+VLOOKUP(A191,'[2]PT RESUMEN ENTIDADES DEL SP'!$B$9:$C$2780,2,FALSE)</f>
        <v>Empresa Tarijeña del Gas</v>
      </c>
      <c r="C191" s="345" t="str">
        <f>+VLOOKUP(A191,[2]DISTRIBUCIÓN!$A$7:$E$596,5,FALSE)</f>
        <v>Rommel Cuba</v>
      </c>
      <c r="D191" s="345" t="str">
        <f>+VLOOKUP(C191,[3]Hoja1!$A$3:$C$15,2,FALSE)</f>
        <v>2183333 - 1649</v>
      </c>
      <c r="E191" s="349" t="str">
        <f>+VLOOKUP(C191,[3]Hoja1!$A$3:$C$15,3,FALSE)</f>
        <v>rommel.cuba@economiayfinanzas.gob.bo</v>
      </c>
    </row>
    <row r="192" spans="1:5">
      <c r="A192" s="370">
        <v>761</v>
      </c>
      <c r="B192" s="373" t="str">
        <f>+VLOOKUP(A192,'[2]PT RESUMEN ENTIDADES DEL SP'!$B$9:$C$2780,2,FALSE)</f>
        <v>Servicio Autónomo Municipal de Agua Potable y Alcantarillado</v>
      </c>
      <c r="C192" s="345" t="str">
        <f>+VLOOKUP(A192,[2]DISTRIBUCIÓN!$A$7:$E$596,5,FALSE)</f>
        <v>María Raya</v>
      </c>
      <c r="D192" s="345" t="s">
        <v>3430</v>
      </c>
      <c r="E192" s="349" t="s">
        <v>3431</v>
      </c>
    </row>
    <row r="193" spans="1:5">
      <c r="A193" s="370">
        <v>781</v>
      </c>
      <c r="B193" s="373" t="str">
        <f>+VLOOKUP(A193,'[2]PT RESUMEN ENTIDADES DEL SP'!$B$9:$C$2780,2,FALSE)</f>
        <v>Servicio Municipal de Agua Potable y Alcantarillado</v>
      </c>
      <c r="C193" s="345" t="str">
        <f>+VLOOKUP(A193,[2]DISTRIBUCIÓN!$A$7:$E$596,5,FALSE)</f>
        <v>María Raya</v>
      </c>
      <c r="D193" s="345" t="s">
        <v>3430</v>
      </c>
      <c r="E193" s="349" t="s">
        <v>3431</v>
      </c>
    </row>
    <row r="194" spans="1:5">
      <c r="A194" s="275">
        <v>802</v>
      </c>
      <c r="B194" s="276" t="s">
        <v>158</v>
      </c>
      <c r="C194" s="345" t="str">
        <f>+VLOOKUP(A194,[2]DISTRIBUCIÓN!$A$7:$E$596,5,FALSE)</f>
        <v>María Raya</v>
      </c>
      <c r="D194" s="345" t="s">
        <v>3430</v>
      </c>
      <c r="E194" s="349" t="s">
        <v>3431</v>
      </c>
    </row>
    <row r="195" spans="1:5">
      <c r="A195" s="370">
        <v>821</v>
      </c>
      <c r="B195" s="373" t="str">
        <f>+VLOOKUP(A195,'[2]PT RESUMEN ENTIDADES DEL SP'!$B$9:$C$2780,2,FALSE)</f>
        <v>Administración Autónoma para Obras Sanitarias - Potosí</v>
      </c>
      <c r="C195" s="345" t="str">
        <f>+VLOOKUP(A195,[2]DISTRIBUCIÓN!$A$7:$E$596,5,FALSE)</f>
        <v>María Raya</v>
      </c>
      <c r="D195" s="345" t="s">
        <v>3430</v>
      </c>
      <c r="E195" s="349" t="s">
        <v>3431</v>
      </c>
    </row>
    <row r="196" spans="1:5">
      <c r="A196" s="370">
        <v>831</v>
      </c>
      <c r="B196" s="373" t="str">
        <f>+VLOOKUP(A196,'[2]PT RESUMEN ENTIDADES DEL SP'!$B$9:$C$2780,2,FALSE)</f>
        <v>Servicio Local de Acueductos y Alcantarillado - Oruro</v>
      </c>
      <c r="C196" s="345" t="str">
        <f>+VLOOKUP(A196,[2]DISTRIBUCIÓN!$A$7:$E$596,5,FALSE)</f>
        <v>María Raya</v>
      </c>
      <c r="D196" s="345" t="s">
        <v>3430</v>
      </c>
      <c r="E196" s="349" t="s">
        <v>3431</v>
      </c>
    </row>
    <row r="197" spans="1:5">
      <c r="A197" s="275">
        <v>862</v>
      </c>
      <c r="B197" s="276" t="s">
        <v>159</v>
      </c>
      <c r="C197" s="345" t="str">
        <f>+VLOOKUP(A197,[2]DISTRIBUCIÓN!$A$7:$E$596,5,FALSE)</f>
        <v>Jorge Vargas</v>
      </c>
      <c r="D197" s="345" t="str">
        <f>+VLOOKUP(C197,[3]Hoja1!$A$3:$C$15,2,FALSE)</f>
        <v>2183333 - 1633</v>
      </c>
      <c r="E197" s="349" t="str">
        <f>+VLOOKUP(C197,[3]Hoja1!$A$3:$C$15,3,FALSE)</f>
        <v>jorge.vargas@economiayfinanzas.gob.bo</v>
      </c>
    </row>
    <row r="198" spans="1:5">
      <c r="A198" s="275">
        <v>865</v>
      </c>
      <c r="B198" s="276" t="s">
        <v>789</v>
      </c>
      <c r="C198" s="345" t="str">
        <f>+VLOOKUP(A198,[2]DISTRIBUCIÓN!$A$7:$E$596,5,FALSE)</f>
        <v>Virginia Huanca</v>
      </c>
      <c r="D198" s="345" t="str">
        <f>+VLOOKUP(C198,[3]Hoja1!$A$3:$C$15,2,FALSE)</f>
        <v>2183333 - 1636</v>
      </c>
      <c r="E198" s="349" t="str">
        <f>+VLOOKUP(C198,[3]Hoja1!$A$3:$C$15,3,FALSE)</f>
        <v>virginia.huanca@economiayfinanzas.gob.bo</v>
      </c>
    </row>
    <row r="199" spans="1:5">
      <c r="A199" s="275">
        <v>867</v>
      </c>
      <c r="B199" s="276" t="s">
        <v>161</v>
      </c>
      <c r="C199" s="345" t="str">
        <f>+VLOOKUP(A199,[2]DISTRIBUCIÓN!$A$7:$E$596,5,FALSE)</f>
        <v>Virginia Callisaya</v>
      </c>
      <c r="D199" s="345" t="str">
        <f>+VLOOKUP(C199,[3]Hoja1!$A$3:$C$15,2,FALSE)</f>
        <v>2183333 - 1645</v>
      </c>
      <c r="E199" s="349" t="str">
        <f>+VLOOKUP(C199,[3]Hoja1!$A$3:$C$15,3,FALSE)</f>
        <v>virginia.callisaya@economiayfinanzas.gob.bo</v>
      </c>
    </row>
    <row r="200" spans="1:5">
      <c r="A200" s="275">
        <v>901</v>
      </c>
      <c r="B200" s="276" t="s">
        <v>162</v>
      </c>
      <c r="C200" s="345" t="str">
        <f>+VLOOKUP(A200,[2]DISTRIBUCIÓN!$A$7:$E$596,5,FALSE)</f>
        <v>María Raya</v>
      </c>
      <c r="D200" s="345" t="s">
        <v>3430</v>
      </c>
      <c r="E200" s="349" t="s">
        <v>3431</v>
      </c>
    </row>
    <row r="201" spans="1:5">
      <c r="A201" s="275">
        <v>902</v>
      </c>
      <c r="B201" s="276" t="s">
        <v>163</v>
      </c>
      <c r="C201" s="345" t="str">
        <f>+VLOOKUP(A201,[2]DISTRIBUCIÓN!$A$7:$E$596,5,FALSE)</f>
        <v>María Raya</v>
      </c>
      <c r="D201" s="345" t="s">
        <v>3430</v>
      </c>
      <c r="E201" s="349" t="s">
        <v>3431</v>
      </c>
    </row>
    <row r="202" spans="1:5">
      <c r="A202" s="275">
        <v>903</v>
      </c>
      <c r="B202" s="276" t="s">
        <v>164</v>
      </c>
      <c r="C202" s="345" t="str">
        <f>+VLOOKUP(A202,[2]DISTRIBUCIÓN!$A$7:$E$596,5,FALSE)</f>
        <v>María Raya</v>
      </c>
      <c r="D202" s="345" t="s">
        <v>3430</v>
      </c>
      <c r="E202" s="349" t="s">
        <v>3431</v>
      </c>
    </row>
    <row r="203" spans="1:5">
      <c r="A203" s="275">
        <v>904</v>
      </c>
      <c r="B203" s="276" t="s">
        <v>165</v>
      </c>
      <c r="C203" s="345" t="str">
        <f>+VLOOKUP(A203,[2]DISTRIBUCIÓN!$A$7:$E$596,5,FALSE)</f>
        <v>María Raya</v>
      </c>
      <c r="D203" s="345" t="s">
        <v>3430</v>
      </c>
      <c r="E203" s="349" t="s">
        <v>3431</v>
      </c>
    </row>
    <row r="204" spans="1:5">
      <c r="A204" s="275">
        <v>905</v>
      </c>
      <c r="B204" s="276" t="s">
        <v>166</v>
      </c>
      <c r="C204" s="345" t="str">
        <f>+VLOOKUP(A204,[2]DISTRIBUCIÓN!$A$7:$E$596,5,FALSE)</f>
        <v>María Raya</v>
      </c>
      <c r="D204" s="345" t="s">
        <v>3430</v>
      </c>
      <c r="E204" s="349" t="s">
        <v>3431</v>
      </c>
    </row>
    <row r="205" spans="1:5">
      <c r="A205" s="275">
        <v>906</v>
      </c>
      <c r="B205" s="276" t="s">
        <v>167</v>
      </c>
      <c r="C205" s="345" t="str">
        <f>+VLOOKUP(A205,[2]DISTRIBUCIÓN!$A$7:$E$596,5,FALSE)</f>
        <v>María Raya</v>
      </c>
      <c r="D205" s="345" t="s">
        <v>3430</v>
      </c>
      <c r="E205" s="349" t="s">
        <v>3431</v>
      </c>
    </row>
    <row r="206" spans="1:5">
      <c r="A206" s="275">
        <v>907</v>
      </c>
      <c r="B206" s="276" t="s">
        <v>168</v>
      </c>
      <c r="C206" s="345" t="str">
        <f>+VLOOKUP(A206,[2]DISTRIBUCIÓN!$A$7:$E$596,5,FALSE)</f>
        <v>María Raya</v>
      </c>
      <c r="D206" s="345" t="s">
        <v>3430</v>
      </c>
      <c r="E206" s="349" t="s">
        <v>3431</v>
      </c>
    </row>
    <row r="207" spans="1:5">
      <c r="A207" s="275">
        <v>908</v>
      </c>
      <c r="B207" s="276" t="s">
        <v>169</v>
      </c>
      <c r="C207" s="345" t="str">
        <f>+VLOOKUP(A207,[2]DISTRIBUCIÓN!$A$7:$E$596,5,FALSE)</f>
        <v>María Raya</v>
      </c>
      <c r="D207" s="345" t="s">
        <v>3430</v>
      </c>
      <c r="E207" s="349" t="s">
        <v>3431</v>
      </c>
    </row>
    <row r="208" spans="1:5">
      <c r="A208" s="275">
        <v>909</v>
      </c>
      <c r="B208" s="276" t="s">
        <v>170</v>
      </c>
      <c r="C208" s="345" t="str">
        <f>+VLOOKUP(A208,[2]DISTRIBUCIÓN!$A$7:$E$596,5,FALSE)</f>
        <v>María Raya</v>
      </c>
      <c r="D208" s="345" t="s">
        <v>3430</v>
      </c>
      <c r="E208" s="349" t="s">
        <v>3431</v>
      </c>
    </row>
    <row r="209" spans="1:5">
      <c r="A209" s="370">
        <v>951</v>
      </c>
      <c r="B209" s="373" t="str">
        <f>+VLOOKUP(A209,'[2]PT RESUMEN ENTIDADES DEL SP'!$B$9:$C$2780,2,FALSE)</f>
        <v>Banco Central de Bolivia</v>
      </c>
      <c r="C209" s="345" t="str">
        <f>+VLOOKUP(A209,[2]DISTRIBUCIÓN!$A$7:$E$596,5,FALSE)</f>
        <v>Emma Ticonipa</v>
      </c>
      <c r="D209" s="345" t="str">
        <f>+VLOOKUP(C209,[3]Hoja1!$A$3:$C$15,2,FALSE)</f>
        <v>2183333 - 1635</v>
      </c>
      <c r="E209" s="349" t="str">
        <f>+VLOOKUP(C209,[3]Hoja1!$A$3:$C$15,3,FALSE)</f>
        <v>emma.ticonipa@economiayfinanzas.gob.bo</v>
      </c>
    </row>
    <row r="210" spans="1:5">
      <c r="A210" s="275">
        <v>1101</v>
      </c>
      <c r="B210" s="276" t="s">
        <v>172</v>
      </c>
      <c r="C210" s="345" t="str">
        <f>+VLOOKUP(A210,[2]DISTRIBUCIÓN!$A$7:$E$596,5,FALSE)</f>
        <v>Elizabeth Nina</v>
      </c>
      <c r="D210" s="345" t="str">
        <f>+VLOOKUP(C210,[3]Hoja1!$A$3:$C$15,2,FALSE)</f>
        <v>2183333 - 1637</v>
      </c>
      <c r="E210" s="349" t="str">
        <f>+VLOOKUP(C210,[3]Hoja1!$A$3:$C$15,3,FALSE)</f>
        <v>elizabeth.nina@economiayfinanzas.gob.bo</v>
      </c>
    </row>
    <row r="211" spans="1:5">
      <c r="A211" s="275">
        <v>1102</v>
      </c>
      <c r="B211" s="276" t="s">
        <v>173</v>
      </c>
      <c r="C211" s="345" t="str">
        <f>+VLOOKUP(A211,[2]DISTRIBUCIÓN!$A$7:$E$596,5,FALSE)</f>
        <v>Elizabeth Nina</v>
      </c>
      <c r="D211" s="345" t="str">
        <f>+VLOOKUP(C211,[3]Hoja1!$A$3:$C$15,2,FALSE)</f>
        <v>2183333 - 1637</v>
      </c>
      <c r="E211" s="349" t="str">
        <f>+VLOOKUP(C211,[3]Hoja1!$A$3:$C$15,3,FALSE)</f>
        <v>elizabeth.nina@economiayfinanzas.gob.bo</v>
      </c>
    </row>
    <row r="212" spans="1:5">
      <c r="A212" s="275">
        <v>1103</v>
      </c>
      <c r="B212" s="276" t="s">
        <v>174</v>
      </c>
      <c r="C212" s="345" t="str">
        <f>+VLOOKUP(A212,[2]DISTRIBUCIÓN!$A$7:$E$596,5,FALSE)</f>
        <v>Elizabeth Nina</v>
      </c>
      <c r="D212" s="345" t="str">
        <f>+VLOOKUP(C212,[3]Hoja1!$A$3:$C$15,2,FALSE)</f>
        <v>2183333 - 1637</v>
      </c>
      <c r="E212" s="349" t="str">
        <f>+VLOOKUP(C212,[3]Hoja1!$A$3:$C$15,3,FALSE)</f>
        <v>elizabeth.nina@economiayfinanzas.gob.bo</v>
      </c>
    </row>
    <row r="213" spans="1:5">
      <c r="A213" s="275">
        <v>1104</v>
      </c>
      <c r="B213" s="276" t="s">
        <v>175</v>
      </c>
      <c r="C213" s="345" t="str">
        <f>+VLOOKUP(A213,[2]DISTRIBUCIÓN!$A$7:$E$596,5,FALSE)</f>
        <v>Elizabeth Nina</v>
      </c>
      <c r="D213" s="345" t="str">
        <f>+VLOOKUP(C213,[3]Hoja1!$A$3:$C$15,2,FALSE)</f>
        <v>2183333 - 1637</v>
      </c>
      <c r="E213" s="349" t="str">
        <f>+VLOOKUP(C213,[3]Hoja1!$A$3:$C$15,3,FALSE)</f>
        <v>elizabeth.nina@economiayfinanzas.gob.bo</v>
      </c>
    </row>
    <row r="214" spans="1:5">
      <c r="A214" s="275">
        <v>1105</v>
      </c>
      <c r="B214" s="276" t="s">
        <v>176</v>
      </c>
      <c r="C214" s="345" t="str">
        <f>+VLOOKUP(A214,[2]DISTRIBUCIÓN!$A$7:$E$596,5,FALSE)</f>
        <v>Elizabeth Nina</v>
      </c>
      <c r="D214" s="345" t="str">
        <f>+VLOOKUP(C214,[3]Hoja1!$A$3:$C$15,2,FALSE)</f>
        <v>2183333 - 1637</v>
      </c>
      <c r="E214" s="349" t="str">
        <f>+VLOOKUP(C214,[3]Hoja1!$A$3:$C$15,3,FALSE)</f>
        <v>elizabeth.nina@economiayfinanzas.gob.bo</v>
      </c>
    </row>
    <row r="215" spans="1:5">
      <c r="A215" s="275">
        <v>1106</v>
      </c>
      <c r="B215" s="276" t="s">
        <v>177</v>
      </c>
      <c r="C215" s="345" t="str">
        <f>+VLOOKUP(A215,[2]DISTRIBUCIÓN!$A$7:$E$596,5,FALSE)</f>
        <v>Elizabeth Nina</v>
      </c>
      <c r="D215" s="345" t="str">
        <f>+VLOOKUP(C215,[3]Hoja1!$A$3:$C$15,2,FALSE)</f>
        <v>2183333 - 1637</v>
      </c>
      <c r="E215" s="349" t="str">
        <f>+VLOOKUP(C215,[3]Hoja1!$A$3:$C$15,3,FALSE)</f>
        <v>elizabeth.nina@economiayfinanzas.gob.bo</v>
      </c>
    </row>
    <row r="216" spans="1:5">
      <c r="A216" s="275">
        <v>1107</v>
      </c>
      <c r="B216" s="276" t="s">
        <v>178</v>
      </c>
      <c r="C216" s="345" t="str">
        <f>+VLOOKUP(A216,[2]DISTRIBUCIÓN!$A$7:$E$596,5,FALSE)</f>
        <v>Elizabeth Nina</v>
      </c>
      <c r="D216" s="345" t="str">
        <f>+VLOOKUP(C216,[3]Hoja1!$A$3:$C$15,2,FALSE)</f>
        <v>2183333 - 1637</v>
      </c>
      <c r="E216" s="349" t="str">
        <f>+VLOOKUP(C216,[3]Hoja1!$A$3:$C$15,3,FALSE)</f>
        <v>elizabeth.nina@economiayfinanzas.gob.bo</v>
      </c>
    </row>
    <row r="217" spans="1:5">
      <c r="A217" s="275">
        <v>1108</v>
      </c>
      <c r="B217" s="276" t="s">
        <v>179</v>
      </c>
      <c r="C217" s="345" t="str">
        <f>+VLOOKUP(A217,[2]DISTRIBUCIÓN!$A$7:$E$596,5,FALSE)</f>
        <v>Elizabeth Nina</v>
      </c>
      <c r="D217" s="345" t="str">
        <f>+VLOOKUP(C217,[3]Hoja1!$A$3:$C$15,2,FALSE)</f>
        <v>2183333 - 1637</v>
      </c>
      <c r="E217" s="349" t="str">
        <f>+VLOOKUP(C217,[3]Hoja1!$A$3:$C$15,3,FALSE)</f>
        <v>elizabeth.nina@economiayfinanzas.gob.bo</v>
      </c>
    </row>
    <row r="218" spans="1:5">
      <c r="A218" s="275">
        <v>1109</v>
      </c>
      <c r="B218" s="276" t="s">
        <v>180</v>
      </c>
      <c r="C218" s="345" t="str">
        <f>+VLOOKUP(A218,[2]DISTRIBUCIÓN!$A$7:$E$596,5,FALSE)</f>
        <v>Elizabeth Nina</v>
      </c>
      <c r="D218" s="345" t="str">
        <f>+VLOOKUP(C218,[3]Hoja1!$A$3:$C$15,2,FALSE)</f>
        <v>2183333 - 1637</v>
      </c>
      <c r="E218" s="349" t="str">
        <f>+VLOOKUP(C218,[3]Hoja1!$A$3:$C$15,3,FALSE)</f>
        <v>elizabeth.nina@economiayfinanzas.gob.bo</v>
      </c>
    </row>
    <row r="219" spans="1:5">
      <c r="A219" s="275">
        <v>1110</v>
      </c>
      <c r="B219" s="276" t="s">
        <v>181</v>
      </c>
      <c r="C219" s="345" t="str">
        <f>+VLOOKUP(A219,[2]DISTRIBUCIÓN!$A$7:$E$596,5,FALSE)</f>
        <v>Elizabeth Nina</v>
      </c>
      <c r="D219" s="345" t="str">
        <f>+VLOOKUP(C219,[3]Hoja1!$A$3:$C$15,2,FALSE)</f>
        <v>2183333 - 1637</v>
      </c>
      <c r="E219" s="349" t="str">
        <f>+VLOOKUP(C219,[3]Hoja1!$A$3:$C$15,3,FALSE)</f>
        <v>elizabeth.nina@economiayfinanzas.gob.bo</v>
      </c>
    </row>
    <row r="220" spans="1:5">
      <c r="A220" s="275">
        <v>1111</v>
      </c>
      <c r="B220" s="276" t="s">
        <v>182</v>
      </c>
      <c r="C220" s="345" t="str">
        <f>+VLOOKUP(A220,[2]DISTRIBUCIÓN!$A$7:$E$596,5,FALSE)</f>
        <v>Elizabeth Nina</v>
      </c>
      <c r="D220" s="345" t="str">
        <f>+VLOOKUP(C220,[3]Hoja1!$A$3:$C$15,2,FALSE)</f>
        <v>2183333 - 1637</v>
      </c>
      <c r="E220" s="349" t="str">
        <f>+VLOOKUP(C220,[3]Hoja1!$A$3:$C$15,3,FALSE)</f>
        <v>elizabeth.nina@economiayfinanzas.gob.bo</v>
      </c>
    </row>
    <row r="221" spans="1:5">
      <c r="A221" s="275">
        <v>1112</v>
      </c>
      <c r="B221" s="276" t="s">
        <v>183</v>
      </c>
      <c r="C221" s="345" t="str">
        <f>+VLOOKUP(A221,[2]DISTRIBUCIÓN!$A$7:$E$596,5,FALSE)</f>
        <v>Elizabeth Nina</v>
      </c>
      <c r="D221" s="345" t="str">
        <f>+VLOOKUP(C221,[3]Hoja1!$A$3:$C$15,2,FALSE)</f>
        <v>2183333 - 1637</v>
      </c>
      <c r="E221" s="349" t="str">
        <f>+VLOOKUP(C221,[3]Hoja1!$A$3:$C$15,3,FALSE)</f>
        <v>elizabeth.nina@economiayfinanzas.gob.bo</v>
      </c>
    </row>
    <row r="222" spans="1:5">
      <c r="A222" s="275">
        <v>1113</v>
      </c>
      <c r="B222" s="276" t="s">
        <v>184</v>
      </c>
      <c r="C222" s="345" t="str">
        <f>+VLOOKUP(A222,[2]DISTRIBUCIÓN!$A$7:$E$596,5,FALSE)</f>
        <v>Elizabeth Nina</v>
      </c>
      <c r="D222" s="345" t="str">
        <f>+VLOOKUP(C222,[3]Hoja1!$A$3:$C$15,2,FALSE)</f>
        <v>2183333 - 1637</v>
      </c>
      <c r="E222" s="349" t="str">
        <f>+VLOOKUP(C222,[3]Hoja1!$A$3:$C$15,3,FALSE)</f>
        <v>elizabeth.nina@economiayfinanzas.gob.bo</v>
      </c>
    </row>
    <row r="223" spans="1:5">
      <c r="A223" s="275">
        <v>1114</v>
      </c>
      <c r="B223" s="276" t="s">
        <v>722</v>
      </c>
      <c r="C223" s="345" t="str">
        <f>+VLOOKUP(A223,[2]DISTRIBUCIÓN!$A$7:$E$596,5,FALSE)</f>
        <v>Elizabeth Nina</v>
      </c>
      <c r="D223" s="345" t="str">
        <f>+VLOOKUP(C223,[3]Hoja1!$A$3:$C$15,2,FALSE)</f>
        <v>2183333 - 1637</v>
      </c>
      <c r="E223" s="349" t="str">
        <f>+VLOOKUP(C223,[3]Hoja1!$A$3:$C$15,3,FALSE)</f>
        <v>elizabeth.nina@economiayfinanzas.gob.bo</v>
      </c>
    </row>
    <row r="224" spans="1:5">
      <c r="A224" s="275">
        <v>1115</v>
      </c>
      <c r="B224" s="276" t="s">
        <v>185</v>
      </c>
      <c r="C224" s="345" t="str">
        <f>+VLOOKUP(A224,[2]DISTRIBUCIÓN!$A$7:$E$596,5,FALSE)</f>
        <v>Elizabeth Nina</v>
      </c>
      <c r="D224" s="345" t="str">
        <f>+VLOOKUP(C224,[3]Hoja1!$A$3:$C$15,2,FALSE)</f>
        <v>2183333 - 1637</v>
      </c>
      <c r="E224" s="349" t="str">
        <f>+VLOOKUP(C224,[3]Hoja1!$A$3:$C$15,3,FALSE)</f>
        <v>elizabeth.nina@economiayfinanzas.gob.bo</v>
      </c>
    </row>
    <row r="225" spans="1:5">
      <c r="A225" s="275">
        <v>1116</v>
      </c>
      <c r="B225" s="276" t="s">
        <v>186</v>
      </c>
      <c r="C225" s="345" t="str">
        <f>+VLOOKUP(A225,[2]DISTRIBUCIÓN!$A$7:$E$596,5,FALSE)</f>
        <v>Elizabeth Nina</v>
      </c>
      <c r="D225" s="345" t="str">
        <f>+VLOOKUP(C225,[3]Hoja1!$A$3:$C$15,2,FALSE)</f>
        <v>2183333 - 1637</v>
      </c>
      <c r="E225" s="349" t="str">
        <f>+VLOOKUP(C225,[3]Hoja1!$A$3:$C$15,3,FALSE)</f>
        <v>elizabeth.nina@economiayfinanzas.gob.bo</v>
      </c>
    </row>
    <row r="226" spans="1:5">
      <c r="A226" s="275">
        <v>1117</v>
      </c>
      <c r="B226" s="276" t="s">
        <v>187</v>
      </c>
      <c r="C226" s="345" t="str">
        <f>+VLOOKUP(A226,[2]DISTRIBUCIÓN!$A$7:$E$596,5,FALSE)</f>
        <v>Elizabeth Nina</v>
      </c>
      <c r="D226" s="345" t="str">
        <f>+VLOOKUP(C226,[3]Hoja1!$A$3:$C$15,2,FALSE)</f>
        <v>2183333 - 1637</v>
      </c>
      <c r="E226" s="349" t="str">
        <f>+VLOOKUP(C226,[3]Hoja1!$A$3:$C$15,3,FALSE)</f>
        <v>elizabeth.nina@economiayfinanzas.gob.bo</v>
      </c>
    </row>
    <row r="227" spans="1:5">
      <c r="A227" s="275">
        <v>1118</v>
      </c>
      <c r="B227" s="276" t="s">
        <v>188</v>
      </c>
      <c r="C227" s="345" t="str">
        <f>+VLOOKUP(A227,[2]DISTRIBUCIÓN!$A$7:$E$596,5,FALSE)</f>
        <v>Elizabeth Nina</v>
      </c>
      <c r="D227" s="345" t="str">
        <f>+VLOOKUP(C227,[3]Hoja1!$A$3:$C$15,2,FALSE)</f>
        <v>2183333 - 1637</v>
      </c>
      <c r="E227" s="349" t="str">
        <f>+VLOOKUP(C227,[3]Hoja1!$A$3:$C$15,3,FALSE)</f>
        <v>elizabeth.nina@economiayfinanzas.gob.bo</v>
      </c>
    </row>
    <row r="228" spans="1:5">
      <c r="A228" s="275">
        <v>1119</v>
      </c>
      <c r="B228" s="276" t="s">
        <v>189</v>
      </c>
      <c r="C228" s="345" t="str">
        <f>+VLOOKUP(A228,[2]DISTRIBUCIÓN!$A$7:$E$596,5,FALSE)</f>
        <v>Elizabeth Nina</v>
      </c>
      <c r="D228" s="345" t="str">
        <f>+VLOOKUP(C228,[3]Hoja1!$A$3:$C$15,2,FALSE)</f>
        <v>2183333 - 1637</v>
      </c>
      <c r="E228" s="349" t="str">
        <f>+VLOOKUP(C228,[3]Hoja1!$A$3:$C$15,3,FALSE)</f>
        <v>elizabeth.nina@economiayfinanzas.gob.bo</v>
      </c>
    </row>
    <row r="229" spans="1:5">
      <c r="A229" s="275">
        <v>1120</v>
      </c>
      <c r="B229" s="276" t="s">
        <v>190</v>
      </c>
      <c r="C229" s="345" t="str">
        <f>+VLOOKUP(A229,[2]DISTRIBUCIÓN!$A$7:$E$596,5,FALSE)</f>
        <v>Elizabeth Nina</v>
      </c>
      <c r="D229" s="345" t="str">
        <f>+VLOOKUP(C229,[3]Hoja1!$A$3:$C$15,2,FALSE)</f>
        <v>2183333 - 1637</v>
      </c>
      <c r="E229" s="349" t="str">
        <f>+VLOOKUP(C229,[3]Hoja1!$A$3:$C$15,3,FALSE)</f>
        <v>elizabeth.nina@economiayfinanzas.gob.bo</v>
      </c>
    </row>
    <row r="230" spans="1:5">
      <c r="A230" s="275">
        <v>1121</v>
      </c>
      <c r="B230" s="276" t="s">
        <v>191</v>
      </c>
      <c r="C230" s="345" t="str">
        <f>+VLOOKUP(A230,[2]DISTRIBUCIÓN!$A$7:$E$596,5,FALSE)</f>
        <v>Elizabeth Nina</v>
      </c>
      <c r="D230" s="345" t="str">
        <f>+VLOOKUP(C230,[3]Hoja1!$A$3:$C$15,2,FALSE)</f>
        <v>2183333 - 1637</v>
      </c>
      <c r="E230" s="349" t="str">
        <f>+VLOOKUP(C230,[3]Hoja1!$A$3:$C$15,3,FALSE)</f>
        <v>elizabeth.nina@economiayfinanzas.gob.bo</v>
      </c>
    </row>
    <row r="231" spans="1:5">
      <c r="A231" s="275">
        <v>1122</v>
      </c>
      <c r="B231" s="276" t="s">
        <v>192</v>
      </c>
      <c r="C231" s="345" t="str">
        <f>+VLOOKUP(A231,[2]DISTRIBUCIÓN!$A$7:$E$596,5,FALSE)</f>
        <v>Elizabeth Nina</v>
      </c>
      <c r="D231" s="345" t="str">
        <f>+VLOOKUP(C231,[3]Hoja1!$A$3:$C$15,2,FALSE)</f>
        <v>2183333 - 1637</v>
      </c>
      <c r="E231" s="349" t="str">
        <f>+VLOOKUP(C231,[3]Hoja1!$A$3:$C$15,3,FALSE)</f>
        <v>elizabeth.nina@economiayfinanzas.gob.bo</v>
      </c>
    </row>
    <row r="232" spans="1:5">
      <c r="A232" s="275">
        <v>1123</v>
      </c>
      <c r="B232" s="276" t="s">
        <v>193</v>
      </c>
      <c r="C232" s="345" t="str">
        <f>+VLOOKUP(A232,[2]DISTRIBUCIÓN!$A$7:$E$596,5,FALSE)</f>
        <v>Elizabeth Nina</v>
      </c>
      <c r="D232" s="345" t="str">
        <f>+VLOOKUP(C232,[3]Hoja1!$A$3:$C$15,2,FALSE)</f>
        <v>2183333 - 1637</v>
      </c>
      <c r="E232" s="349" t="str">
        <f>+VLOOKUP(C232,[3]Hoja1!$A$3:$C$15,3,FALSE)</f>
        <v>elizabeth.nina@economiayfinanzas.gob.bo</v>
      </c>
    </row>
    <row r="233" spans="1:5">
      <c r="A233" s="275">
        <v>1124</v>
      </c>
      <c r="B233" s="276" t="s">
        <v>194</v>
      </c>
      <c r="C233" s="345" t="str">
        <f>+VLOOKUP(A233,[2]DISTRIBUCIÓN!$A$7:$E$596,5,FALSE)</f>
        <v>Elizabeth Nina</v>
      </c>
      <c r="D233" s="345" t="str">
        <f>+VLOOKUP(C233,[3]Hoja1!$A$3:$C$15,2,FALSE)</f>
        <v>2183333 - 1637</v>
      </c>
      <c r="E233" s="349" t="str">
        <f>+VLOOKUP(C233,[3]Hoja1!$A$3:$C$15,3,FALSE)</f>
        <v>elizabeth.nina@economiayfinanzas.gob.bo</v>
      </c>
    </row>
    <row r="234" spans="1:5">
      <c r="A234" s="275">
        <v>1125</v>
      </c>
      <c r="B234" s="276" t="s">
        <v>195</v>
      </c>
      <c r="C234" s="345" t="str">
        <f>+VLOOKUP(A234,[2]DISTRIBUCIÓN!$A$7:$E$596,5,FALSE)</f>
        <v>Elizabeth Nina</v>
      </c>
      <c r="D234" s="345" t="str">
        <f>+VLOOKUP(C234,[3]Hoja1!$A$3:$C$15,2,FALSE)</f>
        <v>2183333 - 1637</v>
      </c>
      <c r="E234" s="349" t="str">
        <f>+VLOOKUP(C234,[3]Hoja1!$A$3:$C$15,3,FALSE)</f>
        <v>elizabeth.nina@economiayfinanzas.gob.bo</v>
      </c>
    </row>
    <row r="235" spans="1:5">
      <c r="A235" s="275">
        <v>1126</v>
      </c>
      <c r="B235" s="276" t="s">
        <v>196</v>
      </c>
      <c r="C235" s="345" t="str">
        <f>+VLOOKUP(A235,[2]DISTRIBUCIÓN!$A$7:$E$596,5,FALSE)</f>
        <v>Elizabeth Nina</v>
      </c>
      <c r="D235" s="345" t="str">
        <f>+VLOOKUP(C235,[3]Hoja1!$A$3:$C$15,2,FALSE)</f>
        <v>2183333 - 1637</v>
      </c>
      <c r="E235" s="349" t="str">
        <f>+VLOOKUP(C235,[3]Hoja1!$A$3:$C$15,3,FALSE)</f>
        <v>elizabeth.nina@economiayfinanzas.gob.bo</v>
      </c>
    </row>
    <row r="236" spans="1:5">
      <c r="A236" s="275">
        <v>1128</v>
      </c>
      <c r="B236" s="276" t="s">
        <v>197</v>
      </c>
      <c r="C236" s="345" t="str">
        <f>+VLOOKUP(A236,[2]DISTRIBUCIÓN!$A$7:$E$596,5,FALSE)</f>
        <v>Elizabeth Nina</v>
      </c>
      <c r="D236" s="345" t="str">
        <f>+VLOOKUP(C236,[3]Hoja1!$A$3:$C$15,2,FALSE)</f>
        <v>2183333 - 1637</v>
      </c>
      <c r="E236" s="349" t="str">
        <f>+VLOOKUP(C236,[3]Hoja1!$A$3:$C$15,3,FALSE)</f>
        <v>elizabeth.nina@economiayfinanzas.gob.bo</v>
      </c>
    </row>
    <row r="237" spans="1:5">
      <c r="A237" s="275">
        <v>1129</v>
      </c>
      <c r="B237" s="276" t="s">
        <v>198</v>
      </c>
      <c r="C237" s="345" t="str">
        <f>+VLOOKUP(A237,[2]DISTRIBUCIÓN!$A$7:$E$596,5,FALSE)</f>
        <v>Elizabeth Nina</v>
      </c>
      <c r="D237" s="345" t="str">
        <f>+VLOOKUP(C237,[3]Hoja1!$A$3:$C$15,2,FALSE)</f>
        <v>2183333 - 1637</v>
      </c>
      <c r="E237" s="349" t="str">
        <f>+VLOOKUP(C237,[3]Hoja1!$A$3:$C$15,3,FALSE)</f>
        <v>elizabeth.nina@economiayfinanzas.gob.bo</v>
      </c>
    </row>
    <row r="238" spans="1:5">
      <c r="A238" s="275">
        <v>1201</v>
      </c>
      <c r="B238" s="276" t="s">
        <v>199</v>
      </c>
      <c r="C238" s="345" t="str">
        <f>+VLOOKUP(A238,[2]DISTRIBUCIÓN!$A$7:$E$596,5,FALSE)</f>
        <v>Elizabeth Nina</v>
      </c>
      <c r="D238" s="345" t="str">
        <f>+VLOOKUP(C238,[3]Hoja1!$A$3:$C$15,2,FALSE)</f>
        <v>2183333 - 1637</v>
      </c>
      <c r="E238" s="349" t="str">
        <f>+VLOOKUP(C238,[3]Hoja1!$A$3:$C$15,3,FALSE)</f>
        <v>elizabeth.nina@economiayfinanzas.gob.bo</v>
      </c>
    </row>
    <row r="239" spans="1:5">
      <c r="A239" s="275">
        <v>1202</v>
      </c>
      <c r="B239" s="276" t="s">
        <v>200</v>
      </c>
      <c r="C239" s="345" t="str">
        <f>+VLOOKUP(A239,[2]DISTRIBUCIÓN!$A$7:$E$596,5,FALSE)</f>
        <v>Elizabeth Nina</v>
      </c>
      <c r="D239" s="345" t="str">
        <f>+VLOOKUP(C239,[3]Hoja1!$A$3:$C$15,2,FALSE)</f>
        <v>2183333 - 1637</v>
      </c>
      <c r="E239" s="349" t="str">
        <f>+VLOOKUP(C239,[3]Hoja1!$A$3:$C$15,3,FALSE)</f>
        <v>elizabeth.nina@economiayfinanzas.gob.bo</v>
      </c>
    </row>
    <row r="240" spans="1:5">
      <c r="A240" s="275">
        <v>1203</v>
      </c>
      <c r="B240" s="276" t="s">
        <v>201</v>
      </c>
      <c r="C240" s="345" t="str">
        <f>+VLOOKUP(A240,[2]DISTRIBUCIÓN!$A$7:$E$596,5,FALSE)</f>
        <v>Elizabeth Nina</v>
      </c>
      <c r="D240" s="345" t="str">
        <f>+VLOOKUP(C240,[3]Hoja1!$A$3:$C$15,2,FALSE)</f>
        <v>2183333 - 1637</v>
      </c>
      <c r="E240" s="349" t="str">
        <f>+VLOOKUP(C240,[3]Hoja1!$A$3:$C$15,3,FALSE)</f>
        <v>elizabeth.nina@economiayfinanzas.gob.bo</v>
      </c>
    </row>
    <row r="241" spans="1:5">
      <c r="A241" s="275">
        <v>1204</v>
      </c>
      <c r="B241" s="276" t="s">
        <v>202</v>
      </c>
      <c r="C241" s="345" t="str">
        <f>+VLOOKUP(A241,[2]DISTRIBUCIÓN!$A$7:$E$596,5,FALSE)</f>
        <v>Elizabeth Nina</v>
      </c>
      <c r="D241" s="345" t="str">
        <f>+VLOOKUP(C241,[3]Hoja1!$A$3:$C$15,2,FALSE)</f>
        <v>2183333 - 1637</v>
      </c>
      <c r="E241" s="349" t="str">
        <f>+VLOOKUP(C241,[3]Hoja1!$A$3:$C$15,3,FALSE)</f>
        <v>elizabeth.nina@economiayfinanzas.gob.bo</v>
      </c>
    </row>
    <row r="242" spans="1:5">
      <c r="A242" s="275">
        <v>1205</v>
      </c>
      <c r="B242" s="276" t="s">
        <v>203</v>
      </c>
      <c r="C242" s="345" t="str">
        <f>+VLOOKUP(A242,[2]DISTRIBUCIÓN!$A$7:$E$596,5,FALSE)</f>
        <v>Elizabeth Nina</v>
      </c>
      <c r="D242" s="345" t="str">
        <f>+VLOOKUP(C242,[3]Hoja1!$A$3:$C$15,2,FALSE)</f>
        <v>2183333 - 1637</v>
      </c>
      <c r="E242" s="349" t="str">
        <f>+VLOOKUP(C242,[3]Hoja1!$A$3:$C$15,3,FALSE)</f>
        <v>elizabeth.nina@economiayfinanzas.gob.bo</v>
      </c>
    </row>
    <row r="243" spans="1:5">
      <c r="A243" s="275">
        <v>1206</v>
      </c>
      <c r="B243" s="276" t="s">
        <v>204</v>
      </c>
      <c r="C243" s="345" t="str">
        <f>+VLOOKUP(A243,[2]DISTRIBUCIÓN!$A$7:$E$596,5,FALSE)</f>
        <v>Elizabeth Nina</v>
      </c>
      <c r="D243" s="345" t="str">
        <f>+VLOOKUP(C243,[3]Hoja1!$A$3:$C$15,2,FALSE)</f>
        <v>2183333 - 1637</v>
      </c>
      <c r="E243" s="349" t="str">
        <f>+VLOOKUP(C243,[3]Hoja1!$A$3:$C$15,3,FALSE)</f>
        <v>elizabeth.nina@economiayfinanzas.gob.bo</v>
      </c>
    </row>
    <row r="244" spans="1:5">
      <c r="A244" s="275">
        <v>1207</v>
      </c>
      <c r="B244" s="276" t="s">
        <v>205</v>
      </c>
      <c r="C244" s="345" t="str">
        <f>+VLOOKUP(A244,[2]DISTRIBUCIÓN!$A$7:$E$596,5,FALSE)</f>
        <v>Elizabeth Nina</v>
      </c>
      <c r="D244" s="345" t="str">
        <f>+VLOOKUP(C244,[3]Hoja1!$A$3:$C$15,2,FALSE)</f>
        <v>2183333 - 1637</v>
      </c>
      <c r="E244" s="349" t="str">
        <f>+VLOOKUP(C244,[3]Hoja1!$A$3:$C$15,3,FALSE)</f>
        <v>elizabeth.nina@economiayfinanzas.gob.bo</v>
      </c>
    </row>
    <row r="245" spans="1:5">
      <c r="A245" s="275">
        <v>1208</v>
      </c>
      <c r="B245" s="276" t="s">
        <v>206</v>
      </c>
      <c r="C245" s="345" t="str">
        <f>+VLOOKUP(A245,[2]DISTRIBUCIÓN!$A$7:$E$596,5,FALSE)</f>
        <v>Elizabeth Nina</v>
      </c>
      <c r="D245" s="345" t="str">
        <f>+VLOOKUP(C245,[3]Hoja1!$A$3:$C$15,2,FALSE)</f>
        <v>2183333 - 1637</v>
      </c>
      <c r="E245" s="349" t="str">
        <f>+VLOOKUP(C245,[3]Hoja1!$A$3:$C$15,3,FALSE)</f>
        <v>elizabeth.nina@economiayfinanzas.gob.bo</v>
      </c>
    </row>
    <row r="246" spans="1:5">
      <c r="A246" s="275">
        <v>1209</v>
      </c>
      <c r="B246" s="276" t="s">
        <v>207</v>
      </c>
      <c r="C246" s="345" t="str">
        <f>+VLOOKUP(A246,[2]DISTRIBUCIÓN!$A$7:$E$596,5,FALSE)</f>
        <v>Elizabeth Nina</v>
      </c>
      <c r="D246" s="345" t="str">
        <f>+VLOOKUP(C246,[3]Hoja1!$A$3:$C$15,2,FALSE)</f>
        <v>2183333 - 1637</v>
      </c>
      <c r="E246" s="349" t="str">
        <f>+VLOOKUP(C246,[3]Hoja1!$A$3:$C$15,3,FALSE)</f>
        <v>elizabeth.nina@economiayfinanzas.gob.bo</v>
      </c>
    </row>
    <row r="247" spans="1:5">
      <c r="A247" s="275">
        <v>1210</v>
      </c>
      <c r="B247" s="276" t="s">
        <v>208</v>
      </c>
      <c r="C247" s="345" t="str">
        <f>+VLOOKUP(A247,[2]DISTRIBUCIÓN!$A$7:$E$596,5,FALSE)</f>
        <v>Elizabeth Nina</v>
      </c>
      <c r="D247" s="345" t="str">
        <f>+VLOOKUP(C247,[3]Hoja1!$A$3:$C$15,2,FALSE)</f>
        <v>2183333 - 1637</v>
      </c>
      <c r="E247" s="349" t="str">
        <f>+VLOOKUP(C247,[3]Hoja1!$A$3:$C$15,3,FALSE)</f>
        <v>elizabeth.nina@economiayfinanzas.gob.bo</v>
      </c>
    </row>
    <row r="248" spans="1:5">
      <c r="A248" s="275">
        <v>1211</v>
      </c>
      <c r="B248" s="276" t="s">
        <v>209</v>
      </c>
      <c r="C248" s="345" t="str">
        <f>+VLOOKUP(A248,[2]DISTRIBUCIÓN!$A$7:$E$596,5,FALSE)</f>
        <v>Elizabeth Nina</v>
      </c>
      <c r="D248" s="345" t="str">
        <f>+VLOOKUP(C248,[3]Hoja1!$A$3:$C$15,2,FALSE)</f>
        <v>2183333 - 1637</v>
      </c>
      <c r="E248" s="349" t="str">
        <f>+VLOOKUP(C248,[3]Hoja1!$A$3:$C$15,3,FALSE)</f>
        <v>elizabeth.nina@economiayfinanzas.gob.bo</v>
      </c>
    </row>
    <row r="249" spans="1:5">
      <c r="A249" s="275">
        <v>1212</v>
      </c>
      <c r="B249" s="276" t="s">
        <v>210</v>
      </c>
      <c r="C249" s="345" t="str">
        <f>+VLOOKUP(A249,[2]DISTRIBUCIÓN!$A$7:$E$596,5,FALSE)</f>
        <v>Elizabeth Nina</v>
      </c>
      <c r="D249" s="345" t="str">
        <f>+VLOOKUP(C249,[3]Hoja1!$A$3:$C$15,2,FALSE)</f>
        <v>2183333 - 1637</v>
      </c>
      <c r="E249" s="349" t="str">
        <f>+VLOOKUP(C249,[3]Hoja1!$A$3:$C$15,3,FALSE)</f>
        <v>elizabeth.nina@economiayfinanzas.gob.bo</v>
      </c>
    </row>
    <row r="250" spans="1:5">
      <c r="A250" s="275">
        <v>1213</v>
      </c>
      <c r="B250" s="276" t="s">
        <v>211</v>
      </c>
      <c r="C250" s="345" t="str">
        <f>+VLOOKUP(A250,[2]DISTRIBUCIÓN!$A$7:$E$596,5,FALSE)</f>
        <v>Elizabeth Nina</v>
      </c>
      <c r="D250" s="345" t="str">
        <f>+VLOOKUP(C250,[3]Hoja1!$A$3:$C$15,2,FALSE)</f>
        <v>2183333 - 1637</v>
      </c>
      <c r="E250" s="349" t="str">
        <f>+VLOOKUP(C250,[3]Hoja1!$A$3:$C$15,3,FALSE)</f>
        <v>elizabeth.nina@economiayfinanzas.gob.bo</v>
      </c>
    </row>
    <row r="251" spans="1:5">
      <c r="A251" s="275">
        <v>1214</v>
      </c>
      <c r="B251" s="276" t="s">
        <v>212</v>
      </c>
      <c r="C251" s="345" t="str">
        <f>+VLOOKUP(A251,[2]DISTRIBUCIÓN!$A$7:$E$596,5,FALSE)</f>
        <v>Elizabeth Nina</v>
      </c>
      <c r="D251" s="345" t="str">
        <f>+VLOOKUP(C251,[3]Hoja1!$A$3:$C$15,2,FALSE)</f>
        <v>2183333 - 1637</v>
      </c>
      <c r="E251" s="349" t="str">
        <f>+VLOOKUP(C251,[3]Hoja1!$A$3:$C$15,3,FALSE)</f>
        <v>elizabeth.nina@economiayfinanzas.gob.bo</v>
      </c>
    </row>
    <row r="252" spans="1:5">
      <c r="A252" s="275">
        <v>1215</v>
      </c>
      <c r="B252" s="276" t="s">
        <v>213</v>
      </c>
      <c r="C252" s="345" t="str">
        <f>+VLOOKUP(A252,[2]DISTRIBUCIÓN!$A$7:$E$596,5,FALSE)</f>
        <v>Elizabeth Nina</v>
      </c>
      <c r="D252" s="345" t="str">
        <f>+VLOOKUP(C252,[3]Hoja1!$A$3:$C$15,2,FALSE)</f>
        <v>2183333 - 1637</v>
      </c>
      <c r="E252" s="349" t="str">
        <f>+VLOOKUP(C252,[3]Hoja1!$A$3:$C$15,3,FALSE)</f>
        <v>elizabeth.nina@economiayfinanzas.gob.bo</v>
      </c>
    </row>
    <row r="253" spans="1:5">
      <c r="A253" s="275">
        <v>1216</v>
      </c>
      <c r="B253" s="276" t="s">
        <v>214</v>
      </c>
      <c r="C253" s="345" t="str">
        <f>+VLOOKUP(A253,[2]DISTRIBUCIÓN!$A$7:$E$596,5,FALSE)</f>
        <v>Elizabeth Nina</v>
      </c>
      <c r="D253" s="345" t="str">
        <f>+VLOOKUP(C253,[3]Hoja1!$A$3:$C$15,2,FALSE)</f>
        <v>2183333 - 1637</v>
      </c>
      <c r="E253" s="349" t="str">
        <f>+VLOOKUP(C253,[3]Hoja1!$A$3:$C$15,3,FALSE)</f>
        <v>elizabeth.nina@economiayfinanzas.gob.bo</v>
      </c>
    </row>
    <row r="254" spans="1:5">
      <c r="A254" s="275">
        <v>1217</v>
      </c>
      <c r="B254" s="276" t="s">
        <v>215</v>
      </c>
      <c r="C254" s="345" t="str">
        <f>+VLOOKUP(A254,[2]DISTRIBUCIÓN!$A$7:$E$596,5,FALSE)</f>
        <v>Elizabeth Nina</v>
      </c>
      <c r="D254" s="345" t="str">
        <f>+VLOOKUP(C254,[3]Hoja1!$A$3:$C$15,2,FALSE)</f>
        <v>2183333 - 1637</v>
      </c>
      <c r="E254" s="349" t="str">
        <f>+VLOOKUP(C254,[3]Hoja1!$A$3:$C$15,3,FALSE)</f>
        <v>elizabeth.nina@economiayfinanzas.gob.bo</v>
      </c>
    </row>
    <row r="255" spans="1:5">
      <c r="A255" s="275">
        <v>1218</v>
      </c>
      <c r="B255" s="276" t="s">
        <v>216</v>
      </c>
      <c r="C255" s="345" t="str">
        <f>+VLOOKUP(A255,[2]DISTRIBUCIÓN!$A$7:$E$596,5,FALSE)</f>
        <v>Elizabeth Nina</v>
      </c>
      <c r="D255" s="345" t="str">
        <f>+VLOOKUP(C255,[3]Hoja1!$A$3:$C$15,2,FALSE)</f>
        <v>2183333 - 1637</v>
      </c>
      <c r="E255" s="349" t="str">
        <f>+VLOOKUP(C255,[3]Hoja1!$A$3:$C$15,3,FALSE)</f>
        <v>elizabeth.nina@economiayfinanzas.gob.bo</v>
      </c>
    </row>
    <row r="256" spans="1:5">
      <c r="A256" s="275">
        <v>1219</v>
      </c>
      <c r="B256" s="276" t="s">
        <v>217</v>
      </c>
      <c r="C256" s="345" t="str">
        <f>+VLOOKUP(A256,[2]DISTRIBUCIÓN!$A$7:$E$596,5,FALSE)</f>
        <v>Elizabeth Nina</v>
      </c>
      <c r="D256" s="345" t="str">
        <f>+VLOOKUP(C256,[3]Hoja1!$A$3:$C$15,2,FALSE)</f>
        <v>2183333 - 1637</v>
      </c>
      <c r="E256" s="349" t="str">
        <f>+VLOOKUP(C256,[3]Hoja1!$A$3:$C$15,3,FALSE)</f>
        <v>elizabeth.nina@economiayfinanzas.gob.bo</v>
      </c>
    </row>
    <row r="257" spans="1:5">
      <c r="A257" s="275">
        <v>1220</v>
      </c>
      <c r="B257" s="276" t="s">
        <v>218</v>
      </c>
      <c r="C257" s="345" t="str">
        <f>+VLOOKUP(A257,[2]DISTRIBUCIÓN!$A$7:$E$596,5,FALSE)</f>
        <v>Elizabeth Nina</v>
      </c>
      <c r="D257" s="345" t="str">
        <f>+VLOOKUP(C257,[3]Hoja1!$A$3:$C$15,2,FALSE)</f>
        <v>2183333 - 1637</v>
      </c>
      <c r="E257" s="349" t="str">
        <f>+VLOOKUP(C257,[3]Hoja1!$A$3:$C$15,3,FALSE)</f>
        <v>elizabeth.nina@economiayfinanzas.gob.bo</v>
      </c>
    </row>
    <row r="258" spans="1:5">
      <c r="A258" s="275">
        <v>1221</v>
      </c>
      <c r="B258" s="276" t="s">
        <v>219</v>
      </c>
      <c r="C258" s="345" t="str">
        <f>+VLOOKUP(A258,[2]DISTRIBUCIÓN!$A$7:$E$596,5,FALSE)</f>
        <v>Elizabeth Nina</v>
      </c>
      <c r="D258" s="345" t="str">
        <f>+VLOOKUP(C258,[3]Hoja1!$A$3:$C$15,2,FALSE)</f>
        <v>2183333 - 1637</v>
      </c>
      <c r="E258" s="349" t="str">
        <f>+VLOOKUP(C258,[3]Hoja1!$A$3:$C$15,3,FALSE)</f>
        <v>elizabeth.nina@economiayfinanzas.gob.bo</v>
      </c>
    </row>
    <row r="259" spans="1:5">
      <c r="A259" s="275">
        <v>1222</v>
      </c>
      <c r="B259" s="276" t="s">
        <v>220</v>
      </c>
      <c r="C259" s="345" t="str">
        <f>+VLOOKUP(A259,[2]DISTRIBUCIÓN!$A$7:$E$596,5,FALSE)</f>
        <v>Elizabeth Nina</v>
      </c>
      <c r="D259" s="345" t="str">
        <f>+VLOOKUP(C259,[3]Hoja1!$A$3:$C$15,2,FALSE)</f>
        <v>2183333 - 1637</v>
      </c>
      <c r="E259" s="349" t="str">
        <f>+VLOOKUP(C259,[3]Hoja1!$A$3:$C$15,3,FALSE)</f>
        <v>elizabeth.nina@economiayfinanzas.gob.bo</v>
      </c>
    </row>
    <row r="260" spans="1:5">
      <c r="A260" s="275">
        <v>1223</v>
      </c>
      <c r="B260" s="276" t="s">
        <v>221</v>
      </c>
      <c r="C260" s="345" t="str">
        <f>+VLOOKUP(A260,[2]DISTRIBUCIÓN!$A$7:$E$596,5,FALSE)</f>
        <v>Elizabeth Nina</v>
      </c>
      <c r="D260" s="345" t="str">
        <f>+VLOOKUP(C260,[3]Hoja1!$A$3:$C$15,2,FALSE)</f>
        <v>2183333 - 1637</v>
      </c>
      <c r="E260" s="349" t="str">
        <f>+VLOOKUP(C260,[3]Hoja1!$A$3:$C$15,3,FALSE)</f>
        <v>elizabeth.nina@economiayfinanzas.gob.bo</v>
      </c>
    </row>
    <row r="261" spans="1:5">
      <c r="A261" s="275">
        <v>1224</v>
      </c>
      <c r="B261" s="276" t="s">
        <v>222</v>
      </c>
      <c r="C261" s="345" t="str">
        <f>+VLOOKUP(A261,[2]DISTRIBUCIÓN!$A$7:$E$596,5,FALSE)</f>
        <v>Elizabeth Nina</v>
      </c>
      <c r="D261" s="345" t="str">
        <f>+VLOOKUP(C261,[3]Hoja1!$A$3:$C$15,2,FALSE)</f>
        <v>2183333 - 1637</v>
      </c>
      <c r="E261" s="349" t="str">
        <f>+VLOOKUP(C261,[3]Hoja1!$A$3:$C$15,3,FALSE)</f>
        <v>elizabeth.nina@economiayfinanzas.gob.bo</v>
      </c>
    </row>
    <row r="262" spans="1:5">
      <c r="A262" s="275">
        <v>1225</v>
      </c>
      <c r="B262" s="276" t="s">
        <v>223</v>
      </c>
      <c r="C262" s="345" t="str">
        <f>+VLOOKUP(A262,[2]DISTRIBUCIÓN!$A$7:$E$596,5,FALSE)</f>
        <v>Elizabeth Nina</v>
      </c>
      <c r="D262" s="345" t="str">
        <f>+VLOOKUP(C262,[3]Hoja1!$A$3:$C$15,2,FALSE)</f>
        <v>2183333 - 1637</v>
      </c>
      <c r="E262" s="349" t="str">
        <f>+VLOOKUP(C262,[3]Hoja1!$A$3:$C$15,3,FALSE)</f>
        <v>elizabeth.nina@economiayfinanzas.gob.bo</v>
      </c>
    </row>
    <row r="263" spans="1:5">
      <c r="A263" s="275">
        <v>1226</v>
      </c>
      <c r="B263" s="276" t="s">
        <v>224</v>
      </c>
      <c r="C263" s="345" t="str">
        <f>+VLOOKUP(A263,[2]DISTRIBUCIÓN!$A$7:$E$596,5,FALSE)</f>
        <v>Elizabeth Nina</v>
      </c>
      <c r="D263" s="345" t="str">
        <f>+VLOOKUP(C263,[3]Hoja1!$A$3:$C$15,2,FALSE)</f>
        <v>2183333 - 1637</v>
      </c>
      <c r="E263" s="349" t="str">
        <f>+VLOOKUP(C263,[3]Hoja1!$A$3:$C$15,3,FALSE)</f>
        <v>elizabeth.nina@economiayfinanzas.gob.bo</v>
      </c>
    </row>
    <row r="264" spans="1:5">
      <c r="A264" s="275">
        <v>1227</v>
      </c>
      <c r="B264" s="276" t="s">
        <v>225</v>
      </c>
      <c r="C264" s="345" t="str">
        <f>+VLOOKUP(A264,[2]DISTRIBUCIÓN!$A$7:$E$596,5,FALSE)</f>
        <v>Elizabeth Nina</v>
      </c>
      <c r="D264" s="345" t="str">
        <f>+VLOOKUP(C264,[3]Hoja1!$A$3:$C$15,2,FALSE)</f>
        <v>2183333 - 1637</v>
      </c>
      <c r="E264" s="349" t="str">
        <f>+VLOOKUP(C264,[3]Hoja1!$A$3:$C$15,3,FALSE)</f>
        <v>elizabeth.nina@economiayfinanzas.gob.bo</v>
      </c>
    </row>
    <row r="265" spans="1:5">
      <c r="A265" s="275">
        <v>1228</v>
      </c>
      <c r="B265" s="276" t="s">
        <v>226</v>
      </c>
      <c r="C265" s="345" t="str">
        <f>+VLOOKUP(A265,[2]DISTRIBUCIÓN!$A$7:$E$596,5,FALSE)</f>
        <v>Elizabeth Nina</v>
      </c>
      <c r="D265" s="345" t="str">
        <f>+VLOOKUP(C265,[3]Hoja1!$A$3:$C$15,2,FALSE)</f>
        <v>2183333 - 1637</v>
      </c>
      <c r="E265" s="349" t="str">
        <f>+VLOOKUP(C265,[3]Hoja1!$A$3:$C$15,3,FALSE)</f>
        <v>elizabeth.nina@economiayfinanzas.gob.bo</v>
      </c>
    </row>
    <row r="266" spans="1:5">
      <c r="A266" s="275">
        <v>1229</v>
      </c>
      <c r="B266" s="276" t="s">
        <v>227</v>
      </c>
      <c r="C266" s="345" t="str">
        <f>+VLOOKUP(A266,[2]DISTRIBUCIÓN!$A$7:$E$596,5,FALSE)</f>
        <v>Elizabeth Nina</v>
      </c>
      <c r="D266" s="345" t="str">
        <f>+VLOOKUP(C266,[3]Hoja1!$A$3:$C$15,2,FALSE)</f>
        <v>2183333 - 1637</v>
      </c>
      <c r="E266" s="349" t="str">
        <f>+VLOOKUP(C266,[3]Hoja1!$A$3:$C$15,3,FALSE)</f>
        <v>elizabeth.nina@economiayfinanzas.gob.bo</v>
      </c>
    </row>
    <row r="267" spans="1:5">
      <c r="A267" s="275">
        <v>1230</v>
      </c>
      <c r="B267" s="276" t="s">
        <v>228</v>
      </c>
      <c r="C267" s="345" t="str">
        <f>+VLOOKUP(A267,[2]DISTRIBUCIÓN!$A$7:$E$596,5,FALSE)</f>
        <v>Elizabeth Nina</v>
      </c>
      <c r="D267" s="345" t="str">
        <f>+VLOOKUP(C267,[3]Hoja1!$A$3:$C$15,2,FALSE)</f>
        <v>2183333 - 1637</v>
      </c>
      <c r="E267" s="349" t="str">
        <f>+VLOOKUP(C267,[3]Hoja1!$A$3:$C$15,3,FALSE)</f>
        <v>elizabeth.nina@economiayfinanzas.gob.bo</v>
      </c>
    </row>
    <row r="268" spans="1:5">
      <c r="A268" s="275">
        <v>1231</v>
      </c>
      <c r="B268" s="276" t="s">
        <v>229</v>
      </c>
      <c r="C268" s="345" t="str">
        <f>+VLOOKUP(A268,[2]DISTRIBUCIÓN!$A$7:$E$596,5,FALSE)</f>
        <v>Elizabeth Nina</v>
      </c>
      <c r="D268" s="345" t="str">
        <f>+VLOOKUP(C268,[3]Hoja1!$A$3:$C$15,2,FALSE)</f>
        <v>2183333 - 1637</v>
      </c>
      <c r="E268" s="349" t="str">
        <f>+VLOOKUP(C268,[3]Hoja1!$A$3:$C$15,3,FALSE)</f>
        <v>elizabeth.nina@economiayfinanzas.gob.bo</v>
      </c>
    </row>
    <row r="269" spans="1:5">
      <c r="A269" s="275">
        <v>1232</v>
      </c>
      <c r="B269" s="276" t="s">
        <v>230</v>
      </c>
      <c r="C269" s="345" t="str">
        <f>+VLOOKUP(A269,[2]DISTRIBUCIÓN!$A$7:$E$596,5,FALSE)</f>
        <v>Elizabeth Nina</v>
      </c>
      <c r="D269" s="345" t="str">
        <f>+VLOOKUP(C269,[3]Hoja1!$A$3:$C$15,2,FALSE)</f>
        <v>2183333 - 1637</v>
      </c>
      <c r="E269" s="349" t="str">
        <f>+VLOOKUP(C269,[3]Hoja1!$A$3:$C$15,3,FALSE)</f>
        <v>elizabeth.nina@economiayfinanzas.gob.bo</v>
      </c>
    </row>
    <row r="270" spans="1:5">
      <c r="A270" s="275">
        <v>1233</v>
      </c>
      <c r="B270" s="276" t="s">
        <v>231</v>
      </c>
      <c r="C270" s="345" t="str">
        <f>+VLOOKUP(A270,[2]DISTRIBUCIÓN!$A$7:$E$596,5,FALSE)</f>
        <v>Elizabeth Nina</v>
      </c>
      <c r="D270" s="345" t="str">
        <f>+VLOOKUP(C270,[3]Hoja1!$A$3:$C$15,2,FALSE)</f>
        <v>2183333 - 1637</v>
      </c>
      <c r="E270" s="349" t="str">
        <f>+VLOOKUP(C270,[3]Hoja1!$A$3:$C$15,3,FALSE)</f>
        <v>elizabeth.nina@economiayfinanzas.gob.bo</v>
      </c>
    </row>
    <row r="271" spans="1:5">
      <c r="A271" s="275">
        <v>1234</v>
      </c>
      <c r="B271" s="276" t="s">
        <v>232</v>
      </c>
      <c r="C271" s="345" t="str">
        <f>+VLOOKUP(A271,[2]DISTRIBUCIÓN!$A$7:$E$596,5,FALSE)</f>
        <v>Elizabeth Nina</v>
      </c>
      <c r="D271" s="345" t="str">
        <f>+VLOOKUP(C271,[3]Hoja1!$A$3:$C$15,2,FALSE)</f>
        <v>2183333 - 1637</v>
      </c>
      <c r="E271" s="349" t="str">
        <f>+VLOOKUP(C271,[3]Hoja1!$A$3:$C$15,3,FALSE)</f>
        <v>elizabeth.nina@economiayfinanzas.gob.bo</v>
      </c>
    </row>
    <row r="272" spans="1:5">
      <c r="A272" s="275">
        <v>1235</v>
      </c>
      <c r="B272" s="276" t="s">
        <v>233</v>
      </c>
      <c r="C272" s="345" t="str">
        <f>+VLOOKUP(A272,[2]DISTRIBUCIÓN!$A$7:$E$596,5,FALSE)</f>
        <v>Elizabeth Nina</v>
      </c>
      <c r="D272" s="345" t="str">
        <f>+VLOOKUP(C272,[3]Hoja1!$A$3:$C$15,2,FALSE)</f>
        <v>2183333 - 1637</v>
      </c>
      <c r="E272" s="349" t="str">
        <f>+VLOOKUP(C272,[3]Hoja1!$A$3:$C$15,3,FALSE)</f>
        <v>elizabeth.nina@economiayfinanzas.gob.bo</v>
      </c>
    </row>
    <row r="273" spans="1:5">
      <c r="A273" s="275">
        <v>1236</v>
      </c>
      <c r="B273" s="276" t="s">
        <v>234</v>
      </c>
      <c r="C273" s="345" t="str">
        <f>+VLOOKUP(A273,[2]DISTRIBUCIÓN!$A$7:$E$596,5,FALSE)</f>
        <v>Elizabeth Nina</v>
      </c>
      <c r="D273" s="345" t="str">
        <f>+VLOOKUP(C273,[3]Hoja1!$A$3:$C$15,2,FALSE)</f>
        <v>2183333 - 1637</v>
      </c>
      <c r="E273" s="349" t="str">
        <f>+VLOOKUP(C273,[3]Hoja1!$A$3:$C$15,3,FALSE)</f>
        <v>elizabeth.nina@economiayfinanzas.gob.bo</v>
      </c>
    </row>
    <row r="274" spans="1:5">
      <c r="A274" s="275">
        <v>1237</v>
      </c>
      <c r="B274" s="276" t="s">
        <v>235</v>
      </c>
      <c r="C274" s="345" t="str">
        <f>+VLOOKUP(A274,[2]DISTRIBUCIÓN!$A$7:$E$596,5,FALSE)</f>
        <v>Elizabeth Nina</v>
      </c>
      <c r="D274" s="345" t="str">
        <f>+VLOOKUP(C274,[3]Hoja1!$A$3:$C$15,2,FALSE)</f>
        <v>2183333 - 1637</v>
      </c>
      <c r="E274" s="349" t="str">
        <f>+VLOOKUP(C274,[3]Hoja1!$A$3:$C$15,3,FALSE)</f>
        <v>elizabeth.nina@economiayfinanzas.gob.bo</v>
      </c>
    </row>
    <row r="275" spans="1:5">
      <c r="A275" s="275">
        <v>1238</v>
      </c>
      <c r="B275" s="276" t="s">
        <v>236</v>
      </c>
      <c r="C275" s="345" t="str">
        <f>+VLOOKUP(A275,[2]DISTRIBUCIÓN!$A$7:$E$596,5,FALSE)</f>
        <v>Elizabeth Nina</v>
      </c>
      <c r="D275" s="345" t="str">
        <f>+VLOOKUP(C275,[3]Hoja1!$A$3:$C$15,2,FALSE)</f>
        <v>2183333 - 1637</v>
      </c>
      <c r="E275" s="349" t="str">
        <f>+VLOOKUP(C275,[3]Hoja1!$A$3:$C$15,3,FALSE)</f>
        <v>elizabeth.nina@economiayfinanzas.gob.bo</v>
      </c>
    </row>
    <row r="276" spans="1:5">
      <c r="A276" s="275">
        <v>1239</v>
      </c>
      <c r="B276" s="276" t="s">
        <v>237</v>
      </c>
      <c r="C276" s="345" t="str">
        <f>+VLOOKUP(A276,[2]DISTRIBUCIÓN!$A$7:$E$596,5,FALSE)</f>
        <v>Elizabeth Nina</v>
      </c>
      <c r="D276" s="345" t="str">
        <f>+VLOOKUP(C276,[3]Hoja1!$A$3:$C$15,2,FALSE)</f>
        <v>2183333 - 1637</v>
      </c>
      <c r="E276" s="349" t="str">
        <f>+VLOOKUP(C276,[3]Hoja1!$A$3:$C$15,3,FALSE)</f>
        <v>elizabeth.nina@economiayfinanzas.gob.bo</v>
      </c>
    </row>
    <row r="277" spans="1:5">
      <c r="A277" s="275">
        <v>1240</v>
      </c>
      <c r="B277" s="276" t="s">
        <v>238</v>
      </c>
      <c r="C277" s="345" t="str">
        <f>+VLOOKUP(A277,[2]DISTRIBUCIÓN!$A$7:$E$596,5,FALSE)</f>
        <v>Elizabeth Nina</v>
      </c>
      <c r="D277" s="345" t="str">
        <f>+VLOOKUP(C277,[3]Hoja1!$A$3:$C$15,2,FALSE)</f>
        <v>2183333 - 1637</v>
      </c>
      <c r="E277" s="349" t="str">
        <f>+VLOOKUP(C277,[3]Hoja1!$A$3:$C$15,3,FALSE)</f>
        <v>elizabeth.nina@economiayfinanzas.gob.bo</v>
      </c>
    </row>
    <row r="278" spans="1:5">
      <c r="A278" s="275">
        <v>1241</v>
      </c>
      <c r="B278" s="276" t="s">
        <v>239</v>
      </c>
      <c r="C278" s="345" t="str">
        <f>+VLOOKUP(A278,[2]DISTRIBUCIÓN!$A$7:$E$596,5,FALSE)</f>
        <v>Elizabeth Nina</v>
      </c>
      <c r="D278" s="345" t="str">
        <f>+VLOOKUP(C278,[3]Hoja1!$A$3:$C$15,2,FALSE)</f>
        <v>2183333 - 1637</v>
      </c>
      <c r="E278" s="349" t="str">
        <f>+VLOOKUP(C278,[3]Hoja1!$A$3:$C$15,3,FALSE)</f>
        <v>elizabeth.nina@economiayfinanzas.gob.bo</v>
      </c>
    </row>
    <row r="279" spans="1:5">
      <c r="A279" s="275">
        <v>1242</v>
      </c>
      <c r="B279" s="276" t="s">
        <v>240</v>
      </c>
      <c r="C279" s="345" t="str">
        <f>+VLOOKUP(A279,[2]DISTRIBUCIÓN!$A$7:$E$596,5,FALSE)</f>
        <v>Elizabeth Nina</v>
      </c>
      <c r="D279" s="345" t="str">
        <f>+VLOOKUP(C279,[3]Hoja1!$A$3:$C$15,2,FALSE)</f>
        <v>2183333 - 1637</v>
      </c>
      <c r="E279" s="349" t="str">
        <f>+VLOOKUP(C279,[3]Hoja1!$A$3:$C$15,3,FALSE)</f>
        <v>elizabeth.nina@economiayfinanzas.gob.bo</v>
      </c>
    </row>
    <row r="280" spans="1:5">
      <c r="A280" s="275">
        <v>1243</v>
      </c>
      <c r="B280" s="276" t="s">
        <v>241</v>
      </c>
      <c r="C280" s="345" t="str">
        <f>+VLOOKUP(A280,[2]DISTRIBUCIÓN!$A$7:$E$596,5,FALSE)</f>
        <v>Elizabeth Nina</v>
      </c>
      <c r="D280" s="345" t="str">
        <f>+VLOOKUP(C280,[3]Hoja1!$A$3:$C$15,2,FALSE)</f>
        <v>2183333 - 1637</v>
      </c>
      <c r="E280" s="349" t="str">
        <f>+VLOOKUP(C280,[3]Hoja1!$A$3:$C$15,3,FALSE)</f>
        <v>elizabeth.nina@economiayfinanzas.gob.bo</v>
      </c>
    </row>
    <row r="281" spans="1:5">
      <c r="A281" s="275">
        <v>1244</v>
      </c>
      <c r="B281" s="276" t="s">
        <v>242</v>
      </c>
      <c r="C281" s="345" t="str">
        <f>+VLOOKUP(A281,[2]DISTRIBUCIÓN!$A$7:$E$596,5,FALSE)</f>
        <v>Elizabeth Nina</v>
      </c>
      <c r="D281" s="345" t="str">
        <f>+VLOOKUP(C281,[3]Hoja1!$A$3:$C$15,2,FALSE)</f>
        <v>2183333 - 1637</v>
      </c>
      <c r="E281" s="349" t="str">
        <f>+VLOOKUP(C281,[3]Hoja1!$A$3:$C$15,3,FALSE)</f>
        <v>elizabeth.nina@economiayfinanzas.gob.bo</v>
      </c>
    </row>
    <row r="282" spans="1:5">
      <c r="A282" s="275">
        <v>1245</v>
      </c>
      <c r="B282" s="276" t="s">
        <v>243</v>
      </c>
      <c r="C282" s="345" t="str">
        <f>+VLOOKUP(A282,[2]DISTRIBUCIÓN!$A$7:$E$596,5,FALSE)</f>
        <v>Elizabeth Nina</v>
      </c>
      <c r="D282" s="345" t="str">
        <f>+VLOOKUP(C282,[3]Hoja1!$A$3:$C$15,2,FALSE)</f>
        <v>2183333 - 1637</v>
      </c>
      <c r="E282" s="349" t="str">
        <f>+VLOOKUP(C282,[3]Hoja1!$A$3:$C$15,3,FALSE)</f>
        <v>elizabeth.nina@economiayfinanzas.gob.bo</v>
      </c>
    </row>
    <row r="283" spans="1:5">
      <c r="A283" s="275">
        <v>1246</v>
      </c>
      <c r="B283" s="276" t="s">
        <v>244</v>
      </c>
      <c r="C283" s="345" t="str">
        <f>+VLOOKUP(A283,[2]DISTRIBUCIÓN!$A$7:$E$596,5,FALSE)</f>
        <v>Elizabeth Nina</v>
      </c>
      <c r="D283" s="345" t="str">
        <f>+VLOOKUP(C283,[3]Hoja1!$A$3:$C$15,2,FALSE)</f>
        <v>2183333 - 1637</v>
      </c>
      <c r="E283" s="349" t="str">
        <f>+VLOOKUP(C283,[3]Hoja1!$A$3:$C$15,3,FALSE)</f>
        <v>elizabeth.nina@economiayfinanzas.gob.bo</v>
      </c>
    </row>
    <row r="284" spans="1:5">
      <c r="A284" s="275">
        <v>1247</v>
      </c>
      <c r="B284" s="276" t="s">
        <v>245</v>
      </c>
      <c r="C284" s="345" t="str">
        <f>+VLOOKUP(A284,[2]DISTRIBUCIÓN!$A$7:$E$596,5,FALSE)</f>
        <v>Elizabeth Nina</v>
      </c>
      <c r="D284" s="345" t="str">
        <f>+VLOOKUP(C284,[3]Hoja1!$A$3:$C$15,2,FALSE)</f>
        <v>2183333 - 1637</v>
      </c>
      <c r="E284" s="349" t="str">
        <f>+VLOOKUP(C284,[3]Hoja1!$A$3:$C$15,3,FALSE)</f>
        <v>elizabeth.nina@economiayfinanzas.gob.bo</v>
      </c>
    </row>
    <row r="285" spans="1:5">
      <c r="A285" s="275">
        <v>1248</v>
      </c>
      <c r="B285" s="276" t="s">
        <v>246</v>
      </c>
      <c r="C285" s="345" t="str">
        <f>+VLOOKUP(A285,[2]DISTRIBUCIÓN!$A$7:$E$596,5,FALSE)</f>
        <v>Elizabeth Nina</v>
      </c>
      <c r="D285" s="345" t="str">
        <f>+VLOOKUP(C285,[3]Hoja1!$A$3:$C$15,2,FALSE)</f>
        <v>2183333 - 1637</v>
      </c>
      <c r="E285" s="349" t="str">
        <f>+VLOOKUP(C285,[3]Hoja1!$A$3:$C$15,3,FALSE)</f>
        <v>elizabeth.nina@economiayfinanzas.gob.bo</v>
      </c>
    </row>
    <row r="286" spans="1:5">
      <c r="A286" s="275">
        <v>1249</v>
      </c>
      <c r="B286" s="276" t="s">
        <v>247</v>
      </c>
      <c r="C286" s="345" t="str">
        <f>+VLOOKUP(A286,[2]DISTRIBUCIÓN!$A$7:$E$596,5,FALSE)</f>
        <v>Elizabeth Nina</v>
      </c>
      <c r="D286" s="345" t="str">
        <f>+VLOOKUP(C286,[3]Hoja1!$A$3:$C$15,2,FALSE)</f>
        <v>2183333 - 1637</v>
      </c>
      <c r="E286" s="349" t="str">
        <f>+VLOOKUP(C286,[3]Hoja1!$A$3:$C$15,3,FALSE)</f>
        <v>elizabeth.nina@economiayfinanzas.gob.bo</v>
      </c>
    </row>
    <row r="287" spans="1:5">
      <c r="A287" s="275">
        <v>1250</v>
      </c>
      <c r="B287" s="276" t="s">
        <v>248</v>
      </c>
      <c r="C287" s="345" t="str">
        <f>+VLOOKUP(A287,[2]DISTRIBUCIÓN!$A$7:$E$596,5,FALSE)</f>
        <v>Elizabeth Nina</v>
      </c>
      <c r="D287" s="345" t="str">
        <f>+VLOOKUP(C287,[3]Hoja1!$A$3:$C$15,2,FALSE)</f>
        <v>2183333 - 1637</v>
      </c>
      <c r="E287" s="349" t="str">
        <f>+VLOOKUP(C287,[3]Hoja1!$A$3:$C$15,3,FALSE)</f>
        <v>elizabeth.nina@economiayfinanzas.gob.bo</v>
      </c>
    </row>
    <row r="288" spans="1:5">
      <c r="A288" s="275">
        <v>1251</v>
      </c>
      <c r="B288" s="276" t="s">
        <v>249</v>
      </c>
      <c r="C288" s="345" t="str">
        <f>+VLOOKUP(A288,[2]DISTRIBUCIÓN!$A$7:$E$596,5,FALSE)</f>
        <v>Elizabeth Nina</v>
      </c>
      <c r="D288" s="345" t="str">
        <f>+VLOOKUP(C288,[3]Hoja1!$A$3:$C$15,2,FALSE)</f>
        <v>2183333 - 1637</v>
      </c>
      <c r="E288" s="349" t="str">
        <f>+VLOOKUP(C288,[3]Hoja1!$A$3:$C$15,3,FALSE)</f>
        <v>elizabeth.nina@economiayfinanzas.gob.bo</v>
      </c>
    </row>
    <row r="289" spans="1:5">
      <c r="A289" s="275">
        <v>1252</v>
      </c>
      <c r="B289" s="276" t="s">
        <v>250</v>
      </c>
      <c r="C289" s="345" t="str">
        <f>+VLOOKUP(A289,[2]DISTRIBUCIÓN!$A$7:$E$596,5,FALSE)</f>
        <v>Elizabeth Nina</v>
      </c>
      <c r="D289" s="345" t="str">
        <f>+VLOOKUP(C289,[3]Hoja1!$A$3:$C$15,2,FALSE)</f>
        <v>2183333 - 1637</v>
      </c>
      <c r="E289" s="349" t="str">
        <f>+VLOOKUP(C289,[3]Hoja1!$A$3:$C$15,3,FALSE)</f>
        <v>elizabeth.nina@economiayfinanzas.gob.bo</v>
      </c>
    </row>
    <row r="290" spans="1:5">
      <c r="A290" s="275">
        <v>1253</v>
      </c>
      <c r="B290" s="276" t="s">
        <v>251</v>
      </c>
      <c r="C290" s="345" t="str">
        <f>+VLOOKUP(A290,[2]DISTRIBUCIÓN!$A$7:$E$596,5,FALSE)</f>
        <v>Elizabeth Nina</v>
      </c>
      <c r="D290" s="345" t="str">
        <f>+VLOOKUP(C290,[3]Hoja1!$A$3:$C$15,2,FALSE)</f>
        <v>2183333 - 1637</v>
      </c>
      <c r="E290" s="349" t="str">
        <f>+VLOOKUP(C290,[3]Hoja1!$A$3:$C$15,3,FALSE)</f>
        <v>elizabeth.nina@economiayfinanzas.gob.bo</v>
      </c>
    </row>
    <row r="291" spans="1:5">
      <c r="A291" s="275">
        <v>1254</v>
      </c>
      <c r="B291" s="276" t="s">
        <v>252</v>
      </c>
      <c r="C291" s="345" t="str">
        <f>+VLOOKUP(A291,[2]DISTRIBUCIÓN!$A$7:$E$596,5,FALSE)</f>
        <v>Elizabeth Nina</v>
      </c>
      <c r="D291" s="345" t="str">
        <f>+VLOOKUP(C291,[3]Hoja1!$A$3:$C$15,2,FALSE)</f>
        <v>2183333 - 1637</v>
      </c>
      <c r="E291" s="349" t="str">
        <f>+VLOOKUP(C291,[3]Hoja1!$A$3:$C$15,3,FALSE)</f>
        <v>elizabeth.nina@economiayfinanzas.gob.bo</v>
      </c>
    </row>
    <row r="292" spans="1:5">
      <c r="A292" s="275">
        <v>1255</v>
      </c>
      <c r="B292" s="276" t="s">
        <v>253</v>
      </c>
      <c r="C292" s="345" t="str">
        <f>+VLOOKUP(A292,[2]DISTRIBUCIÓN!$A$7:$E$596,5,FALSE)</f>
        <v>Elizabeth Nina</v>
      </c>
      <c r="D292" s="345" t="str">
        <f>+VLOOKUP(C292,[3]Hoja1!$A$3:$C$15,2,FALSE)</f>
        <v>2183333 - 1637</v>
      </c>
      <c r="E292" s="349" t="str">
        <f>+VLOOKUP(C292,[3]Hoja1!$A$3:$C$15,3,FALSE)</f>
        <v>elizabeth.nina@economiayfinanzas.gob.bo</v>
      </c>
    </row>
    <row r="293" spans="1:5">
      <c r="A293" s="275">
        <v>1256</v>
      </c>
      <c r="B293" s="276" t="s">
        <v>254</v>
      </c>
      <c r="C293" s="345" t="str">
        <f>+VLOOKUP(A293,[2]DISTRIBUCIÓN!$A$7:$E$596,5,FALSE)</f>
        <v>Elizabeth Nina</v>
      </c>
      <c r="D293" s="345" t="str">
        <f>+VLOOKUP(C293,[3]Hoja1!$A$3:$C$15,2,FALSE)</f>
        <v>2183333 - 1637</v>
      </c>
      <c r="E293" s="349" t="str">
        <f>+VLOOKUP(C293,[3]Hoja1!$A$3:$C$15,3,FALSE)</f>
        <v>elizabeth.nina@economiayfinanzas.gob.bo</v>
      </c>
    </row>
    <row r="294" spans="1:5">
      <c r="A294" s="275">
        <v>1257</v>
      </c>
      <c r="B294" s="276" t="s">
        <v>255</v>
      </c>
      <c r="C294" s="345" t="str">
        <f>+VLOOKUP(A294,[2]DISTRIBUCIÓN!$A$7:$E$596,5,FALSE)</f>
        <v>Elizabeth Nina</v>
      </c>
      <c r="D294" s="345" t="str">
        <f>+VLOOKUP(C294,[3]Hoja1!$A$3:$C$15,2,FALSE)</f>
        <v>2183333 - 1637</v>
      </c>
      <c r="E294" s="349" t="str">
        <f>+VLOOKUP(C294,[3]Hoja1!$A$3:$C$15,3,FALSE)</f>
        <v>elizabeth.nina@economiayfinanzas.gob.bo</v>
      </c>
    </row>
    <row r="295" spans="1:5">
      <c r="A295" s="275">
        <v>1258</v>
      </c>
      <c r="B295" s="276" t="s">
        <v>256</v>
      </c>
      <c r="C295" s="345" t="str">
        <f>+VLOOKUP(A295,[2]DISTRIBUCIÓN!$A$7:$E$596,5,FALSE)</f>
        <v>Elizabeth Nina</v>
      </c>
      <c r="D295" s="345" t="str">
        <f>+VLOOKUP(C295,[3]Hoja1!$A$3:$C$15,2,FALSE)</f>
        <v>2183333 - 1637</v>
      </c>
      <c r="E295" s="349" t="str">
        <f>+VLOOKUP(C295,[3]Hoja1!$A$3:$C$15,3,FALSE)</f>
        <v>elizabeth.nina@economiayfinanzas.gob.bo</v>
      </c>
    </row>
    <row r="296" spans="1:5">
      <c r="A296" s="275">
        <v>1259</v>
      </c>
      <c r="B296" s="276" t="s">
        <v>257</v>
      </c>
      <c r="C296" s="345" t="str">
        <f>+VLOOKUP(A296,[2]DISTRIBUCIÓN!$A$7:$E$596,5,FALSE)</f>
        <v>Elizabeth Nina</v>
      </c>
      <c r="D296" s="345" t="str">
        <f>+VLOOKUP(C296,[3]Hoja1!$A$3:$C$15,2,FALSE)</f>
        <v>2183333 - 1637</v>
      </c>
      <c r="E296" s="349" t="str">
        <f>+VLOOKUP(C296,[3]Hoja1!$A$3:$C$15,3,FALSE)</f>
        <v>elizabeth.nina@economiayfinanzas.gob.bo</v>
      </c>
    </row>
    <row r="297" spans="1:5">
      <c r="A297" s="275">
        <v>1260</v>
      </c>
      <c r="B297" s="276" t="s">
        <v>258</v>
      </c>
      <c r="C297" s="345" t="str">
        <f>+VLOOKUP(A297,[2]DISTRIBUCIÓN!$A$7:$E$596,5,FALSE)</f>
        <v>Elizabeth Nina</v>
      </c>
      <c r="D297" s="345" t="str">
        <f>+VLOOKUP(C297,[3]Hoja1!$A$3:$C$15,2,FALSE)</f>
        <v>2183333 - 1637</v>
      </c>
      <c r="E297" s="349" t="str">
        <f>+VLOOKUP(C297,[3]Hoja1!$A$3:$C$15,3,FALSE)</f>
        <v>elizabeth.nina@economiayfinanzas.gob.bo</v>
      </c>
    </row>
    <row r="298" spans="1:5">
      <c r="A298" s="275">
        <v>1261</v>
      </c>
      <c r="B298" s="276" t="s">
        <v>259</v>
      </c>
      <c r="C298" s="345" t="str">
        <f>+VLOOKUP(A298,[2]DISTRIBUCIÓN!$A$7:$E$596,5,FALSE)</f>
        <v>Elizabeth Nina</v>
      </c>
      <c r="D298" s="345" t="str">
        <f>+VLOOKUP(C298,[3]Hoja1!$A$3:$C$15,2,FALSE)</f>
        <v>2183333 - 1637</v>
      </c>
      <c r="E298" s="349" t="str">
        <f>+VLOOKUP(C298,[3]Hoja1!$A$3:$C$15,3,FALSE)</f>
        <v>elizabeth.nina@economiayfinanzas.gob.bo</v>
      </c>
    </row>
    <row r="299" spans="1:5">
      <c r="A299" s="275">
        <v>1262</v>
      </c>
      <c r="B299" s="276" t="s">
        <v>260</v>
      </c>
      <c r="C299" s="345" t="str">
        <f>+VLOOKUP(A299,[2]DISTRIBUCIÓN!$A$7:$E$596,5,FALSE)</f>
        <v>Elizabeth Nina</v>
      </c>
      <c r="D299" s="345" t="str">
        <f>+VLOOKUP(C299,[3]Hoja1!$A$3:$C$15,2,FALSE)</f>
        <v>2183333 - 1637</v>
      </c>
      <c r="E299" s="349" t="str">
        <f>+VLOOKUP(C299,[3]Hoja1!$A$3:$C$15,3,FALSE)</f>
        <v>elizabeth.nina@economiayfinanzas.gob.bo</v>
      </c>
    </row>
    <row r="300" spans="1:5">
      <c r="A300" s="275">
        <v>1263</v>
      </c>
      <c r="B300" s="276" t="s">
        <v>261</v>
      </c>
      <c r="C300" s="345" t="str">
        <f>+VLOOKUP(A300,[2]DISTRIBUCIÓN!$A$7:$E$596,5,FALSE)</f>
        <v>Elizabeth Nina</v>
      </c>
      <c r="D300" s="345" t="str">
        <f>+VLOOKUP(C300,[3]Hoja1!$A$3:$C$15,2,FALSE)</f>
        <v>2183333 - 1637</v>
      </c>
      <c r="E300" s="349" t="str">
        <f>+VLOOKUP(C300,[3]Hoja1!$A$3:$C$15,3,FALSE)</f>
        <v>elizabeth.nina@economiayfinanzas.gob.bo</v>
      </c>
    </row>
    <row r="301" spans="1:5">
      <c r="A301" s="275">
        <v>1264</v>
      </c>
      <c r="B301" s="276" t="s">
        <v>262</v>
      </c>
      <c r="C301" s="345" t="str">
        <f>+VLOOKUP(A301,[2]DISTRIBUCIÓN!$A$7:$E$596,5,FALSE)</f>
        <v>Elizabeth Nina</v>
      </c>
      <c r="D301" s="345" t="str">
        <f>+VLOOKUP(C301,[3]Hoja1!$A$3:$C$15,2,FALSE)</f>
        <v>2183333 - 1637</v>
      </c>
      <c r="E301" s="349" t="str">
        <f>+VLOOKUP(C301,[3]Hoja1!$A$3:$C$15,3,FALSE)</f>
        <v>elizabeth.nina@economiayfinanzas.gob.bo</v>
      </c>
    </row>
    <row r="302" spans="1:5">
      <c r="A302" s="275">
        <v>1265</v>
      </c>
      <c r="B302" s="276" t="s">
        <v>263</v>
      </c>
      <c r="C302" s="345" t="str">
        <f>+VLOOKUP(A302,[2]DISTRIBUCIÓN!$A$7:$E$596,5,FALSE)</f>
        <v>Elizabeth Nina</v>
      </c>
      <c r="D302" s="345" t="str">
        <f>+VLOOKUP(C302,[3]Hoja1!$A$3:$C$15,2,FALSE)</f>
        <v>2183333 - 1637</v>
      </c>
      <c r="E302" s="349" t="str">
        <f>+VLOOKUP(C302,[3]Hoja1!$A$3:$C$15,3,FALSE)</f>
        <v>elizabeth.nina@economiayfinanzas.gob.bo</v>
      </c>
    </row>
    <row r="303" spans="1:5">
      <c r="A303" s="275">
        <v>1266</v>
      </c>
      <c r="B303" s="276" t="s">
        <v>264</v>
      </c>
      <c r="C303" s="345" t="str">
        <f>+VLOOKUP(A303,[2]DISTRIBUCIÓN!$A$7:$E$596,5,FALSE)</f>
        <v>Elizabeth Nina</v>
      </c>
      <c r="D303" s="345" t="str">
        <f>+VLOOKUP(C303,[3]Hoja1!$A$3:$C$15,2,FALSE)</f>
        <v>2183333 - 1637</v>
      </c>
      <c r="E303" s="349" t="str">
        <f>+VLOOKUP(C303,[3]Hoja1!$A$3:$C$15,3,FALSE)</f>
        <v>elizabeth.nina@economiayfinanzas.gob.bo</v>
      </c>
    </row>
    <row r="304" spans="1:5">
      <c r="A304" s="275">
        <v>1267</v>
      </c>
      <c r="B304" s="276" t="s">
        <v>265</v>
      </c>
      <c r="C304" s="345" t="str">
        <f>+VLOOKUP(A304,[2]DISTRIBUCIÓN!$A$7:$E$596,5,FALSE)</f>
        <v>Elizabeth Nina</v>
      </c>
      <c r="D304" s="345" t="str">
        <f>+VLOOKUP(C304,[3]Hoja1!$A$3:$C$15,2,FALSE)</f>
        <v>2183333 - 1637</v>
      </c>
      <c r="E304" s="349" t="str">
        <f>+VLOOKUP(C304,[3]Hoja1!$A$3:$C$15,3,FALSE)</f>
        <v>elizabeth.nina@economiayfinanzas.gob.bo</v>
      </c>
    </row>
    <row r="305" spans="1:5">
      <c r="A305" s="275">
        <v>1268</v>
      </c>
      <c r="B305" s="276" t="s">
        <v>266</v>
      </c>
      <c r="C305" s="345" t="str">
        <f>+VLOOKUP(A305,[2]DISTRIBUCIÓN!$A$7:$E$596,5,FALSE)</f>
        <v>Elizabeth Nina</v>
      </c>
      <c r="D305" s="345" t="str">
        <f>+VLOOKUP(C305,[3]Hoja1!$A$3:$C$15,2,FALSE)</f>
        <v>2183333 - 1637</v>
      </c>
      <c r="E305" s="349" t="str">
        <f>+VLOOKUP(C305,[3]Hoja1!$A$3:$C$15,3,FALSE)</f>
        <v>elizabeth.nina@economiayfinanzas.gob.bo</v>
      </c>
    </row>
    <row r="306" spans="1:5">
      <c r="A306" s="275">
        <v>1269</v>
      </c>
      <c r="B306" s="276" t="s">
        <v>267</v>
      </c>
      <c r="C306" s="345" t="str">
        <f>+VLOOKUP(A306,[2]DISTRIBUCIÓN!$A$7:$E$596,5,FALSE)</f>
        <v>Elizabeth Nina</v>
      </c>
      <c r="D306" s="345" t="str">
        <f>+VLOOKUP(C306,[3]Hoja1!$A$3:$C$15,2,FALSE)</f>
        <v>2183333 - 1637</v>
      </c>
      <c r="E306" s="349" t="str">
        <f>+VLOOKUP(C306,[3]Hoja1!$A$3:$C$15,3,FALSE)</f>
        <v>elizabeth.nina@economiayfinanzas.gob.bo</v>
      </c>
    </row>
    <row r="307" spans="1:5">
      <c r="A307" s="275">
        <v>1270</v>
      </c>
      <c r="B307" s="276" t="s">
        <v>268</v>
      </c>
      <c r="C307" s="345" t="str">
        <f>+VLOOKUP(A307,[2]DISTRIBUCIÓN!$A$7:$E$596,5,FALSE)</f>
        <v>Elizabeth Nina</v>
      </c>
      <c r="D307" s="345" t="str">
        <f>+VLOOKUP(C307,[3]Hoja1!$A$3:$C$15,2,FALSE)</f>
        <v>2183333 - 1637</v>
      </c>
      <c r="E307" s="349" t="str">
        <f>+VLOOKUP(C307,[3]Hoja1!$A$3:$C$15,3,FALSE)</f>
        <v>elizabeth.nina@economiayfinanzas.gob.bo</v>
      </c>
    </row>
    <row r="308" spans="1:5">
      <c r="A308" s="275">
        <v>1271</v>
      </c>
      <c r="B308" s="276" t="s">
        <v>269</v>
      </c>
      <c r="C308" s="345" t="str">
        <f>+VLOOKUP(A308,[2]DISTRIBUCIÓN!$A$7:$E$596,5,FALSE)</f>
        <v>Elizabeth Nina</v>
      </c>
      <c r="D308" s="345" t="str">
        <f>+VLOOKUP(C308,[3]Hoja1!$A$3:$C$15,2,FALSE)</f>
        <v>2183333 - 1637</v>
      </c>
      <c r="E308" s="349" t="str">
        <f>+VLOOKUP(C308,[3]Hoja1!$A$3:$C$15,3,FALSE)</f>
        <v>elizabeth.nina@economiayfinanzas.gob.bo</v>
      </c>
    </row>
    <row r="309" spans="1:5">
      <c r="A309" s="275">
        <v>1272</v>
      </c>
      <c r="B309" s="276" t="s">
        <v>270</v>
      </c>
      <c r="C309" s="345" t="str">
        <f>+VLOOKUP(A309,[2]DISTRIBUCIÓN!$A$7:$E$596,5,FALSE)</f>
        <v>Elizabeth Nina</v>
      </c>
      <c r="D309" s="345" t="str">
        <f>+VLOOKUP(C309,[3]Hoja1!$A$3:$C$15,2,FALSE)</f>
        <v>2183333 - 1637</v>
      </c>
      <c r="E309" s="349" t="str">
        <f>+VLOOKUP(C309,[3]Hoja1!$A$3:$C$15,3,FALSE)</f>
        <v>elizabeth.nina@economiayfinanzas.gob.bo</v>
      </c>
    </row>
    <row r="310" spans="1:5">
      <c r="A310" s="275">
        <v>1273</v>
      </c>
      <c r="B310" s="276" t="s">
        <v>271</v>
      </c>
      <c r="C310" s="345" t="str">
        <f>+VLOOKUP(A310,[2]DISTRIBUCIÓN!$A$7:$E$596,5,FALSE)</f>
        <v>Elizabeth Nina</v>
      </c>
      <c r="D310" s="345" t="str">
        <f>+VLOOKUP(C310,[3]Hoja1!$A$3:$C$15,2,FALSE)</f>
        <v>2183333 - 1637</v>
      </c>
      <c r="E310" s="349" t="str">
        <f>+VLOOKUP(C310,[3]Hoja1!$A$3:$C$15,3,FALSE)</f>
        <v>elizabeth.nina@economiayfinanzas.gob.bo</v>
      </c>
    </row>
    <row r="311" spans="1:5">
      <c r="A311" s="275">
        <v>1274</v>
      </c>
      <c r="B311" s="276" t="s">
        <v>272</v>
      </c>
      <c r="C311" s="345" t="str">
        <f>+VLOOKUP(A311,[2]DISTRIBUCIÓN!$A$7:$E$596,5,FALSE)</f>
        <v>Elizabeth Nina</v>
      </c>
      <c r="D311" s="345" t="str">
        <f>+VLOOKUP(C311,[3]Hoja1!$A$3:$C$15,2,FALSE)</f>
        <v>2183333 - 1637</v>
      </c>
      <c r="E311" s="349" t="str">
        <f>+VLOOKUP(C311,[3]Hoja1!$A$3:$C$15,3,FALSE)</f>
        <v>elizabeth.nina@economiayfinanzas.gob.bo</v>
      </c>
    </row>
    <row r="312" spans="1:5">
      <c r="A312" s="275">
        <v>1275</v>
      </c>
      <c r="B312" s="276" t="s">
        <v>273</v>
      </c>
      <c r="C312" s="345" t="str">
        <f>+VLOOKUP(A312,[2]DISTRIBUCIÓN!$A$7:$E$596,5,FALSE)</f>
        <v>Elizabeth Nina</v>
      </c>
      <c r="D312" s="345" t="str">
        <f>+VLOOKUP(C312,[3]Hoja1!$A$3:$C$15,2,FALSE)</f>
        <v>2183333 - 1637</v>
      </c>
      <c r="E312" s="349" t="str">
        <f>+VLOOKUP(C312,[3]Hoja1!$A$3:$C$15,3,FALSE)</f>
        <v>elizabeth.nina@economiayfinanzas.gob.bo</v>
      </c>
    </row>
    <row r="313" spans="1:5">
      <c r="A313" s="275">
        <v>1276</v>
      </c>
      <c r="B313" s="276" t="s">
        <v>274</v>
      </c>
      <c r="C313" s="345" t="str">
        <f>+VLOOKUP(A313,[2]DISTRIBUCIÓN!$A$7:$E$596,5,FALSE)</f>
        <v>Elizabeth Nina</v>
      </c>
      <c r="D313" s="345" t="str">
        <f>+VLOOKUP(C313,[3]Hoja1!$A$3:$C$15,2,FALSE)</f>
        <v>2183333 - 1637</v>
      </c>
      <c r="E313" s="349" t="str">
        <f>+VLOOKUP(C313,[3]Hoja1!$A$3:$C$15,3,FALSE)</f>
        <v>elizabeth.nina@economiayfinanzas.gob.bo</v>
      </c>
    </row>
    <row r="314" spans="1:5">
      <c r="A314" s="275">
        <v>1277</v>
      </c>
      <c r="B314" s="276" t="s">
        <v>275</v>
      </c>
      <c r="C314" s="345" t="str">
        <f>+VLOOKUP(A314,[2]DISTRIBUCIÓN!$A$7:$E$596,5,FALSE)</f>
        <v>Elizabeth Nina</v>
      </c>
      <c r="D314" s="345" t="str">
        <f>+VLOOKUP(C314,[3]Hoja1!$A$3:$C$15,2,FALSE)</f>
        <v>2183333 - 1637</v>
      </c>
      <c r="E314" s="349" t="str">
        <f>+VLOOKUP(C314,[3]Hoja1!$A$3:$C$15,3,FALSE)</f>
        <v>elizabeth.nina@economiayfinanzas.gob.bo</v>
      </c>
    </row>
    <row r="315" spans="1:5">
      <c r="A315" s="275">
        <v>1278</v>
      </c>
      <c r="B315" s="276" t="s">
        <v>276</v>
      </c>
      <c r="C315" s="345" t="str">
        <f>+VLOOKUP(A315,[2]DISTRIBUCIÓN!$A$7:$E$596,5,FALSE)</f>
        <v>Elizabeth Nina</v>
      </c>
      <c r="D315" s="345" t="str">
        <f>+VLOOKUP(C315,[3]Hoja1!$A$3:$C$15,2,FALSE)</f>
        <v>2183333 - 1637</v>
      </c>
      <c r="E315" s="349" t="str">
        <f>+VLOOKUP(C315,[3]Hoja1!$A$3:$C$15,3,FALSE)</f>
        <v>elizabeth.nina@economiayfinanzas.gob.bo</v>
      </c>
    </row>
    <row r="316" spans="1:5">
      <c r="A316" s="275">
        <v>1279</v>
      </c>
      <c r="B316" s="276" t="s">
        <v>277</v>
      </c>
      <c r="C316" s="345" t="str">
        <f>+VLOOKUP(A316,[2]DISTRIBUCIÓN!$A$7:$E$596,5,FALSE)</f>
        <v>Elizabeth Nina</v>
      </c>
      <c r="D316" s="345" t="str">
        <f>+VLOOKUP(C316,[3]Hoja1!$A$3:$C$15,2,FALSE)</f>
        <v>2183333 - 1637</v>
      </c>
      <c r="E316" s="349" t="str">
        <f>+VLOOKUP(C316,[3]Hoja1!$A$3:$C$15,3,FALSE)</f>
        <v>elizabeth.nina@economiayfinanzas.gob.bo</v>
      </c>
    </row>
    <row r="317" spans="1:5">
      <c r="A317" s="275">
        <v>1280</v>
      </c>
      <c r="B317" s="276" t="s">
        <v>278</v>
      </c>
      <c r="C317" s="345" t="str">
        <f>+VLOOKUP(A317,[2]DISTRIBUCIÓN!$A$7:$E$596,5,FALSE)</f>
        <v>Elizabeth Nina</v>
      </c>
      <c r="D317" s="345" t="str">
        <f>+VLOOKUP(C317,[3]Hoja1!$A$3:$C$15,2,FALSE)</f>
        <v>2183333 - 1637</v>
      </c>
      <c r="E317" s="349" t="str">
        <f>+VLOOKUP(C317,[3]Hoja1!$A$3:$C$15,3,FALSE)</f>
        <v>elizabeth.nina@economiayfinanzas.gob.bo</v>
      </c>
    </row>
    <row r="318" spans="1:5">
      <c r="A318" s="275">
        <v>1281</v>
      </c>
      <c r="B318" s="276" t="s">
        <v>279</v>
      </c>
      <c r="C318" s="345" t="str">
        <f>+VLOOKUP(A318,[2]DISTRIBUCIÓN!$A$7:$E$596,5,FALSE)</f>
        <v>Elizabeth Nina</v>
      </c>
      <c r="D318" s="345" t="str">
        <f>+VLOOKUP(C318,[3]Hoja1!$A$3:$C$15,2,FALSE)</f>
        <v>2183333 - 1637</v>
      </c>
      <c r="E318" s="349" t="str">
        <f>+VLOOKUP(C318,[3]Hoja1!$A$3:$C$15,3,FALSE)</f>
        <v>elizabeth.nina@economiayfinanzas.gob.bo</v>
      </c>
    </row>
    <row r="319" spans="1:5">
      <c r="A319" s="275">
        <v>1282</v>
      </c>
      <c r="B319" s="276" t="s">
        <v>280</v>
      </c>
      <c r="C319" s="345" t="str">
        <f>+VLOOKUP(A319,[2]DISTRIBUCIÓN!$A$7:$E$596,5,FALSE)</f>
        <v>Elizabeth Nina</v>
      </c>
      <c r="D319" s="345" t="str">
        <f>+VLOOKUP(C319,[3]Hoja1!$A$3:$C$15,2,FALSE)</f>
        <v>2183333 - 1637</v>
      </c>
      <c r="E319" s="349" t="str">
        <f>+VLOOKUP(C319,[3]Hoja1!$A$3:$C$15,3,FALSE)</f>
        <v>elizabeth.nina@economiayfinanzas.gob.bo</v>
      </c>
    </row>
    <row r="320" spans="1:5">
      <c r="A320" s="275">
        <v>1283</v>
      </c>
      <c r="B320" s="276" t="s">
        <v>281</v>
      </c>
      <c r="C320" s="345" t="str">
        <f>+VLOOKUP(A320,[2]DISTRIBUCIÓN!$A$7:$E$596,5,FALSE)</f>
        <v>Elizabeth Nina</v>
      </c>
      <c r="D320" s="345" t="str">
        <f>+VLOOKUP(C320,[3]Hoja1!$A$3:$C$15,2,FALSE)</f>
        <v>2183333 - 1637</v>
      </c>
      <c r="E320" s="349" t="str">
        <f>+VLOOKUP(C320,[3]Hoja1!$A$3:$C$15,3,FALSE)</f>
        <v>elizabeth.nina@economiayfinanzas.gob.bo</v>
      </c>
    </row>
    <row r="321" spans="1:5">
      <c r="A321" s="275">
        <v>1284</v>
      </c>
      <c r="B321" s="276" t="s">
        <v>282</v>
      </c>
      <c r="C321" s="345" t="str">
        <f>+VLOOKUP(A321,[2]DISTRIBUCIÓN!$A$7:$E$596,5,FALSE)</f>
        <v>Elizabeth Nina</v>
      </c>
      <c r="D321" s="345" t="str">
        <f>+VLOOKUP(C321,[3]Hoja1!$A$3:$C$15,2,FALSE)</f>
        <v>2183333 - 1637</v>
      </c>
      <c r="E321" s="349" t="str">
        <f>+VLOOKUP(C321,[3]Hoja1!$A$3:$C$15,3,FALSE)</f>
        <v>elizabeth.nina@economiayfinanzas.gob.bo</v>
      </c>
    </row>
    <row r="322" spans="1:5">
      <c r="A322" s="275">
        <v>1285</v>
      </c>
      <c r="B322" s="276" t="s">
        <v>283</v>
      </c>
      <c r="C322" s="345" t="str">
        <f>+VLOOKUP(A322,[2]DISTRIBUCIÓN!$A$7:$E$596,5,FALSE)</f>
        <v>Elizabeth Nina</v>
      </c>
      <c r="D322" s="345" t="str">
        <f>+VLOOKUP(C322,[3]Hoja1!$A$3:$C$15,2,FALSE)</f>
        <v>2183333 - 1637</v>
      </c>
      <c r="E322" s="349" t="str">
        <f>+VLOOKUP(C322,[3]Hoja1!$A$3:$C$15,3,FALSE)</f>
        <v>elizabeth.nina@economiayfinanzas.gob.bo</v>
      </c>
    </row>
    <row r="323" spans="1:5">
      <c r="A323" s="275">
        <v>1286</v>
      </c>
      <c r="B323" s="276" t="s">
        <v>284</v>
      </c>
      <c r="C323" s="345" t="str">
        <f>+VLOOKUP(A323,[2]DISTRIBUCIÓN!$A$7:$E$596,5,FALSE)</f>
        <v>Elizabeth Nina</v>
      </c>
      <c r="D323" s="345" t="str">
        <f>+VLOOKUP(C323,[3]Hoja1!$A$3:$C$15,2,FALSE)</f>
        <v>2183333 - 1637</v>
      </c>
      <c r="E323" s="349" t="str">
        <f>+VLOOKUP(C323,[3]Hoja1!$A$3:$C$15,3,FALSE)</f>
        <v>elizabeth.nina@economiayfinanzas.gob.bo</v>
      </c>
    </row>
    <row r="324" spans="1:5">
      <c r="A324" s="275">
        <v>1287</v>
      </c>
      <c r="B324" s="276" t="s">
        <v>285</v>
      </c>
      <c r="C324" s="345" t="str">
        <f>+VLOOKUP(A324,[2]DISTRIBUCIÓN!$A$7:$E$596,5,FALSE)</f>
        <v>Elizabeth Nina</v>
      </c>
      <c r="D324" s="345" t="str">
        <f>+VLOOKUP(C324,[3]Hoja1!$A$3:$C$15,2,FALSE)</f>
        <v>2183333 - 1637</v>
      </c>
      <c r="E324" s="349" t="str">
        <f>+VLOOKUP(C324,[3]Hoja1!$A$3:$C$15,3,FALSE)</f>
        <v>elizabeth.nina@economiayfinanzas.gob.bo</v>
      </c>
    </row>
    <row r="325" spans="1:5">
      <c r="A325" s="275">
        <v>1301</v>
      </c>
      <c r="B325" s="276" t="s">
        <v>286</v>
      </c>
      <c r="C325" s="345" t="str">
        <f>+VLOOKUP(A325,[2]DISTRIBUCIÓN!$A$7:$E$596,5,FALSE)</f>
        <v>Elizabeth Nina</v>
      </c>
      <c r="D325" s="345" t="str">
        <f>+VLOOKUP(C325,[3]Hoja1!$A$3:$C$15,2,FALSE)</f>
        <v>2183333 - 1637</v>
      </c>
      <c r="E325" s="349" t="str">
        <f>+VLOOKUP(C325,[3]Hoja1!$A$3:$C$15,3,FALSE)</f>
        <v>elizabeth.nina@economiayfinanzas.gob.bo</v>
      </c>
    </row>
    <row r="326" spans="1:5">
      <c r="A326" s="275">
        <v>1302</v>
      </c>
      <c r="B326" s="276" t="s">
        <v>287</v>
      </c>
      <c r="C326" s="345" t="str">
        <f>+VLOOKUP(A326,[2]DISTRIBUCIÓN!$A$7:$E$596,5,FALSE)</f>
        <v>Elizabeth Nina</v>
      </c>
      <c r="D326" s="345" t="str">
        <f>+VLOOKUP(C326,[3]Hoja1!$A$3:$C$15,2,FALSE)</f>
        <v>2183333 - 1637</v>
      </c>
      <c r="E326" s="349" t="str">
        <f>+VLOOKUP(C326,[3]Hoja1!$A$3:$C$15,3,FALSE)</f>
        <v>elizabeth.nina@economiayfinanzas.gob.bo</v>
      </c>
    </row>
    <row r="327" spans="1:5">
      <c r="A327" s="275">
        <v>1303</v>
      </c>
      <c r="B327" s="276" t="s">
        <v>288</v>
      </c>
      <c r="C327" s="345" t="str">
        <f>+VLOOKUP(A327,[2]DISTRIBUCIÓN!$A$7:$E$596,5,FALSE)</f>
        <v>Elizabeth Nina</v>
      </c>
      <c r="D327" s="345" t="str">
        <f>+VLOOKUP(C327,[3]Hoja1!$A$3:$C$15,2,FALSE)</f>
        <v>2183333 - 1637</v>
      </c>
      <c r="E327" s="349" t="str">
        <f>+VLOOKUP(C327,[3]Hoja1!$A$3:$C$15,3,FALSE)</f>
        <v>elizabeth.nina@economiayfinanzas.gob.bo</v>
      </c>
    </row>
    <row r="328" spans="1:5">
      <c r="A328" s="275">
        <v>1304</v>
      </c>
      <c r="B328" s="276" t="s">
        <v>289</v>
      </c>
      <c r="C328" s="345" t="str">
        <f>+VLOOKUP(A328,[2]DISTRIBUCIÓN!$A$7:$E$596,5,FALSE)</f>
        <v>Elizabeth Nina</v>
      </c>
      <c r="D328" s="345" t="str">
        <f>+VLOOKUP(C328,[3]Hoja1!$A$3:$C$15,2,FALSE)</f>
        <v>2183333 - 1637</v>
      </c>
      <c r="E328" s="349" t="str">
        <f>+VLOOKUP(C328,[3]Hoja1!$A$3:$C$15,3,FALSE)</f>
        <v>elizabeth.nina@economiayfinanzas.gob.bo</v>
      </c>
    </row>
    <row r="329" spans="1:5">
      <c r="A329" s="275">
        <v>1305</v>
      </c>
      <c r="B329" s="276" t="s">
        <v>290</v>
      </c>
      <c r="C329" s="345" t="str">
        <f>+VLOOKUP(A329,[2]DISTRIBUCIÓN!$A$7:$E$596,5,FALSE)</f>
        <v>Elizabeth Nina</v>
      </c>
      <c r="D329" s="345" t="str">
        <f>+VLOOKUP(C329,[3]Hoja1!$A$3:$C$15,2,FALSE)</f>
        <v>2183333 - 1637</v>
      </c>
      <c r="E329" s="349" t="str">
        <f>+VLOOKUP(C329,[3]Hoja1!$A$3:$C$15,3,FALSE)</f>
        <v>elizabeth.nina@economiayfinanzas.gob.bo</v>
      </c>
    </row>
    <row r="330" spans="1:5">
      <c r="A330" s="275">
        <v>1306</v>
      </c>
      <c r="B330" s="276" t="s">
        <v>291</v>
      </c>
      <c r="C330" s="345" t="str">
        <f>+VLOOKUP(A330,[2]DISTRIBUCIÓN!$A$7:$E$596,5,FALSE)</f>
        <v>Elizabeth Nina</v>
      </c>
      <c r="D330" s="345" t="str">
        <f>+VLOOKUP(C330,[3]Hoja1!$A$3:$C$15,2,FALSE)</f>
        <v>2183333 - 1637</v>
      </c>
      <c r="E330" s="349" t="str">
        <f>+VLOOKUP(C330,[3]Hoja1!$A$3:$C$15,3,FALSE)</f>
        <v>elizabeth.nina@economiayfinanzas.gob.bo</v>
      </c>
    </row>
    <row r="331" spans="1:5">
      <c r="A331" s="275">
        <v>1307</v>
      </c>
      <c r="B331" s="276" t="s">
        <v>292</v>
      </c>
      <c r="C331" s="345" t="str">
        <f>+VLOOKUP(A331,[2]DISTRIBUCIÓN!$A$7:$E$596,5,FALSE)</f>
        <v>Elizabeth Nina</v>
      </c>
      <c r="D331" s="345" t="str">
        <f>+VLOOKUP(C331,[3]Hoja1!$A$3:$C$15,2,FALSE)</f>
        <v>2183333 - 1637</v>
      </c>
      <c r="E331" s="349" t="str">
        <f>+VLOOKUP(C331,[3]Hoja1!$A$3:$C$15,3,FALSE)</f>
        <v>elizabeth.nina@economiayfinanzas.gob.bo</v>
      </c>
    </row>
    <row r="332" spans="1:5">
      <c r="A332" s="275">
        <v>1308</v>
      </c>
      <c r="B332" s="276" t="s">
        <v>293</v>
      </c>
      <c r="C332" s="345" t="str">
        <f>+VLOOKUP(A332,[2]DISTRIBUCIÓN!$A$7:$E$596,5,FALSE)</f>
        <v>Elizabeth Nina</v>
      </c>
      <c r="D332" s="345" t="str">
        <f>+VLOOKUP(C332,[3]Hoja1!$A$3:$C$15,2,FALSE)</f>
        <v>2183333 - 1637</v>
      </c>
      <c r="E332" s="349" t="str">
        <f>+VLOOKUP(C332,[3]Hoja1!$A$3:$C$15,3,FALSE)</f>
        <v>elizabeth.nina@economiayfinanzas.gob.bo</v>
      </c>
    </row>
    <row r="333" spans="1:5">
      <c r="A333" s="275">
        <v>1309</v>
      </c>
      <c r="B333" s="276" t="s">
        <v>294</v>
      </c>
      <c r="C333" s="345" t="str">
        <f>+VLOOKUP(A333,[2]DISTRIBUCIÓN!$A$7:$E$596,5,FALSE)</f>
        <v>Elizabeth Nina</v>
      </c>
      <c r="D333" s="345" t="str">
        <f>+VLOOKUP(C333,[3]Hoja1!$A$3:$C$15,2,FALSE)</f>
        <v>2183333 - 1637</v>
      </c>
      <c r="E333" s="349" t="str">
        <f>+VLOOKUP(C333,[3]Hoja1!$A$3:$C$15,3,FALSE)</f>
        <v>elizabeth.nina@economiayfinanzas.gob.bo</v>
      </c>
    </row>
    <row r="334" spans="1:5">
      <c r="A334" s="275">
        <v>1310</v>
      </c>
      <c r="B334" s="276" t="s">
        <v>295</v>
      </c>
      <c r="C334" s="345" t="str">
        <f>+VLOOKUP(A334,[2]DISTRIBUCIÓN!$A$7:$E$596,5,FALSE)</f>
        <v>Elizabeth Nina</v>
      </c>
      <c r="D334" s="345" t="str">
        <f>+VLOOKUP(C334,[3]Hoja1!$A$3:$C$15,2,FALSE)</f>
        <v>2183333 - 1637</v>
      </c>
      <c r="E334" s="349" t="str">
        <f>+VLOOKUP(C334,[3]Hoja1!$A$3:$C$15,3,FALSE)</f>
        <v>elizabeth.nina@economiayfinanzas.gob.bo</v>
      </c>
    </row>
    <row r="335" spans="1:5">
      <c r="A335" s="275">
        <v>1311</v>
      </c>
      <c r="B335" s="276" t="s">
        <v>296</v>
      </c>
      <c r="C335" s="345" t="str">
        <f>+VLOOKUP(A335,[2]DISTRIBUCIÓN!$A$7:$E$596,5,FALSE)</f>
        <v>Elizabeth Nina</v>
      </c>
      <c r="D335" s="345" t="str">
        <f>+VLOOKUP(C335,[3]Hoja1!$A$3:$C$15,2,FALSE)</f>
        <v>2183333 - 1637</v>
      </c>
      <c r="E335" s="349" t="str">
        <f>+VLOOKUP(C335,[3]Hoja1!$A$3:$C$15,3,FALSE)</f>
        <v>elizabeth.nina@economiayfinanzas.gob.bo</v>
      </c>
    </row>
    <row r="336" spans="1:5">
      <c r="A336" s="275">
        <v>1312</v>
      </c>
      <c r="B336" s="276" t="s">
        <v>297</v>
      </c>
      <c r="C336" s="345" t="str">
        <f>+VLOOKUP(A336,[2]DISTRIBUCIÓN!$A$7:$E$596,5,FALSE)</f>
        <v>Elizabeth Nina</v>
      </c>
      <c r="D336" s="345" t="str">
        <f>+VLOOKUP(C336,[3]Hoja1!$A$3:$C$15,2,FALSE)</f>
        <v>2183333 - 1637</v>
      </c>
      <c r="E336" s="349" t="str">
        <f>+VLOOKUP(C336,[3]Hoja1!$A$3:$C$15,3,FALSE)</f>
        <v>elizabeth.nina@economiayfinanzas.gob.bo</v>
      </c>
    </row>
    <row r="337" spans="1:5">
      <c r="A337" s="275">
        <v>1313</v>
      </c>
      <c r="B337" s="276" t="s">
        <v>298</v>
      </c>
      <c r="C337" s="345" t="str">
        <f>+VLOOKUP(A337,[2]DISTRIBUCIÓN!$A$7:$E$596,5,FALSE)</f>
        <v>Elizabeth Nina</v>
      </c>
      <c r="D337" s="345" t="str">
        <f>+VLOOKUP(C337,[3]Hoja1!$A$3:$C$15,2,FALSE)</f>
        <v>2183333 - 1637</v>
      </c>
      <c r="E337" s="349" t="str">
        <f>+VLOOKUP(C337,[3]Hoja1!$A$3:$C$15,3,FALSE)</f>
        <v>elizabeth.nina@economiayfinanzas.gob.bo</v>
      </c>
    </row>
    <row r="338" spans="1:5">
      <c r="A338" s="275">
        <v>1314</v>
      </c>
      <c r="B338" s="276" t="s">
        <v>299</v>
      </c>
      <c r="C338" s="345" t="str">
        <f>+VLOOKUP(A338,[2]DISTRIBUCIÓN!$A$7:$E$596,5,FALSE)</f>
        <v>Elizabeth Nina</v>
      </c>
      <c r="D338" s="345" t="str">
        <f>+VLOOKUP(C338,[3]Hoja1!$A$3:$C$15,2,FALSE)</f>
        <v>2183333 - 1637</v>
      </c>
      <c r="E338" s="349" t="str">
        <f>+VLOOKUP(C338,[3]Hoja1!$A$3:$C$15,3,FALSE)</f>
        <v>elizabeth.nina@economiayfinanzas.gob.bo</v>
      </c>
    </row>
    <row r="339" spans="1:5">
      <c r="A339" s="275">
        <v>1315</v>
      </c>
      <c r="B339" s="276" t="s">
        <v>300</v>
      </c>
      <c r="C339" s="345" t="str">
        <f>+VLOOKUP(A339,[2]DISTRIBUCIÓN!$A$7:$E$596,5,FALSE)</f>
        <v>Elizabeth Nina</v>
      </c>
      <c r="D339" s="345" t="str">
        <f>+VLOOKUP(C339,[3]Hoja1!$A$3:$C$15,2,FALSE)</f>
        <v>2183333 - 1637</v>
      </c>
      <c r="E339" s="349" t="str">
        <f>+VLOOKUP(C339,[3]Hoja1!$A$3:$C$15,3,FALSE)</f>
        <v>elizabeth.nina@economiayfinanzas.gob.bo</v>
      </c>
    </row>
    <row r="340" spans="1:5">
      <c r="A340" s="275">
        <v>1316</v>
      </c>
      <c r="B340" s="276" t="s">
        <v>301</v>
      </c>
      <c r="C340" s="345" t="str">
        <f>+VLOOKUP(A340,[2]DISTRIBUCIÓN!$A$7:$E$596,5,FALSE)</f>
        <v>Elizabeth Nina</v>
      </c>
      <c r="D340" s="345" t="str">
        <f>+VLOOKUP(C340,[3]Hoja1!$A$3:$C$15,2,FALSE)</f>
        <v>2183333 - 1637</v>
      </c>
      <c r="E340" s="349" t="str">
        <f>+VLOOKUP(C340,[3]Hoja1!$A$3:$C$15,3,FALSE)</f>
        <v>elizabeth.nina@economiayfinanzas.gob.bo</v>
      </c>
    </row>
    <row r="341" spans="1:5">
      <c r="A341" s="275">
        <v>1317</v>
      </c>
      <c r="B341" s="276" t="s">
        <v>302</v>
      </c>
      <c r="C341" s="345" t="str">
        <f>+VLOOKUP(A341,[2]DISTRIBUCIÓN!$A$7:$E$596,5,FALSE)</f>
        <v>Elizabeth Nina</v>
      </c>
      <c r="D341" s="345" t="str">
        <f>+VLOOKUP(C341,[3]Hoja1!$A$3:$C$15,2,FALSE)</f>
        <v>2183333 - 1637</v>
      </c>
      <c r="E341" s="349" t="str">
        <f>+VLOOKUP(C341,[3]Hoja1!$A$3:$C$15,3,FALSE)</f>
        <v>elizabeth.nina@economiayfinanzas.gob.bo</v>
      </c>
    </row>
    <row r="342" spans="1:5">
      <c r="A342" s="275">
        <v>1318</v>
      </c>
      <c r="B342" s="276" t="s">
        <v>303</v>
      </c>
      <c r="C342" s="345" t="str">
        <f>+VLOOKUP(A342,[2]DISTRIBUCIÓN!$A$7:$E$596,5,FALSE)</f>
        <v>Elizabeth Nina</v>
      </c>
      <c r="D342" s="345" t="str">
        <f>+VLOOKUP(C342,[3]Hoja1!$A$3:$C$15,2,FALSE)</f>
        <v>2183333 - 1637</v>
      </c>
      <c r="E342" s="349" t="str">
        <f>+VLOOKUP(C342,[3]Hoja1!$A$3:$C$15,3,FALSE)</f>
        <v>elizabeth.nina@economiayfinanzas.gob.bo</v>
      </c>
    </row>
    <row r="343" spans="1:5">
      <c r="A343" s="275">
        <v>1319</v>
      </c>
      <c r="B343" s="276" t="s">
        <v>304</v>
      </c>
      <c r="C343" s="345" t="str">
        <f>+VLOOKUP(A343,[2]DISTRIBUCIÓN!$A$7:$E$596,5,FALSE)</f>
        <v>Elizabeth Nina</v>
      </c>
      <c r="D343" s="345" t="str">
        <f>+VLOOKUP(C343,[3]Hoja1!$A$3:$C$15,2,FALSE)</f>
        <v>2183333 - 1637</v>
      </c>
      <c r="E343" s="349" t="str">
        <f>+VLOOKUP(C343,[3]Hoja1!$A$3:$C$15,3,FALSE)</f>
        <v>elizabeth.nina@economiayfinanzas.gob.bo</v>
      </c>
    </row>
    <row r="344" spans="1:5">
      <c r="A344" s="275">
        <v>1320</v>
      </c>
      <c r="B344" s="276" t="s">
        <v>305</v>
      </c>
      <c r="C344" s="345" t="str">
        <f>+VLOOKUP(A344,[2]DISTRIBUCIÓN!$A$7:$E$596,5,FALSE)</f>
        <v>Elizabeth Nina</v>
      </c>
      <c r="D344" s="345" t="str">
        <f>+VLOOKUP(C344,[3]Hoja1!$A$3:$C$15,2,FALSE)</f>
        <v>2183333 - 1637</v>
      </c>
      <c r="E344" s="349" t="str">
        <f>+VLOOKUP(C344,[3]Hoja1!$A$3:$C$15,3,FALSE)</f>
        <v>elizabeth.nina@economiayfinanzas.gob.bo</v>
      </c>
    </row>
    <row r="345" spans="1:5">
      <c r="A345" s="275">
        <v>1321</v>
      </c>
      <c r="B345" s="276" t="s">
        <v>306</v>
      </c>
      <c r="C345" s="345" t="str">
        <f>+VLOOKUP(A345,[2]DISTRIBUCIÓN!$A$7:$E$596,5,FALSE)</f>
        <v>Elizabeth Nina</v>
      </c>
      <c r="D345" s="345" t="str">
        <f>+VLOOKUP(C345,[3]Hoja1!$A$3:$C$15,2,FALSE)</f>
        <v>2183333 - 1637</v>
      </c>
      <c r="E345" s="349" t="str">
        <f>+VLOOKUP(C345,[3]Hoja1!$A$3:$C$15,3,FALSE)</f>
        <v>elizabeth.nina@economiayfinanzas.gob.bo</v>
      </c>
    </row>
    <row r="346" spans="1:5">
      <c r="A346" s="275">
        <v>1322</v>
      </c>
      <c r="B346" s="276" t="s">
        <v>307</v>
      </c>
      <c r="C346" s="345" t="str">
        <f>+VLOOKUP(A346,[2]DISTRIBUCIÓN!$A$7:$E$596,5,FALSE)</f>
        <v>Elizabeth Nina</v>
      </c>
      <c r="D346" s="345" t="str">
        <f>+VLOOKUP(C346,[3]Hoja1!$A$3:$C$15,2,FALSE)</f>
        <v>2183333 - 1637</v>
      </c>
      <c r="E346" s="349" t="str">
        <f>+VLOOKUP(C346,[3]Hoja1!$A$3:$C$15,3,FALSE)</f>
        <v>elizabeth.nina@economiayfinanzas.gob.bo</v>
      </c>
    </row>
    <row r="347" spans="1:5">
      <c r="A347" s="275">
        <v>1323</v>
      </c>
      <c r="B347" s="276" t="s">
        <v>308</v>
      </c>
      <c r="C347" s="345" t="str">
        <f>+VLOOKUP(A347,[2]DISTRIBUCIÓN!$A$7:$E$596,5,FALSE)</f>
        <v>Elizabeth Nina</v>
      </c>
      <c r="D347" s="345" t="str">
        <f>+VLOOKUP(C347,[3]Hoja1!$A$3:$C$15,2,FALSE)</f>
        <v>2183333 - 1637</v>
      </c>
      <c r="E347" s="349" t="str">
        <f>+VLOOKUP(C347,[3]Hoja1!$A$3:$C$15,3,FALSE)</f>
        <v>elizabeth.nina@economiayfinanzas.gob.bo</v>
      </c>
    </row>
    <row r="348" spans="1:5">
      <c r="A348" s="275">
        <v>1324</v>
      </c>
      <c r="B348" s="276" t="s">
        <v>309</v>
      </c>
      <c r="C348" s="345" t="str">
        <f>+VLOOKUP(A348,[2]DISTRIBUCIÓN!$A$7:$E$596,5,FALSE)</f>
        <v>Elizabeth Nina</v>
      </c>
      <c r="D348" s="345" t="str">
        <f>+VLOOKUP(C348,[3]Hoja1!$A$3:$C$15,2,FALSE)</f>
        <v>2183333 - 1637</v>
      </c>
      <c r="E348" s="349" t="str">
        <f>+VLOOKUP(C348,[3]Hoja1!$A$3:$C$15,3,FALSE)</f>
        <v>elizabeth.nina@economiayfinanzas.gob.bo</v>
      </c>
    </row>
    <row r="349" spans="1:5">
      <c r="A349" s="275">
        <v>1325</v>
      </c>
      <c r="B349" s="276" t="s">
        <v>310</v>
      </c>
      <c r="C349" s="345" t="str">
        <f>+VLOOKUP(A349,[2]DISTRIBUCIÓN!$A$7:$E$596,5,FALSE)</f>
        <v>Elizabeth Nina</v>
      </c>
      <c r="D349" s="345" t="str">
        <f>+VLOOKUP(C349,[3]Hoja1!$A$3:$C$15,2,FALSE)</f>
        <v>2183333 - 1637</v>
      </c>
      <c r="E349" s="349" t="str">
        <f>+VLOOKUP(C349,[3]Hoja1!$A$3:$C$15,3,FALSE)</f>
        <v>elizabeth.nina@economiayfinanzas.gob.bo</v>
      </c>
    </row>
    <row r="350" spans="1:5">
      <c r="A350" s="275">
        <v>1326</v>
      </c>
      <c r="B350" s="276" t="s">
        <v>311</v>
      </c>
      <c r="C350" s="345" t="str">
        <f>+VLOOKUP(A350,[2]DISTRIBUCIÓN!$A$7:$E$596,5,FALSE)</f>
        <v>Elizabeth Nina</v>
      </c>
      <c r="D350" s="345" t="str">
        <f>+VLOOKUP(C350,[3]Hoja1!$A$3:$C$15,2,FALSE)</f>
        <v>2183333 - 1637</v>
      </c>
      <c r="E350" s="349" t="str">
        <f>+VLOOKUP(C350,[3]Hoja1!$A$3:$C$15,3,FALSE)</f>
        <v>elizabeth.nina@economiayfinanzas.gob.bo</v>
      </c>
    </row>
    <row r="351" spans="1:5">
      <c r="A351" s="275">
        <v>1327</v>
      </c>
      <c r="B351" s="276" t="s">
        <v>312</v>
      </c>
      <c r="C351" s="345" t="str">
        <f>+VLOOKUP(A351,[2]DISTRIBUCIÓN!$A$7:$E$596,5,FALSE)</f>
        <v>Elizabeth Nina</v>
      </c>
      <c r="D351" s="345" t="str">
        <f>+VLOOKUP(C351,[3]Hoja1!$A$3:$C$15,2,FALSE)</f>
        <v>2183333 - 1637</v>
      </c>
      <c r="E351" s="349" t="str">
        <f>+VLOOKUP(C351,[3]Hoja1!$A$3:$C$15,3,FALSE)</f>
        <v>elizabeth.nina@economiayfinanzas.gob.bo</v>
      </c>
    </row>
    <row r="352" spans="1:5">
      <c r="A352" s="275">
        <v>1328</v>
      </c>
      <c r="B352" s="276" t="s">
        <v>313</v>
      </c>
      <c r="C352" s="345" t="str">
        <f>+VLOOKUP(A352,[2]DISTRIBUCIÓN!$A$7:$E$596,5,FALSE)</f>
        <v>Elizabeth Nina</v>
      </c>
      <c r="D352" s="345" t="str">
        <f>+VLOOKUP(C352,[3]Hoja1!$A$3:$C$15,2,FALSE)</f>
        <v>2183333 - 1637</v>
      </c>
      <c r="E352" s="349" t="str">
        <f>+VLOOKUP(C352,[3]Hoja1!$A$3:$C$15,3,FALSE)</f>
        <v>elizabeth.nina@economiayfinanzas.gob.bo</v>
      </c>
    </row>
    <row r="353" spans="1:5">
      <c r="A353" s="275">
        <v>1329</v>
      </c>
      <c r="B353" s="276" t="s">
        <v>314</v>
      </c>
      <c r="C353" s="345" t="str">
        <f>+VLOOKUP(A353,[2]DISTRIBUCIÓN!$A$7:$E$596,5,FALSE)</f>
        <v>Elizabeth Nina</v>
      </c>
      <c r="D353" s="345" t="str">
        <f>+VLOOKUP(C353,[3]Hoja1!$A$3:$C$15,2,FALSE)</f>
        <v>2183333 - 1637</v>
      </c>
      <c r="E353" s="349" t="str">
        <f>+VLOOKUP(C353,[3]Hoja1!$A$3:$C$15,3,FALSE)</f>
        <v>elizabeth.nina@economiayfinanzas.gob.bo</v>
      </c>
    </row>
    <row r="354" spans="1:5">
      <c r="A354" s="275">
        <v>1330</v>
      </c>
      <c r="B354" s="276" t="s">
        <v>315</v>
      </c>
      <c r="C354" s="345" t="str">
        <f>+VLOOKUP(A354,[2]DISTRIBUCIÓN!$A$7:$E$596,5,FALSE)</f>
        <v>Elizabeth Nina</v>
      </c>
      <c r="D354" s="345" t="str">
        <f>+VLOOKUP(C354,[3]Hoja1!$A$3:$C$15,2,FALSE)</f>
        <v>2183333 - 1637</v>
      </c>
      <c r="E354" s="349" t="str">
        <f>+VLOOKUP(C354,[3]Hoja1!$A$3:$C$15,3,FALSE)</f>
        <v>elizabeth.nina@economiayfinanzas.gob.bo</v>
      </c>
    </row>
    <row r="355" spans="1:5">
      <c r="A355" s="275">
        <v>1331</v>
      </c>
      <c r="B355" s="276" t="s">
        <v>316</v>
      </c>
      <c r="C355" s="345" t="str">
        <f>+VLOOKUP(A355,[2]DISTRIBUCIÓN!$A$7:$E$596,5,FALSE)</f>
        <v>Elizabeth Nina</v>
      </c>
      <c r="D355" s="345" t="str">
        <f>+VLOOKUP(C355,[3]Hoja1!$A$3:$C$15,2,FALSE)</f>
        <v>2183333 - 1637</v>
      </c>
      <c r="E355" s="349" t="str">
        <f>+VLOOKUP(C355,[3]Hoja1!$A$3:$C$15,3,FALSE)</f>
        <v>elizabeth.nina@economiayfinanzas.gob.bo</v>
      </c>
    </row>
    <row r="356" spans="1:5">
      <c r="A356" s="275">
        <v>1332</v>
      </c>
      <c r="B356" s="276" t="s">
        <v>317</v>
      </c>
      <c r="C356" s="345" t="str">
        <f>+VLOOKUP(A356,[2]DISTRIBUCIÓN!$A$7:$E$596,5,FALSE)</f>
        <v>Elizabeth Nina</v>
      </c>
      <c r="D356" s="345" t="str">
        <f>+VLOOKUP(C356,[3]Hoja1!$A$3:$C$15,2,FALSE)</f>
        <v>2183333 - 1637</v>
      </c>
      <c r="E356" s="349" t="str">
        <f>+VLOOKUP(C356,[3]Hoja1!$A$3:$C$15,3,FALSE)</f>
        <v>elizabeth.nina@economiayfinanzas.gob.bo</v>
      </c>
    </row>
    <row r="357" spans="1:5">
      <c r="A357" s="275">
        <v>1333</v>
      </c>
      <c r="B357" s="276" t="s">
        <v>318</v>
      </c>
      <c r="C357" s="345" t="str">
        <f>+VLOOKUP(A357,[2]DISTRIBUCIÓN!$A$7:$E$596,5,FALSE)</f>
        <v>Elizabeth Nina</v>
      </c>
      <c r="D357" s="345" t="str">
        <f>+VLOOKUP(C357,[3]Hoja1!$A$3:$C$15,2,FALSE)</f>
        <v>2183333 - 1637</v>
      </c>
      <c r="E357" s="349" t="str">
        <f>+VLOOKUP(C357,[3]Hoja1!$A$3:$C$15,3,FALSE)</f>
        <v>elizabeth.nina@economiayfinanzas.gob.bo</v>
      </c>
    </row>
    <row r="358" spans="1:5">
      <c r="A358" s="275">
        <v>1334</v>
      </c>
      <c r="B358" s="276" t="s">
        <v>319</v>
      </c>
      <c r="C358" s="345" t="str">
        <f>+VLOOKUP(A358,[2]DISTRIBUCIÓN!$A$7:$E$596,5,FALSE)</f>
        <v>Elizabeth Nina</v>
      </c>
      <c r="D358" s="345" t="str">
        <f>+VLOOKUP(C358,[3]Hoja1!$A$3:$C$15,2,FALSE)</f>
        <v>2183333 - 1637</v>
      </c>
      <c r="E358" s="349" t="str">
        <f>+VLOOKUP(C358,[3]Hoja1!$A$3:$C$15,3,FALSE)</f>
        <v>elizabeth.nina@economiayfinanzas.gob.bo</v>
      </c>
    </row>
    <row r="359" spans="1:5">
      <c r="A359" s="275">
        <v>1335</v>
      </c>
      <c r="B359" s="276" t="s">
        <v>320</v>
      </c>
      <c r="C359" s="345" t="str">
        <f>+VLOOKUP(A359,[2]DISTRIBUCIÓN!$A$7:$E$596,5,FALSE)</f>
        <v>Elizabeth Nina</v>
      </c>
      <c r="D359" s="345" t="str">
        <f>+VLOOKUP(C359,[3]Hoja1!$A$3:$C$15,2,FALSE)</f>
        <v>2183333 - 1637</v>
      </c>
      <c r="E359" s="349" t="str">
        <f>+VLOOKUP(C359,[3]Hoja1!$A$3:$C$15,3,FALSE)</f>
        <v>elizabeth.nina@economiayfinanzas.gob.bo</v>
      </c>
    </row>
    <row r="360" spans="1:5">
      <c r="A360" s="275">
        <v>1336</v>
      </c>
      <c r="B360" s="276" t="s">
        <v>321</v>
      </c>
      <c r="C360" s="345" t="str">
        <f>+VLOOKUP(A360,[2]DISTRIBUCIÓN!$A$7:$E$596,5,FALSE)</f>
        <v>Elizabeth Nina</v>
      </c>
      <c r="D360" s="345" t="str">
        <f>+VLOOKUP(C360,[3]Hoja1!$A$3:$C$15,2,FALSE)</f>
        <v>2183333 - 1637</v>
      </c>
      <c r="E360" s="349" t="str">
        <f>+VLOOKUP(C360,[3]Hoja1!$A$3:$C$15,3,FALSE)</f>
        <v>elizabeth.nina@economiayfinanzas.gob.bo</v>
      </c>
    </row>
    <row r="361" spans="1:5">
      <c r="A361" s="275">
        <v>1337</v>
      </c>
      <c r="B361" s="276" t="s">
        <v>322</v>
      </c>
      <c r="C361" s="345" t="str">
        <f>+VLOOKUP(A361,[2]DISTRIBUCIÓN!$A$7:$E$596,5,FALSE)</f>
        <v>Elizabeth Nina</v>
      </c>
      <c r="D361" s="345" t="str">
        <f>+VLOOKUP(C361,[3]Hoja1!$A$3:$C$15,2,FALSE)</f>
        <v>2183333 - 1637</v>
      </c>
      <c r="E361" s="349" t="str">
        <f>+VLOOKUP(C361,[3]Hoja1!$A$3:$C$15,3,FALSE)</f>
        <v>elizabeth.nina@economiayfinanzas.gob.bo</v>
      </c>
    </row>
    <row r="362" spans="1:5">
      <c r="A362" s="275">
        <v>1338</v>
      </c>
      <c r="B362" s="276" t="s">
        <v>323</v>
      </c>
      <c r="C362" s="345" t="str">
        <f>+VLOOKUP(A362,[2]DISTRIBUCIÓN!$A$7:$E$596,5,FALSE)</f>
        <v>Elizabeth Nina</v>
      </c>
      <c r="D362" s="345" t="str">
        <f>+VLOOKUP(C362,[3]Hoja1!$A$3:$C$15,2,FALSE)</f>
        <v>2183333 - 1637</v>
      </c>
      <c r="E362" s="349" t="str">
        <f>+VLOOKUP(C362,[3]Hoja1!$A$3:$C$15,3,FALSE)</f>
        <v>elizabeth.nina@economiayfinanzas.gob.bo</v>
      </c>
    </row>
    <row r="363" spans="1:5">
      <c r="A363" s="275">
        <v>1339</v>
      </c>
      <c r="B363" s="276" t="s">
        <v>324</v>
      </c>
      <c r="C363" s="345" t="str">
        <f>+VLOOKUP(A363,[2]DISTRIBUCIÓN!$A$7:$E$596,5,FALSE)</f>
        <v>Elizabeth Nina</v>
      </c>
      <c r="D363" s="345" t="str">
        <f>+VLOOKUP(C363,[3]Hoja1!$A$3:$C$15,2,FALSE)</f>
        <v>2183333 - 1637</v>
      </c>
      <c r="E363" s="349" t="str">
        <f>+VLOOKUP(C363,[3]Hoja1!$A$3:$C$15,3,FALSE)</f>
        <v>elizabeth.nina@economiayfinanzas.gob.bo</v>
      </c>
    </row>
    <row r="364" spans="1:5">
      <c r="A364" s="275">
        <v>1340</v>
      </c>
      <c r="B364" s="276" t="s">
        <v>325</v>
      </c>
      <c r="C364" s="345" t="str">
        <f>+VLOOKUP(A364,[2]DISTRIBUCIÓN!$A$7:$E$596,5,FALSE)</f>
        <v>Elizabeth Nina</v>
      </c>
      <c r="D364" s="345" t="str">
        <f>+VLOOKUP(C364,[3]Hoja1!$A$3:$C$15,2,FALSE)</f>
        <v>2183333 - 1637</v>
      </c>
      <c r="E364" s="349" t="str">
        <f>+VLOOKUP(C364,[3]Hoja1!$A$3:$C$15,3,FALSE)</f>
        <v>elizabeth.nina@economiayfinanzas.gob.bo</v>
      </c>
    </row>
    <row r="365" spans="1:5">
      <c r="A365" s="275">
        <v>1341</v>
      </c>
      <c r="B365" s="276" t="s">
        <v>326</v>
      </c>
      <c r="C365" s="345" t="str">
        <f>+VLOOKUP(A365,[2]DISTRIBUCIÓN!$A$7:$E$596,5,FALSE)</f>
        <v>Elizabeth Nina</v>
      </c>
      <c r="D365" s="345" t="str">
        <f>+VLOOKUP(C365,[3]Hoja1!$A$3:$C$15,2,FALSE)</f>
        <v>2183333 - 1637</v>
      </c>
      <c r="E365" s="349" t="str">
        <f>+VLOOKUP(C365,[3]Hoja1!$A$3:$C$15,3,FALSE)</f>
        <v>elizabeth.nina@economiayfinanzas.gob.bo</v>
      </c>
    </row>
    <row r="366" spans="1:5">
      <c r="A366" s="275">
        <v>1342</v>
      </c>
      <c r="B366" s="276" t="s">
        <v>327</v>
      </c>
      <c r="C366" s="345" t="str">
        <f>+VLOOKUP(A366,[2]DISTRIBUCIÓN!$A$7:$E$596,5,FALSE)</f>
        <v>Elizabeth Nina</v>
      </c>
      <c r="D366" s="345" t="str">
        <f>+VLOOKUP(C366,[3]Hoja1!$A$3:$C$15,2,FALSE)</f>
        <v>2183333 - 1637</v>
      </c>
      <c r="E366" s="349" t="str">
        <f>+VLOOKUP(C366,[3]Hoja1!$A$3:$C$15,3,FALSE)</f>
        <v>elizabeth.nina@economiayfinanzas.gob.bo</v>
      </c>
    </row>
    <row r="367" spans="1:5">
      <c r="A367" s="275">
        <v>1343</v>
      </c>
      <c r="B367" s="276" t="s">
        <v>328</v>
      </c>
      <c r="C367" s="345" t="str">
        <f>+VLOOKUP(A367,[2]DISTRIBUCIÓN!$A$7:$E$596,5,FALSE)</f>
        <v>Elizabeth Nina</v>
      </c>
      <c r="D367" s="345" t="str">
        <f>+VLOOKUP(C367,[3]Hoja1!$A$3:$C$15,2,FALSE)</f>
        <v>2183333 - 1637</v>
      </c>
      <c r="E367" s="349" t="str">
        <f>+VLOOKUP(C367,[3]Hoja1!$A$3:$C$15,3,FALSE)</f>
        <v>elizabeth.nina@economiayfinanzas.gob.bo</v>
      </c>
    </row>
    <row r="368" spans="1:5">
      <c r="A368" s="275">
        <v>1344</v>
      </c>
      <c r="B368" s="276" t="s">
        <v>329</v>
      </c>
      <c r="C368" s="345" t="str">
        <f>+VLOOKUP(A368,[2]DISTRIBUCIÓN!$A$7:$E$596,5,FALSE)</f>
        <v>Elizabeth Nina</v>
      </c>
      <c r="D368" s="345" t="str">
        <f>+VLOOKUP(C368,[3]Hoja1!$A$3:$C$15,2,FALSE)</f>
        <v>2183333 - 1637</v>
      </c>
      <c r="E368" s="349" t="str">
        <f>+VLOOKUP(C368,[3]Hoja1!$A$3:$C$15,3,FALSE)</f>
        <v>elizabeth.nina@economiayfinanzas.gob.bo</v>
      </c>
    </row>
    <row r="369" spans="1:5">
      <c r="A369" s="275">
        <v>1345</v>
      </c>
      <c r="B369" s="276" t="s">
        <v>330</v>
      </c>
      <c r="C369" s="345" t="str">
        <f>+VLOOKUP(A369,[2]DISTRIBUCIÓN!$A$7:$E$596,5,FALSE)</f>
        <v>Elizabeth Nina</v>
      </c>
      <c r="D369" s="345" t="str">
        <f>+VLOOKUP(C369,[3]Hoja1!$A$3:$C$15,2,FALSE)</f>
        <v>2183333 - 1637</v>
      </c>
      <c r="E369" s="349" t="str">
        <f>+VLOOKUP(C369,[3]Hoja1!$A$3:$C$15,3,FALSE)</f>
        <v>elizabeth.nina@economiayfinanzas.gob.bo</v>
      </c>
    </row>
    <row r="370" spans="1:5">
      <c r="A370" s="275">
        <v>1346</v>
      </c>
      <c r="B370" s="276" t="s">
        <v>331</v>
      </c>
      <c r="C370" s="345" t="str">
        <f>+VLOOKUP(A370,[2]DISTRIBUCIÓN!$A$7:$E$596,5,FALSE)</f>
        <v>Elizabeth Nina</v>
      </c>
      <c r="D370" s="345" t="str">
        <f>+VLOOKUP(C370,[3]Hoja1!$A$3:$C$15,2,FALSE)</f>
        <v>2183333 - 1637</v>
      </c>
      <c r="E370" s="349" t="str">
        <f>+VLOOKUP(C370,[3]Hoja1!$A$3:$C$15,3,FALSE)</f>
        <v>elizabeth.nina@economiayfinanzas.gob.bo</v>
      </c>
    </row>
    <row r="371" spans="1:5">
      <c r="A371" s="275">
        <v>1347</v>
      </c>
      <c r="B371" s="276" t="s">
        <v>332</v>
      </c>
      <c r="C371" s="345" t="str">
        <f>+VLOOKUP(A371,[2]DISTRIBUCIÓN!$A$7:$E$596,5,FALSE)</f>
        <v>Elizabeth Nina</v>
      </c>
      <c r="D371" s="345" t="str">
        <f>+VLOOKUP(C371,[3]Hoja1!$A$3:$C$15,2,FALSE)</f>
        <v>2183333 - 1637</v>
      </c>
      <c r="E371" s="349" t="str">
        <f>+VLOOKUP(C371,[3]Hoja1!$A$3:$C$15,3,FALSE)</f>
        <v>elizabeth.nina@economiayfinanzas.gob.bo</v>
      </c>
    </row>
    <row r="372" spans="1:5">
      <c r="A372" s="275">
        <v>1401</v>
      </c>
      <c r="B372" s="276" t="s">
        <v>333</v>
      </c>
      <c r="C372" s="345" t="str">
        <f>+VLOOKUP(A372,[2]DISTRIBUCIÓN!$A$7:$E$596,5,FALSE)</f>
        <v>Elizabeth Nina</v>
      </c>
      <c r="D372" s="345" t="str">
        <f>+VLOOKUP(C372,[3]Hoja1!$A$3:$C$15,2,FALSE)</f>
        <v>2183333 - 1637</v>
      </c>
      <c r="E372" s="349" t="str">
        <f>+VLOOKUP(C372,[3]Hoja1!$A$3:$C$15,3,FALSE)</f>
        <v>elizabeth.nina@economiayfinanzas.gob.bo</v>
      </c>
    </row>
    <row r="373" spans="1:5">
      <c r="A373" s="275">
        <v>1402</v>
      </c>
      <c r="B373" s="276" t="s">
        <v>334</v>
      </c>
      <c r="C373" s="345" t="str">
        <f>+VLOOKUP(A373,[2]DISTRIBUCIÓN!$A$7:$E$596,5,FALSE)</f>
        <v>Elizabeth Nina</v>
      </c>
      <c r="D373" s="345" t="str">
        <f>+VLOOKUP(C373,[3]Hoja1!$A$3:$C$15,2,FALSE)</f>
        <v>2183333 - 1637</v>
      </c>
      <c r="E373" s="349" t="str">
        <f>+VLOOKUP(C373,[3]Hoja1!$A$3:$C$15,3,FALSE)</f>
        <v>elizabeth.nina@economiayfinanzas.gob.bo</v>
      </c>
    </row>
    <row r="374" spans="1:5">
      <c r="A374" s="275">
        <v>1403</v>
      </c>
      <c r="B374" s="276" t="s">
        <v>723</v>
      </c>
      <c r="C374" s="345" t="str">
        <f>+VLOOKUP(A374,[2]DISTRIBUCIÓN!$A$7:$E$596,5,FALSE)</f>
        <v>Elizabeth Nina</v>
      </c>
      <c r="D374" s="345" t="str">
        <f>+VLOOKUP(C374,[3]Hoja1!$A$3:$C$15,2,FALSE)</f>
        <v>2183333 - 1637</v>
      </c>
      <c r="E374" s="349" t="str">
        <f>+VLOOKUP(C374,[3]Hoja1!$A$3:$C$15,3,FALSE)</f>
        <v>elizabeth.nina@economiayfinanzas.gob.bo</v>
      </c>
    </row>
    <row r="375" spans="1:5">
      <c r="A375" s="275">
        <v>1404</v>
      </c>
      <c r="B375" s="276" t="s">
        <v>335</v>
      </c>
      <c r="C375" s="345" t="str">
        <f>+VLOOKUP(A375,[2]DISTRIBUCIÓN!$A$7:$E$596,5,FALSE)</f>
        <v>Elizabeth Nina</v>
      </c>
      <c r="D375" s="345" t="str">
        <f>+VLOOKUP(C375,[3]Hoja1!$A$3:$C$15,2,FALSE)</f>
        <v>2183333 - 1637</v>
      </c>
      <c r="E375" s="349" t="str">
        <f>+VLOOKUP(C375,[3]Hoja1!$A$3:$C$15,3,FALSE)</f>
        <v>elizabeth.nina@economiayfinanzas.gob.bo</v>
      </c>
    </row>
    <row r="376" spans="1:5">
      <c r="A376" s="275">
        <v>1405</v>
      </c>
      <c r="B376" s="276" t="s">
        <v>336</v>
      </c>
      <c r="C376" s="345" t="str">
        <f>+VLOOKUP(A376,[2]DISTRIBUCIÓN!$A$7:$E$596,5,FALSE)</f>
        <v>Elizabeth Nina</v>
      </c>
      <c r="D376" s="345" t="str">
        <f>+VLOOKUP(C376,[3]Hoja1!$A$3:$C$15,2,FALSE)</f>
        <v>2183333 - 1637</v>
      </c>
      <c r="E376" s="349" t="str">
        <f>+VLOOKUP(C376,[3]Hoja1!$A$3:$C$15,3,FALSE)</f>
        <v>elizabeth.nina@economiayfinanzas.gob.bo</v>
      </c>
    </row>
    <row r="377" spans="1:5">
      <c r="A377" s="275">
        <v>1406</v>
      </c>
      <c r="B377" s="276" t="s">
        <v>337</v>
      </c>
      <c r="C377" s="345" t="str">
        <f>+VLOOKUP(A377,[2]DISTRIBUCIÓN!$A$7:$E$596,5,FALSE)</f>
        <v>Elizabeth Nina</v>
      </c>
      <c r="D377" s="345" t="str">
        <f>+VLOOKUP(C377,[3]Hoja1!$A$3:$C$15,2,FALSE)</f>
        <v>2183333 - 1637</v>
      </c>
      <c r="E377" s="349" t="str">
        <f>+VLOOKUP(C377,[3]Hoja1!$A$3:$C$15,3,FALSE)</f>
        <v>elizabeth.nina@economiayfinanzas.gob.bo</v>
      </c>
    </row>
    <row r="378" spans="1:5">
      <c r="A378" s="275">
        <v>1407</v>
      </c>
      <c r="B378" s="276" t="s">
        <v>338</v>
      </c>
      <c r="C378" s="345" t="str">
        <f>+VLOOKUP(A378,[2]DISTRIBUCIÓN!$A$7:$E$596,5,FALSE)</f>
        <v>Elizabeth Nina</v>
      </c>
      <c r="D378" s="345" t="str">
        <f>+VLOOKUP(C378,[3]Hoja1!$A$3:$C$15,2,FALSE)</f>
        <v>2183333 - 1637</v>
      </c>
      <c r="E378" s="349" t="str">
        <f>+VLOOKUP(C378,[3]Hoja1!$A$3:$C$15,3,FALSE)</f>
        <v>elizabeth.nina@economiayfinanzas.gob.bo</v>
      </c>
    </row>
    <row r="379" spans="1:5">
      <c r="A379" s="275">
        <v>1408</v>
      </c>
      <c r="B379" s="276" t="s">
        <v>339</v>
      </c>
      <c r="C379" s="345" t="str">
        <f>+VLOOKUP(A379,[2]DISTRIBUCIÓN!$A$7:$E$596,5,FALSE)</f>
        <v>Elizabeth Nina</v>
      </c>
      <c r="D379" s="345" t="str">
        <f>+VLOOKUP(C379,[3]Hoja1!$A$3:$C$15,2,FALSE)</f>
        <v>2183333 - 1637</v>
      </c>
      <c r="E379" s="349" t="str">
        <f>+VLOOKUP(C379,[3]Hoja1!$A$3:$C$15,3,FALSE)</f>
        <v>elizabeth.nina@economiayfinanzas.gob.bo</v>
      </c>
    </row>
    <row r="380" spans="1:5">
      <c r="A380" s="275">
        <v>1409</v>
      </c>
      <c r="B380" s="276" t="s">
        <v>340</v>
      </c>
      <c r="C380" s="345" t="str">
        <f>+VLOOKUP(A380,[2]DISTRIBUCIÓN!$A$7:$E$596,5,FALSE)</f>
        <v>Elizabeth Nina</v>
      </c>
      <c r="D380" s="345" t="str">
        <f>+VLOOKUP(C380,[3]Hoja1!$A$3:$C$15,2,FALSE)</f>
        <v>2183333 - 1637</v>
      </c>
      <c r="E380" s="349" t="str">
        <f>+VLOOKUP(C380,[3]Hoja1!$A$3:$C$15,3,FALSE)</f>
        <v>elizabeth.nina@economiayfinanzas.gob.bo</v>
      </c>
    </row>
    <row r="381" spans="1:5">
      <c r="A381" s="275">
        <v>1410</v>
      </c>
      <c r="B381" s="276" t="s">
        <v>341</v>
      </c>
      <c r="C381" s="345" t="str">
        <f>+VLOOKUP(A381,[2]DISTRIBUCIÓN!$A$7:$E$596,5,FALSE)</f>
        <v>Elizabeth Nina</v>
      </c>
      <c r="D381" s="345" t="str">
        <f>+VLOOKUP(C381,[3]Hoja1!$A$3:$C$15,2,FALSE)</f>
        <v>2183333 - 1637</v>
      </c>
      <c r="E381" s="349" t="str">
        <f>+VLOOKUP(C381,[3]Hoja1!$A$3:$C$15,3,FALSE)</f>
        <v>elizabeth.nina@economiayfinanzas.gob.bo</v>
      </c>
    </row>
    <row r="382" spans="1:5">
      <c r="A382" s="275">
        <v>1411</v>
      </c>
      <c r="B382" s="276" t="s">
        <v>342</v>
      </c>
      <c r="C382" s="345" t="str">
        <f>+VLOOKUP(A382,[2]DISTRIBUCIÓN!$A$7:$E$596,5,FALSE)</f>
        <v>Elizabeth Nina</v>
      </c>
      <c r="D382" s="345" t="str">
        <f>+VLOOKUP(C382,[3]Hoja1!$A$3:$C$15,2,FALSE)</f>
        <v>2183333 - 1637</v>
      </c>
      <c r="E382" s="349" t="str">
        <f>+VLOOKUP(C382,[3]Hoja1!$A$3:$C$15,3,FALSE)</f>
        <v>elizabeth.nina@economiayfinanzas.gob.bo</v>
      </c>
    </row>
    <row r="383" spans="1:5">
      <c r="A383" s="275">
        <v>1412</v>
      </c>
      <c r="B383" s="276" t="s">
        <v>343</v>
      </c>
      <c r="C383" s="345" t="str">
        <f>+VLOOKUP(A383,[2]DISTRIBUCIÓN!$A$7:$E$596,5,FALSE)</f>
        <v>Elizabeth Nina</v>
      </c>
      <c r="D383" s="345" t="str">
        <f>+VLOOKUP(C383,[3]Hoja1!$A$3:$C$15,2,FALSE)</f>
        <v>2183333 - 1637</v>
      </c>
      <c r="E383" s="349" t="str">
        <f>+VLOOKUP(C383,[3]Hoja1!$A$3:$C$15,3,FALSE)</f>
        <v>elizabeth.nina@economiayfinanzas.gob.bo</v>
      </c>
    </row>
    <row r="384" spans="1:5">
      <c r="A384" s="275">
        <v>1413</v>
      </c>
      <c r="B384" s="276" t="s">
        <v>316</v>
      </c>
      <c r="C384" s="345" t="str">
        <f>+VLOOKUP(A384,[2]DISTRIBUCIÓN!$A$7:$E$596,5,FALSE)</f>
        <v>Elizabeth Nina</v>
      </c>
      <c r="D384" s="345" t="str">
        <f>+VLOOKUP(C384,[3]Hoja1!$A$3:$C$15,2,FALSE)</f>
        <v>2183333 - 1637</v>
      </c>
      <c r="E384" s="349" t="str">
        <f>+VLOOKUP(C384,[3]Hoja1!$A$3:$C$15,3,FALSE)</f>
        <v>elizabeth.nina@economiayfinanzas.gob.bo</v>
      </c>
    </row>
    <row r="385" spans="1:5">
      <c r="A385" s="275">
        <v>1414</v>
      </c>
      <c r="B385" s="276" t="s">
        <v>344</v>
      </c>
      <c r="C385" s="345" t="str">
        <f>+VLOOKUP(A385,[2]DISTRIBUCIÓN!$A$7:$E$596,5,FALSE)</f>
        <v>Elizabeth Nina</v>
      </c>
      <c r="D385" s="345" t="str">
        <f>+VLOOKUP(C385,[3]Hoja1!$A$3:$C$15,2,FALSE)</f>
        <v>2183333 - 1637</v>
      </c>
      <c r="E385" s="349" t="str">
        <f>+VLOOKUP(C385,[3]Hoja1!$A$3:$C$15,3,FALSE)</f>
        <v>elizabeth.nina@economiayfinanzas.gob.bo</v>
      </c>
    </row>
    <row r="386" spans="1:5">
      <c r="A386" s="275">
        <v>1415</v>
      </c>
      <c r="B386" s="276" t="s">
        <v>345</v>
      </c>
      <c r="C386" s="345" t="str">
        <f>+VLOOKUP(A386,[2]DISTRIBUCIÓN!$A$7:$E$596,5,FALSE)</f>
        <v>Elizabeth Nina</v>
      </c>
      <c r="D386" s="345" t="str">
        <f>+VLOOKUP(C386,[3]Hoja1!$A$3:$C$15,2,FALSE)</f>
        <v>2183333 - 1637</v>
      </c>
      <c r="E386" s="349" t="str">
        <f>+VLOOKUP(C386,[3]Hoja1!$A$3:$C$15,3,FALSE)</f>
        <v>elizabeth.nina@economiayfinanzas.gob.bo</v>
      </c>
    </row>
    <row r="387" spans="1:5">
      <c r="A387" s="275">
        <v>1416</v>
      </c>
      <c r="B387" s="276" t="s">
        <v>346</v>
      </c>
      <c r="C387" s="345" t="str">
        <f>+VLOOKUP(A387,[2]DISTRIBUCIÓN!$A$7:$E$596,5,FALSE)</f>
        <v>Elizabeth Nina</v>
      </c>
      <c r="D387" s="345" t="str">
        <f>+VLOOKUP(C387,[3]Hoja1!$A$3:$C$15,2,FALSE)</f>
        <v>2183333 - 1637</v>
      </c>
      <c r="E387" s="349" t="str">
        <f>+VLOOKUP(C387,[3]Hoja1!$A$3:$C$15,3,FALSE)</f>
        <v>elizabeth.nina@economiayfinanzas.gob.bo</v>
      </c>
    </row>
    <row r="388" spans="1:5">
      <c r="A388" s="275">
        <v>1417</v>
      </c>
      <c r="B388" s="276" t="s">
        <v>347</v>
      </c>
      <c r="C388" s="345" t="str">
        <f>+VLOOKUP(A388,[2]DISTRIBUCIÓN!$A$7:$E$596,5,FALSE)</f>
        <v>Elizabeth Nina</v>
      </c>
      <c r="D388" s="345" t="str">
        <f>+VLOOKUP(C388,[3]Hoja1!$A$3:$C$15,2,FALSE)</f>
        <v>2183333 - 1637</v>
      </c>
      <c r="E388" s="349" t="str">
        <f>+VLOOKUP(C388,[3]Hoja1!$A$3:$C$15,3,FALSE)</f>
        <v>elizabeth.nina@economiayfinanzas.gob.bo</v>
      </c>
    </row>
    <row r="389" spans="1:5">
      <c r="A389" s="275">
        <v>1418</v>
      </c>
      <c r="B389" s="276" t="s">
        <v>348</v>
      </c>
      <c r="C389" s="345" t="str">
        <f>+VLOOKUP(A389,[2]DISTRIBUCIÓN!$A$7:$E$596,5,FALSE)</f>
        <v>Elizabeth Nina</v>
      </c>
      <c r="D389" s="345" t="str">
        <f>+VLOOKUP(C389,[3]Hoja1!$A$3:$C$15,2,FALSE)</f>
        <v>2183333 - 1637</v>
      </c>
      <c r="E389" s="349" t="str">
        <f>+VLOOKUP(C389,[3]Hoja1!$A$3:$C$15,3,FALSE)</f>
        <v>elizabeth.nina@economiayfinanzas.gob.bo</v>
      </c>
    </row>
    <row r="390" spans="1:5">
      <c r="A390" s="275">
        <v>1419</v>
      </c>
      <c r="B390" s="276" t="s">
        <v>349</v>
      </c>
      <c r="C390" s="345" t="str">
        <f>+VLOOKUP(A390,[2]DISTRIBUCIÓN!$A$7:$E$596,5,FALSE)</f>
        <v>Elizabeth Nina</v>
      </c>
      <c r="D390" s="345" t="str">
        <f>+VLOOKUP(C390,[3]Hoja1!$A$3:$C$15,2,FALSE)</f>
        <v>2183333 - 1637</v>
      </c>
      <c r="E390" s="349" t="str">
        <f>+VLOOKUP(C390,[3]Hoja1!$A$3:$C$15,3,FALSE)</f>
        <v>elizabeth.nina@economiayfinanzas.gob.bo</v>
      </c>
    </row>
    <row r="391" spans="1:5">
      <c r="A391" s="275">
        <v>1420</v>
      </c>
      <c r="B391" s="276" t="s">
        <v>350</v>
      </c>
      <c r="C391" s="345" t="str">
        <f>+VLOOKUP(A391,[2]DISTRIBUCIÓN!$A$7:$E$596,5,FALSE)</f>
        <v>Elizabeth Nina</v>
      </c>
      <c r="D391" s="345" t="str">
        <f>+VLOOKUP(C391,[3]Hoja1!$A$3:$C$15,2,FALSE)</f>
        <v>2183333 - 1637</v>
      </c>
      <c r="E391" s="349" t="str">
        <f>+VLOOKUP(C391,[3]Hoja1!$A$3:$C$15,3,FALSE)</f>
        <v>elizabeth.nina@economiayfinanzas.gob.bo</v>
      </c>
    </row>
    <row r="392" spans="1:5">
      <c r="A392" s="275">
        <v>1421</v>
      </c>
      <c r="B392" s="276" t="s">
        <v>351</v>
      </c>
      <c r="C392" s="345" t="str">
        <f>+VLOOKUP(A392,[2]DISTRIBUCIÓN!$A$7:$E$596,5,FALSE)</f>
        <v>Elizabeth Nina</v>
      </c>
      <c r="D392" s="345" t="str">
        <f>+VLOOKUP(C392,[3]Hoja1!$A$3:$C$15,2,FALSE)</f>
        <v>2183333 - 1637</v>
      </c>
      <c r="E392" s="349" t="str">
        <f>+VLOOKUP(C392,[3]Hoja1!$A$3:$C$15,3,FALSE)</f>
        <v>elizabeth.nina@economiayfinanzas.gob.bo</v>
      </c>
    </row>
    <row r="393" spans="1:5">
      <c r="A393" s="275">
        <v>1422</v>
      </c>
      <c r="B393" s="276" t="s">
        <v>352</v>
      </c>
      <c r="C393" s="345" t="str">
        <f>+VLOOKUP(A393,[2]DISTRIBUCIÓN!$A$7:$E$596,5,FALSE)</f>
        <v>Elizabeth Nina</v>
      </c>
      <c r="D393" s="345" t="str">
        <f>+VLOOKUP(C393,[3]Hoja1!$A$3:$C$15,2,FALSE)</f>
        <v>2183333 - 1637</v>
      </c>
      <c r="E393" s="349" t="str">
        <f>+VLOOKUP(C393,[3]Hoja1!$A$3:$C$15,3,FALSE)</f>
        <v>elizabeth.nina@economiayfinanzas.gob.bo</v>
      </c>
    </row>
    <row r="394" spans="1:5">
      <c r="A394" s="275">
        <v>1423</v>
      </c>
      <c r="B394" s="276" t="s">
        <v>353</v>
      </c>
      <c r="C394" s="345" t="str">
        <f>+VLOOKUP(A394,[2]DISTRIBUCIÓN!$A$7:$E$596,5,FALSE)</f>
        <v>Elizabeth Nina</v>
      </c>
      <c r="D394" s="345" t="str">
        <f>+VLOOKUP(C394,[3]Hoja1!$A$3:$C$15,2,FALSE)</f>
        <v>2183333 - 1637</v>
      </c>
      <c r="E394" s="349" t="str">
        <f>+VLOOKUP(C394,[3]Hoja1!$A$3:$C$15,3,FALSE)</f>
        <v>elizabeth.nina@economiayfinanzas.gob.bo</v>
      </c>
    </row>
    <row r="395" spans="1:5">
      <c r="A395" s="275">
        <v>1424</v>
      </c>
      <c r="B395" s="276" t="s">
        <v>354</v>
      </c>
      <c r="C395" s="345" t="str">
        <f>+VLOOKUP(A395,[2]DISTRIBUCIÓN!$A$7:$E$596,5,FALSE)</f>
        <v>Elizabeth Nina</v>
      </c>
      <c r="D395" s="345" t="str">
        <f>+VLOOKUP(C395,[3]Hoja1!$A$3:$C$15,2,FALSE)</f>
        <v>2183333 - 1637</v>
      </c>
      <c r="E395" s="349" t="str">
        <f>+VLOOKUP(C395,[3]Hoja1!$A$3:$C$15,3,FALSE)</f>
        <v>elizabeth.nina@economiayfinanzas.gob.bo</v>
      </c>
    </row>
    <row r="396" spans="1:5">
      <c r="A396" s="275">
        <v>1425</v>
      </c>
      <c r="B396" s="276" t="s">
        <v>355</v>
      </c>
      <c r="C396" s="345" t="str">
        <f>+VLOOKUP(A396,[2]DISTRIBUCIÓN!$A$7:$E$596,5,FALSE)</f>
        <v>Elizabeth Nina</v>
      </c>
      <c r="D396" s="345" t="str">
        <f>+VLOOKUP(C396,[3]Hoja1!$A$3:$C$15,2,FALSE)</f>
        <v>2183333 - 1637</v>
      </c>
      <c r="E396" s="349" t="str">
        <f>+VLOOKUP(C396,[3]Hoja1!$A$3:$C$15,3,FALSE)</f>
        <v>elizabeth.nina@economiayfinanzas.gob.bo</v>
      </c>
    </row>
    <row r="397" spans="1:5">
      <c r="A397" s="275">
        <v>1427</v>
      </c>
      <c r="B397" s="276" t="s">
        <v>356</v>
      </c>
      <c r="C397" s="345" t="str">
        <f>+VLOOKUP(A397,[2]DISTRIBUCIÓN!$A$7:$E$596,5,FALSE)</f>
        <v>Elizabeth Nina</v>
      </c>
      <c r="D397" s="345" t="str">
        <f>+VLOOKUP(C397,[3]Hoja1!$A$3:$C$15,2,FALSE)</f>
        <v>2183333 - 1637</v>
      </c>
      <c r="E397" s="349" t="str">
        <f>+VLOOKUP(C397,[3]Hoja1!$A$3:$C$15,3,FALSE)</f>
        <v>elizabeth.nina@economiayfinanzas.gob.bo</v>
      </c>
    </row>
    <row r="398" spans="1:5">
      <c r="A398" s="275">
        <v>1428</v>
      </c>
      <c r="B398" s="276" t="s">
        <v>724</v>
      </c>
      <c r="C398" s="345" t="str">
        <f>+VLOOKUP(A398,[2]DISTRIBUCIÓN!$A$7:$E$596,5,FALSE)</f>
        <v>Elizabeth Nina</v>
      </c>
      <c r="D398" s="345" t="str">
        <f>+VLOOKUP(C398,[3]Hoja1!$A$3:$C$15,2,FALSE)</f>
        <v>2183333 - 1637</v>
      </c>
      <c r="E398" s="349" t="str">
        <f>+VLOOKUP(C398,[3]Hoja1!$A$3:$C$15,3,FALSE)</f>
        <v>elizabeth.nina@economiayfinanzas.gob.bo</v>
      </c>
    </row>
    <row r="399" spans="1:5">
      <c r="A399" s="275">
        <v>1429</v>
      </c>
      <c r="B399" s="276" t="s">
        <v>357</v>
      </c>
      <c r="C399" s="345" t="str">
        <f>+VLOOKUP(A399,[2]DISTRIBUCIÓN!$A$7:$E$596,5,FALSE)</f>
        <v>Elizabeth Nina</v>
      </c>
      <c r="D399" s="345" t="str">
        <f>+VLOOKUP(C399,[3]Hoja1!$A$3:$C$15,2,FALSE)</f>
        <v>2183333 - 1637</v>
      </c>
      <c r="E399" s="349" t="str">
        <f>+VLOOKUP(C399,[3]Hoja1!$A$3:$C$15,3,FALSE)</f>
        <v>elizabeth.nina@economiayfinanzas.gob.bo</v>
      </c>
    </row>
    <row r="400" spans="1:5">
      <c r="A400" s="275">
        <v>1430</v>
      </c>
      <c r="B400" s="276" t="s">
        <v>358</v>
      </c>
      <c r="C400" s="345" t="str">
        <f>+VLOOKUP(A400,[2]DISTRIBUCIÓN!$A$7:$E$596,5,FALSE)</f>
        <v>Elizabeth Nina</v>
      </c>
      <c r="D400" s="345" t="str">
        <f>+VLOOKUP(C400,[3]Hoja1!$A$3:$C$15,2,FALSE)</f>
        <v>2183333 - 1637</v>
      </c>
      <c r="E400" s="349" t="str">
        <f>+VLOOKUP(C400,[3]Hoja1!$A$3:$C$15,3,FALSE)</f>
        <v>elizabeth.nina@economiayfinanzas.gob.bo</v>
      </c>
    </row>
    <row r="401" spans="1:5">
      <c r="A401" s="275">
        <v>1431</v>
      </c>
      <c r="B401" s="276" t="s">
        <v>359</v>
      </c>
      <c r="C401" s="345" t="str">
        <f>+VLOOKUP(A401,[2]DISTRIBUCIÓN!$A$7:$E$596,5,FALSE)</f>
        <v>Elizabeth Nina</v>
      </c>
      <c r="D401" s="345" t="str">
        <f>+VLOOKUP(C401,[3]Hoja1!$A$3:$C$15,2,FALSE)</f>
        <v>2183333 - 1637</v>
      </c>
      <c r="E401" s="349" t="str">
        <f>+VLOOKUP(C401,[3]Hoja1!$A$3:$C$15,3,FALSE)</f>
        <v>elizabeth.nina@economiayfinanzas.gob.bo</v>
      </c>
    </row>
    <row r="402" spans="1:5">
      <c r="A402" s="275">
        <v>1432</v>
      </c>
      <c r="B402" s="276" t="s">
        <v>360</v>
      </c>
      <c r="C402" s="345" t="str">
        <f>+VLOOKUP(A402,[2]DISTRIBUCIÓN!$A$7:$E$596,5,FALSE)</f>
        <v>Elizabeth Nina</v>
      </c>
      <c r="D402" s="345" t="str">
        <f>+VLOOKUP(C402,[3]Hoja1!$A$3:$C$15,2,FALSE)</f>
        <v>2183333 - 1637</v>
      </c>
      <c r="E402" s="349" t="str">
        <f>+VLOOKUP(C402,[3]Hoja1!$A$3:$C$15,3,FALSE)</f>
        <v>elizabeth.nina@economiayfinanzas.gob.bo</v>
      </c>
    </row>
    <row r="403" spans="1:5">
      <c r="A403" s="275">
        <v>1434</v>
      </c>
      <c r="B403" s="276" t="s">
        <v>361</v>
      </c>
      <c r="C403" s="345" t="str">
        <f>+VLOOKUP(A403,[2]DISTRIBUCIÓN!$A$7:$E$596,5,FALSE)</f>
        <v>Elizabeth Nina</v>
      </c>
      <c r="D403" s="345" t="str">
        <f>+VLOOKUP(C403,[3]Hoja1!$A$3:$C$15,2,FALSE)</f>
        <v>2183333 - 1637</v>
      </c>
      <c r="E403" s="349" t="str">
        <f>+VLOOKUP(C403,[3]Hoja1!$A$3:$C$15,3,FALSE)</f>
        <v>elizabeth.nina@economiayfinanzas.gob.bo</v>
      </c>
    </row>
    <row r="404" spans="1:5">
      <c r="A404" s="275">
        <v>1435</v>
      </c>
      <c r="B404" s="276" t="s">
        <v>362</v>
      </c>
      <c r="C404" s="345" t="str">
        <f>+VLOOKUP(A404,[2]DISTRIBUCIÓN!$A$7:$E$596,5,FALSE)</f>
        <v>Elizabeth Nina</v>
      </c>
      <c r="D404" s="345" t="str">
        <f>+VLOOKUP(C404,[3]Hoja1!$A$3:$C$15,2,FALSE)</f>
        <v>2183333 - 1637</v>
      </c>
      <c r="E404" s="349" t="str">
        <f>+VLOOKUP(C404,[3]Hoja1!$A$3:$C$15,3,FALSE)</f>
        <v>elizabeth.nina@economiayfinanzas.gob.bo</v>
      </c>
    </row>
    <row r="405" spans="1:5">
      <c r="A405" s="275">
        <v>1501</v>
      </c>
      <c r="B405" s="276" t="s">
        <v>363</v>
      </c>
      <c r="C405" s="345" t="str">
        <f>+VLOOKUP(A405,[2]DISTRIBUCIÓN!$A$7:$E$596,5,FALSE)</f>
        <v>Elizabeth Nina</v>
      </c>
      <c r="D405" s="345" t="str">
        <f>+VLOOKUP(C405,[3]Hoja1!$A$3:$C$15,2,FALSE)</f>
        <v>2183333 - 1637</v>
      </c>
      <c r="E405" s="349" t="str">
        <f>+VLOOKUP(C405,[3]Hoja1!$A$3:$C$15,3,FALSE)</f>
        <v>elizabeth.nina@economiayfinanzas.gob.bo</v>
      </c>
    </row>
    <row r="406" spans="1:5">
      <c r="A406" s="275">
        <v>1502</v>
      </c>
      <c r="B406" s="276" t="s">
        <v>364</v>
      </c>
      <c r="C406" s="345" t="str">
        <f>+VLOOKUP(A406,[2]DISTRIBUCIÓN!$A$7:$E$596,5,FALSE)</f>
        <v>Elizabeth Nina</v>
      </c>
      <c r="D406" s="345" t="str">
        <f>+VLOOKUP(C406,[3]Hoja1!$A$3:$C$15,2,FALSE)</f>
        <v>2183333 - 1637</v>
      </c>
      <c r="E406" s="349" t="str">
        <f>+VLOOKUP(C406,[3]Hoja1!$A$3:$C$15,3,FALSE)</f>
        <v>elizabeth.nina@economiayfinanzas.gob.bo</v>
      </c>
    </row>
    <row r="407" spans="1:5">
      <c r="A407" s="275">
        <v>1503</v>
      </c>
      <c r="B407" s="276" t="s">
        <v>365</v>
      </c>
      <c r="C407" s="345" t="str">
        <f>+VLOOKUP(A407,[2]DISTRIBUCIÓN!$A$7:$E$596,5,FALSE)</f>
        <v>Elizabeth Nina</v>
      </c>
      <c r="D407" s="345" t="str">
        <f>+VLOOKUP(C407,[3]Hoja1!$A$3:$C$15,2,FALSE)</f>
        <v>2183333 - 1637</v>
      </c>
      <c r="E407" s="349" t="str">
        <f>+VLOOKUP(C407,[3]Hoja1!$A$3:$C$15,3,FALSE)</f>
        <v>elizabeth.nina@economiayfinanzas.gob.bo</v>
      </c>
    </row>
    <row r="408" spans="1:5">
      <c r="A408" s="275">
        <v>1504</v>
      </c>
      <c r="B408" s="276" t="s">
        <v>366</v>
      </c>
      <c r="C408" s="345" t="str">
        <f>+VLOOKUP(A408,[2]DISTRIBUCIÓN!$A$7:$E$596,5,FALSE)</f>
        <v>Elizabeth Nina</v>
      </c>
      <c r="D408" s="345" t="str">
        <f>+VLOOKUP(C408,[3]Hoja1!$A$3:$C$15,2,FALSE)</f>
        <v>2183333 - 1637</v>
      </c>
      <c r="E408" s="349" t="str">
        <f>+VLOOKUP(C408,[3]Hoja1!$A$3:$C$15,3,FALSE)</f>
        <v>elizabeth.nina@economiayfinanzas.gob.bo</v>
      </c>
    </row>
    <row r="409" spans="1:5">
      <c r="A409" s="275">
        <v>1505</v>
      </c>
      <c r="B409" s="276" t="s">
        <v>367</v>
      </c>
      <c r="C409" s="345" t="str">
        <f>+VLOOKUP(A409,[2]DISTRIBUCIÓN!$A$7:$E$596,5,FALSE)</f>
        <v>Elizabeth Nina</v>
      </c>
      <c r="D409" s="345" t="str">
        <f>+VLOOKUP(C409,[3]Hoja1!$A$3:$C$15,2,FALSE)</f>
        <v>2183333 - 1637</v>
      </c>
      <c r="E409" s="349" t="str">
        <f>+VLOOKUP(C409,[3]Hoja1!$A$3:$C$15,3,FALSE)</f>
        <v>elizabeth.nina@economiayfinanzas.gob.bo</v>
      </c>
    </row>
    <row r="410" spans="1:5">
      <c r="A410" s="275">
        <v>1506</v>
      </c>
      <c r="B410" s="276" t="s">
        <v>368</v>
      </c>
      <c r="C410" s="345" t="str">
        <f>+VLOOKUP(A410,[2]DISTRIBUCIÓN!$A$7:$E$596,5,FALSE)</f>
        <v>Elizabeth Nina</v>
      </c>
      <c r="D410" s="345" t="str">
        <f>+VLOOKUP(C410,[3]Hoja1!$A$3:$C$15,2,FALSE)</f>
        <v>2183333 - 1637</v>
      </c>
      <c r="E410" s="349" t="str">
        <f>+VLOOKUP(C410,[3]Hoja1!$A$3:$C$15,3,FALSE)</f>
        <v>elizabeth.nina@economiayfinanzas.gob.bo</v>
      </c>
    </row>
    <row r="411" spans="1:5">
      <c r="A411" s="275">
        <v>1507</v>
      </c>
      <c r="B411" s="276" t="s">
        <v>369</v>
      </c>
      <c r="C411" s="345" t="str">
        <f>+VLOOKUP(A411,[2]DISTRIBUCIÓN!$A$7:$E$596,5,FALSE)</f>
        <v>Elizabeth Nina</v>
      </c>
      <c r="D411" s="345" t="str">
        <f>+VLOOKUP(C411,[3]Hoja1!$A$3:$C$15,2,FALSE)</f>
        <v>2183333 - 1637</v>
      </c>
      <c r="E411" s="349" t="str">
        <f>+VLOOKUP(C411,[3]Hoja1!$A$3:$C$15,3,FALSE)</f>
        <v>elizabeth.nina@economiayfinanzas.gob.bo</v>
      </c>
    </row>
    <row r="412" spans="1:5">
      <c r="A412" s="275">
        <v>1508</v>
      </c>
      <c r="B412" s="276" t="s">
        <v>370</v>
      </c>
      <c r="C412" s="345" t="str">
        <f>+VLOOKUP(A412,[2]DISTRIBUCIÓN!$A$7:$E$596,5,FALSE)</f>
        <v>Elizabeth Nina</v>
      </c>
      <c r="D412" s="345" t="str">
        <f>+VLOOKUP(C412,[3]Hoja1!$A$3:$C$15,2,FALSE)</f>
        <v>2183333 - 1637</v>
      </c>
      <c r="E412" s="349" t="str">
        <f>+VLOOKUP(C412,[3]Hoja1!$A$3:$C$15,3,FALSE)</f>
        <v>elizabeth.nina@economiayfinanzas.gob.bo</v>
      </c>
    </row>
    <row r="413" spans="1:5">
      <c r="A413" s="275">
        <v>1509</v>
      </c>
      <c r="B413" s="276" t="s">
        <v>371</v>
      </c>
      <c r="C413" s="345" t="str">
        <f>+VLOOKUP(A413,[2]DISTRIBUCIÓN!$A$7:$E$596,5,FALSE)</f>
        <v>Elizabeth Nina</v>
      </c>
      <c r="D413" s="345" t="str">
        <f>+VLOOKUP(C413,[3]Hoja1!$A$3:$C$15,2,FALSE)</f>
        <v>2183333 - 1637</v>
      </c>
      <c r="E413" s="349" t="str">
        <f>+VLOOKUP(C413,[3]Hoja1!$A$3:$C$15,3,FALSE)</f>
        <v>elizabeth.nina@economiayfinanzas.gob.bo</v>
      </c>
    </row>
    <row r="414" spans="1:5">
      <c r="A414" s="275">
        <v>1510</v>
      </c>
      <c r="B414" s="276" t="s">
        <v>372</v>
      </c>
      <c r="C414" s="345" t="str">
        <f>+VLOOKUP(A414,[2]DISTRIBUCIÓN!$A$7:$E$596,5,FALSE)</f>
        <v>Elizabeth Nina</v>
      </c>
      <c r="D414" s="345" t="str">
        <f>+VLOOKUP(C414,[3]Hoja1!$A$3:$C$15,2,FALSE)</f>
        <v>2183333 - 1637</v>
      </c>
      <c r="E414" s="349" t="str">
        <f>+VLOOKUP(C414,[3]Hoja1!$A$3:$C$15,3,FALSE)</f>
        <v>elizabeth.nina@economiayfinanzas.gob.bo</v>
      </c>
    </row>
    <row r="415" spans="1:5">
      <c r="A415" s="275">
        <v>1511</v>
      </c>
      <c r="B415" s="276" t="s">
        <v>373</v>
      </c>
      <c r="C415" s="345" t="str">
        <f>+VLOOKUP(A415,[2]DISTRIBUCIÓN!$A$7:$E$596,5,FALSE)</f>
        <v>Elizabeth Nina</v>
      </c>
      <c r="D415" s="345" t="str">
        <f>+VLOOKUP(C415,[3]Hoja1!$A$3:$C$15,2,FALSE)</f>
        <v>2183333 - 1637</v>
      </c>
      <c r="E415" s="349" t="str">
        <f>+VLOOKUP(C415,[3]Hoja1!$A$3:$C$15,3,FALSE)</f>
        <v>elizabeth.nina@economiayfinanzas.gob.bo</v>
      </c>
    </row>
    <row r="416" spans="1:5">
      <c r="A416" s="275">
        <v>1512</v>
      </c>
      <c r="B416" s="276" t="s">
        <v>374</v>
      </c>
      <c r="C416" s="345" t="str">
        <f>+VLOOKUP(A416,[2]DISTRIBUCIÓN!$A$7:$E$596,5,FALSE)</f>
        <v>Elizabeth Nina</v>
      </c>
      <c r="D416" s="345" t="str">
        <f>+VLOOKUP(C416,[3]Hoja1!$A$3:$C$15,2,FALSE)</f>
        <v>2183333 - 1637</v>
      </c>
      <c r="E416" s="349" t="str">
        <f>+VLOOKUP(C416,[3]Hoja1!$A$3:$C$15,3,FALSE)</f>
        <v>elizabeth.nina@economiayfinanzas.gob.bo</v>
      </c>
    </row>
    <row r="417" spans="1:5">
      <c r="A417" s="275">
        <v>1513</v>
      </c>
      <c r="B417" s="276" t="s">
        <v>375</v>
      </c>
      <c r="C417" s="345" t="str">
        <f>+VLOOKUP(A417,[2]DISTRIBUCIÓN!$A$7:$E$596,5,FALSE)</f>
        <v>Elizabeth Nina</v>
      </c>
      <c r="D417" s="345" t="str">
        <f>+VLOOKUP(C417,[3]Hoja1!$A$3:$C$15,2,FALSE)</f>
        <v>2183333 - 1637</v>
      </c>
      <c r="E417" s="349" t="str">
        <f>+VLOOKUP(C417,[3]Hoja1!$A$3:$C$15,3,FALSE)</f>
        <v>elizabeth.nina@economiayfinanzas.gob.bo</v>
      </c>
    </row>
    <row r="418" spans="1:5">
      <c r="A418" s="275">
        <v>1514</v>
      </c>
      <c r="B418" s="276" t="s">
        <v>376</v>
      </c>
      <c r="C418" s="345" t="str">
        <f>+VLOOKUP(A418,[2]DISTRIBUCIÓN!$A$7:$E$596,5,FALSE)</f>
        <v>Elizabeth Nina</v>
      </c>
      <c r="D418" s="345" t="str">
        <f>+VLOOKUP(C418,[3]Hoja1!$A$3:$C$15,2,FALSE)</f>
        <v>2183333 - 1637</v>
      </c>
      <c r="E418" s="349" t="str">
        <f>+VLOOKUP(C418,[3]Hoja1!$A$3:$C$15,3,FALSE)</f>
        <v>elizabeth.nina@economiayfinanzas.gob.bo</v>
      </c>
    </row>
    <row r="419" spans="1:5">
      <c r="A419" s="275">
        <v>1515</v>
      </c>
      <c r="B419" s="276" t="s">
        <v>377</v>
      </c>
      <c r="C419" s="345" t="str">
        <f>+VLOOKUP(A419,[2]DISTRIBUCIÓN!$A$7:$E$596,5,FALSE)</f>
        <v>Elizabeth Nina</v>
      </c>
      <c r="D419" s="345" t="str">
        <f>+VLOOKUP(C419,[3]Hoja1!$A$3:$C$15,2,FALSE)</f>
        <v>2183333 - 1637</v>
      </c>
      <c r="E419" s="349" t="str">
        <f>+VLOOKUP(C419,[3]Hoja1!$A$3:$C$15,3,FALSE)</f>
        <v>elizabeth.nina@economiayfinanzas.gob.bo</v>
      </c>
    </row>
    <row r="420" spans="1:5">
      <c r="A420" s="275">
        <v>1516</v>
      </c>
      <c r="B420" s="276" t="s">
        <v>378</v>
      </c>
      <c r="C420" s="345" t="str">
        <f>+VLOOKUP(A420,[2]DISTRIBUCIÓN!$A$7:$E$596,5,FALSE)</f>
        <v>Elizabeth Nina</v>
      </c>
      <c r="D420" s="345" t="str">
        <f>+VLOOKUP(C420,[3]Hoja1!$A$3:$C$15,2,FALSE)</f>
        <v>2183333 - 1637</v>
      </c>
      <c r="E420" s="349" t="str">
        <f>+VLOOKUP(C420,[3]Hoja1!$A$3:$C$15,3,FALSE)</f>
        <v>elizabeth.nina@economiayfinanzas.gob.bo</v>
      </c>
    </row>
    <row r="421" spans="1:5">
      <c r="A421" s="275">
        <v>1517</v>
      </c>
      <c r="B421" s="276" t="s">
        <v>379</v>
      </c>
      <c r="C421" s="345" t="str">
        <f>+VLOOKUP(A421,[2]DISTRIBUCIÓN!$A$7:$E$596,5,FALSE)</f>
        <v>Elizabeth Nina</v>
      </c>
      <c r="D421" s="345" t="str">
        <f>+VLOOKUP(C421,[3]Hoja1!$A$3:$C$15,2,FALSE)</f>
        <v>2183333 - 1637</v>
      </c>
      <c r="E421" s="349" t="str">
        <f>+VLOOKUP(C421,[3]Hoja1!$A$3:$C$15,3,FALSE)</f>
        <v>elizabeth.nina@economiayfinanzas.gob.bo</v>
      </c>
    </row>
    <row r="422" spans="1:5">
      <c r="A422" s="275">
        <v>1518</v>
      </c>
      <c r="B422" s="276" t="s">
        <v>380</v>
      </c>
      <c r="C422" s="345" t="str">
        <f>+VLOOKUP(A422,[2]DISTRIBUCIÓN!$A$7:$E$596,5,FALSE)</f>
        <v>Elizabeth Nina</v>
      </c>
      <c r="D422" s="345" t="str">
        <f>+VLOOKUP(C422,[3]Hoja1!$A$3:$C$15,2,FALSE)</f>
        <v>2183333 - 1637</v>
      </c>
      <c r="E422" s="349" t="str">
        <f>+VLOOKUP(C422,[3]Hoja1!$A$3:$C$15,3,FALSE)</f>
        <v>elizabeth.nina@economiayfinanzas.gob.bo</v>
      </c>
    </row>
    <row r="423" spans="1:5">
      <c r="A423" s="275">
        <v>1519</v>
      </c>
      <c r="B423" s="276" t="s">
        <v>381</v>
      </c>
      <c r="C423" s="345" t="str">
        <f>+VLOOKUP(A423,[2]DISTRIBUCIÓN!$A$7:$E$596,5,FALSE)</f>
        <v>Elizabeth Nina</v>
      </c>
      <c r="D423" s="345" t="str">
        <f>+VLOOKUP(C423,[3]Hoja1!$A$3:$C$15,2,FALSE)</f>
        <v>2183333 - 1637</v>
      </c>
      <c r="E423" s="349" t="str">
        <f>+VLOOKUP(C423,[3]Hoja1!$A$3:$C$15,3,FALSE)</f>
        <v>elizabeth.nina@economiayfinanzas.gob.bo</v>
      </c>
    </row>
    <row r="424" spans="1:5">
      <c r="A424" s="275">
        <v>1520</v>
      </c>
      <c r="B424" s="276" t="s">
        <v>382</v>
      </c>
      <c r="C424" s="345" t="str">
        <f>+VLOOKUP(A424,[2]DISTRIBUCIÓN!$A$7:$E$596,5,FALSE)</f>
        <v>Elizabeth Nina</v>
      </c>
      <c r="D424" s="345" t="str">
        <f>+VLOOKUP(C424,[3]Hoja1!$A$3:$C$15,2,FALSE)</f>
        <v>2183333 - 1637</v>
      </c>
      <c r="E424" s="349" t="str">
        <f>+VLOOKUP(C424,[3]Hoja1!$A$3:$C$15,3,FALSE)</f>
        <v>elizabeth.nina@economiayfinanzas.gob.bo</v>
      </c>
    </row>
    <row r="425" spans="1:5">
      <c r="A425" s="275">
        <v>1521</v>
      </c>
      <c r="B425" s="276" t="s">
        <v>383</v>
      </c>
      <c r="C425" s="345" t="str">
        <f>+VLOOKUP(A425,[2]DISTRIBUCIÓN!$A$7:$E$596,5,FALSE)</f>
        <v>Elizabeth Nina</v>
      </c>
      <c r="D425" s="345" t="str">
        <f>+VLOOKUP(C425,[3]Hoja1!$A$3:$C$15,2,FALSE)</f>
        <v>2183333 - 1637</v>
      </c>
      <c r="E425" s="349" t="str">
        <f>+VLOOKUP(C425,[3]Hoja1!$A$3:$C$15,3,FALSE)</f>
        <v>elizabeth.nina@economiayfinanzas.gob.bo</v>
      </c>
    </row>
    <row r="426" spans="1:5">
      <c r="A426" s="275">
        <v>1522</v>
      </c>
      <c r="B426" s="276" t="s">
        <v>384</v>
      </c>
      <c r="C426" s="345" t="str">
        <f>+VLOOKUP(A426,[2]DISTRIBUCIÓN!$A$7:$E$596,5,FALSE)</f>
        <v>Elizabeth Nina</v>
      </c>
      <c r="D426" s="345" t="str">
        <f>+VLOOKUP(C426,[3]Hoja1!$A$3:$C$15,2,FALSE)</f>
        <v>2183333 - 1637</v>
      </c>
      <c r="E426" s="349" t="str">
        <f>+VLOOKUP(C426,[3]Hoja1!$A$3:$C$15,3,FALSE)</f>
        <v>elizabeth.nina@economiayfinanzas.gob.bo</v>
      </c>
    </row>
    <row r="427" spans="1:5">
      <c r="A427" s="275">
        <v>1523</v>
      </c>
      <c r="B427" s="276" t="s">
        <v>385</v>
      </c>
      <c r="C427" s="345" t="str">
        <f>+VLOOKUP(A427,[2]DISTRIBUCIÓN!$A$7:$E$596,5,FALSE)</f>
        <v>Elizabeth Nina</v>
      </c>
      <c r="D427" s="345" t="str">
        <f>+VLOOKUP(C427,[3]Hoja1!$A$3:$C$15,2,FALSE)</f>
        <v>2183333 - 1637</v>
      </c>
      <c r="E427" s="349" t="str">
        <f>+VLOOKUP(C427,[3]Hoja1!$A$3:$C$15,3,FALSE)</f>
        <v>elizabeth.nina@economiayfinanzas.gob.bo</v>
      </c>
    </row>
    <row r="428" spans="1:5">
      <c r="A428" s="275">
        <v>1524</v>
      </c>
      <c r="B428" s="276" t="s">
        <v>386</v>
      </c>
      <c r="C428" s="345" t="str">
        <f>+VLOOKUP(A428,[2]DISTRIBUCIÓN!$A$7:$E$596,5,FALSE)</f>
        <v>Elizabeth Nina</v>
      </c>
      <c r="D428" s="345" t="str">
        <f>+VLOOKUP(C428,[3]Hoja1!$A$3:$C$15,2,FALSE)</f>
        <v>2183333 - 1637</v>
      </c>
      <c r="E428" s="349" t="str">
        <f>+VLOOKUP(C428,[3]Hoja1!$A$3:$C$15,3,FALSE)</f>
        <v>elizabeth.nina@economiayfinanzas.gob.bo</v>
      </c>
    </row>
    <row r="429" spans="1:5">
      <c r="A429" s="275">
        <v>1525</v>
      </c>
      <c r="B429" s="276" t="s">
        <v>387</v>
      </c>
      <c r="C429" s="345" t="str">
        <f>+VLOOKUP(A429,[2]DISTRIBUCIÓN!$A$7:$E$596,5,FALSE)</f>
        <v>Elizabeth Nina</v>
      </c>
      <c r="D429" s="345" t="str">
        <f>+VLOOKUP(C429,[3]Hoja1!$A$3:$C$15,2,FALSE)</f>
        <v>2183333 - 1637</v>
      </c>
      <c r="E429" s="349" t="str">
        <f>+VLOOKUP(C429,[3]Hoja1!$A$3:$C$15,3,FALSE)</f>
        <v>elizabeth.nina@economiayfinanzas.gob.bo</v>
      </c>
    </row>
    <row r="430" spans="1:5">
      <c r="A430" s="275">
        <v>1526</v>
      </c>
      <c r="B430" s="276" t="s">
        <v>388</v>
      </c>
      <c r="C430" s="345" t="str">
        <f>+VLOOKUP(A430,[2]DISTRIBUCIÓN!$A$7:$E$596,5,FALSE)</f>
        <v>Elizabeth Nina</v>
      </c>
      <c r="D430" s="345" t="str">
        <f>+VLOOKUP(C430,[3]Hoja1!$A$3:$C$15,2,FALSE)</f>
        <v>2183333 - 1637</v>
      </c>
      <c r="E430" s="349" t="str">
        <f>+VLOOKUP(C430,[3]Hoja1!$A$3:$C$15,3,FALSE)</f>
        <v>elizabeth.nina@economiayfinanzas.gob.bo</v>
      </c>
    </row>
    <row r="431" spans="1:5">
      <c r="A431" s="275">
        <v>1527</v>
      </c>
      <c r="B431" s="276" t="s">
        <v>389</v>
      </c>
      <c r="C431" s="345" t="str">
        <f>+VLOOKUP(A431,[2]DISTRIBUCIÓN!$A$7:$E$596,5,FALSE)</f>
        <v>Elizabeth Nina</v>
      </c>
      <c r="D431" s="345" t="str">
        <f>+VLOOKUP(C431,[3]Hoja1!$A$3:$C$15,2,FALSE)</f>
        <v>2183333 - 1637</v>
      </c>
      <c r="E431" s="349" t="str">
        <f>+VLOOKUP(C431,[3]Hoja1!$A$3:$C$15,3,FALSE)</f>
        <v>elizabeth.nina@economiayfinanzas.gob.bo</v>
      </c>
    </row>
    <row r="432" spans="1:5">
      <c r="A432" s="275">
        <v>1528</v>
      </c>
      <c r="B432" s="276" t="s">
        <v>390</v>
      </c>
      <c r="C432" s="345" t="str">
        <f>+VLOOKUP(A432,[2]DISTRIBUCIÓN!$A$7:$E$596,5,FALSE)</f>
        <v>Elizabeth Nina</v>
      </c>
      <c r="D432" s="345" t="str">
        <f>+VLOOKUP(C432,[3]Hoja1!$A$3:$C$15,2,FALSE)</f>
        <v>2183333 - 1637</v>
      </c>
      <c r="E432" s="349" t="str">
        <f>+VLOOKUP(C432,[3]Hoja1!$A$3:$C$15,3,FALSE)</f>
        <v>elizabeth.nina@economiayfinanzas.gob.bo</v>
      </c>
    </row>
    <row r="433" spans="1:5">
      <c r="A433" s="275">
        <v>1529</v>
      </c>
      <c r="B433" s="276" t="s">
        <v>391</v>
      </c>
      <c r="C433" s="345" t="str">
        <f>+VLOOKUP(A433,[2]DISTRIBUCIÓN!$A$7:$E$596,5,FALSE)</f>
        <v>Elizabeth Nina</v>
      </c>
      <c r="D433" s="345" t="str">
        <f>+VLOOKUP(C433,[3]Hoja1!$A$3:$C$15,2,FALSE)</f>
        <v>2183333 - 1637</v>
      </c>
      <c r="E433" s="349" t="str">
        <f>+VLOOKUP(C433,[3]Hoja1!$A$3:$C$15,3,FALSE)</f>
        <v>elizabeth.nina@economiayfinanzas.gob.bo</v>
      </c>
    </row>
    <row r="434" spans="1:5">
      <c r="A434" s="275">
        <v>1530</v>
      </c>
      <c r="B434" s="276" t="s">
        <v>392</v>
      </c>
      <c r="C434" s="345" t="str">
        <f>+VLOOKUP(A434,[2]DISTRIBUCIÓN!$A$7:$E$596,5,FALSE)</f>
        <v>Elizabeth Nina</v>
      </c>
      <c r="D434" s="345" t="str">
        <f>+VLOOKUP(C434,[3]Hoja1!$A$3:$C$15,2,FALSE)</f>
        <v>2183333 - 1637</v>
      </c>
      <c r="E434" s="349" t="str">
        <f>+VLOOKUP(C434,[3]Hoja1!$A$3:$C$15,3,FALSE)</f>
        <v>elizabeth.nina@economiayfinanzas.gob.bo</v>
      </c>
    </row>
    <row r="435" spans="1:5">
      <c r="A435" s="275">
        <v>1531</v>
      </c>
      <c r="B435" s="276" t="s">
        <v>393</v>
      </c>
      <c r="C435" s="345" t="str">
        <f>+VLOOKUP(A435,[2]DISTRIBUCIÓN!$A$7:$E$596,5,FALSE)</f>
        <v>Elizabeth Nina</v>
      </c>
      <c r="D435" s="345" t="str">
        <f>+VLOOKUP(C435,[3]Hoja1!$A$3:$C$15,2,FALSE)</f>
        <v>2183333 - 1637</v>
      </c>
      <c r="E435" s="349" t="str">
        <f>+VLOOKUP(C435,[3]Hoja1!$A$3:$C$15,3,FALSE)</f>
        <v>elizabeth.nina@economiayfinanzas.gob.bo</v>
      </c>
    </row>
    <row r="436" spans="1:5">
      <c r="A436" s="275">
        <v>1532</v>
      </c>
      <c r="B436" s="276" t="s">
        <v>394</v>
      </c>
      <c r="C436" s="345" t="str">
        <f>+VLOOKUP(A436,[2]DISTRIBUCIÓN!$A$7:$E$596,5,FALSE)</f>
        <v>Elizabeth Nina</v>
      </c>
      <c r="D436" s="345" t="str">
        <f>+VLOOKUP(C436,[3]Hoja1!$A$3:$C$15,2,FALSE)</f>
        <v>2183333 - 1637</v>
      </c>
      <c r="E436" s="349" t="str">
        <f>+VLOOKUP(C436,[3]Hoja1!$A$3:$C$15,3,FALSE)</f>
        <v>elizabeth.nina@economiayfinanzas.gob.bo</v>
      </c>
    </row>
    <row r="437" spans="1:5">
      <c r="A437" s="275">
        <v>1533</v>
      </c>
      <c r="B437" s="276" t="s">
        <v>395</v>
      </c>
      <c r="C437" s="345" t="str">
        <f>+VLOOKUP(A437,[2]DISTRIBUCIÓN!$A$7:$E$596,5,FALSE)</f>
        <v>Elizabeth Nina</v>
      </c>
      <c r="D437" s="345" t="str">
        <f>+VLOOKUP(C437,[3]Hoja1!$A$3:$C$15,2,FALSE)</f>
        <v>2183333 - 1637</v>
      </c>
      <c r="E437" s="349" t="str">
        <f>+VLOOKUP(C437,[3]Hoja1!$A$3:$C$15,3,FALSE)</f>
        <v>elizabeth.nina@economiayfinanzas.gob.bo</v>
      </c>
    </row>
    <row r="438" spans="1:5">
      <c r="A438" s="275">
        <v>1534</v>
      </c>
      <c r="B438" s="276" t="s">
        <v>396</v>
      </c>
      <c r="C438" s="345" t="str">
        <f>+VLOOKUP(A438,[2]DISTRIBUCIÓN!$A$7:$E$596,5,FALSE)</f>
        <v>Elizabeth Nina</v>
      </c>
      <c r="D438" s="345" t="str">
        <f>+VLOOKUP(C438,[3]Hoja1!$A$3:$C$15,2,FALSE)</f>
        <v>2183333 - 1637</v>
      </c>
      <c r="E438" s="349" t="str">
        <f>+VLOOKUP(C438,[3]Hoja1!$A$3:$C$15,3,FALSE)</f>
        <v>elizabeth.nina@economiayfinanzas.gob.bo</v>
      </c>
    </row>
    <row r="439" spans="1:5">
      <c r="A439" s="275">
        <v>1535</v>
      </c>
      <c r="B439" s="276" t="s">
        <v>397</v>
      </c>
      <c r="C439" s="345" t="str">
        <f>+VLOOKUP(A439,[2]DISTRIBUCIÓN!$A$7:$E$596,5,FALSE)</f>
        <v>Elizabeth Nina</v>
      </c>
      <c r="D439" s="345" t="str">
        <f>+VLOOKUP(C439,[3]Hoja1!$A$3:$C$15,2,FALSE)</f>
        <v>2183333 - 1637</v>
      </c>
      <c r="E439" s="349" t="str">
        <f>+VLOOKUP(C439,[3]Hoja1!$A$3:$C$15,3,FALSE)</f>
        <v>elizabeth.nina@economiayfinanzas.gob.bo</v>
      </c>
    </row>
    <row r="440" spans="1:5">
      <c r="A440" s="275">
        <v>1536</v>
      </c>
      <c r="B440" s="276" t="s">
        <v>398</v>
      </c>
      <c r="C440" s="345" t="str">
        <f>+VLOOKUP(A440,[2]DISTRIBUCIÓN!$A$7:$E$596,5,FALSE)</f>
        <v>Elizabeth Nina</v>
      </c>
      <c r="D440" s="345" t="str">
        <f>+VLOOKUP(C440,[3]Hoja1!$A$3:$C$15,2,FALSE)</f>
        <v>2183333 - 1637</v>
      </c>
      <c r="E440" s="349" t="str">
        <f>+VLOOKUP(C440,[3]Hoja1!$A$3:$C$15,3,FALSE)</f>
        <v>elizabeth.nina@economiayfinanzas.gob.bo</v>
      </c>
    </row>
    <row r="441" spans="1:5">
      <c r="A441" s="275">
        <v>1537</v>
      </c>
      <c r="B441" s="276" t="s">
        <v>399</v>
      </c>
      <c r="C441" s="345" t="str">
        <f>+VLOOKUP(A441,[2]DISTRIBUCIÓN!$A$7:$E$596,5,FALSE)</f>
        <v>Elizabeth Nina</v>
      </c>
      <c r="D441" s="345" t="str">
        <f>+VLOOKUP(C441,[3]Hoja1!$A$3:$C$15,2,FALSE)</f>
        <v>2183333 - 1637</v>
      </c>
      <c r="E441" s="349" t="str">
        <f>+VLOOKUP(C441,[3]Hoja1!$A$3:$C$15,3,FALSE)</f>
        <v>elizabeth.nina@economiayfinanzas.gob.bo</v>
      </c>
    </row>
    <row r="442" spans="1:5">
      <c r="A442" s="275">
        <v>1538</v>
      </c>
      <c r="B442" s="276" t="s">
        <v>400</v>
      </c>
      <c r="C442" s="345" t="str">
        <f>+VLOOKUP(A442,[2]DISTRIBUCIÓN!$A$7:$E$596,5,FALSE)</f>
        <v>Elizabeth Nina</v>
      </c>
      <c r="D442" s="345" t="str">
        <f>+VLOOKUP(C442,[3]Hoja1!$A$3:$C$15,2,FALSE)</f>
        <v>2183333 - 1637</v>
      </c>
      <c r="E442" s="349" t="str">
        <f>+VLOOKUP(C442,[3]Hoja1!$A$3:$C$15,3,FALSE)</f>
        <v>elizabeth.nina@economiayfinanzas.gob.bo</v>
      </c>
    </row>
    <row r="443" spans="1:5">
      <c r="A443" s="275">
        <v>1539</v>
      </c>
      <c r="B443" s="276" t="s">
        <v>401</v>
      </c>
      <c r="C443" s="345" t="str">
        <f>+VLOOKUP(A443,[2]DISTRIBUCIÓN!$A$7:$E$596,5,FALSE)</f>
        <v>Elizabeth Nina</v>
      </c>
      <c r="D443" s="345" t="str">
        <f>+VLOOKUP(C443,[3]Hoja1!$A$3:$C$15,2,FALSE)</f>
        <v>2183333 - 1637</v>
      </c>
      <c r="E443" s="349" t="str">
        <f>+VLOOKUP(C443,[3]Hoja1!$A$3:$C$15,3,FALSE)</f>
        <v>elizabeth.nina@economiayfinanzas.gob.bo</v>
      </c>
    </row>
    <row r="444" spans="1:5">
      <c r="A444" s="275">
        <v>1540</v>
      </c>
      <c r="B444" s="276" t="s">
        <v>633</v>
      </c>
      <c r="C444" s="345" t="str">
        <f>+VLOOKUP(A444,[2]DISTRIBUCIÓN!$A$7:$E$596,5,FALSE)</f>
        <v>Elizabeth Nina</v>
      </c>
      <c r="D444" s="345" t="str">
        <f>+VLOOKUP(C444,[3]Hoja1!$A$3:$C$15,2,FALSE)</f>
        <v>2183333 - 1637</v>
      </c>
      <c r="E444" s="349" t="str">
        <f>+VLOOKUP(C444,[3]Hoja1!$A$3:$C$15,3,FALSE)</f>
        <v>elizabeth.nina@economiayfinanzas.gob.bo</v>
      </c>
    </row>
    <row r="445" spans="1:5">
      <c r="A445" s="370">
        <v>1541</v>
      </c>
      <c r="B445" s="373" t="str">
        <f>+VLOOKUP(A445,'[2]PT RESUMEN ENTIDADES DEL SP'!$B$9:$C$2780,2,FALSE)</f>
        <v>Gobierno Autónomo Municipal de San Pedro de Macha</v>
      </c>
      <c r="C445" s="345" t="str">
        <f>+VLOOKUP(A445,[2]DISTRIBUCIÓN!$A$7:$E$596,5,FALSE)</f>
        <v>Elizabeth Nina</v>
      </c>
      <c r="D445" s="345" t="str">
        <f>+VLOOKUP(C445,[3]Hoja1!$A$3:$C$15,2,FALSE)</f>
        <v>2183333 - 1637</v>
      </c>
      <c r="E445" s="349" t="str">
        <f>+VLOOKUP(C445,[3]Hoja1!$A$3:$C$15,3,FALSE)</f>
        <v>elizabeth.nina@economiayfinanzas.gob.bo</v>
      </c>
    </row>
    <row r="446" spans="1:5">
      <c r="A446" s="275">
        <v>1601</v>
      </c>
      <c r="B446" s="276" t="s">
        <v>402</v>
      </c>
      <c r="C446" s="345" t="str">
        <f>+VLOOKUP(A446,[2]DISTRIBUCIÓN!$A$7:$E$596,5,FALSE)</f>
        <v>Elizabeth Nina</v>
      </c>
      <c r="D446" s="345" t="str">
        <f>+VLOOKUP(C446,[3]Hoja1!$A$3:$C$15,2,FALSE)</f>
        <v>2183333 - 1637</v>
      </c>
      <c r="E446" s="349" t="str">
        <f>+VLOOKUP(C446,[3]Hoja1!$A$3:$C$15,3,FALSE)</f>
        <v>elizabeth.nina@economiayfinanzas.gob.bo</v>
      </c>
    </row>
    <row r="447" spans="1:5">
      <c r="A447" s="275">
        <v>1602</v>
      </c>
      <c r="B447" s="276" t="s">
        <v>403</v>
      </c>
      <c r="C447" s="345" t="str">
        <f>+VLOOKUP(A447,[2]DISTRIBUCIÓN!$A$7:$E$596,5,FALSE)</f>
        <v>Elizabeth Nina</v>
      </c>
      <c r="D447" s="345" t="str">
        <f>+VLOOKUP(C447,[3]Hoja1!$A$3:$C$15,2,FALSE)</f>
        <v>2183333 - 1637</v>
      </c>
      <c r="E447" s="349" t="str">
        <f>+VLOOKUP(C447,[3]Hoja1!$A$3:$C$15,3,FALSE)</f>
        <v>elizabeth.nina@economiayfinanzas.gob.bo</v>
      </c>
    </row>
    <row r="448" spans="1:5">
      <c r="A448" s="275">
        <v>1603</v>
      </c>
      <c r="B448" s="276" t="s">
        <v>404</v>
      </c>
      <c r="C448" s="345" t="str">
        <f>+VLOOKUP(A448,[2]DISTRIBUCIÓN!$A$7:$E$596,5,FALSE)</f>
        <v>Elizabeth Nina</v>
      </c>
      <c r="D448" s="345" t="str">
        <f>+VLOOKUP(C448,[3]Hoja1!$A$3:$C$15,2,FALSE)</f>
        <v>2183333 - 1637</v>
      </c>
      <c r="E448" s="349" t="str">
        <f>+VLOOKUP(C448,[3]Hoja1!$A$3:$C$15,3,FALSE)</f>
        <v>elizabeth.nina@economiayfinanzas.gob.bo</v>
      </c>
    </row>
    <row r="449" spans="1:5">
      <c r="A449" s="275">
        <v>1604</v>
      </c>
      <c r="B449" s="276" t="s">
        <v>405</v>
      </c>
      <c r="C449" s="345" t="str">
        <f>+VLOOKUP(A449,[2]DISTRIBUCIÓN!$A$7:$E$596,5,FALSE)</f>
        <v>Elizabeth Nina</v>
      </c>
      <c r="D449" s="345" t="str">
        <f>+VLOOKUP(C449,[3]Hoja1!$A$3:$C$15,2,FALSE)</f>
        <v>2183333 - 1637</v>
      </c>
      <c r="E449" s="349" t="str">
        <f>+VLOOKUP(C449,[3]Hoja1!$A$3:$C$15,3,FALSE)</f>
        <v>elizabeth.nina@economiayfinanzas.gob.bo</v>
      </c>
    </row>
    <row r="450" spans="1:5">
      <c r="A450" s="275">
        <v>1605</v>
      </c>
      <c r="B450" s="276" t="s">
        <v>406</v>
      </c>
      <c r="C450" s="345" t="str">
        <f>+VLOOKUP(A450,[2]DISTRIBUCIÓN!$A$7:$E$596,5,FALSE)</f>
        <v>Elizabeth Nina</v>
      </c>
      <c r="D450" s="345" t="str">
        <f>+VLOOKUP(C450,[3]Hoja1!$A$3:$C$15,2,FALSE)</f>
        <v>2183333 - 1637</v>
      </c>
      <c r="E450" s="349" t="str">
        <f>+VLOOKUP(C450,[3]Hoja1!$A$3:$C$15,3,FALSE)</f>
        <v>elizabeth.nina@economiayfinanzas.gob.bo</v>
      </c>
    </row>
    <row r="451" spans="1:5">
      <c r="A451" s="275">
        <v>1606</v>
      </c>
      <c r="B451" s="276" t="s">
        <v>407</v>
      </c>
      <c r="C451" s="345" t="str">
        <f>+VLOOKUP(A451,[2]DISTRIBUCIÓN!$A$7:$E$596,5,FALSE)</f>
        <v>Elizabeth Nina</v>
      </c>
      <c r="D451" s="345" t="str">
        <f>+VLOOKUP(C451,[3]Hoja1!$A$3:$C$15,2,FALSE)</f>
        <v>2183333 - 1637</v>
      </c>
      <c r="E451" s="349" t="str">
        <f>+VLOOKUP(C451,[3]Hoja1!$A$3:$C$15,3,FALSE)</f>
        <v>elizabeth.nina@economiayfinanzas.gob.bo</v>
      </c>
    </row>
    <row r="452" spans="1:5">
      <c r="A452" s="275">
        <v>1607</v>
      </c>
      <c r="B452" s="276" t="s">
        <v>408</v>
      </c>
      <c r="C452" s="345" t="str">
        <f>+VLOOKUP(A452,[2]DISTRIBUCIÓN!$A$7:$E$596,5,FALSE)</f>
        <v>Elizabeth Nina</v>
      </c>
      <c r="D452" s="345" t="str">
        <f>+VLOOKUP(C452,[3]Hoja1!$A$3:$C$15,2,FALSE)</f>
        <v>2183333 - 1637</v>
      </c>
      <c r="E452" s="349" t="str">
        <f>+VLOOKUP(C452,[3]Hoja1!$A$3:$C$15,3,FALSE)</f>
        <v>elizabeth.nina@economiayfinanzas.gob.bo</v>
      </c>
    </row>
    <row r="453" spans="1:5">
      <c r="A453" s="275">
        <v>1608</v>
      </c>
      <c r="B453" s="276" t="s">
        <v>409</v>
      </c>
      <c r="C453" s="345" t="str">
        <f>+VLOOKUP(A453,[2]DISTRIBUCIÓN!$A$7:$E$596,5,FALSE)</f>
        <v>Elizabeth Nina</v>
      </c>
      <c r="D453" s="345" t="str">
        <f>+VLOOKUP(C453,[3]Hoja1!$A$3:$C$15,2,FALSE)</f>
        <v>2183333 - 1637</v>
      </c>
      <c r="E453" s="349" t="str">
        <f>+VLOOKUP(C453,[3]Hoja1!$A$3:$C$15,3,FALSE)</f>
        <v>elizabeth.nina@economiayfinanzas.gob.bo</v>
      </c>
    </row>
    <row r="454" spans="1:5">
      <c r="A454" s="275">
        <v>1609</v>
      </c>
      <c r="B454" s="276" t="s">
        <v>410</v>
      </c>
      <c r="C454" s="345" t="str">
        <f>+VLOOKUP(A454,[2]DISTRIBUCIÓN!$A$7:$E$596,5,FALSE)</f>
        <v>Elizabeth Nina</v>
      </c>
      <c r="D454" s="345" t="str">
        <f>+VLOOKUP(C454,[3]Hoja1!$A$3:$C$15,2,FALSE)</f>
        <v>2183333 - 1637</v>
      </c>
      <c r="E454" s="349" t="str">
        <f>+VLOOKUP(C454,[3]Hoja1!$A$3:$C$15,3,FALSE)</f>
        <v>elizabeth.nina@economiayfinanzas.gob.bo</v>
      </c>
    </row>
    <row r="455" spans="1:5">
      <c r="A455" s="275">
        <v>1610</v>
      </c>
      <c r="B455" s="276" t="s">
        <v>725</v>
      </c>
      <c r="C455" s="345" t="str">
        <f>+VLOOKUP(A455,[2]DISTRIBUCIÓN!$A$7:$E$596,5,FALSE)</f>
        <v>Elizabeth Nina</v>
      </c>
      <c r="D455" s="345" t="str">
        <f>+VLOOKUP(C455,[3]Hoja1!$A$3:$C$15,2,FALSE)</f>
        <v>2183333 - 1637</v>
      </c>
      <c r="E455" s="349" t="str">
        <f>+VLOOKUP(C455,[3]Hoja1!$A$3:$C$15,3,FALSE)</f>
        <v>elizabeth.nina@economiayfinanzas.gob.bo</v>
      </c>
    </row>
    <row r="456" spans="1:5">
      <c r="A456" s="275">
        <v>1611</v>
      </c>
      <c r="B456" s="276" t="s">
        <v>411</v>
      </c>
      <c r="C456" s="345" t="str">
        <f>+VLOOKUP(A456,[2]DISTRIBUCIÓN!$A$7:$E$596,5,FALSE)</f>
        <v>Elizabeth Nina</v>
      </c>
      <c r="D456" s="345" t="str">
        <f>+VLOOKUP(C456,[3]Hoja1!$A$3:$C$15,2,FALSE)</f>
        <v>2183333 - 1637</v>
      </c>
      <c r="E456" s="349" t="str">
        <f>+VLOOKUP(C456,[3]Hoja1!$A$3:$C$15,3,FALSE)</f>
        <v>elizabeth.nina@economiayfinanzas.gob.bo</v>
      </c>
    </row>
    <row r="457" spans="1:5">
      <c r="A457" s="275">
        <v>1701</v>
      </c>
      <c r="B457" s="276" t="s">
        <v>726</v>
      </c>
      <c r="C457" s="345" t="str">
        <f>+VLOOKUP(A457,[2]DISTRIBUCIÓN!$A$7:$E$596,5,FALSE)</f>
        <v>Elizabeth Nina</v>
      </c>
      <c r="D457" s="345" t="str">
        <f>+VLOOKUP(C457,[3]Hoja1!$A$3:$C$15,2,FALSE)</f>
        <v>2183333 - 1637</v>
      </c>
      <c r="E457" s="349" t="str">
        <f>+VLOOKUP(C457,[3]Hoja1!$A$3:$C$15,3,FALSE)</f>
        <v>elizabeth.nina@economiayfinanzas.gob.bo</v>
      </c>
    </row>
    <row r="458" spans="1:5">
      <c r="A458" s="275">
        <v>1702</v>
      </c>
      <c r="B458" s="276" t="s">
        <v>412</v>
      </c>
      <c r="C458" s="345" t="str">
        <f>+VLOOKUP(A458,[2]DISTRIBUCIÓN!$A$7:$E$596,5,FALSE)</f>
        <v>Elizabeth Nina</v>
      </c>
      <c r="D458" s="345" t="str">
        <f>+VLOOKUP(C458,[3]Hoja1!$A$3:$C$15,2,FALSE)</f>
        <v>2183333 - 1637</v>
      </c>
      <c r="E458" s="349" t="str">
        <f>+VLOOKUP(C458,[3]Hoja1!$A$3:$C$15,3,FALSE)</f>
        <v>elizabeth.nina@economiayfinanzas.gob.bo</v>
      </c>
    </row>
    <row r="459" spans="1:5">
      <c r="A459" s="275">
        <v>1703</v>
      </c>
      <c r="B459" s="276" t="s">
        <v>413</v>
      </c>
      <c r="C459" s="345" t="str">
        <f>+VLOOKUP(A459,[2]DISTRIBUCIÓN!$A$7:$E$596,5,FALSE)</f>
        <v>Elizabeth Nina</v>
      </c>
      <c r="D459" s="345" t="str">
        <f>+VLOOKUP(C459,[3]Hoja1!$A$3:$C$15,2,FALSE)</f>
        <v>2183333 - 1637</v>
      </c>
      <c r="E459" s="349" t="str">
        <f>+VLOOKUP(C459,[3]Hoja1!$A$3:$C$15,3,FALSE)</f>
        <v>elizabeth.nina@economiayfinanzas.gob.bo</v>
      </c>
    </row>
    <row r="460" spans="1:5">
      <c r="A460" s="275">
        <v>1704</v>
      </c>
      <c r="B460" s="276" t="s">
        <v>727</v>
      </c>
      <c r="C460" s="345" t="str">
        <f>+VLOOKUP(A460,[2]DISTRIBUCIÓN!$A$7:$E$596,5,FALSE)</f>
        <v>Elizabeth Nina</v>
      </c>
      <c r="D460" s="345" t="str">
        <f>+VLOOKUP(C460,[3]Hoja1!$A$3:$C$15,2,FALSE)</f>
        <v>2183333 - 1637</v>
      </c>
      <c r="E460" s="349" t="str">
        <f>+VLOOKUP(C460,[3]Hoja1!$A$3:$C$15,3,FALSE)</f>
        <v>elizabeth.nina@economiayfinanzas.gob.bo</v>
      </c>
    </row>
    <row r="461" spans="1:5">
      <c r="A461" s="275">
        <v>1705</v>
      </c>
      <c r="B461" s="276" t="s">
        <v>728</v>
      </c>
      <c r="C461" s="345" t="str">
        <f>+VLOOKUP(A461,[2]DISTRIBUCIÓN!$A$7:$E$596,5,FALSE)</f>
        <v>Elizabeth Nina</v>
      </c>
      <c r="D461" s="345" t="str">
        <f>+VLOOKUP(C461,[3]Hoja1!$A$3:$C$15,2,FALSE)</f>
        <v>2183333 - 1637</v>
      </c>
      <c r="E461" s="349" t="str">
        <f>+VLOOKUP(C461,[3]Hoja1!$A$3:$C$15,3,FALSE)</f>
        <v>elizabeth.nina@economiayfinanzas.gob.bo</v>
      </c>
    </row>
    <row r="462" spans="1:5">
      <c r="A462" s="275">
        <v>1706</v>
      </c>
      <c r="B462" s="276" t="s">
        <v>414</v>
      </c>
      <c r="C462" s="345" t="str">
        <f>+VLOOKUP(A462,[2]DISTRIBUCIÓN!$A$7:$E$596,5,FALSE)</f>
        <v>Elizabeth Nina</v>
      </c>
      <c r="D462" s="345" t="str">
        <f>+VLOOKUP(C462,[3]Hoja1!$A$3:$C$15,2,FALSE)</f>
        <v>2183333 - 1637</v>
      </c>
      <c r="E462" s="349" t="str">
        <f>+VLOOKUP(C462,[3]Hoja1!$A$3:$C$15,3,FALSE)</f>
        <v>elizabeth.nina@economiayfinanzas.gob.bo</v>
      </c>
    </row>
    <row r="463" spans="1:5">
      <c r="A463" s="275">
        <v>1707</v>
      </c>
      <c r="B463" s="276" t="s">
        <v>415</v>
      </c>
      <c r="C463" s="345" t="str">
        <f>+VLOOKUP(A463,[2]DISTRIBUCIÓN!$A$7:$E$596,5,FALSE)</f>
        <v>Elizabeth Nina</v>
      </c>
      <c r="D463" s="345" t="str">
        <f>+VLOOKUP(C463,[3]Hoja1!$A$3:$C$15,2,FALSE)</f>
        <v>2183333 - 1637</v>
      </c>
      <c r="E463" s="349" t="str">
        <f>+VLOOKUP(C463,[3]Hoja1!$A$3:$C$15,3,FALSE)</f>
        <v>elizabeth.nina@economiayfinanzas.gob.bo</v>
      </c>
    </row>
    <row r="464" spans="1:5">
      <c r="A464" s="275">
        <v>1708</v>
      </c>
      <c r="B464" s="276" t="s">
        <v>416</v>
      </c>
      <c r="C464" s="345" t="str">
        <f>+VLOOKUP(A464,[2]DISTRIBUCIÓN!$A$7:$E$596,5,FALSE)</f>
        <v>Elizabeth Nina</v>
      </c>
      <c r="D464" s="345" t="str">
        <f>+VLOOKUP(C464,[3]Hoja1!$A$3:$C$15,2,FALSE)</f>
        <v>2183333 - 1637</v>
      </c>
      <c r="E464" s="349" t="str">
        <f>+VLOOKUP(C464,[3]Hoja1!$A$3:$C$15,3,FALSE)</f>
        <v>elizabeth.nina@economiayfinanzas.gob.bo</v>
      </c>
    </row>
    <row r="465" spans="1:5">
      <c r="A465" s="275">
        <v>1709</v>
      </c>
      <c r="B465" s="276" t="s">
        <v>417</v>
      </c>
      <c r="C465" s="345" t="str">
        <f>+VLOOKUP(A465,[2]DISTRIBUCIÓN!$A$7:$E$596,5,FALSE)</f>
        <v>Elizabeth Nina</v>
      </c>
      <c r="D465" s="345" t="str">
        <f>+VLOOKUP(C465,[3]Hoja1!$A$3:$C$15,2,FALSE)</f>
        <v>2183333 - 1637</v>
      </c>
      <c r="E465" s="349" t="str">
        <f>+VLOOKUP(C465,[3]Hoja1!$A$3:$C$15,3,FALSE)</f>
        <v>elizabeth.nina@economiayfinanzas.gob.bo</v>
      </c>
    </row>
    <row r="466" spans="1:5">
      <c r="A466" s="275">
        <v>1710</v>
      </c>
      <c r="B466" s="276" t="s">
        <v>418</v>
      </c>
      <c r="C466" s="345" t="str">
        <f>+VLOOKUP(A466,[2]DISTRIBUCIÓN!$A$7:$E$596,5,FALSE)</f>
        <v>Elizabeth Nina</v>
      </c>
      <c r="D466" s="345" t="str">
        <f>+VLOOKUP(C466,[3]Hoja1!$A$3:$C$15,2,FALSE)</f>
        <v>2183333 - 1637</v>
      </c>
      <c r="E466" s="349" t="str">
        <f>+VLOOKUP(C466,[3]Hoja1!$A$3:$C$15,3,FALSE)</f>
        <v>elizabeth.nina@economiayfinanzas.gob.bo</v>
      </c>
    </row>
    <row r="467" spans="1:5">
      <c r="A467" s="275">
        <v>1711</v>
      </c>
      <c r="B467" s="276" t="s">
        <v>419</v>
      </c>
      <c r="C467" s="345" t="str">
        <f>+VLOOKUP(A467,[2]DISTRIBUCIÓN!$A$7:$E$596,5,FALSE)</f>
        <v>Elizabeth Nina</v>
      </c>
      <c r="D467" s="345" t="str">
        <f>+VLOOKUP(C467,[3]Hoja1!$A$3:$C$15,2,FALSE)</f>
        <v>2183333 - 1637</v>
      </c>
      <c r="E467" s="349" t="str">
        <f>+VLOOKUP(C467,[3]Hoja1!$A$3:$C$15,3,FALSE)</f>
        <v>elizabeth.nina@economiayfinanzas.gob.bo</v>
      </c>
    </row>
    <row r="468" spans="1:5">
      <c r="A468" s="275">
        <v>1712</v>
      </c>
      <c r="B468" s="276" t="s">
        <v>420</v>
      </c>
      <c r="C468" s="345" t="str">
        <f>+VLOOKUP(A468,[2]DISTRIBUCIÓN!$A$7:$E$596,5,FALSE)</f>
        <v>Elizabeth Nina</v>
      </c>
      <c r="D468" s="345" t="str">
        <f>+VLOOKUP(C468,[3]Hoja1!$A$3:$C$15,2,FALSE)</f>
        <v>2183333 - 1637</v>
      </c>
      <c r="E468" s="349" t="str">
        <f>+VLOOKUP(C468,[3]Hoja1!$A$3:$C$15,3,FALSE)</f>
        <v>elizabeth.nina@economiayfinanzas.gob.bo</v>
      </c>
    </row>
    <row r="469" spans="1:5">
      <c r="A469" s="275">
        <v>1713</v>
      </c>
      <c r="B469" s="276" t="s">
        <v>421</v>
      </c>
      <c r="C469" s="345" t="str">
        <f>+VLOOKUP(A469,[2]DISTRIBUCIÓN!$A$7:$E$596,5,FALSE)</f>
        <v>Elizabeth Nina</v>
      </c>
      <c r="D469" s="345" t="str">
        <f>+VLOOKUP(C469,[3]Hoja1!$A$3:$C$15,2,FALSE)</f>
        <v>2183333 - 1637</v>
      </c>
      <c r="E469" s="349" t="str">
        <f>+VLOOKUP(C469,[3]Hoja1!$A$3:$C$15,3,FALSE)</f>
        <v>elizabeth.nina@economiayfinanzas.gob.bo</v>
      </c>
    </row>
    <row r="470" spans="1:5">
      <c r="A470" s="275">
        <v>1714</v>
      </c>
      <c r="B470" s="276" t="s">
        <v>422</v>
      </c>
      <c r="C470" s="345" t="str">
        <f>+VLOOKUP(A470,[2]DISTRIBUCIÓN!$A$7:$E$596,5,FALSE)</f>
        <v>Elizabeth Nina</v>
      </c>
      <c r="D470" s="345" t="str">
        <f>+VLOOKUP(C470,[3]Hoja1!$A$3:$C$15,2,FALSE)</f>
        <v>2183333 - 1637</v>
      </c>
      <c r="E470" s="349" t="str">
        <f>+VLOOKUP(C470,[3]Hoja1!$A$3:$C$15,3,FALSE)</f>
        <v>elizabeth.nina@economiayfinanzas.gob.bo</v>
      </c>
    </row>
    <row r="471" spans="1:5">
      <c r="A471" s="275">
        <v>1715</v>
      </c>
      <c r="B471" s="276" t="s">
        <v>423</v>
      </c>
      <c r="C471" s="345" t="str">
        <f>+VLOOKUP(A471,[2]DISTRIBUCIÓN!$A$7:$E$596,5,FALSE)</f>
        <v>Elizabeth Nina</v>
      </c>
      <c r="D471" s="345" t="str">
        <f>+VLOOKUP(C471,[3]Hoja1!$A$3:$C$15,2,FALSE)</f>
        <v>2183333 - 1637</v>
      </c>
      <c r="E471" s="349" t="str">
        <f>+VLOOKUP(C471,[3]Hoja1!$A$3:$C$15,3,FALSE)</f>
        <v>elizabeth.nina@economiayfinanzas.gob.bo</v>
      </c>
    </row>
    <row r="472" spans="1:5">
      <c r="A472" s="275">
        <v>1716</v>
      </c>
      <c r="B472" s="276" t="s">
        <v>424</v>
      </c>
      <c r="C472" s="345" t="str">
        <f>+VLOOKUP(A472,[2]DISTRIBUCIÓN!$A$7:$E$596,5,FALSE)</f>
        <v>Elizabeth Nina</v>
      </c>
      <c r="D472" s="345" t="str">
        <f>+VLOOKUP(C472,[3]Hoja1!$A$3:$C$15,2,FALSE)</f>
        <v>2183333 - 1637</v>
      </c>
      <c r="E472" s="349" t="str">
        <f>+VLOOKUP(C472,[3]Hoja1!$A$3:$C$15,3,FALSE)</f>
        <v>elizabeth.nina@economiayfinanzas.gob.bo</v>
      </c>
    </row>
    <row r="473" spans="1:5">
      <c r="A473" s="275">
        <v>1717</v>
      </c>
      <c r="B473" s="276" t="s">
        <v>425</v>
      </c>
      <c r="C473" s="345" t="str">
        <f>+VLOOKUP(A473,[2]DISTRIBUCIÓN!$A$7:$E$596,5,FALSE)</f>
        <v>Elizabeth Nina</v>
      </c>
      <c r="D473" s="345" t="str">
        <f>+VLOOKUP(C473,[3]Hoja1!$A$3:$C$15,2,FALSE)</f>
        <v>2183333 - 1637</v>
      </c>
      <c r="E473" s="349" t="str">
        <f>+VLOOKUP(C473,[3]Hoja1!$A$3:$C$15,3,FALSE)</f>
        <v>elizabeth.nina@economiayfinanzas.gob.bo</v>
      </c>
    </row>
    <row r="474" spans="1:5">
      <c r="A474" s="275">
        <v>1718</v>
      </c>
      <c r="B474" s="276" t="s">
        <v>426</v>
      </c>
      <c r="C474" s="345" t="str">
        <f>+VLOOKUP(A474,[2]DISTRIBUCIÓN!$A$7:$E$596,5,FALSE)</f>
        <v>Elizabeth Nina</v>
      </c>
      <c r="D474" s="345" t="str">
        <f>+VLOOKUP(C474,[3]Hoja1!$A$3:$C$15,2,FALSE)</f>
        <v>2183333 - 1637</v>
      </c>
      <c r="E474" s="349" t="str">
        <f>+VLOOKUP(C474,[3]Hoja1!$A$3:$C$15,3,FALSE)</f>
        <v>elizabeth.nina@economiayfinanzas.gob.bo</v>
      </c>
    </row>
    <row r="475" spans="1:5">
      <c r="A475" s="275">
        <v>1720</v>
      </c>
      <c r="B475" s="276" t="s">
        <v>427</v>
      </c>
      <c r="C475" s="345" t="str">
        <f>+VLOOKUP(A475,[2]DISTRIBUCIÓN!$A$7:$E$596,5,FALSE)</f>
        <v>Elizabeth Nina</v>
      </c>
      <c r="D475" s="345" t="str">
        <f>+VLOOKUP(C475,[3]Hoja1!$A$3:$C$15,2,FALSE)</f>
        <v>2183333 - 1637</v>
      </c>
      <c r="E475" s="349" t="str">
        <f>+VLOOKUP(C475,[3]Hoja1!$A$3:$C$15,3,FALSE)</f>
        <v>elizabeth.nina@economiayfinanzas.gob.bo</v>
      </c>
    </row>
    <row r="476" spans="1:5">
      <c r="A476" s="275">
        <v>1721</v>
      </c>
      <c r="B476" s="276" t="s">
        <v>428</v>
      </c>
      <c r="C476" s="345" t="str">
        <f>+VLOOKUP(A476,[2]DISTRIBUCIÓN!$A$7:$E$596,5,FALSE)</f>
        <v>Elizabeth Nina</v>
      </c>
      <c r="D476" s="345" t="str">
        <f>+VLOOKUP(C476,[3]Hoja1!$A$3:$C$15,2,FALSE)</f>
        <v>2183333 - 1637</v>
      </c>
      <c r="E476" s="349" t="str">
        <f>+VLOOKUP(C476,[3]Hoja1!$A$3:$C$15,3,FALSE)</f>
        <v>elizabeth.nina@economiayfinanzas.gob.bo</v>
      </c>
    </row>
    <row r="477" spans="1:5">
      <c r="A477" s="275">
        <v>1723</v>
      </c>
      <c r="B477" s="276" t="s">
        <v>429</v>
      </c>
      <c r="C477" s="345" t="str">
        <f>+VLOOKUP(A477,[2]DISTRIBUCIÓN!$A$7:$E$596,5,FALSE)</f>
        <v>Elizabeth Nina</v>
      </c>
      <c r="D477" s="345" t="str">
        <f>+VLOOKUP(C477,[3]Hoja1!$A$3:$C$15,2,FALSE)</f>
        <v>2183333 - 1637</v>
      </c>
      <c r="E477" s="349" t="str">
        <f>+VLOOKUP(C477,[3]Hoja1!$A$3:$C$15,3,FALSE)</f>
        <v>elizabeth.nina@economiayfinanzas.gob.bo</v>
      </c>
    </row>
    <row r="478" spans="1:5">
      <c r="A478" s="275">
        <v>1724</v>
      </c>
      <c r="B478" s="276" t="s">
        <v>430</v>
      </c>
      <c r="C478" s="345" t="str">
        <f>+VLOOKUP(A478,[2]DISTRIBUCIÓN!$A$7:$E$596,5,FALSE)</f>
        <v>Elizabeth Nina</v>
      </c>
      <c r="D478" s="345" t="str">
        <f>+VLOOKUP(C478,[3]Hoja1!$A$3:$C$15,2,FALSE)</f>
        <v>2183333 - 1637</v>
      </c>
      <c r="E478" s="349" t="str">
        <f>+VLOOKUP(C478,[3]Hoja1!$A$3:$C$15,3,FALSE)</f>
        <v>elizabeth.nina@economiayfinanzas.gob.bo</v>
      </c>
    </row>
    <row r="479" spans="1:5">
      <c r="A479" s="275">
        <v>1725</v>
      </c>
      <c r="B479" s="276" t="s">
        <v>431</v>
      </c>
      <c r="C479" s="345" t="str">
        <f>+VLOOKUP(A479,[2]DISTRIBUCIÓN!$A$7:$E$596,5,FALSE)</f>
        <v>Elizabeth Nina</v>
      </c>
      <c r="D479" s="345" t="str">
        <f>+VLOOKUP(C479,[3]Hoja1!$A$3:$C$15,2,FALSE)</f>
        <v>2183333 - 1637</v>
      </c>
      <c r="E479" s="349" t="str">
        <f>+VLOOKUP(C479,[3]Hoja1!$A$3:$C$15,3,FALSE)</f>
        <v>elizabeth.nina@economiayfinanzas.gob.bo</v>
      </c>
    </row>
    <row r="480" spans="1:5">
      <c r="A480" s="275">
        <v>1726</v>
      </c>
      <c r="B480" s="276" t="s">
        <v>432</v>
      </c>
      <c r="C480" s="345" t="str">
        <f>+VLOOKUP(A480,[2]DISTRIBUCIÓN!$A$7:$E$596,5,FALSE)</f>
        <v>Elizabeth Nina</v>
      </c>
      <c r="D480" s="345" t="str">
        <f>+VLOOKUP(C480,[3]Hoja1!$A$3:$C$15,2,FALSE)</f>
        <v>2183333 - 1637</v>
      </c>
      <c r="E480" s="349" t="str">
        <f>+VLOOKUP(C480,[3]Hoja1!$A$3:$C$15,3,FALSE)</f>
        <v>elizabeth.nina@economiayfinanzas.gob.bo</v>
      </c>
    </row>
    <row r="481" spans="1:5">
      <c r="A481" s="275">
        <v>1727</v>
      </c>
      <c r="B481" s="276" t="s">
        <v>433</v>
      </c>
      <c r="C481" s="345" t="str">
        <f>+VLOOKUP(A481,[2]DISTRIBUCIÓN!$A$7:$E$596,5,FALSE)</f>
        <v>Elizabeth Nina</v>
      </c>
      <c r="D481" s="345" t="str">
        <f>+VLOOKUP(C481,[3]Hoja1!$A$3:$C$15,2,FALSE)</f>
        <v>2183333 - 1637</v>
      </c>
      <c r="E481" s="349" t="str">
        <f>+VLOOKUP(C481,[3]Hoja1!$A$3:$C$15,3,FALSE)</f>
        <v>elizabeth.nina@economiayfinanzas.gob.bo</v>
      </c>
    </row>
    <row r="482" spans="1:5">
      <c r="A482" s="275">
        <v>1728</v>
      </c>
      <c r="B482" s="276" t="s">
        <v>434</v>
      </c>
      <c r="C482" s="345" t="str">
        <f>+VLOOKUP(A482,[2]DISTRIBUCIÓN!$A$7:$E$596,5,FALSE)</f>
        <v>Elizabeth Nina</v>
      </c>
      <c r="D482" s="345" t="str">
        <f>+VLOOKUP(C482,[3]Hoja1!$A$3:$C$15,2,FALSE)</f>
        <v>2183333 - 1637</v>
      </c>
      <c r="E482" s="349" t="str">
        <f>+VLOOKUP(C482,[3]Hoja1!$A$3:$C$15,3,FALSE)</f>
        <v>elizabeth.nina@economiayfinanzas.gob.bo</v>
      </c>
    </row>
    <row r="483" spans="1:5">
      <c r="A483" s="275">
        <v>1729</v>
      </c>
      <c r="B483" s="276" t="s">
        <v>435</v>
      </c>
      <c r="C483" s="345" t="str">
        <f>+VLOOKUP(A483,[2]DISTRIBUCIÓN!$A$7:$E$596,5,FALSE)</f>
        <v>Elizabeth Nina</v>
      </c>
      <c r="D483" s="345" t="str">
        <f>+VLOOKUP(C483,[3]Hoja1!$A$3:$C$15,2,FALSE)</f>
        <v>2183333 - 1637</v>
      </c>
      <c r="E483" s="349" t="str">
        <f>+VLOOKUP(C483,[3]Hoja1!$A$3:$C$15,3,FALSE)</f>
        <v>elizabeth.nina@economiayfinanzas.gob.bo</v>
      </c>
    </row>
    <row r="484" spans="1:5">
      <c r="A484" s="275">
        <v>1730</v>
      </c>
      <c r="B484" s="276" t="s">
        <v>436</v>
      </c>
      <c r="C484" s="345" t="str">
        <f>+VLOOKUP(A484,[2]DISTRIBUCIÓN!$A$7:$E$596,5,FALSE)</f>
        <v>Elizabeth Nina</v>
      </c>
      <c r="D484" s="345" t="str">
        <f>+VLOOKUP(C484,[3]Hoja1!$A$3:$C$15,2,FALSE)</f>
        <v>2183333 - 1637</v>
      </c>
      <c r="E484" s="349" t="str">
        <f>+VLOOKUP(C484,[3]Hoja1!$A$3:$C$15,3,FALSE)</f>
        <v>elizabeth.nina@economiayfinanzas.gob.bo</v>
      </c>
    </row>
    <row r="485" spans="1:5">
      <c r="A485" s="275">
        <v>1731</v>
      </c>
      <c r="B485" s="276" t="s">
        <v>437</v>
      </c>
      <c r="C485" s="345" t="str">
        <f>+VLOOKUP(A485,[2]DISTRIBUCIÓN!$A$7:$E$596,5,FALSE)</f>
        <v>Elizabeth Nina</v>
      </c>
      <c r="D485" s="345" t="str">
        <f>+VLOOKUP(C485,[3]Hoja1!$A$3:$C$15,2,FALSE)</f>
        <v>2183333 - 1637</v>
      </c>
      <c r="E485" s="349" t="str">
        <f>+VLOOKUP(C485,[3]Hoja1!$A$3:$C$15,3,FALSE)</f>
        <v>elizabeth.nina@economiayfinanzas.gob.bo</v>
      </c>
    </row>
    <row r="486" spans="1:5">
      <c r="A486" s="275">
        <v>1732</v>
      </c>
      <c r="B486" s="276" t="s">
        <v>438</v>
      </c>
      <c r="C486" s="345" t="str">
        <f>+VLOOKUP(A486,[2]DISTRIBUCIÓN!$A$7:$E$596,5,FALSE)</f>
        <v>Elizabeth Nina</v>
      </c>
      <c r="D486" s="345" t="str">
        <f>+VLOOKUP(C486,[3]Hoja1!$A$3:$C$15,2,FALSE)</f>
        <v>2183333 - 1637</v>
      </c>
      <c r="E486" s="349" t="str">
        <f>+VLOOKUP(C486,[3]Hoja1!$A$3:$C$15,3,FALSE)</f>
        <v>elizabeth.nina@economiayfinanzas.gob.bo</v>
      </c>
    </row>
    <row r="487" spans="1:5">
      <c r="A487" s="275">
        <v>1733</v>
      </c>
      <c r="B487" s="276" t="s">
        <v>439</v>
      </c>
      <c r="C487" s="345" t="str">
        <f>+VLOOKUP(A487,[2]DISTRIBUCIÓN!$A$7:$E$596,5,FALSE)</f>
        <v>Elizabeth Nina</v>
      </c>
      <c r="D487" s="345" t="str">
        <f>+VLOOKUP(C487,[3]Hoja1!$A$3:$C$15,2,FALSE)</f>
        <v>2183333 - 1637</v>
      </c>
      <c r="E487" s="349" t="str">
        <f>+VLOOKUP(C487,[3]Hoja1!$A$3:$C$15,3,FALSE)</f>
        <v>elizabeth.nina@economiayfinanzas.gob.bo</v>
      </c>
    </row>
    <row r="488" spans="1:5">
      <c r="A488" s="275">
        <v>1734</v>
      </c>
      <c r="B488" s="276" t="s">
        <v>440</v>
      </c>
      <c r="C488" s="345" t="str">
        <f>+VLOOKUP(A488,[2]DISTRIBUCIÓN!$A$7:$E$596,5,FALSE)</f>
        <v>Elizabeth Nina</v>
      </c>
      <c r="D488" s="345" t="str">
        <f>+VLOOKUP(C488,[3]Hoja1!$A$3:$C$15,2,FALSE)</f>
        <v>2183333 - 1637</v>
      </c>
      <c r="E488" s="349" t="str">
        <f>+VLOOKUP(C488,[3]Hoja1!$A$3:$C$15,3,FALSE)</f>
        <v>elizabeth.nina@economiayfinanzas.gob.bo</v>
      </c>
    </row>
    <row r="489" spans="1:5">
      <c r="A489" s="275">
        <v>1735</v>
      </c>
      <c r="B489" s="276" t="s">
        <v>441</v>
      </c>
      <c r="C489" s="345" t="str">
        <f>+VLOOKUP(A489,[2]DISTRIBUCIÓN!$A$7:$E$596,5,FALSE)</f>
        <v>Elizabeth Nina</v>
      </c>
      <c r="D489" s="345" t="str">
        <f>+VLOOKUP(C489,[3]Hoja1!$A$3:$C$15,2,FALSE)</f>
        <v>2183333 - 1637</v>
      </c>
      <c r="E489" s="349" t="str">
        <f>+VLOOKUP(C489,[3]Hoja1!$A$3:$C$15,3,FALSE)</f>
        <v>elizabeth.nina@economiayfinanzas.gob.bo</v>
      </c>
    </row>
    <row r="490" spans="1:5">
      <c r="A490" s="275">
        <v>1736</v>
      </c>
      <c r="B490" s="276" t="s">
        <v>442</v>
      </c>
      <c r="C490" s="345" t="str">
        <f>+VLOOKUP(A490,[2]DISTRIBUCIÓN!$A$7:$E$596,5,FALSE)</f>
        <v>Elizabeth Nina</v>
      </c>
      <c r="D490" s="345" t="str">
        <f>+VLOOKUP(C490,[3]Hoja1!$A$3:$C$15,2,FALSE)</f>
        <v>2183333 - 1637</v>
      </c>
      <c r="E490" s="349" t="str">
        <f>+VLOOKUP(C490,[3]Hoja1!$A$3:$C$15,3,FALSE)</f>
        <v>elizabeth.nina@economiayfinanzas.gob.bo</v>
      </c>
    </row>
    <row r="491" spans="1:5">
      <c r="A491" s="275">
        <v>1737</v>
      </c>
      <c r="B491" s="276" t="s">
        <v>443</v>
      </c>
      <c r="C491" s="345" t="str">
        <f>+VLOOKUP(A491,[2]DISTRIBUCIÓN!$A$7:$E$596,5,FALSE)</f>
        <v>Elizabeth Nina</v>
      </c>
      <c r="D491" s="345" t="str">
        <f>+VLOOKUP(C491,[3]Hoja1!$A$3:$C$15,2,FALSE)</f>
        <v>2183333 - 1637</v>
      </c>
      <c r="E491" s="349" t="str">
        <f>+VLOOKUP(C491,[3]Hoja1!$A$3:$C$15,3,FALSE)</f>
        <v>elizabeth.nina@economiayfinanzas.gob.bo</v>
      </c>
    </row>
    <row r="492" spans="1:5">
      <c r="A492" s="275">
        <v>1738</v>
      </c>
      <c r="B492" s="276" t="s">
        <v>444</v>
      </c>
      <c r="C492" s="345" t="str">
        <f>+VLOOKUP(A492,[2]DISTRIBUCIÓN!$A$7:$E$596,5,FALSE)</f>
        <v>Elizabeth Nina</v>
      </c>
      <c r="D492" s="345" t="str">
        <f>+VLOOKUP(C492,[3]Hoja1!$A$3:$C$15,2,FALSE)</f>
        <v>2183333 - 1637</v>
      </c>
      <c r="E492" s="349" t="str">
        <f>+VLOOKUP(C492,[3]Hoja1!$A$3:$C$15,3,FALSE)</f>
        <v>elizabeth.nina@economiayfinanzas.gob.bo</v>
      </c>
    </row>
    <row r="493" spans="1:5">
      <c r="A493" s="275">
        <v>1739</v>
      </c>
      <c r="B493" s="276" t="s">
        <v>445</v>
      </c>
      <c r="C493" s="345" t="str">
        <f>+VLOOKUP(A493,[2]DISTRIBUCIÓN!$A$7:$E$596,5,FALSE)</f>
        <v>Elizabeth Nina</v>
      </c>
      <c r="D493" s="345" t="str">
        <f>+VLOOKUP(C493,[3]Hoja1!$A$3:$C$15,2,FALSE)</f>
        <v>2183333 - 1637</v>
      </c>
      <c r="E493" s="349" t="str">
        <f>+VLOOKUP(C493,[3]Hoja1!$A$3:$C$15,3,FALSE)</f>
        <v>elizabeth.nina@economiayfinanzas.gob.bo</v>
      </c>
    </row>
    <row r="494" spans="1:5">
      <c r="A494" s="275">
        <v>1740</v>
      </c>
      <c r="B494" s="276" t="s">
        <v>446</v>
      </c>
      <c r="C494" s="345" t="str">
        <f>+VLOOKUP(A494,[2]DISTRIBUCIÓN!$A$7:$E$596,5,FALSE)</f>
        <v>Elizabeth Nina</v>
      </c>
      <c r="D494" s="345" t="str">
        <f>+VLOOKUP(C494,[3]Hoja1!$A$3:$C$15,2,FALSE)</f>
        <v>2183333 - 1637</v>
      </c>
      <c r="E494" s="349" t="str">
        <f>+VLOOKUP(C494,[3]Hoja1!$A$3:$C$15,3,FALSE)</f>
        <v>elizabeth.nina@economiayfinanzas.gob.bo</v>
      </c>
    </row>
    <row r="495" spans="1:5">
      <c r="A495" s="275">
        <v>1741</v>
      </c>
      <c r="B495" s="276" t="s">
        <v>447</v>
      </c>
      <c r="C495" s="345" t="str">
        <f>+VLOOKUP(A495,[2]DISTRIBUCIÓN!$A$7:$E$596,5,FALSE)</f>
        <v>Elizabeth Nina</v>
      </c>
      <c r="D495" s="345" t="str">
        <f>+VLOOKUP(C495,[3]Hoja1!$A$3:$C$15,2,FALSE)</f>
        <v>2183333 - 1637</v>
      </c>
      <c r="E495" s="349" t="str">
        <f>+VLOOKUP(C495,[3]Hoja1!$A$3:$C$15,3,FALSE)</f>
        <v>elizabeth.nina@economiayfinanzas.gob.bo</v>
      </c>
    </row>
    <row r="496" spans="1:5">
      <c r="A496" s="275">
        <v>1742</v>
      </c>
      <c r="B496" s="276" t="s">
        <v>448</v>
      </c>
      <c r="C496" s="345" t="str">
        <f>+VLOOKUP(A496,[2]DISTRIBUCIÓN!$A$7:$E$596,5,FALSE)</f>
        <v>Elizabeth Nina</v>
      </c>
      <c r="D496" s="345" t="str">
        <f>+VLOOKUP(C496,[3]Hoja1!$A$3:$C$15,2,FALSE)</f>
        <v>2183333 - 1637</v>
      </c>
      <c r="E496" s="349" t="str">
        <f>+VLOOKUP(C496,[3]Hoja1!$A$3:$C$15,3,FALSE)</f>
        <v>elizabeth.nina@economiayfinanzas.gob.bo</v>
      </c>
    </row>
    <row r="497" spans="1:5">
      <c r="A497" s="275">
        <v>1743</v>
      </c>
      <c r="B497" s="276" t="s">
        <v>449</v>
      </c>
      <c r="C497" s="345" t="str">
        <f>+VLOOKUP(A497,[2]DISTRIBUCIÓN!$A$7:$E$596,5,FALSE)</f>
        <v>Elizabeth Nina</v>
      </c>
      <c r="D497" s="345" t="str">
        <f>+VLOOKUP(C497,[3]Hoja1!$A$3:$C$15,2,FALSE)</f>
        <v>2183333 - 1637</v>
      </c>
      <c r="E497" s="349" t="str">
        <f>+VLOOKUP(C497,[3]Hoja1!$A$3:$C$15,3,FALSE)</f>
        <v>elizabeth.nina@economiayfinanzas.gob.bo</v>
      </c>
    </row>
    <row r="498" spans="1:5">
      <c r="A498" s="275">
        <v>1744</v>
      </c>
      <c r="B498" s="276" t="s">
        <v>450</v>
      </c>
      <c r="C498" s="345" t="str">
        <f>+VLOOKUP(A498,[2]DISTRIBUCIÓN!$A$7:$E$596,5,FALSE)</f>
        <v>Elizabeth Nina</v>
      </c>
      <c r="D498" s="345" t="str">
        <f>+VLOOKUP(C498,[3]Hoja1!$A$3:$C$15,2,FALSE)</f>
        <v>2183333 - 1637</v>
      </c>
      <c r="E498" s="349" t="str">
        <f>+VLOOKUP(C498,[3]Hoja1!$A$3:$C$15,3,FALSE)</f>
        <v>elizabeth.nina@economiayfinanzas.gob.bo</v>
      </c>
    </row>
    <row r="499" spans="1:5">
      <c r="A499" s="275">
        <v>1745</v>
      </c>
      <c r="B499" s="276" t="s">
        <v>451</v>
      </c>
      <c r="C499" s="345" t="str">
        <f>+VLOOKUP(A499,[2]DISTRIBUCIÓN!$A$7:$E$596,5,FALSE)</f>
        <v>Elizabeth Nina</v>
      </c>
      <c r="D499" s="345" t="str">
        <f>+VLOOKUP(C499,[3]Hoja1!$A$3:$C$15,2,FALSE)</f>
        <v>2183333 - 1637</v>
      </c>
      <c r="E499" s="349" t="str">
        <f>+VLOOKUP(C499,[3]Hoja1!$A$3:$C$15,3,FALSE)</f>
        <v>elizabeth.nina@economiayfinanzas.gob.bo</v>
      </c>
    </row>
    <row r="500" spans="1:5">
      <c r="A500" s="275">
        <v>1746</v>
      </c>
      <c r="B500" s="276" t="s">
        <v>452</v>
      </c>
      <c r="C500" s="345" t="str">
        <f>+VLOOKUP(A500,[2]DISTRIBUCIÓN!$A$7:$E$596,5,FALSE)</f>
        <v>Elizabeth Nina</v>
      </c>
      <c r="D500" s="345" t="str">
        <f>+VLOOKUP(C500,[3]Hoja1!$A$3:$C$15,2,FALSE)</f>
        <v>2183333 - 1637</v>
      </c>
      <c r="E500" s="349" t="str">
        <f>+VLOOKUP(C500,[3]Hoja1!$A$3:$C$15,3,FALSE)</f>
        <v>elizabeth.nina@economiayfinanzas.gob.bo</v>
      </c>
    </row>
    <row r="501" spans="1:5">
      <c r="A501" s="275">
        <v>1747</v>
      </c>
      <c r="B501" s="276" t="s">
        <v>725</v>
      </c>
      <c r="C501" s="345" t="str">
        <f>+VLOOKUP(A501,[2]DISTRIBUCIÓN!$A$7:$E$596,5,FALSE)</f>
        <v>Elizabeth Nina</v>
      </c>
      <c r="D501" s="345" t="str">
        <f>+VLOOKUP(C501,[3]Hoja1!$A$3:$C$15,2,FALSE)</f>
        <v>2183333 - 1637</v>
      </c>
      <c r="E501" s="349" t="str">
        <f>+VLOOKUP(C501,[3]Hoja1!$A$3:$C$15,3,FALSE)</f>
        <v>elizabeth.nina@economiayfinanzas.gob.bo</v>
      </c>
    </row>
    <row r="502" spans="1:5">
      <c r="A502" s="275">
        <v>1748</v>
      </c>
      <c r="B502" s="276" t="s">
        <v>453</v>
      </c>
      <c r="C502" s="345" t="str">
        <f>+VLOOKUP(A502,[2]DISTRIBUCIÓN!$A$7:$E$596,5,FALSE)</f>
        <v>Elizabeth Nina</v>
      </c>
      <c r="D502" s="345" t="str">
        <f>+VLOOKUP(C502,[3]Hoja1!$A$3:$C$15,2,FALSE)</f>
        <v>2183333 - 1637</v>
      </c>
      <c r="E502" s="349" t="str">
        <f>+VLOOKUP(C502,[3]Hoja1!$A$3:$C$15,3,FALSE)</f>
        <v>elizabeth.nina@economiayfinanzas.gob.bo</v>
      </c>
    </row>
    <row r="503" spans="1:5">
      <c r="A503" s="275">
        <v>1749</v>
      </c>
      <c r="B503" s="276" t="s">
        <v>454</v>
      </c>
      <c r="C503" s="345" t="str">
        <f>+VLOOKUP(A503,[2]DISTRIBUCIÓN!$A$7:$E$596,5,FALSE)</f>
        <v>Elizabeth Nina</v>
      </c>
      <c r="D503" s="345" t="str">
        <f>+VLOOKUP(C503,[3]Hoja1!$A$3:$C$15,2,FALSE)</f>
        <v>2183333 - 1637</v>
      </c>
      <c r="E503" s="349" t="str">
        <f>+VLOOKUP(C503,[3]Hoja1!$A$3:$C$15,3,FALSE)</f>
        <v>elizabeth.nina@economiayfinanzas.gob.bo</v>
      </c>
    </row>
    <row r="504" spans="1:5">
      <c r="A504" s="275">
        <v>1750</v>
      </c>
      <c r="B504" s="276" t="s">
        <v>455</v>
      </c>
      <c r="C504" s="345" t="str">
        <f>+VLOOKUP(A504,[2]DISTRIBUCIÓN!$A$7:$E$596,5,FALSE)</f>
        <v>Elizabeth Nina</v>
      </c>
      <c r="D504" s="345" t="str">
        <f>+VLOOKUP(C504,[3]Hoja1!$A$3:$C$15,2,FALSE)</f>
        <v>2183333 - 1637</v>
      </c>
      <c r="E504" s="349" t="str">
        <f>+VLOOKUP(C504,[3]Hoja1!$A$3:$C$15,3,FALSE)</f>
        <v>elizabeth.nina@economiayfinanzas.gob.bo</v>
      </c>
    </row>
    <row r="505" spans="1:5">
      <c r="A505" s="275">
        <v>1751</v>
      </c>
      <c r="B505" s="276" t="s">
        <v>456</v>
      </c>
      <c r="C505" s="345" t="str">
        <f>+VLOOKUP(A505,[2]DISTRIBUCIÓN!$A$7:$E$596,5,FALSE)</f>
        <v>Elizabeth Nina</v>
      </c>
      <c r="D505" s="345" t="str">
        <f>+VLOOKUP(C505,[3]Hoja1!$A$3:$C$15,2,FALSE)</f>
        <v>2183333 - 1637</v>
      </c>
      <c r="E505" s="349" t="str">
        <f>+VLOOKUP(C505,[3]Hoja1!$A$3:$C$15,3,FALSE)</f>
        <v>elizabeth.nina@economiayfinanzas.gob.bo</v>
      </c>
    </row>
    <row r="506" spans="1:5">
      <c r="A506" s="275">
        <v>1752</v>
      </c>
      <c r="B506" s="276" t="s">
        <v>457</v>
      </c>
      <c r="C506" s="345" t="str">
        <f>+VLOOKUP(A506,[2]DISTRIBUCIÓN!$A$7:$E$596,5,FALSE)</f>
        <v>Elizabeth Nina</v>
      </c>
      <c r="D506" s="345" t="str">
        <f>+VLOOKUP(C506,[3]Hoja1!$A$3:$C$15,2,FALSE)</f>
        <v>2183333 - 1637</v>
      </c>
      <c r="E506" s="349" t="str">
        <f>+VLOOKUP(C506,[3]Hoja1!$A$3:$C$15,3,FALSE)</f>
        <v>elizabeth.nina@economiayfinanzas.gob.bo</v>
      </c>
    </row>
    <row r="507" spans="1:5">
      <c r="A507" s="275">
        <v>1753</v>
      </c>
      <c r="B507" s="276" t="s">
        <v>458</v>
      </c>
      <c r="C507" s="345" t="str">
        <f>+VLOOKUP(A507,[2]DISTRIBUCIÓN!$A$7:$E$596,5,FALSE)</f>
        <v>Elizabeth Nina</v>
      </c>
      <c r="D507" s="345" t="str">
        <f>+VLOOKUP(C507,[3]Hoja1!$A$3:$C$15,2,FALSE)</f>
        <v>2183333 - 1637</v>
      </c>
      <c r="E507" s="349" t="str">
        <f>+VLOOKUP(C507,[3]Hoja1!$A$3:$C$15,3,FALSE)</f>
        <v>elizabeth.nina@economiayfinanzas.gob.bo</v>
      </c>
    </row>
    <row r="508" spans="1:5">
      <c r="A508" s="275">
        <v>1754</v>
      </c>
      <c r="B508" s="276" t="s">
        <v>459</v>
      </c>
      <c r="C508" s="345" t="str">
        <f>+VLOOKUP(A508,[2]DISTRIBUCIÓN!$A$7:$E$596,5,FALSE)</f>
        <v>Elizabeth Nina</v>
      </c>
      <c r="D508" s="345" t="str">
        <f>+VLOOKUP(C508,[3]Hoja1!$A$3:$C$15,2,FALSE)</f>
        <v>2183333 - 1637</v>
      </c>
      <c r="E508" s="349" t="str">
        <f>+VLOOKUP(C508,[3]Hoja1!$A$3:$C$15,3,FALSE)</f>
        <v>elizabeth.nina@economiayfinanzas.gob.bo</v>
      </c>
    </row>
    <row r="509" spans="1:5">
      <c r="A509" s="275">
        <v>1755</v>
      </c>
      <c r="B509" s="276" t="s">
        <v>460</v>
      </c>
      <c r="C509" s="345" t="str">
        <f>+VLOOKUP(A509,[2]DISTRIBUCIÓN!$A$7:$E$596,5,FALSE)</f>
        <v>Elizabeth Nina</v>
      </c>
      <c r="D509" s="345" t="str">
        <f>+VLOOKUP(C509,[3]Hoja1!$A$3:$C$15,2,FALSE)</f>
        <v>2183333 - 1637</v>
      </c>
      <c r="E509" s="349" t="str">
        <f>+VLOOKUP(C509,[3]Hoja1!$A$3:$C$15,3,FALSE)</f>
        <v>elizabeth.nina@economiayfinanzas.gob.bo</v>
      </c>
    </row>
    <row r="510" spans="1:5">
      <c r="A510" s="314">
        <v>1756</v>
      </c>
      <c r="B510" s="315" t="s">
        <v>461</v>
      </c>
      <c r="C510" s="345" t="str">
        <f>+VLOOKUP(A510,[2]DISTRIBUCIÓN!$A$7:$E$596,5,FALSE)</f>
        <v>Elizabeth Nina</v>
      </c>
      <c r="D510" s="345" t="str">
        <f>+VLOOKUP(C510,[3]Hoja1!$A$3:$C$15,2,FALSE)</f>
        <v>2183333 - 1637</v>
      </c>
      <c r="E510" s="349" t="str">
        <f>+VLOOKUP(C510,[3]Hoja1!$A$3:$C$15,3,FALSE)</f>
        <v>elizabeth.nina@economiayfinanzas.gob.bo</v>
      </c>
    </row>
    <row r="511" spans="1:5">
      <c r="A511" s="316">
        <v>1801</v>
      </c>
      <c r="B511" s="317" t="s">
        <v>462</v>
      </c>
      <c r="C511" s="345" t="str">
        <f>+VLOOKUP(A511,[2]DISTRIBUCIÓN!$A$7:$E$596,5,FALSE)</f>
        <v>Elizabeth Nina</v>
      </c>
      <c r="D511" s="345" t="str">
        <f>+VLOOKUP(C511,[3]Hoja1!$A$3:$C$15,2,FALSE)</f>
        <v>2183333 - 1637</v>
      </c>
      <c r="E511" s="349" t="str">
        <f>+VLOOKUP(C511,[3]Hoja1!$A$3:$C$15,3,FALSE)</f>
        <v>elizabeth.nina@economiayfinanzas.gob.bo</v>
      </c>
    </row>
    <row r="512" spans="1:5">
      <c r="A512" s="316">
        <v>1802</v>
      </c>
      <c r="B512" s="317" t="s">
        <v>444</v>
      </c>
      <c r="C512" s="345" t="str">
        <f>+VLOOKUP(A512,[2]DISTRIBUCIÓN!$A$7:$E$596,5,FALSE)</f>
        <v>Elizabeth Nina</v>
      </c>
      <c r="D512" s="345" t="str">
        <f>+VLOOKUP(C512,[3]Hoja1!$A$3:$C$15,2,FALSE)</f>
        <v>2183333 - 1637</v>
      </c>
      <c r="E512" s="349" t="str">
        <f>+VLOOKUP(C512,[3]Hoja1!$A$3:$C$15,3,FALSE)</f>
        <v>elizabeth.nina@economiayfinanzas.gob.bo</v>
      </c>
    </row>
    <row r="513" spans="1:5">
      <c r="A513" s="316">
        <v>1803</v>
      </c>
      <c r="B513" s="317" t="s">
        <v>463</v>
      </c>
      <c r="C513" s="345" t="str">
        <f>+VLOOKUP(A513,[2]DISTRIBUCIÓN!$A$7:$E$596,5,FALSE)</f>
        <v>Elizabeth Nina</v>
      </c>
      <c r="D513" s="345" t="str">
        <f>+VLOOKUP(C513,[3]Hoja1!$A$3:$C$15,2,FALSE)</f>
        <v>2183333 - 1637</v>
      </c>
      <c r="E513" s="349" t="str">
        <f>+VLOOKUP(C513,[3]Hoja1!$A$3:$C$15,3,FALSE)</f>
        <v>elizabeth.nina@economiayfinanzas.gob.bo</v>
      </c>
    </row>
    <row r="514" spans="1:5">
      <c r="A514" s="316">
        <v>1805</v>
      </c>
      <c r="B514" s="317" t="s">
        <v>464</v>
      </c>
      <c r="C514" s="345" t="str">
        <f>+VLOOKUP(A514,[2]DISTRIBUCIÓN!$A$7:$E$596,5,FALSE)</f>
        <v>Elizabeth Nina</v>
      </c>
      <c r="D514" s="345" t="str">
        <f>+VLOOKUP(C514,[3]Hoja1!$A$3:$C$15,2,FALSE)</f>
        <v>2183333 - 1637</v>
      </c>
      <c r="E514" s="349" t="str">
        <f>+VLOOKUP(C514,[3]Hoja1!$A$3:$C$15,3,FALSE)</f>
        <v>elizabeth.nina@economiayfinanzas.gob.bo</v>
      </c>
    </row>
    <row r="515" spans="1:5">
      <c r="A515" s="316">
        <v>1806</v>
      </c>
      <c r="B515" s="317" t="s">
        <v>465</v>
      </c>
      <c r="C515" s="345" t="str">
        <f>+VLOOKUP(A515,[2]DISTRIBUCIÓN!$A$7:$E$596,5,FALSE)</f>
        <v>Elizabeth Nina</v>
      </c>
      <c r="D515" s="345" t="str">
        <f>+VLOOKUP(C515,[3]Hoja1!$A$3:$C$15,2,FALSE)</f>
        <v>2183333 - 1637</v>
      </c>
      <c r="E515" s="349" t="str">
        <f>+VLOOKUP(C515,[3]Hoja1!$A$3:$C$15,3,FALSE)</f>
        <v>elizabeth.nina@economiayfinanzas.gob.bo</v>
      </c>
    </row>
    <row r="516" spans="1:5">
      <c r="A516" s="316">
        <v>1807</v>
      </c>
      <c r="B516" s="317" t="s">
        <v>466</v>
      </c>
      <c r="C516" s="345" t="str">
        <f>+VLOOKUP(A516,[2]DISTRIBUCIÓN!$A$7:$E$596,5,FALSE)</f>
        <v>Elizabeth Nina</v>
      </c>
      <c r="D516" s="345" t="str">
        <f>+VLOOKUP(C516,[3]Hoja1!$A$3:$C$15,2,FALSE)</f>
        <v>2183333 - 1637</v>
      </c>
      <c r="E516" s="349" t="str">
        <f>+VLOOKUP(C516,[3]Hoja1!$A$3:$C$15,3,FALSE)</f>
        <v>elizabeth.nina@economiayfinanzas.gob.bo</v>
      </c>
    </row>
    <row r="517" spans="1:5">
      <c r="A517" s="316">
        <v>1808</v>
      </c>
      <c r="B517" s="317" t="s">
        <v>467</v>
      </c>
      <c r="C517" s="345" t="str">
        <f>+VLOOKUP(A517,[2]DISTRIBUCIÓN!$A$7:$E$596,5,FALSE)</f>
        <v>Elizabeth Nina</v>
      </c>
      <c r="D517" s="345" t="str">
        <f>+VLOOKUP(C517,[3]Hoja1!$A$3:$C$15,2,FALSE)</f>
        <v>2183333 - 1637</v>
      </c>
      <c r="E517" s="349" t="str">
        <f>+VLOOKUP(C517,[3]Hoja1!$A$3:$C$15,3,FALSE)</f>
        <v>elizabeth.nina@economiayfinanzas.gob.bo</v>
      </c>
    </row>
    <row r="518" spans="1:5">
      <c r="A518" s="316">
        <v>1809</v>
      </c>
      <c r="B518" s="317" t="s">
        <v>468</v>
      </c>
      <c r="C518" s="345" t="str">
        <f>+VLOOKUP(A518,[2]DISTRIBUCIÓN!$A$7:$E$596,5,FALSE)</f>
        <v>Elizabeth Nina</v>
      </c>
      <c r="D518" s="345" t="str">
        <f>+VLOOKUP(C518,[3]Hoja1!$A$3:$C$15,2,FALSE)</f>
        <v>2183333 - 1637</v>
      </c>
      <c r="E518" s="349" t="str">
        <f>+VLOOKUP(C518,[3]Hoja1!$A$3:$C$15,3,FALSE)</f>
        <v>elizabeth.nina@economiayfinanzas.gob.bo</v>
      </c>
    </row>
    <row r="519" spans="1:5">
      <c r="A519" s="316">
        <v>1810</v>
      </c>
      <c r="B519" s="317" t="s">
        <v>469</v>
      </c>
      <c r="C519" s="345" t="str">
        <f>+VLOOKUP(A519,[2]DISTRIBUCIÓN!$A$7:$E$596,5,FALSE)</f>
        <v>Elizabeth Nina</v>
      </c>
      <c r="D519" s="345" t="str">
        <f>+VLOOKUP(C519,[3]Hoja1!$A$3:$C$15,2,FALSE)</f>
        <v>2183333 - 1637</v>
      </c>
      <c r="E519" s="349" t="str">
        <f>+VLOOKUP(C519,[3]Hoja1!$A$3:$C$15,3,FALSE)</f>
        <v>elizabeth.nina@economiayfinanzas.gob.bo</v>
      </c>
    </row>
    <row r="520" spans="1:5">
      <c r="A520" s="316">
        <v>1811</v>
      </c>
      <c r="B520" s="317" t="s">
        <v>470</v>
      </c>
      <c r="C520" s="345" t="str">
        <f>+VLOOKUP(A520,[2]DISTRIBUCIÓN!$A$7:$E$596,5,FALSE)</f>
        <v>Elizabeth Nina</v>
      </c>
      <c r="D520" s="345" t="str">
        <f>+VLOOKUP(C520,[3]Hoja1!$A$3:$C$15,2,FALSE)</f>
        <v>2183333 - 1637</v>
      </c>
      <c r="E520" s="349" t="str">
        <f>+VLOOKUP(C520,[3]Hoja1!$A$3:$C$15,3,FALSE)</f>
        <v>elizabeth.nina@economiayfinanzas.gob.bo</v>
      </c>
    </row>
    <row r="521" spans="1:5">
      <c r="A521" s="316">
        <v>1812</v>
      </c>
      <c r="B521" s="317" t="s">
        <v>471</v>
      </c>
      <c r="C521" s="345" t="str">
        <f>+VLOOKUP(A521,[2]DISTRIBUCIÓN!$A$7:$E$596,5,FALSE)</f>
        <v>Elizabeth Nina</v>
      </c>
      <c r="D521" s="345" t="str">
        <f>+VLOOKUP(C521,[3]Hoja1!$A$3:$C$15,2,FALSE)</f>
        <v>2183333 - 1637</v>
      </c>
      <c r="E521" s="349" t="str">
        <f>+VLOOKUP(C521,[3]Hoja1!$A$3:$C$15,3,FALSE)</f>
        <v>elizabeth.nina@economiayfinanzas.gob.bo</v>
      </c>
    </row>
    <row r="522" spans="1:5">
      <c r="A522" s="316">
        <v>1813</v>
      </c>
      <c r="B522" s="317" t="s">
        <v>472</v>
      </c>
      <c r="C522" s="345" t="str">
        <f>+VLOOKUP(A522,[2]DISTRIBUCIÓN!$A$7:$E$596,5,FALSE)</f>
        <v>Elizabeth Nina</v>
      </c>
      <c r="D522" s="345" t="str">
        <f>+VLOOKUP(C522,[3]Hoja1!$A$3:$C$15,2,FALSE)</f>
        <v>2183333 - 1637</v>
      </c>
      <c r="E522" s="349" t="str">
        <f>+VLOOKUP(C522,[3]Hoja1!$A$3:$C$15,3,FALSE)</f>
        <v>elizabeth.nina@economiayfinanzas.gob.bo</v>
      </c>
    </row>
    <row r="523" spans="1:5">
      <c r="A523" s="316">
        <v>1814</v>
      </c>
      <c r="B523" s="317" t="s">
        <v>473</v>
      </c>
      <c r="C523" s="345" t="str">
        <f>+VLOOKUP(A523,[2]DISTRIBUCIÓN!$A$7:$E$596,5,FALSE)</f>
        <v>Elizabeth Nina</v>
      </c>
      <c r="D523" s="345" t="str">
        <f>+VLOOKUP(C523,[3]Hoja1!$A$3:$C$15,2,FALSE)</f>
        <v>2183333 - 1637</v>
      </c>
      <c r="E523" s="349" t="str">
        <f>+VLOOKUP(C523,[3]Hoja1!$A$3:$C$15,3,FALSE)</f>
        <v>elizabeth.nina@economiayfinanzas.gob.bo</v>
      </c>
    </row>
    <row r="524" spans="1:5">
      <c r="A524" s="316">
        <v>1815</v>
      </c>
      <c r="B524" s="317" t="s">
        <v>455</v>
      </c>
      <c r="C524" s="345" t="str">
        <f>+VLOOKUP(A524,[2]DISTRIBUCIÓN!$A$7:$E$596,5,FALSE)</f>
        <v>Elizabeth Nina</v>
      </c>
      <c r="D524" s="345" t="str">
        <f>+VLOOKUP(C524,[3]Hoja1!$A$3:$C$15,2,FALSE)</f>
        <v>2183333 - 1637</v>
      </c>
      <c r="E524" s="349" t="str">
        <f>+VLOOKUP(C524,[3]Hoja1!$A$3:$C$15,3,FALSE)</f>
        <v>elizabeth.nina@economiayfinanzas.gob.bo</v>
      </c>
    </row>
    <row r="525" spans="1:5">
      <c r="A525" s="316">
        <v>1816</v>
      </c>
      <c r="B525" s="317" t="s">
        <v>474</v>
      </c>
      <c r="C525" s="345" t="str">
        <f>+VLOOKUP(A525,[2]DISTRIBUCIÓN!$A$7:$E$596,5,FALSE)</f>
        <v>Elizabeth Nina</v>
      </c>
      <c r="D525" s="345" t="str">
        <f>+VLOOKUP(C525,[3]Hoja1!$A$3:$C$15,2,FALSE)</f>
        <v>2183333 - 1637</v>
      </c>
      <c r="E525" s="349" t="str">
        <f>+VLOOKUP(C525,[3]Hoja1!$A$3:$C$15,3,FALSE)</f>
        <v>elizabeth.nina@economiayfinanzas.gob.bo</v>
      </c>
    </row>
    <row r="526" spans="1:5">
      <c r="A526" s="318">
        <v>1817</v>
      </c>
      <c r="B526" s="318" t="s">
        <v>475</v>
      </c>
      <c r="C526" s="345" t="str">
        <f>+VLOOKUP(A526,[2]DISTRIBUCIÓN!$A$7:$E$596,5,FALSE)</f>
        <v>Elizabeth Nina</v>
      </c>
      <c r="D526" s="345" t="str">
        <f>+VLOOKUP(C526,[3]Hoja1!$A$3:$C$15,2,FALSE)</f>
        <v>2183333 - 1637</v>
      </c>
      <c r="E526" s="349" t="str">
        <f>+VLOOKUP(C526,[3]Hoja1!$A$3:$C$15,3,FALSE)</f>
        <v>elizabeth.nina@economiayfinanzas.gob.bo</v>
      </c>
    </row>
    <row r="527" spans="1:5">
      <c r="A527" s="318">
        <v>1818</v>
      </c>
      <c r="B527" s="318" t="s">
        <v>476</v>
      </c>
      <c r="C527" s="345" t="str">
        <f>+VLOOKUP(A527,[2]DISTRIBUCIÓN!$A$7:$E$596,5,FALSE)</f>
        <v>Elizabeth Nina</v>
      </c>
      <c r="D527" s="345" t="str">
        <f>+VLOOKUP(C527,[3]Hoja1!$A$3:$C$15,2,FALSE)</f>
        <v>2183333 - 1637</v>
      </c>
      <c r="E527" s="349" t="str">
        <f>+VLOOKUP(C527,[3]Hoja1!$A$3:$C$15,3,FALSE)</f>
        <v>elizabeth.nina@economiayfinanzas.gob.bo</v>
      </c>
    </row>
    <row r="528" spans="1:5">
      <c r="A528" s="318">
        <v>1819</v>
      </c>
      <c r="B528" s="318" t="s">
        <v>477</v>
      </c>
      <c r="C528" s="345" t="str">
        <f>+VLOOKUP(A528,[2]DISTRIBUCIÓN!$A$7:$E$596,5,FALSE)</f>
        <v>Elizabeth Nina</v>
      </c>
      <c r="D528" s="345" t="str">
        <f>+VLOOKUP(C528,[3]Hoja1!$A$3:$C$15,2,FALSE)</f>
        <v>2183333 - 1637</v>
      </c>
      <c r="E528" s="349" t="str">
        <f>+VLOOKUP(C528,[3]Hoja1!$A$3:$C$15,3,FALSE)</f>
        <v>elizabeth.nina@economiayfinanzas.gob.bo</v>
      </c>
    </row>
    <row r="529" spans="1:5">
      <c r="A529" s="318">
        <v>1820</v>
      </c>
      <c r="B529" s="318" t="s">
        <v>478</v>
      </c>
      <c r="C529" s="345" t="str">
        <f>+VLOOKUP(A529,[2]DISTRIBUCIÓN!$A$7:$E$596,5,FALSE)</f>
        <v>Elizabeth Nina</v>
      </c>
      <c r="D529" s="345" t="str">
        <f>+VLOOKUP(C529,[3]Hoja1!$A$3:$C$15,2,FALSE)</f>
        <v>2183333 - 1637</v>
      </c>
      <c r="E529" s="349" t="str">
        <f>+VLOOKUP(C529,[3]Hoja1!$A$3:$C$15,3,FALSE)</f>
        <v>elizabeth.nina@economiayfinanzas.gob.bo</v>
      </c>
    </row>
    <row r="530" spans="1:5">
      <c r="A530" s="318">
        <v>1901</v>
      </c>
      <c r="B530" s="318" t="s">
        <v>479</v>
      </c>
      <c r="C530" s="345" t="str">
        <f>+VLOOKUP(A530,[2]DISTRIBUCIÓN!$A$7:$E$596,5,FALSE)</f>
        <v>Elizabeth Nina</v>
      </c>
      <c r="D530" s="345" t="str">
        <f>+VLOOKUP(C530,[3]Hoja1!$A$3:$C$15,2,FALSE)</f>
        <v>2183333 - 1637</v>
      </c>
      <c r="E530" s="349" t="str">
        <f>+VLOOKUP(C530,[3]Hoja1!$A$3:$C$15,3,FALSE)</f>
        <v>elizabeth.nina@economiayfinanzas.gob.bo</v>
      </c>
    </row>
    <row r="531" spans="1:5">
      <c r="A531" s="318">
        <v>1902</v>
      </c>
      <c r="B531" s="318" t="s">
        <v>480</v>
      </c>
      <c r="C531" s="345" t="str">
        <f>+VLOOKUP(A531,[2]DISTRIBUCIÓN!$A$7:$E$596,5,FALSE)</f>
        <v>Elizabeth Nina</v>
      </c>
      <c r="D531" s="345" t="str">
        <f>+VLOOKUP(C531,[3]Hoja1!$A$3:$C$15,2,FALSE)</f>
        <v>2183333 - 1637</v>
      </c>
      <c r="E531" s="349" t="str">
        <f>+VLOOKUP(C531,[3]Hoja1!$A$3:$C$15,3,FALSE)</f>
        <v>elizabeth.nina@economiayfinanzas.gob.bo</v>
      </c>
    </row>
    <row r="532" spans="1:5">
      <c r="A532" s="318">
        <v>1903</v>
      </c>
      <c r="B532" s="318" t="s">
        <v>481</v>
      </c>
      <c r="C532" s="345" t="str">
        <f>+VLOOKUP(A532,[2]DISTRIBUCIÓN!$A$7:$E$596,5,FALSE)</f>
        <v>Elizabeth Nina</v>
      </c>
      <c r="D532" s="345" t="str">
        <f>+VLOOKUP(C532,[3]Hoja1!$A$3:$C$15,2,FALSE)</f>
        <v>2183333 - 1637</v>
      </c>
      <c r="E532" s="349" t="str">
        <f>+VLOOKUP(C532,[3]Hoja1!$A$3:$C$15,3,FALSE)</f>
        <v>elizabeth.nina@economiayfinanzas.gob.bo</v>
      </c>
    </row>
    <row r="533" spans="1:5">
      <c r="A533" s="318">
        <v>1904</v>
      </c>
      <c r="B533" s="318" t="s">
        <v>482</v>
      </c>
      <c r="C533" s="345" t="str">
        <f>+VLOOKUP(A533,[2]DISTRIBUCIÓN!$A$7:$E$596,5,FALSE)</f>
        <v>Elizabeth Nina</v>
      </c>
      <c r="D533" s="345" t="str">
        <f>+VLOOKUP(C533,[3]Hoja1!$A$3:$C$15,2,FALSE)</f>
        <v>2183333 - 1637</v>
      </c>
      <c r="E533" s="349" t="str">
        <f>+VLOOKUP(C533,[3]Hoja1!$A$3:$C$15,3,FALSE)</f>
        <v>elizabeth.nina@economiayfinanzas.gob.bo</v>
      </c>
    </row>
    <row r="534" spans="1:5">
      <c r="A534" s="318">
        <v>1905</v>
      </c>
      <c r="B534" s="318" t="s">
        <v>483</v>
      </c>
      <c r="C534" s="345" t="str">
        <f>+VLOOKUP(A534,[2]DISTRIBUCIÓN!$A$7:$E$596,5,FALSE)</f>
        <v>Elizabeth Nina</v>
      </c>
      <c r="D534" s="345" t="str">
        <f>+VLOOKUP(C534,[3]Hoja1!$A$3:$C$15,2,FALSE)</f>
        <v>2183333 - 1637</v>
      </c>
      <c r="E534" s="349" t="str">
        <f>+VLOOKUP(C534,[3]Hoja1!$A$3:$C$15,3,FALSE)</f>
        <v>elizabeth.nina@economiayfinanzas.gob.bo</v>
      </c>
    </row>
    <row r="535" spans="1:5">
      <c r="A535" s="318">
        <v>1906</v>
      </c>
      <c r="B535" s="318" t="s">
        <v>459</v>
      </c>
      <c r="C535" s="345" t="str">
        <f>+VLOOKUP(A535,[2]DISTRIBUCIÓN!$A$7:$E$596,5,FALSE)</f>
        <v>Elizabeth Nina</v>
      </c>
      <c r="D535" s="345" t="str">
        <f>+VLOOKUP(C535,[3]Hoja1!$A$3:$C$15,2,FALSE)</f>
        <v>2183333 - 1637</v>
      </c>
      <c r="E535" s="349" t="str">
        <f>+VLOOKUP(C535,[3]Hoja1!$A$3:$C$15,3,FALSE)</f>
        <v>elizabeth.nina@economiayfinanzas.gob.bo</v>
      </c>
    </row>
    <row r="536" spans="1:5">
      <c r="A536" s="318">
        <v>1907</v>
      </c>
      <c r="B536" s="318" t="s">
        <v>484</v>
      </c>
      <c r="C536" s="345" t="str">
        <f>+VLOOKUP(A536,[2]DISTRIBUCIÓN!$A$7:$E$596,5,FALSE)</f>
        <v>Elizabeth Nina</v>
      </c>
      <c r="D536" s="345" t="str">
        <f>+VLOOKUP(C536,[3]Hoja1!$A$3:$C$15,2,FALSE)</f>
        <v>2183333 - 1637</v>
      </c>
      <c r="E536" s="349" t="str">
        <f>+VLOOKUP(C536,[3]Hoja1!$A$3:$C$15,3,FALSE)</f>
        <v>elizabeth.nina@economiayfinanzas.gob.bo</v>
      </c>
    </row>
    <row r="537" spans="1:5">
      <c r="A537" s="350">
        <v>1908</v>
      </c>
      <c r="B537" s="350" t="s">
        <v>485</v>
      </c>
      <c r="C537" s="345" t="str">
        <f>+VLOOKUP(A537,[2]DISTRIBUCIÓN!$A$7:$E$596,5,FALSE)</f>
        <v>Elizabeth Nina</v>
      </c>
      <c r="D537" s="345" t="str">
        <f>+VLOOKUP(C537,[3]Hoja1!$A$3:$C$15,2,FALSE)</f>
        <v>2183333 - 1637</v>
      </c>
      <c r="E537" s="351" t="str">
        <f>+VLOOKUP(C537,[3]Hoja1!$A$3:$C$15,3,FALSE)</f>
        <v>elizabeth.nina@economiayfinanzas.gob.bo</v>
      </c>
    </row>
    <row r="538" spans="1:5">
      <c r="A538" s="271">
        <v>1909</v>
      </c>
      <c r="B538" s="271" t="s">
        <v>410</v>
      </c>
      <c r="C538" s="345" t="str">
        <f>+VLOOKUP(A538,[2]DISTRIBUCIÓN!$A$7:$E$596,5,FALSE)</f>
        <v>Elizabeth Nina</v>
      </c>
      <c r="D538" s="345" t="str">
        <f>+VLOOKUP(C538,[3]Hoja1!$A$3:$C$15,2,FALSE)</f>
        <v>2183333 - 1637</v>
      </c>
      <c r="E538" s="351" t="str">
        <f>+VLOOKUP(C538,[3]Hoja1!$A$3:$C$15,3,FALSE)</f>
        <v>elizabeth.nina@economiayfinanzas.gob.bo</v>
      </c>
    </row>
    <row r="539" spans="1:5">
      <c r="A539" s="271">
        <v>1910</v>
      </c>
      <c r="B539" s="271" t="s">
        <v>486</v>
      </c>
      <c r="C539" s="345" t="str">
        <f>+VLOOKUP(A539,[2]DISTRIBUCIÓN!$A$7:$E$596,5,FALSE)</f>
        <v>Elizabeth Nina</v>
      </c>
      <c r="D539" s="345" t="str">
        <f>+VLOOKUP(C539,[3]Hoja1!$A$3:$C$15,2,FALSE)</f>
        <v>2183333 - 1637</v>
      </c>
      <c r="E539" s="351" t="str">
        <f>+VLOOKUP(C539,[3]Hoja1!$A$3:$C$15,3,FALSE)</f>
        <v>elizabeth.nina@economiayfinanzas.gob.bo</v>
      </c>
    </row>
    <row r="540" spans="1:5">
      <c r="A540" s="271">
        <v>1911</v>
      </c>
      <c r="B540" s="271" t="s">
        <v>487</v>
      </c>
      <c r="C540" s="345" t="str">
        <f>+VLOOKUP(A540,[2]DISTRIBUCIÓN!$A$7:$E$596,5,FALSE)</f>
        <v>Elizabeth Nina</v>
      </c>
      <c r="D540" s="345" t="str">
        <f>+VLOOKUP(C540,[3]Hoja1!$A$3:$C$15,2,FALSE)</f>
        <v>2183333 - 1637</v>
      </c>
      <c r="E540" s="351" t="str">
        <f>+VLOOKUP(C540,[3]Hoja1!$A$3:$C$15,3,FALSE)</f>
        <v>elizabeth.nina@economiayfinanzas.gob.bo</v>
      </c>
    </row>
    <row r="541" spans="1:5">
      <c r="A541" s="271">
        <v>1912</v>
      </c>
      <c r="B541" s="271" t="s">
        <v>488</v>
      </c>
      <c r="C541" s="345" t="str">
        <f>+VLOOKUP(A541,[2]DISTRIBUCIÓN!$A$7:$E$596,5,FALSE)</f>
        <v>Elizabeth Nina</v>
      </c>
      <c r="D541" s="345" t="str">
        <f>+VLOOKUP(C541,[3]Hoja1!$A$3:$C$15,2,FALSE)</f>
        <v>2183333 - 1637</v>
      </c>
      <c r="E541" s="351" t="str">
        <f>+VLOOKUP(C541,[3]Hoja1!$A$3:$C$15,3,FALSE)</f>
        <v>elizabeth.nina@economiayfinanzas.gob.bo</v>
      </c>
    </row>
    <row r="542" spans="1:5">
      <c r="A542" s="271">
        <v>1913</v>
      </c>
      <c r="B542" s="271" t="s">
        <v>489</v>
      </c>
      <c r="C542" s="345" t="str">
        <f>+VLOOKUP(A542,[2]DISTRIBUCIÓN!$A$7:$E$596,5,FALSE)</f>
        <v>Elizabeth Nina</v>
      </c>
      <c r="D542" s="345" t="str">
        <f>+VLOOKUP(C542,[3]Hoja1!$A$3:$C$15,2,FALSE)</f>
        <v>2183333 - 1637</v>
      </c>
      <c r="E542" s="351" t="str">
        <f>+VLOOKUP(C542,[3]Hoja1!$A$3:$C$15,3,FALSE)</f>
        <v>elizabeth.nina@economiayfinanzas.gob.bo</v>
      </c>
    </row>
    <row r="543" spans="1:5">
      <c r="A543" s="271">
        <v>1914</v>
      </c>
      <c r="B543" s="271" t="s">
        <v>490</v>
      </c>
      <c r="C543" s="345" t="str">
        <f>+VLOOKUP(A543,[2]DISTRIBUCIÓN!$A$7:$E$596,5,FALSE)</f>
        <v>Elizabeth Nina</v>
      </c>
      <c r="D543" s="345" t="str">
        <f>+VLOOKUP(C543,[3]Hoja1!$A$3:$C$15,2,FALSE)</f>
        <v>2183333 - 1637</v>
      </c>
      <c r="E543" s="351" t="str">
        <f>+VLOOKUP(C543,[3]Hoja1!$A$3:$C$15,3,FALSE)</f>
        <v>elizabeth.nina@economiayfinanzas.gob.bo</v>
      </c>
    </row>
    <row r="544" spans="1:5">
      <c r="A544" s="271">
        <v>1915</v>
      </c>
      <c r="B544" s="271" t="s">
        <v>491</v>
      </c>
      <c r="C544" s="345" t="str">
        <f>+VLOOKUP(A544,[2]DISTRIBUCIÓN!$A$7:$E$596,5,FALSE)</f>
        <v>Elizabeth Nina</v>
      </c>
      <c r="D544" s="345" t="str">
        <f>+VLOOKUP(C544,[3]Hoja1!$A$3:$C$15,2,FALSE)</f>
        <v>2183333 - 1637</v>
      </c>
      <c r="E544" s="351" t="str">
        <f>+VLOOKUP(C544,[3]Hoja1!$A$3:$C$15,3,FALSE)</f>
        <v>elizabeth.nina@economiayfinanzas.gob.bo</v>
      </c>
    </row>
    <row r="545" spans="1:5">
      <c r="A545" s="271">
        <v>2301</v>
      </c>
      <c r="B545" s="271" t="str">
        <f>+VLOOKUP(A545,'[2]PT RESUMEN ENTIDADES DEL SP'!$B$9:$C$2780,2,FALSE)</f>
        <v>Empresa Municipal de Gestión de Residuos Sólidos</v>
      </c>
      <c r="C545" s="345" t="str">
        <f>+VLOOKUP(A545,[2]DISTRIBUCIÓN!$A$7:$E$596,5,FALSE)</f>
        <v>María Raya</v>
      </c>
      <c r="D545" s="345" t="s">
        <v>3430</v>
      </c>
      <c r="E545" s="349" t="s">
        <v>3431</v>
      </c>
    </row>
    <row r="546" spans="1:5">
      <c r="A546" s="271">
        <v>2302</v>
      </c>
      <c r="B546" s="271" t="str">
        <f>+VLOOKUP(A546,'[2]PT RESUMEN ENTIDADES DEL SP'!$B$9:$C$2780,2,FALSE)</f>
        <v>Empresa Municipal de Agua Potable y Alcantarillado Sacaba</v>
      </c>
      <c r="C546" s="345" t="str">
        <f>+VLOOKUP(A546,[2]DISTRIBUCIÓN!$A$7:$E$596,5,FALSE)</f>
        <v>María Raya</v>
      </c>
      <c r="D546" s="345" t="s">
        <v>3430</v>
      </c>
      <c r="E546" s="349" t="s">
        <v>3431</v>
      </c>
    </row>
    <row r="547" spans="1:5">
      <c r="A547" s="271">
        <v>2303</v>
      </c>
      <c r="B547" s="271" t="str">
        <f>+VLOOKUP(A547,'[2]PT RESUMEN ENTIDADES DEL SP'!$B$9:$C$2780,2,FALSE)</f>
        <v>Empresa Municipal de Areas Verdes y Recreación alternativa</v>
      </c>
      <c r="C547" s="345" t="str">
        <f>+VLOOKUP(A547,[2]DISTRIBUCIÓN!$A$7:$E$596,5,FALSE)</f>
        <v>María Raya</v>
      </c>
      <c r="D547" s="345" t="s">
        <v>3430</v>
      </c>
      <c r="E547" s="349" t="s">
        <v>3431</v>
      </c>
    </row>
    <row r="548" spans="1:5">
      <c r="A548" s="271">
        <v>2311</v>
      </c>
      <c r="B548" s="271" t="str">
        <f>+VLOOKUP(A548,'[2]PT RESUMEN ENTIDADES DEL SP'!$B$9:$C$2780,2,FALSE)</f>
        <v>SERVICIO DE ENCAUZAMIENTO DE RIOS (SEARPI)</v>
      </c>
      <c r="C548" s="345" t="str">
        <f>+VLOOKUP(A548,[2]DISTRIBUCIÓN!$A$7:$E$596,5,FALSE)</f>
        <v>Virginia Huanca</v>
      </c>
      <c r="D548" s="345" t="str">
        <f>+VLOOKUP(C548,[3]Hoja1!$A$3:$C$15,2,FALSE)</f>
        <v>2183333 - 1636</v>
      </c>
      <c r="E548" s="351" t="str">
        <f>+VLOOKUP(C548,[3]Hoja1!$A$3:$C$15,3,FALSE)</f>
        <v>virginia.huanca@economiayfinanzas.gob.bo</v>
      </c>
    </row>
    <row r="549" spans="1:5">
      <c r="A549" s="271">
        <v>2312</v>
      </c>
      <c r="B549" s="271" t="str">
        <f>+VLOOKUP(A549,'[2]PT RESUMEN ENTIDADES DEL SP'!$B$9:$C$2780,2,FALSE)</f>
        <v>EMPRESA MUNICIPAL DE AGUA POTABLE Y ALCANTARILLADO VIACHA</v>
      </c>
      <c r="C549" s="345" t="str">
        <f>+VLOOKUP(A549,[2]DISTRIBUCIÓN!$A$7:$E$596,5,FALSE)</f>
        <v>María Raya</v>
      </c>
      <c r="D549" s="345" t="s">
        <v>3430</v>
      </c>
      <c r="E549" s="349" t="s">
        <v>3431</v>
      </c>
    </row>
    <row r="550" spans="1:5">
      <c r="A550" s="271">
        <v>2313</v>
      </c>
      <c r="B550" s="271" t="str">
        <f>+VLOOKUP(A550,'[2]PT RESUMEN ENTIDADES DEL SP'!$B$9:$C$2780,2,FALSE)</f>
        <v>ENTIDAD MUNICIPAL DE ASEO URBANO SUCRE</v>
      </c>
      <c r="C550" s="345" t="str">
        <f>+VLOOKUP(A550,[2]DISTRIBUCIÓN!$A$7:$E$596,5,FALSE)</f>
        <v>Virginia Callisaya</v>
      </c>
      <c r="D550" s="345" t="str">
        <f>+VLOOKUP(C550,[3]Hoja1!$A$3:$C$15,2,FALSE)</f>
        <v>2183333 - 1645</v>
      </c>
      <c r="E550" s="351" t="str">
        <f>+VLOOKUP(C550,[3]Hoja1!$A$3:$C$15,3,FALSE)</f>
        <v>virginia.callisaya@economiayfinanzas.gob.bo</v>
      </c>
    </row>
    <row r="551" spans="1:5">
      <c r="A551" s="271">
        <v>2314</v>
      </c>
      <c r="B551" s="271" t="str">
        <f>+VLOOKUP(A551,'[2]PT RESUMEN ENTIDADES DEL SP'!$B$9:$C$2780,2,FALSE)</f>
        <v>EMPRESA MUNICIPAL DE AREAS VERDES SUCRE</v>
      </c>
      <c r="C551" s="345" t="str">
        <f>+VLOOKUP(A551,[2]DISTRIBUCIÓN!$A$7:$E$596,5,FALSE)</f>
        <v>María Raya</v>
      </c>
      <c r="D551" s="345" t="s">
        <v>3430</v>
      </c>
      <c r="E551" s="349" t="s">
        <v>3431</v>
      </c>
    </row>
    <row r="552" spans="1:5">
      <c r="A552" s="271">
        <v>2315</v>
      </c>
      <c r="B552" s="271" t="str">
        <f>+VLOOKUP(A552,'[2]PT RESUMEN ENTIDADES DEL SP'!$B$9:$C$2780,2,FALSE)</f>
        <v xml:space="preserve">Empresa Municipal de Servicio de Aseo </v>
      </c>
      <c r="C552" s="345" t="str">
        <f>+VLOOKUP(A552,[2]DISTRIBUCIÓN!$A$7:$E$596,5,FALSE)</f>
        <v>María Raya</v>
      </c>
      <c r="D552" s="345" t="s">
        <v>3430</v>
      </c>
      <c r="E552" s="349" t="s">
        <v>3431</v>
      </c>
    </row>
    <row r="553" spans="1:5">
      <c r="A553" s="271">
        <v>2316</v>
      </c>
      <c r="B553" s="271" t="str">
        <f>+VLOOKUP(A553,'[2]PT RESUMEN ENTIDADES DEL SP'!$B$9:$C$2780,2,FALSE)</f>
        <v>Empresa Municipal de Áreas Verdes, Parques y Forestación</v>
      </c>
      <c r="C553" s="345" t="str">
        <f>+VLOOKUP(A553,[2]DISTRIBUCIÓN!$A$7:$E$596,5,FALSE)</f>
        <v>María Raya</v>
      </c>
      <c r="D553" s="345" t="s">
        <v>3430</v>
      </c>
      <c r="E553" s="349" t="s">
        <v>3431</v>
      </c>
    </row>
    <row r="554" spans="1:5">
      <c r="A554" s="271">
        <v>2317</v>
      </c>
      <c r="B554" s="271" t="str">
        <f>+VLOOKUP(A554,'[2]PT RESUMEN ENTIDADES DEL SP'!$B$9:$C$2780,2,FALSE)</f>
        <v>Empresa Municipal de Asfaltos y Vías</v>
      </c>
      <c r="C554" s="345" t="str">
        <f>+VLOOKUP(A554,[2]DISTRIBUCIÓN!$A$7:$E$596,5,FALSE)</f>
        <v>María Raya</v>
      </c>
      <c r="D554" s="345" t="s">
        <v>3430</v>
      </c>
      <c r="E554" s="349" t="s">
        <v>3431</v>
      </c>
    </row>
    <row r="555" spans="1:5">
      <c r="A555" s="271">
        <v>2318</v>
      </c>
      <c r="B555" s="271" t="str">
        <f>+VLOOKUP(A555,'[2]PT RESUMEN ENTIDADES DEL SP'!$B$9:$C$2780,2,FALSE)</f>
        <v>Entidad Descentralizada UMMIPRE PROMAN</v>
      </c>
      <c r="C555" s="345" t="str">
        <f>+VLOOKUP(A555,[2]DISTRIBUCIÓN!$A$7:$E$596,5,FALSE)</f>
        <v>Virginia Callisaya</v>
      </c>
      <c r="D555" s="345" t="str">
        <f>+VLOOKUP(C555,[3]Hoja1!$A$3:$C$15,2,FALSE)</f>
        <v>2183333 - 1645</v>
      </c>
      <c r="E555" s="351" t="str">
        <f>+VLOOKUP(C555,[3]Hoja1!$A$3:$C$15,3,FALSE)</f>
        <v>virginia.callisaya@economiayfinanzas.gob.bo</v>
      </c>
    </row>
    <row r="556" spans="1:5">
      <c r="A556" s="271">
        <v>2320</v>
      </c>
      <c r="B556" s="271" t="str">
        <f>+VLOOKUP(A556,'[2]PT RESUMEN ENTIDADES DEL SP'!$B$9:$C$2780,2,FALSE)</f>
        <v>EMPRESA PUBLICA MUNICIPAL DE SERVICIOS DE AGUA Y ALCANTARRILLADO SANITARIO DE COBIJA</v>
      </c>
      <c r="C556" s="345" t="str">
        <f>+VLOOKUP(A556,[2]DISTRIBUCIÓN!$A$7:$E$596,5,FALSE)</f>
        <v>María Raya</v>
      </c>
      <c r="D556" s="345" t="s">
        <v>3430</v>
      </c>
      <c r="E556" s="349" t="s">
        <v>3431</v>
      </c>
    </row>
    <row r="557" spans="1:5">
      <c r="A557" s="271">
        <v>2322</v>
      </c>
      <c r="B557" s="271" t="str">
        <f>+VLOOKUP(A557,'[2]PT RESUMEN ENTIDADES DEL SP'!$B$9:$C$2780,2,FALSE)</f>
        <v>ENTIDAD MATADERO FRIGORIFICO MUNICIPAL DE TARIJA</v>
      </c>
      <c r="C557" s="345" t="str">
        <f>+VLOOKUP(A557,[2]DISTRIBUCIÓN!$A$7:$E$596,5,FALSE)</f>
        <v>Virginia Callisaya</v>
      </c>
      <c r="D557" s="345" t="str">
        <f>+VLOOKUP(C557,[3]Hoja1!$A$3:$C$15,2,FALSE)</f>
        <v>2183333 - 1645</v>
      </c>
      <c r="E557" s="351" t="str">
        <f>+VLOOKUP(C557,[3]Hoja1!$A$3:$C$15,3,FALSE)</f>
        <v>virginia.callisaya@economiayfinanzas.gob.bo</v>
      </c>
    </row>
    <row r="558" spans="1:5">
      <c r="A558" s="271">
        <v>2323</v>
      </c>
      <c r="B558" s="271" t="str">
        <f>+VLOOKUP(A558,'[2]PT RESUMEN ENTIDADES DEL SP'!$B$9:$C$2780,2,FALSE)</f>
        <v>ENTIDAD ASEO MUNICIPAL DE TARIJA</v>
      </c>
      <c r="C558" s="345" t="str">
        <f>+VLOOKUP(A558,[2]DISTRIBUCIÓN!$A$7:$E$596,5,FALSE)</f>
        <v>Virginia Callisaya</v>
      </c>
      <c r="D558" s="345" t="str">
        <f>+VLOOKUP(C558,[3]Hoja1!$A$3:$C$15,2,FALSE)</f>
        <v>2183333 - 1645</v>
      </c>
      <c r="E558" s="351" t="str">
        <f>+VLOOKUP(C558,[3]Hoja1!$A$3:$C$15,3,FALSE)</f>
        <v>virginia.callisaya@economiayfinanzas.gob.bo</v>
      </c>
    </row>
    <row r="559" spans="1:5">
      <c r="A559" s="271">
        <v>2324</v>
      </c>
      <c r="B559" s="271" t="str">
        <f>+VLOOKUP(A559,'[2]PT RESUMEN ENTIDADES DEL SP'!$B$9:$C$2780,2,FALSE)</f>
        <v>ENTIDAD OBRAS PUBLICAS MUNICIPALES DE TARIJA</v>
      </c>
      <c r="C559" s="345" t="str">
        <f>+VLOOKUP(A559,[2]DISTRIBUCIÓN!$A$7:$E$596,5,FALSE)</f>
        <v>Virginia Callisaya</v>
      </c>
      <c r="D559" s="345" t="str">
        <f>+VLOOKUP(C559,[3]Hoja1!$A$3:$C$15,2,FALSE)</f>
        <v>2183333 - 1645</v>
      </c>
      <c r="E559" s="351" t="str">
        <f>+VLOOKUP(C559,[3]Hoja1!$A$3:$C$15,3,FALSE)</f>
        <v>virginia.callisaya@economiayfinanzas.gob.bo</v>
      </c>
    </row>
    <row r="560" spans="1:5">
      <c r="A560" s="271">
        <v>2325</v>
      </c>
      <c r="B560" s="271" t="str">
        <f>+VLOOKUP(A560,'[2]PT RESUMEN ENTIDADES DEL SP'!$B$9:$C$2780,2,FALSE)</f>
        <v>ENTIDAD ORDENAMIENTO TERRITORIAL DE TARIJA</v>
      </c>
      <c r="C560" s="345" t="str">
        <f>+VLOOKUP(A560,[2]DISTRIBUCIÓN!$A$7:$E$596,5,FALSE)</f>
        <v>Virginia Callisaya</v>
      </c>
      <c r="D560" s="345" t="str">
        <f>+VLOOKUP(C560,[3]Hoja1!$A$3:$C$15,2,FALSE)</f>
        <v>2183333 - 1645</v>
      </c>
      <c r="E560" s="351" t="str">
        <f>+VLOOKUP(C560,[3]Hoja1!$A$3:$C$15,3,FALSE)</f>
        <v>virginia.callisaya@economiayfinanzas.gob.bo</v>
      </c>
    </row>
    <row r="561" spans="1:5">
      <c r="A561" s="271">
        <v>2326</v>
      </c>
      <c r="B561" s="271" t="str">
        <f>+VLOOKUP(A561,'[2]PT RESUMEN ENTIDADES DEL SP'!$B$9:$C$2780,2,FALSE)</f>
        <v>ENTIDAD ORDEN Y SEGURIDAD CIUDADANA MUNICIPAL DE TARIJA</v>
      </c>
      <c r="C561" s="345" t="str">
        <f>+VLOOKUP(A561,[2]DISTRIBUCIÓN!$A$7:$E$596,5,FALSE)</f>
        <v>Virginia Callisaya</v>
      </c>
      <c r="D561" s="345" t="str">
        <f>+VLOOKUP(C561,[3]Hoja1!$A$3:$C$15,2,FALSE)</f>
        <v>2183333 - 1645</v>
      </c>
      <c r="E561" s="351" t="str">
        <f>+VLOOKUP(C561,[3]Hoja1!$A$3:$C$15,3,FALSE)</f>
        <v>virginia.callisaya@economiayfinanzas.gob.bo</v>
      </c>
    </row>
    <row r="562" spans="1:5">
      <c r="A562" s="271">
        <v>2327</v>
      </c>
      <c r="B562" s="271" t="str">
        <f>+VLOOKUP(A562,'[2]PT RESUMEN ENTIDADES DEL SP'!$B$9:$C$2780,2,FALSE)</f>
        <v>EMPRESA MUNICIPAL AUTONOMA DE AGUA POTABLE Y ALCANTARILLADO  DE YACUIBA</v>
      </c>
      <c r="C562" s="345" t="str">
        <f>+VLOOKUP(A562,[2]DISTRIBUCIÓN!$A$7:$E$596,5,FALSE)</f>
        <v>María Raya</v>
      </c>
      <c r="D562" s="345" t="s">
        <v>3430</v>
      </c>
      <c r="E562" s="349" t="s">
        <v>3431</v>
      </c>
    </row>
    <row r="563" spans="1:5">
      <c r="A563" s="271">
        <v>2328</v>
      </c>
      <c r="B563" s="271" t="str">
        <f>+VLOOKUP(A563,'[2]PT RESUMEN ENTIDADES DEL SP'!$B$9:$C$2780,2,FALSE)</f>
        <v>EMPRESA MUNICIPAL DE AGUA POTABLE Y ALCANTARILLADO SANITARIO DE URIONDO</v>
      </c>
      <c r="C563" s="345" t="str">
        <f>+VLOOKUP(A563,[2]DISTRIBUCIÓN!$A$7:$E$596,5,FALSE)</f>
        <v>María Raya</v>
      </c>
      <c r="D563" s="345" t="s">
        <v>3430</v>
      </c>
      <c r="E563" s="349" t="s">
        <v>3431</v>
      </c>
    </row>
    <row r="564" spans="1:5">
      <c r="A564" s="271">
        <v>2330</v>
      </c>
      <c r="B564" s="271" t="str">
        <f>+VLOOKUP(A564,'[2]PT RESUMEN ENTIDADES DEL SP'!$B$9:$C$2780,2,FALSE)</f>
        <v>EMPRESA PÚBLICA DEPARTAMENTAL DE SERVICIOS ELECTRICOS TARIJA - SETAR</v>
      </c>
      <c r="C564" s="345" t="str">
        <f>+VLOOKUP(A564,[2]DISTRIBUCIÓN!$A$7:$E$596,5,FALSE)</f>
        <v>Emma Ticonipa</v>
      </c>
      <c r="D564" s="345" t="str">
        <f>+VLOOKUP(C564,[3]Hoja1!$A$3:$C$15,2,FALSE)</f>
        <v>2183333 - 1635</v>
      </c>
      <c r="E564" s="351" t="str">
        <f>+VLOOKUP(C564,[3]Hoja1!$A$3:$C$15,3,FALSE)</f>
        <v>emma.ticonipa@economiayfinanzas.gob.bo</v>
      </c>
    </row>
    <row r="565" spans="1:5">
      <c r="A565" s="271">
        <v>2331</v>
      </c>
      <c r="B565" s="271" t="str">
        <f>+VLOOKUP(A565,'[2]PT RESUMEN ENTIDADES DEL SP'!$B$9:$C$2780,2,FALSE)</f>
        <v>ENTIDAD DESCENTRALIZADA MUNICIPAL TERMINAL DE BUSES LA PAZ</v>
      </c>
      <c r="C565" s="345" t="str">
        <f>+VLOOKUP(A565,[2]DISTRIBUCIÓN!$A$7:$E$596,5,FALSE)</f>
        <v>Virginia Callisaya</v>
      </c>
      <c r="D565" s="345" t="str">
        <f>+VLOOKUP(C565,[3]Hoja1!$A$3:$C$15,2,FALSE)</f>
        <v>2183333 - 1645</v>
      </c>
      <c r="E565" s="351" t="str">
        <f>+VLOOKUP(C565,[3]Hoja1!$A$3:$C$15,3,FALSE)</f>
        <v>virginia.callisaya@economiayfinanzas.gob.bo</v>
      </c>
    </row>
    <row r="566" spans="1:5">
      <c r="A566" s="271">
        <v>2333</v>
      </c>
      <c r="B566" s="271" t="str">
        <f>+VLOOKUP(A566,'[2]PT RESUMEN ENTIDADES DEL SP'!$B$9:$C$2780,2,FALSE)</f>
        <v>ENTIDAD DIRECCIÓN DE LA TERMINAL DE BUSES DE TARIJA</v>
      </c>
      <c r="C566" s="345" t="str">
        <f>+VLOOKUP(A566,[2]DISTRIBUCIÓN!$A$7:$E$596,5,FALSE)</f>
        <v>Virginia Callisaya</v>
      </c>
      <c r="D566" s="345" t="str">
        <f>+VLOOKUP(C566,[3]Hoja1!$A$3:$C$15,2,FALSE)</f>
        <v>2183333 - 1645</v>
      </c>
      <c r="E566" s="351" t="str">
        <f>+VLOOKUP(C566,[3]Hoja1!$A$3:$C$15,3,FALSE)</f>
        <v>virginia.callisaya@economiayfinanzas.gob.bo</v>
      </c>
    </row>
    <row r="567" spans="1:5">
      <c r="A567" s="271">
        <v>2334</v>
      </c>
      <c r="B567" s="271" t="str">
        <f>+VLOOKUP(A567,'[2]PT RESUMEN ENTIDADES DEL SP'!$B$9:$C$2780,2,FALSE)</f>
        <v>ENTIDAD DESCENTRALIZADA MUNICIPAL DE MAQUINARIA Y EQUIPO</v>
      </c>
      <c r="C567" s="345" t="str">
        <f>+VLOOKUP(A567,[2]DISTRIBUCIÓN!$A$7:$E$596,5,FALSE)</f>
        <v>Virginia Callisaya</v>
      </c>
      <c r="D567" s="345" t="str">
        <f>+VLOOKUP(C567,[3]Hoja1!$A$3:$C$15,2,FALSE)</f>
        <v>2183333 - 1645</v>
      </c>
      <c r="E567" s="351" t="str">
        <f>+VLOOKUP(C567,[3]Hoja1!$A$3:$C$15,3,FALSE)</f>
        <v>virginia.callisaya@economiayfinanzas.gob.bo</v>
      </c>
    </row>
    <row r="568" spans="1:5">
      <c r="A568" s="271">
        <v>2335</v>
      </c>
      <c r="B568" s="271" t="str">
        <f>+VLOOKUP(A568,'[2]PT RESUMEN ENTIDADES DEL SP'!$B$9:$C$2780,2,FALSE)</f>
        <v>ENTIDAD MUNICIPAL DE ASEO POTOSI</v>
      </c>
      <c r="C568" s="345" t="str">
        <f>+VLOOKUP(A568,[2]DISTRIBUCIÓN!$A$7:$E$596,5,FALSE)</f>
        <v>Virginia Callisaya</v>
      </c>
      <c r="D568" s="345" t="str">
        <f>+VLOOKUP(C568,[3]Hoja1!$A$3:$C$15,2,FALSE)</f>
        <v>2183333 - 1645</v>
      </c>
      <c r="E568" s="351" t="str">
        <f>+VLOOKUP(C568,[3]Hoja1!$A$3:$C$15,3,FALSE)</f>
        <v>virginia.callisaya@economiayfinanzas.gob.bo</v>
      </c>
    </row>
    <row r="569" spans="1:5">
      <c r="A569" s="271">
        <v>2336</v>
      </c>
      <c r="B569" s="271" t="str">
        <f>+VLOOKUP(A569,'[2]PT RESUMEN ENTIDADES DEL SP'!$B$9:$C$2780,2,FALSE)</f>
        <v>EMPRESA PÚBLICA DEPARTAMENTAL FÁBRICA DE CALAMINAS Y CLAVOS POTOSI</v>
      </c>
      <c r="C569" s="345" t="str">
        <f>+VLOOKUP(A569,[2]DISTRIBUCIÓN!$A$7:$E$596,5,FALSE)</f>
        <v>Emma Ticonipa</v>
      </c>
      <c r="D569" s="345" t="str">
        <f>+VLOOKUP(C569,[3]Hoja1!$A$3:$C$15,2,FALSE)</f>
        <v>2183333 - 1635</v>
      </c>
      <c r="E569" s="351" t="str">
        <f>+VLOOKUP(C569,[3]Hoja1!$A$3:$C$15,3,FALSE)</f>
        <v>emma.ticonipa@economiayfinanzas.gob.bo</v>
      </c>
    </row>
    <row r="570" spans="1:5">
      <c r="A570" s="271">
        <v>2337</v>
      </c>
      <c r="B570" s="271" t="str">
        <f>+VLOOKUP(A570,'[2]PT RESUMEN ENTIDADES DEL SP'!$B$9:$C$2780,2,FALSE)</f>
        <v>ENTIDAD DESCENTRALIZADA MUNICIPAL DE CEMENTERIOS DE LA PAZ</v>
      </c>
      <c r="C570" s="345" t="str">
        <f>+VLOOKUP(A570,[2]DISTRIBUCIÓN!$A$7:$E$596,5,FALSE)</f>
        <v>Virginia Callisaya</v>
      </c>
      <c r="D570" s="345" t="str">
        <f>+VLOOKUP(C570,[3]Hoja1!$A$3:$C$15,2,FALSE)</f>
        <v>2183333 - 1645</v>
      </c>
      <c r="E570" s="351" t="str">
        <f>+VLOOKUP(C570,[3]Hoja1!$A$3:$C$15,3,FALSE)</f>
        <v>virginia.callisaya@economiayfinanzas.gob.bo</v>
      </c>
    </row>
    <row r="571" spans="1:5">
      <c r="A571" s="271">
        <v>2338</v>
      </c>
      <c r="B571" s="271" t="str">
        <f>+VLOOKUP(A571,'[2]PT RESUMEN ENTIDADES DEL SP'!$B$9:$C$2780,2,FALSE)</f>
        <v xml:space="preserve">EMPRESA PRESTADORA DE SERVICIO DE AGUA POTABLE Y ALCANTARILLADO </v>
      </c>
      <c r="C571" s="345" t="str">
        <f>+VLOOKUP(A571,[2]DISTRIBUCIÓN!$A$7:$E$596,5,FALSE)</f>
        <v>María Raya</v>
      </c>
      <c r="D571" s="345" t="s">
        <v>3430</v>
      </c>
      <c r="E571" s="349" t="s">
        <v>3431</v>
      </c>
    </row>
    <row r="572" spans="1:5">
      <c r="A572" s="271">
        <v>2339</v>
      </c>
      <c r="B572" s="271" t="str">
        <f>+VLOOKUP(A572,'[2]PT RESUMEN ENTIDADES DEL SP'!$B$9:$C$2780,2,FALSE)</f>
        <v>EMPRESA MUNICIPAL FABRICA DE JOYAS</v>
      </c>
      <c r="C572" s="345" t="str">
        <f>+VLOOKUP(A572,[2]DISTRIBUCIÓN!$A$7:$E$596,5,FALSE)</f>
        <v>María Raya</v>
      </c>
      <c r="D572" s="345" t="s">
        <v>3430</v>
      </c>
      <c r="E572" s="349" t="s">
        <v>3431</v>
      </c>
    </row>
    <row r="573" spans="1:5">
      <c r="A573" s="271">
        <v>2341</v>
      </c>
      <c r="B573" s="271" t="str">
        <f>+VLOOKUP(A573,'[2]PT RESUMEN ENTIDADES DEL SP'!$B$9:$C$2780,2,FALSE)</f>
        <v>EMPRESA MUNICIPAL DE DISTRIBUCION DE ENERGIA ELECTRICA LLALLAGUA</v>
      </c>
      <c r="C573" s="345" t="str">
        <f>+VLOOKUP(A573,[2]DISTRIBUCIÓN!$A$7:$E$596,5,FALSE)</f>
        <v>María Raya</v>
      </c>
      <c r="D573" s="345" t="s">
        <v>3430</v>
      </c>
      <c r="E573" s="349" t="s">
        <v>3431</v>
      </c>
    </row>
    <row r="574" spans="1:5">
      <c r="A574" s="271">
        <v>2342</v>
      </c>
      <c r="B574" s="271" t="str">
        <f>+VLOOKUP(A574,'[2]PT RESUMEN ENTIDADES DEL SP'!$B$9:$C$2780,2,FALSE)</f>
        <v>ENTIDAD DE SERVICIO DE AGUA POTABLE Y ALCANTARILLADO MUNICIPAL</v>
      </c>
      <c r="C574" s="345" t="str">
        <f>+VLOOKUP(A574,[2]DISTRIBUCIÓN!$A$7:$E$596,5,FALSE)</f>
        <v>Virginia Callisaya</v>
      </c>
      <c r="D574" s="345" t="str">
        <f>+VLOOKUP(C574,[3]Hoja1!$A$3:$C$15,2,FALSE)</f>
        <v>2183333 - 1645</v>
      </c>
      <c r="E574" s="351" t="str">
        <f>+VLOOKUP(C574,[3]Hoja1!$A$3:$C$15,3,FALSE)</f>
        <v>virginia.callisaya@economiayfinanzas.gob.bo</v>
      </c>
    </row>
    <row r="575" spans="1:5">
      <c r="A575" s="271">
        <v>2344</v>
      </c>
      <c r="B575" s="271" t="str">
        <f>+VLOOKUP(A575,'[2]PT RESUMEN ENTIDADES DEL SP'!$B$9:$C$2780,2,FALSE)</f>
        <v>NUEVA VIDA SANTA CRUZ</v>
      </c>
      <c r="C575" s="345" t="str">
        <f>+VLOOKUP(A575,[2]DISTRIBUCIÓN!$A$7:$E$596,5,FALSE)</f>
        <v>Virginia Huanca</v>
      </c>
      <c r="D575" s="345" t="str">
        <f>+VLOOKUP(C575,[3]Hoja1!$A$3:$C$15,2,FALSE)</f>
        <v>2183333 - 1636</v>
      </c>
      <c r="E575" s="351" t="str">
        <f>+VLOOKUP(C575,[3]Hoja1!$A$3:$C$15,3,FALSE)</f>
        <v>virginia.huanca@economiayfinanzas.gob.bo</v>
      </c>
    </row>
    <row r="576" spans="1:5">
      <c r="A576" s="271">
        <v>2346</v>
      </c>
      <c r="B576" s="271" t="str">
        <f>+VLOOKUP(A576,'[2]PT RESUMEN ENTIDADES DEL SP'!$B$9:$C$2780,2,FALSE)</f>
        <v>ENTIDAD DESCENTRALIZADA TERMINAL METROPOLITANA EL ALTO</v>
      </c>
      <c r="C576" s="345" t="str">
        <f>+VLOOKUP(A576,[2]DISTRIBUCIÓN!$A$7:$E$596,5,FALSE)</f>
        <v>Virginia Callisaya</v>
      </c>
      <c r="D576" s="345" t="str">
        <f>+VLOOKUP(C576,[3]Hoja1!$A$3:$C$15,2,FALSE)</f>
        <v>2183333 - 1645</v>
      </c>
      <c r="E576" s="351" t="str">
        <f>+VLOOKUP(C576,[3]Hoja1!$A$3:$C$15,3,FALSE)</f>
        <v>virginia.callisaya@economiayfinanzas.gob.bo</v>
      </c>
    </row>
    <row r="577" spans="1:5">
      <c r="A577" s="271">
        <v>2351</v>
      </c>
      <c r="B577" s="271" t="str">
        <f>+VLOOKUP(A577,'[2]PT RESUMEN ENTIDADES DEL SP'!$B$9:$C$2780,2,FALSE)</f>
        <v>LABORATORIO INDUSTRIAL DE PRODUCTOS NATURALES KALLPAWAWA</v>
      </c>
      <c r="C577" s="345" t="str">
        <f>+VLOOKUP(A577,[2]DISTRIBUCIÓN!$A$7:$E$596,5,FALSE)</f>
        <v>María Raya</v>
      </c>
      <c r="D577" s="345" t="s">
        <v>3430</v>
      </c>
      <c r="E577" s="349" t="s">
        <v>3431</v>
      </c>
    </row>
    <row r="578" spans="1:5">
      <c r="A578" s="271">
        <v>2353</v>
      </c>
      <c r="B578" s="271" t="str">
        <f>+VLOOKUP(A578,'[2]PT RESUMEN ENTIDADES DEL SP'!$B$9:$C$2780,2,FALSE)</f>
        <v>EMPRESA MUNICIPAL DE AGUA POTABLE Y ALCANTARILLADO SANITARIO DE RIBERALTA - "EMAAR"</v>
      </c>
      <c r="C578" s="345" t="str">
        <f>+VLOOKUP(A578,[2]DISTRIBUCIÓN!$A$7:$E$596,5,FALSE)</f>
        <v>Virginia Callisaya</v>
      </c>
      <c r="D578" s="345" t="str">
        <f>+VLOOKUP(C578,[3]Hoja1!$A$3:$C$15,2,FALSE)</f>
        <v>2183333 - 1645</v>
      </c>
      <c r="E578" s="351" t="str">
        <f>+VLOOKUP(C578,[3]Hoja1!$A$3:$C$15,3,FALSE)</f>
        <v>virginia.callisaya@economiayfinanzas.gob.bo</v>
      </c>
    </row>
    <row r="579" spans="1:5">
      <c r="A579" s="271">
        <v>2354</v>
      </c>
      <c r="B579" s="271" t="str">
        <f>+VLOOKUP(A579,'[2]PT RESUMEN ENTIDADES DEL SP'!$B$9:$C$2780,2,FALSE)</f>
        <v>EMPRESA PRESTADORA DE SERVICIOS DE AGUA Y ALCANTARILLADO (EPSA-COROICO)</v>
      </c>
      <c r="C579" s="345" t="str">
        <f>+VLOOKUP(A579,[2]DISTRIBUCIÓN!$A$7:$E$596,5,FALSE)</f>
        <v>Virginia Callisaya</v>
      </c>
      <c r="D579" s="345" t="str">
        <f>+VLOOKUP(C579,[3]Hoja1!$A$3:$C$15,2,FALSE)</f>
        <v>2183333 - 1645</v>
      </c>
      <c r="E579" s="351" t="str">
        <f>+VLOOKUP(C579,[3]Hoja1!$A$3:$C$15,3,FALSE)</f>
        <v>virginia.callisaya@economiayfinanzas.gob.bo</v>
      </c>
    </row>
    <row r="580" spans="1:5">
      <c r="A580" s="271">
        <v>2358</v>
      </c>
      <c r="B580" s="271" t="str">
        <f>+VLOOKUP(A580,'[2]PT RESUMEN ENTIDADES DEL SP'!$B$9:$C$2780,2,FALSE)</f>
        <v>EMPRESA MUNICIPAL DE ASEO ORURO</v>
      </c>
      <c r="C580" s="345" t="str">
        <f>+VLOOKUP(A580,[2]DISTRIBUCIÓN!$A$7:$E$596,5,FALSE)</f>
        <v>María Raya</v>
      </c>
      <c r="D580" s="345" t="s">
        <v>3430</v>
      </c>
      <c r="E580" s="349" t="s">
        <v>3431</v>
      </c>
    </row>
    <row r="581" spans="1:5">
      <c r="A581" s="271">
        <v>3101</v>
      </c>
      <c r="B581" s="271" t="str">
        <f>+VLOOKUP(A581,'[2]PT RESUMEN ENTIDADES DEL SP'!$B$9:$C$2780,2,FALSE)</f>
        <v>Autonomía del Territorio Indígena Originario Campesino Guaraní Chaqueño de Huacaya</v>
      </c>
      <c r="C581" s="345" t="str">
        <f>+VLOOKUP(A581,[2]DISTRIBUCIÓN!$A$7:$E$596,5,FALSE)</f>
        <v>Jeovana Zabala</v>
      </c>
      <c r="D581" s="345" t="str">
        <f>+VLOOKUP(C581,[3]Hoja1!$A$3:$C$15,2,FALSE)</f>
        <v>2183333 - 1663</v>
      </c>
      <c r="E581" s="351" t="str">
        <f>+VLOOKUP(C581,[3]Hoja1!$A$3:$C$15,3,FALSE)</f>
        <v>jeovana.zabala@economiayfinanzas.gob.bo</v>
      </c>
    </row>
    <row r="582" spans="1:5">
      <c r="A582" s="271">
        <v>3301</v>
      </c>
      <c r="B582" s="271" t="s">
        <v>823</v>
      </c>
      <c r="C582" s="345" t="str">
        <f>+VLOOKUP(A582,[2]DISTRIBUCIÓN!$A$7:$E$596,5,FALSE)</f>
        <v>Jeovana Zabala</v>
      </c>
      <c r="D582" s="345" t="str">
        <f>+VLOOKUP(C582,[3]Hoja1!$A$3:$C$15,2,FALSE)</f>
        <v>2183333 - 1663</v>
      </c>
      <c r="E582" s="351" t="str">
        <f>+VLOOKUP(C582,[3]Hoja1!$A$3:$C$15,3,FALSE)</f>
        <v>jeovana.zabala@economiayfinanzas.gob.bo</v>
      </c>
    </row>
    <row r="583" spans="1:5">
      <c r="A583" s="271">
        <v>3401</v>
      </c>
      <c r="B583" s="271" t="s">
        <v>729</v>
      </c>
      <c r="C583" s="345" t="str">
        <f>+VLOOKUP(A583,[2]DISTRIBUCIÓN!$A$7:$E$596,5,FALSE)</f>
        <v>Jeovana Zabala</v>
      </c>
      <c r="D583" s="345" t="str">
        <f>+VLOOKUP(C583,[3]Hoja1!$A$3:$C$15,2,FALSE)</f>
        <v>2183333 - 1663</v>
      </c>
      <c r="E583" s="351" t="str">
        <f>+VLOOKUP(C583,[3]Hoja1!$A$3:$C$15,3,FALSE)</f>
        <v>jeovana.zabala@economiayfinanzas.gob.bo</v>
      </c>
    </row>
    <row r="584" spans="1:5">
      <c r="A584" s="271">
        <v>3402</v>
      </c>
      <c r="B584" s="271" t="s">
        <v>824</v>
      </c>
      <c r="C584" s="345" t="str">
        <f>+VLOOKUP(A584,[2]DISTRIBUCIÓN!$A$7:$E$596,5,FALSE)</f>
        <v>Jeovana Zabala</v>
      </c>
      <c r="D584" s="345" t="str">
        <f>+VLOOKUP(C584,[3]Hoja1!$A$3:$C$15,2,FALSE)</f>
        <v>2183333 - 1663</v>
      </c>
      <c r="E584" s="351" t="str">
        <f>+VLOOKUP(C584,[3]Hoja1!$A$3:$C$15,3,FALSE)</f>
        <v>jeovana.zabala@economiayfinanzas.gob.bo</v>
      </c>
    </row>
    <row r="585" spans="1:5">
      <c r="A585" s="271">
        <v>3501</v>
      </c>
      <c r="B585" s="271" t="s">
        <v>825</v>
      </c>
      <c r="C585" s="345" t="str">
        <f>+VLOOKUP(A585,[2]DISTRIBUCIÓN!$A$7:$E$596,5,FALSE)</f>
        <v>Jeovana Zabala</v>
      </c>
      <c r="D585" s="345" t="str">
        <f>+VLOOKUP(C585,[3]Hoja1!$A$3:$C$15,2,FALSE)</f>
        <v>2183333 - 1663</v>
      </c>
      <c r="E585" s="351" t="str">
        <f>+VLOOKUP(C585,[3]Hoja1!$A$3:$C$15,3,FALSE)</f>
        <v>jeovana.zabala@economiayfinanzas.gob.bo</v>
      </c>
    </row>
    <row r="586" spans="1:5">
      <c r="A586" s="271">
        <v>3701</v>
      </c>
      <c r="B586" s="271" t="s">
        <v>826</v>
      </c>
      <c r="C586" s="345" t="str">
        <f>+VLOOKUP(A586,[2]DISTRIBUCIÓN!$A$7:$E$596,5,FALSE)</f>
        <v>Jeovana Zabala</v>
      </c>
      <c r="D586" s="345" t="str">
        <f>+VLOOKUP(C586,[3]Hoja1!$A$3:$C$15,2,FALSE)</f>
        <v>2183333 - 1663</v>
      </c>
      <c r="E586" s="351" t="str">
        <f>+VLOOKUP(C586,[3]Hoja1!$A$3:$C$15,3,FALSE)</f>
        <v>jeovana.zabala@economiayfinanzas.gob.bo</v>
      </c>
    </row>
    <row r="587" spans="1:5">
      <c r="A587" s="271">
        <v>3702</v>
      </c>
      <c r="B587" s="271" t="s">
        <v>827</v>
      </c>
      <c r="C587" s="345" t="str">
        <f>+VLOOKUP(A587,[2]DISTRIBUCIÓN!$A$7:$E$596,5,FALSE)</f>
        <v>Jeovana Zabala</v>
      </c>
      <c r="D587" s="345" t="str">
        <f>+VLOOKUP(C587,[3]Hoja1!$A$3:$C$15,2,FALSE)</f>
        <v>2183333 - 1663</v>
      </c>
      <c r="E587" s="351" t="str">
        <f>+VLOOKUP(C587,[3]Hoja1!$A$3:$C$15,3,FALSE)</f>
        <v>jeovana.zabala@economiayfinanzas.gob.bo</v>
      </c>
    </row>
    <row r="588" spans="1:5">
      <c r="A588" s="271">
        <v>3801</v>
      </c>
      <c r="B588" s="271" t="s">
        <v>828</v>
      </c>
      <c r="C588" s="345" t="str">
        <f>+VLOOKUP(A588,[2]DISTRIBUCIÓN!$A$7:$E$596,5,FALSE)</f>
        <v>Jeovana Zabala</v>
      </c>
      <c r="D588" s="345" t="str">
        <f>+VLOOKUP(C588,[3]Hoja1!$A$3:$C$15,2,FALSE)</f>
        <v>2183333 - 1663</v>
      </c>
      <c r="E588" s="351" t="str">
        <f>+VLOOKUP(C588,[3]Hoja1!$A$3:$C$15,3,FALSE)</f>
        <v>jeovana.zabala@economiayfinanzas.gob.bo</v>
      </c>
    </row>
    <row r="589" spans="1:5">
      <c r="A589" s="271">
        <v>4601</v>
      </c>
      <c r="B589" s="271" t="str">
        <f>+VLOOKUP(A589,'[2]PT RESUMEN ENTIDADES DEL SP'!$B$9:$C$2780,2,FALSE)</f>
        <v>Gobierno Autónomo Regional del Gran Chaco</v>
      </c>
      <c r="C589" s="345" t="str">
        <f>+VLOOKUP(A589,[2]DISTRIBUCIÓN!$A$7:$E$596,5,FALSE)</f>
        <v>María Raya</v>
      </c>
      <c r="D589" s="345" t="s">
        <v>3430</v>
      </c>
      <c r="E589" s="349" t="s">
        <v>3431</v>
      </c>
    </row>
    <row r="590" spans="1:5">
      <c r="A590" s="271" t="s">
        <v>492</v>
      </c>
      <c r="B590" s="271" t="s">
        <v>542</v>
      </c>
      <c r="C590" s="345" t="str">
        <f>+VLOOKUP(A590,[2]DISTRIBUCIÓN!$A$7:$E$596,5,FALSE)</f>
        <v>Elizabeth Nina</v>
      </c>
      <c r="D590" s="345" t="str">
        <f>+VLOOKUP(C590,[3]Hoja1!$A$3:$C$15,2,FALSE)</f>
        <v>2183333 - 1637</v>
      </c>
      <c r="E590" s="351" t="str">
        <f>+VLOOKUP(C590,[3]Hoja1!$A$3:$C$15,3,FALSE)</f>
        <v>elizabeth.nina@economiayfinanzas.gob.bo</v>
      </c>
    </row>
    <row r="591" spans="1:5">
      <c r="A591" s="271" t="s">
        <v>494</v>
      </c>
      <c r="B591" s="271" t="s">
        <v>542</v>
      </c>
      <c r="C591" s="345" t="str">
        <f>+VLOOKUP(A591,[2]DISTRIBUCIÓN!$A$7:$E$596,5,FALSE)</f>
        <v>Elizabeth Nina</v>
      </c>
      <c r="D591" s="345" t="str">
        <f>+VLOOKUP(C591,[3]Hoja1!$A$3:$C$15,2,FALSE)</f>
        <v>2183333 - 1637</v>
      </c>
      <c r="E591" s="351" t="str">
        <f>+VLOOKUP(C591,[3]Hoja1!$A$3:$C$15,3,FALSE)</f>
        <v>elizabeth.nina@economiayfinanzas.gob.bo</v>
      </c>
    </row>
    <row r="592" spans="1:5">
      <c r="A592" s="271" t="s">
        <v>495</v>
      </c>
      <c r="B592" s="271" t="s">
        <v>623</v>
      </c>
      <c r="C592" s="345" t="str">
        <f>+VLOOKUP(A592,[2]DISTRIBUCIÓN!$A$7:$E$596,5,FALSE)</f>
        <v>Belén Espejo</v>
      </c>
      <c r="D592" s="345" t="str">
        <f>+VLOOKUP(C592,[3]Hoja1!$A$3:$C$15,2,FALSE)</f>
        <v>2183333 - 1644</v>
      </c>
      <c r="E592" s="351" t="str">
        <f>+VLOOKUP(C592,[3]Hoja1!$A$3:$C$15,3,FALSE)</f>
        <v>belen.espejo@economiayfinanzas.gob.bo</v>
      </c>
    </row>
    <row r="593" spans="1:5">
      <c r="A593" s="271" t="s">
        <v>497</v>
      </c>
      <c r="B593" s="271" t="s">
        <v>790</v>
      </c>
      <c r="C593" s="345" t="str">
        <f>+VLOOKUP(A593,[2]DISTRIBUCIÓN!$A$7:$E$596,5,FALSE)</f>
        <v>Jeovana Zabala</v>
      </c>
      <c r="D593" s="345" t="str">
        <f>+VLOOKUP(C593,[3]Hoja1!$A$3:$C$15,2,FALSE)</f>
        <v>2183333 - 1663</v>
      </c>
      <c r="E593" s="351" t="str">
        <f>+VLOOKUP(C593,[3]Hoja1!$A$3:$C$15,3,FALSE)</f>
        <v>jeovana.zabala@economiayfinanzas.gob.bo</v>
      </c>
    </row>
    <row r="594" spans="1:5">
      <c r="A594" s="271" t="s">
        <v>499</v>
      </c>
      <c r="B594" s="271" t="s">
        <v>791</v>
      </c>
      <c r="C594" s="345" t="str">
        <f>+VLOOKUP(A594,[2]DISTRIBUCIÓN!$A$7:$E$596,5,FALSE)</f>
        <v>Jeovana Zabala</v>
      </c>
      <c r="D594" s="345" t="str">
        <f>+VLOOKUP(C594,[3]Hoja1!$A$3:$C$15,2,FALSE)</f>
        <v>2183333 - 1663</v>
      </c>
      <c r="E594" s="351" t="str">
        <f>+VLOOKUP(C594,[3]Hoja1!$A$3:$C$15,3,FALSE)</f>
        <v>jeovana.zabala@economiayfinanzas.gob.bo</v>
      </c>
    </row>
  </sheetData>
  <autoFilter ref="A3:E594" xr:uid="{79E15D9C-93C5-4383-871C-20D7429E4C9A}">
    <sortState xmlns:xlrd2="http://schemas.microsoft.com/office/spreadsheetml/2017/richdata2" ref="A4:E594">
      <sortCondition ref="A3:A594"/>
    </sortState>
  </autoFilter>
  <mergeCells count="1">
    <mergeCell ref="A1:E1"/>
  </mergeCells>
  <conditionalFormatting sqref="A144:A146 A148:A537 A4:A140">
    <cfRule type="duplicateValues" dxfId="0" priority="36"/>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327"/>
  <sheetViews>
    <sheetView showGridLines="0" view="pageBreakPreview" zoomScale="115" zoomScaleNormal="100" zoomScaleSheetLayoutView="115"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3" t="s">
        <v>604</v>
      </c>
      <c r="B1" s="213"/>
      <c r="C1" s="214"/>
      <c r="D1" s="215"/>
      <c r="E1" s="215"/>
      <c r="F1" s="215"/>
      <c r="G1" s="213"/>
      <c r="H1" s="213"/>
      <c r="I1" s="213"/>
      <c r="J1" s="213"/>
      <c r="K1" s="213"/>
      <c r="L1" s="213"/>
      <c r="M1" s="213"/>
      <c r="N1" s="126"/>
      <c r="O1" s="126"/>
      <c r="P1" s="126"/>
      <c r="Q1" s="213"/>
    </row>
    <row r="2" spans="1:17">
      <c r="A2" s="213" t="s">
        <v>32</v>
      </c>
      <c r="B2" s="213"/>
      <c r="C2" s="214"/>
      <c r="D2" s="215"/>
      <c r="E2" s="215"/>
      <c r="F2" s="215"/>
      <c r="G2" s="213"/>
      <c r="H2" s="213"/>
      <c r="I2" s="213"/>
      <c r="J2" s="213"/>
      <c r="K2" s="213"/>
      <c r="L2" s="213"/>
      <c r="M2" s="213"/>
      <c r="N2" s="126"/>
      <c r="O2" s="126"/>
      <c r="P2" s="126"/>
      <c r="Q2" s="213"/>
    </row>
    <row r="3" spans="1:17">
      <c r="A3" s="213" t="str">
        <f>+'CUT MN'!A3</f>
        <v>CORRESPONDIENTE AL PERIODO DE ENERO A MAYO DE 2026</v>
      </c>
      <c r="B3" s="213"/>
      <c r="C3" s="214"/>
      <c r="D3" s="215"/>
      <c r="E3" s="215"/>
      <c r="F3" s="215"/>
      <c r="G3" s="213"/>
      <c r="H3" s="213"/>
      <c r="I3" s="213"/>
      <c r="J3" s="213"/>
      <c r="K3" s="213"/>
      <c r="L3" s="213"/>
      <c r="M3" s="213"/>
      <c r="N3" s="126"/>
      <c r="O3" s="126"/>
      <c r="P3" s="126"/>
      <c r="Q3" s="213"/>
    </row>
    <row r="4" spans="1:17">
      <c r="A4" s="216" t="str">
        <f>+'CUT MN'!A4</f>
        <v>ACTUALIZADO AL : 08 de junio de 2026 Hrs. 14:00</v>
      </c>
      <c r="B4" s="216"/>
      <c r="C4" s="217"/>
      <c r="D4" s="218"/>
      <c r="E4" s="218"/>
      <c r="F4" s="218"/>
      <c r="G4" s="216"/>
      <c r="H4" s="216"/>
      <c r="I4" s="216"/>
      <c r="J4" s="216"/>
      <c r="K4" s="216"/>
      <c r="L4" s="216"/>
      <c r="M4" s="216"/>
      <c r="N4" s="137"/>
      <c r="O4" s="137"/>
      <c r="P4" s="137"/>
      <c r="Q4" s="216"/>
    </row>
    <row r="5" spans="1:17">
      <c r="A5" s="219"/>
      <c r="B5" s="220"/>
      <c r="C5" s="221"/>
      <c r="D5" s="222"/>
      <c r="E5" s="223"/>
      <c r="F5" s="223"/>
      <c r="G5" s="224"/>
      <c r="H5" s="225"/>
      <c r="I5" s="225"/>
      <c r="J5" s="225"/>
      <c r="K5" s="225"/>
      <c r="L5" s="225"/>
      <c r="M5" s="225"/>
      <c r="N5" s="78"/>
      <c r="O5" s="78"/>
      <c r="P5" s="110"/>
      <c r="Q5" s="225"/>
    </row>
    <row r="6" spans="1:17">
      <c r="A6" s="378" t="s">
        <v>793</v>
      </c>
      <c r="B6" s="379"/>
      <c r="C6" s="227"/>
      <c r="D6" s="228"/>
      <c r="E6" s="226"/>
      <c r="F6" s="226"/>
      <c r="G6" s="229"/>
      <c r="H6" s="378" t="s">
        <v>795</v>
      </c>
      <c r="I6" s="379"/>
      <c r="J6" s="378" t="s">
        <v>796</v>
      </c>
      <c r="K6" s="379"/>
      <c r="L6" s="376" t="s">
        <v>797</v>
      </c>
      <c r="M6" s="377"/>
      <c r="N6" s="376" t="s">
        <v>798</v>
      </c>
      <c r="O6" s="377"/>
      <c r="P6" s="111"/>
      <c r="Q6" s="67"/>
    </row>
    <row r="7" spans="1:17" ht="38.25">
      <c r="A7" s="260" t="s">
        <v>593</v>
      </c>
      <c r="B7" s="260" t="s">
        <v>594</v>
      </c>
      <c r="C7" s="258" t="s">
        <v>600</v>
      </c>
      <c r="D7" s="310" t="s">
        <v>792</v>
      </c>
      <c r="E7" s="83" t="s">
        <v>505</v>
      </c>
      <c r="F7" s="83" t="s">
        <v>794</v>
      </c>
      <c r="G7" s="83" t="s">
        <v>35</v>
      </c>
      <c r="H7" s="260" t="s">
        <v>595</v>
      </c>
      <c r="I7" s="260" t="s">
        <v>598</v>
      </c>
      <c r="J7" s="260" t="s">
        <v>596</v>
      </c>
      <c r="K7" s="260" t="s">
        <v>597</v>
      </c>
      <c r="L7" s="259" t="s">
        <v>680</v>
      </c>
      <c r="M7" s="259" t="s">
        <v>681</v>
      </c>
      <c r="N7" s="259" t="s">
        <v>666</v>
      </c>
      <c r="O7" s="259" t="s">
        <v>667</v>
      </c>
      <c r="P7" s="84" t="s">
        <v>599</v>
      </c>
      <c r="Q7" s="116" t="s">
        <v>799</v>
      </c>
    </row>
    <row r="8" spans="1:17" ht="51">
      <c r="A8" s="85">
        <v>291</v>
      </c>
      <c r="B8" s="85">
        <v>1</v>
      </c>
      <c r="C8" s="69" t="s">
        <v>108</v>
      </c>
      <c r="D8" s="86">
        <v>46034</v>
      </c>
      <c r="E8" s="85">
        <v>9</v>
      </c>
      <c r="F8" s="85" t="s">
        <v>1469</v>
      </c>
      <c r="G8" s="87" t="s">
        <v>1470</v>
      </c>
      <c r="H8" s="87"/>
      <c r="I8" s="87"/>
      <c r="J8" s="87"/>
      <c r="K8" s="87"/>
      <c r="L8" s="324"/>
      <c r="M8" s="324"/>
      <c r="N8" s="138">
        <v>4000</v>
      </c>
      <c r="O8" s="138">
        <v>0</v>
      </c>
      <c r="P8" s="139">
        <v>4000</v>
      </c>
      <c r="Q8" s="87"/>
    </row>
    <row r="9" spans="1:17" ht="51">
      <c r="A9" s="85">
        <v>41</v>
      </c>
      <c r="B9" s="85">
        <v>20</v>
      </c>
      <c r="C9" s="69" t="s">
        <v>879</v>
      </c>
      <c r="D9" s="86">
        <v>46043</v>
      </c>
      <c r="E9" s="85">
        <v>77</v>
      </c>
      <c r="F9" s="85" t="s">
        <v>1487</v>
      </c>
      <c r="G9" s="87" t="s">
        <v>1472</v>
      </c>
      <c r="H9" s="87"/>
      <c r="I9" s="87"/>
      <c r="J9" s="87"/>
      <c r="K9" s="87"/>
      <c r="L9" s="324"/>
      <c r="M9" s="324"/>
      <c r="N9" s="138">
        <v>0</v>
      </c>
      <c r="O9" s="138">
        <v>11754761.91</v>
      </c>
      <c r="P9" s="139">
        <v>11754761.91</v>
      </c>
      <c r="Q9" s="87"/>
    </row>
    <row r="10" spans="1:17" ht="51">
      <c r="A10" s="85">
        <v>47</v>
      </c>
      <c r="B10" s="85">
        <v>13</v>
      </c>
      <c r="C10" s="69" t="s">
        <v>43</v>
      </c>
      <c r="D10" s="86">
        <v>46043</v>
      </c>
      <c r="E10" s="85">
        <v>77</v>
      </c>
      <c r="F10" s="85" t="s">
        <v>1471</v>
      </c>
      <c r="G10" s="87" t="s">
        <v>1472</v>
      </c>
      <c r="H10" s="87"/>
      <c r="I10" s="87"/>
      <c r="J10" s="87"/>
      <c r="K10" s="87"/>
      <c r="L10" s="324"/>
      <c r="M10" s="324"/>
      <c r="N10" s="138">
        <v>11754761.91</v>
      </c>
      <c r="O10" s="138">
        <v>0</v>
      </c>
      <c r="P10" s="139">
        <v>11754761.91</v>
      </c>
      <c r="Q10" s="87"/>
    </row>
    <row r="11" spans="1:17" ht="51">
      <c r="A11" s="85">
        <v>41</v>
      </c>
      <c r="B11" s="85">
        <v>20</v>
      </c>
      <c r="C11" s="69" t="s">
        <v>879</v>
      </c>
      <c r="D11" s="86">
        <v>46043</v>
      </c>
      <c r="E11" s="85">
        <v>78</v>
      </c>
      <c r="F11" s="85" t="s">
        <v>1488</v>
      </c>
      <c r="G11" s="87" t="s">
        <v>1474</v>
      </c>
      <c r="H11" s="87"/>
      <c r="I11" s="87"/>
      <c r="J11" s="87"/>
      <c r="K11" s="87"/>
      <c r="L11" s="324"/>
      <c r="M11" s="324"/>
      <c r="N11" s="138">
        <v>0</v>
      </c>
      <c r="O11" s="138">
        <v>2409225.52</v>
      </c>
      <c r="P11" s="139">
        <v>2409225.52</v>
      </c>
      <c r="Q11" s="87"/>
    </row>
    <row r="12" spans="1:17" ht="51">
      <c r="A12" s="85">
        <v>47</v>
      </c>
      <c r="B12" s="85">
        <v>13</v>
      </c>
      <c r="C12" s="69" t="s">
        <v>43</v>
      </c>
      <c r="D12" s="86">
        <v>46043</v>
      </c>
      <c r="E12" s="85">
        <v>78</v>
      </c>
      <c r="F12" s="85" t="s">
        <v>1473</v>
      </c>
      <c r="G12" s="87" t="s">
        <v>1474</v>
      </c>
      <c r="H12" s="87"/>
      <c r="I12" s="87"/>
      <c r="J12" s="87"/>
      <c r="K12" s="87"/>
      <c r="L12" s="324"/>
      <c r="M12" s="324"/>
      <c r="N12" s="138">
        <v>2409225.52</v>
      </c>
      <c r="O12" s="138">
        <v>0</v>
      </c>
      <c r="P12" s="139">
        <v>2409225.52</v>
      </c>
      <c r="Q12" s="87"/>
    </row>
    <row r="13" spans="1:17" ht="51">
      <c r="A13" s="85">
        <v>41</v>
      </c>
      <c r="B13" s="85">
        <v>20</v>
      </c>
      <c r="C13" s="69" t="s">
        <v>879</v>
      </c>
      <c r="D13" s="86">
        <v>46043</v>
      </c>
      <c r="E13" s="85">
        <v>79</v>
      </c>
      <c r="F13" s="85" t="s">
        <v>1489</v>
      </c>
      <c r="G13" s="87" t="s">
        <v>1476</v>
      </c>
      <c r="H13" s="87"/>
      <c r="I13" s="87"/>
      <c r="J13" s="87"/>
      <c r="K13" s="87"/>
      <c r="L13" s="324"/>
      <c r="M13" s="324"/>
      <c r="N13" s="138">
        <v>0</v>
      </c>
      <c r="O13" s="138">
        <v>3612035.17</v>
      </c>
      <c r="P13" s="139">
        <v>3612035.17</v>
      </c>
      <c r="Q13" s="87"/>
    </row>
    <row r="14" spans="1:17" ht="51">
      <c r="A14" s="85">
        <v>47</v>
      </c>
      <c r="B14" s="85">
        <v>13</v>
      </c>
      <c r="C14" s="69" t="s">
        <v>43</v>
      </c>
      <c r="D14" s="86">
        <v>46043</v>
      </c>
      <c r="E14" s="85">
        <v>79</v>
      </c>
      <c r="F14" s="85" t="s">
        <v>1475</v>
      </c>
      <c r="G14" s="87" t="s">
        <v>1476</v>
      </c>
      <c r="H14" s="87"/>
      <c r="I14" s="87"/>
      <c r="J14" s="87"/>
      <c r="K14" s="87"/>
      <c r="L14" s="324"/>
      <c r="M14" s="324"/>
      <c r="N14" s="138">
        <v>3612035.17</v>
      </c>
      <c r="O14" s="138">
        <v>0</v>
      </c>
      <c r="P14" s="139">
        <v>3612035.17</v>
      </c>
      <c r="Q14" s="87"/>
    </row>
    <row r="15" spans="1:17" ht="51">
      <c r="A15" s="85">
        <v>41</v>
      </c>
      <c r="B15" s="85">
        <v>20</v>
      </c>
      <c r="C15" s="69" t="s">
        <v>879</v>
      </c>
      <c r="D15" s="86">
        <v>46043</v>
      </c>
      <c r="E15" s="85">
        <v>80</v>
      </c>
      <c r="F15" s="85" t="s">
        <v>1490</v>
      </c>
      <c r="G15" s="87" t="s">
        <v>1478</v>
      </c>
      <c r="H15" s="87"/>
      <c r="I15" s="87"/>
      <c r="J15" s="87"/>
      <c r="K15" s="87"/>
      <c r="L15" s="324"/>
      <c r="M15" s="324"/>
      <c r="N15" s="138">
        <v>0</v>
      </c>
      <c r="O15" s="138">
        <v>400935.93</v>
      </c>
      <c r="P15" s="139">
        <v>400935.93</v>
      </c>
      <c r="Q15" s="87"/>
    </row>
    <row r="16" spans="1:17" ht="51">
      <c r="A16" s="85">
        <v>47</v>
      </c>
      <c r="B16" s="85">
        <v>13</v>
      </c>
      <c r="C16" s="69" t="s">
        <v>43</v>
      </c>
      <c r="D16" s="86">
        <v>46043</v>
      </c>
      <c r="E16" s="85">
        <v>80</v>
      </c>
      <c r="F16" s="85" t="s">
        <v>1477</v>
      </c>
      <c r="G16" s="87" t="s">
        <v>1478</v>
      </c>
      <c r="H16" s="87"/>
      <c r="I16" s="87"/>
      <c r="J16" s="87"/>
      <c r="K16" s="87"/>
      <c r="L16" s="324"/>
      <c r="M16" s="324"/>
      <c r="N16" s="138">
        <v>400935.93</v>
      </c>
      <c r="O16" s="138">
        <v>0</v>
      </c>
      <c r="P16" s="139">
        <v>400935.93</v>
      </c>
      <c r="Q16" s="87"/>
    </row>
    <row r="17" spans="1:17" ht="51">
      <c r="A17" s="85">
        <v>41</v>
      </c>
      <c r="B17" s="85">
        <v>20</v>
      </c>
      <c r="C17" s="69" t="s">
        <v>879</v>
      </c>
      <c r="D17" s="86">
        <v>46043</v>
      </c>
      <c r="E17" s="85">
        <v>81</v>
      </c>
      <c r="F17" s="85" t="s">
        <v>1491</v>
      </c>
      <c r="G17" s="87" t="s">
        <v>1480</v>
      </c>
      <c r="H17" s="87"/>
      <c r="I17" s="87"/>
      <c r="J17" s="87"/>
      <c r="K17" s="87"/>
      <c r="L17" s="324"/>
      <c r="M17" s="324"/>
      <c r="N17" s="138">
        <v>0</v>
      </c>
      <c r="O17" s="138">
        <v>1368391.85</v>
      </c>
      <c r="P17" s="139">
        <v>1368391.85</v>
      </c>
      <c r="Q17" s="87"/>
    </row>
    <row r="18" spans="1:17" ht="51">
      <c r="A18" s="85">
        <v>47</v>
      </c>
      <c r="B18" s="85">
        <v>13</v>
      </c>
      <c r="C18" s="69" t="s">
        <v>43</v>
      </c>
      <c r="D18" s="86">
        <v>46043</v>
      </c>
      <c r="E18" s="85">
        <v>81</v>
      </c>
      <c r="F18" s="85" t="s">
        <v>1479</v>
      </c>
      <c r="G18" s="87" t="s">
        <v>1480</v>
      </c>
      <c r="H18" s="87"/>
      <c r="I18" s="87"/>
      <c r="J18" s="87"/>
      <c r="K18" s="87"/>
      <c r="L18" s="324"/>
      <c r="M18" s="324"/>
      <c r="N18" s="138">
        <v>1368391.85</v>
      </c>
      <c r="O18" s="138">
        <v>0</v>
      </c>
      <c r="P18" s="139">
        <v>1368391.85</v>
      </c>
      <c r="Q18" s="87"/>
    </row>
    <row r="19" spans="1:17" ht="51">
      <c r="A19" s="85">
        <v>41</v>
      </c>
      <c r="B19" s="85">
        <v>20</v>
      </c>
      <c r="C19" s="69" t="s">
        <v>879</v>
      </c>
      <c r="D19" s="86">
        <v>46043</v>
      </c>
      <c r="E19" s="85">
        <v>82</v>
      </c>
      <c r="F19" s="85" t="s">
        <v>1492</v>
      </c>
      <c r="G19" s="87" t="s">
        <v>1482</v>
      </c>
      <c r="H19" s="87"/>
      <c r="I19" s="87"/>
      <c r="J19" s="87"/>
      <c r="K19" s="87"/>
      <c r="L19" s="324"/>
      <c r="M19" s="324"/>
      <c r="N19" s="138">
        <v>0</v>
      </c>
      <c r="O19" s="138">
        <v>628411.1</v>
      </c>
      <c r="P19" s="139">
        <v>628411.1</v>
      </c>
      <c r="Q19" s="87"/>
    </row>
    <row r="20" spans="1:17" ht="51">
      <c r="A20" s="85">
        <v>47</v>
      </c>
      <c r="B20" s="85">
        <v>13</v>
      </c>
      <c r="C20" s="69" t="s">
        <v>43</v>
      </c>
      <c r="D20" s="86">
        <v>46043</v>
      </c>
      <c r="E20" s="85">
        <v>82</v>
      </c>
      <c r="F20" s="85" t="s">
        <v>1481</v>
      </c>
      <c r="G20" s="87" t="s">
        <v>1482</v>
      </c>
      <c r="H20" s="87"/>
      <c r="I20" s="87"/>
      <c r="J20" s="87"/>
      <c r="K20" s="87"/>
      <c r="L20" s="324"/>
      <c r="M20" s="324"/>
      <c r="N20" s="138">
        <v>628411.1</v>
      </c>
      <c r="O20" s="138">
        <v>0</v>
      </c>
      <c r="P20" s="139">
        <v>628411.1</v>
      </c>
      <c r="Q20" s="87"/>
    </row>
    <row r="21" spans="1:17" ht="51">
      <c r="A21" s="85">
        <v>41</v>
      </c>
      <c r="B21" s="85">
        <v>20</v>
      </c>
      <c r="C21" s="69" t="s">
        <v>879</v>
      </c>
      <c r="D21" s="86">
        <v>46043</v>
      </c>
      <c r="E21" s="85">
        <v>83</v>
      </c>
      <c r="F21" s="85" t="s">
        <v>1493</v>
      </c>
      <c r="G21" s="87" t="s">
        <v>1484</v>
      </c>
      <c r="H21" s="87"/>
      <c r="I21" s="87"/>
      <c r="J21" s="87"/>
      <c r="K21" s="87"/>
      <c r="L21" s="324"/>
      <c r="M21" s="324"/>
      <c r="N21" s="138">
        <v>0</v>
      </c>
      <c r="O21" s="138">
        <v>106195950.28</v>
      </c>
      <c r="P21" s="139">
        <v>106195950.28</v>
      </c>
      <c r="Q21" s="87"/>
    </row>
    <row r="22" spans="1:17" ht="51">
      <c r="A22" s="85">
        <v>47</v>
      </c>
      <c r="B22" s="85">
        <v>13</v>
      </c>
      <c r="C22" s="69" t="s">
        <v>43</v>
      </c>
      <c r="D22" s="86">
        <v>46043</v>
      </c>
      <c r="E22" s="85">
        <v>83</v>
      </c>
      <c r="F22" s="85" t="s">
        <v>1483</v>
      </c>
      <c r="G22" s="87" t="s">
        <v>1484</v>
      </c>
      <c r="H22" s="87"/>
      <c r="I22" s="87"/>
      <c r="J22" s="87"/>
      <c r="K22" s="87"/>
      <c r="L22" s="324"/>
      <c r="M22" s="324"/>
      <c r="N22" s="138">
        <v>106195950.28</v>
      </c>
      <c r="O22" s="138">
        <v>0</v>
      </c>
      <c r="P22" s="139">
        <v>106195950.28</v>
      </c>
      <c r="Q22" s="87"/>
    </row>
    <row r="23" spans="1:17" ht="51">
      <c r="A23" s="85">
        <v>41</v>
      </c>
      <c r="B23" s="85">
        <v>20</v>
      </c>
      <c r="C23" s="69" t="s">
        <v>879</v>
      </c>
      <c r="D23" s="86">
        <v>46043</v>
      </c>
      <c r="E23" s="85">
        <v>84</v>
      </c>
      <c r="F23" s="85" t="s">
        <v>1494</v>
      </c>
      <c r="G23" s="87" t="s">
        <v>1486</v>
      </c>
      <c r="H23" s="87"/>
      <c r="I23" s="87"/>
      <c r="J23" s="87"/>
      <c r="K23" s="87"/>
      <c r="L23" s="324"/>
      <c r="M23" s="324"/>
      <c r="N23" s="138">
        <v>0</v>
      </c>
      <c r="O23" s="138">
        <v>2008693.48</v>
      </c>
      <c r="P23" s="139">
        <v>2008693.48</v>
      </c>
      <c r="Q23" s="87"/>
    </row>
    <row r="24" spans="1:17" ht="51">
      <c r="A24" s="85">
        <v>47</v>
      </c>
      <c r="B24" s="85">
        <v>13</v>
      </c>
      <c r="C24" s="69" t="s">
        <v>43</v>
      </c>
      <c r="D24" s="86">
        <v>46043</v>
      </c>
      <c r="E24" s="85">
        <v>84</v>
      </c>
      <c r="F24" s="85" t="s">
        <v>1485</v>
      </c>
      <c r="G24" s="87" t="s">
        <v>1486</v>
      </c>
      <c r="H24" s="87"/>
      <c r="I24" s="87"/>
      <c r="J24" s="87"/>
      <c r="K24" s="87"/>
      <c r="L24" s="324"/>
      <c r="M24" s="324"/>
      <c r="N24" s="138">
        <v>2008693.48</v>
      </c>
      <c r="O24" s="138">
        <v>0</v>
      </c>
      <c r="P24" s="139">
        <v>2008693.48</v>
      </c>
      <c r="Q24" s="87"/>
    </row>
    <row r="25" spans="1:17" ht="51">
      <c r="A25" s="85">
        <v>86</v>
      </c>
      <c r="B25" s="85">
        <v>1</v>
      </c>
      <c r="C25" s="69" t="s">
        <v>47</v>
      </c>
      <c r="D25" s="86">
        <v>46044</v>
      </c>
      <c r="E25" s="85">
        <v>90</v>
      </c>
      <c r="F25" s="85" t="s">
        <v>851</v>
      </c>
      <c r="G25" s="87" t="s">
        <v>1495</v>
      </c>
      <c r="H25" s="87"/>
      <c r="I25" s="87"/>
      <c r="J25" s="87"/>
      <c r="K25" s="87"/>
      <c r="L25" s="324"/>
      <c r="M25" s="324"/>
      <c r="N25" s="138">
        <v>1636357.5</v>
      </c>
      <c r="O25" s="138">
        <v>0</v>
      </c>
      <c r="P25" s="139">
        <v>1636357.5</v>
      </c>
      <c r="Q25" s="87"/>
    </row>
    <row r="26" spans="1:17" ht="51">
      <c r="A26" s="85">
        <v>86</v>
      </c>
      <c r="B26" s="85">
        <v>1</v>
      </c>
      <c r="C26" s="69" t="s">
        <v>47</v>
      </c>
      <c r="D26" s="86">
        <v>46044</v>
      </c>
      <c r="E26" s="85">
        <v>91</v>
      </c>
      <c r="F26" s="85" t="s">
        <v>1496</v>
      </c>
      <c r="G26" s="87" t="s">
        <v>1497</v>
      </c>
      <c r="H26" s="87"/>
      <c r="I26" s="87"/>
      <c r="J26" s="87"/>
      <c r="K26" s="87"/>
      <c r="L26" s="324"/>
      <c r="M26" s="324"/>
      <c r="N26" s="138">
        <v>863822.76</v>
      </c>
      <c r="O26" s="138">
        <v>0</v>
      </c>
      <c r="P26" s="139">
        <v>863822.76</v>
      </c>
      <c r="Q26" s="87"/>
    </row>
    <row r="27" spans="1:17" ht="51">
      <c r="A27" s="85">
        <v>86</v>
      </c>
      <c r="B27" s="85">
        <v>1</v>
      </c>
      <c r="C27" s="69" t="s">
        <v>47</v>
      </c>
      <c r="D27" s="86">
        <v>46044</v>
      </c>
      <c r="E27" s="85">
        <v>92</v>
      </c>
      <c r="F27" s="85" t="s">
        <v>1498</v>
      </c>
      <c r="G27" s="87" t="s">
        <v>1499</v>
      </c>
      <c r="H27" s="87"/>
      <c r="I27" s="87"/>
      <c r="J27" s="87"/>
      <c r="K27" s="87"/>
      <c r="L27" s="324"/>
      <c r="M27" s="324"/>
      <c r="N27" s="138">
        <v>488996</v>
      </c>
      <c r="O27" s="138">
        <v>0</v>
      </c>
      <c r="P27" s="139">
        <v>488996</v>
      </c>
      <c r="Q27" s="87"/>
    </row>
    <row r="28" spans="1:17" ht="51">
      <c r="A28" s="85">
        <v>86</v>
      </c>
      <c r="B28" s="85">
        <v>1</v>
      </c>
      <c r="C28" s="69" t="s">
        <v>47</v>
      </c>
      <c r="D28" s="86">
        <v>46044</v>
      </c>
      <c r="E28" s="85">
        <v>93</v>
      </c>
      <c r="F28" s="85" t="s">
        <v>1500</v>
      </c>
      <c r="G28" s="87" t="s">
        <v>1501</v>
      </c>
      <c r="H28" s="87"/>
      <c r="I28" s="87"/>
      <c r="J28" s="87"/>
      <c r="K28" s="87"/>
      <c r="L28" s="324"/>
      <c r="M28" s="324"/>
      <c r="N28" s="138">
        <v>156920.1</v>
      </c>
      <c r="O28" s="138">
        <v>0</v>
      </c>
      <c r="P28" s="139">
        <v>156920.1</v>
      </c>
      <c r="Q28" s="87"/>
    </row>
    <row r="29" spans="1:17" ht="51">
      <c r="A29" s="85">
        <v>86</v>
      </c>
      <c r="B29" s="85">
        <v>1</v>
      </c>
      <c r="C29" s="69" t="s">
        <v>47</v>
      </c>
      <c r="D29" s="86">
        <v>46044</v>
      </c>
      <c r="E29" s="85">
        <v>94</v>
      </c>
      <c r="F29" s="85" t="s">
        <v>1502</v>
      </c>
      <c r="G29" s="87" t="s">
        <v>1503</v>
      </c>
      <c r="H29" s="87"/>
      <c r="I29" s="87"/>
      <c r="J29" s="87"/>
      <c r="K29" s="87"/>
      <c r="L29" s="324"/>
      <c r="M29" s="324"/>
      <c r="N29" s="138">
        <v>949120.55</v>
      </c>
      <c r="O29" s="138">
        <v>0</v>
      </c>
      <c r="P29" s="139">
        <v>949120.55</v>
      </c>
      <c r="Q29" s="87"/>
    </row>
    <row r="30" spans="1:17" ht="51">
      <c r="A30" s="85">
        <v>86</v>
      </c>
      <c r="B30" s="85">
        <v>1</v>
      </c>
      <c r="C30" s="69" t="s">
        <v>47</v>
      </c>
      <c r="D30" s="86">
        <v>46044</v>
      </c>
      <c r="E30" s="85">
        <v>95</v>
      </c>
      <c r="F30" s="85" t="s">
        <v>1504</v>
      </c>
      <c r="G30" s="87" t="s">
        <v>1505</v>
      </c>
      <c r="H30" s="87"/>
      <c r="I30" s="87"/>
      <c r="J30" s="87"/>
      <c r="K30" s="87"/>
      <c r="L30" s="324"/>
      <c r="M30" s="324"/>
      <c r="N30" s="138">
        <v>1119469.7</v>
      </c>
      <c r="O30" s="138">
        <v>0</v>
      </c>
      <c r="P30" s="139">
        <v>1119469.7</v>
      </c>
      <c r="Q30" s="87"/>
    </row>
    <row r="31" spans="1:17" ht="51">
      <c r="A31" s="85">
        <v>86</v>
      </c>
      <c r="B31" s="85">
        <v>1</v>
      </c>
      <c r="C31" s="69" t="s">
        <v>47</v>
      </c>
      <c r="D31" s="86">
        <v>46044</v>
      </c>
      <c r="E31" s="85">
        <v>96</v>
      </c>
      <c r="F31" s="85" t="s">
        <v>1506</v>
      </c>
      <c r="G31" s="87" t="s">
        <v>1507</v>
      </c>
      <c r="H31" s="87"/>
      <c r="I31" s="87"/>
      <c r="J31" s="87"/>
      <c r="K31" s="87"/>
      <c r="L31" s="324"/>
      <c r="M31" s="324"/>
      <c r="N31" s="138">
        <v>93959</v>
      </c>
      <c r="O31" s="138">
        <v>0</v>
      </c>
      <c r="P31" s="139">
        <v>93959</v>
      </c>
      <c r="Q31" s="87"/>
    </row>
    <row r="32" spans="1:17" ht="51">
      <c r="A32" s="85">
        <v>86</v>
      </c>
      <c r="B32" s="85">
        <v>1</v>
      </c>
      <c r="C32" s="69" t="s">
        <v>47</v>
      </c>
      <c r="D32" s="86">
        <v>46044</v>
      </c>
      <c r="E32" s="85">
        <v>97</v>
      </c>
      <c r="F32" s="85" t="s">
        <v>1508</v>
      </c>
      <c r="G32" s="87" t="s">
        <v>1509</v>
      </c>
      <c r="H32" s="87"/>
      <c r="I32" s="87"/>
      <c r="J32" s="87"/>
      <c r="K32" s="87"/>
      <c r="L32" s="324"/>
      <c r="M32" s="324"/>
      <c r="N32" s="138">
        <v>66663.820000000007</v>
      </c>
      <c r="O32" s="138">
        <v>0</v>
      </c>
      <c r="P32" s="139">
        <v>66663.820000000007</v>
      </c>
      <c r="Q32" s="87"/>
    </row>
    <row r="33" spans="1:17" ht="51">
      <c r="A33" s="85">
        <v>86</v>
      </c>
      <c r="B33" s="85">
        <v>1</v>
      </c>
      <c r="C33" s="69" t="s">
        <v>47</v>
      </c>
      <c r="D33" s="86">
        <v>46044</v>
      </c>
      <c r="E33" s="85">
        <v>98</v>
      </c>
      <c r="F33" s="85" t="s">
        <v>1510</v>
      </c>
      <c r="G33" s="87" t="s">
        <v>1511</v>
      </c>
      <c r="H33" s="87"/>
      <c r="I33" s="87"/>
      <c r="J33" s="87"/>
      <c r="K33" s="87"/>
      <c r="L33" s="324"/>
      <c r="M33" s="324"/>
      <c r="N33" s="138">
        <v>305024.77</v>
      </c>
      <c r="O33" s="138">
        <v>0</v>
      </c>
      <c r="P33" s="139">
        <v>305024.77</v>
      </c>
      <c r="Q33" s="87"/>
    </row>
    <row r="34" spans="1:17" ht="51">
      <c r="A34" s="85">
        <v>86</v>
      </c>
      <c r="B34" s="85">
        <v>1</v>
      </c>
      <c r="C34" s="69" t="s">
        <v>47</v>
      </c>
      <c r="D34" s="86">
        <v>46044</v>
      </c>
      <c r="E34" s="85">
        <v>99</v>
      </c>
      <c r="F34" s="85" t="s">
        <v>1512</v>
      </c>
      <c r="G34" s="87" t="s">
        <v>1513</v>
      </c>
      <c r="H34" s="87"/>
      <c r="I34" s="87"/>
      <c r="J34" s="87"/>
      <c r="K34" s="87"/>
      <c r="L34" s="324"/>
      <c r="M34" s="324"/>
      <c r="N34" s="138">
        <v>1819557.35</v>
      </c>
      <c r="O34" s="138">
        <v>0</v>
      </c>
      <c r="P34" s="139">
        <v>1819557.35</v>
      </c>
      <c r="Q34" s="87"/>
    </row>
    <row r="35" spans="1:17" ht="51">
      <c r="A35" s="85">
        <v>86</v>
      </c>
      <c r="B35" s="85">
        <v>1</v>
      </c>
      <c r="C35" s="69" t="s">
        <v>47</v>
      </c>
      <c r="D35" s="86">
        <v>46044</v>
      </c>
      <c r="E35" s="85">
        <v>100</v>
      </c>
      <c r="F35" s="85" t="s">
        <v>1514</v>
      </c>
      <c r="G35" s="87" t="s">
        <v>1515</v>
      </c>
      <c r="H35" s="87"/>
      <c r="I35" s="87"/>
      <c r="J35" s="87"/>
      <c r="K35" s="87"/>
      <c r="L35" s="324"/>
      <c r="M35" s="324"/>
      <c r="N35" s="138">
        <v>28302.37</v>
      </c>
      <c r="O35" s="138">
        <v>0</v>
      </c>
      <c r="P35" s="139">
        <v>28302.37</v>
      </c>
      <c r="Q35" s="87"/>
    </row>
    <row r="36" spans="1:17" ht="51">
      <c r="A36" s="85">
        <v>86</v>
      </c>
      <c r="B36" s="85">
        <v>1</v>
      </c>
      <c r="C36" s="69" t="s">
        <v>47</v>
      </c>
      <c r="D36" s="86">
        <v>46044</v>
      </c>
      <c r="E36" s="85">
        <v>101</v>
      </c>
      <c r="F36" s="85" t="s">
        <v>1516</v>
      </c>
      <c r="G36" s="87" t="s">
        <v>1517</v>
      </c>
      <c r="H36" s="87"/>
      <c r="I36" s="87"/>
      <c r="J36" s="87"/>
      <c r="K36" s="87"/>
      <c r="L36" s="324"/>
      <c r="M36" s="324"/>
      <c r="N36" s="138">
        <v>12961.19</v>
      </c>
      <c r="O36" s="138">
        <v>0</v>
      </c>
      <c r="P36" s="139">
        <v>12961.19</v>
      </c>
      <c r="Q36" s="87"/>
    </row>
    <row r="37" spans="1:17" ht="51">
      <c r="A37" s="85">
        <v>86</v>
      </c>
      <c r="B37" s="85">
        <v>1</v>
      </c>
      <c r="C37" s="69" t="s">
        <v>47</v>
      </c>
      <c r="D37" s="86">
        <v>46044</v>
      </c>
      <c r="E37" s="85">
        <v>102</v>
      </c>
      <c r="F37" s="85" t="s">
        <v>1518</v>
      </c>
      <c r="G37" s="87" t="s">
        <v>1519</v>
      </c>
      <c r="H37" s="87"/>
      <c r="I37" s="87"/>
      <c r="J37" s="87"/>
      <c r="K37" s="87"/>
      <c r="L37" s="324"/>
      <c r="M37" s="324"/>
      <c r="N37" s="138">
        <v>1124</v>
      </c>
      <c r="O37" s="138">
        <v>0</v>
      </c>
      <c r="P37" s="139">
        <v>1124</v>
      </c>
      <c r="Q37" s="87"/>
    </row>
    <row r="38" spans="1:17" ht="51">
      <c r="A38" s="85">
        <v>86</v>
      </c>
      <c r="B38" s="85">
        <v>1</v>
      </c>
      <c r="C38" s="69" t="s">
        <v>47</v>
      </c>
      <c r="D38" s="86">
        <v>46044</v>
      </c>
      <c r="E38" s="85">
        <v>103</v>
      </c>
      <c r="F38" s="85" t="s">
        <v>1520</v>
      </c>
      <c r="G38" s="87" t="s">
        <v>1521</v>
      </c>
      <c r="H38" s="87"/>
      <c r="I38" s="87"/>
      <c r="J38" s="87"/>
      <c r="K38" s="87"/>
      <c r="L38" s="324"/>
      <c r="M38" s="324"/>
      <c r="N38" s="138">
        <v>58092.5</v>
      </c>
      <c r="O38" s="138">
        <v>0</v>
      </c>
      <c r="P38" s="139">
        <v>58092.5</v>
      </c>
      <c r="Q38" s="87"/>
    </row>
    <row r="39" spans="1:17" ht="51">
      <c r="A39" s="85">
        <v>86</v>
      </c>
      <c r="B39" s="85">
        <v>1</v>
      </c>
      <c r="C39" s="69" t="s">
        <v>47</v>
      </c>
      <c r="D39" s="86">
        <v>46044</v>
      </c>
      <c r="E39" s="85">
        <v>104</v>
      </c>
      <c r="F39" s="85" t="s">
        <v>1522</v>
      </c>
      <c r="G39" s="87" t="s">
        <v>1523</v>
      </c>
      <c r="H39" s="87"/>
      <c r="I39" s="87"/>
      <c r="J39" s="87"/>
      <c r="K39" s="87"/>
      <c r="L39" s="324"/>
      <c r="M39" s="324"/>
      <c r="N39" s="138">
        <v>1854</v>
      </c>
      <c r="O39" s="138">
        <v>0</v>
      </c>
      <c r="P39" s="139">
        <v>1854</v>
      </c>
      <c r="Q39" s="87"/>
    </row>
    <row r="40" spans="1:17" ht="51">
      <c r="A40" s="85">
        <v>86</v>
      </c>
      <c r="B40" s="85">
        <v>1</v>
      </c>
      <c r="C40" s="69" t="s">
        <v>47</v>
      </c>
      <c r="D40" s="86">
        <v>46044</v>
      </c>
      <c r="E40" s="85">
        <v>105</v>
      </c>
      <c r="F40" s="85" t="s">
        <v>1524</v>
      </c>
      <c r="G40" s="87" t="s">
        <v>1525</v>
      </c>
      <c r="H40" s="87"/>
      <c r="I40" s="87"/>
      <c r="J40" s="87"/>
      <c r="K40" s="87"/>
      <c r="L40" s="324"/>
      <c r="M40" s="324"/>
      <c r="N40" s="138">
        <v>50509.87</v>
      </c>
      <c r="O40" s="138">
        <v>0</v>
      </c>
      <c r="P40" s="139">
        <v>50509.87</v>
      </c>
      <c r="Q40" s="87"/>
    </row>
    <row r="41" spans="1:17" ht="51">
      <c r="A41" s="85">
        <v>86</v>
      </c>
      <c r="B41" s="85">
        <v>1</v>
      </c>
      <c r="C41" s="69" t="s">
        <v>47</v>
      </c>
      <c r="D41" s="86">
        <v>46044</v>
      </c>
      <c r="E41" s="85">
        <v>106</v>
      </c>
      <c r="F41" s="85" t="s">
        <v>1526</v>
      </c>
      <c r="G41" s="87" t="s">
        <v>1527</v>
      </c>
      <c r="H41" s="87"/>
      <c r="I41" s="87"/>
      <c r="J41" s="87"/>
      <c r="K41" s="87"/>
      <c r="L41" s="324"/>
      <c r="M41" s="324"/>
      <c r="N41" s="138">
        <v>27220.26</v>
      </c>
      <c r="O41" s="138">
        <v>0</v>
      </c>
      <c r="P41" s="139">
        <v>27220.26</v>
      </c>
      <c r="Q41" s="87"/>
    </row>
    <row r="42" spans="1:17" ht="51">
      <c r="A42" s="85">
        <v>86</v>
      </c>
      <c r="B42" s="85">
        <v>1</v>
      </c>
      <c r="C42" s="69" t="s">
        <v>47</v>
      </c>
      <c r="D42" s="86">
        <v>46044</v>
      </c>
      <c r="E42" s="85">
        <v>107</v>
      </c>
      <c r="F42" s="85" t="s">
        <v>1528</v>
      </c>
      <c r="G42" s="87" t="s">
        <v>1529</v>
      </c>
      <c r="H42" s="87"/>
      <c r="I42" s="87"/>
      <c r="J42" s="87"/>
      <c r="K42" s="87"/>
      <c r="L42" s="324"/>
      <c r="M42" s="324"/>
      <c r="N42" s="138">
        <v>191</v>
      </c>
      <c r="O42" s="138">
        <v>0</v>
      </c>
      <c r="P42" s="139">
        <v>191</v>
      </c>
      <c r="Q42" s="87"/>
    </row>
    <row r="43" spans="1:17" ht="51">
      <c r="A43" s="85">
        <v>86</v>
      </c>
      <c r="B43" s="85">
        <v>1</v>
      </c>
      <c r="C43" s="69" t="s">
        <v>47</v>
      </c>
      <c r="D43" s="86">
        <v>46044</v>
      </c>
      <c r="E43" s="85">
        <v>108</v>
      </c>
      <c r="F43" s="85" t="s">
        <v>1530</v>
      </c>
      <c r="G43" s="87" t="s">
        <v>1531</v>
      </c>
      <c r="H43" s="87"/>
      <c r="I43" s="87"/>
      <c r="J43" s="87"/>
      <c r="K43" s="87"/>
      <c r="L43" s="324"/>
      <c r="M43" s="324"/>
      <c r="N43" s="138">
        <v>22190.15</v>
      </c>
      <c r="O43" s="138">
        <v>0</v>
      </c>
      <c r="P43" s="139">
        <v>22190.15</v>
      </c>
      <c r="Q43" s="87"/>
    </row>
    <row r="44" spans="1:17" ht="51">
      <c r="A44" s="85">
        <v>86</v>
      </c>
      <c r="B44" s="85">
        <v>1</v>
      </c>
      <c r="C44" s="69" t="s">
        <v>47</v>
      </c>
      <c r="D44" s="86">
        <v>46044</v>
      </c>
      <c r="E44" s="85">
        <v>109</v>
      </c>
      <c r="F44" s="85" t="s">
        <v>1532</v>
      </c>
      <c r="G44" s="87" t="s">
        <v>1533</v>
      </c>
      <c r="H44" s="87"/>
      <c r="I44" s="87"/>
      <c r="J44" s="87"/>
      <c r="K44" s="87"/>
      <c r="L44" s="324"/>
      <c r="M44" s="324"/>
      <c r="N44" s="138">
        <v>1150</v>
      </c>
      <c r="O44" s="138">
        <v>0</v>
      </c>
      <c r="P44" s="139">
        <v>1150</v>
      </c>
      <c r="Q44" s="87"/>
    </row>
    <row r="45" spans="1:17" ht="51">
      <c r="A45" s="85">
        <v>86</v>
      </c>
      <c r="B45" s="85">
        <v>1</v>
      </c>
      <c r="C45" s="69" t="s">
        <v>47</v>
      </c>
      <c r="D45" s="86">
        <v>46044</v>
      </c>
      <c r="E45" s="85">
        <v>110</v>
      </c>
      <c r="F45" s="85" t="s">
        <v>1534</v>
      </c>
      <c r="G45" s="87" t="s">
        <v>1535</v>
      </c>
      <c r="H45" s="87"/>
      <c r="I45" s="87"/>
      <c r="J45" s="87"/>
      <c r="K45" s="87"/>
      <c r="L45" s="324"/>
      <c r="M45" s="324"/>
      <c r="N45" s="138">
        <v>43767.9</v>
      </c>
      <c r="O45" s="138">
        <v>0</v>
      </c>
      <c r="P45" s="139">
        <v>43767.9</v>
      </c>
      <c r="Q45" s="87"/>
    </row>
    <row r="46" spans="1:17" ht="51">
      <c r="A46" s="85">
        <v>86</v>
      </c>
      <c r="B46" s="85">
        <v>1</v>
      </c>
      <c r="C46" s="69" t="s">
        <v>47</v>
      </c>
      <c r="D46" s="86">
        <v>46044</v>
      </c>
      <c r="E46" s="85">
        <v>111</v>
      </c>
      <c r="F46" s="85" t="s">
        <v>1536</v>
      </c>
      <c r="G46" s="87" t="s">
        <v>1537</v>
      </c>
      <c r="H46" s="87"/>
      <c r="I46" s="87"/>
      <c r="J46" s="87"/>
      <c r="K46" s="87"/>
      <c r="L46" s="324"/>
      <c r="M46" s="324"/>
      <c r="N46" s="138">
        <v>727932.73</v>
      </c>
      <c r="O46" s="138">
        <v>0</v>
      </c>
      <c r="P46" s="139">
        <v>727932.73</v>
      </c>
      <c r="Q46" s="87"/>
    </row>
    <row r="47" spans="1:17" ht="51">
      <c r="A47" s="85">
        <v>86</v>
      </c>
      <c r="B47" s="85">
        <v>1</v>
      </c>
      <c r="C47" s="69" t="s">
        <v>47</v>
      </c>
      <c r="D47" s="86">
        <v>46044</v>
      </c>
      <c r="E47" s="85">
        <v>112</v>
      </c>
      <c r="F47" s="85" t="s">
        <v>1538</v>
      </c>
      <c r="G47" s="87" t="s">
        <v>1539</v>
      </c>
      <c r="H47" s="87"/>
      <c r="I47" s="87"/>
      <c r="J47" s="87"/>
      <c r="K47" s="87"/>
      <c r="L47" s="324"/>
      <c r="M47" s="324"/>
      <c r="N47" s="138">
        <v>17583.75</v>
      </c>
      <c r="O47" s="138">
        <v>0</v>
      </c>
      <c r="P47" s="139">
        <v>17583.75</v>
      </c>
      <c r="Q47" s="87"/>
    </row>
    <row r="48" spans="1:17" ht="51">
      <c r="A48" s="85">
        <v>86</v>
      </c>
      <c r="B48" s="85">
        <v>1</v>
      </c>
      <c r="C48" s="69" t="s">
        <v>47</v>
      </c>
      <c r="D48" s="86">
        <v>46044</v>
      </c>
      <c r="E48" s="85">
        <v>113</v>
      </c>
      <c r="F48" s="85" t="s">
        <v>1540</v>
      </c>
      <c r="G48" s="87" t="s">
        <v>1541</v>
      </c>
      <c r="H48" s="87"/>
      <c r="I48" s="87"/>
      <c r="J48" s="87"/>
      <c r="K48" s="87"/>
      <c r="L48" s="324"/>
      <c r="M48" s="324"/>
      <c r="N48" s="138">
        <v>9196.66</v>
      </c>
      <c r="O48" s="138">
        <v>0</v>
      </c>
      <c r="P48" s="139">
        <v>9196.66</v>
      </c>
      <c r="Q48" s="87"/>
    </row>
    <row r="49" spans="1:17" ht="51">
      <c r="A49" s="85">
        <v>86</v>
      </c>
      <c r="B49" s="85">
        <v>1</v>
      </c>
      <c r="C49" s="69" t="s">
        <v>47</v>
      </c>
      <c r="D49" s="86">
        <v>46044</v>
      </c>
      <c r="E49" s="85">
        <v>114</v>
      </c>
      <c r="F49" s="85" t="s">
        <v>1542</v>
      </c>
      <c r="G49" s="87" t="s">
        <v>1543</v>
      </c>
      <c r="H49" s="87"/>
      <c r="I49" s="87"/>
      <c r="J49" s="87"/>
      <c r="K49" s="87"/>
      <c r="L49" s="324"/>
      <c r="M49" s="324"/>
      <c r="N49" s="138">
        <v>580490.42000000004</v>
      </c>
      <c r="O49" s="138">
        <v>0</v>
      </c>
      <c r="P49" s="139">
        <v>580490.42000000004</v>
      </c>
      <c r="Q49" s="87"/>
    </row>
    <row r="50" spans="1:17" ht="51">
      <c r="A50" s="85">
        <v>86</v>
      </c>
      <c r="B50" s="85">
        <v>1</v>
      </c>
      <c r="C50" s="69" t="s">
        <v>47</v>
      </c>
      <c r="D50" s="86">
        <v>46044</v>
      </c>
      <c r="E50" s="85">
        <v>115</v>
      </c>
      <c r="F50" s="85" t="s">
        <v>1544</v>
      </c>
      <c r="G50" s="87" t="s">
        <v>1545</v>
      </c>
      <c r="H50" s="87"/>
      <c r="I50" s="87"/>
      <c r="J50" s="87"/>
      <c r="K50" s="87"/>
      <c r="L50" s="324"/>
      <c r="M50" s="324"/>
      <c r="N50" s="138">
        <v>97994.5</v>
      </c>
      <c r="O50" s="138">
        <v>0</v>
      </c>
      <c r="P50" s="139">
        <v>97994.5</v>
      </c>
      <c r="Q50" s="87"/>
    </row>
    <row r="51" spans="1:17" ht="51">
      <c r="A51" s="85">
        <v>86</v>
      </c>
      <c r="B51" s="85">
        <v>1</v>
      </c>
      <c r="C51" s="69" t="s">
        <v>47</v>
      </c>
      <c r="D51" s="86">
        <v>46044</v>
      </c>
      <c r="E51" s="85">
        <v>116</v>
      </c>
      <c r="F51" s="85" t="s">
        <v>1546</v>
      </c>
      <c r="G51" s="87" t="s">
        <v>1547</v>
      </c>
      <c r="H51" s="87"/>
      <c r="I51" s="87"/>
      <c r="J51" s="87"/>
      <c r="K51" s="87"/>
      <c r="L51" s="324"/>
      <c r="M51" s="324"/>
      <c r="N51" s="138">
        <v>11544.34</v>
      </c>
      <c r="O51" s="138">
        <v>0</v>
      </c>
      <c r="P51" s="139">
        <v>11544.34</v>
      </c>
      <c r="Q51" s="87"/>
    </row>
    <row r="52" spans="1:17" ht="51">
      <c r="A52" s="85">
        <v>86</v>
      </c>
      <c r="B52" s="85">
        <v>1</v>
      </c>
      <c r="C52" s="69" t="s">
        <v>47</v>
      </c>
      <c r="D52" s="86">
        <v>46044</v>
      </c>
      <c r="E52" s="85">
        <v>117</v>
      </c>
      <c r="F52" s="85" t="s">
        <v>1548</v>
      </c>
      <c r="G52" s="87" t="s">
        <v>1549</v>
      </c>
      <c r="H52" s="87"/>
      <c r="I52" s="87"/>
      <c r="J52" s="87"/>
      <c r="K52" s="87"/>
      <c r="L52" s="324"/>
      <c r="M52" s="324"/>
      <c r="N52" s="138">
        <v>528607.25</v>
      </c>
      <c r="O52" s="138">
        <v>0</v>
      </c>
      <c r="P52" s="139">
        <v>528607.25</v>
      </c>
      <c r="Q52" s="87"/>
    </row>
    <row r="53" spans="1:17" ht="51">
      <c r="A53" s="85">
        <v>86</v>
      </c>
      <c r="B53" s="85">
        <v>1</v>
      </c>
      <c r="C53" s="69" t="s">
        <v>47</v>
      </c>
      <c r="D53" s="86">
        <v>46044</v>
      </c>
      <c r="E53" s="85">
        <v>118</v>
      </c>
      <c r="F53" s="85" t="s">
        <v>1550</v>
      </c>
      <c r="G53" s="87" t="s">
        <v>1551</v>
      </c>
      <c r="H53" s="87"/>
      <c r="I53" s="87"/>
      <c r="J53" s="87"/>
      <c r="K53" s="87"/>
      <c r="L53" s="324"/>
      <c r="M53" s="324"/>
      <c r="N53" s="138">
        <v>13659.57</v>
      </c>
      <c r="O53" s="138">
        <v>0</v>
      </c>
      <c r="P53" s="139">
        <v>13659.57</v>
      </c>
      <c r="Q53" s="87"/>
    </row>
    <row r="54" spans="1:17" ht="51">
      <c r="A54" s="85">
        <v>86</v>
      </c>
      <c r="B54" s="85">
        <v>1</v>
      </c>
      <c r="C54" s="69" t="s">
        <v>47</v>
      </c>
      <c r="D54" s="86">
        <v>46044</v>
      </c>
      <c r="E54" s="85">
        <v>119</v>
      </c>
      <c r="F54" s="85" t="s">
        <v>1552</v>
      </c>
      <c r="G54" s="87" t="s">
        <v>1553</v>
      </c>
      <c r="H54" s="87"/>
      <c r="I54" s="87"/>
      <c r="J54" s="87"/>
      <c r="K54" s="87"/>
      <c r="L54" s="324"/>
      <c r="M54" s="324"/>
      <c r="N54" s="138">
        <v>503667.05</v>
      </c>
      <c r="O54" s="138">
        <v>0</v>
      </c>
      <c r="P54" s="139">
        <v>503667.05</v>
      </c>
      <c r="Q54" s="87"/>
    </row>
    <row r="55" spans="1:17" ht="51">
      <c r="A55" s="85">
        <v>86</v>
      </c>
      <c r="B55" s="85">
        <v>1</v>
      </c>
      <c r="C55" s="69" t="s">
        <v>47</v>
      </c>
      <c r="D55" s="86">
        <v>46044</v>
      </c>
      <c r="E55" s="85">
        <v>120</v>
      </c>
      <c r="F55" s="85" t="s">
        <v>1554</v>
      </c>
      <c r="G55" s="87" t="s">
        <v>1555</v>
      </c>
      <c r="H55" s="87"/>
      <c r="I55" s="87"/>
      <c r="J55" s="87"/>
      <c r="K55" s="87"/>
      <c r="L55" s="324"/>
      <c r="M55" s="324"/>
      <c r="N55" s="138">
        <v>63518.51</v>
      </c>
      <c r="O55" s="138">
        <v>0</v>
      </c>
      <c r="P55" s="139">
        <v>63518.51</v>
      </c>
      <c r="Q55" s="87"/>
    </row>
    <row r="56" spans="1:17" ht="51">
      <c r="A56" s="85">
        <v>86</v>
      </c>
      <c r="B56" s="85">
        <v>1</v>
      </c>
      <c r="C56" s="69" t="s">
        <v>47</v>
      </c>
      <c r="D56" s="86">
        <v>46044</v>
      </c>
      <c r="E56" s="85">
        <v>121</v>
      </c>
      <c r="F56" s="85" t="s">
        <v>1556</v>
      </c>
      <c r="G56" s="87" t="s">
        <v>1557</v>
      </c>
      <c r="H56" s="87"/>
      <c r="I56" s="87"/>
      <c r="J56" s="87"/>
      <c r="K56" s="87"/>
      <c r="L56" s="324"/>
      <c r="M56" s="324"/>
      <c r="N56" s="138">
        <v>162062.34</v>
      </c>
      <c r="O56" s="138">
        <v>0</v>
      </c>
      <c r="P56" s="139">
        <v>162062.34</v>
      </c>
      <c r="Q56" s="87"/>
    </row>
    <row r="57" spans="1:17" ht="51">
      <c r="A57" s="85">
        <v>86</v>
      </c>
      <c r="B57" s="85">
        <v>1</v>
      </c>
      <c r="C57" s="69" t="s">
        <v>47</v>
      </c>
      <c r="D57" s="86">
        <v>46044</v>
      </c>
      <c r="E57" s="85">
        <v>122</v>
      </c>
      <c r="F57" s="85" t="s">
        <v>1558</v>
      </c>
      <c r="G57" s="87" t="s">
        <v>1559</v>
      </c>
      <c r="H57" s="87"/>
      <c r="I57" s="87"/>
      <c r="J57" s="87"/>
      <c r="K57" s="87"/>
      <c r="L57" s="324"/>
      <c r="M57" s="324"/>
      <c r="N57" s="138">
        <v>474853.92</v>
      </c>
      <c r="O57" s="138">
        <v>0</v>
      </c>
      <c r="P57" s="139">
        <v>474853.92</v>
      </c>
      <c r="Q57" s="87"/>
    </row>
    <row r="58" spans="1:17" ht="51">
      <c r="A58" s="85">
        <v>86</v>
      </c>
      <c r="B58" s="85">
        <v>1</v>
      </c>
      <c r="C58" s="69" t="s">
        <v>47</v>
      </c>
      <c r="D58" s="86">
        <v>46044</v>
      </c>
      <c r="E58" s="85">
        <v>123</v>
      </c>
      <c r="F58" s="85" t="s">
        <v>1560</v>
      </c>
      <c r="G58" s="87" t="s">
        <v>1561</v>
      </c>
      <c r="H58" s="87"/>
      <c r="I58" s="87"/>
      <c r="J58" s="87"/>
      <c r="K58" s="87"/>
      <c r="L58" s="324"/>
      <c r="M58" s="324"/>
      <c r="N58" s="138">
        <v>548013.02</v>
      </c>
      <c r="O58" s="138">
        <v>0</v>
      </c>
      <c r="P58" s="139">
        <v>548013.02</v>
      </c>
      <c r="Q58" s="87"/>
    </row>
    <row r="59" spans="1:17" ht="51">
      <c r="A59" s="85">
        <v>86</v>
      </c>
      <c r="B59" s="85">
        <v>7</v>
      </c>
      <c r="C59" s="69" t="s">
        <v>47</v>
      </c>
      <c r="D59" s="86">
        <v>46048</v>
      </c>
      <c r="E59" s="85">
        <v>124</v>
      </c>
      <c r="F59" s="85" t="s">
        <v>1563</v>
      </c>
      <c r="G59" s="87" t="s">
        <v>1562</v>
      </c>
      <c r="H59" s="87"/>
      <c r="I59" s="87"/>
      <c r="J59" s="87"/>
      <c r="K59" s="87"/>
      <c r="L59" s="324"/>
      <c r="M59" s="324"/>
      <c r="N59" s="138">
        <v>0</v>
      </c>
      <c r="O59" s="138">
        <v>92442</v>
      </c>
      <c r="P59" s="139">
        <v>92442</v>
      </c>
      <c r="Q59" s="87"/>
    </row>
    <row r="60" spans="1:17" ht="51">
      <c r="A60" s="85">
        <v>86</v>
      </c>
      <c r="B60" s="85">
        <v>7</v>
      </c>
      <c r="C60" s="69" t="s">
        <v>47</v>
      </c>
      <c r="D60" s="86">
        <v>46049</v>
      </c>
      <c r="E60" s="85">
        <v>132</v>
      </c>
      <c r="F60" s="85" t="s">
        <v>1563</v>
      </c>
      <c r="G60" s="87" t="s">
        <v>1564</v>
      </c>
      <c r="H60" s="87"/>
      <c r="I60" s="87"/>
      <c r="J60" s="87"/>
      <c r="K60" s="87"/>
      <c r="L60" s="324"/>
      <c r="M60" s="324"/>
      <c r="N60" s="138">
        <v>0</v>
      </c>
      <c r="O60" s="138">
        <v>9876.9699999999993</v>
      </c>
      <c r="P60" s="139">
        <v>9876.9699999999993</v>
      </c>
      <c r="Q60" s="87"/>
    </row>
    <row r="61" spans="1:17" ht="51">
      <c r="A61" s="85">
        <v>382</v>
      </c>
      <c r="B61" s="85">
        <v>1</v>
      </c>
      <c r="C61" s="69" t="s">
        <v>627</v>
      </c>
      <c r="D61" s="86">
        <v>46056</v>
      </c>
      <c r="E61" s="85">
        <v>211</v>
      </c>
      <c r="F61" s="85" t="s">
        <v>2122</v>
      </c>
      <c r="G61" s="87" t="s">
        <v>2121</v>
      </c>
      <c r="H61" s="87"/>
      <c r="I61" s="87"/>
      <c r="J61" s="87"/>
      <c r="K61" s="87"/>
      <c r="L61" s="324"/>
      <c r="M61" s="324"/>
      <c r="N61" s="138">
        <v>0</v>
      </c>
      <c r="O61" s="138">
        <v>1257914.9099999999</v>
      </c>
      <c r="P61" s="139">
        <v>1257914.9099999999</v>
      </c>
      <c r="Q61" s="87"/>
    </row>
    <row r="62" spans="1:17" ht="51">
      <c r="A62" s="85">
        <v>41</v>
      </c>
      <c r="B62" s="85">
        <v>24</v>
      </c>
      <c r="C62" s="69" t="s">
        <v>879</v>
      </c>
      <c r="D62" s="86">
        <v>46058</v>
      </c>
      <c r="E62" s="85">
        <v>260</v>
      </c>
      <c r="F62" s="85" t="s">
        <v>2125</v>
      </c>
      <c r="G62" s="87" t="s">
        <v>2124</v>
      </c>
      <c r="H62" s="87"/>
      <c r="I62" s="87"/>
      <c r="J62" s="87"/>
      <c r="K62" s="87"/>
      <c r="L62" s="324"/>
      <c r="M62" s="324"/>
      <c r="N62" s="138">
        <v>0</v>
      </c>
      <c r="O62" s="138">
        <v>28.68</v>
      </c>
      <c r="P62" s="139">
        <v>28.68</v>
      </c>
      <c r="Q62" s="87"/>
    </row>
    <row r="63" spans="1:17" ht="51">
      <c r="A63" s="85">
        <v>86</v>
      </c>
      <c r="B63" s="85">
        <v>4</v>
      </c>
      <c r="C63" s="69" t="s">
        <v>47</v>
      </c>
      <c r="D63" s="86">
        <v>46058</v>
      </c>
      <c r="E63" s="85">
        <v>260</v>
      </c>
      <c r="F63" s="85" t="s">
        <v>2123</v>
      </c>
      <c r="G63" s="87" t="s">
        <v>2124</v>
      </c>
      <c r="H63" s="87"/>
      <c r="I63" s="87"/>
      <c r="J63" s="87"/>
      <c r="K63" s="87"/>
      <c r="L63" s="324"/>
      <c r="M63" s="324"/>
      <c r="N63" s="138">
        <v>28.68</v>
      </c>
      <c r="O63" s="138">
        <v>0</v>
      </c>
      <c r="P63" s="139">
        <v>28.68</v>
      </c>
      <c r="Q63" s="87"/>
    </row>
    <row r="64" spans="1:17" ht="51">
      <c r="A64" s="85">
        <v>41</v>
      </c>
      <c r="B64" s="85">
        <v>24</v>
      </c>
      <c r="C64" s="69" t="s">
        <v>879</v>
      </c>
      <c r="D64" s="86">
        <v>46058</v>
      </c>
      <c r="E64" s="85">
        <v>261</v>
      </c>
      <c r="F64" s="85" t="s">
        <v>2128</v>
      </c>
      <c r="G64" s="87" t="s">
        <v>2127</v>
      </c>
      <c r="H64" s="87"/>
      <c r="I64" s="87"/>
      <c r="J64" s="87"/>
      <c r="K64" s="87"/>
      <c r="L64" s="324"/>
      <c r="M64" s="324"/>
      <c r="N64" s="138">
        <v>0</v>
      </c>
      <c r="O64" s="138">
        <v>49.72</v>
      </c>
      <c r="P64" s="139">
        <v>49.72</v>
      </c>
      <c r="Q64" s="87"/>
    </row>
    <row r="65" spans="1:17" ht="51">
      <c r="A65" s="85">
        <v>86</v>
      </c>
      <c r="B65" s="85">
        <v>4</v>
      </c>
      <c r="C65" s="69" t="s">
        <v>47</v>
      </c>
      <c r="D65" s="86">
        <v>46058</v>
      </c>
      <c r="E65" s="85">
        <v>261</v>
      </c>
      <c r="F65" s="85" t="s">
        <v>2126</v>
      </c>
      <c r="G65" s="87" t="s">
        <v>2127</v>
      </c>
      <c r="H65" s="87"/>
      <c r="I65" s="87"/>
      <c r="J65" s="87"/>
      <c r="K65" s="87"/>
      <c r="L65" s="324"/>
      <c r="M65" s="324"/>
      <c r="N65" s="138">
        <v>49.72</v>
      </c>
      <c r="O65" s="138">
        <v>0</v>
      </c>
      <c r="P65" s="139">
        <v>49.72</v>
      </c>
      <c r="Q65" s="87"/>
    </row>
    <row r="66" spans="1:17" ht="51">
      <c r="A66" s="85">
        <v>41</v>
      </c>
      <c r="B66" s="85">
        <v>24</v>
      </c>
      <c r="C66" s="69" t="s">
        <v>879</v>
      </c>
      <c r="D66" s="86">
        <v>46058</v>
      </c>
      <c r="E66" s="85">
        <v>262</v>
      </c>
      <c r="F66" s="85" t="s">
        <v>2131</v>
      </c>
      <c r="G66" s="87" t="s">
        <v>2130</v>
      </c>
      <c r="H66" s="87"/>
      <c r="I66" s="87"/>
      <c r="J66" s="87"/>
      <c r="K66" s="87"/>
      <c r="L66" s="324"/>
      <c r="M66" s="324"/>
      <c r="N66" s="138">
        <v>0</v>
      </c>
      <c r="O66" s="138">
        <v>31382433.039999999</v>
      </c>
      <c r="P66" s="139">
        <v>31382433.039999999</v>
      </c>
      <c r="Q66" s="87"/>
    </row>
    <row r="67" spans="1:17" ht="51">
      <c r="A67" s="85">
        <v>86</v>
      </c>
      <c r="B67" s="85">
        <v>4</v>
      </c>
      <c r="C67" s="69" t="s">
        <v>47</v>
      </c>
      <c r="D67" s="86">
        <v>46058</v>
      </c>
      <c r="E67" s="85">
        <v>262</v>
      </c>
      <c r="F67" s="85" t="s">
        <v>2129</v>
      </c>
      <c r="G67" s="87" t="s">
        <v>2130</v>
      </c>
      <c r="H67" s="87"/>
      <c r="I67" s="87"/>
      <c r="J67" s="87"/>
      <c r="K67" s="87"/>
      <c r="L67" s="324"/>
      <c r="M67" s="324"/>
      <c r="N67" s="138">
        <v>31382433.039999999</v>
      </c>
      <c r="O67" s="138">
        <v>0</v>
      </c>
      <c r="P67" s="139">
        <v>31382433.039999999</v>
      </c>
      <c r="Q67" s="87"/>
    </row>
    <row r="68" spans="1:17" ht="51">
      <c r="A68" s="85">
        <v>41</v>
      </c>
      <c r="B68" s="85">
        <v>24</v>
      </c>
      <c r="C68" s="69" t="s">
        <v>879</v>
      </c>
      <c r="D68" s="86">
        <v>46058</v>
      </c>
      <c r="E68" s="85">
        <v>263</v>
      </c>
      <c r="F68" s="85" t="s">
        <v>2134</v>
      </c>
      <c r="G68" s="87" t="s">
        <v>2133</v>
      </c>
      <c r="H68" s="87"/>
      <c r="I68" s="87"/>
      <c r="J68" s="87"/>
      <c r="K68" s="87"/>
      <c r="L68" s="324"/>
      <c r="M68" s="324"/>
      <c r="N68" s="138">
        <v>0</v>
      </c>
      <c r="O68" s="138">
        <v>32689809.800000001</v>
      </c>
      <c r="P68" s="139">
        <v>32689809.800000001</v>
      </c>
      <c r="Q68" s="87"/>
    </row>
    <row r="69" spans="1:17" ht="51">
      <c r="A69" s="85">
        <v>86</v>
      </c>
      <c r="B69" s="85">
        <v>4</v>
      </c>
      <c r="C69" s="69" t="s">
        <v>47</v>
      </c>
      <c r="D69" s="86">
        <v>46058</v>
      </c>
      <c r="E69" s="85">
        <v>263</v>
      </c>
      <c r="F69" s="85" t="s">
        <v>2132</v>
      </c>
      <c r="G69" s="87" t="s">
        <v>2133</v>
      </c>
      <c r="H69" s="87"/>
      <c r="I69" s="87"/>
      <c r="J69" s="87"/>
      <c r="K69" s="87"/>
      <c r="L69" s="324"/>
      <c r="M69" s="324"/>
      <c r="N69" s="138">
        <v>32689809.800000001</v>
      </c>
      <c r="O69" s="138">
        <v>0</v>
      </c>
      <c r="P69" s="139">
        <v>32689809.800000001</v>
      </c>
      <c r="Q69" s="87"/>
    </row>
    <row r="70" spans="1:17" ht="51">
      <c r="A70" s="85">
        <v>41</v>
      </c>
      <c r="B70" s="85">
        <v>24</v>
      </c>
      <c r="C70" s="69" t="s">
        <v>879</v>
      </c>
      <c r="D70" s="86">
        <v>46058</v>
      </c>
      <c r="E70" s="85">
        <v>264</v>
      </c>
      <c r="F70" s="85" t="s">
        <v>2137</v>
      </c>
      <c r="G70" s="87" t="s">
        <v>2136</v>
      </c>
      <c r="H70" s="87"/>
      <c r="I70" s="87"/>
      <c r="J70" s="87"/>
      <c r="K70" s="87"/>
      <c r="L70" s="324"/>
      <c r="M70" s="324"/>
      <c r="N70" s="138">
        <v>0</v>
      </c>
      <c r="O70" s="138">
        <v>5063128.0599999996</v>
      </c>
      <c r="P70" s="139">
        <v>5063128.0599999996</v>
      </c>
      <c r="Q70" s="87"/>
    </row>
    <row r="71" spans="1:17" ht="51">
      <c r="A71" s="85">
        <v>86</v>
      </c>
      <c r="B71" s="85">
        <v>4</v>
      </c>
      <c r="C71" s="69" t="s">
        <v>47</v>
      </c>
      <c r="D71" s="86">
        <v>46058</v>
      </c>
      <c r="E71" s="85">
        <v>264</v>
      </c>
      <c r="F71" s="85" t="s">
        <v>2135</v>
      </c>
      <c r="G71" s="87" t="s">
        <v>2136</v>
      </c>
      <c r="H71" s="87"/>
      <c r="I71" s="87"/>
      <c r="J71" s="87"/>
      <c r="K71" s="87"/>
      <c r="L71" s="324"/>
      <c r="M71" s="324"/>
      <c r="N71" s="138">
        <v>5063128.0599999996</v>
      </c>
      <c r="O71" s="138">
        <v>0</v>
      </c>
      <c r="P71" s="139">
        <v>5063128.0599999996</v>
      </c>
      <c r="Q71" s="87"/>
    </row>
    <row r="72" spans="1:17" ht="51">
      <c r="A72" s="85">
        <v>41</v>
      </c>
      <c r="B72" s="85">
        <v>24</v>
      </c>
      <c r="C72" s="69" t="s">
        <v>879</v>
      </c>
      <c r="D72" s="86">
        <v>46058</v>
      </c>
      <c r="E72" s="85">
        <v>265</v>
      </c>
      <c r="F72" s="85" t="s">
        <v>2140</v>
      </c>
      <c r="G72" s="87" t="s">
        <v>2139</v>
      </c>
      <c r="H72" s="87"/>
      <c r="I72" s="87"/>
      <c r="J72" s="87"/>
      <c r="K72" s="87"/>
      <c r="L72" s="324"/>
      <c r="M72" s="324"/>
      <c r="N72" s="138">
        <v>0</v>
      </c>
      <c r="O72" s="138">
        <v>933071.05</v>
      </c>
      <c r="P72" s="139">
        <v>933071.05</v>
      </c>
      <c r="Q72" s="87"/>
    </row>
    <row r="73" spans="1:17" ht="51">
      <c r="A73" s="85">
        <v>86</v>
      </c>
      <c r="B73" s="85">
        <v>4</v>
      </c>
      <c r="C73" s="69" t="s">
        <v>47</v>
      </c>
      <c r="D73" s="86">
        <v>46058</v>
      </c>
      <c r="E73" s="85">
        <v>265</v>
      </c>
      <c r="F73" s="85" t="s">
        <v>2138</v>
      </c>
      <c r="G73" s="87" t="s">
        <v>2139</v>
      </c>
      <c r="H73" s="87"/>
      <c r="I73" s="87"/>
      <c r="J73" s="87"/>
      <c r="K73" s="87"/>
      <c r="L73" s="324"/>
      <c r="M73" s="324"/>
      <c r="N73" s="138">
        <v>933071.05</v>
      </c>
      <c r="O73" s="138">
        <v>0</v>
      </c>
      <c r="P73" s="139">
        <v>933071.05</v>
      </c>
      <c r="Q73" s="87"/>
    </row>
    <row r="74" spans="1:17" ht="51">
      <c r="A74" s="85">
        <v>41</v>
      </c>
      <c r="B74" s="85">
        <v>24</v>
      </c>
      <c r="C74" s="69" t="s">
        <v>879</v>
      </c>
      <c r="D74" s="86">
        <v>46058</v>
      </c>
      <c r="E74" s="85">
        <v>266</v>
      </c>
      <c r="F74" s="85" t="s">
        <v>2143</v>
      </c>
      <c r="G74" s="87" t="s">
        <v>2142</v>
      </c>
      <c r="H74" s="87"/>
      <c r="I74" s="87"/>
      <c r="J74" s="87"/>
      <c r="K74" s="87"/>
      <c r="L74" s="324"/>
      <c r="M74" s="324"/>
      <c r="N74" s="138">
        <v>0</v>
      </c>
      <c r="O74" s="138">
        <v>0.99</v>
      </c>
      <c r="P74" s="139">
        <v>0.99</v>
      </c>
      <c r="Q74" s="87"/>
    </row>
    <row r="75" spans="1:17" ht="51">
      <c r="A75" s="85">
        <v>86</v>
      </c>
      <c r="B75" s="85">
        <v>4</v>
      </c>
      <c r="C75" s="69" t="s">
        <v>47</v>
      </c>
      <c r="D75" s="86">
        <v>46058</v>
      </c>
      <c r="E75" s="85">
        <v>266</v>
      </c>
      <c r="F75" s="85" t="s">
        <v>2141</v>
      </c>
      <c r="G75" s="87" t="s">
        <v>2142</v>
      </c>
      <c r="H75" s="87"/>
      <c r="I75" s="87"/>
      <c r="J75" s="87"/>
      <c r="K75" s="87"/>
      <c r="L75" s="324"/>
      <c r="M75" s="324"/>
      <c r="N75" s="138">
        <v>0.99</v>
      </c>
      <c r="O75" s="138">
        <v>0</v>
      </c>
      <c r="P75" s="139">
        <v>0.99</v>
      </c>
      <c r="Q75" s="87"/>
    </row>
    <row r="76" spans="1:17" ht="51">
      <c r="A76" s="85">
        <v>41</v>
      </c>
      <c r="B76" s="85">
        <v>24</v>
      </c>
      <c r="C76" s="69" t="s">
        <v>879</v>
      </c>
      <c r="D76" s="86">
        <v>46058</v>
      </c>
      <c r="E76" s="85">
        <v>267</v>
      </c>
      <c r="F76" s="85" t="s">
        <v>2146</v>
      </c>
      <c r="G76" s="87" t="s">
        <v>2145</v>
      </c>
      <c r="H76" s="87"/>
      <c r="I76" s="87"/>
      <c r="J76" s="87"/>
      <c r="K76" s="87"/>
      <c r="L76" s="324"/>
      <c r="M76" s="324"/>
      <c r="N76" s="138">
        <v>0</v>
      </c>
      <c r="O76" s="138">
        <v>9045139.3200000003</v>
      </c>
      <c r="P76" s="139">
        <v>9045139.3200000003</v>
      </c>
      <c r="Q76" s="87"/>
    </row>
    <row r="77" spans="1:17" ht="51">
      <c r="A77" s="85">
        <v>86</v>
      </c>
      <c r="B77" s="85">
        <v>4</v>
      </c>
      <c r="C77" s="69" t="s">
        <v>47</v>
      </c>
      <c r="D77" s="86">
        <v>46058</v>
      </c>
      <c r="E77" s="85">
        <v>267</v>
      </c>
      <c r="F77" s="85" t="s">
        <v>2144</v>
      </c>
      <c r="G77" s="87" t="s">
        <v>2145</v>
      </c>
      <c r="H77" s="87"/>
      <c r="I77" s="87"/>
      <c r="J77" s="87"/>
      <c r="K77" s="87"/>
      <c r="L77" s="324"/>
      <c r="M77" s="324"/>
      <c r="N77" s="138">
        <v>9045139.3200000003</v>
      </c>
      <c r="O77" s="138">
        <v>0</v>
      </c>
      <c r="P77" s="139">
        <v>9045139.3200000003</v>
      </c>
      <c r="Q77" s="87"/>
    </row>
    <row r="78" spans="1:17" ht="51">
      <c r="A78" s="85">
        <v>41</v>
      </c>
      <c r="B78" s="85">
        <v>24</v>
      </c>
      <c r="C78" s="69" t="s">
        <v>879</v>
      </c>
      <c r="D78" s="86">
        <v>46058</v>
      </c>
      <c r="E78" s="85">
        <v>268</v>
      </c>
      <c r="F78" s="85" t="s">
        <v>2149</v>
      </c>
      <c r="G78" s="87" t="s">
        <v>2148</v>
      </c>
      <c r="H78" s="87"/>
      <c r="I78" s="87"/>
      <c r="J78" s="87"/>
      <c r="K78" s="87"/>
      <c r="L78" s="324"/>
      <c r="M78" s="324"/>
      <c r="N78" s="138">
        <v>0</v>
      </c>
      <c r="O78" s="138">
        <v>3206255.22</v>
      </c>
      <c r="P78" s="139">
        <v>3206255.22</v>
      </c>
      <c r="Q78" s="87"/>
    </row>
    <row r="79" spans="1:17" ht="51">
      <c r="A79" s="85">
        <v>86</v>
      </c>
      <c r="B79" s="85">
        <v>4</v>
      </c>
      <c r="C79" s="69" t="s">
        <v>47</v>
      </c>
      <c r="D79" s="86">
        <v>46058</v>
      </c>
      <c r="E79" s="85">
        <v>268</v>
      </c>
      <c r="F79" s="85" t="s">
        <v>2147</v>
      </c>
      <c r="G79" s="87" t="s">
        <v>2148</v>
      </c>
      <c r="H79" s="87"/>
      <c r="I79" s="87"/>
      <c r="J79" s="87"/>
      <c r="K79" s="87"/>
      <c r="L79" s="324"/>
      <c r="M79" s="324"/>
      <c r="N79" s="138">
        <v>3206255.22</v>
      </c>
      <c r="O79" s="138">
        <v>0</v>
      </c>
      <c r="P79" s="139">
        <v>3206255.22</v>
      </c>
      <c r="Q79" s="87"/>
    </row>
    <row r="80" spans="1:17" ht="51">
      <c r="A80" s="85">
        <v>41</v>
      </c>
      <c r="B80" s="85">
        <v>24</v>
      </c>
      <c r="C80" s="69" t="s">
        <v>879</v>
      </c>
      <c r="D80" s="86">
        <v>46058</v>
      </c>
      <c r="E80" s="85">
        <v>269</v>
      </c>
      <c r="F80" s="85" t="s">
        <v>2152</v>
      </c>
      <c r="G80" s="87" t="s">
        <v>2151</v>
      </c>
      <c r="H80" s="87"/>
      <c r="I80" s="87"/>
      <c r="J80" s="87"/>
      <c r="K80" s="87"/>
      <c r="L80" s="324"/>
      <c r="M80" s="324"/>
      <c r="N80" s="138">
        <v>0</v>
      </c>
      <c r="O80" s="138">
        <v>2262211.9300000002</v>
      </c>
      <c r="P80" s="139">
        <v>2262211.9300000002</v>
      </c>
      <c r="Q80" s="87"/>
    </row>
    <row r="81" spans="1:17" ht="51">
      <c r="A81" s="85">
        <v>86</v>
      </c>
      <c r="B81" s="85">
        <v>4</v>
      </c>
      <c r="C81" s="69" t="s">
        <v>47</v>
      </c>
      <c r="D81" s="86">
        <v>46058</v>
      </c>
      <c r="E81" s="85">
        <v>269</v>
      </c>
      <c r="F81" s="85" t="s">
        <v>2150</v>
      </c>
      <c r="G81" s="87" t="s">
        <v>2151</v>
      </c>
      <c r="H81" s="87"/>
      <c r="I81" s="87"/>
      <c r="J81" s="87"/>
      <c r="K81" s="87"/>
      <c r="L81" s="324"/>
      <c r="M81" s="324"/>
      <c r="N81" s="138">
        <v>2262211.9300000002</v>
      </c>
      <c r="O81" s="138">
        <v>0</v>
      </c>
      <c r="P81" s="139">
        <v>2262211.9300000002</v>
      </c>
      <c r="Q81" s="87"/>
    </row>
    <row r="82" spans="1:17" ht="51">
      <c r="A82" s="85">
        <v>41</v>
      </c>
      <c r="B82" s="85">
        <v>24</v>
      </c>
      <c r="C82" s="69" t="s">
        <v>879</v>
      </c>
      <c r="D82" s="86">
        <v>46058</v>
      </c>
      <c r="E82" s="85">
        <v>270</v>
      </c>
      <c r="F82" s="85" t="s">
        <v>2155</v>
      </c>
      <c r="G82" s="87" t="s">
        <v>2154</v>
      </c>
      <c r="H82" s="87"/>
      <c r="I82" s="87"/>
      <c r="J82" s="87"/>
      <c r="K82" s="87"/>
      <c r="L82" s="324"/>
      <c r="M82" s="324"/>
      <c r="N82" s="138">
        <v>0</v>
      </c>
      <c r="O82" s="138">
        <v>436749.9</v>
      </c>
      <c r="P82" s="139">
        <v>436749.9</v>
      </c>
      <c r="Q82" s="87"/>
    </row>
    <row r="83" spans="1:17" ht="51">
      <c r="A83" s="85">
        <v>86</v>
      </c>
      <c r="B83" s="85">
        <v>4</v>
      </c>
      <c r="C83" s="69" t="s">
        <v>47</v>
      </c>
      <c r="D83" s="86">
        <v>46058</v>
      </c>
      <c r="E83" s="85">
        <v>270</v>
      </c>
      <c r="F83" s="85" t="s">
        <v>2153</v>
      </c>
      <c r="G83" s="87" t="s">
        <v>2154</v>
      </c>
      <c r="H83" s="87"/>
      <c r="I83" s="87"/>
      <c r="J83" s="87"/>
      <c r="K83" s="87"/>
      <c r="L83" s="324"/>
      <c r="M83" s="324"/>
      <c r="N83" s="138">
        <v>436749.9</v>
      </c>
      <c r="O83" s="138">
        <v>0</v>
      </c>
      <c r="P83" s="139">
        <v>436749.9</v>
      </c>
      <c r="Q83" s="87"/>
    </row>
    <row r="84" spans="1:17" ht="51">
      <c r="A84" s="85">
        <v>41</v>
      </c>
      <c r="B84" s="85">
        <v>24</v>
      </c>
      <c r="C84" s="69" t="s">
        <v>879</v>
      </c>
      <c r="D84" s="86">
        <v>46058</v>
      </c>
      <c r="E84" s="85">
        <v>271</v>
      </c>
      <c r="F84" s="85" t="s">
        <v>2158</v>
      </c>
      <c r="G84" s="87" t="s">
        <v>2157</v>
      </c>
      <c r="H84" s="87"/>
      <c r="I84" s="87"/>
      <c r="J84" s="87"/>
      <c r="K84" s="87"/>
      <c r="L84" s="324"/>
      <c r="M84" s="324"/>
      <c r="N84" s="138">
        <v>0</v>
      </c>
      <c r="O84" s="138">
        <v>85401.18</v>
      </c>
      <c r="P84" s="139">
        <v>85401.18</v>
      </c>
      <c r="Q84" s="87"/>
    </row>
    <row r="85" spans="1:17" ht="51">
      <c r="A85" s="85">
        <v>86</v>
      </c>
      <c r="B85" s="85">
        <v>4</v>
      </c>
      <c r="C85" s="69" t="s">
        <v>47</v>
      </c>
      <c r="D85" s="86">
        <v>46058</v>
      </c>
      <c r="E85" s="85">
        <v>271</v>
      </c>
      <c r="F85" s="85" t="s">
        <v>2156</v>
      </c>
      <c r="G85" s="87" t="s">
        <v>2157</v>
      </c>
      <c r="H85" s="87"/>
      <c r="I85" s="87"/>
      <c r="J85" s="87"/>
      <c r="K85" s="87"/>
      <c r="L85" s="324"/>
      <c r="M85" s="324"/>
      <c r="N85" s="138">
        <v>85401.18</v>
      </c>
      <c r="O85" s="138">
        <v>0</v>
      </c>
      <c r="P85" s="139">
        <v>85401.18</v>
      </c>
      <c r="Q85" s="87"/>
    </row>
    <row r="86" spans="1:17" ht="51">
      <c r="A86" s="85">
        <v>41</v>
      </c>
      <c r="B86" s="85">
        <v>24</v>
      </c>
      <c r="C86" s="69" t="s">
        <v>879</v>
      </c>
      <c r="D86" s="86">
        <v>46058</v>
      </c>
      <c r="E86" s="85">
        <v>272</v>
      </c>
      <c r="F86" s="85" t="s">
        <v>2161</v>
      </c>
      <c r="G86" s="87" t="s">
        <v>2160</v>
      </c>
      <c r="H86" s="87"/>
      <c r="I86" s="87"/>
      <c r="J86" s="87"/>
      <c r="K86" s="87"/>
      <c r="L86" s="324"/>
      <c r="M86" s="324"/>
      <c r="N86" s="138">
        <v>0</v>
      </c>
      <c r="O86" s="138">
        <v>100.2</v>
      </c>
      <c r="P86" s="139">
        <v>100.2</v>
      </c>
      <c r="Q86" s="87"/>
    </row>
    <row r="87" spans="1:17" ht="51">
      <c r="A87" s="85">
        <v>86</v>
      </c>
      <c r="B87" s="85">
        <v>4</v>
      </c>
      <c r="C87" s="69" t="s">
        <v>47</v>
      </c>
      <c r="D87" s="86">
        <v>46058</v>
      </c>
      <c r="E87" s="85">
        <v>272</v>
      </c>
      <c r="F87" s="85" t="s">
        <v>2159</v>
      </c>
      <c r="G87" s="87" t="s">
        <v>2160</v>
      </c>
      <c r="H87" s="87"/>
      <c r="I87" s="87"/>
      <c r="J87" s="87"/>
      <c r="K87" s="87"/>
      <c r="L87" s="324"/>
      <c r="M87" s="324"/>
      <c r="N87" s="138">
        <v>100.2</v>
      </c>
      <c r="O87" s="138">
        <v>0</v>
      </c>
      <c r="P87" s="139">
        <v>100.2</v>
      </c>
      <c r="Q87" s="87"/>
    </row>
    <row r="88" spans="1:17" ht="51">
      <c r="A88" s="85">
        <v>41</v>
      </c>
      <c r="B88" s="85">
        <v>24</v>
      </c>
      <c r="C88" s="69" t="s">
        <v>879</v>
      </c>
      <c r="D88" s="86">
        <v>46058</v>
      </c>
      <c r="E88" s="85">
        <v>273</v>
      </c>
      <c r="F88" s="85" t="s">
        <v>2164</v>
      </c>
      <c r="G88" s="87" t="s">
        <v>2163</v>
      </c>
      <c r="H88" s="87"/>
      <c r="I88" s="87"/>
      <c r="J88" s="87"/>
      <c r="K88" s="87"/>
      <c r="L88" s="324"/>
      <c r="M88" s="324"/>
      <c r="N88" s="138">
        <v>0</v>
      </c>
      <c r="O88" s="138">
        <v>10451780.210000001</v>
      </c>
      <c r="P88" s="139">
        <v>10451780.210000001</v>
      </c>
      <c r="Q88" s="87"/>
    </row>
    <row r="89" spans="1:17" ht="51">
      <c r="A89" s="85">
        <v>86</v>
      </c>
      <c r="B89" s="85">
        <v>4</v>
      </c>
      <c r="C89" s="69" t="s">
        <v>47</v>
      </c>
      <c r="D89" s="86">
        <v>46058</v>
      </c>
      <c r="E89" s="85">
        <v>273</v>
      </c>
      <c r="F89" s="85" t="s">
        <v>2162</v>
      </c>
      <c r="G89" s="87" t="s">
        <v>2163</v>
      </c>
      <c r="H89" s="87"/>
      <c r="I89" s="87"/>
      <c r="J89" s="87"/>
      <c r="K89" s="87"/>
      <c r="L89" s="324"/>
      <c r="M89" s="324"/>
      <c r="N89" s="138">
        <v>10451780.210000001</v>
      </c>
      <c r="O89" s="138">
        <v>0</v>
      </c>
      <c r="P89" s="139">
        <v>10451780.210000001</v>
      </c>
      <c r="Q89" s="87"/>
    </row>
    <row r="90" spans="1:17" ht="51">
      <c r="A90" s="85">
        <v>41</v>
      </c>
      <c r="B90" s="85">
        <v>24</v>
      </c>
      <c r="C90" s="69" t="s">
        <v>879</v>
      </c>
      <c r="D90" s="86">
        <v>46058</v>
      </c>
      <c r="E90" s="85">
        <v>274</v>
      </c>
      <c r="F90" s="85" t="s">
        <v>2167</v>
      </c>
      <c r="G90" s="87" t="s">
        <v>2166</v>
      </c>
      <c r="H90" s="87"/>
      <c r="I90" s="87"/>
      <c r="J90" s="87"/>
      <c r="K90" s="87"/>
      <c r="L90" s="324"/>
      <c r="M90" s="324"/>
      <c r="N90" s="138">
        <v>0</v>
      </c>
      <c r="O90" s="138">
        <v>215170.2</v>
      </c>
      <c r="P90" s="139">
        <v>215170.2</v>
      </c>
      <c r="Q90" s="87"/>
    </row>
    <row r="91" spans="1:17" ht="51">
      <c r="A91" s="85">
        <v>86</v>
      </c>
      <c r="B91" s="85">
        <v>4</v>
      </c>
      <c r="C91" s="69" t="s">
        <v>47</v>
      </c>
      <c r="D91" s="86">
        <v>46058</v>
      </c>
      <c r="E91" s="85">
        <v>274</v>
      </c>
      <c r="F91" s="85" t="s">
        <v>2165</v>
      </c>
      <c r="G91" s="87" t="s">
        <v>2166</v>
      </c>
      <c r="H91" s="87"/>
      <c r="I91" s="87"/>
      <c r="J91" s="87"/>
      <c r="K91" s="87"/>
      <c r="L91" s="324"/>
      <c r="M91" s="324"/>
      <c r="N91" s="138">
        <v>215170.2</v>
      </c>
      <c r="O91" s="138">
        <v>0</v>
      </c>
      <c r="P91" s="139">
        <v>215170.2</v>
      </c>
      <c r="Q91" s="87"/>
    </row>
    <row r="92" spans="1:17" ht="51">
      <c r="A92" s="85">
        <v>41</v>
      </c>
      <c r="B92" s="85">
        <v>26</v>
      </c>
      <c r="C92" s="69" t="s">
        <v>879</v>
      </c>
      <c r="D92" s="86">
        <v>46058</v>
      </c>
      <c r="E92" s="85">
        <v>275</v>
      </c>
      <c r="F92" s="85" t="s">
        <v>2170</v>
      </c>
      <c r="G92" s="87" t="s">
        <v>2169</v>
      </c>
      <c r="H92" s="87"/>
      <c r="I92" s="87"/>
      <c r="J92" s="87"/>
      <c r="K92" s="87"/>
      <c r="L92" s="324"/>
      <c r="M92" s="324"/>
      <c r="N92" s="138">
        <v>0</v>
      </c>
      <c r="O92" s="138">
        <v>300000</v>
      </c>
      <c r="P92" s="139">
        <v>300000</v>
      </c>
      <c r="Q92" s="87"/>
    </row>
    <row r="93" spans="1:17" ht="51">
      <c r="A93" s="85">
        <v>86</v>
      </c>
      <c r="B93" s="85">
        <v>5</v>
      </c>
      <c r="C93" s="69" t="s">
        <v>47</v>
      </c>
      <c r="D93" s="86">
        <v>46058</v>
      </c>
      <c r="E93" s="85">
        <v>275</v>
      </c>
      <c r="F93" s="85" t="s">
        <v>2168</v>
      </c>
      <c r="G93" s="87" t="s">
        <v>2169</v>
      </c>
      <c r="H93" s="87"/>
      <c r="I93" s="87"/>
      <c r="J93" s="87"/>
      <c r="K93" s="87"/>
      <c r="L93" s="324"/>
      <c r="M93" s="324"/>
      <c r="N93" s="138">
        <v>300000</v>
      </c>
      <c r="O93" s="138">
        <v>0</v>
      </c>
      <c r="P93" s="139">
        <v>300000</v>
      </c>
      <c r="Q93" s="87"/>
    </row>
    <row r="94" spans="1:17" ht="51">
      <c r="A94" s="85">
        <v>41</v>
      </c>
      <c r="B94" s="85">
        <v>26</v>
      </c>
      <c r="C94" s="69" t="s">
        <v>879</v>
      </c>
      <c r="D94" s="86">
        <v>46059</v>
      </c>
      <c r="E94" s="85">
        <v>310</v>
      </c>
      <c r="F94" s="85" t="s">
        <v>2173</v>
      </c>
      <c r="G94" s="87" t="s">
        <v>2172</v>
      </c>
      <c r="H94" s="87"/>
      <c r="I94" s="87"/>
      <c r="J94" s="87"/>
      <c r="K94" s="87"/>
      <c r="L94" s="324"/>
      <c r="M94" s="324"/>
      <c r="N94" s="138">
        <v>0</v>
      </c>
      <c r="O94" s="138">
        <v>1</v>
      </c>
      <c r="P94" s="139">
        <v>1</v>
      </c>
      <c r="Q94" s="87"/>
    </row>
    <row r="95" spans="1:17" ht="51">
      <c r="A95" s="85">
        <v>86</v>
      </c>
      <c r="B95" s="85">
        <v>5</v>
      </c>
      <c r="C95" s="69" t="s">
        <v>47</v>
      </c>
      <c r="D95" s="86">
        <v>46059</v>
      </c>
      <c r="E95" s="85">
        <v>310</v>
      </c>
      <c r="F95" s="85" t="s">
        <v>2171</v>
      </c>
      <c r="G95" s="87" t="s">
        <v>2172</v>
      </c>
      <c r="H95" s="87"/>
      <c r="I95" s="87"/>
      <c r="J95" s="87"/>
      <c r="K95" s="87"/>
      <c r="L95" s="324"/>
      <c r="M95" s="324"/>
      <c r="N95" s="138">
        <v>1</v>
      </c>
      <c r="O95" s="138">
        <v>0</v>
      </c>
      <c r="P95" s="139">
        <v>1</v>
      </c>
      <c r="Q95" s="87"/>
    </row>
    <row r="96" spans="1:17" ht="51">
      <c r="A96" s="85">
        <v>41</v>
      </c>
      <c r="B96" s="85">
        <v>26</v>
      </c>
      <c r="C96" s="69" t="s">
        <v>879</v>
      </c>
      <c r="D96" s="86">
        <v>46059</v>
      </c>
      <c r="E96" s="85">
        <v>311</v>
      </c>
      <c r="F96" s="85" t="s">
        <v>2176</v>
      </c>
      <c r="G96" s="87" t="s">
        <v>2175</v>
      </c>
      <c r="H96" s="87"/>
      <c r="I96" s="87"/>
      <c r="J96" s="87"/>
      <c r="K96" s="87"/>
      <c r="L96" s="324"/>
      <c r="M96" s="324"/>
      <c r="N96" s="138">
        <v>0</v>
      </c>
      <c r="O96" s="138">
        <v>565956.30000000005</v>
      </c>
      <c r="P96" s="139">
        <v>565956.30000000005</v>
      </c>
      <c r="Q96" s="87"/>
    </row>
    <row r="97" spans="1:17" ht="51">
      <c r="A97" s="85">
        <v>86</v>
      </c>
      <c r="B97" s="85">
        <v>5</v>
      </c>
      <c r="C97" s="69" t="s">
        <v>47</v>
      </c>
      <c r="D97" s="86">
        <v>46059</v>
      </c>
      <c r="E97" s="85">
        <v>311</v>
      </c>
      <c r="F97" s="85" t="s">
        <v>2174</v>
      </c>
      <c r="G97" s="87" t="s">
        <v>2175</v>
      </c>
      <c r="H97" s="87"/>
      <c r="I97" s="87"/>
      <c r="J97" s="87"/>
      <c r="K97" s="87"/>
      <c r="L97" s="324"/>
      <c r="M97" s="324"/>
      <c r="N97" s="138">
        <v>565956.30000000005</v>
      </c>
      <c r="O97" s="138">
        <v>0</v>
      </c>
      <c r="P97" s="139">
        <v>565956.30000000005</v>
      </c>
      <c r="Q97" s="87"/>
    </row>
    <row r="98" spans="1:17" ht="51">
      <c r="A98" s="85">
        <v>41</v>
      </c>
      <c r="B98" s="85">
        <v>26</v>
      </c>
      <c r="C98" s="69" t="s">
        <v>879</v>
      </c>
      <c r="D98" s="86">
        <v>46059</v>
      </c>
      <c r="E98" s="85">
        <v>312</v>
      </c>
      <c r="F98" s="85" t="s">
        <v>2179</v>
      </c>
      <c r="G98" s="87" t="s">
        <v>2178</v>
      </c>
      <c r="H98" s="87"/>
      <c r="I98" s="87"/>
      <c r="J98" s="87"/>
      <c r="K98" s="87"/>
      <c r="L98" s="324"/>
      <c r="M98" s="324"/>
      <c r="N98" s="138">
        <v>0</v>
      </c>
      <c r="O98" s="138">
        <v>3069964.27</v>
      </c>
      <c r="P98" s="139">
        <v>3069964.27</v>
      </c>
      <c r="Q98" s="87"/>
    </row>
    <row r="99" spans="1:17" ht="51">
      <c r="A99" s="85">
        <v>86</v>
      </c>
      <c r="B99" s="85">
        <v>5</v>
      </c>
      <c r="C99" s="69" t="s">
        <v>47</v>
      </c>
      <c r="D99" s="86">
        <v>46059</v>
      </c>
      <c r="E99" s="85">
        <v>312</v>
      </c>
      <c r="F99" s="85" t="s">
        <v>2177</v>
      </c>
      <c r="G99" s="87" t="s">
        <v>2178</v>
      </c>
      <c r="H99" s="87"/>
      <c r="I99" s="87"/>
      <c r="J99" s="87"/>
      <c r="K99" s="87"/>
      <c r="L99" s="324"/>
      <c r="M99" s="324"/>
      <c r="N99" s="138">
        <v>3069964.27</v>
      </c>
      <c r="O99" s="138">
        <v>0</v>
      </c>
      <c r="P99" s="139">
        <v>3069964.27</v>
      </c>
      <c r="Q99" s="87"/>
    </row>
    <row r="100" spans="1:17" ht="51">
      <c r="A100" s="85">
        <v>41</v>
      </c>
      <c r="B100" s="85">
        <v>26</v>
      </c>
      <c r="C100" s="69" t="s">
        <v>879</v>
      </c>
      <c r="D100" s="86">
        <v>46059</v>
      </c>
      <c r="E100" s="85">
        <v>313</v>
      </c>
      <c r="F100" s="85" t="s">
        <v>2182</v>
      </c>
      <c r="G100" s="87" t="s">
        <v>2181</v>
      </c>
      <c r="H100" s="87"/>
      <c r="I100" s="87"/>
      <c r="J100" s="87"/>
      <c r="K100" s="87"/>
      <c r="L100" s="324"/>
      <c r="M100" s="324"/>
      <c r="N100" s="138">
        <v>0</v>
      </c>
      <c r="O100" s="138">
        <v>1963998.49</v>
      </c>
      <c r="P100" s="139">
        <v>1963998.49</v>
      </c>
      <c r="Q100" s="87"/>
    </row>
    <row r="101" spans="1:17" ht="51">
      <c r="A101" s="85">
        <v>86</v>
      </c>
      <c r="B101" s="85">
        <v>5</v>
      </c>
      <c r="C101" s="69" t="s">
        <v>47</v>
      </c>
      <c r="D101" s="86">
        <v>46059</v>
      </c>
      <c r="E101" s="85">
        <v>313</v>
      </c>
      <c r="F101" s="85" t="s">
        <v>2180</v>
      </c>
      <c r="G101" s="87" t="s">
        <v>2181</v>
      </c>
      <c r="H101" s="87"/>
      <c r="I101" s="87"/>
      <c r="J101" s="87"/>
      <c r="K101" s="87"/>
      <c r="L101" s="324"/>
      <c r="M101" s="324"/>
      <c r="N101" s="138">
        <v>1963998.49</v>
      </c>
      <c r="O101" s="138">
        <v>0</v>
      </c>
      <c r="P101" s="139">
        <v>1963998.49</v>
      </c>
      <c r="Q101" s="87"/>
    </row>
    <row r="102" spans="1:17" ht="51">
      <c r="A102" s="85">
        <v>41</v>
      </c>
      <c r="B102" s="85">
        <v>26</v>
      </c>
      <c r="C102" s="69" t="s">
        <v>879</v>
      </c>
      <c r="D102" s="86">
        <v>46059</v>
      </c>
      <c r="E102" s="85">
        <v>314</v>
      </c>
      <c r="F102" s="85" t="s">
        <v>2185</v>
      </c>
      <c r="G102" s="87" t="s">
        <v>2184</v>
      </c>
      <c r="H102" s="87"/>
      <c r="I102" s="87"/>
      <c r="J102" s="87"/>
      <c r="K102" s="87"/>
      <c r="L102" s="324"/>
      <c r="M102" s="324"/>
      <c r="N102" s="138">
        <v>0</v>
      </c>
      <c r="O102" s="138">
        <v>1762437.24</v>
      </c>
      <c r="P102" s="139">
        <v>1762437.24</v>
      </c>
      <c r="Q102" s="87"/>
    </row>
    <row r="103" spans="1:17" ht="51">
      <c r="A103" s="85">
        <v>86</v>
      </c>
      <c r="B103" s="85">
        <v>5</v>
      </c>
      <c r="C103" s="69" t="s">
        <v>47</v>
      </c>
      <c r="D103" s="86">
        <v>46059</v>
      </c>
      <c r="E103" s="85">
        <v>314</v>
      </c>
      <c r="F103" s="85" t="s">
        <v>2183</v>
      </c>
      <c r="G103" s="87" t="s">
        <v>2184</v>
      </c>
      <c r="H103" s="87"/>
      <c r="I103" s="87"/>
      <c r="J103" s="87"/>
      <c r="K103" s="87"/>
      <c r="L103" s="324"/>
      <c r="M103" s="324"/>
      <c r="N103" s="138">
        <v>1762437.24</v>
      </c>
      <c r="O103" s="138">
        <v>0</v>
      </c>
      <c r="P103" s="139">
        <v>1762437.24</v>
      </c>
      <c r="Q103" s="87"/>
    </row>
    <row r="104" spans="1:17" ht="51">
      <c r="A104" s="85">
        <v>41</v>
      </c>
      <c r="B104" s="85">
        <v>26</v>
      </c>
      <c r="C104" s="69" t="s">
        <v>879</v>
      </c>
      <c r="D104" s="86">
        <v>46059</v>
      </c>
      <c r="E104" s="85">
        <v>315</v>
      </c>
      <c r="F104" s="85" t="s">
        <v>2188</v>
      </c>
      <c r="G104" s="87" t="s">
        <v>2187</v>
      </c>
      <c r="H104" s="87"/>
      <c r="I104" s="87"/>
      <c r="J104" s="87"/>
      <c r="K104" s="87"/>
      <c r="L104" s="324"/>
      <c r="M104" s="324"/>
      <c r="N104" s="138">
        <v>0</v>
      </c>
      <c r="O104" s="138">
        <v>5315363.04</v>
      </c>
      <c r="P104" s="139">
        <v>5315363.04</v>
      </c>
      <c r="Q104" s="87"/>
    </row>
    <row r="105" spans="1:17" ht="51">
      <c r="A105" s="85">
        <v>86</v>
      </c>
      <c r="B105" s="85">
        <v>5</v>
      </c>
      <c r="C105" s="69" t="s">
        <v>47</v>
      </c>
      <c r="D105" s="86">
        <v>46059</v>
      </c>
      <c r="E105" s="85">
        <v>315</v>
      </c>
      <c r="F105" s="85" t="s">
        <v>2186</v>
      </c>
      <c r="G105" s="87" t="s">
        <v>2187</v>
      </c>
      <c r="H105" s="87"/>
      <c r="I105" s="87"/>
      <c r="J105" s="87"/>
      <c r="K105" s="87"/>
      <c r="L105" s="324"/>
      <c r="M105" s="324"/>
      <c r="N105" s="138">
        <v>5315363.04</v>
      </c>
      <c r="O105" s="138">
        <v>0</v>
      </c>
      <c r="P105" s="139">
        <v>5315363.04</v>
      </c>
      <c r="Q105" s="87"/>
    </row>
    <row r="106" spans="1:17" ht="51">
      <c r="A106" s="85">
        <v>41</v>
      </c>
      <c r="B106" s="85">
        <v>26</v>
      </c>
      <c r="C106" s="69" t="s">
        <v>879</v>
      </c>
      <c r="D106" s="86">
        <v>46059</v>
      </c>
      <c r="E106" s="85">
        <v>316</v>
      </c>
      <c r="F106" s="85" t="s">
        <v>2191</v>
      </c>
      <c r="G106" s="87" t="s">
        <v>2190</v>
      </c>
      <c r="H106" s="87"/>
      <c r="I106" s="87"/>
      <c r="J106" s="87"/>
      <c r="K106" s="87"/>
      <c r="L106" s="324"/>
      <c r="M106" s="324"/>
      <c r="N106" s="138">
        <v>0</v>
      </c>
      <c r="O106" s="138">
        <v>13096907.98</v>
      </c>
      <c r="P106" s="139">
        <v>13096907.98</v>
      </c>
      <c r="Q106" s="87"/>
    </row>
    <row r="107" spans="1:17" ht="51">
      <c r="A107" s="85">
        <v>86</v>
      </c>
      <c r="B107" s="85">
        <v>5</v>
      </c>
      <c r="C107" s="69" t="s">
        <v>47</v>
      </c>
      <c r="D107" s="86">
        <v>46059</v>
      </c>
      <c r="E107" s="85">
        <v>316</v>
      </c>
      <c r="F107" s="85" t="s">
        <v>2189</v>
      </c>
      <c r="G107" s="87" t="s">
        <v>2190</v>
      </c>
      <c r="H107" s="87"/>
      <c r="I107" s="87"/>
      <c r="J107" s="87"/>
      <c r="K107" s="87"/>
      <c r="L107" s="324"/>
      <c r="M107" s="324"/>
      <c r="N107" s="138">
        <v>13096907.98</v>
      </c>
      <c r="O107" s="138">
        <v>0</v>
      </c>
      <c r="P107" s="139">
        <v>13096907.98</v>
      </c>
      <c r="Q107" s="87"/>
    </row>
    <row r="108" spans="1:17" ht="51">
      <c r="A108" s="85">
        <v>41</v>
      </c>
      <c r="B108" s="85">
        <v>26</v>
      </c>
      <c r="C108" s="69" t="s">
        <v>879</v>
      </c>
      <c r="D108" s="86">
        <v>46059</v>
      </c>
      <c r="E108" s="85">
        <v>317</v>
      </c>
      <c r="F108" s="85" t="s">
        <v>2194</v>
      </c>
      <c r="G108" s="87" t="s">
        <v>2193</v>
      </c>
      <c r="H108" s="87"/>
      <c r="I108" s="87"/>
      <c r="J108" s="87"/>
      <c r="K108" s="87"/>
      <c r="L108" s="324"/>
      <c r="M108" s="324"/>
      <c r="N108" s="138">
        <v>0</v>
      </c>
      <c r="O108" s="138">
        <v>1070166.76</v>
      </c>
      <c r="P108" s="139">
        <v>1070166.76</v>
      </c>
      <c r="Q108" s="87"/>
    </row>
    <row r="109" spans="1:17" ht="51">
      <c r="A109" s="85">
        <v>86</v>
      </c>
      <c r="B109" s="85">
        <v>5</v>
      </c>
      <c r="C109" s="69" t="s">
        <v>47</v>
      </c>
      <c r="D109" s="86">
        <v>46059</v>
      </c>
      <c r="E109" s="85">
        <v>317</v>
      </c>
      <c r="F109" s="85" t="s">
        <v>2192</v>
      </c>
      <c r="G109" s="87" t="s">
        <v>2193</v>
      </c>
      <c r="H109" s="87"/>
      <c r="I109" s="87"/>
      <c r="J109" s="87"/>
      <c r="K109" s="87"/>
      <c r="L109" s="324"/>
      <c r="M109" s="324"/>
      <c r="N109" s="138">
        <v>1070166.76</v>
      </c>
      <c r="O109" s="138">
        <v>0</v>
      </c>
      <c r="P109" s="139">
        <v>1070166.76</v>
      </c>
      <c r="Q109" s="87"/>
    </row>
    <row r="110" spans="1:17" ht="51">
      <c r="A110" s="85">
        <v>41</v>
      </c>
      <c r="B110" s="85">
        <v>26</v>
      </c>
      <c r="C110" s="69" t="s">
        <v>879</v>
      </c>
      <c r="D110" s="86">
        <v>46059</v>
      </c>
      <c r="E110" s="85">
        <v>318</v>
      </c>
      <c r="F110" s="85" t="s">
        <v>2197</v>
      </c>
      <c r="G110" s="87" t="s">
        <v>2196</v>
      </c>
      <c r="H110" s="87"/>
      <c r="I110" s="87"/>
      <c r="J110" s="87"/>
      <c r="K110" s="87"/>
      <c r="L110" s="324"/>
      <c r="M110" s="324"/>
      <c r="N110" s="138">
        <v>0</v>
      </c>
      <c r="O110" s="138">
        <v>5149094.87</v>
      </c>
      <c r="P110" s="139">
        <v>5149094.87</v>
      </c>
      <c r="Q110" s="87"/>
    </row>
    <row r="111" spans="1:17" ht="51">
      <c r="A111" s="85">
        <v>86</v>
      </c>
      <c r="B111" s="85">
        <v>5</v>
      </c>
      <c r="C111" s="69" t="s">
        <v>47</v>
      </c>
      <c r="D111" s="86">
        <v>46059</v>
      </c>
      <c r="E111" s="85">
        <v>318</v>
      </c>
      <c r="F111" s="85" t="s">
        <v>2195</v>
      </c>
      <c r="G111" s="87" t="s">
        <v>2196</v>
      </c>
      <c r="H111" s="87"/>
      <c r="I111" s="87"/>
      <c r="J111" s="87"/>
      <c r="K111" s="87"/>
      <c r="L111" s="324"/>
      <c r="M111" s="324"/>
      <c r="N111" s="138">
        <v>5149094.87</v>
      </c>
      <c r="O111" s="138">
        <v>0</v>
      </c>
      <c r="P111" s="139">
        <v>5149094.87</v>
      </c>
      <c r="Q111" s="87"/>
    </row>
    <row r="112" spans="1:17" ht="51">
      <c r="A112" s="85">
        <v>41</v>
      </c>
      <c r="B112" s="85">
        <v>26</v>
      </c>
      <c r="C112" s="69" t="s">
        <v>879</v>
      </c>
      <c r="D112" s="86">
        <v>46059</v>
      </c>
      <c r="E112" s="85">
        <v>319</v>
      </c>
      <c r="F112" s="85" t="s">
        <v>2200</v>
      </c>
      <c r="G112" s="87" t="s">
        <v>2199</v>
      </c>
      <c r="H112" s="87"/>
      <c r="I112" s="87"/>
      <c r="J112" s="87"/>
      <c r="K112" s="87"/>
      <c r="L112" s="324"/>
      <c r="M112" s="324"/>
      <c r="N112" s="138">
        <v>0</v>
      </c>
      <c r="O112" s="138">
        <v>32463451.760000002</v>
      </c>
      <c r="P112" s="139">
        <v>32463451.760000002</v>
      </c>
      <c r="Q112" s="87"/>
    </row>
    <row r="113" spans="1:17" ht="51">
      <c r="A113" s="85">
        <v>86</v>
      </c>
      <c r="B113" s="85">
        <v>5</v>
      </c>
      <c r="C113" s="69" t="s">
        <v>47</v>
      </c>
      <c r="D113" s="86">
        <v>46059</v>
      </c>
      <c r="E113" s="85">
        <v>319</v>
      </c>
      <c r="F113" s="85" t="s">
        <v>2198</v>
      </c>
      <c r="G113" s="87" t="s">
        <v>2199</v>
      </c>
      <c r="H113" s="87"/>
      <c r="I113" s="87"/>
      <c r="J113" s="87"/>
      <c r="K113" s="87"/>
      <c r="L113" s="324"/>
      <c r="M113" s="324"/>
      <c r="N113" s="138">
        <v>32463451.760000002</v>
      </c>
      <c r="O113" s="138">
        <v>0</v>
      </c>
      <c r="P113" s="139">
        <v>32463451.760000002</v>
      </c>
      <c r="Q113" s="87"/>
    </row>
    <row r="114" spans="1:17" ht="51">
      <c r="A114" s="85">
        <v>41</v>
      </c>
      <c r="B114" s="85">
        <v>26</v>
      </c>
      <c r="C114" s="69" t="s">
        <v>879</v>
      </c>
      <c r="D114" s="86">
        <v>46059</v>
      </c>
      <c r="E114" s="85">
        <v>320</v>
      </c>
      <c r="F114" s="85" t="s">
        <v>2203</v>
      </c>
      <c r="G114" s="87" t="s">
        <v>2202</v>
      </c>
      <c r="H114" s="87"/>
      <c r="I114" s="87"/>
      <c r="J114" s="87"/>
      <c r="K114" s="87"/>
      <c r="L114" s="324"/>
      <c r="M114" s="324"/>
      <c r="N114" s="138">
        <v>0</v>
      </c>
      <c r="O114" s="138">
        <v>19350349.93</v>
      </c>
      <c r="P114" s="139">
        <v>19350349.93</v>
      </c>
      <c r="Q114" s="87"/>
    </row>
    <row r="115" spans="1:17" ht="51">
      <c r="A115" s="85">
        <v>86</v>
      </c>
      <c r="B115" s="85">
        <v>5</v>
      </c>
      <c r="C115" s="69" t="s">
        <v>47</v>
      </c>
      <c r="D115" s="86">
        <v>46059</v>
      </c>
      <c r="E115" s="85">
        <v>320</v>
      </c>
      <c r="F115" s="85" t="s">
        <v>2201</v>
      </c>
      <c r="G115" s="87" t="s">
        <v>2202</v>
      </c>
      <c r="H115" s="87"/>
      <c r="I115" s="87"/>
      <c r="J115" s="87"/>
      <c r="K115" s="87"/>
      <c r="L115" s="324"/>
      <c r="M115" s="324"/>
      <c r="N115" s="138">
        <v>19350349.93</v>
      </c>
      <c r="O115" s="138">
        <v>0</v>
      </c>
      <c r="P115" s="139">
        <v>19350349.93</v>
      </c>
      <c r="Q115" s="87"/>
    </row>
    <row r="116" spans="1:17" ht="51">
      <c r="A116" s="85">
        <v>41</v>
      </c>
      <c r="B116" s="85">
        <v>26</v>
      </c>
      <c r="C116" s="69" t="s">
        <v>879</v>
      </c>
      <c r="D116" s="86">
        <v>46059</v>
      </c>
      <c r="E116" s="85">
        <v>321</v>
      </c>
      <c r="F116" s="85" t="s">
        <v>2206</v>
      </c>
      <c r="G116" s="87" t="s">
        <v>2205</v>
      </c>
      <c r="H116" s="87"/>
      <c r="I116" s="87"/>
      <c r="J116" s="87"/>
      <c r="K116" s="87"/>
      <c r="L116" s="324"/>
      <c r="M116" s="324"/>
      <c r="N116" s="138">
        <v>0</v>
      </c>
      <c r="O116" s="138">
        <v>5467780.3099999996</v>
      </c>
      <c r="P116" s="139">
        <v>5467780.3099999996</v>
      </c>
      <c r="Q116" s="87"/>
    </row>
    <row r="117" spans="1:17" ht="51">
      <c r="A117" s="85">
        <v>86</v>
      </c>
      <c r="B117" s="85">
        <v>5</v>
      </c>
      <c r="C117" s="69" t="s">
        <v>47</v>
      </c>
      <c r="D117" s="86">
        <v>46059</v>
      </c>
      <c r="E117" s="85">
        <v>321</v>
      </c>
      <c r="F117" s="85" t="s">
        <v>2204</v>
      </c>
      <c r="G117" s="87" t="s">
        <v>2205</v>
      </c>
      <c r="H117" s="87"/>
      <c r="I117" s="87"/>
      <c r="J117" s="87"/>
      <c r="K117" s="87"/>
      <c r="L117" s="324"/>
      <c r="M117" s="324"/>
      <c r="N117" s="138">
        <v>5467780.3099999996</v>
      </c>
      <c r="O117" s="138">
        <v>0</v>
      </c>
      <c r="P117" s="139">
        <v>5467780.3099999996</v>
      </c>
      <c r="Q117" s="87"/>
    </row>
    <row r="118" spans="1:17" ht="51">
      <c r="A118" s="85">
        <v>41</v>
      </c>
      <c r="B118" s="85">
        <v>26</v>
      </c>
      <c r="C118" s="69" t="s">
        <v>879</v>
      </c>
      <c r="D118" s="86">
        <v>46059</v>
      </c>
      <c r="E118" s="85">
        <v>322</v>
      </c>
      <c r="F118" s="85" t="s">
        <v>2209</v>
      </c>
      <c r="G118" s="87" t="s">
        <v>2208</v>
      </c>
      <c r="H118" s="87"/>
      <c r="I118" s="87"/>
      <c r="J118" s="87"/>
      <c r="K118" s="87"/>
      <c r="L118" s="324"/>
      <c r="M118" s="324"/>
      <c r="N118" s="138">
        <v>0</v>
      </c>
      <c r="O118" s="138">
        <v>78993.05</v>
      </c>
      <c r="P118" s="139">
        <v>78993.05</v>
      </c>
      <c r="Q118" s="87"/>
    </row>
    <row r="119" spans="1:17" ht="51">
      <c r="A119" s="85">
        <v>86</v>
      </c>
      <c r="B119" s="85">
        <v>5</v>
      </c>
      <c r="C119" s="69" t="s">
        <v>47</v>
      </c>
      <c r="D119" s="86">
        <v>46059</v>
      </c>
      <c r="E119" s="85">
        <v>322</v>
      </c>
      <c r="F119" s="85" t="s">
        <v>2207</v>
      </c>
      <c r="G119" s="87" t="s">
        <v>2208</v>
      </c>
      <c r="H119" s="87"/>
      <c r="I119" s="87"/>
      <c r="J119" s="87"/>
      <c r="K119" s="87"/>
      <c r="L119" s="324"/>
      <c r="M119" s="324"/>
      <c r="N119" s="138">
        <v>78993.05</v>
      </c>
      <c r="O119" s="138">
        <v>0</v>
      </c>
      <c r="P119" s="139">
        <v>78993.05</v>
      </c>
      <c r="Q119" s="87"/>
    </row>
    <row r="120" spans="1:17" ht="51">
      <c r="A120" s="85">
        <v>41</v>
      </c>
      <c r="B120" s="85">
        <v>26</v>
      </c>
      <c r="C120" s="69" t="s">
        <v>879</v>
      </c>
      <c r="D120" s="86">
        <v>46059</v>
      </c>
      <c r="E120" s="85">
        <v>323</v>
      </c>
      <c r="F120" s="85" t="s">
        <v>2212</v>
      </c>
      <c r="G120" s="87" t="s">
        <v>2211</v>
      </c>
      <c r="H120" s="87"/>
      <c r="I120" s="87"/>
      <c r="J120" s="87"/>
      <c r="K120" s="87"/>
      <c r="L120" s="324"/>
      <c r="M120" s="324"/>
      <c r="N120" s="138">
        <v>0</v>
      </c>
      <c r="O120" s="138">
        <v>8741459.8100000005</v>
      </c>
      <c r="P120" s="139">
        <v>8741459.8100000005</v>
      </c>
      <c r="Q120" s="87"/>
    </row>
    <row r="121" spans="1:17" ht="51">
      <c r="A121" s="85">
        <v>86</v>
      </c>
      <c r="B121" s="85">
        <v>5</v>
      </c>
      <c r="C121" s="69" t="s">
        <v>47</v>
      </c>
      <c r="D121" s="86">
        <v>46059</v>
      </c>
      <c r="E121" s="85">
        <v>323</v>
      </c>
      <c r="F121" s="85" t="s">
        <v>2210</v>
      </c>
      <c r="G121" s="87" t="s">
        <v>2211</v>
      </c>
      <c r="H121" s="87"/>
      <c r="I121" s="87"/>
      <c r="J121" s="87"/>
      <c r="K121" s="87"/>
      <c r="L121" s="324"/>
      <c r="M121" s="324"/>
      <c r="N121" s="138">
        <v>8741459.8100000005</v>
      </c>
      <c r="O121" s="138">
        <v>0</v>
      </c>
      <c r="P121" s="139">
        <v>8741459.8100000005</v>
      </c>
      <c r="Q121" s="87"/>
    </row>
    <row r="122" spans="1:17" ht="51">
      <c r="A122" s="85">
        <v>41</v>
      </c>
      <c r="B122" s="85">
        <v>26</v>
      </c>
      <c r="C122" s="69" t="s">
        <v>879</v>
      </c>
      <c r="D122" s="86">
        <v>46059</v>
      </c>
      <c r="E122" s="85">
        <v>324</v>
      </c>
      <c r="F122" s="85" t="s">
        <v>2215</v>
      </c>
      <c r="G122" s="87" t="s">
        <v>2214</v>
      </c>
      <c r="H122" s="87"/>
      <c r="I122" s="87"/>
      <c r="J122" s="87"/>
      <c r="K122" s="87"/>
      <c r="L122" s="324"/>
      <c r="M122" s="324"/>
      <c r="N122" s="138">
        <v>0</v>
      </c>
      <c r="O122" s="138">
        <v>24071417.039999999</v>
      </c>
      <c r="P122" s="139">
        <v>24071417.039999999</v>
      </c>
      <c r="Q122" s="87"/>
    </row>
    <row r="123" spans="1:17" ht="51">
      <c r="A123" s="85">
        <v>86</v>
      </c>
      <c r="B123" s="85">
        <v>5</v>
      </c>
      <c r="C123" s="69" t="s">
        <v>47</v>
      </c>
      <c r="D123" s="86">
        <v>46059</v>
      </c>
      <c r="E123" s="85">
        <v>324</v>
      </c>
      <c r="F123" s="85" t="s">
        <v>2213</v>
      </c>
      <c r="G123" s="87" t="s">
        <v>2214</v>
      </c>
      <c r="H123" s="87"/>
      <c r="I123" s="87"/>
      <c r="J123" s="87"/>
      <c r="K123" s="87"/>
      <c r="L123" s="324"/>
      <c r="M123" s="324"/>
      <c r="N123" s="138">
        <v>24071417.039999999</v>
      </c>
      <c r="O123" s="138">
        <v>0</v>
      </c>
      <c r="P123" s="139">
        <v>24071417.039999999</v>
      </c>
      <c r="Q123" s="87"/>
    </row>
    <row r="124" spans="1:17" ht="51">
      <c r="A124" s="85">
        <v>41</v>
      </c>
      <c r="B124" s="85">
        <v>26</v>
      </c>
      <c r="C124" s="69" t="s">
        <v>879</v>
      </c>
      <c r="D124" s="86">
        <v>46059</v>
      </c>
      <c r="E124" s="85">
        <v>325</v>
      </c>
      <c r="F124" s="85" t="s">
        <v>2218</v>
      </c>
      <c r="G124" s="87" t="s">
        <v>2217</v>
      </c>
      <c r="H124" s="87"/>
      <c r="I124" s="87"/>
      <c r="J124" s="87"/>
      <c r="K124" s="87"/>
      <c r="L124" s="324"/>
      <c r="M124" s="324"/>
      <c r="N124" s="138">
        <v>0</v>
      </c>
      <c r="O124" s="138">
        <v>12396984.23</v>
      </c>
      <c r="P124" s="139">
        <v>12396984.23</v>
      </c>
      <c r="Q124" s="87"/>
    </row>
    <row r="125" spans="1:17" ht="51">
      <c r="A125" s="85">
        <v>86</v>
      </c>
      <c r="B125" s="85">
        <v>5</v>
      </c>
      <c r="C125" s="69" t="s">
        <v>47</v>
      </c>
      <c r="D125" s="86">
        <v>46059</v>
      </c>
      <c r="E125" s="85">
        <v>325</v>
      </c>
      <c r="F125" s="85" t="s">
        <v>2216</v>
      </c>
      <c r="G125" s="87" t="s">
        <v>2217</v>
      </c>
      <c r="H125" s="87"/>
      <c r="I125" s="87"/>
      <c r="J125" s="87"/>
      <c r="K125" s="87"/>
      <c r="L125" s="324"/>
      <c r="M125" s="324"/>
      <c r="N125" s="138">
        <v>12396984.23</v>
      </c>
      <c r="O125" s="138">
        <v>0</v>
      </c>
      <c r="P125" s="139">
        <v>12396984.23</v>
      </c>
      <c r="Q125" s="87"/>
    </row>
    <row r="126" spans="1:17" ht="51">
      <c r="A126" s="85">
        <v>41</v>
      </c>
      <c r="B126" s="85">
        <v>25</v>
      </c>
      <c r="C126" s="69" t="s">
        <v>879</v>
      </c>
      <c r="D126" s="86">
        <v>46059</v>
      </c>
      <c r="E126" s="85">
        <v>327</v>
      </c>
      <c r="F126" s="85" t="s">
        <v>2221</v>
      </c>
      <c r="G126" s="87" t="s">
        <v>2220</v>
      </c>
      <c r="H126" s="87"/>
      <c r="I126" s="87"/>
      <c r="J126" s="87"/>
      <c r="K126" s="87"/>
      <c r="L126" s="324"/>
      <c r="M126" s="324"/>
      <c r="N126" s="138">
        <v>0</v>
      </c>
      <c r="O126" s="138">
        <v>2041852.31</v>
      </c>
      <c r="P126" s="139">
        <v>2041852.31</v>
      </c>
      <c r="Q126" s="87"/>
    </row>
    <row r="127" spans="1:17" ht="51">
      <c r="A127" s="85">
        <v>86</v>
      </c>
      <c r="B127" s="85">
        <v>7</v>
      </c>
      <c r="C127" s="69" t="s">
        <v>47</v>
      </c>
      <c r="D127" s="86">
        <v>46059</v>
      </c>
      <c r="E127" s="85">
        <v>327</v>
      </c>
      <c r="F127" s="85" t="s">
        <v>2219</v>
      </c>
      <c r="G127" s="87" t="s">
        <v>2220</v>
      </c>
      <c r="H127" s="87"/>
      <c r="I127" s="87"/>
      <c r="J127" s="87"/>
      <c r="K127" s="87"/>
      <c r="L127" s="324"/>
      <c r="M127" s="324"/>
      <c r="N127" s="138">
        <v>2041852.31</v>
      </c>
      <c r="O127" s="138">
        <v>0</v>
      </c>
      <c r="P127" s="139">
        <v>2041852.31</v>
      </c>
      <c r="Q127" s="87"/>
    </row>
    <row r="128" spans="1:17" ht="51">
      <c r="A128" s="85">
        <v>86</v>
      </c>
      <c r="B128" s="85">
        <v>10</v>
      </c>
      <c r="C128" s="69" t="s">
        <v>47</v>
      </c>
      <c r="D128" s="86">
        <v>46062</v>
      </c>
      <c r="E128" s="85">
        <v>338</v>
      </c>
      <c r="F128" s="85" t="s">
        <v>2224</v>
      </c>
      <c r="G128" s="87" t="s">
        <v>2225</v>
      </c>
      <c r="H128" s="87"/>
      <c r="I128" s="87"/>
      <c r="J128" s="87"/>
      <c r="K128" s="87"/>
      <c r="L128" s="324"/>
      <c r="M128" s="324"/>
      <c r="N128" s="138">
        <v>15596.75</v>
      </c>
      <c r="O128" s="138">
        <v>0</v>
      </c>
      <c r="P128" s="139">
        <v>15596.75</v>
      </c>
      <c r="Q128" s="87"/>
    </row>
    <row r="129" spans="1:17" ht="51">
      <c r="A129" s="85">
        <v>86</v>
      </c>
      <c r="B129" s="85">
        <v>10</v>
      </c>
      <c r="C129" s="69" t="s">
        <v>47</v>
      </c>
      <c r="D129" s="86">
        <v>46062</v>
      </c>
      <c r="E129" s="85">
        <v>339</v>
      </c>
      <c r="F129" s="85" t="s">
        <v>2226</v>
      </c>
      <c r="G129" s="87" t="s">
        <v>2227</v>
      </c>
      <c r="H129" s="87"/>
      <c r="I129" s="87"/>
      <c r="J129" s="87"/>
      <c r="K129" s="87"/>
      <c r="L129" s="324"/>
      <c r="M129" s="324"/>
      <c r="N129" s="138">
        <v>135262.04</v>
      </c>
      <c r="O129" s="138">
        <v>0</v>
      </c>
      <c r="P129" s="139">
        <v>135262.04</v>
      </c>
      <c r="Q129" s="87"/>
    </row>
    <row r="130" spans="1:17" ht="51">
      <c r="A130" s="85">
        <v>86</v>
      </c>
      <c r="B130" s="85">
        <v>10</v>
      </c>
      <c r="C130" s="69" t="s">
        <v>47</v>
      </c>
      <c r="D130" s="86">
        <v>46062</v>
      </c>
      <c r="E130" s="85">
        <v>340</v>
      </c>
      <c r="F130" s="85" t="s">
        <v>2228</v>
      </c>
      <c r="G130" s="87" t="s">
        <v>2229</v>
      </c>
      <c r="H130" s="87"/>
      <c r="I130" s="87"/>
      <c r="J130" s="87"/>
      <c r="K130" s="87"/>
      <c r="L130" s="324"/>
      <c r="M130" s="324"/>
      <c r="N130" s="138">
        <v>64605.31</v>
      </c>
      <c r="O130" s="138">
        <v>0</v>
      </c>
      <c r="P130" s="139">
        <v>64605.31</v>
      </c>
      <c r="Q130" s="87"/>
    </row>
    <row r="131" spans="1:17" ht="51">
      <c r="A131" s="85">
        <v>86</v>
      </c>
      <c r="B131" s="85">
        <v>10</v>
      </c>
      <c r="C131" s="69" t="s">
        <v>47</v>
      </c>
      <c r="D131" s="86">
        <v>46064</v>
      </c>
      <c r="E131" s="85">
        <v>348</v>
      </c>
      <c r="F131" s="85" t="s">
        <v>2230</v>
      </c>
      <c r="G131" s="87" t="s">
        <v>2231</v>
      </c>
      <c r="H131" s="87"/>
      <c r="I131" s="87"/>
      <c r="J131" s="87"/>
      <c r="K131" s="87"/>
      <c r="L131" s="324"/>
      <c r="M131" s="324"/>
      <c r="N131" s="138">
        <v>1685408.95</v>
      </c>
      <c r="O131" s="138">
        <v>0</v>
      </c>
      <c r="P131" s="139">
        <v>1685408.95</v>
      </c>
      <c r="Q131" s="87"/>
    </row>
    <row r="132" spans="1:17" ht="51">
      <c r="A132" s="85">
        <v>86</v>
      </c>
      <c r="B132" s="85">
        <v>10</v>
      </c>
      <c r="C132" s="69" t="s">
        <v>47</v>
      </c>
      <c r="D132" s="86">
        <v>46064</v>
      </c>
      <c r="E132" s="85">
        <v>349</v>
      </c>
      <c r="F132" s="85" t="s">
        <v>2232</v>
      </c>
      <c r="G132" s="87" t="s">
        <v>2233</v>
      </c>
      <c r="H132" s="87"/>
      <c r="I132" s="87"/>
      <c r="J132" s="87"/>
      <c r="K132" s="87"/>
      <c r="L132" s="324"/>
      <c r="M132" s="324"/>
      <c r="N132" s="138">
        <v>4337465.03</v>
      </c>
      <c r="O132" s="138">
        <v>0</v>
      </c>
      <c r="P132" s="139">
        <v>4337465.03</v>
      </c>
      <c r="Q132" s="87"/>
    </row>
    <row r="133" spans="1:17" ht="51">
      <c r="A133" s="85" t="s">
        <v>494</v>
      </c>
      <c r="B133" s="85">
        <v>2</v>
      </c>
      <c r="C133" s="69" t="s">
        <v>542</v>
      </c>
      <c r="D133" s="86">
        <v>46072</v>
      </c>
      <c r="E133" s="85">
        <v>421</v>
      </c>
      <c r="F133" s="85" t="s">
        <v>810</v>
      </c>
      <c r="G133" s="87" t="s">
        <v>2234</v>
      </c>
      <c r="H133" s="87"/>
      <c r="I133" s="87"/>
      <c r="J133" s="87"/>
      <c r="K133" s="87"/>
      <c r="L133" s="324"/>
      <c r="M133" s="324"/>
      <c r="N133" s="138">
        <v>0</v>
      </c>
      <c r="O133" s="138">
        <v>166630.42000000001</v>
      </c>
      <c r="P133" s="139">
        <v>166630.42000000001</v>
      </c>
      <c r="Q133" s="87"/>
    </row>
    <row r="134" spans="1:17" ht="51">
      <c r="A134" s="85">
        <v>41</v>
      </c>
      <c r="B134" s="85">
        <v>26</v>
      </c>
      <c r="C134" s="69" t="s">
        <v>879</v>
      </c>
      <c r="D134" s="86">
        <v>46076</v>
      </c>
      <c r="E134" s="85">
        <v>446</v>
      </c>
      <c r="F134" s="85" t="s">
        <v>2237</v>
      </c>
      <c r="G134" s="87" t="s">
        <v>2236</v>
      </c>
      <c r="H134" s="87"/>
      <c r="I134" s="87"/>
      <c r="J134" s="87"/>
      <c r="K134" s="87"/>
      <c r="L134" s="324"/>
      <c r="M134" s="324"/>
      <c r="N134" s="138">
        <v>0</v>
      </c>
      <c r="O134" s="138">
        <v>5623151.0199999996</v>
      </c>
      <c r="P134" s="139">
        <v>5623151.0199999996</v>
      </c>
      <c r="Q134" s="87"/>
    </row>
    <row r="135" spans="1:17" ht="51">
      <c r="A135" s="85">
        <v>86</v>
      </c>
      <c r="B135" s="85">
        <v>5</v>
      </c>
      <c r="C135" s="69" t="s">
        <v>47</v>
      </c>
      <c r="D135" s="86">
        <v>46076</v>
      </c>
      <c r="E135" s="85">
        <v>446</v>
      </c>
      <c r="F135" s="85" t="s">
        <v>2235</v>
      </c>
      <c r="G135" s="87" t="s">
        <v>2236</v>
      </c>
      <c r="H135" s="87"/>
      <c r="I135" s="87"/>
      <c r="J135" s="87"/>
      <c r="K135" s="87"/>
      <c r="L135" s="324"/>
      <c r="M135" s="324"/>
      <c r="N135" s="138">
        <v>5623151.0199999996</v>
      </c>
      <c r="O135" s="138">
        <v>0</v>
      </c>
      <c r="P135" s="139">
        <v>5623151.0199999996</v>
      </c>
      <c r="Q135" s="87"/>
    </row>
    <row r="136" spans="1:17" ht="51">
      <c r="A136" s="85">
        <v>41</v>
      </c>
      <c r="B136" s="85">
        <v>26</v>
      </c>
      <c r="C136" s="69" t="s">
        <v>879</v>
      </c>
      <c r="D136" s="86">
        <v>46076</v>
      </c>
      <c r="E136" s="85">
        <v>447</v>
      </c>
      <c r="F136" s="85" t="s">
        <v>2240</v>
      </c>
      <c r="G136" s="87" t="s">
        <v>2239</v>
      </c>
      <c r="H136" s="87"/>
      <c r="I136" s="87"/>
      <c r="J136" s="87"/>
      <c r="K136" s="87"/>
      <c r="L136" s="324"/>
      <c r="M136" s="324"/>
      <c r="N136" s="138">
        <v>0</v>
      </c>
      <c r="O136" s="138">
        <v>42430638.270000003</v>
      </c>
      <c r="P136" s="139">
        <v>42430638.270000003</v>
      </c>
      <c r="Q136" s="87"/>
    </row>
    <row r="137" spans="1:17" ht="51">
      <c r="A137" s="85">
        <v>86</v>
      </c>
      <c r="B137" s="85">
        <v>5</v>
      </c>
      <c r="C137" s="69" t="s">
        <v>47</v>
      </c>
      <c r="D137" s="86">
        <v>46076</v>
      </c>
      <c r="E137" s="85">
        <v>447</v>
      </c>
      <c r="F137" s="85" t="s">
        <v>2238</v>
      </c>
      <c r="G137" s="87" t="s">
        <v>2239</v>
      </c>
      <c r="H137" s="87"/>
      <c r="I137" s="87"/>
      <c r="J137" s="87"/>
      <c r="K137" s="87"/>
      <c r="L137" s="324"/>
      <c r="M137" s="324"/>
      <c r="N137" s="138">
        <v>42430638.270000003</v>
      </c>
      <c r="O137" s="138">
        <v>0</v>
      </c>
      <c r="P137" s="139">
        <v>42430638.270000003</v>
      </c>
      <c r="Q137" s="87"/>
    </row>
    <row r="138" spans="1:17" ht="51">
      <c r="A138" s="85">
        <v>41</v>
      </c>
      <c r="B138" s="85">
        <v>26</v>
      </c>
      <c r="C138" s="69" t="s">
        <v>879</v>
      </c>
      <c r="D138" s="86">
        <v>46076</v>
      </c>
      <c r="E138" s="85">
        <v>448</v>
      </c>
      <c r="F138" s="85" t="s">
        <v>2243</v>
      </c>
      <c r="G138" s="87" t="s">
        <v>2242</v>
      </c>
      <c r="H138" s="87"/>
      <c r="I138" s="87"/>
      <c r="J138" s="87"/>
      <c r="K138" s="87"/>
      <c r="L138" s="324"/>
      <c r="M138" s="324"/>
      <c r="N138" s="138">
        <v>0</v>
      </c>
      <c r="O138" s="138">
        <v>16263976.560000001</v>
      </c>
      <c r="P138" s="139">
        <v>16263976.560000001</v>
      </c>
      <c r="Q138" s="87"/>
    </row>
    <row r="139" spans="1:17" ht="51">
      <c r="A139" s="85">
        <v>86</v>
      </c>
      <c r="B139" s="85">
        <v>5</v>
      </c>
      <c r="C139" s="69" t="s">
        <v>47</v>
      </c>
      <c r="D139" s="86">
        <v>46076</v>
      </c>
      <c r="E139" s="85">
        <v>448</v>
      </c>
      <c r="F139" s="85" t="s">
        <v>2241</v>
      </c>
      <c r="G139" s="87" t="s">
        <v>2242</v>
      </c>
      <c r="H139" s="87"/>
      <c r="I139" s="87"/>
      <c r="J139" s="87"/>
      <c r="K139" s="87"/>
      <c r="L139" s="324"/>
      <c r="M139" s="324"/>
      <c r="N139" s="138">
        <v>16263976.560000001</v>
      </c>
      <c r="O139" s="138">
        <v>0</v>
      </c>
      <c r="P139" s="139">
        <v>16263976.560000001</v>
      </c>
      <c r="Q139" s="87"/>
    </row>
    <row r="140" spans="1:17" ht="51">
      <c r="A140" s="85">
        <v>41</v>
      </c>
      <c r="B140" s="85">
        <v>26</v>
      </c>
      <c r="C140" s="69" t="s">
        <v>879</v>
      </c>
      <c r="D140" s="86">
        <v>46076</v>
      </c>
      <c r="E140" s="85">
        <v>449</v>
      </c>
      <c r="F140" s="85" t="s">
        <v>2246</v>
      </c>
      <c r="G140" s="87" t="s">
        <v>2245</v>
      </c>
      <c r="H140" s="87"/>
      <c r="I140" s="87"/>
      <c r="J140" s="87"/>
      <c r="K140" s="87"/>
      <c r="L140" s="324"/>
      <c r="M140" s="324"/>
      <c r="N140" s="138">
        <v>0</v>
      </c>
      <c r="O140" s="138">
        <v>29892817.050000001</v>
      </c>
      <c r="P140" s="139">
        <v>29892817.050000001</v>
      </c>
      <c r="Q140" s="87"/>
    </row>
    <row r="141" spans="1:17" ht="51">
      <c r="A141" s="85">
        <v>86</v>
      </c>
      <c r="B141" s="85">
        <v>5</v>
      </c>
      <c r="C141" s="69" t="s">
        <v>47</v>
      </c>
      <c r="D141" s="86">
        <v>46076</v>
      </c>
      <c r="E141" s="85">
        <v>449</v>
      </c>
      <c r="F141" s="85" t="s">
        <v>2244</v>
      </c>
      <c r="G141" s="87" t="s">
        <v>2245</v>
      </c>
      <c r="H141" s="87"/>
      <c r="I141" s="87"/>
      <c r="J141" s="87"/>
      <c r="K141" s="87"/>
      <c r="L141" s="324"/>
      <c r="M141" s="324"/>
      <c r="N141" s="138">
        <v>29892817.050000001</v>
      </c>
      <c r="O141" s="138">
        <v>0</v>
      </c>
      <c r="P141" s="139">
        <v>29892817.050000001</v>
      </c>
      <c r="Q141" s="87"/>
    </row>
    <row r="142" spans="1:17" ht="51">
      <c r="A142" s="85">
        <v>41</v>
      </c>
      <c r="B142" s="85">
        <v>12</v>
      </c>
      <c r="C142" s="69" t="s">
        <v>879</v>
      </c>
      <c r="D142" s="86">
        <v>46076</v>
      </c>
      <c r="E142" s="85">
        <v>450</v>
      </c>
      <c r="F142" s="85" t="s">
        <v>2247</v>
      </c>
      <c r="G142" s="87" t="s">
        <v>2248</v>
      </c>
      <c r="H142" s="87"/>
      <c r="I142" s="87"/>
      <c r="J142" s="87"/>
      <c r="K142" s="87"/>
      <c r="L142" s="324"/>
      <c r="M142" s="324"/>
      <c r="N142" s="138">
        <v>17050879.07</v>
      </c>
      <c r="O142" s="138">
        <v>0</v>
      </c>
      <c r="P142" s="139">
        <v>17050879.07</v>
      </c>
      <c r="Q142" s="87"/>
    </row>
    <row r="143" spans="1:17" ht="51">
      <c r="A143" s="85">
        <v>41</v>
      </c>
      <c r="B143" s="85">
        <v>23</v>
      </c>
      <c r="C143" s="69" t="s">
        <v>879</v>
      </c>
      <c r="D143" s="86">
        <v>46076</v>
      </c>
      <c r="E143" s="85">
        <v>451</v>
      </c>
      <c r="F143" s="85" t="s">
        <v>2251</v>
      </c>
      <c r="G143" s="87" t="s">
        <v>2250</v>
      </c>
      <c r="H143" s="87"/>
      <c r="I143" s="87"/>
      <c r="J143" s="87"/>
      <c r="K143" s="87"/>
      <c r="L143" s="324"/>
      <c r="M143" s="324"/>
      <c r="N143" s="138">
        <v>0</v>
      </c>
      <c r="O143" s="138">
        <v>210057.99</v>
      </c>
      <c r="P143" s="139">
        <v>210057.99</v>
      </c>
      <c r="Q143" s="87"/>
    </row>
    <row r="144" spans="1:17" ht="51">
      <c r="A144" s="85">
        <v>86</v>
      </c>
      <c r="B144" s="85">
        <v>2</v>
      </c>
      <c r="C144" s="69" t="s">
        <v>47</v>
      </c>
      <c r="D144" s="86">
        <v>46076</v>
      </c>
      <c r="E144" s="85">
        <v>451</v>
      </c>
      <c r="F144" s="85" t="s">
        <v>2249</v>
      </c>
      <c r="G144" s="87" t="s">
        <v>2250</v>
      </c>
      <c r="H144" s="87"/>
      <c r="I144" s="87"/>
      <c r="J144" s="87"/>
      <c r="K144" s="87"/>
      <c r="L144" s="324"/>
      <c r="M144" s="324"/>
      <c r="N144" s="138">
        <v>210057.99</v>
      </c>
      <c r="O144" s="138">
        <v>0</v>
      </c>
      <c r="P144" s="139">
        <v>210057.99</v>
      </c>
      <c r="Q144" s="87"/>
    </row>
    <row r="145" spans="1:17" ht="51">
      <c r="A145" s="85">
        <v>41</v>
      </c>
      <c r="B145" s="85">
        <v>15</v>
      </c>
      <c r="C145" s="69" t="s">
        <v>879</v>
      </c>
      <c r="D145" s="86">
        <v>46076</v>
      </c>
      <c r="E145" s="85">
        <v>459</v>
      </c>
      <c r="F145" s="85" t="s">
        <v>2254</v>
      </c>
      <c r="G145" s="87" t="s">
        <v>2253</v>
      </c>
      <c r="H145" s="87"/>
      <c r="I145" s="87"/>
      <c r="J145" s="87"/>
      <c r="K145" s="87"/>
      <c r="L145" s="324"/>
      <c r="M145" s="324"/>
      <c r="N145" s="138">
        <v>0</v>
      </c>
      <c r="O145" s="138">
        <v>16919762.219999999</v>
      </c>
      <c r="P145" s="139">
        <v>16919762.219999999</v>
      </c>
      <c r="Q145" s="87"/>
    </row>
    <row r="146" spans="1:17" ht="51">
      <c r="A146" s="85">
        <v>47</v>
      </c>
      <c r="B146" s="85">
        <v>8</v>
      </c>
      <c r="C146" s="69" t="s">
        <v>43</v>
      </c>
      <c r="D146" s="86">
        <v>46076</v>
      </c>
      <c r="E146" s="85">
        <v>459</v>
      </c>
      <c r="F146" s="85" t="s">
        <v>2252</v>
      </c>
      <c r="G146" s="87" t="s">
        <v>2253</v>
      </c>
      <c r="H146" s="87"/>
      <c r="I146" s="87"/>
      <c r="J146" s="87"/>
      <c r="K146" s="87"/>
      <c r="L146" s="324"/>
      <c r="M146" s="324"/>
      <c r="N146" s="138">
        <v>16919762.219999999</v>
      </c>
      <c r="O146" s="138">
        <v>0</v>
      </c>
      <c r="P146" s="139">
        <v>16919762.219999999</v>
      </c>
      <c r="Q146" s="87"/>
    </row>
    <row r="147" spans="1:17" ht="51">
      <c r="A147" s="85">
        <v>41</v>
      </c>
      <c r="B147" s="85">
        <v>15</v>
      </c>
      <c r="C147" s="69" t="s">
        <v>879</v>
      </c>
      <c r="D147" s="86">
        <v>46076</v>
      </c>
      <c r="E147" s="85">
        <v>460</v>
      </c>
      <c r="F147" s="85" t="s">
        <v>2257</v>
      </c>
      <c r="G147" s="87" t="s">
        <v>2256</v>
      </c>
      <c r="H147" s="87"/>
      <c r="I147" s="87"/>
      <c r="J147" s="87"/>
      <c r="K147" s="87"/>
      <c r="L147" s="324"/>
      <c r="M147" s="324"/>
      <c r="N147" s="138">
        <v>0</v>
      </c>
      <c r="O147" s="138">
        <v>979165.66</v>
      </c>
      <c r="P147" s="139">
        <v>979165.66</v>
      </c>
      <c r="Q147" s="87"/>
    </row>
    <row r="148" spans="1:17" ht="51">
      <c r="A148" s="85">
        <v>47</v>
      </c>
      <c r="B148" s="85">
        <v>8</v>
      </c>
      <c r="C148" s="69" t="s">
        <v>43</v>
      </c>
      <c r="D148" s="86">
        <v>46076</v>
      </c>
      <c r="E148" s="85">
        <v>460</v>
      </c>
      <c r="F148" s="85" t="s">
        <v>2255</v>
      </c>
      <c r="G148" s="87" t="s">
        <v>2256</v>
      </c>
      <c r="H148" s="87"/>
      <c r="I148" s="87"/>
      <c r="J148" s="87"/>
      <c r="K148" s="87"/>
      <c r="L148" s="324"/>
      <c r="M148" s="324"/>
      <c r="N148" s="138">
        <v>979165.66</v>
      </c>
      <c r="O148" s="138">
        <v>0</v>
      </c>
      <c r="P148" s="139">
        <v>979165.66</v>
      </c>
      <c r="Q148" s="87"/>
    </row>
    <row r="149" spans="1:17" ht="51">
      <c r="A149" s="85">
        <v>41</v>
      </c>
      <c r="B149" s="85">
        <v>15</v>
      </c>
      <c r="C149" s="69" t="s">
        <v>879</v>
      </c>
      <c r="D149" s="86">
        <v>46076</v>
      </c>
      <c r="E149" s="85">
        <v>461</v>
      </c>
      <c r="F149" s="85" t="s">
        <v>2260</v>
      </c>
      <c r="G149" s="87" t="s">
        <v>2259</v>
      </c>
      <c r="H149" s="87"/>
      <c r="I149" s="87"/>
      <c r="J149" s="87"/>
      <c r="K149" s="87"/>
      <c r="L149" s="324"/>
      <c r="M149" s="324"/>
      <c r="N149" s="138">
        <v>0</v>
      </c>
      <c r="O149" s="138">
        <v>4491429.33</v>
      </c>
      <c r="P149" s="139">
        <v>4491429.33</v>
      </c>
      <c r="Q149" s="87"/>
    </row>
    <row r="150" spans="1:17" ht="51">
      <c r="A150" s="85">
        <v>47</v>
      </c>
      <c r="B150" s="85">
        <v>8</v>
      </c>
      <c r="C150" s="69" t="s">
        <v>43</v>
      </c>
      <c r="D150" s="86">
        <v>46076</v>
      </c>
      <c r="E150" s="85">
        <v>461</v>
      </c>
      <c r="F150" s="85" t="s">
        <v>2258</v>
      </c>
      <c r="G150" s="87" t="s">
        <v>2259</v>
      </c>
      <c r="H150" s="87"/>
      <c r="I150" s="87"/>
      <c r="J150" s="87"/>
      <c r="K150" s="87"/>
      <c r="L150" s="324"/>
      <c r="M150" s="324"/>
      <c r="N150" s="138">
        <v>4491429.33</v>
      </c>
      <c r="O150" s="138">
        <v>0</v>
      </c>
      <c r="P150" s="139">
        <v>4491429.33</v>
      </c>
      <c r="Q150" s="87"/>
    </row>
    <row r="151" spans="1:17" ht="51">
      <c r="A151" s="85">
        <v>41</v>
      </c>
      <c r="B151" s="85">
        <v>15</v>
      </c>
      <c r="C151" s="69" t="s">
        <v>879</v>
      </c>
      <c r="D151" s="86">
        <v>46076</v>
      </c>
      <c r="E151" s="85">
        <v>462</v>
      </c>
      <c r="F151" s="85" t="s">
        <v>2263</v>
      </c>
      <c r="G151" s="87" t="s">
        <v>2262</v>
      </c>
      <c r="H151" s="87"/>
      <c r="I151" s="87"/>
      <c r="J151" s="87"/>
      <c r="K151" s="87"/>
      <c r="L151" s="324"/>
      <c r="M151" s="324"/>
      <c r="N151" s="138">
        <v>0</v>
      </c>
      <c r="O151" s="138">
        <v>12714.34</v>
      </c>
      <c r="P151" s="139">
        <v>12714.34</v>
      </c>
      <c r="Q151" s="87"/>
    </row>
    <row r="152" spans="1:17" ht="51">
      <c r="A152" s="85">
        <v>47</v>
      </c>
      <c r="B152" s="85">
        <v>8</v>
      </c>
      <c r="C152" s="69" t="s">
        <v>43</v>
      </c>
      <c r="D152" s="86">
        <v>46076</v>
      </c>
      <c r="E152" s="85">
        <v>462</v>
      </c>
      <c r="F152" s="85" t="s">
        <v>2261</v>
      </c>
      <c r="G152" s="87" t="s">
        <v>2262</v>
      </c>
      <c r="H152" s="87"/>
      <c r="I152" s="87"/>
      <c r="J152" s="87"/>
      <c r="K152" s="87"/>
      <c r="L152" s="324"/>
      <c r="M152" s="324"/>
      <c r="N152" s="138">
        <v>12714.34</v>
      </c>
      <c r="O152" s="138">
        <v>0</v>
      </c>
      <c r="P152" s="139">
        <v>12714.34</v>
      </c>
      <c r="Q152" s="87"/>
    </row>
    <row r="153" spans="1:17" ht="51">
      <c r="A153" s="85">
        <v>41</v>
      </c>
      <c r="B153" s="85">
        <v>15</v>
      </c>
      <c r="C153" s="69" t="s">
        <v>879</v>
      </c>
      <c r="D153" s="86">
        <v>46076</v>
      </c>
      <c r="E153" s="85">
        <v>463</v>
      </c>
      <c r="F153" s="85" t="s">
        <v>2266</v>
      </c>
      <c r="G153" s="87" t="s">
        <v>2265</v>
      </c>
      <c r="H153" s="87"/>
      <c r="I153" s="87"/>
      <c r="J153" s="87"/>
      <c r="K153" s="87"/>
      <c r="L153" s="324"/>
      <c r="M153" s="324"/>
      <c r="N153" s="138">
        <v>0</v>
      </c>
      <c r="O153" s="138">
        <v>28363.3</v>
      </c>
      <c r="P153" s="139">
        <v>28363.3</v>
      </c>
      <c r="Q153" s="87"/>
    </row>
    <row r="154" spans="1:17" ht="51">
      <c r="A154" s="85">
        <v>47</v>
      </c>
      <c r="B154" s="85">
        <v>8</v>
      </c>
      <c r="C154" s="69" t="s">
        <v>43</v>
      </c>
      <c r="D154" s="86">
        <v>46076</v>
      </c>
      <c r="E154" s="85">
        <v>463</v>
      </c>
      <c r="F154" s="85" t="s">
        <v>2264</v>
      </c>
      <c r="G154" s="87" t="s">
        <v>2265</v>
      </c>
      <c r="H154" s="87"/>
      <c r="I154" s="87"/>
      <c r="J154" s="87"/>
      <c r="K154" s="87"/>
      <c r="L154" s="324"/>
      <c r="M154" s="324"/>
      <c r="N154" s="138">
        <v>28363.3</v>
      </c>
      <c r="O154" s="138">
        <v>0</v>
      </c>
      <c r="P154" s="139">
        <v>28363.3</v>
      </c>
      <c r="Q154" s="87"/>
    </row>
    <row r="155" spans="1:17" ht="51">
      <c r="A155" s="85">
        <v>41</v>
      </c>
      <c r="B155" s="85">
        <v>15</v>
      </c>
      <c r="C155" s="69" t="s">
        <v>879</v>
      </c>
      <c r="D155" s="86">
        <v>46076</v>
      </c>
      <c r="E155" s="85">
        <v>464</v>
      </c>
      <c r="F155" s="85" t="s">
        <v>2269</v>
      </c>
      <c r="G155" s="87" t="s">
        <v>2268</v>
      </c>
      <c r="H155" s="87"/>
      <c r="I155" s="87"/>
      <c r="J155" s="87"/>
      <c r="K155" s="87"/>
      <c r="L155" s="324"/>
      <c r="M155" s="324"/>
      <c r="N155" s="138">
        <v>0</v>
      </c>
      <c r="O155" s="138">
        <v>128741.52</v>
      </c>
      <c r="P155" s="139">
        <v>128741.52</v>
      </c>
      <c r="Q155" s="87"/>
    </row>
    <row r="156" spans="1:17" ht="51">
      <c r="A156" s="85">
        <v>47</v>
      </c>
      <c r="B156" s="85">
        <v>8</v>
      </c>
      <c r="C156" s="69" t="s">
        <v>43</v>
      </c>
      <c r="D156" s="86">
        <v>46076</v>
      </c>
      <c r="E156" s="85">
        <v>464</v>
      </c>
      <c r="F156" s="85" t="s">
        <v>2267</v>
      </c>
      <c r="G156" s="87" t="s">
        <v>2268</v>
      </c>
      <c r="H156" s="87"/>
      <c r="I156" s="87"/>
      <c r="J156" s="87"/>
      <c r="K156" s="87"/>
      <c r="L156" s="324"/>
      <c r="M156" s="324"/>
      <c r="N156" s="138">
        <v>128741.52</v>
      </c>
      <c r="O156" s="138">
        <v>0</v>
      </c>
      <c r="P156" s="139">
        <v>128741.52</v>
      </c>
      <c r="Q156" s="87"/>
    </row>
    <row r="157" spans="1:17" ht="51">
      <c r="A157" s="85">
        <v>41</v>
      </c>
      <c r="B157" s="85">
        <v>15</v>
      </c>
      <c r="C157" s="69" t="s">
        <v>879</v>
      </c>
      <c r="D157" s="86">
        <v>46076</v>
      </c>
      <c r="E157" s="85">
        <v>465</v>
      </c>
      <c r="F157" s="85" t="s">
        <v>2272</v>
      </c>
      <c r="G157" s="87" t="s">
        <v>2271</v>
      </c>
      <c r="H157" s="87"/>
      <c r="I157" s="87"/>
      <c r="J157" s="87"/>
      <c r="K157" s="87"/>
      <c r="L157" s="324"/>
      <c r="M157" s="324"/>
      <c r="N157" s="138">
        <v>0</v>
      </c>
      <c r="O157" s="138">
        <v>28499.9</v>
      </c>
      <c r="P157" s="139">
        <v>28499.9</v>
      </c>
      <c r="Q157" s="87"/>
    </row>
    <row r="158" spans="1:17" ht="51">
      <c r="A158" s="85">
        <v>47</v>
      </c>
      <c r="B158" s="85">
        <v>8</v>
      </c>
      <c r="C158" s="69" t="s">
        <v>43</v>
      </c>
      <c r="D158" s="86">
        <v>46076</v>
      </c>
      <c r="E158" s="85">
        <v>465</v>
      </c>
      <c r="F158" s="85" t="s">
        <v>2270</v>
      </c>
      <c r="G158" s="87" t="s">
        <v>2271</v>
      </c>
      <c r="H158" s="87"/>
      <c r="I158" s="87"/>
      <c r="J158" s="87"/>
      <c r="K158" s="87"/>
      <c r="L158" s="324"/>
      <c r="M158" s="324"/>
      <c r="N158" s="138">
        <v>28499.9</v>
      </c>
      <c r="O158" s="138">
        <v>0</v>
      </c>
      <c r="P158" s="139">
        <v>28499.9</v>
      </c>
      <c r="Q158" s="87"/>
    </row>
    <row r="159" spans="1:17" ht="51">
      <c r="A159" s="85">
        <v>41</v>
      </c>
      <c r="B159" s="85">
        <v>15</v>
      </c>
      <c r="C159" s="69" t="s">
        <v>879</v>
      </c>
      <c r="D159" s="86">
        <v>46076</v>
      </c>
      <c r="E159" s="85">
        <v>466</v>
      </c>
      <c r="F159" s="85" t="s">
        <v>2275</v>
      </c>
      <c r="G159" s="87" t="s">
        <v>2274</v>
      </c>
      <c r="H159" s="87"/>
      <c r="I159" s="87"/>
      <c r="J159" s="87"/>
      <c r="K159" s="87"/>
      <c r="L159" s="324"/>
      <c r="M159" s="324"/>
      <c r="N159" s="138">
        <v>0</v>
      </c>
      <c r="O159" s="138">
        <v>970378.1</v>
      </c>
      <c r="P159" s="139">
        <v>970378.1</v>
      </c>
      <c r="Q159" s="87"/>
    </row>
    <row r="160" spans="1:17" ht="51">
      <c r="A160" s="85">
        <v>47</v>
      </c>
      <c r="B160" s="85">
        <v>8</v>
      </c>
      <c r="C160" s="69" t="s">
        <v>43</v>
      </c>
      <c r="D160" s="86">
        <v>46076</v>
      </c>
      <c r="E160" s="85">
        <v>466</v>
      </c>
      <c r="F160" s="85" t="s">
        <v>2273</v>
      </c>
      <c r="G160" s="87" t="s">
        <v>2274</v>
      </c>
      <c r="H160" s="87"/>
      <c r="I160" s="87"/>
      <c r="J160" s="87"/>
      <c r="K160" s="87"/>
      <c r="L160" s="324"/>
      <c r="M160" s="324"/>
      <c r="N160" s="138">
        <v>970378.1</v>
      </c>
      <c r="O160" s="138">
        <v>0</v>
      </c>
      <c r="P160" s="139">
        <v>970378.1</v>
      </c>
      <c r="Q160" s="87"/>
    </row>
    <row r="161" spans="1:17" ht="51">
      <c r="A161" s="85">
        <v>41</v>
      </c>
      <c r="B161" s="85">
        <v>15</v>
      </c>
      <c r="C161" s="69" t="s">
        <v>879</v>
      </c>
      <c r="D161" s="86">
        <v>46076</v>
      </c>
      <c r="E161" s="85">
        <v>467</v>
      </c>
      <c r="F161" s="85" t="s">
        <v>2278</v>
      </c>
      <c r="G161" s="87" t="s">
        <v>2277</v>
      </c>
      <c r="H161" s="87"/>
      <c r="I161" s="87"/>
      <c r="J161" s="87"/>
      <c r="K161" s="87"/>
      <c r="L161" s="324"/>
      <c r="M161" s="324"/>
      <c r="N161" s="138">
        <v>0</v>
      </c>
      <c r="O161" s="138">
        <v>767635.62</v>
      </c>
      <c r="P161" s="139">
        <v>767635.62</v>
      </c>
      <c r="Q161" s="87"/>
    </row>
    <row r="162" spans="1:17" ht="51">
      <c r="A162" s="85">
        <v>47</v>
      </c>
      <c r="B162" s="85">
        <v>8</v>
      </c>
      <c r="C162" s="69" t="s">
        <v>43</v>
      </c>
      <c r="D162" s="86">
        <v>46076</v>
      </c>
      <c r="E162" s="85">
        <v>467</v>
      </c>
      <c r="F162" s="85" t="s">
        <v>2276</v>
      </c>
      <c r="G162" s="87" t="s">
        <v>2277</v>
      </c>
      <c r="H162" s="87"/>
      <c r="I162" s="87"/>
      <c r="J162" s="87"/>
      <c r="K162" s="87"/>
      <c r="L162" s="324"/>
      <c r="M162" s="324"/>
      <c r="N162" s="138">
        <v>767635.62</v>
      </c>
      <c r="O162" s="138">
        <v>0</v>
      </c>
      <c r="P162" s="139">
        <v>767635.62</v>
      </c>
      <c r="Q162" s="87"/>
    </row>
    <row r="163" spans="1:17" ht="51">
      <c r="A163" s="85">
        <v>41</v>
      </c>
      <c r="B163" s="85">
        <v>15</v>
      </c>
      <c r="C163" s="69" t="s">
        <v>879</v>
      </c>
      <c r="D163" s="86">
        <v>46076</v>
      </c>
      <c r="E163" s="85">
        <v>468</v>
      </c>
      <c r="F163" s="85" t="s">
        <v>2281</v>
      </c>
      <c r="G163" s="87" t="s">
        <v>2280</v>
      </c>
      <c r="H163" s="87"/>
      <c r="I163" s="87"/>
      <c r="J163" s="87"/>
      <c r="K163" s="87"/>
      <c r="L163" s="324"/>
      <c r="M163" s="324"/>
      <c r="N163" s="138">
        <v>0</v>
      </c>
      <c r="O163" s="138">
        <v>227680.77</v>
      </c>
      <c r="P163" s="139">
        <v>227680.77</v>
      </c>
      <c r="Q163" s="87"/>
    </row>
    <row r="164" spans="1:17" ht="51">
      <c r="A164" s="85">
        <v>47</v>
      </c>
      <c r="B164" s="85">
        <v>8</v>
      </c>
      <c r="C164" s="69" t="s">
        <v>43</v>
      </c>
      <c r="D164" s="86">
        <v>46076</v>
      </c>
      <c r="E164" s="85">
        <v>468</v>
      </c>
      <c r="F164" s="85" t="s">
        <v>2279</v>
      </c>
      <c r="G164" s="87" t="s">
        <v>2280</v>
      </c>
      <c r="H164" s="87"/>
      <c r="I164" s="87"/>
      <c r="J164" s="87"/>
      <c r="K164" s="87"/>
      <c r="L164" s="324"/>
      <c r="M164" s="324"/>
      <c r="N164" s="138">
        <v>227680.77</v>
      </c>
      <c r="O164" s="138">
        <v>0</v>
      </c>
      <c r="P164" s="139">
        <v>227680.77</v>
      </c>
      <c r="Q164" s="87"/>
    </row>
    <row r="165" spans="1:17" ht="51">
      <c r="A165" s="85">
        <v>41</v>
      </c>
      <c r="B165" s="85">
        <v>15</v>
      </c>
      <c r="C165" s="69" t="s">
        <v>879</v>
      </c>
      <c r="D165" s="86">
        <v>46076</v>
      </c>
      <c r="E165" s="85">
        <v>469</v>
      </c>
      <c r="F165" s="85" t="s">
        <v>2284</v>
      </c>
      <c r="G165" s="87" t="s">
        <v>2283</v>
      </c>
      <c r="H165" s="87"/>
      <c r="I165" s="87"/>
      <c r="J165" s="87"/>
      <c r="K165" s="87"/>
      <c r="L165" s="324"/>
      <c r="M165" s="324"/>
      <c r="N165" s="138">
        <v>0</v>
      </c>
      <c r="O165" s="138">
        <v>1739.84</v>
      </c>
      <c r="P165" s="139">
        <v>1739.84</v>
      </c>
      <c r="Q165" s="87"/>
    </row>
    <row r="166" spans="1:17" ht="51">
      <c r="A166" s="85">
        <v>47</v>
      </c>
      <c r="B166" s="85">
        <v>8</v>
      </c>
      <c r="C166" s="69" t="s">
        <v>43</v>
      </c>
      <c r="D166" s="86">
        <v>46076</v>
      </c>
      <c r="E166" s="85">
        <v>469</v>
      </c>
      <c r="F166" s="85" t="s">
        <v>2282</v>
      </c>
      <c r="G166" s="87" t="s">
        <v>2283</v>
      </c>
      <c r="H166" s="87"/>
      <c r="I166" s="87"/>
      <c r="J166" s="87"/>
      <c r="K166" s="87"/>
      <c r="L166" s="324"/>
      <c r="M166" s="324"/>
      <c r="N166" s="138">
        <v>1739.84</v>
      </c>
      <c r="O166" s="138">
        <v>0</v>
      </c>
      <c r="P166" s="139">
        <v>1739.84</v>
      </c>
      <c r="Q166" s="87"/>
    </row>
    <row r="167" spans="1:17" ht="51">
      <c r="A167" s="85">
        <v>41</v>
      </c>
      <c r="B167" s="85">
        <v>21</v>
      </c>
      <c r="C167" s="69" t="s">
        <v>879</v>
      </c>
      <c r="D167" s="86">
        <v>46078</v>
      </c>
      <c r="E167" s="85">
        <v>477</v>
      </c>
      <c r="F167" s="85" t="s">
        <v>2287</v>
      </c>
      <c r="G167" s="87" t="s">
        <v>2286</v>
      </c>
      <c r="H167" s="87"/>
      <c r="I167" s="87"/>
      <c r="J167" s="87"/>
      <c r="K167" s="87"/>
      <c r="L167" s="324"/>
      <c r="M167" s="324"/>
      <c r="N167" s="138">
        <v>0</v>
      </c>
      <c r="O167" s="138">
        <v>8527273.5500000007</v>
      </c>
      <c r="P167" s="139">
        <v>8527273.5500000007</v>
      </c>
      <c r="Q167" s="87"/>
    </row>
    <row r="168" spans="1:17" ht="51">
      <c r="A168" s="85">
        <v>47</v>
      </c>
      <c r="B168" s="85">
        <v>37</v>
      </c>
      <c r="C168" s="69" t="s">
        <v>43</v>
      </c>
      <c r="D168" s="86">
        <v>46078</v>
      </c>
      <c r="E168" s="85">
        <v>477</v>
      </c>
      <c r="F168" s="85" t="s">
        <v>2285</v>
      </c>
      <c r="G168" s="87" t="s">
        <v>2286</v>
      </c>
      <c r="H168" s="87"/>
      <c r="I168" s="87"/>
      <c r="J168" s="87"/>
      <c r="K168" s="87"/>
      <c r="L168" s="324"/>
      <c r="M168" s="324"/>
      <c r="N168" s="138">
        <v>8527273.5500000007</v>
      </c>
      <c r="O168" s="138">
        <v>0</v>
      </c>
      <c r="P168" s="139">
        <v>8527273.5500000007</v>
      </c>
      <c r="Q168" s="87"/>
    </row>
    <row r="169" spans="1:17" ht="51">
      <c r="A169" s="85">
        <v>35</v>
      </c>
      <c r="B169" s="85">
        <v>1</v>
      </c>
      <c r="C169" s="69" t="s">
        <v>42</v>
      </c>
      <c r="D169" s="86">
        <v>46078</v>
      </c>
      <c r="E169" s="85">
        <v>510</v>
      </c>
      <c r="F169" s="85" t="s">
        <v>2288</v>
      </c>
      <c r="G169" s="87" t="s">
        <v>2289</v>
      </c>
      <c r="H169" s="87"/>
      <c r="I169" s="87"/>
      <c r="J169" s="87"/>
      <c r="K169" s="87"/>
      <c r="L169" s="324"/>
      <c r="M169" s="324"/>
      <c r="N169" s="138">
        <v>927.5</v>
      </c>
      <c r="O169" s="138">
        <v>0</v>
      </c>
      <c r="P169" s="139">
        <v>927.5</v>
      </c>
      <c r="Q169" s="87"/>
    </row>
    <row r="170" spans="1:17" ht="51">
      <c r="A170" s="85" t="s">
        <v>494</v>
      </c>
      <c r="B170" s="85">
        <v>2</v>
      </c>
      <c r="C170" s="69" t="s">
        <v>542</v>
      </c>
      <c r="D170" s="86">
        <v>46078</v>
      </c>
      <c r="E170" s="85">
        <v>510</v>
      </c>
      <c r="F170" s="85" t="s">
        <v>810</v>
      </c>
      <c r="G170" s="87" t="s">
        <v>2289</v>
      </c>
      <c r="H170" s="87"/>
      <c r="I170" s="87"/>
      <c r="J170" s="87"/>
      <c r="K170" s="87"/>
      <c r="L170" s="324"/>
      <c r="M170" s="324"/>
      <c r="N170" s="138">
        <v>0</v>
      </c>
      <c r="O170" s="138">
        <v>927.5</v>
      </c>
      <c r="P170" s="139">
        <v>927.5</v>
      </c>
      <c r="Q170" s="87"/>
    </row>
    <row r="171" spans="1:17" ht="51">
      <c r="A171" s="85">
        <v>374</v>
      </c>
      <c r="B171" s="85">
        <v>1</v>
      </c>
      <c r="C171" s="69" t="s">
        <v>558</v>
      </c>
      <c r="D171" s="86">
        <v>46079</v>
      </c>
      <c r="E171" s="85">
        <v>542</v>
      </c>
      <c r="F171" s="85" t="s">
        <v>2291</v>
      </c>
      <c r="G171" s="87" t="s">
        <v>2290</v>
      </c>
      <c r="H171" s="87"/>
      <c r="I171" s="87"/>
      <c r="J171" s="87"/>
      <c r="K171" s="87"/>
      <c r="L171" s="324"/>
      <c r="M171" s="324"/>
      <c r="N171" s="138">
        <v>0</v>
      </c>
      <c r="O171" s="138">
        <v>15288180.33</v>
      </c>
      <c r="P171" s="139">
        <v>15288180.33</v>
      </c>
      <c r="Q171" s="87"/>
    </row>
    <row r="172" spans="1:17" ht="51">
      <c r="A172" s="85">
        <v>41</v>
      </c>
      <c r="B172" s="85">
        <v>24</v>
      </c>
      <c r="C172" s="69" t="s">
        <v>879</v>
      </c>
      <c r="D172" s="86">
        <v>46086</v>
      </c>
      <c r="E172" s="85">
        <v>620</v>
      </c>
      <c r="F172" s="85" t="s">
        <v>3346</v>
      </c>
      <c r="G172" s="87" t="s">
        <v>3347</v>
      </c>
      <c r="H172" s="87"/>
      <c r="I172" s="87"/>
      <c r="J172" s="87"/>
      <c r="K172" s="87"/>
      <c r="L172" s="324"/>
      <c r="M172" s="324"/>
      <c r="N172" s="138">
        <v>0</v>
      </c>
      <c r="O172" s="138">
        <v>5524553</v>
      </c>
      <c r="P172" s="139">
        <v>5524553</v>
      </c>
      <c r="Q172" s="87"/>
    </row>
    <row r="173" spans="1:17" ht="51">
      <c r="A173" s="85">
        <v>41</v>
      </c>
      <c r="B173" s="85">
        <v>26</v>
      </c>
      <c r="C173" s="69" t="s">
        <v>879</v>
      </c>
      <c r="D173" s="86">
        <v>46091</v>
      </c>
      <c r="E173" s="85">
        <v>676</v>
      </c>
      <c r="F173" s="85" t="s">
        <v>2170</v>
      </c>
      <c r="G173" s="87" t="s">
        <v>3349</v>
      </c>
      <c r="H173" s="87"/>
      <c r="I173" s="87"/>
      <c r="J173" s="87"/>
      <c r="K173" s="87"/>
      <c r="L173" s="324"/>
      <c r="M173" s="324"/>
      <c r="N173" s="138">
        <v>0</v>
      </c>
      <c r="O173" s="138">
        <v>2055578.53</v>
      </c>
      <c r="P173" s="139">
        <v>2055578.53</v>
      </c>
      <c r="Q173" s="87"/>
    </row>
    <row r="174" spans="1:17" ht="51">
      <c r="A174" s="85">
        <v>86</v>
      </c>
      <c r="B174" s="85">
        <v>5</v>
      </c>
      <c r="C174" s="69" t="s">
        <v>47</v>
      </c>
      <c r="D174" s="86">
        <v>46091</v>
      </c>
      <c r="E174" s="85">
        <v>676</v>
      </c>
      <c r="F174" s="85" t="s">
        <v>2168</v>
      </c>
      <c r="G174" s="87" t="s">
        <v>3349</v>
      </c>
      <c r="H174" s="87"/>
      <c r="I174" s="87"/>
      <c r="J174" s="87"/>
      <c r="K174" s="87"/>
      <c r="L174" s="324"/>
      <c r="M174" s="324"/>
      <c r="N174" s="138">
        <v>2055578.53</v>
      </c>
      <c r="O174" s="138">
        <v>0</v>
      </c>
      <c r="P174" s="139">
        <v>2055578.53</v>
      </c>
      <c r="Q174" s="87"/>
    </row>
    <row r="175" spans="1:17" ht="51">
      <c r="A175" s="85" t="s">
        <v>494</v>
      </c>
      <c r="B175" s="85">
        <v>2</v>
      </c>
      <c r="C175" s="69" t="s">
        <v>542</v>
      </c>
      <c r="D175" s="86">
        <v>46100</v>
      </c>
      <c r="E175" s="85">
        <v>755</v>
      </c>
      <c r="F175" s="85" t="s">
        <v>810</v>
      </c>
      <c r="G175" s="87" t="s">
        <v>3350</v>
      </c>
      <c r="H175" s="87"/>
      <c r="I175" s="87"/>
      <c r="J175" s="87"/>
      <c r="K175" s="87"/>
      <c r="L175" s="324"/>
      <c r="M175" s="324"/>
      <c r="N175" s="138">
        <v>0</v>
      </c>
      <c r="O175" s="138">
        <v>166630.42000000001</v>
      </c>
      <c r="P175" s="139">
        <v>166630.42000000001</v>
      </c>
      <c r="Q175" s="87"/>
    </row>
    <row r="176" spans="1:17" ht="51">
      <c r="A176" s="85">
        <v>382</v>
      </c>
      <c r="B176" s="85">
        <v>1</v>
      </c>
      <c r="C176" s="69" t="s">
        <v>627</v>
      </c>
      <c r="D176" s="86">
        <v>46100</v>
      </c>
      <c r="E176" s="85">
        <v>760</v>
      </c>
      <c r="F176" s="85" t="s">
        <v>2122</v>
      </c>
      <c r="G176" s="87" t="s">
        <v>3351</v>
      </c>
      <c r="H176" s="87"/>
      <c r="I176" s="87"/>
      <c r="J176" s="87"/>
      <c r="K176" s="87"/>
      <c r="L176" s="324"/>
      <c r="M176" s="324"/>
      <c r="N176" s="138">
        <v>0</v>
      </c>
      <c r="O176" s="138">
        <v>2798945.38</v>
      </c>
      <c r="P176" s="139">
        <v>2798945.38</v>
      </c>
      <c r="Q176" s="87"/>
    </row>
    <row r="177" spans="1:17" ht="51">
      <c r="A177" s="85">
        <v>41</v>
      </c>
      <c r="B177" s="85">
        <v>15</v>
      </c>
      <c r="C177" s="69" t="s">
        <v>879</v>
      </c>
      <c r="D177" s="86">
        <v>46100</v>
      </c>
      <c r="E177" s="85">
        <v>762</v>
      </c>
      <c r="F177" s="85" t="s">
        <v>2254</v>
      </c>
      <c r="G177" s="87" t="s">
        <v>3352</v>
      </c>
      <c r="H177" s="87"/>
      <c r="I177" s="87"/>
      <c r="J177" s="87"/>
      <c r="K177" s="87"/>
      <c r="L177" s="324"/>
      <c r="M177" s="324"/>
      <c r="N177" s="138">
        <v>0</v>
      </c>
      <c r="O177" s="138">
        <v>7412853</v>
      </c>
      <c r="P177" s="139">
        <v>7412853</v>
      </c>
      <c r="Q177" s="87"/>
    </row>
    <row r="178" spans="1:17" ht="51">
      <c r="A178" s="85">
        <v>47</v>
      </c>
      <c r="B178" s="85">
        <v>8</v>
      </c>
      <c r="C178" s="69" t="s">
        <v>43</v>
      </c>
      <c r="D178" s="86">
        <v>46100</v>
      </c>
      <c r="E178" s="85">
        <v>762</v>
      </c>
      <c r="F178" s="85" t="s">
        <v>2252</v>
      </c>
      <c r="G178" s="87" t="s">
        <v>3352</v>
      </c>
      <c r="H178" s="87"/>
      <c r="I178" s="87"/>
      <c r="J178" s="87"/>
      <c r="K178" s="87"/>
      <c r="L178" s="324"/>
      <c r="M178" s="324"/>
      <c r="N178" s="138">
        <v>7412853</v>
      </c>
      <c r="O178" s="138">
        <v>0</v>
      </c>
      <c r="P178" s="139">
        <v>7412853</v>
      </c>
      <c r="Q178" s="87"/>
    </row>
    <row r="179" spans="1:17" ht="51">
      <c r="A179" s="85">
        <v>41</v>
      </c>
      <c r="B179" s="85">
        <v>15</v>
      </c>
      <c r="C179" s="69" t="s">
        <v>879</v>
      </c>
      <c r="D179" s="86">
        <v>46100</v>
      </c>
      <c r="E179" s="85">
        <v>763</v>
      </c>
      <c r="F179" s="85" t="s">
        <v>2257</v>
      </c>
      <c r="G179" s="87" t="s">
        <v>3353</v>
      </c>
      <c r="H179" s="87"/>
      <c r="I179" s="87"/>
      <c r="J179" s="87"/>
      <c r="K179" s="87"/>
      <c r="L179" s="324"/>
      <c r="M179" s="324"/>
      <c r="N179" s="138">
        <v>0</v>
      </c>
      <c r="O179" s="138">
        <v>190249</v>
      </c>
      <c r="P179" s="139">
        <v>190249</v>
      </c>
      <c r="Q179" s="87"/>
    </row>
    <row r="180" spans="1:17" ht="51">
      <c r="A180" s="85">
        <v>47</v>
      </c>
      <c r="B180" s="85">
        <v>8</v>
      </c>
      <c r="C180" s="69" t="s">
        <v>43</v>
      </c>
      <c r="D180" s="86">
        <v>46100</v>
      </c>
      <c r="E180" s="85">
        <v>763</v>
      </c>
      <c r="F180" s="85" t="s">
        <v>2255</v>
      </c>
      <c r="G180" s="87" t="s">
        <v>3353</v>
      </c>
      <c r="H180" s="87"/>
      <c r="I180" s="87"/>
      <c r="J180" s="87"/>
      <c r="K180" s="87"/>
      <c r="L180" s="324"/>
      <c r="M180" s="324"/>
      <c r="N180" s="138">
        <v>190249</v>
      </c>
      <c r="O180" s="138">
        <v>0</v>
      </c>
      <c r="P180" s="139">
        <v>190249</v>
      </c>
      <c r="Q180" s="87"/>
    </row>
    <row r="181" spans="1:17" ht="51">
      <c r="A181" s="85">
        <v>41</v>
      </c>
      <c r="B181" s="85">
        <v>15</v>
      </c>
      <c r="C181" s="69" t="s">
        <v>879</v>
      </c>
      <c r="D181" s="86">
        <v>46100</v>
      </c>
      <c r="E181" s="85">
        <v>764</v>
      </c>
      <c r="F181" s="85" t="s">
        <v>2260</v>
      </c>
      <c r="G181" s="87" t="s">
        <v>3354</v>
      </c>
      <c r="H181" s="87"/>
      <c r="I181" s="87"/>
      <c r="J181" s="87"/>
      <c r="K181" s="87"/>
      <c r="L181" s="324"/>
      <c r="M181" s="324"/>
      <c r="N181" s="138">
        <v>0</v>
      </c>
      <c r="O181" s="138">
        <v>503437</v>
      </c>
      <c r="P181" s="139">
        <v>503437</v>
      </c>
      <c r="Q181" s="87"/>
    </row>
    <row r="182" spans="1:17" ht="51">
      <c r="A182" s="85">
        <v>47</v>
      </c>
      <c r="B182" s="85">
        <v>8</v>
      </c>
      <c r="C182" s="69" t="s">
        <v>43</v>
      </c>
      <c r="D182" s="86">
        <v>46100</v>
      </c>
      <c r="E182" s="85">
        <v>764</v>
      </c>
      <c r="F182" s="85" t="s">
        <v>2258</v>
      </c>
      <c r="G182" s="87" t="s">
        <v>3354</v>
      </c>
      <c r="H182" s="87"/>
      <c r="I182" s="87"/>
      <c r="J182" s="87"/>
      <c r="K182" s="87"/>
      <c r="L182" s="324"/>
      <c r="M182" s="324"/>
      <c r="N182" s="138">
        <v>503437</v>
      </c>
      <c r="O182" s="138">
        <v>0</v>
      </c>
      <c r="P182" s="139">
        <v>503437</v>
      </c>
      <c r="Q182" s="87"/>
    </row>
    <row r="183" spans="1:17" ht="51">
      <c r="A183" s="85">
        <v>389</v>
      </c>
      <c r="B183" s="85">
        <v>1</v>
      </c>
      <c r="C183" s="69" t="s">
        <v>736</v>
      </c>
      <c r="D183" s="86">
        <v>46104</v>
      </c>
      <c r="E183" s="85">
        <v>772</v>
      </c>
      <c r="F183" s="85" t="s">
        <v>3356</v>
      </c>
      <c r="G183" s="87" t="s">
        <v>3355</v>
      </c>
      <c r="H183" s="87"/>
      <c r="I183" s="87"/>
      <c r="J183" s="87"/>
      <c r="K183" s="87"/>
      <c r="L183" s="324"/>
      <c r="M183" s="324"/>
      <c r="N183" s="138">
        <v>18138190.559999999</v>
      </c>
      <c r="O183" s="138">
        <v>0</v>
      </c>
      <c r="P183" s="139">
        <v>18138190.559999999</v>
      </c>
      <c r="Q183" s="87"/>
    </row>
    <row r="184" spans="1:17" ht="51">
      <c r="A184" s="85">
        <v>41</v>
      </c>
      <c r="B184" s="85">
        <v>1</v>
      </c>
      <c r="C184" s="69" t="s">
        <v>879</v>
      </c>
      <c r="D184" s="86">
        <v>46106</v>
      </c>
      <c r="E184" s="85">
        <v>809</v>
      </c>
      <c r="F184" s="85" t="s">
        <v>3357</v>
      </c>
      <c r="G184" s="87" t="s">
        <v>3358</v>
      </c>
      <c r="H184" s="87"/>
      <c r="I184" s="87"/>
      <c r="J184" s="87"/>
      <c r="K184" s="87"/>
      <c r="L184" s="324"/>
      <c r="M184" s="324"/>
      <c r="N184" s="138">
        <v>0</v>
      </c>
      <c r="O184" s="138">
        <v>17850815.07</v>
      </c>
      <c r="P184" s="139">
        <v>17850815.07</v>
      </c>
      <c r="Q184" s="87"/>
    </row>
    <row r="185" spans="1:17" ht="51">
      <c r="A185" s="85">
        <v>47</v>
      </c>
      <c r="B185" s="85">
        <v>1</v>
      </c>
      <c r="C185" s="69" t="s">
        <v>43</v>
      </c>
      <c r="D185" s="86">
        <v>46106</v>
      </c>
      <c r="E185" s="85">
        <v>809</v>
      </c>
      <c r="F185" s="85" t="s">
        <v>3359</v>
      </c>
      <c r="G185" s="87" t="s">
        <v>3358</v>
      </c>
      <c r="H185" s="87"/>
      <c r="I185" s="87"/>
      <c r="J185" s="87"/>
      <c r="K185" s="87"/>
      <c r="L185" s="324"/>
      <c r="M185" s="324"/>
      <c r="N185" s="138">
        <v>17850815.07</v>
      </c>
      <c r="O185" s="138">
        <v>0</v>
      </c>
      <c r="P185" s="139">
        <v>17850815.07</v>
      </c>
      <c r="Q185" s="87"/>
    </row>
    <row r="186" spans="1:17" ht="51">
      <c r="A186" s="85">
        <v>81</v>
      </c>
      <c r="B186" s="85">
        <v>1</v>
      </c>
      <c r="C186" s="69" t="s">
        <v>46</v>
      </c>
      <c r="D186" s="86">
        <v>46106</v>
      </c>
      <c r="E186" s="85">
        <v>815</v>
      </c>
      <c r="F186" s="85" t="s">
        <v>3361</v>
      </c>
      <c r="G186" s="87" t="s">
        <v>3360</v>
      </c>
      <c r="H186" s="87"/>
      <c r="I186" s="87"/>
      <c r="J186" s="87"/>
      <c r="K186" s="87"/>
      <c r="L186" s="324"/>
      <c r="M186" s="324"/>
      <c r="N186" s="138">
        <v>0</v>
      </c>
      <c r="O186" s="138">
        <v>703328.98</v>
      </c>
      <c r="P186" s="139">
        <v>703328.98</v>
      </c>
      <c r="Q186" s="87"/>
    </row>
    <row r="187" spans="1:17" ht="51">
      <c r="A187" s="85">
        <v>15</v>
      </c>
      <c r="B187" s="85">
        <v>1</v>
      </c>
      <c r="C187" s="69" t="s">
        <v>38</v>
      </c>
      <c r="D187" s="86">
        <v>46106</v>
      </c>
      <c r="E187" s="85">
        <v>819</v>
      </c>
      <c r="F187" s="85" t="s">
        <v>3362</v>
      </c>
      <c r="G187" s="87" t="s">
        <v>3363</v>
      </c>
      <c r="H187" s="87"/>
      <c r="I187" s="87"/>
      <c r="J187" s="87"/>
      <c r="K187" s="87"/>
      <c r="L187" s="324"/>
      <c r="M187" s="324"/>
      <c r="N187" s="138">
        <v>0</v>
      </c>
      <c r="O187" s="138">
        <v>1039691.38</v>
      </c>
      <c r="P187" s="139">
        <v>1039691.38</v>
      </c>
      <c r="Q187" s="87"/>
    </row>
    <row r="188" spans="1:17" ht="51">
      <c r="A188" s="85">
        <v>15</v>
      </c>
      <c r="B188" s="85">
        <v>1</v>
      </c>
      <c r="C188" s="69" t="s">
        <v>38</v>
      </c>
      <c r="D188" s="86">
        <v>46106</v>
      </c>
      <c r="E188" s="85">
        <v>820</v>
      </c>
      <c r="F188" s="85" t="s">
        <v>3362</v>
      </c>
      <c r="G188" s="87" t="s">
        <v>3364</v>
      </c>
      <c r="H188" s="87"/>
      <c r="I188" s="87"/>
      <c r="J188" s="87"/>
      <c r="K188" s="87"/>
      <c r="L188" s="324"/>
      <c r="M188" s="324"/>
      <c r="N188" s="138">
        <v>0</v>
      </c>
      <c r="O188" s="138">
        <v>319905.06</v>
      </c>
      <c r="P188" s="139">
        <v>319905.06</v>
      </c>
      <c r="Q188" s="87"/>
    </row>
    <row r="189" spans="1:17" ht="51">
      <c r="A189" s="85">
        <v>15</v>
      </c>
      <c r="B189" s="85">
        <v>1</v>
      </c>
      <c r="C189" s="69" t="s">
        <v>38</v>
      </c>
      <c r="D189" s="86">
        <v>46106</v>
      </c>
      <c r="E189" s="85">
        <v>821</v>
      </c>
      <c r="F189" s="85" t="s">
        <v>3362</v>
      </c>
      <c r="G189" s="87" t="s">
        <v>3365</v>
      </c>
      <c r="H189" s="87"/>
      <c r="I189" s="87"/>
      <c r="J189" s="87"/>
      <c r="K189" s="87"/>
      <c r="L189" s="324"/>
      <c r="M189" s="324"/>
      <c r="N189" s="138">
        <v>0</v>
      </c>
      <c r="O189" s="138">
        <v>239928.77</v>
      </c>
      <c r="P189" s="139">
        <v>239928.77</v>
      </c>
      <c r="Q189" s="87"/>
    </row>
    <row r="190" spans="1:17" ht="51">
      <c r="A190" s="85">
        <v>383</v>
      </c>
      <c r="B190" s="85">
        <v>1</v>
      </c>
      <c r="C190" s="69" t="s">
        <v>628</v>
      </c>
      <c r="D190" s="86">
        <v>46107</v>
      </c>
      <c r="E190" s="85">
        <v>825</v>
      </c>
      <c r="F190" s="85" t="s">
        <v>3366</v>
      </c>
      <c r="G190" s="87" t="s">
        <v>3367</v>
      </c>
      <c r="H190" s="87"/>
      <c r="I190" s="87"/>
      <c r="J190" s="87"/>
      <c r="K190" s="87"/>
      <c r="L190" s="324"/>
      <c r="M190" s="324"/>
      <c r="N190" s="138">
        <v>2353138</v>
      </c>
      <c r="O190" s="138">
        <v>0</v>
      </c>
      <c r="P190" s="139">
        <v>2353138</v>
      </c>
      <c r="Q190" s="87"/>
    </row>
    <row r="191" spans="1:17" ht="51">
      <c r="A191" s="85">
        <v>81</v>
      </c>
      <c r="B191" s="85">
        <v>1</v>
      </c>
      <c r="C191" s="69" t="s">
        <v>46</v>
      </c>
      <c r="D191" s="86">
        <v>46107</v>
      </c>
      <c r="E191" s="85">
        <v>825</v>
      </c>
      <c r="F191" s="85" t="s">
        <v>3368</v>
      </c>
      <c r="G191" s="87" t="s">
        <v>3367</v>
      </c>
      <c r="H191" s="87"/>
      <c r="I191" s="87"/>
      <c r="J191" s="87"/>
      <c r="K191" s="87"/>
      <c r="L191" s="324"/>
      <c r="M191" s="324"/>
      <c r="N191" s="138">
        <v>0</v>
      </c>
      <c r="O191" s="138">
        <v>2353138</v>
      </c>
      <c r="P191" s="139">
        <v>2353138</v>
      </c>
      <c r="Q191" s="87"/>
    </row>
    <row r="192" spans="1:17" ht="51">
      <c r="A192" s="85">
        <v>30</v>
      </c>
      <c r="B192" s="85">
        <v>1</v>
      </c>
      <c r="C192" s="69" t="s">
        <v>587</v>
      </c>
      <c r="D192" s="86">
        <v>46119</v>
      </c>
      <c r="E192" s="85">
        <v>950</v>
      </c>
      <c r="F192" s="85" t="s">
        <v>4642</v>
      </c>
      <c r="G192" s="87" t="s">
        <v>4643</v>
      </c>
      <c r="H192" s="87"/>
      <c r="I192" s="87"/>
      <c r="J192" s="87"/>
      <c r="K192" s="87"/>
      <c r="L192" s="324"/>
      <c r="M192" s="324"/>
      <c r="N192" s="138">
        <v>218807.36</v>
      </c>
      <c r="O192" s="138">
        <v>0</v>
      </c>
      <c r="P192" s="139">
        <v>218807.36</v>
      </c>
      <c r="Q192" s="87"/>
    </row>
    <row r="193" spans="1:17" ht="51">
      <c r="A193" s="85">
        <v>41</v>
      </c>
      <c r="B193" s="85">
        <v>1</v>
      </c>
      <c r="C193" s="69" t="s">
        <v>879</v>
      </c>
      <c r="D193" s="86">
        <v>46119</v>
      </c>
      <c r="E193" s="85">
        <v>950</v>
      </c>
      <c r="F193" s="85" t="s">
        <v>4644</v>
      </c>
      <c r="G193" s="87" t="s">
        <v>4643</v>
      </c>
      <c r="H193" s="87"/>
      <c r="I193" s="87"/>
      <c r="J193" s="87"/>
      <c r="K193" s="87"/>
      <c r="L193" s="324"/>
      <c r="M193" s="324"/>
      <c r="N193" s="138">
        <v>0</v>
      </c>
      <c r="O193" s="138">
        <v>218807.36</v>
      </c>
      <c r="P193" s="139">
        <v>218807.36</v>
      </c>
      <c r="Q193" s="87"/>
    </row>
    <row r="194" spans="1:17" ht="51">
      <c r="A194" s="85">
        <v>41</v>
      </c>
      <c r="B194" s="85">
        <v>20</v>
      </c>
      <c r="C194" s="69" t="s">
        <v>879</v>
      </c>
      <c r="D194" s="86">
        <v>46119</v>
      </c>
      <c r="E194" s="85">
        <v>967</v>
      </c>
      <c r="F194" s="85" t="s">
        <v>1493</v>
      </c>
      <c r="G194" s="87" t="s">
        <v>4645</v>
      </c>
      <c r="H194" s="87"/>
      <c r="I194" s="87"/>
      <c r="J194" s="87"/>
      <c r="K194" s="87"/>
      <c r="L194" s="324"/>
      <c r="M194" s="324"/>
      <c r="N194" s="138">
        <v>0</v>
      </c>
      <c r="O194" s="138">
        <v>88366330.870000005</v>
      </c>
      <c r="P194" s="139">
        <v>88366330.870000005</v>
      </c>
      <c r="Q194" s="87"/>
    </row>
    <row r="195" spans="1:17" ht="51">
      <c r="A195" s="85" t="s">
        <v>494</v>
      </c>
      <c r="B195" s="85">
        <v>2</v>
      </c>
      <c r="C195" s="69" t="s">
        <v>542</v>
      </c>
      <c r="D195" s="86">
        <v>46121</v>
      </c>
      <c r="E195" s="85">
        <v>982</v>
      </c>
      <c r="F195" s="85" t="s">
        <v>810</v>
      </c>
      <c r="G195" s="87" t="s">
        <v>4646</v>
      </c>
      <c r="H195" s="87"/>
      <c r="I195" s="87"/>
      <c r="J195" s="87"/>
      <c r="K195" s="87"/>
      <c r="L195" s="324"/>
      <c r="M195" s="324"/>
      <c r="N195" s="138">
        <v>0</v>
      </c>
      <c r="O195" s="138">
        <v>4148.3100000000004</v>
      </c>
      <c r="P195" s="139">
        <v>4148.3100000000004</v>
      </c>
      <c r="Q195" s="87"/>
    </row>
    <row r="196" spans="1:17" ht="51">
      <c r="A196" s="85">
        <v>288</v>
      </c>
      <c r="B196" s="85">
        <v>1</v>
      </c>
      <c r="C196" s="69" t="s">
        <v>106</v>
      </c>
      <c r="D196" s="86">
        <v>46121</v>
      </c>
      <c r="E196" s="85">
        <v>982</v>
      </c>
      <c r="F196" s="85" t="s">
        <v>4647</v>
      </c>
      <c r="G196" s="87" t="s">
        <v>4646</v>
      </c>
      <c r="H196" s="87"/>
      <c r="I196" s="87"/>
      <c r="J196" s="87"/>
      <c r="K196" s="87"/>
      <c r="L196" s="324"/>
      <c r="M196" s="324"/>
      <c r="N196" s="138">
        <v>4148.3100000000004</v>
      </c>
      <c r="O196" s="138">
        <v>0</v>
      </c>
      <c r="P196" s="139">
        <v>4148.3100000000004</v>
      </c>
      <c r="Q196" s="87"/>
    </row>
    <row r="197" spans="1:17" ht="51">
      <c r="A197" s="85">
        <v>25</v>
      </c>
      <c r="B197" s="85">
        <v>1</v>
      </c>
      <c r="C197" s="69" t="s">
        <v>41</v>
      </c>
      <c r="D197" s="86">
        <v>46121</v>
      </c>
      <c r="E197" s="85">
        <v>983</v>
      </c>
      <c r="F197" s="85" t="s">
        <v>4648</v>
      </c>
      <c r="G197" s="87" t="s">
        <v>4649</v>
      </c>
      <c r="H197" s="87"/>
      <c r="I197" s="87"/>
      <c r="J197" s="87"/>
      <c r="K197" s="87"/>
      <c r="L197" s="324"/>
      <c r="M197" s="324"/>
      <c r="N197" s="138">
        <v>0</v>
      </c>
      <c r="O197" s="138">
        <v>5809212.7800000003</v>
      </c>
      <c r="P197" s="139">
        <v>5809212.7800000003</v>
      </c>
      <c r="Q197" s="87"/>
    </row>
    <row r="198" spans="1:17" ht="51">
      <c r="A198" s="85">
        <v>30</v>
      </c>
      <c r="B198" s="85">
        <v>1</v>
      </c>
      <c r="C198" s="69" t="s">
        <v>587</v>
      </c>
      <c r="D198" s="86">
        <v>46121</v>
      </c>
      <c r="E198" s="85">
        <v>983</v>
      </c>
      <c r="F198" s="85" t="s">
        <v>4650</v>
      </c>
      <c r="G198" s="87" t="s">
        <v>4649</v>
      </c>
      <c r="H198" s="87"/>
      <c r="I198" s="87"/>
      <c r="J198" s="87"/>
      <c r="K198" s="87"/>
      <c r="L198" s="324"/>
      <c r="M198" s="324"/>
      <c r="N198" s="138">
        <v>5809212.7800000003</v>
      </c>
      <c r="O198" s="138">
        <v>0</v>
      </c>
      <c r="P198" s="139">
        <v>5809212.7800000003</v>
      </c>
      <c r="Q198" s="87"/>
    </row>
    <row r="199" spans="1:17" ht="51">
      <c r="A199" s="85">
        <v>41</v>
      </c>
      <c r="B199" s="85">
        <v>1</v>
      </c>
      <c r="C199" s="69" t="s">
        <v>879</v>
      </c>
      <c r="D199" s="86">
        <v>46122</v>
      </c>
      <c r="E199" s="85">
        <v>988</v>
      </c>
      <c r="F199" s="85" t="s">
        <v>4651</v>
      </c>
      <c r="G199" s="87" t="s">
        <v>4652</v>
      </c>
      <c r="H199" s="87"/>
      <c r="I199" s="87"/>
      <c r="J199" s="87"/>
      <c r="K199" s="87"/>
      <c r="L199" s="324"/>
      <c r="M199" s="324"/>
      <c r="N199" s="138">
        <v>0</v>
      </c>
      <c r="O199" s="138">
        <v>3749387.46</v>
      </c>
      <c r="P199" s="139">
        <v>3749387.46</v>
      </c>
      <c r="Q199" s="87"/>
    </row>
    <row r="200" spans="1:17" ht="51">
      <c r="A200" s="85">
        <v>6</v>
      </c>
      <c r="B200" s="85">
        <v>1</v>
      </c>
      <c r="C200" s="69" t="s">
        <v>36</v>
      </c>
      <c r="D200" s="86">
        <v>46122</v>
      </c>
      <c r="E200" s="85">
        <v>988</v>
      </c>
      <c r="F200" s="85" t="s">
        <v>4653</v>
      </c>
      <c r="G200" s="87" t="s">
        <v>4652</v>
      </c>
      <c r="H200" s="87"/>
      <c r="I200" s="87"/>
      <c r="J200" s="87"/>
      <c r="K200" s="87"/>
      <c r="L200" s="324"/>
      <c r="M200" s="324"/>
      <c r="N200" s="138">
        <v>3749387.46</v>
      </c>
      <c r="O200" s="138">
        <v>0</v>
      </c>
      <c r="P200" s="139">
        <v>3749387.46</v>
      </c>
      <c r="Q200" s="87"/>
    </row>
    <row r="201" spans="1:17" ht="51">
      <c r="A201" s="85">
        <v>41</v>
      </c>
      <c r="B201" s="85">
        <v>18</v>
      </c>
      <c r="C201" s="69" t="s">
        <v>879</v>
      </c>
      <c r="D201" s="86">
        <v>46126</v>
      </c>
      <c r="E201" s="85">
        <v>1000</v>
      </c>
      <c r="F201" s="85" t="s">
        <v>4654</v>
      </c>
      <c r="G201" s="87" t="s">
        <v>4655</v>
      </c>
      <c r="H201" s="87"/>
      <c r="I201" s="87"/>
      <c r="J201" s="87"/>
      <c r="K201" s="87"/>
      <c r="L201" s="324"/>
      <c r="M201" s="324"/>
      <c r="N201" s="138">
        <v>0</v>
      </c>
      <c r="O201" s="138">
        <v>144745.70000000001</v>
      </c>
      <c r="P201" s="139">
        <v>144745.70000000001</v>
      </c>
      <c r="Q201" s="87"/>
    </row>
    <row r="202" spans="1:17" ht="51">
      <c r="A202" s="85">
        <v>47</v>
      </c>
      <c r="B202" s="85">
        <v>26</v>
      </c>
      <c r="C202" s="69" t="s">
        <v>43</v>
      </c>
      <c r="D202" s="86">
        <v>46126</v>
      </c>
      <c r="E202" s="85">
        <v>1000</v>
      </c>
      <c r="F202" s="85" t="s">
        <v>4656</v>
      </c>
      <c r="G202" s="87" t="s">
        <v>4655</v>
      </c>
      <c r="H202" s="87"/>
      <c r="I202" s="87"/>
      <c r="J202" s="87"/>
      <c r="K202" s="87"/>
      <c r="L202" s="324"/>
      <c r="M202" s="324"/>
      <c r="N202" s="138">
        <v>144745.70000000001</v>
      </c>
      <c r="O202" s="138">
        <v>0</v>
      </c>
      <c r="P202" s="139">
        <v>144745.70000000001</v>
      </c>
      <c r="Q202" s="87"/>
    </row>
    <row r="203" spans="1:17" ht="51">
      <c r="A203" s="85">
        <v>41</v>
      </c>
      <c r="B203" s="85">
        <v>15</v>
      </c>
      <c r="C203" s="69" t="s">
        <v>879</v>
      </c>
      <c r="D203" s="86">
        <v>46128</v>
      </c>
      <c r="E203" s="85">
        <v>1033</v>
      </c>
      <c r="F203" s="85" t="s">
        <v>2254</v>
      </c>
      <c r="G203" s="87" t="s">
        <v>4657</v>
      </c>
      <c r="H203" s="87"/>
      <c r="I203" s="87"/>
      <c r="J203" s="87"/>
      <c r="K203" s="87"/>
      <c r="L203" s="324"/>
      <c r="M203" s="324"/>
      <c r="N203" s="138">
        <v>0</v>
      </c>
      <c r="O203" s="138">
        <v>7210546</v>
      </c>
      <c r="P203" s="139">
        <v>7210546</v>
      </c>
      <c r="Q203" s="87"/>
    </row>
    <row r="204" spans="1:17" ht="51">
      <c r="A204" s="85">
        <v>47</v>
      </c>
      <c r="B204" s="85">
        <v>8</v>
      </c>
      <c r="C204" s="69" t="s">
        <v>43</v>
      </c>
      <c r="D204" s="86">
        <v>46128</v>
      </c>
      <c r="E204" s="85">
        <v>1033</v>
      </c>
      <c r="F204" s="85" t="s">
        <v>2252</v>
      </c>
      <c r="G204" s="87" t="s">
        <v>4657</v>
      </c>
      <c r="H204" s="87"/>
      <c r="I204" s="87"/>
      <c r="J204" s="87"/>
      <c r="K204" s="87"/>
      <c r="L204" s="324"/>
      <c r="M204" s="324"/>
      <c r="N204" s="138">
        <v>7210546</v>
      </c>
      <c r="O204" s="138">
        <v>0</v>
      </c>
      <c r="P204" s="139">
        <v>7210546</v>
      </c>
      <c r="Q204" s="87"/>
    </row>
    <row r="205" spans="1:17" ht="51">
      <c r="A205" s="85" t="s">
        <v>494</v>
      </c>
      <c r="B205" s="85">
        <v>2</v>
      </c>
      <c r="C205" s="69" t="s">
        <v>542</v>
      </c>
      <c r="D205" s="86">
        <v>46132</v>
      </c>
      <c r="E205" s="85">
        <v>1049</v>
      </c>
      <c r="F205" s="85" t="s">
        <v>810</v>
      </c>
      <c r="G205" s="87" t="s">
        <v>4658</v>
      </c>
      <c r="H205" s="87"/>
      <c r="I205" s="87"/>
      <c r="J205" s="87"/>
      <c r="K205" s="87"/>
      <c r="L205" s="324"/>
      <c r="M205" s="324"/>
      <c r="N205" s="138">
        <v>0</v>
      </c>
      <c r="O205" s="138">
        <v>166630.42000000001</v>
      </c>
      <c r="P205" s="139">
        <v>166630.42000000001</v>
      </c>
      <c r="Q205" s="87"/>
    </row>
    <row r="206" spans="1:17" ht="51">
      <c r="A206" s="85">
        <v>41</v>
      </c>
      <c r="B206" s="85">
        <v>25</v>
      </c>
      <c r="C206" s="69" t="s">
        <v>879</v>
      </c>
      <c r="D206" s="86">
        <v>46134</v>
      </c>
      <c r="E206" s="85">
        <v>1085</v>
      </c>
      <c r="F206" s="85" t="s">
        <v>4659</v>
      </c>
      <c r="G206" s="87" t="s">
        <v>4660</v>
      </c>
      <c r="H206" s="87"/>
      <c r="I206" s="87"/>
      <c r="J206" s="87"/>
      <c r="K206" s="87"/>
      <c r="L206" s="324"/>
      <c r="M206" s="324"/>
      <c r="N206" s="138">
        <v>0</v>
      </c>
      <c r="O206" s="138">
        <v>13834679.84</v>
      </c>
      <c r="P206" s="139">
        <v>13834679.84</v>
      </c>
      <c r="Q206" s="87"/>
    </row>
    <row r="207" spans="1:17" ht="51">
      <c r="A207" s="85">
        <v>86</v>
      </c>
      <c r="B207" s="85">
        <v>7</v>
      </c>
      <c r="C207" s="69" t="s">
        <v>47</v>
      </c>
      <c r="D207" s="86">
        <v>46134</v>
      </c>
      <c r="E207" s="85">
        <v>1085</v>
      </c>
      <c r="F207" s="85" t="s">
        <v>4661</v>
      </c>
      <c r="G207" s="87" t="s">
        <v>4660</v>
      </c>
      <c r="H207" s="87"/>
      <c r="I207" s="87"/>
      <c r="J207" s="87"/>
      <c r="K207" s="87"/>
      <c r="L207" s="324"/>
      <c r="M207" s="324"/>
      <c r="N207" s="138">
        <v>13834679.84</v>
      </c>
      <c r="O207" s="138">
        <v>0</v>
      </c>
      <c r="P207" s="139">
        <v>13834679.84</v>
      </c>
      <c r="Q207" s="87"/>
    </row>
    <row r="208" spans="1:17" ht="51">
      <c r="A208" s="85">
        <v>41</v>
      </c>
      <c r="B208" s="85">
        <v>25</v>
      </c>
      <c r="C208" s="69" t="s">
        <v>879</v>
      </c>
      <c r="D208" s="86">
        <v>46134</v>
      </c>
      <c r="E208" s="85">
        <v>1086</v>
      </c>
      <c r="F208" s="85" t="s">
        <v>4659</v>
      </c>
      <c r="G208" s="87" t="s">
        <v>4660</v>
      </c>
      <c r="H208" s="87"/>
      <c r="I208" s="87"/>
      <c r="J208" s="87"/>
      <c r="K208" s="87"/>
      <c r="L208" s="324"/>
      <c r="M208" s="324"/>
      <c r="N208" s="138">
        <v>0</v>
      </c>
      <c r="O208" s="138">
        <v>23400</v>
      </c>
      <c r="P208" s="139">
        <v>23400</v>
      </c>
      <c r="Q208" s="87"/>
    </row>
    <row r="209" spans="1:17" ht="51">
      <c r="A209" s="85">
        <v>86</v>
      </c>
      <c r="B209" s="85">
        <v>7</v>
      </c>
      <c r="C209" s="69" t="s">
        <v>47</v>
      </c>
      <c r="D209" s="86">
        <v>46134</v>
      </c>
      <c r="E209" s="85">
        <v>1086</v>
      </c>
      <c r="F209" s="85" t="s">
        <v>4661</v>
      </c>
      <c r="G209" s="87" t="s">
        <v>4660</v>
      </c>
      <c r="H209" s="87"/>
      <c r="I209" s="87"/>
      <c r="J209" s="87"/>
      <c r="K209" s="87"/>
      <c r="L209" s="324"/>
      <c r="M209" s="324"/>
      <c r="N209" s="138">
        <v>23400</v>
      </c>
      <c r="O209" s="138">
        <v>0</v>
      </c>
      <c r="P209" s="139">
        <v>23400</v>
      </c>
      <c r="Q209" s="87"/>
    </row>
    <row r="210" spans="1:17" ht="51">
      <c r="A210" s="85" t="s">
        <v>494</v>
      </c>
      <c r="B210" s="85">
        <v>2</v>
      </c>
      <c r="C210" s="69" t="s">
        <v>542</v>
      </c>
      <c r="D210" s="86">
        <v>46134</v>
      </c>
      <c r="E210" s="85">
        <v>1087</v>
      </c>
      <c r="F210" s="85" t="s">
        <v>810</v>
      </c>
      <c r="G210" s="87" t="s">
        <v>4662</v>
      </c>
      <c r="H210" s="87"/>
      <c r="I210" s="87"/>
      <c r="J210" s="87"/>
      <c r="K210" s="87"/>
      <c r="L210" s="324"/>
      <c r="M210" s="324"/>
      <c r="N210" s="138">
        <v>0</v>
      </c>
      <c r="O210" s="138">
        <v>90.4</v>
      </c>
      <c r="P210" s="139">
        <v>90.4</v>
      </c>
      <c r="Q210" s="87"/>
    </row>
    <row r="211" spans="1:17" ht="51">
      <c r="A211" s="85">
        <v>213</v>
      </c>
      <c r="B211" s="85">
        <v>1</v>
      </c>
      <c r="C211" s="69" t="s">
        <v>82</v>
      </c>
      <c r="D211" s="86">
        <v>46134</v>
      </c>
      <c r="E211" s="85">
        <v>1087</v>
      </c>
      <c r="F211" s="85" t="s">
        <v>4663</v>
      </c>
      <c r="G211" s="87" t="s">
        <v>4662</v>
      </c>
      <c r="H211" s="87"/>
      <c r="I211" s="87"/>
      <c r="J211" s="87"/>
      <c r="K211" s="87"/>
      <c r="L211" s="324"/>
      <c r="M211" s="324"/>
      <c r="N211" s="138">
        <v>90.4</v>
      </c>
      <c r="O211" s="138">
        <v>0</v>
      </c>
      <c r="P211" s="139">
        <v>90.4</v>
      </c>
      <c r="Q211" s="87"/>
    </row>
    <row r="212" spans="1:17" ht="51">
      <c r="A212" s="85" t="s">
        <v>494</v>
      </c>
      <c r="B212" s="85">
        <v>2</v>
      </c>
      <c r="C212" s="69" t="s">
        <v>542</v>
      </c>
      <c r="D212" s="86">
        <v>46134</v>
      </c>
      <c r="E212" s="85">
        <v>1088</v>
      </c>
      <c r="F212" s="85" t="s">
        <v>810</v>
      </c>
      <c r="G212" s="87" t="s">
        <v>4664</v>
      </c>
      <c r="H212" s="87"/>
      <c r="I212" s="87"/>
      <c r="J212" s="87"/>
      <c r="K212" s="87"/>
      <c r="L212" s="324"/>
      <c r="M212" s="324"/>
      <c r="N212" s="138">
        <v>0</v>
      </c>
      <c r="O212" s="138">
        <v>8200</v>
      </c>
      <c r="P212" s="139">
        <v>8200</v>
      </c>
      <c r="Q212" s="87"/>
    </row>
    <row r="213" spans="1:17" ht="51">
      <c r="A213" s="85">
        <v>213</v>
      </c>
      <c r="B213" s="85">
        <v>1</v>
      </c>
      <c r="C213" s="69" t="s">
        <v>82</v>
      </c>
      <c r="D213" s="86">
        <v>46134</v>
      </c>
      <c r="E213" s="85">
        <v>1088</v>
      </c>
      <c r="F213" s="85" t="s">
        <v>4665</v>
      </c>
      <c r="G213" s="87" t="s">
        <v>4664</v>
      </c>
      <c r="H213" s="87"/>
      <c r="I213" s="87"/>
      <c r="J213" s="87"/>
      <c r="K213" s="87"/>
      <c r="L213" s="324"/>
      <c r="M213" s="324"/>
      <c r="N213" s="138">
        <v>8200</v>
      </c>
      <c r="O213" s="138">
        <v>0</v>
      </c>
      <c r="P213" s="139">
        <v>8200</v>
      </c>
      <c r="Q213" s="87"/>
    </row>
    <row r="214" spans="1:17" ht="51">
      <c r="A214" s="85">
        <v>41</v>
      </c>
      <c r="B214" s="85">
        <v>1</v>
      </c>
      <c r="C214" s="69" t="s">
        <v>879</v>
      </c>
      <c r="D214" s="86">
        <v>46136</v>
      </c>
      <c r="E214" s="85">
        <v>1157</v>
      </c>
      <c r="F214" s="85" t="s">
        <v>4666</v>
      </c>
      <c r="G214" s="87" t="s">
        <v>4667</v>
      </c>
      <c r="H214" s="87"/>
      <c r="I214" s="87"/>
      <c r="J214" s="87"/>
      <c r="K214" s="87"/>
      <c r="L214" s="324"/>
      <c r="M214" s="324"/>
      <c r="N214" s="138">
        <v>0</v>
      </c>
      <c r="O214" s="138">
        <v>244318.8</v>
      </c>
      <c r="P214" s="139">
        <v>244318.8</v>
      </c>
      <c r="Q214" s="87"/>
    </row>
    <row r="215" spans="1:17" ht="51">
      <c r="A215" s="85">
        <v>86</v>
      </c>
      <c r="B215" s="85">
        <v>1</v>
      </c>
      <c r="C215" s="69" t="s">
        <v>47</v>
      </c>
      <c r="D215" s="86">
        <v>46136</v>
      </c>
      <c r="E215" s="85">
        <v>1157</v>
      </c>
      <c r="F215" s="85" t="s">
        <v>4668</v>
      </c>
      <c r="G215" s="87" t="s">
        <v>4667</v>
      </c>
      <c r="H215" s="87"/>
      <c r="I215" s="87"/>
      <c r="J215" s="87"/>
      <c r="K215" s="87"/>
      <c r="L215" s="324"/>
      <c r="M215" s="324"/>
      <c r="N215" s="138">
        <v>244318.8</v>
      </c>
      <c r="O215" s="138">
        <v>0</v>
      </c>
      <c r="P215" s="139">
        <v>244318.8</v>
      </c>
      <c r="Q215" s="87"/>
    </row>
    <row r="216" spans="1:17" ht="51">
      <c r="A216" s="85" t="s">
        <v>494</v>
      </c>
      <c r="B216" s="85">
        <v>2</v>
      </c>
      <c r="C216" s="69" t="s">
        <v>542</v>
      </c>
      <c r="D216" s="86">
        <v>46136</v>
      </c>
      <c r="E216" s="85">
        <v>1158</v>
      </c>
      <c r="F216" s="85" t="s">
        <v>810</v>
      </c>
      <c r="G216" s="87" t="s">
        <v>4669</v>
      </c>
      <c r="H216" s="87"/>
      <c r="I216" s="87"/>
      <c r="J216" s="87"/>
      <c r="K216" s="87"/>
      <c r="L216" s="324"/>
      <c r="M216" s="324"/>
      <c r="N216" s="138">
        <v>0</v>
      </c>
      <c r="O216" s="138">
        <v>2300000</v>
      </c>
      <c r="P216" s="139">
        <v>2300000</v>
      </c>
      <c r="Q216" s="87"/>
    </row>
    <row r="217" spans="1:17" ht="51">
      <c r="A217" s="85">
        <v>41</v>
      </c>
      <c r="B217" s="85">
        <v>16</v>
      </c>
      <c r="C217" s="69" t="s">
        <v>879</v>
      </c>
      <c r="D217" s="86">
        <v>46136</v>
      </c>
      <c r="E217" s="85">
        <v>1162</v>
      </c>
      <c r="F217" s="85" t="s">
        <v>4670</v>
      </c>
      <c r="G217" s="87" t="s">
        <v>4671</v>
      </c>
      <c r="H217" s="87"/>
      <c r="I217" s="87"/>
      <c r="J217" s="87"/>
      <c r="K217" s="87"/>
      <c r="L217" s="324"/>
      <c r="M217" s="324"/>
      <c r="N217" s="138">
        <v>0</v>
      </c>
      <c r="O217" s="138">
        <v>718766.91</v>
      </c>
      <c r="P217" s="139">
        <v>718766.91</v>
      </c>
      <c r="Q217" s="87"/>
    </row>
    <row r="218" spans="1:17" ht="51">
      <c r="A218" s="85">
        <v>47</v>
      </c>
      <c r="B218" s="85">
        <v>36</v>
      </c>
      <c r="C218" s="69" t="s">
        <v>43</v>
      </c>
      <c r="D218" s="86">
        <v>46136</v>
      </c>
      <c r="E218" s="85">
        <v>1162</v>
      </c>
      <c r="F218" s="85" t="s">
        <v>4672</v>
      </c>
      <c r="G218" s="87" t="s">
        <v>4671</v>
      </c>
      <c r="H218" s="87"/>
      <c r="I218" s="87"/>
      <c r="J218" s="87"/>
      <c r="K218" s="87"/>
      <c r="L218" s="324"/>
      <c r="M218" s="324"/>
      <c r="N218" s="138">
        <v>718766.91</v>
      </c>
      <c r="O218" s="138">
        <v>0</v>
      </c>
      <c r="P218" s="139">
        <v>718766.91</v>
      </c>
      <c r="Q218" s="87"/>
    </row>
    <row r="219" spans="1:17" ht="51">
      <c r="A219" s="85">
        <v>41</v>
      </c>
      <c r="B219" s="85">
        <v>15</v>
      </c>
      <c r="C219" s="69" t="s">
        <v>879</v>
      </c>
      <c r="D219" s="86">
        <v>46142</v>
      </c>
      <c r="E219" s="85">
        <v>1281</v>
      </c>
      <c r="F219" s="85" t="s">
        <v>2254</v>
      </c>
      <c r="G219" s="87" t="s">
        <v>4673</v>
      </c>
      <c r="H219" s="87"/>
      <c r="I219" s="87"/>
      <c r="J219" s="87"/>
      <c r="K219" s="87"/>
      <c r="L219" s="324"/>
      <c r="M219" s="324"/>
      <c r="N219" s="138">
        <v>0</v>
      </c>
      <c r="O219" s="138">
        <v>4227818</v>
      </c>
      <c r="P219" s="139">
        <v>4227818</v>
      </c>
      <c r="Q219" s="87"/>
    </row>
    <row r="220" spans="1:17" ht="51">
      <c r="A220" s="85">
        <v>47</v>
      </c>
      <c r="B220" s="85">
        <v>8</v>
      </c>
      <c r="C220" s="69" t="s">
        <v>43</v>
      </c>
      <c r="D220" s="86">
        <v>46142</v>
      </c>
      <c r="E220" s="85">
        <v>1281</v>
      </c>
      <c r="F220" s="85" t="s">
        <v>2252</v>
      </c>
      <c r="G220" s="87" t="s">
        <v>4673</v>
      </c>
      <c r="H220" s="87"/>
      <c r="I220" s="87"/>
      <c r="J220" s="87"/>
      <c r="K220" s="87"/>
      <c r="L220" s="324"/>
      <c r="M220" s="324"/>
      <c r="N220" s="138">
        <v>4227818</v>
      </c>
      <c r="O220" s="138">
        <v>0</v>
      </c>
      <c r="P220" s="139">
        <v>4227818</v>
      </c>
      <c r="Q220" s="87"/>
    </row>
    <row r="221" spans="1:17" ht="51">
      <c r="A221" s="85">
        <v>41</v>
      </c>
      <c r="B221" s="85">
        <v>15</v>
      </c>
      <c r="C221" s="69" t="s">
        <v>879</v>
      </c>
      <c r="D221" s="86">
        <v>46142</v>
      </c>
      <c r="E221" s="85">
        <v>1282</v>
      </c>
      <c r="F221" s="85" t="s">
        <v>2257</v>
      </c>
      <c r="G221" s="87" t="s">
        <v>4674</v>
      </c>
      <c r="H221" s="87"/>
      <c r="I221" s="87"/>
      <c r="J221" s="87"/>
      <c r="K221" s="87"/>
      <c r="L221" s="324"/>
      <c r="M221" s="324"/>
      <c r="N221" s="138">
        <v>0</v>
      </c>
      <c r="O221" s="138">
        <v>327400</v>
      </c>
      <c r="P221" s="139">
        <v>327400</v>
      </c>
      <c r="Q221" s="87"/>
    </row>
    <row r="222" spans="1:17" ht="51">
      <c r="A222" s="85">
        <v>47</v>
      </c>
      <c r="B222" s="85">
        <v>8</v>
      </c>
      <c r="C222" s="69" t="s">
        <v>43</v>
      </c>
      <c r="D222" s="86">
        <v>46142</v>
      </c>
      <c r="E222" s="85">
        <v>1282</v>
      </c>
      <c r="F222" s="85" t="s">
        <v>2255</v>
      </c>
      <c r="G222" s="87" t="s">
        <v>4674</v>
      </c>
      <c r="H222" s="87"/>
      <c r="I222" s="87"/>
      <c r="J222" s="87"/>
      <c r="K222" s="87"/>
      <c r="L222" s="324"/>
      <c r="M222" s="324"/>
      <c r="N222" s="138">
        <v>327400</v>
      </c>
      <c r="O222" s="138">
        <v>0</v>
      </c>
      <c r="P222" s="139">
        <v>327400</v>
      </c>
      <c r="Q222" s="87"/>
    </row>
    <row r="223" spans="1:17" ht="51">
      <c r="A223" s="85">
        <v>41</v>
      </c>
      <c r="B223" s="85">
        <v>15</v>
      </c>
      <c r="C223" s="69" t="s">
        <v>879</v>
      </c>
      <c r="D223" s="86">
        <v>46142</v>
      </c>
      <c r="E223" s="85">
        <v>1283</v>
      </c>
      <c r="F223" s="85" t="s">
        <v>2260</v>
      </c>
      <c r="G223" s="87" t="s">
        <v>4675</v>
      </c>
      <c r="H223" s="87"/>
      <c r="I223" s="87"/>
      <c r="J223" s="87"/>
      <c r="K223" s="87"/>
      <c r="L223" s="324"/>
      <c r="M223" s="324"/>
      <c r="N223" s="138">
        <v>0</v>
      </c>
      <c r="O223" s="138">
        <v>566627</v>
      </c>
      <c r="P223" s="139">
        <v>566627</v>
      </c>
      <c r="Q223" s="87"/>
    </row>
    <row r="224" spans="1:17" ht="51">
      <c r="A224" s="85">
        <v>47</v>
      </c>
      <c r="B224" s="85">
        <v>8</v>
      </c>
      <c r="C224" s="69" t="s">
        <v>43</v>
      </c>
      <c r="D224" s="86">
        <v>46142</v>
      </c>
      <c r="E224" s="85">
        <v>1283</v>
      </c>
      <c r="F224" s="85" t="s">
        <v>2258</v>
      </c>
      <c r="G224" s="87" t="s">
        <v>4675</v>
      </c>
      <c r="H224" s="87"/>
      <c r="I224" s="87"/>
      <c r="J224" s="87"/>
      <c r="K224" s="87"/>
      <c r="L224" s="324"/>
      <c r="M224" s="324"/>
      <c r="N224" s="138">
        <v>566627</v>
      </c>
      <c r="O224" s="138">
        <v>0</v>
      </c>
      <c r="P224" s="139">
        <v>566627</v>
      </c>
      <c r="Q224" s="87"/>
    </row>
    <row r="225" spans="1:17" ht="51">
      <c r="A225" s="85" t="s">
        <v>494</v>
      </c>
      <c r="B225" s="85">
        <v>2</v>
      </c>
      <c r="C225" s="69" t="s">
        <v>542</v>
      </c>
      <c r="D225" s="86">
        <v>46142</v>
      </c>
      <c r="E225" s="85">
        <v>1284</v>
      </c>
      <c r="F225" s="85" t="s">
        <v>810</v>
      </c>
      <c r="G225" s="87" t="s">
        <v>4676</v>
      </c>
      <c r="H225" s="87"/>
      <c r="I225" s="87"/>
      <c r="J225" s="87"/>
      <c r="K225" s="87"/>
      <c r="L225" s="324"/>
      <c r="M225" s="324"/>
      <c r="N225" s="138">
        <v>0</v>
      </c>
      <c r="O225" s="138">
        <v>581.77</v>
      </c>
      <c r="P225" s="139">
        <v>581.77</v>
      </c>
      <c r="Q225" s="87"/>
    </row>
    <row r="226" spans="1:17" ht="51">
      <c r="A226" s="85" t="s">
        <v>494</v>
      </c>
      <c r="B226" s="85">
        <v>2</v>
      </c>
      <c r="C226" s="69" t="s">
        <v>542</v>
      </c>
      <c r="D226" s="86">
        <v>46142</v>
      </c>
      <c r="E226" s="85">
        <v>1293</v>
      </c>
      <c r="F226" s="85" t="s">
        <v>810</v>
      </c>
      <c r="G226" s="87" t="s">
        <v>4677</v>
      </c>
      <c r="H226" s="87"/>
      <c r="I226" s="87"/>
      <c r="J226" s="87"/>
      <c r="K226" s="87"/>
      <c r="L226" s="324"/>
      <c r="M226" s="324"/>
      <c r="N226" s="138">
        <v>0</v>
      </c>
      <c r="O226" s="138">
        <v>24628.77</v>
      </c>
      <c r="P226" s="139">
        <v>24628.77</v>
      </c>
      <c r="Q226" s="87"/>
    </row>
    <row r="227" spans="1:17" ht="51">
      <c r="A227" s="85" t="s">
        <v>494</v>
      </c>
      <c r="B227" s="85">
        <v>2</v>
      </c>
      <c r="C227" s="69" t="s">
        <v>542</v>
      </c>
      <c r="D227" s="86">
        <v>46142</v>
      </c>
      <c r="E227" s="85">
        <v>1294</v>
      </c>
      <c r="F227" s="85" t="s">
        <v>810</v>
      </c>
      <c r="G227" s="87" t="s">
        <v>4678</v>
      </c>
      <c r="H227" s="87"/>
      <c r="I227" s="87"/>
      <c r="J227" s="87"/>
      <c r="K227" s="87"/>
      <c r="L227" s="324"/>
      <c r="M227" s="324"/>
      <c r="N227" s="138">
        <v>0</v>
      </c>
      <c r="O227" s="138">
        <v>631.33000000000004</v>
      </c>
      <c r="P227" s="139">
        <v>631.33000000000004</v>
      </c>
      <c r="Q227" s="87"/>
    </row>
    <row r="228" spans="1:17" ht="51">
      <c r="A228" s="85">
        <v>41</v>
      </c>
      <c r="B228" s="85">
        <v>25</v>
      </c>
      <c r="C228" s="69" t="s">
        <v>879</v>
      </c>
      <c r="D228" s="86">
        <v>46146</v>
      </c>
      <c r="E228" s="85">
        <v>1306</v>
      </c>
      <c r="F228" s="85" t="s">
        <v>4659</v>
      </c>
      <c r="G228" s="87" t="s">
        <v>7027</v>
      </c>
      <c r="H228" s="87"/>
      <c r="I228" s="87"/>
      <c r="J228" s="87"/>
      <c r="K228" s="87"/>
      <c r="L228" s="324"/>
      <c r="M228" s="324"/>
      <c r="N228" s="138">
        <v>23400</v>
      </c>
      <c r="O228" s="138">
        <v>0</v>
      </c>
      <c r="P228" s="139">
        <v>23400</v>
      </c>
      <c r="Q228" s="87"/>
    </row>
    <row r="229" spans="1:17" ht="51">
      <c r="A229" s="85">
        <v>86</v>
      </c>
      <c r="B229" s="85">
        <v>7</v>
      </c>
      <c r="C229" s="69" t="s">
        <v>47</v>
      </c>
      <c r="D229" s="86">
        <v>46146</v>
      </c>
      <c r="E229" s="85">
        <v>1306</v>
      </c>
      <c r="F229" s="85" t="s">
        <v>4661</v>
      </c>
      <c r="G229" s="87" t="s">
        <v>7027</v>
      </c>
      <c r="H229" s="87"/>
      <c r="I229" s="87"/>
      <c r="J229" s="87"/>
      <c r="K229" s="87"/>
      <c r="L229" s="324"/>
      <c r="M229" s="324"/>
      <c r="N229" s="138">
        <v>0</v>
      </c>
      <c r="O229" s="138">
        <v>23400</v>
      </c>
      <c r="P229" s="139">
        <v>23400</v>
      </c>
      <c r="Q229" s="87"/>
    </row>
    <row r="230" spans="1:17" ht="51">
      <c r="A230" s="85" t="s">
        <v>494</v>
      </c>
      <c r="B230" s="85">
        <v>2</v>
      </c>
      <c r="C230" s="69" t="s">
        <v>542</v>
      </c>
      <c r="D230" s="86">
        <v>46147</v>
      </c>
      <c r="E230" s="85">
        <v>1316</v>
      </c>
      <c r="F230" s="85" t="s">
        <v>810</v>
      </c>
      <c r="G230" s="87" t="s">
        <v>7028</v>
      </c>
      <c r="H230" s="87"/>
      <c r="I230" s="87"/>
      <c r="J230" s="87"/>
      <c r="K230" s="87"/>
      <c r="L230" s="324"/>
      <c r="M230" s="324"/>
      <c r="N230" s="138">
        <v>1258730.01</v>
      </c>
      <c r="O230" s="138">
        <v>0</v>
      </c>
      <c r="P230" s="139">
        <v>1258730.01</v>
      </c>
      <c r="Q230" s="87"/>
    </row>
    <row r="231" spans="1:17" ht="51">
      <c r="A231" s="85">
        <v>78</v>
      </c>
      <c r="B231" s="85">
        <v>2</v>
      </c>
      <c r="C231" s="69" t="s">
        <v>720</v>
      </c>
      <c r="D231" s="86">
        <v>46147</v>
      </c>
      <c r="E231" s="85">
        <v>1316</v>
      </c>
      <c r="F231" s="85" t="s">
        <v>7029</v>
      </c>
      <c r="G231" s="87" t="s">
        <v>7028</v>
      </c>
      <c r="H231" s="87"/>
      <c r="I231" s="87"/>
      <c r="J231" s="87"/>
      <c r="K231" s="87"/>
      <c r="L231" s="324"/>
      <c r="M231" s="324"/>
      <c r="N231" s="138">
        <v>0</v>
      </c>
      <c r="O231" s="138">
        <v>1258730.01</v>
      </c>
      <c r="P231" s="139">
        <v>1258730.01</v>
      </c>
      <c r="Q231" s="87"/>
    </row>
    <row r="232" spans="1:17" ht="51">
      <c r="A232" s="85">
        <v>41</v>
      </c>
      <c r="B232" s="85">
        <v>1</v>
      </c>
      <c r="C232" s="69" t="s">
        <v>879</v>
      </c>
      <c r="D232" s="86">
        <v>46149</v>
      </c>
      <c r="E232" s="85">
        <v>1349</v>
      </c>
      <c r="F232" s="85" t="s">
        <v>3357</v>
      </c>
      <c r="G232" s="87" t="s">
        <v>7030</v>
      </c>
      <c r="H232" s="87"/>
      <c r="I232" s="87"/>
      <c r="J232" s="87"/>
      <c r="K232" s="87"/>
      <c r="L232" s="324"/>
      <c r="M232" s="324"/>
      <c r="N232" s="138">
        <v>0</v>
      </c>
      <c r="O232" s="138">
        <v>51153</v>
      </c>
      <c r="P232" s="139">
        <v>51153</v>
      </c>
      <c r="Q232" s="87"/>
    </row>
    <row r="233" spans="1:17" ht="51">
      <c r="A233" s="85">
        <v>47</v>
      </c>
      <c r="B233" s="85">
        <v>1</v>
      </c>
      <c r="C233" s="69" t="s">
        <v>43</v>
      </c>
      <c r="D233" s="86">
        <v>46149</v>
      </c>
      <c r="E233" s="85">
        <v>1349</v>
      </c>
      <c r="F233" s="85" t="s">
        <v>3359</v>
      </c>
      <c r="G233" s="87" t="s">
        <v>7030</v>
      </c>
      <c r="H233" s="87"/>
      <c r="I233" s="87"/>
      <c r="J233" s="87"/>
      <c r="K233" s="87"/>
      <c r="L233" s="324"/>
      <c r="M233" s="324"/>
      <c r="N233" s="138">
        <v>51153</v>
      </c>
      <c r="O233" s="138">
        <v>0</v>
      </c>
      <c r="P233" s="139">
        <v>51153</v>
      </c>
      <c r="Q233" s="87"/>
    </row>
    <row r="234" spans="1:17" ht="51">
      <c r="A234" s="85">
        <v>41</v>
      </c>
      <c r="B234" s="85">
        <v>1</v>
      </c>
      <c r="C234" s="69" t="s">
        <v>879</v>
      </c>
      <c r="D234" s="86">
        <v>46149</v>
      </c>
      <c r="E234" s="85">
        <v>1350</v>
      </c>
      <c r="F234" s="85" t="s">
        <v>7031</v>
      </c>
      <c r="G234" s="87" t="s">
        <v>7032</v>
      </c>
      <c r="H234" s="87"/>
      <c r="I234" s="87"/>
      <c r="J234" s="87"/>
      <c r="K234" s="87"/>
      <c r="L234" s="324"/>
      <c r="M234" s="324"/>
      <c r="N234" s="138">
        <v>0</v>
      </c>
      <c r="O234" s="138">
        <v>343929.54</v>
      </c>
      <c r="P234" s="139">
        <v>343929.54</v>
      </c>
      <c r="Q234" s="87"/>
    </row>
    <row r="235" spans="1:17" ht="51">
      <c r="A235" s="85">
        <v>86</v>
      </c>
      <c r="B235" s="85">
        <v>1</v>
      </c>
      <c r="C235" s="69" t="s">
        <v>47</v>
      </c>
      <c r="D235" s="86">
        <v>46149</v>
      </c>
      <c r="E235" s="85">
        <v>1350</v>
      </c>
      <c r="F235" s="85" t="s">
        <v>7033</v>
      </c>
      <c r="G235" s="87" t="s">
        <v>7032</v>
      </c>
      <c r="H235" s="87"/>
      <c r="I235" s="87"/>
      <c r="J235" s="87"/>
      <c r="K235" s="87"/>
      <c r="L235" s="324"/>
      <c r="M235" s="324"/>
      <c r="N235" s="138">
        <v>343929.54</v>
      </c>
      <c r="O235" s="138">
        <v>0</v>
      </c>
      <c r="P235" s="139">
        <v>343929.54</v>
      </c>
      <c r="Q235" s="87"/>
    </row>
    <row r="236" spans="1:17" ht="51">
      <c r="A236" s="85">
        <v>41</v>
      </c>
      <c r="B236" s="85">
        <v>1</v>
      </c>
      <c r="C236" s="69" t="s">
        <v>879</v>
      </c>
      <c r="D236" s="86">
        <v>46149</v>
      </c>
      <c r="E236" s="85">
        <v>1351</v>
      </c>
      <c r="F236" s="85" t="s">
        <v>7034</v>
      </c>
      <c r="G236" s="87" t="s">
        <v>7035</v>
      </c>
      <c r="H236" s="87"/>
      <c r="I236" s="87"/>
      <c r="J236" s="87"/>
      <c r="K236" s="87"/>
      <c r="L236" s="324"/>
      <c r="M236" s="324"/>
      <c r="N236" s="138">
        <v>0</v>
      </c>
      <c r="O236" s="138">
        <v>400</v>
      </c>
      <c r="P236" s="139">
        <v>400</v>
      </c>
      <c r="Q236" s="87"/>
    </row>
    <row r="237" spans="1:17" ht="51">
      <c r="A237" s="85">
        <v>86</v>
      </c>
      <c r="B237" s="85">
        <v>1</v>
      </c>
      <c r="C237" s="69" t="s">
        <v>47</v>
      </c>
      <c r="D237" s="86">
        <v>46149</v>
      </c>
      <c r="E237" s="85">
        <v>1351</v>
      </c>
      <c r="F237" s="85" t="s">
        <v>7036</v>
      </c>
      <c r="G237" s="87" t="s">
        <v>7035</v>
      </c>
      <c r="H237" s="87"/>
      <c r="I237" s="87"/>
      <c r="J237" s="87"/>
      <c r="K237" s="87"/>
      <c r="L237" s="324"/>
      <c r="M237" s="324"/>
      <c r="N237" s="138">
        <v>400</v>
      </c>
      <c r="O237" s="138">
        <v>0</v>
      </c>
      <c r="P237" s="139">
        <v>400</v>
      </c>
      <c r="Q237" s="87"/>
    </row>
    <row r="238" spans="1:17" ht="51">
      <c r="A238" s="85">
        <v>41</v>
      </c>
      <c r="B238" s="85">
        <v>16</v>
      </c>
      <c r="C238" s="69" t="s">
        <v>879</v>
      </c>
      <c r="D238" s="86">
        <v>46153</v>
      </c>
      <c r="E238" s="85">
        <v>1392</v>
      </c>
      <c r="F238" s="85" t="s">
        <v>7037</v>
      </c>
      <c r="G238" s="87" t="s">
        <v>7038</v>
      </c>
      <c r="H238" s="87"/>
      <c r="I238" s="87"/>
      <c r="J238" s="87"/>
      <c r="K238" s="87"/>
      <c r="L238" s="324"/>
      <c r="M238" s="324"/>
      <c r="N238" s="138">
        <v>0</v>
      </c>
      <c r="O238" s="138">
        <v>2256153.0499999998</v>
      </c>
      <c r="P238" s="139">
        <v>2256153.0499999998</v>
      </c>
      <c r="Q238" s="87"/>
    </row>
    <row r="239" spans="1:17" ht="51">
      <c r="A239" s="85">
        <v>47</v>
      </c>
      <c r="B239" s="85">
        <v>36</v>
      </c>
      <c r="C239" s="69" t="s">
        <v>43</v>
      </c>
      <c r="D239" s="86">
        <v>46153</v>
      </c>
      <c r="E239" s="85">
        <v>1392</v>
      </c>
      <c r="F239" s="85" t="s">
        <v>7039</v>
      </c>
      <c r="G239" s="87" t="s">
        <v>7038</v>
      </c>
      <c r="H239" s="87"/>
      <c r="I239" s="87"/>
      <c r="J239" s="87"/>
      <c r="K239" s="87"/>
      <c r="L239" s="324"/>
      <c r="M239" s="324"/>
      <c r="N239" s="138">
        <v>2256153.0499999998</v>
      </c>
      <c r="O239" s="138">
        <v>0</v>
      </c>
      <c r="P239" s="139">
        <v>2256153.0499999998</v>
      </c>
      <c r="Q239" s="87"/>
    </row>
    <row r="240" spans="1:17" ht="51">
      <c r="A240" s="85">
        <v>41</v>
      </c>
      <c r="B240" s="85">
        <v>16</v>
      </c>
      <c r="C240" s="69" t="s">
        <v>879</v>
      </c>
      <c r="D240" s="86">
        <v>46153</v>
      </c>
      <c r="E240" s="85">
        <v>1393</v>
      </c>
      <c r="F240" s="85" t="s">
        <v>4670</v>
      </c>
      <c r="G240" s="87" t="s">
        <v>7040</v>
      </c>
      <c r="H240" s="87"/>
      <c r="I240" s="87"/>
      <c r="J240" s="87"/>
      <c r="K240" s="87"/>
      <c r="L240" s="324"/>
      <c r="M240" s="324"/>
      <c r="N240" s="138">
        <v>0</v>
      </c>
      <c r="O240" s="138">
        <v>97145.49</v>
      </c>
      <c r="P240" s="139">
        <v>97145.49</v>
      </c>
      <c r="Q240" s="87"/>
    </row>
    <row r="241" spans="1:17" ht="51">
      <c r="A241" s="85">
        <v>47</v>
      </c>
      <c r="B241" s="85">
        <v>36</v>
      </c>
      <c r="C241" s="69" t="s">
        <v>43</v>
      </c>
      <c r="D241" s="86">
        <v>46153</v>
      </c>
      <c r="E241" s="85">
        <v>1393</v>
      </c>
      <c r="F241" s="85" t="s">
        <v>7041</v>
      </c>
      <c r="G241" s="87" t="s">
        <v>7040</v>
      </c>
      <c r="H241" s="87"/>
      <c r="I241" s="87"/>
      <c r="J241" s="87"/>
      <c r="K241" s="87"/>
      <c r="L241" s="324"/>
      <c r="M241" s="324"/>
      <c r="N241" s="138">
        <v>97145.49</v>
      </c>
      <c r="O241" s="138">
        <v>0</v>
      </c>
      <c r="P241" s="139">
        <v>97145.49</v>
      </c>
      <c r="Q241" s="87"/>
    </row>
    <row r="242" spans="1:17" ht="51">
      <c r="A242" s="85">
        <v>46</v>
      </c>
      <c r="B242" s="85">
        <v>5</v>
      </c>
      <c r="C242" s="69" t="s">
        <v>719</v>
      </c>
      <c r="D242" s="86">
        <v>46155</v>
      </c>
      <c r="E242" s="85">
        <v>1407</v>
      </c>
      <c r="F242" s="85" t="s">
        <v>7042</v>
      </c>
      <c r="G242" s="87" t="s">
        <v>7043</v>
      </c>
      <c r="H242" s="87"/>
      <c r="I242" s="87"/>
      <c r="J242" s="87"/>
      <c r="K242" s="87"/>
      <c r="L242" s="324"/>
      <c r="M242" s="324"/>
      <c r="N242" s="138">
        <v>0</v>
      </c>
      <c r="O242" s="138">
        <v>445900</v>
      </c>
      <c r="P242" s="139">
        <v>445900</v>
      </c>
      <c r="Q242" s="87"/>
    </row>
    <row r="243" spans="1:17" ht="51">
      <c r="A243" s="85">
        <v>41</v>
      </c>
      <c r="B243" s="85">
        <v>26</v>
      </c>
      <c r="C243" s="69" t="s">
        <v>879</v>
      </c>
      <c r="D243" s="86">
        <v>46156</v>
      </c>
      <c r="E243" s="85">
        <v>1422</v>
      </c>
      <c r="F243" s="85" t="s">
        <v>2194</v>
      </c>
      <c r="G243" s="87" t="s">
        <v>7044</v>
      </c>
      <c r="H243" s="87"/>
      <c r="I243" s="87"/>
      <c r="J243" s="87"/>
      <c r="K243" s="87"/>
      <c r="L243" s="324"/>
      <c r="M243" s="324"/>
      <c r="N243" s="138">
        <v>0</v>
      </c>
      <c r="O243" s="138">
        <v>35025.79</v>
      </c>
      <c r="P243" s="139">
        <v>35025.79</v>
      </c>
      <c r="Q243" s="87"/>
    </row>
    <row r="244" spans="1:17" ht="51">
      <c r="A244" s="85" t="s">
        <v>494</v>
      </c>
      <c r="B244" s="85">
        <v>2</v>
      </c>
      <c r="C244" s="69" t="s">
        <v>542</v>
      </c>
      <c r="D244" s="86">
        <v>46156</v>
      </c>
      <c r="E244" s="85">
        <v>1422</v>
      </c>
      <c r="F244" s="85" t="s">
        <v>810</v>
      </c>
      <c r="G244" s="87" t="s">
        <v>7044</v>
      </c>
      <c r="H244" s="87"/>
      <c r="I244" s="87"/>
      <c r="J244" s="87"/>
      <c r="K244" s="87"/>
      <c r="L244" s="324"/>
      <c r="M244" s="324"/>
      <c r="N244" s="138">
        <v>35025.79</v>
      </c>
      <c r="O244" s="138">
        <v>0</v>
      </c>
      <c r="P244" s="139">
        <v>35025.79</v>
      </c>
      <c r="Q244" s="87"/>
    </row>
    <row r="245" spans="1:17" ht="51">
      <c r="A245" s="85">
        <v>41</v>
      </c>
      <c r="B245" s="85">
        <v>26</v>
      </c>
      <c r="C245" s="69" t="s">
        <v>879</v>
      </c>
      <c r="D245" s="86">
        <v>46156</v>
      </c>
      <c r="E245" s="85">
        <v>1424</v>
      </c>
      <c r="F245" s="85" t="s">
        <v>2215</v>
      </c>
      <c r="G245" s="87" t="s">
        <v>7045</v>
      </c>
      <c r="H245" s="87"/>
      <c r="I245" s="87"/>
      <c r="J245" s="87"/>
      <c r="K245" s="87"/>
      <c r="L245" s="324"/>
      <c r="M245" s="324"/>
      <c r="N245" s="138">
        <v>0</v>
      </c>
      <c r="O245" s="138">
        <v>17150000</v>
      </c>
      <c r="P245" s="139">
        <v>17150000</v>
      </c>
      <c r="Q245" s="87"/>
    </row>
    <row r="246" spans="1:17" ht="51">
      <c r="A246" s="85" t="s">
        <v>494</v>
      </c>
      <c r="B246" s="85">
        <v>2</v>
      </c>
      <c r="C246" s="69" t="s">
        <v>542</v>
      </c>
      <c r="D246" s="86">
        <v>46156</v>
      </c>
      <c r="E246" s="85">
        <v>1424</v>
      </c>
      <c r="F246" s="85" t="s">
        <v>810</v>
      </c>
      <c r="G246" s="87" t="s">
        <v>7045</v>
      </c>
      <c r="H246" s="87"/>
      <c r="I246" s="87"/>
      <c r="J246" s="87"/>
      <c r="K246" s="87"/>
      <c r="L246" s="324"/>
      <c r="M246" s="324"/>
      <c r="N246" s="138">
        <v>17150000</v>
      </c>
      <c r="O246" s="138">
        <v>0</v>
      </c>
      <c r="P246" s="139">
        <v>17150000</v>
      </c>
      <c r="Q246" s="87"/>
    </row>
    <row r="247" spans="1:17" ht="51">
      <c r="A247" s="85">
        <v>291</v>
      </c>
      <c r="B247" s="85">
        <v>1</v>
      </c>
      <c r="C247" s="69" t="s">
        <v>108</v>
      </c>
      <c r="D247" s="86">
        <v>46157</v>
      </c>
      <c r="E247" s="85">
        <v>1461</v>
      </c>
      <c r="F247" s="85" t="s">
        <v>2222</v>
      </c>
      <c r="G247" s="87" t="s">
        <v>7046</v>
      </c>
      <c r="H247" s="87"/>
      <c r="I247" s="87"/>
      <c r="J247" s="87"/>
      <c r="K247" s="87"/>
      <c r="L247" s="324"/>
      <c r="M247" s="324"/>
      <c r="N247" s="138">
        <v>0</v>
      </c>
      <c r="O247" s="138">
        <v>37730000</v>
      </c>
      <c r="P247" s="139">
        <v>37730000</v>
      </c>
      <c r="Q247" s="87"/>
    </row>
    <row r="248" spans="1:17" ht="51">
      <c r="A248" s="85" t="s">
        <v>494</v>
      </c>
      <c r="B248" s="85">
        <v>2</v>
      </c>
      <c r="C248" s="69" t="s">
        <v>542</v>
      </c>
      <c r="D248" s="86">
        <v>46157</v>
      </c>
      <c r="E248" s="85">
        <v>1461</v>
      </c>
      <c r="F248" s="85" t="s">
        <v>810</v>
      </c>
      <c r="G248" s="87" t="s">
        <v>7046</v>
      </c>
      <c r="H248" s="87"/>
      <c r="I248" s="87"/>
      <c r="J248" s="87"/>
      <c r="K248" s="87"/>
      <c r="L248" s="324"/>
      <c r="M248" s="324"/>
      <c r="N248" s="138">
        <v>37730000</v>
      </c>
      <c r="O248" s="138">
        <v>0</v>
      </c>
      <c r="P248" s="139">
        <v>37730000</v>
      </c>
      <c r="Q248" s="87"/>
    </row>
    <row r="249" spans="1:17" ht="51">
      <c r="A249" s="85">
        <v>291</v>
      </c>
      <c r="B249" s="85">
        <v>1</v>
      </c>
      <c r="C249" s="69" t="s">
        <v>108</v>
      </c>
      <c r="D249" s="86">
        <v>46157</v>
      </c>
      <c r="E249" s="85">
        <v>1462</v>
      </c>
      <c r="F249" s="85" t="s">
        <v>7047</v>
      </c>
      <c r="G249" s="87" t="s">
        <v>7048</v>
      </c>
      <c r="H249" s="87"/>
      <c r="I249" s="87"/>
      <c r="J249" s="87"/>
      <c r="K249" s="87"/>
      <c r="L249" s="324"/>
      <c r="M249" s="324"/>
      <c r="N249" s="138">
        <v>0</v>
      </c>
      <c r="O249" s="138">
        <v>9604000</v>
      </c>
      <c r="P249" s="139">
        <v>9604000</v>
      </c>
      <c r="Q249" s="87"/>
    </row>
    <row r="250" spans="1:17" ht="51">
      <c r="A250" s="85" t="s">
        <v>494</v>
      </c>
      <c r="B250" s="85">
        <v>2</v>
      </c>
      <c r="C250" s="69" t="s">
        <v>542</v>
      </c>
      <c r="D250" s="86">
        <v>46157</v>
      </c>
      <c r="E250" s="85">
        <v>1462</v>
      </c>
      <c r="F250" s="85" t="s">
        <v>810</v>
      </c>
      <c r="G250" s="87" t="s">
        <v>7048</v>
      </c>
      <c r="H250" s="87"/>
      <c r="I250" s="87"/>
      <c r="J250" s="87"/>
      <c r="K250" s="87"/>
      <c r="L250" s="324"/>
      <c r="M250" s="324"/>
      <c r="N250" s="138">
        <v>9604000</v>
      </c>
      <c r="O250" s="138">
        <v>0</v>
      </c>
      <c r="P250" s="139">
        <v>9604000</v>
      </c>
      <c r="Q250" s="87"/>
    </row>
    <row r="251" spans="1:17" ht="51">
      <c r="A251" s="85">
        <v>291</v>
      </c>
      <c r="B251" s="85">
        <v>3</v>
      </c>
      <c r="C251" s="69" t="s">
        <v>108</v>
      </c>
      <c r="D251" s="86">
        <v>46157</v>
      </c>
      <c r="E251" s="85">
        <v>1463</v>
      </c>
      <c r="F251" s="85" t="s">
        <v>2298</v>
      </c>
      <c r="G251" s="87" t="s">
        <v>7049</v>
      </c>
      <c r="H251" s="87"/>
      <c r="I251" s="87"/>
      <c r="J251" s="87"/>
      <c r="K251" s="87"/>
      <c r="L251" s="324"/>
      <c r="M251" s="324"/>
      <c r="N251" s="138">
        <v>0</v>
      </c>
      <c r="O251" s="138">
        <v>1347782.21</v>
      </c>
      <c r="P251" s="139">
        <v>1347782.21</v>
      </c>
      <c r="Q251" s="87"/>
    </row>
    <row r="252" spans="1:17" ht="51">
      <c r="A252" s="85" t="s">
        <v>494</v>
      </c>
      <c r="B252" s="85">
        <v>2</v>
      </c>
      <c r="C252" s="69" t="s">
        <v>542</v>
      </c>
      <c r="D252" s="86">
        <v>46157</v>
      </c>
      <c r="E252" s="85">
        <v>1463</v>
      </c>
      <c r="F252" s="85" t="s">
        <v>810</v>
      </c>
      <c r="G252" s="87" t="s">
        <v>7049</v>
      </c>
      <c r="H252" s="87"/>
      <c r="I252" s="87"/>
      <c r="J252" s="87"/>
      <c r="K252" s="87"/>
      <c r="L252" s="324"/>
      <c r="M252" s="324"/>
      <c r="N252" s="138">
        <v>1347782.21</v>
      </c>
      <c r="O252" s="138">
        <v>0</v>
      </c>
      <c r="P252" s="139">
        <v>1347782.21</v>
      </c>
      <c r="Q252" s="87"/>
    </row>
    <row r="253" spans="1:17" ht="51">
      <c r="A253" s="85" t="s">
        <v>494</v>
      </c>
      <c r="B253" s="85">
        <v>2</v>
      </c>
      <c r="C253" s="69" t="s">
        <v>542</v>
      </c>
      <c r="D253" s="86">
        <v>46160</v>
      </c>
      <c r="E253" s="85">
        <v>1470</v>
      </c>
      <c r="F253" s="85" t="s">
        <v>810</v>
      </c>
      <c r="G253" s="87" t="s">
        <v>7050</v>
      </c>
      <c r="H253" s="87"/>
      <c r="I253" s="87"/>
      <c r="J253" s="87"/>
      <c r="K253" s="87"/>
      <c r="L253" s="324"/>
      <c r="M253" s="324"/>
      <c r="N253" s="138">
        <v>556271.23</v>
      </c>
      <c r="O253" s="138">
        <v>0</v>
      </c>
      <c r="P253" s="139">
        <v>556271.23</v>
      </c>
      <c r="Q253" s="87"/>
    </row>
    <row r="254" spans="1:17" ht="51">
      <c r="A254" s="85">
        <v>249</v>
      </c>
      <c r="B254" s="85">
        <v>1</v>
      </c>
      <c r="C254" s="69" t="s">
        <v>92</v>
      </c>
      <c r="D254" s="86">
        <v>46160</v>
      </c>
      <c r="E254" s="85">
        <v>1470</v>
      </c>
      <c r="F254" s="85" t="s">
        <v>7051</v>
      </c>
      <c r="G254" s="87" t="s">
        <v>7050</v>
      </c>
      <c r="H254" s="87"/>
      <c r="I254" s="87"/>
      <c r="J254" s="87"/>
      <c r="K254" s="87"/>
      <c r="L254" s="324"/>
      <c r="M254" s="324"/>
      <c r="N254" s="138">
        <v>0</v>
      </c>
      <c r="O254" s="138">
        <v>556271.23</v>
      </c>
      <c r="P254" s="139">
        <v>556271.23</v>
      </c>
      <c r="Q254" s="87"/>
    </row>
    <row r="255" spans="1:17" ht="51">
      <c r="A255" s="85" t="s">
        <v>494</v>
      </c>
      <c r="B255" s="85">
        <v>2</v>
      </c>
      <c r="C255" s="69" t="s">
        <v>542</v>
      </c>
      <c r="D255" s="86">
        <v>46160</v>
      </c>
      <c r="E255" s="85">
        <v>1471</v>
      </c>
      <c r="F255" s="85" t="s">
        <v>810</v>
      </c>
      <c r="G255" s="87" t="s">
        <v>7052</v>
      </c>
      <c r="H255" s="87"/>
      <c r="I255" s="87"/>
      <c r="J255" s="87"/>
      <c r="K255" s="87"/>
      <c r="L255" s="324"/>
      <c r="M255" s="324"/>
      <c r="N255" s="138">
        <v>274188.3</v>
      </c>
      <c r="O255" s="138">
        <v>0</v>
      </c>
      <c r="P255" s="139">
        <v>274188.3</v>
      </c>
      <c r="Q255" s="87"/>
    </row>
    <row r="256" spans="1:17" ht="51">
      <c r="A256" s="85">
        <v>249</v>
      </c>
      <c r="B256" s="85">
        <v>1</v>
      </c>
      <c r="C256" s="69" t="s">
        <v>92</v>
      </c>
      <c r="D256" s="86">
        <v>46160</v>
      </c>
      <c r="E256" s="85">
        <v>1471</v>
      </c>
      <c r="F256" s="85" t="s">
        <v>7053</v>
      </c>
      <c r="G256" s="87" t="s">
        <v>7052</v>
      </c>
      <c r="H256" s="87"/>
      <c r="I256" s="87"/>
      <c r="J256" s="87"/>
      <c r="K256" s="87"/>
      <c r="L256" s="324"/>
      <c r="M256" s="324"/>
      <c r="N256" s="138">
        <v>0</v>
      </c>
      <c r="O256" s="138">
        <v>274188.3</v>
      </c>
      <c r="P256" s="139">
        <v>274188.3</v>
      </c>
      <c r="Q256" s="87"/>
    </row>
    <row r="257" spans="1:17" ht="51">
      <c r="A257" s="85">
        <v>66</v>
      </c>
      <c r="B257" s="85">
        <v>4</v>
      </c>
      <c r="C257" s="69" t="s">
        <v>1571</v>
      </c>
      <c r="D257" s="86">
        <v>46160</v>
      </c>
      <c r="E257" s="85">
        <v>1474</v>
      </c>
      <c r="F257" s="85" t="s">
        <v>875</v>
      </c>
      <c r="G257" s="87" t="s">
        <v>7054</v>
      </c>
      <c r="H257" s="87"/>
      <c r="I257" s="87"/>
      <c r="J257" s="87"/>
      <c r="K257" s="87"/>
      <c r="L257" s="324"/>
      <c r="M257" s="324"/>
      <c r="N257" s="138">
        <v>148264.62</v>
      </c>
      <c r="O257" s="138">
        <v>0</v>
      </c>
      <c r="P257" s="139">
        <v>148264.62</v>
      </c>
      <c r="Q257" s="87"/>
    </row>
    <row r="258" spans="1:17" ht="51">
      <c r="A258" s="85">
        <v>81</v>
      </c>
      <c r="B258" s="85">
        <v>1</v>
      </c>
      <c r="C258" s="69" t="s">
        <v>46</v>
      </c>
      <c r="D258" s="86">
        <v>46160</v>
      </c>
      <c r="E258" s="85">
        <v>1474</v>
      </c>
      <c r="F258" s="85" t="s">
        <v>3361</v>
      </c>
      <c r="G258" s="87" t="s">
        <v>7054</v>
      </c>
      <c r="H258" s="87"/>
      <c r="I258" s="87"/>
      <c r="J258" s="87"/>
      <c r="K258" s="87"/>
      <c r="L258" s="324"/>
      <c r="M258" s="324"/>
      <c r="N258" s="138">
        <v>0</v>
      </c>
      <c r="O258" s="138">
        <v>148264.62</v>
      </c>
      <c r="P258" s="139">
        <v>148264.62</v>
      </c>
      <c r="Q258" s="87"/>
    </row>
    <row r="259" spans="1:17" ht="51">
      <c r="A259" s="85" t="s">
        <v>494</v>
      </c>
      <c r="B259" s="85">
        <v>2</v>
      </c>
      <c r="C259" s="69" t="s">
        <v>542</v>
      </c>
      <c r="D259" s="86">
        <v>46162</v>
      </c>
      <c r="E259" s="85">
        <v>1501</v>
      </c>
      <c r="F259" s="85" t="s">
        <v>810</v>
      </c>
      <c r="G259" s="87" t="s">
        <v>7055</v>
      </c>
      <c r="H259" s="87"/>
      <c r="I259" s="87"/>
      <c r="J259" s="87"/>
      <c r="K259" s="87"/>
      <c r="L259" s="324"/>
      <c r="M259" s="324"/>
      <c r="N259" s="138">
        <v>0</v>
      </c>
      <c r="O259" s="138">
        <v>166630.42000000001</v>
      </c>
      <c r="P259" s="139">
        <v>166630.42000000001</v>
      </c>
      <c r="Q259" s="87"/>
    </row>
    <row r="260" spans="1:17" ht="51">
      <c r="A260" s="85">
        <v>15</v>
      </c>
      <c r="B260" s="85">
        <v>1</v>
      </c>
      <c r="C260" s="69" t="s">
        <v>38</v>
      </c>
      <c r="D260" s="86">
        <v>46162</v>
      </c>
      <c r="E260" s="85">
        <v>1505</v>
      </c>
      <c r="F260" s="85" t="s">
        <v>3362</v>
      </c>
      <c r="G260" s="87" t="s">
        <v>7056</v>
      </c>
      <c r="H260" s="87"/>
      <c r="I260" s="87"/>
      <c r="J260" s="87"/>
      <c r="K260" s="87"/>
      <c r="L260" s="324"/>
      <c r="M260" s="324"/>
      <c r="N260" s="138">
        <v>0</v>
      </c>
      <c r="O260" s="138">
        <v>2583376.4500000002</v>
      </c>
      <c r="P260" s="139">
        <v>2583376.4500000002</v>
      </c>
      <c r="Q260" s="87"/>
    </row>
    <row r="261" spans="1:17" ht="51">
      <c r="A261" s="85" t="s">
        <v>494</v>
      </c>
      <c r="B261" s="85">
        <v>2</v>
      </c>
      <c r="C261" s="69" t="s">
        <v>542</v>
      </c>
      <c r="D261" s="86">
        <v>46162</v>
      </c>
      <c r="E261" s="85">
        <v>1505</v>
      </c>
      <c r="F261" s="85" t="s">
        <v>810</v>
      </c>
      <c r="G261" s="87" t="s">
        <v>7056</v>
      </c>
      <c r="H261" s="87"/>
      <c r="I261" s="87"/>
      <c r="J261" s="87"/>
      <c r="K261" s="87"/>
      <c r="L261" s="324"/>
      <c r="M261" s="324"/>
      <c r="N261" s="138">
        <v>2583376.4500000002</v>
      </c>
      <c r="O261" s="138">
        <v>0</v>
      </c>
      <c r="P261" s="139">
        <v>2583376.4500000002</v>
      </c>
      <c r="Q261" s="87"/>
    </row>
    <row r="262" spans="1:17" ht="51">
      <c r="A262" s="85">
        <v>15</v>
      </c>
      <c r="B262" s="85">
        <v>1</v>
      </c>
      <c r="C262" s="69" t="s">
        <v>38</v>
      </c>
      <c r="D262" s="86">
        <v>46162</v>
      </c>
      <c r="E262" s="85">
        <v>1506</v>
      </c>
      <c r="F262" s="85" t="s">
        <v>3362</v>
      </c>
      <c r="G262" s="87" t="s">
        <v>7056</v>
      </c>
      <c r="H262" s="87"/>
      <c r="I262" s="87"/>
      <c r="J262" s="87"/>
      <c r="K262" s="87"/>
      <c r="L262" s="324"/>
      <c r="M262" s="324"/>
      <c r="N262" s="138">
        <v>0</v>
      </c>
      <c r="O262" s="138">
        <v>794885.06</v>
      </c>
      <c r="P262" s="139">
        <v>794885.06</v>
      </c>
      <c r="Q262" s="87"/>
    </row>
    <row r="263" spans="1:17" ht="51">
      <c r="A263" s="85" t="s">
        <v>494</v>
      </c>
      <c r="B263" s="85">
        <v>2</v>
      </c>
      <c r="C263" s="69" t="s">
        <v>542</v>
      </c>
      <c r="D263" s="86">
        <v>46162</v>
      </c>
      <c r="E263" s="85">
        <v>1506</v>
      </c>
      <c r="F263" s="85" t="s">
        <v>810</v>
      </c>
      <c r="G263" s="87" t="s">
        <v>7056</v>
      </c>
      <c r="H263" s="87"/>
      <c r="I263" s="87"/>
      <c r="J263" s="87"/>
      <c r="K263" s="87"/>
      <c r="L263" s="324"/>
      <c r="M263" s="324"/>
      <c r="N263" s="138">
        <v>794885.06</v>
      </c>
      <c r="O263" s="138">
        <v>0</v>
      </c>
      <c r="P263" s="139">
        <v>794885.06</v>
      </c>
      <c r="Q263" s="87"/>
    </row>
    <row r="264" spans="1:17" ht="51">
      <c r="A264" s="85">
        <v>15</v>
      </c>
      <c r="B264" s="85">
        <v>1</v>
      </c>
      <c r="C264" s="69" t="s">
        <v>38</v>
      </c>
      <c r="D264" s="86">
        <v>46162</v>
      </c>
      <c r="E264" s="85">
        <v>1507</v>
      </c>
      <c r="F264" s="85" t="s">
        <v>3362</v>
      </c>
      <c r="G264" s="87" t="s">
        <v>7056</v>
      </c>
      <c r="H264" s="87"/>
      <c r="I264" s="87"/>
      <c r="J264" s="87"/>
      <c r="K264" s="87"/>
      <c r="L264" s="324"/>
      <c r="M264" s="324"/>
      <c r="N264" s="138">
        <v>0</v>
      </c>
      <c r="O264" s="138">
        <v>596163.80000000005</v>
      </c>
      <c r="P264" s="139">
        <v>596163.80000000005</v>
      </c>
      <c r="Q264" s="87"/>
    </row>
    <row r="265" spans="1:17" ht="51">
      <c r="A265" s="85" t="s">
        <v>494</v>
      </c>
      <c r="B265" s="85">
        <v>2</v>
      </c>
      <c r="C265" s="69" t="s">
        <v>542</v>
      </c>
      <c r="D265" s="86">
        <v>46162</v>
      </c>
      <c r="E265" s="85">
        <v>1507</v>
      </c>
      <c r="F265" s="85" t="s">
        <v>810</v>
      </c>
      <c r="G265" s="87" t="s">
        <v>7056</v>
      </c>
      <c r="H265" s="87"/>
      <c r="I265" s="87"/>
      <c r="J265" s="87"/>
      <c r="K265" s="87"/>
      <c r="L265" s="324"/>
      <c r="M265" s="324"/>
      <c r="N265" s="138">
        <v>596163.80000000005</v>
      </c>
      <c r="O265" s="138">
        <v>0</v>
      </c>
      <c r="P265" s="139">
        <v>596163.80000000005</v>
      </c>
      <c r="Q265" s="87"/>
    </row>
    <row r="266" spans="1:17" ht="51">
      <c r="A266" s="85">
        <v>66</v>
      </c>
      <c r="B266" s="85">
        <v>14</v>
      </c>
      <c r="C266" s="69" t="s">
        <v>1571</v>
      </c>
      <c r="D266" s="86">
        <v>46163</v>
      </c>
      <c r="E266" s="85">
        <v>1529</v>
      </c>
      <c r="F266" s="85" t="s">
        <v>1566</v>
      </c>
      <c r="G266" s="87" t="s">
        <v>7057</v>
      </c>
      <c r="H266" s="87"/>
      <c r="I266" s="87"/>
      <c r="J266" s="87"/>
      <c r="K266" s="87"/>
      <c r="L266" s="324"/>
      <c r="M266" s="324"/>
      <c r="N266" s="138">
        <v>0</v>
      </c>
      <c r="O266" s="138">
        <v>2247142.86</v>
      </c>
      <c r="P266" s="139">
        <v>2247142.86</v>
      </c>
      <c r="Q266" s="87"/>
    </row>
    <row r="267" spans="1:17" ht="51">
      <c r="A267" s="85">
        <v>86</v>
      </c>
      <c r="B267" s="85">
        <v>3</v>
      </c>
      <c r="C267" s="69" t="s">
        <v>47</v>
      </c>
      <c r="D267" s="86">
        <v>46163</v>
      </c>
      <c r="E267" s="85">
        <v>1529</v>
      </c>
      <c r="F267" s="85" t="s">
        <v>1565</v>
      </c>
      <c r="G267" s="87" t="s">
        <v>7057</v>
      </c>
      <c r="H267" s="87"/>
      <c r="I267" s="87"/>
      <c r="J267" s="87"/>
      <c r="K267" s="87"/>
      <c r="L267" s="324"/>
      <c r="M267" s="324"/>
      <c r="N267" s="138">
        <v>2247142.86</v>
      </c>
      <c r="O267" s="138">
        <v>0</v>
      </c>
      <c r="P267" s="139">
        <v>2247142.86</v>
      </c>
      <c r="Q267" s="87"/>
    </row>
    <row r="268" spans="1:17" ht="51">
      <c r="A268" s="85">
        <v>54</v>
      </c>
      <c r="B268" s="85">
        <v>1</v>
      </c>
      <c r="C268" s="69" t="s">
        <v>876</v>
      </c>
      <c r="D268" s="86">
        <v>46164</v>
      </c>
      <c r="E268" s="85">
        <v>1575</v>
      </c>
      <c r="F268" s="85" t="s">
        <v>3348</v>
      </c>
      <c r="G268" s="87" t="s">
        <v>7058</v>
      </c>
      <c r="H268" s="87"/>
      <c r="I268" s="87"/>
      <c r="J268" s="87"/>
      <c r="K268" s="87"/>
      <c r="L268" s="324"/>
      <c r="M268" s="324"/>
      <c r="N268" s="138">
        <v>179000</v>
      </c>
      <c r="O268" s="138">
        <v>0</v>
      </c>
      <c r="P268" s="139">
        <v>179000</v>
      </c>
      <c r="Q268" s="87"/>
    </row>
    <row r="269" spans="1:17" ht="51">
      <c r="A269" s="85">
        <v>66</v>
      </c>
      <c r="B269" s="85">
        <v>4</v>
      </c>
      <c r="C269" s="69" t="s">
        <v>1571</v>
      </c>
      <c r="D269" s="86">
        <v>46164</v>
      </c>
      <c r="E269" s="85">
        <v>1575</v>
      </c>
      <c r="F269" s="85" t="s">
        <v>875</v>
      </c>
      <c r="G269" s="87" t="s">
        <v>7058</v>
      </c>
      <c r="H269" s="87"/>
      <c r="I269" s="87"/>
      <c r="J269" s="87"/>
      <c r="K269" s="87"/>
      <c r="L269" s="324"/>
      <c r="M269" s="324"/>
      <c r="N269" s="138">
        <v>0</v>
      </c>
      <c r="O269" s="138">
        <v>179000</v>
      </c>
      <c r="P269" s="139">
        <v>179000</v>
      </c>
      <c r="Q269" s="87"/>
    </row>
    <row r="270" spans="1:17" ht="51">
      <c r="A270" s="85">
        <v>41</v>
      </c>
      <c r="B270" s="85">
        <v>25</v>
      </c>
      <c r="C270" s="69" t="s">
        <v>879</v>
      </c>
      <c r="D270" s="86">
        <v>46164</v>
      </c>
      <c r="E270" s="85">
        <v>1578</v>
      </c>
      <c r="F270" s="85" t="s">
        <v>7059</v>
      </c>
      <c r="G270" s="87" t="s">
        <v>7060</v>
      </c>
      <c r="H270" s="87"/>
      <c r="I270" s="87"/>
      <c r="J270" s="87"/>
      <c r="K270" s="87"/>
      <c r="L270" s="324"/>
      <c r="M270" s="324"/>
      <c r="N270" s="138">
        <v>0</v>
      </c>
      <c r="O270" s="138">
        <v>9876.9699999999993</v>
      </c>
      <c r="P270" s="139">
        <v>9876.9699999999993</v>
      </c>
      <c r="Q270" s="87"/>
    </row>
    <row r="271" spans="1:17" ht="51">
      <c r="A271" s="85">
        <v>86</v>
      </c>
      <c r="B271" s="85">
        <v>7</v>
      </c>
      <c r="C271" s="69" t="s">
        <v>47</v>
      </c>
      <c r="D271" s="86">
        <v>46164</v>
      </c>
      <c r="E271" s="85">
        <v>1578</v>
      </c>
      <c r="F271" s="85" t="s">
        <v>1563</v>
      </c>
      <c r="G271" s="87" t="s">
        <v>7060</v>
      </c>
      <c r="H271" s="87"/>
      <c r="I271" s="87"/>
      <c r="J271" s="87"/>
      <c r="K271" s="87"/>
      <c r="L271" s="324"/>
      <c r="M271" s="324"/>
      <c r="N271" s="138">
        <v>9876.9699999999993</v>
      </c>
      <c r="O271" s="138">
        <v>0</v>
      </c>
      <c r="P271" s="139">
        <v>9876.9699999999993</v>
      </c>
      <c r="Q271" s="87"/>
    </row>
    <row r="272" spans="1:17" ht="51">
      <c r="A272" s="85">
        <v>15</v>
      </c>
      <c r="B272" s="85">
        <v>1</v>
      </c>
      <c r="C272" s="69" t="s">
        <v>38</v>
      </c>
      <c r="D272" s="86">
        <v>46164</v>
      </c>
      <c r="E272" s="85">
        <v>1582</v>
      </c>
      <c r="F272" s="85" t="s">
        <v>3362</v>
      </c>
      <c r="G272" s="87" t="s">
        <v>7061</v>
      </c>
      <c r="H272" s="87"/>
      <c r="I272" s="87"/>
      <c r="J272" s="87"/>
      <c r="K272" s="87"/>
      <c r="L272" s="324"/>
      <c r="M272" s="324"/>
      <c r="N272" s="138">
        <v>0</v>
      </c>
      <c r="O272" s="138">
        <v>16498.3</v>
      </c>
      <c r="P272" s="139">
        <v>16498.3</v>
      </c>
      <c r="Q272" s="87"/>
    </row>
    <row r="273" spans="1:17" ht="51">
      <c r="A273" s="85" t="s">
        <v>494</v>
      </c>
      <c r="B273" s="85">
        <v>2</v>
      </c>
      <c r="C273" s="69" t="s">
        <v>542</v>
      </c>
      <c r="D273" s="86">
        <v>46164</v>
      </c>
      <c r="E273" s="85">
        <v>1582</v>
      </c>
      <c r="F273" s="85" t="s">
        <v>810</v>
      </c>
      <c r="G273" s="87" t="s">
        <v>7061</v>
      </c>
      <c r="H273" s="87"/>
      <c r="I273" s="87"/>
      <c r="J273" s="87"/>
      <c r="K273" s="87"/>
      <c r="L273" s="324"/>
      <c r="M273" s="324"/>
      <c r="N273" s="138">
        <v>16498.3</v>
      </c>
      <c r="O273" s="138">
        <v>0</v>
      </c>
      <c r="P273" s="139">
        <v>16498.3</v>
      </c>
      <c r="Q273" s="87"/>
    </row>
    <row r="274" spans="1:17" ht="51">
      <c r="A274" s="85">
        <v>15</v>
      </c>
      <c r="B274" s="85">
        <v>1</v>
      </c>
      <c r="C274" s="69" t="s">
        <v>38</v>
      </c>
      <c r="D274" s="86">
        <v>46164</v>
      </c>
      <c r="E274" s="85">
        <v>1584</v>
      </c>
      <c r="F274" s="85" t="s">
        <v>3362</v>
      </c>
      <c r="G274" s="87" t="s">
        <v>7062</v>
      </c>
      <c r="H274" s="87"/>
      <c r="I274" s="87"/>
      <c r="J274" s="87"/>
      <c r="K274" s="87"/>
      <c r="L274" s="324"/>
      <c r="M274" s="324"/>
      <c r="N274" s="138">
        <v>0</v>
      </c>
      <c r="O274" s="138">
        <v>5076.3999999999996</v>
      </c>
      <c r="P274" s="139">
        <v>5076.3999999999996</v>
      </c>
      <c r="Q274" s="87"/>
    </row>
    <row r="275" spans="1:17" ht="51">
      <c r="A275" s="85" t="s">
        <v>494</v>
      </c>
      <c r="B275" s="85">
        <v>2</v>
      </c>
      <c r="C275" s="69" t="s">
        <v>542</v>
      </c>
      <c r="D275" s="86">
        <v>46164</v>
      </c>
      <c r="E275" s="85">
        <v>1584</v>
      </c>
      <c r="F275" s="85" t="s">
        <v>810</v>
      </c>
      <c r="G275" s="87" t="s">
        <v>7062</v>
      </c>
      <c r="H275" s="87"/>
      <c r="I275" s="87"/>
      <c r="J275" s="87"/>
      <c r="K275" s="87"/>
      <c r="L275" s="324"/>
      <c r="M275" s="324"/>
      <c r="N275" s="138">
        <v>5076.3999999999996</v>
      </c>
      <c r="O275" s="138">
        <v>0</v>
      </c>
      <c r="P275" s="139">
        <v>5076.3999999999996</v>
      </c>
      <c r="Q275" s="87"/>
    </row>
    <row r="276" spans="1:17" ht="51">
      <c r="A276" s="85">
        <v>15</v>
      </c>
      <c r="B276" s="85">
        <v>1</v>
      </c>
      <c r="C276" s="69" t="s">
        <v>38</v>
      </c>
      <c r="D276" s="86">
        <v>46164</v>
      </c>
      <c r="E276" s="85">
        <v>1586</v>
      </c>
      <c r="F276" s="85" t="s">
        <v>3362</v>
      </c>
      <c r="G276" s="87" t="s">
        <v>7061</v>
      </c>
      <c r="H276" s="87"/>
      <c r="I276" s="87"/>
      <c r="J276" s="87"/>
      <c r="K276" s="87"/>
      <c r="L276" s="324"/>
      <c r="M276" s="324"/>
      <c r="N276" s="138">
        <v>0</v>
      </c>
      <c r="O276" s="138">
        <v>3807.3</v>
      </c>
      <c r="P276" s="139">
        <v>3807.3</v>
      </c>
      <c r="Q276" s="87"/>
    </row>
    <row r="277" spans="1:17" ht="51">
      <c r="A277" s="85" t="s">
        <v>494</v>
      </c>
      <c r="B277" s="85">
        <v>2</v>
      </c>
      <c r="C277" s="69" t="s">
        <v>542</v>
      </c>
      <c r="D277" s="86">
        <v>46164</v>
      </c>
      <c r="E277" s="85">
        <v>1586</v>
      </c>
      <c r="F277" s="85" t="s">
        <v>810</v>
      </c>
      <c r="G277" s="87" t="s">
        <v>7061</v>
      </c>
      <c r="H277" s="87"/>
      <c r="I277" s="87"/>
      <c r="J277" s="87"/>
      <c r="K277" s="87"/>
      <c r="L277" s="324"/>
      <c r="M277" s="324"/>
      <c r="N277" s="138">
        <v>3807.3</v>
      </c>
      <c r="O277" s="138">
        <v>0</v>
      </c>
      <c r="P277" s="139">
        <v>3807.3</v>
      </c>
      <c r="Q277" s="87"/>
    </row>
    <row r="278" spans="1:17" ht="51">
      <c r="A278" s="85">
        <v>41</v>
      </c>
      <c r="B278" s="85">
        <v>15</v>
      </c>
      <c r="C278" s="69" t="s">
        <v>879</v>
      </c>
      <c r="D278" s="86">
        <v>46164</v>
      </c>
      <c r="E278" s="85">
        <v>1591</v>
      </c>
      <c r="F278" s="85" t="s">
        <v>2254</v>
      </c>
      <c r="G278" s="87" t="s">
        <v>7063</v>
      </c>
      <c r="H278" s="87"/>
      <c r="I278" s="87"/>
      <c r="J278" s="87"/>
      <c r="K278" s="87"/>
      <c r="L278" s="324"/>
      <c r="M278" s="324"/>
      <c r="N278" s="138">
        <v>0</v>
      </c>
      <c r="O278" s="138">
        <v>5439426.4800000004</v>
      </c>
      <c r="P278" s="139">
        <v>5439426.4800000004</v>
      </c>
      <c r="Q278" s="87"/>
    </row>
    <row r="279" spans="1:17" ht="51">
      <c r="A279" s="85">
        <v>47</v>
      </c>
      <c r="B279" s="85">
        <v>8</v>
      </c>
      <c r="C279" s="69" t="s">
        <v>43</v>
      </c>
      <c r="D279" s="86">
        <v>46164</v>
      </c>
      <c r="E279" s="85">
        <v>1591</v>
      </c>
      <c r="F279" s="85" t="s">
        <v>2252</v>
      </c>
      <c r="G279" s="87" t="s">
        <v>7063</v>
      </c>
      <c r="H279" s="87"/>
      <c r="I279" s="87"/>
      <c r="J279" s="87"/>
      <c r="K279" s="87"/>
      <c r="L279" s="324"/>
      <c r="M279" s="324"/>
      <c r="N279" s="138">
        <v>5439426.4800000004</v>
      </c>
      <c r="O279" s="138">
        <v>0</v>
      </c>
      <c r="P279" s="139">
        <v>5439426.4800000004</v>
      </c>
      <c r="Q279" s="87"/>
    </row>
    <row r="280" spans="1:17" ht="51">
      <c r="A280" s="85">
        <v>41</v>
      </c>
      <c r="B280" s="85">
        <v>15</v>
      </c>
      <c r="C280" s="69" t="s">
        <v>879</v>
      </c>
      <c r="D280" s="86">
        <v>46164</v>
      </c>
      <c r="E280" s="85">
        <v>1592</v>
      </c>
      <c r="F280" s="85" t="s">
        <v>2257</v>
      </c>
      <c r="G280" s="87" t="s">
        <v>7064</v>
      </c>
      <c r="H280" s="87"/>
      <c r="I280" s="87"/>
      <c r="J280" s="87"/>
      <c r="K280" s="87"/>
      <c r="L280" s="324"/>
      <c r="M280" s="324"/>
      <c r="N280" s="138">
        <v>0</v>
      </c>
      <c r="O280" s="138">
        <v>80485</v>
      </c>
      <c r="P280" s="139">
        <v>80485</v>
      </c>
      <c r="Q280" s="87"/>
    </row>
    <row r="281" spans="1:17" ht="51">
      <c r="A281" s="85">
        <v>47</v>
      </c>
      <c r="B281" s="85">
        <v>8</v>
      </c>
      <c r="C281" s="69" t="s">
        <v>43</v>
      </c>
      <c r="D281" s="86">
        <v>46164</v>
      </c>
      <c r="E281" s="85">
        <v>1592</v>
      </c>
      <c r="F281" s="85" t="s">
        <v>2255</v>
      </c>
      <c r="G281" s="87" t="s">
        <v>7064</v>
      </c>
      <c r="H281" s="87"/>
      <c r="I281" s="87"/>
      <c r="J281" s="87"/>
      <c r="K281" s="87"/>
      <c r="L281" s="324"/>
      <c r="M281" s="324"/>
      <c r="N281" s="138">
        <v>80485</v>
      </c>
      <c r="O281" s="138">
        <v>0</v>
      </c>
      <c r="P281" s="139">
        <v>80485</v>
      </c>
      <c r="Q281" s="87"/>
    </row>
    <row r="282" spans="1:17" ht="51">
      <c r="A282" s="85">
        <v>41</v>
      </c>
      <c r="B282" s="85">
        <v>15</v>
      </c>
      <c r="C282" s="69" t="s">
        <v>879</v>
      </c>
      <c r="D282" s="86">
        <v>46164</v>
      </c>
      <c r="E282" s="85">
        <v>1593</v>
      </c>
      <c r="F282" s="85" t="s">
        <v>2260</v>
      </c>
      <c r="G282" s="87" t="s">
        <v>7065</v>
      </c>
      <c r="H282" s="87"/>
      <c r="I282" s="87"/>
      <c r="J282" s="87"/>
      <c r="K282" s="87"/>
      <c r="L282" s="324"/>
      <c r="M282" s="324"/>
      <c r="N282" s="138">
        <v>0</v>
      </c>
      <c r="O282" s="138">
        <v>180690</v>
      </c>
      <c r="P282" s="139">
        <v>180690</v>
      </c>
      <c r="Q282" s="87"/>
    </row>
    <row r="283" spans="1:17" ht="51">
      <c r="A283" s="85">
        <v>47</v>
      </c>
      <c r="B283" s="85">
        <v>8</v>
      </c>
      <c r="C283" s="69" t="s">
        <v>43</v>
      </c>
      <c r="D283" s="86">
        <v>46164</v>
      </c>
      <c r="E283" s="85">
        <v>1593</v>
      </c>
      <c r="F283" s="85" t="s">
        <v>2258</v>
      </c>
      <c r="G283" s="87" t="s">
        <v>7065</v>
      </c>
      <c r="H283" s="87"/>
      <c r="I283" s="87"/>
      <c r="J283" s="87"/>
      <c r="K283" s="87"/>
      <c r="L283" s="324"/>
      <c r="M283" s="324"/>
      <c r="N283" s="138">
        <v>180690</v>
      </c>
      <c r="O283" s="138">
        <v>0</v>
      </c>
      <c r="P283" s="139">
        <v>180690</v>
      </c>
      <c r="Q283" s="87"/>
    </row>
    <row r="284" spans="1:17" ht="51">
      <c r="A284" s="85" t="s">
        <v>494</v>
      </c>
      <c r="B284" s="85">
        <v>2</v>
      </c>
      <c r="C284" s="69" t="s">
        <v>542</v>
      </c>
      <c r="D284" s="86">
        <v>46164</v>
      </c>
      <c r="E284" s="85">
        <v>1595</v>
      </c>
      <c r="F284" s="85" t="s">
        <v>810</v>
      </c>
      <c r="G284" s="87" t="s">
        <v>7066</v>
      </c>
      <c r="H284" s="87"/>
      <c r="I284" s="87"/>
      <c r="J284" s="87"/>
      <c r="K284" s="87"/>
      <c r="L284" s="324"/>
      <c r="M284" s="324"/>
      <c r="N284" s="138">
        <v>2058000</v>
      </c>
      <c r="O284" s="138">
        <v>0</v>
      </c>
      <c r="P284" s="139">
        <v>2058000</v>
      </c>
      <c r="Q284" s="87"/>
    </row>
    <row r="285" spans="1:17" ht="51">
      <c r="A285" s="85">
        <v>78</v>
      </c>
      <c r="B285" s="85">
        <v>2</v>
      </c>
      <c r="C285" s="69" t="s">
        <v>720</v>
      </c>
      <c r="D285" s="86">
        <v>46164</v>
      </c>
      <c r="E285" s="85">
        <v>1595</v>
      </c>
      <c r="F285" s="85" t="s">
        <v>7067</v>
      </c>
      <c r="G285" s="87" t="s">
        <v>7066</v>
      </c>
      <c r="H285" s="87"/>
      <c r="I285" s="87"/>
      <c r="J285" s="87"/>
      <c r="K285" s="87"/>
      <c r="L285" s="324"/>
      <c r="M285" s="324"/>
      <c r="N285" s="138">
        <v>0</v>
      </c>
      <c r="O285" s="138">
        <v>2058000</v>
      </c>
      <c r="P285" s="139">
        <v>2058000</v>
      </c>
      <c r="Q285" s="87"/>
    </row>
    <row r="286" spans="1:17" ht="51">
      <c r="A286" s="85">
        <v>66</v>
      </c>
      <c r="B286" s="85">
        <v>4</v>
      </c>
      <c r="C286" s="69" t="s">
        <v>1571</v>
      </c>
      <c r="D286" s="86">
        <v>46164</v>
      </c>
      <c r="E286" s="85">
        <v>1596</v>
      </c>
      <c r="F286" s="85" t="s">
        <v>875</v>
      </c>
      <c r="G286" s="87" t="s">
        <v>7068</v>
      </c>
      <c r="H286" s="87"/>
      <c r="I286" s="87"/>
      <c r="J286" s="87"/>
      <c r="K286" s="87"/>
      <c r="L286" s="324"/>
      <c r="M286" s="324"/>
      <c r="N286" s="138">
        <v>0</v>
      </c>
      <c r="O286" s="138">
        <v>5076339.9800000004</v>
      </c>
      <c r="P286" s="139">
        <v>5076339.9800000004</v>
      </c>
      <c r="Q286" s="87"/>
    </row>
    <row r="287" spans="1:17" ht="51">
      <c r="A287" s="85" t="s">
        <v>494</v>
      </c>
      <c r="B287" s="85">
        <v>2</v>
      </c>
      <c r="C287" s="69" t="s">
        <v>542</v>
      </c>
      <c r="D287" s="86">
        <v>46164</v>
      </c>
      <c r="E287" s="85">
        <v>1596</v>
      </c>
      <c r="F287" s="85" t="s">
        <v>810</v>
      </c>
      <c r="G287" s="87" t="s">
        <v>7068</v>
      </c>
      <c r="H287" s="87"/>
      <c r="I287" s="87"/>
      <c r="J287" s="87"/>
      <c r="K287" s="87"/>
      <c r="L287" s="324"/>
      <c r="M287" s="324"/>
      <c r="N287" s="138">
        <v>5076339.9800000004</v>
      </c>
      <c r="O287" s="138">
        <v>0</v>
      </c>
      <c r="P287" s="139">
        <v>5076339.9800000004</v>
      </c>
      <c r="Q287" s="87"/>
    </row>
    <row r="288" spans="1:17" ht="51">
      <c r="A288" s="85">
        <v>287</v>
      </c>
      <c r="B288" s="85">
        <v>10</v>
      </c>
      <c r="C288" s="69" t="s">
        <v>105</v>
      </c>
      <c r="D288" s="86">
        <v>46164</v>
      </c>
      <c r="E288" s="85">
        <v>1599</v>
      </c>
      <c r="F288" s="85" t="s">
        <v>7069</v>
      </c>
      <c r="G288" s="87" t="s">
        <v>7070</v>
      </c>
      <c r="H288" s="87"/>
      <c r="I288" s="87"/>
      <c r="J288" s="87"/>
      <c r="K288" s="87"/>
      <c r="L288" s="324"/>
      <c r="M288" s="324"/>
      <c r="N288" s="138">
        <v>0</v>
      </c>
      <c r="O288" s="138">
        <v>4544662.47</v>
      </c>
      <c r="P288" s="139">
        <v>4544662.47</v>
      </c>
      <c r="Q288" s="87"/>
    </row>
    <row r="289" spans="1:17" ht="51">
      <c r="A289" s="85" t="s">
        <v>494</v>
      </c>
      <c r="B289" s="85">
        <v>2</v>
      </c>
      <c r="C289" s="69" t="s">
        <v>542</v>
      </c>
      <c r="D289" s="86">
        <v>46164</v>
      </c>
      <c r="E289" s="85">
        <v>1599</v>
      </c>
      <c r="F289" s="85" t="s">
        <v>810</v>
      </c>
      <c r="G289" s="87" t="s">
        <v>7070</v>
      </c>
      <c r="H289" s="87"/>
      <c r="I289" s="87"/>
      <c r="J289" s="87"/>
      <c r="K289" s="87"/>
      <c r="L289" s="324"/>
      <c r="M289" s="324"/>
      <c r="N289" s="138">
        <v>4544662.47</v>
      </c>
      <c r="O289" s="138">
        <v>0</v>
      </c>
      <c r="P289" s="139">
        <v>4544662.47</v>
      </c>
      <c r="Q289" s="87"/>
    </row>
    <row r="290" spans="1:17" ht="51">
      <c r="A290" s="85">
        <v>291</v>
      </c>
      <c r="B290" s="85">
        <v>1</v>
      </c>
      <c r="C290" s="69" t="s">
        <v>108</v>
      </c>
      <c r="D290" s="86">
        <v>46168</v>
      </c>
      <c r="E290" s="85">
        <v>1611</v>
      </c>
      <c r="F290" s="85" t="s">
        <v>2223</v>
      </c>
      <c r="G290" s="87" t="s">
        <v>7071</v>
      </c>
      <c r="H290" s="87"/>
      <c r="I290" s="87"/>
      <c r="J290" s="87"/>
      <c r="K290" s="87"/>
      <c r="L290" s="324"/>
      <c r="M290" s="324"/>
      <c r="N290" s="138">
        <v>0</v>
      </c>
      <c r="O290" s="138">
        <v>3630610.96</v>
      </c>
      <c r="P290" s="139">
        <v>3630610.96</v>
      </c>
      <c r="Q290" s="87"/>
    </row>
    <row r="291" spans="1:17" ht="51">
      <c r="A291" s="85" t="s">
        <v>494</v>
      </c>
      <c r="B291" s="85">
        <v>2</v>
      </c>
      <c r="C291" s="69" t="s">
        <v>542</v>
      </c>
      <c r="D291" s="86">
        <v>46168</v>
      </c>
      <c r="E291" s="85">
        <v>1611</v>
      </c>
      <c r="F291" s="85" t="s">
        <v>810</v>
      </c>
      <c r="G291" s="87" t="s">
        <v>7071</v>
      </c>
      <c r="H291" s="87"/>
      <c r="I291" s="87"/>
      <c r="J291" s="87"/>
      <c r="K291" s="87"/>
      <c r="L291" s="324"/>
      <c r="M291" s="324"/>
      <c r="N291" s="138">
        <v>3630610.96</v>
      </c>
      <c r="O291" s="138">
        <v>0</v>
      </c>
      <c r="P291" s="139">
        <v>3630610.96</v>
      </c>
      <c r="Q291" s="87"/>
    </row>
    <row r="292" spans="1:17" ht="51">
      <c r="A292" s="85" t="s">
        <v>494</v>
      </c>
      <c r="B292" s="85">
        <v>2</v>
      </c>
      <c r="C292" s="69" t="s">
        <v>542</v>
      </c>
      <c r="D292" s="86">
        <v>46169</v>
      </c>
      <c r="E292" s="85">
        <v>1649</v>
      </c>
      <c r="F292" s="85" t="s">
        <v>810</v>
      </c>
      <c r="G292" s="87" t="s">
        <v>7072</v>
      </c>
      <c r="H292" s="87"/>
      <c r="I292" s="87"/>
      <c r="J292" s="87"/>
      <c r="K292" s="87"/>
      <c r="L292" s="324"/>
      <c r="M292" s="324"/>
      <c r="N292" s="138">
        <v>13720000</v>
      </c>
      <c r="O292" s="138">
        <v>0</v>
      </c>
      <c r="P292" s="139">
        <v>13720000</v>
      </c>
      <c r="Q292" s="87"/>
    </row>
    <row r="293" spans="1:17" ht="51">
      <c r="A293" s="85">
        <v>206</v>
      </c>
      <c r="B293" s="85">
        <v>5</v>
      </c>
      <c r="C293" s="69" t="s">
        <v>78</v>
      </c>
      <c r="D293" s="86">
        <v>46169</v>
      </c>
      <c r="E293" s="85">
        <v>1649</v>
      </c>
      <c r="F293" s="85" t="s">
        <v>7073</v>
      </c>
      <c r="G293" s="87" t="s">
        <v>7072</v>
      </c>
      <c r="H293" s="87"/>
      <c r="I293" s="87"/>
      <c r="J293" s="87"/>
      <c r="K293" s="87"/>
      <c r="L293" s="324"/>
      <c r="M293" s="324"/>
      <c r="N293" s="138">
        <v>0</v>
      </c>
      <c r="O293" s="138">
        <v>13720000</v>
      </c>
      <c r="P293" s="139">
        <v>13720000</v>
      </c>
      <c r="Q293" s="87"/>
    </row>
    <row r="294" spans="1:17" ht="51">
      <c r="A294" s="85">
        <v>35</v>
      </c>
      <c r="B294" s="85">
        <v>1</v>
      </c>
      <c r="C294" s="69" t="s">
        <v>42</v>
      </c>
      <c r="D294" s="86">
        <v>46169</v>
      </c>
      <c r="E294" s="85">
        <v>1651</v>
      </c>
      <c r="F294" s="85" t="s">
        <v>7074</v>
      </c>
      <c r="G294" s="87" t="s">
        <v>7075</v>
      </c>
      <c r="H294" s="87"/>
      <c r="I294" s="87"/>
      <c r="J294" s="87"/>
      <c r="K294" s="87"/>
      <c r="L294" s="324"/>
      <c r="M294" s="324"/>
      <c r="N294" s="138">
        <v>0.01</v>
      </c>
      <c r="O294" s="138">
        <v>0</v>
      </c>
      <c r="P294" s="139">
        <v>0.01</v>
      </c>
      <c r="Q294" s="87"/>
    </row>
    <row r="295" spans="1:17" ht="51">
      <c r="A295" s="85" t="s">
        <v>494</v>
      </c>
      <c r="B295" s="85">
        <v>2</v>
      </c>
      <c r="C295" s="69" t="s">
        <v>542</v>
      </c>
      <c r="D295" s="86">
        <v>46169</v>
      </c>
      <c r="E295" s="85">
        <v>1651</v>
      </c>
      <c r="F295" s="85" t="s">
        <v>810</v>
      </c>
      <c r="G295" s="87" t="s">
        <v>7075</v>
      </c>
      <c r="H295" s="87"/>
      <c r="I295" s="87"/>
      <c r="J295" s="87"/>
      <c r="K295" s="87"/>
      <c r="L295" s="324"/>
      <c r="M295" s="324"/>
      <c r="N295" s="138">
        <v>0</v>
      </c>
      <c r="O295" s="138">
        <v>0.01</v>
      </c>
      <c r="P295" s="139">
        <v>0.01</v>
      </c>
      <c r="Q295" s="87"/>
    </row>
    <row r="296" spans="1:17" ht="51">
      <c r="A296" s="85">
        <v>41</v>
      </c>
      <c r="B296" s="85">
        <v>27</v>
      </c>
      <c r="C296" s="69" t="s">
        <v>879</v>
      </c>
      <c r="D296" s="86">
        <v>46169</v>
      </c>
      <c r="E296" s="85">
        <v>1653</v>
      </c>
      <c r="F296" s="85" t="s">
        <v>7076</v>
      </c>
      <c r="G296" s="87" t="s">
        <v>7077</v>
      </c>
      <c r="H296" s="87"/>
      <c r="I296" s="87"/>
      <c r="J296" s="87"/>
      <c r="K296" s="87"/>
      <c r="L296" s="324"/>
      <c r="M296" s="324"/>
      <c r="N296" s="138">
        <v>0</v>
      </c>
      <c r="O296" s="138">
        <v>6860000</v>
      </c>
      <c r="P296" s="139">
        <v>6860000</v>
      </c>
      <c r="Q296" s="87"/>
    </row>
    <row r="297" spans="1:17" ht="51">
      <c r="A297" s="85" t="s">
        <v>494</v>
      </c>
      <c r="B297" s="85">
        <v>2</v>
      </c>
      <c r="C297" s="69" t="s">
        <v>542</v>
      </c>
      <c r="D297" s="86">
        <v>46169</v>
      </c>
      <c r="E297" s="85">
        <v>1653</v>
      </c>
      <c r="F297" s="85" t="s">
        <v>810</v>
      </c>
      <c r="G297" s="87" t="s">
        <v>7077</v>
      </c>
      <c r="H297" s="87"/>
      <c r="I297" s="87"/>
      <c r="J297" s="87"/>
      <c r="K297" s="87"/>
      <c r="L297" s="324"/>
      <c r="M297" s="324"/>
      <c r="N297" s="138">
        <v>6860000</v>
      </c>
      <c r="O297" s="138">
        <v>0</v>
      </c>
      <c r="P297" s="139">
        <v>6860000</v>
      </c>
      <c r="Q297" s="87"/>
    </row>
    <row r="298" spans="1:17" ht="51">
      <c r="A298" s="85">
        <v>291</v>
      </c>
      <c r="B298" s="85">
        <v>2</v>
      </c>
      <c r="C298" s="69" t="s">
        <v>108</v>
      </c>
      <c r="D298" s="86">
        <v>46171</v>
      </c>
      <c r="E298" s="85">
        <v>1666</v>
      </c>
      <c r="F298" s="85" t="s">
        <v>7078</v>
      </c>
      <c r="G298" s="87" t="s">
        <v>7079</v>
      </c>
      <c r="H298" s="87"/>
      <c r="I298" s="87"/>
      <c r="J298" s="87"/>
      <c r="K298" s="87"/>
      <c r="L298" s="324"/>
      <c r="M298" s="324"/>
      <c r="N298" s="138">
        <v>0</v>
      </c>
      <c r="O298" s="138">
        <v>1658499.67</v>
      </c>
      <c r="P298" s="139">
        <v>1658499.67</v>
      </c>
      <c r="Q298" s="87"/>
    </row>
    <row r="299" spans="1:17" ht="51">
      <c r="A299" s="85" t="s">
        <v>494</v>
      </c>
      <c r="B299" s="85">
        <v>2</v>
      </c>
      <c r="C299" s="69" t="s">
        <v>542</v>
      </c>
      <c r="D299" s="86">
        <v>46171</v>
      </c>
      <c r="E299" s="85">
        <v>1666</v>
      </c>
      <c r="F299" s="85" t="s">
        <v>810</v>
      </c>
      <c r="G299" s="87" t="s">
        <v>7079</v>
      </c>
      <c r="H299" s="87"/>
      <c r="I299" s="87"/>
      <c r="J299" s="87"/>
      <c r="K299" s="87"/>
      <c r="L299" s="324"/>
      <c r="M299" s="324"/>
      <c r="N299" s="138">
        <v>1658499.67</v>
      </c>
      <c r="O299" s="138">
        <v>0</v>
      </c>
      <c r="P299" s="139">
        <v>1658499.67</v>
      </c>
      <c r="Q299" s="87"/>
    </row>
    <row r="300" spans="1:17" ht="51">
      <c r="A300" s="85">
        <v>291</v>
      </c>
      <c r="B300" s="85">
        <v>3</v>
      </c>
      <c r="C300" s="69" t="s">
        <v>108</v>
      </c>
      <c r="D300" s="86">
        <v>46171</v>
      </c>
      <c r="E300" s="85">
        <v>1667</v>
      </c>
      <c r="F300" s="85" t="s">
        <v>7080</v>
      </c>
      <c r="G300" s="87" t="s">
        <v>7081</v>
      </c>
      <c r="H300" s="87"/>
      <c r="I300" s="87"/>
      <c r="J300" s="87"/>
      <c r="K300" s="87"/>
      <c r="L300" s="324"/>
      <c r="M300" s="324"/>
      <c r="N300" s="138">
        <v>0</v>
      </c>
      <c r="O300" s="138">
        <v>14117352.33</v>
      </c>
      <c r="P300" s="139">
        <v>14117352.33</v>
      </c>
      <c r="Q300" s="87"/>
    </row>
    <row r="301" spans="1:17" ht="51">
      <c r="A301" s="85" t="s">
        <v>494</v>
      </c>
      <c r="B301" s="85">
        <v>2</v>
      </c>
      <c r="C301" s="69" t="s">
        <v>542</v>
      </c>
      <c r="D301" s="86">
        <v>46171</v>
      </c>
      <c r="E301" s="85">
        <v>1667</v>
      </c>
      <c r="F301" s="85" t="s">
        <v>810</v>
      </c>
      <c r="G301" s="87" t="s">
        <v>7081</v>
      </c>
      <c r="H301" s="87"/>
      <c r="I301" s="87"/>
      <c r="J301" s="87"/>
      <c r="K301" s="87"/>
      <c r="L301" s="324"/>
      <c r="M301" s="324"/>
      <c r="N301" s="138">
        <v>14117352.33</v>
      </c>
      <c r="O301" s="138">
        <v>0</v>
      </c>
      <c r="P301" s="139">
        <v>14117352.33</v>
      </c>
      <c r="Q301" s="87"/>
    </row>
    <row r="302" spans="1:17" ht="51">
      <c r="A302" s="85">
        <v>41</v>
      </c>
      <c r="B302" s="85">
        <v>16</v>
      </c>
      <c r="C302" s="69" t="s">
        <v>879</v>
      </c>
      <c r="D302" s="86">
        <v>46171</v>
      </c>
      <c r="E302" s="85">
        <v>1670</v>
      </c>
      <c r="F302" s="85" t="s">
        <v>4670</v>
      </c>
      <c r="G302" s="87" t="s">
        <v>7082</v>
      </c>
      <c r="H302" s="87"/>
      <c r="I302" s="87"/>
      <c r="J302" s="87"/>
      <c r="K302" s="87"/>
      <c r="L302" s="324"/>
      <c r="M302" s="324"/>
      <c r="N302" s="138">
        <v>0</v>
      </c>
      <c r="O302" s="138">
        <v>19.850000000000001</v>
      </c>
      <c r="P302" s="139">
        <v>19.850000000000001</v>
      </c>
      <c r="Q302" s="87"/>
    </row>
    <row r="303" spans="1:17" ht="51">
      <c r="A303" s="85">
        <v>47</v>
      </c>
      <c r="B303" s="85">
        <v>36</v>
      </c>
      <c r="C303" s="69" t="s">
        <v>43</v>
      </c>
      <c r="D303" s="86">
        <v>46171</v>
      </c>
      <c r="E303" s="85">
        <v>1670</v>
      </c>
      <c r="F303" s="85" t="s">
        <v>7083</v>
      </c>
      <c r="G303" s="87" t="s">
        <v>7082</v>
      </c>
      <c r="H303" s="87"/>
      <c r="I303" s="87"/>
      <c r="J303" s="87"/>
      <c r="K303" s="87"/>
      <c r="L303" s="324"/>
      <c r="M303" s="324"/>
      <c r="N303" s="138">
        <v>19.850000000000001</v>
      </c>
      <c r="O303" s="138">
        <v>0</v>
      </c>
      <c r="P303" s="139">
        <v>19.850000000000001</v>
      </c>
      <c r="Q303" s="87"/>
    </row>
    <row r="304" spans="1:17" ht="51">
      <c r="A304" s="85">
        <v>41</v>
      </c>
      <c r="B304" s="85">
        <v>16</v>
      </c>
      <c r="C304" s="69" t="s">
        <v>879</v>
      </c>
      <c r="D304" s="86">
        <v>46171</v>
      </c>
      <c r="E304" s="85">
        <v>1671</v>
      </c>
      <c r="F304" s="85" t="s">
        <v>7037</v>
      </c>
      <c r="G304" s="87" t="s">
        <v>7084</v>
      </c>
      <c r="H304" s="87"/>
      <c r="I304" s="87"/>
      <c r="J304" s="87"/>
      <c r="K304" s="87"/>
      <c r="L304" s="324"/>
      <c r="M304" s="324"/>
      <c r="N304" s="138">
        <v>0</v>
      </c>
      <c r="O304" s="138">
        <v>0.32</v>
      </c>
      <c r="P304" s="139">
        <v>0.32</v>
      </c>
      <c r="Q304" s="87"/>
    </row>
    <row r="305" spans="1:18" ht="51">
      <c r="A305" s="85">
        <v>47</v>
      </c>
      <c r="B305" s="85">
        <v>36</v>
      </c>
      <c r="C305" s="69" t="s">
        <v>43</v>
      </c>
      <c r="D305" s="86">
        <v>46171</v>
      </c>
      <c r="E305" s="85">
        <v>1671</v>
      </c>
      <c r="F305" s="85" t="s">
        <v>7085</v>
      </c>
      <c r="G305" s="87" t="s">
        <v>7084</v>
      </c>
      <c r="H305" s="87"/>
      <c r="I305" s="87"/>
      <c r="J305" s="87"/>
      <c r="K305" s="87"/>
      <c r="L305" s="324"/>
      <c r="M305" s="324"/>
      <c r="N305" s="138">
        <v>0.32</v>
      </c>
      <c r="O305" s="138">
        <v>0</v>
      </c>
      <c r="P305" s="139">
        <v>0.32</v>
      </c>
      <c r="Q305" s="87"/>
    </row>
    <row r="306" spans="1:18" ht="51">
      <c r="A306" s="85">
        <v>35</v>
      </c>
      <c r="B306" s="85">
        <v>1</v>
      </c>
      <c r="C306" s="69" t="s">
        <v>42</v>
      </c>
      <c r="D306" s="86">
        <v>46171</v>
      </c>
      <c r="E306" s="85">
        <v>1672</v>
      </c>
      <c r="F306" s="85" t="s">
        <v>7086</v>
      </c>
      <c r="G306" s="87" t="s">
        <v>7087</v>
      </c>
      <c r="H306" s="87"/>
      <c r="I306" s="87"/>
      <c r="J306" s="87"/>
      <c r="K306" s="87"/>
      <c r="L306" s="324"/>
      <c r="M306" s="324"/>
      <c r="N306" s="138">
        <v>13392</v>
      </c>
      <c r="O306" s="138">
        <v>0</v>
      </c>
      <c r="P306" s="139">
        <v>13392</v>
      </c>
      <c r="Q306" s="87"/>
    </row>
    <row r="307" spans="1:18" ht="51">
      <c r="A307" s="85" t="s">
        <v>494</v>
      </c>
      <c r="B307" s="85">
        <v>2</v>
      </c>
      <c r="C307" s="69" t="s">
        <v>542</v>
      </c>
      <c r="D307" s="86">
        <v>46171</v>
      </c>
      <c r="E307" s="85">
        <v>1672</v>
      </c>
      <c r="F307" s="85" t="s">
        <v>810</v>
      </c>
      <c r="G307" s="87" t="s">
        <v>7087</v>
      </c>
      <c r="H307" s="87"/>
      <c r="I307" s="87"/>
      <c r="J307" s="87"/>
      <c r="K307" s="87"/>
      <c r="L307" s="324"/>
      <c r="M307" s="324"/>
      <c r="N307" s="138">
        <v>0</v>
      </c>
      <c r="O307" s="138">
        <v>13392</v>
      </c>
      <c r="P307" s="139">
        <v>13392</v>
      </c>
      <c r="Q307" s="87"/>
    </row>
    <row r="308" spans="1:18">
      <c r="A308" s="196"/>
      <c r="B308" s="196"/>
      <c r="C308" s="104"/>
      <c r="D308" s="197"/>
      <c r="E308" s="196"/>
      <c r="F308" s="196"/>
      <c r="G308" s="198"/>
      <c r="H308" s="198"/>
      <c r="I308" s="198"/>
      <c r="J308" s="198"/>
      <c r="K308" s="198"/>
      <c r="L308" s="336"/>
      <c r="M308" s="336"/>
      <c r="N308" s="199"/>
      <c r="O308" s="199"/>
      <c r="P308" s="200"/>
      <c r="Q308" s="198"/>
    </row>
    <row r="309" spans="1:18">
      <c r="G309" s="147" t="s">
        <v>507</v>
      </c>
      <c r="H309" s="147"/>
      <c r="I309" s="147"/>
      <c r="J309" s="147"/>
      <c r="K309" s="147"/>
      <c r="L309" s="147"/>
      <c r="M309" s="147"/>
      <c r="N309" s="113">
        <f>+SUBTOTAL(9,N8:N307)</f>
        <v>743624620.83999979</v>
      </c>
      <c r="O309" s="113">
        <f>+SUBTOTAL(9,O8:O307)</f>
        <v>809786195.47999978</v>
      </c>
      <c r="P309" s="113">
        <f>+SUBTOTAL(9,P8:P307)</f>
        <v>1553410816.3199983</v>
      </c>
      <c r="Q309" s="113"/>
    </row>
    <row r="312" spans="1:18">
      <c r="A312" s="66"/>
      <c r="B312" s="66"/>
      <c r="C312" s="104"/>
      <c r="D312" s="66"/>
      <c r="G312" s="66"/>
      <c r="H312" s="66"/>
      <c r="I312" s="66"/>
      <c r="J312" s="66"/>
      <c r="K312" s="72"/>
      <c r="L312" s="72"/>
      <c r="M312" s="72"/>
      <c r="N312" s="66"/>
      <c r="O312" s="157"/>
      <c r="P312" s="157"/>
      <c r="Q312" s="66"/>
      <c r="R312" s="66"/>
    </row>
    <row r="313" spans="1:18">
      <c r="A313" s="66"/>
      <c r="B313" s="66"/>
      <c r="C313" s="104"/>
      <c r="D313" s="66"/>
      <c r="G313" s="66"/>
      <c r="H313" s="66"/>
      <c r="I313" s="66"/>
      <c r="J313" s="66"/>
      <c r="K313" s="72"/>
      <c r="L313" s="72"/>
      <c r="M313" s="72"/>
      <c r="N313" s="66"/>
      <c r="O313" s="157"/>
      <c r="P313" s="157"/>
      <c r="Q313" s="66"/>
      <c r="R313" s="66"/>
    </row>
    <row r="314" spans="1:18">
      <c r="A314" s="66"/>
      <c r="B314" s="66"/>
      <c r="C314" s="104"/>
      <c r="D314" s="66"/>
      <c r="G314" s="66"/>
      <c r="H314" s="66"/>
      <c r="I314" s="66"/>
      <c r="J314" s="66"/>
      <c r="K314" s="72"/>
      <c r="L314" s="72"/>
      <c r="M314" s="72"/>
      <c r="N314" s="66"/>
      <c r="O314" s="157"/>
      <c r="P314" s="157"/>
      <c r="Q314" s="66"/>
      <c r="R314" s="66"/>
    </row>
    <row r="315" spans="1:18">
      <c r="A315" s="66"/>
      <c r="B315" s="66"/>
      <c r="C315" s="104"/>
      <c r="D315" s="66"/>
      <c r="G315" s="66"/>
      <c r="H315" s="66"/>
      <c r="I315" s="66"/>
      <c r="J315" s="66"/>
      <c r="K315" s="72"/>
      <c r="L315" s="72"/>
      <c r="M315" s="72"/>
      <c r="N315" s="66"/>
      <c r="O315" s="157"/>
      <c r="P315" s="157"/>
      <c r="Q315" s="66"/>
      <c r="R315" s="66"/>
    </row>
    <row r="316" spans="1:18">
      <c r="A316" s="66"/>
      <c r="B316" s="66"/>
      <c r="C316" s="104"/>
      <c r="D316" s="66"/>
      <c r="G316" s="66"/>
      <c r="H316" s="66"/>
      <c r="I316" s="66"/>
      <c r="J316" s="66"/>
      <c r="K316" s="72"/>
      <c r="L316" s="72"/>
      <c r="M316" s="72"/>
      <c r="N316" s="66"/>
      <c r="O316" s="157"/>
      <c r="P316" s="157"/>
      <c r="Q316" s="66"/>
      <c r="R316" s="66"/>
    </row>
    <row r="317" spans="1:18">
      <c r="A317" s="66"/>
      <c r="B317" s="66"/>
      <c r="C317" s="104"/>
      <c r="D317" s="66"/>
      <c r="E317" s="64"/>
      <c r="G317" s="66"/>
      <c r="H317" s="66"/>
      <c r="I317" s="66"/>
      <c r="J317" s="66"/>
      <c r="K317" s="72"/>
      <c r="L317" s="72"/>
      <c r="M317" s="72"/>
      <c r="N317" s="66"/>
      <c r="O317" s="157"/>
      <c r="P317" s="157"/>
      <c r="Q317" s="66"/>
      <c r="R317" s="66"/>
    </row>
    <row r="318" spans="1:18">
      <c r="A318" s="66"/>
      <c r="B318" s="66"/>
      <c r="C318" s="104"/>
      <c r="D318" s="66"/>
      <c r="G318" s="66"/>
      <c r="H318" s="66"/>
      <c r="I318" s="66"/>
      <c r="J318" s="66"/>
      <c r="K318" s="72"/>
      <c r="L318" s="72"/>
      <c r="M318" s="72"/>
      <c r="N318" s="66"/>
      <c r="O318" s="157"/>
      <c r="P318" s="157"/>
      <c r="Q318" s="66"/>
      <c r="R318" s="66"/>
    </row>
    <row r="322" spans="1:1">
      <c r="A322" s="323" t="s">
        <v>800</v>
      </c>
    </row>
    <row r="323" spans="1:1">
      <c r="A323" s="322" t="s">
        <v>801</v>
      </c>
    </row>
    <row r="324" spans="1:1">
      <c r="A324" s="322" t="s">
        <v>802</v>
      </c>
    </row>
    <row r="325" spans="1:1">
      <c r="A325" s="322"/>
    </row>
    <row r="326" spans="1:1">
      <c r="A326" s="322" t="s">
        <v>803</v>
      </c>
    </row>
    <row r="327" spans="1:1">
      <c r="A327" s="322" t="s">
        <v>804</v>
      </c>
    </row>
  </sheetData>
  <sheetProtection formatCells="0" formatColumns="0" formatRows="0" autoFilter="0"/>
  <protectedRanges>
    <protectedRange sqref="H8:M307 Q8:Q307" name="Rango1"/>
  </protectedRanges>
  <autoFilter ref="A7:P307"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3"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00"/>
  <sheetViews>
    <sheetView showGridLines="0" view="pageBreakPreview" zoomScale="115" zoomScaleNormal="100" zoomScaleSheetLayoutView="115" workbookViewId="0">
      <pane ySplit="7" topLeftCell="A8" activePane="bottomLeft" state="frozen"/>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604</v>
      </c>
      <c r="B1" s="115"/>
      <c r="C1" s="115"/>
      <c r="D1" s="132"/>
      <c r="E1" s="132"/>
      <c r="F1" s="132"/>
      <c r="G1" s="141"/>
      <c r="H1" s="115"/>
      <c r="I1" s="115"/>
      <c r="J1" s="115"/>
      <c r="K1" s="115"/>
      <c r="L1" s="115"/>
      <c r="M1" s="115"/>
      <c r="N1" s="115"/>
      <c r="O1" s="114"/>
      <c r="P1" s="114"/>
      <c r="Q1" s="115"/>
    </row>
    <row r="2" spans="1:17">
      <c r="A2" s="115" t="s">
        <v>603</v>
      </c>
      <c r="B2" s="115"/>
      <c r="C2" s="115"/>
      <c r="D2" s="132"/>
      <c r="E2" s="132"/>
      <c r="F2" s="132"/>
      <c r="G2" s="141"/>
      <c r="H2" s="115"/>
      <c r="I2" s="115"/>
      <c r="J2" s="115"/>
      <c r="K2" s="115"/>
      <c r="L2" s="115"/>
      <c r="M2" s="115"/>
      <c r="N2" s="115"/>
      <c r="O2" s="114"/>
      <c r="P2" s="114"/>
      <c r="Q2" s="115"/>
    </row>
    <row r="3" spans="1:17">
      <c r="A3" s="115" t="str">
        <f>+'CUT MN'!A3</f>
        <v>CORRESPONDIENTE AL PERIODO DE ENERO A MAYO DE 2026</v>
      </c>
      <c r="B3" s="115"/>
      <c r="C3" s="115"/>
      <c r="D3" s="132"/>
      <c r="E3" s="132"/>
      <c r="F3" s="132"/>
      <c r="G3" s="141"/>
      <c r="H3" s="115"/>
      <c r="I3" s="115"/>
      <c r="J3" s="115"/>
      <c r="K3" s="115"/>
      <c r="L3" s="115"/>
      <c r="M3" s="115"/>
      <c r="N3" s="115"/>
      <c r="O3" s="114"/>
      <c r="P3" s="114"/>
      <c r="Q3" s="115"/>
    </row>
    <row r="4" spans="1:17" ht="13.5" customHeight="1">
      <c r="A4" s="65" t="str">
        <f>+'CUT MN'!A4</f>
        <v>ACTUALIZADO AL : 08 de junio de 2026 Hrs. 14:00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378" t="s">
        <v>793</v>
      </c>
      <c r="B6" s="379"/>
      <c r="C6" s="80"/>
      <c r="D6" s="81"/>
      <c r="E6" s="80"/>
      <c r="F6" s="80"/>
      <c r="G6" s="105"/>
      <c r="H6" s="378" t="s">
        <v>795</v>
      </c>
      <c r="I6" s="379"/>
      <c r="J6" s="378" t="s">
        <v>796</v>
      </c>
      <c r="K6" s="379"/>
      <c r="L6" s="376" t="s">
        <v>797</v>
      </c>
      <c r="M6" s="377"/>
      <c r="N6" s="376" t="s">
        <v>798</v>
      </c>
      <c r="O6" s="377"/>
      <c r="P6" s="114"/>
      <c r="Q6" s="117"/>
    </row>
    <row r="7" spans="1:17" ht="38.25">
      <c r="A7" s="260" t="s">
        <v>593</v>
      </c>
      <c r="B7" s="260" t="s">
        <v>594</v>
      </c>
      <c r="C7" s="158" t="s">
        <v>600</v>
      </c>
      <c r="D7" s="310" t="s">
        <v>792</v>
      </c>
      <c r="E7" s="83" t="s">
        <v>505</v>
      </c>
      <c r="F7" s="83" t="s">
        <v>794</v>
      </c>
      <c r="G7" s="83" t="s">
        <v>35</v>
      </c>
      <c r="H7" s="260" t="s">
        <v>595</v>
      </c>
      <c r="I7" s="260" t="s">
        <v>598</v>
      </c>
      <c r="J7" s="260" t="s">
        <v>596</v>
      </c>
      <c r="K7" s="260" t="s">
        <v>597</v>
      </c>
      <c r="L7" s="259" t="s">
        <v>680</v>
      </c>
      <c r="M7" s="258" t="s">
        <v>681</v>
      </c>
      <c r="N7" s="258" t="s">
        <v>666</v>
      </c>
      <c r="O7" s="258" t="s">
        <v>667</v>
      </c>
      <c r="P7" s="84" t="s">
        <v>599</v>
      </c>
      <c r="Q7" s="116" t="s">
        <v>799</v>
      </c>
    </row>
    <row r="8" spans="1:17" ht="63.75">
      <c r="A8" s="68">
        <v>86</v>
      </c>
      <c r="B8" s="68">
        <v>1</v>
      </c>
      <c r="C8" s="69" t="s">
        <v>47</v>
      </c>
      <c r="D8" s="108">
        <v>46044</v>
      </c>
      <c r="E8" s="68">
        <v>88</v>
      </c>
      <c r="F8" s="68" t="s">
        <v>1567</v>
      </c>
      <c r="G8" s="106" t="s">
        <v>1568</v>
      </c>
      <c r="H8" s="68"/>
      <c r="I8" s="68"/>
      <c r="J8" s="68"/>
      <c r="K8" s="68"/>
      <c r="L8" s="134">
        <v>28050.57</v>
      </c>
      <c r="M8" s="134">
        <v>0</v>
      </c>
      <c r="N8" s="134">
        <v>192426.91020000001</v>
      </c>
      <c r="O8" s="134">
        <v>0</v>
      </c>
      <c r="P8" s="140">
        <v>192426.91020000001</v>
      </c>
      <c r="Q8" s="68"/>
    </row>
    <row r="9" spans="1:17" ht="63.75">
      <c r="A9" s="68">
        <v>86</v>
      </c>
      <c r="B9" s="68">
        <v>1</v>
      </c>
      <c r="C9" s="69" t="s">
        <v>47</v>
      </c>
      <c r="D9" s="108">
        <v>46044</v>
      </c>
      <c r="E9" s="68">
        <v>89</v>
      </c>
      <c r="F9" s="68" t="s">
        <v>1569</v>
      </c>
      <c r="G9" s="106" t="s">
        <v>1570</v>
      </c>
      <c r="H9" s="68"/>
      <c r="I9" s="68"/>
      <c r="J9" s="68"/>
      <c r="K9" s="68"/>
      <c r="L9" s="134">
        <v>68.75</v>
      </c>
      <c r="M9" s="134">
        <v>0</v>
      </c>
      <c r="N9" s="134">
        <v>471.625</v>
      </c>
      <c r="O9" s="134">
        <v>0</v>
      </c>
      <c r="P9" s="140">
        <v>471.625</v>
      </c>
      <c r="Q9" s="68"/>
    </row>
    <row r="10" spans="1:17" ht="51">
      <c r="A10" s="68">
        <v>382</v>
      </c>
      <c r="B10" s="68">
        <v>1</v>
      </c>
      <c r="C10" s="69" t="s">
        <v>627</v>
      </c>
      <c r="D10" s="108">
        <v>46056</v>
      </c>
      <c r="E10" s="68">
        <v>212</v>
      </c>
      <c r="F10" s="68" t="s">
        <v>2122</v>
      </c>
      <c r="G10" s="106" t="s">
        <v>2293</v>
      </c>
      <c r="H10" s="68"/>
      <c r="I10" s="68"/>
      <c r="J10" s="68"/>
      <c r="K10" s="68"/>
      <c r="L10" s="134">
        <v>183369.52</v>
      </c>
      <c r="M10" s="134">
        <v>0</v>
      </c>
      <c r="N10" s="134">
        <v>1257914.9072</v>
      </c>
      <c r="O10" s="134">
        <v>0</v>
      </c>
      <c r="P10" s="140">
        <v>1257914.9072</v>
      </c>
      <c r="Q10" s="68"/>
    </row>
    <row r="11" spans="1:17" ht="51">
      <c r="A11" s="68">
        <v>41</v>
      </c>
      <c r="B11" s="68">
        <v>24</v>
      </c>
      <c r="C11" s="69" t="s">
        <v>879</v>
      </c>
      <c r="D11" s="108">
        <v>46058</v>
      </c>
      <c r="E11" s="68">
        <v>259</v>
      </c>
      <c r="F11" s="68" t="s">
        <v>2149</v>
      </c>
      <c r="G11" s="106" t="s">
        <v>2295</v>
      </c>
      <c r="H11" s="68"/>
      <c r="I11" s="68"/>
      <c r="J11" s="68"/>
      <c r="K11" s="68"/>
      <c r="L11" s="134">
        <v>0</v>
      </c>
      <c r="M11" s="134">
        <v>5159740.76</v>
      </c>
      <c r="N11" s="134">
        <v>0</v>
      </c>
      <c r="O11" s="134">
        <v>35395821.613600001</v>
      </c>
      <c r="P11" s="140">
        <v>35395821.613600001</v>
      </c>
      <c r="Q11" s="68"/>
    </row>
    <row r="12" spans="1:17" ht="51">
      <c r="A12" s="68">
        <v>86</v>
      </c>
      <c r="B12" s="68">
        <v>4</v>
      </c>
      <c r="C12" s="69" t="s">
        <v>47</v>
      </c>
      <c r="D12" s="108">
        <v>46058</v>
      </c>
      <c r="E12" s="68">
        <v>259</v>
      </c>
      <c r="F12" s="68" t="s">
        <v>2294</v>
      </c>
      <c r="G12" s="106" t="s">
        <v>2295</v>
      </c>
      <c r="H12" s="68"/>
      <c r="I12" s="68"/>
      <c r="J12" s="68"/>
      <c r="K12" s="68"/>
      <c r="L12" s="134">
        <v>5159740.76</v>
      </c>
      <c r="M12" s="134">
        <v>0</v>
      </c>
      <c r="N12" s="134">
        <v>35395821.613600001</v>
      </c>
      <c r="O12" s="134">
        <v>0</v>
      </c>
      <c r="P12" s="140">
        <v>35395821.613600001</v>
      </c>
      <c r="Q12" s="68"/>
    </row>
    <row r="13" spans="1:17" ht="51">
      <c r="A13" s="68">
        <v>41</v>
      </c>
      <c r="B13" s="68">
        <v>26</v>
      </c>
      <c r="C13" s="69" t="s">
        <v>879</v>
      </c>
      <c r="D13" s="108">
        <v>46059</v>
      </c>
      <c r="E13" s="68">
        <v>329</v>
      </c>
      <c r="F13" s="68" t="s">
        <v>2212</v>
      </c>
      <c r="G13" s="106" t="s">
        <v>2211</v>
      </c>
      <c r="H13" s="68"/>
      <c r="I13" s="68"/>
      <c r="J13" s="68"/>
      <c r="K13" s="68"/>
      <c r="L13" s="134">
        <v>0</v>
      </c>
      <c r="M13" s="134">
        <v>500000</v>
      </c>
      <c r="N13" s="134">
        <v>0</v>
      </c>
      <c r="O13" s="134">
        <v>3430000</v>
      </c>
      <c r="P13" s="140">
        <v>3430000</v>
      </c>
      <c r="Q13" s="68"/>
    </row>
    <row r="14" spans="1:17" ht="51">
      <c r="A14" s="68">
        <v>86</v>
      </c>
      <c r="B14" s="68">
        <v>5</v>
      </c>
      <c r="C14" s="69" t="s">
        <v>47</v>
      </c>
      <c r="D14" s="108">
        <v>46059</v>
      </c>
      <c r="E14" s="68">
        <v>329</v>
      </c>
      <c r="F14" s="68" t="s">
        <v>2210</v>
      </c>
      <c r="G14" s="106" t="s">
        <v>2211</v>
      </c>
      <c r="H14" s="68"/>
      <c r="I14" s="68"/>
      <c r="J14" s="68"/>
      <c r="K14" s="68"/>
      <c r="L14" s="134">
        <v>500000</v>
      </c>
      <c r="M14" s="134">
        <v>0</v>
      </c>
      <c r="N14" s="134">
        <v>3430000</v>
      </c>
      <c r="O14" s="134">
        <v>0</v>
      </c>
      <c r="P14" s="140">
        <v>3430000</v>
      </c>
      <c r="Q14" s="68"/>
    </row>
    <row r="15" spans="1:17" ht="51">
      <c r="A15" s="68">
        <v>41</v>
      </c>
      <c r="B15" s="68">
        <v>26</v>
      </c>
      <c r="C15" s="69" t="s">
        <v>879</v>
      </c>
      <c r="D15" s="108">
        <v>46059</v>
      </c>
      <c r="E15" s="68">
        <v>330</v>
      </c>
      <c r="F15" s="68" t="s">
        <v>2209</v>
      </c>
      <c r="G15" s="106" t="s">
        <v>2208</v>
      </c>
      <c r="H15" s="68"/>
      <c r="I15" s="68"/>
      <c r="J15" s="68"/>
      <c r="K15" s="68"/>
      <c r="L15" s="134">
        <v>0</v>
      </c>
      <c r="M15" s="134">
        <v>3265647.76</v>
      </c>
      <c r="N15" s="134">
        <v>0</v>
      </c>
      <c r="O15" s="134">
        <v>22402343.6336</v>
      </c>
      <c r="P15" s="140">
        <v>22402343.6336</v>
      </c>
      <c r="Q15" s="68"/>
    </row>
    <row r="16" spans="1:17" ht="51">
      <c r="A16" s="68">
        <v>86</v>
      </c>
      <c r="B16" s="68">
        <v>5</v>
      </c>
      <c r="C16" s="69" t="s">
        <v>47</v>
      </c>
      <c r="D16" s="108">
        <v>46059</v>
      </c>
      <c r="E16" s="68">
        <v>330</v>
      </c>
      <c r="F16" s="68" t="s">
        <v>2207</v>
      </c>
      <c r="G16" s="106" t="s">
        <v>2208</v>
      </c>
      <c r="H16" s="68"/>
      <c r="I16" s="68"/>
      <c r="J16" s="68"/>
      <c r="K16" s="68"/>
      <c r="L16" s="134">
        <v>3265647.76</v>
      </c>
      <c r="M16" s="134">
        <v>0</v>
      </c>
      <c r="N16" s="134">
        <v>22402343.6336</v>
      </c>
      <c r="O16" s="134">
        <v>0</v>
      </c>
      <c r="P16" s="140">
        <v>22402343.6336</v>
      </c>
      <c r="Q16" s="68"/>
    </row>
    <row r="17" spans="1:17" ht="63.75">
      <c r="A17" s="68" t="s">
        <v>494</v>
      </c>
      <c r="B17" s="68">
        <v>2</v>
      </c>
      <c r="C17" s="69" t="s">
        <v>542</v>
      </c>
      <c r="D17" s="108">
        <v>46090</v>
      </c>
      <c r="E17" s="68">
        <v>653</v>
      </c>
      <c r="F17" s="68" t="s">
        <v>810</v>
      </c>
      <c r="G17" s="106" t="s">
        <v>3369</v>
      </c>
      <c r="H17" s="68"/>
      <c r="I17" s="68"/>
      <c r="J17" s="68"/>
      <c r="K17" s="68"/>
      <c r="L17" s="134">
        <v>332727.5</v>
      </c>
      <c r="M17" s="134">
        <v>0</v>
      </c>
      <c r="N17" s="134">
        <v>2282510.65</v>
      </c>
      <c r="O17" s="134">
        <v>0</v>
      </c>
      <c r="P17" s="140">
        <v>2282510.65</v>
      </c>
      <c r="Q17" s="68"/>
    </row>
    <row r="18" spans="1:17" ht="63.75">
      <c r="A18" s="68">
        <v>41</v>
      </c>
      <c r="B18" s="68">
        <v>26</v>
      </c>
      <c r="C18" s="69" t="s">
        <v>879</v>
      </c>
      <c r="D18" s="108">
        <v>46091</v>
      </c>
      <c r="E18" s="68">
        <v>677</v>
      </c>
      <c r="F18" s="68" t="s">
        <v>2194</v>
      </c>
      <c r="G18" s="106" t="s">
        <v>3370</v>
      </c>
      <c r="H18" s="68"/>
      <c r="I18" s="68"/>
      <c r="J18" s="68"/>
      <c r="K18" s="68"/>
      <c r="L18" s="134">
        <v>0</v>
      </c>
      <c r="M18" s="134">
        <v>39223.269999999997</v>
      </c>
      <c r="N18" s="134">
        <v>0</v>
      </c>
      <c r="O18" s="134">
        <v>269071.63219999999</v>
      </c>
      <c r="P18" s="140">
        <v>269071.63219999999</v>
      </c>
      <c r="Q18" s="68"/>
    </row>
    <row r="19" spans="1:17" ht="63.75">
      <c r="A19" s="68">
        <v>86</v>
      </c>
      <c r="B19" s="68">
        <v>5</v>
      </c>
      <c r="C19" s="69" t="s">
        <v>47</v>
      </c>
      <c r="D19" s="108">
        <v>46091</v>
      </c>
      <c r="E19" s="68">
        <v>677</v>
      </c>
      <c r="F19" s="68" t="s">
        <v>2192</v>
      </c>
      <c r="G19" s="106" t="s">
        <v>3370</v>
      </c>
      <c r="H19" s="68"/>
      <c r="I19" s="68"/>
      <c r="J19" s="68"/>
      <c r="K19" s="68"/>
      <c r="L19" s="134">
        <v>39223.269999999997</v>
      </c>
      <c r="M19" s="134">
        <v>0</v>
      </c>
      <c r="N19" s="134">
        <v>269071.63219999999</v>
      </c>
      <c r="O19" s="134">
        <v>0</v>
      </c>
      <c r="P19" s="140">
        <v>269071.63219999999</v>
      </c>
      <c r="Q19" s="68"/>
    </row>
    <row r="20" spans="1:17" ht="63.75">
      <c r="A20" s="68">
        <v>41</v>
      </c>
      <c r="B20" s="68">
        <v>26</v>
      </c>
      <c r="C20" s="69" t="s">
        <v>879</v>
      </c>
      <c r="D20" s="108">
        <v>46091</v>
      </c>
      <c r="E20" s="68">
        <v>678</v>
      </c>
      <c r="F20" s="68" t="s">
        <v>2197</v>
      </c>
      <c r="G20" s="106" t="s">
        <v>3371</v>
      </c>
      <c r="H20" s="68"/>
      <c r="I20" s="68"/>
      <c r="J20" s="68"/>
      <c r="K20" s="68"/>
      <c r="L20" s="134">
        <v>0</v>
      </c>
      <c r="M20" s="134">
        <v>1400339.4</v>
      </c>
      <c r="N20" s="134">
        <v>0</v>
      </c>
      <c r="O20" s="134">
        <v>9606328.284</v>
      </c>
      <c r="P20" s="140">
        <v>9606328.284</v>
      </c>
      <c r="Q20" s="68"/>
    </row>
    <row r="21" spans="1:17" ht="63.75">
      <c r="A21" s="68">
        <v>86</v>
      </c>
      <c r="B21" s="68">
        <v>5</v>
      </c>
      <c r="C21" s="69" t="s">
        <v>47</v>
      </c>
      <c r="D21" s="108">
        <v>46091</v>
      </c>
      <c r="E21" s="68">
        <v>678</v>
      </c>
      <c r="F21" s="68" t="s">
        <v>2195</v>
      </c>
      <c r="G21" s="106" t="s">
        <v>3371</v>
      </c>
      <c r="H21" s="68"/>
      <c r="I21" s="68"/>
      <c r="J21" s="68"/>
      <c r="K21" s="68"/>
      <c r="L21" s="134">
        <v>1400339.4</v>
      </c>
      <c r="M21" s="134">
        <v>0</v>
      </c>
      <c r="N21" s="134">
        <v>9606328.284</v>
      </c>
      <c r="O21" s="134">
        <v>0</v>
      </c>
      <c r="P21" s="140">
        <v>9606328.284</v>
      </c>
      <c r="Q21" s="68"/>
    </row>
    <row r="22" spans="1:17" ht="63.75">
      <c r="A22" s="68">
        <v>41</v>
      </c>
      <c r="B22" s="68">
        <v>26</v>
      </c>
      <c r="C22" s="69" t="s">
        <v>879</v>
      </c>
      <c r="D22" s="108">
        <v>46091</v>
      </c>
      <c r="E22" s="68">
        <v>679</v>
      </c>
      <c r="F22" s="68" t="s">
        <v>2200</v>
      </c>
      <c r="G22" s="106" t="s">
        <v>3372</v>
      </c>
      <c r="H22" s="68"/>
      <c r="I22" s="68"/>
      <c r="J22" s="68"/>
      <c r="K22" s="68"/>
      <c r="L22" s="134">
        <v>0</v>
      </c>
      <c r="M22" s="134">
        <v>3494584.94</v>
      </c>
      <c r="N22" s="134">
        <v>0</v>
      </c>
      <c r="O22" s="134">
        <v>23972852.6884</v>
      </c>
      <c r="P22" s="140">
        <v>23972852.6884</v>
      </c>
      <c r="Q22" s="68"/>
    </row>
    <row r="23" spans="1:17" ht="63.75">
      <c r="A23" s="68">
        <v>86</v>
      </c>
      <c r="B23" s="68">
        <v>5</v>
      </c>
      <c r="C23" s="69" t="s">
        <v>47</v>
      </c>
      <c r="D23" s="108">
        <v>46091</v>
      </c>
      <c r="E23" s="68">
        <v>679</v>
      </c>
      <c r="F23" s="68" t="s">
        <v>2198</v>
      </c>
      <c r="G23" s="106" t="s">
        <v>3372</v>
      </c>
      <c r="H23" s="68"/>
      <c r="I23" s="68"/>
      <c r="J23" s="68"/>
      <c r="K23" s="68"/>
      <c r="L23" s="134">
        <v>3494584.94</v>
      </c>
      <c r="M23" s="134">
        <v>0</v>
      </c>
      <c r="N23" s="134">
        <v>23972852.6884</v>
      </c>
      <c r="O23" s="134">
        <v>0</v>
      </c>
      <c r="P23" s="140">
        <v>23972852.6884</v>
      </c>
      <c r="Q23" s="68"/>
    </row>
    <row r="24" spans="1:17" ht="63.75">
      <c r="A24" s="68">
        <v>41</v>
      </c>
      <c r="B24" s="68">
        <v>26</v>
      </c>
      <c r="C24" s="69" t="s">
        <v>879</v>
      </c>
      <c r="D24" s="108">
        <v>46091</v>
      </c>
      <c r="E24" s="68">
        <v>680</v>
      </c>
      <c r="F24" s="68" t="s">
        <v>2203</v>
      </c>
      <c r="G24" s="106" t="s">
        <v>3373</v>
      </c>
      <c r="H24" s="68"/>
      <c r="I24" s="68"/>
      <c r="J24" s="68"/>
      <c r="K24" s="68"/>
      <c r="L24" s="134">
        <v>0</v>
      </c>
      <c r="M24" s="134">
        <v>2000007.29</v>
      </c>
      <c r="N24" s="134">
        <v>0</v>
      </c>
      <c r="O24" s="134">
        <v>13720050.009400001</v>
      </c>
      <c r="P24" s="140">
        <v>13720050.009400001</v>
      </c>
      <c r="Q24" s="68"/>
    </row>
    <row r="25" spans="1:17" ht="63.75">
      <c r="A25" s="68">
        <v>86</v>
      </c>
      <c r="B25" s="68">
        <v>5</v>
      </c>
      <c r="C25" s="69" t="s">
        <v>47</v>
      </c>
      <c r="D25" s="108">
        <v>46091</v>
      </c>
      <c r="E25" s="68">
        <v>680</v>
      </c>
      <c r="F25" s="68" t="s">
        <v>2201</v>
      </c>
      <c r="G25" s="106" t="s">
        <v>3373</v>
      </c>
      <c r="H25" s="68"/>
      <c r="I25" s="68"/>
      <c r="J25" s="68"/>
      <c r="K25" s="68"/>
      <c r="L25" s="134">
        <v>2000007.29</v>
      </c>
      <c r="M25" s="134">
        <v>0</v>
      </c>
      <c r="N25" s="134">
        <v>13720050.009400001</v>
      </c>
      <c r="O25" s="134">
        <v>0</v>
      </c>
      <c r="P25" s="140">
        <v>13720050.009400001</v>
      </c>
      <c r="Q25" s="68"/>
    </row>
    <row r="26" spans="1:17" ht="63.75">
      <c r="A26" s="68">
        <v>41</v>
      </c>
      <c r="B26" s="68">
        <v>26</v>
      </c>
      <c r="C26" s="69" t="s">
        <v>879</v>
      </c>
      <c r="D26" s="108">
        <v>46091</v>
      </c>
      <c r="E26" s="68">
        <v>681</v>
      </c>
      <c r="F26" s="68" t="s">
        <v>2206</v>
      </c>
      <c r="G26" s="106" t="s">
        <v>3374</v>
      </c>
      <c r="H26" s="68"/>
      <c r="I26" s="68"/>
      <c r="J26" s="68"/>
      <c r="K26" s="68"/>
      <c r="L26" s="134">
        <v>0</v>
      </c>
      <c r="M26" s="134">
        <v>808227.1</v>
      </c>
      <c r="N26" s="134">
        <v>0</v>
      </c>
      <c r="O26" s="134">
        <v>5544437.9060000004</v>
      </c>
      <c r="P26" s="140">
        <v>5544437.9060000004</v>
      </c>
      <c r="Q26" s="68"/>
    </row>
    <row r="27" spans="1:17" ht="63.75">
      <c r="A27" s="68">
        <v>86</v>
      </c>
      <c r="B27" s="68">
        <v>5</v>
      </c>
      <c r="C27" s="69" t="s">
        <v>47</v>
      </c>
      <c r="D27" s="108">
        <v>46091</v>
      </c>
      <c r="E27" s="68">
        <v>681</v>
      </c>
      <c r="F27" s="68" t="s">
        <v>2204</v>
      </c>
      <c r="G27" s="106" t="s">
        <v>3374</v>
      </c>
      <c r="H27" s="68"/>
      <c r="I27" s="68"/>
      <c r="J27" s="68"/>
      <c r="K27" s="68"/>
      <c r="L27" s="134">
        <v>808227.1</v>
      </c>
      <c r="M27" s="134">
        <v>0</v>
      </c>
      <c r="N27" s="134">
        <v>5544437.9060000004</v>
      </c>
      <c r="O27" s="134">
        <v>0</v>
      </c>
      <c r="P27" s="140">
        <v>5544437.9060000004</v>
      </c>
      <c r="Q27" s="68"/>
    </row>
    <row r="28" spans="1:17" ht="63.75">
      <c r="A28" s="68">
        <v>41</v>
      </c>
      <c r="B28" s="68">
        <v>26</v>
      </c>
      <c r="C28" s="69" t="s">
        <v>879</v>
      </c>
      <c r="D28" s="108">
        <v>46091</v>
      </c>
      <c r="E28" s="68">
        <v>682</v>
      </c>
      <c r="F28" s="68" t="s">
        <v>2170</v>
      </c>
      <c r="G28" s="106" t="s">
        <v>3349</v>
      </c>
      <c r="H28" s="68"/>
      <c r="I28" s="68"/>
      <c r="J28" s="68"/>
      <c r="K28" s="68"/>
      <c r="L28" s="134">
        <v>0</v>
      </c>
      <c r="M28" s="134">
        <v>300000</v>
      </c>
      <c r="N28" s="134">
        <v>0</v>
      </c>
      <c r="O28" s="134">
        <v>2058000</v>
      </c>
      <c r="P28" s="140">
        <v>2058000</v>
      </c>
      <c r="Q28" s="68"/>
    </row>
    <row r="29" spans="1:17" ht="63.75">
      <c r="A29" s="68">
        <v>86</v>
      </c>
      <c r="B29" s="68">
        <v>5</v>
      </c>
      <c r="C29" s="69" t="s">
        <v>47</v>
      </c>
      <c r="D29" s="108">
        <v>46091</v>
      </c>
      <c r="E29" s="68">
        <v>682</v>
      </c>
      <c r="F29" s="68" t="s">
        <v>2168</v>
      </c>
      <c r="G29" s="106" t="s">
        <v>3349</v>
      </c>
      <c r="H29" s="68"/>
      <c r="I29" s="68"/>
      <c r="J29" s="68"/>
      <c r="K29" s="68"/>
      <c r="L29" s="134">
        <v>300000</v>
      </c>
      <c r="M29" s="134">
        <v>0</v>
      </c>
      <c r="N29" s="134">
        <v>2058000</v>
      </c>
      <c r="O29" s="134">
        <v>0</v>
      </c>
      <c r="P29" s="140">
        <v>2058000</v>
      </c>
      <c r="Q29" s="68"/>
    </row>
    <row r="30" spans="1:17" ht="51">
      <c r="A30" s="68">
        <v>382</v>
      </c>
      <c r="B30" s="68">
        <v>1</v>
      </c>
      <c r="C30" s="69" t="s">
        <v>627</v>
      </c>
      <c r="D30" s="108">
        <v>46100</v>
      </c>
      <c r="E30" s="68">
        <v>761</v>
      </c>
      <c r="F30" s="68" t="s">
        <v>2122</v>
      </c>
      <c r="G30" s="106" t="s">
        <v>3375</v>
      </c>
      <c r="H30" s="68"/>
      <c r="I30" s="68"/>
      <c r="J30" s="68"/>
      <c r="K30" s="68"/>
      <c r="L30" s="134">
        <v>408009.53</v>
      </c>
      <c r="M30" s="134">
        <v>0</v>
      </c>
      <c r="N30" s="134">
        <v>2798945.3758000005</v>
      </c>
      <c r="O30" s="134">
        <v>0</v>
      </c>
      <c r="P30" s="140">
        <v>2798945.3758000005</v>
      </c>
      <c r="Q30" s="68"/>
    </row>
    <row r="31" spans="1:17" ht="63.75">
      <c r="A31" s="68">
        <v>15</v>
      </c>
      <c r="B31" s="68">
        <v>1</v>
      </c>
      <c r="C31" s="69" t="s">
        <v>38</v>
      </c>
      <c r="D31" s="108">
        <v>46106</v>
      </c>
      <c r="E31" s="68">
        <v>816</v>
      </c>
      <c r="F31" s="68" t="s">
        <v>3376</v>
      </c>
      <c r="G31" s="106" t="s">
        <v>3377</v>
      </c>
      <c r="H31" s="68"/>
      <c r="I31" s="68"/>
      <c r="J31" s="68"/>
      <c r="K31" s="68"/>
      <c r="L31" s="134">
        <v>151558.51</v>
      </c>
      <c r="M31" s="134">
        <v>0</v>
      </c>
      <c r="N31" s="134">
        <v>1039691.3786000001</v>
      </c>
      <c r="O31" s="134">
        <v>0</v>
      </c>
      <c r="P31" s="140">
        <v>1039691.3786000001</v>
      </c>
      <c r="Q31" s="68"/>
    </row>
    <row r="32" spans="1:17" ht="63.75">
      <c r="A32" s="68">
        <v>15</v>
      </c>
      <c r="B32" s="68">
        <v>1</v>
      </c>
      <c r="C32" s="69" t="s">
        <v>38</v>
      </c>
      <c r="D32" s="108">
        <v>46106</v>
      </c>
      <c r="E32" s="68">
        <v>817</v>
      </c>
      <c r="F32" s="68" t="s">
        <v>3376</v>
      </c>
      <c r="G32" s="106" t="s">
        <v>3378</v>
      </c>
      <c r="H32" s="68"/>
      <c r="I32" s="68"/>
      <c r="J32" s="68"/>
      <c r="K32" s="68"/>
      <c r="L32" s="134">
        <v>46633.39</v>
      </c>
      <c r="M32" s="134">
        <v>0</v>
      </c>
      <c r="N32" s="134">
        <v>319905.05540000001</v>
      </c>
      <c r="O32" s="134">
        <v>0</v>
      </c>
      <c r="P32" s="140">
        <v>319905.05540000001</v>
      </c>
      <c r="Q32" s="68"/>
    </row>
    <row r="33" spans="1:17" ht="63.75">
      <c r="A33" s="68">
        <v>15</v>
      </c>
      <c r="B33" s="68">
        <v>1</v>
      </c>
      <c r="C33" s="69" t="s">
        <v>38</v>
      </c>
      <c r="D33" s="108">
        <v>46106</v>
      </c>
      <c r="E33" s="68">
        <v>818</v>
      </c>
      <c r="F33" s="68" t="s">
        <v>3376</v>
      </c>
      <c r="G33" s="106" t="s">
        <v>3379</v>
      </c>
      <c r="H33" s="68"/>
      <c r="I33" s="68"/>
      <c r="J33" s="68"/>
      <c r="K33" s="68"/>
      <c r="L33" s="134">
        <v>34975.040000000001</v>
      </c>
      <c r="M33" s="134">
        <v>0</v>
      </c>
      <c r="N33" s="134">
        <v>239928.77440000002</v>
      </c>
      <c r="O33" s="134">
        <v>0</v>
      </c>
      <c r="P33" s="140">
        <v>239928.77440000002</v>
      </c>
      <c r="Q33" s="68"/>
    </row>
    <row r="34" spans="1:17" ht="51">
      <c r="A34" s="68">
        <v>41</v>
      </c>
      <c r="B34" s="68">
        <v>20</v>
      </c>
      <c r="C34" s="69" t="s">
        <v>879</v>
      </c>
      <c r="D34" s="108">
        <v>46119</v>
      </c>
      <c r="E34" s="68">
        <v>966</v>
      </c>
      <c r="F34" s="68" t="s">
        <v>1493</v>
      </c>
      <c r="G34" s="106" t="s">
        <v>4679</v>
      </c>
      <c r="H34" s="68"/>
      <c r="I34" s="68"/>
      <c r="J34" s="68"/>
      <c r="K34" s="68"/>
      <c r="L34" s="134">
        <v>12881389.34</v>
      </c>
      <c r="M34" s="134">
        <v>0</v>
      </c>
      <c r="N34" s="134">
        <v>88366330.872400001</v>
      </c>
      <c r="O34" s="134">
        <v>0</v>
      </c>
      <c r="P34" s="140">
        <v>88366330.872400001</v>
      </c>
      <c r="Q34" s="68"/>
    </row>
    <row r="35" spans="1:17" ht="51">
      <c r="A35" s="68" t="s">
        <v>494</v>
      </c>
      <c r="B35" s="68">
        <v>2</v>
      </c>
      <c r="C35" s="69" t="s">
        <v>542</v>
      </c>
      <c r="D35" s="108">
        <v>46147</v>
      </c>
      <c r="E35" s="68">
        <v>1315</v>
      </c>
      <c r="F35" s="68" t="s">
        <v>810</v>
      </c>
      <c r="G35" s="106" t="s">
        <v>7088</v>
      </c>
      <c r="H35" s="68"/>
      <c r="I35" s="68"/>
      <c r="J35" s="68"/>
      <c r="K35" s="68"/>
      <c r="L35" s="134">
        <v>0</v>
      </c>
      <c r="M35" s="134">
        <v>183488.34</v>
      </c>
      <c r="N35" s="134">
        <v>0</v>
      </c>
      <c r="O35" s="134">
        <v>1258730.0124000001</v>
      </c>
      <c r="P35" s="140">
        <v>1258730.0124000001</v>
      </c>
      <c r="Q35" s="68"/>
    </row>
    <row r="36" spans="1:17" ht="51">
      <c r="A36" s="68">
        <v>78</v>
      </c>
      <c r="B36" s="68">
        <v>2</v>
      </c>
      <c r="C36" s="69" t="s">
        <v>720</v>
      </c>
      <c r="D36" s="108">
        <v>46147</v>
      </c>
      <c r="E36" s="68">
        <v>1315</v>
      </c>
      <c r="F36" s="68" t="s">
        <v>7089</v>
      </c>
      <c r="G36" s="106" t="s">
        <v>7088</v>
      </c>
      <c r="H36" s="68"/>
      <c r="I36" s="68"/>
      <c r="J36" s="68"/>
      <c r="K36" s="68"/>
      <c r="L36" s="134">
        <v>183488.34</v>
      </c>
      <c r="M36" s="134">
        <v>0</v>
      </c>
      <c r="N36" s="134">
        <v>1258730.0124000001</v>
      </c>
      <c r="O36" s="134">
        <v>0</v>
      </c>
      <c r="P36" s="140">
        <v>1258730.0124000001</v>
      </c>
      <c r="Q36" s="68"/>
    </row>
    <row r="37" spans="1:17" ht="51">
      <c r="A37" s="68">
        <v>41</v>
      </c>
      <c r="B37" s="68">
        <v>1</v>
      </c>
      <c r="C37" s="69" t="s">
        <v>879</v>
      </c>
      <c r="D37" s="108">
        <v>46150</v>
      </c>
      <c r="E37" s="68">
        <v>1383</v>
      </c>
      <c r="F37" s="68" t="s">
        <v>7090</v>
      </c>
      <c r="G37" s="106" t="s">
        <v>7091</v>
      </c>
      <c r="H37" s="68"/>
      <c r="I37" s="68"/>
      <c r="J37" s="68"/>
      <c r="K37" s="68"/>
      <c r="L37" s="134">
        <v>0</v>
      </c>
      <c r="M37" s="134">
        <v>8.75</v>
      </c>
      <c r="N37" s="134">
        <v>0</v>
      </c>
      <c r="O37" s="134">
        <v>60.025000000000006</v>
      </c>
      <c r="P37" s="140">
        <v>60.025000000000006</v>
      </c>
      <c r="Q37" s="68"/>
    </row>
    <row r="38" spans="1:17" ht="51">
      <c r="A38" s="68">
        <v>86</v>
      </c>
      <c r="B38" s="68">
        <v>1</v>
      </c>
      <c r="C38" s="69" t="s">
        <v>47</v>
      </c>
      <c r="D38" s="108">
        <v>46150</v>
      </c>
      <c r="E38" s="68">
        <v>1383</v>
      </c>
      <c r="F38" s="68" t="s">
        <v>7092</v>
      </c>
      <c r="G38" s="106" t="s">
        <v>7091</v>
      </c>
      <c r="H38" s="68"/>
      <c r="I38" s="68"/>
      <c r="J38" s="68"/>
      <c r="K38" s="68"/>
      <c r="L38" s="134">
        <v>8.75</v>
      </c>
      <c r="M38" s="134">
        <v>0</v>
      </c>
      <c r="N38" s="134">
        <v>60.025000000000006</v>
      </c>
      <c r="O38" s="134">
        <v>0</v>
      </c>
      <c r="P38" s="140">
        <v>60.025000000000006</v>
      </c>
      <c r="Q38" s="68"/>
    </row>
    <row r="39" spans="1:17" ht="63.75">
      <c r="A39" s="68">
        <v>46</v>
      </c>
      <c r="B39" s="68">
        <v>5</v>
      </c>
      <c r="C39" s="69" t="s">
        <v>719</v>
      </c>
      <c r="D39" s="108">
        <v>46155</v>
      </c>
      <c r="E39" s="68">
        <v>1406</v>
      </c>
      <c r="F39" s="68" t="s">
        <v>7042</v>
      </c>
      <c r="G39" s="106" t="s">
        <v>7093</v>
      </c>
      <c r="H39" s="68"/>
      <c r="I39" s="68"/>
      <c r="J39" s="68"/>
      <c r="K39" s="68"/>
      <c r="L39" s="134">
        <v>65000</v>
      </c>
      <c r="M39" s="134">
        <v>0</v>
      </c>
      <c r="N39" s="134">
        <v>445900</v>
      </c>
      <c r="O39" s="134">
        <v>0</v>
      </c>
      <c r="P39" s="140">
        <v>445900</v>
      </c>
      <c r="Q39" s="68"/>
    </row>
    <row r="40" spans="1:17" ht="51">
      <c r="A40" s="68">
        <v>41</v>
      </c>
      <c r="B40" s="68">
        <v>26</v>
      </c>
      <c r="C40" s="69" t="s">
        <v>879</v>
      </c>
      <c r="D40" s="108">
        <v>46156</v>
      </c>
      <c r="E40" s="68">
        <v>1421</v>
      </c>
      <c r="F40" s="68" t="s">
        <v>2194</v>
      </c>
      <c r="G40" s="106" t="s">
        <v>7094</v>
      </c>
      <c r="H40" s="68"/>
      <c r="I40" s="68"/>
      <c r="J40" s="68"/>
      <c r="K40" s="68"/>
      <c r="L40" s="134">
        <v>5105.8</v>
      </c>
      <c r="M40" s="134">
        <v>0</v>
      </c>
      <c r="N40" s="134">
        <v>35025.788</v>
      </c>
      <c r="O40" s="134">
        <v>0</v>
      </c>
      <c r="P40" s="140">
        <v>35025.788</v>
      </c>
      <c r="Q40" s="68"/>
    </row>
    <row r="41" spans="1:17" ht="51">
      <c r="A41" s="68" t="s">
        <v>494</v>
      </c>
      <c r="B41" s="68">
        <v>2</v>
      </c>
      <c r="C41" s="69" t="s">
        <v>542</v>
      </c>
      <c r="D41" s="108">
        <v>46156</v>
      </c>
      <c r="E41" s="68">
        <v>1421</v>
      </c>
      <c r="F41" s="68" t="s">
        <v>810</v>
      </c>
      <c r="G41" s="106" t="s">
        <v>7094</v>
      </c>
      <c r="H41" s="68"/>
      <c r="I41" s="68"/>
      <c r="J41" s="68"/>
      <c r="K41" s="68"/>
      <c r="L41" s="134">
        <v>0</v>
      </c>
      <c r="M41" s="134">
        <v>5105.8</v>
      </c>
      <c r="N41" s="134">
        <v>0</v>
      </c>
      <c r="O41" s="134">
        <v>35025.788</v>
      </c>
      <c r="P41" s="140">
        <v>35025.788</v>
      </c>
      <c r="Q41" s="68"/>
    </row>
    <row r="42" spans="1:17" ht="51">
      <c r="A42" s="68">
        <v>41</v>
      </c>
      <c r="B42" s="68">
        <v>26</v>
      </c>
      <c r="C42" s="69" t="s">
        <v>879</v>
      </c>
      <c r="D42" s="108">
        <v>46156</v>
      </c>
      <c r="E42" s="68">
        <v>1423</v>
      </c>
      <c r="F42" s="68" t="s">
        <v>2209</v>
      </c>
      <c r="G42" s="106" t="s">
        <v>7095</v>
      </c>
      <c r="H42" s="68"/>
      <c r="I42" s="68"/>
      <c r="J42" s="68"/>
      <c r="K42" s="68"/>
      <c r="L42" s="134">
        <v>2500000</v>
      </c>
      <c r="M42" s="134">
        <v>0</v>
      </c>
      <c r="N42" s="134">
        <v>17150000</v>
      </c>
      <c r="O42" s="134">
        <v>0</v>
      </c>
      <c r="P42" s="140">
        <v>17150000</v>
      </c>
      <c r="Q42" s="68"/>
    </row>
    <row r="43" spans="1:17" ht="51">
      <c r="A43" s="68" t="s">
        <v>494</v>
      </c>
      <c r="B43" s="68">
        <v>2</v>
      </c>
      <c r="C43" s="69" t="s">
        <v>542</v>
      </c>
      <c r="D43" s="108">
        <v>46156</v>
      </c>
      <c r="E43" s="68">
        <v>1423</v>
      </c>
      <c r="F43" s="68" t="s">
        <v>810</v>
      </c>
      <c r="G43" s="106" t="s">
        <v>7095</v>
      </c>
      <c r="H43" s="68"/>
      <c r="I43" s="68"/>
      <c r="J43" s="68"/>
      <c r="K43" s="68"/>
      <c r="L43" s="134">
        <v>0</v>
      </c>
      <c r="M43" s="134">
        <v>2500000</v>
      </c>
      <c r="N43" s="134">
        <v>0</v>
      </c>
      <c r="O43" s="134">
        <v>17150000</v>
      </c>
      <c r="P43" s="140">
        <v>17150000</v>
      </c>
      <c r="Q43" s="68"/>
    </row>
    <row r="44" spans="1:17" ht="51">
      <c r="A44" s="68">
        <v>291</v>
      </c>
      <c r="B44" s="68">
        <v>1</v>
      </c>
      <c r="C44" s="69" t="s">
        <v>108</v>
      </c>
      <c r="D44" s="108">
        <v>46157</v>
      </c>
      <c r="E44" s="68">
        <v>1464</v>
      </c>
      <c r="F44" s="68" t="s">
        <v>2296</v>
      </c>
      <c r="G44" s="106" t="s">
        <v>7096</v>
      </c>
      <c r="H44" s="68"/>
      <c r="I44" s="68"/>
      <c r="J44" s="68"/>
      <c r="K44" s="68"/>
      <c r="L44" s="134">
        <v>5500000</v>
      </c>
      <c r="M44" s="134">
        <v>0</v>
      </c>
      <c r="N44" s="134">
        <v>37730000</v>
      </c>
      <c r="O44" s="134">
        <v>0</v>
      </c>
      <c r="P44" s="140">
        <v>37730000</v>
      </c>
      <c r="Q44" s="68"/>
    </row>
    <row r="45" spans="1:17" ht="51">
      <c r="A45" s="68" t="s">
        <v>494</v>
      </c>
      <c r="B45" s="68">
        <v>2</v>
      </c>
      <c r="C45" s="69" t="s">
        <v>542</v>
      </c>
      <c r="D45" s="108">
        <v>46157</v>
      </c>
      <c r="E45" s="68">
        <v>1464</v>
      </c>
      <c r="F45" s="68" t="s">
        <v>810</v>
      </c>
      <c r="G45" s="106" t="s">
        <v>7096</v>
      </c>
      <c r="H45" s="68"/>
      <c r="I45" s="68"/>
      <c r="J45" s="68"/>
      <c r="K45" s="68"/>
      <c r="L45" s="134">
        <v>0</v>
      </c>
      <c r="M45" s="134">
        <v>5500000</v>
      </c>
      <c r="N45" s="134">
        <v>0</v>
      </c>
      <c r="O45" s="134">
        <v>37730000</v>
      </c>
      <c r="P45" s="140">
        <v>37730000</v>
      </c>
      <c r="Q45" s="68"/>
    </row>
    <row r="46" spans="1:17" ht="51">
      <c r="A46" s="68">
        <v>291</v>
      </c>
      <c r="B46" s="68">
        <v>1</v>
      </c>
      <c r="C46" s="69" t="s">
        <v>108</v>
      </c>
      <c r="D46" s="108">
        <v>46157</v>
      </c>
      <c r="E46" s="68">
        <v>1465</v>
      </c>
      <c r="F46" s="68" t="s">
        <v>7097</v>
      </c>
      <c r="G46" s="106" t="s">
        <v>7098</v>
      </c>
      <c r="H46" s="68"/>
      <c r="I46" s="68"/>
      <c r="J46" s="68"/>
      <c r="K46" s="68"/>
      <c r="L46" s="134">
        <v>1400000</v>
      </c>
      <c r="M46" s="134">
        <v>0</v>
      </c>
      <c r="N46" s="134">
        <v>9604000</v>
      </c>
      <c r="O46" s="134">
        <v>0</v>
      </c>
      <c r="P46" s="140">
        <v>9604000</v>
      </c>
      <c r="Q46" s="68"/>
    </row>
    <row r="47" spans="1:17" ht="51">
      <c r="A47" s="68" t="s">
        <v>494</v>
      </c>
      <c r="B47" s="68">
        <v>2</v>
      </c>
      <c r="C47" s="69" t="s">
        <v>542</v>
      </c>
      <c r="D47" s="108">
        <v>46157</v>
      </c>
      <c r="E47" s="68">
        <v>1465</v>
      </c>
      <c r="F47" s="68" t="s">
        <v>810</v>
      </c>
      <c r="G47" s="106" t="s">
        <v>7098</v>
      </c>
      <c r="H47" s="68"/>
      <c r="I47" s="68"/>
      <c r="J47" s="68"/>
      <c r="K47" s="68"/>
      <c r="L47" s="134">
        <v>0</v>
      </c>
      <c r="M47" s="134">
        <v>1400000</v>
      </c>
      <c r="N47" s="134">
        <v>0</v>
      </c>
      <c r="O47" s="134">
        <v>9604000</v>
      </c>
      <c r="P47" s="140">
        <v>9604000</v>
      </c>
      <c r="Q47" s="68"/>
    </row>
    <row r="48" spans="1:17" ht="51">
      <c r="A48" s="68">
        <v>291</v>
      </c>
      <c r="B48" s="68">
        <v>3</v>
      </c>
      <c r="C48" s="69" t="s">
        <v>108</v>
      </c>
      <c r="D48" s="108">
        <v>46157</v>
      </c>
      <c r="E48" s="68">
        <v>1466</v>
      </c>
      <c r="F48" s="68" t="s">
        <v>7099</v>
      </c>
      <c r="G48" s="106" t="s">
        <v>7100</v>
      </c>
      <c r="H48" s="68"/>
      <c r="I48" s="68"/>
      <c r="J48" s="68"/>
      <c r="K48" s="68"/>
      <c r="L48" s="134">
        <v>196469.71</v>
      </c>
      <c r="M48" s="134">
        <v>0</v>
      </c>
      <c r="N48" s="134">
        <v>1347782.2106000001</v>
      </c>
      <c r="O48" s="134">
        <v>0</v>
      </c>
      <c r="P48" s="140">
        <v>1347782.2106000001</v>
      </c>
      <c r="Q48" s="68"/>
    </row>
    <row r="49" spans="1:17" ht="51">
      <c r="A49" s="68" t="s">
        <v>494</v>
      </c>
      <c r="B49" s="68">
        <v>2</v>
      </c>
      <c r="C49" s="69" t="s">
        <v>542</v>
      </c>
      <c r="D49" s="108">
        <v>46157</v>
      </c>
      <c r="E49" s="68">
        <v>1466</v>
      </c>
      <c r="F49" s="68" t="s">
        <v>810</v>
      </c>
      <c r="G49" s="106" t="s">
        <v>7100</v>
      </c>
      <c r="H49" s="68"/>
      <c r="I49" s="68"/>
      <c r="J49" s="68"/>
      <c r="K49" s="68"/>
      <c r="L49" s="134">
        <v>0</v>
      </c>
      <c r="M49" s="134">
        <v>196469.71</v>
      </c>
      <c r="N49" s="134">
        <v>0</v>
      </c>
      <c r="O49" s="134">
        <v>1347782.2106000001</v>
      </c>
      <c r="P49" s="140">
        <v>1347782.2106000001</v>
      </c>
      <c r="Q49" s="68"/>
    </row>
    <row r="50" spans="1:17" ht="51">
      <c r="A50" s="68" t="s">
        <v>494</v>
      </c>
      <c r="B50" s="68">
        <v>2</v>
      </c>
      <c r="C50" s="69" t="s">
        <v>542</v>
      </c>
      <c r="D50" s="108">
        <v>46160</v>
      </c>
      <c r="E50" s="68">
        <v>1472</v>
      </c>
      <c r="F50" s="68" t="s">
        <v>810</v>
      </c>
      <c r="G50" s="106" t="s">
        <v>7101</v>
      </c>
      <c r="H50" s="68"/>
      <c r="I50" s="68"/>
      <c r="J50" s="68"/>
      <c r="K50" s="68"/>
      <c r="L50" s="134">
        <v>0</v>
      </c>
      <c r="M50" s="134">
        <v>81089.100000000006</v>
      </c>
      <c r="N50" s="134">
        <v>0</v>
      </c>
      <c r="O50" s="134">
        <v>556271.22600000002</v>
      </c>
      <c r="P50" s="140">
        <v>556271.22600000002</v>
      </c>
      <c r="Q50" s="68"/>
    </row>
    <row r="51" spans="1:17" ht="51">
      <c r="A51" s="68">
        <v>249</v>
      </c>
      <c r="B51" s="68">
        <v>1</v>
      </c>
      <c r="C51" s="69" t="s">
        <v>92</v>
      </c>
      <c r="D51" s="108">
        <v>46160</v>
      </c>
      <c r="E51" s="68">
        <v>1472</v>
      </c>
      <c r="F51" s="68" t="s">
        <v>7102</v>
      </c>
      <c r="G51" s="106" t="s">
        <v>7101</v>
      </c>
      <c r="H51" s="68"/>
      <c r="I51" s="68"/>
      <c r="J51" s="68"/>
      <c r="K51" s="68"/>
      <c r="L51" s="134">
        <v>81089.100000000006</v>
      </c>
      <c r="M51" s="134">
        <v>0</v>
      </c>
      <c r="N51" s="134">
        <v>556271.22600000002</v>
      </c>
      <c r="O51" s="134">
        <v>0</v>
      </c>
      <c r="P51" s="140">
        <v>556271.22600000002</v>
      </c>
      <c r="Q51" s="68"/>
    </row>
    <row r="52" spans="1:17" ht="51">
      <c r="A52" s="68" t="s">
        <v>494</v>
      </c>
      <c r="B52" s="68">
        <v>2</v>
      </c>
      <c r="C52" s="69" t="s">
        <v>542</v>
      </c>
      <c r="D52" s="108">
        <v>46160</v>
      </c>
      <c r="E52" s="68">
        <v>1473</v>
      </c>
      <c r="F52" s="68" t="s">
        <v>810</v>
      </c>
      <c r="G52" s="106" t="s">
        <v>7101</v>
      </c>
      <c r="H52" s="68"/>
      <c r="I52" s="68"/>
      <c r="J52" s="68"/>
      <c r="K52" s="68"/>
      <c r="L52" s="134">
        <v>0</v>
      </c>
      <c r="M52" s="134">
        <v>39969.14</v>
      </c>
      <c r="N52" s="134">
        <v>0</v>
      </c>
      <c r="O52" s="134">
        <v>274188.30040000001</v>
      </c>
      <c r="P52" s="140">
        <v>274188.30040000001</v>
      </c>
      <c r="Q52" s="68"/>
    </row>
    <row r="53" spans="1:17" ht="51">
      <c r="A53" s="68">
        <v>249</v>
      </c>
      <c r="B53" s="68">
        <v>1</v>
      </c>
      <c r="C53" s="69" t="s">
        <v>92</v>
      </c>
      <c r="D53" s="108">
        <v>46160</v>
      </c>
      <c r="E53" s="68">
        <v>1473</v>
      </c>
      <c r="F53" s="68" t="s">
        <v>7102</v>
      </c>
      <c r="G53" s="106" t="s">
        <v>7101</v>
      </c>
      <c r="H53" s="68"/>
      <c r="I53" s="68"/>
      <c r="J53" s="68"/>
      <c r="K53" s="68"/>
      <c r="L53" s="134">
        <v>39969.14</v>
      </c>
      <c r="M53" s="134">
        <v>0</v>
      </c>
      <c r="N53" s="134">
        <v>274188.30040000001</v>
      </c>
      <c r="O53" s="134">
        <v>0</v>
      </c>
      <c r="P53" s="140">
        <v>274188.30040000001</v>
      </c>
      <c r="Q53" s="68"/>
    </row>
    <row r="54" spans="1:17" ht="63.75">
      <c r="A54" s="68">
        <v>15</v>
      </c>
      <c r="B54" s="68">
        <v>1</v>
      </c>
      <c r="C54" s="69" t="s">
        <v>38</v>
      </c>
      <c r="D54" s="108">
        <v>46164</v>
      </c>
      <c r="E54" s="68">
        <v>1581</v>
      </c>
      <c r="F54" s="68" t="s">
        <v>3376</v>
      </c>
      <c r="G54" s="106" t="s">
        <v>7103</v>
      </c>
      <c r="H54" s="68"/>
      <c r="I54" s="68"/>
      <c r="J54" s="68"/>
      <c r="K54" s="68"/>
      <c r="L54" s="134">
        <v>2405</v>
      </c>
      <c r="M54" s="134">
        <v>0</v>
      </c>
      <c r="N54" s="134">
        <v>16498.3</v>
      </c>
      <c r="O54" s="134">
        <v>0</v>
      </c>
      <c r="P54" s="140">
        <v>16498.3</v>
      </c>
      <c r="Q54" s="68"/>
    </row>
    <row r="55" spans="1:17" ht="63.75">
      <c r="A55" s="68" t="s">
        <v>494</v>
      </c>
      <c r="B55" s="68">
        <v>2</v>
      </c>
      <c r="C55" s="69" t="s">
        <v>542</v>
      </c>
      <c r="D55" s="108">
        <v>46164</v>
      </c>
      <c r="E55" s="68">
        <v>1581</v>
      </c>
      <c r="F55" s="68" t="s">
        <v>810</v>
      </c>
      <c r="G55" s="106" t="s">
        <v>7103</v>
      </c>
      <c r="H55" s="68"/>
      <c r="I55" s="68"/>
      <c r="J55" s="68"/>
      <c r="K55" s="68"/>
      <c r="L55" s="134">
        <v>0</v>
      </c>
      <c r="M55" s="134">
        <v>2405</v>
      </c>
      <c r="N55" s="134">
        <v>0</v>
      </c>
      <c r="O55" s="134">
        <v>16498.3</v>
      </c>
      <c r="P55" s="140">
        <v>16498.3</v>
      </c>
      <c r="Q55" s="68"/>
    </row>
    <row r="56" spans="1:17" ht="63.75">
      <c r="A56" s="68">
        <v>15</v>
      </c>
      <c r="B56" s="68">
        <v>1</v>
      </c>
      <c r="C56" s="69" t="s">
        <v>38</v>
      </c>
      <c r="D56" s="108">
        <v>46164</v>
      </c>
      <c r="E56" s="68">
        <v>1583</v>
      </c>
      <c r="F56" s="68" t="s">
        <v>3376</v>
      </c>
      <c r="G56" s="106" t="s">
        <v>7103</v>
      </c>
      <c r="H56" s="68"/>
      <c r="I56" s="68"/>
      <c r="J56" s="68"/>
      <c r="K56" s="68"/>
      <c r="L56" s="134">
        <v>740</v>
      </c>
      <c r="M56" s="134">
        <v>0</v>
      </c>
      <c r="N56" s="134">
        <v>5076.4000000000005</v>
      </c>
      <c r="O56" s="134">
        <v>0</v>
      </c>
      <c r="P56" s="140">
        <v>5076.4000000000005</v>
      </c>
      <c r="Q56" s="68"/>
    </row>
    <row r="57" spans="1:17" ht="63.75">
      <c r="A57" s="68" t="s">
        <v>494</v>
      </c>
      <c r="B57" s="68">
        <v>2</v>
      </c>
      <c r="C57" s="69" t="s">
        <v>542</v>
      </c>
      <c r="D57" s="108">
        <v>46164</v>
      </c>
      <c r="E57" s="68">
        <v>1583</v>
      </c>
      <c r="F57" s="68" t="s">
        <v>810</v>
      </c>
      <c r="G57" s="106" t="s">
        <v>7103</v>
      </c>
      <c r="H57" s="68"/>
      <c r="I57" s="68"/>
      <c r="J57" s="68"/>
      <c r="K57" s="68"/>
      <c r="L57" s="134">
        <v>0</v>
      </c>
      <c r="M57" s="134">
        <v>740</v>
      </c>
      <c r="N57" s="134">
        <v>0</v>
      </c>
      <c r="O57" s="134">
        <v>5076.4000000000005</v>
      </c>
      <c r="P57" s="140">
        <v>5076.4000000000005</v>
      </c>
      <c r="Q57" s="68"/>
    </row>
    <row r="58" spans="1:17" ht="63.75">
      <c r="A58" s="68">
        <v>15</v>
      </c>
      <c r="B58" s="68">
        <v>1</v>
      </c>
      <c r="C58" s="69" t="s">
        <v>38</v>
      </c>
      <c r="D58" s="108">
        <v>46164</v>
      </c>
      <c r="E58" s="68">
        <v>1585</v>
      </c>
      <c r="F58" s="68" t="s">
        <v>3376</v>
      </c>
      <c r="G58" s="106" t="s">
        <v>7103</v>
      </c>
      <c r="H58" s="68"/>
      <c r="I58" s="68"/>
      <c r="J58" s="68"/>
      <c r="K58" s="68"/>
      <c r="L58" s="134">
        <v>555</v>
      </c>
      <c r="M58" s="134">
        <v>0</v>
      </c>
      <c r="N58" s="134">
        <v>3807.3</v>
      </c>
      <c r="O58" s="134">
        <v>0</v>
      </c>
      <c r="P58" s="140">
        <v>3807.3</v>
      </c>
      <c r="Q58" s="68"/>
    </row>
    <row r="59" spans="1:17" ht="63.75">
      <c r="A59" s="68" t="s">
        <v>494</v>
      </c>
      <c r="B59" s="68">
        <v>2</v>
      </c>
      <c r="C59" s="69" t="s">
        <v>542</v>
      </c>
      <c r="D59" s="108">
        <v>46164</v>
      </c>
      <c r="E59" s="68">
        <v>1585</v>
      </c>
      <c r="F59" s="68" t="s">
        <v>810</v>
      </c>
      <c r="G59" s="106" t="s">
        <v>7103</v>
      </c>
      <c r="H59" s="68"/>
      <c r="I59" s="68"/>
      <c r="J59" s="68"/>
      <c r="K59" s="68"/>
      <c r="L59" s="134">
        <v>0</v>
      </c>
      <c r="M59" s="134">
        <v>555</v>
      </c>
      <c r="N59" s="134">
        <v>0</v>
      </c>
      <c r="O59" s="134">
        <v>3807.3</v>
      </c>
      <c r="P59" s="140">
        <v>3807.3</v>
      </c>
      <c r="Q59" s="68"/>
    </row>
    <row r="60" spans="1:17" ht="51">
      <c r="A60" s="68" t="s">
        <v>494</v>
      </c>
      <c r="B60" s="68">
        <v>2</v>
      </c>
      <c r="C60" s="69" t="s">
        <v>542</v>
      </c>
      <c r="D60" s="108">
        <v>46164</v>
      </c>
      <c r="E60" s="68">
        <v>1594</v>
      </c>
      <c r="F60" s="68" t="s">
        <v>810</v>
      </c>
      <c r="G60" s="106" t="s">
        <v>7104</v>
      </c>
      <c r="H60" s="68"/>
      <c r="I60" s="68"/>
      <c r="J60" s="68"/>
      <c r="K60" s="68"/>
      <c r="L60" s="134">
        <v>0</v>
      </c>
      <c r="M60" s="134">
        <v>300000</v>
      </c>
      <c r="N60" s="134">
        <v>0</v>
      </c>
      <c r="O60" s="134">
        <v>2058000</v>
      </c>
      <c r="P60" s="140">
        <v>2058000</v>
      </c>
      <c r="Q60" s="68"/>
    </row>
    <row r="61" spans="1:17" ht="51">
      <c r="A61" s="68">
        <v>78</v>
      </c>
      <c r="B61" s="68">
        <v>2</v>
      </c>
      <c r="C61" s="69" t="s">
        <v>720</v>
      </c>
      <c r="D61" s="108">
        <v>46164</v>
      </c>
      <c r="E61" s="68">
        <v>1594</v>
      </c>
      <c r="F61" s="68" t="s">
        <v>7105</v>
      </c>
      <c r="G61" s="106" t="s">
        <v>7104</v>
      </c>
      <c r="H61" s="68"/>
      <c r="I61" s="68"/>
      <c r="J61" s="68"/>
      <c r="K61" s="68"/>
      <c r="L61" s="134">
        <v>300000</v>
      </c>
      <c r="M61" s="134">
        <v>0</v>
      </c>
      <c r="N61" s="134">
        <v>2058000</v>
      </c>
      <c r="O61" s="134">
        <v>0</v>
      </c>
      <c r="P61" s="140">
        <v>2058000</v>
      </c>
      <c r="Q61" s="68"/>
    </row>
    <row r="62" spans="1:17" ht="51">
      <c r="A62" s="68" t="s">
        <v>494</v>
      </c>
      <c r="B62" s="68">
        <v>2</v>
      </c>
      <c r="C62" s="69" t="s">
        <v>542</v>
      </c>
      <c r="D62" s="108">
        <v>46164</v>
      </c>
      <c r="E62" s="68">
        <v>1597</v>
      </c>
      <c r="F62" s="68" t="s">
        <v>810</v>
      </c>
      <c r="G62" s="106" t="s">
        <v>7106</v>
      </c>
      <c r="H62" s="68"/>
      <c r="I62" s="68"/>
      <c r="J62" s="68"/>
      <c r="K62" s="68"/>
      <c r="L62" s="134">
        <v>0</v>
      </c>
      <c r="M62" s="134">
        <v>739991.25</v>
      </c>
      <c r="N62" s="134">
        <v>0</v>
      </c>
      <c r="O62" s="134">
        <v>5076339.9750000006</v>
      </c>
      <c r="P62" s="140">
        <v>5076339.9750000006</v>
      </c>
      <c r="Q62" s="68"/>
    </row>
    <row r="63" spans="1:17" ht="51">
      <c r="A63" s="68">
        <v>66</v>
      </c>
      <c r="B63" s="68">
        <v>4</v>
      </c>
      <c r="C63" s="69" t="s">
        <v>1571</v>
      </c>
      <c r="D63" s="108">
        <v>46164</v>
      </c>
      <c r="E63" s="68">
        <v>1597</v>
      </c>
      <c r="F63" s="68" t="s">
        <v>7107</v>
      </c>
      <c r="G63" s="106" t="s">
        <v>7106</v>
      </c>
      <c r="H63" s="68"/>
      <c r="I63" s="68"/>
      <c r="J63" s="68"/>
      <c r="K63" s="68"/>
      <c r="L63" s="134">
        <v>739991.25</v>
      </c>
      <c r="M63" s="134">
        <v>0</v>
      </c>
      <c r="N63" s="134">
        <v>5076339.9750000006</v>
      </c>
      <c r="O63" s="134">
        <v>0</v>
      </c>
      <c r="P63" s="140">
        <v>5076339.9750000006</v>
      </c>
      <c r="Q63" s="68"/>
    </row>
    <row r="64" spans="1:17" ht="51">
      <c r="A64" s="68">
        <v>287</v>
      </c>
      <c r="B64" s="68">
        <v>10</v>
      </c>
      <c r="C64" s="69" t="s">
        <v>105</v>
      </c>
      <c r="D64" s="108">
        <v>46164</v>
      </c>
      <c r="E64" s="68">
        <v>1598</v>
      </c>
      <c r="F64" s="68" t="s">
        <v>7108</v>
      </c>
      <c r="G64" s="106" t="s">
        <v>7109</v>
      </c>
      <c r="H64" s="68"/>
      <c r="I64" s="68"/>
      <c r="J64" s="68"/>
      <c r="K64" s="68"/>
      <c r="L64" s="134">
        <v>662487.24</v>
      </c>
      <c r="M64" s="134">
        <v>0</v>
      </c>
      <c r="N64" s="134">
        <v>4544662.4664000003</v>
      </c>
      <c r="O64" s="134">
        <v>0</v>
      </c>
      <c r="P64" s="140">
        <v>4544662.4664000003</v>
      </c>
      <c r="Q64" s="68"/>
    </row>
    <row r="65" spans="1:17" ht="51">
      <c r="A65" s="68" t="s">
        <v>494</v>
      </c>
      <c r="B65" s="68">
        <v>2</v>
      </c>
      <c r="C65" s="69" t="s">
        <v>542</v>
      </c>
      <c r="D65" s="108">
        <v>46164</v>
      </c>
      <c r="E65" s="68">
        <v>1598</v>
      </c>
      <c r="F65" s="68" t="s">
        <v>810</v>
      </c>
      <c r="G65" s="106" t="s">
        <v>7109</v>
      </c>
      <c r="H65" s="68"/>
      <c r="I65" s="68"/>
      <c r="J65" s="68"/>
      <c r="K65" s="68"/>
      <c r="L65" s="134">
        <v>0</v>
      </c>
      <c r="M65" s="134">
        <v>662487.24</v>
      </c>
      <c r="N65" s="134">
        <v>0</v>
      </c>
      <c r="O65" s="134">
        <v>4544662.4664000003</v>
      </c>
      <c r="P65" s="140">
        <v>4544662.4664000003</v>
      </c>
      <c r="Q65" s="68"/>
    </row>
    <row r="66" spans="1:17" ht="63.75">
      <c r="A66" s="68">
        <v>15</v>
      </c>
      <c r="B66" s="68">
        <v>1</v>
      </c>
      <c r="C66" s="69" t="s">
        <v>38</v>
      </c>
      <c r="D66" s="108">
        <v>46168</v>
      </c>
      <c r="E66" s="68">
        <v>1601</v>
      </c>
      <c r="F66" s="68" t="s">
        <v>3376</v>
      </c>
      <c r="G66" s="106" t="s">
        <v>7110</v>
      </c>
      <c r="H66" s="68"/>
      <c r="I66" s="68"/>
      <c r="J66" s="68"/>
      <c r="K66" s="68"/>
      <c r="L66" s="134">
        <v>86904.34</v>
      </c>
      <c r="M66" s="134">
        <v>0</v>
      </c>
      <c r="N66" s="134">
        <v>596163.77240000002</v>
      </c>
      <c r="O66" s="134">
        <v>0</v>
      </c>
      <c r="P66" s="140">
        <v>596163.77240000002</v>
      </c>
      <c r="Q66" s="68"/>
    </row>
    <row r="67" spans="1:17" ht="63.75">
      <c r="A67" s="68" t="s">
        <v>494</v>
      </c>
      <c r="B67" s="68">
        <v>2</v>
      </c>
      <c r="C67" s="69" t="s">
        <v>542</v>
      </c>
      <c r="D67" s="108">
        <v>46168</v>
      </c>
      <c r="E67" s="68">
        <v>1601</v>
      </c>
      <c r="F67" s="68" t="s">
        <v>810</v>
      </c>
      <c r="G67" s="106" t="s">
        <v>7110</v>
      </c>
      <c r="H67" s="68"/>
      <c r="I67" s="68"/>
      <c r="J67" s="68"/>
      <c r="K67" s="68"/>
      <c r="L67" s="134">
        <v>0</v>
      </c>
      <c r="M67" s="134">
        <v>86904.34</v>
      </c>
      <c r="N67" s="134">
        <v>0</v>
      </c>
      <c r="O67" s="134">
        <v>596163.77240000002</v>
      </c>
      <c r="P67" s="140">
        <v>596163.77240000002</v>
      </c>
      <c r="Q67" s="68"/>
    </row>
    <row r="68" spans="1:17" ht="63.75">
      <c r="A68" s="68">
        <v>15</v>
      </c>
      <c r="B68" s="68">
        <v>1</v>
      </c>
      <c r="C68" s="69" t="s">
        <v>38</v>
      </c>
      <c r="D68" s="108">
        <v>46168</v>
      </c>
      <c r="E68" s="68">
        <v>1602</v>
      </c>
      <c r="F68" s="68" t="s">
        <v>3376</v>
      </c>
      <c r="G68" s="106" t="s">
        <v>7110</v>
      </c>
      <c r="H68" s="68"/>
      <c r="I68" s="68"/>
      <c r="J68" s="68"/>
      <c r="K68" s="68"/>
      <c r="L68" s="134">
        <v>376585.49</v>
      </c>
      <c r="M68" s="134">
        <v>0</v>
      </c>
      <c r="N68" s="134">
        <v>2583376.4613999999</v>
      </c>
      <c r="O68" s="134">
        <v>0</v>
      </c>
      <c r="P68" s="140">
        <v>2583376.4613999999</v>
      </c>
      <c r="Q68" s="68"/>
    </row>
    <row r="69" spans="1:17" ht="63.75">
      <c r="A69" s="68" t="s">
        <v>494</v>
      </c>
      <c r="B69" s="68">
        <v>2</v>
      </c>
      <c r="C69" s="69" t="s">
        <v>542</v>
      </c>
      <c r="D69" s="108">
        <v>46168</v>
      </c>
      <c r="E69" s="68">
        <v>1602</v>
      </c>
      <c r="F69" s="68" t="s">
        <v>810</v>
      </c>
      <c r="G69" s="106" t="s">
        <v>7110</v>
      </c>
      <c r="H69" s="68"/>
      <c r="I69" s="68"/>
      <c r="J69" s="68"/>
      <c r="K69" s="68"/>
      <c r="L69" s="134">
        <v>0</v>
      </c>
      <c r="M69" s="134">
        <v>376585.49</v>
      </c>
      <c r="N69" s="134">
        <v>0</v>
      </c>
      <c r="O69" s="134">
        <v>2583376.4613999999</v>
      </c>
      <c r="P69" s="140">
        <v>2583376.4613999999</v>
      </c>
      <c r="Q69" s="68"/>
    </row>
    <row r="70" spans="1:17" ht="63.75">
      <c r="A70" s="68">
        <v>15</v>
      </c>
      <c r="B70" s="68">
        <v>1</v>
      </c>
      <c r="C70" s="69" t="s">
        <v>38</v>
      </c>
      <c r="D70" s="108">
        <v>46168</v>
      </c>
      <c r="E70" s="68">
        <v>1603</v>
      </c>
      <c r="F70" s="68" t="s">
        <v>3376</v>
      </c>
      <c r="G70" s="106" t="s">
        <v>7110</v>
      </c>
      <c r="H70" s="68"/>
      <c r="I70" s="68"/>
      <c r="J70" s="68"/>
      <c r="K70" s="68"/>
      <c r="L70" s="134">
        <v>115872.46</v>
      </c>
      <c r="M70" s="134">
        <v>0</v>
      </c>
      <c r="N70" s="134">
        <v>794885.0756000001</v>
      </c>
      <c r="O70" s="134">
        <v>0</v>
      </c>
      <c r="P70" s="140">
        <v>794885.0756000001</v>
      </c>
      <c r="Q70" s="68"/>
    </row>
    <row r="71" spans="1:17" ht="63.75">
      <c r="A71" s="68" t="s">
        <v>494</v>
      </c>
      <c r="B71" s="68">
        <v>2</v>
      </c>
      <c r="C71" s="69" t="s">
        <v>542</v>
      </c>
      <c r="D71" s="108">
        <v>46168</v>
      </c>
      <c r="E71" s="68">
        <v>1603</v>
      </c>
      <c r="F71" s="68" t="s">
        <v>810</v>
      </c>
      <c r="G71" s="106" t="s">
        <v>7110</v>
      </c>
      <c r="H71" s="68"/>
      <c r="I71" s="68"/>
      <c r="J71" s="68"/>
      <c r="K71" s="68"/>
      <c r="L71" s="134">
        <v>0</v>
      </c>
      <c r="M71" s="134">
        <v>115872.46</v>
      </c>
      <c r="N71" s="134">
        <v>0</v>
      </c>
      <c r="O71" s="134">
        <v>794885.0756000001</v>
      </c>
      <c r="P71" s="140">
        <v>794885.0756000001</v>
      </c>
      <c r="Q71" s="68"/>
    </row>
    <row r="72" spans="1:17" ht="63.75">
      <c r="A72" s="68">
        <v>291</v>
      </c>
      <c r="B72" s="68">
        <v>1</v>
      </c>
      <c r="C72" s="69" t="s">
        <v>108</v>
      </c>
      <c r="D72" s="108">
        <v>46168</v>
      </c>
      <c r="E72" s="68">
        <v>1610</v>
      </c>
      <c r="F72" s="68" t="s">
        <v>2297</v>
      </c>
      <c r="G72" s="106" t="s">
        <v>7111</v>
      </c>
      <c r="H72" s="68"/>
      <c r="I72" s="68"/>
      <c r="J72" s="68"/>
      <c r="K72" s="68"/>
      <c r="L72" s="134">
        <v>529243.57999999996</v>
      </c>
      <c r="M72" s="134">
        <v>0</v>
      </c>
      <c r="N72" s="134">
        <v>3630610.9587999997</v>
      </c>
      <c r="O72" s="134">
        <v>0</v>
      </c>
      <c r="P72" s="140">
        <v>3630610.9587999997</v>
      </c>
      <c r="Q72" s="68"/>
    </row>
    <row r="73" spans="1:17" ht="63.75">
      <c r="A73" s="68" t="s">
        <v>494</v>
      </c>
      <c r="B73" s="68">
        <v>2</v>
      </c>
      <c r="C73" s="69" t="s">
        <v>542</v>
      </c>
      <c r="D73" s="108">
        <v>46168</v>
      </c>
      <c r="E73" s="68">
        <v>1610</v>
      </c>
      <c r="F73" s="68" t="s">
        <v>810</v>
      </c>
      <c r="G73" s="106" t="s">
        <v>7111</v>
      </c>
      <c r="H73" s="68"/>
      <c r="I73" s="68"/>
      <c r="J73" s="68"/>
      <c r="K73" s="68"/>
      <c r="L73" s="134">
        <v>0</v>
      </c>
      <c r="M73" s="134">
        <v>529243.57999999996</v>
      </c>
      <c r="N73" s="134">
        <v>0</v>
      </c>
      <c r="O73" s="134">
        <v>3630610.9587999997</v>
      </c>
      <c r="P73" s="140">
        <v>3630610.9587999997</v>
      </c>
      <c r="Q73" s="68"/>
    </row>
    <row r="74" spans="1:17" ht="51">
      <c r="A74" s="68" t="s">
        <v>494</v>
      </c>
      <c r="B74" s="68">
        <v>2</v>
      </c>
      <c r="C74" s="69" t="s">
        <v>542</v>
      </c>
      <c r="D74" s="108">
        <v>46169</v>
      </c>
      <c r="E74" s="68">
        <v>1650</v>
      </c>
      <c r="F74" s="68" t="s">
        <v>810</v>
      </c>
      <c r="G74" s="106" t="s">
        <v>7112</v>
      </c>
      <c r="H74" s="68"/>
      <c r="I74" s="68"/>
      <c r="J74" s="68"/>
      <c r="K74" s="68"/>
      <c r="L74" s="134">
        <v>0</v>
      </c>
      <c r="M74" s="134">
        <v>2000000</v>
      </c>
      <c r="N74" s="134">
        <v>0</v>
      </c>
      <c r="O74" s="134">
        <v>13720000</v>
      </c>
      <c r="P74" s="140">
        <v>13720000</v>
      </c>
      <c r="Q74" s="68"/>
    </row>
    <row r="75" spans="1:17" ht="51">
      <c r="A75" s="68">
        <v>206</v>
      </c>
      <c r="B75" s="68">
        <v>5</v>
      </c>
      <c r="C75" s="69" t="s">
        <v>78</v>
      </c>
      <c r="D75" s="108">
        <v>46169</v>
      </c>
      <c r="E75" s="68">
        <v>1650</v>
      </c>
      <c r="F75" s="68" t="s">
        <v>7073</v>
      </c>
      <c r="G75" s="106" t="s">
        <v>7112</v>
      </c>
      <c r="H75" s="68"/>
      <c r="I75" s="68"/>
      <c r="J75" s="68"/>
      <c r="K75" s="68"/>
      <c r="L75" s="134">
        <v>2000000</v>
      </c>
      <c r="M75" s="134">
        <v>0</v>
      </c>
      <c r="N75" s="134">
        <v>13720000</v>
      </c>
      <c r="O75" s="134">
        <v>0</v>
      </c>
      <c r="P75" s="140">
        <v>13720000</v>
      </c>
      <c r="Q75" s="68"/>
    </row>
    <row r="76" spans="1:17" ht="51">
      <c r="A76" s="68">
        <v>41</v>
      </c>
      <c r="B76" s="68">
        <v>27</v>
      </c>
      <c r="C76" s="69" t="s">
        <v>879</v>
      </c>
      <c r="D76" s="108">
        <v>46169</v>
      </c>
      <c r="E76" s="68">
        <v>1652</v>
      </c>
      <c r="F76" s="68" t="s">
        <v>7076</v>
      </c>
      <c r="G76" s="106" t="s">
        <v>7113</v>
      </c>
      <c r="H76" s="68"/>
      <c r="I76" s="68"/>
      <c r="J76" s="68"/>
      <c r="K76" s="68"/>
      <c r="L76" s="134">
        <v>1000000</v>
      </c>
      <c r="M76" s="134">
        <v>0</v>
      </c>
      <c r="N76" s="134">
        <v>6860000</v>
      </c>
      <c r="O76" s="134">
        <v>0</v>
      </c>
      <c r="P76" s="140">
        <v>6860000</v>
      </c>
      <c r="Q76" s="68"/>
    </row>
    <row r="77" spans="1:17" ht="51">
      <c r="A77" s="68" t="s">
        <v>494</v>
      </c>
      <c r="B77" s="68">
        <v>2</v>
      </c>
      <c r="C77" s="69" t="s">
        <v>542</v>
      </c>
      <c r="D77" s="108">
        <v>46169</v>
      </c>
      <c r="E77" s="68">
        <v>1652</v>
      </c>
      <c r="F77" s="68" t="s">
        <v>810</v>
      </c>
      <c r="G77" s="106" t="s">
        <v>7113</v>
      </c>
      <c r="H77" s="68"/>
      <c r="I77" s="68"/>
      <c r="J77" s="68"/>
      <c r="K77" s="68"/>
      <c r="L77" s="134">
        <v>0</v>
      </c>
      <c r="M77" s="134">
        <v>1000000</v>
      </c>
      <c r="N77" s="134">
        <v>0</v>
      </c>
      <c r="O77" s="134">
        <v>6860000</v>
      </c>
      <c r="P77" s="140">
        <v>6860000</v>
      </c>
      <c r="Q77" s="68"/>
    </row>
    <row r="78" spans="1:17" ht="51">
      <c r="A78" s="68">
        <v>291</v>
      </c>
      <c r="B78" s="68">
        <v>2</v>
      </c>
      <c r="C78" s="69" t="s">
        <v>108</v>
      </c>
      <c r="D78" s="108">
        <v>46171</v>
      </c>
      <c r="E78" s="68">
        <v>1668</v>
      </c>
      <c r="F78" s="68" t="s">
        <v>7078</v>
      </c>
      <c r="G78" s="106" t="s">
        <v>7114</v>
      </c>
      <c r="H78" s="68"/>
      <c r="I78" s="68"/>
      <c r="J78" s="68"/>
      <c r="K78" s="68"/>
      <c r="L78" s="134">
        <v>241763.8</v>
      </c>
      <c r="M78" s="134">
        <v>0</v>
      </c>
      <c r="N78" s="134">
        <v>1658499.6680000001</v>
      </c>
      <c r="O78" s="134">
        <v>0</v>
      </c>
      <c r="P78" s="140">
        <v>1658499.6680000001</v>
      </c>
      <c r="Q78" s="68"/>
    </row>
    <row r="79" spans="1:17" ht="51">
      <c r="A79" s="68" t="s">
        <v>494</v>
      </c>
      <c r="B79" s="68">
        <v>2</v>
      </c>
      <c r="C79" s="69" t="s">
        <v>542</v>
      </c>
      <c r="D79" s="108">
        <v>46171</v>
      </c>
      <c r="E79" s="68">
        <v>1668</v>
      </c>
      <c r="F79" s="68" t="s">
        <v>810</v>
      </c>
      <c r="G79" s="106" t="s">
        <v>7114</v>
      </c>
      <c r="H79" s="68"/>
      <c r="I79" s="68"/>
      <c r="J79" s="68"/>
      <c r="K79" s="68"/>
      <c r="L79" s="134">
        <v>0</v>
      </c>
      <c r="M79" s="134">
        <v>241763.8</v>
      </c>
      <c r="N79" s="134">
        <v>0</v>
      </c>
      <c r="O79" s="134">
        <v>1658499.6680000001</v>
      </c>
      <c r="P79" s="140">
        <v>1658499.6680000001</v>
      </c>
      <c r="Q79" s="68"/>
    </row>
    <row r="80" spans="1:17" ht="51">
      <c r="A80" s="68">
        <v>291</v>
      </c>
      <c r="B80" s="68">
        <v>3</v>
      </c>
      <c r="C80" s="69" t="s">
        <v>108</v>
      </c>
      <c r="D80" s="108">
        <v>46171</v>
      </c>
      <c r="E80" s="68">
        <v>1669</v>
      </c>
      <c r="F80" s="68" t="s">
        <v>2292</v>
      </c>
      <c r="G80" s="106" t="s">
        <v>7115</v>
      </c>
      <c r="H80" s="68"/>
      <c r="I80" s="68"/>
      <c r="J80" s="68"/>
      <c r="K80" s="68"/>
      <c r="L80" s="134">
        <v>2057923.08</v>
      </c>
      <c r="M80" s="134">
        <v>0</v>
      </c>
      <c r="N80" s="134">
        <v>14117352.3288</v>
      </c>
      <c r="O80" s="134">
        <v>0</v>
      </c>
      <c r="P80" s="140">
        <v>14117352.3288</v>
      </c>
      <c r="Q80" s="68"/>
    </row>
    <row r="81" spans="1:17" ht="51">
      <c r="A81" s="68" t="s">
        <v>494</v>
      </c>
      <c r="B81" s="68">
        <v>2</v>
      </c>
      <c r="C81" s="69" t="s">
        <v>542</v>
      </c>
      <c r="D81" s="108">
        <v>46171</v>
      </c>
      <c r="E81" s="68">
        <v>1669</v>
      </c>
      <c r="F81" s="68" t="s">
        <v>810</v>
      </c>
      <c r="G81" s="106" t="s">
        <v>7115</v>
      </c>
      <c r="H81" s="68"/>
      <c r="I81" s="68"/>
      <c r="J81" s="68"/>
      <c r="K81" s="68"/>
      <c r="L81" s="134">
        <v>0</v>
      </c>
      <c r="M81" s="134">
        <v>2057923.08</v>
      </c>
      <c r="N81" s="134">
        <v>0</v>
      </c>
      <c r="O81" s="134">
        <v>14117352.3288</v>
      </c>
      <c r="P81" s="140">
        <v>14117352.3288</v>
      </c>
      <c r="Q81" s="68"/>
    </row>
    <row r="82" spans="1:17">
      <c r="A82" s="66"/>
      <c r="B82" s="66"/>
      <c r="C82" s="104"/>
      <c r="D82" s="123"/>
      <c r="H82" s="66"/>
      <c r="I82" s="66"/>
      <c r="J82" s="66"/>
      <c r="K82" s="66"/>
      <c r="L82" s="285"/>
      <c r="M82" s="285"/>
      <c r="N82" s="285"/>
      <c r="O82" s="285"/>
      <c r="P82" s="286"/>
      <c r="Q82" s="66"/>
    </row>
    <row r="83" spans="1:17">
      <c r="A83" s="91"/>
      <c r="B83" s="91"/>
      <c r="C83" s="91"/>
      <c r="D83" s="181"/>
      <c r="E83" s="181"/>
      <c r="F83" s="181"/>
      <c r="G83" s="326" t="s">
        <v>507</v>
      </c>
      <c r="H83" s="147"/>
      <c r="I83" s="147"/>
      <c r="J83" s="147"/>
      <c r="K83" s="147"/>
      <c r="L83" s="339">
        <f>+SUBTOTAL(9,L8:L81)</f>
        <v>49120154.750000007</v>
      </c>
      <c r="M83" s="339">
        <f>+SUBTOTAL(9,M8:M81)</f>
        <v>34988372.599999994</v>
      </c>
      <c r="N83" s="339">
        <f>+SUBTOTAL(9,N8:N81)</f>
        <v>336964261.58500016</v>
      </c>
      <c r="O83" s="339">
        <f>+SUBTOTAL(9,O8:O81)</f>
        <v>240020236.03599998</v>
      </c>
      <c r="P83" s="339">
        <f>+SUBTOTAL(9,P8:P81)</f>
        <v>576984497.62100005</v>
      </c>
      <c r="Q83" s="325"/>
    </row>
    <row r="84" spans="1:17">
      <c r="A84" s="92"/>
      <c r="B84" s="92"/>
      <c r="C84" s="92"/>
      <c r="D84" s="182"/>
      <c r="E84" s="182"/>
      <c r="F84" s="182"/>
      <c r="G84" s="143"/>
      <c r="H84" s="90"/>
      <c r="I84" s="90"/>
      <c r="J84" s="90"/>
      <c r="K84" s="90"/>
      <c r="L84" s="90"/>
      <c r="M84" s="90"/>
      <c r="Q84" s="90"/>
    </row>
    <row r="95" spans="1:17">
      <c r="A95" s="323" t="s">
        <v>800</v>
      </c>
    </row>
    <row r="96" spans="1:17">
      <c r="A96" s="322" t="s">
        <v>801</v>
      </c>
    </row>
    <row r="97" spans="1:1">
      <c r="A97" s="322" t="s">
        <v>802</v>
      </c>
    </row>
    <row r="98" spans="1:1">
      <c r="A98" s="322"/>
    </row>
    <row r="99" spans="1:1">
      <c r="A99" s="322" t="s">
        <v>803</v>
      </c>
    </row>
    <row r="100" spans="1:1">
      <c r="A100" s="322" t="s">
        <v>804</v>
      </c>
    </row>
  </sheetData>
  <sheetProtection formatCells="0" formatColumns="0" formatRows="0" autoFilter="0"/>
  <protectedRanges>
    <protectedRange sqref="Q82 H82:K82 Q8:Q81 H8:K81" name="Rango1"/>
  </protectedRanges>
  <autoFilter ref="A7:P81"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2"/>
  <sheetViews>
    <sheetView showGridLines="0" view="pageBreakPreview" zoomScale="115" zoomScaleNormal="115" zoomScaleSheetLayoutView="115" workbookViewId="0">
      <pane ySplit="7" topLeftCell="A8" activePane="bottomLeft" state="frozen"/>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MAYO DE 2026</v>
      </c>
      <c r="B3" s="125"/>
      <c r="C3" s="125"/>
      <c r="D3" s="127"/>
      <c r="E3" s="127"/>
      <c r="F3" s="127"/>
      <c r="G3" s="127"/>
      <c r="H3" s="127"/>
      <c r="I3" s="125"/>
    </row>
    <row r="4" spans="1:9" s="93" customFormat="1">
      <c r="A4" s="186" t="str">
        <f>+'CUT MN'!A4</f>
        <v>ACTUALIZADO AL : 08 de junio de 2026 Hrs. 14:00</v>
      </c>
      <c r="B4" s="76"/>
      <c r="C4" s="77"/>
      <c r="D4" s="78"/>
      <c r="E4" s="78"/>
      <c r="F4" s="128"/>
      <c r="G4" s="129"/>
      <c r="H4" s="129"/>
      <c r="I4" s="79"/>
    </row>
    <row r="5" spans="1:9" s="93" customFormat="1">
      <c r="A5" s="94"/>
      <c r="B5" s="95"/>
      <c r="C5" s="96"/>
      <c r="D5" s="130"/>
      <c r="E5" s="130"/>
      <c r="F5" s="130"/>
      <c r="G5" s="130"/>
      <c r="H5" s="135"/>
    </row>
    <row r="6" spans="1:9" s="93" customFormat="1">
      <c r="C6" s="97"/>
      <c r="D6" s="459" t="s">
        <v>564</v>
      </c>
      <c r="E6" s="459"/>
      <c r="F6" s="459"/>
      <c r="G6" s="459"/>
      <c r="H6" s="136"/>
    </row>
    <row r="7" spans="1:9">
      <c r="A7" s="328" t="s">
        <v>593</v>
      </c>
      <c r="B7" s="329" t="s">
        <v>594</v>
      </c>
      <c r="C7" s="330" t="s">
        <v>600</v>
      </c>
      <c r="D7" s="331" t="s">
        <v>580</v>
      </c>
      <c r="E7" s="331" t="s">
        <v>581</v>
      </c>
      <c r="F7" s="331" t="s">
        <v>582</v>
      </c>
      <c r="G7" s="331" t="s">
        <v>583</v>
      </c>
      <c r="H7" s="332" t="s">
        <v>601</v>
      </c>
    </row>
    <row r="8" spans="1:9">
      <c r="A8" s="210">
        <v>10</v>
      </c>
      <c r="B8" s="210">
        <v>1</v>
      </c>
      <c r="C8" s="361" t="s">
        <v>37</v>
      </c>
      <c r="D8" s="363">
        <v>61904.57</v>
      </c>
      <c r="E8" s="363">
        <v>0</v>
      </c>
      <c r="F8" s="363">
        <v>0</v>
      </c>
      <c r="G8" s="363">
        <v>0</v>
      </c>
      <c r="H8" s="362">
        <f>+D8+E8+F8+G8</f>
        <v>61904.57</v>
      </c>
    </row>
    <row r="9" spans="1:9">
      <c r="A9" s="210">
        <v>15</v>
      </c>
      <c r="B9" s="210">
        <v>2</v>
      </c>
      <c r="C9" s="361" t="s">
        <v>38</v>
      </c>
      <c r="D9" s="363">
        <v>27590745.770000003</v>
      </c>
      <c r="E9" s="363">
        <v>0</v>
      </c>
      <c r="F9" s="363">
        <v>0</v>
      </c>
      <c r="G9" s="363">
        <v>0</v>
      </c>
      <c r="H9" s="362">
        <f t="shared" ref="H9:H73" si="0">+D9+E9+F9+G9</f>
        <v>27590745.770000003</v>
      </c>
    </row>
    <row r="10" spans="1:9">
      <c r="A10" s="210">
        <v>20</v>
      </c>
      <c r="B10" s="210">
        <v>1</v>
      </c>
      <c r="C10" s="361" t="s">
        <v>40</v>
      </c>
      <c r="D10" s="363">
        <v>10477452.09</v>
      </c>
      <c r="E10" s="363">
        <v>0</v>
      </c>
      <c r="F10" s="363">
        <v>0</v>
      </c>
      <c r="G10" s="363">
        <v>0</v>
      </c>
      <c r="H10" s="362">
        <f t="shared" si="0"/>
        <v>10477452.09</v>
      </c>
    </row>
    <row r="11" spans="1:9">
      <c r="A11" s="210">
        <v>25</v>
      </c>
      <c r="B11" s="210">
        <v>1</v>
      </c>
      <c r="C11" s="361" t="s">
        <v>41</v>
      </c>
      <c r="D11" s="363">
        <v>0</v>
      </c>
      <c r="E11" s="363">
        <v>0</v>
      </c>
      <c r="F11" s="363">
        <v>282047.92</v>
      </c>
      <c r="G11" s="363">
        <v>0</v>
      </c>
      <c r="H11" s="362">
        <f t="shared" si="0"/>
        <v>282047.92</v>
      </c>
    </row>
    <row r="12" spans="1:9">
      <c r="A12" s="210">
        <v>35</v>
      </c>
      <c r="B12" s="210">
        <v>3</v>
      </c>
      <c r="C12" s="361" t="s">
        <v>42</v>
      </c>
      <c r="D12" s="363">
        <v>0</v>
      </c>
      <c r="E12" s="363">
        <v>0</v>
      </c>
      <c r="F12" s="363">
        <v>19867.599999999999</v>
      </c>
      <c r="G12" s="363">
        <v>0</v>
      </c>
      <c r="H12" s="362">
        <f t="shared" si="0"/>
        <v>19867.599999999999</v>
      </c>
    </row>
    <row r="13" spans="1:9">
      <c r="A13" s="210">
        <v>46</v>
      </c>
      <c r="B13" s="210">
        <v>2</v>
      </c>
      <c r="C13" s="361" t="s">
        <v>719</v>
      </c>
      <c r="D13" s="363">
        <v>24010841.179999996</v>
      </c>
      <c r="E13" s="363">
        <v>0</v>
      </c>
      <c r="F13" s="363">
        <v>447519.05</v>
      </c>
      <c r="G13" s="363">
        <v>0</v>
      </c>
      <c r="H13" s="362">
        <f t="shared" si="0"/>
        <v>24458360.229999997</v>
      </c>
    </row>
    <row r="14" spans="1:9">
      <c r="A14" s="210">
        <v>47</v>
      </c>
      <c r="B14" s="210">
        <v>26</v>
      </c>
      <c r="C14" s="361" t="s">
        <v>43</v>
      </c>
      <c r="D14" s="363">
        <v>0</v>
      </c>
      <c r="E14" s="363">
        <v>0</v>
      </c>
      <c r="F14" s="363">
        <v>7000</v>
      </c>
      <c r="G14" s="363">
        <v>0</v>
      </c>
      <c r="H14" s="362">
        <f t="shared" si="0"/>
        <v>7000</v>
      </c>
    </row>
    <row r="15" spans="1:9">
      <c r="A15" s="210">
        <v>66</v>
      </c>
      <c r="B15" s="210">
        <v>2</v>
      </c>
      <c r="C15" s="361" t="s">
        <v>1571</v>
      </c>
      <c r="D15" s="363">
        <v>0</v>
      </c>
      <c r="E15" s="363">
        <v>0</v>
      </c>
      <c r="F15" s="363">
        <v>1740</v>
      </c>
      <c r="G15" s="363">
        <v>0</v>
      </c>
      <c r="H15" s="362">
        <f t="shared" si="0"/>
        <v>1740</v>
      </c>
    </row>
    <row r="16" spans="1:9">
      <c r="A16" s="210">
        <v>66</v>
      </c>
      <c r="B16" s="210">
        <v>14</v>
      </c>
      <c r="C16" s="361" t="s">
        <v>1571</v>
      </c>
      <c r="D16" s="363">
        <v>0</v>
      </c>
      <c r="E16" s="363">
        <v>0</v>
      </c>
      <c r="F16" s="363">
        <v>3374255.22</v>
      </c>
      <c r="G16" s="363">
        <v>0</v>
      </c>
      <c r="H16" s="362">
        <f t="shared" si="0"/>
        <v>3374255.22</v>
      </c>
    </row>
    <row r="17" spans="1:8">
      <c r="A17" s="210">
        <v>70</v>
      </c>
      <c r="B17" s="210">
        <v>1</v>
      </c>
      <c r="C17" s="361" t="s">
        <v>44</v>
      </c>
      <c r="D17" s="363">
        <v>396704</v>
      </c>
      <c r="E17" s="363">
        <v>0</v>
      </c>
      <c r="F17" s="363">
        <v>0</v>
      </c>
      <c r="G17" s="363">
        <v>0</v>
      </c>
      <c r="H17" s="362">
        <f t="shared" si="0"/>
        <v>396704</v>
      </c>
    </row>
    <row r="18" spans="1:8">
      <c r="A18" s="210">
        <v>78</v>
      </c>
      <c r="B18" s="210">
        <v>3</v>
      </c>
      <c r="C18" s="361" t="s">
        <v>720</v>
      </c>
      <c r="D18" s="363">
        <v>12855317.870000001</v>
      </c>
      <c r="E18" s="363">
        <v>0</v>
      </c>
      <c r="F18" s="363">
        <v>502.06</v>
      </c>
      <c r="G18" s="363">
        <v>0</v>
      </c>
      <c r="H18" s="362">
        <f t="shared" si="0"/>
        <v>12855819.930000002</v>
      </c>
    </row>
    <row r="19" spans="1:8">
      <c r="A19" s="210">
        <v>81</v>
      </c>
      <c r="B19" s="210">
        <v>1</v>
      </c>
      <c r="C19" s="361" t="s">
        <v>46</v>
      </c>
      <c r="D19" s="363">
        <v>63379357.280000001</v>
      </c>
      <c r="E19" s="363">
        <v>0</v>
      </c>
      <c r="F19" s="363">
        <v>0</v>
      </c>
      <c r="G19" s="363">
        <v>0</v>
      </c>
      <c r="H19" s="362">
        <f t="shared" si="0"/>
        <v>63379357.280000001</v>
      </c>
    </row>
    <row r="20" spans="1:8">
      <c r="A20" s="210">
        <v>81</v>
      </c>
      <c r="B20" s="210">
        <v>3</v>
      </c>
      <c r="C20" s="361" t="s">
        <v>46</v>
      </c>
      <c r="D20" s="363">
        <v>1027024.9699999999</v>
      </c>
      <c r="E20" s="363">
        <v>0</v>
      </c>
      <c r="F20" s="363">
        <v>0</v>
      </c>
      <c r="G20" s="363">
        <v>0</v>
      </c>
      <c r="H20" s="362">
        <f t="shared" si="0"/>
        <v>1027024.9699999999</v>
      </c>
    </row>
    <row r="21" spans="1:8">
      <c r="A21" s="210">
        <v>81</v>
      </c>
      <c r="B21" s="210">
        <v>16</v>
      </c>
      <c r="C21" s="361" t="s">
        <v>46</v>
      </c>
      <c r="D21" s="363">
        <v>0</v>
      </c>
      <c r="E21" s="363">
        <v>0</v>
      </c>
      <c r="F21" s="363">
        <v>330077.64999999997</v>
      </c>
      <c r="G21" s="363">
        <v>0</v>
      </c>
      <c r="H21" s="362">
        <f t="shared" si="0"/>
        <v>330077.64999999997</v>
      </c>
    </row>
    <row r="22" spans="1:8">
      <c r="A22" s="210">
        <v>81</v>
      </c>
      <c r="B22" s="210">
        <v>19</v>
      </c>
      <c r="C22" s="361" t="s">
        <v>46</v>
      </c>
      <c r="D22" s="363">
        <v>0</v>
      </c>
      <c r="E22" s="363">
        <v>0</v>
      </c>
      <c r="F22" s="363">
        <v>51939.999999999993</v>
      </c>
      <c r="G22" s="363">
        <v>0</v>
      </c>
      <c r="H22" s="362">
        <f t="shared" si="0"/>
        <v>51939.999999999993</v>
      </c>
    </row>
    <row r="23" spans="1:8">
      <c r="A23" s="210" t="s">
        <v>494</v>
      </c>
      <c r="B23" s="210">
        <v>2</v>
      </c>
      <c r="C23" s="361" t="s">
        <v>542</v>
      </c>
      <c r="D23" s="363">
        <v>526607910.42999995</v>
      </c>
      <c r="E23" s="363">
        <v>0</v>
      </c>
      <c r="F23" s="363">
        <v>0</v>
      </c>
      <c r="G23" s="363">
        <v>0</v>
      </c>
      <c r="H23" s="362">
        <f t="shared" si="0"/>
        <v>526607910.42999995</v>
      </c>
    </row>
    <row r="24" spans="1:8">
      <c r="A24" s="210" t="s">
        <v>495</v>
      </c>
      <c r="B24" s="210">
        <v>3</v>
      </c>
      <c r="C24" s="361" t="s">
        <v>623</v>
      </c>
      <c r="D24" s="363">
        <v>0</v>
      </c>
      <c r="E24" s="363">
        <v>4027374307.9200001</v>
      </c>
      <c r="F24" s="363">
        <v>0</v>
      </c>
      <c r="G24" s="363">
        <v>0</v>
      </c>
      <c r="H24" s="362">
        <f t="shared" si="0"/>
        <v>4027374307.9200001</v>
      </c>
    </row>
    <row r="25" spans="1:8">
      <c r="A25" s="210">
        <v>108</v>
      </c>
      <c r="B25" s="210">
        <v>1</v>
      </c>
      <c r="C25" s="361" t="s">
        <v>48</v>
      </c>
      <c r="D25" s="363">
        <v>0</v>
      </c>
      <c r="E25" s="363">
        <v>0</v>
      </c>
      <c r="F25" s="363">
        <v>0</v>
      </c>
      <c r="G25" s="363">
        <v>216530.36000000004</v>
      </c>
      <c r="H25" s="362">
        <f t="shared" si="0"/>
        <v>216530.36000000004</v>
      </c>
    </row>
    <row r="26" spans="1:8">
      <c r="A26" s="210">
        <v>109</v>
      </c>
      <c r="B26" s="210">
        <v>1</v>
      </c>
      <c r="C26" s="361" t="s">
        <v>562</v>
      </c>
      <c r="D26" s="363">
        <v>0</v>
      </c>
      <c r="E26" s="363">
        <v>0</v>
      </c>
      <c r="F26" s="363">
        <v>0</v>
      </c>
      <c r="G26" s="363">
        <v>52693.84</v>
      </c>
      <c r="H26" s="362">
        <f t="shared" si="0"/>
        <v>52693.84</v>
      </c>
    </row>
    <row r="27" spans="1:8">
      <c r="A27" s="210">
        <v>117</v>
      </c>
      <c r="B27" s="210">
        <v>1</v>
      </c>
      <c r="C27" s="361" t="s">
        <v>50</v>
      </c>
      <c r="D27" s="363">
        <v>0</v>
      </c>
      <c r="E27" s="363">
        <v>0</v>
      </c>
      <c r="F27" s="363">
        <v>0</v>
      </c>
      <c r="G27" s="363">
        <v>9084801.0099999998</v>
      </c>
      <c r="H27" s="362">
        <f t="shared" si="0"/>
        <v>9084801.0099999998</v>
      </c>
    </row>
    <row r="28" spans="1:8">
      <c r="A28" s="210">
        <v>129</v>
      </c>
      <c r="B28" s="210">
        <v>1</v>
      </c>
      <c r="C28" s="361" t="s">
        <v>52</v>
      </c>
      <c r="D28" s="363">
        <v>0</v>
      </c>
      <c r="E28" s="363">
        <v>0</v>
      </c>
      <c r="F28" s="363">
        <v>0</v>
      </c>
      <c r="G28" s="363">
        <v>95140</v>
      </c>
      <c r="H28" s="362">
        <f t="shared" si="0"/>
        <v>95140</v>
      </c>
    </row>
    <row r="29" spans="1:8">
      <c r="A29" s="210">
        <v>132</v>
      </c>
      <c r="B29" s="210">
        <v>1</v>
      </c>
      <c r="C29" s="361" t="s">
        <v>54</v>
      </c>
      <c r="D29" s="363">
        <v>0</v>
      </c>
      <c r="E29" s="363">
        <v>0</v>
      </c>
      <c r="F29" s="363">
        <v>0</v>
      </c>
      <c r="G29" s="363">
        <v>41766.630000000005</v>
      </c>
      <c r="H29" s="362">
        <f t="shared" si="0"/>
        <v>41766.630000000005</v>
      </c>
    </row>
    <row r="30" spans="1:8">
      <c r="A30" s="210">
        <v>132</v>
      </c>
      <c r="B30" s="210">
        <v>14</v>
      </c>
      <c r="C30" s="361" t="s">
        <v>54</v>
      </c>
      <c r="D30" s="363">
        <v>0</v>
      </c>
      <c r="E30" s="363">
        <v>0</v>
      </c>
      <c r="F30" s="363">
        <v>0</v>
      </c>
      <c r="G30" s="363">
        <v>1908493.01</v>
      </c>
      <c r="H30" s="362">
        <f t="shared" si="0"/>
        <v>1908493.01</v>
      </c>
    </row>
    <row r="31" spans="1:8">
      <c r="A31" s="210">
        <v>133</v>
      </c>
      <c r="B31" s="210">
        <v>1</v>
      </c>
      <c r="C31" s="361" t="s">
        <v>55</v>
      </c>
      <c r="D31" s="363">
        <v>0</v>
      </c>
      <c r="E31" s="363">
        <v>0</v>
      </c>
      <c r="F31" s="363">
        <v>0</v>
      </c>
      <c r="G31" s="363">
        <v>189645.05</v>
      </c>
      <c r="H31" s="362">
        <f t="shared" si="0"/>
        <v>189645.05</v>
      </c>
    </row>
    <row r="32" spans="1:8">
      <c r="A32" s="210">
        <v>134</v>
      </c>
      <c r="B32" s="210">
        <v>1</v>
      </c>
      <c r="C32" s="361" t="s">
        <v>56</v>
      </c>
      <c r="D32" s="363">
        <v>0</v>
      </c>
      <c r="E32" s="363">
        <v>0</v>
      </c>
      <c r="F32" s="363">
        <v>0</v>
      </c>
      <c r="G32" s="363">
        <v>11770361.639999999</v>
      </c>
      <c r="H32" s="362">
        <f t="shared" si="0"/>
        <v>11770361.639999999</v>
      </c>
    </row>
    <row r="33" spans="1:8">
      <c r="A33" s="210">
        <v>170</v>
      </c>
      <c r="B33" s="210">
        <v>1</v>
      </c>
      <c r="C33" s="361" t="s">
        <v>74</v>
      </c>
      <c r="D33" s="363">
        <v>0</v>
      </c>
      <c r="E33" s="363">
        <v>0</v>
      </c>
      <c r="F33" s="363">
        <v>0</v>
      </c>
      <c r="G33" s="363">
        <v>5783.48</v>
      </c>
      <c r="H33" s="362">
        <f t="shared" si="0"/>
        <v>5783.48</v>
      </c>
    </row>
    <row r="34" spans="1:8">
      <c r="A34" s="210">
        <v>170</v>
      </c>
      <c r="B34" s="210">
        <v>6</v>
      </c>
      <c r="C34" s="361" t="s">
        <v>74</v>
      </c>
      <c r="D34" s="363">
        <v>0</v>
      </c>
      <c r="E34" s="363">
        <v>0</v>
      </c>
      <c r="F34" s="363">
        <v>0</v>
      </c>
      <c r="G34" s="363">
        <v>40731.519999999997</v>
      </c>
      <c r="H34" s="362">
        <f t="shared" si="0"/>
        <v>40731.519999999997</v>
      </c>
    </row>
    <row r="35" spans="1:8">
      <c r="A35" s="210">
        <v>170</v>
      </c>
      <c r="B35" s="210">
        <v>7</v>
      </c>
      <c r="C35" s="361" t="s">
        <v>74</v>
      </c>
      <c r="D35" s="363">
        <v>0</v>
      </c>
      <c r="E35" s="363">
        <v>0</v>
      </c>
      <c r="F35" s="363">
        <v>0</v>
      </c>
      <c r="G35" s="363">
        <v>369602.92</v>
      </c>
      <c r="H35" s="362">
        <f t="shared" si="0"/>
        <v>369602.92</v>
      </c>
    </row>
    <row r="36" spans="1:8">
      <c r="A36" s="210">
        <v>192</v>
      </c>
      <c r="B36" s="210">
        <v>1</v>
      </c>
      <c r="C36" s="361" t="s">
        <v>7116</v>
      </c>
      <c r="D36" s="363">
        <v>0</v>
      </c>
      <c r="E36" s="363">
        <v>0</v>
      </c>
      <c r="F36" s="363">
        <v>0</v>
      </c>
      <c r="G36" s="363">
        <v>277634</v>
      </c>
      <c r="H36" s="362">
        <f t="shared" si="0"/>
        <v>277634</v>
      </c>
    </row>
    <row r="37" spans="1:8">
      <c r="A37" s="210">
        <v>203</v>
      </c>
      <c r="B37" s="210">
        <v>1</v>
      </c>
      <c r="C37" s="361" t="s">
        <v>77</v>
      </c>
      <c r="D37" s="363">
        <v>0</v>
      </c>
      <c r="E37" s="363">
        <v>0</v>
      </c>
      <c r="F37" s="363">
        <v>0</v>
      </c>
      <c r="G37" s="363">
        <v>321099.50999999995</v>
      </c>
      <c r="H37" s="362">
        <f t="shared" si="0"/>
        <v>321099.50999999995</v>
      </c>
    </row>
    <row r="38" spans="1:8">
      <c r="A38" s="210">
        <v>222</v>
      </c>
      <c r="B38" s="210">
        <v>1</v>
      </c>
      <c r="C38" s="361" t="s">
        <v>84</v>
      </c>
      <c r="D38" s="363">
        <v>1482348.18</v>
      </c>
      <c r="E38" s="363">
        <v>0</v>
      </c>
      <c r="F38" s="363">
        <v>0</v>
      </c>
      <c r="G38" s="363">
        <v>64481.3</v>
      </c>
      <c r="H38" s="362">
        <f t="shared" si="0"/>
        <v>1546829.48</v>
      </c>
    </row>
    <row r="39" spans="1:8">
      <c r="A39" s="210">
        <v>234</v>
      </c>
      <c r="B39" s="210">
        <v>1</v>
      </c>
      <c r="C39" s="361" t="s">
        <v>563</v>
      </c>
      <c r="D39" s="363">
        <v>0</v>
      </c>
      <c r="E39" s="363">
        <v>0</v>
      </c>
      <c r="F39" s="363">
        <v>0</v>
      </c>
      <c r="G39" s="363">
        <v>65987.42</v>
      </c>
      <c r="H39" s="362">
        <f t="shared" si="0"/>
        <v>65987.42</v>
      </c>
    </row>
    <row r="40" spans="1:8">
      <c r="A40" s="210">
        <v>253</v>
      </c>
      <c r="B40" s="210">
        <v>1</v>
      </c>
      <c r="C40" s="361" t="s">
        <v>94</v>
      </c>
      <c r="D40" s="363">
        <v>158896.28</v>
      </c>
      <c r="E40" s="363">
        <v>0</v>
      </c>
      <c r="F40" s="363">
        <v>0</v>
      </c>
      <c r="G40" s="363">
        <v>0</v>
      </c>
      <c r="H40" s="362">
        <f t="shared" si="0"/>
        <v>158896.28</v>
      </c>
    </row>
    <row r="41" spans="1:8">
      <c r="A41" s="210">
        <v>269</v>
      </c>
      <c r="B41" s="210">
        <v>2</v>
      </c>
      <c r="C41" s="361" t="s">
        <v>99</v>
      </c>
      <c r="D41" s="363">
        <v>0</v>
      </c>
      <c r="E41" s="363">
        <v>0</v>
      </c>
      <c r="F41" s="363">
        <v>0</v>
      </c>
      <c r="G41" s="363">
        <v>9786</v>
      </c>
      <c r="H41" s="362">
        <f t="shared" si="0"/>
        <v>9786</v>
      </c>
    </row>
    <row r="42" spans="1:8">
      <c r="A42" s="210">
        <v>283</v>
      </c>
      <c r="B42" s="210">
        <v>1</v>
      </c>
      <c r="C42" s="361" t="s">
        <v>104</v>
      </c>
      <c r="D42" s="363">
        <v>2306964.62</v>
      </c>
      <c r="E42" s="363">
        <v>0</v>
      </c>
      <c r="F42" s="363">
        <v>0</v>
      </c>
      <c r="G42" s="363">
        <v>18271118</v>
      </c>
      <c r="H42" s="362">
        <f t="shared" si="0"/>
        <v>20578082.620000001</v>
      </c>
    </row>
    <row r="43" spans="1:8">
      <c r="A43" s="210">
        <v>291</v>
      </c>
      <c r="B43" s="210">
        <v>1</v>
      </c>
      <c r="C43" s="361" t="s">
        <v>108</v>
      </c>
      <c r="D43" s="363">
        <v>61926256.720000006</v>
      </c>
      <c r="E43" s="363">
        <v>0</v>
      </c>
      <c r="F43" s="363">
        <v>0</v>
      </c>
      <c r="G43" s="363">
        <v>0</v>
      </c>
      <c r="H43" s="362">
        <f t="shared" si="0"/>
        <v>61926256.720000006</v>
      </c>
    </row>
    <row r="44" spans="1:8">
      <c r="A44" s="210">
        <v>292</v>
      </c>
      <c r="B44" s="210">
        <v>1</v>
      </c>
      <c r="C44" s="361" t="s">
        <v>109</v>
      </c>
      <c r="D44" s="363">
        <v>0</v>
      </c>
      <c r="E44" s="363">
        <v>0</v>
      </c>
      <c r="F44" s="363">
        <v>0</v>
      </c>
      <c r="G44" s="363">
        <v>981674.41999999993</v>
      </c>
      <c r="H44" s="362">
        <f t="shared" si="0"/>
        <v>981674.41999999993</v>
      </c>
    </row>
    <row r="45" spans="1:8">
      <c r="A45" s="210">
        <v>293</v>
      </c>
      <c r="B45" s="210">
        <v>1</v>
      </c>
      <c r="C45" s="361" t="s">
        <v>110</v>
      </c>
      <c r="D45" s="363">
        <v>0</v>
      </c>
      <c r="E45" s="363">
        <v>0</v>
      </c>
      <c r="F45" s="363">
        <v>0</v>
      </c>
      <c r="G45" s="363">
        <v>855</v>
      </c>
      <c r="H45" s="362">
        <f t="shared" si="0"/>
        <v>855</v>
      </c>
    </row>
    <row r="46" spans="1:8">
      <c r="A46" s="210">
        <v>293</v>
      </c>
      <c r="B46" s="210">
        <v>3</v>
      </c>
      <c r="C46" s="361" t="s">
        <v>110</v>
      </c>
      <c r="D46" s="363">
        <v>0</v>
      </c>
      <c r="E46" s="363">
        <v>0</v>
      </c>
      <c r="F46" s="363">
        <v>0</v>
      </c>
      <c r="G46" s="363">
        <v>2995</v>
      </c>
      <c r="H46" s="362">
        <f t="shared" si="0"/>
        <v>2995</v>
      </c>
    </row>
    <row r="47" spans="1:8">
      <c r="A47" s="210">
        <v>293</v>
      </c>
      <c r="B47" s="210">
        <v>4</v>
      </c>
      <c r="C47" s="361" t="s">
        <v>110</v>
      </c>
      <c r="D47" s="363">
        <v>0</v>
      </c>
      <c r="E47" s="363">
        <v>0</v>
      </c>
      <c r="F47" s="363">
        <v>0</v>
      </c>
      <c r="G47" s="363">
        <v>690</v>
      </c>
      <c r="H47" s="362">
        <f t="shared" si="0"/>
        <v>690</v>
      </c>
    </row>
    <row r="48" spans="1:8">
      <c r="A48" s="210">
        <v>294</v>
      </c>
      <c r="B48" s="210">
        <v>1</v>
      </c>
      <c r="C48" s="361" t="s">
        <v>111</v>
      </c>
      <c r="D48" s="363">
        <v>0</v>
      </c>
      <c r="E48" s="363">
        <v>0</v>
      </c>
      <c r="F48" s="363">
        <v>0</v>
      </c>
      <c r="G48" s="363">
        <v>443299.35</v>
      </c>
      <c r="H48" s="362">
        <f t="shared" si="0"/>
        <v>443299.35</v>
      </c>
    </row>
    <row r="49" spans="1:8">
      <c r="A49" s="210">
        <v>295</v>
      </c>
      <c r="B49" s="210">
        <v>1</v>
      </c>
      <c r="C49" s="361" t="s">
        <v>112</v>
      </c>
      <c r="D49" s="363">
        <v>0</v>
      </c>
      <c r="E49" s="363">
        <v>0</v>
      </c>
      <c r="F49" s="363">
        <v>0</v>
      </c>
      <c r="G49" s="363">
        <v>38523</v>
      </c>
      <c r="H49" s="362">
        <f t="shared" si="0"/>
        <v>38523</v>
      </c>
    </row>
    <row r="50" spans="1:8">
      <c r="A50" s="210">
        <v>296</v>
      </c>
      <c r="B50" s="210">
        <v>1</v>
      </c>
      <c r="C50" s="361" t="s">
        <v>113</v>
      </c>
      <c r="D50" s="363">
        <v>0</v>
      </c>
      <c r="E50" s="363">
        <v>0</v>
      </c>
      <c r="F50" s="363">
        <v>0</v>
      </c>
      <c r="G50" s="363">
        <v>1325</v>
      </c>
      <c r="H50" s="362">
        <f t="shared" si="0"/>
        <v>1325</v>
      </c>
    </row>
    <row r="51" spans="1:8">
      <c r="A51" s="210">
        <v>298</v>
      </c>
      <c r="B51" s="210">
        <v>1</v>
      </c>
      <c r="C51" s="361" t="s">
        <v>114</v>
      </c>
      <c r="D51" s="363">
        <v>0</v>
      </c>
      <c r="E51" s="363">
        <v>0</v>
      </c>
      <c r="F51" s="363">
        <v>0</v>
      </c>
      <c r="G51" s="363">
        <v>545338</v>
      </c>
      <c r="H51" s="362">
        <f t="shared" si="0"/>
        <v>545338</v>
      </c>
    </row>
    <row r="52" spans="1:8" ht="25.5">
      <c r="A52" s="210">
        <v>310</v>
      </c>
      <c r="B52" s="210">
        <v>1</v>
      </c>
      <c r="C52" s="361" t="s">
        <v>119</v>
      </c>
      <c r="D52" s="363">
        <v>0</v>
      </c>
      <c r="E52" s="363">
        <v>0</v>
      </c>
      <c r="F52" s="363">
        <v>0</v>
      </c>
      <c r="G52" s="363">
        <v>280532.17</v>
      </c>
      <c r="H52" s="362">
        <f t="shared" si="0"/>
        <v>280532.17</v>
      </c>
    </row>
    <row r="53" spans="1:8">
      <c r="A53" s="210">
        <v>312</v>
      </c>
      <c r="B53" s="210">
        <v>1</v>
      </c>
      <c r="C53" s="361" t="s">
        <v>121</v>
      </c>
      <c r="D53" s="363">
        <v>0</v>
      </c>
      <c r="E53" s="363">
        <v>0</v>
      </c>
      <c r="F53" s="363">
        <v>0</v>
      </c>
      <c r="G53" s="363">
        <v>32174711.650000025</v>
      </c>
      <c r="H53" s="362">
        <f t="shared" si="0"/>
        <v>32174711.650000025</v>
      </c>
    </row>
    <row r="54" spans="1:8">
      <c r="A54" s="210">
        <v>324</v>
      </c>
      <c r="B54" s="210">
        <v>1</v>
      </c>
      <c r="C54" s="361" t="s">
        <v>122</v>
      </c>
      <c r="D54" s="363">
        <v>0</v>
      </c>
      <c r="E54" s="363">
        <v>0</v>
      </c>
      <c r="F54" s="363">
        <v>0</v>
      </c>
      <c r="G54" s="363">
        <v>70602</v>
      </c>
      <c r="H54" s="362">
        <f t="shared" si="0"/>
        <v>70602</v>
      </c>
    </row>
    <row r="55" spans="1:8">
      <c r="A55" s="210">
        <v>347</v>
      </c>
      <c r="B55" s="210">
        <v>1</v>
      </c>
      <c r="C55" s="361" t="s">
        <v>129</v>
      </c>
      <c r="D55" s="363">
        <v>0</v>
      </c>
      <c r="E55" s="363">
        <v>0</v>
      </c>
      <c r="F55" s="363">
        <v>0</v>
      </c>
      <c r="G55" s="363">
        <v>1664148</v>
      </c>
      <c r="H55" s="362">
        <f t="shared" si="0"/>
        <v>1664148</v>
      </c>
    </row>
    <row r="56" spans="1:8">
      <c r="A56" s="210">
        <v>378</v>
      </c>
      <c r="B56" s="210">
        <v>1</v>
      </c>
      <c r="C56" s="361" t="s">
        <v>560</v>
      </c>
      <c r="D56" s="363">
        <v>356934.9</v>
      </c>
      <c r="E56" s="363">
        <v>0</v>
      </c>
      <c r="F56" s="363">
        <v>0</v>
      </c>
      <c r="G56" s="363">
        <v>0</v>
      </c>
      <c r="H56" s="362">
        <f t="shared" si="0"/>
        <v>356934.9</v>
      </c>
    </row>
    <row r="57" spans="1:8">
      <c r="A57" s="210">
        <v>387</v>
      </c>
      <c r="B57" s="210">
        <v>1</v>
      </c>
      <c r="C57" s="361" t="s">
        <v>644</v>
      </c>
      <c r="D57" s="363">
        <v>0</v>
      </c>
      <c r="E57" s="363">
        <v>0</v>
      </c>
      <c r="F57" s="363">
        <v>0</v>
      </c>
      <c r="G57" s="363">
        <v>12729.48</v>
      </c>
      <c r="H57" s="362">
        <f t="shared" si="0"/>
        <v>12729.48</v>
      </c>
    </row>
    <row r="58" spans="1:8">
      <c r="A58" s="210">
        <v>389</v>
      </c>
      <c r="B58" s="210">
        <v>1</v>
      </c>
      <c r="C58" s="361" t="s">
        <v>736</v>
      </c>
      <c r="D58" s="363">
        <v>0</v>
      </c>
      <c r="E58" s="363">
        <v>0</v>
      </c>
      <c r="F58" s="363">
        <v>0</v>
      </c>
      <c r="G58" s="363">
        <v>1300062.5499999998</v>
      </c>
      <c r="H58" s="362">
        <f t="shared" si="0"/>
        <v>1300062.5499999998</v>
      </c>
    </row>
    <row r="59" spans="1:8">
      <c r="A59" s="210">
        <v>389</v>
      </c>
      <c r="B59" s="210">
        <v>2</v>
      </c>
      <c r="C59" s="361" t="s">
        <v>736</v>
      </c>
      <c r="D59" s="363">
        <v>0</v>
      </c>
      <c r="E59" s="363">
        <v>0</v>
      </c>
      <c r="F59" s="363">
        <v>0</v>
      </c>
      <c r="G59" s="363">
        <v>506191.75000000006</v>
      </c>
      <c r="H59" s="362">
        <f t="shared" si="0"/>
        <v>506191.75000000006</v>
      </c>
    </row>
    <row r="60" spans="1:8">
      <c r="A60" s="210">
        <v>389</v>
      </c>
      <c r="B60" s="210">
        <v>3</v>
      </c>
      <c r="C60" s="361" t="s">
        <v>736</v>
      </c>
      <c r="D60" s="363">
        <v>0</v>
      </c>
      <c r="E60" s="363">
        <v>0</v>
      </c>
      <c r="F60" s="363">
        <v>0</v>
      </c>
      <c r="G60" s="363">
        <v>885977.09999999986</v>
      </c>
      <c r="H60" s="362">
        <f t="shared" si="0"/>
        <v>885977.09999999986</v>
      </c>
    </row>
    <row r="61" spans="1:8">
      <c r="A61" s="210">
        <v>389</v>
      </c>
      <c r="B61" s="210">
        <v>4</v>
      </c>
      <c r="C61" s="361" t="s">
        <v>736</v>
      </c>
      <c r="D61" s="363">
        <v>0</v>
      </c>
      <c r="E61" s="363">
        <v>0</v>
      </c>
      <c r="F61" s="363">
        <v>0</v>
      </c>
      <c r="G61" s="363">
        <v>408743.2699999999</v>
      </c>
      <c r="H61" s="362">
        <f t="shared" si="0"/>
        <v>408743.2699999999</v>
      </c>
    </row>
    <row r="62" spans="1:8">
      <c r="A62" s="210">
        <v>389</v>
      </c>
      <c r="B62" s="210">
        <v>5</v>
      </c>
      <c r="C62" s="361" t="s">
        <v>736</v>
      </c>
      <c r="D62" s="363">
        <v>0</v>
      </c>
      <c r="E62" s="363">
        <v>0</v>
      </c>
      <c r="F62" s="363">
        <v>0</v>
      </c>
      <c r="G62" s="363">
        <v>11535.260000000002</v>
      </c>
      <c r="H62" s="362">
        <f t="shared" si="0"/>
        <v>11535.260000000002</v>
      </c>
    </row>
    <row r="63" spans="1:8">
      <c r="A63" s="210">
        <v>525</v>
      </c>
      <c r="B63" s="210">
        <v>1</v>
      </c>
      <c r="C63" s="361" t="s">
        <v>142</v>
      </c>
      <c r="D63" s="363">
        <v>5482.83</v>
      </c>
      <c r="E63" s="363">
        <v>0</v>
      </c>
      <c r="F63" s="363">
        <v>0</v>
      </c>
      <c r="G63" s="363">
        <v>1500000</v>
      </c>
      <c r="H63" s="362">
        <f t="shared" si="0"/>
        <v>1505482.83</v>
      </c>
    </row>
    <row r="64" spans="1:8">
      <c r="A64" s="210">
        <v>548</v>
      </c>
      <c r="B64" s="210">
        <v>1</v>
      </c>
      <c r="C64" s="361" t="s">
        <v>658</v>
      </c>
      <c r="D64" s="363">
        <v>0</v>
      </c>
      <c r="E64" s="363">
        <v>0</v>
      </c>
      <c r="F64" s="363">
        <v>0</v>
      </c>
      <c r="G64" s="363">
        <v>31376.5</v>
      </c>
      <c r="H64" s="362">
        <f t="shared" si="0"/>
        <v>31376.5</v>
      </c>
    </row>
    <row r="65" spans="1:8">
      <c r="A65" s="210">
        <v>548</v>
      </c>
      <c r="B65" s="210">
        <v>2</v>
      </c>
      <c r="C65" s="361" t="s">
        <v>658</v>
      </c>
      <c r="D65" s="363">
        <v>0</v>
      </c>
      <c r="E65" s="363">
        <v>0</v>
      </c>
      <c r="F65" s="363">
        <v>0</v>
      </c>
      <c r="G65" s="363">
        <v>161678.5</v>
      </c>
      <c r="H65" s="362">
        <f t="shared" si="0"/>
        <v>161678.5</v>
      </c>
    </row>
    <row r="66" spans="1:8">
      <c r="A66" s="210">
        <v>548</v>
      </c>
      <c r="B66" s="210">
        <v>5</v>
      </c>
      <c r="C66" s="361" t="s">
        <v>658</v>
      </c>
      <c r="D66" s="363">
        <v>0</v>
      </c>
      <c r="E66" s="363">
        <v>0</v>
      </c>
      <c r="F66" s="363">
        <v>0</v>
      </c>
      <c r="G66" s="363">
        <v>203697.04</v>
      </c>
      <c r="H66" s="362">
        <f t="shared" si="0"/>
        <v>203697.04</v>
      </c>
    </row>
    <row r="67" spans="1:8">
      <c r="A67" s="210">
        <v>548</v>
      </c>
      <c r="B67" s="210">
        <v>11</v>
      </c>
      <c r="C67" s="361" t="s">
        <v>658</v>
      </c>
      <c r="D67" s="363">
        <v>0</v>
      </c>
      <c r="E67" s="363">
        <v>0</v>
      </c>
      <c r="F67" s="363">
        <v>0</v>
      </c>
      <c r="G67" s="363">
        <v>1740</v>
      </c>
      <c r="H67" s="362">
        <f t="shared" si="0"/>
        <v>1740</v>
      </c>
    </row>
    <row r="68" spans="1:8">
      <c r="A68" s="210">
        <v>548</v>
      </c>
      <c r="B68" s="210">
        <v>13</v>
      </c>
      <c r="C68" s="361" t="s">
        <v>658</v>
      </c>
      <c r="D68" s="363">
        <v>0</v>
      </c>
      <c r="E68" s="363">
        <v>0</v>
      </c>
      <c r="F68" s="363">
        <v>0</v>
      </c>
      <c r="G68" s="363">
        <v>66960</v>
      </c>
      <c r="H68" s="362">
        <f t="shared" si="0"/>
        <v>66960</v>
      </c>
    </row>
    <row r="69" spans="1:8">
      <c r="A69" s="210">
        <v>572</v>
      </c>
      <c r="B69" s="210">
        <v>1</v>
      </c>
      <c r="C69" s="361" t="s">
        <v>144</v>
      </c>
      <c r="D69" s="363">
        <v>8061.7100000001374</v>
      </c>
      <c r="E69" s="363">
        <v>0</v>
      </c>
      <c r="F69" s="363">
        <v>0</v>
      </c>
      <c r="G69" s="363">
        <v>0</v>
      </c>
      <c r="H69" s="362">
        <f t="shared" si="0"/>
        <v>8061.7100000001374</v>
      </c>
    </row>
    <row r="70" spans="1:8">
      <c r="A70" s="210">
        <v>573</v>
      </c>
      <c r="B70" s="210">
        <v>1</v>
      </c>
      <c r="C70" s="361" t="s">
        <v>145</v>
      </c>
      <c r="D70" s="363">
        <v>0</v>
      </c>
      <c r="E70" s="363">
        <v>0</v>
      </c>
      <c r="F70" s="363">
        <v>0</v>
      </c>
      <c r="G70" s="363">
        <v>119246.75</v>
      </c>
      <c r="H70" s="362">
        <f t="shared" si="0"/>
        <v>119246.75</v>
      </c>
    </row>
    <row r="71" spans="1:8">
      <c r="A71" s="210">
        <v>586</v>
      </c>
      <c r="B71" s="210">
        <v>1</v>
      </c>
      <c r="C71" s="361" t="s">
        <v>150</v>
      </c>
      <c r="D71" s="363">
        <v>25600</v>
      </c>
      <c r="E71" s="363">
        <v>0</v>
      </c>
      <c r="F71" s="363">
        <v>0</v>
      </c>
      <c r="G71" s="363">
        <v>768402.94</v>
      </c>
      <c r="H71" s="362">
        <f t="shared" si="0"/>
        <v>794002.94</v>
      </c>
    </row>
    <row r="72" spans="1:8">
      <c r="A72" s="210">
        <v>591</v>
      </c>
      <c r="B72" s="210">
        <v>1</v>
      </c>
      <c r="C72" s="361" t="s">
        <v>606</v>
      </c>
      <c r="D72" s="363">
        <v>0</v>
      </c>
      <c r="E72" s="363">
        <v>0</v>
      </c>
      <c r="F72" s="363">
        <v>0</v>
      </c>
      <c r="G72" s="363">
        <v>13176318.43</v>
      </c>
      <c r="H72" s="362">
        <f t="shared" si="0"/>
        <v>13176318.43</v>
      </c>
    </row>
    <row r="73" spans="1:8">
      <c r="A73" s="210">
        <v>594</v>
      </c>
      <c r="B73" s="210">
        <v>1</v>
      </c>
      <c r="C73" s="361" t="s">
        <v>79</v>
      </c>
      <c r="D73" s="363">
        <v>0</v>
      </c>
      <c r="E73" s="363">
        <v>0</v>
      </c>
      <c r="F73" s="363">
        <v>0</v>
      </c>
      <c r="G73" s="363">
        <v>8049149.8000000035</v>
      </c>
      <c r="H73" s="362">
        <f t="shared" si="0"/>
        <v>8049149.8000000035</v>
      </c>
    </row>
    <row r="74" spans="1:8">
      <c r="A74" s="210">
        <v>599</v>
      </c>
      <c r="B74" s="210">
        <v>1</v>
      </c>
      <c r="C74" s="361" t="s">
        <v>630</v>
      </c>
      <c r="D74" s="363">
        <v>479853.70999999996</v>
      </c>
      <c r="E74" s="363">
        <v>0</v>
      </c>
      <c r="F74" s="363">
        <v>0</v>
      </c>
      <c r="G74" s="363">
        <v>0</v>
      </c>
      <c r="H74" s="362">
        <f t="shared" ref="H74:H78" si="1">+D74+E74+F74+G74</f>
        <v>479853.70999999996</v>
      </c>
    </row>
    <row r="75" spans="1:8">
      <c r="A75" s="210">
        <v>599</v>
      </c>
      <c r="B75" s="210">
        <v>3</v>
      </c>
      <c r="C75" s="361" t="s">
        <v>630</v>
      </c>
      <c r="D75" s="363">
        <v>15140098.800000003</v>
      </c>
      <c r="E75" s="363">
        <v>0</v>
      </c>
      <c r="F75" s="363">
        <v>0</v>
      </c>
      <c r="G75" s="363">
        <v>0</v>
      </c>
      <c r="H75" s="362">
        <f t="shared" si="1"/>
        <v>15140098.800000003</v>
      </c>
    </row>
    <row r="76" spans="1:8">
      <c r="A76" s="210">
        <v>660</v>
      </c>
      <c r="B76" s="210">
        <v>1</v>
      </c>
      <c r="C76" s="361" t="s">
        <v>153</v>
      </c>
      <c r="D76" s="363">
        <v>3900000</v>
      </c>
      <c r="E76" s="363">
        <v>0</v>
      </c>
      <c r="F76" s="363">
        <v>0</v>
      </c>
      <c r="G76" s="363">
        <v>41063546.280000009</v>
      </c>
      <c r="H76" s="362">
        <f t="shared" si="1"/>
        <v>44963546.280000009</v>
      </c>
    </row>
    <row r="77" spans="1:8">
      <c r="A77" s="210">
        <v>670</v>
      </c>
      <c r="B77" s="210">
        <v>1</v>
      </c>
      <c r="C77" s="361" t="s">
        <v>155</v>
      </c>
      <c r="D77" s="363">
        <v>0</v>
      </c>
      <c r="E77" s="363">
        <v>0</v>
      </c>
      <c r="F77" s="363">
        <v>0</v>
      </c>
      <c r="G77" s="363">
        <v>411071</v>
      </c>
      <c r="H77" s="362">
        <f t="shared" si="1"/>
        <v>411071</v>
      </c>
    </row>
    <row r="78" spans="1:8">
      <c r="A78" s="210">
        <v>681</v>
      </c>
      <c r="B78" s="210">
        <v>1</v>
      </c>
      <c r="C78" s="361" t="s">
        <v>157</v>
      </c>
      <c r="D78" s="363">
        <v>1657985.51</v>
      </c>
      <c r="E78" s="363">
        <v>0</v>
      </c>
      <c r="F78" s="363">
        <v>0</v>
      </c>
      <c r="G78" s="363">
        <v>3735592.8</v>
      </c>
      <c r="H78" s="362">
        <f t="shared" si="1"/>
        <v>5393578.3099999996</v>
      </c>
    </row>
    <row r="79" spans="1:8">
      <c r="A79" s="337"/>
      <c r="B79" s="337"/>
      <c r="C79" s="338"/>
      <c r="D79" s="296"/>
      <c r="E79" s="296"/>
      <c r="F79" s="296"/>
      <c r="G79" s="296"/>
      <c r="H79" s="297"/>
    </row>
    <row r="80" spans="1:8">
      <c r="C80" s="147" t="s">
        <v>507</v>
      </c>
      <c r="D80" s="113">
        <f>+SUBTOTAL(9,D8:D78)</f>
        <v>753855741.41999996</v>
      </c>
      <c r="E80" s="113">
        <f>+SUBTOTAL(9,E8:E78)</f>
        <v>4027374307.9200001</v>
      </c>
      <c r="F80" s="113">
        <f>+SUBTOTAL(9,F8:F78)</f>
        <v>4514949.5</v>
      </c>
      <c r="G80" s="113">
        <f>+SUBTOTAL(9,G8:G78)</f>
        <v>151404368.73000005</v>
      </c>
      <c r="H80" s="113">
        <f>+SUBTOTAL(9,H8:H78)</f>
        <v>4937149367.5700016</v>
      </c>
    </row>
    <row r="82" spans="1:1" ht="15.75">
      <c r="A82" s="156"/>
    </row>
  </sheetData>
  <autoFilter ref="A7:H78"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79"/>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616</v>
      </c>
    </row>
    <row r="2" spans="1:6" ht="15.75">
      <c r="A2" s="162" t="s">
        <v>607</v>
      </c>
    </row>
    <row r="3" spans="1:6">
      <c r="A3" s="162" t="str">
        <f>+'CUT MN'!A3</f>
        <v>CORRESPONDIENTE AL PERIODO DE ENERO A MAYO DE 2026</v>
      </c>
    </row>
    <row r="4" spans="1:6">
      <c r="A4" s="167" t="str">
        <f>+'CUT MN'!A4</f>
        <v>ACTUALIZADO AL : 08 de junio de 2026 Hrs. 14:00</v>
      </c>
    </row>
    <row r="6" spans="1:6" s="172" customFormat="1" ht="30">
      <c r="A6" s="168" t="s">
        <v>617</v>
      </c>
      <c r="B6" s="168" t="s">
        <v>618</v>
      </c>
      <c r="C6" s="169" t="s">
        <v>619</v>
      </c>
      <c r="D6" s="170" t="s">
        <v>34</v>
      </c>
      <c r="E6" s="169" t="s">
        <v>620</v>
      </c>
      <c r="F6" s="171" t="s">
        <v>621</v>
      </c>
    </row>
    <row r="7" spans="1:6">
      <c r="A7" s="365" t="s">
        <v>1572</v>
      </c>
      <c r="B7" s="366" t="s">
        <v>1573</v>
      </c>
      <c r="C7" s="69">
        <v>16</v>
      </c>
      <c r="D7" s="367" t="s">
        <v>39</v>
      </c>
      <c r="E7" s="68">
        <v>3</v>
      </c>
      <c r="F7" s="368">
        <v>3657.5</v>
      </c>
    </row>
    <row r="8" spans="1:6" ht="25.5">
      <c r="A8" s="365" t="s">
        <v>1574</v>
      </c>
      <c r="B8" s="366" t="s">
        <v>1575</v>
      </c>
      <c r="C8" s="69">
        <v>16</v>
      </c>
      <c r="D8" s="367" t="s">
        <v>39</v>
      </c>
      <c r="E8" s="68">
        <v>7</v>
      </c>
      <c r="F8" s="368">
        <v>522767.01</v>
      </c>
    </row>
    <row r="9" spans="1:6" ht="38.25">
      <c r="A9" s="365" t="s">
        <v>3380</v>
      </c>
      <c r="B9" s="366" t="s">
        <v>3381</v>
      </c>
      <c r="C9" s="69">
        <v>16</v>
      </c>
      <c r="D9" s="367" t="s">
        <v>39</v>
      </c>
      <c r="E9" s="68">
        <v>7</v>
      </c>
      <c r="F9" s="368">
        <v>11495</v>
      </c>
    </row>
    <row r="10" spans="1:6" ht="25.5">
      <c r="A10" s="365" t="s">
        <v>1576</v>
      </c>
      <c r="B10" s="366" t="s">
        <v>1577</v>
      </c>
      <c r="C10" s="69">
        <v>16</v>
      </c>
      <c r="D10" s="367" t="s">
        <v>39</v>
      </c>
      <c r="E10" s="68">
        <v>10</v>
      </c>
      <c r="F10" s="368">
        <v>7192.26</v>
      </c>
    </row>
    <row r="11" spans="1:6" ht="38.25">
      <c r="A11" s="365" t="s">
        <v>1578</v>
      </c>
      <c r="B11" s="366" t="s">
        <v>1579</v>
      </c>
      <c r="C11" s="69">
        <v>16</v>
      </c>
      <c r="D11" s="367" t="s">
        <v>39</v>
      </c>
      <c r="E11" s="68">
        <v>11</v>
      </c>
      <c r="F11" s="368">
        <v>173714.25</v>
      </c>
    </row>
    <row r="12" spans="1:6" ht="38.25">
      <c r="A12" s="365" t="s">
        <v>1580</v>
      </c>
      <c r="B12" s="366" t="s">
        <v>1581</v>
      </c>
      <c r="C12" s="69">
        <v>16</v>
      </c>
      <c r="D12" s="367" t="s">
        <v>39</v>
      </c>
      <c r="E12" s="68">
        <v>12</v>
      </c>
      <c r="F12" s="368">
        <v>928785.61</v>
      </c>
    </row>
    <row r="13" spans="1:6" ht="38.25">
      <c r="A13" s="365" t="s">
        <v>1582</v>
      </c>
      <c r="B13" s="366" t="s">
        <v>1583</v>
      </c>
      <c r="C13" s="69">
        <v>16</v>
      </c>
      <c r="D13" s="367" t="s">
        <v>39</v>
      </c>
      <c r="E13" s="68">
        <v>13</v>
      </c>
      <c r="F13" s="368">
        <v>54800</v>
      </c>
    </row>
    <row r="14" spans="1:6" ht="38.25">
      <c r="A14" s="365" t="s">
        <v>1584</v>
      </c>
      <c r="B14" s="366" t="s">
        <v>1585</v>
      </c>
      <c r="C14" s="69">
        <v>16</v>
      </c>
      <c r="D14" s="367" t="s">
        <v>39</v>
      </c>
      <c r="E14" s="68">
        <v>15</v>
      </c>
      <c r="F14" s="368">
        <v>18426982.380000003</v>
      </c>
    </row>
    <row r="15" spans="1:6" ht="25.5">
      <c r="A15" s="365" t="s">
        <v>1586</v>
      </c>
      <c r="B15" s="366" t="s">
        <v>1587</v>
      </c>
      <c r="C15" s="69">
        <v>16</v>
      </c>
      <c r="D15" s="367" t="s">
        <v>39</v>
      </c>
      <c r="E15" s="68">
        <v>16</v>
      </c>
      <c r="F15" s="368">
        <v>538193.18999999994</v>
      </c>
    </row>
    <row r="16" spans="1:6" ht="25.5">
      <c r="A16" s="365" t="s">
        <v>1588</v>
      </c>
      <c r="B16" s="366" t="s">
        <v>1589</v>
      </c>
      <c r="C16" s="69">
        <v>16</v>
      </c>
      <c r="D16" s="367" t="s">
        <v>39</v>
      </c>
      <c r="E16" s="68">
        <v>17</v>
      </c>
      <c r="F16" s="368">
        <v>426490.54</v>
      </c>
    </row>
    <row r="17" spans="1:6">
      <c r="A17" s="365" t="s">
        <v>1590</v>
      </c>
      <c r="B17" s="366" t="s">
        <v>1591</v>
      </c>
      <c r="C17" s="69">
        <v>16</v>
      </c>
      <c r="D17" s="367" t="s">
        <v>39</v>
      </c>
      <c r="E17" s="68">
        <v>20</v>
      </c>
      <c r="F17" s="368">
        <v>592229.16</v>
      </c>
    </row>
    <row r="18" spans="1:6" ht="25.5">
      <c r="A18" s="365" t="s">
        <v>1592</v>
      </c>
      <c r="B18" s="366" t="s">
        <v>1593</v>
      </c>
      <c r="C18" s="69">
        <v>16</v>
      </c>
      <c r="D18" s="367" t="s">
        <v>39</v>
      </c>
      <c r="E18" s="68">
        <v>22</v>
      </c>
      <c r="F18" s="368">
        <v>3161879.78</v>
      </c>
    </row>
    <row r="19" spans="1:6" ht="25.5">
      <c r="A19" s="365" t="s">
        <v>1594</v>
      </c>
      <c r="B19" s="366" t="s">
        <v>1595</v>
      </c>
      <c r="C19" s="69">
        <v>16</v>
      </c>
      <c r="D19" s="367" t="s">
        <v>39</v>
      </c>
      <c r="E19" s="68">
        <v>23</v>
      </c>
      <c r="F19" s="368">
        <v>2317545.29</v>
      </c>
    </row>
    <row r="20" spans="1:6" ht="25.5">
      <c r="A20" s="365" t="s">
        <v>7117</v>
      </c>
      <c r="B20" s="366" t="s">
        <v>7118</v>
      </c>
      <c r="C20" s="69">
        <v>16</v>
      </c>
      <c r="D20" s="367" t="s">
        <v>39</v>
      </c>
      <c r="E20" s="68">
        <v>24</v>
      </c>
      <c r="F20" s="368">
        <v>1597287.5</v>
      </c>
    </row>
    <row r="21" spans="1:6">
      <c r="A21" s="365" t="s">
        <v>1596</v>
      </c>
      <c r="B21" s="366" t="s">
        <v>1597</v>
      </c>
      <c r="C21" s="69">
        <v>16</v>
      </c>
      <c r="D21" s="367" t="s">
        <v>39</v>
      </c>
      <c r="E21" s="68">
        <v>25</v>
      </c>
      <c r="F21" s="368">
        <v>163514.73000000001</v>
      </c>
    </row>
    <row r="22" spans="1:6" ht="25.5">
      <c r="A22" s="365" t="s">
        <v>1598</v>
      </c>
      <c r="B22" s="366" t="s">
        <v>1599</v>
      </c>
      <c r="C22" s="69">
        <v>16</v>
      </c>
      <c r="D22" s="367" t="s">
        <v>39</v>
      </c>
      <c r="E22" s="68">
        <v>26</v>
      </c>
      <c r="F22" s="368">
        <v>2039103.2799999996</v>
      </c>
    </row>
    <row r="23" spans="1:6">
      <c r="A23" s="365" t="s">
        <v>1600</v>
      </c>
      <c r="B23" s="366" t="s">
        <v>1601</v>
      </c>
      <c r="C23" s="69">
        <v>16</v>
      </c>
      <c r="D23" s="367" t="s">
        <v>39</v>
      </c>
      <c r="E23" s="68">
        <v>27</v>
      </c>
      <c r="F23" s="368">
        <v>23547.95</v>
      </c>
    </row>
    <row r="24" spans="1:6" ht="25.5">
      <c r="A24" s="365" t="s">
        <v>1602</v>
      </c>
      <c r="B24" s="366" t="s">
        <v>1603</v>
      </c>
      <c r="C24" s="69">
        <v>16</v>
      </c>
      <c r="D24" s="367" t="s">
        <v>39</v>
      </c>
      <c r="E24" s="68">
        <v>29</v>
      </c>
      <c r="F24" s="368">
        <v>10091035.68</v>
      </c>
    </row>
    <row r="25" spans="1:6" ht="25.5">
      <c r="A25" s="365" t="s">
        <v>7119</v>
      </c>
      <c r="B25" s="366" t="s">
        <v>7120</v>
      </c>
      <c r="C25" s="69">
        <v>16</v>
      </c>
      <c r="D25" s="367" t="s">
        <v>39</v>
      </c>
      <c r="E25" s="68">
        <v>31</v>
      </c>
      <c r="F25" s="368">
        <v>173060</v>
      </c>
    </row>
    <row r="26" spans="1:6">
      <c r="A26" s="365" t="s">
        <v>1604</v>
      </c>
      <c r="B26" s="366" t="s">
        <v>1605</v>
      </c>
      <c r="C26" s="69">
        <v>25</v>
      </c>
      <c r="D26" s="367" t="s">
        <v>41</v>
      </c>
      <c r="E26" s="68">
        <v>1</v>
      </c>
      <c r="F26" s="368">
        <v>15700</v>
      </c>
    </row>
    <row r="27" spans="1:6" ht="25.5">
      <c r="A27" s="365" t="s">
        <v>7121</v>
      </c>
      <c r="B27" s="366" t="s">
        <v>7122</v>
      </c>
      <c r="C27" s="69">
        <v>41</v>
      </c>
      <c r="D27" s="367" t="s">
        <v>879</v>
      </c>
      <c r="E27" s="68">
        <v>1</v>
      </c>
      <c r="F27" s="368">
        <v>59460</v>
      </c>
    </row>
    <row r="28" spans="1:6" ht="25.5">
      <c r="A28" s="365" t="s">
        <v>4680</v>
      </c>
      <c r="B28" s="366" t="s">
        <v>4681</v>
      </c>
      <c r="C28" s="69">
        <v>41</v>
      </c>
      <c r="D28" s="367" t="s">
        <v>879</v>
      </c>
      <c r="E28" s="68">
        <v>15</v>
      </c>
      <c r="F28" s="368">
        <v>2788956</v>
      </c>
    </row>
    <row r="29" spans="1:6" ht="25.5">
      <c r="A29" s="365" t="s">
        <v>4682</v>
      </c>
      <c r="B29" s="366" t="s">
        <v>4683</v>
      </c>
      <c r="C29" s="69">
        <v>41</v>
      </c>
      <c r="D29" s="367" t="s">
        <v>879</v>
      </c>
      <c r="E29" s="68">
        <v>15</v>
      </c>
      <c r="F29" s="368">
        <v>316725</v>
      </c>
    </row>
    <row r="30" spans="1:6" ht="25.5">
      <c r="A30" s="365" t="s">
        <v>7123</v>
      </c>
      <c r="B30" s="366" t="s">
        <v>7124</v>
      </c>
      <c r="C30" s="69">
        <v>41</v>
      </c>
      <c r="D30" s="367" t="s">
        <v>879</v>
      </c>
      <c r="E30" s="68">
        <v>15</v>
      </c>
      <c r="F30" s="368">
        <v>503706.33999999991</v>
      </c>
    </row>
    <row r="31" spans="1:6" ht="25.5">
      <c r="A31" s="365" t="s">
        <v>7125</v>
      </c>
      <c r="B31" s="366" t="s">
        <v>7126</v>
      </c>
      <c r="C31" s="69">
        <v>41</v>
      </c>
      <c r="D31" s="367" t="s">
        <v>879</v>
      </c>
      <c r="E31" s="68">
        <v>18</v>
      </c>
      <c r="F31" s="368">
        <v>1467176.4199999985</v>
      </c>
    </row>
    <row r="32" spans="1:6" ht="38.25">
      <c r="A32" s="365" t="s">
        <v>811</v>
      </c>
      <c r="B32" s="366" t="s">
        <v>812</v>
      </c>
      <c r="C32" s="69">
        <v>46</v>
      </c>
      <c r="D32" s="367" t="s">
        <v>719</v>
      </c>
      <c r="E32" s="68">
        <v>2</v>
      </c>
      <c r="F32" s="368">
        <v>1209756</v>
      </c>
    </row>
    <row r="33" spans="1:6" ht="25.5">
      <c r="A33" s="365" t="s">
        <v>835</v>
      </c>
      <c r="B33" s="366" t="s">
        <v>3382</v>
      </c>
      <c r="C33" s="69">
        <v>46</v>
      </c>
      <c r="D33" s="367" t="s">
        <v>719</v>
      </c>
      <c r="E33" s="68">
        <v>2</v>
      </c>
      <c r="F33" s="368">
        <v>32562.600000000002</v>
      </c>
    </row>
    <row r="34" spans="1:6" ht="25.5">
      <c r="A34" s="365" t="s">
        <v>861</v>
      </c>
      <c r="B34" s="366" t="s">
        <v>862</v>
      </c>
      <c r="C34" s="69">
        <v>46</v>
      </c>
      <c r="D34" s="367" t="s">
        <v>719</v>
      </c>
      <c r="E34" s="68">
        <v>11</v>
      </c>
      <c r="F34" s="368">
        <v>24140</v>
      </c>
    </row>
    <row r="35" spans="1:6" ht="25.5">
      <c r="A35" s="365" t="s">
        <v>3383</v>
      </c>
      <c r="B35" s="366" t="s">
        <v>3384</v>
      </c>
      <c r="C35" s="69">
        <v>70</v>
      </c>
      <c r="D35" s="367" t="s">
        <v>44</v>
      </c>
      <c r="E35" s="68">
        <v>1</v>
      </c>
      <c r="F35" s="368">
        <v>41571948.5</v>
      </c>
    </row>
    <row r="36" spans="1:6" ht="25.5">
      <c r="A36" s="365" t="s">
        <v>863</v>
      </c>
      <c r="B36" s="366" t="s">
        <v>3385</v>
      </c>
      <c r="C36" s="69">
        <v>70</v>
      </c>
      <c r="D36" s="367" t="s">
        <v>44</v>
      </c>
      <c r="E36" s="68">
        <v>1</v>
      </c>
      <c r="F36" s="368">
        <v>1501297.5</v>
      </c>
    </row>
    <row r="37" spans="1:6" ht="38.25">
      <c r="A37" s="365" t="s">
        <v>3386</v>
      </c>
      <c r="B37" s="366" t="s">
        <v>3387</v>
      </c>
      <c r="C37" s="69">
        <v>86</v>
      </c>
      <c r="D37" s="367" t="s">
        <v>47</v>
      </c>
      <c r="E37" s="68">
        <v>3</v>
      </c>
      <c r="F37" s="368">
        <v>1200</v>
      </c>
    </row>
    <row r="38" spans="1:6" ht="25.5">
      <c r="A38" s="365" t="s">
        <v>3388</v>
      </c>
      <c r="B38" s="366" t="s">
        <v>3389</v>
      </c>
      <c r="C38" s="69">
        <v>86</v>
      </c>
      <c r="D38" s="367" t="s">
        <v>47</v>
      </c>
      <c r="E38" s="68">
        <v>3</v>
      </c>
      <c r="F38" s="368">
        <v>1604827.5400000003</v>
      </c>
    </row>
    <row r="39" spans="1:6" ht="25.5">
      <c r="A39" s="365" t="s">
        <v>1606</v>
      </c>
      <c r="B39" s="366" t="s">
        <v>1607</v>
      </c>
      <c r="C39" s="69">
        <v>86</v>
      </c>
      <c r="D39" s="367" t="s">
        <v>47</v>
      </c>
      <c r="E39" s="68">
        <v>3</v>
      </c>
      <c r="F39" s="368">
        <v>114870</v>
      </c>
    </row>
    <row r="40" spans="1:6" ht="25.5">
      <c r="A40" s="365" t="s">
        <v>3390</v>
      </c>
      <c r="B40" s="366" t="s">
        <v>3391</v>
      </c>
      <c r="C40" s="69">
        <v>86</v>
      </c>
      <c r="D40" s="367" t="s">
        <v>47</v>
      </c>
      <c r="E40" s="68">
        <v>3</v>
      </c>
      <c r="F40" s="368">
        <v>5125.5</v>
      </c>
    </row>
    <row r="41" spans="1:6" ht="25.5">
      <c r="A41" s="365" t="s">
        <v>1608</v>
      </c>
      <c r="B41" s="366" t="s">
        <v>1609</v>
      </c>
      <c r="C41" s="69">
        <v>86</v>
      </c>
      <c r="D41" s="367" t="s">
        <v>47</v>
      </c>
      <c r="E41" s="68">
        <v>3</v>
      </c>
      <c r="F41" s="368">
        <v>150</v>
      </c>
    </row>
    <row r="42" spans="1:6" ht="38.25">
      <c r="A42" s="365" t="s">
        <v>813</v>
      </c>
      <c r="B42" s="366" t="s">
        <v>3392</v>
      </c>
      <c r="C42" s="69" t="s">
        <v>494</v>
      </c>
      <c r="D42" s="367" t="s">
        <v>542</v>
      </c>
      <c r="E42" s="68">
        <v>2</v>
      </c>
      <c r="F42" s="368">
        <v>39230</v>
      </c>
    </row>
    <row r="43" spans="1:6" ht="38.25">
      <c r="A43" s="365" t="s">
        <v>814</v>
      </c>
      <c r="B43" s="366" t="s">
        <v>815</v>
      </c>
      <c r="C43" s="69" t="s">
        <v>494</v>
      </c>
      <c r="D43" s="367" t="s">
        <v>542</v>
      </c>
      <c r="E43" s="68">
        <v>2</v>
      </c>
      <c r="F43" s="368">
        <v>940</v>
      </c>
    </row>
    <row r="44" spans="1:6" ht="25.5">
      <c r="A44" s="365" t="s">
        <v>4684</v>
      </c>
      <c r="B44" s="366" t="s">
        <v>4685</v>
      </c>
      <c r="C44" s="69">
        <v>111</v>
      </c>
      <c r="D44" s="367" t="s">
        <v>49</v>
      </c>
      <c r="E44" s="68">
        <v>1</v>
      </c>
      <c r="F44" s="368">
        <v>886</v>
      </c>
    </row>
    <row r="45" spans="1:6" ht="51">
      <c r="A45" s="365" t="s">
        <v>833</v>
      </c>
      <c r="B45" s="366" t="s">
        <v>3393</v>
      </c>
      <c r="C45" s="69">
        <v>132</v>
      </c>
      <c r="D45" s="367" t="s">
        <v>54</v>
      </c>
      <c r="E45" s="68">
        <v>1</v>
      </c>
      <c r="F45" s="368">
        <v>47239</v>
      </c>
    </row>
    <row r="46" spans="1:6" ht="25.5">
      <c r="A46" s="365" t="s">
        <v>837</v>
      </c>
      <c r="B46" s="366" t="s">
        <v>838</v>
      </c>
      <c r="C46" s="69">
        <v>132</v>
      </c>
      <c r="D46" s="367" t="s">
        <v>54</v>
      </c>
      <c r="E46" s="68">
        <v>3</v>
      </c>
      <c r="F46" s="368">
        <v>100590</v>
      </c>
    </row>
    <row r="47" spans="1:6" ht="25.5">
      <c r="A47" s="365" t="s">
        <v>3394</v>
      </c>
      <c r="B47" s="366" t="s">
        <v>3395</v>
      </c>
      <c r="C47" s="69">
        <v>132</v>
      </c>
      <c r="D47" s="367" t="s">
        <v>54</v>
      </c>
      <c r="E47" s="68">
        <v>10</v>
      </c>
      <c r="F47" s="368">
        <v>6958389</v>
      </c>
    </row>
    <row r="48" spans="1:6" ht="25.5">
      <c r="A48" s="365" t="s">
        <v>868</v>
      </c>
      <c r="B48" s="366" t="s">
        <v>3396</v>
      </c>
      <c r="C48" s="69">
        <v>133</v>
      </c>
      <c r="D48" s="367" t="s">
        <v>55</v>
      </c>
      <c r="E48" s="68">
        <v>1</v>
      </c>
      <c r="F48" s="368">
        <v>3185.2400000000002</v>
      </c>
    </row>
    <row r="49" spans="1:6" ht="25.5">
      <c r="A49" s="365" t="s">
        <v>816</v>
      </c>
      <c r="B49" s="366" t="s">
        <v>817</v>
      </c>
      <c r="C49" s="69">
        <v>137</v>
      </c>
      <c r="D49" s="367" t="s">
        <v>57</v>
      </c>
      <c r="E49" s="68">
        <v>1</v>
      </c>
      <c r="F49" s="368">
        <v>86634.37</v>
      </c>
    </row>
    <row r="50" spans="1:6" ht="25.5">
      <c r="A50" s="365" t="s">
        <v>4686</v>
      </c>
      <c r="B50" s="366" t="s">
        <v>4687</v>
      </c>
      <c r="C50" s="69">
        <v>150</v>
      </c>
      <c r="D50" s="367" t="s">
        <v>66</v>
      </c>
      <c r="E50" s="68">
        <v>1</v>
      </c>
      <c r="F50" s="368">
        <v>13706.98</v>
      </c>
    </row>
    <row r="51" spans="1:6" ht="25.5">
      <c r="A51" s="365" t="s">
        <v>818</v>
      </c>
      <c r="B51" s="366" t="s">
        <v>3397</v>
      </c>
      <c r="C51" s="69">
        <v>155</v>
      </c>
      <c r="D51" s="367" t="s">
        <v>70</v>
      </c>
      <c r="E51" s="68">
        <v>1</v>
      </c>
      <c r="F51" s="368">
        <v>1510382.46</v>
      </c>
    </row>
    <row r="52" spans="1:6" ht="25.5">
      <c r="A52" s="365" t="s">
        <v>819</v>
      </c>
      <c r="B52" s="366" t="s">
        <v>3398</v>
      </c>
      <c r="C52" s="69">
        <v>155</v>
      </c>
      <c r="D52" s="367" t="s">
        <v>70</v>
      </c>
      <c r="E52" s="68">
        <v>1</v>
      </c>
      <c r="F52" s="368">
        <v>58822715.369999997</v>
      </c>
    </row>
    <row r="53" spans="1:6" ht="38.25">
      <c r="A53" s="365" t="s">
        <v>7127</v>
      </c>
      <c r="B53" s="366" t="s">
        <v>7128</v>
      </c>
      <c r="C53" s="69">
        <v>200</v>
      </c>
      <c r="D53" s="367" t="s">
        <v>76</v>
      </c>
      <c r="E53" s="68">
        <v>1</v>
      </c>
      <c r="F53" s="368">
        <v>1071</v>
      </c>
    </row>
    <row r="54" spans="1:6" ht="38.25">
      <c r="A54" s="365" t="s">
        <v>4688</v>
      </c>
      <c r="B54" s="366" t="s">
        <v>4689</v>
      </c>
      <c r="C54" s="69">
        <v>249</v>
      </c>
      <c r="D54" s="367" t="s">
        <v>92</v>
      </c>
      <c r="E54" s="68">
        <v>1</v>
      </c>
      <c r="F54" s="368">
        <v>1050</v>
      </c>
    </row>
    <row r="55" spans="1:6" ht="25.5">
      <c r="A55" s="365" t="s">
        <v>3399</v>
      </c>
      <c r="B55" s="366" t="s">
        <v>3400</v>
      </c>
      <c r="C55" s="69">
        <v>249</v>
      </c>
      <c r="D55" s="367" t="s">
        <v>92</v>
      </c>
      <c r="E55" s="68">
        <v>1</v>
      </c>
      <c r="F55" s="368">
        <v>841803.36</v>
      </c>
    </row>
    <row r="56" spans="1:6" ht="25.5">
      <c r="A56" s="365" t="s">
        <v>3401</v>
      </c>
      <c r="B56" s="366" t="s">
        <v>3402</v>
      </c>
      <c r="C56" s="69">
        <v>249</v>
      </c>
      <c r="D56" s="367" t="s">
        <v>92</v>
      </c>
      <c r="E56" s="68">
        <v>1</v>
      </c>
      <c r="F56" s="368">
        <v>2772</v>
      </c>
    </row>
    <row r="57" spans="1:6" ht="25.5">
      <c r="A57" s="365" t="s">
        <v>7129</v>
      </c>
      <c r="B57" s="366" t="s">
        <v>7130</v>
      </c>
      <c r="C57" s="69">
        <v>287</v>
      </c>
      <c r="D57" s="367" t="s">
        <v>105</v>
      </c>
      <c r="E57" s="68">
        <v>2</v>
      </c>
      <c r="F57" s="368">
        <v>47840</v>
      </c>
    </row>
    <row r="58" spans="1:6" ht="25.5">
      <c r="A58" s="365" t="s">
        <v>7131</v>
      </c>
      <c r="B58" s="366" t="s">
        <v>7132</v>
      </c>
      <c r="C58" s="69">
        <v>287</v>
      </c>
      <c r="D58" s="367" t="s">
        <v>105</v>
      </c>
      <c r="E58" s="68">
        <v>10</v>
      </c>
      <c r="F58" s="368">
        <v>60748.26</v>
      </c>
    </row>
    <row r="59" spans="1:6" ht="25.5">
      <c r="A59" s="365" t="s">
        <v>1610</v>
      </c>
      <c r="B59" s="366" t="s">
        <v>1611</v>
      </c>
      <c r="C59" s="69">
        <v>290</v>
      </c>
      <c r="D59" s="367" t="s">
        <v>107</v>
      </c>
      <c r="E59" s="68">
        <v>1</v>
      </c>
      <c r="F59" s="368">
        <v>30730</v>
      </c>
    </row>
    <row r="60" spans="1:6" ht="25.5">
      <c r="A60" s="365" t="s">
        <v>3403</v>
      </c>
      <c r="B60" s="366" t="s">
        <v>3404</v>
      </c>
      <c r="C60" s="69">
        <v>296</v>
      </c>
      <c r="D60" s="367" t="s">
        <v>113</v>
      </c>
      <c r="E60" s="68">
        <v>1</v>
      </c>
      <c r="F60" s="368">
        <v>4040</v>
      </c>
    </row>
    <row r="61" spans="1:6" ht="25.5">
      <c r="A61" s="365" t="s">
        <v>852</v>
      </c>
      <c r="B61" s="366" t="s">
        <v>853</v>
      </c>
      <c r="C61" s="69">
        <v>299</v>
      </c>
      <c r="D61" s="367" t="s">
        <v>115</v>
      </c>
      <c r="E61" s="68">
        <v>1</v>
      </c>
      <c r="F61" s="368">
        <v>159544</v>
      </c>
    </row>
    <row r="62" spans="1:6" ht="25.5">
      <c r="A62" s="365" t="s">
        <v>3405</v>
      </c>
      <c r="B62" s="366" t="s">
        <v>3406</v>
      </c>
      <c r="C62" s="69">
        <v>311</v>
      </c>
      <c r="D62" s="367" t="s">
        <v>120</v>
      </c>
      <c r="E62" s="68">
        <v>1</v>
      </c>
      <c r="F62" s="368">
        <v>32128.400000000001</v>
      </c>
    </row>
    <row r="63" spans="1:6" ht="25.5">
      <c r="A63" s="365" t="s">
        <v>1612</v>
      </c>
      <c r="B63" s="366" t="s">
        <v>1613</v>
      </c>
      <c r="C63" s="69">
        <v>311</v>
      </c>
      <c r="D63" s="367" t="s">
        <v>120</v>
      </c>
      <c r="E63" s="68">
        <v>1</v>
      </c>
      <c r="F63" s="368">
        <v>95627</v>
      </c>
    </row>
    <row r="64" spans="1:6">
      <c r="A64" s="365" t="s">
        <v>857</v>
      </c>
      <c r="B64" s="366" t="s">
        <v>858</v>
      </c>
      <c r="C64" s="69">
        <v>345</v>
      </c>
      <c r="D64" s="367" t="s">
        <v>127</v>
      </c>
      <c r="E64" s="68">
        <v>1</v>
      </c>
      <c r="F64" s="368">
        <v>2540</v>
      </c>
    </row>
    <row r="65" spans="1:6">
      <c r="A65" s="365" t="s">
        <v>3407</v>
      </c>
      <c r="B65" s="366" t="s">
        <v>3408</v>
      </c>
      <c r="C65" s="69">
        <v>345</v>
      </c>
      <c r="D65" s="367" t="s">
        <v>127</v>
      </c>
      <c r="E65" s="68">
        <v>1</v>
      </c>
      <c r="F65" s="368">
        <v>1700</v>
      </c>
    </row>
    <row r="66" spans="1:6">
      <c r="A66" s="365" t="s">
        <v>3409</v>
      </c>
      <c r="B66" s="366" t="s">
        <v>3410</v>
      </c>
      <c r="C66" s="69">
        <v>345</v>
      </c>
      <c r="D66" s="367" t="s">
        <v>127</v>
      </c>
      <c r="E66" s="68">
        <v>1</v>
      </c>
      <c r="F66" s="368">
        <v>26384</v>
      </c>
    </row>
    <row r="67" spans="1:6" ht="25.5">
      <c r="A67" s="365" t="s">
        <v>839</v>
      </c>
      <c r="B67" s="366" t="s">
        <v>840</v>
      </c>
      <c r="C67" s="69">
        <v>385</v>
      </c>
      <c r="D67" s="367" t="s">
        <v>624</v>
      </c>
      <c r="E67" s="68">
        <v>1</v>
      </c>
      <c r="F67" s="368">
        <v>1066.5</v>
      </c>
    </row>
    <row r="68" spans="1:6" ht="25.5">
      <c r="A68" s="365" t="s">
        <v>820</v>
      </c>
      <c r="B68" s="366" t="s">
        <v>3411</v>
      </c>
      <c r="C68" s="69">
        <v>572</v>
      </c>
      <c r="D68" s="367" t="s">
        <v>144</v>
      </c>
      <c r="E68" s="68">
        <v>1</v>
      </c>
      <c r="F68" s="368">
        <v>17473</v>
      </c>
    </row>
    <row r="69" spans="1:6" ht="25.5">
      <c r="A69" s="365" t="s">
        <v>821</v>
      </c>
      <c r="B69" s="366" t="s">
        <v>834</v>
      </c>
      <c r="C69" s="69">
        <v>572</v>
      </c>
      <c r="D69" s="367" t="s">
        <v>144</v>
      </c>
      <c r="E69" s="68">
        <v>1</v>
      </c>
      <c r="F69" s="368">
        <v>208889.2</v>
      </c>
    </row>
    <row r="70" spans="1:6" ht="25.5">
      <c r="A70" s="365" t="s">
        <v>830</v>
      </c>
      <c r="B70" s="366" t="s">
        <v>831</v>
      </c>
      <c r="C70" s="69">
        <v>572</v>
      </c>
      <c r="D70" s="367" t="s">
        <v>144</v>
      </c>
      <c r="E70" s="68">
        <v>1</v>
      </c>
      <c r="F70" s="368">
        <v>1096070.1200000001</v>
      </c>
    </row>
    <row r="71" spans="1:6" ht="25.5">
      <c r="A71" s="365" t="s">
        <v>3412</v>
      </c>
      <c r="B71" s="366" t="s">
        <v>3413</v>
      </c>
      <c r="C71" s="69">
        <v>572</v>
      </c>
      <c r="D71" s="367" t="s">
        <v>144</v>
      </c>
      <c r="E71" s="68">
        <v>1</v>
      </c>
      <c r="F71" s="368">
        <v>5142.5</v>
      </c>
    </row>
    <row r="72" spans="1:6" ht="25.5">
      <c r="A72" s="365" t="s">
        <v>4690</v>
      </c>
      <c r="B72" s="366" t="s">
        <v>4691</v>
      </c>
      <c r="C72" s="69">
        <v>572</v>
      </c>
      <c r="D72" s="367" t="s">
        <v>144</v>
      </c>
      <c r="E72" s="68">
        <v>1</v>
      </c>
      <c r="F72" s="368">
        <v>3190775</v>
      </c>
    </row>
    <row r="73" spans="1:6" ht="25.5">
      <c r="A73" s="365" t="s">
        <v>864</v>
      </c>
      <c r="B73" s="366" t="s">
        <v>865</v>
      </c>
      <c r="C73" s="69">
        <v>572</v>
      </c>
      <c r="D73" s="367" t="s">
        <v>144</v>
      </c>
      <c r="E73" s="68">
        <v>1</v>
      </c>
      <c r="F73" s="368">
        <v>165016</v>
      </c>
    </row>
    <row r="74" spans="1:6" ht="25.5">
      <c r="A74" s="365" t="s">
        <v>4692</v>
      </c>
      <c r="B74" s="366" t="s">
        <v>4693</v>
      </c>
      <c r="C74" s="69">
        <v>596</v>
      </c>
      <c r="D74" s="367" t="s">
        <v>629</v>
      </c>
      <c r="E74" s="68">
        <v>1</v>
      </c>
      <c r="F74" s="368">
        <v>293833</v>
      </c>
    </row>
    <row r="75" spans="1:6" ht="25.5">
      <c r="A75" s="365" t="s">
        <v>1614</v>
      </c>
      <c r="B75" s="366" t="s">
        <v>1615</v>
      </c>
      <c r="C75" s="69">
        <v>862</v>
      </c>
      <c r="D75" s="367" t="s">
        <v>159</v>
      </c>
      <c r="E75" s="68">
        <v>1</v>
      </c>
      <c r="F75" s="368">
        <v>2050</v>
      </c>
    </row>
    <row r="76" spans="1:6">
      <c r="A76" s="164"/>
      <c r="C76" s="187"/>
      <c r="F76" s="188"/>
    </row>
    <row r="77" spans="1:6" ht="15.75" thickBot="1">
      <c r="D77" s="460" t="s">
        <v>638</v>
      </c>
      <c r="E77" s="460"/>
      <c r="F77" s="175">
        <f>+SUBTOTAL(9,F7:F75)</f>
        <v>166343074.27000001</v>
      </c>
    </row>
    <row r="78" spans="1:6" ht="15.75" thickTop="1"/>
    <row r="79" spans="1:6" ht="7.5" customHeight="1"/>
  </sheetData>
  <autoFilter ref="A6:F75" xr:uid="{00000000-0009-0000-0000-000009000000}"/>
  <mergeCells count="1">
    <mergeCell ref="D77:E77"/>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616</v>
      </c>
    </row>
    <row r="2" spans="1:7" ht="15.75">
      <c r="A2" s="162" t="s">
        <v>608</v>
      </c>
    </row>
    <row r="3" spans="1:7">
      <c r="A3" s="162" t="str">
        <f>+'CUT MN'!A3</f>
        <v>CORRESPONDIENTE AL PERIODO DE ENERO A MAYO DE 2026</v>
      </c>
    </row>
    <row r="4" spans="1:7">
      <c r="A4" s="167" t="str">
        <f>+'CUT MN'!A4</f>
        <v>ACTUALIZADO AL : 08 de junio de 2026 Hrs. 14:00</v>
      </c>
    </row>
    <row r="6" spans="1:7" s="172" customFormat="1" ht="30">
      <c r="A6" s="168" t="s">
        <v>617</v>
      </c>
      <c r="B6" s="168" t="s">
        <v>618</v>
      </c>
      <c r="C6" s="169" t="s">
        <v>619</v>
      </c>
      <c r="D6" s="170" t="s">
        <v>34</v>
      </c>
      <c r="E6" s="169" t="s">
        <v>620</v>
      </c>
      <c r="F6" s="263" t="s">
        <v>701</v>
      </c>
      <c r="G6" s="263" t="s">
        <v>621</v>
      </c>
    </row>
    <row r="7" spans="1:7" ht="16.5">
      <c r="A7" s="173"/>
      <c r="B7" s="174"/>
      <c r="C7" s="270"/>
      <c r="D7" s="174"/>
      <c r="E7" s="173"/>
      <c r="F7" s="298"/>
      <c r="G7" s="298"/>
    </row>
    <row r="8" spans="1:7">
      <c r="A8" s="164"/>
      <c r="C8" s="281"/>
      <c r="F8" s="188"/>
      <c r="G8" s="282"/>
    </row>
    <row r="9" spans="1:7">
      <c r="A9" s="164"/>
      <c r="C9" s="187"/>
      <c r="F9" s="188"/>
    </row>
    <row r="10" spans="1:7" ht="16.5" thickBot="1">
      <c r="D10" s="461" t="s">
        <v>637</v>
      </c>
      <c r="E10" s="461"/>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4"/>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616</v>
      </c>
    </row>
    <row r="2" spans="1:6" ht="15.75">
      <c r="A2" s="162" t="s">
        <v>607</v>
      </c>
    </row>
    <row r="3" spans="1:6">
      <c r="A3" s="162" t="str">
        <f>+'CUT MN'!A3</f>
        <v>CORRESPONDIENTE AL PERIODO DE ENERO A MAYO DE 2026</v>
      </c>
    </row>
    <row r="4" spans="1:6">
      <c r="A4" s="167" t="str">
        <f>+'CUT MN'!A4</f>
        <v>ACTUALIZADO AL : 08 de junio de 2026 Hrs. 14:00</v>
      </c>
    </row>
    <row r="6" spans="1:6" s="172" customFormat="1" ht="30">
      <c r="A6" s="168" t="s">
        <v>617</v>
      </c>
      <c r="B6" s="168" t="s">
        <v>618</v>
      </c>
      <c r="C6" s="169" t="s">
        <v>619</v>
      </c>
      <c r="D6" s="170" t="s">
        <v>34</v>
      </c>
      <c r="E6" s="169" t="s">
        <v>620</v>
      </c>
      <c r="F6" s="171" t="s">
        <v>621</v>
      </c>
    </row>
    <row r="7" spans="1:6" ht="38.25">
      <c r="A7" s="365" t="s">
        <v>822</v>
      </c>
      <c r="B7" s="366" t="s">
        <v>3414</v>
      </c>
      <c r="C7" s="69" t="s">
        <v>494</v>
      </c>
      <c r="D7" s="369" t="s">
        <v>542</v>
      </c>
      <c r="E7" s="68">
        <v>2</v>
      </c>
      <c r="F7" s="368">
        <v>8579998105.9599991</v>
      </c>
    </row>
    <row r="8" spans="1:6" ht="38.25">
      <c r="A8" s="365" t="s">
        <v>7133</v>
      </c>
      <c r="B8" s="366" t="s">
        <v>7134</v>
      </c>
      <c r="C8" s="69" t="s">
        <v>494</v>
      </c>
      <c r="D8" s="369" t="s">
        <v>542</v>
      </c>
      <c r="E8" s="68">
        <v>2</v>
      </c>
      <c r="F8" s="368">
        <v>190925.3</v>
      </c>
    </row>
    <row r="9" spans="1:6" ht="38.25">
      <c r="A9" s="365" t="s">
        <v>3415</v>
      </c>
      <c r="B9" s="366" t="s">
        <v>3416</v>
      </c>
      <c r="C9" s="69" t="s">
        <v>494</v>
      </c>
      <c r="D9" s="369" t="s">
        <v>542</v>
      </c>
      <c r="E9" s="68">
        <v>2</v>
      </c>
      <c r="F9" s="368">
        <v>3036.1</v>
      </c>
    </row>
    <row r="10" spans="1:6" ht="25.5">
      <c r="A10" s="365" t="s">
        <v>866</v>
      </c>
      <c r="B10" s="366" t="s">
        <v>867</v>
      </c>
      <c r="C10" s="69">
        <v>290</v>
      </c>
      <c r="D10" s="369" t="s">
        <v>107</v>
      </c>
      <c r="E10" s="68">
        <v>1</v>
      </c>
      <c r="F10" s="368">
        <v>2263937.66</v>
      </c>
    </row>
    <row r="11" spans="1:6">
      <c r="A11" s="164"/>
      <c r="C11" s="187"/>
      <c r="F11" s="188"/>
    </row>
    <row r="12" spans="1:6" ht="15.75" thickBot="1">
      <c r="D12" s="460" t="s">
        <v>3417</v>
      </c>
      <c r="E12" s="460"/>
      <c r="F12" s="175">
        <f>+SUBTOTAL(9,F7:F10)</f>
        <v>8582456005.0199995</v>
      </c>
    </row>
    <row r="13" spans="1:6" ht="15.75" thickTop="1"/>
    <row r="14" spans="1:6" ht="7.5" customHeight="1"/>
  </sheetData>
  <autoFilter ref="A6:F10" xr:uid="{00000000-0009-0000-0000-000009000000}"/>
  <mergeCells count="1">
    <mergeCell ref="D12:E12"/>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2"/>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616</v>
      </c>
    </row>
    <row r="2" spans="1:7" ht="15.75">
      <c r="A2" s="162" t="s">
        <v>608</v>
      </c>
    </row>
    <row r="3" spans="1:7">
      <c r="A3" s="162" t="str">
        <f>+'CUT MN'!A3</f>
        <v>CORRESPONDIENTE AL PERIODO DE ENERO A MAYO DE 2026</v>
      </c>
    </row>
    <row r="4" spans="1:7">
      <c r="A4" s="167" t="str">
        <f>+'CUT MN'!A4</f>
        <v>ACTUALIZADO AL : 08 de junio de 2026 Hrs. 14:00</v>
      </c>
    </row>
    <row r="6" spans="1:7" s="172" customFormat="1" ht="30">
      <c r="A6" s="168" t="s">
        <v>617</v>
      </c>
      <c r="B6" s="168" t="s">
        <v>618</v>
      </c>
      <c r="C6" s="169" t="s">
        <v>619</v>
      </c>
      <c r="D6" s="170" t="s">
        <v>34</v>
      </c>
      <c r="E6" s="169" t="s">
        <v>620</v>
      </c>
      <c r="F6" s="263" t="s">
        <v>701</v>
      </c>
      <c r="G6" s="263" t="s">
        <v>621</v>
      </c>
    </row>
    <row r="7" spans="1:7" s="172" customFormat="1" ht="25.5">
      <c r="A7" s="462" t="s">
        <v>7135</v>
      </c>
      <c r="B7" s="463" t="s">
        <v>7136</v>
      </c>
      <c r="C7" s="464" t="s">
        <v>494</v>
      </c>
      <c r="D7" s="465" t="s">
        <v>542</v>
      </c>
      <c r="E7" s="464">
        <v>2</v>
      </c>
      <c r="F7" s="466">
        <v>2363.5300000000002</v>
      </c>
      <c r="G7" s="467">
        <v>16213.815800000002</v>
      </c>
    </row>
    <row r="8" spans="1:7" ht="25.5">
      <c r="A8" s="462" t="s">
        <v>3418</v>
      </c>
      <c r="B8" s="463" t="s">
        <v>3419</v>
      </c>
      <c r="C8" s="464">
        <v>389</v>
      </c>
      <c r="D8" s="465" t="s">
        <v>736</v>
      </c>
      <c r="E8" s="464">
        <v>1</v>
      </c>
      <c r="F8" s="466">
        <v>19707.349999999999</v>
      </c>
      <c r="G8" s="467">
        <v>135192.421</v>
      </c>
    </row>
    <row r="9" spans="1:7">
      <c r="A9" s="164"/>
      <c r="C9" s="187"/>
      <c r="F9" s="188"/>
    </row>
    <row r="10" spans="1:7" ht="16.5" thickBot="1">
      <c r="D10" s="461" t="s">
        <v>637</v>
      </c>
      <c r="E10" s="461"/>
      <c r="F10" s="175">
        <f>+SUBTOTAL(9,F7:F8)</f>
        <v>22070.879999999997</v>
      </c>
      <c r="G10" s="175">
        <f>+SUBTOTAL(9,G7:G8)</f>
        <v>151406.23680000001</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45"/>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732</v>
      </c>
      <c r="B2" s="115"/>
      <c r="C2" s="115"/>
      <c r="D2" s="115"/>
      <c r="E2" s="115"/>
      <c r="F2" s="115"/>
      <c r="G2" s="115"/>
      <c r="H2" s="112"/>
      <c r="I2" s="112"/>
      <c r="J2" s="73"/>
    </row>
    <row r="3" spans="1:10">
      <c r="A3" s="115" t="str">
        <f>+'CUT MN'!A3</f>
        <v>CORRESPONDIENTE AL PERIODO DE ENERO A MAYO DE 2026</v>
      </c>
      <c r="B3" s="115"/>
      <c r="C3" s="115"/>
      <c r="D3" s="115"/>
      <c r="E3" s="115"/>
      <c r="F3" s="115"/>
      <c r="G3" s="115"/>
      <c r="H3" s="112"/>
      <c r="I3" s="112"/>
      <c r="J3" s="73"/>
    </row>
    <row r="4" spans="1:10">
      <c r="A4" s="65" t="str">
        <f>+'CUT MN'!A4</f>
        <v>ACTUALIZADO AL : 08 de junio de 2026 Hrs. 14:00</v>
      </c>
      <c r="B4" s="62"/>
      <c r="C4" s="62"/>
      <c r="D4" s="75"/>
      <c r="E4" s="62"/>
      <c r="F4" s="62"/>
      <c r="G4" s="70"/>
      <c r="H4" s="112"/>
      <c r="I4" s="112"/>
      <c r="J4" s="73"/>
    </row>
    <row r="5" spans="1:10">
      <c r="A5" s="65"/>
      <c r="B5" s="62"/>
      <c r="C5" s="62"/>
      <c r="D5" s="75"/>
      <c r="E5" s="62"/>
      <c r="F5" s="62"/>
      <c r="G5" s="70"/>
      <c r="H5" s="112"/>
      <c r="I5" s="112"/>
      <c r="J5" s="73"/>
    </row>
    <row r="6" spans="1:10" ht="42.75" customHeight="1">
      <c r="A6" s="260" t="s">
        <v>593</v>
      </c>
      <c r="B6" s="258" t="s">
        <v>600</v>
      </c>
      <c r="C6" s="310" t="s">
        <v>792</v>
      </c>
      <c r="D6" s="258" t="s">
        <v>589</v>
      </c>
      <c r="E6" s="258" t="s">
        <v>590</v>
      </c>
      <c r="F6" s="258" t="s">
        <v>591</v>
      </c>
      <c r="G6" s="258" t="s">
        <v>592</v>
      </c>
      <c r="H6" s="259" t="s">
        <v>666</v>
      </c>
      <c r="I6" s="258" t="s">
        <v>667</v>
      </c>
      <c r="J6" s="258" t="s">
        <v>602</v>
      </c>
    </row>
    <row r="7" spans="1:10" ht="89.25">
      <c r="A7" s="189" t="s">
        <v>495</v>
      </c>
      <c r="B7" s="210" t="s">
        <v>623</v>
      </c>
      <c r="C7" s="211">
        <v>46027</v>
      </c>
      <c r="D7" s="189" t="s">
        <v>883</v>
      </c>
      <c r="E7" s="189" t="s">
        <v>14</v>
      </c>
      <c r="F7" s="189">
        <v>25842</v>
      </c>
      <c r="G7" s="195" t="s">
        <v>1138</v>
      </c>
      <c r="H7" s="283">
        <v>410.96</v>
      </c>
      <c r="I7" s="283">
        <v>0</v>
      </c>
      <c r="J7" s="284" t="s">
        <v>809</v>
      </c>
    </row>
    <row r="8" spans="1:10" ht="76.5">
      <c r="A8" s="189">
        <v>10</v>
      </c>
      <c r="B8" s="210" t="s">
        <v>37</v>
      </c>
      <c r="C8" s="211">
        <v>46027</v>
      </c>
      <c r="D8" s="189" t="s">
        <v>884</v>
      </c>
      <c r="E8" s="189" t="s">
        <v>14</v>
      </c>
      <c r="F8" s="189">
        <v>25870</v>
      </c>
      <c r="G8" s="195" t="s">
        <v>1139</v>
      </c>
      <c r="H8" s="283">
        <v>1578.46</v>
      </c>
      <c r="I8" s="283">
        <v>0</v>
      </c>
      <c r="J8" s="284" t="s">
        <v>809</v>
      </c>
    </row>
    <row r="9" spans="1:10" ht="76.5">
      <c r="A9" s="189">
        <v>10</v>
      </c>
      <c r="B9" s="210" t="s">
        <v>37</v>
      </c>
      <c r="C9" s="211">
        <v>46027</v>
      </c>
      <c r="D9" s="189" t="s">
        <v>885</v>
      </c>
      <c r="E9" s="189" t="s">
        <v>14</v>
      </c>
      <c r="F9" s="189">
        <v>25867</v>
      </c>
      <c r="G9" s="195" t="s">
        <v>1140</v>
      </c>
      <c r="H9" s="283">
        <v>1743.45</v>
      </c>
      <c r="I9" s="283">
        <v>0</v>
      </c>
      <c r="J9" s="284" t="s">
        <v>809</v>
      </c>
    </row>
    <row r="10" spans="1:10" ht="102">
      <c r="A10" s="189">
        <v>41</v>
      </c>
      <c r="B10" s="210" t="s">
        <v>879</v>
      </c>
      <c r="C10" s="211">
        <v>46027</v>
      </c>
      <c r="D10" s="189" t="s">
        <v>892</v>
      </c>
      <c r="E10" s="189" t="s">
        <v>14</v>
      </c>
      <c r="F10" s="189">
        <v>25741</v>
      </c>
      <c r="G10" s="195" t="s">
        <v>1147</v>
      </c>
      <c r="H10" s="283">
        <v>477.78</v>
      </c>
      <c r="I10" s="283">
        <v>0</v>
      </c>
      <c r="J10" s="284" t="s">
        <v>809</v>
      </c>
    </row>
    <row r="11" spans="1:10" ht="76.5">
      <c r="A11" s="189">
        <v>389</v>
      </c>
      <c r="B11" s="210" t="s">
        <v>736</v>
      </c>
      <c r="C11" s="211">
        <v>46036</v>
      </c>
      <c r="D11" s="189" t="s">
        <v>954</v>
      </c>
      <c r="E11" s="189" t="s">
        <v>14</v>
      </c>
      <c r="F11" s="189">
        <v>25898</v>
      </c>
      <c r="G11" s="195" t="s">
        <v>1204</v>
      </c>
      <c r="H11" s="283">
        <v>3786.77</v>
      </c>
      <c r="I11" s="283">
        <v>0</v>
      </c>
      <c r="J11" s="284" t="s">
        <v>809</v>
      </c>
    </row>
    <row r="12" spans="1:10" ht="76.5">
      <c r="A12" s="189">
        <v>389</v>
      </c>
      <c r="B12" s="210" t="s">
        <v>736</v>
      </c>
      <c r="C12" s="211">
        <v>46036</v>
      </c>
      <c r="D12" s="189" t="s">
        <v>955</v>
      </c>
      <c r="E12" s="189" t="s">
        <v>14</v>
      </c>
      <c r="F12" s="189">
        <v>25899</v>
      </c>
      <c r="G12" s="195" t="s">
        <v>1205</v>
      </c>
      <c r="H12" s="283">
        <v>3784.85</v>
      </c>
      <c r="I12" s="283">
        <v>0</v>
      </c>
      <c r="J12" s="284" t="s">
        <v>809</v>
      </c>
    </row>
    <row r="13" spans="1:10" ht="76.5">
      <c r="A13" s="189">
        <v>513</v>
      </c>
      <c r="B13" s="210" t="s">
        <v>138</v>
      </c>
      <c r="C13" s="211">
        <v>46038</v>
      </c>
      <c r="D13" s="189" t="s">
        <v>994</v>
      </c>
      <c r="E13" s="189" t="s">
        <v>14</v>
      </c>
      <c r="F13" s="189">
        <v>25925</v>
      </c>
      <c r="G13" s="195" t="s">
        <v>1242</v>
      </c>
      <c r="H13" s="283">
        <v>413.16</v>
      </c>
      <c r="I13" s="283">
        <v>0</v>
      </c>
      <c r="J13" s="284" t="s">
        <v>809</v>
      </c>
    </row>
    <row r="14" spans="1:10" ht="76.5">
      <c r="A14" s="189">
        <v>513</v>
      </c>
      <c r="B14" s="210" t="s">
        <v>138</v>
      </c>
      <c r="C14" s="211">
        <v>46038</v>
      </c>
      <c r="D14" s="189" t="s">
        <v>996</v>
      </c>
      <c r="E14" s="189" t="s">
        <v>14</v>
      </c>
      <c r="F14" s="189">
        <v>25924</v>
      </c>
      <c r="G14" s="195" t="s">
        <v>1244</v>
      </c>
      <c r="H14" s="283">
        <v>423.79</v>
      </c>
      <c r="I14" s="283">
        <v>0</v>
      </c>
      <c r="J14" s="284" t="s">
        <v>809</v>
      </c>
    </row>
    <row r="15" spans="1:10" ht="76.5">
      <c r="A15" s="189">
        <v>513</v>
      </c>
      <c r="B15" s="210" t="s">
        <v>138</v>
      </c>
      <c r="C15" s="211">
        <v>46038</v>
      </c>
      <c r="D15" s="189" t="s">
        <v>997</v>
      </c>
      <c r="E15" s="189" t="s">
        <v>14</v>
      </c>
      <c r="F15" s="189">
        <v>25923</v>
      </c>
      <c r="G15" s="195" t="s">
        <v>1245</v>
      </c>
      <c r="H15" s="283">
        <v>714.58</v>
      </c>
      <c r="I15" s="283">
        <v>0</v>
      </c>
      <c r="J15" s="284" t="s">
        <v>809</v>
      </c>
    </row>
    <row r="16" spans="1:10" ht="76.5">
      <c r="A16" s="189">
        <v>513</v>
      </c>
      <c r="B16" s="210" t="s">
        <v>138</v>
      </c>
      <c r="C16" s="211">
        <v>46038</v>
      </c>
      <c r="D16" s="189" t="s">
        <v>998</v>
      </c>
      <c r="E16" s="189" t="s">
        <v>14</v>
      </c>
      <c r="F16" s="189">
        <v>25922</v>
      </c>
      <c r="G16" s="195" t="s">
        <v>1246</v>
      </c>
      <c r="H16" s="283">
        <v>766.99</v>
      </c>
      <c r="I16" s="283">
        <v>0</v>
      </c>
      <c r="J16" s="284" t="s">
        <v>809</v>
      </c>
    </row>
    <row r="17" spans="1:10" ht="76.5">
      <c r="A17" s="189">
        <v>513</v>
      </c>
      <c r="B17" s="210" t="s">
        <v>138</v>
      </c>
      <c r="C17" s="211">
        <v>46038</v>
      </c>
      <c r="D17" s="189" t="s">
        <v>999</v>
      </c>
      <c r="E17" s="189" t="s">
        <v>14</v>
      </c>
      <c r="F17" s="189">
        <v>25926</v>
      </c>
      <c r="G17" s="195" t="s">
        <v>1247</v>
      </c>
      <c r="H17" s="283">
        <v>834.5</v>
      </c>
      <c r="I17" s="283">
        <v>0</v>
      </c>
      <c r="J17" s="284" t="s">
        <v>809</v>
      </c>
    </row>
    <row r="18" spans="1:10" ht="76.5">
      <c r="A18" s="189">
        <v>594</v>
      </c>
      <c r="B18" s="210" t="s">
        <v>79</v>
      </c>
      <c r="C18" s="211">
        <v>46042</v>
      </c>
      <c r="D18" s="189" t="s">
        <v>1019</v>
      </c>
      <c r="E18" s="189" t="s">
        <v>14</v>
      </c>
      <c r="F18" s="189">
        <v>25928</v>
      </c>
      <c r="G18" s="195" t="s">
        <v>1267</v>
      </c>
      <c r="H18" s="283">
        <v>493.07</v>
      </c>
      <c r="I18" s="283">
        <v>0</v>
      </c>
      <c r="J18" s="284" t="s">
        <v>809</v>
      </c>
    </row>
    <row r="19" spans="1:10" ht="76.5">
      <c r="A19" s="189">
        <v>594</v>
      </c>
      <c r="B19" s="210" t="s">
        <v>79</v>
      </c>
      <c r="C19" s="211">
        <v>46042</v>
      </c>
      <c r="D19" s="189" t="s">
        <v>1020</v>
      </c>
      <c r="E19" s="189" t="s">
        <v>14</v>
      </c>
      <c r="F19" s="189">
        <v>25927</v>
      </c>
      <c r="G19" s="195" t="s">
        <v>1268</v>
      </c>
      <c r="H19" s="283">
        <v>1048.53</v>
      </c>
      <c r="I19" s="283">
        <v>0</v>
      </c>
      <c r="J19" s="284" t="s">
        <v>809</v>
      </c>
    </row>
    <row r="20" spans="1:10" ht="76.5">
      <c r="A20" s="189">
        <v>594</v>
      </c>
      <c r="B20" s="210" t="s">
        <v>79</v>
      </c>
      <c r="C20" s="211">
        <v>46042</v>
      </c>
      <c r="D20" s="189" t="s">
        <v>1021</v>
      </c>
      <c r="E20" s="189" t="s">
        <v>14</v>
      </c>
      <c r="F20" s="189">
        <v>25929</v>
      </c>
      <c r="G20" s="195" t="s">
        <v>1269</v>
      </c>
      <c r="H20" s="283">
        <v>5420.54</v>
      </c>
      <c r="I20" s="283">
        <v>0</v>
      </c>
      <c r="J20" s="284" t="s">
        <v>809</v>
      </c>
    </row>
    <row r="21" spans="1:10" ht="89.25">
      <c r="A21" s="189">
        <v>594</v>
      </c>
      <c r="B21" s="210" t="s">
        <v>79</v>
      </c>
      <c r="C21" s="211">
        <v>46042</v>
      </c>
      <c r="D21" s="189" t="s">
        <v>1022</v>
      </c>
      <c r="E21" s="189" t="s">
        <v>14</v>
      </c>
      <c r="F21" s="189">
        <v>25930</v>
      </c>
      <c r="G21" s="195" t="s">
        <v>1270</v>
      </c>
      <c r="H21" s="283">
        <v>791.07</v>
      </c>
      <c r="I21" s="283">
        <v>0</v>
      </c>
      <c r="J21" s="284" t="s">
        <v>809</v>
      </c>
    </row>
    <row r="22" spans="1:10" ht="76.5">
      <c r="A22" s="189">
        <v>600</v>
      </c>
      <c r="B22" s="210" t="s">
        <v>661</v>
      </c>
      <c r="C22" s="211">
        <v>46056</v>
      </c>
      <c r="D22" s="189" t="s">
        <v>1630</v>
      </c>
      <c r="E22" s="189" t="s">
        <v>14</v>
      </c>
      <c r="F22" s="189">
        <v>26079</v>
      </c>
      <c r="G22" s="195" t="s">
        <v>1858</v>
      </c>
      <c r="H22" s="283">
        <v>1196.1600000000001</v>
      </c>
      <c r="I22" s="283">
        <v>0</v>
      </c>
      <c r="J22" s="284" t="s">
        <v>809</v>
      </c>
    </row>
    <row r="23" spans="1:10" ht="76.5">
      <c r="A23" s="189">
        <v>683</v>
      </c>
      <c r="B23" s="210" t="s">
        <v>632</v>
      </c>
      <c r="C23" s="211">
        <v>46083</v>
      </c>
      <c r="D23" s="189" t="s">
        <v>2313</v>
      </c>
      <c r="E23" s="189" t="s">
        <v>14</v>
      </c>
      <c r="F23" s="189">
        <v>26284</v>
      </c>
      <c r="G23" s="195" t="s">
        <v>2784</v>
      </c>
      <c r="H23" s="283">
        <v>1236.1500000000001</v>
      </c>
      <c r="I23" s="283">
        <v>0</v>
      </c>
      <c r="J23" s="284" t="s">
        <v>809</v>
      </c>
    </row>
    <row r="24" spans="1:10" ht="76.5">
      <c r="A24" s="189">
        <v>683</v>
      </c>
      <c r="B24" s="210" t="s">
        <v>632</v>
      </c>
      <c r="C24" s="211">
        <v>46083</v>
      </c>
      <c r="D24" s="189" t="s">
        <v>2314</v>
      </c>
      <c r="E24" s="189" t="s">
        <v>14</v>
      </c>
      <c r="F24" s="189">
        <v>26285</v>
      </c>
      <c r="G24" s="195" t="s">
        <v>2785</v>
      </c>
      <c r="H24" s="283">
        <v>1472.89</v>
      </c>
      <c r="I24" s="283">
        <v>0</v>
      </c>
      <c r="J24" s="284" t="s">
        <v>809</v>
      </c>
    </row>
    <row r="25" spans="1:10" ht="76.5">
      <c r="A25" s="189">
        <v>683</v>
      </c>
      <c r="B25" s="210" t="s">
        <v>632</v>
      </c>
      <c r="C25" s="211">
        <v>46083</v>
      </c>
      <c r="D25" s="189" t="s">
        <v>2315</v>
      </c>
      <c r="E25" s="189" t="s">
        <v>14</v>
      </c>
      <c r="F25" s="189">
        <v>26288</v>
      </c>
      <c r="G25" s="195" t="s">
        <v>2786</v>
      </c>
      <c r="H25" s="283">
        <v>2468</v>
      </c>
      <c r="I25" s="283">
        <v>0</v>
      </c>
      <c r="J25" s="284" t="s">
        <v>809</v>
      </c>
    </row>
    <row r="26" spans="1:10" ht="76.5">
      <c r="A26" s="189">
        <v>513</v>
      </c>
      <c r="B26" s="210" t="s">
        <v>138</v>
      </c>
      <c r="C26" s="211">
        <v>46083</v>
      </c>
      <c r="D26" s="189" t="s">
        <v>2316</v>
      </c>
      <c r="E26" s="189" t="s">
        <v>14</v>
      </c>
      <c r="F26" s="189">
        <v>26290</v>
      </c>
      <c r="G26" s="195" t="s">
        <v>2787</v>
      </c>
      <c r="H26" s="283">
        <v>429.35</v>
      </c>
      <c r="I26" s="283">
        <v>0</v>
      </c>
      <c r="J26" s="284" t="s">
        <v>809</v>
      </c>
    </row>
    <row r="27" spans="1:10" ht="76.5">
      <c r="A27" s="189">
        <v>513</v>
      </c>
      <c r="B27" s="210" t="s">
        <v>138</v>
      </c>
      <c r="C27" s="211">
        <v>46083</v>
      </c>
      <c r="D27" s="189" t="s">
        <v>2317</v>
      </c>
      <c r="E27" s="189" t="s">
        <v>14</v>
      </c>
      <c r="F27" s="189">
        <v>26289</v>
      </c>
      <c r="G27" s="195" t="s">
        <v>2788</v>
      </c>
      <c r="H27" s="283">
        <v>492.94</v>
      </c>
      <c r="I27" s="283">
        <v>0</v>
      </c>
      <c r="J27" s="284" t="s">
        <v>809</v>
      </c>
    </row>
    <row r="28" spans="1:10" ht="76.5">
      <c r="A28" s="189">
        <v>683</v>
      </c>
      <c r="B28" s="210" t="s">
        <v>632</v>
      </c>
      <c r="C28" s="211">
        <v>46083</v>
      </c>
      <c r="D28" s="189" t="s">
        <v>2318</v>
      </c>
      <c r="E28" s="189" t="s">
        <v>14</v>
      </c>
      <c r="F28" s="189">
        <v>26286</v>
      </c>
      <c r="G28" s="195" t="s">
        <v>2789</v>
      </c>
      <c r="H28" s="283">
        <v>1829.33</v>
      </c>
      <c r="I28" s="283">
        <v>0</v>
      </c>
      <c r="J28" s="284" t="s">
        <v>809</v>
      </c>
    </row>
    <row r="29" spans="1:10" ht="76.5">
      <c r="A29" s="189">
        <v>683</v>
      </c>
      <c r="B29" s="210" t="s">
        <v>632</v>
      </c>
      <c r="C29" s="211">
        <v>46083</v>
      </c>
      <c r="D29" s="189" t="s">
        <v>2319</v>
      </c>
      <c r="E29" s="189" t="s">
        <v>14</v>
      </c>
      <c r="F29" s="189">
        <v>26283</v>
      </c>
      <c r="G29" s="195" t="s">
        <v>2790</v>
      </c>
      <c r="H29" s="283">
        <v>9745.5</v>
      </c>
      <c r="I29" s="283">
        <v>0</v>
      </c>
      <c r="J29" s="284" t="s">
        <v>809</v>
      </c>
    </row>
    <row r="30" spans="1:10" ht="76.5">
      <c r="A30" s="189">
        <v>46</v>
      </c>
      <c r="B30" s="210" t="s">
        <v>719</v>
      </c>
      <c r="C30" s="211">
        <v>46120</v>
      </c>
      <c r="D30" s="189" t="s">
        <v>3490</v>
      </c>
      <c r="E30" s="189" t="s">
        <v>14</v>
      </c>
      <c r="F30" s="189">
        <v>26517</v>
      </c>
      <c r="G30" s="195" t="s">
        <v>4083</v>
      </c>
      <c r="H30" s="283">
        <v>16546.439999999999</v>
      </c>
      <c r="I30" s="283">
        <v>0</v>
      </c>
      <c r="J30" s="284" t="s">
        <v>809</v>
      </c>
    </row>
    <row r="31" spans="1:10" ht="76.5">
      <c r="A31" s="189">
        <v>584</v>
      </c>
      <c r="B31" s="210" t="s">
        <v>148</v>
      </c>
      <c r="C31" s="211">
        <v>46142</v>
      </c>
      <c r="D31" s="189" t="s">
        <v>3976</v>
      </c>
      <c r="E31" s="189" t="s">
        <v>14</v>
      </c>
      <c r="F31" s="189">
        <v>26729</v>
      </c>
      <c r="G31" s="195" t="s">
        <v>4523</v>
      </c>
      <c r="H31" s="283">
        <v>458.77</v>
      </c>
      <c r="I31" s="283">
        <v>0</v>
      </c>
      <c r="J31" s="284" t="s">
        <v>809</v>
      </c>
    </row>
    <row r="32" spans="1:10" ht="63.75">
      <c r="A32" s="189">
        <v>16</v>
      </c>
      <c r="B32" s="210" t="s">
        <v>39</v>
      </c>
      <c r="C32" s="211">
        <v>46142</v>
      </c>
      <c r="D32" s="189" t="s">
        <v>3977</v>
      </c>
      <c r="E32" s="189" t="s">
        <v>14</v>
      </c>
      <c r="F32" s="189">
        <v>26728</v>
      </c>
      <c r="G32" s="195" t="s">
        <v>4524</v>
      </c>
      <c r="H32" s="283">
        <v>499.18</v>
      </c>
      <c r="I32" s="283">
        <v>0</v>
      </c>
      <c r="J32" s="284" t="s">
        <v>809</v>
      </c>
    </row>
    <row r="33" spans="1:10" ht="63.75">
      <c r="A33" s="189">
        <v>16</v>
      </c>
      <c r="B33" s="210" t="s">
        <v>39</v>
      </c>
      <c r="C33" s="211">
        <v>46142</v>
      </c>
      <c r="D33" s="189" t="s">
        <v>3978</v>
      </c>
      <c r="E33" s="189" t="s">
        <v>14</v>
      </c>
      <c r="F33" s="189">
        <v>26726</v>
      </c>
      <c r="G33" s="195" t="s">
        <v>4525</v>
      </c>
      <c r="H33" s="283">
        <v>514.96</v>
      </c>
      <c r="I33" s="283">
        <v>0</v>
      </c>
      <c r="J33" s="284" t="s">
        <v>809</v>
      </c>
    </row>
    <row r="34" spans="1:10" ht="63.75">
      <c r="A34" s="189">
        <v>16</v>
      </c>
      <c r="B34" s="210" t="s">
        <v>39</v>
      </c>
      <c r="C34" s="211">
        <v>46142</v>
      </c>
      <c r="D34" s="189" t="s">
        <v>3979</v>
      </c>
      <c r="E34" s="189" t="s">
        <v>14</v>
      </c>
      <c r="F34" s="189">
        <v>26724</v>
      </c>
      <c r="G34" s="195" t="s">
        <v>4526</v>
      </c>
      <c r="H34" s="283">
        <v>463.51</v>
      </c>
      <c r="I34" s="283">
        <v>0</v>
      </c>
      <c r="J34" s="284" t="s">
        <v>809</v>
      </c>
    </row>
    <row r="35" spans="1:10" ht="63.75">
      <c r="A35" s="189">
        <v>16</v>
      </c>
      <c r="B35" s="210" t="s">
        <v>39</v>
      </c>
      <c r="C35" s="211">
        <v>46142</v>
      </c>
      <c r="D35" s="189" t="s">
        <v>3980</v>
      </c>
      <c r="E35" s="189" t="s">
        <v>14</v>
      </c>
      <c r="F35" s="189">
        <v>26725</v>
      </c>
      <c r="G35" s="195" t="s">
        <v>4527</v>
      </c>
      <c r="H35" s="283">
        <v>445.67</v>
      </c>
      <c r="I35" s="283">
        <v>0</v>
      </c>
      <c r="J35" s="284" t="s">
        <v>809</v>
      </c>
    </row>
    <row r="36" spans="1:10" ht="63.75">
      <c r="A36" s="189">
        <v>16</v>
      </c>
      <c r="B36" s="210" t="s">
        <v>39</v>
      </c>
      <c r="C36" s="211">
        <v>46142</v>
      </c>
      <c r="D36" s="189" t="s">
        <v>3981</v>
      </c>
      <c r="E36" s="189" t="s">
        <v>14</v>
      </c>
      <c r="F36" s="189">
        <v>26723</v>
      </c>
      <c r="G36" s="195" t="s">
        <v>4528</v>
      </c>
      <c r="H36" s="283">
        <v>499.18</v>
      </c>
      <c r="I36" s="283">
        <v>0</v>
      </c>
      <c r="J36" s="284" t="s">
        <v>809</v>
      </c>
    </row>
    <row r="37" spans="1:10" ht="63.75">
      <c r="A37" s="189">
        <v>16</v>
      </c>
      <c r="B37" s="210" t="s">
        <v>39</v>
      </c>
      <c r="C37" s="211">
        <v>46142</v>
      </c>
      <c r="D37" s="189" t="s">
        <v>3982</v>
      </c>
      <c r="E37" s="189" t="s">
        <v>14</v>
      </c>
      <c r="F37" s="189">
        <v>26727</v>
      </c>
      <c r="G37" s="195" t="s">
        <v>4529</v>
      </c>
      <c r="H37" s="283">
        <v>445.67</v>
      </c>
      <c r="I37" s="283">
        <v>0</v>
      </c>
      <c r="J37" s="284" t="s">
        <v>809</v>
      </c>
    </row>
    <row r="38" spans="1:10" ht="63.75">
      <c r="A38" s="189">
        <v>16</v>
      </c>
      <c r="B38" s="210" t="s">
        <v>39</v>
      </c>
      <c r="C38" s="211">
        <v>46142</v>
      </c>
      <c r="D38" s="189" t="s">
        <v>3983</v>
      </c>
      <c r="E38" s="189" t="s">
        <v>14</v>
      </c>
      <c r="F38" s="189">
        <v>26722</v>
      </c>
      <c r="G38" s="195" t="s">
        <v>4530</v>
      </c>
      <c r="H38" s="283">
        <v>463.51</v>
      </c>
      <c r="I38" s="283">
        <v>0</v>
      </c>
      <c r="J38" s="284" t="s">
        <v>809</v>
      </c>
    </row>
    <row r="39" spans="1:10" ht="63.75">
      <c r="A39" s="189">
        <v>16</v>
      </c>
      <c r="B39" s="210" t="s">
        <v>39</v>
      </c>
      <c r="C39" s="211">
        <v>46142</v>
      </c>
      <c r="D39" s="189" t="s">
        <v>3984</v>
      </c>
      <c r="E39" s="189" t="s">
        <v>14</v>
      </c>
      <c r="F39" s="189">
        <v>26721</v>
      </c>
      <c r="G39" s="195" t="s">
        <v>4531</v>
      </c>
      <c r="H39" s="283">
        <v>514.96</v>
      </c>
      <c r="I39" s="283">
        <v>0</v>
      </c>
      <c r="J39" s="284" t="s">
        <v>809</v>
      </c>
    </row>
    <row r="40" spans="1:10" ht="89.25">
      <c r="A40" s="189">
        <v>46</v>
      </c>
      <c r="B40" s="210" t="s">
        <v>719</v>
      </c>
      <c r="C40" s="211">
        <v>46161</v>
      </c>
      <c r="D40" s="189" t="s">
        <v>5864</v>
      </c>
      <c r="E40" s="189" t="s">
        <v>14</v>
      </c>
      <c r="F40" s="189">
        <v>26824</v>
      </c>
      <c r="G40" s="195" t="s">
        <v>5865</v>
      </c>
      <c r="H40" s="283">
        <v>1198.49</v>
      </c>
      <c r="I40" s="283">
        <v>0</v>
      </c>
      <c r="J40" s="284" t="s">
        <v>809</v>
      </c>
    </row>
    <row r="41" spans="1:10">
      <c r="A41" s="340"/>
      <c r="B41" s="341"/>
      <c r="C41" s="342"/>
      <c r="D41" s="340"/>
      <c r="E41" s="340"/>
      <c r="F41" s="340"/>
      <c r="G41" s="343"/>
      <c r="H41" s="313"/>
      <c r="I41" s="313"/>
      <c r="J41" s="344"/>
    </row>
    <row r="42" spans="1:10" ht="18.75">
      <c r="A42" s="178"/>
      <c r="G42" s="269" t="s">
        <v>507</v>
      </c>
      <c r="H42" s="176">
        <f>+SUBTOTAL(9,H7:H40)</f>
        <v>63609.159999999989</v>
      </c>
      <c r="I42" s="176">
        <f>+SUBTOTAL(9,I7:I40)</f>
        <v>0</v>
      </c>
    </row>
    <row r="43" spans="1:10">
      <c r="H43" s="157"/>
      <c r="I43" s="157"/>
    </row>
    <row r="44" spans="1:10">
      <c r="H44" s="157"/>
      <c r="I44" s="157"/>
    </row>
    <row r="45" spans="1:10">
      <c r="H45" s="157"/>
      <c r="I45" s="157"/>
    </row>
  </sheetData>
  <autoFilter ref="A6:J40"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C592"/>
  <sheetViews>
    <sheetView topLeftCell="A560" workbookViewId="0">
      <selection activeCell="B592" sqref="B592"/>
    </sheetView>
  </sheetViews>
  <sheetFormatPr baseColWidth="10" defaultColWidth="11.42578125" defaultRowHeight="15"/>
  <cols>
    <col min="1" max="1" width="7" style="6" bestFit="1" customWidth="1"/>
    <col min="2" max="2" width="68.28515625" style="6" customWidth="1"/>
    <col min="3" max="3" width="56.7109375" style="6" customWidth="1"/>
    <col min="4" max="16384" width="11.42578125" style="6"/>
  </cols>
  <sheetData>
    <row r="1" spans="1:3" ht="15" customHeight="1"/>
    <row r="2" spans="1:3" ht="21">
      <c r="A2" s="250" t="s">
        <v>33</v>
      </c>
      <c r="B2" s="251" t="str">
        <f>UPPER(C2)</f>
        <v>DESCRIPCIÓN</v>
      </c>
      <c r="C2" s="251" t="s">
        <v>2</v>
      </c>
    </row>
    <row r="3" spans="1:3">
      <c r="A3" s="288">
        <v>6</v>
      </c>
      <c r="B3" s="289" t="str">
        <f>+UPPER(C3)</f>
        <v>VICEPRESIDENCIA DEL ESTADO PLURINACIONAL</v>
      </c>
      <c r="C3" s="289" t="str">
        <f>+VLOOKUP(A3,'[2]PT RESUMEN ENTIDADES DEL SP'!$B$9:$C$2780,2,FALSE)</f>
        <v>Vicepresidencia del Estado Plurinacional</v>
      </c>
    </row>
    <row r="4" spans="1:3">
      <c r="A4" s="288">
        <v>10</v>
      </c>
      <c r="B4" s="289" t="str">
        <f t="shared" ref="B4:B67" si="0">+UPPER(C4)</f>
        <v>MINISTERIO DE RELACIONES EXTERIORES</v>
      </c>
      <c r="C4" s="289" t="str">
        <f>+VLOOKUP(A4,'[2]PT RESUMEN ENTIDADES DEL SP'!$B$9:$C$2780,2,FALSE)</f>
        <v>Ministerio de Relaciones Exteriores</v>
      </c>
    </row>
    <row r="5" spans="1:3">
      <c r="A5" s="288">
        <v>15</v>
      </c>
      <c r="B5" s="289" t="str">
        <f t="shared" si="0"/>
        <v>MINISTERIO DE GOBIERNO</v>
      </c>
      <c r="C5" s="289" t="str">
        <f>+VLOOKUP(A5,'[2]PT RESUMEN ENTIDADES DEL SP'!$B$9:$C$2780,2,FALSE)</f>
        <v>Ministerio de Gobierno</v>
      </c>
    </row>
    <row r="6" spans="1:3">
      <c r="A6" s="288">
        <v>16</v>
      </c>
      <c r="B6" s="289" t="str">
        <f t="shared" si="0"/>
        <v>MINISTERIO DE EDUCACIÓN</v>
      </c>
      <c r="C6" s="289" t="str">
        <f>+VLOOKUP(A6,'[2]PT RESUMEN ENTIDADES DEL SP'!$B$9:$C$2780,2,FALSE)</f>
        <v>Ministerio de Educación</v>
      </c>
    </row>
    <row r="7" spans="1:3">
      <c r="A7" s="288">
        <v>20</v>
      </c>
      <c r="B7" s="289" t="str">
        <f t="shared" si="0"/>
        <v>MINISTERIO DE DEFENSA</v>
      </c>
      <c r="C7" s="289" t="str">
        <f>+VLOOKUP(A7,'[2]PT RESUMEN ENTIDADES DEL SP'!$B$9:$C$2780,2,FALSE)</f>
        <v>Ministerio de Defensa</v>
      </c>
    </row>
    <row r="8" spans="1:3">
      <c r="A8" s="288">
        <v>25</v>
      </c>
      <c r="B8" s="289" t="str">
        <f t="shared" si="0"/>
        <v>MINISTERIO DE LA PRESIDENCIA</v>
      </c>
      <c r="C8" s="289" t="str">
        <f>+VLOOKUP(A8,'[2]PT RESUMEN ENTIDADES DEL SP'!$B$9:$C$2780,2,FALSE)</f>
        <v>Ministerio de la Presidencia</v>
      </c>
    </row>
    <row r="9" spans="1:3">
      <c r="A9" s="288">
        <v>30</v>
      </c>
      <c r="B9" s="289" t="str">
        <f t="shared" si="0"/>
        <v>MINISTERIO DE JUSTICIA Y TRANSPARENCIA INSTITUCIONAL</v>
      </c>
      <c r="C9" s="289" t="str">
        <f>+VLOOKUP(A9,'[2]PT RESUMEN ENTIDADES DEL SP'!$B$9:$C$2780,2,FALSE)</f>
        <v>Ministerio de Justicia y Transparencia Institucional</v>
      </c>
    </row>
    <row r="10" spans="1:3">
      <c r="A10" s="288">
        <v>35</v>
      </c>
      <c r="B10" s="289" t="str">
        <f t="shared" si="0"/>
        <v>MINISTERIO DE ECONOMÍA Y FINANZAS PÚBLICAS</v>
      </c>
      <c r="C10" s="289" t="str">
        <f>+VLOOKUP(A10,'[2]PT RESUMEN ENTIDADES DEL SP'!$B$9:$C$2780,2,FALSE)</f>
        <v>Ministerio de Economía y Finanzas Públicas</v>
      </c>
    </row>
    <row r="11" spans="1:3">
      <c r="A11" s="288">
        <v>41</v>
      </c>
      <c r="B11" s="289" t="str">
        <f t="shared" si="0"/>
        <v>MINISTERIO DE DESARROLLO PRODUCTIVO, RURAL Y AGUA</v>
      </c>
      <c r="C11" s="289" t="str">
        <f>+VLOOKUP(A11,'[2]PT RESUMEN ENTIDADES DEL SP'!$B$9:$C$2780,2,FALSE)</f>
        <v>Ministerio de Desarrollo Productivo, Rural y Agua</v>
      </c>
    </row>
    <row r="12" spans="1:3">
      <c r="A12" s="288">
        <v>46</v>
      </c>
      <c r="B12" s="289" t="str">
        <f t="shared" si="0"/>
        <v xml:space="preserve">MINISTERIO DE SALUD Y DEPORTES </v>
      </c>
      <c r="C12" s="289" t="str">
        <f>+VLOOKUP(A12,'[2]PT RESUMEN ENTIDADES DEL SP'!$B$9:$C$2780,2,FALSE)</f>
        <v xml:space="preserve">Ministerio de Salud y Deportes </v>
      </c>
    </row>
    <row r="13" spans="1:3">
      <c r="A13" s="288">
        <v>47</v>
      </c>
      <c r="B13" s="289" t="str">
        <f t="shared" si="0"/>
        <v>MINISTERIO DE DESARROLLO RURAL Y TIERRAS</v>
      </c>
      <c r="C13" s="289" t="str">
        <f>+VLOOKUP(A13,'[2]PT RESUMEN ENTIDADES DEL SP'!$B$9:$C$2780,2,FALSE)</f>
        <v>Ministerio de Desarrollo Rural y Tierras</v>
      </c>
    </row>
    <row r="14" spans="1:3">
      <c r="A14" s="290">
        <v>53</v>
      </c>
      <c r="B14" s="289" t="str">
        <f t="shared" si="0"/>
        <v>MINISTERIO DE CULTURAS, DESCOLONIZACIÓN Y DESPATRIARCALIZACIÓN</v>
      </c>
      <c r="C14" s="289" t="str">
        <f>+VLOOKUP(A14,'[2]PT RESUMEN ENTIDADES DEL SP'!$B$9:$C$2780,2,FALSE)</f>
        <v>Ministerio de Culturas, Descolonización y Despatriarcalización</v>
      </c>
    </row>
    <row r="15" spans="1:3">
      <c r="A15" s="288">
        <v>54</v>
      </c>
      <c r="B15" s="289" t="str">
        <f t="shared" si="0"/>
        <v>MINISTERIO DE TURISMO SOSTENIBLE, CULTURAS, FOLKLORE Y GASTRONOMÍA</v>
      </c>
      <c r="C15" s="289" t="str">
        <f>+VLOOKUP(A15,'[2]PT RESUMEN ENTIDADES DEL SP'!$B$9:$C$2780,2,FALSE)</f>
        <v>Ministerio de Turismo Sostenible, Culturas, Folklore y Gastronomía</v>
      </c>
    </row>
    <row r="16" spans="1:3">
      <c r="A16" s="252">
        <v>66</v>
      </c>
      <c r="B16" s="289" t="str">
        <f t="shared" si="0"/>
        <v>MINISTERIO DE PLANIFICACIÓN DEL DESARROLLO Y MEDIO AMBIENTE</v>
      </c>
      <c r="C16" s="289" t="str">
        <f>+VLOOKUP(A16,'[2]PT RESUMEN ENTIDADES DEL SP'!$B$9:$C$2780,2,FALSE)</f>
        <v>Ministerio de Planificación del Desarrollo y Medio Ambiente</v>
      </c>
    </row>
    <row r="17" spans="1:3">
      <c r="A17" s="288">
        <v>70</v>
      </c>
      <c r="B17" s="289" t="str">
        <f t="shared" si="0"/>
        <v>MINISTERIO DE TRABAJO, EMPLEO Y PREVISIÓN SOCIAL</v>
      </c>
      <c r="C17" s="289" t="str">
        <f>+VLOOKUP(A17,'[2]PT RESUMEN ENTIDADES DEL SP'!$B$9:$C$2780,2,FALSE)</f>
        <v>Ministerio de Trabajo, Empleo y Previsión Social</v>
      </c>
    </row>
    <row r="18" spans="1:3">
      <c r="A18" s="288">
        <v>76</v>
      </c>
      <c r="B18" s="289" t="str">
        <f t="shared" si="0"/>
        <v>MINISTERIO DE MINERÍA Y METALURGIA</v>
      </c>
      <c r="C18" s="289" t="str">
        <f>+VLOOKUP(A18,'[2]PT RESUMEN ENTIDADES DEL SP'!$B$9:$C$2780,2,FALSE)</f>
        <v>Ministerio de Minería y Metalurgia</v>
      </c>
    </row>
    <row r="19" spans="1:3">
      <c r="A19" s="288">
        <v>78</v>
      </c>
      <c r="B19" s="289" t="str">
        <f t="shared" si="0"/>
        <v>MINISTERIO DE HIDROCARBUROS Y ENERGÍAS</v>
      </c>
      <c r="C19" s="289" t="str">
        <f>+VLOOKUP(A19,'[2]PT RESUMEN ENTIDADES DEL SP'!$B$9:$C$2780,2,FALSE)</f>
        <v>Ministerio de Hidrocarburos y Energías</v>
      </c>
    </row>
    <row r="20" spans="1:3">
      <c r="A20" s="288">
        <v>81</v>
      </c>
      <c r="B20" s="289" t="str">
        <f t="shared" si="0"/>
        <v>MINISTERIO DE OBRAS PÚBLICAS, SERVICIOS Y VIVIENDA</v>
      </c>
      <c r="C20" s="289" t="str">
        <f>+VLOOKUP(A20,'[2]PT RESUMEN ENTIDADES DEL SP'!$B$9:$C$2780,2,FALSE)</f>
        <v>Ministerio de Obras Públicas, Servicios y Vivienda</v>
      </c>
    </row>
    <row r="21" spans="1:3">
      <c r="A21" s="288">
        <v>86</v>
      </c>
      <c r="B21" s="289" t="str">
        <f t="shared" si="0"/>
        <v>MINISTERIO DE MEDIO AMBIENTE Y AGUA</v>
      </c>
      <c r="C21" s="289" t="str">
        <f>+VLOOKUP(A21,'[2]PT RESUMEN ENTIDADES DEL SP'!$B$9:$C$2780,2,FALSE)</f>
        <v>Ministerio de Medio Ambiente y Agua</v>
      </c>
    </row>
    <row r="22" spans="1:3">
      <c r="A22" s="288">
        <v>95</v>
      </c>
      <c r="B22" s="289" t="str">
        <f t="shared" si="0"/>
        <v>CONSEJO SUPERIOR DE DEFENSA DEL ESTADO</v>
      </c>
      <c r="C22" s="289" t="s">
        <v>3432</v>
      </c>
    </row>
    <row r="23" spans="1:3">
      <c r="A23" s="288" t="s">
        <v>492</v>
      </c>
      <c r="B23" s="289" t="str">
        <f t="shared" si="0"/>
        <v>DIRECCIÓN GENERAL DE PROGRAMACIÓN Y OPERACIONES DEL TESORO</v>
      </c>
      <c r="C23" s="289" t="s">
        <v>493</v>
      </c>
    </row>
    <row r="24" spans="1:3">
      <c r="A24" s="288" t="s">
        <v>494</v>
      </c>
      <c r="B24" s="289" t="str">
        <f t="shared" si="0"/>
        <v>DIRECCIÓN GENERAL DE PROGRAMACIÓN Y OPERACIONES DEL TESORO</v>
      </c>
      <c r="C24" s="289" t="s">
        <v>493</v>
      </c>
    </row>
    <row r="25" spans="1:3">
      <c r="A25" s="288" t="s">
        <v>495</v>
      </c>
      <c r="B25" s="289" t="str">
        <f t="shared" si="0"/>
        <v>DIRECCIÓN GENERAL DE CRÉDITO PÚBLICO</v>
      </c>
      <c r="C25" s="289" t="s">
        <v>496</v>
      </c>
    </row>
    <row r="26" spans="1:3">
      <c r="A26" s="288" t="s">
        <v>497</v>
      </c>
      <c r="B26" s="289" t="str">
        <f t="shared" si="0"/>
        <v>DIRECCIÓN GENERAL DE ADMINISTRACIÓN Y FINANZAS TERRITORIALES</v>
      </c>
      <c r="C26" s="289" t="s">
        <v>498</v>
      </c>
    </row>
    <row r="27" spans="1:3">
      <c r="A27" s="288" t="s">
        <v>499</v>
      </c>
      <c r="B27" s="289" t="str">
        <f t="shared" si="0"/>
        <v>DIRECCIÓN GENERAL DE PENSIONES Y JUBILACIONES</v>
      </c>
      <c r="C27" s="289" t="s">
        <v>500</v>
      </c>
    </row>
    <row r="28" spans="1:3">
      <c r="A28" s="290">
        <v>108</v>
      </c>
      <c r="B28" s="289" t="str">
        <f t="shared" si="0"/>
        <v>ORQUESTA SINFÓNICA NACIONAL</v>
      </c>
      <c r="C28" s="289" t="str">
        <f>+VLOOKUP(A28,'[2]PT RESUMEN ENTIDADES DEL SP'!$B$9:$C$2780,2,FALSE)</f>
        <v>Orquesta Sinfónica Nacional</v>
      </c>
    </row>
    <row r="29" spans="1:3">
      <c r="A29" s="288">
        <v>109</v>
      </c>
      <c r="B29" s="289" t="str">
        <f t="shared" si="0"/>
        <v>CONSERVATORIO PLURINACIONAL DE MUSICA</v>
      </c>
      <c r="C29" s="289" t="str">
        <f>+VLOOKUP(A29,'[2]PT RESUMEN ENTIDADES DEL SP'!$B$9:$C$2780,2,FALSE)</f>
        <v>Conservatorio Plurinacional de Musica</v>
      </c>
    </row>
    <row r="30" spans="1:3">
      <c r="A30" s="288">
        <v>111</v>
      </c>
      <c r="B30" s="289" t="str">
        <f t="shared" si="0"/>
        <v>INSTITUTO BOLIVIANO DE LA CEGUERA</v>
      </c>
      <c r="C30" s="289" t="str">
        <f>+VLOOKUP(A30,'[2]PT RESUMEN ENTIDADES DEL SP'!$B$9:$C$2780,2,FALSE)</f>
        <v>Instituto Boliviano de la Ceguera</v>
      </c>
    </row>
    <row r="31" spans="1:3">
      <c r="A31" s="288">
        <v>117</v>
      </c>
      <c r="B31" s="289" t="str">
        <f t="shared" si="0"/>
        <v>DIRECCIÓN GENERAL DE AERONÁUTICA CIVIL</v>
      </c>
      <c r="C31" s="289" t="str">
        <f>+VLOOKUP(A31,'[2]PT RESUMEN ENTIDADES DEL SP'!$B$9:$C$2780,2,FALSE)</f>
        <v>Dirección General de Aeronáutica Civil</v>
      </c>
    </row>
    <row r="32" spans="1:3">
      <c r="A32" s="288">
        <v>119</v>
      </c>
      <c r="B32" s="289" t="str">
        <f t="shared" si="0"/>
        <v>AGENCIA PARA EL DES. DE LA SOC. DE LA INFORMACIÓN EN BOLIVIA</v>
      </c>
      <c r="C32" s="289" t="str">
        <f>+VLOOKUP(A32,'[2]PT RESUMEN ENTIDADES DEL SP'!$B$9:$C$2780,2,FALSE)</f>
        <v>Agencia para el Des. de la Soc. de la Información en Bolivia</v>
      </c>
    </row>
    <row r="33" spans="1:3">
      <c r="A33" s="288">
        <v>124</v>
      </c>
      <c r="B33" s="289" t="str">
        <f t="shared" si="0"/>
        <v>ACADEMIA NACIONAL DE CIENCIAS</v>
      </c>
      <c r="C33" s="289" t="str">
        <f>+VLOOKUP(A33,'[2]PT RESUMEN ENTIDADES DEL SP'!$B$9:$C$2780,2,FALSE)</f>
        <v>Academia Nacional de Ciencias</v>
      </c>
    </row>
    <row r="34" spans="1:3">
      <c r="A34" s="288">
        <v>129</v>
      </c>
      <c r="B34" s="289" t="str">
        <f t="shared" si="0"/>
        <v>ESCUELA DE GESTIÓN PÚBLICA PLURINACIONAL</v>
      </c>
      <c r="C34" s="289" t="str">
        <f>+VLOOKUP(A34,'[2]PT RESUMEN ENTIDADES DEL SP'!$B$9:$C$2780,2,FALSE)</f>
        <v>Escuela de Gestión Pública Plurinacional</v>
      </c>
    </row>
    <row r="35" spans="1:3">
      <c r="A35" s="288">
        <v>130</v>
      </c>
      <c r="B35" s="289" t="str">
        <f t="shared" si="0"/>
        <v>FONDO DE FINANCIAMIENTO PARA LA MINERÍA</v>
      </c>
      <c r="C35" s="289" t="str">
        <f>+VLOOKUP(A35,'[2]PT RESUMEN ENTIDADES DEL SP'!$B$9:$C$2780,2,FALSE)</f>
        <v>Fondo de Financiamiento para la Minería</v>
      </c>
    </row>
    <row r="36" spans="1:3">
      <c r="A36" s="288">
        <v>132</v>
      </c>
      <c r="B36" s="289" t="str">
        <f t="shared" si="0"/>
        <v>SERVICIO DE DESARROLLO DE LAS EMPRESAS PÚB. PRODUCTIVAS</v>
      </c>
      <c r="C36" s="289" t="str">
        <f>+VLOOKUP(A36,'[2]PT RESUMEN ENTIDADES DEL SP'!$B$9:$C$2780,2,FALSE)</f>
        <v>Servicio de Desarrollo de las Empresas Púb. Productivas</v>
      </c>
    </row>
    <row r="37" spans="1:3">
      <c r="A37" s="288">
        <v>133</v>
      </c>
      <c r="B37" s="289" t="str">
        <f t="shared" si="0"/>
        <v>LOTERÍA NACIONAL DE BENEFICENCIA Y SALUBRIDAD</v>
      </c>
      <c r="C37" s="289" t="str">
        <f>+VLOOKUP(A37,'[2]PT RESUMEN ENTIDADES DEL SP'!$B$9:$C$2780,2,FALSE)</f>
        <v>Lotería Nacional de Beneficencia y Salubridad</v>
      </c>
    </row>
    <row r="38" spans="1:3">
      <c r="A38" s="288">
        <v>134</v>
      </c>
      <c r="B38" s="289" t="str">
        <f t="shared" si="0"/>
        <v>CONSEJO NACIONAL DE VIVIENDA POLICIAL</v>
      </c>
      <c r="C38" s="289" t="str">
        <f>+VLOOKUP(A38,'[2]PT RESUMEN ENTIDADES DEL SP'!$B$9:$C$2780,2,FALSE)</f>
        <v>Consejo Nacional de Vivienda Policial</v>
      </c>
    </row>
    <row r="39" spans="1:3">
      <c r="A39" s="288">
        <v>137</v>
      </c>
      <c r="B39" s="289" t="str">
        <f t="shared" si="0"/>
        <v>COMITÉ EJECUTIVO DE LA UNIVERSIDAD BOLIVIANA</v>
      </c>
      <c r="C39" s="289" t="str">
        <f>+VLOOKUP(A39,'[2]PT RESUMEN ENTIDADES DEL SP'!$B$9:$C$2780,2,FALSE)</f>
        <v>Comité Ejecutivo de la Universidad Boliviana</v>
      </c>
    </row>
    <row r="40" spans="1:3">
      <c r="A40" s="288">
        <v>138</v>
      </c>
      <c r="B40" s="289" t="str">
        <f t="shared" si="0"/>
        <v>UNIVERSIDAD MAYOR REAL Y PONTIFICIA DE SAN FRANCISCO XAVIER</v>
      </c>
      <c r="C40" s="289" t="str">
        <f>+VLOOKUP(A40,'[2]PT RESUMEN ENTIDADES DEL SP'!$B$9:$C$2780,2,FALSE)</f>
        <v>Universidad Mayor Real y Pontificia de San Francisco Xavier</v>
      </c>
    </row>
    <row r="41" spans="1:3">
      <c r="A41" s="288">
        <v>139</v>
      </c>
      <c r="B41" s="289" t="str">
        <f t="shared" si="0"/>
        <v>UNIVERSIDAD MAYOR DE SAN ANDRÉS</v>
      </c>
      <c r="C41" s="289" t="str">
        <f>+VLOOKUP(A41,'[2]PT RESUMEN ENTIDADES DEL SP'!$B$9:$C$2780,2,FALSE)</f>
        <v>Universidad Mayor de San Andrés</v>
      </c>
    </row>
    <row r="42" spans="1:3">
      <c r="A42" s="288">
        <v>140</v>
      </c>
      <c r="B42" s="289" t="str">
        <f t="shared" si="0"/>
        <v>UNIVERSIDAD PÚBLICA DE EL ALTO</v>
      </c>
      <c r="C42" s="289" t="str">
        <f>+VLOOKUP(A42,'[2]PT RESUMEN ENTIDADES DEL SP'!$B$9:$C$2780,2,FALSE)</f>
        <v>Universidad Pública de El Alto</v>
      </c>
    </row>
    <row r="43" spans="1:3">
      <c r="A43" s="290">
        <v>141</v>
      </c>
      <c r="B43" s="289" t="str">
        <f t="shared" si="0"/>
        <v>UNIVERSIDAD MAYOR DE SAN SIMÓN</v>
      </c>
      <c r="C43" s="289" t="str">
        <f>+VLOOKUP(A43,'[2]PT RESUMEN ENTIDADES DEL SP'!$B$9:$C$2780,2,FALSE)</f>
        <v>Universidad Mayor de San Simón</v>
      </c>
    </row>
    <row r="44" spans="1:3">
      <c r="A44" s="288">
        <v>142</v>
      </c>
      <c r="B44" s="289" t="str">
        <f t="shared" si="0"/>
        <v>UNIVERSIDAD TÉCNICA DE ORURO</v>
      </c>
      <c r="C44" s="289" t="str">
        <f>+VLOOKUP(A44,'[2]PT RESUMEN ENTIDADES DEL SP'!$B$9:$C$2780,2,FALSE)</f>
        <v>Universidad Técnica de Oruro</v>
      </c>
    </row>
    <row r="45" spans="1:3">
      <c r="A45" s="288">
        <v>143</v>
      </c>
      <c r="B45" s="289" t="str">
        <f t="shared" si="0"/>
        <v>UNIVERSIDAD AUTÓNOMA TOMÁS FRÍAS</v>
      </c>
      <c r="C45" s="289" t="str">
        <f>+VLOOKUP(A45,'[2]PT RESUMEN ENTIDADES DEL SP'!$B$9:$C$2780,2,FALSE)</f>
        <v>Universidad Autónoma Tomás Frías</v>
      </c>
    </row>
    <row r="46" spans="1:3">
      <c r="A46" s="288">
        <v>144</v>
      </c>
      <c r="B46" s="289" t="str">
        <f t="shared" si="0"/>
        <v>UNIVERSIDAD NACIONAL SIGLO XX</v>
      </c>
      <c r="C46" s="289" t="str">
        <f>+VLOOKUP(A46,'[2]PT RESUMEN ENTIDADES DEL SP'!$B$9:$C$2780,2,FALSE)</f>
        <v>Universidad Nacional Siglo XX</v>
      </c>
    </row>
    <row r="47" spans="1:3">
      <c r="A47" s="288">
        <v>145</v>
      </c>
      <c r="B47" s="289" t="str">
        <f t="shared" si="0"/>
        <v>UNIVERSIDAD AUTÓNOMA JUAN MISAEL SARACHO</v>
      </c>
      <c r="C47" s="289" t="str">
        <f>+VLOOKUP(A47,'[2]PT RESUMEN ENTIDADES DEL SP'!$B$9:$C$2780,2,FALSE)</f>
        <v>Universidad Autónoma Juan Misael Saracho</v>
      </c>
    </row>
    <row r="48" spans="1:3">
      <c r="A48" s="288">
        <v>146</v>
      </c>
      <c r="B48" s="289" t="str">
        <f t="shared" si="0"/>
        <v>UNIVERSIDAD AUTÓNOMA GABRIEL RENÉ MORENO</v>
      </c>
      <c r="C48" s="289" t="str">
        <f>+VLOOKUP(A48,'[2]PT RESUMEN ENTIDADES DEL SP'!$B$9:$C$2780,2,FALSE)</f>
        <v>Universidad Autónoma Gabriel René Moreno</v>
      </c>
    </row>
    <row r="49" spans="1:3">
      <c r="A49" s="288">
        <v>147</v>
      </c>
      <c r="B49" s="289" t="str">
        <f t="shared" si="0"/>
        <v>UNIVERSIDAD AUTÓNOMA DEL BENI JOSÉ BALLIVIÁN</v>
      </c>
      <c r="C49" s="289" t="str">
        <f>+VLOOKUP(A49,'[2]PT RESUMEN ENTIDADES DEL SP'!$B$9:$C$2780,2,FALSE)</f>
        <v>Universidad Autónoma del Beni José Ballivián</v>
      </c>
    </row>
    <row r="50" spans="1:3">
      <c r="A50" s="290">
        <v>148</v>
      </c>
      <c r="B50" s="289" t="str">
        <f t="shared" si="0"/>
        <v>UNIVERSIDAD AMAZÓNICA DE PANDO</v>
      </c>
      <c r="C50" s="289" t="str">
        <f>+VLOOKUP(A50,'[2]PT RESUMEN ENTIDADES DEL SP'!$B$9:$C$2780,2,FALSE)</f>
        <v>Universidad Amazónica de Pando</v>
      </c>
    </row>
    <row r="51" spans="1:3">
      <c r="A51" s="288">
        <v>294</v>
      </c>
      <c r="B51" s="289" t="str">
        <f t="shared" si="0"/>
        <v>UNIV. INDÍGENA BOL. COMUN. INTERCULTL PROD. TUPAK KATARI</v>
      </c>
      <c r="C51" s="289" t="str">
        <f>+VLOOKUP(A51,'[2]PT RESUMEN ENTIDADES DEL SP'!$B$9:$C$2780,2,FALSE)</f>
        <v>Univ. Indígena Bol. Comun. Intercultl Prod. Tupak Katari</v>
      </c>
    </row>
    <row r="52" spans="1:3">
      <c r="A52" s="288">
        <v>295</v>
      </c>
      <c r="B52" s="289" t="str">
        <f t="shared" si="0"/>
        <v>UNIV. INDÍGENA BOL. COMUN. INTERCULT PROD. CASIMIRO HUANCA</v>
      </c>
      <c r="C52" s="289" t="str">
        <f>+VLOOKUP(A52,'[2]PT RESUMEN ENTIDADES DEL SP'!$B$9:$C$2780,2,FALSE)</f>
        <v>Univ. Indígena Bol. Comun. Intercult Prod. Casimiro Huanca</v>
      </c>
    </row>
    <row r="53" spans="1:3">
      <c r="A53" s="288">
        <v>296</v>
      </c>
      <c r="B53" s="289" t="str">
        <f t="shared" si="0"/>
        <v>UNIV. INDÍGENA BOL. COMUN. INTERCULT PROD. APIAGUAIKI TUPA</v>
      </c>
      <c r="C53" s="289" t="str">
        <f>+VLOOKUP(A53,'[2]PT RESUMEN ENTIDADES DEL SP'!$B$9:$C$2780,2,FALSE)</f>
        <v>Univ. Indígena Bol. Comun. Intercult Prod. Apiaguaiki Tupa</v>
      </c>
    </row>
    <row r="54" spans="1:3">
      <c r="A54" s="288">
        <v>150</v>
      </c>
      <c r="B54" s="289" t="str">
        <f t="shared" si="0"/>
        <v>PROYECTO SUCRE CIUDAD UNIVERSITARIA</v>
      </c>
      <c r="C54" s="289" t="str">
        <f>+VLOOKUP(A54,'[2]PT RESUMEN ENTIDADES DEL SP'!$B$9:$C$2780,2,FALSE)</f>
        <v>Proyecto Sucre Ciudad Universitaria</v>
      </c>
    </row>
    <row r="55" spans="1:3">
      <c r="A55" s="288">
        <v>152</v>
      </c>
      <c r="B55" s="289" t="str">
        <f t="shared" si="0"/>
        <v>SERVICIO PLURINACIONAL DE DEFENSA PÚBLICA</v>
      </c>
      <c r="C55" s="289" t="str">
        <f>+VLOOKUP(A55,'[2]PT RESUMEN ENTIDADES DEL SP'!$B$9:$C$2780,2,FALSE)</f>
        <v>Servicio Plurinacional de Defensa Pública</v>
      </c>
    </row>
    <row r="56" spans="1:3">
      <c r="A56" s="288">
        <v>153</v>
      </c>
      <c r="B56" s="289" t="str">
        <f t="shared" si="0"/>
        <v>OBSERVATORIO PLURINACIONAL DE LA CALIDAD EDUCATIVA</v>
      </c>
      <c r="C56" s="289" t="str">
        <f>+VLOOKUP(A56,'[2]PT RESUMEN ENTIDADES DEL SP'!$B$9:$C$2780,2,FALSE)</f>
        <v>Observatorio Plurinacional de la Calidad Educativa</v>
      </c>
    </row>
    <row r="57" spans="1:3">
      <c r="A57" s="288">
        <v>154</v>
      </c>
      <c r="B57" s="289" t="str">
        <f t="shared" si="0"/>
        <v>MUSEO NACIONAL DE HISTORIA NATURAL</v>
      </c>
      <c r="C57" s="289" t="str">
        <f>+VLOOKUP(A57,'[2]PT RESUMEN ENTIDADES DEL SP'!$B$9:$C$2780,2,FALSE)</f>
        <v>Museo Nacional de Historia Natural</v>
      </c>
    </row>
    <row r="58" spans="1:3">
      <c r="A58" s="288">
        <v>155</v>
      </c>
      <c r="B58" s="289" t="str">
        <f t="shared" si="0"/>
        <v>DIRECCIÓN DEL NOTARIADO PLURINACIONAL</v>
      </c>
      <c r="C58" s="289" t="str">
        <f>+VLOOKUP(A58,'[2]PT RESUMEN ENTIDADES DEL SP'!$B$9:$C$2780,2,FALSE)</f>
        <v>Dirección del Notariado Plurinacional</v>
      </c>
    </row>
    <row r="59" spans="1:3">
      <c r="A59" s="288">
        <v>156</v>
      </c>
      <c r="B59" s="289" t="str">
        <f t="shared" si="0"/>
        <v>SERVICIO PLURINACIONAL DE ASISTENCIA A LA VÍCTIMA</v>
      </c>
      <c r="C59" s="289" t="str">
        <f>+VLOOKUP(A59,'[2]PT RESUMEN ENTIDADES DEL SP'!$B$9:$C$2780,2,FALSE)</f>
        <v>Servicio Plurinacional de Asistencia a la Víctima</v>
      </c>
    </row>
    <row r="60" spans="1:3">
      <c r="A60" s="288">
        <v>159</v>
      </c>
      <c r="B60" s="289" t="str">
        <f t="shared" si="0"/>
        <v>OFICINATÉCNICA PARA EL FORTALECIMIENTO DE LA EMPRESA PÚBLICA</v>
      </c>
      <c r="C60" s="289" t="str">
        <f>+VLOOKUP(A60,'[2]PT RESUMEN ENTIDADES DEL SP'!$B$9:$C$2780,2,FALSE)</f>
        <v>OficinaTécnica para el Fortalecimiento de la Empresa Pública</v>
      </c>
    </row>
    <row r="61" spans="1:3">
      <c r="A61" s="288">
        <v>163</v>
      </c>
      <c r="B61" s="289" t="str">
        <f t="shared" si="0"/>
        <v>AGENCIA NACIONAL DE HIDROCARBUROS</v>
      </c>
      <c r="C61" s="289" t="str">
        <f>+VLOOKUP(A61,'[2]PT RESUMEN ENTIDADES DEL SP'!$B$9:$C$2780,2,FALSE)</f>
        <v>Agencia Nacional de Hidrocarburos</v>
      </c>
    </row>
    <row r="62" spans="1:3">
      <c r="A62" s="288">
        <v>169</v>
      </c>
      <c r="B62" s="289" t="str">
        <f t="shared" si="0"/>
        <v>AUTORIDAD DE IMPUGNACIÓN TRIBUTARIA</v>
      </c>
      <c r="C62" s="289" t="str">
        <f>+VLOOKUP(A62,'[2]PT RESUMEN ENTIDADES DEL SP'!$B$9:$C$2780,2,FALSE)</f>
        <v>Autoridad de Impugnación Tributaria</v>
      </c>
    </row>
    <row r="63" spans="1:3">
      <c r="A63" s="288">
        <v>170</v>
      </c>
      <c r="B63" s="289" t="str">
        <f t="shared" si="0"/>
        <v>ESCUELA MILITAR DE INGENIERÍA</v>
      </c>
      <c r="C63" s="289" t="str">
        <f>+VLOOKUP(A63,'[2]PT RESUMEN ENTIDADES DEL SP'!$B$9:$C$2780,2,FALSE)</f>
        <v>Escuela Militar de Ingeniería</v>
      </c>
    </row>
    <row r="64" spans="1:3">
      <c r="A64" s="288">
        <v>171</v>
      </c>
      <c r="B64" s="289" t="str">
        <f t="shared" si="0"/>
        <v>CENTRO DE INVESTIGACIÓN AGRÍCOLA TROPICAL</v>
      </c>
      <c r="C64" s="289" t="str">
        <f>+VLOOKUP(A64,'[2]PT RESUMEN ENTIDADES DEL SP'!$B$9:$C$2780,2,FALSE)</f>
        <v>Centro de Investigación Agrícola Tropical</v>
      </c>
    </row>
    <row r="65" spans="1:3">
      <c r="A65" s="288">
        <v>2311</v>
      </c>
      <c r="B65" s="289" t="str">
        <f t="shared" si="0"/>
        <v>SERVICIO DE ENCAUZAMIENTO DE RIOS (SEARPI)</v>
      </c>
      <c r="C65" s="289" t="str">
        <f>+VLOOKUP(A65,'[2]PT RESUMEN ENTIDADES DEL SP'!$B$9:$C$2780,2,FALSE)</f>
        <v>SERVICIO DE ENCAUZAMIENTO DE RIOS (SEARPI)</v>
      </c>
    </row>
    <row r="66" spans="1:3">
      <c r="A66" s="288">
        <v>2344</v>
      </c>
      <c r="B66" s="289" t="str">
        <f t="shared" si="0"/>
        <v>NUEVA VIDA SANTA CRUZ</v>
      </c>
      <c r="C66" s="289" t="str">
        <f>+VLOOKUP(A66,'[2]PT RESUMEN ENTIDADES DEL SP'!$B$9:$C$2780,2,FALSE)</f>
        <v>NUEVA VIDA SANTA CRUZ</v>
      </c>
    </row>
    <row r="67" spans="1:3">
      <c r="A67" s="288">
        <v>190</v>
      </c>
      <c r="B67" s="289" t="str">
        <f t="shared" si="0"/>
        <v>AUTORIDAD JURISDICCIONAL ADMINISTRATIVA MINERA</v>
      </c>
      <c r="C67" s="289" t="str">
        <f>+VLOOKUP(A67,'[2]PT RESUMEN ENTIDADES DEL SP'!$B$9:$C$2780,2,FALSE)</f>
        <v>Autoridad Jurisdiccional Administrativa Minera</v>
      </c>
    </row>
    <row r="68" spans="1:3">
      <c r="A68" s="288">
        <v>192</v>
      </c>
      <c r="B68" s="289" t="str">
        <f t="shared" ref="B68:B131" si="1">+UPPER(C68)</f>
        <v>SERVICIO AL MEJORAMIENTO DE LA NAVEGACIÓN AMAZÓNICA</v>
      </c>
      <c r="C68" s="289" t="str">
        <f>+VLOOKUP(A68,'[2]PT RESUMEN ENTIDADES DEL SP'!$B$9:$C$2780,2,FALSE)</f>
        <v>Servicio al Mejoramiento de la Navegación Amazónica</v>
      </c>
    </row>
    <row r="69" spans="1:3">
      <c r="A69" s="288">
        <v>200</v>
      </c>
      <c r="B69" s="289" t="str">
        <f t="shared" si="1"/>
        <v>REGISTRO ÚNICO PARA LA ADMINISTRACIÓN TRIBUTARIA MUNICIPAL</v>
      </c>
      <c r="C69" s="289" t="str">
        <f>+VLOOKUP(A69,'[2]PT RESUMEN ENTIDADES DEL SP'!$B$9:$C$2780,2,FALSE)</f>
        <v>Registro Único para la Administración Tributaria Municipal</v>
      </c>
    </row>
    <row r="70" spans="1:3">
      <c r="A70" s="288">
        <v>203</v>
      </c>
      <c r="B70" s="289" t="str">
        <f t="shared" si="1"/>
        <v>AUTORIDAD DE SUPERVISIÓN DEL SISTEMA FINANCIERO</v>
      </c>
      <c r="C70" s="289" t="str">
        <f>+VLOOKUP(A70,'[2]PT RESUMEN ENTIDADES DEL SP'!$B$9:$C$2780,2,FALSE)</f>
        <v>Autoridad de Supervisión del Sistema Financiero</v>
      </c>
    </row>
    <row r="71" spans="1:3">
      <c r="A71" s="288">
        <v>206</v>
      </c>
      <c r="B71" s="289" t="str">
        <f t="shared" si="1"/>
        <v>INSTITUTO NACIONAL DE ESTADÍSTICA</v>
      </c>
      <c r="C71" s="289" t="str">
        <f>+VLOOKUP(A71,'[2]PT RESUMEN ENTIDADES DEL SP'!$B$9:$C$2780,2,FALSE)</f>
        <v>Instituto Nacional de Estadística</v>
      </c>
    </row>
    <row r="72" spans="1:3">
      <c r="A72" s="288">
        <v>210</v>
      </c>
      <c r="B72" s="289" t="str">
        <f t="shared" si="1"/>
        <v>UNIDAD DE ANÁLISIS DE POLÍTICAS SOCIALES Y ECONÓMICAS</v>
      </c>
      <c r="C72" s="289" t="str">
        <f>+VLOOKUP(A72,'[2]PT RESUMEN ENTIDADES DEL SP'!$B$9:$C$2780,2,FALSE)</f>
        <v>Unidad de Análisis de Políticas Sociales y Económicas</v>
      </c>
    </row>
    <row r="73" spans="1:3">
      <c r="A73" s="288">
        <v>212</v>
      </c>
      <c r="B73" s="289" t="str">
        <f t="shared" si="1"/>
        <v>INSTITUTO NACIONAL DE REFORMA AGRARIA</v>
      </c>
      <c r="C73" s="289" t="str">
        <f>+VLOOKUP(A73,'[2]PT RESUMEN ENTIDADES DEL SP'!$B$9:$C$2780,2,FALSE)</f>
        <v>Instituto Nacional de Reforma Agraria</v>
      </c>
    </row>
    <row r="74" spans="1:3">
      <c r="A74" s="288">
        <v>213</v>
      </c>
      <c r="B74" s="289" t="str">
        <f t="shared" si="1"/>
        <v>SERVICIO NACIONAL DE METEOROLOGÍA E HIDROLOGÍA</v>
      </c>
      <c r="C74" s="289" t="str">
        <f>+VLOOKUP(A74,'[2]PT RESUMEN ENTIDADES DEL SP'!$B$9:$C$2780,2,FALSE)</f>
        <v>Servicio Nacional de Meteorología e Hidrología</v>
      </c>
    </row>
    <row r="75" spans="1:3">
      <c r="A75" s="288">
        <v>221</v>
      </c>
      <c r="B75" s="289" t="str">
        <f t="shared" si="1"/>
        <v>SERV. NAL. DE REG. Y CONTROL DE LA COMER. DE MINERALES Y METALES</v>
      </c>
      <c r="C75" s="289" t="str">
        <f>+VLOOKUP(A75,'[2]PT RESUMEN ENTIDADES DEL SP'!$B$9:$C$2780,2,FALSE)</f>
        <v>Serv. Nal. de Reg. y Control de la Comer. de Minerales y Metales</v>
      </c>
    </row>
    <row r="76" spans="1:3">
      <c r="A76" s="288">
        <v>222</v>
      </c>
      <c r="B76" s="289" t="str">
        <f t="shared" si="1"/>
        <v>INSTITUTO NACIONAL DE INNOVACIÓN AGROPECUARIA Y FORESTAL</v>
      </c>
      <c r="C76" s="289" t="str">
        <f>+VLOOKUP(A76,'[2]PT RESUMEN ENTIDADES DEL SP'!$B$9:$C$2780,2,FALSE)</f>
        <v>Instituto Nacional de Innovación Agropecuaria y Forestal</v>
      </c>
    </row>
    <row r="77" spans="1:3">
      <c r="A77" s="290">
        <v>223</v>
      </c>
      <c r="B77" s="289" t="str">
        <f t="shared" si="1"/>
        <v>FONDO NACIONAL DE DESARROLLO FORESTAL</v>
      </c>
      <c r="C77" s="289" t="str">
        <f>+VLOOKUP(A77,'[2]PT RESUMEN ENTIDADES DEL SP'!$B$9:$C$2780,2,FALSE)</f>
        <v>Fondo Nacional de Desarrollo Forestal</v>
      </c>
    </row>
    <row r="78" spans="1:3">
      <c r="A78" s="288">
        <v>224</v>
      </c>
      <c r="B78" s="289" t="str">
        <f t="shared" si="1"/>
        <v>INSUMOS BOLIVIA</v>
      </c>
      <c r="C78" s="289" t="str">
        <f>+VLOOKUP(A78,'[2]PT RESUMEN ENTIDADES DEL SP'!$B$9:$C$2780,2,FALSE)</f>
        <v>Insumos Bolivia</v>
      </c>
    </row>
    <row r="79" spans="1:3">
      <c r="A79" s="288">
        <v>225</v>
      </c>
      <c r="B79" s="289" t="str">
        <f t="shared" si="1"/>
        <v>SERV. NAL. PARA LA SOSTENIBILIDAD EN SANEAMIENTO BÁSICO</v>
      </c>
      <c r="C79" s="289" t="str">
        <f>+VLOOKUP(A79,'[2]PT RESUMEN ENTIDADES DEL SP'!$B$9:$C$2780,2,FALSE)</f>
        <v>Serv. Nal. para la Sostenibilidad en Saneamiento Básico</v>
      </c>
    </row>
    <row r="80" spans="1:3">
      <c r="A80" s="288">
        <v>226</v>
      </c>
      <c r="B80" s="289" t="str">
        <f t="shared" si="1"/>
        <v>SERVICIO ESTATAL DE AUTONOMÍAS</v>
      </c>
      <c r="C80" s="289" t="str">
        <f>+VLOOKUP(A80,'[2]PT RESUMEN ENTIDADES DEL SP'!$B$9:$C$2780,2,FALSE)</f>
        <v>Servicio Estatal de Autonomías</v>
      </c>
    </row>
    <row r="81" spans="1:3">
      <c r="A81" s="288">
        <v>227</v>
      </c>
      <c r="B81" s="289" t="str">
        <f t="shared" si="1"/>
        <v>ZONA FRANCA COMERCIAL E INDUSTRIAL DE COBIJA</v>
      </c>
      <c r="C81" s="289" t="str">
        <f>+VLOOKUP(A81,'[2]PT RESUMEN ENTIDADES DEL SP'!$B$9:$C$2780,2,FALSE)</f>
        <v>Zona Franca Comercial e Industrial de Cobija</v>
      </c>
    </row>
    <row r="82" spans="1:3">
      <c r="A82" s="288">
        <v>234</v>
      </c>
      <c r="B82" s="289" t="str">
        <f t="shared" si="1"/>
        <v xml:space="preserve">SERVICIO GEOLÓGICO MINERO </v>
      </c>
      <c r="C82" s="289" t="str">
        <f>+VLOOKUP(A82,'[2]PT RESUMEN ENTIDADES DEL SP'!$B$9:$C$2780,2,FALSE)</f>
        <v xml:space="preserve">Servicio Geológico Minero </v>
      </c>
    </row>
    <row r="83" spans="1:3">
      <c r="A83" s="288">
        <v>243</v>
      </c>
      <c r="B83" s="289" t="str">
        <f t="shared" si="1"/>
        <v>SERVICIO NACIONAL DE HIDROGRAFÍA NAVAL</v>
      </c>
      <c r="C83" s="289" t="str">
        <f>+VLOOKUP(A83,'[2]PT RESUMEN ENTIDADES DEL SP'!$B$9:$C$2780,2,FALSE)</f>
        <v>Servicio Nacional de Hidrografía Naval</v>
      </c>
    </row>
    <row r="84" spans="1:3">
      <c r="A84" s="288">
        <v>244</v>
      </c>
      <c r="B84" s="289" t="str">
        <f t="shared" si="1"/>
        <v>SERVICIO NACIONAL DE AEROFOTOGRAMETRÍA</v>
      </c>
      <c r="C84" s="289" t="str">
        <f>+VLOOKUP(A84,'[2]PT RESUMEN ENTIDADES DEL SP'!$B$9:$C$2780,2,FALSE)</f>
        <v>Servicio Nacional de Aerofotogrametría</v>
      </c>
    </row>
    <row r="85" spans="1:3">
      <c r="A85" s="288">
        <v>245</v>
      </c>
      <c r="B85" s="289" t="str">
        <f t="shared" si="1"/>
        <v>SERVICIO GEODÉSICO DE MAPAS</v>
      </c>
      <c r="C85" s="289" t="str">
        <f>+VLOOKUP(A85,'[2]PT RESUMEN ENTIDADES DEL SP'!$B$9:$C$2780,2,FALSE)</f>
        <v>Servicio Geodésico de Mapas</v>
      </c>
    </row>
    <row r="86" spans="1:3">
      <c r="A86" s="288">
        <v>249</v>
      </c>
      <c r="B86" s="289" t="str">
        <f t="shared" si="1"/>
        <v>CENTRAL DE ABASTECIMIENTO Y SUMINISTROS DE SALUD</v>
      </c>
      <c r="C86" s="289" t="str">
        <f>+VLOOKUP(A86,'[2]PT RESUMEN ENTIDADES DEL SP'!$B$9:$C$2780,2,FALSE)</f>
        <v>Central de Abastecimiento y Suministros de Salud</v>
      </c>
    </row>
    <row r="87" spans="1:3">
      <c r="A87" s="288">
        <v>251</v>
      </c>
      <c r="B87" s="289" t="str">
        <f t="shared" si="1"/>
        <v>INSTITUTO NACIONAL DE SALUD OCUPACIONAL</v>
      </c>
      <c r="C87" s="289" t="str">
        <f>+VLOOKUP(A87,'[2]PT RESUMEN ENTIDADES DEL SP'!$B$9:$C$2780,2,FALSE)</f>
        <v>Instituto Nacional de Salud Ocupacional</v>
      </c>
    </row>
    <row r="88" spans="1:3">
      <c r="A88" s="288">
        <v>253</v>
      </c>
      <c r="B88" s="289" t="str">
        <f t="shared" si="1"/>
        <v>ENTIDAD EJECUTORA DE MEDIO AMBIENTE Y AGUA</v>
      </c>
      <c r="C88" s="289" t="str">
        <f>+VLOOKUP(A88,'[2]PT RESUMEN ENTIDADES DEL SP'!$B$9:$C$2780,2,FALSE)</f>
        <v>Entidad Ejecutora de Medio Ambiente y Agua</v>
      </c>
    </row>
    <row r="89" spans="1:3">
      <c r="A89" s="288">
        <v>254</v>
      </c>
      <c r="B89" s="289" t="str">
        <f t="shared" si="1"/>
        <v>INSTITUTO DEL SEGURO AGRARIO</v>
      </c>
      <c r="C89" s="289" t="str">
        <f>+VLOOKUP(A89,'[2]PT RESUMEN ENTIDADES DEL SP'!$B$9:$C$2780,2,FALSE)</f>
        <v>Instituto del Seguro Agrario</v>
      </c>
    </row>
    <row r="90" spans="1:3">
      <c r="A90" s="288">
        <v>265</v>
      </c>
      <c r="B90" s="289" t="str">
        <f t="shared" si="1"/>
        <v>DIREC. DPTAL. DE EDUCACIÓN  CHUQUISACA</v>
      </c>
      <c r="C90" s="289" t="str">
        <f>+VLOOKUP(A90,'[2]PT RESUMEN ENTIDADES DEL SP'!$B$9:$C$2780,2,FALSE)</f>
        <v>Direc. Dptal. de Educación  Chuquisaca</v>
      </c>
    </row>
    <row r="91" spans="1:3">
      <c r="A91" s="288">
        <v>266</v>
      </c>
      <c r="B91" s="289" t="str">
        <f t="shared" si="1"/>
        <v>DIREC. DPTAL. DE EDUCACIÓN LA PAZ</v>
      </c>
      <c r="C91" s="289" t="str">
        <f>+VLOOKUP(A91,'[2]PT RESUMEN ENTIDADES DEL SP'!$B$9:$C$2780,2,FALSE)</f>
        <v>Direc. Dptal. de Educación La Paz</v>
      </c>
    </row>
    <row r="92" spans="1:3">
      <c r="A92" s="288">
        <v>267</v>
      </c>
      <c r="B92" s="289" t="str">
        <f t="shared" si="1"/>
        <v>DIREC. DPTAL. DE EDUCACIÓN COCHABAMBA</v>
      </c>
      <c r="C92" s="289" t="str">
        <f>+VLOOKUP(A92,'[2]PT RESUMEN ENTIDADES DEL SP'!$B$9:$C$2780,2,FALSE)</f>
        <v>Direc. Dptal. de Educación Cochabamba</v>
      </c>
    </row>
    <row r="93" spans="1:3">
      <c r="A93" s="288">
        <v>268</v>
      </c>
      <c r="B93" s="289" t="str">
        <f t="shared" si="1"/>
        <v>DIREC. DPTAL. DE EDUCACIÓN ORURO</v>
      </c>
      <c r="C93" s="289" t="str">
        <f>+VLOOKUP(A93,'[2]PT RESUMEN ENTIDADES DEL SP'!$B$9:$C$2780,2,FALSE)</f>
        <v>Direc. Dptal. de Educación Oruro</v>
      </c>
    </row>
    <row r="94" spans="1:3">
      <c r="A94" s="288">
        <v>269</v>
      </c>
      <c r="B94" s="289" t="str">
        <f t="shared" si="1"/>
        <v>DIREC. DPTAL. DE EDUCACIÓN POTOSÍ</v>
      </c>
      <c r="C94" s="289" t="str">
        <f>+VLOOKUP(A94,'[2]PT RESUMEN ENTIDADES DEL SP'!$B$9:$C$2780,2,FALSE)</f>
        <v>Direc. Dptal. de Educación Potosí</v>
      </c>
    </row>
    <row r="95" spans="1:3">
      <c r="A95" s="288">
        <v>270</v>
      </c>
      <c r="B95" s="289" t="str">
        <f t="shared" si="1"/>
        <v>DIREC. DPTAL. DE EDUCACIÓN TARIJA</v>
      </c>
      <c r="C95" s="289" t="str">
        <f>+VLOOKUP(A95,'[2]PT RESUMEN ENTIDADES DEL SP'!$B$9:$C$2780,2,FALSE)</f>
        <v>Direc. Dptal. de Educación Tarija</v>
      </c>
    </row>
    <row r="96" spans="1:3">
      <c r="A96" s="288">
        <v>271</v>
      </c>
      <c r="B96" s="289" t="str">
        <f t="shared" si="1"/>
        <v>DIREC. DPTAL. DE EDUCACIÓN SANTA CRUZ</v>
      </c>
      <c r="C96" s="289" t="str">
        <f>+VLOOKUP(A96,'[2]PT RESUMEN ENTIDADES DEL SP'!$B$9:$C$2780,2,FALSE)</f>
        <v>Direc. Dptal. de Educación Santa Cruz</v>
      </c>
    </row>
    <row r="97" spans="1:3">
      <c r="A97" s="288">
        <v>272</v>
      </c>
      <c r="B97" s="289" t="str">
        <f t="shared" si="1"/>
        <v>DIREC. DPTAL. DE EDUCACIÓN BENI</v>
      </c>
      <c r="C97" s="289" t="str">
        <f>+VLOOKUP(A97,'[2]PT RESUMEN ENTIDADES DEL SP'!$B$9:$C$2780,2,FALSE)</f>
        <v>Direc. Dptal. de Educación Beni</v>
      </c>
    </row>
    <row r="98" spans="1:3">
      <c r="A98" s="288">
        <v>273</v>
      </c>
      <c r="B98" s="289" t="str">
        <f t="shared" si="1"/>
        <v>DIREC. DPTAL. DE EDUCACIÓN PANDO</v>
      </c>
      <c r="C98" s="289" t="str">
        <f>+VLOOKUP(A98,'[2]PT RESUMEN ENTIDADES DEL SP'!$B$9:$C$2780,2,FALSE)</f>
        <v>Direc. Dptal. de Educación Pando</v>
      </c>
    </row>
    <row r="99" spans="1:3">
      <c r="A99" s="290">
        <v>281</v>
      </c>
      <c r="B99" s="289" t="str">
        <f t="shared" si="1"/>
        <v>OFICINA TÉCNICA NACIONAL DE LOS RÍOS PILCOMAYO Y BERMEJO</v>
      </c>
      <c r="C99" s="289" t="str">
        <f>+VLOOKUP(A99,'[2]PT RESUMEN ENTIDADES DEL SP'!$B$9:$C$2780,2,FALSE)</f>
        <v>Oficina Técnica Nacional de los Ríos Pilcomayo y Bermejo</v>
      </c>
    </row>
    <row r="100" spans="1:3">
      <c r="A100" s="291">
        <v>283</v>
      </c>
      <c r="B100" s="289" t="str">
        <f t="shared" si="1"/>
        <v>ADUANA NACIONAL</v>
      </c>
      <c r="C100" s="289" t="str">
        <f>+VLOOKUP(A100,'[2]PT RESUMEN ENTIDADES DEL SP'!$B$9:$C$2780,2,FALSE)</f>
        <v>Aduana Nacional</v>
      </c>
    </row>
    <row r="101" spans="1:3">
      <c r="A101" s="288">
        <v>287</v>
      </c>
      <c r="B101" s="289" t="str">
        <f t="shared" si="1"/>
        <v>FONDO NACIONAL DE INVERSIÓN PRODUCTIVA Y SOCIAL</v>
      </c>
      <c r="C101" s="289" t="str">
        <f>+VLOOKUP(A101,'[2]PT RESUMEN ENTIDADES DEL SP'!$B$9:$C$2780,2,FALSE)</f>
        <v>Fondo Nacional de Inversión Productiva y Social</v>
      </c>
    </row>
    <row r="102" spans="1:3">
      <c r="A102" s="288">
        <v>288</v>
      </c>
      <c r="B102" s="289" t="str">
        <f t="shared" si="1"/>
        <v>SERVICIO NACIONAL DE RIEGO</v>
      </c>
      <c r="C102" s="289" t="str">
        <f>+VLOOKUP(A102,'[2]PT RESUMEN ENTIDADES DEL SP'!$B$9:$C$2780,2,FALSE)</f>
        <v>Servicio Nacional de Riego</v>
      </c>
    </row>
    <row r="103" spans="1:3">
      <c r="A103" s="288">
        <v>290</v>
      </c>
      <c r="B103" s="289" t="str">
        <f t="shared" si="1"/>
        <v>SERVICIO DE IMPUESTOS NACIONALES</v>
      </c>
      <c r="C103" s="289" t="str">
        <f>+VLOOKUP(A103,'[2]PT RESUMEN ENTIDADES DEL SP'!$B$9:$C$2780,2,FALSE)</f>
        <v>Servicio de Impuestos Nacionales</v>
      </c>
    </row>
    <row r="104" spans="1:3">
      <c r="A104" s="288">
        <v>291</v>
      </c>
      <c r="B104" s="289" t="str">
        <f t="shared" si="1"/>
        <v>ADMINISTRADORA BOLIVIANA DE CARRETERAS</v>
      </c>
      <c r="C104" s="289" t="str">
        <f>+VLOOKUP(A104,'[2]PT RESUMEN ENTIDADES DEL SP'!$B$9:$C$2780,2,FALSE)</f>
        <v>Administradora Boliviana de Carreteras</v>
      </c>
    </row>
    <row r="105" spans="1:3">
      <c r="A105" s="288">
        <v>292</v>
      </c>
      <c r="B105" s="289" t="str">
        <f t="shared" si="1"/>
        <v>VÍAS BOLIVIA</v>
      </c>
      <c r="C105" s="289" t="str">
        <f>+VLOOKUP(A105,'[2]PT RESUMEN ENTIDADES DEL SP'!$B$9:$C$2780,2,FALSE)</f>
        <v>Vías Bolivia</v>
      </c>
    </row>
    <row r="106" spans="1:3">
      <c r="A106" s="288">
        <v>293</v>
      </c>
      <c r="B106" s="289" t="str">
        <f t="shared" si="1"/>
        <v>FUNDACIÓN CULTURAL DEL BANCO CENTRAL DE BOLIVIA</v>
      </c>
      <c r="C106" s="289" t="str">
        <f>+VLOOKUP(A106,'[2]PT RESUMEN ENTIDADES DEL SP'!$B$9:$C$2780,2,FALSE)</f>
        <v>Fundación Cultural del Banco Central de Bolivia</v>
      </c>
    </row>
    <row r="107" spans="1:3">
      <c r="A107" s="288">
        <v>298</v>
      </c>
      <c r="B107" s="289" t="str">
        <f t="shared" si="1"/>
        <v>SERVICIO DEPARTAMENTAL DE RIEGO - CHUQUISACA</v>
      </c>
      <c r="C107" s="289" t="str">
        <f>+VLOOKUP(A107,'[2]PT RESUMEN ENTIDADES DEL SP'!$B$9:$C$2780,2,FALSE)</f>
        <v>Servicio Departamental de Riego - Chuquisaca</v>
      </c>
    </row>
    <row r="108" spans="1:3">
      <c r="A108" s="288">
        <v>299</v>
      </c>
      <c r="B108" s="289" t="str">
        <f t="shared" si="1"/>
        <v>SERVICIO DEPARTAMENTAL DE RIEGO - LA PAZ</v>
      </c>
      <c r="C108" s="289" t="str">
        <f>+VLOOKUP(A108,'[2]PT RESUMEN ENTIDADES DEL SP'!$B$9:$C$2780,2,FALSE)</f>
        <v>Servicio Departamental de Riego - La Paz</v>
      </c>
    </row>
    <row r="109" spans="1:3">
      <c r="A109" s="288">
        <v>300</v>
      </c>
      <c r="B109" s="289" t="str">
        <f t="shared" si="1"/>
        <v>SERVICIO DEPARTAMENTAL DE RIEGO - COCHABAMBA</v>
      </c>
      <c r="C109" s="289" t="str">
        <f>+VLOOKUP(A109,'[2]PT RESUMEN ENTIDADES DEL SP'!$B$9:$C$2780,2,FALSE)</f>
        <v>Servicio Departamental de Riego - Cochabamba</v>
      </c>
    </row>
    <row r="110" spans="1:3">
      <c r="A110" s="288">
        <v>301</v>
      </c>
      <c r="B110" s="289" t="str">
        <f t="shared" si="1"/>
        <v>SERVICIO DEPARTAMENTAL DE RIEGO - ORURO</v>
      </c>
      <c r="C110" s="289" t="str">
        <f>+VLOOKUP(A110,'[2]PT RESUMEN ENTIDADES DEL SP'!$B$9:$C$2780,2,FALSE)</f>
        <v>Servicio Departamental de Riego - Oruro</v>
      </c>
    </row>
    <row r="111" spans="1:3">
      <c r="A111" s="288">
        <v>302</v>
      </c>
      <c r="B111" s="289" t="str">
        <f t="shared" si="1"/>
        <v>SERVICIO DEPARTAMENTAL DE RIEGO - POTOSÍ</v>
      </c>
      <c r="C111" s="289" t="str">
        <f>+VLOOKUP(A111,'[2]PT RESUMEN ENTIDADES DEL SP'!$B$9:$C$2780,2,FALSE)</f>
        <v>Servicio Departamental de Riego - Potosí</v>
      </c>
    </row>
    <row r="112" spans="1:3">
      <c r="A112" s="288">
        <v>309</v>
      </c>
      <c r="B112" s="289" t="str">
        <f t="shared" si="1"/>
        <v>AUTORIDAD DE FISCALIZACIÓN DEL JUEGO</v>
      </c>
      <c r="C112" s="289" t="str">
        <f>+VLOOKUP(A112,'[2]PT RESUMEN ENTIDADES DEL SP'!$B$9:$C$2780,2,FALSE)</f>
        <v>Autoridad de Fiscalización del Juego</v>
      </c>
    </row>
    <row r="113" spans="1:3">
      <c r="A113" s="288">
        <v>310</v>
      </c>
      <c r="B113" s="289" t="str">
        <f t="shared" si="1"/>
        <v>AUTORIDAD DE REGULACIÓN Y FISCALIZACIÓN DE TELECOMUNICACIONES Y TRANSPORTES</v>
      </c>
      <c r="C113" s="289" t="str">
        <f>+VLOOKUP(A113,'[2]PT RESUMEN ENTIDADES DEL SP'!$B$9:$C$2780,2,FALSE)</f>
        <v>Autoridad de Regulación y Fiscalización de Telecomunicaciones y Transportes</v>
      </c>
    </row>
    <row r="114" spans="1:3">
      <c r="A114" s="288">
        <v>311</v>
      </c>
      <c r="B114" s="289" t="str">
        <f t="shared" si="1"/>
        <v>AUTORIDAD DE FISC Y CTROL SOC DE AGUA POTABLE SANEAM.BÁSICO</v>
      </c>
      <c r="C114" s="289" t="str">
        <f>+VLOOKUP(A114,'[2]PT RESUMEN ENTIDADES DEL SP'!$B$9:$C$2780,2,FALSE)</f>
        <v>Autoridad de Fisc y Ctrol Soc de Agua Potable Saneam.Básico</v>
      </c>
    </row>
    <row r="115" spans="1:3">
      <c r="A115" s="288">
        <v>312</v>
      </c>
      <c r="B115" s="289" t="str">
        <f t="shared" si="1"/>
        <v>AUTORIDAD DE FISCALIZAC. Y CONTROL SOC DE BOSQUES Y TIERRAS</v>
      </c>
      <c r="C115" s="289" t="str">
        <f>+VLOOKUP(A115,'[2]PT RESUMEN ENTIDADES DEL SP'!$B$9:$C$2780,2,FALSE)</f>
        <v>Autoridad de Fiscalizac. y Control Soc de Bosques y Tierras</v>
      </c>
    </row>
    <row r="116" spans="1:3">
      <c r="A116" s="288">
        <v>313</v>
      </c>
      <c r="B116" s="289" t="str">
        <f t="shared" si="1"/>
        <v>AUTORIDAD DE FISCALIZACIÓN Y CONTROL DE PENSIONES Y SEGUROS - APS</v>
      </c>
      <c r="C116" s="289" t="str">
        <f>+VLOOKUP(A116,'[2]PT RESUMEN ENTIDADES DEL SP'!$B$9:$C$2780,2,FALSE)</f>
        <v>Autoridad de Fiscalización y Control de Pensiones y Seguros - APS</v>
      </c>
    </row>
    <row r="117" spans="1:3">
      <c r="A117" s="288">
        <v>314</v>
      </c>
      <c r="B117" s="289" t="str">
        <f t="shared" si="1"/>
        <v>AUTORIDAD DE FISCALIZACIÓN DE ELECTRICIDAD Y TECNOLOGÍA NUCLEAR</v>
      </c>
      <c r="C117" s="289" t="str">
        <f>+VLOOKUP(A117,'[2]PT RESUMEN ENTIDADES DEL SP'!$B$9:$C$2780,2,FALSE)</f>
        <v>Autoridad de Fiscalización de Electricidad y Tecnología Nuclear</v>
      </c>
    </row>
    <row r="118" spans="1:3">
      <c r="A118" s="288">
        <v>315</v>
      </c>
      <c r="B118" s="289" t="str">
        <f t="shared" si="1"/>
        <v>AUTORIDAD DE FISCALIZACIÓN DE EMPRESAS</v>
      </c>
      <c r="C118" s="289" t="str">
        <f>+VLOOKUP(A118,'[2]PT RESUMEN ENTIDADES DEL SP'!$B$9:$C$2780,2,FALSE)</f>
        <v>Autoridad de Fiscalización de Empresas</v>
      </c>
    </row>
    <row r="119" spans="1:3">
      <c r="A119" s="288">
        <v>324</v>
      </c>
      <c r="B119" s="289" t="str">
        <f t="shared" si="1"/>
        <v>ESCUELA BOLIVIANA INTERCULTURAL DE MÚSICA</v>
      </c>
      <c r="C119" s="289" t="str">
        <f>+VLOOKUP(A119,'[2]PT RESUMEN ENTIDADES DEL SP'!$B$9:$C$2780,2,FALSE)</f>
        <v>Escuela Boliviana Intercultural de Música</v>
      </c>
    </row>
    <row r="120" spans="1:3">
      <c r="A120" s="288">
        <v>340</v>
      </c>
      <c r="B120" s="289" t="str">
        <f t="shared" si="1"/>
        <v>SERVICIO GENERAL DE IDENTIFICACIÓN PERSONAL</v>
      </c>
      <c r="C120" s="289" t="str">
        <f>+VLOOKUP(A120,'[2]PT RESUMEN ENTIDADES DEL SP'!$B$9:$C$2780,2,FALSE)</f>
        <v>Servicio General de Identificación Personal</v>
      </c>
    </row>
    <row r="121" spans="1:3">
      <c r="A121" s="288">
        <v>342</v>
      </c>
      <c r="B121" s="289" t="str">
        <f t="shared" si="1"/>
        <v>AGENCIA ESTATAL DE VIVIENDA</v>
      </c>
      <c r="C121" s="289" t="str">
        <f>+VLOOKUP(A121,'[2]PT RESUMEN ENTIDADES DEL SP'!$B$9:$C$2780,2,FALSE)</f>
        <v>Agencia Estatal de Vivienda</v>
      </c>
    </row>
    <row r="122" spans="1:3">
      <c r="A122" s="288">
        <v>343</v>
      </c>
      <c r="B122" s="289" t="str">
        <f t="shared" si="1"/>
        <v>ESCUELA DE JUECES DEL ESTADO</v>
      </c>
      <c r="C122" s="289" t="str">
        <f>+VLOOKUP(A122,'[2]PT RESUMEN ENTIDADES DEL SP'!$B$9:$C$2780,2,FALSE)</f>
        <v>Escuela de Jueces del Estado</v>
      </c>
    </row>
    <row r="123" spans="1:3">
      <c r="A123" s="288">
        <v>344</v>
      </c>
      <c r="B123" s="289" t="str">
        <f t="shared" si="1"/>
        <v>INSTITUTO PLURINACIONAL DE ESTUDIO DE LENGUAS Y CULTURAS</v>
      </c>
      <c r="C123" s="289" t="str">
        <f>+VLOOKUP(A123,'[2]PT RESUMEN ENTIDADES DEL SP'!$B$9:$C$2780,2,FALSE)</f>
        <v>Instituto Plurinacional de Estudio de Lenguas y Culturas</v>
      </c>
    </row>
    <row r="124" spans="1:3">
      <c r="A124" s="288">
        <v>345</v>
      </c>
      <c r="B124" s="289" t="str">
        <f t="shared" si="1"/>
        <v>MUTUAL DE SERVICIOS AL POLICÍA</v>
      </c>
      <c r="C124" s="289" t="str">
        <f>+VLOOKUP(A124,'[2]PT RESUMEN ENTIDADES DEL SP'!$B$9:$C$2780,2,FALSE)</f>
        <v>Mutual de Servicios al Policía</v>
      </c>
    </row>
    <row r="125" spans="1:3">
      <c r="A125" s="288">
        <v>346</v>
      </c>
      <c r="B125" s="289" t="str">
        <f t="shared" si="1"/>
        <v>UNIDAD DE INVESTIGACIONES FINANCIERAS</v>
      </c>
      <c r="C125" s="289" t="str">
        <f>+VLOOKUP(A125,'[2]PT RESUMEN ENTIDADES DEL SP'!$B$9:$C$2780,2,FALSE)</f>
        <v>Unidad de Investigaciones Financieras</v>
      </c>
    </row>
    <row r="126" spans="1:3">
      <c r="A126" s="288">
        <v>347</v>
      </c>
      <c r="B126" s="289" t="str">
        <f t="shared" si="1"/>
        <v>AUTORIDAD DE FISCALIZACIÓN Y CONTROL DE COOPERATIVAS</v>
      </c>
      <c r="C126" s="289" t="str">
        <f>+VLOOKUP(A126,'[2]PT RESUMEN ENTIDADES DEL SP'!$B$9:$C$2780,2,FALSE)</f>
        <v>Autoridad de Fiscalización y Control de Cooperativas</v>
      </c>
    </row>
    <row r="127" spans="1:3">
      <c r="A127" s="288">
        <v>348</v>
      </c>
      <c r="B127" s="289" t="str">
        <f t="shared" si="1"/>
        <v>AUTORIDAD PLURINACIONAL DE LA MADRE TIERRA</v>
      </c>
      <c r="C127" s="289" t="str">
        <f>+VLOOKUP(A127,'[2]PT RESUMEN ENTIDADES DEL SP'!$B$9:$C$2780,2,FALSE)</f>
        <v>Autoridad Plurinacional de la Madre Tierra</v>
      </c>
    </row>
    <row r="128" spans="1:3">
      <c r="A128" s="290">
        <v>349</v>
      </c>
      <c r="B128" s="289" t="str">
        <f t="shared" si="1"/>
        <v>CENTRO DE INV.ARQUEOLÓGICAS,ANTROPOLÓGICAS Y ADM.DE TIWANAKU</v>
      </c>
      <c r="C128" s="289" t="str">
        <f>+VLOOKUP(A128,'[2]PT RESUMEN ENTIDADES DEL SP'!$B$9:$C$2780,2,FALSE)</f>
        <v>Centro de Inv.Arqueológicas,Antropológicas y Adm.de Tiwanaku</v>
      </c>
    </row>
    <row r="129" spans="1:3">
      <c r="A129" s="288">
        <v>371</v>
      </c>
      <c r="B129" s="289" t="str">
        <f t="shared" si="1"/>
        <v>CENTRO INTERNACIONAL DE LA QUINUA</v>
      </c>
      <c r="C129" s="289" t="str">
        <f>+VLOOKUP(A129,'[2]PT RESUMEN ENTIDADES DEL SP'!$B$9:$C$2780,2,FALSE)</f>
        <v>Centro Internacional de la Quinua</v>
      </c>
    </row>
    <row r="130" spans="1:3">
      <c r="A130" s="288">
        <v>373</v>
      </c>
      <c r="B130" s="289" t="str">
        <f t="shared" si="1"/>
        <v>FONDO DE DESARROLLO INDIGENA</v>
      </c>
      <c r="C130" s="289" t="str">
        <f>+VLOOKUP(A130,'[2]PT RESUMEN ENTIDADES DEL SP'!$B$9:$C$2780,2,FALSE)</f>
        <v>Fondo de Desarrollo Indigena</v>
      </c>
    </row>
    <row r="131" spans="1:3">
      <c r="A131" s="288">
        <v>374</v>
      </c>
      <c r="B131" s="289" t="str">
        <f t="shared" si="1"/>
        <v>AGENCIA DE GOBIERNO ELECTRÓNICO Y TECNOLOGÍAS DE INFORMACIÓN Y COMUNICACIÓN</v>
      </c>
      <c r="C131" s="289" t="str">
        <f>+VLOOKUP(A131,'[2]PT RESUMEN ENTIDADES DEL SP'!$B$9:$C$2780,2,FALSE)</f>
        <v>Agencia de Gobierno Electrónico y Tecnologías de Información y Comunicación</v>
      </c>
    </row>
    <row r="132" spans="1:3">
      <c r="A132" s="288">
        <v>376</v>
      </c>
      <c r="B132" s="289" t="str">
        <f t="shared" ref="B132:B195" si="2">+UPPER(C132)</f>
        <v>AGENCIA BOLIVIANA DE ENERGÍA NUCLEAR</v>
      </c>
      <c r="C132" s="289" t="str">
        <f>+VLOOKUP(A132,'[2]PT RESUMEN ENTIDADES DEL SP'!$B$9:$C$2780,2,FALSE)</f>
        <v>Agencia Boliviana de Energía Nuclear</v>
      </c>
    </row>
    <row r="133" spans="1:3">
      <c r="A133" s="290">
        <v>378</v>
      </c>
      <c r="B133" s="289" t="str">
        <f t="shared" si="2"/>
        <v>SERVICIO NACIONAL TEXTIL</v>
      </c>
      <c r="C133" s="289" t="str">
        <f>+VLOOKUP(A133,'[2]PT RESUMEN ENTIDADES DEL SP'!$B$9:$C$2780,2,FALSE)</f>
        <v>Servicio Nacional Textil</v>
      </c>
    </row>
    <row r="134" spans="1:3">
      <c r="A134" s="288">
        <v>379</v>
      </c>
      <c r="B134" s="289" t="str">
        <f t="shared" si="2"/>
        <v xml:space="preserve">ESCUELA BOLIVIANA INTERCULTURAL DE DANZA </v>
      </c>
      <c r="C134" s="289" t="str">
        <f>+VLOOKUP(A134,'[2]PT RESUMEN ENTIDADES DEL SP'!$B$9:$C$2780,2,FALSE)</f>
        <v xml:space="preserve">Escuela Boliviana Intercultural de Danza </v>
      </c>
    </row>
    <row r="135" spans="1:3">
      <c r="A135" s="288">
        <v>382</v>
      </c>
      <c r="B135" s="289" t="str">
        <f t="shared" si="2"/>
        <v>AGENCIA DE INFRAESTRUCTURA EN SALUD Y EQUIPAMIENTO MÉDICO</v>
      </c>
      <c r="C135" s="289" t="str">
        <f>+VLOOKUP(A135,'[2]PT RESUMEN ENTIDADES DEL SP'!$B$9:$C$2780,2,FALSE)</f>
        <v>Agencia de Infraestructura en Salud y Equipamiento Médico</v>
      </c>
    </row>
    <row r="136" spans="1:3">
      <c r="A136" s="288">
        <v>383</v>
      </c>
      <c r="B136" s="289" t="str">
        <f t="shared" si="2"/>
        <v>AGENCIA BOLIVIANA DE CORREOS "CORREOS DE BOLIVIA"</v>
      </c>
      <c r="C136" s="289" t="str">
        <f>+VLOOKUP(A136,'[2]PT RESUMEN ENTIDADES DEL SP'!$B$9:$C$2780,2,FALSE)</f>
        <v>Agencia Boliviana de Correos "Correos de Bolivia"</v>
      </c>
    </row>
    <row r="137" spans="1:3">
      <c r="A137" s="288">
        <v>385</v>
      </c>
      <c r="B137" s="289" t="str">
        <f t="shared" si="2"/>
        <v>AUTORIDAD DE SUPERVISIÓN DE LA SEGURIDAD SOCIAL DE CORTO PLAZO</v>
      </c>
      <c r="C137" s="289" t="str">
        <f>+VLOOKUP(A137,'[2]PT RESUMEN ENTIDADES DEL SP'!$B$9:$C$2780,2,FALSE)</f>
        <v>Autoridad de Supervisión de la Seguridad Social de Corto Plazo</v>
      </c>
    </row>
    <row r="138" spans="1:3">
      <c r="A138" s="288">
        <v>386</v>
      </c>
      <c r="B138" s="289" t="str">
        <f t="shared" si="2"/>
        <v>SERVICIO PLURINACIONAL DE LA MUJER Y DE LA DESPATRIARCALIZACIÓN ANA MARÍA ROMERO</v>
      </c>
      <c r="C138" s="289" t="str">
        <f>+VLOOKUP(A138,'[2]PT RESUMEN ENTIDADES DEL SP'!$B$9:$C$2780,2,FALSE)</f>
        <v>Servicio Plurinacional de la Mujer y de la Despatriarcalización Ana María Romero</v>
      </c>
    </row>
    <row r="139" spans="1:3">
      <c r="A139" s="288">
        <v>387</v>
      </c>
      <c r="B139" s="289" t="str">
        <f t="shared" si="2"/>
        <v>AGENCIA DEL DESARROLLO DEL CINE Y AUDIOVISUAL BOLIVIANOS</v>
      </c>
      <c r="C139" s="289" t="str">
        <f>+VLOOKUP(A139,'[2]PT RESUMEN ENTIDADES DEL SP'!$B$9:$C$2780,2,FALSE)</f>
        <v>Agencia del Desarrollo del Cine y Audiovisual Bolivianos</v>
      </c>
    </row>
    <row r="140" spans="1:3">
      <c r="A140" s="288">
        <v>388</v>
      </c>
      <c r="B140" s="289" t="str">
        <f t="shared" si="2"/>
        <v>SERVICIO PLURINACIONAL DE REGISTRO DE COMERCIO</v>
      </c>
      <c r="C140" s="289" t="str">
        <f>+VLOOKUP(A140,'[2]PT RESUMEN ENTIDADES DEL SP'!$B$9:$C$2780,2,FALSE)</f>
        <v>Servicio Plurinacional de Registro de Comercio</v>
      </c>
    </row>
    <row r="141" spans="1:3">
      <c r="A141" s="288">
        <v>389</v>
      </c>
      <c r="B141" s="289" t="str">
        <f t="shared" si="2"/>
        <v xml:space="preserve">NAVEGACIÓN AÉREA Y AEROPUERTOS BOLIVIANOS </v>
      </c>
      <c r="C141" s="289" t="str">
        <f>+VLOOKUP(A141,'[2]PT RESUMEN ENTIDADES DEL SP'!$B$9:$C$2780,2,FALSE)</f>
        <v xml:space="preserve">Navegación Aérea y Aeropuertos Bolivianos </v>
      </c>
    </row>
    <row r="142" spans="1:3">
      <c r="A142" s="288">
        <v>390</v>
      </c>
      <c r="B142" s="289" t="str">
        <f t="shared" si="2"/>
        <v>INSTITUTO GASTROENTEROLÓGICO DEL BICENTENARIO - HOSPITAL DE CUARTO NIVEL</v>
      </c>
      <c r="C142" s="289" t="str">
        <f>+VLOOKUP(A142,'[2]PT RESUMEN ENTIDADES DEL SP'!$B$9:$C$2780,2,FALSE)</f>
        <v>Instituto Gastroenterológico del Bicentenario - Hospital de Cuarto Nivel</v>
      </c>
    </row>
    <row r="143" spans="1:3">
      <c r="A143" s="288">
        <v>411</v>
      </c>
      <c r="B143" s="289" t="str">
        <f t="shared" si="2"/>
        <v>CORPORACIÓN DEL SEGURO SOCIAL MILITAR</v>
      </c>
      <c r="C143" s="289" t="str">
        <f>+VLOOKUP(A143,'[2]PT RESUMEN ENTIDADES DEL SP'!$B$9:$C$2780,2,FALSE)</f>
        <v>Corporación del Seguro Social Militar</v>
      </c>
    </row>
    <row r="144" spans="1:3">
      <c r="A144" s="288">
        <v>417</v>
      </c>
      <c r="B144" s="289" t="str">
        <f t="shared" si="2"/>
        <v>CAJA NACIONAL DE SALUD</v>
      </c>
      <c r="C144" s="289" t="str">
        <f>+VLOOKUP(A144,'[2]PT RESUMEN ENTIDADES DEL SP'!$B$9:$C$2780,2,FALSE)</f>
        <v>Caja Nacional de Salud</v>
      </c>
    </row>
    <row r="145" spans="1:3">
      <c r="A145" s="288">
        <v>418</v>
      </c>
      <c r="B145" s="289" t="str">
        <f t="shared" si="2"/>
        <v>CAJA PETROLERA DE SALUD</v>
      </c>
      <c r="C145" s="289" t="str">
        <f>+VLOOKUP(A145,'[2]PT RESUMEN ENTIDADES DEL SP'!$B$9:$C$2780,2,FALSE)</f>
        <v>Caja Petrolera de Salud</v>
      </c>
    </row>
    <row r="146" spans="1:3">
      <c r="A146" s="288">
        <v>422</v>
      </c>
      <c r="B146" s="289" t="str">
        <f t="shared" si="2"/>
        <v>CAJA BANCARIA ESTATAL DE SALUD</v>
      </c>
      <c r="C146" s="289" t="str">
        <f>+VLOOKUP(A146,'[2]PT RESUMEN ENTIDADES DEL SP'!$B$9:$C$2780,2,FALSE)</f>
        <v>Caja Bancaria Estatal de Salud</v>
      </c>
    </row>
    <row r="147" spans="1:3">
      <c r="A147" s="288">
        <v>423</v>
      </c>
      <c r="B147" s="289" t="str">
        <f t="shared" si="2"/>
        <v>CAJA DE SALUD DEL SERVICIO NAL. DE CAMINOS Y RAMAS ANEXAS</v>
      </c>
      <c r="C147" s="289" t="str">
        <f>+VLOOKUP(A147,'[2]PT RESUMEN ENTIDADES DEL SP'!$B$9:$C$2780,2,FALSE)</f>
        <v>Caja de Salud del Servicio Nal. de Caminos y Ramas Anexas</v>
      </c>
    </row>
    <row r="148" spans="1:3">
      <c r="A148" s="288">
        <v>424</v>
      </c>
      <c r="B148" s="289" t="str">
        <f t="shared" si="2"/>
        <v>CAJA DE SALUD CORDES</v>
      </c>
      <c r="C148" s="289" t="str">
        <f>+VLOOKUP(A148,'[2]PT RESUMEN ENTIDADES DEL SP'!$B$9:$C$2780,2,FALSE)</f>
        <v>Caja de Salud CORDES</v>
      </c>
    </row>
    <row r="149" spans="1:3">
      <c r="A149" s="288">
        <v>425</v>
      </c>
      <c r="B149" s="289" t="str">
        <f t="shared" si="2"/>
        <v>SEGURO SOCIAL UNIVERSITARIO DE COCHABAMBA</v>
      </c>
      <c r="C149" s="289" t="str">
        <f>+VLOOKUP(A149,'[2]PT RESUMEN ENTIDADES DEL SP'!$B$9:$C$2780,2,FALSE)</f>
        <v>Seguro Social Universitario de Cochabamba</v>
      </c>
    </row>
    <row r="150" spans="1:3">
      <c r="A150" s="288">
        <v>426</v>
      </c>
      <c r="B150" s="289" t="str">
        <f t="shared" si="2"/>
        <v>SEGURO SOCIAL UNIVERSITARIO DE ORURO</v>
      </c>
      <c r="C150" s="289" t="str">
        <f>+VLOOKUP(A150,'[2]PT RESUMEN ENTIDADES DEL SP'!$B$9:$C$2780,2,FALSE)</f>
        <v>Seguro Social Universitario de Oruro</v>
      </c>
    </row>
    <row r="151" spans="1:3">
      <c r="A151" s="288">
        <v>427</v>
      </c>
      <c r="B151" s="289" t="str">
        <f t="shared" si="2"/>
        <v>SEGURO SOCIAL UNIVERSITARIO DE SANTA CRUZ</v>
      </c>
      <c r="C151" s="289" t="str">
        <f>+VLOOKUP(A151,'[2]PT RESUMEN ENTIDADES DEL SP'!$B$9:$C$2780,2,FALSE)</f>
        <v>Seguro Social Universitario de Santa Cruz</v>
      </c>
    </row>
    <row r="152" spans="1:3">
      <c r="A152" s="288">
        <v>428</v>
      </c>
      <c r="B152" s="289" t="str">
        <f t="shared" si="2"/>
        <v>SEGURO SOCIAL UNIVERSITARIO DE SUCRE</v>
      </c>
      <c r="C152" s="289" t="str">
        <f>+VLOOKUP(A152,'[2]PT RESUMEN ENTIDADES DEL SP'!$B$9:$C$2780,2,FALSE)</f>
        <v>Seguro Social Universitario de Sucre</v>
      </c>
    </row>
    <row r="153" spans="1:3">
      <c r="A153" s="288">
        <v>429</v>
      </c>
      <c r="B153" s="289" t="str">
        <f t="shared" si="2"/>
        <v>SEGURO SOCIAL UNIVERSITARIO DE LA PAZ</v>
      </c>
      <c r="C153" s="289" t="str">
        <f>+VLOOKUP(A153,'[2]PT RESUMEN ENTIDADES DEL SP'!$B$9:$C$2780,2,FALSE)</f>
        <v>Seguro Social Universitario de La Paz</v>
      </c>
    </row>
    <row r="154" spans="1:3">
      <c r="A154" s="288">
        <v>432</v>
      </c>
      <c r="B154" s="289" t="str">
        <f t="shared" si="2"/>
        <v>SEGURO SOCIAL UNIVERSITARIO DE TARIJA</v>
      </c>
      <c r="C154" s="289" t="str">
        <f>+VLOOKUP(A154,'[2]PT RESUMEN ENTIDADES DEL SP'!$B$9:$C$2780,2,FALSE)</f>
        <v>Seguro Social Universitario de Tarija</v>
      </c>
    </row>
    <row r="155" spans="1:3">
      <c r="A155" s="288">
        <v>433</v>
      </c>
      <c r="B155" s="289" t="str">
        <f t="shared" si="2"/>
        <v>SEGURO SOCIAL UNIVERSITARIO DE POTOSÍ</v>
      </c>
      <c r="C155" s="289" t="str">
        <f>+VLOOKUP(A155,'[2]PT RESUMEN ENTIDADES DEL SP'!$B$9:$C$2780,2,FALSE)</f>
        <v>Seguro Social Universitario de Potosí</v>
      </c>
    </row>
    <row r="156" spans="1:3">
      <c r="A156" s="288">
        <v>434</v>
      </c>
      <c r="B156" s="289" t="str">
        <f t="shared" si="2"/>
        <v>SEGURO SOCIAL UNIVERSITARIO DE BENI</v>
      </c>
      <c r="C156" s="289" t="str">
        <f>+VLOOKUP(A156,'[2]PT RESUMEN ENTIDADES DEL SP'!$B$9:$C$2780,2,FALSE)</f>
        <v>Seguro Social Universitario de Beni</v>
      </c>
    </row>
    <row r="157" spans="1:3">
      <c r="A157" s="288">
        <v>435</v>
      </c>
      <c r="B157" s="289" t="str">
        <f t="shared" si="2"/>
        <v>SEGURO INTEGRAL DE SALUD</v>
      </c>
      <c r="C157" s="289" t="str">
        <f>+VLOOKUP(A157,'[2]PT RESUMEN ENTIDADES DEL SP'!$B$9:$C$2780,2,FALSE)</f>
        <v>Seguro Integral de Salud</v>
      </c>
    </row>
    <row r="158" spans="1:3">
      <c r="A158" s="288">
        <v>513</v>
      </c>
      <c r="B158" s="289" t="str">
        <f t="shared" si="2"/>
        <v>YACIMIENTOS PETROLÍFEROS FISCALES BOLIVIANOS</v>
      </c>
      <c r="C158" s="289" t="str">
        <f>+VLOOKUP(A158,'[2]PT RESUMEN ENTIDADES DEL SP'!$B$9:$C$2780,2,FALSE)</f>
        <v>Yacimientos Petrolíferos Fiscales Bolivianos</v>
      </c>
    </row>
    <row r="159" spans="1:3">
      <c r="A159" s="288">
        <v>514</v>
      </c>
      <c r="B159" s="289" t="str">
        <f t="shared" si="2"/>
        <v>EMPRESA NACIONAL DE ELECTRICIDAD</v>
      </c>
      <c r="C159" s="289" t="str">
        <f>+VLOOKUP(A159,'[2]PT RESUMEN ENTIDADES DEL SP'!$B$9:$C$2780,2,FALSE)</f>
        <v>Empresa Nacional de Electricidad</v>
      </c>
    </row>
    <row r="160" spans="1:3">
      <c r="A160" s="288">
        <v>517</v>
      </c>
      <c r="B160" s="289" t="str">
        <f t="shared" si="2"/>
        <v>CORPORACIÓN MINERA DE BOLIVIA</v>
      </c>
      <c r="C160" s="289" t="str">
        <f>+VLOOKUP(A160,'[2]PT RESUMEN ENTIDADES DEL SP'!$B$9:$C$2780,2,FALSE)</f>
        <v>Corporación Minera de Bolivia</v>
      </c>
    </row>
    <row r="161" spans="1:3">
      <c r="A161" s="288">
        <v>520</v>
      </c>
      <c r="B161" s="289" t="str">
        <f t="shared" si="2"/>
        <v>EMPRESA METALÚRGICA VINTO - NACIONALIZADA</v>
      </c>
      <c r="C161" s="289" t="str">
        <f>+VLOOKUP(A161,'[2]PT RESUMEN ENTIDADES DEL SP'!$B$9:$C$2780,2,FALSE)</f>
        <v>Empresa Metalúrgica VINTO - Nacionalizada</v>
      </c>
    </row>
    <row r="162" spans="1:3">
      <c r="A162" s="288">
        <v>522</v>
      </c>
      <c r="B162" s="289" t="str">
        <f t="shared" si="2"/>
        <v>EMPRESA NACIONAL DE FERROCARRILES - RESIDUAL</v>
      </c>
      <c r="C162" s="289" t="str">
        <f>+VLOOKUP(A162,'[2]PT RESUMEN ENTIDADES DEL SP'!$B$9:$C$2780,2,FALSE)</f>
        <v>Empresa Nacional de Ferrocarriles - Residual</v>
      </c>
    </row>
    <row r="163" spans="1:3">
      <c r="A163" s="290">
        <v>525</v>
      </c>
      <c r="B163" s="289" t="str">
        <f t="shared" si="2"/>
        <v>TRANSPORTES AÉREOS BOLIVIANOS</v>
      </c>
      <c r="C163" s="289" t="str">
        <f>+VLOOKUP(A163,'[2]PT RESUMEN ENTIDADES DEL SP'!$B$9:$C$2780,2,FALSE)</f>
        <v>Transportes Aéreos Bolivianos</v>
      </c>
    </row>
    <row r="164" spans="1:3">
      <c r="A164" s="290">
        <v>526</v>
      </c>
      <c r="B164" s="289" t="str">
        <f t="shared" si="2"/>
        <v>BOLIVIA TV</v>
      </c>
      <c r="C164" s="289" t="str">
        <f>+VLOOKUP(A164,'[2]PT RESUMEN ENTIDADES DEL SP'!$B$9:$C$2780,2,FALSE)</f>
        <v>Bolivia TV</v>
      </c>
    </row>
    <row r="165" spans="1:3">
      <c r="A165" s="288">
        <v>548</v>
      </c>
      <c r="B165" s="289" t="str">
        <f t="shared" si="2"/>
        <v>CORPORACIÓN DE LAS FUERZAS ARMADAS P/ EL DES. NACIONAL</v>
      </c>
      <c r="C165" s="289" t="str">
        <f>+VLOOKUP(A165,'[2]PT RESUMEN ENTIDADES DEL SP'!$B$9:$C$2780,2,FALSE)</f>
        <v>Corporación de las Fuerzas Armadas p/ el Des. Nacional</v>
      </c>
    </row>
    <row r="166" spans="1:3">
      <c r="A166" s="288">
        <v>551</v>
      </c>
      <c r="B166" s="289" t="str">
        <f t="shared" si="2"/>
        <v>EMPRESA NAVIERA BOLIVIANA</v>
      </c>
      <c r="C166" s="289" t="str">
        <f>+VLOOKUP(A166,'[2]PT RESUMEN ENTIDADES DEL SP'!$B$9:$C$2780,2,FALSE)</f>
        <v>Empresa Naviera Boliviana</v>
      </c>
    </row>
    <row r="167" spans="1:3">
      <c r="A167" s="288">
        <v>572</v>
      </c>
      <c r="B167" s="289" t="str">
        <f t="shared" si="2"/>
        <v>EMPRESA DE APOYO A LA PRODUCCIÓN DE ALIMENTOS</v>
      </c>
      <c r="C167" s="289" t="str">
        <f>+VLOOKUP(A167,'[2]PT RESUMEN ENTIDADES DEL SP'!$B$9:$C$2780,2,FALSE)</f>
        <v>Empresa de Apoyo a la Producción de Alimentos</v>
      </c>
    </row>
    <row r="168" spans="1:3">
      <c r="A168" s="288">
        <v>573</v>
      </c>
      <c r="B168" s="289" t="str">
        <f t="shared" si="2"/>
        <v>EMPRESA SIDERÚRGICA DEL MUTÚN</v>
      </c>
      <c r="C168" s="289" t="str">
        <f>+VLOOKUP(A168,'[2]PT RESUMEN ENTIDADES DEL SP'!$B$9:$C$2780,2,FALSE)</f>
        <v>Empresa Siderúrgica del Mutún</v>
      </c>
    </row>
    <row r="169" spans="1:3">
      <c r="A169" s="288">
        <v>578</v>
      </c>
      <c r="B169" s="289" t="str">
        <f t="shared" si="2"/>
        <v>BOLIVIANA DE AVIACIÓN</v>
      </c>
      <c r="C169" s="289" t="str">
        <f>+VLOOKUP(A169,'[2]PT RESUMEN ENTIDADES DEL SP'!$B$9:$C$2780,2,FALSE)</f>
        <v>Boliviana de Aviación</v>
      </c>
    </row>
    <row r="170" spans="1:3">
      <c r="A170" s="288">
        <v>580</v>
      </c>
      <c r="B170" s="289" t="str">
        <f t="shared" si="2"/>
        <v>DEPÓSITOS ADUANEROS BOLIVIANOS</v>
      </c>
      <c r="C170" s="289" t="str">
        <f>+VLOOKUP(A170,'[2]PT RESUMEN ENTIDADES DEL SP'!$B$9:$C$2780,2,FALSE)</f>
        <v>Depósitos Aduaneros Bolivianos</v>
      </c>
    </row>
    <row r="171" spans="1:3">
      <c r="A171" s="288">
        <v>584</v>
      </c>
      <c r="B171" s="289" t="str">
        <f t="shared" si="2"/>
        <v>EMPRESA BOLIVIANA DE INDUSTRIALIZACION DE HIDROCARBUROS</v>
      </c>
      <c r="C171" s="289" t="str">
        <f>+VLOOKUP(A171,'[2]PT RESUMEN ENTIDADES DEL SP'!$B$9:$C$2780,2,FALSE)</f>
        <v>Empresa Boliviana de Industrializacion de Hidrocarburos</v>
      </c>
    </row>
    <row r="172" spans="1:3">
      <c r="A172" s="288">
        <v>585</v>
      </c>
      <c r="B172" s="289" t="str">
        <f t="shared" si="2"/>
        <v>AGENCIA BOLIVIANA ESPACIAL</v>
      </c>
      <c r="C172" s="289" t="str">
        <f>+VLOOKUP(A172,'[2]PT RESUMEN ENTIDADES DEL SP'!$B$9:$C$2780,2,FALSE)</f>
        <v>Agencia Boliviana Espacial</v>
      </c>
    </row>
    <row r="173" spans="1:3">
      <c r="A173" s="288">
        <v>586</v>
      </c>
      <c r="B173" s="289" t="str">
        <f t="shared" si="2"/>
        <v>EMPRESA AZUCARERA SAN BUENAVENTURA</v>
      </c>
      <c r="C173" s="289" t="str">
        <f>+VLOOKUP(A173,'[2]PT RESUMEN ENTIDADES DEL SP'!$B$9:$C$2780,2,FALSE)</f>
        <v>Empresa Azucarera San Buenaventura</v>
      </c>
    </row>
    <row r="174" spans="1:3">
      <c r="A174" s="288">
        <v>587</v>
      </c>
      <c r="B174" s="289" t="str">
        <f t="shared" si="2"/>
        <v>EMPRESA ESTRATÉGICA BOLIVIANA DE CONSTRUCCIÓN Y CONSERVACIÓN DE INFRAESTRUCTURA CIVIL</v>
      </c>
      <c r="C174" s="289" t="str">
        <f>+VLOOKUP(A174,'[2]PT RESUMEN ENTIDADES DEL SP'!$B$9:$C$2780,2,FALSE)</f>
        <v>Empresa Estratégica Boliviana de Construcción y Conservación de Infraestructura Civil</v>
      </c>
    </row>
    <row r="175" spans="1:3">
      <c r="A175" s="288">
        <v>590</v>
      </c>
      <c r="B175" s="289" t="str">
        <f t="shared" si="2"/>
        <v>EMPRESA PÚBLICA "QUIPUS"</v>
      </c>
      <c r="C175" s="289" t="str">
        <f>+VLOOKUP(A175,'[2]PT RESUMEN ENTIDADES DEL SP'!$B$9:$C$2780,2,FALSE)</f>
        <v>Empresa Pública "QUIPUS"</v>
      </c>
    </row>
    <row r="176" spans="1:3">
      <c r="A176" s="290">
        <v>591</v>
      </c>
      <c r="B176" s="289" t="str">
        <f t="shared" si="2"/>
        <v>EMPRESA ESTATAL DE TRANSPORTE POR CABLE "MI TELEFÉRICO"</v>
      </c>
      <c r="C176" s="289" t="str">
        <f>+VLOOKUP(A176,'[2]PT RESUMEN ENTIDADES DEL SP'!$B$9:$C$2780,2,FALSE)</f>
        <v>Empresa Estatal de Transporte por Cable "Mi teleférico"</v>
      </c>
    </row>
    <row r="177" spans="1:3">
      <c r="A177" s="288">
        <v>593</v>
      </c>
      <c r="B177" s="289" t="str">
        <f t="shared" si="2"/>
        <v>EMPRESA PÚBLICA YACANA</v>
      </c>
      <c r="C177" s="289" t="str">
        <f>+VLOOKUP(A177,'[2]PT RESUMEN ENTIDADES DEL SP'!$B$9:$C$2780,2,FALSE)</f>
        <v>Empresa Pública YACANA</v>
      </c>
    </row>
    <row r="178" spans="1:3">
      <c r="A178" s="288">
        <v>594</v>
      </c>
      <c r="B178" s="289" t="str">
        <f t="shared" si="2"/>
        <v>ADMINISTRACIÓN DE SERVICIOS PORTUARIOS - BOLIVIA</v>
      </c>
      <c r="C178" s="289" t="str">
        <f>+VLOOKUP(A178,'[2]PT RESUMEN ENTIDADES DEL SP'!$B$9:$C$2780,2,FALSE)</f>
        <v>Administración de Servicios Portuarios - Bolivia</v>
      </c>
    </row>
    <row r="179" spans="1:3">
      <c r="A179" s="288">
        <v>595</v>
      </c>
      <c r="B179" s="289" t="str">
        <f t="shared" si="2"/>
        <v>GESTORA PÚBLICA DE LA SEGURIDAD SOCIAL DE LARGO PLAZO</v>
      </c>
      <c r="C179" s="289" t="str">
        <f>+VLOOKUP(A179,'[2]PT RESUMEN ENTIDADES DEL SP'!$B$9:$C$2780,2,FALSE)</f>
        <v>Gestora Pública de la Seguridad Social de Largo Plazo</v>
      </c>
    </row>
    <row r="180" spans="1:3">
      <c r="A180" s="288">
        <v>596</v>
      </c>
      <c r="B180" s="289" t="str">
        <f t="shared" si="2"/>
        <v xml:space="preserve">EMPRESA PÚBLICA TRANSPORTE AÉREO MILITAR </v>
      </c>
      <c r="C180" s="289" t="str">
        <f>+VLOOKUP(A180,'[2]PT RESUMEN ENTIDADES DEL SP'!$B$9:$C$2780,2,FALSE)</f>
        <v xml:space="preserve">Empresa Pública Transporte Aéreo Militar </v>
      </c>
    </row>
    <row r="181" spans="1:3">
      <c r="A181" s="288">
        <v>597</v>
      </c>
      <c r="B181" s="289" t="str">
        <f t="shared" si="2"/>
        <v>EMPRESA PÚBLICA NACIONAL ESTRATÉGICA DE YACIMIENTOS DE LITIO BOLIVIANOS</v>
      </c>
      <c r="C181" s="289" t="str">
        <f>+VLOOKUP(A181,'[2]PT RESUMEN ENTIDADES DEL SP'!$B$9:$C$2780,2,FALSE)</f>
        <v>Empresa Pública Nacional Estratégica de Yacimientos de Litio Bolivianos</v>
      </c>
    </row>
    <row r="182" spans="1:3">
      <c r="A182" s="288">
        <v>598</v>
      </c>
      <c r="B182" s="289" t="str">
        <f t="shared" si="2"/>
        <v>EMPRESA PÚBLICA "EDITORIAL DEL ESTADO PLURINACIONAL DE BOLIVIA"</v>
      </c>
      <c r="C182" s="289" t="str">
        <f>+VLOOKUP(A182,'[2]PT RESUMEN ENTIDADES DEL SP'!$B$9:$C$2780,2,FALSE)</f>
        <v>Empresa Pública "Editorial del Estado Plurinacional de Bolivia"</v>
      </c>
    </row>
    <row r="183" spans="1:3">
      <c r="A183" s="288">
        <v>599</v>
      </c>
      <c r="B183" s="289" t="str">
        <f t="shared" si="2"/>
        <v>EMPRESA BOLIVIANA DE ALIMENTOS Y DERIVADOS</v>
      </c>
      <c r="C183" s="289" t="str">
        <f>+VLOOKUP(A183,'[2]PT RESUMEN ENTIDADES DEL SP'!$B$9:$C$2780,2,FALSE)</f>
        <v>Empresa Boliviana de Alimentos y Derivados</v>
      </c>
    </row>
    <row r="184" spans="1:3">
      <c r="A184" s="288">
        <v>600</v>
      </c>
      <c r="B184" s="289" t="str">
        <f t="shared" si="2"/>
        <v>EMPRESA SERVICIOS AÉREOS BOLIVIANOS</v>
      </c>
      <c r="C184" s="289" t="str">
        <f>+VLOOKUP(A184,'[2]PT RESUMEN ENTIDADES DEL SP'!$B$9:$C$2780,2,FALSE)</f>
        <v>Empresa Servicios Aéreos Bolivianos</v>
      </c>
    </row>
    <row r="185" spans="1:3">
      <c r="A185" s="288">
        <v>601</v>
      </c>
      <c r="B185" s="289" t="str">
        <f t="shared" si="2"/>
        <v>EMPRESA BOLIVIANA DE PRODUCCIÓN AGROPECUARIA</v>
      </c>
      <c r="C185" s="289" t="str">
        <f>+VLOOKUP(A185,'[2]PT RESUMEN ENTIDADES DEL SP'!$B$9:$C$2780,2,FALSE)</f>
        <v>Empresa Boliviana de Producción Agropecuaria</v>
      </c>
    </row>
    <row r="186" spans="1:3">
      <c r="A186" s="288">
        <v>633</v>
      </c>
      <c r="B186" s="289" t="str">
        <f t="shared" si="2"/>
        <v>EMPRESA MISICUNI</v>
      </c>
      <c r="C186" s="289" t="str">
        <f>+VLOOKUP(A186,'[2]PT RESUMEN ENTIDADES DEL SP'!$B$9:$C$2780,2,FALSE)</f>
        <v>Empresa Misicuni</v>
      </c>
    </row>
    <row r="187" spans="1:3">
      <c r="A187" s="288">
        <v>634</v>
      </c>
      <c r="B187" s="289" t="str">
        <f t="shared" si="2"/>
        <v>EMPRESA PÚB. DEPTAL. HOTEL TERMINAL-TERMINAL DE BUSES ORURO</v>
      </c>
      <c r="C187" s="289" t="str">
        <f>+VLOOKUP(A187,'[2]PT RESUMEN ENTIDADES DEL SP'!$B$9:$C$2780,2,FALSE)</f>
        <v>Empresa Púb. Deptal. Hotel Terminal-Terminal de Buses Oruro</v>
      </c>
    </row>
    <row r="188" spans="1:3">
      <c r="A188" s="290">
        <v>2330</v>
      </c>
      <c r="B188" s="289" t="str">
        <f t="shared" si="2"/>
        <v>EMPRESA PÚBLICA DEPARTAMENTAL DE SERVICIOS ELECTRICOS TARIJA - SETAR</v>
      </c>
      <c r="C188" s="289" t="str">
        <f>+VLOOKUP(A188,'[2]PT RESUMEN ENTIDADES DEL SP'!$B$9:$C$2780,2,FALSE)</f>
        <v>EMPRESA PÚBLICA DEPARTAMENTAL DE SERVICIOS ELECTRICOS TARIJA - SETAR</v>
      </c>
    </row>
    <row r="189" spans="1:3">
      <c r="A189" s="290">
        <v>2336</v>
      </c>
      <c r="B189" s="289" t="str">
        <f t="shared" si="2"/>
        <v>EMPRESA PÚBLICA DEPARTAMENTAL FÁBRICA DE CALAMINAS Y CLAVOS POTOSI</v>
      </c>
      <c r="C189" s="289" t="str">
        <f>+VLOOKUP(A189,'[2]PT RESUMEN ENTIDADES DEL SP'!$B$9:$C$2780,2,FALSE)</f>
        <v>EMPRESA PÚBLICA DEPARTAMENTAL FÁBRICA DE CALAMINAS Y CLAVOS POTOSI</v>
      </c>
    </row>
    <row r="190" spans="1:3">
      <c r="A190" s="288">
        <v>650</v>
      </c>
      <c r="B190" s="289" t="str">
        <f t="shared" si="2"/>
        <v>ASAMBLEA LEGISLATIVA PLURINACIONAL</v>
      </c>
      <c r="C190" s="289" t="str">
        <f>+VLOOKUP(A190,'[2]PT RESUMEN ENTIDADES DEL SP'!$B$9:$C$2780,2,FALSE)</f>
        <v>Asamblea Legislativa Plurinacional</v>
      </c>
    </row>
    <row r="191" spans="1:3">
      <c r="A191" s="288">
        <v>660</v>
      </c>
      <c r="B191" s="289" t="str">
        <f t="shared" si="2"/>
        <v>ÓRGANO JUDICIAL</v>
      </c>
      <c r="C191" s="289" t="str">
        <f>+VLOOKUP(A191,'[2]PT RESUMEN ENTIDADES DEL SP'!$B$9:$C$2780,2,FALSE)</f>
        <v>Órgano Judicial</v>
      </c>
    </row>
    <row r="192" spans="1:3">
      <c r="A192" s="288">
        <v>661</v>
      </c>
      <c r="B192" s="289" t="str">
        <f t="shared" si="2"/>
        <v>TRIBUNAL CONSTITUCIONAL PLURINACIONAL</v>
      </c>
      <c r="C192" s="289" t="str">
        <f>+VLOOKUP(A192,'[2]PT RESUMEN ENTIDADES DEL SP'!$B$9:$C$2780,2,FALSE)</f>
        <v>Tribunal Constitucional Plurinacional</v>
      </c>
    </row>
    <row r="193" spans="1:3">
      <c r="A193" s="288">
        <v>670</v>
      </c>
      <c r="B193" s="289" t="str">
        <f t="shared" si="2"/>
        <v>ÓRGANO ELECTORAL PLURINACIONAL</v>
      </c>
      <c r="C193" s="289" t="str">
        <f>+VLOOKUP(A193,'[2]PT RESUMEN ENTIDADES DEL SP'!$B$9:$C$2780,2,FALSE)</f>
        <v>Órgano Electoral Plurinacional</v>
      </c>
    </row>
    <row r="194" spans="1:3">
      <c r="A194" s="288">
        <v>680</v>
      </c>
      <c r="B194" s="289" t="str">
        <f t="shared" si="2"/>
        <v>CONTRALORIA GENERAL DEL ESTADO</v>
      </c>
      <c r="C194" s="289" t="str">
        <f>+VLOOKUP(A194,'[2]PT RESUMEN ENTIDADES DEL SP'!$B$9:$C$2780,2,FALSE)</f>
        <v>Contraloria General del Estado</v>
      </c>
    </row>
    <row r="195" spans="1:3">
      <c r="A195" s="288">
        <v>681</v>
      </c>
      <c r="B195" s="289" t="str">
        <f t="shared" si="2"/>
        <v>MINISTERIO PÚBLICO</v>
      </c>
      <c r="C195" s="289" t="str">
        <f>+VLOOKUP(A195,'[2]PT RESUMEN ENTIDADES DEL SP'!$B$9:$C$2780,2,FALSE)</f>
        <v>Ministerio Público</v>
      </c>
    </row>
    <row r="196" spans="1:3">
      <c r="A196" s="288">
        <v>682</v>
      </c>
      <c r="B196" s="289" t="str">
        <f t="shared" ref="B196:B259" si="3">+UPPER(C196)</f>
        <v>DEFENSORIA DEL PUEBLO</v>
      </c>
      <c r="C196" s="289" t="str">
        <f>+VLOOKUP(A196,'[2]PT RESUMEN ENTIDADES DEL SP'!$B$9:$C$2780,2,FALSE)</f>
        <v>Defensoria del Pueblo</v>
      </c>
    </row>
    <row r="197" spans="1:3">
      <c r="A197" s="288">
        <v>683</v>
      </c>
      <c r="B197" s="289" t="str">
        <f t="shared" si="3"/>
        <v>PROCURADURIA GENERAL DEL ESTADO</v>
      </c>
      <c r="C197" s="289" t="str">
        <f>+VLOOKUP(A197,'[2]PT RESUMEN ENTIDADES DEL SP'!$B$9:$C$2780,2,FALSE)</f>
        <v>Procuraduria General del Estado</v>
      </c>
    </row>
    <row r="198" spans="1:3">
      <c r="A198" s="288">
        <v>716</v>
      </c>
      <c r="B198" s="289" t="str">
        <f t="shared" si="3"/>
        <v>EMPRESA TARIJEÑA DEL GAS</v>
      </c>
      <c r="C198" s="289" t="str">
        <f>+VLOOKUP(A198,'[2]PT RESUMEN ENTIDADES DEL SP'!$B$9:$C$2780,2,FALSE)</f>
        <v>Empresa Tarijeña del Gas</v>
      </c>
    </row>
    <row r="199" spans="1:3">
      <c r="A199" s="290">
        <v>862</v>
      </c>
      <c r="B199" s="289" t="str">
        <f t="shared" si="3"/>
        <v>FONDO NACIONAL DE DESARROLLO REGIONAL</v>
      </c>
      <c r="C199" s="289" t="str">
        <f>+VLOOKUP(A199,'[2]PT RESUMEN ENTIDADES DEL SP'!$B$9:$C$2780,2,FALSE)</f>
        <v>Fondo Nacional de Desarrollo Regional</v>
      </c>
    </row>
    <row r="200" spans="1:3">
      <c r="A200" s="290">
        <v>865</v>
      </c>
      <c r="B200" s="289" t="str">
        <f t="shared" si="3"/>
        <v>FONDO DE DESARROLLO DEL SIST.FIN. Y APOYO AL SEC.PRODUCTIVO</v>
      </c>
      <c r="C200" s="289" t="str">
        <f>+VLOOKUP(A200,'[2]PT RESUMEN ENTIDADES DEL SP'!$B$9:$C$2780,2,FALSE)</f>
        <v>Fondo de Desarrollo del Sist.Fin. y Apoyo al Sec.Productivo</v>
      </c>
    </row>
    <row r="201" spans="1:3">
      <c r="A201" s="290">
        <v>867</v>
      </c>
      <c r="B201" s="289" t="str">
        <f t="shared" si="3"/>
        <v>FONDO ROTATORIO DE FOMENTO PRODUCTIVO REGIONAL</v>
      </c>
      <c r="C201" s="289" t="str">
        <f>+VLOOKUP(A201,'[2]PT RESUMEN ENTIDADES DEL SP'!$B$9:$C$2780,2,FALSE)</f>
        <v>Fondo Rotatorio de Fomento Productivo Regional</v>
      </c>
    </row>
    <row r="202" spans="1:3">
      <c r="A202" s="288">
        <v>951</v>
      </c>
      <c r="B202" s="289" t="str">
        <f t="shared" si="3"/>
        <v>BANCO CENTRAL DE BOLIVIA</v>
      </c>
      <c r="C202" s="289" t="str">
        <f>+VLOOKUP(A202,'[2]PT RESUMEN ENTIDADES DEL SP'!$B$9:$C$2780,2,FALSE)</f>
        <v>Banco Central de Bolivia</v>
      </c>
    </row>
    <row r="203" spans="1:3">
      <c r="A203" s="288">
        <v>901</v>
      </c>
      <c r="B203" s="289" t="str">
        <f t="shared" si="3"/>
        <v>GOBIERNO AUTÓNOMO DEPARTAMENTAL DE CHUQUISACA</v>
      </c>
      <c r="C203" s="289" t="str">
        <f>+VLOOKUP(A203,'[2]PT RESUMEN ENTIDADES DEL SP'!$B$9:$C$2780,2,FALSE)</f>
        <v>Gobierno Autónomo Departamental de Chuquisaca</v>
      </c>
    </row>
    <row r="204" spans="1:3">
      <c r="A204" s="288">
        <v>902</v>
      </c>
      <c r="B204" s="289" t="str">
        <f t="shared" si="3"/>
        <v>GOBIERNO AUTÓNOMO DEPARTAMENTAL DE LA PAZ</v>
      </c>
      <c r="C204" s="289" t="str">
        <f>+VLOOKUP(A204,'[2]PT RESUMEN ENTIDADES DEL SP'!$B$9:$C$2780,2,FALSE)</f>
        <v>Gobierno Autónomo Departamental de La Paz</v>
      </c>
    </row>
    <row r="205" spans="1:3">
      <c r="A205" s="288">
        <v>903</v>
      </c>
      <c r="B205" s="289" t="str">
        <f t="shared" si="3"/>
        <v>GOBIERNO AUTÓNOMO DEPARTAMENTAL DE COCHABAMBA</v>
      </c>
      <c r="C205" s="289" t="str">
        <f>+VLOOKUP(A205,'[2]PT RESUMEN ENTIDADES DEL SP'!$B$9:$C$2780,2,FALSE)</f>
        <v>Gobierno Autónomo Departamental de Cochabamba</v>
      </c>
    </row>
    <row r="206" spans="1:3">
      <c r="A206" s="288">
        <v>904</v>
      </c>
      <c r="B206" s="289" t="str">
        <f t="shared" si="3"/>
        <v>GOBIERNO AUTÓNOMO DEPARTAMENTAL DE ORURO</v>
      </c>
      <c r="C206" s="289" t="str">
        <f>+VLOOKUP(A206,'[2]PT RESUMEN ENTIDADES DEL SP'!$B$9:$C$2780,2,FALSE)</f>
        <v>Gobierno Autónomo Departamental de Oruro</v>
      </c>
    </row>
    <row r="207" spans="1:3">
      <c r="A207" s="288">
        <v>905</v>
      </c>
      <c r="B207" s="289" t="str">
        <f t="shared" si="3"/>
        <v>GOBIERNO AUTÓNOMO DEPARTAMENTAL DE POTOSÍ</v>
      </c>
      <c r="C207" s="289" t="str">
        <f>+VLOOKUP(A207,'[2]PT RESUMEN ENTIDADES DEL SP'!$B$9:$C$2780,2,FALSE)</f>
        <v>Gobierno Autónomo Departamental de Potosí</v>
      </c>
    </row>
    <row r="208" spans="1:3">
      <c r="A208" s="288">
        <v>906</v>
      </c>
      <c r="B208" s="289" t="str">
        <f t="shared" si="3"/>
        <v>GOBIERNO AUTÓNOMO DEPARTAMENTAL DE TARIJA</v>
      </c>
      <c r="C208" s="289" t="str">
        <f>+VLOOKUP(A208,'[2]PT RESUMEN ENTIDADES DEL SP'!$B$9:$C$2780,2,FALSE)</f>
        <v>Gobierno Autónomo Departamental de Tarija</v>
      </c>
    </row>
    <row r="209" spans="1:3">
      <c r="A209" s="288">
        <v>907</v>
      </c>
      <c r="B209" s="289" t="str">
        <f t="shared" si="3"/>
        <v>GOBIERNO AUTÓNOMO DEPARTAMENTAL DE SANTA CRUZ</v>
      </c>
      <c r="C209" s="289" t="str">
        <f>+VLOOKUP(A209,'[2]PT RESUMEN ENTIDADES DEL SP'!$B$9:$C$2780,2,FALSE)</f>
        <v>Gobierno Autónomo Departamental de Santa Cruz</v>
      </c>
    </row>
    <row r="210" spans="1:3">
      <c r="A210" s="288">
        <v>908</v>
      </c>
      <c r="B210" s="289" t="str">
        <f t="shared" si="3"/>
        <v>GOBIERNO AUTÓNOMO DEPARTAMENTAL DEL BENI</v>
      </c>
      <c r="C210" s="289" t="str">
        <f>+VLOOKUP(A210,'[2]PT RESUMEN ENTIDADES DEL SP'!$B$9:$C$2780,2,FALSE)</f>
        <v>Gobierno Autónomo Departamental del Beni</v>
      </c>
    </row>
    <row r="211" spans="1:3">
      <c r="A211" s="288">
        <v>909</v>
      </c>
      <c r="B211" s="289" t="str">
        <f t="shared" si="3"/>
        <v>GOBIERNO AUTÓNOMO DEPARTAMENTAL DE PANDO</v>
      </c>
      <c r="C211" s="289" t="str">
        <f>+VLOOKUP(A211,'[2]PT RESUMEN ENTIDADES DEL SP'!$B$9:$C$2780,2,FALSE)</f>
        <v>Gobierno Autónomo Departamental de Pando</v>
      </c>
    </row>
    <row r="212" spans="1:3">
      <c r="A212" s="288">
        <v>761</v>
      </c>
      <c r="B212" s="289" t="str">
        <f t="shared" si="3"/>
        <v>SERVICIO AUTÓNOMO MUNICIPAL DE AGUA POTABLE Y ALCANTARILLADO</v>
      </c>
      <c r="C212" s="289" t="str">
        <f>+VLOOKUP(A212,'[2]PT RESUMEN ENTIDADES DEL SP'!$B$9:$C$2780,2,FALSE)</f>
        <v>Servicio Autónomo Municipal de Agua Potable y Alcantarillado</v>
      </c>
    </row>
    <row r="213" spans="1:3">
      <c r="A213" s="288">
        <v>781</v>
      </c>
      <c r="B213" s="289" t="str">
        <f t="shared" si="3"/>
        <v>SERVICIO MUNICIPAL DE AGUA POTABLE Y ALCANTARILLADO</v>
      </c>
      <c r="C213" s="289" t="str">
        <f>+VLOOKUP(A213,'[2]PT RESUMEN ENTIDADES DEL SP'!$B$9:$C$2780,2,FALSE)</f>
        <v>Servicio Municipal de Agua Potable y Alcantarillado</v>
      </c>
    </row>
    <row r="214" spans="1:3">
      <c r="A214" s="288">
        <v>802</v>
      </c>
      <c r="B214" s="289" t="str">
        <f t="shared" si="3"/>
        <v>EMPRESA LOCAL DE AGUA POTABLE Y ALCANTARILLADO SUCRE</v>
      </c>
      <c r="C214" s="289" t="str">
        <f>+VLOOKUP(A214,'[2]PT RESUMEN ENTIDADES DEL SP'!$B$9:$C$2780,2,FALSE)</f>
        <v>Empresa Local de Agua Potable y Alcantarillado Sucre</v>
      </c>
    </row>
    <row r="215" spans="1:3">
      <c r="A215" s="288">
        <v>821</v>
      </c>
      <c r="B215" s="289" t="str">
        <f t="shared" si="3"/>
        <v>ADMINISTRACIÓN AUTÓNOMA PARA OBRAS SANITARIAS - POTOSÍ</v>
      </c>
      <c r="C215" s="289" t="str">
        <f>+VLOOKUP(A215,'[2]PT RESUMEN ENTIDADES DEL SP'!$B$9:$C$2780,2,FALSE)</f>
        <v>Administración Autónoma para Obras Sanitarias - Potosí</v>
      </c>
    </row>
    <row r="216" spans="1:3">
      <c r="A216" s="288">
        <v>831</v>
      </c>
      <c r="B216" s="289" t="str">
        <f t="shared" si="3"/>
        <v>SERVICIO LOCAL DE ACUEDUCTOS Y ALCANTARILLADO - ORURO</v>
      </c>
      <c r="C216" s="289" t="str">
        <f>+VLOOKUP(A216,'[2]PT RESUMEN ENTIDADES DEL SP'!$B$9:$C$2780,2,FALSE)</f>
        <v>Servicio Local de Acueductos y Alcantarillado - Oruro</v>
      </c>
    </row>
    <row r="217" spans="1:3">
      <c r="A217" s="288">
        <v>2301</v>
      </c>
      <c r="B217" s="289" t="str">
        <f t="shared" si="3"/>
        <v>EMPRESA MUNICIPAL DE GESTIÓN DE RESIDUOS SÓLIDOS</v>
      </c>
      <c r="C217" s="289" t="str">
        <f>+VLOOKUP(A217,'[2]PT RESUMEN ENTIDADES DEL SP'!$B$9:$C$2780,2,FALSE)</f>
        <v>Empresa Municipal de Gestión de Residuos Sólidos</v>
      </c>
    </row>
    <row r="218" spans="1:3">
      <c r="A218" s="288">
        <v>2302</v>
      </c>
      <c r="B218" s="289" t="str">
        <f t="shared" si="3"/>
        <v>EMPRESA MUNICIPAL DE AGUA POTABLE Y ALCANTARILLADO SACABA</v>
      </c>
      <c r="C218" s="289" t="str">
        <f>+VLOOKUP(A218,'[2]PT RESUMEN ENTIDADES DEL SP'!$B$9:$C$2780,2,FALSE)</f>
        <v>Empresa Municipal de Agua Potable y Alcantarillado Sacaba</v>
      </c>
    </row>
    <row r="219" spans="1:3">
      <c r="A219" s="288">
        <v>2303</v>
      </c>
      <c r="B219" s="289" t="str">
        <f t="shared" si="3"/>
        <v>EMPRESA MUNICIPAL DE AREAS VERDES Y RECREACIÓN ALTERNATIVA</v>
      </c>
      <c r="C219" s="289" t="str">
        <f>+VLOOKUP(A219,'[2]PT RESUMEN ENTIDADES DEL SP'!$B$9:$C$2780,2,FALSE)</f>
        <v>Empresa Municipal de Areas Verdes y Recreación alternativa</v>
      </c>
    </row>
    <row r="220" spans="1:3">
      <c r="A220" s="288">
        <v>2312</v>
      </c>
      <c r="B220" s="289" t="str">
        <f t="shared" si="3"/>
        <v>EMPRESA MUNICIPAL DE AGUA POTABLE Y ALCANTARILLADO VIACHA</v>
      </c>
      <c r="C220" s="289" t="str">
        <f>+VLOOKUP(A220,'[2]PT RESUMEN ENTIDADES DEL SP'!$B$9:$C$2780,2,FALSE)</f>
        <v>EMPRESA MUNICIPAL DE AGUA POTABLE Y ALCANTARILLADO VIACHA</v>
      </c>
    </row>
    <row r="221" spans="1:3">
      <c r="A221" s="288">
        <v>2314</v>
      </c>
      <c r="B221" s="289" t="str">
        <f t="shared" si="3"/>
        <v>EMPRESA MUNICIPAL DE AREAS VERDES SUCRE</v>
      </c>
      <c r="C221" s="289" t="str">
        <f>+VLOOKUP(A221,'[2]PT RESUMEN ENTIDADES DEL SP'!$B$9:$C$2780,2,FALSE)</f>
        <v>EMPRESA MUNICIPAL DE AREAS VERDES SUCRE</v>
      </c>
    </row>
    <row r="222" spans="1:3">
      <c r="A222" s="288">
        <v>2315</v>
      </c>
      <c r="B222" s="289" t="str">
        <f t="shared" si="3"/>
        <v xml:space="preserve">EMPRESA MUNICIPAL DE SERVICIO DE ASEO </v>
      </c>
      <c r="C222" s="289" t="str">
        <f>+VLOOKUP(A222,'[2]PT RESUMEN ENTIDADES DEL SP'!$B$9:$C$2780,2,FALSE)</f>
        <v xml:space="preserve">Empresa Municipal de Servicio de Aseo </v>
      </c>
    </row>
    <row r="223" spans="1:3">
      <c r="A223" s="288">
        <v>2316</v>
      </c>
      <c r="B223" s="289" t="str">
        <f t="shared" si="3"/>
        <v>EMPRESA MUNICIPAL DE ÁREAS VERDES, PARQUES Y FORESTACIÓN</v>
      </c>
      <c r="C223" s="289" t="str">
        <f>+VLOOKUP(A223,'[2]PT RESUMEN ENTIDADES DEL SP'!$B$9:$C$2780,2,FALSE)</f>
        <v>Empresa Municipal de Áreas Verdes, Parques y Forestación</v>
      </c>
    </row>
    <row r="224" spans="1:3">
      <c r="A224" s="288">
        <v>2317</v>
      </c>
      <c r="B224" s="289" t="str">
        <f t="shared" si="3"/>
        <v>EMPRESA MUNICIPAL DE ASFALTOS Y VÍAS</v>
      </c>
      <c r="C224" s="289" t="str">
        <f>+VLOOKUP(A224,'[2]PT RESUMEN ENTIDADES DEL SP'!$B$9:$C$2780,2,FALSE)</f>
        <v>Empresa Municipal de Asfaltos y Vías</v>
      </c>
    </row>
    <row r="225" spans="1:3">
      <c r="A225" s="288">
        <v>2320</v>
      </c>
      <c r="B225" s="289" t="str">
        <f t="shared" si="3"/>
        <v>EMPRESA PUBLICA MUNICIPAL DE SERVICIOS DE AGUA Y ALCANTARRILLADO SANITARIO DE COBIJA</v>
      </c>
      <c r="C225" s="289" t="str">
        <f>+VLOOKUP(A225,'[2]PT RESUMEN ENTIDADES DEL SP'!$B$9:$C$2780,2,FALSE)</f>
        <v>EMPRESA PUBLICA MUNICIPAL DE SERVICIOS DE AGUA Y ALCANTARRILLADO SANITARIO DE COBIJA</v>
      </c>
    </row>
    <row r="226" spans="1:3">
      <c r="A226" s="288">
        <v>2327</v>
      </c>
      <c r="B226" s="289" t="str">
        <f t="shared" si="3"/>
        <v>EMPRESA MUNICIPAL AUTONOMA DE AGUA POTABLE Y ALCANTARILLADO  DE YACUIBA</v>
      </c>
      <c r="C226" s="289" t="str">
        <f>+VLOOKUP(A226,'[2]PT RESUMEN ENTIDADES DEL SP'!$B$9:$C$2780,2,FALSE)</f>
        <v>EMPRESA MUNICIPAL AUTONOMA DE AGUA POTABLE Y ALCANTARILLADO  DE YACUIBA</v>
      </c>
    </row>
    <row r="227" spans="1:3">
      <c r="A227" s="288">
        <v>2328</v>
      </c>
      <c r="B227" s="289" t="str">
        <f t="shared" si="3"/>
        <v>EMPRESA MUNICIPAL DE AGUA POTABLE Y ALCANTARILLADO SANITARIO DE URIONDO</v>
      </c>
      <c r="C227" s="289" t="str">
        <f>+VLOOKUP(A227,'[2]PT RESUMEN ENTIDADES DEL SP'!$B$9:$C$2780,2,FALSE)</f>
        <v>EMPRESA MUNICIPAL DE AGUA POTABLE Y ALCANTARILLADO SANITARIO DE URIONDO</v>
      </c>
    </row>
    <row r="228" spans="1:3">
      <c r="A228" s="288">
        <v>2338</v>
      </c>
      <c r="B228" s="289" t="str">
        <f t="shared" si="3"/>
        <v xml:space="preserve">EMPRESA PRESTADORA DE SERVICIO DE AGUA POTABLE Y ALCANTARILLADO </v>
      </c>
      <c r="C228" s="289" t="str">
        <f>+VLOOKUP(A228,'[2]PT RESUMEN ENTIDADES DEL SP'!$B$9:$C$2780,2,FALSE)</f>
        <v xml:space="preserve">EMPRESA PRESTADORA DE SERVICIO DE AGUA POTABLE Y ALCANTARILLADO </v>
      </c>
    </row>
    <row r="229" spans="1:3">
      <c r="A229" s="288">
        <v>2339</v>
      </c>
      <c r="B229" s="289" t="str">
        <f t="shared" si="3"/>
        <v>EMPRESA MUNICIPAL FABRICA DE JOYAS</v>
      </c>
      <c r="C229" s="289" t="str">
        <f>+VLOOKUP(A229,'[2]PT RESUMEN ENTIDADES DEL SP'!$B$9:$C$2780,2,FALSE)</f>
        <v>EMPRESA MUNICIPAL FABRICA DE JOYAS</v>
      </c>
    </row>
    <row r="230" spans="1:3">
      <c r="A230" s="288">
        <v>2341</v>
      </c>
      <c r="B230" s="289" t="str">
        <f t="shared" si="3"/>
        <v>EMPRESA MUNICIPAL DE DISTRIBUCION DE ENERGIA ELECTRICA LLALLAGUA</v>
      </c>
      <c r="C230" s="289" t="str">
        <f>+VLOOKUP(A230,'[2]PT RESUMEN ENTIDADES DEL SP'!$B$9:$C$2780,2,FALSE)</f>
        <v>EMPRESA MUNICIPAL DE DISTRIBUCION DE ENERGIA ELECTRICA LLALLAGUA</v>
      </c>
    </row>
    <row r="231" spans="1:3">
      <c r="A231" s="288">
        <v>2351</v>
      </c>
      <c r="B231" s="289" t="str">
        <f t="shared" si="3"/>
        <v>LABORATORIO INDUSTRIAL DE PRODUCTOS NATURALES KALLPAWAWA</v>
      </c>
      <c r="C231" s="289" t="str">
        <f>+VLOOKUP(A231,'[2]PT RESUMEN ENTIDADES DEL SP'!$B$9:$C$2780,2,FALSE)</f>
        <v>LABORATORIO INDUSTRIAL DE PRODUCTOS NATURALES KALLPAWAWA</v>
      </c>
    </row>
    <row r="232" spans="1:3">
      <c r="A232" s="288">
        <v>2358</v>
      </c>
      <c r="B232" s="289" t="str">
        <f t="shared" si="3"/>
        <v>EMPRESA MUNICIPAL DE ASEO ORURO</v>
      </c>
      <c r="C232" s="289" t="str">
        <f>+VLOOKUP(A232,'[2]PT RESUMEN ENTIDADES DEL SP'!$B$9:$C$2780,2,FALSE)</f>
        <v>EMPRESA MUNICIPAL DE ASEO ORURO</v>
      </c>
    </row>
    <row r="233" spans="1:3">
      <c r="A233" s="288">
        <v>1101</v>
      </c>
      <c r="B233" s="289" t="str">
        <f t="shared" si="3"/>
        <v>GOBIERNO AUTÓNOMO MUNICIPAL DE SUCRE</v>
      </c>
      <c r="C233" s="289" t="str">
        <f>+VLOOKUP(A233,'[2]PT RESUMEN ENTIDADES DEL SP'!$B$9:$C$2780,2,FALSE)</f>
        <v>Gobierno Autónomo Municipal de Sucre</v>
      </c>
    </row>
    <row r="234" spans="1:3">
      <c r="A234" s="288">
        <v>1102</v>
      </c>
      <c r="B234" s="289" t="str">
        <f t="shared" si="3"/>
        <v>GOBIERNO AUTÓNOMO MUNICIPAL DE YOTALA</v>
      </c>
      <c r="C234" s="289" t="str">
        <f>+VLOOKUP(A234,'[2]PT RESUMEN ENTIDADES DEL SP'!$B$9:$C$2780,2,FALSE)</f>
        <v>Gobierno Autónomo Municipal de Yotala</v>
      </c>
    </row>
    <row r="235" spans="1:3">
      <c r="A235" s="288">
        <v>1103</v>
      </c>
      <c r="B235" s="289" t="str">
        <f t="shared" si="3"/>
        <v>GOBIERNO AUTÓNOMO MUNICIPAL DE POROMA</v>
      </c>
      <c r="C235" s="289" t="str">
        <f>+VLOOKUP(A235,'[2]PT RESUMEN ENTIDADES DEL SP'!$B$9:$C$2780,2,FALSE)</f>
        <v>Gobierno Autónomo Municipal de Poroma</v>
      </c>
    </row>
    <row r="236" spans="1:3">
      <c r="A236" s="288">
        <v>1104</v>
      </c>
      <c r="B236" s="289" t="str">
        <f t="shared" si="3"/>
        <v>GOBIERNO AUTÓNOMO MUNICIPAL DE VILLA AZURDUY</v>
      </c>
      <c r="C236" s="289" t="str">
        <f>+VLOOKUP(A236,'[2]PT RESUMEN ENTIDADES DEL SP'!$B$9:$C$2780,2,FALSE)</f>
        <v>Gobierno Autónomo Municipal de Villa Azurduy</v>
      </c>
    </row>
    <row r="237" spans="1:3">
      <c r="A237" s="288">
        <v>1105</v>
      </c>
      <c r="B237" s="289" t="str">
        <f t="shared" si="3"/>
        <v>GOBIERNO AUTÓNOMO MUNICIPAL DE TARVITA (VILLA ORÍAS)</v>
      </c>
      <c r="C237" s="289" t="str">
        <f>+VLOOKUP(A237,'[2]PT RESUMEN ENTIDADES DEL SP'!$B$9:$C$2780,2,FALSE)</f>
        <v>Gobierno Autónomo Municipal de Tarvita (Villa Orías)</v>
      </c>
    </row>
    <row r="238" spans="1:3">
      <c r="A238" s="288">
        <v>1106</v>
      </c>
      <c r="B238" s="289" t="str">
        <f t="shared" si="3"/>
        <v>GOBIERNO AUTÓNOMO MUNICIPAL DE VILLA ZUDAÑEZ (TACOPAYA)</v>
      </c>
      <c r="C238" s="289" t="str">
        <f>+VLOOKUP(A238,'[2]PT RESUMEN ENTIDADES DEL SP'!$B$9:$C$2780,2,FALSE)</f>
        <v>Gobierno Autónomo Municipal de Villa Zudañez (Tacopaya)</v>
      </c>
    </row>
    <row r="239" spans="1:3">
      <c r="A239" s="288">
        <v>1107</v>
      </c>
      <c r="B239" s="289" t="str">
        <f t="shared" si="3"/>
        <v>GOBIERNO AUTÓNOMO MUNICIPAL DE PRESTO</v>
      </c>
      <c r="C239" s="289" t="str">
        <f>+VLOOKUP(A239,'[2]PT RESUMEN ENTIDADES DEL SP'!$B$9:$C$2780,2,FALSE)</f>
        <v>Gobierno Autónomo Municipal de Presto</v>
      </c>
    </row>
    <row r="240" spans="1:3">
      <c r="A240" s="288">
        <v>1108</v>
      </c>
      <c r="B240" s="289" t="str">
        <f t="shared" si="3"/>
        <v>GOBIERNO AUTÓNOMO MUNICIPAL DE VILLA MOJOCOYA</v>
      </c>
      <c r="C240" s="289" t="str">
        <f>+VLOOKUP(A240,'[2]PT RESUMEN ENTIDADES DEL SP'!$B$9:$C$2780,2,FALSE)</f>
        <v>Gobierno Autónomo Municipal de Villa Mojocoya</v>
      </c>
    </row>
    <row r="241" spans="1:3">
      <c r="A241" s="288">
        <v>1109</v>
      </c>
      <c r="B241" s="289" t="str">
        <f t="shared" si="3"/>
        <v>GOBIERNO AUTÓNOMO MUNICIPAL DE ICLA</v>
      </c>
      <c r="C241" s="289" t="str">
        <f>+VLOOKUP(A241,'[2]PT RESUMEN ENTIDADES DEL SP'!$B$9:$C$2780,2,FALSE)</f>
        <v>Gobierno Autónomo Municipal de Icla</v>
      </c>
    </row>
    <row r="242" spans="1:3">
      <c r="A242" s="288">
        <v>1110</v>
      </c>
      <c r="B242" s="289" t="str">
        <f t="shared" si="3"/>
        <v>GOBIERNO AUTÓNOMO MUNICIPAL DE PADILLA</v>
      </c>
      <c r="C242" s="289" t="str">
        <f>+VLOOKUP(A242,'[2]PT RESUMEN ENTIDADES DEL SP'!$B$9:$C$2780,2,FALSE)</f>
        <v>Gobierno Autónomo Municipal de Padilla</v>
      </c>
    </row>
    <row r="243" spans="1:3">
      <c r="A243" s="288">
        <v>1111</v>
      </c>
      <c r="B243" s="289" t="str">
        <f t="shared" si="3"/>
        <v>GOBIERNO AUTÓNOMO MUNICIPAL DE TOMINA</v>
      </c>
      <c r="C243" s="289" t="str">
        <f>+VLOOKUP(A243,'[2]PT RESUMEN ENTIDADES DEL SP'!$B$9:$C$2780,2,FALSE)</f>
        <v>Gobierno Autónomo Municipal de Tomina</v>
      </c>
    </row>
    <row r="244" spans="1:3">
      <c r="A244" s="288">
        <v>1112</v>
      </c>
      <c r="B244" s="289" t="str">
        <f t="shared" si="3"/>
        <v>GOBIERNO AUTÓNOMO MUNICIPAL DE SOPACHUY</v>
      </c>
      <c r="C244" s="289" t="str">
        <f>+VLOOKUP(A244,'[2]PT RESUMEN ENTIDADES DEL SP'!$B$9:$C$2780,2,FALSE)</f>
        <v>Gobierno Autónomo Municipal de Sopachuy</v>
      </c>
    </row>
    <row r="245" spans="1:3">
      <c r="A245" s="288">
        <v>1113</v>
      </c>
      <c r="B245" s="289" t="str">
        <f t="shared" si="3"/>
        <v>GOBIERNO AUTÓNOMO MUNICIPAL DE VILLA ALCALÁ</v>
      </c>
      <c r="C245" s="289" t="str">
        <f>+VLOOKUP(A245,'[2]PT RESUMEN ENTIDADES DEL SP'!$B$9:$C$2780,2,FALSE)</f>
        <v>Gobierno Autónomo Municipal de Villa Alcalá</v>
      </c>
    </row>
    <row r="246" spans="1:3">
      <c r="A246" s="288">
        <v>1114</v>
      </c>
      <c r="B246" s="289" t="str">
        <f t="shared" si="3"/>
        <v>GOBIERNO AUTÓNOMO MUNICIPAL DE EL VILLAR</v>
      </c>
      <c r="C246" s="289" t="str">
        <f>+VLOOKUP(A246,'[2]PT RESUMEN ENTIDADES DEL SP'!$B$9:$C$2780,2,FALSE)</f>
        <v>Gobierno Autónomo Municipal de El Villar</v>
      </c>
    </row>
    <row r="247" spans="1:3">
      <c r="A247" s="288">
        <v>1115</v>
      </c>
      <c r="B247" s="289" t="str">
        <f t="shared" si="3"/>
        <v>GOBIERNO AUTÓNOMO MUNICIPAL DE MONTEAGUDO</v>
      </c>
      <c r="C247" s="289" t="str">
        <f>+VLOOKUP(A247,'[2]PT RESUMEN ENTIDADES DEL SP'!$B$9:$C$2780,2,FALSE)</f>
        <v>Gobierno Autónomo Municipal de Monteagudo</v>
      </c>
    </row>
    <row r="248" spans="1:3">
      <c r="A248" s="288">
        <v>1116</v>
      </c>
      <c r="B248" s="289" t="str">
        <f t="shared" si="3"/>
        <v>GOBIERNO AUTÓNOMO MUNICIPAL DE SAN PABLO DE HUACARETA</v>
      </c>
      <c r="C248" s="289" t="str">
        <f>+VLOOKUP(A248,'[2]PT RESUMEN ENTIDADES DEL SP'!$B$9:$C$2780,2,FALSE)</f>
        <v>Gobierno Autónomo Municipal de San Pablo de Huacareta</v>
      </c>
    </row>
    <row r="249" spans="1:3">
      <c r="A249" s="288">
        <v>1117</v>
      </c>
      <c r="B249" s="289" t="str">
        <f t="shared" si="3"/>
        <v>GOBIERNO AUTÓNOMO MUNICIPAL DE TARABUCO</v>
      </c>
      <c r="C249" s="289" t="str">
        <f>+VLOOKUP(A249,'[2]PT RESUMEN ENTIDADES DEL SP'!$B$9:$C$2780,2,FALSE)</f>
        <v>Gobierno Autónomo Municipal de Tarabuco</v>
      </c>
    </row>
    <row r="250" spans="1:3">
      <c r="A250" s="288">
        <v>1118</v>
      </c>
      <c r="B250" s="289" t="str">
        <f t="shared" si="3"/>
        <v>GOBIERNO AUTÓNOMO MUNICIPAL DE YAMPARÁEZ</v>
      </c>
      <c r="C250" s="289" t="str">
        <f>+VLOOKUP(A250,'[2]PT RESUMEN ENTIDADES DEL SP'!$B$9:$C$2780,2,FALSE)</f>
        <v>Gobierno Autónomo Municipal de Yamparáez</v>
      </c>
    </row>
    <row r="251" spans="1:3">
      <c r="A251" s="288">
        <v>1119</v>
      </c>
      <c r="B251" s="289" t="str">
        <f t="shared" si="3"/>
        <v>GOBIERNO AUTÓNOMO MUNICIPAL DE CAMARGO</v>
      </c>
      <c r="C251" s="289" t="str">
        <f>+VLOOKUP(A251,'[2]PT RESUMEN ENTIDADES DEL SP'!$B$9:$C$2780,2,FALSE)</f>
        <v>Gobierno Autónomo Municipal de Camargo</v>
      </c>
    </row>
    <row r="252" spans="1:3">
      <c r="A252" s="288">
        <v>1120</v>
      </c>
      <c r="B252" s="289" t="str">
        <f t="shared" si="3"/>
        <v>GOBIERNO AUTÓNOMO MUNICIPAL DE SAN LUCAS</v>
      </c>
      <c r="C252" s="289" t="str">
        <f>+VLOOKUP(A252,'[2]PT RESUMEN ENTIDADES DEL SP'!$B$9:$C$2780,2,FALSE)</f>
        <v>Gobierno Autónomo Municipal de San Lucas</v>
      </c>
    </row>
    <row r="253" spans="1:3">
      <c r="A253" s="288">
        <v>1121</v>
      </c>
      <c r="B253" s="289" t="str">
        <f t="shared" si="3"/>
        <v>GOBIERNO AUTÓNOMO MUNICIPAL DE INCAHUASI</v>
      </c>
      <c r="C253" s="289" t="str">
        <f>+VLOOKUP(A253,'[2]PT RESUMEN ENTIDADES DEL SP'!$B$9:$C$2780,2,FALSE)</f>
        <v>Gobierno Autónomo Municipal de Incahuasi</v>
      </c>
    </row>
    <row r="254" spans="1:3">
      <c r="A254" s="288">
        <v>1122</v>
      </c>
      <c r="B254" s="289" t="str">
        <f t="shared" si="3"/>
        <v>GOBIERNO AUTÓNOMO MUNICIPAL DE VILLA SERRANO</v>
      </c>
      <c r="C254" s="289" t="str">
        <f>+VLOOKUP(A254,'[2]PT RESUMEN ENTIDADES DEL SP'!$B$9:$C$2780,2,FALSE)</f>
        <v>Gobierno Autónomo Municipal de Villa Serrano</v>
      </c>
    </row>
    <row r="255" spans="1:3">
      <c r="A255" s="288">
        <v>1123</v>
      </c>
      <c r="B255" s="289" t="str">
        <f t="shared" si="3"/>
        <v>GOBIERNO AUTÓNOMO MUNICIPAL DE CAMATAQUI (VILLA ABECIA)</v>
      </c>
      <c r="C255" s="289" t="str">
        <f>+VLOOKUP(A255,'[2]PT RESUMEN ENTIDADES DEL SP'!$B$9:$C$2780,2,FALSE)</f>
        <v>Gobierno Autónomo Municipal de Camataqui (Villa Abecia)</v>
      </c>
    </row>
    <row r="256" spans="1:3">
      <c r="A256" s="288">
        <v>1124</v>
      </c>
      <c r="B256" s="289" t="str">
        <f t="shared" si="3"/>
        <v>GOBIERNO AUTÓNOMO MUNICIPAL DE CULPINA</v>
      </c>
      <c r="C256" s="289" t="str">
        <f>+VLOOKUP(A256,'[2]PT RESUMEN ENTIDADES DEL SP'!$B$9:$C$2780,2,FALSE)</f>
        <v>Gobierno Autónomo Municipal de Culpina</v>
      </c>
    </row>
    <row r="257" spans="1:3">
      <c r="A257" s="288">
        <v>1125</v>
      </c>
      <c r="B257" s="289" t="str">
        <f t="shared" si="3"/>
        <v>GOBIERNO AUTÓNOMO MUNICIPAL DE LAS CARRERAS</v>
      </c>
      <c r="C257" s="289" t="str">
        <f>+VLOOKUP(A257,'[2]PT RESUMEN ENTIDADES DEL SP'!$B$9:$C$2780,2,FALSE)</f>
        <v>Gobierno Autónomo Municipal de Las Carreras</v>
      </c>
    </row>
    <row r="258" spans="1:3">
      <c r="A258" s="288">
        <v>1126</v>
      </c>
      <c r="B258" s="289" t="str">
        <f t="shared" si="3"/>
        <v>GOBIERNO AUTÓNOMO MUNICIPAL DE VILLA VACA GUZMÁN</v>
      </c>
      <c r="C258" s="289" t="str">
        <f>+VLOOKUP(A258,'[2]PT RESUMEN ENTIDADES DEL SP'!$B$9:$C$2780,2,FALSE)</f>
        <v>Gobierno Autónomo Municipal de Villa Vaca Guzmán</v>
      </c>
    </row>
    <row r="259" spans="1:3">
      <c r="A259" s="288">
        <v>1128</v>
      </c>
      <c r="B259" s="289" t="str">
        <f t="shared" si="3"/>
        <v>GOBIERNO AUTÓNOMO MUNICIPAL DE MACHARETI</v>
      </c>
      <c r="C259" s="289" t="str">
        <f>+VLOOKUP(A259,'[2]PT RESUMEN ENTIDADES DEL SP'!$B$9:$C$2780,2,FALSE)</f>
        <v>Gobierno Autónomo Municipal de Machareti</v>
      </c>
    </row>
    <row r="260" spans="1:3">
      <c r="A260" s="288">
        <v>1129</v>
      </c>
      <c r="B260" s="289" t="str">
        <f t="shared" ref="B260:B323" si="4">+UPPER(C260)</f>
        <v>GOBIERNO AUTÓNOMO MUNICIPAL DE VILLA CHARCAS</v>
      </c>
      <c r="C260" s="289" t="str">
        <f>+VLOOKUP(A260,'[2]PT RESUMEN ENTIDADES DEL SP'!$B$9:$C$2780,2,FALSE)</f>
        <v>Gobierno Autónomo Municipal de Villa Charcas</v>
      </c>
    </row>
    <row r="261" spans="1:3">
      <c r="A261" s="288">
        <v>1201</v>
      </c>
      <c r="B261" s="289" t="str">
        <f t="shared" si="4"/>
        <v>GOBIERNO AUTÓNOMO MUNICIPAL DE LA PAZ</v>
      </c>
      <c r="C261" s="289" t="str">
        <f>+VLOOKUP(A261,'[2]PT RESUMEN ENTIDADES DEL SP'!$B$9:$C$2780,2,FALSE)</f>
        <v>Gobierno Autónomo Municipal de La Paz</v>
      </c>
    </row>
    <row r="262" spans="1:3">
      <c r="A262" s="288">
        <v>1202</v>
      </c>
      <c r="B262" s="289" t="str">
        <f t="shared" si="4"/>
        <v>GOBIERNO AUTÓNOMO MUNICIPAL DE PALCA</v>
      </c>
      <c r="C262" s="289" t="str">
        <f>+VLOOKUP(A262,'[2]PT RESUMEN ENTIDADES DEL SP'!$B$9:$C$2780,2,FALSE)</f>
        <v>Gobierno Autónomo Municipal de Palca</v>
      </c>
    </row>
    <row r="263" spans="1:3">
      <c r="A263" s="288">
        <v>1203</v>
      </c>
      <c r="B263" s="289" t="str">
        <f t="shared" si="4"/>
        <v>GOBIERNO AUTÓNOMO MUNICIPAL DE MECAPACA</v>
      </c>
      <c r="C263" s="289" t="str">
        <f>+VLOOKUP(A263,'[2]PT RESUMEN ENTIDADES DEL SP'!$B$9:$C$2780,2,FALSE)</f>
        <v>Gobierno Autónomo Municipal de Mecapaca</v>
      </c>
    </row>
    <row r="264" spans="1:3">
      <c r="A264" s="288">
        <v>1204</v>
      </c>
      <c r="B264" s="289" t="str">
        <f t="shared" si="4"/>
        <v>GOBIERNO AUTÓNOMO MUNICIPAL ECOLÓGICO PRODUCTIVO DE ACHOCALLA</v>
      </c>
      <c r="C264" s="289" t="str">
        <f>+VLOOKUP(A264,'[2]PT RESUMEN ENTIDADES DEL SP'!$B$9:$C$2780,2,FALSE)</f>
        <v>Gobierno Autónomo Municipal Ecológico Productivo de Achocalla</v>
      </c>
    </row>
    <row r="265" spans="1:3">
      <c r="A265" s="288">
        <v>1205</v>
      </c>
      <c r="B265" s="289" t="str">
        <f t="shared" si="4"/>
        <v>GOBIERNO AUTÓNOMO MUNICIPAL DE EL ALTO DE LA PAZ</v>
      </c>
      <c r="C265" s="289" t="str">
        <f>+VLOOKUP(A265,'[2]PT RESUMEN ENTIDADES DEL SP'!$B$9:$C$2780,2,FALSE)</f>
        <v>Gobierno Autónomo Municipal de El Alto de La Paz</v>
      </c>
    </row>
    <row r="266" spans="1:3">
      <c r="A266" s="288">
        <v>1206</v>
      </c>
      <c r="B266" s="289" t="str">
        <f t="shared" si="4"/>
        <v>GOBIERNO AUTÓNOMO MUNICIPAL DE VIACHA</v>
      </c>
      <c r="C266" s="289" t="str">
        <f>+VLOOKUP(A266,'[2]PT RESUMEN ENTIDADES DEL SP'!$B$9:$C$2780,2,FALSE)</f>
        <v>Gobierno Autónomo Municipal de Viacha</v>
      </c>
    </row>
    <row r="267" spans="1:3">
      <c r="A267" s="288">
        <v>1207</v>
      </c>
      <c r="B267" s="289" t="str">
        <f t="shared" si="4"/>
        <v>GOBIERNO AUTÓNOMO MUNICIPAL DE GUAQUI</v>
      </c>
      <c r="C267" s="289" t="str">
        <f>+VLOOKUP(A267,'[2]PT RESUMEN ENTIDADES DEL SP'!$B$9:$C$2780,2,FALSE)</f>
        <v>Gobierno Autónomo Municipal de Guaqui</v>
      </c>
    </row>
    <row r="268" spans="1:3">
      <c r="A268" s="288">
        <v>1208</v>
      </c>
      <c r="B268" s="289" t="str">
        <f t="shared" si="4"/>
        <v>GOBIERNO AUTÓNOMO MUNICIPAL DE TIAHUANACU</v>
      </c>
      <c r="C268" s="289" t="str">
        <f>+VLOOKUP(A268,'[2]PT RESUMEN ENTIDADES DEL SP'!$B$9:$C$2780,2,FALSE)</f>
        <v>Gobierno Autónomo Municipal de Tiahuanacu</v>
      </c>
    </row>
    <row r="269" spans="1:3">
      <c r="A269" s="288">
        <v>1209</v>
      </c>
      <c r="B269" s="289" t="str">
        <f t="shared" si="4"/>
        <v>GOBIERNO AUTÓNOMO MUNICIPAL DE DESAGUADERO</v>
      </c>
      <c r="C269" s="289" t="str">
        <f>+VLOOKUP(A269,'[2]PT RESUMEN ENTIDADES DEL SP'!$B$9:$C$2780,2,FALSE)</f>
        <v>Gobierno Autónomo Municipal de Desaguadero</v>
      </c>
    </row>
    <row r="270" spans="1:3">
      <c r="A270" s="288">
        <v>1210</v>
      </c>
      <c r="B270" s="289" t="str">
        <f t="shared" si="4"/>
        <v>GOBIERNO AUTÓNOMO MUNICIPAL DE CARANAVI</v>
      </c>
      <c r="C270" s="289" t="str">
        <f>+VLOOKUP(A270,'[2]PT RESUMEN ENTIDADES DEL SP'!$B$9:$C$2780,2,FALSE)</f>
        <v>Gobierno Autónomo Municipal de Caranavi</v>
      </c>
    </row>
    <row r="271" spans="1:3">
      <c r="A271" s="288">
        <v>1211</v>
      </c>
      <c r="B271" s="289" t="str">
        <f t="shared" si="4"/>
        <v>GOBIERNO AUTÓNOMO MUNICIPAL DE SICA SICA (VILLA AROMA)</v>
      </c>
      <c r="C271" s="289" t="str">
        <f>+VLOOKUP(A271,'[2]PT RESUMEN ENTIDADES DEL SP'!$B$9:$C$2780,2,FALSE)</f>
        <v>Gobierno Autónomo Municipal de Sica Sica (Villa Aroma)</v>
      </c>
    </row>
    <row r="272" spans="1:3">
      <c r="A272" s="288">
        <v>1212</v>
      </c>
      <c r="B272" s="289" t="str">
        <f t="shared" si="4"/>
        <v>GOBIERNO AUTÓNOMO MUNICIPAL DE UMALA</v>
      </c>
      <c r="C272" s="289" t="str">
        <f>+VLOOKUP(A272,'[2]PT RESUMEN ENTIDADES DEL SP'!$B$9:$C$2780,2,FALSE)</f>
        <v>Gobierno Autónomo Municipal de Umala</v>
      </c>
    </row>
    <row r="273" spans="1:3">
      <c r="A273" s="288">
        <v>1213</v>
      </c>
      <c r="B273" s="289" t="str">
        <f t="shared" si="4"/>
        <v>GOBIERNO AUTÓNOMO MUNICIPAL DE AYO AYO</v>
      </c>
      <c r="C273" s="289" t="str">
        <f>+VLOOKUP(A273,'[2]PT RESUMEN ENTIDADES DEL SP'!$B$9:$C$2780,2,FALSE)</f>
        <v>Gobierno Autónomo Municipal de Ayo Ayo</v>
      </c>
    </row>
    <row r="274" spans="1:3">
      <c r="A274" s="288">
        <v>1214</v>
      </c>
      <c r="B274" s="289" t="str">
        <f t="shared" si="4"/>
        <v>GOBIERNO AUTÓNOMO MUNICIPAL DE CALAMARCA</v>
      </c>
      <c r="C274" s="289" t="str">
        <f>+VLOOKUP(A274,'[2]PT RESUMEN ENTIDADES DEL SP'!$B$9:$C$2780,2,FALSE)</f>
        <v>Gobierno Autónomo Municipal de Calamarca</v>
      </c>
    </row>
    <row r="275" spans="1:3">
      <c r="A275" s="288">
        <v>1215</v>
      </c>
      <c r="B275" s="289" t="str">
        <f t="shared" si="4"/>
        <v>GOBIERNO AUTÓNOMO MUNICIPAL DE PATACAMAYA</v>
      </c>
      <c r="C275" s="289" t="str">
        <f>+VLOOKUP(A275,'[2]PT RESUMEN ENTIDADES DEL SP'!$B$9:$C$2780,2,FALSE)</f>
        <v>Gobierno Autónomo Municipal de Patacamaya</v>
      </c>
    </row>
    <row r="276" spans="1:3">
      <c r="A276" s="288">
        <v>1216</v>
      </c>
      <c r="B276" s="289" t="str">
        <f t="shared" si="4"/>
        <v>GOBIERNO AUTÓNOMO MUNICIPAL DE COLQUENCHA</v>
      </c>
      <c r="C276" s="289" t="str">
        <f>+VLOOKUP(A276,'[2]PT RESUMEN ENTIDADES DEL SP'!$B$9:$C$2780,2,FALSE)</f>
        <v>Gobierno Autónomo Municipal de Colquencha</v>
      </c>
    </row>
    <row r="277" spans="1:3">
      <c r="A277" s="288">
        <v>1217</v>
      </c>
      <c r="B277" s="289" t="str">
        <f t="shared" si="4"/>
        <v>GOBIERNO AUTÓNOMO MUNICIPAL DE COLLANA</v>
      </c>
      <c r="C277" s="289" t="str">
        <f>+VLOOKUP(A277,'[2]PT RESUMEN ENTIDADES DEL SP'!$B$9:$C$2780,2,FALSE)</f>
        <v>Gobierno Autónomo Municipal de Collana</v>
      </c>
    </row>
    <row r="278" spans="1:3">
      <c r="A278" s="288">
        <v>1218</v>
      </c>
      <c r="B278" s="289" t="str">
        <f t="shared" si="4"/>
        <v>GOBIERNO AUTÓNOMO MUNICIPAL DE INQUISIVI</v>
      </c>
      <c r="C278" s="289" t="str">
        <f>+VLOOKUP(A278,'[2]PT RESUMEN ENTIDADES DEL SP'!$B$9:$C$2780,2,FALSE)</f>
        <v>Gobierno Autónomo Municipal de Inquisivi</v>
      </c>
    </row>
    <row r="279" spans="1:3">
      <c r="A279" s="288">
        <v>1219</v>
      </c>
      <c r="B279" s="289" t="str">
        <f t="shared" si="4"/>
        <v>GOBIERNO AUTÓNOMO MUNICIPAL DE QUIME</v>
      </c>
      <c r="C279" s="289" t="str">
        <f>+VLOOKUP(A279,'[2]PT RESUMEN ENTIDADES DEL SP'!$B$9:$C$2780,2,FALSE)</f>
        <v>Gobierno Autónomo Municipal de Quime</v>
      </c>
    </row>
    <row r="280" spans="1:3">
      <c r="A280" s="288">
        <v>1220</v>
      </c>
      <c r="B280" s="289" t="str">
        <f t="shared" si="4"/>
        <v>GOBIERNO AUTÓNOMO MUNICIPAL DE CAJUATA</v>
      </c>
      <c r="C280" s="289" t="str">
        <f>+VLOOKUP(A280,'[2]PT RESUMEN ENTIDADES DEL SP'!$B$9:$C$2780,2,FALSE)</f>
        <v>Gobierno Autónomo Municipal de Cajuata</v>
      </c>
    </row>
    <row r="281" spans="1:3">
      <c r="A281" s="288">
        <v>1221</v>
      </c>
      <c r="B281" s="289" t="str">
        <f t="shared" si="4"/>
        <v>GOBIERNO AUTÓNOMO MUNICIPAL DE COLQUIRI</v>
      </c>
      <c r="C281" s="289" t="str">
        <f>+VLOOKUP(A281,'[2]PT RESUMEN ENTIDADES DEL SP'!$B$9:$C$2780,2,FALSE)</f>
        <v>Gobierno Autónomo Municipal de Colquiri</v>
      </c>
    </row>
    <row r="282" spans="1:3">
      <c r="A282" s="288">
        <v>1222</v>
      </c>
      <c r="B282" s="289" t="str">
        <f t="shared" si="4"/>
        <v>GOBIERNO AUTÓNOMO MUNICIPAL DE ICHOCA</v>
      </c>
      <c r="C282" s="289" t="str">
        <f>+VLOOKUP(A282,'[2]PT RESUMEN ENTIDADES DEL SP'!$B$9:$C$2780,2,FALSE)</f>
        <v>Gobierno Autónomo Municipal de Ichoca</v>
      </c>
    </row>
    <row r="283" spans="1:3">
      <c r="A283" s="288">
        <v>1223</v>
      </c>
      <c r="B283" s="289" t="str">
        <f t="shared" si="4"/>
        <v>GOBIERNO AUTÓNOMO MUNICIPAL DE VILLA LIBERTAD LICOMA</v>
      </c>
      <c r="C283" s="289" t="str">
        <f>+VLOOKUP(A283,'[2]PT RESUMEN ENTIDADES DEL SP'!$B$9:$C$2780,2,FALSE)</f>
        <v>Gobierno Autónomo Municipal de Villa Libertad Licoma</v>
      </c>
    </row>
    <row r="284" spans="1:3">
      <c r="A284" s="288">
        <v>1224</v>
      </c>
      <c r="B284" s="289" t="str">
        <f t="shared" si="4"/>
        <v>GOBIERNO AUTÓNOMO MUNICIPAL DE ACHACACHI</v>
      </c>
      <c r="C284" s="289" t="str">
        <f>+VLOOKUP(A284,'[2]PT RESUMEN ENTIDADES DEL SP'!$B$9:$C$2780,2,FALSE)</f>
        <v>Gobierno Autónomo Municipal de Achacachi</v>
      </c>
    </row>
    <row r="285" spans="1:3">
      <c r="A285" s="288">
        <v>1225</v>
      </c>
      <c r="B285" s="289" t="str">
        <f t="shared" si="4"/>
        <v>GOBIERNO AUTÓNOMO MUNICIPAL DE ANCORAIMES</v>
      </c>
      <c r="C285" s="289" t="str">
        <f>+VLOOKUP(A285,'[2]PT RESUMEN ENTIDADES DEL SP'!$B$9:$C$2780,2,FALSE)</f>
        <v>Gobierno Autónomo Municipal de Ancoraimes</v>
      </c>
    </row>
    <row r="286" spans="1:3">
      <c r="A286" s="288">
        <v>1226</v>
      </c>
      <c r="B286" s="289" t="str">
        <f t="shared" si="4"/>
        <v>GOBIERNO AUTÓNOMO MUNICIPAL DE SORATA</v>
      </c>
      <c r="C286" s="289" t="str">
        <f>+VLOOKUP(A286,'[2]PT RESUMEN ENTIDADES DEL SP'!$B$9:$C$2780,2,FALSE)</f>
        <v>Gobierno Autónomo Municipal de Sorata</v>
      </c>
    </row>
    <row r="287" spans="1:3">
      <c r="A287" s="288">
        <v>1227</v>
      </c>
      <c r="B287" s="289" t="str">
        <f t="shared" si="4"/>
        <v>GOBIERNO AUTÓNOMO MUNICIPAL DE GUANAY</v>
      </c>
      <c r="C287" s="289" t="str">
        <f>+VLOOKUP(A287,'[2]PT RESUMEN ENTIDADES DEL SP'!$B$9:$C$2780,2,FALSE)</f>
        <v>Gobierno Autónomo Municipal de Guanay</v>
      </c>
    </row>
    <row r="288" spans="1:3">
      <c r="A288" s="288">
        <v>1228</v>
      </c>
      <c r="B288" s="289" t="str">
        <f t="shared" si="4"/>
        <v>GOBIERNO AUTÓNOMO MUNICIPAL DE TACACOMA</v>
      </c>
      <c r="C288" s="289" t="str">
        <f>+VLOOKUP(A288,'[2]PT RESUMEN ENTIDADES DEL SP'!$B$9:$C$2780,2,FALSE)</f>
        <v>Gobierno Autónomo Municipal de Tacacoma</v>
      </c>
    </row>
    <row r="289" spans="1:3">
      <c r="A289" s="288">
        <v>1229</v>
      </c>
      <c r="B289" s="289" t="str">
        <f t="shared" si="4"/>
        <v>GOBIERNO AUTÓNOMO MUNICIPAL DE TIPUANI</v>
      </c>
      <c r="C289" s="289" t="str">
        <f>+VLOOKUP(A289,'[2]PT RESUMEN ENTIDADES DEL SP'!$B$9:$C$2780,2,FALSE)</f>
        <v>Gobierno Autónomo Municipal de Tipuani</v>
      </c>
    </row>
    <row r="290" spans="1:3">
      <c r="A290" s="288">
        <v>1230</v>
      </c>
      <c r="B290" s="289" t="str">
        <f t="shared" si="4"/>
        <v>GOBIERNO AUTÓNOMO MUNICIPAL DE QUIABAYA</v>
      </c>
      <c r="C290" s="289" t="str">
        <f>+VLOOKUP(A290,'[2]PT RESUMEN ENTIDADES DEL SP'!$B$9:$C$2780,2,FALSE)</f>
        <v>Gobierno Autónomo Municipal de Quiabaya</v>
      </c>
    </row>
    <row r="291" spans="1:3">
      <c r="A291" s="288">
        <v>1231</v>
      </c>
      <c r="B291" s="289" t="str">
        <f t="shared" si="4"/>
        <v>GOBIERNO AUTÓNOMO MUNICIPAL DE COMBAYA</v>
      </c>
      <c r="C291" s="289" t="str">
        <f>+VLOOKUP(A291,'[2]PT RESUMEN ENTIDADES DEL SP'!$B$9:$C$2780,2,FALSE)</f>
        <v>Gobierno Autónomo Municipal de Combaya</v>
      </c>
    </row>
    <row r="292" spans="1:3">
      <c r="A292" s="288">
        <v>1232</v>
      </c>
      <c r="B292" s="289" t="str">
        <f t="shared" si="4"/>
        <v>GOBIERNO AUTÓNOMO MUNICIPAL DE COPACABANA</v>
      </c>
      <c r="C292" s="289" t="str">
        <f>+VLOOKUP(A292,'[2]PT RESUMEN ENTIDADES DEL SP'!$B$9:$C$2780,2,FALSE)</f>
        <v>Gobierno Autónomo Municipal de Copacabana</v>
      </c>
    </row>
    <row r="293" spans="1:3">
      <c r="A293" s="288">
        <v>1233</v>
      </c>
      <c r="B293" s="289" t="str">
        <f t="shared" si="4"/>
        <v>GOBIERNO AUTÓNOMO MUNICIPAL DE SAN PEDRO DE TIQUINA</v>
      </c>
      <c r="C293" s="289" t="str">
        <f>+VLOOKUP(A293,'[2]PT RESUMEN ENTIDADES DEL SP'!$B$9:$C$2780,2,FALSE)</f>
        <v>Gobierno Autónomo Municipal de San Pedro de Tiquina</v>
      </c>
    </row>
    <row r="294" spans="1:3">
      <c r="A294" s="288">
        <v>1234</v>
      </c>
      <c r="B294" s="289" t="str">
        <f t="shared" si="4"/>
        <v>GOBIERNO AUTÓNOMO MUNICIPAL DE TITO YUPANQUI</v>
      </c>
      <c r="C294" s="289" t="str">
        <f>+VLOOKUP(A294,'[2]PT RESUMEN ENTIDADES DEL SP'!$B$9:$C$2780,2,FALSE)</f>
        <v>Gobierno Autónomo Municipal de Tito Yupanqui</v>
      </c>
    </row>
    <row r="295" spans="1:3">
      <c r="A295" s="288">
        <v>1235</v>
      </c>
      <c r="B295" s="289" t="str">
        <f t="shared" si="4"/>
        <v>GOBIERNO AUTÓNOMO MUNICIPAL DE CHUMA</v>
      </c>
      <c r="C295" s="289" t="str">
        <f>+VLOOKUP(A295,'[2]PT RESUMEN ENTIDADES DEL SP'!$B$9:$C$2780,2,FALSE)</f>
        <v>Gobierno Autónomo Municipal de Chuma</v>
      </c>
    </row>
    <row r="296" spans="1:3">
      <c r="A296" s="288">
        <v>1236</v>
      </c>
      <c r="B296" s="289" t="str">
        <f t="shared" si="4"/>
        <v>GOBIERNO AUTÓNOMO MUNICIPAL DE AYATA</v>
      </c>
      <c r="C296" s="289" t="str">
        <f>+VLOOKUP(A296,'[2]PT RESUMEN ENTIDADES DEL SP'!$B$9:$C$2780,2,FALSE)</f>
        <v>Gobierno Autónomo Municipal de Ayata</v>
      </c>
    </row>
    <row r="297" spans="1:3">
      <c r="A297" s="288">
        <v>1237</v>
      </c>
      <c r="B297" s="289" t="str">
        <f t="shared" si="4"/>
        <v>GOBIERNO AUTÓNOMO MUNICIPAL DE AUCAPATA</v>
      </c>
      <c r="C297" s="289" t="str">
        <f>+VLOOKUP(A297,'[2]PT RESUMEN ENTIDADES DEL SP'!$B$9:$C$2780,2,FALSE)</f>
        <v>Gobierno Autónomo Municipal de Aucapata</v>
      </c>
    </row>
    <row r="298" spans="1:3">
      <c r="A298" s="288">
        <v>1238</v>
      </c>
      <c r="B298" s="289" t="str">
        <f t="shared" si="4"/>
        <v>GOBIERNO AUTÓNOMO MUNICIPAL DE COROCORO</v>
      </c>
      <c r="C298" s="289" t="str">
        <f>+VLOOKUP(A298,'[2]PT RESUMEN ENTIDADES DEL SP'!$B$9:$C$2780,2,FALSE)</f>
        <v>Gobierno Autónomo Municipal de Corocoro</v>
      </c>
    </row>
    <row r="299" spans="1:3">
      <c r="A299" s="288">
        <v>1239</v>
      </c>
      <c r="B299" s="289" t="str">
        <f t="shared" si="4"/>
        <v>GOBIERNO AUTÓNOMO MUNICIPAL DE CAQUIAVIRI</v>
      </c>
      <c r="C299" s="289" t="str">
        <f>+VLOOKUP(A299,'[2]PT RESUMEN ENTIDADES DEL SP'!$B$9:$C$2780,2,FALSE)</f>
        <v>Gobierno Autónomo Municipal de Caquiaviri</v>
      </c>
    </row>
    <row r="300" spans="1:3">
      <c r="A300" s="288">
        <v>1240</v>
      </c>
      <c r="B300" s="289" t="str">
        <f t="shared" si="4"/>
        <v>GOBIERNO AUTÓNOMO MUNICIPAL DE CALACOTO</v>
      </c>
      <c r="C300" s="289" t="str">
        <f>+VLOOKUP(A300,'[2]PT RESUMEN ENTIDADES DEL SP'!$B$9:$C$2780,2,FALSE)</f>
        <v>Gobierno Autónomo Municipal de Calacoto</v>
      </c>
    </row>
    <row r="301" spans="1:3">
      <c r="A301" s="288">
        <v>1241</v>
      </c>
      <c r="B301" s="289" t="str">
        <f t="shared" si="4"/>
        <v>GOBIERNO AUTÓNOMO MUNICIPAL DE COMANCHE</v>
      </c>
      <c r="C301" s="289" t="str">
        <f>+VLOOKUP(A301,'[2]PT RESUMEN ENTIDADES DEL SP'!$B$9:$C$2780,2,FALSE)</f>
        <v>Gobierno Autónomo Municipal de Comanche</v>
      </c>
    </row>
    <row r="302" spans="1:3">
      <c r="A302" s="288">
        <v>1242</v>
      </c>
      <c r="B302" s="289" t="str">
        <f t="shared" si="4"/>
        <v>GOBIERNO AUTÓNOMO MUNICIPAL DE CHARAÑA</v>
      </c>
      <c r="C302" s="289" t="str">
        <f>+VLOOKUP(A302,'[2]PT RESUMEN ENTIDADES DEL SP'!$B$9:$C$2780,2,FALSE)</f>
        <v>Gobierno Autónomo Municipal de Charaña</v>
      </c>
    </row>
    <row r="303" spans="1:3">
      <c r="A303" s="288">
        <v>1243</v>
      </c>
      <c r="B303" s="289" t="str">
        <f t="shared" si="4"/>
        <v>GOBIERNO AUTÓNOMO MUNICIPAL DE WALDO BALLIVIÁN</v>
      </c>
      <c r="C303" s="289" t="str">
        <f>+VLOOKUP(A303,'[2]PT RESUMEN ENTIDADES DEL SP'!$B$9:$C$2780,2,FALSE)</f>
        <v>Gobierno Autónomo Municipal de Waldo Ballivián</v>
      </c>
    </row>
    <row r="304" spans="1:3">
      <c r="A304" s="288">
        <v>1244</v>
      </c>
      <c r="B304" s="289" t="str">
        <f t="shared" si="4"/>
        <v>GOBIERNO AUTÓNOMO MUNICIPAL DE NAZACARA DE PACAJES</v>
      </c>
      <c r="C304" s="289" t="str">
        <f>+VLOOKUP(A304,'[2]PT RESUMEN ENTIDADES DEL SP'!$B$9:$C$2780,2,FALSE)</f>
        <v>Gobierno Autónomo Municipal de Nazacara de Pacajes</v>
      </c>
    </row>
    <row r="305" spans="1:3">
      <c r="A305" s="288">
        <v>1245</v>
      </c>
      <c r="B305" s="289" t="str">
        <f t="shared" si="4"/>
        <v>GOBIERNO AUTÓNOMO MUNICIPAL DE SANTIAGO DE CALLAPA</v>
      </c>
      <c r="C305" s="289" t="str">
        <f>+VLOOKUP(A305,'[2]PT RESUMEN ENTIDADES DEL SP'!$B$9:$C$2780,2,FALSE)</f>
        <v>Gobierno Autónomo Municipal de Santiago de Callapa</v>
      </c>
    </row>
    <row r="306" spans="1:3">
      <c r="A306" s="288">
        <v>1246</v>
      </c>
      <c r="B306" s="289" t="str">
        <f t="shared" si="4"/>
        <v>GOBIERNO AUTÓNOMO MUNICIPAL DE PUERTO ACOSTA</v>
      </c>
      <c r="C306" s="289" t="str">
        <f>+VLOOKUP(A306,'[2]PT RESUMEN ENTIDADES DEL SP'!$B$9:$C$2780,2,FALSE)</f>
        <v>Gobierno Autónomo Municipal de Puerto Acosta</v>
      </c>
    </row>
    <row r="307" spans="1:3">
      <c r="A307" s="288">
        <v>1247</v>
      </c>
      <c r="B307" s="289" t="str">
        <f t="shared" si="4"/>
        <v>GOBIERNO AUTÓNOMO MUNICIPAL DE MOCOMOCO</v>
      </c>
      <c r="C307" s="289" t="str">
        <f>+VLOOKUP(A307,'[2]PT RESUMEN ENTIDADES DEL SP'!$B$9:$C$2780,2,FALSE)</f>
        <v>Gobierno Autónomo Municipal de Mocomoco</v>
      </c>
    </row>
    <row r="308" spans="1:3">
      <c r="A308" s="288">
        <v>1248</v>
      </c>
      <c r="B308" s="289" t="str">
        <f t="shared" si="4"/>
        <v>GOBIERNO AUTÓNOMO MUNICIPAL DE CARABUCO</v>
      </c>
      <c r="C308" s="289" t="str">
        <f>+VLOOKUP(A308,'[2]PT RESUMEN ENTIDADES DEL SP'!$B$9:$C$2780,2,FALSE)</f>
        <v>Gobierno Autónomo Municipal de Carabuco</v>
      </c>
    </row>
    <row r="309" spans="1:3">
      <c r="A309" s="288">
        <v>1249</v>
      </c>
      <c r="B309" s="289" t="str">
        <f t="shared" si="4"/>
        <v>GOBIERNO AUTÓNOMO MUNICIPAL DE APOLO</v>
      </c>
      <c r="C309" s="289" t="str">
        <f>+VLOOKUP(A309,'[2]PT RESUMEN ENTIDADES DEL SP'!$B$9:$C$2780,2,FALSE)</f>
        <v>Gobierno Autónomo Municipal de Apolo</v>
      </c>
    </row>
    <row r="310" spans="1:3">
      <c r="A310" s="288">
        <v>1250</v>
      </c>
      <c r="B310" s="289" t="str">
        <f t="shared" si="4"/>
        <v>GOBIERNO AUTÓNOMO MUNICIPAL DE PELECHUCO</v>
      </c>
      <c r="C310" s="289" t="str">
        <f>+VLOOKUP(A310,'[2]PT RESUMEN ENTIDADES DEL SP'!$B$9:$C$2780,2,FALSE)</f>
        <v>Gobierno Autónomo Municipal de Pelechuco</v>
      </c>
    </row>
    <row r="311" spans="1:3">
      <c r="A311" s="288">
        <v>1251</v>
      </c>
      <c r="B311" s="289" t="str">
        <f t="shared" si="4"/>
        <v>GOBIERNO AUTÓNOMO MUNICIPAL DE LURIBAY</v>
      </c>
      <c r="C311" s="289" t="str">
        <f>+VLOOKUP(A311,'[2]PT RESUMEN ENTIDADES DEL SP'!$B$9:$C$2780,2,FALSE)</f>
        <v>Gobierno Autónomo Municipal de Luribay</v>
      </c>
    </row>
    <row r="312" spans="1:3">
      <c r="A312" s="288">
        <v>1252</v>
      </c>
      <c r="B312" s="289" t="str">
        <f t="shared" si="4"/>
        <v>GOBIERNO AUTÓNOMO MUNICIPAL DE SAPAHAQUI</v>
      </c>
      <c r="C312" s="289" t="str">
        <f>+VLOOKUP(A312,'[2]PT RESUMEN ENTIDADES DEL SP'!$B$9:$C$2780,2,FALSE)</f>
        <v>Gobierno Autónomo Municipal de Sapahaqui</v>
      </c>
    </row>
    <row r="313" spans="1:3">
      <c r="A313" s="288">
        <v>1253</v>
      </c>
      <c r="B313" s="289" t="str">
        <f t="shared" si="4"/>
        <v>GOBIERNO AUTÓNOMO MUNICIPAL DE YACO</v>
      </c>
      <c r="C313" s="289" t="str">
        <f>+VLOOKUP(A313,'[2]PT RESUMEN ENTIDADES DEL SP'!$B$9:$C$2780,2,FALSE)</f>
        <v>Gobierno Autónomo Municipal de Yaco</v>
      </c>
    </row>
    <row r="314" spans="1:3">
      <c r="A314" s="288">
        <v>1254</v>
      </c>
      <c r="B314" s="289" t="str">
        <f t="shared" si="4"/>
        <v>GOBIERNO AUTÓNOMO MUNICIPAL DE MALLA</v>
      </c>
      <c r="C314" s="289" t="str">
        <f>+VLOOKUP(A314,'[2]PT RESUMEN ENTIDADES DEL SP'!$B$9:$C$2780,2,FALSE)</f>
        <v>Gobierno Autónomo Municipal de Malla</v>
      </c>
    </row>
    <row r="315" spans="1:3">
      <c r="A315" s="288">
        <v>1255</v>
      </c>
      <c r="B315" s="289" t="str">
        <f t="shared" si="4"/>
        <v>GOBIERNO AUTÓNOMO MUNICIPAL DE CAIROMA</v>
      </c>
      <c r="C315" s="289" t="str">
        <f>+VLOOKUP(A315,'[2]PT RESUMEN ENTIDADES DEL SP'!$B$9:$C$2780,2,FALSE)</f>
        <v>Gobierno Autónomo Municipal de Cairoma</v>
      </c>
    </row>
    <row r="316" spans="1:3">
      <c r="A316" s="288">
        <v>1256</v>
      </c>
      <c r="B316" s="289" t="str">
        <f t="shared" si="4"/>
        <v>GOBIERNO AUTÓNOMO MUNICIPAL DE CHULUMANI (VILLA DE LA LIBERTAD)</v>
      </c>
      <c r="C316" s="289" t="str">
        <f>+VLOOKUP(A316,'[2]PT RESUMEN ENTIDADES DEL SP'!$B$9:$C$2780,2,FALSE)</f>
        <v>Gobierno Autónomo Municipal de Chulumani (Villa de la Libertad)</v>
      </c>
    </row>
    <row r="317" spans="1:3">
      <c r="A317" s="288">
        <v>1257</v>
      </c>
      <c r="B317" s="289" t="str">
        <f t="shared" si="4"/>
        <v>GOBIERNO AUTÓNOMO MUNICIPAL DE IRUPANA (VILLA DE LANZA)</v>
      </c>
      <c r="C317" s="289" t="str">
        <f>+VLOOKUP(A317,'[2]PT RESUMEN ENTIDADES DEL SP'!$B$9:$C$2780,2,FALSE)</f>
        <v>Gobierno Autónomo Municipal de Irupana (Villa de Lanza)</v>
      </c>
    </row>
    <row r="318" spans="1:3">
      <c r="A318" s="288">
        <v>1258</v>
      </c>
      <c r="B318" s="289" t="str">
        <f t="shared" si="4"/>
        <v>GOBIERNO AUTÓNOMO MUNICIPAL DE YANACACHI</v>
      </c>
      <c r="C318" s="289" t="str">
        <f>+VLOOKUP(A318,'[2]PT RESUMEN ENTIDADES DEL SP'!$B$9:$C$2780,2,FALSE)</f>
        <v>Gobierno Autónomo Municipal de Yanacachi</v>
      </c>
    </row>
    <row r="319" spans="1:3">
      <c r="A319" s="288">
        <v>1259</v>
      </c>
      <c r="B319" s="289" t="str">
        <f t="shared" si="4"/>
        <v>GOBIERNO AUTÓNOMO MUNICIPAL DE PALOS BLANCOS</v>
      </c>
      <c r="C319" s="289" t="str">
        <f>+VLOOKUP(A319,'[2]PT RESUMEN ENTIDADES DEL SP'!$B$9:$C$2780,2,FALSE)</f>
        <v>Gobierno Autónomo Municipal de Palos Blancos</v>
      </c>
    </row>
    <row r="320" spans="1:3">
      <c r="A320" s="288">
        <v>1260</v>
      </c>
      <c r="B320" s="289" t="str">
        <f t="shared" si="4"/>
        <v>GOBIERNO AUTÓNOMO MUNICIPAL DE LA ASUNTA</v>
      </c>
      <c r="C320" s="289" t="str">
        <f>+VLOOKUP(A320,'[2]PT RESUMEN ENTIDADES DEL SP'!$B$9:$C$2780,2,FALSE)</f>
        <v>Gobierno Autónomo Municipal de La Asunta</v>
      </c>
    </row>
    <row r="321" spans="1:3">
      <c r="A321" s="288">
        <v>1261</v>
      </c>
      <c r="B321" s="289" t="str">
        <f t="shared" si="4"/>
        <v>GOBIERNO AUTÓNOMO MUNICIPAL DE PUCARANI</v>
      </c>
      <c r="C321" s="289" t="str">
        <f>+VLOOKUP(A321,'[2]PT RESUMEN ENTIDADES DEL SP'!$B$9:$C$2780,2,FALSE)</f>
        <v>Gobierno Autónomo Municipal de Pucarani</v>
      </c>
    </row>
    <row r="322" spans="1:3">
      <c r="A322" s="288">
        <v>1262</v>
      </c>
      <c r="B322" s="289" t="str">
        <f t="shared" si="4"/>
        <v>GOBIERNO AUTÓNOMO MUNICIPAL DE LAJA</v>
      </c>
      <c r="C322" s="289" t="str">
        <f>+VLOOKUP(A322,'[2]PT RESUMEN ENTIDADES DEL SP'!$B$9:$C$2780,2,FALSE)</f>
        <v>Gobierno Autónomo Municipal de Laja</v>
      </c>
    </row>
    <row r="323" spans="1:3">
      <c r="A323" s="288">
        <v>1263</v>
      </c>
      <c r="B323" s="289" t="str">
        <f t="shared" si="4"/>
        <v>GOBIERNO AUTÓNOMO MUNICIPAL DE BATALLAS</v>
      </c>
      <c r="C323" s="289" t="str">
        <f>+VLOOKUP(A323,'[2]PT RESUMEN ENTIDADES DEL SP'!$B$9:$C$2780,2,FALSE)</f>
        <v>Gobierno Autónomo Municipal de Batallas</v>
      </c>
    </row>
    <row r="324" spans="1:3">
      <c r="A324" s="288">
        <v>1264</v>
      </c>
      <c r="B324" s="289" t="str">
        <f t="shared" ref="B324:B387" si="5">+UPPER(C324)</f>
        <v>GOBIERNO AUTÓNOMO MUNICIPAL DE PUERTO PÉREZ</v>
      </c>
      <c r="C324" s="289" t="str">
        <f>+VLOOKUP(A324,'[2]PT RESUMEN ENTIDADES DEL SP'!$B$9:$C$2780,2,FALSE)</f>
        <v>Gobierno Autónomo Municipal de Puerto Pérez</v>
      </c>
    </row>
    <row r="325" spans="1:3">
      <c r="A325" s="288">
        <v>1265</v>
      </c>
      <c r="B325" s="289" t="str">
        <f t="shared" si="5"/>
        <v>GOBIERNO AUTÓNOMO MUNICIPAL DE COROICO</v>
      </c>
      <c r="C325" s="289" t="str">
        <f>+VLOOKUP(A325,'[2]PT RESUMEN ENTIDADES DEL SP'!$B$9:$C$2780,2,FALSE)</f>
        <v>Gobierno Autónomo Municipal de Coroico</v>
      </c>
    </row>
    <row r="326" spans="1:3">
      <c r="A326" s="288">
        <v>1266</v>
      </c>
      <c r="B326" s="289" t="str">
        <f t="shared" si="5"/>
        <v>GOBIERNO AUTÓNOMO MUNICIPAL DE CORIPATA</v>
      </c>
      <c r="C326" s="289" t="str">
        <f>+VLOOKUP(A326,'[2]PT RESUMEN ENTIDADES DEL SP'!$B$9:$C$2780,2,FALSE)</f>
        <v>Gobierno Autónomo Municipal de Coripata</v>
      </c>
    </row>
    <row r="327" spans="1:3">
      <c r="A327" s="288">
        <v>1267</v>
      </c>
      <c r="B327" s="289" t="str">
        <f t="shared" si="5"/>
        <v>GOBIERNO AUTÓNOMO MUNICIPAL DE IXIAMAS</v>
      </c>
      <c r="C327" s="289" t="str">
        <f>+VLOOKUP(A327,'[2]PT RESUMEN ENTIDADES DEL SP'!$B$9:$C$2780,2,FALSE)</f>
        <v>Gobierno Autónomo Municipal de Ixiamas</v>
      </c>
    </row>
    <row r="328" spans="1:3">
      <c r="A328" s="288">
        <v>1268</v>
      </c>
      <c r="B328" s="289" t="str">
        <f t="shared" si="5"/>
        <v>GOBIERNO AUTÓNOMO MUNICIPAL DE SAN BUENAVENTURA</v>
      </c>
      <c r="C328" s="289" t="str">
        <f>+VLOOKUP(A328,'[2]PT RESUMEN ENTIDADES DEL SP'!$B$9:$C$2780,2,FALSE)</f>
        <v>Gobierno Autónomo Municipal de San Buenaventura</v>
      </c>
    </row>
    <row r="329" spans="1:3">
      <c r="A329" s="288">
        <v>1269</v>
      </c>
      <c r="B329" s="289" t="str">
        <f t="shared" si="5"/>
        <v>GOBIERNO AUTÓNOMO MUNICIPAL DE GENERAL JUAN JOSÉ PÉREZ (CHARAZANI)</v>
      </c>
      <c r="C329" s="289" t="str">
        <f>+VLOOKUP(A329,'[2]PT RESUMEN ENTIDADES DEL SP'!$B$9:$C$2780,2,FALSE)</f>
        <v>Gobierno Autónomo Municipal de General Juan José Pérez (Charazani)</v>
      </c>
    </row>
    <row r="330" spans="1:3">
      <c r="A330" s="288">
        <v>1270</v>
      </c>
      <c r="B330" s="289" t="str">
        <f t="shared" si="5"/>
        <v>GOBIERNO AUTÓNOMO MUNICIPAL DE CURVA</v>
      </c>
      <c r="C330" s="289" t="str">
        <f>+VLOOKUP(A330,'[2]PT RESUMEN ENTIDADES DEL SP'!$B$9:$C$2780,2,FALSE)</f>
        <v>Gobierno Autónomo Municipal de Curva</v>
      </c>
    </row>
    <row r="331" spans="1:3">
      <c r="A331" s="288">
        <v>1271</v>
      </c>
      <c r="B331" s="289" t="str">
        <f t="shared" si="5"/>
        <v>GOBIERNO AUTÓNOMO MUNICIPAL DE SAN PEDRO DE CURAHUARA</v>
      </c>
      <c r="C331" s="289" t="str">
        <f>+VLOOKUP(A331,'[2]PT RESUMEN ENTIDADES DEL SP'!$B$9:$C$2780,2,FALSE)</f>
        <v>Gobierno Autónomo Municipal de San Pedro de Curahuara</v>
      </c>
    </row>
    <row r="332" spans="1:3">
      <c r="A332" s="288">
        <v>1272</v>
      </c>
      <c r="B332" s="289" t="str">
        <f t="shared" si="5"/>
        <v>GOBIERNO AUTÓNOMO MUNICIPAL DE PAPEL PAMPA</v>
      </c>
      <c r="C332" s="289" t="str">
        <f>+VLOOKUP(A332,'[2]PT RESUMEN ENTIDADES DEL SP'!$B$9:$C$2780,2,FALSE)</f>
        <v>Gobierno Autónomo Municipal de Papel Pampa</v>
      </c>
    </row>
    <row r="333" spans="1:3">
      <c r="A333" s="288">
        <v>1273</v>
      </c>
      <c r="B333" s="289" t="str">
        <f t="shared" si="5"/>
        <v>GOBIERNO AUTÓNOMO MUNICIPAL DE CHACARILLA</v>
      </c>
      <c r="C333" s="289" t="str">
        <f>+VLOOKUP(A333,'[2]PT RESUMEN ENTIDADES DEL SP'!$B$9:$C$2780,2,FALSE)</f>
        <v>Gobierno Autónomo Municipal de Chacarilla</v>
      </c>
    </row>
    <row r="334" spans="1:3">
      <c r="A334" s="288">
        <v>1274</v>
      </c>
      <c r="B334" s="289" t="str">
        <f t="shared" si="5"/>
        <v>GOBIERNO AUTÓNOMO MUNICIPAL DE SANTIAGO DE MACHACA</v>
      </c>
      <c r="C334" s="289" t="str">
        <f>+VLOOKUP(A334,'[2]PT RESUMEN ENTIDADES DEL SP'!$B$9:$C$2780,2,FALSE)</f>
        <v>Gobierno Autónomo Municipal de Santiago de Machaca</v>
      </c>
    </row>
    <row r="335" spans="1:3">
      <c r="A335" s="288">
        <v>1275</v>
      </c>
      <c r="B335" s="289" t="str">
        <f t="shared" si="5"/>
        <v>GOBIERNO AUTÓNOMO MUNICIPAL DE CATACORA</v>
      </c>
      <c r="C335" s="289" t="str">
        <f>+VLOOKUP(A335,'[2]PT RESUMEN ENTIDADES DEL SP'!$B$9:$C$2780,2,FALSE)</f>
        <v>Gobierno Autónomo Municipal de Catacora</v>
      </c>
    </row>
    <row r="336" spans="1:3">
      <c r="A336" s="288">
        <v>1276</v>
      </c>
      <c r="B336" s="289" t="str">
        <f t="shared" si="5"/>
        <v>GOBIERNO AUTÓNOMO MUNICIPAL DE MAPIRI</v>
      </c>
      <c r="C336" s="289" t="str">
        <f>+VLOOKUP(A336,'[2]PT RESUMEN ENTIDADES DEL SP'!$B$9:$C$2780,2,FALSE)</f>
        <v>Gobierno Autónomo Municipal de Mapiri</v>
      </c>
    </row>
    <row r="337" spans="1:3">
      <c r="A337" s="288">
        <v>1277</v>
      </c>
      <c r="B337" s="289" t="str">
        <f t="shared" si="5"/>
        <v>GOBIERNO AUTÓNOMO MUNICIPAL DE TEOPONTE</v>
      </c>
      <c r="C337" s="289" t="str">
        <f>+VLOOKUP(A337,'[2]PT RESUMEN ENTIDADES DEL SP'!$B$9:$C$2780,2,FALSE)</f>
        <v>Gobierno Autónomo Municipal de Teoponte</v>
      </c>
    </row>
    <row r="338" spans="1:3">
      <c r="A338" s="288">
        <v>1278</v>
      </c>
      <c r="B338" s="289" t="str">
        <f t="shared" si="5"/>
        <v>GOBIERNO AUTÓNOMO MUNICIPAL DE SAN ANDRÉS DE MACHACA</v>
      </c>
      <c r="C338" s="289" t="str">
        <f>+VLOOKUP(A338,'[2]PT RESUMEN ENTIDADES DEL SP'!$B$9:$C$2780,2,FALSE)</f>
        <v>Gobierno Autónomo Municipal de San Andrés de Machaca</v>
      </c>
    </row>
    <row r="339" spans="1:3">
      <c r="A339" s="288">
        <v>1279</v>
      </c>
      <c r="B339" s="289" t="str">
        <f t="shared" si="5"/>
        <v>GOBIERNO AUTÓNOMO MUNICIPAL DE JESÚS DE MACHACA</v>
      </c>
      <c r="C339" s="289" t="str">
        <f>+VLOOKUP(A339,'[2]PT RESUMEN ENTIDADES DEL SP'!$B$9:$C$2780,2,FALSE)</f>
        <v>Gobierno Autónomo Municipal de Jesús de Machaca</v>
      </c>
    </row>
    <row r="340" spans="1:3">
      <c r="A340" s="288">
        <v>1280</v>
      </c>
      <c r="B340" s="289" t="str">
        <f t="shared" si="5"/>
        <v>GOBIERNO AUTÓNOMO MUNICIPAL DE TARACO</v>
      </c>
      <c r="C340" s="289" t="str">
        <f>+VLOOKUP(A340,'[2]PT RESUMEN ENTIDADES DEL SP'!$B$9:$C$2780,2,FALSE)</f>
        <v>Gobierno Autónomo Municipal de Taraco</v>
      </c>
    </row>
    <row r="341" spans="1:3">
      <c r="A341" s="288">
        <v>1281</v>
      </c>
      <c r="B341" s="289" t="str">
        <f t="shared" si="5"/>
        <v>GOBIERNO AUTÓNOMO MUNICIPAL DE HUARINA</v>
      </c>
      <c r="C341" s="289" t="str">
        <f>+VLOOKUP(A341,'[2]PT RESUMEN ENTIDADES DEL SP'!$B$9:$C$2780,2,FALSE)</f>
        <v>Gobierno Autónomo Municipal de Huarina</v>
      </c>
    </row>
    <row r="342" spans="1:3">
      <c r="A342" s="288">
        <v>1282</v>
      </c>
      <c r="B342" s="289" t="str">
        <f t="shared" si="5"/>
        <v>GOBIERNO AUTÓNOMO MUNICIPAL DE SANTIAGO DE HUATA</v>
      </c>
      <c r="C342" s="289" t="str">
        <f>+VLOOKUP(A342,'[2]PT RESUMEN ENTIDADES DEL SP'!$B$9:$C$2780,2,FALSE)</f>
        <v>Gobierno Autónomo Municipal de Santiago de Huata</v>
      </c>
    </row>
    <row r="343" spans="1:3">
      <c r="A343" s="288">
        <v>1283</v>
      </c>
      <c r="B343" s="289" t="str">
        <f t="shared" si="5"/>
        <v>GOBIERNO AUTÓNOMO MUNICIPAL DE ESCOMA</v>
      </c>
      <c r="C343" s="289" t="str">
        <f>+VLOOKUP(A343,'[2]PT RESUMEN ENTIDADES DEL SP'!$B$9:$C$2780,2,FALSE)</f>
        <v>Gobierno Autónomo Municipal de Escoma</v>
      </c>
    </row>
    <row r="344" spans="1:3">
      <c r="A344" s="288">
        <v>1284</v>
      </c>
      <c r="B344" s="289" t="str">
        <f t="shared" si="5"/>
        <v>GOBIERNO AUTÓNOMO MUNICIPAL DE HUMANATA</v>
      </c>
      <c r="C344" s="289" t="str">
        <f>+VLOOKUP(A344,'[2]PT RESUMEN ENTIDADES DEL SP'!$B$9:$C$2780,2,FALSE)</f>
        <v>Gobierno Autónomo Municipal de Humanata</v>
      </c>
    </row>
    <row r="345" spans="1:3">
      <c r="A345" s="288">
        <v>1285</v>
      </c>
      <c r="B345" s="289" t="str">
        <f t="shared" si="5"/>
        <v>GOBIERNO AUTÓNOMO MUNICIPAL DE ALTO BENI</v>
      </c>
      <c r="C345" s="289" t="str">
        <f>+VLOOKUP(A345,'[2]PT RESUMEN ENTIDADES DEL SP'!$B$9:$C$2780,2,FALSE)</f>
        <v>Gobierno Autónomo Municipal de Alto Beni</v>
      </c>
    </row>
    <row r="346" spans="1:3">
      <c r="A346" s="288">
        <v>1286</v>
      </c>
      <c r="B346" s="289" t="str">
        <f t="shared" si="5"/>
        <v>GOBIERNO AUTÓNOMO MUNICIPAL DE HUATAJATA</v>
      </c>
      <c r="C346" s="289" t="str">
        <f>+VLOOKUP(A346,'[2]PT RESUMEN ENTIDADES DEL SP'!$B$9:$C$2780,2,FALSE)</f>
        <v>Gobierno Autónomo Municipal de Huatajata</v>
      </c>
    </row>
    <row r="347" spans="1:3">
      <c r="A347" s="288">
        <v>1287</v>
      </c>
      <c r="B347" s="289" t="str">
        <f t="shared" si="5"/>
        <v>GOBIERNO AUTÓNOMO MUNICIPAL DE CHUA COCANI</v>
      </c>
      <c r="C347" s="289" t="str">
        <f>+VLOOKUP(A347,'[2]PT RESUMEN ENTIDADES DEL SP'!$B$9:$C$2780,2,FALSE)</f>
        <v>Gobierno Autónomo Municipal de Chua Cocani</v>
      </c>
    </row>
    <row r="348" spans="1:3">
      <c r="A348" s="288">
        <v>1301</v>
      </c>
      <c r="B348" s="289" t="str">
        <f t="shared" si="5"/>
        <v>GOBIERNO AUTÓNOMO MUNICIPAL DE COCHABAMBA</v>
      </c>
      <c r="C348" s="289" t="str">
        <f>+VLOOKUP(A348,'[2]PT RESUMEN ENTIDADES DEL SP'!$B$9:$C$2780,2,FALSE)</f>
        <v>Gobierno Autónomo Municipal de Cochabamba</v>
      </c>
    </row>
    <row r="349" spans="1:3">
      <c r="A349" s="288">
        <v>1302</v>
      </c>
      <c r="B349" s="289" t="str">
        <f t="shared" si="5"/>
        <v>GOBIERNO AUTÓNOMO MUNICIPAL DE QUILLACOLLO</v>
      </c>
      <c r="C349" s="289" t="str">
        <f>+VLOOKUP(A349,'[2]PT RESUMEN ENTIDADES DEL SP'!$B$9:$C$2780,2,FALSE)</f>
        <v>Gobierno Autónomo Municipal de Quillacollo</v>
      </c>
    </row>
    <row r="350" spans="1:3">
      <c r="A350" s="288">
        <v>1303</v>
      </c>
      <c r="B350" s="289" t="str">
        <f t="shared" si="5"/>
        <v>GOBIERNO AUTÓNOMO MUNICIPAL DE SIPE SIPE</v>
      </c>
      <c r="C350" s="289" t="str">
        <f>+VLOOKUP(A350,'[2]PT RESUMEN ENTIDADES DEL SP'!$B$9:$C$2780,2,FALSE)</f>
        <v>Gobierno Autónomo Municipal de Sipe Sipe</v>
      </c>
    </row>
    <row r="351" spans="1:3">
      <c r="A351" s="288">
        <v>1304</v>
      </c>
      <c r="B351" s="289" t="str">
        <f t="shared" si="5"/>
        <v>GOBIERNO AUTÓNOMO MUNICIPAL DE TIQUIPAYA</v>
      </c>
      <c r="C351" s="289" t="str">
        <f>+VLOOKUP(A351,'[2]PT RESUMEN ENTIDADES DEL SP'!$B$9:$C$2780,2,FALSE)</f>
        <v>Gobierno Autónomo Municipal de Tiquipaya</v>
      </c>
    </row>
    <row r="352" spans="1:3">
      <c r="A352" s="288">
        <v>1305</v>
      </c>
      <c r="B352" s="289" t="str">
        <f t="shared" si="5"/>
        <v>GOBIERNO AUTÓNOMO MUNICIPAL DE VINTO</v>
      </c>
      <c r="C352" s="289" t="str">
        <f>+VLOOKUP(A352,'[2]PT RESUMEN ENTIDADES DEL SP'!$B$9:$C$2780,2,FALSE)</f>
        <v>Gobierno Autónomo Municipal de Vinto</v>
      </c>
    </row>
    <row r="353" spans="1:3">
      <c r="A353" s="288">
        <v>1306</v>
      </c>
      <c r="B353" s="289" t="str">
        <f t="shared" si="5"/>
        <v>GOBIERNO AUTÓNOMO MUNICIPAL DE COLCAPIRHUA</v>
      </c>
      <c r="C353" s="289" t="str">
        <f>+VLOOKUP(A353,'[2]PT RESUMEN ENTIDADES DEL SP'!$B$9:$C$2780,2,FALSE)</f>
        <v>Gobierno Autónomo Municipal de Colcapirhua</v>
      </c>
    </row>
    <row r="354" spans="1:3">
      <c r="A354" s="288">
        <v>1307</v>
      </c>
      <c r="B354" s="289" t="str">
        <f t="shared" si="5"/>
        <v>GOBIERNO AUTÓNOMO MUNICIPAL DE AIQUILE</v>
      </c>
      <c r="C354" s="289" t="str">
        <f>+VLOOKUP(A354,'[2]PT RESUMEN ENTIDADES DEL SP'!$B$9:$C$2780,2,FALSE)</f>
        <v>Gobierno Autónomo Municipal de Aiquile</v>
      </c>
    </row>
    <row r="355" spans="1:3">
      <c r="A355" s="288">
        <v>1308</v>
      </c>
      <c r="B355" s="289" t="str">
        <f t="shared" si="5"/>
        <v>GOBIERNO AUTÓNOMO MUNICIPAL DE PASORAPA</v>
      </c>
      <c r="C355" s="289" t="str">
        <f>+VLOOKUP(A355,'[2]PT RESUMEN ENTIDADES DEL SP'!$B$9:$C$2780,2,FALSE)</f>
        <v>Gobierno Autónomo Municipal de Pasorapa</v>
      </c>
    </row>
    <row r="356" spans="1:3">
      <c r="A356" s="288">
        <v>1309</v>
      </c>
      <c r="B356" s="289" t="str">
        <f t="shared" si="5"/>
        <v>GOBIERNO AUTÓNOMO MUNICIPAL DE OMEREQUE</v>
      </c>
      <c r="C356" s="289" t="str">
        <f>+VLOOKUP(A356,'[2]PT RESUMEN ENTIDADES DEL SP'!$B$9:$C$2780,2,FALSE)</f>
        <v>Gobierno Autónomo Municipal de Omereque</v>
      </c>
    </row>
    <row r="357" spans="1:3">
      <c r="A357" s="288">
        <v>1310</v>
      </c>
      <c r="B357" s="289" t="str">
        <f t="shared" si="5"/>
        <v>GOBIERNO AUTÓNOMO MUNICIPAL DE INDEPENDENCIA</v>
      </c>
      <c r="C357" s="289" t="str">
        <f>+VLOOKUP(A357,'[2]PT RESUMEN ENTIDADES DEL SP'!$B$9:$C$2780,2,FALSE)</f>
        <v>Gobierno Autónomo Municipal de Independencia</v>
      </c>
    </row>
    <row r="358" spans="1:3">
      <c r="A358" s="288">
        <v>1311</v>
      </c>
      <c r="B358" s="289" t="str">
        <f t="shared" si="5"/>
        <v>GOBIERNO AUTÓNOMO MUNICIPAL DE MOROCHATA</v>
      </c>
      <c r="C358" s="289" t="str">
        <f>+VLOOKUP(A358,'[2]PT RESUMEN ENTIDADES DEL SP'!$B$9:$C$2780,2,FALSE)</f>
        <v>Gobierno Autónomo Municipal de Morochata</v>
      </c>
    </row>
    <row r="359" spans="1:3">
      <c r="A359" s="288">
        <v>1312</v>
      </c>
      <c r="B359" s="289" t="str">
        <f t="shared" si="5"/>
        <v>GOBIERNO AUTÓNOMO MUNICIPAL DE SACABA</v>
      </c>
      <c r="C359" s="289" t="str">
        <f>+VLOOKUP(A359,'[2]PT RESUMEN ENTIDADES DEL SP'!$B$9:$C$2780,2,FALSE)</f>
        <v>Gobierno Autónomo Municipal de Sacaba</v>
      </c>
    </row>
    <row r="360" spans="1:3">
      <c r="A360" s="288">
        <v>1313</v>
      </c>
      <c r="B360" s="289" t="str">
        <f t="shared" si="5"/>
        <v>GOBIERNO AUTÓNOMO MUNICIPAL DE COLOMI</v>
      </c>
      <c r="C360" s="289" t="str">
        <f>+VLOOKUP(A360,'[2]PT RESUMEN ENTIDADES DEL SP'!$B$9:$C$2780,2,FALSE)</f>
        <v>Gobierno Autónomo Municipal de Colomi</v>
      </c>
    </row>
    <row r="361" spans="1:3">
      <c r="A361" s="288">
        <v>1314</v>
      </c>
      <c r="B361" s="289" t="str">
        <f t="shared" si="5"/>
        <v>GOBIERNO AUTÓNOMO MUNICIPAL DE VILLA TUNARI</v>
      </c>
      <c r="C361" s="289" t="str">
        <f>+VLOOKUP(A361,'[2]PT RESUMEN ENTIDADES DEL SP'!$B$9:$C$2780,2,FALSE)</f>
        <v>Gobierno Autónomo Municipal de Villa Tunari</v>
      </c>
    </row>
    <row r="362" spans="1:3">
      <c r="A362" s="288">
        <v>1315</v>
      </c>
      <c r="B362" s="289" t="str">
        <f t="shared" si="5"/>
        <v>GOBIERNO AUTÓNOMO MUNICIPAL DE PUNATA</v>
      </c>
      <c r="C362" s="289" t="str">
        <f>+VLOOKUP(A362,'[2]PT RESUMEN ENTIDADES DEL SP'!$B$9:$C$2780,2,FALSE)</f>
        <v>Gobierno Autónomo Municipal de Punata</v>
      </c>
    </row>
    <row r="363" spans="1:3">
      <c r="A363" s="288">
        <v>1316</v>
      </c>
      <c r="B363" s="289" t="str">
        <f t="shared" si="5"/>
        <v>GOBIERNO AUTÓNOMO MUNICIPAL DE VILLA RIVERO</v>
      </c>
      <c r="C363" s="289" t="str">
        <f>+VLOOKUP(A363,'[2]PT RESUMEN ENTIDADES DEL SP'!$B$9:$C$2780,2,FALSE)</f>
        <v>Gobierno Autónomo Municipal de Villa Rivero</v>
      </c>
    </row>
    <row r="364" spans="1:3">
      <c r="A364" s="288">
        <v>1317</v>
      </c>
      <c r="B364" s="289" t="str">
        <f t="shared" si="5"/>
        <v>GOBIERNO AUTÓNOMO MUNICIPAL DE SAN BENITO (VILLA JOSÉ QUINTÍN MENDOZA)</v>
      </c>
      <c r="C364" s="289" t="str">
        <f>+VLOOKUP(A364,'[2]PT RESUMEN ENTIDADES DEL SP'!$B$9:$C$2780,2,FALSE)</f>
        <v>Gobierno Autónomo Municipal de San Benito (Villa José Quintín Mendoza)</v>
      </c>
    </row>
    <row r="365" spans="1:3">
      <c r="A365" s="288">
        <v>1318</v>
      </c>
      <c r="B365" s="289" t="str">
        <f t="shared" si="5"/>
        <v>GOBIERNO AUTÓNOMO MUNICIPAL DE TACACHI</v>
      </c>
      <c r="C365" s="289" t="str">
        <f>+VLOOKUP(A365,'[2]PT RESUMEN ENTIDADES DEL SP'!$B$9:$C$2780,2,FALSE)</f>
        <v>Gobierno Autónomo Municipal de Tacachi</v>
      </c>
    </row>
    <row r="366" spans="1:3">
      <c r="A366" s="288">
        <v>1319</v>
      </c>
      <c r="B366" s="289" t="str">
        <f t="shared" si="5"/>
        <v>GOBIERNO AUTÓNOMO MUNICIPAL VILLA GUALBERTO VILLARROEL</v>
      </c>
      <c r="C366" s="289" t="str">
        <f>+VLOOKUP(A366,'[2]PT RESUMEN ENTIDADES DEL SP'!$B$9:$C$2780,2,FALSE)</f>
        <v>Gobierno Autónomo Municipal Villa Gualberto Villarroel</v>
      </c>
    </row>
    <row r="367" spans="1:3">
      <c r="A367" s="288">
        <v>1320</v>
      </c>
      <c r="B367" s="289" t="str">
        <f t="shared" si="5"/>
        <v>GOBIERNO AUTÓNOMO MUNICIPAL DE TARATA</v>
      </c>
      <c r="C367" s="289" t="str">
        <f>+VLOOKUP(A367,'[2]PT RESUMEN ENTIDADES DEL SP'!$B$9:$C$2780,2,FALSE)</f>
        <v>Gobierno Autónomo Municipal de Tarata</v>
      </c>
    </row>
    <row r="368" spans="1:3">
      <c r="A368" s="288">
        <v>1321</v>
      </c>
      <c r="B368" s="289" t="str">
        <f t="shared" si="5"/>
        <v>GOBIERNO AUTÓNOMO MUNICIPAL DE ANZALDO</v>
      </c>
      <c r="C368" s="289" t="str">
        <f>+VLOOKUP(A368,'[2]PT RESUMEN ENTIDADES DEL SP'!$B$9:$C$2780,2,FALSE)</f>
        <v>Gobierno Autónomo Municipal de Anzaldo</v>
      </c>
    </row>
    <row r="369" spans="1:3">
      <c r="A369" s="288">
        <v>1322</v>
      </c>
      <c r="B369" s="289" t="str">
        <f t="shared" si="5"/>
        <v>GOBIERNO AUTÓNOMO MUNICIPAL DE ARBIETO</v>
      </c>
      <c r="C369" s="289" t="str">
        <f>+VLOOKUP(A369,'[2]PT RESUMEN ENTIDADES DEL SP'!$B$9:$C$2780,2,FALSE)</f>
        <v>Gobierno Autónomo Municipal de Arbieto</v>
      </c>
    </row>
    <row r="370" spans="1:3">
      <c r="A370" s="288">
        <v>1323</v>
      </c>
      <c r="B370" s="289" t="str">
        <f t="shared" si="5"/>
        <v>GOBIERNO AUTÓNOMO MUNICIPAL DE SACABAMBA</v>
      </c>
      <c r="C370" s="289" t="str">
        <f>+VLOOKUP(A370,'[2]PT RESUMEN ENTIDADES DEL SP'!$B$9:$C$2780,2,FALSE)</f>
        <v>Gobierno Autónomo Municipal de Sacabamba</v>
      </c>
    </row>
    <row r="371" spans="1:3">
      <c r="A371" s="288">
        <v>1324</v>
      </c>
      <c r="B371" s="289" t="str">
        <f t="shared" si="5"/>
        <v>GOBIERNO AUTÓNOMO MUNICIPAL DE CLIZA</v>
      </c>
      <c r="C371" s="289" t="str">
        <f>+VLOOKUP(A371,'[2]PT RESUMEN ENTIDADES DEL SP'!$B$9:$C$2780,2,FALSE)</f>
        <v>Gobierno Autónomo Municipal de Cliza</v>
      </c>
    </row>
    <row r="372" spans="1:3">
      <c r="A372" s="288">
        <v>1325</v>
      </c>
      <c r="B372" s="289" t="str">
        <f t="shared" si="5"/>
        <v>GOBIERNO AUTÓNOMO MUNICIPAL DE TOCO</v>
      </c>
      <c r="C372" s="289" t="str">
        <f>+VLOOKUP(A372,'[2]PT RESUMEN ENTIDADES DEL SP'!$B$9:$C$2780,2,FALSE)</f>
        <v>Gobierno Autónomo Municipal de Toco</v>
      </c>
    </row>
    <row r="373" spans="1:3">
      <c r="A373" s="288">
        <v>1326</v>
      </c>
      <c r="B373" s="289" t="str">
        <f t="shared" si="5"/>
        <v>GOBIERNO AUTÓNOMO MUNICIPAL DE TOLATA</v>
      </c>
      <c r="C373" s="289" t="str">
        <f>+VLOOKUP(A373,'[2]PT RESUMEN ENTIDADES DEL SP'!$B$9:$C$2780,2,FALSE)</f>
        <v>Gobierno Autónomo Municipal de Tolata</v>
      </c>
    </row>
    <row r="374" spans="1:3">
      <c r="A374" s="288">
        <v>1327</v>
      </c>
      <c r="B374" s="289" t="str">
        <f t="shared" si="5"/>
        <v>GOBIERNO AUTÓNOMO MUNICIPAL DE CAPINOTA</v>
      </c>
      <c r="C374" s="289" t="str">
        <f>+VLOOKUP(A374,'[2]PT RESUMEN ENTIDADES DEL SP'!$B$9:$C$2780,2,FALSE)</f>
        <v>Gobierno Autónomo Municipal de Capinota</v>
      </c>
    </row>
    <row r="375" spans="1:3">
      <c r="A375" s="288">
        <v>1328</v>
      </c>
      <c r="B375" s="289" t="str">
        <f t="shared" si="5"/>
        <v>GOBIERNO AUTÓNOMO MUNICIPAL DE SANTIVAÑEZ</v>
      </c>
      <c r="C375" s="289" t="str">
        <f>+VLOOKUP(A375,'[2]PT RESUMEN ENTIDADES DEL SP'!$B$9:$C$2780,2,FALSE)</f>
        <v>Gobierno Autónomo Municipal de Santivañez</v>
      </c>
    </row>
    <row r="376" spans="1:3">
      <c r="A376" s="288">
        <v>1329</v>
      </c>
      <c r="B376" s="289" t="str">
        <f t="shared" si="5"/>
        <v>GOBIERNO AUTÓNOMO MUNICIPAL DE SICAYA</v>
      </c>
      <c r="C376" s="289" t="str">
        <f>+VLOOKUP(A376,'[2]PT RESUMEN ENTIDADES DEL SP'!$B$9:$C$2780,2,FALSE)</f>
        <v>Gobierno Autónomo Municipal de Sicaya</v>
      </c>
    </row>
    <row r="377" spans="1:3">
      <c r="A377" s="288">
        <v>1330</v>
      </c>
      <c r="B377" s="289" t="str">
        <f t="shared" si="5"/>
        <v>GOBIERNO AUTÓNOMO MUNICIPAL DE TAPACARI</v>
      </c>
      <c r="C377" s="289" t="str">
        <f>+VLOOKUP(A377,'[2]PT RESUMEN ENTIDADES DEL SP'!$B$9:$C$2780,2,FALSE)</f>
        <v>Gobierno Autónomo Municipal de Tapacari</v>
      </c>
    </row>
    <row r="378" spans="1:3">
      <c r="A378" s="288">
        <v>1331</v>
      </c>
      <c r="B378" s="289" t="str">
        <f t="shared" si="5"/>
        <v>GOBIERNO AUTÓNOMO MUNICIPAL DE TOTORA</v>
      </c>
      <c r="C378" s="289" t="str">
        <f>+VLOOKUP(A378,'[2]PT RESUMEN ENTIDADES DEL SP'!$B$9:$C$2780,2,FALSE)</f>
        <v>Gobierno Autónomo Municipal de Totora</v>
      </c>
    </row>
    <row r="379" spans="1:3">
      <c r="A379" s="288">
        <v>1332</v>
      </c>
      <c r="B379" s="289" t="str">
        <f t="shared" si="5"/>
        <v>GOBIERNO AUTÓNOMO MUNICIPAL DE POJO</v>
      </c>
      <c r="C379" s="289" t="str">
        <f>+VLOOKUP(A379,'[2]PT RESUMEN ENTIDADES DEL SP'!$B$9:$C$2780,2,FALSE)</f>
        <v>Gobierno Autónomo Municipal de Pojo</v>
      </c>
    </row>
    <row r="380" spans="1:3">
      <c r="A380" s="288">
        <v>1333</v>
      </c>
      <c r="B380" s="289" t="str">
        <f t="shared" si="5"/>
        <v>GOBIERNO AUTÓNOMO MUNICIPAL DE POCONA</v>
      </c>
      <c r="C380" s="289" t="str">
        <f>+VLOOKUP(A380,'[2]PT RESUMEN ENTIDADES DEL SP'!$B$9:$C$2780,2,FALSE)</f>
        <v>Gobierno Autónomo Municipal de Pocona</v>
      </c>
    </row>
    <row r="381" spans="1:3">
      <c r="A381" s="288">
        <v>1334</v>
      </c>
      <c r="B381" s="289" t="str">
        <f t="shared" si="5"/>
        <v>GOBIERNO AUTÓNOMO MUNICIPAL DE CHIMORÉ</v>
      </c>
      <c r="C381" s="289" t="str">
        <f>+VLOOKUP(A381,'[2]PT RESUMEN ENTIDADES DEL SP'!$B$9:$C$2780,2,FALSE)</f>
        <v>Gobierno Autónomo Municipal de Chimoré</v>
      </c>
    </row>
    <row r="382" spans="1:3">
      <c r="A382" s="288">
        <v>1335</v>
      </c>
      <c r="B382" s="289" t="str">
        <f t="shared" si="5"/>
        <v>GOBIERNO AUTÓNOMO MUNICIPAL DE PUERTO VILLARROEL</v>
      </c>
      <c r="C382" s="289" t="str">
        <f>+VLOOKUP(A382,'[2]PT RESUMEN ENTIDADES DEL SP'!$B$9:$C$2780,2,FALSE)</f>
        <v>Gobierno Autónomo Municipal de Puerto Villarroel</v>
      </c>
    </row>
    <row r="383" spans="1:3">
      <c r="A383" s="288">
        <v>1336</v>
      </c>
      <c r="B383" s="289" t="str">
        <f t="shared" si="5"/>
        <v>GOBIERNO AUTÓNOMO MUNICIPAL DE ARANI</v>
      </c>
      <c r="C383" s="289" t="str">
        <f>+VLOOKUP(A383,'[2]PT RESUMEN ENTIDADES DEL SP'!$B$9:$C$2780,2,FALSE)</f>
        <v>Gobierno Autónomo Municipal de Arani</v>
      </c>
    </row>
    <row r="384" spans="1:3">
      <c r="A384" s="288">
        <v>1337</v>
      </c>
      <c r="B384" s="289" t="str">
        <f t="shared" si="5"/>
        <v>GOBIERNO AUTÓNOMO MUNICIPAL DE VACAS</v>
      </c>
      <c r="C384" s="289" t="str">
        <f>+VLOOKUP(A384,'[2]PT RESUMEN ENTIDADES DEL SP'!$B$9:$C$2780,2,FALSE)</f>
        <v>Gobierno Autónomo Municipal de Vacas</v>
      </c>
    </row>
    <row r="385" spans="1:3">
      <c r="A385" s="288">
        <v>1338</v>
      </c>
      <c r="B385" s="289" t="str">
        <f t="shared" si="5"/>
        <v>GOBIERNO AUTÓNOMO MUNICIPAL DE ARQUE</v>
      </c>
      <c r="C385" s="289" t="str">
        <f>+VLOOKUP(A385,'[2]PT RESUMEN ENTIDADES DEL SP'!$B$9:$C$2780,2,FALSE)</f>
        <v>Gobierno Autónomo Municipal de Arque</v>
      </c>
    </row>
    <row r="386" spans="1:3">
      <c r="A386" s="288">
        <v>1339</v>
      </c>
      <c r="B386" s="289" t="str">
        <f t="shared" si="5"/>
        <v>GOBIERNO AUTÓNOMO MUNICIPAL DE TACOPAYA</v>
      </c>
      <c r="C386" s="289" t="str">
        <f>+VLOOKUP(A386,'[2]PT RESUMEN ENTIDADES DEL SP'!$B$9:$C$2780,2,FALSE)</f>
        <v>Gobierno Autónomo Municipal de Tacopaya</v>
      </c>
    </row>
    <row r="387" spans="1:3">
      <c r="A387" s="288">
        <v>1340</v>
      </c>
      <c r="B387" s="289" t="str">
        <f t="shared" si="5"/>
        <v>GOBIERNO AUTÓNOMO MUNICIPAL DE BOLIVAR</v>
      </c>
      <c r="C387" s="289" t="str">
        <f>+VLOOKUP(A387,'[2]PT RESUMEN ENTIDADES DEL SP'!$B$9:$C$2780,2,FALSE)</f>
        <v>Gobierno Autónomo Municipal de Bolivar</v>
      </c>
    </row>
    <row r="388" spans="1:3">
      <c r="A388" s="288">
        <v>1341</v>
      </c>
      <c r="B388" s="289" t="str">
        <f t="shared" ref="B388:B451" si="6">+UPPER(C388)</f>
        <v>GOBIERNO AUTÓNOMO MUNICIPAL DE TIRAQUE</v>
      </c>
      <c r="C388" s="289" t="str">
        <f>+VLOOKUP(A388,'[2]PT RESUMEN ENTIDADES DEL SP'!$B$9:$C$2780,2,FALSE)</f>
        <v>Gobierno Autónomo Municipal de Tiraque</v>
      </c>
    </row>
    <row r="389" spans="1:3">
      <c r="A389" s="288">
        <v>1342</v>
      </c>
      <c r="B389" s="289" t="str">
        <f t="shared" si="6"/>
        <v>GOBIERNO AUTÓNOMO MUNICIPAL DE MIZQUE</v>
      </c>
      <c r="C389" s="289" t="str">
        <f>+VLOOKUP(A389,'[2]PT RESUMEN ENTIDADES DEL SP'!$B$9:$C$2780,2,FALSE)</f>
        <v>Gobierno Autónomo Municipal de Mizque</v>
      </c>
    </row>
    <row r="390" spans="1:3">
      <c r="A390" s="288">
        <v>1343</v>
      </c>
      <c r="B390" s="289" t="str">
        <f t="shared" si="6"/>
        <v>GOBIERNO AUTÓNOMO MUNICIPAL DE VILA VILA</v>
      </c>
      <c r="C390" s="289" t="str">
        <f>+VLOOKUP(A390,'[2]PT RESUMEN ENTIDADES DEL SP'!$B$9:$C$2780,2,FALSE)</f>
        <v>Gobierno Autónomo Municipal de Vila Vila</v>
      </c>
    </row>
    <row r="391" spans="1:3">
      <c r="A391" s="288">
        <v>1344</v>
      </c>
      <c r="B391" s="289" t="str">
        <f t="shared" si="6"/>
        <v>GOBIERNO AUTÓNOMO MUNICIPAL DE ALALAY</v>
      </c>
      <c r="C391" s="289" t="str">
        <f>+VLOOKUP(A391,'[2]PT RESUMEN ENTIDADES DEL SP'!$B$9:$C$2780,2,FALSE)</f>
        <v>Gobierno Autónomo Municipal de Alalay</v>
      </c>
    </row>
    <row r="392" spans="1:3">
      <c r="A392" s="288">
        <v>1345</v>
      </c>
      <c r="B392" s="289" t="str">
        <f t="shared" si="6"/>
        <v>GOBIERNO AUTÓNOMO MUNICIPAL DE ENTRE RIOS</v>
      </c>
      <c r="C392" s="289" t="str">
        <f>+VLOOKUP(A392,'[2]PT RESUMEN ENTIDADES DEL SP'!$B$9:$C$2780,2,FALSE)</f>
        <v>Gobierno Autónomo Municipal de Entre Rios</v>
      </c>
    </row>
    <row r="393" spans="1:3">
      <c r="A393" s="288">
        <v>1346</v>
      </c>
      <c r="B393" s="289" t="str">
        <f t="shared" si="6"/>
        <v>GOBIERNO AUTÓNOMO MUNICIPAL DE COCAPATA</v>
      </c>
      <c r="C393" s="289" t="str">
        <f>+VLOOKUP(A393,'[2]PT RESUMEN ENTIDADES DEL SP'!$B$9:$C$2780,2,FALSE)</f>
        <v>Gobierno Autónomo Municipal de Cocapata</v>
      </c>
    </row>
    <row r="394" spans="1:3">
      <c r="A394" s="288">
        <v>1347</v>
      </c>
      <c r="B394" s="289" t="str">
        <f t="shared" si="6"/>
        <v>GOBIERNO AUTÓNOMO MUNICIPAL DE SHINAHOTA</v>
      </c>
      <c r="C394" s="289" t="str">
        <f>+VLOOKUP(A394,'[2]PT RESUMEN ENTIDADES DEL SP'!$B$9:$C$2780,2,FALSE)</f>
        <v>Gobierno Autónomo Municipal de Shinahota</v>
      </c>
    </row>
    <row r="395" spans="1:3">
      <c r="A395" s="288">
        <v>1401</v>
      </c>
      <c r="B395" s="289" t="str">
        <f t="shared" si="6"/>
        <v>GOBIERNO AUTÓNOMO MUNICIPAL DE ORURO</v>
      </c>
      <c r="C395" s="289" t="str">
        <f>+VLOOKUP(A395,'[2]PT RESUMEN ENTIDADES DEL SP'!$B$9:$C$2780,2,FALSE)</f>
        <v>Gobierno Autónomo Municipal de Oruro</v>
      </c>
    </row>
    <row r="396" spans="1:3">
      <c r="A396" s="288">
        <v>1402</v>
      </c>
      <c r="B396" s="289" t="str">
        <f t="shared" si="6"/>
        <v>GOBIERNO AUTÓNOMO MUNICIPAL DE CARACOLLO</v>
      </c>
      <c r="C396" s="289" t="str">
        <f>+VLOOKUP(A396,'[2]PT RESUMEN ENTIDADES DEL SP'!$B$9:$C$2780,2,FALSE)</f>
        <v>Gobierno Autónomo Municipal de Caracollo</v>
      </c>
    </row>
    <row r="397" spans="1:3">
      <c r="A397" s="288">
        <v>1403</v>
      </c>
      <c r="B397" s="289" t="str">
        <f t="shared" si="6"/>
        <v>GOBIERNO AUTÓNOMO MUNICIPAL DE EL CHORO</v>
      </c>
      <c r="C397" s="289" t="str">
        <f>+VLOOKUP(A397,'[2]PT RESUMEN ENTIDADES DEL SP'!$B$9:$C$2780,2,FALSE)</f>
        <v>Gobierno Autónomo Municipal de El Choro</v>
      </c>
    </row>
    <row r="398" spans="1:3">
      <c r="A398" s="288">
        <v>1404</v>
      </c>
      <c r="B398" s="289" t="str">
        <f t="shared" si="6"/>
        <v>GOBIERNO AUTÓNOMO MUNICIPAL DE CHALLAPATA</v>
      </c>
      <c r="C398" s="289" t="str">
        <f>+VLOOKUP(A398,'[2]PT RESUMEN ENTIDADES DEL SP'!$B$9:$C$2780,2,FALSE)</f>
        <v>Gobierno Autónomo Municipal de Challapata</v>
      </c>
    </row>
    <row r="399" spans="1:3">
      <c r="A399" s="288">
        <v>1405</v>
      </c>
      <c r="B399" s="289" t="str">
        <f t="shared" si="6"/>
        <v>GOBIERNO AUTÓNOMO MUNICIPAL DE SANTUARIO DE QUILLACAS</v>
      </c>
      <c r="C399" s="289" t="str">
        <f>+VLOOKUP(A399,'[2]PT RESUMEN ENTIDADES DEL SP'!$B$9:$C$2780,2,FALSE)</f>
        <v>Gobierno Autónomo Municipal de Santuario de Quillacas</v>
      </c>
    </row>
    <row r="400" spans="1:3">
      <c r="A400" s="288">
        <v>1406</v>
      </c>
      <c r="B400" s="289" t="str">
        <f t="shared" si="6"/>
        <v>GOBIERNO AUTÓNOMO MUNICIPAL DE HUANUNI</v>
      </c>
      <c r="C400" s="289" t="str">
        <f>+VLOOKUP(A400,'[2]PT RESUMEN ENTIDADES DEL SP'!$B$9:$C$2780,2,FALSE)</f>
        <v>Gobierno Autónomo Municipal de Huanuni</v>
      </c>
    </row>
    <row r="401" spans="1:3">
      <c r="A401" s="288">
        <v>1407</v>
      </c>
      <c r="B401" s="289" t="str">
        <f t="shared" si="6"/>
        <v>GOBIERNO AUTÓNOMO MUNICIPAL DE MACHACAMARCA</v>
      </c>
      <c r="C401" s="289" t="str">
        <f>+VLOOKUP(A401,'[2]PT RESUMEN ENTIDADES DEL SP'!$B$9:$C$2780,2,FALSE)</f>
        <v>Gobierno Autónomo Municipal de Machacamarca</v>
      </c>
    </row>
    <row r="402" spans="1:3">
      <c r="A402" s="288">
        <v>1408</v>
      </c>
      <c r="B402" s="289" t="str">
        <f t="shared" si="6"/>
        <v>GOBIERNO AUTÓNOMO MUNICIPAL DE POOPÓ (VILLA POOPÓ)</v>
      </c>
      <c r="C402" s="289" t="str">
        <f>+VLOOKUP(A402,'[2]PT RESUMEN ENTIDADES DEL SP'!$B$9:$C$2780,2,FALSE)</f>
        <v>Gobierno Autónomo Municipal de Poopó (Villa Poopó)</v>
      </c>
    </row>
    <row r="403" spans="1:3">
      <c r="A403" s="288">
        <v>1409</v>
      </c>
      <c r="B403" s="289" t="str">
        <f t="shared" si="6"/>
        <v>GOBIERNO AUTÓNOMO MUNICIPAL DE PAZÑA</v>
      </c>
      <c r="C403" s="289" t="str">
        <f>+VLOOKUP(A403,'[2]PT RESUMEN ENTIDADES DEL SP'!$B$9:$C$2780,2,FALSE)</f>
        <v>Gobierno Autónomo Municipal de Pazña</v>
      </c>
    </row>
    <row r="404" spans="1:3">
      <c r="A404" s="288">
        <v>1410</v>
      </c>
      <c r="B404" s="289" t="str">
        <f t="shared" si="6"/>
        <v>GOBIERNO AUTÓNOMO MUNICIPAL DE ANTEQUERA</v>
      </c>
      <c r="C404" s="289" t="str">
        <f>+VLOOKUP(A404,'[2]PT RESUMEN ENTIDADES DEL SP'!$B$9:$C$2780,2,FALSE)</f>
        <v>Gobierno Autónomo Municipal de Antequera</v>
      </c>
    </row>
    <row r="405" spans="1:3">
      <c r="A405" s="288">
        <v>1411</v>
      </c>
      <c r="B405" s="289" t="str">
        <f t="shared" si="6"/>
        <v>GOBIERNO AUTÓNOMO MUNICIPAL DE EUCALIPTUS</v>
      </c>
      <c r="C405" s="289" t="str">
        <f>+VLOOKUP(A405,'[2]PT RESUMEN ENTIDADES DEL SP'!$B$9:$C$2780,2,FALSE)</f>
        <v>Gobierno Autónomo Municipal de Eucaliptus</v>
      </c>
    </row>
    <row r="406" spans="1:3">
      <c r="A406" s="288">
        <v>1412</v>
      </c>
      <c r="B406" s="289" t="str">
        <f t="shared" si="6"/>
        <v>GOBIERNO AUTÓNOMO MUNICIPAL DE SANTIAGO DE HUARI</v>
      </c>
      <c r="C406" s="289" t="str">
        <f>+VLOOKUP(A406,'[2]PT RESUMEN ENTIDADES DEL SP'!$B$9:$C$2780,2,FALSE)</f>
        <v>Gobierno Autónomo Municipal de Santiago de Huari</v>
      </c>
    </row>
    <row r="407" spans="1:3">
      <c r="A407" s="288">
        <v>1413</v>
      </c>
      <c r="B407" s="289" t="str">
        <f t="shared" si="6"/>
        <v>GOBIERNO AUTÓNOMO MUNICIPAL DE TOTORA</v>
      </c>
      <c r="C407" s="289" t="str">
        <f>+VLOOKUP(A407,'[2]PT RESUMEN ENTIDADES DEL SP'!$B$9:$C$2780,2,FALSE)</f>
        <v>Gobierno Autónomo Municipal de Totora</v>
      </c>
    </row>
    <row r="408" spans="1:3">
      <c r="A408" s="288">
        <v>1414</v>
      </c>
      <c r="B408" s="289" t="str">
        <f t="shared" si="6"/>
        <v>GOBIERNO AUTÓNOMO MUNICIPAL DE CORQUE</v>
      </c>
      <c r="C408" s="289" t="str">
        <f>+VLOOKUP(A408,'[2]PT RESUMEN ENTIDADES DEL SP'!$B$9:$C$2780,2,FALSE)</f>
        <v>Gobierno Autónomo Municipal de Corque</v>
      </c>
    </row>
    <row r="409" spans="1:3">
      <c r="A409" s="288">
        <v>1415</v>
      </c>
      <c r="B409" s="289" t="str">
        <f t="shared" si="6"/>
        <v>GOBIERNO AUTÓNOMO MUNICIPAL DE CHOQUECOTA</v>
      </c>
      <c r="C409" s="289" t="str">
        <f>+VLOOKUP(A409,'[2]PT RESUMEN ENTIDADES DEL SP'!$B$9:$C$2780,2,FALSE)</f>
        <v>Gobierno Autónomo Municipal de Choquecota</v>
      </c>
    </row>
    <row r="410" spans="1:3">
      <c r="A410" s="288">
        <v>1416</v>
      </c>
      <c r="B410" s="289" t="str">
        <f t="shared" si="6"/>
        <v>GOBIERNO AUTÓNOMO MUNICIPAL DE CURAHUARA DE CARANGAS</v>
      </c>
      <c r="C410" s="289" t="str">
        <f>+VLOOKUP(A410,'[2]PT RESUMEN ENTIDADES DEL SP'!$B$9:$C$2780,2,FALSE)</f>
        <v>Gobierno Autónomo Municipal de Curahuara de Carangas</v>
      </c>
    </row>
    <row r="411" spans="1:3">
      <c r="A411" s="288">
        <v>1417</v>
      </c>
      <c r="B411" s="289" t="str">
        <f t="shared" si="6"/>
        <v>GOBIERNO AUTÓNOMO MUNICIPAL DE TURCO</v>
      </c>
      <c r="C411" s="289" t="str">
        <f>+VLOOKUP(A411,'[2]PT RESUMEN ENTIDADES DEL SP'!$B$9:$C$2780,2,FALSE)</f>
        <v>Gobierno Autónomo Municipal de Turco</v>
      </c>
    </row>
    <row r="412" spans="1:3">
      <c r="A412" s="288">
        <v>1418</v>
      </c>
      <c r="B412" s="289" t="str">
        <f t="shared" si="6"/>
        <v>GOBIERNO AUTÓNOMO MUNICIPAL DE HUACHACALLA</v>
      </c>
      <c r="C412" s="289" t="str">
        <f>+VLOOKUP(A412,'[2]PT RESUMEN ENTIDADES DEL SP'!$B$9:$C$2780,2,FALSE)</f>
        <v>Gobierno Autónomo Municipal de Huachacalla</v>
      </c>
    </row>
    <row r="413" spans="1:3">
      <c r="A413" s="288">
        <v>1419</v>
      </c>
      <c r="B413" s="289" t="str">
        <f t="shared" si="6"/>
        <v>GOBIERNO AUTÓNOMO MUNICIPAL DE ESCARA</v>
      </c>
      <c r="C413" s="289" t="str">
        <f>+VLOOKUP(A413,'[2]PT RESUMEN ENTIDADES DEL SP'!$B$9:$C$2780,2,FALSE)</f>
        <v>Gobierno Autónomo Municipal de Escara</v>
      </c>
    </row>
    <row r="414" spans="1:3">
      <c r="A414" s="288">
        <v>1420</v>
      </c>
      <c r="B414" s="289" t="str">
        <f t="shared" si="6"/>
        <v>GOBIERNO AUTÓNOMO MUNICIPAL DE CRUZ DE MACHACAMARCA</v>
      </c>
      <c r="C414" s="289" t="str">
        <f>+VLOOKUP(A414,'[2]PT RESUMEN ENTIDADES DEL SP'!$B$9:$C$2780,2,FALSE)</f>
        <v>Gobierno Autónomo Municipal de Cruz de Machacamarca</v>
      </c>
    </row>
    <row r="415" spans="1:3">
      <c r="A415" s="288">
        <v>1421</v>
      </c>
      <c r="B415" s="289" t="str">
        <f t="shared" si="6"/>
        <v>GOBIERNO AUTÓNOMO MUNICIPAL DE YUNGUYO DE LITORAL</v>
      </c>
      <c r="C415" s="289" t="str">
        <f>+VLOOKUP(A415,'[2]PT RESUMEN ENTIDADES DEL SP'!$B$9:$C$2780,2,FALSE)</f>
        <v>Gobierno Autónomo Municipal de Yunguyo de Litoral</v>
      </c>
    </row>
    <row r="416" spans="1:3">
      <c r="A416" s="288">
        <v>1422</v>
      </c>
      <c r="B416" s="289" t="str">
        <f t="shared" si="6"/>
        <v>GOBIERNO AUTÓNOMO MUNICIPAL DE ESMERALDA</v>
      </c>
      <c r="C416" s="289" t="str">
        <f>+VLOOKUP(A416,'[2]PT RESUMEN ENTIDADES DEL SP'!$B$9:$C$2780,2,FALSE)</f>
        <v>Gobierno Autónomo Municipal de Esmeralda</v>
      </c>
    </row>
    <row r="417" spans="1:3">
      <c r="A417" s="288">
        <v>1423</v>
      </c>
      <c r="B417" s="289" t="str">
        <f t="shared" si="6"/>
        <v>GOBIERNO AUTÓNOMO MUNICIPAL DE TOLEDO</v>
      </c>
      <c r="C417" s="289" t="str">
        <f>+VLOOKUP(A417,'[2]PT RESUMEN ENTIDADES DEL SP'!$B$9:$C$2780,2,FALSE)</f>
        <v>Gobierno Autónomo Municipal de Toledo</v>
      </c>
    </row>
    <row r="418" spans="1:3">
      <c r="A418" s="288">
        <v>1424</v>
      </c>
      <c r="B418" s="289" t="str">
        <f t="shared" si="6"/>
        <v>GOBIERNO AUTÓNOMO MUNICIPAL DE ANDAMARCA (SANTIAGO DE ANDAMARCA)</v>
      </c>
      <c r="C418" s="289" t="str">
        <f>+VLOOKUP(A418,'[2]PT RESUMEN ENTIDADES DEL SP'!$B$9:$C$2780,2,FALSE)</f>
        <v>Gobierno Autónomo Municipal de Andamarca (Santiago de Andamarca)</v>
      </c>
    </row>
    <row r="419" spans="1:3">
      <c r="A419" s="288">
        <v>1425</v>
      </c>
      <c r="B419" s="289" t="str">
        <f t="shared" si="6"/>
        <v>GOBIERNO AUTÓNOMO MUNICIPAL DE BELÉN DE ANDAMARCA</v>
      </c>
      <c r="C419" s="289" t="str">
        <f>+VLOOKUP(A419,'[2]PT RESUMEN ENTIDADES DEL SP'!$B$9:$C$2780,2,FALSE)</f>
        <v>Gobierno Autónomo Municipal de Belén de Andamarca</v>
      </c>
    </row>
    <row r="420" spans="1:3">
      <c r="A420" s="288">
        <v>1427</v>
      </c>
      <c r="B420" s="289" t="str">
        <f t="shared" si="6"/>
        <v>GOBIERNO AUTÓNOMO MUNICIPAL DE PAMPA AULLAGAS</v>
      </c>
      <c r="C420" s="289" t="str">
        <f>+VLOOKUP(A420,'[2]PT RESUMEN ENTIDADES DEL SP'!$B$9:$C$2780,2,FALSE)</f>
        <v>Gobierno Autónomo Municipal de Pampa Aullagas</v>
      </c>
    </row>
    <row r="421" spans="1:3">
      <c r="A421" s="288">
        <v>1428</v>
      </c>
      <c r="B421" s="289" t="str">
        <f t="shared" si="6"/>
        <v>GOBIERNO AUTÓNOMO MUNICIPAL DE LA RIVERA</v>
      </c>
      <c r="C421" s="289" t="str">
        <f>+VLOOKUP(A421,'[2]PT RESUMEN ENTIDADES DEL SP'!$B$9:$C$2780,2,FALSE)</f>
        <v>Gobierno Autónomo Municipal de La Rivera</v>
      </c>
    </row>
    <row r="422" spans="1:3">
      <c r="A422" s="288">
        <v>1429</v>
      </c>
      <c r="B422" s="289" t="str">
        <f t="shared" si="6"/>
        <v>GOBIERNO AUTÓNOMO MUNICIPAL DE TODOS SANTOS</v>
      </c>
      <c r="C422" s="289" t="str">
        <f>+VLOOKUP(A422,'[2]PT RESUMEN ENTIDADES DEL SP'!$B$9:$C$2780,2,FALSE)</f>
        <v>Gobierno Autónomo Municipal de Todos Santos</v>
      </c>
    </row>
    <row r="423" spans="1:3">
      <c r="A423" s="288">
        <v>1430</v>
      </c>
      <c r="B423" s="289" t="str">
        <f t="shared" si="6"/>
        <v>GOBIERNO AUTÓNOMO MUNICIPAL DE CARANGAS</v>
      </c>
      <c r="C423" s="289" t="str">
        <f>+VLOOKUP(A423,'[2]PT RESUMEN ENTIDADES DEL SP'!$B$9:$C$2780,2,FALSE)</f>
        <v>Gobierno Autónomo Municipal de Carangas</v>
      </c>
    </row>
    <row r="424" spans="1:3">
      <c r="A424" s="288">
        <v>1431</v>
      </c>
      <c r="B424" s="289" t="str">
        <f t="shared" si="6"/>
        <v>GOBIERNO AUTÓNOMO MUNICIPAL DE SABAYA</v>
      </c>
      <c r="C424" s="289" t="str">
        <f>+VLOOKUP(A424,'[2]PT RESUMEN ENTIDADES DEL SP'!$B$9:$C$2780,2,FALSE)</f>
        <v>Gobierno Autónomo Municipal de Sabaya</v>
      </c>
    </row>
    <row r="425" spans="1:3">
      <c r="A425" s="288">
        <v>1432</v>
      </c>
      <c r="B425" s="289" t="str">
        <f t="shared" si="6"/>
        <v>GOBIERNO AUTÓNOMO MUNICIPAL DE COIPASA</v>
      </c>
      <c r="C425" s="289" t="str">
        <f>+VLOOKUP(A425,'[2]PT RESUMEN ENTIDADES DEL SP'!$B$9:$C$2780,2,FALSE)</f>
        <v>Gobierno Autónomo Municipal de Coipasa</v>
      </c>
    </row>
    <row r="426" spans="1:3">
      <c r="A426" s="288">
        <v>1434</v>
      </c>
      <c r="B426" s="289" t="str">
        <f t="shared" si="6"/>
        <v>GOBIERNO AUTÓNOMO MUNICIPAL DE HUAYLLAMARCA (SANTIAGO DE HUAYLLAMARCA)</v>
      </c>
      <c r="C426" s="289" t="str">
        <f>+VLOOKUP(A426,'[2]PT RESUMEN ENTIDADES DEL SP'!$B$9:$C$2780,2,FALSE)</f>
        <v>Gobierno Autónomo Municipal de Huayllamarca (Santiago de Huayllamarca)</v>
      </c>
    </row>
    <row r="427" spans="1:3">
      <c r="A427" s="288">
        <v>1435</v>
      </c>
      <c r="B427" s="289" t="str">
        <f t="shared" si="6"/>
        <v>GOBIERNO AUTÓNOMO MUNICIPAL DE SORACACHI</v>
      </c>
      <c r="C427" s="289" t="str">
        <f>+VLOOKUP(A427,'[2]PT RESUMEN ENTIDADES DEL SP'!$B$9:$C$2780,2,FALSE)</f>
        <v>Gobierno Autónomo Municipal de Soracachi</v>
      </c>
    </row>
    <row r="428" spans="1:3">
      <c r="A428" s="288">
        <v>1501</v>
      </c>
      <c r="B428" s="289" t="str">
        <f t="shared" si="6"/>
        <v>GOBIERNO AUTÓNOMO MUNICIPAL DE POTOSÍ</v>
      </c>
      <c r="C428" s="289" t="str">
        <f>+VLOOKUP(A428,'[2]PT RESUMEN ENTIDADES DEL SP'!$B$9:$C$2780,2,FALSE)</f>
        <v>Gobierno Autónomo Municipal de Potosí</v>
      </c>
    </row>
    <row r="429" spans="1:3">
      <c r="A429" s="288">
        <v>1502</v>
      </c>
      <c r="B429" s="289" t="str">
        <f t="shared" si="6"/>
        <v>GOBIERNO AUTÓNOMO MUNICIPAL DE TINGUIPAYA</v>
      </c>
      <c r="C429" s="289" t="str">
        <f>+VLOOKUP(A429,'[2]PT RESUMEN ENTIDADES DEL SP'!$B$9:$C$2780,2,FALSE)</f>
        <v>Gobierno Autónomo Municipal de Tinguipaya</v>
      </c>
    </row>
    <row r="430" spans="1:3">
      <c r="A430" s="288">
        <v>1503</v>
      </c>
      <c r="B430" s="289" t="str">
        <f t="shared" si="6"/>
        <v>GOBIERNO AUTÓNOMO MUNICIPAL DE YOCALLA</v>
      </c>
      <c r="C430" s="289" t="str">
        <f>+VLOOKUP(A430,'[2]PT RESUMEN ENTIDADES DEL SP'!$B$9:$C$2780,2,FALSE)</f>
        <v>Gobierno Autónomo Municipal de Yocalla</v>
      </c>
    </row>
    <row r="431" spans="1:3">
      <c r="A431" s="288">
        <v>1504</v>
      </c>
      <c r="B431" s="289" t="str">
        <f t="shared" si="6"/>
        <v>GOBIERNO AUTÓNOMO MUNICIPAL DE URMIRI</v>
      </c>
      <c r="C431" s="289" t="str">
        <f>+VLOOKUP(A431,'[2]PT RESUMEN ENTIDADES DEL SP'!$B$9:$C$2780,2,FALSE)</f>
        <v>Gobierno Autónomo Municipal de Urmiri</v>
      </c>
    </row>
    <row r="432" spans="1:3">
      <c r="A432" s="288">
        <v>1505</v>
      </c>
      <c r="B432" s="289" t="str">
        <f t="shared" si="6"/>
        <v>GOBIERNO AUTÓNOMO MUNICIPAL DE UNCÍA</v>
      </c>
      <c r="C432" s="289" t="str">
        <f>+VLOOKUP(A432,'[2]PT RESUMEN ENTIDADES DEL SP'!$B$9:$C$2780,2,FALSE)</f>
        <v>Gobierno Autónomo Municipal de Uncía</v>
      </c>
    </row>
    <row r="433" spans="1:3">
      <c r="A433" s="288">
        <v>1506</v>
      </c>
      <c r="B433" s="289" t="str">
        <f t="shared" si="6"/>
        <v>GOBIERNO AUTÓNOMO MUNICIPAL DE CHAYANTA</v>
      </c>
      <c r="C433" s="289" t="str">
        <f>+VLOOKUP(A433,'[2]PT RESUMEN ENTIDADES DEL SP'!$B$9:$C$2780,2,FALSE)</f>
        <v>Gobierno Autónomo Municipal de Chayanta</v>
      </c>
    </row>
    <row r="434" spans="1:3">
      <c r="A434" s="288">
        <v>1507</v>
      </c>
      <c r="B434" s="289" t="str">
        <f t="shared" si="6"/>
        <v>GOBIERNO AUTÓNOMO MUNICIPAL DE LLALLAGUA</v>
      </c>
      <c r="C434" s="289" t="str">
        <f>+VLOOKUP(A434,'[2]PT RESUMEN ENTIDADES DEL SP'!$B$9:$C$2780,2,FALSE)</f>
        <v>Gobierno Autónomo Municipal de Llallagua</v>
      </c>
    </row>
    <row r="435" spans="1:3">
      <c r="A435" s="288">
        <v>1508</v>
      </c>
      <c r="B435" s="289" t="str">
        <f t="shared" si="6"/>
        <v>GOBIERNO AUTÓNOMO MUNICIPAL DE BETANZOS</v>
      </c>
      <c r="C435" s="289" t="str">
        <f>+VLOOKUP(A435,'[2]PT RESUMEN ENTIDADES DEL SP'!$B$9:$C$2780,2,FALSE)</f>
        <v>Gobierno Autónomo Municipal de Betanzos</v>
      </c>
    </row>
    <row r="436" spans="1:3">
      <c r="A436" s="288">
        <v>1509</v>
      </c>
      <c r="B436" s="289" t="str">
        <f t="shared" si="6"/>
        <v>GOBIERNO AUTÓNOMO MUNICIPAL DE CHAQUI</v>
      </c>
      <c r="C436" s="289" t="str">
        <f>+VLOOKUP(A436,'[2]PT RESUMEN ENTIDADES DEL SP'!$B$9:$C$2780,2,FALSE)</f>
        <v>Gobierno Autónomo Municipal de Chaqui</v>
      </c>
    </row>
    <row r="437" spans="1:3">
      <c r="A437" s="288">
        <v>1510</v>
      </c>
      <c r="B437" s="289" t="str">
        <f t="shared" si="6"/>
        <v>GOBIERNO AUTÓNOMO MUNICIPAL DE TACOBAMBA</v>
      </c>
      <c r="C437" s="289" t="str">
        <f>+VLOOKUP(A437,'[2]PT RESUMEN ENTIDADES DEL SP'!$B$9:$C$2780,2,FALSE)</f>
        <v>Gobierno Autónomo Municipal de Tacobamba</v>
      </c>
    </row>
    <row r="438" spans="1:3">
      <c r="A438" s="288">
        <v>1511</v>
      </c>
      <c r="B438" s="289" t="str">
        <f t="shared" si="6"/>
        <v>GOBIERNO AUTÓNOMO MUNICIPAL DE COLQUECHACA</v>
      </c>
      <c r="C438" s="289" t="str">
        <f>+VLOOKUP(A438,'[2]PT RESUMEN ENTIDADES DEL SP'!$B$9:$C$2780,2,FALSE)</f>
        <v>Gobierno Autónomo Municipal de Colquechaca</v>
      </c>
    </row>
    <row r="439" spans="1:3">
      <c r="A439" s="288">
        <v>1512</v>
      </c>
      <c r="B439" s="289" t="str">
        <f t="shared" si="6"/>
        <v>GOBIERNO AUTÓNOMO MUNICIPAL DE RAVELO</v>
      </c>
      <c r="C439" s="289" t="str">
        <f>+VLOOKUP(A439,'[2]PT RESUMEN ENTIDADES DEL SP'!$B$9:$C$2780,2,FALSE)</f>
        <v>Gobierno Autónomo Municipal de Ravelo</v>
      </c>
    </row>
    <row r="440" spans="1:3">
      <c r="A440" s="288">
        <v>1513</v>
      </c>
      <c r="B440" s="289" t="str">
        <f t="shared" si="6"/>
        <v>GOBIERNO AUTÓNOMO MUNICIPAL DE POCOATA</v>
      </c>
      <c r="C440" s="289" t="str">
        <f>+VLOOKUP(A440,'[2]PT RESUMEN ENTIDADES DEL SP'!$B$9:$C$2780,2,FALSE)</f>
        <v>Gobierno Autónomo Municipal de Pocoata</v>
      </c>
    </row>
    <row r="441" spans="1:3">
      <c r="A441" s="288">
        <v>1514</v>
      </c>
      <c r="B441" s="289" t="str">
        <f t="shared" si="6"/>
        <v>GOBIERNO AUTÓNOMO MUNICIPAL DE OCURÍ</v>
      </c>
      <c r="C441" s="289" t="str">
        <f>+VLOOKUP(A441,'[2]PT RESUMEN ENTIDADES DEL SP'!$B$9:$C$2780,2,FALSE)</f>
        <v>Gobierno Autónomo Municipal de Ocurí</v>
      </c>
    </row>
    <row r="442" spans="1:3">
      <c r="A442" s="288">
        <v>1515</v>
      </c>
      <c r="B442" s="289" t="str">
        <f t="shared" si="6"/>
        <v>GOBIERNO AUTÓNOMO MUNICIPAL DE SAN PEDRO DE BUENA VISTA</v>
      </c>
      <c r="C442" s="289" t="str">
        <f>+VLOOKUP(A442,'[2]PT RESUMEN ENTIDADES DEL SP'!$B$9:$C$2780,2,FALSE)</f>
        <v>Gobierno Autónomo Municipal de San Pedro de Buena Vista</v>
      </c>
    </row>
    <row r="443" spans="1:3">
      <c r="A443" s="288">
        <v>1516</v>
      </c>
      <c r="B443" s="289" t="str">
        <f t="shared" si="6"/>
        <v>GOBIERNO AUTÓNOMO MUNICIPAL DE TORO TORO</v>
      </c>
      <c r="C443" s="289" t="str">
        <f>+VLOOKUP(A443,'[2]PT RESUMEN ENTIDADES DEL SP'!$B$9:$C$2780,2,FALSE)</f>
        <v>Gobierno Autónomo Municipal de Toro Toro</v>
      </c>
    </row>
    <row r="444" spans="1:3">
      <c r="A444" s="288">
        <v>1517</v>
      </c>
      <c r="B444" s="289" t="str">
        <f t="shared" si="6"/>
        <v>GOBIERNO AUTÓNOMO MUNICIPAL DE COTAGAITA</v>
      </c>
      <c r="C444" s="289" t="str">
        <f>+VLOOKUP(A444,'[2]PT RESUMEN ENTIDADES DEL SP'!$B$9:$C$2780,2,FALSE)</f>
        <v>Gobierno Autónomo Municipal de Cotagaita</v>
      </c>
    </row>
    <row r="445" spans="1:3">
      <c r="A445" s="288">
        <v>1518</v>
      </c>
      <c r="B445" s="289" t="str">
        <f t="shared" si="6"/>
        <v>GOBIERNO AUTÓNOMO MUNICIPAL DE VITICHI</v>
      </c>
      <c r="C445" s="289" t="str">
        <f>+VLOOKUP(A445,'[2]PT RESUMEN ENTIDADES DEL SP'!$B$9:$C$2780,2,FALSE)</f>
        <v>Gobierno Autónomo Municipal de Vitichi</v>
      </c>
    </row>
    <row r="446" spans="1:3">
      <c r="A446" s="288">
        <v>1519</v>
      </c>
      <c r="B446" s="289" t="str">
        <f t="shared" si="6"/>
        <v>GOBIERNO AUTÓNOMO MUNICIPAL DE TUPIZA</v>
      </c>
      <c r="C446" s="289" t="str">
        <f>+VLOOKUP(A446,'[2]PT RESUMEN ENTIDADES DEL SP'!$B$9:$C$2780,2,FALSE)</f>
        <v>Gobierno Autónomo Municipal de Tupiza</v>
      </c>
    </row>
    <row r="447" spans="1:3">
      <c r="A447" s="288">
        <v>1520</v>
      </c>
      <c r="B447" s="289" t="str">
        <f t="shared" si="6"/>
        <v>GOBIERNO AUTÓNOMO MUNICIPAL DE ATOCHA</v>
      </c>
      <c r="C447" s="289" t="str">
        <f>+VLOOKUP(A447,'[2]PT RESUMEN ENTIDADES DEL SP'!$B$9:$C$2780,2,FALSE)</f>
        <v>Gobierno Autónomo Municipal de Atocha</v>
      </c>
    </row>
    <row r="448" spans="1:3">
      <c r="A448" s="288">
        <v>1521</v>
      </c>
      <c r="B448" s="289" t="str">
        <f t="shared" si="6"/>
        <v>GOBIERNO AUTÓNOMO MUNICIPAL DE COLCHA"K" (VILLA MARTÍN)</v>
      </c>
      <c r="C448" s="289" t="str">
        <f>+VLOOKUP(A448,'[2]PT RESUMEN ENTIDADES DEL SP'!$B$9:$C$2780,2,FALSE)</f>
        <v>Gobierno Autónomo Municipal de Colcha"K" (Villa Martín)</v>
      </c>
    </row>
    <row r="449" spans="1:3">
      <c r="A449" s="288">
        <v>1522</v>
      </c>
      <c r="B449" s="289" t="str">
        <f t="shared" si="6"/>
        <v>GOBIERNO AUTÓNOMO MUNICIPAL DE SAN PEDRO DE QUEMES</v>
      </c>
      <c r="C449" s="289" t="str">
        <f>+VLOOKUP(A449,'[2]PT RESUMEN ENTIDADES DEL SP'!$B$9:$C$2780,2,FALSE)</f>
        <v>Gobierno Autónomo Municipal de San Pedro de Quemes</v>
      </c>
    </row>
    <row r="450" spans="1:3">
      <c r="A450" s="288">
        <v>1523</v>
      </c>
      <c r="B450" s="289" t="str">
        <f t="shared" si="6"/>
        <v>GOBIERNO AUTÓNOMO MUNICIPAL DE SAN PABLO DE LÍPEZ</v>
      </c>
      <c r="C450" s="289" t="str">
        <f>+VLOOKUP(A450,'[2]PT RESUMEN ENTIDADES DEL SP'!$B$9:$C$2780,2,FALSE)</f>
        <v>Gobierno Autónomo Municipal de San Pablo de Lípez</v>
      </c>
    </row>
    <row r="451" spans="1:3">
      <c r="A451" s="288">
        <v>1524</v>
      </c>
      <c r="B451" s="289" t="str">
        <f t="shared" si="6"/>
        <v>GOBIERNO AUTÓNOMO MUNICIPAL DE MOJINETE</v>
      </c>
      <c r="C451" s="289" t="str">
        <f>+VLOOKUP(A451,'[2]PT RESUMEN ENTIDADES DEL SP'!$B$9:$C$2780,2,FALSE)</f>
        <v>Gobierno Autónomo Municipal de Mojinete</v>
      </c>
    </row>
    <row r="452" spans="1:3">
      <c r="A452" s="288">
        <v>1525</v>
      </c>
      <c r="B452" s="289" t="str">
        <f t="shared" ref="B452:B515" si="7">+UPPER(C452)</f>
        <v>GOBIERNO AUTÓNOMO MUNICIPAL DE SAN ANTONIO DE ESMORUCO</v>
      </c>
      <c r="C452" s="289" t="str">
        <f>+VLOOKUP(A452,'[2]PT RESUMEN ENTIDADES DEL SP'!$B$9:$C$2780,2,FALSE)</f>
        <v>Gobierno Autónomo Municipal de San Antonio de Esmoruco</v>
      </c>
    </row>
    <row r="453" spans="1:3">
      <c r="A453" s="288">
        <v>1526</v>
      </c>
      <c r="B453" s="289" t="str">
        <f t="shared" si="7"/>
        <v>GOBIERNO AUTÓNOMO MUNICIPAL DE SACACA (VILLA DE SACACA)</v>
      </c>
      <c r="C453" s="289" t="str">
        <f>+VLOOKUP(A453,'[2]PT RESUMEN ENTIDADES DEL SP'!$B$9:$C$2780,2,FALSE)</f>
        <v>Gobierno Autónomo Municipal de Sacaca (Villa de Sacaca)</v>
      </c>
    </row>
    <row r="454" spans="1:3">
      <c r="A454" s="288">
        <v>1527</v>
      </c>
      <c r="B454" s="289" t="str">
        <f t="shared" si="7"/>
        <v>GOBIERNO AUTÓNOMO MUNICIPAL DE CARIPUYO</v>
      </c>
      <c r="C454" s="289" t="str">
        <f>+VLOOKUP(A454,'[2]PT RESUMEN ENTIDADES DEL SP'!$B$9:$C$2780,2,FALSE)</f>
        <v>Gobierno Autónomo Municipal de Caripuyo</v>
      </c>
    </row>
    <row r="455" spans="1:3">
      <c r="A455" s="288">
        <v>1528</v>
      </c>
      <c r="B455" s="289" t="str">
        <f t="shared" si="7"/>
        <v>GOBIERNO AUTÓNOMO MUNICIPAL DE PUNA (VILLA TALAVERA)</v>
      </c>
      <c r="C455" s="289" t="str">
        <f>+VLOOKUP(A455,'[2]PT RESUMEN ENTIDADES DEL SP'!$B$9:$C$2780,2,FALSE)</f>
        <v>Gobierno Autónomo Municipal de Puna (Villa Talavera)</v>
      </c>
    </row>
    <row r="456" spans="1:3">
      <c r="A456" s="288">
        <v>1529</v>
      </c>
      <c r="B456" s="289" t="str">
        <f t="shared" si="7"/>
        <v>GOBIERNO AUTÓNOMO MUNICIPAL DE CAIZA "D"</v>
      </c>
      <c r="C456" s="289" t="str">
        <f>+VLOOKUP(A456,'[2]PT RESUMEN ENTIDADES DEL SP'!$B$9:$C$2780,2,FALSE)</f>
        <v>Gobierno Autónomo Municipal de Caiza "D"</v>
      </c>
    </row>
    <row r="457" spans="1:3">
      <c r="A457" s="288">
        <v>1530</v>
      </c>
      <c r="B457" s="289" t="str">
        <f t="shared" si="7"/>
        <v>GOBIERNO AUTÓNOMO MUNICIPAL DE UYUNI</v>
      </c>
      <c r="C457" s="289" t="str">
        <f>+VLOOKUP(A457,'[2]PT RESUMEN ENTIDADES DEL SP'!$B$9:$C$2780,2,FALSE)</f>
        <v>Gobierno Autónomo Municipal de Uyuni</v>
      </c>
    </row>
    <row r="458" spans="1:3">
      <c r="A458" s="288">
        <v>1531</v>
      </c>
      <c r="B458" s="289" t="str">
        <f t="shared" si="7"/>
        <v>GOBIERNO AUTÓNOMO MUNICIPAL DE TOMAVE</v>
      </c>
      <c r="C458" s="289" t="str">
        <f>+VLOOKUP(A458,'[2]PT RESUMEN ENTIDADES DEL SP'!$B$9:$C$2780,2,FALSE)</f>
        <v>Gobierno Autónomo Municipal de Tomave</v>
      </c>
    </row>
    <row r="459" spans="1:3">
      <c r="A459" s="288">
        <v>1532</v>
      </c>
      <c r="B459" s="289" t="str">
        <f t="shared" si="7"/>
        <v>GOBIERNO AUTÓNOMO MUNICIPAL DE PORCO</v>
      </c>
      <c r="C459" s="289" t="str">
        <f>+VLOOKUP(A459,'[2]PT RESUMEN ENTIDADES DEL SP'!$B$9:$C$2780,2,FALSE)</f>
        <v>Gobierno Autónomo Municipal de Porco</v>
      </c>
    </row>
    <row r="460" spans="1:3">
      <c r="A460" s="288">
        <v>1533</v>
      </c>
      <c r="B460" s="289" t="str">
        <f t="shared" si="7"/>
        <v>GOBIERNO AUTÓNOMO MUNICIPAL DE ARAMPAMPA</v>
      </c>
      <c r="C460" s="289" t="str">
        <f>+VLOOKUP(A460,'[2]PT RESUMEN ENTIDADES DEL SP'!$B$9:$C$2780,2,FALSE)</f>
        <v>Gobierno Autónomo Municipal de Arampampa</v>
      </c>
    </row>
    <row r="461" spans="1:3">
      <c r="A461" s="288">
        <v>1534</v>
      </c>
      <c r="B461" s="289" t="str">
        <f t="shared" si="7"/>
        <v>GOBIERNO AUTÓNOMO MUNICIPAL DE ACASIO</v>
      </c>
      <c r="C461" s="289" t="str">
        <f>+VLOOKUP(A461,'[2]PT RESUMEN ENTIDADES DEL SP'!$B$9:$C$2780,2,FALSE)</f>
        <v>Gobierno Autónomo Municipal de Acasio</v>
      </c>
    </row>
    <row r="462" spans="1:3">
      <c r="A462" s="288">
        <v>1535</v>
      </c>
      <c r="B462" s="289" t="str">
        <f t="shared" si="7"/>
        <v>GOBIERNO AUTÓNOMO MUNICIPAL DE LLICA</v>
      </c>
      <c r="C462" s="289" t="str">
        <f>+VLOOKUP(A462,'[2]PT RESUMEN ENTIDADES DEL SP'!$B$9:$C$2780,2,FALSE)</f>
        <v>Gobierno Autónomo Municipal de Llica</v>
      </c>
    </row>
    <row r="463" spans="1:3">
      <c r="A463" s="288">
        <v>1536</v>
      </c>
      <c r="B463" s="289" t="str">
        <f t="shared" si="7"/>
        <v>GOBIERNO AUTÓNOMO MUNICIPAL DE TAHUA</v>
      </c>
      <c r="C463" s="289" t="str">
        <f>+VLOOKUP(A463,'[2]PT RESUMEN ENTIDADES DEL SP'!$B$9:$C$2780,2,FALSE)</f>
        <v>Gobierno Autónomo Municipal de Tahua</v>
      </c>
    </row>
    <row r="464" spans="1:3">
      <c r="A464" s="288">
        <v>1537</v>
      </c>
      <c r="B464" s="289" t="str">
        <f t="shared" si="7"/>
        <v>GOBIERNO AUTÓNOMO MUNICIPAL DE VILLAZÓN</v>
      </c>
      <c r="C464" s="289" t="str">
        <f>+VLOOKUP(A464,'[2]PT RESUMEN ENTIDADES DEL SP'!$B$9:$C$2780,2,FALSE)</f>
        <v>Gobierno Autónomo Municipal de Villazón</v>
      </c>
    </row>
    <row r="465" spans="1:3">
      <c r="A465" s="288">
        <v>1538</v>
      </c>
      <c r="B465" s="289" t="str">
        <f t="shared" si="7"/>
        <v>GOBIERNO AUTÓNOMO MUNICIPAL DE SAN AGUSTÍN</v>
      </c>
      <c r="C465" s="289" t="str">
        <f>+VLOOKUP(A465,'[2]PT RESUMEN ENTIDADES DEL SP'!$B$9:$C$2780,2,FALSE)</f>
        <v>Gobierno Autónomo Municipal de San Agustín</v>
      </c>
    </row>
    <row r="466" spans="1:3">
      <c r="A466" s="288">
        <v>1539</v>
      </c>
      <c r="B466" s="289" t="str">
        <f t="shared" si="7"/>
        <v>GOBIERNO AUTÓNOMO MUNICIPAL DE CKOCHAS</v>
      </c>
      <c r="C466" s="289" t="str">
        <f>+VLOOKUP(A466,'[2]PT RESUMEN ENTIDADES DEL SP'!$B$9:$C$2780,2,FALSE)</f>
        <v>Gobierno Autónomo Municipal de Ckochas</v>
      </c>
    </row>
    <row r="467" spans="1:3">
      <c r="A467" s="288">
        <v>1540</v>
      </c>
      <c r="B467" s="289" t="str">
        <f t="shared" si="7"/>
        <v>GOBIERNO AUTÓNOMO MUNICIPAL DE CHUQUIHUTA AYLLU JUCUMANI</v>
      </c>
      <c r="C467" s="289" t="str">
        <f>+VLOOKUP(A467,'[2]PT RESUMEN ENTIDADES DEL SP'!$B$9:$C$2780,2,FALSE)</f>
        <v>Gobierno Autónomo Municipal de Chuquihuta Ayllu Jucumani</v>
      </c>
    </row>
    <row r="468" spans="1:3">
      <c r="A468" s="288">
        <v>1541</v>
      </c>
      <c r="B468" s="289" t="str">
        <f t="shared" si="7"/>
        <v>GOBIERNO AUTÓNOMO MUNICIPAL DE SAN PEDRO DE MACHA</v>
      </c>
      <c r="C468" s="289" t="str">
        <f>+VLOOKUP(A468,'[2]PT RESUMEN ENTIDADES DEL SP'!$B$9:$C$2780,2,FALSE)</f>
        <v>Gobierno Autónomo Municipal de San Pedro de Macha</v>
      </c>
    </row>
    <row r="469" spans="1:3">
      <c r="A469" s="288">
        <v>1601</v>
      </c>
      <c r="B469" s="289" t="str">
        <f t="shared" si="7"/>
        <v>GOBIERNO AUTÓNOMO MUNICIPAL DE TARIJA</v>
      </c>
      <c r="C469" s="289" t="str">
        <f>+VLOOKUP(A469,'[2]PT RESUMEN ENTIDADES DEL SP'!$B$9:$C$2780,2,FALSE)</f>
        <v>Gobierno Autónomo Municipal de Tarija</v>
      </c>
    </row>
    <row r="470" spans="1:3">
      <c r="A470" s="288">
        <v>1602</v>
      </c>
      <c r="B470" s="289" t="str">
        <f t="shared" si="7"/>
        <v>GOBIERNO AUTÓNOMO MUNICIPAL DE PADCAYA</v>
      </c>
      <c r="C470" s="289" t="str">
        <f>+VLOOKUP(A470,'[2]PT RESUMEN ENTIDADES DEL SP'!$B$9:$C$2780,2,FALSE)</f>
        <v>Gobierno Autónomo Municipal de Padcaya</v>
      </c>
    </row>
    <row r="471" spans="1:3">
      <c r="A471" s="288">
        <v>1603</v>
      </c>
      <c r="B471" s="289" t="str">
        <f t="shared" si="7"/>
        <v>GOBIERNO AUTÓNOMO MUNICIPAL DE BERMEJO</v>
      </c>
      <c r="C471" s="289" t="str">
        <f>+VLOOKUP(A471,'[2]PT RESUMEN ENTIDADES DEL SP'!$B$9:$C$2780,2,FALSE)</f>
        <v>Gobierno Autónomo Municipal de Bermejo</v>
      </c>
    </row>
    <row r="472" spans="1:3">
      <c r="A472" s="288">
        <v>1604</v>
      </c>
      <c r="B472" s="289" t="str">
        <f t="shared" si="7"/>
        <v>GOBIERNO AUTÓNOMO MUNICIPAL DE YACUIBA</v>
      </c>
      <c r="C472" s="289" t="str">
        <f>+VLOOKUP(A472,'[2]PT RESUMEN ENTIDADES DEL SP'!$B$9:$C$2780,2,FALSE)</f>
        <v>Gobierno Autónomo Municipal de Yacuiba</v>
      </c>
    </row>
    <row r="473" spans="1:3">
      <c r="A473" s="288">
        <v>1605</v>
      </c>
      <c r="B473" s="289" t="str">
        <f t="shared" si="7"/>
        <v>GOBIERNO AUTÓNOMO MUNICIPAL DE CARAPARÍ</v>
      </c>
      <c r="C473" s="289" t="str">
        <f>+VLOOKUP(A473,'[2]PT RESUMEN ENTIDADES DEL SP'!$B$9:$C$2780,2,FALSE)</f>
        <v>Gobierno Autónomo Municipal de Caraparí</v>
      </c>
    </row>
    <row r="474" spans="1:3">
      <c r="A474" s="288">
        <v>1606</v>
      </c>
      <c r="B474" s="289" t="str">
        <f t="shared" si="7"/>
        <v>GOBIERNO AUTÓNOMO MUNICIPAL DE VILLAMONTES</v>
      </c>
      <c r="C474" s="289" t="str">
        <f>+VLOOKUP(A474,'[2]PT RESUMEN ENTIDADES DEL SP'!$B$9:$C$2780,2,FALSE)</f>
        <v>Gobierno Autónomo Municipal de Villamontes</v>
      </c>
    </row>
    <row r="475" spans="1:3">
      <c r="A475" s="288">
        <v>1607</v>
      </c>
      <c r="B475" s="289" t="str">
        <f t="shared" si="7"/>
        <v>GOBIERNO AUTÓNOMO MUNICIPAL DE URIONDO (CONCEPCIÓN)</v>
      </c>
      <c r="C475" s="289" t="str">
        <f>+VLOOKUP(A475,'[2]PT RESUMEN ENTIDADES DEL SP'!$B$9:$C$2780,2,FALSE)</f>
        <v>Gobierno Autónomo Municipal de Uriondo (Concepción)</v>
      </c>
    </row>
    <row r="476" spans="1:3">
      <c r="A476" s="288">
        <v>1608</v>
      </c>
      <c r="B476" s="289" t="str">
        <f t="shared" si="7"/>
        <v>GOBIERNO AUTÓNOMO MUNICIPAL DE YUNCHARA</v>
      </c>
      <c r="C476" s="289" t="str">
        <f>+VLOOKUP(A476,'[2]PT RESUMEN ENTIDADES DEL SP'!$B$9:$C$2780,2,FALSE)</f>
        <v>Gobierno Autónomo Municipal de Yunchara</v>
      </c>
    </row>
    <row r="477" spans="1:3">
      <c r="A477" s="288">
        <v>1609</v>
      </c>
      <c r="B477" s="289" t="str">
        <f t="shared" si="7"/>
        <v>GOBIERNO AUTÓNOMO MUNICIPAL DE SAN LORENZO</v>
      </c>
      <c r="C477" s="289" t="str">
        <f>+VLOOKUP(A477,'[2]PT RESUMEN ENTIDADES DEL SP'!$B$9:$C$2780,2,FALSE)</f>
        <v>Gobierno Autónomo Municipal de San Lorenzo</v>
      </c>
    </row>
    <row r="478" spans="1:3">
      <c r="A478" s="288">
        <v>1610</v>
      </c>
      <c r="B478" s="289" t="str">
        <f t="shared" si="7"/>
        <v>GOBIERNO AUTÓNOMO MUNICIPAL DE EL PUENTE</v>
      </c>
      <c r="C478" s="289" t="str">
        <f>+VLOOKUP(A478,'[2]PT RESUMEN ENTIDADES DEL SP'!$B$9:$C$2780,2,FALSE)</f>
        <v>Gobierno Autónomo Municipal de El Puente</v>
      </c>
    </row>
    <row r="479" spans="1:3">
      <c r="A479" s="288">
        <v>1611</v>
      </c>
      <c r="B479" s="289" t="str">
        <f t="shared" si="7"/>
        <v>GOBIERNO AUTÓNOMO MUNICIPAL DE ENTRE RÍOS</v>
      </c>
      <c r="C479" s="289" t="str">
        <f>+VLOOKUP(A479,'[2]PT RESUMEN ENTIDADES DEL SP'!$B$9:$C$2780,2,FALSE)</f>
        <v>Gobierno Autónomo Municipal de Entre Ríos</v>
      </c>
    </row>
    <row r="480" spans="1:3">
      <c r="A480" s="288">
        <v>1701</v>
      </c>
      <c r="B480" s="289" t="str">
        <f t="shared" si="7"/>
        <v>GOBIERNO AUTÓNOMO MUNICIPAL DE SANTA CRUZ DE LA SIERRA</v>
      </c>
      <c r="C480" s="289" t="str">
        <f>+VLOOKUP(A480,'[2]PT RESUMEN ENTIDADES DEL SP'!$B$9:$C$2780,2,FALSE)</f>
        <v>Gobierno Autónomo Municipal de Santa Cruz de La Sierra</v>
      </c>
    </row>
    <row r="481" spans="1:3">
      <c r="A481" s="288">
        <v>1702</v>
      </c>
      <c r="B481" s="289" t="str">
        <f t="shared" si="7"/>
        <v>GOBIERNO AUTÓNOMO MUNICIPAL DE COTOCA</v>
      </c>
      <c r="C481" s="289" t="str">
        <f>+VLOOKUP(A481,'[2]PT RESUMEN ENTIDADES DEL SP'!$B$9:$C$2780,2,FALSE)</f>
        <v>Gobierno Autónomo Municipal de Cotoca</v>
      </c>
    </row>
    <row r="482" spans="1:3">
      <c r="A482" s="288">
        <v>1703</v>
      </c>
      <c r="B482" s="289" t="str">
        <f t="shared" si="7"/>
        <v>GOBIERNO AUTÓNOMO MUNICIPAL DE PORONGO (AYACUCHO)</v>
      </c>
      <c r="C482" s="289" t="str">
        <f>+VLOOKUP(A482,'[2]PT RESUMEN ENTIDADES DEL SP'!$B$9:$C$2780,2,FALSE)</f>
        <v>Gobierno Autónomo Municipal de Porongo (Ayacucho)</v>
      </c>
    </row>
    <row r="483" spans="1:3">
      <c r="A483" s="288">
        <v>1704</v>
      </c>
      <c r="B483" s="289" t="str">
        <f t="shared" si="7"/>
        <v>GOBIERNO AUTÓNOMO MUNICIPAL DE LA GUARDIA</v>
      </c>
      <c r="C483" s="289" t="str">
        <f>+VLOOKUP(A483,'[2]PT RESUMEN ENTIDADES DEL SP'!$B$9:$C$2780,2,FALSE)</f>
        <v>Gobierno Autónomo Municipal de La Guardia</v>
      </c>
    </row>
    <row r="484" spans="1:3">
      <c r="A484" s="288">
        <v>1705</v>
      </c>
      <c r="B484" s="289" t="str">
        <f t="shared" si="7"/>
        <v>GOBIERNO AUTÓNOMO MUNICIPAL DE EL TORNO</v>
      </c>
      <c r="C484" s="289" t="str">
        <f>+VLOOKUP(A484,'[2]PT RESUMEN ENTIDADES DEL SP'!$B$9:$C$2780,2,FALSE)</f>
        <v>Gobierno Autónomo Municipal de El Torno</v>
      </c>
    </row>
    <row r="485" spans="1:3">
      <c r="A485" s="288">
        <v>1706</v>
      </c>
      <c r="B485" s="289" t="str">
        <f t="shared" si="7"/>
        <v>GOBIERNO AUTÓNOMO MUNICIPAL DE WARNES</v>
      </c>
      <c r="C485" s="289" t="str">
        <f>+VLOOKUP(A485,'[2]PT RESUMEN ENTIDADES DEL SP'!$B$9:$C$2780,2,FALSE)</f>
        <v>Gobierno Autónomo Municipal de Warnes</v>
      </c>
    </row>
    <row r="486" spans="1:3">
      <c r="A486" s="288">
        <v>1707</v>
      </c>
      <c r="B486" s="289" t="str">
        <f t="shared" si="7"/>
        <v>GOBIERNO AUTÓNOMO MUNICIPAL DE SAN IGNACIO (SAN IGNACIO DE VELASCO)</v>
      </c>
      <c r="C486" s="289" t="str">
        <f>+VLOOKUP(A486,'[2]PT RESUMEN ENTIDADES DEL SP'!$B$9:$C$2780,2,FALSE)</f>
        <v>Gobierno Autónomo Municipal de San Ignacio (San Ignacio de Velasco)</v>
      </c>
    </row>
    <row r="487" spans="1:3">
      <c r="A487" s="288">
        <v>1708</v>
      </c>
      <c r="B487" s="289" t="str">
        <f t="shared" si="7"/>
        <v>GOBIERNO AUTÓNOMO MUNICIPAL DE SAN MIGUEL (SAN MIGUEL DE VELASCO)</v>
      </c>
      <c r="C487" s="289" t="str">
        <f>+VLOOKUP(A487,'[2]PT RESUMEN ENTIDADES DEL SP'!$B$9:$C$2780,2,FALSE)</f>
        <v>Gobierno Autónomo Municipal de San Miguel (San Miguel de Velasco)</v>
      </c>
    </row>
    <row r="488" spans="1:3">
      <c r="A488" s="288">
        <v>1709</v>
      </c>
      <c r="B488" s="289" t="str">
        <f t="shared" si="7"/>
        <v>GOBIERNO AUTÓNOMO MUNICIPAL DE SAN RAFAEL</v>
      </c>
      <c r="C488" s="289" t="str">
        <f>+VLOOKUP(A488,'[2]PT RESUMEN ENTIDADES DEL SP'!$B$9:$C$2780,2,FALSE)</f>
        <v>Gobierno Autónomo Municipal de San Rafael</v>
      </c>
    </row>
    <row r="489" spans="1:3">
      <c r="A489" s="288">
        <v>1710</v>
      </c>
      <c r="B489" s="289" t="str">
        <f t="shared" si="7"/>
        <v>GOBIERNO AUTÓNOMO MUNICIPAL DE BUENA VISTA</v>
      </c>
      <c r="C489" s="289" t="str">
        <f>+VLOOKUP(A489,'[2]PT RESUMEN ENTIDADES DEL SP'!$B$9:$C$2780,2,FALSE)</f>
        <v>Gobierno Autónomo Municipal de Buena Vista</v>
      </c>
    </row>
    <row r="490" spans="1:3">
      <c r="A490" s="288">
        <v>1711</v>
      </c>
      <c r="B490" s="289" t="str">
        <f t="shared" si="7"/>
        <v>GOBIERNO AUTÓNOMO MUNICIPAL DE SAN CARLOS</v>
      </c>
      <c r="C490" s="289" t="str">
        <f>+VLOOKUP(A490,'[2]PT RESUMEN ENTIDADES DEL SP'!$B$9:$C$2780,2,FALSE)</f>
        <v>Gobierno Autónomo Municipal de San Carlos</v>
      </c>
    </row>
    <row r="491" spans="1:3">
      <c r="A491" s="288">
        <v>1712</v>
      </c>
      <c r="B491" s="289" t="str">
        <f t="shared" si="7"/>
        <v>GOBIERNO AUTÓNOMO MUNICIPAL DE YAPACANÍ</v>
      </c>
      <c r="C491" s="289" t="str">
        <f>+VLOOKUP(A491,'[2]PT RESUMEN ENTIDADES DEL SP'!$B$9:$C$2780,2,FALSE)</f>
        <v>Gobierno Autónomo Municipal de Yapacaní</v>
      </c>
    </row>
    <row r="492" spans="1:3">
      <c r="A492" s="288">
        <v>1713</v>
      </c>
      <c r="B492" s="289" t="str">
        <f t="shared" si="7"/>
        <v>GOBIERNO AUTÓNOMO MUNICIPAL DE SAN JOSÉ</v>
      </c>
      <c r="C492" s="289" t="str">
        <f>+VLOOKUP(A492,'[2]PT RESUMEN ENTIDADES DEL SP'!$B$9:$C$2780,2,FALSE)</f>
        <v>Gobierno Autónomo Municipal de San José</v>
      </c>
    </row>
    <row r="493" spans="1:3">
      <c r="A493" s="288">
        <v>1714</v>
      </c>
      <c r="B493" s="289" t="str">
        <f t="shared" si="7"/>
        <v>GOBIERNO AUTÓNOMO MUNICIPAL DE PAILÓN</v>
      </c>
      <c r="C493" s="289" t="str">
        <f>+VLOOKUP(A493,'[2]PT RESUMEN ENTIDADES DEL SP'!$B$9:$C$2780,2,FALSE)</f>
        <v>Gobierno Autónomo Municipal de Pailón</v>
      </c>
    </row>
    <row r="494" spans="1:3">
      <c r="A494" s="288">
        <v>1715</v>
      </c>
      <c r="B494" s="289" t="str">
        <f t="shared" si="7"/>
        <v>GOBIERNO AUTÓNOMO MUNICIPAL DE ROBORÉ</v>
      </c>
      <c r="C494" s="289" t="str">
        <f>+VLOOKUP(A494,'[2]PT RESUMEN ENTIDADES DEL SP'!$B$9:$C$2780,2,FALSE)</f>
        <v>Gobierno Autónomo Municipal de Roboré</v>
      </c>
    </row>
    <row r="495" spans="1:3">
      <c r="A495" s="288">
        <v>1716</v>
      </c>
      <c r="B495" s="289" t="str">
        <f t="shared" si="7"/>
        <v>GOBIERNO AUTÓNOMO MUNICIPAL DE PORTACHUELO</v>
      </c>
      <c r="C495" s="289" t="str">
        <f>+VLOOKUP(A495,'[2]PT RESUMEN ENTIDADES DEL SP'!$B$9:$C$2780,2,FALSE)</f>
        <v>Gobierno Autónomo Municipal de Portachuelo</v>
      </c>
    </row>
    <row r="496" spans="1:3">
      <c r="A496" s="288">
        <v>1717</v>
      </c>
      <c r="B496" s="289" t="str">
        <f t="shared" si="7"/>
        <v>GOBIERNO AUTÓNOMO MUNICIPAL DE SANTA ROSA DEL SARA</v>
      </c>
      <c r="C496" s="289" t="str">
        <f>+VLOOKUP(A496,'[2]PT RESUMEN ENTIDADES DEL SP'!$B$9:$C$2780,2,FALSE)</f>
        <v>Gobierno Autónomo Municipal de Santa Rosa del Sara</v>
      </c>
    </row>
    <row r="497" spans="1:3">
      <c r="A497" s="288">
        <v>1718</v>
      </c>
      <c r="B497" s="289" t="str">
        <f t="shared" si="7"/>
        <v>GOBIERNO AUTÓNOMO MUNICIPAL DE LAGUNILLAS</v>
      </c>
      <c r="C497" s="289" t="str">
        <f>+VLOOKUP(A497,'[2]PT RESUMEN ENTIDADES DEL SP'!$B$9:$C$2780,2,FALSE)</f>
        <v>Gobierno Autónomo Municipal de Lagunillas</v>
      </c>
    </row>
    <row r="498" spans="1:3">
      <c r="A498" s="288">
        <v>1720</v>
      </c>
      <c r="B498" s="289" t="str">
        <f t="shared" si="7"/>
        <v>GOBIERNO AUTÓNOMO MUNICIPAL DE CABEZAS</v>
      </c>
      <c r="C498" s="289" t="str">
        <f>+VLOOKUP(A498,'[2]PT RESUMEN ENTIDADES DEL SP'!$B$9:$C$2780,2,FALSE)</f>
        <v>Gobierno Autónomo Municipal de Cabezas</v>
      </c>
    </row>
    <row r="499" spans="1:3">
      <c r="A499" s="288">
        <v>1721</v>
      </c>
      <c r="B499" s="289" t="str">
        <f t="shared" si="7"/>
        <v>GOBIERNO AUTÓNOMO MUNICIPAL DE CUEVO</v>
      </c>
      <c r="C499" s="289" t="str">
        <f>+VLOOKUP(A499,'[2]PT RESUMEN ENTIDADES DEL SP'!$B$9:$C$2780,2,FALSE)</f>
        <v>Gobierno Autónomo Municipal de Cuevo</v>
      </c>
    </row>
    <row r="500" spans="1:3">
      <c r="A500" s="288">
        <v>1723</v>
      </c>
      <c r="B500" s="289" t="str">
        <f t="shared" si="7"/>
        <v>GOBIERNO AUTÓNOMO MUNICIPAL DE CAMIRI</v>
      </c>
      <c r="C500" s="289" t="str">
        <f>+VLOOKUP(A500,'[2]PT RESUMEN ENTIDADES DEL SP'!$B$9:$C$2780,2,FALSE)</f>
        <v>Gobierno Autónomo Municipal de Camiri</v>
      </c>
    </row>
    <row r="501" spans="1:3">
      <c r="A501" s="288">
        <v>1724</v>
      </c>
      <c r="B501" s="289" t="str">
        <f t="shared" si="7"/>
        <v>GOBIERNO AUTÓNOMO MUNICIPAL DE BOYUIBE</v>
      </c>
      <c r="C501" s="289" t="str">
        <f>+VLOOKUP(A501,'[2]PT RESUMEN ENTIDADES DEL SP'!$B$9:$C$2780,2,FALSE)</f>
        <v>Gobierno Autónomo Municipal de Boyuibe</v>
      </c>
    </row>
    <row r="502" spans="1:3">
      <c r="A502" s="288">
        <v>1725</v>
      </c>
      <c r="B502" s="289" t="str">
        <f t="shared" si="7"/>
        <v>GOBIERNO AUTÓNOMO MUNICIPAL DE VALLEGRANDE</v>
      </c>
      <c r="C502" s="289" t="str">
        <f>+VLOOKUP(A502,'[2]PT RESUMEN ENTIDADES DEL SP'!$B$9:$C$2780,2,FALSE)</f>
        <v>Gobierno Autónomo Municipal de Vallegrande</v>
      </c>
    </row>
    <row r="503" spans="1:3">
      <c r="A503" s="288">
        <v>1726</v>
      </c>
      <c r="B503" s="289" t="str">
        <f t="shared" si="7"/>
        <v>GOBIERNO AUTÓNOMO MUNICIPAL DE TRIGAL</v>
      </c>
      <c r="C503" s="289" t="str">
        <f>+VLOOKUP(A503,'[2]PT RESUMEN ENTIDADES DEL SP'!$B$9:$C$2780,2,FALSE)</f>
        <v>Gobierno Autónomo Municipal de Trigal</v>
      </c>
    </row>
    <row r="504" spans="1:3">
      <c r="A504" s="288">
        <v>1727</v>
      </c>
      <c r="B504" s="289" t="str">
        <f t="shared" si="7"/>
        <v>GOBIERNO AUTÓNOMO MUNICIPAL DE MORO MORO</v>
      </c>
      <c r="C504" s="289" t="str">
        <f>+VLOOKUP(A504,'[2]PT RESUMEN ENTIDADES DEL SP'!$B$9:$C$2780,2,FALSE)</f>
        <v>Gobierno Autónomo Municipal de Moro Moro</v>
      </c>
    </row>
    <row r="505" spans="1:3">
      <c r="A505" s="288">
        <v>1728</v>
      </c>
      <c r="B505" s="289" t="str">
        <f t="shared" si="7"/>
        <v>GOBIERNO AUTÓNOMO MUNICIPAL DE POSTRER VALLE</v>
      </c>
      <c r="C505" s="289" t="str">
        <f>+VLOOKUP(A505,'[2]PT RESUMEN ENTIDADES DEL SP'!$B$9:$C$2780,2,FALSE)</f>
        <v>Gobierno Autónomo Municipal de Postrer Valle</v>
      </c>
    </row>
    <row r="506" spans="1:3">
      <c r="A506" s="288">
        <v>1729</v>
      </c>
      <c r="B506" s="289" t="str">
        <f t="shared" si="7"/>
        <v>GOBIERNO AUTÓNOMO MUNICIPAL DE PUCARA</v>
      </c>
      <c r="C506" s="289" t="str">
        <f>+VLOOKUP(A506,'[2]PT RESUMEN ENTIDADES DEL SP'!$B$9:$C$2780,2,FALSE)</f>
        <v>Gobierno Autónomo Municipal de Pucara</v>
      </c>
    </row>
    <row r="507" spans="1:3">
      <c r="A507" s="288">
        <v>1730</v>
      </c>
      <c r="B507" s="289" t="str">
        <f t="shared" si="7"/>
        <v>GOBIERNO AUTÓNOMO MUNICIPAL DE SAMAIPATA</v>
      </c>
      <c r="C507" s="289" t="str">
        <f>+VLOOKUP(A507,'[2]PT RESUMEN ENTIDADES DEL SP'!$B$9:$C$2780,2,FALSE)</f>
        <v>Gobierno Autónomo Municipal de Samaipata</v>
      </c>
    </row>
    <row r="508" spans="1:3">
      <c r="A508" s="288">
        <v>1731</v>
      </c>
      <c r="B508" s="289" t="str">
        <f t="shared" si="7"/>
        <v>GOBIERNO AUTÓNOMO MUNICIPAL DE PAMPA GRANDE</v>
      </c>
      <c r="C508" s="289" t="str">
        <f>+VLOOKUP(A508,'[2]PT RESUMEN ENTIDADES DEL SP'!$B$9:$C$2780,2,FALSE)</f>
        <v>Gobierno Autónomo Municipal de Pampa Grande</v>
      </c>
    </row>
    <row r="509" spans="1:3">
      <c r="A509" s="288">
        <v>1732</v>
      </c>
      <c r="B509" s="289" t="str">
        <f t="shared" si="7"/>
        <v>GOBIERNO AUTÓNOMO MUNICIPAL DE MAIRANA</v>
      </c>
      <c r="C509" s="289" t="str">
        <f>+VLOOKUP(A509,'[2]PT RESUMEN ENTIDADES DEL SP'!$B$9:$C$2780,2,FALSE)</f>
        <v>Gobierno Autónomo Municipal de Mairana</v>
      </c>
    </row>
    <row r="510" spans="1:3">
      <c r="A510" s="288">
        <v>1733</v>
      </c>
      <c r="B510" s="289" t="str">
        <f t="shared" si="7"/>
        <v>GOBIERNO AUTÓNOMO MUNICIPAL DE QUIRUSILLAS</v>
      </c>
      <c r="C510" s="289" t="str">
        <f>+VLOOKUP(A510,'[2]PT RESUMEN ENTIDADES DEL SP'!$B$9:$C$2780,2,FALSE)</f>
        <v>Gobierno Autónomo Municipal de Quirusillas</v>
      </c>
    </row>
    <row r="511" spans="1:3">
      <c r="A511" s="288">
        <v>1734</v>
      </c>
      <c r="B511" s="289" t="str">
        <f t="shared" si="7"/>
        <v>GOBIERNO AUTÓNOMO MUNICIPAL DE MONTERO</v>
      </c>
      <c r="C511" s="289" t="str">
        <f>+VLOOKUP(A511,'[2]PT RESUMEN ENTIDADES DEL SP'!$B$9:$C$2780,2,FALSE)</f>
        <v>Gobierno Autónomo Municipal de Montero</v>
      </c>
    </row>
    <row r="512" spans="1:3">
      <c r="A512" s="288">
        <v>1735</v>
      </c>
      <c r="B512" s="289" t="str">
        <f t="shared" si="7"/>
        <v>GOBIERNO AUTÓNOMO MUNICIPAL DE GENERAL AGUSTÍN SAAVEDRA</v>
      </c>
      <c r="C512" s="289" t="str">
        <f>+VLOOKUP(A512,'[2]PT RESUMEN ENTIDADES DEL SP'!$B$9:$C$2780,2,FALSE)</f>
        <v>Gobierno Autónomo Municipal de General Agustín Saavedra</v>
      </c>
    </row>
    <row r="513" spans="1:3">
      <c r="A513" s="288">
        <v>1736</v>
      </c>
      <c r="B513" s="289" t="str">
        <f t="shared" si="7"/>
        <v>GOBIERNO AUTÓNOMO MUNICIPAL DE MINEROS</v>
      </c>
      <c r="C513" s="289" t="str">
        <f>+VLOOKUP(A513,'[2]PT RESUMEN ENTIDADES DEL SP'!$B$9:$C$2780,2,FALSE)</f>
        <v>Gobierno Autónomo Municipal de Mineros</v>
      </c>
    </row>
    <row r="514" spans="1:3">
      <c r="A514" s="288">
        <v>1737</v>
      </c>
      <c r="B514" s="289" t="str">
        <f t="shared" si="7"/>
        <v>GOBIERNO AUTÓNOMO MUNICIPAL DE CONCEPCIÓN</v>
      </c>
      <c r="C514" s="289" t="str">
        <f>+VLOOKUP(A514,'[2]PT RESUMEN ENTIDADES DEL SP'!$B$9:$C$2780,2,FALSE)</f>
        <v>Gobierno Autónomo Municipal de Concepción</v>
      </c>
    </row>
    <row r="515" spans="1:3">
      <c r="A515" s="288">
        <v>1738</v>
      </c>
      <c r="B515" s="289" t="str">
        <f t="shared" si="7"/>
        <v>GOBIERNO AUTÓNOMO MUNICIPAL DE SAN JAVIER</v>
      </c>
      <c r="C515" s="289" t="str">
        <f>+VLOOKUP(A515,'[2]PT RESUMEN ENTIDADES DEL SP'!$B$9:$C$2780,2,FALSE)</f>
        <v>Gobierno Autónomo Municipal de San Javier</v>
      </c>
    </row>
    <row r="516" spans="1:3">
      <c r="A516" s="288">
        <v>1739</v>
      </c>
      <c r="B516" s="289" t="str">
        <f t="shared" ref="B516:B579" si="8">+UPPER(C516)</f>
        <v>GOBIERNO AUTÓNOMO MUNICIPAL DE SAN JULIÁN</v>
      </c>
      <c r="C516" s="289" t="str">
        <f>+VLOOKUP(A516,'[2]PT RESUMEN ENTIDADES DEL SP'!$B$9:$C$2780,2,FALSE)</f>
        <v>Gobierno Autónomo Municipal de San Julián</v>
      </c>
    </row>
    <row r="517" spans="1:3">
      <c r="A517" s="288">
        <v>1740</v>
      </c>
      <c r="B517" s="289" t="str">
        <f t="shared" si="8"/>
        <v>GOBIERNO AUTÓNOMO MUNICIPAL DE SAN MATÍAS</v>
      </c>
      <c r="C517" s="289" t="str">
        <f>+VLOOKUP(A517,'[2]PT RESUMEN ENTIDADES DEL SP'!$B$9:$C$2780,2,FALSE)</f>
        <v>Gobierno Autónomo Municipal de San Matías</v>
      </c>
    </row>
    <row r="518" spans="1:3">
      <c r="A518" s="288">
        <v>1741</v>
      </c>
      <c r="B518" s="289" t="str">
        <f t="shared" si="8"/>
        <v>GOBIERNO AUTÓNOMO MUNICIPAL DE COMARAPA</v>
      </c>
      <c r="C518" s="289" t="str">
        <f>+VLOOKUP(A518,'[2]PT RESUMEN ENTIDADES DEL SP'!$B$9:$C$2780,2,FALSE)</f>
        <v>Gobierno Autónomo Municipal de Comarapa</v>
      </c>
    </row>
    <row r="519" spans="1:3">
      <c r="A519" s="288">
        <v>1742</v>
      </c>
      <c r="B519" s="289" t="str">
        <f t="shared" si="8"/>
        <v>GOBIERNO AUTÓNOMO MUNICIPAL DE SAIPINA</v>
      </c>
      <c r="C519" s="289" t="str">
        <f>+VLOOKUP(A519,'[2]PT RESUMEN ENTIDADES DEL SP'!$B$9:$C$2780,2,FALSE)</f>
        <v>Gobierno Autónomo Municipal de Saipina</v>
      </c>
    </row>
    <row r="520" spans="1:3">
      <c r="A520" s="288">
        <v>1743</v>
      </c>
      <c r="B520" s="289" t="str">
        <f t="shared" si="8"/>
        <v>GOBIERNO AUTÓNOMO MUNICIPAL DE PUERTO SUÁREZ</v>
      </c>
      <c r="C520" s="289" t="str">
        <f>+VLOOKUP(A520,'[2]PT RESUMEN ENTIDADES DEL SP'!$B$9:$C$2780,2,FALSE)</f>
        <v>Gobierno Autónomo Municipal de Puerto Suárez</v>
      </c>
    </row>
    <row r="521" spans="1:3">
      <c r="A521" s="288">
        <v>1744</v>
      </c>
      <c r="B521" s="289" t="str">
        <f t="shared" si="8"/>
        <v>GOBIERNO AUTÓNOMO MUNICIPAL DE PUERTO QUIJARRO</v>
      </c>
      <c r="C521" s="289" t="str">
        <f>+VLOOKUP(A521,'[2]PT RESUMEN ENTIDADES DEL SP'!$B$9:$C$2780,2,FALSE)</f>
        <v>Gobierno Autónomo Municipal de Puerto Quijarro</v>
      </c>
    </row>
    <row r="522" spans="1:3">
      <c r="A522" s="288">
        <v>1745</v>
      </c>
      <c r="B522" s="289" t="str">
        <f t="shared" si="8"/>
        <v>GOBIERNO AUTÓNOMO MUNICIPAL DE ASCENCIÓN DE GUARAYOS</v>
      </c>
      <c r="C522" s="289" t="str">
        <f>+VLOOKUP(A522,'[2]PT RESUMEN ENTIDADES DEL SP'!$B$9:$C$2780,2,FALSE)</f>
        <v>Gobierno Autónomo Municipal de Ascención de Guarayos</v>
      </c>
    </row>
    <row r="523" spans="1:3">
      <c r="A523" s="288">
        <v>1746</v>
      </c>
      <c r="B523" s="289" t="str">
        <f t="shared" si="8"/>
        <v>GOBIERNO AUTÓNOMO MUNICIPAL DE URUBICHA</v>
      </c>
      <c r="C523" s="289" t="str">
        <f>+VLOOKUP(A523,'[2]PT RESUMEN ENTIDADES DEL SP'!$B$9:$C$2780,2,FALSE)</f>
        <v>Gobierno Autónomo Municipal de Urubicha</v>
      </c>
    </row>
    <row r="524" spans="1:3">
      <c r="A524" s="288">
        <v>1747</v>
      </c>
      <c r="B524" s="289" t="str">
        <f t="shared" si="8"/>
        <v>GOBIERNO AUTÓNOMO MUNICIPAL DE EL PUENTE</v>
      </c>
      <c r="C524" s="289" t="str">
        <f>+VLOOKUP(A524,'[2]PT RESUMEN ENTIDADES DEL SP'!$B$9:$C$2780,2,FALSE)</f>
        <v>Gobierno Autónomo Municipal de El Puente</v>
      </c>
    </row>
    <row r="525" spans="1:3">
      <c r="A525" s="288">
        <v>1748</v>
      </c>
      <c r="B525" s="289" t="str">
        <f t="shared" si="8"/>
        <v>GOBIERNO AUTÓNOMO MUNICIPAL DE OKINAWA UNO</v>
      </c>
      <c r="C525" s="289" t="str">
        <f>+VLOOKUP(A525,'[2]PT RESUMEN ENTIDADES DEL SP'!$B$9:$C$2780,2,FALSE)</f>
        <v>Gobierno Autónomo Municipal de Okinawa Uno</v>
      </c>
    </row>
    <row r="526" spans="1:3">
      <c r="A526" s="288">
        <v>1749</v>
      </c>
      <c r="B526" s="289" t="str">
        <f t="shared" si="8"/>
        <v>GOBIERNO AUTÓNOMO MUNICIPAL DE SAN ANTONIO DE LOMERIO</v>
      </c>
      <c r="C526" s="289" t="str">
        <f>+VLOOKUP(A526,'[2]PT RESUMEN ENTIDADES DEL SP'!$B$9:$C$2780,2,FALSE)</f>
        <v>Gobierno Autónomo Municipal de San Antonio de Lomerio</v>
      </c>
    </row>
    <row r="527" spans="1:3">
      <c r="A527" s="288">
        <v>1750</v>
      </c>
      <c r="B527" s="289" t="str">
        <f t="shared" si="8"/>
        <v>GOBIERNO AUTÓNOMO MUNICIPAL DE SAN RAMÓN</v>
      </c>
      <c r="C527" s="289" t="str">
        <f>+VLOOKUP(A527,'[2]PT RESUMEN ENTIDADES DEL SP'!$B$9:$C$2780,2,FALSE)</f>
        <v>Gobierno Autónomo Municipal de San Ramón</v>
      </c>
    </row>
    <row r="528" spans="1:3">
      <c r="A528" s="288">
        <v>1751</v>
      </c>
      <c r="B528" s="289" t="str">
        <f t="shared" si="8"/>
        <v>GOBIERNO AUTÓNOMO MUNICIPAL DE EL CARMEN RIVERO TÓRREZ</v>
      </c>
      <c r="C528" s="289" t="str">
        <f>+VLOOKUP(A528,'[2]PT RESUMEN ENTIDADES DEL SP'!$B$9:$C$2780,2,FALSE)</f>
        <v>Gobierno Autónomo Municipal de El Carmen Rivero Tórrez</v>
      </c>
    </row>
    <row r="529" spans="1:3">
      <c r="A529" s="288">
        <v>1752</v>
      </c>
      <c r="B529" s="289" t="str">
        <f t="shared" si="8"/>
        <v>GOBIERNO AUTÓNOMO MUNICIPAL DE SAN JUAN</v>
      </c>
      <c r="C529" s="289" t="str">
        <f>+VLOOKUP(A529,'[2]PT RESUMEN ENTIDADES DEL SP'!$B$9:$C$2780,2,FALSE)</f>
        <v>Gobierno Autónomo Municipal de San Juan</v>
      </c>
    </row>
    <row r="530" spans="1:3">
      <c r="A530" s="288">
        <v>1753</v>
      </c>
      <c r="B530" s="289" t="str">
        <f t="shared" si="8"/>
        <v>GOBIERNO AUTÓNOMO MUNICIPAL DE FERNÁNDEZ ALONSO</v>
      </c>
      <c r="C530" s="289" t="str">
        <f>+VLOOKUP(A530,'[2]PT RESUMEN ENTIDADES DEL SP'!$B$9:$C$2780,2,FALSE)</f>
        <v>Gobierno Autónomo Municipal de Fernández Alonso</v>
      </c>
    </row>
    <row r="531" spans="1:3">
      <c r="A531" s="288">
        <v>1754</v>
      </c>
      <c r="B531" s="289" t="str">
        <f t="shared" si="8"/>
        <v>GOBIERNO AUTÓNOMO MUNICIPAL DE SAN PEDRO</v>
      </c>
      <c r="C531" s="289" t="str">
        <f>+VLOOKUP(A531,'[2]PT RESUMEN ENTIDADES DEL SP'!$B$9:$C$2780,2,FALSE)</f>
        <v>Gobierno Autónomo Municipal de San Pedro</v>
      </c>
    </row>
    <row r="532" spans="1:3">
      <c r="A532" s="288">
        <v>1755</v>
      </c>
      <c r="B532" s="289" t="str">
        <f t="shared" si="8"/>
        <v>GOBIERNO AUTÓNOMO MUNICIPAL DE CUATRO CAÑADAS</v>
      </c>
      <c r="C532" s="289" t="str">
        <f>+VLOOKUP(A532,'[2]PT RESUMEN ENTIDADES DEL SP'!$B$9:$C$2780,2,FALSE)</f>
        <v>Gobierno Autónomo Municipal de Cuatro Cañadas</v>
      </c>
    </row>
    <row r="533" spans="1:3">
      <c r="A533" s="288">
        <v>1756</v>
      </c>
      <c r="B533" s="289" t="str">
        <f t="shared" si="8"/>
        <v>GOBIERNO AUTÓNOMO MUNICIPAL DE COLPA BÉLGICA</v>
      </c>
      <c r="C533" s="289" t="str">
        <f>+VLOOKUP(A533,'[2]PT RESUMEN ENTIDADES DEL SP'!$B$9:$C$2780,2,FALSE)</f>
        <v>Gobierno Autónomo Municipal de Colpa Bélgica</v>
      </c>
    </row>
    <row r="534" spans="1:3">
      <c r="A534" s="288">
        <v>1801</v>
      </c>
      <c r="B534" s="289" t="str">
        <f t="shared" si="8"/>
        <v>GOBIERNO AUTÓNOMO MUNICIPAL DE TRINIDAD</v>
      </c>
      <c r="C534" s="289" t="str">
        <f>+VLOOKUP(A534,'[2]PT RESUMEN ENTIDADES DEL SP'!$B$9:$C$2780,2,FALSE)</f>
        <v>Gobierno Autónomo Municipal de Trinidad</v>
      </c>
    </row>
    <row r="535" spans="1:3">
      <c r="A535" s="288">
        <v>1802</v>
      </c>
      <c r="B535" s="289" t="str">
        <f t="shared" si="8"/>
        <v>GOBIERNO AUTÓNOMO MUNICIPAL DE SAN JAVIER</v>
      </c>
      <c r="C535" s="289" t="str">
        <f>+VLOOKUP(A535,'[2]PT RESUMEN ENTIDADES DEL SP'!$B$9:$C$2780,2,FALSE)</f>
        <v>Gobierno Autónomo Municipal de San Javier</v>
      </c>
    </row>
    <row r="536" spans="1:3">
      <c r="A536" s="288">
        <v>1803</v>
      </c>
      <c r="B536" s="289" t="str">
        <f t="shared" si="8"/>
        <v>GOBIERNO AUTÓNOMO MUNICIPAL DE RIBERALTA</v>
      </c>
      <c r="C536" s="289" t="str">
        <f>+VLOOKUP(A536,'[2]PT RESUMEN ENTIDADES DEL SP'!$B$9:$C$2780,2,FALSE)</f>
        <v>Gobierno Autónomo Municipal de Riberalta</v>
      </c>
    </row>
    <row r="537" spans="1:3">
      <c r="A537" s="288">
        <v>1805</v>
      </c>
      <c r="B537" s="289" t="str">
        <f t="shared" si="8"/>
        <v>GOBIERNO AUTÓNOMO MUNICIPAL DE PUERTO GUAYARAMERÍN</v>
      </c>
      <c r="C537" s="289" t="str">
        <f>+VLOOKUP(A537,'[2]PT RESUMEN ENTIDADES DEL SP'!$B$9:$C$2780,2,FALSE)</f>
        <v>Gobierno Autónomo Municipal de Puerto Guayaramerín</v>
      </c>
    </row>
    <row r="538" spans="1:3">
      <c r="A538" s="288">
        <v>1806</v>
      </c>
      <c r="B538" s="289" t="str">
        <f t="shared" si="8"/>
        <v>GOBIERNO AUTÓNOMO MUNICIPAL DE REYES</v>
      </c>
      <c r="C538" s="289" t="str">
        <f>+VLOOKUP(A538,'[2]PT RESUMEN ENTIDADES DEL SP'!$B$9:$C$2780,2,FALSE)</f>
        <v>Gobierno Autónomo Municipal de Reyes</v>
      </c>
    </row>
    <row r="539" spans="1:3">
      <c r="A539" s="288">
        <v>1807</v>
      </c>
      <c r="B539" s="289" t="str">
        <f t="shared" si="8"/>
        <v>GOBIERNO AUTÓNOMO MUNICIPAL DE PUERTO RURRENABAQUE</v>
      </c>
      <c r="C539" s="289" t="str">
        <f>+VLOOKUP(A539,'[2]PT RESUMEN ENTIDADES DEL SP'!$B$9:$C$2780,2,FALSE)</f>
        <v>Gobierno Autónomo Municipal de Puerto Rurrenabaque</v>
      </c>
    </row>
    <row r="540" spans="1:3">
      <c r="A540" s="288">
        <v>1808</v>
      </c>
      <c r="B540" s="289" t="str">
        <f t="shared" si="8"/>
        <v>GOBIERNO AUTÓNOMO MUNICIPAL DE SAN BORJA</v>
      </c>
      <c r="C540" s="289" t="str">
        <f>+VLOOKUP(A540,'[2]PT RESUMEN ENTIDADES DEL SP'!$B$9:$C$2780,2,FALSE)</f>
        <v>Gobierno Autónomo Municipal de San Borja</v>
      </c>
    </row>
    <row r="541" spans="1:3">
      <c r="A541" s="288">
        <v>1809</v>
      </c>
      <c r="B541" s="289" t="str">
        <f t="shared" si="8"/>
        <v>GOBIERNO AUTÓNOMO MUNICIPAL DE SANTA ROSA</v>
      </c>
      <c r="C541" s="289" t="str">
        <f>+VLOOKUP(A541,'[2]PT RESUMEN ENTIDADES DEL SP'!$B$9:$C$2780,2,FALSE)</f>
        <v>Gobierno Autónomo Municipal de Santa Rosa</v>
      </c>
    </row>
    <row r="542" spans="1:3">
      <c r="A542" s="288">
        <v>1810</v>
      </c>
      <c r="B542" s="289" t="str">
        <f t="shared" si="8"/>
        <v>GOBIERNO AUTÓNOMO MUNICIPAL DE SANTA ANA</v>
      </c>
      <c r="C542" s="289" t="str">
        <f>+VLOOKUP(A542,'[2]PT RESUMEN ENTIDADES DEL SP'!$B$9:$C$2780,2,FALSE)</f>
        <v>Gobierno Autónomo Municipal de Santa Ana</v>
      </c>
    </row>
    <row r="543" spans="1:3">
      <c r="A543" s="288">
        <v>1811</v>
      </c>
      <c r="B543" s="289" t="str">
        <f t="shared" si="8"/>
        <v>GOBIERNO AUTÓNOMO MUNICIPAL DE SAN IGNACIO</v>
      </c>
      <c r="C543" s="289" t="str">
        <f>+VLOOKUP(A543,'[2]PT RESUMEN ENTIDADES DEL SP'!$B$9:$C$2780,2,FALSE)</f>
        <v>Gobierno Autónomo Municipal de San Ignacio</v>
      </c>
    </row>
    <row r="544" spans="1:3">
      <c r="A544" s="288">
        <v>1812</v>
      </c>
      <c r="B544" s="289" t="str">
        <f t="shared" si="8"/>
        <v>GOBIERNO AUTÓNOMO MUNICIPAL DE LORETO</v>
      </c>
      <c r="C544" s="289" t="str">
        <f>+VLOOKUP(A544,'[2]PT RESUMEN ENTIDADES DEL SP'!$B$9:$C$2780,2,FALSE)</f>
        <v>Gobierno Autónomo Municipal de Loreto</v>
      </c>
    </row>
    <row r="545" spans="1:3">
      <c r="A545" s="288">
        <v>1813</v>
      </c>
      <c r="B545" s="289" t="str">
        <f t="shared" si="8"/>
        <v>GOBIERNO AUTÓNOMO MUNICIPAL DE SAN ANDRÉS</v>
      </c>
      <c r="C545" s="289" t="str">
        <f>+VLOOKUP(A545,'[2]PT RESUMEN ENTIDADES DEL SP'!$B$9:$C$2780,2,FALSE)</f>
        <v>Gobierno Autónomo Municipal de San Andrés</v>
      </c>
    </row>
    <row r="546" spans="1:3">
      <c r="A546" s="288">
        <v>1814</v>
      </c>
      <c r="B546" s="289" t="str">
        <f t="shared" si="8"/>
        <v>GOBIERNO AUTÓNOMO MUNICIPAL DE SAN JOAQUÍN</v>
      </c>
      <c r="C546" s="289" t="str">
        <f>+VLOOKUP(A546,'[2]PT RESUMEN ENTIDADES DEL SP'!$B$9:$C$2780,2,FALSE)</f>
        <v>Gobierno Autónomo Municipal de San Joaquín</v>
      </c>
    </row>
    <row r="547" spans="1:3">
      <c r="A547" s="288">
        <v>1815</v>
      </c>
      <c r="B547" s="289" t="str">
        <f t="shared" si="8"/>
        <v>GOBIERNO AUTÓNOMO MUNICIPAL DE SAN RAMÓN</v>
      </c>
      <c r="C547" s="289" t="str">
        <f>+VLOOKUP(A547,'[2]PT RESUMEN ENTIDADES DEL SP'!$B$9:$C$2780,2,FALSE)</f>
        <v>Gobierno Autónomo Municipal de San Ramón</v>
      </c>
    </row>
    <row r="548" spans="1:3">
      <c r="A548" s="288">
        <v>1816</v>
      </c>
      <c r="B548" s="289" t="str">
        <f t="shared" si="8"/>
        <v>GOBIERNO AUTÓNOMO MUNICIPAL DE PUERTO SÍLES</v>
      </c>
      <c r="C548" s="289" t="str">
        <f>+VLOOKUP(A548,'[2]PT RESUMEN ENTIDADES DEL SP'!$B$9:$C$2780,2,FALSE)</f>
        <v>Gobierno Autónomo Municipal de Puerto Síles</v>
      </c>
    </row>
    <row r="549" spans="1:3">
      <c r="A549" s="288">
        <v>1817</v>
      </c>
      <c r="B549" s="289" t="str">
        <f t="shared" si="8"/>
        <v>GOBIERNO AUTÓNOMO MUNICIPAL DE MAGDALENA</v>
      </c>
      <c r="C549" s="289" t="str">
        <f>+VLOOKUP(A549,'[2]PT RESUMEN ENTIDADES DEL SP'!$B$9:$C$2780,2,FALSE)</f>
        <v>Gobierno Autónomo Municipal de Magdalena</v>
      </c>
    </row>
    <row r="550" spans="1:3">
      <c r="A550" s="288">
        <v>1818</v>
      </c>
      <c r="B550" s="289" t="str">
        <f t="shared" si="8"/>
        <v>GOBIERNO AUTÓNOMO MUNICIPAL DE BAURES</v>
      </c>
      <c r="C550" s="289" t="str">
        <f>+VLOOKUP(A550,'[2]PT RESUMEN ENTIDADES DEL SP'!$B$9:$C$2780,2,FALSE)</f>
        <v>Gobierno Autónomo Municipal de Baures</v>
      </c>
    </row>
    <row r="551" spans="1:3">
      <c r="A551" s="288">
        <v>1819</v>
      </c>
      <c r="B551" s="289" t="str">
        <f t="shared" si="8"/>
        <v>GOBIERNO AUTÓNOMO MUNICIPAL DE HUACARAJE</v>
      </c>
      <c r="C551" s="289" t="str">
        <f>+VLOOKUP(A551,'[2]PT RESUMEN ENTIDADES DEL SP'!$B$9:$C$2780,2,FALSE)</f>
        <v>Gobierno Autónomo Municipal de Huacaraje</v>
      </c>
    </row>
    <row r="552" spans="1:3">
      <c r="A552" s="288">
        <v>1820</v>
      </c>
      <c r="B552" s="289" t="str">
        <f t="shared" si="8"/>
        <v>GOBIERNO AUTÓNOMO MUNICIPAL DE EXALTACIÓN</v>
      </c>
      <c r="C552" s="289" t="str">
        <f>+VLOOKUP(A552,'[2]PT RESUMEN ENTIDADES DEL SP'!$B$9:$C$2780,2,FALSE)</f>
        <v>Gobierno Autónomo Municipal de Exaltación</v>
      </c>
    </row>
    <row r="553" spans="1:3">
      <c r="A553" s="288">
        <v>1901</v>
      </c>
      <c r="B553" s="289" t="str">
        <f t="shared" si="8"/>
        <v>GOBIERNO AUTÓNOMO MUNICIPAL DE COBIJA</v>
      </c>
      <c r="C553" s="289" t="str">
        <f>+VLOOKUP(A553,'[2]PT RESUMEN ENTIDADES DEL SP'!$B$9:$C$2780,2,FALSE)</f>
        <v>Gobierno Autónomo Municipal de Cobija</v>
      </c>
    </row>
    <row r="554" spans="1:3">
      <c r="A554" s="288">
        <v>1902</v>
      </c>
      <c r="B554" s="289" t="str">
        <f t="shared" si="8"/>
        <v>GOBIERNO AUTÓNOMO MUNICIPAL DE PORVENIR</v>
      </c>
      <c r="C554" s="289" t="str">
        <f>+VLOOKUP(A554,'[2]PT RESUMEN ENTIDADES DEL SP'!$B$9:$C$2780,2,FALSE)</f>
        <v>Gobierno Autónomo Municipal de Porvenir</v>
      </c>
    </row>
    <row r="555" spans="1:3">
      <c r="A555" s="288">
        <v>1903</v>
      </c>
      <c r="B555" s="289" t="str">
        <f t="shared" si="8"/>
        <v>GOBIERNO AUTÓNOMO MUNICIPAL DE BOLPEBRA</v>
      </c>
      <c r="C555" s="289" t="str">
        <f>+VLOOKUP(A555,'[2]PT RESUMEN ENTIDADES DEL SP'!$B$9:$C$2780,2,FALSE)</f>
        <v>Gobierno Autónomo Municipal de Bolpebra</v>
      </c>
    </row>
    <row r="556" spans="1:3">
      <c r="A556" s="288">
        <v>1904</v>
      </c>
      <c r="B556" s="289" t="str">
        <f t="shared" si="8"/>
        <v>GOBIERNO AUTÓNOMO MUNICIPAL DE BELLA FLOR</v>
      </c>
      <c r="C556" s="289" t="str">
        <f>+VLOOKUP(A556,'[2]PT RESUMEN ENTIDADES DEL SP'!$B$9:$C$2780,2,FALSE)</f>
        <v>Gobierno Autónomo Municipal de Bella Flor</v>
      </c>
    </row>
    <row r="557" spans="1:3">
      <c r="A557" s="288">
        <v>1905</v>
      </c>
      <c r="B557" s="289" t="str">
        <f t="shared" si="8"/>
        <v>GOBIERNO AUTÓNOMO MUNICIPAL DE PUERTO RICO</v>
      </c>
      <c r="C557" s="289" t="str">
        <f>+VLOOKUP(A557,'[2]PT RESUMEN ENTIDADES DEL SP'!$B$9:$C$2780,2,FALSE)</f>
        <v>Gobierno Autónomo Municipal de Puerto Rico</v>
      </c>
    </row>
    <row r="558" spans="1:3">
      <c r="A558" s="288">
        <v>1906</v>
      </c>
      <c r="B558" s="289" t="str">
        <f t="shared" si="8"/>
        <v>GOBIERNO AUTÓNOMO MUNICIPAL DE SAN PEDRO</v>
      </c>
      <c r="C558" s="289" t="str">
        <f>+VLOOKUP(A558,'[2]PT RESUMEN ENTIDADES DEL SP'!$B$9:$C$2780,2,FALSE)</f>
        <v>Gobierno Autónomo Municipal de San Pedro</v>
      </c>
    </row>
    <row r="559" spans="1:3">
      <c r="A559" s="288">
        <v>1907</v>
      </c>
      <c r="B559" s="289" t="str">
        <f t="shared" si="8"/>
        <v>GOBIERNO AUTÓNOMO MUNICIPAL DE FILADELFIA</v>
      </c>
      <c r="C559" s="289" t="str">
        <f>+VLOOKUP(A559,'[2]PT RESUMEN ENTIDADES DEL SP'!$B$9:$C$2780,2,FALSE)</f>
        <v>Gobierno Autónomo Municipal de Filadelfia</v>
      </c>
    </row>
    <row r="560" spans="1:3">
      <c r="A560" s="288">
        <v>1908</v>
      </c>
      <c r="B560" s="289" t="str">
        <f t="shared" si="8"/>
        <v>GOBIERNO AUTÓNOMO MUNICIPAL DE PUERTO GONZALO MORENO</v>
      </c>
      <c r="C560" s="289" t="str">
        <f>+VLOOKUP(A560,'[2]PT RESUMEN ENTIDADES DEL SP'!$B$9:$C$2780,2,FALSE)</f>
        <v>Gobierno Autónomo Municipal de Puerto Gonzalo Moreno</v>
      </c>
    </row>
    <row r="561" spans="1:3">
      <c r="A561" s="288">
        <v>1909</v>
      </c>
      <c r="B561" s="289" t="str">
        <f t="shared" si="8"/>
        <v>GOBIERNO AUTÓNOMO MUNICIPAL DE SAN LORENZO</v>
      </c>
      <c r="C561" s="289" t="str">
        <f>+VLOOKUP(A561,'[2]PT RESUMEN ENTIDADES DEL SP'!$B$9:$C$2780,2,FALSE)</f>
        <v>Gobierno Autónomo Municipal de San Lorenzo</v>
      </c>
    </row>
    <row r="562" spans="1:3">
      <c r="A562" s="288">
        <v>1910</v>
      </c>
      <c r="B562" s="289" t="str">
        <f t="shared" si="8"/>
        <v>GOBIERNO AUTÓNOMO MUNICIPAL DE SENA</v>
      </c>
      <c r="C562" s="289" t="str">
        <f>+VLOOKUP(A562,'[2]PT RESUMEN ENTIDADES DEL SP'!$B$9:$C$2780,2,FALSE)</f>
        <v>Gobierno Autónomo Municipal de Sena</v>
      </c>
    </row>
    <row r="563" spans="1:3">
      <c r="A563" s="288">
        <v>1911</v>
      </c>
      <c r="B563" s="289" t="str">
        <f t="shared" si="8"/>
        <v>GOBIERNO AUTÓNOMO MUNICIPAL DE SANTA ROSA DEL ABUNÁ</v>
      </c>
      <c r="C563" s="289" t="str">
        <f>+VLOOKUP(A563,'[2]PT RESUMEN ENTIDADES DEL SP'!$B$9:$C$2780,2,FALSE)</f>
        <v>Gobierno Autónomo Municipal de Santa Rosa del Abuná</v>
      </c>
    </row>
    <row r="564" spans="1:3">
      <c r="A564" s="288">
        <v>1912</v>
      </c>
      <c r="B564" s="289" t="str">
        <f t="shared" si="8"/>
        <v>GOBIERNO AUTÓNOMO MUNICIPAL DE INGAVI (HUMAITA)</v>
      </c>
      <c r="C564" s="289" t="str">
        <f>+VLOOKUP(A564,'[2]PT RESUMEN ENTIDADES DEL SP'!$B$9:$C$2780,2,FALSE)</f>
        <v>Gobierno Autónomo Municipal de Ingavi (Humaita)</v>
      </c>
    </row>
    <row r="565" spans="1:3">
      <c r="A565" s="288">
        <v>1913</v>
      </c>
      <c r="B565" s="289" t="str">
        <f t="shared" si="8"/>
        <v>GOBIERNO AUTÓNOMO MUNICIPAL DE NUEVA ESPERANZA</v>
      </c>
      <c r="C565" s="289" t="str">
        <f>+VLOOKUP(A565,'[2]PT RESUMEN ENTIDADES DEL SP'!$B$9:$C$2780,2,FALSE)</f>
        <v>Gobierno Autónomo Municipal de Nueva Esperanza</v>
      </c>
    </row>
    <row r="566" spans="1:3">
      <c r="A566" s="288">
        <v>1914</v>
      </c>
      <c r="B566" s="289" t="str">
        <f t="shared" si="8"/>
        <v>GOBIERNO AUTÓNOMO MUNICIPAL DE VILLA NUEVA (LOMA ALTA)</v>
      </c>
      <c r="C566" s="289" t="str">
        <f>+VLOOKUP(A566,'[2]PT RESUMEN ENTIDADES DEL SP'!$B$9:$C$2780,2,FALSE)</f>
        <v>Gobierno Autónomo Municipal de Villa Nueva (Loma Alta)</v>
      </c>
    </row>
    <row r="567" spans="1:3">
      <c r="A567" s="288">
        <v>1915</v>
      </c>
      <c r="B567" s="289" t="str">
        <f t="shared" si="8"/>
        <v>GOBIERNO AUTÓNOMO MUNICIPAL DE SANTOS MERCADO</v>
      </c>
      <c r="C567" s="289" t="str">
        <f>+VLOOKUP(A567,'[2]PT RESUMEN ENTIDADES DEL SP'!$B$9:$C$2780,2,FALSE)</f>
        <v>Gobierno Autónomo Municipal de Santos Mercado</v>
      </c>
    </row>
    <row r="568" spans="1:3">
      <c r="A568" s="288">
        <v>2313</v>
      </c>
      <c r="B568" s="289" t="str">
        <f t="shared" si="8"/>
        <v>ENTIDAD MUNICIPAL DE ASEO URBANO SUCRE</v>
      </c>
      <c r="C568" s="289" t="str">
        <f>+VLOOKUP(A568,'[2]PT RESUMEN ENTIDADES DEL SP'!$B$9:$C$2780,2,FALSE)</f>
        <v>ENTIDAD MUNICIPAL DE ASEO URBANO SUCRE</v>
      </c>
    </row>
    <row r="569" spans="1:3">
      <c r="A569" s="288">
        <v>2318</v>
      </c>
      <c r="B569" s="289" t="str">
        <f t="shared" si="8"/>
        <v>ENTIDAD DESCENTRALIZADA UMMIPRE PROMAN</v>
      </c>
      <c r="C569" s="289" t="str">
        <f>+VLOOKUP(A569,'[2]PT RESUMEN ENTIDADES DEL SP'!$B$9:$C$2780,2,FALSE)</f>
        <v>Entidad Descentralizada UMMIPRE PROMAN</v>
      </c>
    </row>
    <row r="570" spans="1:3">
      <c r="A570" s="288">
        <v>2322</v>
      </c>
      <c r="B570" s="289" t="str">
        <f t="shared" si="8"/>
        <v>ENTIDAD MATADERO FRIGORIFICO MUNICIPAL DE TARIJA</v>
      </c>
      <c r="C570" s="289" t="str">
        <f>+VLOOKUP(A570,'[2]PT RESUMEN ENTIDADES DEL SP'!$B$9:$C$2780,2,FALSE)</f>
        <v>ENTIDAD MATADERO FRIGORIFICO MUNICIPAL DE TARIJA</v>
      </c>
    </row>
    <row r="571" spans="1:3">
      <c r="A571" s="288">
        <v>2323</v>
      </c>
      <c r="B571" s="289" t="str">
        <f t="shared" si="8"/>
        <v>ENTIDAD ASEO MUNICIPAL DE TARIJA</v>
      </c>
      <c r="C571" s="289" t="str">
        <f>+VLOOKUP(A571,'[2]PT RESUMEN ENTIDADES DEL SP'!$B$9:$C$2780,2,FALSE)</f>
        <v>ENTIDAD ASEO MUNICIPAL DE TARIJA</v>
      </c>
    </row>
    <row r="572" spans="1:3">
      <c r="A572" s="288">
        <v>2324</v>
      </c>
      <c r="B572" s="289" t="str">
        <f t="shared" si="8"/>
        <v>ENTIDAD OBRAS PUBLICAS MUNICIPALES DE TARIJA</v>
      </c>
      <c r="C572" s="289" t="str">
        <f>+VLOOKUP(A572,'[2]PT RESUMEN ENTIDADES DEL SP'!$B$9:$C$2780,2,FALSE)</f>
        <v>ENTIDAD OBRAS PUBLICAS MUNICIPALES DE TARIJA</v>
      </c>
    </row>
    <row r="573" spans="1:3">
      <c r="A573" s="288">
        <v>2325</v>
      </c>
      <c r="B573" s="289" t="str">
        <f t="shared" si="8"/>
        <v>ENTIDAD ORDENAMIENTO TERRITORIAL DE TARIJA</v>
      </c>
      <c r="C573" s="289" t="str">
        <f>+VLOOKUP(A573,'[2]PT RESUMEN ENTIDADES DEL SP'!$B$9:$C$2780,2,FALSE)</f>
        <v>ENTIDAD ORDENAMIENTO TERRITORIAL DE TARIJA</v>
      </c>
    </row>
    <row r="574" spans="1:3">
      <c r="A574" s="288">
        <v>2326</v>
      </c>
      <c r="B574" s="289" t="str">
        <f t="shared" si="8"/>
        <v>ENTIDAD ORDEN Y SEGURIDAD CIUDADANA MUNICIPAL DE TARIJA</v>
      </c>
      <c r="C574" s="289" t="str">
        <f>+VLOOKUP(A574,'[2]PT RESUMEN ENTIDADES DEL SP'!$B$9:$C$2780,2,FALSE)</f>
        <v>ENTIDAD ORDEN Y SEGURIDAD CIUDADANA MUNICIPAL DE TARIJA</v>
      </c>
    </row>
    <row r="575" spans="1:3">
      <c r="A575" s="288">
        <v>2331</v>
      </c>
      <c r="B575" s="289" t="str">
        <f t="shared" si="8"/>
        <v>ENTIDAD DESCENTRALIZADA MUNICIPAL TERMINAL DE BUSES LA PAZ</v>
      </c>
      <c r="C575" s="289" t="str">
        <f>+VLOOKUP(A575,'[2]PT RESUMEN ENTIDADES DEL SP'!$B$9:$C$2780,2,FALSE)</f>
        <v>ENTIDAD DESCENTRALIZADA MUNICIPAL TERMINAL DE BUSES LA PAZ</v>
      </c>
    </row>
    <row r="576" spans="1:3">
      <c r="A576" s="288">
        <v>2333</v>
      </c>
      <c r="B576" s="289" t="str">
        <f t="shared" si="8"/>
        <v>ENTIDAD DIRECCIÓN DE LA TERMINAL DE BUSES DE TARIJA</v>
      </c>
      <c r="C576" s="289" t="str">
        <f>+VLOOKUP(A576,'[2]PT RESUMEN ENTIDADES DEL SP'!$B$9:$C$2780,2,FALSE)</f>
        <v>ENTIDAD DIRECCIÓN DE LA TERMINAL DE BUSES DE TARIJA</v>
      </c>
    </row>
    <row r="577" spans="1:3">
      <c r="A577" s="288">
        <v>2334</v>
      </c>
      <c r="B577" s="289" t="str">
        <f t="shared" si="8"/>
        <v>ENTIDAD DESCENTRALIZADA MUNICIPAL DE MAQUINARIA Y EQUIPO</v>
      </c>
      <c r="C577" s="289" t="str">
        <f>+VLOOKUP(A577,'[2]PT RESUMEN ENTIDADES DEL SP'!$B$9:$C$2780,2,FALSE)</f>
        <v>ENTIDAD DESCENTRALIZADA MUNICIPAL DE MAQUINARIA Y EQUIPO</v>
      </c>
    </row>
    <row r="578" spans="1:3">
      <c r="A578" s="288">
        <v>2335</v>
      </c>
      <c r="B578" s="289" t="str">
        <f t="shared" si="8"/>
        <v>ENTIDAD MUNICIPAL DE ASEO POTOSI</v>
      </c>
      <c r="C578" s="289" t="str">
        <f>+VLOOKUP(A578,'[2]PT RESUMEN ENTIDADES DEL SP'!$B$9:$C$2780,2,FALSE)</f>
        <v>ENTIDAD MUNICIPAL DE ASEO POTOSI</v>
      </c>
    </row>
    <row r="579" spans="1:3">
      <c r="A579" s="288">
        <v>2337</v>
      </c>
      <c r="B579" s="289" t="str">
        <f t="shared" si="8"/>
        <v>ENTIDAD DESCENTRALIZADA MUNICIPAL DE CEMENTERIOS DE LA PAZ</v>
      </c>
      <c r="C579" s="289" t="str">
        <f>+VLOOKUP(A579,'[2]PT RESUMEN ENTIDADES DEL SP'!$B$9:$C$2780,2,FALSE)</f>
        <v>ENTIDAD DESCENTRALIZADA MUNICIPAL DE CEMENTERIOS DE LA PAZ</v>
      </c>
    </row>
    <row r="580" spans="1:3">
      <c r="A580" s="288">
        <v>2342</v>
      </c>
      <c r="B580" s="289" t="str">
        <f t="shared" ref="B580:B592" si="9">+UPPER(C580)</f>
        <v>ENTIDAD DE SERVICIO DE AGUA POTABLE Y ALCANTARILLADO MUNICIPAL</v>
      </c>
      <c r="C580" s="289" t="str">
        <f>+VLOOKUP(A580,'[2]PT RESUMEN ENTIDADES DEL SP'!$B$9:$C$2780,2,FALSE)</f>
        <v>ENTIDAD DE SERVICIO DE AGUA POTABLE Y ALCANTARILLADO MUNICIPAL</v>
      </c>
    </row>
    <row r="581" spans="1:3">
      <c r="A581" s="288">
        <v>2346</v>
      </c>
      <c r="B581" s="289" t="str">
        <f t="shared" si="9"/>
        <v>ENTIDAD DESCENTRALIZADA TERMINAL METROPOLITANA EL ALTO</v>
      </c>
      <c r="C581" s="289" t="str">
        <f>+VLOOKUP(A581,'[2]PT RESUMEN ENTIDADES DEL SP'!$B$9:$C$2780,2,FALSE)</f>
        <v>ENTIDAD DESCENTRALIZADA TERMINAL METROPOLITANA EL ALTO</v>
      </c>
    </row>
    <row r="582" spans="1:3">
      <c r="A582" s="288">
        <v>2353</v>
      </c>
      <c r="B582" s="289" t="str">
        <f t="shared" si="9"/>
        <v>EMPRESA MUNICIPAL DE AGUA POTABLE Y ALCANTARILLADO SANITARIO DE RIBERALTA - "EMAAR"</v>
      </c>
      <c r="C582" s="289" t="str">
        <f>+VLOOKUP(A582,'[2]PT RESUMEN ENTIDADES DEL SP'!$B$9:$C$2780,2,FALSE)</f>
        <v>EMPRESA MUNICIPAL DE AGUA POTABLE Y ALCANTARILLADO SANITARIO DE RIBERALTA - "EMAAR"</v>
      </c>
    </row>
    <row r="583" spans="1:3">
      <c r="A583" s="288">
        <v>2354</v>
      </c>
      <c r="B583" s="289" t="str">
        <f t="shared" si="9"/>
        <v>EMPRESA PRESTADORA DE SERVICIOS DE AGUA Y ALCANTARILLADO (EPSA-COROICO)</v>
      </c>
      <c r="C583" s="289" t="str">
        <f>+VLOOKUP(A583,'[2]PT RESUMEN ENTIDADES DEL SP'!$B$9:$C$2780,2,FALSE)</f>
        <v>EMPRESA PRESTADORA DE SERVICIOS DE AGUA Y ALCANTARILLADO (EPSA-COROICO)</v>
      </c>
    </row>
    <row r="584" spans="1:3">
      <c r="A584" s="288">
        <v>4601</v>
      </c>
      <c r="B584" s="289" t="str">
        <f t="shared" si="9"/>
        <v>GOBIERNO AUTÓNOMO REGIONAL DEL GRAN CHACO</v>
      </c>
      <c r="C584" s="289" t="str">
        <f>+VLOOKUP(A584,'[2]PT RESUMEN ENTIDADES DEL SP'!$B$9:$C$2780,2,FALSE)</f>
        <v>Gobierno Autónomo Regional del Gran Chaco</v>
      </c>
    </row>
    <row r="585" spans="1:3">
      <c r="A585" s="288">
        <v>3101</v>
      </c>
      <c r="B585" s="289" t="str">
        <f t="shared" si="9"/>
        <v>AUTONOMÍA DEL TERRITORIO INDÍGENA ORIGINARIO CAMPESINO GUARANÍ CHAQUEÑO DE HUACAYA</v>
      </c>
      <c r="C585" s="289" t="str">
        <f>+VLOOKUP(A585,'[2]PT RESUMEN ENTIDADES DEL SP'!$B$9:$C$2780,2,FALSE)</f>
        <v>Autonomía del Territorio Indígena Originario Campesino Guaraní Chaqueño de Huacaya</v>
      </c>
    </row>
    <row r="586" spans="1:3">
      <c r="A586" s="288">
        <v>3301</v>
      </c>
      <c r="B586" s="289" t="str">
        <f t="shared" si="9"/>
        <v>GOBIERNO AUTÓNOMO INDÍGENA ORIGINARIO CAMPESINO DEL TERRITORIO DE RAQAYPAMPA</v>
      </c>
      <c r="C586" s="289" t="str">
        <f>+VLOOKUP(A586,'[2]PT RESUMEN ENTIDADES DEL SP'!$B$9:$C$2780,2,FALSE)</f>
        <v>Gobierno Autónomo Indígena Originario Campesino del Territorio de Raqaypampa</v>
      </c>
    </row>
    <row r="587" spans="1:3">
      <c r="A587" s="288">
        <v>3401</v>
      </c>
      <c r="B587" s="289" t="str">
        <f t="shared" si="9"/>
        <v>GAIOC DE LA NACIÓN ORIGINARIA URU CHIPAYA</v>
      </c>
      <c r="C587" s="289" t="str">
        <f>+VLOOKUP(A587,'[2]PT RESUMEN ENTIDADES DEL SP'!$B$9:$C$2780,2,FALSE)</f>
        <v>GAIOC de la Nación Originaria Uru Chipaya</v>
      </c>
    </row>
    <row r="588" spans="1:3">
      <c r="A588" s="288">
        <v>3402</v>
      </c>
      <c r="B588" s="289" t="str">
        <f t="shared" si="9"/>
        <v>GOBIERNO AUTÓNOMO INDÍGENA ORIGINARIO CAMPESINO DE SALINAS</v>
      </c>
      <c r="C588" s="289" t="str">
        <f>+VLOOKUP(A588,'[2]PT RESUMEN ENTIDADES DEL SP'!$B$9:$C$2780,2,FALSE)</f>
        <v>Gobierno Autónomo Indígena Originario Campesino de Salinas</v>
      </c>
    </row>
    <row r="589" spans="1:3">
      <c r="A589" s="288">
        <v>3501</v>
      </c>
      <c r="B589" s="289" t="str">
        <f t="shared" si="9"/>
        <v>GOBIERNO AUTÓNOMO INDÍGENA ORIGINARIO CAMPESINO DE LA AUTONOMÍA ORIGINARIA DEL JATÚN AYLLU YURA</v>
      </c>
      <c r="C589" s="289" t="str">
        <f>+VLOOKUP(A589,'[2]PT RESUMEN ENTIDADES DEL SP'!$B$9:$C$2780,2,FALSE)</f>
        <v>Gobierno Autónomo Indígena Originario Campesino de la Autonomía Originaria del Jatún Ayllu Yura</v>
      </c>
    </row>
    <row r="590" spans="1:3">
      <c r="A590" s="288">
        <v>3701</v>
      </c>
      <c r="B590" s="289" t="str">
        <f t="shared" si="9"/>
        <v>GAIOC DE CHARAGUA IYAMBAE</v>
      </c>
      <c r="C590" s="289" t="str">
        <f>+VLOOKUP(A590,'[2]PT RESUMEN ENTIDADES DEL SP'!$B$9:$C$2780,2,FALSE)</f>
        <v>GAIOC de Charagua Iyambae</v>
      </c>
    </row>
    <row r="591" spans="1:3">
      <c r="A591" s="288">
        <v>3702</v>
      </c>
      <c r="B591" s="289" t="str">
        <f t="shared" si="9"/>
        <v>GOBIERNO AUTÓNOMO INDÍGENA GUARANÍ KEREIMBA IYAAMBAE</v>
      </c>
      <c r="C591" s="289" t="str">
        <f>+VLOOKUP(A591,'[2]PT RESUMEN ENTIDADES DEL SP'!$B$9:$C$2780,2,FALSE)</f>
        <v>Gobierno Autónomo Indígena Guaraní Kereimba Iyaambae</v>
      </c>
    </row>
    <row r="592" spans="1:3">
      <c r="A592" s="288">
        <v>3801</v>
      </c>
      <c r="B592" s="289" t="str">
        <f t="shared" si="9"/>
        <v>GOBIERNO INDÍGENA AUTÓNOMO DEL TERRITORIO INDÍGENA MULTIÉTNICO</v>
      </c>
      <c r="C592" s="289" t="str">
        <f>+VLOOKUP(A592,'[2]PT RESUMEN ENTIDADES DEL SP'!$B$9:$C$2780,2,FALSE)</f>
        <v>Gobierno Indígena Autónomo del Territorio Indígena Multiétnico</v>
      </c>
    </row>
  </sheetData>
  <autoFilter ref="A2:C592"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U1183"/>
  <sheetViews>
    <sheetView workbookViewId="0">
      <selection activeCell="C1" sqref="C1"/>
    </sheetView>
  </sheetViews>
  <sheetFormatPr baseColWidth="10" defaultColWidth="11.42578125" defaultRowHeight="16.5"/>
  <cols>
    <col min="1" max="1" width="12" style="352" customWidth="1"/>
    <col min="2" max="2" width="12.7109375" style="240" customWidth="1"/>
    <col min="3" max="3" width="86.42578125" style="352" customWidth="1"/>
    <col min="4" max="4" width="55" style="261" customWidth="1"/>
    <col min="5" max="5" width="10" style="240" bestFit="1" customWidth="1"/>
    <col min="6" max="17" width="17" style="240" customWidth="1"/>
    <col min="18" max="18" width="17.7109375" style="240" bestFit="1" customWidth="1"/>
    <col min="19" max="19" width="17.7109375" style="240" customWidth="1"/>
    <col min="20" max="20" width="21.7109375" style="352" customWidth="1"/>
    <col min="21" max="21" width="9.42578125" style="352" customWidth="1"/>
    <col min="22" max="24" width="11.42578125" style="240" customWidth="1"/>
    <col min="25" max="16384" width="11.42578125" style="240"/>
  </cols>
  <sheetData>
    <row r="1" spans="1:21">
      <c r="B1" s="246" t="s">
        <v>685</v>
      </c>
      <c r="C1" s="246"/>
      <c r="D1" s="254"/>
      <c r="E1" s="246"/>
      <c r="F1" s="246"/>
      <c r="G1" s="246"/>
      <c r="H1" s="246"/>
      <c r="I1" s="246"/>
      <c r="J1" s="246"/>
      <c r="K1" s="246"/>
      <c r="L1" s="246"/>
      <c r="M1" s="246"/>
      <c r="N1" s="246"/>
      <c r="O1" s="246"/>
      <c r="P1" s="246"/>
      <c r="Q1" s="246"/>
      <c r="R1" s="246"/>
      <c r="S1" s="246"/>
      <c r="T1" s="246"/>
      <c r="U1" s="246"/>
    </row>
    <row r="2" spans="1:21">
      <c r="B2" s="244" t="str">
        <f ca="1">+"Fecha de Corte: "&amp;TEXT(TODAY(),"dd/mm/yyyy")</f>
        <v>Fecha de Corte: 08/06/2026</v>
      </c>
      <c r="C2" s="244"/>
      <c r="D2" s="292"/>
      <c r="E2" s="244"/>
      <c r="F2" s="244"/>
      <c r="G2" s="244"/>
      <c r="H2" s="244"/>
      <c r="I2" s="244"/>
      <c r="J2" s="244"/>
      <c r="K2" s="244"/>
      <c r="L2" s="244"/>
      <c r="M2" s="244"/>
      <c r="N2" s="244"/>
      <c r="O2" s="244"/>
      <c r="P2" s="244"/>
      <c r="Q2" s="244"/>
      <c r="R2" s="244"/>
      <c r="S2" s="244"/>
      <c r="T2" s="244"/>
      <c r="U2" s="244"/>
    </row>
    <row r="3" spans="1:21" ht="15" thickBot="1">
      <c r="A3" s="236"/>
      <c r="C3" s="237"/>
      <c r="T3" s="236"/>
      <c r="U3" s="236"/>
    </row>
    <row r="4" spans="1:21" ht="14.25" thickBot="1">
      <c r="A4" s="238" t="s">
        <v>696</v>
      </c>
      <c r="B4" s="238" t="s">
        <v>593</v>
      </c>
      <c r="C4" s="239" t="s">
        <v>600</v>
      </c>
      <c r="D4" s="255" t="s">
        <v>600</v>
      </c>
      <c r="E4" s="238" t="s">
        <v>686</v>
      </c>
      <c r="F4" s="238" t="s">
        <v>668</v>
      </c>
      <c r="G4" s="238" t="s">
        <v>669</v>
      </c>
      <c r="H4" s="238" t="s">
        <v>670</v>
      </c>
      <c r="I4" s="238" t="s">
        <v>671</v>
      </c>
      <c r="J4" s="238" t="s">
        <v>672</v>
      </c>
      <c r="K4" s="238" t="s">
        <v>673</v>
      </c>
      <c r="L4" s="238" t="s">
        <v>674</v>
      </c>
      <c r="M4" s="238" t="s">
        <v>675</v>
      </c>
      <c r="N4" s="238" t="s">
        <v>676</v>
      </c>
      <c r="O4" s="238" t="s">
        <v>677</v>
      </c>
      <c r="P4" s="238" t="s">
        <v>690</v>
      </c>
      <c r="Q4" s="238" t="s">
        <v>691</v>
      </c>
      <c r="R4" s="238" t="s">
        <v>687</v>
      </c>
      <c r="S4" s="238" t="s">
        <v>688</v>
      </c>
      <c r="T4" s="238" t="s">
        <v>695</v>
      </c>
      <c r="U4" s="238" t="s">
        <v>689</v>
      </c>
    </row>
    <row r="5" spans="1:21" customFormat="1" ht="15" hidden="1" customHeight="1">
      <c r="A5" s="32">
        <v>0</v>
      </c>
      <c r="B5" s="385">
        <f>+A5</f>
        <v>0</v>
      </c>
      <c r="C5" s="245" t="e">
        <f>+VLOOKUP(A5,bd_lista!$A$3:$C$592,3,FALSE)</f>
        <v>#N/A</v>
      </c>
      <c r="D5" s="386" t="e">
        <f>+C5</f>
        <v>#N/A</v>
      </c>
      <c r="E5" s="240" t="s">
        <v>683</v>
      </c>
      <c r="F5" s="241">
        <f ca="1">+IFERROR(INDEX('Hoja de Trabajo para listado'!$A$155:$Z$1048576,MATCH($A5,'Hoja de Trabajo para listado'!$A$155:$A$1048576,0),MATCH((CUADRO!F$4&amp;$E5),'Hoja de Trabajo para listado'!$A$151:$Z$151,0)),0)+IFERROR(INDEX('Hoja de Trabajo para listado'!$AB$155:$BA$1048576,MATCH($A5,'Hoja de Trabajo para listado'!$AB$155:$AB$1048576,0),MATCH((CUADRO!F$4&amp;$E5),'Hoja de Trabajo para listado'!$AB$151:$BA$151,0)),0)+IFERROR(INDEX('Hoja de Trabajo para listado'!$BC$155:$CB$1048576,MATCH($A5,'Hoja de Trabajo para listado'!$BC$155:$BC$1048576,0),MATCH((CUADRO!F$4&amp;$E5),'Hoja de Trabajo para listado'!$BC$151:$CB$151,0)),0)+IFERROR(INDEX('Hoja de Trabajo para listado'!$DE$153:$DG$274,MATCH($A5,'Hoja de Trabajo para listado'!$DE$153:$DE$1048576,0),MATCH((CUADRO!F$4&amp;$E5),'Hoja de Trabajo para listado'!$DE$151:$DG$151,0)),0)+IFERROR(INDEX('Hoja de Trabajo para listado'!$CD$155:$DC$1048576,MATCH($A5,'Hoja de Trabajo para listado'!$CD$155:$CD$1048576,0),MATCH((CUADRO!F$4&amp;$E5),'Hoja de Trabajo para listado'!$CD$151:$DC$151,0)),0)</f>
        <v>0</v>
      </c>
      <c r="G5" s="241">
        <f ca="1">+IFERROR(INDEX('Hoja de Trabajo para listado'!$A$155:$Z$1048576,MATCH($A5,'Hoja de Trabajo para listado'!$A$155:$A$1048576,0),MATCH((CUADRO!G$4&amp;$E5),'Hoja de Trabajo para listado'!$A$151:$Z$151,0)),0)+IFERROR(INDEX('Hoja de Trabajo para listado'!$AB$155:$BA$1048576,MATCH($A5,'Hoja de Trabajo para listado'!$AB$155:$AB$1048576,0),MATCH((CUADRO!G$4&amp;$E5),'Hoja de Trabajo para listado'!$AB$151:$BA$151,0)),0)+IFERROR(INDEX('Hoja de Trabajo para listado'!$BC$155:$CB$1048576,MATCH($A5,'Hoja de Trabajo para listado'!$BC$155:$BC$1048576,0),MATCH((CUADRO!G$4&amp;$E5),'Hoja de Trabajo para listado'!$BC$151:$CB$151,0)),0)+IFERROR(INDEX('Hoja de Trabajo para listado'!$DE$153:$DG$274,MATCH($A5,'Hoja de Trabajo para listado'!$DE$153:$DE$1048576,0),MATCH((CUADRO!G$4&amp;$E5),'Hoja de Trabajo para listado'!$DE$151:$DG$151,0)),0)+IFERROR(INDEX('Hoja de Trabajo para listado'!$CD$155:$DC$1048576,MATCH($A5,'Hoja de Trabajo para listado'!$CD$155:$CD$1048576,0),MATCH((CUADRO!G$4&amp;$E5),'Hoja de Trabajo para listado'!$CD$151:$DC$151,0)),0)</f>
        <v>0</v>
      </c>
      <c r="H5" s="241">
        <f ca="1">+IFERROR(INDEX('Hoja de Trabajo para listado'!$A$155:$Z$1048576,MATCH($A5,'Hoja de Trabajo para listado'!$A$155:$A$1048576,0),MATCH((CUADRO!H$4&amp;$E5),'Hoja de Trabajo para listado'!$A$151:$Z$151,0)),0)+IFERROR(INDEX('Hoja de Trabajo para listado'!$AB$155:$BA$1048576,MATCH($A5,'Hoja de Trabajo para listado'!$AB$155:$AB$1048576,0),MATCH((CUADRO!H$4&amp;$E5),'Hoja de Trabajo para listado'!$AB$151:$BA$151,0)),0)+IFERROR(INDEX('Hoja de Trabajo para listado'!$BC$155:$CB$1048576,MATCH($A5,'Hoja de Trabajo para listado'!$BC$155:$BC$1048576,0),MATCH((CUADRO!H$4&amp;$E5),'Hoja de Trabajo para listado'!$BC$151:$CB$151,0)),0)+IFERROR(INDEX('Hoja de Trabajo para listado'!$DE$153:$DG$274,MATCH($A5,'Hoja de Trabajo para listado'!$DE$153:$DE$1048576,0),MATCH((CUADRO!H$4&amp;$E5),'Hoja de Trabajo para listado'!$DE$151:$DG$151,0)),0)+IFERROR(INDEX('Hoja de Trabajo para listado'!$CD$155:$DC$1048576,MATCH($A5,'Hoja de Trabajo para listado'!$CD$155:$CD$1048576,0),MATCH((CUADRO!H$4&amp;$E5),'Hoja de Trabajo para listado'!$CD$151:$DC$151,0)),0)</f>
        <v>0</v>
      </c>
      <c r="I5" s="241">
        <f ca="1">+IFERROR(INDEX('Hoja de Trabajo para listado'!$A$155:$Z$1048576,MATCH($A5,'Hoja de Trabajo para listado'!$A$155:$A$1048576,0),MATCH((CUADRO!I$4&amp;$E5),'Hoja de Trabajo para listado'!$A$151:$Z$151,0)),0)+IFERROR(INDEX('Hoja de Trabajo para listado'!$AB$155:$BA$1048576,MATCH($A5,'Hoja de Trabajo para listado'!$AB$155:$AB$1048576,0),MATCH((CUADRO!I$4&amp;$E5),'Hoja de Trabajo para listado'!$AB$151:$BA$151,0)),0)+IFERROR(INDEX('Hoja de Trabajo para listado'!$BC$155:$CB$1048576,MATCH($A5,'Hoja de Trabajo para listado'!$BC$155:$BC$1048576,0),MATCH((CUADRO!I$4&amp;$E5),'Hoja de Trabajo para listado'!$BC$151:$CB$151,0)),0)+IFERROR(INDEX('Hoja de Trabajo para listado'!$DE$153:$DG$274,MATCH($A5,'Hoja de Trabajo para listado'!$DE$153:$DE$1048576,0),MATCH((CUADRO!I$4&amp;$E5),'Hoja de Trabajo para listado'!$DE$151:$DG$151,0)),0)+IFERROR(INDEX('Hoja de Trabajo para listado'!$CD$155:$DC$1048576,MATCH($A5,'Hoja de Trabajo para listado'!$CD$155:$CD$1048576,0),MATCH((CUADRO!I$4&amp;$E5),'Hoja de Trabajo para listado'!$CD$151:$DC$151,0)),0)</f>
        <v>0</v>
      </c>
      <c r="J5" s="241">
        <f ca="1">+IFERROR(INDEX('Hoja de Trabajo para listado'!$A$155:$Z$1048576,MATCH($A5,'Hoja de Trabajo para listado'!$A$155:$A$1048576,0),MATCH((CUADRO!J$4&amp;$E5),'Hoja de Trabajo para listado'!$A$151:$Z$151,0)),0)+IFERROR(INDEX('Hoja de Trabajo para listado'!$AB$155:$BA$1048576,MATCH($A5,'Hoja de Trabajo para listado'!$AB$155:$AB$1048576,0),MATCH((CUADRO!J$4&amp;$E5),'Hoja de Trabajo para listado'!$AB$151:$BA$151,0)),0)+IFERROR(INDEX('Hoja de Trabajo para listado'!$BC$155:$CB$1048576,MATCH($A5,'Hoja de Trabajo para listado'!$BC$155:$BC$1048576,0),MATCH((CUADRO!J$4&amp;$E5),'Hoja de Trabajo para listado'!$BC$151:$CB$151,0)),0)+IFERROR(INDEX('Hoja de Trabajo para listado'!$DE$153:$DG$274,MATCH($A5,'Hoja de Trabajo para listado'!$DE$153:$DE$1048576,0),MATCH((CUADRO!J$4&amp;$E5),'Hoja de Trabajo para listado'!$DE$151:$DG$151,0)),0)+IFERROR(INDEX('Hoja de Trabajo para listado'!$CD$155:$DC$1048576,MATCH($A5,'Hoja de Trabajo para listado'!$CD$155:$CD$1048576,0),MATCH((CUADRO!J$4&amp;$E5),'Hoja de Trabajo para listado'!$CD$151:$DC$151,0)),0)</f>
        <v>0</v>
      </c>
      <c r="K5" s="241">
        <f ca="1">+IFERROR(INDEX('Hoja de Trabajo para listado'!$A$155:$Z$1048576,MATCH($A5,'Hoja de Trabajo para listado'!$A$155:$A$1048576,0),MATCH((CUADRO!K$4&amp;$E5),'Hoja de Trabajo para listado'!$A$151:$Z$151,0)),0)+IFERROR(INDEX('Hoja de Trabajo para listado'!$AB$155:$BA$1048576,MATCH($A5,'Hoja de Trabajo para listado'!$AB$155:$AB$1048576,0),MATCH((CUADRO!K$4&amp;$E5),'Hoja de Trabajo para listado'!$AB$151:$BA$151,0)),0)+IFERROR(INDEX('Hoja de Trabajo para listado'!$BC$155:$CB$1048576,MATCH($A5,'Hoja de Trabajo para listado'!$BC$155:$BC$1048576,0),MATCH((CUADRO!K$4&amp;$E5),'Hoja de Trabajo para listado'!$BC$151:$CB$151,0)),0)+IFERROR(INDEX('Hoja de Trabajo para listado'!$DE$153:$DG$274,MATCH($A5,'Hoja de Trabajo para listado'!$DE$153:$DE$1048576,0),MATCH((CUADRO!K$4&amp;$E5),'Hoja de Trabajo para listado'!$DE$151:$DG$151,0)),0)+IFERROR(INDEX('Hoja de Trabajo para listado'!$CD$155:$DC$1048576,MATCH($A5,'Hoja de Trabajo para listado'!$CD$155:$CD$1048576,0),MATCH((CUADRO!K$4&amp;$E5),'Hoja de Trabajo para listado'!$CD$151:$DC$151,0)),0)</f>
        <v>0</v>
      </c>
      <c r="L5" s="241">
        <f ca="1">+IFERROR(INDEX('Hoja de Trabajo para listado'!$A$155:$Z$1048576,MATCH($A5,'Hoja de Trabajo para listado'!$A$155:$A$1048576,0),MATCH((CUADRO!L$4&amp;$E5),'Hoja de Trabajo para listado'!$A$151:$Z$151,0)),0)+IFERROR(INDEX('Hoja de Trabajo para listado'!$AB$155:$BA$1048576,MATCH($A5,'Hoja de Trabajo para listado'!$AB$155:$AB$1048576,0),MATCH((CUADRO!L$4&amp;$E5),'Hoja de Trabajo para listado'!$AB$151:$BA$151,0)),0)+IFERROR(INDEX('Hoja de Trabajo para listado'!$BC$155:$CB$1048576,MATCH($A5,'Hoja de Trabajo para listado'!$BC$155:$BC$1048576,0),MATCH((CUADRO!L$4&amp;$E5),'Hoja de Trabajo para listado'!$BC$151:$CB$151,0)),0)+IFERROR(INDEX('Hoja de Trabajo para listado'!$DE$153:$DG$274,MATCH($A5,'Hoja de Trabajo para listado'!$DE$153:$DE$1048576,0),MATCH((CUADRO!L$4&amp;$E5),'Hoja de Trabajo para listado'!$DE$151:$DG$151,0)),0)+IFERROR(INDEX('Hoja de Trabajo para listado'!$CD$155:$DC$1048576,MATCH($A5,'Hoja de Trabajo para listado'!$CD$155:$CD$1048576,0),MATCH((CUADRO!L$4&amp;$E5),'Hoja de Trabajo para listado'!$CD$151:$DC$151,0)),0)</f>
        <v>0</v>
      </c>
      <c r="M5" s="241">
        <f ca="1">+IFERROR(INDEX('Hoja de Trabajo para listado'!$A$155:$Z$1048576,MATCH($A5,'Hoja de Trabajo para listado'!$A$155:$A$1048576,0),MATCH((CUADRO!M$4&amp;$E5),'Hoja de Trabajo para listado'!$A$151:$Z$151,0)),0)+IFERROR(INDEX('Hoja de Trabajo para listado'!$AB$155:$BA$1048576,MATCH($A5,'Hoja de Trabajo para listado'!$AB$155:$AB$1048576,0),MATCH((CUADRO!M$4&amp;$E5),'Hoja de Trabajo para listado'!$AB$151:$BA$151,0)),0)+IFERROR(INDEX('Hoja de Trabajo para listado'!$BC$155:$CB$1048576,MATCH($A5,'Hoja de Trabajo para listado'!$BC$155:$BC$1048576,0),MATCH((CUADRO!M$4&amp;$E5),'Hoja de Trabajo para listado'!$BC$151:$CB$151,0)),0)+IFERROR(INDEX('Hoja de Trabajo para listado'!$DE$153:$DG$274,MATCH($A5,'Hoja de Trabajo para listado'!$DE$153:$DE$1048576,0),MATCH((CUADRO!M$4&amp;$E5),'Hoja de Trabajo para listado'!$DE$151:$DG$151,0)),0)+IFERROR(INDEX('Hoja de Trabajo para listado'!$CD$155:$DC$1048576,MATCH($A5,'Hoja de Trabajo para listado'!$CD$155:$CD$1048576,0),MATCH((CUADRO!M$4&amp;$E5),'Hoja de Trabajo para listado'!$CD$151:$DC$151,0)),0)</f>
        <v>0</v>
      </c>
      <c r="N5" s="241">
        <f ca="1">+IFERROR(INDEX('Hoja de Trabajo para listado'!$A$155:$Z$1048576,MATCH($A5,'Hoja de Trabajo para listado'!$A$155:$A$1048576,0),MATCH((CUADRO!N$4&amp;$E5),'Hoja de Trabajo para listado'!$A$151:$Z$151,0)),0)+IFERROR(INDEX('Hoja de Trabajo para listado'!$AB$155:$BA$1048576,MATCH($A5,'Hoja de Trabajo para listado'!$AB$155:$AB$1048576,0),MATCH((CUADRO!N$4&amp;$E5),'Hoja de Trabajo para listado'!$AB$151:$BA$151,0)),0)+IFERROR(INDEX('Hoja de Trabajo para listado'!$BC$155:$CB$1048576,MATCH($A5,'Hoja de Trabajo para listado'!$BC$155:$BC$1048576,0),MATCH((CUADRO!N$4&amp;$E5),'Hoja de Trabajo para listado'!$BC$151:$CB$151,0)),0)+IFERROR(INDEX('Hoja de Trabajo para listado'!$DE$153:$DG$274,MATCH($A5,'Hoja de Trabajo para listado'!$DE$153:$DE$1048576,0),MATCH((CUADRO!N$4&amp;$E5),'Hoja de Trabajo para listado'!$DE$151:$DG$151,0)),0)+IFERROR(INDEX('Hoja de Trabajo para listado'!$CD$155:$DC$1048576,MATCH($A5,'Hoja de Trabajo para listado'!$CD$155:$CD$1048576,0),MATCH((CUADRO!N$4&amp;$E5),'Hoja de Trabajo para listado'!$CD$151:$DC$151,0)),0)</f>
        <v>0</v>
      </c>
      <c r="O5" s="241">
        <f ca="1">+IFERROR(INDEX('Hoja de Trabajo para listado'!$A$155:$Z$1048576,MATCH($A5,'Hoja de Trabajo para listado'!$A$155:$A$1048576,0),MATCH((CUADRO!O$4&amp;$E5),'Hoja de Trabajo para listado'!$A$151:$Z$151,0)),0)+IFERROR(INDEX('Hoja de Trabajo para listado'!$AB$155:$BA$1048576,MATCH($A5,'Hoja de Trabajo para listado'!$AB$155:$AB$1048576,0),MATCH((CUADRO!O$4&amp;$E5),'Hoja de Trabajo para listado'!$AB$151:$BA$151,0)),0)+IFERROR(INDEX('Hoja de Trabajo para listado'!$BC$155:$CB$1048576,MATCH($A5,'Hoja de Trabajo para listado'!$BC$155:$BC$1048576,0),MATCH((CUADRO!O$4&amp;$E5),'Hoja de Trabajo para listado'!$BC$151:$CB$151,0)),0)+IFERROR(INDEX('Hoja de Trabajo para listado'!$DE$153:$DG$274,MATCH($A5,'Hoja de Trabajo para listado'!$DE$153:$DE$1048576,0),MATCH((CUADRO!O$4&amp;$E5),'Hoja de Trabajo para listado'!$DE$151:$DG$151,0)),0)+IFERROR(INDEX('Hoja de Trabajo para listado'!$CD$155:$DC$1048576,MATCH($A5,'Hoja de Trabajo para listado'!$CD$155:$CD$1048576,0),MATCH((CUADRO!O$4&amp;$E5),'Hoja de Trabajo para listado'!$CD$151:$DC$151,0)),0)</f>
        <v>0</v>
      </c>
      <c r="P5" s="241">
        <f ca="1">+IFERROR(INDEX('Hoja de Trabajo para listado'!$A$155:$Z$1048576,MATCH($A5,'Hoja de Trabajo para listado'!$A$155:$A$1048576,0),MATCH((CUADRO!P$4&amp;$E5),'Hoja de Trabajo para listado'!$A$151:$Z$151,0)),0)+IFERROR(INDEX('Hoja de Trabajo para listado'!$AB$155:$BA$1048576,MATCH($A5,'Hoja de Trabajo para listado'!$AB$155:$AB$1048576,0),MATCH((CUADRO!P$4&amp;$E5),'Hoja de Trabajo para listado'!$AB$151:$BA$151,0)),0)+IFERROR(INDEX('Hoja de Trabajo para listado'!$BC$155:$CB$1048576,MATCH($A5,'Hoja de Trabajo para listado'!$BC$155:$BC$1048576,0),MATCH((CUADRO!P$4&amp;$E5),'Hoja de Trabajo para listado'!$BC$151:$CB$151,0)),0)+IFERROR(INDEX('Hoja de Trabajo para listado'!$DE$153:$DG$274,MATCH($A5,'Hoja de Trabajo para listado'!$DE$153:$DE$1048576,0),MATCH((CUADRO!P$4&amp;$E5),'Hoja de Trabajo para listado'!$DE$151:$DG$151,0)),0)+IFERROR(INDEX('Hoja de Trabajo para listado'!$CD$155:$DC$1048576,MATCH($A5,'Hoja de Trabajo para listado'!$CD$155:$CD$1048576,0),MATCH((CUADRO!P$4&amp;$E5),'Hoja de Trabajo para listado'!$CD$151:$DC$151,0)),0)</f>
        <v>0</v>
      </c>
      <c r="Q5" s="241">
        <f ca="1">+IFERROR(INDEX('Hoja de Trabajo para listado'!$A$155:$Z$1048576,MATCH($A5,'Hoja de Trabajo para listado'!$A$155:$A$1048576,0),MATCH((CUADRO!Q$4&amp;$E5),'Hoja de Trabajo para listado'!$A$151:$Z$151,0)),0)+IFERROR(INDEX('Hoja de Trabajo para listado'!$AB$155:$BA$1048576,MATCH($A5,'Hoja de Trabajo para listado'!$AB$155:$AB$1048576,0),MATCH((CUADRO!Q$4&amp;$E5),'Hoja de Trabajo para listado'!$AB$151:$BA$151,0)),0)+IFERROR(INDEX('Hoja de Trabajo para listado'!$BC$155:$CB$1048576,MATCH($A5,'Hoja de Trabajo para listado'!$BC$155:$BC$1048576,0),MATCH((CUADRO!Q$4&amp;$E5),'Hoja de Trabajo para listado'!$BC$151:$CB$151,0)),0)+IFERROR(INDEX('Hoja de Trabajo para listado'!$DE$153:$DG$274,MATCH($A5,'Hoja de Trabajo para listado'!$DE$153:$DE$1048576,0),MATCH((CUADRO!Q$4&amp;$E5),'Hoja de Trabajo para listado'!$DE$151:$DG$151,0)),0)+IFERROR(INDEX('Hoja de Trabajo para listado'!$CD$155:$DC$1048576,MATCH($A5,'Hoja de Trabajo para listado'!$CD$155:$CD$1048576,0),MATCH((CUADRO!Q$4&amp;$E5),'Hoja de Trabajo para listado'!$CD$151:$DC$151,0)),0)</f>
        <v>0</v>
      </c>
      <c r="R5" s="241">
        <f t="shared" ref="R5:R68" ca="1" si="0">+SUM(F5:Q5)</f>
        <v>0</v>
      </c>
      <c r="S5" s="241"/>
      <c r="T5" s="241">
        <f ca="1">+T6</f>
        <v>0</v>
      </c>
      <c r="U5" s="240">
        <f t="shared" ref="U5:U68" si="1">+IF(E5="Débitos",1,2)</f>
        <v>1</v>
      </c>
    </row>
    <row r="6" spans="1:21" customFormat="1" ht="15" hidden="1" customHeight="1">
      <c r="A6" s="32">
        <v>0</v>
      </c>
      <c r="B6" s="381"/>
      <c r="C6" s="245" t="e">
        <f>+VLOOKUP(A6,bd_lista!$A$3:$C$592,3,FALSE)</f>
        <v>#N/A</v>
      </c>
      <c r="D6" s="387"/>
      <c r="E6" s="242" t="s">
        <v>684</v>
      </c>
      <c r="F6" s="241">
        <f ca="1">+IFERROR(INDEX('Hoja de Trabajo para listado'!$A$155:$Z$1048576,MATCH($A6,'Hoja de Trabajo para listado'!$A$155:$A$1048576,0),MATCH((CUADRO!F$4&amp;$E6),'Hoja de Trabajo para listado'!$A$151:$Z$151,0)),0)+IFERROR(INDEX('Hoja de Trabajo para listado'!$AB$155:$BA$1048576,MATCH($A6,'Hoja de Trabajo para listado'!$AB$155:$AB$1048576,0),MATCH((CUADRO!F$4&amp;$E6),'Hoja de Trabajo para listado'!$AB$151:$BA$151,0)),0)+IFERROR(INDEX('Hoja de Trabajo para listado'!$BC$155:$CB$1048576,MATCH($A6,'Hoja de Trabajo para listado'!$BC$155:$BC$1048576,0),MATCH((CUADRO!F$4&amp;$E6),'Hoja de Trabajo para listado'!$BC$151:$CB$151,0)),0)+IFERROR(INDEX('Hoja de Trabajo para listado'!$DE$153:$DG$274,MATCH($A6,'Hoja de Trabajo para listado'!$DE$153:$DE$1048576,0),MATCH((CUADRO!F$4&amp;$E6),'Hoja de Trabajo para listado'!$DE$151:$DG$151,0)),0)+IFERROR(INDEX('Hoja de Trabajo para listado'!$CD$155:$DC$1048576,MATCH($A6,'Hoja de Trabajo para listado'!$CD$155:$CD$1048576,0),MATCH((CUADRO!F$4&amp;$E6),'Hoja de Trabajo para listado'!$CD$151:$DC$151,0)),0)</f>
        <v>0</v>
      </c>
      <c r="G6" s="241">
        <f ca="1">+IFERROR(INDEX('Hoja de Trabajo para listado'!$A$155:$Z$1048576,MATCH($A6,'Hoja de Trabajo para listado'!$A$155:$A$1048576,0),MATCH((CUADRO!G$4&amp;$E6),'Hoja de Trabajo para listado'!$A$151:$Z$151,0)),0)+IFERROR(INDEX('Hoja de Trabajo para listado'!$AB$155:$BA$1048576,MATCH($A6,'Hoja de Trabajo para listado'!$AB$155:$AB$1048576,0),MATCH((CUADRO!G$4&amp;$E6),'Hoja de Trabajo para listado'!$AB$151:$BA$151,0)),0)+IFERROR(INDEX('Hoja de Trabajo para listado'!$BC$155:$CB$1048576,MATCH($A6,'Hoja de Trabajo para listado'!$BC$155:$BC$1048576,0),MATCH((CUADRO!G$4&amp;$E6),'Hoja de Trabajo para listado'!$BC$151:$CB$151,0)),0)+IFERROR(INDEX('Hoja de Trabajo para listado'!$DE$153:$DG$274,MATCH($A6,'Hoja de Trabajo para listado'!$DE$153:$DE$1048576,0),MATCH((CUADRO!G$4&amp;$E6),'Hoja de Trabajo para listado'!$DE$151:$DG$151,0)),0)+IFERROR(INDEX('Hoja de Trabajo para listado'!$CD$155:$DC$1048576,MATCH($A6,'Hoja de Trabajo para listado'!$CD$155:$CD$1048576,0),MATCH((CUADRO!G$4&amp;$E6),'Hoja de Trabajo para listado'!$CD$151:$DC$151,0)),0)</f>
        <v>0</v>
      </c>
      <c r="H6" s="241">
        <f ca="1">+IFERROR(INDEX('Hoja de Trabajo para listado'!$A$155:$Z$1048576,MATCH($A6,'Hoja de Trabajo para listado'!$A$155:$A$1048576,0),MATCH((CUADRO!H$4&amp;$E6),'Hoja de Trabajo para listado'!$A$151:$Z$151,0)),0)+IFERROR(INDEX('Hoja de Trabajo para listado'!$AB$155:$BA$1048576,MATCH($A6,'Hoja de Trabajo para listado'!$AB$155:$AB$1048576,0),MATCH((CUADRO!H$4&amp;$E6),'Hoja de Trabajo para listado'!$AB$151:$BA$151,0)),0)+IFERROR(INDEX('Hoja de Trabajo para listado'!$BC$155:$CB$1048576,MATCH($A6,'Hoja de Trabajo para listado'!$BC$155:$BC$1048576,0),MATCH((CUADRO!H$4&amp;$E6),'Hoja de Trabajo para listado'!$BC$151:$CB$151,0)),0)+IFERROR(INDEX('Hoja de Trabajo para listado'!$DE$153:$DG$274,MATCH($A6,'Hoja de Trabajo para listado'!$DE$153:$DE$1048576,0),MATCH((CUADRO!H$4&amp;$E6),'Hoja de Trabajo para listado'!$DE$151:$DG$151,0)),0)+IFERROR(INDEX('Hoja de Trabajo para listado'!$CD$155:$DC$1048576,MATCH($A6,'Hoja de Trabajo para listado'!$CD$155:$CD$1048576,0),MATCH((CUADRO!H$4&amp;$E6),'Hoja de Trabajo para listado'!$CD$151:$DC$151,0)),0)</f>
        <v>0</v>
      </c>
      <c r="I6" s="241">
        <f ca="1">+IFERROR(INDEX('Hoja de Trabajo para listado'!$A$155:$Z$1048576,MATCH($A6,'Hoja de Trabajo para listado'!$A$155:$A$1048576,0),MATCH((CUADRO!I$4&amp;$E6),'Hoja de Trabajo para listado'!$A$151:$Z$151,0)),0)+IFERROR(INDEX('Hoja de Trabajo para listado'!$AB$155:$BA$1048576,MATCH($A6,'Hoja de Trabajo para listado'!$AB$155:$AB$1048576,0),MATCH((CUADRO!I$4&amp;$E6),'Hoja de Trabajo para listado'!$AB$151:$BA$151,0)),0)+IFERROR(INDEX('Hoja de Trabajo para listado'!$BC$155:$CB$1048576,MATCH($A6,'Hoja de Trabajo para listado'!$BC$155:$BC$1048576,0),MATCH((CUADRO!I$4&amp;$E6),'Hoja de Trabajo para listado'!$BC$151:$CB$151,0)),0)+IFERROR(INDEX('Hoja de Trabajo para listado'!$DE$153:$DG$274,MATCH($A6,'Hoja de Trabajo para listado'!$DE$153:$DE$1048576,0),MATCH((CUADRO!I$4&amp;$E6),'Hoja de Trabajo para listado'!$DE$151:$DG$151,0)),0)+IFERROR(INDEX('Hoja de Trabajo para listado'!$CD$155:$DC$1048576,MATCH($A6,'Hoja de Trabajo para listado'!$CD$155:$CD$1048576,0),MATCH((CUADRO!I$4&amp;$E6),'Hoja de Trabajo para listado'!$CD$151:$DC$151,0)),0)</f>
        <v>0</v>
      </c>
      <c r="J6" s="241">
        <f ca="1">+IFERROR(INDEX('Hoja de Trabajo para listado'!$A$155:$Z$1048576,MATCH($A6,'Hoja de Trabajo para listado'!$A$155:$A$1048576,0),MATCH((CUADRO!J$4&amp;$E6),'Hoja de Trabajo para listado'!$A$151:$Z$151,0)),0)+IFERROR(INDEX('Hoja de Trabajo para listado'!$AB$155:$BA$1048576,MATCH($A6,'Hoja de Trabajo para listado'!$AB$155:$AB$1048576,0),MATCH((CUADRO!J$4&amp;$E6),'Hoja de Trabajo para listado'!$AB$151:$BA$151,0)),0)+IFERROR(INDEX('Hoja de Trabajo para listado'!$BC$155:$CB$1048576,MATCH($A6,'Hoja de Trabajo para listado'!$BC$155:$BC$1048576,0),MATCH((CUADRO!J$4&amp;$E6),'Hoja de Trabajo para listado'!$BC$151:$CB$151,0)),0)+IFERROR(INDEX('Hoja de Trabajo para listado'!$DE$153:$DG$274,MATCH($A6,'Hoja de Trabajo para listado'!$DE$153:$DE$1048576,0),MATCH((CUADRO!J$4&amp;$E6),'Hoja de Trabajo para listado'!$DE$151:$DG$151,0)),0)+IFERROR(INDEX('Hoja de Trabajo para listado'!$CD$155:$DC$1048576,MATCH($A6,'Hoja de Trabajo para listado'!$CD$155:$CD$1048576,0),MATCH((CUADRO!J$4&amp;$E6),'Hoja de Trabajo para listado'!$CD$151:$DC$151,0)),0)</f>
        <v>0</v>
      </c>
      <c r="K6" s="241">
        <f ca="1">+IFERROR(INDEX('Hoja de Trabajo para listado'!$A$155:$Z$1048576,MATCH($A6,'Hoja de Trabajo para listado'!$A$155:$A$1048576,0),MATCH((CUADRO!K$4&amp;$E6),'Hoja de Trabajo para listado'!$A$151:$Z$151,0)),0)+IFERROR(INDEX('Hoja de Trabajo para listado'!$AB$155:$BA$1048576,MATCH($A6,'Hoja de Trabajo para listado'!$AB$155:$AB$1048576,0),MATCH((CUADRO!K$4&amp;$E6),'Hoja de Trabajo para listado'!$AB$151:$BA$151,0)),0)+IFERROR(INDEX('Hoja de Trabajo para listado'!$BC$155:$CB$1048576,MATCH($A6,'Hoja de Trabajo para listado'!$BC$155:$BC$1048576,0),MATCH((CUADRO!K$4&amp;$E6),'Hoja de Trabajo para listado'!$BC$151:$CB$151,0)),0)+IFERROR(INDEX('Hoja de Trabajo para listado'!$DE$153:$DG$274,MATCH($A6,'Hoja de Trabajo para listado'!$DE$153:$DE$1048576,0),MATCH((CUADRO!K$4&amp;$E6),'Hoja de Trabajo para listado'!$DE$151:$DG$151,0)),0)+IFERROR(INDEX('Hoja de Trabajo para listado'!$CD$155:$DC$1048576,MATCH($A6,'Hoja de Trabajo para listado'!$CD$155:$CD$1048576,0),MATCH((CUADRO!K$4&amp;$E6),'Hoja de Trabajo para listado'!$CD$151:$DC$151,0)),0)</f>
        <v>0</v>
      </c>
      <c r="L6" s="241">
        <f ca="1">+IFERROR(INDEX('Hoja de Trabajo para listado'!$A$155:$Z$1048576,MATCH($A6,'Hoja de Trabajo para listado'!$A$155:$A$1048576,0),MATCH((CUADRO!L$4&amp;$E6),'Hoja de Trabajo para listado'!$A$151:$Z$151,0)),0)+IFERROR(INDEX('Hoja de Trabajo para listado'!$AB$155:$BA$1048576,MATCH($A6,'Hoja de Trabajo para listado'!$AB$155:$AB$1048576,0),MATCH((CUADRO!L$4&amp;$E6),'Hoja de Trabajo para listado'!$AB$151:$BA$151,0)),0)+IFERROR(INDEX('Hoja de Trabajo para listado'!$BC$155:$CB$1048576,MATCH($A6,'Hoja de Trabajo para listado'!$BC$155:$BC$1048576,0),MATCH((CUADRO!L$4&amp;$E6),'Hoja de Trabajo para listado'!$BC$151:$CB$151,0)),0)+IFERROR(INDEX('Hoja de Trabajo para listado'!$DE$153:$DG$274,MATCH($A6,'Hoja de Trabajo para listado'!$DE$153:$DE$1048576,0),MATCH((CUADRO!L$4&amp;$E6),'Hoja de Trabajo para listado'!$DE$151:$DG$151,0)),0)+IFERROR(INDEX('Hoja de Trabajo para listado'!$CD$155:$DC$1048576,MATCH($A6,'Hoja de Trabajo para listado'!$CD$155:$CD$1048576,0),MATCH((CUADRO!L$4&amp;$E6),'Hoja de Trabajo para listado'!$CD$151:$DC$151,0)),0)</f>
        <v>0</v>
      </c>
      <c r="M6" s="241">
        <f ca="1">+IFERROR(INDEX('Hoja de Trabajo para listado'!$A$155:$Z$1048576,MATCH($A6,'Hoja de Trabajo para listado'!$A$155:$A$1048576,0),MATCH((CUADRO!M$4&amp;$E6),'Hoja de Trabajo para listado'!$A$151:$Z$151,0)),0)+IFERROR(INDEX('Hoja de Trabajo para listado'!$AB$155:$BA$1048576,MATCH($A6,'Hoja de Trabajo para listado'!$AB$155:$AB$1048576,0),MATCH((CUADRO!M$4&amp;$E6),'Hoja de Trabajo para listado'!$AB$151:$BA$151,0)),0)+IFERROR(INDEX('Hoja de Trabajo para listado'!$BC$155:$CB$1048576,MATCH($A6,'Hoja de Trabajo para listado'!$BC$155:$BC$1048576,0),MATCH((CUADRO!M$4&amp;$E6),'Hoja de Trabajo para listado'!$BC$151:$CB$151,0)),0)+IFERROR(INDEX('Hoja de Trabajo para listado'!$DE$153:$DG$274,MATCH($A6,'Hoja de Trabajo para listado'!$DE$153:$DE$1048576,0),MATCH((CUADRO!M$4&amp;$E6),'Hoja de Trabajo para listado'!$DE$151:$DG$151,0)),0)+IFERROR(INDEX('Hoja de Trabajo para listado'!$CD$155:$DC$1048576,MATCH($A6,'Hoja de Trabajo para listado'!$CD$155:$CD$1048576,0),MATCH((CUADRO!M$4&amp;$E6),'Hoja de Trabajo para listado'!$CD$151:$DC$151,0)),0)</f>
        <v>0</v>
      </c>
      <c r="N6" s="241">
        <f ca="1">+IFERROR(INDEX('Hoja de Trabajo para listado'!$A$155:$Z$1048576,MATCH($A6,'Hoja de Trabajo para listado'!$A$155:$A$1048576,0),MATCH((CUADRO!N$4&amp;$E6),'Hoja de Trabajo para listado'!$A$151:$Z$151,0)),0)+IFERROR(INDEX('Hoja de Trabajo para listado'!$AB$155:$BA$1048576,MATCH($A6,'Hoja de Trabajo para listado'!$AB$155:$AB$1048576,0),MATCH((CUADRO!N$4&amp;$E6),'Hoja de Trabajo para listado'!$AB$151:$BA$151,0)),0)+IFERROR(INDEX('Hoja de Trabajo para listado'!$BC$155:$CB$1048576,MATCH($A6,'Hoja de Trabajo para listado'!$BC$155:$BC$1048576,0),MATCH((CUADRO!N$4&amp;$E6),'Hoja de Trabajo para listado'!$BC$151:$CB$151,0)),0)+IFERROR(INDEX('Hoja de Trabajo para listado'!$DE$153:$DG$274,MATCH($A6,'Hoja de Trabajo para listado'!$DE$153:$DE$1048576,0),MATCH((CUADRO!N$4&amp;$E6),'Hoja de Trabajo para listado'!$DE$151:$DG$151,0)),0)+IFERROR(INDEX('Hoja de Trabajo para listado'!$CD$155:$DC$1048576,MATCH($A6,'Hoja de Trabajo para listado'!$CD$155:$CD$1048576,0),MATCH((CUADRO!N$4&amp;$E6),'Hoja de Trabajo para listado'!$CD$151:$DC$151,0)),0)</f>
        <v>0</v>
      </c>
      <c r="O6" s="241">
        <f ca="1">+IFERROR(INDEX('Hoja de Trabajo para listado'!$A$155:$Z$1048576,MATCH($A6,'Hoja de Trabajo para listado'!$A$155:$A$1048576,0),MATCH((CUADRO!O$4&amp;$E6),'Hoja de Trabajo para listado'!$A$151:$Z$151,0)),0)+IFERROR(INDEX('Hoja de Trabajo para listado'!$AB$155:$BA$1048576,MATCH($A6,'Hoja de Trabajo para listado'!$AB$155:$AB$1048576,0),MATCH((CUADRO!O$4&amp;$E6),'Hoja de Trabajo para listado'!$AB$151:$BA$151,0)),0)+IFERROR(INDEX('Hoja de Trabajo para listado'!$BC$155:$CB$1048576,MATCH($A6,'Hoja de Trabajo para listado'!$BC$155:$BC$1048576,0),MATCH((CUADRO!O$4&amp;$E6),'Hoja de Trabajo para listado'!$BC$151:$CB$151,0)),0)+IFERROR(INDEX('Hoja de Trabajo para listado'!$DE$153:$DG$274,MATCH($A6,'Hoja de Trabajo para listado'!$DE$153:$DE$1048576,0),MATCH((CUADRO!O$4&amp;$E6),'Hoja de Trabajo para listado'!$DE$151:$DG$151,0)),0)+IFERROR(INDEX('Hoja de Trabajo para listado'!$CD$155:$DC$1048576,MATCH($A6,'Hoja de Trabajo para listado'!$CD$155:$CD$1048576,0),MATCH((CUADRO!O$4&amp;$E6),'Hoja de Trabajo para listado'!$CD$151:$DC$151,0)),0)</f>
        <v>0</v>
      </c>
      <c r="P6" s="241">
        <f ca="1">+IFERROR(INDEX('Hoja de Trabajo para listado'!$A$155:$Z$1048576,MATCH($A6,'Hoja de Trabajo para listado'!$A$155:$A$1048576,0),MATCH((CUADRO!P$4&amp;$E6),'Hoja de Trabajo para listado'!$A$151:$Z$151,0)),0)+IFERROR(INDEX('Hoja de Trabajo para listado'!$AB$155:$BA$1048576,MATCH($A6,'Hoja de Trabajo para listado'!$AB$155:$AB$1048576,0),MATCH((CUADRO!P$4&amp;$E6),'Hoja de Trabajo para listado'!$AB$151:$BA$151,0)),0)+IFERROR(INDEX('Hoja de Trabajo para listado'!$BC$155:$CB$1048576,MATCH($A6,'Hoja de Trabajo para listado'!$BC$155:$BC$1048576,0),MATCH((CUADRO!P$4&amp;$E6),'Hoja de Trabajo para listado'!$BC$151:$CB$151,0)),0)+IFERROR(INDEX('Hoja de Trabajo para listado'!$DE$153:$DG$274,MATCH($A6,'Hoja de Trabajo para listado'!$DE$153:$DE$1048576,0),MATCH((CUADRO!P$4&amp;$E6),'Hoja de Trabajo para listado'!$DE$151:$DG$151,0)),0)+IFERROR(INDEX('Hoja de Trabajo para listado'!$CD$155:$DC$1048576,MATCH($A6,'Hoja de Trabajo para listado'!$CD$155:$CD$1048576,0),MATCH((CUADRO!P$4&amp;$E6),'Hoja de Trabajo para listado'!$CD$151:$DC$151,0)),0)</f>
        <v>0</v>
      </c>
      <c r="Q6" s="241">
        <f ca="1">+IFERROR(INDEX('Hoja de Trabajo para listado'!$A$155:$Z$1048576,MATCH($A6,'Hoja de Trabajo para listado'!$A$155:$A$1048576,0),MATCH((CUADRO!Q$4&amp;$E6),'Hoja de Trabajo para listado'!$A$151:$Z$151,0)),0)+IFERROR(INDEX('Hoja de Trabajo para listado'!$AB$155:$BA$1048576,MATCH($A6,'Hoja de Trabajo para listado'!$AB$155:$AB$1048576,0),MATCH((CUADRO!Q$4&amp;$E6),'Hoja de Trabajo para listado'!$AB$151:$BA$151,0)),0)+IFERROR(INDEX('Hoja de Trabajo para listado'!$BC$155:$CB$1048576,MATCH($A6,'Hoja de Trabajo para listado'!$BC$155:$BC$1048576,0),MATCH((CUADRO!Q$4&amp;$E6),'Hoja de Trabajo para listado'!$BC$151:$CB$151,0)),0)+IFERROR(INDEX('Hoja de Trabajo para listado'!$DE$153:$DG$274,MATCH($A6,'Hoja de Trabajo para listado'!$DE$153:$DE$1048576,0),MATCH((CUADRO!Q$4&amp;$E6),'Hoja de Trabajo para listado'!$DE$151:$DG$151,0)),0)+IFERROR(INDEX('Hoja de Trabajo para listado'!$CD$155:$DC$1048576,MATCH($A6,'Hoja de Trabajo para listado'!$CD$155:$CD$1048576,0),MATCH((CUADRO!Q$4&amp;$E6),'Hoja de Trabajo para listado'!$CD$151:$DC$151,0)),0)</f>
        <v>0</v>
      </c>
      <c r="R6" s="241">
        <f t="shared" ca="1" si="0"/>
        <v>0</v>
      </c>
      <c r="S6" s="243">
        <f ca="1">+R5+R6</f>
        <v>0</v>
      </c>
      <c r="T6" s="241">
        <f ca="1">+S6</f>
        <v>0</v>
      </c>
      <c r="U6" s="240">
        <f t="shared" si="1"/>
        <v>2</v>
      </c>
    </row>
    <row r="7" spans="1:21" ht="15" customHeight="1">
      <c r="A7" s="353">
        <v>6</v>
      </c>
      <c r="B7" s="381">
        <f>+A7</f>
        <v>6</v>
      </c>
      <c r="C7" s="245" t="str">
        <f>+VLOOKUP(A7,bd_lista!$A$3:$C$592,3,FALSE)</f>
        <v>Vicepresidencia del Estado Plurinacional</v>
      </c>
      <c r="D7" s="383" t="str">
        <f>+C7</f>
        <v>Vicepresidencia del Estado Plurinacional</v>
      </c>
      <c r="E7" s="245" t="s">
        <v>683</v>
      </c>
      <c r="F7" s="241">
        <f ca="1">+IFERROR(INDEX('Hoja de Trabajo para listado'!$A$155:$Z$1048576,MATCH($A7,'Hoja de Trabajo para listado'!$A$155:$A$1048576,0),MATCH((CUADRO!F$4&amp;$E7),'Hoja de Trabajo para listado'!$A$151:$Z$151,0)),0)+IFERROR(INDEX('Hoja de Trabajo para listado'!$AB$155:$BA$1048576,MATCH($A7,'Hoja de Trabajo para listado'!$AB$155:$AB$1048576,0),MATCH((CUADRO!F$4&amp;$E7),'Hoja de Trabajo para listado'!$AB$151:$BA$151,0)),0)+IFERROR(INDEX('Hoja de Trabajo para listado'!$BC$155:$CB$1048576,MATCH($A7,'Hoja de Trabajo para listado'!$BC$155:$BC$1048576,0),MATCH((CUADRO!F$4&amp;$E7),'Hoja de Trabajo para listado'!$BC$151:$CB$151,0)),0)+IFERROR(INDEX('Hoja de Trabajo para listado'!$DE$153:$DG$274,MATCH($A7,'Hoja de Trabajo para listado'!$DE$153:$DE$1048576,0),MATCH((CUADRO!F$4&amp;$E7),'Hoja de Trabajo para listado'!$DE$151:$DG$151,0)),0)+IFERROR(INDEX('Hoja de Trabajo para listado'!$CD$155:$DC$1048576,MATCH($A7,'Hoja de Trabajo para listado'!$CD$155:$CD$1048576,0),MATCH((CUADRO!F$4&amp;$E7),'Hoja de Trabajo para listado'!$CD$151:$DC$151,0)),0)</f>
        <v>0</v>
      </c>
      <c r="G7" s="241">
        <f ca="1">+IFERROR(INDEX('Hoja de Trabajo para listado'!$A$155:$Z$1048576,MATCH($A7,'Hoja de Trabajo para listado'!$A$155:$A$1048576,0),MATCH((CUADRO!G$4&amp;$E7),'Hoja de Trabajo para listado'!$A$151:$Z$151,0)),0)+IFERROR(INDEX('Hoja de Trabajo para listado'!$AB$155:$BA$1048576,MATCH($A7,'Hoja de Trabajo para listado'!$AB$155:$AB$1048576,0),MATCH((CUADRO!G$4&amp;$E7),'Hoja de Trabajo para listado'!$AB$151:$BA$151,0)),0)+IFERROR(INDEX('Hoja de Trabajo para listado'!$BC$155:$CB$1048576,MATCH($A7,'Hoja de Trabajo para listado'!$BC$155:$BC$1048576,0),MATCH((CUADRO!G$4&amp;$E7),'Hoja de Trabajo para listado'!$BC$151:$CB$151,0)),0)+IFERROR(INDEX('Hoja de Trabajo para listado'!$DE$153:$DG$274,MATCH($A7,'Hoja de Trabajo para listado'!$DE$153:$DE$1048576,0),MATCH((CUADRO!G$4&amp;$E7),'Hoja de Trabajo para listado'!$DE$151:$DG$151,0)),0)+IFERROR(INDEX('Hoja de Trabajo para listado'!$CD$155:$DC$1048576,MATCH($A7,'Hoja de Trabajo para listado'!$CD$155:$CD$1048576,0),MATCH((CUADRO!G$4&amp;$E7),'Hoja de Trabajo para listado'!$CD$151:$DC$151,0)),0)</f>
        <v>0</v>
      </c>
      <c r="H7" s="241">
        <f ca="1">+IFERROR(INDEX('Hoja de Trabajo para listado'!$A$155:$Z$1048576,MATCH($A7,'Hoja de Trabajo para listado'!$A$155:$A$1048576,0),MATCH((CUADRO!H$4&amp;$E7),'Hoja de Trabajo para listado'!$A$151:$Z$151,0)),0)+IFERROR(INDEX('Hoja de Trabajo para listado'!$AB$155:$BA$1048576,MATCH($A7,'Hoja de Trabajo para listado'!$AB$155:$AB$1048576,0),MATCH((CUADRO!H$4&amp;$E7),'Hoja de Trabajo para listado'!$AB$151:$BA$151,0)),0)+IFERROR(INDEX('Hoja de Trabajo para listado'!$BC$155:$CB$1048576,MATCH($A7,'Hoja de Trabajo para listado'!$BC$155:$BC$1048576,0),MATCH((CUADRO!H$4&amp;$E7),'Hoja de Trabajo para listado'!$BC$151:$CB$151,0)),0)+IFERROR(INDEX('Hoja de Trabajo para listado'!$DE$153:$DG$274,MATCH($A7,'Hoja de Trabajo para listado'!$DE$153:$DE$1048576,0),MATCH((CUADRO!H$4&amp;$E7),'Hoja de Trabajo para listado'!$DE$151:$DG$151,0)),0)+IFERROR(INDEX('Hoja de Trabajo para listado'!$CD$155:$DC$1048576,MATCH($A7,'Hoja de Trabajo para listado'!$CD$155:$CD$1048576,0),MATCH((CUADRO!H$4&amp;$E7),'Hoja de Trabajo para listado'!$CD$151:$DC$151,0)),0)</f>
        <v>0</v>
      </c>
      <c r="I7" s="241">
        <f ca="1">+IFERROR(INDEX('Hoja de Trabajo para listado'!$A$155:$Z$1048576,MATCH($A7,'Hoja de Trabajo para listado'!$A$155:$A$1048576,0),MATCH((CUADRO!I$4&amp;$E7),'Hoja de Trabajo para listado'!$A$151:$Z$151,0)),0)+IFERROR(INDEX('Hoja de Trabajo para listado'!$AB$155:$BA$1048576,MATCH($A7,'Hoja de Trabajo para listado'!$AB$155:$AB$1048576,0),MATCH((CUADRO!I$4&amp;$E7),'Hoja de Trabajo para listado'!$AB$151:$BA$151,0)),0)+IFERROR(INDEX('Hoja de Trabajo para listado'!$BC$155:$CB$1048576,MATCH($A7,'Hoja de Trabajo para listado'!$BC$155:$BC$1048576,0),MATCH((CUADRO!I$4&amp;$E7),'Hoja de Trabajo para listado'!$BC$151:$CB$151,0)),0)+IFERROR(INDEX('Hoja de Trabajo para listado'!$DE$153:$DG$274,MATCH($A7,'Hoja de Trabajo para listado'!$DE$153:$DE$1048576,0),MATCH((CUADRO!I$4&amp;$E7),'Hoja de Trabajo para listado'!$DE$151:$DG$151,0)),0)+IFERROR(INDEX('Hoja de Trabajo para listado'!$CD$155:$DC$1048576,MATCH($A7,'Hoja de Trabajo para listado'!$CD$155:$CD$1048576,0),MATCH((CUADRO!I$4&amp;$E7),'Hoja de Trabajo para listado'!$CD$151:$DC$151,0)),0)</f>
        <v>3749387.46</v>
      </c>
      <c r="J7" s="241">
        <f ca="1">+IFERROR(INDEX('Hoja de Trabajo para listado'!$A$155:$Z$1048576,MATCH($A7,'Hoja de Trabajo para listado'!$A$155:$A$1048576,0),MATCH((CUADRO!J$4&amp;$E7),'Hoja de Trabajo para listado'!$A$151:$Z$151,0)),0)+IFERROR(INDEX('Hoja de Trabajo para listado'!$AB$155:$BA$1048576,MATCH($A7,'Hoja de Trabajo para listado'!$AB$155:$AB$1048576,0),MATCH((CUADRO!J$4&amp;$E7),'Hoja de Trabajo para listado'!$AB$151:$BA$151,0)),0)+IFERROR(INDEX('Hoja de Trabajo para listado'!$BC$155:$CB$1048576,MATCH($A7,'Hoja de Trabajo para listado'!$BC$155:$BC$1048576,0),MATCH((CUADRO!J$4&amp;$E7),'Hoja de Trabajo para listado'!$BC$151:$CB$151,0)),0)+IFERROR(INDEX('Hoja de Trabajo para listado'!$DE$153:$DG$274,MATCH($A7,'Hoja de Trabajo para listado'!$DE$153:$DE$1048576,0),MATCH((CUADRO!J$4&amp;$E7),'Hoja de Trabajo para listado'!$DE$151:$DG$151,0)),0)+IFERROR(INDEX('Hoja de Trabajo para listado'!$CD$155:$DC$1048576,MATCH($A7,'Hoja de Trabajo para listado'!$CD$155:$CD$1048576,0),MATCH((CUADRO!J$4&amp;$E7),'Hoja de Trabajo para listado'!$CD$151:$DC$151,0)),0)</f>
        <v>0</v>
      </c>
      <c r="K7" s="241">
        <f ca="1">+IFERROR(INDEX('Hoja de Trabajo para listado'!$A$155:$Z$1048576,MATCH($A7,'Hoja de Trabajo para listado'!$A$155:$A$1048576,0),MATCH((CUADRO!K$4&amp;$E7),'Hoja de Trabajo para listado'!$A$151:$Z$151,0)),0)+IFERROR(INDEX('Hoja de Trabajo para listado'!$AB$155:$BA$1048576,MATCH($A7,'Hoja de Trabajo para listado'!$AB$155:$AB$1048576,0),MATCH((CUADRO!K$4&amp;$E7),'Hoja de Trabajo para listado'!$AB$151:$BA$151,0)),0)+IFERROR(INDEX('Hoja de Trabajo para listado'!$BC$155:$CB$1048576,MATCH($A7,'Hoja de Trabajo para listado'!$BC$155:$BC$1048576,0),MATCH((CUADRO!K$4&amp;$E7),'Hoja de Trabajo para listado'!$BC$151:$CB$151,0)),0)+IFERROR(INDEX('Hoja de Trabajo para listado'!$DE$153:$DG$274,MATCH($A7,'Hoja de Trabajo para listado'!$DE$153:$DE$1048576,0),MATCH((CUADRO!K$4&amp;$E7),'Hoja de Trabajo para listado'!$DE$151:$DG$151,0)),0)+IFERROR(INDEX('Hoja de Trabajo para listado'!$CD$155:$DC$1048576,MATCH($A7,'Hoja de Trabajo para listado'!$CD$155:$CD$1048576,0),MATCH((CUADRO!K$4&amp;$E7),'Hoja de Trabajo para listado'!$CD$151:$DC$151,0)),0)</f>
        <v>0</v>
      </c>
      <c r="L7" s="241">
        <f ca="1">+IFERROR(INDEX('Hoja de Trabajo para listado'!$A$155:$Z$1048576,MATCH($A7,'Hoja de Trabajo para listado'!$A$155:$A$1048576,0),MATCH((CUADRO!L$4&amp;$E7),'Hoja de Trabajo para listado'!$A$151:$Z$151,0)),0)+IFERROR(INDEX('Hoja de Trabajo para listado'!$AB$155:$BA$1048576,MATCH($A7,'Hoja de Trabajo para listado'!$AB$155:$AB$1048576,0),MATCH((CUADRO!L$4&amp;$E7),'Hoja de Trabajo para listado'!$AB$151:$BA$151,0)),0)+IFERROR(INDEX('Hoja de Trabajo para listado'!$BC$155:$CB$1048576,MATCH($A7,'Hoja de Trabajo para listado'!$BC$155:$BC$1048576,0),MATCH((CUADRO!L$4&amp;$E7),'Hoja de Trabajo para listado'!$BC$151:$CB$151,0)),0)+IFERROR(INDEX('Hoja de Trabajo para listado'!$DE$153:$DG$274,MATCH($A7,'Hoja de Trabajo para listado'!$DE$153:$DE$1048576,0),MATCH((CUADRO!L$4&amp;$E7),'Hoja de Trabajo para listado'!$DE$151:$DG$151,0)),0)+IFERROR(INDEX('Hoja de Trabajo para listado'!$CD$155:$DC$1048576,MATCH($A7,'Hoja de Trabajo para listado'!$CD$155:$CD$1048576,0),MATCH((CUADRO!L$4&amp;$E7),'Hoja de Trabajo para listado'!$CD$151:$DC$151,0)),0)</f>
        <v>0</v>
      </c>
      <c r="M7" s="241">
        <f ca="1">+IFERROR(INDEX('Hoja de Trabajo para listado'!$A$155:$Z$1048576,MATCH($A7,'Hoja de Trabajo para listado'!$A$155:$A$1048576,0),MATCH((CUADRO!M$4&amp;$E7),'Hoja de Trabajo para listado'!$A$151:$Z$151,0)),0)+IFERROR(INDEX('Hoja de Trabajo para listado'!$AB$155:$BA$1048576,MATCH($A7,'Hoja de Trabajo para listado'!$AB$155:$AB$1048576,0),MATCH((CUADRO!M$4&amp;$E7),'Hoja de Trabajo para listado'!$AB$151:$BA$151,0)),0)+IFERROR(INDEX('Hoja de Trabajo para listado'!$BC$155:$CB$1048576,MATCH($A7,'Hoja de Trabajo para listado'!$BC$155:$BC$1048576,0),MATCH((CUADRO!M$4&amp;$E7),'Hoja de Trabajo para listado'!$BC$151:$CB$151,0)),0)+IFERROR(INDEX('Hoja de Trabajo para listado'!$DE$153:$DG$274,MATCH($A7,'Hoja de Trabajo para listado'!$DE$153:$DE$1048576,0),MATCH((CUADRO!M$4&amp;$E7),'Hoja de Trabajo para listado'!$DE$151:$DG$151,0)),0)+IFERROR(INDEX('Hoja de Trabajo para listado'!$CD$155:$DC$1048576,MATCH($A7,'Hoja de Trabajo para listado'!$CD$155:$CD$1048576,0),MATCH((CUADRO!M$4&amp;$E7),'Hoja de Trabajo para listado'!$CD$151:$DC$151,0)),0)</f>
        <v>0</v>
      </c>
      <c r="N7" s="241">
        <f ca="1">+IFERROR(INDEX('Hoja de Trabajo para listado'!$A$155:$Z$1048576,MATCH($A7,'Hoja de Trabajo para listado'!$A$155:$A$1048576,0),MATCH((CUADRO!N$4&amp;$E7),'Hoja de Trabajo para listado'!$A$151:$Z$151,0)),0)+IFERROR(INDEX('Hoja de Trabajo para listado'!$AB$155:$BA$1048576,MATCH($A7,'Hoja de Trabajo para listado'!$AB$155:$AB$1048576,0),MATCH((CUADRO!N$4&amp;$E7),'Hoja de Trabajo para listado'!$AB$151:$BA$151,0)),0)+IFERROR(INDEX('Hoja de Trabajo para listado'!$BC$155:$CB$1048576,MATCH($A7,'Hoja de Trabajo para listado'!$BC$155:$BC$1048576,0),MATCH((CUADRO!N$4&amp;$E7),'Hoja de Trabajo para listado'!$BC$151:$CB$151,0)),0)+IFERROR(INDEX('Hoja de Trabajo para listado'!$DE$153:$DG$274,MATCH($A7,'Hoja de Trabajo para listado'!$DE$153:$DE$1048576,0),MATCH((CUADRO!N$4&amp;$E7),'Hoja de Trabajo para listado'!$DE$151:$DG$151,0)),0)+IFERROR(INDEX('Hoja de Trabajo para listado'!$CD$155:$DC$1048576,MATCH($A7,'Hoja de Trabajo para listado'!$CD$155:$CD$1048576,0),MATCH((CUADRO!N$4&amp;$E7),'Hoja de Trabajo para listado'!$CD$151:$DC$151,0)),0)</f>
        <v>0</v>
      </c>
      <c r="O7" s="241">
        <f ca="1">+IFERROR(INDEX('Hoja de Trabajo para listado'!$A$155:$Z$1048576,MATCH($A7,'Hoja de Trabajo para listado'!$A$155:$A$1048576,0),MATCH((CUADRO!O$4&amp;$E7),'Hoja de Trabajo para listado'!$A$151:$Z$151,0)),0)+IFERROR(INDEX('Hoja de Trabajo para listado'!$AB$155:$BA$1048576,MATCH($A7,'Hoja de Trabajo para listado'!$AB$155:$AB$1048576,0),MATCH((CUADRO!O$4&amp;$E7),'Hoja de Trabajo para listado'!$AB$151:$BA$151,0)),0)+IFERROR(INDEX('Hoja de Trabajo para listado'!$BC$155:$CB$1048576,MATCH($A7,'Hoja de Trabajo para listado'!$BC$155:$BC$1048576,0),MATCH((CUADRO!O$4&amp;$E7),'Hoja de Trabajo para listado'!$BC$151:$CB$151,0)),0)+IFERROR(INDEX('Hoja de Trabajo para listado'!$DE$153:$DG$274,MATCH($A7,'Hoja de Trabajo para listado'!$DE$153:$DE$1048576,0),MATCH((CUADRO!O$4&amp;$E7),'Hoja de Trabajo para listado'!$DE$151:$DG$151,0)),0)+IFERROR(INDEX('Hoja de Trabajo para listado'!$CD$155:$DC$1048576,MATCH($A7,'Hoja de Trabajo para listado'!$CD$155:$CD$1048576,0),MATCH((CUADRO!O$4&amp;$E7),'Hoja de Trabajo para listado'!$CD$151:$DC$151,0)),0)</f>
        <v>0</v>
      </c>
      <c r="P7" s="241">
        <f ca="1">+IFERROR(INDEX('Hoja de Trabajo para listado'!$A$155:$Z$1048576,MATCH($A7,'Hoja de Trabajo para listado'!$A$155:$A$1048576,0),MATCH((CUADRO!P$4&amp;$E7),'Hoja de Trabajo para listado'!$A$151:$Z$151,0)),0)+IFERROR(INDEX('Hoja de Trabajo para listado'!$AB$155:$BA$1048576,MATCH($A7,'Hoja de Trabajo para listado'!$AB$155:$AB$1048576,0),MATCH((CUADRO!P$4&amp;$E7),'Hoja de Trabajo para listado'!$AB$151:$BA$151,0)),0)+IFERROR(INDEX('Hoja de Trabajo para listado'!$BC$155:$CB$1048576,MATCH($A7,'Hoja de Trabajo para listado'!$BC$155:$BC$1048576,0),MATCH((CUADRO!P$4&amp;$E7),'Hoja de Trabajo para listado'!$BC$151:$CB$151,0)),0)+IFERROR(INDEX('Hoja de Trabajo para listado'!$DE$153:$DG$274,MATCH($A7,'Hoja de Trabajo para listado'!$DE$153:$DE$1048576,0),MATCH((CUADRO!P$4&amp;$E7),'Hoja de Trabajo para listado'!$DE$151:$DG$151,0)),0)+IFERROR(INDEX('Hoja de Trabajo para listado'!$CD$155:$DC$1048576,MATCH($A7,'Hoja de Trabajo para listado'!$CD$155:$CD$1048576,0),MATCH((CUADRO!P$4&amp;$E7),'Hoja de Trabajo para listado'!$CD$151:$DC$151,0)),0)</f>
        <v>0</v>
      </c>
      <c r="Q7" s="241">
        <f ca="1">+IFERROR(INDEX('Hoja de Trabajo para listado'!$A$155:$Z$1048576,MATCH($A7,'Hoja de Trabajo para listado'!$A$155:$A$1048576,0),MATCH((CUADRO!Q$4&amp;$E7),'Hoja de Trabajo para listado'!$A$151:$Z$151,0)),0)+IFERROR(INDEX('Hoja de Trabajo para listado'!$AB$155:$BA$1048576,MATCH($A7,'Hoja de Trabajo para listado'!$AB$155:$AB$1048576,0),MATCH((CUADRO!Q$4&amp;$E7),'Hoja de Trabajo para listado'!$AB$151:$BA$151,0)),0)+IFERROR(INDEX('Hoja de Trabajo para listado'!$BC$155:$CB$1048576,MATCH($A7,'Hoja de Trabajo para listado'!$BC$155:$BC$1048576,0),MATCH((CUADRO!Q$4&amp;$E7),'Hoja de Trabajo para listado'!$BC$151:$CB$151,0)),0)+IFERROR(INDEX('Hoja de Trabajo para listado'!$DE$153:$DG$274,MATCH($A7,'Hoja de Trabajo para listado'!$DE$153:$DE$1048576,0),MATCH((CUADRO!Q$4&amp;$E7),'Hoja de Trabajo para listado'!$DE$151:$DG$151,0)),0)+IFERROR(INDEX('Hoja de Trabajo para listado'!$CD$155:$DC$1048576,MATCH($A7,'Hoja de Trabajo para listado'!$CD$155:$CD$1048576,0),MATCH((CUADRO!Q$4&amp;$E7),'Hoja de Trabajo para listado'!$CD$151:$DC$151,0)),0)</f>
        <v>0</v>
      </c>
      <c r="R7" s="241">
        <f t="shared" ca="1" si="0"/>
        <v>3749387.46</v>
      </c>
      <c r="S7" s="241"/>
      <c r="T7" s="241">
        <f ca="1">+T8</f>
        <v>3751362.65</v>
      </c>
      <c r="U7" s="240">
        <f t="shared" si="1"/>
        <v>1</v>
      </c>
    </row>
    <row r="8" spans="1:21" ht="15" customHeight="1">
      <c r="A8" s="353">
        <v>6</v>
      </c>
      <c r="B8" s="382"/>
      <c r="C8" s="305" t="str">
        <f>+VLOOKUP(A8,bd_lista!$A$3:$C$592,3,FALSE)</f>
        <v>Vicepresidencia del Estado Plurinacional</v>
      </c>
      <c r="D8" s="384"/>
      <c r="E8" s="305" t="s">
        <v>684</v>
      </c>
      <c r="F8" s="243">
        <f ca="1">+IFERROR(INDEX('Hoja de Trabajo para listado'!$A$155:$Z$1048576,MATCH($A8,'Hoja de Trabajo para listado'!$A$155:$A$1048576,0),MATCH((CUADRO!F$4&amp;$E8),'Hoja de Trabajo para listado'!$A$151:$Z$151,0)),0)+IFERROR(INDEX('Hoja de Trabajo para listado'!$AB$155:$BA$1048576,MATCH($A8,'Hoja de Trabajo para listado'!$AB$155:$AB$1048576,0),MATCH((CUADRO!F$4&amp;$E8),'Hoja de Trabajo para listado'!$AB$151:$BA$151,0)),0)+IFERROR(INDEX('Hoja de Trabajo para listado'!$BC$155:$CB$1048576,MATCH($A8,'Hoja de Trabajo para listado'!$BC$155:$BC$1048576,0),MATCH((CUADRO!F$4&amp;$E8),'Hoja de Trabajo para listado'!$BC$151:$CB$151,0)),0)+IFERROR(INDEX('Hoja de Trabajo para listado'!$DE$153:$DG$274,MATCH($A8,'Hoja de Trabajo para listado'!$DE$153:$DE$1048576,0),MATCH((CUADRO!F$4&amp;$E8),'Hoja de Trabajo para listado'!$DE$151:$DG$151,0)),0)+IFERROR(INDEX('Hoja de Trabajo para listado'!$CD$155:$DC$1048576,MATCH($A8,'Hoja de Trabajo para listado'!$CD$155:$CD$1048576,0),MATCH((CUADRO!F$4&amp;$E8),'Hoja de Trabajo para listado'!$CD$151:$DC$151,0)),0)</f>
        <v>0</v>
      </c>
      <c r="G8" s="243">
        <f ca="1">+IFERROR(INDEX('Hoja de Trabajo para listado'!$A$155:$Z$1048576,MATCH($A8,'Hoja de Trabajo para listado'!$A$155:$A$1048576,0),MATCH((CUADRO!G$4&amp;$E8),'Hoja de Trabajo para listado'!$A$151:$Z$151,0)),0)+IFERROR(INDEX('Hoja de Trabajo para listado'!$AB$155:$BA$1048576,MATCH($A8,'Hoja de Trabajo para listado'!$AB$155:$AB$1048576,0),MATCH((CUADRO!G$4&amp;$E8),'Hoja de Trabajo para listado'!$AB$151:$BA$151,0)),0)+IFERROR(INDEX('Hoja de Trabajo para listado'!$BC$155:$CB$1048576,MATCH($A8,'Hoja de Trabajo para listado'!$BC$155:$BC$1048576,0),MATCH((CUADRO!G$4&amp;$E8),'Hoja de Trabajo para listado'!$BC$151:$CB$151,0)),0)+IFERROR(INDEX('Hoja de Trabajo para listado'!$DE$153:$DG$274,MATCH($A8,'Hoja de Trabajo para listado'!$DE$153:$DE$1048576,0),MATCH((CUADRO!G$4&amp;$E8),'Hoja de Trabajo para listado'!$DE$151:$DG$151,0)),0)+IFERROR(INDEX('Hoja de Trabajo para listado'!$CD$155:$DC$1048576,MATCH($A8,'Hoja de Trabajo para listado'!$CD$155:$CD$1048576,0),MATCH((CUADRO!G$4&amp;$E8),'Hoja de Trabajo para listado'!$CD$151:$DC$151,0)),0)</f>
        <v>0</v>
      </c>
      <c r="H8" s="243">
        <f ca="1">+IFERROR(INDEX('Hoja de Trabajo para listado'!$A$155:$Z$1048576,MATCH($A8,'Hoja de Trabajo para listado'!$A$155:$A$1048576,0),MATCH((CUADRO!H$4&amp;$E8),'Hoja de Trabajo para listado'!$A$151:$Z$151,0)),0)+IFERROR(INDEX('Hoja de Trabajo para listado'!$AB$155:$BA$1048576,MATCH($A8,'Hoja de Trabajo para listado'!$AB$155:$AB$1048576,0),MATCH((CUADRO!H$4&amp;$E8),'Hoja de Trabajo para listado'!$AB$151:$BA$151,0)),0)+IFERROR(INDEX('Hoja de Trabajo para listado'!$BC$155:$CB$1048576,MATCH($A8,'Hoja de Trabajo para listado'!$BC$155:$BC$1048576,0),MATCH((CUADRO!H$4&amp;$E8),'Hoja de Trabajo para listado'!$BC$151:$CB$151,0)),0)+IFERROR(INDEX('Hoja de Trabajo para listado'!$DE$153:$DG$274,MATCH($A8,'Hoja de Trabajo para listado'!$DE$153:$DE$1048576,0),MATCH((CUADRO!H$4&amp;$E8),'Hoja de Trabajo para listado'!$DE$151:$DG$151,0)),0)+IFERROR(INDEX('Hoja de Trabajo para listado'!$CD$155:$DC$1048576,MATCH($A8,'Hoja de Trabajo para listado'!$CD$155:$CD$1048576,0),MATCH((CUADRO!H$4&amp;$E8),'Hoja de Trabajo para listado'!$CD$151:$DC$151,0)),0)</f>
        <v>1975.19</v>
      </c>
      <c r="I8" s="243">
        <f ca="1">+IFERROR(INDEX('Hoja de Trabajo para listado'!$A$155:$Z$1048576,MATCH($A8,'Hoja de Trabajo para listado'!$A$155:$A$1048576,0),MATCH((CUADRO!I$4&amp;$E8),'Hoja de Trabajo para listado'!$A$151:$Z$151,0)),0)+IFERROR(INDEX('Hoja de Trabajo para listado'!$AB$155:$BA$1048576,MATCH($A8,'Hoja de Trabajo para listado'!$AB$155:$AB$1048576,0),MATCH((CUADRO!I$4&amp;$E8),'Hoja de Trabajo para listado'!$AB$151:$BA$151,0)),0)+IFERROR(INDEX('Hoja de Trabajo para listado'!$BC$155:$CB$1048576,MATCH($A8,'Hoja de Trabajo para listado'!$BC$155:$BC$1048576,0),MATCH((CUADRO!I$4&amp;$E8),'Hoja de Trabajo para listado'!$BC$151:$CB$151,0)),0)+IFERROR(INDEX('Hoja de Trabajo para listado'!$DE$153:$DG$274,MATCH($A8,'Hoja de Trabajo para listado'!$DE$153:$DE$1048576,0),MATCH((CUADRO!I$4&amp;$E8),'Hoja de Trabajo para listado'!$DE$151:$DG$151,0)),0)+IFERROR(INDEX('Hoja de Trabajo para listado'!$CD$155:$DC$1048576,MATCH($A8,'Hoja de Trabajo para listado'!$CD$155:$CD$1048576,0),MATCH((CUADRO!I$4&amp;$E8),'Hoja de Trabajo para listado'!$CD$151:$DC$151,0)),0)</f>
        <v>0</v>
      </c>
      <c r="J8" s="243">
        <f ca="1">+IFERROR(INDEX('Hoja de Trabajo para listado'!$A$155:$Z$1048576,MATCH($A8,'Hoja de Trabajo para listado'!$A$155:$A$1048576,0),MATCH((CUADRO!J$4&amp;$E8),'Hoja de Trabajo para listado'!$A$151:$Z$151,0)),0)+IFERROR(INDEX('Hoja de Trabajo para listado'!$AB$155:$BA$1048576,MATCH($A8,'Hoja de Trabajo para listado'!$AB$155:$AB$1048576,0),MATCH((CUADRO!J$4&amp;$E8),'Hoja de Trabajo para listado'!$AB$151:$BA$151,0)),0)+IFERROR(INDEX('Hoja de Trabajo para listado'!$BC$155:$CB$1048576,MATCH($A8,'Hoja de Trabajo para listado'!$BC$155:$BC$1048576,0),MATCH((CUADRO!J$4&amp;$E8),'Hoja de Trabajo para listado'!$BC$151:$CB$151,0)),0)+IFERROR(INDEX('Hoja de Trabajo para listado'!$DE$153:$DG$274,MATCH($A8,'Hoja de Trabajo para listado'!$DE$153:$DE$1048576,0),MATCH((CUADRO!J$4&amp;$E8),'Hoja de Trabajo para listado'!$DE$151:$DG$151,0)),0)+IFERROR(INDEX('Hoja de Trabajo para listado'!$CD$155:$DC$1048576,MATCH($A8,'Hoja de Trabajo para listado'!$CD$155:$CD$1048576,0),MATCH((CUADRO!J$4&amp;$E8),'Hoja de Trabajo para listado'!$CD$151:$DC$151,0)),0)</f>
        <v>0</v>
      </c>
      <c r="K8" s="243">
        <f ca="1">+IFERROR(INDEX('Hoja de Trabajo para listado'!$A$155:$Z$1048576,MATCH($A8,'Hoja de Trabajo para listado'!$A$155:$A$1048576,0),MATCH((CUADRO!K$4&amp;$E8),'Hoja de Trabajo para listado'!$A$151:$Z$151,0)),0)+IFERROR(INDEX('Hoja de Trabajo para listado'!$AB$155:$BA$1048576,MATCH($A8,'Hoja de Trabajo para listado'!$AB$155:$AB$1048576,0),MATCH((CUADRO!K$4&amp;$E8),'Hoja de Trabajo para listado'!$AB$151:$BA$151,0)),0)+IFERROR(INDEX('Hoja de Trabajo para listado'!$BC$155:$CB$1048576,MATCH($A8,'Hoja de Trabajo para listado'!$BC$155:$BC$1048576,0),MATCH((CUADRO!K$4&amp;$E8),'Hoja de Trabajo para listado'!$BC$151:$CB$151,0)),0)+IFERROR(INDEX('Hoja de Trabajo para listado'!$DE$153:$DG$274,MATCH($A8,'Hoja de Trabajo para listado'!$DE$153:$DE$1048576,0),MATCH((CUADRO!K$4&amp;$E8),'Hoja de Trabajo para listado'!$DE$151:$DG$151,0)),0)+IFERROR(INDEX('Hoja de Trabajo para listado'!$CD$155:$DC$1048576,MATCH($A8,'Hoja de Trabajo para listado'!$CD$155:$CD$1048576,0),MATCH((CUADRO!K$4&amp;$E8),'Hoja de Trabajo para listado'!$CD$151:$DC$151,0)),0)</f>
        <v>0</v>
      </c>
      <c r="L8" s="243">
        <f ca="1">+IFERROR(INDEX('Hoja de Trabajo para listado'!$A$155:$Z$1048576,MATCH($A8,'Hoja de Trabajo para listado'!$A$155:$A$1048576,0),MATCH((CUADRO!L$4&amp;$E8),'Hoja de Trabajo para listado'!$A$151:$Z$151,0)),0)+IFERROR(INDEX('Hoja de Trabajo para listado'!$AB$155:$BA$1048576,MATCH($A8,'Hoja de Trabajo para listado'!$AB$155:$AB$1048576,0),MATCH((CUADRO!L$4&amp;$E8),'Hoja de Trabajo para listado'!$AB$151:$BA$151,0)),0)+IFERROR(INDEX('Hoja de Trabajo para listado'!$BC$155:$CB$1048576,MATCH($A8,'Hoja de Trabajo para listado'!$BC$155:$BC$1048576,0),MATCH((CUADRO!L$4&amp;$E8),'Hoja de Trabajo para listado'!$BC$151:$CB$151,0)),0)+IFERROR(INDEX('Hoja de Trabajo para listado'!$DE$153:$DG$274,MATCH($A8,'Hoja de Trabajo para listado'!$DE$153:$DE$1048576,0),MATCH((CUADRO!L$4&amp;$E8),'Hoja de Trabajo para listado'!$DE$151:$DG$151,0)),0)+IFERROR(INDEX('Hoja de Trabajo para listado'!$CD$155:$DC$1048576,MATCH($A8,'Hoja de Trabajo para listado'!$CD$155:$CD$1048576,0),MATCH((CUADRO!L$4&amp;$E8),'Hoja de Trabajo para listado'!$CD$151:$DC$151,0)),0)</f>
        <v>0</v>
      </c>
      <c r="M8" s="243">
        <f ca="1">+IFERROR(INDEX('Hoja de Trabajo para listado'!$A$155:$Z$1048576,MATCH($A8,'Hoja de Trabajo para listado'!$A$155:$A$1048576,0),MATCH((CUADRO!M$4&amp;$E8),'Hoja de Trabajo para listado'!$A$151:$Z$151,0)),0)+IFERROR(INDEX('Hoja de Trabajo para listado'!$AB$155:$BA$1048576,MATCH($A8,'Hoja de Trabajo para listado'!$AB$155:$AB$1048576,0),MATCH((CUADRO!M$4&amp;$E8),'Hoja de Trabajo para listado'!$AB$151:$BA$151,0)),0)+IFERROR(INDEX('Hoja de Trabajo para listado'!$BC$155:$CB$1048576,MATCH($A8,'Hoja de Trabajo para listado'!$BC$155:$BC$1048576,0),MATCH((CUADRO!M$4&amp;$E8),'Hoja de Trabajo para listado'!$BC$151:$CB$151,0)),0)+IFERROR(INDEX('Hoja de Trabajo para listado'!$DE$153:$DG$274,MATCH($A8,'Hoja de Trabajo para listado'!$DE$153:$DE$1048576,0),MATCH((CUADRO!M$4&amp;$E8),'Hoja de Trabajo para listado'!$DE$151:$DG$151,0)),0)+IFERROR(INDEX('Hoja de Trabajo para listado'!$CD$155:$DC$1048576,MATCH($A8,'Hoja de Trabajo para listado'!$CD$155:$CD$1048576,0),MATCH((CUADRO!M$4&amp;$E8),'Hoja de Trabajo para listado'!$CD$151:$DC$151,0)),0)</f>
        <v>0</v>
      </c>
      <c r="N8" s="243">
        <f ca="1">+IFERROR(INDEX('Hoja de Trabajo para listado'!$A$155:$Z$1048576,MATCH($A8,'Hoja de Trabajo para listado'!$A$155:$A$1048576,0),MATCH((CUADRO!N$4&amp;$E8),'Hoja de Trabajo para listado'!$A$151:$Z$151,0)),0)+IFERROR(INDEX('Hoja de Trabajo para listado'!$AB$155:$BA$1048576,MATCH($A8,'Hoja de Trabajo para listado'!$AB$155:$AB$1048576,0),MATCH((CUADRO!N$4&amp;$E8),'Hoja de Trabajo para listado'!$AB$151:$BA$151,0)),0)+IFERROR(INDEX('Hoja de Trabajo para listado'!$BC$155:$CB$1048576,MATCH($A8,'Hoja de Trabajo para listado'!$BC$155:$BC$1048576,0),MATCH((CUADRO!N$4&amp;$E8),'Hoja de Trabajo para listado'!$BC$151:$CB$151,0)),0)+IFERROR(INDEX('Hoja de Trabajo para listado'!$DE$153:$DG$274,MATCH($A8,'Hoja de Trabajo para listado'!$DE$153:$DE$1048576,0),MATCH((CUADRO!N$4&amp;$E8),'Hoja de Trabajo para listado'!$DE$151:$DG$151,0)),0)+IFERROR(INDEX('Hoja de Trabajo para listado'!$CD$155:$DC$1048576,MATCH($A8,'Hoja de Trabajo para listado'!$CD$155:$CD$1048576,0),MATCH((CUADRO!N$4&amp;$E8),'Hoja de Trabajo para listado'!$CD$151:$DC$151,0)),0)</f>
        <v>0</v>
      </c>
      <c r="O8" s="243">
        <f ca="1">+IFERROR(INDEX('Hoja de Trabajo para listado'!$A$155:$Z$1048576,MATCH($A8,'Hoja de Trabajo para listado'!$A$155:$A$1048576,0),MATCH((CUADRO!O$4&amp;$E8),'Hoja de Trabajo para listado'!$A$151:$Z$151,0)),0)+IFERROR(INDEX('Hoja de Trabajo para listado'!$AB$155:$BA$1048576,MATCH($A8,'Hoja de Trabajo para listado'!$AB$155:$AB$1048576,0),MATCH((CUADRO!O$4&amp;$E8),'Hoja de Trabajo para listado'!$AB$151:$BA$151,0)),0)+IFERROR(INDEX('Hoja de Trabajo para listado'!$BC$155:$CB$1048576,MATCH($A8,'Hoja de Trabajo para listado'!$BC$155:$BC$1048576,0),MATCH((CUADRO!O$4&amp;$E8),'Hoja de Trabajo para listado'!$BC$151:$CB$151,0)),0)+IFERROR(INDEX('Hoja de Trabajo para listado'!$DE$153:$DG$274,MATCH($A8,'Hoja de Trabajo para listado'!$DE$153:$DE$1048576,0),MATCH((CUADRO!O$4&amp;$E8),'Hoja de Trabajo para listado'!$DE$151:$DG$151,0)),0)+IFERROR(INDEX('Hoja de Trabajo para listado'!$CD$155:$DC$1048576,MATCH($A8,'Hoja de Trabajo para listado'!$CD$155:$CD$1048576,0),MATCH((CUADRO!O$4&amp;$E8),'Hoja de Trabajo para listado'!$CD$151:$DC$151,0)),0)</f>
        <v>0</v>
      </c>
      <c r="P8" s="243">
        <f ca="1">+IFERROR(INDEX('Hoja de Trabajo para listado'!$A$155:$Z$1048576,MATCH($A8,'Hoja de Trabajo para listado'!$A$155:$A$1048576,0),MATCH((CUADRO!P$4&amp;$E8),'Hoja de Trabajo para listado'!$A$151:$Z$151,0)),0)+IFERROR(INDEX('Hoja de Trabajo para listado'!$AB$155:$BA$1048576,MATCH($A8,'Hoja de Trabajo para listado'!$AB$155:$AB$1048576,0),MATCH((CUADRO!P$4&amp;$E8),'Hoja de Trabajo para listado'!$AB$151:$BA$151,0)),0)+IFERROR(INDEX('Hoja de Trabajo para listado'!$BC$155:$CB$1048576,MATCH($A8,'Hoja de Trabajo para listado'!$BC$155:$BC$1048576,0),MATCH((CUADRO!P$4&amp;$E8),'Hoja de Trabajo para listado'!$BC$151:$CB$151,0)),0)+IFERROR(INDEX('Hoja de Trabajo para listado'!$DE$153:$DG$274,MATCH($A8,'Hoja de Trabajo para listado'!$DE$153:$DE$1048576,0),MATCH((CUADRO!P$4&amp;$E8),'Hoja de Trabajo para listado'!$DE$151:$DG$151,0)),0)+IFERROR(INDEX('Hoja de Trabajo para listado'!$CD$155:$DC$1048576,MATCH($A8,'Hoja de Trabajo para listado'!$CD$155:$CD$1048576,0),MATCH((CUADRO!P$4&amp;$E8),'Hoja de Trabajo para listado'!$CD$151:$DC$151,0)),0)</f>
        <v>0</v>
      </c>
      <c r="Q8" s="243">
        <f ca="1">+IFERROR(INDEX('Hoja de Trabajo para listado'!$A$155:$Z$1048576,MATCH($A8,'Hoja de Trabajo para listado'!$A$155:$A$1048576,0),MATCH((CUADRO!Q$4&amp;$E8),'Hoja de Trabajo para listado'!$A$151:$Z$151,0)),0)+IFERROR(INDEX('Hoja de Trabajo para listado'!$AB$155:$BA$1048576,MATCH($A8,'Hoja de Trabajo para listado'!$AB$155:$AB$1048576,0),MATCH((CUADRO!Q$4&amp;$E8),'Hoja de Trabajo para listado'!$AB$151:$BA$151,0)),0)+IFERROR(INDEX('Hoja de Trabajo para listado'!$BC$155:$CB$1048576,MATCH($A8,'Hoja de Trabajo para listado'!$BC$155:$BC$1048576,0),MATCH((CUADRO!Q$4&amp;$E8),'Hoja de Trabajo para listado'!$BC$151:$CB$151,0)),0)+IFERROR(INDEX('Hoja de Trabajo para listado'!$DE$153:$DG$274,MATCH($A8,'Hoja de Trabajo para listado'!$DE$153:$DE$1048576,0),MATCH((CUADRO!Q$4&amp;$E8),'Hoja de Trabajo para listado'!$DE$151:$DG$151,0)),0)+IFERROR(INDEX('Hoja de Trabajo para listado'!$CD$155:$DC$1048576,MATCH($A8,'Hoja de Trabajo para listado'!$CD$155:$CD$1048576,0),MATCH((CUADRO!Q$4&amp;$E8),'Hoja de Trabajo para listado'!$CD$151:$DC$151,0)),0)</f>
        <v>0</v>
      </c>
      <c r="R8" s="243">
        <f t="shared" ca="1" si="0"/>
        <v>1975.19</v>
      </c>
      <c r="S8" s="243">
        <f ca="1">+R7+R8</f>
        <v>3751362.65</v>
      </c>
      <c r="T8" s="243">
        <f ca="1">+S8</f>
        <v>3751362.65</v>
      </c>
      <c r="U8" s="242">
        <f t="shared" si="1"/>
        <v>2</v>
      </c>
    </row>
    <row r="9" spans="1:21" ht="17.25" customHeight="1">
      <c r="A9" s="354">
        <v>10</v>
      </c>
      <c r="B9" s="381">
        <f>+A9</f>
        <v>10</v>
      </c>
      <c r="C9" s="245" t="str">
        <f>+VLOOKUP(A9,bd_lista!$A$3:$C$592,3,FALSE)</f>
        <v>Ministerio de Relaciones Exteriores</v>
      </c>
      <c r="D9" s="383" t="str">
        <f>+C9</f>
        <v>Ministerio de Relaciones Exteriores</v>
      </c>
      <c r="E9" s="245" t="s">
        <v>683</v>
      </c>
      <c r="F9" s="241">
        <f ca="1">+IFERROR(INDEX('Hoja de Trabajo para listado'!$A$155:$Z$1048576,MATCH($A9,'Hoja de Trabajo para listado'!$A$155:$A$1048576,0),MATCH((CUADRO!F$4&amp;$E9),'Hoja de Trabajo para listado'!$A$151:$Z$151,0)),0)+IFERROR(INDEX('Hoja de Trabajo para listado'!$AB$155:$BA$1048576,MATCH($A9,'Hoja de Trabajo para listado'!$AB$155:$AB$1048576,0),MATCH((CUADRO!F$4&amp;$E9),'Hoja de Trabajo para listado'!$AB$151:$BA$151,0)),0)+IFERROR(INDEX('Hoja de Trabajo para listado'!$BC$155:$CB$1048576,MATCH($A9,'Hoja de Trabajo para listado'!$BC$155:$BC$1048576,0),MATCH((CUADRO!F$4&amp;$E9),'Hoja de Trabajo para listado'!$BC$151:$CB$151,0)),0)+IFERROR(INDEX('Hoja de Trabajo para listado'!$DE$153:$DG$274,MATCH($A9,'Hoja de Trabajo para listado'!$DE$153:$DE$1048576,0),MATCH((CUADRO!F$4&amp;$E9),'Hoja de Trabajo para listado'!$DE$151:$DG$151,0)),0)+IFERROR(INDEX('Hoja de Trabajo para listado'!$CD$155:$DC$1048576,MATCH($A9,'Hoja de Trabajo para listado'!$CD$155:$CD$1048576,0),MATCH((CUADRO!F$4&amp;$E9),'Hoja de Trabajo para listado'!$CD$151:$DC$151,0)),0)</f>
        <v>283.3</v>
      </c>
      <c r="G9" s="241">
        <f ca="1">+IFERROR(INDEX('Hoja de Trabajo para listado'!$A$155:$Z$1048576,MATCH($A9,'Hoja de Trabajo para listado'!$A$155:$A$1048576,0),MATCH((CUADRO!G$4&amp;$E9),'Hoja de Trabajo para listado'!$A$151:$Z$151,0)),0)+IFERROR(INDEX('Hoja de Trabajo para listado'!$AB$155:$BA$1048576,MATCH($A9,'Hoja de Trabajo para listado'!$AB$155:$AB$1048576,0),MATCH((CUADRO!G$4&amp;$E9),'Hoja de Trabajo para listado'!$AB$151:$BA$151,0)),0)+IFERROR(INDEX('Hoja de Trabajo para listado'!$BC$155:$CB$1048576,MATCH($A9,'Hoja de Trabajo para listado'!$BC$155:$BC$1048576,0),MATCH((CUADRO!G$4&amp;$E9),'Hoja de Trabajo para listado'!$BC$151:$CB$151,0)),0)+IFERROR(INDEX('Hoja de Trabajo para listado'!$DE$153:$DG$274,MATCH($A9,'Hoja de Trabajo para listado'!$DE$153:$DE$1048576,0),MATCH((CUADRO!G$4&amp;$E9),'Hoja de Trabajo para listado'!$DE$151:$DG$151,0)),0)+IFERROR(INDEX('Hoja de Trabajo para listado'!$CD$155:$DC$1048576,MATCH($A9,'Hoja de Trabajo para listado'!$CD$155:$CD$1048576,0),MATCH((CUADRO!G$4&amp;$E9),'Hoja de Trabajo para listado'!$CD$151:$DC$151,0)),0)</f>
        <v>0</v>
      </c>
      <c r="H9" s="241">
        <f ca="1">+IFERROR(INDEX('Hoja de Trabajo para listado'!$A$155:$Z$1048576,MATCH($A9,'Hoja de Trabajo para listado'!$A$155:$A$1048576,0),MATCH((CUADRO!H$4&amp;$E9),'Hoja de Trabajo para listado'!$A$151:$Z$151,0)),0)+IFERROR(INDEX('Hoja de Trabajo para listado'!$AB$155:$BA$1048576,MATCH($A9,'Hoja de Trabajo para listado'!$AB$155:$AB$1048576,0),MATCH((CUADRO!H$4&amp;$E9),'Hoja de Trabajo para listado'!$AB$151:$BA$151,0)),0)+IFERROR(INDEX('Hoja de Trabajo para listado'!$BC$155:$CB$1048576,MATCH($A9,'Hoja de Trabajo para listado'!$BC$155:$BC$1048576,0),MATCH((CUADRO!H$4&amp;$E9),'Hoja de Trabajo para listado'!$BC$151:$CB$151,0)),0)+IFERROR(INDEX('Hoja de Trabajo para listado'!$DE$153:$DG$274,MATCH($A9,'Hoja de Trabajo para listado'!$DE$153:$DE$1048576,0),MATCH((CUADRO!H$4&amp;$E9),'Hoja de Trabajo para listado'!$DE$151:$DG$151,0)),0)+IFERROR(INDEX('Hoja de Trabajo para listado'!$CD$155:$DC$1048576,MATCH($A9,'Hoja de Trabajo para listado'!$CD$155:$CD$1048576,0),MATCH((CUADRO!H$4&amp;$E9),'Hoja de Trabajo para listado'!$CD$151:$DC$151,0)),0)</f>
        <v>0</v>
      </c>
      <c r="I9" s="241">
        <f ca="1">+IFERROR(INDEX('Hoja de Trabajo para listado'!$A$155:$Z$1048576,MATCH($A9,'Hoja de Trabajo para listado'!$A$155:$A$1048576,0),MATCH((CUADRO!I$4&amp;$E9),'Hoja de Trabajo para listado'!$A$151:$Z$151,0)),0)+IFERROR(INDEX('Hoja de Trabajo para listado'!$AB$155:$BA$1048576,MATCH($A9,'Hoja de Trabajo para listado'!$AB$155:$AB$1048576,0),MATCH((CUADRO!I$4&amp;$E9),'Hoja de Trabajo para listado'!$AB$151:$BA$151,0)),0)+IFERROR(INDEX('Hoja de Trabajo para listado'!$BC$155:$CB$1048576,MATCH($A9,'Hoja de Trabajo para listado'!$BC$155:$BC$1048576,0),MATCH((CUADRO!I$4&amp;$E9),'Hoja de Trabajo para listado'!$BC$151:$CB$151,0)),0)+IFERROR(INDEX('Hoja de Trabajo para listado'!$DE$153:$DG$274,MATCH($A9,'Hoja de Trabajo para listado'!$DE$153:$DE$1048576,0),MATCH((CUADRO!I$4&amp;$E9),'Hoja de Trabajo para listado'!$DE$151:$DG$151,0)),0)+IFERROR(INDEX('Hoja de Trabajo para listado'!$CD$155:$DC$1048576,MATCH($A9,'Hoja de Trabajo para listado'!$CD$155:$CD$1048576,0),MATCH((CUADRO!I$4&amp;$E9),'Hoja de Trabajo para listado'!$CD$151:$DC$151,0)),0)</f>
        <v>0</v>
      </c>
      <c r="J9" s="241">
        <f ca="1">+IFERROR(INDEX('Hoja de Trabajo para listado'!$A$155:$Z$1048576,MATCH($A9,'Hoja de Trabajo para listado'!$A$155:$A$1048576,0),MATCH((CUADRO!J$4&amp;$E9),'Hoja de Trabajo para listado'!$A$151:$Z$151,0)),0)+IFERROR(INDEX('Hoja de Trabajo para listado'!$AB$155:$BA$1048576,MATCH($A9,'Hoja de Trabajo para listado'!$AB$155:$AB$1048576,0),MATCH((CUADRO!J$4&amp;$E9),'Hoja de Trabajo para listado'!$AB$151:$BA$151,0)),0)+IFERROR(INDEX('Hoja de Trabajo para listado'!$BC$155:$CB$1048576,MATCH($A9,'Hoja de Trabajo para listado'!$BC$155:$BC$1048576,0),MATCH((CUADRO!J$4&amp;$E9),'Hoja de Trabajo para listado'!$BC$151:$CB$151,0)),0)+IFERROR(INDEX('Hoja de Trabajo para listado'!$DE$153:$DG$274,MATCH($A9,'Hoja de Trabajo para listado'!$DE$153:$DE$1048576,0),MATCH((CUADRO!J$4&amp;$E9),'Hoja de Trabajo para listado'!$DE$151:$DG$151,0)),0)+IFERROR(INDEX('Hoja de Trabajo para listado'!$CD$155:$DC$1048576,MATCH($A9,'Hoja de Trabajo para listado'!$CD$155:$CD$1048576,0),MATCH((CUADRO!J$4&amp;$E9),'Hoja de Trabajo para listado'!$CD$151:$DC$151,0)),0)</f>
        <v>0</v>
      </c>
      <c r="K9" s="241">
        <f ca="1">+IFERROR(INDEX('Hoja de Trabajo para listado'!$A$155:$Z$1048576,MATCH($A9,'Hoja de Trabajo para listado'!$A$155:$A$1048576,0),MATCH((CUADRO!K$4&amp;$E9),'Hoja de Trabajo para listado'!$A$151:$Z$151,0)),0)+IFERROR(INDEX('Hoja de Trabajo para listado'!$AB$155:$BA$1048576,MATCH($A9,'Hoja de Trabajo para listado'!$AB$155:$AB$1048576,0),MATCH((CUADRO!K$4&amp;$E9),'Hoja de Trabajo para listado'!$AB$151:$BA$151,0)),0)+IFERROR(INDEX('Hoja de Trabajo para listado'!$BC$155:$CB$1048576,MATCH($A9,'Hoja de Trabajo para listado'!$BC$155:$BC$1048576,0),MATCH((CUADRO!K$4&amp;$E9),'Hoja de Trabajo para listado'!$BC$151:$CB$151,0)),0)+IFERROR(INDEX('Hoja de Trabajo para listado'!$DE$153:$DG$274,MATCH($A9,'Hoja de Trabajo para listado'!$DE$153:$DE$1048576,0),MATCH((CUADRO!K$4&amp;$E9),'Hoja de Trabajo para listado'!$DE$151:$DG$151,0)),0)+IFERROR(INDEX('Hoja de Trabajo para listado'!$CD$155:$DC$1048576,MATCH($A9,'Hoja de Trabajo para listado'!$CD$155:$CD$1048576,0),MATCH((CUADRO!K$4&amp;$E9),'Hoja de Trabajo para listado'!$CD$151:$DC$151,0)),0)</f>
        <v>0</v>
      </c>
      <c r="L9" s="241">
        <f ca="1">+IFERROR(INDEX('Hoja de Trabajo para listado'!$A$155:$Z$1048576,MATCH($A9,'Hoja de Trabajo para listado'!$A$155:$A$1048576,0),MATCH((CUADRO!L$4&amp;$E9),'Hoja de Trabajo para listado'!$A$151:$Z$151,0)),0)+IFERROR(INDEX('Hoja de Trabajo para listado'!$AB$155:$BA$1048576,MATCH($A9,'Hoja de Trabajo para listado'!$AB$155:$AB$1048576,0),MATCH((CUADRO!L$4&amp;$E9),'Hoja de Trabajo para listado'!$AB$151:$BA$151,0)),0)+IFERROR(INDEX('Hoja de Trabajo para listado'!$BC$155:$CB$1048576,MATCH($A9,'Hoja de Trabajo para listado'!$BC$155:$BC$1048576,0),MATCH((CUADRO!L$4&amp;$E9),'Hoja de Trabajo para listado'!$BC$151:$CB$151,0)),0)+IFERROR(INDEX('Hoja de Trabajo para listado'!$DE$153:$DG$274,MATCH($A9,'Hoja de Trabajo para listado'!$DE$153:$DE$1048576,0),MATCH((CUADRO!L$4&amp;$E9),'Hoja de Trabajo para listado'!$DE$151:$DG$151,0)),0)+IFERROR(INDEX('Hoja de Trabajo para listado'!$CD$155:$DC$1048576,MATCH($A9,'Hoja de Trabajo para listado'!$CD$155:$CD$1048576,0),MATCH((CUADRO!L$4&amp;$E9),'Hoja de Trabajo para listado'!$CD$151:$DC$151,0)),0)</f>
        <v>0</v>
      </c>
      <c r="M9" s="241">
        <f ca="1">+IFERROR(INDEX('Hoja de Trabajo para listado'!$A$155:$Z$1048576,MATCH($A9,'Hoja de Trabajo para listado'!$A$155:$A$1048576,0),MATCH((CUADRO!M$4&amp;$E9),'Hoja de Trabajo para listado'!$A$151:$Z$151,0)),0)+IFERROR(INDEX('Hoja de Trabajo para listado'!$AB$155:$BA$1048576,MATCH($A9,'Hoja de Trabajo para listado'!$AB$155:$AB$1048576,0),MATCH((CUADRO!M$4&amp;$E9),'Hoja de Trabajo para listado'!$AB$151:$BA$151,0)),0)+IFERROR(INDEX('Hoja de Trabajo para listado'!$BC$155:$CB$1048576,MATCH($A9,'Hoja de Trabajo para listado'!$BC$155:$BC$1048576,0),MATCH((CUADRO!M$4&amp;$E9),'Hoja de Trabajo para listado'!$BC$151:$CB$151,0)),0)+IFERROR(INDEX('Hoja de Trabajo para listado'!$DE$153:$DG$274,MATCH($A9,'Hoja de Trabajo para listado'!$DE$153:$DE$1048576,0),MATCH((CUADRO!M$4&amp;$E9),'Hoja de Trabajo para listado'!$DE$151:$DG$151,0)),0)+IFERROR(INDEX('Hoja de Trabajo para listado'!$CD$155:$DC$1048576,MATCH($A9,'Hoja de Trabajo para listado'!$CD$155:$CD$1048576,0),MATCH((CUADRO!M$4&amp;$E9),'Hoja de Trabajo para listado'!$CD$151:$DC$151,0)),0)</f>
        <v>0</v>
      </c>
      <c r="N9" s="241">
        <f ca="1">+IFERROR(INDEX('Hoja de Trabajo para listado'!$A$155:$Z$1048576,MATCH($A9,'Hoja de Trabajo para listado'!$A$155:$A$1048576,0),MATCH((CUADRO!N$4&amp;$E9),'Hoja de Trabajo para listado'!$A$151:$Z$151,0)),0)+IFERROR(INDEX('Hoja de Trabajo para listado'!$AB$155:$BA$1048576,MATCH($A9,'Hoja de Trabajo para listado'!$AB$155:$AB$1048576,0),MATCH((CUADRO!N$4&amp;$E9),'Hoja de Trabajo para listado'!$AB$151:$BA$151,0)),0)+IFERROR(INDEX('Hoja de Trabajo para listado'!$BC$155:$CB$1048576,MATCH($A9,'Hoja de Trabajo para listado'!$BC$155:$BC$1048576,0),MATCH((CUADRO!N$4&amp;$E9),'Hoja de Trabajo para listado'!$BC$151:$CB$151,0)),0)+IFERROR(INDEX('Hoja de Trabajo para listado'!$DE$153:$DG$274,MATCH($A9,'Hoja de Trabajo para listado'!$DE$153:$DE$1048576,0),MATCH((CUADRO!N$4&amp;$E9),'Hoja de Trabajo para listado'!$DE$151:$DG$151,0)),0)+IFERROR(INDEX('Hoja de Trabajo para listado'!$CD$155:$DC$1048576,MATCH($A9,'Hoja de Trabajo para listado'!$CD$155:$CD$1048576,0),MATCH((CUADRO!N$4&amp;$E9),'Hoja de Trabajo para listado'!$CD$151:$DC$151,0)),0)</f>
        <v>0</v>
      </c>
      <c r="O9" s="241">
        <f ca="1">+IFERROR(INDEX('Hoja de Trabajo para listado'!$A$155:$Z$1048576,MATCH($A9,'Hoja de Trabajo para listado'!$A$155:$A$1048576,0),MATCH((CUADRO!O$4&amp;$E9),'Hoja de Trabajo para listado'!$A$151:$Z$151,0)),0)+IFERROR(INDEX('Hoja de Trabajo para listado'!$AB$155:$BA$1048576,MATCH($A9,'Hoja de Trabajo para listado'!$AB$155:$AB$1048576,0),MATCH((CUADRO!O$4&amp;$E9),'Hoja de Trabajo para listado'!$AB$151:$BA$151,0)),0)+IFERROR(INDEX('Hoja de Trabajo para listado'!$BC$155:$CB$1048576,MATCH($A9,'Hoja de Trabajo para listado'!$BC$155:$BC$1048576,0),MATCH((CUADRO!O$4&amp;$E9),'Hoja de Trabajo para listado'!$BC$151:$CB$151,0)),0)+IFERROR(INDEX('Hoja de Trabajo para listado'!$DE$153:$DG$274,MATCH($A9,'Hoja de Trabajo para listado'!$DE$153:$DE$1048576,0),MATCH((CUADRO!O$4&amp;$E9),'Hoja de Trabajo para listado'!$DE$151:$DG$151,0)),0)+IFERROR(INDEX('Hoja de Trabajo para listado'!$CD$155:$DC$1048576,MATCH($A9,'Hoja de Trabajo para listado'!$CD$155:$CD$1048576,0),MATCH((CUADRO!O$4&amp;$E9),'Hoja de Trabajo para listado'!$CD$151:$DC$151,0)),0)</f>
        <v>0</v>
      </c>
      <c r="P9" s="241">
        <f ca="1">+IFERROR(INDEX('Hoja de Trabajo para listado'!$A$155:$Z$1048576,MATCH($A9,'Hoja de Trabajo para listado'!$A$155:$A$1048576,0),MATCH((CUADRO!P$4&amp;$E9),'Hoja de Trabajo para listado'!$A$151:$Z$151,0)),0)+IFERROR(INDEX('Hoja de Trabajo para listado'!$AB$155:$BA$1048576,MATCH($A9,'Hoja de Trabajo para listado'!$AB$155:$AB$1048576,0),MATCH((CUADRO!P$4&amp;$E9),'Hoja de Trabajo para listado'!$AB$151:$BA$151,0)),0)+IFERROR(INDEX('Hoja de Trabajo para listado'!$BC$155:$CB$1048576,MATCH($A9,'Hoja de Trabajo para listado'!$BC$155:$BC$1048576,0),MATCH((CUADRO!P$4&amp;$E9),'Hoja de Trabajo para listado'!$BC$151:$CB$151,0)),0)+IFERROR(INDEX('Hoja de Trabajo para listado'!$DE$153:$DG$274,MATCH($A9,'Hoja de Trabajo para listado'!$DE$153:$DE$1048576,0),MATCH((CUADRO!P$4&amp;$E9),'Hoja de Trabajo para listado'!$DE$151:$DG$151,0)),0)+IFERROR(INDEX('Hoja de Trabajo para listado'!$CD$155:$DC$1048576,MATCH($A9,'Hoja de Trabajo para listado'!$CD$155:$CD$1048576,0),MATCH((CUADRO!P$4&amp;$E9),'Hoja de Trabajo para listado'!$CD$151:$DC$151,0)),0)</f>
        <v>0</v>
      </c>
      <c r="Q9" s="241">
        <f ca="1">+IFERROR(INDEX('Hoja de Trabajo para listado'!$A$155:$Z$1048576,MATCH($A9,'Hoja de Trabajo para listado'!$A$155:$A$1048576,0),MATCH((CUADRO!Q$4&amp;$E9),'Hoja de Trabajo para listado'!$A$151:$Z$151,0)),0)+IFERROR(INDEX('Hoja de Trabajo para listado'!$AB$155:$BA$1048576,MATCH($A9,'Hoja de Trabajo para listado'!$AB$155:$AB$1048576,0),MATCH((CUADRO!Q$4&amp;$E9),'Hoja de Trabajo para listado'!$AB$151:$BA$151,0)),0)+IFERROR(INDEX('Hoja de Trabajo para listado'!$BC$155:$CB$1048576,MATCH($A9,'Hoja de Trabajo para listado'!$BC$155:$BC$1048576,0),MATCH((CUADRO!Q$4&amp;$E9),'Hoja de Trabajo para listado'!$BC$151:$CB$151,0)),0)+IFERROR(INDEX('Hoja de Trabajo para listado'!$DE$153:$DG$274,MATCH($A9,'Hoja de Trabajo para listado'!$DE$153:$DE$1048576,0),MATCH((CUADRO!Q$4&amp;$E9),'Hoja de Trabajo para listado'!$DE$151:$DG$151,0)),0)+IFERROR(INDEX('Hoja de Trabajo para listado'!$CD$155:$DC$1048576,MATCH($A9,'Hoja de Trabajo para listado'!$CD$155:$CD$1048576,0),MATCH((CUADRO!Q$4&amp;$E9),'Hoja de Trabajo para listado'!$CD$151:$DC$151,0)),0)</f>
        <v>0</v>
      </c>
      <c r="R9" s="241">
        <f t="shared" ca="1" si="0"/>
        <v>283.3</v>
      </c>
      <c r="S9" s="241"/>
      <c r="T9" s="241">
        <f ca="1">+T10</f>
        <v>9511898.2300000004</v>
      </c>
      <c r="U9" s="240">
        <f t="shared" si="1"/>
        <v>1</v>
      </c>
    </row>
    <row r="10" spans="1:21" ht="15" customHeight="1">
      <c r="A10" s="353">
        <v>10</v>
      </c>
      <c r="B10" s="382"/>
      <c r="C10" s="305" t="str">
        <f>+VLOOKUP(A10,bd_lista!$A$3:$C$592,3,FALSE)</f>
        <v>Ministerio de Relaciones Exteriores</v>
      </c>
      <c r="D10" s="384"/>
      <c r="E10" s="305" t="s">
        <v>684</v>
      </c>
      <c r="F10" s="243">
        <f ca="1">+IFERROR(INDEX('Hoja de Trabajo para listado'!$A$155:$Z$1048576,MATCH($A10,'Hoja de Trabajo para listado'!$A$155:$A$1048576,0),MATCH((CUADRO!F$4&amp;$E10),'Hoja de Trabajo para listado'!$A$151:$Z$151,0)),0)+IFERROR(INDEX('Hoja de Trabajo para listado'!$AB$155:$BA$1048576,MATCH($A10,'Hoja de Trabajo para listado'!$AB$155:$AB$1048576,0),MATCH((CUADRO!F$4&amp;$E10),'Hoja de Trabajo para listado'!$AB$151:$BA$151,0)),0)+IFERROR(INDEX('Hoja de Trabajo para listado'!$BC$155:$CB$1048576,MATCH($A10,'Hoja de Trabajo para listado'!$BC$155:$BC$1048576,0),MATCH((CUADRO!F$4&amp;$E10),'Hoja de Trabajo para listado'!$BC$151:$CB$151,0)),0)+IFERROR(INDEX('Hoja de Trabajo para listado'!$DE$153:$DG$274,MATCH($A10,'Hoja de Trabajo para listado'!$DE$153:$DE$1048576,0),MATCH((CUADRO!F$4&amp;$E10),'Hoja de Trabajo para listado'!$DE$151:$DG$151,0)),0)+IFERROR(INDEX('Hoja de Trabajo para listado'!$CD$155:$DC$1048576,MATCH($A10,'Hoja de Trabajo para listado'!$CD$155:$CD$1048576,0),MATCH((CUADRO!F$4&amp;$E10),'Hoja de Trabajo para listado'!$CD$151:$DC$151,0)),0)</f>
        <v>2883.87</v>
      </c>
      <c r="G10" s="243">
        <f ca="1">+IFERROR(INDEX('Hoja de Trabajo para listado'!$A$155:$Z$1048576,MATCH($A10,'Hoja de Trabajo para listado'!$A$155:$A$1048576,0),MATCH((CUADRO!G$4&amp;$E10),'Hoja de Trabajo para listado'!$A$151:$Z$151,0)),0)+IFERROR(INDEX('Hoja de Trabajo para listado'!$AB$155:$BA$1048576,MATCH($A10,'Hoja de Trabajo para listado'!$AB$155:$AB$1048576,0),MATCH((CUADRO!G$4&amp;$E10),'Hoja de Trabajo para listado'!$AB$151:$BA$151,0)),0)+IFERROR(INDEX('Hoja de Trabajo para listado'!$BC$155:$CB$1048576,MATCH($A10,'Hoja de Trabajo para listado'!$BC$155:$BC$1048576,0),MATCH((CUADRO!G$4&amp;$E10),'Hoja de Trabajo para listado'!$BC$151:$CB$151,0)),0)+IFERROR(INDEX('Hoja de Trabajo para listado'!$DE$153:$DG$274,MATCH($A10,'Hoja de Trabajo para listado'!$DE$153:$DE$1048576,0),MATCH((CUADRO!G$4&amp;$E10),'Hoja de Trabajo para listado'!$DE$151:$DG$151,0)),0)+IFERROR(INDEX('Hoja de Trabajo para listado'!$CD$155:$DC$1048576,MATCH($A10,'Hoja de Trabajo para listado'!$CD$155:$CD$1048576,0),MATCH((CUADRO!G$4&amp;$E10),'Hoja de Trabajo para listado'!$CD$151:$DC$151,0)),0)</f>
        <v>0</v>
      </c>
      <c r="H10" s="243">
        <f ca="1">+IFERROR(INDEX('Hoja de Trabajo para listado'!$A$155:$Z$1048576,MATCH($A10,'Hoja de Trabajo para listado'!$A$155:$A$1048576,0),MATCH((CUADRO!H$4&amp;$E10),'Hoja de Trabajo para listado'!$A$151:$Z$151,0)),0)+IFERROR(INDEX('Hoja de Trabajo para listado'!$AB$155:$BA$1048576,MATCH($A10,'Hoja de Trabajo para listado'!$AB$155:$AB$1048576,0),MATCH((CUADRO!H$4&amp;$E10),'Hoja de Trabajo para listado'!$AB$151:$BA$151,0)),0)+IFERROR(INDEX('Hoja de Trabajo para listado'!$BC$155:$CB$1048576,MATCH($A10,'Hoja de Trabajo para listado'!$BC$155:$BC$1048576,0),MATCH((CUADRO!H$4&amp;$E10),'Hoja de Trabajo para listado'!$BC$151:$CB$151,0)),0)+IFERROR(INDEX('Hoja de Trabajo para listado'!$DE$153:$DG$274,MATCH($A10,'Hoja de Trabajo para listado'!$DE$153:$DE$1048576,0),MATCH((CUADRO!H$4&amp;$E10),'Hoja de Trabajo para listado'!$DE$151:$DG$151,0)),0)+IFERROR(INDEX('Hoja de Trabajo para listado'!$CD$155:$DC$1048576,MATCH($A10,'Hoja de Trabajo para listado'!$CD$155:$CD$1048576,0),MATCH((CUADRO!H$4&amp;$E10),'Hoja de Trabajo para listado'!$CD$151:$DC$151,0)),0)</f>
        <v>0</v>
      </c>
      <c r="I10" s="243">
        <f ca="1">+IFERROR(INDEX('Hoja de Trabajo para listado'!$A$155:$Z$1048576,MATCH($A10,'Hoja de Trabajo para listado'!$A$155:$A$1048576,0),MATCH((CUADRO!I$4&amp;$E10),'Hoja de Trabajo para listado'!$A$151:$Z$151,0)),0)+IFERROR(INDEX('Hoja de Trabajo para listado'!$AB$155:$BA$1048576,MATCH($A10,'Hoja de Trabajo para listado'!$AB$155:$AB$1048576,0),MATCH((CUADRO!I$4&amp;$E10),'Hoja de Trabajo para listado'!$AB$151:$BA$151,0)),0)+IFERROR(INDEX('Hoja de Trabajo para listado'!$BC$155:$CB$1048576,MATCH($A10,'Hoja de Trabajo para listado'!$BC$155:$BC$1048576,0),MATCH((CUADRO!I$4&amp;$E10),'Hoja de Trabajo para listado'!$BC$151:$CB$151,0)),0)+IFERROR(INDEX('Hoja de Trabajo para listado'!$DE$153:$DG$274,MATCH($A10,'Hoja de Trabajo para listado'!$DE$153:$DE$1048576,0),MATCH((CUADRO!I$4&amp;$E10),'Hoja de Trabajo para listado'!$DE$151:$DG$151,0)),0)+IFERROR(INDEX('Hoja de Trabajo para listado'!$CD$155:$DC$1048576,MATCH($A10,'Hoja de Trabajo para listado'!$CD$155:$CD$1048576,0),MATCH((CUADRO!I$4&amp;$E10),'Hoja de Trabajo para listado'!$CD$151:$DC$151,0)),0)</f>
        <v>0</v>
      </c>
      <c r="J10" s="243">
        <f ca="1">+IFERROR(INDEX('Hoja de Trabajo para listado'!$A$155:$Z$1048576,MATCH($A10,'Hoja de Trabajo para listado'!$A$155:$A$1048576,0),MATCH((CUADRO!J$4&amp;$E10),'Hoja de Trabajo para listado'!$A$151:$Z$151,0)),0)+IFERROR(INDEX('Hoja de Trabajo para listado'!$AB$155:$BA$1048576,MATCH($A10,'Hoja de Trabajo para listado'!$AB$155:$AB$1048576,0),MATCH((CUADRO!J$4&amp;$E10),'Hoja de Trabajo para listado'!$AB$151:$BA$151,0)),0)+IFERROR(INDEX('Hoja de Trabajo para listado'!$BC$155:$CB$1048576,MATCH($A10,'Hoja de Trabajo para listado'!$BC$155:$BC$1048576,0),MATCH((CUADRO!J$4&amp;$E10),'Hoja de Trabajo para listado'!$BC$151:$CB$151,0)),0)+IFERROR(INDEX('Hoja de Trabajo para listado'!$DE$153:$DG$274,MATCH($A10,'Hoja de Trabajo para listado'!$DE$153:$DE$1048576,0),MATCH((CUADRO!J$4&amp;$E10),'Hoja de Trabajo para listado'!$DE$151:$DG$151,0)),0)+IFERROR(INDEX('Hoja de Trabajo para listado'!$CD$155:$DC$1048576,MATCH($A10,'Hoja de Trabajo para listado'!$CD$155:$CD$1048576,0),MATCH((CUADRO!J$4&amp;$E10),'Hoja de Trabajo para listado'!$CD$151:$DC$151,0)),0)</f>
        <v>9508731.0600000005</v>
      </c>
      <c r="K10" s="243">
        <f ca="1">+IFERROR(INDEX('Hoja de Trabajo para listado'!$A$155:$Z$1048576,MATCH($A10,'Hoja de Trabajo para listado'!$A$155:$A$1048576,0),MATCH((CUADRO!K$4&amp;$E10),'Hoja de Trabajo para listado'!$A$151:$Z$151,0)),0)+IFERROR(INDEX('Hoja de Trabajo para listado'!$AB$155:$BA$1048576,MATCH($A10,'Hoja de Trabajo para listado'!$AB$155:$AB$1048576,0),MATCH((CUADRO!K$4&amp;$E10),'Hoja de Trabajo para listado'!$AB$151:$BA$151,0)),0)+IFERROR(INDEX('Hoja de Trabajo para listado'!$BC$155:$CB$1048576,MATCH($A10,'Hoja de Trabajo para listado'!$BC$155:$BC$1048576,0),MATCH((CUADRO!K$4&amp;$E10),'Hoja de Trabajo para listado'!$BC$151:$CB$151,0)),0)+IFERROR(INDEX('Hoja de Trabajo para listado'!$DE$153:$DG$274,MATCH($A10,'Hoja de Trabajo para listado'!$DE$153:$DE$1048576,0),MATCH((CUADRO!K$4&amp;$E10),'Hoja de Trabajo para listado'!$DE$151:$DG$151,0)),0)+IFERROR(INDEX('Hoja de Trabajo para listado'!$CD$155:$DC$1048576,MATCH($A10,'Hoja de Trabajo para listado'!$CD$155:$CD$1048576,0),MATCH((CUADRO!K$4&amp;$E10),'Hoja de Trabajo para listado'!$CD$151:$DC$151,0)),0)</f>
        <v>0</v>
      </c>
      <c r="L10" s="243">
        <f ca="1">+IFERROR(INDEX('Hoja de Trabajo para listado'!$A$155:$Z$1048576,MATCH($A10,'Hoja de Trabajo para listado'!$A$155:$A$1048576,0),MATCH((CUADRO!L$4&amp;$E10),'Hoja de Trabajo para listado'!$A$151:$Z$151,0)),0)+IFERROR(INDEX('Hoja de Trabajo para listado'!$AB$155:$BA$1048576,MATCH($A10,'Hoja de Trabajo para listado'!$AB$155:$AB$1048576,0),MATCH((CUADRO!L$4&amp;$E10),'Hoja de Trabajo para listado'!$AB$151:$BA$151,0)),0)+IFERROR(INDEX('Hoja de Trabajo para listado'!$BC$155:$CB$1048576,MATCH($A10,'Hoja de Trabajo para listado'!$BC$155:$BC$1048576,0),MATCH((CUADRO!L$4&amp;$E10),'Hoja de Trabajo para listado'!$BC$151:$CB$151,0)),0)+IFERROR(INDEX('Hoja de Trabajo para listado'!$DE$153:$DG$274,MATCH($A10,'Hoja de Trabajo para listado'!$DE$153:$DE$1048576,0),MATCH((CUADRO!L$4&amp;$E10),'Hoja de Trabajo para listado'!$DE$151:$DG$151,0)),0)+IFERROR(INDEX('Hoja de Trabajo para listado'!$CD$155:$DC$1048576,MATCH($A10,'Hoja de Trabajo para listado'!$CD$155:$CD$1048576,0),MATCH((CUADRO!L$4&amp;$E10),'Hoja de Trabajo para listado'!$CD$151:$DC$151,0)),0)</f>
        <v>0</v>
      </c>
      <c r="M10" s="243">
        <f ca="1">+IFERROR(INDEX('Hoja de Trabajo para listado'!$A$155:$Z$1048576,MATCH($A10,'Hoja de Trabajo para listado'!$A$155:$A$1048576,0),MATCH((CUADRO!M$4&amp;$E10),'Hoja de Trabajo para listado'!$A$151:$Z$151,0)),0)+IFERROR(INDEX('Hoja de Trabajo para listado'!$AB$155:$BA$1048576,MATCH($A10,'Hoja de Trabajo para listado'!$AB$155:$AB$1048576,0),MATCH((CUADRO!M$4&amp;$E10),'Hoja de Trabajo para listado'!$AB$151:$BA$151,0)),0)+IFERROR(INDEX('Hoja de Trabajo para listado'!$BC$155:$CB$1048576,MATCH($A10,'Hoja de Trabajo para listado'!$BC$155:$BC$1048576,0),MATCH((CUADRO!M$4&amp;$E10),'Hoja de Trabajo para listado'!$BC$151:$CB$151,0)),0)+IFERROR(INDEX('Hoja de Trabajo para listado'!$DE$153:$DG$274,MATCH($A10,'Hoja de Trabajo para listado'!$DE$153:$DE$1048576,0),MATCH((CUADRO!M$4&amp;$E10),'Hoja de Trabajo para listado'!$DE$151:$DG$151,0)),0)+IFERROR(INDEX('Hoja de Trabajo para listado'!$CD$155:$DC$1048576,MATCH($A10,'Hoja de Trabajo para listado'!$CD$155:$CD$1048576,0),MATCH((CUADRO!M$4&amp;$E10),'Hoja de Trabajo para listado'!$CD$151:$DC$151,0)),0)</f>
        <v>0</v>
      </c>
      <c r="N10" s="243">
        <f ca="1">+IFERROR(INDEX('Hoja de Trabajo para listado'!$A$155:$Z$1048576,MATCH($A10,'Hoja de Trabajo para listado'!$A$155:$A$1048576,0),MATCH((CUADRO!N$4&amp;$E10),'Hoja de Trabajo para listado'!$A$151:$Z$151,0)),0)+IFERROR(INDEX('Hoja de Trabajo para listado'!$AB$155:$BA$1048576,MATCH($A10,'Hoja de Trabajo para listado'!$AB$155:$AB$1048576,0),MATCH((CUADRO!N$4&amp;$E10),'Hoja de Trabajo para listado'!$AB$151:$BA$151,0)),0)+IFERROR(INDEX('Hoja de Trabajo para listado'!$BC$155:$CB$1048576,MATCH($A10,'Hoja de Trabajo para listado'!$BC$155:$BC$1048576,0),MATCH((CUADRO!N$4&amp;$E10),'Hoja de Trabajo para listado'!$BC$151:$CB$151,0)),0)+IFERROR(INDEX('Hoja de Trabajo para listado'!$DE$153:$DG$274,MATCH($A10,'Hoja de Trabajo para listado'!$DE$153:$DE$1048576,0),MATCH((CUADRO!N$4&amp;$E10),'Hoja de Trabajo para listado'!$DE$151:$DG$151,0)),0)+IFERROR(INDEX('Hoja de Trabajo para listado'!$CD$155:$DC$1048576,MATCH($A10,'Hoja de Trabajo para listado'!$CD$155:$CD$1048576,0),MATCH((CUADRO!N$4&amp;$E10),'Hoja de Trabajo para listado'!$CD$151:$DC$151,0)),0)</f>
        <v>0</v>
      </c>
      <c r="O10" s="243">
        <f ca="1">+IFERROR(INDEX('Hoja de Trabajo para listado'!$A$155:$Z$1048576,MATCH($A10,'Hoja de Trabajo para listado'!$A$155:$A$1048576,0),MATCH((CUADRO!O$4&amp;$E10),'Hoja de Trabajo para listado'!$A$151:$Z$151,0)),0)+IFERROR(INDEX('Hoja de Trabajo para listado'!$AB$155:$BA$1048576,MATCH($A10,'Hoja de Trabajo para listado'!$AB$155:$AB$1048576,0),MATCH((CUADRO!O$4&amp;$E10),'Hoja de Trabajo para listado'!$AB$151:$BA$151,0)),0)+IFERROR(INDEX('Hoja de Trabajo para listado'!$BC$155:$CB$1048576,MATCH($A10,'Hoja de Trabajo para listado'!$BC$155:$BC$1048576,0),MATCH((CUADRO!O$4&amp;$E10),'Hoja de Trabajo para listado'!$BC$151:$CB$151,0)),0)+IFERROR(INDEX('Hoja de Trabajo para listado'!$DE$153:$DG$274,MATCH($A10,'Hoja de Trabajo para listado'!$DE$153:$DE$1048576,0),MATCH((CUADRO!O$4&amp;$E10),'Hoja de Trabajo para listado'!$DE$151:$DG$151,0)),0)+IFERROR(INDEX('Hoja de Trabajo para listado'!$CD$155:$DC$1048576,MATCH($A10,'Hoja de Trabajo para listado'!$CD$155:$CD$1048576,0),MATCH((CUADRO!O$4&amp;$E10),'Hoja de Trabajo para listado'!$CD$151:$DC$151,0)),0)</f>
        <v>0</v>
      </c>
      <c r="P10" s="243">
        <f ca="1">+IFERROR(INDEX('Hoja de Trabajo para listado'!$A$155:$Z$1048576,MATCH($A10,'Hoja de Trabajo para listado'!$A$155:$A$1048576,0),MATCH((CUADRO!P$4&amp;$E10),'Hoja de Trabajo para listado'!$A$151:$Z$151,0)),0)+IFERROR(INDEX('Hoja de Trabajo para listado'!$AB$155:$BA$1048576,MATCH($A10,'Hoja de Trabajo para listado'!$AB$155:$AB$1048576,0),MATCH((CUADRO!P$4&amp;$E10),'Hoja de Trabajo para listado'!$AB$151:$BA$151,0)),0)+IFERROR(INDEX('Hoja de Trabajo para listado'!$BC$155:$CB$1048576,MATCH($A10,'Hoja de Trabajo para listado'!$BC$155:$BC$1048576,0),MATCH((CUADRO!P$4&amp;$E10),'Hoja de Trabajo para listado'!$BC$151:$CB$151,0)),0)+IFERROR(INDEX('Hoja de Trabajo para listado'!$DE$153:$DG$274,MATCH($A10,'Hoja de Trabajo para listado'!$DE$153:$DE$1048576,0),MATCH((CUADRO!P$4&amp;$E10),'Hoja de Trabajo para listado'!$DE$151:$DG$151,0)),0)+IFERROR(INDEX('Hoja de Trabajo para listado'!$CD$155:$DC$1048576,MATCH($A10,'Hoja de Trabajo para listado'!$CD$155:$CD$1048576,0),MATCH((CUADRO!P$4&amp;$E10),'Hoja de Trabajo para listado'!$CD$151:$DC$151,0)),0)</f>
        <v>0</v>
      </c>
      <c r="Q10" s="243">
        <f ca="1">+IFERROR(INDEX('Hoja de Trabajo para listado'!$A$155:$Z$1048576,MATCH($A10,'Hoja de Trabajo para listado'!$A$155:$A$1048576,0),MATCH((CUADRO!Q$4&amp;$E10),'Hoja de Trabajo para listado'!$A$151:$Z$151,0)),0)+IFERROR(INDEX('Hoja de Trabajo para listado'!$AB$155:$BA$1048576,MATCH($A10,'Hoja de Trabajo para listado'!$AB$155:$AB$1048576,0),MATCH((CUADRO!Q$4&amp;$E10),'Hoja de Trabajo para listado'!$AB$151:$BA$151,0)),0)+IFERROR(INDEX('Hoja de Trabajo para listado'!$BC$155:$CB$1048576,MATCH($A10,'Hoja de Trabajo para listado'!$BC$155:$BC$1048576,0),MATCH((CUADRO!Q$4&amp;$E10),'Hoja de Trabajo para listado'!$BC$151:$CB$151,0)),0)+IFERROR(INDEX('Hoja de Trabajo para listado'!$DE$153:$DG$274,MATCH($A10,'Hoja de Trabajo para listado'!$DE$153:$DE$1048576,0),MATCH((CUADRO!Q$4&amp;$E10),'Hoja de Trabajo para listado'!$DE$151:$DG$151,0)),0)+IFERROR(INDEX('Hoja de Trabajo para listado'!$CD$155:$DC$1048576,MATCH($A10,'Hoja de Trabajo para listado'!$CD$155:$CD$1048576,0),MATCH((CUADRO!Q$4&amp;$E10),'Hoja de Trabajo para listado'!$CD$151:$DC$151,0)),0)</f>
        <v>0</v>
      </c>
      <c r="R10" s="243">
        <f t="shared" ca="1" si="0"/>
        <v>9511614.9299999997</v>
      </c>
      <c r="S10" s="243">
        <f ca="1">+R9+R10</f>
        <v>9511898.2300000004</v>
      </c>
      <c r="T10" s="243">
        <f ca="1">+S10</f>
        <v>9511898.2300000004</v>
      </c>
      <c r="U10" s="242">
        <f t="shared" si="1"/>
        <v>2</v>
      </c>
    </row>
    <row r="11" spans="1:21" ht="12.75" customHeight="1">
      <c r="A11" s="354">
        <v>15</v>
      </c>
      <c r="B11" s="381">
        <f>+A11</f>
        <v>15</v>
      </c>
      <c r="C11" s="245" t="str">
        <f>+VLOOKUP(A11,bd_lista!$A$3:$C$592,3,FALSE)</f>
        <v>Ministerio de Gobierno</v>
      </c>
      <c r="D11" s="383" t="str">
        <f>+C11</f>
        <v>Ministerio de Gobierno</v>
      </c>
      <c r="E11" s="245" t="s">
        <v>683</v>
      </c>
      <c r="F11" s="241">
        <f ca="1">+IFERROR(INDEX('Hoja de Trabajo para listado'!$A$155:$Z$1048576,MATCH($A11,'Hoja de Trabajo para listado'!$A$155:$A$1048576,0),MATCH((CUADRO!F$4&amp;$E11),'Hoja de Trabajo para listado'!$A$151:$Z$151,0)),0)+IFERROR(INDEX('Hoja de Trabajo para listado'!$AB$155:$BA$1048576,MATCH($A11,'Hoja de Trabajo para listado'!$AB$155:$AB$1048576,0),MATCH((CUADRO!F$4&amp;$E11),'Hoja de Trabajo para listado'!$AB$151:$BA$151,0)),0)+IFERROR(INDEX('Hoja de Trabajo para listado'!$BC$155:$CB$1048576,MATCH($A11,'Hoja de Trabajo para listado'!$BC$155:$BC$1048576,0),MATCH((CUADRO!F$4&amp;$E11),'Hoja de Trabajo para listado'!$BC$151:$CB$151,0)),0)+IFERROR(INDEX('Hoja de Trabajo para listado'!$DE$153:$DG$274,MATCH($A11,'Hoja de Trabajo para listado'!$DE$153:$DE$1048576,0),MATCH((CUADRO!F$4&amp;$E11),'Hoja de Trabajo para listado'!$DE$151:$DG$151,0)),0)+IFERROR(INDEX('Hoja de Trabajo para listado'!$CD$155:$DC$1048576,MATCH($A11,'Hoja de Trabajo para listado'!$CD$155:$CD$1048576,0),MATCH((CUADRO!F$4&amp;$E11),'Hoja de Trabajo para listado'!$CD$151:$DC$151,0)),0)</f>
        <v>0</v>
      </c>
      <c r="G11" s="241">
        <f ca="1">+IFERROR(INDEX('Hoja de Trabajo para listado'!$A$155:$Z$1048576,MATCH($A11,'Hoja de Trabajo para listado'!$A$155:$A$1048576,0),MATCH((CUADRO!G$4&amp;$E11),'Hoja de Trabajo para listado'!$A$151:$Z$151,0)),0)+IFERROR(INDEX('Hoja de Trabajo para listado'!$AB$155:$BA$1048576,MATCH($A11,'Hoja de Trabajo para listado'!$AB$155:$AB$1048576,0),MATCH((CUADRO!G$4&amp;$E11),'Hoja de Trabajo para listado'!$AB$151:$BA$151,0)),0)+IFERROR(INDEX('Hoja de Trabajo para listado'!$BC$155:$CB$1048576,MATCH($A11,'Hoja de Trabajo para listado'!$BC$155:$BC$1048576,0),MATCH((CUADRO!G$4&amp;$E11),'Hoja de Trabajo para listado'!$BC$151:$CB$151,0)),0)+IFERROR(INDEX('Hoja de Trabajo para listado'!$DE$153:$DG$274,MATCH($A11,'Hoja de Trabajo para listado'!$DE$153:$DE$1048576,0),MATCH((CUADRO!G$4&amp;$E11),'Hoja de Trabajo para listado'!$DE$151:$DG$151,0)),0)+IFERROR(INDEX('Hoja de Trabajo para listado'!$CD$155:$DC$1048576,MATCH($A11,'Hoja de Trabajo para listado'!$CD$155:$CD$1048576,0),MATCH((CUADRO!G$4&amp;$E11),'Hoja de Trabajo para listado'!$CD$151:$DC$151,0)),0)</f>
        <v>0</v>
      </c>
      <c r="H11" s="241">
        <f ca="1">+IFERROR(INDEX('Hoja de Trabajo para listado'!$A$155:$Z$1048576,MATCH($A11,'Hoja de Trabajo para listado'!$A$155:$A$1048576,0),MATCH((CUADRO!H$4&amp;$E11),'Hoja de Trabajo para listado'!$A$151:$Z$151,0)),0)+IFERROR(INDEX('Hoja de Trabajo para listado'!$AB$155:$BA$1048576,MATCH($A11,'Hoja de Trabajo para listado'!$AB$155:$AB$1048576,0),MATCH((CUADRO!H$4&amp;$E11),'Hoja de Trabajo para listado'!$AB$151:$BA$151,0)),0)+IFERROR(INDEX('Hoja de Trabajo para listado'!$BC$155:$CB$1048576,MATCH($A11,'Hoja de Trabajo para listado'!$BC$155:$BC$1048576,0),MATCH((CUADRO!H$4&amp;$E11),'Hoja de Trabajo para listado'!$BC$151:$CB$151,0)),0)+IFERROR(INDEX('Hoja de Trabajo para listado'!$DE$153:$DG$274,MATCH($A11,'Hoja de Trabajo para listado'!$DE$153:$DE$1048576,0),MATCH((CUADRO!H$4&amp;$E11),'Hoja de Trabajo para listado'!$DE$151:$DG$151,0)),0)+IFERROR(INDEX('Hoja de Trabajo para listado'!$CD$155:$DC$1048576,MATCH($A11,'Hoja de Trabajo para listado'!$CD$155:$CD$1048576,0),MATCH((CUADRO!H$4&amp;$E11),'Hoja de Trabajo para listado'!$CD$151:$DC$151,0)),0)</f>
        <v>1599525.2084000001</v>
      </c>
      <c r="I11" s="241">
        <f ca="1">+IFERROR(INDEX('Hoja de Trabajo para listado'!$A$155:$Z$1048576,MATCH($A11,'Hoja de Trabajo para listado'!$A$155:$A$1048576,0),MATCH((CUADRO!I$4&amp;$E11),'Hoja de Trabajo para listado'!$A$151:$Z$151,0)),0)+IFERROR(INDEX('Hoja de Trabajo para listado'!$AB$155:$BA$1048576,MATCH($A11,'Hoja de Trabajo para listado'!$AB$155:$AB$1048576,0),MATCH((CUADRO!I$4&amp;$E11),'Hoja de Trabajo para listado'!$AB$151:$BA$151,0)),0)+IFERROR(INDEX('Hoja de Trabajo para listado'!$BC$155:$CB$1048576,MATCH($A11,'Hoja de Trabajo para listado'!$BC$155:$BC$1048576,0),MATCH((CUADRO!I$4&amp;$E11),'Hoja de Trabajo para listado'!$BC$151:$CB$151,0)),0)+IFERROR(INDEX('Hoja de Trabajo para listado'!$DE$153:$DG$274,MATCH($A11,'Hoja de Trabajo para listado'!$DE$153:$DE$1048576,0),MATCH((CUADRO!I$4&amp;$E11),'Hoja de Trabajo para listado'!$DE$151:$DG$151,0)),0)+IFERROR(INDEX('Hoja de Trabajo para listado'!$CD$155:$DC$1048576,MATCH($A11,'Hoja de Trabajo para listado'!$CD$155:$CD$1048576,0),MATCH((CUADRO!I$4&amp;$E11),'Hoja de Trabajo para listado'!$CD$151:$DC$151,0)),0)</f>
        <v>0</v>
      </c>
      <c r="J11" s="241">
        <f ca="1">+IFERROR(INDEX('Hoja de Trabajo para listado'!$A$155:$Z$1048576,MATCH($A11,'Hoja de Trabajo para listado'!$A$155:$A$1048576,0),MATCH((CUADRO!J$4&amp;$E11),'Hoja de Trabajo para listado'!$A$151:$Z$151,0)),0)+IFERROR(INDEX('Hoja de Trabajo para listado'!$AB$155:$BA$1048576,MATCH($A11,'Hoja de Trabajo para listado'!$AB$155:$AB$1048576,0),MATCH((CUADRO!J$4&amp;$E11),'Hoja de Trabajo para listado'!$AB$151:$BA$151,0)),0)+IFERROR(INDEX('Hoja de Trabajo para listado'!$BC$155:$CB$1048576,MATCH($A11,'Hoja de Trabajo para listado'!$BC$155:$BC$1048576,0),MATCH((CUADRO!J$4&amp;$E11),'Hoja de Trabajo para listado'!$BC$151:$CB$151,0)),0)+IFERROR(INDEX('Hoja de Trabajo para listado'!$DE$153:$DG$274,MATCH($A11,'Hoja de Trabajo para listado'!$DE$153:$DE$1048576,0),MATCH((CUADRO!J$4&amp;$E11),'Hoja de Trabajo para listado'!$DE$151:$DG$151,0)),0)+IFERROR(INDEX('Hoja de Trabajo para listado'!$CD$155:$DC$1048576,MATCH($A11,'Hoja de Trabajo para listado'!$CD$155:$CD$1048576,0),MATCH((CUADRO!J$4&amp;$E11),'Hoja de Trabajo para listado'!$CD$151:$DC$151,0)),0)</f>
        <v>3999807.3094000001</v>
      </c>
      <c r="K11" s="241">
        <f ca="1">+IFERROR(INDEX('Hoja de Trabajo para listado'!$A$155:$Z$1048576,MATCH($A11,'Hoja de Trabajo para listado'!$A$155:$A$1048576,0),MATCH((CUADRO!K$4&amp;$E11),'Hoja de Trabajo para listado'!$A$151:$Z$151,0)),0)+IFERROR(INDEX('Hoja de Trabajo para listado'!$AB$155:$BA$1048576,MATCH($A11,'Hoja de Trabajo para listado'!$AB$155:$AB$1048576,0),MATCH((CUADRO!K$4&amp;$E11),'Hoja de Trabajo para listado'!$AB$151:$BA$151,0)),0)+IFERROR(INDEX('Hoja de Trabajo para listado'!$BC$155:$CB$1048576,MATCH($A11,'Hoja de Trabajo para listado'!$BC$155:$BC$1048576,0),MATCH((CUADRO!K$4&amp;$E11),'Hoja de Trabajo para listado'!$BC$151:$CB$151,0)),0)+IFERROR(INDEX('Hoja de Trabajo para listado'!$DE$153:$DG$274,MATCH($A11,'Hoja de Trabajo para listado'!$DE$153:$DE$1048576,0),MATCH((CUADRO!K$4&amp;$E11),'Hoja de Trabajo para listado'!$DE$151:$DG$151,0)),0)+IFERROR(INDEX('Hoja de Trabajo para listado'!$CD$155:$DC$1048576,MATCH($A11,'Hoja de Trabajo para listado'!$CD$155:$CD$1048576,0),MATCH((CUADRO!K$4&amp;$E11),'Hoja de Trabajo para listado'!$CD$151:$DC$151,0)),0)</f>
        <v>0</v>
      </c>
      <c r="L11" s="241">
        <f ca="1">+IFERROR(INDEX('Hoja de Trabajo para listado'!$A$155:$Z$1048576,MATCH($A11,'Hoja de Trabajo para listado'!$A$155:$A$1048576,0),MATCH((CUADRO!L$4&amp;$E11),'Hoja de Trabajo para listado'!$A$151:$Z$151,0)),0)+IFERROR(INDEX('Hoja de Trabajo para listado'!$AB$155:$BA$1048576,MATCH($A11,'Hoja de Trabajo para listado'!$AB$155:$AB$1048576,0),MATCH((CUADRO!L$4&amp;$E11),'Hoja de Trabajo para listado'!$AB$151:$BA$151,0)),0)+IFERROR(INDEX('Hoja de Trabajo para listado'!$BC$155:$CB$1048576,MATCH($A11,'Hoja de Trabajo para listado'!$BC$155:$BC$1048576,0),MATCH((CUADRO!L$4&amp;$E11),'Hoja de Trabajo para listado'!$BC$151:$CB$151,0)),0)+IFERROR(INDEX('Hoja de Trabajo para listado'!$DE$153:$DG$274,MATCH($A11,'Hoja de Trabajo para listado'!$DE$153:$DE$1048576,0),MATCH((CUADRO!L$4&amp;$E11),'Hoja de Trabajo para listado'!$DE$151:$DG$151,0)),0)+IFERROR(INDEX('Hoja de Trabajo para listado'!$CD$155:$DC$1048576,MATCH($A11,'Hoja de Trabajo para listado'!$CD$155:$CD$1048576,0),MATCH((CUADRO!L$4&amp;$E11),'Hoja de Trabajo para listado'!$CD$151:$DC$151,0)),0)</f>
        <v>0</v>
      </c>
      <c r="M11" s="241">
        <f ca="1">+IFERROR(INDEX('Hoja de Trabajo para listado'!$A$155:$Z$1048576,MATCH($A11,'Hoja de Trabajo para listado'!$A$155:$A$1048576,0),MATCH((CUADRO!M$4&amp;$E11),'Hoja de Trabajo para listado'!$A$151:$Z$151,0)),0)+IFERROR(INDEX('Hoja de Trabajo para listado'!$AB$155:$BA$1048576,MATCH($A11,'Hoja de Trabajo para listado'!$AB$155:$AB$1048576,0),MATCH((CUADRO!M$4&amp;$E11),'Hoja de Trabajo para listado'!$AB$151:$BA$151,0)),0)+IFERROR(INDEX('Hoja de Trabajo para listado'!$BC$155:$CB$1048576,MATCH($A11,'Hoja de Trabajo para listado'!$BC$155:$BC$1048576,0),MATCH((CUADRO!M$4&amp;$E11),'Hoja de Trabajo para listado'!$BC$151:$CB$151,0)),0)+IFERROR(INDEX('Hoja de Trabajo para listado'!$DE$153:$DG$274,MATCH($A11,'Hoja de Trabajo para listado'!$DE$153:$DE$1048576,0),MATCH((CUADRO!M$4&amp;$E11),'Hoja de Trabajo para listado'!$DE$151:$DG$151,0)),0)+IFERROR(INDEX('Hoja de Trabajo para listado'!$CD$155:$DC$1048576,MATCH($A11,'Hoja de Trabajo para listado'!$CD$155:$CD$1048576,0),MATCH((CUADRO!M$4&amp;$E11),'Hoja de Trabajo para listado'!$CD$151:$DC$151,0)),0)</f>
        <v>0</v>
      </c>
      <c r="N11" s="241">
        <f ca="1">+IFERROR(INDEX('Hoja de Trabajo para listado'!$A$155:$Z$1048576,MATCH($A11,'Hoja de Trabajo para listado'!$A$155:$A$1048576,0),MATCH((CUADRO!N$4&amp;$E11),'Hoja de Trabajo para listado'!$A$151:$Z$151,0)),0)+IFERROR(INDEX('Hoja de Trabajo para listado'!$AB$155:$BA$1048576,MATCH($A11,'Hoja de Trabajo para listado'!$AB$155:$AB$1048576,0),MATCH((CUADRO!N$4&amp;$E11),'Hoja de Trabajo para listado'!$AB$151:$BA$151,0)),0)+IFERROR(INDEX('Hoja de Trabajo para listado'!$BC$155:$CB$1048576,MATCH($A11,'Hoja de Trabajo para listado'!$BC$155:$BC$1048576,0),MATCH((CUADRO!N$4&amp;$E11),'Hoja de Trabajo para listado'!$BC$151:$CB$151,0)),0)+IFERROR(INDEX('Hoja de Trabajo para listado'!$DE$153:$DG$274,MATCH($A11,'Hoja de Trabajo para listado'!$DE$153:$DE$1048576,0),MATCH((CUADRO!N$4&amp;$E11),'Hoja de Trabajo para listado'!$DE$151:$DG$151,0)),0)+IFERROR(INDEX('Hoja de Trabajo para listado'!$CD$155:$DC$1048576,MATCH($A11,'Hoja de Trabajo para listado'!$CD$155:$CD$1048576,0),MATCH((CUADRO!N$4&amp;$E11),'Hoja de Trabajo para listado'!$CD$151:$DC$151,0)),0)</f>
        <v>0</v>
      </c>
      <c r="O11" s="241">
        <f ca="1">+IFERROR(INDEX('Hoja de Trabajo para listado'!$A$155:$Z$1048576,MATCH($A11,'Hoja de Trabajo para listado'!$A$155:$A$1048576,0),MATCH((CUADRO!O$4&amp;$E11),'Hoja de Trabajo para listado'!$A$151:$Z$151,0)),0)+IFERROR(INDEX('Hoja de Trabajo para listado'!$AB$155:$BA$1048576,MATCH($A11,'Hoja de Trabajo para listado'!$AB$155:$AB$1048576,0),MATCH((CUADRO!O$4&amp;$E11),'Hoja de Trabajo para listado'!$AB$151:$BA$151,0)),0)+IFERROR(INDEX('Hoja de Trabajo para listado'!$BC$155:$CB$1048576,MATCH($A11,'Hoja de Trabajo para listado'!$BC$155:$BC$1048576,0),MATCH((CUADRO!O$4&amp;$E11),'Hoja de Trabajo para listado'!$BC$151:$CB$151,0)),0)+IFERROR(INDEX('Hoja de Trabajo para listado'!$DE$153:$DG$274,MATCH($A11,'Hoja de Trabajo para listado'!$DE$153:$DE$1048576,0),MATCH((CUADRO!O$4&amp;$E11),'Hoja de Trabajo para listado'!$DE$151:$DG$151,0)),0)+IFERROR(INDEX('Hoja de Trabajo para listado'!$CD$155:$DC$1048576,MATCH($A11,'Hoja de Trabajo para listado'!$CD$155:$CD$1048576,0),MATCH((CUADRO!O$4&amp;$E11),'Hoja de Trabajo para listado'!$CD$151:$DC$151,0)),0)</f>
        <v>0</v>
      </c>
      <c r="P11" s="241">
        <f ca="1">+IFERROR(INDEX('Hoja de Trabajo para listado'!$A$155:$Z$1048576,MATCH($A11,'Hoja de Trabajo para listado'!$A$155:$A$1048576,0),MATCH((CUADRO!P$4&amp;$E11),'Hoja de Trabajo para listado'!$A$151:$Z$151,0)),0)+IFERROR(INDEX('Hoja de Trabajo para listado'!$AB$155:$BA$1048576,MATCH($A11,'Hoja de Trabajo para listado'!$AB$155:$AB$1048576,0),MATCH((CUADRO!P$4&amp;$E11),'Hoja de Trabajo para listado'!$AB$151:$BA$151,0)),0)+IFERROR(INDEX('Hoja de Trabajo para listado'!$BC$155:$CB$1048576,MATCH($A11,'Hoja de Trabajo para listado'!$BC$155:$BC$1048576,0),MATCH((CUADRO!P$4&amp;$E11),'Hoja de Trabajo para listado'!$BC$151:$CB$151,0)),0)+IFERROR(INDEX('Hoja de Trabajo para listado'!$DE$153:$DG$274,MATCH($A11,'Hoja de Trabajo para listado'!$DE$153:$DE$1048576,0),MATCH((CUADRO!P$4&amp;$E11),'Hoja de Trabajo para listado'!$DE$151:$DG$151,0)),0)+IFERROR(INDEX('Hoja de Trabajo para listado'!$CD$155:$DC$1048576,MATCH($A11,'Hoja de Trabajo para listado'!$CD$155:$CD$1048576,0),MATCH((CUADRO!P$4&amp;$E11),'Hoja de Trabajo para listado'!$CD$151:$DC$151,0)),0)</f>
        <v>0</v>
      </c>
      <c r="Q11" s="241">
        <f ca="1">+IFERROR(INDEX('Hoja de Trabajo para listado'!$A$155:$Z$1048576,MATCH($A11,'Hoja de Trabajo para listado'!$A$155:$A$1048576,0),MATCH((CUADRO!Q$4&amp;$E11),'Hoja de Trabajo para listado'!$A$151:$Z$151,0)),0)+IFERROR(INDEX('Hoja de Trabajo para listado'!$AB$155:$BA$1048576,MATCH($A11,'Hoja de Trabajo para listado'!$AB$155:$AB$1048576,0),MATCH((CUADRO!Q$4&amp;$E11),'Hoja de Trabajo para listado'!$AB$151:$BA$151,0)),0)+IFERROR(INDEX('Hoja de Trabajo para listado'!$BC$155:$CB$1048576,MATCH($A11,'Hoja de Trabajo para listado'!$BC$155:$BC$1048576,0),MATCH((CUADRO!Q$4&amp;$E11),'Hoja de Trabajo para listado'!$BC$151:$CB$151,0)),0)+IFERROR(INDEX('Hoja de Trabajo para listado'!$DE$153:$DG$274,MATCH($A11,'Hoja de Trabajo para listado'!$DE$153:$DE$1048576,0),MATCH((CUADRO!Q$4&amp;$E11),'Hoja de Trabajo para listado'!$DE$151:$DG$151,0)),0)+IFERROR(INDEX('Hoja de Trabajo para listado'!$CD$155:$DC$1048576,MATCH($A11,'Hoja de Trabajo para listado'!$CD$155:$CD$1048576,0),MATCH((CUADRO!Q$4&amp;$E11),'Hoja de Trabajo para listado'!$CD$151:$DC$151,0)),0)</f>
        <v>0</v>
      </c>
      <c r="R11" s="241">
        <f t="shared" ca="1" si="0"/>
        <v>5599332.5178000005</v>
      </c>
      <c r="S11" s="241"/>
      <c r="T11" s="241">
        <f ca="1">+T12</f>
        <v>134052537.16780001</v>
      </c>
      <c r="U11" s="240">
        <f>+IF(E11="Débitos",1,2)</f>
        <v>1</v>
      </c>
    </row>
    <row r="12" spans="1:21" ht="15" customHeight="1">
      <c r="A12" s="353">
        <v>15</v>
      </c>
      <c r="B12" s="382"/>
      <c r="C12" s="305" t="str">
        <f>+VLOOKUP(A12,bd_lista!$A$3:$C$592,3,FALSE)</f>
        <v>Ministerio de Gobierno</v>
      </c>
      <c r="D12" s="384"/>
      <c r="E12" s="305" t="s">
        <v>684</v>
      </c>
      <c r="F12" s="243">
        <f ca="1">+IFERROR(INDEX('Hoja de Trabajo para listado'!$A$155:$Z$1048576,MATCH($A12,'Hoja de Trabajo para listado'!$A$155:$A$1048576,0),MATCH((CUADRO!F$4&amp;$E12),'Hoja de Trabajo para listado'!$A$151:$Z$151,0)),0)+IFERROR(INDEX('Hoja de Trabajo para listado'!$AB$155:$BA$1048576,MATCH($A12,'Hoja de Trabajo para listado'!$AB$155:$AB$1048576,0),MATCH((CUADRO!F$4&amp;$E12),'Hoja de Trabajo para listado'!$AB$151:$BA$151,0)),0)+IFERROR(INDEX('Hoja de Trabajo para listado'!$BC$155:$CB$1048576,MATCH($A12,'Hoja de Trabajo para listado'!$BC$155:$BC$1048576,0),MATCH((CUADRO!F$4&amp;$E12),'Hoja de Trabajo para listado'!$BC$151:$CB$151,0)),0)+IFERROR(INDEX('Hoja de Trabajo para listado'!$DE$153:$DG$274,MATCH($A12,'Hoja de Trabajo para listado'!$DE$153:$DE$1048576,0),MATCH((CUADRO!F$4&amp;$E12),'Hoja de Trabajo para listado'!$DE$151:$DG$151,0)),0)+IFERROR(INDEX('Hoja de Trabajo para listado'!$CD$155:$DC$1048576,MATCH($A12,'Hoja de Trabajo para listado'!$CD$155:$CD$1048576,0),MATCH((CUADRO!F$4&amp;$E12),'Hoja de Trabajo para listado'!$CD$151:$DC$151,0)),0)</f>
        <v>12472.720000000001</v>
      </c>
      <c r="G12" s="243">
        <f ca="1">+IFERROR(INDEX('Hoja de Trabajo para listado'!$A$155:$Z$1048576,MATCH($A12,'Hoja de Trabajo para listado'!$A$155:$A$1048576,0),MATCH((CUADRO!G$4&amp;$E12),'Hoja de Trabajo para listado'!$A$151:$Z$151,0)),0)+IFERROR(INDEX('Hoja de Trabajo para listado'!$AB$155:$BA$1048576,MATCH($A12,'Hoja de Trabajo para listado'!$AB$155:$AB$1048576,0),MATCH((CUADRO!G$4&amp;$E12),'Hoja de Trabajo para listado'!$AB$151:$BA$151,0)),0)+IFERROR(INDEX('Hoja de Trabajo para listado'!$BC$155:$CB$1048576,MATCH($A12,'Hoja de Trabajo para listado'!$BC$155:$BC$1048576,0),MATCH((CUADRO!G$4&amp;$E12),'Hoja de Trabajo para listado'!$BC$151:$CB$151,0)),0)+IFERROR(INDEX('Hoja de Trabajo para listado'!$DE$153:$DG$274,MATCH($A12,'Hoja de Trabajo para listado'!$DE$153:$DE$1048576,0),MATCH((CUADRO!G$4&amp;$E12),'Hoja de Trabajo para listado'!$DE$151:$DG$151,0)),0)+IFERROR(INDEX('Hoja de Trabajo para listado'!$CD$155:$DC$1048576,MATCH($A12,'Hoja de Trabajo para listado'!$CD$155:$CD$1048576,0),MATCH((CUADRO!G$4&amp;$E12),'Hoja de Trabajo para listado'!$CD$151:$DC$151,0)),0)</f>
        <v>101512.12</v>
      </c>
      <c r="H12" s="243">
        <f ca="1">+IFERROR(INDEX('Hoja de Trabajo para listado'!$A$155:$Z$1048576,MATCH($A12,'Hoja de Trabajo para listado'!$A$155:$A$1048576,0),MATCH((CUADRO!H$4&amp;$E12),'Hoja de Trabajo para listado'!$A$151:$Z$151,0)),0)+IFERROR(INDEX('Hoja de Trabajo para listado'!$AB$155:$BA$1048576,MATCH($A12,'Hoja de Trabajo para listado'!$AB$155:$AB$1048576,0),MATCH((CUADRO!H$4&amp;$E12),'Hoja de Trabajo para listado'!$AB$151:$BA$151,0)),0)+IFERROR(INDEX('Hoja de Trabajo para listado'!$BC$155:$CB$1048576,MATCH($A12,'Hoja de Trabajo para listado'!$BC$155:$BC$1048576,0),MATCH((CUADRO!H$4&amp;$E12),'Hoja de Trabajo para listado'!$BC$151:$CB$151,0)),0)+IFERROR(INDEX('Hoja de Trabajo para listado'!$DE$153:$DG$274,MATCH($A12,'Hoja de Trabajo para listado'!$DE$153:$DE$1048576,0),MATCH((CUADRO!H$4&amp;$E12),'Hoja de Trabajo para listado'!$DE$151:$DG$151,0)),0)+IFERROR(INDEX('Hoja de Trabajo para listado'!$CD$155:$DC$1048576,MATCH($A12,'Hoja de Trabajo para listado'!$CD$155:$CD$1048576,0),MATCH((CUADRO!H$4&amp;$E12),'Hoja de Trabajo para listado'!$CD$151:$DC$151,0)),0)</f>
        <v>96666982.239999995</v>
      </c>
      <c r="I12" s="243">
        <f ca="1">+IFERROR(INDEX('Hoja de Trabajo para listado'!$A$155:$Z$1048576,MATCH($A12,'Hoja de Trabajo para listado'!$A$155:$A$1048576,0),MATCH((CUADRO!I$4&amp;$E12),'Hoja de Trabajo para listado'!$A$151:$Z$151,0)),0)+IFERROR(INDEX('Hoja de Trabajo para listado'!$AB$155:$BA$1048576,MATCH($A12,'Hoja de Trabajo para listado'!$AB$155:$AB$1048576,0),MATCH((CUADRO!I$4&amp;$E12),'Hoja de Trabajo para listado'!$AB$151:$BA$151,0)),0)+IFERROR(INDEX('Hoja de Trabajo para listado'!$BC$155:$CB$1048576,MATCH($A12,'Hoja de Trabajo para listado'!$BC$155:$BC$1048576,0),MATCH((CUADRO!I$4&amp;$E12),'Hoja de Trabajo para listado'!$BC$151:$CB$151,0)),0)+IFERROR(INDEX('Hoja de Trabajo para listado'!$DE$153:$DG$274,MATCH($A12,'Hoja de Trabajo para listado'!$DE$153:$DE$1048576,0),MATCH((CUADRO!I$4&amp;$E12),'Hoja de Trabajo para listado'!$DE$151:$DG$151,0)),0)+IFERROR(INDEX('Hoja de Trabajo para listado'!$CD$155:$DC$1048576,MATCH($A12,'Hoja de Trabajo para listado'!$CD$155:$CD$1048576,0),MATCH((CUADRO!I$4&amp;$E12),'Hoja de Trabajo para listado'!$CD$151:$DC$151,0)),0)</f>
        <v>72783.419999999984</v>
      </c>
      <c r="J12" s="243">
        <f ca="1">+IFERROR(INDEX('Hoja de Trabajo para listado'!$A$155:$Z$1048576,MATCH($A12,'Hoja de Trabajo para listado'!$A$155:$A$1048576,0),MATCH((CUADRO!J$4&amp;$E12),'Hoja de Trabajo para listado'!$A$151:$Z$151,0)),0)+IFERROR(INDEX('Hoja de Trabajo para listado'!$AB$155:$BA$1048576,MATCH($A12,'Hoja de Trabajo para listado'!$AB$155:$AB$1048576,0),MATCH((CUADRO!J$4&amp;$E12),'Hoja de Trabajo para listado'!$AB$151:$BA$151,0)),0)+IFERROR(INDEX('Hoja de Trabajo para listado'!$BC$155:$CB$1048576,MATCH($A12,'Hoja de Trabajo para listado'!$BC$155:$BC$1048576,0),MATCH((CUADRO!J$4&amp;$E12),'Hoja de Trabajo para listado'!$BC$151:$CB$151,0)),0)+IFERROR(INDEX('Hoja de Trabajo para listado'!$DE$153:$DG$274,MATCH($A12,'Hoja de Trabajo para listado'!$DE$153:$DE$1048576,0),MATCH((CUADRO!J$4&amp;$E12),'Hoja de Trabajo para listado'!$DE$151:$DG$151,0)),0)+IFERROR(INDEX('Hoja de Trabajo para listado'!$CD$155:$DC$1048576,MATCH($A12,'Hoja de Trabajo para listado'!$CD$155:$CD$1048576,0),MATCH((CUADRO!J$4&amp;$E12),'Hoja de Trabajo para listado'!$CD$151:$DC$151,0)),0)</f>
        <v>31599454.150000002</v>
      </c>
      <c r="K12" s="243">
        <f ca="1">+IFERROR(INDEX('Hoja de Trabajo para listado'!$A$155:$Z$1048576,MATCH($A12,'Hoja de Trabajo para listado'!$A$155:$A$1048576,0),MATCH((CUADRO!K$4&amp;$E12),'Hoja de Trabajo para listado'!$A$151:$Z$151,0)),0)+IFERROR(INDEX('Hoja de Trabajo para listado'!$AB$155:$BA$1048576,MATCH($A12,'Hoja de Trabajo para listado'!$AB$155:$AB$1048576,0),MATCH((CUADRO!K$4&amp;$E12),'Hoja de Trabajo para listado'!$AB$151:$BA$151,0)),0)+IFERROR(INDEX('Hoja de Trabajo para listado'!$BC$155:$CB$1048576,MATCH($A12,'Hoja de Trabajo para listado'!$BC$155:$BC$1048576,0),MATCH((CUADRO!K$4&amp;$E12),'Hoja de Trabajo para listado'!$BC$151:$CB$151,0)),0)+IFERROR(INDEX('Hoja de Trabajo para listado'!$DE$153:$DG$274,MATCH($A12,'Hoja de Trabajo para listado'!$DE$153:$DE$1048576,0),MATCH((CUADRO!K$4&amp;$E12),'Hoja de Trabajo para listado'!$DE$151:$DG$151,0)),0)+IFERROR(INDEX('Hoja de Trabajo para listado'!$CD$155:$DC$1048576,MATCH($A12,'Hoja de Trabajo para listado'!$CD$155:$CD$1048576,0),MATCH((CUADRO!K$4&amp;$E12),'Hoja de Trabajo para listado'!$CD$151:$DC$151,0)),0)</f>
        <v>0</v>
      </c>
      <c r="L12" s="243">
        <f ca="1">+IFERROR(INDEX('Hoja de Trabajo para listado'!$A$155:$Z$1048576,MATCH($A12,'Hoja de Trabajo para listado'!$A$155:$A$1048576,0),MATCH((CUADRO!L$4&amp;$E12),'Hoja de Trabajo para listado'!$A$151:$Z$151,0)),0)+IFERROR(INDEX('Hoja de Trabajo para listado'!$AB$155:$BA$1048576,MATCH($A12,'Hoja de Trabajo para listado'!$AB$155:$AB$1048576,0),MATCH((CUADRO!L$4&amp;$E12),'Hoja de Trabajo para listado'!$AB$151:$BA$151,0)),0)+IFERROR(INDEX('Hoja de Trabajo para listado'!$BC$155:$CB$1048576,MATCH($A12,'Hoja de Trabajo para listado'!$BC$155:$BC$1048576,0),MATCH((CUADRO!L$4&amp;$E12),'Hoja de Trabajo para listado'!$BC$151:$CB$151,0)),0)+IFERROR(INDEX('Hoja de Trabajo para listado'!$DE$153:$DG$274,MATCH($A12,'Hoja de Trabajo para listado'!$DE$153:$DE$1048576,0),MATCH((CUADRO!L$4&amp;$E12),'Hoja de Trabajo para listado'!$DE$151:$DG$151,0)),0)+IFERROR(INDEX('Hoja de Trabajo para listado'!$CD$155:$DC$1048576,MATCH($A12,'Hoja de Trabajo para listado'!$CD$155:$CD$1048576,0),MATCH((CUADRO!L$4&amp;$E12),'Hoja de Trabajo para listado'!$CD$151:$DC$151,0)),0)</f>
        <v>0</v>
      </c>
      <c r="M12" s="243">
        <f ca="1">+IFERROR(INDEX('Hoja de Trabajo para listado'!$A$155:$Z$1048576,MATCH($A12,'Hoja de Trabajo para listado'!$A$155:$A$1048576,0),MATCH((CUADRO!M$4&amp;$E12),'Hoja de Trabajo para listado'!$A$151:$Z$151,0)),0)+IFERROR(INDEX('Hoja de Trabajo para listado'!$AB$155:$BA$1048576,MATCH($A12,'Hoja de Trabajo para listado'!$AB$155:$AB$1048576,0),MATCH((CUADRO!M$4&amp;$E12),'Hoja de Trabajo para listado'!$AB$151:$BA$151,0)),0)+IFERROR(INDEX('Hoja de Trabajo para listado'!$BC$155:$CB$1048576,MATCH($A12,'Hoja de Trabajo para listado'!$BC$155:$BC$1048576,0),MATCH((CUADRO!M$4&amp;$E12),'Hoja de Trabajo para listado'!$BC$151:$CB$151,0)),0)+IFERROR(INDEX('Hoja de Trabajo para listado'!$DE$153:$DG$274,MATCH($A12,'Hoja de Trabajo para listado'!$DE$153:$DE$1048576,0),MATCH((CUADRO!M$4&amp;$E12),'Hoja de Trabajo para listado'!$DE$151:$DG$151,0)),0)+IFERROR(INDEX('Hoja de Trabajo para listado'!$CD$155:$DC$1048576,MATCH($A12,'Hoja de Trabajo para listado'!$CD$155:$CD$1048576,0),MATCH((CUADRO!M$4&amp;$E12),'Hoja de Trabajo para listado'!$CD$151:$DC$151,0)),0)</f>
        <v>0</v>
      </c>
      <c r="N12" s="243">
        <f ca="1">+IFERROR(INDEX('Hoja de Trabajo para listado'!$A$155:$Z$1048576,MATCH($A12,'Hoja de Trabajo para listado'!$A$155:$A$1048576,0),MATCH((CUADRO!N$4&amp;$E12),'Hoja de Trabajo para listado'!$A$151:$Z$151,0)),0)+IFERROR(INDEX('Hoja de Trabajo para listado'!$AB$155:$BA$1048576,MATCH($A12,'Hoja de Trabajo para listado'!$AB$155:$AB$1048576,0),MATCH((CUADRO!N$4&amp;$E12),'Hoja de Trabajo para listado'!$AB$151:$BA$151,0)),0)+IFERROR(INDEX('Hoja de Trabajo para listado'!$BC$155:$CB$1048576,MATCH($A12,'Hoja de Trabajo para listado'!$BC$155:$BC$1048576,0),MATCH((CUADRO!N$4&amp;$E12),'Hoja de Trabajo para listado'!$BC$151:$CB$151,0)),0)+IFERROR(INDEX('Hoja de Trabajo para listado'!$DE$153:$DG$274,MATCH($A12,'Hoja de Trabajo para listado'!$DE$153:$DE$1048576,0),MATCH((CUADRO!N$4&amp;$E12),'Hoja de Trabajo para listado'!$DE$151:$DG$151,0)),0)+IFERROR(INDEX('Hoja de Trabajo para listado'!$CD$155:$DC$1048576,MATCH($A12,'Hoja de Trabajo para listado'!$CD$155:$CD$1048576,0),MATCH((CUADRO!N$4&amp;$E12),'Hoja de Trabajo para listado'!$CD$151:$DC$151,0)),0)</f>
        <v>0</v>
      </c>
      <c r="O12" s="243">
        <f ca="1">+IFERROR(INDEX('Hoja de Trabajo para listado'!$A$155:$Z$1048576,MATCH($A12,'Hoja de Trabajo para listado'!$A$155:$A$1048576,0),MATCH((CUADRO!O$4&amp;$E12),'Hoja de Trabajo para listado'!$A$151:$Z$151,0)),0)+IFERROR(INDEX('Hoja de Trabajo para listado'!$AB$155:$BA$1048576,MATCH($A12,'Hoja de Trabajo para listado'!$AB$155:$AB$1048576,0),MATCH((CUADRO!O$4&amp;$E12),'Hoja de Trabajo para listado'!$AB$151:$BA$151,0)),0)+IFERROR(INDEX('Hoja de Trabajo para listado'!$BC$155:$CB$1048576,MATCH($A12,'Hoja de Trabajo para listado'!$BC$155:$BC$1048576,0),MATCH((CUADRO!O$4&amp;$E12),'Hoja de Trabajo para listado'!$BC$151:$CB$151,0)),0)+IFERROR(INDEX('Hoja de Trabajo para listado'!$DE$153:$DG$274,MATCH($A12,'Hoja de Trabajo para listado'!$DE$153:$DE$1048576,0),MATCH((CUADRO!O$4&amp;$E12),'Hoja de Trabajo para listado'!$DE$151:$DG$151,0)),0)+IFERROR(INDEX('Hoja de Trabajo para listado'!$CD$155:$DC$1048576,MATCH($A12,'Hoja de Trabajo para listado'!$CD$155:$CD$1048576,0),MATCH((CUADRO!O$4&amp;$E12),'Hoja de Trabajo para listado'!$CD$151:$DC$151,0)),0)</f>
        <v>0</v>
      </c>
      <c r="P12" s="243">
        <f ca="1">+IFERROR(INDEX('Hoja de Trabajo para listado'!$A$155:$Z$1048576,MATCH($A12,'Hoja de Trabajo para listado'!$A$155:$A$1048576,0),MATCH((CUADRO!P$4&amp;$E12),'Hoja de Trabajo para listado'!$A$151:$Z$151,0)),0)+IFERROR(INDEX('Hoja de Trabajo para listado'!$AB$155:$BA$1048576,MATCH($A12,'Hoja de Trabajo para listado'!$AB$155:$AB$1048576,0),MATCH((CUADRO!P$4&amp;$E12),'Hoja de Trabajo para listado'!$AB$151:$BA$151,0)),0)+IFERROR(INDEX('Hoja de Trabajo para listado'!$BC$155:$CB$1048576,MATCH($A12,'Hoja de Trabajo para listado'!$BC$155:$BC$1048576,0),MATCH((CUADRO!P$4&amp;$E12),'Hoja de Trabajo para listado'!$BC$151:$CB$151,0)),0)+IFERROR(INDEX('Hoja de Trabajo para listado'!$DE$153:$DG$274,MATCH($A12,'Hoja de Trabajo para listado'!$DE$153:$DE$1048576,0),MATCH((CUADRO!P$4&amp;$E12),'Hoja de Trabajo para listado'!$DE$151:$DG$151,0)),0)+IFERROR(INDEX('Hoja de Trabajo para listado'!$CD$155:$DC$1048576,MATCH($A12,'Hoja de Trabajo para listado'!$CD$155:$CD$1048576,0),MATCH((CUADRO!P$4&amp;$E12),'Hoja de Trabajo para listado'!$CD$151:$DC$151,0)),0)</f>
        <v>0</v>
      </c>
      <c r="Q12" s="243">
        <f ca="1">+IFERROR(INDEX('Hoja de Trabajo para listado'!$A$155:$Z$1048576,MATCH($A12,'Hoja de Trabajo para listado'!$A$155:$A$1048576,0),MATCH((CUADRO!Q$4&amp;$E12),'Hoja de Trabajo para listado'!$A$151:$Z$151,0)),0)+IFERROR(INDEX('Hoja de Trabajo para listado'!$AB$155:$BA$1048576,MATCH($A12,'Hoja de Trabajo para listado'!$AB$155:$AB$1048576,0),MATCH((CUADRO!Q$4&amp;$E12),'Hoja de Trabajo para listado'!$AB$151:$BA$151,0)),0)+IFERROR(INDEX('Hoja de Trabajo para listado'!$BC$155:$CB$1048576,MATCH($A12,'Hoja de Trabajo para listado'!$BC$155:$BC$1048576,0),MATCH((CUADRO!Q$4&amp;$E12),'Hoja de Trabajo para listado'!$BC$151:$CB$151,0)),0)+IFERROR(INDEX('Hoja de Trabajo para listado'!$DE$153:$DG$274,MATCH($A12,'Hoja de Trabajo para listado'!$DE$153:$DE$1048576,0),MATCH((CUADRO!Q$4&amp;$E12),'Hoja de Trabajo para listado'!$DE$151:$DG$151,0)),0)+IFERROR(INDEX('Hoja de Trabajo para listado'!$CD$155:$DC$1048576,MATCH($A12,'Hoja de Trabajo para listado'!$CD$155:$CD$1048576,0),MATCH((CUADRO!Q$4&amp;$E12),'Hoja de Trabajo para listado'!$CD$151:$DC$151,0)),0)</f>
        <v>0</v>
      </c>
      <c r="R12" s="243">
        <f t="shared" ca="1" si="0"/>
        <v>128453204.65000001</v>
      </c>
      <c r="S12" s="243">
        <f ca="1">+R11+R12</f>
        <v>134052537.16780001</v>
      </c>
      <c r="T12" s="243">
        <f ca="1">+S12</f>
        <v>134052537.16780001</v>
      </c>
      <c r="U12" s="242">
        <f t="shared" si="1"/>
        <v>2</v>
      </c>
    </row>
    <row r="13" spans="1:21" ht="15" customHeight="1">
      <c r="A13" s="354">
        <v>16</v>
      </c>
      <c r="B13" s="381">
        <f>+A13</f>
        <v>16</v>
      </c>
      <c r="C13" s="245" t="str">
        <f>+VLOOKUP(A13,bd_lista!$A$3:$C$592,3,FALSE)</f>
        <v>Ministerio de Educación</v>
      </c>
      <c r="D13" s="383" t="str">
        <f>+C13</f>
        <v>Ministerio de Educación</v>
      </c>
      <c r="E13" s="245" t="s">
        <v>683</v>
      </c>
      <c r="F13" s="241">
        <f ca="1">+IFERROR(INDEX('Hoja de Trabajo para listado'!$A$155:$Z$1048576,MATCH($A13,'Hoja de Trabajo para listado'!$A$155:$A$1048576,0),MATCH((CUADRO!F$4&amp;$E13),'Hoja de Trabajo para listado'!$A$151:$Z$151,0)),0)+IFERROR(INDEX('Hoja de Trabajo para listado'!$AB$155:$BA$1048576,MATCH($A13,'Hoja de Trabajo para listado'!$AB$155:$AB$1048576,0),MATCH((CUADRO!F$4&amp;$E13),'Hoja de Trabajo para listado'!$AB$151:$BA$151,0)),0)+IFERROR(INDEX('Hoja de Trabajo para listado'!$BC$155:$CB$1048576,MATCH($A13,'Hoja de Trabajo para listado'!$BC$155:$BC$1048576,0),MATCH((CUADRO!F$4&amp;$E13),'Hoja de Trabajo para listado'!$BC$151:$CB$151,0)),0)+IFERROR(INDEX('Hoja de Trabajo para listado'!$DE$153:$DG$274,MATCH($A13,'Hoja de Trabajo para listado'!$DE$153:$DE$1048576,0),MATCH((CUADRO!F$4&amp;$E13),'Hoja de Trabajo para listado'!$DE$151:$DG$151,0)),0)+IFERROR(INDEX('Hoja de Trabajo para listado'!$CD$155:$DC$1048576,MATCH($A13,'Hoja de Trabajo para listado'!$CD$155:$CD$1048576,0),MATCH((CUADRO!F$4&amp;$E13),'Hoja de Trabajo para listado'!$CD$151:$DC$151,0)),0)</f>
        <v>0</v>
      </c>
      <c r="G13" s="241">
        <f ca="1">+IFERROR(INDEX('Hoja de Trabajo para listado'!$A$155:$Z$1048576,MATCH($A13,'Hoja de Trabajo para listado'!$A$155:$A$1048576,0),MATCH((CUADRO!G$4&amp;$E13),'Hoja de Trabajo para listado'!$A$151:$Z$151,0)),0)+IFERROR(INDEX('Hoja de Trabajo para listado'!$AB$155:$BA$1048576,MATCH($A13,'Hoja de Trabajo para listado'!$AB$155:$AB$1048576,0),MATCH((CUADRO!G$4&amp;$E13),'Hoja de Trabajo para listado'!$AB$151:$BA$151,0)),0)+IFERROR(INDEX('Hoja de Trabajo para listado'!$BC$155:$CB$1048576,MATCH($A13,'Hoja de Trabajo para listado'!$BC$155:$BC$1048576,0),MATCH((CUADRO!G$4&amp;$E13),'Hoja de Trabajo para listado'!$BC$151:$CB$151,0)),0)+IFERROR(INDEX('Hoja de Trabajo para listado'!$DE$153:$DG$274,MATCH($A13,'Hoja de Trabajo para listado'!$DE$153:$DE$1048576,0),MATCH((CUADRO!G$4&amp;$E13),'Hoja de Trabajo para listado'!$DE$151:$DG$151,0)),0)+IFERROR(INDEX('Hoja de Trabajo para listado'!$CD$155:$DC$1048576,MATCH($A13,'Hoja de Trabajo para listado'!$CD$155:$CD$1048576,0),MATCH((CUADRO!G$4&amp;$E13),'Hoja de Trabajo para listado'!$CD$151:$DC$151,0)),0)</f>
        <v>0</v>
      </c>
      <c r="H13" s="241">
        <f ca="1">+IFERROR(INDEX('Hoja de Trabajo para listado'!$A$155:$Z$1048576,MATCH($A13,'Hoja de Trabajo para listado'!$A$155:$A$1048576,0),MATCH((CUADRO!H$4&amp;$E13),'Hoja de Trabajo para listado'!$A$151:$Z$151,0)),0)+IFERROR(INDEX('Hoja de Trabajo para listado'!$AB$155:$BA$1048576,MATCH($A13,'Hoja de Trabajo para listado'!$AB$155:$AB$1048576,0),MATCH((CUADRO!H$4&amp;$E13),'Hoja de Trabajo para listado'!$AB$151:$BA$151,0)),0)+IFERROR(INDEX('Hoja de Trabajo para listado'!$BC$155:$CB$1048576,MATCH($A13,'Hoja de Trabajo para listado'!$BC$155:$BC$1048576,0),MATCH((CUADRO!H$4&amp;$E13),'Hoja de Trabajo para listado'!$BC$151:$CB$151,0)),0)+IFERROR(INDEX('Hoja de Trabajo para listado'!$DE$153:$DG$274,MATCH($A13,'Hoja de Trabajo para listado'!$DE$153:$DE$1048576,0),MATCH((CUADRO!H$4&amp;$E13),'Hoja de Trabajo para listado'!$DE$151:$DG$151,0)),0)+IFERROR(INDEX('Hoja de Trabajo para listado'!$CD$155:$DC$1048576,MATCH($A13,'Hoja de Trabajo para listado'!$CD$155:$CD$1048576,0),MATCH((CUADRO!H$4&amp;$E13),'Hoja de Trabajo para listado'!$CD$151:$DC$151,0)),0)</f>
        <v>0</v>
      </c>
      <c r="I13" s="241">
        <f ca="1">+IFERROR(INDEX('Hoja de Trabajo para listado'!$A$155:$Z$1048576,MATCH($A13,'Hoja de Trabajo para listado'!$A$155:$A$1048576,0),MATCH((CUADRO!I$4&amp;$E13),'Hoja de Trabajo para listado'!$A$151:$Z$151,0)),0)+IFERROR(INDEX('Hoja de Trabajo para listado'!$AB$155:$BA$1048576,MATCH($A13,'Hoja de Trabajo para listado'!$AB$155:$AB$1048576,0),MATCH((CUADRO!I$4&amp;$E13),'Hoja de Trabajo para listado'!$AB$151:$BA$151,0)),0)+IFERROR(INDEX('Hoja de Trabajo para listado'!$BC$155:$CB$1048576,MATCH($A13,'Hoja de Trabajo para listado'!$BC$155:$BC$1048576,0),MATCH((CUADRO!I$4&amp;$E13),'Hoja de Trabajo para listado'!$BC$151:$CB$151,0)),0)+IFERROR(INDEX('Hoja de Trabajo para listado'!$DE$153:$DG$274,MATCH($A13,'Hoja de Trabajo para listado'!$DE$153:$DE$1048576,0),MATCH((CUADRO!I$4&amp;$E13),'Hoja de Trabajo para listado'!$DE$151:$DG$151,0)),0)+IFERROR(INDEX('Hoja de Trabajo para listado'!$CD$155:$DC$1048576,MATCH($A13,'Hoja de Trabajo para listado'!$CD$155:$CD$1048576,0),MATCH((CUADRO!I$4&amp;$E13),'Hoja de Trabajo para listado'!$CD$151:$DC$151,0)),0)</f>
        <v>0</v>
      </c>
      <c r="J13" s="241">
        <f ca="1">+IFERROR(INDEX('Hoja de Trabajo para listado'!$A$155:$Z$1048576,MATCH($A13,'Hoja de Trabajo para listado'!$A$155:$A$1048576,0),MATCH((CUADRO!J$4&amp;$E13),'Hoja de Trabajo para listado'!$A$151:$Z$151,0)),0)+IFERROR(INDEX('Hoja de Trabajo para listado'!$AB$155:$BA$1048576,MATCH($A13,'Hoja de Trabajo para listado'!$AB$155:$AB$1048576,0),MATCH((CUADRO!J$4&amp;$E13),'Hoja de Trabajo para listado'!$AB$151:$BA$151,0)),0)+IFERROR(INDEX('Hoja de Trabajo para listado'!$BC$155:$CB$1048576,MATCH($A13,'Hoja de Trabajo para listado'!$BC$155:$BC$1048576,0),MATCH((CUADRO!J$4&amp;$E13),'Hoja de Trabajo para listado'!$BC$151:$CB$151,0)),0)+IFERROR(INDEX('Hoja de Trabajo para listado'!$DE$153:$DG$274,MATCH($A13,'Hoja de Trabajo para listado'!$DE$153:$DE$1048576,0),MATCH((CUADRO!J$4&amp;$E13),'Hoja de Trabajo para listado'!$DE$151:$DG$151,0)),0)+IFERROR(INDEX('Hoja de Trabajo para listado'!$CD$155:$DC$1048576,MATCH($A13,'Hoja de Trabajo para listado'!$CD$155:$CD$1048576,0),MATCH((CUADRO!J$4&amp;$E13),'Hoja de Trabajo para listado'!$CD$151:$DC$151,0)),0)</f>
        <v>0</v>
      </c>
      <c r="K13" s="241">
        <f ca="1">+IFERROR(INDEX('Hoja de Trabajo para listado'!$A$155:$Z$1048576,MATCH($A13,'Hoja de Trabajo para listado'!$A$155:$A$1048576,0),MATCH((CUADRO!K$4&amp;$E13),'Hoja de Trabajo para listado'!$A$151:$Z$151,0)),0)+IFERROR(INDEX('Hoja de Trabajo para listado'!$AB$155:$BA$1048576,MATCH($A13,'Hoja de Trabajo para listado'!$AB$155:$AB$1048576,0),MATCH((CUADRO!K$4&amp;$E13),'Hoja de Trabajo para listado'!$AB$151:$BA$151,0)),0)+IFERROR(INDEX('Hoja de Trabajo para listado'!$BC$155:$CB$1048576,MATCH($A13,'Hoja de Trabajo para listado'!$BC$155:$BC$1048576,0),MATCH((CUADRO!K$4&amp;$E13),'Hoja de Trabajo para listado'!$BC$151:$CB$151,0)),0)+IFERROR(INDEX('Hoja de Trabajo para listado'!$DE$153:$DG$274,MATCH($A13,'Hoja de Trabajo para listado'!$DE$153:$DE$1048576,0),MATCH((CUADRO!K$4&amp;$E13),'Hoja de Trabajo para listado'!$DE$151:$DG$151,0)),0)+IFERROR(INDEX('Hoja de Trabajo para listado'!$CD$155:$DC$1048576,MATCH($A13,'Hoja de Trabajo para listado'!$CD$155:$CD$1048576,0),MATCH((CUADRO!K$4&amp;$E13),'Hoja de Trabajo para listado'!$CD$151:$DC$151,0)),0)</f>
        <v>0</v>
      </c>
      <c r="L13" s="241">
        <f ca="1">+IFERROR(INDEX('Hoja de Trabajo para listado'!$A$155:$Z$1048576,MATCH($A13,'Hoja de Trabajo para listado'!$A$155:$A$1048576,0),MATCH((CUADRO!L$4&amp;$E13),'Hoja de Trabajo para listado'!$A$151:$Z$151,0)),0)+IFERROR(INDEX('Hoja de Trabajo para listado'!$AB$155:$BA$1048576,MATCH($A13,'Hoja de Trabajo para listado'!$AB$155:$AB$1048576,0),MATCH((CUADRO!L$4&amp;$E13),'Hoja de Trabajo para listado'!$AB$151:$BA$151,0)),0)+IFERROR(INDEX('Hoja de Trabajo para listado'!$BC$155:$CB$1048576,MATCH($A13,'Hoja de Trabajo para listado'!$BC$155:$BC$1048576,0),MATCH((CUADRO!L$4&amp;$E13),'Hoja de Trabajo para listado'!$BC$151:$CB$151,0)),0)+IFERROR(INDEX('Hoja de Trabajo para listado'!$DE$153:$DG$274,MATCH($A13,'Hoja de Trabajo para listado'!$DE$153:$DE$1048576,0),MATCH((CUADRO!L$4&amp;$E13),'Hoja de Trabajo para listado'!$DE$151:$DG$151,0)),0)+IFERROR(INDEX('Hoja de Trabajo para listado'!$CD$155:$DC$1048576,MATCH($A13,'Hoja de Trabajo para listado'!$CD$155:$CD$1048576,0),MATCH((CUADRO!L$4&amp;$E13),'Hoja de Trabajo para listado'!$CD$151:$DC$151,0)),0)</f>
        <v>0</v>
      </c>
      <c r="M13" s="241">
        <f ca="1">+IFERROR(INDEX('Hoja de Trabajo para listado'!$A$155:$Z$1048576,MATCH($A13,'Hoja de Trabajo para listado'!$A$155:$A$1048576,0),MATCH((CUADRO!M$4&amp;$E13),'Hoja de Trabajo para listado'!$A$151:$Z$151,0)),0)+IFERROR(INDEX('Hoja de Trabajo para listado'!$AB$155:$BA$1048576,MATCH($A13,'Hoja de Trabajo para listado'!$AB$155:$AB$1048576,0),MATCH((CUADRO!M$4&amp;$E13),'Hoja de Trabajo para listado'!$AB$151:$BA$151,0)),0)+IFERROR(INDEX('Hoja de Trabajo para listado'!$BC$155:$CB$1048576,MATCH($A13,'Hoja de Trabajo para listado'!$BC$155:$BC$1048576,0),MATCH((CUADRO!M$4&amp;$E13),'Hoja de Trabajo para listado'!$BC$151:$CB$151,0)),0)+IFERROR(INDEX('Hoja de Trabajo para listado'!$DE$153:$DG$274,MATCH($A13,'Hoja de Trabajo para listado'!$DE$153:$DE$1048576,0),MATCH((CUADRO!M$4&amp;$E13),'Hoja de Trabajo para listado'!$DE$151:$DG$151,0)),0)+IFERROR(INDEX('Hoja de Trabajo para listado'!$CD$155:$DC$1048576,MATCH($A13,'Hoja de Trabajo para listado'!$CD$155:$CD$1048576,0),MATCH((CUADRO!M$4&amp;$E13),'Hoja de Trabajo para listado'!$CD$151:$DC$151,0)),0)</f>
        <v>0</v>
      </c>
      <c r="N13" s="241">
        <f ca="1">+IFERROR(INDEX('Hoja de Trabajo para listado'!$A$155:$Z$1048576,MATCH($A13,'Hoja de Trabajo para listado'!$A$155:$A$1048576,0),MATCH((CUADRO!N$4&amp;$E13),'Hoja de Trabajo para listado'!$A$151:$Z$151,0)),0)+IFERROR(INDEX('Hoja de Trabajo para listado'!$AB$155:$BA$1048576,MATCH($A13,'Hoja de Trabajo para listado'!$AB$155:$AB$1048576,0),MATCH((CUADRO!N$4&amp;$E13),'Hoja de Trabajo para listado'!$AB$151:$BA$151,0)),0)+IFERROR(INDEX('Hoja de Trabajo para listado'!$BC$155:$CB$1048576,MATCH($A13,'Hoja de Trabajo para listado'!$BC$155:$BC$1048576,0),MATCH((CUADRO!N$4&amp;$E13),'Hoja de Trabajo para listado'!$BC$151:$CB$151,0)),0)+IFERROR(INDEX('Hoja de Trabajo para listado'!$DE$153:$DG$274,MATCH($A13,'Hoja de Trabajo para listado'!$DE$153:$DE$1048576,0),MATCH((CUADRO!N$4&amp;$E13),'Hoja de Trabajo para listado'!$DE$151:$DG$151,0)),0)+IFERROR(INDEX('Hoja de Trabajo para listado'!$CD$155:$DC$1048576,MATCH($A13,'Hoja de Trabajo para listado'!$CD$155:$CD$1048576,0),MATCH((CUADRO!N$4&amp;$E13),'Hoja de Trabajo para listado'!$CD$151:$DC$151,0)),0)</f>
        <v>0</v>
      </c>
      <c r="O13" s="241">
        <f ca="1">+IFERROR(INDEX('Hoja de Trabajo para listado'!$A$155:$Z$1048576,MATCH($A13,'Hoja de Trabajo para listado'!$A$155:$A$1048576,0),MATCH((CUADRO!O$4&amp;$E13),'Hoja de Trabajo para listado'!$A$151:$Z$151,0)),0)+IFERROR(INDEX('Hoja de Trabajo para listado'!$AB$155:$BA$1048576,MATCH($A13,'Hoja de Trabajo para listado'!$AB$155:$AB$1048576,0),MATCH((CUADRO!O$4&amp;$E13),'Hoja de Trabajo para listado'!$AB$151:$BA$151,0)),0)+IFERROR(INDEX('Hoja de Trabajo para listado'!$BC$155:$CB$1048576,MATCH($A13,'Hoja de Trabajo para listado'!$BC$155:$BC$1048576,0),MATCH((CUADRO!O$4&amp;$E13),'Hoja de Trabajo para listado'!$BC$151:$CB$151,0)),0)+IFERROR(INDEX('Hoja de Trabajo para listado'!$DE$153:$DG$274,MATCH($A13,'Hoja de Trabajo para listado'!$DE$153:$DE$1048576,0),MATCH((CUADRO!O$4&amp;$E13),'Hoja de Trabajo para listado'!$DE$151:$DG$151,0)),0)+IFERROR(INDEX('Hoja de Trabajo para listado'!$CD$155:$DC$1048576,MATCH($A13,'Hoja de Trabajo para listado'!$CD$155:$CD$1048576,0),MATCH((CUADRO!O$4&amp;$E13),'Hoja de Trabajo para listado'!$CD$151:$DC$151,0)),0)</f>
        <v>0</v>
      </c>
      <c r="P13" s="241">
        <f ca="1">+IFERROR(INDEX('Hoja de Trabajo para listado'!$A$155:$Z$1048576,MATCH($A13,'Hoja de Trabajo para listado'!$A$155:$A$1048576,0),MATCH((CUADRO!P$4&amp;$E13),'Hoja de Trabajo para listado'!$A$151:$Z$151,0)),0)+IFERROR(INDEX('Hoja de Trabajo para listado'!$AB$155:$BA$1048576,MATCH($A13,'Hoja de Trabajo para listado'!$AB$155:$AB$1048576,0),MATCH((CUADRO!P$4&amp;$E13),'Hoja de Trabajo para listado'!$AB$151:$BA$151,0)),0)+IFERROR(INDEX('Hoja de Trabajo para listado'!$BC$155:$CB$1048576,MATCH($A13,'Hoja de Trabajo para listado'!$BC$155:$BC$1048576,0),MATCH((CUADRO!P$4&amp;$E13),'Hoja de Trabajo para listado'!$BC$151:$CB$151,0)),0)+IFERROR(INDEX('Hoja de Trabajo para listado'!$DE$153:$DG$274,MATCH($A13,'Hoja de Trabajo para listado'!$DE$153:$DE$1048576,0),MATCH((CUADRO!P$4&amp;$E13),'Hoja de Trabajo para listado'!$DE$151:$DG$151,0)),0)+IFERROR(INDEX('Hoja de Trabajo para listado'!$CD$155:$DC$1048576,MATCH($A13,'Hoja de Trabajo para listado'!$CD$155:$CD$1048576,0),MATCH((CUADRO!P$4&amp;$E13),'Hoja de Trabajo para listado'!$CD$151:$DC$151,0)),0)</f>
        <v>0</v>
      </c>
      <c r="Q13" s="241">
        <f ca="1">+IFERROR(INDEX('Hoja de Trabajo para listado'!$A$155:$Z$1048576,MATCH($A13,'Hoja de Trabajo para listado'!$A$155:$A$1048576,0),MATCH((CUADRO!Q$4&amp;$E13),'Hoja de Trabajo para listado'!$A$151:$Z$151,0)),0)+IFERROR(INDEX('Hoja de Trabajo para listado'!$AB$155:$BA$1048576,MATCH($A13,'Hoja de Trabajo para listado'!$AB$155:$AB$1048576,0),MATCH((CUADRO!Q$4&amp;$E13),'Hoja de Trabajo para listado'!$AB$151:$BA$151,0)),0)+IFERROR(INDEX('Hoja de Trabajo para listado'!$BC$155:$CB$1048576,MATCH($A13,'Hoja de Trabajo para listado'!$BC$155:$BC$1048576,0),MATCH((CUADRO!Q$4&amp;$E13),'Hoja de Trabajo para listado'!$BC$151:$CB$151,0)),0)+IFERROR(INDEX('Hoja de Trabajo para listado'!$DE$153:$DG$274,MATCH($A13,'Hoja de Trabajo para listado'!$DE$153:$DE$1048576,0),MATCH((CUADRO!Q$4&amp;$E13),'Hoja de Trabajo para listado'!$DE$151:$DG$151,0)),0)+IFERROR(INDEX('Hoja de Trabajo para listado'!$CD$155:$DC$1048576,MATCH($A13,'Hoja de Trabajo para listado'!$CD$155:$CD$1048576,0),MATCH((CUADRO!Q$4&amp;$E13),'Hoja de Trabajo para listado'!$CD$151:$DC$151,0)),0)</f>
        <v>0</v>
      </c>
      <c r="R13" s="241">
        <f t="shared" ca="1" si="0"/>
        <v>0</v>
      </c>
      <c r="S13" s="241"/>
      <c r="T13" s="241">
        <f ca="1">+T14</f>
        <v>1191458.55</v>
      </c>
      <c r="U13" s="240">
        <f t="shared" si="1"/>
        <v>1</v>
      </c>
    </row>
    <row r="14" spans="1:21" ht="15" customHeight="1">
      <c r="A14" s="353">
        <v>16</v>
      </c>
      <c r="B14" s="382"/>
      <c r="C14" s="305" t="str">
        <f>+VLOOKUP(A14,bd_lista!$A$3:$C$592,3,FALSE)</f>
        <v>Ministerio de Educación</v>
      </c>
      <c r="D14" s="384"/>
      <c r="E14" s="305" t="s">
        <v>684</v>
      </c>
      <c r="F14" s="243">
        <f ca="1">+IFERROR(INDEX('Hoja de Trabajo para listado'!$A$155:$Z$1048576,MATCH($A14,'Hoja de Trabajo para listado'!$A$155:$A$1048576,0),MATCH((CUADRO!F$4&amp;$E14),'Hoja de Trabajo para listado'!$A$151:$Z$151,0)),0)+IFERROR(INDEX('Hoja de Trabajo para listado'!$AB$155:$BA$1048576,MATCH($A14,'Hoja de Trabajo para listado'!$AB$155:$AB$1048576,0),MATCH((CUADRO!F$4&amp;$E14),'Hoja de Trabajo para listado'!$AB$151:$BA$151,0)),0)+IFERROR(INDEX('Hoja de Trabajo para listado'!$BC$155:$CB$1048576,MATCH($A14,'Hoja de Trabajo para listado'!$BC$155:$BC$1048576,0),MATCH((CUADRO!F$4&amp;$E14),'Hoja de Trabajo para listado'!$BC$151:$CB$151,0)),0)+IFERROR(INDEX('Hoja de Trabajo para listado'!$DE$153:$DG$274,MATCH($A14,'Hoja de Trabajo para listado'!$DE$153:$DE$1048576,0),MATCH((CUADRO!F$4&amp;$E14),'Hoja de Trabajo para listado'!$DE$151:$DG$151,0)),0)+IFERROR(INDEX('Hoja de Trabajo para listado'!$CD$155:$DC$1048576,MATCH($A14,'Hoja de Trabajo para listado'!$CD$155:$CD$1048576,0),MATCH((CUADRO!F$4&amp;$E14),'Hoja de Trabajo para listado'!$CD$151:$DC$151,0)),0)</f>
        <v>14298</v>
      </c>
      <c r="G14" s="243">
        <f ca="1">+IFERROR(INDEX('Hoja de Trabajo para listado'!$A$155:$Z$1048576,MATCH($A14,'Hoja de Trabajo para listado'!$A$155:$A$1048576,0),MATCH((CUADRO!G$4&amp;$E14),'Hoja de Trabajo para listado'!$A$151:$Z$151,0)),0)+IFERROR(INDEX('Hoja de Trabajo para listado'!$AB$155:$BA$1048576,MATCH($A14,'Hoja de Trabajo para listado'!$AB$155:$AB$1048576,0),MATCH((CUADRO!G$4&amp;$E14),'Hoja de Trabajo para listado'!$AB$151:$BA$151,0)),0)+IFERROR(INDEX('Hoja de Trabajo para listado'!$BC$155:$CB$1048576,MATCH($A14,'Hoja de Trabajo para listado'!$BC$155:$BC$1048576,0),MATCH((CUADRO!G$4&amp;$E14),'Hoja de Trabajo para listado'!$BC$151:$CB$151,0)),0)+IFERROR(INDEX('Hoja de Trabajo para listado'!$DE$153:$DG$274,MATCH($A14,'Hoja de Trabajo para listado'!$DE$153:$DE$1048576,0),MATCH((CUADRO!G$4&amp;$E14),'Hoja de Trabajo para listado'!$DE$151:$DG$151,0)),0)+IFERROR(INDEX('Hoja de Trabajo para listado'!$CD$155:$DC$1048576,MATCH($A14,'Hoja de Trabajo para listado'!$CD$155:$CD$1048576,0),MATCH((CUADRO!G$4&amp;$E14),'Hoja de Trabajo para listado'!$CD$151:$DC$151,0)),0)</f>
        <v>14662.57</v>
      </c>
      <c r="H14" s="243">
        <f ca="1">+IFERROR(INDEX('Hoja de Trabajo para listado'!$A$155:$Z$1048576,MATCH($A14,'Hoja de Trabajo para listado'!$A$155:$A$1048576,0),MATCH((CUADRO!H$4&amp;$E14),'Hoja de Trabajo para listado'!$A$151:$Z$151,0)),0)+IFERROR(INDEX('Hoja de Trabajo para listado'!$AB$155:$BA$1048576,MATCH($A14,'Hoja de Trabajo para listado'!$AB$155:$AB$1048576,0),MATCH((CUADRO!H$4&amp;$E14),'Hoja de Trabajo para listado'!$AB$151:$BA$151,0)),0)+IFERROR(INDEX('Hoja de Trabajo para listado'!$BC$155:$CB$1048576,MATCH($A14,'Hoja de Trabajo para listado'!$BC$155:$BC$1048576,0),MATCH((CUADRO!H$4&amp;$E14),'Hoja de Trabajo para listado'!$BC$151:$CB$151,0)),0)+IFERROR(INDEX('Hoja de Trabajo para listado'!$DE$153:$DG$274,MATCH($A14,'Hoja de Trabajo para listado'!$DE$153:$DE$1048576,0),MATCH((CUADRO!H$4&amp;$E14),'Hoja de Trabajo para listado'!$DE$151:$DG$151,0)),0)+IFERROR(INDEX('Hoja de Trabajo para listado'!$CD$155:$DC$1048576,MATCH($A14,'Hoja de Trabajo para listado'!$CD$155:$CD$1048576,0),MATCH((CUADRO!H$4&amp;$E14),'Hoja de Trabajo para listado'!$CD$151:$DC$151,0)),0)</f>
        <v>6837.35</v>
      </c>
      <c r="I14" s="243">
        <f ca="1">+IFERROR(INDEX('Hoja de Trabajo para listado'!$A$155:$Z$1048576,MATCH($A14,'Hoja de Trabajo para listado'!$A$155:$A$1048576,0),MATCH((CUADRO!I$4&amp;$E14),'Hoja de Trabajo para listado'!$A$151:$Z$151,0)),0)+IFERROR(INDEX('Hoja de Trabajo para listado'!$AB$155:$BA$1048576,MATCH($A14,'Hoja de Trabajo para listado'!$AB$155:$AB$1048576,0),MATCH((CUADRO!I$4&amp;$E14),'Hoja de Trabajo para listado'!$AB$151:$BA$151,0)),0)+IFERROR(INDEX('Hoja de Trabajo para listado'!$BC$155:$CB$1048576,MATCH($A14,'Hoja de Trabajo para listado'!$BC$155:$BC$1048576,0),MATCH((CUADRO!I$4&amp;$E14),'Hoja de Trabajo para listado'!$BC$151:$CB$151,0)),0)+IFERROR(INDEX('Hoja de Trabajo para listado'!$DE$153:$DG$274,MATCH($A14,'Hoja de Trabajo para listado'!$DE$153:$DE$1048576,0),MATCH((CUADRO!I$4&amp;$E14),'Hoja de Trabajo para listado'!$DE$151:$DG$151,0)),0)+IFERROR(INDEX('Hoja de Trabajo para listado'!$CD$155:$DC$1048576,MATCH($A14,'Hoja de Trabajo para listado'!$CD$155:$CD$1048576,0),MATCH((CUADRO!I$4&amp;$E14),'Hoja de Trabajo para listado'!$CD$151:$DC$151,0)),0)</f>
        <v>14843.3</v>
      </c>
      <c r="J14" s="243">
        <f ca="1">+IFERROR(INDEX('Hoja de Trabajo para listado'!$A$155:$Z$1048576,MATCH($A14,'Hoja de Trabajo para listado'!$A$155:$A$1048576,0),MATCH((CUADRO!J$4&amp;$E14),'Hoja de Trabajo para listado'!$A$151:$Z$151,0)),0)+IFERROR(INDEX('Hoja de Trabajo para listado'!$AB$155:$BA$1048576,MATCH($A14,'Hoja de Trabajo para listado'!$AB$155:$AB$1048576,0),MATCH((CUADRO!J$4&amp;$E14),'Hoja de Trabajo para listado'!$AB$151:$BA$151,0)),0)+IFERROR(INDEX('Hoja de Trabajo para listado'!$BC$155:$CB$1048576,MATCH($A14,'Hoja de Trabajo para listado'!$BC$155:$BC$1048576,0),MATCH((CUADRO!J$4&amp;$E14),'Hoja de Trabajo para listado'!$BC$151:$CB$151,0)),0)+IFERROR(INDEX('Hoja de Trabajo para listado'!$DE$153:$DG$274,MATCH($A14,'Hoja de Trabajo para listado'!$DE$153:$DE$1048576,0),MATCH((CUADRO!J$4&amp;$E14),'Hoja de Trabajo para listado'!$DE$151:$DG$151,0)),0)+IFERROR(INDEX('Hoja de Trabajo para listado'!$CD$155:$DC$1048576,MATCH($A14,'Hoja de Trabajo para listado'!$CD$155:$CD$1048576,0),MATCH((CUADRO!J$4&amp;$E14),'Hoja de Trabajo para listado'!$CD$151:$DC$151,0)),0)</f>
        <v>1140817.33</v>
      </c>
      <c r="K14" s="243">
        <f ca="1">+IFERROR(INDEX('Hoja de Trabajo para listado'!$A$155:$Z$1048576,MATCH($A14,'Hoja de Trabajo para listado'!$A$155:$A$1048576,0),MATCH((CUADRO!K$4&amp;$E14),'Hoja de Trabajo para listado'!$A$151:$Z$151,0)),0)+IFERROR(INDEX('Hoja de Trabajo para listado'!$AB$155:$BA$1048576,MATCH($A14,'Hoja de Trabajo para listado'!$AB$155:$AB$1048576,0),MATCH((CUADRO!K$4&amp;$E14),'Hoja de Trabajo para listado'!$AB$151:$BA$151,0)),0)+IFERROR(INDEX('Hoja de Trabajo para listado'!$BC$155:$CB$1048576,MATCH($A14,'Hoja de Trabajo para listado'!$BC$155:$BC$1048576,0),MATCH((CUADRO!K$4&amp;$E14),'Hoja de Trabajo para listado'!$BC$151:$CB$151,0)),0)+IFERROR(INDEX('Hoja de Trabajo para listado'!$DE$153:$DG$274,MATCH($A14,'Hoja de Trabajo para listado'!$DE$153:$DE$1048576,0),MATCH((CUADRO!K$4&amp;$E14),'Hoja de Trabajo para listado'!$DE$151:$DG$151,0)),0)+IFERROR(INDEX('Hoja de Trabajo para listado'!$CD$155:$DC$1048576,MATCH($A14,'Hoja de Trabajo para listado'!$CD$155:$CD$1048576,0),MATCH((CUADRO!K$4&amp;$E14),'Hoja de Trabajo para listado'!$CD$151:$DC$151,0)),0)</f>
        <v>0</v>
      </c>
      <c r="L14" s="243">
        <f ca="1">+IFERROR(INDEX('Hoja de Trabajo para listado'!$A$155:$Z$1048576,MATCH($A14,'Hoja de Trabajo para listado'!$A$155:$A$1048576,0),MATCH((CUADRO!L$4&amp;$E14),'Hoja de Trabajo para listado'!$A$151:$Z$151,0)),0)+IFERROR(INDEX('Hoja de Trabajo para listado'!$AB$155:$BA$1048576,MATCH($A14,'Hoja de Trabajo para listado'!$AB$155:$AB$1048576,0),MATCH((CUADRO!L$4&amp;$E14),'Hoja de Trabajo para listado'!$AB$151:$BA$151,0)),0)+IFERROR(INDEX('Hoja de Trabajo para listado'!$BC$155:$CB$1048576,MATCH($A14,'Hoja de Trabajo para listado'!$BC$155:$BC$1048576,0),MATCH((CUADRO!L$4&amp;$E14),'Hoja de Trabajo para listado'!$BC$151:$CB$151,0)),0)+IFERROR(INDEX('Hoja de Trabajo para listado'!$DE$153:$DG$274,MATCH($A14,'Hoja de Trabajo para listado'!$DE$153:$DE$1048576,0),MATCH((CUADRO!L$4&amp;$E14),'Hoja de Trabajo para listado'!$DE$151:$DG$151,0)),0)+IFERROR(INDEX('Hoja de Trabajo para listado'!$CD$155:$DC$1048576,MATCH($A14,'Hoja de Trabajo para listado'!$CD$155:$CD$1048576,0),MATCH((CUADRO!L$4&amp;$E14),'Hoja de Trabajo para listado'!$CD$151:$DC$151,0)),0)</f>
        <v>0</v>
      </c>
      <c r="M14" s="243">
        <f ca="1">+IFERROR(INDEX('Hoja de Trabajo para listado'!$A$155:$Z$1048576,MATCH($A14,'Hoja de Trabajo para listado'!$A$155:$A$1048576,0),MATCH((CUADRO!M$4&amp;$E14),'Hoja de Trabajo para listado'!$A$151:$Z$151,0)),0)+IFERROR(INDEX('Hoja de Trabajo para listado'!$AB$155:$BA$1048576,MATCH($A14,'Hoja de Trabajo para listado'!$AB$155:$AB$1048576,0),MATCH((CUADRO!M$4&amp;$E14),'Hoja de Trabajo para listado'!$AB$151:$BA$151,0)),0)+IFERROR(INDEX('Hoja de Trabajo para listado'!$BC$155:$CB$1048576,MATCH($A14,'Hoja de Trabajo para listado'!$BC$155:$BC$1048576,0),MATCH((CUADRO!M$4&amp;$E14),'Hoja de Trabajo para listado'!$BC$151:$CB$151,0)),0)+IFERROR(INDEX('Hoja de Trabajo para listado'!$DE$153:$DG$274,MATCH($A14,'Hoja de Trabajo para listado'!$DE$153:$DE$1048576,0),MATCH((CUADRO!M$4&amp;$E14),'Hoja de Trabajo para listado'!$DE$151:$DG$151,0)),0)+IFERROR(INDEX('Hoja de Trabajo para listado'!$CD$155:$DC$1048576,MATCH($A14,'Hoja de Trabajo para listado'!$CD$155:$CD$1048576,0),MATCH((CUADRO!M$4&amp;$E14),'Hoja de Trabajo para listado'!$CD$151:$DC$151,0)),0)</f>
        <v>0</v>
      </c>
      <c r="N14" s="243">
        <f ca="1">+IFERROR(INDEX('Hoja de Trabajo para listado'!$A$155:$Z$1048576,MATCH($A14,'Hoja de Trabajo para listado'!$A$155:$A$1048576,0),MATCH((CUADRO!N$4&amp;$E14),'Hoja de Trabajo para listado'!$A$151:$Z$151,0)),0)+IFERROR(INDEX('Hoja de Trabajo para listado'!$AB$155:$BA$1048576,MATCH($A14,'Hoja de Trabajo para listado'!$AB$155:$AB$1048576,0),MATCH((CUADRO!N$4&amp;$E14),'Hoja de Trabajo para listado'!$AB$151:$BA$151,0)),0)+IFERROR(INDEX('Hoja de Trabajo para listado'!$BC$155:$CB$1048576,MATCH($A14,'Hoja de Trabajo para listado'!$BC$155:$BC$1048576,0),MATCH((CUADRO!N$4&amp;$E14),'Hoja de Trabajo para listado'!$BC$151:$CB$151,0)),0)+IFERROR(INDEX('Hoja de Trabajo para listado'!$DE$153:$DG$274,MATCH($A14,'Hoja de Trabajo para listado'!$DE$153:$DE$1048576,0),MATCH((CUADRO!N$4&amp;$E14),'Hoja de Trabajo para listado'!$DE$151:$DG$151,0)),0)+IFERROR(INDEX('Hoja de Trabajo para listado'!$CD$155:$DC$1048576,MATCH($A14,'Hoja de Trabajo para listado'!$CD$155:$CD$1048576,0),MATCH((CUADRO!N$4&amp;$E14),'Hoja de Trabajo para listado'!$CD$151:$DC$151,0)),0)</f>
        <v>0</v>
      </c>
      <c r="O14" s="243">
        <f ca="1">+IFERROR(INDEX('Hoja de Trabajo para listado'!$A$155:$Z$1048576,MATCH($A14,'Hoja de Trabajo para listado'!$A$155:$A$1048576,0),MATCH((CUADRO!O$4&amp;$E14),'Hoja de Trabajo para listado'!$A$151:$Z$151,0)),0)+IFERROR(INDEX('Hoja de Trabajo para listado'!$AB$155:$BA$1048576,MATCH($A14,'Hoja de Trabajo para listado'!$AB$155:$AB$1048576,0),MATCH((CUADRO!O$4&amp;$E14),'Hoja de Trabajo para listado'!$AB$151:$BA$151,0)),0)+IFERROR(INDEX('Hoja de Trabajo para listado'!$BC$155:$CB$1048576,MATCH($A14,'Hoja de Trabajo para listado'!$BC$155:$BC$1048576,0),MATCH((CUADRO!O$4&amp;$E14),'Hoja de Trabajo para listado'!$BC$151:$CB$151,0)),0)+IFERROR(INDEX('Hoja de Trabajo para listado'!$DE$153:$DG$274,MATCH($A14,'Hoja de Trabajo para listado'!$DE$153:$DE$1048576,0),MATCH((CUADRO!O$4&amp;$E14),'Hoja de Trabajo para listado'!$DE$151:$DG$151,0)),0)+IFERROR(INDEX('Hoja de Trabajo para listado'!$CD$155:$DC$1048576,MATCH($A14,'Hoja de Trabajo para listado'!$CD$155:$CD$1048576,0),MATCH((CUADRO!O$4&amp;$E14),'Hoja de Trabajo para listado'!$CD$151:$DC$151,0)),0)</f>
        <v>0</v>
      </c>
      <c r="P14" s="243">
        <f ca="1">+IFERROR(INDEX('Hoja de Trabajo para listado'!$A$155:$Z$1048576,MATCH($A14,'Hoja de Trabajo para listado'!$A$155:$A$1048576,0),MATCH((CUADRO!P$4&amp;$E14),'Hoja de Trabajo para listado'!$A$151:$Z$151,0)),0)+IFERROR(INDEX('Hoja de Trabajo para listado'!$AB$155:$BA$1048576,MATCH($A14,'Hoja de Trabajo para listado'!$AB$155:$AB$1048576,0),MATCH((CUADRO!P$4&amp;$E14),'Hoja de Trabajo para listado'!$AB$151:$BA$151,0)),0)+IFERROR(INDEX('Hoja de Trabajo para listado'!$BC$155:$CB$1048576,MATCH($A14,'Hoja de Trabajo para listado'!$BC$155:$BC$1048576,0),MATCH((CUADRO!P$4&amp;$E14),'Hoja de Trabajo para listado'!$BC$151:$CB$151,0)),0)+IFERROR(INDEX('Hoja de Trabajo para listado'!$DE$153:$DG$274,MATCH($A14,'Hoja de Trabajo para listado'!$DE$153:$DE$1048576,0),MATCH((CUADRO!P$4&amp;$E14),'Hoja de Trabajo para listado'!$DE$151:$DG$151,0)),0)+IFERROR(INDEX('Hoja de Trabajo para listado'!$CD$155:$DC$1048576,MATCH($A14,'Hoja de Trabajo para listado'!$CD$155:$CD$1048576,0),MATCH((CUADRO!P$4&amp;$E14),'Hoja de Trabajo para listado'!$CD$151:$DC$151,0)),0)</f>
        <v>0</v>
      </c>
      <c r="Q14" s="243">
        <f ca="1">+IFERROR(INDEX('Hoja de Trabajo para listado'!$A$155:$Z$1048576,MATCH($A14,'Hoja de Trabajo para listado'!$A$155:$A$1048576,0),MATCH((CUADRO!Q$4&amp;$E14),'Hoja de Trabajo para listado'!$A$151:$Z$151,0)),0)+IFERROR(INDEX('Hoja de Trabajo para listado'!$AB$155:$BA$1048576,MATCH($A14,'Hoja de Trabajo para listado'!$AB$155:$AB$1048576,0),MATCH((CUADRO!Q$4&amp;$E14),'Hoja de Trabajo para listado'!$AB$151:$BA$151,0)),0)+IFERROR(INDEX('Hoja de Trabajo para listado'!$BC$155:$CB$1048576,MATCH($A14,'Hoja de Trabajo para listado'!$BC$155:$BC$1048576,0),MATCH((CUADRO!Q$4&amp;$E14),'Hoja de Trabajo para listado'!$BC$151:$CB$151,0)),0)+IFERROR(INDEX('Hoja de Trabajo para listado'!$DE$153:$DG$274,MATCH($A14,'Hoja de Trabajo para listado'!$DE$153:$DE$1048576,0),MATCH((CUADRO!Q$4&amp;$E14),'Hoja de Trabajo para listado'!$DE$151:$DG$151,0)),0)+IFERROR(INDEX('Hoja de Trabajo para listado'!$CD$155:$DC$1048576,MATCH($A14,'Hoja de Trabajo para listado'!$CD$155:$CD$1048576,0),MATCH((CUADRO!Q$4&amp;$E14),'Hoja de Trabajo para listado'!$CD$151:$DC$151,0)),0)</f>
        <v>0</v>
      </c>
      <c r="R14" s="243">
        <f t="shared" ca="1" si="0"/>
        <v>1191458.55</v>
      </c>
      <c r="S14" s="243">
        <f ca="1">+R13+R14</f>
        <v>1191458.55</v>
      </c>
      <c r="T14" s="243">
        <f ca="1">+S14</f>
        <v>1191458.55</v>
      </c>
      <c r="U14" s="242">
        <f t="shared" si="1"/>
        <v>2</v>
      </c>
    </row>
    <row r="15" spans="1:21" ht="15" customHeight="1">
      <c r="A15" s="354">
        <v>20</v>
      </c>
      <c r="B15" s="381">
        <f>+A15</f>
        <v>20</v>
      </c>
      <c r="C15" s="245" t="str">
        <f>+VLOOKUP(A15,bd_lista!$A$3:$C$592,3,FALSE)</f>
        <v>Ministerio de Defensa</v>
      </c>
      <c r="D15" s="383" t="str">
        <f>+C15</f>
        <v>Ministerio de Defensa</v>
      </c>
      <c r="E15" s="245" t="s">
        <v>683</v>
      </c>
      <c r="F15" s="241">
        <f ca="1">+IFERROR(INDEX('Hoja de Trabajo para listado'!$A$155:$Z$1048576,MATCH($A15,'Hoja de Trabajo para listado'!$A$155:$A$1048576,0),MATCH((CUADRO!F$4&amp;$E15),'Hoja de Trabajo para listado'!$A$151:$Z$151,0)),0)+IFERROR(INDEX('Hoja de Trabajo para listado'!$AB$155:$BA$1048576,MATCH($A15,'Hoja de Trabajo para listado'!$AB$155:$AB$1048576,0),MATCH((CUADRO!F$4&amp;$E15),'Hoja de Trabajo para listado'!$AB$151:$BA$151,0)),0)+IFERROR(INDEX('Hoja de Trabajo para listado'!$BC$155:$CB$1048576,MATCH($A15,'Hoja de Trabajo para listado'!$BC$155:$BC$1048576,0),MATCH((CUADRO!F$4&amp;$E15),'Hoja de Trabajo para listado'!$BC$151:$CB$151,0)),0)+IFERROR(INDEX('Hoja de Trabajo para listado'!$DE$153:$DG$274,MATCH($A15,'Hoja de Trabajo para listado'!$DE$153:$DE$1048576,0),MATCH((CUADRO!F$4&amp;$E15),'Hoja de Trabajo para listado'!$DE$151:$DG$151,0)),0)+IFERROR(INDEX('Hoja de Trabajo para listado'!$CD$155:$DC$1048576,MATCH($A15,'Hoja de Trabajo para listado'!$CD$155:$CD$1048576,0),MATCH((CUADRO!F$4&amp;$E15),'Hoja de Trabajo para listado'!$CD$151:$DC$151,0)),0)</f>
        <v>0</v>
      </c>
      <c r="G15" s="241">
        <f ca="1">+IFERROR(INDEX('Hoja de Trabajo para listado'!$A$155:$Z$1048576,MATCH($A15,'Hoja de Trabajo para listado'!$A$155:$A$1048576,0),MATCH((CUADRO!G$4&amp;$E15),'Hoja de Trabajo para listado'!$A$151:$Z$151,0)),0)+IFERROR(INDEX('Hoja de Trabajo para listado'!$AB$155:$BA$1048576,MATCH($A15,'Hoja de Trabajo para listado'!$AB$155:$AB$1048576,0),MATCH((CUADRO!G$4&amp;$E15),'Hoja de Trabajo para listado'!$AB$151:$BA$151,0)),0)+IFERROR(INDEX('Hoja de Trabajo para listado'!$BC$155:$CB$1048576,MATCH($A15,'Hoja de Trabajo para listado'!$BC$155:$BC$1048576,0),MATCH((CUADRO!G$4&amp;$E15),'Hoja de Trabajo para listado'!$BC$151:$CB$151,0)),0)+IFERROR(INDEX('Hoja de Trabajo para listado'!$DE$153:$DG$274,MATCH($A15,'Hoja de Trabajo para listado'!$DE$153:$DE$1048576,0),MATCH((CUADRO!G$4&amp;$E15),'Hoja de Trabajo para listado'!$DE$151:$DG$151,0)),0)+IFERROR(INDEX('Hoja de Trabajo para listado'!$CD$155:$DC$1048576,MATCH($A15,'Hoja de Trabajo para listado'!$CD$155:$CD$1048576,0),MATCH((CUADRO!G$4&amp;$E15),'Hoja de Trabajo para listado'!$CD$151:$DC$151,0)),0)</f>
        <v>0</v>
      </c>
      <c r="H15" s="241">
        <f ca="1">+IFERROR(INDEX('Hoja de Trabajo para listado'!$A$155:$Z$1048576,MATCH($A15,'Hoja de Trabajo para listado'!$A$155:$A$1048576,0),MATCH((CUADRO!H$4&amp;$E15),'Hoja de Trabajo para listado'!$A$151:$Z$151,0)),0)+IFERROR(INDEX('Hoja de Trabajo para listado'!$AB$155:$BA$1048576,MATCH($A15,'Hoja de Trabajo para listado'!$AB$155:$AB$1048576,0),MATCH((CUADRO!H$4&amp;$E15),'Hoja de Trabajo para listado'!$AB$151:$BA$151,0)),0)+IFERROR(INDEX('Hoja de Trabajo para listado'!$BC$155:$CB$1048576,MATCH($A15,'Hoja de Trabajo para listado'!$BC$155:$BC$1048576,0),MATCH((CUADRO!H$4&amp;$E15),'Hoja de Trabajo para listado'!$BC$151:$CB$151,0)),0)+IFERROR(INDEX('Hoja de Trabajo para listado'!$DE$153:$DG$274,MATCH($A15,'Hoja de Trabajo para listado'!$DE$153:$DE$1048576,0),MATCH((CUADRO!H$4&amp;$E15),'Hoja de Trabajo para listado'!$DE$151:$DG$151,0)),0)+IFERROR(INDEX('Hoja de Trabajo para listado'!$CD$155:$DC$1048576,MATCH($A15,'Hoja de Trabajo para listado'!$CD$155:$CD$1048576,0),MATCH((CUADRO!H$4&amp;$E15),'Hoja de Trabajo para listado'!$CD$151:$DC$151,0)),0)</f>
        <v>0</v>
      </c>
      <c r="I15" s="241">
        <f ca="1">+IFERROR(INDEX('Hoja de Trabajo para listado'!$A$155:$Z$1048576,MATCH($A15,'Hoja de Trabajo para listado'!$A$155:$A$1048576,0),MATCH((CUADRO!I$4&amp;$E15),'Hoja de Trabajo para listado'!$A$151:$Z$151,0)),0)+IFERROR(INDEX('Hoja de Trabajo para listado'!$AB$155:$BA$1048576,MATCH($A15,'Hoja de Trabajo para listado'!$AB$155:$AB$1048576,0),MATCH((CUADRO!I$4&amp;$E15),'Hoja de Trabajo para listado'!$AB$151:$BA$151,0)),0)+IFERROR(INDEX('Hoja de Trabajo para listado'!$BC$155:$CB$1048576,MATCH($A15,'Hoja de Trabajo para listado'!$BC$155:$BC$1048576,0),MATCH((CUADRO!I$4&amp;$E15),'Hoja de Trabajo para listado'!$BC$151:$CB$151,0)),0)+IFERROR(INDEX('Hoja de Trabajo para listado'!$DE$153:$DG$274,MATCH($A15,'Hoja de Trabajo para listado'!$DE$153:$DE$1048576,0),MATCH((CUADRO!I$4&amp;$E15),'Hoja de Trabajo para listado'!$DE$151:$DG$151,0)),0)+IFERROR(INDEX('Hoja de Trabajo para listado'!$CD$155:$DC$1048576,MATCH($A15,'Hoja de Trabajo para listado'!$CD$155:$CD$1048576,0),MATCH((CUADRO!I$4&amp;$E15),'Hoja de Trabajo para listado'!$CD$151:$DC$151,0)),0)</f>
        <v>428</v>
      </c>
      <c r="J15" s="241">
        <f ca="1">+IFERROR(INDEX('Hoja de Trabajo para listado'!$A$155:$Z$1048576,MATCH($A15,'Hoja de Trabajo para listado'!$A$155:$A$1048576,0),MATCH((CUADRO!J$4&amp;$E15),'Hoja de Trabajo para listado'!$A$151:$Z$151,0)),0)+IFERROR(INDEX('Hoja de Trabajo para listado'!$AB$155:$BA$1048576,MATCH($A15,'Hoja de Trabajo para listado'!$AB$155:$AB$1048576,0),MATCH((CUADRO!J$4&amp;$E15),'Hoja de Trabajo para listado'!$AB$151:$BA$151,0)),0)+IFERROR(INDEX('Hoja de Trabajo para listado'!$BC$155:$CB$1048576,MATCH($A15,'Hoja de Trabajo para listado'!$BC$155:$BC$1048576,0),MATCH((CUADRO!J$4&amp;$E15),'Hoja de Trabajo para listado'!$BC$151:$CB$151,0)),0)+IFERROR(INDEX('Hoja de Trabajo para listado'!$DE$153:$DG$274,MATCH($A15,'Hoja de Trabajo para listado'!$DE$153:$DE$1048576,0),MATCH((CUADRO!J$4&amp;$E15),'Hoja de Trabajo para listado'!$DE$151:$DG$151,0)),0)+IFERROR(INDEX('Hoja de Trabajo para listado'!$CD$155:$DC$1048576,MATCH($A15,'Hoja de Trabajo para listado'!$CD$155:$CD$1048576,0),MATCH((CUADRO!J$4&amp;$E15),'Hoja de Trabajo para listado'!$CD$151:$DC$151,0)),0)</f>
        <v>559.92999999999995</v>
      </c>
      <c r="K15" s="241">
        <f ca="1">+IFERROR(INDEX('Hoja de Trabajo para listado'!$A$155:$Z$1048576,MATCH($A15,'Hoja de Trabajo para listado'!$A$155:$A$1048576,0),MATCH((CUADRO!K$4&amp;$E15),'Hoja de Trabajo para listado'!$A$151:$Z$151,0)),0)+IFERROR(INDEX('Hoja de Trabajo para listado'!$AB$155:$BA$1048576,MATCH($A15,'Hoja de Trabajo para listado'!$AB$155:$AB$1048576,0),MATCH((CUADRO!K$4&amp;$E15),'Hoja de Trabajo para listado'!$AB$151:$BA$151,0)),0)+IFERROR(INDEX('Hoja de Trabajo para listado'!$BC$155:$CB$1048576,MATCH($A15,'Hoja de Trabajo para listado'!$BC$155:$BC$1048576,0),MATCH((CUADRO!K$4&amp;$E15),'Hoja de Trabajo para listado'!$BC$151:$CB$151,0)),0)+IFERROR(INDEX('Hoja de Trabajo para listado'!$DE$153:$DG$274,MATCH($A15,'Hoja de Trabajo para listado'!$DE$153:$DE$1048576,0),MATCH((CUADRO!K$4&amp;$E15),'Hoja de Trabajo para listado'!$DE$151:$DG$151,0)),0)+IFERROR(INDEX('Hoja de Trabajo para listado'!$CD$155:$DC$1048576,MATCH($A15,'Hoja de Trabajo para listado'!$CD$155:$CD$1048576,0),MATCH((CUADRO!K$4&amp;$E15),'Hoja de Trabajo para listado'!$CD$151:$DC$151,0)),0)</f>
        <v>0</v>
      </c>
      <c r="L15" s="241">
        <f ca="1">+IFERROR(INDEX('Hoja de Trabajo para listado'!$A$155:$Z$1048576,MATCH($A15,'Hoja de Trabajo para listado'!$A$155:$A$1048576,0),MATCH((CUADRO!L$4&amp;$E15),'Hoja de Trabajo para listado'!$A$151:$Z$151,0)),0)+IFERROR(INDEX('Hoja de Trabajo para listado'!$AB$155:$BA$1048576,MATCH($A15,'Hoja de Trabajo para listado'!$AB$155:$AB$1048576,0),MATCH((CUADRO!L$4&amp;$E15),'Hoja de Trabajo para listado'!$AB$151:$BA$151,0)),0)+IFERROR(INDEX('Hoja de Trabajo para listado'!$BC$155:$CB$1048576,MATCH($A15,'Hoja de Trabajo para listado'!$BC$155:$BC$1048576,0),MATCH((CUADRO!L$4&amp;$E15),'Hoja de Trabajo para listado'!$BC$151:$CB$151,0)),0)+IFERROR(INDEX('Hoja de Trabajo para listado'!$DE$153:$DG$274,MATCH($A15,'Hoja de Trabajo para listado'!$DE$153:$DE$1048576,0),MATCH((CUADRO!L$4&amp;$E15),'Hoja de Trabajo para listado'!$DE$151:$DG$151,0)),0)+IFERROR(INDEX('Hoja de Trabajo para listado'!$CD$155:$DC$1048576,MATCH($A15,'Hoja de Trabajo para listado'!$CD$155:$CD$1048576,0),MATCH((CUADRO!L$4&amp;$E15),'Hoja de Trabajo para listado'!$CD$151:$DC$151,0)),0)</f>
        <v>0</v>
      </c>
      <c r="M15" s="241">
        <f ca="1">+IFERROR(INDEX('Hoja de Trabajo para listado'!$A$155:$Z$1048576,MATCH($A15,'Hoja de Trabajo para listado'!$A$155:$A$1048576,0),MATCH((CUADRO!M$4&amp;$E15),'Hoja de Trabajo para listado'!$A$151:$Z$151,0)),0)+IFERROR(INDEX('Hoja de Trabajo para listado'!$AB$155:$BA$1048576,MATCH($A15,'Hoja de Trabajo para listado'!$AB$155:$AB$1048576,0),MATCH((CUADRO!M$4&amp;$E15),'Hoja de Trabajo para listado'!$AB$151:$BA$151,0)),0)+IFERROR(INDEX('Hoja de Trabajo para listado'!$BC$155:$CB$1048576,MATCH($A15,'Hoja de Trabajo para listado'!$BC$155:$BC$1048576,0),MATCH((CUADRO!M$4&amp;$E15),'Hoja de Trabajo para listado'!$BC$151:$CB$151,0)),0)+IFERROR(INDEX('Hoja de Trabajo para listado'!$DE$153:$DG$274,MATCH($A15,'Hoja de Trabajo para listado'!$DE$153:$DE$1048576,0),MATCH((CUADRO!M$4&amp;$E15),'Hoja de Trabajo para listado'!$DE$151:$DG$151,0)),0)+IFERROR(INDEX('Hoja de Trabajo para listado'!$CD$155:$DC$1048576,MATCH($A15,'Hoja de Trabajo para listado'!$CD$155:$CD$1048576,0),MATCH((CUADRO!M$4&amp;$E15),'Hoja de Trabajo para listado'!$CD$151:$DC$151,0)),0)</f>
        <v>0</v>
      </c>
      <c r="N15" s="241">
        <f ca="1">+IFERROR(INDEX('Hoja de Trabajo para listado'!$A$155:$Z$1048576,MATCH($A15,'Hoja de Trabajo para listado'!$A$155:$A$1048576,0),MATCH((CUADRO!N$4&amp;$E15),'Hoja de Trabajo para listado'!$A$151:$Z$151,0)),0)+IFERROR(INDEX('Hoja de Trabajo para listado'!$AB$155:$BA$1048576,MATCH($A15,'Hoja de Trabajo para listado'!$AB$155:$AB$1048576,0),MATCH((CUADRO!N$4&amp;$E15),'Hoja de Trabajo para listado'!$AB$151:$BA$151,0)),0)+IFERROR(INDEX('Hoja de Trabajo para listado'!$BC$155:$CB$1048576,MATCH($A15,'Hoja de Trabajo para listado'!$BC$155:$BC$1048576,0),MATCH((CUADRO!N$4&amp;$E15),'Hoja de Trabajo para listado'!$BC$151:$CB$151,0)),0)+IFERROR(INDEX('Hoja de Trabajo para listado'!$DE$153:$DG$274,MATCH($A15,'Hoja de Trabajo para listado'!$DE$153:$DE$1048576,0),MATCH((CUADRO!N$4&amp;$E15),'Hoja de Trabajo para listado'!$DE$151:$DG$151,0)),0)+IFERROR(INDEX('Hoja de Trabajo para listado'!$CD$155:$DC$1048576,MATCH($A15,'Hoja de Trabajo para listado'!$CD$155:$CD$1048576,0),MATCH((CUADRO!N$4&amp;$E15),'Hoja de Trabajo para listado'!$CD$151:$DC$151,0)),0)</f>
        <v>0</v>
      </c>
      <c r="O15" s="241">
        <f ca="1">+IFERROR(INDEX('Hoja de Trabajo para listado'!$A$155:$Z$1048576,MATCH($A15,'Hoja de Trabajo para listado'!$A$155:$A$1048576,0),MATCH((CUADRO!O$4&amp;$E15),'Hoja de Trabajo para listado'!$A$151:$Z$151,0)),0)+IFERROR(INDEX('Hoja de Trabajo para listado'!$AB$155:$BA$1048576,MATCH($A15,'Hoja de Trabajo para listado'!$AB$155:$AB$1048576,0),MATCH((CUADRO!O$4&amp;$E15),'Hoja de Trabajo para listado'!$AB$151:$BA$151,0)),0)+IFERROR(INDEX('Hoja de Trabajo para listado'!$BC$155:$CB$1048576,MATCH($A15,'Hoja de Trabajo para listado'!$BC$155:$BC$1048576,0),MATCH((CUADRO!O$4&amp;$E15),'Hoja de Trabajo para listado'!$BC$151:$CB$151,0)),0)+IFERROR(INDEX('Hoja de Trabajo para listado'!$DE$153:$DG$274,MATCH($A15,'Hoja de Trabajo para listado'!$DE$153:$DE$1048576,0),MATCH((CUADRO!O$4&amp;$E15),'Hoja de Trabajo para listado'!$DE$151:$DG$151,0)),0)+IFERROR(INDEX('Hoja de Trabajo para listado'!$CD$155:$DC$1048576,MATCH($A15,'Hoja de Trabajo para listado'!$CD$155:$CD$1048576,0),MATCH((CUADRO!O$4&amp;$E15),'Hoja de Trabajo para listado'!$CD$151:$DC$151,0)),0)</f>
        <v>0</v>
      </c>
      <c r="P15" s="241">
        <f ca="1">+IFERROR(INDEX('Hoja de Trabajo para listado'!$A$155:$Z$1048576,MATCH($A15,'Hoja de Trabajo para listado'!$A$155:$A$1048576,0),MATCH((CUADRO!P$4&amp;$E15),'Hoja de Trabajo para listado'!$A$151:$Z$151,0)),0)+IFERROR(INDEX('Hoja de Trabajo para listado'!$AB$155:$BA$1048576,MATCH($A15,'Hoja de Trabajo para listado'!$AB$155:$AB$1048576,0),MATCH((CUADRO!P$4&amp;$E15),'Hoja de Trabajo para listado'!$AB$151:$BA$151,0)),0)+IFERROR(INDEX('Hoja de Trabajo para listado'!$BC$155:$CB$1048576,MATCH($A15,'Hoja de Trabajo para listado'!$BC$155:$BC$1048576,0),MATCH((CUADRO!P$4&amp;$E15),'Hoja de Trabajo para listado'!$BC$151:$CB$151,0)),0)+IFERROR(INDEX('Hoja de Trabajo para listado'!$DE$153:$DG$274,MATCH($A15,'Hoja de Trabajo para listado'!$DE$153:$DE$1048576,0),MATCH((CUADRO!P$4&amp;$E15),'Hoja de Trabajo para listado'!$DE$151:$DG$151,0)),0)+IFERROR(INDEX('Hoja de Trabajo para listado'!$CD$155:$DC$1048576,MATCH($A15,'Hoja de Trabajo para listado'!$CD$155:$CD$1048576,0),MATCH((CUADRO!P$4&amp;$E15),'Hoja de Trabajo para listado'!$CD$151:$DC$151,0)),0)</f>
        <v>0</v>
      </c>
      <c r="Q15" s="241">
        <f ca="1">+IFERROR(INDEX('Hoja de Trabajo para listado'!$A$155:$Z$1048576,MATCH($A15,'Hoja de Trabajo para listado'!$A$155:$A$1048576,0),MATCH((CUADRO!Q$4&amp;$E15),'Hoja de Trabajo para listado'!$A$151:$Z$151,0)),0)+IFERROR(INDEX('Hoja de Trabajo para listado'!$AB$155:$BA$1048576,MATCH($A15,'Hoja de Trabajo para listado'!$AB$155:$AB$1048576,0),MATCH((CUADRO!Q$4&amp;$E15),'Hoja de Trabajo para listado'!$AB$151:$BA$151,0)),0)+IFERROR(INDEX('Hoja de Trabajo para listado'!$BC$155:$CB$1048576,MATCH($A15,'Hoja de Trabajo para listado'!$BC$155:$BC$1048576,0),MATCH((CUADRO!Q$4&amp;$E15),'Hoja de Trabajo para listado'!$BC$151:$CB$151,0)),0)+IFERROR(INDEX('Hoja de Trabajo para listado'!$DE$153:$DG$274,MATCH($A15,'Hoja de Trabajo para listado'!$DE$153:$DE$1048576,0),MATCH((CUADRO!Q$4&amp;$E15),'Hoja de Trabajo para listado'!$DE$151:$DG$151,0)),0)+IFERROR(INDEX('Hoja de Trabajo para listado'!$CD$155:$DC$1048576,MATCH($A15,'Hoja de Trabajo para listado'!$CD$155:$CD$1048576,0),MATCH((CUADRO!Q$4&amp;$E15),'Hoja de Trabajo para listado'!$CD$151:$DC$151,0)),0)</f>
        <v>0</v>
      </c>
      <c r="R15" s="241">
        <f t="shared" ca="1" si="0"/>
        <v>987.93</v>
      </c>
      <c r="S15" s="241"/>
      <c r="T15" s="241">
        <f ca="1">+T16</f>
        <v>10561694.369999999</v>
      </c>
      <c r="U15" s="240">
        <f t="shared" si="1"/>
        <v>1</v>
      </c>
    </row>
    <row r="16" spans="1:21" ht="15" customHeight="1">
      <c r="A16" s="353">
        <v>20</v>
      </c>
      <c r="B16" s="382"/>
      <c r="C16" s="305" t="str">
        <f>+VLOOKUP(A16,bd_lista!$A$3:$C$592,3,FALSE)</f>
        <v>Ministerio de Defensa</v>
      </c>
      <c r="D16" s="384"/>
      <c r="E16" s="305" t="s">
        <v>684</v>
      </c>
      <c r="F16" s="243">
        <f ca="1">+IFERROR(INDEX('Hoja de Trabajo para listado'!$A$155:$Z$1048576,MATCH($A16,'Hoja de Trabajo para listado'!$A$155:$A$1048576,0),MATCH((CUADRO!F$4&amp;$E16),'Hoja de Trabajo para listado'!$A$151:$Z$151,0)),0)+IFERROR(INDEX('Hoja de Trabajo para listado'!$AB$155:$BA$1048576,MATCH($A16,'Hoja de Trabajo para listado'!$AB$155:$AB$1048576,0),MATCH((CUADRO!F$4&amp;$E16),'Hoja de Trabajo para listado'!$AB$151:$BA$151,0)),0)+IFERROR(INDEX('Hoja de Trabajo para listado'!$BC$155:$CB$1048576,MATCH($A16,'Hoja de Trabajo para listado'!$BC$155:$BC$1048576,0),MATCH((CUADRO!F$4&amp;$E16),'Hoja de Trabajo para listado'!$BC$151:$CB$151,0)),0)+IFERROR(INDEX('Hoja de Trabajo para listado'!$DE$153:$DG$274,MATCH($A16,'Hoja de Trabajo para listado'!$DE$153:$DE$1048576,0),MATCH((CUADRO!F$4&amp;$E16),'Hoja de Trabajo para listado'!$DE$151:$DG$151,0)),0)+IFERROR(INDEX('Hoja de Trabajo para listado'!$CD$155:$DC$1048576,MATCH($A16,'Hoja de Trabajo para listado'!$CD$155:$CD$1048576,0),MATCH((CUADRO!F$4&amp;$E16),'Hoja de Trabajo para listado'!$CD$151:$DC$151,0)),0)</f>
        <v>0</v>
      </c>
      <c r="G16" s="243">
        <f ca="1">+IFERROR(INDEX('Hoja de Trabajo para listado'!$A$155:$Z$1048576,MATCH($A16,'Hoja de Trabajo para listado'!$A$155:$A$1048576,0),MATCH((CUADRO!G$4&amp;$E16),'Hoja de Trabajo para listado'!$A$151:$Z$151,0)),0)+IFERROR(INDEX('Hoja de Trabajo para listado'!$AB$155:$BA$1048576,MATCH($A16,'Hoja de Trabajo para listado'!$AB$155:$AB$1048576,0),MATCH((CUADRO!G$4&amp;$E16),'Hoja de Trabajo para listado'!$AB$151:$BA$151,0)),0)+IFERROR(INDEX('Hoja de Trabajo para listado'!$BC$155:$CB$1048576,MATCH($A16,'Hoja de Trabajo para listado'!$BC$155:$BC$1048576,0),MATCH((CUADRO!G$4&amp;$E16),'Hoja de Trabajo para listado'!$BC$151:$CB$151,0)),0)+IFERROR(INDEX('Hoja de Trabajo para listado'!$DE$153:$DG$274,MATCH($A16,'Hoja de Trabajo para listado'!$DE$153:$DE$1048576,0),MATCH((CUADRO!G$4&amp;$E16),'Hoja de Trabajo para listado'!$DE$151:$DG$151,0)),0)+IFERROR(INDEX('Hoja de Trabajo para listado'!$CD$155:$DC$1048576,MATCH($A16,'Hoja de Trabajo para listado'!$CD$155:$CD$1048576,0),MATCH((CUADRO!G$4&amp;$E16),'Hoja de Trabajo para listado'!$CD$151:$DC$151,0)),0)</f>
        <v>0</v>
      </c>
      <c r="H16" s="243">
        <f ca="1">+IFERROR(INDEX('Hoja de Trabajo para listado'!$A$155:$Z$1048576,MATCH($A16,'Hoja de Trabajo para listado'!$A$155:$A$1048576,0),MATCH((CUADRO!H$4&amp;$E16),'Hoja de Trabajo para listado'!$A$151:$Z$151,0)),0)+IFERROR(INDEX('Hoja de Trabajo para listado'!$AB$155:$BA$1048576,MATCH($A16,'Hoja de Trabajo para listado'!$AB$155:$AB$1048576,0),MATCH((CUADRO!H$4&amp;$E16),'Hoja de Trabajo para listado'!$AB$151:$BA$151,0)),0)+IFERROR(INDEX('Hoja de Trabajo para listado'!$BC$155:$CB$1048576,MATCH($A16,'Hoja de Trabajo para listado'!$BC$155:$BC$1048576,0),MATCH((CUADRO!H$4&amp;$E16),'Hoja de Trabajo para listado'!$BC$151:$CB$151,0)),0)+IFERROR(INDEX('Hoja de Trabajo para listado'!$DE$153:$DG$274,MATCH($A16,'Hoja de Trabajo para listado'!$DE$153:$DE$1048576,0),MATCH((CUADRO!H$4&amp;$E16),'Hoja de Trabajo para listado'!$DE$151:$DG$151,0)),0)+IFERROR(INDEX('Hoja de Trabajo para listado'!$CD$155:$DC$1048576,MATCH($A16,'Hoja de Trabajo para listado'!$CD$155:$CD$1048576,0),MATCH((CUADRO!H$4&amp;$E16),'Hoja de Trabajo para listado'!$CD$151:$DC$151,0)),0)</f>
        <v>1120</v>
      </c>
      <c r="I16" s="243">
        <f ca="1">+IFERROR(INDEX('Hoja de Trabajo para listado'!$A$155:$Z$1048576,MATCH($A16,'Hoja de Trabajo para listado'!$A$155:$A$1048576,0),MATCH((CUADRO!I$4&amp;$E16),'Hoja de Trabajo para listado'!$A$151:$Z$151,0)),0)+IFERROR(INDEX('Hoja de Trabajo para listado'!$AB$155:$BA$1048576,MATCH($A16,'Hoja de Trabajo para listado'!$AB$155:$AB$1048576,0),MATCH((CUADRO!I$4&amp;$E16),'Hoja de Trabajo para listado'!$AB$151:$BA$151,0)),0)+IFERROR(INDEX('Hoja de Trabajo para listado'!$BC$155:$CB$1048576,MATCH($A16,'Hoja de Trabajo para listado'!$BC$155:$BC$1048576,0),MATCH((CUADRO!I$4&amp;$E16),'Hoja de Trabajo para listado'!$BC$151:$CB$151,0)),0)+IFERROR(INDEX('Hoja de Trabajo para listado'!$DE$153:$DG$274,MATCH($A16,'Hoja de Trabajo para listado'!$DE$153:$DE$1048576,0),MATCH((CUADRO!I$4&amp;$E16),'Hoja de Trabajo para listado'!$DE$151:$DG$151,0)),0)+IFERROR(INDEX('Hoja de Trabajo para listado'!$CD$155:$DC$1048576,MATCH($A16,'Hoja de Trabajo para listado'!$CD$155:$CD$1048576,0),MATCH((CUADRO!I$4&amp;$E16),'Hoja de Trabajo para listado'!$CD$151:$DC$151,0)),0)</f>
        <v>13042.35</v>
      </c>
      <c r="J16" s="243">
        <f ca="1">+IFERROR(INDEX('Hoja de Trabajo para listado'!$A$155:$Z$1048576,MATCH($A16,'Hoja de Trabajo para listado'!$A$155:$A$1048576,0),MATCH((CUADRO!J$4&amp;$E16),'Hoja de Trabajo para listado'!$A$151:$Z$151,0)),0)+IFERROR(INDEX('Hoja de Trabajo para listado'!$AB$155:$BA$1048576,MATCH($A16,'Hoja de Trabajo para listado'!$AB$155:$AB$1048576,0),MATCH((CUADRO!J$4&amp;$E16),'Hoja de Trabajo para listado'!$AB$151:$BA$151,0)),0)+IFERROR(INDEX('Hoja de Trabajo para listado'!$BC$155:$CB$1048576,MATCH($A16,'Hoja de Trabajo para listado'!$BC$155:$BC$1048576,0),MATCH((CUADRO!J$4&amp;$E16),'Hoja de Trabajo para listado'!$BC$151:$CB$151,0)),0)+IFERROR(INDEX('Hoja de Trabajo para listado'!$DE$153:$DG$274,MATCH($A16,'Hoja de Trabajo para listado'!$DE$153:$DE$1048576,0),MATCH((CUADRO!J$4&amp;$E16),'Hoja de Trabajo para listado'!$DE$151:$DG$151,0)),0)+IFERROR(INDEX('Hoja de Trabajo para listado'!$CD$155:$DC$1048576,MATCH($A16,'Hoja de Trabajo para listado'!$CD$155:$CD$1048576,0),MATCH((CUADRO!J$4&amp;$E16),'Hoja de Trabajo para listado'!$CD$151:$DC$151,0)),0)</f>
        <v>10546544.09</v>
      </c>
      <c r="K16" s="243">
        <f ca="1">+IFERROR(INDEX('Hoja de Trabajo para listado'!$A$155:$Z$1048576,MATCH($A16,'Hoja de Trabajo para listado'!$A$155:$A$1048576,0),MATCH((CUADRO!K$4&amp;$E16),'Hoja de Trabajo para listado'!$A$151:$Z$151,0)),0)+IFERROR(INDEX('Hoja de Trabajo para listado'!$AB$155:$BA$1048576,MATCH($A16,'Hoja de Trabajo para listado'!$AB$155:$AB$1048576,0),MATCH((CUADRO!K$4&amp;$E16),'Hoja de Trabajo para listado'!$AB$151:$BA$151,0)),0)+IFERROR(INDEX('Hoja de Trabajo para listado'!$BC$155:$CB$1048576,MATCH($A16,'Hoja de Trabajo para listado'!$BC$155:$BC$1048576,0),MATCH((CUADRO!K$4&amp;$E16),'Hoja de Trabajo para listado'!$BC$151:$CB$151,0)),0)+IFERROR(INDEX('Hoja de Trabajo para listado'!$DE$153:$DG$274,MATCH($A16,'Hoja de Trabajo para listado'!$DE$153:$DE$1048576,0),MATCH((CUADRO!K$4&amp;$E16),'Hoja de Trabajo para listado'!$DE$151:$DG$151,0)),0)+IFERROR(INDEX('Hoja de Trabajo para listado'!$CD$155:$DC$1048576,MATCH($A16,'Hoja de Trabajo para listado'!$CD$155:$CD$1048576,0),MATCH((CUADRO!K$4&amp;$E16),'Hoja de Trabajo para listado'!$CD$151:$DC$151,0)),0)</f>
        <v>0</v>
      </c>
      <c r="L16" s="243">
        <f ca="1">+IFERROR(INDEX('Hoja de Trabajo para listado'!$A$155:$Z$1048576,MATCH($A16,'Hoja de Trabajo para listado'!$A$155:$A$1048576,0),MATCH((CUADRO!L$4&amp;$E16),'Hoja de Trabajo para listado'!$A$151:$Z$151,0)),0)+IFERROR(INDEX('Hoja de Trabajo para listado'!$AB$155:$BA$1048576,MATCH($A16,'Hoja de Trabajo para listado'!$AB$155:$AB$1048576,0),MATCH((CUADRO!L$4&amp;$E16),'Hoja de Trabajo para listado'!$AB$151:$BA$151,0)),0)+IFERROR(INDEX('Hoja de Trabajo para listado'!$BC$155:$CB$1048576,MATCH($A16,'Hoja de Trabajo para listado'!$BC$155:$BC$1048576,0),MATCH((CUADRO!L$4&amp;$E16),'Hoja de Trabajo para listado'!$BC$151:$CB$151,0)),0)+IFERROR(INDEX('Hoja de Trabajo para listado'!$DE$153:$DG$274,MATCH($A16,'Hoja de Trabajo para listado'!$DE$153:$DE$1048576,0),MATCH((CUADRO!L$4&amp;$E16),'Hoja de Trabajo para listado'!$DE$151:$DG$151,0)),0)+IFERROR(INDEX('Hoja de Trabajo para listado'!$CD$155:$DC$1048576,MATCH($A16,'Hoja de Trabajo para listado'!$CD$155:$CD$1048576,0),MATCH((CUADRO!L$4&amp;$E16),'Hoja de Trabajo para listado'!$CD$151:$DC$151,0)),0)</f>
        <v>0</v>
      </c>
      <c r="M16" s="243">
        <f ca="1">+IFERROR(INDEX('Hoja de Trabajo para listado'!$A$155:$Z$1048576,MATCH($A16,'Hoja de Trabajo para listado'!$A$155:$A$1048576,0),MATCH((CUADRO!M$4&amp;$E16),'Hoja de Trabajo para listado'!$A$151:$Z$151,0)),0)+IFERROR(INDEX('Hoja de Trabajo para listado'!$AB$155:$BA$1048576,MATCH($A16,'Hoja de Trabajo para listado'!$AB$155:$AB$1048576,0),MATCH((CUADRO!M$4&amp;$E16),'Hoja de Trabajo para listado'!$AB$151:$BA$151,0)),0)+IFERROR(INDEX('Hoja de Trabajo para listado'!$BC$155:$CB$1048576,MATCH($A16,'Hoja de Trabajo para listado'!$BC$155:$BC$1048576,0),MATCH((CUADRO!M$4&amp;$E16),'Hoja de Trabajo para listado'!$BC$151:$CB$151,0)),0)+IFERROR(INDEX('Hoja de Trabajo para listado'!$DE$153:$DG$274,MATCH($A16,'Hoja de Trabajo para listado'!$DE$153:$DE$1048576,0),MATCH((CUADRO!M$4&amp;$E16),'Hoja de Trabajo para listado'!$DE$151:$DG$151,0)),0)+IFERROR(INDEX('Hoja de Trabajo para listado'!$CD$155:$DC$1048576,MATCH($A16,'Hoja de Trabajo para listado'!$CD$155:$CD$1048576,0),MATCH((CUADRO!M$4&amp;$E16),'Hoja de Trabajo para listado'!$CD$151:$DC$151,0)),0)</f>
        <v>0</v>
      </c>
      <c r="N16" s="243">
        <f ca="1">+IFERROR(INDEX('Hoja de Trabajo para listado'!$A$155:$Z$1048576,MATCH($A16,'Hoja de Trabajo para listado'!$A$155:$A$1048576,0),MATCH((CUADRO!N$4&amp;$E16),'Hoja de Trabajo para listado'!$A$151:$Z$151,0)),0)+IFERROR(INDEX('Hoja de Trabajo para listado'!$AB$155:$BA$1048576,MATCH($A16,'Hoja de Trabajo para listado'!$AB$155:$AB$1048576,0),MATCH((CUADRO!N$4&amp;$E16),'Hoja de Trabajo para listado'!$AB$151:$BA$151,0)),0)+IFERROR(INDEX('Hoja de Trabajo para listado'!$BC$155:$CB$1048576,MATCH($A16,'Hoja de Trabajo para listado'!$BC$155:$BC$1048576,0),MATCH((CUADRO!N$4&amp;$E16),'Hoja de Trabajo para listado'!$BC$151:$CB$151,0)),0)+IFERROR(INDEX('Hoja de Trabajo para listado'!$DE$153:$DG$274,MATCH($A16,'Hoja de Trabajo para listado'!$DE$153:$DE$1048576,0),MATCH((CUADRO!N$4&amp;$E16),'Hoja de Trabajo para listado'!$DE$151:$DG$151,0)),0)+IFERROR(INDEX('Hoja de Trabajo para listado'!$CD$155:$DC$1048576,MATCH($A16,'Hoja de Trabajo para listado'!$CD$155:$CD$1048576,0),MATCH((CUADRO!N$4&amp;$E16),'Hoja de Trabajo para listado'!$CD$151:$DC$151,0)),0)</f>
        <v>0</v>
      </c>
      <c r="O16" s="243">
        <f ca="1">+IFERROR(INDEX('Hoja de Trabajo para listado'!$A$155:$Z$1048576,MATCH($A16,'Hoja de Trabajo para listado'!$A$155:$A$1048576,0),MATCH((CUADRO!O$4&amp;$E16),'Hoja de Trabajo para listado'!$A$151:$Z$151,0)),0)+IFERROR(INDEX('Hoja de Trabajo para listado'!$AB$155:$BA$1048576,MATCH($A16,'Hoja de Trabajo para listado'!$AB$155:$AB$1048576,0),MATCH((CUADRO!O$4&amp;$E16),'Hoja de Trabajo para listado'!$AB$151:$BA$151,0)),0)+IFERROR(INDEX('Hoja de Trabajo para listado'!$BC$155:$CB$1048576,MATCH($A16,'Hoja de Trabajo para listado'!$BC$155:$BC$1048576,0),MATCH((CUADRO!O$4&amp;$E16),'Hoja de Trabajo para listado'!$BC$151:$CB$151,0)),0)+IFERROR(INDEX('Hoja de Trabajo para listado'!$DE$153:$DG$274,MATCH($A16,'Hoja de Trabajo para listado'!$DE$153:$DE$1048576,0),MATCH((CUADRO!O$4&amp;$E16),'Hoja de Trabajo para listado'!$DE$151:$DG$151,0)),0)+IFERROR(INDEX('Hoja de Trabajo para listado'!$CD$155:$DC$1048576,MATCH($A16,'Hoja de Trabajo para listado'!$CD$155:$CD$1048576,0),MATCH((CUADRO!O$4&amp;$E16),'Hoja de Trabajo para listado'!$CD$151:$DC$151,0)),0)</f>
        <v>0</v>
      </c>
      <c r="P16" s="243">
        <f ca="1">+IFERROR(INDEX('Hoja de Trabajo para listado'!$A$155:$Z$1048576,MATCH($A16,'Hoja de Trabajo para listado'!$A$155:$A$1048576,0),MATCH((CUADRO!P$4&amp;$E16),'Hoja de Trabajo para listado'!$A$151:$Z$151,0)),0)+IFERROR(INDEX('Hoja de Trabajo para listado'!$AB$155:$BA$1048576,MATCH($A16,'Hoja de Trabajo para listado'!$AB$155:$AB$1048576,0),MATCH((CUADRO!P$4&amp;$E16),'Hoja de Trabajo para listado'!$AB$151:$BA$151,0)),0)+IFERROR(INDEX('Hoja de Trabajo para listado'!$BC$155:$CB$1048576,MATCH($A16,'Hoja de Trabajo para listado'!$BC$155:$BC$1048576,0),MATCH((CUADRO!P$4&amp;$E16),'Hoja de Trabajo para listado'!$BC$151:$CB$151,0)),0)+IFERROR(INDEX('Hoja de Trabajo para listado'!$DE$153:$DG$274,MATCH($A16,'Hoja de Trabajo para listado'!$DE$153:$DE$1048576,0),MATCH((CUADRO!P$4&amp;$E16),'Hoja de Trabajo para listado'!$DE$151:$DG$151,0)),0)+IFERROR(INDEX('Hoja de Trabajo para listado'!$CD$155:$DC$1048576,MATCH($A16,'Hoja de Trabajo para listado'!$CD$155:$CD$1048576,0),MATCH((CUADRO!P$4&amp;$E16),'Hoja de Trabajo para listado'!$CD$151:$DC$151,0)),0)</f>
        <v>0</v>
      </c>
      <c r="Q16" s="243">
        <f ca="1">+IFERROR(INDEX('Hoja de Trabajo para listado'!$A$155:$Z$1048576,MATCH($A16,'Hoja de Trabajo para listado'!$A$155:$A$1048576,0),MATCH((CUADRO!Q$4&amp;$E16),'Hoja de Trabajo para listado'!$A$151:$Z$151,0)),0)+IFERROR(INDEX('Hoja de Trabajo para listado'!$AB$155:$BA$1048576,MATCH($A16,'Hoja de Trabajo para listado'!$AB$155:$AB$1048576,0),MATCH((CUADRO!Q$4&amp;$E16),'Hoja de Trabajo para listado'!$AB$151:$BA$151,0)),0)+IFERROR(INDEX('Hoja de Trabajo para listado'!$BC$155:$CB$1048576,MATCH($A16,'Hoja de Trabajo para listado'!$BC$155:$BC$1048576,0),MATCH((CUADRO!Q$4&amp;$E16),'Hoja de Trabajo para listado'!$BC$151:$CB$151,0)),0)+IFERROR(INDEX('Hoja de Trabajo para listado'!$DE$153:$DG$274,MATCH($A16,'Hoja de Trabajo para listado'!$DE$153:$DE$1048576,0),MATCH((CUADRO!Q$4&amp;$E16),'Hoja de Trabajo para listado'!$DE$151:$DG$151,0)),0)+IFERROR(INDEX('Hoja de Trabajo para listado'!$CD$155:$DC$1048576,MATCH($A16,'Hoja de Trabajo para listado'!$CD$155:$CD$1048576,0),MATCH((CUADRO!Q$4&amp;$E16),'Hoja de Trabajo para listado'!$CD$151:$DC$151,0)),0)</f>
        <v>0</v>
      </c>
      <c r="R16" s="243">
        <f t="shared" ca="1" si="0"/>
        <v>10560706.439999999</v>
      </c>
      <c r="S16" s="243">
        <f ca="1">+R15+R16</f>
        <v>10561694.369999999</v>
      </c>
      <c r="T16" s="243">
        <f ca="1">+S16</f>
        <v>10561694.369999999</v>
      </c>
      <c r="U16" s="242">
        <f t="shared" si="1"/>
        <v>2</v>
      </c>
    </row>
    <row r="17" spans="1:21" ht="15" customHeight="1">
      <c r="A17" s="354">
        <v>25</v>
      </c>
      <c r="B17" s="381">
        <f>+A17</f>
        <v>25</v>
      </c>
      <c r="C17" s="245" t="str">
        <f>+VLOOKUP(A17,bd_lista!$A$3:$C$592,3,FALSE)</f>
        <v>Ministerio de la Presidencia</v>
      </c>
      <c r="D17" s="383" t="str">
        <f>+C17</f>
        <v>Ministerio de la Presidencia</v>
      </c>
      <c r="E17" s="245" t="s">
        <v>683</v>
      </c>
      <c r="F17" s="241">
        <f ca="1">+IFERROR(INDEX('Hoja de Trabajo para listado'!$A$155:$Z$1048576,MATCH($A17,'Hoja de Trabajo para listado'!$A$155:$A$1048576,0),MATCH((CUADRO!F$4&amp;$E17),'Hoja de Trabajo para listado'!$A$151:$Z$151,0)),0)+IFERROR(INDEX('Hoja de Trabajo para listado'!$AB$155:$BA$1048576,MATCH($A17,'Hoja de Trabajo para listado'!$AB$155:$AB$1048576,0),MATCH((CUADRO!F$4&amp;$E17),'Hoja de Trabajo para listado'!$AB$151:$BA$151,0)),0)+IFERROR(INDEX('Hoja de Trabajo para listado'!$BC$155:$CB$1048576,MATCH($A17,'Hoja de Trabajo para listado'!$BC$155:$BC$1048576,0),MATCH((CUADRO!F$4&amp;$E17),'Hoja de Trabajo para listado'!$BC$151:$CB$151,0)),0)+IFERROR(INDEX('Hoja de Trabajo para listado'!$DE$153:$DG$274,MATCH($A17,'Hoja de Trabajo para listado'!$DE$153:$DE$1048576,0),MATCH((CUADRO!F$4&amp;$E17),'Hoja de Trabajo para listado'!$DE$151:$DG$151,0)),0)+IFERROR(INDEX('Hoja de Trabajo para listado'!$CD$155:$DC$1048576,MATCH($A17,'Hoja de Trabajo para listado'!$CD$155:$CD$1048576,0),MATCH((CUADRO!F$4&amp;$E17),'Hoja de Trabajo para listado'!$CD$151:$DC$151,0)),0)</f>
        <v>0</v>
      </c>
      <c r="G17" s="241">
        <f ca="1">+IFERROR(INDEX('Hoja de Trabajo para listado'!$A$155:$Z$1048576,MATCH($A17,'Hoja de Trabajo para listado'!$A$155:$A$1048576,0),MATCH((CUADRO!G$4&amp;$E17),'Hoja de Trabajo para listado'!$A$151:$Z$151,0)),0)+IFERROR(INDEX('Hoja de Trabajo para listado'!$AB$155:$BA$1048576,MATCH($A17,'Hoja de Trabajo para listado'!$AB$155:$AB$1048576,0),MATCH((CUADRO!G$4&amp;$E17),'Hoja de Trabajo para listado'!$AB$151:$BA$151,0)),0)+IFERROR(INDEX('Hoja de Trabajo para listado'!$BC$155:$CB$1048576,MATCH($A17,'Hoja de Trabajo para listado'!$BC$155:$BC$1048576,0),MATCH((CUADRO!G$4&amp;$E17),'Hoja de Trabajo para listado'!$BC$151:$CB$151,0)),0)+IFERROR(INDEX('Hoja de Trabajo para listado'!$DE$153:$DG$274,MATCH($A17,'Hoja de Trabajo para listado'!$DE$153:$DE$1048576,0),MATCH((CUADRO!G$4&amp;$E17),'Hoja de Trabajo para listado'!$DE$151:$DG$151,0)),0)+IFERROR(INDEX('Hoja de Trabajo para listado'!$CD$155:$DC$1048576,MATCH($A17,'Hoja de Trabajo para listado'!$CD$155:$CD$1048576,0),MATCH((CUADRO!G$4&amp;$E17),'Hoja de Trabajo para listado'!$CD$151:$DC$151,0)),0)</f>
        <v>0</v>
      </c>
      <c r="H17" s="241">
        <f ca="1">+IFERROR(INDEX('Hoja de Trabajo para listado'!$A$155:$Z$1048576,MATCH($A17,'Hoja de Trabajo para listado'!$A$155:$A$1048576,0),MATCH((CUADRO!H$4&amp;$E17),'Hoja de Trabajo para listado'!$A$151:$Z$151,0)),0)+IFERROR(INDEX('Hoja de Trabajo para listado'!$AB$155:$BA$1048576,MATCH($A17,'Hoja de Trabajo para listado'!$AB$155:$AB$1048576,0),MATCH((CUADRO!H$4&amp;$E17),'Hoja de Trabajo para listado'!$AB$151:$BA$151,0)),0)+IFERROR(INDEX('Hoja de Trabajo para listado'!$BC$155:$CB$1048576,MATCH($A17,'Hoja de Trabajo para listado'!$BC$155:$BC$1048576,0),MATCH((CUADRO!H$4&amp;$E17),'Hoja de Trabajo para listado'!$BC$151:$CB$151,0)),0)+IFERROR(INDEX('Hoja de Trabajo para listado'!$DE$153:$DG$274,MATCH($A17,'Hoja de Trabajo para listado'!$DE$153:$DE$1048576,0),MATCH((CUADRO!H$4&amp;$E17),'Hoja de Trabajo para listado'!$DE$151:$DG$151,0)),0)+IFERROR(INDEX('Hoja de Trabajo para listado'!$CD$155:$DC$1048576,MATCH($A17,'Hoja de Trabajo para listado'!$CD$155:$CD$1048576,0),MATCH((CUADRO!H$4&amp;$E17),'Hoja de Trabajo para listado'!$CD$151:$DC$151,0)),0)</f>
        <v>0</v>
      </c>
      <c r="I17" s="241">
        <f ca="1">+IFERROR(INDEX('Hoja de Trabajo para listado'!$A$155:$Z$1048576,MATCH($A17,'Hoja de Trabajo para listado'!$A$155:$A$1048576,0),MATCH((CUADRO!I$4&amp;$E17),'Hoja de Trabajo para listado'!$A$151:$Z$151,0)),0)+IFERROR(INDEX('Hoja de Trabajo para listado'!$AB$155:$BA$1048576,MATCH($A17,'Hoja de Trabajo para listado'!$AB$155:$AB$1048576,0),MATCH((CUADRO!I$4&amp;$E17),'Hoja de Trabajo para listado'!$AB$151:$BA$151,0)),0)+IFERROR(INDEX('Hoja de Trabajo para listado'!$BC$155:$CB$1048576,MATCH($A17,'Hoja de Trabajo para listado'!$BC$155:$BC$1048576,0),MATCH((CUADRO!I$4&amp;$E17),'Hoja de Trabajo para listado'!$BC$151:$CB$151,0)),0)+IFERROR(INDEX('Hoja de Trabajo para listado'!$DE$153:$DG$274,MATCH($A17,'Hoja de Trabajo para listado'!$DE$153:$DE$1048576,0),MATCH((CUADRO!I$4&amp;$E17),'Hoja de Trabajo para listado'!$DE$151:$DG$151,0)),0)+IFERROR(INDEX('Hoja de Trabajo para listado'!$CD$155:$DC$1048576,MATCH($A17,'Hoja de Trabajo para listado'!$CD$155:$CD$1048576,0),MATCH((CUADRO!I$4&amp;$E17),'Hoja de Trabajo para listado'!$CD$151:$DC$151,0)),0)</f>
        <v>0</v>
      </c>
      <c r="J17" s="241">
        <f ca="1">+IFERROR(INDEX('Hoja de Trabajo para listado'!$A$155:$Z$1048576,MATCH($A17,'Hoja de Trabajo para listado'!$A$155:$A$1048576,0),MATCH((CUADRO!J$4&amp;$E17),'Hoja de Trabajo para listado'!$A$151:$Z$151,0)),0)+IFERROR(INDEX('Hoja de Trabajo para listado'!$AB$155:$BA$1048576,MATCH($A17,'Hoja de Trabajo para listado'!$AB$155:$AB$1048576,0),MATCH((CUADRO!J$4&amp;$E17),'Hoja de Trabajo para listado'!$AB$151:$BA$151,0)),0)+IFERROR(INDEX('Hoja de Trabajo para listado'!$BC$155:$CB$1048576,MATCH($A17,'Hoja de Trabajo para listado'!$BC$155:$BC$1048576,0),MATCH((CUADRO!J$4&amp;$E17),'Hoja de Trabajo para listado'!$BC$151:$CB$151,0)),0)+IFERROR(INDEX('Hoja de Trabajo para listado'!$DE$153:$DG$274,MATCH($A17,'Hoja de Trabajo para listado'!$DE$153:$DE$1048576,0),MATCH((CUADRO!J$4&amp;$E17),'Hoja de Trabajo para listado'!$DE$151:$DG$151,0)),0)+IFERROR(INDEX('Hoja de Trabajo para listado'!$CD$155:$DC$1048576,MATCH($A17,'Hoja de Trabajo para listado'!$CD$155:$CD$1048576,0),MATCH((CUADRO!J$4&amp;$E17),'Hoja de Trabajo para listado'!$CD$151:$DC$151,0)),0)</f>
        <v>0</v>
      </c>
      <c r="K17" s="241">
        <f ca="1">+IFERROR(INDEX('Hoja de Trabajo para listado'!$A$155:$Z$1048576,MATCH($A17,'Hoja de Trabajo para listado'!$A$155:$A$1048576,0),MATCH((CUADRO!K$4&amp;$E17),'Hoja de Trabajo para listado'!$A$151:$Z$151,0)),0)+IFERROR(INDEX('Hoja de Trabajo para listado'!$AB$155:$BA$1048576,MATCH($A17,'Hoja de Trabajo para listado'!$AB$155:$AB$1048576,0),MATCH((CUADRO!K$4&amp;$E17),'Hoja de Trabajo para listado'!$AB$151:$BA$151,0)),0)+IFERROR(INDEX('Hoja de Trabajo para listado'!$BC$155:$CB$1048576,MATCH($A17,'Hoja de Trabajo para listado'!$BC$155:$BC$1048576,0),MATCH((CUADRO!K$4&amp;$E17),'Hoja de Trabajo para listado'!$BC$151:$CB$151,0)),0)+IFERROR(INDEX('Hoja de Trabajo para listado'!$DE$153:$DG$274,MATCH($A17,'Hoja de Trabajo para listado'!$DE$153:$DE$1048576,0),MATCH((CUADRO!K$4&amp;$E17),'Hoja de Trabajo para listado'!$DE$151:$DG$151,0)),0)+IFERROR(INDEX('Hoja de Trabajo para listado'!$CD$155:$DC$1048576,MATCH($A17,'Hoja de Trabajo para listado'!$CD$155:$CD$1048576,0),MATCH((CUADRO!K$4&amp;$E17),'Hoja de Trabajo para listado'!$CD$151:$DC$151,0)),0)</f>
        <v>0</v>
      </c>
      <c r="L17" s="241">
        <f ca="1">+IFERROR(INDEX('Hoja de Trabajo para listado'!$A$155:$Z$1048576,MATCH($A17,'Hoja de Trabajo para listado'!$A$155:$A$1048576,0),MATCH((CUADRO!L$4&amp;$E17),'Hoja de Trabajo para listado'!$A$151:$Z$151,0)),0)+IFERROR(INDEX('Hoja de Trabajo para listado'!$AB$155:$BA$1048576,MATCH($A17,'Hoja de Trabajo para listado'!$AB$155:$AB$1048576,0),MATCH((CUADRO!L$4&amp;$E17),'Hoja de Trabajo para listado'!$AB$151:$BA$151,0)),0)+IFERROR(INDEX('Hoja de Trabajo para listado'!$BC$155:$CB$1048576,MATCH($A17,'Hoja de Trabajo para listado'!$BC$155:$BC$1048576,0),MATCH((CUADRO!L$4&amp;$E17),'Hoja de Trabajo para listado'!$BC$151:$CB$151,0)),0)+IFERROR(INDEX('Hoja de Trabajo para listado'!$DE$153:$DG$274,MATCH($A17,'Hoja de Trabajo para listado'!$DE$153:$DE$1048576,0),MATCH((CUADRO!L$4&amp;$E17),'Hoja de Trabajo para listado'!$DE$151:$DG$151,0)),0)+IFERROR(INDEX('Hoja de Trabajo para listado'!$CD$155:$DC$1048576,MATCH($A17,'Hoja de Trabajo para listado'!$CD$155:$CD$1048576,0),MATCH((CUADRO!L$4&amp;$E17),'Hoja de Trabajo para listado'!$CD$151:$DC$151,0)),0)</f>
        <v>0</v>
      </c>
      <c r="M17" s="241">
        <f ca="1">+IFERROR(INDEX('Hoja de Trabajo para listado'!$A$155:$Z$1048576,MATCH($A17,'Hoja de Trabajo para listado'!$A$155:$A$1048576,0),MATCH((CUADRO!M$4&amp;$E17),'Hoja de Trabajo para listado'!$A$151:$Z$151,0)),0)+IFERROR(INDEX('Hoja de Trabajo para listado'!$AB$155:$BA$1048576,MATCH($A17,'Hoja de Trabajo para listado'!$AB$155:$AB$1048576,0),MATCH((CUADRO!M$4&amp;$E17),'Hoja de Trabajo para listado'!$AB$151:$BA$151,0)),0)+IFERROR(INDEX('Hoja de Trabajo para listado'!$BC$155:$CB$1048576,MATCH($A17,'Hoja de Trabajo para listado'!$BC$155:$BC$1048576,0),MATCH((CUADRO!M$4&amp;$E17),'Hoja de Trabajo para listado'!$BC$151:$CB$151,0)),0)+IFERROR(INDEX('Hoja de Trabajo para listado'!$DE$153:$DG$274,MATCH($A17,'Hoja de Trabajo para listado'!$DE$153:$DE$1048576,0),MATCH((CUADRO!M$4&amp;$E17),'Hoja de Trabajo para listado'!$DE$151:$DG$151,0)),0)+IFERROR(INDEX('Hoja de Trabajo para listado'!$CD$155:$DC$1048576,MATCH($A17,'Hoja de Trabajo para listado'!$CD$155:$CD$1048576,0),MATCH((CUADRO!M$4&amp;$E17),'Hoja de Trabajo para listado'!$CD$151:$DC$151,0)),0)</f>
        <v>0</v>
      </c>
      <c r="N17" s="241">
        <f ca="1">+IFERROR(INDEX('Hoja de Trabajo para listado'!$A$155:$Z$1048576,MATCH($A17,'Hoja de Trabajo para listado'!$A$155:$A$1048576,0),MATCH((CUADRO!N$4&amp;$E17),'Hoja de Trabajo para listado'!$A$151:$Z$151,0)),0)+IFERROR(INDEX('Hoja de Trabajo para listado'!$AB$155:$BA$1048576,MATCH($A17,'Hoja de Trabajo para listado'!$AB$155:$AB$1048576,0),MATCH((CUADRO!N$4&amp;$E17),'Hoja de Trabajo para listado'!$AB$151:$BA$151,0)),0)+IFERROR(INDEX('Hoja de Trabajo para listado'!$BC$155:$CB$1048576,MATCH($A17,'Hoja de Trabajo para listado'!$BC$155:$BC$1048576,0),MATCH((CUADRO!N$4&amp;$E17),'Hoja de Trabajo para listado'!$BC$151:$CB$151,0)),0)+IFERROR(INDEX('Hoja de Trabajo para listado'!$DE$153:$DG$274,MATCH($A17,'Hoja de Trabajo para listado'!$DE$153:$DE$1048576,0),MATCH((CUADRO!N$4&amp;$E17),'Hoja de Trabajo para listado'!$DE$151:$DG$151,0)),0)+IFERROR(INDEX('Hoja de Trabajo para listado'!$CD$155:$DC$1048576,MATCH($A17,'Hoja de Trabajo para listado'!$CD$155:$CD$1048576,0),MATCH((CUADRO!N$4&amp;$E17),'Hoja de Trabajo para listado'!$CD$151:$DC$151,0)),0)</f>
        <v>0</v>
      </c>
      <c r="O17" s="241">
        <f ca="1">+IFERROR(INDEX('Hoja de Trabajo para listado'!$A$155:$Z$1048576,MATCH($A17,'Hoja de Trabajo para listado'!$A$155:$A$1048576,0),MATCH((CUADRO!O$4&amp;$E17),'Hoja de Trabajo para listado'!$A$151:$Z$151,0)),0)+IFERROR(INDEX('Hoja de Trabajo para listado'!$AB$155:$BA$1048576,MATCH($A17,'Hoja de Trabajo para listado'!$AB$155:$AB$1048576,0),MATCH((CUADRO!O$4&amp;$E17),'Hoja de Trabajo para listado'!$AB$151:$BA$151,0)),0)+IFERROR(INDEX('Hoja de Trabajo para listado'!$BC$155:$CB$1048576,MATCH($A17,'Hoja de Trabajo para listado'!$BC$155:$BC$1048576,0),MATCH((CUADRO!O$4&amp;$E17),'Hoja de Trabajo para listado'!$BC$151:$CB$151,0)),0)+IFERROR(INDEX('Hoja de Trabajo para listado'!$DE$153:$DG$274,MATCH($A17,'Hoja de Trabajo para listado'!$DE$153:$DE$1048576,0),MATCH((CUADRO!O$4&amp;$E17),'Hoja de Trabajo para listado'!$DE$151:$DG$151,0)),0)+IFERROR(INDEX('Hoja de Trabajo para listado'!$CD$155:$DC$1048576,MATCH($A17,'Hoja de Trabajo para listado'!$CD$155:$CD$1048576,0),MATCH((CUADRO!O$4&amp;$E17),'Hoja de Trabajo para listado'!$CD$151:$DC$151,0)),0)</f>
        <v>0</v>
      </c>
      <c r="P17" s="241">
        <f ca="1">+IFERROR(INDEX('Hoja de Trabajo para listado'!$A$155:$Z$1048576,MATCH($A17,'Hoja de Trabajo para listado'!$A$155:$A$1048576,0),MATCH((CUADRO!P$4&amp;$E17),'Hoja de Trabajo para listado'!$A$151:$Z$151,0)),0)+IFERROR(INDEX('Hoja de Trabajo para listado'!$AB$155:$BA$1048576,MATCH($A17,'Hoja de Trabajo para listado'!$AB$155:$AB$1048576,0),MATCH((CUADRO!P$4&amp;$E17),'Hoja de Trabajo para listado'!$AB$151:$BA$151,0)),0)+IFERROR(INDEX('Hoja de Trabajo para listado'!$BC$155:$CB$1048576,MATCH($A17,'Hoja de Trabajo para listado'!$BC$155:$BC$1048576,0),MATCH((CUADRO!P$4&amp;$E17),'Hoja de Trabajo para listado'!$BC$151:$CB$151,0)),0)+IFERROR(INDEX('Hoja de Trabajo para listado'!$DE$153:$DG$274,MATCH($A17,'Hoja de Trabajo para listado'!$DE$153:$DE$1048576,0),MATCH((CUADRO!P$4&amp;$E17),'Hoja de Trabajo para listado'!$DE$151:$DG$151,0)),0)+IFERROR(INDEX('Hoja de Trabajo para listado'!$CD$155:$DC$1048576,MATCH($A17,'Hoja de Trabajo para listado'!$CD$155:$CD$1048576,0),MATCH((CUADRO!P$4&amp;$E17),'Hoja de Trabajo para listado'!$CD$151:$DC$151,0)),0)</f>
        <v>0</v>
      </c>
      <c r="Q17" s="241">
        <f ca="1">+IFERROR(INDEX('Hoja de Trabajo para listado'!$A$155:$Z$1048576,MATCH($A17,'Hoja de Trabajo para listado'!$A$155:$A$1048576,0),MATCH((CUADRO!Q$4&amp;$E17),'Hoja de Trabajo para listado'!$A$151:$Z$151,0)),0)+IFERROR(INDEX('Hoja de Trabajo para listado'!$AB$155:$BA$1048576,MATCH($A17,'Hoja de Trabajo para listado'!$AB$155:$AB$1048576,0),MATCH((CUADRO!Q$4&amp;$E17),'Hoja de Trabajo para listado'!$AB$151:$BA$151,0)),0)+IFERROR(INDEX('Hoja de Trabajo para listado'!$BC$155:$CB$1048576,MATCH($A17,'Hoja de Trabajo para listado'!$BC$155:$BC$1048576,0),MATCH((CUADRO!Q$4&amp;$E17),'Hoja de Trabajo para listado'!$BC$151:$CB$151,0)),0)+IFERROR(INDEX('Hoja de Trabajo para listado'!$DE$153:$DG$274,MATCH($A17,'Hoja de Trabajo para listado'!$DE$153:$DE$1048576,0),MATCH((CUADRO!Q$4&amp;$E17),'Hoja de Trabajo para listado'!$DE$151:$DG$151,0)),0)+IFERROR(INDEX('Hoja de Trabajo para listado'!$CD$155:$DC$1048576,MATCH($A17,'Hoja de Trabajo para listado'!$CD$155:$CD$1048576,0),MATCH((CUADRO!Q$4&amp;$E17),'Hoja de Trabajo para listado'!$CD$151:$DC$151,0)),0)</f>
        <v>0</v>
      </c>
      <c r="R17" s="241">
        <f t="shared" ca="1" si="0"/>
        <v>0</v>
      </c>
      <c r="S17" s="241"/>
      <c r="T17" s="241">
        <f ca="1">+T18</f>
        <v>6159667.6500000004</v>
      </c>
      <c r="U17" s="240">
        <f t="shared" si="1"/>
        <v>1</v>
      </c>
    </row>
    <row r="18" spans="1:21" ht="15" customHeight="1">
      <c r="A18" s="353">
        <v>25</v>
      </c>
      <c r="B18" s="382"/>
      <c r="C18" s="305" t="str">
        <f>+VLOOKUP(A18,bd_lista!$A$3:$C$592,3,FALSE)</f>
        <v>Ministerio de la Presidencia</v>
      </c>
      <c r="D18" s="384"/>
      <c r="E18" s="305" t="s">
        <v>684</v>
      </c>
      <c r="F18" s="243">
        <f ca="1">+IFERROR(INDEX('Hoja de Trabajo para listado'!$A$155:$Z$1048576,MATCH($A18,'Hoja de Trabajo para listado'!$A$155:$A$1048576,0),MATCH((CUADRO!F$4&amp;$E18),'Hoja de Trabajo para listado'!$A$151:$Z$151,0)),0)+IFERROR(INDEX('Hoja de Trabajo para listado'!$AB$155:$BA$1048576,MATCH($A18,'Hoja de Trabajo para listado'!$AB$155:$AB$1048576,0),MATCH((CUADRO!F$4&amp;$E18),'Hoja de Trabajo para listado'!$AB$151:$BA$151,0)),0)+IFERROR(INDEX('Hoja de Trabajo para listado'!$BC$155:$CB$1048576,MATCH($A18,'Hoja de Trabajo para listado'!$BC$155:$BC$1048576,0),MATCH((CUADRO!F$4&amp;$E18),'Hoja de Trabajo para listado'!$BC$151:$CB$151,0)),0)+IFERROR(INDEX('Hoja de Trabajo para listado'!$DE$153:$DG$274,MATCH($A18,'Hoja de Trabajo para listado'!$DE$153:$DE$1048576,0),MATCH((CUADRO!F$4&amp;$E18),'Hoja de Trabajo para listado'!$DE$151:$DG$151,0)),0)+IFERROR(INDEX('Hoja de Trabajo para listado'!$CD$155:$DC$1048576,MATCH($A18,'Hoja de Trabajo para listado'!$CD$155:$CD$1048576,0),MATCH((CUADRO!F$4&amp;$E18),'Hoja de Trabajo para listado'!$CD$151:$DC$151,0)),0)</f>
        <v>0</v>
      </c>
      <c r="G18" s="243">
        <f ca="1">+IFERROR(INDEX('Hoja de Trabajo para listado'!$A$155:$Z$1048576,MATCH($A18,'Hoja de Trabajo para listado'!$A$155:$A$1048576,0),MATCH((CUADRO!G$4&amp;$E18),'Hoja de Trabajo para listado'!$A$151:$Z$151,0)),0)+IFERROR(INDEX('Hoja de Trabajo para listado'!$AB$155:$BA$1048576,MATCH($A18,'Hoja de Trabajo para listado'!$AB$155:$AB$1048576,0),MATCH((CUADRO!G$4&amp;$E18),'Hoja de Trabajo para listado'!$AB$151:$BA$151,0)),0)+IFERROR(INDEX('Hoja de Trabajo para listado'!$BC$155:$CB$1048576,MATCH($A18,'Hoja de Trabajo para listado'!$BC$155:$BC$1048576,0),MATCH((CUADRO!G$4&amp;$E18),'Hoja de Trabajo para listado'!$BC$151:$CB$151,0)),0)+IFERROR(INDEX('Hoja de Trabajo para listado'!$DE$153:$DG$274,MATCH($A18,'Hoja de Trabajo para listado'!$DE$153:$DE$1048576,0),MATCH((CUADRO!G$4&amp;$E18),'Hoja de Trabajo para listado'!$DE$151:$DG$151,0)),0)+IFERROR(INDEX('Hoja de Trabajo para listado'!$CD$155:$DC$1048576,MATCH($A18,'Hoja de Trabajo para listado'!$CD$155:$CD$1048576,0),MATCH((CUADRO!G$4&amp;$E18),'Hoja de Trabajo para listado'!$CD$151:$DC$151,0)),0)</f>
        <v>0</v>
      </c>
      <c r="H18" s="243">
        <f ca="1">+IFERROR(INDEX('Hoja de Trabajo para listado'!$A$155:$Z$1048576,MATCH($A18,'Hoja de Trabajo para listado'!$A$155:$A$1048576,0),MATCH((CUADRO!H$4&amp;$E18),'Hoja de Trabajo para listado'!$A$151:$Z$151,0)),0)+IFERROR(INDEX('Hoja de Trabajo para listado'!$AB$155:$BA$1048576,MATCH($A18,'Hoja de Trabajo para listado'!$AB$155:$AB$1048576,0),MATCH((CUADRO!H$4&amp;$E18),'Hoja de Trabajo para listado'!$AB$151:$BA$151,0)),0)+IFERROR(INDEX('Hoja de Trabajo para listado'!$BC$155:$CB$1048576,MATCH($A18,'Hoja de Trabajo para listado'!$BC$155:$BC$1048576,0),MATCH((CUADRO!H$4&amp;$E18),'Hoja de Trabajo para listado'!$BC$151:$CB$151,0)),0)+IFERROR(INDEX('Hoja de Trabajo para listado'!$DE$153:$DG$274,MATCH($A18,'Hoja de Trabajo para listado'!$DE$153:$DE$1048576,0),MATCH((CUADRO!H$4&amp;$E18),'Hoja de Trabajo para listado'!$DE$151:$DG$151,0)),0)+IFERROR(INDEX('Hoja de Trabajo para listado'!$CD$155:$DC$1048576,MATCH($A18,'Hoja de Trabajo para listado'!$CD$155:$CD$1048576,0),MATCH((CUADRO!H$4&amp;$E18),'Hoja de Trabajo para listado'!$CD$151:$DC$151,0)),0)</f>
        <v>60330</v>
      </c>
      <c r="I18" s="243">
        <f ca="1">+IFERROR(INDEX('Hoja de Trabajo para listado'!$A$155:$Z$1048576,MATCH($A18,'Hoja de Trabajo para listado'!$A$155:$A$1048576,0),MATCH((CUADRO!I$4&amp;$E18),'Hoja de Trabajo para listado'!$A$151:$Z$151,0)),0)+IFERROR(INDEX('Hoja de Trabajo para listado'!$AB$155:$BA$1048576,MATCH($A18,'Hoja de Trabajo para listado'!$AB$155:$AB$1048576,0),MATCH((CUADRO!I$4&amp;$E18),'Hoja de Trabajo para listado'!$AB$151:$BA$151,0)),0)+IFERROR(INDEX('Hoja de Trabajo para listado'!$BC$155:$CB$1048576,MATCH($A18,'Hoja de Trabajo para listado'!$BC$155:$BC$1048576,0),MATCH((CUADRO!I$4&amp;$E18),'Hoja de Trabajo para listado'!$BC$151:$CB$151,0)),0)+IFERROR(INDEX('Hoja de Trabajo para listado'!$DE$153:$DG$274,MATCH($A18,'Hoja de Trabajo para listado'!$DE$153:$DE$1048576,0),MATCH((CUADRO!I$4&amp;$E18),'Hoja de Trabajo para listado'!$DE$151:$DG$151,0)),0)+IFERROR(INDEX('Hoja de Trabajo para listado'!$CD$155:$DC$1048576,MATCH($A18,'Hoja de Trabajo para listado'!$CD$155:$CD$1048576,0),MATCH((CUADRO!I$4&amp;$E18),'Hoja de Trabajo para listado'!$CD$151:$DC$151,0)),0)</f>
        <v>5812108.6800000006</v>
      </c>
      <c r="J18" s="243">
        <f ca="1">+IFERROR(INDEX('Hoja de Trabajo para listado'!$A$155:$Z$1048576,MATCH($A18,'Hoja de Trabajo para listado'!$A$155:$A$1048576,0),MATCH((CUADRO!J$4&amp;$E18),'Hoja de Trabajo para listado'!$A$151:$Z$151,0)),0)+IFERROR(INDEX('Hoja de Trabajo para listado'!$AB$155:$BA$1048576,MATCH($A18,'Hoja de Trabajo para listado'!$AB$155:$AB$1048576,0),MATCH((CUADRO!J$4&amp;$E18),'Hoja de Trabajo para listado'!$AB$151:$BA$151,0)),0)+IFERROR(INDEX('Hoja de Trabajo para listado'!$BC$155:$CB$1048576,MATCH($A18,'Hoja de Trabajo para listado'!$BC$155:$BC$1048576,0),MATCH((CUADRO!J$4&amp;$E18),'Hoja de Trabajo para listado'!$BC$151:$CB$151,0)),0)+IFERROR(INDEX('Hoja de Trabajo para listado'!$DE$153:$DG$274,MATCH($A18,'Hoja de Trabajo para listado'!$DE$153:$DE$1048576,0),MATCH((CUADRO!J$4&amp;$E18),'Hoja de Trabajo para listado'!$DE$151:$DG$151,0)),0)+IFERROR(INDEX('Hoja de Trabajo para listado'!$CD$155:$DC$1048576,MATCH($A18,'Hoja de Trabajo para listado'!$CD$155:$CD$1048576,0),MATCH((CUADRO!J$4&amp;$E18),'Hoja de Trabajo para listado'!$CD$151:$DC$151,0)),0)</f>
        <v>287228.96999999997</v>
      </c>
      <c r="K18" s="243">
        <f ca="1">+IFERROR(INDEX('Hoja de Trabajo para listado'!$A$155:$Z$1048576,MATCH($A18,'Hoja de Trabajo para listado'!$A$155:$A$1048576,0),MATCH((CUADRO!K$4&amp;$E18),'Hoja de Trabajo para listado'!$A$151:$Z$151,0)),0)+IFERROR(INDEX('Hoja de Trabajo para listado'!$AB$155:$BA$1048576,MATCH($A18,'Hoja de Trabajo para listado'!$AB$155:$AB$1048576,0),MATCH((CUADRO!K$4&amp;$E18),'Hoja de Trabajo para listado'!$AB$151:$BA$151,0)),0)+IFERROR(INDEX('Hoja de Trabajo para listado'!$BC$155:$CB$1048576,MATCH($A18,'Hoja de Trabajo para listado'!$BC$155:$BC$1048576,0),MATCH((CUADRO!K$4&amp;$E18),'Hoja de Trabajo para listado'!$BC$151:$CB$151,0)),0)+IFERROR(INDEX('Hoja de Trabajo para listado'!$DE$153:$DG$274,MATCH($A18,'Hoja de Trabajo para listado'!$DE$153:$DE$1048576,0),MATCH((CUADRO!K$4&amp;$E18),'Hoja de Trabajo para listado'!$DE$151:$DG$151,0)),0)+IFERROR(INDEX('Hoja de Trabajo para listado'!$CD$155:$DC$1048576,MATCH($A18,'Hoja de Trabajo para listado'!$CD$155:$CD$1048576,0),MATCH((CUADRO!K$4&amp;$E18),'Hoja de Trabajo para listado'!$CD$151:$DC$151,0)),0)</f>
        <v>0</v>
      </c>
      <c r="L18" s="243">
        <f ca="1">+IFERROR(INDEX('Hoja de Trabajo para listado'!$A$155:$Z$1048576,MATCH($A18,'Hoja de Trabajo para listado'!$A$155:$A$1048576,0),MATCH((CUADRO!L$4&amp;$E18),'Hoja de Trabajo para listado'!$A$151:$Z$151,0)),0)+IFERROR(INDEX('Hoja de Trabajo para listado'!$AB$155:$BA$1048576,MATCH($A18,'Hoja de Trabajo para listado'!$AB$155:$AB$1048576,0),MATCH((CUADRO!L$4&amp;$E18),'Hoja de Trabajo para listado'!$AB$151:$BA$151,0)),0)+IFERROR(INDEX('Hoja de Trabajo para listado'!$BC$155:$CB$1048576,MATCH($A18,'Hoja de Trabajo para listado'!$BC$155:$BC$1048576,0),MATCH((CUADRO!L$4&amp;$E18),'Hoja de Trabajo para listado'!$BC$151:$CB$151,0)),0)+IFERROR(INDEX('Hoja de Trabajo para listado'!$DE$153:$DG$274,MATCH($A18,'Hoja de Trabajo para listado'!$DE$153:$DE$1048576,0),MATCH((CUADRO!L$4&amp;$E18),'Hoja de Trabajo para listado'!$DE$151:$DG$151,0)),0)+IFERROR(INDEX('Hoja de Trabajo para listado'!$CD$155:$DC$1048576,MATCH($A18,'Hoja de Trabajo para listado'!$CD$155:$CD$1048576,0),MATCH((CUADRO!L$4&amp;$E18),'Hoja de Trabajo para listado'!$CD$151:$DC$151,0)),0)</f>
        <v>0</v>
      </c>
      <c r="M18" s="243">
        <f ca="1">+IFERROR(INDEX('Hoja de Trabajo para listado'!$A$155:$Z$1048576,MATCH($A18,'Hoja de Trabajo para listado'!$A$155:$A$1048576,0),MATCH((CUADRO!M$4&amp;$E18),'Hoja de Trabajo para listado'!$A$151:$Z$151,0)),0)+IFERROR(INDEX('Hoja de Trabajo para listado'!$AB$155:$BA$1048576,MATCH($A18,'Hoja de Trabajo para listado'!$AB$155:$AB$1048576,0),MATCH((CUADRO!M$4&amp;$E18),'Hoja de Trabajo para listado'!$AB$151:$BA$151,0)),0)+IFERROR(INDEX('Hoja de Trabajo para listado'!$BC$155:$CB$1048576,MATCH($A18,'Hoja de Trabajo para listado'!$BC$155:$BC$1048576,0),MATCH((CUADRO!M$4&amp;$E18),'Hoja de Trabajo para listado'!$BC$151:$CB$151,0)),0)+IFERROR(INDEX('Hoja de Trabajo para listado'!$DE$153:$DG$274,MATCH($A18,'Hoja de Trabajo para listado'!$DE$153:$DE$1048576,0),MATCH((CUADRO!M$4&amp;$E18),'Hoja de Trabajo para listado'!$DE$151:$DG$151,0)),0)+IFERROR(INDEX('Hoja de Trabajo para listado'!$CD$155:$DC$1048576,MATCH($A18,'Hoja de Trabajo para listado'!$CD$155:$CD$1048576,0),MATCH((CUADRO!M$4&amp;$E18),'Hoja de Trabajo para listado'!$CD$151:$DC$151,0)),0)</f>
        <v>0</v>
      </c>
      <c r="N18" s="243">
        <f ca="1">+IFERROR(INDEX('Hoja de Trabajo para listado'!$A$155:$Z$1048576,MATCH($A18,'Hoja de Trabajo para listado'!$A$155:$A$1048576,0),MATCH((CUADRO!N$4&amp;$E18),'Hoja de Trabajo para listado'!$A$151:$Z$151,0)),0)+IFERROR(INDEX('Hoja de Trabajo para listado'!$AB$155:$BA$1048576,MATCH($A18,'Hoja de Trabajo para listado'!$AB$155:$AB$1048576,0),MATCH((CUADRO!N$4&amp;$E18),'Hoja de Trabajo para listado'!$AB$151:$BA$151,0)),0)+IFERROR(INDEX('Hoja de Trabajo para listado'!$BC$155:$CB$1048576,MATCH($A18,'Hoja de Trabajo para listado'!$BC$155:$BC$1048576,0),MATCH((CUADRO!N$4&amp;$E18),'Hoja de Trabajo para listado'!$BC$151:$CB$151,0)),0)+IFERROR(INDEX('Hoja de Trabajo para listado'!$DE$153:$DG$274,MATCH($A18,'Hoja de Trabajo para listado'!$DE$153:$DE$1048576,0),MATCH((CUADRO!N$4&amp;$E18),'Hoja de Trabajo para listado'!$DE$151:$DG$151,0)),0)+IFERROR(INDEX('Hoja de Trabajo para listado'!$CD$155:$DC$1048576,MATCH($A18,'Hoja de Trabajo para listado'!$CD$155:$CD$1048576,0),MATCH((CUADRO!N$4&amp;$E18),'Hoja de Trabajo para listado'!$CD$151:$DC$151,0)),0)</f>
        <v>0</v>
      </c>
      <c r="O18" s="243">
        <f ca="1">+IFERROR(INDEX('Hoja de Trabajo para listado'!$A$155:$Z$1048576,MATCH($A18,'Hoja de Trabajo para listado'!$A$155:$A$1048576,0),MATCH((CUADRO!O$4&amp;$E18),'Hoja de Trabajo para listado'!$A$151:$Z$151,0)),0)+IFERROR(INDEX('Hoja de Trabajo para listado'!$AB$155:$BA$1048576,MATCH($A18,'Hoja de Trabajo para listado'!$AB$155:$AB$1048576,0),MATCH((CUADRO!O$4&amp;$E18),'Hoja de Trabajo para listado'!$AB$151:$BA$151,0)),0)+IFERROR(INDEX('Hoja de Trabajo para listado'!$BC$155:$CB$1048576,MATCH($A18,'Hoja de Trabajo para listado'!$BC$155:$BC$1048576,0),MATCH((CUADRO!O$4&amp;$E18),'Hoja de Trabajo para listado'!$BC$151:$CB$151,0)),0)+IFERROR(INDEX('Hoja de Trabajo para listado'!$DE$153:$DG$274,MATCH($A18,'Hoja de Trabajo para listado'!$DE$153:$DE$1048576,0),MATCH((CUADRO!O$4&amp;$E18),'Hoja de Trabajo para listado'!$DE$151:$DG$151,0)),0)+IFERROR(INDEX('Hoja de Trabajo para listado'!$CD$155:$DC$1048576,MATCH($A18,'Hoja de Trabajo para listado'!$CD$155:$CD$1048576,0),MATCH((CUADRO!O$4&amp;$E18),'Hoja de Trabajo para listado'!$CD$151:$DC$151,0)),0)</f>
        <v>0</v>
      </c>
      <c r="P18" s="243">
        <f ca="1">+IFERROR(INDEX('Hoja de Trabajo para listado'!$A$155:$Z$1048576,MATCH($A18,'Hoja de Trabajo para listado'!$A$155:$A$1048576,0),MATCH((CUADRO!P$4&amp;$E18),'Hoja de Trabajo para listado'!$A$151:$Z$151,0)),0)+IFERROR(INDEX('Hoja de Trabajo para listado'!$AB$155:$BA$1048576,MATCH($A18,'Hoja de Trabajo para listado'!$AB$155:$AB$1048576,0),MATCH((CUADRO!P$4&amp;$E18),'Hoja de Trabajo para listado'!$AB$151:$BA$151,0)),0)+IFERROR(INDEX('Hoja de Trabajo para listado'!$BC$155:$CB$1048576,MATCH($A18,'Hoja de Trabajo para listado'!$BC$155:$BC$1048576,0),MATCH((CUADRO!P$4&amp;$E18),'Hoja de Trabajo para listado'!$BC$151:$CB$151,0)),0)+IFERROR(INDEX('Hoja de Trabajo para listado'!$DE$153:$DG$274,MATCH($A18,'Hoja de Trabajo para listado'!$DE$153:$DE$1048576,0),MATCH((CUADRO!P$4&amp;$E18),'Hoja de Trabajo para listado'!$DE$151:$DG$151,0)),0)+IFERROR(INDEX('Hoja de Trabajo para listado'!$CD$155:$DC$1048576,MATCH($A18,'Hoja de Trabajo para listado'!$CD$155:$CD$1048576,0),MATCH((CUADRO!P$4&amp;$E18),'Hoja de Trabajo para listado'!$CD$151:$DC$151,0)),0)</f>
        <v>0</v>
      </c>
      <c r="Q18" s="243">
        <f ca="1">+IFERROR(INDEX('Hoja de Trabajo para listado'!$A$155:$Z$1048576,MATCH($A18,'Hoja de Trabajo para listado'!$A$155:$A$1048576,0),MATCH((CUADRO!Q$4&amp;$E18),'Hoja de Trabajo para listado'!$A$151:$Z$151,0)),0)+IFERROR(INDEX('Hoja de Trabajo para listado'!$AB$155:$BA$1048576,MATCH($A18,'Hoja de Trabajo para listado'!$AB$155:$AB$1048576,0),MATCH((CUADRO!Q$4&amp;$E18),'Hoja de Trabajo para listado'!$AB$151:$BA$151,0)),0)+IFERROR(INDEX('Hoja de Trabajo para listado'!$BC$155:$CB$1048576,MATCH($A18,'Hoja de Trabajo para listado'!$BC$155:$BC$1048576,0),MATCH((CUADRO!Q$4&amp;$E18),'Hoja de Trabajo para listado'!$BC$151:$CB$151,0)),0)+IFERROR(INDEX('Hoja de Trabajo para listado'!$DE$153:$DG$274,MATCH($A18,'Hoja de Trabajo para listado'!$DE$153:$DE$1048576,0),MATCH((CUADRO!Q$4&amp;$E18),'Hoja de Trabajo para listado'!$DE$151:$DG$151,0)),0)+IFERROR(INDEX('Hoja de Trabajo para listado'!$CD$155:$DC$1048576,MATCH($A18,'Hoja de Trabajo para listado'!$CD$155:$CD$1048576,0),MATCH((CUADRO!Q$4&amp;$E18),'Hoja de Trabajo para listado'!$CD$151:$DC$151,0)),0)</f>
        <v>0</v>
      </c>
      <c r="R18" s="243">
        <f t="shared" ca="1" si="0"/>
        <v>6159667.6500000004</v>
      </c>
      <c r="S18" s="243">
        <f ca="1">+R17+R18</f>
        <v>6159667.6500000004</v>
      </c>
      <c r="T18" s="243">
        <f ca="1">+S18</f>
        <v>6159667.6500000004</v>
      </c>
      <c r="U18" s="242">
        <f t="shared" si="1"/>
        <v>2</v>
      </c>
    </row>
    <row r="19" spans="1:21" ht="15" customHeight="1">
      <c r="A19" s="354">
        <v>30</v>
      </c>
      <c r="B19" s="381">
        <f>+A19</f>
        <v>30</v>
      </c>
      <c r="C19" s="245" t="str">
        <f>+VLOOKUP(A19,bd_lista!$A$3:$C$592,3,FALSE)</f>
        <v>Ministerio de Justicia y Transparencia Institucional</v>
      </c>
      <c r="D19" s="383" t="str">
        <f>+C19</f>
        <v>Ministerio de Justicia y Transparencia Institucional</v>
      </c>
      <c r="E19" s="245" t="s">
        <v>683</v>
      </c>
      <c r="F19" s="241">
        <f ca="1">+IFERROR(INDEX('Hoja de Trabajo para listado'!$A$155:$Z$1048576,MATCH($A19,'Hoja de Trabajo para listado'!$A$155:$A$1048576,0),MATCH((CUADRO!F$4&amp;$E19),'Hoja de Trabajo para listado'!$A$151:$Z$151,0)),0)+IFERROR(INDEX('Hoja de Trabajo para listado'!$AB$155:$BA$1048576,MATCH($A19,'Hoja de Trabajo para listado'!$AB$155:$AB$1048576,0),MATCH((CUADRO!F$4&amp;$E19),'Hoja de Trabajo para listado'!$AB$151:$BA$151,0)),0)+IFERROR(INDEX('Hoja de Trabajo para listado'!$BC$155:$CB$1048576,MATCH($A19,'Hoja de Trabajo para listado'!$BC$155:$BC$1048576,0),MATCH((CUADRO!F$4&amp;$E19),'Hoja de Trabajo para listado'!$BC$151:$CB$151,0)),0)+IFERROR(INDEX('Hoja de Trabajo para listado'!$DE$153:$DG$274,MATCH($A19,'Hoja de Trabajo para listado'!$DE$153:$DE$1048576,0),MATCH((CUADRO!F$4&amp;$E19),'Hoja de Trabajo para listado'!$DE$151:$DG$151,0)),0)+IFERROR(INDEX('Hoja de Trabajo para listado'!$CD$155:$DC$1048576,MATCH($A19,'Hoja de Trabajo para listado'!$CD$155:$CD$1048576,0),MATCH((CUADRO!F$4&amp;$E19),'Hoja de Trabajo para listado'!$CD$151:$DC$151,0)),0)</f>
        <v>0</v>
      </c>
      <c r="G19" s="241">
        <f ca="1">+IFERROR(INDEX('Hoja de Trabajo para listado'!$A$155:$Z$1048576,MATCH($A19,'Hoja de Trabajo para listado'!$A$155:$A$1048576,0),MATCH((CUADRO!G$4&amp;$E19),'Hoja de Trabajo para listado'!$A$151:$Z$151,0)),0)+IFERROR(INDEX('Hoja de Trabajo para listado'!$AB$155:$BA$1048576,MATCH($A19,'Hoja de Trabajo para listado'!$AB$155:$AB$1048576,0),MATCH((CUADRO!G$4&amp;$E19),'Hoja de Trabajo para listado'!$AB$151:$BA$151,0)),0)+IFERROR(INDEX('Hoja de Trabajo para listado'!$BC$155:$CB$1048576,MATCH($A19,'Hoja de Trabajo para listado'!$BC$155:$BC$1048576,0),MATCH((CUADRO!G$4&amp;$E19),'Hoja de Trabajo para listado'!$BC$151:$CB$151,0)),0)+IFERROR(INDEX('Hoja de Trabajo para listado'!$DE$153:$DG$274,MATCH($A19,'Hoja de Trabajo para listado'!$DE$153:$DE$1048576,0),MATCH((CUADRO!G$4&amp;$E19),'Hoja de Trabajo para listado'!$DE$151:$DG$151,0)),0)+IFERROR(INDEX('Hoja de Trabajo para listado'!$CD$155:$DC$1048576,MATCH($A19,'Hoja de Trabajo para listado'!$CD$155:$CD$1048576,0),MATCH((CUADRO!G$4&amp;$E19),'Hoja de Trabajo para listado'!$CD$151:$DC$151,0)),0)</f>
        <v>0</v>
      </c>
      <c r="H19" s="241">
        <f ca="1">+IFERROR(INDEX('Hoja de Trabajo para listado'!$A$155:$Z$1048576,MATCH($A19,'Hoja de Trabajo para listado'!$A$155:$A$1048576,0),MATCH((CUADRO!H$4&amp;$E19),'Hoja de Trabajo para listado'!$A$151:$Z$151,0)),0)+IFERROR(INDEX('Hoja de Trabajo para listado'!$AB$155:$BA$1048576,MATCH($A19,'Hoja de Trabajo para listado'!$AB$155:$AB$1048576,0),MATCH((CUADRO!H$4&amp;$E19),'Hoja de Trabajo para listado'!$AB$151:$BA$151,0)),0)+IFERROR(INDEX('Hoja de Trabajo para listado'!$BC$155:$CB$1048576,MATCH($A19,'Hoja de Trabajo para listado'!$BC$155:$BC$1048576,0),MATCH((CUADRO!H$4&amp;$E19),'Hoja de Trabajo para listado'!$BC$151:$CB$151,0)),0)+IFERROR(INDEX('Hoja de Trabajo para listado'!$DE$153:$DG$274,MATCH($A19,'Hoja de Trabajo para listado'!$DE$153:$DE$1048576,0),MATCH((CUADRO!H$4&amp;$E19),'Hoja de Trabajo para listado'!$DE$151:$DG$151,0)),0)+IFERROR(INDEX('Hoja de Trabajo para listado'!$CD$155:$DC$1048576,MATCH($A19,'Hoja de Trabajo para listado'!$CD$155:$CD$1048576,0),MATCH((CUADRO!H$4&amp;$E19),'Hoja de Trabajo para listado'!$CD$151:$DC$151,0)),0)</f>
        <v>0</v>
      </c>
      <c r="I19" s="241">
        <f ca="1">+IFERROR(INDEX('Hoja de Trabajo para listado'!$A$155:$Z$1048576,MATCH($A19,'Hoja de Trabajo para listado'!$A$155:$A$1048576,0),MATCH((CUADRO!I$4&amp;$E19),'Hoja de Trabajo para listado'!$A$151:$Z$151,0)),0)+IFERROR(INDEX('Hoja de Trabajo para listado'!$AB$155:$BA$1048576,MATCH($A19,'Hoja de Trabajo para listado'!$AB$155:$AB$1048576,0),MATCH((CUADRO!I$4&amp;$E19),'Hoja de Trabajo para listado'!$AB$151:$BA$151,0)),0)+IFERROR(INDEX('Hoja de Trabajo para listado'!$BC$155:$CB$1048576,MATCH($A19,'Hoja de Trabajo para listado'!$BC$155:$BC$1048576,0),MATCH((CUADRO!I$4&amp;$E19),'Hoja de Trabajo para listado'!$BC$151:$CB$151,0)),0)+IFERROR(INDEX('Hoja de Trabajo para listado'!$DE$153:$DG$274,MATCH($A19,'Hoja de Trabajo para listado'!$DE$153:$DE$1048576,0),MATCH((CUADRO!I$4&amp;$E19),'Hoja de Trabajo para listado'!$DE$151:$DG$151,0)),0)+IFERROR(INDEX('Hoja de Trabajo para listado'!$CD$155:$DC$1048576,MATCH($A19,'Hoja de Trabajo para listado'!$CD$155:$CD$1048576,0),MATCH((CUADRO!I$4&amp;$E19),'Hoja de Trabajo para listado'!$CD$151:$DC$151,0)),0)</f>
        <v>6028020.1400000006</v>
      </c>
      <c r="J19" s="241">
        <f ca="1">+IFERROR(INDEX('Hoja de Trabajo para listado'!$A$155:$Z$1048576,MATCH($A19,'Hoja de Trabajo para listado'!$A$155:$A$1048576,0),MATCH((CUADRO!J$4&amp;$E19),'Hoja de Trabajo para listado'!$A$151:$Z$151,0)),0)+IFERROR(INDEX('Hoja de Trabajo para listado'!$AB$155:$BA$1048576,MATCH($A19,'Hoja de Trabajo para listado'!$AB$155:$AB$1048576,0),MATCH((CUADRO!J$4&amp;$E19),'Hoja de Trabajo para listado'!$AB$151:$BA$151,0)),0)+IFERROR(INDEX('Hoja de Trabajo para listado'!$BC$155:$CB$1048576,MATCH($A19,'Hoja de Trabajo para listado'!$BC$155:$BC$1048576,0),MATCH((CUADRO!J$4&amp;$E19),'Hoja de Trabajo para listado'!$BC$151:$CB$151,0)),0)+IFERROR(INDEX('Hoja de Trabajo para listado'!$DE$153:$DG$274,MATCH($A19,'Hoja de Trabajo para listado'!$DE$153:$DE$1048576,0),MATCH((CUADRO!J$4&amp;$E19),'Hoja de Trabajo para listado'!$DE$151:$DG$151,0)),0)+IFERROR(INDEX('Hoja de Trabajo para listado'!$CD$155:$DC$1048576,MATCH($A19,'Hoja de Trabajo para listado'!$CD$155:$CD$1048576,0),MATCH((CUADRO!J$4&amp;$E19),'Hoja de Trabajo para listado'!$CD$151:$DC$151,0)),0)</f>
        <v>0</v>
      </c>
      <c r="K19" s="241">
        <f ca="1">+IFERROR(INDEX('Hoja de Trabajo para listado'!$A$155:$Z$1048576,MATCH($A19,'Hoja de Trabajo para listado'!$A$155:$A$1048576,0),MATCH((CUADRO!K$4&amp;$E19),'Hoja de Trabajo para listado'!$A$151:$Z$151,0)),0)+IFERROR(INDEX('Hoja de Trabajo para listado'!$AB$155:$BA$1048576,MATCH($A19,'Hoja de Trabajo para listado'!$AB$155:$AB$1048576,0),MATCH((CUADRO!K$4&amp;$E19),'Hoja de Trabajo para listado'!$AB$151:$BA$151,0)),0)+IFERROR(INDEX('Hoja de Trabajo para listado'!$BC$155:$CB$1048576,MATCH($A19,'Hoja de Trabajo para listado'!$BC$155:$BC$1048576,0),MATCH((CUADRO!K$4&amp;$E19),'Hoja de Trabajo para listado'!$BC$151:$CB$151,0)),0)+IFERROR(INDEX('Hoja de Trabajo para listado'!$DE$153:$DG$274,MATCH($A19,'Hoja de Trabajo para listado'!$DE$153:$DE$1048576,0),MATCH((CUADRO!K$4&amp;$E19),'Hoja de Trabajo para listado'!$DE$151:$DG$151,0)),0)+IFERROR(INDEX('Hoja de Trabajo para listado'!$CD$155:$DC$1048576,MATCH($A19,'Hoja de Trabajo para listado'!$CD$155:$CD$1048576,0),MATCH((CUADRO!K$4&amp;$E19),'Hoja de Trabajo para listado'!$CD$151:$DC$151,0)),0)</f>
        <v>0</v>
      </c>
      <c r="L19" s="241">
        <f ca="1">+IFERROR(INDEX('Hoja de Trabajo para listado'!$A$155:$Z$1048576,MATCH($A19,'Hoja de Trabajo para listado'!$A$155:$A$1048576,0),MATCH((CUADRO!L$4&amp;$E19),'Hoja de Trabajo para listado'!$A$151:$Z$151,0)),0)+IFERROR(INDEX('Hoja de Trabajo para listado'!$AB$155:$BA$1048576,MATCH($A19,'Hoja de Trabajo para listado'!$AB$155:$AB$1048576,0),MATCH((CUADRO!L$4&amp;$E19),'Hoja de Trabajo para listado'!$AB$151:$BA$151,0)),0)+IFERROR(INDEX('Hoja de Trabajo para listado'!$BC$155:$CB$1048576,MATCH($A19,'Hoja de Trabajo para listado'!$BC$155:$BC$1048576,0),MATCH((CUADRO!L$4&amp;$E19),'Hoja de Trabajo para listado'!$BC$151:$CB$151,0)),0)+IFERROR(INDEX('Hoja de Trabajo para listado'!$DE$153:$DG$274,MATCH($A19,'Hoja de Trabajo para listado'!$DE$153:$DE$1048576,0),MATCH((CUADRO!L$4&amp;$E19),'Hoja de Trabajo para listado'!$DE$151:$DG$151,0)),0)+IFERROR(INDEX('Hoja de Trabajo para listado'!$CD$155:$DC$1048576,MATCH($A19,'Hoja de Trabajo para listado'!$CD$155:$CD$1048576,0),MATCH((CUADRO!L$4&amp;$E19),'Hoja de Trabajo para listado'!$CD$151:$DC$151,0)),0)</f>
        <v>0</v>
      </c>
      <c r="M19" s="241">
        <f ca="1">+IFERROR(INDEX('Hoja de Trabajo para listado'!$A$155:$Z$1048576,MATCH($A19,'Hoja de Trabajo para listado'!$A$155:$A$1048576,0),MATCH((CUADRO!M$4&amp;$E19),'Hoja de Trabajo para listado'!$A$151:$Z$151,0)),0)+IFERROR(INDEX('Hoja de Trabajo para listado'!$AB$155:$BA$1048576,MATCH($A19,'Hoja de Trabajo para listado'!$AB$155:$AB$1048576,0),MATCH((CUADRO!M$4&amp;$E19),'Hoja de Trabajo para listado'!$AB$151:$BA$151,0)),0)+IFERROR(INDEX('Hoja de Trabajo para listado'!$BC$155:$CB$1048576,MATCH($A19,'Hoja de Trabajo para listado'!$BC$155:$BC$1048576,0),MATCH((CUADRO!M$4&amp;$E19),'Hoja de Trabajo para listado'!$BC$151:$CB$151,0)),0)+IFERROR(INDEX('Hoja de Trabajo para listado'!$DE$153:$DG$274,MATCH($A19,'Hoja de Trabajo para listado'!$DE$153:$DE$1048576,0),MATCH((CUADRO!M$4&amp;$E19),'Hoja de Trabajo para listado'!$DE$151:$DG$151,0)),0)+IFERROR(INDEX('Hoja de Trabajo para listado'!$CD$155:$DC$1048576,MATCH($A19,'Hoja de Trabajo para listado'!$CD$155:$CD$1048576,0),MATCH((CUADRO!M$4&amp;$E19),'Hoja de Trabajo para listado'!$CD$151:$DC$151,0)),0)</f>
        <v>0</v>
      </c>
      <c r="N19" s="241">
        <f ca="1">+IFERROR(INDEX('Hoja de Trabajo para listado'!$A$155:$Z$1048576,MATCH($A19,'Hoja de Trabajo para listado'!$A$155:$A$1048576,0),MATCH((CUADRO!N$4&amp;$E19),'Hoja de Trabajo para listado'!$A$151:$Z$151,0)),0)+IFERROR(INDEX('Hoja de Trabajo para listado'!$AB$155:$BA$1048576,MATCH($A19,'Hoja de Trabajo para listado'!$AB$155:$AB$1048576,0),MATCH((CUADRO!N$4&amp;$E19),'Hoja de Trabajo para listado'!$AB$151:$BA$151,0)),0)+IFERROR(INDEX('Hoja de Trabajo para listado'!$BC$155:$CB$1048576,MATCH($A19,'Hoja de Trabajo para listado'!$BC$155:$BC$1048576,0),MATCH((CUADRO!N$4&amp;$E19),'Hoja de Trabajo para listado'!$BC$151:$CB$151,0)),0)+IFERROR(INDEX('Hoja de Trabajo para listado'!$DE$153:$DG$274,MATCH($A19,'Hoja de Trabajo para listado'!$DE$153:$DE$1048576,0),MATCH((CUADRO!N$4&amp;$E19),'Hoja de Trabajo para listado'!$DE$151:$DG$151,0)),0)+IFERROR(INDEX('Hoja de Trabajo para listado'!$CD$155:$DC$1048576,MATCH($A19,'Hoja de Trabajo para listado'!$CD$155:$CD$1048576,0),MATCH((CUADRO!N$4&amp;$E19),'Hoja de Trabajo para listado'!$CD$151:$DC$151,0)),0)</f>
        <v>0</v>
      </c>
      <c r="O19" s="241">
        <f ca="1">+IFERROR(INDEX('Hoja de Trabajo para listado'!$A$155:$Z$1048576,MATCH($A19,'Hoja de Trabajo para listado'!$A$155:$A$1048576,0),MATCH((CUADRO!O$4&amp;$E19),'Hoja de Trabajo para listado'!$A$151:$Z$151,0)),0)+IFERROR(INDEX('Hoja de Trabajo para listado'!$AB$155:$BA$1048576,MATCH($A19,'Hoja de Trabajo para listado'!$AB$155:$AB$1048576,0),MATCH((CUADRO!O$4&amp;$E19),'Hoja de Trabajo para listado'!$AB$151:$BA$151,0)),0)+IFERROR(INDEX('Hoja de Trabajo para listado'!$BC$155:$CB$1048576,MATCH($A19,'Hoja de Trabajo para listado'!$BC$155:$BC$1048576,0),MATCH((CUADRO!O$4&amp;$E19),'Hoja de Trabajo para listado'!$BC$151:$CB$151,0)),0)+IFERROR(INDEX('Hoja de Trabajo para listado'!$DE$153:$DG$274,MATCH($A19,'Hoja de Trabajo para listado'!$DE$153:$DE$1048576,0),MATCH((CUADRO!O$4&amp;$E19),'Hoja de Trabajo para listado'!$DE$151:$DG$151,0)),0)+IFERROR(INDEX('Hoja de Trabajo para listado'!$CD$155:$DC$1048576,MATCH($A19,'Hoja de Trabajo para listado'!$CD$155:$CD$1048576,0),MATCH((CUADRO!O$4&amp;$E19),'Hoja de Trabajo para listado'!$CD$151:$DC$151,0)),0)</f>
        <v>0</v>
      </c>
      <c r="P19" s="241">
        <f ca="1">+IFERROR(INDEX('Hoja de Trabajo para listado'!$A$155:$Z$1048576,MATCH($A19,'Hoja de Trabajo para listado'!$A$155:$A$1048576,0),MATCH((CUADRO!P$4&amp;$E19),'Hoja de Trabajo para listado'!$A$151:$Z$151,0)),0)+IFERROR(INDEX('Hoja de Trabajo para listado'!$AB$155:$BA$1048576,MATCH($A19,'Hoja de Trabajo para listado'!$AB$155:$AB$1048576,0),MATCH((CUADRO!P$4&amp;$E19),'Hoja de Trabajo para listado'!$AB$151:$BA$151,0)),0)+IFERROR(INDEX('Hoja de Trabajo para listado'!$BC$155:$CB$1048576,MATCH($A19,'Hoja de Trabajo para listado'!$BC$155:$BC$1048576,0),MATCH((CUADRO!P$4&amp;$E19),'Hoja de Trabajo para listado'!$BC$151:$CB$151,0)),0)+IFERROR(INDEX('Hoja de Trabajo para listado'!$DE$153:$DG$274,MATCH($A19,'Hoja de Trabajo para listado'!$DE$153:$DE$1048576,0),MATCH((CUADRO!P$4&amp;$E19),'Hoja de Trabajo para listado'!$DE$151:$DG$151,0)),0)+IFERROR(INDEX('Hoja de Trabajo para listado'!$CD$155:$DC$1048576,MATCH($A19,'Hoja de Trabajo para listado'!$CD$155:$CD$1048576,0),MATCH((CUADRO!P$4&amp;$E19),'Hoja de Trabajo para listado'!$CD$151:$DC$151,0)),0)</f>
        <v>0</v>
      </c>
      <c r="Q19" s="241">
        <f ca="1">+IFERROR(INDEX('Hoja de Trabajo para listado'!$A$155:$Z$1048576,MATCH($A19,'Hoja de Trabajo para listado'!$A$155:$A$1048576,0),MATCH((CUADRO!Q$4&amp;$E19),'Hoja de Trabajo para listado'!$A$151:$Z$151,0)),0)+IFERROR(INDEX('Hoja de Trabajo para listado'!$AB$155:$BA$1048576,MATCH($A19,'Hoja de Trabajo para listado'!$AB$155:$AB$1048576,0),MATCH((CUADRO!Q$4&amp;$E19),'Hoja de Trabajo para listado'!$AB$151:$BA$151,0)),0)+IFERROR(INDEX('Hoja de Trabajo para listado'!$BC$155:$CB$1048576,MATCH($A19,'Hoja de Trabajo para listado'!$BC$155:$BC$1048576,0),MATCH((CUADRO!Q$4&amp;$E19),'Hoja de Trabajo para listado'!$BC$151:$CB$151,0)),0)+IFERROR(INDEX('Hoja de Trabajo para listado'!$DE$153:$DG$274,MATCH($A19,'Hoja de Trabajo para listado'!$DE$153:$DE$1048576,0),MATCH((CUADRO!Q$4&amp;$E19),'Hoja de Trabajo para listado'!$DE$151:$DG$151,0)),0)+IFERROR(INDEX('Hoja de Trabajo para listado'!$CD$155:$DC$1048576,MATCH($A19,'Hoja de Trabajo para listado'!$CD$155:$CD$1048576,0),MATCH((CUADRO!Q$4&amp;$E19),'Hoja de Trabajo para listado'!$CD$151:$DC$151,0)),0)</f>
        <v>0</v>
      </c>
      <c r="R19" s="241">
        <f t="shared" ca="1" si="0"/>
        <v>6028020.1400000006</v>
      </c>
      <c r="S19" s="241"/>
      <c r="T19" s="241">
        <f ca="1">+T20</f>
        <v>6028020.1400000006</v>
      </c>
      <c r="U19" s="240">
        <f t="shared" si="1"/>
        <v>1</v>
      </c>
    </row>
    <row r="20" spans="1:21" ht="15" customHeight="1">
      <c r="A20" s="353">
        <v>30</v>
      </c>
      <c r="B20" s="382"/>
      <c r="C20" s="305" t="str">
        <f>+VLOOKUP(A20,bd_lista!$A$3:$C$592,3,FALSE)</f>
        <v>Ministerio de Justicia y Transparencia Institucional</v>
      </c>
      <c r="D20" s="384"/>
      <c r="E20" s="305" t="s">
        <v>684</v>
      </c>
      <c r="F20" s="243">
        <f ca="1">+IFERROR(INDEX('Hoja de Trabajo para listado'!$A$155:$Z$1048576,MATCH($A20,'Hoja de Trabajo para listado'!$A$155:$A$1048576,0),MATCH((CUADRO!F$4&amp;$E20),'Hoja de Trabajo para listado'!$A$151:$Z$151,0)),0)+IFERROR(INDEX('Hoja de Trabajo para listado'!$AB$155:$BA$1048576,MATCH($A20,'Hoja de Trabajo para listado'!$AB$155:$AB$1048576,0),MATCH((CUADRO!F$4&amp;$E20),'Hoja de Trabajo para listado'!$AB$151:$BA$151,0)),0)+IFERROR(INDEX('Hoja de Trabajo para listado'!$BC$155:$CB$1048576,MATCH($A20,'Hoja de Trabajo para listado'!$BC$155:$BC$1048576,0),MATCH((CUADRO!F$4&amp;$E20),'Hoja de Trabajo para listado'!$BC$151:$CB$151,0)),0)+IFERROR(INDEX('Hoja de Trabajo para listado'!$DE$153:$DG$274,MATCH($A20,'Hoja de Trabajo para listado'!$DE$153:$DE$1048576,0),MATCH((CUADRO!F$4&amp;$E20),'Hoja de Trabajo para listado'!$DE$151:$DG$151,0)),0)+IFERROR(INDEX('Hoja de Trabajo para listado'!$CD$155:$DC$1048576,MATCH($A20,'Hoja de Trabajo para listado'!$CD$155:$CD$1048576,0),MATCH((CUADRO!F$4&amp;$E20),'Hoja de Trabajo para listado'!$CD$151:$DC$151,0)),0)</f>
        <v>0</v>
      </c>
      <c r="G20" s="243">
        <f ca="1">+IFERROR(INDEX('Hoja de Trabajo para listado'!$A$155:$Z$1048576,MATCH($A20,'Hoja de Trabajo para listado'!$A$155:$A$1048576,0),MATCH((CUADRO!G$4&amp;$E20),'Hoja de Trabajo para listado'!$A$151:$Z$151,0)),0)+IFERROR(INDEX('Hoja de Trabajo para listado'!$AB$155:$BA$1048576,MATCH($A20,'Hoja de Trabajo para listado'!$AB$155:$AB$1048576,0),MATCH((CUADRO!G$4&amp;$E20),'Hoja de Trabajo para listado'!$AB$151:$BA$151,0)),0)+IFERROR(INDEX('Hoja de Trabajo para listado'!$BC$155:$CB$1048576,MATCH($A20,'Hoja de Trabajo para listado'!$BC$155:$BC$1048576,0),MATCH((CUADRO!G$4&amp;$E20),'Hoja de Trabajo para listado'!$BC$151:$CB$151,0)),0)+IFERROR(INDEX('Hoja de Trabajo para listado'!$DE$153:$DG$274,MATCH($A20,'Hoja de Trabajo para listado'!$DE$153:$DE$1048576,0),MATCH((CUADRO!G$4&amp;$E20),'Hoja de Trabajo para listado'!$DE$151:$DG$151,0)),0)+IFERROR(INDEX('Hoja de Trabajo para listado'!$CD$155:$DC$1048576,MATCH($A20,'Hoja de Trabajo para listado'!$CD$155:$CD$1048576,0),MATCH((CUADRO!G$4&amp;$E20),'Hoja de Trabajo para listado'!$CD$151:$DC$151,0)),0)</f>
        <v>0</v>
      </c>
      <c r="H20" s="243">
        <f ca="1">+IFERROR(INDEX('Hoja de Trabajo para listado'!$A$155:$Z$1048576,MATCH($A20,'Hoja de Trabajo para listado'!$A$155:$A$1048576,0),MATCH((CUADRO!H$4&amp;$E20),'Hoja de Trabajo para listado'!$A$151:$Z$151,0)),0)+IFERROR(INDEX('Hoja de Trabajo para listado'!$AB$155:$BA$1048576,MATCH($A20,'Hoja de Trabajo para listado'!$AB$155:$AB$1048576,0),MATCH((CUADRO!H$4&amp;$E20),'Hoja de Trabajo para listado'!$AB$151:$BA$151,0)),0)+IFERROR(INDEX('Hoja de Trabajo para listado'!$BC$155:$CB$1048576,MATCH($A20,'Hoja de Trabajo para listado'!$BC$155:$BC$1048576,0),MATCH((CUADRO!H$4&amp;$E20),'Hoja de Trabajo para listado'!$BC$151:$CB$151,0)),0)+IFERROR(INDEX('Hoja de Trabajo para listado'!$DE$153:$DG$274,MATCH($A20,'Hoja de Trabajo para listado'!$DE$153:$DE$1048576,0),MATCH((CUADRO!H$4&amp;$E20),'Hoja de Trabajo para listado'!$DE$151:$DG$151,0)),0)+IFERROR(INDEX('Hoja de Trabajo para listado'!$CD$155:$DC$1048576,MATCH($A20,'Hoja de Trabajo para listado'!$CD$155:$CD$1048576,0),MATCH((CUADRO!H$4&amp;$E20),'Hoja de Trabajo para listado'!$CD$151:$DC$151,0)),0)</f>
        <v>0</v>
      </c>
      <c r="I20" s="243">
        <f ca="1">+IFERROR(INDEX('Hoja de Trabajo para listado'!$A$155:$Z$1048576,MATCH($A20,'Hoja de Trabajo para listado'!$A$155:$A$1048576,0),MATCH((CUADRO!I$4&amp;$E20),'Hoja de Trabajo para listado'!$A$151:$Z$151,0)),0)+IFERROR(INDEX('Hoja de Trabajo para listado'!$AB$155:$BA$1048576,MATCH($A20,'Hoja de Trabajo para listado'!$AB$155:$AB$1048576,0),MATCH((CUADRO!I$4&amp;$E20),'Hoja de Trabajo para listado'!$AB$151:$BA$151,0)),0)+IFERROR(INDEX('Hoja de Trabajo para listado'!$BC$155:$CB$1048576,MATCH($A20,'Hoja de Trabajo para listado'!$BC$155:$BC$1048576,0),MATCH((CUADRO!I$4&amp;$E20),'Hoja de Trabajo para listado'!$BC$151:$CB$151,0)),0)+IFERROR(INDEX('Hoja de Trabajo para listado'!$DE$153:$DG$274,MATCH($A20,'Hoja de Trabajo para listado'!$DE$153:$DE$1048576,0),MATCH((CUADRO!I$4&amp;$E20),'Hoja de Trabajo para listado'!$DE$151:$DG$151,0)),0)+IFERROR(INDEX('Hoja de Trabajo para listado'!$CD$155:$DC$1048576,MATCH($A20,'Hoja de Trabajo para listado'!$CD$155:$CD$1048576,0),MATCH((CUADRO!I$4&amp;$E20),'Hoja de Trabajo para listado'!$CD$151:$DC$151,0)),0)</f>
        <v>0</v>
      </c>
      <c r="J20" s="243">
        <f ca="1">+IFERROR(INDEX('Hoja de Trabajo para listado'!$A$155:$Z$1048576,MATCH($A20,'Hoja de Trabajo para listado'!$A$155:$A$1048576,0),MATCH((CUADRO!J$4&amp;$E20),'Hoja de Trabajo para listado'!$A$151:$Z$151,0)),0)+IFERROR(INDEX('Hoja de Trabajo para listado'!$AB$155:$BA$1048576,MATCH($A20,'Hoja de Trabajo para listado'!$AB$155:$AB$1048576,0),MATCH((CUADRO!J$4&amp;$E20),'Hoja de Trabajo para listado'!$AB$151:$BA$151,0)),0)+IFERROR(INDEX('Hoja de Trabajo para listado'!$BC$155:$CB$1048576,MATCH($A20,'Hoja de Trabajo para listado'!$BC$155:$BC$1048576,0),MATCH((CUADRO!J$4&amp;$E20),'Hoja de Trabajo para listado'!$BC$151:$CB$151,0)),0)+IFERROR(INDEX('Hoja de Trabajo para listado'!$DE$153:$DG$274,MATCH($A20,'Hoja de Trabajo para listado'!$DE$153:$DE$1048576,0),MATCH((CUADRO!J$4&amp;$E20),'Hoja de Trabajo para listado'!$DE$151:$DG$151,0)),0)+IFERROR(INDEX('Hoja de Trabajo para listado'!$CD$155:$DC$1048576,MATCH($A20,'Hoja de Trabajo para listado'!$CD$155:$CD$1048576,0),MATCH((CUADRO!J$4&amp;$E20),'Hoja de Trabajo para listado'!$CD$151:$DC$151,0)),0)</f>
        <v>0</v>
      </c>
      <c r="K20" s="243">
        <f ca="1">+IFERROR(INDEX('Hoja de Trabajo para listado'!$A$155:$Z$1048576,MATCH($A20,'Hoja de Trabajo para listado'!$A$155:$A$1048576,0),MATCH((CUADRO!K$4&amp;$E20),'Hoja de Trabajo para listado'!$A$151:$Z$151,0)),0)+IFERROR(INDEX('Hoja de Trabajo para listado'!$AB$155:$BA$1048576,MATCH($A20,'Hoja de Trabajo para listado'!$AB$155:$AB$1048576,0),MATCH((CUADRO!K$4&amp;$E20),'Hoja de Trabajo para listado'!$AB$151:$BA$151,0)),0)+IFERROR(INDEX('Hoja de Trabajo para listado'!$BC$155:$CB$1048576,MATCH($A20,'Hoja de Trabajo para listado'!$BC$155:$BC$1048576,0),MATCH((CUADRO!K$4&amp;$E20),'Hoja de Trabajo para listado'!$BC$151:$CB$151,0)),0)+IFERROR(INDEX('Hoja de Trabajo para listado'!$DE$153:$DG$274,MATCH($A20,'Hoja de Trabajo para listado'!$DE$153:$DE$1048576,0),MATCH((CUADRO!K$4&amp;$E20),'Hoja de Trabajo para listado'!$DE$151:$DG$151,0)),0)+IFERROR(INDEX('Hoja de Trabajo para listado'!$CD$155:$DC$1048576,MATCH($A20,'Hoja de Trabajo para listado'!$CD$155:$CD$1048576,0),MATCH((CUADRO!K$4&amp;$E20),'Hoja de Trabajo para listado'!$CD$151:$DC$151,0)),0)</f>
        <v>0</v>
      </c>
      <c r="L20" s="243">
        <f ca="1">+IFERROR(INDEX('Hoja de Trabajo para listado'!$A$155:$Z$1048576,MATCH($A20,'Hoja de Trabajo para listado'!$A$155:$A$1048576,0),MATCH((CUADRO!L$4&amp;$E20),'Hoja de Trabajo para listado'!$A$151:$Z$151,0)),0)+IFERROR(INDEX('Hoja de Trabajo para listado'!$AB$155:$BA$1048576,MATCH($A20,'Hoja de Trabajo para listado'!$AB$155:$AB$1048576,0),MATCH((CUADRO!L$4&amp;$E20),'Hoja de Trabajo para listado'!$AB$151:$BA$151,0)),0)+IFERROR(INDEX('Hoja de Trabajo para listado'!$BC$155:$CB$1048576,MATCH($A20,'Hoja de Trabajo para listado'!$BC$155:$BC$1048576,0),MATCH((CUADRO!L$4&amp;$E20),'Hoja de Trabajo para listado'!$BC$151:$CB$151,0)),0)+IFERROR(INDEX('Hoja de Trabajo para listado'!$DE$153:$DG$274,MATCH($A20,'Hoja de Trabajo para listado'!$DE$153:$DE$1048576,0),MATCH((CUADRO!L$4&amp;$E20),'Hoja de Trabajo para listado'!$DE$151:$DG$151,0)),0)+IFERROR(INDEX('Hoja de Trabajo para listado'!$CD$155:$DC$1048576,MATCH($A20,'Hoja de Trabajo para listado'!$CD$155:$CD$1048576,0),MATCH((CUADRO!L$4&amp;$E20),'Hoja de Trabajo para listado'!$CD$151:$DC$151,0)),0)</f>
        <v>0</v>
      </c>
      <c r="M20" s="243">
        <f ca="1">+IFERROR(INDEX('Hoja de Trabajo para listado'!$A$155:$Z$1048576,MATCH($A20,'Hoja de Trabajo para listado'!$A$155:$A$1048576,0),MATCH((CUADRO!M$4&amp;$E20),'Hoja de Trabajo para listado'!$A$151:$Z$151,0)),0)+IFERROR(INDEX('Hoja de Trabajo para listado'!$AB$155:$BA$1048576,MATCH($A20,'Hoja de Trabajo para listado'!$AB$155:$AB$1048576,0),MATCH((CUADRO!M$4&amp;$E20),'Hoja de Trabajo para listado'!$AB$151:$BA$151,0)),0)+IFERROR(INDEX('Hoja de Trabajo para listado'!$BC$155:$CB$1048576,MATCH($A20,'Hoja de Trabajo para listado'!$BC$155:$BC$1048576,0),MATCH((CUADRO!M$4&amp;$E20),'Hoja de Trabajo para listado'!$BC$151:$CB$151,0)),0)+IFERROR(INDEX('Hoja de Trabajo para listado'!$DE$153:$DG$274,MATCH($A20,'Hoja de Trabajo para listado'!$DE$153:$DE$1048576,0),MATCH((CUADRO!M$4&amp;$E20),'Hoja de Trabajo para listado'!$DE$151:$DG$151,0)),0)+IFERROR(INDEX('Hoja de Trabajo para listado'!$CD$155:$DC$1048576,MATCH($A20,'Hoja de Trabajo para listado'!$CD$155:$CD$1048576,0),MATCH((CUADRO!M$4&amp;$E20),'Hoja de Trabajo para listado'!$CD$151:$DC$151,0)),0)</f>
        <v>0</v>
      </c>
      <c r="N20" s="243">
        <f ca="1">+IFERROR(INDEX('Hoja de Trabajo para listado'!$A$155:$Z$1048576,MATCH($A20,'Hoja de Trabajo para listado'!$A$155:$A$1048576,0),MATCH((CUADRO!N$4&amp;$E20),'Hoja de Trabajo para listado'!$A$151:$Z$151,0)),0)+IFERROR(INDEX('Hoja de Trabajo para listado'!$AB$155:$BA$1048576,MATCH($A20,'Hoja de Trabajo para listado'!$AB$155:$AB$1048576,0),MATCH((CUADRO!N$4&amp;$E20),'Hoja de Trabajo para listado'!$AB$151:$BA$151,0)),0)+IFERROR(INDEX('Hoja de Trabajo para listado'!$BC$155:$CB$1048576,MATCH($A20,'Hoja de Trabajo para listado'!$BC$155:$BC$1048576,0),MATCH((CUADRO!N$4&amp;$E20),'Hoja de Trabajo para listado'!$BC$151:$CB$151,0)),0)+IFERROR(INDEX('Hoja de Trabajo para listado'!$DE$153:$DG$274,MATCH($A20,'Hoja de Trabajo para listado'!$DE$153:$DE$1048576,0),MATCH((CUADRO!N$4&amp;$E20),'Hoja de Trabajo para listado'!$DE$151:$DG$151,0)),0)+IFERROR(INDEX('Hoja de Trabajo para listado'!$CD$155:$DC$1048576,MATCH($A20,'Hoja de Trabajo para listado'!$CD$155:$CD$1048576,0),MATCH((CUADRO!N$4&amp;$E20),'Hoja de Trabajo para listado'!$CD$151:$DC$151,0)),0)</f>
        <v>0</v>
      </c>
      <c r="O20" s="243">
        <f ca="1">+IFERROR(INDEX('Hoja de Trabajo para listado'!$A$155:$Z$1048576,MATCH($A20,'Hoja de Trabajo para listado'!$A$155:$A$1048576,0),MATCH((CUADRO!O$4&amp;$E20),'Hoja de Trabajo para listado'!$A$151:$Z$151,0)),0)+IFERROR(INDEX('Hoja de Trabajo para listado'!$AB$155:$BA$1048576,MATCH($A20,'Hoja de Trabajo para listado'!$AB$155:$AB$1048576,0),MATCH((CUADRO!O$4&amp;$E20),'Hoja de Trabajo para listado'!$AB$151:$BA$151,0)),0)+IFERROR(INDEX('Hoja de Trabajo para listado'!$BC$155:$CB$1048576,MATCH($A20,'Hoja de Trabajo para listado'!$BC$155:$BC$1048576,0),MATCH((CUADRO!O$4&amp;$E20),'Hoja de Trabajo para listado'!$BC$151:$CB$151,0)),0)+IFERROR(INDEX('Hoja de Trabajo para listado'!$DE$153:$DG$274,MATCH($A20,'Hoja de Trabajo para listado'!$DE$153:$DE$1048576,0),MATCH((CUADRO!O$4&amp;$E20),'Hoja de Trabajo para listado'!$DE$151:$DG$151,0)),0)+IFERROR(INDEX('Hoja de Trabajo para listado'!$CD$155:$DC$1048576,MATCH($A20,'Hoja de Trabajo para listado'!$CD$155:$CD$1048576,0),MATCH((CUADRO!O$4&amp;$E20),'Hoja de Trabajo para listado'!$CD$151:$DC$151,0)),0)</f>
        <v>0</v>
      </c>
      <c r="P20" s="243">
        <f ca="1">+IFERROR(INDEX('Hoja de Trabajo para listado'!$A$155:$Z$1048576,MATCH($A20,'Hoja de Trabajo para listado'!$A$155:$A$1048576,0),MATCH((CUADRO!P$4&amp;$E20),'Hoja de Trabajo para listado'!$A$151:$Z$151,0)),0)+IFERROR(INDEX('Hoja de Trabajo para listado'!$AB$155:$BA$1048576,MATCH($A20,'Hoja de Trabajo para listado'!$AB$155:$AB$1048576,0),MATCH((CUADRO!P$4&amp;$E20),'Hoja de Trabajo para listado'!$AB$151:$BA$151,0)),0)+IFERROR(INDEX('Hoja de Trabajo para listado'!$BC$155:$CB$1048576,MATCH($A20,'Hoja de Trabajo para listado'!$BC$155:$BC$1048576,0),MATCH((CUADRO!P$4&amp;$E20),'Hoja de Trabajo para listado'!$BC$151:$CB$151,0)),0)+IFERROR(INDEX('Hoja de Trabajo para listado'!$DE$153:$DG$274,MATCH($A20,'Hoja de Trabajo para listado'!$DE$153:$DE$1048576,0),MATCH((CUADRO!P$4&amp;$E20),'Hoja de Trabajo para listado'!$DE$151:$DG$151,0)),0)+IFERROR(INDEX('Hoja de Trabajo para listado'!$CD$155:$DC$1048576,MATCH($A20,'Hoja de Trabajo para listado'!$CD$155:$CD$1048576,0),MATCH((CUADRO!P$4&amp;$E20),'Hoja de Trabajo para listado'!$CD$151:$DC$151,0)),0)</f>
        <v>0</v>
      </c>
      <c r="Q20" s="243">
        <f ca="1">+IFERROR(INDEX('Hoja de Trabajo para listado'!$A$155:$Z$1048576,MATCH($A20,'Hoja de Trabajo para listado'!$A$155:$A$1048576,0),MATCH((CUADRO!Q$4&amp;$E20),'Hoja de Trabajo para listado'!$A$151:$Z$151,0)),0)+IFERROR(INDEX('Hoja de Trabajo para listado'!$AB$155:$BA$1048576,MATCH($A20,'Hoja de Trabajo para listado'!$AB$155:$AB$1048576,0),MATCH((CUADRO!Q$4&amp;$E20),'Hoja de Trabajo para listado'!$AB$151:$BA$151,0)),0)+IFERROR(INDEX('Hoja de Trabajo para listado'!$BC$155:$CB$1048576,MATCH($A20,'Hoja de Trabajo para listado'!$BC$155:$BC$1048576,0),MATCH((CUADRO!Q$4&amp;$E20),'Hoja de Trabajo para listado'!$BC$151:$CB$151,0)),0)+IFERROR(INDEX('Hoja de Trabajo para listado'!$DE$153:$DG$274,MATCH($A20,'Hoja de Trabajo para listado'!$DE$153:$DE$1048576,0),MATCH((CUADRO!Q$4&amp;$E20),'Hoja de Trabajo para listado'!$DE$151:$DG$151,0)),0)+IFERROR(INDEX('Hoja de Trabajo para listado'!$CD$155:$DC$1048576,MATCH($A20,'Hoja de Trabajo para listado'!$CD$155:$CD$1048576,0),MATCH((CUADRO!Q$4&amp;$E20),'Hoja de Trabajo para listado'!$CD$151:$DC$151,0)),0)</f>
        <v>0</v>
      </c>
      <c r="R20" s="243">
        <f t="shared" ca="1" si="0"/>
        <v>0</v>
      </c>
      <c r="S20" s="243">
        <f ca="1">+R19+R20</f>
        <v>6028020.1400000006</v>
      </c>
      <c r="T20" s="243">
        <f ca="1">+S20</f>
        <v>6028020.1400000006</v>
      </c>
      <c r="U20" s="242">
        <f t="shared" si="1"/>
        <v>2</v>
      </c>
    </row>
    <row r="21" spans="1:21" ht="15" customHeight="1">
      <c r="A21" s="354">
        <v>35</v>
      </c>
      <c r="B21" s="381">
        <f>+A21</f>
        <v>35</v>
      </c>
      <c r="C21" s="245" t="str">
        <f>+VLOOKUP(A21,bd_lista!$A$3:$C$592,3,FALSE)</f>
        <v>Ministerio de Economía y Finanzas Públicas</v>
      </c>
      <c r="D21" s="383" t="str">
        <f>+C21</f>
        <v>Ministerio de Economía y Finanzas Públicas</v>
      </c>
      <c r="E21" s="245" t="s">
        <v>683</v>
      </c>
      <c r="F21" s="241">
        <f ca="1">+IFERROR(INDEX('Hoja de Trabajo para listado'!$A$155:$Z$1048576,MATCH($A21,'Hoja de Trabajo para listado'!$A$155:$A$1048576,0),MATCH((CUADRO!F$4&amp;$E21),'Hoja de Trabajo para listado'!$A$151:$Z$151,0)),0)+IFERROR(INDEX('Hoja de Trabajo para listado'!$AB$155:$BA$1048576,MATCH($A21,'Hoja de Trabajo para listado'!$AB$155:$AB$1048576,0),MATCH((CUADRO!F$4&amp;$E21),'Hoja de Trabajo para listado'!$AB$151:$BA$151,0)),0)+IFERROR(INDEX('Hoja de Trabajo para listado'!$BC$155:$CB$1048576,MATCH($A21,'Hoja de Trabajo para listado'!$BC$155:$BC$1048576,0),MATCH((CUADRO!F$4&amp;$E21),'Hoja de Trabajo para listado'!$BC$151:$CB$151,0)),0)+IFERROR(INDEX('Hoja de Trabajo para listado'!$DE$153:$DG$274,MATCH($A21,'Hoja de Trabajo para listado'!$DE$153:$DE$1048576,0),MATCH((CUADRO!F$4&amp;$E21),'Hoja de Trabajo para listado'!$DE$151:$DG$151,0)),0)+IFERROR(INDEX('Hoja de Trabajo para listado'!$CD$155:$DC$1048576,MATCH($A21,'Hoja de Trabajo para listado'!$CD$155:$CD$1048576,0),MATCH((CUADRO!F$4&amp;$E21),'Hoja de Trabajo para listado'!$CD$151:$DC$151,0)),0)</f>
        <v>0</v>
      </c>
      <c r="G21" s="241">
        <f ca="1">+IFERROR(INDEX('Hoja de Trabajo para listado'!$A$155:$Z$1048576,MATCH($A21,'Hoja de Trabajo para listado'!$A$155:$A$1048576,0),MATCH((CUADRO!G$4&amp;$E21),'Hoja de Trabajo para listado'!$A$151:$Z$151,0)),0)+IFERROR(INDEX('Hoja de Trabajo para listado'!$AB$155:$BA$1048576,MATCH($A21,'Hoja de Trabajo para listado'!$AB$155:$AB$1048576,0),MATCH((CUADRO!G$4&amp;$E21),'Hoja de Trabajo para listado'!$AB$151:$BA$151,0)),0)+IFERROR(INDEX('Hoja de Trabajo para listado'!$BC$155:$CB$1048576,MATCH($A21,'Hoja de Trabajo para listado'!$BC$155:$BC$1048576,0),MATCH((CUADRO!G$4&amp;$E21),'Hoja de Trabajo para listado'!$BC$151:$CB$151,0)),0)+IFERROR(INDEX('Hoja de Trabajo para listado'!$DE$153:$DG$274,MATCH($A21,'Hoja de Trabajo para listado'!$DE$153:$DE$1048576,0),MATCH((CUADRO!G$4&amp;$E21),'Hoja de Trabajo para listado'!$DE$151:$DG$151,0)),0)+IFERROR(INDEX('Hoja de Trabajo para listado'!$CD$155:$DC$1048576,MATCH($A21,'Hoja de Trabajo para listado'!$CD$155:$CD$1048576,0),MATCH((CUADRO!G$4&amp;$E21),'Hoja de Trabajo para listado'!$CD$151:$DC$151,0)),0)</f>
        <v>927.5</v>
      </c>
      <c r="H21" s="241">
        <f ca="1">+IFERROR(INDEX('Hoja de Trabajo para listado'!$A$155:$Z$1048576,MATCH($A21,'Hoja de Trabajo para listado'!$A$155:$A$1048576,0),MATCH((CUADRO!H$4&amp;$E21),'Hoja de Trabajo para listado'!$A$151:$Z$151,0)),0)+IFERROR(INDEX('Hoja de Trabajo para listado'!$AB$155:$BA$1048576,MATCH($A21,'Hoja de Trabajo para listado'!$AB$155:$AB$1048576,0),MATCH((CUADRO!H$4&amp;$E21),'Hoja de Trabajo para listado'!$AB$151:$BA$151,0)),0)+IFERROR(INDEX('Hoja de Trabajo para listado'!$BC$155:$CB$1048576,MATCH($A21,'Hoja de Trabajo para listado'!$BC$155:$BC$1048576,0),MATCH((CUADRO!H$4&amp;$E21),'Hoja de Trabajo para listado'!$BC$151:$CB$151,0)),0)+IFERROR(INDEX('Hoja de Trabajo para listado'!$DE$153:$DG$274,MATCH($A21,'Hoja de Trabajo para listado'!$DE$153:$DE$1048576,0),MATCH((CUADRO!H$4&amp;$E21),'Hoja de Trabajo para listado'!$DE$151:$DG$151,0)),0)+IFERROR(INDEX('Hoja de Trabajo para listado'!$CD$155:$DC$1048576,MATCH($A21,'Hoja de Trabajo para listado'!$CD$155:$CD$1048576,0),MATCH((CUADRO!H$4&amp;$E21),'Hoja de Trabajo para listado'!$CD$151:$DC$151,0)),0)</f>
        <v>0</v>
      </c>
      <c r="I21" s="241">
        <f ca="1">+IFERROR(INDEX('Hoja de Trabajo para listado'!$A$155:$Z$1048576,MATCH($A21,'Hoja de Trabajo para listado'!$A$155:$A$1048576,0),MATCH((CUADRO!I$4&amp;$E21),'Hoja de Trabajo para listado'!$A$151:$Z$151,0)),0)+IFERROR(INDEX('Hoja de Trabajo para listado'!$AB$155:$BA$1048576,MATCH($A21,'Hoja de Trabajo para listado'!$AB$155:$AB$1048576,0),MATCH((CUADRO!I$4&amp;$E21),'Hoja de Trabajo para listado'!$AB$151:$BA$151,0)),0)+IFERROR(INDEX('Hoja de Trabajo para listado'!$BC$155:$CB$1048576,MATCH($A21,'Hoja de Trabajo para listado'!$BC$155:$BC$1048576,0),MATCH((CUADRO!I$4&amp;$E21),'Hoja de Trabajo para listado'!$BC$151:$CB$151,0)),0)+IFERROR(INDEX('Hoja de Trabajo para listado'!$DE$153:$DG$274,MATCH($A21,'Hoja de Trabajo para listado'!$DE$153:$DE$1048576,0),MATCH((CUADRO!I$4&amp;$E21),'Hoja de Trabajo para listado'!$DE$151:$DG$151,0)),0)+IFERROR(INDEX('Hoja de Trabajo para listado'!$CD$155:$DC$1048576,MATCH($A21,'Hoja de Trabajo para listado'!$CD$155:$CD$1048576,0),MATCH((CUADRO!I$4&amp;$E21),'Hoja de Trabajo para listado'!$CD$151:$DC$151,0)),0)</f>
        <v>0</v>
      </c>
      <c r="J21" s="241">
        <f ca="1">+IFERROR(INDEX('Hoja de Trabajo para listado'!$A$155:$Z$1048576,MATCH($A21,'Hoja de Trabajo para listado'!$A$155:$A$1048576,0),MATCH((CUADRO!J$4&amp;$E21),'Hoja de Trabajo para listado'!$A$151:$Z$151,0)),0)+IFERROR(INDEX('Hoja de Trabajo para listado'!$AB$155:$BA$1048576,MATCH($A21,'Hoja de Trabajo para listado'!$AB$155:$AB$1048576,0),MATCH((CUADRO!J$4&amp;$E21),'Hoja de Trabajo para listado'!$AB$151:$BA$151,0)),0)+IFERROR(INDEX('Hoja de Trabajo para listado'!$BC$155:$CB$1048576,MATCH($A21,'Hoja de Trabajo para listado'!$BC$155:$BC$1048576,0),MATCH((CUADRO!J$4&amp;$E21),'Hoja de Trabajo para listado'!$BC$151:$CB$151,0)),0)+IFERROR(INDEX('Hoja de Trabajo para listado'!$DE$153:$DG$274,MATCH($A21,'Hoja de Trabajo para listado'!$DE$153:$DE$1048576,0),MATCH((CUADRO!J$4&amp;$E21),'Hoja de Trabajo para listado'!$DE$151:$DG$151,0)),0)+IFERROR(INDEX('Hoja de Trabajo para listado'!$CD$155:$DC$1048576,MATCH($A21,'Hoja de Trabajo para listado'!$CD$155:$CD$1048576,0),MATCH((CUADRO!J$4&amp;$E21),'Hoja de Trabajo para listado'!$CD$151:$DC$151,0)),0)</f>
        <v>13392.01</v>
      </c>
      <c r="K21" s="241">
        <f ca="1">+IFERROR(INDEX('Hoja de Trabajo para listado'!$A$155:$Z$1048576,MATCH($A21,'Hoja de Trabajo para listado'!$A$155:$A$1048576,0),MATCH((CUADRO!K$4&amp;$E21),'Hoja de Trabajo para listado'!$A$151:$Z$151,0)),0)+IFERROR(INDEX('Hoja de Trabajo para listado'!$AB$155:$BA$1048576,MATCH($A21,'Hoja de Trabajo para listado'!$AB$155:$AB$1048576,0),MATCH((CUADRO!K$4&amp;$E21),'Hoja de Trabajo para listado'!$AB$151:$BA$151,0)),0)+IFERROR(INDEX('Hoja de Trabajo para listado'!$BC$155:$CB$1048576,MATCH($A21,'Hoja de Trabajo para listado'!$BC$155:$BC$1048576,0),MATCH((CUADRO!K$4&amp;$E21),'Hoja de Trabajo para listado'!$BC$151:$CB$151,0)),0)+IFERROR(INDEX('Hoja de Trabajo para listado'!$DE$153:$DG$274,MATCH($A21,'Hoja de Trabajo para listado'!$DE$153:$DE$1048576,0),MATCH((CUADRO!K$4&amp;$E21),'Hoja de Trabajo para listado'!$DE$151:$DG$151,0)),0)+IFERROR(INDEX('Hoja de Trabajo para listado'!$CD$155:$DC$1048576,MATCH($A21,'Hoja de Trabajo para listado'!$CD$155:$CD$1048576,0),MATCH((CUADRO!K$4&amp;$E21),'Hoja de Trabajo para listado'!$CD$151:$DC$151,0)),0)</f>
        <v>0</v>
      </c>
      <c r="L21" s="241">
        <f ca="1">+IFERROR(INDEX('Hoja de Trabajo para listado'!$A$155:$Z$1048576,MATCH($A21,'Hoja de Trabajo para listado'!$A$155:$A$1048576,0),MATCH((CUADRO!L$4&amp;$E21),'Hoja de Trabajo para listado'!$A$151:$Z$151,0)),0)+IFERROR(INDEX('Hoja de Trabajo para listado'!$AB$155:$BA$1048576,MATCH($A21,'Hoja de Trabajo para listado'!$AB$155:$AB$1048576,0),MATCH((CUADRO!L$4&amp;$E21),'Hoja de Trabajo para listado'!$AB$151:$BA$151,0)),0)+IFERROR(INDEX('Hoja de Trabajo para listado'!$BC$155:$CB$1048576,MATCH($A21,'Hoja de Trabajo para listado'!$BC$155:$BC$1048576,0),MATCH((CUADRO!L$4&amp;$E21),'Hoja de Trabajo para listado'!$BC$151:$CB$151,0)),0)+IFERROR(INDEX('Hoja de Trabajo para listado'!$DE$153:$DG$274,MATCH($A21,'Hoja de Trabajo para listado'!$DE$153:$DE$1048576,0),MATCH((CUADRO!L$4&amp;$E21),'Hoja de Trabajo para listado'!$DE$151:$DG$151,0)),0)+IFERROR(INDEX('Hoja de Trabajo para listado'!$CD$155:$DC$1048576,MATCH($A21,'Hoja de Trabajo para listado'!$CD$155:$CD$1048576,0),MATCH((CUADRO!L$4&amp;$E21),'Hoja de Trabajo para listado'!$CD$151:$DC$151,0)),0)</f>
        <v>0</v>
      </c>
      <c r="M21" s="241">
        <f ca="1">+IFERROR(INDEX('Hoja de Trabajo para listado'!$A$155:$Z$1048576,MATCH($A21,'Hoja de Trabajo para listado'!$A$155:$A$1048576,0),MATCH((CUADRO!M$4&amp;$E21),'Hoja de Trabajo para listado'!$A$151:$Z$151,0)),0)+IFERROR(INDEX('Hoja de Trabajo para listado'!$AB$155:$BA$1048576,MATCH($A21,'Hoja de Trabajo para listado'!$AB$155:$AB$1048576,0),MATCH((CUADRO!M$4&amp;$E21),'Hoja de Trabajo para listado'!$AB$151:$BA$151,0)),0)+IFERROR(INDEX('Hoja de Trabajo para listado'!$BC$155:$CB$1048576,MATCH($A21,'Hoja de Trabajo para listado'!$BC$155:$BC$1048576,0),MATCH((CUADRO!M$4&amp;$E21),'Hoja de Trabajo para listado'!$BC$151:$CB$151,0)),0)+IFERROR(INDEX('Hoja de Trabajo para listado'!$DE$153:$DG$274,MATCH($A21,'Hoja de Trabajo para listado'!$DE$153:$DE$1048576,0),MATCH((CUADRO!M$4&amp;$E21),'Hoja de Trabajo para listado'!$DE$151:$DG$151,0)),0)+IFERROR(INDEX('Hoja de Trabajo para listado'!$CD$155:$DC$1048576,MATCH($A21,'Hoja de Trabajo para listado'!$CD$155:$CD$1048576,0),MATCH((CUADRO!M$4&amp;$E21),'Hoja de Trabajo para listado'!$CD$151:$DC$151,0)),0)</f>
        <v>0</v>
      </c>
      <c r="N21" s="241">
        <f ca="1">+IFERROR(INDEX('Hoja de Trabajo para listado'!$A$155:$Z$1048576,MATCH($A21,'Hoja de Trabajo para listado'!$A$155:$A$1048576,0),MATCH((CUADRO!N$4&amp;$E21),'Hoja de Trabajo para listado'!$A$151:$Z$151,0)),0)+IFERROR(INDEX('Hoja de Trabajo para listado'!$AB$155:$BA$1048576,MATCH($A21,'Hoja de Trabajo para listado'!$AB$155:$AB$1048576,0),MATCH((CUADRO!N$4&amp;$E21),'Hoja de Trabajo para listado'!$AB$151:$BA$151,0)),0)+IFERROR(INDEX('Hoja de Trabajo para listado'!$BC$155:$CB$1048576,MATCH($A21,'Hoja de Trabajo para listado'!$BC$155:$BC$1048576,0),MATCH((CUADRO!N$4&amp;$E21),'Hoja de Trabajo para listado'!$BC$151:$CB$151,0)),0)+IFERROR(INDEX('Hoja de Trabajo para listado'!$DE$153:$DG$274,MATCH($A21,'Hoja de Trabajo para listado'!$DE$153:$DE$1048576,0),MATCH((CUADRO!N$4&amp;$E21),'Hoja de Trabajo para listado'!$DE$151:$DG$151,0)),0)+IFERROR(INDEX('Hoja de Trabajo para listado'!$CD$155:$DC$1048576,MATCH($A21,'Hoja de Trabajo para listado'!$CD$155:$CD$1048576,0),MATCH((CUADRO!N$4&amp;$E21),'Hoja de Trabajo para listado'!$CD$151:$DC$151,0)),0)</f>
        <v>0</v>
      </c>
      <c r="O21" s="241">
        <f ca="1">+IFERROR(INDEX('Hoja de Trabajo para listado'!$A$155:$Z$1048576,MATCH($A21,'Hoja de Trabajo para listado'!$A$155:$A$1048576,0),MATCH((CUADRO!O$4&amp;$E21),'Hoja de Trabajo para listado'!$A$151:$Z$151,0)),0)+IFERROR(INDEX('Hoja de Trabajo para listado'!$AB$155:$BA$1048576,MATCH($A21,'Hoja de Trabajo para listado'!$AB$155:$AB$1048576,0),MATCH((CUADRO!O$4&amp;$E21),'Hoja de Trabajo para listado'!$AB$151:$BA$151,0)),0)+IFERROR(INDEX('Hoja de Trabajo para listado'!$BC$155:$CB$1048576,MATCH($A21,'Hoja de Trabajo para listado'!$BC$155:$BC$1048576,0),MATCH((CUADRO!O$4&amp;$E21),'Hoja de Trabajo para listado'!$BC$151:$CB$151,0)),0)+IFERROR(INDEX('Hoja de Trabajo para listado'!$DE$153:$DG$274,MATCH($A21,'Hoja de Trabajo para listado'!$DE$153:$DE$1048576,0),MATCH((CUADRO!O$4&amp;$E21),'Hoja de Trabajo para listado'!$DE$151:$DG$151,0)),0)+IFERROR(INDEX('Hoja de Trabajo para listado'!$CD$155:$DC$1048576,MATCH($A21,'Hoja de Trabajo para listado'!$CD$155:$CD$1048576,0),MATCH((CUADRO!O$4&amp;$E21),'Hoja de Trabajo para listado'!$CD$151:$DC$151,0)),0)</f>
        <v>0</v>
      </c>
      <c r="P21" s="241">
        <f ca="1">+IFERROR(INDEX('Hoja de Trabajo para listado'!$A$155:$Z$1048576,MATCH($A21,'Hoja de Trabajo para listado'!$A$155:$A$1048576,0),MATCH((CUADRO!P$4&amp;$E21),'Hoja de Trabajo para listado'!$A$151:$Z$151,0)),0)+IFERROR(INDEX('Hoja de Trabajo para listado'!$AB$155:$BA$1048576,MATCH($A21,'Hoja de Trabajo para listado'!$AB$155:$AB$1048576,0),MATCH((CUADRO!P$4&amp;$E21),'Hoja de Trabajo para listado'!$AB$151:$BA$151,0)),0)+IFERROR(INDEX('Hoja de Trabajo para listado'!$BC$155:$CB$1048576,MATCH($A21,'Hoja de Trabajo para listado'!$BC$155:$BC$1048576,0),MATCH((CUADRO!P$4&amp;$E21),'Hoja de Trabajo para listado'!$BC$151:$CB$151,0)),0)+IFERROR(INDEX('Hoja de Trabajo para listado'!$DE$153:$DG$274,MATCH($A21,'Hoja de Trabajo para listado'!$DE$153:$DE$1048576,0),MATCH((CUADRO!P$4&amp;$E21),'Hoja de Trabajo para listado'!$DE$151:$DG$151,0)),0)+IFERROR(INDEX('Hoja de Trabajo para listado'!$CD$155:$DC$1048576,MATCH($A21,'Hoja de Trabajo para listado'!$CD$155:$CD$1048576,0),MATCH((CUADRO!P$4&amp;$E21),'Hoja de Trabajo para listado'!$CD$151:$DC$151,0)),0)</f>
        <v>0</v>
      </c>
      <c r="Q21" s="241">
        <f ca="1">+IFERROR(INDEX('Hoja de Trabajo para listado'!$A$155:$Z$1048576,MATCH($A21,'Hoja de Trabajo para listado'!$A$155:$A$1048576,0),MATCH((CUADRO!Q$4&amp;$E21),'Hoja de Trabajo para listado'!$A$151:$Z$151,0)),0)+IFERROR(INDEX('Hoja de Trabajo para listado'!$AB$155:$BA$1048576,MATCH($A21,'Hoja de Trabajo para listado'!$AB$155:$AB$1048576,0),MATCH((CUADRO!Q$4&amp;$E21),'Hoja de Trabajo para listado'!$AB$151:$BA$151,0)),0)+IFERROR(INDEX('Hoja de Trabajo para listado'!$BC$155:$CB$1048576,MATCH($A21,'Hoja de Trabajo para listado'!$BC$155:$BC$1048576,0),MATCH((CUADRO!Q$4&amp;$E21),'Hoja de Trabajo para listado'!$BC$151:$CB$151,0)),0)+IFERROR(INDEX('Hoja de Trabajo para listado'!$DE$153:$DG$274,MATCH($A21,'Hoja de Trabajo para listado'!$DE$153:$DE$1048576,0),MATCH((CUADRO!Q$4&amp;$E21),'Hoja de Trabajo para listado'!$DE$151:$DG$151,0)),0)+IFERROR(INDEX('Hoja de Trabajo para listado'!$CD$155:$DC$1048576,MATCH($A21,'Hoja de Trabajo para listado'!$CD$155:$CD$1048576,0),MATCH((CUADRO!Q$4&amp;$E21),'Hoja de Trabajo para listado'!$CD$151:$DC$151,0)),0)</f>
        <v>0</v>
      </c>
      <c r="R21" s="241">
        <f t="shared" ca="1" si="0"/>
        <v>14319.51</v>
      </c>
      <c r="S21" s="241"/>
      <c r="T21" s="241">
        <f ca="1">+T22</f>
        <v>34342.549999999996</v>
      </c>
      <c r="U21" s="240">
        <f t="shared" si="1"/>
        <v>1</v>
      </c>
    </row>
    <row r="22" spans="1:21" ht="15" customHeight="1">
      <c r="A22" s="353">
        <v>35</v>
      </c>
      <c r="B22" s="382"/>
      <c r="C22" s="305" t="str">
        <f>+VLOOKUP(A22,bd_lista!$A$3:$C$592,3,FALSE)</f>
        <v>Ministerio de Economía y Finanzas Públicas</v>
      </c>
      <c r="D22" s="384"/>
      <c r="E22" s="305" t="s">
        <v>684</v>
      </c>
      <c r="F22" s="243">
        <f ca="1">+IFERROR(INDEX('Hoja de Trabajo para listado'!$A$155:$Z$1048576,MATCH($A22,'Hoja de Trabajo para listado'!$A$155:$A$1048576,0),MATCH((CUADRO!F$4&amp;$E22),'Hoja de Trabajo para listado'!$A$151:$Z$151,0)),0)+IFERROR(INDEX('Hoja de Trabajo para listado'!$AB$155:$BA$1048576,MATCH($A22,'Hoja de Trabajo para listado'!$AB$155:$AB$1048576,0),MATCH((CUADRO!F$4&amp;$E22),'Hoja de Trabajo para listado'!$AB$151:$BA$151,0)),0)+IFERROR(INDEX('Hoja de Trabajo para listado'!$BC$155:$CB$1048576,MATCH($A22,'Hoja de Trabajo para listado'!$BC$155:$BC$1048576,0),MATCH((CUADRO!F$4&amp;$E22),'Hoja de Trabajo para listado'!$BC$151:$CB$151,0)),0)+IFERROR(INDEX('Hoja de Trabajo para listado'!$DE$153:$DG$274,MATCH($A22,'Hoja de Trabajo para listado'!$DE$153:$DE$1048576,0),MATCH((CUADRO!F$4&amp;$E22),'Hoja de Trabajo para listado'!$DE$151:$DG$151,0)),0)+IFERROR(INDEX('Hoja de Trabajo para listado'!$CD$155:$DC$1048576,MATCH($A22,'Hoja de Trabajo para listado'!$CD$155:$CD$1048576,0),MATCH((CUADRO!F$4&amp;$E22),'Hoja de Trabajo para listado'!$CD$151:$DC$151,0)),0)</f>
        <v>0</v>
      </c>
      <c r="G22" s="243">
        <f ca="1">+IFERROR(INDEX('Hoja de Trabajo para listado'!$A$155:$Z$1048576,MATCH($A22,'Hoja de Trabajo para listado'!$A$155:$A$1048576,0),MATCH((CUADRO!G$4&amp;$E22),'Hoja de Trabajo para listado'!$A$151:$Z$151,0)),0)+IFERROR(INDEX('Hoja de Trabajo para listado'!$AB$155:$BA$1048576,MATCH($A22,'Hoja de Trabajo para listado'!$AB$155:$AB$1048576,0),MATCH((CUADRO!G$4&amp;$E22),'Hoja de Trabajo para listado'!$AB$151:$BA$151,0)),0)+IFERROR(INDEX('Hoja de Trabajo para listado'!$BC$155:$CB$1048576,MATCH($A22,'Hoja de Trabajo para listado'!$BC$155:$BC$1048576,0),MATCH((CUADRO!G$4&amp;$E22),'Hoja de Trabajo para listado'!$BC$151:$CB$151,0)),0)+IFERROR(INDEX('Hoja de Trabajo para listado'!$DE$153:$DG$274,MATCH($A22,'Hoja de Trabajo para listado'!$DE$153:$DE$1048576,0),MATCH((CUADRO!G$4&amp;$E22),'Hoja de Trabajo para listado'!$DE$151:$DG$151,0)),0)+IFERROR(INDEX('Hoja de Trabajo para listado'!$CD$155:$DC$1048576,MATCH($A22,'Hoja de Trabajo para listado'!$CD$155:$CD$1048576,0),MATCH((CUADRO!G$4&amp;$E22),'Hoja de Trabajo para listado'!$CD$151:$DC$151,0)),0)</f>
        <v>155.44</v>
      </c>
      <c r="H22" s="243">
        <f ca="1">+IFERROR(INDEX('Hoja de Trabajo para listado'!$A$155:$Z$1048576,MATCH($A22,'Hoja de Trabajo para listado'!$A$155:$A$1048576,0),MATCH((CUADRO!H$4&amp;$E22),'Hoja de Trabajo para listado'!$A$151:$Z$151,0)),0)+IFERROR(INDEX('Hoja de Trabajo para listado'!$AB$155:$BA$1048576,MATCH($A22,'Hoja de Trabajo para listado'!$AB$155:$AB$1048576,0),MATCH((CUADRO!H$4&amp;$E22),'Hoja de Trabajo para listado'!$AB$151:$BA$151,0)),0)+IFERROR(INDEX('Hoja de Trabajo para listado'!$BC$155:$CB$1048576,MATCH($A22,'Hoja de Trabajo para listado'!$BC$155:$BC$1048576,0),MATCH((CUADRO!H$4&amp;$E22),'Hoja de Trabajo para listado'!$BC$151:$CB$151,0)),0)+IFERROR(INDEX('Hoja de Trabajo para listado'!$DE$153:$DG$274,MATCH($A22,'Hoja de Trabajo para listado'!$DE$153:$DE$1048576,0),MATCH((CUADRO!H$4&amp;$E22),'Hoja de Trabajo para listado'!$DE$151:$DG$151,0)),0)+IFERROR(INDEX('Hoja de Trabajo para listado'!$CD$155:$DC$1048576,MATCH($A22,'Hoja de Trabajo para listado'!$CD$155:$CD$1048576,0),MATCH((CUADRO!H$4&amp;$E22),'Hoja de Trabajo para listado'!$CD$151:$DC$151,0)),0)</f>
        <v>0</v>
      </c>
      <c r="I22" s="243">
        <f ca="1">+IFERROR(INDEX('Hoja de Trabajo para listado'!$A$155:$Z$1048576,MATCH($A22,'Hoja de Trabajo para listado'!$A$155:$A$1048576,0),MATCH((CUADRO!I$4&amp;$E22),'Hoja de Trabajo para listado'!$A$151:$Z$151,0)),0)+IFERROR(INDEX('Hoja de Trabajo para listado'!$AB$155:$BA$1048576,MATCH($A22,'Hoja de Trabajo para listado'!$AB$155:$AB$1048576,0),MATCH((CUADRO!I$4&amp;$E22),'Hoja de Trabajo para listado'!$AB$151:$BA$151,0)),0)+IFERROR(INDEX('Hoja de Trabajo para listado'!$BC$155:$CB$1048576,MATCH($A22,'Hoja de Trabajo para listado'!$BC$155:$BC$1048576,0),MATCH((CUADRO!I$4&amp;$E22),'Hoja de Trabajo para listado'!$BC$151:$CB$151,0)),0)+IFERROR(INDEX('Hoja de Trabajo para listado'!$DE$153:$DG$274,MATCH($A22,'Hoja de Trabajo para listado'!$DE$153:$DE$1048576,0),MATCH((CUADRO!I$4&amp;$E22),'Hoja de Trabajo para listado'!$DE$151:$DG$151,0)),0)+IFERROR(INDEX('Hoja de Trabajo para listado'!$CD$155:$DC$1048576,MATCH($A22,'Hoja de Trabajo para listado'!$CD$155:$CD$1048576,0),MATCH((CUADRO!I$4&amp;$E22),'Hoja de Trabajo para listado'!$CD$151:$DC$151,0)),0)</f>
        <v>0</v>
      </c>
      <c r="J22" s="243">
        <f ca="1">+IFERROR(INDEX('Hoja de Trabajo para listado'!$A$155:$Z$1048576,MATCH($A22,'Hoja de Trabajo para listado'!$A$155:$A$1048576,0),MATCH((CUADRO!J$4&amp;$E22),'Hoja de Trabajo para listado'!$A$151:$Z$151,0)),0)+IFERROR(INDEX('Hoja de Trabajo para listado'!$AB$155:$BA$1048576,MATCH($A22,'Hoja de Trabajo para listado'!$AB$155:$AB$1048576,0),MATCH((CUADRO!J$4&amp;$E22),'Hoja de Trabajo para listado'!$AB$151:$BA$151,0)),0)+IFERROR(INDEX('Hoja de Trabajo para listado'!$BC$155:$CB$1048576,MATCH($A22,'Hoja de Trabajo para listado'!$BC$155:$BC$1048576,0),MATCH((CUADRO!J$4&amp;$E22),'Hoja de Trabajo para listado'!$BC$151:$CB$151,0)),0)+IFERROR(INDEX('Hoja de Trabajo para listado'!$DE$153:$DG$274,MATCH($A22,'Hoja de Trabajo para listado'!$DE$153:$DE$1048576,0),MATCH((CUADRO!J$4&amp;$E22),'Hoja de Trabajo para listado'!$DE$151:$DG$151,0)),0)+IFERROR(INDEX('Hoja de Trabajo para listado'!$CD$155:$DC$1048576,MATCH($A22,'Hoja de Trabajo para listado'!$CD$155:$CD$1048576,0),MATCH((CUADRO!J$4&amp;$E22),'Hoja de Trabajo para listado'!$CD$151:$DC$151,0)),0)</f>
        <v>19867.599999999999</v>
      </c>
      <c r="K22" s="243">
        <f ca="1">+IFERROR(INDEX('Hoja de Trabajo para listado'!$A$155:$Z$1048576,MATCH($A22,'Hoja de Trabajo para listado'!$A$155:$A$1048576,0),MATCH((CUADRO!K$4&amp;$E22),'Hoja de Trabajo para listado'!$A$151:$Z$151,0)),0)+IFERROR(INDEX('Hoja de Trabajo para listado'!$AB$155:$BA$1048576,MATCH($A22,'Hoja de Trabajo para listado'!$AB$155:$AB$1048576,0),MATCH((CUADRO!K$4&amp;$E22),'Hoja de Trabajo para listado'!$AB$151:$BA$151,0)),0)+IFERROR(INDEX('Hoja de Trabajo para listado'!$BC$155:$CB$1048576,MATCH($A22,'Hoja de Trabajo para listado'!$BC$155:$BC$1048576,0),MATCH((CUADRO!K$4&amp;$E22),'Hoja de Trabajo para listado'!$BC$151:$CB$151,0)),0)+IFERROR(INDEX('Hoja de Trabajo para listado'!$DE$153:$DG$274,MATCH($A22,'Hoja de Trabajo para listado'!$DE$153:$DE$1048576,0),MATCH((CUADRO!K$4&amp;$E22),'Hoja de Trabajo para listado'!$DE$151:$DG$151,0)),0)+IFERROR(INDEX('Hoja de Trabajo para listado'!$CD$155:$DC$1048576,MATCH($A22,'Hoja de Trabajo para listado'!$CD$155:$CD$1048576,0),MATCH((CUADRO!K$4&amp;$E22),'Hoja de Trabajo para listado'!$CD$151:$DC$151,0)),0)</f>
        <v>0</v>
      </c>
      <c r="L22" s="243">
        <f ca="1">+IFERROR(INDEX('Hoja de Trabajo para listado'!$A$155:$Z$1048576,MATCH($A22,'Hoja de Trabajo para listado'!$A$155:$A$1048576,0),MATCH((CUADRO!L$4&amp;$E22),'Hoja de Trabajo para listado'!$A$151:$Z$151,0)),0)+IFERROR(INDEX('Hoja de Trabajo para listado'!$AB$155:$BA$1048576,MATCH($A22,'Hoja de Trabajo para listado'!$AB$155:$AB$1048576,0),MATCH((CUADRO!L$4&amp;$E22),'Hoja de Trabajo para listado'!$AB$151:$BA$151,0)),0)+IFERROR(INDEX('Hoja de Trabajo para listado'!$BC$155:$CB$1048576,MATCH($A22,'Hoja de Trabajo para listado'!$BC$155:$BC$1048576,0),MATCH((CUADRO!L$4&amp;$E22),'Hoja de Trabajo para listado'!$BC$151:$CB$151,0)),0)+IFERROR(INDEX('Hoja de Trabajo para listado'!$DE$153:$DG$274,MATCH($A22,'Hoja de Trabajo para listado'!$DE$153:$DE$1048576,0),MATCH((CUADRO!L$4&amp;$E22),'Hoja de Trabajo para listado'!$DE$151:$DG$151,0)),0)+IFERROR(INDEX('Hoja de Trabajo para listado'!$CD$155:$DC$1048576,MATCH($A22,'Hoja de Trabajo para listado'!$CD$155:$CD$1048576,0),MATCH((CUADRO!L$4&amp;$E22),'Hoja de Trabajo para listado'!$CD$151:$DC$151,0)),0)</f>
        <v>0</v>
      </c>
      <c r="M22" s="243">
        <f ca="1">+IFERROR(INDEX('Hoja de Trabajo para listado'!$A$155:$Z$1048576,MATCH($A22,'Hoja de Trabajo para listado'!$A$155:$A$1048576,0),MATCH((CUADRO!M$4&amp;$E22),'Hoja de Trabajo para listado'!$A$151:$Z$151,0)),0)+IFERROR(INDEX('Hoja de Trabajo para listado'!$AB$155:$BA$1048576,MATCH($A22,'Hoja de Trabajo para listado'!$AB$155:$AB$1048576,0),MATCH((CUADRO!M$4&amp;$E22),'Hoja de Trabajo para listado'!$AB$151:$BA$151,0)),0)+IFERROR(INDEX('Hoja de Trabajo para listado'!$BC$155:$CB$1048576,MATCH($A22,'Hoja de Trabajo para listado'!$BC$155:$BC$1048576,0),MATCH((CUADRO!M$4&amp;$E22),'Hoja de Trabajo para listado'!$BC$151:$CB$151,0)),0)+IFERROR(INDEX('Hoja de Trabajo para listado'!$DE$153:$DG$274,MATCH($A22,'Hoja de Trabajo para listado'!$DE$153:$DE$1048576,0),MATCH((CUADRO!M$4&amp;$E22),'Hoja de Trabajo para listado'!$DE$151:$DG$151,0)),0)+IFERROR(INDEX('Hoja de Trabajo para listado'!$CD$155:$DC$1048576,MATCH($A22,'Hoja de Trabajo para listado'!$CD$155:$CD$1048576,0),MATCH((CUADRO!M$4&amp;$E22),'Hoja de Trabajo para listado'!$CD$151:$DC$151,0)),0)</f>
        <v>0</v>
      </c>
      <c r="N22" s="243">
        <f ca="1">+IFERROR(INDEX('Hoja de Trabajo para listado'!$A$155:$Z$1048576,MATCH($A22,'Hoja de Trabajo para listado'!$A$155:$A$1048576,0),MATCH((CUADRO!N$4&amp;$E22),'Hoja de Trabajo para listado'!$A$151:$Z$151,0)),0)+IFERROR(INDEX('Hoja de Trabajo para listado'!$AB$155:$BA$1048576,MATCH($A22,'Hoja de Trabajo para listado'!$AB$155:$AB$1048576,0),MATCH((CUADRO!N$4&amp;$E22),'Hoja de Trabajo para listado'!$AB$151:$BA$151,0)),0)+IFERROR(INDEX('Hoja de Trabajo para listado'!$BC$155:$CB$1048576,MATCH($A22,'Hoja de Trabajo para listado'!$BC$155:$BC$1048576,0),MATCH((CUADRO!N$4&amp;$E22),'Hoja de Trabajo para listado'!$BC$151:$CB$151,0)),0)+IFERROR(INDEX('Hoja de Trabajo para listado'!$DE$153:$DG$274,MATCH($A22,'Hoja de Trabajo para listado'!$DE$153:$DE$1048576,0),MATCH((CUADRO!N$4&amp;$E22),'Hoja de Trabajo para listado'!$DE$151:$DG$151,0)),0)+IFERROR(INDEX('Hoja de Trabajo para listado'!$CD$155:$DC$1048576,MATCH($A22,'Hoja de Trabajo para listado'!$CD$155:$CD$1048576,0),MATCH((CUADRO!N$4&amp;$E22),'Hoja de Trabajo para listado'!$CD$151:$DC$151,0)),0)</f>
        <v>0</v>
      </c>
      <c r="O22" s="243">
        <f ca="1">+IFERROR(INDEX('Hoja de Trabajo para listado'!$A$155:$Z$1048576,MATCH($A22,'Hoja de Trabajo para listado'!$A$155:$A$1048576,0),MATCH((CUADRO!O$4&amp;$E22),'Hoja de Trabajo para listado'!$A$151:$Z$151,0)),0)+IFERROR(INDEX('Hoja de Trabajo para listado'!$AB$155:$BA$1048576,MATCH($A22,'Hoja de Trabajo para listado'!$AB$155:$AB$1048576,0),MATCH((CUADRO!O$4&amp;$E22),'Hoja de Trabajo para listado'!$AB$151:$BA$151,0)),0)+IFERROR(INDEX('Hoja de Trabajo para listado'!$BC$155:$CB$1048576,MATCH($A22,'Hoja de Trabajo para listado'!$BC$155:$BC$1048576,0),MATCH((CUADRO!O$4&amp;$E22),'Hoja de Trabajo para listado'!$BC$151:$CB$151,0)),0)+IFERROR(INDEX('Hoja de Trabajo para listado'!$DE$153:$DG$274,MATCH($A22,'Hoja de Trabajo para listado'!$DE$153:$DE$1048576,0),MATCH((CUADRO!O$4&amp;$E22),'Hoja de Trabajo para listado'!$DE$151:$DG$151,0)),0)+IFERROR(INDEX('Hoja de Trabajo para listado'!$CD$155:$DC$1048576,MATCH($A22,'Hoja de Trabajo para listado'!$CD$155:$CD$1048576,0),MATCH((CUADRO!O$4&amp;$E22),'Hoja de Trabajo para listado'!$CD$151:$DC$151,0)),0)</f>
        <v>0</v>
      </c>
      <c r="P22" s="243">
        <f ca="1">+IFERROR(INDEX('Hoja de Trabajo para listado'!$A$155:$Z$1048576,MATCH($A22,'Hoja de Trabajo para listado'!$A$155:$A$1048576,0),MATCH((CUADRO!P$4&amp;$E22),'Hoja de Trabajo para listado'!$A$151:$Z$151,0)),0)+IFERROR(INDEX('Hoja de Trabajo para listado'!$AB$155:$BA$1048576,MATCH($A22,'Hoja de Trabajo para listado'!$AB$155:$AB$1048576,0),MATCH((CUADRO!P$4&amp;$E22),'Hoja de Trabajo para listado'!$AB$151:$BA$151,0)),0)+IFERROR(INDEX('Hoja de Trabajo para listado'!$BC$155:$CB$1048576,MATCH($A22,'Hoja de Trabajo para listado'!$BC$155:$BC$1048576,0),MATCH((CUADRO!P$4&amp;$E22),'Hoja de Trabajo para listado'!$BC$151:$CB$151,0)),0)+IFERROR(INDEX('Hoja de Trabajo para listado'!$DE$153:$DG$274,MATCH($A22,'Hoja de Trabajo para listado'!$DE$153:$DE$1048576,0),MATCH((CUADRO!P$4&amp;$E22),'Hoja de Trabajo para listado'!$DE$151:$DG$151,0)),0)+IFERROR(INDEX('Hoja de Trabajo para listado'!$CD$155:$DC$1048576,MATCH($A22,'Hoja de Trabajo para listado'!$CD$155:$CD$1048576,0),MATCH((CUADRO!P$4&amp;$E22),'Hoja de Trabajo para listado'!$CD$151:$DC$151,0)),0)</f>
        <v>0</v>
      </c>
      <c r="Q22" s="243">
        <f ca="1">+IFERROR(INDEX('Hoja de Trabajo para listado'!$A$155:$Z$1048576,MATCH($A22,'Hoja de Trabajo para listado'!$A$155:$A$1048576,0),MATCH((CUADRO!Q$4&amp;$E22),'Hoja de Trabajo para listado'!$A$151:$Z$151,0)),0)+IFERROR(INDEX('Hoja de Trabajo para listado'!$AB$155:$BA$1048576,MATCH($A22,'Hoja de Trabajo para listado'!$AB$155:$AB$1048576,0),MATCH((CUADRO!Q$4&amp;$E22),'Hoja de Trabajo para listado'!$AB$151:$BA$151,0)),0)+IFERROR(INDEX('Hoja de Trabajo para listado'!$BC$155:$CB$1048576,MATCH($A22,'Hoja de Trabajo para listado'!$BC$155:$BC$1048576,0),MATCH((CUADRO!Q$4&amp;$E22),'Hoja de Trabajo para listado'!$BC$151:$CB$151,0)),0)+IFERROR(INDEX('Hoja de Trabajo para listado'!$DE$153:$DG$274,MATCH($A22,'Hoja de Trabajo para listado'!$DE$153:$DE$1048576,0),MATCH((CUADRO!Q$4&amp;$E22),'Hoja de Trabajo para listado'!$DE$151:$DG$151,0)),0)+IFERROR(INDEX('Hoja de Trabajo para listado'!$CD$155:$DC$1048576,MATCH($A22,'Hoja de Trabajo para listado'!$CD$155:$CD$1048576,0),MATCH((CUADRO!Q$4&amp;$E22),'Hoja de Trabajo para listado'!$CD$151:$DC$151,0)),0)</f>
        <v>0</v>
      </c>
      <c r="R22" s="243">
        <f t="shared" ca="1" si="0"/>
        <v>20023.039999999997</v>
      </c>
      <c r="S22" s="243">
        <f ca="1">+R21+R22</f>
        <v>34342.549999999996</v>
      </c>
      <c r="T22" s="243">
        <f ca="1">+S22</f>
        <v>34342.549999999996</v>
      </c>
      <c r="U22" s="242">
        <f t="shared" si="1"/>
        <v>2</v>
      </c>
    </row>
    <row r="23" spans="1:21" ht="15" customHeight="1">
      <c r="A23" s="354">
        <v>41</v>
      </c>
      <c r="B23" s="381">
        <f>+A23</f>
        <v>41</v>
      </c>
      <c r="C23" s="245" t="str">
        <f>+VLOOKUP(A23,bd_lista!$A$3:$C$592,3,FALSE)</f>
        <v>Ministerio de Desarrollo Productivo, Rural y Agua</v>
      </c>
      <c r="D23" s="383" t="str">
        <f>+C23</f>
        <v>Ministerio de Desarrollo Productivo, Rural y Agua</v>
      </c>
      <c r="E23" s="245" t="s">
        <v>683</v>
      </c>
      <c r="F23" s="241">
        <f ca="1">+IFERROR(INDEX('Hoja de Trabajo para listado'!$A$155:$Z$1048576,MATCH($A23,'Hoja de Trabajo para listado'!$A$155:$A$1048576,0),MATCH((CUADRO!F$4&amp;$E23),'Hoja de Trabajo para listado'!$A$151:$Z$151,0)),0)+IFERROR(INDEX('Hoja de Trabajo para listado'!$AB$155:$BA$1048576,MATCH($A23,'Hoja de Trabajo para listado'!$AB$155:$AB$1048576,0),MATCH((CUADRO!F$4&amp;$E23),'Hoja de Trabajo para listado'!$AB$151:$BA$151,0)),0)+IFERROR(INDEX('Hoja de Trabajo para listado'!$BC$155:$CB$1048576,MATCH($A23,'Hoja de Trabajo para listado'!$BC$155:$BC$1048576,0),MATCH((CUADRO!F$4&amp;$E23),'Hoja de Trabajo para listado'!$BC$151:$CB$151,0)),0)+IFERROR(INDEX('Hoja de Trabajo para listado'!$DE$153:$DG$274,MATCH($A23,'Hoja de Trabajo para listado'!$DE$153:$DE$1048576,0),MATCH((CUADRO!F$4&amp;$E23),'Hoja de Trabajo para listado'!$DE$151:$DG$151,0)),0)+IFERROR(INDEX('Hoja de Trabajo para listado'!$CD$155:$DC$1048576,MATCH($A23,'Hoja de Trabajo para listado'!$CD$155:$CD$1048576,0),MATCH((CUADRO!F$4&amp;$E23),'Hoja de Trabajo para listado'!$CD$151:$DC$151,0)),0)</f>
        <v>1524.88</v>
      </c>
      <c r="G23" s="241">
        <f ca="1">+IFERROR(INDEX('Hoja de Trabajo para listado'!$A$155:$Z$1048576,MATCH($A23,'Hoja de Trabajo para listado'!$A$155:$A$1048576,0),MATCH((CUADRO!G$4&amp;$E23),'Hoja de Trabajo para listado'!$A$151:$Z$151,0)),0)+IFERROR(INDEX('Hoja de Trabajo para listado'!$AB$155:$BA$1048576,MATCH($A23,'Hoja de Trabajo para listado'!$AB$155:$AB$1048576,0),MATCH((CUADRO!G$4&amp;$E23),'Hoja de Trabajo para listado'!$AB$151:$BA$151,0)),0)+IFERROR(INDEX('Hoja de Trabajo para listado'!$BC$155:$CB$1048576,MATCH($A23,'Hoja de Trabajo para listado'!$BC$155:$BC$1048576,0),MATCH((CUADRO!G$4&amp;$E23),'Hoja de Trabajo para listado'!$BC$151:$CB$151,0)),0)+IFERROR(INDEX('Hoja de Trabajo para listado'!$DE$153:$DG$274,MATCH($A23,'Hoja de Trabajo para listado'!$DE$153:$DE$1048576,0),MATCH((CUADRO!G$4&amp;$E23),'Hoja de Trabajo para listado'!$DE$151:$DG$151,0)),0)+IFERROR(INDEX('Hoja de Trabajo para listado'!$CD$155:$DC$1048576,MATCH($A23,'Hoja de Trabajo para listado'!$CD$155:$CD$1048576,0),MATCH((CUADRO!G$4&amp;$E23),'Hoja de Trabajo para listado'!$CD$151:$DC$151,0)),0)</f>
        <v>17050959.059999999</v>
      </c>
      <c r="H23" s="241">
        <f ca="1">+IFERROR(INDEX('Hoja de Trabajo para listado'!$A$155:$Z$1048576,MATCH($A23,'Hoja de Trabajo para listado'!$A$155:$A$1048576,0),MATCH((CUADRO!H$4&amp;$E23),'Hoja de Trabajo para listado'!$A$151:$Z$151,0)),0)+IFERROR(INDEX('Hoja de Trabajo para listado'!$AB$155:$BA$1048576,MATCH($A23,'Hoja de Trabajo para listado'!$AB$155:$AB$1048576,0),MATCH((CUADRO!H$4&amp;$E23),'Hoja de Trabajo para listado'!$AB$151:$BA$151,0)),0)+IFERROR(INDEX('Hoja de Trabajo para listado'!$BC$155:$CB$1048576,MATCH($A23,'Hoja de Trabajo para listado'!$BC$155:$BC$1048576,0),MATCH((CUADRO!H$4&amp;$E23),'Hoja de Trabajo para listado'!$BC$151:$CB$151,0)),0)+IFERROR(INDEX('Hoja de Trabajo para listado'!$DE$153:$DG$274,MATCH($A23,'Hoja de Trabajo para listado'!$DE$153:$DE$1048576,0),MATCH((CUADRO!H$4&amp;$E23),'Hoja de Trabajo para listado'!$DE$151:$DG$151,0)),0)+IFERROR(INDEX('Hoja de Trabajo para listado'!$CD$155:$DC$1048576,MATCH($A23,'Hoja de Trabajo para listado'!$CD$155:$CD$1048576,0),MATCH((CUADRO!H$4&amp;$E23),'Hoja de Trabajo para listado'!$CD$151:$DC$151,0)),0)</f>
        <v>79.989999999999995</v>
      </c>
      <c r="I23" s="241">
        <f ca="1">+IFERROR(INDEX('Hoja de Trabajo para listado'!$A$155:$Z$1048576,MATCH($A23,'Hoja de Trabajo para listado'!$A$155:$A$1048576,0),MATCH((CUADRO!I$4&amp;$E23),'Hoja de Trabajo para listado'!$A$151:$Z$151,0)),0)+IFERROR(INDEX('Hoja de Trabajo para listado'!$AB$155:$BA$1048576,MATCH($A23,'Hoja de Trabajo para listado'!$AB$155:$AB$1048576,0),MATCH((CUADRO!I$4&amp;$E23),'Hoja de Trabajo para listado'!$AB$151:$BA$151,0)),0)+IFERROR(INDEX('Hoja de Trabajo para listado'!$BC$155:$CB$1048576,MATCH($A23,'Hoja de Trabajo para listado'!$BC$155:$BC$1048576,0),MATCH((CUADRO!I$4&amp;$E23),'Hoja de Trabajo para listado'!$BC$151:$CB$151,0)),0)+IFERROR(INDEX('Hoja de Trabajo para listado'!$DE$153:$DG$274,MATCH($A23,'Hoja de Trabajo para listado'!$DE$153:$DE$1048576,0),MATCH((CUADRO!I$4&amp;$E23),'Hoja de Trabajo para listado'!$DE$151:$DG$151,0)),0)+IFERROR(INDEX('Hoja de Trabajo para listado'!$CD$155:$DC$1048576,MATCH($A23,'Hoja de Trabajo para listado'!$CD$155:$CD$1048576,0),MATCH((CUADRO!I$4&amp;$E23),'Hoja de Trabajo para listado'!$CD$151:$DC$151,0)),0)</f>
        <v>88366330.872400001</v>
      </c>
      <c r="J23" s="241">
        <f ca="1">+IFERROR(INDEX('Hoja de Trabajo para listado'!$A$155:$Z$1048576,MATCH($A23,'Hoja de Trabajo para listado'!$A$155:$A$1048576,0),MATCH((CUADRO!J$4&amp;$E23),'Hoja de Trabajo para listado'!$A$151:$Z$151,0)),0)+IFERROR(INDEX('Hoja de Trabajo para listado'!$AB$155:$BA$1048576,MATCH($A23,'Hoja de Trabajo para listado'!$AB$155:$AB$1048576,0),MATCH((CUADRO!J$4&amp;$E23),'Hoja de Trabajo para listado'!$AB$151:$BA$151,0)),0)+IFERROR(INDEX('Hoja de Trabajo para listado'!$BC$155:$CB$1048576,MATCH($A23,'Hoja de Trabajo para listado'!$BC$155:$BC$1048576,0),MATCH((CUADRO!J$4&amp;$E23),'Hoja de Trabajo para listado'!$BC$151:$CB$151,0)),0)+IFERROR(INDEX('Hoja de Trabajo para listado'!$DE$153:$DG$274,MATCH($A23,'Hoja de Trabajo para listado'!$DE$153:$DE$1048576,0),MATCH((CUADRO!J$4&amp;$E23),'Hoja de Trabajo para listado'!$DE$151:$DG$151,0)),0)+IFERROR(INDEX('Hoja de Trabajo para listado'!$CD$155:$DC$1048576,MATCH($A23,'Hoja de Trabajo para listado'!$CD$155:$CD$1048576,0),MATCH((CUADRO!J$4&amp;$E23),'Hoja de Trabajo para listado'!$CD$151:$DC$151,0)),0)</f>
        <v>24068505.777999997</v>
      </c>
      <c r="K23" s="241">
        <f ca="1">+IFERROR(INDEX('Hoja de Trabajo para listado'!$A$155:$Z$1048576,MATCH($A23,'Hoja de Trabajo para listado'!$A$155:$A$1048576,0),MATCH((CUADRO!K$4&amp;$E23),'Hoja de Trabajo para listado'!$A$151:$Z$151,0)),0)+IFERROR(INDEX('Hoja de Trabajo para listado'!$AB$155:$BA$1048576,MATCH($A23,'Hoja de Trabajo para listado'!$AB$155:$AB$1048576,0),MATCH((CUADRO!K$4&amp;$E23),'Hoja de Trabajo para listado'!$AB$151:$BA$151,0)),0)+IFERROR(INDEX('Hoja de Trabajo para listado'!$BC$155:$CB$1048576,MATCH($A23,'Hoja de Trabajo para listado'!$BC$155:$BC$1048576,0),MATCH((CUADRO!K$4&amp;$E23),'Hoja de Trabajo para listado'!$BC$151:$CB$151,0)),0)+IFERROR(INDEX('Hoja de Trabajo para listado'!$DE$153:$DG$274,MATCH($A23,'Hoja de Trabajo para listado'!$DE$153:$DE$1048576,0),MATCH((CUADRO!K$4&amp;$E23),'Hoja de Trabajo para listado'!$DE$151:$DG$151,0)),0)+IFERROR(INDEX('Hoja de Trabajo para listado'!$CD$155:$DC$1048576,MATCH($A23,'Hoja de Trabajo para listado'!$CD$155:$CD$1048576,0),MATCH((CUADRO!K$4&amp;$E23),'Hoja de Trabajo para listado'!$CD$151:$DC$151,0)),0)</f>
        <v>0</v>
      </c>
      <c r="L23" s="241">
        <f ca="1">+IFERROR(INDEX('Hoja de Trabajo para listado'!$A$155:$Z$1048576,MATCH($A23,'Hoja de Trabajo para listado'!$A$155:$A$1048576,0),MATCH((CUADRO!L$4&amp;$E23),'Hoja de Trabajo para listado'!$A$151:$Z$151,0)),0)+IFERROR(INDEX('Hoja de Trabajo para listado'!$AB$155:$BA$1048576,MATCH($A23,'Hoja de Trabajo para listado'!$AB$155:$AB$1048576,0),MATCH((CUADRO!L$4&amp;$E23),'Hoja de Trabajo para listado'!$AB$151:$BA$151,0)),0)+IFERROR(INDEX('Hoja de Trabajo para listado'!$BC$155:$CB$1048576,MATCH($A23,'Hoja de Trabajo para listado'!$BC$155:$BC$1048576,0),MATCH((CUADRO!L$4&amp;$E23),'Hoja de Trabajo para listado'!$BC$151:$CB$151,0)),0)+IFERROR(INDEX('Hoja de Trabajo para listado'!$DE$153:$DG$274,MATCH($A23,'Hoja de Trabajo para listado'!$DE$153:$DE$1048576,0),MATCH((CUADRO!L$4&amp;$E23),'Hoja de Trabajo para listado'!$DE$151:$DG$151,0)),0)+IFERROR(INDEX('Hoja de Trabajo para listado'!$CD$155:$DC$1048576,MATCH($A23,'Hoja de Trabajo para listado'!$CD$155:$CD$1048576,0),MATCH((CUADRO!L$4&amp;$E23),'Hoja de Trabajo para listado'!$CD$151:$DC$151,0)),0)</f>
        <v>0</v>
      </c>
      <c r="M23" s="241">
        <f ca="1">+IFERROR(INDEX('Hoja de Trabajo para listado'!$A$155:$Z$1048576,MATCH($A23,'Hoja de Trabajo para listado'!$A$155:$A$1048576,0),MATCH((CUADRO!M$4&amp;$E23),'Hoja de Trabajo para listado'!$A$151:$Z$151,0)),0)+IFERROR(INDEX('Hoja de Trabajo para listado'!$AB$155:$BA$1048576,MATCH($A23,'Hoja de Trabajo para listado'!$AB$155:$AB$1048576,0),MATCH((CUADRO!M$4&amp;$E23),'Hoja de Trabajo para listado'!$AB$151:$BA$151,0)),0)+IFERROR(INDEX('Hoja de Trabajo para listado'!$BC$155:$CB$1048576,MATCH($A23,'Hoja de Trabajo para listado'!$BC$155:$BC$1048576,0),MATCH((CUADRO!M$4&amp;$E23),'Hoja de Trabajo para listado'!$BC$151:$CB$151,0)),0)+IFERROR(INDEX('Hoja de Trabajo para listado'!$DE$153:$DG$274,MATCH($A23,'Hoja de Trabajo para listado'!$DE$153:$DE$1048576,0),MATCH((CUADRO!M$4&amp;$E23),'Hoja de Trabajo para listado'!$DE$151:$DG$151,0)),0)+IFERROR(INDEX('Hoja de Trabajo para listado'!$CD$155:$DC$1048576,MATCH($A23,'Hoja de Trabajo para listado'!$CD$155:$CD$1048576,0),MATCH((CUADRO!M$4&amp;$E23),'Hoja de Trabajo para listado'!$CD$151:$DC$151,0)),0)</f>
        <v>0</v>
      </c>
      <c r="N23" s="241">
        <f ca="1">+IFERROR(INDEX('Hoja de Trabajo para listado'!$A$155:$Z$1048576,MATCH($A23,'Hoja de Trabajo para listado'!$A$155:$A$1048576,0),MATCH((CUADRO!N$4&amp;$E23),'Hoja de Trabajo para listado'!$A$151:$Z$151,0)),0)+IFERROR(INDEX('Hoja de Trabajo para listado'!$AB$155:$BA$1048576,MATCH($A23,'Hoja de Trabajo para listado'!$AB$155:$AB$1048576,0),MATCH((CUADRO!N$4&amp;$E23),'Hoja de Trabajo para listado'!$AB$151:$BA$151,0)),0)+IFERROR(INDEX('Hoja de Trabajo para listado'!$BC$155:$CB$1048576,MATCH($A23,'Hoja de Trabajo para listado'!$BC$155:$BC$1048576,0),MATCH((CUADRO!N$4&amp;$E23),'Hoja de Trabajo para listado'!$BC$151:$CB$151,0)),0)+IFERROR(INDEX('Hoja de Trabajo para listado'!$DE$153:$DG$274,MATCH($A23,'Hoja de Trabajo para listado'!$DE$153:$DE$1048576,0),MATCH((CUADRO!N$4&amp;$E23),'Hoja de Trabajo para listado'!$DE$151:$DG$151,0)),0)+IFERROR(INDEX('Hoja de Trabajo para listado'!$CD$155:$DC$1048576,MATCH($A23,'Hoja de Trabajo para listado'!$CD$155:$CD$1048576,0),MATCH((CUADRO!N$4&amp;$E23),'Hoja de Trabajo para listado'!$CD$151:$DC$151,0)),0)</f>
        <v>0</v>
      </c>
      <c r="O23" s="241">
        <f ca="1">+IFERROR(INDEX('Hoja de Trabajo para listado'!$A$155:$Z$1048576,MATCH($A23,'Hoja de Trabajo para listado'!$A$155:$A$1048576,0),MATCH((CUADRO!O$4&amp;$E23),'Hoja de Trabajo para listado'!$A$151:$Z$151,0)),0)+IFERROR(INDEX('Hoja de Trabajo para listado'!$AB$155:$BA$1048576,MATCH($A23,'Hoja de Trabajo para listado'!$AB$155:$AB$1048576,0),MATCH((CUADRO!O$4&amp;$E23),'Hoja de Trabajo para listado'!$AB$151:$BA$151,0)),0)+IFERROR(INDEX('Hoja de Trabajo para listado'!$BC$155:$CB$1048576,MATCH($A23,'Hoja de Trabajo para listado'!$BC$155:$BC$1048576,0),MATCH((CUADRO!O$4&amp;$E23),'Hoja de Trabajo para listado'!$BC$151:$CB$151,0)),0)+IFERROR(INDEX('Hoja de Trabajo para listado'!$DE$153:$DG$274,MATCH($A23,'Hoja de Trabajo para listado'!$DE$153:$DE$1048576,0),MATCH((CUADRO!O$4&amp;$E23),'Hoja de Trabajo para listado'!$DE$151:$DG$151,0)),0)+IFERROR(INDEX('Hoja de Trabajo para listado'!$CD$155:$DC$1048576,MATCH($A23,'Hoja de Trabajo para listado'!$CD$155:$CD$1048576,0),MATCH((CUADRO!O$4&amp;$E23),'Hoja de Trabajo para listado'!$CD$151:$DC$151,0)),0)</f>
        <v>0</v>
      </c>
      <c r="P23" s="241">
        <f ca="1">+IFERROR(INDEX('Hoja de Trabajo para listado'!$A$155:$Z$1048576,MATCH($A23,'Hoja de Trabajo para listado'!$A$155:$A$1048576,0),MATCH((CUADRO!P$4&amp;$E23),'Hoja de Trabajo para listado'!$A$151:$Z$151,0)),0)+IFERROR(INDEX('Hoja de Trabajo para listado'!$AB$155:$BA$1048576,MATCH($A23,'Hoja de Trabajo para listado'!$AB$155:$AB$1048576,0),MATCH((CUADRO!P$4&amp;$E23),'Hoja de Trabajo para listado'!$AB$151:$BA$151,0)),0)+IFERROR(INDEX('Hoja de Trabajo para listado'!$BC$155:$CB$1048576,MATCH($A23,'Hoja de Trabajo para listado'!$BC$155:$BC$1048576,0),MATCH((CUADRO!P$4&amp;$E23),'Hoja de Trabajo para listado'!$BC$151:$CB$151,0)),0)+IFERROR(INDEX('Hoja de Trabajo para listado'!$DE$153:$DG$274,MATCH($A23,'Hoja de Trabajo para listado'!$DE$153:$DE$1048576,0),MATCH((CUADRO!P$4&amp;$E23),'Hoja de Trabajo para listado'!$DE$151:$DG$151,0)),0)+IFERROR(INDEX('Hoja de Trabajo para listado'!$CD$155:$DC$1048576,MATCH($A23,'Hoja de Trabajo para listado'!$CD$155:$CD$1048576,0),MATCH((CUADRO!P$4&amp;$E23),'Hoja de Trabajo para listado'!$CD$151:$DC$151,0)),0)</f>
        <v>0</v>
      </c>
      <c r="Q23" s="241">
        <f ca="1">+IFERROR(INDEX('Hoja de Trabajo para listado'!$A$155:$Z$1048576,MATCH($A23,'Hoja de Trabajo para listado'!$A$155:$A$1048576,0),MATCH((CUADRO!Q$4&amp;$E23),'Hoja de Trabajo para listado'!$A$151:$Z$151,0)),0)+IFERROR(INDEX('Hoja de Trabajo para listado'!$AB$155:$BA$1048576,MATCH($A23,'Hoja de Trabajo para listado'!$AB$155:$AB$1048576,0),MATCH((CUADRO!Q$4&amp;$E23),'Hoja de Trabajo para listado'!$AB$151:$BA$151,0)),0)+IFERROR(INDEX('Hoja de Trabajo para listado'!$BC$155:$CB$1048576,MATCH($A23,'Hoja de Trabajo para listado'!$BC$155:$BC$1048576,0),MATCH((CUADRO!Q$4&amp;$E23),'Hoja de Trabajo para listado'!$BC$151:$CB$151,0)),0)+IFERROR(INDEX('Hoja de Trabajo para listado'!$DE$153:$DG$274,MATCH($A23,'Hoja de Trabajo para listado'!$DE$153:$DE$1048576,0),MATCH((CUADRO!Q$4&amp;$E23),'Hoja de Trabajo para listado'!$DE$151:$DG$151,0)),0)+IFERROR(INDEX('Hoja de Trabajo para listado'!$CD$155:$DC$1048576,MATCH($A23,'Hoja de Trabajo para listado'!$CD$155:$CD$1048576,0),MATCH((CUADRO!Q$4&amp;$E23),'Hoja de Trabajo para listado'!$CD$151:$DC$151,0)),0)</f>
        <v>0</v>
      </c>
      <c r="R23" s="241">
        <f t="shared" ca="1" si="0"/>
        <v>129487400.58039999</v>
      </c>
      <c r="S23" s="241"/>
      <c r="T23" s="241">
        <f ca="1">+T24</f>
        <v>981424620.38259995</v>
      </c>
      <c r="U23" s="240">
        <f t="shared" si="1"/>
        <v>1</v>
      </c>
    </row>
    <row r="24" spans="1:21" ht="15" customHeight="1">
      <c r="A24" s="353">
        <v>41</v>
      </c>
      <c r="B24" s="382"/>
      <c r="C24" s="305" t="str">
        <f>+VLOOKUP(A24,bd_lista!$A$3:$C$592,3,FALSE)</f>
        <v>Ministerio de Desarrollo Productivo, Rural y Agua</v>
      </c>
      <c r="D24" s="384"/>
      <c r="E24" s="305" t="s">
        <v>684</v>
      </c>
      <c r="F24" s="243">
        <f ca="1">+IFERROR(INDEX('Hoja de Trabajo para listado'!$A$155:$Z$1048576,MATCH($A24,'Hoja de Trabajo para listado'!$A$155:$A$1048576,0),MATCH((CUADRO!F$4&amp;$E24),'Hoja de Trabajo para listado'!$A$151:$Z$151,0)),0)+IFERROR(INDEX('Hoja de Trabajo para listado'!$AB$155:$BA$1048576,MATCH($A24,'Hoja de Trabajo para listado'!$AB$155:$AB$1048576,0),MATCH((CUADRO!F$4&amp;$E24),'Hoja de Trabajo para listado'!$AB$151:$BA$151,0)),0)+IFERROR(INDEX('Hoja de Trabajo para listado'!$BC$155:$CB$1048576,MATCH($A24,'Hoja de Trabajo para listado'!$BC$155:$BC$1048576,0),MATCH((CUADRO!F$4&amp;$E24),'Hoja de Trabajo para listado'!$BC$151:$CB$151,0)),0)+IFERROR(INDEX('Hoja de Trabajo para listado'!$DE$153:$DG$274,MATCH($A24,'Hoja de Trabajo para listado'!$DE$153:$DE$1048576,0),MATCH((CUADRO!F$4&amp;$E24),'Hoja de Trabajo para listado'!$DE$151:$DG$151,0)),0)+IFERROR(INDEX('Hoja de Trabajo para listado'!$CD$155:$DC$1048576,MATCH($A24,'Hoja de Trabajo para listado'!$CD$155:$CD$1048576,0),MATCH((CUADRO!F$4&amp;$E24),'Hoja de Trabajo para listado'!$CD$151:$DC$151,0)),0)</f>
        <v>128378453.73</v>
      </c>
      <c r="G24" s="243">
        <f ca="1">+IFERROR(INDEX('Hoja de Trabajo para listado'!$A$155:$Z$1048576,MATCH($A24,'Hoja de Trabajo para listado'!$A$155:$A$1048576,0),MATCH((CUADRO!G$4&amp;$E24),'Hoja de Trabajo para listado'!$A$151:$Z$151,0)),0)+IFERROR(INDEX('Hoja de Trabajo para listado'!$AB$155:$BA$1048576,MATCH($A24,'Hoja de Trabajo para listado'!$AB$155:$AB$1048576,0),MATCH((CUADRO!G$4&amp;$E24),'Hoja de Trabajo para listado'!$AB$151:$BA$151,0)),0)+IFERROR(INDEX('Hoja de Trabajo para listado'!$BC$155:$CB$1048576,MATCH($A24,'Hoja de Trabajo para listado'!$BC$155:$BC$1048576,0),MATCH((CUADRO!G$4&amp;$E24),'Hoja de Trabajo para listado'!$BC$151:$CB$151,0)),0)+IFERROR(INDEX('Hoja de Trabajo para listado'!$DE$153:$DG$274,MATCH($A24,'Hoja de Trabajo para listado'!$DE$153:$DE$1048576,0),MATCH((CUADRO!G$4&amp;$E24),'Hoja de Trabajo para listado'!$DE$151:$DG$151,0)),0)+IFERROR(INDEX('Hoja de Trabajo para listado'!$CD$155:$DC$1048576,MATCH($A24,'Hoja de Trabajo para listado'!$CD$155:$CD$1048576,0),MATCH((CUADRO!G$4&amp;$E24),'Hoja de Trabajo para listado'!$CD$151:$DC$151,0)),0)</f>
        <v>462585679.71719998</v>
      </c>
      <c r="H24" s="243">
        <f ca="1">+IFERROR(INDEX('Hoja de Trabajo para listado'!$A$155:$Z$1048576,MATCH($A24,'Hoja de Trabajo para listado'!$A$155:$A$1048576,0),MATCH((CUADRO!H$4&amp;$E24),'Hoja de Trabajo para listado'!$A$151:$Z$151,0)),0)+IFERROR(INDEX('Hoja de Trabajo para listado'!$AB$155:$BA$1048576,MATCH($A24,'Hoja de Trabajo para listado'!$AB$155:$AB$1048576,0),MATCH((CUADRO!H$4&amp;$E24),'Hoja de Trabajo para listado'!$AB$151:$BA$151,0)),0)+IFERROR(INDEX('Hoja de Trabajo para listado'!$BC$155:$CB$1048576,MATCH($A24,'Hoja de Trabajo para listado'!$BC$155:$BC$1048576,0),MATCH((CUADRO!H$4&amp;$E24),'Hoja de Trabajo para listado'!$BC$151:$CB$151,0)),0)+IFERROR(INDEX('Hoja de Trabajo para listado'!$DE$153:$DG$274,MATCH($A24,'Hoja de Trabajo para listado'!$DE$153:$DE$1048576,0),MATCH((CUADRO!H$4&amp;$E24),'Hoja de Trabajo para listado'!$DE$151:$DG$151,0)),0)+IFERROR(INDEX('Hoja de Trabajo para listado'!$CD$155:$DC$1048576,MATCH($A24,'Hoja de Trabajo para listado'!$CD$155:$CD$1048576,0),MATCH((CUADRO!H$4&amp;$E24),'Hoja de Trabajo para listado'!$CD$151:$DC$151,0)),0)</f>
        <v>88974089.420000002</v>
      </c>
      <c r="I24" s="243">
        <f ca="1">+IFERROR(INDEX('Hoja de Trabajo para listado'!$A$155:$Z$1048576,MATCH($A24,'Hoja de Trabajo para listado'!$A$155:$A$1048576,0),MATCH((CUADRO!I$4&amp;$E24),'Hoja de Trabajo para listado'!$A$151:$Z$151,0)),0)+IFERROR(INDEX('Hoja de Trabajo para listado'!$AB$155:$BA$1048576,MATCH($A24,'Hoja de Trabajo para listado'!$AB$155:$AB$1048576,0),MATCH((CUADRO!I$4&amp;$E24),'Hoja de Trabajo para listado'!$AB$151:$BA$151,0)),0)+IFERROR(INDEX('Hoja de Trabajo para listado'!$BC$155:$CB$1048576,MATCH($A24,'Hoja de Trabajo para listado'!$BC$155:$BC$1048576,0),MATCH((CUADRO!I$4&amp;$E24),'Hoja de Trabajo para listado'!$BC$151:$CB$151,0)),0)+IFERROR(INDEX('Hoja de Trabajo para listado'!$DE$153:$DG$274,MATCH($A24,'Hoja de Trabajo para listado'!$DE$153:$DE$1048576,0),MATCH((CUADRO!I$4&amp;$E24),'Hoja de Trabajo para listado'!$DE$151:$DG$151,0)),0)+IFERROR(INDEX('Hoja de Trabajo para listado'!$CD$155:$DC$1048576,MATCH($A24,'Hoja de Trabajo para listado'!$CD$155:$CD$1048576,0),MATCH((CUADRO!I$4&amp;$E24),'Hoja de Trabajo para listado'!$CD$151:$DC$151,0)),0)</f>
        <v>121860015.34</v>
      </c>
      <c r="J24" s="243">
        <f ca="1">+IFERROR(INDEX('Hoja de Trabajo para listado'!$A$155:$Z$1048576,MATCH($A24,'Hoja de Trabajo para listado'!$A$155:$A$1048576,0),MATCH((CUADRO!J$4&amp;$E24),'Hoja de Trabajo para listado'!$A$151:$Z$151,0)),0)+IFERROR(INDEX('Hoja de Trabajo para listado'!$AB$155:$BA$1048576,MATCH($A24,'Hoja de Trabajo para listado'!$AB$155:$AB$1048576,0),MATCH((CUADRO!J$4&amp;$E24),'Hoja de Trabajo para listado'!$AB$151:$BA$151,0)),0)+IFERROR(INDEX('Hoja de Trabajo para listado'!$BC$155:$CB$1048576,MATCH($A24,'Hoja de Trabajo para listado'!$BC$155:$BC$1048576,0),MATCH((CUADRO!J$4&amp;$E24),'Hoja de Trabajo para listado'!$BC$151:$CB$151,0)),0)+IFERROR(INDEX('Hoja de Trabajo para listado'!$DE$153:$DG$274,MATCH($A24,'Hoja de Trabajo para listado'!$DE$153:$DE$1048576,0),MATCH((CUADRO!J$4&amp;$E24),'Hoja de Trabajo para listado'!$DE$151:$DG$151,0)),0)+IFERROR(INDEX('Hoja de Trabajo para listado'!$CD$155:$DC$1048576,MATCH($A24,'Hoja de Trabajo para listado'!$CD$155:$CD$1048576,0),MATCH((CUADRO!J$4&amp;$E24),'Hoja de Trabajo para listado'!$CD$151:$DC$151,0)),0)</f>
        <v>50138981.594999999</v>
      </c>
      <c r="K24" s="243">
        <f ca="1">+IFERROR(INDEX('Hoja de Trabajo para listado'!$A$155:$Z$1048576,MATCH($A24,'Hoja de Trabajo para listado'!$A$155:$A$1048576,0),MATCH((CUADRO!K$4&amp;$E24),'Hoja de Trabajo para listado'!$A$151:$Z$151,0)),0)+IFERROR(INDEX('Hoja de Trabajo para listado'!$AB$155:$BA$1048576,MATCH($A24,'Hoja de Trabajo para listado'!$AB$155:$AB$1048576,0),MATCH((CUADRO!K$4&amp;$E24),'Hoja de Trabajo para listado'!$AB$151:$BA$151,0)),0)+IFERROR(INDEX('Hoja de Trabajo para listado'!$BC$155:$CB$1048576,MATCH($A24,'Hoja de Trabajo para listado'!$BC$155:$BC$1048576,0),MATCH((CUADRO!K$4&amp;$E24),'Hoja de Trabajo para listado'!$BC$151:$CB$151,0)),0)+IFERROR(INDEX('Hoja de Trabajo para listado'!$DE$153:$DG$274,MATCH($A24,'Hoja de Trabajo para listado'!$DE$153:$DE$1048576,0),MATCH((CUADRO!K$4&amp;$E24),'Hoja de Trabajo para listado'!$DE$151:$DG$151,0)),0)+IFERROR(INDEX('Hoja de Trabajo para listado'!$CD$155:$DC$1048576,MATCH($A24,'Hoja de Trabajo para listado'!$CD$155:$CD$1048576,0),MATCH((CUADRO!K$4&amp;$E24),'Hoja de Trabajo para listado'!$CD$151:$DC$151,0)),0)</f>
        <v>0</v>
      </c>
      <c r="L24" s="243">
        <f ca="1">+IFERROR(INDEX('Hoja de Trabajo para listado'!$A$155:$Z$1048576,MATCH($A24,'Hoja de Trabajo para listado'!$A$155:$A$1048576,0),MATCH((CUADRO!L$4&amp;$E24),'Hoja de Trabajo para listado'!$A$151:$Z$151,0)),0)+IFERROR(INDEX('Hoja de Trabajo para listado'!$AB$155:$BA$1048576,MATCH($A24,'Hoja de Trabajo para listado'!$AB$155:$AB$1048576,0),MATCH((CUADRO!L$4&amp;$E24),'Hoja de Trabajo para listado'!$AB$151:$BA$151,0)),0)+IFERROR(INDEX('Hoja de Trabajo para listado'!$BC$155:$CB$1048576,MATCH($A24,'Hoja de Trabajo para listado'!$BC$155:$BC$1048576,0),MATCH((CUADRO!L$4&amp;$E24),'Hoja de Trabajo para listado'!$BC$151:$CB$151,0)),0)+IFERROR(INDEX('Hoja de Trabajo para listado'!$DE$153:$DG$274,MATCH($A24,'Hoja de Trabajo para listado'!$DE$153:$DE$1048576,0),MATCH((CUADRO!L$4&amp;$E24),'Hoja de Trabajo para listado'!$DE$151:$DG$151,0)),0)+IFERROR(INDEX('Hoja de Trabajo para listado'!$CD$155:$DC$1048576,MATCH($A24,'Hoja de Trabajo para listado'!$CD$155:$CD$1048576,0),MATCH((CUADRO!L$4&amp;$E24),'Hoja de Trabajo para listado'!$CD$151:$DC$151,0)),0)</f>
        <v>0</v>
      </c>
      <c r="M24" s="243">
        <f ca="1">+IFERROR(INDEX('Hoja de Trabajo para listado'!$A$155:$Z$1048576,MATCH($A24,'Hoja de Trabajo para listado'!$A$155:$A$1048576,0),MATCH((CUADRO!M$4&amp;$E24),'Hoja de Trabajo para listado'!$A$151:$Z$151,0)),0)+IFERROR(INDEX('Hoja de Trabajo para listado'!$AB$155:$BA$1048576,MATCH($A24,'Hoja de Trabajo para listado'!$AB$155:$AB$1048576,0),MATCH((CUADRO!M$4&amp;$E24),'Hoja de Trabajo para listado'!$AB$151:$BA$151,0)),0)+IFERROR(INDEX('Hoja de Trabajo para listado'!$BC$155:$CB$1048576,MATCH($A24,'Hoja de Trabajo para listado'!$BC$155:$BC$1048576,0),MATCH((CUADRO!M$4&amp;$E24),'Hoja de Trabajo para listado'!$BC$151:$CB$151,0)),0)+IFERROR(INDEX('Hoja de Trabajo para listado'!$DE$153:$DG$274,MATCH($A24,'Hoja de Trabajo para listado'!$DE$153:$DE$1048576,0),MATCH((CUADRO!M$4&amp;$E24),'Hoja de Trabajo para listado'!$DE$151:$DG$151,0)),0)+IFERROR(INDEX('Hoja de Trabajo para listado'!$CD$155:$DC$1048576,MATCH($A24,'Hoja de Trabajo para listado'!$CD$155:$CD$1048576,0),MATCH((CUADRO!M$4&amp;$E24),'Hoja de Trabajo para listado'!$CD$151:$DC$151,0)),0)</f>
        <v>0</v>
      </c>
      <c r="N24" s="243">
        <f ca="1">+IFERROR(INDEX('Hoja de Trabajo para listado'!$A$155:$Z$1048576,MATCH($A24,'Hoja de Trabajo para listado'!$A$155:$A$1048576,0),MATCH((CUADRO!N$4&amp;$E24),'Hoja de Trabajo para listado'!$A$151:$Z$151,0)),0)+IFERROR(INDEX('Hoja de Trabajo para listado'!$AB$155:$BA$1048576,MATCH($A24,'Hoja de Trabajo para listado'!$AB$155:$AB$1048576,0),MATCH((CUADRO!N$4&amp;$E24),'Hoja de Trabajo para listado'!$AB$151:$BA$151,0)),0)+IFERROR(INDEX('Hoja de Trabajo para listado'!$BC$155:$CB$1048576,MATCH($A24,'Hoja de Trabajo para listado'!$BC$155:$BC$1048576,0),MATCH((CUADRO!N$4&amp;$E24),'Hoja de Trabajo para listado'!$BC$151:$CB$151,0)),0)+IFERROR(INDEX('Hoja de Trabajo para listado'!$DE$153:$DG$274,MATCH($A24,'Hoja de Trabajo para listado'!$DE$153:$DE$1048576,0),MATCH((CUADRO!N$4&amp;$E24),'Hoja de Trabajo para listado'!$DE$151:$DG$151,0)),0)+IFERROR(INDEX('Hoja de Trabajo para listado'!$CD$155:$DC$1048576,MATCH($A24,'Hoja de Trabajo para listado'!$CD$155:$CD$1048576,0),MATCH((CUADRO!N$4&amp;$E24),'Hoja de Trabajo para listado'!$CD$151:$DC$151,0)),0)</f>
        <v>0</v>
      </c>
      <c r="O24" s="243">
        <f ca="1">+IFERROR(INDEX('Hoja de Trabajo para listado'!$A$155:$Z$1048576,MATCH($A24,'Hoja de Trabajo para listado'!$A$155:$A$1048576,0),MATCH((CUADRO!O$4&amp;$E24),'Hoja de Trabajo para listado'!$A$151:$Z$151,0)),0)+IFERROR(INDEX('Hoja de Trabajo para listado'!$AB$155:$BA$1048576,MATCH($A24,'Hoja de Trabajo para listado'!$AB$155:$AB$1048576,0),MATCH((CUADRO!O$4&amp;$E24),'Hoja de Trabajo para listado'!$AB$151:$BA$151,0)),0)+IFERROR(INDEX('Hoja de Trabajo para listado'!$BC$155:$CB$1048576,MATCH($A24,'Hoja de Trabajo para listado'!$BC$155:$BC$1048576,0),MATCH((CUADRO!O$4&amp;$E24),'Hoja de Trabajo para listado'!$BC$151:$CB$151,0)),0)+IFERROR(INDEX('Hoja de Trabajo para listado'!$DE$153:$DG$274,MATCH($A24,'Hoja de Trabajo para listado'!$DE$153:$DE$1048576,0),MATCH((CUADRO!O$4&amp;$E24),'Hoja de Trabajo para listado'!$DE$151:$DG$151,0)),0)+IFERROR(INDEX('Hoja de Trabajo para listado'!$CD$155:$DC$1048576,MATCH($A24,'Hoja de Trabajo para listado'!$CD$155:$CD$1048576,0),MATCH((CUADRO!O$4&amp;$E24),'Hoja de Trabajo para listado'!$CD$151:$DC$151,0)),0)</f>
        <v>0</v>
      </c>
      <c r="P24" s="243">
        <f ca="1">+IFERROR(INDEX('Hoja de Trabajo para listado'!$A$155:$Z$1048576,MATCH($A24,'Hoja de Trabajo para listado'!$A$155:$A$1048576,0),MATCH((CUADRO!P$4&amp;$E24),'Hoja de Trabajo para listado'!$A$151:$Z$151,0)),0)+IFERROR(INDEX('Hoja de Trabajo para listado'!$AB$155:$BA$1048576,MATCH($A24,'Hoja de Trabajo para listado'!$AB$155:$AB$1048576,0),MATCH((CUADRO!P$4&amp;$E24),'Hoja de Trabajo para listado'!$AB$151:$BA$151,0)),0)+IFERROR(INDEX('Hoja de Trabajo para listado'!$BC$155:$CB$1048576,MATCH($A24,'Hoja de Trabajo para listado'!$BC$155:$BC$1048576,0),MATCH((CUADRO!P$4&amp;$E24),'Hoja de Trabajo para listado'!$BC$151:$CB$151,0)),0)+IFERROR(INDEX('Hoja de Trabajo para listado'!$DE$153:$DG$274,MATCH($A24,'Hoja de Trabajo para listado'!$DE$153:$DE$1048576,0),MATCH((CUADRO!P$4&amp;$E24),'Hoja de Trabajo para listado'!$DE$151:$DG$151,0)),0)+IFERROR(INDEX('Hoja de Trabajo para listado'!$CD$155:$DC$1048576,MATCH($A24,'Hoja de Trabajo para listado'!$CD$155:$CD$1048576,0),MATCH((CUADRO!P$4&amp;$E24),'Hoja de Trabajo para listado'!$CD$151:$DC$151,0)),0)</f>
        <v>0</v>
      </c>
      <c r="Q24" s="243">
        <f ca="1">+IFERROR(INDEX('Hoja de Trabajo para listado'!$A$155:$Z$1048576,MATCH($A24,'Hoja de Trabajo para listado'!$A$155:$A$1048576,0),MATCH((CUADRO!Q$4&amp;$E24),'Hoja de Trabajo para listado'!$A$151:$Z$151,0)),0)+IFERROR(INDEX('Hoja de Trabajo para listado'!$AB$155:$BA$1048576,MATCH($A24,'Hoja de Trabajo para listado'!$AB$155:$AB$1048576,0),MATCH((CUADRO!Q$4&amp;$E24),'Hoja de Trabajo para listado'!$AB$151:$BA$151,0)),0)+IFERROR(INDEX('Hoja de Trabajo para listado'!$BC$155:$CB$1048576,MATCH($A24,'Hoja de Trabajo para listado'!$BC$155:$BC$1048576,0),MATCH((CUADRO!Q$4&amp;$E24),'Hoja de Trabajo para listado'!$BC$151:$CB$151,0)),0)+IFERROR(INDEX('Hoja de Trabajo para listado'!$DE$153:$DG$274,MATCH($A24,'Hoja de Trabajo para listado'!$DE$153:$DE$1048576,0),MATCH((CUADRO!Q$4&amp;$E24),'Hoja de Trabajo para listado'!$DE$151:$DG$151,0)),0)+IFERROR(INDEX('Hoja de Trabajo para listado'!$CD$155:$DC$1048576,MATCH($A24,'Hoja de Trabajo para listado'!$CD$155:$CD$1048576,0),MATCH((CUADRO!Q$4&amp;$E24),'Hoja de Trabajo para listado'!$CD$151:$DC$151,0)),0)</f>
        <v>0</v>
      </c>
      <c r="R24" s="243">
        <f t="shared" ca="1" si="0"/>
        <v>851937219.80219996</v>
      </c>
      <c r="S24" s="243">
        <f ca="1">+R23+R24</f>
        <v>981424620.38259995</v>
      </c>
      <c r="T24" s="243">
        <f ca="1">+S24</f>
        <v>981424620.38259995</v>
      </c>
      <c r="U24" s="242">
        <f t="shared" si="1"/>
        <v>2</v>
      </c>
    </row>
    <row r="25" spans="1:21" ht="15" customHeight="1">
      <c r="A25" s="354">
        <v>46</v>
      </c>
      <c r="B25" s="381">
        <f>+A25</f>
        <v>46</v>
      </c>
      <c r="C25" s="245" t="str">
        <f>+VLOOKUP(A25,bd_lista!$A$3:$C$592,3,FALSE)</f>
        <v xml:space="preserve">Ministerio de Salud y Deportes </v>
      </c>
      <c r="D25" s="383" t="str">
        <f>+C25</f>
        <v xml:space="preserve">Ministerio de Salud y Deportes </v>
      </c>
      <c r="E25" s="245" t="s">
        <v>683</v>
      </c>
      <c r="F25" s="241">
        <f ca="1">+IFERROR(INDEX('Hoja de Trabajo para listado'!$A$155:$Z$1048576,MATCH($A25,'Hoja de Trabajo para listado'!$A$155:$A$1048576,0),MATCH((CUADRO!F$4&amp;$E25),'Hoja de Trabajo para listado'!$A$151:$Z$151,0)),0)+IFERROR(INDEX('Hoja de Trabajo para listado'!$AB$155:$BA$1048576,MATCH($A25,'Hoja de Trabajo para listado'!$AB$155:$AB$1048576,0),MATCH((CUADRO!F$4&amp;$E25),'Hoja de Trabajo para listado'!$AB$151:$BA$151,0)),0)+IFERROR(INDEX('Hoja de Trabajo para listado'!$BC$155:$CB$1048576,MATCH($A25,'Hoja de Trabajo para listado'!$BC$155:$BC$1048576,0),MATCH((CUADRO!F$4&amp;$E25),'Hoja de Trabajo para listado'!$BC$151:$CB$151,0)),0)+IFERROR(INDEX('Hoja de Trabajo para listado'!$DE$153:$DG$274,MATCH($A25,'Hoja de Trabajo para listado'!$DE$153:$DE$1048576,0),MATCH((CUADRO!F$4&amp;$E25),'Hoja de Trabajo para listado'!$DE$151:$DG$151,0)),0)+IFERROR(INDEX('Hoja de Trabajo para listado'!$CD$155:$DC$1048576,MATCH($A25,'Hoja de Trabajo para listado'!$CD$155:$CD$1048576,0),MATCH((CUADRO!F$4&amp;$E25),'Hoja de Trabajo para listado'!$CD$151:$DC$151,0)),0)</f>
        <v>0</v>
      </c>
      <c r="G25" s="241">
        <f ca="1">+IFERROR(INDEX('Hoja de Trabajo para listado'!$A$155:$Z$1048576,MATCH($A25,'Hoja de Trabajo para listado'!$A$155:$A$1048576,0),MATCH((CUADRO!G$4&amp;$E25),'Hoja de Trabajo para listado'!$A$151:$Z$151,0)),0)+IFERROR(INDEX('Hoja de Trabajo para listado'!$AB$155:$BA$1048576,MATCH($A25,'Hoja de Trabajo para listado'!$AB$155:$AB$1048576,0),MATCH((CUADRO!G$4&amp;$E25),'Hoja de Trabajo para listado'!$AB$151:$BA$151,0)),0)+IFERROR(INDEX('Hoja de Trabajo para listado'!$BC$155:$CB$1048576,MATCH($A25,'Hoja de Trabajo para listado'!$BC$155:$BC$1048576,0),MATCH((CUADRO!G$4&amp;$E25),'Hoja de Trabajo para listado'!$BC$151:$CB$151,0)),0)+IFERROR(INDEX('Hoja de Trabajo para listado'!$DE$153:$DG$274,MATCH($A25,'Hoja de Trabajo para listado'!$DE$153:$DE$1048576,0),MATCH((CUADRO!G$4&amp;$E25),'Hoja de Trabajo para listado'!$DE$151:$DG$151,0)),0)+IFERROR(INDEX('Hoja de Trabajo para listado'!$CD$155:$DC$1048576,MATCH($A25,'Hoja de Trabajo para listado'!$CD$155:$CD$1048576,0),MATCH((CUADRO!G$4&amp;$E25),'Hoja de Trabajo para listado'!$CD$151:$DC$151,0)),0)</f>
        <v>0</v>
      </c>
      <c r="H25" s="241">
        <f ca="1">+IFERROR(INDEX('Hoja de Trabajo para listado'!$A$155:$Z$1048576,MATCH($A25,'Hoja de Trabajo para listado'!$A$155:$A$1048576,0),MATCH((CUADRO!H$4&amp;$E25),'Hoja de Trabajo para listado'!$A$151:$Z$151,0)),0)+IFERROR(INDEX('Hoja de Trabajo para listado'!$AB$155:$BA$1048576,MATCH($A25,'Hoja de Trabajo para listado'!$AB$155:$AB$1048576,0),MATCH((CUADRO!H$4&amp;$E25),'Hoja de Trabajo para listado'!$AB$151:$BA$151,0)),0)+IFERROR(INDEX('Hoja de Trabajo para listado'!$BC$155:$CB$1048576,MATCH($A25,'Hoja de Trabajo para listado'!$BC$155:$BC$1048576,0),MATCH((CUADRO!H$4&amp;$E25),'Hoja de Trabajo para listado'!$BC$151:$CB$151,0)),0)+IFERROR(INDEX('Hoja de Trabajo para listado'!$DE$153:$DG$274,MATCH($A25,'Hoja de Trabajo para listado'!$DE$153:$DE$1048576,0),MATCH((CUADRO!H$4&amp;$E25),'Hoja de Trabajo para listado'!$DE$151:$DG$151,0)),0)+IFERROR(INDEX('Hoja de Trabajo para listado'!$CD$155:$DC$1048576,MATCH($A25,'Hoja de Trabajo para listado'!$CD$155:$CD$1048576,0),MATCH((CUADRO!H$4&amp;$E25),'Hoja de Trabajo para listado'!$CD$151:$DC$151,0)),0)</f>
        <v>80</v>
      </c>
      <c r="I25" s="241">
        <f ca="1">+IFERROR(INDEX('Hoja de Trabajo para listado'!$A$155:$Z$1048576,MATCH($A25,'Hoja de Trabajo para listado'!$A$155:$A$1048576,0),MATCH((CUADRO!I$4&amp;$E25),'Hoja de Trabajo para listado'!$A$151:$Z$151,0)),0)+IFERROR(INDEX('Hoja de Trabajo para listado'!$AB$155:$BA$1048576,MATCH($A25,'Hoja de Trabajo para listado'!$AB$155:$AB$1048576,0),MATCH((CUADRO!I$4&amp;$E25),'Hoja de Trabajo para listado'!$AB$151:$BA$151,0)),0)+IFERROR(INDEX('Hoja de Trabajo para listado'!$BC$155:$CB$1048576,MATCH($A25,'Hoja de Trabajo para listado'!$BC$155:$BC$1048576,0),MATCH((CUADRO!I$4&amp;$E25),'Hoja de Trabajo para listado'!$BC$151:$CB$151,0)),0)+IFERROR(INDEX('Hoja de Trabajo para listado'!$DE$153:$DG$274,MATCH($A25,'Hoja de Trabajo para listado'!$DE$153:$DE$1048576,0),MATCH((CUADRO!I$4&amp;$E25),'Hoja de Trabajo para listado'!$DE$151:$DG$151,0)),0)+IFERROR(INDEX('Hoja de Trabajo para listado'!$CD$155:$DC$1048576,MATCH($A25,'Hoja de Trabajo para listado'!$CD$155:$CD$1048576,0),MATCH((CUADRO!I$4&amp;$E25),'Hoja de Trabajo para listado'!$CD$151:$DC$151,0)),0)</f>
        <v>0</v>
      </c>
      <c r="J25" s="241">
        <f ca="1">+IFERROR(INDEX('Hoja de Trabajo para listado'!$A$155:$Z$1048576,MATCH($A25,'Hoja de Trabajo para listado'!$A$155:$A$1048576,0),MATCH((CUADRO!J$4&amp;$E25),'Hoja de Trabajo para listado'!$A$151:$Z$151,0)),0)+IFERROR(INDEX('Hoja de Trabajo para listado'!$AB$155:$BA$1048576,MATCH($A25,'Hoja de Trabajo para listado'!$AB$155:$AB$1048576,0),MATCH((CUADRO!J$4&amp;$E25),'Hoja de Trabajo para listado'!$AB$151:$BA$151,0)),0)+IFERROR(INDEX('Hoja de Trabajo para listado'!$BC$155:$CB$1048576,MATCH($A25,'Hoja de Trabajo para listado'!$BC$155:$BC$1048576,0),MATCH((CUADRO!J$4&amp;$E25),'Hoja de Trabajo para listado'!$BC$151:$CB$151,0)),0)+IFERROR(INDEX('Hoja de Trabajo para listado'!$DE$153:$DG$274,MATCH($A25,'Hoja de Trabajo para listado'!$DE$153:$DE$1048576,0),MATCH((CUADRO!J$4&amp;$E25),'Hoja de Trabajo para listado'!$DE$151:$DG$151,0)),0)+IFERROR(INDEX('Hoja de Trabajo para listado'!$CD$155:$DC$1048576,MATCH($A25,'Hoja de Trabajo para listado'!$CD$155:$CD$1048576,0),MATCH((CUADRO!J$4&amp;$E25),'Hoja de Trabajo para listado'!$CD$151:$DC$151,0)),0)</f>
        <v>457049.04</v>
      </c>
      <c r="K25" s="241">
        <f ca="1">+IFERROR(INDEX('Hoja de Trabajo para listado'!$A$155:$Z$1048576,MATCH($A25,'Hoja de Trabajo para listado'!$A$155:$A$1048576,0),MATCH((CUADRO!K$4&amp;$E25),'Hoja de Trabajo para listado'!$A$151:$Z$151,0)),0)+IFERROR(INDEX('Hoja de Trabajo para listado'!$AB$155:$BA$1048576,MATCH($A25,'Hoja de Trabajo para listado'!$AB$155:$AB$1048576,0),MATCH((CUADRO!K$4&amp;$E25),'Hoja de Trabajo para listado'!$AB$151:$BA$151,0)),0)+IFERROR(INDEX('Hoja de Trabajo para listado'!$BC$155:$CB$1048576,MATCH($A25,'Hoja de Trabajo para listado'!$BC$155:$BC$1048576,0),MATCH((CUADRO!K$4&amp;$E25),'Hoja de Trabajo para listado'!$BC$151:$CB$151,0)),0)+IFERROR(INDEX('Hoja de Trabajo para listado'!$DE$153:$DG$274,MATCH($A25,'Hoja de Trabajo para listado'!$DE$153:$DE$1048576,0),MATCH((CUADRO!K$4&amp;$E25),'Hoja de Trabajo para listado'!$DE$151:$DG$151,0)),0)+IFERROR(INDEX('Hoja de Trabajo para listado'!$CD$155:$DC$1048576,MATCH($A25,'Hoja de Trabajo para listado'!$CD$155:$CD$1048576,0),MATCH((CUADRO!K$4&amp;$E25),'Hoja de Trabajo para listado'!$CD$151:$DC$151,0)),0)</f>
        <v>0</v>
      </c>
      <c r="L25" s="241">
        <f ca="1">+IFERROR(INDEX('Hoja de Trabajo para listado'!$A$155:$Z$1048576,MATCH($A25,'Hoja de Trabajo para listado'!$A$155:$A$1048576,0),MATCH((CUADRO!L$4&amp;$E25),'Hoja de Trabajo para listado'!$A$151:$Z$151,0)),0)+IFERROR(INDEX('Hoja de Trabajo para listado'!$AB$155:$BA$1048576,MATCH($A25,'Hoja de Trabajo para listado'!$AB$155:$AB$1048576,0),MATCH((CUADRO!L$4&amp;$E25),'Hoja de Trabajo para listado'!$AB$151:$BA$151,0)),0)+IFERROR(INDEX('Hoja de Trabajo para listado'!$BC$155:$CB$1048576,MATCH($A25,'Hoja de Trabajo para listado'!$BC$155:$BC$1048576,0),MATCH((CUADRO!L$4&amp;$E25),'Hoja de Trabajo para listado'!$BC$151:$CB$151,0)),0)+IFERROR(INDEX('Hoja de Trabajo para listado'!$DE$153:$DG$274,MATCH($A25,'Hoja de Trabajo para listado'!$DE$153:$DE$1048576,0),MATCH((CUADRO!L$4&amp;$E25),'Hoja de Trabajo para listado'!$DE$151:$DG$151,0)),0)+IFERROR(INDEX('Hoja de Trabajo para listado'!$CD$155:$DC$1048576,MATCH($A25,'Hoja de Trabajo para listado'!$CD$155:$CD$1048576,0),MATCH((CUADRO!L$4&amp;$E25),'Hoja de Trabajo para listado'!$CD$151:$DC$151,0)),0)</f>
        <v>0</v>
      </c>
      <c r="M25" s="241">
        <f ca="1">+IFERROR(INDEX('Hoja de Trabajo para listado'!$A$155:$Z$1048576,MATCH($A25,'Hoja de Trabajo para listado'!$A$155:$A$1048576,0),MATCH((CUADRO!M$4&amp;$E25),'Hoja de Trabajo para listado'!$A$151:$Z$151,0)),0)+IFERROR(INDEX('Hoja de Trabajo para listado'!$AB$155:$BA$1048576,MATCH($A25,'Hoja de Trabajo para listado'!$AB$155:$AB$1048576,0),MATCH((CUADRO!M$4&amp;$E25),'Hoja de Trabajo para listado'!$AB$151:$BA$151,0)),0)+IFERROR(INDEX('Hoja de Trabajo para listado'!$BC$155:$CB$1048576,MATCH($A25,'Hoja de Trabajo para listado'!$BC$155:$BC$1048576,0),MATCH((CUADRO!M$4&amp;$E25),'Hoja de Trabajo para listado'!$BC$151:$CB$151,0)),0)+IFERROR(INDEX('Hoja de Trabajo para listado'!$DE$153:$DG$274,MATCH($A25,'Hoja de Trabajo para listado'!$DE$153:$DE$1048576,0),MATCH((CUADRO!M$4&amp;$E25),'Hoja de Trabajo para listado'!$DE$151:$DG$151,0)),0)+IFERROR(INDEX('Hoja de Trabajo para listado'!$CD$155:$DC$1048576,MATCH($A25,'Hoja de Trabajo para listado'!$CD$155:$CD$1048576,0),MATCH((CUADRO!M$4&amp;$E25),'Hoja de Trabajo para listado'!$CD$151:$DC$151,0)),0)</f>
        <v>0</v>
      </c>
      <c r="N25" s="241">
        <f ca="1">+IFERROR(INDEX('Hoja de Trabajo para listado'!$A$155:$Z$1048576,MATCH($A25,'Hoja de Trabajo para listado'!$A$155:$A$1048576,0),MATCH((CUADRO!N$4&amp;$E25),'Hoja de Trabajo para listado'!$A$151:$Z$151,0)),0)+IFERROR(INDEX('Hoja de Trabajo para listado'!$AB$155:$BA$1048576,MATCH($A25,'Hoja de Trabajo para listado'!$AB$155:$AB$1048576,0),MATCH((CUADRO!N$4&amp;$E25),'Hoja de Trabajo para listado'!$AB$151:$BA$151,0)),0)+IFERROR(INDEX('Hoja de Trabajo para listado'!$BC$155:$CB$1048576,MATCH($A25,'Hoja de Trabajo para listado'!$BC$155:$BC$1048576,0),MATCH((CUADRO!N$4&amp;$E25),'Hoja de Trabajo para listado'!$BC$151:$CB$151,0)),0)+IFERROR(INDEX('Hoja de Trabajo para listado'!$DE$153:$DG$274,MATCH($A25,'Hoja de Trabajo para listado'!$DE$153:$DE$1048576,0),MATCH((CUADRO!N$4&amp;$E25),'Hoja de Trabajo para listado'!$DE$151:$DG$151,0)),0)+IFERROR(INDEX('Hoja de Trabajo para listado'!$CD$155:$DC$1048576,MATCH($A25,'Hoja de Trabajo para listado'!$CD$155:$CD$1048576,0),MATCH((CUADRO!N$4&amp;$E25),'Hoja de Trabajo para listado'!$CD$151:$DC$151,0)),0)</f>
        <v>0</v>
      </c>
      <c r="O25" s="241">
        <f ca="1">+IFERROR(INDEX('Hoja de Trabajo para listado'!$A$155:$Z$1048576,MATCH($A25,'Hoja de Trabajo para listado'!$A$155:$A$1048576,0),MATCH((CUADRO!O$4&amp;$E25),'Hoja de Trabajo para listado'!$A$151:$Z$151,0)),0)+IFERROR(INDEX('Hoja de Trabajo para listado'!$AB$155:$BA$1048576,MATCH($A25,'Hoja de Trabajo para listado'!$AB$155:$AB$1048576,0),MATCH((CUADRO!O$4&amp;$E25),'Hoja de Trabajo para listado'!$AB$151:$BA$151,0)),0)+IFERROR(INDEX('Hoja de Trabajo para listado'!$BC$155:$CB$1048576,MATCH($A25,'Hoja de Trabajo para listado'!$BC$155:$BC$1048576,0),MATCH((CUADRO!O$4&amp;$E25),'Hoja de Trabajo para listado'!$BC$151:$CB$151,0)),0)+IFERROR(INDEX('Hoja de Trabajo para listado'!$DE$153:$DG$274,MATCH($A25,'Hoja de Trabajo para listado'!$DE$153:$DE$1048576,0),MATCH((CUADRO!O$4&amp;$E25),'Hoja de Trabajo para listado'!$DE$151:$DG$151,0)),0)+IFERROR(INDEX('Hoja de Trabajo para listado'!$CD$155:$DC$1048576,MATCH($A25,'Hoja de Trabajo para listado'!$CD$155:$CD$1048576,0),MATCH((CUADRO!O$4&amp;$E25),'Hoja de Trabajo para listado'!$CD$151:$DC$151,0)),0)</f>
        <v>0</v>
      </c>
      <c r="P25" s="241">
        <f ca="1">+IFERROR(INDEX('Hoja de Trabajo para listado'!$A$155:$Z$1048576,MATCH($A25,'Hoja de Trabajo para listado'!$A$155:$A$1048576,0),MATCH((CUADRO!P$4&amp;$E25),'Hoja de Trabajo para listado'!$A$151:$Z$151,0)),0)+IFERROR(INDEX('Hoja de Trabajo para listado'!$AB$155:$BA$1048576,MATCH($A25,'Hoja de Trabajo para listado'!$AB$155:$AB$1048576,0),MATCH((CUADRO!P$4&amp;$E25),'Hoja de Trabajo para listado'!$AB$151:$BA$151,0)),0)+IFERROR(INDEX('Hoja de Trabajo para listado'!$BC$155:$CB$1048576,MATCH($A25,'Hoja de Trabajo para listado'!$BC$155:$BC$1048576,0),MATCH((CUADRO!P$4&amp;$E25),'Hoja de Trabajo para listado'!$BC$151:$CB$151,0)),0)+IFERROR(INDEX('Hoja de Trabajo para listado'!$DE$153:$DG$274,MATCH($A25,'Hoja de Trabajo para listado'!$DE$153:$DE$1048576,0),MATCH((CUADRO!P$4&amp;$E25),'Hoja de Trabajo para listado'!$DE$151:$DG$151,0)),0)+IFERROR(INDEX('Hoja de Trabajo para listado'!$CD$155:$DC$1048576,MATCH($A25,'Hoja de Trabajo para listado'!$CD$155:$CD$1048576,0),MATCH((CUADRO!P$4&amp;$E25),'Hoja de Trabajo para listado'!$CD$151:$DC$151,0)),0)</f>
        <v>0</v>
      </c>
      <c r="Q25" s="241">
        <f ca="1">+IFERROR(INDEX('Hoja de Trabajo para listado'!$A$155:$Z$1048576,MATCH($A25,'Hoja de Trabajo para listado'!$A$155:$A$1048576,0),MATCH((CUADRO!Q$4&amp;$E25),'Hoja de Trabajo para listado'!$A$151:$Z$151,0)),0)+IFERROR(INDEX('Hoja de Trabajo para listado'!$AB$155:$BA$1048576,MATCH($A25,'Hoja de Trabajo para listado'!$AB$155:$AB$1048576,0),MATCH((CUADRO!Q$4&amp;$E25),'Hoja de Trabajo para listado'!$AB$151:$BA$151,0)),0)+IFERROR(INDEX('Hoja de Trabajo para listado'!$BC$155:$CB$1048576,MATCH($A25,'Hoja de Trabajo para listado'!$BC$155:$BC$1048576,0),MATCH((CUADRO!Q$4&amp;$E25),'Hoja de Trabajo para listado'!$BC$151:$CB$151,0)),0)+IFERROR(INDEX('Hoja de Trabajo para listado'!$DE$153:$DG$274,MATCH($A25,'Hoja de Trabajo para listado'!$DE$153:$DE$1048576,0),MATCH((CUADRO!Q$4&amp;$E25),'Hoja de Trabajo para listado'!$DE$151:$DG$151,0)),0)+IFERROR(INDEX('Hoja de Trabajo para listado'!$CD$155:$DC$1048576,MATCH($A25,'Hoja de Trabajo para listado'!$CD$155:$CD$1048576,0),MATCH((CUADRO!Q$4&amp;$E25),'Hoja de Trabajo para listado'!$CD$151:$DC$151,0)),0)</f>
        <v>0</v>
      </c>
      <c r="R25" s="241">
        <f t="shared" ca="1" si="0"/>
        <v>457129.04</v>
      </c>
      <c r="S25" s="241"/>
      <c r="T25" s="241">
        <f ca="1">+T26</f>
        <v>25787985.349999994</v>
      </c>
      <c r="U25" s="240">
        <f t="shared" si="1"/>
        <v>1</v>
      </c>
    </row>
    <row r="26" spans="1:21" ht="15" customHeight="1">
      <c r="A26" s="353">
        <v>46</v>
      </c>
      <c r="B26" s="382"/>
      <c r="C26" s="305" t="str">
        <f>+VLOOKUP(A26,bd_lista!$A$3:$C$592,3,FALSE)</f>
        <v xml:space="preserve">Ministerio de Salud y Deportes </v>
      </c>
      <c r="D26" s="384"/>
      <c r="E26" s="305" t="s">
        <v>684</v>
      </c>
      <c r="F26" s="243">
        <f ca="1">+IFERROR(INDEX('Hoja de Trabajo para listado'!$A$155:$Z$1048576,MATCH($A26,'Hoja de Trabajo para listado'!$A$155:$A$1048576,0),MATCH((CUADRO!F$4&amp;$E26),'Hoja de Trabajo para listado'!$A$151:$Z$151,0)),0)+IFERROR(INDEX('Hoja de Trabajo para listado'!$AB$155:$BA$1048576,MATCH($A26,'Hoja de Trabajo para listado'!$AB$155:$AB$1048576,0),MATCH((CUADRO!F$4&amp;$E26),'Hoja de Trabajo para listado'!$AB$151:$BA$151,0)),0)+IFERROR(INDEX('Hoja de Trabajo para listado'!$BC$155:$CB$1048576,MATCH($A26,'Hoja de Trabajo para listado'!$BC$155:$BC$1048576,0),MATCH((CUADRO!F$4&amp;$E26),'Hoja de Trabajo para listado'!$BC$151:$CB$151,0)),0)+IFERROR(INDEX('Hoja de Trabajo para listado'!$DE$153:$DG$274,MATCH($A26,'Hoja de Trabajo para listado'!$DE$153:$DE$1048576,0),MATCH((CUADRO!F$4&amp;$E26),'Hoja de Trabajo para listado'!$DE$151:$DG$151,0)),0)+IFERROR(INDEX('Hoja de Trabajo para listado'!$CD$155:$DC$1048576,MATCH($A26,'Hoja de Trabajo para listado'!$CD$155:$CD$1048576,0),MATCH((CUADRO!F$4&amp;$E26),'Hoja de Trabajo para listado'!$CD$151:$DC$151,0)),0)</f>
        <v>18288.810000000001</v>
      </c>
      <c r="G26" s="243">
        <f ca="1">+IFERROR(INDEX('Hoja de Trabajo para listado'!$A$155:$Z$1048576,MATCH($A26,'Hoja de Trabajo para listado'!$A$155:$A$1048576,0),MATCH((CUADRO!G$4&amp;$E26),'Hoja de Trabajo para listado'!$A$151:$Z$151,0)),0)+IFERROR(INDEX('Hoja de Trabajo para listado'!$AB$155:$BA$1048576,MATCH($A26,'Hoja de Trabajo para listado'!$AB$155:$AB$1048576,0),MATCH((CUADRO!G$4&amp;$E26),'Hoja de Trabajo para listado'!$AB$151:$BA$151,0)),0)+IFERROR(INDEX('Hoja de Trabajo para listado'!$BC$155:$CB$1048576,MATCH($A26,'Hoja de Trabajo para listado'!$BC$155:$BC$1048576,0),MATCH((CUADRO!G$4&amp;$E26),'Hoja de Trabajo para listado'!$BC$151:$CB$151,0)),0)+IFERROR(INDEX('Hoja de Trabajo para listado'!$DE$153:$DG$274,MATCH($A26,'Hoja de Trabajo para listado'!$DE$153:$DE$1048576,0),MATCH((CUADRO!G$4&amp;$E26),'Hoja de Trabajo para listado'!$DE$151:$DG$151,0)),0)+IFERROR(INDEX('Hoja de Trabajo para listado'!$CD$155:$DC$1048576,MATCH($A26,'Hoja de Trabajo para listado'!$CD$155:$CD$1048576,0),MATCH((CUADRO!G$4&amp;$E26),'Hoja de Trabajo para listado'!$CD$151:$DC$151,0)),0)</f>
        <v>91701.510000000009</v>
      </c>
      <c r="H26" s="243">
        <f ca="1">+IFERROR(INDEX('Hoja de Trabajo para listado'!$A$155:$Z$1048576,MATCH($A26,'Hoja de Trabajo para listado'!$A$155:$A$1048576,0),MATCH((CUADRO!H$4&amp;$E26),'Hoja de Trabajo para listado'!$A$151:$Z$151,0)),0)+IFERROR(INDEX('Hoja de Trabajo para listado'!$AB$155:$BA$1048576,MATCH($A26,'Hoja de Trabajo para listado'!$AB$155:$AB$1048576,0),MATCH((CUADRO!H$4&amp;$E26),'Hoja de Trabajo para listado'!$AB$151:$BA$151,0)),0)+IFERROR(INDEX('Hoja de Trabajo para listado'!$BC$155:$CB$1048576,MATCH($A26,'Hoja de Trabajo para listado'!$BC$155:$BC$1048576,0),MATCH((CUADRO!H$4&amp;$E26),'Hoja de Trabajo para listado'!$BC$151:$CB$151,0)),0)+IFERROR(INDEX('Hoja de Trabajo para listado'!$DE$153:$DG$274,MATCH($A26,'Hoja de Trabajo para listado'!$DE$153:$DE$1048576,0),MATCH((CUADRO!H$4&amp;$E26),'Hoja de Trabajo para listado'!$DE$151:$DG$151,0)),0)+IFERROR(INDEX('Hoja de Trabajo para listado'!$CD$155:$DC$1048576,MATCH($A26,'Hoja de Trabajo para listado'!$CD$155:$CD$1048576,0),MATCH((CUADRO!H$4&amp;$E26),'Hoja de Trabajo para listado'!$CD$151:$DC$151,0)),0)</f>
        <v>19434.129999999997</v>
      </c>
      <c r="I26" s="243">
        <f ca="1">+IFERROR(INDEX('Hoja de Trabajo para listado'!$A$155:$Z$1048576,MATCH($A26,'Hoja de Trabajo para listado'!$A$155:$A$1048576,0),MATCH((CUADRO!I$4&amp;$E26),'Hoja de Trabajo para listado'!$A$151:$Z$151,0)),0)+IFERROR(INDEX('Hoja de Trabajo para listado'!$AB$155:$BA$1048576,MATCH($A26,'Hoja de Trabajo para listado'!$AB$155:$AB$1048576,0),MATCH((CUADRO!I$4&amp;$E26),'Hoja de Trabajo para listado'!$AB$151:$BA$151,0)),0)+IFERROR(INDEX('Hoja de Trabajo para listado'!$BC$155:$CB$1048576,MATCH($A26,'Hoja de Trabajo para listado'!$BC$155:$BC$1048576,0),MATCH((CUADRO!I$4&amp;$E26),'Hoja de Trabajo para listado'!$BC$151:$CB$151,0)),0)+IFERROR(INDEX('Hoja de Trabajo para listado'!$DE$153:$DG$274,MATCH($A26,'Hoja de Trabajo para listado'!$DE$153:$DE$1048576,0),MATCH((CUADRO!I$4&amp;$E26),'Hoja de Trabajo para listado'!$DE$151:$DG$151,0)),0)+IFERROR(INDEX('Hoja de Trabajo para listado'!$CD$155:$DC$1048576,MATCH($A26,'Hoja de Trabajo para listado'!$CD$155:$CD$1048576,0),MATCH((CUADRO!I$4&amp;$E26),'Hoja de Trabajo para listado'!$CD$151:$DC$151,0)),0)</f>
        <v>7877.77</v>
      </c>
      <c r="J26" s="243">
        <f ca="1">+IFERROR(INDEX('Hoja de Trabajo para listado'!$A$155:$Z$1048576,MATCH($A26,'Hoja de Trabajo para listado'!$A$155:$A$1048576,0),MATCH((CUADRO!J$4&amp;$E26),'Hoja de Trabajo para listado'!$A$151:$Z$151,0)),0)+IFERROR(INDEX('Hoja de Trabajo para listado'!$AB$155:$BA$1048576,MATCH($A26,'Hoja de Trabajo para listado'!$AB$155:$AB$1048576,0),MATCH((CUADRO!J$4&amp;$E26),'Hoja de Trabajo para listado'!$AB$151:$BA$151,0)),0)+IFERROR(INDEX('Hoja de Trabajo para listado'!$BC$155:$CB$1048576,MATCH($A26,'Hoja de Trabajo para listado'!$BC$155:$BC$1048576,0),MATCH((CUADRO!J$4&amp;$E26),'Hoja de Trabajo para listado'!$BC$151:$CB$151,0)),0)+IFERROR(INDEX('Hoja de Trabajo para listado'!$DE$153:$DG$274,MATCH($A26,'Hoja de Trabajo para listado'!$DE$153:$DE$1048576,0),MATCH((CUADRO!J$4&amp;$E26),'Hoja de Trabajo para listado'!$DE$151:$DG$151,0)),0)+IFERROR(INDEX('Hoja de Trabajo para listado'!$CD$155:$DC$1048576,MATCH($A26,'Hoja de Trabajo para listado'!$CD$155:$CD$1048576,0),MATCH((CUADRO!J$4&amp;$E26),'Hoja de Trabajo para listado'!$CD$151:$DC$151,0)),0)</f>
        <v>25193554.089999996</v>
      </c>
      <c r="K26" s="243">
        <f ca="1">+IFERROR(INDEX('Hoja de Trabajo para listado'!$A$155:$Z$1048576,MATCH($A26,'Hoja de Trabajo para listado'!$A$155:$A$1048576,0),MATCH((CUADRO!K$4&amp;$E26),'Hoja de Trabajo para listado'!$A$151:$Z$151,0)),0)+IFERROR(INDEX('Hoja de Trabajo para listado'!$AB$155:$BA$1048576,MATCH($A26,'Hoja de Trabajo para listado'!$AB$155:$AB$1048576,0),MATCH((CUADRO!K$4&amp;$E26),'Hoja de Trabajo para listado'!$AB$151:$BA$151,0)),0)+IFERROR(INDEX('Hoja de Trabajo para listado'!$BC$155:$CB$1048576,MATCH($A26,'Hoja de Trabajo para listado'!$BC$155:$BC$1048576,0),MATCH((CUADRO!K$4&amp;$E26),'Hoja de Trabajo para listado'!$BC$151:$CB$151,0)),0)+IFERROR(INDEX('Hoja de Trabajo para listado'!$DE$153:$DG$274,MATCH($A26,'Hoja de Trabajo para listado'!$DE$153:$DE$1048576,0),MATCH((CUADRO!K$4&amp;$E26),'Hoja de Trabajo para listado'!$DE$151:$DG$151,0)),0)+IFERROR(INDEX('Hoja de Trabajo para listado'!$CD$155:$DC$1048576,MATCH($A26,'Hoja de Trabajo para listado'!$CD$155:$CD$1048576,0),MATCH((CUADRO!K$4&amp;$E26),'Hoja de Trabajo para listado'!$CD$151:$DC$151,0)),0)</f>
        <v>0</v>
      </c>
      <c r="L26" s="243">
        <f ca="1">+IFERROR(INDEX('Hoja de Trabajo para listado'!$A$155:$Z$1048576,MATCH($A26,'Hoja de Trabajo para listado'!$A$155:$A$1048576,0),MATCH((CUADRO!L$4&amp;$E26),'Hoja de Trabajo para listado'!$A$151:$Z$151,0)),0)+IFERROR(INDEX('Hoja de Trabajo para listado'!$AB$155:$BA$1048576,MATCH($A26,'Hoja de Trabajo para listado'!$AB$155:$AB$1048576,0),MATCH((CUADRO!L$4&amp;$E26),'Hoja de Trabajo para listado'!$AB$151:$BA$151,0)),0)+IFERROR(INDEX('Hoja de Trabajo para listado'!$BC$155:$CB$1048576,MATCH($A26,'Hoja de Trabajo para listado'!$BC$155:$BC$1048576,0),MATCH((CUADRO!L$4&amp;$E26),'Hoja de Trabajo para listado'!$BC$151:$CB$151,0)),0)+IFERROR(INDEX('Hoja de Trabajo para listado'!$DE$153:$DG$274,MATCH($A26,'Hoja de Trabajo para listado'!$DE$153:$DE$1048576,0),MATCH((CUADRO!L$4&amp;$E26),'Hoja de Trabajo para listado'!$DE$151:$DG$151,0)),0)+IFERROR(INDEX('Hoja de Trabajo para listado'!$CD$155:$DC$1048576,MATCH($A26,'Hoja de Trabajo para listado'!$CD$155:$CD$1048576,0),MATCH((CUADRO!L$4&amp;$E26),'Hoja de Trabajo para listado'!$CD$151:$DC$151,0)),0)</f>
        <v>0</v>
      </c>
      <c r="M26" s="243">
        <f ca="1">+IFERROR(INDEX('Hoja de Trabajo para listado'!$A$155:$Z$1048576,MATCH($A26,'Hoja de Trabajo para listado'!$A$155:$A$1048576,0),MATCH((CUADRO!M$4&amp;$E26),'Hoja de Trabajo para listado'!$A$151:$Z$151,0)),0)+IFERROR(INDEX('Hoja de Trabajo para listado'!$AB$155:$BA$1048576,MATCH($A26,'Hoja de Trabajo para listado'!$AB$155:$AB$1048576,0),MATCH((CUADRO!M$4&amp;$E26),'Hoja de Trabajo para listado'!$AB$151:$BA$151,0)),0)+IFERROR(INDEX('Hoja de Trabajo para listado'!$BC$155:$CB$1048576,MATCH($A26,'Hoja de Trabajo para listado'!$BC$155:$BC$1048576,0),MATCH((CUADRO!M$4&amp;$E26),'Hoja de Trabajo para listado'!$BC$151:$CB$151,0)),0)+IFERROR(INDEX('Hoja de Trabajo para listado'!$DE$153:$DG$274,MATCH($A26,'Hoja de Trabajo para listado'!$DE$153:$DE$1048576,0),MATCH((CUADRO!M$4&amp;$E26),'Hoja de Trabajo para listado'!$DE$151:$DG$151,0)),0)+IFERROR(INDEX('Hoja de Trabajo para listado'!$CD$155:$DC$1048576,MATCH($A26,'Hoja de Trabajo para listado'!$CD$155:$CD$1048576,0),MATCH((CUADRO!M$4&amp;$E26),'Hoja de Trabajo para listado'!$CD$151:$DC$151,0)),0)</f>
        <v>0</v>
      </c>
      <c r="N26" s="243">
        <f ca="1">+IFERROR(INDEX('Hoja de Trabajo para listado'!$A$155:$Z$1048576,MATCH($A26,'Hoja de Trabajo para listado'!$A$155:$A$1048576,0),MATCH((CUADRO!N$4&amp;$E26),'Hoja de Trabajo para listado'!$A$151:$Z$151,0)),0)+IFERROR(INDEX('Hoja de Trabajo para listado'!$AB$155:$BA$1048576,MATCH($A26,'Hoja de Trabajo para listado'!$AB$155:$AB$1048576,0),MATCH((CUADRO!N$4&amp;$E26),'Hoja de Trabajo para listado'!$AB$151:$BA$151,0)),0)+IFERROR(INDEX('Hoja de Trabajo para listado'!$BC$155:$CB$1048576,MATCH($A26,'Hoja de Trabajo para listado'!$BC$155:$BC$1048576,0),MATCH((CUADRO!N$4&amp;$E26),'Hoja de Trabajo para listado'!$BC$151:$CB$151,0)),0)+IFERROR(INDEX('Hoja de Trabajo para listado'!$DE$153:$DG$274,MATCH($A26,'Hoja de Trabajo para listado'!$DE$153:$DE$1048576,0),MATCH((CUADRO!N$4&amp;$E26),'Hoja de Trabajo para listado'!$DE$151:$DG$151,0)),0)+IFERROR(INDEX('Hoja de Trabajo para listado'!$CD$155:$DC$1048576,MATCH($A26,'Hoja de Trabajo para listado'!$CD$155:$CD$1048576,0),MATCH((CUADRO!N$4&amp;$E26),'Hoja de Trabajo para listado'!$CD$151:$DC$151,0)),0)</f>
        <v>0</v>
      </c>
      <c r="O26" s="243">
        <f ca="1">+IFERROR(INDEX('Hoja de Trabajo para listado'!$A$155:$Z$1048576,MATCH($A26,'Hoja de Trabajo para listado'!$A$155:$A$1048576,0),MATCH((CUADRO!O$4&amp;$E26),'Hoja de Trabajo para listado'!$A$151:$Z$151,0)),0)+IFERROR(INDEX('Hoja de Trabajo para listado'!$AB$155:$BA$1048576,MATCH($A26,'Hoja de Trabajo para listado'!$AB$155:$AB$1048576,0),MATCH((CUADRO!O$4&amp;$E26),'Hoja de Trabajo para listado'!$AB$151:$BA$151,0)),0)+IFERROR(INDEX('Hoja de Trabajo para listado'!$BC$155:$CB$1048576,MATCH($A26,'Hoja de Trabajo para listado'!$BC$155:$BC$1048576,0),MATCH((CUADRO!O$4&amp;$E26),'Hoja de Trabajo para listado'!$BC$151:$CB$151,0)),0)+IFERROR(INDEX('Hoja de Trabajo para listado'!$DE$153:$DG$274,MATCH($A26,'Hoja de Trabajo para listado'!$DE$153:$DE$1048576,0),MATCH((CUADRO!O$4&amp;$E26),'Hoja de Trabajo para listado'!$DE$151:$DG$151,0)),0)+IFERROR(INDEX('Hoja de Trabajo para listado'!$CD$155:$DC$1048576,MATCH($A26,'Hoja de Trabajo para listado'!$CD$155:$CD$1048576,0),MATCH((CUADRO!O$4&amp;$E26),'Hoja de Trabajo para listado'!$CD$151:$DC$151,0)),0)</f>
        <v>0</v>
      </c>
      <c r="P26" s="243">
        <f ca="1">+IFERROR(INDEX('Hoja de Trabajo para listado'!$A$155:$Z$1048576,MATCH($A26,'Hoja de Trabajo para listado'!$A$155:$A$1048576,0),MATCH((CUADRO!P$4&amp;$E26),'Hoja de Trabajo para listado'!$A$151:$Z$151,0)),0)+IFERROR(INDEX('Hoja de Trabajo para listado'!$AB$155:$BA$1048576,MATCH($A26,'Hoja de Trabajo para listado'!$AB$155:$AB$1048576,0),MATCH((CUADRO!P$4&amp;$E26),'Hoja de Trabajo para listado'!$AB$151:$BA$151,0)),0)+IFERROR(INDEX('Hoja de Trabajo para listado'!$BC$155:$CB$1048576,MATCH($A26,'Hoja de Trabajo para listado'!$BC$155:$BC$1048576,0),MATCH((CUADRO!P$4&amp;$E26),'Hoja de Trabajo para listado'!$BC$151:$CB$151,0)),0)+IFERROR(INDEX('Hoja de Trabajo para listado'!$DE$153:$DG$274,MATCH($A26,'Hoja de Trabajo para listado'!$DE$153:$DE$1048576,0),MATCH((CUADRO!P$4&amp;$E26),'Hoja de Trabajo para listado'!$DE$151:$DG$151,0)),0)+IFERROR(INDEX('Hoja de Trabajo para listado'!$CD$155:$DC$1048576,MATCH($A26,'Hoja de Trabajo para listado'!$CD$155:$CD$1048576,0),MATCH((CUADRO!P$4&amp;$E26),'Hoja de Trabajo para listado'!$CD$151:$DC$151,0)),0)</f>
        <v>0</v>
      </c>
      <c r="Q26" s="243">
        <f ca="1">+IFERROR(INDEX('Hoja de Trabajo para listado'!$A$155:$Z$1048576,MATCH($A26,'Hoja de Trabajo para listado'!$A$155:$A$1048576,0),MATCH((CUADRO!Q$4&amp;$E26),'Hoja de Trabajo para listado'!$A$151:$Z$151,0)),0)+IFERROR(INDEX('Hoja de Trabajo para listado'!$AB$155:$BA$1048576,MATCH($A26,'Hoja de Trabajo para listado'!$AB$155:$AB$1048576,0),MATCH((CUADRO!Q$4&amp;$E26),'Hoja de Trabajo para listado'!$AB$151:$BA$151,0)),0)+IFERROR(INDEX('Hoja de Trabajo para listado'!$BC$155:$CB$1048576,MATCH($A26,'Hoja de Trabajo para listado'!$BC$155:$BC$1048576,0),MATCH((CUADRO!Q$4&amp;$E26),'Hoja de Trabajo para listado'!$BC$151:$CB$151,0)),0)+IFERROR(INDEX('Hoja de Trabajo para listado'!$DE$153:$DG$274,MATCH($A26,'Hoja de Trabajo para listado'!$DE$153:$DE$1048576,0),MATCH((CUADRO!Q$4&amp;$E26),'Hoja de Trabajo para listado'!$DE$151:$DG$151,0)),0)+IFERROR(INDEX('Hoja de Trabajo para listado'!$CD$155:$DC$1048576,MATCH($A26,'Hoja de Trabajo para listado'!$CD$155:$CD$1048576,0),MATCH((CUADRO!Q$4&amp;$E26),'Hoja de Trabajo para listado'!$CD$151:$DC$151,0)),0)</f>
        <v>0</v>
      </c>
      <c r="R26" s="243">
        <f t="shared" ca="1" si="0"/>
        <v>25330856.309999995</v>
      </c>
      <c r="S26" s="243">
        <f ca="1">+R25+R26</f>
        <v>25787985.349999994</v>
      </c>
      <c r="T26" s="243">
        <f ca="1">+S26</f>
        <v>25787985.349999994</v>
      </c>
      <c r="U26" s="242">
        <f t="shared" si="1"/>
        <v>2</v>
      </c>
    </row>
    <row r="27" spans="1:21" ht="15" customHeight="1">
      <c r="A27" s="354">
        <v>47</v>
      </c>
      <c r="B27" s="381">
        <f>+A27</f>
        <v>47</v>
      </c>
      <c r="C27" s="245" t="str">
        <f>+VLOOKUP(A27,bd_lista!$A$3:$C$592,3,FALSE)</f>
        <v>Ministerio de Desarrollo Rural y Tierras</v>
      </c>
      <c r="D27" s="383" t="str">
        <f>+C27</f>
        <v>Ministerio de Desarrollo Rural y Tierras</v>
      </c>
      <c r="E27" s="245" t="s">
        <v>683</v>
      </c>
      <c r="F27" s="241">
        <f ca="1">+IFERROR(INDEX('Hoja de Trabajo para listado'!$A$155:$Z$1048576,MATCH($A27,'Hoja de Trabajo para listado'!$A$155:$A$1048576,0),MATCH((CUADRO!F$4&amp;$E27),'Hoja de Trabajo para listado'!$A$151:$Z$151,0)),0)+IFERROR(INDEX('Hoja de Trabajo para listado'!$AB$155:$BA$1048576,MATCH($A27,'Hoja de Trabajo para listado'!$AB$155:$AB$1048576,0),MATCH((CUADRO!F$4&amp;$E27),'Hoja de Trabajo para listado'!$AB$151:$BA$151,0)),0)+IFERROR(INDEX('Hoja de Trabajo para listado'!$BC$155:$CB$1048576,MATCH($A27,'Hoja de Trabajo para listado'!$BC$155:$BC$1048576,0),MATCH((CUADRO!F$4&amp;$E27),'Hoja de Trabajo para listado'!$BC$151:$CB$151,0)),0)+IFERROR(INDEX('Hoja de Trabajo para listado'!$DE$153:$DG$274,MATCH($A27,'Hoja de Trabajo para listado'!$DE$153:$DE$1048576,0),MATCH((CUADRO!F$4&amp;$E27),'Hoja de Trabajo para listado'!$DE$151:$DG$151,0)),0)+IFERROR(INDEX('Hoja de Trabajo para listado'!$CD$155:$DC$1048576,MATCH($A27,'Hoja de Trabajo para listado'!$CD$155:$CD$1048576,0),MATCH((CUADRO!F$4&amp;$E27),'Hoja de Trabajo para listado'!$CD$151:$DC$151,0)),0)</f>
        <v>128378405.24000001</v>
      </c>
      <c r="G27" s="241">
        <f ca="1">+IFERROR(INDEX('Hoja de Trabajo para listado'!$A$155:$Z$1048576,MATCH($A27,'Hoja de Trabajo para listado'!$A$155:$A$1048576,0),MATCH((CUADRO!G$4&amp;$E27),'Hoja de Trabajo para listado'!$A$151:$Z$151,0)),0)+IFERROR(INDEX('Hoja de Trabajo para listado'!$AB$155:$BA$1048576,MATCH($A27,'Hoja de Trabajo para listado'!$AB$155:$AB$1048576,0),MATCH((CUADRO!G$4&amp;$E27),'Hoja de Trabajo para listado'!$AB$151:$BA$151,0)),0)+IFERROR(INDEX('Hoja de Trabajo para listado'!$BC$155:$CB$1048576,MATCH($A27,'Hoja de Trabajo para listado'!$BC$155:$BC$1048576,0),MATCH((CUADRO!G$4&amp;$E27),'Hoja de Trabajo para listado'!$BC$151:$CB$151,0)),0)+IFERROR(INDEX('Hoja de Trabajo para listado'!$DE$153:$DG$274,MATCH($A27,'Hoja de Trabajo para listado'!$DE$153:$DE$1048576,0),MATCH((CUADRO!G$4&amp;$E27),'Hoja de Trabajo para listado'!$DE$151:$DG$151,0)),0)+IFERROR(INDEX('Hoja de Trabajo para listado'!$CD$155:$DC$1048576,MATCH($A27,'Hoja de Trabajo para listado'!$CD$155:$CD$1048576,0),MATCH((CUADRO!G$4&amp;$E27),'Hoja de Trabajo para listado'!$CD$151:$DC$151,0)),0)</f>
        <v>33083384.150000002</v>
      </c>
      <c r="H27" s="241">
        <f ca="1">+IFERROR(INDEX('Hoja de Trabajo para listado'!$A$155:$Z$1048576,MATCH($A27,'Hoja de Trabajo para listado'!$A$155:$A$1048576,0),MATCH((CUADRO!H$4&amp;$E27),'Hoja de Trabajo para listado'!$A$151:$Z$151,0)),0)+IFERROR(INDEX('Hoja de Trabajo para listado'!$AB$155:$BA$1048576,MATCH($A27,'Hoja de Trabajo para listado'!$AB$155:$AB$1048576,0),MATCH((CUADRO!H$4&amp;$E27),'Hoja de Trabajo para listado'!$AB$151:$BA$151,0)),0)+IFERROR(INDEX('Hoja de Trabajo para listado'!$BC$155:$CB$1048576,MATCH($A27,'Hoja de Trabajo para listado'!$BC$155:$BC$1048576,0),MATCH((CUADRO!H$4&amp;$E27),'Hoja de Trabajo para listado'!$BC$151:$CB$151,0)),0)+IFERROR(INDEX('Hoja de Trabajo para listado'!$DE$153:$DG$274,MATCH($A27,'Hoja de Trabajo para listado'!$DE$153:$DE$1048576,0),MATCH((CUADRO!H$4&amp;$E27),'Hoja de Trabajo para listado'!$DE$151:$DG$151,0)),0)+IFERROR(INDEX('Hoja de Trabajo para listado'!$CD$155:$DC$1048576,MATCH($A27,'Hoja de Trabajo para listado'!$CD$155:$CD$1048576,0),MATCH((CUADRO!H$4&amp;$E27),'Hoja de Trabajo para listado'!$CD$151:$DC$151,0)),0)</f>
        <v>25957354.07</v>
      </c>
      <c r="I27" s="241">
        <f ca="1">+IFERROR(INDEX('Hoja de Trabajo para listado'!$A$155:$Z$1048576,MATCH($A27,'Hoja de Trabajo para listado'!$A$155:$A$1048576,0),MATCH((CUADRO!I$4&amp;$E27),'Hoja de Trabajo para listado'!$A$151:$Z$151,0)),0)+IFERROR(INDEX('Hoja de Trabajo para listado'!$AB$155:$BA$1048576,MATCH($A27,'Hoja de Trabajo para listado'!$AB$155:$AB$1048576,0),MATCH((CUADRO!I$4&amp;$E27),'Hoja de Trabajo para listado'!$AB$151:$BA$151,0)),0)+IFERROR(INDEX('Hoja de Trabajo para listado'!$BC$155:$CB$1048576,MATCH($A27,'Hoja de Trabajo para listado'!$BC$155:$BC$1048576,0),MATCH((CUADRO!I$4&amp;$E27),'Hoja de Trabajo para listado'!$BC$151:$CB$151,0)),0)+IFERROR(INDEX('Hoja de Trabajo para listado'!$DE$153:$DG$274,MATCH($A27,'Hoja de Trabajo para listado'!$DE$153:$DE$1048576,0),MATCH((CUADRO!I$4&amp;$E27),'Hoja de Trabajo para listado'!$DE$151:$DG$151,0)),0)+IFERROR(INDEX('Hoja de Trabajo para listado'!$CD$155:$DC$1048576,MATCH($A27,'Hoja de Trabajo para listado'!$CD$155:$CD$1048576,0),MATCH((CUADRO!I$4&amp;$E27),'Hoja de Trabajo para listado'!$CD$151:$DC$151,0)),0)</f>
        <v>13195903.609999999</v>
      </c>
      <c r="J27" s="241">
        <f ca="1">+IFERROR(INDEX('Hoja de Trabajo para listado'!$A$155:$Z$1048576,MATCH($A27,'Hoja de Trabajo para listado'!$A$155:$A$1048576,0),MATCH((CUADRO!J$4&amp;$E27),'Hoja de Trabajo para listado'!$A$151:$Z$151,0)),0)+IFERROR(INDEX('Hoja de Trabajo para listado'!$AB$155:$BA$1048576,MATCH($A27,'Hoja de Trabajo para listado'!$AB$155:$AB$1048576,0),MATCH((CUADRO!J$4&amp;$E27),'Hoja de Trabajo para listado'!$AB$151:$BA$151,0)),0)+IFERROR(INDEX('Hoja de Trabajo para listado'!$BC$155:$CB$1048576,MATCH($A27,'Hoja de Trabajo para listado'!$BC$155:$BC$1048576,0),MATCH((CUADRO!J$4&amp;$E27),'Hoja de Trabajo para listado'!$BC$151:$CB$151,0)),0)+IFERROR(INDEX('Hoja de Trabajo para listado'!$DE$153:$DG$274,MATCH($A27,'Hoja de Trabajo para listado'!$DE$153:$DE$1048576,0),MATCH((CUADRO!J$4&amp;$E27),'Hoja de Trabajo para listado'!$DE$151:$DG$151,0)),0)+IFERROR(INDEX('Hoja de Trabajo para listado'!$CD$155:$DC$1048576,MATCH($A27,'Hoja de Trabajo para listado'!$CD$155:$CD$1048576,0),MATCH((CUADRO!J$4&amp;$E27),'Hoja de Trabajo para listado'!$CD$151:$DC$151,0)),0)</f>
        <v>8105073.1900000004</v>
      </c>
      <c r="K27" s="241">
        <f ca="1">+IFERROR(INDEX('Hoja de Trabajo para listado'!$A$155:$Z$1048576,MATCH($A27,'Hoja de Trabajo para listado'!$A$155:$A$1048576,0),MATCH((CUADRO!K$4&amp;$E27),'Hoja de Trabajo para listado'!$A$151:$Z$151,0)),0)+IFERROR(INDEX('Hoja de Trabajo para listado'!$AB$155:$BA$1048576,MATCH($A27,'Hoja de Trabajo para listado'!$AB$155:$AB$1048576,0),MATCH((CUADRO!K$4&amp;$E27),'Hoja de Trabajo para listado'!$AB$151:$BA$151,0)),0)+IFERROR(INDEX('Hoja de Trabajo para listado'!$BC$155:$CB$1048576,MATCH($A27,'Hoja de Trabajo para listado'!$BC$155:$BC$1048576,0),MATCH((CUADRO!K$4&amp;$E27),'Hoja de Trabajo para listado'!$BC$151:$CB$151,0)),0)+IFERROR(INDEX('Hoja de Trabajo para listado'!$DE$153:$DG$274,MATCH($A27,'Hoja de Trabajo para listado'!$DE$153:$DE$1048576,0),MATCH((CUADRO!K$4&amp;$E27),'Hoja de Trabajo para listado'!$DE$151:$DG$151,0)),0)+IFERROR(INDEX('Hoja de Trabajo para listado'!$CD$155:$DC$1048576,MATCH($A27,'Hoja de Trabajo para listado'!$CD$155:$CD$1048576,0),MATCH((CUADRO!K$4&amp;$E27),'Hoja de Trabajo para listado'!$CD$151:$DC$151,0)),0)</f>
        <v>0</v>
      </c>
      <c r="L27" s="241">
        <f ca="1">+IFERROR(INDEX('Hoja de Trabajo para listado'!$A$155:$Z$1048576,MATCH($A27,'Hoja de Trabajo para listado'!$A$155:$A$1048576,0),MATCH((CUADRO!L$4&amp;$E27),'Hoja de Trabajo para listado'!$A$151:$Z$151,0)),0)+IFERROR(INDEX('Hoja de Trabajo para listado'!$AB$155:$BA$1048576,MATCH($A27,'Hoja de Trabajo para listado'!$AB$155:$AB$1048576,0),MATCH((CUADRO!L$4&amp;$E27),'Hoja de Trabajo para listado'!$AB$151:$BA$151,0)),0)+IFERROR(INDEX('Hoja de Trabajo para listado'!$BC$155:$CB$1048576,MATCH($A27,'Hoja de Trabajo para listado'!$BC$155:$BC$1048576,0),MATCH((CUADRO!L$4&amp;$E27),'Hoja de Trabajo para listado'!$BC$151:$CB$151,0)),0)+IFERROR(INDEX('Hoja de Trabajo para listado'!$DE$153:$DG$274,MATCH($A27,'Hoja de Trabajo para listado'!$DE$153:$DE$1048576,0),MATCH((CUADRO!L$4&amp;$E27),'Hoja de Trabajo para listado'!$DE$151:$DG$151,0)),0)+IFERROR(INDEX('Hoja de Trabajo para listado'!$CD$155:$DC$1048576,MATCH($A27,'Hoja de Trabajo para listado'!$CD$155:$CD$1048576,0),MATCH((CUADRO!L$4&amp;$E27),'Hoja de Trabajo para listado'!$CD$151:$DC$151,0)),0)</f>
        <v>0</v>
      </c>
      <c r="M27" s="241">
        <f ca="1">+IFERROR(INDEX('Hoja de Trabajo para listado'!$A$155:$Z$1048576,MATCH($A27,'Hoja de Trabajo para listado'!$A$155:$A$1048576,0),MATCH((CUADRO!M$4&amp;$E27),'Hoja de Trabajo para listado'!$A$151:$Z$151,0)),0)+IFERROR(INDEX('Hoja de Trabajo para listado'!$AB$155:$BA$1048576,MATCH($A27,'Hoja de Trabajo para listado'!$AB$155:$AB$1048576,0),MATCH((CUADRO!M$4&amp;$E27),'Hoja de Trabajo para listado'!$AB$151:$BA$151,0)),0)+IFERROR(INDEX('Hoja de Trabajo para listado'!$BC$155:$CB$1048576,MATCH($A27,'Hoja de Trabajo para listado'!$BC$155:$BC$1048576,0),MATCH((CUADRO!M$4&amp;$E27),'Hoja de Trabajo para listado'!$BC$151:$CB$151,0)),0)+IFERROR(INDEX('Hoja de Trabajo para listado'!$DE$153:$DG$274,MATCH($A27,'Hoja de Trabajo para listado'!$DE$153:$DE$1048576,0),MATCH((CUADRO!M$4&amp;$E27),'Hoja de Trabajo para listado'!$DE$151:$DG$151,0)),0)+IFERROR(INDEX('Hoja de Trabajo para listado'!$CD$155:$DC$1048576,MATCH($A27,'Hoja de Trabajo para listado'!$CD$155:$CD$1048576,0),MATCH((CUADRO!M$4&amp;$E27),'Hoja de Trabajo para listado'!$CD$151:$DC$151,0)),0)</f>
        <v>0</v>
      </c>
      <c r="N27" s="241">
        <f ca="1">+IFERROR(INDEX('Hoja de Trabajo para listado'!$A$155:$Z$1048576,MATCH($A27,'Hoja de Trabajo para listado'!$A$155:$A$1048576,0),MATCH((CUADRO!N$4&amp;$E27),'Hoja de Trabajo para listado'!$A$151:$Z$151,0)),0)+IFERROR(INDEX('Hoja de Trabajo para listado'!$AB$155:$BA$1048576,MATCH($A27,'Hoja de Trabajo para listado'!$AB$155:$AB$1048576,0),MATCH((CUADRO!N$4&amp;$E27),'Hoja de Trabajo para listado'!$AB$151:$BA$151,0)),0)+IFERROR(INDEX('Hoja de Trabajo para listado'!$BC$155:$CB$1048576,MATCH($A27,'Hoja de Trabajo para listado'!$BC$155:$BC$1048576,0),MATCH((CUADRO!N$4&amp;$E27),'Hoja de Trabajo para listado'!$BC$151:$CB$151,0)),0)+IFERROR(INDEX('Hoja de Trabajo para listado'!$DE$153:$DG$274,MATCH($A27,'Hoja de Trabajo para listado'!$DE$153:$DE$1048576,0),MATCH((CUADRO!N$4&amp;$E27),'Hoja de Trabajo para listado'!$DE$151:$DG$151,0)),0)+IFERROR(INDEX('Hoja de Trabajo para listado'!$CD$155:$DC$1048576,MATCH($A27,'Hoja de Trabajo para listado'!$CD$155:$CD$1048576,0),MATCH((CUADRO!N$4&amp;$E27),'Hoja de Trabajo para listado'!$CD$151:$DC$151,0)),0)</f>
        <v>0</v>
      </c>
      <c r="O27" s="241">
        <f ca="1">+IFERROR(INDEX('Hoja de Trabajo para listado'!$A$155:$Z$1048576,MATCH($A27,'Hoja de Trabajo para listado'!$A$155:$A$1048576,0),MATCH((CUADRO!O$4&amp;$E27),'Hoja de Trabajo para listado'!$A$151:$Z$151,0)),0)+IFERROR(INDEX('Hoja de Trabajo para listado'!$AB$155:$BA$1048576,MATCH($A27,'Hoja de Trabajo para listado'!$AB$155:$AB$1048576,0),MATCH((CUADRO!O$4&amp;$E27),'Hoja de Trabajo para listado'!$AB$151:$BA$151,0)),0)+IFERROR(INDEX('Hoja de Trabajo para listado'!$BC$155:$CB$1048576,MATCH($A27,'Hoja de Trabajo para listado'!$BC$155:$BC$1048576,0),MATCH((CUADRO!O$4&amp;$E27),'Hoja de Trabajo para listado'!$BC$151:$CB$151,0)),0)+IFERROR(INDEX('Hoja de Trabajo para listado'!$DE$153:$DG$274,MATCH($A27,'Hoja de Trabajo para listado'!$DE$153:$DE$1048576,0),MATCH((CUADRO!O$4&amp;$E27),'Hoja de Trabajo para listado'!$DE$151:$DG$151,0)),0)+IFERROR(INDEX('Hoja de Trabajo para listado'!$CD$155:$DC$1048576,MATCH($A27,'Hoja de Trabajo para listado'!$CD$155:$CD$1048576,0),MATCH((CUADRO!O$4&amp;$E27),'Hoja de Trabajo para listado'!$CD$151:$DC$151,0)),0)</f>
        <v>0</v>
      </c>
      <c r="P27" s="241">
        <f ca="1">+IFERROR(INDEX('Hoja de Trabajo para listado'!$A$155:$Z$1048576,MATCH($A27,'Hoja de Trabajo para listado'!$A$155:$A$1048576,0),MATCH((CUADRO!P$4&amp;$E27),'Hoja de Trabajo para listado'!$A$151:$Z$151,0)),0)+IFERROR(INDEX('Hoja de Trabajo para listado'!$AB$155:$BA$1048576,MATCH($A27,'Hoja de Trabajo para listado'!$AB$155:$AB$1048576,0),MATCH((CUADRO!P$4&amp;$E27),'Hoja de Trabajo para listado'!$AB$151:$BA$151,0)),0)+IFERROR(INDEX('Hoja de Trabajo para listado'!$BC$155:$CB$1048576,MATCH($A27,'Hoja de Trabajo para listado'!$BC$155:$BC$1048576,0),MATCH((CUADRO!P$4&amp;$E27),'Hoja de Trabajo para listado'!$BC$151:$CB$151,0)),0)+IFERROR(INDEX('Hoja de Trabajo para listado'!$DE$153:$DG$274,MATCH($A27,'Hoja de Trabajo para listado'!$DE$153:$DE$1048576,0),MATCH((CUADRO!P$4&amp;$E27),'Hoja de Trabajo para listado'!$DE$151:$DG$151,0)),0)+IFERROR(INDEX('Hoja de Trabajo para listado'!$CD$155:$DC$1048576,MATCH($A27,'Hoja de Trabajo para listado'!$CD$155:$CD$1048576,0),MATCH((CUADRO!P$4&amp;$E27),'Hoja de Trabajo para listado'!$CD$151:$DC$151,0)),0)</f>
        <v>0</v>
      </c>
      <c r="Q27" s="241">
        <f ca="1">+IFERROR(INDEX('Hoja de Trabajo para listado'!$A$155:$Z$1048576,MATCH($A27,'Hoja de Trabajo para listado'!$A$155:$A$1048576,0),MATCH((CUADRO!Q$4&amp;$E27),'Hoja de Trabajo para listado'!$A$151:$Z$151,0)),0)+IFERROR(INDEX('Hoja de Trabajo para listado'!$AB$155:$BA$1048576,MATCH($A27,'Hoja de Trabajo para listado'!$AB$155:$AB$1048576,0),MATCH((CUADRO!Q$4&amp;$E27),'Hoja de Trabajo para listado'!$AB$151:$BA$151,0)),0)+IFERROR(INDEX('Hoja de Trabajo para listado'!$BC$155:$CB$1048576,MATCH($A27,'Hoja de Trabajo para listado'!$BC$155:$BC$1048576,0),MATCH((CUADRO!Q$4&amp;$E27),'Hoja de Trabajo para listado'!$BC$151:$CB$151,0)),0)+IFERROR(INDEX('Hoja de Trabajo para listado'!$DE$153:$DG$274,MATCH($A27,'Hoja de Trabajo para listado'!$DE$153:$DE$1048576,0),MATCH((CUADRO!Q$4&amp;$E27),'Hoja de Trabajo para listado'!$DE$151:$DG$151,0)),0)+IFERROR(INDEX('Hoja de Trabajo para listado'!$CD$155:$DC$1048576,MATCH($A27,'Hoja de Trabajo para listado'!$CD$155:$CD$1048576,0),MATCH((CUADRO!Q$4&amp;$E27),'Hoja de Trabajo para listado'!$CD$151:$DC$151,0)),0)</f>
        <v>0</v>
      </c>
      <c r="R27" s="241">
        <f t="shared" ca="1" si="0"/>
        <v>208720120.25999999</v>
      </c>
      <c r="S27" s="241"/>
      <c r="T27" s="241">
        <f ca="1">+T28</f>
        <v>208932269.23999998</v>
      </c>
      <c r="U27" s="240">
        <f t="shared" si="1"/>
        <v>1</v>
      </c>
    </row>
    <row r="28" spans="1:21" ht="15" customHeight="1">
      <c r="A28" s="353">
        <v>47</v>
      </c>
      <c r="B28" s="382"/>
      <c r="C28" s="305" t="str">
        <f>+VLOOKUP(A28,bd_lista!$A$3:$C$592,3,FALSE)</f>
        <v>Ministerio de Desarrollo Rural y Tierras</v>
      </c>
      <c r="D28" s="384"/>
      <c r="E28" s="305" t="s">
        <v>684</v>
      </c>
      <c r="F28" s="243">
        <f ca="1">+IFERROR(INDEX('Hoja de Trabajo para listado'!$A$155:$Z$1048576,MATCH($A28,'Hoja de Trabajo para listado'!$A$155:$A$1048576,0),MATCH((CUADRO!F$4&amp;$E28),'Hoja de Trabajo para listado'!$A$151:$Z$151,0)),0)+IFERROR(INDEX('Hoja de Trabajo para listado'!$AB$155:$BA$1048576,MATCH($A28,'Hoja de Trabajo para listado'!$AB$155:$AB$1048576,0),MATCH((CUADRO!F$4&amp;$E28),'Hoja de Trabajo para listado'!$AB$151:$BA$151,0)),0)+IFERROR(INDEX('Hoja de Trabajo para listado'!$BC$155:$CB$1048576,MATCH($A28,'Hoja de Trabajo para listado'!$BC$155:$BC$1048576,0),MATCH((CUADRO!F$4&amp;$E28),'Hoja de Trabajo para listado'!$BC$151:$CB$151,0)),0)+IFERROR(INDEX('Hoja de Trabajo para listado'!$DE$153:$DG$274,MATCH($A28,'Hoja de Trabajo para listado'!$DE$153:$DE$1048576,0),MATCH((CUADRO!F$4&amp;$E28),'Hoja de Trabajo para listado'!$DE$151:$DG$151,0)),0)+IFERROR(INDEX('Hoja de Trabajo para listado'!$CD$155:$DC$1048576,MATCH($A28,'Hoja de Trabajo para listado'!$CD$155:$CD$1048576,0),MATCH((CUADRO!F$4&amp;$E28),'Hoja de Trabajo para listado'!$CD$151:$DC$151,0)),0)</f>
        <v>9568.2999999999993</v>
      </c>
      <c r="G28" s="243">
        <f ca="1">+IFERROR(INDEX('Hoja de Trabajo para listado'!$A$155:$Z$1048576,MATCH($A28,'Hoja de Trabajo para listado'!$A$155:$A$1048576,0),MATCH((CUADRO!G$4&amp;$E28),'Hoja de Trabajo para listado'!$A$151:$Z$151,0)),0)+IFERROR(INDEX('Hoja de Trabajo para listado'!$AB$155:$BA$1048576,MATCH($A28,'Hoja de Trabajo para listado'!$AB$155:$AB$1048576,0),MATCH((CUADRO!G$4&amp;$E28),'Hoja de Trabajo para listado'!$AB$151:$BA$151,0)),0)+IFERROR(INDEX('Hoja de Trabajo para listado'!$BC$155:$CB$1048576,MATCH($A28,'Hoja de Trabajo para listado'!$BC$155:$BC$1048576,0),MATCH((CUADRO!G$4&amp;$E28),'Hoja de Trabajo para listado'!$BC$151:$CB$151,0)),0)+IFERROR(INDEX('Hoja de Trabajo para listado'!$DE$153:$DG$274,MATCH($A28,'Hoja de Trabajo para listado'!$DE$153:$DE$1048576,0),MATCH((CUADRO!G$4&amp;$E28),'Hoja de Trabajo para listado'!$DE$151:$DG$151,0)),0)+IFERROR(INDEX('Hoja de Trabajo para listado'!$CD$155:$DC$1048576,MATCH($A28,'Hoja de Trabajo para listado'!$CD$155:$CD$1048576,0),MATCH((CUADRO!G$4&amp;$E28),'Hoja de Trabajo para listado'!$CD$151:$DC$151,0)),0)</f>
        <v>195580.68</v>
      </c>
      <c r="H28" s="243">
        <f ca="1">+IFERROR(INDEX('Hoja de Trabajo para listado'!$A$155:$Z$1048576,MATCH($A28,'Hoja de Trabajo para listado'!$A$155:$A$1048576,0),MATCH((CUADRO!H$4&amp;$E28),'Hoja de Trabajo para listado'!$A$151:$Z$151,0)),0)+IFERROR(INDEX('Hoja de Trabajo para listado'!$AB$155:$BA$1048576,MATCH($A28,'Hoja de Trabajo para listado'!$AB$155:$AB$1048576,0),MATCH((CUADRO!H$4&amp;$E28),'Hoja de Trabajo para listado'!$AB$151:$BA$151,0)),0)+IFERROR(INDEX('Hoja de Trabajo para listado'!$BC$155:$CB$1048576,MATCH($A28,'Hoja de Trabajo para listado'!$BC$155:$BC$1048576,0),MATCH((CUADRO!H$4&amp;$E28),'Hoja de Trabajo para listado'!$BC$151:$CB$151,0)),0)+IFERROR(INDEX('Hoja de Trabajo para listado'!$DE$153:$DG$274,MATCH($A28,'Hoja de Trabajo para listado'!$DE$153:$DE$1048576,0),MATCH((CUADRO!H$4&amp;$E28),'Hoja de Trabajo para listado'!$DE$151:$DG$151,0)),0)+IFERROR(INDEX('Hoja de Trabajo para listado'!$CD$155:$DC$1048576,MATCH($A28,'Hoja de Trabajo para listado'!$CD$155:$CD$1048576,0),MATCH((CUADRO!H$4&amp;$E28),'Hoja de Trabajo para listado'!$CD$151:$DC$151,0)),0)</f>
        <v>0</v>
      </c>
      <c r="I28" s="243">
        <f ca="1">+IFERROR(INDEX('Hoja de Trabajo para listado'!$A$155:$Z$1048576,MATCH($A28,'Hoja de Trabajo para listado'!$A$155:$A$1048576,0),MATCH((CUADRO!I$4&amp;$E28),'Hoja de Trabajo para listado'!$A$151:$Z$151,0)),0)+IFERROR(INDEX('Hoja de Trabajo para listado'!$AB$155:$BA$1048576,MATCH($A28,'Hoja de Trabajo para listado'!$AB$155:$AB$1048576,0),MATCH((CUADRO!I$4&amp;$E28),'Hoja de Trabajo para listado'!$AB$151:$BA$151,0)),0)+IFERROR(INDEX('Hoja de Trabajo para listado'!$BC$155:$CB$1048576,MATCH($A28,'Hoja de Trabajo para listado'!$BC$155:$BC$1048576,0),MATCH((CUADRO!I$4&amp;$E28),'Hoja de Trabajo para listado'!$BC$151:$CB$151,0)),0)+IFERROR(INDEX('Hoja de Trabajo para listado'!$DE$153:$DG$274,MATCH($A28,'Hoja de Trabajo para listado'!$DE$153:$DE$1048576,0),MATCH((CUADRO!I$4&amp;$E28),'Hoja de Trabajo para listado'!$DE$151:$DG$151,0)),0)+IFERROR(INDEX('Hoja de Trabajo para listado'!$CD$155:$DC$1048576,MATCH($A28,'Hoja de Trabajo para listado'!$CD$155:$CD$1048576,0),MATCH((CUADRO!I$4&amp;$E28),'Hoja de Trabajo para listado'!$CD$151:$DC$151,0)),0)</f>
        <v>0</v>
      </c>
      <c r="J28" s="243">
        <f ca="1">+IFERROR(INDEX('Hoja de Trabajo para listado'!$A$155:$Z$1048576,MATCH($A28,'Hoja de Trabajo para listado'!$A$155:$A$1048576,0),MATCH((CUADRO!J$4&amp;$E28),'Hoja de Trabajo para listado'!$A$151:$Z$151,0)),0)+IFERROR(INDEX('Hoja de Trabajo para listado'!$AB$155:$BA$1048576,MATCH($A28,'Hoja de Trabajo para listado'!$AB$155:$AB$1048576,0),MATCH((CUADRO!J$4&amp;$E28),'Hoja de Trabajo para listado'!$AB$151:$BA$151,0)),0)+IFERROR(INDEX('Hoja de Trabajo para listado'!$BC$155:$CB$1048576,MATCH($A28,'Hoja de Trabajo para listado'!$BC$155:$BC$1048576,0),MATCH((CUADRO!J$4&amp;$E28),'Hoja de Trabajo para listado'!$BC$151:$CB$151,0)),0)+IFERROR(INDEX('Hoja de Trabajo para listado'!$DE$153:$DG$274,MATCH($A28,'Hoja de Trabajo para listado'!$DE$153:$DE$1048576,0),MATCH((CUADRO!J$4&amp;$E28),'Hoja de Trabajo para listado'!$DE$151:$DG$151,0)),0)+IFERROR(INDEX('Hoja de Trabajo para listado'!$CD$155:$DC$1048576,MATCH($A28,'Hoja de Trabajo para listado'!$CD$155:$CD$1048576,0),MATCH((CUADRO!J$4&amp;$E28),'Hoja de Trabajo para listado'!$CD$151:$DC$151,0)),0)</f>
        <v>7000</v>
      </c>
      <c r="K28" s="243">
        <f ca="1">+IFERROR(INDEX('Hoja de Trabajo para listado'!$A$155:$Z$1048576,MATCH($A28,'Hoja de Trabajo para listado'!$A$155:$A$1048576,0),MATCH((CUADRO!K$4&amp;$E28),'Hoja de Trabajo para listado'!$A$151:$Z$151,0)),0)+IFERROR(INDEX('Hoja de Trabajo para listado'!$AB$155:$BA$1048576,MATCH($A28,'Hoja de Trabajo para listado'!$AB$155:$AB$1048576,0),MATCH((CUADRO!K$4&amp;$E28),'Hoja de Trabajo para listado'!$AB$151:$BA$151,0)),0)+IFERROR(INDEX('Hoja de Trabajo para listado'!$BC$155:$CB$1048576,MATCH($A28,'Hoja de Trabajo para listado'!$BC$155:$BC$1048576,0),MATCH((CUADRO!K$4&amp;$E28),'Hoja de Trabajo para listado'!$BC$151:$CB$151,0)),0)+IFERROR(INDEX('Hoja de Trabajo para listado'!$DE$153:$DG$274,MATCH($A28,'Hoja de Trabajo para listado'!$DE$153:$DE$1048576,0),MATCH((CUADRO!K$4&amp;$E28),'Hoja de Trabajo para listado'!$DE$151:$DG$151,0)),0)+IFERROR(INDEX('Hoja de Trabajo para listado'!$CD$155:$DC$1048576,MATCH($A28,'Hoja de Trabajo para listado'!$CD$155:$CD$1048576,0),MATCH((CUADRO!K$4&amp;$E28),'Hoja de Trabajo para listado'!$CD$151:$DC$151,0)),0)</f>
        <v>0</v>
      </c>
      <c r="L28" s="243">
        <f ca="1">+IFERROR(INDEX('Hoja de Trabajo para listado'!$A$155:$Z$1048576,MATCH($A28,'Hoja de Trabajo para listado'!$A$155:$A$1048576,0),MATCH((CUADRO!L$4&amp;$E28),'Hoja de Trabajo para listado'!$A$151:$Z$151,0)),0)+IFERROR(INDEX('Hoja de Trabajo para listado'!$AB$155:$BA$1048576,MATCH($A28,'Hoja de Trabajo para listado'!$AB$155:$AB$1048576,0),MATCH((CUADRO!L$4&amp;$E28),'Hoja de Trabajo para listado'!$AB$151:$BA$151,0)),0)+IFERROR(INDEX('Hoja de Trabajo para listado'!$BC$155:$CB$1048576,MATCH($A28,'Hoja de Trabajo para listado'!$BC$155:$BC$1048576,0),MATCH((CUADRO!L$4&amp;$E28),'Hoja de Trabajo para listado'!$BC$151:$CB$151,0)),0)+IFERROR(INDEX('Hoja de Trabajo para listado'!$DE$153:$DG$274,MATCH($A28,'Hoja de Trabajo para listado'!$DE$153:$DE$1048576,0),MATCH((CUADRO!L$4&amp;$E28),'Hoja de Trabajo para listado'!$DE$151:$DG$151,0)),0)+IFERROR(INDEX('Hoja de Trabajo para listado'!$CD$155:$DC$1048576,MATCH($A28,'Hoja de Trabajo para listado'!$CD$155:$CD$1048576,0),MATCH((CUADRO!L$4&amp;$E28),'Hoja de Trabajo para listado'!$CD$151:$DC$151,0)),0)</f>
        <v>0</v>
      </c>
      <c r="M28" s="243">
        <f ca="1">+IFERROR(INDEX('Hoja de Trabajo para listado'!$A$155:$Z$1048576,MATCH($A28,'Hoja de Trabajo para listado'!$A$155:$A$1048576,0),MATCH((CUADRO!M$4&amp;$E28),'Hoja de Trabajo para listado'!$A$151:$Z$151,0)),0)+IFERROR(INDEX('Hoja de Trabajo para listado'!$AB$155:$BA$1048576,MATCH($A28,'Hoja de Trabajo para listado'!$AB$155:$AB$1048576,0),MATCH((CUADRO!M$4&amp;$E28),'Hoja de Trabajo para listado'!$AB$151:$BA$151,0)),0)+IFERROR(INDEX('Hoja de Trabajo para listado'!$BC$155:$CB$1048576,MATCH($A28,'Hoja de Trabajo para listado'!$BC$155:$BC$1048576,0),MATCH((CUADRO!M$4&amp;$E28),'Hoja de Trabajo para listado'!$BC$151:$CB$151,0)),0)+IFERROR(INDEX('Hoja de Trabajo para listado'!$DE$153:$DG$274,MATCH($A28,'Hoja de Trabajo para listado'!$DE$153:$DE$1048576,0),MATCH((CUADRO!M$4&amp;$E28),'Hoja de Trabajo para listado'!$DE$151:$DG$151,0)),0)+IFERROR(INDEX('Hoja de Trabajo para listado'!$CD$155:$DC$1048576,MATCH($A28,'Hoja de Trabajo para listado'!$CD$155:$CD$1048576,0),MATCH((CUADRO!M$4&amp;$E28),'Hoja de Trabajo para listado'!$CD$151:$DC$151,0)),0)</f>
        <v>0</v>
      </c>
      <c r="N28" s="243">
        <f ca="1">+IFERROR(INDEX('Hoja de Trabajo para listado'!$A$155:$Z$1048576,MATCH($A28,'Hoja de Trabajo para listado'!$A$155:$A$1048576,0),MATCH((CUADRO!N$4&amp;$E28),'Hoja de Trabajo para listado'!$A$151:$Z$151,0)),0)+IFERROR(INDEX('Hoja de Trabajo para listado'!$AB$155:$BA$1048576,MATCH($A28,'Hoja de Trabajo para listado'!$AB$155:$AB$1048576,0),MATCH((CUADRO!N$4&amp;$E28),'Hoja de Trabajo para listado'!$AB$151:$BA$151,0)),0)+IFERROR(INDEX('Hoja de Trabajo para listado'!$BC$155:$CB$1048576,MATCH($A28,'Hoja de Trabajo para listado'!$BC$155:$BC$1048576,0),MATCH((CUADRO!N$4&amp;$E28),'Hoja de Trabajo para listado'!$BC$151:$CB$151,0)),0)+IFERROR(INDEX('Hoja de Trabajo para listado'!$DE$153:$DG$274,MATCH($A28,'Hoja de Trabajo para listado'!$DE$153:$DE$1048576,0),MATCH((CUADRO!N$4&amp;$E28),'Hoja de Trabajo para listado'!$DE$151:$DG$151,0)),0)+IFERROR(INDEX('Hoja de Trabajo para listado'!$CD$155:$DC$1048576,MATCH($A28,'Hoja de Trabajo para listado'!$CD$155:$CD$1048576,0),MATCH((CUADRO!N$4&amp;$E28),'Hoja de Trabajo para listado'!$CD$151:$DC$151,0)),0)</f>
        <v>0</v>
      </c>
      <c r="O28" s="243">
        <f ca="1">+IFERROR(INDEX('Hoja de Trabajo para listado'!$A$155:$Z$1048576,MATCH($A28,'Hoja de Trabajo para listado'!$A$155:$A$1048576,0),MATCH((CUADRO!O$4&amp;$E28),'Hoja de Trabajo para listado'!$A$151:$Z$151,0)),0)+IFERROR(INDEX('Hoja de Trabajo para listado'!$AB$155:$BA$1048576,MATCH($A28,'Hoja de Trabajo para listado'!$AB$155:$AB$1048576,0),MATCH((CUADRO!O$4&amp;$E28),'Hoja de Trabajo para listado'!$AB$151:$BA$151,0)),0)+IFERROR(INDEX('Hoja de Trabajo para listado'!$BC$155:$CB$1048576,MATCH($A28,'Hoja de Trabajo para listado'!$BC$155:$BC$1048576,0),MATCH((CUADRO!O$4&amp;$E28),'Hoja de Trabajo para listado'!$BC$151:$CB$151,0)),0)+IFERROR(INDEX('Hoja de Trabajo para listado'!$DE$153:$DG$274,MATCH($A28,'Hoja de Trabajo para listado'!$DE$153:$DE$1048576,0),MATCH((CUADRO!O$4&amp;$E28),'Hoja de Trabajo para listado'!$DE$151:$DG$151,0)),0)+IFERROR(INDEX('Hoja de Trabajo para listado'!$CD$155:$DC$1048576,MATCH($A28,'Hoja de Trabajo para listado'!$CD$155:$CD$1048576,0),MATCH((CUADRO!O$4&amp;$E28),'Hoja de Trabajo para listado'!$CD$151:$DC$151,0)),0)</f>
        <v>0</v>
      </c>
      <c r="P28" s="243">
        <f ca="1">+IFERROR(INDEX('Hoja de Trabajo para listado'!$A$155:$Z$1048576,MATCH($A28,'Hoja de Trabajo para listado'!$A$155:$A$1048576,0),MATCH((CUADRO!P$4&amp;$E28),'Hoja de Trabajo para listado'!$A$151:$Z$151,0)),0)+IFERROR(INDEX('Hoja de Trabajo para listado'!$AB$155:$BA$1048576,MATCH($A28,'Hoja de Trabajo para listado'!$AB$155:$AB$1048576,0),MATCH((CUADRO!P$4&amp;$E28),'Hoja de Trabajo para listado'!$AB$151:$BA$151,0)),0)+IFERROR(INDEX('Hoja de Trabajo para listado'!$BC$155:$CB$1048576,MATCH($A28,'Hoja de Trabajo para listado'!$BC$155:$BC$1048576,0),MATCH((CUADRO!P$4&amp;$E28),'Hoja de Trabajo para listado'!$BC$151:$CB$151,0)),0)+IFERROR(INDEX('Hoja de Trabajo para listado'!$DE$153:$DG$274,MATCH($A28,'Hoja de Trabajo para listado'!$DE$153:$DE$1048576,0),MATCH((CUADRO!P$4&amp;$E28),'Hoja de Trabajo para listado'!$DE$151:$DG$151,0)),0)+IFERROR(INDEX('Hoja de Trabajo para listado'!$CD$155:$DC$1048576,MATCH($A28,'Hoja de Trabajo para listado'!$CD$155:$CD$1048576,0),MATCH((CUADRO!P$4&amp;$E28),'Hoja de Trabajo para listado'!$CD$151:$DC$151,0)),0)</f>
        <v>0</v>
      </c>
      <c r="Q28" s="243">
        <f ca="1">+IFERROR(INDEX('Hoja de Trabajo para listado'!$A$155:$Z$1048576,MATCH($A28,'Hoja de Trabajo para listado'!$A$155:$A$1048576,0),MATCH((CUADRO!Q$4&amp;$E28),'Hoja de Trabajo para listado'!$A$151:$Z$151,0)),0)+IFERROR(INDEX('Hoja de Trabajo para listado'!$AB$155:$BA$1048576,MATCH($A28,'Hoja de Trabajo para listado'!$AB$155:$AB$1048576,0),MATCH((CUADRO!Q$4&amp;$E28),'Hoja de Trabajo para listado'!$AB$151:$BA$151,0)),0)+IFERROR(INDEX('Hoja de Trabajo para listado'!$BC$155:$CB$1048576,MATCH($A28,'Hoja de Trabajo para listado'!$BC$155:$BC$1048576,0),MATCH((CUADRO!Q$4&amp;$E28),'Hoja de Trabajo para listado'!$BC$151:$CB$151,0)),0)+IFERROR(INDEX('Hoja de Trabajo para listado'!$DE$153:$DG$274,MATCH($A28,'Hoja de Trabajo para listado'!$DE$153:$DE$1048576,0),MATCH((CUADRO!Q$4&amp;$E28),'Hoja de Trabajo para listado'!$DE$151:$DG$151,0)),0)+IFERROR(INDEX('Hoja de Trabajo para listado'!$CD$155:$DC$1048576,MATCH($A28,'Hoja de Trabajo para listado'!$CD$155:$CD$1048576,0),MATCH((CUADRO!Q$4&amp;$E28),'Hoja de Trabajo para listado'!$CD$151:$DC$151,0)),0)</f>
        <v>0</v>
      </c>
      <c r="R28" s="243">
        <f t="shared" ca="1" si="0"/>
        <v>212148.97999999998</v>
      </c>
      <c r="S28" s="243">
        <f ca="1">+R27+R28</f>
        <v>208932269.23999998</v>
      </c>
      <c r="T28" s="243">
        <f ca="1">+S28</f>
        <v>208932269.23999998</v>
      </c>
      <c r="U28" s="242">
        <f t="shared" si="1"/>
        <v>2</v>
      </c>
    </row>
    <row r="29" spans="1:21" ht="15" hidden="1" customHeight="1">
      <c r="A29" s="249">
        <v>48</v>
      </c>
      <c r="B29" s="381">
        <f>+A29</f>
        <v>48</v>
      </c>
      <c r="C29" s="245" t="e">
        <f>+VLOOKUP(A29,bd_lista!$A$3:$C$592,3,FALSE)</f>
        <v>#N/A</v>
      </c>
      <c r="D29" s="383" t="e">
        <f>+C29</f>
        <v>#N/A</v>
      </c>
      <c r="E29" s="245" t="s">
        <v>683</v>
      </c>
      <c r="F29" s="241">
        <f ca="1">+IFERROR(INDEX('Hoja de Trabajo para listado'!$A$155:$Z$1048576,MATCH($A29,'Hoja de Trabajo para listado'!$A$155:$A$1048576,0),MATCH((CUADRO!F$4&amp;$E29),'Hoja de Trabajo para listado'!$A$151:$Z$151,0)),0)+IFERROR(INDEX('Hoja de Trabajo para listado'!$AB$155:$BA$1048576,MATCH($A29,'Hoja de Trabajo para listado'!$AB$155:$AB$1048576,0),MATCH((CUADRO!F$4&amp;$E29),'Hoja de Trabajo para listado'!$AB$151:$BA$151,0)),0)+IFERROR(INDEX('Hoja de Trabajo para listado'!$BC$155:$CB$1048576,MATCH($A29,'Hoja de Trabajo para listado'!$BC$155:$BC$1048576,0),MATCH((CUADRO!F$4&amp;$E29),'Hoja de Trabajo para listado'!$BC$151:$CB$151,0)),0)+IFERROR(INDEX('Hoja de Trabajo para listado'!$DE$153:$DG$274,MATCH($A29,'Hoja de Trabajo para listado'!$DE$153:$DE$1048576,0),MATCH((CUADRO!F$4&amp;$E29),'Hoja de Trabajo para listado'!$DE$151:$DG$151,0)),0)+IFERROR(INDEX('Hoja de Trabajo para listado'!$CD$155:$DC$1048576,MATCH($A29,'Hoja de Trabajo para listado'!$CD$155:$CD$1048576,0),MATCH((CUADRO!F$4&amp;$E29),'Hoja de Trabajo para listado'!$CD$151:$DC$151,0)),0)</f>
        <v>0</v>
      </c>
      <c r="G29" s="241">
        <f ca="1">+IFERROR(INDEX('Hoja de Trabajo para listado'!$A$155:$Z$1048576,MATCH($A29,'Hoja de Trabajo para listado'!$A$155:$A$1048576,0),MATCH((CUADRO!G$4&amp;$E29),'Hoja de Trabajo para listado'!$A$151:$Z$151,0)),0)+IFERROR(INDEX('Hoja de Trabajo para listado'!$AB$155:$BA$1048576,MATCH($A29,'Hoja de Trabajo para listado'!$AB$155:$AB$1048576,0),MATCH((CUADRO!G$4&amp;$E29),'Hoja de Trabajo para listado'!$AB$151:$BA$151,0)),0)+IFERROR(INDEX('Hoja de Trabajo para listado'!$BC$155:$CB$1048576,MATCH($A29,'Hoja de Trabajo para listado'!$BC$155:$BC$1048576,0),MATCH((CUADRO!G$4&amp;$E29),'Hoja de Trabajo para listado'!$BC$151:$CB$151,0)),0)+IFERROR(INDEX('Hoja de Trabajo para listado'!$DE$153:$DG$274,MATCH($A29,'Hoja de Trabajo para listado'!$DE$153:$DE$1048576,0),MATCH((CUADRO!G$4&amp;$E29),'Hoja de Trabajo para listado'!$DE$151:$DG$151,0)),0)+IFERROR(INDEX('Hoja de Trabajo para listado'!$CD$155:$DC$1048576,MATCH($A29,'Hoja de Trabajo para listado'!$CD$155:$CD$1048576,0),MATCH((CUADRO!G$4&amp;$E29),'Hoja de Trabajo para listado'!$CD$151:$DC$151,0)),0)</f>
        <v>0</v>
      </c>
      <c r="H29" s="241">
        <f ca="1">+IFERROR(INDEX('Hoja de Trabajo para listado'!$A$155:$Z$1048576,MATCH($A29,'Hoja de Trabajo para listado'!$A$155:$A$1048576,0),MATCH((CUADRO!H$4&amp;$E29),'Hoja de Trabajo para listado'!$A$151:$Z$151,0)),0)+IFERROR(INDEX('Hoja de Trabajo para listado'!$AB$155:$BA$1048576,MATCH($A29,'Hoja de Trabajo para listado'!$AB$155:$AB$1048576,0),MATCH((CUADRO!H$4&amp;$E29),'Hoja de Trabajo para listado'!$AB$151:$BA$151,0)),0)+IFERROR(INDEX('Hoja de Trabajo para listado'!$BC$155:$CB$1048576,MATCH($A29,'Hoja de Trabajo para listado'!$BC$155:$BC$1048576,0),MATCH((CUADRO!H$4&amp;$E29),'Hoja de Trabajo para listado'!$BC$151:$CB$151,0)),0)+IFERROR(INDEX('Hoja de Trabajo para listado'!$DE$153:$DG$274,MATCH($A29,'Hoja de Trabajo para listado'!$DE$153:$DE$1048576,0),MATCH((CUADRO!H$4&amp;$E29),'Hoja de Trabajo para listado'!$DE$151:$DG$151,0)),0)+IFERROR(INDEX('Hoja de Trabajo para listado'!$CD$155:$DC$1048576,MATCH($A29,'Hoja de Trabajo para listado'!$CD$155:$CD$1048576,0),MATCH((CUADRO!H$4&amp;$E29),'Hoja de Trabajo para listado'!$CD$151:$DC$151,0)),0)</f>
        <v>0</v>
      </c>
      <c r="I29" s="241">
        <f ca="1">+IFERROR(INDEX('Hoja de Trabajo para listado'!$A$155:$Z$1048576,MATCH($A29,'Hoja de Trabajo para listado'!$A$155:$A$1048576,0),MATCH((CUADRO!I$4&amp;$E29),'Hoja de Trabajo para listado'!$A$151:$Z$151,0)),0)+IFERROR(INDEX('Hoja de Trabajo para listado'!$AB$155:$BA$1048576,MATCH($A29,'Hoja de Trabajo para listado'!$AB$155:$AB$1048576,0),MATCH((CUADRO!I$4&amp;$E29),'Hoja de Trabajo para listado'!$AB$151:$BA$151,0)),0)+IFERROR(INDEX('Hoja de Trabajo para listado'!$BC$155:$CB$1048576,MATCH($A29,'Hoja de Trabajo para listado'!$BC$155:$BC$1048576,0),MATCH((CUADRO!I$4&amp;$E29),'Hoja de Trabajo para listado'!$BC$151:$CB$151,0)),0)+IFERROR(INDEX('Hoja de Trabajo para listado'!$DE$153:$DG$274,MATCH($A29,'Hoja de Trabajo para listado'!$DE$153:$DE$1048576,0),MATCH((CUADRO!I$4&amp;$E29),'Hoja de Trabajo para listado'!$DE$151:$DG$151,0)),0)+IFERROR(INDEX('Hoja de Trabajo para listado'!$CD$155:$DC$1048576,MATCH($A29,'Hoja de Trabajo para listado'!$CD$155:$CD$1048576,0),MATCH((CUADRO!I$4&amp;$E29),'Hoja de Trabajo para listado'!$CD$151:$DC$151,0)),0)</f>
        <v>0</v>
      </c>
      <c r="J29" s="241">
        <f ca="1">+IFERROR(INDEX('Hoja de Trabajo para listado'!$A$155:$Z$1048576,MATCH($A29,'Hoja de Trabajo para listado'!$A$155:$A$1048576,0),MATCH((CUADRO!J$4&amp;$E29),'Hoja de Trabajo para listado'!$A$151:$Z$151,0)),0)+IFERROR(INDEX('Hoja de Trabajo para listado'!$AB$155:$BA$1048576,MATCH($A29,'Hoja de Trabajo para listado'!$AB$155:$AB$1048576,0),MATCH((CUADRO!J$4&amp;$E29),'Hoja de Trabajo para listado'!$AB$151:$BA$151,0)),0)+IFERROR(INDEX('Hoja de Trabajo para listado'!$BC$155:$CB$1048576,MATCH($A29,'Hoja de Trabajo para listado'!$BC$155:$BC$1048576,0),MATCH((CUADRO!J$4&amp;$E29),'Hoja de Trabajo para listado'!$BC$151:$CB$151,0)),0)+IFERROR(INDEX('Hoja de Trabajo para listado'!$DE$153:$DG$274,MATCH($A29,'Hoja de Trabajo para listado'!$DE$153:$DE$1048576,0),MATCH((CUADRO!J$4&amp;$E29),'Hoja de Trabajo para listado'!$DE$151:$DG$151,0)),0)+IFERROR(INDEX('Hoja de Trabajo para listado'!$CD$155:$DC$1048576,MATCH($A29,'Hoja de Trabajo para listado'!$CD$155:$CD$1048576,0),MATCH((CUADRO!J$4&amp;$E29),'Hoja de Trabajo para listado'!$CD$151:$DC$151,0)),0)</f>
        <v>0</v>
      </c>
      <c r="K29" s="241">
        <f ca="1">+IFERROR(INDEX('Hoja de Trabajo para listado'!$A$155:$Z$1048576,MATCH($A29,'Hoja de Trabajo para listado'!$A$155:$A$1048576,0),MATCH((CUADRO!K$4&amp;$E29),'Hoja de Trabajo para listado'!$A$151:$Z$151,0)),0)+IFERROR(INDEX('Hoja de Trabajo para listado'!$AB$155:$BA$1048576,MATCH($A29,'Hoja de Trabajo para listado'!$AB$155:$AB$1048576,0),MATCH((CUADRO!K$4&amp;$E29),'Hoja de Trabajo para listado'!$AB$151:$BA$151,0)),0)+IFERROR(INDEX('Hoja de Trabajo para listado'!$BC$155:$CB$1048576,MATCH($A29,'Hoja de Trabajo para listado'!$BC$155:$BC$1048576,0),MATCH((CUADRO!K$4&amp;$E29),'Hoja de Trabajo para listado'!$BC$151:$CB$151,0)),0)+IFERROR(INDEX('Hoja de Trabajo para listado'!$DE$153:$DG$274,MATCH($A29,'Hoja de Trabajo para listado'!$DE$153:$DE$1048576,0),MATCH((CUADRO!K$4&amp;$E29),'Hoja de Trabajo para listado'!$DE$151:$DG$151,0)),0)+IFERROR(INDEX('Hoja de Trabajo para listado'!$CD$155:$DC$1048576,MATCH($A29,'Hoja de Trabajo para listado'!$CD$155:$CD$1048576,0),MATCH((CUADRO!K$4&amp;$E29),'Hoja de Trabajo para listado'!$CD$151:$DC$151,0)),0)</f>
        <v>0</v>
      </c>
      <c r="L29" s="241">
        <f ca="1">+IFERROR(INDEX('Hoja de Trabajo para listado'!$A$155:$Z$1048576,MATCH($A29,'Hoja de Trabajo para listado'!$A$155:$A$1048576,0),MATCH((CUADRO!L$4&amp;$E29),'Hoja de Trabajo para listado'!$A$151:$Z$151,0)),0)+IFERROR(INDEX('Hoja de Trabajo para listado'!$AB$155:$BA$1048576,MATCH($A29,'Hoja de Trabajo para listado'!$AB$155:$AB$1048576,0),MATCH((CUADRO!L$4&amp;$E29),'Hoja de Trabajo para listado'!$AB$151:$BA$151,0)),0)+IFERROR(INDEX('Hoja de Trabajo para listado'!$BC$155:$CB$1048576,MATCH($A29,'Hoja de Trabajo para listado'!$BC$155:$BC$1048576,0),MATCH((CUADRO!L$4&amp;$E29),'Hoja de Trabajo para listado'!$BC$151:$CB$151,0)),0)+IFERROR(INDEX('Hoja de Trabajo para listado'!$DE$153:$DG$274,MATCH($A29,'Hoja de Trabajo para listado'!$DE$153:$DE$1048576,0),MATCH((CUADRO!L$4&amp;$E29),'Hoja de Trabajo para listado'!$DE$151:$DG$151,0)),0)+IFERROR(INDEX('Hoja de Trabajo para listado'!$CD$155:$DC$1048576,MATCH($A29,'Hoja de Trabajo para listado'!$CD$155:$CD$1048576,0),MATCH((CUADRO!L$4&amp;$E29),'Hoja de Trabajo para listado'!$CD$151:$DC$151,0)),0)</f>
        <v>0</v>
      </c>
      <c r="M29" s="241">
        <f ca="1">+IFERROR(INDEX('Hoja de Trabajo para listado'!$A$155:$Z$1048576,MATCH($A29,'Hoja de Trabajo para listado'!$A$155:$A$1048576,0),MATCH((CUADRO!M$4&amp;$E29),'Hoja de Trabajo para listado'!$A$151:$Z$151,0)),0)+IFERROR(INDEX('Hoja de Trabajo para listado'!$AB$155:$BA$1048576,MATCH($A29,'Hoja de Trabajo para listado'!$AB$155:$AB$1048576,0),MATCH((CUADRO!M$4&amp;$E29),'Hoja de Trabajo para listado'!$AB$151:$BA$151,0)),0)+IFERROR(INDEX('Hoja de Trabajo para listado'!$BC$155:$CB$1048576,MATCH($A29,'Hoja de Trabajo para listado'!$BC$155:$BC$1048576,0),MATCH((CUADRO!M$4&amp;$E29),'Hoja de Trabajo para listado'!$BC$151:$CB$151,0)),0)+IFERROR(INDEX('Hoja de Trabajo para listado'!$DE$153:$DG$274,MATCH($A29,'Hoja de Trabajo para listado'!$DE$153:$DE$1048576,0),MATCH((CUADRO!M$4&amp;$E29),'Hoja de Trabajo para listado'!$DE$151:$DG$151,0)),0)+IFERROR(INDEX('Hoja de Trabajo para listado'!$CD$155:$DC$1048576,MATCH($A29,'Hoja de Trabajo para listado'!$CD$155:$CD$1048576,0),MATCH((CUADRO!M$4&amp;$E29),'Hoja de Trabajo para listado'!$CD$151:$DC$151,0)),0)</f>
        <v>0</v>
      </c>
      <c r="N29" s="241">
        <f ca="1">+IFERROR(INDEX('Hoja de Trabajo para listado'!$A$155:$Z$1048576,MATCH($A29,'Hoja de Trabajo para listado'!$A$155:$A$1048576,0),MATCH((CUADRO!N$4&amp;$E29),'Hoja de Trabajo para listado'!$A$151:$Z$151,0)),0)+IFERROR(INDEX('Hoja de Trabajo para listado'!$AB$155:$BA$1048576,MATCH($A29,'Hoja de Trabajo para listado'!$AB$155:$AB$1048576,0),MATCH((CUADRO!N$4&amp;$E29),'Hoja de Trabajo para listado'!$AB$151:$BA$151,0)),0)+IFERROR(INDEX('Hoja de Trabajo para listado'!$BC$155:$CB$1048576,MATCH($A29,'Hoja de Trabajo para listado'!$BC$155:$BC$1048576,0),MATCH((CUADRO!N$4&amp;$E29),'Hoja de Trabajo para listado'!$BC$151:$CB$151,0)),0)+IFERROR(INDEX('Hoja de Trabajo para listado'!$DE$153:$DG$274,MATCH($A29,'Hoja de Trabajo para listado'!$DE$153:$DE$1048576,0),MATCH((CUADRO!N$4&amp;$E29),'Hoja de Trabajo para listado'!$DE$151:$DG$151,0)),0)+IFERROR(INDEX('Hoja de Trabajo para listado'!$CD$155:$DC$1048576,MATCH($A29,'Hoja de Trabajo para listado'!$CD$155:$CD$1048576,0),MATCH((CUADRO!N$4&amp;$E29),'Hoja de Trabajo para listado'!$CD$151:$DC$151,0)),0)</f>
        <v>0</v>
      </c>
      <c r="O29" s="241">
        <f ca="1">+IFERROR(INDEX('Hoja de Trabajo para listado'!$A$155:$Z$1048576,MATCH($A29,'Hoja de Trabajo para listado'!$A$155:$A$1048576,0),MATCH((CUADRO!O$4&amp;$E29),'Hoja de Trabajo para listado'!$A$151:$Z$151,0)),0)+IFERROR(INDEX('Hoja de Trabajo para listado'!$AB$155:$BA$1048576,MATCH($A29,'Hoja de Trabajo para listado'!$AB$155:$AB$1048576,0),MATCH((CUADRO!O$4&amp;$E29),'Hoja de Trabajo para listado'!$AB$151:$BA$151,0)),0)+IFERROR(INDEX('Hoja de Trabajo para listado'!$BC$155:$CB$1048576,MATCH($A29,'Hoja de Trabajo para listado'!$BC$155:$BC$1048576,0),MATCH((CUADRO!O$4&amp;$E29),'Hoja de Trabajo para listado'!$BC$151:$CB$151,0)),0)+IFERROR(INDEX('Hoja de Trabajo para listado'!$DE$153:$DG$274,MATCH($A29,'Hoja de Trabajo para listado'!$DE$153:$DE$1048576,0),MATCH((CUADRO!O$4&amp;$E29),'Hoja de Trabajo para listado'!$DE$151:$DG$151,0)),0)+IFERROR(INDEX('Hoja de Trabajo para listado'!$CD$155:$DC$1048576,MATCH($A29,'Hoja de Trabajo para listado'!$CD$155:$CD$1048576,0),MATCH((CUADRO!O$4&amp;$E29),'Hoja de Trabajo para listado'!$CD$151:$DC$151,0)),0)</f>
        <v>0</v>
      </c>
      <c r="P29" s="241">
        <f ca="1">+IFERROR(INDEX('Hoja de Trabajo para listado'!$A$155:$Z$1048576,MATCH($A29,'Hoja de Trabajo para listado'!$A$155:$A$1048576,0),MATCH((CUADRO!P$4&amp;$E29),'Hoja de Trabajo para listado'!$A$151:$Z$151,0)),0)+IFERROR(INDEX('Hoja de Trabajo para listado'!$AB$155:$BA$1048576,MATCH($A29,'Hoja de Trabajo para listado'!$AB$155:$AB$1048576,0),MATCH((CUADRO!P$4&amp;$E29),'Hoja de Trabajo para listado'!$AB$151:$BA$151,0)),0)+IFERROR(INDEX('Hoja de Trabajo para listado'!$BC$155:$CB$1048576,MATCH($A29,'Hoja de Trabajo para listado'!$BC$155:$BC$1048576,0),MATCH((CUADRO!P$4&amp;$E29),'Hoja de Trabajo para listado'!$BC$151:$CB$151,0)),0)+IFERROR(INDEX('Hoja de Trabajo para listado'!$DE$153:$DG$274,MATCH($A29,'Hoja de Trabajo para listado'!$DE$153:$DE$1048576,0),MATCH((CUADRO!P$4&amp;$E29),'Hoja de Trabajo para listado'!$DE$151:$DG$151,0)),0)+IFERROR(INDEX('Hoja de Trabajo para listado'!$CD$155:$DC$1048576,MATCH($A29,'Hoja de Trabajo para listado'!$CD$155:$CD$1048576,0),MATCH((CUADRO!P$4&amp;$E29),'Hoja de Trabajo para listado'!$CD$151:$DC$151,0)),0)</f>
        <v>0</v>
      </c>
      <c r="Q29" s="241">
        <f ca="1">+IFERROR(INDEX('Hoja de Trabajo para listado'!$A$155:$Z$1048576,MATCH($A29,'Hoja de Trabajo para listado'!$A$155:$A$1048576,0),MATCH((CUADRO!Q$4&amp;$E29),'Hoja de Trabajo para listado'!$A$151:$Z$151,0)),0)+IFERROR(INDEX('Hoja de Trabajo para listado'!$AB$155:$BA$1048576,MATCH($A29,'Hoja de Trabajo para listado'!$AB$155:$AB$1048576,0),MATCH((CUADRO!Q$4&amp;$E29),'Hoja de Trabajo para listado'!$AB$151:$BA$151,0)),0)+IFERROR(INDEX('Hoja de Trabajo para listado'!$BC$155:$CB$1048576,MATCH($A29,'Hoja de Trabajo para listado'!$BC$155:$BC$1048576,0),MATCH((CUADRO!Q$4&amp;$E29),'Hoja de Trabajo para listado'!$BC$151:$CB$151,0)),0)+IFERROR(INDEX('Hoja de Trabajo para listado'!$DE$153:$DG$274,MATCH($A29,'Hoja de Trabajo para listado'!$DE$153:$DE$1048576,0),MATCH((CUADRO!Q$4&amp;$E29),'Hoja de Trabajo para listado'!$DE$151:$DG$151,0)),0)+IFERROR(INDEX('Hoja de Trabajo para listado'!$CD$155:$DC$1048576,MATCH($A29,'Hoja de Trabajo para listado'!$CD$155:$CD$1048576,0),MATCH((CUADRO!Q$4&amp;$E29),'Hoja de Trabajo para listado'!$CD$151:$DC$151,0)),0)</f>
        <v>0</v>
      </c>
      <c r="R29" s="241">
        <f t="shared" ca="1" si="0"/>
        <v>0</v>
      </c>
      <c r="S29" s="241"/>
      <c r="T29" s="241">
        <f ca="1">+T30</f>
        <v>0</v>
      </c>
      <c r="U29" s="240">
        <f t="shared" si="1"/>
        <v>1</v>
      </c>
    </row>
    <row r="30" spans="1:21" ht="15" hidden="1" customHeight="1">
      <c r="A30" s="32">
        <v>48</v>
      </c>
      <c r="B30" s="382"/>
      <c r="C30" s="305" t="e">
        <f>+VLOOKUP(A30,bd_lista!$A$3:$C$592,3,FALSE)</f>
        <v>#N/A</v>
      </c>
      <c r="D30" s="384"/>
      <c r="E30" s="305" t="s">
        <v>684</v>
      </c>
      <c r="F30" s="243">
        <f ca="1">+IFERROR(INDEX('Hoja de Trabajo para listado'!$A$155:$Z$1048576,MATCH($A30,'Hoja de Trabajo para listado'!$A$155:$A$1048576,0),MATCH((CUADRO!F$4&amp;$E30),'Hoja de Trabajo para listado'!$A$151:$Z$151,0)),0)+IFERROR(INDEX('Hoja de Trabajo para listado'!$AB$155:$BA$1048576,MATCH($A30,'Hoja de Trabajo para listado'!$AB$155:$AB$1048576,0),MATCH((CUADRO!F$4&amp;$E30),'Hoja de Trabajo para listado'!$AB$151:$BA$151,0)),0)+IFERROR(INDEX('Hoja de Trabajo para listado'!$BC$155:$CB$1048576,MATCH($A30,'Hoja de Trabajo para listado'!$BC$155:$BC$1048576,0),MATCH((CUADRO!F$4&amp;$E30),'Hoja de Trabajo para listado'!$BC$151:$CB$151,0)),0)+IFERROR(INDEX('Hoja de Trabajo para listado'!$DE$153:$DG$274,MATCH($A30,'Hoja de Trabajo para listado'!$DE$153:$DE$1048576,0),MATCH((CUADRO!F$4&amp;$E30),'Hoja de Trabajo para listado'!$DE$151:$DG$151,0)),0)+IFERROR(INDEX('Hoja de Trabajo para listado'!$CD$155:$DC$1048576,MATCH($A30,'Hoja de Trabajo para listado'!$CD$155:$CD$1048576,0),MATCH((CUADRO!F$4&amp;$E30),'Hoja de Trabajo para listado'!$CD$151:$DC$151,0)),0)</f>
        <v>0</v>
      </c>
      <c r="G30" s="243">
        <f ca="1">+IFERROR(INDEX('Hoja de Trabajo para listado'!$A$155:$Z$1048576,MATCH($A30,'Hoja de Trabajo para listado'!$A$155:$A$1048576,0),MATCH((CUADRO!G$4&amp;$E30),'Hoja de Trabajo para listado'!$A$151:$Z$151,0)),0)+IFERROR(INDEX('Hoja de Trabajo para listado'!$AB$155:$BA$1048576,MATCH($A30,'Hoja de Trabajo para listado'!$AB$155:$AB$1048576,0),MATCH((CUADRO!G$4&amp;$E30),'Hoja de Trabajo para listado'!$AB$151:$BA$151,0)),0)+IFERROR(INDEX('Hoja de Trabajo para listado'!$BC$155:$CB$1048576,MATCH($A30,'Hoja de Trabajo para listado'!$BC$155:$BC$1048576,0),MATCH((CUADRO!G$4&amp;$E30),'Hoja de Trabajo para listado'!$BC$151:$CB$151,0)),0)+IFERROR(INDEX('Hoja de Trabajo para listado'!$DE$153:$DG$274,MATCH($A30,'Hoja de Trabajo para listado'!$DE$153:$DE$1048576,0),MATCH((CUADRO!G$4&amp;$E30),'Hoja de Trabajo para listado'!$DE$151:$DG$151,0)),0)+IFERROR(INDEX('Hoja de Trabajo para listado'!$CD$155:$DC$1048576,MATCH($A30,'Hoja de Trabajo para listado'!$CD$155:$CD$1048576,0),MATCH((CUADRO!G$4&amp;$E30),'Hoja de Trabajo para listado'!$CD$151:$DC$151,0)),0)</f>
        <v>0</v>
      </c>
      <c r="H30" s="243">
        <f ca="1">+IFERROR(INDEX('Hoja de Trabajo para listado'!$A$155:$Z$1048576,MATCH($A30,'Hoja de Trabajo para listado'!$A$155:$A$1048576,0),MATCH((CUADRO!H$4&amp;$E30),'Hoja de Trabajo para listado'!$A$151:$Z$151,0)),0)+IFERROR(INDEX('Hoja de Trabajo para listado'!$AB$155:$BA$1048576,MATCH($A30,'Hoja de Trabajo para listado'!$AB$155:$AB$1048576,0),MATCH((CUADRO!H$4&amp;$E30),'Hoja de Trabajo para listado'!$AB$151:$BA$151,0)),0)+IFERROR(INDEX('Hoja de Trabajo para listado'!$BC$155:$CB$1048576,MATCH($A30,'Hoja de Trabajo para listado'!$BC$155:$BC$1048576,0),MATCH((CUADRO!H$4&amp;$E30),'Hoja de Trabajo para listado'!$BC$151:$CB$151,0)),0)+IFERROR(INDEX('Hoja de Trabajo para listado'!$DE$153:$DG$274,MATCH($A30,'Hoja de Trabajo para listado'!$DE$153:$DE$1048576,0),MATCH((CUADRO!H$4&amp;$E30),'Hoja de Trabajo para listado'!$DE$151:$DG$151,0)),0)+IFERROR(INDEX('Hoja de Trabajo para listado'!$CD$155:$DC$1048576,MATCH($A30,'Hoja de Trabajo para listado'!$CD$155:$CD$1048576,0),MATCH((CUADRO!H$4&amp;$E30),'Hoja de Trabajo para listado'!$CD$151:$DC$151,0)),0)</f>
        <v>0</v>
      </c>
      <c r="I30" s="243">
        <f ca="1">+IFERROR(INDEX('Hoja de Trabajo para listado'!$A$155:$Z$1048576,MATCH($A30,'Hoja de Trabajo para listado'!$A$155:$A$1048576,0),MATCH((CUADRO!I$4&amp;$E30),'Hoja de Trabajo para listado'!$A$151:$Z$151,0)),0)+IFERROR(INDEX('Hoja de Trabajo para listado'!$AB$155:$BA$1048576,MATCH($A30,'Hoja de Trabajo para listado'!$AB$155:$AB$1048576,0),MATCH((CUADRO!I$4&amp;$E30),'Hoja de Trabajo para listado'!$AB$151:$BA$151,0)),0)+IFERROR(INDEX('Hoja de Trabajo para listado'!$BC$155:$CB$1048576,MATCH($A30,'Hoja de Trabajo para listado'!$BC$155:$BC$1048576,0),MATCH((CUADRO!I$4&amp;$E30),'Hoja de Trabajo para listado'!$BC$151:$CB$151,0)),0)+IFERROR(INDEX('Hoja de Trabajo para listado'!$DE$153:$DG$274,MATCH($A30,'Hoja de Trabajo para listado'!$DE$153:$DE$1048576,0),MATCH((CUADRO!I$4&amp;$E30),'Hoja de Trabajo para listado'!$DE$151:$DG$151,0)),0)+IFERROR(INDEX('Hoja de Trabajo para listado'!$CD$155:$DC$1048576,MATCH($A30,'Hoja de Trabajo para listado'!$CD$155:$CD$1048576,0),MATCH((CUADRO!I$4&amp;$E30),'Hoja de Trabajo para listado'!$CD$151:$DC$151,0)),0)</f>
        <v>0</v>
      </c>
      <c r="J30" s="243">
        <f ca="1">+IFERROR(INDEX('Hoja de Trabajo para listado'!$A$155:$Z$1048576,MATCH($A30,'Hoja de Trabajo para listado'!$A$155:$A$1048576,0),MATCH((CUADRO!J$4&amp;$E30),'Hoja de Trabajo para listado'!$A$151:$Z$151,0)),0)+IFERROR(INDEX('Hoja de Trabajo para listado'!$AB$155:$BA$1048576,MATCH($A30,'Hoja de Trabajo para listado'!$AB$155:$AB$1048576,0),MATCH((CUADRO!J$4&amp;$E30),'Hoja de Trabajo para listado'!$AB$151:$BA$151,0)),0)+IFERROR(INDEX('Hoja de Trabajo para listado'!$BC$155:$CB$1048576,MATCH($A30,'Hoja de Trabajo para listado'!$BC$155:$BC$1048576,0),MATCH((CUADRO!J$4&amp;$E30),'Hoja de Trabajo para listado'!$BC$151:$CB$151,0)),0)+IFERROR(INDEX('Hoja de Trabajo para listado'!$DE$153:$DG$274,MATCH($A30,'Hoja de Trabajo para listado'!$DE$153:$DE$1048576,0),MATCH((CUADRO!J$4&amp;$E30),'Hoja de Trabajo para listado'!$DE$151:$DG$151,0)),0)+IFERROR(INDEX('Hoja de Trabajo para listado'!$CD$155:$DC$1048576,MATCH($A30,'Hoja de Trabajo para listado'!$CD$155:$CD$1048576,0),MATCH((CUADRO!J$4&amp;$E30),'Hoja de Trabajo para listado'!$CD$151:$DC$151,0)),0)</f>
        <v>0</v>
      </c>
      <c r="K30" s="243">
        <f ca="1">+IFERROR(INDEX('Hoja de Trabajo para listado'!$A$155:$Z$1048576,MATCH($A30,'Hoja de Trabajo para listado'!$A$155:$A$1048576,0),MATCH((CUADRO!K$4&amp;$E30),'Hoja de Trabajo para listado'!$A$151:$Z$151,0)),0)+IFERROR(INDEX('Hoja de Trabajo para listado'!$AB$155:$BA$1048576,MATCH($A30,'Hoja de Trabajo para listado'!$AB$155:$AB$1048576,0),MATCH((CUADRO!K$4&amp;$E30),'Hoja de Trabajo para listado'!$AB$151:$BA$151,0)),0)+IFERROR(INDEX('Hoja de Trabajo para listado'!$BC$155:$CB$1048576,MATCH($A30,'Hoja de Trabajo para listado'!$BC$155:$BC$1048576,0),MATCH((CUADRO!K$4&amp;$E30),'Hoja de Trabajo para listado'!$BC$151:$CB$151,0)),0)+IFERROR(INDEX('Hoja de Trabajo para listado'!$DE$153:$DG$274,MATCH($A30,'Hoja de Trabajo para listado'!$DE$153:$DE$1048576,0),MATCH((CUADRO!K$4&amp;$E30),'Hoja de Trabajo para listado'!$DE$151:$DG$151,0)),0)+IFERROR(INDEX('Hoja de Trabajo para listado'!$CD$155:$DC$1048576,MATCH($A30,'Hoja de Trabajo para listado'!$CD$155:$CD$1048576,0),MATCH((CUADRO!K$4&amp;$E30),'Hoja de Trabajo para listado'!$CD$151:$DC$151,0)),0)</f>
        <v>0</v>
      </c>
      <c r="L30" s="243">
        <f ca="1">+IFERROR(INDEX('Hoja de Trabajo para listado'!$A$155:$Z$1048576,MATCH($A30,'Hoja de Trabajo para listado'!$A$155:$A$1048576,0),MATCH((CUADRO!L$4&amp;$E30),'Hoja de Trabajo para listado'!$A$151:$Z$151,0)),0)+IFERROR(INDEX('Hoja de Trabajo para listado'!$AB$155:$BA$1048576,MATCH($A30,'Hoja de Trabajo para listado'!$AB$155:$AB$1048576,0),MATCH((CUADRO!L$4&amp;$E30),'Hoja de Trabajo para listado'!$AB$151:$BA$151,0)),0)+IFERROR(INDEX('Hoja de Trabajo para listado'!$BC$155:$CB$1048576,MATCH($A30,'Hoja de Trabajo para listado'!$BC$155:$BC$1048576,0),MATCH((CUADRO!L$4&amp;$E30),'Hoja de Trabajo para listado'!$BC$151:$CB$151,0)),0)+IFERROR(INDEX('Hoja de Trabajo para listado'!$DE$153:$DG$274,MATCH($A30,'Hoja de Trabajo para listado'!$DE$153:$DE$1048576,0),MATCH((CUADRO!L$4&amp;$E30),'Hoja de Trabajo para listado'!$DE$151:$DG$151,0)),0)+IFERROR(INDEX('Hoja de Trabajo para listado'!$CD$155:$DC$1048576,MATCH($A30,'Hoja de Trabajo para listado'!$CD$155:$CD$1048576,0),MATCH((CUADRO!L$4&amp;$E30),'Hoja de Trabajo para listado'!$CD$151:$DC$151,0)),0)</f>
        <v>0</v>
      </c>
      <c r="M30" s="243">
        <f ca="1">+IFERROR(INDEX('Hoja de Trabajo para listado'!$A$155:$Z$1048576,MATCH($A30,'Hoja de Trabajo para listado'!$A$155:$A$1048576,0),MATCH((CUADRO!M$4&amp;$E30),'Hoja de Trabajo para listado'!$A$151:$Z$151,0)),0)+IFERROR(INDEX('Hoja de Trabajo para listado'!$AB$155:$BA$1048576,MATCH($A30,'Hoja de Trabajo para listado'!$AB$155:$AB$1048576,0),MATCH((CUADRO!M$4&amp;$E30),'Hoja de Trabajo para listado'!$AB$151:$BA$151,0)),0)+IFERROR(INDEX('Hoja de Trabajo para listado'!$BC$155:$CB$1048576,MATCH($A30,'Hoja de Trabajo para listado'!$BC$155:$BC$1048576,0),MATCH((CUADRO!M$4&amp;$E30),'Hoja de Trabajo para listado'!$BC$151:$CB$151,0)),0)+IFERROR(INDEX('Hoja de Trabajo para listado'!$DE$153:$DG$274,MATCH($A30,'Hoja de Trabajo para listado'!$DE$153:$DE$1048576,0),MATCH((CUADRO!M$4&amp;$E30),'Hoja de Trabajo para listado'!$DE$151:$DG$151,0)),0)+IFERROR(INDEX('Hoja de Trabajo para listado'!$CD$155:$DC$1048576,MATCH($A30,'Hoja de Trabajo para listado'!$CD$155:$CD$1048576,0),MATCH((CUADRO!M$4&amp;$E30),'Hoja de Trabajo para listado'!$CD$151:$DC$151,0)),0)</f>
        <v>0</v>
      </c>
      <c r="N30" s="243">
        <f ca="1">+IFERROR(INDEX('Hoja de Trabajo para listado'!$A$155:$Z$1048576,MATCH($A30,'Hoja de Trabajo para listado'!$A$155:$A$1048576,0),MATCH((CUADRO!N$4&amp;$E30),'Hoja de Trabajo para listado'!$A$151:$Z$151,0)),0)+IFERROR(INDEX('Hoja de Trabajo para listado'!$AB$155:$BA$1048576,MATCH($A30,'Hoja de Trabajo para listado'!$AB$155:$AB$1048576,0),MATCH((CUADRO!N$4&amp;$E30),'Hoja de Trabajo para listado'!$AB$151:$BA$151,0)),0)+IFERROR(INDEX('Hoja de Trabajo para listado'!$BC$155:$CB$1048576,MATCH($A30,'Hoja de Trabajo para listado'!$BC$155:$BC$1048576,0),MATCH((CUADRO!N$4&amp;$E30),'Hoja de Trabajo para listado'!$BC$151:$CB$151,0)),0)+IFERROR(INDEX('Hoja de Trabajo para listado'!$DE$153:$DG$274,MATCH($A30,'Hoja de Trabajo para listado'!$DE$153:$DE$1048576,0),MATCH((CUADRO!N$4&amp;$E30),'Hoja de Trabajo para listado'!$DE$151:$DG$151,0)),0)+IFERROR(INDEX('Hoja de Trabajo para listado'!$CD$155:$DC$1048576,MATCH($A30,'Hoja de Trabajo para listado'!$CD$155:$CD$1048576,0),MATCH((CUADRO!N$4&amp;$E30),'Hoja de Trabajo para listado'!$CD$151:$DC$151,0)),0)</f>
        <v>0</v>
      </c>
      <c r="O30" s="243">
        <f ca="1">+IFERROR(INDEX('Hoja de Trabajo para listado'!$A$155:$Z$1048576,MATCH($A30,'Hoja de Trabajo para listado'!$A$155:$A$1048576,0),MATCH((CUADRO!O$4&amp;$E30),'Hoja de Trabajo para listado'!$A$151:$Z$151,0)),0)+IFERROR(INDEX('Hoja de Trabajo para listado'!$AB$155:$BA$1048576,MATCH($A30,'Hoja de Trabajo para listado'!$AB$155:$AB$1048576,0),MATCH((CUADRO!O$4&amp;$E30),'Hoja de Trabajo para listado'!$AB$151:$BA$151,0)),0)+IFERROR(INDEX('Hoja de Trabajo para listado'!$BC$155:$CB$1048576,MATCH($A30,'Hoja de Trabajo para listado'!$BC$155:$BC$1048576,0),MATCH((CUADRO!O$4&amp;$E30),'Hoja de Trabajo para listado'!$BC$151:$CB$151,0)),0)+IFERROR(INDEX('Hoja de Trabajo para listado'!$DE$153:$DG$274,MATCH($A30,'Hoja de Trabajo para listado'!$DE$153:$DE$1048576,0),MATCH((CUADRO!O$4&amp;$E30),'Hoja de Trabajo para listado'!$DE$151:$DG$151,0)),0)+IFERROR(INDEX('Hoja de Trabajo para listado'!$CD$155:$DC$1048576,MATCH($A30,'Hoja de Trabajo para listado'!$CD$155:$CD$1048576,0),MATCH((CUADRO!O$4&amp;$E30),'Hoja de Trabajo para listado'!$CD$151:$DC$151,0)),0)</f>
        <v>0</v>
      </c>
      <c r="P30" s="243">
        <f ca="1">+IFERROR(INDEX('Hoja de Trabajo para listado'!$A$155:$Z$1048576,MATCH($A30,'Hoja de Trabajo para listado'!$A$155:$A$1048576,0),MATCH((CUADRO!P$4&amp;$E30),'Hoja de Trabajo para listado'!$A$151:$Z$151,0)),0)+IFERROR(INDEX('Hoja de Trabajo para listado'!$AB$155:$BA$1048576,MATCH($A30,'Hoja de Trabajo para listado'!$AB$155:$AB$1048576,0),MATCH((CUADRO!P$4&amp;$E30),'Hoja de Trabajo para listado'!$AB$151:$BA$151,0)),0)+IFERROR(INDEX('Hoja de Trabajo para listado'!$BC$155:$CB$1048576,MATCH($A30,'Hoja de Trabajo para listado'!$BC$155:$BC$1048576,0),MATCH((CUADRO!P$4&amp;$E30),'Hoja de Trabajo para listado'!$BC$151:$CB$151,0)),0)+IFERROR(INDEX('Hoja de Trabajo para listado'!$DE$153:$DG$274,MATCH($A30,'Hoja de Trabajo para listado'!$DE$153:$DE$1048576,0),MATCH((CUADRO!P$4&amp;$E30),'Hoja de Trabajo para listado'!$DE$151:$DG$151,0)),0)+IFERROR(INDEX('Hoja de Trabajo para listado'!$CD$155:$DC$1048576,MATCH($A30,'Hoja de Trabajo para listado'!$CD$155:$CD$1048576,0),MATCH((CUADRO!P$4&amp;$E30),'Hoja de Trabajo para listado'!$CD$151:$DC$151,0)),0)</f>
        <v>0</v>
      </c>
      <c r="Q30" s="243">
        <f ca="1">+IFERROR(INDEX('Hoja de Trabajo para listado'!$A$155:$Z$1048576,MATCH($A30,'Hoja de Trabajo para listado'!$A$155:$A$1048576,0),MATCH((CUADRO!Q$4&amp;$E30),'Hoja de Trabajo para listado'!$A$151:$Z$151,0)),0)+IFERROR(INDEX('Hoja de Trabajo para listado'!$AB$155:$BA$1048576,MATCH($A30,'Hoja de Trabajo para listado'!$AB$155:$AB$1048576,0),MATCH((CUADRO!Q$4&amp;$E30),'Hoja de Trabajo para listado'!$AB$151:$BA$151,0)),0)+IFERROR(INDEX('Hoja de Trabajo para listado'!$BC$155:$CB$1048576,MATCH($A30,'Hoja de Trabajo para listado'!$BC$155:$BC$1048576,0),MATCH((CUADRO!Q$4&amp;$E30),'Hoja de Trabajo para listado'!$BC$151:$CB$151,0)),0)+IFERROR(INDEX('Hoja de Trabajo para listado'!$DE$153:$DG$274,MATCH($A30,'Hoja de Trabajo para listado'!$DE$153:$DE$1048576,0),MATCH((CUADRO!Q$4&amp;$E30),'Hoja de Trabajo para listado'!$DE$151:$DG$151,0)),0)+IFERROR(INDEX('Hoja de Trabajo para listado'!$CD$155:$DC$1048576,MATCH($A30,'Hoja de Trabajo para listado'!$CD$155:$CD$1048576,0),MATCH((CUADRO!Q$4&amp;$E30),'Hoja de Trabajo para listado'!$CD$151:$DC$151,0)),0)</f>
        <v>0</v>
      </c>
      <c r="R30" s="243">
        <f t="shared" ca="1" si="0"/>
        <v>0</v>
      </c>
      <c r="S30" s="243">
        <f ca="1">+R29+R30</f>
        <v>0</v>
      </c>
      <c r="T30" s="243">
        <f ca="1">+S30</f>
        <v>0</v>
      </c>
      <c r="U30" s="242">
        <f t="shared" si="1"/>
        <v>2</v>
      </c>
    </row>
    <row r="31" spans="1:21" ht="15" customHeight="1">
      <c r="A31" s="354">
        <v>53</v>
      </c>
      <c r="B31" s="381">
        <f>+A31</f>
        <v>53</v>
      </c>
      <c r="C31" s="245" t="str">
        <f>+VLOOKUP(A31,bd_lista!$A$3:$C$592,3,FALSE)</f>
        <v>Ministerio de Culturas, Descolonización y Despatriarcalización</v>
      </c>
      <c r="D31" s="383" t="str">
        <f>+C31</f>
        <v>Ministerio de Culturas, Descolonización y Despatriarcalización</v>
      </c>
      <c r="E31" s="245" t="s">
        <v>683</v>
      </c>
      <c r="F31" s="241">
        <f ca="1">+IFERROR(INDEX('Hoja de Trabajo para listado'!$A$155:$Z$1048576,MATCH($A31,'Hoja de Trabajo para listado'!$A$155:$A$1048576,0),MATCH((CUADRO!F$4&amp;$E31),'Hoja de Trabajo para listado'!$A$151:$Z$151,0)),0)+IFERROR(INDEX('Hoja de Trabajo para listado'!$AB$155:$BA$1048576,MATCH($A31,'Hoja de Trabajo para listado'!$AB$155:$AB$1048576,0),MATCH((CUADRO!F$4&amp;$E31),'Hoja de Trabajo para listado'!$AB$151:$BA$151,0)),0)+IFERROR(INDEX('Hoja de Trabajo para listado'!$BC$155:$CB$1048576,MATCH($A31,'Hoja de Trabajo para listado'!$BC$155:$BC$1048576,0),MATCH((CUADRO!F$4&amp;$E31),'Hoja de Trabajo para listado'!$BC$151:$CB$151,0)),0)+IFERROR(INDEX('Hoja de Trabajo para listado'!$DE$153:$DG$274,MATCH($A31,'Hoja de Trabajo para listado'!$DE$153:$DE$1048576,0),MATCH((CUADRO!F$4&amp;$E31),'Hoja de Trabajo para listado'!$DE$151:$DG$151,0)),0)+IFERROR(INDEX('Hoja de Trabajo para listado'!$CD$155:$DC$1048576,MATCH($A31,'Hoja de Trabajo para listado'!$CD$155:$CD$1048576,0),MATCH((CUADRO!F$4&amp;$E31),'Hoja de Trabajo para listado'!$CD$151:$DC$151,0)),0)</f>
        <v>0</v>
      </c>
      <c r="G31" s="241">
        <f ca="1">+IFERROR(INDEX('Hoja de Trabajo para listado'!$A$155:$Z$1048576,MATCH($A31,'Hoja de Trabajo para listado'!$A$155:$A$1048576,0),MATCH((CUADRO!G$4&amp;$E31),'Hoja de Trabajo para listado'!$A$151:$Z$151,0)),0)+IFERROR(INDEX('Hoja de Trabajo para listado'!$AB$155:$BA$1048576,MATCH($A31,'Hoja de Trabajo para listado'!$AB$155:$AB$1048576,0),MATCH((CUADRO!G$4&amp;$E31),'Hoja de Trabajo para listado'!$AB$151:$BA$151,0)),0)+IFERROR(INDEX('Hoja de Trabajo para listado'!$BC$155:$CB$1048576,MATCH($A31,'Hoja de Trabajo para listado'!$BC$155:$BC$1048576,0),MATCH((CUADRO!G$4&amp;$E31),'Hoja de Trabajo para listado'!$BC$151:$CB$151,0)),0)+IFERROR(INDEX('Hoja de Trabajo para listado'!$DE$153:$DG$274,MATCH($A31,'Hoja de Trabajo para listado'!$DE$153:$DE$1048576,0),MATCH((CUADRO!G$4&amp;$E31),'Hoja de Trabajo para listado'!$DE$151:$DG$151,0)),0)+IFERROR(INDEX('Hoja de Trabajo para listado'!$CD$155:$DC$1048576,MATCH($A31,'Hoja de Trabajo para listado'!$CD$155:$CD$1048576,0),MATCH((CUADRO!G$4&amp;$E31),'Hoja de Trabajo para listado'!$CD$151:$DC$151,0)),0)</f>
        <v>0</v>
      </c>
      <c r="H31" s="241">
        <f ca="1">+IFERROR(INDEX('Hoja de Trabajo para listado'!$A$155:$Z$1048576,MATCH($A31,'Hoja de Trabajo para listado'!$A$155:$A$1048576,0),MATCH((CUADRO!H$4&amp;$E31),'Hoja de Trabajo para listado'!$A$151:$Z$151,0)),0)+IFERROR(INDEX('Hoja de Trabajo para listado'!$AB$155:$BA$1048576,MATCH($A31,'Hoja de Trabajo para listado'!$AB$155:$AB$1048576,0),MATCH((CUADRO!H$4&amp;$E31),'Hoja de Trabajo para listado'!$AB$151:$BA$151,0)),0)+IFERROR(INDEX('Hoja de Trabajo para listado'!$BC$155:$CB$1048576,MATCH($A31,'Hoja de Trabajo para listado'!$BC$155:$BC$1048576,0),MATCH((CUADRO!H$4&amp;$E31),'Hoja de Trabajo para listado'!$BC$151:$CB$151,0)),0)+IFERROR(INDEX('Hoja de Trabajo para listado'!$DE$153:$DG$274,MATCH($A31,'Hoja de Trabajo para listado'!$DE$153:$DE$1048576,0),MATCH((CUADRO!H$4&amp;$E31),'Hoja de Trabajo para listado'!$DE$151:$DG$151,0)),0)+IFERROR(INDEX('Hoja de Trabajo para listado'!$CD$155:$DC$1048576,MATCH($A31,'Hoja de Trabajo para listado'!$CD$155:$CD$1048576,0),MATCH((CUADRO!H$4&amp;$E31),'Hoja de Trabajo para listado'!$CD$151:$DC$151,0)),0)</f>
        <v>0</v>
      </c>
      <c r="I31" s="241">
        <f ca="1">+IFERROR(INDEX('Hoja de Trabajo para listado'!$A$155:$Z$1048576,MATCH($A31,'Hoja de Trabajo para listado'!$A$155:$A$1048576,0),MATCH((CUADRO!I$4&amp;$E31),'Hoja de Trabajo para listado'!$A$151:$Z$151,0)),0)+IFERROR(INDEX('Hoja de Trabajo para listado'!$AB$155:$BA$1048576,MATCH($A31,'Hoja de Trabajo para listado'!$AB$155:$AB$1048576,0),MATCH((CUADRO!I$4&amp;$E31),'Hoja de Trabajo para listado'!$AB$151:$BA$151,0)),0)+IFERROR(INDEX('Hoja de Trabajo para listado'!$BC$155:$CB$1048576,MATCH($A31,'Hoja de Trabajo para listado'!$BC$155:$BC$1048576,0),MATCH((CUADRO!I$4&amp;$E31),'Hoja de Trabajo para listado'!$BC$151:$CB$151,0)),0)+IFERROR(INDEX('Hoja de Trabajo para listado'!$DE$153:$DG$274,MATCH($A31,'Hoja de Trabajo para listado'!$DE$153:$DE$1048576,0),MATCH((CUADRO!I$4&amp;$E31),'Hoja de Trabajo para listado'!$DE$151:$DG$151,0)),0)+IFERROR(INDEX('Hoja de Trabajo para listado'!$CD$155:$DC$1048576,MATCH($A31,'Hoja de Trabajo para listado'!$CD$155:$CD$1048576,0),MATCH((CUADRO!I$4&amp;$E31),'Hoja de Trabajo para listado'!$CD$151:$DC$151,0)),0)</f>
        <v>0</v>
      </c>
      <c r="J31" s="241">
        <f ca="1">+IFERROR(INDEX('Hoja de Trabajo para listado'!$A$155:$Z$1048576,MATCH($A31,'Hoja de Trabajo para listado'!$A$155:$A$1048576,0),MATCH((CUADRO!J$4&amp;$E31),'Hoja de Trabajo para listado'!$A$151:$Z$151,0)),0)+IFERROR(INDEX('Hoja de Trabajo para listado'!$AB$155:$BA$1048576,MATCH($A31,'Hoja de Trabajo para listado'!$AB$155:$AB$1048576,0),MATCH((CUADRO!J$4&amp;$E31),'Hoja de Trabajo para listado'!$AB$151:$BA$151,0)),0)+IFERROR(INDEX('Hoja de Trabajo para listado'!$BC$155:$CB$1048576,MATCH($A31,'Hoja de Trabajo para listado'!$BC$155:$BC$1048576,0),MATCH((CUADRO!J$4&amp;$E31),'Hoja de Trabajo para listado'!$BC$151:$CB$151,0)),0)+IFERROR(INDEX('Hoja de Trabajo para listado'!$DE$153:$DG$274,MATCH($A31,'Hoja de Trabajo para listado'!$DE$153:$DE$1048576,0),MATCH((CUADRO!J$4&amp;$E31),'Hoja de Trabajo para listado'!$DE$151:$DG$151,0)),0)+IFERROR(INDEX('Hoja de Trabajo para listado'!$CD$155:$DC$1048576,MATCH($A31,'Hoja de Trabajo para listado'!$CD$155:$CD$1048576,0),MATCH((CUADRO!J$4&amp;$E31),'Hoja de Trabajo para listado'!$CD$151:$DC$151,0)),0)</f>
        <v>0</v>
      </c>
      <c r="K31" s="241">
        <f ca="1">+IFERROR(INDEX('Hoja de Trabajo para listado'!$A$155:$Z$1048576,MATCH($A31,'Hoja de Trabajo para listado'!$A$155:$A$1048576,0),MATCH((CUADRO!K$4&amp;$E31),'Hoja de Trabajo para listado'!$A$151:$Z$151,0)),0)+IFERROR(INDEX('Hoja de Trabajo para listado'!$AB$155:$BA$1048576,MATCH($A31,'Hoja de Trabajo para listado'!$AB$155:$AB$1048576,0),MATCH((CUADRO!K$4&amp;$E31),'Hoja de Trabajo para listado'!$AB$151:$BA$151,0)),0)+IFERROR(INDEX('Hoja de Trabajo para listado'!$BC$155:$CB$1048576,MATCH($A31,'Hoja de Trabajo para listado'!$BC$155:$BC$1048576,0),MATCH((CUADRO!K$4&amp;$E31),'Hoja de Trabajo para listado'!$BC$151:$CB$151,0)),0)+IFERROR(INDEX('Hoja de Trabajo para listado'!$DE$153:$DG$274,MATCH($A31,'Hoja de Trabajo para listado'!$DE$153:$DE$1048576,0),MATCH((CUADRO!K$4&amp;$E31),'Hoja de Trabajo para listado'!$DE$151:$DG$151,0)),0)+IFERROR(INDEX('Hoja de Trabajo para listado'!$CD$155:$DC$1048576,MATCH($A31,'Hoja de Trabajo para listado'!$CD$155:$CD$1048576,0),MATCH((CUADRO!K$4&amp;$E31),'Hoja de Trabajo para listado'!$CD$151:$DC$151,0)),0)</f>
        <v>0</v>
      </c>
      <c r="L31" s="241">
        <f ca="1">+IFERROR(INDEX('Hoja de Trabajo para listado'!$A$155:$Z$1048576,MATCH($A31,'Hoja de Trabajo para listado'!$A$155:$A$1048576,0),MATCH((CUADRO!L$4&amp;$E31),'Hoja de Trabajo para listado'!$A$151:$Z$151,0)),0)+IFERROR(INDEX('Hoja de Trabajo para listado'!$AB$155:$BA$1048576,MATCH($A31,'Hoja de Trabajo para listado'!$AB$155:$AB$1048576,0),MATCH((CUADRO!L$4&amp;$E31),'Hoja de Trabajo para listado'!$AB$151:$BA$151,0)),0)+IFERROR(INDEX('Hoja de Trabajo para listado'!$BC$155:$CB$1048576,MATCH($A31,'Hoja de Trabajo para listado'!$BC$155:$BC$1048576,0),MATCH((CUADRO!L$4&amp;$E31),'Hoja de Trabajo para listado'!$BC$151:$CB$151,0)),0)+IFERROR(INDEX('Hoja de Trabajo para listado'!$DE$153:$DG$274,MATCH($A31,'Hoja de Trabajo para listado'!$DE$153:$DE$1048576,0),MATCH((CUADRO!L$4&amp;$E31),'Hoja de Trabajo para listado'!$DE$151:$DG$151,0)),0)+IFERROR(INDEX('Hoja de Trabajo para listado'!$CD$155:$DC$1048576,MATCH($A31,'Hoja de Trabajo para listado'!$CD$155:$CD$1048576,0),MATCH((CUADRO!L$4&amp;$E31),'Hoja de Trabajo para listado'!$CD$151:$DC$151,0)),0)</f>
        <v>0</v>
      </c>
      <c r="M31" s="241">
        <f ca="1">+IFERROR(INDEX('Hoja de Trabajo para listado'!$A$155:$Z$1048576,MATCH($A31,'Hoja de Trabajo para listado'!$A$155:$A$1048576,0),MATCH((CUADRO!M$4&amp;$E31),'Hoja de Trabajo para listado'!$A$151:$Z$151,0)),0)+IFERROR(INDEX('Hoja de Trabajo para listado'!$AB$155:$BA$1048576,MATCH($A31,'Hoja de Trabajo para listado'!$AB$155:$AB$1048576,0),MATCH((CUADRO!M$4&amp;$E31),'Hoja de Trabajo para listado'!$AB$151:$BA$151,0)),0)+IFERROR(INDEX('Hoja de Trabajo para listado'!$BC$155:$CB$1048576,MATCH($A31,'Hoja de Trabajo para listado'!$BC$155:$BC$1048576,0),MATCH((CUADRO!M$4&amp;$E31),'Hoja de Trabajo para listado'!$BC$151:$CB$151,0)),0)+IFERROR(INDEX('Hoja de Trabajo para listado'!$DE$153:$DG$274,MATCH($A31,'Hoja de Trabajo para listado'!$DE$153:$DE$1048576,0),MATCH((CUADRO!M$4&amp;$E31),'Hoja de Trabajo para listado'!$DE$151:$DG$151,0)),0)+IFERROR(INDEX('Hoja de Trabajo para listado'!$CD$155:$DC$1048576,MATCH($A31,'Hoja de Trabajo para listado'!$CD$155:$CD$1048576,0),MATCH((CUADRO!M$4&amp;$E31),'Hoja de Trabajo para listado'!$CD$151:$DC$151,0)),0)</f>
        <v>0</v>
      </c>
      <c r="N31" s="241">
        <f ca="1">+IFERROR(INDEX('Hoja de Trabajo para listado'!$A$155:$Z$1048576,MATCH($A31,'Hoja de Trabajo para listado'!$A$155:$A$1048576,0),MATCH((CUADRO!N$4&amp;$E31),'Hoja de Trabajo para listado'!$A$151:$Z$151,0)),0)+IFERROR(INDEX('Hoja de Trabajo para listado'!$AB$155:$BA$1048576,MATCH($A31,'Hoja de Trabajo para listado'!$AB$155:$AB$1048576,0),MATCH((CUADRO!N$4&amp;$E31),'Hoja de Trabajo para listado'!$AB$151:$BA$151,0)),0)+IFERROR(INDEX('Hoja de Trabajo para listado'!$BC$155:$CB$1048576,MATCH($A31,'Hoja de Trabajo para listado'!$BC$155:$BC$1048576,0),MATCH((CUADRO!N$4&amp;$E31),'Hoja de Trabajo para listado'!$BC$151:$CB$151,0)),0)+IFERROR(INDEX('Hoja de Trabajo para listado'!$DE$153:$DG$274,MATCH($A31,'Hoja de Trabajo para listado'!$DE$153:$DE$1048576,0),MATCH((CUADRO!N$4&amp;$E31),'Hoja de Trabajo para listado'!$DE$151:$DG$151,0)),0)+IFERROR(INDEX('Hoja de Trabajo para listado'!$CD$155:$DC$1048576,MATCH($A31,'Hoja de Trabajo para listado'!$CD$155:$CD$1048576,0),MATCH((CUADRO!N$4&amp;$E31),'Hoja de Trabajo para listado'!$CD$151:$DC$151,0)),0)</f>
        <v>0</v>
      </c>
      <c r="O31" s="241">
        <f ca="1">+IFERROR(INDEX('Hoja de Trabajo para listado'!$A$155:$Z$1048576,MATCH($A31,'Hoja de Trabajo para listado'!$A$155:$A$1048576,0),MATCH((CUADRO!O$4&amp;$E31),'Hoja de Trabajo para listado'!$A$151:$Z$151,0)),0)+IFERROR(INDEX('Hoja de Trabajo para listado'!$AB$155:$BA$1048576,MATCH($A31,'Hoja de Trabajo para listado'!$AB$155:$AB$1048576,0),MATCH((CUADRO!O$4&amp;$E31),'Hoja de Trabajo para listado'!$AB$151:$BA$151,0)),0)+IFERROR(INDEX('Hoja de Trabajo para listado'!$BC$155:$CB$1048576,MATCH($A31,'Hoja de Trabajo para listado'!$BC$155:$BC$1048576,0),MATCH((CUADRO!O$4&amp;$E31),'Hoja de Trabajo para listado'!$BC$151:$CB$151,0)),0)+IFERROR(INDEX('Hoja de Trabajo para listado'!$DE$153:$DG$274,MATCH($A31,'Hoja de Trabajo para listado'!$DE$153:$DE$1048576,0),MATCH((CUADRO!O$4&amp;$E31),'Hoja de Trabajo para listado'!$DE$151:$DG$151,0)),0)+IFERROR(INDEX('Hoja de Trabajo para listado'!$CD$155:$DC$1048576,MATCH($A31,'Hoja de Trabajo para listado'!$CD$155:$CD$1048576,0),MATCH((CUADRO!O$4&amp;$E31),'Hoja de Trabajo para listado'!$CD$151:$DC$151,0)),0)</f>
        <v>0</v>
      </c>
      <c r="P31" s="241">
        <f ca="1">+IFERROR(INDEX('Hoja de Trabajo para listado'!$A$155:$Z$1048576,MATCH($A31,'Hoja de Trabajo para listado'!$A$155:$A$1048576,0),MATCH((CUADRO!P$4&amp;$E31),'Hoja de Trabajo para listado'!$A$151:$Z$151,0)),0)+IFERROR(INDEX('Hoja de Trabajo para listado'!$AB$155:$BA$1048576,MATCH($A31,'Hoja de Trabajo para listado'!$AB$155:$AB$1048576,0),MATCH((CUADRO!P$4&amp;$E31),'Hoja de Trabajo para listado'!$AB$151:$BA$151,0)),0)+IFERROR(INDEX('Hoja de Trabajo para listado'!$BC$155:$CB$1048576,MATCH($A31,'Hoja de Trabajo para listado'!$BC$155:$BC$1048576,0),MATCH((CUADRO!P$4&amp;$E31),'Hoja de Trabajo para listado'!$BC$151:$CB$151,0)),0)+IFERROR(INDEX('Hoja de Trabajo para listado'!$DE$153:$DG$274,MATCH($A31,'Hoja de Trabajo para listado'!$DE$153:$DE$1048576,0),MATCH((CUADRO!P$4&amp;$E31),'Hoja de Trabajo para listado'!$DE$151:$DG$151,0)),0)+IFERROR(INDEX('Hoja de Trabajo para listado'!$CD$155:$DC$1048576,MATCH($A31,'Hoja de Trabajo para listado'!$CD$155:$CD$1048576,0),MATCH((CUADRO!P$4&amp;$E31),'Hoja de Trabajo para listado'!$CD$151:$DC$151,0)),0)</f>
        <v>0</v>
      </c>
      <c r="Q31" s="241">
        <f ca="1">+IFERROR(INDEX('Hoja de Trabajo para listado'!$A$155:$Z$1048576,MATCH($A31,'Hoja de Trabajo para listado'!$A$155:$A$1048576,0),MATCH((CUADRO!Q$4&amp;$E31),'Hoja de Trabajo para listado'!$A$151:$Z$151,0)),0)+IFERROR(INDEX('Hoja de Trabajo para listado'!$AB$155:$BA$1048576,MATCH($A31,'Hoja de Trabajo para listado'!$AB$155:$AB$1048576,0),MATCH((CUADRO!Q$4&amp;$E31),'Hoja de Trabajo para listado'!$AB$151:$BA$151,0)),0)+IFERROR(INDEX('Hoja de Trabajo para listado'!$BC$155:$CB$1048576,MATCH($A31,'Hoja de Trabajo para listado'!$BC$155:$BC$1048576,0),MATCH((CUADRO!Q$4&amp;$E31),'Hoja de Trabajo para listado'!$BC$151:$CB$151,0)),0)+IFERROR(INDEX('Hoja de Trabajo para listado'!$DE$153:$DG$274,MATCH($A31,'Hoja de Trabajo para listado'!$DE$153:$DE$1048576,0),MATCH((CUADRO!Q$4&amp;$E31),'Hoja de Trabajo para listado'!$DE$151:$DG$151,0)),0)+IFERROR(INDEX('Hoja de Trabajo para listado'!$CD$155:$DC$1048576,MATCH($A31,'Hoja de Trabajo para listado'!$CD$155:$CD$1048576,0),MATCH((CUADRO!Q$4&amp;$E31),'Hoja de Trabajo para listado'!$CD$151:$DC$151,0)),0)</f>
        <v>0</v>
      </c>
      <c r="R31" s="241">
        <f t="shared" ca="1" si="0"/>
        <v>0</v>
      </c>
      <c r="S31" s="241"/>
      <c r="T31" s="241">
        <f ca="1">+T32</f>
        <v>0</v>
      </c>
      <c r="U31" s="240">
        <f t="shared" si="1"/>
        <v>1</v>
      </c>
    </row>
    <row r="32" spans="1:21" ht="15" customHeight="1">
      <c r="A32" s="353">
        <v>53</v>
      </c>
      <c r="B32" s="382"/>
      <c r="C32" s="305" t="str">
        <f>+VLOOKUP(A32,bd_lista!$A$3:$C$592,3,FALSE)</f>
        <v>Ministerio de Culturas, Descolonización y Despatriarcalización</v>
      </c>
      <c r="D32" s="384"/>
      <c r="E32" s="305" t="s">
        <v>684</v>
      </c>
      <c r="F32" s="243">
        <f ca="1">+IFERROR(INDEX('Hoja de Trabajo para listado'!$A$155:$Z$1048576,MATCH($A32,'Hoja de Trabajo para listado'!$A$155:$A$1048576,0),MATCH((CUADRO!F$4&amp;$E32),'Hoja de Trabajo para listado'!$A$151:$Z$151,0)),0)+IFERROR(INDEX('Hoja de Trabajo para listado'!$AB$155:$BA$1048576,MATCH($A32,'Hoja de Trabajo para listado'!$AB$155:$AB$1048576,0),MATCH((CUADRO!F$4&amp;$E32),'Hoja de Trabajo para listado'!$AB$151:$BA$151,0)),0)+IFERROR(INDEX('Hoja de Trabajo para listado'!$BC$155:$CB$1048576,MATCH($A32,'Hoja de Trabajo para listado'!$BC$155:$BC$1048576,0),MATCH((CUADRO!F$4&amp;$E32),'Hoja de Trabajo para listado'!$BC$151:$CB$151,0)),0)+IFERROR(INDEX('Hoja de Trabajo para listado'!$DE$153:$DG$274,MATCH($A32,'Hoja de Trabajo para listado'!$DE$153:$DE$1048576,0),MATCH((CUADRO!F$4&amp;$E32),'Hoja de Trabajo para listado'!$DE$151:$DG$151,0)),0)+IFERROR(INDEX('Hoja de Trabajo para listado'!$CD$155:$DC$1048576,MATCH($A32,'Hoja de Trabajo para listado'!$CD$155:$CD$1048576,0),MATCH((CUADRO!F$4&amp;$E32),'Hoja de Trabajo para listado'!$CD$151:$DC$151,0)),0)</f>
        <v>0</v>
      </c>
      <c r="G32" s="243">
        <f ca="1">+IFERROR(INDEX('Hoja de Trabajo para listado'!$A$155:$Z$1048576,MATCH($A32,'Hoja de Trabajo para listado'!$A$155:$A$1048576,0),MATCH((CUADRO!G$4&amp;$E32),'Hoja de Trabajo para listado'!$A$151:$Z$151,0)),0)+IFERROR(INDEX('Hoja de Trabajo para listado'!$AB$155:$BA$1048576,MATCH($A32,'Hoja de Trabajo para listado'!$AB$155:$AB$1048576,0),MATCH((CUADRO!G$4&amp;$E32),'Hoja de Trabajo para listado'!$AB$151:$BA$151,0)),0)+IFERROR(INDEX('Hoja de Trabajo para listado'!$BC$155:$CB$1048576,MATCH($A32,'Hoja de Trabajo para listado'!$BC$155:$BC$1048576,0),MATCH((CUADRO!G$4&amp;$E32),'Hoja de Trabajo para listado'!$BC$151:$CB$151,0)),0)+IFERROR(INDEX('Hoja de Trabajo para listado'!$DE$153:$DG$274,MATCH($A32,'Hoja de Trabajo para listado'!$DE$153:$DE$1048576,0),MATCH((CUADRO!G$4&amp;$E32),'Hoja de Trabajo para listado'!$DE$151:$DG$151,0)),0)+IFERROR(INDEX('Hoja de Trabajo para listado'!$CD$155:$DC$1048576,MATCH($A32,'Hoja de Trabajo para listado'!$CD$155:$CD$1048576,0),MATCH((CUADRO!G$4&amp;$E32),'Hoja de Trabajo para listado'!$CD$151:$DC$151,0)),0)</f>
        <v>0</v>
      </c>
      <c r="H32" s="243">
        <f ca="1">+IFERROR(INDEX('Hoja de Trabajo para listado'!$A$155:$Z$1048576,MATCH($A32,'Hoja de Trabajo para listado'!$A$155:$A$1048576,0),MATCH((CUADRO!H$4&amp;$E32),'Hoja de Trabajo para listado'!$A$151:$Z$151,0)),0)+IFERROR(INDEX('Hoja de Trabajo para listado'!$AB$155:$BA$1048576,MATCH($A32,'Hoja de Trabajo para listado'!$AB$155:$AB$1048576,0),MATCH((CUADRO!H$4&amp;$E32),'Hoja de Trabajo para listado'!$AB$151:$BA$151,0)),0)+IFERROR(INDEX('Hoja de Trabajo para listado'!$BC$155:$CB$1048576,MATCH($A32,'Hoja de Trabajo para listado'!$BC$155:$BC$1048576,0),MATCH((CUADRO!H$4&amp;$E32),'Hoja de Trabajo para listado'!$BC$151:$CB$151,0)),0)+IFERROR(INDEX('Hoja de Trabajo para listado'!$DE$153:$DG$274,MATCH($A32,'Hoja de Trabajo para listado'!$DE$153:$DE$1048576,0),MATCH((CUADRO!H$4&amp;$E32),'Hoja de Trabajo para listado'!$DE$151:$DG$151,0)),0)+IFERROR(INDEX('Hoja de Trabajo para listado'!$CD$155:$DC$1048576,MATCH($A32,'Hoja de Trabajo para listado'!$CD$155:$CD$1048576,0),MATCH((CUADRO!H$4&amp;$E32),'Hoja de Trabajo para listado'!$CD$151:$DC$151,0)),0)</f>
        <v>0</v>
      </c>
      <c r="I32" s="243">
        <f ca="1">+IFERROR(INDEX('Hoja de Trabajo para listado'!$A$155:$Z$1048576,MATCH($A32,'Hoja de Trabajo para listado'!$A$155:$A$1048576,0),MATCH((CUADRO!I$4&amp;$E32),'Hoja de Trabajo para listado'!$A$151:$Z$151,0)),0)+IFERROR(INDEX('Hoja de Trabajo para listado'!$AB$155:$BA$1048576,MATCH($A32,'Hoja de Trabajo para listado'!$AB$155:$AB$1048576,0),MATCH((CUADRO!I$4&amp;$E32),'Hoja de Trabajo para listado'!$AB$151:$BA$151,0)),0)+IFERROR(INDEX('Hoja de Trabajo para listado'!$BC$155:$CB$1048576,MATCH($A32,'Hoja de Trabajo para listado'!$BC$155:$BC$1048576,0),MATCH((CUADRO!I$4&amp;$E32),'Hoja de Trabajo para listado'!$BC$151:$CB$151,0)),0)+IFERROR(INDEX('Hoja de Trabajo para listado'!$DE$153:$DG$274,MATCH($A32,'Hoja de Trabajo para listado'!$DE$153:$DE$1048576,0),MATCH((CUADRO!I$4&amp;$E32),'Hoja de Trabajo para listado'!$DE$151:$DG$151,0)),0)+IFERROR(INDEX('Hoja de Trabajo para listado'!$CD$155:$DC$1048576,MATCH($A32,'Hoja de Trabajo para listado'!$CD$155:$CD$1048576,0),MATCH((CUADRO!I$4&amp;$E32),'Hoja de Trabajo para listado'!$CD$151:$DC$151,0)),0)</f>
        <v>0</v>
      </c>
      <c r="J32" s="243">
        <f ca="1">+IFERROR(INDEX('Hoja de Trabajo para listado'!$A$155:$Z$1048576,MATCH($A32,'Hoja de Trabajo para listado'!$A$155:$A$1048576,0),MATCH((CUADRO!J$4&amp;$E32),'Hoja de Trabajo para listado'!$A$151:$Z$151,0)),0)+IFERROR(INDEX('Hoja de Trabajo para listado'!$AB$155:$BA$1048576,MATCH($A32,'Hoja de Trabajo para listado'!$AB$155:$AB$1048576,0),MATCH((CUADRO!J$4&amp;$E32),'Hoja de Trabajo para listado'!$AB$151:$BA$151,0)),0)+IFERROR(INDEX('Hoja de Trabajo para listado'!$BC$155:$CB$1048576,MATCH($A32,'Hoja de Trabajo para listado'!$BC$155:$BC$1048576,0),MATCH((CUADRO!J$4&amp;$E32),'Hoja de Trabajo para listado'!$BC$151:$CB$151,0)),0)+IFERROR(INDEX('Hoja de Trabajo para listado'!$DE$153:$DG$274,MATCH($A32,'Hoja de Trabajo para listado'!$DE$153:$DE$1048576,0),MATCH((CUADRO!J$4&amp;$E32),'Hoja de Trabajo para listado'!$DE$151:$DG$151,0)),0)+IFERROR(INDEX('Hoja de Trabajo para listado'!$CD$155:$DC$1048576,MATCH($A32,'Hoja de Trabajo para listado'!$CD$155:$CD$1048576,0),MATCH((CUADRO!J$4&amp;$E32),'Hoja de Trabajo para listado'!$CD$151:$DC$151,0)),0)</f>
        <v>0</v>
      </c>
      <c r="K32" s="243">
        <f ca="1">+IFERROR(INDEX('Hoja de Trabajo para listado'!$A$155:$Z$1048576,MATCH($A32,'Hoja de Trabajo para listado'!$A$155:$A$1048576,0),MATCH((CUADRO!K$4&amp;$E32),'Hoja de Trabajo para listado'!$A$151:$Z$151,0)),0)+IFERROR(INDEX('Hoja de Trabajo para listado'!$AB$155:$BA$1048576,MATCH($A32,'Hoja de Trabajo para listado'!$AB$155:$AB$1048576,0),MATCH((CUADRO!K$4&amp;$E32),'Hoja de Trabajo para listado'!$AB$151:$BA$151,0)),0)+IFERROR(INDEX('Hoja de Trabajo para listado'!$BC$155:$CB$1048576,MATCH($A32,'Hoja de Trabajo para listado'!$BC$155:$BC$1048576,0),MATCH((CUADRO!K$4&amp;$E32),'Hoja de Trabajo para listado'!$BC$151:$CB$151,0)),0)+IFERROR(INDEX('Hoja de Trabajo para listado'!$DE$153:$DG$274,MATCH($A32,'Hoja de Trabajo para listado'!$DE$153:$DE$1048576,0),MATCH((CUADRO!K$4&amp;$E32),'Hoja de Trabajo para listado'!$DE$151:$DG$151,0)),0)+IFERROR(INDEX('Hoja de Trabajo para listado'!$CD$155:$DC$1048576,MATCH($A32,'Hoja de Trabajo para listado'!$CD$155:$CD$1048576,0),MATCH((CUADRO!K$4&amp;$E32),'Hoja de Trabajo para listado'!$CD$151:$DC$151,0)),0)</f>
        <v>0</v>
      </c>
      <c r="L32" s="243">
        <f ca="1">+IFERROR(INDEX('Hoja de Trabajo para listado'!$A$155:$Z$1048576,MATCH($A32,'Hoja de Trabajo para listado'!$A$155:$A$1048576,0),MATCH((CUADRO!L$4&amp;$E32),'Hoja de Trabajo para listado'!$A$151:$Z$151,0)),0)+IFERROR(INDEX('Hoja de Trabajo para listado'!$AB$155:$BA$1048576,MATCH($A32,'Hoja de Trabajo para listado'!$AB$155:$AB$1048576,0),MATCH((CUADRO!L$4&amp;$E32),'Hoja de Trabajo para listado'!$AB$151:$BA$151,0)),0)+IFERROR(INDEX('Hoja de Trabajo para listado'!$BC$155:$CB$1048576,MATCH($A32,'Hoja de Trabajo para listado'!$BC$155:$BC$1048576,0),MATCH((CUADRO!L$4&amp;$E32),'Hoja de Trabajo para listado'!$BC$151:$CB$151,0)),0)+IFERROR(INDEX('Hoja de Trabajo para listado'!$DE$153:$DG$274,MATCH($A32,'Hoja de Trabajo para listado'!$DE$153:$DE$1048576,0),MATCH((CUADRO!L$4&amp;$E32),'Hoja de Trabajo para listado'!$DE$151:$DG$151,0)),0)+IFERROR(INDEX('Hoja de Trabajo para listado'!$CD$155:$DC$1048576,MATCH($A32,'Hoja de Trabajo para listado'!$CD$155:$CD$1048576,0),MATCH((CUADRO!L$4&amp;$E32),'Hoja de Trabajo para listado'!$CD$151:$DC$151,0)),0)</f>
        <v>0</v>
      </c>
      <c r="M32" s="243">
        <f ca="1">+IFERROR(INDEX('Hoja de Trabajo para listado'!$A$155:$Z$1048576,MATCH($A32,'Hoja de Trabajo para listado'!$A$155:$A$1048576,0),MATCH((CUADRO!M$4&amp;$E32),'Hoja de Trabajo para listado'!$A$151:$Z$151,0)),0)+IFERROR(INDEX('Hoja de Trabajo para listado'!$AB$155:$BA$1048576,MATCH($A32,'Hoja de Trabajo para listado'!$AB$155:$AB$1048576,0),MATCH((CUADRO!M$4&amp;$E32),'Hoja de Trabajo para listado'!$AB$151:$BA$151,0)),0)+IFERROR(INDEX('Hoja de Trabajo para listado'!$BC$155:$CB$1048576,MATCH($A32,'Hoja de Trabajo para listado'!$BC$155:$BC$1048576,0),MATCH((CUADRO!M$4&amp;$E32),'Hoja de Trabajo para listado'!$BC$151:$CB$151,0)),0)+IFERROR(INDEX('Hoja de Trabajo para listado'!$DE$153:$DG$274,MATCH($A32,'Hoja de Trabajo para listado'!$DE$153:$DE$1048576,0),MATCH((CUADRO!M$4&amp;$E32),'Hoja de Trabajo para listado'!$DE$151:$DG$151,0)),0)+IFERROR(INDEX('Hoja de Trabajo para listado'!$CD$155:$DC$1048576,MATCH($A32,'Hoja de Trabajo para listado'!$CD$155:$CD$1048576,0),MATCH((CUADRO!M$4&amp;$E32),'Hoja de Trabajo para listado'!$CD$151:$DC$151,0)),0)</f>
        <v>0</v>
      </c>
      <c r="N32" s="243">
        <f ca="1">+IFERROR(INDEX('Hoja de Trabajo para listado'!$A$155:$Z$1048576,MATCH($A32,'Hoja de Trabajo para listado'!$A$155:$A$1048576,0),MATCH((CUADRO!N$4&amp;$E32),'Hoja de Trabajo para listado'!$A$151:$Z$151,0)),0)+IFERROR(INDEX('Hoja de Trabajo para listado'!$AB$155:$BA$1048576,MATCH($A32,'Hoja de Trabajo para listado'!$AB$155:$AB$1048576,0),MATCH((CUADRO!N$4&amp;$E32),'Hoja de Trabajo para listado'!$AB$151:$BA$151,0)),0)+IFERROR(INDEX('Hoja de Trabajo para listado'!$BC$155:$CB$1048576,MATCH($A32,'Hoja de Trabajo para listado'!$BC$155:$BC$1048576,0),MATCH((CUADRO!N$4&amp;$E32),'Hoja de Trabajo para listado'!$BC$151:$CB$151,0)),0)+IFERROR(INDEX('Hoja de Trabajo para listado'!$DE$153:$DG$274,MATCH($A32,'Hoja de Trabajo para listado'!$DE$153:$DE$1048576,0),MATCH((CUADRO!N$4&amp;$E32),'Hoja de Trabajo para listado'!$DE$151:$DG$151,0)),0)+IFERROR(INDEX('Hoja de Trabajo para listado'!$CD$155:$DC$1048576,MATCH($A32,'Hoja de Trabajo para listado'!$CD$155:$CD$1048576,0),MATCH((CUADRO!N$4&amp;$E32),'Hoja de Trabajo para listado'!$CD$151:$DC$151,0)),0)</f>
        <v>0</v>
      </c>
      <c r="O32" s="243">
        <f ca="1">+IFERROR(INDEX('Hoja de Trabajo para listado'!$A$155:$Z$1048576,MATCH($A32,'Hoja de Trabajo para listado'!$A$155:$A$1048576,0),MATCH((CUADRO!O$4&amp;$E32),'Hoja de Trabajo para listado'!$A$151:$Z$151,0)),0)+IFERROR(INDEX('Hoja de Trabajo para listado'!$AB$155:$BA$1048576,MATCH($A32,'Hoja de Trabajo para listado'!$AB$155:$AB$1048576,0),MATCH((CUADRO!O$4&amp;$E32),'Hoja de Trabajo para listado'!$AB$151:$BA$151,0)),0)+IFERROR(INDEX('Hoja de Trabajo para listado'!$BC$155:$CB$1048576,MATCH($A32,'Hoja de Trabajo para listado'!$BC$155:$BC$1048576,0),MATCH((CUADRO!O$4&amp;$E32),'Hoja de Trabajo para listado'!$BC$151:$CB$151,0)),0)+IFERROR(INDEX('Hoja de Trabajo para listado'!$DE$153:$DG$274,MATCH($A32,'Hoja de Trabajo para listado'!$DE$153:$DE$1048576,0),MATCH((CUADRO!O$4&amp;$E32),'Hoja de Trabajo para listado'!$DE$151:$DG$151,0)),0)+IFERROR(INDEX('Hoja de Trabajo para listado'!$CD$155:$DC$1048576,MATCH($A32,'Hoja de Trabajo para listado'!$CD$155:$CD$1048576,0),MATCH((CUADRO!O$4&amp;$E32),'Hoja de Trabajo para listado'!$CD$151:$DC$151,0)),0)</f>
        <v>0</v>
      </c>
      <c r="P32" s="243">
        <f ca="1">+IFERROR(INDEX('Hoja de Trabajo para listado'!$A$155:$Z$1048576,MATCH($A32,'Hoja de Trabajo para listado'!$A$155:$A$1048576,0),MATCH((CUADRO!P$4&amp;$E32),'Hoja de Trabajo para listado'!$A$151:$Z$151,0)),0)+IFERROR(INDEX('Hoja de Trabajo para listado'!$AB$155:$BA$1048576,MATCH($A32,'Hoja de Trabajo para listado'!$AB$155:$AB$1048576,0),MATCH((CUADRO!P$4&amp;$E32),'Hoja de Trabajo para listado'!$AB$151:$BA$151,0)),0)+IFERROR(INDEX('Hoja de Trabajo para listado'!$BC$155:$CB$1048576,MATCH($A32,'Hoja de Trabajo para listado'!$BC$155:$BC$1048576,0),MATCH((CUADRO!P$4&amp;$E32),'Hoja de Trabajo para listado'!$BC$151:$CB$151,0)),0)+IFERROR(INDEX('Hoja de Trabajo para listado'!$DE$153:$DG$274,MATCH($A32,'Hoja de Trabajo para listado'!$DE$153:$DE$1048576,0),MATCH((CUADRO!P$4&amp;$E32),'Hoja de Trabajo para listado'!$DE$151:$DG$151,0)),0)+IFERROR(INDEX('Hoja de Trabajo para listado'!$CD$155:$DC$1048576,MATCH($A32,'Hoja de Trabajo para listado'!$CD$155:$CD$1048576,0),MATCH((CUADRO!P$4&amp;$E32),'Hoja de Trabajo para listado'!$CD$151:$DC$151,0)),0)</f>
        <v>0</v>
      </c>
      <c r="Q32" s="243">
        <f ca="1">+IFERROR(INDEX('Hoja de Trabajo para listado'!$A$155:$Z$1048576,MATCH($A32,'Hoja de Trabajo para listado'!$A$155:$A$1048576,0),MATCH((CUADRO!Q$4&amp;$E32),'Hoja de Trabajo para listado'!$A$151:$Z$151,0)),0)+IFERROR(INDEX('Hoja de Trabajo para listado'!$AB$155:$BA$1048576,MATCH($A32,'Hoja de Trabajo para listado'!$AB$155:$AB$1048576,0),MATCH((CUADRO!Q$4&amp;$E32),'Hoja de Trabajo para listado'!$AB$151:$BA$151,0)),0)+IFERROR(INDEX('Hoja de Trabajo para listado'!$BC$155:$CB$1048576,MATCH($A32,'Hoja de Trabajo para listado'!$BC$155:$BC$1048576,0),MATCH((CUADRO!Q$4&amp;$E32),'Hoja de Trabajo para listado'!$BC$151:$CB$151,0)),0)+IFERROR(INDEX('Hoja de Trabajo para listado'!$DE$153:$DG$274,MATCH($A32,'Hoja de Trabajo para listado'!$DE$153:$DE$1048576,0),MATCH((CUADRO!Q$4&amp;$E32),'Hoja de Trabajo para listado'!$DE$151:$DG$151,0)),0)+IFERROR(INDEX('Hoja de Trabajo para listado'!$CD$155:$DC$1048576,MATCH($A32,'Hoja de Trabajo para listado'!$CD$155:$CD$1048576,0),MATCH((CUADRO!Q$4&amp;$E32),'Hoja de Trabajo para listado'!$CD$151:$DC$151,0)),0)</f>
        <v>0</v>
      </c>
      <c r="R32" s="243">
        <f t="shared" ca="1" si="0"/>
        <v>0</v>
      </c>
      <c r="S32" s="243">
        <f ca="1">+R31+R32</f>
        <v>0</v>
      </c>
      <c r="T32" s="243">
        <f ca="1">+S32</f>
        <v>0</v>
      </c>
      <c r="U32" s="242">
        <f t="shared" si="1"/>
        <v>2</v>
      </c>
    </row>
    <row r="33" spans="1:21" ht="15" customHeight="1">
      <c r="A33" s="354">
        <v>66</v>
      </c>
      <c r="B33" s="381">
        <f>+A33</f>
        <v>66</v>
      </c>
      <c r="C33" s="245" t="str">
        <f>+VLOOKUP(A33,bd_lista!$A$3:$C$592,3,FALSE)</f>
        <v>Ministerio de Planificación del Desarrollo y Medio Ambiente</v>
      </c>
      <c r="D33" s="383" t="str">
        <f>+C33</f>
        <v>Ministerio de Planificación del Desarrollo y Medio Ambiente</v>
      </c>
      <c r="E33" s="245" t="s">
        <v>683</v>
      </c>
      <c r="F33" s="241">
        <f ca="1">+IFERROR(INDEX('Hoja de Trabajo para listado'!$A$155:$Z$1048576,MATCH($A33,'Hoja de Trabajo para listado'!$A$155:$A$1048576,0),MATCH((CUADRO!F$4&amp;$E33),'Hoja de Trabajo para listado'!$A$151:$Z$151,0)),0)+IFERROR(INDEX('Hoja de Trabajo para listado'!$AB$155:$BA$1048576,MATCH($A33,'Hoja de Trabajo para listado'!$AB$155:$AB$1048576,0),MATCH((CUADRO!F$4&amp;$E33),'Hoja de Trabajo para listado'!$AB$151:$BA$151,0)),0)+IFERROR(INDEX('Hoja de Trabajo para listado'!$BC$155:$CB$1048576,MATCH($A33,'Hoja de Trabajo para listado'!$BC$155:$BC$1048576,0),MATCH((CUADRO!F$4&amp;$E33),'Hoja de Trabajo para listado'!$BC$151:$CB$151,0)),0)+IFERROR(INDEX('Hoja de Trabajo para listado'!$DE$153:$DG$274,MATCH($A33,'Hoja de Trabajo para listado'!$DE$153:$DE$1048576,0),MATCH((CUADRO!F$4&amp;$E33),'Hoja de Trabajo para listado'!$DE$151:$DG$151,0)),0)+IFERROR(INDEX('Hoja de Trabajo para listado'!$CD$155:$DC$1048576,MATCH($A33,'Hoja de Trabajo para listado'!$CD$155:$CD$1048576,0),MATCH((CUADRO!F$4&amp;$E33),'Hoja de Trabajo para listado'!$CD$151:$DC$151,0)),0)</f>
        <v>0</v>
      </c>
      <c r="G33" s="241">
        <f ca="1">+IFERROR(INDEX('Hoja de Trabajo para listado'!$A$155:$Z$1048576,MATCH($A33,'Hoja de Trabajo para listado'!$A$155:$A$1048576,0),MATCH((CUADRO!G$4&amp;$E33),'Hoja de Trabajo para listado'!$A$151:$Z$151,0)),0)+IFERROR(INDEX('Hoja de Trabajo para listado'!$AB$155:$BA$1048576,MATCH($A33,'Hoja de Trabajo para listado'!$AB$155:$AB$1048576,0),MATCH((CUADRO!G$4&amp;$E33),'Hoja de Trabajo para listado'!$AB$151:$BA$151,0)),0)+IFERROR(INDEX('Hoja de Trabajo para listado'!$BC$155:$CB$1048576,MATCH($A33,'Hoja de Trabajo para listado'!$BC$155:$BC$1048576,0),MATCH((CUADRO!G$4&amp;$E33),'Hoja de Trabajo para listado'!$BC$151:$CB$151,0)),0)+IFERROR(INDEX('Hoja de Trabajo para listado'!$DE$153:$DG$274,MATCH($A33,'Hoja de Trabajo para listado'!$DE$153:$DE$1048576,0),MATCH((CUADRO!G$4&amp;$E33),'Hoja de Trabajo para listado'!$DE$151:$DG$151,0)),0)+IFERROR(INDEX('Hoja de Trabajo para listado'!$CD$155:$DC$1048576,MATCH($A33,'Hoja de Trabajo para listado'!$CD$155:$CD$1048576,0),MATCH((CUADRO!G$4&amp;$E33),'Hoja de Trabajo para listado'!$CD$151:$DC$151,0)),0)</f>
        <v>0</v>
      </c>
      <c r="H33" s="241">
        <f ca="1">+IFERROR(INDEX('Hoja de Trabajo para listado'!$A$155:$Z$1048576,MATCH($A33,'Hoja de Trabajo para listado'!$A$155:$A$1048576,0),MATCH((CUADRO!H$4&amp;$E33),'Hoja de Trabajo para listado'!$A$151:$Z$151,0)),0)+IFERROR(INDEX('Hoja de Trabajo para listado'!$AB$155:$BA$1048576,MATCH($A33,'Hoja de Trabajo para listado'!$AB$155:$AB$1048576,0),MATCH((CUADRO!H$4&amp;$E33),'Hoja de Trabajo para listado'!$AB$151:$BA$151,0)),0)+IFERROR(INDEX('Hoja de Trabajo para listado'!$BC$155:$CB$1048576,MATCH($A33,'Hoja de Trabajo para listado'!$BC$155:$BC$1048576,0),MATCH((CUADRO!H$4&amp;$E33),'Hoja de Trabajo para listado'!$BC$151:$CB$151,0)),0)+IFERROR(INDEX('Hoja de Trabajo para listado'!$DE$153:$DG$274,MATCH($A33,'Hoja de Trabajo para listado'!$DE$153:$DE$1048576,0),MATCH((CUADRO!H$4&amp;$E33),'Hoja de Trabajo para listado'!$DE$151:$DG$151,0)),0)+IFERROR(INDEX('Hoja de Trabajo para listado'!$CD$155:$DC$1048576,MATCH($A33,'Hoja de Trabajo para listado'!$CD$155:$CD$1048576,0),MATCH((CUADRO!H$4&amp;$E33),'Hoja de Trabajo para listado'!$CD$151:$DC$151,0)),0)</f>
        <v>0</v>
      </c>
      <c r="I33" s="241">
        <f ca="1">+IFERROR(INDEX('Hoja de Trabajo para listado'!$A$155:$Z$1048576,MATCH($A33,'Hoja de Trabajo para listado'!$A$155:$A$1048576,0),MATCH((CUADRO!I$4&amp;$E33),'Hoja de Trabajo para listado'!$A$151:$Z$151,0)),0)+IFERROR(INDEX('Hoja de Trabajo para listado'!$AB$155:$BA$1048576,MATCH($A33,'Hoja de Trabajo para listado'!$AB$155:$AB$1048576,0),MATCH((CUADRO!I$4&amp;$E33),'Hoja de Trabajo para listado'!$AB$151:$BA$151,0)),0)+IFERROR(INDEX('Hoja de Trabajo para listado'!$BC$155:$CB$1048576,MATCH($A33,'Hoja de Trabajo para listado'!$BC$155:$BC$1048576,0),MATCH((CUADRO!I$4&amp;$E33),'Hoja de Trabajo para listado'!$BC$151:$CB$151,0)),0)+IFERROR(INDEX('Hoja de Trabajo para listado'!$DE$153:$DG$274,MATCH($A33,'Hoja de Trabajo para listado'!$DE$153:$DE$1048576,0),MATCH((CUADRO!I$4&amp;$E33),'Hoja de Trabajo para listado'!$DE$151:$DG$151,0)),0)+IFERROR(INDEX('Hoja de Trabajo para listado'!$CD$155:$DC$1048576,MATCH($A33,'Hoja de Trabajo para listado'!$CD$155:$CD$1048576,0),MATCH((CUADRO!I$4&amp;$E33),'Hoja de Trabajo para listado'!$CD$151:$DC$151,0)),0)</f>
        <v>0</v>
      </c>
      <c r="J33" s="241">
        <f ca="1">+IFERROR(INDEX('Hoja de Trabajo para listado'!$A$155:$Z$1048576,MATCH($A33,'Hoja de Trabajo para listado'!$A$155:$A$1048576,0),MATCH((CUADRO!J$4&amp;$E33),'Hoja de Trabajo para listado'!$A$151:$Z$151,0)),0)+IFERROR(INDEX('Hoja de Trabajo para listado'!$AB$155:$BA$1048576,MATCH($A33,'Hoja de Trabajo para listado'!$AB$155:$AB$1048576,0),MATCH((CUADRO!J$4&amp;$E33),'Hoja de Trabajo para listado'!$AB$151:$BA$151,0)),0)+IFERROR(INDEX('Hoja de Trabajo para listado'!$BC$155:$CB$1048576,MATCH($A33,'Hoja de Trabajo para listado'!$BC$155:$BC$1048576,0),MATCH((CUADRO!J$4&amp;$E33),'Hoja de Trabajo para listado'!$BC$151:$CB$151,0)),0)+IFERROR(INDEX('Hoja de Trabajo para listado'!$DE$153:$DG$274,MATCH($A33,'Hoja de Trabajo para listado'!$DE$153:$DE$1048576,0),MATCH((CUADRO!J$4&amp;$E33),'Hoja de Trabajo para listado'!$DE$151:$DG$151,0)),0)+IFERROR(INDEX('Hoja de Trabajo para listado'!$CD$155:$DC$1048576,MATCH($A33,'Hoja de Trabajo para listado'!$CD$155:$CD$1048576,0),MATCH((CUADRO!J$4&amp;$E33),'Hoja de Trabajo para listado'!$CD$151:$DC$151,0)),0)</f>
        <v>5226354.2550000008</v>
      </c>
      <c r="K33" s="241">
        <f ca="1">+IFERROR(INDEX('Hoja de Trabajo para listado'!$A$155:$Z$1048576,MATCH($A33,'Hoja de Trabajo para listado'!$A$155:$A$1048576,0),MATCH((CUADRO!K$4&amp;$E33),'Hoja de Trabajo para listado'!$A$151:$Z$151,0)),0)+IFERROR(INDEX('Hoja de Trabajo para listado'!$AB$155:$BA$1048576,MATCH($A33,'Hoja de Trabajo para listado'!$AB$155:$AB$1048576,0),MATCH((CUADRO!K$4&amp;$E33),'Hoja de Trabajo para listado'!$AB$151:$BA$151,0)),0)+IFERROR(INDEX('Hoja de Trabajo para listado'!$BC$155:$CB$1048576,MATCH($A33,'Hoja de Trabajo para listado'!$BC$155:$BC$1048576,0),MATCH((CUADRO!K$4&amp;$E33),'Hoja de Trabajo para listado'!$BC$151:$CB$151,0)),0)+IFERROR(INDEX('Hoja de Trabajo para listado'!$DE$153:$DG$274,MATCH($A33,'Hoja de Trabajo para listado'!$DE$153:$DE$1048576,0),MATCH((CUADRO!K$4&amp;$E33),'Hoja de Trabajo para listado'!$DE$151:$DG$151,0)),0)+IFERROR(INDEX('Hoja de Trabajo para listado'!$CD$155:$DC$1048576,MATCH($A33,'Hoja de Trabajo para listado'!$CD$155:$CD$1048576,0),MATCH((CUADRO!K$4&amp;$E33),'Hoja de Trabajo para listado'!$CD$151:$DC$151,0)),0)</f>
        <v>0</v>
      </c>
      <c r="L33" s="241">
        <f ca="1">+IFERROR(INDEX('Hoja de Trabajo para listado'!$A$155:$Z$1048576,MATCH($A33,'Hoja de Trabajo para listado'!$A$155:$A$1048576,0),MATCH((CUADRO!L$4&amp;$E33),'Hoja de Trabajo para listado'!$A$151:$Z$151,0)),0)+IFERROR(INDEX('Hoja de Trabajo para listado'!$AB$155:$BA$1048576,MATCH($A33,'Hoja de Trabajo para listado'!$AB$155:$AB$1048576,0),MATCH((CUADRO!L$4&amp;$E33),'Hoja de Trabajo para listado'!$AB$151:$BA$151,0)),0)+IFERROR(INDEX('Hoja de Trabajo para listado'!$BC$155:$CB$1048576,MATCH($A33,'Hoja de Trabajo para listado'!$BC$155:$BC$1048576,0),MATCH((CUADRO!L$4&amp;$E33),'Hoja de Trabajo para listado'!$BC$151:$CB$151,0)),0)+IFERROR(INDEX('Hoja de Trabajo para listado'!$DE$153:$DG$274,MATCH($A33,'Hoja de Trabajo para listado'!$DE$153:$DE$1048576,0),MATCH((CUADRO!L$4&amp;$E33),'Hoja de Trabajo para listado'!$DE$151:$DG$151,0)),0)+IFERROR(INDEX('Hoja de Trabajo para listado'!$CD$155:$DC$1048576,MATCH($A33,'Hoja de Trabajo para listado'!$CD$155:$CD$1048576,0),MATCH((CUADRO!L$4&amp;$E33),'Hoja de Trabajo para listado'!$CD$151:$DC$151,0)),0)</f>
        <v>0</v>
      </c>
      <c r="M33" s="241">
        <f ca="1">+IFERROR(INDEX('Hoja de Trabajo para listado'!$A$155:$Z$1048576,MATCH($A33,'Hoja de Trabajo para listado'!$A$155:$A$1048576,0),MATCH((CUADRO!M$4&amp;$E33),'Hoja de Trabajo para listado'!$A$151:$Z$151,0)),0)+IFERROR(INDEX('Hoja de Trabajo para listado'!$AB$155:$BA$1048576,MATCH($A33,'Hoja de Trabajo para listado'!$AB$155:$AB$1048576,0),MATCH((CUADRO!M$4&amp;$E33),'Hoja de Trabajo para listado'!$AB$151:$BA$151,0)),0)+IFERROR(INDEX('Hoja de Trabajo para listado'!$BC$155:$CB$1048576,MATCH($A33,'Hoja de Trabajo para listado'!$BC$155:$BC$1048576,0),MATCH((CUADRO!M$4&amp;$E33),'Hoja de Trabajo para listado'!$BC$151:$CB$151,0)),0)+IFERROR(INDEX('Hoja de Trabajo para listado'!$DE$153:$DG$274,MATCH($A33,'Hoja de Trabajo para listado'!$DE$153:$DE$1048576,0),MATCH((CUADRO!M$4&amp;$E33),'Hoja de Trabajo para listado'!$DE$151:$DG$151,0)),0)+IFERROR(INDEX('Hoja de Trabajo para listado'!$CD$155:$DC$1048576,MATCH($A33,'Hoja de Trabajo para listado'!$CD$155:$CD$1048576,0),MATCH((CUADRO!M$4&amp;$E33),'Hoja de Trabajo para listado'!$CD$151:$DC$151,0)),0)</f>
        <v>0</v>
      </c>
      <c r="N33" s="241">
        <f ca="1">+IFERROR(INDEX('Hoja de Trabajo para listado'!$A$155:$Z$1048576,MATCH($A33,'Hoja de Trabajo para listado'!$A$155:$A$1048576,0),MATCH((CUADRO!N$4&amp;$E33),'Hoja de Trabajo para listado'!$A$151:$Z$151,0)),0)+IFERROR(INDEX('Hoja de Trabajo para listado'!$AB$155:$BA$1048576,MATCH($A33,'Hoja de Trabajo para listado'!$AB$155:$AB$1048576,0),MATCH((CUADRO!N$4&amp;$E33),'Hoja de Trabajo para listado'!$AB$151:$BA$151,0)),0)+IFERROR(INDEX('Hoja de Trabajo para listado'!$BC$155:$CB$1048576,MATCH($A33,'Hoja de Trabajo para listado'!$BC$155:$BC$1048576,0),MATCH((CUADRO!N$4&amp;$E33),'Hoja de Trabajo para listado'!$BC$151:$CB$151,0)),0)+IFERROR(INDEX('Hoja de Trabajo para listado'!$DE$153:$DG$274,MATCH($A33,'Hoja de Trabajo para listado'!$DE$153:$DE$1048576,0),MATCH((CUADRO!N$4&amp;$E33),'Hoja de Trabajo para listado'!$DE$151:$DG$151,0)),0)+IFERROR(INDEX('Hoja de Trabajo para listado'!$CD$155:$DC$1048576,MATCH($A33,'Hoja de Trabajo para listado'!$CD$155:$CD$1048576,0),MATCH((CUADRO!N$4&amp;$E33),'Hoja de Trabajo para listado'!$CD$151:$DC$151,0)),0)</f>
        <v>0</v>
      </c>
      <c r="O33" s="241">
        <f ca="1">+IFERROR(INDEX('Hoja de Trabajo para listado'!$A$155:$Z$1048576,MATCH($A33,'Hoja de Trabajo para listado'!$A$155:$A$1048576,0),MATCH((CUADRO!O$4&amp;$E33),'Hoja de Trabajo para listado'!$A$151:$Z$151,0)),0)+IFERROR(INDEX('Hoja de Trabajo para listado'!$AB$155:$BA$1048576,MATCH($A33,'Hoja de Trabajo para listado'!$AB$155:$AB$1048576,0),MATCH((CUADRO!O$4&amp;$E33),'Hoja de Trabajo para listado'!$AB$151:$BA$151,0)),0)+IFERROR(INDEX('Hoja de Trabajo para listado'!$BC$155:$CB$1048576,MATCH($A33,'Hoja de Trabajo para listado'!$BC$155:$BC$1048576,0),MATCH((CUADRO!O$4&amp;$E33),'Hoja de Trabajo para listado'!$BC$151:$CB$151,0)),0)+IFERROR(INDEX('Hoja de Trabajo para listado'!$DE$153:$DG$274,MATCH($A33,'Hoja de Trabajo para listado'!$DE$153:$DE$1048576,0),MATCH((CUADRO!O$4&amp;$E33),'Hoja de Trabajo para listado'!$DE$151:$DG$151,0)),0)+IFERROR(INDEX('Hoja de Trabajo para listado'!$CD$155:$DC$1048576,MATCH($A33,'Hoja de Trabajo para listado'!$CD$155:$CD$1048576,0),MATCH((CUADRO!O$4&amp;$E33),'Hoja de Trabajo para listado'!$CD$151:$DC$151,0)),0)</f>
        <v>0</v>
      </c>
      <c r="P33" s="241">
        <f ca="1">+IFERROR(INDEX('Hoja de Trabajo para listado'!$A$155:$Z$1048576,MATCH($A33,'Hoja de Trabajo para listado'!$A$155:$A$1048576,0),MATCH((CUADRO!P$4&amp;$E33),'Hoja de Trabajo para listado'!$A$151:$Z$151,0)),0)+IFERROR(INDEX('Hoja de Trabajo para listado'!$AB$155:$BA$1048576,MATCH($A33,'Hoja de Trabajo para listado'!$AB$155:$AB$1048576,0),MATCH((CUADRO!P$4&amp;$E33),'Hoja de Trabajo para listado'!$AB$151:$BA$151,0)),0)+IFERROR(INDEX('Hoja de Trabajo para listado'!$BC$155:$CB$1048576,MATCH($A33,'Hoja de Trabajo para listado'!$BC$155:$BC$1048576,0),MATCH((CUADRO!P$4&amp;$E33),'Hoja de Trabajo para listado'!$BC$151:$CB$151,0)),0)+IFERROR(INDEX('Hoja de Trabajo para listado'!$DE$153:$DG$274,MATCH($A33,'Hoja de Trabajo para listado'!$DE$153:$DE$1048576,0),MATCH((CUADRO!P$4&amp;$E33),'Hoja de Trabajo para listado'!$DE$151:$DG$151,0)),0)+IFERROR(INDEX('Hoja de Trabajo para listado'!$CD$155:$DC$1048576,MATCH($A33,'Hoja de Trabajo para listado'!$CD$155:$CD$1048576,0),MATCH((CUADRO!P$4&amp;$E33),'Hoja de Trabajo para listado'!$CD$151:$DC$151,0)),0)</f>
        <v>0</v>
      </c>
      <c r="Q33" s="241">
        <f ca="1">+IFERROR(INDEX('Hoja de Trabajo para listado'!$A$155:$Z$1048576,MATCH($A33,'Hoja de Trabajo para listado'!$A$155:$A$1048576,0),MATCH((CUADRO!Q$4&amp;$E33),'Hoja de Trabajo para listado'!$A$151:$Z$151,0)),0)+IFERROR(INDEX('Hoja de Trabajo para listado'!$AB$155:$BA$1048576,MATCH($A33,'Hoja de Trabajo para listado'!$AB$155:$AB$1048576,0),MATCH((CUADRO!Q$4&amp;$E33),'Hoja de Trabajo para listado'!$AB$151:$BA$151,0)),0)+IFERROR(INDEX('Hoja de Trabajo para listado'!$BC$155:$CB$1048576,MATCH($A33,'Hoja de Trabajo para listado'!$BC$155:$BC$1048576,0),MATCH((CUADRO!Q$4&amp;$E33),'Hoja de Trabajo para listado'!$BC$151:$CB$151,0)),0)+IFERROR(INDEX('Hoja de Trabajo para listado'!$DE$153:$DG$274,MATCH($A33,'Hoja de Trabajo para listado'!$DE$153:$DE$1048576,0),MATCH((CUADRO!Q$4&amp;$E33),'Hoja de Trabajo para listado'!$DE$151:$DG$151,0)),0)+IFERROR(INDEX('Hoja de Trabajo para listado'!$CD$155:$DC$1048576,MATCH($A33,'Hoja de Trabajo para listado'!$CD$155:$CD$1048576,0),MATCH((CUADRO!Q$4&amp;$E33),'Hoja de Trabajo para listado'!$CD$151:$DC$151,0)),0)</f>
        <v>0</v>
      </c>
      <c r="R33" s="241">
        <f t="shared" ca="1" si="0"/>
        <v>5226354.2550000008</v>
      </c>
      <c r="S33" s="241"/>
      <c r="T33" s="241">
        <f ca="1">+T34</f>
        <v>16795213.535</v>
      </c>
      <c r="U33" s="240">
        <f t="shared" si="1"/>
        <v>1</v>
      </c>
    </row>
    <row r="34" spans="1:21" ht="15" customHeight="1">
      <c r="A34" s="353">
        <v>66</v>
      </c>
      <c r="B34" s="382"/>
      <c r="C34" s="305" t="str">
        <f>+VLOOKUP(A34,bd_lista!$A$3:$C$592,3,FALSE)</f>
        <v>Ministerio de Planificación del Desarrollo y Medio Ambiente</v>
      </c>
      <c r="D34" s="384"/>
      <c r="E34" s="305" t="s">
        <v>684</v>
      </c>
      <c r="F34" s="243">
        <f ca="1">+IFERROR(INDEX('Hoja de Trabajo para listado'!$A$155:$Z$1048576,MATCH($A34,'Hoja de Trabajo para listado'!$A$155:$A$1048576,0),MATCH((CUADRO!F$4&amp;$E34),'Hoja de Trabajo para listado'!$A$151:$Z$151,0)),0)+IFERROR(INDEX('Hoja de Trabajo para listado'!$AB$155:$BA$1048576,MATCH($A34,'Hoja de Trabajo para listado'!$AB$155:$AB$1048576,0),MATCH((CUADRO!F$4&amp;$E34),'Hoja de Trabajo para listado'!$AB$151:$BA$151,0)),0)+IFERROR(INDEX('Hoja de Trabajo para listado'!$BC$155:$CB$1048576,MATCH($A34,'Hoja de Trabajo para listado'!$BC$155:$BC$1048576,0),MATCH((CUADRO!F$4&amp;$E34),'Hoja de Trabajo para listado'!$BC$151:$CB$151,0)),0)+IFERROR(INDEX('Hoja de Trabajo para listado'!$DE$153:$DG$274,MATCH($A34,'Hoja de Trabajo para listado'!$DE$153:$DE$1048576,0),MATCH((CUADRO!F$4&amp;$E34),'Hoja de Trabajo para listado'!$DE$151:$DG$151,0)),0)+IFERROR(INDEX('Hoja de Trabajo para listado'!$CD$155:$DC$1048576,MATCH($A34,'Hoja de Trabajo para listado'!$CD$155:$CD$1048576,0),MATCH((CUADRO!F$4&amp;$E34),'Hoja de Trabajo para listado'!$CD$151:$DC$151,0)),0)</f>
        <v>0</v>
      </c>
      <c r="G34" s="243">
        <f ca="1">+IFERROR(INDEX('Hoja de Trabajo para listado'!$A$155:$Z$1048576,MATCH($A34,'Hoja de Trabajo para listado'!$A$155:$A$1048576,0),MATCH((CUADRO!G$4&amp;$E34),'Hoja de Trabajo para listado'!$A$151:$Z$151,0)),0)+IFERROR(INDEX('Hoja de Trabajo para listado'!$AB$155:$BA$1048576,MATCH($A34,'Hoja de Trabajo para listado'!$AB$155:$AB$1048576,0),MATCH((CUADRO!G$4&amp;$E34),'Hoja de Trabajo para listado'!$AB$151:$BA$151,0)),0)+IFERROR(INDEX('Hoja de Trabajo para listado'!$BC$155:$CB$1048576,MATCH($A34,'Hoja de Trabajo para listado'!$BC$155:$BC$1048576,0),MATCH((CUADRO!G$4&amp;$E34),'Hoja de Trabajo para listado'!$BC$151:$CB$151,0)),0)+IFERROR(INDEX('Hoja de Trabajo para listado'!$DE$153:$DG$274,MATCH($A34,'Hoja de Trabajo para listado'!$DE$153:$DE$1048576,0),MATCH((CUADRO!G$4&amp;$E34),'Hoja de Trabajo para listado'!$DE$151:$DG$151,0)),0)+IFERROR(INDEX('Hoja de Trabajo para listado'!$CD$155:$DC$1048576,MATCH($A34,'Hoja de Trabajo para listado'!$CD$155:$CD$1048576,0),MATCH((CUADRO!G$4&amp;$E34),'Hoja de Trabajo para listado'!$CD$151:$DC$151,0)),0)</f>
        <v>2528.66</v>
      </c>
      <c r="H34" s="243">
        <f ca="1">+IFERROR(INDEX('Hoja de Trabajo para listado'!$A$155:$Z$1048576,MATCH($A34,'Hoja de Trabajo para listado'!$A$155:$A$1048576,0),MATCH((CUADRO!H$4&amp;$E34),'Hoja de Trabajo para listado'!$A$151:$Z$151,0)),0)+IFERROR(INDEX('Hoja de Trabajo para listado'!$AB$155:$BA$1048576,MATCH($A34,'Hoja de Trabajo para listado'!$AB$155:$AB$1048576,0),MATCH((CUADRO!H$4&amp;$E34),'Hoja de Trabajo para listado'!$AB$151:$BA$151,0)),0)+IFERROR(INDEX('Hoja de Trabajo para listado'!$BC$155:$CB$1048576,MATCH($A34,'Hoja de Trabajo para listado'!$BC$155:$BC$1048576,0),MATCH((CUADRO!H$4&amp;$E34),'Hoja de Trabajo para listado'!$BC$151:$CB$151,0)),0)+IFERROR(INDEX('Hoja de Trabajo para listado'!$DE$153:$DG$274,MATCH($A34,'Hoja de Trabajo para listado'!$DE$153:$DE$1048576,0),MATCH((CUADRO!H$4&amp;$E34),'Hoja de Trabajo para listado'!$DE$151:$DG$151,0)),0)+IFERROR(INDEX('Hoja de Trabajo para listado'!$CD$155:$DC$1048576,MATCH($A34,'Hoja de Trabajo para listado'!$CD$155:$CD$1048576,0),MATCH((CUADRO!H$4&amp;$E34),'Hoja de Trabajo para listado'!$CD$151:$DC$151,0)),0)</f>
        <v>910.08</v>
      </c>
      <c r="I34" s="243">
        <f ca="1">+IFERROR(INDEX('Hoja de Trabajo para listado'!$A$155:$Z$1048576,MATCH($A34,'Hoja de Trabajo para listado'!$A$155:$A$1048576,0),MATCH((CUADRO!I$4&amp;$E34),'Hoja de Trabajo para listado'!$A$151:$Z$151,0)),0)+IFERROR(INDEX('Hoja de Trabajo para listado'!$AB$155:$BA$1048576,MATCH($A34,'Hoja de Trabajo para listado'!$AB$155:$AB$1048576,0),MATCH((CUADRO!I$4&amp;$E34),'Hoja de Trabajo para listado'!$AB$151:$BA$151,0)),0)+IFERROR(INDEX('Hoja de Trabajo para listado'!$BC$155:$CB$1048576,MATCH($A34,'Hoja de Trabajo para listado'!$BC$155:$BC$1048576,0),MATCH((CUADRO!I$4&amp;$E34),'Hoja de Trabajo para listado'!$BC$151:$CB$151,0)),0)+IFERROR(INDEX('Hoja de Trabajo para listado'!$DE$153:$DG$274,MATCH($A34,'Hoja de Trabajo para listado'!$DE$153:$DE$1048576,0),MATCH((CUADRO!I$4&amp;$E34),'Hoja de Trabajo para listado'!$DE$151:$DG$151,0)),0)+IFERROR(INDEX('Hoja de Trabajo para listado'!$CD$155:$DC$1048576,MATCH($A34,'Hoja de Trabajo para listado'!$CD$155:$CD$1048576,0),MATCH((CUADRO!I$4&amp;$E34),'Hoja de Trabajo para listado'!$CD$151:$DC$151,0)),0)</f>
        <v>13273.7</v>
      </c>
      <c r="J34" s="243">
        <f ca="1">+IFERROR(INDEX('Hoja de Trabajo para listado'!$A$155:$Z$1048576,MATCH($A34,'Hoja de Trabajo para listado'!$A$155:$A$1048576,0),MATCH((CUADRO!J$4&amp;$E34),'Hoja de Trabajo para listado'!$A$151:$Z$151,0)),0)+IFERROR(INDEX('Hoja de Trabajo para listado'!$AB$155:$BA$1048576,MATCH($A34,'Hoja de Trabajo para listado'!$AB$155:$AB$1048576,0),MATCH((CUADRO!J$4&amp;$E34),'Hoja de Trabajo para listado'!$AB$151:$BA$151,0)),0)+IFERROR(INDEX('Hoja de Trabajo para listado'!$BC$155:$CB$1048576,MATCH($A34,'Hoja de Trabajo para listado'!$BC$155:$BC$1048576,0),MATCH((CUADRO!J$4&amp;$E34),'Hoja de Trabajo para listado'!$BC$151:$CB$151,0)),0)+IFERROR(INDEX('Hoja de Trabajo para listado'!$DE$153:$DG$274,MATCH($A34,'Hoja de Trabajo para listado'!$DE$153:$DE$1048576,0),MATCH((CUADRO!J$4&amp;$E34),'Hoja de Trabajo para listado'!$DE$151:$DG$151,0)),0)+IFERROR(INDEX('Hoja de Trabajo para listado'!$CD$155:$DC$1048576,MATCH($A34,'Hoja de Trabajo para listado'!$CD$155:$CD$1048576,0),MATCH((CUADRO!J$4&amp;$E34),'Hoja de Trabajo para listado'!$CD$151:$DC$151,0)),0)</f>
        <v>11552146.84</v>
      </c>
      <c r="K34" s="243">
        <f ca="1">+IFERROR(INDEX('Hoja de Trabajo para listado'!$A$155:$Z$1048576,MATCH($A34,'Hoja de Trabajo para listado'!$A$155:$A$1048576,0),MATCH((CUADRO!K$4&amp;$E34),'Hoja de Trabajo para listado'!$A$151:$Z$151,0)),0)+IFERROR(INDEX('Hoja de Trabajo para listado'!$AB$155:$BA$1048576,MATCH($A34,'Hoja de Trabajo para listado'!$AB$155:$AB$1048576,0),MATCH((CUADRO!K$4&amp;$E34),'Hoja de Trabajo para listado'!$AB$151:$BA$151,0)),0)+IFERROR(INDEX('Hoja de Trabajo para listado'!$BC$155:$CB$1048576,MATCH($A34,'Hoja de Trabajo para listado'!$BC$155:$BC$1048576,0),MATCH((CUADRO!K$4&amp;$E34),'Hoja de Trabajo para listado'!$BC$151:$CB$151,0)),0)+IFERROR(INDEX('Hoja de Trabajo para listado'!$DE$153:$DG$274,MATCH($A34,'Hoja de Trabajo para listado'!$DE$153:$DE$1048576,0),MATCH((CUADRO!K$4&amp;$E34),'Hoja de Trabajo para listado'!$DE$151:$DG$151,0)),0)+IFERROR(INDEX('Hoja de Trabajo para listado'!$CD$155:$DC$1048576,MATCH($A34,'Hoja de Trabajo para listado'!$CD$155:$CD$1048576,0),MATCH((CUADRO!K$4&amp;$E34),'Hoja de Trabajo para listado'!$CD$151:$DC$151,0)),0)</f>
        <v>0</v>
      </c>
      <c r="L34" s="243">
        <f ca="1">+IFERROR(INDEX('Hoja de Trabajo para listado'!$A$155:$Z$1048576,MATCH($A34,'Hoja de Trabajo para listado'!$A$155:$A$1048576,0),MATCH((CUADRO!L$4&amp;$E34),'Hoja de Trabajo para listado'!$A$151:$Z$151,0)),0)+IFERROR(INDEX('Hoja de Trabajo para listado'!$AB$155:$BA$1048576,MATCH($A34,'Hoja de Trabajo para listado'!$AB$155:$AB$1048576,0),MATCH((CUADRO!L$4&amp;$E34),'Hoja de Trabajo para listado'!$AB$151:$BA$151,0)),0)+IFERROR(INDEX('Hoja de Trabajo para listado'!$BC$155:$CB$1048576,MATCH($A34,'Hoja de Trabajo para listado'!$BC$155:$BC$1048576,0),MATCH((CUADRO!L$4&amp;$E34),'Hoja de Trabajo para listado'!$BC$151:$CB$151,0)),0)+IFERROR(INDEX('Hoja de Trabajo para listado'!$DE$153:$DG$274,MATCH($A34,'Hoja de Trabajo para listado'!$DE$153:$DE$1048576,0),MATCH((CUADRO!L$4&amp;$E34),'Hoja de Trabajo para listado'!$DE$151:$DG$151,0)),0)+IFERROR(INDEX('Hoja de Trabajo para listado'!$CD$155:$DC$1048576,MATCH($A34,'Hoja de Trabajo para listado'!$CD$155:$CD$1048576,0),MATCH((CUADRO!L$4&amp;$E34),'Hoja de Trabajo para listado'!$CD$151:$DC$151,0)),0)</f>
        <v>0</v>
      </c>
      <c r="M34" s="243">
        <f ca="1">+IFERROR(INDEX('Hoja de Trabajo para listado'!$A$155:$Z$1048576,MATCH($A34,'Hoja de Trabajo para listado'!$A$155:$A$1048576,0),MATCH((CUADRO!M$4&amp;$E34),'Hoja de Trabajo para listado'!$A$151:$Z$151,0)),0)+IFERROR(INDEX('Hoja de Trabajo para listado'!$AB$155:$BA$1048576,MATCH($A34,'Hoja de Trabajo para listado'!$AB$155:$AB$1048576,0),MATCH((CUADRO!M$4&amp;$E34),'Hoja de Trabajo para listado'!$AB$151:$BA$151,0)),0)+IFERROR(INDEX('Hoja de Trabajo para listado'!$BC$155:$CB$1048576,MATCH($A34,'Hoja de Trabajo para listado'!$BC$155:$BC$1048576,0),MATCH((CUADRO!M$4&amp;$E34),'Hoja de Trabajo para listado'!$BC$151:$CB$151,0)),0)+IFERROR(INDEX('Hoja de Trabajo para listado'!$DE$153:$DG$274,MATCH($A34,'Hoja de Trabajo para listado'!$DE$153:$DE$1048576,0),MATCH((CUADRO!M$4&amp;$E34),'Hoja de Trabajo para listado'!$DE$151:$DG$151,0)),0)+IFERROR(INDEX('Hoja de Trabajo para listado'!$CD$155:$DC$1048576,MATCH($A34,'Hoja de Trabajo para listado'!$CD$155:$CD$1048576,0),MATCH((CUADRO!M$4&amp;$E34),'Hoja de Trabajo para listado'!$CD$151:$DC$151,0)),0)</f>
        <v>0</v>
      </c>
      <c r="N34" s="243">
        <f ca="1">+IFERROR(INDEX('Hoja de Trabajo para listado'!$A$155:$Z$1048576,MATCH($A34,'Hoja de Trabajo para listado'!$A$155:$A$1048576,0),MATCH((CUADRO!N$4&amp;$E34),'Hoja de Trabajo para listado'!$A$151:$Z$151,0)),0)+IFERROR(INDEX('Hoja de Trabajo para listado'!$AB$155:$BA$1048576,MATCH($A34,'Hoja de Trabajo para listado'!$AB$155:$AB$1048576,0),MATCH((CUADRO!N$4&amp;$E34),'Hoja de Trabajo para listado'!$AB$151:$BA$151,0)),0)+IFERROR(INDEX('Hoja de Trabajo para listado'!$BC$155:$CB$1048576,MATCH($A34,'Hoja de Trabajo para listado'!$BC$155:$BC$1048576,0),MATCH((CUADRO!N$4&amp;$E34),'Hoja de Trabajo para listado'!$BC$151:$CB$151,0)),0)+IFERROR(INDEX('Hoja de Trabajo para listado'!$DE$153:$DG$274,MATCH($A34,'Hoja de Trabajo para listado'!$DE$153:$DE$1048576,0),MATCH((CUADRO!N$4&amp;$E34),'Hoja de Trabajo para listado'!$DE$151:$DG$151,0)),0)+IFERROR(INDEX('Hoja de Trabajo para listado'!$CD$155:$DC$1048576,MATCH($A34,'Hoja de Trabajo para listado'!$CD$155:$CD$1048576,0),MATCH((CUADRO!N$4&amp;$E34),'Hoja de Trabajo para listado'!$CD$151:$DC$151,0)),0)</f>
        <v>0</v>
      </c>
      <c r="O34" s="243">
        <f ca="1">+IFERROR(INDEX('Hoja de Trabajo para listado'!$A$155:$Z$1048576,MATCH($A34,'Hoja de Trabajo para listado'!$A$155:$A$1048576,0),MATCH((CUADRO!O$4&amp;$E34),'Hoja de Trabajo para listado'!$A$151:$Z$151,0)),0)+IFERROR(INDEX('Hoja de Trabajo para listado'!$AB$155:$BA$1048576,MATCH($A34,'Hoja de Trabajo para listado'!$AB$155:$AB$1048576,0),MATCH((CUADRO!O$4&amp;$E34),'Hoja de Trabajo para listado'!$AB$151:$BA$151,0)),0)+IFERROR(INDEX('Hoja de Trabajo para listado'!$BC$155:$CB$1048576,MATCH($A34,'Hoja de Trabajo para listado'!$BC$155:$BC$1048576,0),MATCH((CUADRO!O$4&amp;$E34),'Hoja de Trabajo para listado'!$BC$151:$CB$151,0)),0)+IFERROR(INDEX('Hoja de Trabajo para listado'!$DE$153:$DG$274,MATCH($A34,'Hoja de Trabajo para listado'!$DE$153:$DE$1048576,0),MATCH((CUADRO!O$4&amp;$E34),'Hoja de Trabajo para listado'!$DE$151:$DG$151,0)),0)+IFERROR(INDEX('Hoja de Trabajo para listado'!$CD$155:$DC$1048576,MATCH($A34,'Hoja de Trabajo para listado'!$CD$155:$CD$1048576,0),MATCH((CUADRO!O$4&amp;$E34),'Hoja de Trabajo para listado'!$CD$151:$DC$151,0)),0)</f>
        <v>0</v>
      </c>
      <c r="P34" s="243">
        <f ca="1">+IFERROR(INDEX('Hoja de Trabajo para listado'!$A$155:$Z$1048576,MATCH($A34,'Hoja de Trabajo para listado'!$A$155:$A$1048576,0),MATCH((CUADRO!P$4&amp;$E34),'Hoja de Trabajo para listado'!$A$151:$Z$151,0)),0)+IFERROR(INDEX('Hoja de Trabajo para listado'!$AB$155:$BA$1048576,MATCH($A34,'Hoja de Trabajo para listado'!$AB$155:$AB$1048576,0),MATCH((CUADRO!P$4&amp;$E34),'Hoja de Trabajo para listado'!$AB$151:$BA$151,0)),0)+IFERROR(INDEX('Hoja de Trabajo para listado'!$BC$155:$CB$1048576,MATCH($A34,'Hoja de Trabajo para listado'!$BC$155:$BC$1048576,0),MATCH((CUADRO!P$4&amp;$E34),'Hoja de Trabajo para listado'!$BC$151:$CB$151,0)),0)+IFERROR(INDEX('Hoja de Trabajo para listado'!$DE$153:$DG$274,MATCH($A34,'Hoja de Trabajo para listado'!$DE$153:$DE$1048576,0),MATCH((CUADRO!P$4&amp;$E34),'Hoja de Trabajo para listado'!$DE$151:$DG$151,0)),0)+IFERROR(INDEX('Hoja de Trabajo para listado'!$CD$155:$DC$1048576,MATCH($A34,'Hoja de Trabajo para listado'!$CD$155:$CD$1048576,0),MATCH((CUADRO!P$4&amp;$E34),'Hoja de Trabajo para listado'!$CD$151:$DC$151,0)),0)</f>
        <v>0</v>
      </c>
      <c r="Q34" s="243">
        <f ca="1">+IFERROR(INDEX('Hoja de Trabajo para listado'!$A$155:$Z$1048576,MATCH($A34,'Hoja de Trabajo para listado'!$A$155:$A$1048576,0),MATCH((CUADRO!Q$4&amp;$E34),'Hoja de Trabajo para listado'!$A$151:$Z$151,0)),0)+IFERROR(INDEX('Hoja de Trabajo para listado'!$AB$155:$BA$1048576,MATCH($A34,'Hoja de Trabajo para listado'!$AB$155:$AB$1048576,0),MATCH((CUADRO!Q$4&amp;$E34),'Hoja de Trabajo para listado'!$AB$151:$BA$151,0)),0)+IFERROR(INDEX('Hoja de Trabajo para listado'!$BC$155:$CB$1048576,MATCH($A34,'Hoja de Trabajo para listado'!$BC$155:$BC$1048576,0),MATCH((CUADRO!Q$4&amp;$E34),'Hoja de Trabajo para listado'!$BC$151:$CB$151,0)),0)+IFERROR(INDEX('Hoja de Trabajo para listado'!$DE$153:$DG$274,MATCH($A34,'Hoja de Trabajo para listado'!$DE$153:$DE$1048576,0),MATCH((CUADRO!Q$4&amp;$E34),'Hoja de Trabajo para listado'!$DE$151:$DG$151,0)),0)+IFERROR(INDEX('Hoja de Trabajo para listado'!$CD$155:$DC$1048576,MATCH($A34,'Hoja de Trabajo para listado'!$CD$155:$CD$1048576,0),MATCH((CUADRO!Q$4&amp;$E34),'Hoja de Trabajo para listado'!$CD$151:$DC$151,0)),0)</f>
        <v>0</v>
      </c>
      <c r="R34" s="243">
        <f t="shared" ca="1" si="0"/>
        <v>11568859.279999999</v>
      </c>
      <c r="S34" s="243">
        <f ca="1">+R33+R34</f>
        <v>16795213.535</v>
      </c>
      <c r="T34" s="243">
        <f ca="1">+S34</f>
        <v>16795213.535</v>
      </c>
      <c r="U34" s="242">
        <f t="shared" si="1"/>
        <v>2</v>
      </c>
    </row>
    <row r="35" spans="1:21" ht="15" customHeight="1">
      <c r="A35" s="354">
        <v>70</v>
      </c>
      <c r="B35" s="381">
        <f>+A35</f>
        <v>70</v>
      </c>
      <c r="C35" s="245" t="str">
        <f>+VLOOKUP(A35,bd_lista!$A$3:$C$592,3,FALSE)</f>
        <v>Ministerio de Trabajo, Empleo y Previsión Social</v>
      </c>
      <c r="D35" s="383" t="str">
        <f>+C35</f>
        <v>Ministerio de Trabajo, Empleo y Previsión Social</v>
      </c>
      <c r="E35" s="245" t="s">
        <v>683</v>
      </c>
      <c r="F35" s="241">
        <f ca="1">+IFERROR(INDEX('Hoja de Trabajo para listado'!$A$155:$Z$1048576,MATCH($A35,'Hoja de Trabajo para listado'!$A$155:$A$1048576,0),MATCH((CUADRO!F$4&amp;$E35),'Hoja de Trabajo para listado'!$A$151:$Z$151,0)),0)+IFERROR(INDEX('Hoja de Trabajo para listado'!$AB$155:$BA$1048576,MATCH($A35,'Hoja de Trabajo para listado'!$AB$155:$AB$1048576,0),MATCH((CUADRO!F$4&amp;$E35),'Hoja de Trabajo para listado'!$AB$151:$BA$151,0)),0)+IFERROR(INDEX('Hoja de Trabajo para listado'!$BC$155:$CB$1048576,MATCH($A35,'Hoja de Trabajo para listado'!$BC$155:$BC$1048576,0),MATCH((CUADRO!F$4&amp;$E35),'Hoja de Trabajo para listado'!$BC$151:$CB$151,0)),0)+IFERROR(INDEX('Hoja de Trabajo para listado'!$DE$153:$DG$274,MATCH($A35,'Hoja de Trabajo para listado'!$DE$153:$DE$1048576,0),MATCH((CUADRO!F$4&amp;$E35),'Hoja de Trabajo para listado'!$DE$151:$DG$151,0)),0)+IFERROR(INDEX('Hoja de Trabajo para listado'!$CD$155:$DC$1048576,MATCH($A35,'Hoja de Trabajo para listado'!$CD$155:$CD$1048576,0),MATCH((CUADRO!F$4&amp;$E35),'Hoja de Trabajo para listado'!$CD$151:$DC$151,0)),0)</f>
        <v>0</v>
      </c>
      <c r="G35" s="241">
        <f ca="1">+IFERROR(INDEX('Hoja de Trabajo para listado'!$A$155:$Z$1048576,MATCH($A35,'Hoja de Trabajo para listado'!$A$155:$A$1048576,0),MATCH((CUADRO!G$4&amp;$E35),'Hoja de Trabajo para listado'!$A$151:$Z$151,0)),0)+IFERROR(INDEX('Hoja de Trabajo para listado'!$AB$155:$BA$1048576,MATCH($A35,'Hoja de Trabajo para listado'!$AB$155:$AB$1048576,0),MATCH((CUADRO!G$4&amp;$E35),'Hoja de Trabajo para listado'!$AB$151:$BA$151,0)),0)+IFERROR(INDEX('Hoja de Trabajo para listado'!$BC$155:$CB$1048576,MATCH($A35,'Hoja de Trabajo para listado'!$BC$155:$BC$1048576,0),MATCH((CUADRO!G$4&amp;$E35),'Hoja de Trabajo para listado'!$BC$151:$CB$151,0)),0)+IFERROR(INDEX('Hoja de Trabajo para listado'!$DE$153:$DG$274,MATCH($A35,'Hoja de Trabajo para listado'!$DE$153:$DE$1048576,0),MATCH((CUADRO!G$4&amp;$E35),'Hoja de Trabajo para listado'!$DE$151:$DG$151,0)),0)+IFERROR(INDEX('Hoja de Trabajo para listado'!$CD$155:$DC$1048576,MATCH($A35,'Hoja de Trabajo para listado'!$CD$155:$CD$1048576,0),MATCH((CUADRO!G$4&amp;$E35),'Hoja de Trabajo para listado'!$CD$151:$DC$151,0)),0)</f>
        <v>0</v>
      </c>
      <c r="H35" s="241">
        <f ca="1">+IFERROR(INDEX('Hoja de Trabajo para listado'!$A$155:$Z$1048576,MATCH($A35,'Hoja de Trabajo para listado'!$A$155:$A$1048576,0),MATCH((CUADRO!H$4&amp;$E35),'Hoja de Trabajo para listado'!$A$151:$Z$151,0)),0)+IFERROR(INDEX('Hoja de Trabajo para listado'!$AB$155:$BA$1048576,MATCH($A35,'Hoja de Trabajo para listado'!$AB$155:$AB$1048576,0),MATCH((CUADRO!H$4&amp;$E35),'Hoja de Trabajo para listado'!$AB$151:$BA$151,0)),0)+IFERROR(INDEX('Hoja de Trabajo para listado'!$BC$155:$CB$1048576,MATCH($A35,'Hoja de Trabajo para listado'!$BC$155:$BC$1048576,0),MATCH((CUADRO!H$4&amp;$E35),'Hoja de Trabajo para listado'!$BC$151:$CB$151,0)),0)+IFERROR(INDEX('Hoja de Trabajo para listado'!$DE$153:$DG$274,MATCH($A35,'Hoja de Trabajo para listado'!$DE$153:$DE$1048576,0),MATCH((CUADRO!H$4&amp;$E35),'Hoja de Trabajo para listado'!$DE$151:$DG$151,0)),0)+IFERROR(INDEX('Hoja de Trabajo para listado'!$CD$155:$DC$1048576,MATCH($A35,'Hoja de Trabajo para listado'!$CD$155:$CD$1048576,0),MATCH((CUADRO!H$4&amp;$E35),'Hoja de Trabajo para listado'!$CD$151:$DC$151,0)),0)</f>
        <v>0</v>
      </c>
      <c r="I35" s="241">
        <f ca="1">+IFERROR(INDEX('Hoja de Trabajo para listado'!$A$155:$Z$1048576,MATCH($A35,'Hoja de Trabajo para listado'!$A$155:$A$1048576,0),MATCH((CUADRO!I$4&amp;$E35),'Hoja de Trabajo para listado'!$A$151:$Z$151,0)),0)+IFERROR(INDEX('Hoja de Trabajo para listado'!$AB$155:$BA$1048576,MATCH($A35,'Hoja de Trabajo para listado'!$AB$155:$AB$1048576,0),MATCH((CUADRO!I$4&amp;$E35),'Hoja de Trabajo para listado'!$AB$151:$BA$151,0)),0)+IFERROR(INDEX('Hoja de Trabajo para listado'!$BC$155:$CB$1048576,MATCH($A35,'Hoja de Trabajo para listado'!$BC$155:$BC$1048576,0),MATCH((CUADRO!I$4&amp;$E35),'Hoja de Trabajo para listado'!$BC$151:$CB$151,0)),0)+IFERROR(INDEX('Hoja de Trabajo para listado'!$DE$153:$DG$274,MATCH($A35,'Hoja de Trabajo para listado'!$DE$153:$DE$1048576,0),MATCH((CUADRO!I$4&amp;$E35),'Hoja de Trabajo para listado'!$DE$151:$DG$151,0)),0)+IFERROR(INDEX('Hoja de Trabajo para listado'!$CD$155:$DC$1048576,MATCH($A35,'Hoja de Trabajo para listado'!$CD$155:$CD$1048576,0),MATCH((CUADRO!I$4&amp;$E35),'Hoja de Trabajo para listado'!$CD$151:$DC$151,0)),0)</f>
        <v>0</v>
      </c>
      <c r="J35" s="241">
        <f ca="1">+IFERROR(INDEX('Hoja de Trabajo para listado'!$A$155:$Z$1048576,MATCH($A35,'Hoja de Trabajo para listado'!$A$155:$A$1048576,0),MATCH((CUADRO!J$4&amp;$E35),'Hoja de Trabajo para listado'!$A$151:$Z$151,0)),0)+IFERROR(INDEX('Hoja de Trabajo para listado'!$AB$155:$BA$1048576,MATCH($A35,'Hoja de Trabajo para listado'!$AB$155:$AB$1048576,0),MATCH((CUADRO!J$4&amp;$E35),'Hoja de Trabajo para listado'!$AB$151:$BA$151,0)),0)+IFERROR(INDEX('Hoja de Trabajo para listado'!$BC$155:$CB$1048576,MATCH($A35,'Hoja de Trabajo para listado'!$BC$155:$BC$1048576,0),MATCH((CUADRO!J$4&amp;$E35),'Hoja de Trabajo para listado'!$BC$151:$CB$151,0)),0)+IFERROR(INDEX('Hoja de Trabajo para listado'!$DE$153:$DG$274,MATCH($A35,'Hoja de Trabajo para listado'!$DE$153:$DE$1048576,0),MATCH((CUADRO!J$4&amp;$E35),'Hoja de Trabajo para listado'!$DE$151:$DG$151,0)),0)+IFERROR(INDEX('Hoja de Trabajo para listado'!$CD$155:$DC$1048576,MATCH($A35,'Hoja de Trabajo para listado'!$CD$155:$CD$1048576,0),MATCH((CUADRO!J$4&amp;$E35),'Hoja de Trabajo para listado'!$CD$151:$DC$151,0)),0)</f>
        <v>0</v>
      </c>
      <c r="K35" s="241">
        <f ca="1">+IFERROR(INDEX('Hoja de Trabajo para listado'!$A$155:$Z$1048576,MATCH($A35,'Hoja de Trabajo para listado'!$A$155:$A$1048576,0),MATCH((CUADRO!K$4&amp;$E35),'Hoja de Trabajo para listado'!$A$151:$Z$151,0)),0)+IFERROR(INDEX('Hoja de Trabajo para listado'!$AB$155:$BA$1048576,MATCH($A35,'Hoja de Trabajo para listado'!$AB$155:$AB$1048576,0),MATCH((CUADRO!K$4&amp;$E35),'Hoja de Trabajo para listado'!$AB$151:$BA$151,0)),0)+IFERROR(INDEX('Hoja de Trabajo para listado'!$BC$155:$CB$1048576,MATCH($A35,'Hoja de Trabajo para listado'!$BC$155:$BC$1048576,0),MATCH((CUADRO!K$4&amp;$E35),'Hoja de Trabajo para listado'!$BC$151:$CB$151,0)),0)+IFERROR(INDEX('Hoja de Trabajo para listado'!$DE$153:$DG$274,MATCH($A35,'Hoja de Trabajo para listado'!$DE$153:$DE$1048576,0),MATCH((CUADRO!K$4&amp;$E35),'Hoja de Trabajo para listado'!$DE$151:$DG$151,0)),0)+IFERROR(INDEX('Hoja de Trabajo para listado'!$CD$155:$DC$1048576,MATCH($A35,'Hoja de Trabajo para listado'!$CD$155:$CD$1048576,0),MATCH((CUADRO!K$4&amp;$E35),'Hoja de Trabajo para listado'!$CD$151:$DC$151,0)),0)</f>
        <v>0</v>
      </c>
      <c r="L35" s="241">
        <f ca="1">+IFERROR(INDEX('Hoja de Trabajo para listado'!$A$155:$Z$1048576,MATCH($A35,'Hoja de Trabajo para listado'!$A$155:$A$1048576,0),MATCH((CUADRO!L$4&amp;$E35),'Hoja de Trabajo para listado'!$A$151:$Z$151,0)),0)+IFERROR(INDEX('Hoja de Trabajo para listado'!$AB$155:$BA$1048576,MATCH($A35,'Hoja de Trabajo para listado'!$AB$155:$AB$1048576,0),MATCH((CUADRO!L$4&amp;$E35),'Hoja de Trabajo para listado'!$AB$151:$BA$151,0)),0)+IFERROR(INDEX('Hoja de Trabajo para listado'!$BC$155:$CB$1048576,MATCH($A35,'Hoja de Trabajo para listado'!$BC$155:$BC$1048576,0),MATCH((CUADRO!L$4&amp;$E35),'Hoja de Trabajo para listado'!$BC$151:$CB$151,0)),0)+IFERROR(INDEX('Hoja de Trabajo para listado'!$DE$153:$DG$274,MATCH($A35,'Hoja de Trabajo para listado'!$DE$153:$DE$1048576,0),MATCH((CUADRO!L$4&amp;$E35),'Hoja de Trabajo para listado'!$DE$151:$DG$151,0)),0)+IFERROR(INDEX('Hoja de Trabajo para listado'!$CD$155:$DC$1048576,MATCH($A35,'Hoja de Trabajo para listado'!$CD$155:$CD$1048576,0),MATCH((CUADRO!L$4&amp;$E35),'Hoja de Trabajo para listado'!$CD$151:$DC$151,0)),0)</f>
        <v>0</v>
      </c>
      <c r="M35" s="241">
        <f ca="1">+IFERROR(INDEX('Hoja de Trabajo para listado'!$A$155:$Z$1048576,MATCH($A35,'Hoja de Trabajo para listado'!$A$155:$A$1048576,0),MATCH((CUADRO!M$4&amp;$E35),'Hoja de Trabajo para listado'!$A$151:$Z$151,0)),0)+IFERROR(INDEX('Hoja de Trabajo para listado'!$AB$155:$BA$1048576,MATCH($A35,'Hoja de Trabajo para listado'!$AB$155:$AB$1048576,0),MATCH((CUADRO!M$4&amp;$E35),'Hoja de Trabajo para listado'!$AB$151:$BA$151,0)),0)+IFERROR(INDEX('Hoja de Trabajo para listado'!$BC$155:$CB$1048576,MATCH($A35,'Hoja de Trabajo para listado'!$BC$155:$BC$1048576,0),MATCH((CUADRO!M$4&amp;$E35),'Hoja de Trabajo para listado'!$BC$151:$CB$151,0)),0)+IFERROR(INDEX('Hoja de Trabajo para listado'!$DE$153:$DG$274,MATCH($A35,'Hoja de Trabajo para listado'!$DE$153:$DE$1048576,0),MATCH((CUADRO!M$4&amp;$E35),'Hoja de Trabajo para listado'!$DE$151:$DG$151,0)),0)+IFERROR(INDEX('Hoja de Trabajo para listado'!$CD$155:$DC$1048576,MATCH($A35,'Hoja de Trabajo para listado'!$CD$155:$CD$1048576,0),MATCH((CUADRO!M$4&amp;$E35),'Hoja de Trabajo para listado'!$CD$151:$DC$151,0)),0)</f>
        <v>0</v>
      </c>
      <c r="N35" s="241">
        <f ca="1">+IFERROR(INDEX('Hoja de Trabajo para listado'!$A$155:$Z$1048576,MATCH($A35,'Hoja de Trabajo para listado'!$A$155:$A$1048576,0),MATCH((CUADRO!N$4&amp;$E35),'Hoja de Trabajo para listado'!$A$151:$Z$151,0)),0)+IFERROR(INDEX('Hoja de Trabajo para listado'!$AB$155:$BA$1048576,MATCH($A35,'Hoja de Trabajo para listado'!$AB$155:$AB$1048576,0),MATCH((CUADRO!N$4&amp;$E35),'Hoja de Trabajo para listado'!$AB$151:$BA$151,0)),0)+IFERROR(INDEX('Hoja de Trabajo para listado'!$BC$155:$CB$1048576,MATCH($A35,'Hoja de Trabajo para listado'!$BC$155:$BC$1048576,0),MATCH((CUADRO!N$4&amp;$E35),'Hoja de Trabajo para listado'!$BC$151:$CB$151,0)),0)+IFERROR(INDEX('Hoja de Trabajo para listado'!$DE$153:$DG$274,MATCH($A35,'Hoja de Trabajo para listado'!$DE$153:$DE$1048576,0),MATCH((CUADRO!N$4&amp;$E35),'Hoja de Trabajo para listado'!$DE$151:$DG$151,0)),0)+IFERROR(INDEX('Hoja de Trabajo para listado'!$CD$155:$DC$1048576,MATCH($A35,'Hoja de Trabajo para listado'!$CD$155:$CD$1048576,0),MATCH((CUADRO!N$4&amp;$E35),'Hoja de Trabajo para listado'!$CD$151:$DC$151,0)),0)</f>
        <v>0</v>
      </c>
      <c r="O35" s="241">
        <f ca="1">+IFERROR(INDEX('Hoja de Trabajo para listado'!$A$155:$Z$1048576,MATCH($A35,'Hoja de Trabajo para listado'!$A$155:$A$1048576,0),MATCH((CUADRO!O$4&amp;$E35),'Hoja de Trabajo para listado'!$A$151:$Z$151,0)),0)+IFERROR(INDEX('Hoja de Trabajo para listado'!$AB$155:$BA$1048576,MATCH($A35,'Hoja de Trabajo para listado'!$AB$155:$AB$1048576,0),MATCH((CUADRO!O$4&amp;$E35),'Hoja de Trabajo para listado'!$AB$151:$BA$151,0)),0)+IFERROR(INDEX('Hoja de Trabajo para listado'!$BC$155:$CB$1048576,MATCH($A35,'Hoja de Trabajo para listado'!$BC$155:$BC$1048576,0),MATCH((CUADRO!O$4&amp;$E35),'Hoja de Trabajo para listado'!$BC$151:$CB$151,0)),0)+IFERROR(INDEX('Hoja de Trabajo para listado'!$DE$153:$DG$274,MATCH($A35,'Hoja de Trabajo para listado'!$DE$153:$DE$1048576,0),MATCH((CUADRO!O$4&amp;$E35),'Hoja de Trabajo para listado'!$DE$151:$DG$151,0)),0)+IFERROR(INDEX('Hoja de Trabajo para listado'!$CD$155:$DC$1048576,MATCH($A35,'Hoja de Trabajo para listado'!$CD$155:$CD$1048576,0),MATCH((CUADRO!O$4&amp;$E35),'Hoja de Trabajo para listado'!$CD$151:$DC$151,0)),0)</f>
        <v>0</v>
      </c>
      <c r="P35" s="241">
        <f ca="1">+IFERROR(INDEX('Hoja de Trabajo para listado'!$A$155:$Z$1048576,MATCH($A35,'Hoja de Trabajo para listado'!$A$155:$A$1048576,0),MATCH((CUADRO!P$4&amp;$E35),'Hoja de Trabajo para listado'!$A$151:$Z$151,0)),0)+IFERROR(INDEX('Hoja de Trabajo para listado'!$AB$155:$BA$1048576,MATCH($A35,'Hoja de Trabajo para listado'!$AB$155:$AB$1048576,0),MATCH((CUADRO!P$4&amp;$E35),'Hoja de Trabajo para listado'!$AB$151:$BA$151,0)),0)+IFERROR(INDEX('Hoja de Trabajo para listado'!$BC$155:$CB$1048576,MATCH($A35,'Hoja de Trabajo para listado'!$BC$155:$BC$1048576,0),MATCH((CUADRO!P$4&amp;$E35),'Hoja de Trabajo para listado'!$BC$151:$CB$151,0)),0)+IFERROR(INDEX('Hoja de Trabajo para listado'!$DE$153:$DG$274,MATCH($A35,'Hoja de Trabajo para listado'!$DE$153:$DE$1048576,0),MATCH((CUADRO!P$4&amp;$E35),'Hoja de Trabajo para listado'!$DE$151:$DG$151,0)),0)+IFERROR(INDEX('Hoja de Trabajo para listado'!$CD$155:$DC$1048576,MATCH($A35,'Hoja de Trabajo para listado'!$CD$155:$CD$1048576,0),MATCH((CUADRO!P$4&amp;$E35),'Hoja de Trabajo para listado'!$CD$151:$DC$151,0)),0)</f>
        <v>0</v>
      </c>
      <c r="Q35" s="241">
        <f ca="1">+IFERROR(INDEX('Hoja de Trabajo para listado'!$A$155:$Z$1048576,MATCH($A35,'Hoja de Trabajo para listado'!$A$155:$A$1048576,0),MATCH((CUADRO!Q$4&amp;$E35),'Hoja de Trabajo para listado'!$A$151:$Z$151,0)),0)+IFERROR(INDEX('Hoja de Trabajo para listado'!$AB$155:$BA$1048576,MATCH($A35,'Hoja de Trabajo para listado'!$AB$155:$AB$1048576,0),MATCH((CUADRO!Q$4&amp;$E35),'Hoja de Trabajo para listado'!$AB$151:$BA$151,0)),0)+IFERROR(INDEX('Hoja de Trabajo para listado'!$BC$155:$CB$1048576,MATCH($A35,'Hoja de Trabajo para listado'!$BC$155:$BC$1048576,0),MATCH((CUADRO!Q$4&amp;$E35),'Hoja de Trabajo para listado'!$BC$151:$CB$151,0)),0)+IFERROR(INDEX('Hoja de Trabajo para listado'!$DE$153:$DG$274,MATCH($A35,'Hoja de Trabajo para listado'!$DE$153:$DE$1048576,0),MATCH((CUADRO!Q$4&amp;$E35),'Hoja de Trabajo para listado'!$DE$151:$DG$151,0)),0)+IFERROR(INDEX('Hoja de Trabajo para listado'!$CD$155:$DC$1048576,MATCH($A35,'Hoja de Trabajo para listado'!$CD$155:$CD$1048576,0),MATCH((CUADRO!Q$4&amp;$E35),'Hoja de Trabajo para listado'!$CD$151:$DC$151,0)),0)</f>
        <v>0</v>
      </c>
      <c r="R35" s="241">
        <f t="shared" ca="1" si="0"/>
        <v>0</v>
      </c>
      <c r="S35" s="241"/>
      <c r="T35" s="241">
        <f ca="1">+T36</f>
        <v>427779.35</v>
      </c>
      <c r="U35" s="240">
        <f t="shared" si="1"/>
        <v>1</v>
      </c>
    </row>
    <row r="36" spans="1:21" ht="15" customHeight="1">
      <c r="A36" s="353">
        <v>70</v>
      </c>
      <c r="B36" s="382"/>
      <c r="C36" s="305" t="str">
        <f>+VLOOKUP(A36,bd_lista!$A$3:$C$592,3,FALSE)</f>
        <v>Ministerio de Trabajo, Empleo y Previsión Social</v>
      </c>
      <c r="D36" s="384"/>
      <c r="E36" s="305" t="s">
        <v>684</v>
      </c>
      <c r="F36" s="243">
        <f ca="1">+IFERROR(INDEX('Hoja de Trabajo para listado'!$A$155:$Z$1048576,MATCH($A36,'Hoja de Trabajo para listado'!$A$155:$A$1048576,0),MATCH((CUADRO!F$4&amp;$E36),'Hoja de Trabajo para listado'!$A$151:$Z$151,0)),0)+IFERROR(INDEX('Hoja de Trabajo para listado'!$AB$155:$BA$1048576,MATCH($A36,'Hoja de Trabajo para listado'!$AB$155:$AB$1048576,0),MATCH((CUADRO!F$4&amp;$E36),'Hoja de Trabajo para listado'!$AB$151:$BA$151,0)),0)+IFERROR(INDEX('Hoja de Trabajo para listado'!$BC$155:$CB$1048576,MATCH($A36,'Hoja de Trabajo para listado'!$BC$155:$BC$1048576,0),MATCH((CUADRO!F$4&amp;$E36),'Hoja de Trabajo para listado'!$BC$151:$CB$151,0)),0)+IFERROR(INDEX('Hoja de Trabajo para listado'!$DE$153:$DG$274,MATCH($A36,'Hoja de Trabajo para listado'!$DE$153:$DE$1048576,0),MATCH((CUADRO!F$4&amp;$E36),'Hoja de Trabajo para listado'!$DE$151:$DG$151,0)),0)+IFERROR(INDEX('Hoja de Trabajo para listado'!$CD$155:$DC$1048576,MATCH($A36,'Hoja de Trabajo para listado'!$CD$155:$CD$1048576,0),MATCH((CUADRO!F$4&amp;$E36),'Hoja de Trabajo para listado'!$CD$151:$DC$151,0)),0)</f>
        <v>242.23</v>
      </c>
      <c r="G36" s="243">
        <f ca="1">+IFERROR(INDEX('Hoja de Trabajo para listado'!$A$155:$Z$1048576,MATCH($A36,'Hoja de Trabajo para listado'!$A$155:$A$1048576,0),MATCH((CUADRO!G$4&amp;$E36),'Hoja de Trabajo para listado'!$A$151:$Z$151,0)),0)+IFERROR(INDEX('Hoja de Trabajo para listado'!$AB$155:$BA$1048576,MATCH($A36,'Hoja de Trabajo para listado'!$AB$155:$AB$1048576,0),MATCH((CUADRO!G$4&amp;$E36),'Hoja de Trabajo para listado'!$AB$151:$BA$151,0)),0)+IFERROR(INDEX('Hoja de Trabajo para listado'!$BC$155:$CB$1048576,MATCH($A36,'Hoja de Trabajo para listado'!$BC$155:$BC$1048576,0),MATCH((CUADRO!G$4&amp;$E36),'Hoja de Trabajo para listado'!$BC$151:$CB$151,0)),0)+IFERROR(INDEX('Hoja de Trabajo para listado'!$DE$153:$DG$274,MATCH($A36,'Hoja de Trabajo para listado'!$DE$153:$DE$1048576,0),MATCH((CUADRO!G$4&amp;$E36),'Hoja de Trabajo para listado'!$DE$151:$DG$151,0)),0)+IFERROR(INDEX('Hoja de Trabajo para listado'!$CD$155:$DC$1048576,MATCH($A36,'Hoja de Trabajo para listado'!$CD$155:$CD$1048576,0),MATCH((CUADRO!G$4&amp;$E36),'Hoja de Trabajo para listado'!$CD$151:$DC$151,0)),0)</f>
        <v>479.02</v>
      </c>
      <c r="H36" s="243">
        <f ca="1">+IFERROR(INDEX('Hoja de Trabajo para listado'!$A$155:$Z$1048576,MATCH($A36,'Hoja de Trabajo para listado'!$A$155:$A$1048576,0),MATCH((CUADRO!H$4&amp;$E36),'Hoja de Trabajo para listado'!$A$151:$Z$151,0)),0)+IFERROR(INDEX('Hoja de Trabajo para listado'!$AB$155:$BA$1048576,MATCH($A36,'Hoja de Trabajo para listado'!$AB$155:$AB$1048576,0),MATCH((CUADRO!H$4&amp;$E36),'Hoja de Trabajo para listado'!$AB$151:$BA$151,0)),0)+IFERROR(INDEX('Hoja de Trabajo para listado'!$BC$155:$CB$1048576,MATCH($A36,'Hoja de Trabajo para listado'!$BC$155:$BC$1048576,0),MATCH((CUADRO!H$4&amp;$E36),'Hoja de Trabajo para listado'!$BC$151:$CB$151,0)),0)+IFERROR(INDEX('Hoja de Trabajo para listado'!$DE$153:$DG$274,MATCH($A36,'Hoja de Trabajo para listado'!$DE$153:$DE$1048576,0),MATCH((CUADRO!H$4&amp;$E36),'Hoja de Trabajo para listado'!$DE$151:$DG$151,0)),0)+IFERROR(INDEX('Hoja de Trabajo para listado'!$CD$155:$DC$1048576,MATCH($A36,'Hoja de Trabajo para listado'!$CD$155:$CD$1048576,0),MATCH((CUADRO!H$4&amp;$E36),'Hoja de Trabajo para listado'!$CD$151:$DC$151,0)),0)</f>
        <v>26786.100000000002</v>
      </c>
      <c r="I36" s="243">
        <f ca="1">+IFERROR(INDEX('Hoja de Trabajo para listado'!$A$155:$Z$1048576,MATCH($A36,'Hoja de Trabajo para listado'!$A$155:$A$1048576,0),MATCH((CUADRO!I$4&amp;$E36),'Hoja de Trabajo para listado'!$A$151:$Z$151,0)),0)+IFERROR(INDEX('Hoja de Trabajo para listado'!$AB$155:$BA$1048576,MATCH($A36,'Hoja de Trabajo para listado'!$AB$155:$AB$1048576,0),MATCH((CUADRO!I$4&amp;$E36),'Hoja de Trabajo para listado'!$AB$151:$BA$151,0)),0)+IFERROR(INDEX('Hoja de Trabajo para listado'!$BC$155:$CB$1048576,MATCH($A36,'Hoja de Trabajo para listado'!$BC$155:$BC$1048576,0),MATCH((CUADRO!I$4&amp;$E36),'Hoja de Trabajo para listado'!$BC$151:$CB$151,0)),0)+IFERROR(INDEX('Hoja de Trabajo para listado'!$DE$153:$DG$274,MATCH($A36,'Hoja de Trabajo para listado'!$DE$153:$DE$1048576,0),MATCH((CUADRO!I$4&amp;$E36),'Hoja de Trabajo para listado'!$DE$151:$DG$151,0)),0)+IFERROR(INDEX('Hoja de Trabajo para listado'!$CD$155:$DC$1048576,MATCH($A36,'Hoja de Trabajo para listado'!$CD$155:$CD$1048576,0),MATCH((CUADRO!I$4&amp;$E36),'Hoja de Trabajo para listado'!$CD$151:$DC$151,0)),0)</f>
        <v>36</v>
      </c>
      <c r="J36" s="243">
        <f ca="1">+IFERROR(INDEX('Hoja de Trabajo para listado'!$A$155:$Z$1048576,MATCH($A36,'Hoja de Trabajo para listado'!$A$155:$A$1048576,0),MATCH((CUADRO!J$4&amp;$E36),'Hoja de Trabajo para listado'!$A$151:$Z$151,0)),0)+IFERROR(INDEX('Hoja de Trabajo para listado'!$AB$155:$BA$1048576,MATCH($A36,'Hoja de Trabajo para listado'!$AB$155:$AB$1048576,0),MATCH((CUADRO!J$4&amp;$E36),'Hoja de Trabajo para listado'!$AB$151:$BA$151,0)),0)+IFERROR(INDEX('Hoja de Trabajo para listado'!$BC$155:$CB$1048576,MATCH($A36,'Hoja de Trabajo para listado'!$BC$155:$BC$1048576,0),MATCH((CUADRO!J$4&amp;$E36),'Hoja de Trabajo para listado'!$BC$151:$CB$151,0)),0)+IFERROR(INDEX('Hoja de Trabajo para listado'!$DE$153:$DG$274,MATCH($A36,'Hoja de Trabajo para listado'!$DE$153:$DE$1048576,0),MATCH((CUADRO!J$4&amp;$E36),'Hoja de Trabajo para listado'!$DE$151:$DG$151,0)),0)+IFERROR(INDEX('Hoja de Trabajo para listado'!$CD$155:$DC$1048576,MATCH($A36,'Hoja de Trabajo para listado'!$CD$155:$CD$1048576,0),MATCH((CUADRO!J$4&amp;$E36),'Hoja de Trabajo para listado'!$CD$151:$DC$151,0)),0)</f>
        <v>400236</v>
      </c>
      <c r="K36" s="243">
        <f ca="1">+IFERROR(INDEX('Hoja de Trabajo para listado'!$A$155:$Z$1048576,MATCH($A36,'Hoja de Trabajo para listado'!$A$155:$A$1048576,0),MATCH((CUADRO!K$4&amp;$E36),'Hoja de Trabajo para listado'!$A$151:$Z$151,0)),0)+IFERROR(INDEX('Hoja de Trabajo para listado'!$AB$155:$BA$1048576,MATCH($A36,'Hoja de Trabajo para listado'!$AB$155:$AB$1048576,0),MATCH((CUADRO!K$4&amp;$E36),'Hoja de Trabajo para listado'!$AB$151:$BA$151,0)),0)+IFERROR(INDEX('Hoja de Trabajo para listado'!$BC$155:$CB$1048576,MATCH($A36,'Hoja de Trabajo para listado'!$BC$155:$BC$1048576,0),MATCH((CUADRO!K$4&amp;$E36),'Hoja de Trabajo para listado'!$BC$151:$CB$151,0)),0)+IFERROR(INDEX('Hoja de Trabajo para listado'!$DE$153:$DG$274,MATCH($A36,'Hoja de Trabajo para listado'!$DE$153:$DE$1048576,0),MATCH((CUADRO!K$4&amp;$E36),'Hoja de Trabajo para listado'!$DE$151:$DG$151,0)),0)+IFERROR(INDEX('Hoja de Trabajo para listado'!$CD$155:$DC$1048576,MATCH($A36,'Hoja de Trabajo para listado'!$CD$155:$CD$1048576,0),MATCH((CUADRO!K$4&amp;$E36),'Hoja de Trabajo para listado'!$CD$151:$DC$151,0)),0)</f>
        <v>0</v>
      </c>
      <c r="L36" s="243">
        <f ca="1">+IFERROR(INDEX('Hoja de Trabajo para listado'!$A$155:$Z$1048576,MATCH($A36,'Hoja de Trabajo para listado'!$A$155:$A$1048576,0),MATCH((CUADRO!L$4&amp;$E36),'Hoja de Trabajo para listado'!$A$151:$Z$151,0)),0)+IFERROR(INDEX('Hoja de Trabajo para listado'!$AB$155:$BA$1048576,MATCH($A36,'Hoja de Trabajo para listado'!$AB$155:$AB$1048576,0),MATCH((CUADRO!L$4&amp;$E36),'Hoja de Trabajo para listado'!$AB$151:$BA$151,0)),0)+IFERROR(INDEX('Hoja de Trabajo para listado'!$BC$155:$CB$1048576,MATCH($A36,'Hoja de Trabajo para listado'!$BC$155:$BC$1048576,0),MATCH((CUADRO!L$4&amp;$E36),'Hoja de Trabajo para listado'!$BC$151:$CB$151,0)),0)+IFERROR(INDEX('Hoja de Trabajo para listado'!$DE$153:$DG$274,MATCH($A36,'Hoja de Trabajo para listado'!$DE$153:$DE$1048576,0),MATCH((CUADRO!L$4&amp;$E36),'Hoja de Trabajo para listado'!$DE$151:$DG$151,0)),0)+IFERROR(INDEX('Hoja de Trabajo para listado'!$CD$155:$DC$1048576,MATCH($A36,'Hoja de Trabajo para listado'!$CD$155:$CD$1048576,0),MATCH((CUADRO!L$4&amp;$E36),'Hoja de Trabajo para listado'!$CD$151:$DC$151,0)),0)</f>
        <v>0</v>
      </c>
      <c r="M36" s="243">
        <f ca="1">+IFERROR(INDEX('Hoja de Trabajo para listado'!$A$155:$Z$1048576,MATCH($A36,'Hoja de Trabajo para listado'!$A$155:$A$1048576,0),MATCH((CUADRO!M$4&amp;$E36),'Hoja de Trabajo para listado'!$A$151:$Z$151,0)),0)+IFERROR(INDEX('Hoja de Trabajo para listado'!$AB$155:$BA$1048576,MATCH($A36,'Hoja de Trabajo para listado'!$AB$155:$AB$1048576,0),MATCH((CUADRO!M$4&amp;$E36),'Hoja de Trabajo para listado'!$AB$151:$BA$151,0)),0)+IFERROR(INDEX('Hoja de Trabajo para listado'!$BC$155:$CB$1048576,MATCH($A36,'Hoja de Trabajo para listado'!$BC$155:$BC$1048576,0),MATCH((CUADRO!M$4&amp;$E36),'Hoja de Trabajo para listado'!$BC$151:$CB$151,0)),0)+IFERROR(INDEX('Hoja de Trabajo para listado'!$DE$153:$DG$274,MATCH($A36,'Hoja de Trabajo para listado'!$DE$153:$DE$1048576,0),MATCH((CUADRO!M$4&amp;$E36),'Hoja de Trabajo para listado'!$DE$151:$DG$151,0)),0)+IFERROR(INDEX('Hoja de Trabajo para listado'!$CD$155:$DC$1048576,MATCH($A36,'Hoja de Trabajo para listado'!$CD$155:$CD$1048576,0),MATCH((CUADRO!M$4&amp;$E36),'Hoja de Trabajo para listado'!$CD$151:$DC$151,0)),0)</f>
        <v>0</v>
      </c>
      <c r="N36" s="243">
        <f ca="1">+IFERROR(INDEX('Hoja de Trabajo para listado'!$A$155:$Z$1048576,MATCH($A36,'Hoja de Trabajo para listado'!$A$155:$A$1048576,0),MATCH((CUADRO!N$4&amp;$E36),'Hoja de Trabajo para listado'!$A$151:$Z$151,0)),0)+IFERROR(INDEX('Hoja de Trabajo para listado'!$AB$155:$BA$1048576,MATCH($A36,'Hoja de Trabajo para listado'!$AB$155:$AB$1048576,0),MATCH((CUADRO!N$4&amp;$E36),'Hoja de Trabajo para listado'!$AB$151:$BA$151,0)),0)+IFERROR(INDEX('Hoja de Trabajo para listado'!$BC$155:$CB$1048576,MATCH($A36,'Hoja de Trabajo para listado'!$BC$155:$BC$1048576,0),MATCH((CUADRO!N$4&amp;$E36),'Hoja de Trabajo para listado'!$BC$151:$CB$151,0)),0)+IFERROR(INDEX('Hoja de Trabajo para listado'!$DE$153:$DG$274,MATCH($A36,'Hoja de Trabajo para listado'!$DE$153:$DE$1048576,0),MATCH((CUADRO!N$4&amp;$E36),'Hoja de Trabajo para listado'!$DE$151:$DG$151,0)),0)+IFERROR(INDEX('Hoja de Trabajo para listado'!$CD$155:$DC$1048576,MATCH($A36,'Hoja de Trabajo para listado'!$CD$155:$CD$1048576,0),MATCH((CUADRO!N$4&amp;$E36),'Hoja de Trabajo para listado'!$CD$151:$DC$151,0)),0)</f>
        <v>0</v>
      </c>
      <c r="O36" s="243">
        <f ca="1">+IFERROR(INDEX('Hoja de Trabajo para listado'!$A$155:$Z$1048576,MATCH($A36,'Hoja de Trabajo para listado'!$A$155:$A$1048576,0),MATCH((CUADRO!O$4&amp;$E36),'Hoja de Trabajo para listado'!$A$151:$Z$151,0)),0)+IFERROR(INDEX('Hoja de Trabajo para listado'!$AB$155:$BA$1048576,MATCH($A36,'Hoja de Trabajo para listado'!$AB$155:$AB$1048576,0),MATCH((CUADRO!O$4&amp;$E36),'Hoja de Trabajo para listado'!$AB$151:$BA$151,0)),0)+IFERROR(INDEX('Hoja de Trabajo para listado'!$BC$155:$CB$1048576,MATCH($A36,'Hoja de Trabajo para listado'!$BC$155:$BC$1048576,0),MATCH((CUADRO!O$4&amp;$E36),'Hoja de Trabajo para listado'!$BC$151:$CB$151,0)),0)+IFERROR(INDEX('Hoja de Trabajo para listado'!$DE$153:$DG$274,MATCH($A36,'Hoja de Trabajo para listado'!$DE$153:$DE$1048576,0),MATCH((CUADRO!O$4&amp;$E36),'Hoja de Trabajo para listado'!$DE$151:$DG$151,0)),0)+IFERROR(INDEX('Hoja de Trabajo para listado'!$CD$155:$DC$1048576,MATCH($A36,'Hoja de Trabajo para listado'!$CD$155:$CD$1048576,0),MATCH((CUADRO!O$4&amp;$E36),'Hoja de Trabajo para listado'!$CD$151:$DC$151,0)),0)</f>
        <v>0</v>
      </c>
      <c r="P36" s="243">
        <f ca="1">+IFERROR(INDEX('Hoja de Trabajo para listado'!$A$155:$Z$1048576,MATCH($A36,'Hoja de Trabajo para listado'!$A$155:$A$1048576,0),MATCH((CUADRO!P$4&amp;$E36),'Hoja de Trabajo para listado'!$A$151:$Z$151,0)),0)+IFERROR(INDEX('Hoja de Trabajo para listado'!$AB$155:$BA$1048576,MATCH($A36,'Hoja de Trabajo para listado'!$AB$155:$AB$1048576,0),MATCH((CUADRO!P$4&amp;$E36),'Hoja de Trabajo para listado'!$AB$151:$BA$151,0)),0)+IFERROR(INDEX('Hoja de Trabajo para listado'!$BC$155:$CB$1048576,MATCH($A36,'Hoja de Trabajo para listado'!$BC$155:$BC$1048576,0),MATCH((CUADRO!P$4&amp;$E36),'Hoja de Trabajo para listado'!$BC$151:$CB$151,0)),0)+IFERROR(INDEX('Hoja de Trabajo para listado'!$DE$153:$DG$274,MATCH($A36,'Hoja de Trabajo para listado'!$DE$153:$DE$1048576,0),MATCH((CUADRO!P$4&amp;$E36),'Hoja de Trabajo para listado'!$DE$151:$DG$151,0)),0)+IFERROR(INDEX('Hoja de Trabajo para listado'!$CD$155:$DC$1048576,MATCH($A36,'Hoja de Trabajo para listado'!$CD$155:$CD$1048576,0),MATCH((CUADRO!P$4&amp;$E36),'Hoja de Trabajo para listado'!$CD$151:$DC$151,0)),0)</f>
        <v>0</v>
      </c>
      <c r="Q36" s="243">
        <f ca="1">+IFERROR(INDEX('Hoja de Trabajo para listado'!$A$155:$Z$1048576,MATCH($A36,'Hoja de Trabajo para listado'!$A$155:$A$1048576,0),MATCH((CUADRO!Q$4&amp;$E36),'Hoja de Trabajo para listado'!$A$151:$Z$151,0)),0)+IFERROR(INDEX('Hoja de Trabajo para listado'!$AB$155:$BA$1048576,MATCH($A36,'Hoja de Trabajo para listado'!$AB$155:$AB$1048576,0),MATCH((CUADRO!Q$4&amp;$E36),'Hoja de Trabajo para listado'!$AB$151:$BA$151,0)),0)+IFERROR(INDEX('Hoja de Trabajo para listado'!$BC$155:$CB$1048576,MATCH($A36,'Hoja de Trabajo para listado'!$BC$155:$BC$1048576,0),MATCH((CUADRO!Q$4&amp;$E36),'Hoja de Trabajo para listado'!$BC$151:$CB$151,0)),0)+IFERROR(INDEX('Hoja de Trabajo para listado'!$DE$153:$DG$274,MATCH($A36,'Hoja de Trabajo para listado'!$DE$153:$DE$1048576,0),MATCH((CUADRO!Q$4&amp;$E36),'Hoja de Trabajo para listado'!$DE$151:$DG$151,0)),0)+IFERROR(INDEX('Hoja de Trabajo para listado'!$CD$155:$DC$1048576,MATCH($A36,'Hoja de Trabajo para listado'!$CD$155:$CD$1048576,0),MATCH((CUADRO!Q$4&amp;$E36),'Hoja de Trabajo para listado'!$CD$151:$DC$151,0)),0)</f>
        <v>0</v>
      </c>
      <c r="R36" s="243">
        <f t="shared" ca="1" si="0"/>
        <v>427779.35</v>
      </c>
      <c r="S36" s="243">
        <f ca="1">+R35+R36</f>
        <v>427779.35</v>
      </c>
      <c r="T36" s="243">
        <f ca="1">+S36</f>
        <v>427779.35</v>
      </c>
      <c r="U36" s="242">
        <f t="shared" si="1"/>
        <v>2</v>
      </c>
    </row>
    <row r="37" spans="1:21" ht="15" customHeight="1">
      <c r="A37" s="354">
        <v>76</v>
      </c>
      <c r="B37" s="381">
        <f>+A37</f>
        <v>76</v>
      </c>
      <c r="C37" s="245" t="str">
        <f>+VLOOKUP(A37,bd_lista!$A$3:$C$592,3,FALSE)</f>
        <v>Ministerio de Minería y Metalurgia</v>
      </c>
      <c r="D37" s="383" t="str">
        <f>+C37</f>
        <v>Ministerio de Minería y Metalurgia</v>
      </c>
      <c r="E37" s="245" t="s">
        <v>683</v>
      </c>
      <c r="F37" s="241">
        <f ca="1">+IFERROR(INDEX('Hoja de Trabajo para listado'!$A$155:$Z$1048576,MATCH($A37,'Hoja de Trabajo para listado'!$A$155:$A$1048576,0),MATCH((CUADRO!F$4&amp;$E37),'Hoja de Trabajo para listado'!$A$151:$Z$151,0)),0)+IFERROR(INDEX('Hoja de Trabajo para listado'!$AB$155:$BA$1048576,MATCH($A37,'Hoja de Trabajo para listado'!$AB$155:$AB$1048576,0),MATCH((CUADRO!F$4&amp;$E37),'Hoja de Trabajo para listado'!$AB$151:$BA$151,0)),0)+IFERROR(INDEX('Hoja de Trabajo para listado'!$BC$155:$CB$1048576,MATCH($A37,'Hoja de Trabajo para listado'!$BC$155:$BC$1048576,0),MATCH((CUADRO!F$4&amp;$E37),'Hoja de Trabajo para listado'!$BC$151:$CB$151,0)),0)+IFERROR(INDEX('Hoja de Trabajo para listado'!$DE$153:$DG$274,MATCH($A37,'Hoja de Trabajo para listado'!$DE$153:$DE$1048576,0),MATCH((CUADRO!F$4&amp;$E37),'Hoja de Trabajo para listado'!$DE$151:$DG$151,0)),0)+IFERROR(INDEX('Hoja de Trabajo para listado'!$CD$155:$DC$1048576,MATCH($A37,'Hoja de Trabajo para listado'!$CD$155:$CD$1048576,0),MATCH((CUADRO!F$4&amp;$E37),'Hoja de Trabajo para listado'!$CD$151:$DC$151,0)),0)</f>
        <v>0</v>
      </c>
      <c r="G37" s="241">
        <f ca="1">+IFERROR(INDEX('Hoja de Trabajo para listado'!$A$155:$Z$1048576,MATCH($A37,'Hoja de Trabajo para listado'!$A$155:$A$1048576,0),MATCH((CUADRO!G$4&amp;$E37),'Hoja de Trabajo para listado'!$A$151:$Z$151,0)),0)+IFERROR(INDEX('Hoja de Trabajo para listado'!$AB$155:$BA$1048576,MATCH($A37,'Hoja de Trabajo para listado'!$AB$155:$AB$1048576,0),MATCH((CUADRO!G$4&amp;$E37),'Hoja de Trabajo para listado'!$AB$151:$BA$151,0)),0)+IFERROR(INDEX('Hoja de Trabajo para listado'!$BC$155:$CB$1048576,MATCH($A37,'Hoja de Trabajo para listado'!$BC$155:$BC$1048576,0),MATCH((CUADRO!G$4&amp;$E37),'Hoja de Trabajo para listado'!$BC$151:$CB$151,0)),0)+IFERROR(INDEX('Hoja de Trabajo para listado'!$DE$153:$DG$274,MATCH($A37,'Hoja de Trabajo para listado'!$DE$153:$DE$1048576,0),MATCH((CUADRO!G$4&amp;$E37),'Hoja de Trabajo para listado'!$DE$151:$DG$151,0)),0)+IFERROR(INDEX('Hoja de Trabajo para listado'!$CD$155:$DC$1048576,MATCH($A37,'Hoja de Trabajo para listado'!$CD$155:$CD$1048576,0),MATCH((CUADRO!G$4&amp;$E37),'Hoja de Trabajo para listado'!$CD$151:$DC$151,0)),0)</f>
        <v>0</v>
      </c>
      <c r="H37" s="241">
        <f ca="1">+IFERROR(INDEX('Hoja de Trabajo para listado'!$A$155:$Z$1048576,MATCH($A37,'Hoja de Trabajo para listado'!$A$155:$A$1048576,0),MATCH((CUADRO!H$4&amp;$E37),'Hoja de Trabajo para listado'!$A$151:$Z$151,0)),0)+IFERROR(INDEX('Hoja de Trabajo para listado'!$AB$155:$BA$1048576,MATCH($A37,'Hoja de Trabajo para listado'!$AB$155:$AB$1048576,0),MATCH((CUADRO!H$4&amp;$E37),'Hoja de Trabajo para listado'!$AB$151:$BA$151,0)),0)+IFERROR(INDEX('Hoja de Trabajo para listado'!$BC$155:$CB$1048576,MATCH($A37,'Hoja de Trabajo para listado'!$BC$155:$BC$1048576,0),MATCH((CUADRO!H$4&amp;$E37),'Hoja de Trabajo para listado'!$BC$151:$CB$151,0)),0)+IFERROR(INDEX('Hoja de Trabajo para listado'!$DE$153:$DG$274,MATCH($A37,'Hoja de Trabajo para listado'!$DE$153:$DE$1048576,0),MATCH((CUADRO!H$4&amp;$E37),'Hoja de Trabajo para listado'!$DE$151:$DG$151,0)),0)+IFERROR(INDEX('Hoja de Trabajo para listado'!$CD$155:$DC$1048576,MATCH($A37,'Hoja de Trabajo para listado'!$CD$155:$CD$1048576,0),MATCH((CUADRO!H$4&amp;$E37),'Hoja de Trabajo para listado'!$CD$151:$DC$151,0)),0)</f>
        <v>0</v>
      </c>
      <c r="I37" s="241">
        <f ca="1">+IFERROR(INDEX('Hoja de Trabajo para listado'!$A$155:$Z$1048576,MATCH($A37,'Hoja de Trabajo para listado'!$A$155:$A$1048576,0),MATCH((CUADRO!I$4&amp;$E37),'Hoja de Trabajo para listado'!$A$151:$Z$151,0)),0)+IFERROR(INDEX('Hoja de Trabajo para listado'!$AB$155:$BA$1048576,MATCH($A37,'Hoja de Trabajo para listado'!$AB$155:$AB$1048576,0),MATCH((CUADRO!I$4&amp;$E37),'Hoja de Trabajo para listado'!$AB$151:$BA$151,0)),0)+IFERROR(INDEX('Hoja de Trabajo para listado'!$BC$155:$CB$1048576,MATCH($A37,'Hoja de Trabajo para listado'!$BC$155:$BC$1048576,0),MATCH((CUADRO!I$4&amp;$E37),'Hoja de Trabajo para listado'!$BC$151:$CB$151,0)),0)+IFERROR(INDEX('Hoja de Trabajo para listado'!$DE$153:$DG$274,MATCH($A37,'Hoja de Trabajo para listado'!$DE$153:$DE$1048576,0),MATCH((CUADRO!I$4&amp;$E37),'Hoja de Trabajo para listado'!$DE$151:$DG$151,0)),0)+IFERROR(INDEX('Hoja de Trabajo para listado'!$CD$155:$DC$1048576,MATCH($A37,'Hoja de Trabajo para listado'!$CD$155:$CD$1048576,0),MATCH((CUADRO!I$4&amp;$E37),'Hoja de Trabajo para listado'!$CD$151:$DC$151,0)),0)</f>
        <v>0</v>
      </c>
      <c r="J37" s="241">
        <f ca="1">+IFERROR(INDEX('Hoja de Trabajo para listado'!$A$155:$Z$1048576,MATCH($A37,'Hoja de Trabajo para listado'!$A$155:$A$1048576,0),MATCH((CUADRO!J$4&amp;$E37),'Hoja de Trabajo para listado'!$A$151:$Z$151,0)),0)+IFERROR(INDEX('Hoja de Trabajo para listado'!$AB$155:$BA$1048576,MATCH($A37,'Hoja de Trabajo para listado'!$AB$155:$AB$1048576,0),MATCH((CUADRO!J$4&amp;$E37),'Hoja de Trabajo para listado'!$AB$151:$BA$151,0)),0)+IFERROR(INDEX('Hoja de Trabajo para listado'!$BC$155:$CB$1048576,MATCH($A37,'Hoja de Trabajo para listado'!$BC$155:$BC$1048576,0),MATCH((CUADRO!J$4&amp;$E37),'Hoja de Trabajo para listado'!$BC$151:$CB$151,0)),0)+IFERROR(INDEX('Hoja de Trabajo para listado'!$DE$153:$DG$274,MATCH($A37,'Hoja de Trabajo para listado'!$DE$153:$DE$1048576,0),MATCH((CUADRO!J$4&amp;$E37),'Hoja de Trabajo para listado'!$DE$151:$DG$151,0)),0)+IFERROR(INDEX('Hoja de Trabajo para listado'!$CD$155:$DC$1048576,MATCH($A37,'Hoja de Trabajo para listado'!$CD$155:$CD$1048576,0),MATCH((CUADRO!J$4&amp;$E37),'Hoja de Trabajo para listado'!$CD$151:$DC$151,0)),0)</f>
        <v>0</v>
      </c>
      <c r="K37" s="241">
        <f ca="1">+IFERROR(INDEX('Hoja de Trabajo para listado'!$A$155:$Z$1048576,MATCH($A37,'Hoja de Trabajo para listado'!$A$155:$A$1048576,0),MATCH((CUADRO!K$4&amp;$E37),'Hoja de Trabajo para listado'!$A$151:$Z$151,0)),0)+IFERROR(INDEX('Hoja de Trabajo para listado'!$AB$155:$BA$1048576,MATCH($A37,'Hoja de Trabajo para listado'!$AB$155:$AB$1048576,0),MATCH((CUADRO!K$4&amp;$E37),'Hoja de Trabajo para listado'!$AB$151:$BA$151,0)),0)+IFERROR(INDEX('Hoja de Trabajo para listado'!$BC$155:$CB$1048576,MATCH($A37,'Hoja de Trabajo para listado'!$BC$155:$BC$1048576,0),MATCH((CUADRO!K$4&amp;$E37),'Hoja de Trabajo para listado'!$BC$151:$CB$151,0)),0)+IFERROR(INDEX('Hoja de Trabajo para listado'!$DE$153:$DG$274,MATCH($A37,'Hoja de Trabajo para listado'!$DE$153:$DE$1048576,0),MATCH((CUADRO!K$4&amp;$E37),'Hoja de Trabajo para listado'!$DE$151:$DG$151,0)),0)+IFERROR(INDEX('Hoja de Trabajo para listado'!$CD$155:$DC$1048576,MATCH($A37,'Hoja de Trabajo para listado'!$CD$155:$CD$1048576,0),MATCH((CUADRO!K$4&amp;$E37),'Hoja de Trabajo para listado'!$CD$151:$DC$151,0)),0)</f>
        <v>0</v>
      </c>
      <c r="L37" s="241">
        <f ca="1">+IFERROR(INDEX('Hoja de Trabajo para listado'!$A$155:$Z$1048576,MATCH($A37,'Hoja de Trabajo para listado'!$A$155:$A$1048576,0),MATCH((CUADRO!L$4&amp;$E37),'Hoja de Trabajo para listado'!$A$151:$Z$151,0)),0)+IFERROR(INDEX('Hoja de Trabajo para listado'!$AB$155:$BA$1048576,MATCH($A37,'Hoja de Trabajo para listado'!$AB$155:$AB$1048576,0),MATCH((CUADRO!L$4&amp;$E37),'Hoja de Trabajo para listado'!$AB$151:$BA$151,0)),0)+IFERROR(INDEX('Hoja de Trabajo para listado'!$BC$155:$CB$1048576,MATCH($A37,'Hoja de Trabajo para listado'!$BC$155:$BC$1048576,0),MATCH((CUADRO!L$4&amp;$E37),'Hoja de Trabajo para listado'!$BC$151:$CB$151,0)),0)+IFERROR(INDEX('Hoja de Trabajo para listado'!$DE$153:$DG$274,MATCH($A37,'Hoja de Trabajo para listado'!$DE$153:$DE$1048576,0),MATCH((CUADRO!L$4&amp;$E37),'Hoja de Trabajo para listado'!$DE$151:$DG$151,0)),0)+IFERROR(INDEX('Hoja de Trabajo para listado'!$CD$155:$DC$1048576,MATCH($A37,'Hoja de Trabajo para listado'!$CD$155:$CD$1048576,0),MATCH((CUADRO!L$4&amp;$E37),'Hoja de Trabajo para listado'!$CD$151:$DC$151,0)),0)</f>
        <v>0</v>
      </c>
      <c r="M37" s="241">
        <f ca="1">+IFERROR(INDEX('Hoja de Trabajo para listado'!$A$155:$Z$1048576,MATCH($A37,'Hoja de Trabajo para listado'!$A$155:$A$1048576,0),MATCH((CUADRO!M$4&amp;$E37),'Hoja de Trabajo para listado'!$A$151:$Z$151,0)),0)+IFERROR(INDEX('Hoja de Trabajo para listado'!$AB$155:$BA$1048576,MATCH($A37,'Hoja de Trabajo para listado'!$AB$155:$AB$1048576,0),MATCH((CUADRO!M$4&amp;$E37),'Hoja de Trabajo para listado'!$AB$151:$BA$151,0)),0)+IFERROR(INDEX('Hoja de Trabajo para listado'!$BC$155:$CB$1048576,MATCH($A37,'Hoja de Trabajo para listado'!$BC$155:$BC$1048576,0),MATCH((CUADRO!M$4&amp;$E37),'Hoja de Trabajo para listado'!$BC$151:$CB$151,0)),0)+IFERROR(INDEX('Hoja de Trabajo para listado'!$DE$153:$DG$274,MATCH($A37,'Hoja de Trabajo para listado'!$DE$153:$DE$1048576,0),MATCH((CUADRO!M$4&amp;$E37),'Hoja de Trabajo para listado'!$DE$151:$DG$151,0)),0)+IFERROR(INDEX('Hoja de Trabajo para listado'!$CD$155:$DC$1048576,MATCH($A37,'Hoja de Trabajo para listado'!$CD$155:$CD$1048576,0),MATCH((CUADRO!M$4&amp;$E37),'Hoja de Trabajo para listado'!$CD$151:$DC$151,0)),0)</f>
        <v>0</v>
      </c>
      <c r="N37" s="241">
        <f ca="1">+IFERROR(INDEX('Hoja de Trabajo para listado'!$A$155:$Z$1048576,MATCH($A37,'Hoja de Trabajo para listado'!$A$155:$A$1048576,0),MATCH((CUADRO!N$4&amp;$E37),'Hoja de Trabajo para listado'!$A$151:$Z$151,0)),0)+IFERROR(INDEX('Hoja de Trabajo para listado'!$AB$155:$BA$1048576,MATCH($A37,'Hoja de Trabajo para listado'!$AB$155:$AB$1048576,0),MATCH((CUADRO!N$4&amp;$E37),'Hoja de Trabajo para listado'!$AB$151:$BA$151,0)),0)+IFERROR(INDEX('Hoja de Trabajo para listado'!$BC$155:$CB$1048576,MATCH($A37,'Hoja de Trabajo para listado'!$BC$155:$BC$1048576,0),MATCH((CUADRO!N$4&amp;$E37),'Hoja de Trabajo para listado'!$BC$151:$CB$151,0)),0)+IFERROR(INDEX('Hoja de Trabajo para listado'!$DE$153:$DG$274,MATCH($A37,'Hoja de Trabajo para listado'!$DE$153:$DE$1048576,0),MATCH((CUADRO!N$4&amp;$E37),'Hoja de Trabajo para listado'!$DE$151:$DG$151,0)),0)+IFERROR(INDEX('Hoja de Trabajo para listado'!$CD$155:$DC$1048576,MATCH($A37,'Hoja de Trabajo para listado'!$CD$155:$CD$1048576,0),MATCH((CUADRO!N$4&amp;$E37),'Hoja de Trabajo para listado'!$CD$151:$DC$151,0)),0)</f>
        <v>0</v>
      </c>
      <c r="O37" s="241">
        <f ca="1">+IFERROR(INDEX('Hoja de Trabajo para listado'!$A$155:$Z$1048576,MATCH($A37,'Hoja de Trabajo para listado'!$A$155:$A$1048576,0),MATCH((CUADRO!O$4&amp;$E37),'Hoja de Trabajo para listado'!$A$151:$Z$151,0)),0)+IFERROR(INDEX('Hoja de Trabajo para listado'!$AB$155:$BA$1048576,MATCH($A37,'Hoja de Trabajo para listado'!$AB$155:$AB$1048576,0),MATCH((CUADRO!O$4&amp;$E37),'Hoja de Trabajo para listado'!$AB$151:$BA$151,0)),0)+IFERROR(INDEX('Hoja de Trabajo para listado'!$BC$155:$CB$1048576,MATCH($A37,'Hoja de Trabajo para listado'!$BC$155:$BC$1048576,0),MATCH((CUADRO!O$4&amp;$E37),'Hoja de Trabajo para listado'!$BC$151:$CB$151,0)),0)+IFERROR(INDEX('Hoja de Trabajo para listado'!$DE$153:$DG$274,MATCH($A37,'Hoja de Trabajo para listado'!$DE$153:$DE$1048576,0),MATCH((CUADRO!O$4&amp;$E37),'Hoja de Trabajo para listado'!$DE$151:$DG$151,0)),0)+IFERROR(INDEX('Hoja de Trabajo para listado'!$CD$155:$DC$1048576,MATCH($A37,'Hoja de Trabajo para listado'!$CD$155:$CD$1048576,0),MATCH((CUADRO!O$4&amp;$E37),'Hoja de Trabajo para listado'!$CD$151:$DC$151,0)),0)</f>
        <v>0</v>
      </c>
      <c r="P37" s="241">
        <f ca="1">+IFERROR(INDEX('Hoja de Trabajo para listado'!$A$155:$Z$1048576,MATCH($A37,'Hoja de Trabajo para listado'!$A$155:$A$1048576,0),MATCH((CUADRO!P$4&amp;$E37),'Hoja de Trabajo para listado'!$A$151:$Z$151,0)),0)+IFERROR(INDEX('Hoja de Trabajo para listado'!$AB$155:$BA$1048576,MATCH($A37,'Hoja de Trabajo para listado'!$AB$155:$AB$1048576,0),MATCH((CUADRO!P$4&amp;$E37),'Hoja de Trabajo para listado'!$AB$151:$BA$151,0)),0)+IFERROR(INDEX('Hoja de Trabajo para listado'!$BC$155:$CB$1048576,MATCH($A37,'Hoja de Trabajo para listado'!$BC$155:$BC$1048576,0),MATCH((CUADRO!P$4&amp;$E37),'Hoja de Trabajo para listado'!$BC$151:$CB$151,0)),0)+IFERROR(INDEX('Hoja de Trabajo para listado'!$DE$153:$DG$274,MATCH($A37,'Hoja de Trabajo para listado'!$DE$153:$DE$1048576,0),MATCH((CUADRO!P$4&amp;$E37),'Hoja de Trabajo para listado'!$DE$151:$DG$151,0)),0)+IFERROR(INDEX('Hoja de Trabajo para listado'!$CD$155:$DC$1048576,MATCH($A37,'Hoja de Trabajo para listado'!$CD$155:$CD$1048576,0),MATCH((CUADRO!P$4&amp;$E37),'Hoja de Trabajo para listado'!$CD$151:$DC$151,0)),0)</f>
        <v>0</v>
      </c>
      <c r="Q37" s="241">
        <f ca="1">+IFERROR(INDEX('Hoja de Trabajo para listado'!$A$155:$Z$1048576,MATCH($A37,'Hoja de Trabajo para listado'!$A$155:$A$1048576,0),MATCH((CUADRO!Q$4&amp;$E37),'Hoja de Trabajo para listado'!$A$151:$Z$151,0)),0)+IFERROR(INDEX('Hoja de Trabajo para listado'!$AB$155:$BA$1048576,MATCH($A37,'Hoja de Trabajo para listado'!$AB$155:$AB$1048576,0),MATCH((CUADRO!Q$4&amp;$E37),'Hoja de Trabajo para listado'!$AB$151:$BA$151,0)),0)+IFERROR(INDEX('Hoja de Trabajo para listado'!$BC$155:$CB$1048576,MATCH($A37,'Hoja de Trabajo para listado'!$BC$155:$BC$1048576,0),MATCH((CUADRO!Q$4&amp;$E37),'Hoja de Trabajo para listado'!$BC$151:$CB$151,0)),0)+IFERROR(INDEX('Hoja de Trabajo para listado'!$DE$153:$DG$274,MATCH($A37,'Hoja de Trabajo para listado'!$DE$153:$DE$1048576,0),MATCH((CUADRO!Q$4&amp;$E37),'Hoja de Trabajo para listado'!$DE$151:$DG$151,0)),0)+IFERROR(INDEX('Hoja de Trabajo para listado'!$CD$155:$DC$1048576,MATCH($A37,'Hoja de Trabajo para listado'!$CD$155:$CD$1048576,0),MATCH((CUADRO!Q$4&amp;$E37),'Hoja de Trabajo para listado'!$CD$151:$DC$151,0)),0)</f>
        <v>0</v>
      </c>
      <c r="R37" s="241">
        <f t="shared" ca="1" si="0"/>
        <v>0</v>
      </c>
      <c r="S37" s="241"/>
      <c r="T37" s="241">
        <f ca="1">+T38</f>
        <v>7226251.2199999997</v>
      </c>
      <c r="U37" s="240">
        <f t="shared" si="1"/>
        <v>1</v>
      </c>
    </row>
    <row r="38" spans="1:21" ht="15" customHeight="1">
      <c r="A38" s="353">
        <v>76</v>
      </c>
      <c r="B38" s="382"/>
      <c r="C38" s="305" t="str">
        <f>+VLOOKUP(A38,bd_lista!$A$3:$C$592,3,FALSE)</f>
        <v>Ministerio de Minería y Metalurgia</v>
      </c>
      <c r="D38" s="384"/>
      <c r="E38" s="305" t="s">
        <v>684</v>
      </c>
      <c r="F38" s="243">
        <f ca="1">+IFERROR(INDEX('Hoja de Trabajo para listado'!$A$155:$Z$1048576,MATCH($A38,'Hoja de Trabajo para listado'!$A$155:$A$1048576,0),MATCH((CUADRO!F$4&amp;$E38),'Hoja de Trabajo para listado'!$A$151:$Z$151,0)),0)+IFERROR(INDEX('Hoja de Trabajo para listado'!$AB$155:$BA$1048576,MATCH($A38,'Hoja de Trabajo para listado'!$AB$155:$AB$1048576,0),MATCH((CUADRO!F$4&amp;$E38),'Hoja de Trabajo para listado'!$AB$151:$BA$151,0)),0)+IFERROR(INDEX('Hoja de Trabajo para listado'!$BC$155:$CB$1048576,MATCH($A38,'Hoja de Trabajo para listado'!$BC$155:$BC$1048576,0),MATCH((CUADRO!F$4&amp;$E38),'Hoja de Trabajo para listado'!$BC$151:$CB$151,0)),0)+IFERROR(INDEX('Hoja de Trabajo para listado'!$DE$153:$DG$274,MATCH($A38,'Hoja de Trabajo para listado'!$DE$153:$DE$1048576,0),MATCH((CUADRO!F$4&amp;$E38),'Hoja de Trabajo para listado'!$DE$151:$DG$151,0)),0)+IFERROR(INDEX('Hoja de Trabajo para listado'!$CD$155:$DC$1048576,MATCH($A38,'Hoja de Trabajo para listado'!$CD$155:$CD$1048576,0),MATCH((CUADRO!F$4&amp;$E38),'Hoja de Trabajo para listado'!$CD$151:$DC$151,0)),0)</f>
        <v>1800000</v>
      </c>
      <c r="G38" s="243">
        <f ca="1">+IFERROR(INDEX('Hoja de Trabajo para listado'!$A$155:$Z$1048576,MATCH($A38,'Hoja de Trabajo para listado'!$A$155:$A$1048576,0),MATCH((CUADRO!G$4&amp;$E38),'Hoja de Trabajo para listado'!$A$151:$Z$151,0)),0)+IFERROR(INDEX('Hoja de Trabajo para listado'!$AB$155:$BA$1048576,MATCH($A38,'Hoja de Trabajo para listado'!$AB$155:$AB$1048576,0),MATCH((CUADRO!G$4&amp;$E38),'Hoja de Trabajo para listado'!$AB$151:$BA$151,0)),0)+IFERROR(INDEX('Hoja de Trabajo para listado'!$BC$155:$CB$1048576,MATCH($A38,'Hoja de Trabajo para listado'!$BC$155:$BC$1048576,0),MATCH((CUADRO!G$4&amp;$E38),'Hoja de Trabajo para listado'!$BC$151:$CB$151,0)),0)+IFERROR(INDEX('Hoja de Trabajo para listado'!$DE$153:$DG$274,MATCH($A38,'Hoja de Trabajo para listado'!$DE$153:$DE$1048576,0),MATCH((CUADRO!G$4&amp;$E38),'Hoja de Trabajo para listado'!$DE$151:$DG$151,0)),0)+IFERROR(INDEX('Hoja de Trabajo para listado'!$CD$155:$DC$1048576,MATCH($A38,'Hoja de Trabajo para listado'!$CD$155:$CD$1048576,0),MATCH((CUADRO!G$4&amp;$E38),'Hoja de Trabajo para listado'!$CD$151:$DC$151,0)),0)</f>
        <v>1820420.22</v>
      </c>
      <c r="H38" s="243">
        <f ca="1">+IFERROR(INDEX('Hoja de Trabajo para listado'!$A$155:$Z$1048576,MATCH($A38,'Hoja de Trabajo para listado'!$A$155:$A$1048576,0),MATCH((CUADRO!H$4&amp;$E38),'Hoja de Trabajo para listado'!$A$151:$Z$151,0)),0)+IFERROR(INDEX('Hoja de Trabajo para listado'!$AB$155:$BA$1048576,MATCH($A38,'Hoja de Trabajo para listado'!$AB$155:$AB$1048576,0),MATCH((CUADRO!H$4&amp;$E38),'Hoja de Trabajo para listado'!$AB$151:$BA$151,0)),0)+IFERROR(INDEX('Hoja de Trabajo para listado'!$BC$155:$CB$1048576,MATCH($A38,'Hoja de Trabajo para listado'!$BC$155:$BC$1048576,0),MATCH((CUADRO!H$4&amp;$E38),'Hoja de Trabajo para listado'!$BC$151:$CB$151,0)),0)+IFERROR(INDEX('Hoja de Trabajo para listado'!$DE$153:$DG$274,MATCH($A38,'Hoja de Trabajo para listado'!$DE$153:$DE$1048576,0),MATCH((CUADRO!H$4&amp;$E38),'Hoja de Trabajo para listado'!$DE$151:$DG$151,0)),0)+IFERROR(INDEX('Hoja de Trabajo para listado'!$CD$155:$DC$1048576,MATCH($A38,'Hoja de Trabajo para listado'!$CD$155:$CD$1048576,0),MATCH((CUADRO!H$4&amp;$E38),'Hoja de Trabajo para listado'!$CD$151:$DC$151,0)),0)</f>
        <v>1805831</v>
      </c>
      <c r="I38" s="243">
        <f ca="1">+IFERROR(INDEX('Hoja de Trabajo para listado'!$A$155:$Z$1048576,MATCH($A38,'Hoja de Trabajo para listado'!$A$155:$A$1048576,0),MATCH((CUADRO!I$4&amp;$E38),'Hoja de Trabajo para listado'!$A$151:$Z$151,0)),0)+IFERROR(INDEX('Hoja de Trabajo para listado'!$AB$155:$BA$1048576,MATCH($A38,'Hoja de Trabajo para listado'!$AB$155:$AB$1048576,0),MATCH((CUADRO!I$4&amp;$E38),'Hoja de Trabajo para listado'!$AB$151:$BA$151,0)),0)+IFERROR(INDEX('Hoja de Trabajo para listado'!$BC$155:$CB$1048576,MATCH($A38,'Hoja de Trabajo para listado'!$BC$155:$BC$1048576,0),MATCH((CUADRO!I$4&amp;$E38),'Hoja de Trabajo para listado'!$BC$151:$CB$151,0)),0)+IFERROR(INDEX('Hoja de Trabajo para listado'!$DE$153:$DG$274,MATCH($A38,'Hoja de Trabajo para listado'!$DE$153:$DE$1048576,0),MATCH((CUADRO!I$4&amp;$E38),'Hoja de Trabajo para listado'!$DE$151:$DG$151,0)),0)+IFERROR(INDEX('Hoja de Trabajo para listado'!$CD$155:$DC$1048576,MATCH($A38,'Hoja de Trabajo para listado'!$CD$155:$CD$1048576,0),MATCH((CUADRO!I$4&amp;$E38),'Hoja de Trabajo para listado'!$CD$151:$DC$151,0)),0)</f>
        <v>1800000</v>
      </c>
      <c r="J38" s="243">
        <f ca="1">+IFERROR(INDEX('Hoja de Trabajo para listado'!$A$155:$Z$1048576,MATCH($A38,'Hoja de Trabajo para listado'!$A$155:$A$1048576,0),MATCH((CUADRO!J$4&amp;$E38),'Hoja de Trabajo para listado'!$A$151:$Z$151,0)),0)+IFERROR(INDEX('Hoja de Trabajo para listado'!$AB$155:$BA$1048576,MATCH($A38,'Hoja de Trabajo para listado'!$AB$155:$AB$1048576,0),MATCH((CUADRO!J$4&amp;$E38),'Hoja de Trabajo para listado'!$AB$151:$BA$151,0)),0)+IFERROR(INDEX('Hoja de Trabajo para listado'!$BC$155:$CB$1048576,MATCH($A38,'Hoja de Trabajo para listado'!$BC$155:$BC$1048576,0),MATCH((CUADRO!J$4&amp;$E38),'Hoja de Trabajo para listado'!$BC$151:$CB$151,0)),0)+IFERROR(INDEX('Hoja de Trabajo para listado'!$DE$153:$DG$274,MATCH($A38,'Hoja de Trabajo para listado'!$DE$153:$DE$1048576,0),MATCH((CUADRO!J$4&amp;$E38),'Hoja de Trabajo para listado'!$DE$151:$DG$151,0)),0)+IFERROR(INDEX('Hoja de Trabajo para listado'!$CD$155:$DC$1048576,MATCH($A38,'Hoja de Trabajo para listado'!$CD$155:$CD$1048576,0),MATCH((CUADRO!J$4&amp;$E38),'Hoja de Trabajo para listado'!$CD$151:$DC$151,0)),0)</f>
        <v>0</v>
      </c>
      <c r="K38" s="243">
        <f ca="1">+IFERROR(INDEX('Hoja de Trabajo para listado'!$A$155:$Z$1048576,MATCH($A38,'Hoja de Trabajo para listado'!$A$155:$A$1048576,0),MATCH((CUADRO!K$4&amp;$E38),'Hoja de Trabajo para listado'!$A$151:$Z$151,0)),0)+IFERROR(INDEX('Hoja de Trabajo para listado'!$AB$155:$BA$1048576,MATCH($A38,'Hoja de Trabajo para listado'!$AB$155:$AB$1048576,0),MATCH((CUADRO!K$4&amp;$E38),'Hoja de Trabajo para listado'!$AB$151:$BA$151,0)),0)+IFERROR(INDEX('Hoja de Trabajo para listado'!$BC$155:$CB$1048576,MATCH($A38,'Hoja de Trabajo para listado'!$BC$155:$BC$1048576,0),MATCH((CUADRO!K$4&amp;$E38),'Hoja de Trabajo para listado'!$BC$151:$CB$151,0)),0)+IFERROR(INDEX('Hoja de Trabajo para listado'!$DE$153:$DG$274,MATCH($A38,'Hoja de Trabajo para listado'!$DE$153:$DE$1048576,0),MATCH((CUADRO!K$4&amp;$E38),'Hoja de Trabajo para listado'!$DE$151:$DG$151,0)),0)+IFERROR(INDEX('Hoja de Trabajo para listado'!$CD$155:$DC$1048576,MATCH($A38,'Hoja de Trabajo para listado'!$CD$155:$CD$1048576,0),MATCH((CUADRO!K$4&amp;$E38),'Hoja de Trabajo para listado'!$CD$151:$DC$151,0)),0)</f>
        <v>0</v>
      </c>
      <c r="L38" s="243">
        <f ca="1">+IFERROR(INDEX('Hoja de Trabajo para listado'!$A$155:$Z$1048576,MATCH($A38,'Hoja de Trabajo para listado'!$A$155:$A$1048576,0),MATCH((CUADRO!L$4&amp;$E38),'Hoja de Trabajo para listado'!$A$151:$Z$151,0)),0)+IFERROR(INDEX('Hoja de Trabajo para listado'!$AB$155:$BA$1048576,MATCH($A38,'Hoja de Trabajo para listado'!$AB$155:$AB$1048576,0),MATCH((CUADRO!L$4&amp;$E38),'Hoja de Trabajo para listado'!$AB$151:$BA$151,0)),0)+IFERROR(INDEX('Hoja de Trabajo para listado'!$BC$155:$CB$1048576,MATCH($A38,'Hoja de Trabajo para listado'!$BC$155:$BC$1048576,0),MATCH((CUADRO!L$4&amp;$E38),'Hoja de Trabajo para listado'!$BC$151:$CB$151,0)),0)+IFERROR(INDEX('Hoja de Trabajo para listado'!$DE$153:$DG$274,MATCH($A38,'Hoja de Trabajo para listado'!$DE$153:$DE$1048576,0),MATCH((CUADRO!L$4&amp;$E38),'Hoja de Trabajo para listado'!$DE$151:$DG$151,0)),0)+IFERROR(INDEX('Hoja de Trabajo para listado'!$CD$155:$DC$1048576,MATCH($A38,'Hoja de Trabajo para listado'!$CD$155:$CD$1048576,0),MATCH((CUADRO!L$4&amp;$E38),'Hoja de Trabajo para listado'!$CD$151:$DC$151,0)),0)</f>
        <v>0</v>
      </c>
      <c r="M38" s="243">
        <f ca="1">+IFERROR(INDEX('Hoja de Trabajo para listado'!$A$155:$Z$1048576,MATCH($A38,'Hoja de Trabajo para listado'!$A$155:$A$1048576,0),MATCH((CUADRO!M$4&amp;$E38),'Hoja de Trabajo para listado'!$A$151:$Z$151,0)),0)+IFERROR(INDEX('Hoja de Trabajo para listado'!$AB$155:$BA$1048576,MATCH($A38,'Hoja de Trabajo para listado'!$AB$155:$AB$1048576,0),MATCH((CUADRO!M$4&amp;$E38),'Hoja de Trabajo para listado'!$AB$151:$BA$151,0)),0)+IFERROR(INDEX('Hoja de Trabajo para listado'!$BC$155:$CB$1048576,MATCH($A38,'Hoja de Trabajo para listado'!$BC$155:$BC$1048576,0),MATCH((CUADRO!M$4&amp;$E38),'Hoja de Trabajo para listado'!$BC$151:$CB$151,0)),0)+IFERROR(INDEX('Hoja de Trabajo para listado'!$DE$153:$DG$274,MATCH($A38,'Hoja de Trabajo para listado'!$DE$153:$DE$1048576,0),MATCH((CUADRO!M$4&amp;$E38),'Hoja de Trabajo para listado'!$DE$151:$DG$151,0)),0)+IFERROR(INDEX('Hoja de Trabajo para listado'!$CD$155:$DC$1048576,MATCH($A38,'Hoja de Trabajo para listado'!$CD$155:$CD$1048576,0),MATCH((CUADRO!M$4&amp;$E38),'Hoja de Trabajo para listado'!$CD$151:$DC$151,0)),0)</f>
        <v>0</v>
      </c>
      <c r="N38" s="243">
        <f ca="1">+IFERROR(INDEX('Hoja de Trabajo para listado'!$A$155:$Z$1048576,MATCH($A38,'Hoja de Trabajo para listado'!$A$155:$A$1048576,0),MATCH((CUADRO!N$4&amp;$E38),'Hoja de Trabajo para listado'!$A$151:$Z$151,0)),0)+IFERROR(INDEX('Hoja de Trabajo para listado'!$AB$155:$BA$1048576,MATCH($A38,'Hoja de Trabajo para listado'!$AB$155:$AB$1048576,0),MATCH((CUADRO!N$4&amp;$E38),'Hoja de Trabajo para listado'!$AB$151:$BA$151,0)),0)+IFERROR(INDEX('Hoja de Trabajo para listado'!$BC$155:$CB$1048576,MATCH($A38,'Hoja de Trabajo para listado'!$BC$155:$BC$1048576,0),MATCH((CUADRO!N$4&amp;$E38),'Hoja de Trabajo para listado'!$BC$151:$CB$151,0)),0)+IFERROR(INDEX('Hoja de Trabajo para listado'!$DE$153:$DG$274,MATCH($A38,'Hoja de Trabajo para listado'!$DE$153:$DE$1048576,0),MATCH((CUADRO!N$4&amp;$E38),'Hoja de Trabajo para listado'!$DE$151:$DG$151,0)),0)+IFERROR(INDEX('Hoja de Trabajo para listado'!$CD$155:$DC$1048576,MATCH($A38,'Hoja de Trabajo para listado'!$CD$155:$CD$1048576,0),MATCH((CUADRO!N$4&amp;$E38),'Hoja de Trabajo para listado'!$CD$151:$DC$151,0)),0)</f>
        <v>0</v>
      </c>
      <c r="O38" s="243">
        <f ca="1">+IFERROR(INDEX('Hoja de Trabajo para listado'!$A$155:$Z$1048576,MATCH($A38,'Hoja de Trabajo para listado'!$A$155:$A$1048576,0),MATCH((CUADRO!O$4&amp;$E38),'Hoja de Trabajo para listado'!$A$151:$Z$151,0)),0)+IFERROR(INDEX('Hoja de Trabajo para listado'!$AB$155:$BA$1048576,MATCH($A38,'Hoja de Trabajo para listado'!$AB$155:$AB$1048576,0),MATCH((CUADRO!O$4&amp;$E38),'Hoja de Trabajo para listado'!$AB$151:$BA$151,0)),0)+IFERROR(INDEX('Hoja de Trabajo para listado'!$BC$155:$CB$1048576,MATCH($A38,'Hoja de Trabajo para listado'!$BC$155:$BC$1048576,0),MATCH((CUADRO!O$4&amp;$E38),'Hoja de Trabajo para listado'!$BC$151:$CB$151,0)),0)+IFERROR(INDEX('Hoja de Trabajo para listado'!$DE$153:$DG$274,MATCH($A38,'Hoja de Trabajo para listado'!$DE$153:$DE$1048576,0),MATCH((CUADRO!O$4&amp;$E38),'Hoja de Trabajo para listado'!$DE$151:$DG$151,0)),0)+IFERROR(INDEX('Hoja de Trabajo para listado'!$CD$155:$DC$1048576,MATCH($A38,'Hoja de Trabajo para listado'!$CD$155:$CD$1048576,0),MATCH((CUADRO!O$4&amp;$E38),'Hoja de Trabajo para listado'!$CD$151:$DC$151,0)),0)</f>
        <v>0</v>
      </c>
      <c r="P38" s="243">
        <f ca="1">+IFERROR(INDEX('Hoja de Trabajo para listado'!$A$155:$Z$1048576,MATCH($A38,'Hoja de Trabajo para listado'!$A$155:$A$1048576,0),MATCH((CUADRO!P$4&amp;$E38),'Hoja de Trabajo para listado'!$A$151:$Z$151,0)),0)+IFERROR(INDEX('Hoja de Trabajo para listado'!$AB$155:$BA$1048576,MATCH($A38,'Hoja de Trabajo para listado'!$AB$155:$AB$1048576,0),MATCH((CUADRO!P$4&amp;$E38),'Hoja de Trabajo para listado'!$AB$151:$BA$151,0)),0)+IFERROR(INDEX('Hoja de Trabajo para listado'!$BC$155:$CB$1048576,MATCH($A38,'Hoja de Trabajo para listado'!$BC$155:$BC$1048576,0),MATCH((CUADRO!P$4&amp;$E38),'Hoja de Trabajo para listado'!$BC$151:$CB$151,0)),0)+IFERROR(INDEX('Hoja de Trabajo para listado'!$DE$153:$DG$274,MATCH($A38,'Hoja de Trabajo para listado'!$DE$153:$DE$1048576,0),MATCH((CUADRO!P$4&amp;$E38),'Hoja de Trabajo para listado'!$DE$151:$DG$151,0)),0)+IFERROR(INDEX('Hoja de Trabajo para listado'!$CD$155:$DC$1048576,MATCH($A38,'Hoja de Trabajo para listado'!$CD$155:$CD$1048576,0),MATCH((CUADRO!P$4&amp;$E38),'Hoja de Trabajo para listado'!$CD$151:$DC$151,0)),0)</f>
        <v>0</v>
      </c>
      <c r="Q38" s="243">
        <f ca="1">+IFERROR(INDEX('Hoja de Trabajo para listado'!$A$155:$Z$1048576,MATCH($A38,'Hoja de Trabajo para listado'!$A$155:$A$1048576,0),MATCH((CUADRO!Q$4&amp;$E38),'Hoja de Trabajo para listado'!$A$151:$Z$151,0)),0)+IFERROR(INDEX('Hoja de Trabajo para listado'!$AB$155:$BA$1048576,MATCH($A38,'Hoja de Trabajo para listado'!$AB$155:$AB$1048576,0),MATCH((CUADRO!Q$4&amp;$E38),'Hoja de Trabajo para listado'!$AB$151:$BA$151,0)),0)+IFERROR(INDEX('Hoja de Trabajo para listado'!$BC$155:$CB$1048576,MATCH($A38,'Hoja de Trabajo para listado'!$BC$155:$BC$1048576,0),MATCH((CUADRO!Q$4&amp;$E38),'Hoja de Trabajo para listado'!$BC$151:$CB$151,0)),0)+IFERROR(INDEX('Hoja de Trabajo para listado'!$DE$153:$DG$274,MATCH($A38,'Hoja de Trabajo para listado'!$DE$153:$DE$1048576,0),MATCH((CUADRO!Q$4&amp;$E38),'Hoja de Trabajo para listado'!$DE$151:$DG$151,0)),0)+IFERROR(INDEX('Hoja de Trabajo para listado'!$CD$155:$DC$1048576,MATCH($A38,'Hoja de Trabajo para listado'!$CD$155:$CD$1048576,0),MATCH((CUADRO!Q$4&amp;$E38),'Hoja de Trabajo para listado'!$CD$151:$DC$151,0)),0)</f>
        <v>0</v>
      </c>
      <c r="R38" s="243">
        <f t="shared" ca="1" si="0"/>
        <v>7226251.2199999997</v>
      </c>
      <c r="S38" s="243">
        <f ca="1">+R37+R38</f>
        <v>7226251.2199999997</v>
      </c>
      <c r="T38" s="243">
        <f ca="1">+S38</f>
        <v>7226251.2199999997</v>
      </c>
      <c r="U38" s="242">
        <f t="shared" si="1"/>
        <v>2</v>
      </c>
    </row>
    <row r="39" spans="1:21" ht="15" customHeight="1">
      <c r="A39" s="354">
        <v>78</v>
      </c>
      <c r="B39" s="381">
        <f>+A39</f>
        <v>78</v>
      </c>
      <c r="C39" s="245" t="str">
        <f>+VLOOKUP(A39,bd_lista!$A$3:$C$592,3,FALSE)</f>
        <v>Ministerio de Hidrocarburos y Energías</v>
      </c>
      <c r="D39" s="383" t="str">
        <f>+C39</f>
        <v>Ministerio de Hidrocarburos y Energías</v>
      </c>
      <c r="E39" s="245" t="s">
        <v>683</v>
      </c>
      <c r="F39" s="241">
        <f ca="1">+IFERROR(INDEX('Hoja de Trabajo para listado'!$A$155:$Z$1048576,MATCH($A39,'Hoja de Trabajo para listado'!$A$155:$A$1048576,0),MATCH((CUADRO!F$4&amp;$E39),'Hoja de Trabajo para listado'!$A$151:$Z$151,0)),0)+IFERROR(INDEX('Hoja de Trabajo para listado'!$AB$155:$BA$1048576,MATCH($A39,'Hoja de Trabajo para listado'!$AB$155:$AB$1048576,0),MATCH((CUADRO!F$4&amp;$E39),'Hoja de Trabajo para listado'!$AB$151:$BA$151,0)),0)+IFERROR(INDEX('Hoja de Trabajo para listado'!$BC$155:$CB$1048576,MATCH($A39,'Hoja de Trabajo para listado'!$BC$155:$BC$1048576,0),MATCH((CUADRO!F$4&amp;$E39),'Hoja de Trabajo para listado'!$BC$151:$CB$151,0)),0)+IFERROR(INDEX('Hoja de Trabajo para listado'!$DE$153:$DG$274,MATCH($A39,'Hoja de Trabajo para listado'!$DE$153:$DE$1048576,0),MATCH((CUADRO!F$4&amp;$E39),'Hoja de Trabajo para listado'!$DE$151:$DG$151,0)),0)+IFERROR(INDEX('Hoja de Trabajo para listado'!$CD$155:$DC$1048576,MATCH($A39,'Hoja de Trabajo para listado'!$CD$155:$CD$1048576,0),MATCH((CUADRO!F$4&amp;$E39),'Hoja de Trabajo para listado'!$CD$151:$DC$151,0)),0)</f>
        <v>0</v>
      </c>
      <c r="G39" s="241">
        <f ca="1">+IFERROR(INDEX('Hoja de Trabajo para listado'!$A$155:$Z$1048576,MATCH($A39,'Hoja de Trabajo para listado'!$A$155:$A$1048576,0),MATCH((CUADRO!G$4&amp;$E39),'Hoja de Trabajo para listado'!$A$151:$Z$151,0)),0)+IFERROR(INDEX('Hoja de Trabajo para listado'!$AB$155:$BA$1048576,MATCH($A39,'Hoja de Trabajo para listado'!$AB$155:$AB$1048576,0),MATCH((CUADRO!G$4&amp;$E39),'Hoja de Trabajo para listado'!$AB$151:$BA$151,0)),0)+IFERROR(INDEX('Hoja de Trabajo para listado'!$BC$155:$CB$1048576,MATCH($A39,'Hoja de Trabajo para listado'!$BC$155:$BC$1048576,0),MATCH((CUADRO!G$4&amp;$E39),'Hoja de Trabajo para listado'!$BC$151:$CB$151,0)),0)+IFERROR(INDEX('Hoja de Trabajo para listado'!$DE$153:$DG$274,MATCH($A39,'Hoja de Trabajo para listado'!$DE$153:$DE$1048576,0),MATCH((CUADRO!G$4&amp;$E39),'Hoja de Trabajo para listado'!$DE$151:$DG$151,0)),0)+IFERROR(INDEX('Hoja de Trabajo para listado'!$CD$155:$DC$1048576,MATCH($A39,'Hoja de Trabajo para listado'!$CD$155:$CD$1048576,0),MATCH((CUADRO!G$4&amp;$E39),'Hoja de Trabajo para listado'!$CD$151:$DC$151,0)),0)</f>
        <v>0</v>
      </c>
      <c r="H39" s="241">
        <f ca="1">+IFERROR(INDEX('Hoja de Trabajo para listado'!$A$155:$Z$1048576,MATCH($A39,'Hoja de Trabajo para listado'!$A$155:$A$1048576,0),MATCH((CUADRO!H$4&amp;$E39),'Hoja de Trabajo para listado'!$A$151:$Z$151,0)),0)+IFERROR(INDEX('Hoja de Trabajo para listado'!$AB$155:$BA$1048576,MATCH($A39,'Hoja de Trabajo para listado'!$AB$155:$AB$1048576,0),MATCH((CUADRO!H$4&amp;$E39),'Hoja de Trabajo para listado'!$AB$151:$BA$151,0)),0)+IFERROR(INDEX('Hoja de Trabajo para listado'!$BC$155:$CB$1048576,MATCH($A39,'Hoja de Trabajo para listado'!$BC$155:$BC$1048576,0),MATCH((CUADRO!H$4&amp;$E39),'Hoja de Trabajo para listado'!$BC$151:$CB$151,0)),0)+IFERROR(INDEX('Hoja de Trabajo para listado'!$DE$153:$DG$274,MATCH($A39,'Hoja de Trabajo para listado'!$DE$153:$DE$1048576,0),MATCH((CUADRO!H$4&amp;$E39),'Hoja de Trabajo para listado'!$DE$151:$DG$151,0)),0)+IFERROR(INDEX('Hoja de Trabajo para listado'!$CD$155:$DC$1048576,MATCH($A39,'Hoja de Trabajo para listado'!$CD$155:$CD$1048576,0),MATCH((CUADRO!H$4&amp;$E39),'Hoja de Trabajo para listado'!$CD$151:$DC$151,0)),0)</f>
        <v>0</v>
      </c>
      <c r="I39" s="241">
        <f ca="1">+IFERROR(INDEX('Hoja de Trabajo para listado'!$A$155:$Z$1048576,MATCH($A39,'Hoja de Trabajo para listado'!$A$155:$A$1048576,0),MATCH((CUADRO!I$4&amp;$E39),'Hoja de Trabajo para listado'!$A$151:$Z$151,0)),0)+IFERROR(INDEX('Hoja de Trabajo para listado'!$AB$155:$BA$1048576,MATCH($A39,'Hoja de Trabajo para listado'!$AB$155:$AB$1048576,0),MATCH((CUADRO!I$4&amp;$E39),'Hoja de Trabajo para listado'!$AB$151:$BA$151,0)),0)+IFERROR(INDEX('Hoja de Trabajo para listado'!$BC$155:$CB$1048576,MATCH($A39,'Hoja de Trabajo para listado'!$BC$155:$BC$1048576,0),MATCH((CUADRO!I$4&amp;$E39),'Hoja de Trabajo para listado'!$BC$151:$CB$151,0)),0)+IFERROR(INDEX('Hoja de Trabajo para listado'!$DE$153:$DG$274,MATCH($A39,'Hoja de Trabajo para listado'!$DE$153:$DE$1048576,0),MATCH((CUADRO!I$4&amp;$E39),'Hoja de Trabajo para listado'!$DE$151:$DG$151,0)),0)+IFERROR(INDEX('Hoja de Trabajo para listado'!$CD$155:$DC$1048576,MATCH($A39,'Hoja de Trabajo para listado'!$CD$155:$CD$1048576,0),MATCH((CUADRO!I$4&amp;$E39),'Hoja de Trabajo para listado'!$CD$151:$DC$151,0)),0)</f>
        <v>79.989999999999995</v>
      </c>
      <c r="J39" s="241">
        <f ca="1">+IFERROR(INDEX('Hoja de Trabajo para listado'!$A$155:$Z$1048576,MATCH($A39,'Hoja de Trabajo para listado'!$A$155:$A$1048576,0),MATCH((CUADRO!J$4&amp;$E39),'Hoja de Trabajo para listado'!$A$151:$Z$151,0)),0)+IFERROR(INDEX('Hoja de Trabajo para listado'!$AB$155:$BA$1048576,MATCH($A39,'Hoja de Trabajo para listado'!$AB$155:$AB$1048576,0),MATCH((CUADRO!J$4&amp;$E39),'Hoja de Trabajo para listado'!$AB$151:$BA$151,0)),0)+IFERROR(INDEX('Hoja de Trabajo para listado'!$BC$155:$CB$1048576,MATCH($A39,'Hoja de Trabajo para listado'!$BC$155:$BC$1048576,0),MATCH((CUADRO!J$4&amp;$E39),'Hoja de Trabajo para listado'!$BC$151:$CB$151,0)),0)+IFERROR(INDEX('Hoja de Trabajo para listado'!$DE$153:$DG$274,MATCH($A39,'Hoja de Trabajo para listado'!$DE$153:$DE$1048576,0),MATCH((CUADRO!J$4&amp;$E39),'Hoja de Trabajo para listado'!$DE$151:$DG$151,0)),0)+IFERROR(INDEX('Hoja de Trabajo para listado'!$CD$155:$DC$1048576,MATCH($A39,'Hoja de Trabajo para listado'!$CD$155:$CD$1048576,0),MATCH((CUADRO!J$4&amp;$E39),'Hoja de Trabajo para listado'!$CD$151:$DC$151,0)),0)</f>
        <v>3316730.0124000004</v>
      </c>
      <c r="K39" s="241">
        <f ca="1">+IFERROR(INDEX('Hoja de Trabajo para listado'!$A$155:$Z$1048576,MATCH($A39,'Hoja de Trabajo para listado'!$A$155:$A$1048576,0),MATCH((CUADRO!K$4&amp;$E39),'Hoja de Trabajo para listado'!$A$151:$Z$151,0)),0)+IFERROR(INDEX('Hoja de Trabajo para listado'!$AB$155:$BA$1048576,MATCH($A39,'Hoja de Trabajo para listado'!$AB$155:$AB$1048576,0),MATCH((CUADRO!K$4&amp;$E39),'Hoja de Trabajo para listado'!$AB$151:$BA$151,0)),0)+IFERROR(INDEX('Hoja de Trabajo para listado'!$BC$155:$CB$1048576,MATCH($A39,'Hoja de Trabajo para listado'!$BC$155:$BC$1048576,0),MATCH((CUADRO!K$4&amp;$E39),'Hoja de Trabajo para listado'!$BC$151:$CB$151,0)),0)+IFERROR(INDEX('Hoja de Trabajo para listado'!$DE$153:$DG$274,MATCH($A39,'Hoja de Trabajo para listado'!$DE$153:$DE$1048576,0),MATCH((CUADRO!K$4&amp;$E39),'Hoja de Trabajo para listado'!$DE$151:$DG$151,0)),0)+IFERROR(INDEX('Hoja de Trabajo para listado'!$CD$155:$DC$1048576,MATCH($A39,'Hoja de Trabajo para listado'!$CD$155:$CD$1048576,0),MATCH((CUADRO!K$4&amp;$E39),'Hoja de Trabajo para listado'!$CD$151:$DC$151,0)),0)</f>
        <v>0</v>
      </c>
      <c r="L39" s="241">
        <f ca="1">+IFERROR(INDEX('Hoja de Trabajo para listado'!$A$155:$Z$1048576,MATCH($A39,'Hoja de Trabajo para listado'!$A$155:$A$1048576,0),MATCH((CUADRO!L$4&amp;$E39),'Hoja de Trabajo para listado'!$A$151:$Z$151,0)),0)+IFERROR(INDEX('Hoja de Trabajo para listado'!$AB$155:$BA$1048576,MATCH($A39,'Hoja de Trabajo para listado'!$AB$155:$AB$1048576,0),MATCH((CUADRO!L$4&amp;$E39),'Hoja de Trabajo para listado'!$AB$151:$BA$151,0)),0)+IFERROR(INDEX('Hoja de Trabajo para listado'!$BC$155:$CB$1048576,MATCH($A39,'Hoja de Trabajo para listado'!$BC$155:$BC$1048576,0),MATCH((CUADRO!L$4&amp;$E39),'Hoja de Trabajo para listado'!$BC$151:$CB$151,0)),0)+IFERROR(INDEX('Hoja de Trabajo para listado'!$DE$153:$DG$274,MATCH($A39,'Hoja de Trabajo para listado'!$DE$153:$DE$1048576,0),MATCH((CUADRO!L$4&amp;$E39),'Hoja de Trabajo para listado'!$DE$151:$DG$151,0)),0)+IFERROR(INDEX('Hoja de Trabajo para listado'!$CD$155:$DC$1048576,MATCH($A39,'Hoja de Trabajo para listado'!$CD$155:$CD$1048576,0),MATCH((CUADRO!L$4&amp;$E39),'Hoja de Trabajo para listado'!$CD$151:$DC$151,0)),0)</f>
        <v>0</v>
      </c>
      <c r="M39" s="241">
        <f ca="1">+IFERROR(INDEX('Hoja de Trabajo para listado'!$A$155:$Z$1048576,MATCH($A39,'Hoja de Trabajo para listado'!$A$155:$A$1048576,0),MATCH((CUADRO!M$4&amp;$E39),'Hoja de Trabajo para listado'!$A$151:$Z$151,0)),0)+IFERROR(INDEX('Hoja de Trabajo para listado'!$AB$155:$BA$1048576,MATCH($A39,'Hoja de Trabajo para listado'!$AB$155:$AB$1048576,0),MATCH((CUADRO!M$4&amp;$E39),'Hoja de Trabajo para listado'!$AB$151:$BA$151,0)),0)+IFERROR(INDEX('Hoja de Trabajo para listado'!$BC$155:$CB$1048576,MATCH($A39,'Hoja de Trabajo para listado'!$BC$155:$BC$1048576,0),MATCH((CUADRO!M$4&amp;$E39),'Hoja de Trabajo para listado'!$BC$151:$CB$151,0)),0)+IFERROR(INDEX('Hoja de Trabajo para listado'!$DE$153:$DG$274,MATCH($A39,'Hoja de Trabajo para listado'!$DE$153:$DE$1048576,0),MATCH((CUADRO!M$4&amp;$E39),'Hoja de Trabajo para listado'!$DE$151:$DG$151,0)),0)+IFERROR(INDEX('Hoja de Trabajo para listado'!$CD$155:$DC$1048576,MATCH($A39,'Hoja de Trabajo para listado'!$CD$155:$CD$1048576,0),MATCH((CUADRO!M$4&amp;$E39),'Hoja de Trabajo para listado'!$CD$151:$DC$151,0)),0)</f>
        <v>0</v>
      </c>
      <c r="N39" s="241">
        <f ca="1">+IFERROR(INDEX('Hoja de Trabajo para listado'!$A$155:$Z$1048576,MATCH($A39,'Hoja de Trabajo para listado'!$A$155:$A$1048576,0),MATCH((CUADRO!N$4&amp;$E39),'Hoja de Trabajo para listado'!$A$151:$Z$151,0)),0)+IFERROR(INDEX('Hoja de Trabajo para listado'!$AB$155:$BA$1048576,MATCH($A39,'Hoja de Trabajo para listado'!$AB$155:$AB$1048576,0),MATCH((CUADRO!N$4&amp;$E39),'Hoja de Trabajo para listado'!$AB$151:$BA$151,0)),0)+IFERROR(INDEX('Hoja de Trabajo para listado'!$BC$155:$CB$1048576,MATCH($A39,'Hoja de Trabajo para listado'!$BC$155:$BC$1048576,0),MATCH((CUADRO!N$4&amp;$E39),'Hoja de Trabajo para listado'!$BC$151:$CB$151,0)),0)+IFERROR(INDEX('Hoja de Trabajo para listado'!$DE$153:$DG$274,MATCH($A39,'Hoja de Trabajo para listado'!$DE$153:$DE$1048576,0),MATCH((CUADRO!N$4&amp;$E39),'Hoja de Trabajo para listado'!$DE$151:$DG$151,0)),0)+IFERROR(INDEX('Hoja de Trabajo para listado'!$CD$155:$DC$1048576,MATCH($A39,'Hoja de Trabajo para listado'!$CD$155:$CD$1048576,0),MATCH((CUADRO!N$4&amp;$E39),'Hoja de Trabajo para listado'!$CD$151:$DC$151,0)),0)</f>
        <v>0</v>
      </c>
      <c r="O39" s="241">
        <f ca="1">+IFERROR(INDEX('Hoja de Trabajo para listado'!$A$155:$Z$1048576,MATCH($A39,'Hoja de Trabajo para listado'!$A$155:$A$1048576,0),MATCH((CUADRO!O$4&amp;$E39),'Hoja de Trabajo para listado'!$A$151:$Z$151,0)),0)+IFERROR(INDEX('Hoja de Trabajo para listado'!$AB$155:$BA$1048576,MATCH($A39,'Hoja de Trabajo para listado'!$AB$155:$AB$1048576,0),MATCH((CUADRO!O$4&amp;$E39),'Hoja de Trabajo para listado'!$AB$151:$BA$151,0)),0)+IFERROR(INDEX('Hoja de Trabajo para listado'!$BC$155:$CB$1048576,MATCH($A39,'Hoja de Trabajo para listado'!$BC$155:$BC$1048576,0),MATCH((CUADRO!O$4&amp;$E39),'Hoja de Trabajo para listado'!$BC$151:$CB$151,0)),0)+IFERROR(INDEX('Hoja de Trabajo para listado'!$DE$153:$DG$274,MATCH($A39,'Hoja de Trabajo para listado'!$DE$153:$DE$1048576,0),MATCH((CUADRO!O$4&amp;$E39),'Hoja de Trabajo para listado'!$DE$151:$DG$151,0)),0)+IFERROR(INDEX('Hoja de Trabajo para listado'!$CD$155:$DC$1048576,MATCH($A39,'Hoja de Trabajo para listado'!$CD$155:$CD$1048576,0),MATCH((CUADRO!O$4&amp;$E39),'Hoja de Trabajo para listado'!$CD$151:$DC$151,0)),0)</f>
        <v>0</v>
      </c>
      <c r="P39" s="241">
        <f ca="1">+IFERROR(INDEX('Hoja de Trabajo para listado'!$A$155:$Z$1048576,MATCH($A39,'Hoja de Trabajo para listado'!$A$155:$A$1048576,0),MATCH((CUADRO!P$4&amp;$E39),'Hoja de Trabajo para listado'!$A$151:$Z$151,0)),0)+IFERROR(INDEX('Hoja de Trabajo para listado'!$AB$155:$BA$1048576,MATCH($A39,'Hoja de Trabajo para listado'!$AB$155:$AB$1048576,0),MATCH((CUADRO!P$4&amp;$E39),'Hoja de Trabajo para listado'!$AB$151:$BA$151,0)),0)+IFERROR(INDEX('Hoja de Trabajo para listado'!$BC$155:$CB$1048576,MATCH($A39,'Hoja de Trabajo para listado'!$BC$155:$BC$1048576,0),MATCH((CUADRO!P$4&amp;$E39),'Hoja de Trabajo para listado'!$BC$151:$CB$151,0)),0)+IFERROR(INDEX('Hoja de Trabajo para listado'!$DE$153:$DG$274,MATCH($A39,'Hoja de Trabajo para listado'!$DE$153:$DE$1048576,0),MATCH((CUADRO!P$4&amp;$E39),'Hoja de Trabajo para listado'!$DE$151:$DG$151,0)),0)+IFERROR(INDEX('Hoja de Trabajo para listado'!$CD$155:$DC$1048576,MATCH($A39,'Hoja de Trabajo para listado'!$CD$155:$CD$1048576,0),MATCH((CUADRO!P$4&amp;$E39),'Hoja de Trabajo para listado'!$CD$151:$DC$151,0)),0)</f>
        <v>0</v>
      </c>
      <c r="Q39" s="241">
        <f ca="1">+IFERROR(INDEX('Hoja de Trabajo para listado'!$A$155:$Z$1048576,MATCH($A39,'Hoja de Trabajo para listado'!$A$155:$A$1048576,0),MATCH((CUADRO!Q$4&amp;$E39),'Hoja de Trabajo para listado'!$A$151:$Z$151,0)),0)+IFERROR(INDEX('Hoja de Trabajo para listado'!$AB$155:$BA$1048576,MATCH($A39,'Hoja de Trabajo para listado'!$AB$155:$AB$1048576,0),MATCH((CUADRO!Q$4&amp;$E39),'Hoja de Trabajo para listado'!$AB$151:$BA$151,0)),0)+IFERROR(INDEX('Hoja de Trabajo para listado'!$BC$155:$CB$1048576,MATCH($A39,'Hoja de Trabajo para listado'!$BC$155:$BC$1048576,0),MATCH((CUADRO!Q$4&amp;$E39),'Hoja de Trabajo para listado'!$BC$151:$CB$151,0)),0)+IFERROR(INDEX('Hoja de Trabajo para listado'!$DE$153:$DG$274,MATCH($A39,'Hoja de Trabajo para listado'!$DE$153:$DE$1048576,0),MATCH((CUADRO!Q$4&amp;$E39),'Hoja de Trabajo para listado'!$DE$151:$DG$151,0)),0)+IFERROR(INDEX('Hoja de Trabajo para listado'!$CD$155:$DC$1048576,MATCH($A39,'Hoja de Trabajo para listado'!$CD$155:$CD$1048576,0),MATCH((CUADRO!Q$4&amp;$E39),'Hoja de Trabajo para listado'!$CD$151:$DC$151,0)),0)</f>
        <v>0</v>
      </c>
      <c r="R39" s="241">
        <f t="shared" ca="1" si="0"/>
        <v>3316810.0024000006</v>
      </c>
      <c r="S39" s="241"/>
      <c r="T39" s="241">
        <f ca="1">+T40</f>
        <v>22550044.792400002</v>
      </c>
      <c r="U39" s="240">
        <f t="shared" si="1"/>
        <v>1</v>
      </c>
    </row>
    <row r="40" spans="1:21" ht="15" customHeight="1">
      <c r="A40" s="353">
        <v>78</v>
      </c>
      <c r="B40" s="382"/>
      <c r="C40" s="305" t="str">
        <f>+VLOOKUP(A40,bd_lista!$A$3:$C$592,3,FALSE)</f>
        <v>Ministerio de Hidrocarburos y Energías</v>
      </c>
      <c r="D40" s="384"/>
      <c r="E40" s="305" t="s">
        <v>684</v>
      </c>
      <c r="F40" s="243">
        <f ca="1">+IFERROR(INDEX('Hoja de Trabajo para listado'!$A$155:$Z$1048576,MATCH($A40,'Hoja de Trabajo para listado'!$A$155:$A$1048576,0),MATCH((CUADRO!F$4&amp;$E40),'Hoja de Trabajo para listado'!$A$151:$Z$151,0)),0)+IFERROR(INDEX('Hoja de Trabajo para listado'!$AB$155:$BA$1048576,MATCH($A40,'Hoja de Trabajo para listado'!$AB$155:$AB$1048576,0),MATCH((CUADRO!F$4&amp;$E40),'Hoja de Trabajo para listado'!$AB$151:$BA$151,0)),0)+IFERROR(INDEX('Hoja de Trabajo para listado'!$BC$155:$CB$1048576,MATCH($A40,'Hoja de Trabajo para listado'!$BC$155:$BC$1048576,0),MATCH((CUADRO!F$4&amp;$E40),'Hoja de Trabajo para listado'!$BC$151:$CB$151,0)),0)+IFERROR(INDEX('Hoja de Trabajo para listado'!$DE$153:$DG$274,MATCH($A40,'Hoja de Trabajo para listado'!$DE$153:$DE$1048576,0),MATCH((CUADRO!F$4&amp;$E40),'Hoja de Trabajo para listado'!$DE$151:$DG$151,0)),0)+IFERROR(INDEX('Hoja de Trabajo para listado'!$CD$155:$DC$1048576,MATCH($A40,'Hoja de Trabajo para listado'!$CD$155:$CD$1048576,0),MATCH((CUADRO!F$4&amp;$E40),'Hoja de Trabajo para listado'!$CD$151:$DC$151,0)),0)</f>
        <v>0</v>
      </c>
      <c r="G40" s="243">
        <f ca="1">+IFERROR(INDEX('Hoja de Trabajo para listado'!$A$155:$Z$1048576,MATCH($A40,'Hoja de Trabajo para listado'!$A$155:$A$1048576,0),MATCH((CUADRO!G$4&amp;$E40),'Hoja de Trabajo para listado'!$A$151:$Z$151,0)),0)+IFERROR(INDEX('Hoja de Trabajo para listado'!$AB$155:$BA$1048576,MATCH($A40,'Hoja de Trabajo para listado'!$AB$155:$AB$1048576,0),MATCH((CUADRO!G$4&amp;$E40),'Hoja de Trabajo para listado'!$AB$151:$BA$151,0)),0)+IFERROR(INDEX('Hoja de Trabajo para listado'!$BC$155:$CB$1048576,MATCH($A40,'Hoja de Trabajo para listado'!$BC$155:$BC$1048576,0),MATCH((CUADRO!G$4&amp;$E40),'Hoja de Trabajo para listado'!$BC$151:$CB$151,0)),0)+IFERROR(INDEX('Hoja de Trabajo para listado'!$DE$153:$DG$274,MATCH($A40,'Hoja de Trabajo para listado'!$DE$153:$DE$1048576,0),MATCH((CUADRO!G$4&amp;$E40),'Hoja de Trabajo para listado'!$DE$151:$DG$151,0)),0)+IFERROR(INDEX('Hoja de Trabajo para listado'!$CD$155:$DC$1048576,MATCH($A40,'Hoja de Trabajo para listado'!$CD$155:$CD$1048576,0),MATCH((CUADRO!G$4&amp;$E40),'Hoja de Trabajo para listado'!$CD$151:$DC$151,0)),0)</f>
        <v>1874.8500000000001</v>
      </c>
      <c r="H40" s="243">
        <f ca="1">+IFERROR(INDEX('Hoja de Trabajo para listado'!$A$155:$Z$1048576,MATCH($A40,'Hoja de Trabajo para listado'!$A$155:$A$1048576,0),MATCH((CUADRO!H$4&amp;$E40),'Hoja de Trabajo para listado'!$A$151:$Z$151,0)),0)+IFERROR(INDEX('Hoja de Trabajo para listado'!$AB$155:$BA$1048576,MATCH($A40,'Hoja de Trabajo para listado'!$AB$155:$AB$1048576,0),MATCH((CUADRO!H$4&amp;$E40),'Hoja de Trabajo para listado'!$AB$151:$BA$151,0)),0)+IFERROR(INDEX('Hoja de Trabajo para listado'!$BC$155:$CB$1048576,MATCH($A40,'Hoja de Trabajo para listado'!$BC$155:$BC$1048576,0),MATCH((CUADRO!H$4&amp;$E40),'Hoja de Trabajo para listado'!$BC$151:$CB$151,0)),0)+IFERROR(INDEX('Hoja de Trabajo para listado'!$DE$153:$DG$274,MATCH($A40,'Hoja de Trabajo para listado'!$DE$153:$DE$1048576,0),MATCH((CUADRO!H$4&amp;$E40),'Hoja de Trabajo para listado'!$DE$151:$DG$151,0)),0)+IFERROR(INDEX('Hoja de Trabajo para listado'!$CD$155:$DC$1048576,MATCH($A40,'Hoja de Trabajo para listado'!$CD$155:$CD$1048576,0),MATCH((CUADRO!H$4&amp;$E40),'Hoja de Trabajo para listado'!$CD$151:$DC$151,0)),0)</f>
        <v>0</v>
      </c>
      <c r="I40" s="243">
        <f ca="1">+IFERROR(INDEX('Hoja de Trabajo para listado'!$A$155:$Z$1048576,MATCH($A40,'Hoja de Trabajo para listado'!$A$155:$A$1048576,0),MATCH((CUADRO!I$4&amp;$E40),'Hoja de Trabajo para listado'!$A$151:$Z$151,0)),0)+IFERROR(INDEX('Hoja de Trabajo para listado'!$AB$155:$BA$1048576,MATCH($A40,'Hoja de Trabajo para listado'!$AB$155:$AB$1048576,0),MATCH((CUADRO!I$4&amp;$E40),'Hoja de Trabajo para listado'!$AB$151:$BA$151,0)),0)+IFERROR(INDEX('Hoja de Trabajo para listado'!$BC$155:$CB$1048576,MATCH($A40,'Hoja de Trabajo para listado'!$BC$155:$BC$1048576,0),MATCH((CUADRO!I$4&amp;$E40),'Hoja de Trabajo para listado'!$BC$151:$CB$151,0)),0)+IFERROR(INDEX('Hoja de Trabajo para listado'!$DE$153:$DG$274,MATCH($A40,'Hoja de Trabajo para listado'!$DE$153:$DE$1048576,0),MATCH((CUADRO!I$4&amp;$E40),'Hoja de Trabajo para listado'!$DE$151:$DG$151,0)),0)+IFERROR(INDEX('Hoja de Trabajo para listado'!$CD$155:$DC$1048576,MATCH($A40,'Hoja de Trabajo para listado'!$CD$155:$CD$1048576,0),MATCH((CUADRO!I$4&amp;$E40),'Hoja de Trabajo para listado'!$CD$151:$DC$151,0)),0)</f>
        <v>1258810</v>
      </c>
      <c r="J40" s="243">
        <f ca="1">+IFERROR(INDEX('Hoja de Trabajo para listado'!$A$155:$Z$1048576,MATCH($A40,'Hoja de Trabajo para listado'!$A$155:$A$1048576,0),MATCH((CUADRO!J$4&amp;$E40),'Hoja de Trabajo para listado'!$A$151:$Z$151,0)),0)+IFERROR(INDEX('Hoja de Trabajo para listado'!$AB$155:$BA$1048576,MATCH($A40,'Hoja de Trabajo para listado'!$AB$155:$AB$1048576,0),MATCH((CUADRO!J$4&amp;$E40),'Hoja de Trabajo para listado'!$AB$151:$BA$151,0)),0)+IFERROR(INDEX('Hoja de Trabajo para listado'!$BC$155:$CB$1048576,MATCH($A40,'Hoja de Trabajo para listado'!$BC$155:$BC$1048576,0),MATCH((CUADRO!J$4&amp;$E40),'Hoja de Trabajo para listado'!$BC$151:$CB$151,0)),0)+IFERROR(INDEX('Hoja de Trabajo para listado'!$DE$153:$DG$274,MATCH($A40,'Hoja de Trabajo para listado'!$DE$153:$DE$1048576,0),MATCH((CUADRO!J$4&amp;$E40),'Hoja de Trabajo para listado'!$DE$151:$DG$151,0)),0)+IFERROR(INDEX('Hoja de Trabajo para listado'!$CD$155:$DC$1048576,MATCH($A40,'Hoja de Trabajo para listado'!$CD$155:$CD$1048576,0),MATCH((CUADRO!J$4&amp;$E40),'Hoja de Trabajo para listado'!$CD$151:$DC$151,0)),0)</f>
        <v>17972549.940000001</v>
      </c>
      <c r="K40" s="243">
        <f ca="1">+IFERROR(INDEX('Hoja de Trabajo para listado'!$A$155:$Z$1048576,MATCH($A40,'Hoja de Trabajo para listado'!$A$155:$A$1048576,0),MATCH((CUADRO!K$4&amp;$E40),'Hoja de Trabajo para listado'!$A$151:$Z$151,0)),0)+IFERROR(INDEX('Hoja de Trabajo para listado'!$AB$155:$BA$1048576,MATCH($A40,'Hoja de Trabajo para listado'!$AB$155:$AB$1048576,0),MATCH((CUADRO!K$4&amp;$E40),'Hoja de Trabajo para listado'!$AB$151:$BA$151,0)),0)+IFERROR(INDEX('Hoja de Trabajo para listado'!$BC$155:$CB$1048576,MATCH($A40,'Hoja de Trabajo para listado'!$BC$155:$BC$1048576,0),MATCH((CUADRO!K$4&amp;$E40),'Hoja de Trabajo para listado'!$BC$151:$CB$151,0)),0)+IFERROR(INDEX('Hoja de Trabajo para listado'!$DE$153:$DG$274,MATCH($A40,'Hoja de Trabajo para listado'!$DE$153:$DE$1048576,0),MATCH((CUADRO!K$4&amp;$E40),'Hoja de Trabajo para listado'!$DE$151:$DG$151,0)),0)+IFERROR(INDEX('Hoja de Trabajo para listado'!$CD$155:$DC$1048576,MATCH($A40,'Hoja de Trabajo para listado'!$CD$155:$CD$1048576,0),MATCH((CUADRO!K$4&amp;$E40),'Hoja de Trabajo para listado'!$CD$151:$DC$151,0)),0)</f>
        <v>0</v>
      </c>
      <c r="L40" s="243">
        <f ca="1">+IFERROR(INDEX('Hoja de Trabajo para listado'!$A$155:$Z$1048576,MATCH($A40,'Hoja de Trabajo para listado'!$A$155:$A$1048576,0),MATCH((CUADRO!L$4&amp;$E40),'Hoja de Trabajo para listado'!$A$151:$Z$151,0)),0)+IFERROR(INDEX('Hoja de Trabajo para listado'!$AB$155:$BA$1048576,MATCH($A40,'Hoja de Trabajo para listado'!$AB$155:$AB$1048576,0),MATCH((CUADRO!L$4&amp;$E40),'Hoja de Trabajo para listado'!$AB$151:$BA$151,0)),0)+IFERROR(INDEX('Hoja de Trabajo para listado'!$BC$155:$CB$1048576,MATCH($A40,'Hoja de Trabajo para listado'!$BC$155:$BC$1048576,0),MATCH((CUADRO!L$4&amp;$E40),'Hoja de Trabajo para listado'!$BC$151:$CB$151,0)),0)+IFERROR(INDEX('Hoja de Trabajo para listado'!$DE$153:$DG$274,MATCH($A40,'Hoja de Trabajo para listado'!$DE$153:$DE$1048576,0),MATCH((CUADRO!L$4&amp;$E40),'Hoja de Trabajo para listado'!$DE$151:$DG$151,0)),0)+IFERROR(INDEX('Hoja de Trabajo para listado'!$CD$155:$DC$1048576,MATCH($A40,'Hoja de Trabajo para listado'!$CD$155:$CD$1048576,0),MATCH((CUADRO!L$4&amp;$E40),'Hoja de Trabajo para listado'!$CD$151:$DC$151,0)),0)</f>
        <v>0</v>
      </c>
      <c r="M40" s="243">
        <f ca="1">+IFERROR(INDEX('Hoja de Trabajo para listado'!$A$155:$Z$1048576,MATCH($A40,'Hoja de Trabajo para listado'!$A$155:$A$1048576,0),MATCH((CUADRO!M$4&amp;$E40),'Hoja de Trabajo para listado'!$A$151:$Z$151,0)),0)+IFERROR(INDEX('Hoja de Trabajo para listado'!$AB$155:$BA$1048576,MATCH($A40,'Hoja de Trabajo para listado'!$AB$155:$AB$1048576,0),MATCH((CUADRO!M$4&amp;$E40),'Hoja de Trabajo para listado'!$AB$151:$BA$151,0)),0)+IFERROR(INDEX('Hoja de Trabajo para listado'!$BC$155:$CB$1048576,MATCH($A40,'Hoja de Trabajo para listado'!$BC$155:$BC$1048576,0),MATCH((CUADRO!M$4&amp;$E40),'Hoja de Trabajo para listado'!$BC$151:$CB$151,0)),0)+IFERROR(INDEX('Hoja de Trabajo para listado'!$DE$153:$DG$274,MATCH($A40,'Hoja de Trabajo para listado'!$DE$153:$DE$1048576,0),MATCH((CUADRO!M$4&amp;$E40),'Hoja de Trabajo para listado'!$DE$151:$DG$151,0)),0)+IFERROR(INDEX('Hoja de Trabajo para listado'!$CD$155:$DC$1048576,MATCH($A40,'Hoja de Trabajo para listado'!$CD$155:$CD$1048576,0),MATCH((CUADRO!M$4&amp;$E40),'Hoja de Trabajo para listado'!$CD$151:$DC$151,0)),0)</f>
        <v>0</v>
      </c>
      <c r="N40" s="243">
        <f ca="1">+IFERROR(INDEX('Hoja de Trabajo para listado'!$A$155:$Z$1048576,MATCH($A40,'Hoja de Trabajo para listado'!$A$155:$A$1048576,0),MATCH((CUADRO!N$4&amp;$E40),'Hoja de Trabajo para listado'!$A$151:$Z$151,0)),0)+IFERROR(INDEX('Hoja de Trabajo para listado'!$AB$155:$BA$1048576,MATCH($A40,'Hoja de Trabajo para listado'!$AB$155:$AB$1048576,0),MATCH((CUADRO!N$4&amp;$E40),'Hoja de Trabajo para listado'!$AB$151:$BA$151,0)),0)+IFERROR(INDEX('Hoja de Trabajo para listado'!$BC$155:$CB$1048576,MATCH($A40,'Hoja de Trabajo para listado'!$BC$155:$BC$1048576,0),MATCH((CUADRO!N$4&amp;$E40),'Hoja de Trabajo para listado'!$BC$151:$CB$151,0)),0)+IFERROR(INDEX('Hoja de Trabajo para listado'!$DE$153:$DG$274,MATCH($A40,'Hoja de Trabajo para listado'!$DE$153:$DE$1048576,0),MATCH((CUADRO!N$4&amp;$E40),'Hoja de Trabajo para listado'!$DE$151:$DG$151,0)),0)+IFERROR(INDEX('Hoja de Trabajo para listado'!$CD$155:$DC$1048576,MATCH($A40,'Hoja de Trabajo para listado'!$CD$155:$CD$1048576,0),MATCH((CUADRO!N$4&amp;$E40),'Hoja de Trabajo para listado'!$CD$151:$DC$151,0)),0)</f>
        <v>0</v>
      </c>
      <c r="O40" s="243">
        <f ca="1">+IFERROR(INDEX('Hoja de Trabajo para listado'!$A$155:$Z$1048576,MATCH($A40,'Hoja de Trabajo para listado'!$A$155:$A$1048576,0),MATCH((CUADRO!O$4&amp;$E40),'Hoja de Trabajo para listado'!$A$151:$Z$151,0)),0)+IFERROR(INDEX('Hoja de Trabajo para listado'!$AB$155:$BA$1048576,MATCH($A40,'Hoja de Trabajo para listado'!$AB$155:$AB$1048576,0),MATCH((CUADRO!O$4&amp;$E40),'Hoja de Trabajo para listado'!$AB$151:$BA$151,0)),0)+IFERROR(INDEX('Hoja de Trabajo para listado'!$BC$155:$CB$1048576,MATCH($A40,'Hoja de Trabajo para listado'!$BC$155:$BC$1048576,0),MATCH((CUADRO!O$4&amp;$E40),'Hoja de Trabajo para listado'!$BC$151:$CB$151,0)),0)+IFERROR(INDEX('Hoja de Trabajo para listado'!$DE$153:$DG$274,MATCH($A40,'Hoja de Trabajo para listado'!$DE$153:$DE$1048576,0),MATCH((CUADRO!O$4&amp;$E40),'Hoja de Trabajo para listado'!$DE$151:$DG$151,0)),0)+IFERROR(INDEX('Hoja de Trabajo para listado'!$CD$155:$DC$1048576,MATCH($A40,'Hoja de Trabajo para listado'!$CD$155:$CD$1048576,0),MATCH((CUADRO!O$4&amp;$E40),'Hoja de Trabajo para listado'!$CD$151:$DC$151,0)),0)</f>
        <v>0</v>
      </c>
      <c r="P40" s="243">
        <f ca="1">+IFERROR(INDEX('Hoja de Trabajo para listado'!$A$155:$Z$1048576,MATCH($A40,'Hoja de Trabajo para listado'!$A$155:$A$1048576,0),MATCH((CUADRO!P$4&amp;$E40),'Hoja de Trabajo para listado'!$A$151:$Z$151,0)),0)+IFERROR(INDEX('Hoja de Trabajo para listado'!$AB$155:$BA$1048576,MATCH($A40,'Hoja de Trabajo para listado'!$AB$155:$AB$1048576,0),MATCH((CUADRO!P$4&amp;$E40),'Hoja de Trabajo para listado'!$AB$151:$BA$151,0)),0)+IFERROR(INDEX('Hoja de Trabajo para listado'!$BC$155:$CB$1048576,MATCH($A40,'Hoja de Trabajo para listado'!$BC$155:$BC$1048576,0),MATCH((CUADRO!P$4&amp;$E40),'Hoja de Trabajo para listado'!$BC$151:$CB$151,0)),0)+IFERROR(INDEX('Hoja de Trabajo para listado'!$DE$153:$DG$274,MATCH($A40,'Hoja de Trabajo para listado'!$DE$153:$DE$1048576,0),MATCH((CUADRO!P$4&amp;$E40),'Hoja de Trabajo para listado'!$DE$151:$DG$151,0)),0)+IFERROR(INDEX('Hoja de Trabajo para listado'!$CD$155:$DC$1048576,MATCH($A40,'Hoja de Trabajo para listado'!$CD$155:$CD$1048576,0),MATCH((CUADRO!P$4&amp;$E40),'Hoja de Trabajo para listado'!$CD$151:$DC$151,0)),0)</f>
        <v>0</v>
      </c>
      <c r="Q40" s="243">
        <f ca="1">+IFERROR(INDEX('Hoja de Trabajo para listado'!$A$155:$Z$1048576,MATCH($A40,'Hoja de Trabajo para listado'!$A$155:$A$1048576,0),MATCH((CUADRO!Q$4&amp;$E40),'Hoja de Trabajo para listado'!$A$151:$Z$151,0)),0)+IFERROR(INDEX('Hoja de Trabajo para listado'!$AB$155:$BA$1048576,MATCH($A40,'Hoja de Trabajo para listado'!$AB$155:$AB$1048576,0),MATCH((CUADRO!Q$4&amp;$E40),'Hoja de Trabajo para listado'!$AB$151:$BA$151,0)),0)+IFERROR(INDEX('Hoja de Trabajo para listado'!$BC$155:$CB$1048576,MATCH($A40,'Hoja de Trabajo para listado'!$BC$155:$BC$1048576,0),MATCH((CUADRO!Q$4&amp;$E40),'Hoja de Trabajo para listado'!$BC$151:$CB$151,0)),0)+IFERROR(INDEX('Hoja de Trabajo para listado'!$DE$153:$DG$274,MATCH($A40,'Hoja de Trabajo para listado'!$DE$153:$DE$1048576,0),MATCH((CUADRO!Q$4&amp;$E40),'Hoja de Trabajo para listado'!$DE$151:$DG$151,0)),0)+IFERROR(INDEX('Hoja de Trabajo para listado'!$CD$155:$DC$1048576,MATCH($A40,'Hoja de Trabajo para listado'!$CD$155:$CD$1048576,0),MATCH((CUADRO!Q$4&amp;$E40),'Hoja de Trabajo para listado'!$CD$151:$DC$151,0)),0)</f>
        <v>0</v>
      </c>
      <c r="R40" s="243">
        <f t="shared" ca="1" si="0"/>
        <v>19233234.790000003</v>
      </c>
      <c r="S40" s="243">
        <f ca="1">+R39+R40</f>
        <v>22550044.792400002</v>
      </c>
      <c r="T40" s="243">
        <f ca="1">+S40</f>
        <v>22550044.792400002</v>
      </c>
      <c r="U40" s="242">
        <f t="shared" si="1"/>
        <v>2</v>
      </c>
    </row>
    <row r="41" spans="1:21" ht="15" customHeight="1">
      <c r="A41" s="354">
        <v>81</v>
      </c>
      <c r="B41" s="381">
        <f>+A41</f>
        <v>81</v>
      </c>
      <c r="C41" s="245" t="str">
        <f>+VLOOKUP(A41,bd_lista!$A$3:$C$592,3,FALSE)</f>
        <v>Ministerio de Obras Públicas, Servicios y Vivienda</v>
      </c>
      <c r="D41" s="383" t="str">
        <f>+C41</f>
        <v>Ministerio de Obras Públicas, Servicios y Vivienda</v>
      </c>
      <c r="E41" s="245" t="s">
        <v>683</v>
      </c>
      <c r="F41" s="241">
        <f ca="1">+IFERROR(INDEX('Hoja de Trabajo para listado'!$A$155:$Z$1048576,MATCH($A41,'Hoja de Trabajo para listado'!$A$155:$A$1048576,0),MATCH((CUADRO!F$4&amp;$E41),'Hoja de Trabajo para listado'!$A$151:$Z$151,0)),0)+IFERROR(INDEX('Hoja de Trabajo para listado'!$AB$155:$BA$1048576,MATCH($A41,'Hoja de Trabajo para listado'!$AB$155:$AB$1048576,0),MATCH((CUADRO!F$4&amp;$E41),'Hoja de Trabajo para listado'!$AB$151:$BA$151,0)),0)+IFERROR(INDEX('Hoja de Trabajo para listado'!$BC$155:$CB$1048576,MATCH($A41,'Hoja de Trabajo para listado'!$BC$155:$BC$1048576,0),MATCH((CUADRO!F$4&amp;$E41),'Hoja de Trabajo para listado'!$BC$151:$CB$151,0)),0)+IFERROR(INDEX('Hoja de Trabajo para listado'!$DE$153:$DG$274,MATCH($A41,'Hoja de Trabajo para listado'!$DE$153:$DE$1048576,0),MATCH((CUADRO!F$4&amp;$E41),'Hoja de Trabajo para listado'!$DE$151:$DG$151,0)),0)+IFERROR(INDEX('Hoja de Trabajo para listado'!$CD$155:$DC$1048576,MATCH($A41,'Hoja de Trabajo para listado'!$CD$155:$CD$1048576,0),MATCH((CUADRO!F$4&amp;$E41),'Hoja de Trabajo para listado'!$CD$151:$DC$151,0)),0)</f>
        <v>0</v>
      </c>
      <c r="G41" s="241">
        <f ca="1">+IFERROR(INDEX('Hoja de Trabajo para listado'!$A$155:$Z$1048576,MATCH($A41,'Hoja de Trabajo para listado'!$A$155:$A$1048576,0),MATCH((CUADRO!G$4&amp;$E41),'Hoja de Trabajo para listado'!$A$151:$Z$151,0)),0)+IFERROR(INDEX('Hoja de Trabajo para listado'!$AB$155:$BA$1048576,MATCH($A41,'Hoja de Trabajo para listado'!$AB$155:$AB$1048576,0),MATCH((CUADRO!G$4&amp;$E41),'Hoja de Trabajo para listado'!$AB$151:$BA$151,0)),0)+IFERROR(INDEX('Hoja de Trabajo para listado'!$BC$155:$CB$1048576,MATCH($A41,'Hoja de Trabajo para listado'!$BC$155:$BC$1048576,0),MATCH((CUADRO!G$4&amp;$E41),'Hoja de Trabajo para listado'!$BC$151:$CB$151,0)),0)+IFERROR(INDEX('Hoja de Trabajo para listado'!$DE$153:$DG$274,MATCH($A41,'Hoja de Trabajo para listado'!$DE$153:$DE$1048576,0),MATCH((CUADRO!G$4&amp;$E41),'Hoja de Trabajo para listado'!$DE$151:$DG$151,0)),0)+IFERROR(INDEX('Hoja de Trabajo para listado'!$CD$155:$DC$1048576,MATCH($A41,'Hoja de Trabajo para listado'!$CD$155:$CD$1048576,0),MATCH((CUADRO!G$4&amp;$E41),'Hoja de Trabajo para listado'!$CD$151:$DC$151,0)),0)</f>
        <v>0</v>
      </c>
      <c r="H41" s="241">
        <f ca="1">+IFERROR(INDEX('Hoja de Trabajo para listado'!$A$155:$Z$1048576,MATCH($A41,'Hoja de Trabajo para listado'!$A$155:$A$1048576,0),MATCH((CUADRO!H$4&amp;$E41),'Hoja de Trabajo para listado'!$A$151:$Z$151,0)),0)+IFERROR(INDEX('Hoja de Trabajo para listado'!$AB$155:$BA$1048576,MATCH($A41,'Hoja de Trabajo para listado'!$AB$155:$AB$1048576,0),MATCH((CUADRO!H$4&amp;$E41),'Hoja de Trabajo para listado'!$AB$151:$BA$151,0)),0)+IFERROR(INDEX('Hoja de Trabajo para listado'!$BC$155:$CB$1048576,MATCH($A41,'Hoja de Trabajo para listado'!$BC$155:$BC$1048576,0),MATCH((CUADRO!H$4&amp;$E41),'Hoja de Trabajo para listado'!$BC$151:$CB$151,0)),0)+IFERROR(INDEX('Hoja de Trabajo para listado'!$DE$153:$DG$274,MATCH($A41,'Hoja de Trabajo para listado'!$DE$153:$DE$1048576,0),MATCH((CUADRO!H$4&amp;$E41),'Hoja de Trabajo para listado'!$DE$151:$DG$151,0)),0)+IFERROR(INDEX('Hoja de Trabajo para listado'!$CD$155:$DC$1048576,MATCH($A41,'Hoja de Trabajo para listado'!$CD$155:$CD$1048576,0),MATCH((CUADRO!H$4&amp;$E41),'Hoja de Trabajo para listado'!$CD$151:$DC$151,0)),0)</f>
        <v>0</v>
      </c>
      <c r="I41" s="241">
        <f ca="1">+IFERROR(INDEX('Hoja de Trabajo para listado'!$A$155:$Z$1048576,MATCH($A41,'Hoja de Trabajo para listado'!$A$155:$A$1048576,0),MATCH((CUADRO!I$4&amp;$E41),'Hoja de Trabajo para listado'!$A$151:$Z$151,0)),0)+IFERROR(INDEX('Hoja de Trabajo para listado'!$AB$155:$BA$1048576,MATCH($A41,'Hoja de Trabajo para listado'!$AB$155:$AB$1048576,0),MATCH((CUADRO!I$4&amp;$E41),'Hoja de Trabajo para listado'!$AB$151:$BA$151,0)),0)+IFERROR(INDEX('Hoja de Trabajo para listado'!$BC$155:$CB$1048576,MATCH($A41,'Hoja de Trabajo para listado'!$BC$155:$BC$1048576,0),MATCH((CUADRO!I$4&amp;$E41),'Hoja de Trabajo para listado'!$BC$151:$CB$151,0)),0)+IFERROR(INDEX('Hoja de Trabajo para listado'!$DE$153:$DG$274,MATCH($A41,'Hoja de Trabajo para listado'!$DE$153:$DE$1048576,0),MATCH((CUADRO!I$4&amp;$E41),'Hoja de Trabajo para listado'!$DE$151:$DG$151,0)),0)+IFERROR(INDEX('Hoja de Trabajo para listado'!$CD$155:$DC$1048576,MATCH($A41,'Hoja de Trabajo para listado'!$CD$155:$CD$1048576,0),MATCH((CUADRO!I$4&amp;$E41),'Hoja de Trabajo para listado'!$CD$151:$DC$151,0)),0)</f>
        <v>0</v>
      </c>
      <c r="J41" s="241">
        <f ca="1">+IFERROR(INDEX('Hoja de Trabajo para listado'!$A$155:$Z$1048576,MATCH($A41,'Hoja de Trabajo para listado'!$A$155:$A$1048576,0),MATCH((CUADRO!J$4&amp;$E41),'Hoja de Trabajo para listado'!$A$151:$Z$151,0)),0)+IFERROR(INDEX('Hoja de Trabajo para listado'!$AB$155:$BA$1048576,MATCH($A41,'Hoja de Trabajo para listado'!$AB$155:$AB$1048576,0),MATCH((CUADRO!J$4&amp;$E41),'Hoja de Trabajo para listado'!$AB$151:$BA$151,0)),0)+IFERROR(INDEX('Hoja de Trabajo para listado'!$BC$155:$CB$1048576,MATCH($A41,'Hoja de Trabajo para listado'!$BC$155:$BC$1048576,0),MATCH((CUADRO!J$4&amp;$E41),'Hoja de Trabajo para listado'!$BC$151:$CB$151,0)),0)+IFERROR(INDEX('Hoja de Trabajo para listado'!$DE$153:$DG$274,MATCH($A41,'Hoja de Trabajo para listado'!$DE$153:$DE$1048576,0),MATCH((CUADRO!J$4&amp;$E41),'Hoja de Trabajo para listado'!$DE$151:$DG$151,0)),0)+IFERROR(INDEX('Hoja de Trabajo para listado'!$CD$155:$DC$1048576,MATCH($A41,'Hoja de Trabajo para listado'!$CD$155:$CD$1048576,0),MATCH((CUADRO!J$4&amp;$E41),'Hoja de Trabajo para listado'!$CD$151:$DC$151,0)),0)</f>
        <v>0</v>
      </c>
      <c r="K41" s="241">
        <f ca="1">+IFERROR(INDEX('Hoja de Trabajo para listado'!$A$155:$Z$1048576,MATCH($A41,'Hoja de Trabajo para listado'!$A$155:$A$1048576,0),MATCH((CUADRO!K$4&amp;$E41),'Hoja de Trabajo para listado'!$A$151:$Z$151,0)),0)+IFERROR(INDEX('Hoja de Trabajo para listado'!$AB$155:$BA$1048576,MATCH($A41,'Hoja de Trabajo para listado'!$AB$155:$AB$1048576,0),MATCH((CUADRO!K$4&amp;$E41),'Hoja de Trabajo para listado'!$AB$151:$BA$151,0)),0)+IFERROR(INDEX('Hoja de Trabajo para listado'!$BC$155:$CB$1048576,MATCH($A41,'Hoja de Trabajo para listado'!$BC$155:$BC$1048576,0),MATCH((CUADRO!K$4&amp;$E41),'Hoja de Trabajo para listado'!$BC$151:$CB$151,0)),0)+IFERROR(INDEX('Hoja de Trabajo para listado'!$DE$153:$DG$274,MATCH($A41,'Hoja de Trabajo para listado'!$DE$153:$DE$1048576,0),MATCH((CUADRO!K$4&amp;$E41),'Hoja de Trabajo para listado'!$DE$151:$DG$151,0)),0)+IFERROR(INDEX('Hoja de Trabajo para listado'!$CD$155:$DC$1048576,MATCH($A41,'Hoja de Trabajo para listado'!$CD$155:$CD$1048576,0),MATCH((CUADRO!K$4&amp;$E41),'Hoja de Trabajo para listado'!$CD$151:$DC$151,0)),0)</f>
        <v>0</v>
      </c>
      <c r="L41" s="241">
        <f ca="1">+IFERROR(INDEX('Hoja de Trabajo para listado'!$A$155:$Z$1048576,MATCH($A41,'Hoja de Trabajo para listado'!$A$155:$A$1048576,0),MATCH((CUADRO!L$4&amp;$E41),'Hoja de Trabajo para listado'!$A$151:$Z$151,0)),0)+IFERROR(INDEX('Hoja de Trabajo para listado'!$AB$155:$BA$1048576,MATCH($A41,'Hoja de Trabajo para listado'!$AB$155:$AB$1048576,0),MATCH((CUADRO!L$4&amp;$E41),'Hoja de Trabajo para listado'!$AB$151:$BA$151,0)),0)+IFERROR(INDEX('Hoja de Trabajo para listado'!$BC$155:$CB$1048576,MATCH($A41,'Hoja de Trabajo para listado'!$BC$155:$BC$1048576,0),MATCH((CUADRO!L$4&amp;$E41),'Hoja de Trabajo para listado'!$BC$151:$CB$151,0)),0)+IFERROR(INDEX('Hoja de Trabajo para listado'!$DE$153:$DG$274,MATCH($A41,'Hoja de Trabajo para listado'!$DE$153:$DE$1048576,0),MATCH((CUADRO!L$4&amp;$E41),'Hoja de Trabajo para listado'!$DE$151:$DG$151,0)),0)+IFERROR(INDEX('Hoja de Trabajo para listado'!$CD$155:$DC$1048576,MATCH($A41,'Hoja de Trabajo para listado'!$CD$155:$CD$1048576,0),MATCH((CUADRO!L$4&amp;$E41),'Hoja de Trabajo para listado'!$CD$151:$DC$151,0)),0)</f>
        <v>0</v>
      </c>
      <c r="M41" s="241">
        <f ca="1">+IFERROR(INDEX('Hoja de Trabajo para listado'!$A$155:$Z$1048576,MATCH($A41,'Hoja de Trabajo para listado'!$A$155:$A$1048576,0),MATCH((CUADRO!M$4&amp;$E41),'Hoja de Trabajo para listado'!$A$151:$Z$151,0)),0)+IFERROR(INDEX('Hoja de Trabajo para listado'!$AB$155:$BA$1048576,MATCH($A41,'Hoja de Trabajo para listado'!$AB$155:$AB$1048576,0),MATCH((CUADRO!M$4&amp;$E41),'Hoja de Trabajo para listado'!$AB$151:$BA$151,0)),0)+IFERROR(INDEX('Hoja de Trabajo para listado'!$BC$155:$CB$1048576,MATCH($A41,'Hoja de Trabajo para listado'!$BC$155:$BC$1048576,0),MATCH((CUADRO!M$4&amp;$E41),'Hoja de Trabajo para listado'!$BC$151:$CB$151,0)),0)+IFERROR(INDEX('Hoja de Trabajo para listado'!$DE$153:$DG$274,MATCH($A41,'Hoja de Trabajo para listado'!$DE$153:$DE$1048576,0),MATCH((CUADRO!M$4&amp;$E41),'Hoja de Trabajo para listado'!$DE$151:$DG$151,0)),0)+IFERROR(INDEX('Hoja de Trabajo para listado'!$CD$155:$DC$1048576,MATCH($A41,'Hoja de Trabajo para listado'!$CD$155:$CD$1048576,0),MATCH((CUADRO!M$4&amp;$E41),'Hoja de Trabajo para listado'!$CD$151:$DC$151,0)),0)</f>
        <v>0</v>
      </c>
      <c r="N41" s="241">
        <f ca="1">+IFERROR(INDEX('Hoja de Trabajo para listado'!$A$155:$Z$1048576,MATCH($A41,'Hoja de Trabajo para listado'!$A$155:$A$1048576,0),MATCH((CUADRO!N$4&amp;$E41),'Hoja de Trabajo para listado'!$A$151:$Z$151,0)),0)+IFERROR(INDEX('Hoja de Trabajo para listado'!$AB$155:$BA$1048576,MATCH($A41,'Hoja de Trabajo para listado'!$AB$155:$AB$1048576,0),MATCH((CUADRO!N$4&amp;$E41),'Hoja de Trabajo para listado'!$AB$151:$BA$151,0)),0)+IFERROR(INDEX('Hoja de Trabajo para listado'!$BC$155:$CB$1048576,MATCH($A41,'Hoja de Trabajo para listado'!$BC$155:$BC$1048576,0),MATCH((CUADRO!N$4&amp;$E41),'Hoja de Trabajo para listado'!$BC$151:$CB$151,0)),0)+IFERROR(INDEX('Hoja de Trabajo para listado'!$DE$153:$DG$274,MATCH($A41,'Hoja de Trabajo para listado'!$DE$153:$DE$1048576,0),MATCH((CUADRO!N$4&amp;$E41),'Hoja de Trabajo para listado'!$DE$151:$DG$151,0)),0)+IFERROR(INDEX('Hoja de Trabajo para listado'!$CD$155:$DC$1048576,MATCH($A41,'Hoja de Trabajo para listado'!$CD$155:$CD$1048576,0),MATCH((CUADRO!N$4&amp;$E41),'Hoja de Trabajo para listado'!$CD$151:$DC$151,0)),0)</f>
        <v>0</v>
      </c>
      <c r="O41" s="241">
        <f ca="1">+IFERROR(INDEX('Hoja de Trabajo para listado'!$A$155:$Z$1048576,MATCH($A41,'Hoja de Trabajo para listado'!$A$155:$A$1048576,0),MATCH((CUADRO!O$4&amp;$E41),'Hoja de Trabajo para listado'!$A$151:$Z$151,0)),0)+IFERROR(INDEX('Hoja de Trabajo para listado'!$AB$155:$BA$1048576,MATCH($A41,'Hoja de Trabajo para listado'!$AB$155:$AB$1048576,0),MATCH((CUADRO!O$4&amp;$E41),'Hoja de Trabajo para listado'!$AB$151:$BA$151,0)),0)+IFERROR(INDEX('Hoja de Trabajo para listado'!$BC$155:$CB$1048576,MATCH($A41,'Hoja de Trabajo para listado'!$BC$155:$BC$1048576,0),MATCH((CUADRO!O$4&amp;$E41),'Hoja de Trabajo para listado'!$BC$151:$CB$151,0)),0)+IFERROR(INDEX('Hoja de Trabajo para listado'!$DE$153:$DG$274,MATCH($A41,'Hoja de Trabajo para listado'!$DE$153:$DE$1048576,0),MATCH((CUADRO!O$4&amp;$E41),'Hoja de Trabajo para listado'!$DE$151:$DG$151,0)),0)+IFERROR(INDEX('Hoja de Trabajo para listado'!$CD$155:$DC$1048576,MATCH($A41,'Hoja de Trabajo para listado'!$CD$155:$CD$1048576,0),MATCH((CUADRO!O$4&amp;$E41),'Hoja de Trabajo para listado'!$CD$151:$DC$151,0)),0)</f>
        <v>0</v>
      </c>
      <c r="P41" s="241">
        <f ca="1">+IFERROR(INDEX('Hoja de Trabajo para listado'!$A$155:$Z$1048576,MATCH($A41,'Hoja de Trabajo para listado'!$A$155:$A$1048576,0),MATCH((CUADRO!P$4&amp;$E41),'Hoja de Trabajo para listado'!$A$151:$Z$151,0)),0)+IFERROR(INDEX('Hoja de Trabajo para listado'!$AB$155:$BA$1048576,MATCH($A41,'Hoja de Trabajo para listado'!$AB$155:$AB$1048576,0),MATCH((CUADRO!P$4&amp;$E41),'Hoja de Trabajo para listado'!$AB$151:$BA$151,0)),0)+IFERROR(INDEX('Hoja de Trabajo para listado'!$BC$155:$CB$1048576,MATCH($A41,'Hoja de Trabajo para listado'!$BC$155:$BC$1048576,0),MATCH((CUADRO!P$4&amp;$E41),'Hoja de Trabajo para listado'!$BC$151:$CB$151,0)),0)+IFERROR(INDEX('Hoja de Trabajo para listado'!$DE$153:$DG$274,MATCH($A41,'Hoja de Trabajo para listado'!$DE$153:$DE$1048576,0),MATCH((CUADRO!P$4&amp;$E41),'Hoja de Trabajo para listado'!$DE$151:$DG$151,0)),0)+IFERROR(INDEX('Hoja de Trabajo para listado'!$CD$155:$DC$1048576,MATCH($A41,'Hoja de Trabajo para listado'!$CD$155:$CD$1048576,0),MATCH((CUADRO!P$4&amp;$E41),'Hoja de Trabajo para listado'!$CD$151:$DC$151,0)),0)</f>
        <v>0</v>
      </c>
      <c r="Q41" s="241">
        <f ca="1">+IFERROR(INDEX('Hoja de Trabajo para listado'!$A$155:$Z$1048576,MATCH($A41,'Hoja de Trabajo para listado'!$A$155:$A$1048576,0),MATCH((CUADRO!Q$4&amp;$E41),'Hoja de Trabajo para listado'!$A$151:$Z$151,0)),0)+IFERROR(INDEX('Hoja de Trabajo para listado'!$AB$155:$BA$1048576,MATCH($A41,'Hoja de Trabajo para listado'!$AB$155:$AB$1048576,0),MATCH((CUADRO!Q$4&amp;$E41),'Hoja de Trabajo para listado'!$AB$151:$BA$151,0)),0)+IFERROR(INDEX('Hoja de Trabajo para listado'!$BC$155:$CB$1048576,MATCH($A41,'Hoja de Trabajo para listado'!$BC$155:$BC$1048576,0),MATCH((CUADRO!Q$4&amp;$E41),'Hoja de Trabajo para listado'!$BC$151:$CB$151,0)),0)+IFERROR(INDEX('Hoja de Trabajo para listado'!$DE$153:$DG$274,MATCH($A41,'Hoja de Trabajo para listado'!$DE$153:$DE$1048576,0),MATCH((CUADRO!Q$4&amp;$E41),'Hoja de Trabajo para listado'!$DE$151:$DG$151,0)),0)+IFERROR(INDEX('Hoja de Trabajo para listado'!$CD$155:$DC$1048576,MATCH($A41,'Hoja de Trabajo para listado'!$CD$155:$CD$1048576,0),MATCH((CUADRO!Q$4&amp;$E41),'Hoja de Trabajo para listado'!$CD$151:$DC$151,0)),0)</f>
        <v>0</v>
      </c>
      <c r="R41" s="241">
        <f t="shared" ca="1" si="0"/>
        <v>0</v>
      </c>
      <c r="S41" s="241"/>
      <c r="T41" s="241">
        <f ca="1">+T42</f>
        <v>71664005.359999999</v>
      </c>
      <c r="U41" s="240">
        <f t="shared" si="1"/>
        <v>1</v>
      </c>
    </row>
    <row r="42" spans="1:21" ht="15" customHeight="1">
      <c r="A42" s="353">
        <v>81</v>
      </c>
      <c r="B42" s="382"/>
      <c r="C42" s="305" t="str">
        <f>+VLOOKUP(A42,bd_lista!$A$3:$C$592,3,FALSE)</f>
        <v>Ministerio de Obras Públicas, Servicios y Vivienda</v>
      </c>
      <c r="D42" s="384"/>
      <c r="E42" s="305" t="s">
        <v>684</v>
      </c>
      <c r="F42" s="243">
        <f ca="1">+IFERROR(INDEX('Hoja de Trabajo para listado'!$A$155:$Z$1048576,MATCH($A42,'Hoja de Trabajo para listado'!$A$155:$A$1048576,0),MATCH((CUADRO!F$4&amp;$E42),'Hoja de Trabajo para listado'!$A$151:$Z$151,0)),0)+IFERROR(INDEX('Hoja de Trabajo para listado'!$AB$155:$BA$1048576,MATCH($A42,'Hoja de Trabajo para listado'!$AB$155:$AB$1048576,0),MATCH((CUADRO!F$4&amp;$E42),'Hoja de Trabajo para listado'!$AB$151:$BA$151,0)),0)+IFERROR(INDEX('Hoja de Trabajo para listado'!$BC$155:$CB$1048576,MATCH($A42,'Hoja de Trabajo para listado'!$BC$155:$BC$1048576,0),MATCH((CUADRO!F$4&amp;$E42),'Hoja de Trabajo para listado'!$BC$151:$CB$151,0)),0)+IFERROR(INDEX('Hoja de Trabajo para listado'!$DE$153:$DG$274,MATCH($A42,'Hoja de Trabajo para listado'!$DE$153:$DE$1048576,0),MATCH((CUADRO!F$4&amp;$E42),'Hoja de Trabajo para listado'!$DE$151:$DG$151,0)),0)+IFERROR(INDEX('Hoja de Trabajo para listado'!$CD$155:$DC$1048576,MATCH($A42,'Hoja de Trabajo para listado'!$CD$155:$CD$1048576,0),MATCH((CUADRO!F$4&amp;$E42),'Hoja de Trabajo para listado'!$CD$151:$DC$151,0)),0)</f>
        <v>22101.3</v>
      </c>
      <c r="G42" s="243">
        <f ca="1">+IFERROR(INDEX('Hoja de Trabajo para listado'!$A$155:$Z$1048576,MATCH($A42,'Hoja de Trabajo para listado'!$A$155:$A$1048576,0),MATCH((CUADRO!G$4&amp;$E42),'Hoja de Trabajo para listado'!$A$151:$Z$151,0)),0)+IFERROR(INDEX('Hoja de Trabajo para listado'!$AB$155:$BA$1048576,MATCH($A42,'Hoja de Trabajo para listado'!$AB$155:$AB$1048576,0),MATCH((CUADRO!G$4&amp;$E42),'Hoja de Trabajo para listado'!$AB$151:$BA$151,0)),0)+IFERROR(INDEX('Hoja de Trabajo para listado'!$BC$155:$CB$1048576,MATCH($A42,'Hoja de Trabajo para listado'!$BC$155:$BC$1048576,0),MATCH((CUADRO!G$4&amp;$E42),'Hoja de Trabajo para listado'!$BC$151:$CB$151,0)),0)+IFERROR(INDEX('Hoja de Trabajo para listado'!$DE$153:$DG$274,MATCH($A42,'Hoja de Trabajo para listado'!$DE$153:$DE$1048576,0),MATCH((CUADRO!G$4&amp;$E42),'Hoja de Trabajo para listado'!$DE$151:$DG$151,0)),0)+IFERROR(INDEX('Hoja de Trabajo para listado'!$CD$155:$DC$1048576,MATCH($A42,'Hoja de Trabajo para listado'!$CD$155:$CD$1048576,0),MATCH((CUADRO!G$4&amp;$E42),'Hoja de Trabajo para listado'!$CD$151:$DC$151,0)),0)</f>
        <v>2662.7</v>
      </c>
      <c r="H42" s="243">
        <f ca="1">+IFERROR(INDEX('Hoja de Trabajo para listado'!$A$155:$Z$1048576,MATCH($A42,'Hoja de Trabajo para listado'!$A$155:$A$1048576,0),MATCH((CUADRO!H$4&amp;$E42),'Hoja de Trabajo para listado'!$A$151:$Z$151,0)),0)+IFERROR(INDEX('Hoja de Trabajo para listado'!$AB$155:$BA$1048576,MATCH($A42,'Hoja de Trabajo para listado'!$AB$155:$AB$1048576,0),MATCH((CUADRO!H$4&amp;$E42),'Hoja de Trabajo para listado'!$AB$151:$BA$151,0)),0)+IFERROR(INDEX('Hoja de Trabajo para listado'!$BC$155:$CB$1048576,MATCH($A42,'Hoja de Trabajo para listado'!$BC$155:$BC$1048576,0),MATCH((CUADRO!H$4&amp;$E42),'Hoja de Trabajo para listado'!$BC$151:$CB$151,0)),0)+IFERROR(INDEX('Hoja de Trabajo para listado'!$DE$153:$DG$274,MATCH($A42,'Hoja de Trabajo para listado'!$DE$153:$DE$1048576,0),MATCH((CUADRO!H$4&amp;$E42),'Hoja de Trabajo para listado'!$DE$151:$DG$151,0)),0)+IFERROR(INDEX('Hoja de Trabajo para listado'!$CD$155:$DC$1048576,MATCH($A42,'Hoja de Trabajo para listado'!$CD$155:$CD$1048576,0),MATCH((CUADRO!H$4&amp;$E42),'Hoja de Trabajo para listado'!$CD$151:$DC$151,0)),0)</f>
        <v>3107414.69</v>
      </c>
      <c r="I42" s="243">
        <f ca="1">+IFERROR(INDEX('Hoja de Trabajo para listado'!$A$155:$Z$1048576,MATCH($A42,'Hoja de Trabajo para listado'!$A$155:$A$1048576,0),MATCH((CUADRO!I$4&amp;$E42),'Hoja de Trabajo para listado'!$A$151:$Z$151,0)),0)+IFERROR(INDEX('Hoja de Trabajo para listado'!$AB$155:$BA$1048576,MATCH($A42,'Hoja de Trabajo para listado'!$AB$155:$AB$1048576,0),MATCH((CUADRO!I$4&amp;$E42),'Hoja de Trabajo para listado'!$AB$151:$BA$151,0)),0)+IFERROR(INDEX('Hoja de Trabajo para listado'!$BC$155:$CB$1048576,MATCH($A42,'Hoja de Trabajo para listado'!$BC$155:$BC$1048576,0),MATCH((CUADRO!I$4&amp;$E42),'Hoja de Trabajo para listado'!$BC$151:$CB$151,0)),0)+IFERROR(INDEX('Hoja de Trabajo para listado'!$DE$153:$DG$274,MATCH($A42,'Hoja de Trabajo para listado'!$DE$153:$DE$1048576,0),MATCH((CUADRO!I$4&amp;$E42),'Hoja de Trabajo para listado'!$DE$151:$DG$151,0)),0)+IFERROR(INDEX('Hoja de Trabajo para listado'!$CD$155:$DC$1048576,MATCH($A42,'Hoja de Trabajo para listado'!$CD$155:$CD$1048576,0),MATCH((CUADRO!I$4&amp;$E42),'Hoja de Trabajo para listado'!$CD$151:$DC$151,0)),0)</f>
        <v>3439542.0799999991</v>
      </c>
      <c r="J42" s="243">
        <f ca="1">+IFERROR(INDEX('Hoja de Trabajo para listado'!$A$155:$Z$1048576,MATCH($A42,'Hoja de Trabajo para listado'!$A$155:$A$1048576,0),MATCH((CUADRO!J$4&amp;$E42),'Hoja de Trabajo para listado'!$A$151:$Z$151,0)),0)+IFERROR(INDEX('Hoja de Trabajo para listado'!$AB$155:$BA$1048576,MATCH($A42,'Hoja de Trabajo para listado'!$AB$155:$AB$1048576,0),MATCH((CUADRO!J$4&amp;$E42),'Hoja de Trabajo para listado'!$AB$151:$BA$151,0)),0)+IFERROR(INDEX('Hoja de Trabajo para listado'!$BC$155:$CB$1048576,MATCH($A42,'Hoja de Trabajo para listado'!$BC$155:$BC$1048576,0),MATCH((CUADRO!J$4&amp;$E42),'Hoja de Trabajo para listado'!$BC$151:$CB$151,0)),0)+IFERROR(INDEX('Hoja de Trabajo para listado'!$DE$153:$DG$274,MATCH($A42,'Hoja de Trabajo para listado'!$DE$153:$DE$1048576,0),MATCH((CUADRO!J$4&amp;$E42),'Hoja de Trabajo para listado'!$DE$151:$DG$151,0)),0)+IFERROR(INDEX('Hoja de Trabajo para listado'!$CD$155:$DC$1048576,MATCH($A42,'Hoja de Trabajo para listado'!$CD$155:$CD$1048576,0),MATCH((CUADRO!J$4&amp;$E42),'Hoja de Trabajo para listado'!$CD$151:$DC$151,0)),0)</f>
        <v>65092284.589999996</v>
      </c>
      <c r="K42" s="243">
        <f ca="1">+IFERROR(INDEX('Hoja de Trabajo para listado'!$A$155:$Z$1048576,MATCH($A42,'Hoja de Trabajo para listado'!$A$155:$A$1048576,0),MATCH((CUADRO!K$4&amp;$E42),'Hoja de Trabajo para listado'!$A$151:$Z$151,0)),0)+IFERROR(INDEX('Hoja de Trabajo para listado'!$AB$155:$BA$1048576,MATCH($A42,'Hoja de Trabajo para listado'!$AB$155:$AB$1048576,0),MATCH((CUADRO!K$4&amp;$E42),'Hoja de Trabajo para listado'!$AB$151:$BA$151,0)),0)+IFERROR(INDEX('Hoja de Trabajo para listado'!$BC$155:$CB$1048576,MATCH($A42,'Hoja de Trabajo para listado'!$BC$155:$BC$1048576,0),MATCH((CUADRO!K$4&amp;$E42),'Hoja de Trabajo para listado'!$BC$151:$CB$151,0)),0)+IFERROR(INDEX('Hoja de Trabajo para listado'!$DE$153:$DG$274,MATCH($A42,'Hoja de Trabajo para listado'!$DE$153:$DE$1048576,0),MATCH((CUADRO!K$4&amp;$E42),'Hoja de Trabajo para listado'!$DE$151:$DG$151,0)),0)+IFERROR(INDEX('Hoja de Trabajo para listado'!$CD$155:$DC$1048576,MATCH($A42,'Hoja de Trabajo para listado'!$CD$155:$CD$1048576,0),MATCH((CUADRO!K$4&amp;$E42),'Hoja de Trabajo para listado'!$CD$151:$DC$151,0)),0)</f>
        <v>0</v>
      </c>
      <c r="L42" s="243">
        <f ca="1">+IFERROR(INDEX('Hoja de Trabajo para listado'!$A$155:$Z$1048576,MATCH($A42,'Hoja de Trabajo para listado'!$A$155:$A$1048576,0),MATCH((CUADRO!L$4&amp;$E42),'Hoja de Trabajo para listado'!$A$151:$Z$151,0)),0)+IFERROR(INDEX('Hoja de Trabajo para listado'!$AB$155:$BA$1048576,MATCH($A42,'Hoja de Trabajo para listado'!$AB$155:$AB$1048576,0),MATCH((CUADRO!L$4&amp;$E42),'Hoja de Trabajo para listado'!$AB$151:$BA$151,0)),0)+IFERROR(INDEX('Hoja de Trabajo para listado'!$BC$155:$CB$1048576,MATCH($A42,'Hoja de Trabajo para listado'!$BC$155:$BC$1048576,0),MATCH((CUADRO!L$4&amp;$E42),'Hoja de Trabajo para listado'!$BC$151:$CB$151,0)),0)+IFERROR(INDEX('Hoja de Trabajo para listado'!$DE$153:$DG$274,MATCH($A42,'Hoja de Trabajo para listado'!$DE$153:$DE$1048576,0),MATCH((CUADRO!L$4&amp;$E42),'Hoja de Trabajo para listado'!$DE$151:$DG$151,0)),0)+IFERROR(INDEX('Hoja de Trabajo para listado'!$CD$155:$DC$1048576,MATCH($A42,'Hoja de Trabajo para listado'!$CD$155:$CD$1048576,0),MATCH((CUADRO!L$4&amp;$E42),'Hoja de Trabajo para listado'!$CD$151:$DC$151,0)),0)</f>
        <v>0</v>
      </c>
      <c r="M42" s="243">
        <f ca="1">+IFERROR(INDEX('Hoja de Trabajo para listado'!$A$155:$Z$1048576,MATCH($A42,'Hoja de Trabajo para listado'!$A$155:$A$1048576,0),MATCH((CUADRO!M$4&amp;$E42),'Hoja de Trabajo para listado'!$A$151:$Z$151,0)),0)+IFERROR(INDEX('Hoja de Trabajo para listado'!$AB$155:$BA$1048576,MATCH($A42,'Hoja de Trabajo para listado'!$AB$155:$AB$1048576,0),MATCH((CUADRO!M$4&amp;$E42),'Hoja de Trabajo para listado'!$AB$151:$BA$151,0)),0)+IFERROR(INDEX('Hoja de Trabajo para listado'!$BC$155:$CB$1048576,MATCH($A42,'Hoja de Trabajo para listado'!$BC$155:$BC$1048576,0),MATCH((CUADRO!M$4&amp;$E42),'Hoja de Trabajo para listado'!$BC$151:$CB$151,0)),0)+IFERROR(INDEX('Hoja de Trabajo para listado'!$DE$153:$DG$274,MATCH($A42,'Hoja de Trabajo para listado'!$DE$153:$DE$1048576,0),MATCH((CUADRO!M$4&amp;$E42),'Hoja de Trabajo para listado'!$DE$151:$DG$151,0)),0)+IFERROR(INDEX('Hoja de Trabajo para listado'!$CD$155:$DC$1048576,MATCH($A42,'Hoja de Trabajo para listado'!$CD$155:$CD$1048576,0),MATCH((CUADRO!M$4&amp;$E42),'Hoja de Trabajo para listado'!$CD$151:$DC$151,0)),0)</f>
        <v>0</v>
      </c>
      <c r="N42" s="243">
        <f ca="1">+IFERROR(INDEX('Hoja de Trabajo para listado'!$A$155:$Z$1048576,MATCH($A42,'Hoja de Trabajo para listado'!$A$155:$A$1048576,0),MATCH((CUADRO!N$4&amp;$E42),'Hoja de Trabajo para listado'!$A$151:$Z$151,0)),0)+IFERROR(INDEX('Hoja de Trabajo para listado'!$AB$155:$BA$1048576,MATCH($A42,'Hoja de Trabajo para listado'!$AB$155:$AB$1048576,0),MATCH((CUADRO!N$4&amp;$E42),'Hoja de Trabajo para listado'!$AB$151:$BA$151,0)),0)+IFERROR(INDEX('Hoja de Trabajo para listado'!$BC$155:$CB$1048576,MATCH($A42,'Hoja de Trabajo para listado'!$BC$155:$BC$1048576,0),MATCH((CUADRO!N$4&amp;$E42),'Hoja de Trabajo para listado'!$BC$151:$CB$151,0)),0)+IFERROR(INDEX('Hoja de Trabajo para listado'!$DE$153:$DG$274,MATCH($A42,'Hoja de Trabajo para listado'!$DE$153:$DE$1048576,0),MATCH((CUADRO!N$4&amp;$E42),'Hoja de Trabajo para listado'!$DE$151:$DG$151,0)),0)+IFERROR(INDEX('Hoja de Trabajo para listado'!$CD$155:$DC$1048576,MATCH($A42,'Hoja de Trabajo para listado'!$CD$155:$CD$1048576,0),MATCH((CUADRO!N$4&amp;$E42),'Hoja de Trabajo para listado'!$CD$151:$DC$151,0)),0)</f>
        <v>0</v>
      </c>
      <c r="O42" s="243">
        <f ca="1">+IFERROR(INDEX('Hoja de Trabajo para listado'!$A$155:$Z$1048576,MATCH($A42,'Hoja de Trabajo para listado'!$A$155:$A$1048576,0),MATCH((CUADRO!O$4&amp;$E42),'Hoja de Trabajo para listado'!$A$151:$Z$151,0)),0)+IFERROR(INDEX('Hoja de Trabajo para listado'!$AB$155:$BA$1048576,MATCH($A42,'Hoja de Trabajo para listado'!$AB$155:$AB$1048576,0),MATCH((CUADRO!O$4&amp;$E42),'Hoja de Trabajo para listado'!$AB$151:$BA$151,0)),0)+IFERROR(INDEX('Hoja de Trabajo para listado'!$BC$155:$CB$1048576,MATCH($A42,'Hoja de Trabajo para listado'!$BC$155:$BC$1048576,0),MATCH((CUADRO!O$4&amp;$E42),'Hoja de Trabajo para listado'!$BC$151:$CB$151,0)),0)+IFERROR(INDEX('Hoja de Trabajo para listado'!$DE$153:$DG$274,MATCH($A42,'Hoja de Trabajo para listado'!$DE$153:$DE$1048576,0),MATCH((CUADRO!O$4&amp;$E42),'Hoja de Trabajo para listado'!$DE$151:$DG$151,0)),0)+IFERROR(INDEX('Hoja de Trabajo para listado'!$CD$155:$DC$1048576,MATCH($A42,'Hoja de Trabajo para listado'!$CD$155:$CD$1048576,0),MATCH((CUADRO!O$4&amp;$E42),'Hoja de Trabajo para listado'!$CD$151:$DC$151,0)),0)</f>
        <v>0</v>
      </c>
      <c r="P42" s="243">
        <f ca="1">+IFERROR(INDEX('Hoja de Trabajo para listado'!$A$155:$Z$1048576,MATCH($A42,'Hoja de Trabajo para listado'!$A$155:$A$1048576,0),MATCH((CUADRO!P$4&amp;$E42),'Hoja de Trabajo para listado'!$A$151:$Z$151,0)),0)+IFERROR(INDEX('Hoja de Trabajo para listado'!$AB$155:$BA$1048576,MATCH($A42,'Hoja de Trabajo para listado'!$AB$155:$AB$1048576,0),MATCH((CUADRO!P$4&amp;$E42),'Hoja de Trabajo para listado'!$AB$151:$BA$151,0)),0)+IFERROR(INDEX('Hoja de Trabajo para listado'!$BC$155:$CB$1048576,MATCH($A42,'Hoja de Trabajo para listado'!$BC$155:$BC$1048576,0),MATCH((CUADRO!P$4&amp;$E42),'Hoja de Trabajo para listado'!$BC$151:$CB$151,0)),0)+IFERROR(INDEX('Hoja de Trabajo para listado'!$DE$153:$DG$274,MATCH($A42,'Hoja de Trabajo para listado'!$DE$153:$DE$1048576,0),MATCH((CUADRO!P$4&amp;$E42),'Hoja de Trabajo para listado'!$DE$151:$DG$151,0)),0)+IFERROR(INDEX('Hoja de Trabajo para listado'!$CD$155:$DC$1048576,MATCH($A42,'Hoja de Trabajo para listado'!$CD$155:$CD$1048576,0),MATCH((CUADRO!P$4&amp;$E42),'Hoja de Trabajo para listado'!$CD$151:$DC$151,0)),0)</f>
        <v>0</v>
      </c>
      <c r="Q42" s="243">
        <f ca="1">+IFERROR(INDEX('Hoja de Trabajo para listado'!$A$155:$Z$1048576,MATCH($A42,'Hoja de Trabajo para listado'!$A$155:$A$1048576,0),MATCH((CUADRO!Q$4&amp;$E42),'Hoja de Trabajo para listado'!$A$151:$Z$151,0)),0)+IFERROR(INDEX('Hoja de Trabajo para listado'!$AB$155:$BA$1048576,MATCH($A42,'Hoja de Trabajo para listado'!$AB$155:$AB$1048576,0),MATCH((CUADRO!Q$4&amp;$E42),'Hoja de Trabajo para listado'!$AB$151:$BA$151,0)),0)+IFERROR(INDEX('Hoja de Trabajo para listado'!$BC$155:$CB$1048576,MATCH($A42,'Hoja de Trabajo para listado'!$BC$155:$BC$1048576,0),MATCH((CUADRO!Q$4&amp;$E42),'Hoja de Trabajo para listado'!$BC$151:$CB$151,0)),0)+IFERROR(INDEX('Hoja de Trabajo para listado'!$DE$153:$DG$274,MATCH($A42,'Hoja de Trabajo para listado'!$DE$153:$DE$1048576,0),MATCH((CUADRO!Q$4&amp;$E42),'Hoja de Trabajo para listado'!$DE$151:$DG$151,0)),0)+IFERROR(INDEX('Hoja de Trabajo para listado'!$CD$155:$DC$1048576,MATCH($A42,'Hoja de Trabajo para listado'!$CD$155:$CD$1048576,0),MATCH((CUADRO!Q$4&amp;$E42),'Hoja de Trabajo para listado'!$CD$151:$DC$151,0)),0)</f>
        <v>0</v>
      </c>
      <c r="R42" s="243">
        <f t="shared" ca="1" si="0"/>
        <v>71664005.359999999</v>
      </c>
      <c r="S42" s="243">
        <f ca="1">+R41+R42</f>
        <v>71664005.359999999</v>
      </c>
      <c r="T42" s="243">
        <f ca="1">+S42</f>
        <v>71664005.359999999</v>
      </c>
      <c r="U42" s="242">
        <f t="shared" si="1"/>
        <v>2</v>
      </c>
    </row>
    <row r="43" spans="1:21" ht="15" hidden="1" customHeight="1">
      <c r="A43" s="249">
        <v>85</v>
      </c>
      <c r="B43" s="381">
        <f>+A43</f>
        <v>85</v>
      </c>
      <c r="C43" s="245" t="e">
        <f>+VLOOKUP(A43,bd_lista!$A$3:$C$592,3,FALSE)</f>
        <v>#N/A</v>
      </c>
      <c r="D43" s="383" t="e">
        <f>+C43</f>
        <v>#N/A</v>
      </c>
      <c r="E43" s="245" t="s">
        <v>683</v>
      </c>
      <c r="F43" s="241">
        <f ca="1">+IFERROR(INDEX('Hoja de Trabajo para listado'!$A$155:$Z$1048576,MATCH($A43,'Hoja de Trabajo para listado'!$A$155:$A$1048576,0),MATCH((CUADRO!F$4&amp;$E43),'Hoja de Trabajo para listado'!$A$151:$Z$151,0)),0)+IFERROR(INDEX('Hoja de Trabajo para listado'!$AB$155:$BA$1048576,MATCH($A43,'Hoja de Trabajo para listado'!$AB$155:$AB$1048576,0),MATCH((CUADRO!F$4&amp;$E43),'Hoja de Trabajo para listado'!$AB$151:$BA$151,0)),0)+IFERROR(INDEX('Hoja de Trabajo para listado'!$BC$155:$CB$1048576,MATCH($A43,'Hoja de Trabajo para listado'!$BC$155:$BC$1048576,0),MATCH((CUADRO!F$4&amp;$E43),'Hoja de Trabajo para listado'!$BC$151:$CB$151,0)),0)+IFERROR(INDEX('Hoja de Trabajo para listado'!$DE$153:$DG$274,MATCH($A43,'Hoja de Trabajo para listado'!$DE$153:$DE$1048576,0),MATCH((CUADRO!F$4&amp;$E43),'Hoja de Trabajo para listado'!$DE$151:$DG$151,0)),0)+IFERROR(INDEX('Hoja de Trabajo para listado'!$CD$155:$DC$1048576,MATCH($A43,'Hoja de Trabajo para listado'!$CD$155:$CD$1048576,0),MATCH((CUADRO!F$4&amp;$E43),'Hoja de Trabajo para listado'!$CD$151:$DC$151,0)),0)</f>
        <v>0</v>
      </c>
      <c r="G43" s="241">
        <f ca="1">+IFERROR(INDEX('Hoja de Trabajo para listado'!$A$155:$Z$1048576,MATCH($A43,'Hoja de Trabajo para listado'!$A$155:$A$1048576,0),MATCH((CUADRO!G$4&amp;$E43),'Hoja de Trabajo para listado'!$A$151:$Z$151,0)),0)+IFERROR(INDEX('Hoja de Trabajo para listado'!$AB$155:$BA$1048576,MATCH($A43,'Hoja de Trabajo para listado'!$AB$155:$AB$1048576,0),MATCH((CUADRO!G$4&amp;$E43),'Hoja de Trabajo para listado'!$AB$151:$BA$151,0)),0)+IFERROR(INDEX('Hoja de Trabajo para listado'!$BC$155:$CB$1048576,MATCH($A43,'Hoja de Trabajo para listado'!$BC$155:$BC$1048576,0),MATCH((CUADRO!G$4&amp;$E43),'Hoja de Trabajo para listado'!$BC$151:$CB$151,0)),0)+IFERROR(INDEX('Hoja de Trabajo para listado'!$DE$153:$DG$274,MATCH($A43,'Hoja de Trabajo para listado'!$DE$153:$DE$1048576,0),MATCH((CUADRO!G$4&amp;$E43),'Hoja de Trabajo para listado'!$DE$151:$DG$151,0)),0)+IFERROR(INDEX('Hoja de Trabajo para listado'!$CD$155:$DC$1048576,MATCH($A43,'Hoja de Trabajo para listado'!$CD$155:$CD$1048576,0),MATCH((CUADRO!G$4&amp;$E43),'Hoja de Trabajo para listado'!$CD$151:$DC$151,0)),0)</f>
        <v>0</v>
      </c>
      <c r="H43" s="241">
        <f ca="1">+IFERROR(INDEX('Hoja de Trabajo para listado'!$A$155:$Z$1048576,MATCH($A43,'Hoja de Trabajo para listado'!$A$155:$A$1048576,0),MATCH((CUADRO!H$4&amp;$E43),'Hoja de Trabajo para listado'!$A$151:$Z$151,0)),0)+IFERROR(INDEX('Hoja de Trabajo para listado'!$AB$155:$BA$1048576,MATCH($A43,'Hoja de Trabajo para listado'!$AB$155:$AB$1048576,0),MATCH((CUADRO!H$4&amp;$E43),'Hoja de Trabajo para listado'!$AB$151:$BA$151,0)),0)+IFERROR(INDEX('Hoja de Trabajo para listado'!$BC$155:$CB$1048576,MATCH($A43,'Hoja de Trabajo para listado'!$BC$155:$BC$1048576,0),MATCH((CUADRO!H$4&amp;$E43),'Hoja de Trabajo para listado'!$BC$151:$CB$151,0)),0)+IFERROR(INDEX('Hoja de Trabajo para listado'!$DE$153:$DG$274,MATCH($A43,'Hoja de Trabajo para listado'!$DE$153:$DE$1048576,0),MATCH((CUADRO!H$4&amp;$E43),'Hoja de Trabajo para listado'!$DE$151:$DG$151,0)),0)+IFERROR(INDEX('Hoja de Trabajo para listado'!$CD$155:$DC$1048576,MATCH($A43,'Hoja de Trabajo para listado'!$CD$155:$CD$1048576,0),MATCH((CUADRO!H$4&amp;$E43),'Hoja de Trabajo para listado'!$CD$151:$DC$151,0)),0)</f>
        <v>0</v>
      </c>
      <c r="I43" s="241">
        <f ca="1">+IFERROR(INDEX('Hoja de Trabajo para listado'!$A$155:$Z$1048576,MATCH($A43,'Hoja de Trabajo para listado'!$A$155:$A$1048576,0),MATCH((CUADRO!I$4&amp;$E43),'Hoja de Trabajo para listado'!$A$151:$Z$151,0)),0)+IFERROR(INDEX('Hoja de Trabajo para listado'!$AB$155:$BA$1048576,MATCH($A43,'Hoja de Trabajo para listado'!$AB$155:$AB$1048576,0),MATCH((CUADRO!I$4&amp;$E43),'Hoja de Trabajo para listado'!$AB$151:$BA$151,0)),0)+IFERROR(INDEX('Hoja de Trabajo para listado'!$BC$155:$CB$1048576,MATCH($A43,'Hoja de Trabajo para listado'!$BC$155:$BC$1048576,0),MATCH((CUADRO!I$4&amp;$E43),'Hoja de Trabajo para listado'!$BC$151:$CB$151,0)),0)+IFERROR(INDEX('Hoja de Trabajo para listado'!$DE$153:$DG$274,MATCH($A43,'Hoja de Trabajo para listado'!$DE$153:$DE$1048576,0),MATCH((CUADRO!I$4&amp;$E43),'Hoja de Trabajo para listado'!$DE$151:$DG$151,0)),0)+IFERROR(INDEX('Hoja de Trabajo para listado'!$CD$155:$DC$1048576,MATCH($A43,'Hoja de Trabajo para listado'!$CD$155:$CD$1048576,0),MATCH((CUADRO!I$4&amp;$E43),'Hoja de Trabajo para listado'!$CD$151:$DC$151,0)),0)</f>
        <v>0</v>
      </c>
      <c r="J43" s="241">
        <f ca="1">+IFERROR(INDEX('Hoja de Trabajo para listado'!$A$155:$Z$1048576,MATCH($A43,'Hoja de Trabajo para listado'!$A$155:$A$1048576,0),MATCH((CUADRO!J$4&amp;$E43),'Hoja de Trabajo para listado'!$A$151:$Z$151,0)),0)+IFERROR(INDEX('Hoja de Trabajo para listado'!$AB$155:$BA$1048576,MATCH($A43,'Hoja de Trabajo para listado'!$AB$155:$AB$1048576,0),MATCH((CUADRO!J$4&amp;$E43),'Hoja de Trabajo para listado'!$AB$151:$BA$151,0)),0)+IFERROR(INDEX('Hoja de Trabajo para listado'!$BC$155:$CB$1048576,MATCH($A43,'Hoja de Trabajo para listado'!$BC$155:$BC$1048576,0),MATCH((CUADRO!J$4&amp;$E43),'Hoja de Trabajo para listado'!$BC$151:$CB$151,0)),0)+IFERROR(INDEX('Hoja de Trabajo para listado'!$DE$153:$DG$274,MATCH($A43,'Hoja de Trabajo para listado'!$DE$153:$DE$1048576,0),MATCH((CUADRO!J$4&amp;$E43),'Hoja de Trabajo para listado'!$DE$151:$DG$151,0)),0)+IFERROR(INDEX('Hoja de Trabajo para listado'!$CD$155:$DC$1048576,MATCH($A43,'Hoja de Trabajo para listado'!$CD$155:$CD$1048576,0),MATCH((CUADRO!J$4&amp;$E43),'Hoja de Trabajo para listado'!$CD$151:$DC$151,0)),0)</f>
        <v>0</v>
      </c>
      <c r="K43" s="241">
        <f ca="1">+IFERROR(INDEX('Hoja de Trabajo para listado'!$A$155:$Z$1048576,MATCH($A43,'Hoja de Trabajo para listado'!$A$155:$A$1048576,0),MATCH((CUADRO!K$4&amp;$E43),'Hoja de Trabajo para listado'!$A$151:$Z$151,0)),0)+IFERROR(INDEX('Hoja de Trabajo para listado'!$AB$155:$BA$1048576,MATCH($A43,'Hoja de Trabajo para listado'!$AB$155:$AB$1048576,0),MATCH((CUADRO!K$4&amp;$E43),'Hoja de Trabajo para listado'!$AB$151:$BA$151,0)),0)+IFERROR(INDEX('Hoja de Trabajo para listado'!$BC$155:$CB$1048576,MATCH($A43,'Hoja de Trabajo para listado'!$BC$155:$BC$1048576,0),MATCH((CUADRO!K$4&amp;$E43),'Hoja de Trabajo para listado'!$BC$151:$CB$151,0)),0)+IFERROR(INDEX('Hoja de Trabajo para listado'!$DE$153:$DG$274,MATCH($A43,'Hoja de Trabajo para listado'!$DE$153:$DE$1048576,0),MATCH((CUADRO!K$4&amp;$E43),'Hoja de Trabajo para listado'!$DE$151:$DG$151,0)),0)+IFERROR(INDEX('Hoja de Trabajo para listado'!$CD$155:$DC$1048576,MATCH($A43,'Hoja de Trabajo para listado'!$CD$155:$CD$1048576,0),MATCH((CUADRO!K$4&amp;$E43),'Hoja de Trabajo para listado'!$CD$151:$DC$151,0)),0)</f>
        <v>0</v>
      </c>
      <c r="L43" s="241">
        <f ca="1">+IFERROR(INDEX('Hoja de Trabajo para listado'!$A$155:$Z$1048576,MATCH($A43,'Hoja de Trabajo para listado'!$A$155:$A$1048576,0),MATCH((CUADRO!L$4&amp;$E43),'Hoja de Trabajo para listado'!$A$151:$Z$151,0)),0)+IFERROR(INDEX('Hoja de Trabajo para listado'!$AB$155:$BA$1048576,MATCH($A43,'Hoja de Trabajo para listado'!$AB$155:$AB$1048576,0),MATCH((CUADRO!L$4&amp;$E43),'Hoja de Trabajo para listado'!$AB$151:$BA$151,0)),0)+IFERROR(INDEX('Hoja de Trabajo para listado'!$BC$155:$CB$1048576,MATCH($A43,'Hoja de Trabajo para listado'!$BC$155:$BC$1048576,0),MATCH((CUADRO!L$4&amp;$E43),'Hoja de Trabajo para listado'!$BC$151:$CB$151,0)),0)+IFERROR(INDEX('Hoja de Trabajo para listado'!$DE$153:$DG$274,MATCH($A43,'Hoja de Trabajo para listado'!$DE$153:$DE$1048576,0),MATCH((CUADRO!L$4&amp;$E43),'Hoja de Trabajo para listado'!$DE$151:$DG$151,0)),0)+IFERROR(INDEX('Hoja de Trabajo para listado'!$CD$155:$DC$1048576,MATCH($A43,'Hoja de Trabajo para listado'!$CD$155:$CD$1048576,0),MATCH((CUADRO!L$4&amp;$E43),'Hoja de Trabajo para listado'!$CD$151:$DC$151,0)),0)</f>
        <v>0</v>
      </c>
      <c r="M43" s="241">
        <f ca="1">+IFERROR(INDEX('Hoja de Trabajo para listado'!$A$155:$Z$1048576,MATCH($A43,'Hoja de Trabajo para listado'!$A$155:$A$1048576,0),MATCH((CUADRO!M$4&amp;$E43),'Hoja de Trabajo para listado'!$A$151:$Z$151,0)),0)+IFERROR(INDEX('Hoja de Trabajo para listado'!$AB$155:$BA$1048576,MATCH($A43,'Hoja de Trabajo para listado'!$AB$155:$AB$1048576,0),MATCH((CUADRO!M$4&amp;$E43),'Hoja de Trabajo para listado'!$AB$151:$BA$151,0)),0)+IFERROR(INDEX('Hoja de Trabajo para listado'!$BC$155:$CB$1048576,MATCH($A43,'Hoja de Trabajo para listado'!$BC$155:$BC$1048576,0),MATCH((CUADRO!M$4&amp;$E43),'Hoja de Trabajo para listado'!$BC$151:$CB$151,0)),0)+IFERROR(INDEX('Hoja de Trabajo para listado'!$DE$153:$DG$274,MATCH($A43,'Hoja de Trabajo para listado'!$DE$153:$DE$1048576,0),MATCH((CUADRO!M$4&amp;$E43),'Hoja de Trabajo para listado'!$DE$151:$DG$151,0)),0)+IFERROR(INDEX('Hoja de Trabajo para listado'!$CD$155:$DC$1048576,MATCH($A43,'Hoja de Trabajo para listado'!$CD$155:$CD$1048576,0),MATCH((CUADRO!M$4&amp;$E43),'Hoja de Trabajo para listado'!$CD$151:$DC$151,0)),0)</f>
        <v>0</v>
      </c>
      <c r="N43" s="241">
        <f ca="1">+IFERROR(INDEX('Hoja de Trabajo para listado'!$A$155:$Z$1048576,MATCH($A43,'Hoja de Trabajo para listado'!$A$155:$A$1048576,0),MATCH((CUADRO!N$4&amp;$E43),'Hoja de Trabajo para listado'!$A$151:$Z$151,0)),0)+IFERROR(INDEX('Hoja de Trabajo para listado'!$AB$155:$BA$1048576,MATCH($A43,'Hoja de Trabajo para listado'!$AB$155:$AB$1048576,0),MATCH((CUADRO!N$4&amp;$E43),'Hoja de Trabajo para listado'!$AB$151:$BA$151,0)),0)+IFERROR(INDEX('Hoja de Trabajo para listado'!$BC$155:$CB$1048576,MATCH($A43,'Hoja de Trabajo para listado'!$BC$155:$BC$1048576,0),MATCH((CUADRO!N$4&amp;$E43),'Hoja de Trabajo para listado'!$BC$151:$CB$151,0)),0)+IFERROR(INDEX('Hoja de Trabajo para listado'!$DE$153:$DG$274,MATCH($A43,'Hoja de Trabajo para listado'!$DE$153:$DE$1048576,0),MATCH((CUADRO!N$4&amp;$E43),'Hoja de Trabajo para listado'!$DE$151:$DG$151,0)),0)+IFERROR(INDEX('Hoja de Trabajo para listado'!$CD$155:$DC$1048576,MATCH($A43,'Hoja de Trabajo para listado'!$CD$155:$CD$1048576,0),MATCH((CUADRO!N$4&amp;$E43),'Hoja de Trabajo para listado'!$CD$151:$DC$151,0)),0)</f>
        <v>0</v>
      </c>
      <c r="O43" s="241">
        <f ca="1">+IFERROR(INDEX('Hoja de Trabajo para listado'!$A$155:$Z$1048576,MATCH($A43,'Hoja de Trabajo para listado'!$A$155:$A$1048576,0),MATCH((CUADRO!O$4&amp;$E43),'Hoja de Trabajo para listado'!$A$151:$Z$151,0)),0)+IFERROR(INDEX('Hoja de Trabajo para listado'!$AB$155:$BA$1048576,MATCH($A43,'Hoja de Trabajo para listado'!$AB$155:$AB$1048576,0),MATCH((CUADRO!O$4&amp;$E43),'Hoja de Trabajo para listado'!$AB$151:$BA$151,0)),0)+IFERROR(INDEX('Hoja de Trabajo para listado'!$BC$155:$CB$1048576,MATCH($A43,'Hoja de Trabajo para listado'!$BC$155:$BC$1048576,0),MATCH((CUADRO!O$4&amp;$E43),'Hoja de Trabajo para listado'!$BC$151:$CB$151,0)),0)+IFERROR(INDEX('Hoja de Trabajo para listado'!$DE$153:$DG$274,MATCH($A43,'Hoja de Trabajo para listado'!$DE$153:$DE$1048576,0),MATCH((CUADRO!O$4&amp;$E43),'Hoja de Trabajo para listado'!$DE$151:$DG$151,0)),0)+IFERROR(INDEX('Hoja de Trabajo para listado'!$CD$155:$DC$1048576,MATCH($A43,'Hoja de Trabajo para listado'!$CD$155:$CD$1048576,0),MATCH((CUADRO!O$4&amp;$E43),'Hoja de Trabajo para listado'!$CD$151:$DC$151,0)),0)</f>
        <v>0</v>
      </c>
      <c r="P43" s="241">
        <f ca="1">+IFERROR(INDEX('Hoja de Trabajo para listado'!$A$155:$Z$1048576,MATCH($A43,'Hoja de Trabajo para listado'!$A$155:$A$1048576,0),MATCH((CUADRO!P$4&amp;$E43),'Hoja de Trabajo para listado'!$A$151:$Z$151,0)),0)+IFERROR(INDEX('Hoja de Trabajo para listado'!$AB$155:$BA$1048576,MATCH($A43,'Hoja de Trabajo para listado'!$AB$155:$AB$1048576,0),MATCH((CUADRO!P$4&amp;$E43),'Hoja de Trabajo para listado'!$AB$151:$BA$151,0)),0)+IFERROR(INDEX('Hoja de Trabajo para listado'!$BC$155:$CB$1048576,MATCH($A43,'Hoja de Trabajo para listado'!$BC$155:$BC$1048576,0),MATCH((CUADRO!P$4&amp;$E43),'Hoja de Trabajo para listado'!$BC$151:$CB$151,0)),0)+IFERROR(INDEX('Hoja de Trabajo para listado'!$DE$153:$DG$274,MATCH($A43,'Hoja de Trabajo para listado'!$DE$153:$DE$1048576,0),MATCH((CUADRO!P$4&amp;$E43),'Hoja de Trabajo para listado'!$DE$151:$DG$151,0)),0)+IFERROR(INDEX('Hoja de Trabajo para listado'!$CD$155:$DC$1048576,MATCH($A43,'Hoja de Trabajo para listado'!$CD$155:$CD$1048576,0),MATCH((CUADRO!P$4&amp;$E43),'Hoja de Trabajo para listado'!$CD$151:$DC$151,0)),0)</f>
        <v>0</v>
      </c>
      <c r="Q43" s="241">
        <f ca="1">+IFERROR(INDEX('Hoja de Trabajo para listado'!$A$155:$Z$1048576,MATCH($A43,'Hoja de Trabajo para listado'!$A$155:$A$1048576,0),MATCH((CUADRO!Q$4&amp;$E43),'Hoja de Trabajo para listado'!$A$151:$Z$151,0)),0)+IFERROR(INDEX('Hoja de Trabajo para listado'!$AB$155:$BA$1048576,MATCH($A43,'Hoja de Trabajo para listado'!$AB$155:$AB$1048576,0),MATCH((CUADRO!Q$4&amp;$E43),'Hoja de Trabajo para listado'!$AB$151:$BA$151,0)),0)+IFERROR(INDEX('Hoja de Trabajo para listado'!$BC$155:$CB$1048576,MATCH($A43,'Hoja de Trabajo para listado'!$BC$155:$BC$1048576,0),MATCH((CUADRO!Q$4&amp;$E43),'Hoja de Trabajo para listado'!$BC$151:$CB$151,0)),0)+IFERROR(INDEX('Hoja de Trabajo para listado'!$DE$153:$DG$274,MATCH($A43,'Hoja de Trabajo para listado'!$DE$153:$DE$1048576,0),MATCH((CUADRO!Q$4&amp;$E43),'Hoja de Trabajo para listado'!$DE$151:$DG$151,0)),0)+IFERROR(INDEX('Hoja de Trabajo para listado'!$CD$155:$DC$1048576,MATCH($A43,'Hoja de Trabajo para listado'!$CD$155:$CD$1048576,0),MATCH((CUADRO!Q$4&amp;$E43),'Hoja de Trabajo para listado'!$CD$151:$DC$151,0)),0)</f>
        <v>0</v>
      </c>
      <c r="R43" s="241">
        <f t="shared" ca="1" si="0"/>
        <v>0</v>
      </c>
      <c r="S43" s="241"/>
      <c r="T43" s="241">
        <f ca="1">+T44</f>
        <v>0</v>
      </c>
      <c r="U43" s="240">
        <f t="shared" si="1"/>
        <v>1</v>
      </c>
    </row>
    <row r="44" spans="1:21" ht="15" hidden="1" customHeight="1">
      <c r="A44" s="32">
        <v>85</v>
      </c>
      <c r="B44" s="382"/>
      <c r="C44" s="305" t="e">
        <f>+VLOOKUP(A44,bd_lista!$A$3:$C$592,3,FALSE)</f>
        <v>#N/A</v>
      </c>
      <c r="D44" s="384"/>
      <c r="E44" s="305" t="s">
        <v>684</v>
      </c>
      <c r="F44" s="243">
        <f ca="1">+IFERROR(INDEX('Hoja de Trabajo para listado'!$A$155:$Z$1048576,MATCH($A44,'Hoja de Trabajo para listado'!$A$155:$A$1048576,0),MATCH((CUADRO!F$4&amp;$E44),'Hoja de Trabajo para listado'!$A$151:$Z$151,0)),0)+IFERROR(INDEX('Hoja de Trabajo para listado'!$AB$155:$BA$1048576,MATCH($A44,'Hoja de Trabajo para listado'!$AB$155:$AB$1048576,0),MATCH((CUADRO!F$4&amp;$E44),'Hoja de Trabajo para listado'!$AB$151:$BA$151,0)),0)+IFERROR(INDEX('Hoja de Trabajo para listado'!$BC$155:$CB$1048576,MATCH($A44,'Hoja de Trabajo para listado'!$BC$155:$BC$1048576,0),MATCH((CUADRO!F$4&amp;$E44),'Hoja de Trabajo para listado'!$BC$151:$CB$151,0)),0)+IFERROR(INDEX('Hoja de Trabajo para listado'!$DE$153:$DG$274,MATCH($A44,'Hoja de Trabajo para listado'!$DE$153:$DE$1048576,0),MATCH((CUADRO!F$4&amp;$E44),'Hoja de Trabajo para listado'!$DE$151:$DG$151,0)),0)+IFERROR(INDEX('Hoja de Trabajo para listado'!$CD$155:$DC$1048576,MATCH($A44,'Hoja de Trabajo para listado'!$CD$155:$CD$1048576,0),MATCH((CUADRO!F$4&amp;$E44),'Hoja de Trabajo para listado'!$CD$151:$DC$151,0)),0)</f>
        <v>0</v>
      </c>
      <c r="G44" s="243">
        <f ca="1">+IFERROR(INDEX('Hoja de Trabajo para listado'!$A$155:$Z$1048576,MATCH($A44,'Hoja de Trabajo para listado'!$A$155:$A$1048576,0),MATCH((CUADRO!G$4&amp;$E44),'Hoja de Trabajo para listado'!$A$151:$Z$151,0)),0)+IFERROR(INDEX('Hoja de Trabajo para listado'!$AB$155:$BA$1048576,MATCH($A44,'Hoja de Trabajo para listado'!$AB$155:$AB$1048576,0),MATCH((CUADRO!G$4&amp;$E44),'Hoja de Trabajo para listado'!$AB$151:$BA$151,0)),0)+IFERROR(INDEX('Hoja de Trabajo para listado'!$BC$155:$CB$1048576,MATCH($A44,'Hoja de Trabajo para listado'!$BC$155:$BC$1048576,0),MATCH((CUADRO!G$4&amp;$E44),'Hoja de Trabajo para listado'!$BC$151:$CB$151,0)),0)+IFERROR(INDEX('Hoja de Trabajo para listado'!$DE$153:$DG$274,MATCH($A44,'Hoja de Trabajo para listado'!$DE$153:$DE$1048576,0),MATCH((CUADRO!G$4&amp;$E44),'Hoja de Trabajo para listado'!$DE$151:$DG$151,0)),0)+IFERROR(INDEX('Hoja de Trabajo para listado'!$CD$155:$DC$1048576,MATCH($A44,'Hoja de Trabajo para listado'!$CD$155:$CD$1048576,0),MATCH((CUADRO!G$4&amp;$E44),'Hoja de Trabajo para listado'!$CD$151:$DC$151,0)),0)</f>
        <v>0</v>
      </c>
      <c r="H44" s="243">
        <f ca="1">+IFERROR(INDEX('Hoja de Trabajo para listado'!$A$155:$Z$1048576,MATCH($A44,'Hoja de Trabajo para listado'!$A$155:$A$1048576,0),MATCH((CUADRO!H$4&amp;$E44),'Hoja de Trabajo para listado'!$A$151:$Z$151,0)),0)+IFERROR(INDEX('Hoja de Trabajo para listado'!$AB$155:$BA$1048576,MATCH($A44,'Hoja de Trabajo para listado'!$AB$155:$AB$1048576,0),MATCH((CUADRO!H$4&amp;$E44),'Hoja de Trabajo para listado'!$AB$151:$BA$151,0)),0)+IFERROR(INDEX('Hoja de Trabajo para listado'!$BC$155:$CB$1048576,MATCH($A44,'Hoja de Trabajo para listado'!$BC$155:$BC$1048576,0),MATCH((CUADRO!H$4&amp;$E44),'Hoja de Trabajo para listado'!$BC$151:$CB$151,0)),0)+IFERROR(INDEX('Hoja de Trabajo para listado'!$DE$153:$DG$274,MATCH($A44,'Hoja de Trabajo para listado'!$DE$153:$DE$1048576,0),MATCH((CUADRO!H$4&amp;$E44),'Hoja de Trabajo para listado'!$DE$151:$DG$151,0)),0)+IFERROR(INDEX('Hoja de Trabajo para listado'!$CD$155:$DC$1048576,MATCH($A44,'Hoja de Trabajo para listado'!$CD$155:$CD$1048576,0),MATCH((CUADRO!H$4&amp;$E44),'Hoja de Trabajo para listado'!$CD$151:$DC$151,0)),0)</f>
        <v>0</v>
      </c>
      <c r="I44" s="243">
        <f ca="1">+IFERROR(INDEX('Hoja de Trabajo para listado'!$A$155:$Z$1048576,MATCH($A44,'Hoja de Trabajo para listado'!$A$155:$A$1048576,0),MATCH((CUADRO!I$4&amp;$E44),'Hoja de Trabajo para listado'!$A$151:$Z$151,0)),0)+IFERROR(INDEX('Hoja de Trabajo para listado'!$AB$155:$BA$1048576,MATCH($A44,'Hoja de Trabajo para listado'!$AB$155:$AB$1048576,0),MATCH((CUADRO!I$4&amp;$E44),'Hoja de Trabajo para listado'!$AB$151:$BA$151,0)),0)+IFERROR(INDEX('Hoja de Trabajo para listado'!$BC$155:$CB$1048576,MATCH($A44,'Hoja de Trabajo para listado'!$BC$155:$BC$1048576,0),MATCH((CUADRO!I$4&amp;$E44),'Hoja de Trabajo para listado'!$BC$151:$CB$151,0)),0)+IFERROR(INDEX('Hoja de Trabajo para listado'!$DE$153:$DG$274,MATCH($A44,'Hoja de Trabajo para listado'!$DE$153:$DE$1048576,0),MATCH((CUADRO!I$4&amp;$E44),'Hoja de Trabajo para listado'!$DE$151:$DG$151,0)),0)+IFERROR(INDEX('Hoja de Trabajo para listado'!$CD$155:$DC$1048576,MATCH($A44,'Hoja de Trabajo para listado'!$CD$155:$CD$1048576,0),MATCH((CUADRO!I$4&amp;$E44),'Hoja de Trabajo para listado'!$CD$151:$DC$151,0)),0)</f>
        <v>0</v>
      </c>
      <c r="J44" s="243">
        <f ca="1">+IFERROR(INDEX('Hoja de Trabajo para listado'!$A$155:$Z$1048576,MATCH($A44,'Hoja de Trabajo para listado'!$A$155:$A$1048576,0),MATCH((CUADRO!J$4&amp;$E44),'Hoja de Trabajo para listado'!$A$151:$Z$151,0)),0)+IFERROR(INDEX('Hoja de Trabajo para listado'!$AB$155:$BA$1048576,MATCH($A44,'Hoja de Trabajo para listado'!$AB$155:$AB$1048576,0),MATCH((CUADRO!J$4&amp;$E44),'Hoja de Trabajo para listado'!$AB$151:$BA$151,0)),0)+IFERROR(INDEX('Hoja de Trabajo para listado'!$BC$155:$CB$1048576,MATCH($A44,'Hoja de Trabajo para listado'!$BC$155:$BC$1048576,0),MATCH((CUADRO!J$4&amp;$E44),'Hoja de Trabajo para listado'!$BC$151:$CB$151,0)),0)+IFERROR(INDEX('Hoja de Trabajo para listado'!$DE$153:$DG$274,MATCH($A44,'Hoja de Trabajo para listado'!$DE$153:$DE$1048576,0),MATCH((CUADRO!J$4&amp;$E44),'Hoja de Trabajo para listado'!$DE$151:$DG$151,0)),0)+IFERROR(INDEX('Hoja de Trabajo para listado'!$CD$155:$DC$1048576,MATCH($A44,'Hoja de Trabajo para listado'!$CD$155:$CD$1048576,0),MATCH((CUADRO!J$4&amp;$E44),'Hoja de Trabajo para listado'!$CD$151:$DC$151,0)),0)</f>
        <v>0</v>
      </c>
      <c r="K44" s="243">
        <f ca="1">+IFERROR(INDEX('Hoja de Trabajo para listado'!$A$155:$Z$1048576,MATCH($A44,'Hoja de Trabajo para listado'!$A$155:$A$1048576,0),MATCH((CUADRO!K$4&amp;$E44),'Hoja de Trabajo para listado'!$A$151:$Z$151,0)),0)+IFERROR(INDEX('Hoja de Trabajo para listado'!$AB$155:$BA$1048576,MATCH($A44,'Hoja de Trabajo para listado'!$AB$155:$AB$1048576,0),MATCH((CUADRO!K$4&amp;$E44),'Hoja de Trabajo para listado'!$AB$151:$BA$151,0)),0)+IFERROR(INDEX('Hoja de Trabajo para listado'!$BC$155:$CB$1048576,MATCH($A44,'Hoja de Trabajo para listado'!$BC$155:$BC$1048576,0),MATCH((CUADRO!K$4&amp;$E44),'Hoja de Trabajo para listado'!$BC$151:$CB$151,0)),0)+IFERROR(INDEX('Hoja de Trabajo para listado'!$DE$153:$DG$274,MATCH($A44,'Hoja de Trabajo para listado'!$DE$153:$DE$1048576,0),MATCH((CUADRO!K$4&amp;$E44),'Hoja de Trabajo para listado'!$DE$151:$DG$151,0)),0)+IFERROR(INDEX('Hoja de Trabajo para listado'!$CD$155:$DC$1048576,MATCH($A44,'Hoja de Trabajo para listado'!$CD$155:$CD$1048576,0),MATCH((CUADRO!K$4&amp;$E44),'Hoja de Trabajo para listado'!$CD$151:$DC$151,0)),0)</f>
        <v>0</v>
      </c>
      <c r="L44" s="243">
        <f ca="1">+IFERROR(INDEX('Hoja de Trabajo para listado'!$A$155:$Z$1048576,MATCH($A44,'Hoja de Trabajo para listado'!$A$155:$A$1048576,0),MATCH((CUADRO!L$4&amp;$E44),'Hoja de Trabajo para listado'!$A$151:$Z$151,0)),0)+IFERROR(INDEX('Hoja de Trabajo para listado'!$AB$155:$BA$1048576,MATCH($A44,'Hoja de Trabajo para listado'!$AB$155:$AB$1048576,0),MATCH((CUADRO!L$4&amp;$E44),'Hoja de Trabajo para listado'!$AB$151:$BA$151,0)),0)+IFERROR(INDEX('Hoja de Trabajo para listado'!$BC$155:$CB$1048576,MATCH($A44,'Hoja de Trabajo para listado'!$BC$155:$BC$1048576,0),MATCH((CUADRO!L$4&amp;$E44),'Hoja de Trabajo para listado'!$BC$151:$CB$151,0)),0)+IFERROR(INDEX('Hoja de Trabajo para listado'!$DE$153:$DG$274,MATCH($A44,'Hoja de Trabajo para listado'!$DE$153:$DE$1048576,0),MATCH((CUADRO!L$4&amp;$E44),'Hoja de Trabajo para listado'!$DE$151:$DG$151,0)),0)+IFERROR(INDEX('Hoja de Trabajo para listado'!$CD$155:$DC$1048576,MATCH($A44,'Hoja de Trabajo para listado'!$CD$155:$CD$1048576,0),MATCH((CUADRO!L$4&amp;$E44),'Hoja de Trabajo para listado'!$CD$151:$DC$151,0)),0)</f>
        <v>0</v>
      </c>
      <c r="M44" s="243">
        <f ca="1">+IFERROR(INDEX('Hoja de Trabajo para listado'!$A$155:$Z$1048576,MATCH($A44,'Hoja de Trabajo para listado'!$A$155:$A$1048576,0),MATCH((CUADRO!M$4&amp;$E44),'Hoja de Trabajo para listado'!$A$151:$Z$151,0)),0)+IFERROR(INDEX('Hoja de Trabajo para listado'!$AB$155:$BA$1048576,MATCH($A44,'Hoja de Trabajo para listado'!$AB$155:$AB$1048576,0),MATCH((CUADRO!M$4&amp;$E44),'Hoja de Trabajo para listado'!$AB$151:$BA$151,0)),0)+IFERROR(INDEX('Hoja de Trabajo para listado'!$BC$155:$CB$1048576,MATCH($A44,'Hoja de Trabajo para listado'!$BC$155:$BC$1048576,0),MATCH((CUADRO!M$4&amp;$E44),'Hoja de Trabajo para listado'!$BC$151:$CB$151,0)),0)+IFERROR(INDEX('Hoja de Trabajo para listado'!$DE$153:$DG$274,MATCH($A44,'Hoja de Trabajo para listado'!$DE$153:$DE$1048576,0),MATCH((CUADRO!M$4&amp;$E44),'Hoja de Trabajo para listado'!$DE$151:$DG$151,0)),0)+IFERROR(INDEX('Hoja de Trabajo para listado'!$CD$155:$DC$1048576,MATCH($A44,'Hoja de Trabajo para listado'!$CD$155:$CD$1048576,0),MATCH((CUADRO!M$4&amp;$E44),'Hoja de Trabajo para listado'!$CD$151:$DC$151,0)),0)</f>
        <v>0</v>
      </c>
      <c r="N44" s="243">
        <f ca="1">+IFERROR(INDEX('Hoja de Trabajo para listado'!$A$155:$Z$1048576,MATCH($A44,'Hoja de Trabajo para listado'!$A$155:$A$1048576,0),MATCH((CUADRO!N$4&amp;$E44),'Hoja de Trabajo para listado'!$A$151:$Z$151,0)),0)+IFERROR(INDEX('Hoja de Trabajo para listado'!$AB$155:$BA$1048576,MATCH($A44,'Hoja de Trabajo para listado'!$AB$155:$AB$1048576,0),MATCH((CUADRO!N$4&amp;$E44),'Hoja de Trabajo para listado'!$AB$151:$BA$151,0)),0)+IFERROR(INDEX('Hoja de Trabajo para listado'!$BC$155:$CB$1048576,MATCH($A44,'Hoja de Trabajo para listado'!$BC$155:$BC$1048576,0),MATCH((CUADRO!N$4&amp;$E44),'Hoja de Trabajo para listado'!$BC$151:$CB$151,0)),0)+IFERROR(INDEX('Hoja de Trabajo para listado'!$DE$153:$DG$274,MATCH($A44,'Hoja de Trabajo para listado'!$DE$153:$DE$1048576,0),MATCH((CUADRO!N$4&amp;$E44),'Hoja de Trabajo para listado'!$DE$151:$DG$151,0)),0)+IFERROR(INDEX('Hoja de Trabajo para listado'!$CD$155:$DC$1048576,MATCH($A44,'Hoja de Trabajo para listado'!$CD$155:$CD$1048576,0),MATCH((CUADRO!N$4&amp;$E44),'Hoja de Trabajo para listado'!$CD$151:$DC$151,0)),0)</f>
        <v>0</v>
      </c>
      <c r="O44" s="243">
        <f ca="1">+IFERROR(INDEX('Hoja de Trabajo para listado'!$A$155:$Z$1048576,MATCH($A44,'Hoja de Trabajo para listado'!$A$155:$A$1048576,0),MATCH((CUADRO!O$4&amp;$E44),'Hoja de Trabajo para listado'!$A$151:$Z$151,0)),0)+IFERROR(INDEX('Hoja de Trabajo para listado'!$AB$155:$BA$1048576,MATCH($A44,'Hoja de Trabajo para listado'!$AB$155:$AB$1048576,0),MATCH((CUADRO!O$4&amp;$E44),'Hoja de Trabajo para listado'!$AB$151:$BA$151,0)),0)+IFERROR(INDEX('Hoja de Trabajo para listado'!$BC$155:$CB$1048576,MATCH($A44,'Hoja de Trabajo para listado'!$BC$155:$BC$1048576,0),MATCH((CUADRO!O$4&amp;$E44),'Hoja de Trabajo para listado'!$BC$151:$CB$151,0)),0)+IFERROR(INDEX('Hoja de Trabajo para listado'!$DE$153:$DG$274,MATCH($A44,'Hoja de Trabajo para listado'!$DE$153:$DE$1048576,0),MATCH((CUADRO!O$4&amp;$E44),'Hoja de Trabajo para listado'!$DE$151:$DG$151,0)),0)+IFERROR(INDEX('Hoja de Trabajo para listado'!$CD$155:$DC$1048576,MATCH($A44,'Hoja de Trabajo para listado'!$CD$155:$CD$1048576,0),MATCH((CUADRO!O$4&amp;$E44),'Hoja de Trabajo para listado'!$CD$151:$DC$151,0)),0)</f>
        <v>0</v>
      </c>
      <c r="P44" s="243">
        <f ca="1">+IFERROR(INDEX('Hoja de Trabajo para listado'!$A$155:$Z$1048576,MATCH($A44,'Hoja de Trabajo para listado'!$A$155:$A$1048576,0),MATCH((CUADRO!P$4&amp;$E44),'Hoja de Trabajo para listado'!$A$151:$Z$151,0)),0)+IFERROR(INDEX('Hoja de Trabajo para listado'!$AB$155:$BA$1048576,MATCH($A44,'Hoja de Trabajo para listado'!$AB$155:$AB$1048576,0),MATCH((CUADRO!P$4&amp;$E44),'Hoja de Trabajo para listado'!$AB$151:$BA$151,0)),0)+IFERROR(INDEX('Hoja de Trabajo para listado'!$BC$155:$CB$1048576,MATCH($A44,'Hoja de Trabajo para listado'!$BC$155:$BC$1048576,0),MATCH((CUADRO!P$4&amp;$E44),'Hoja de Trabajo para listado'!$BC$151:$CB$151,0)),0)+IFERROR(INDEX('Hoja de Trabajo para listado'!$DE$153:$DG$274,MATCH($A44,'Hoja de Trabajo para listado'!$DE$153:$DE$1048576,0),MATCH((CUADRO!P$4&amp;$E44),'Hoja de Trabajo para listado'!$DE$151:$DG$151,0)),0)+IFERROR(INDEX('Hoja de Trabajo para listado'!$CD$155:$DC$1048576,MATCH($A44,'Hoja de Trabajo para listado'!$CD$155:$CD$1048576,0),MATCH((CUADRO!P$4&amp;$E44),'Hoja de Trabajo para listado'!$CD$151:$DC$151,0)),0)</f>
        <v>0</v>
      </c>
      <c r="Q44" s="243">
        <f ca="1">+IFERROR(INDEX('Hoja de Trabajo para listado'!$A$155:$Z$1048576,MATCH($A44,'Hoja de Trabajo para listado'!$A$155:$A$1048576,0),MATCH((CUADRO!Q$4&amp;$E44),'Hoja de Trabajo para listado'!$A$151:$Z$151,0)),0)+IFERROR(INDEX('Hoja de Trabajo para listado'!$AB$155:$BA$1048576,MATCH($A44,'Hoja de Trabajo para listado'!$AB$155:$AB$1048576,0),MATCH((CUADRO!Q$4&amp;$E44),'Hoja de Trabajo para listado'!$AB$151:$BA$151,0)),0)+IFERROR(INDEX('Hoja de Trabajo para listado'!$BC$155:$CB$1048576,MATCH($A44,'Hoja de Trabajo para listado'!$BC$155:$BC$1048576,0),MATCH((CUADRO!Q$4&amp;$E44),'Hoja de Trabajo para listado'!$BC$151:$CB$151,0)),0)+IFERROR(INDEX('Hoja de Trabajo para listado'!$DE$153:$DG$274,MATCH($A44,'Hoja de Trabajo para listado'!$DE$153:$DE$1048576,0),MATCH((CUADRO!Q$4&amp;$E44),'Hoja de Trabajo para listado'!$DE$151:$DG$151,0)),0)+IFERROR(INDEX('Hoja de Trabajo para listado'!$CD$155:$DC$1048576,MATCH($A44,'Hoja de Trabajo para listado'!$CD$155:$CD$1048576,0),MATCH((CUADRO!Q$4&amp;$E44),'Hoja de Trabajo para listado'!$CD$151:$DC$151,0)),0)</f>
        <v>0</v>
      </c>
      <c r="R44" s="243">
        <f t="shared" ca="1" si="0"/>
        <v>0</v>
      </c>
      <c r="S44" s="243">
        <f ca="1">+R43+R44</f>
        <v>0</v>
      </c>
      <c r="T44" s="243">
        <f ca="1">+S44</f>
        <v>0</v>
      </c>
      <c r="U44" s="242">
        <f t="shared" si="1"/>
        <v>2</v>
      </c>
    </row>
    <row r="45" spans="1:21" ht="15" customHeight="1">
      <c r="A45" s="354">
        <v>86</v>
      </c>
      <c r="B45" s="381">
        <f>+A45</f>
        <v>86</v>
      </c>
      <c r="C45" s="245" t="str">
        <f>+VLOOKUP(A45,bd_lista!$A$3:$C$592,3,FALSE)</f>
        <v>Ministerio de Medio Ambiente y Agua</v>
      </c>
      <c r="D45" s="383" t="str">
        <f>+C45</f>
        <v>Ministerio de Medio Ambiente y Agua</v>
      </c>
      <c r="E45" s="245" t="s">
        <v>683</v>
      </c>
      <c r="F45" s="241">
        <f ca="1">+IFERROR(INDEX('Hoja de Trabajo para listado'!$A$155:$Z$1048576,MATCH($A45,'Hoja de Trabajo para listado'!$A$155:$A$1048576,0),MATCH((CUADRO!F$4&amp;$E45),'Hoja de Trabajo para listado'!$A$151:$Z$151,0)),0)+IFERROR(INDEX('Hoja de Trabajo para listado'!$AB$155:$BA$1048576,MATCH($A45,'Hoja de Trabajo para listado'!$AB$155:$AB$1048576,0),MATCH((CUADRO!F$4&amp;$E45),'Hoja de Trabajo para listado'!$AB$151:$BA$151,0)),0)+IFERROR(INDEX('Hoja de Trabajo para listado'!$BC$155:$CB$1048576,MATCH($A45,'Hoja de Trabajo para listado'!$BC$155:$BC$1048576,0),MATCH((CUADRO!F$4&amp;$E45),'Hoja de Trabajo para listado'!$BC$151:$CB$151,0)),0)+IFERROR(INDEX('Hoja de Trabajo para listado'!$DE$153:$DG$274,MATCH($A45,'Hoja de Trabajo para listado'!$DE$153:$DE$1048576,0),MATCH((CUADRO!F$4&amp;$E45),'Hoja de Trabajo para listado'!$DE$151:$DG$151,0)),0)+IFERROR(INDEX('Hoja de Trabajo para listado'!$CD$155:$DC$1048576,MATCH($A45,'Hoja de Trabajo para listado'!$CD$155:$CD$1048576,0),MATCH((CUADRO!F$4&amp;$E45),'Hoja de Trabajo para listado'!$CD$151:$DC$151,0)),0)</f>
        <v>11679277.385200001</v>
      </c>
      <c r="G45" s="241">
        <f ca="1">+IFERROR(INDEX('Hoja de Trabajo para listado'!$A$155:$Z$1048576,MATCH($A45,'Hoja de Trabajo para listado'!$A$155:$A$1048576,0),MATCH((CUADRO!G$4&amp;$E45),'Hoja de Trabajo para listado'!$A$151:$Z$151,0)),0)+IFERROR(INDEX('Hoja de Trabajo para listado'!$AB$155:$BA$1048576,MATCH($A45,'Hoja de Trabajo para listado'!$AB$155:$AB$1048576,0),MATCH((CUADRO!G$4&amp;$E45),'Hoja de Trabajo para listado'!$AB$151:$BA$151,0)),0)+IFERROR(INDEX('Hoja de Trabajo para listado'!$BC$155:$CB$1048576,MATCH($A45,'Hoja de Trabajo para listado'!$BC$155:$BC$1048576,0),MATCH((CUADRO!G$4&amp;$E45),'Hoja de Trabajo para listado'!$BC$151:$CB$151,0)),0)+IFERROR(INDEX('Hoja de Trabajo para listado'!$DE$153:$DG$274,MATCH($A45,'Hoja de Trabajo para listado'!$DE$153:$DE$1048576,0),MATCH((CUADRO!G$4&amp;$E45),'Hoja de Trabajo para listado'!$DE$151:$DG$151,0)),0)+IFERROR(INDEX('Hoja de Trabajo para listado'!$CD$155:$DC$1048576,MATCH($A45,'Hoja de Trabajo para listado'!$CD$155:$CD$1048576,0),MATCH((CUADRO!G$4&amp;$E45),'Hoja de Trabajo para listado'!$CD$151:$DC$151,0)),0)</f>
        <v>394564652.10720003</v>
      </c>
      <c r="H45" s="241">
        <f ca="1">+IFERROR(INDEX('Hoja de Trabajo para listado'!$A$155:$Z$1048576,MATCH($A45,'Hoja de Trabajo para listado'!$A$155:$A$1048576,0),MATCH((CUADRO!H$4&amp;$E45),'Hoja de Trabajo para listado'!$A$151:$Z$151,0)),0)+IFERROR(INDEX('Hoja de Trabajo para listado'!$AB$155:$BA$1048576,MATCH($A45,'Hoja de Trabajo para listado'!$AB$155:$AB$1048576,0),MATCH((CUADRO!H$4&amp;$E45),'Hoja de Trabajo para listado'!$AB$151:$BA$151,0)),0)+IFERROR(INDEX('Hoja de Trabajo para listado'!$BC$155:$CB$1048576,MATCH($A45,'Hoja de Trabajo para listado'!$BC$155:$BC$1048576,0),MATCH((CUADRO!H$4&amp;$E45),'Hoja de Trabajo para listado'!$BC$151:$CB$151,0)),0)+IFERROR(INDEX('Hoja de Trabajo para listado'!$DE$153:$DG$274,MATCH($A45,'Hoja de Trabajo para listado'!$DE$153:$DE$1048576,0),MATCH((CUADRO!H$4&amp;$E45),'Hoja de Trabajo para listado'!$DE$151:$DG$151,0)),0)+IFERROR(INDEX('Hoja de Trabajo para listado'!$CD$155:$DC$1048576,MATCH($A45,'Hoja de Trabajo para listado'!$CD$155:$CD$1048576,0),MATCH((CUADRO!H$4&amp;$E45),'Hoja de Trabajo para listado'!$CD$151:$DC$151,0)),0)</f>
        <v>57350123.680000007</v>
      </c>
      <c r="I45" s="241">
        <f ca="1">+IFERROR(INDEX('Hoja de Trabajo para listado'!$A$155:$Z$1048576,MATCH($A45,'Hoja de Trabajo para listado'!$A$155:$A$1048576,0),MATCH((CUADRO!I$4&amp;$E45),'Hoja de Trabajo para listado'!$A$151:$Z$151,0)),0)+IFERROR(INDEX('Hoja de Trabajo para listado'!$AB$155:$BA$1048576,MATCH($A45,'Hoja de Trabajo para listado'!$AB$155:$AB$1048576,0),MATCH((CUADRO!I$4&amp;$E45),'Hoja de Trabajo para listado'!$AB$151:$BA$151,0)),0)+IFERROR(INDEX('Hoja de Trabajo para listado'!$BC$155:$CB$1048576,MATCH($A45,'Hoja de Trabajo para listado'!$BC$155:$BC$1048576,0),MATCH((CUADRO!I$4&amp;$E45),'Hoja de Trabajo para listado'!$BC$151:$CB$151,0)),0)+IFERROR(INDEX('Hoja de Trabajo para listado'!$DE$153:$DG$274,MATCH($A45,'Hoja de Trabajo para listado'!$DE$153:$DE$1048576,0),MATCH((CUADRO!I$4&amp;$E45),'Hoja de Trabajo para listado'!$DE$151:$DG$151,0)),0)+IFERROR(INDEX('Hoja de Trabajo para listado'!$CD$155:$DC$1048576,MATCH($A45,'Hoja de Trabajo para listado'!$CD$155:$CD$1048576,0),MATCH((CUADRO!I$4&amp;$E45),'Hoja de Trabajo para listado'!$CD$151:$DC$151,0)),0)</f>
        <v>14102398.640000001</v>
      </c>
      <c r="J45" s="241">
        <f ca="1">+IFERROR(INDEX('Hoja de Trabajo para listado'!$A$155:$Z$1048576,MATCH($A45,'Hoja de Trabajo para listado'!$A$155:$A$1048576,0),MATCH((CUADRO!J$4&amp;$E45),'Hoja de Trabajo para listado'!$A$151:$Z$151,0)),0)+IFERROR(INDEX('Hoja de Trabajo para listado'!$AB$155:$BA$1048576,MATCH($A45,'Hoja de Trabajo para listado'!$AB$155:$AB$1048576,0),MATCH((CUADRO!J$4&amp;$E45),'Hoja de Trabajo para listado'!$AB$151:$BA$151,0)),0)+IFERROR(INDEX('Hoja de Trabajo para listado'!$BC$155:$CB$1048576,MATCH($A45,'Hoja de Trabajo para listado'!$BC$155:$BC$1048576,0),MATCH((CUADRO!J$4&amp;$E45),'Hoja de Trabajo para listado'!$BC$151:$CB$151,0)),0)+IFERROR(INDEX('Hoja de Trabajo para listado'!$DE$153:$DG$274,MATCH($A45,'Hoja de Trabajo para listado'!$DE$153:$DE$1048576,0),MATCH((CUADRO!J$4&amp;$E45),'Hoja de Trabajo para listado'!$DE$151:$DG$151,0)),0)+IFERROR(INDEX('Hoja de Trabajo para listado'!$CD$155:$DC$1048576,MATCH($A45,'Hoja de Trabajo para listado'!$CD$155:$CD$1048576,0),MATCH((CUADRO!J$4&amp;$E45),'Hoja de Trabajo para listado'!$CD$151:$DC$151,0)),0)</f>
        <v>2601409.395</v>
      </c>
      <c r="K45" s="241">
        <f ca="1">+IFERROR(INDEX('Hoja de Trabajo para listado'!$A$155:$Z$1048576,MATCH($A45,'Hoja de Trabajo para listado'!$A$155:$A$1048576,0),MATCH((CUADRO!K$4&amp;$E45),'Hoja de Trabajo para listado'!$A$151:$Z$151,0)),0)+IFERROR(INDEX('Hoja de Trabajo para listado'!$AB$155:$BA$1048576,MATCH($A45,'Hoja de Trabajo para listado'!$AB$155:$AB$1048576,0),MATCH((CUADRO!K$4&amp;$E45),'Hoja de Trabajo para listado'!$AB$151:$BA$151,0)),0)+IFERROR(INDEX('Hoja de Trabajo para listado'!$BC$155:$CB$1048576,MATCH($A45,'Hoja de Trabajo para listado'!$BC$155:$BC$1048576,0),MATCH((CUADRO!K$4&amp;$E45),'Hoja de Trabajo para listado'!$BC$151:$CB$151,0)),0)+IFERROR(INDEX('Hoja de Trabajo para listado'!$DE$153:$DG$274,MATCH($A45,'Hoja de Trabajo para listado'!$DE$153:$DE$1048576,0),MATCH((CUADRO!K$4&amp;$E45),'Hoja de Trabajo para listado'!$DE$151:$DG$151,0)),0)+IFERROR(INDEX('Hoja de Trabajo para listado'!$CD$155:$DC$1048576,MATCH($A45,'Hoja de Trabajo para listado'!$CD$155:$CD$1048576,0),MATCH((CUADRO!K$4&amp;$E45),'Hoja de Trabajo para listado'!$CD$151:$DC$151,0)),0)</f>
        <v>0</v>
      </c>
      <c r="L45" s="241">
        <f ca="1">+IFERROR(INDEX('Hoja de Trabajo para listado'!$A$155:$Z$1048576,MATCH($A45,'Hoja de Trabajo para listado'!$A$155:$A$1048576,0),MATCH((CUADRO!L$4&amp;$E45),'Hoja de Trabajo para listado'!$A$151:$Z$151,0)),0)+IFERROR(INDEX('Hoja de Trabajo para listado'!$AB$155:$BA$1048576,MATCH($A45,'Hoja de Trabajo para listado'!$AB$155:$AB$1048576,0),MATCH((CUADRO!L$4&amp;$E45),'Hoja de Trabajo para listado'!$AB$151:$BA$151,0)),0)+IFERROR(INDEX('Hoja de Trabajo para listado'!$BC$155:$CB$1048576,MATCH($A45,'Hoja de Trabajo para listado'!$BC$155:$BC$1048576,0),MATCH((CUADRO!L$4&amp;$E45),'Hoja de Trabajo para listado'!$BC$151:$CB$151,0)),0)+IFERROR(INDEX('Hoja de Trabajo para listado'!$DE$153:$DG$274,MATCH($A45,'Hoja de Trabajo para listado'!$DE$153:$DE$1048576,0),MATCH((CUADRO!L$4&amp;$E45),'Hoja de Trabajo para listado'!$DE$151:$DG$151,0)),0)+IFERROR(INDEX('Hoja de Trabajo para listado'!$CD$155:$DC$1048576,MATCH($A45,'Hoja de Trabajo para listado'!$CD$155:$CD$1048576,0),MATCH((CUADRO!L$4&amp;$E45),'Hoja de Trabajo para listado'!$CD$151:$DC$151,0)),0)</f>
        <v>0</v>
      </c>
      <c r="M45" s="241">
        <f ca="1">+IFERROR(INDEX('Hoja de Trabajo para listado'!$A$155:$Z$1048576,MATCH($A45,'Hoja de Trabajo para listado'!$A$155:$A$1048576,0),MATCH((CUADRO!M$4&amp;$E45),'Hoja de Trabajo para listado'!$A$151:$Z$151,0)),0)+IFERROR(INDEX('Hoja de Trabajo para listado'!$AB$155:$BA$1048576,MATCH($A45,'Hoja de Trabajo para listado'!$AB$155:$AB$1048576,0),MATCH((CUADRO!M$4&amp;$E45),'Hoja de Trabajo para listado'!$AB$151:$BA$151,0)),0)+IFERROR(INDEX('Hoja de Trabajo para listado'!$BC$155:$CB$1048576,MATCH($A45,'Hoja de Trabajo para listado'!$BC$155:$BC$1048576,0),MATCH((CUADRO!M$4&amp;$E45),'Hoja de Trabajo para listado'!$BC$151:$CB$151,0)),0)+IFERROR(INDEX('Hoja de Trabajo para listado'!$DE$153:$DG$274,MATCH($A45,'Hoja de Trabajo para listado'!$DE$153:$DE$1048576,0),MATCH((CUADRO!M$4&amp;$E45),'Hoja de Trabajo para listado'!$DE$151:$DG$151,0)),0)+IFERROR(INDEX('Hoja de Trabajo para listado'!$CD$155:$DC$1048576,MATCH($A45,'Hoja de Trabajo para listado'!$CD$155:$CD$1048576,0),MATCH((CUADRO!M$4&amp;$E45),'Hoja de Trabajo para listado'!$CD$151:$DC$151,0)),0)</f>
        <v>0</v>
      </c>
      <c r="N45" s="241">
        <f ca="1">+IFERROR(INDEX('Hoja de Trabajo para listado'!$A$155:$Z$1048576,MATCH($A45,'Hoja de Trabajo para listado'!$A$155:$A$1048576,0),MATCH((CUADRO!N$4&amp;$E45),'Hoja de Trabajo para listado'!$A$151:$Z$151,0)),0)+IFERROR(INDEX('Hoja de Trabajo para listado'!$AB$155:$BA$1048576,MATCH($A45,'Hoja de Trabajo para listado'!$AB$155:$AB$1048576,0),MATCH((CUADRO!N$4&amp;$E45),'Hoja de Trabajo para listado'!$AB$151:$BA$151,0)),0)+IFERROR(INDEX('Hoja de Trabajo para listado'!$BC$155:$CB$1048576,MATCH($A45,'Hoja de Trabajo para listado'!$BC$155:$BC$1048576,0),MATCH((CUADRO!N$4&amp;$E45),'Hoja de Trabajo para listado'!$BC$151:$CB$151,0)),0)+IFERROR(INDEX('Hoja de Trabajo para listado'!$DE$153:$DG$274,MATCH($A45,'Hoja de Trabajo para listado'!$DE$153:$DE$1048576,0),MATCH((CUADRO!N$4&amp;$E45),'Hoja de Trabajo para listado'!$DE$151:$DG$151,0)),0)+IFERROR(INDEX('Hoja de Trabajo para listado'!$CD$155:$DC$1048576,MATCH($A45,'Hoja de Trabajo para listado'!$CD$155:$CD$1048576,0),MATCH((CUADRO!N$4&amp;$E45),'Hoja de Trabajo para listado'!$CD$151:$DC$151,0)),0)</f>
        <v>0</v>
      </c>
      <c r="O45" s="241">
        <f ca="1">+IFERROR(INDEX('Hoja de Trabajo para listado'!$A$155:$Z$1048576,MATCH($A45,'Hoja de Trabajo para listado'!$A$155:$A$1048576,0),MATCH((CUADRO!O$4&amp;$E45),'Hoja de Trabajo para listado'!$A$151:$Z$151,0)),0)+IFERROR(INDEX('Hoja de Trabajo para listado'!$AB$155:$BA$1048576,MATCH($A45,'Hoja de Trabajo para listado'!$AB$155:$AB$1048576,0),MATCH((CUADRO!O$4&amp;$E45),'Hoja de Trabajo para listado'!$AB$151:$BA$151,0)),0)+IFERROR(INDEX('Hoja de Trabajo para listado'!$BC$155:$CB$1048576,MATCH($A45,'Hoja de Trabajo para listado'!$BC$155:$BC$1048576,0),MATCH((CUADRO!O$4&amp;$E45),'Hoja de Trabajo para listado'!$BC$151:$CB$151,0)),0)+IFERROR(INDEX('Hoja de Trabajo para listado'!$DE$153:$DG$274,MATCH($A45,'Hoja de Trabajo para listado'!$DE$153:$DE$1048576,0),MATCH((CUADRO!O$4&amp;$E45),'Hoja de Trabajo para listado'!$DE$151:$DG$151,0)),0)+IFERROR(INDEX('Hoja de Trabajo para listado'!$CD$155:$DC$1048576,MATCH($A45,'Hoja de Trabajo para listado'!$CD$155:$CD$1048576,0),MATCH((CUADRO!O$4&amp;$E45),'Hoja de Trabajo para listado'!$CD$151:$DC$151,0)),0)</f>
        <v>0</v>
      </c>
      <c r="P45" s="241">
        <f ca="1">+IFERROR(INDEX('Hoja de Trabajo para listado'!$A$155:$Z$1048576,MATCH($A45,'Hoja de Trabajo para listado'!$A$155:$A$1048576,0),MATCH((CUADRO!P$4&amp;$E45),'Hoja de Trabajo para listado'!$A$151:$Z$151,0)),0)+IFERROR(INDEX('Hoja de Trabajo para listado'!$AB$155:$BA$1048576,MATCH($A45,'Hoja de Trabajo para listado'!$AB$155:$AB$1048576,0),MATCH((CUADRO!P$4&amp;$E45),'Hoja de Trabajo para listado'!$AB$151:$BA$151,0)),0)+IFERROR(INDEX('Hoja de Trabajo para listado'!$BC$155:$CB$1048576,MATCH($A45,'Hoja de Trabajo para listado'!$BC$155:$BC$1048576,0),MATCH((CUADRO!P$4&amp;$E45),'Hoja de Trabajo para listado'!$BC$151:$CB$151,0)),0)+IFERROR(INDEX('Hoja de Trabajo para listado'!$DE$153:$DG$274,MATCH($A45,'Hoja de Trabajo para listado'!$DE$153:$DE$1048576,0),MATCH((CUADRO!P$4&amp;$E45),'Hoja de Trabajo para listado'!$DE$151:$DG$151,0)),0)+IFERROR(INDEX('Hoja de Trabajo para listado'!$CD$155:$DC$1048576,MATCH($A45,'Hoja de Trabajo para listado'!$CD$155:$CD$1048576,0),MATCH((CUADRO!P$4&amp;$E45),'Hoja de Trabajo para listado'!$CD$151:$DC$151,0)),0)</f>
        <v>0</v>
      </c>
      <c r="Q45" s="241">
        <f ca="1">+IFERROR(INDEX('Hoja de Trabajo para listado'!$A$155:$Z$1048576,MATCH($A45,'Hoja de Trabajo para listado'!$A$155:$A$1048576,0),MATCH((CUADRO!Q$4&amp;$E45),'Hoja de Trabajo para listado'!$A$151:$Z$151,0)),0)+IFERROR(INDEX('Hoja de Trabajo para listado'!$AB$155:$BA$1048576,MATCH($A45,'Hoja de Trabajo para listado'!$AB$155:$AB$1048576,0),MATCH((CUADRO!Q$4&amp;$E45),'Hoja de Trabajo para listado'!$AB$151:$BA$151,0)),0)+IFERROR(INDEX('Hoja de Trabajo para listado'!$BC$155:$CB$1048576,MATCH($A45,'Hoja de Trabajo para listado'!$BC$155:$BC$1048576,0),MATCH((CUADRO!Q$4&amp;$E45),'Hoja de Trabajo para listado'!$BC$151:$CB$151,0)),0)+IFERROR(INDEX('Hoja de Trabajo para listado'!$DE$153:$DG$274,MATCH($A45,'Hoja de Trabajo para listado'!$DE$153:$DE$1048576,0),MATCH((CUADRO!Q$4&amp;$E45),'Hoja de Trabajo para listado'!$DE$151:$DG$151,0)),0)+IFERROR(INDEX('Hoja de Trabajo para listado'!$CD$155:$DC$1048576,MATCH($A45,'Hoja de Trabajo para listado'!$CD$155:$CD$1048576,0),MATCH((CUADRO!Q$4&amp;$E45),'Hoja de Trabajo para listado'!$CD$151:$DC$151,0)),0)</f>
        <v>0</v>
      </c>
      <c r="R45" s="241">
        <f t="shared" ca="1" si="0"/>
        <v>480297861.20740002</v>
      </c>
      <c r="S45" s="241"/>
      <c r="T45" s="241">
        <f ca="1">+T46</f>
        <v>481688198.56740004</v>
      </c>
      <c r="U45" s="240">
        <f t="shared" si="1"/>
        <v>1</v>
      </c>
    </row>
    <row r="46" spans="1:21" ht="15" customHeight="1">
      <c r="A46" s="353">
        <v>86</v>
      </c>
      <c r="B46" s="382"/>
      <c r="C46" s="305" t="str">
        <f>+VLOOKUP(A46,bd_lista!$A$3:$C$592,3,FALSE)</f>
        <v>Ministerio de Medio Ambiente y Agua</v>
      </c>
      <c r="D46" s="384"/>
      <c r="E46" s="305" t="s">
        <v>684</v>
      </c>
      <c r="F46" s="243">
        <f ca="1">+IFERROR(INDEX('Hoja de Trabajo para listado'!$A$155:$Z$1048576,MATCH($A46,'Hoja de Trabajo para listado'!$A$155:$A$1048576,0),MATCH((CUADRO!F$4&amp;$E46),'Hoja de Trabajo para listado'!$A$151:$Z$151,0)),0)+IFERROR(INDEX('Hoja de Trabajo para listado'!$AB$155:$BA$1048576,MATCH($A46,'Hoja de Trabajo para listado'!$AB$155:$AB$1048576,0),MATCH((CUADRO!F$4&amp;$E46),'Hoja de Trabajo para listado'!$AB$151:$BA$151,0)),0)+IFERROR(INDEX('Hoja de Trabajo para listado'!$BC$155:$CB$1048576,MATCH($A46,'Hoja de Trabajo para listado'!$BC$155:$BC$1048576,0),MATCH((CUADRO!F$4&amp;$E46),'Hoja de Trabajo para listado'!$BC$151:$CB$151,0)),0)+IFERROR(INDEX('Hoja de Trabajo para listado'!$DE$153:$DG$274,MATCH($A46,'Hoja de Trabajo para listado'!$DE$153:$DE$1048576,0),MATCH((CUADRO!F$4&amp;$E46),'Hoja de Trabajo para listado'!$DE$151:$DG$151,0)),0)+IFERROR(INDEX('Hoja de Trabajo para listado'!$CD$155:$DC$1048576,MATCH($A46,'Hoja de Trabajo para listado'!$CD$155:$CD$1048576,0),MATCH((CUADRO!F$4&amp;$E46),'Hoja de Trabajo para listado'!$CD$151:$DC$151,0)),0)</f>
        <v>479132.97</v>
      </c>
      <c r="G46" s="243">
        <f ca="1">+IFERROR(INDEX('Hoja de Trabajo para listado'!$A$155:$Z$1048576,MATCH($A46,'Hoja de Trabajo para listado'!$A$155:$A$1048576,0),MATCH((CUADRO!G$4&amp;$E46),'Hoja de Trabajo para listado'!$A$151:$Z$151,0)),0)+IFERROR(INDEX('Hoja de Trabajo para listado'!$AB$155:$BA$1048576,MATCH($A46,'Hoja de Trabajo para listado'!$AB$155:$AB$1048576,0),MATCH((CUADRO!G$4&amp;$E46),'Hoja de Trabajo para listado'!$AB$151:$BA$151,0)),0)+IFERROR(INDEX('Hoja de Trabajo para listado'!$BC$155:$CB$1048576,MATCH($A46,'Hoja de Trabajo para listado'!$BC$155:$BC$1048576,0),MATCH((CUADRO!G$4&amp;$E46),'Hoja de Trabajo para listado'!$BC$151:$CB$151,0)),0)+IFERROR(INDEX('Hoja de Trabajo para listado'!$DE$153:$DG$274,MATCH($A46,'Hoja de Trabajo para listado'!$DE$153:$DE$1048576,0),MATCH((CUADRO!G$4&amp;$E46),'Hoja de Trabajo para listado'!$DE$151:$DG$151,0)),0)+IFERROR(INDEX('Hoja de Trabajo para listado'!$CD$155:$DC$1048576,MATCH($A46,'Hoja de Trabajo para listado'!$CD$155:$CD$1048576,0),MATCH((CUADRO!G$4&amp;$E46),'Hoja de Trabajo para listado'!$CD$151:$DC$151,0)),0)</f>
        <v>153830</v>
      </c>
      <c r="H46" s="243">
        <f ca="1">+IFERROR(INDEX('Hoja de Trabajo para listado'!$A$155:$Z$1048576,MATCH($A46,'Hoja de Trabajo para listado'!$A$155:$A$1048576,0),MATCH((CUADRO!H$4&amp;$E46),'Hoja de Trabajo para listado'!$A$151:$Z$151,0)),0)+IFERROR(INDEX('Hoja de Trabajo para listado'!$AB$155:$BA$1048576,MATCH($A46,'Hoja de Trabajo para listado'!$AB$155:$AB$1048576,0),MATCH((CUADRO!H$4&amp;$E46),'Hoja de Trabajo para listado'!$AB$151:$BA$151,0)),0)+IFERROR(INDEX('Hoja de Trabajo para listado'!$BC$155:$CB$1048576,MATCH($A46,'Hoja de Trabajo para listado'!$BC$155:$BC$1048576,0),MATCH((CUADRO!H$4&amp;$E46),'Hoja de Trabajo para listado'!$BC$151:$CB$151,0)),0)+IFERROR(INDEX('Hoja de Trabajo para listado'!$DE$153:$DG$274,MATCH($A46,'Hoja de Trabajo para listado'!$DE$153:$DE$1048576,0),MATCH((CUADRO!H$4&amp;$E46),'Hoja de Trabajo para listado'!$DE$151:$DG$151,0)),0)+IFERROR(INDEX('Hoja de Trabajo para listado'!$CD$155:$DC$1048576,MATCH($A46,'Hoja de Trabajo para listado'!$CD$155:$CD$1048576,0),MATCH((CUADRO!H$4&amp;$E46),'Hoja de Trabajo para listado'!$CD$151:$DC$151,0)),0)</f>
        <v>156522</v>
      </c>
      <c r="I46" s="243">
        <f ca="1">+IFERROR(INDEX('Hoja de Trabajo para listado'!$A$155:$Z$1048576,MATCH($A46,'Hoja de Trabajo para listado'!$A$155:$A$1048576,0),MATCH((CUADRO!I$4&amp;$E46),'Hoja de Trabajo para listado'!$A$151:$Z$151,0)),0)+IFERROR(INDEX('Hoja de Trabajo para listado'!$AB$155:$BA$1048576,MATCH($A46,'Hoja de Trabajo para listado'!$AB$155:$AB$1048576,0),MATCH((CUADRO!I$4&amp;$E46),'Hoja de Trabajo para listado'!$AB$151:$BA$151,0)),0)+IFERROR(INDEX('Hoja de Trabajo para listado'!$BC$155:$CB$1048576,MATCH($A46,'Hoja de Trabajo para listado'!$BC$155:$BC$1048576,0),MATCH((CUADRO!I$4&amp;$E46),'Hoja de Trabajo para listado'!$BC$151:$CB$151,0)),0)+IFERROR(INDEX('Hoja de Trabajo para listado'!$DE$153:$DG$274,MATCH($A46,'Hoja de Trabajo para listado'!$DE$153:$DE$1048576,0),MATCH((CUADRO!I$4&amp;$E46),'Hoja de Trabajo para listado'!$DE$151:$DG$151,0)),0)+IFERROR(INDEX('Hoja de Trabajo para listado'!$CD$155:$DC$1048576,MATCH($A46,'Hoja de Trabajo para listado'!$CD$155:$CD$1048576,0),MATCH((CUADRO!I$4&amp;$E46),'Hoja de Trabajo para listado'!$CD$151:$DC$151,0)),0)</f>
        <v>475116.39</v>
      </c>
      <c r="J46" s="243">
        <f ca="1">+IFERROR(INDEX('Hoja de Trabajo para listado'!$A$155:$Z$1048576,MATCH($A46,'Hoja de Trabajo para listado'!$A$155:$A$1048576,0),MATCH((CUADRO!J$4&amp;$E46),'Hoja de Trabajo para listado'!$A$151:$Z$151,0)),0)+IFERROR(INDEX('Hoja de Trabajo para listado'!$AB$155:$BA$1048576,MATCH($A46,'Hoja de Trabajo para listado'!$AB$155:$AB$1048576,0),MATCH((CUADRO!J$4&amp;$E46),'Hoja de Trabajo para listado'!$AB$151:$BA$151,0)),0)+IFERROR(INDEX('Hoja de Trabajo para listado'!$BC$155:$CB$1048576,MATCH($A46,'Hoja de Trabajo para listado'!$BC$155:$BC$1048576,0),MATCH((CUADRO!J$4&amp;$E46),'Hoja de Trabajo para listado'!$BC$151:$CB$151,0)),0)+IFERROR(INDEX('Hoja de Trabajo para listado'!$DE$153:$DG$274,MATCH($A46,'Hoja de Trabajo para listado'!$DE$153:$DE$1048576,0),MATCH((CUADRO!J$4&amp;$E46),'Hoja de Trabajo para listado'!$DE$151:$DG$151,0)),0)+IFERROR(INDEX('Hoja de Trabajo para listado'!$CD$155:$DC$1048576,MATCH($A46,'Hoja de Trabajo para listado'!$CD$155:$CD$1048576,0),MATCH((CUADRO!J$4&amp;$E46),'Hoja de Trabajo para listado'!$CD$151:$DC$151,0)),0)</f>
        <v>125736</v>
      </c>
      <c r="K46" s="243">
        <f ca="1">+IFERROR(INDEX('Hoja de Trabajo para listado'!$A$155:$Z$1048576,MATCH($A46,'Hoja de Trabajo para listado'!$A$155:$A$1048576,0),MATCH((CUADRO!K$4&amp;$E46),'Hoja de Trabajo para listado'!$A$151:$Z$151,0)),0)+IFERROR(INDEX('Hoja de Trabajo para listado'!$AB$155:$BA$1048576,MATCH($A46,'Hoja de Trabajo para listado'!$AB$155:$AB$1048576,0),MATCH((CUADRO!K$4&amp;$E46),'Hoja de Trabajo para listado'!$AB$151:$BA$151,0)),0)+IFERROR(INDEX('Hoja de Trabajo para listado'!$BC$155:$CB$1048576,MATCH($A46,'Hoja de Trabajo para listado'!$BC$155:$BC$1048576,0),MATCH((CUADRO!K$4&amp;$E46),'Hoja de Trabajo para listado'!$BC$151:$CB$151,0)),0)+IFERROR(INDEX('Hoja de Trabajo para listado'!$DE$153:$DG$274,MATCH($A46,'Hoja de Trabajo para listado'!$DE$153:$DE$1048576,0),MATCH((CUADRO!K$4&amp;$E46),'Hoja de Trabajo para listado'!$DE$151:$DG$151,0)),0)+IFERROR(INDEX('Hoja de Trabajo para listado'!$CD$155:$DC$1048576,MATCH($A46,'Hoja de Trabajo para listado'!$CD$155:$CD$1048576,0),MATCH((CUADRO!K$4&amp;$E46),'Hoja de Trabajo para listado'!$CD$151:$DC$151,0)),0)</f>
        <v>0</v>
      </c>
      <c r="L46" s="243">
        <f ca="1">+IFERROR(INDEX('Hoja de Trabajo para listado'!$A$155:$Z$1048576,MATCH($A46,'Hoja de Trabajo para listado'!$A$155:$A$1048576,0),MATCH((CUADRO!L$4&amp;$E46),'Hoja de Trabajo para listado'!$A$151:$Z$151,0)),0)+IFERROR(INDEX('Hoja de Trabajo para listado'!$AB$155:$BA$1048576,MATCH($A46,'Hoja de Trabajo para listado'!$AB$155:$AB$1048576,0),MATCH((CUADRO!L$4&amp;$E46),'Hoja de Trabajo para listado'!$AB$151:$BA$151,0)),0)+IFERROR(INDEX('Hoja de Trabajo para listado'!$BC$155:$CB$1048576,MATCH($A46,'Hoja de Trabajo para listado'!$BC$155:$BC$1048576,0),MATCH((CUADRO!L$4&amp;$E46),'Hoja de Trabajo para listado'!$BC$151:$CB$151,0)),0)+IFERROR(INDEX('Hoja de Trabajo para listado'!$DE$153:$DG$274,MATCH($A46,'Hoja de Trabajo para listado'!$DE$153:$DE$1048576,0),MATCH((CUADRO!L$4&amp;$E46),'Hoja de Trabajo para listado'!$DE$151:$DG$151,0)),0)+IFERROR(INDEX('Hoja de Trabajo para listado'!$CD$155:$DC$1048576,MATCH($A46,'Hoja de Trabajo para listado'!$CD$155:$CD$1048576,0),MATCH((CUADRO!L$4&amp;$E46),'Hoja de Trabajo para listado'!$CD$151:$DC$151,0)),0)</f>
        <v>0</v>
      </c>
      <c r="M46" s="243">
        <f ca="1">+IFERROR(INDEX('Hoja de Trabajo para listado'!$A$155:$Z$1048576,MATCH($A46,'Hoja de Trabajo para listado'!$A$155:$A$1048576,0),MATCH((CUADRO!M$4&amp;$E46),'Hoja de Trabajo para listado'!$A$151:$Z$151,0)),0)+IFERROR(INDEX('Hoja de Trabajo para listado'!$AB$155:$BA$1048576,MATCH($A46,'Hoja de Trabajo para listado'!$AB$155:$AB$1048576,0),MATCH((CUADRO!M$4&amp;$E46),'Hoja de Trabajo para listado'!$AB$151:$BA$151,0)),0)+IFERROR(INDEX('Hoja de Trabajo para listado'!$BC$155:$CB$1048576,MATCH($A46,'Hoja de Trabajo para listado'!$BC$155:$BC$1048576,0),MATCH((CUADRO!M$4&amp;$E46),'Hoja de Trabajo para listado'!$BC$151:$CB$151,0)),0)+IFERROR(INDEX('Hoja de Trabajo para listado'!$DE$153:$DG$274,MATCH($A46,'Hoja de Trabajo para listado'!$DE$153:$DE$1048576,0),MATCH((CUADRO!M$4&amp;$E46),'Hoja de Trabajo para listado'!$DE$151:$DG$151,0)),0)+IFERROR(INDEX('Hoja de Trabajo para listado'!$CD$155:$DC$1048576,MATCH($A46,'Hoja de Trabajo para listado'!$CD$155:$CD$1048576,0),MATCH((CUADRO!M$4&amp;$E46),'Hoja de Trabajo para listado'!$CD$151:$DC$151,0)),0)</f>
        <v>0</v>
      </c>
      <c r="N46" s="243">
        <f ca="1">+IFERROR(INDEX('Hoja de Trabajo para listado'!$A$155:$Z$1048576,MATCH($A46,'Hoja de Trabajo para listado'!$A$155:$A$1048576,0),MATCH((CUADRO!N$4&amp;$E46),'Hoja de Trabajo para listado'!$A$151:$Z$151,0)),0)+IFERROR(INDEX('Hoja de Trabajo para listado'!$AB$155:$BA$1048576,MATCH($A46,'Hoja de Trabajo para listado'!$AB$155:$AB$1048576,0),MATCH((CUADRO!N$4&amp;$E46),'Hoja de Trabajo para listado'!$AB$151:$BA$151,0)),0)+IFERROR(INDEX('Hoja de Trabajo para listado'!$BC$155:$CB$1048576,MATCH($A46,'Hoja de Trabajo para listado'!$BC$155:$BC$1048576,0),MATCH((CUADRO!N$4&amp;$E46),'Hoja de Trabajo para listado'!$BC$151:$CB$151,0)),0)+IFERROR(INDEX('Hoja de Trabajo para listado'!$DE$153:$DG$274,MATCH($A46,'Hoja de Trabajo para listado'!$DE$153:$DE$1048576,0),MATCH((CUADRO!N$4&amp;$E46),'Hoja de Trabajo para listado'!$DE$151:$DG$151,0)),0)+IFERROR(INDEX('Hoja de Trabajo para listado'!$CD$155:$DC$1048576,MATCH($A46,'Hoja de Trabajo para listado'!$CD$155:$CD$1048576,0),MATCH((CUADRO!N$4&amp;$E46),'Hoja de Trabajo para listado'!$CD$151:$DC$151,0)),0)</f>
        <v>0</v>
      </c>
      <c r="O46" s="243">
        <f ca="1">+IFERROR(INDEX('Hoja de Trabajo para listado'!$A$155:$Z$1048576,MATCH($A46,'Hoja de Trabajo para listado'!$A$155:$A$1048576,0),MATCH((CUADRO!O$4&amp;$E46),'Hoja de Trabajo para listado'!$A$151:$Z$151,0)),0)+IFERROR(INDEX('Hoja de Trabajo para listado'!$AB$155:$BA$1048576,MATCH($A46,'Hoja de Trabajo para listado'!$AB$155:$AB$1048576,0),MATCH((CUADRO!O$4&amp;$E46),'Hoja de Trabajo para listado'!$AB$151:$BA$151,0)),0)+IFERROR(INDEX('Hoja de Trabajo para listado'!$BC$155:$CB$1048576,MATCH($A46,'Hoja de Trabajo para listado'!$BC$155:$BC$1048576,0),MATCH((CUADRO!O$4&amp;$E46),'Hoja de Trabajo para listado'!$BC$151:$CB$151,0)),0)+IFERROR(INDEX('Hoja de Trabajo para listado'!$DE$153:$DG$274,MATCH($A46,'Hoja de Trabajo para listado'!$DE$153:$DE$1048576,0),MATCH((CUADRO!O$4&amp;$E46),'Hoja de Trabajo para listado'!$DE$151:$DG$151,0)),0)+IFERROR(INDEX('Hoja de Trabajo para listado'!$CD$155:$DC$1048576,MATCH($A46,'Hoja de Trabajo para listado'!$CD$155:$CD$1048576,0),MATCH((CUADRO!O$4&amp;$E46),'Hoja de Trabajo para listado'!$CD$151:$DC$151,0)),0)</f>
        <v>0</v>
      </c>
      <c r="P46" s="243">
        <f ca="1">+IFERROR(INDEX('Hoja de Trabajo para listado'!$A$155:$Z$1048576,MATCH($A46,'Hoja de Trabajo para listado'!$A$155:$A$1048576,0),MATCH((CUADRO!P$4&amp;$E46),'Hoja de Trabajo para listado'!$A$151:$Z$151,0)),0)+IFERROR(INDEX('Hoja de Trabajo para listado'!$AB$155:$BA$1048576,MATCH($A46,'Hoja de Trabajo para listado'!$AB$155:$AB$1048576,0),MATCH((CUADRO!P$4&amp;$E46),'Hoja de Trabajo para listado'!$AB$151:$BA$151,0)),0)+IFERROR(INDEX('Hoja de Trabajo para listado'!$BC$155:$CB$1048576,MATCH($A46,'Hoja de Trabajo para listado'!$BC$155:$BC$1048576,0),MATCH((CUADRO!P$4&amp;$E46),'Hoja de Trabajo para listado'!$BC$151:$CB$151,0)),0)+IFERROR(INDEX('Hoja de Trabajo para listado'!$DE$153:$DG$274,MATCH($A46,'Hoja de Trabajo para listado'!$DE$153:$DE$1048576,0),MATCH((CUADRO!P$4&amp;$E46),'Hoja de Trabajo para listado'!$DE$151:$DG$151,0)),0)+IFERROR(INDEX('Hoja de Trabajo para listado'!$CD$155:$DC$1048576,MATCH($A46,'Hoja de Trabajo para listado'!$CD$155:$CD$1048576,0),MATCH((CUADRO!P$4&amp;$E46),'Hoja de Trabajo para listado'!$CD$151:$DC$151,0)),0)</f>
        <v>0</v>
      </c>
      <c r="Q46" s="243">
        <f ca="1">+IFERROR(INDEX('Hoja de Trabajo para listado'!$A$155:$Z$1048576,MATCH($A46,'Hoja de Trabajo para listado'!$A$155:$A$1048576,0),MATCH((CUADRO!Q$4&amp;$E46),'Hoja de Trabajo para listado'!$A$151:$Z$151,0)),0)+IFERROR(INDEX('Hoja de Trabajo para listado'!$AB$155:$BA$1048576,MATCH($A46,'Hoja de Trabajo para listado'!$AB$155:$AB$1048576,0),MATCH((CUADRO!Q$4&amp;$E46),'Hoja de Trabajo para listado'!$AB$151:$BA$151,0)),0)+IFERROR(INDEX('Hoja de Trabajo para listado'!$BC$155:$CB$1048576,MATCH($A46,'Hoja de Trabajo para listado'!$BC$155:$BC$1048576,0),MATCH((CUADRO!Q$4&amp;$E46),'Hoja de Trabajo para listado'!$BC$151:$CB$151,0)),0)+IFERROR(INDEX('Hoja de Trabajo para listado'!$DE$153:$DG$274,MATCH($A46,'Hoja de Trabajo para listado'!$DE$153:$DE$1048576,0),MATCH((CUADRO!Q$4&amp;$E46),'Hoja de Trabajo para listado'!$DE$151:$DG$151,0)),0)+IFERROR(INDEX('Hoja de Trabajo para listado'!$CD$155:$DC$1048576,MATCH($A46,'Hoja de Trabajo para listado'!$CD$155:$CD$1048576,0),MATCH((CUADRO!Q$4&amp;$E46),'Hoja de Trabajo para listado'!$CD$151:$DC$151,0)),0)</f>
        <v>0</v>
      </c>
      <c r="R46" s="243">
        <f t="shared" ca="1" si="0"/>
        <v>1390337.3599999999</v>
      </c>
      <c r="S46" s="243">
        <f ca="1">+R45+R46</f>
        <v>481688198.56740004</v>
      </c>
      <c r="T46" s="243">
        <f ca="1">+S46</f>
        <v>481688198.56740004</v>
      </c>
      <c r="U46" s="242">
        <f t="shared" si="1"/>
        <v>2</v>
      </c>
    </row>
    <row r="47" spans="1:21" ht="15" hidden="1" customHeight="1">
      <c r="A47" s="249">
        <v>87</v>
      </c>
      <c r="B47" s="381">
        <f>+A47</f>
        <v>87</v>
      </c>
      <c r="C47" s="245" t="e">
        <f>+VLOOKUP(A47,bd_lista!$A$3:$C$592,3,FALSE)</f>
        <v>#N/A</v>
      </c>
      <c r="D47" s="383" t="e">
        <f>+C47</f>
        <v>#N/A</v>
      </c>
      <c r="E47" s="245" t="s">
        <v>683</v>
      </c>
      <c r="F47" s="241">
        <f ca="1">+IFERROR(INDEX('Hoja de Trabajo para listado'!$A$155:$Z$1048576,MATCH($A47,'Hoja de Trabajo para listado'!$A$155:$A$1048576,0),MATCH((CUADRO!F$4&amp;$E47),'Hoja de Trabajo para listado'!$A$151:$Z$151,0)),0)+IFERROR(INDEX('Hoja de Trabajo para listado'!$AB$155:$BA$1048576,MATCH($A47,'Hoja de Trabajo para listado'!$AB$155:$AB$1048576,0),MATCH((CUADRO!F$4&amp;$E47),'Hoja de Trabajo para listado'!$AB$151:$BA$151,0)),0)+IFERROR(INDEX('Hoja de Trabajo para listado'!$BC$155:$CB$1048576,MATCH($A47,'Hoja de Trabajo para listado'!$BC$155:$BC$1048576,0),MATCH((CUADRO!F$4&amp;$E47),'Hoja de Trabajo para listado'!$BC$151:$CB$151,0)),0)+IFERROR(INDEX('Hoja de Trabajo para listado'!$DE$153:$DG$274,MATCH($A47,'Hoja de Trabajo para listado'!$DE$153:$DE$1048576,0),MATCH((CUADRO!F$4&amp;$E47),'Hoja de Trabajo para listado'!$DE$151:$DG$151,0)),0)+IFERROR(INDEX('Hoja de Trabajo para listado'!$CD$155:$DC$1048576,MATCH($A47,'Hoja de Trabajo para listado'!$CD$155:$CD$1048576,0),MATCH((CUADRO!F$4&amp;$E47),'Hoja de Trabajo para listado'!$CD$151:$DC$151,0)),0)</f>
        <v>0</v>
      </c>
      <c r="G47" s="241">
        <f ca="1">+IFERROR(INDEX('Hoja de Trabajo para listado'!$A$155:$Z$1048576,MATCH($A47,'Hoja de Trabajo para listado'!$A$155:$A$1048576,0),MATCH((CUADRO!G$4&amp;$E47),'Hoja de Trabajo para listado'!$A$151:$Z$151,0)),0)+IFERROR(INDEX('Hoja de Trabajo para listado'!$AB$155:$BA$1048576,MATCH($A47,'Hoja de Trabajo para listado'!$AB$155:$AB$1048576,0),MATCH((CUADRO!G$4&amp;$E47),'Hoja de Trabajo para listado'!$AB$151:$BA$151,0)),0)+IFERROR(INDEX('Hoja de Trabajo para listado'!$BC$155:$CB$1048576,MATCH($A47,'Hoja de Trabajo para listado'!$BC$155:$BC$1048576,0),MATCH((CUADRO!G$4&amp;$E47),'Hoja de Trabajo para listado'!$BC$151:$CB$151,0)),0)+IFERROR(INDEX('Hoja de Trabajo para listado'!$DE$153:$DG$274,MATCH($A47,'Hoja de Trabajo para listado'!$DE$153:$DE$1048576,0),MATCH((CUADRO!G$4&amp;$E47),'Hoja de Trabajo para listado'!$DE$151:$DG$151,0)),0)+IFERROR(INDEX('Hoja de Trabajo para listado'!$CD$155:$DC$1048576,MATCH($A47,'Hoja de Trabajo para listado'!$CD$155:$CD$1048576,0),MATCH((CUADRO!G$4&amp;$E47),'Hoja de Trabajo para listado'!$CD$151:$DC$151,0)),0)</f>
        <v>0</v>
      </c>
      <c r="H47" s="241">
        <f ca="1">+IFERROR(INDEX('Hoja de Trabajo para listado'!$A$155:$Z$1048576,MATCH($A47,'Hoja de Trabajo para listado'!$A$155:$A$1048576,0),MATCH((CUADRO!H$4&amp;$E47),'Hoja de Trabajo para listado'!$A$151:$Z$151,0)),0)+IFERROR(INDEX('Hoja de Trabajo para listado'!$AB$155:$BA$1048576,MATCH($A47,'Hoja de Trabajo para listado'!$AB$155:$AB$1048576,0),MATCH((CUADRO!H$4&amp;$E47),'Hoja de Trabajo para listado'!$AB$151:$BA$151,0)),0)+IFERROR(INDEX('Hoja de Trabajo para listado'!$BC$155:$CB$1048576,MATCH($A47,'Hoja de Trabajo para listado'!$BC$155:$BC$1048576,0),MATCH((CUADRO!H$4&amp;$E47),'Hoja de Trabajo para listado'!$BC$151:$CB$151,0)),0)+IFERROR(INDEX('Hoja de Trabajo para listado'!$DE$153:$DG$274,MATCH($A47,'Hoja de Trabajo para listado'!$DE$153:$DE$1048576,0),MATCH((CUADRO!H$4&amp;$E47),'Hoja de Trabajo para listado'!$DE$151:$DG$151,0)),0)+IFERROR(INDEX('Hoja de Trabajo para listado'!$CD$155:$DC$1048576,MATCH($A47,'Hoja de Trabajo para listado'!$CD$155:$CD$1048576,0),MATCH((CUADRO!H$4&amp;$E47),'Hoja de Trabajo para listado'!$CD$151:$DC$151,0)),0)</f>
        <v>0</v>
      </c>
      <c r="I47" s="241">
        <f ca="1">+IFERROR(INDEX('Hoja de Trabajo para listado'!$A$155:$Z$1048576,MATCH($A47,'Hoja de Trabajo para listado'!$A$155:$A$1048576,0),MATCH((CUADRO!I$4&amp;$E47),'Hoja de Trabajo para listado'!$A$151:$Z$151,0)),0)+IFERROR(INDEX('Hoja de Trabajo para listado'!$AB$155:$BA$1048576,MATCH($A47,'Hoja de Trabajo para listado'!$AB$155:$AB$1048576,0),MATCH((CUADRO!I$4&amp;$E47),'Hoja de Trabajo para listado'!$AB$151:$BA$151,0)),0)+IFERROR(INDEX('Hoja de Trabajo para listado'!$BC$155:$CB$1048576,MATCH($A47,'Hoja de Trabajo para listado'!$BC$155:$BC$1048576,0),MATCH((CUADRO!I$4&amp;$E47),'Hoja de Trabajo para listado'!$BC$151:$CB$151,0)),0)+IFERROR(INDEX('Hoja de Trabajo para listado'!$DE$153:$DG$274,MATCH($A47,'Hoja de Trabajo para listado'!$DE$153:$DE$1048576,0),MATCH((CUADRO!I$4&amp;$E47),'Hoja de Trabajo para listado'!$DE$151:$DG$151,0)),0)+IFERROR(INDEX('Hoja de Trabajo para listado'!$CD$155:$DC$1048576,MATCH($A47,'Hoja de Trabajo para listado'!$CD$155:$CD$1048576,0),MATCH((CUADRO!I$4&amp;$E47),'Hoja de Trabajo para listado'!$CD$151:$DC$151,0)),0)</f>
        <v>0</v>
      </c>
      <c r="J47" s="241">
        <f ca="1">+IFERROR(INDEX('Hoja de Trabajo para listado'!$A$155:$Z$1048576,MATCH($A47,'Hoja de Trabajo para listado'!$A$155:$A$1048576,0),MATCH((CUADRO!J$4&amp;$E47),'Hoja de Trabajo para listado'!$A$151:$Z$151,0)),0)+IFERROR(INDEX('Hoja de Trabajo para listado'!$AB$155:$BA$1048576,MATCH($A47,'Hoja de Trabajo para listado'!$AB$155:$AB$1048576,0),MATCH((CUADRO!J$4&amp;$E47),'Hoja de Trabajo para listado'!$AB$151:$BA$151,0)),0)+IFERROR(INDEX('Hoja de Trabajo para listado'!$BC$155:$CB$1048576,MATCH($A47,'Hoja de Trabajo para listado'!$BC$155:$BC$1048576,0),MATCH((CUADRO!J$4&amp;$E47),'Hoja de Trabajo para listado'!$BC$151:$CB$151,0)),0)+IFERROR(INDEX('Hoja de Trabajo para listado'!$DE$153:$DG$274,MATCH($A47,'Hoja de Trabajo para listado'!$DE$153:$DE$1048576,0),MATCH((CUADRO!J$4&amp;$E47),'Hoja de Trabajo para listado'!$DE$151:$DG$151,0)),0)+IFERROR(INDEX('Hoja de Trabajo para listado'!$CD$155:$DC$1048576,MATCH($A47,'Hoja de Trabajo para listado'!$CD$155:$CD$1048576,0),MATCH((CUADRO!J$4&amp;$E47),'Hoja de Trabajo para listado'!$CD$151:$DC$151,0)),0)</f>
        <v>0</v>
      </c>
      <c r="K47" s="241">
        <f ca="1">+IFERROR(INDEX('Hoja de Trabajo para listado'!$A$155:$Z$1048576,MATCH($A47,'Hoja de Trabajo para listado'!$A$155:$A$1048576,0),MATCH((CUADRO!K$4&amp;$E47),'Hoja de Trabajo para listado'!$A$151:$Z$151,0)),0)+IFERROR(INDEX('Hoja de Trabajo para listado'!$AB$155:$BA$1048576,MATCH($A47,'Hoja de Trabajo para listado'!$AB$155:$AB$1048576,0),MATCH((CUADRO!K$4&amp;$E47),'Hoja de Trabajo para listado'!$AB$151:$BA$151,0)),0)+IFERROR(INDEX('Hoja de Trabajo para listado'!$BC$155:$CB$1048576,MATCH($A47,'Hoja de Trabajo para listado'!$BC$155:$BC$1048576,0),MATCH((CUADRO!K$4&amp;$E47),'Hoja de Trabajo para listado'!$BC$151:$CB$151,0)),0)+IFERROR(INDEX('Hoja de Trabajo para listado'!$DE$153:$DG$274,MATCH($A47,'Hoja de Trabajo para listado'!$DE$153:$DE$1048576,0),MATCH((CUADRO!K$4&amp;$E47),'Hoja de Trabajo para listado'!$DE$151:$DG$151,0)),0)+IFERROR(INDEX('Hoja de Trabajo para listado'!$CD$155:$DC$1048576,MATCH($A47,'Hoja de Trabajo para listado'!$CD$155:$CD$1048576,0),MATCH((CUADRO!K$4&amp;$E47),'Hoja de Trabajo para listado'!$CD$151:$DC$151,0)),0)</f>
        <v>0</v>
      </c>
      <c r="L47" s="241">
        <f ca="1">+IFERROR(INDEX('Hoja de Trabajo para listado'!$A$155:$Z$1048576,MATCH($A47,'Hoja de Trabajo para listado'!$A$155:$A$1048576,0),MATCH((CUADRO!L$4&amp;$E47),'Hoja de Trabajo para listado'!$A$151:$Z$151,0)),0)+IFERROR(INDEX('Hoja de Trabajo para listado'!$AB$155:$BA$1048576,MATCH($A47,'Hoja de Trabajo para listado'!$AB$155:$AB$1048576,0),MATCH((CUADRO!L$4&amp;$E47),'Hoja de Trabajo para listado'!$AB$151:$BA$151,0)),0)+IFERROR(INDEX('Hoja de Trabajo para listado'!$BC$155:$CB$1048576,MATCH($A47,'Hoja de Trabajo para listado'!$BC$155:$BC$1048576,0),MATCH((CUADRO!L$4&amp;$E47),'Hoja de Trabajo para listado'!$BC$151:$CB$151,0)),0)+IFERROR(INDEX('Hoja de Trabajo para listado'!$DE$153:$DG$274,MATCH($A47,'Hoja de Trabajo para listado'!$DE$153:$DE$1048576,0),MATCH((CUADRO!L$4&amp;$E47),'Hoja de Trabajo para listado'!$DE$151:$DG$151,0)),0)+IFERROR(INDEX('Hoja de Trabajo para listado'!$CD$155:$DC$1048576,MATCH($A47,'Hoja de Trabajo para listado'!$CD$155:$CD$1048576,0),MATCH((CUADRO!L$4&amp;$E47),'Hoja de Trabajo para listado'!$CD$151:$DC$151,0)),0)</f>
        <v>0</v>
      </c>
      <c r="M47" s="241">
        <f ca="1">+IFERROR(INDEX('Hoja de Trabajo para listado'!$A$155:$Z$1048576,MATCH($A47,'Hoja de Trabajo para listado'!$A$155:$A$1048576,0),MATCH((CUADRO!M$4&amp;$E47),'Hoja de Trabajo para listado'!$A$151:$Z$151,0)),0)+IFERROR(INDEX('Hoja de Trabajo para listado'!$AB$155:$BA$1048576,MATCH($A47,'Hoja de Trabajo para listado'!$AB$155:$AB$1048576,0),MATCH((CUADRO!M$4&amp;$E47),'Hoja de Trabajo para listado'!$AB$151:$BA$151,0)),0)+IFERROR(INDEX('Hoja de Trabajo para listado'!$BC$155:$CB$1048576,MATCH($A47,'Hoja de Trabajo para listado'!$BC$155:$BC$1048576,0),MATCH((CUADRO!M$4&amp;$E47),'Hoja de Trabajo para listado'!$BC$151:$CB$151,0)),0)+IFERROR(INDEX('Hoja de Trabajo para listado'!$DE$153:$DG$274,MATCH($A47,'Hoja de Trabajo para listado'!$DE$153:$DE$1048576,0),MATCH((CUADRO!M$4&amp;$E47),'Hoja de Trabajo para listado'!$DE$151:$DG$151,0)),0)+IFERROR(INDEX('Hoja de Trabajo para listado'!$CD$155:$DC$1048576,MATCH($A47,'Hoja de Trabajo para listado'!$CD$155:$CD$1048576,0),MATCH((CUADRO!M$4&amp;$E47),'Hoja de Trabajo para listado'!$CD$151:$DC$151,0)),0)</f>
        <v>0</v>
      </c>
      <c r="N47" s="241">
        <f ca="1">+IFERROR(INDEX('Hoja de Trabajo para listado'!$A$155:$Z$1048576,MATCH($A47,'Hoja de Trabajo para listado'!$A$155:$A$1048576,0),MATCH((CUADRO!N$4&amp;$E47),'Hoja de Trabajo para listado'!$A$151:$Z$151,0)),0)+IFERROR(INDEX('Hoja de Trabajo para listado'!$AB$155:$BA$1048576,MATCH($A47,'Hoja de Trabajo para listado'!$AB$155:$AB$1048576,0),MATCH((CUADRO!N$4&amp;$E47),'Hoja de Trabajo para listado'!$AB$151:$BA$151,0)),0)+IFERROR(INDEX('Hoja de Trabajo para listado'!$BC$155:$CB$1048576,MATCH($A47,'Hoja de Trabajo para listado'!$BC$155:$BC$1048576,0),MATCH((CUADRO!N$4&amp;$E47),'Hoja de Trabajo para listado'!$BC$151:$CB$151,0)),0)+IFERROR(INDEX('Hoja de Trabajo para listado'!$DE$153:$DG$274,MATCH($A47,'Hoja de Trabajo para listado'!$DE$153:$DE$1048576,0),MATCH((CUADRO!N$4&amp;$E47),'Hoja de Trabajo para listado'!$DE$151:$DG$151,0)),0)+IFERROR(INDEX('Hoja de Trabajo para listado'!$CD$155:$DC$1048576,MATCH($A47,'Hoja de Trabajo para listado'!$CD$155:$CD$1048576,0),MATCH((CUADRO!N$4&amp;$E47),'Hoja de Trabajo para listado'!$CD$151:$DC$151,0)),0)</f>
        <v>0</v>
      </c>
      <c r="O47" s="241">
        <f ca="1">+IFERROR(INDEX('Hoja de Trabajo para listado'!$A$155:$Z$1048576,MATCH($A47,'Hoja de Trabajo para listado'!$A$155:$A$1048576,0),MATCH((CUADRO!O$4&amp;$E47),'Hoja de Trabajo para listado'!$A$151:$Z$151,0)),0)+IFERROR(INDEX('Hoja de Trabajo para listado'!$AB$155:$BA$1048576,MATCH($A47,'Hoja de Trabajo para listado'!$AB$155:$AB$1048576,0),MATCH((CUADRO!O$4&amp;$E47),'Hoja de Trabajo para listado'!$AB$151:$BA$151,0)),0)+IFERROR(INDEX('Hoja de Trabajo para listado'!$BC$155:$CB$1048576,MATCH($A47,'Hoja de Trabajo para listado'!$BC$155:$BC$1048576,0),MATCH((CUADRO!O$4&amp;$E47),'Hoja de Trabajo para listado'!$BC$151:$CB$151,0)),0)+IFERROR(INDEX('Hoja de Trabajo para listado'!$DE$153:$DG$274,MATCH($A47,'Hoja de Trabajo para listado'!$DE$153:$DE$1048576,0),MATCH((CUADRO!O$4&amp;$E47),'Hoja de Trabajo para listado'!$DE$151:$DG$151,0)),0)+IFERROR(INDEX('Hoja de Trabajo para listado'!$CD$155:$DC$1048576,MATCH($A47,'Hoja de Trabajo para listado'!$CD$155:$CD$1048576,0),MATCH((CUADRO!O$4&amp;$E47),'Hoja de Trabajo para listado'!$CD$151:$DC$151,0)),0)</f>
        <v>0</v>
      </c>
      <c r="P47" s="241">
        <f ca="1">+IFERROR(INDEX('Hoja de Trabajo para listado'!$A$155:$Z$1048576,MATCH($A47,'Hoja de Trabajo para listado'!$A$155:$A$1048576,0),MATCH((CUADRO!P$4&amp;$E47),'Hoja de Trabajo para listado'!$A$151:$Z$151,0)),0)+IFERROR(INDEX('Hoja de Trabajo para listado'!$AB$155:$BA$1048576,MATCH($A47,'Hoja de Trabajo para listado'!$AB$155:$AB$1048576,0),MATCH((CUADRO!P$4&amp;$E47),'Hoja de Trabajo para listado'!$AB$151:$BA$151,0)),0)+IFERROR(INDEX('Hoja de Trabajo para listado'!$BC$155:$CB$1048576,MATCH($A47,'Hoja de Trabajo para listado'!$BC$155:$BC$1048576,0),MATCH((CUADRO!P$4&amp;$E47),'Hoja de Trabajo para listado'!$BC$151:$CB$151,0)),0)+IFERROR(INDEX('Hoja de Trabajo para listado'!$DE$153:$DG$274,MATCH($A47,'Hoja de Trabajo para listado'!$DE$153:$DE$1048576,0),MATCH((CUADRO!P$4&amp;$E47),'Hoja de Trabajo para listado'!$DE$151:$DG$151,0)),0)+IFERROR(INDEX('Hoja de Trabajo para listado'!$CD$155:$DC$1048576,MATCH($A47,'Hoja de Trabajo para listado'!$CD$155:$CD$1048576,0),MATCH((CUADRO!P$4&amp;$E47),'Hoja de Trabajo para listado'!$CD$151:$DC$151,0)),0)</f>
        <v>0</v>
      </c>
      <c r="Q47" s="241">
        <f ca="1">+IFERROR(INDEX('Hoja de Trabajo para listado'!$A$155:$Z$1048576,MATCH($A47,'Hoja de Trabajo para listado'!$A$155:$A$1048576,0),MATCH((CUADRO!Q$4&amp;$E47),'Hoja de Trabajo para listado'!$A$151:$Z$151,0)),0)+IFERROR(INDEX('Hoja de Trabajo para listado'!$AB$155:$BA$1048576,MATCH($A47,'Hoja de Trabajo para listado'!$AB$155:$AB$1048576,0),MATCH((CUADRO!Q$4&amp;$E47),'Hoja de Trabajo para listado'!$AB$151:$BA$151,0)),0)+IFERROR(INDEX('Hoja de Trabajo para listado'!$BC$155:$CB$1048576,MATCH($A47,'Hoja de Trabajo para listado'!$BC$155:$BC$1048576,0),MATCH((CUADRO!Q$4&amp;$E47),'Hoja de Trabajo para listado'!$BC$151:$CB$151,0)),0)+IFERROR(INDEX('Hoja de Trabajo para listado'!$DE$153:$DG$274,MATCH($A47,'Hoja de Trabajo para listado'!$DE$153:$DE$1048576,0),MATCH((CUADRO!Q$4&amp;$E47),'Hoja de Trabajo para listado'!$DE$151:$DG$151,0)),0)+IFERROR(INDEX('Hoja de Trabajo para listado'!$CD$155:$DC$1048576,MATCH($A47,'Hoja de Trabajo para listado'!$CD$155:$CD$1048576,0),MATCH((CUADRO!Q$4&amp;$E47),'Hoja de Trabajo para listado'!$CD$151:$DC$151,0)),0)</f>
        <v>0</v>
      </c>
      <c r="R47" s="241">
        <f t="shared" ca="1" si="0"/>
        <v>0</v>
      </c>
      <c r="S47" s="241"/>
      <c r="T47" s="241">
        <f ca="1">+T48</f>
        <v>0</v>
      </c>
      <c r="U47" s="240">
        <f t="shared" si="1"/>
        <v>1</v>
      </c>
    </row>
    <row r="48" spans="1:21" ht="15" hidden="1" customHeight="1">
      <c r="A48" s="32">
        <v>87</v>
      </c>
      <c r="B48" s="382"/>
      <c r="C48" s="305" t="e">
        <f>+VLOOKUP(A48,bd_lista!$A$3:$C$592,3,FALSE)</f>
        <v>#N/A</v>
      </c>
      <c r="D48" s="384"/>
      <c r="E48" s="305" t="s">
        <v>684</v>
      </c>
      <c r="F48" s="243">
        <f ca="1">+IFERROR(INDEX('Hoja de Trabajo para listado'!$A$155:$Z$1048576,MATCH($A48,'Hoja de Trabajo para listado'!$A$155:$A$1048576,0),MATCH((CUADRO!F$4&amp;$E48),'Hoja de Trabajo para listado'!$A$151:$Z$151,0)),0)+IFERROR(INDEX('Hoja de Trabajo para listado'!$AB$155:$BA$1048576,MATCH($A48,'Hoja de Trabajo para listado'!$AB$155:$AB$1048576,0),MATCH((CUADRO!F$4&amp;$E48),'Hoja de Trabajo para listado'!$AB$151:$BA$151,0)),0)+IFERROR(INDEX('Hoja de Trabajo para listado'!$BC$155:$CB$1048576,MATCH($A48,'Hoja de Trabajo para listado'!$BC$155:$BC$1048576,0),MATCH((CUADRO!F$4&amp;$E48),'Hoja de Trabajo para listado'!$BC$151:$CB$151,0)),0)+IFERROR(INDEX('Hoja de Trabajo para listado'!$DE$153:$DG$274,MATCH($A48,'Hoja de Trabajo para listado'!$DE$153:$DE$1048576,0),MATCH((CUADRO!F$4&amp;$E48),'Hoja de Trabajo para listado'!$DE$151:$DG$151,0)),0)+IFERROR(INDEX('Hoja de Trabajo para listado'!$CD$155:$DC$1048576,MATCH($A48,'Hoja de Trabajo para listado'!$CD$155:$CD$1048576,0),MATCH((CUADRO!F$4&amp;$E48),'Hoja de Trabajo para listado'!$CD$151:$DC$151,0)),0)</f>
        <v>0</v>
      </c>
      <c r="G48" s="243">
        <f ca="1">+IFERROR(INDEX('Hoja de Trabajo para listado'!$A$155:$Z$1048576,MATCH($A48,'Hoja de Trabajo para listado'!$A$155:$A$1048576,0),MATCH((CUADRO!G$4&amp;$E48),'Hoja de Trabajo para listado'!$A$151:$Z$151,0)),0)+IFERROR(INDEX('Hoja de Trabajo para listado'!$AB$155:$BA$1048576,MATCH($A48,'Hoja de Trabajo para listado'!$AB$155:$AB$1048576,0),MATCH((CUADRO!G$4&amp;$E48),'Hoja de Trabajo para listado'!$AB$151:$BA$151,0)),0)+IFERROR(INDEX('Hoja de Trabajo para listado'!$BC$155:$CB$1048576,MATCH($A48,'Hoja de Trabajo para listado'!$BC$155:$BC$1048576,0),MATCH((CUADRO!G$4&amp;$E48),'Hoja de Trabajo para listado'!$BC$151:$CB$151,0)),0)+IFERROR(INDEX('Hoja de Trabajo para listado'!$DE$153:$DG$274,MATCH($A48,'Hoja de Trabajo para listado'!$DE$153:$DE$1048576,0),MATCH((CUADRO!G$4&amp;$E48),'Hoja de Trabajo para listado'!$DE$151:$DG$151,0)),0)+IFERROR(INDEX('Hoja de Trabajo para listado'!$CD$155:$DC$1048576,MATCH($A48,'Hoja de Trabajo para listado'!$CD$155:$CD$1048576,0),MATCH((CUADRO!G$4&amp;$E48),'Hoja de Trabajo para listado'!$CD$151:$DC$151,0)),0)</f>
        <v>0</v>
      </c>
      <c r="H48" s="243">
        <f ca="1">+IFERROR(INDEX('Hoja de Trabajo para listado'!$A$155:$Z$1048576,MATCH($A48,'Hoja de Trabajo para listado'!$A$155:$A$1048576,0),MATCH((CUADRO!H$4&amp;$E48),'Hoja de Trabajo para listado'!$A$151:$Z$151,0)),0)+IFERROR(INDEX('Hoja de Trabajo para listado'!$AB$155:$BA$1048576,MATCH($A48,'Hoja de Trabajo para listado'!$AB$155:$AB$1048576,0),MATCH((CUADRO!H$4&amp;$E48),'Hoja de Trabajo para listado'!$AB$151:$BA$151,0)),0)+IFERROR(INDEX('Hoja de Trabajo para listado'!$BC$155:$CB$1048576,MATCH($A48,'Hoja de Trabajo para listado'!$BC$155:$BC$1048576,0),MATCH((CUADRO!H$4&amp;$E48),'Hoja de Trabajo para listado'!$BC$151:$CB$151,0)),0)+IFERROR(INDEX('Hoja de Trabajo para listado'!$DE$153:$DG$274,MATCH($A48,'Hoja de Trabajo para listado'!$DE$153:$DE$1048576,0),MATCH((CUADRO!H$4&amp;$E48),'Hoja de Trabajo para listado'!$DE$151:$DG$151,0)),0)+IFERROR(INDEX('Hoja de Trabajo para listado'!$CD$155:$DC$1048576,MATCH($A48,'Hoja de Trabajo para listado'!$CD$155:$CD$1048576,0),MATCH((CUADRO!H$4&amp;$E48),'Hoja de Trabajo para listado'!$CD$151:$DC$151,0)),0)</f>
        <v>0</v>
      </c>
      <c r="I48" s="243">
        <f ca="1">+IFERROR(INDEX('Hoja de Trabajo para listado'!$A$155:$Z$1048576,MATCH($A48,'Hoja de Trabajo para listado'!$A$155:$A$1048576,0),MATCH((CUADRO!I$4&amp;$E48),'Hoja de Trabajo para listado'!$A$151:$Z$151,0)),0)+IFERROR(INDEX('Hoja de Trabajo para listado'!$AB$155:$BA$1048576,MATCH($A48,'Hoja de Trabajo para listado'!$AB$155:$AB$1048576,0),MATCH((CUADRO!I$4&amp;$E48),'Hoja de Trabajo para listado'!$AB$151:$BA$151,0)),0)+IFERROR(INDEX('Hoja de Trabajo para listado'!$BC$155:$CB$1048576,MATCH($A48,'Hoja de Trabajo para listado'!$BC$155:$BC$1048576,0),MATCH((CUADRO!I$4&amp;$E48),'Hoja de Trabajo para listado'!$BC$151:$CB$151,0)),0)+IFERROR(INDEX('Hoja de Trabajo para listado'!$DE$153:$DG$274,MATCH($A48,'Hoja de Trabajo para listado'!$DE$153:$DE$1048576,0),MATCH((CUADRO!I$4&amp;$E48),'Hoja de Trabajo para listado'!$DE$151:$DG$151,0)),0)+IFERROR(INDEX('Hoja de Trabajo para listado'!$CD$155:$DC$1048576,MATCH($A48,'Hoja de Trabajo para listado'!$CD$155:$CD$1048576,0),MATCH((CUADRO!I$4&amp;$E48),'Hoja de Trabajo para listado'!$CD$151:$DC$151,0)),0)</f>
        <v>0</v>
      </c>
      <c r="J48" s="243">
        <f ca="1">+IFERROR(INDEX('Hoja de Trabajo para listado'!$A$155:$Z$1048576,MATCH($A48,'Hoja de Trabajo para listado'!$A$155:$A$1048576,0),MATCH((CUADRO!J$4&amp;$E48),'Hoja de Trabajo para listado'!$A$151:$Z$151,0)),0)+IFERROR(INDEX('Hoja de Trabajo para listado'!$AB$155:$BA$1048576,MATCH($A48,'Hoja de Trabajo para listado'!$AB$155:$AB$1048576,0),MATCH((CUADRO!J$4&amp;$E48),'Hoja de Trabajo para listado'!$AB$151:$BA$151,0)),0)+IFERROR(INDEX('Hoja de Trabajo para listado'!$BC$155:$CB$1048576,MATCH($A48,'Hoja de Trabajo para listado'!$BC$155:$BC$1048576,0),MATCH((CUADRO!J$4&amp;$E48),'Hoja de Trabajo para listado'!$BC$151:$CB$151,0)),0)+IFERROR(INDEX('Hoja de Trabajo para listado'!$DE$153:$DG$274,MATCH($A48,'Hoja de Trabajo para listado'!$DE$153:$DE$1048576,0),MATCH((CUADRO!J$4&amp;$E48),'Hoja de Trabajo para listado'!$DE$151:$DG$151,0)),0)+IFERROR(INDEX('Hoja de Trabajo para listado'!$CD$155:$DC$1048576,MATCH($A48,'Hoja de Trabajo para listado'!$CD$155:$CD$1048576,0),MATCH((CUADRO!J$4&amp;$E48),'Hoja de Trabajo para listado'!$CD$151:$DC$151,0)),0)</f>
        <v>0</v>
      </c>
      <c r="K48" s="243">
        <f ca="1">+IFERROR(INDEX('Hoja de Trabajo para listado'!$A$155:$Z$1048576,MATCH($A48,'Hoja de Trabajo para listado'!$A$155:$A$1048576,0),MATCH((CUADRO!K$4&amp;$E48),'Hoja de Trabajo para listado'!$A$151:$Z$151,0)),0)+IFERROR(INDEX('Hoja de Trabajo para listado'!$AB$155:$BA$1048576,MATCH($A48,'Hoja de Trabajo para listado'!$AB$155:$AB$1048576,0),MATCH((CUADRO!K$4&amp;$E48),'Hoja de Trabajo para listado'!$AB$151:$BA$151,0)),0)+IFERROR(INDEX('Hoja de Trabajo para listado'!$BC$155:$CB$1048576,MATCH($A48,'Hoja de Trabajo para listado'!$BC$155:$BC$1048576,0),MATCH((CUADRO!K$4&amp;$E48),'Hoja de Trabajo para listado'!$BC$151:$CB$151,0)),0)+IFERROR(INDEX('Hoja de Trabajo para listado'!$DE$153:$DG$274,MATCH($A48,'Hoja de Trabajo para listado'!$DE$153:$DE$1048576,0),MATCH((CUADRO!K$4&amp;$E48),'Hoja de Trabajo para listado'!$DE$151:$DG$151,0)),0)+IFERROR(INDEX('Hoja de Trabajo para listado'!$CD$155:$DC$1048576,MATCH($A48,'Hoja de Trabajo para listado'!$CD$155:$CD$1048576,0),MATCH((CUADRO!K$4&amp;$E48),'Hoja de Trabajo para listado'!$CD$151:$DC$151,0)),0)</f>
        <v>0</v>
      </c>
      <c r="L48" s="243">
        <f ca="1">+IFERROR(INDEX('Hoja de Trabajo para listado'!$A$155:$Z$1048576,MATCH($A48,'Hoja de Trabajo para listado'!$A$155:$A$1048576,0),MATCH((CUADRO!L$4&amp;$E48),'Hoja de Trabajo para listado'!$A$151:$Z$151,0)),0)+IFERROR(INDEX('Hoja de Trabajo para listado'!$AB$155:$BA$1048576,MATCH($A48,'Hoja de Trabajo para listado'!$AB$155:$AB$1048576,0),MATCH((CUADRO!L$4&amp;$E48),'Hoja de Trabajo para listado'!$AB$151:$BA$151,0)),0)+IFERROR(INDEX('Hoja de Trabajo para listado'!$BC$155:$CB$1048576,MATCH($A48,'Hoja de Trabajo para listado'!$BC$155:$BC$1048576,0),MATCH((CUADRO!L$4&amp;$E48),'Hoja de Trabajo para listado'!$BC$151:$CB$151,0)),0)+IFERROR(INDEX('Hoja de Trabajo para listado'!$DE$153:$DG$274,MATCH($A48,'Hoja de Trabajo para listado'!$DE$153:$DE$1048576,0),MATCH((CUADRO!L$4&amp;$E48),'Hoja de Trabajo para listado'!$DE$151:$DG$151,0)),0)+IFERROR(INDEX('Hoja de Trabajo para listado'!$CD$155:$DC$1048576,MATCH($A48,'Hoja de Trabajo para listado'!$CD$155:$CD$1048576,0),MATCH((CUADRO!L$4&amp;$E48),'Hoja de Trabajo para listado'!$CD$151:$DC$151,0)),0)</f>
        <v>0</v>
      </c>
      <c r="M48" s="243">
        <f ca="1">+IFERROR(INDEX('Hoja de Trabajo para listado'!$A$155:$Z$1048576,MATCH($A48,'Hoja de Trabajo para listado'!$A$155:$A$1048576,0),MATCH((CUADRO!M$4&amp;$E48),'Hoja de Trabajo para listado'!$A$151:$Z$151,0)),0)+IFERROR(INDEX('Hoja de Trabajo para listado'!$AB$155:$BA$1048576,MATCH($A48,'Hoja de Trabajo para listado'!$AB$155:$AB$1048576,0),MATCH((CUADRO!M$4&amp;$E48),'Hoja de Trabajo para listado'!$AB$151:$BA$151,0)),0)+IFERROR(INDEX('Hoja de Trabajo para listado'!$BC$155:$CB$1048576,MATCH($A48,'Hoja de Trabajo para listado'!$BC$155:$BC$1048576,0),MATCH((CUADRO!M$4&amp;$E48),'Hoja de Trabajo para listado'!$BC$151:$CB$151,0)),0)+IFERROR(INDEX('Hoja de Trabajo para listado'!$DE$153:$DG$274,MATCH($A48,'Hoja de Trabajo para listado'!$DE$153:$DE$1048576,0),MATCH((CUADRO!M$4&amp;$E48),'Hoja de Trabajo para listado'!$DE$151:$DG$151,0)),0)+IFERROR(INDEX('Hoja de Trabajo para listado'!$CD$155:$DC$1048576,MATCH($A48,'Hoja de Trabajo para listado'!$CD$155:$CD$1048576,0),MATCH((CUADRO!M$4&amp;$E48),'Hoja de Trabajo para listado'!$CD$151:$DC$151,0)),0)</f>
        <v>0</v>
      </c>
      <c r="N48" s="243">
        <f ca="1">+IFERROR(INDEX('Hoja de Trabajo para listado'!$A$155:$Z$1048576,MATCH($A48,'Hoja de Trabajo para listado'!$A$155:$A$1048576,0),MATCH((CUADRO!N$4&amp;$E48),'Hoja de Trabajo para listado'!$A$151:$Z$151,0)),0)+IFERROR(INDEX('Hoja de Trabajo para listado'!$AB$155:$BA$1048576,MATCH($A48,'Hoja de Trabajo para listado'!$AB$155:$AB$1048576,0),MATCH((CUADRO!N$4&amp;$E48),'Hoja de Trabajo para listado'!$AB$151:$BA$151,0)),0)+IFERROR(INDEX('Hoja de Trabajo para listado'!$BC$155:$CB$1048576,MATCH($A48,'Hoja de Trabajo para listado'!$BC$155:$BC$1048576,0),MATCH((CUADRO!N$4&amp;$E48),'Hoja de Trabajo para listado'!$BC$151:$CB$151,0)),0)+IFERROR(INDEX('Hoja de Trabajo para listado'!$DE$153:$DG$274,MATCH($A48,'Hoja de Trabajo para listado'!$DE$153:$DE$1048576,0),MATCH((CUADRO!N$4&amp;$E48),'Hoja de Trabajo para listado'!$DE$151:$DG$151,0)),0)+IFERROR(INDEX('Hoja de Trabajo para listado'!$CD$155:$DC$1048576,MATCH($A48,'Hoja de Trabajo para listado'!$CD$155:$CD$1048576,0),MATCH((CUADRO!N$4&amp;$E48),'Hoja de Trabajo para listado'!$CD$151:$DC$151,0)),0)</f>
        <v>0</v>
      </c>
      <c r="O48" s="243">
        <f ca="1">+IFERROR(INDEX('Hoja de Trabajo para listado'!$A$155:$Z$1048576,MATCH($A48,'Hoja de Trabajo para listado'!$A$155:$A$1048576,0),MATCH((CUADRO!O$4&amp;$E48),'Hoja de Trabajo para listado'!$A$151:$Z$151,0)),0)+IFERROR(INDEX('Hoja de Trabajo para listado'!$AB$155:$BA$1048576,MATCH($A48,'Hoja de Trabajo para listado'!$AB$155:$AB$1048576,0),MATCH((CUADRO!O$4&amp;$E48),'Hoja de Trabajo para listado'!$AB$151:$BA$151,0)),0)+IFERROR(INDEX('Hoja de Trabajo para listado'!$BC$155:$CB$1048576,MATCH($A48,'Hoja de Trabajo para listado'!$BC$155:$BC$1048576,0),MATCH((CUADRO!O$4&amp;$E48),'Hoja de Trabajo para listado'!$BC$151:$CB$151,0)),0)+IFERROR(INDEX('Hoja de Trabajo para listado'!$DE$153:$DG$274,MATCH($A48,'Hoja de Trabajo para listado'!$DE$153:$DE$1048576,0),MATCH((CUADRO!O$4&amp;$E48),'Hoja de Trabajo para listado'!$DE$151:$DG$151,0)),0)+IFERROR(INDEX('Hoja de Trabajo para listado'!$CD$155:$DC$1048576,MATCH($A48,'Hoja de Trabajo para listado'!$CD$155:$CD$1048576,0),MATCH((CUADRO!O$4&amp;$E48),'Hoja de Trabajo para listado'!$CD$151:$DC$151,0)),0)</f>
        <v>0</v>
      </c>
      <c r="P48" s="243">
        <f ca="1">+IFERROR(INDEX('Hoja de Trabajo para listado'!$A$155:$Z$1048576,MATCH($A48,'Hoja de Trabajo para listado'!$A$155:$A$1048576,0),MATCH((CUADRO!P$4&amp;$E48),'Hoja de Trabajo para listado'!$A$151:$Z$151,0)),0)+IFERROR(INDEX('Hoja de Trabajo para listado'!$AB$155:$BA$1048576,MATCH($A48,'Hoja de Trabajo para listado'!$AB$155:$AB$1048576,0),MATCH((CUADRO!P$4&amp;$E48),'Hoja de Trabajo para listado'!$AB$151:$BA$151,0)),0)+IFERROR(INDEX('Hoja de Trabajo para listado'!$BC$155:$CB$1048576,MATCH($A48,'Hoja de Trabajo para listado'!$BC$155:$BC$1048576,0),MATCH((CUADRO!P$4&amp;$E48),'Hoja de Trabajo para listado'!$BC$151:$CB$151,0)),0)+IFERROR(INDEX('Hoja de Trabajo para listado'!$DE$153:$DG$274,MATCH($A48,'Hoja de Trabajo para listado'!$DE$153:$DE$1048576,0),MATCH((CUADRO!P$4&amp;$E48),'Hoja de Trabajo para listado'!$DE$151:$DG$151,0)),0)+IFERROR(INDEX('Hoja de Trabajo para listado'!$CD$155:$DC$1048576,MATCH($A48,'Hoja de Trabajo para listado'!$CD$155:$CD$1048576,0),MATCH((CUADRO!P$4&amp;$E48),'Hoja de Trabajo para listado'!$CD$151:$DC$151,0)),0)</f>
        <v>0</v>
      </c>
      <c r="Q48" s="243">
        <f ca="1">+IFERROR(INDEX('Hoja de Trabajo para listado'!$A$155:$Z$1048576,MATCH($A48,'Hoja de Trabajo para listado'!$A$155:$A$1048576,0),MATCH((CUADRO!Q$4&amp;$E48),'Hoja de Trabajo para listado'!$A$151:$Z$151,0)),0)+IFERROR(INDEX('Hoja de Trabajo para listado'!$AB$155:$BA$1048576,MATCH($A48,'Hoja de Trabajo para listado'!$AB$155:$AB$1048576,0),MATCH((CUADRO!Q$4&amp;$E48),'Hoja de Trabajo para listado'!$AB$151:$BA$151,0)),0)+IFERROR(INDEX('Hoja de Trabajo para listado'!$BC$155:$CB$1048576,MATCH($A48,'Hoja de Trabajo para listado'!$BC$155:$BC$1048576,0),MATCH((CUADRO!Q$4&amp;$E48),'Hoja de Trabajo para listado'!$BC$151:$CB$151,0)),0)+IFERROR(INDEX('Hoja de Trabajo para listado'!$DE$153:$DG$274,MATCH($A48,'Hoja de Trabajo para listado'!$DE$153:$DE$1048576,0),MATCH((CUADRO!Q$4&amp;$E48),'Hoja de Trabajo para listado'!$DE$151:$DG$151,0)),0)+IFERROR(INDEX('Hoja de Trabajo para listado'!$CD$155:$DC$1048576,MATCH($A48,'Hoja de Trabajo para listado'!$CD$155:$CD$1048576,0),MATCH((CUADRO!Q$4&amp;$E48),'Hoja de Trabajo para listado'!$CD$151:$DC$151,0)),0)</f>
        <v>0</v>
      </c>
      <c r="R48" s="243">
        <f t="shared" ca="1" si="0"/>
        <v>0</v>
      </c>
      <c r="S48" s="243">
        <f ca="1">+R47+R48</f>
        <v>0</v>
      </c>
      <c r="T48" s="243">
        <f ca="1">+S48</f>
        <v>0</v>
      </c>
      <c r="U48" s="242">
        <f t="shared" si="1"/>
        <v>2</v>
      </c>
    </row>
    <row r="49" spans="1:21" ht="15" customHeight="1">
      <c r="A49" s="354">
        <v>108</v>
      </c>
      <c r="B49" s="381">
        <f>+A49</f>
        <v>108</v>
      </c>
      <c r="C49" s="245" t="str">
        <f>+VLOOKUP(A49,bd_lista!$A$3:$C$592,3,FALSE)</f>
        <v>Orquesta Sinfónica Nacional</v>
      </c>
      <c r="D49" s="383" t="str">
        <f>+C49</f>
        <v>Orquesta Sinfónica Nacional</v>
      </c>
      <c r="E49" s="245" t="s">
        <v>683</v>
      </c>
      <c r="F49" s="241">
        <f ca="1">+IFERROR(INDEX('Hoja de Trabajo para listado'!$A$155:$Z$1048576,MATCH($A49,'Hoja de Trabajo para listado'!$A$155:$A$1048576,0),MATCH((CUADRO!F$4&amp;$E49),'Hoja de Trabajo para listado'!$A$151:$Z$151,0)),0)+IFERROR(INDEX('Hoja de Trabajo para listado'!$AB$155:$BA$1048576,MATCH($A49,'Hoja de Trabajo para listado'!$AB$155:$AB$1048576,0),MATCH((CUADRO!F$4&amp;$E49),'Hoja de Trabajo para listado'!$AB$151:$BA$151,0)),0)+IFERROR(INDEX('Hoja de Trabajo para listado'!$BC$155:$CB$1048576,MATCH($A49,'Hoja de Trabajo para listado'!$BC$155:$BC$1048576,0),MATCH((CUADRO!F$4&amp;$E49),'Hoja de Trabajo para listado'!$BC$151:$CB$151,0)),0)+IFERROR(INDEX('Hoja de Trabajo para listado'!$DE$153:$DG$274,MATCH($A49,'Hoja de Trabajo para listado'!$DE$153:$DE$1048576,0),MATCH((CUADRO!F$4&amp;$E49),'Hoja de Trabajo para listado'!$DE$151:$DG$151,0)),0)+IFERROR(INDEX('Hoja de Trabajo para listado'!$CD$155:$DC$1048576,MATCH($A49,'Hoja de Trabajo para listado'!$CD$155:$CD$1048576,0),MATCH((CUADRO!F$4&amp;$E49),'Hoja de Trabajo para listado'!$CD$151:$DC$151,0)),0)</f>
        <v>0</v>
      </c>
      <c r="G49" s="241">
        <f ca="1">+IFERROR(INDEX('Hoja de Trabajo para listado'!$A$155:$Z$1048576,MATCH($A49,'Hoja de Trabajo para listado'!$A$155:$A$1048576,0),MATCH((CUADRO!G$4&amp;$E49),'Hoja de Trabajo para listado'!$A$151:$Z$151,0)),0)+IFERROR(INDEX('Hoja de Trabajo para listado'!$AB$155:$BA$1048576,MATCH($A49,'Hoja de Trabajo para listado'!$AB$155:$AB$1048576,0),MATCH((CUADRO!G$4&amp;$E49),'Hoja de Trabajo para listado'!$AB$151:$BA$151,0)),0)+IFERROR(INDEX('Hoja de Trabajo para listado'!$BC$155:$CB$1048576,MATCH($A49,'Hoja de Trabajo para listado'!$BC$155:$BC$1048576,0),MATCH((CUADRO!G$4&amp;$E49),'Hoja de Trabajo para listado'!$BC$151:$CB$151,0)),0)+IFERROR(INDEX('Hoja de Trabajo para listado'!$DE$153:$DG$274,MATCH($A49,'Hoja de Trabajo para listado'!$DE$153:$DE$1048576,0),MATCH((CUADRO!G$4&amp;$E49),'Hoja de Trabajo para listado'!$DE$151:$DG$151,0)),0)+IFERROR(INDEX('Hoja de Trabajo para listado'!$CD$155:$DC$1048576,MATCH($A49,'Hoja de Trabajo para listado'!$CD$155:$CD$1048576,0),MATCH((CUADRO!G$4&amp;$E49),'Hoja de Trabajo para listado'!$CD$151:$DC$151,0)),0)</f>
        <v>0</v>
      </c>
      <c r="H49" s="241">
        <f ca="1">+IFERROR(INDEX('Hoja de Trabajo para listado'!$A$155:$Z$1048576,MATCH($A49,'Hoja de Trabajo para listado'!$A$155:$A$1048576,0),MATCH((CUADRO!H$4&amp;$E49),'Hoja de Trabajo para listado'!$A$151:$Z$151,0)),0)+IFERROR(INDEX('Hoja de Trabajo para listado'!$AB$155:$BA$1048576,MATCH($A49,'Hoja de Trabajo para listado'!$AB$155:$AB$1048576,0),MATCH((CUADRO!H$4&amp;$E49),'Hoja de Trabajo para listado'!$AB$151:$BA$151,0)),0)+IFERROR(INDEX('Hoja de Trabajo para listado'!$BC$155:$CB$1048576,MATCH($A49,'Hoja de Trabajo para listado'!$BC$155:$BC$1048576,0),MATCH((CUADRO!H$4&amp;$E49),'Hoja de Trabajo para listado'!$BC$151:$CB$151,0)),0)+IFERROR(INDEX('Hoja de Trabajo para listado'!$DE$153:$DG$274,MATCH($A49,'Hoja de Trabajo para listado'!$DE$153:$DE$1048576,0),MATCH((CUADRO!H$4&amp;$E49),'Hoja de Trabajo para listado'!$DE$151:$DG$151,0)),0)+IFERROR(INDEX('Hoja de Trabajo para listado'!$CD$155:$DC$1048576,MATCH($A49,'Hoja de Trabajo para listado'!$CD$155:$CD$1048576,0),MATCH((CUADRO!H$4&amp;$E49),'Hoja de Trabajo para listado'!$CD$151:$DC$151,0)),0)</f>
        <v>0</v>
      </c>
      <c r="I49" s="241">
        <f ca="1">+IFERROR(INDEX('Hoja de Trabajo para listado'!$A$155:$Z$1048576,MATCH($A49,'Hoja de Trabajo para listado'!$A$155:$A$1048576,0),MATCH((CUADRO!I$4&amp;$E49),'Hoja de Trabajo para listado'!$A$151:$Z$151,0)),0)+IFERROR(INDEX('Hoja de Trabajo para listado'!$AB$155:$BA$1048576,MATCH($A49,'Hoja de Trabajo para listado'!$AB$155:$AB$1048576,0),MATCH((CUADRO!I$4&amp;$E49),'Hoja de Trabajo para listado'!$AB$151:$BA$151,0)),0)+IFERROR(INDEX('Hoja de Trabajo para listado'!$BC$155:$CB$1048576,MATCH($A49,'Hoja de Trabajo para listado'!$BC$155:$BC$1048576,0),MATCH((CUADRO!I$4&amp;$E49),'Hoja de Trabajo para listado'!$BC$151:$CB$151,0)),0)+IFERROR(INDEX('Hoja de Trabajo para listado'!$DE$153:$DG$274,MATCH($A49,'Hoja de Trabajo para listado'!$DE$153:$DE$1048576,0),MATCH((CUADRO!I$4&amp;$E49),'Hoja de Trabajo para listado'!$DE$151:$DG$151,0)),0)+IFERROR(INDEX('Hoja de Trabajo para listado'!$CD$155:$DC$1048576,MATCH($A49,'Hoja de Trabajo para listado'!$CD$155:$CD$1048576,0),MATCH((CUADRO!I$4&amp;$E49),'Hoja de Trabajo para listado'!$CD$151:$DC$151,0)),0)</f>
        <v>0</v>
      </c>
      <c r="J49" s="241">
        <f ca="1">+IFERROR(INDEX('Hoja de Trabajo para listado'!$A$155:$Z$1048576,MATCH($A49,'Hoja de Trabajo para listado'!$A$155:$A$1048576,0),MATCH((CUADRO!J$4&amp;$E49),'Hoja de Trabajo para listado'!$A$151:$Z$151,0)),0)+IFERROR(INDEX('Hoja de Trabajo para listado'!$AB$155:$BA$1048576,MATCH($A49,'Hoja de Trabajo para listado'!$AB$155:$AB$1048576,0),MATCH((CUADRO!J$4&amp;$E49),'Hoja de Trabajo para listado'!$AB$151:$BA$151,0)),0)+IFERROR(INDEX('Hoja de Trabajo para listado'!$BC$155:$CB$1048576,MATCH($A49,'Hoja de Trabajo para listado'!$BC$155:$BC$1048576,0),MATCH((CUADRO!J$4&amp;$E49),'Hoja de Trabajo para listado'!$BC$151:$CB$151,0)),0)+IFERROR(INDEX('Hoja de Trabajo para listado'!$DE$153:$DG$274,MATCH($A49,'Hoja de Trabajo para listado'!$DE$153:$DE$1048576,0),MATCH((CUADRO!J$4&amp;$E49),'Hoja de Trabajo para listado'!$DE$151:$DG$151,0)),0)+IFERROR(INDEX('Hoja de Trabajo para listado'!$CD$155:$DC$1048576,MATCH($A49,'Hoja de Trabajo para listado'!$CD$155:$CD$1048576,0),MATCH((CUADRO!J$4&amp;$E49),'Hoja de Trabajo para listado'!$CD$151:$DC$151,0)),0)</f>
        <v>0</v>
      </c>
      <c r="K49" s="241">
        <f ca="1">+IFERROR(INDEX('Hoja de Trabajo para listado'!$A$155:$Z$1048576,MATCH($A49,'Hoja de Trabajo para listado'!$A$155:$A$1048576,0),MATCH((CUADRO!K$4&amp;$E49),'Hoja de Trabajo para listado'!$A$151:$Z$151,0)),0)+IFERROR(INDEX('Hoja de Trabajo para listado'!$AB$155:$BA$1048576,MATCH($A49,'Hoja de Trabajo para listado'!$AB$155:$AB$1048576,0),MATCH((CUADRO!K$4&amp;$E49),'Hoja de Trabajo para listado'!$AB$151:$BA$151,0)),0)+IFERROR(INDEX('Hoja de Trabajo para listado'!$BC$155:$CB$1048576,MATCH($A49,'Hoja de Trabajo para listado'!$BC$155:$BC$1048576,0),MATCH((CUADRO!K$4&amp;$E49),'Hoja de Trabajo para listado'!$BC$151:$CB$151,0)),0)+IFERROR(INDEX('Hoja de Trabajo para listado'!$DE$153:$DG$274,MATCH($A49,'Hoja de Trabajo para listado'!$DE$153:$DE$1048576,0),MATCH((CUADRO!K$4&amp;$E49),'Hoja de Trabajo para listado'!$DE$151:$DG$151,0)),0)+IFERROR(INDEX('Hoja de Trabajo para listado'!$CD$155:$DC$1048576,MATCH($A49,'Hoja de Trabajo para listado'!$CD$155:$CD$1048576,0),MATCH((CUADRO!K$4&amp;$E49),'Hoja de Trabajo para listado'!$CD$151:$DC$151,0)),0)</f>
        <v>0</v>
      </c>
      <c r="L49" s="241">
        <f ca="1">+IFERROR(INDEX('Hoja de Trabajo para listado'!$A$155:$Z$1048576,MATCH($A49,'Hoja de Trabajo para listado'!$A$155:$A$1048576,0),MATCH((CUADRO!L$4&amp;$E49),'Hoja de Trabajo para listado'!$A$151:$Z$151,0)),0)+IFERROR(INDEX('Hoja de Trabajo para listado'!$AB$155:$BA$1048576,MATCH($A49,'Hoja de Trabajo para listado'!$AB$155:$AB$1048576,0),MATCH((CUADRO!L$4&amp;$E49),'Hoja de Trabajo para listado'!$AB$151:$BA$151,0)),0)+IFERROR(INDEX('Hoja de Trabajo para listado'!$BC$155:$CB$1048576,MATCH($A49,'Hoja de Trabajo para listado'!$BC$155:$BC$1048576,0),MATCH((CUADRO!L$4&amp;$E49),'Hoja de Trabajo para listado'!$BC$151:$CB$151,0)),0)+IFERROR(INDEX('Hoja de Trabajo para listado'!$DE$153:$DG$274,MATCH($A49,'Hoja de Trabajo para listado'!$DE$153:$DE$1048576,0),MATCH((CUADRO!L$4&amp;$E49),'Hoja de Trabajo para listado'!$DE$151:$DG$151,0)),0)+IFERROR(INDEX('Hoja de Trabajo para listado'!$CD$155:$DC$1048576,MATCH($A49,'Hoja de Trabajo para listado'!$CD$155:$CD$1048576,0),MATCH((CUADRO!L$4&amp;$E49),'Hoja de Trabajo para listado'!$CD$151:$DC$151,0)),0)</f>
        <v>0</v>
      </c>
      <c r="M49" s="241">
        <f ca="1">+IFERROR(INDEX('Hoja de Trabajo para listado'!$A$155:$Z$1048576,MATCH($A49,'Hoja de Trabajo para listado'!$A$155:$A$1048576,0),MATCH((CUADRO!M$4&amp;$E49),'Hoja de Trabajo para listado'!$A$151:$Z$151,0)),0)+IFERROR(INDEX('Hoja de Trabajo para listado'!$AB$155:$BA$1048576,MATCH($A49,'Hoja de Trabajo para listado'!$AB$155:$AB$1048576,0),MATCH((CUADRO!M$4&amp;$E49),'Hoja de Trabajo para listado'!$AB$151:$BA$151,0)),0)+IFERROR(INDEX('Hoja de Trabajo para listado'!$BC$155:$CB$1048576,MATCH($A49,'Hoja de Trabajo para listado'!$BC$155:$BC$1048576,0),MATCH((CUADRO!M$4&amp;$E49),'Hoja de Trabajo para listado'!$BC$151:$CB$151,0)),0)+IFERROR(INDEX('Hoja de Trabajo para listado'!$DE$153:$DG$274,MATCH($A49,'Hoja de Trabajo para listado'!$DE$153:$DE$1048576,0),MATCH((CUADRO!M$4&amp;$E49),'Hoja de Trabajo para listado'!$DE$151:$DG$151,0)),0)+IFERROR(INDEX('Hoja de Trabajo para listado'!$CD$155:$DC$1048576,MATCH($A49,'Hoja de Trabajo para listado'!$CD$155:$CD$1048576,0),MATCH((CUADRO!M$4&amp;$E49),'Hoja de Trabajo para listado'!$CD$151:$DC$151,0)),0)</f>
        <v>0</v>
      </c>
      <c r="N49" s="241">
        <f ca="1">+IFERROR(INDEX('Hoja de Trabajo para listado'!$A$155:$Z$1048576,MATCH($A49,'Hoja de Trabajo para listado'!$A$155:$A$1048576,0),MATCH((CUADRO!N$4&amp;$E49),'Hoja de Trabajo para listado'!$A$151:$Z$151,0)),0)+IFERROR(INDEX('Hoja de Trabajo para listado'!$AB$155:$BA$1048576,MATCH($A49,'Hoja de Trabajo para listado'!$AB$155:$AB$1048576,0),MATCH((CUADRO!N$4&amp;$E49),'Hoja de Trabajo para listado'!$AB$151:$BA$151,0)),0)+IFERROR(INDEX('Hoja de Trabajo para listado'!$BC$155:$CB$1048576,MATCH($A49,'Hoja de Trabajo para listado'!$BC$155:$BC$1048576,0),MATCH((CUADRO!N$4&amp;$E49),'Hoja de Trabajo para listado'!$BC$151:$CB$151,0)),0)+IFERROR(INDEX('Hoja de Trabajo para listado'!$DE$153:$DG$274,MATCH($A49,'Hoja de Trabajo para listado'!$DE$153:$DE$1048576,0),MATCH((CUADRO!N$4&amp;$E49),'Hoja de Trabajo para listado'!$DE$151:$DG$151,0)),0)+IFERROR(INDEX('Hoja de Trabajo para listado'!$CD$155:$DC$1048576,MATCH($A49,'Hoja de Trabajo para listado'!$CD$155:$CD$1048576,0),MATCH((CUADRO!N$4&amp;$E49),'Hoja de Trabajo para listado'!$CD$151:$DC$151,0)),0)</f>
        <v>0</v>
      </c>
      <c r="O49" s="241">
        <f ca="1">+IFERROR(INDEX('Hoja de Trabajo para listado'!$A$155:$Z$1048576,MATCH($A49,'Hoja de Trabajo para listado'!$A$155:$A$1048576,0),MATCH((CUADRO!O$4&amp;$E49),'Hoja de Trabajo para listado'!$A$151:$Z$151,0)),0)+IFERROR(INDEX('Hoja de Trabajo para listado'!$AB$155:$BA$1048576,MATCH($A49,'Hoja de Trabajo para listado'!$AB$155:$AB$1048576,0),MATCH((CUADRO!O$4&amp;$E49),'Hoja de Trabajo para listado'!$AB$151:$BA$151,0)),0)+IFERROR(INDEX('Hoja de Trabajo para listado'!$BC$155:$CB$1048576,MATCH($A49,'Hoja de Trabajo para listado'!$BC$155:$BC$1048576,0),MATCH((CUADRO!O$4&amp;$E49),'Hoja de Trabajo para listado'!$BC$151:$CB$151,0)),0)+IFERROR(INDEX('Hoja de Trabajo para listado'!$DE$153:$DG$274,MATCH($A49,'Hoja de Trabajo para listado'!$DE$153:$DE$1048576,0),MATCH((CUADRO!O$4&amp;$E49),'Hoja de Trabajo para listado'!$DE$151:$DG$151,0)),0)+IFERROR(INDEX('Hoja de Trabajo para listado'!$CD$155:$DC$1048576,MATCH($A49,'Hoja de Trabajo para listado'!$CD$155:$CD$1048576,0),MATCH((CUADRO!O$4&amp;$E49),'Hoja de Trabajo para listado'!$CD$151:$DC$151,0)),0)</f>
        <v>0</v>
      </c>
      <c r="P49" s="241">
        <f ca="1">+IFERROR(INDEX('Hoja de Trabajo para listado'!$A$155:$Z$1048576,MATCH($A49,'Hoja de Trabajo para listado'!$A$155:$A$1048576,0),MATCH((CUADRO!P$4&amp;$E49),'Hoja de Trabajo para listado'!$A$151:$Z$151,0)),0)+IFERROR(INDEX('Hoja de Trabajo para listado'!$AB$155:$BA$1048576,MATCH($A49,'Hoja de Trabajo para listado'!$AB$155:$AB$1048576,0),MATCH((CUADRO!P$4&amp;$E49),'Hoja de Trabajo para listado'!$AB$151:$BA$151,0)),0)+IFERROR(INDEX('Hoja de Trabajo para listado'!$BC$155:$CB$1048576,MATCH($A49,'Hoja de Trabajo para listado'!$BC$155:$BC$1048576,0),MATCH((CUADRO!P$4&amp;$E49),'Hoja de Trabajo para listado'!$BC$151:$CB$151,0)),0)+IFERROR(INDEX('Hoja de Trabajo para listado'!$DE$153:$DG$274,MATCH($A49,'Hoja de Trabajo para listado'!$DE$153:$DE$1048576,0),MATCH((CUADRO!P$4&amp;$E49),'Hoja de Trabajo para listado'!$DE$151:$DG$151,0)),0)+IFERROR(INDEX('Hoja de Trabajo para listado'!$CD$155:$DC$1048576,MATCH($A49,'Hoja de Trabajo para listado'!$CD$155:$CD$1048576,0),MATCH((CUADRO!P$4&amp;$E49),'Hoja de Trabajo para listado'!$CD$151:$DC$151,0)),0)</f>
        <v>0</v>
      </c>
      <c r="Q49" s="241">
        <f ca="1">+IFERROR(INDEX('Hoja de Trabajo para listado'!$A$155:$Z$1048576,MATCH($A49,'Hoja de Trabajo para listado'!$A$155:$A$1048576,0),MATCH((CUADRO!Q$4&amp;$E49),'Hoja de Trabajo para listado'!$A$151:$Z$151,0)),0)+IFERROR(INDEX('Hoja de Trabajo para listado'!$AB$155:$BA$1048576,MATCH($A49,'Hoja de Trabajo para listado'!$AB$155:$AB$1048576,0),MATCH((CUADRO!Q$4&amp;$E49),'Hoja de Trabajo para listado'!$AB$151:$BA$151,0)),0)+IFERROR(INDEX('Hoja de Trabajo para listado'!$BC$155:$CB$1048576,MATCH($A49,'Hoja de Trabajo para listado'!$BC$155:$BC$1048576,0),MATCH((CUADRO!Q$4&amp;$E49),'Hoja de Trabajo para listado'!$BC$151:$CB$151,0)),0)+IFERROR(INDEX('Hoja de Trabajo para listado'!$DE$153:$DG$274,MATCH($A49,'Hoja de Trabajo para listado'!$DE$153:$DE$1048576,0),MATCH((CUADRO!Q$4&amp;$E49),'Hoja de Trabajo para listado'!$DE$151:$DG$151,0)),0)+IFERROR(INDEX('Hoja de Trabajo para listado'!$CD$155:$DC$1048576,MATCH($A49,'Hoja de Trabajo para listado'!$CD$155:$CD$1048576,0),MATCH((CUADRO!Q$4&amp;$E49),'Hoja de Trabajo para listado'!$CD$151:$DC$151,0)),0)</f>
        <v>0</v>
      </c>
      <c r="R49" s="241">
        <f t="shared" ca="1" si="0"/>
        <v>0</v>
      </c>
      <c r="S49" s="262"/>
      <c r="T49" s="241">
        <f ca="1">+T50</f>
        <v>221479.83000000005</v>
      </c>
      <c r="U49" s="240">
        <f t="shared" si="1"/>
        <v>1</v>
      </c>
    </row>
    <row r="50" spans="1:21" ht="15" customHeight="1">
      <c r="A50" s="353">
        <v>108</v>
      </c>
      <c r="B50" s="382"/>
      <c r="C50" s="305" t="str">
        <f>+VLOOKUP(A50,bd_lista!$A$3:$C$592,3,FALSE)</f>
        <v>Orquesta Sinfónica Nacional</v>
      </c>
      <c r="D50" s="384"/>
      <c r="E50" s="305" t="s">
        <v>684</v>
      </c>
      <c r="F50" s="243">
        <f ca="1">+IFERROR(INDEX('Hoja de Trabajo para listado'!$A$155:$Z$1048576,MATCH($A50,'Hoja de Trabajo para listado'!$A$155:$A$1048576,0),MATCH((CUADRO!F$4&amp;$E50),'Hoja de Trabajo para listado'!$A$151:$Z$151,0)),0)+IFERROR(INDEX('Hoja de Trabajo para listado'!$AB$155:$BA$1048576,MATCH($A50,'Hoja de Trabajo para listado'!$AB$155:$AB$1048576,0),MATCH((CUADRO!F$4&amp;$E50),'Hoja de Trabajo para listado'!$AB$151:$BA$151,0)),0)+IFERROR(INDEX('Hoja de Trabajo para listado'!$BC$155:$CB$1048576,MATCH($A50,'Hoja de Trabajo para listado'!$BC$155:$BC$1048576,0),MATCH((CUADRO!F$4&amp;$E50),'Hoja de Trabajo para listado'!$BC$151:$CB$151,0)),0)+IFERROR(INDEX('Hoja de Trabajo para listado'!$DE$153:$DG$274,MATCH($A50,'Hoja de Trabajo para listado'!$DE$153:$DE$1048576,0),MATCH((CUADRO!F$4&amp;$E50),'Hoja de Trabajo para listado'!$DE$151:$DG$151,0)),0)+IFERROR(INDEX('Hoja de Trabajo para listado'!$CD$155:$DC$1048576,MATCH($A50,'Hoja de Trabajo para listado'!$CD$155:$CD$1048576,0),MATCH((CUADRO!F$4&amp;$E50),'Hoja de Trabajo para listado'!$CD$151:$DC$151,0)),0)</f>
        <v>0</v>
      </c>
      <c r="G50" s="243">
        <f ca="1">+IFERROR(INDEX('Hoja de Trabajo para listado'!$A$155:$Z$1048576,MATCH($A50,'Hoja de Trabajo para listado'!$A$155:$A$1048576,0),MATCH((CUADRO!G$4&amp;$E50),'Hoja de Trabajo para listado'!$A$151:$Z$151,0)),0)+IFERROR(INDEX('Hoja de Trabajo para listado'!$AB$155:$BA$1048576,MATCH($A50,'Hoja de Trabajo para listado'!$AB$155:$AB$1048576,0),MATCH((CUADRO!G$4&amp;$E50),'Hoja de Trabajo para listado'!$AB$151:$BA$151,0)),0)+IFERROR(INDEX('Hoja de Trabajo para listado'!$BC$155:$CB$1048576,MATCH($A50,'Hoja de Trabajo para listado'!$BC$155:$BC$1048576,0),MATCH((CUADRO!G$4&amp;$E50),'Hoja de Trabajo para listado'!$BC$151:$CB$151,0)),0)+IFERROR(INDEX('Hoja de Trabajo para listado'!$DE$153:$DG$274,MATCH($A50,'Hoja de Trabajo para listado'!$DE$153:$DE$1048576,0),MATCH((CUADRO!G$4&amp;$E50),'Hoja de Trabajo para listado'!$DE$151:$DG$151,0)),0)+IFERROR(INDEX('Hoja de Trabajo para listado'!$CD$155:$DC$1048576,MATCH($A50,'Hoja de Trabajo para listado'!$CD$155:$CD$1048576,0),MATCH((CUADRO!G$4&amp;$E50),'Hoja de Trabajo para listado'!$CD$151:$DC$151,0)),0)</f>
        <v>4949.4699999999993</v>
      </c>
      <c r="H50" s="243">
        <f ca="1">+IFERROR(INDEX('Hoja de Trabajo para listado'!$A$155:$Z$1048576,MATCH($A50,'Hoja de Trabajo para listado'!$A$155:$A$1048576,0),MATCH((CUADRO!H$4&amp;$E50),'Hoja de Trabajo para listado'!$A$151:$Z$151,0)),0)+IFERROR(INDEX('Hoja de Trabajo para listado'!$AB$155:$BA$1048576,MATCH($A50,'Hoja de Trabajo para listado'!$AB$155:$AB$1048576,0),MATCH((CUADRO!H$4&amp;$E50),'Hoja de Trabajo para listado'!$AB$151:$BA$151,0)),0)+IFERROR(INDEX('Hoja de Trabajo para listado'!$BC$155:$CB$1048576,MATCH($A50,'Hoja de Trabajo para listado'!$BC$155:$BC$1048576,0),MATCH((CUADRO!H$4&amp;$E50),'Hoja de Trabajo para listado'!$BC$151:$CB$151,0)),0)+IFERROR(INDEX('Hoja de Trabajo para listado'!$DE$153:$DG$274,MATCH($A50,'Hoja de Trabajo para listado'!$DE$153:$DE$1048576,0),MATCH((CUADRO!H$4&amp;$E50),'Hoja de Trabajo para listado'!$DE$151:$DG$151,0)),0)+IFERROR(INDEX('Hoja de Trabajo para listado'!$CD$155:$DC$1048576,MATCH($A50,'Hoja de Trabajo para listado'!$CD$155:$CD$1048576,0),MATCH((CUADRO!H$4&amp;$E50),'Hoja de Trabajo para listado'!$CD$151:$DC$151,0)),0)</f>
        <v>0</v>
      </c>
      <c r="I50" s="243">
        <f ca="1">+IFERROR(INDEX('Hoja de Trabajo para listado'!$A$155:$Z$1048576,MATCH($A50,'Hoja de Trabajo para listado'!$A$155:$A$1048576,0),MATCH((CUADRO!I$4&amp;$E50),'Hoja de Trabajo para listado'!$A$151:$Z$151,0)),0)+IFERROR(INDEX('Hoja de Trabajo para listado'!$AB$155:$BA$1048576,MATCH($A50,'Hoja de Trabajo para listado'!$AB$155:$AB$1048576,0),MATCH((CUADRO!I$4&amp;$E50),'Hoja de Trabajo para listado'!$AB$151:$BA$151,0)),0)+IFERROR(INDEX('Hoja de Trabajo para listado'!$BC$155:$CB$1048576,MATCH($A50,'Hoja de Trabajo para listado'!$BC$155:$BC$1048576,0),MATCH((CUADRO!I$4&amp;$E50),'Hoja de Trabajo para listado'!$BC$151:$CB$151,0)),0)+IFERROR(INDEX('Hoja de Trabajo para listado'!$DE$153:$DG$274,MATCH($A50,'Hoja de Trabajo para listado'!$DE$153:$DE$1048576,0),MATCH((CUADRO!I$4&amp;$E50),'Hoja de Trabajo para listado'!$DE$151:$DG$151,0)),0)+IFERROR(INDEX('Hoja de Trabajo para listado'!$CD$155:$DC$1048576,MATCH($A50,'Hoja de Trabajo para listado'!$CD$155:$CD$1048576,0),MATCH((CUADRO!I$4&amp;$E50),'Hoja de Trabajo para listado'!$CD$151:$DC$151,0)),0)</f>
        <v>0</v>
      </c>
      <c r="J50" s="243">
        <f ca="1">+IFERROR(INDEX('Hoja de Trabajo para listado'!$A$155:$Z$1048576,MATCH($A50,'Hoja de Trabajo para listado'!$A$155:$A$1048576,0),MATCH((CUADRO!J$4&amp;$E50),'Hoja de Trabajo para listado'!$A$151:$Z$151,0)),0)+IFERROR(INDEX('Hoja de Trabajo para listado'!$AB$155:$BA$1048576,MATCH($A50,'Hoja de Trabajo para listado'!$AB$155:$AB$1048576,0),MATCH((CUADRO!J$4&amp;$E50),'Hoja de Trabajo para listado'!$AB$151:$BA$151,0)),0)+IFERROR(INDEX('Hoja de Trabajo para listado'!$BC$155:$CB$1048576,MATCH($A50,'Hoja de Trabajo para listado'!$BC$155:$BC$1048576,0),MATCH((CUADRO!J$4&amp;$E50),'Hoja de Trabajo para listado'!$BC$151:$CB$151,0)),0)+IFERROR(INDEX('Hoja de Trabajo para listado'!$DE$153:$DG$274,MATCH($A50,'Hoja de Trabajo para listado'!$DE$153:$DE$1048576,0),MATCH((CUADRO!J$4&amp;$E50),'Hoja de Trabajo para listado'!$DE$151:$DG$151,0)),0)+IFERROR(INDEX('Hoja de Trabajo para listado'!$CD$155:$DC$1048576,MATCH($A50,'Hoja de Trabajo para listado'!$CD$155:$CD$1048576,0),MATCH((CUADRO!J$4&amp;$E50),'Hoja de Trabajo para listado'!$CD$151:$DC$151,0)),0)</f>
        <v>216530.36000000004</v>
      </c>
      <c r="K50" s="243">
        <f ca="1">+IFERROR(INDEX('Hoja de Trabajo para listado'!$A$155:$Z$1048576,MATCH($A50,'Hoja de Trabajo para listado'!$A$155:$A$1048576,0),MATCH((CUADRO!K$4&amp;$E50),'Hoja de Trabajo para listado'!$A$151:$Z$151,0)),0)+IFERROR(INDEX('Hoja de Trabajo para listado'!$AB$155:$BA$1048576,MATCH($A50,'Hoja de Trabajo para listado'!$AB$155:$AB$1048576,0),MATCH((CUADRO!K$4&amp;$E50),'Hoja de Trabajo para listado'!$AB$151:$BA$151,0)),0)+IFERROR(INDEX('Hoja de Trabajo para listado'!$BC$155:$CB$1048576,MATCH($A50,'Hoja de Trabajo para listado'!$BC$155:$BC$1048576,0),MATCH((CUADRO!K$4&amp;$E50),'Hoja de Trabajo para listado'!$BC$151:$CB$151,0)),0)+IFERROR(INDEX('Hoja de Trabajo para listado'!$DE$153:$DG$274,MATCH($A50,'Hoja de Trabajo para listado'!$DE$153:$DE$1048576,0),MATCH((CUADRO!K$4&amp;$E50),'Hoja de Trabajo para listado'!$DE$151:$DG$151,0)),0)+IFERROR(INDEX('Hoja de Trabajo para listado'!$CD$155:$DC$1048576,MATCH($A50,'Hoja de Trabajo para listado'!$CD$155:$CD$1048576,0),MATCH((CUADRO!K$4&amp;$E50),'Hoja de Trabajo para listado'!$CD$151:$DC$151,0)),0)</f>
        <v>0</v>
      </c>
      <c r="L50" s="243">
        <f ca="1">+IFERROR(INDEX('Hoja de Trabajo para listado'!$A$155:$Z$1048576,MATCH($A50,'Hoja de Trabajo para listado'!$A$155:$A$1048576,0),MATCH((CUADRO!L$4&amp;$E50),'Hoja de Trabajo para listado'!$A$151:$Z$151,0)),0)+IFERROR(INDEX('Hoja de Trabajo para listado'!$AB$155:$BA$1048576,MATCH($A50,'Hoja de Trabajo para listado'!$AB$155:$AB$1048576,0),MATCH((CUADRO!L$4&amp;$E50),'Hoja de Trabajo para listado'!$AB$151:$BA$151,0)),0)+IFERROR(INDEX('Hoja de Trabajo para listado'!$BC$155:$CB$1048576,MATCH($A50,'Hoja de Trabajo para listado'!$BC$155:$BC$1048576,0),MATCH((CUADRO!L$4&amp;$E50),'Hoja de Trabajo para listado'!$BC$151:$CB$151,0)),0)+IFERROR(INDEX('Hoja de Trabajo para listado'!$DE$153:$DG$274,MATCH($A50,'Hoja de Trabajo para listado'!$DE$153:$DE$1048576,0),MATCH((CUADRO!L$4&amp;$E50),'Hoja de Trabajo para listado'!$DE$151:$DG$151,0)),0)+IFERROR(INDEX('Hoja de Trabajo para listado'!$CD$155:$DC$1048576,MATCH($A50,'Hoja de Trabajo para listado'!$CD$155:$CD$1048576,0),MATCH((CUADRO!L$4&amp;$E50),'Hoja de Trabajo para listado'!$CD$151:$DC$151,0)),0)</f>
        <v>0</v>
      </c>
      <c r="M50" s="243">
        <f ca="1">+IFERROR(INDEX('Hoja de Trabajo para listado'!$A$155:$Z$1048576,MATCH($A50,'Hoja de Trabajo para listado'!$A$155:$A$1048576,0),MATCH((CUADRO!M$4&amp;$E50),'Hoja de Trabajo para listado'!$A$151:$Z$151,0)),0)+IFERROR(INDEX('Hoja de Trabajo para listado'!$AB$155:$BA$1048576,MATCH($A50,'Hoja de Trabajo para listado'!$AB$155:$AB$1048576,0),MATCH((CUADRO!M$4&amp;$E50),'Hoja de Trabajo para listado'!$AB$151:$BA$151,0)),0)+IFERROR(INDEX('Hoja de Trabajo para listado'!$BC$155:$CB$1048576,MATCH($A50,'Hoja de Trabajo para listado'!$BC$155:$BC$1048576,0),MATCH((CUADRO!M$4&amp;$E50),'Hoja de Trabajo para listado'!$BC$151:$CB$151,0)),0)+IFERROR(INDEX('Hoja de Trabajo para listado'!$DE$153:$DG$274,MATCH($A50,'Hoja de Trabajo para listado'!$DE$153:$DE$1048576,0),MATCH((CUADRO!M$4&amp;$E50),'Hoja de Trabajo para listado'!$DE$151:$DG$151,0)),0)+IFERROR(INDEX('Hoja de Trabajo para listado'!$CD$155:$DC$1048576,MATCH($A50,'Hoja de Trabajo para listado'!$CD$155:$CD$1048576,0),MATCH((CUADRO!M$4&amp;$E50),'Hoja de Trabajo para listado'!$CD$151:$DC$151,0)),0)</f>
        <v>0</v>
      </c>
      <c r="N50" s="243">
        <f ca="1">+IFERROR(INDEX('Hoja de Trabajo para listado'!$A$155:$Z$1048576,MATCH($A50,'Hoja de Trabajo para listado'!$A$155:$A$1048576,0),MATCH((CUADRO!N$4&amp;$E50),'Hoja de Trabajo para listado'!$A$151:$Z$151,0)),0)+IFERROR(INDEX('Hoja de Trabajo para listado'!$AB$155:$BA$1048576,MATCH($A50,'Hoja de Trabajo para listado'!$AB$155:$AB$1048576,0),MATCH((CUADRO!N$4&amp;$E50),'Hoja de Trabajo para listado'!$AB$151:$BA$151,0)),0)+IFERROR(INDEX('Hoja de Trabajo para listado'!$BC$155:$CB$1048576,MATCH($A50,'Hoja de Trabajo para listado'!$BC$155:$BC$1048576,0),MATCH((CUADRO!N$4&amp;$E50),'Hoja de Trabajo para listado'!$BC$151:$CB$151,0)),0)+IFERROR(INDEX('Hoja de Trabajo para listado'!$DE$153:$DG$274,MATCH($A50,'Hoja de Trabajo para listado'!$DE$153:$DE$1048576,0),MATCH((CUADRO!N$4&amp;$E50),'Hoja de Trabajo para listado'!$DE$151:$DG$151,0)),0)+IFERROR(INDEX('Hoja de Trabajo para listado'!$CD$155:$DC$1048576,MATCH($A50,'Hoja de Trabajo para listado'!$CD$155:$CD$1048576,0),MATCH((CUADRO!N$4&amp;$E50),'Hoja de Trabajo para listado'!$CD$151:$DC$151,0)),0)</f>
        <v>0</v>
      </c>
      <c r="O50" s="243">
        <f ca="1">+IFERROR(INDEX('Hoja de Trabajo para listado'!$A$155:$Z$1048576,MATCH($A50,'Hoja de Trabajo para listado'!$A$155:$A$1048576,0),MATCH((CUADRO!O$4&amp;$E50),'Hoja de Trabajo para listado'!$A$151:$Z$151,0)),0)+IFERROR(INDEX('Hoja de Trabajo para listado'!$AB$155:$BA$1048576,MATCH($A50,'Hoja de Trabajo para listado'!$AB$155:$AB$1048576,0),MATCH((CUADRO!O$4&amp;$E50),'Hoja de Trabajo para listado'!$AB$151:$BA$151,0)),0)+IFERROR(INDEX('Hoja de Trabajo para listado'!$BC$155:$CB$1048576,MATCH($A50,'Hoja de Trabajo para listado'!$BC$155:$BC$1048576,0),MATCH((CUADRO!O$4&amp;$E50),'Hoja de Trabajo para listado'!$BC$151:$CB$151,0)),0)+IFERROR(INDEX('Hoja de Trabajo para listado'!$DE$153:$DG$274,MATCH($A50,'Hoja de Trabajo para listado'!$DE$153:$DE$1048576,0),MATCH((CUADRO!O$4&amp;$E50),'Hoja de Trabajo para listado'!$DE$151:$DG$151,0)),0)+IFERROR(INDEX('Hoja de Trabajo para listado'!$CD$155:$DC$1048576,MATCH($A50,'Hoja de Trabajo para listado'!$CD$155:$CD$1048576,0),MATCH((CUADRO!O$4&amp;$E50),'Hoja de Trabajo para listado'!$CD$151:$DC$151,0)),0)</f>
        <v>0</v>
      </c>
      <c r="P50" s="243">
        <f ca="1">+IFERROR(INDEX('Hoja de Trabajo para listado'!$A$155:$Z$1048576,MATCH($A50,'Hoja de Trabajo para listado'!$A$155:$A$1048576,0),MATCH((CUADRO!P$4&amp;$E50),'Hoja de Trabajo para listado'!$A$151:$Z$151,0)),0)+IFERROR(INDEX('Hoja de Trabajo para listado'!$AB$155:$BA$1048576,MATCH($A50,'Hoja de Trabajo para listado'!$AB$155:$AB$1048576,0),MATCH((CUADRO!P$4&amp;$E50),'Hoja de Trabajo para listado'!$AB$151:$BA$151,0)),0)+IFERROR(INDEX('Hoja de Trabajo para listado'!$BC$155:$CB$1048576,MATCH($A50,'Hoja de Trabajo para listado'!$BC$155:$BC$1048576,0),MATCH((CUADRO!P$4&amp;$E50),'Hoja de Trabajo para listado'!$BC$151:$CB$151,0)),0)+IFERROR(INDEX('Hoja de Trabajo para listado'!$DE$153:$DG$274,MATCH($A50,'Hoja de Trabajo para listado'!$DE$153:$DE$1048576,0),MATCH((CUADRO!P$4&amp;$E50),'Hoja de Trabajo para listado'!$DE$151:$DG$151,0)),0)+IFERROR(INDEX('Hoja de Trabajo para listado'!$CD$155:$DC$1048576,MATCH($A50,'Hoja de Trabajo para listado'!$CD$155:$CD$1048576,0),MATCH((CUADRO!P$4&amp;$E50),'Hoja de Trabajo para listado'!$CD$151:$DC$151,0)),0)</f>
        <v>0</v>
      </c>
      <c r="Q50" s="243">
        <f ca="1">+IFERROR(INDEX('Hoja de Trabajo para listado'!$A$155:$Z$1048576,MATCH($A50,'Hoja de Trabajo para listado'!$A$155:$A$1048576,0),MATCH((CUADRO!Q$4&amp;$E50),'Hoja de Trabajo para listado'!$A$151:$Z$151,0)),0)+IFERROR(INDEX('Hoja de Trabajo para listado'!$AB$155:$BA$1048576,MATCH($A50,'Hoja de Trabajo para listado'!$AB$155:$AB$1048576,0),MATCH((CUADRO!Q$4&amp;$E50),'Hoja de Trabajo para listado'!$AB$151:$BA$151,0)),0)+IFERROR(INDEX('Hoja de Trabajo para listado'!$BC$155:$CB$1048576,MATCH($A50,'Hoja de Trabajo para listado'!$BC$155:$BC$1048576,0),MATCH((CUADRO!Q$4&amp;$E50),'Hoja de Trabajo para listado'!$BC$151:$CB$151,0)),0)+IFERROR(INDEX('Hoja de Trabajo para listado'!$DE$153:$DG$274,MATCH($A50,'Hoja de Trabajo para listado'!$DE$153:$DE$1048576,0),MATCH((CUADRO!Q$4&amp;$E50),'Hoja de Trabajo para listado'!$DE$151:$DG$151,0)),0)+IFERROR(INDEX('Hoja de Trabajo para listado'!$CD$155:$DC$1048576,MATCH($A50,'Hoja de Trabajo para listado'!$CD$155:$CD$1048576,0),MATCH((CUADRO!Q$4&amp;$E50),'Hoja de Trabajo para listado'!$CD$151:$DC$151,0)),0)</f>
        <v>0</v>
      </c>
      <c r="R50" s="243">
        <f t="shared" ca="1" si="0"/>
        <v>221479.83000000005</v>
      </c>
      <c r="S50" s="243">
        <f ca="1">+R49+R50</f>
        <v>221479.83000000005</v>
      </c>
      <c r="T50" s="243">
        <f ca="1">+S50</f>
        <v>221479.83000000005</v>
      </c>
      <c r="U50" s="242">
        <f t="shared" si="1"/>
        <v>2</v>
      </c>
    </row>
    <row r="51" spans="1:21" ht="15" customHeight="1">
      <c r="A51" s="354">
        <v>109</v>
      </c>
      <c r="B51" s="381">
        <f>+A51</f>
        <v>109</v>
      </c>
      <c r="C51" s="245" t="str">
        <f>+VLOOKUP(A51,bd_lista!$A$3:$C$592,3,FALSE)</f>
        <v>Conservatorio Plurinacional de Musica</v>
      </c>
      <c r="D51" s="383" t="str">
        <f>+C51</f>
        <v>Conservatorio Plurinacional de Musica</v>
      </c>
      <c r="E51" s="245" t="s">
        <v>683</v>
      </c>
      <c r="F51" s="241">
        <f ca="1">+IFERROR(INDEX('Hoja de Trabajo para listado'!$A$155:$Z$1048576,MATCH($A51,'Hoja de Trabajo para listado'!$A$155:$A$1048576,0),MATCH((CUADRO!F$4&amp;$E51),'Hoja de Trabajo para listado'!$A$151:$Z$151,0)),0)+IFERROR(INDEX('Hoja de Trabajo para listado'!$AB$155:$BA$1048576,MATCH($A51,'Hoja de Trabajo para listado'!$AB$155:$AB$1048576,0),MATCH((CUADRO!F$4&amp;$E51),'Hoja de Trabajo para listado'!$AB$151:$BA$151,0)),0)+IFERROR(INDEX('Hoja de Trabajo para listado'!$BC$155:$CB$1048576,MATCH($A51,'Hoja de Trabajo para listado'!$BC$155:$BC$1048576,0),MATCH((CUADRO!F$4&amp;$E51),'Hoja de Trabajo para listado'!$BC$151:$CB$151,0)),0)+IFERROR(INDEX('Hoja de Trabajo para listado'!$DE$153:$DG$274,MATCH($A51,'Hoja de Trabajo para listado'!$DE$153:$DE$1048576,0),MATCH((CUADRO!F$4&amp;$E51),'Hoja de Trabajo para listado'!$DE$151:$DG$151,0)),0)+IFERROR(INDEX('Hoja de Trabajo para listado'!$CD$155:$DC$1048576,MATCH($A51,'Hoja de Trabajo para listado'!$CD$155:$CD$1048576,0),MATCH((CUADRO!F$4&amp;$E51),'Hoja de Trabajo para listado'!$CD$151:$DC$151,0)),0)</f>
        <v>0</v>
      </c>
      <c r="G51" s="241">
        <f ca="1">+IFERROR(INDEX('Hoja de Trabajo para listado'!$A$155:$Z$1048576,MATCH($A51,'Hoja de Trabajo para listado'!$A$155:$A$1048576,0),MATCH((CUADRO!G$4&amp;$E51),'Hoja de Trabajo para listado'!$A$151:$Z$151,0)),0)+IFERROR(INDEX('Hoja de Trabajo para listado'!$AB$155:$BA$1048576,MATCH($A51,'Hoja de Trabajo para listado'!$AB$155:$AB$1048576,0),MATCH((CUADRO!G$4&amp;$E51),'Hoja de Trabajo para listado'!$AB$151:$BA$151,0)),0)+IFERROR(INDEX('Hoja de Trabajo para listado'!$BC$155:$CB$1048576,MATCH($A51,'Hoja de Trabajo para listado'!$BC$155:$BC$1048576,0),MATCH((CUADRO!G$4&amp;$E51),'Hoja de Trabajo para listado'!$BC$151:$CB$151,0)),0)+IFERROR(INDEX('Hoja de Trabajo para listado'!$DE$153:$DG$274,MATCH($A51,'Hoja de Trabajo para listado'!$DE$153:$DE$1048576,0),MATCH((CUADRO!G$4&amp;$E51),'Hoja de Trabajo para listado'!$DE$151:$DG$151,0)),0)+IFERROR(INDEX('Hoja de Trabajo para listado'!$CD$155:$DC$1048576,MATCH($A51,'Hoja de Trabajo para listado'!$CD$155:$CD$1048576,0),MATCH((CUADRO!G$4&amp;$E51),'Hoja de Trabajo para listado'!$CD$151:$DC$151,0)),0)</f>
        <v>0</v>
      </c>
      <c r="H51" s="241">
        <f ca="1">+IFERROR(INDEX('Hoja de Trabajo para listado'!$A$155:$Z$1048576,MATCH($A51,'Hoja de Trabajo para listado'!$A$155:$A$1048576,0),MATCH((CUADRO!H$4&amp;$E51),'Hoja de Trabajo para listado'!$A$151:$Z$151,0)),0)+IFERROR(INDEX('Hoja de Trabajo para listado'!$AB$155:$BA$1048576,MATCH($A51,'Hoja de Trabajo para listado'!$AB$155:$AB$1048576,0),MATCH((CUADRO!H$4&amp;$E51),'Hoja de Trabajo para listado'!$AB$151:$BA$151,0)),0)+IFERROR(INDEX('Hoja de Trabajo para listado'!$BC$155:$CB$1048576,MATCH($A51,'Hoja de Trabajo para listado'!$BC$155:$BC$1048576,0),MATCH((CUADRO!H$4&amp;$E51),'Hoja de Trabajo para listado'!$BC$151:$CB$151,0)),0)+IFERROR(INDEX('Hoja de Trabajo para listado'!$DE$153:$DG$274,MATCH($A51,'Hoja de Trabajo para listado'!$DE$153:$DE$1048576,0),MATCH((CUADRO!H$4&amp;$E51),'Hoja de Trabajo para listado'!$DE$151:$DG$151,0)),0)+IFERROR(INDEX('Hoja de Trabajo para listado'!$CD$155:$DC$1048576,MATCH($A51,'Hoja de Trabajo para listado'!$CD$155:$CD$1048576,0),MATCH((CUADRO!H$4&amp;$E51),'Hoja de Trabajo para listado'!$CD$151:$DC$151,0)),0)</f>
        <v>0</v>
      </c>
      <c r="I51" s="241">
        <f ca="1">+IFERROR(INDEX('Hoja de Trabajo para listado'!$A$155:$Z$1048576,MATCH($A51,'Hoja de Trabajo para listado'!$A$155:$A$1048576,0),MATCH((CUADRO!I$4&amp;$E51),'Hoja de Trabajo para listado'!$A$151:$Z$151,0)),0)+IFERROR(INDEX('Hoja de Trabajo para listado'!$AB$155:$BA$1048576,MATCH($A51,'Hoja de Trabajo para listado'!$AB$155:$AB$1048576,0),MATCH((CUADRO!I$4&amp;$E51),'Hoja de Trabajo para listado'!$AB$151:$BA$151,0)),0)+IFERROR(INDEX('Hoja de Trabajo para listado'!$BC$155:$CB$1048576,MATCH($A51,'Hoja de Trabajo para listado'!$BC$155:$BC$1048576,0),MATCH((CUADRO!I$4&amp;$E51),'Hoja de Trabajo para listado'!$BC$151:$CB$151,0)),0)+IFERROR(INDEX('Hoja de Trabajo para listado'!$DE$153:$DG$274,MATCH($A51,'Hoja de Trabajo para listado'!$DE$153:$DE$1048576,0),MATCH((CUADRO!I$4&amp;$E51),'Hoja de Trabajo para listado'!$DE$151:$DG$151,0)),0)+IFERROR(INDEX('Hoja de Trabajo para listado'!$CD$155:$DC$1048576,MATCH($A51,'Hoja de Trabajo para listado'!$CD$155:$CD$1048576,0),MATCH((CUADRO!I$4&amp;$E51),'Hoja de Trabajo para listado'!$CD$151:$DC$151,0)),0)</f>
        <v>0</v>
      </c>
      <c r="J51" s="241">
        <f ca="1">+IFERROR(INDEX('Hoja de Trabajo para listado'!$A$155:$Z$1048576,MATCH($A51,'Hoja de Trabajo para listado'!$A$155:$A$1048576,0),MATCH((CUADRO!J$4&amp;$E51),'Hoja de Trabajo para listado'!$A$151:$Z$151,0)),0)+IFERROR(INDEX('Hoja de Trabajo para listado'!$AB$155:$BA$1048576,MATCH($A51,'Hoja de Trabajo para listado'!$AB$155:$AB$1048576,0),MATCH((CUADRO!J$4&amp;$E51),'Hoja de Trabajo para listado'!$AB$151:$BA$151,0)),0)+IFERROR(INDEX('Hoja de Trabajo para listado'!$BC$155:$CB$1048576,MATCH($A51,'Hoja de Trabajo para listado'!$BC$155:$BC$1048576,0),MATCH((CUADRO!J$4&amp;$E51),'Hoja de Trabajo para listado'!$BC$151:$CB$151,0)),0)+IFERROR(INDEX('Hoja de Trabajo para listado'!$DE$153:$DG$274,MATCH($A51,'Hoja de Trabajo para listado'!$DE$153:$DE$1048576,0),MATCH((CUADRO!J$4&amp;$E51),'Hoja de Trabajo para listado'!$DE$151:$DG$151,0)),0)+IFERROR(INDEX('Hoja de Trabajo para listado'!$CD$155:$DC$1048576,MATCH($A51,'Hoja de Trabajo para listado'!$CD$155:$CD$1048576,0),MATCH((CUADRO!J$4&amp;$E51),'Hoja de Trabajo para listado'!$CD$151:$DC$151,0)),0)</f>
        <v>0</v>
      </c>
      <c r="K51" s="241">
        <f ca="1">+IFERROR(INDEX('Hoja de Trabajo para listado'!$A$155:$Z$1048576,MATCH($A51,'Hoja de Trabajo para listado'!$A$155:$A$1048576,0),MATCH((CUADRO!K$4&amp;$E51),'Hoja de Trabajo para listado'!$A$151:$Z$151,0)),0)+IFERROR(INDEX('Hoja de Trabajo para listado'!$AB$155:$BA$1048576,MATCH($A51,'Hoja de Trabajo para listado'!$AB$155:$AB$1048576,0),MATCH((CUADRO!K$4&amp;$E51),'Hoja de Trabajo para listado'!$AB$151:$BA$151,0)),0)+IFERROR(INDEX('Hoja de Trabajo para listado'!$BC$155:$CB$1048576,MATCH($A51,'Hoja de Trabajo para listado'!$BC$155:$BC$1048576,0),MATCH((CUADRO!K$4&amp;$E51),'Hoja de Trabajo para listado'!$BC$151:$CB$151,0)),0)+IFERROR(INDEX('Hoja de Trabajo para listado'!$DE$153:$DG$274,MATCH($A51,'Hoja de Trabajo para listado'!$DE$153:$DE$1048576,0),MATCH((CUADRO!K$4&amp;$E51),'Hoja de Trabajo para listado'!$DE$151:$DG$151,0)),0)+IFERROR(INDEX('Hoja de Trabajo para listado'!$CD$155:$DC$1048576,MATCH($A51,'Hoja de Trabajo para listado'!$CD$155:$CD$1048576,0),MATCH((CUADRO!K$4&amp;$E51),'Hoja de Trabajo para listado'!$CD$151:$DC$151,0)),0)</f>
        <v>0</v>
      </c>
      <c r="L51" s="241">
        <f ca="1">+IFERROR(INDEX('Hoja de Trabajo para listado'!$A$155:$Z$1048576,MATCH($A51,'Hoja de Trabajo para listado'!$A$155:$A$1048576,0),MATCH((CUADRO!L$4&amp;$E51),'Hoja de Trabajo para listado'!$A$151:$Z$151,0)),0)+IFERROR(INDEX('Hoja de Trabajo para listado'!$AB$155:$BA$1048576,MATCH($A51,'Hoja de Trabajo para listado'!$AB$155:$AB$1048576,0),MATCH((CUADRO!L$4&amp;$E51),'Hoja de Trabajo para listado'!$AB$151:$BA$151,0)),0)+IFERROR(INDEX('Hoja de Trabajo para listado'!$BC$155:$CB$1048576,MATCH($A51,'Hoja de Trabajo para listado'!$BC$155:$BC$1048576,0),MATCH((CUADRO!L$4&amp;$E51),'Hoja de Trabajo para listado'!$BC$151:$CB$151,0)),0)+IFERROR(INDEX('Hoja de Trabajo para listado'!$DE$153:$DG$274,MATCH($A51,'Hoja de Trabajo para listado'!$DE$153:$DE$1048576,0),MATCH((CUADRO!L$4&amp;$E51),'Hoja de Trabajo para listado'!$DE$151:$DG$151,0)),0)+IFERROR(INDEX('Hoja de Trabajo para listado'!$CD$155:$DC$1048576,MATCH($A51,'Hoja de Trabajo para listado'!$CD$155:$CD$1048576,0),MATCH((CUADRO!L$4&amp;$E51),'Hoja de Trabajo para listado'!$CD$151:$DC$151,0)),0)</f>
        <v>0</v>
      </c>
      <c r="M51" s="241">
        <f ca="1">+IFERROR(INDEX('Hoja de Trabajo para listado'!$A$155:$Z$1048576,MATCH($A51,'Hoja de Trabajo para listado'!$A$155:$A$1048576,0),MATCH((CUADRO!M$4&amp;$E51),'Hoja de Trabajo para listado'!$A$151:$Z$151,0)),0)+IFERROR(INDEX('Hoja de Trabajo para listado'!$AB$155:$BA$1048576,MATCH($A51,'Hoja de Trabajo para listado'!$AB$155:$AB$1048576,0),MATCH((CUADRO!M$4&amp;$E51),'Hoja de Trabajo para listado'!$AB$151:$BA$151,0)),0)+IFERROR(INDEX('Hoja de Trabajo para listado'!$BC$155:$CB$1048576,MATCH($A51,'Hoja de Trabajo para listado'!$BC$155:$BC$1048576,0),MATCH((CUADRO!M$4&amp;$E51),'Hoja de Trabajo para listado'!$BC$151:$CB$151,0)),0)+IFERROR(INDEX('Hoja de Trabajo para listado'!$DE$153:$DG$274,MATCH($A51,'Hoja de Trabajo para listado'!$DE$153:$DE$1048576,0),MATCH((CUADRO!M$4&amp;$E51),'Hoja de Trabajo para listado'!$DE$151:$DG$151,0)),0)+IFERROR(INDEX('Hoja de Trabajo para listado'!$CD$155:$DC$1048576,MATCH($A51,'Hoja de Trabajo para listado'!$CD$155:$CD$1048576,0),MATCH((CUADRO!M$4&amp;$E51),'Hoja de Trabajo para listado'!$CD$151:$DC$151,0)),0)</f>
        <v>0</v>
      </c>
      <c r="N51" s="241">
        <f ca="1">+IFERROR(INDEX('Hoja de Trabajo para listado'!$A$155:$Z$1048576,MATCH($A51,'Hoja de Trabajo para listado'!$A$155:$A$1048576,0),MATCH((CUADRO!N$4&amp;$E51),'Hoja de Trabajo para listado'!$A$151:$Z$151,0)),0)+IFERROR(INDEX('Hoja de Trabajo para listado'!$AB$155:$BA$1048576,MATCH($A51,'Hoja de Trabajo para listado'!$AB$155:$AB$1048576,0),MATCH((CUADRO!N$4&amp;$E51),'Hoja de Trabajo para listado'!$AB$151:$BA$151,0)),0)+IFERROR(INDEX('Hoja de Trabajo para listado'!$BC$155:$CB$1048576,MATCH($A51,'Hoja de Trabajo para listado'!$BC$155:$BC$1048576,0),MATCH((CUADRO!N$4&amp;$E51),'Hoja de Trabajo para listado'!$BC$151:$CB$151,0)),0)+IFERROR(INDEX('Hoja de Trabajo para listado'!$DE$153:$DG$274,MATCH($A51,'Hoja de Trabajo para listado'!$DE$153:$DE$1048576,0),MATCH((CUADRO!N$4&amp;$E51),'Hoja de Trabajo para listado'!$DE$151:$DG$151,0)),0)+IFERROR(INDEX('Hoja de Trabajo para listado'!$CD$155:$DC$1048576,MATCH($A51,'Hoja de Trabajo para listado'!$CD$155:$CD$1048576,0),MATCH((CUADRO!N$4&amp;$E51),'Hoja de Trabajo para listado'!$CD$151:$DC$151,0)),0)</f>
        <v>0</v>
      </c>
      <c r="O51" s="241">
        <f ca="1">+IFERROR(INDEX('Hoja de Trabajo para listado'!$A$155:$Z$1048576,MATCH($A51,'Hoja de Trabajo para listado'!$A$155:$A$1048576,0),MATCH((CUADRO!O$4&amp;$E51),'Hoja de Trabajo para listado'!$A$151:$Z$151,0)),0)+IFERROR(INDEX('Hoja de Trabajo para listado'!$AB$155:$BA$1048576,MATCH($A51,'Hoja de Trabajo para listado'!$AB$155:$AB$1048576,0),MATCH((CUADRO!O$4&amp;$E51),'Hoja de Trabajo para listado'!$AB$151:$BA$151,0)),0)+IFERROR(INDEX('Hoja de Trabajo para listado'!$BC$155:$CB$1048576,MATCH($A51,'Hoja de Trabajo para listado'!$BC$155:$BC$1048576,0),MATCH((CUADRO!O$4&amp;$E51),'Hoja de Trabajo para listado'!$BC$151:$CB$151,0)),0)+IFERROR(INDEX('Hoja de Trabajo para listado'!$DE$153:$DG$274,MATCH($A51,'Hoja de Trabajo para listado'!$DE$153:$DE$1048576,0),MATCH((CUADRO!O$4&amp;$E51),'Hoja de Trabajo para listado'!$DE$151:$DG$151,0)),0)+IFERROR(INDEX('Hoja de Trabajo para listado'!$CD$155:$DC$1048576,MATCH($A51,'Hoja de Trabajo para listado'!$CD$155:$CD$1048576,0),MATCH((CUADRO!O$4&amp;$E51),'Hoja de Trabajo para listado'!$CD$151:$DC$151,0)),0)</f>
        <v>0</v>
      </c>
      <c r="P51" s="241">
        <f ca="1">+IFERROR(INDEX('Hoja de Trabajo para listado'!$A$155:$Z$1048576,MATCH($A51,'Hoja de Trabajo para listado'!$A$155:$A$1048576,0),MATCH((CUADRO!P$4&amp;$E51),'Hoja de Trabajo para listado'!$A$151:$Z$151,0)),0)+IFERROR(INDEX('Hoja de Trabajo para listado'!$AB$155:$BA$1048576,MATCH($A51,'Hoja de Trabajo para listado'!$AB$155:$AB$1048576,0),MATCH((CUADRO!P$4&amp;$E51),'Hoja de Trabajo para listado'!$AB$151:$BA$151,0)),0)+IFERROR(INDEX('Hoja de Trabajo para listado'!$BC$155:$CB$1048576,MATCH($A51,'Hoja de Trabajo para listado'!$BC$155:$BC$1048576,0),MATCH((CUADRO!P$4&amp;$E51),'Hoja de Trabajo para listado'!$BC$151:$CB$151,0)),0)+IFERROR(INDEX('Hoja de Trabajo para listado'!$DE$153:$DG$274,MATCH($A51,'Hoja de Trabajo para listado'!$DE$153:$DE$1048576,0),MATCH((CUADRO!P$4&amp;$E51),'Hoja de Trabajo para listado'!$DE$151:$DG$151,0)),0)+IFERROR(INDEX('Hoja de Trabajo para listado'!$CD$155:$DC$1048576,MATCH($A51,'Hoja de Trabajo para listado'!$CD$155:$CD$1048576,0),MATCH((CUADRO!P$4&amp;$E51),'Hoja de Trabajo para listado'!$CD$151:$DC$151,0)),0)</f>
        <v>0</v>
      </c>
      <c r="Q51" s="241">
        <f ca="1">+IFERROR(INDEX('Hoja de Trabajo para listado'!$A$155:$Z$1048576,MATCH($A51,'Hoja de Trabajo para listado'!$A$155:$A$1048576,0),MATCH((CUADRO!Q$4&amp;$E51),'Hoja de Trabajo para listado'!$A$151:$Z$151,0)),0)+IFERROR(INDEX('Hoja de Trabajo para listado'!$AB$155:$BA$1048576,MATCH($A51,'Hoja de Trabajo para listado'!$AB$155:$AB$1048576,0),MATCH((CUADRO!Q$4&amp;$E51),'Hoja de Trabajo para listado'!$AB$151:$BA$151,0)),0)+IFERROR(INDEX('Hoja de Trabajo para listado'!$BC$155:$CB$1048576,MATCH($A51,'Hoja de Trabajo para listado'!$BC$155:$BC$1048576,0),MATCH((CUADRO!Q$4&amp;$E51),'Hoja de Trabajo para listado'!$BC$151:$CB$151,0)),0)+IFERROR(INDEX('Hoja de Trabajo para listado'!$DE$153:$DG$274,MATCH($A51,'Hoja de Trabajo para listado'!$DE$153:$DE$1048576,0),MATCH((CUADRO!Q$4&amp;$E51),'Hoja de Trabajo para listado'!$DE$151:$DG$151,0)),0)+IFERROR(INDEX('Hoja de Trabajo para listado'!$CD$155:$DC$1048576,MATCH($A51,'Hoja de Trabajo para listado'!$CD$155:$CD$1048576,0),MATCH((CUADRO!Q$4&amp;$E51),'Hoja de Trabajo para listado'!$CD$151:$DC$151,0)),0)</f>
        <v>0</v>
      </c>
      <c r="R51" s="241">
        <f t="shared" ca="1" si="0"/>
        <v>0</v>
      </c>
      <c r="S51" s="241"/>
      <c r="T51" s="241">
        <f ca="1">+T52</f>
        <v>53362.59</v>
      </c>
      <c r="U51" s="240">
        <f t="shared" si="1"/>
        <v>1</v>
      </c>
    </row>
    <row r="52" spans="1:21" ht="15" customHeight="1">
      <c r="A52" s="353">
        <v>109</v>
      </c>
      <c r="B52" s="382"/>
      <c r="C52" s="305" t="str">
        <f>+VLOOKUP(A52,bd_lista!$A$3:$C$592,3,FALSE)</f>
        <v>Conservatorio Plurinacional de Musica</v>
      </c>
      <c r="D52" s="384"/>
      <c r="E52" s="305" t="s">
        <v>684</v>
      </c>
      <c r="F52" s="243">
        <f ca="1">+IFERROR(INDEX('Hoja de Trabajo para listado'!$A$155:$Z$1048576,MATCH($A52,'Hoja de Trabajo para listado'!$A$155:$A$1048576,0),MATCH((CUADRO!F$4&amp;$E52),'Hoja de Trabajo para listado'!$A$151:$Z$151,0)),0)+IFERROR(INDEX('Hoja de Trabajo para listado'!$AB$155:$BA$1048576,MATCH($A52,'Hoja de Trabajo para listado'!$AB$155:$AB$1048576,0),MATCH((CUADRO!F$4&amp;$E52),'Hoja de Trabajo para listado'!$AB$151:$BA$151,0)),0)+IFERROR(INDEX('Hoja de Trabajo para listado'!$BC$155:$CB$1048576,MATCH($A52,'Hoja de Trabajo para listado'!$BC$155:$BC$1048576,0),MATCH((CUADRO!F$4&amp;$E52),'Hoja de Trabajo para listado'!$BC$151:$CB$151,0)),0)+IFERROR(INDEX('Hoja de Trabajo para listado'!$DE$153:$DG$274,MATCH($A52,'Hoja de Trabajo para listado'!$DE$153:$DE$1048576,0),MATCH((CUADRO!F$4&amp;$E52),'Hoja de Trabajo para listado'!$DE$151:$DG$151,0)),0)+IFERROR(INDEX('Hoja de Trabajo para listado'!$CD$155:$DC$1048576,MATCH($A52,'Hoja de Trabajo para listado'!$CD$155:$CD$1048576,0),MATCH((CUADRO!F$4&amp;$E52),'Hoja de Trabajo para listado'!$CD$151:$DC$151,0)),0)</f>
        <v>0</v>
      </c>
      <c r="G52" s="243">
        <f ca="1">+IFERROR(INDEX('Hoja de Trabajo para listado'!$A$155:$Z$1048576,MATCH($A52,'Hoja de Trabajo para listado'!$A$155:$A$1048576,0),MATCH((CUADRO!G$4&amp;$E52),'Hoja de Trabajo para listado'!$A$151:$Z$151,0)),0)+IFERROR(INDEX('Hoja de Trabajo para listado'!$AB$155:$BA$1048576,MATCH($A52,'Hoja de Trabajo para listado'!$AB$155:$AB$1048576,0),MATCH((CUADRO!G$4&amp;$E52),'Hoja de Trabajo para listado'!$AB$151:$BA$151,0)),0)+IFERROR(INDEX('Hoja de Trabajo para listado'!$BC$155:$CB$1048576,MATCH($A52,'Hoja de Trabajo para listado'!$BC$155:$BC$1048576,0),MATCH((CUADRO!G$4&amp;$E52),'Hoja de Trabajo para listado'!$BC$151:$CB$151,0)),0)+IFERROR(INDEX('Hoja de Trabajo para listado'!$DE$153:$DG$274,MATCH($A52,'Hoja de Trabajo para listado'!$DE$153:$DE$1048576,0),MATCH((CUADRO!G$4&amp;$E52),'Hoja de Trabajo para listado'!$DE$151:$DG$151,0)),0)+IFERROR(INDEX('Hoja de Trabajo para listado'!$CD$155:$DC$1048576,MATCH($A52,'Hoja de Trabajo para listado'!$CD$155:$CD$1048576,0),MATCH((CUADRO!G$4&amp;$E52),'Hoja de Trabajo para listado'!$CD$151:$DC$151,0)),0)</f>
        <v>0</v>
      </c>
      <c r="H52" s="243">
        <f ca="1">+IFERROR(INDEX('Hoja de Trabajo para listado'!$A$155:$Z$1048576,MATCH($A52,'Hoja de Trabajo para listado'!$A$155:$A$1048576,0),MATCH((CUADRO!H$4&amp;$E52),'Hoja de Trabajo para listado'!$A$151:$Z$151,0)),0)+IFERROR(INDEX('Hoja de Trabajo para listado'!$AB$155:$BA$1048576,MATCH($A52,'Hoja de Trabajo para listado'!$AB$155:$AB$1048576,0),MATCH((CUADRO!H$4&amp;$E52),'Hoja de Trabajo para listado'!$AB$151:$BA$151,0)),0)+IFERROR(INDEX('Hoja de Trabajo para listado'!$BC$155:$CB$1048576,MATCH($A52,'Hoja de Trabajo para listado'!$BC$155:$BC$1048576,0),MATCH((CUADRO!H$4&amp;$E52),'Hoja de Trabajo para listado'!$BC$151:$CB$151,0)),0)+IFERROR(INDEX('Hoja de Trabajo para listado'!$DE$153:$DG$274,MATCH($A52,'Hoja de Trabajo para listado'!$DE$153:$DE$1048576,0),MATCH((CUADRO!H$4&amp;$E52),'Hoja de Trabajo para listado'!$DE$151:$DG$151,0)),0)+IFERROR(INDEX('Hoja de Trabajo para listado'!$CD$155:$DC$1048576,MATCH($A52,'Hoja de Trabajo para listado'!$CD$155:$CD$1048576,0),MATCH((CUADRO!H$4&amp;$E52),'Hoja de Trabajo para listado'!$CD$151:$DC$151,0)),0)</f>
        <v>668.75</v>
      </c>
      <c r="I52" s="243">
        <f ca="1">+IFERROR(INDEX('Hoja de Trabajo para listado'!$A$155:$Z$1048576,MATCH($A52,'Hoja de Trabajo para listado'!$A$155:$A$1048576,0),MATCH((CUADRO!I$4&amp;$E52),'Hoja de Trabajo para listado'!$A$151:$Z$151,0)),0)+IFERROR(INDEX('Hoja de Trabajo para listado'!$AB$155:$BA$1048576,MATCH($A52,'Hoja de Trabajo para listado'!$AB$155:$AB$1048576,0),MATCH((CUADRO!I$4&amp;$E52),'Hoja de Trabajo para listado'!$AB$151:$BA$151,0)),0)+IFERROR(INDEX('Hoja de Trabajo para listado'!$BC$155:$CB$1048576,MATCH($A52,'Hoja de Trabajo para listado'!$BC$155:$BC$1048576,0),MATCH((CUADRO!I$4&amp;$E52),'Hoja de Trabajo para listado'!$BC$151:$CB$151,0)),0)+IFERROR(INDEX('Hoja de Trabajo para listado'!$DE$153:$DG$274,MATCH($A52,'Hoja de Trabajo para listado'!$DE$153:$DE$1048576,0),MATCH((CUADRO!I$4&amp;$E52),'Hoja de Trabajo para listado'!$DE$151:$DG$151,0)),0)+IFERROR(INDEX('Hoja de Trabajo para listado'!$CD$155:$DC$1048576,MATCH($A52,'Hoja de Trabajo para listado'!$CD$155:$CD$1048576,0),MATCH((CUADRO!I$4&amp;$E52),'Hoja de Trabajo para listado'!$CD$151:$DC$151,0)),0)</f>
        <v>0</v>
      </c>
      <c r="J52" s="243">
        <f ca="1">+IFERROR(INDEX('Hoja de Trabajo para listado'!$A$155:$Z$1048576,MATCH($A52,'Hoja de Trabajo para listado'!$A$155:$A$1048576,0),MATCH((CUADRO!J$4&amp;$E52),'Hoja de Trabajo para listado'!$A$151:$Z$151,0)),0)+IFERROR(INDEX('Hoja de Trabajo para listado'!$AB$155:$BA$1048576,MATCH($A52,'Hoja de Trabajo para listado'!$AB$155:$AB$1048576,0),MATCH((CUADRO!J$4&amp;$E52),'Hoja de Trabajo para listado'!$AB$151:$BA$151,0)),0)+IFERROR(INDEX('Hoja de Trabajo para listado'!$BC$155:$CB$1048576,MATCH($A52,'Hoja de Trabajo para listado'!$BC$155:$BC$1048576,0),MATCH((CUADRO!J$4&amp;$E52),'Hoja de Trabajo para listado'!$BC$151:$CB$151,0)),0)+IFERROR(INDEX('Hoja de Trabajo para listado'!$DE$153:$DG$274,MATCH($A52,'Hoja de Trabajo para listado'!$DE$153:$DE$1048576,0),MATCH((CUADRO!J$4&amp;$E52),'Hoja de Trabajo para listado'!$DE$151:$DG$151,0)),0)+IFERROR(INDEX('Hoja de Trabajo para listado'!$CD$155:$DC$1048576,MATCH($A52,'Hoja de Trabajo para listado'!$CD$155:$CD$1048576,0),MATCH((CUADRO!J$4&amp;$E52),'Hoja de Trabajo para listado'!$CD$151:$DC$151,0)),0)</f>
        <v>52693.84</v>
      </c>
      <c r="K52" s="243">
        <f ca="1">+IFERROR(INDEX('Hoja de Trabajo para listado'!$A$155:$Z$1048576,MATCH($A52,'Hoja de Trabajo para listado'!$A$155:$A$1048576,0),MATCH((CUADRO!K$4&amp;$E52),'Hoja de Trabajo para listado'!$A$151:$Z$151,0)),0)+IFERROR(INDEX('Hoja de Trabajo para listado'!$AB$155:$BA$1048576,MATCH($A52,'Hoja de Trabajo para listado'!$AB$155:$AB$1048576,0),MATCH((CUADRO!K$4&amp;$E52),'Hoja de Trabajo para listado'!$AB$151:$BA$151,0)),0)+IFERROR(INDEX('Hoja de Trabajo para listado'!$BC$155:$CB$1048576,MATCH($A52,'Hoja de Trabajo para listado'!$BC$155:$BC$1048576,0),MATCH((CUADRO!K$4&amp;$E52),'Hoja de Trabajo para listado'!$BC$151:$CB$151,0)),0)+IFERROR(INDEX('Hoja de Trabajo para listado'!$DE$153:$DG$274,MATCH($A52,'Hoja de Trabajo para listado'!$DE$153:$DE$1048576,0),MATCH((CUADRO!K$4&amp;$E52),'Hoja de Trabajo para listado'!$DE$151:$DG$151,0)),0)+IFERROR(INDEX('Hoja de Trabajo para listado'!$CD$155:$DC$1048576,MATCH($A52,'Hoja de Trabajo para listado'!$CD$155:$CD$1048576,0),MATCH((CUADRO!K$4&amp;$E52),'Hoja de Trabajo para listado'!$CD$151:$DC$151,0)),0)</f>
        <v>0</v>
      </c>
      <c r="L52" s="243">
        <f ca="1">+IFERROR(INDEX('Hoja de Trabajo para listado'!$A$155:$Z$1048576,MATCH($A52,'Hoja de Trabajo para listado'!$A$155:$A$1048576,0),MATCH((CUADRO!L$4&amp;$E52),'Hoja de Trabajo para listado'!$A$151:$Z$151,0)),0)+IFERROR(INDEX('Hoja de Trabajo para listado'!$AB$155:$BA$1048576,MATCH($A52,'Hoja de Trabajo para listado'!$AB$155:$AB$1048576,0),MATCH((CUADRO!L$4&amp;$E52),'Hoja de Trabajo para listado'!$AB$151:$BA$151,0)),0)+IFERROR(INDEX('Hoja de Trabajo para listado'!$BC$155:$CB$1048576,MATCH($A52,'Hoja de Trabajo para listado'!$BC$155:$BC$1048576,0),MATCH((CUADRO!L$4&amp;$E52),'Hoja de Trabajo para listado'!$BC$151:$CB$151,0)),0)+IFERROR(INDEX('Hoja de Trabajo para listado'!$DE$153:$DG$274,MATCH($A52,'Hoja de Trabajo para listado'!$DE$153:$DE$1048576,0),MATCH((CUADRO!L$4&amp;$E52),'Hoja de Trabajo para listado'!$DE$151:$DG$151,0)),0)+IFERROR(INDEX('Hoja de Trabajo para listado'!$CD$155:$DC$1048576,MATCH($A52,'Hoja de Trabajo para listado'!$CD$155:$CD$1048576,0),MATCH((CUADRO!L$4&amp;$E52),'Hoja de Trabajo para listado'!$CD$151:$DC$151,0)),0)</f>
        <v>0</v>
      </c>
      <c r="M52" s="243">
        <f ca="1">+IFERROR(INDEX('Hoja de Trabajo para listado'!$A$155:$Z$1048576,MATCH($A52,'Hoja de Trabajo para listado'!$A$155:$A$1048576,0),MATCH((CUADRO!M$4&amp;$E52),'Hoja de Trabajo para listado'!$A$151:$Z$151,0)),0)+IFERROR(INDEX('Hoja de Trabajo para listado'!$AB$155:$BA$1048576,MATCH($A52,'Hoja de Trabajo para listado'!$AB$155:$AB$1048576,0),MATCH((CUADRO!M$4&amp;$E52),'Hoja de Trabajo para listado'!$AB$151:$BA$151,0)),0)+IFERROR(INDEX('Hoja de Trabajo para listado'!$BC$155:$CB$1048576,MATCH($A52,'Hoja de Trabajo para listado'!$BC$155:$BC$1048576,0),MATCH((CUADRO!M$4&amp;$E52),'Hoja de Trabajo para listado'!$BC$151:$CB$151,0)),0)+IFERROR(INDEX('Hoja de Trabajo para listado'!$DE$153:$DG$274,MATCH($A52,'Hoja de Trabajo para listado'!$DE$153:$DE$1048576,0),MATCH((CUADRO!M$4&amp;$E52),'Hoja de Trabajo para listado'!$DE$151:$DG$151,0)),0)+IFERROR(INDEX('Hoja de Trabajo para listado'!$CD$155:$DC$1048576,MATCH($A52,'Hoja de Trabajo para listado'!$CD$155:$CD$1048576,0),MATCH((CUADRO!M$4&amp;$E52),'Hoja de Trabajo para listado'!$CD$151:$DC$151,0)),0)</f>
        <v>0</v>
      </c>
      <c r="N52" s="243">
        <f ca="1">+IFERROR(INDEX('Hoja de Trabajo para listado'!$A$155:$Z$1048576,MATCH($A52,'Hoja de Trabajo para listado'!$A$155:$A$1048576,0),MATCH((CUADRO!N$4&amp;$E52),'Hoja de Trabajo para listado'!$A$151:$Z$151,0)),0)+IFERROR(INDEX('Hoja de Trabajo para listado'!$AB$155:$BA$1048576,MATCH($A52,'Hoja de Trabajo para listado'!$AB$155:$AB$1048576,0),MATCH((CUADRO!N$4&amp;$E52),'Hoja de Trabajo para listado'!$AB$151:$BA$151,0)),0)+IFERROR(INDEX('Hoja de Trabajo para listado'!$BC$155:$CB$1048576,MATCH($A52,'Hoja de Trabajo para listado'!$BC$155:$BC$1048576,0),MATCH((CUADRO!N$4&amp;$E52),'Hoja de Trabajo para listado'!$BC$151:$CB$151,0)),0)+IFERROR(INDEX('Hoja de Trabajo para listado'!$DE$153:$DG$274,MATCH($A52,'Hoja de Trabajo para listado'!$DE$153:$DE$1048576,0),MATCH((CUADRO!N$4&amp;$E52),'Hoja de Trabajo para listado'!$DE$151:$DG$151,0)),0)+IFERROR(INDEX('Hoja de Trabajo para listado'!$CD$155:$DC$1048576,MATCH($A52,'Hoja de Trabajo para listado'!$CD$155:$CD$1048576,0),MATCH((CUADRO!N$4&amp;$E52),'Hoja de Trabajo para listado'!$CD$151:$DC$151,0)),0)</f>
        <v>0</v>
      </c>
      <c r="O52" s="243">
        <f ca="1">+IFERROR(INDEX('Hoja de Trabajo para listado'!$A$155:$Z$1048576,MATCH($A52,'Hoja de Trabajo para listado'!$A$155:$A$1048576,0),MATCH((CUADRO!O$4&amp;$E52),'Hoja de Trabajo para listado'!$A$151:$Z$151,0)),0)+IFERROR(INDEX('Hoja de Trabajo para listado'!$AB$155:$BA$1048576,MATCH($A52,'Hoja de Trabajo para listado'!$AB$155:$AB$1048576,0),MATCH((CUADRO!O$4&amp;$E52),'Hoja de Trabajo para listado'!$AB$151:$BA$151,0)),0)+IFERROR(INDEX('Hoja de Trabajo para listado'!$BC$155:$CB$1048576,MATCH($A52,'Hoja de Trabajo para listado'!$BC$155:$BC$1048576,0),MATCH((CUADRO!O$4&amp;$E52),'Hoja de Trabajo para listado'!$BC$151:$CB$151,0)),0)+IFERROR(INDEX('Hoja de Trabajo para listado'!$DE$153:$DG$274,MATCH($A52,'Hoja de Trabajo para listado'!$DE$153:$DE$1048576,0),MATCH((CUADRO!O$4&amp;$E52),'Hoja de Trabajo para listado'!$DE$151:$DG$151,0)),0)+IFERROR(INDEX('Hoja de Trabajo para listado'!$CD$155:$DC$1048576,MATCH($A52,'Hoja de Trabajo para listado'!$CD$155:$CD$1048576,0),MATCH((CUADRO!O$4&amp;$E52),'Hoja de Trabajo para listado'!$CD$151:$DC$151,0)),0)</f>
        <v>0</v>
      </c>
      <c r="P52" s="243">
        <f ca="1">+IFERROR(INDEX('Hoja de Trabajo para listado'!$A$155:$Z$1048576,MATCH($A52,'Hoja de Trabajo para listado'!$A$155:$A$1048576,0),MATCH((CUADRO!P$4&amp;$E52),'Hoja de Trabajo para listado'!$A$151:$Z$151,0)),0)+IFERROR(INDEX('Hoja de Trabajo para listado'!$AB$155:$BA$1048576,MATCH($A52,'Hoja de Trabajo para listado'!$AB$155:$AB$1048576,0),MATCH((CUADRO!P$4&amp;$E52),'Hoja de Trabajo para listado'!$AB$151:$BA$151,0)),0)+IFERROR(INDEX('Hoja de Trabajo para listado'!$BC$155:$CB$1048576,MATCH($A52,'Hoja de Trabajo para listado'!$BC$155:$BC$1048576,0),MATCH((CUADRO!P$4&amp;$E52),'Hoja de Trabajo para listado'!$BC$151:$CB$151,0)),0)+IFERROR(INDEX('Hoja de Trabajo para listado'!$DE$153:$DG$274,MATCH($A52,'Hoja de Trabajo para listado'!$DE$153:$DE$1048576,0),MATCH((CUADRO!P$4&amp;$E52),'Hoja de Trabajo para listado'!$DE$151:$DG$151,0)),0)+IFERROR(INDEX('Hoja de Trabajo para listado'!$CD$155:$DC$1048576,MATCH($A52,'Hoja de Trabajo para listado'!$CD$155:$CD$1048576,0),MATCH((CUADRO!P$4&amp;$E52),'Hoja de Trabajo para listado'!$CD$151:$DC$151,0)),0)</f>
        <v>0</v>
      </c>
      <c r="Q52" s="243">
        <f ca="1">+IFERROR(INDEX('Hoja de Trabajo para listado'!$A$155:$Z$1048576,MATCH($A52,'Hoja de Trabajo para listado'!$A$155:$A$1048576,0),MATCH((CUADRO!Q$4&amp;$E52),'Hoja de Trabajo para listado'!$A$151:$Z$151,0)),0)+IFERROR(INDEX('Hoja de Trabajo para listado'!$AB$155:$BA$1048576,MATCH($A52,'Hoja de Trabajo para listado'!$AB$155:$AB$1048576,0),MATCH((CUADRO!Q$4&amp;$E52),'Hoja de Trabajo para listado'!$AB$151:$BA$151,0)),0)+IFERROR(INDEX('Hoja de Trabajo para listado'!$BC$155:$CB$1048576,MATCH($A52,'Hoja de Trabajo para listado'!$BC$155:$BC$1048576,0),MATCH((CUADRO!Q$4&amp;$E52),'Hoja de Trabajo para listado'!$BC$151:$CB$151,0)),0)+IFERROR(INDEX('Hoja de Trabajo para listado'!$DE$153:$DG$274,MATCH($A52,'Hoja de Trabajo para listado'!$DE$153:$DE$1048576,0),MATCH((CUADRO!Q$4&amp;$E52),'Hoja de Trabajo para listado'!$DE$151:$DG$151,0)),0)+IFERROR(INDEX('Hoja de Trabajo para listado'!$CD$155:$DC$1048576,MATCH($A52,'Hoja de Trabajo para listado'!$CD$155:$CD$1048576,0),MATCH((CUADRO!Q$4&amp;$E52),'Hoja de Trabajo para listado'!$CD$151:$DC$151,0)),0)</f>
        <v>0</v>
      </c>
      <c r="R52" s="243">
        <f t="shared" ca="1" si="0"/>
        <v>53362.59</v>
      </c>
      <c r="S52" s="243">
        <f ca="1">+R51+R52</f>
        <v>53362.59</v>
      </c>
      <c r="T52" s="243">
        <f ca="1">+S52</f>
        <v>53362.59</v>
      </c>
      <c r="U52" s="242">
        <f t="shared" si="1"/>
        <v>2</v>
      </c>
    </row>
    <row r="53" spans="1:21" customFormat="1" ht="15" hidden="1" customHeight="1">
      <c r="A53" s="249">
        <v>111</v>
      </c>
      <c r="B53" s="381">
        <f>+A53</f>
        <v>111</v>
      </c>
      <c r="C53" s="245" t="str">
        <f>+VLOOKUP(A53,bd_lista!$A$3:$C$592,3,FALSE)</f>
        <v>Instituto Boliviano de la Ceguera</v>
      </c>
      <c r="D53" s="383" t="str">
        <f>+C53</f>
        <v>Instituto Boliviano de la Ceguera</v>
      </c>
      <c r="E53" s="245" t="s">
        <v>683</v>
      </c>
      <c r="F53" s="241">
        <f ca="1">+IFERROR(INDEX('Hoja de Trabajo para listado'!$A$155:$Z$1048576,MATCH($A53,'Hoja de Trabajo para listado'!$A$155:$A$1048576,0),MATCH((CUADRO!F$4&amp;$E53),'Hoja de Trabajo para listado'!$A$151:$Z$151,0)),0)+IFERROR(INDEX('Hoja de Trabajo para listado'!$AB$155:$BA$1048576,MATCH($A53,'Hoja de Trabajo para listado'!$AB$155:$AB$1048576,0),MATCH((CUADRO!F$4&amp;$E53),'Hoja de Trabajo para listado'!$AB$151:$BA$151,0)),0)+IFERROR(INDEX('Hoja de Trabajo para listado'!$BC$155:$CB$1048576,MATCH($A53,'Hoja de Trabajo para listado'!$BC$155:$BC$1048576,0),MATCH((CUADRO!F$4&amp;$E53),'Hoja de Trabajo para listado'!$BC$151:$CB$151,0)),0)+IFERROR(INDEX('Hoja de Trabajo para listado'!$DE$153:$DG$274,MATCH($A53,'Hoja de Trabajo para listado'!$DE$153:$DE$1048576,0),MATCH((CUADRO!F$4&amp;$E53),'Hoja de Trabajo para listado'!$DE$151:$DG$151,0)),0)+IFERROR(INDEX('Hoja de Trabajo para listado'!$CD$155:$DC$1048576,MATCH($A53,'Hoja de Trabajo para listado'!$CD$155:$CD$1048576,0),MATCH((CUADRO!F$4&amp;$E53),'Hoja de Trabajo para listado'!$CD$151:$DC$151,0)),0)</f>
        <v>0</v>
      </c>
      <c r="G53" s="241">
        <f ca="1">+IFERROR(INDEX('Hoja de Trabajo para listado'!$A$155:$Z$1048576,MATCH($A53,'Hoja de Trabajo para listado'!$A$155:$A$1048576,0),MATCH((CUADRO!G$4&amp;$E53),'Hoja de Trabajo para listado'!$A$151:$Z$151,0)),0)+IFERROR(INDEX('Hoja de Trabajo para listado'!$AB$155:$BA$1048576,MATCH($A53,'Hoja de Trabajo para listado'!$AB$155:$AB$1048576,0),MATCH((CUADRO!G$4&amp;$E53),'Hoja de Trabajo para listado'!$AB$151:$BA$151,0)),0)+IFERROR(INDEX('Hoja de Trabajo para listado'!$BC$155:$CB$1048576,MATCH($A53,'Hoja de Trabajo para listado'!$BC$155:$BC$1048576,0),MATCH((CUADRO!G$4&amp;$E53),'Hoja de Trabajo para listado'!$BC$151:$CB$151,0)),0)+IFERROR(INDEX('Hoja de Trabajo para listado'!$DE$153:$DG$274,MATCH($A53,'Hoja de Trabajo para listado'!$DE$153:$DE$1048576,0),MATCH((CUADRO!G$4&amp;$E53),'Hoja de Trabajo para listado'!$DE$151:$DG$151,0)),0)+IFERROR(INDEX('Hoja de Trabajo para listado'!$CD$155:$DC$1048576,MATCH($A53,'Hoja de Trabajo para listado'!$CD$155:$CD$1048576,0),MATCH((CUADRO!G$4&amp;$E53),'Hoja de Trabajo para listado'!$CD$151:$DC$151,0)),0)</f>
        <v>0</v>
      </c>
      <c r="H53" s="241">
        <f ca="1">+IFERROR(INDEX('Hoja de Trabajo para listado'!$A$155:$Z$1048576,MATCH($A53,'Hoja de Trabajo para listado'!$A$155:$A$1048576,0),MATCH((CUADRO!H$4&amp;$E53),'Hoja de Trabajo para listado'!$A$151:$Z$151,0)),0)+IFERROR(INDEX('Hoja de Trabajo para listado'!$AB$155:$BA$1048576,MATCH($A53,'Hoja de Trabajo para listado'!$AB$155:$AB$1048576,0),MATCH((CUADRO!H$4&amp;$E53),'Hoja de Trabajo para listado'!$AB$151:$BA$151,0)),0)+IFERROR(INDEX('Hoja de Trabajo para listado'!$BC$155:$CB$1048576,MATCH($A53,'Hoja de Trabajo para listado'!$BC$155:$BC$1048576,0),MATCH((CUADRO!H$4&amp;$E53),'Hoja de Trabajo para listado'!$BC$151:$CB$151,0)),0)+IFERROR(INDEX('Hoja de Trabajo para listado'!$DE$153:$DG$274,MATCH($A53,'Hoja de Trabajo para listado'!$DE$153:$DE$1048576,0),MATCH((CUADRO!H$4&amp;$E53),'Hoja de Trabajo para listado'!$DE$151:$DG$151,0)),0)+IFERROR(INDEX('Hoja de Trabajo para listado'!$CD$155:$DC$1048576,MATCH($A53,'Hoja de Trabajo para listado'!$CD$155:$CD$1048576,0),MATCH((CUADRO!H$4&amp;$E53),'Hoja de Trabajo para listado'!$CD$151:$DC$151,0)),0)</f>
        <v>0</v>
      </c>
      <c r="I53" s="241">
        <f ca="1">+IFERROR(INDEX('Hoja de Trabajo para listado'!$A$155:$Z$1048576,MATCH($A53,'Hoja de Trabajo para listado'!$A$155:$A$1048576,0),MATCH((CUADRO!I$4&amp;$E53),'Hoja de Trabajo para listado'!$A$151:$Z$151,0)),0)+IFERROR(INDEX('Hoja de Trabajo para listado'!$AB$155:$BA$1048576,MATCH($A53,'Hoja de Trabajo para listado'!$AB$155:$AB$1048576,0),MATCH((CUADRO!I$4&amp;$E53),'Hoja de Trabajo para listado'!$AB$151:$BA$151,0)),0)+IFERROR(INDEX('Hoja de Trabajo para listado'!$BC$155:$CB$1048576,MATCH($A53,'Hoja de Trabajo para listado'!$BC$155:$BC$1048576,0),MATCH((CUADRO!I$4&amp;$E53),'Hoja de Trabajo para listado'!$BC$151:$CB$151,0)),0)+IFERROR(INDEX('Hoja de Trabajo para listado'!$DE$153:$DG$274,MATCH($A53,'Hoja de Trabajo para listado'!$DE$153:$DE$1048576,0),MATCH((CUADRO!I$4&amp;$E53),'Hoja de Trabajo para listado'!$DE$151:$DG$151,0)),0)+IFERROR(INDEX('Hoja de Trabajo para listado'!$CD$155:$DC$1048576,MATCH($A53,'Hoja de Trabajo para listado'!$CD$155:$CD$1048576,0),MATCH((CUADRO!I$4&amp;$E53),'Hoja de Trabajo para listado'!$CD$151:$DC$151,0)),0)</f>
        <v>0</v>
      </c>
      <c r="J53" s="241">
        <f ca="1">+IFERROR(INDEX('Hoja de Trabajo para listado'!$A$155:$Z$1048576,MATCH($A53,'Hoja de Trabajo para listado'!$A$155:$A$1048576,0),MATCH((CUADRO!J$4&amp;$E53),'Hoja de Trabajo para listado'!$A$151:$Z$151,0)),0)+IFERROR(INDEX('Hoja de Trabajo para listado'!$AB$155:$BA$1048576,MATCH($A53,'Hoja de Trabajo para listado'!$AB$155:$AB$1048576,0),MATCH((CUADRO!J$4&amp;$E53),'Hoja de Trabajo para listado'!$AB$151:$BA$151,0)),0)+IFERROR(INDEX('Hoja de Trabajo para listado'!$BC$155:$CB$1048576,MATCH($A53,'Hoja de Trabajo para listado'!$BC$155:$BC$1048576,0),MATCH((CUADRO!J$4&amp;$E53),'Hoja de Trabajo para listado'!$BC$151:$CB$151,0)),0)+IFERROR(INDEX('Hoja de Trabajo para listado'!$DE$153:$DG$274,MATCH($A53,'Hoja de Trabajo para listado'!$DE$153:$DE$1048576,0),MATCH((CUADRO!J$4&amp;$E53),'Hoja de Trabajo para listado'!$DE$151:$DG$151,0)),0)+IFERROR(INDEX('Hoja de Trabajo para listado'!$CD$155:$DC$1048576,MATCH($A53,'Hoja de Trabajo para listado'!$CD$155:$CD$1048576,0),MATCH((CUADRO!J$4&amp;$E53),'Hoja de Trabajo para listado'!$CD$151:$DC$151,0)),0)</f>
        <v>0</v>
      </c>
      <c r="K53" s="241">
        <f ca="1">+IFERROR(INDEX('Hoja de Trabajo para listado'!$A$155:$Z$1048576,MATCH($A53,'Hoja de Trabajo para listado'!$A$155:$A$1048576,0),MATCH((CUADRO!K$4&amp;$E53),'Hoja de Trabajo para listado'!$A$151:$Z$151,0)),0)+IFERROR(INDEX('Hoja de Trabajo para listado'!$AB$155:$BA$1048576,MATCH($A53,'Hoja de Trabajo para listado'!$AB$155:$AB$1048576,0),MATCH((CUADRO!K$4&amp;$E53),'Hoja de Trabajo para listado'!$AB$151:$BA$151,0)),0)+IFERROR(INDEX('Hoja de Trabajo para listado'!$BC$155:$CB$1048576,MATCH($A53,'Hoja de Trabajo para listado'!$BC$155:$BC$1048576,0),MATCH((CUADRO!K$4&amp;$E53),'Hoja de Trabajo para listado'!$BC$151:$CB$151,0)),0)+IFERROR(INDEX('Hoja de Trabajo para listado'!$DE$153:$DG$274,MATCH($A53,'Hoja de Trabajo para listado'!$DE$153:$DE$1048576,0),MATCH((CUADRO!K$4&amp;$E53),'Hoja de Trabajo para listado'!$DE$151:$DG$151,0)),0)+IFERROR(INDEX('Hoja de Trabajo para listado'!$CD$155:$DC$1048576,MATCH($A53,'Hoja de Trabajo para listado'!$CD$155:$CD$1048576,0),MATCH((CUADRO!K$4&amp;$E53),'Hoja de Trabajo para listado'!$CD$151:$DC$151,0)),0)</f>
        <v>0</v>
      </c>
      <c r="L53" s="241">
        <f ca="1">+IFERROR(INDEX('Hoja de Trabajo para listado'!$A$155:$Z$1048576,MATCH($A53,'Hoja de Trabajo para listado'!$A$155:$A$1048576,0),MATCH((CUADRO!L$4&amp;$E53),'Hoja de Trabajo para listado'!$A$151:$Z$151,0)),0)+IFERROR(INDEX('Hoja de Trabajo para listado'!$AB$155:$BA$1048576,MATCH($A53,'Hoja de Trabajo para listado'!$AB$155:$AB$1048576,0),MATCH((CUADRO!L$4&amp;$E53),'Hoja de Trabajo para listado'!$AB$151:$BA$151,0)),0)+IFERROR(INDEX('Hoja de Trabajo para listado'!$BC$155:$CB$1048576,MATCH($A53,'Hoja de Trabajo para listado'!$BC$155:$BC$1048576,0),MATCH((CUADRO!L$4&amp;$E53),'Hoja de Trabajo para listado'!$BC$151:$CB$151,0)),0)+IFERROR(INDEX('Hoja de Trabajo para listado'!$DE$153:$DG$274,MATCH($A53,'Hoja de Trabajo para listado'!$DE$153:$DE$1048576,0),MATCH((CUADRO!L$4&amp;$E53),'Hoja de Trabajo para listado'!$DE$151:$DG$151,0)),0)+IFERROR(INDEX('Hoja de Trabajo para listado'!$CD$155:$DC$1048576,MATCH($A53,'Hoja de Trabajo para listado'!$CD$155:$CD$1048576,0),MATCH((CUADRO!L$4&amp;$E53),'Hoja de Trabajo para listado'!$CD$151:$DC$151,0)),0)</f>
        <v>0</v>
      </c>
      <c r="M53" s="241">
        <f ca="1">+IFERROR(INDEX('Hoja de Trabajo para listado'!$A$155:$Z$1048576,MATCH($A53,'Hoja de Trabajo para listado'!$A$155:$A$1048576,0),MATCH((CUADRO!M$4&amp;$E53),'Hoja de Trabajo para listado'!$A$151:$Z$151,0)),0)+IFERROR(INDEX('Hoja de Trabajo para listado'!$AB$155:$BA$1048576,MATCH($A53,'Hoja de Trabajo para listado'!$AB$155:$AB$1048576,0),MATCH((CUADRO!M$4&amp;$E53),'Hoja de Trabajo para listado'!$AB$151:$BA$151,0)),0)+IFERROR(INDEX('Hoja de Trabajo para listado'!$BC$155:$CB$1048576,MATCH($A53,'Hoja de Trabajo para listado'!$BC$155:$BC$1048576,0),MATCH((CUADRO!M$4&amp;$E53),'Hoja de Trabajo para listado'!$BC$151:$CB$151,0)),0)+IFERROR(INDEX('Hoja de Trabajo para listado'!$DE$153:$DG$274,MATCH($A53,'Hoja de Trabajo para listado'!$DE$153:$DE$1048576,0),MATCH((CUADRO!M$4&amp;$E53),'Hoja de Trabajo para listado'!$DE$151:$DG$151,0)),0)+IFERROR(INDEX('Hoja de Trabajo para listado'!$CD$155:$DC$1048576,MATCH($A53,'Hoja de Trabajo para listado'!$CD$155:$CD$1048576,0),MATCH((CUADRO!M$4&amp;$E53),'Hoja de Trabajo para listado'!$CD$151:$DC$151,0)),0)</f>
        <v>0</v>
      </c>
      <c r="N53" s="241">
        <f ca="1">+IFERROR(INDEX('Hoja de Trabajo para listado'!$A$155:$Z$1048576,MATCH($A53,'Hoja de Trabajo para listado'!$A$155:$A$1048576,0),MATCH((CUADRO!N$4&amp;$E53),'Hoja de Trabajo para listado'!$A$151:$Z$151,0)),0)+IFERROR(INDEX('Hoja de Trabajo para listado'!$AB$155:$BA$1048576,MATCH($A53,'Hoja de Trabajo para listado'!$AB$155:$AB$1048576,0),MATCH((CUADRO!N$4&amp;$E53),'Hoja de Trabajo para listado'!$AB$151:$BA$151,0)),0)+IFERROR(INDEX('Hoja de Trabajo para listado'!$BC$155:$CB$1048576,MATCH($A53,'Hoja de Trabajo para listado'!$BC$155:$BC$1048576,0),MATCH((CUADRO!N$4&amp;$E53),'Hoja de Trabajo para listado'!$BC$151:$CB$151,0)),0)+IFERROR(INDEX('Hoja de Trabajo para listado'!$DE$153:$DG$274,MATCH($A53,'Hoja de Trabajo para listado'!$DE$153:$DE$1048576,0),MATCH((CUADRO!N$4&amp;$E53),'Hoja de Trabajo para listado'!$DE$151:$DG$151,0)),0)+IFERROR(INDEX('Hoja de Trabajo para listado'!$CD$155:$DC$1048576,MATCH($A53,'Hoja de Trabajo para listado'!$CD$155:$CD$1048576,0),MATCH((CUADRO!N$4&amp;$E53),'Hoja de Trabajo para listado'!$CD$151:$DC$151,0)),0)</f>
        <v>0</v>
      </c>
      <c r="O53" s="241">
        <f ca="1">+IFERROR(INDEX('Hoja de Trabajo para listado'!$A$155:$Z$1048576,MATCH($A53,'Hoja de Trabajo para listado'!$A$155:$A$1048576,0),MATCH((CUADRO!O$4&amp;$E53),'Hoja de Trabajo para listado'!$A$151:$Z$151,0)),0)+IFERROR(INDEX('Hoja de Trabajo para listado'!$AB$155:$BA$1048576,MATCH($A53,'Hoja de Trabajo para listado'!$AB$155:$AB$1048576,0),MATCH((CUADRO!O$4&amp;$E53),'Hoja de Trabajo para listado'!$AB$151:$BA$151,0)),0)+IFERROR(INDEX('Hoja de Trabajo para listado'!$BC$155:$CB$1048576,MATCH($A53,'Hoja de Trabajo para listado'!$BC$155:$BC$1048576,0),MATCH((CUADRO!O$4&amp;$E53),'Hoja de Trabajo para listado'!$BC$151:$CB$151,0)),0)+IFERROR(INDEX('Hoja de Trabajo para listado'!$DE$153:$DG$274,MATCH($A53,'Hoja de Trabajo para listado'!$DE$153:$DE$1048576,0),MATCH((CUADRO!O$4&amp;$E53),'Hoja de Trabajo para listado'!$DE$151:$DG$151,0)),0)+IFERROR(INDEX('Hoja de Trabajo para listado'!$CD$155:$DC$1048576,MATCH($A53,'Hoja de Trabajo para listado'!$CD$155:$CD$1048576,0),MATCH((CUADRO!O$4&amp;$E53),'Hoja de Trabajo para listado'!$CD$151:$DC$151,0)),0)</f>
        <v>0</v>
      </c>
      <c r="P53" s="241">
        <f ca="1">+IFERROR(INDEX('Hoja de Trabajo para listado'!$A$155:$Z$1048576,MATCH($A53,'Hoja de Trabajo para listado'!$A$155:$A$1048576,0),MATCH((CUADRO!P$4&amp;$E53),'Hoja de Trabajo para listado'!$A$151:$Z$151,0)),0)+IFERROR(INDEX('Hoja de Trabajo para listado'!$AB$155:$BA$1048576,MATCH($A53,'Hoja de Trabajo para listado'!$AB$155:$AB$1048576,0),MATCH((CUADRO!P$4&amp;$E53),'Hoja de Trabajo para listado'!$AB$151:$BA$151,0)),0)+IFERROR(INDEX('Hoja de Trabajo para listado'!$BC$155:$CB$1048576,MATCH($A53,'Hoja de Trabajo para listado'!$BC$155:$BC$1048576,0),MATCH((CUADRO!P$4&amp;$E53),'Hoja de Trabajo para listado'!$BC$151:$CB$151,0)),0)+IFERROR(INDEX('Hoja de Trabajo para listado'!$DE$153:$DG$274,MATCH($A53,'Hoja de Trabajo para listado'!$DE$153:$DE$1048576,0),MATCH((CUADRO!P$4&amp;$E53),'Hoja de Trabajo para listado'!$DE$151:$DG$151,0)),0)+IFERROR(INDEX('Hoja de Trabajo para listado'!$CD$155:$DC$1048576,MATCH($A53,'Hoja de Trabajo para listado'!$CD$155:$CD$1048576,0),MATCH((CUADRO!P$4&amp;$E53),'Hoja de Trabajo para listado'!$CD$151:$DC$151,0)),0)</f>
        <v>0</v>
      </c>
      <c r="Q53" s="241">
        <f ca="1">+IFERROR(INDEX('Hoja de Trabajo para listado'!$A$155:$Z$1048576,MATCH($A53,'Hoja de Trabajo para listado'!$A$155:$A$1048576,0),MATCH((CUADRO!Q$4&amp;$E53),'Hoja de Trabajo para listado'!$A$151:$Z$151,0)),0)+IFERROR(INDEX('Hoja de Trabajo para listado'!$AB$155:$BA$1048576,MATCH($A53,'Hoja de Trabajo para listado'!$AB$155:$AB$1048576,0),MATCH((CUADRO!Q$4&amp;$E53),'Hoja de Trabajo para listado'!$AB$151:$BA$151,0)),0)+IFERROR(INDEX('Hoja de Trabajo para listado'!$BC$155:$CB$1048576,MATCH($A53,'Hoja de Trabajo para listado'!$BC$155:$BC$1048576,0),MATCH((CUADRO!Q$4&amp;$E53),'Hoja de Trabajo para listado'!$BC$151:$CB$151,0)),0)+IFERROR(INDEX('Hoja de Trabajo para listado'!$DE$153:$DG$274,MATCH($A53,'Hoja de Trabajo para listado'!$DE$153:$DE$1048576,0),MATCH((CUADRO!Q$4&amp;$E53),'Hoja de Trabajo para listado'!$DE$151:$DG$151,0)),0)+IFERROR(INDEX('Hoja de Trabajo para listado'!$CD$155:$DC$1048576,MATCH($A53,'Hoja de Trabajo para listado'!$CD$155:$CD$1048576,0),MATCH((CUADRO!Q$4&amp;$E53),'Hoja de Trabajo para listado'!$CD$151:$DC$151,0)),0)</f>
        <v>0</v>
      </c>
      <c r="R53" s="241">
        <f t="shared" ca="1" si="0"/>
        <v>0</v>
      </c>
      <c r="S53" s="241"/>
      <c r="T53" s="241">
        <f ca="1">+T54</f>
        <v>0</v>
      </c>
      <c r="U53" s="240">
        <f t="shared" si="1"/>
        <v>1</v>
      </c>
    </row>
    <row r="54" spans="1:21" customFormat="1" ht="15" hidden="1" customHeight="1">
      <c r="A54" s="32">
        <v>111</v>
      </c>
      <c r="B54" s="382"/>
      <c r="C54" s="305" t="str">
        <f>+VLOOKUP(A54,bd_lista!$A$3:$C$592,3,FALSE)</f>
        <v>Instituto Boliviano de la Ceguera</v>
      </c>
      <c r="D54" s="384"/>
      <c r="E54" s="305" t="s">
        <v>684</v>
      </c>
      <c r="F54" s="243">
        <f ca="1">+IFERROR(INDEX('Hoja de Trabajo para listado'!$A$155:$Z$1048576,MATCH($A54,'Hoja de Trabajo para listado'!$A$155:$A$1048576,0),MATCH((CUADRO!F$4&amp;$E54),'Hoja de Trabajo para listado'!$A$151:$Z$151,0)),0)+IFERROR(INDEX('Hoja de Trabajo para listado'!$AB$155:$BA$1048576,MATCH($A54,'Hoja de Trabajo para listado'!$AB$155:$AB$1048576,0),MATCH((CUADRO!F$4&amp;$E54),'Hoja de Trabajo para listado'!$AB$151:$BA$151,0)),0)+IFERROR(INDEX('Hoja de Trabajo para listado'!$BC$155:$CB$1048576,MATCH($A54,'Hoja de Trabajo para listado'!$BC$155:$BC$1048576,0),MATCH((CUADRO!F$4&amp;$E54),'Hoja de Trabajo para listado'!$BC$151:$CB$151,0)),0)+IFERROR(INDEX('Hoja de Trabajo para listado'!$DE$153:$DG$274,MATCH($A54,'Hoja de Trabajo para listado'!$DE$153:$DE$1048576,0),MATCH((CUADRO!F$4&amp;$E54),'Hoja de Trabajo para listado'!$DE$151:$DG$151,0)),0)+IFERROR(INDEX('Hoja de Trabajo para listado'!$CD$155:$DC$1048576,MATCH($A54,'Hoja de Trabajo para listado'!$CD$155:$CD$1048576,0),MATCH((CUADRO!F$4&amp;$E54),'Hoja de Trabajo para listado'!$CD$151:$DC$151,0)),0)</f>
        <v>0</v>
      </c>
      <c r="G54" s="243">
        <f ca="1">+IFERROR(INDEX('Hoja de Trabajo para listado'!$A$155:$Z$1048576,MATCH($A54,'Hoja de Trabajo para listado'!$A$155:$A$1048576,0),MATCH((CUADRO!G$4&amp;$E54),'Hoja de Trabajo para listado'!$A$151:$Z$151,0)),0)+IFERROR(INDEX('Hoja de Trabajo para listado'!$AB$155:$BA$1048576,MATCH($A54,'Hoja de Trabajo para listado'!$AB$155:$AB$1048576,0),MATCH((CUADRO!G$4&amp;$E54),'Hoja de Trabajo para listado'!$AB$151:$BA$151,0)),0)+IFERROR(INDEX('Hoja de Trabajo para listado'!$BC$155:$CB$1048576,MATCH($A54,'Hoja de Trabajo para listado'!$BC$155:$BC$1048576,0),MATCH((CUADRO!G$4&amp;$E54),'Hoja de Trabajo para listado'!$BC$151:$CB$151,0)),0)+IFERROR(INDEX('Hoja de Trabajo para listado'!$DE$153:$DG$274,MATCH($A54,'Hoja de Trabajo para listado'!$DE$153:$DE$1048576,0),MATCH((CUADRO!G$4&amp;$E54),'Hoja de Trabajo para listado'!$DE$151:$DG$151,0)),0)+IFERROR(INDEX('Hoja de Trabajo para listado'!$CD$155:$DC$1048576,MATCH($A54,'Hoja de Trabajo para listado'!$CD$155:$CD$1048576,0),MATCH((CUADRO!G$4&amp;$E54),'Hoja de Trabajo para listado'!$CD$151:$DC$151,0)),0)</f>
        <v>0</v>
      </c>
      <c r="H54" s="243">
        <f ca="1">+IFERROR(INDEX('Hoja de Trabajo para listado'!$A$155:$Z$1048576,MATCH($A54,'Hoja de Trabajo para listado'!$A$155:$A$1048576,0),MATCH((CUADRO!H$4&amp;$E54),'Hoja de Trabajo para listado'!$A$151:$Z$151,0)),0)+IFERROR(INDEX('Hoja de Trabajo para listado'!$AB$155:$BA$1048576,MATCH($A54,'Hoja de Trabajo para listado'!$AB$155:$AB$1048576,0),MATCH((CUADRO!H$4&amp;$E54),'Hoja de Trabajo para listado'!$AB$151:$BA$151,0)),0)+IFERROR(INDEX('Hoja de Trabajo para listado'!$BC$155:$CB$1048576,MATCH($A54,'Hoja de Trabajo para listado'!$BC$155:$BC$1048576,0),MATCH((CUADRO!H$4&amp;$E54),'Hoja de Trabajo para listado'!$BC$151:$CB$151,0)),0)+IFERROR(INDEX('Hoja de Trabajo para listado'!$DE$153:$DG$274,MATCH($A54,'Hoja de Trabajo para listado'!$DE$153:$DE$1048576,0),MATCH((CUADRO!H$4&amp;$E54),'Hoja de Trabajo para listado'!$DE$151:$DG$151,0)),0)+IFERROR(INDEX('Hoja de Trabajo para listado'!$CD$155:$DC$1048576,MATCH($A54,'Hoja de Trabajo para listado'!$CD$155:$CD$1048576,0),MATCH((CUADRO!H$4&amp;$E54),'Hoja de Trabajo para listado'!$CD$151:$DC$151,0)),0)</f>
        <v>0</v>
      </c>
      <c r="I54" s="243">
        <f ca="1">+IFERROR(INDEX('Hoja de Trabajo para listado'!$A$155:$Z$1048576,MATCH($A54,'Hoja de Trabajo para listado'!$A$155:$A$1048576,0),MATCH((CUADRO!I$4&amp;$E54),'Hoja de Trabajo para listado'!$A$151:$Z$151,0)),0)+IFERROR(INDEX('Hoja de Trabajo para listado'!$AB$155:$BA$1048576,MATCH($A54,'Hoja de Trabajo para listado'!$AB$155:$AB$1048576,0),MATCH((CUADRO!I$4&amp;$E54),'Hoja de Trabajo para listado'!$AB$151:$BA$151,0)),0)+IFERROR(INDEX('Hoja de Trabajo para listado'!$BC$155:$CB$1048576,MATCH($A54,'Hoja de Trabajo para listado'!$BC$155:$BC$1048576,0),MATCH((CUADRO!I$4&amp;$E54),'Hoja de Trabajo para listado'!$BC$151:$CB$151,0)),0)+IFERROR(INDEX('Hoja de Trabajo para listado'!$DE$153:$DG$274,MATCH($A54,'Hoja de Trabajo para listado'!$DE$153:$DE$1048576,0),MATCH((CUADRO!I$4&amp;$E54),'Hoja de Trabajo para listado'!$DE$151:$DG$151,0)),0)+IFERROR(INDEX('Hoja de Trabajo para listado'!$CD$155:$DC$1048576,MATCH($A54,'Hoja de Trabajo para listado'!$CD$155:$CD$1048576,0),MATCH((CUADRO!I$4&amp;$E54),'Hoja de Trabajo para listado'!$CD$151:$DC$151,0)),0)</f>
        <v>0</v>
      </c>
      <c r="J54" s="243">
        <f ca="1">+IFERROR(INDEX('Hoja de Trabajo para listado'!$A$155:$Z$1048576,MATCH($A54,'Hoja de Trabajo para listado'!$A$155:$A$1048576,0),MATCH((CUADRO!J$4&amp;$E54),'Hoja de Trabajo para listado'!$A$151:$Z$151,0)),0)+IFERROR(INDEX('Hoja de Trabajo para listado'!$AB$155:$BA$1048576,MATCH($A54,'Hoja de Trabajo para listado'!$AB$155:$AB$1048576,0),MATCH((CUADRO!J$4&amp;$E54),'Hoja de Trabajo para listado'!$AB$151:$BA$151,0)),0)+IFERROR(INDEX('Hoja de Trabajo para listado'!$BC$155:$CB$1048576,MATCH($A54,'Hoja de Trabajo para listado'!$BC$155:$BC$1048576,0),MATCH((CUADRO!J$4&amp;$E54),'Hoja de Trabajo para listado'!$BC$151:$CB$151,0)),0)+IFERROR(INDEX('Hoja de Trabajo para listado'!$DE$153:$DG$274,MATCH($A54,'Hoja de Trabajo para listado'!$DE$153:$DE$1048576,0),MATCH((CUADRO!J$4&amp;$E54),'Hoja de Trabajo para listado'!$DE$151:$DG$151,0)),0)+IFERROR(INDEX('Hoja de Trabajo para listado'!$CD$155:$DC$1048576,MATCH($A54,'Hoja de Trabajo para listado'!$CD$155:$CD$1048576,0),MATCH((CUADRO!J$4&amp;$E54),'Hoja de Trabajo para listado'!$CD$151:$DC$151,0)),0)</f>
        <v>0</v>
      </c>
      <c r="K54" s="243">
        <f ca="1">+IFERROR(INDEX('Hoja de Trabajo para listado'!$A$155:$Z$1048576,MATCH($A54,'Hoja de Trabajo para listado'!$A$155:$A$1048576,0),MATCH((CUADRO!K$4&amp;$E54),'Hoja de Trabajo para listado'!$A$151:$Z$151,0)),0)+IFERROR(INDEX('Hoja de Trabajo para listado'!$AB$155:$BA$1048576,MATCH($A54,'Hoja de Trabajo para listado'!$AB$155:$AB$1048576,0),MATCH((CUADRO!K$4&amp;$E54),'Hoja de Trabajo para listado'!$AB$151:$BA$151,0)),0)+IFERROR(INDEX('Hoja de Trabajo para listado'!$BC$155:$CB$1048576,MATCH($A54,'Hoja de Trabajo para listado'!$BC$155:$BC$1048576,0),MATCH((CUADRO!K$4&amp;$E54),'Hoja de Trabajo para listado'!$BC$151:$CB$151,0)),0)+IFERROR(INDEX('Hoja de Trabajo para listado'!$DE$153:$DG$274,MATCH($A54,'Hoja de Trabajo para listado'!$DE$153:$DE$1048576,0),MATCH((CUADRO!K$4&amp;$E54),'Hoja de Trabajo para listado'!$DE$151:$DG$151,0)),0)+IFERROR(INDEX('Hoja de Trabajo para listado'!$CD$155:$DC$1048576,MATCH($A54,'Hoja de Trabajo para listado'!$CD$155:$CD$1048576,0),MATCH((CUADRO!K$4&amp;$E54),'Hoja de Trabajo para listado'!$CD$151:$DC$151,0)),0)</f>
        <v>0</v>
      </c>
      <c r="L54" s="243">
        <f ca="1">+IFERROR(INDEX('Hoja de Trabajo para listado'!$A$155:$Z$1048576,MATCH($A54,'Hoja de Trabajo para listado'!$A$155:$A$1048576,0),MATCH((CUADRO!L$4&amp;$E54),'Hoja de Trabajo para listado'!$A$151:$Z$151,0)),0)+IFERROR(INDEX('Hoja de Trabajo para listado'!$AB$155:$BA$1048576,MATCH($A54,'Hoja de Trabajo para listado'!$AB$155:$AB$1048576,0),MATCH((CUADRO!L$4&amp;$E54),'Hoja de Trabajo para listado'!$AB$151:$BA$151,0)),0)+IFERROR(INDEX('Hoja de Trabajo para listado'!$BC$155:$CB$1048576,MATCH($A54,'Hoja de Trabajo para listado'!$BC$155:$BC$1048576,0),MATCH((CUADRO!L$4&amp;$E54),'Hoja de Trabajo para listado'!$BC$151:$CB$151,0)),0)+IFERROR(INDEX('Hoja de Trabajo para listado'!$DE$153:$DG$274,MATCH($A54,'Hoja de Trabajo para listado'!$DE$153:$DE$1048576,0),MATCH((CUADRO!L$4&amp;$E54),'Hoja de Trabajo para listado'!$DE$151:$DG$151,0)),0)+IFERROR(INDEX('Hoja de Trabajo para listado'!$CD$155:$DC$1048576,MATCH($A54,'Hoja de Trabajo para listado'!$CD$155:$CD$1048576,0),MATCH((CUADRO!L$4&amp;$E54),'Hoja de Trabajo para listado'!$CD$151:$DC$151,0)),0)</f>
        <v>0</v>
      </c>
      <c r="M54" s="243">
        <f ca="1">+IFERROR(INDEX('Hoja de Trabajo para listado'!$A$155:$Z$1048576,MATCH($A54,'Hoja de Trabajo para listado'!$A$155:$A$1048576,0),MATCH((CUADRO!M$4&amp;$E54),'Hoja de Trabajo para listado'!$A$151:$Z$151,0)),0)+IFERROR(INDEX('Hoja de Trabajo para listado'!$AB$155:$BA$1048576,MATCH($A54,'Hoja de Trabajo para listado'!$AB$155:$AB$1048576,0),MATCH((CUADRO!M$4&amp;$E54),'Hoja de Trabajo para listado'!$AB$151:$BA$151,0)),0)+IFERROR(INDEX('Hoja de Trabajo para listado'!$BC$155:$CB$1048576,MATCH($A54,'Hoja de Trabajo para listado'!$BC$155:$BC$1048576,0),MATCH((CUADRO!M$4&amp;$E54),'Hoja de Trabajo para listado'!$BC$151:$CB$151,0)),0)+IFERROR(INDEX('Hoja de Trabajo para listado'!$DE$153:$DG$274,MATCH($A54,'Hoja de Trabajo para listado'!$DE$153:$DE$1048576,0),MATCH((CUADRO!M$4&amp;$E54),'Hoja de Trabajo para listado'!$DE$151:$DG$151,0)),0)+IFERROR(INDEX('Hoja de Trabajo para listado'!$CD$155:$DC$1048576,MATCH($A54,'Hoja de Trabajo para listado'!$CD$155:$CD$1048576,0),MATCH((CUADRO!M$4&amp;$E54),'Hoja de Trabajo para listado'!$CD$151:$DC$151,0)),0)</f>
        <v>0</v>
      </c>
      <c r="N54" s="243">
        <f ca="1">+IFERROR(INDEX('Hoja de Trabajo para listado'!$A$155:$Z$1048576,MATCH($A54,'Hoja de Trabajo para listado'!$A$155:$A$1048576,0),MATCH((CUADRO!N$4&amp;$E54),'Hoja de Trabajo para listado'!$A$151:$Z$151,0)),0)+IFERROR(INDEX('Hoja de Trabajo para listado'!$AB$155:$BA$1048576,MATCH($A54,'Hoja de Trabajo para listado'!$AB$155:$AB$1048576,0),MATCH((CUADRO!N$4&amp;$E54),'Hoja de Trabajo para listado'!$AB$151:$BA$151,0)),0)+IFERROR(INDEX('Hoja de Trabajo para listado'!$BC$155:$CB$1048576,MATCH($A54,'Hoja de Trabajo para listado'!$BC$155:$BC$1048576,0),MATCH((CUADRO!N$4&amp;$E54),'Hoja de Trabajo para listado'!$BC$151:$CB$151,0)),0)+IFERROR(INDEX('Hoja de Trabajo para listado'!$DE$153:$DG$274,MATCH($A54,'Hoja de Trabajo para listado'!$DE$153:$DE$1048576,0),MATCH((CUADRO!N$4&amp;$E54),'Hoja de Trabajo para listado'!$DE$151:$DG$151,0)),0)+IFERROR(INDEX('Hoja de Trabajo para listado'!$CD$155:$DC$1048576,MATCH($A54,'Hoja de Trabajo para listado'!$CD$155:$CD$1048576,0),MATCH((CUADRO!N$4&amp;$E54),'Hoja de Trabajo para listado'!$CD$151:$DC$151,0)),0)</f>
        <v>0</v>
      </c>
      <c r="O54" s="243">
        <f ca="1">+IFERROR(INDEX('Hoja de Trabajo para listado'!$A$155:$Z$1048576,MATCH($A54,'Hoja de Trabajo para listado'!$A$155:$A$1048576,0),MATCH((CUADRO!O$4&amp;$E54),'Hoja de Trabajo para listado'!$A$151:$Z$151,0)),0)+IFERROR(INDEX('Hoja de Trabajo para listado'!$AB$155:$BA$1048576,MATCH($A54,'Hoja de Trabajo para listado'!$AB$155:$AB$1048576,0),MATCH((CUADRO!O$4&amp;$E54),'Hoja de Trabajo para listado'!$AB$151:$BA$151,0)),0)+IFERROR(INDEX('Hoja de Trabajo para listado'!$BC$155:$CB$1048576,MATCH($A54,'Hoja de Trabajo para listado'!$BC$155:$BC$1048576,0),MATCH((CUADRO!O$4&amp;$E54),'Hoja de Trabajo para listado'!$BC$151:$CB$151,0)),0)+IFERROR(INDEX('Hoja de Trabajo para listado'!$DE$153:$DG$274,MATCH($A54,'Hoja de Trabajo para listado'!$DE$153:$DE$1048576,0),MATCH((CUADRO!O$4&amp;$E54),'Hoja de Trabajo para listado'!$DE$151:$DG$151,0)),0)+IFERROR(INDEX('Hoja de Trabajo para listado'!$CD$155:$DC$1048576,MATCH($A54,'Hoja de Trabajo para listado'!$CD$155:$CD$1048576,0),MATCH((CUADRO!O$4&amp;$E54),'Hoja de Trabajo para listado'!$CD$151:$DC$151,0)),0)</f>
        <v>0</v>
      </c>
      <c r="P54" s="243">
        <f ca="1">+IFERROR(INDEX('Hoja de Trabajo para listado'!$A$155:$Z$1048576,MATCH($A54,'Hoja de Trabajo para listado'!$A$155:$A$1048576,0),MATCH((CUADRO!P$4&amp;$E54),'Hoja de Trabajo para listado'!$A$151:$Z$151,0)),0)+IFERROR(INDEX('Hoja de Trabajo para listado'!$AB$155:$BA$1048576,MATCH($A54,'Hoja de Trabajo para listado'!$AB$155:$AB$1048576,0),MATCH((CUADRO!P$4&amp;$E54),'Hoja de Trabajo para listado'!$AB$151:$BA$151,0)),0)+IFERROR(INDEX('Hoja de Trabajo para listado'!$BC$155:$CB$1048576,MATCH($A54,'Hoja de Trabajo para listado'!$BC$155:$BC$1048576,0),MATCH((CUADRO!P$4&amp;$E54),'Hoja de Trabajo para listado'!$BC$151:$CB$151,0)),0)+IFERROR(INDEX('Hoja de Trabajo para listado'!$DE$153:$DG$274,MATCH($A54,'Hoja de Trabajo para listado'!$DE$153:$DE$1048576,0),MATCH((CUADRO!P$4&amp;$E54),'Hoja de Trabajo para listado'!$DE$151:$DG$151,0)),0)+IFERROR(INDEX('Hoja de Trabajo para listado'!$CD$155:$DC$1048576,MATCH($A54,'Hoja de Trabajo para listado'!$CD$155:$CD$1048576,0),MATCH((CUADRO!P$4&amp;$E54),'Hoja de Trabajo para listado'!$CD$151:$DC$151,0)),0)</f>
        <v>0</v>
      </c>
      <c r="Q54" s="243">
        <f ca="1">+IFERROR(INDEX('Hoja de Trabajo para listado'!$A$155:$Z$1048576,MATCH($A54,'Hoja de Trabajo para listado'!$A$155:$A$1048576,0),MATCH((CUADRO!Q$4&amp;$E54),'Hoja de Trabajo para listado'!$A$151:$Z$151,0)),0)+IFERROR(INDEX('Hoja de Trabajo para listado'!$AB$155:$BA$1048576,MATCH($A54,'Hoja de Trabajo para listado'!$AB$155:$AB$1048576,0),MATCH((CUADRO!Q$4&amp;$E54),'Hoja de Trabajo para listado'!$AB$151:$BA$151,0)),0)+IFERROR(INDEX('Hoja de Trabajo para listado'!$BC$155:$CB$1048576,MATCH($A54,'Hoja de Trabajo para listado'!$BC$155:$BC$1048576,0),MATCH((CUADRO!Q$4&amp;$E54),'Hoja de Trabajo para listado'!$BC$151:$CB$151,0)),0)+IFERROR(INDEX('Hoja de Trabajo para listado'!$DE$153:$DG$274,MATCH($A54,'Hoja de Trabajo para listado'!$DE$153:$DE$1048576,0),MATCH((CUADRO!Q$4&amp;$E54),'Hoja de Trabajo para listado'!$DE$151:$DG$151,0)),0)+IFERROR(INDEX('Hoja de Trabajo para listado'!$CD$155:$DC$1048576,MATCH($A54,'Hoja de Trabajo para listado'!$CD$155:$CD$1048576,0),MATCH((CUADRO!Q$4&amp;$E54),'Hoja de Trabajo para listado'!$CD$151:$DC$151,0)),0)</f>
        <v>0</v>
      </c>
      <c r="R54" s="243">
        <f t="shared" ca="1" si="0"/>
        <v>0</v>
      </c>
      <c r="S54" s="243">
        <f ca="1">+R53+R54</f>
        <v>0</v>
      </c>
      <c r="T54" s="243">
        <f ca="1">+S54</f>
        <v>0</v>
      </c>
      <c r="U54" s="242">
        <f t="shared" si="1"/>
        <v>2</v>
      </c>
    </row>
    <row r="55" spans="1:21" customFormat="1" ht="15" hidden="1" customHeight="1">
      <c r="A55" s="32">
        <v>112</v>
      </c>
      <c r="B55" s="381">
        <f>+A55</f>
        <v>112</v>
      </c>
      <c r="C55" s="245" t="e">
        <f>+VLOOKUP(A55,bd_lista!$A$3:$C$592,3,FALSE)</f>
        <v>#N/A</v>
      </c>
      <c r="D55" s="383" t="e">
        <f>+C55</f>
        <v>#N/A</v>
      </c>
      <c r="E55" s="245" t="s">
        <v>683</v>
      </c>
      <c r="F55" s="241">
        <f ca="1">+IFERROR(INDEX('Hoja de Trabajo para listado'!$A$155:$Z$1048576,MATCH($A55,'Hoja de Trabajo para listado'!$A$155:$A$1048576,0),MATCH((CUADRO!F$4&amp;$E55),'Hoja de Trabajo para listado'!$A$151:$Z$151,0)),0)+IFERROR(INDEX('Hoja de Trabajo para listado'!$AB$155:$BA$1048576,MATCH($A55,'Hoja de Trabajo para listado'!$AB$155:$AB$1048576,0),MATCH((CUADRO!F$4&amp;$E55),'Hoja de Trabajo para listado'!$AB$151:$BA$151,0)),0)+IFERROR(INDEX('Hoja de Trabajo para listado'!$BC$155:$CB$1048576,MATCH($A55,'Hoja de Trabajo para listado'!$BC$155:$BC$1048576,0),MATCH((CUADRO!F$4&amp;$E55),'Hoja de Trabajo para listado'!$BC$151:$CB$151,0)),0)+IFERROR(INDEX('Hoja de Trabajo para listado'!$DE$153:$DG$274,MATCH($A55,'Hoja de Trabajo para listado'!$DE$153:$DE$1048576,0),MATCH((CUADRO!F$4&amp;$E55),'Hoja de Trabajo para listado'!$DE$151:$DG$151,0)),0)+IFERROR(INDEX('Hoja de Trabajo para listado'!$CD$155:$DC$1048576,MATCH($A55,'Hoja de Trabajo para listado'!$CD$155:$CD$1048576,0),MATCH((CUADRO!F$4&amp;$E55),'Hoja de Trabajo para listado'!$CD$151:$DC$151,0)),0)</f>
        <v>0</v>
      </c>
      <c r="G55" s="241">
        <f ca="1">+IFERROR(INDEX('Hoja de Trabajo para listado'!$A$155:$Z$1048576,MATCH($A55,'Hoja de Trabajo para listado'!$A$155:$A$1048576,0),MATCH((CUADRO!G$4&amp;$E55),'Hoja de Trabajo para listado'!$A$151:$Z$151,0)),0)+IFERROR(INDEX('Hoja de Trabajo para listado'!$AB$155:$BA$1048576,MATCH($A55,'Hoja de Trabajo para listado'!$AB$155:$AB$1048576,0),MATCH((CUADRO!G$4&amp;$E55),'Hoja de Trabajo para listado'!$AB$151:$BA$151,0)),0)+IFERROR(INDEX('Hoja de Trabajo para listado'!$BC$155:$CB$1048576,MATCH($A55,'Hoja de Trabajo para listado'!$BC$155:$BC$1048576,0),MATCH((CUADRO!G$4&amp;$E55),'Hoja de Trabajo para listado'!$BC$151:$CB$151,0)),0)+IFERROR(INDEX('Hoja de Trabajo para listado'!$DE$153:$DG$274,MATCH($A55,'Hoja de Trabajo para listado'!$DE$153:$DE$1048576,0),MATCH((CUADRO!G$4&amp;$E55),'Hoja de Trabajo para listado'!$DE$151:$DG$151,0)),0)+IFERROR(INDEX('Hoja de Trabajo para listado'!$CD$155:$DC$1048576,MATCH($A55,'Hoja de Trabajo para listado'!$CD$155:$CD$1048576,0),MATCH((CUADRO!G$4&amp;$E55),'Hoja de Trabajo para listado'!$CD$151:$DC$151,0)),0)</f>
        <v>0</v>
      </c>
      <c r="H55" s="241">
        <f ca="1">+IFERROR(INDEX('Hoja de Trabajo para listado'!$A$155:$Z$1048576,MATCH($A55,'Hoja de Trabajo para listado'!$A$155:$A$1048576,0),MATCH((CUADRO!H$4&amp;$E55),'Hoja de Trabajo para listado'!$A$151:$Z$151,0)),0)+IFERROR(INDEX('Hoja de Trabajo para listado'!$AB$155:$BA$1048576,MATCH($A55,'Hoja de Trabajo para listado'!$AB$155:$AB$1048576,0),MATCH((CUADRO!H$4&amp;$E55),'Hoja de Trabajo para listado'!$AB$151:$BA$151,0)),0)+IFERROR(INDEX('Hoja de Trabajo para listado'!$BC$155:$CB$1048576,MATCH($A55,'Hoja de Trabajo para listado'!$BC$155:$BC$1048576,0),MATCH((CUADRO!H$4&amp;$E55),'Hoja de Trabajo para listado'!$BC$151:$CB$151,0)),0)+IFERROR(INDEX('Hoja de Trabajo para listado'!$DE$153:$DG$274,MATCH($A55,'Hoja de Trabajo para listado'!$DE$153:$DE$1048576,0),MATCH((CUADRO!H$4&amp;$E55),'Hoja de Trabajo para listado'!$DE$151:$DG$151,0)),0)+IFERROR(INDEX('Hoja de Trabajo para listado'!$CD$155:$DC$1048576,MATCH($A55,'Hoja de Trabajo para listado'!$CD$155:$CD$1048576,0),MATCH((CUADRO!H$4&amp;$E55),'Hoja de Trabajo para listado'!$CD$151:$DC$151,0)),0)</f>
        <v>0</v>
      </c>
      <c r="I55" s="241">
        <f ca="1">+IFERROR(INDEX('Hoja de Trabajo para listado'!$A$155:$Z$1048576,MATCH($A55,'Hoja de Trabajo para listado'!$A$155:$A$1048576,0),MATCH((CUADRO!I$4&amp;$E55),'Hoja de Trabajo para listado'!$A$151:$Z$151,0)),0)+IFERROR(INDEX('Hoja de Trabajo para listado'!$AB$155:$BA$1048576,MATCH($A55,'Hoja de Trabajo para listado'!$AB$155:$AB$1048576,0),MATCH((CUADRO!I$4&amp;$E55),'Hoja de Trabajo para listado'!$AB$151:$BA$151,0)),0)+IFERROR(INDEX('Hoja de Trabajo para listado'!$BC$155:$CB$1048576,MATCH($A55,'Hoja de Trabajo para listado'!$BC$155:$BC$1048576,0),MATCH((CUADRO!I$4&amp;$E55),'Hoja de Trabajo para listado'!$BC$151:$CB$151,0)),0)+IFERROR(INDEX('Hoja de Trabajo para listado'!$DE$153:$DG$274,MATCH($A55,'Hoja de Trabajo para listado'!$DE$153:$DE$1048576,0),MATCH((CUADRO!I$4&amp;$E55),'Hoja de Trabajo para listado'!$DE$151:$DG$151,0)),0)+IFERROR(INDEX('Hoja de Trabajo para listado'!$CD$155:$DC$1048576,MATCH($A55,'Hoja de Trabajo para listado'!$CD$155:$CD$1048576,0),MATCH((CUADRO!I$4&amp;$E55),'Hoja de Trabajo para listado'!$CD$151:$DC$151,0)),0)</f>
        <v>0</v>
      </c>
      <c r="J55" s="241">
        <f ca="1">+IFERROR(INDEX('Hoja de Trabajo para listado'!$A$155:$Z$1048576,MATCH($A55,'Hoja de Trabajo para listado'!$A$155:$A$1048576,0),MATCH((CUADRO!J$4&amp;$E55),'Hoja de Trabajo para listado'!$A$151:$Z$151,0)),0)+IFERROR(INDEX('Hoja de Trabajo para listado'!$AB$155:$BA$1048576,MATCH($A55,'Hoja de Trabajo para listado'!$AB$155:$AB$1048576,0),MATCH((CUADRO!J$4&amp;$E55),'Hoja de Trabajo para listado'!$AB$151:$BA$151,0)),0)+IFERROR(INDEX('Hoja de Trabajo para listado'!$BC$155:$CB$1048576,MATCH($A55,'Hoja de Trabajo para listado'!$BC$155:$BC$1048576,0),MATCH((CUADRO!J$4&amp;$E55),'Hoja de Trabajo para listado'!$BC$151:$CB$151,0)),0)+IFERROR(INDEX('Hoja de Trabajo para listado'!$DE$153:$DG$274,MATCH($A55,'Hoja de Trabajo para listado'!$DE$153:$DE$1048576,0),MATCH((CUADRO!J$4&amp;$E55),'Hoja de Trabajo para listado'!$DE$151:$DG$151,0)),0)+IFERROR(INDEX('Hoja de Trabajo para listado'!$CD$155:$DC$1048576,MATCH($A55,'Hoja de Trabajo para listado'!$CD$155:$CD$1048576,0),MATCH((CUADRO!J$4&amp;$E55),'Hoja de Trabajo para listado'!$CD$151:$DC$151,0)),0)</f>
        <v>0</v>
      </c>
      <c r="K55" s="241">
        <f ca="1">+IFERROR(INDEX('Hoja de Trabajo para listado'!$A$155:$Z$1048576,MATCH($A55,'Hoja de Trabajo para listado'!$A$155:$A$1048576,0),MATCH((CUADRO!K$4&amp;$E55),'Hoja de Trabajo para listado'!$A$151:$Z$151,0)),0)+IFERROR(INDEX('Hoja de Trabajo para listado'!$AB$155:$BA$1048576,MATCH($A55,'Hoja de Trabajo para listado'!$AB$155:$AB$1048576,0),MATCH((CUADRO!K$4&amp;$E55),'Hoja de Trabajo para listado'!$AB$151:$BA$151,0)),0)+IFERROR(INDEX('Hoja de Trabajo para listado'!$BC$155:$CB$1048576,MATCH($A55,'Hoja de Trabajo para listado'!$BC$155:$BC$1048576,0),MATCH((CUADRO!K$4&amp;$E55),'Hoja de Trabajo para listado'!$BC$151:$CB$151,0)),0)+IFERROR(INDEX('Hoja de Trabajo para listado'!$DE$153:$DG$274,MATCH($A55,'Hoja de Trabajo para listado'!$DE$153:$DE$1048576,0),MATCH((CUADRO!K$4&amp;$E55),'Hoja de Trabajo para listado'!$DE$151:$DG$151,0)),0)+IFERROR(INDEX('Hoja de Trabajo para listado'!$CD$155:$DC$1048576,MATCH($A55,'Hoja de Trabajo para listado'!$CD$155:$CD$1048576,0),MATCH((CUADRO!K$4&amp;$E55),'Hoja de Trabajo para listado'!$CD$151:$DC$151,0)),0)</f>
        <v>0</v>
      </c>
      <c r="L55" s="241">
        <f ca="1">+IFERROR(INDEX('Hoja de Trabajo para listado'!$A$155:$Z$1048576,MATCH($A55,'Hoja de Trabajo para listado'!$A$155:$A$1048576,0),MATCH((CUADRO!L$4&amp;$E55),'Hoja de Trabajo para listado'!$A$151:$Z$151,0)),0)+IFERROR(INDEX('Hoja de Trabajo para listado'!$AB$155:$BA$1048576,MATCH($A55,'Hoja de Trabajo para listado'!$AB$155:$AB$1048576,0),MATCH((CUADRO!L$4&amp;$E55),'Hoja de Trabajo para listado'!$AB$151:$BA$151,0)),0)+IFERROR(INDEX('Hoja de Trabajo para listado'!$BC$155:$CB$1048576,MATCH($A55,'Hoja de Trabajo para listado'!$BC$155:$BC$1048576,0),MATCH((CUADRO!L$4&amp;$E55),'Hoja de Trabajo para listado'!$BC$151:$CB$151,0)),0)+IFERROR(INDEX('Hoja de Trabajo para listado'!$DE$153:$DG$274,MATCH($A55,'Hoja de Trabajo para listado'!$DE$153:$DE$1048576,0),MATCH((CUADRO!L$4&amp;$E55),'Hoja de Trabajo para listado'!$DE$151:$DG$151,0)),0)+IFERROR(INDEX('Hoja de Trabajo para listado'!$CD$155:$DC$1048576,MATCH($A55,'Hoja de Trabajo para listado'!$CD$155:$CD$1048576,0),MATCH((CUADRO!L$4&amp;$E55),'Hoja de Trabajo para listado'!$CD$151:$DC$151,0)),0)</f>
        <v>0</v>
      </c>
      <c r="M55" s="241">
        <f ca="1">+IFERROR(INDEX('Hoja de Trabajo para listado'!$A$155:$Z$1048576,MATCH($A55,'Hoja de Trabajo para listado'!$A$155:$A$1048576,0),MATCH((CUADRO!M$4&amp;$E55),'Hoja de Trabajo para listado'!$A$151:$Z$151,0)),0)+IFERROR(INDEX('Hoja de Trabajo para listado'!$AB$155:$BA$1048576,MATCH($A55,'Hoja de Trabajo para listado'!$AB$155:$AB$1048576,0),MATCH((CUADRO!M$4&amp;$E55),'Hoja de Trabajo para listado'!$AB$151:$BA$151,0)),0)+IFERROR(INDEX('Hoja de Trabajo para listado'!$BC$155:$CB$1048576,MATCH($A55,'Hoja de Trabajo para listado'!$BC$155:$BC$1048576,0),MATCH((CUADRO!M$4&amp;$E55),'Hoja de Trabajo para listado'!$BC$151:$CB$151,0)),0)+IFERROR(INDEX('Hoja de Trabajo para listado'!$DE$153:$DG$274,MATCH($A55,'Hoja de Trabajo para listado'!$DE$153:$DE$1048576,0),MATCH((CUADRO!M$4&amp;$E55),'Hoja de Trabajo para listado'!$DE$151:$DG$151,0)),0)+IFERROR(INDEX('Hoja de Trabajo para listado'!$CD$155:$DC$1048576,MATCH($A55,'Hoja de Trabajo para listado'!$CD$155:$CD$1048576,0),MATCH((CUADRO!M$4&amp;$E55),'Hoja de Trabajo para listado'!$CD$151:$DC$151,0)),0)</f>
        <v>0</v>
      </c>
      <c r="N55" s="241">
        <f ca="1">+IFERROR(INDEX('Hoja de Trabajo para listado'!$A$155:$Z$1048576,MATCH($A55,'Hoja de Trabajo para listado'!$A$155:$A$1048576,0),MATCH((CUADRO!N$4&amp;$E55),'Hoja de Trabajo para listado'!$A$151:$Z$151,0)),0)+IFERROR(INDEX('Hoja de Trabajo para listado'!$AB$155:$BA$1048576,MATCH($A55,'Hoja de Trabajo para listado'!$AB$155:$AB$1048576,0),MATCH((CUADRO!N$4&amp;$E55),'Hoja de Trabajo para listado'!$AB$151:$BA$151,0)),0)+IFERROR(INDEX('Hoja de Trabajo para listado'!$BC$155:$CB$1048576,MATCH($A55,'Hoja de Trabajo para listado'!$BC$155:$BC$1048576,0),MATCH((CUADRO!N$4&amp;$E55),'Hoja de Trabajo para listado'!$BC$151:$CB$151,0)),0)+IFERROR(INDEX('Hoja de Trabajo para listado'!$DE$153:$DG$274,MATCH($A55,'Hoja de Trabajo para listado'!$DE$153:$DE$1048576,0),MATCH((CUADRO!N$4&amp;$E55),'Hoja de Trabajo para listado'!$DE$151:$DG$151,0)),0)+IFERROR(INDEX('Hoja de Trabajo para listado'!$CD$155:$DC$1048576,MATCH($A55,'Hoja de Trabajo para listado'!$CD$155:$CD$1048576,0),MATCH((CUADRO!N$4&amp;$E55),'Hoja de Trabajo para listado'!$CD$151:$DC$151,0)),0)</f>
        <v>0</v>
      </c>
      <c r="O55" s="241">
        <f ca="1">+IFERROR(INDEX('Hoja de Trabajo para listado'!$A$155:$Z$1048576,MATCH($A55,'Hoja de Trabajo para listado'!$A$155:$A$1048576,0),MATCH((CUADRO!O$4&amp;$E55),'Hoja de Trabajo para listado'!$A$151:$Z$151,0)),0)+IFERROR(INDEX('Hoja de Trabajo para listado'!$AB$155:$BA$1048576,MATCH($A55,'Hoja de Trabajo para listado'!$AB$155:$AB$1048576,0),MATCH((CUADRO!O$4&amp;$E55),'Hoja de Trabajo para listado'!$AB$151:$BA$151,0)),0)+IFERROR(INDEX('Hoja de Trabajo para listado'!$BC$155:$CB$1048576,MATCH($A55,'Hoja de Trabajo para listado'!$BC$155:$BC$1048576,0),MATCH((CUADRO!O$4&amp;$E55),'Hoja de Trabajo para listado'!$BC$151:$CB$151,0)),0)+IFERROR(INDEX('Hoja de Trabajo para listado'!$DE$153:$DG$274,MATCH($A55,'Hoja de Trabajo para listado'!$DE$153:$DE$1048576,0),MATCH((CUADRO!O$4&amp;$E55),'Hoja de Trabajo para listado'!$DE$151:$DG$151,0)),0)+IFERROR(INDEX('Hoja de Trabajo para listado'!$CD$155:$DC$1048576,MATCH($A55,'Hoja de Trabajo para listado'!$CD$155:$CD$1048576,0),MATCH((CUADRO!O$4&amp;$E55),'Hoja de Trabajo para listado'!$CD$151:$DC$151,0)),0)</f>
        <v>0</v>
      </c>
      <c r="P55" s="241">
        <f ca="1">+IFERROR(INDEX('Hoja de Trabajo para listado'!$A$155:$Z$1048576,MATCH($A55,'Hoja de Trabajo para listado'!$A$155:$A$1048576,0),MATCH((CUADRO!P$4&amp;$E55),'Hoja de Trabajo para listado'!$A$151:$Z$151,0)),0)+IFERROR(INDEX('Hoja de Trabajo para listado'!$AB$155:$BA$1048576,MATCH($A55,'Hoja de Trabajo para listado'!$AB$155:$AB$1048576,0),MATCH((CUADRO!P$4&amp;$E55),'Hoja de Trabajo para listado'!$AB$151:$BA$151,0)),0)+IFERROR(INDEX('Hoja de Trabajo para listado'!$BC$155:$CB$1048576,MATCH($A55,'Hoja de Trabajo para listado'!$BC$155:$BC$1048576,0),MATCH((CUADRO!P$4&amp;$E55),'Hoja de Trabajo para listado'!$BC$151:$CB$151,0)),0)+IFERROR(INDEX('Hoja de Trabajo para listado'!$DE$153:$DG$274,MATCH($A55,'Hoja de Trabajo para listado'!$DE$153:$DE$1048576,0),MATCH((CUADRO!P$4&amp;$E55),'Hoja de Trabajo para listado'!$DE$151:$DG$151,0)),0)+IFERROR(INDEX('Hoja de Trabajo para listado'!$CD$155:$DC$1048576,MATCH($A55,'Hoja de Trabajo para listado'!$CD$155:$CD$1048576,0),MATCH((CUADRO!P$4&amp;$E55),'Hoja de Trabajo para listado'!$CD$151:$DC$151,0)),0)</f>
        <v>0</v>
      </c>
      <c r="Q55" s="241">
        <f ca="1">+IFERROR(INDEX('Hoja de Trabajo para listado'!$A$155:$Z$1048576,MATCH($A55,'Hoja de Trabajo para listado'!$A$155:$A$1048576,0),MATCH((CUADRO!Q$4&amp;$E55),'Hoja de Trabajo para listado'!$A$151:$Z$151,0)),0)+IFERROR(INDEX('Hoja de Trabajo para listado'!$AB$155:$BA$1048576,MATCH($A55,'Hoja de Trabajo para listado'!$AB$155:$AB$1048576,0),MATCH((CUADRO!Q$4&amp;$E55),'Hoja de Trabajo para listado'!$AB$151:$BA$151,0)),0)+IFERROR(INDEX('Hoja de Trabajo para listado'!$BC$155:$CB$1048576,MATCH($A55,'Hoja de Trabajo para listado'!$BC$155:$BC$1048576,0),MATCH((CUADRO!Q$4&amp;$E55),'Hoja de Trabajo para listado'!$BC$151:$CB$151,0)),0)+IFERROR(INDEX('Hoja de Trabajo para listado'!$DE$153:$DG$274,MATCH($A55,'Hoja de Trabajo para listado'!$DE$153:$DE$1048576,0),MATCH((CUADRO!Q$4&amp;$E55),'Hoja de Trabajo para listado'!$DE$151:$DG$151,0)),0)+IFERROR(INDEX('Hoja de Trabajo para listado'!$CD$155:$DC$1048576,MATCH($A55,'Hoja de Trabajo para listado'!$CD$155:$CD$1048576,0),MATCH((CUADRO!Q$4&amp;$E55),'Hoja de Trabajo para listado'!$CD$151:$DC$151,0)),0)</f>
        <v>0</v>
      </c>
      <c r="R55" s="241">
        <f t="shared" ca="1" si="0"/>
        <v>0</v>
      </c>
      <c r="S55" s="241"/>
      <c r="T55" s="241">
        <f ca="1">+T56</f>
        <v>0</v>
      </c>
      <c r="U55" s="240">
        <f t="shared" si="1"/>
        <v>1</v>
      </c>
    </row>
    <row r="56" spans="1:21" customFormat="1" ht="15" hidden="1" customHeight="1">
      <c r="A56" s="32">
        <v>112</v>
      </c>
      <c r="B56" s="382"/>
      <c r="C56" s="305" t="e">
        <f>+VLOOKUP(A56,bd_lista!$A$3:$C$592,3,FALSE)</f>
        <v>#N/A</v>
      </c>
      <c r="D56" s="384"/>
      <c r="E56" s="305" t="s">
        <v>684</v>
      </c>
      <c r="F56" s="243">
        <f ca="1">+IFERROR(INDEX('Hoja de Trabajo para listado'!$A$155:$Z$1048576,MATCH($A56,'Hoja de Trabajo para listado'!$A$155:$A$1048576,0),MATCH((CUADRO!F$4&amp;$E56),'Hoja de Trabajo para listado'!$A$151:$Z$151,0)),0)+IFERROR(INDEX('Hoja de Trabajo para listado'!$AB$155:$BA$1048576,MATCH($A56,'Hoja de Trabajo para listado'!$AB$155:$AB$1048576,0),MATCH((CUADRO!F$4&amp;$E56),'Hoja de Trabajo para listado'!$AB$151:$BA$151,0)),0)+IFERROR(INDEX('Hoja de Trabajo para listado'!$BC$155:$CB$1048576,MATCH($A56,'Hoja de Trabajo para listado'!$BC$155:$BC$1048576,0),MATCH((CUADRO!F$4&amp;$E56),'Hoja de Trabajo para listado'!$BC$151:$CB$151,0)),0)+IFERROR(INDEX('Hoja de Trabajo para listado'!$DE$153:$DG$274,MATCH($A56,'Hoja de Trabajo para listado'!$DE$153:$DE$1048576,0),MATCH((CUADRO!F$4&amp;$E56),'Hoja de Trabajo para listado'!$DE$151:$DG$151,0)),0)+IFERROR(INDEX('Hoja de Trabajo para listado'!$CD$155:$DC$1048576,MATCH($A56,'Hoja de Trabajo para listado'!$CD$155:$CD$1048576,0),MATCH((CUADRO!F$4&amp;$E56),'Hoja de Trabajo para listado'!$CD$151:$DC$151,0)),0)</f>
        <v>0</v>
      </c>
      <c r="G56" s="243">
        <f ca="1">+IFERROR(INDEX('Hoja de Trabajo para listado'!$A$155:$Z$1048576,MATCH($A56,'Hoja de Trabajo para listado'!$A$155:$A$1048576,0),MATCH((CUADRO!G$4&amp;$E56),'Hoja de Trabajo para listado'!$A$151:$Z$151,0)),0)+IFERROR(INDEX('Hoja de Trabajo para listado'!$AB$155:$BA$1048576,MATCH($A56,'Hoja de Trabajo para listado'!$AB$155:$AB$1048576,0),MATCH((CUADRO!G$4&amp;$E56),'Hoja de Trabajo para listado'!$AB$151:$BA$151,0)),0)+IFERROR(INDEX('Hoja de Trabajo para listado'!$BC$155:$CB$1048576,MATCH($A56,'Hoja de Trabajo para listado'!$BC$155:$BC$1048576,0),MATCH((CUADRO!G$4&amp;$E56),'Hoja de Trabajo para listado'!$BC$151:$CB$151,0)),0)+IFERROR(INDEX('Hoja de Trabajo para listado'!$DE$153:$DG$274,MATCH($A56,'Hoja de Trabajo para listado'!$DE$153:$DE$1048576,0),MATCH((CUADRO!G$4&amp;$E56),'Hoja de Trabajo para listado'!$DE$151:$DG$151,0)),0)+IFERROR(INDEX('Hoja de Trabajo para listado'!$CD$155:$DC$1048576,MATCH($A56,'Hoja de Trabajo para listado'!$CD$155:$CD$1048576,0),MATCH((CUADRO!G$4&amp;$E56),'Hoja de Trabajo para listado'!$CD$151:$DC$151,0)),0)</f>
        <v>0</v>
      </c>
      <c r="H56" s="243">
        <f ca="1">+IFERROR(INDEX('Hoja de Trabajo para listado'!$A$155:$Z$1048576,MATCH($A56,'Hoja de Trabajo para listado'!$A$155:$A$1048576,0),MATCH((CUADRO!H$4&amp;$E56),'Hoja de Trabajo para listado'!$A$151:$Z$151,0)),0)+IFERROR(INDEX('Hoja de Trabajo para listado'!$AB$155:$BA$1048576,MATCH($A56,'Hoja de Trabajo para listado'!$AB$155:$AB$1048576,0),MATCH((CUADRO!H$4&amp;$E56),'Hoja de Trabajo para listado'!$AB$151:$BA$151,0)),0)+IFERROR(INDEX('Hoja de Trabajo para listado'!$BC$155:$CB$1048576,MATCH($A56,'Hoja de Trabajo para listado'!$BC$155:$BC$1048576,0),MATCH((CUADRO!H$4&amp;$E56),'Hoja de Trabajo para listado'!$BC$151:$CB$151,0)),0)+IFERROR(INDEX('Hoja de Trabajo para listado'!$DE$153:$DG$274,MATCH($A56,'Hoja de Trabajo para listado'!$DE$153:$DE$1048576,0),MATCH((CUADRO!H$4&amp;$E56),'Hoja de Trabajo para listado'!$DE$151:$DG$151,0)),0)+IFERROR(INDEX('Hoja de Trabajo para listado'!$CD$155:$DC$1048576,MATCH($A56,'Hoja de Trabajo para listado'!$CD$155:$CD$1048576,0),MATCH((CUADRO!H$4&amp;$E56),'Hoja de Trabajo para listado'!$CD$151:$DC$151,0)),0)</f>
        <v>0</v>
      </c>
      <c r="I56" s="243">
        <f ca="1">+IFERROR(INDEX('Hoja de Trabajo para listado'!$A$155:$Z$1048576,MATCH($A56,'Hoja de Trabajo para listado'!$A$155:$A$1048576,0),MATCH((CUADRO!I$4&amp;$E56),'Hoja de Trabajo para listado'!$A$151:$Z$151,0)),0)+IFERROR(INDEX('Hoja de Trabajo para listado'!$AB$155:$BA$1048576,MATCH($A56,'Hoja de Trabajo para listado'!$AB$155:$AB$1048576,0),MATCH((CUADRO!I$4&amp;$E56),'Hoja de Trabajo para listado'!$AB$151:$BA$151,0)),0)+IFERROR(INDEX('Hoja de Trabajo para listado'!$BC$155:$CB$1048576,MATCH($A56,'Hoja de Trabajo para listado'!$BC$155:$BC$1048576,0),MATCH((CUADRO!I$4&amp;$E56),'Hoja de Trabajo para listado'!$BC$151:$CB$151,0)),0)+IFERROR(INDEX('Hoja de Trabajo para listado'!$DE$153:$DG$274,MATCH($A56,'Hoja de Trabajo para listado'!$DE$153:$DE$1048576,0),MATCH((CUADRO!I$4&amp;$E56),'Hoja de Trabajo para listado'!$DE$151:$DG$151,0)),0)+IFERROR(INDEX('Hoja de Trabajo para listado'!$CD$155:$DC$1048576,MATCH($A56,'Hoja de Trabajo para listado'!$CD$155:$CD$1048576,0),MATCH((CUADRO!I$4&amp;$E56),'Hoja de Trabajo para listado'!$CD$151:$DC$151,0)),0)</f>
        <v>0</v>
      </c>
      <c r="J56" s="243">
        <f ca="1">+IFERROR(INDEX('Hoja de Trabajo para listado'!$A$155:$Z$1048576,MATCH($A56,'Hoja de Trabajo para listado'!$A$155:$A$1048576,0),MATCH((CUADRO!J$4&amp;$E56),'Hoja de Trabajo para listado'!$A$151:$Z$151,0)),0)+IFERROR(INDEX('Hoja de Trabajo para listado'!$AB$155:$BA$1048576,MATCH($A56,'Hoja de Trabajo para listado'!$AB$155:$AB$1048576,0),MATCH((CUADRO!J$4&amp;$E56),'Hoja de Trabajo para listado'!$AB$151:$BA$151,0)),0)+IFERROR(INDEX('Hoja de Trabajo para listado'!$BC$155:$CB$1048576,MATCH($A56,'Hoja de Trabajo para listado'!$BC$155:$BC$1048576,0),MATCH((CUADRO!J$4&amp;$E56),'Hoja de Trabajo para listado'!$BC$151:$CB$151,0)),0)+IFERROR(INDEX('Hoja de Trabajo para listado'!$DE$153:$DG$274,MATCH($A56,'Hoja de Trabajo para listado'!$DE$153:$DE$1048576,0),MATCH((CUADRO!J$4&amp;$E56),'Hoja de Trabajo para listado'!$DE$151:$DG$151,0)),0)+IFERROR(INDEX('Hoja de Trabajo para listado'!$CD$155:$DC$1048576,MATCH($A56,'Hoja de Trabajo para listado'!$CD$155:$CD$1048576,0),MATCH((CUADRO!J$4&amp;$E56),'Hoja de Trabajo para listado'!$CD$151:$DC$151,0)),0)</f>
        <v>0</v>
      </c>
      <c r="K56" s="243">
        <f ca="1">+IFERROR(INDEX('Hoja de Trabajo para listado'!$A$155:$Z$1048576,MATCH($A56,'Hoja de Trabajo para listado'!$A$155:$A$1048576,0),MATCH((CUADRO!K$4&amp;$E56),'Hoja de Trabajo para listado'!$A$151:$Z$151,0)),0)+IFERROR(INDEX('Hoja de Trabajo para listado'!$AB$155:$BA$1048576,MATCH($A56,'Hoja de Trabajo para listado'!$AB$155:$AB$1048576,0),MATCH((CUADRO!K$4&amp;$E56),'Hoja de Trabajo para listado'!$AB$151:$BA$151,0)),0)+IFERROR(INDEX('Hoja de Trabajo para listado'!$BC$155:$CB$1048576,MATCH($A56,'Hoja de Trabajo para listado'!$BC$155:$BC$1048576,0),MATCH((CUADRO!K$4&amp;$E56),'Hoja de Trabajo para listado'!$BC$151:$CB$151,0)),0)+IFERROR(INDEX('Hoja de Trabajo para listado'!$DE$153:$DG$274,MATCH($A56,'Hoja de Trabajo para listado'!$DE$153:$DE$1048576,0),MATCH((CUADRO!K$4&amp;$E56),'Hoja de Trabajo para listado'!$DE$151:$DG$151,0)),0)+IFERROR(INDEX('Hoja de Trabajo para listado'!$CD$155:$DC$1048576,MATCH($A56,'Hoja de Trabajo para listado'!$CD$155:$CD$1048576,0),MATCH((CUADRO!K$4&amp;$E56),'Hoja de Trabajo para listado'!$CD$151:$DC$151,0)),0)</f>
        <v>0</v>
      </c>
      <c r="L56" s="243">
        <f ca="1">+IFERROR(INDEX('Hoja de Trabajo para listado'!$A$155:$Z$1048576,MATCH($A56,'Hoja de Trabajo para listado'!$A$155:$A$1048576,0),MATCH((CUADRO!L$4&amp;$E56),'Hoja de Trabajo para listado'!$A$151:$Z$151,0)),0)+IFERROR(INDEX('Hoja de Trabajo para listado'!$AB$155:$BA$1048576,MATCH($A56,'Hoja de Trabajo para listado'!$AB$155:$AB$1048576,0),MATCH((CUADRO!L$4&amp;$E56),'Hoja de Trabajo para listado'!$AB$151:$BA$151,0)),0)+IFERROR(INDEX('Hoja de Trabajo para listado'!$BC$155:$CB$1048576,MATCH($A56,'Hoja de Trabajo para listado'!$BC$155:$BC$1048576,0),MATCH((CUADRO!L$4&amp;$E56),'Hoja de Trabajo para listado'!$BC$151:$CB$151,0)),0)+IFERROR(INDEX('Hoja de Trabajo para listado'!$DE$153:$DG$274,MATCH($A56,'Hoja de Trabajo para listado'!$DE$153:$DE$1048576,0),MATCH((CUADRO!L$4&amp;$E56),'Hoja de Trabajo para listado'!$DE$151:$DG$151,0)),0)+IFERROR(INDEX('Hoja de Trabajo para listado'!$CD$155:$DC$1048576,MATCH($A56,'Hoja de Trabajo para listado'!$CD$155:$CD$1048576,0),MATCH((CUADRO!L$4&amp;$E56),'Hoja de Trabajo para listado'!$CD$151:$DC$151,0)),0)</f>
        <v>0</v>
      </c>
      <c r="M56" s="243">
        <f ca="1">+IFERROR(INDEX('Hoja de Trabajo para listado'!$A$155:$Z$1048576,MATCH($A56,'Hoja de Trabajo para listado'!$A$155:$A$1048576,0),MATCH((CUADRO!M$4&amp;$E56),'Hoja de Trabajo para listado'!$A$151:$Z$151,0)),0)+IFERROR(INDEX('Hoja de Trabajo para listado'!$AB$155:$BA$1048576,MATCH($A56,'Hoja de Trabajo para listado'!$AB$155:$AB$1048576,0),MATCH((CUADRO!M$4&amp;$E56),'Hoja de Trabajo para listado'!$AB$151:$BA$151,0)),0)+IFERROR(INDEX('Hoja de Trabajo para listado'!$BC$155:$CB$1048576,MATCH($A56,'Hoja de Trabajo para listado'!$BC$155:$BC$1048576,0),MATCH((CUADRO!M$4&amp;$E56),'Hoja de Trabajo para listado'!$BC$151:$CB$151,0)),0)+IFERROR(INDEX('Hoja de Trabajo para listado'!$DE$153:$DG$274,MATCH($A56,'Hoja de Trabajo para listado'!$DE$153:$DE$1048576,0),MATCH((CUADRO!M$4&amp;$E56),'Hoja de Trabajo para listado'!$DE$151:$DG$151,0)),0)+IFERROR(INDEX('Hoja de Trabajo para listado'!$CD$155:$DC$1048576,MATCH($A56,'Hoja de Trabajo para listado'!$CD$155:$CD$1048576,0),MATCH((CUADRO!M$4&amp;$E56),'Hoja de Trabajo para listado'!$CD$151:$DC$151,0)),0)</f>
        <v>0</v>
      </c>
      <c r="N56" s="243">
        <f ca="1">+IFERROR(INDEX('Hoja de Trabajo para listado'!$A$155:$Z$1048576,MATCH($A56,'Hoja de Trabajo para listado'!$A$155:$A$1048576,0),MATCH((CUADRO!N$4&amp;$E56),'Hoja de Trabajo para listado'!$A$151:$Z$151,0)),0)+IFERROR(INDEX('Hoja de Trabajo para listado'!$AB$155:$BA$1048576,MATCH($A56,'Hoja de Trabajo para listado'!$AB$155:$AB$1048576,0),MATCH((CUADRO!N$4&amp;$E56),'Hoja de Trabajo para listado'!$AB$151:$BA$151,0)),0)+IFERROR(INDEX('Hoja de Trabajo para listado'!$BC$155:$CB$1048576,MATCH($A56,'Hoja de Trabajo para listado'!$BC$155:$BC$1048576,0),MATCH((CUADRO!N$4&amp;$E56),'Hoja de Trabajo para listado'!$BC$151:$CB$151,0)),0)+IFERROR(INDEX('Hoja de Trabajo para listado'!$DE$153:$DG$274,MATCH($A56,'Hoja de Trabajo para listado'!$DE$153:$DE$1048576,0),MATCH((CUADRO!N$4&amp;$E56),'Hoja de Trabajo para listado'!$DE$151:$DG$151,0)),0)+IFERROR(INDEX('Hoja de Trabajo para listado'!$CD$155:$DC$1048576,MATCH($A56,'Hoja de Trabajo para listado'!$CD$155:$CD$1048576,0),MATCH((CUADRO!N$4&amp;$E56),'Hoja de Trabajo para listado'!$CD$151:$DC$151,0)),0)</f>
        <v>0</v>
      </c>
      <c r="O56" s="243">
        <f ca="1">+IFERROR(INDEX('Hoja de Trabajo para listado'!$A$155:$Z$1048576,MATCH($A56,'Hoja de Trabajo para listado'!$A$155:$A$1048576,0),MATCH((CUADRO!O$4&amp;$E56),'Hoja de Trabajo para listado'!$A$151:$Z$151,0)),0)+IFERROR(INDEX('Hoja de Trabajo para listado'!$AB$155:$BA$1048576,MATCH($A56,'Hoja de Trabajo para listado'!$AB$155:$AB$1048576,0),MATCH((CUADRO!O$4&amp;$E56),'Hoja de Trabajo para listado'!$AB$151:$BA$151,0)),0)+IFERROR(INDEX('Hoja de Trabajo para listado'!$BC$155:$CB$1048576,MATCH($A56,'Hoja de Trabajo para listado'!$BC$155:$BC$1048576,0),MATCH((CUADRO!O$4&amp;$E56),'Hoja de Trabajo para listado'!$BC$151:$CB$151,0)),0)+IFERROR(INDEX('Hoja de Trabajo para listado'!$DE$153:$DG$274,MATCH($A56,'Hoja de Trabajo para listado'!$DE$153:$DE$1048576,0),MATCH((CUADRO!O$4&amp;$E56),'Hoja de Trabajo para listado'!$DE$151:$DG$151,0)),0)+IFERROR(INDEX('Hoja de Trabajo para listado'!$CD$155:$DC$1048576,MATCH($A56,'Hoja de Trabajo para listado'!$CD$155:$CD$1048576,0),MATCH((CUADRO!O$4&amp;$E56),'Hoja de Trabajo para listado'!$CD$151:$DC$151,0)),0)</f>
        <v>0</v>
      </c>
      <c r="P56" s="243">
        <f ca="1">+IFERROR(INDEX('Hoja de Trabajo para listado'!$A$155:$Z$1048576,MATCH($A56,'Hoja de Trabajo para listado'!$A$155:$A$1048576,0),MATCH((CUADRO!P$4&amp;$E56),'Hoja de Trabajo para listado'!$A$151:$Z$151,0)),0)+IFERROR(INDEX('Hoja de Trabajo para listado'!$AB$155:$BA$1048576,MATCH($A56,'Hoja de Trabajo para listado'!$AB$155:$AB$1048576,0),MATCH((CUADRO!P$4&amp;$E56),'Hoja de Trabajo para listado'!$AB$151:$BA$151,0)),0)+IFERROR(INDEX('Hoja de Trabajo para listado'!$BC$155:$CB$1048576,MATCH($A56,'Hoja de Trabajo para listado'!$BC$155:$BC$1048576,0),MATCH((CUADRO!P$4&amp;$E56),'Hoja de Trabajo para listado'!$BC$151:$CB$151,0)),0)+IFERROR(INDEX('Hoja de Trabajo para listado'!$DE$153:$DG$274,MATCH($A56,'Hoja de Trabajo para listado'!$DE$153:$DE$1048576,0),MATCH((CUADRO!P$4&amp;$E56),'Hoja de Trabajo para listado'!$DE$151:$DG$151,0)),0)+IFERROR(INDEX('Hoja de Trabajo para listado'!$CD$155:$DC$1048576,MATCH($A56,'Hoja de Trabajo para listado'!$CD$155:$CD$1048576,0),MATCH((CUADRO!P$4&amp;$E56),'Hoja de Trabajo para listado'!$CD$151:$DC$151,0)),0)</f>
        <v>0</v>
      </c>
      <c r="Q56" s="243">
        <f ca="1">+IFERROR(INDEX('Hoja de Trabajo para listado'!$A$155:$Z$1048576,MATCH($A56,'Hoja de Trabajo para listado'!$A$155:$A$1048576,0),MATCH((CUADRO!Q$4&amp;$E56),'Hoja de Trabajo para listado'!$A$151:$Z$151,0)),0)+IFERROR(INDEX('Hoja de Trabajo para listado'!$AB$155:$BA$1048576,MATCH($A56,'Hoja de Trabajo para listado'!$AB$155:$AB$1048576,0),MATCH((CUADRO!Q$4&amp;$E56),'Hoja de Trabajo para listado'!$AB$151:$BA$151,0)),0)+IFERROR(INDEX('Hoja de Trabajo para listado'!$BC$155:$CB$1048576,MATCH($A56,'Hoja de Trabajo para listado'!$BC$155:$BC$1048576,0),MATCH((CUADRO!Q$4&amp;$E56),'Hoja de Trabajo para listado'!$BC$151:$CB$151,0)),0)+IFERROR(INDEX('Hoja de Trabajo para listado'!$DE$153:$DG$274,MATCH($A56,'Hoja de Trabajo para listado'!$DE$153:$DE$1048576,0),MATCH((CUADRO!Q$4&amp;$E56),'Hoja de Trabajo para listado'!$DE$151:$DG$151,0)),0)+IFERROR(INDEX('Hoja de Trabajo para listado'!$CD$155:$DC$1048576,MATCH($A56,'Hoja de Trabajo para listado'!$CD$155:$CD$1048576,0),MATCH((CUADRO!Q$4&amp;$E56),'Hoja de Trabajo para listado'!$CD$151:$DC$151,0)),0)</f>
        <v>0</v>
      </c>
      <c r="R56" s="243">
        <f t="shared" ca="1" si="0"/>
        <v>0</v>
      </c>
      <c r="S56" s="243">
        <f ca="1">+R55+R56</f>
        <v>0</v>
      </c>
      <c r="T56" s="243">
        <f ca="1">+S56</f>
        <v>0</v>
      </c>
      <c r="U56" s="242">
        <f t="shared" si="1"/>
        <v>2</v>
      </c>
    </row>
    <row r="57" spans="1:21" s="352" customFormat="1" ht="15" customHeight="1">
      <c r="A57" s="353">
        <v>117</v>
      </c>
      <c r="B57" s="381">
        <f>+A57</f>
        <v>117</v>
      </c>
      <c r="C57" s="245" t="str">
        <f>+VLOOKUP(A57,bd_lista!$A$3:$C$592,3,FALSE)</f>
        <v>Dirección General de Aeronáutica Civil</v>
      </c>
      <c r="D57" s="383" t="str">
        <f>+C57</f>
        <v>Dirección General de Aeronáutica Civil</v>
      </c>
      <c r="E57" s="245" t="s">
        <v>683</v>
      </c>
      <c r="F57" s="241">
        <f ca="1">+IFERROR(INDEX('Hoja de Trabajo para listado'!$A$155:$Z$1048576,MATCH($A57,'Hoja de Trabajo para listado'!$A$155:$A$1048576,0),MATCH((CUADRO!F$4&amp;$E57),'Hoja de Trabajo para listado'!$A$151:$Z$151,0)),0)+IFERROR(INDEX('Hoja de Trabajo para listado'!$AB$155:$BA$1048576,MATCH($A57,'Hoja de Trabajo para listado'!$AB$155:$AB$1048576,0),MATCH((CUADRO!F$4&amp;$E57),'Hoja de Trabajo para listado'!$AB$151:$BA$151,0)),0)+IFERROR(INDEX('Hoja de Trabajo para listado'!$BC$155:$CB$1048576,MATCH($A57,'Hoja de Trabajo para listado'!$BC$155:$BC$1048576,0),MATCH((CUADRO!F$4&amp;$E57),'Hoja de Trabajo para listado'!$BC$151:$CB$151,0)),0)+IFERROR(INDEX('Hoja de Trabajo para listado'!$DE$153:$DG$274,MATCH($A57,'Hoja de Trabajo para listado'!$DE$153:$DE$1048576,0),MATCH((CUADRO!F$4&amp;$E57),'Hoja de Trabajo para listado'!$DE$151:$DG$151,0)),0)+IFERROR(INDEX('Hoja de Trabajo para listado'!$CD$155:$DC$1048576,MATCH($A57,'Hoja de Trabajo para listado'!$CD$155:$CD$1048576,0),MATCH((CUADRO!F$4&amp;$E57),'Hoja de Trabajo para listado'!$CD$151:$DC$151,0)),0)</f>
        <v>0</v>
      </c>
      <c r="G57" s="241">
        <f ca="1">+IFERROR(INDEX('Hoja de Trabajo para listado'!$A$155:$Z$1048576,MATCH($A57,'Hoja de Trabajo para listado'!$A$155:$A$1048576,0),MATCH((CUADRO!G$4&amp;$E57),'Hoja de Trabajo para listado'!$A$151:$Z$151,0)),0)+IFERROR(INDEX('Hoja de Trabajo para listado'!$AB$155:$BA$1048576,MATCH($A57,'Hoja de Trabajo para listado'!$AB$155:$AB$1048576,0),MATCH((CUADRO!G$4&amp;$E57),'Hoja de Trabajo para listado'!$AB$151:$BA$151,0)),0)+IFERROR(INDEX('Hoja de Trabajo para listado'!$BC$155:$CB$1048576,MATCH($A57,'Hoja de Trabajo para listado'!$BC$155:$BC$1048576,0),MATCH((CUADRO!G$4&amp;$E57),'Hoja de Trabajo para listado'!$BC$151:$CB$151,0)),0)+IFERROR(INDEX('Hoja de Trabajo para listado'!$DE$153:$DG$274,MATCH($A57,'Hoja de Trabajo para listado'!$DE$153:$DE$1048576,0),MATCH((CUADRO!G$4&amp;$E57),'Hoja de Trabajo para listado'!$DE$151:$DG$151,0)),0)+IFERROR(INDEX('Hoja de Trabajo para listado'!$CD$155:$DC$1048576,MATCH($A57,'Hoja de Trabajo para listado'!$CD$155:$CD$1048576,0),MATCH((CUADRO!G$4&amp;$E57),'Hoja de Trabajo para listado'!$CD$151:$DC$151,0)),0)</f>
        <v>0</v>
      </c>
      <c r="H57" s="241">
        <f ca="1">+IFERROR(INDEX('Hoja de Trabajo para listado'!$A$155:$Z$1048576,MATCH($A57,'Hoja de Trabajo para listado'!$A$155:$A$1048576,0),MATCH((CUADRO!H$4&amp;$E57),'Hoja de Trabajo para listado'!$A$151:$Z$151,0)),0)+IFERROR(INDEX('Hoja de Trabajo para listado'!$AB$155:$BA$1048576,MATCH($A57,'Hoja de Trabajo para listado'!$AB$155:$AB$1048576,0),MATCH((CUADRO!H$4&amp;$E57),'Hoja de Trabajo para listado'!$AB$151:$BA$151,0)),0)+IFERROR(INDEX('Hoja de Trabajo para listado'!$BC$155:$CB$1048576,MATCH($A57,'Hoja de Trabajo para listado'!$BC$155:$BC$1048576,0),MATCH((CUADRO!H$4&amp;$E57),'Hoja de Trabajo para listado'!$BC$151:$CB$151,0)),0)+IFERROR(INDEX('Hoja de Trabajo para listado'!$DE$153:$DG$274,MATCH($A57,'Hoja de Trabajo para listado'!$DE$153:$DE$1048576,0),MATCH((CUADRO!H$4&amp;$E57),'Hoja de Trabajo para listado'!$DE$151:$DG$151,0)),0)+IFERROR(INDEX('Hoja de Trabajo para listado'!$CD$155:$DC$1048576,MATCH($A57,'Hoja de Trabajo para listado'!$CD$155:$CD$1048576,0),MATCH((CUADRO!H$4&amp;$E57),'Hoja de Trabajo para listado'!$CD$151:$DC$151,0)),0)</f>
        <v>0</v>
      </c>
      <c r="I57" s="241">
        <f ca="1">+IFERROR(INDEX('Hoja de Trabajo para listado'!$A$155:$Z$1048576,MATCH($A57,'Hoja de Trabajo para listado'!$A$155:$A$1048576,0),MATCH((CUADRO!I$4&amp;$E57),'Hoja de Trabajo para listado'!$A$151:$Z$151,0)),0)+IFERROR(INDEX('Hoja de Trabajo para listado'!$AB$155:$BA$1048576,MATCH($A57,'Hoja de Trabajo para listado'!$AB$155:$AB$1048576,0),MATCH((CUADRO!I$4&amp;$E57),'Hoja de Trabajo para listado'!$AB$151:$BA$151,0)),0)+IFERROR(INDEX('Hoja de Trabajo para listado'!$BC$155:$CB$1048576,MATCH($A57,'Hoja de Trabajo para listado'!$BC$155:$BC$1048576,0),MATCH((CUADRO!I$4&amp;$E57),'Hoja de Trabajo para listado'!$BC$151:$CB$151,0)),0)+IFERROR(INDEX('Hoja de Trabajo para listado'!$DE$153:$DG$274,MATCH($A57,'Hoja de Trabajo para listado'!$DE$153:$DE$1048576,0),MATCH((CUADRO!I$4&amp;$E57),'Hoja de Trabajo para listado'!$DE$151:$DG$151,0)),0)+IFERROR(INDEX('Hoja de Trabajo para listado'!$CD$155:$DC$1048576,MATCH($A57,'Hoja de Trabajo para listado'!$CD$155:$CD$1048576,0),MATCH((CUADRO!I$4&amp;$E57),'Hoja de Trabajo para listado'!$CD$151:$DC$151,0)),0)</f>
        <v>0</v>
      </c>
      <c r="J57" s="241">
        <f ca="1">+IFERROR(INDEX('Hoja de Trabajo para listado'!$A$155:$Z$1048576,MATCH($A57,'Hoja de Trabajo para listado'!$A$155:$A$1048576,0),MATCH((CUADRO!J$4&amp;$E57),'Hoja de Trabajo para listado'!$A$151:$Z$151,0)),0)+IFERROR(INDEX('Hoja de Trabajo para listado'!$AB$155:$BA$1048576,MATCH($A57,'Hoja de Trabajo para listado'!$AB$155:$AB$1048576,0),MATCH((CUADRO!J$4&amp;$E57),'Hoja de Trabajo para listado'!$AB$151:$BA$151,0)),0)+IFERROR(INDEX('Hoja de Trabajo para listado'!$BC$155:$CB$1048576,MATCH($A57,'Hoja de Trabajo para listado'!$BC$155:$BC$1048576,0),MATCH((CUADRO!J$4&amp;$E57),'Hoja de Trabajo para listado'!$BC$151:$CB$151,0)),0)+IFERROR(INDEX('Hoja de Trabajo para listado'!$DE$153:$DG$274,MATCH($A57,'Hoja de Trabajo para listado'!$DE$153:$DE$1048576,0),MATCH((CUADRO!J$4&amp;$E57),'Hoja de Trabajo para listado'!$DE$151:$DG$151,0)),0)+IFERROR(INDEX('Hoja de Trabajo para listado'!$CD$155:$DC$1048576,MATCH($A57,'Hoja de Trabajo para listado'!$CD$155:$CD$1048576,0),MATCH((CUADRO!J$4&amp;$E57),'Hoja de Trabajo para listado'!$CD$151:$DC$151,0)),0)</f>
        <v>2960</v>
      </c>
      <c r="K57" s="241">
        <f ca="1">+IFERROR(INDEX('Hoja de Trabajo para listado'!$A$155:$Z$1048576,MATCH($A57,'Hoja de Trabajo para listado'!$A$155:$A$1048576,0),MATCH((CUADRO!K$4&amp;$E57),'Hoja de Trabajo para listado'!$A$151:$Z$151,0)),0)+IFERROR(INDEX('Hoja de Trabajo para listado'!$AB$155:$BA$1048576,MATCH($A57,'Hoja de Trabajo para listado'!$AB$155:$AB$1048576,0),MATCH((CUADRO!K$4&amp;$E57),'Hoja de Trabajo para listado'!$AB$151:$BA$151,0)),0)+IFERROR(INDEX('Hoja de Trabajo para listado'!$BC$155:$CB$1048576,MATCH($A57,'Hoja de Trabajo para listado'!$BC$155:$BC$1048576,0),MATCH((CUADRO!K$4&amp;$E57),'Hoja de Trabajo para listado'!$BC$151:$CB$151,0)),0)+IFERROR(INDEX('Hoja de Trabajo para listado'!$DE$153:$DG$274,MATCH($A57,'Hoja de Trabajo para listado'!$DE$153:$DE$1048576,0),MATCH((CUADRO!K$4&amp;$E57),'Hoja de Trabajo para listado'!$DE$151:$DG$151,0)),0)+IFERROR(INDEX('Hoja de Trabajo para listado'!$CD$155:$DC$1048576,MATCH($A57,'Hoja de Trabajo para listado'!$CD$155:$CD$1048576,0),MATCH((CUADRO!K$4&amp;$E57),'Hoja de Trabajo para listado'!$CD$151:$DC$151,0)),0)</f>
        <v>0</v>
      </c>
      <c r="L57" s="241">
        <f ca="1">+IFERROR(INDEX('Hoja de Trabajo para listado'!$A$155:$Z$1048576,MATCH($A57,'Hoja de Trabajo para listado'!$A$155:$A$1048576,0),MATCH((CUADRO!L$4&amp;$E57),'Hoja de Trabajo para listado'!$A$151:$Z$151,0)),0)+IFERROR(INDEX('Hoja de Trabajo para listado'!$AB$155:$BA$1048576,MATCH($A57,'Hoja de Trabajo para listado'!$AB$155:$AB$1048576,0),MATCH((CUADRO!L$4&amp;$E57),'Hoja de Trabajo para listado'!$AB$151:$BA$151,0)),0)+IFERROR(INDEX('Hoja de Trabajo para listado'!$BC$155:$CB$1048576,MATCH($A57,'Hoja de Trabajo para listado'!$BC$155:$BC$1048576,0),MATCH((CUADRO!L$4&amp;$E57),'Hoja de Trabajo para listado'!$BC$151:$CB$151,0)),0)+IFERROR(INDEX('Hoja de Trabajo para listado'!$DE$153:$DG$274,MATCH($A57,'Hoja de Trabajo para listado'!$DE$153:$DE$1048576,0),MATCH((CUADRO!L$4&amp;$E57),'Hoja de Trabajo para listado'!$DE$151:$DG$151,0)),0)+IFERROR(INDEX('Hoja de Trabajo para listado'!$CD$155:$DC$1048576,MATCH($A57,'Hoja de Trabajo para listado'!$CD$155:$CD$1048576,0),MATCH((CUADRO!L$4&amp;$E57),'Hoja de Trabajo para listado'!$CD$151:$DC$151,0)),0)</f>
        <v>0</v>
      </c>
      <c r="M57" s="241">
        <f ca="1">+IFERROR(INDEX('Hoja de Trabajo para listado'!$A$155:$Z$1048576,MATCH($A57,'Hoja de Trabajo para listado'!$A$155:$A$1048576,0),MATCH((CUADRO!M$4&amp;$E57),'Hoja de Trabajo para listado'!$A$151:$Z$151,0)),0)+IFERROR(INDEX('Hoja de Trabajo para listado'!$AB$155:$BA$1048576,MATCH($A57,'Hoja de Trabajo para listado'!$AB$155:$AB$1048576,0),MATCH((CUADRO!M$4&amp;$E57),'Hoja de Trabajo para listado'!$AB$151:$BA$151,0)),0)+IFERROR(INDEX('Hoja de Trabajo para listado'!$BC$155:$CB$1048576,MATCH($A57,'Hoja de Trabajo para listado'!$BC$155:$BC$1048576,0),MATCH((CUADRO!M$4&amp;$E57),'Hoja de Trabajo para listado'!$BC$151:$CB$151,0)),0)+IFERROR(INDEX('Hoja de Trabajo para listado'!$DE$153:$DG$274,MATCH($A57,'Hoja de Trabajo para listado'!$DE$153:$DE$1048576,0),MATCH((CUADRO!M$4&amp;$E57),'Hoja de Trabajo para listado'!$DE$151:$DG$151,0)),0)+IFERROR(INDEX('Hoja de Trabajo para listado'!$CD$155:$DC$1048576,MATCH($A57,'Hoja de Trabajo para listado'!$CD$155:$CD$1048576,0),MATCH((CUADRO!M$4&amp;$E57),'Hoja de Trabajo para listado'!$CD$151:$DC$151,0)),0)</f>
        <v>0</v>
      </c>
      <c r="N57" s="241">
        <f ca="1">+IFERROR(INDEX('Hoja de Trabajo para listado'!$A$155:$Z$1048576,MATCH($A57,'Hoja de Trabajo para listado'!$A$155:$A$1048576,0),MATCH((CUADRO!N$4&amp;$E57),'Hoja de Trabajo para listado'!$A$151:$Z$151,0)),0)+IFERROR(INDEX('Hoja de Trabajo para listado'!$AB$155:$BA$1048576,MATCH($A57,'Hoja de Trabajo para listado'!$AB$155:$AB$1048576,0),MATCH((CUADRO!N$4&amp;$E57),'Hoja de Trabajo para listado'!$AB$151:$BA$151,0)),0)+IFERROR(INDEX('Hoja de Trabajo para listado'!$BC$155:$CB$1048576,MATCH($A57,'Hoja de Trabajo para listado'!$BC$155:$BC$1048576,0),MATCH((CUADRO!N$4&amp;$E57),'Hoja de Trabajo para listado'!$BC$151:$CB$151,0)),0)+IFERROR(INDEX('Hoja de Trabajo para listado'!$DE$153:$DG$274,MATCH($A57,'Hoja de Trabajo para listado'!$DE$153:$DE$1048576,0),MATCH((CUADRO!N$4&amp;$E57),'Hoja de Trabajo para listado'!$DE$151:$DG$151,0)),0)+IFERROR(INDEX('Hoja de Trabajo para listado'!$CD$155:$DC$1048576,MATCH($A57,'Hoja de Trabajo para listado'!$CD$155:$CD$1048576,0),MATCH((CUADRO!N$4&amp;$E57),'Hoja de Trabajo para listado'!$CD$151:$DC$151,0)),0)</f>
        <v>0</v>
      </c>
      <c r="O57" s="241">
        <f ca="1">+IFERROR(INDEX('Hoja de Trabajo para listado'!$A$155:$Z$1048576,MATCH($A57,'Hoja de Trabajo para listado'!$A$155:$A$1048576,0),MATCH((CUADRO!O$4&amp;$E57),'Hoja de Trabajo para listado'!$A$151:$Z$151,0)),0)+IFERROR(INDEX('Hoja de Trabajo para listado'!$AB$155:$BA$1048576,MATCH($A57,'Hoja de Trabajo para listado'!$AB$155:$AB$1048576,0),MATCH((CUADRO!O$4&amp;$E57),'Hoja de Trabajo para listado'!$AB$151:$BA$151,0)),0)+IFERROR(INDEX('Hoja de Trabajo para listado'!$BC$155:$CB$1048576,MATCH($A57,'Hoja de Trabajo para listado'!$BC$155:$BC$1048576,0),MATCH((CUADRO!O$4&amp;$E57),'Hoja de Trabajo para listado'!$BC$151:$CB$151,0)),0)+IFERROR(INDEX('Hoja de Trabajo para listado'!$DE$153:$DG$274,MATCH($A57,'Hoja de Trabajo para listado'!$DE$153:$DE$1048576,0),MATCH((CUADRO!O$4&amp;$E57),'Hoja de Trabajo para listado'!$DE$151:$DG$151,0)),0)+IFERROR(INDEX('Hoja de Trabajo para listado'!$CD$155:$DC$1048576,MATCH($A57,'Hoja de Trabajo para listado'!$CD$155:$CD$1048576,0),MATCH((CUADRO!O$4&amp;$E57),'Hoja de Trabajo para listado'!$CD$151:$DC$151,0)),0)</f>
        <v>0</v>
      </c>
      <c r="P57" s="241">
        <f ca="1">+IFERROR(INDEX('Hoja de Trabajo para listado'!$A$155:$Z$1048576,MATCH($A57,'Hoja de Trabajo para listado'!$A$155:$A$1048576,0),MATCH((CUADRO!P$4&amp;$E57),'Hoja de Trabajo para listado'!$A$151:$Z$151,0)),0)+IFERROR(INDEX('Hoja de Trabajo para listado'!$AB$155:$BA$1048576,MATCH($A57,'Hoja de Trabajo para listado'!$AB$155:$AB$1048576,0),MATCH((CUADRO!P$4&amp;$E57),'Hoja de Trabajo para listado'!$AB$151:$BA$151,0)),0)+IFERROR(INDEX('Hoja de Trabajo para listado'!$BC$155:$CB$1048576,MATCH($A57,'Hoja de Trabajo para listado'!$BC$155:$BC$1048576,0),MATCH((CUADRO!P$4&amp;$E57),'Hoja de Trabajo para listado'!$BC$151:$CB$151,0)),0)+IFERROR(INDEX('Hoja de Trabajo para listado'!$DE$153:$DG$274,MATCH($A57,'Hoja de Trabajo para listado'!$DE$153:$DE$1048576,0),MATCH((CUADRO!P$4&amp;$E57),'Hoja de Trabajo para listado'!$DE$151:$DG$151,0)),0)+IFERROR(INDEX('Hoja de Trabajo para listado'!$CD$155:$DC$1048576,MATCH($A57,'Hoja de Trabajo para listado'!$CD$155:$CD$1048576,0),MATCH((CUADRO!P$4&amp;$E57),'Hoja de Trabajo para listado'!$CD$151:$DC$151,0)),0)</f>
        <v>0</v>
      </c>
      <c r="Q57" s="241">
        <f ca="1">+IFERROR(INDEX('Hoja de Trabajo para listado'!$A$155:$Z$1048576,MATCH($A57,'Hoja de Trabajo para listado'!$A$155:$A$1048576,0),MATCH((CUADRO!Q$4&amp;$E57),'Hoja de Trabajo para listado'!$A$151:$Z$151,0)),0)+IFERROR(INDEX('Hoja de Trabajo para listado'!$AB$155:$BA$1048576,MATCH($A57,'Hoja de Trabajo para listado'!$AB$155:$AB$1048576,0),MATCH((CUADRO!Q$4&amp;$E57),'Hoja de Trabajo para listado'!$AB$151:$BA$151,0)),0)+IFERROR(INDEX('Hoja de Trabajo para listado'!$BC$155:$CB$1048576,MATCH($A57,'Hoja de Trabajo para listado'!$BC$155:$BC$1048576,0),MATCH((CUADRO!Q$4&amp;$E57),'Hoja de Trabajo para listado'!$BC$151:$CB$151,0)),0)+IFERROR(INDEX('Hoja de Trabajo para listado'!$DE$153:$DG$274,MATCH($A57,'Hoja de Trabajo para listado'!$DE$153:$DE$1048576,0),MATCH((CUADRO!Q$4&amp;$E57),'Hoja de Trabajo para listado'!$DE$151:$DG$151,0)),0)+IFERROR(INDEX('Hoja de Trabajo para listado'!$CD$155:$DC$1048576,MATCH($A57,'Hoja de Trabajo para listado'!$CD$155:$CD$1048576,0),MATCH((CUADRO!Q$4&amp;$E57),'Hoja de Trabajo para listado'!$CD$151:$DC$151,0)),0)</f>
        <v>0</v>
      </c>
      <c r="R57" s="241">
        <f t="shared" ca="1" si="0"/>
        <v>2960</v>
      </c>
      <c r="S57" s="241"/>
      <c r="T57" s="241">
        <f ca="1">+T58</f>
        <v>9087761.0099999998</v>
      </c>
      <c r="U57" s="240">
        <f t="shared" si="1"/>
        <v>1</v>
      </c>
    </row>
    <row r="58" spans="1:21" s="352" customFormat="1" ht="15" customHeight="1">
      <c r="A58" s="353">
        <v>117</v>
      </c>
      <c r="B58" s="382"/>
      <c r="C58" s="305" t="str">
        <f>+VLOOKUP(A58,bd_lista!$A$3:$C$592,3,FALSE)</f>
        <v>Dirección General de Aeronáutica Civil</v>
      </c>
      <c r="D58" s="384"/>
      <c r="E58" s="305" t="s">
        <v>684</v>
      </c>
      <c r="F58" s="243">
        <f ca="1">+IFERROR(INDEX('Hoja de Trabajo para listado'!$A$155:$Z$1048576,MATCH($A58,'Hoja de Trabajo para listado'!$A$155:$A$1048576,0),MATCH((CUADRO!F$4&amp;$E58),'Hoja de Trabajo para listado'!$A$151:$Z$151,0)),0)+IFERROR(INDEX('Hoja de Trabajo para listado'!$AB$155:$BA$1048576,MATCH($A58,'Hoja de Trabajo para listado'!$AB$155:$AB$1048576,0),MATCH((CUADRO!F$4&amp;$E58),'Hoja de Trabajo para listado'!$AB$151:$BA$151,0)),0)+IFERROR(INDEX('Hoja de Trabajo para listado'!$BC$155:$CB$1048576,MATCH($A58,'Hoja de Trabajo para listado'!$BC$155:$BC$1048576,0),MATCH((CUADRO!F$4&amp;$E58),'Hoja de Trabajo para listado'!$BC$151:$CB$151,0)),0)+IFERROR(INDEX('Hoja de Trabajo para listado'!$DE$153:$DG$274,MATCH($A58,'Hoja de Trabajo para listado'!$DE$153:$DE$1048576,0),MATCH((CUADRO!F$4&amp;$E58),'Hoja de Trabajo para listado'!$DE$151:$DG$151,0)),0)+IFERROR(INDEX('Hoja de Trabajo para listado'!$CD$155:$DC$1048576,MATCH($A58,'Hoja de Trabajo para listado'!$CD$155:$CD$1048576,0),MATCH((CUADRO!F$4&amp;$E58),'Hoja de Trabajo para listado'!$CD$151:$DC$151,0)),0)</f>
        <v>0</v>
      </c>
      <c r="G58" s="243">
        <f ca="1">+IFERROR(INDEX('Hoja de Trabajo para listado'!$A$155:$Z$1048576,MATCH($A58,'Hoja de Trabajo para listado'!$A$155:$A$1048576,0),MATCH((CUADRO!G$4&amp;$E58),'Hoja de Trabajo para listado'!$A$151:$Z$151,0)),0)+IFERROR(INDEX('Hoja de Trabajo para listado'!$AB$155:$BA$1048576,MATCH($A58,'Hoja de Trabajo para listado'!$AB$155:$AB$1048576,0),MATCH((CUADRO!G$4&amp;$E58),'Hoja de Trabajo para listado'!$AB$151:$BA$151,0)),0)+IFERROR(INDEX('Hoja de Trabajo para listado'!$BC$155:$CB$1048576,MATCH($A58,'Hoja de Trabajo para listado'!$BC$155:$BC$1048576,0),MATCH((CUADRO!G$4&amp;$E58),'Hoja de Trabajo para listado'!$BC$151:$CB$151,0)),0)+IFERROR(INDEX('Hoja de Trabajo para listado'!$DE$153:$DG$274,MATCH($A58,'Hoja de Trabajo para listado'!$DE$153:$DE$1048576,0),MATCH((CUADRO!G$4&amp;$E58),'Hoja de Trabajo para listado'!$DE$151:$DG$151,0)),0)+IFERROR(INDEX('Hoja de Trabajo para listado'!$CD$155:$DC$1048576,MATCH($A58,'Hoja de Trabajo para listado'!$CD$155:$CD$1048576,0),MATCH((CUADRO!G$4&amp;$E58),'Hoja de Trabajo para listado'!$CD$151:$DC$151,0)),0)</f>
        <v>0</v>
      </c>
      <c r="H58" s="243">
        <f ca="1">+IFERROR(INDEX('Hoja de Trabajo para listado'!$A$155:$Z$1048576,MATCH($A58,'Hoja de Trabajo para listado'!$A$155:$A$1048576,0),MATCH((CUADRO!H$4&amp;$E58),'Hoja de Trabajo para listado'!$A$151:$Z$151,0)),0)+IFERROR(INDEX('Hoja de Trabajo para listado'!$AB$155:$BA$1048576,MATCH($A58,'Hoja de Trabajo para listado'!$AB$155:$AB$1048576,0),MATCH((CUADRO!H$4&amp;$E58),'Hoja de Trabajo para listado'!$AB$151:$BA$151,0)),0)+IFERROR(INDEX('Hoja de Trabajo para listado'!$BC$155:$CB$1048576,MATCH($A58,'Hoja de Trabajo para listado'!$BC$155:$BC$1048576,0),MATCH((CUADRO!H$4&amp;$E58),'Hoja de Trabajo para listado'!$BC$151:$CB$151,0)),0)+IFERROR(INDEX('Hoja de Trabajo para listado'!$DE$153:$DG$274,MATCH($A58,'Hoja de Trabajo para listado'!$DE$153:$DE$1048576,0),MATCH((CUADRO!H$4&amp;$E58),'Hoja de Trabajo para listado'!$DE$151:$DG$151,0)),0)+IFERROR(INDEX('Hoja de Trabajo para listado'!$CD$155:$DC$1048576,MATCH($A58,'Hoja de Trabajo para listado'!$CD$155:$CD$1048576,0),MATCH((CUADRO!H$4&amp;$E58),'Hoja de Trabajo para listado'!$CD$151:$DC$151,0)),0)</f>
        <v>0</v>
      </c>
      <c r="I58" s="243">
        <f ca="1">+IFERROR(INDEX('Hoja de Trabajo para listado'!$A$155:$Z$1048576,MATCH($A58,'Hoja de Trabajo para listado'!$A$155:$A$1048576,0),MATCH((CUADRO!I$4&amp;$E58),'Hoja de Trabajo para listado'!$A$151:$Z$151,0)),0)+IFERROR(INDEX('Hoja de Trabajo para listado'!$AB$155:$BA$1048576,MATCH($A58,'Hoja de Trabajo para listado'!$AB$155:$AB$1048576,0),MATCH((CUADRO!I$4&amp;$E58),'Hoja de Trabajo para listado'!$AB$151:$BA$151,0)),0)+IFERROR(INDEX('Hoja de Trabajo para listado'!$BC$155:$CB$1048576,MATCH($A58,'Hoja de Trabajo para listado'!$BC$155:$BC$1048576,0),MATCH((CUADRO!I$4&amp;$E58),'Hoja de Trabajo para listado'!$BC$151:$CB$151,0)),0)+IFERROR(INDEX('Hoja de Trabajo para listado'!$DE$153:$DG$274,MATCH($A58,'Hoja de Trabajo para listado'!$DE$153:$DE$1048576,0),MATCH((CUADRO!I$4&amp;$E58),'Hoja de Trabajo para listado'!$DE$151:$DG$151,0)),0)+IFERROR(INDEX('Hoja de Trabajo para listado'!$CD$155:$DC$1048576,MATCH($A58,'Hoja de Trabajo para listado'!$CD$155:$CD$1048576,0),MATCH((CUADRO!I$4&amp;$E58),'Hoja de Trabajo para listado'!$CD$151:$DC$151,0)),0)</f>
        <v>0</v>
      </c>
      <c r="J58" s="243">
        <f ca="1">+IFERROR(INDEX('Hoja de Trabajo para listado'!$A$155:$Z$1048576,MATCH($A58,'Hoja de Trabajo para listado'!$A$155:$A$1048576,0),MATCH((CUADRO!J$4&amp;$E58),'Hoja de Trabajo para listado'!$A$151:$Z$151,0)),0)+IFERROR(INDEX('Hoja de Trabajo para listado'!$AB$155:$BA$1048576,MATCH($A58,'Hoja de Trabajo para listado'!$AB$155:$AB$1048576,0),MATCH((CUADRO!J$4&amp;$E58),'Hoja de Trabajo para listado'!$AB$151:$BA$151,0)),0)+IFERROR(INDEX('Hoja de Trabajo para listado'!$BC$155:$CB$1048576,MATCH($A58,'Hoja de Trabajo para listado'!$BC$155:$BC$1048576,0),MATCH((CUADRO!J$4&amp;$E58),'Hoja de Trabajo para listado'!$BC$151:$CB$151,0)),0)+IFERROR(INDEX('Hoja de Trabajo para listado'!$DE$153:$DG$274,MATCH($A58,'Hoja de Trabajo para listado'!$DE$153:$DE$1048576,0),MATCH((CUADRO!J$4&amp;$E58),'Hoja de Trabajo para listado'!$DE$151:$DG$151,0)),0)+IFERROR(INDEX('Hoja de Trabajo para listado'!$CD$155:$DC$1048576,MATCH($A58,'Hoja de Trabajo para listado'!$CD$155:$CD$1048576,0),MATCH((CUADRO!J$4&amp;$E58),'Hoja de Trabajo para listado'!$CD$151:$DC$151,0)),0)</f>
        <v>9084801.0099999998</v>
      </c>
      <c r="K58" s="243">
        <f ca="1">+IFERROR(INDEX('Hoja de Trabajo para listado'!$A$155:$Z$1048576,MATCH($A58,'Hoja de Trabajo para listado'!$A$155:$A$1048576,0),MATCH((CUADRO!K$4&amp;$E58),'Hoja de Trabajo para listado'!$A$151:$Z$151,0)),0)+IFERROR(INDEX('Hoja de Trabajo para listado'!$AB$155:$BA$1048576,MATCH($A58,'Hoja de Trabajo para listado'!$AB$155:$AB$1048576,0),MATCH((CUADRO!K$4&amp;$E58),'Hoja de Trabajo para listado'!$AB$151:$BA$151,0)),0)+IFERROR(INDEX('Hoja de Trabajo para listado'!$BC$155:$CB$1048576,MATCH($A58,'Hoja de Trabajo para listado'!$BC$155:$BC$1048576,0),MATCH((CUADRO!K$4&amp;$E58),'Hoja de Trabajo para listado'!$BC$151:$CB$151,0)),0)+IFERROR(INDEX('Hoja de Trabajo para listado'!$DE$153:$DG$274,MATCH($A58,'Hoja de Trabajo para listado'!$DE$153:$DE$1048576,0),MATCH((CUADRO!K$4&amp;$E58),'Hoja de Trabajo para listado'!$DE$151:$DG$151,0)),0)+IFERROR(INDEX('Hoja de Trabajo para listado'!$CD$155:$DC$1048576,MATCH($A58,'Hoja de Trabajo para listado'!$CD$155:$CD$1048576,0),MATCH((CUADRO!K$4&amp;$E58),'Hoja de Trabajo para listado'!$CD$151:$DC$151,0)),0)</f>
        <v>0</v>
      </c>
      <c r="L58" s="243">
        <f ca="1">+IFERROR(INDEX('Hoja de Trabajo para listado'!$A$155:$Z$1048576,MATCH($A58,'Hoja de Trabajo para listado'!$A$155:$A$1048576,0),MATCH((CUADRO!L$4&amp;$E58),'Hoja de Trabajo para listado'!$A$151:$Z$151,0)),0)+IFERROR(INDEX('Hoja de Trabajo para listado'!$AB$155:$BA$1048576,MATCH($A58,'Hoja de Trabajo para listado'!$AB$155:$AB$1048576,0),MATCH((CUADRO!L$4&amp;$E58),'Hoja de Trabajo para listado'!$AB$151:$BA$151,0)),0)+IFERROR(INDEX('Hoja de Trabajo para listado'!$BC$155:$CB$1048576,MATCH($A58,'Hoja de Trabajo para listado'!$BC$155:$BC$1048576,0),MATCH((CUADRO!L$4&amp;$E58),'Hoja de Trabajo para listado'!$BC$151:$CB$151,0)),0)+IFERROR(INDEX('Hoja de Trabajo para listado'!$DE$153:$DG$274,MATCH($A58,'Hoja de Trabajo para listado'!$DE$153:$DE$1048576,0),MATCH((CUADRO!L$4&amp;$E58),'Hoja de Trabajo para listado'!$DE$151:$DG$151,0)),0)+IFERROR(INDEX('Hoja de Trabajo para listado'!$CD$155:$DC$1048576,MATCH($A58,'Hoja de Trabajo para listado'!$CD$155:$CD$1048576,0),MATCH((CUADRO!L$4&amp;$E58),'Hoja de Trabajo para listado'!$CD$151:$DC$151,0)),0)</f>
        <v>0</v>
      </c>
      <c r="M58" s="243">
        <f ca="1">+IFERROR(INDEX('Hoja de Trabajo para listado'!$A$155:$Z$1048576,MATCH($A58,'Hoja de Trabajo para listado'!$A$155:$A$1048576,0),MATCH((CUADRO!M$4&amp;$E58),'Hoja de Trabajo para listado'!$A$151:$Z$151,0)),0)+IFERROR(INDEX('Hoja de Trabajo para listado'!$AB$155:$BA$1048576,MATCH($A58,'Hoja de Trabajo para listado'!$AB$155:$AB$1048576,0),MATCH((CUADRO!M$4&amp;$E58),'Hoja de Trabajo para listado'!$AB$151:$BA$151,0)),0)+IFERROR(INDEX('Hoja de Trabajo para listado'!$BC$155:$CB$1048576,MATCH($A58,'Hoja de Trabajo para listado'!$BC$155:$BC$1048576,0),MATCH((CUADRO!M$4&amp;$E58),'Hoja de Trabajo para listado'!$BC$151:$CB$151,0)),0)+IFERROR(INDEX('Hoja de Trabajo para listado'!$DE$153:$DG$274,MATCH($A58,'Hoja de Trabajo para listado'!$DE$153:$DE$1048576,0),MATCH((CUADRO!M$4&amp;$E58),'Hoja de Trabajo para listado'!$DE$151:$DG$151,0)),0)+IFERROR(INDEX('Hoja de Trabajo para listado'!$CD$155:$DC$1048576,MATCH($A58,'Hoja de Trabajo para listado'!$CD$155:$CD$1048576,0),MATCH((CUADRO!M$4&amp;$E58),'Hoja de Trabajo para listado'!$CD$151:$DC$151,0)),0)</f>
        <v>0</v>
      </c>
      <c r="N58" s="243">
        <f ca="1">+IFERROR(INDEX('Hoja de Trabajo para listado'!$A$155:$Z$1048576,MATCH($A58,'Hoja de Trabajo para listado'!$A$155:$A$1048576,0),MATCH((CUADRO!N$4&amp;$E58),'Hoja de Trabajo para listado'!$A$151:$Z$151,0)),0)+IFERROR(INDEX('Hoja de Trabajo para listado'!$AB$155:$BA$1048576,MATCH($A58,'Hoja de Trabajo para listado'!$AB$155:$AB$1048576,0),MATCH((CUADRO!N$4&amp;$E58),'Hoja de Trabajo para listado'!$AB$151:$BA$151,0)),0)+IFERROR(INDEX('Hoja de Trabajo para listado'!$BC$155:$CB$1048576,MATCH($A58,'Hoja de Trabajo para listado'!$BC$155:$BC$1048576,0),MATCH((CUADRO!N$4&amp;$E58),'Hoja de Trabajo para listado'!$BC$151:$CB$151,0)),0)+IFERROR(INDEX('Hoja de Trabajo para listado'!$DE$153:$DG$274,MATCH($A58,'Hoja de Trabajo para listado'!$DE$153:$DE$1048576,0),MATCH((CUADRO!N$4&amp;$E58),'Hoja de Trabajo para listado'!$DE$151:$DG$151,0)),0)+IFERROR(INDEX('Hoja de Trabajo para listado'!$CD$155:$DC$1048576,MATCH($A58,'Hoja de Trabajo para listado'!$CD$155:$CD$1048576,0),MATCH((CUADRO!N$4&amp;$E58),'Hoja de Trabajo para listado'!$CD$151:$DC$151,0)),0)</f>
        <v>0</v>
      </c>
      <c r="O58" s="243">
        <f ca="1">+IFERROR(INDEX('Hoja de Trabajo para listado'!$A$155:$Z$1048576,MATCH($A58,'Hoja de Trabajo para listado'!$A$155:$A$1048576,0),MATCH((CUADRO!O$4&amp;$E58),'Hoja de Trabajo para listado'!$A$151:$Z$151,0)),0)+IFERROR(INDEX('Hoja de Trabajo para listado'!$AB$155:$BA$1048576,MATCH($A58,'Hoja de Trabajo para listado'!$AB$155:$AB$1048576,0),MATCH((CUADRO!O$4&amp;$E58),'Hoja de Trabajo para listado'!$AB$151:$BA$151,0)),0)+IFERROR(INDEX('Hoja de Trabajo para listado'!$BC$155:$CB$1048576,MATCH($A58,'Hoja de Trabajo para listado'!$BC$155:$BC$1048576,0),MATCH((CUADRO!O$4&amp;$E58),'Hoja de Trabajo para listado'!$BC$151:$CB$151,0)),0)+IFERROR(INDEX('Hoja de Trabajo para listado'!$DE$153:$DG$274,MATCH($A58,'Hoja de Trabajo para listado'!$DE$153:$DE$1048576,0),MATCH((CUADRO!O$4&amp;$E58),'Hoja de Trabajo para listado'!$DE$151:$DG$151,0)),0)+IFERROR(INDEX('Hoja de Trabajo para listado'!$CD$155:$DC$1048576,MATCH($A58,'Hoja de Trabajo para listado'!$CD$155:$CD$1048576,0),MATCH((CUADRO!O$4&amp;$E58),'Hoja de Trabajo para listado'!$CD$151:$DC$151,0)),0)</f>
        <v>0</v>
      </c>
      <c r="P58" s="243">
        <f ca="1">+IFERROR(INDEX('Hoja de Trabajo para listado'!$A$155:$Z$1048576,MATCH($A58,'Hoja de Trabajo para listado'!$A$155:$A$1048576,0),MATCH((CUADRO!P$4&amp;$E58),'Hoja de Trabajo para listado'!$A$151:$Z$151,0)),0)+IFERROR(INDEX('Hoja de Trabajo para listado'!$AB$155:$BA$1048576,MATCH($A58,'Hoja de Trabajo para listado'!$AB$155:$AB$1048576,0),MATCH((CUADRO!P$4&amp;$E58),'Hoja de Trabajo para listado'!$AB$151:$BA$151,0)),0)+IFERROR(INDEX('Hoja de Trabajo para listado'!$BC$155:$CB$1048576,MATCH($A58,'Hoja de Trabajo para listado'!$BC$155:$BC$1048576,0),MATCH((CUADRO!P$4&amp;$E58),'Hoja de Trabajo para listado'!$BC$151:$CB$151,0)),0)+IFERROR(INDEX('Hoja de Trabajo para listado'!$DE$153:$DG$274,MATCH($A58,'Hoja de Trabajo para listado'!$DE$153:$DE$1048576,0),MATCH((CUADRO!P$4&amp;$E58),'Hoja de Trabajo para listado'!$DE$151:$DG$151,0)),0)+IFERROR(INDEX('Hoja de Trabajo para listado'!$CD$155:$DC$1048576,MATCH($A58,'Hoja de Trabajo para listado'!$CD$155:$CD$1048576,0),MATCH((CUADRO!P$4&amp;$E58),'Hoja de Trabajo para listado'!$CD$151:$DC$151,0)),0)</f>
        <v>0</v>
      </c>
      <c r="Q58" s="243">
        <f ca="1">+IFERROR(INDEX('Hoja de Trabajo para listado'!$A$155:$Z$1048576,MATCH($A58,'Hoja de Trabajo para listado'!$A$155:$A$1048576,0),MATCH((CUADRO!Q$4&amp;$E58),'Hoja de Trabajo para listado'!$A$151:$Z$151,0)),0)+IFERROR(INDEX('Hoja de Trabajo para listado'!$AB$155:$BA$1048576,MATCH($A58,'Hoja de Trabajo para listado'!$AB$155:$AB$1048576,0),MATCH((CUADRO!Q$4&amp;$E58),'Hoja de Trabajo para listado'!$AB$151:$BA$151,0)),0)+IFERROR(INDEX('Hoja de Trabajo para listado'!$BC$155:$CB$1048576,MATCH($A58,'Hoja de Trabajo para listado'!$BC$155:$BC$1048576,0),MATCH((CUADRO!Q$4&amp;$E58),'Hoja de Trabajo para listado'!$BC$151:$CB$151,0)),0)+IFERROR(INDEX('Hoja de Trabajo para listado'!$DE$153:$DG$274,MATCH($A58,'Hoja de Trabajo para listado'!$DE$153:$DE$1048576,0),MATCH((CUADRO!Q$4&amp;$E58),'Hoja de Trabajo para listado'!$DE$151:$DG$151,0)),0)+IFERROR(INDEX('Hoja de Trabajo para listado'!$CD$155:$DC$1048576,MATCH($A58,'Hoja de Trabajo para listado'!$CD$155:$CD$1048576,0),MATCH((CUADRO!Q$4&amp;$E58),'Hoja de Trabajo para listado'!$CD$151:$DC$151,0)),0)</f>
        <v>0</v>
      </c>
      <c r="R58" s="243">
        <f t="shared" ca="1" si="0"/>
        <v>9084801.0099999998</v>
      </c>
      <c r="S58" s="243">
        <f ca="1">+R57+R58</f>
        <v>9087761.0099999998</v>
      </c>
      <c r="T58" s="243">
        <f ca="1">+S58</f>
        <v>9087761.0099999998</v>
      </c>
      <c r="U58" s="242">
        <f t="shared" si="1"/>
        <v>2</v>
      </c>
    </row>
    <row r="59" spans="1:21" ht="15" hidden="1" customHeight="1">
      <c r="A59" s="353">
        <v>119</v>
      </c>
      <c r="B59" s="381">
        <f>+A59</f>
        <v>119</v>
      </c>
      <c r="C59" s="245" t="str">
        <f>+VLOOKUP(A59,bd_lista!$A$3:$C$592,3,FALSE)</f>
        <v>Agencia para el Des. de la Soc. de la Información en Bolivia</v>
      </c>
      <c r="D59" s="383" t="str">
        <f>+C59</f>
        <v>Agencia para el Des. de la Soc. de la Información en Bolivia</v>
      </c>
      <c r="E59" s="245" t="s">
        <v>683</v>
      </c>
      <c r="F59" s="241">
        <f ca="1">+IFERROR(INDEX('Hoja de Trabajo para listado'!$A$155:$Z$1048576,MATCH($A59,'Hoja de Trabajo para listado'!$A$155:$A$1048576,0),MATCH((CUADRO!F$4&amp;$E59),'Hoja de Trabajo para listado'!$A$151:$Z$151,0)),0)+IFERROR(INDEX('Hoja de Trabajo para listado'!$AB$155:$BA$1048576,MATCH($A59,'Hoja de Trabajo para listado'!$AB$155:$AB$1048576,0),MATCH((CUADRO!F$4&amp;$E59),'Hoja de Trabajo para listado'!$AB$151:$BA$151,0)),0)+IFERROR(INDEX('Hoja de Trabajo para listado'!$BC$155:$CB$1048576,MATCH($A59,'Hoja de Trabajo para listado'!$BC$155:$BC$1048576,0),MATCH((CUADRO!F$4&amp;$E59),'Hoja de Trabajo para listado'!$BC$151:$CB$151,0)),0)+IFERROR(INDEX('Hoja de Trabajo para listado'!$DE$153:$DG$274,MATCH($A59,'Hoja de Trabajo para listado'!$DE$153:$DE$1048576,0),MATCH((CUADRO!F$4&amp;$E59),'Hoja de Trabajo para listado'!$DE$151:$DG$151,0)),0)+IFERROR(INDEX('Hoja de Trabajo para listado'!$CD$155:$DC$1048576,MATCH($A59,'Hoja de Trabajo para listado'!$CD$155:$CD$1048576,0),MATCH((CUADRO!F$4&amp;$E59),'Hoja de Trabajo para listado'!$CD$151:$DC$151,0)),0)</f>
        <v>0</v>
      </c>
      <c r="G59" s="241">
        <f ca="1">+IFERROR(INDEX('Hoja de Trabajo para listado'!$A$155:$Z$1048576,MATCH($A59,'Hoja de Trabajo para listado'!$A$155:$A$1048576,0),MATCH((CUADRO!G$4&amp;$E59),'Hoja de Trabajo para listado'!$A$151:$Z$151,0)),0)+IFERROR(INDEX('Hoja de Trabajo para listado'!$AB$155:$BA$1048576,MATCH($A59,'Hoja de Trabajo para listado'!$AB$155:$AB$1048576,0),MATCH((CUADRO!G$4&amp;$E59),'Hoja de Trabajo para listado'!$AB$151:$BA$151,0)),0)+IFERROR(INDEX('Hoja de Trabajo para listado'!$BC$155:$CB$1048576,MATCH($A59,'Hoja de Trabajo para listado'!$BC$155:$BC$1048576,0),MATCH((CUADRO!G$4&amp;$E59),'Hoja de Trabajo para listado'!$BC$151:$CB$151,0)),0)+IFERROR(INDEX('Hoja de Trabajo para listado'!$DE$153:$DG$274,MATCH($A59,'Hoja de Trabajo para listado'!$DE$153:$DE$1048576,0),MATCH((CUADRO!G$4&amp;$E59),'Hoja de Trabajo para listado'!$DE$151:$DG$151,0)),0)+IFERROR(INDEX('Hoja de Trabajo para listado'!$CD$155:$DC$1048576,MATCH($A59,'Hoja de Trabajo para listado'!$CD$155:$CD$1048576,0),MATCH((CUADRO!G$4&amp;$E59),'Hoja de Trabajo para listado'!$CD$151:$DC$151,0)),0)</f>
        <v>0</v>
      </c>
      <c r="H59" s="241">
        <f ca="1">+IFERROR(INDEX('Hoja de Trabajo para listado'!$A$155:$Z$1048576,MATCH($A59,'Hoja de Trabajo para listado'!$A$155:$A$1048576,0),MATCH((CUADRO!H$4&amp;$E59),'Hoja de Trabajo para listado'!$A$151:$Z$151,0)),0)+IFERROR(INDEX('Hoja de Trabajo para listado'!$AB$155:$BA$1048576,MATCH($A59,'Hoja de Trabajo para listado'!$AB$155:$AB$1048576,0),MATCH((CUADRO!H$4&amp;$E59),'Hoja de Trabajo para listado'!$AB$151:$BA$151,0)),0)+IFERROR(INDEX('Hoja de Trabajo para listado'!$BC$155:$CB$1048576,MATCH($A59,'Hoja de Trabajo para listado'!$BC$155:$BC$1048576,0),MATCH((CUADRO!H$4&amp;$E59),'Hoja de Trabajo para listado'!$BC$151:$CB$151,0)),0)+IFERROR(INDEX('Hoja de Trabajo para listado'!$DE$153:$DG$274,MATCH($A59,'Hoja de Trabajo para listado'!$DE$153:$DE$1048576,0),MATCH((CUADRO!H$4&amp;$E59),'Hoja de Trabajo para listado'!$DE$151:$DG$151,0)),0)+IFERROR(INDEX('Hoja de Trabajo para listado'!$CD$155:$DC$1048576,MATCH($A59,'Hoja de Trabajo para listado'!$CD$155:$CD$1048576,0),MATCH((CUADRO!H$4&amp;$E59),'Hoja de Trabajo para listado'!$CD$151:$DC$151,0)),0)</f>
        <v>0</v>
      </c>
      <c r="I59" s="241">
        <f ca="1">+IFERROR(INDEX('Hoja de Trabajo para listado'!$A$155:$Z$1048576,MATCH($A59,'Hoja de Trabajo para listado'!$A$155:$A$1048576,0),MATCH((CUADRO!I$4&amp;$E59),'Hoja de Trabajo para listado'!$A$151:$Z$151,0)),0)+IFERROR(INDEX('Hoja de Trabajo para listado'!$AB$155:$BA$1048576,MATCH($A59,'Hoja de Trabajo para listado'!$AB$155:$AB$1048576,0),MATCH((CUADRO!I$4&amp;$E59),'Hoja de Trabajo para listado'!$AB$151:$BA$151,0)),0)+IFERROR(INDEX('Hoja de Trabajo para listado'!$BC$155:$CB$1048576,MATCH($A59,'Hoja de Trabajo para listado'!$BC$155:$BC$1048576,0),MATCH((CUADRO!I$4&amp;$E59),'Hoja de Trabajo para listado'!$BC$151:$CB$151,0)),0)+IFERROR(INDEX('Hoja de Trabajo para listado'!$DE$153:$DG$274,MATCH($A59,'Hoja de Trabajo para listado'!$DE$153:$DE$1048576,0),MATCH((CUADRO!I$4&amp;$E59),'Hoja de Trabajo para listado'!$DE$151:$DG$151,0)),0)+IFERROR(INDEX('Hoja de Trabajo para listado'!$CD$155:$DC$1048576,MATCH($A59,'Hoja de Trabajo para listado'!$CD$155:$CD$1048576,0),MATCH((CUADRO!I$4&amp;$E59),'Hoja de Trabajo para listado'!$CD$151:$DC$151,0)),0)</f>
        <v>0</v>
      </c>
      <c r="J59" s="241">
        <f ca="1">+IFERROR(INDEX('Hoja de Trabajo para listado'!$A$155:$Z$1048576,MATCH($A59,'Hoja de Trabajo para listado'!$A$155:$A$1048576,0),MATCH((CUADRO!J$4&amp;$E59),'Hoja de Trabajo para listado'!$A$151:$Z$151,0)),0)+IFERROR(INDEX('Hoja de Trabajo para listado'!$AB$155:$BA$1048576,MATCH($A59,'Hoja de Trabajo para listado'!$AB$155:$AB$1048576,0),MATCH((CUADRO!J$4&amp;$E59),'Hoja de Trabajo para listado'!$AB$151:$BA$151,0)),0)+IFERROR(INDEX('Hoja de Trabajo para listado'!$BC$155:$CB$1048576,MATCH($A59,'Hoja de Trabajo para listado'!$BC$155:$BC$1048576,0),MATCH((CUADRO!J$4&amp;$E59),'Hoja de Trabajo para listado'!$BC$151:$CB$151,0)),0)+IFERROR(INDEX('Hoja de Trabajo para listado'!$DE$153:$DG$274,MATCH($A59,'Hoja de Trabajo para listado'!$DE$153:$DE$1048576,0),MATCH((CUADRO!J$4&amp;$E59),'Hoja de Trabajo para listado'!$DE$151:$DG$151,0)),0)+IFERROR(INDEX('Hoja de Trabajo para listado'!$CD$155:$DC$1048576,MATCH($A59,'Hoja de Trabajo para listado'!$CD$155:$CD$1048576,0),MATCH((CUADRO!J$4&amp;$E59),'Hoja de Trabajo para listado'!$CD$151:$DC$151,0)),0)</f>
        <v>0</v>
      </c>
      <c r="K59" s="241">
        <f ca="1">+IFERROR(INDEX('Hoja de Trabajo para listado'!$A$155:$Z$1048576,MATCH($A59,'Hoja de Trabajo para listado'!$A$155:$A$1048576,0),MATCH((CUADRO!K$4&amp;$E59),'Hoja de Trabajo para listado'!$A$151:$Z$151,0)),0)+IFERROR(INDEX('Hoja de Trabajo para listado'!$AB$155:$BA$1048576,MATCH($A59,'Hoja de Trabajo para listado'!$AB$155:$AB$1048576,0),MATCH((CUADRO!K$4&amp;$E59),'Hoja de Trabajo para listado'!$AB$151:$BA$151,0)),0)+IFERROR(INDEX('Hoja de Trabajo para listado'!$BC$155:$CB$1048576,MATCH($A59,'Hoja de Trabajo para listado'!$BC$155:$BC$1048576,0),MATCH((CUADRO!K$4&amp;$E59),'Hoja de Trabajo para listado'!$BC$151:$CB$151,0)),0)+IFERROR(INDEX('Hoja de Trabajo para listado'!$DE$153:$DG$274,MATCH($A59,'Hoja de Trabajo para listado'!$DE$153:$DE$1048576,0),MATCH((CUADRO!K$4&amp;$E59),'Hoja de Trabajo para listado'!$DE$151:$DG$151,0)),0)+IFERROR(INDEX('Hoja de Trabajo para listado'!$CD$155:$DC$1048576,MATCH($A59,'Hoja de Trabajo para listado'!$CD$155:$CD$1048576,0),MATCH((CUADRO!K$4&amp;$E59),'Hoja de Trabajo para listado'!$CD$151:$DC$151,0)),0)</f>
        <v>0</v>
      </c>
      <c r="L59" s="241">
        <f ca="1">+IFERROR(INDEX('Hoja de Trabajo para listado'!$A$155:$Z$1048576,MATCH($A59,'Hoja de Trabajo para listado'!$A$155:$A$1048576,0),MATCH((CUADRO!L$4&amp;$E59),'Hoja de Trabajo para listado'!$A$151:$Z$151,0)),0)+IFERROR(INDEX('Hoja de Trabajo para listado'!$AB$155:$BA$1048576,MATCH($A59,'Hoja de Trabajo para listado'!$AB$155:$AB$1048576,0),MATCH((CUADRO!L$4&amp;$E59),'Hoja de Trabajo para listado'!$AB$151:$BA$151,0)),0)+IFERROR(INDEX('Hoja de Trabajo para listado'!$BC$155:$CB$1048576,MATCH($A59,'Hoja de Trabajo para listado'!$BC$155:$BC$1048576,0),MATCH((CUADRO!L$4&amp;$E59),'Hoja de Trabajo para listado'!$BC$151:$CB$151,0)),0)+IFERROR(INDEX('Hoja de Trabajo para listado'!$DE$153:$DG$274,MATCH($A59,'Hoja de Trabajo para listado'!$DE$153:$DE$1048576,0),MATCH((CUADRO!L$4&amp;$E59),'Hoja de Trabajo para listado'!$DE$151:$DG$151,0)),0)+IFERROR(INDEX('Hoja de Trabajo para listado'!$CD$155:$DC$1048576,MATCH($A59,'Hoja de Trabajo para listado'!$CD$155:$CD$1048576,0),MATCH((CUADRO!L$4&amp;$E59),'Hoja de Trabajo para listado'!$CD$151:$DC$151,0)),0)</f>
        <v>0</v>
      </c>
      <c r="M59" s="241">
        <f ca="1">+IFERROR(INDEX('Hoja de Trabajo para listado'!$A$155:$Z$1048576,MATCH($A59,'Hoja de Trabajo para listado'!$A$155:$A$1048576,0),MATCH((CUADRO!M$4&amp;$E59),'Hoja de Trabajo para listado'!$A$151:$Z$151,0)),0)+IFERROR(INDEX('Hoja de Trabajo para listado'!$AB$155:$BA$1048576,MATCH($A59,'Hoja de Trabajo para listado'!$AB$155:$AB$1048576,0),MATCH((CUADRO!M$4&amp;$E59),'Hoja de Trabajo para listado'!$AB$151:$BA$151,0)),0)+IFERROR(INDEX('Hoja de Trabajo para listado'!$BC$155:$CB$1048576,MATCH($A59,'Hoja de Trabajo para listado'!$BC$155:$BC$1048576,0),MATCH((CUADRO!M$4&amp;$E59),'Hoja de Trabajo para listado'!$BC$151:$CB$151,0)),0)+IFERROR(INDEX('Hoja de Trabajo para listado'!$DE$153:$DG$274,MATCH($A59,'Hoja de Trabajo para listado'!$DE$153:$DE$1048576,0),MATCH((CUADRO!M$4&amp;$E59),'Hoja de Trabajo para listado'!$DE$151:$DG$151,0)),0)+IFERROR(INDEX('Hoja de Trabajo para listado'!$CD$155:$DC$1048576,MATCH($A59,'Hoja de Trabajo para listado'!$CD$155:$CD$1048576,0),MATCH((CUADRO!M$4&amp;$E59),'Hoja de Trabajo para listado'!$CD$151:$DC$151,0)),0)</f>
        <v>0</v>
      </c>
      <c r="N59" s="241">
        <f ca="1">+IFERROR(INDEX('Hoja de Trabajo para listado'!$A$155:$Z$1048576,MATCH($A59,'Hoja de Trabajo para listado'!$A$155:$A$1048576,0),MATCH((CUADRO!N$4&amp;$E59),'Hoja de Trabajo para listado'!$A$151:$Z$151,0)),0)+IFERROR(INDEX('Hoja de Trabajo para listado'!$AB$155:$BA$1048576,MATCH($A59,'Hoja de Trabajo para listado'!$AB$155:$AB$1048576,0),MATCH((CUADRO!N$4&amp;$E59),'Hoja de Trabajo para listado'!$AB$151:$BA$151,0)),0)+IFERROR(INDEX('Hoja de Trabajo para listado'!$BC$155:$CB$1048576,MATCH($A59,'Hoja de Trabajo para listado'!$BC$155:$BC$1048576,0),MATCH((CUADRO!N$4&amp;$E59),'Hoja de Trabajo para listado'!$BC$151:$CB$151,0)),0)+IFERROR(INDEX('Hoja de Trabajo para listado'!$DE$153:$DG$274,MATCH($A59,'Hoja de Trabajo para listado'!$DE$153:$DE$1048576,0),MATCH((CUADRO!N$4&amp;$E59),'Hoja de Trabajo para listado'!$DE$151:$DG$151,0)),0)+IFERROR(INDEX('Hoja de Trabajo para listado'!$CD$155:$DC$1048576,MATCH($A59,'Hoja de Trabajo para listado'!$CD$155:$CD$1048576,0),MATCH((CUADRO!N$4&amp;$E59),'Hoja de Trabajo para listado'!$CD$151:$DC$151,0)),0)</f>
        <v>0</v>
      </c>
      <c r="O59" s="241">
        <f ca="1">+IFERROR(INDEX('Hoja de Trabajo para listado'!$A$155:$Z$1048576,MATCH($A59,'Hoja de Trabajo para listado'!$A$155:$A$1048576,0),MATCH((CUADRO!O$4&amp;$E59),'Hoja de Trabajo para listado'!$A$151:$Z$151,0)),0)+IFERROR(INDEX('Hoja de Trabajo para listado'!$AB$155:$BA$1048576,MATCH($A59,'Hoja de Trabajo para listado'!$AB$155:$AB$1048576,0),MATCH((CUADRO!O$4&amp;$E59),'Hoja de Trabajo para listado'!$AB$151:$BA$151,0)),0)+IFERROR(INDEX('Hoja de Trabajo para listado'!$BC$155:$CB$1048576,MATCH($A59,'Hoja de Trabajo para listado'!$BC$155:$BC$1048576,0),MATCH((CUADRO!O$4&amp;$E59),'Hoja de Trabajo para listado'!$BC$151:$CB$151,0)),0)+IFERROR(INDEX('Hoja de Trabajo para listado'!$DE$153:$DG$274,MATCH($A59,'Hoja de Trabajo para listado'!$DE$153:$DE$1048576,0),MATCH((CUADRO!O$4&amp;$E59),'Hoja de Trabajo para listado'!$DE$151:$DG$151,0)),0)+IFERROR(INDEX('Hoja de Trabajo para listado'!$CD$155:$DC$1048576,MATCH($A59,'Hoja de Trabajo para listado'!$CD$155:$CD$1048576,0),MATCH((CUADRO!O$4&amp;$E59),'Hoja de Trabajo para listado'!$CD$151:$DC$151,0)),0)</f>
        <v>0</v>
      </c>
      <c r="P59" s="241">
        <f ca="1">+IFERROR(INDEX('Hoja de Trabajo para listado'!$A$155:$Z$1048576,MATCH($A59,'Hoja de Trabajo para listado'!$A$155:$A$1048576,0),MATCH((CUADRO!P$4&amp;$E59),'Hoja de Trabajo para listado'!$A$151:$Z$151,0)),0)+IFERROR(INDEX('Hoja de Trabajo para listado'!$AB$155:$BA$1048576,MATCH($A59,'Hoja de Trabajo para listado'!$AB$155:$AB$1048576,0),MATCH((CUADRO!P$4&amp;$E59),'Hoja de Trabajo para listado'!$AB$151:$BA$151,0)),0)+IFERROR(INDEX('Hoja de Trabajo para listado'!$BC$155:$CB$1048576,MATCH($A59,'Hoja de Trabajo para listado'!$BC$155:$BC$1048576,0),MATCH((CUADRO!P$4&amp;$E59),'Hoja de Trabajo para listado'!$BC$151:$CB$151,0)),0)+IFERROR(INDEX('Hoja de Trabajo para listado'!$DE$153:$DG$274,MATCH($A59,'Hoja de Trabajo para listado'!$DE$153:$DE$1048576,0),MATCH((CUADRO!P$4&amp;$E59),'Hoja de Trabajo para listado'!$DE$151:$DG$151,0)),0)+IFERROR(INDEX('Hoja de Trabajo para listado'!$CD$155:$DC$1048576,MATCH($A59,'Hoja de Trabajo para listado'!$CD$155:$CD$1048576,0),MATCH((CUADRO!P$4&amp;$E59),'Hoja de Trabajo para listado'!$CD$151:$DC$151,0)),0)</f>
        <v>0</v>
      </c>
      <c r="Q59" s="241">
        <f ca="1">+IFERROR(INDEX('Hoja de Trabajo para listado'!$A$155:$Z$1048576,MATCH($A59,'Hoja de Trabajo para listado'!$A$155:$A$1048576,0),MATCH((CUADRO!Q$4&amp;$E59),'Hoja de Trabajo para listado'!$A$151:$Z$151,0)),0)+IFERROR(INDEX('Hoja de Trabajo para listado'!$AB$155:$BA$1048576,MATCH($A59,'Hoja de Trabajo para listado'!$AB$155:$AB$1048576,0),MATCH((CUADRO!Q$4&amp;$E59),'Hoja de Trabajo para listado'!$AB$151:$BA$151,0)),0)+IFERROR(INDEX('Hoja de Trabajo para listado'!$BC$155:$CB$1048576,MATCH($A59,'Hoja de Trabajo para listado'!$BC$155:$BC$1048576,0),MATCH((CUADRO!Q$4&amp;$E59),'Hoja de Trabajo para listado'!$BC$151:$CB$151,0)),0)+IFERROR(INDEX('Hoja de Trabajo para listado'!$DE$153:$DG$274,MATCH($A59,'Hoja de Trabajo para listado'!$DE$153:$DE$1048576,0),MATCH((CUADRO!Q$4&amp;$E59),'Hoja de Trabajo para listado'!$DE$151:$DG$151,0)),0)+IFERROR(INDEX('Hoja de Trabajo para listado'!$CD$155:$DC$1048576,MATCH($A59,'Hoja de Trabajo para listado'!$CD$155:$CD$1048576,0),MATCH((CUADRO!Q$4&amp;$E59),'Hoja de Trabajo para listado'!$CD$151:$DC$151,0)),0)</f>
        <v>0</v>
      </c>
      <c r="R59" s="241">
        <f t="shared" ca="1" si="0"/>
        <v>0</v>
      </c>
      <c r="S59" s="241"/>
      <c r="T59" s="241">
        <f ca="1">+T60</f>
        <v>0</v>
      </c>
      <c r="U59" s="240">
        <f t="shared" si="1"/>
        <v>1</v>
      </c>
    </row>
    <row r="60" spans="1:21" ht="15" hidden="1" customHeight="1">
      <c r="A60" s="353">
        <v>119</v>
      </c>
      <c r="B60" s="382"/>
      <c r="C60" s="305" t="str">
        <f>+VLOOKUP(A60,bd_lista!$A$3:$C$592,3,FALSE)</f>
        <v>Agencia para el Des. de la Soc. de la Información en Bolivia</v>
      </c>
      <c r="D60" s="384"/>
      <c r="E60" s="305" t="s">
        <v>684</v>
      </c>
      <c r="F60" s="243">
        <f ca="1">+IFERROR(INDEX('Hoja de Trabajo para listado'!$A$155:$Z$1048576,MATCH($A60,'Hoja de Trabajo para listado'!$A$155:$A$1048576,0),MATCH((CUADRO!F$4&amp;$E60),'Hoja de Trabajo para listado'!$A$151:$Z$151,0)),0)+IFERROR(INDEX('Hoja de Trabajo para listado'!$AB$155:$BA$1048576,MATCH($A60,'Hoja de Trabajo para listado'!$AB$155:$AB$1048576,0),MATCH((CUADRO!F$4&amp;$E60),'Hoja de Trabajo para listado'!$AB$151:$BA$151,0)),0)+IFERROR(INDEX('Hoja de Trabajo para listado'!$BC$155:$CB$1048576,MATCH($A60,'Hoja de Trabajo para listado'!$BC$155:$BC$1048576,0),MATCH((CUADRO!F$4&amp;$E60),'Hoja de Trabajo para listado'!$BC$151:$CB$151,0)),0)+IFERROR(INDEX('Hoja de Trabajo para listado'!$DE$153:$DG$274,MATCH($A60,'Hoja de Trabajo para listado'!$DE$153:$DE$1048576,0),MATCH((CUADRO!F$4&amp;$E60),'Hoja de Trabajo para listado'!$DE$151:$DG$151,0)),0)+IFERROR(INDEX('Hoja de Trabajo para listado'!$CD$155:$DC$1048576,MATCH($A60,'Hoja de Trabajo para listado'!$CD$155:$CD$1048576,0),MATCH((CUADRO!F$4&amp;$E60),'Hoja de Trabajo para listado'!$CD$151:$DC$151,0)),0)</f>
        <v>0</v>
      </c>
      <c r="G60" s="243">
        <f ca="1">+IFERROR(INDEX('Hoja de Trabajo para listado'!$A$155:$Z$1048576,MATCH($A60,'Hoja de Trabajo para listado'!$A$155:$A$1048576,0),MATCH((CUADRO!G$4&amp;$E60),'Hoja de Trabajo para listado'!$A$151:$Z$151,0)),0)+IFERROR(INDEX('Hoja de Trabajo para listado'!$AB$155:$BA$1048576,MATCH($A60,'Hoja de Trabajo para listado'!$AB$155:$AB$1048576,0),MATCH((CUADRO!G$4&amp;$E60),'Hoja de Trabajo para listado'!$AB$151:$BA$151,0)),0)+IFERROR(INDEX('Hoja de Trabajo para listado'!$BC$155:$CB$1048576,MATCH($A60,'Hoja de Trabajo para listado'!$BC$155:$BC$1048576,0),MATCH((CUADRO!G$4&amp;$E60),'Hoja de Trabajo para listado'!$BC$151:$CB$151,0)),0)+IFERROR(INDEX('Hoja de Trabajo para listado'!$DE$153:$DG$274,MATCH($A60,'Hoja de Trabajo para listado'!$DE$153:$DE$1048576,0),MATCH((CUADRO!G$4&amp;$E60),'Hoja de Trabajo para listado'!$DE$151:$DG$151,0)),0)+IFERROR(INDEX('Hoja de Trabajo para listado'!$CD$155:$DC$1048576,MATCH($A60,'Hoja de Trabajo para listado'!$CD$155:$CD$1048576,0),MATCH((CUADRO!G$4&amp;$E60),'Hoja de Trabajo para listado'!$CD$151:$DC$151,0)),0)</f>
        <v>0</v>
      </c>
      <c r="H60" s="243">
        <f ca="1">+IFERROR(INDEX('Hoja de Trabajo para listado'!$A$155:$Z$1048576,MATCH($A60,'Hoja de Trabajo para listado'!$A$155:$A$1048576,0),MATCH((CUADRO!H$4&amp;$E60),'Hoja de Trabajo para listado'!$A$151:$Z$151,0)),0)+IFERROR(INDEX('Hoja de Trabajo para listado'!$AB$155:$BA$1048576,MATCH($A60,'Hoja de Trabajo para listado'!$AB$155:$AB$1048576,0),MATCH((CUADRO!H$4&amp;$E60),'Hoja de Trabajo para listado'!$AB$151:$BA$151,0)),0)+IFERROR(INDEX('Hoja de Trabajo para listado'!$BC$155:$CB$1048576,MATCH($A60,'Hoja de Trabajo para listado'!$BC$155:$BC$1048576,0),MATCH((CUADRO!H$4&amp;$E60),'Hoja de Trabajo para listado'!$BC$151:$CB$151,0)),0)+IFERROR(INDEX('Hoja de Trabajo para listado'!$DE$153:$DG$274,MATCH($A60,'Hoja de Trabajo para listado'!$DE$153:$DE$1048576,0),MATCH((CUADRO!H$4&amp;$E60),'Hoja de Trabajo para listado'!$DE$151:$DG$151,0)),0)+IFERROR(INDEX('Hoja de Trabajo para listado'!$CD$155:$DC$1048576,MATCH($A60,'Hoja de Trabajo para listado'!$CD$155:$CD$1048576,0),MATCH((CUADRO!H$4&amp;$E60),'Hoja de Trabajo para listado'!$CD$151:$DC$151,0)),0)</f>
        <v>0</v>
      </c>
      <c r="I60" s="243">
        <f ca="1">+IFERROR(INDEX('Hoja de Trabajo para listado'!$A$155:$Z$1048576,MATCH($A60,'Hoja de Trabajo para listado'!$A$155:$A$1048576,0),MATCH((CUADRO!I$4&amp;$E60),'Hoja de Trabajo para listado'!$A$151:$Z$151,0)),0)+IFERROR(INDEX('Hoja de Trabajo para listado'!$AB$155:$BA$1048576,MATCH($A60,'Hoja de Trabajo para listado'!$AB$155:$AB$1048576,0),MATCH((CUADRO!I$4&amp;$E60),'Hoja de Trabajo para listado'!$AB$151:$BA$151,0)),0)+IFERROR(INDEX('Hoja de Trabajo para listado'!$BC$155:$CB$1048576,MATCH($A60,'Hoja de Trabajo para listado'!$BC$155:$BC$1048576,0),MATCH((CUADRO!I$4&amp;$E60),'Hoja de Trabajo para listado'!$BC$151:$CB$151,0)),0)+IFERROR(INDEX('Hoja de Trabajo para listado'!$DE$153:$DG$274,MATCH($A60,'Hoja de Trabajo para listado'!$DE$153:$DE$1048576,0),MATCH((CUADRO!I$4&amp;$E60),'Hoja de Trabajo para listado'!$DE$151:$DG$151,0)),0)+IFERROR(INDEX('Hoja de Trabajo para listado'!$CD$155:$DC$1048576,MATCH($A60,'Hoja de Trabajo para listado'!$CD$155:$CD$1048576,0),MATCH((CUADRO!I$4&amp;$E60),'Hoja de Trabajo para listado'!$CD$151:$DC$151,0)),0)</f>
        <v>0</v>
      </c>
      <c r="J60" s="243">
        <f ca="1">+IFERROR(INDEX('Hoja de Trabajo para listado'!$A$155:$Z$1048576,MATCH($A60,'Hoja de Trabajo para listado'!$A$155:$A$1048576,0),MATCH((CUADRO!J$4&amp;$E60),'Hoja de Trabajo para listado'!$A$151:$Z$151,0)),0)+IFERROR(INDEX('Hoja de Trabajo para listado'!$AB$155:$BA$1048576,MATCH($A60,'Hoja de Trabajo para listado'!$AB$155:$AB$1048576,0),MATCH((CUADRO!J$4&amp;$E60),'Hoja de Trabajo para listado'!$AB$151:$BA$151,0)),0)+IFERROR(INDEX('Hoja de Trabajo para listado'!$BC$155:$CB$1048576,MATCH($A60,'Hoja de Trabajo para listado'!$BC$155:$BC$1048576,0),MATCH((CUADRO!J$4&amp;$E60),'Hoja de Trabajo para listado'!$BC$151:$CB$151,0)),0)+IFERROR(INDEX('Hoja de Trabajo para listado'!$DE$153:$DG$274,MATCH($A60,'Hoja de Trabajo para listado'!$DE$153:$DE$1048576,0),MATCH((CUADRO!J$4&amp;$E60),'Hoja de Trabajo para listado'!$DE$151:$DG$151,0)),0)+IFERROR(INDEX('Hoja de Trabajo para listado'!$CD$155:$DC$1048576,MATCH($A60,'Hoja de Trabajo para listado'!$CD$155:$CD$1048576,0),MATCH((CUADRO!J$4&amp;$E60),'Hoja de Trabajo para listado'!$CD$151:$DC$151,0)),0)</f>
        <v>0</v>
      </c>
      <c r="K60" s="243">
        <f ca="1">+IFERROR(INDEX('Hoja de Trabajo para listado'!$A$155:$Z$1048576,MATCH($A60,'Hoja de Trabajo para listado'!$A$155:$A$1048576,0),MATCH((CUADRO!K$4&amp;$E60),'Hoja de Trabajo para listado'!$A$151:$Z$151,0)),0)+IFERROR(INDEX('Hoja de Trabajo para listado'!$AB$155:$BA$1048576,MATCH($A60,'Hoja de Trabajo para listado'!$AB$155:$AB$1048576,0),MATCH((CUADRO!K$4&amp;$E60),'Hoja de Trabajo para listado'!$AB$151:$BA$151,0)),0)+IFERROR(INDEX('Hoja de Trabajo para listado'!$BC$155:$CB$1048576,MATCH($A60,'Hoja de Trabajo para listado'!$BC$155:$BC$1048576,0),MATCH((CUADRO!K$4&amp;$E60),'Hoja de Trabajo para listado'!$BC$151:$CB$151,0)),0)+IFERROR(INDEX('Hoja de Trabajo para listado'!$DE$153:$DG$274,MATCH($A60,'Hoja de Trabajo para listado'!$DE$153:$DE$1048576,0),MATCH((CUADRO!K$4&amp;$E60),'Hoja de Trabajo para listado'!$DE$151:$DG$151,0)),0)+IFERROR(INDEX('Hoja de Trabajo para listado'!$CD$155:$DC$1048576,MATCH($A60,'Hoja de Trabajo para listado'!$CD$155:$CD$1048576,0),MATCH((CUADRO!K$4&amp;$E60),'Hoja de Trabajo para listado'!$CD$151:$DC$151,0)),0)</f>
        <v>0</v>
      </c>
      <c r="L60" s="243">
        <f ca="1">+IFERROR(INDEX('Hoja de Trabajo para listado'!$A$155:$Z$1048576,MATCH($A60,'Hoja de Trabajo para listado'!$A$155:$A$1048576,0),MATCH((CUADRO!L$4&amp;$E60),'Hoja de Trabajo para listado'!$A$151:$Z$151,0)),0)+IFERROR(INDEX('Hoja de Trabajo para listado'!$AB$155:$BA$1048576,MATCH($A60,'Hoja de Trabajo para listado'!$AB$155:$AB$1048576,0),MATCH((CUADRO!L$4&amp;$E60),'Hoja de Trabajo para listado'!$AB$151:$BA$151,0)),0)+IFERROR(INDEX('Hoja de Trabajo para listado'!$BC$155:$CB$1048576,MATCH($A60,'Hoja de Trabajo para listado'!$BC$155:$BC$1048576,0),MATCH((CUADRO!L$4&amp;$E60),'Hoja de Trabajo para listado'!$BC$151:$CB$151,0)),0)+IFERROR(INDEX('Hoja de Trabajo para listado'!$DE$153:$DG$274,MATCH($A60,'Hoja de Trabajo para listado'!$DE$153:$DE$1048576,0),MATCH((CUADRO!L$4&amp;$E60),'Hoja de Trabajo para listado'!$DE$151:$DG$151,0)),0)+IFERROR(INDEX('Hoja de Trabajo para listado'!$CD$155:$DC$1048576,MATCH($A60,'Hoja de Trabajo para listado'!$CD$155:$CD$1048576,0),MATCH((CUADRO!L$4&amp;$E60),'Hoja de Trabajo para listado'!$CD$151:$DC$151,0)),0)</f>
        <v>0</v>
      </c>
      <c r="M60" s="243">
        <f ca="1">+IFERROR(INDEX('Hoja de Trabajo para listado'!$A$155:$Z$1048576,MATCH($A60,'Hoja de Trabajo para listado'!$A$155:$A$1048576,0),MATCH((CUADRO!M$4&amp;$E60),'Hoja de Trabajo para listado'!$A$151:$Z$151,0)),0)+IFERROR(INDEX('Hoja de Trabajo para listado'!$AB$155:$BA$1048576,MATCH($A60,'Hoja de Trabajo para listado'!$AB$155:$AB$1048576,0),MATCH((CUADRO!M$4&amp;$E60),'Hoja de Trabajo para listado'!$AB$151:$BA$151,0)),0)+IFERROR(INDEX('Hoja de Trabajo para listado'!$BC$155:$CB$1048576,MATCH($A60,'Hoja de Trabajo para listado'!$BC$155:$BC$1048576,0),MATCH((CUADRO!M$4&amp;$E60),'Hoja de Trabajo para listado'!$BC$151:$CB$151,0)),0)+IFERROR(INDEX('Hoja de Trabajo para listado'!$DE$153:$DG$274,MATCH($A60,'Hoja de Trabajo para listado'!$DE$153:$DE$1048576,0),MATCH((CUADRO!M$4&amp;$E60),'Hoja de Trabajo para listado'!$DE$151:$DG$151,0)),0)+IFERROR(INDEX('Hoja de Trabajo para listado'!$CD$155:$DC$1048576,MATCH($A60,'Hoja de Trabajo para listado'!$CD$155:$CD$1048576,0),MATCH((CUADRO!M$4&amp;$E60),'Hoja de Trabajo para listado'!$CD$151:$DC$151,0)),0)</f>
        <v>0</v>
      </c>
      <c r="N60" s="243">
        <f ca="1">+IFERROR(INDEX('Hoja de Trabajo para listado'!$A$155:$Z$1048576,MATCH($A60,'Hoja de Trabajo para listado'!$A$155:$A$1048576,0),MATCH((CUADRO!N$4&amp;$E60),'Hoja de Trabajo para listado'!$A$151:$Z$151,0)),0)+IFERROR(INDEX('Hoja de Trabajo para listado'!$AB$155:$BA$1048576,MATCH($A60,'Hoja de Trabajo para listado'!$AB$155:$AB$1048576,0),MATCH((CUADRO!N$4&amp;$E60),'Hoja de Trabajo para listado'!$AB$151:$BA$151,0)),0)+IFERROR(INDEX('Hoja de Trabajo para listado'!$BC$155:$CB$1048576,MATCH($A60,'Hoja de Trabajo para listado'!$BC$155:$BC$1048576,0),MATCH((CUADRO!N$4&amp;$E60),'Hoja de Trabajo para listado'!$BC$151:$CB$151,0)),0)+IFERROR(INDEX('Hoja de Trabajo para listado'!$DE$153:$DG$274,MATCH($A60,'Hoja de Trabajo para listado'!$DE$153:$DE$1048576,0),MATCH((CUADRO!N$4&amp;$E60),'Hoja de Trabajo para listado'!$DE$151:$DG$151,0)),0)+IFERROR(INDEX('Hoja de Trabajo para listado'!$CD$155:$DC$1048576,MATCH($A60,'Hoja de Trabajo para listado'!$CD$155:$CD$1048576,0),MATCH((CUADRO!N$4&amp;$E60),'Hoja de Trabajo para listado'!$CD$151:$DC$151,0)),0)</f>
        <v>0</v>
      </c>
      <c r="O60" s="243">
        <f ca="1">+IFERROR(INDEX('Hoja de Trabajo para listado'!$A$155:$Z$1048576,MATCH($A60,'Hoja de Trabajo para listado'!$A$155:$A$1048576,0),MATCH((CUADRO!O$4&amp;$E60),'Hoja de Trabajo para listado'!$A$151:$Z$151,0)),0)+IFERROR(INDEX('Hoja de Trabajo para listado'!$AB$155:$BA$1048576,MATCH($A60,'Hoja de Trabajo para listado'!$AB$155:$AB$1048576,0),MATCH((CUADRO!O$4&amp;$E60),'Hoja de Trabajo para listado'!$AB$151:$BA$151,0)),0)+IFERROR(INDEX('Hoja de Trabajo para listado'!$BC$155:$CB$1048576,MATCH($A60,'Hoja de Trabajo para listado'!$BC$155:$BC$1048576,0),MATCH((CUADRO!O$4&amp;$E60),'Hoja de Trabajo para listado'!$BC$151:$CB$151,0)),0)+IFERROR(INDEX('Hoja de Trabajo para listado'!$DE$153:$DG$274,MATCH($A60,'Hoja de Trabajo para listado'!$DE$153:$DE$1048576,0),MATCH((CUADRO!O$4&amp;$E60),'Hoja de Trabajo para listado'!$DE$151:$DG$151,0)),0)+IFERROR(INDEX('Hoja de Trabajo para listado'!$CD$155:$DC$1048576,MATCH($A60,'Hoja de Trabajo para listado'!$CD$155:$CD$1048576,0),MATCH((CUADRO!O$4&amp;$E60),'Hoja de Trabajo para listado'!$CD$151:$DC$151,0)),0)</f>
        <v>0</v>
      </c>
      <c r="P60" s="243">
        <f ca="1">+IFERROR(INDEX('Hoja de Trabajo para listado'!$A$155:$Z$1048576,MATCH($A60,'Hoja de Trabajo para listado'!$A$155:$A$1048576,0),MATCH((CUADRO!P$4&amp;$E60),'Hoja de Trabajo para listado'!$A$151:$Z$151,0)),0)+IFERROR(INDEX('Hoja de Trabajo para listado'!$AB$155:$BA$1048576,MATCH($A60,'Hoja de Trabajo para listado'!$AB$155:$AB$1048576,0),MATCH((CUADRO!P$4&amp;$E60),'Hoja de Trabajo para listado'!$AB$151:$BA$151,0)),0)+IFERROR(INDEX('Hoja de Trabajo para listado'!$BC$155:$CB$1048576,MATCH($A60,'Hoja de Trabajo para listado'!$BC$155:$BC$1048576,0),MATCH((CUADRO!P$4&amp;$E60),'Hoja de Trabajo para listado'!$BC$151:$CB$151,0)),0)+IFERROR(INDEX('Hoja de Trabajo para listado'!$DE$153:$DG$274,MATCH($A60,'Hoja de Trabajo para listado'!$DE$153:$DE$1048576,0),MATCH((CUADRO!P$4&amp;$E60),'Hoja de Trabajo para listado'!$DE$151:$DG$151,0)),0)+IFERROR(INDEX('Hoja de Trabajo para listado'!$CD$155:$DC$1048576,MATCH($A60,'Hoja de Trabajo para listado'!$CD$155:$CD$1048576,0),MATCH((CUADRO!P$4&amp;$E60),'Hoja de Trabajo para listado'!$CD$151:$DC$151,0)),0)</f>
        <v>0</v>
      </c>
      <c r="Q60" s="243">
        <f ca="1">+IFERROR(INDEX('Hoja de Trabajo para listado'!$A$155:$Z$1048576,MATCH($A60,'Hoja de Trabajo para listado'!$A$155:$A$1048576,0),MATCH((CUADRO!Q$4&amp;$E60),'Hoja de Trabajo para listado'!$A$151:$Z$151,0)),0)+IFERROR(INDEX('Hoja de Trabajo para listado'!$AB$155:$BA$1048576,MATCH($A60,'Hoja de Trabajo para listado'!$AB$155:$AB$1048576,0),MATCH((CUADRO!Q$4&amp;$E60),'Hoja de Trabajo para listado'!$AB$151:$BA$151,0)),0)+IFERROR(INDEX('Hoja de Trabajo para listado'!$BC$155:$CB$1048576,MATCH($A60,'Hoja de Trabajo para listado'!$BC$155:$BC$1048576,0),MATCH((CUADRO!Q$4&amp;$E60),'Hoja de Trabajo para listado'!$BC$151:$CB$151,0)),0)+IFERROR(INDEX('Hoja de Trabajo para listado'!$DE$153:$DG$274,MATCH($A60,'Hoja de Trabajo para listado'!$DE$153:$DE$1048576,0),MATCH((CUADRO!Q$4&amp;$E60),'Hoja de Trabajo para listado'!$DE$151:$DG$151,0)),0)+IFERROR(INDEX('Hoja de Trabajo para listado'!$CD$155:$DC$1048576,MATCH($A60,'Hoja de Trabajo para listado'!$CD$155:$CD$1048576,0),MATCH((CUADRO!Q$4&amp;$E60),'Hoja de Trabajo para listado'!$CD$151:$DC$151,0)),0)</f>
        <v>0</v>
      </c>
      <c r="R60" s="243">
        <f t="shared" ca="1" si="0"/>
        <v>0</v>
      </c>
      <c r="S60" s="243">
        <f ca="1">+R59+R60</f>
        <v>0</v>
      </c>
      <c r="T60" s="243">
        <f ca="1">+S60</f>
        <v>0</v>
      </c>
      <c r="U60" s="242">
        <f t="shared" si="1"/>
        <v>2</v>
      </c>
    </row>
    <row r="61" spans="1:21" customFormat="1" ht="15" hidden="1" customHeight="1">
      <c r="A61" s="249">
        <v>121</v>
      </c>
      <c r="B61" s="381">
        <f>+A61</f>
        <v>121</v>
      </c>
      <c r="C61" s="245" t="e">
        <f>+VLOOKUP(A61,bd_lista!$A$3:$C$592,3,FALSE)</f>
        <v>#N/A</v>
      </c>
      <c r="D61" s="383" t="e">
        <f>+C61</f>
        <v>#N/A</v>
      </c>
      <c r="E61" s="245" t="s">
        <v>683</v>
      </c>
      <c r="F61" s="241">
        <f ca="1">+IFERROR(INDEX('Hoja de Trabajo para listado'!$A$155:$Z$1048576,MATCH($A61,'Hoja de Trabajo para listado'!$A$155:$A$1048576,0),MATCH((CUADRO!F$4&amp;$E61),'Hoja de Trabajo para listado'!$A$151:$Z$151,0)),0)+IFERROR(INDEX('Hoja de Trabajo para listado'!$AB$155:$BA$1048576,MATCH($A61,'Hoja de Trabajo para listado'!$AB$155:$AB$1048576,0),MATCH((CUADRO!F$4&amp;$E61),'Hoja de Trabajo para listado'!$AB$151:$BA$151,0)),0)+IFERROR(INDEX('Hoja de Trabajo para listado'!$BC$155:$CB$1048576,MATCH($A61,'Hoja de Trabajo para listado'!$BC$155:$BC$1048576,0),MATCH((CUADRO!F$4&amp;$E61),'Hoja de Trabajo para listado'!$BC$151:$CB$151,0)),0)+IFERROR(INDEX('Hoja de Trabajo para listado'!$DE$153:$DG$274,MATCH($A61,'Hoja de Trabajo para listado'!$DE$153:$DE$1048576,0),MATCH((CUADRO!F$4&amp;$E61),'Hoja de Trabajo para listado'!$DE$151:$DG$151,0)),0)+IFERROR(INDEX('Hoja de Trabajo para listado'!$CD$155:$DC$1048576,MATCH($A61,'Hoja de Trabajo para listado'!$CD$155:$CD$1048576,0),MATCH((CUADRO!F$4&amp;$E61),'Hoja de Trabajo para listado'!$CD$151:$DC$151,0)),0)</f>
        <v>0</v>
      </c>
      <c r="G61" s="241">
        <f ca="1">+IFERROR(INDEX('Hoja de Trabajo para listado'!$A$155:$Z$1048576,MATCH($A61,'Hoja de Trabajo para listado'!$A$155:$A$1048576,0),MATCH((CUADRO!G$4&amp;$E61),'Hoja de Trabajo para listado'!$A$151:$Z$151,0)),0)+IFERROR(INDEX('Hoja de Trabajo para listado'!$AB$155:$BA$1048576,MATCH($A61,'Hoja de Trabajo para listado'!$AB$155:$AB$1048576,0),MATCH((CUADRO!G$4&amp;$E61),'Hoja de Trabajo para listado'!$AB$151:$BA$151,0)),0)+IFERROR(INDEX('Hoja de Trabajo para listado'!$BC$155:$CB$1048576,MATCH($A61,'Hoja de Trabajo para listado'!$BC$155:$BC$1048576,0),MATCH((CUADRO!G$4&amp;$E61),'Hoja de Trabajo para listado'!$BC$151:$CB$151,0)),0)+IFERROR(INDEX('Hoja de Trabajo para listado'!$DE$153:$DG$274,MATCH($A61,'Hoja de Trabajo para listado'!$DE$153:$DE$1048576,0),MATCH((CUADRO!G$4&amp;$E61),'Hoja de Trabajo para listado'!$DE$151:$DG$151,0)),0)+IFERROR(INDEX('Hoja de Trabajo para listado'!$CD$155:$DC$1048576,MATCH($A61,'Hoja de Trabajo para listado'!$CD$155:$CD$1048576,0),MATCH((CUADRO!G$4&amp;$E61),'Hoja de Trabajo para listado'!$CD$151:$DC$151,0)),0)</f>
        <v>0</v>
      </c>
      <c r="H61" s="241">
        <f ca="1">+IFERROR(INDEX('Hoja de Trabajo para listado'!$A$155:$Z$1048576,MATCH($A61,'Hoja de Trabajo para listado'!$A$155:$A$1048576,0),MATCH((CUADRO!H$4&amp;$E61),'Hoja de Trabajo para listado'!$A$151:$Z$151,0)),0)+IFERROR(INDEX('Hoja de Trabajo para listado'!$AB$155:$BA$1048576,MATCH($A61,'Hoja de Trabajo para listado'!$AB$155:$AB$1048576,0),MATCH((CUADRO!H$4&amp;$E61),'Hoja de Trabajo para listado'!$AB$151:$BA$151,0)),0)+IFERROR(INDEX('Hoja de Trabajo para listado'!$BC$155:$CB$1048576,MATCH($A61,'Hoja de Trabajo para listado'!$BC$155:$BC$1048576,0),MATCH((CUADRO!H$4&amp;$E61),'Hoja de Trabajo para listado'!$BC$151:$CB$151,0)),0)+IFERROR(INDEX('Hoja de Trabajo para listado'!$DE$153:$DG$274,MATCH($A61,'Hoja de Trabajo para listado'!$DE$153:$DE$1048576,0),MATCH((CUADRO!H$4&amp;$E61),'Hoja de Trabajo para listado'!$DE$151:$DG$151,0)),0)+IFERROR(INDEX('Hoja de Trabajo para listado'!$CD$155:$DC$1048576,MATCH($A61,'Hoja de Trabajo para listado'!$CD$155:$CD$1048576,0),MATCH((CUADRO!H$4&amp;$E61),'Hoja de Trabajo para listado'!$CD$151:$DC$151,0)),0)</f>
        <v>0</v>
      </c>
      <c r="I61" s="241">
        <f ca="1">+IFERROR(INDEX('Hoja de Trabajo para listado'!$A$155:$Z$1048576,MATCH($A61,'Hoja de Trabajo para listado'!$A$155:$A$1048576,0),MATCH((CUADRO!I$4&amp;$E61),'Hoja de Trabajo para listado'!$A$151:$Z$151,0)),0)+IFERROR(INDEX('Hoja de Trabajo para listado'!$AB$155:$BA$1048576,MATCH($A61,'Hoja de Trabajo para listado'!$AB$155:$AB$1048576,0),MATCH((CUADRO!I$4&amp;$E61),'Hoja de Trabajo para listado'!$AB$151:$BA$151,0)),0)+IFERROR(INDEX('Hoja de Trabajo para listado'!$BC$155:$CB$1048576,MATCH($A61,'Hoja de Trabajo para listado'!$BC$155:$BC$1048576,0),MATCH((CUADRO!I$4&amp;$E61),'Hoja de Trabajo para listado'!$BC$151:$CB$151,0)),0)+IFERROR(INDEX('Hoja de Trabajo para listado'!$DE$153:$DG$274,MATCH($A61,'Hoja de Trabajo para listado'!$DE$153:$DE$1048576,0),MATCH((CUADRO!I$4&amp;$E61),'Hoja de Trabajo para listado'!$DE$151:$DG$151,0)),0)+IFERROR(INDEX('Hoja de Trabajo para listado'!$CD$155:$DC$1048576,MATCH($A61,'Hoja de Trabajo para listado'!$CD$155:$CD$1048576,0),MATCH((CUADRO!I$4&amp;$E61),'Hoja de Trabajo para listado'!$CD$151:$DC$151,0)),0)</f>
        <v>0</v>
      </c>
      <c r="J61" s="241">
        <f ca="1">+IFERROR(INDEX('Hoja de Trabajo para listado'!$A$155:$Z$1048576,MATCH($A61,'Hoja de Trabajo para listado'!$A$155:$A$1048576,0),MATCH((CUADRO!J$4&amp;$E61),'Hoja de Trabajo para listado'!$A$151:$Z$151,0)),0)+IFERROR(INDEX('Hoja de Trabajo para listado'!$AB$155:$BA$1048576,MATCH($A61,'Hoja de Trabajo para listado'!$AB$155:$AB$1048576,0),MATCH((CUADRO!J$4&amp;$E61),'Hoja de Trabajo para listado'!$AB$151:$BA$151,0)),0)+IFERROR(INDEX('Hoja de Trabajo para listado'!$BC$155:$CB$1048576,MATCH($A61,'Hoja de Trabajo para listado'!$BC$155:$BC$1048576,0),MATCH((CUADRO!J$4&amp;$E61),'Hoja de Trabajo para listado'!$BC$151:$CB$151,0)),0)+IFERROR(INDEX('Hoja de Trabajo para listado'!$DE$153:$DG$274,MATCH($A61,'Hoja de Trabajo para listado'!$DE$153:$DE$1048576,0),MATCH((CUADRO!J$4&amp;$E61),'Hoja de Trabajo para listado'!$DE$151:$DG$151,0)),0)+IFERROR(INDEX('Hoja de Trabajo para listado'!$CD$155:$DC$1048576,MATCH($A61,'Hoja de Trabajo para listado'!$CD$155:$CD$1048576,0),MATCH((CUADRO!J$4&amp;$E61),'Hoja de Trabajo para listado'!$CD$151:$DC$151,0)),0)</f>
        <v>0</v>
      </c>
      <c r="K61" s="241">
        <f ca="1">+IFERROR(INDEX('Hoja de Trabajo para listado'!$A$155:$Z$1048576,MATCH($A61,'Hoja de Trabajo para listado'!$A$155:$A$1048576,0),MATCH((CUADRO!K$4&amp;$E61),'Hoja de Trabajo para listado'!$A$151:$Z$151,0)),0)+IFERROR(INDEX('Hoja de Trabajo para listado'!$AB$155:$BA$1048576,MATCH($A61,'Hoja de Trabajo para listado'!$AB$155:$AB$1048576,0),MATCH((CUADRO!K$4&amp;$E61),'Hoja de Trabajo para listado'!$AB$151:$BA$151,0)),0)+IFERROR(INDEX('Hoja de Trabajo para listado'!$BC$155:$CB$1048576,MATCH($A61,'Hoja de Trabajo para listado'!$BC$155:$BC$1048576,0),MATCH((CUADRO!K$4&amp;$E61),'Hoja de Trabajo para listado'!$BC$151:$CB$151,0)),0)+IFERROR(INDEX('Hoja de Trabajo para listado'!$DE$153:$DG$274,MATCH($A61,'Hoja de Trabajo para listado'!$DE$153:$DE$1048576,0),MATCH((CUADRO!K$4&amp;$E61),'Hoja de Trabajo para listado'!$DE$151:$DG$151,0)),0)+IFERROR(INDEX('Hoja de Trabajo para listado'!$CD$155:$DC$1048576,MATCH($A61,'Hoja de Trabajo para listado'!$CD$155:$CD$1048576,0),MATCH((CUADRO!K$4&amp;$E61),'Hoja de Trabajo para listado'!$CD$151:$DC$151,0)),0)</f>
        <v>0</v>
      </c>
      <c r="L61" s="241">
        <f ca="1">+IFERROR(INDEX('Hoja de Trabajo para listado'!$A$155:$Z$1048576,MATCH($A61,'Hoja de Trabajo para listado'!$A$155:$A$1048576,0),MATCH((CUADRO!L$4&amp;$E61),'Hoja de Trabajo para listado'!$A$151:$Z$151,0)),0)+IFERROR(INDEX('Hoja de Trabajo para listado'!$AB$155:$BA$1048576,MATCH($A61,'Hoja de Trabajo para listado'!$AB$155:$AB$1048576,0),MATCH((CUADRO!L$4&amp;$E61),'Hoja de Trabajo para listado'!$AB$151:$BA$151,0)),0)+IFERROR(INDEX('Hoja de Trabajo para listado'!$BC$155:$CB$1048576,MATCH($A61,'Hoja de Trabajo para listado'!$BC$155:$BC$1048576,0),MATCH((CUADRO!L$4&amp;$E61),'Hoja de Trabajo para listado'!$BC$151:$CB$151,0)),0)+IFERROR(INDEX('Hoja de Trabajo para listado'!$DE$153:$DG$274,MATCH($A61,'Hoja de Trabajo para listado'!$DE$153:$DE$1048576,0),MATCH((CUADRO!L$4&amp;$E61),'Hoja de Trabajo para listado'!$DE$151:$DG$151,0)),0)+IFERROR(INDEX('Hoja de Trabajo para listado'!$CD$155:$DC$1048576,MATCH($A61,'Hoja de Trabajo para listado'!$CD$155:$CD$1048576,0),MATCH((CUADRO!L$4&amp;$E61),'Hoja de Trabajo para listado'!$CD$151:$DC$151,0)),0)</f>
        <v>0</v>
      </c>
      <c r="M61" s="241">
        <f ca="1">+IFERROR(INDEX('Hoja de Trabajo para listado'!$A$155:$Z$1048576,MATCH($A61,'Hoja de Trabajo para listado'!$A$155:$A$1048576,0),MATCH((CUADRO!M$4&amp;$E61),'Hoja de Trabajo para listado'!$A$151:$Z$151,0)),0)+IFERROR(INDEX('Hoja de Trabajo para listado'!$AB$155:$BA$1048576,MATCH($A61,'Hoja de Trabajo para listado'!$AB$155:$AB$1048576,0),MATCH((CUADRO!M$4&amp;$E61),'Hoja de Trabajo para listado'!$AB$151:$BA$151,0)),0)+IFERROR(INDEX('Hoja de Trabajo para listado'!$BC$155:$CB$1048576,MATCH($A61,'Hoja de Trabajo para listado'!$BC$155:$BC$1048576,0),MATCH((CUADRO!M$4&amp;$E61),'Hoja de Trabajo para listado'!$BC$151:$CB$151,0)),0)+IFERROR(INDEX('Hoja de Trabajo para listado'!$DE$153:$DG$274,MATCH($A61,'Hoja de Trabajo para listado'!$DE$153:$DE$1048576,0),MATCH((CUADRO!M$4&amp;$E61),'Hoja de Trabajo para listado'!$DE$151:$DG$151,0)),0)+IFERROR(INDEX('Hoja de Trabajo para listado'!$CD$155:$DC$1048576,MATCH($A61,'Hoja de Trabajo para listado'!$CD$155:$CD$1048576,0),MATCH((CUADRO!M$4&amp;$E61),'Hoja de Trabajo para listado'!$CD$151:$DC$151,0)),0)</f>
        <v>0</v>
      </c>
      <c r="N61" s="241">
        <f ca="1">+IFERROR(INDEX('Hoja de Trabajo para listado'!$A$155:$Z$1048576,MATCH($A61,'Hoja de Trabajo para listado'!$A$155:$A$1048576,0),MATCH((CUADRO!N$4&amp;$E61),'Hoja de Trabajo para listado'!$A$151:$Z$151,0)),0)+IFERROR(INDEX('Hoja de Trabajo para listado'!$AB$155:$BA$1048576,MATCH($A61,'Hoja de Trabajo para listado'!$AB$155:$AB$1048576,0),MATCH((CUADRO!N$4&amp;$E61),'Hoja de Trabajo para listado'!$AB$151:$BA$151,0)),0)+IFERROR(INDEX('Hoja de Trabajo para listado'!$BC$155:$CB$1048576,MATCH($A61,'Hoja de Trabajo para listado'!$BC$155:$BC$1048576,0),MATCH((CUADRO!N$4&amp;$E61),'Hoja de Trabajo para listado'!$BC$151:$CB$151,0)),0)+IFERROR(INDEX('Hoja de Trabajo para listado'!$DE$153:$DG$274,MATCH($A61,'Hoja de Trabajo para listado'!$DE$153:$DE$1048576,0),MATCH((CUADRO!N$4&amp;$E61),'Hoja de Trabajo para listado'!$DE$151:$DG$151,0)),0)+IFERROR(INDEX('Hoja de Trabajo para listado'!$CD$155:$DC$1048576,MATCH($A61,'Hoja de Trabajo para listado'!$CD$155:$CD$1048576,0),MATCH((CUADRO!N$4&amp;$E61),'Hoja de Trabajo para listado'!$CD$151:$DC$151,0)),0)</f>
        <v>0</v>
      </c>
      <c r="O61" s="241">
        <f ca="1">+IFERROR(INDEX('Hoja de Trabajo para listado'!$A$155:$Z$1048576,MATCH($A61,'Hoja de Trabajo para listado'!$A$155:$A$1048576,0),MATCH((CUADRO!O$4&amp;$E61),'Hoja de Trabajo para listado'!$A$151:$Z$151,0)),0)+IFERROR(INDEX('Hoja de Trabajo para listado'!$AB$155:$BA$1048576,MATCH($A61,'Hoja de Trabajo para listado'!$AB$155:$AB$1048576,0),MATCH((CUADRO!O$4&amp;$E61),'Hoja de Trabajo para listado'!$AB$151:$BA$151,0)),0)+IFERROR(INDEX('Hoja de Trabajo para listado'!$BC$155:$CB$1048576,MATCH($A61,'Hoja de Trabajo para listado'!$BC$155:$BC$1048576,0),MATCH((CUADRO!O$4&amp;$E61),'Hoja de Trabajo para listado'!$BC$151:$CB$151,0)),0)+IFERROR(INDEX('Hoja de Trabajo para listado'!$DE$153:$DG$274,MATCH($A61,'Hoja de Trabajo para listado'!$DE$153:$DE$1048576,0),MATCH((CUADRO!O$4&amp;$E61),'Hoja de Trabajo para listado'!$DE$151:$DG$151,0)),0)+IFERROR(INDEX('Hoja de Trabajo para listado'!$CD$155:$DC$1048576,MATCH($A61,'Hoja de Trabajo para listado'!$CD$155:$CD$1048576,0),MATCH((CUADRO!O$4&amp;$E61),'Hoja de Trabajo para listado'!$CD$151:$DC$151,0)),0)</f>
        <v>0</v>
      </c>
      <c r="P61" s="241">
        <f ca="1">+IFERROR(INDEX('Hoja de Trabajo para listado'!$A$155:$Z$1048576,MATCH($A61,'Hoja de Trabajo para listado'!$A$155:$A$1048576,0),MATCH((CUADRO!P$4&amp;$E61),'Hoja de Trabajo para listado'!$A$151:$Z$151,0)),0)+IFERROR(INDEX('Hoja de Trabajo para listado'!$AB$155:$BA$1048576,MATCH($A61,'Hoja de Trabajo para listado'!$AB$155:$AB$1048576,0),MATCH((CUADRO!P$4&amp;$E61),'Hoja de Trabajo para listado'!$AB$151:$BA$151,0)),0)+IFERROR(INDEX('Hoja de Trabajo para listado'!$BC$155:$CB$1048576,MATCH($A61,'Hoja de Trabajo para listado'!$BC$155:$BC$1048576,0),MATCH((CUADRO!P$4&amp;$E61),'Hoja de Trabajo para listado'!$BC$151:$CB$151,0)),0)+IFERROR(INDEX('Hoja de Trabajo para listado'!$DE$153:$DG$274,MATCH($A61,'Hoja de Trabajo para listado'!$DE$153:$DE$1048576,0),MATCH((CUADRO!P$4&amp;$E61),'Hoja de Trabajo para listado'!$DE$151:$DG$151,0)),0)+IFERROR(INDEX('Hoja de Trabajo para listado'!$CD$155:$DC$1048576,MATCH($A61,'Hoja de Trabajo para listado'!$CD$155:$CD$1048576,0),MATCH((CUADRO!P$4&amp;$E61),'Hoja de Trabajo para listado'!$CD$151:$DC$151,0)),0)</f>
        <v>0</v>
      </c>
      <c r="Q61" s="241">
        <f ca="1">+IFERROR(INDEX('Hoja de Trabajo para listado'!$A$155:$Z$1048576,MATCH($A61,'Hoja de Trabajo para listado'!$A$155:$A$1048576,0),MATCH((CUADRO!Q$4&amp;$E61),'Hoja de Trabajo para listado'!$A$151:$Z$151,0)),0)+IFERROR(INDEX('Hoja de Trabajo para listado'!$AB$155:$BA$1048576,MATCH($A61,'Hoja de Trabajo para listado'!$AB$155:$AB$1048576,0),MATCH((CUADRO!Q$4&amp;$E61),'Hoja de Trabajo para listado'!$AB$151:$BA$151,0)),0)+IFERROR(INDEX('Hoja de Trabajo para listado'!$BC$155:$CB$1048576,MATCH($A61,'Hoja de Trabajo para listado'!$BC$155:$BC$1048576,0),MATCH((CUADRO!Q$4&amp;$E61),'Hoja de Trabajo para listado'!$BC$151:$CB$151,0)),0)+IFERROR(INDEX('Hoja de Trabajo para listado'!$DE$153:$DG$274,MATCH($A61,'Hoja de Trabajo para listado'!$DE$153:$DE$1048576,0),MATCH((CUADRO!Q$4&amp;$E61),'Hoja de Trabajo para listado'!$DE$151:$DG$151,0)),0)+IFERROR(INDEX('Hoja de Trabajo para listado'!$CD$155:$DC$1048576,MATCH($A61,'Hoja de Trabajo para listado'!$CD$155:$CD$1048576,0),MATCH((CUADRO!Q$4&amp;$E61),'Hoja de Trabajo para listado'!$CD$151:$DC$151,0)),0)</f>
        <v>0</v>
      </c>
      <c r="R61" s="241">
        <f t="shared" ca="1" si="0"/>
        <v>0</v>
      </c>
      <c r="S61" s="241"/>
      <c r="T61" s="241">
        <f ca="1">+T62</f>
        <v>0</v>
      </c>
      <c r="U61" s="240">
        <f t="shared" si="1"/>
        <v>1</v>
      </c>
    </row>
    <row r="62" spans="1:21" customFormat="1" ht="15" hidden="1" customHeight="1">
      <c r="A62" s="32">
        <v>121</v>
      </c>
      <c r="B62" s="382"/>
      <c r="C62" s="305" t="e">
        <f>+VLOOKUP(A62,bd_lista!$A$3:$C$592,3,FALSE)</f>
        <v>#N/A</v>
      </c>
      <c r="D62" s="384"/>
      <c r="E62" s="305" t="s">
        <v>684</v>
      </c>
      <c r="F62" s="243">
        <f ca="1">+IFERROR(INDEX('Hoja de Trabajo para listado'!$A$155:$Z$1048576,MATCH($A62,'Hoja de Trabajo para listado'!$A$155:$A$1048576,0),MATCH((CUADRO!F$4&amp;$E62),'Hoja de Trabajo para listado'!$A$151:$Z$151,0)),0)+IFERROR(INDEX('Hoja de Trabajo para listado'!$AB$155:$BA$1048576,MATCH($A62,'Hoja de Trabajo para listado'!$AB$155:$AB$1048576,0),MATCH((CUADRO!F$4&amp;$E62),'Hoja de Trabajo para listado'!$AB$151:$BA$151,0)),0)+IFERROR(INDEX('Hoja de Trabajo para listado'!$BC$155:$CB$1048576,MATCH($A62,'Hoja de Trabajo para listado'!$BC$155:$BC$1048576,0),MATCH((CUADRO!F$4&amp;$E62),'Hoja de Trabajo para listado'!$BC$151:$CB$151,0)),0)+IFERROR(INDEX('Hoja de Trabajo para listado'!$DE$153:$DG$274,MATCH($A62,'Hoja de Trabajo para listado'!$DE$153:$DE$1048576,0),MATCH((CUADRO!F$4&amp;$E62),'Hoja de Trabajo para listado'!$DE$151:$DG$151,0)),0)+IFERROR(INDEX('Hoja de Trabajo para listado'!$CD$155:$DC$1048576,MATCH($A62,'Hoja de Trabajo para listado'!$CD$155:$CD$1048576,0),MATCH((CUADRO!F$4&amp;$E62),'Hoja de Trabajo para listado'!$CD$151:$DC$151,0)),0)</f>
        <v>0</v>
      </c>
      <c r="G62" s="243">
        <f ca="1">+IFERROR(INDEX('Hoja de Trabajo para listado'!$A$155:$Z$1048576,MATCH($A62,'Hoja de Trabajo para listado'!$A$155:$A$1048576,0),MATCH((CUADRO!G$4&amp;$E62),'Hoja de Trabajo para listado'!$A$151:$Z$151,0)),0)+IFERROR(INDEX('Hoja de Trabajo para listado'!$AB$155:$BA$1048576,MATCH($A62,'Hoja de Trabajo para listado'!$AB$155:$AB$1048576,0),MATCH((CUADRO!G$4&amp;$E62),'Hoja de Trabajo para listado'!$AB$151:$BA$151,0)),0)+IFERROR(INDEX('Hoja de Trabajo para listado'!$BC$155:$CB$1048576,MATCH($A62,'Hoja de Trabajo para listado'!$BC$155:$BC$1048576,0),MATCH((CUADRO!G$4&amp;$E62),'Hoja de Trabajo para listado'!$BC$151:$CB$151,0)),0)+IFERROR(INDEX('Hoja de Trabajo para listado'!$DE$153:$DG$274,MATCH($A62,'Hoja de Trabajo para listado'!$DE$153:$DE$1048576,0),MATCH((CUADRO!G$4&amp;$E62),'Hoja de Trabajo para listado'!$DE$151:$DG$151,0)),0)+IFERROR(INDEX('Hoja de Trabajo para listado'!$CD$155:$DC$1048576,MATCH($A62,'Hoja de Trabajo para listado'!$CD$155:$CD$1048576,0),MATCH((CUADRO!G$4&amp;$E62),'Hoja de Trabajo para listado'!$CD$151:$DC$151,0)),0)</f>
        <v>0</v>
      </c>
      <c r="H62" s="243">
        <f ca="1">+IFERROR(INDEX('Hoja de Trabajo para listado'!$A$155:$Z$1048576,MATCH($A62,'Hoja de Trabajo para listado'!$A$155:$A$1048576,0),MATCH((CUADRO!H$4&amp;$E62),'Hoja de Trabajo para listado'!$A$151:$Z$151,0)),0)+IFERROR(INDEX('Hoja de Trabajo para listado'!$AB$155:$BA$1048576,MATCH($A62,'Hoja de Trabajo para listado'!$AB$155:$AB$1048576,0),MATCH((CUADRO!H$4&amp;$E62),'Hoja de Trabajo para listado'!$AB$151:$BA$151,0)),0)+IFERROR(INDEX('Hoja de Trabajo para listado'!$BC$155:$CB$1048576,MATCH($A62,'Hoja de Trabajo para listado'!$BC$155:$BC$1048576,0),MATCH((CUADRO!H$4&amp;$E62),'Hoja de Trabajo para listado'!$BC$151:$CB$151,0)),0)+IFERROR(INDEX('Hoja de Trabajo para listado'!$DE$153:$DG$274,MATCH($A62,'Hoja de Trabajo para listado'!$DE$153:$DE$1048576,0),MATCH((CUADRO!H$4&amp;$E62),'Hoja de Trabajo para listado'!$DE$151:$DG$151,0)),0)+IFERROR(INDEX('Hoja de Trabajo para listado'!$CD$155:$DC$1048576,MATCH($A62,'Hoja de Trabajo para listado'!$CD$155:$CD$1048576,0),MATCH((CUADRO!H$4&amp;$E62),'Hoja de Trabajo para listado'!$CD$151:$DC$151,0)),0)</f>
        <v>0</v>
      </c>
      <c r="I62" s="243">
        <f ca="1">+IFERROR(INDEX('Hoja de Trabajo para listado'!$A$155:$Z$1048576,MATCH($A62,'Hoja de Trabajo para listado'!$A$155:$A$1048576,0),MATCH((CUADRO!I$4&amp;$E62),'Hoja de Trabajo para listado'!$A$151:$Z$151,0)),0)+IFERROR(INDEX('Hoja de Trabajo para listado'!$AB$155:$BA$1048576,MATCH($A62,'Hoja de Trabajo para listado'!$AB$155:$AB$1048576,0),MATCH((CUADRO!I$4&amp;$E62),'Hoja de Trabajo para listado'!$AB$151:$BA$151,0)),0)+IFERROR(INDEX('Hoja de Trabajo para listado'!$BC$155:$CB$1048576,MATCH($A62,'Hoja de Trabajo para listado'!$BC$155:$BC$1048576,0),MATCH((CUADRO!I$4&amp;$E62),'Hoja de Trabajo para listado'!$BC$151:$CB$151,0)),0)+IFERROR(INDEX('Hoja de Trabajo para listado'!$DE$153:$DG$274,MATCH($A62,'Hoja de Trabajo para listado'!$DE$153:$DE$1048576,0),MATCH((CUADRO!I$4&amp;$E62),'Hoja de Trabajo para listado'!$DE$151:$DG$151,0)),0)+IFERROR(INDEX('Hoja de Trabajo para listado'!$CD$155:$DC$1048576,MATCH($A62,'Hoja de Trabajo para listado'!$CD$155:$CD$1048576,0),MATCH((CUADRO!I$4&amp;$E62),'Hoja de Trabajo para listado'!$CD$151:$DC$151,0)),0)</f>
        <v>0</v>
      </c>
      <c r="J62" s="243">
        <f ca="1">+IFERROR(INDEX('Hoja de Trabajo para listado'!$A$155:$Z$1048576,MATCH($A62,'Hoja de Trabajo para listado'!$A$155:$A$1048576,0),MATCH((CUADRO!J$4&amp;$E62),'Hoja de Trabajo para listado'!$A$151:$Z$151,0)),0)+IFERROR(INDEX('Hoja de Trabajo para listado'!$AB$155:$BA$1048576,MATCH($A62,'Hoja de Trabajo para listado'!$AB$155:$AB$1048576,0),MATCH((CUADRO!J$4&amp;$E62),'Hoja de Trabajo para listado'!$AB$151:$BA$151,0)),0)+IFERROR(INDEX('Hoja de Trabajo para listado'!$BC$155:$CB$1048576,MATCH($A62,'Hoja de Trabajo para listado'!$BC$155:$BC$1048576,0),MATCH((CUADRO!J$4&amp;$E62),'Hoja de Trabajo para listado'!$BC$151:$CB$151,0)),0)+IFERROR(INDEX('Hoja de Trabajo para listado'!$DE$153:$DG$274,MATCH($A62,'Hoja de Trabajo para listado'!$DE$153:$DE$1048576,0),MATCH((CUADRO!J$4&amp;$E62),'Hoja de Trabajo para listado'!$DE$151:$DG$151,0)),0)+IFERROR(INDEX('Hoja de Trabajo para listado'!$CD$155:$DC$1048576,MATCH($A62,'Hoja de Trabajo para listado'!$CD$155:$CD$1048576,0),MATCH((CUADRO!J$4&amp;$E62),'Hoja de Trabajo para listado'!$CD$151:$DC$151,0)),0)</f>
        <v>0</v>
      </c>
      <c r="K62" s="243">
        <f ca="1">+IFERROR(INDEX('Hoja de Trabajo para listado'!$A$155:$Z$1048576,MATCH($A62,'Hoja de Trabajo para listado'!$A$155:$A$1048576,0),MATCH((CUADRO!K$4&amp;$E62),'Hoja de Trabajo para listado'!$A$151:$Z$151,0)),0)+IFERROR(INDEX('Hoja de Trabajo para listado'!$AB$155:$BA$1048576,MATCH($A62,'Hoja de Trabajo para listado'!$AB$155:$AB$1048576,0),MATCH((CUADRO!K$4&amp;$E62),'Hoja de Trabajo para listado'!$AB$151:$BA$151,0)),0)+IFERROR(INDEX('Hoja de Trabajo para listado'!$BC$155:$CB$1048576,MATCH($A62,'Hoja de Trabajo para listado'!$BC$155:$BC$1048576,0),MATCH((CUADRO!K$4&amp;$E62),'Hoja de Trabajo para listado'!$BC$151:$CB$151,0)),0)+IFERROR(INDEX('Hoja de Trabajo para listado'!$DE$153:$DG$274,MATCH($A62,'Hoja de Trabajo para listado'!$DE$153:$DE$1048576,0),MATCH((CUADRO!K$4&amp;$E62),'Hoja de Trabajo para listado'!$DE$151:$DG$151,0)),0)+IFERROR(INDEX('Hoja de Trabajo para listado'!$CD$155:$DC$1048576,MATCH($A62,'Hoja de Trabajo para listado'!$CD$155:$CD$1048576,0),MATCH((CUADRO!K$4&amp;$E62),'Hoja de Trabajo para listado'!$CD$151:$DC$151,0)),0)</f>
        <v>0</v>
      </c>
      <c r="L62" s="243">
        <f ca="1">+IFERROR(INDEX('Hoja de Trabajo para listado'!$A$155:$Z$1048576,MATCH($A62,'Hoja de Trabajo para listado'!$A$155:$A$1048576,0),MATCH((CUADRO!L$4&amp;$E62),'Hoja de Trabajo para listado'!$A$151:$Z$151,0)),0)+IFERROR(INDEX('Hoja de Trabajo para listado'!$AB$155:$BA$1048576,MATCH($A62,'Hoja de Trabajo para listado'!$AB$155:$AB$1048576,0),MATCH((CUADRO!L$4&amp;$E62),'Hoja de Trabajo para listado'!$AB$151:$BA$151,0)),0)+IFERROR(INDEX('Hoja de Trabajo para listado'!$BC$155:$CB$1048576,MATCH($A62,'Hoja de Trabajo para listado'!$BC$155:$BC$1048576,0),MATCH((CUADRO!L$4&amp;$E62),'Hoja de Trabajo para listado'!$BC$151:$CB$151,0)),0)+IFERROR(INDEX('Hoja de Trabajo para listado'!$DE$153:$DG$274,MATCH($A62,'Hoja de Trabajo para listado'!$DE$153:$DE$1048576,0),MATCH((CUADRO!L$4&amp;$E62),'Hoja de Trabajo para listado'!$DE$151:$DG$151,0)),0)+IFERROR(INDEX('Hoja de Trabajo para listado'!$CD$155:$DC$1048576,MATCH($A62,'Hoja de Trabajo para listado'!$CD$155:$CD$1048576,0),MATCH((CUADRO!L$4&amp;$E62),'Hoja de Trabajo para listado'!$CD$151:$DC$151,0)),0)</f>
        <v>0</v>
      </c>
      <c r="M62" s="243">
        <f ca="1">+IFERROR(INDEX('Hoja de Trabajo para listado'!$A$155:$Z$1048576,MATCH($A62,'Hoja de Trabajo para listado'!$A$155:$A$1048576,0),MATCH((CUADRO!M$4&amp;$E62),'Hoja de Trabajo para listado'!$A$151:$Z$151,0)),0)+IFERROR(INDEX('Hoja de Trabajo para listado'!$AB$155:$BA$1048576,MATCH($A62,'Hoja de Trabajo para listado'!$AB$155:$AB$1048576,0),MATCH((CUADRO!M$4&amp;$E62),'Hoja de Trabajo para listado'!$AB$151:$BA$151,0)),0)+IFERROR(INDEX('Hoja de Trabajo para listado'!$BC$155:$CB$1048576,MATCH($A62,'Hoja de Trabajo para listado'!$BC$155:$BC$1048576,0),MATCH((CUADRO!M$4&amp;$E62),'Hoja de Trabajo para listado'!$BC$151:$CB$151,0)),0)+IFERROR(INDEX('Hoja de Trabajo para listado'!$DE$153:$DG$274,MATCH($A62,'Hoja de Trabajo para listado'!$DE$153:$DE$1048576,0),MATCH((CUADRO!M$4&amp;$E62),'Hoja de Trabajo para listado'!$DE$151:$DG$151,0)),0)+IFERROR(INDEX('Hoja de Trabajo para listado'!$CD$155:$DC$1048576,MATCH($A62,'Hoja de Trabajo para listado'!$CD$155:$CD$1048576,0),MATCH((CUADRO!M$4&amp;$E62),'Hoja de Trabajo para listado'!$CD$151:$DC$151,0)),0)</f>
        <v>0</v>
      </c>
      <c r="N62" s="243">
        <f ca="1">+IFERROR(INDEX('Hoja de Trabajo para listado'!$A$155:$Z$1048576,MATCH($A62,'Hoja de Trabajo para listado'!$A$155:$A$1048576,0),MATCH((CUADRO!N$4&amp;$E62),'Hoja de Trabajo para listado'!$A$151:$Z$151,0)),0)+IFERROR(INDEX('Hoja de Trabajo para listado'!$AB$155:$BA$1048576,MATCH($A62,'Hoja de Trabajo para listado'!$AB$155:$AB$1048576,0),MATCH((CUADRO!N$4&amp;$E62),'Hoja de Trabajo para listado'!$AB$151:$BA$151,0)),0)+IFERROR(INDEX('Hoja de Trabajo para listado'!$BC$155:$CB$1048576,MATCH($A62,'Hoja de Trabajo para listado'!$BC$155:$BC$1048576,0),MATCH((CUADRO!N$4&amp;$E62),'Hoja de Trabajo para listado'!$BC$151:$CB$151,0)),0)+IFERROR(INDEX('Hoja de Trabajo para listado'!$DE$153:$DG$274,MATCH($A62,'Hoja de Trabajo para listado'!$DE$153:$DE$1048576,0),MATCH((CUADRO!N$4&amp;$E62),'Hoja de Trabajo para listado'!$DE$151:$DG$151,0)),0)+IFERROR(INDEX('Hoja de Trabajo para listado'!$CD$155:$DC$1048576,MATCH($A62,'Hoja de Trabajo para listado'!$CD$155:$CD$1048576,0),MATCH((CUADRO!N$4&amp;$E62),'Hoja de Trabajo para listado'!$CD$151:$DC$151,0)),0)</f>
        <v>0</v>
      </c>
      <c r="O62" s="243">
        <f ca="1">+IFERROR(INDEX('Hoja de Trabajo para listado'!$A$155:$Z$1048576,MATCH($A62,'Hoja de Trabajo para listado'!$A$155:$A$1048576,0),MATCH((CUADRO!O$4&amp;$E62),'Hoja de Trabajo para listado'!$A$151:$Z$151,0)),0)+IFERROR(INDEX('Hoja de Trabajo para listado'!$AB$155:$BA$1048576,MATCH($A62,'Hoja de Trabajo para listado'!$AB$155:$AB$1048576,0),MATCH((CUADRO!O$4&amp;$E62),'Hoja de Trabajo para listado'!$AB$151:$BA$151,0)),0)+IFERROR(INDEX('Hoja de Trabajo para listado'!$BC$155:$CB$1048576,MATCH($A62,'Hoja de Trabajo para listado'!$BC$155:$BC$1048576,0),MATCH((CUADRO!O$4&amp;$E62),'Hoja de Trabajo para listado'!$BC$151:$CB$151,0)),0)+IFERROR(INDEX('Hoja de Trabajo para listado'!$DE$153:$DG$274,MATCH($A62,'Hoja de Trabajo para listado'!$DE$153:$DE$1048576,0),MATCH((CUADRO!O$4&amp;$E62),'Hoja de Trabajo para listado'!$DE$151:$DG$151,0)),0)+IFERROR(INDEX('Hoja de Trabajo para listado'!$CD$155:$DC$1048576,MATCH($A62,'Hoja de Trabajo para listado'!$CD$155:$CD$1048576,0),MATCH((CUADRO!O$4&amp;$E62),'Hoja de Trabajo para listado'!$CD$151:$DC$151,0)),0)</f>
        <v>0</v>
      </c>
      <c r="P62" s="243">
        <f ca="1">+IFERROR(INDEX('Hoja de Trabajo para listado'!$A$155:$Z$1048576,MATCH($A62,'Hoja de Trabajo para listado'!$A$155:$A$1048576,0),MATCH((CUADRO!P$4&amp;$E62),'Hoja de Trabajo para listado'!$A$151:$Z$151,0)),0)+IFERROR(INDEX('Hoja de Trabajo para listado'!$AB$155:$BA$1048576,MATCH($A62,'Hoja de Trabajo para listado'!$AB$155:$AB$1048576,0),MATCH((CUADRO!P$4&amp;$E62),'Hoja de Trabajo para listado'!$AB$151:$BA$151,0)),0)+IFERROR(INDEX('Hoja de Trabajo para listado'!$BC$155:$CB$1048576,MATCH($A62,'Hoja de Trabajo para listado'!$BC$155:$BC$1048576,0),MATCH((CUADRO!P$4&amp;$E62),'Hoja de Trabajo para listado'!$BC$151:$CB$151,0)),0)+IFERROR(INDEX('Hoja de Trabajo para listado'!$DE$153:$DG$274,MATCH($A62,'Hoja de Trabajo para listado'!$DE$153:$DE$1048576,0),MATCH((CUADRO!P$4&amp;$E62),'Hoja de Trabajo para listado'!$DE$151:$DG$151,0)),0)+IFERROR(INDEX('Hoja de Trabajo para listado'!$CD$155:$DC$1048576,MATCH($A62,'Hoja de Trabajo para listado'!$CD$155:$CD$1048576,0),MATCH((CUADRO!P$4&amp;$E62),'Hoja de Trabajo para listado'!$CD$151:$DC$151,0)),0)</f>
        <v>0</v>
      </c>
      <c r="Q62" s="243">
        <f ca="1">+IFERROR(INDEX('Hoja de Trabajo para listado'!$A$155:$Z$1048576,MATCH($A62,'Hoja de Trabajo para listado'!$A$155:$A$1048576,0),MATCH((CUADRO!Q$4&amp;$E62),'Hoja de Trabajo para listado'!$A$151:$Z$151,0)),0)+IFERROR(INDEX('Hoja de Trabajo para listado'!$AB$155:$BA$1048576,MATCH($A62,'Hoja de Trabajo para listado'!$AB$155:$AB$1048576,0),MATCH((CUADRO!Q$4&amp;$E62),'Hoja de Trabajo para listado'!$AB$151:$BA$151,0)),0)+IFERROR(INDEX('Hoja de Trabajo para listado'!$BC$155:$CB$1048576,MATCH($A62,'Hoja de Trabajo para listado'!$BC$155:$BC$1048576,0),MATCH((CUADRO!Q$4&amp;$E62),'Hoja de Trabajo para listado'!$BC$151:$CB$151,0)),0)+IFERROR(INDEX('Hoja de Trabajo para listado'!$DE$153:$DG$274,MATCH($A62,'Hoja de Trabajo para listado'!$DE$153:$DE$1048576,0),MATCH((CUADRO!Q$4&amp;$E62),'Hoja de Trabajo para listado'!$DE$151:$DG$151,0)),0)+IFERROR(INDEX('Hoja de Trabajo para listado'!$CD$155:$DC$1048576,MATCH($A62,'Hoja de Trabajo para listado'!$CD$155:$CD$1048576,0),MATCH((CUADRO!Q$4&amp;$E62),'Hoja de Trabajo para listado'!$CD$151:$DC$151,0)),0)</f>
        <v>0</v>
      </c>
      <c r="R62" s="243">
        <f t="shared" ca="1" si="0"/>
        <v>0</v>
      </c>
      <c r="S62" s="243">
        <f ca="1">+R61+R62</f>
        <v>0</v>
      </c>
      <c r="T62" s="243">
        <f ca="1">+S62</f>
        <v>0</v>
      </c>
      <c r="U62" s="242">
        <f t="shared" si="1"/>
        <v>2</v>
      </c>
    </row>
    <row r="63" spans="1:21" customFormat="1" ht="15" hidden="1" customHeight="1">
      <c r="A63" s="32">
        <v>124</v>
      </c>
      <c r="B63" s="381">
        <f>+A63</f>
        <v>124</v>
      </c>
      <c r="C63" s="245" t="str">
        <f>+VLOOKUP(A63,bd_lista!$A$3:$C$592,3,FALSE)</f>
        <v>Academia Nacional de Ciencias</v>
      </c>
      <c r="D63" s="383" t="str">
        <f>+C63</f>
        <v>Academia Nacional de Ciencias</v>
      </c>
      <c r="E63" s="245" t="s">
        <v>683</v>
      </c>
      <c r="F63" s="241">
        <f ca="1">+IFERROR(INDEX('Hoja de Trabajo para listado'!$A$155:$Z$1048576,MATCH($A63,'Hoja de Trabajo para listado'!$A$155:$A$1048576,0),MATCH((CUADRO!F$4&amp;$E63),'Hoja de Trabajo para listado'!$A$151:$Z$151,0)),0)+IFERROR(INDEX('Hoja de Trabajo para listado'!$AB$155:$BA$1048576,MATCH($A63,'Hoja de Trabajo para listado'!$AB$155:$AB$1048576,0),MATCH((CUADRO!F$4&amp;$E63),'Hoja de Trabajo para listado'!$AB$151:$BA$151,0)),0)+IFERROR(INDEX('Hoja de Trabajo para listado'!$BC$155:$CB$1048576,MATCH($A63,'Hoja de Trabajo para listado'!$BC$155:$BC$1048576,0),MATCH((CUADRO!F$4&amp;$E63),'Hoja de Trabajo para listado'!$BC$151:$CB$151,0)),0)+IFERROR(INDEX('Hoja de Trabajo para listado'!$DE$153:$DG$274,MATCH($A63,'Hoja de Trabajo para listado'!$DE$153:$DE$1048576,0),MATCH((CUADRO!F$4&amp;$E63),'Hoja de Trabajo para listado'!$DE$151:$DG$151,0)),0)+IFERROR(INDEX('Hoja de Trabajo para listado'!$CD$155:$DC$1048576,MATCH($A63,'Hoja de Trabajo para listado'!$CD$155:$CD$1048576,0),MATCH((CUADRO!F$4&amp;$E63),'Hoja de Trabajo para listado'!$CD$151:$DC$151,0)),0)</f>
        <v>0</v>
      </c>
      <c r="G63" s="241">
        <f ca="1">+IFERROR(INDEX('Hoja de Trabajo para listado'!$A$155:$Z$1048576,MATCH($A63,'Hoja de Trabajo para listado'!$A$155:$A$1048576,0),MATCH((CUADRO!G$4&amp;$E63),'Hoja de Trabajo para listado'!$A$151:$Z$151,0)),0)+IFERROR(INDEX('Hoja de Trabajo para listado'!$AB$155:$BA$1048576,MATCH($A63,'Hoja de Trabajo para listado'!$AB$155:$AB$1048576,0),MATCH((CUADRO!G$4&amp;$E63),'Hoja de Trabajo para listado'!$AB$151:$BA$151,0)),0)+IFERROR(INDEX('Hoja de Trabajo para listado'!$BC$155:$CB$1048576,MATCH($A63,'Hoja de Trabajo para listado'!$BC$155:$BC$1048576,0),MATCH((CUADRO!G$4&amp;$E63),'Hoja de Trabajo para listado'!$BC$151:$CB$151,0)),0)+IFERROR(INDEX('Hoja de Trabajo para listado'!$DE$153:$DG$274,MATCH($A63,'Hoja de Trabajo para listado'!$DE$153:$DE$1048576,0),MATCH((CUADRO!G$4&amp;$E63),'Hoja de Trabajo para listado'!$DE$151:$DG$151,0)),0)+IFERROR(INDEX('Hoja de Trabajo para listado'!$CD$155:$DC$1048576,MATCH($A63,'Hoja de Trabajo para listado'!$CD$155:$CD$1048576,0),MATCH((CUADRO!G$4&amp;$E63),'Hoja de Trabajo para listado'!$CD$151:$DC$151,0)),0)</f>
        <v>0</v>
      </c>
      <c r="H63" s="241">
        <f ca="1">+IFERROR(INDEX('Hoja de Trabajo para listado'!$A$155:$Z$1048576,MATCH($A63,'Hoja de Trabajo para listado'!$A$155:$A$1048576,0),MATCH((CUADRO!H$4&amp;$E63),'Hoja de Trabajo para listado'!$A$151:$Z$151,0)),0)+IFERROR(INDEX('Hoja de Trabajo para listado'!$AB$155:$BA$1048576,MATCH($A63,'Hoja de Trabajo para listado'!$AB$155:$AB$1048576,0),MATCH((CUADRO!H$4&amp;$E63),'Hoja de Trabajo para listado'!$AB$151:$BA$151,0)),0)+IFERROR(INDEX('Hoja de Trabajo para listado'!$BC$155:$CB$1048576,MATCH($A63,'Hoja de Trabajo para listado'!$BC$155:$BC$1048576,0),MATCH((CUADRO!H$4&amp;$E63),'Hoja de Trabajo para listado'!$BC$151:$CB$151,0)),0)+IFERROR(INDEX('Hoja de Trabajo para listado'!$DE$153:$DG$274,MATCH($A63,'Hoja de Trabajo para listado'!$DE$153:$DE$1048576,0),MATCH((CUADRO!H$4&amp;$E63),'Hoja de Trabajo para listado'!$DE$151:$DG$151,0)),0)+IFERROR(INDEX('Hoja de Trabajo para listado'!$CD$155:$DC$1048576,MATCH($A63,'Hoja de Trabajo para listado'!$CD$155:$CD$1048576,0),MATCH((CUADRO!H$4&amp;$E63),'Hoja de Trabajo para listado'!$CD$151:$DC$151,0)),0)</f>
        <v>0</v>
      </c>
      <c r="I63" s="241">
        <f ca="1">+IFERROR(INDEX('Hoja de Trabajo para listado'!$A$155:$Z$1048576,MATCH($A63,'Hoja de Trabajo para listado'!$A$155:$A$1048576,0),MATCH((CUADRO!I$4&amp;$E63),'Hoja de Trabajo para listado'!$A$151:$Z$151,0)),0)+IFERROR(INDEX('Hoja de Trabajo para listado'!$AB$155:$BA$1048576,MATCH($A63,'Hoja de Trabajo para listado'!$AB$155:$AB$1048576,0),MATCH((CUADRO!I$4&amp;$E63),'Hoja de Trabajo para listado'!$AB$151:$BA$151,0)),0)+IFERROR(INDEX('Hoja de Trabajo para listado'!$BC$155:$CB$1048576,MATCH($A63,'Hoja de Trabajo para listado'!$BC$155:$BC$1048576,0),MATCH((CUADRO!I$4&amp;$E63),'Hoja de Trabajo para listado'!$BC$151:$CB$151,0)),0)+IFERROR(INDEX('Hoja de Trabajo para listado'!$DE$153:$DG$274,MATCH($A63,'Hoja de Trabajo para listado'!$DE$153:$DE$1048576,0),MATCH((CUADRO!I$4&amp;$E63),'Hoja de Trabajo para listado'!$DE$151:$DG$151,0)),0)+IFERROR(INDEX('Hoja de Trabajo para listado'!$CD$155:$DC$1048576,MATCH($A63,'Hoja de Trabajo para listado'!$CD$155:$CD$1048576,0),MATCH((CUADRO!I$4&amp;$E63),'Hoja de Trabajo para listado'!$CD$151:$DC$151,0)),0)</f>
        <v>0</v>
      </c>
      <c r="J63" s="241">
        <f ca="1">+IFERROR(INDEX('Hoja de Trabajo para listado'!$A$155:$Z$1048576,MATCH($A63,'Hoja de Trabajo para listado'!$A$155:$A$1048576,0),MATCH((CUADRO!J$4&amp;$E63),'Hoja de Trabajo para listado'!$A$151:$Z$151,0)),0)+IFERROR(INDEX('Hoja de Trabajo para listado'!$AB$155:$BA$1048576,MATCH($A63,'Hoja de Trabajo para listado'!$AB$155:$AB$1048576,0),MATCH((CUADRO!J$4&amp;$E63),'Hoja de Trabajo para listado'!$AB$151:$BA$151,0)),0)+IFERROR(INDEX('Hoja de Trabajo para listado'!$BC$155:$CB$1048576,MATCH($A63,'Hoja de Trabajo para listado'!$BC$155:$BC$1048576,0),MATCH((CUADRO!J$4&amp;$E63),'Hoja de Trabajo para listado'!$BC$151:$CB$151,0)),0)+IFERROR(INDEX('Hoja de Trabajo para listado'!$DE$153:$DG$274,MATCH($A63,'Hoja de Trabajo para listado'!$DE$153:$DE$1048576,0),MATCH((CUADRO!J$4&amp;$E63),'Hoja de Trabajo para listado'!$DE$151:$DG$151,0)),0)+IFERROR(INDEX('Hoja de Trabajo para listado'!$CD$155:$DC$1048576,MATCH($A63,'Hoja de Trabajo para listado'!$CD$155:$CD$1048576,0),MATCH((CUADRO!J$4&amp;$E63),'Hoja de Trabajo para listado'!$CD$151:$DC$151,0)),0)</f>
        <v>0</v>
      </c>
      <c r="K63" s="241">
        <f ca="1">+IFERROR(INDEX('Hoja de Trabajo para listado'!$A$155:$Z$1048576,MATCH($A63,'Hoja de Trabajo para listado'!$A$155:$A$1048576,0),MATCH((CUADRO!K$4&amp;$E63),'Hoja de Trabajo para listado'!$A$151:$Z$151,0)),0)+IFERROR(INDEX('Hoja de Trabajo para listado'!$AB$155:$BA$1048576,MATCH($A63,'Hoja de Trabajo para listado'!$AB$155:$AB$1048576,0),MATCH((CUADRO!K$4&amp;$E63),'Hoja de Trabajo para listado'!$AB$151:$BA$151,0)),0)+IFERROR(INDEX('Hoja de Trabajo para listado'!$BC$155:$CB$1048576,MATCH($A63,'Hoja de Trabajo para listado'!$BC$155:$BC$1048576,0),MATCH((CUADRO!K$4&amp;$E63),'Hoja de Trabajo para listado'!$BC$151:$CB$151,0)),0)+IFERROR(INDEX('Hoja de Trabajo para listado'!$DE$153:$DG$274,MATCH($A63,'Hoja de Trabajo para listado'!$DE$153:$DE$1048576,0),MATCH((CUADRO!K$4&amp;$E63),'Hoja de Trabajo para listado'!$DE$151:$DG$151,0)),0)+IFERROR(INDEX('Hoja de Trabajo para listado'!$CD$155:$DC$1048576,MATCH($A63,'Hoja de Trabajo para listado'!$CD$155:$CD$1048576,0),MATCH((CUADRO!K$4&amp;$E63),'Hoja de Trabajo para listado'!$CD$151:$DC$151,0)),0)</f>
        <v>0</v>
      </c>
      <c r="L63" s="241">
        <f ca="1">+IFERROR(INDEX('Hoja de Trabajo para listado'!$A$155:$Z$1048576,MATCH($A63,'Hoja de Trabajo para listado'!$A$155:$A$1048576,0),MATCH((CUADRO!L$4&amp;$E63),'Hoja de Trabajo para listado'!$A$151:$Z$151,0)),0)+IFERROR(INDEX('Hoja de Trabajo para listado'!$AB$155:$BA$1048576,MATCH($A63,'Hoja de Trabajo para listado'!$AB$155:$AB$1048576,0),MATCH((CUADRO!L$4&amp;$E63),'Hoja de Trabajo para listado'!$AB$151:$BA$151,0)),0)+IFERROR(INDEX('Hoja de Trabajo para listado'!$BC$155:$CB$1048576,MATCH($A63,'Hoja de Trabajo para listado'!$BC$155:$BC$1048576,0),MATCH((CUADRO!L$4&amp;$E63),'Hoja de Trabajo para listado'!$BC$151:$CB$151,0)),0)+IFERROR(INDEX('Hoja de Trabajo para listado'!$DE$153:$DG$274,MATCH($A63,'Hoja de Trabajo para listado'!$DE$153:$DE$1048576,0),MATCH((CUADRO!L$4&amp;$E63),'Hoja de Trabajo para listado'!$DE$151:$DG$151,0)),0)+IFERROR(INDEX('Hoja de Trabajo para listado'!$CD$155:$DC$1048576,MATCH($A63,'Hoja de Trabajo para listado'!$CD$155:$CD$1048576,0),MATCH((CUADRO!L$4&amp;$E63),'Hoja de Trabajo para listado'!$CD$151:$DC$151,0)),0)</f>
        <v>0</v>
      </c>
      <c r="M63" s="241">
        <f ca="1">+IFERROR(INDEX('Hoja de Trabajo para listado'!$A$155:$Z$1048576,MATCH($A63,'Hoja de Trabajo para listado'!$A$155:$A$1048576,0),MATCH((CUADRO!M$4&amp;$E63),'Hoja de Trabajo para listado'!$A$151:$Z$151,0)),0)+IFERROR(INDEX('Hoja de Trabajo para listado'!$AB$155:$BA$1048576,MATCH($A63,'Hoja de Trabajo para listado'!$AB$155:$AB$1048576,0),MATCH((CUADRO!M$4&amp;$E63),'Hoja de Trabajo para listado'!$AB$151:$BA$151,0)),0)+IFERROR(INDEX('Hoja de Trabajo para listado'!$BC$155:$CB$1048576,MATCH($A63,'Hoja de Trabajo para listado'!$BC$155:$BC$1048576,0),MATCH((CUADRO!M$4&amp;$E63),'Hoja de Trabajo para listado'!$BC$151:$CB$151,0)),0)+IFERROR(INDEX('Hoja de Trabajo para listado'!$DE$153:$DG$274,MATCH($A63,'Hoja de Trabajo para listado'!$DE$153:$DE$1048576,0),MATCH((CUADRO!M$4&amp;$E63),'Hoja de Trabajo para listado'!$DE$151:$DG$151,0)),0)+IFERROR(INDEX('Hoja de Trabajo para listado'!$CD$155:$DC$1048576,MATCH($A63,'Hoja de Trabajo para listado'!$CD$155:$CD$1048576,0),MATCH((CUADRO!M$4&amp;$E63),'Hoja de Trabajo para listado'!$CD$151:$DC$151,0)),0)</f>
        <v>0</v>
      </c>
      <c r="N63" s="241">
        <f ca="1">+IFERROR(INDEX('Hoja de Trabajo para listado'!$A$155:$Z$1048576,MATCH($A63,'Hoja de Trabajo para listado'!$A$155:$A$1048576,0),MATCH((CUADRO!N$4&amp;$E63),'Hoja de Trabajo para listado'!$A$151:$Z$151,0)),0)+IFERROR(INDEX('Hoja de Trabajo para listado'!$AB$155:$BA$1048576,MATCH($A63,'Hoja de Trabajo para listado'!$AB$155:$AB$1048576,0),MATCH((CUADRO!N$4&amp;$E63),'Hoja de Trabajo para listado'!$AB$151:$BA$151,0)),0)+IFERROR(INDEX('Hoja de Trabajo para listado'!$BC$155:$CB$1048576,MATCH($A63,'Hoja de Trabajo para listado'!$BC$155:$BC$1048576,0),MATCH((CUADRO!N$4&amp;$E63),'Hoja de Trabajo para listado'!$BC$151:$CB$151,0)),0)+IFERROR(INDEX('Hoja de Trabajo para listado'!$DE$153:$DG$274,MATCH($A63,'Hoja de Trabajo para listado'!$DE$153:$DE$1048576,0),MATCH((CUADRO!N$4&amp;$E63),'Hoja de Trabajo para listado'!$DE$151:$DG$151,0)),0)+IFERROR(INDEX('Hoja de Trabajo para listado'!$CD$155:$DC$1048576,MATCH($A63,'Hoja de Trabajo para listado'!$CD$155:$CD$1048576,0),MATCH((CUADRO!N$4&amp;$E63),'Hoja de Trabajo para listado'!$CD$151:$DC$151,0)),0)</f>
        <v>0</v>
      </c>
      <c r="O63" s="241">
        <f ca="1">+IFERROR(INDEX('Hoja de Trabajo para listado'!$A$155:$Z$1048576,MATCH($A63,'Hoja de Trabajo para listado'!$A$155:$A$1048576,0),MATCH((CUADRO!O$4&amp;$E63),'Hoja de Trabajo para listado'!$A$151:$Z$151,0)),0)+IFERROR(INDEX('Hoja de Trabajo para listado'!$AB$155:$BA$1048576,MATCH($A63,'Hoja de Trabajo para listado'!$AB$155:$AB$1048576,0),MATCH((CUADRO!O$4&amp;$E63),'Hoja de Trabajo para listado'!$AB$151:$BA$151,0)),0)+IFERROR(INDEX('Hoja de Trabajo para listado'!$BC$155:$CB$1048576,MATCH($A63,'Hoja de Trabajo para listado'!$BC$155:$BC$1048576,0),MATCH((CUADRO!O$4&amp;$E63),'Hoja de Trabajo para listado'!$BC$151:$CB$151,0)),0)+IFERROR(INDEX('Hoja de Trabajo para listado'!$DE$153:$DG$274,MATCH($A63,'Hoja de Trabajo para listado'!$DE$153:$DE$1048576,0),MATCH((CUADRO!O$4&amp;$E63),'Hoja de Trabajo para listado'!$DE$151:$DG$151,0)),0)+IFERROR(INDEX('Hoja de Trabajo para listado'!$CD$155:$DC$1048576,MATCH($A63,'Hoja de Trabajo para listado'!$CD$155:$CD$1048576,0),MATCH((CUADRO!O$4&amp;$E63),'Hoja de Trabajo para listado'!$CD$151:$DC$151,0)),0)</f>
        <v>0</v>
      </c>
      <c r="P63" s="241">
        <f ca="1">+IFERROR(INDEX('Hoja de Trabajo para listado'!$A$155:$Z$1048576,MATCH($A63,'Hoja de Trabajo para listado'!$A$155:$A$1048576,0),MATCH((CUADRO!P$4&amp;$E63),'Hoja de Trabajo para listado'!$A$151:$Z$151,0)),0)+IFERROR(INDEX('Hoja de Trabajo para listado'!$AB$155:$BA$1048576,MATCH($A63,'Hoja de Trabajo para listado'!$AB$155:$AB$1048576,0),MATCH((CUADRO!P$4&amp;$E63),'Hoja de Trabajo para listado'!$AB$151:$BA$151,0)),0)+IFERROR(INDEX('Hoja de Trabajo para listado'!$BC$155:$CB$1048576,MATCH($A63,'Hoja de Trabajo para listado'!$BC$155:$BC$1048576,0),MATCH((CUADRO!P$4&amp;$E63),'Hoja de Trabajo para listado'!$BC$151:$CB$151,0)),0)+IFERROR(INDEX('Hoja de Trabajo para listado'!$DE$153:$DG$274,MATCH($A63,'Hoja de Trabajo para listado'!$DE$153:$DE$1048576,0),MATCH((CUADRO!P$4&amp;$E63),'Hoja de Trabajo para listado'!$DE$151:$DG$151,0)),0)+IFERROR(INDEX('Hoja de Trabajo para listado'!$CD$155:$DC$1048576,MATCH($A63,'Hoja de Trabajo para listado'!$CD$155:$CD$1048576,0),MATCH((CUADRO!P$4&amp;$E63),'Hoja de Trabajo para listado'!$CD$151:$DC$151,0)),0)</f>
        <v>0</v>
      </c>
      <c r="Q63" s="241">
        <f ca="1">+IFERROR(INDEX('Hoja de Trabajo para listado'!$A$155:$Z$1048576,MATCH($A63,'Hoja de Trabajo para listado'!$A$155:$A$1048576,0),MATCH((CUADRO!Q$4&amp;$E63),'Hoja de Trabajo para listado'!$A$151:$Z$151,0)),0)+IFERROR(INDEX('Hoja de Trabajo para listado'!$AB$155:$BA$1048576,MATCH($A63,'Hoja de Trabajo para listado'!$AB$155:$AB$1048576,0),MATCH((CUADRO!Q$4&amp;$E63),'Hoja de Trabajo para listado'!$AB$151:$BA$151,0)),0)+IFERROR(INDEX('Hoja de Trabajo para listado'!$BC$155:$CB$1048576,MATCH($A63,'Hoja de Trabajo para listado'!$BC$155:$BC$1048576,0),MATCH((CUADRO!Q$4&amp;$E63),'Hoja de Trabajo para listado'!$BC$151:$CB$151,0)),0)+IFERROR(INDEX('Hoja de Trabajo para listado'!$DE$153:$DG$274,MATCH($A63,'Hoja de Trabajo para listado'!$DE$153:$DE$1048576,0),MATCH((CUADRO!Q$4&amp;$E63),'Hoja de Trabajo para listado'!$DE$151:$DG$151,0)),0)+IFERROR(INDEX('Hoja de Trabajo para listado'!$CD$155:$DC$1048576,MATCH($A63,'Hoja de Trabajo para listado'!$CD$155:$CD$1048576,0),MATCH((CUADRO!Q$4&amp;$E63),'Hoja de Trabajo para listado'!$CD$151:$DC$151,0)),0)</f>
        <v>0</v>
      </c>
      <c r="R63" s="241">
        <f t="shared" ca="1" si="0"/>
        <v>0</v>
      </c>
      <c r="S63" s="241"/>
      <c r="T63" s="241">
        <f ca="1">+T64</f>
        <v>0</v>
      </c>
      <c r="U63" s="240">
        <f t="shared" si="1"/>
        <v>1</v>
      </c>
    </row>
    <row r="64" spans="1:21" customFormat="1" ht="15" hidden="1" customHeight="1">
      <c r="A64" s="32">
        <v>124</v>
      </c>
      <c r="B64" s="382"/>
      <c r="C64" s="305" t="str">
        <f>+VLOOKUP(A64,bd_lista!$A$3:$C$592,3,FALSE)</f>
        <v>Academia Nacional de Ciencias</v>
      </c>
      <c r="D64" s="384"/>
      <c r="E64" s="305" t="s">
        <v>684</v>
      </c>
      <c r="F64" s="243">
        <f ca="1">+IFERROR(INDEX('Hoja de Trabajo para listado'!$A$155:$Z$1048576,MATCH($A64,'Hoja de Trabajo para listado'!$A$155:$A$1048576,0),MATCH((CUADRO!F$4&amp;$E64),'Hoja de Trabajo para listado'!$A$151:$Z$151,0)),0)+IFERROR(INDEX('Hoja de Trabajo para listado'!$AB$155:$BA$1048576,MATCH($A64,'Hoja de Trabajo para listado'!$AB$155:$AB$1048576,0),MATCH((CUADRO!F$4&amp;$E64),'Hoja de Trabajo para listado'!$AB$151:$BA$151,0)),0)+IFERROR(INDEX('Hoja de Trabajo para listado'!$BC$155:$CB$1048576,MATCH($A64,'Hoja de Trabajo para listado'!$BC$155:$BC$1048576,0),MATCH((CUADRO!F$4&amp;$E64),'Hoja de Trabajo para listado'!$BC$151:$CB$151,0)),0)+IFERROR(INDEX('Hoja de Trabajo para listado'!$DE$153:$DG$274,MATCH($A64,'Hoja de Trabajo para listado'!$DE$153:$DE$1048576,0),MATCH((CUADRO!F$4&amp;$E64),'Hoja de Trabajo para listado'!$DE$151:$DG$151,0)),0)+IFERROR(INDEX('Hoja de Trabajo para listado'!$CD$155:$DC$1048576,MATCH($A64,'Hoja de Trabajo para listado'!$CD$155:$CD$1048576,0),MATCH((CUADRO!F$4&amp;$E64),'Hoja de Trabajo para listado'!$CD$151:$DC$151,0)),0)</f>
        <v>0</v>
      </c>
      <c r="G64" s="243">
        <f ca="1">+IFERROR(INDEX('Hoja de Trabajo para listado'!$A$155:$Z$1048576,MATCH($A64,'Hoja de Trabajo para listado'!$A$155:$A$1048576,0),MATCH((CUADRO!G$4&amp;$E64),'Hoja de Trabajo para listado'!$A$151:$Z$151,0)),0)+IFERROR(INDEX('Hoja de Trabajo para listado'!$AB$155:$BA$1048576,MATCH($A64,'Hoja de Trabajo para listado'!$AB$155:$AB$1048576,0),MATCH((CUADRO!G$4&amp;$E64),'Hoja de Trabajo para listado'!$AB$151:$BA$151,0)),0)+IFERROR(INDEX('Hoja de Trabajo para listado'!$BC$155:$CB$1048576,MATCH($A64,'Hoja de Trabajo para listado'!$BC$155:$BC$1048576,0),MATCH((CUADRO!G$4&amp;$E64),'Hoja de Trabajo para listado'!$BC$151:$CB$151,0)),0)+IFERROR(INDEX('Hoja de Trabajo para listado'!$DE$153:$DG$274,MATCH($A64,'Hoja de Trabajo para listado'!$DE$153:$DE$1048576,0),MATCH((CUADRO!G$4&amp;$E64),'Hoja de Trabajo para listado'!$DE$151:$DG$151,0)),0)+IFERROR(INDEX('Hoja de Trabajo para listado'!$CD$155:$DC$1048576,MATCH($A64,'Hoja de Trabajo para listado'!$CD$155:$CD$1048576,0),MATCH((CUADRO!G$4&amp;$E64),'Hoja de Trabajo para listado'!$CD$151:$DC$151,0)),0)</f>
        <v>0</v>
      </c>
      <c r="H64" s="243">
        <f ca="1">+IFERROR(INDEX('Hoja de Trabajo para listado'!$A$155:$Z$1048576,MATCH($A64,'Hoja de Trabajo para listado'!$A$155:$A$1048576,0),MATCH((CUADRO!H$4&amp;$E64),'Hoja de Trabajo para listado'!$A$151:$Z$151,0)),0)+IFERROR(INDEX('Hoja de Trabajo para listado'!$AB$155:$BA$1048576,MATCH($A64,'Hoja de Trabajo para listado'!$AB$155:$AB$1048576,0),MATCH((CUADRO!H$4&amp;$E64),'Hoja de Trabajo para listado'!$AB$151:$BA$151,0)),0)+IFERROR(INDEX('Hoja de Trabajo para listado'!$BC$155:$CB$1048576,MATCH($A64,'Hoja de Trabajo para listado'!$BC$155:$BC$1048576,0),MATCH((CUADRO!H$4&amp;$E64),'Hoja de Trabajo para listado'!$BC$151:$CB$151,0)),0)+IFERROR(INDEX('Hoja de Trabajo para listado'!$DE$153:$DG$274,MATCH($A64,'Hoja de Trabajo para listado'!$DE$153:$DE$1048576,0),MATCH((CUADRO!H$4&amp;$E64),'Hoja de Trabajo para listado'!$DE$151:$DG$151,0)),0)+IFERROR(INDEX('Hoja de Trabajo para listado'!$CD$155:$DC$1048576,MATCH($A64,'Hoja de Trabajo para listado'!$CD$155:$CD$1048576,0),MATCH((CUADRO!H$4&amp;$E64),'Hoja de Trabajo para listado'!$CD$151:$DC$151,0)),0)</f>
        <v>0</v>
      </c>
      <c r="I64" s="243">
        <f ca="1">+IFERROR(INDEX('Hoja de Trabajo para listado'!$A$155:$Z$1048576,MATCH($A64,'Hoja de Trabajo para listado'!$A$155:$A$1048576,0),MATCH((CUADRO!I$4&amp;$E64),'Hoja de Trabajo para listado'!$A$151:$Z$151,0)),0)+IFERROR(INDEX('Hoja de Trabajo para listado'!$AB$155:$BA$1048576,MATCH($A64,'Hoja de Trabajo para listado'!$AB$155:$AB$1048576,0),MATCH((CUADRO!I$4&amp;$E64),'Hoja de Trabajo para listado'!$AB$151:$BA$151,0)),0)+IFERROR(INDEX('Hoja de Trabajo para listado'!$BC$155:$CB$1048576,MATCH($A64,'Hoja de Trabajo para listado'!$BC$155:$BC$1048576,0),MATCH((CUADRO!I$4&amp;$E64),'Hoja de Trabajo para listado'!$BC$151:$CB$151,0)),0)+IFERROR(INDEX('Hoja de Trabajo para listado'!$DE$153:$DG$274,MATCH($A64,'Hoja de Trabajo para listado'!$DE$153:$DE$1048576,0),MATCH((CUADRO!I$4&amp;$E64),'Hoja de Trabajo para listado'!$DE$151:$DG$151,0)),0)+IFERROR(INDEX('Hoja de Trabajo para listado'!$CD$155:$DC$1048576,MATCH($A64,'Hoja de Trabajo para listado'!$CD$155:$CD$1048576,0),MATCH((CUADRO!I$4&amp;$E64),'Hoja de Trabajo para listado'!$CD$151:$DC$151,0)),0)</f>
        <v>0</v>
      </c>
      <c r="J64" s="243">
        <f ca="1">+IFERROR(INDEX('Hoja de Trabajo para listado'!$A$155:$Z$1048576,MATCH($A64,'Hoja de Trabajo para listado'!$A$155:$A$1048576,0),MATCH((CUADRO!J$4&amp;$E64),'Hoja de Trabajo para listado'!$A$151:$Z$151,0)),0)+IFERROR(INDEX('Hoja de Trabajo para listado'!$AB$155:$BA$1048576,MATCH($A64,'Hoja de Trabajo para listado'!$AB$155:$AB$1048576,0),MATCH((CUADRO!J$4&amp;$E64),'Hoja de Trabajo para listado'!$AB$151:$BA$151,0)),0)+IFERROR(INDEX('Hoja de Trabajo para listado'!$BC$155:$CB$1048576,MATCH($A64,'Hoja de Trabajo para listado'!$BC$155:$BC$1048576,0),MATCH((CUADRO!J$4&amp;$E64),'Hoja de Trabajo para listado'!$BC$151:$CB$151,0)),0)+IFERROR(INDEX('Hoja de Trabajo para listado'!$DE$153:$DG$274,MATCH($A64,'Hoja de Trabajo para listado'!$DE$153:$DE$1048576,0),MATCH((CUADRO!J$4&amp;$E64),'Hoja de Trabajo para listado'!$DE$151:$DG$151,0)),0)+IFERROR(INDEX('Hoja de Trabajo para listado'!$CD$155:$DC$1048576,MATCH($A64,'Hoja de Trabajo para listado'!$CD$155:$CD$1048576,0),MATCH((CUADRO!J$4&amp;$E64),'Hoja de Trabajo para listado'!$CD$151:$DC$151,0)),0)</f>
        <v>0</v>
      </c>
      <c r="K64" s="243">
        <f ca="1">+IFERROR(INDEX('Hoja de Trabajo para listado'!$A$155:$Z$1048576,MATCH($A64,'Hoja de Trabajo para listado'!$A$155:$A$1048576,0),MATCH((CUADRO!K$4&amp;$E64),'Hoja de Trabajo para listado'!$A$151:$Z$151,0)),0)+IFERROR(INDEX('Hoja de Trabajo para listado'!$AB$155:$BA$1048576,MATCH($A64,'Hoja de Trabajo para listado'!$AB$155:$AB$1048576,0),MATCH((CUADRO!K$4&amp;$E64),'Hoja de Trabajo para listado'!$AB$151:$BA$151,0)),0)+IFERROR(INDEX('Hoja de Trabajo para listado'!$BC$155:$CB$1048576,MATCH($A64,'Hoja de Trabajo para listado'!$BC$155:$BC$1048576,0),MATCH((CUADRO!K$4&amp;$E64),'Hoja de Trabajo para listado'!$BC$151:$CB$151,0)),0)+IFERROR(INDEX('Hoja de Trabajo para listado'!$DE$153:$DG$274,MATCH($A64,'Hoja de Trabajo para listado'!$DE$153:$DE$1048576,0),MATCH((CUADRO!K$4&amp;$E64),'Hoja de Trabajo para listado'!$DE$151:$DG$151,0)),0)+IFERROR(INDEX('Hoja de Trabajo para listado'!$CD$155:$DC$1048576,MATCH($A64,'Hoja de Trabajo para listado'!$CD$155:$CD$1048576,0),MATCH((CUADRO!K$4&amp;$E64),'Hoja de Trabajo para listado'!$CD$151:$DC$151,0)),0)</f>
        <v>0</v>
      </c>
      <c r="L64" s="243">
        <f ca="1">+IFERROR(INDEX('Hoja de Trabajo para listado'!$A$155:$Z$1048576,MATCH($A64,'Hoja de Trabajo para listado'!$A$155:$A$1048576,0),MATCH((CUADRO!L$4&amp;$E64),'Hoja de Trabajo para listado'!$A$151:$Z$151,0)),0)+IFERROR(INDEX('Hoja de Trabajo para listado'!$AB$155:$BA$1048576,MATCH($A64,'Hoja de Trabajo para listado'!$AB$155:$AB$1048576,0),MATCH((CUADRO!L$4&amp;$E64),'Hoja de Trabajo para listado'!$AB$151:$BA$151,0)),0)+IFERROR(INDEX('Hoja de Trabajo para listado'!$BC$155:$CB$1048576,MATCH($A64,'Hoja de Trabajo para listado'!$BC$155:$BC$1048576,0),MATCH((CUADRO!L$4&amp;$E64),'Hoja de Trabajo para listado'!$BC$151:$CB$151,0)),0)+IFERROR(INDEX('Hoja de Trabajo para listado'!$DE$153:$DG$274,MATCH($A64,'Hoja de Trabajo para listado'!$DE$153:$DE$1048576,0),MATCH((CUADRO!L$4&amp;$E64),'Hoja de Trabajo para listado'!$DE$151:$DG$151,0)),0)+IFERROR(INDEX('Hoja de Trabajo para listado'!$CD$155:$DC$1048576,MATCH($A64,'Hoja de Trabajo para listado'!$CD$155:$CD$1048576,0),MATCH((CUADRO!L$4&amp;$E64),'Hoja de Trabajo para listado'!$CD$151:$DC$151,0)),0)</f>
        <v>0</v>
      </c>
      <c r="M64" s="243">
        <f ca="1">+IFERROR(INDEX('Hoja de Trabajo para listado'!$A$155:$Z$1048576,MATCH($A64,'Hoja de Trabajo para listado'!$A$155:$A$1048576,0),MATCH((CUADRO!M$4&amp;$E64),'Hoja de Trabajo para listado'!$A$151:$Z$151,0)),0)+IFERROR(INDEX('Hoja de Trabajo para listado'!$AB$155:$BA$1048576,MATCH($A64,'Hoja de Trabajo para listado'!$AB$155:$AB$1048576,0),MATCH((CUADRO!M$4&amp;$E64),'Hoja de Trabajo para listado'!$AB$151:$BA$151,0)),0)+IFERROR(INDEX('Hoja de Trabajo para listado'!$BC$155:$CB$1048576,MATCH($A64,'Hoja de Trabajo para listado'!$BC$155:$BC$1048576,0),MATCH((CUADRO!M$4&amp;$E64),'Hoja de Trabajo para listado'!$BC$151:$CB$151,0)),0)+IFERROR(INDEX('Hoja de Trabajo para listado'!$DE$153:$DG$274,MATCH($A64,'Hoja de Trabajo para listado'!$DE$153:$DE$1048576,0),MATCH((CUADRO!M$4&amp;$E64),'Hoja de Trabajo para listado'!$DE$151:$DG$151,0)),0)+IFERROR(INDEX('Hoja de Trabajo para listado'!$CD$155:$DC$1048576,MATCH($A64,'Hoja de Trabajo para listado'!$CD$155:$CD$1048576,0),MATCH((CUADRO!M$4&amp;$E64),'Hoja de Trabajo para listado'!$CD$151:$DC$151,0)),0)</f>
        <v>0</v>
      </c>
      <c r="N64" s="243">
        <f ca="1">+IFERROR(INDEX('Hoja de Trabajo para listado'!$A$155:$Z$1048576,MATCH($A64,'Hoja de Trabajo para listado'!$A$155:$A$1048576,0),MATCH((CUADRO!N$4&amp;$E64),'Hoja de Trabajo para listado'!$A$151:$Z$151,0)),0)+IFERROR(INDEX('Hoja de Trabajo para listado'!$AB$155:$BA$1048576,MATCH($A64,'Hoja de Trabajo para listado'!$AB$155:$AB$1048576,0),MATCH((CUADRO!N$4&amp;$E64),'Hoja de Trabajo para listado'!$AB$151:$BA$151,0)),0)+IFERROR(INDEX('Hoja de Trabajo para listado'!$BC$155:$CB$1048576,MATCH($A64,'Hoja de Trabajo para listado'!$BC$155:$BC$1048576,0),MATCH((CUADRO!N$4&amp;$E64),'Hoja de Trabajo para listado'!$BC$151:$CB$151,0)),0)+IFERROR(INDEX('Hoja de Trabajo para listado'!$DE$153:$DG$274,MATCH($A64,'Hoja de Trabajo para listado'!$DE$153:$DE$1048576,0),MATCH((CUADRO!N$4&amp;$E64),'Hoja de Trabajo para listado'!$DE$151:$DG$151,0)),0)+IFERROR(INDEX('Hoja de Trabajo para listado'!$CD$155:$DC$1048576,MATCH($A64,'Hoja de Trabajo para listado'!$CD$155:$CD$1048576,0),MATCH((CUADRO!N$4&amp;$E64),'Hoja de Trabajo para listado'!$CD$151:$DC$151,0)),0)</f>
        <v>0</v>
      </c>
      <c r="O64" s="243">
        <f ca="1">+IFERROR(INDEX('Hoja de Trabajo para listado'!$A$155:$Z$1048576,MATCH($A64,'Hoja de Trabajo para listado'!$A$155:$A$1048576,0),MATCH((CUADRO!O$4&amp;$E64),'Hoja de Trabajo para listado'!$A$151:$Z$151,0)),0)+IFERROR(INDEX('Hoja de Trabajo para listado'!$AB$155:$BA$1048576,MATCH($A64,'Hoja de Trabajo para listado'!$AB$155:$AB$1048576,0),MATCH((CUADRO!O$4&amp;$E64),'Hoja de Trabajo para listado'!$AB$151:$BA$151,0)),0)+IFERROR(INDEX('Hoja de Trabajo para listado'!$BC$155:$CB$1048576,MATCH($A64,'Hoja de Trabajo para listado'!$BC$155:$BC$1048576,0),MATCH((CUADRO!O$4&amp;$E64),'Hoja de Trabajo para listado'!$BC$151:$CB$151,0)),0)+IFERROR(INDEX('Hoja de Trabajo para listado'!$DE$153:$DG$274,MATCH($A64,'Hoja de Trabajo para listado'!$DE$153:$DE$1048576,0),MATCH((CUADRO!O$4&amp;$E64),'Hoja de Trabajo para listado'!$DE$151:$DG$151,0)),0)+IFERROR(INDEX('Hoja de Trabajo para listado'!$CD$155:$DC$1048576,MATCH($A64,'Hoja de Trabajo para listado'!$CD$155:$CD$1048576,0),MATCH((CUADRO!O$4&amp;$E64),'Hoja de Trabajo para listado'!$CD$151:$DC$151,0)),0)</f>
        <v>0</v>
      </c>
      <c r="P64" s="243">
        <f ca="1">+IFERROR(INDEX('Hoja de Trabajo para listado'!$A$155:$Z$1048576,MATCH($A64,'Hoja de Trabajo para listado'!$A$155:$A$1048576,0),MATCH((CUADRO!P$4&amp;$E64),'Hoja de Trabajo para listado'!$A$151:$Z$151,0)),0)+IFERROR(INDEX('Hoja de Trabajo para listado'!$AB$155:$BA$1048576,MATCH($A64,'Hoja de Trabajo para listado'!$AB$155:$AB$1048576,0),MATCH((CUADRO!P$4&amp;$E64),'Hoja de Trabajo para listado'!$AB$151:$BA$151,0)),0)+IFERROR(INDEX('Hoja de Trabajo para listado'!$BC$155:$CB$1048576,MATCH($A64,'Hoja de Trabajo para listado'!$BC$155:$BC$1048576,0),MATCH((CUADRO!P$4&amp;$E64),'Hoja de Trabajo para listado'!$BC$151:$CB$151,0)),0)+IFERROR(INDEX('Hoja de Trabajo para listado'!$DE$153:$DG$274,MATCH($A64,'Hoja de Trabajo para listado'!$DE$153:$DE$1048576,0),MATCH((CUADRO!P$4&amp;$E64),'Hoja de Trabajo para listado'!$DE$151:$DG$151,0)),0)+IFERROR(INDEX('Hoja de Trabajo para listado'!$CD$155:$DC$1048576,MATCH($A64,'Hoja de Trabajo para listado'!$CD$155:$CD$1048576,0),MATCH((CUADRO!P$4&amp;$E64),'Hoja de Trabajo para listado'!$CD$151:$DC$151,0)),0)</f>
        <v>0</v>
      </c>
      <c r="Q64" s="243">
        <f ca="1">+IFERROR(INDEX('Hoja de Trabajo para listado'!$A$155:$Z$1048576,MATCH($A64,'Hoja de Trabajo para listado'!$A$155:$A$1048576,0),MATCH((CUADRO!Q$4&amp;$E64),'Hoja de Trabajo para listado'!$A$151:$Z$151,0)),0)+IFERROR(INDEX('Hoja de Trabajo para listado'!$AB$155:$BA$1048576,MATCH($A64,'Hoja de Trabajo para listado'!$AB$155:$AB$1048576,0),MATCH((CUADRO!Q$4&amp;$E64),'Hoja de Trabajo para listado'!$AB$151:$BA$151,0)),0)+IFERROR(INDEX('Hoja de Trabajo para listado'!$BC$155:$CB$1048576,MATCH($A64,'Hoja de Trabajo para listado'!$BC$155:$BC$1048576,0),MATCH((CUADRO!Q$4&amp;$E64),'Hoja de Trabajo para listado'!$BC$151:$CB$151,0)),0)+IFERROR(INDEX('Hoja de Trabajo para listado'!$DE$153:$DG$274,MATCH($A64,'Hoja de Trabajo para listado'!$DE$153:$DE$1048576,0),MATCH((CUADRO!Q$4&amp;$E64),'Hoja de Trabajo para listado'!$DE$151:$DG$151,0)),0)+IFERROR(INDEX('Hoja de Trabajo para listado'!$CD$155:$DC$1048576,MATCH($A64,'Hoja de Trabajo para listado'!$CD$155:$CD$1048576,0),MATCH((CUADRO!Q$4&amp;$E64),'Hoja de Trabajo para listado'!$CD$151:$DC$151,0)),0)</f>
        <v>0</v>
      </c>
      <c r="R64" s="243">
        <f t="shared" ca="1" si="0"/>
        <v>0</v>
      </c>
      <c r="S64" s="243">
        <f ca="1">+R63+R64</f>
        <v>0</v>
      </c>
      <c r="T64" s="243">
        <f ca="1">+S64</f>
        <v>0</v>
      </c>
      <c r="U64" s="242">
        <f t="shared" si="1"/>
        <v>2</v>
      </c>
    </row>
    <row r="65" spans="1:21" s="352" customFormat="1" ht="15" customHeight="1">
      <c r="A65" s="353">
        <v>129</v>
      </c>
      <c r="B65" s="381">
        <f>+A65</f>
        <v>129</v>
      </c>
      <c r="C65" s="245" t="str">
        <f>+VLOOKUP(A65,bd_lista!$A$3:$C$592,3,FALSE)</f>
        <v>Escuela de Gestión Pública Plurinacional</v>
      </c>
      <c r="D65" s="383" t="str">
        <f>+C65</f>
        <v>Escuela de Gestión Pública Plurinacional</v>
      </c>
      <c r="E65" s="245" t="s">
        <v>683</v>
      </c>
      <c r="F65" s="241">
        <f ca="1">+IFERROR(INDEX('Hoja de Trabajo para listado'!$A$155:$Z$1048576,MATCH($A65,'Hoja de Trabajo para listado'!$A$155:$A$1048576,0),MATCH((CUADRO!F$4&amp;$E65),'Hoja de Trabajo para listado'!$A$151:$Z$151,0)),0)+IFERROR(INDEX('Hoja de Trabajo para listado'!$AB$155:$BA$1048576,MATCH($A65,'Hoja de Trabajo para listado'!$AB$155:$AB$1048576,0),MATCH((CUADRO!F$4&amp;$E65),'Hoja de Trabajo para listado'!$AB$151:$BA$151,0)),0)+IFERROR(INDEX('Hoja de Trabajo para listado'!$BC$155:$CB$1048576,MATCH($A65,'Hoja de Trabajo para listado'!$BC$155:$BC$1048576,0),MATCH((CUADRO!F$4&amp;$E65),'Hoja de Trabajo para listado'!$BC$151:$CB$151,0)),0)+IFERROR(INDEX('Hoja de Trabajo para listado'!$DE$153:$DG$274,MATCH($A65,'Hoja de Trabajo para listado'!$DE$153:$DE$1048576,0),MATCH((CUADRO!F$4&amp;$E65),'Hoja de Trabajo para listado'!$DE$151:$DG$151,0)),0)+IFERROR(INDEX('Hoja de Trabajo para listado'!$CD$155:$DC$1048576,MATCH($A65,'Hoja de Trabajo para listado'!$CD$155:$CD$1048576,0),MATCH((CUADRO!F$4&amp;$E65),'Hoja de Trabajo para listado'!$CD$151:$DC$151,0)),0)</f>
        <v>0</v>
      </c>
      <c r="G65" s="241">
        <f ca="1">+IFERROR(INDEX('Hoja de Trabajo para listado'!$A$155:$Z$1048576,MATCH($A65,'Hoja de Trabajo para listado'!$A$155:$A$1048576,0),MATCH((CUADRO!G$4&amp;$E65),'Hoja de Trabajo para listado'!$A$151:$Z$151,0)),0)+IFERROR(INDEX('Hoja de Trabajo para listado'!$AB$155:$BA$1048576,MATCH($A65,'Hoja de Trabajo para listado'!$AB$155:$AB$1048576,0),MATCH((CUADRO!G$4&amp;$E65),'Hoja de Trabajo para listado'!$AB$151:$BA$151,0)),0)+IFERROR(INDEX('Hoja de Trabajo para listado'!$BC$155:$CB$1048576,MATCH($A65,'Hoja de Trabajo para listado'!$BC$155:$BC$1048576,0),MATCH((CUADRO!G$4&amp;$E65),'Hoja de Trabajo para listado'!$BC$151:$CB$151,0)),0)+IFERROR(INDEX('Hoja de Trabajo para listado'!$DE$153:$DG$274,MATCH($A65,'Hoja de Trabajo para listado'!$DE$153:$DE$1048576,0),MATCH((CUADRO!G$4&amp;$E65),'Hoja de Trabajo para listado'!$DE$151:$DG$151,0)),0)+IFERROR(INDEX('Hoja de Trabajo para listado'!$CD$155:$DC$1048576,MATCH($A65,'Hoja de Trabajo para listado'!$CD$155:$CD$1048576,0),MATCH((CUADRO!G$4&amp;$E65),'Hoja de Trabajo para listado'!$CD$151:$DC$151,0)),0)</f>
        <v>0</v>
      </c>
      <c r="H65" s="241">
        <f ca="1">+IFERROR(INDEX('Hoja de Trabajo para listado'!$A$155:$Z$1048576,MATCH($A65,'Hoja de Trabajo para listado'!$A$155:$A$1048576,0),MATCH((CUADRO!H$4&amp;$E65),'Hoja de Trabajo para listado'!$A$151:$Z$151,0)),0)+IFERROR(INDEX('Hoja de Trabajo para listado'!$AB$155:$BA$1048576,MATCH($A65,'Hoja de Trabajo para listado'!$AB$155:$AB$1048576,0),MATCH((CUADRO!H$4&amp;$E65),'Hoja de Trabajo para listado'!$AB$151:$BA$151,0)),0)+IFERROR(INDEX('Hoja de Trabajo para listado'!$BC$155:$CB$1048576,MATCH($A65,'Hoja de Trabajo para listado'!$BC$155:$BC$1048576,0),MATCH((CUADRO!H$4&amp;$E65),'Hoja de Trabajo para listado'!$BC$151:$CB$151,0)),0)+IFERROR(INDEX('Hoja de Trabajo para listado'!$DE$153:$DG$274,MATCH($A65,'Hoja de Trabajo para listado'!$DE$153:$DE$1048576,0),MATCH((CUADRO!H$4&amp;$E65),'Hoja de Trabajo para listado'!$DE$151:$DG$151,0)),0)+IFERROR(INDEX('Hoja de Trabajo para listado'!$CD$155:$DC$1048576,MATCH($A65,'Hoja de Trabajo para listado'!$CD$155:$CD$1048576,0),MATCH((CUADRO!H$4&amp;$E65),'Hoja de Trabajo para listado'!$CD$151:$DC$151,0)),0)</f>
        <v>0</v>
      </c>
      <c r="I65" s="241">
        <f ca="1">+IFERROR(INDEX('Hoja de Trabajo para listado'!$A$155:$Z$1048576,MATCH($A65,'Hoja de Trabajo para listado'!$A$155:$A$1048576,0),MATCH((CUADRO!I$4&amp;$E65),'Hoja de Trabajo para listado'!$A$151:$Z$151,0)),0)+IFERROR(INDEX('Hoja de Trabajo para listado'!$AB$155:$BA$1048576,MATCH($A65,'Hoja de Trabajo para listado'!$AB$155:$AB$1048576,0),MATCH((CUADRO!I$4&amp;$E65),'Hoja de Trabajo para listado'!$AB$151:$BA$151,0)),0)+IFERROR(INDEX('Hoja de Trabajo para listado'!$BC$155:$CB$1048576,MATCH($A65,'Hoja de Trabajo para listado'!$BC$155:$BC$1048576,0),MATCH((CUADRO!I$4&amp;$E65),'Hoja de Trabajo para listado'!$BC$151:$CB$151,0)),0)+IFERROR(INDEX('Hoja de Trabajo para listado'!$DE$153:$DG$274,MATCH($A65,'Hoja de Trabajo para listado'!$DE$153:$DE$1048576,0),MATCH((CUADRO!I$4&amp;$E65),'Hoja de Trabajo para listado'!$DE$151:$DG$151,0)),0)+IFERROR(INDEX('Hoja de Trabajo para listado'!$CD$155:$DC$1048576,MATCH($A65,'Hoja de Trabajo para listado'!$CD$155:$CD$1048576,0),MATCH((CUADRO!I$4&amp;$E65),'Hoja de Trabajo para listado'!$CD$151:$DC$151,0)),0)</f>
        <v>0</v>
      </c>
      <c r="J65" s="241">
        <f ca="1">+IFERROR(INDEX('Hoja de Trabajo para listado'!$A$155:$Z$1048576,MATCH($A65,'Hoja de Trabajo para listado'!$A$155:$A$1048576,0),MATCH((CUADRO!J$4&amp;$E65),'Hoja de Trabajo para listado'!$A$151:$Z$151,0)),0)+IFERROR(INDEX('Hoja de Trabajo para listado'!$AB$155:$BA$1048576,MATCH($A65,'Hoja de Trabajo para listado'!$AB$155:$AB$1048576,0),MATCH((CUADRO!J$4&amp;$E65),'Hoja de Trabajo para listado'!$AB$151:$BA$151,0)),0)+IFERROR(INDEX('Hoja de Trabajo para listado'!$BC$155:$CB$1048576,MATCH($A65,'Hoja de Trabajo para listado'!$BC$155:$BC$1048576,0),MATCH((CUADRO!J$4&amp;$E65),'Hoja de Trabajo para listado'!$BC$151:$CB$151,0)),0)+IFERROR(INDEX('Hoja de Trabajo para listado'!$DE$153:$DG$274,MATCH($A65,'Hoja de Trabajo para listado'!$DE$153:$DE$1048576,0),MATCH((CUADRO!J$4&amp;$E65),'Hoja de Trabajo para listado'!$DE$151:$DG$151,0)),0)+IFERROR(INDEX('Hoja de Trabajo para listado'!$CD$155:$DC$1048576,MATCH($A65,'Hoja de Trabajo para listado'!$CD$155:$CD$1048576,0),MATCH((CUADRO!J$4&amp;$E65),'Hoja de Trabajo para listado'!$CD$151:$DC$151,0)),0)</f>
        <v>0</v>
      </c>
      <c r="K65" s="241">
        <f ca="1">+IFERROR(INDEX('Hoja de Trabajo para listado'!$A$155:$Z$1048576,MATCH($A65,'Hoja de Trabajo para listado'!$A$155:$A$1048576,0),MATCH((CUADRO!K$4&amp;$E65),'Hoja de Trabajo para listado'!$A$151:$Z$151,0)),0)+IFERROR(INDEX('Hoja de Trabajo para listado'!$AB$155:$BA$1048576,MATCH($A65,'Hoja de Trabajo para listado'!$AB$155:$AB$1048576,0),MATCH((CUADRO!K$4&amp;$E65),'Hoja de Trabajo para listado'!$AB$151:$BA$151,0)),0)+IFERROR(INDEX('Hoja de Trabajo para listado'!$BC$155:$CB$1048576,MATCH($A65,'Hoja de Trabajo para listado'!$BC$155:$BC$1048576,0),MATCH((CUADRO!K$4&amp;$E65),'Hoja de Trabajo para listado'!$BC$151:$CB$151,0)),0)+IFERROR(INDEX('Hoja de Trabajo para listado'!$DE$153:$DG$274,MATCH($A65,'Hoja de Trabajo para listado'!$DE$153:$DE$1048576,0),MATCH((CUADRO!K$4&amp;$E65),'Hoja de Trabajo para listado'!$DE$151:$DG$151,0)),0)+IFERROR(INDEX('Hoja de Trabajo para listado'!$CD$155:$DC$1048576,MATCH($A65,'Hoja de Trabajo para listado'!$CD$155:$CD$1048576,0),MATCH((CUADRO!K$4&amp;$E65),'Hoja de Trabajo para listado'!$CD$151:$DC$151,0)),0)</f>
        <v>0</v>
      </c>
      <c r="L65" s="241">
        <f ca="1">+IFERROR(INDEX('Hoja de Trabajo para listado'!$A$155:$Z$1048576,MATCH($A65,'Hoja de Trabajo para listado'!$A$155:$A$1048576,0),MATCH((CUADRO!L$4&amp;$E65),'Hoja de Trabajo para listado'!$A$151:$Z$151,0)),0)+IFERROR(INDEX('Hoja de Trabajo para listado'!$AB$155:$BA$1048576,MATCH($A65,'Hoja de Trabajo para listado'!$AB$155:$AB$1048576,0),MATCH((CUADRO!L$4&amp;$E65),'Hoja de Trabajo para listado'!$AB$151:$BA$151,0)),0)+IFERROR(INDEX('Hoja de Trabajo para listado'!$BC$155:$CB$1048576,MATCH($A65,'Hoja de Trabajo para listado'!$BC$155:$BC$1048576,0),MATCH((CUADRO!L$4&amp;$E65),'Hoja de Trabajo para listado'!$BC$151:$CB$151,0)),0)+IFERROR(INDEX('Hoja de Trabajo para listado'!$DE$153:$DG$274,MATCH($A65,'Hoja de Trabajo para listado'!$DE$153:$DE$1048576,0),MATCH((CUADRO!L$4&amp;$E65),'Hoja de Trabajo para listado'!$DE$151:$DG$151,0)),0)+IFERROR(INDEX('Hoja de Trabajo para listado'!$CD$155:$DC$1048576,MATCH($A65,'Hoja de Trabajo para listado'!$CD$155:$CD$1048576,0),MATCH((CUADRO!L$4&amp;$E65),'Hoja de Trabajo para listado'!$CD$151:$DC$151,0)),0)</f>
        <v>0</v>
      </c>
      <c r="M65" s="241">
        <f ca="1">+IFERROR(INDEX('Hoja de Trabajo para listado'!$A$155:$Z$1048576,MATCH($A65,'Hoja de Trabajo para listado'!$A$155:$A$1048576,0),MATCH((CUADRO!M$4&amp;$E65),'Hoja de Trabajo para listado'!$A$151:$Z$151,0)),0)+IFERROR(INDEX('Hoja de Trabajo para listado'!$AB$155:$BA$1048576,MATCH($A65,'Hoja de Trabajo para listado'!$AB$155:$AB$1048576,0),MATCH((CUADRO!M$4&amp;$E65),'Hoja de Trabajo para listado'!$AB$151:$BA$151,0)),0)+IFERROR(INDEX('Hoja de Trabajo para listado'!$BC$155:$CB$1048576,MATCH($A65,'Hoja de Trabajo para listado'!$BC$155:$BC$1048576,0),MATCH((CUADRO!M$4&amp;$E65),'Hoja de Trabajo para listado'!$BC$151:$CB$151,0)),0)+IFERROR(INDEX('Hoja de Trabajo para listado'!$DE$153:$DG$274,MATCH($A65,'Hoja de Trabajo para listado'!$DE$153:$DE$1048576,0),MATCH((CUADRO!M$4&amp;$E65),'Hoja de Trabajo para listado'!$DE$151:$DG$151,0)),0)+IFERROR(INDEX('Hoja de Trabajo para listado'!$CD$155:$DC$1048576,MATCH($A65,'Hoja de Trabajo para listado'!$CD$155:$CD$1048576,0),MATCH((CUADRO!M$4&amp;$E65),'Hoja de Trabajo para listado'!$CD$151:$DC$151,0)),0)</f>
        <v>0</v>
      </c>
      <c r="N65" s="241">
        <f ca="1">+IFERROR(INDEX('Hoja de Trabajo para listado'!$A$155:$Z$1048576,MATCH($A65,'Hoja de Trabajo para listado'!$A$155:$A$1048576,0),MATCH((CUADRO!N$4&amp;$E65),'Hoja de Trabajo para listado'!$A$151:$Z$151,0)),0)+IFERROR(INDEX('Hoja de Trabajo para listado'!$AB$155:$BA$1048576,MATCH($A65,'Hoja de Trabajo para listado'!$AB$155:$AB$1048576,0),MATCH((CUADRO!N$4&amp;$E65),'Hoja de Trabajo para listado'!$AB$151:$BA$151,0)),0)+IFERROR(INDEX('Hoja de Trabajo para listado'!$BC$155:$CB$1048576,MATCH($A65,'Hoja de Trabajo para listado'!$BC$155:$BC$1048576,0),MATCH((CUADRO!N$4&amp;$E65),'Hoja de Trabajo para listado'!$BC$151:$CB$151,0)),0)+IFERROR(INDEX('Hoja de Trabajo para listado'!$DE$153:$DG$274,MATCH($A65,'Hoja de Trabajo para listado'!$DE$153:$DE$1048576,0),MATCH((CUADRO!N$4&amp;$E65),'Hoja de Trabajo para listado'!$DE$151:$DG$151,0)),0)+IFERROR(INDEX('Hoja de Trabajo para listado'!$CD$155:$DC$1048576,MATCH($A65,'Hoja de Trabajo para listado'!$CD$155:$CD$1048576,0),MATCH((CUADRO!N$4&amp;$E65),'Hoja de Trabajo para listado'!$CD$151:$DC$151,0)),0)</f>
        <v>0</v>
      </c>
      <c r="O65" s="241">
        <f ca="1">+IFERROR(INDEX('Hoja de Trabajo para listado'!$A$155:$Z$1048576,MATCH($A65,'Hoja de Trabajo para listado'!$A$155:$A$1048576,0),MATCH((CUADRO!O$4&amp;$E65),'Hoja de Trabajo para listado'!$A$151:$Z$151,0)),0)+IFERROR(INDEX('Hoja de Trabajo para listado'!$AB$155:$BA$1048576,MATCH($A65,'Hoja de Trabajo para listado'!$AB$155:$AB$1048576,0),MATCH((CUADRO!O$4&amp;$E65),'Hoja de Trabajo para listado'!$AB$151:$BA$151,0)),0)+IFERROR(INDEX('Hoja de Trabajo para listado'!$BC$155:$CB$1048576,MATCH($A65,'Hoja de Trabajo para listado'!$BC$155:$BC$1048576,0),MATCH((CUADRO!O$4&amp;$E65),'Hoja de Trabajo para listado'!$BC$151:$CB$151,0)),0)+IFERROR(INDEX('Hoja de Trabajo para listado'!$DE$153:$DG$274,MATCH($A65,'Hoja de Trabajo para listado'!$DE$153:$DE$1048576,0),MATCH((CUADRO!O$4&amp;$E65),'Hoja de Trabajo para listado'!$DE$151:$DG$151,0)),0)+IFERROR(INDEX('Hoja de Trabajo para listado'!$CD$155:$DC$1048576,MATCH($A65,'Hoja de Trabajo para listado'!$CD$155:$CD$1048576,0),MATCH((CUADRO!O$4&amp;$E65),'Hoja de Trabajo para listado'!$CD$151:$DC$151,0)),0)</f>
        <v>0</v>
      </c>
      <c r="P65" s="241">
        <f ca="1">+IFERROR(INDEX('Hoja de Trabajo para listado'!$A$155:$Z$1048576,MATCH($A65,'Hoja de Trabajo para listado'!$A$155:$A$1048576,0),MATCH((CUADRO!P$4&amp;$E65),'Hoja de Trabajo para listado'!$A$151:$Z$151,0)),0)+IFERROR(INDEX('Hoja de Trabajo para listado'!$AB$155:$BA$1048576,MATCH($A65,'Hoja de Trabajo para listado'!$AB$155:$AB$1048576,0),MATCH((CUADRO!P$4&amp;$E65),'Hoja de Trabajo para listado'!$AB$151:$BA$151,0)),0)+IFERROR(INDEX('Hoja de Trabajo para listado'!$BC$155:$CB$1048576,MATCH($A65,'Hoja de Trabajo para listado'!$BC$155:$BC$1048576,0),MATCH((CUADRO!P$4&amp;$E65),'Hoja de Trabajo para listado'!$BC$151:$CB$151,0)),0)+IFERROR(INDEX('Hoja de Trabajo para listado'!$DE$153:$DG$274,MATCH($A65,'Hoja de Trabajo para listado'!$DE$153:$DE$1048576,0),MATCH((CUADRO!P$4&amp;$E65),'Hoja de Trabajo para listado'!$DE$151:$DG$151,0)),0)+IFERROR(INDEX('Hoja de Trabajo para listado'!$CD$155:$DC$1048576,MATCH($A65,'Hoja de Trabajo para listado'!$CD$155:$CD$1048576,0),MATCH((CUADRO!P$4&amp;$E65),'Hoja de Trabajo para listado'!$CD$151:$DC$151,0)),0)</f>
        <v>0</v>
      </c>
      <c r="Q65" s="241">
        <f ca="1">+IFERROR(INDEX('Hoja de Trabajo para listado'!$A$155:$Z$1048576,MATCH($A65,'Hoja de Trabajo para listado'!$A$155:$A$1048576,0),MATCH((CUADRO!Q$4&amp;$E65),'Hoja de Trabajo para listado'!$A$151:$Z$151,0)),0)+IFERROR(INDEX('Hoja de Trabajo para listado'!$AB$155:$BA$1048576,MATCH($A65,'Hoja de Trabajo para listado'!$AB$155:$AB$1048576,0),MATCH((CUADRO!Q$4&amp;$E65),'Hoja de Trabajo para listado'!$AB$151:$BA$151,0)),0)+IFERROR(INDEX('Hoja de Trabajo para listado'!$BC$155:$CB$1048576,MATCH($A65,'Hoja de Trabajo para listado'!$BC$155:$BC$1048576,0),MATCH((CUADRO!Q$4&amp;$E65),'Hoja de Trabajo para listado'!$BC$151:$CB$151,0)),0)+IFERROR(INDEX('Hoja de Trabajo para listado'!$DE$153:$DG$274,MATCH($A65,'Hoja de Trabajo para listado'!$DE$153:$DE$1048576,0),MATCH((CUADRO!Q$4&amp;$E65),'Hoja de Trabajo para listado'!$DE$151:$DG$151,0)),0)+IFERROR(INDEX('Hoja de Trabajo para listado'!$CD$155:$DC$1048576,MATCH($A65,'Hoja de Trabajo para listado'!$CD$155:$CD$1048576,0),MATCH((CUADRO!Q$4&amp;$E65),'Hoja de Trabajo para listado'!$CD$151:$DC$151,0)),0)</f>
        <v>0</v>
      </c>
      <c r="R65" s="241">
        <f t="shared" ca="1" si="0"/>
        <v>0</v>
      </c>
      <c r="S65" s="241"/>
      <c r="T65" s="241">
        <f ca="1">+T66</f>
        <v>96051.7</v>
      </c>
      <c r="U65" s="240">
        <f t="shared" si="1"/>
        <v>1</v>
      </c>
    </row>
    <row r="66" spans="1:21" s="352" customFormat="1" ht="15" customHeight="1">
      <c r="A66" s="353">
        <v>129</v>
      </c>
      <c r="B66" s="382"/>
      <c r="C66" s="305" t="str">
        <f>+VLOOKUP(A66,bd_lista!$A$3:$C$592,3,FALSE)</f>
        <v>Escuela de Gestión Pública Plurinacional</v>
      </c>
      <c r="D66" s="384"/>
      <c r="E66" s="305" t="s">
        <v>684</v>
      </c>
      <c r="F66" s="243">
        <f ca="1">+IFERROR(INDEX('Hoja de Trabajo para listado'!$A$155:$Z$1048576,MATCH($A66,'Hoja de Trabajo para listado'!$A$155:$A$1048576,0),MATCH((CUADRO!F$4&amp;$E66),'Hoja de Trabajo para listado'!$A$151:$Z$151,0)),0)+IFERROR(INDEX('Hoja de Trabajo para listado'!$AB$155:$BA$1048576,MATCH($A66,'Hoja de Trabajo para listado'!$AB$155:$AB$1048576,0),MATCH((CUADRO!F$4&amp;$E66),'Hoja de Trabajo para listado'!$AB$151:$BA$151,0)),0)+IFERROR(INDEX('Hoja de Trabajo para listado'!$BC$155:$CB$1048576,MATCH($A66,'Hoja de Trabajo para listado'!$BC$155:$BC$1048576,0),MATCH((CUADRO!F$4&amp;$E66),'Hoja de Trabajo para listado'!$BC$151:$CB$151,0)),0)+IFERROR(INDEX('Hoja de Trabajo para listado'!$DE$153:$DG$274,MATCH($A66,'Hoja de Trabajo para listado'!$DE$153:$DE$1048576,0),MATCH((CUADRO!F$4&amp;$E66),'Hoja de Trabajo para listado'!$DE$151:$DG$151,0)),0)+IFERROR(INDEX('Hoja de Trabajo para listado'!$CD$155:$DC$1048576,MATCH($A66,'Hoja de Trabajo para listado'!$CD$155:$CD$1048576,0),MATCH((CUADRO!F$4&amp;$E66),'Hoja de Trabajo para listado'!$CD$151:$DC$151,0)),0)</f>
        <v>0</v>
      </c>
      <c r="G66" s="243">
        <f ca="1">+IFERROR(INDEX('Hoja de Trabajo para listado'!$A$155:$Z$1048576,MATCH($A66,'Hoja de Trabajo para listado'!$A$155:$A$1048576,0),MATCH((CUADRO!G$4&amp;$E66),'Hoja de Trabajo para listado'!$A$151:$Z$151,0)),0)+IFERROR(INDEX('Hoja de Trabajo para listado'!$AB$155:$BA$1048576,MATCH($A66,'Hoja de Trabajo para listado'!$AB$155:$AB$1048576,0),MATCH((CUADRO!G$4&amp;$E66),'Hoja de Trabajo para listado'!$AB$151:$BA$151,0)),0)+IFERROR(INDEX('Hoja de Trabajo para listado'!$BC$155:$CB$1048576,MATCH($A66,'Hoja de Trabajo para listado'!$BC$155:$BC$1048576,0),MATCH((CUADRO!G$4&amp;$E66),'Hoja de Trabajo para listado'!$BC$151:$CB$151,0)),0)+IFERROR(INDEX('Hoja de Trabajo para listado'!$DE$153:$DG$274,MATCH($A66,'Hoja de Trabajo para listado'!$DE$153:$DE$1048576,0),MATCH((CUADRO!G$4&amp;$E66),'Hoja de Trabajo para listado'!$DE$151:$DG$151,0)),0)+IFERROR(INDEX('Hoja de Trabajo para listado'!$CD$155:$DC$1048576,MATCH($A66,'Hoja de Trabajo para listado'!$CD$155:$CD$1048576,0),MATCH((CUADRO!G$4&amp;$E66),'Hoja de Trabajo para listado'!$CD$151:$DC$151,0)),0)</f>
        <v>0</v>
      </c>
      <c r="H66" s="243">
        <f ca="1">+IFERROR(INDEX('Hoja de Trabajo para listado'!$A$155:$Z$1048576,MATCH($A66,'Hoja de Trabajo para listado'!$A$155:$A$1048576,0),MATCH((CUADRO!H$4&amp;$E66),'Hoja de Trabajo para listado'!$A$151:$Z$151,0)),0)+IFERROR(INDEX('Hoja de Trabajo para listado'!$AB$155:$BA$1048576,MATCH($A66,'Hoja de Trabajo para listado'!$AB$155:$AB$1048576,0),MATCH((CUADRO!H$4&amp;$E66),'Hoja de Trabajo para listado'!$AB$151:$BA$151,0)),0)+IFERROR(INDEX('Hoja de Trabajo para listado'!$BC$155:$CB$1048576,MATCH($A66,'Hoja de Trabajo para listado'!$BC$155:$BC$1048576,0),MATCH((CUADRO!H$4&amp;$E66),'Hoja de Trabajo para listado'!$BC$151:$CB$151,0)),0)+IFERROR(INDEX('Hoja de Trabajo para listado'!$DE$153:$DG$274,MATCH($A66,'Hoja de Trabajo para listado'!$DE$153:$DE$1048576,0),MATCH((CUADRO!H$4&amp;$E66),'Hoja de Trabajo para listado'!$DE$151:$DG$151,0)),0)+IFERROR(INDEX('Hoja de Trabajo para listado'!$CD$155:$DC$1048576,MATCH($A66,'Hoja de Trabajo para listado'!$CD$155:$CD$1048576,0),MATCH((CUADRO!H$4&amp;$E66),'Hoja de Trabajo para listado'!$CD$151:$DC$151,0)),0)</f>
        <v>911.7</v>
      </c>
      <c r="I66" s="243">
        <f ca="1">+IFERROR(INDEX('Hoja de Trabajo para listado'!$A$155:$Z$1048576,MATCH($A66,'Hoja de Trabajo para listado'!$A$155:$A$1048576,0),MATCH((CUADRO!I$4&amp;$E66),'Hoja de Trabajo para listado'!$A$151:$Z$151,0)),0)+IFERROR(INDEX('Hoja de Trabajo para listado'!$AB$155:$BA$1048576,MATCH($A66,'Hoja de Trabajo para listado'!$AB$155:$AB$1048576,0),MATCH((CUADRO!I$4&amp;$E66),'Hoja de Trabajo para listado'!$AB$151:$BA$151,0)),0)+IFERROR(INDEX('Hoja de Trabajo para listado'!$BC$155:$CB$1048576,MATCH($A66,'Hoja de Trabajo para listado'!$BC$155:$BC$1048576,0),MATCH((CUADRO!I$4&amp;$E66),'Hoja de Trabajo para listado'!$BC$151:$CB$151,0)),0)+IFERROR(INDEX('Hoja de Trabajo para listado'!$DE$153:$DG$274,MATCH($A66,'Hoja de Trabajo para listado'!$DE$153:$DE$1048576,0),MATCH((CUADRO!I$4&amp;$E66),'Hoja de Trabajo para listado'!$DE$151:$DG$151,0)),0)+IFERROR(INDEX('Hoja de Trabajo para listado'!$CD$155:$DC$1048576,MATCH($A66,'Hoja de Trabajo para listado'!$CD$155:$CD$1048576,0),MATCH((CUADRO!I$4&amp;$E66),'Hoja de Trabajo para listado'!$CD$151:$DC$151,0)),0)</f>
        <v>0</v>
      </c>
      <c r="J66" s="243">
        <f ca="1">+IFERROR(INDEX('Hoja de Trabajo para listado'!$A$155:$Z$1048576,MATCH($A66,'Hoja de Trabajo para listado'!$A$155:$A$1048576,0),MATCH((CUADRO!J$4&amp;$E66),'Hoja de Trabajo para listado'!$A$151:$Z$151,0)),0)+IFERROR(INDEX('Hoja de Trabajo para listado'!$AB$155:$BA$1048576,MATCH($A66,'Hoja de Trabajo para listado'!$AB$155:$AB$1048576,0),MATCH((CUADRO!J$4&amp;$E66),'Hoja de Trabajo para listado'!$AB$151:$BA$151,0)),0)+IFERROR(INDEX('Hoja de Trabajo para listado'!$BC$155:$CB$1048576,MATCH($A66,'Hoja de Trabajo para listado'!$BC$155:$BC$1048576,0),MATCH((CUADRO!J$4&amp;$E66),'Hoja de Trabajo para listado'!$BC$151:$CB$151,0)),0)+IFERROR(INDEX('Hoja de Trabajo para listado'!$DE$153:$DG$274,MATCH($A66,'Hoja de Trabajo para listado'!$DE$153:$DE$1048576,0),MATCH((CUADRO!J$4&amp;$E66),'Hoja de Trabajo para listado'!$DE$151:$DG$151,0)),0)+IFERROR(INDEX('Hoja de Trabajo para listado'!$CD$155:$DC$1048576,MATCH($A66,'Hoja de Trabajo para listado'!$CD$155:$CD$1048576,0),MATCH((CUADRO!J$4&amp;$E66),'Hoja de Trabajo para listado'!$CD$151:$DC$151,0)),0)</f>
        <v>95140</v>
      </c>
      <c r="K66" s="243">
        <f ca="1">+IFERROR(INDEX('Hoja de Trabajo para listado'!$A$155:$Z$1048576,MATCH($A66,'Hoja de Trabajo para listado'!$A$155:$A$1048576,0),MATCH((CUADRO!K$4&amp;$E66),'Hoja de Trabajo para listado'!$A$151:$Z$151,0)),0)+IFERROR(INDEX('Hoja de Trabajo para listado'!$AB$155:$BA$1048576,MATCH($A66,'Hoja de Trabajo para listado'!$AB$155:$AB$1048576,0),MATCH((CUADRO!K$4&amp;$E66),'Hoja de Trabajo para listado'!$AB$151:$BA$151,0)),0)+IFERROR(INDEX('Hoja de Trabajo para listado'!$BC$155:$CB$1048576,MATCH($A66,'Hoja de Trabajo para listado'!$BC$155:$BC$1048576,0),MATCH((CUADRO!K$4&amp;$E66),'Hoja de Trabajo para listado'!$BC$151:$CB$151,0)),0)+IFERROR(INDEX('Hoja de Trabajo para listado'!$DE$153:$DG$274,MATCH($A66,'Hoja de Trabajo para listado'!$DE$153:$DE$1048576,0),MATCH((CUADRO!K$4&amp;$E66),'Hoja de Trabajo para listado'!$DE$151:$DG$151,0)),0)+IFERROR(INDEX('Hoja de Trabajo para listado'!$CD$155:$DC$1048576,MATCH($A66,'Hoja de Trabajo para listado'!$CD$155:$CD$1048576,0),MATCH((CUADRO!K$4&amp;$E66),'Hoja de Trabajo para listado'!$CD$151:$DC$151,0)),0)</f>
        <v>0</v>
      </c>
      <c r="L66" s="243">
        <f ca="1">+IFERROR(INDEX('Hoja de Trabajo para listado'!$A$155:$Z$1048576,MATCH($A66,'Hoja de Trabajo para listado'!$A$155:$A$1048576,0),MATCH((CUADRO!L$4&amp;$E66),'Hoja de Trabajo para listado'!$A$151:$Z$151,0)),0)+IFERROR(INDEX('Hoja de Trabajo para listado'!$AB$155:$BA$1048576,MATCH($A66,'Hoja de Trabajo para listado'!$AB$155:$AB$1048576,0),MATCH((CUADRO!L$4&amp;$E66),'Hoja de Trabajo para listado'!$AB$151:$BA$151,0)),0)+IFERROR(INDEX('Hoja de Trabajo para listado'!$BC$155:$CB$1048576,MATCH($A66,'Hoja de Trabajo para listado'!$BC$155:$BC$1048576,0),MATCH((CUADRO!L$4&amp;$E66),'Hoja de Trabajo para listado'!$BC$151:$CB$151,0)),0)+IFERROR(INDEX('Hoja de Trabajo para listado'!$DE$153:$DG$274,MATCH($A66,'Hoja de Trabajo para listado'!$DE$153:$DE$1048576,0),MATCH((CUADRO!L$4&amp;$E66),'Hoja de Trabajo para listado'!$DE$151:$DG$151,0)),0)+IFERROR(INDEX('Hoja de Trabajo para listado'!$CD$155:$DC$1048576,MATCH($A66,'Hoja de Trabajo para listado'!$CD$155:$CD$1048576,0),MATCH((CUADRO!L$4&amp;$E66),'Hoja de Trabajo para listado'!$CD$151:$DC$151,0)),0)</f>
        <v>0</v>
      </c>
      <c r="M66" s="243">
        <f ca="1">+IFERROR(INDEX('Hoja de Trabajo para listado'!$A$155:$Z$1048576,MATCH($A66,'Hoja de Trabajo para listado'!$A$155:$A$1048576,0),MATCH((CUADRO!M$4&amp;$E66),'Hoja de Trabajo para listado'!$A$151:$Z$151,0)),0)+IFERROR(INDEX('Hoja de Trabajo para listado'!$AB$155:$BA$1048576,MATCH($A66,'Hoja de Trabajo para listado'!$AB$155:$AB$1048576,0),MATCH((CUADRO!M$4&amp;$E66),'Hoja de Trabajo para listado'!$AB$151:$BA$151,0)),0)+IFERROR(INDEX('Hoja de Trabajo para listado'!$BC$155:$CB$1048576,MATCH($A66,'Hoja de Trabajo para listado'!$BC$155:$BC$1048576,0),MATCH((CUADRO!M$4&amp;$E66),'Hoja de Trabajo para listado'!$BC$151:$CB$151,0)),0)+IFERROR(INDEX('Hoja de Trabajo para listado'!$DE$153:$DG$274,MATCH($A66,'Hoja de Trabajo para listado'!$DE$153:$DE$1048576,0),MATCH((CUADRO!M$4&amp;$E66),'Hoja de Trabajo para listado'!$DE$151:$DG$151,0)),0)+IFERROR(INDEX('Hoja de Trabajo para listado'!$CD$155:$DC$1048576,MATCH($A66,'Hoja de Trabajo para listado'!$CD$155:$CD$1048576,0),MATCH((CUADRO!M$4&amp;$E66),'Hoja de Trabajo para listado'!$CD$151:$DC$151,0)),0)</f>
        <v>0</v>
      </c>
      <c r="N66" s="243">
        <f ca="1">+IFERROR(INDEX('Hoja de Trabajo para listado'!$A$155:$Z$1048576,MATCH($A66,'Hoja de Trabajo para listado'!$A$155:$A$1048576,0),MATCH((CUADRO!N$4&amp;$E66),'Hoja de Trabajo para listado'!$A$151:$Z$151,0)),0)+IFERROR(INDEX('Hoja de Trabajo para listado'!$AB$155:$BA$1048576,MATCH($A66,'Hoja de Trabajo para listado'!$AB$155:$AB$1048576,0),MATCH((CUADRO!N$4&amp;$E66),'Hoja de Trabajo para listado'!$AB$151:$BA$151,0)),0)+IFERROR(INDEX('Hoja de Trabajo para listado'!$BC$155:$CB$1048576,MATCH($A66,'Hoja de Trabajo para listado'!$BC$155:$BC$1048576,0),MATCH((CUADRO!N$4&amp;$E66),'Hoja de Trabajo para listado'!$BC$151:$CB$151,0)),0)+IFERROR(INDEX('Hoja de Trabajo para listado'!$DE$153:$DG$274,MATCH($A66,'Hoja de Trabajo para listado'!$DE$153:$DE$1048576,0),MATCH((CUADRO!N$4&amp;$E66),'Hoja de Trabajo para listado'!$DE$151:$DG$151,0)),0)+IFERROR(INDEX('Hoja de Trabajo para listado'!$CD$155:$DC$1048576,MATCH($A66,'Hoja de Trabajo para listado'!$CD$155:$CD$1048576,0),MATCH((CUADRO!N$4&amp;$E66),'Hoja de Trabajo para listado'!$CD$151:$DC$151,0)),0)</f>
        <v>0</v>
      </c>
      <c r="O66" s="243">
        <f ca="1">+IFERROR(INDEX('Hoja de Trabajo para listado'!$A$155:$Z$1048576,MATCH($A66,'Hoja de Trabajo para listado'!$A$155:$A$1048576,0),MATCH((CUADRO!O$4&amp;$E66),'Hoja de Trabajo para listado'!$A$151:$Z$151,0)),0)+IFERROR(INDEX('Hoja de Trabajo para listado'!$AB$155:$BA$1048576,MATCH($A66,'Hoja de Trabajo para listado'!$AB$155:$AB$1048576,0),MATCH((CUADRO!O$4&amp;$E66),'Hoja de Trabajo para listado'!$AB$151:$BA$151,0)),0)+IFERROR(INDEX('Hoja de Trabajo para listado'!$BC$155:$CB$1048576,MATCH($A66,'Hoja de Trabajo para listado'!$BC$155:$BC$1048576,0),MATCH((CUADRO!O$4&amp;$E66),'Hoja de Trabajo para listado'!$BC$151:$CB$151,0)),0)+IFERROR(INDEX('Hoja de Trabajo para listado'!$DE$153:$DG$274,MATCH($A66,'Hoja de Trabajo para listado'!$DE$153:$DE$1048576,0),MATCH((CUADRO!O$4&amp;$E66),'Hoja de Trabajo para listado'!$DE$151:$DG$151,0)),0)+IFERROR(INDEX('Hoja de Trabajo para listado'!$CD$155:$DC$1048576,MATCH($A66,'Hoja de Trabajo para listado'!$CD$155:$CD$1048576,0),MATCH((CUADRO!O$4&amp;$E66),'Hoja de Trabajo para listado'!$CD$151:$DC$151,0)),0)</f>
        <v>0</v>
      </c>
      <c r="P66" s="243">
        <f ca="1">+IFERROR(INDEX('Hoja de Trabajo para listado'!$A$155:$Z$1048576,MATCH($A66,'Hoja de Trabajo para listado'!$A$155:$A$1048576,0),MATCH((CUADRO!P$4&amp;$E66),'Hoja de Trabajo para listado'!$A$151:$Z$151,0)),0)+IFERROR(INDEX('Hoja de Trabajo para listado'!$AB$155:$BA$1048576,MATCH($A66,'Hoja de Trabajo para listado'!$AB$155:$AB$1048576,0),MATCH((CUADRO!P$4&amp;$E66),'Hoja de Trabajo para listado'!$AB$151:$BA$151,0)),0)+IFERROR(INDEX('Hoja de Trabajo para listado'!$BC$155:$CB$1048576,MATCH($A66,'Hoja de Trabajo para listado'!$BC$155:$BC$1048576,0),MATCH((CUADRO!P$4&amp;$E66),'Hoja de Trabajo para listado'!$BC$151:$CB$151,0)),0)+IFERROR(INDEX('Hoja de Trabajo para listado'!$DE$153:$DG$274,MATCH($A66,'Hoja de Trabajo para listado'!$DE$153:$DE$1048576,0),MATCH((CUADRO!P$4&amp;$E66),'Hoja de Trabajo para listado'!$DE$151:$DG$151,0)),0)+IFERROR(INDEX('Hoja de Trabajo para listado'!$CD$155:$DC$1048576,MATCH($A66,'Hoja de Trabajo para listado'!$CD$155:$CD$1048576,0),MATCH((CUADRO!P$4&amp;$E66),'Hoja de Trabajo para listado'!$CD$151:$DC$151,0)),0)</f>
        <v>0</v>
      </c>
      <c r="Q66" s="243">
        <f ca="1">+IFERROR(INDEX('Hoja de Trabajo para listado'!$A$155:$Z$1048576,MATCH($A66,'Hoja de Trabajo para listado'!$A$155:$A$1048576,0),MATCH((CUADRO!Q$4&amp;$E66),'Hoja de Trabajo para listado'!$A$151:$Z$151,0)),0)+IFERROR(INDEX('Hoja de Trabajo para listado'!$AB$155:$BA$1048576,MATCH($A66,'Hoja de Trabajo para listado'!$AB$155:$AB$1048576,0),MATCH((CUADRO!Q$4&amp;$E66),'Hoja de Trabajo para listado'!$AB$151:$BA$151,0)),0)+IFERROR(INDEX('Hoja de Trabajo para listado'!$BC$155:$CB$1048576,MATCH($A66,'Hoja de Trabajo para listado'!$BC$155:$BC$1048576,0),MATCH((CUADRO!Q$4&amp;$E66),'Hoja de Trabajo para listado'!$BC$151:$CB$151,0)),0)+IFERROR(INDEX('Hoja de Trabajo para listado'!$DE$153:$DG$274,MATCH($A66,'Hoja de Trabajo para listado'!$DE$153:$DE$1048576,0),MATCH((CUADRO!Q$4&amp;$E66),'Hoja de Trabajo para listado'!$DE$151:$DG$151,0)),0)+IFERROR(INDEX('Hoja de Trabajo para listado'!$CD$155:$DC$1048576,MATCH($A66,'Hoja de Trabajo para listado'!$CD$155:$CD$1048576,0),MATCH((CUADRO!Q$4&amp;$E66),'Hoja de Trabajo para listado'!$CD$151:$DC$151,0)),0)</f>
        <v>0</v>
      </c>
      <c r="R66" s="243">
        <f t="shared" ca="1" si="0"/>
        <v>96051.7</v>
      </c>
      <c r="S66" s="243">
        <f ca="1">+R65+R66</f>
        <v>96051.7</v>
      </c>
      <c r="T66" s="243">
        <f ca="1">+S66</f>
        <v>96051.7</v>
      </c>
      <c r="U66" s="242">
        <f t="shared" si="1"/>
        <v>2</v>
      </c>
    </row>
    <row r="67" spans="1:21" ht="15" hidden="1" customHeight="1">
      <c r="A67" s="353">
        <v>130</v>
      </c>
      <c r="B67" s="381">
        <f>+A67</f>
        <v>130</v>
      </c>
      <c r="C67" s="245" t="str">
        <f>+VLOOKUP(A67,bd_lista!$A$3:$C$592,3,FALSE)</f>
        <v>Fondo de Financiamiento para la Minería</v>
      </c>
      <c r="D67" s="383" t="str">
        <f>+C67</f>
        <v>Fondo de Financiamiento para la Minería</v>
      </c>
      <c r="E67" s="245" t="s">
        <v>683</v>
      </c>
      <c r="F67" s="241">
        <f ca="1">+IFERROR(INDEX('Hoja de Trabajo para listado'!$A$155:$Z$1048576,MATCH($A67,'Hoja de Trabajo para listado'!$A$155:$A$1048576,0),MATCH((CUADRO!F$4&amp;$E67),'Hoja de Trabajo para listado'!$A$151:$Z$151,0)),0)+IFERROR(INDEX('Hoja de Trabajo para listado'!$AB$155:$BA$1048576,MATCH($A67,'Hoja de Trabajo para listado'!$AB$155:$AB$1048576,0),MATCH((CUADRO!F$4&amp;$E67),'Hoja de Trabajo para listado'!$AB$151:$BA$151,0)),0)+IFERROR(INDEX('Hoja de Trabajo para listado'!$BC$155:$CB$1048576,MATCH($A67,'Hoja de Trabajo para listado'!$BC$155:$BC$1048576,0),MATCH((CUADRO!F$4&amp;$E67),'Hoja de Trabajo para listado'!$BC$151:$CB$151,0)),0)+IFERROR(INDEX('Hoja de Trabajo para listado'!$DE$153:$DG$274,MATCH($A67,'Hoja de Trabajo para listado'!$DE$153:$DE$1048576,0),MATCH((CUADRO!F$4&amp;$E67),'Hoja de Trabajo para listado'!$DE$151:$DG$151,0)),0)+IFERROR(INDEX('Hoja de Trabajo para listado'!$CD$155:$DC$1048576,MATCH($A67,'Hoja de Trabajo para listado'!$CD$155:$CD$1048576,0),MATCH((CUADRO!F$4&amp;$E67),'Hoja de Trabajo para listado'!$CD$151:$DC$151,0)),0)</f>
        <v>0</v>
      </c>
      <c r="G67" s="241">
        <f ca="1">+IFERROR(INDEX('Hoja de Trabajo para listado'!$A$155:$Z$1048576,MATCH($A67,'Hoja de Trabajo para listado'!$A$155:$A$1048576,0),MATCH((CUADRO!G$4&amp;$E67),'Hoja de Trabajo para listado'!$A$151:$Z$151,0)),0)+IFERROR(INDEX('Hoja de Trabajo para listado'!$AB$155:$BA$1048576,MATCH($A67,'Hoja de Trabajo para listado'!$AB$155:$AB$1048576,0),MATCH((CUADRO!G$4&amp;$E67),'Hoja de Trabajo para listado'!$AB$151:$BA$151,0)),0)+IFERROR(INDEX('Hoja de Trabajo para listado'!$BC$155:$CB$1048576,MATCH($A67,'Hoja de Trabajo para listado'!$BC$155:$BC$1048576,0),MATCH((CUADRO!G$4&amp;$E67),'Hoja de Trabajo para listado'!$BC$151:$CB$151,0)),0)+IFERROR(INDEX('Hoja de Trabajo para listado'!$DE$153:$DG$274,MATCH($A67,'Hoja de Trabajo para listado'!$DE$153:$DE$1048576,0),MATCH((CUADRO!G$4&amp;$E67),'Hoja de Trabajo para listado'!$DE$151:$DG$151,0)),0)+IFERROR(INDEX('Hoja de Trabajo para listado'!$CD$155:$DC$1048576,MATCH($A67,'Hoja de Trabajo para listado'!$CD$155:$CD$1048576,0),MATCH((CUADRO!G$4&amp;$E67),'Hoja de Trabajo para listado'!$CD$151:$DC$151,0)),0)</f>
        <v>0</v>
      </c>
      <c r="H67" s="241">
        <f ca="1">+IFERROR(INDEX('Hoja de Trabajo para listado'!$A$155:$Z$1048576,MATCH($A67,'Hoja de Trabajo para listado'!$A$155:$A$1048576,0),MATCH((CUADRO!H$4&amp;$E67),'Hoja de Trabajo para listado'!$A$151:$Z$151,0)),0)+IFERROR(INDEX('Hoja de Trabajo para listado'!$AB$155:$BA$1048576,MATCH($A67,'Hoja de Trabajo para listado'!$AB$155:$AB$1048576,0),MATCH((CUADRO!H$4&amp;$E67),'Hoja de Trabajo para listado'!$AB$151:$BA$151,0)),0)+IFERROR(INDEX('Hoja de Trabajo para listado'!$BC$155:$CB$1048576,MATCH($A67,'Hoja de Trabajo para listado'!$BC$155:$BC$1048576,0),MATCH((CUADRO!H$4&amp;$E67),'Hoja de Trabajo para listado'!$BC$151:$CB$151,0)),0)+IFERROR(INDEX('Hoja de Trabajo para listado'!$DE$153:$DG$274,MATCH($A67,'Hoja de Trabajo para listado'!$DE$153:$DE$1048576,0),MATCH((CUADRO!H$4&amp;$E67),'Hoja de Trabajo para listado'!$DE$151:$DG$151,0)),0)+IFERROR(INDEX('Hoja de Trabajo para listado'!$CD$155:$DC$1048576,MATCH($A67,'Hoja de Trabajo para listado'!$CD$155:$CD$1048576,0),MATCH((CUADRO!H$4&amp;$E67),'Hoja de Trabajo para listado'!$CD$151:$DC$151,0)),0)</f>
        <v>0</v>
      </c>
      <c r="I67" s="241">
        <f ca="1">+IFERROR(INDEX('Hoja de Trabajo para listado'!$A$155:$Z$1048576,MATCH($A67,'Hoja de Trabajo para listado'!$A$155:$A$1048576,0),MATCH((CUADRO!I$4&amp;$E67),'Hoja de Trabajo para listado'!$A$151:$Z$151,0)),0)+IFERROR(INDEX('Hoja de Trabajo para listado'!$AB$155:$BA$1048576,MATCH($A67,'Hoja de Trabajo para listado'!$AB$155:$AB$1048576,0),MATCH((CUADRO!I$4&amp;$E67),'Hoja de Trabajo para listado'!$AB$151:$BA$151,0)),0)+IFERROR(INDEX('Hoja de Trabajo para listado'!$BC$155:$CB$1048576,MATCH($A67,'Hoja de Trabajo para listado'!$BC$155:$BC$1048576,0),MATCH((CUADRO!I$4&amp;$E67),'Hoja de Trabajo para listado'!$BC$151:$CB$151,0)),0)+IFERROR(INDEX('Hoja de Trabajo para listado'!$DE$153:$DG$274,MATCH($A67,'Hoja de Trabajo para listado'!$DE$153:$DE$1048576,0),MATCH((CUADRO!I$4&amp;$E67),'Hoja de Trabajo para listado'!$DE$151:$DG$151,0)),0)+IFERROR(INDEX('Hoja de Trabajo para listado'!$CD$155:$DC$1048576,MATCH($A67,'Hoja de Trabajo para listado'!$CD$155:$CD$1048576,0),MATCH((CUADRO!I$4&amp;$E67),'Hoja de Trabajo para listado'!$CD$151:$DC$151,0)),0)</f>
        <v>0</v>
      </c>
      <c r="J67" s="241">
        <f ca="1">+IFERROR(INDEX('Hoja de Trabajo para listado'!$A$155:$Z$1048576,MATCH($A67,'Hoja de Trabajo para listado'!$A$155:$A$1048576,0),MATCH((CUADRO!J$4&amp;$E67),'Hoja de Trabajo para listado'!$A$151:$Z$151,0)),0)+IFERROR(INDEX('Hoja de Trabajo para listado'!$AB$155:$BA$1048576,MATCH($A67,'Hoja de Trabajo para listado'!$AB$155:$AB$1048576,0),MATCH((CUADRO!J$4&amp;$E67),'Hoja de Trabajo para listado'!$AB$151:$BA$151,0)),0)+IFERROR(INDEX('Hoja de Trabajo para listado'!$BC$155:$CB$1048576,MATCH($A67,'Hoja de Trabajo para listado'!$BC$155:$BC$1048576,0),MATCH((CUADRO!J$4&amp;$E67),'Hoja de Trabajo para listado'!$BC$151:$CB$151,0)),0)+IFERROR(INDEX('Hoja de Trabajo para listado'!$DE$153:$DG$274,MATCH($A67,'Hoja de Trabajo para listado'!$DE$153:$DE$1048576,0),MATCH((CUADRO!J$4&amp;$E67),'Hoja de Trabajo para listado'!$DE$151:$DG$151,0)),0)+IFERROR(INDEX('Hoja de Trabajo para listado'!$CD$155:$DC$1048576,MATCH($A67,'Hoja de Trabajo para listado'!$CD$155:$CD$1048576,0),MATCH((CUADRO!J$4&amp;$E67),'Hoja de Trabajo para listado'!$CD$151:$DC$151,0)),0)</f>
        <v>0</v>
      </c>
      <c r="K67" s="241">
        <f ca="1">+IFERROR(INDEX('Hoja de Trabajo para listado'!$A$155:$Z$1048576,MATCH($A67,'Hoja de Trabajo para listado'!$A$155:$A$1048576,0),MATCH((CUADRO!K$4&amp;$E67),'Hoja de Trabajo para listado'!$A$151:$Z$151,0)),0)+IFERROR(INDEX('Hoja de Trabajo para listado'!$AB$155:$BA$1048576,MATCH($A67,'Hoja de Trabajo para listado'!$AB$155:$AB$1048576,0),MATCH((CUADRO!K$4&amp;$E67),'Hoja de Trabajo para listado'!$AB$151:$BA$151,0)),0)+IFERROR(INDEX('Hoja de Trabajo para listado'!$BC$155:$CB$1048576,MATCH($A67,'Hoja de Trabajo para listado'!$BC$155:$BC$1048576,0),MATCH((CUADRO!K$4&amp;$E67),'Hoja de Trabajo para listado'!$BC$151:$CB$151,0)),0)+IFERROR(INDEX('Hoja de Trabajo para listado'!$DE$153:$DG$274,MATCH($A67,'Hoja de Trabajo para listado'!$DE$153:$DE$1048576,0),MATCH((CUADRO!K$4&amp;$E67),'Hoja de Trabajo para listado'!$DE$151:$DG$151,0)),0)+IFERROR(INDEX('Hoja de Trabajo para listado'!$CD$155:$DC$1048576,MATCH($A67,'Hoja de Trabajo para listado'!$CD$155:$CD$1048576,0),MATCH((CUADRO!K$4&amp;$E67),'Hoja de Trabajo para listado'!$CD$151:$DC$151,0)),0)</f>
        <v>0</v>
      </c>
      <c r="L67" s="241">
        <f ca="1">+IFERROR(INDEX('Hoja de Trabajo para listado'!$A$155:$Z$1048576,MATCH($A67,'Hoja de Trabajo para listado'!$A$155:$A$1048576,0),MATCH((CUADRO!L$4&amp;$E67),'Hoja de Trabajo para listado'!$A$151:$Z$151,0)),0)+IFERROR(INDEX('Hoja de Trabajo para listado'!$AB$155:$BA$1048576,MATCH($A67,'Hoja de Trabajo para listado'!$AB$155:$AB$1048576,0),MATCH((CUADRO!L$4&amp;$E67),'Hoja de Trabajo para listado'!$AB$151:$BA$151,0)),0)+IFERROR(INDEX('Hoja de Trabajo para listado'!$BC$155:$CB$1048576,MATCH($A67,'Hoja de Trabajo para listado'!$BC$155:$BC$1048576,0),MATCH((CUADRO!L$4&amp;$E67),'Hoja de Trabajo para listado'!$BC$151:$CB$151,0)),0)+IFERROR(INDEX('Hoja de Trabajo para listado'!$DE$153:$DG$274,MATCH($A67,'Hoja de Trabajo para listado'!$DE$153:$DE$1048576,0),MATCH((CUADRO!L$4&amp;$E67),'Hoja de Trabajo para listado'!$DE$151:$DG$151,0)),0)+IFERROR(INDEX('Hoja de Trabajo para listado'!$CD$155:$DC$1048576,MATCH($A67,'Hoja de Trabajo para listado'!$CD$155:$CD$1048576,0),MATCH((CUADRO!L$4&amp;$E67),'Hoja de Trabajo para listado'!$CD$151:$DC$151,0)),0)</f>
        <v>0</v>
      </c>
      <c r="M67" s="241">
        <f ca="1">+IFERROR(INDEX('Hoja de Trabajo para listado'!$A$155:$Z$1048576,MATCH($A67,'Hoja de Trabajo para listado'!$A$155:$A$1048576,0),MATCH((CUADRO!M$4&amp;$E67),'Hoja de Trabajo para listado'!$A$151:$Z$151,0)),0)+IFERROR(INDEX('Hoja de Trabajo para listado'!$AB$155:$BA$1048576,MATCH($A67,'Hoja de Trabajo para listado'!$AB$155:$AB$1048576,0),MATCH((CUADRO!M$4&amp;$E67),'Hoja de Trabajo para listado'!$AB$151:$BA$151,0)),0)+IFERROR(INDEX('Hoja de Trabajo para listado'!$BC$155:$CB$1048576,MATCH($A67,'Hoja de Trabajo para listado'!$BC$155:$BC$1048576,0),MATCH((CUADRO!M$4&amp;$E67),'Hoja de Trabajo para listado'!$BC$151:$CB$151,0)),0)+IFERROR(INDEX('Hoja de Trabajo para listado'!$DE$153:$DG$274,MATCH($A67,'Hoja de Trabajo para listado'!$DE$153:$DE$1048576,0),MATCH((CUADRO!M$4&amp;$E67),'Hoja de Trabajo para listado'!$DE$151:$DG$151,0)),0)+IFERROR(INDEX('Hoja de Trabajo para listado'!$CD$155:$DC$1048576,MATCH($A67,'Hoja de Trabajo para listado'!$CD$155:$CD$1048576,0),MATCH((CUADRO!M$4&amp;$E67),'Hoja de Trabajo para listado'!$CD$151:$DC$151,0)),0)</f>
        <v>0</v>
      </c>
      <c r="N67" s="241">
        <f ca="1">+IFERROR(INDEX('Hoja de Trabajo para listado'!$A$155:$Z$1048576,MATCH($A67,'Hoja de Trabajo para listado'!$A$155:$A$1048576,0),MATCH((CUADRO!N$4&amp;$E67),'Hoja de Trabajo para listado'!$A$151:$Z$151,0)),0)+IFERROR(INDEX('Hoja de Trabajo para listado'!$AB$155:$BA$1048576,MATCH($A67,'Hoja de Trabajo para listado'!$AB$155:$AB$1048576,0),MATCH((CUADRO!N$4&amp;$E67),'Hoja de Trabajo para listado'!$AB$151:$BA$151,0)),0)+IFERROR(INDEX('Hoja de Trabajo para listado'!$BC$155:$CB$1048576,MATCH($A67,'Hoja de Trabajo para listado'!$BC$155:$BC$1048576,0),MATCH((CUADRO!N$4&amp;$E67),'Hoja de Trabajo para listado'!$BC$151:$CB$151,0)),0)+IFERROR(INDEX('Hoja de Trabajo para listado'!$DE$153:$DG$274,MATCH($A67,'Hoja de Trabajo para listado'!$DE$153:$DE$1048576,0),MATCH((CUADRO!N$4&amp;$E67),'Hoja de Trabajo para listado'!$DE$151:$DG$151,0)),0)+IFERROR(INDEX('Hoja de Trabajo para listado'!$CD$155:$DC$1048576,MATCH($A67,'Hoja de Trabajo para listado'!$CD$155:$CD$1048576,0),MATCH((CUADRO!N$4&amp;$E67),'Hoja de Trabajo para listado'!$CD$151:$DC$151,0)),0)</f>
        <v>0</v>
      </c>
      <c r="O67" s="241">
        <f ca="1">+IFERROR(INDEX('Hoja de Trabajo para listado'!$A$155:$Z$1048576,MATCH($A67,'Hoja de Trabajo para listado'!$A$155:$A$1048576,0),MATCH((CUADRO!O$4&amp;$E67),'Hoja de Trabajo para listado'!$A$151:$Z$151,0)),0)+IFERROR(INDEX('Hoja de Trabajo para listado'!$AB$155:$BA$1048576,MATCH($A67,'Hoja de Trabajo para listado'!$AB$155:$AB$1048576,0),MATCH((CUADRO!O$4&amp;$E67),'Hoja de Trabajo para listado'!$AB$151:$BA$151,0)),0)+IFERROR(INDEX('Hoja de Trabajo para listado'!$BC$155:$CB$1048576,MATCH($A67,'Hoja de Trabajo para listado'!$BC$155:$BC$1048576,0),MATCH((CUADRO!O$4&amp;$E67),'Hoja de Trabajo para listado'!$BC$151:$CB$151,0)),0)+IFERROR(INDEX('Hoja de Trabajo para listado'!$DE$153:$DG$274,MATCH($A67,'Hoja de Trabajo para listado'!$DE$153:$DE$1048576,0),MATCH((CUADRO!O$4&amp;$E67),'Hoja de Trabajo para listado'!$DE$151:$DG$151,0)),0)+IFERROR(INDEX('Hoja de Trabajo para listado'!$CD$155:$DC$1048576,MATCH($A67,'Hoja de Trabajo para listado'!$CD$155:$CD$1048576,0),MATCH((CUADRO!O$4&amp;$E67),'Hoja de Trabajo para listado'!$CD$151:$DC$151,0)),0)</f>
        <v>0</v>
      </c>
      <c r="P67" s="241">
        <f ca="1">+IFERROR(INDEX('Hoja de Trabajo para listado'!$A$155:$Z$1048576,MATCH($A67,'Hoja de Trabajo para listado'!$A$155:$A$1048576,0),MATCH((CUADRO!P$4&amp;$E67),'Hoja de Trabajo para listado'!$A$151:$Z$151,0)),0)+IFERROR(INDEX('Hoja de Trabajo para listado'!$AB$155:$BA$1048576,MATCH($A67,'Hoja de Trabajo para listado'!$AB$155:$AB$1048576,0),MATCH((CUADRO!P$4&amp;$E67),'Hoja de Trabajo para listado'!$AB$151:$BA$151,0)),0)+IFERROR(INDEX('Hoja de Trabajo para listado'!$BC$155:$CB$1048576,MATCH($A67,'Hoja de Trabajo para listado'!$BC$155:$BC$1048576,0),MATCH((CUADRO!P$4&amp;$E67),'Hoja de Trabajo para listado'!$BC$151:$CB$151,0)),0)+IFERROR(INDEX('Hoja de Trabajo para listado'!$DE$153:$DG$274,MATCH($A67,'Hoja de Trabajo para listado'!$DE$153:$DE$1048576,0),MATCH((CUADRO!P$4&amp;$E67),'Hoja de Trabajo para listado'!$DE$151:$DG$151,0)),0)+IFERROR(INDEX('Hoja de Trabajo para listado'!$CD$155:$DC$1048576,MATCH($A67,'Hoja de Trabajo para listado'!$CD$155:$CD$1048576,0),MATCH((CUADRO!P$4&amp;$E67),'Hoja de Trabajo para listado'!$CD$151:$DC$151,0)),0)</f>
        <v>0</v>
      </c>
      <c r="Q67" s="241">
        <f ca="1">+IFERROR(INDEX('Hoja de Trabajo para listado'!$A$155:$Z$1048576,MATCH($A67,'Hoja de Trabajo para listado'!$A$155:$A$1048576,0),MATCH((CUADRO!Q$4&amp;$E67),'Hoja de Trabajo para listado'!$A$151:$Z$151,0)),0)+IFERROR(INDEX('Hoja de Trabajo para listado'!$AB$155:$BA$1048576,MATCH($A67,'Hoja de Trabajo para listado'!$AB$155:$AB$1048576,0),MATCH((CUADRO!Q$4&amp;$E67),'Hoja de Trabajo para listado'!$AB$151:$BA$151,0)),0)+IFERROR(INDEX('Hoja de Trabajo para listado'!$BC$155:$CB$1048576,MATCH($A67,'Hoja de Trabajo para listado'!$BC$155:$BC$1048576,0),MATCH((CUADRO!Q$4&amp;$E67),'Hoja de Trabajo para listado'!$BC$151:$CB$151,0)),0)+IFERROR(INDEX('Hoja de Trabajo para listado'!$DE$153:$DG$274,MATCH($A67,'Hoja de Trabajo para listado'!$DE$153:$DE$1048576,0),MATCH((CUADRO!Q$4&amp;$E67),'Hoja de Trabajo para listado'!$DE$151:$DG$151,0)),0)+IFERROR(INDEX('Hoja de Trabajo para listado'!$CD$155:$DC$1048576,MATCH($A67,'Hoja de Trabajo para listado'!$CD$155:$CD$1048576,0),MATCH((CUADRO!Q$4&amp;$E67),'Hoja de Trabajo para listado'!$CD$151:$DC$151,0)),0)</f>
        <v>0</v>
      </c>
      <c r="R67" s="241">
        <f t="shared" ca="1" si="0"/>
        <v>0</v>
      </c>
      <c r="S67" s="241"/>
      <c r="T67" s="241">
        <f ca="1">+T68</f>
        <v>0</v>
      </c>
      <c r="U67" s="240">
        <f t="shared" si="1"/>
        <v>1</v>
      </c>
    </row>
    <row r="68" spans="1:21" ht="15" hidden="1" customHeight="1">
      <c r="A68" s="353">
        <v>130</v>
      </c>
      <c r="B68" s="382"/>
      <c r="C68" s="305" t="str">
        <f>+VLOOKUP(A68,bd_lista!$A$3:$C$592,3,FALSE)</f>
        <v>Fondo de Financiamiento para la Minería</v>
      </c>
      <c r="D68" s="384"/>
      <c r="E68" s="305" t="s">
        <v>684</v>
      </c>
      <c r="F68" s="243">
        <f ca="1">+IFERROR(INDEX('Hoja de Trabajo para listado'!$A$155:$Z$1048576,MATCH($A68,'Hoja de Trabajo para listado'!$A$155:$A$1048576,0),MATCH((CUADRO!F$4&amp;$E68),'Hoja de Trabajo para listado'!$A$151:$Z$151,0)),0)+IFERROR(INDEX('Hoja de Trabajo para listado'!$AB$155:$BA$1048576,MATCH($A68,'Hoja de Trabajo para listado'!$AB$155:$AB$1048576,0),MATCH((CUADRO!F$4&amp;$E68),'Hoja de Trabajo para listado'!$AB$151:$BA$151,0)),0)+IFERROR(INDEX('Hoja de Trabajo para listado'!$BC$155:$CB$1048576,MATCH($A68,'Hoja de Trabajo para listado'!$BC$155:$BC$1048576,0),MATCH((CUADRO!F$4&amp;$E68),'Hoja de Trabajo para listado'!$BC$151:$CB$151,0)),0)+IFERROR(INDEX('Hoja de Trabajo para listado'!$DE$153:$DG$274,MATCH($A68,'Hoja de Trabajo para listado'!$DE$153:$DE$1048576,0),MATCH((CUADRO!F$4&amp;$E68),'Hoja de Trabajo para listado'!$DE$151:$DG$151,0)),0)+IFERROR(INDEX('Hoja de Trabajo para listado'!$CD$155:$DC$1048576,MATCH($A68,'Hoja de Trabajo para listado'!$CD$155:$CD$1048576,0),MATCH((CUADRO!F$4&amp;$E68),'Hoja de Trabajo para listado'!$CD$151:$DC$151,0)),0)</f>
        <v>0</v>
      </c>
      <c r="G68" s="243">
        <f ca="1">+IFERROR(INDEX('Hoja de Trabajo para listado'!$A$155:$Z$1048576,MATCH($A68,'Hoja de Trabajo para listado'!$A$155:$A$1048576,0),MATCH((CUADRO!G$4&amp;$E68),'Hoja de Trabajo para listado'!$A$151:$Z$151,0)),0)+IFERROR(INDEX('Hoja de Trabajo para listado'!$AB$155:$BA$1048576,MATCH($A68,'Hoja de Trabajo para listado'!$AB$155:$AB$1048576,0),MATCH((CUADRO!G$4&amp;$E68),'Hoja de Trabajo para listado'!$AB$151:$BA$151,0)),0)+IFERROR(INDEX('Hoja de Trabajo para listado'!$BC$155:$CB$1048576,MATCH($A68,'Hoja de Trabajo para listado'!$BC$155:$BC$1048576,0),MATCH((CUADRO!G$4&amp;$E68),'Hoja de Trabajo para listado'!$BC$151:$CB$151,0)),0)+IFERROR(INDEX('Hoja de Trabajo para listado'!$DE$153:$DG$274,MATCH($A68,'Hoja de Trabajo para listado'!$DE$153:$DE$1048576,0),MATCH((CUADRO!G$4&amp;$E68),'Hoja de Trabajo para listado'!$DE$151:$DG$151,0)),0)+IFERROR(INDEX('Hoja de Trabajo para listado'!$CD$155:$DC$1048576,MATCH($A68,'Hoja de Trabajo para listado'!$CD$155:$CD$1048576,0),MATCH((CUADRO!G$4&amp;$E68),'Hoja de Trabajo para listado'!$CD$151:$DC$151,0)),0)</f>
        <v>0</v>
      </c>
      <c r="H68" s="243">
        <f ca="1">+IFERROR(INDEX('Hoja de Trabajo para listado'!$A$155:$Z$1048576,MATCH($A68,'Hoja de Trabajo para listado'!$A$155:$A$1048576,0),MATCH((CUADRO!H$4&amp;$E68),'Hoja de Trabajo para listado'!$A$151:$Z$151,0)),0)+IFERROR(INDEX('Hoja de Trabajo para listado'!$AB$155:$BA$1048576,MATCH($A68,'Hoja de Trabajo para listado'!$AB$155:$AB$1048576,0),MATCH((CUADRO!H$4&amp;$E68),'Hoja de Trabajo para listado'!$AB$151:$BA$151,0)),0)+IFERROR(INDEX('Hoja de Trabajo para listado'!$BC$155:$CB$1048576,MATCH($A68,'Hoja de Trabajo para listado'!$BC$155:$BC$1048576,0),MATCH((CUADRO!H$4&amp;$E68),'Hoja de Trabajo para listado'!$BC$151:$CB$151,0)),0)+IFERROR(INDEX('Hoja de Trabajo para listado'!$DE$153:$DG$274,MATCH($A68,'Hoja de Trabajo para listado'!$DE$153:$DE$1048576,0),MATCH((CUADRO!H$4&amp;$E68),'Hoja de Trabajo para listado'!$DE$151:$DG$151,0)),0)+IFERROR(INDEX('Hoja de Trabajo para listado'!$CD$155:$DC$1048576,MATCH($A68,'Hoja de Trabajo para listado'!$CD$155:$CD$1048576,0),MATCH((CUADRO!H$4&amp;$E68),'Hoja de Trabajo para listado'!$CD$151:$DC$151,0)),0)</f>
        <v>0</v>
      </c>
      <c r="I68" s="243">
        <f ca="1">+IFERROR(INDEX('Hoja de Trabajo para listado'!$A$155:$Z$1048576,MATCH($A68,'Hoja de Trabajo para listado'!$A$155:$A$1048576,0),MATCH((CUADRO!I$4&amp;$E68),'Hoja de Trabajo para listado'!$A$151:$Z$151,0)),0)+IFERROR(INDEX('Hoja de Trabajo para listado'!$AB$155:$BA$1048576,MATCH($A68,'Hoja de Trabajo para listado'!$AB$155:$AB$1048576,0),MATCH((CUADRO!I$4&amp;$E68),'Hoja de Trabajo para listado'!$AB$151:$BA$151,0)),0)+IFERROR(INDEX('Hoja de Trabajo para listado'!$BC$155:$CB$1048576,MATCH($A68,'Hoja de Trabajo para listado'!$BC$155:$BC$1048576,0),MATCH((CUADRO!I$4&amp;$E68),'Hoja de Trabajo para listado'!$BC$151:$CB$151,0)),0)+IFERROR(INDEX('Hoja de Trabajo para listado'!$DE$153:$DG$274,MATCH($A68,'Hoja de Trabajo para listado'!$DE$153:$DE$1048576,0),MATCH((CUADRO!I$4&amp;$E68),'Hoja de Trabajo para listado'!$DE$151:$DG$151,0)),0)+IFERROR(INDEX('Hoja de Trabajo para listado'!$CD$155:$DC$1048576,MATCH($A68,'Hoja de Trabajo para listado'!$CD$155:$CD$1048576,0),MATCH((CUADRO!I$4&amp;$E68),'Hoja de Trabajo para listado'!$CD$151:$DC$151,0)),0)</f>
        <v>0</v>
      </c>
      <c r="J68" s="243">
        <f ca="1">+IFERROR(INDEX('Hoja de Trabajo para listado'!$A$155:$Z$1048576,MATCH($A68,'Hoja de Trabajo para listado'!$A$155:$A$1048576,0),MATCH((CUADRO!J$4&amp;$E68),'Hoja de Trabajo para listado'!$A$151:$Z$151,0)),0)+IFERROR(INDEX('Hoja de Trabajo para listado'!$AB$155:$BA$1048576,MATCH($A68,'Hoja de Trabajo para listado'!$AB$155:$AB$1048576,0),MATCH((CUADRO!J$4&amp;$E68),'Hoja de Trabajo para listado'!$AB$151:$BA$151,0)),0)+IFERROR(INDEX('Hoja de Trabajo para listado'!$BC$155:$CB$1048576,MATCH($A68,'Hoja de Trabajo para listado'!$BC$155:$BC$1048576,0),MATCH((CUADRO!J$4&amp;$E68),'Hoja de Trabajo para listado'!$BC$151:$CB$151,0)),0)+IFERROR(INDEX('Hoja de Trabajo para listado'!$DE$153:$DG$274,MATCH($A68,'Hoja de Trabajo para listado'!$DE$153:$DE$1048576,0),MATCH((CUADRO!J$4&amp;$E68),'Hoja de Trabajo para listado'!$DE$151:$DG$151,0)),0)+IFERROR(INDEX('Hoja de Trabajo para listado'!$CD$155:$DC$1048576,MATCH($A68,'Hoja de Trabajo para listado'!$CD$155:$CD$1048576,0),MATCH((CUADRO!J$4&amp;$E68),'Hoja de Trabajo para listado'!$CD$151:$DC$151,0)),0)</f>
        <v>0</v>
      </c>
      <c r="K68" s="243">
        <f ca="1">+IFERROR(INDEX('Hoja de Trabajo para listado'!$A$155:$Z$1048576,MATCH($A68,'Hoja de Trabajo para listado'!$A$155:$A$1048576,0),MATCH((CUADRO!K$4&amp;$E68),'Hoja de Trabajo para listado'!$A$151:$Z$151,0)),0)+IFERROR(INDEX('Hoja de Trabajo para listado'!$AB$155:$BA$1048576,MATCH($A68,'Hoja de Trabajo para listado'!$AB$155:$AB$1048576,0),MATCH((CUADRO!K$4&amp;$E68),'Hoja de Trabajo para listado'!$AB$151:$BA$151,0)),0)+IFERROR(INDEX('Hoja de Trabajo para listado'!$BC$155:$CB$1048576,MATCH($A68,'Hoja de Trabajo para listado'!$BC$155:$BC$1048576,0),MATCH((CUADRO!K$4&amp;$E68),'Hoja de Trabajo para listado'!$BC$151:$CB$151,0)),0)+IFERROR(INDEX('Hoja de Trabajo para listado'!$DE$153:$DG$274,MATCH($A68,'Hoja de Trabajo para listado'!$DE$153:$DE$1048576,0),MATCH((CUADRO!K$4&amp;$E68),'Hoja de Trabajo para listado'!$DE$151:$DG$151,0)),0)+IFERROR(INDEX('Hoja de Trabajo para listado'!$CD$155:$DC$1048576,MATCH($A68,'Hoja de Trabajo para listado'!$CD$155:$CD$1048576,0),MATCH((CUADRO!K$4&amp;$E68),'Hoja de Trabajo para listado'!$CD$151:$DC$151,0)),0)</f>
        <v>0</v>
      </c>
      <c r="L68" s="243">
        <f ca="1">+IFERROR(INDEX('Hoja de Trabajo para listado'!$A$155:$Z$1048576,MATCH($A68,'Hoja de Trabajo para listado'!$A$155:$A$1048576,0),MATCH((CUADRO!L$4&amp;$E68),'Hoja de Trabajo para listado'!$A$151:$Z$151,0)),0)+IFERROR(INDEX('Hoja de Trabajo para listado'!$AB$155:$BA$1048576,MATCH($A68,'Hoja de Trabajo para listado'!$AB$155:$AB$1048576,0),MATCH((CUADRO!L$4&amp;$E68),'Hoja de Trabajo para listado'!$AB$151:$BA$151,0)),0)+IFERROR(INDEX('Hoja de Trabajo para listado'!$BC$155:$CB$1048576,MATCH($A68,'Hoja de Trabajo para listado'!$BC$155:$BC$1048576,0),MATCH((CUADRO!L$4&amp;$E68),'Hoja de Trabajo para listado'!$BC$151:$CB$151,0)),0)+IFERROR(INDEX('Hoja de Trabajo para listado'!$DE$153:$DG$274,MATCH($A68,'Hoja de Trabajo para listado'!$DE$153:$DE$1048576,0),MATCH((CUADRO!L$4&amp;$E68),'Hoja de Trabajo para listado'!$DE$151:$DG$151,0)),0)+IFERROR(INDEX('Hoja de Trabajo para listado'!$CD$155:$DC$1048576,MATCH($A68,'Hoja de Trabajo para listado'!$CD$155:$CD$1048576,0),MATCH((CUADRO!L$4&amp;$E68),'Hoja de Trabajo para listado'!$CD$151:$DC$151,0)),0)</f>
        <v>0</v>
      </c>
      <c r="M68" s="243">
        <f ca="1">+IFERROR(INDEX('Hoja de Trabajo para listado'!$A$155:$Z$1048576,MATCH($A68,'Hoja de Trabajo para listado'!$A$155:$A$1048576,0),MATCH((CUADRO!M$4&amp;$E68),'Hoja de Trabajo para listado'!$A$151:$Z$151,0)),0)+IFERROR(INDEX('Hoja de Trabajo para listado'!$AB$155:$BA$1048576,MATCH($A68,'Hoja de Trabajo para listado'!$AB$155:$AB$1048576,0),MATCH((CUADRO!M$4&amp;$E68),'Hoja de Trabajo para listado'!$AB$151:$BA$151,0)),0)+IFERROR(INDEX('Hoja de Trabajo para listado'!$BC$155:$CB$1048576,MATCH($A68,'Hoja de Trabajo para listado'!$BC$155:$BC$1048576,0),MATCH((CUADRO!M$4&amp;$E68),'Hoja de Trabajo para listado'!$BC$151:$CB$151,0)),0)+IFERROR(INDEX('Hoja de Trabajo para listado'!$DE$153:$DG$274,MATCH($A68,'Hoja de Trabajo para listado'!$DE$153:$DE$1048576,0),MATCH((CUADRO!M$4&amp;$E68),'Hoja de Trabajo para listado'!$DE$151:$DG$151,0)),0)+IFERROR(INDEX('Hoja de Trabajo para listado'!$CD$155:$DC$1048576,MATCH($A68,'Hoja de Trabajo para listado'!$CD$155:$CD$1048576,0),MATCH((CUADRO!M$4&amp;$E68),'Hoja de Trabajo para listado'!$CD$151:$DC$151,0)),0)</f>
        <v>0</v>
      </c>
      <c r="N68" s="243">
        <f ca="1">+IFERROR(INDEX('Hoja de Trabajo para listado'!$A$155:$Z$1048576,MATCH($A68,'Hoja de Trabajo para listado'!$A$155:$A$1048576,0),MATCH((CUADRO!N$4&amp;$E68),'Hoja de Trabajo para listado'!$A$151:$Z$151,0)),0)+IFERROR(INDEX('Hoja de Trabajo para listado'!$AB$155:$BA$1048576,MATCH($A68,'Hoja de Trabajo para listado'!$AB$155:$AB$1048576,0),MATCH((CUADRO!N$4&amp;$E68),'Hoja de Trabajo para listado'!$AB$151:$BA$151,0)),0)+IFERROR(INDEX('Hoja de Trabajo para listado'!$BC$155:$CB$1048576,MATCH($A68,'Hoja de Trabajo para listado'!$BC$155:$BC$1048576,0),MATCH((CUADRO!N$4&amp;$E68),'Hoja de Trabajo para listado'!$BC$151:$CB$151,0)),0)+IFERROR(INDEX('Hoja de Trabajo para listado'!$DE$153:$DG$274,MATCH($A68,'Hoja de Trabajo para listado'!$DE$153:$DE$1048576,0),MATCH((CUADRO!N$4&amp;$E68),'Hoja de Trabajo para listado'!$DE$151:$DG$151,0)),0)+IFERROR(INDEX('Hoja de Trabajo para listado'!$CD$155:$DC$1048576,MATCH($A68,'Hoja de Trabajo para listado'!$CD$155:$CD$1048576,0),MATCH((CUADRO!N$4&amp;$E68),'Hoja de Trabajo para listado'!$CD$151:$DC$151,0)),0)</f>
        <v>0</v>
      </c>
      <c r="O68" s="243">
        <f ca="1">+IFERROR(INDEX('Hoja de Trabajo para listado'!$A$155:$Z$1048576,MATCH($A68,'Hoja de Trabajo para listado'!$A$155:$A$1048576,0),MATCH((CUADRO!O$4&amp;$E68),'Hoja de Trabajo para listado'!$A$151:$Z$151,0)),0)+IFERROR(INDEX('Hoja de Trabajo para listado'!$AB$155:$BA$1048576,MATCH($A68,'Hoja de Trabajo para listado'!$AB$155:$AB$1048576,0),MATCH((CUADRO!O$4&amp;$E68),'Hoja de Trabajo para listado'!$AB$151:$BA$151,0)),0)+IFERROR(INDEX('Hoja de Trabajo para listado'!$BC$155:$CB$1048576,MATCH($A68,'Hoja de Trabajo para listado'!$BC$155:$BC$1048576,0),MATCH((CUADRO!O$4&amp;$E68),'Hoja de Trabajo para listado'!$BC$151:$CB$151,0)),0)+IFERROR(INDEX('Hoja de Trabajo para listado'!$DE$153:$DG$274,MATCH($A68,'Hoja de Trabajo para listado'!$DE$153:$DE$1048576,0),MATCH((CUADRO!O$4&amp;$E68),'Hoja de Trabajo para listado'!$DE$151:$DG$151,0)),0)+IFERROR(INDEX('Hoja de Trabajo para listado'!$CD$155:$DC$1048576,MATCH($A68,'Hoja de Trabajo para listado'!$CD$155:$CD$1048576,0),MATCH((CUADRO!O$4&amp;$E68),'Hoja de Trabajo para listado'!$CD$151:$DC$151,0)),0)</f>
        <v>0</v>
      </c>
      <c r="P68" s="243">
        <f ca="1">+IFERROR(INDEX('Hoja de Trabajo para listado'!$A$155:$Z$1048576,MATCH($A68,'Hoja de Trabajo para listado'!$A$155:$A$1048576,0),MATCH((CUADRO!P$4&amp;$E68),'Hoja de Trabajo para listado'!$A$151:$Z$151,0)),0)+IFERROR(INDEX('Hoja de Trabajo para listado'!$AB$155:$BA$1048576,MATCH($A68,'Hoja de Trabajo para listado'!$AB$155:$AB$1048576,0),MATCH((CUADRO!P$4&amp;$E68),'Hoja de Trabajo para listado'!$AB$151:$BA$151,0)),0)+IFERROR(INDEX('Hoja de Trabajo para listado'!$BC$155:$CB$1048576,MATCH($A68,'Hoja de Trabajo para listado'!$BC$155:$BC$1048576,0),MATCH((CUADRO!P$4&amp;$E68),'Hoja de Trabajo para listado'!$BC$151:$CB$151,0)),0)+IFERROR(INDEX('Hoja de Trabajo para listado'!$DE$153:$DG$274,MATCH($A68,'Hoja de Trabajo para listado'!$DE$153:$DE$1048576,0),MATCH((CUADRO!P$4&amp;$E68),'Hoja de Trabajo para listado'!$DE$151:$DG$151,0)),0)+IFERROR(INDEX('Hoja de Trabajo para listado'!$CD$155:$DC$1048576,MATCH($A68,'Hoja de Trabajo para listado'!$CD$155:$CD$1048576,0),MATCH((CUADRO!P$4&amp;$E68),'Hoja de Trabajo para listado'!$CD$151:$DC$151,0)),0)</f>
        <v>0</v>
      </c>
      <c r="Q68" s="243">
        <f ca="1">+IFERROR(INDEX('Hoja de Trabajo para listado'!$A$155:$Z$1048576,MATCH($A68,'Hoja de Trabajo para listado'!$A$155:$A$1048576,0),MATCH((CUADRO!Q$4&amp;$E68),'Hoja de Trabajo para listado'!$A$151:$Z$151,0)),0)+IFERROR(INDEX('Hoja de Trabajo para listado'!$AB$155:$BA$1048576,MATCH($A68,'Hoja de Trabajo para listado'!$AB$155:$AB$1048576,0),MATCH((CUADRO!Q$4&amp;$E68),'Hoja de Trabajo para listado'!$AB$151:$BA$151,0)),0)+IFERROR(INDEX('Hoja de Trabajo para listado'!$BC$155:$CB$1048576,MATCH($A68,'Hoja de Trabajo para listado'!$BC$155:$BC$1048576,0),MATCH((CUADRO!Q$4&amp;$E68),'Hoja de Trabajo para listado'!$BC$151:$CB$151,0)),0)+IFERROR(INDEX('Hoja de Trabajo para listado'!$DE$153:$DG$274,MATCH($A68,'Hoja de Trabajo para listado'!$DE$153:$DE$1048576,0),MATCH((CUADRO!Q$4&amp;$E68),'Hoja de Trabajo para listado'!$DE$151:$DG$151,0)),0)+IFERROR(INDEX('Hoja de Trabajo para listado'!$CD$155:$DC$1048576,MATCH($A68,'Hoja de Trabajo para listado'!$CD$155:$CD$1048576,0),MATCH((CUADRO!Q$4&amp;$E68),'Hoja de Trabajo para listado'!$CD$151:$DC$151,0)),0)</f>
        <v>0</v>
      </c>
      <c r="R68" s="243">
        <f t="shared" ca="1" si="0"/>
        <v>0</v>
      </c>
      <c r="S68" s="243">
        <f ca="1">+R67+R68</f>
        <v>0</v>
      </c>
      <c r="T68" s="243">
        <f ca="1">+S68</f>
        <v>0</v>
      </c>
      <c r="U68" s="242">
        <f t="shared" si="1"/>
        <v>2</v>
      </c>
    </row>
    <row r="69" spans="1:21" s="352" customFormat="1" ht="15" customHeight="1">
      <c r="A69" s="354">
        <v>132</v>
      </c>
      <c r="B69" s="381">
        <f>+A69</f>
        <v>132</v>
      </c>
      <c r="C69" s="245" t="str">
        <f>+VLOOKUP(A69,bd_lista!$A$3:$C$592,3,FALSE)</f>
        <v>Servicio de Desarrollo de las Empresas Púb. Productivas</v>
      </c>
      <c r="D69" s="383" t="str">
        <f>+C69</f>
        <v>Servicio de Desarrollo de las Empresas Púb. Productivas</v>
      </c>
      <c r="E69" s="245" t="s">
        <v>683</v>
      </c>
      <c r="F69" s="241">
        <f ca="1">+IFERROR(INDEX('Hoja de Trabajo para listado'!$A$155:$Z$1048576,MATCH($A69,'Hoja de Trabajo para listado'!$A$155:$A$1048576,0),MATCH((CUADRO!F$4&amp;$E69),'Hoja de Trabajo para listado'!$A$151:$Z$151,0)),0)+IFERROR(INDEX('Hoja de Trabajo para listado'!$AB$155:$BA$1048576,MATCH($A69,'Hoja de Trabajo para listado'!$AB$155:$AB$1048576,0),MATCH((CUADRO!F$4&amp;$E69),'Hoja de Trabajo para listado'!$AB$151:$BA$151,0)),0)+IFERROR(INDEX('Hoja de Trabajo para listado'!$BC$155:$CB$1048576,MATCH($A69,'Hoja de Trabajo para listado'!$BC$155:$BC$1048576,0),MATCH((CUADRO!F$4&amp;$E69),'Hoja de Trabajo para listado'!$BC$151:$CB$151,0)),0)+IFERROR(INDEX('Hoja de Trabajo para listado'!$DE$153:$DG$274,MATCH($A69,'Hoja de Trabajo para listado'!$DE$153:$DE$1048576,0),MATCH((CUADRO!F$4&amp;$E69),'Hoja de Trabajo para listado'!$DE$151:$DG$151,0)),0)+IFERROR(INDEX('Hoja de Trabajo para listado'!$CD$155:$DC$1048576,MATCH($A69,'Hoja de Trabajo para listado'!$CD$155:$CD$1048576,0),MATCH((CUADRO!F$4&amp;$E69),'Hoja de Trabajo para listado'!$CD$151:$DC$151,0)),0)</f>
        <v>0</v>
      </c>
      <c r="G69" s="241">
        <f ca="1">+IFERROR(INDEX('Hoja de Trabajo para listado'!$A$155:$Z$1048576,MATCH($A69,'Hoja de Trabajo para listado'!$A$155:$A$1048576,0),MATCH((CUADRO!G$4&amp;$E69),'Hoja de Trabajo para listado'!$A$151:$Z$151,0)),0)+IFERROR(INDEX('Hoja de Trabajo para listado'!$AB$155:$BA$1048576,MATCH($A69,'Hoja de Trabajo para listado'!$AB$155:$AB$1048576,0),MATCH((CUADRO!G$4&amp;$E69),'Hoja de Trabajo para listado'!$AB$151:$BA$151,0)),0)+IFERROR(INDEX('Hoja de Trabajo para listado'!$BC$155:$CB$1048576,MATCH($A69,'Hoja de Trabajo para listado'!$BC$155:$BC$1048576,0),MATCH((CUADRO!G$4&amp;$E69),'Hoja de Trabajo para listado'!$BC$151:$CB$151,0)),0)+IFERROR(INDEX('Hoja de Trabajo para listado'!$DE$153:$DG$274,MATCH($A69,'Hoja de Trabajo para listado'!$DE$153:$DE$1048576,0),MATCH((CUADRO!G$4&amp;$E69),'Hoja de Trabajo para listado'!$DE$151:$DG$151,0)),0)+IFERROR(INDEX('Hoja de Trabajo para listado'!$CD$155:$DC$1048576,MATCH($A69,'Hoja de Trabajo para listado'!$CD$155:$CD$1048576,0),MATCH((CUADRO!G$4&amp;$E69),'Hoja de Trabajo para listado'!$CD$151:$DC$151,0)),0)</f>
        <v>0</v>
      </c>
      <c r="H69" s="241">
        <f ca="1">+IFERROR(INDEX('Hoja de Trabajo para listado'!$A$155:$Z$1048576,MATCH($A69,'Hoja de Trabajo para listado'!$A$155:$A$1048576,0),MATCH((CUADRO!H$4&amp;$E69),'Hoja de Trabajo para listado'!$A$151:$Z$151,0)),0)+IFERROR(INDEX('Hoja de Trabajo para listado'!$AB$155:$BA$1048576,MATCH($A69,'Hoja de Trabajo para listado'!$AB$155:$AB$1048576,0),MATCH((CUADRO!H$4&amp;$E69),'Hoja de Trabajo para listado'!$AB$151:$BA$151,0)),0)+IFERROR(INDEX('Hoja de Trabajo para listado'!$BC$155:$CB$1048576,MATCH($A69,'Hoja de Trabajo para listado'!$BC$155:$BC$1048576,0),MATCH((CUADRO!H$4&amp;$E69),'Hoja de Trabajo para listado'!$BC$151:$CB$151,0)),0)+IFERROR(INDEX('Hoja de Trabajo para listado'!$DE$153:$DG$274,MATCH($A69,'Hoja de Trabajo para listado'!$DE$153:$DE$1048576,0),MATCH((CUADRO!H$4&amp;$E69),'Hoja de Trabajo para listado'!$DE$151:$DG$151,0)),0)+IFERROR(INDEX('Hoja de Trabajo para listado'!$CD$155:$DC$1048576,MATCH($A69,'Hoja de Trabajo para listado'!$CD$155:$CD$1048576,0),MATCH((CUADRO!H$4&amp;$E69),'Hoja de Trabajo para listado'!$CD$151:$DC$151,0)),0)</f>
        <v>0</v>
      </c>
      <c r="I69" s="241">
        <f ca="1">+IFERROR(INDEX('Hoja de Trabajo para listado'!$A$155:$Z$1048576,MATCH($A69,'Hoja de Trabajo para listado'!$A$155:$A$1048576,0),MATCH((CUADRO!I$4&amp;$E69),'Hoja de Trabajo para listado'!$A$151:$Z$151,0)),0)+IFERROR(INDEX('Hoja de Trabajo para listado'!$AB$155:$BA$1048576,MATCH($A69,'Hoja de Trabajo para listado'!$AB$155:$AB$1048576,0),MATCH((CUADRO!I$4&amp;$E69),'Hoja de Trabajo para listado'!$AB$151:$BA$151,0)),0)+IFERROR(INDEX('Hoja de Trabajo para listado'!$BC$155:$CB$1048576,MATCH($A69,'Hoja de Trabajo para listado'!$BC$155:$BC$1048576,0),MATCH((CUADRO!I$4&amp;$E69),'Hoja de Trabajo para listado'!$BC$151:$CB$151,0)),0)+IFERROR(INDEX('Hoja de Trabajo para listado'!$DE$153:$DG$274,MATCH($A69,'Hoja de Trabajo para listado'!$DE$153:$DE$1048576,0),MATCH((CUADRO!I$4&amp;$E69),'Hoja de Trabajo para listado'!$DE$151:$DG$151,0)),0)+IFERROR(INDEX('Hoja de Trabajo para listado'!$CD$155:$DC$1048576,MATCH($A69,'Hoja de Trabajo para listado'!$CD$155:$CD$1048576,0),MATCH((CUADRO!I$4&amp;$E69),'Hoja de Trabajo para listado'!$CD$151:$DC$151,0)),0)</f>
        <v>0</v>
      </c>
      <c r="J69" s="241">
        <f ca="1">+IFERROR(INDEX('Hoja de Trabajo para listado'!$A$155:$Z$1048576,MATCH($A69,'Hoja de Trabajo para listado'!$A$155:$A$1048576,0),MATCH((CUADRO!J$4&amp;$E69),'Hoja de Trabajo para listado'!$A$151:$Z$151,0)),0)+IFERROR(INDEX('Hoja de Trabajo para listado'!$AB$155:$BA$1048576,MATCH($A69,'Hoja de Trabajo para listado'!$AB$155:$AB$1048576,0),MATCH((CUADRO!J$4&amp;$E69),'Hoja de Trabajo para listado'!$AB$151:$BA$151,0)),0)+IFERROR(INDEX('Hoja de Trabajo para listado'!$BC$155:$CB$1048576,MATCH($A69,'Hoja de Trabajo para listado'!$BC$155:$BC$1048576,0),MATCH((CUADRO!J$4&amp;$E69),'Hoja de Trabajo para listado'!$BC$151:$CB$151,0)),0)+IFERROR(INDEX('Hoja de Trabajo para listado'!$DE$153:$DG$274,MATCH($A69,'Hoja de Trabajo para listado'!$DE$153:$DE$1048576,0),MATCH((CUADRO!J$4&amp;$E69),'Hoja de Trabajo para listado'!$DE$151:$DG$151,0)),0)+IFERROR(INDEX('Hoja de Trabajo para listado'!$CD$155:$DC$1048576,MATCH($A69,'Hoja de Trabajo para listado'!$CD$155:$CD$1048576,0),MATCH((CUADRO!J$4&amp;$E69),'Hoja de Trabajo para listado'!$CD$151:$DC$151,0)),0)</f>
        <v>0</v>
      </c>
      <c r="K69" s="241">
        <f ca="1">+IFERROR(INDEX('Hoja de Trabajo para listado'!$A$155:$Z$1048576,MATCH($A69,'Hoja de Trabajo para listado'!$A$155:$A$1048576,0),MATCH((CUADRO!K$4&amp;$E69),'Hoja de Trabajo para listado'!$A$151:$Z$151,0)),0)+IFERROR(INDEX('Hoja de Trabajo para listado'!$AB$155:$BA$1048576,MATCH($A69,'Hoja de Trabajo para listado'!$AB$155:$AB$1048576,0),MATCH((CUADRO!K$4&amp;$E69),'Hoja de Trabajo para listado'!$AB$151:$BA$151,0)),0)+IFERROR(INDEX('Hoja de Trabajo para listado'!$BC$155:$CB$1048576,MATCH($A69,'Hoja de Trabajo para listado'!$BC$155:$BC$1048576,0),MATCH((CUADRO!K$4&amp;$E69),'Hoja de Trabajo para listado'!$BC$151:$CB$151,0)),0)+IFERROR(INDEX('Hoja de Trabajo para listado'!$DE$153:$DG$274,MATCH($A69,'Hoja de Trabajo para listado'!$DE$153:$DE$1048576,0),MATCH((CUADRO!K$4&amp;$E69),'Hoja de Trabajo para listado'!$DE$151:$DG$151,0)),0)+IFERROR(INDEX('Hoja de Trabajo para listado'!$CD$155:$DC$1048576,MATCH($A69,'Hoja de Trabajo para listado'!$CD$155:$CD$1048576,0),MATCH((CUADRO!K$4&amp;$E69),'Hoja de Trabajo para listado'!$CD$151:$DC$151,0)),0)</f>
        <v>0</v>
      </c>
      <c r="L69" s="241">
        <f ca="1">+IFERROR(INDEX('Hoja de Trabajo para listado'!$A$155:$Z$1048576,MATCH($A69,'Hoja de Trabajo para listado'!$A$155:$A$1048576,0),MATCH((CUADRO!L$4&amp;$E69),'Hoja de Trabajo para listado'!$A$151:$Z$151,0)),0)+IFERROR(INDEX('Hoja de Trabajo para listado'!$AB$155:$BA$1048576,MATCH($A69,'Hoja de Trabajo para listado'!$AB$155:$AB$1048576,0),MATCH((CUADRO!L$4&amp;$E69),'Hoja de Trabajo para listado'!$AB$151:$BA$151,0)),0)+IFERROR(INDEX('Hoja de Trabajo para listado'!$BC$155:$CB$1048576,MATCH($A69,'Hoja de Trabajo para listado'!$BC$155:$BC$1048576,0),MATCH((CUADRO!L$4&amp;$E69),'Hoja de Trabajo para listado'!$BC$151:$CB$151,0)),0)+IFERROR(INDEX('Hoja de Trabajo para listado'!$DE$153:$DG$274,MATCH($A69,'Hoja de Trabajo para listado'!$DE$153:$DE$1048576,0),MATCH((CUADRO!L$4&amp;$E69),'Hoja de Trabajo para listado'!$DE$151:$DG$151,0)),0)+IFERROR(INDEX('Hoja de Trabajo para listado'!$CD$155:$DC$1048576,MATCH($A69,'Hoja de Trabajo para listado'!$CD$155:$CD$1048576,0),MATCH((CUADRO!L$4&amp;$E69),'Hoja de Trabajo para listado'!$CD$151:$DC$151,0)),0)</f>
        <v>0</v>
      </c>
      <c r="M69" s="241">
        <f ca="1">+IFERROR(INDEX('Hoja de Trabajo para listado'!$A$155:$Z$1048576,MATCH($A69,'Hoja de Trabajo para listado'!$A$155:$A$1048576,0),MATCH((CUADRO!M$4&amp;$E69),'Hoja de Trabajo para listado'!$A$151:$Z$151,0)),0)+IFERROR(INDEX('Hoja de Trabajo para listado'!$AB$155:$BA$1048576,MATCH($A69,'Hoja de Trabajo para listado'!$AB$155:$AB$1048576,0),MATCH((CUADRO!M$4&amp;$E69),'Hoja de Trabajo para listado'!$AB$151:$BA$151,0)),0)+IFERROR(INDEX('Hoja de Trabajo para listado'!$BC$155:$CB$1048576,MATCH($A69,'Hoja de Trabajo para listado'!$BC$155:$BC$1048576,0),MATCH((CUADRO!M$4&amp;$E69),'Hoja de Trabajo para listado'!$BC$151:$CB$151,0)),0)+IFERROR(INDEX('Hoja de Trabajo para listado'!$DE$153:$DG$274,MATCH($A69,'Hoja de Trabajo para listado'!$DE$153:$DE$1048576,0),MATCH((CUADRO!M$4&amp;$E69),'Hoja de Trabajo para listado'!$DE$151:$DG$151,0)),0)+IFERROR(INDEX('Hoja de Trabajo para listado'!$CD$155:$DC$1048576,MATCH($A69,'Hoja de Trabajo para listado'!$CD$155:$CD$1048576,0),MATCH((CUADRO!M$4&amp;$E69),'Hoja de Trabajo para listado'!$CD$151:$DC$151,0)),0)</f>
        <v>0</v>
      </c>
      <c r="N69" s="241">
        <f ca="1">+IFERROR(INDEX('Hoja de Trabajo para listado'!$A$155:$Z$1048576,MATCH($A69,'Hoja de Trabajo para listado'!$A$155:$A$1048576,0),MATCH((CUADRO!N$4&amp;$E69),'Hoja de Trabajo para listado'!$A$151:$Z$151,0)),0)+IFERROR(INDEX('Hoja de Trabajo para listado'!$AB$155:$BA$1048576,MATCH($A69,'Hoja de Trabajo para listado'!$AB$155:$AB$1048576,0),MATCH((CUADRO!N$4&amp;$E69),'Hoja de Trabajo para listado'!$AB$151:$BA$151,0)),0)+IFERROR(INDEX('Hoja de Trabajo para listado'!$BC$155:$CB$1048576,MATCH($A69,'Hoja de Trabajo para listado'!$BC$155:$BC$1048576,0),MATCH((CUADRO!N$4&amp;$E69),'Hoja de Trabajo para listado'!$BC$151:$CB$151,0)),0)+IFERROR(INDEX('Hoja de Trabajo para listado'!$DE$153:$DG$274,MATCH($A69,'Hoja de Trabajo para listado'!$DE$153:$DE$1048576,0),MATCH((CUADRO!N$4&amp;$E69),'Hoja de Trabajo para listado'!$DE$151:$DG$151,0)),0)+IFERROR(INDEX('Hoja de Trabajo para listado'!$CD$155:$DC$1048576,MATCH($A69,'Hoja de Trabajo para listado'!$CD$155:$CD$1048576,0),MATCH((CUADRO!N$4&amp;$E69),'Hoja de Trabajo para listado'!$CD$151:$DC$151,0)),0)</f>
        <v>0</v>
      </c>
      <c r="O69" s="241">
        <f ca="1">+IFERROR(INDEX('Hoja de Trabajo para listado'!$A$155:$Z$1048576,MATCH($A69,'Hoja de Trabajo para listado'!$A$155:$A$1048576,0),MATCH((CUADRO!O$4&amp;$E69),'Hoja de Trabajo para listado'!$A$151:$Z$151,0)),0)+IFERROR(INDEX('Hoja de Trabajo para listado'!$AB$155:$BA$1048576,MATCH($A69,'Hoja de Trabajo para listado'!$AB$155:$AB$1048576,0),MATCH((CUADRO!O$4&amp;$E69),'Hoja de Trabajo para listado'!$AB$151:$BA$151,0)),0)+IFERROR(INDEX('Hoja de Trabajo para listado'!$BC$155:$CB$1048576,MATCH($A69,'Hoja de Trabajo para listado'!$BC$155:$BC$1048576,0),MATCH((CUADRO!O$4&amp;$E69),'Hoja de Trabajo para listado'!$BC$151:$CB$151,0)),0)+IFERROR(INDEX('Hoja de Trabajo para listado'!$DE$153:$DG$274,MATCH($A69,'Hoja de Trabajo para listado'!$DE$153:$DE$1048576,0),MATCH((CUADRO!O$4&amp;$E69),'Hoja de Trabajo para listado'!$DE$151:$DG$151,0)),0)+IFERROR(INDEX('Hoja de Trabajo para listado'!$CD$155:$DC$1048576,MATCH($A69,'Hoja de Trabajo para listado'!$CD$155:$CD$1048576,0),MATCH((CUADRO!O$4&amp;$E69),'Hoja de Trabajo para listado'!$CD$151:$DC$151,0)),0)</f>
        <v>0</v>
      </c>
      <c r="P69" s="241">
        <f ca="1">+IFERROR(INDEX('Hoja de Trabajo para listado'!$A$155:$Z$1048576,MATCH($A69,'Hoja de Trabajo para listado'!$A$155:$A$1048576,0),MATCH((CUADRO!P$4&amp;$E69),'Hoja de Trabajo para listado'!$A$151:$Z$151,0)),0)+IFERROR(INDEX('Hoja de Trabajo para listado'!$AB$155:$BA$1048576,MATCH($A69,'Hoja de Trabajo para listado'!$AB$155:$AB$1048576,0),MATCH((CUADRO!P$4&amp;$E69),'Hoja de Trabajo para listado'!$AB$151:$BA$151,0)),0)+IFERROR(INDEX('Hoja de Trabajo para listado'!$BC$155:$CB$1048576,MATCH($A69,'Hoja de Trabajo para listado'!$BC$155:$BC$1048576,0),MATCH((CUADRO!P$4&amp;$E69),'Hoja de Trabajo para listado'!$BC$151:$CB$151,0)),0)+IFERROR(INDEX('Hoja de Trabajo para listado'!$DE$153:$DG$274,MATCH($A69,'Hoja de Trabajo para listado'!$DE$153:$DE$1048576,0),MATCH((CUADRO!P$4&amp;$E69),'Hoja de Trabajo para listado'!$DE$151:$DG$151,0)),0)+IFERROR(INDEX('Hoja de Trabajo para listado'!$CD$155:$DC$1048576,MATCH($A69,'Hoja de Trabajo para listado'!$CD$155:$CD$1048576,0),MATCH((CUADRO!P$4&amp;$E69),'Hoja de Trabajo para listado'!$CD$151:$DC$151,0)),0)</f>
        <v>0</v>
      </c>
      <c r="Q69" s="241">
        <f ca="1">+IFERROR(INDEX('Hoja de Trabajo para listado'!$A$155:$Z$1048576,MATCH($A69,'Hoja de Trabajo para listado'!$A$155:$A$1048576,0),MATCH((CUADRO!Q$4&amp;$E69),'Hoja de Trabajo para listado'!$A$151:$Z$151,0)),0)+IFERROR(INDEX('Hoja de Trabajo para listado'!$AB$155:$BA$1048576,MATCH($A69,'Hoja de Trabajo para listado'!$AB$155:$AB$1048576,0),MATCH((CUADRO!Q$4&amp;$E69),'Hoja de Trabajo para listado'!$AB$151:$BA$151,0)),0)+IFERROR(INDEX('Hoja de Trabajo para listado'!$BC$155:$CB$1048576,MATCH($A69,'Hoja de Trabajo para listado'!$BC$155:$BC$1048576,0),MATCH((CUADRO!Q$4&amp;$E69),'Hoja de Trabajo para listado'!$BC$151:$CB$151,0)),0)+IFERROR(INDEX('Hoja de Trabajo para listado'!$DE$153:$DG$274,MATCH($A69,'Hoja de Trabajo para listado'!$DE$153:$DE$1048576,0),MATCH((CUADRO!Q$4&amp;$E69),'Hoja de Trabajo para listado'!$DE$151:$DG$151,0)),0)+IFERROR(INDEX('Hoja de Trabajo para listado'!$CD$155:$DC$1048576,MATCH($A69,'Hoja de Trabajo para listado'!$CD$155:$CD$1048576,0),MATCH((CUADRO!Q$4&amp;$E69),'Hoja de Trabajo para listado'!$CD$151:$DC$151,0)),0)</f>
        <v>0</v>
      </c>
      <c r="R69" s="241">
        <f t="shared" ref="R69:R132" ca="1" si="2">+SUM(F69:Q69)</f>
        <v>0</v>
      </c>
      <c r="S69" s="241"/>
      <c r="T69" s="241">
        <f ca="1">+T70</f>
        <v>1954611.9500000002</v>
      </c>
      <c r="U69" s="240">
        <f t="shared" ref="U69:U132" si="3">+IF(E69="Débitos",1,2)</f>
        <v>1</v>
      </c>
    </row>
    <row r="70" spans="1:21" s="352" customFormat="1" ht="15" customHeight="1">
      <c r="A70" s="353">
        <v>132</v>
      </c>
      <c r="B70" s="382"/>
      <c r="C70" s="305" t="str">
        <f>+VLOOKUP(A70,bd_lista!$A$3:$C$592,3,FALSE)</f>
        <v>Servicio de Desarrollo de las Empresas Púb. Productivas</v>
      </c>
      <c r="D70" s="384"/>
      <c r="E70" s="305" t="s">
        <v>684</v>
      </c>
      <c r="F70" s="243">
        <f ca="1">+IFERROR(INDEX('Hoja de Trabajo para listado'!$A$155:$Z$1048576,MATCH($A70,'Hoja de Trabajo para listado'!$A$155:$A$1048576,0),MATCH((CUADRO!F$4&amp;$E70),'Hoja de Trabajo para listado'!$A$151:$Z$151,0)),0)+IFERROR(INDEX('Hoja de Trabajo para listado'!$AB$155:$BA$1048576,MATCH($A70,'Hoja de Trabajo para listado'!$AB$155:$AB$1048576,0),MATCH((CUADRO!F$4&amp;$E70),'Hoja de Trabajo para listado'!$AB$151:$BA$151,0)),0)+IFERROR(INDEX('Hoja de Trabajo para listado'!$BC$155:$CB$1048576,MATCH($A70,'Hoja de Trabajo para listado'!$BC$155:$BC$1048576,0),MATCH((CUADRO!F$4&amp;$E70),'Hoja de Trabajo para listado'!$BC$151:$CB$151,0)),0)+IFERROR(INDEX('Hoja de Trabajo para listado'!$DE$153:$DG$274,MATCH($A70,'Hoja de Trabajo para listado'!$DE$153:$DE$1048576,0),MATCH((CUADRO!F$4&amp;$E70),'Hoja de Trabajo para listado'!$DE$151:$DG$151,0)),0)+IFERROR(INDEX('Hoja de Trabajo para listado'!$CD$155:$DC$1048576,MATCH($A70,'Hoja de Trabajo para listado'!$CD$155:$CD$1048576,0),MATCH((CUADRO!F$4&amp;$E70),'Hoja de Trabajo para listado'!$CD$151:$DC$151,0)),0)</f>
        <v>0</v>
      </c>
      <c r="G70" s="243">
        <f ca="1">+IFERROR(INDEX('Hoja de Trabajo para listado'!$A$155:$Z$1048576,MATCH($A70,'Hoja de Trabajo para listado'!$A$155:$A$1048576,0),MATCH((CUADRO!G$4&amp;$E70),'Hoja de Trabajo para listado'!$A$151:$Z$151,0)),0)+IFERROR(INDEX('Hoja de Trabajo para listado'!$AB$155:$BA$1048576,MATCH($A70,'Hoja de Trabajo para listado'!$AB$155:$AB$1048576,0),MATCH((CUADRO!G$4&amp;$E70),'Hoja de Trabajo para listado'!$AB$151:$BA$151,0)),0)+IFERROR(INDEX('Hoja de Trabajo para listado'!$BC$155:$CB$1048576,MATCH($A70,'Hoja de Trabajo para listado'!$BC$155:$BC$1048576,0),MATCH((CUADRO!G$4&amp;$E70),'Hoja de Trabajo para listado'!$BC$151:$CB$151,0)),0)+IFERROR(INDEX('Hoja de Trabajo para listado'!$DE$153:$DG$274,MATCH($A70,'Hoja de Trabajo para listado'!$DE$153:$DE$1048576,0),MATCH((CUADRO!G$4&amp;$E70),'Hoja de Trabajo para listado'!$DE$151:$DG$151,0)),0)+IFERROR(INDEX('Hoja de Trabajo para listado'!$CD$155:$DC$1048576,MATCH($A70,'Hoja de Trabajo para listado'!$CD$155:$CD$1048576,0),MATCH((CUADRO!G$4&amp;$E70),'Hoja de Trabajo para listado'!$CD$151:$DC$151,0)),0)</f>
        <v>0</v>
      </c>
      <c r="H70" s="243">
        <f ca="1">+IFERROR(INDEX('Hoja de Trabajo para listado'!$A$155:$Z$1048576,MATCH($A70,'Hoja de Trabajo para listado'!$A$155:$A$1048576,0),MATCH((CUADRO!H$4&amp;$E70),'Hoja de Trabajo para listado'!$A$151:$Z$151,0)),0)+IFERROR(INDEX('Hoja de Trabajo para listado'!$AB$155:$BA$1048576,MATCH($A70,'Hoja de Trabajo para listado'!$AB$155:$AB$1048576,0),MATCH((CUADRO!H$4&amp;$E70),'Hoja de Trabajo para listado'!$AB$151:$BA$151,0)),0)+IFERROR(INDEX('Hoja de Trabajo para listado'!$BC$155:$CB$1048576,MATCH($A70,'Hoja de Trabajo para listado'!$BC$155:$BC$1048576,0),MATCH((CUADRO!H$4&amp;$E70),'Hoja de Trabajo para listado'!$BC$151:$CB$151,0)),0)+IFERROR(INDEX('Hoja de Trabajo para listado'!$DE$153:$DG$274,MATCH($A70,'Hoja de Trabajo para listado'!$DE$153:$DE$1048576,0),MATCH((CUADRO!H$4&amp;$E70),'Hoja de Trabajo para listado'!$DE$151:$DG$151,0)),0)+IFERROR(INDEX('Hoja de Trabajo para listado'!$CD$155:$DC$1048576,MATCH($A70,'Hoja de Trabajo para listado'!$CD$155:$CD$1048576,0),MATCH((CUADRO!H$4&amp;$E70),'Hoja de Trabajo para listado'!$CD$151:$DC$151,0)),0)</f>
        <v>0</v>
      </c>
      <c r="I70" s="243">
        <f ca="1">+IFERROR(INDEX('Hoja de Trabajo para listado'!$A$155:$Z$1048576,MATCH($A70,'Hoja de Trabajo para listado'!$A$155:$A$1048576,0),MATCH((CUADRO!I$4&amp;$E70),'Hoja de Trabajo para listado'!$A$151:$Z$151,0)),0)+IFERROR(INDEX('Hoja de Trabajo para listado'!$AB$155:$BA$1048576,MATCH($A70,'Hoja de Trabajo para listado'!$AB$155:$AB$1048576,0),MATCH((CUADRO!I$4&amp;$E70),'Hoja de Trabajo para listado'!$AB$151:$BA$151,0)),0)+IFERROR(INDEX('Hoja de Trabajo para listado'!$BC$155:$CB$1048576,MATCH($A70,'Hoja de Trabajo para listado'!$BC$155:$BC$1048576,0),MATCH((CUADRO!I$4&amp;$E70),'Hoja de Trabajo para listado'!$BC$151:$CB$151,0)),0)+IFERROR(INDEX('Hoja de Trabajo para listado'!$DE$153:$DG$274,MATCH($A70,'Hoja de Trabajo para listado'!$DE$153:$DE$1048576,0),MATCH((CUADRO!I$4&amp;$E70),'Hoja de Trabajo para listado'!$DE$151:$DG$151,0)),0)+IFERROR(INDEX('Hoja de Trabajo para listado'!$CD$155:$DC$1048576,MATCH($A70,'Hoja de Trabajo para listado'!$CD$155:$CD$1048576,0),MATCH((CUADRO!I$4&amp;$E70),'Hoja de Trabajo para listado'!$CD$151:$DC$151,0)),0)</f>
        <v>0</v>
      </c>
      <c r="J70" s="243">
        <f ca="1">+IFERROR(INDEX('Hoja de Trabajo para listado'!$A$155:$Z$1048576,MATCH($A70,'Hoja de Trabajo para listado'!$A$155:$A$1048576,0),MATCH((CUADRO!J$4&amp;$E70),'Hoja de Trabajo para listado'!$A$151:$Z$151,0)),0)+IFERROR(INDEX('Hoja de Trabajo para listado'!$AB$155:$BA$1048576,MATCH($A70,'Hoja de Trabajo para listado'!$AB$155:$AB$1048576,0),MATCH((CUADRO!J$4&amp;$E70),'Hoja de Trabajo para listado'!$AB$151:$BA$151,0)),0)+IFERROR(INDEX('Hoja de Trabajo para listado'!$BC$155:$CB$1048576,MATCH($A70,'Hoja de Trabajo para listado'!$BC$155:$BC$1048576,0),MATCH((CUADRO!J$4&amp;$E70),'Hoja de Trabajo para listado'!$BC$151:$CB$151,0)),0)+IFERROR(INDEX('Hoja de Trabajo para listado'!$DE$153:$DG$274,MATCH($A70,'Hoja de Trabajo para listado'!$DE$153:$DE$1048576,0),MATCH((CUADRO!J$4&amp;$E70),'Hoja de Trabajo para listado'!$DE$151:$DG$151,0)),0)+IFERROR(INDEX('Hoja de Trabajo para listado'!$CD$155:$DC$1048576,MATCH($A70,'Hoja de Trabajo para listado'!$CD$155:$CD$1048576,0),MATCH((CUADRO!J$4&amp;$E70),'Hoja de Trabajo para listado'!$CD$151:$DC$151,0)),0)</f>
        <v>1954611.9500000002</v>
      </c>
      <c r="K70" s="243">
        <f ca="1">+IFERROR(INDEX('Hoja de Trabajo para listado'!$A$155:$Z$1048576,MATCH($A70,'Hoja de Trabajo para listado'!$A$155:$A$1048576,0),MATCH((CUADRO!K$4&amp;$E70),'Hoja de Trabajo para listado'!$A$151:$Z$151,0)),0)+IFERROR(INDEX('Hoja de Trabajo para listado'!$AB$155:$BA$1048576,MATCH($A70,'Hoja de Trabajo para listado'!$AB$155:$AB$1048576,0),MATCH((CUADRO!K$4&amp;$E70),'Hoja de Trabajo para listado'!$AB$151:$BA$151,0)),0)+IFERROR(INDEX('Hoja de Trabajo para listado'!$BC$155:$CB$1048576,MATCH($A70,'Hoja de Trabajo para listado'!$BC$155:$BC$1048576,0),MATCH((CUADRO!K$4&amp;$E70),'Hoja de Trabajo para listado'!$BC$151:$CB$151,0)),0)+IFERROR(INDEX('Hoja de Trabajo para listado'!$DE$153:$DG$274,MATCH($A70,'Hoja de Trabajo para listado'!$DE$153:$DE$1048576,0),MATCH((CUADRO!K$4&amp;$E70),'Hoja de Trabajo para listado'!$DE$151:$DG$151,0)),0)+IFERROR(INDEX('Hoja de Trabajo para listado'!$CD$155:$DC$1048576,MATCH($A70,'Hoja de Trabajo para listado'!$CD$155:$CD$1048576,0),MATCH((CUADRO!K$4&amp;$E70),'Hoja de Trabajo para listado'!$CD$151:$DC$151,0)),0)</f>
        <v>0</v>
      </c>
      <c r="L70" s="243">
        <f ca="1">+IFERROR(INDEX('Hoja de Trabajo para listado'!$A$155:$Z$1048576,MATCH($A70,'Hoja de Trabajo para listado'!$A$155:$A$1048576,0),MATCH((CUADRO!L$4&amp;$E70),'Hoja de Trabajo para listado'!$A$151:$Z$151,0)),0)+IFERROR(INDEX('Hoja de Trabajo para listado'!$AB$155:$BA$1048576,MATCH($A70,'Hoja de Trabajo para listado'!$AB$155:$AB$1048576,0),MATCH((CUADRO!L$4&amp;$E70),'Hoja de Trabajo para listado'!$AB$151:$BA$151,0)),0)+IFERROR(INDEX('Hoja de Trabajo para listado'!$BC$155:$CB$1048576,MATCH($A70,'Hoja de Trabajo para listado'!$BC$155:$BC$1048576,0),MATCH((CUADRO!L$4&amp;$E70),'Hoja de Trabajo para listado'!$BC$151:$CB$151,0)),0)+IFERROR(INDEX('Hoja de Trabajo para listado'!$DE$153:$DG$274,MATCH($A70,'Hoja de Trabajo para listado'!$DE$153:$DE$1048576,0),MATCH((CUADRO!L$4&amp;$E70),'Hoja de Trabajo para listado'!$DE$151:$DG$151,0)),0)+IFERROR(INDEX('Hoja de Trabajo para listado'!$CD$155:$DC$1048576,MATCH($A70,'Hoja de Trabajo para listado'!$CD$155:$CD$1048576,0),MATCH((CUADRO!L$4&amp;$E70),'Hoja de Trabajo para listado'!$CD$151:$DC$151,0)),0)</f>
        <v>0</v>
      </c>
      <c r="M70" s="243">
        <f ca="1">+IFERROR(INDEX('Hoja de Trabajo para listado'!$A$155:$Z$1048576,MATCH($A70,'Hoja de Trabajo para listado'!$A$155:$A$1048576,0),MATCH((CUADRO!M$4&amp;$E70),'Hoja de Trabajo para listado'!$A$151:$Z$151,0)),0)+IFERROR(INDEX('Hoja de Trabajo para listado'!$AB$155:$BA$1048576,MATCH($A70,'Hoja de Trabajo para listado'!$AB$155:$AB$1048576,0),MATCH((CUADRO!M$4&amp;$E70),'Hoja de Trabajo para listado'!$AB$151:$BA$151,0)),0)+IFERROR(INDEX('Hoja de Trabajo para listado'!$BC$155:$CB$1048576,MATCH($A70,'Hoja de Trabajo para listado'!$BC$155:$BC$1048576,0),MATCH((CUADRO!M$4&amp;$E70),'Hoja de Trabajo para listado'!$BC$151:$CB$151,0)),0)+IFERROR(INDEX('Hoja de Trabajo para listado'!$DE$153:$DG$274,MATCH($A70,'Hoja de Trabajo para listado'!$DE$153:$DE$1048576,0),MATCH((CUADRO!M$4&amp;$E70),'Hoja de Trabajo para listado'!$DE$151:$DG$151,0)),0)+IFERROR(INDEX('Hoja de Trabajo para listado'!$CD$155:$DC$1048576,MATCH($A70,'Hoja de Trabajo para listado'!$CD$155:$CD$1048576,0),MATCH((CUADRO!M$4&amp;$E70),'Hoja de Trabajo para listado'!$CD$151:$DC$151,0)),0)</f>
        <v>0</v>
      </c>
      <c r="N70" s="243">
        <f ca="1">+IFERROR(INDEX('Hoja de Trabajo para listado'!$A$155:$Z$1048576,MATCH($A70,'Hoja de Trabajo para listado'!$A$155:$A$1048576,0),MATCH((CUADRO!N$4&amp;$E70),'Hoja de Trabajo para listado'!$A$151:$Z$151,0)),0)+IFERROR(INDEX('Hoja de Trabajo para listado'!$AB$155:$BA$1048576,MATCH($A70,'Hoja de Trabajo para listado'!$AB$155:$AB$1048576,0),MATCH((CUADRO!N$4&amp;$E70),'Hoja de Trabajo para listado'!$AB$151:$BA$151,0)),0)+IFERROR(INDEX('Hoja de Trabajo para listado'!$BC$155:$CB$1048576,MATCH($A70,'Hoja de Trabajo para listado'!$BC$155:$BC$1048576,0),MATCH((CUADRO!N$4&amp;$E70),'Hoja de Trabajo para listado'!$BC$151:$CB$151,0)),0)+IFERROR(INDEX('Hoja de Trabajo para listado'!$DE$153:$DG$274,MATCH($A70,'Hoja de Trabajo para listado'!$DE$153:$DE$1048576,0),MATCH((CUADRO!N$4&amp;$E70),'Hoja de Trabajo para listado'!$DE$151:$DG$151,0)),0)+IFERROR(INDEX('Hoja de Trabajo para listado'!$CD$155:$DC$1048576,MATCH($A70,'Hoja de Trabajo para listado'!$CD$155:$CD$1048576,0),MATCH((CUADRO!N$4&amp;$E70),'Hoja de Trabajo para listado'!$CD$151:$DC$151,0)),0)</f>
        <v>0</v>
      </c>
      <c r="O70" s="243">
        <f ca="1">+IFERROR(INDEX('Hoja de Trabajo para listado'!$A$155:$Z$1048576,MATCH($A70,'Hoja de Trabajo para listado'!$A$155:$A$1048576,0),MATCH((CUADRO!O$4&amp;$E70),'Hoja de Trabajo para listado'!$A$151:$Z$151,0)),0)+IFERROR(INDEX('Hoja de Trabajo para listado'!$AB$155:$BA$1048576,MATCH($A70,'Hoja de Trabajo para listado'!$AB$155:$AB$1048576,0),MATCH((CUADRO!O$4&amp;$E70),'Hoja de Trabajo para listado'!$AB$151:$BA$151,0)),0)+IFERROR(INDEX('Hoja de Trabajo para listado'!$BC$155:$CB$1048576,MATCH($A70,'Hoja de Trabajo para listado'!$BC$155:$BC$1048576,0),MATCH((CUADRO!O$4&amp;$E70),'Hoja de Trabajo para listado'!$BC$151:$CB$151,0)),0)+IFERROR(INDEX('Hoja de Trabajo para listado'!$DE$153:$DG$274,MATCH($A70,'Hoja de Trabajo para listado'!$DE$153:$DE$1048576,0),MATCH((CUADRO!O$4&amp;$E70),'Hoja de Trabajo para listado'!$DE$151:$DG$151,0)),0)+IFERROR(INDEX('Hoja de Trabajo para listado'!$CD$155:$DC$1048576,MATCH($A70,'Hoja de Trabajo para listado'!$CD$155:$CD$1048576,0),MATCH((CUADRO!O$4&amp;$E70),'Hoja de Trabajo para listado'!$CD$151:$DC$151,0)),0)</f>
        <v>0</v>
      </c>
      <c r="P70" s="243">
        <f ca="1">+IFERROR(INDEX('Hoja de Trabajo para listado'!$A$155:$Z$1048576,MATCH($A70,'Hoja de Trabajo para listado'!$A$155:$A$1048576,0),MATCH((CUADRO!P$4&amp;$E70),'Hoja de Trabajo para listado'!$A$151:$Z$151,0)),0)+IFERROR(INDEX('Hoja de Trabajo para listado'!$AB$155:$BA$1048576,MATCH($A70,'Hoja de Trabajo para listado'!$AB$155:$AB$1048576,0),MATCH((CUADRO!P$4&amp;$E70),'Hoja de Trabajo para listado'!$AB$151:$BA$151,0)),0)+IFERROR(INDEX('Hoja de Trabajo para listado'!$BC$155:$CB$1048576,MATCH($A70,'Hoja de Trabajo para listado'!$BC$155:$BC$1048576,0),MATCH((CUADRO!P$4&amp;$E70),'Hoja de Trabajo para listado'!$BC$151:$CB$151,0)),0)+IFERROR(INDEX('Hoja de Trabajo para listado'!$DE$153:$DG$274,MATCH($A70,'Hoja de Trabajo para listado'!$DE$153:$DE$1048576,0),MATCH((CUADRO!P$4&amp;$E70),'Hoja de Trabajo para listado'!$DE$151:$DG$151,0)),0)+IFERROR(INDEX('Hoja de Trabajo para listado'!$CD$155:$DC$1048576,MATCH($A70,'Hoja de Trabajo para listado'!$CD$155:$CD$1048576,0),MATCH((CUADRO!P$4&amp;$E70),'Hoja de Trabajo para listado'!$CD$151:$DC$151,0)),0)</f>
        <v>0</v>
      </c>
      <c r="Q70" s="243">
        <f ca="1">+IFERROR(INDEX('Hoja de Trabajo para listado'!$A$155:$Z$1048576,MATCH($A70,'Hoja de Trabajo para listado'!$A$155:$A$1048576,0),MATCH((CUADRO!Q$4&amp;$E70),'Hoja de Trabajo para listado'!$A$151:$Z$151,0)),0)+IFERROR(INDEX('Hoja de Trabajo para listado'!$AB$155:$BA$1048576,MATCH($A70,'Hoja de Trabajo para listado'!$AB$155:$AB$1048576,0),MATCH((CUADRO!Q$4&amp;$E70),'Hoja de Trabajo para listado'!$AB$151:$BA$151,0)),0)+IFERROR(INDEX('Hoja de Trabajo para listado'!$BC$155:$CB$1048576,MATCH($A70,'Hoja de Trabajo para listado'!$BC$155:$BC$1048576,0),MATCH((CUADRO!Q$4&amp;$E70),'Hoja de Trabajo para listado'!$BC$151:$CB$151,0)),0)+IFERROR(INDEX('Hoja de Trabajo para listado'!$DE$153:$DG$274,MATCH($A70,'Hoja de Trabajo para listado'!$DE$153:$DE$1048576,0),MATCH((CUADRO!Q$4&amp;$E70),'Hoja de Trabajo para listado'!$DE$151:$DG$151,0)),0)+IFERROR(INDEX('Hoja de Trabajo para listado'!$CD$155:$DC$1048576,MATCH($A70,'Hoja de Trabajo para listado'!$CD$155:$CD$1048576,0),MATCH((CUADRO!Q$4&amp;$E70),'Hoja de Trabajo para listado'!$CD$151:$DC$151,0)),0)</f>
        <v>0</v>
      </c>
      <c r="R70" s="243">
        <f t="shared" ca="1" si="2"/>
        <v>1954611.9500000002</v>
      </c>
      <c r="S70" s="243">
        <f ca="1">+R69+R70</f>
        <v>1954611.9500000002</v>
      </c>
      <c r="T70" s="243">
        <f ca="1">+S70</f>
        <v>1954611.9500000002</v>
      </c>
      <c r="U70" s="242">
        <f t="shared" si="3"/>
        <v>2</v>
      </c>
    </row>
    <row r="71" spans="1:21" ht="15" customHeight="1">
      <c r="A71" s="353">
        <v>133</v>
      </c>
      <c r="B71" s="381">
        <f>+A71</f>
        <v>133</v>
      </c>
      <c r="C71" s="245" t="str">
        <f>+VLOOKUP(A71,bd_lista!$A$3:$C$592,3,FALSE)</f>
        <v>Lotería Nacional de Beneficencia y Salubridad</v>
      </c>
      <c r="D71" s="383" t="str">
        <f>+C71</f>
        <v>Lotería Nacional de Beneficencia y Salubridad</v>
      </c>
      <c r="E71" s="245" t="s">
        <v>683</v>
      </c>
      <c r="F71" s="241">
        <f ca="1">+IFERROR(INDEX('Hoja de Trabajo para listado'!$A$155:$Z$1048576,MATCH($A71,'Hoja de Trabajo para listado'!$A$155:$A$1048576,0),MATCH((CUADRO!F$4&amp;$E71),'Hoja de Trabajo para listado'!$A$151:$Z$151,0)),0)+IFERROR(INDEX('Hoja de Trabajo para listado'!$AB$155:$BA$1048576,MATCH($A71,'Hoja de Trabajo para listado'!$AB$155:$AB$1048576,0),MATCH((CUADRO!F$4&amp;$E71),'Hoja de Trabajo para listado'!$AB$151:$BA$151,0)),0)+IFERROR(INDEX('Hoja de Trabajo para listado'!$BC$155:$CB$1048576,MATCH($A71,'Hoja de Trabajo para listado'!$BC$155:$BC$1048576,0),MATCH((CUADRO!F$4&amp;$E71),'Hoja de Trabajo para listado'!$BC$151:$CB$151,0)),0)+IFERROR(INDEX('Hoja de Trabajo para listado'!$DE$153:$DG$274,MATCH($A71,'Hoja de Trabajo para listado'!$DE$153:$DE$1048576,0),MATCH((CUADRO!F$4&amp;$E71),'Hoja de Trabajo para listado'!$DE$151:$DG$151,0)),0)+IFERROR(INDEX('Hoja de Trabajo para listado'!$CD$155:$DC$1048576,MATCH($A71,'Hoja de Trabajo para listado'!$CD$155:$CD$1048576,0),MATCH((CUADRO!F$4&amp;$E71),'Hoja de Trabajo para listado'!$CD$151:$DC$151,0)),0)</f>
        <v>0</v>
      </c>
      <c r="G71" s="241">
        <f ca="1">+IFERROR(INDEX('Hoja de Trabajo para listado'!$A$155:$Z$1048576,MATCH($A71,'Hoja de Trabajo para listado'!$A$155:$A$1048576,0),MATCH((CUADRO!G$4&amp;$E71),'Hoja de Trabajo para listado'!$A$151:$Z$151,0)),0)+IFERROR(INDEX('Hoja de Trabajo para listado'!$AB$155:$BA$1048576,MATCH($A71,'Hoja de Trabajo para listado'!$AB$155:$AB$1048576,0),MATCH((CUADRO!G$4&amp;$E71),'Hoja de Trabajo para listado'!$AB$151:$BA$151,0)),0)+IFERROR(INDEX('Hoja de Trabajo para listado'!$BC$155:$CB$1048576,MATCH($A71,'Hoja de Trabajo para listado'!$BC$155:$BC$1048576,0),MATCH((CUADRO!G$4&amp;$E71),'Hoja de Trabajo para listado'!$BC$151:$CB$151,0)),0)+IFERROR(INDEX('Hoja de Trabajo para listado'!$DE$153:$DG$274,MATCH($A71,'Hoja de Trabajo para listado'!$DE$153:$DE$1048576,0),MATCH((CUADRO!G$4&amp;$E71),'Hoja de Trabajo para listado'!$DE$151:$DG$151,0)),0)+IFERROR(INDEX('Hoja de Trabajo para listado'!$CD$155:$DC$1048576,MATCH($A71,'Hoja de Trabajo para listado'!$CD$155:$CD$1048576,0),MATCH((CUADRO!G$4&amp;$E71),'Hoja de Trabajo para listado'!$CD$151:$DC$151,0)),0)</f>
        <v>0</v>
      </c>
      <c r="H71" s="241">
        <f ca="1">+IFERROR(INDEX('Hoja de Trabajo para listado'!$A$155:$Z$1048576,MATCH($A71,'Hoja de Trabajo para listado'!$A$155:$A$1048576,0),MATCH((CUADRO!H$4&amp;$E71),'Hoja de Trabajo para listado'!$A$151:$Z$151,0)),0)+IFERROR(INDEX('Hoja de Trabajo para listado'!$AB$155:$BA$1048576,MATCH($A71,'Hoja de Trabajo para listado'!$AB$155:$AB$1048576,0),MATCH((CUADRO!H$4&amp;$E71),'Hoja de Trabajo para listado'!$AB$151:$BA$151,0)),0)+IFERROR(INDEX('Hoja de Trabajo para listado'!$BC$155:$CB$1048576,MATCH($A71,'Hoja de Trabajo para listado'!$BC$155:$BC$1048576,0),MATCH((CUADRO!H$4&amp;$E71),'Hoja de Trabajo para listado'!$BC$151:$CB$151,0)),0)+IFERROR(INDEX('Hoja de Trabajo para listado'!$DE$153:$DG$274,MATCH($A71,'Hoja de Trabajo para listado'!$DE$153:$DE$1048576,0),MATCH((CUADRO!H$4&amp;$E71),'Hoja de Trabajo para listado'!$DE$151:$DG$151,0)),0)+IFERROR(INDEX('Hoja de Trabajo para listado'!$CD$155:$DC$1048576,MATCH($A71,'Hoja de Trabajo para listado'!$CD$155:$CD$1048576,0),MATCH((CUADRO!H$4&amp;$E71),'Hoja de Trabajo para listado'!$CD$151:$DC$151,0)),0)</f>
        <v>0</v>
      </c>
      <c r="I71" s="241">
        <f ca="1">+IFERROR(INDEX('Hoja de Trabajo para listado'!$A$155:$Z$1048576,MATCH($A71,'Hoja de Trabajo para listado'!$A$155:$A$1048576,0),MATCH((CUADRO!I$4&amp;$E71),'Hoja de Trabajo para listado'!$A$151:$Z$151,0)),0)+IFERROR(INDEX('Hoja de Trabajo para listado'!$AB$155:$BA$1048576,MATCH($A71,'Hoja de Trabajo para listado'!$AB$155:$AB$1048576,0),MATCH((CUADRO!I$4&amp;$E71),'Hoja de Trabajo para listado'!$AB$151:$BA$151,0)),0)+IFERROR(INDEX('Hoja de Trabajo para listado'!$BC$155:$CB$1048576,MATCH($A71,'Hoja de Trabajo para listado'!$BC$155:$BC$1048576,0),MATCH((CUADRO!I$4&amp;$E71),'Hoja de Trabajo para listado'!$BC$151:$CB$151,0)),0)+IFERROR(INDEX('Hoja de Trabajo para listado'!$DE$153:$DG$274,MATCH($A71,'Hoja de Trabajo para listado'!$DE$153:$DE$1048576,0),MATCH((CUADRO!I$4&amp;$E71),'Hoja de Trabajo para listado'!$DE$151:$DG$151,0)),0)+IFERROR(INDEX('Hoja de Trabajo para listado'!$CD$155:$DC$1048576,MATCH($A71,'Hoja de Trabajo para listado'!$CD$155:$CD$1048576,0),MATCH((CUADRO!I$4&amp;$E71),'Hoja de Trabajo para listado'!$CD$151:$DC$151,0)),0)</f>
        <v>0</v>
      </c>
      <c r="J71" s="241">
        <f ca="1">+IFERROR(INDEX('Hoja de Trabajo para listado'!$A$155:$Z$1048576,MATCH($A71,'Hoja de Trabajo para listado'!$A$155:$A$1048576,0),MATCH((CUADRO!J$4&amp;$E71),'Hoja de Trabajo para listado'!$A$151:$Z$151,0)),0)+IFERROR(INDEX('Hoja de Trabajo para listado'!$AB$155:$BA$1048576,MATCH($A71,'Hoja de Trabajo para listado'!$AB$155:$AB$1048576,0),MATCH((CUADRO!J$4&amp;$E71),'Hoja de Trabajo para listado'!$AB$151:$BA$151,0)),0)+IFERROR(INDEX('Hoja de Trabajo para listado'!$BC$155:$CB$1048576,MATCH($A71,'Hoja de Trabajo para listado'!$BC$155:$BC$1048576,0),MATCH((CUADRO!J$4&amp;$E71),'Hoja de Trabajo para listado'!$BC$151:$CB$151,0)),0)+IFERROR(INDEX('Hoja de Trabajo para listado'!$DE$153:$DG$274,MATCH($A71,'Hoja de Trabajo para listado'!$DE$153:$DE$1048576,0),MATCH((CUADRO!J$4&amp;$E71),'Hoja de Trabajo para listado'!$DE$151:$DG$151,0)),0)+IFERROR(INDEX('Hoja de Trabajo para listado'!$CD$155:$DC$1048576,MATCH($A71,'Hoja de Trabajo para listado'!$CD$155:$CD$1048576,0),MATCH((CUADRO!J$4&amp;$E71),'Hoja de Trabajo para listado'!$CD$151:$DC$151,0)),0)</f>
        <v>0</v>
      </c>
      <c r="K71" s="241">
        <f ca="1">+IFERROR(INDEX('Hoja de Trabajo para listado'!$A$155:$Z$1048576,MATCH($A71,'Hoja de Trabajo para listado'!$A$155:$A$1048576,0),MATCH((CUADRO!K$4&amp;$E71),'Hoja de Trabajo para listado'!$A$151:$Z$151,0)),0)+IFERROR(INDEX('Hoja de Trabajo para listado'!$AB$155:$BA$1048576,MATCH($A71,'Hoja de Trabajo para listado'!$AB$155:$AB$1048576,0),MATCH((CUADRO!K$4&amp;$E71),'Hoja de Trabajo para listado'!$AB$151:$BA$151,0)),0)+IFERROR(INDEX('Hoja de Trabajo para listado'!$BC$155:$CB$1048576,MATCH($A71,'Hoja de Trabajo para listado'!$BC$155:$BC$1048576,0),MATCH((CUADRO!K$4&amp;$E71),'Hoja de Trabajo para listado'!$BC$151:$CB$151,0)),0)+IFERROR(INDEX('Hoja de Trabajo para listado'!$DE$153:$DG$274,MATCH($A71,'Hoja de Trabajo para listado'!$DE$153:$DE$1048576,0),MATCH((CUADRO!K$4&amp;$E71),'Hoja de Trabajo para listado'!$DE$151:$DG$151,0)),0)+IFERROR(INDEX('Hoja de Trabajo para listado'!$CD$155:$DC$1048576,MATCH($A71,'Hoja de Trabajo para listado'!$CD$155:$CD$1048576,0),MATCH((CUADRO!K$4&amp;$E71),'Hoja de Trabajo para listado'!$CD$151:$DC$151,0)),0)</f>
        <v>0</v>
      </c>
      <c r="L71" s="241">
        <f ca="1">+IFERROR(INDEX('Hoja de Trabajo para listado'!$A$155:$Z$1048576,MATCH($A71,'Hoja de Trabajo para listado'!$A$155:$A$1048576,0),MATCH((CUADRO!L$4&amp;$E71),'Hoja de Trabajo para listado'!$A$151:$Z$151,0)),0)+IFERROR(INDEX('Hoja de Trabajo para listado'!$AB$155:$BA$1048576,MATCH($A71,'Hoja de Trabajo para listado'!$AB$155:$AB$1048576,0),MATCH((CUADRO!L$4&amp;$E71),'Hoja de Trabajo para listado'!$AB$151:$BA$151,0)),0)+IFERROR(INDEX('Hoja de Trabajo para listado'!$BC$155:$CB$1048576,MATCH($A71,'Hoja de Trabajo para listado'!$BC$155:$BC$1048576,0),MATCH((CUADRO!L$4&amp;$E71),'Hoja de Trabajo para listado'!$BC$151:$CB$151,0)),0)+IFERROR(INDEX('Hoja de Trabajo para listado'!$DE$153:$DG$274,MATCH($A71,'Hoja de Trabajo para listado'!$DE$153:$DE$1048576,0),MATCH((CUADRO!L$4&amp;$E71),'Hoja de Trabajo para listado'!$DE$151:$DG$151,0)),0)+IFERROR(INDEX('Hoja de Trabajo para listado'!$CD$155:$DC$1048576,MATCH($A71,'Hoja de Trabajo para listado'!$CD$155:$CD$1048576,0),MATCH((CUADRO!L$4&amp;$E71),'Hoja de Trabajo para listado'!$CD$151:$DC$151,0)),0)</f>
        <v>0</v>
      </c>
      <c r="M71" s="241">
        <f ca="1">+IFERROR(INDEX('Hoja de Trabajo para listado'!$A$155:$Z$1048576,MATCH($A71,'Hoja de Trabajo para listado'!$A$155:$A$1048576,0),MATCH((CUADRO!M$4&amp;$E71),'Hoja de Trabajo para listado'!$A$151:$Z$151,0)),0)+IFERROR(INDEX('Hoja de Trabajo para listado'!$AB$155:$BA$1048576,MATCH($A71,'Hoja de Trabajo para listado'!$AB$155:$AB$1048576,0),MATCH((CUADRO!M$4&amp;$E71),'Hoja de Trabajo para listado'!$AB$151:$BA$151,0)),0)+IFERROR(INDEX('Hoja de Trabajo para listado'!$BC$155:$CB$1048576,MATCH($A71,'Hoja de Trabajo para listado'!$BC$155:$BC$1048576,0),MATCH((CUADRO!M$4&amp;$E71),'Hoja de Trabajo para listado'!$BC$151:$CB$151,0)),0)+IFERROR(INDEX('Hoja de Trabajo para listado'!$DE$153:$DG$274,MATCH($A71,'Hoja de Trabajo para listado'!$DE$153:$DE$1048576,0),MATCH((CUADRO!M$4&amp;$E71),'Hoja de Trabajo para listado'!$DE$151:$DG$151,0)),0)+IFERROR(INDEX('Hoja de Trabajo para listado'!$CD$155:$DC$1048576,MATCH($A71,'Hoja de Trabajo para listado'!$CD$155:$CD$1048576,0),MATCH((CUADRO!M$4&amp;$E71),'Hoja de Trabajo para listado'!$CD$151:$DC$151,0)),0)</f>
        <v>0</v>
      </c>
      <c r="N71" s="241">
        <f ca="1">+IFERROR(INDEX('Hoja de Trabajo para listado'!$A$155:$Z$1048576,MATCH($A71,'Hoja de Trabajo para listado'!$A$155:$A$1048576,0),MATCH((CUADRO!N$4&amp;$E71),'Hoja de Trabajo para listado'!$A$151:$Z$151,0)),0)+IFERROR(INDEX('Hoja de Trabajo para listado'!$AB$155:$BA$1048576,MATCH($A71,'Hoja de Trabajo para listado'!$AB$155:$AB$1048576,0),MATCH((CUADRO!N$4&amp;$E71),'Hoja de Trabajo para listado'!$AB$151:$BA$151,0)),0)+IFERROR(INDEX('Hoja de Trabajo para listado'!$BC$155:$CB$1048576,MATCH($A71,'Hoja de Trabajo para listado'!$BC$155:$BC$1048576,0),MATCH((CUADRO!N$4&amp;$E71),'Hoja de Trabajo para listado'!$BC$151:$CB$151,0)),0)+IFERROR(INDEX('Hoja de Trabajo para listado'!$DE$153:$DG$274,MATCH($A71,'Hoja de Trabajo para listado'!$DE$153:$DE$1048576,0),MATCH((CUADRO!N$4&amp;$E71),'Hoja de Trabajo para listado'!$DE$151:$DG$151,0)),0)+IFERROR(INDEX('Hoja de Trabajo para listado'!$CD$155:$DC$1048576,MATCH($A71,'Hoja de Trabajo para listado'!$CD$155:$CD$1048576,0),MATCH((CUADRO!N$4&amp;$E71),'Hoja de Trabajo para listado'!$CD$151:$DC$151,0)),0)</f>
        <v>0</v>
      </c>
      <c r="O71" s="241">
        <f ca="1">+IFERROR(INDEX('Hoja de Trabajo para listado'!$A$155:$Z$1048576,MATCH($A71,'Hoja de Trabajo para listado'!$A$155:$A$1048576,0),MATCH((CUADRO!O$4&amp;$E71),'Hoja de Trabajo para listado'!$A$151:$Z$151,0)),0)+IFERROR(INDEX('Hoja de Trabajo para listado'!$AB$155:$BA$1048576,MATCH($A71,'Hoja de Trabajo para listado'!$AB$155:$AB$1048576,0),MATCH((CUADRO!O$4&amp;$E71),'Hoja de Trabajo para listado'!$AB$151:$BA$151,0)),0)+IFERROR(INDEX('Hoja de Trabajo para listado'!$BC$155:$CB$1048576,MATCH($A71,'Hoja de Trabajo para listado'!$BC$155:$BC$1048576,0),MATCH((CUADRO!O$4&amp;$E71),'Hoja de Trabajo para listado'!$BC$151:$CB$151,0)),0)+IFERROR(INDEX('Hoja de Trabajo para listado'!$DE$153:$DG$274,MATCH($A71,'Hoja de Trabajo para listado'!$DE$153:$DE$1048576,0),MATCH((CUADRO!O$4&amp;$E71),'Hoja de Trabajo para listado'!$DE$151:$DG$151,0)),0)+IFERROR(INDEX('Hoja de Trabajo para listado'!$CD$155:$DC$1048576,MATCH($A71,'Hoja de Trabajo para listado'!$CD$155:$CD$1048576,0),MATCH((CUADRO!O$4&amp;$E71),'Hoja de Trabajo para listado'!$CD$151:$DC$151,0)),0)</f>
        <v>0</v>
      </c>
      <c r="P71" s="241">
        <f ca="1">+IFERROR(INDEX('Hoja de Trabajo para listado'!$A$155:$Z$1048576,MATCH($A71,'Hoja de Trabajo para listado'!$A$155:$A$1048576,0),MATCH((CUADRO!P$4&amp;$E71),'Hoja de Trabajo para listado'!$A$151:$Z$151,0)),0)+IFERROR(INDEX('Hoja de Trabajo para listado'!$AB$155:$BA$1048576,MATCH($A71,'Hoja de Trabajo para listado'!$AB$155:$AB$1048576,0),MATCH((CUADRO!P$4&amp;$E71),'Hoja de Trabajo para listado'!$AB$151:$BA$151,0)),0)+IFERROR(INDEX('Hoja de Trabajo para listado'!$BC$155:$CB$1048576,MATCH($A71,'Hoja de Trabajo para listado'!$BC$155:$BC$1048576,0),MATCH((CUADRO!P$4&amp;$E71),'Hoja de Trabajo para listado'!$BC$151:$CB$151,0)),0)+IFERROR(INDEX('Hoja de Trabajo para listado'!$DE$153:$DG$274,MATCH($A71,'Hoja de Trabajo para listado'!$DE$153:$DE$1048576,0),MATCH((CUADRO!P$4&amp;$E71),'Hoja de Trabajo para listado'!$DE$151:$DG$151,0)),0)+IFERROR(INDEX('Hoja de Trabajo para listado'!$CD$155:$DC$1048576,MATCH($A71,'Hoja de Trabajo para listado'!$CD$155:$CD$1048576,0),MATCH((CUADRO!P$4&amp;$E71),'Hoja de Trabajo para listado'!$CD$151:$DC$151,0)),0)</f>
        <v>0</v>
      </c>
      <c r="Q71" s="241">
        <f ca="1">+IFERROR(INDEX('Hoja de Trabajo para listado'!$A$155:$Z$1048576,MATCH($A71,'Hoja de Trabajo para listado'!$A$155:$A$1048576,0),MATCH((CUADRO!Q$4&amp;$E71),'Hoja de Trabajo para listado'!$A$151:$Z$151,0)),0)+IFERROR(INDEX('Hoja de Trabajo para listado'!$AB$155:$BA$1048576,MATCH($A71,'Hoja de Trabajo para listado'!$AB$155:$AB$1048576,0),MATCH((CUADRO!Q$4&amp;$E71),'Hoja de Trabajo para listado'!$AB$151:$BA$151,0)),0)+IFERROR(INDEX('Hoja de Trabajo para listado'!$BC$155:$CB$1048576,MATCH($A71,'Hoja de Trabajo para listado'!$BC$155:$BC$1048576,0),MATCH((CUADRO!Q$4&amp;$E71),'Hoja de Trabajo para listado'!$BC$151:$CB$151,0)),0)+IFERROR(INDEX('Hoja de Trabajo para listado'!$DE$153:$DG$274,MATCH($A71,'Hoja de Trabajo para listado'!$DE$153:$DE$1048576,0),MATCH((CUADRO!Q$4&amp;$E71),'Hoja de Trabajo para listado'!$DE$151:$DG$151,0)),0)+IFERROR(INDEX('Hoja de Trabajo para listado'!$CD$155:$DC$1048576,MATCH($A71,'Hoja de Trabajo para listado'!$CD$155:$CD$1048576,0),MATCH((CUADRO!Q$4&amp;$E71),'Hoja de Trabajo para listado'!$CD$151:$DC$151,0)),0)</f>
        <v>0</v>
      </c>
      <c r="R71" s="241">
        <f t="shared" ca="1" si="2"/>
        <v>0</v>
      </c>
      <c r="S71" s="241"/>
      <c r="T71" s="241">
        <f ca="1">+T72</f>
        <v>559783.54</v>
      </c>
      <c r="U71" s="240">
        <f t="shared" si="3"/>
        <v>1</v>
      </c>
    </row>
    <row r="72" spans="1:21" ht="15" customHeight="1">
      <c r="A72" s="353">
        <v>133</v>
      </c>
      <c r="B72" s="382"/>
      <c r="C72" s="305" t="str">
        <f>+VLOOKUP(A72,bd_lista!$A$3:$C$592,3,FALSE)</f>
        <v>Lotería Nacional de Beneficencia y Salubridad</v>
      </c>
      <c r="D72" s="384"/>
      <c r="E72" s="305" t="s">
        <v>684</v>
      </c>
      <c r="F72" s="243">
        <f ca="1">+IFERROR(INDEX('Hoja de Trabajo para listado'!$A$155:$Z$1048576,MATCH($A72,'Hoja de Trabajo para listado'!$A$155:$A$1048576,0),MATCH((CUADRO!F$4&amp;$E72),'Hoja de Trabajo para listado'!$A$151:$Z$151,0)),0)+IFERROR(INDEX('Hoja de Trabajo para listado'!$AB$155:$BA$1048576,MATCH($A72,'Hoja de Trabajo para listado'!$AB$155:$AB$1048576,0),MATCH((CUADRO!F$4&amp;$E72),'Hoja de Trabajo para listado'!$AB$151:$BA$151,0)),0)+IFERROR(INDEX('Hoja de Trabajo para listado'!$BC$155:$CB$1048576,MATCH($A72,'Hoja de Trabajo para listado'!$BC$155:$BC$1048576,0),MATCH((CUADRO!F$4&amp;$E72),'Hoja de Trabajo para listado'!$BC$151:$CB$151,0)),0)+IFERROR(INDEX('Hoja de Trabajo para listado'!$DE$153:$DG$274,MATCH($A72,'Hoja de Trabajo para listado'!$DE$153:$DE$1048576,0),MATCH((CUADRO!F$4&amp;$E72),'Hoja de Trabajo para listado'!$DE$151:$DG$151,0)),0)+IFERROR(INDEX('Hoja de Trabajo para listado'!$CD$155:$DC$1048576,MATCH($A72,'Hoja de Trabajo para listado'!$CD$155:$CD$1048576,0),MATCH((CUADRO!F$4&amp;$E72),'Hoja de Trabajo para listado'!$CD$151:$DC$151,0)),0)</f>
        <v>45496.740000000005</v>
      </c>
      <c r="G72" s="243">
        <f ca="1">+IFERROR(INDEX('Hoja de Trabajo para listado'!$A$155:$Z$1048576,MATCH($A72,'Hoja de Trabajo para listado'!$A$155:$A$1048576,0),MATCH((CUADRO!G$4&amp;$E72),'Hoja de Trabajo para listado'!$A$151:$Z$151,0)),0)+IFERROR(INDEX('Hoja de Trabajo para listado'!$AB$155:$BA$1048576,MATCH($A72,'Hoja de Trabajo para listado'!$AB$155:$AB$1048576,0),MATCH((CUADRO!G$4&amp;$E72),'Hoja de Trabajo para listado'!$AB$151:$BA$151,0)),0)+IFERROR(INDEX('Hoja de Trabajo para listado'!$BC$155:$CB$1048576,MATCH($A72,'Hoja de Trabajo para listado'!$BC$155:$BC$1048576,0),MATCH((CUADRO!G$4&amp;$E72),'Hoja de Trabajo para listado'!$BC$151:$CB$151,0)),0)+IFERROR(INDEX('Hoja de Trabajo para listado'!$DE$153:$DG$274,MATCH($A72,'Hoja de Trabajo para listado'!$DE$153:$DE$1048576,0),MATCH((CUADRO!G$4&amp;$E72),'Hoja de Trabajo para listado'!$DE$151:$DG$151,0)),0)+IFERROR(INDEX('Hoja de Trabajo para listado'!$CD$155:$DC$1048576,MATCH($A72,'Hoja de Trabajo para listado'!$CD$155:$CD$1048576,0),MATCH((CUADRO!G$4&amp;$E72),'Hoja de Trabajo para listado'!$CD$151:$DC$151,0)),0)</f>
        <v>20095</v>
      </c>
      <c r="H72" s="243">
        <f ca="1">+IFERROR(INDEX('Hoja de Trabajo para listado'!$A$155:$Z$1048576,MATCH($A72,'Hoja de Trabajo para listado'!$A$155:$A$1048576,0),MATCH((CUADRO!H$4&amp;$E72),'Hoja de Trabajo para listado'!$A$151:$Z$151,0)),0)+IFERROR(INDEX('Hoja de Trabajo para listado'!$AB$155:$BA$1048576,MATCH($A72,'Hoja de Trabajo para listado'!$AB$155:$AB$1048576,0),MATCH((CUADRO!H$4&amp;$E72),'Hoja de Trabajo para listado'!$AB$151:$BA$151,0)),0)+IFERROR(INDEX('Hoja de Trabajo para listado'!$BC$155:$CB$1048576,MATCH($A72,'Hoja de Trabajo para listado'!$BC$155:$BC$1048576,0),MATCH((CUADRO!H$4&amp;$E72),'Hoja de Trabajo para listado'!$BC$151:$CB$151,0)),0)+IFERROR(INDEX('Hoja de Trabajo para listado'!$DE$153:$DG$274,MATCH($A72,'Hoja de Trabajo para listado'!$DE$153:$DE$1048576,0),MATCH((CUADRO!H$4&amp;$E72),'Hoja de Trabajo para listado'!$DE$151:$DG$151,0)),0)+IFERROR(INDEX('Hoja de Trabajo para listado'!$CD$155:$DC$1048576,MATCH($A72,'Hoja de Trabajo para listado'!$CD$155:$CD$1048576,0),MATCH((CUADRO!H$4&amp;$E72),'Hoja de Trabajo para listado'!$CD$151:$DC$151,0)),0)</f>
        <v>232487</v>
      </c>
      <c r="I72" s="243">
        <f ca="1">+IFERROR(INDEX('Hoja de Trabajo para listado'!$A$155:$Z$1048576,MATCH($A72,'Hoja de Trabajo para listado'!$A$155:$A$1048576,0),MATCH((CUADRO!I$4&amp;$E72),'Hoja de Trabajo para listado'!$A$151:$Z$151,0)),0)+IFERROR(INDEX('Hoja de Trabajo para listado'!$AB$155:$BA$1048576,MATCH($A72,'Hoja de Trabajo para listado'!$AB$155:$AB$1048576,0),MATCH((CUADRO!I$4&amp;$E72),'Hoja de Trabajo para listado'!$AB$151:$BA$151,0)),0)+IFERROR(INDEX('Hoja de Trabajo para listado'!$BC$155:$CB$1048576,MATCH($A72,'Hoja de Trabajo para listado'!$BC$155:$BC$1048576,0),MATCH((CUADRO!I$4&amp;$E72),'Hoja de Trabajo para listado'!$BC$151:$CB$151,0)),0)+IFERROR(INDEX('Hoja de Trabajo para listado'!$DE$153:$DG$274,MATCH($A72,'Hoja de Trabajo para listado'!$DE$153:$DE$1048576,0),MATCH((CUADRO!I$4&amp;$E72),'Hoja de Trabajo para listado'!$DE$151:$DG$151,0)),0)+IFERROR(INDEX('Hoja de Trabajo para listado'!$CD$155:$DC$1048576,MATCH($A72,'Hoja de Trabajo para listado'!$CD$155:$CD$1048576,0),MATCH((CUADRO!I$4&amp;$E72),'Hoja de Trabajo para listado'!$CD$151:$DC$151,0)),0)</f>
        <v>71662</v>
      </c>
      <c r="J72" s="243">
        <f ca="1">+IFERROR(INDEX('Hoja de Trabajo para listado'!$A$155:$Z$1048576,MATCH($A72,'Hoja de Trabajo para listado'!$A$155:$A$1048576,0),MATCH((CUADRO!J$4&amp;$E72),'Hoja de Trabajo para listado'!$A$151:$Z$151,0)),0)+IFERROR(INDEX('Hoja de Trabajo para listado'!$AB$155:$BA$1048576,MATCH($A72,'Hoja de Trabajo para listado'!$AB$155:$AB$1048576,0),MATCH((CUADRO!J$4&amp;$E72),'Hoja de Trabajo para listado'!$AB$151:$BA$151,0)),0)+IFERROR(INDEX('Hoja de Trabajo para listado'!$BC$155:$CB$1048576,MATCH($A72,'Hoja de Trabajo para listado'!$BC$155:$BC$1048576,0),MATCH((CUADRO!J$4&amp;$E72),'Hoja de Trabajo para listado'!$BC$151:$CB$151,0)),0)+IFERROR(INDEX('Hoja de Trabajo para listado'!$DE$153:$DG$274,MATCH($A72,'Hoja de Trabajo para listado'!$DE$153:$DE$1048576,0),MATCH((CUADRO!J$4&amp;$E72),'Hoja de Trabajo para listado'!$DE$151:$DG$151,0)),0)+IFERROR(INDEX('Hoja de Trabajo para listado'!$CD$155:$DC$1048576,MATCH($A72,'Hoja de Trabajo para listado'!$CD$155:$CD$1048576,0),MATCH((CUADRO!J$4&amp;$E72),'Hoja de Trabajo para listado'!$CD$151:$DC$151,0)),0)</f>
        <v>190042.8</v>
      </c>
      <c r="K72" s="243">
        <f ca="1">+IFERROR(INDEX('Hoja de Trabajo para listado'!$A$155:$Z$1048576,MATCH($A72,'Hoja de Trabajo para listado'!$A$155:$A$1048576,0),MATCH((CUADRO!K$4&amp;$E72),'Hoja de Trabajo para listado'!$A$151:$Z$151,0)),0)+IFERROR(INDEX('Hoja de Trabajo para listado'!$AB$155:$BA$1048576,MATCH($A72,'Hoja de Trabajo para listado'!$AB$155:$AB$1048576,0),MATCH((CUADRO!K$4&amp;$E72),'Hoja de Trabajo para listado'!$AB$151:$BA$151,0)),0)+IFERROR(INDEX('Hoja de Trabajo para listado'!$BC$155:$CB$1048576,MATCH($A72,'Hoja de Trabajo para listado'!$BC$155:$BC$1048576,0),MATCH((CUADRO!K$4&amp;$E72),'Hoja de Trabajo para listado'!$BC$151:$CB$151,0)),0)+IFERROR(INDEX('Hoja de Trabajo para listado'!$DE$153:$DG$274,MATCH($A72,'Hoja de Trabajo para listado'!$DE$153:$DE$1048576,0),MATCH((CUADRO!K$4&amp;$E72),'Hoja de Trabajo para listado'!$DE$151:$DG$151,0)),0)+IFERROR(INDEX('Hoja de Trabajo para listado'!$CD$155:$DC$1048576,MATCH($A72,'Hoja de Trabajo para listado'!$CD$155:$CD$1048576,0),MATCH((CUADRO!K$4&amp;$E72),'Hoja de Trabajo para listado'!$CD$151:$DC$151,0)),0)</f>
        <v>0</v>
      </c>
      <c r="L72" s="243">
        <f ca="1">+IFERROR(INDEX('Hoja de Trabajo para listado'!$A$155:$Z$1048576,MATCH($A72,'Hoja de Trabajo para listado'!$A$155:$A$1048576,0),MATCH((CUADRO!L$4&amp;$E72),'Hoja de Trabajo para listado'!$A$151:$Z$151,0)),0)+IFERROR(INDEX('Hoja de Trabajo para listado'!$AB$155:$BA$1048576,MATCH($A72,'Hoja de Trabajo para listado'!$AB$155:$AB$1048576,0),MATCH((CUADRO!L$4&amp;$E72),'Hoja de Trabajo para listado'!$AB$151:$BA$151,0)),0)+IFERROR(INDEX('Hoja de Trabajo para listado'!$BC$155:$CB$1048576,MATCH($A72,'Hoja de Trabajo para listado'!$BC$155:$BC$1048576,0),MATCH((CUADRO!L$4&amp;$E72),'Hoja de Trabajo para listado'!$BC$151:$CB$151,0)),0)+IFERROR(INDEX('Hoja de Trabajo para listado'!$DE$153:$DG$274,MATCH($A72,'Hoja de Trabajo para listado'!$DE$153:$DE$1048576,0),MATCH((CUADRO!L$4&amp;$E72),'Hoja de Trabajo para listado'!$DE$151:$DG$151,0)),0)+IFERROR(INDEX('Hoja de Trabajo para listado'!$CD$155:$DC$1048576,MATCH($A72,'Hoja de Trabajo para listado'!$CD$155:$CD$1048576,0),MATCH((CUADRO!L$4&amp;$E72),'Hoja de Trabajo para listado'!$CD$151:$DC$151,0)),0)</f>
        <v>0</v>
      </c>
      <c r="M72" s="243">
        <f ca="1">+IFERROR(INDEX('Hoja de Trabajo para listado'!$A$155:$Z$1048576,MATCH($A72,'Hoja de Trabajo para listado'!$A$155:$A$1048576,0),MATCH((CUADRO!M$4&amp;$E72),'Hoja de Trabajo para listado'!$A$151:$Z$151,0)),0)+IFERROR(INDEX('Hoja de Trabajo para listado'!$AB$155:$BA$1048576,MATCH($A72,'Hoja de Trabajo para listado'!$AB$155:$AB$1048576,0),MATCH((CUADRO!M$4&amp;$E72),'Hoja de Trabajo para listado'!$AB$151:$BA$151,0)),0)+IFERROR(INDEX('Hoja de Trabajo para listado'!$BC$155:$CB$1048576,MATCH($A72,'Hoja de Trabajo para listado'!$BC$155:$BC$1048576,0),MATCH((CUADRO!M$4&amp;$E72),'Hoja de Trabajo para listado'!$BC$151:$CB$151,0)),0)+IFERROR(INDEX('Hoja de Trabajo para listado'!$DE$153:$DG$274,MATCH($A72,'Hoja de Trabajo para listado'!$DE$153:$DE$1048576,0),MATCH((CUADRO!M$4&amp;$E72),'Hoja de Trabajo para listado'!$DE$151:$DG$151,0)),0)+IFERROR(INDEX('Hoja de Trabajo para listado'!$CD$155:$DC$1048576,MATCH($A72,'Hoja de Trabajo para listado'!$CD$155:$CD$1048576,0),MATCH((CUADRO!M$4&amp;$E72),'Hoja de Trabajo para listado'!$CD$151:$DC$151,0)),0)</f>
        <v>0</v>
      </c>
      <c r="N72" s="243">
        <f ca="1">+IFERROR(INDEX('Hoja de Trabajo para listado'!$A$155:$Z$1048576,MATCH($A72,'Hoja de Trabajo para listado'!$A$155:$A$1048576,0),MATCH((CUADRO!N$4&amp;$E72),'Hoja de Trabajo para listado'!$A$151:$Z$151,0)),0)+IFERROR(INDEX('Hoja de Trabajo para listado'!$AB$155:$BA$1048576,MATCH($A72,'Hoja de Trabajo para listado'!$AB$155:$AB$1048576,0),MATCH((CUADRO!N$4&amp;$E72),'Hoja de Trabajo para listado'!$AB$151:$BA$151,0)),0)+IFERROR(INDEX('Hoja de Trabajo para listado'!$BC$155:$CB$1048576,MATCH($A72,'Hoja de Trabajo para listado'!$BC$155:$BC$1048576,0),MATCH((CUADRO!N$4&amp;$E72),'Hoja de Trabajo para listado'!$BC$151:$CB$151,0)),0)+IFERROR(INDEX('Hoja de Trabajo para listado'!$DE$153:$DG$274,MATCH($A72,'Hoja de Trabajo para listado'!$DE$153:$DE$1048576,0),MATCH((CUADRO!N$4&amp;$E72),'Hoja de Trabajo para listado'!$DE$151:$DG$151,0)),0)+IFERROR(INDEX('Hoja de Trabajo para listado'!$CD$155:$DC$1048576,MATCH($A72,'Hoja de Trabajo para listado'!$CD$155:$CD$1048576,0),MATCH((CUADRO!N$4&amp;$E72),'Hoja de Trabajo para listado'!$CD$151:$DC$151,0)),0)</f>
        <v>0</v>
      </c>
      <c r="O72" s="243">
        <f ca="1">+IFERROR(INDEX('Hoja de Trabajo para listado'!$A$155:$Z$1048576,MATCH($A72,'Hoja de Trabajo para listado'!$A$155:$A$1048576,0),MATCH((CUADRO!O$4&amp;$E72),'Hoja de Trabajo para listado'!$A$151:$Z$151,0)),0)+IFERROR(INDEX('Hoja de Trabajo para listado'!$AB$155:$BA$1048576,MATCH($A72,'Hoja de Trabajo para listado'!$AB$155:$AB$1048576,0),MATCH((CUADRO!O$4&amp;$E72),'Hoja de Trabajo para listado'!$AB$151:$BA$151,0)),0)+IFERROR(INDEX('Hoja de Trabajo para listado'!$BC$155:$CB$1048576,MATCH($A72,'Hoja de Trabajo para listado'!$BC$155:$BC$1048576,0),MATCH((CUADRO!O$4&amp;$E72),'Hoja de Trabajo para listado'!$BC$151:$CB$151,0)),0)+IFERROR(INDEX('Hoja de Trabajo para listado'!$DE$153:$DG$274,MATCH($A72,'Hoja de Trabajo para listado'!$DE$153:$DE$1048576,0),MATCH((CUADRO!O$4&amp;$E72),'Hoja de Trabajo para listado'!$DE$151:$DG$151,0)),0)+IFERROR(INDEX('Hoja de Trabajo para listado'!$CD$155:$DC$1048576,MATCH($A72,'Hoja de Trabajo para listado'!$CD$155:$CD$1048576,0),MATCH((CUADRO!O$4&amp;$E72),'Hoja de Trabajo para listado'!$CD$151:$DC$151,0)),0)</f>
        <v>0</v>
      </c>
      <c r="P72" s="243">
        <f ca="1">+IFERROR(INDEX('Hoja de Trabajo para listado'!$A$155:$Z$1048576,MATCH($A72,'Hoja de Trabajo para listado'!$A$155:$A$1048576,0),MATCH((CUADRO!P$4&amp;$E72),'Hoja de Trabajo para listado'!$A$151:$Z$151,0)),0)+IFERROR(INDEX('Hoja de Trabajo para listado'!$AB$155:$BA$1048576,MATCH($A72,'Hoja de Trabajo para listado'!$AB$155:$AB$1048576,0),MATCH((CUADRO!P$4&amp;$E72),'Hoja de Trabajo para listado'!$AB$151:$BA$151,0)),0)+IFERROR(INDEX('Hoja de Trabajo para listado'!$BC$155:$CB$1048576,MATCH($A72,'Hoja de Trabajo para listado'!$BC$155:$BC$1048576,0),MATCH((CUADRO!P$4&amp;$E72),'Hoja de Trabajo para listado'!$BC$151:$CB$151,0)),0)+IFERROR(INDEX('Hoja de Trabajo para listado'!$DE$153:$DG$274,MATCH($A72,'Hoja de Trabajo para listado'!$DE$153:$DE$1048576,0),MATCH((CUADRO!P$4&amp;$E72),'Hoja de Trabajo para listado'!$DE$151:$DG$151,0)),0)+IFERROR(INDEX('Hoja de Trabajo para listado'!$CD$155:$DC$1048576,MATCH($A72,'Hoja de Trabajo para listado'!$CD$155:$CD$1048576,0),MATCH((CUADRO!P$4&amp;$E72),'Hoja de Trabajo para listado'!$CD$151:$DC$151,0)),0)</f>
        <v>0</v>
      </c>
      <c r="Q72" s="243">
        <f ca="1">+IFERROR(INDEX('Hoja de Trabajo para listado'!$A$155:$Z$1048576,MATCH($A72,'Hoja de Trabajo para listado'!$A$155:$A$1048576,0),MATCH((CUADRO!Q$4&amp;$E72),'Hoja de Trabajo para listado'!$A$151:$Z$151,0)),0)+IFERROR(INDEX('Hoja de Trabajo para listado'!$AB$155:$BA$1048576,MATCH($A72,'Hoja de Trabajo para listado'!$AB$155:$AB$1048576,0),MATCH((CUADRO!Q$4&amp;$E72),'Hoja de Trabajo para listado'!$AB$151:$BA$151,0)),0)+IFERROR(INDEX('Hoja de Trabajo para listado'!$BC$155:$CB$1048576,MATCH($A72,'Hoja de Trabajo para listado'!$BC$155:$BC$1048576,0),MATCH((CUADRO!Q$4&amp;$E72),'Hoja de Trabajo para listado'!$BC$151:$CB$151,0)),0)+IFERROR(INDEX('Hoja de Trabajo para listado'!$DE$153:$DG$274,MATCH($A72,'Hoja de Trabajo para listado'!$DE$153:$DE$1048576,0),MATCH((CUADRO!Q$4&amp;$E72),'Hoja de Trabajo para listado'!$DE$151:$DG$151,0)),0)+IFERROR(INDEX('Hoja de Trabajo para listado'!$CD$155:$DC$1048576,MATCH($A72,'Hoja de Trabajo para listado'!$CD$155:$CD$1048576,0),MATCH((CUADRO!Q$4&amp;$E72),'Hoja de Trabajo para listado'!$CD$151:$DC$151,0)),0)</f>
        <v>0</v>
      </c>
      <c r="R72" s="243">
        <f t="shared" ca="1" si="2"/>
        <v>559783.54</v>
      </c>
      <c r="S72" s="243">
        <f ca="1">+R71+R72</f>
        <v>559783.54</v>
      </c>
      <c r="T72" s="243">
        <f ca="1">+S72</f>
        <v>559783.54</v>
      </c>
      <c r="U72" s="242">
        <f t="shared" si="3"/>
        <v>2</v>
      </c>
    </row>
    <row r="73" spans="1:21" ht="15" customHeight="1">
      <c r="A73" s="354">
        <v>134</v>
      </c>
      <c r="B73" s="381">
        <f>+A73</f>
        <v>134</v>
      </c>
      <c r="C73" s="245" t="str">
        <f>+VLOOKUP(A73,bd_lista!$A$3:$C$592,3,FALSE)</f>
        <v>Consejo Nacional de Vivienda Policial</v>
      </c>
      <c r="D73" s="383" t="str">
        <f>+C73</f>
        <v>Consejo Nacional de Vivienda Policial</v>
      </c>
      <c r="E73" s="245" t="s">
        <v>683</v>
      </c>
      <c r="F73" s="241">
        <f ca="1">+IFERROR(INDEX('Hoja de Trabajo para listado'!$A$155:$Z$1048576,MATCH($A73,'Hoja de Trabajo para listado'!$A$155:$A$1048576,0),MATCH((CUADRO!F$4&amp;$E73),'Hoja de Trabajo para listado'!$A$151:$Z$151,0)),0)+IFERROR(INDEX('Hoja de Trabajo para listado'!$AB$155:$BA$1048576,MATCH($A73,'Hoja de Trabajo para listado'!$AB$155:$AB$1048576,0),MATCH((CUADRO!F$4&amp;$E73),'Hoja de Trabajo para listado'!$AB$151:$BA$151,0)),0)+IFERROR(INDEX('Hoja de Trabajo para listado'!$BC$155:$CB$1048576,MATCH($A73,'Hoja de Trabajo para listado'!$BC$155:$BC$1048576,0),MATCH((CUADRO!F$4&amp;$E73),'Hoja de Trabajo para listado'!$BC$151:$CB$151,0)),0)+IFERROR(INDEX('Hoja de Trabajo para listado'!$DE$153:$DG$274,MATCH($A73,'Hoja de Trabajo para listado'!$DE$153:$DE$1048576,0),MATCH((CUADRO!F$4&amp;$E73),'Hoja de Trabajo para listado'!$DE$151:$DG$151,0)),0)+IFERROR(INDEX('Hoja de Trabajo para listado'!$CD$155:$DC$1048576,MATCH($A73,'Hoja de Trabajo para listado'!$CD$155:$CD$1048576,0),MATCH((CUADRO!F$4&amp;$E73),'Hoja de Trabajo para listado'!$CD$151:$DC$151,0)),0)</f>
        <v>0</v>
      </c>
      <c r="G73" s="241">
        <f ca="1">+IFERROR(INDEX('Hoja de Trabajo para listado'!$A$155:$Z$1048576,MATCH($A73,'Hoja de Trabajo para listado'!$A$155:$A$1048576,0),MATCH((CUADRO!G$4&amp;$E73),'Hoja de Trabajo para listado'!$A$151:$Z$151,0)),0)+IFERROR(INDEX('Hoja de Trabajo para listado'!$AB$155:$BA$1048576,MATCH($A73,'Hoja de Trabajo para listado'!$AB$155:$AB$1048576,0),MATCH((CUADRO!G$4&amp;$E73),'Hoja de Trabajo para listado'!$AB$151:$BA$151,0)),0)+IFERROR(INDEX('Hoja de Trabajo para listado'!$BC$155:$CB$1048576,MATCH($A73,'Hoja de Trabajo para listado'!$BC$155:$BC$1048576,0),MATCH((CUADRO!G$4&amp;$E73),'Hoja de Trabajo para listado'!$BC$151:$CB$151,0)),0)+IFERROR(INDEX('Hoja de Trabajo para listado'!$DE$153:$DG$274,MATCH($A73,'Hoja de Trabajo para listado'!$DE$153:$DE$1048576,0),MATCH((CUADRO!G$4&amp;$E73),'Hoja de Trabajo para listado'!$DE$151:$DG$151,0)),0)+IFERROR(INDEX('Hoja de Trabajo para listado'!$CD$155:$DC$1048576,MATCH($A73,'Hoja de Trabajo para listado'!$CD$155:$CD$1048576,0),MATCH((CUADRO!G$4&amp;$E73),'Hoja de Trabajo para listado'!$CD$151:$DC$151,0)),0)</f>
        <v>0</v>
      </c>
      <c r="H73" s="241">
        <f ca="1">+IFERROR(INDEX('Hoja de Trabajo para listado'!$A$155:$Z$1048576,MATCH($A73,'Hoja de Trabajo para listado'!$A$155:$A$1048576,0),MATCH((CUADRO!H$4&amp;$E73),'Hoja de Trabajo para listado'!$A$151:$Z$151,0)),0)+IFERROR(INDEX('Hoja de Trabajo para listado'!$AB$155:$BA$1048576,MATCH($A73,'Hoja de Trabajo para listado'!$AB$155:$AB$1048576,0),MATCH((CUADRO!H$4&amp;$E73),'Hoja de Trabajo para listado'!$AB$151:$BA$151,0)),0)+IFERROR(INDEX('Hoja de Trabajo para listado'!$BC$155:$CB$1048576,MATCH($A73,'Hoja de Trabajo para listado'!$BC$155:$BC$1048576,0),MATCH((CUADRO!H$4&amp;$E73),'Hoja de Trabajo para listado'!$BC$151:$CB$151,0)),0)+IFERROR(INDEX('Hoja de Trabajo para listado'!$DE$153:$DG$274,MATCH($A73,'Hoja de Trabajo para listado'!$DE$153:$DE$1048576,0),MATCH((CUADRO!H$4&amp;$E73),'Hoja de Trabajo para listado'!$DE$151:$DG$151,0)),0)+IFERROR(INDEX('Hoja de Trabajo para listado'!$CD$155:$DC$1048576,MATCH($A73,'Hoja de Trabajo para listado'!$CD$155:$CD$1048576,0),MATCH((CUADRO!H$4&amp;$E73),'Hoja de Trabajo para listado'!$CD$151:$DC$151,0)),0)</f>
        <v>0</v>
      </c>
      <c r="I73" s="241">
        <f ca="1">+IFERROR(INDEX('Hoja de Trabajo para listado'!$A$155:$Z$1048576,MATCH($A73,'Hoja de Trabajo para listado'!$A$155:$A$1048576,0),MATCH((CUADRO!I$4&amp;$E73),'Hoja de Trabajo para listado'!$A$151:$Z$151,0)),0)+IFERROR(INDEX('Hoja de Trabajo para listado'!$AB$155:$BA$1048576,MATCH($A73,'Hoja de Trabajo para listado'!$AB$155:$AB$1048576,0),MATCH((CUADRO!I$4&amp;$E73),'Hoja de Trabajo para listado'!$AB$151:$BA$151,0)),0)+IFERROR(INDEX('Hoja de Trabajo para listado'!$BC$155:$CB$1048576,MATCH($A73,'Hoja de Trabajo para listado'!$BC$155:$BC$1048576,0),MATCH((CUADRO!I$4&amp;$E73),'Hoja de Trabajo para listado'!$BC$151:$CB$151,0)),0)+IFERROR(INDEX('Hoja de Trabajo para listado'!$DE$153:$DG$274,MATCH($A73,'Hoja de Trabajo para listado'!$DE$153:$DE$1048576,0),MATCH((CUADRO!I$4&amp;$E73),'Hoja de Trabajo para listado'!$DE$151:$DG$151,0)),0)+IFERROR(INDEX('Hoja de Trabajo para listado'!$CD$155:$DC$1048576,MATCH($A73,'Hoja de Trabajo para listado'!$CD$155:$CD$1048576,0),MATCH((CUADRO!I$4&amp;$E73),'Hoja de Trabajo para listado'!$CD$151:$DC$151,0)),0)</f>
        <v>0</v>
      </c>
      <c r="J73" s="241">
        <f ca="1">+IFERROR(INDEX('Hoja de Trabajo para listado'!$A$155:$Z$1048576,MATCH($A73,'Hoja de Trabajo para listado'!$A$155:$A$1048576,0),MATCH((CUADRO!J$4&amp;$E73),'Hoja de Trabajo para listado'!$A$151:$Z$151,0)),0)+IFERROR(INDEX('Hoja de Trabajo para listado'!$AB$155:$BA$1048576,MATCH($A73,'Hoja de Trabajo para listado'!$AB$155:$AB$1048576,0),MATCH((CUADRO!J$4&amp;$E73),'Hoja de Trabajo para listado'!$AB$151:$BA$151,0)),0)+IFERROR(INDEX('Hoja de Trabajo para listado'!$BC$155:$CB$1048576,MATCH($A73,'Hoja de Trabajo para listado'!$BC$155:$BC$1048576,0),MATCH((CUADRO!J$4&amp;$E73),'Hoja de Trabajo para listado'!$BC$151:$CB$151,0)),0)+IFERROR(INDEX('Hoja de Trabajo para listado'!$DE$153:$DG$274,MATCH($A73,'Hoja de Trabajo para listado'!$DE$153:$DE$1048576,0),MATCH((CUADRO!J$4&amp;$E73),'Hoja de Trabajo para listado'!$DE$151:$DG$151,0)),0)+IFERROR(INDEX('Hoja de Trabajo para listado'!$CD$155:$DC$1048576,MATCH($A73,'Hoja de Trabajo para listado'!$CD$155:$CD$1048576,0),MATCH((CUADRO!J$4&amp;$E73),'Hoja de Trabajo para listado'!$CD$151:$DC$151,0)),0)</f>
        <v>0</v>
      </c>
      <c r="K73" s="241">
        <f ca="1">+IFERROR(INDEX('Hoja de Trabajo para listado'!$A$155:$Z$1048576,MATCH($A73,'Hoja de Trabajo para listado'!$A$155:$A$1048576,0),MATCH((CUADRO!K$4&amp;$E73),'Hoja de Trabajo para listado'!$A$151:$Z$151,0)),0)+IFERROR(INDEX('Hoja de Trabajo para listado'!$AB$155:$BA$1048576,MATCH($A73,'Hoja de Trabajo para listado'!$AB$155:$AB$1048576,0),MATCH((CUADRO!K$4&amp;$E73),'Hoja de Trabajo para listado'!$AB$151:$BA$151,0)),0)+IFERROR(INDEX('Hoja de Trabajo para listado'!$BC$155:$CB$1048576,MATCH($A73,'Hoja de Trabajo para listado'!$BC$155:$BC$1048576,0),MATCH((CUADRO!K$4&amp;$E73),'Hoja de Trabajo para listado'!$BC$151:$CB$151,0)),0)+IFERROR(INDEX('Hoja de Trabajo para listado'!$DE$153:$DG$274,MATCH($A73,'Hoja de Trabajo para listado'!$DE$153:$DE$1048576,0),MATCH((CUADRO!K$4&amp;$E73),'Hoja de Trabajo para listado'!$DE$151:$DG$151,0)),0)+IFERROR(INDEX('Hoja de Trabajo para listado'!$CD$155:$DC$1048576,MATCH($A73,'Hoja de Trabajo para listado'!$CD$155:$CD$1048576,0),MATCH((CUADRO!K$4&amp;$E73),'Hoja de Trabajo para listado'!$CD$151:$DC$151,0)),0)</f>
        <v>0</v>
      </c>
      <c r="L73" s="241">
        <f ca="1">+IFERROR(INDEX('Hoja de Trabajo para listado'!$A$155:$Z$1048576,MATCH($A73,'Hoja de Trabajo para listado'!$A$155:$A$1048576,0),MATCH((CUADRO!L$4&amp;$E73),'Hoja de Trabajo para listado'!$A$151:$Z$151,0)),0)+IFERROR(INDEX('Hoja de Trabajo para listado'!$AB$155:$BA$1048576,MATCH($A73,'Hoja de Trabajo para listado'!$AB$155:$AB$1048576,0),MATCH((CUADRO!L$4&amp;$E73),'Hoja de Trabajo para listado'!$AB$151:$BA$151,0)),0)+IFERROR(INDEX('Hoja de Trabajo para listado'!$BC$155:$CB$1048576,MATCH($A73,'Hoja de Trabajo para listado'!$BC$155:$BC$1048576,0),MATCH((CUADRO!L$4&amp;$E73),'Hoja de Trabajo para listado'!$BC$151:$CB$151,0)),0)+IFERROR(INDEX('Hoja de Trabajo para listado'!$DE$153:$DG$274,MATCH($A73,'Hoja de Trabajo para listado'!$DE$153:$DE$1048576,0),MATCH((CUADRO!L$4&amp;$E73),'Hoja de Trabajo para listado'!$DE$151:$DG$151,0)),0)+IFERROR(INDEX('Hoja de Trabajo para listado'!$CD$155:$DC$1048576,MATCH($A73,'Hoja de Trabajo para listado'!$CD$155:$CD$1048576,0),MATCH((CUADRO!L$4&amp;$E73),'Hoja de Trabajo para listado'!$CD$151:$DC$151,0)),0)</f>
        <v>0</v>
      </c>
      <c r="M73" s="241">
        <f ca="1">+IFERROR(INDEX('Hoja de Trabajo para listado'!$A$155:$Z$1048576,MATCH($A73,'Hoja de Trabajo para listado'!$A$155:$A$1048576,0),MATCH((CUADRO!M$4&amp;$E73),'Hoja de Trabajo para listado'!$A$151:$Z$151,0)),0)+IFERROR(INDEX('Hoja de Trabajo para listado'!$AB$155:$BA$1048576,MATCH($A73,'Hoja de Trabajo para listado'!$AB$155:$AB$1048576,0),MATCH((CUADRO!M$4&amp;$E73),'Hoja de Trabajo para listado'!$AB$151:$BA$151,0)),0)+IFERROR(INDEX('Hoja de Trabajo para listado'!$BC$155:$CB$1048576,MATCH($A73,'Hoja de Trabajo para listado'!$BC$155:$BC$1048576,0),MATCH((CUADRO!M$4&amp;$E73),'Hoja de Trabajo para listado'!$BC$151:$CB$151,0)),0)+IFERROR(INDEX('Hoja de Trabajo para listado'!$DE$153:$DG$274,MATCH($A73,'Hoja de Trabajo para listado'!$DE$153:$DE$1048576,0),MATCH((CUADRO!M$4&amp;$E73),'Hoja de Trabajo para listado'!$DE$151:$DG$151,0)),0)+IFERROR(INDEX('Hoja de Trabajo para listado'!$CD$155:$DC$1048576,MATCH($A73,'Hoja de Trabajo para listado'!$CD$155:$CD$1048576,0),MATCH((CUADRO!M$4&amp;$E73),'Hoja de Trabajo para listado'!$CD$151:$DC$151,0)),0)</f>
        <v>0</v>
      </c>
      <c r="N73" s="241">
        <f ca="1">+IFERROR(INDEX('Hoja de Trabajo para listado'!$A$155:$Z$1048576,MATCH($A73,'Hoja de Trabajo para listado'!$A$155:$A$1048576,0),MATCH((CUADRO!N$4&amp;$E73),'Hoja de Trabajo para listado'!$A$151:$Z$151,0)),0)+IFERROR(INDEX('Hoja de Trabajo para listado'!$AB$155:$BA$1048576,MATCH($A73,'Hoja de Trabajo para listado'!$AB$155:$AB$1048576,0),MATCH((CUADRO!N$4&amp;$E73),'Hoja de Trabajo para listado'!$AB$151:$BA$151,0)),0)+IFERROR(INDEX('Hoja de Trabajo para listado'!$BC$155:$CB$1048576,MATCH($A73,'Hoja de Trabajo para listado'!$BC$155:$BC$1048576,0),MATCH((CUADRO!N$4&amp;$E73),'Hoja de Trabajo para listado'!$BC$151:$CB$151,0)),0)+IFERROR(INDEX('Hoja de Trabajo para listado'!$DE$153:$DG$274,MATCH($A73,'Hoja de Trabajo para listado'!$DE$153:$DE$1048576,0),MATCH((CUADRO!N$4&amp;$E73),'Hoja de Trabajo para listado'!$DE$151:$DG$151,0)),0)+IFERROR(INDEX('Hoja de Trabajo para listado'!$CD$155:$DC$1048576,MATCH($A73,'Hoja de Trabajo para listado'!$CD$155:$CD$1048576,0),MATCH((CUADRO!N$4&amp;$E73),'Hoja de Trabajo para listado'!$CD$151:$DC$151,0)),0)</f>
        <v>0</v>
      </c>
      <c r="O73" s="241">
        <f ca="1">+IFERROR(INDEX('Hoja de Trabajo para listado'!$A$155:$Z$1048576,MATCH($A73,'Hoja de Trabajo para listado'!$A$155:$A$1048576,0),MATCH((CUADRO!O$4&amp;$E73),'Hoja de Trabajo para listado'!$A$151:$Z$151,0)),0)+IFERROR(INDEX('Hoja de Trabajo para listado'!$AB$155:$BA$1048576,MATCH($A73,'Hoja de Trabajo para listado'!$AB$155:$AB$1048576,0),MATCH((CUADRO!O$4&amp;$E73),'Hoja de Trabajo para listado'!$AB$151:$BA$151,0)),0)+IFERROR(INDEX('Hoja de Trabajo para listado'!$BC$155:$CB$1048576,MATCH($A73,'Hoja de Trabajo para listado'!$BC$155:$BC$1048576,0),MATCH((CUADRO!O$4&amp;$E73),'Hoja de Trabajo para listado'!$BC$151:$CB$151,0)),0)+IFERROR(INDEX('Hoja de Trabajo para listado'!$DE$153:$DG$274,MATCH($A73,'Hoja de Trabajo para listado'!$DE$153:$DE$1048576,0),MATCH((CUADRO!O$4&amp;$E73),'Hoja de Trabajo para listado'!$DE$151:$DG$151,0)),0)+IFERROR(INDEX('Hoja de Trabajo para listado'!$CD$155:$DC$1048576,MATCH($A73,'Hoja de Trabajo para listado'!$CD$155:$CD$1048576,0),MATCH((CUADRO!O$4&amp;$E73),'Hoja de Trabajo para listado'!$CD$151:$DC$151,0)),0)</f>
        <v>0</v>
      </c>
      <c r="P73" s="241">
        <f ca="1">+IFERROR(INDEX('Hoja de Trabajo para listado'!$A$155:$Z$1048576,MATCH($A73,'Hoja de Trabajo para listado'!$A$155:$A$1048576,0),MATCH((CUADRO!P$4&amp;$E73),'Hoja de Trabajo para listado'!$A$151:$Z$151,0)),0)+IFERROR(INDEX('Hoja de Trabajo para listado'!$AB$155:$BA$1048576,MATCH($A73,'Hoja de Trabajo para listado'!$AB$155:$AB$1048576,0),MATCH((CUADRO!P$4&amp;$E73),'Hoja de Trabajo para listado'!$AB$151:$BA$151,0)),0)+IFERROR(INDEX('Hoja de Trabajo para listado'!$BC$155:$CB$1048576,MATCH($A73,'Hoja de Trabajo para listado'!$BC$155:$BC$1048576,0),MATCH((CUADRO!P$4&amp;$E73),'Hoja de Trabajo para listado'!$BC$151:$CB$151,0)),0)+IFERROR(INDEX('Hoja de Trabajo para listado'!$DE$153:$DG$274,MATCH($A73,'Hoja de Trabajo para listado'!$DE$153:$DE$1048576,0),MATCH((CUADRO!P$4&amp;$E73),'Hoja de Trabajo para listado'!$DE$151:$DG$151,0)),0)+IFERROR(INDEX('Hoja de Trabajo para listado'!$CD$155:$DC$1048576,MATCH($A73,'Hoja de Trabajo para listado'!$CD$155:$CD$1048576,0),MATCH((CUADRO!P$4&amp;$E73),'Hoja de Trabajo para listado'!$CD$151:$DC$151,0)),0)</f>
        <v>0</v>
      </c>
      <c r="Q73" s="241">
        <f ca="1">+IFERROR(INDEX('Hoja de Trabajo para listado'!$A$155:$Z$1048576,MATCH($A73,'Hoja de Trabajo para listado'!$A$155:$A$1048576,0),MATCH((CUADRO!Q$4&amp;$E73),'Hoja de Trabajo para listado'!$A$151:$Z$151,0)),0)+IFERROR(INDEX('Hoja de Trabajo para listado'!$AB$155:$BA$1048576,MATCH($A73,'Hoja de Trabajo para listado'!$AB$155:$AB$1048576,0),MATCH((CUADRO!Q$4&amp;$E73),'Hoja de Trabajo para listado'!$AB$151:$BA$151,0)),0)+IFERROR(INDEX('Hoja de Trabajo para listado'!$BC$155:$CB$1048576,MATCH($A73,'Hoja de Trabajo para listado'!$BC$155:$BC$1048576,0),MATCH((CUADRO!Q$4&amp;$E73),'Hoja de Trabajo para listado'!$BC$151:$CB$151,0)),0)+IFERROR(INDEX('Hoja de Trabajo para listado'!$DE$153:$DG$274,MATCH($A73,'Hoja de Trabajo para listado'!$DE$153:$DE$1048576,0),MATCH((CUADRO!Q$4&amp;$E73),'Hoja de Trabajo para listado'!$DE$151:$DG$151,0)),0)+IFERROR(INDEX('Hoja de Trabajo para listado'!$CD$155:$DC$1048576,MATCH($A73,'Hoja de Trabajo para listado'!$CD$155:$CD$1048576,0),MATCH((CUADRO!Q$4&amp;$E73),'Hoja de Trabajo para listado'!$CD$151:$DC$151,0)),0)</f>
        <v>0</v>
      </c>
      <c r="R73" s="241">
        <f t="shared" ca="1" si="2"/>
        <v>0</v>
      </c>
      <c r="S73" s="241"/>
      <c r="T73" s="241">
        <f ca="1">+T74</f>
        <v>11770361.639999999</v>
      </c>
      <c r="U73" s="240">
        <f t="shared" si="3"/>
        <v>1</v>
      </c>
    </row>
    <row r="74" spans="1:21" ht="15" customHeight="1">
      <c r="A74" s="353">
        <v>134</v>
      </c>
      <c r="B74" s="382"/>
      <c r="C74" s="305" t="str">
        <f>+VLOOKUP(A74,bd_lista!$A$3:$C$592,3,FALSE)</f>
        <v>Consejo Nacional de Vivienda Policial</v>
      </c>
      <c r="D74" s="384"/>
      <c r="E74" s="305" t="s">
        <v>684</v>
      </c>
      <c r="F74" s="243">
        <f ca="1">+IFERROR(INDEX('Hoja de Trabajo para listado'!$A$155:$Z$1048576,MATCH($A74,'Hoja de Trabajo para listado'!$A$155:$A$1048576,0),MATCH((CUADRO!F$4&amp;$E74),'Hoja de Trabajo para listado'!$A$151:$Z$151,0)),0)+IFERROR(INDEX('Hoja de Trabajo para listado'!$AB$155:$BA$1048576,MATCH($A74,'Hoja de Trabajo para listado'!$AB$155:$AB$1048576,0),MATCH((CUADRO!F$4&amp;$E74),'Hoja de Trabajo para listado'!$AB$151:$BA$151,0)),0)+IFERROR(INDEX('Hoja de Trabajo para listado'!$BC$155:$CB$1048576,MATCH($A74,'Hoja de Trabajo para listado'!$BC$155:$BC$1048576,0),MATCH((CUADRO!F$4&amp;$E74),'Hoja de Trabajo para listado'!$BC$151:$CB$151,0)),0)+IFERROR(INDEX('Hoja de Trabajo para listado'!$DE$153:$DG$274,MATCH($A74,'Hoja de Trabajo para listado'!$DE$153:$DE$1048576,0),MATCH((CUADRO!F$4&amp;$E74),'Hoja de Trabajo para listado'!$DE$151:$DG$151,0)),0)+IFERROR(INDEX('Hoja de Trabajo para listado'!$CD$155:$DC$1048576,MATCH($A74,'Hoja de Trabajo para listado'!$CD$155:$CD$1048576,0),MATCH((CUADRO!F$4&amp;$E74),'Hoja de Trabajo para listado'!$CD$151:$DC$151,0)),0)</f>
        <v>0</v>
      </c>
      <c r="G74" s="243">
        <f ca="1">+IFERROR(INDEX('Hoja de Trabajo para listado'!$A$155:$Z$1048576,MATCH($A74,'Hoja de Trabajo para listado'!$A$155:$A$1048576,0),MATCH((CUADRO!G$4&amp;$E74),'Hoja de Trabajo para listado'!$A$151:$Z$151,0)),0)+IFERROR(INDEX('Hoja de Trabajo para listado'!$AB$155:$BA$1048576,MATCH($A74,'Hoja de Trabajo para listado'!$AB$155:$AB$1048576,0),MATCH((CUADRO!G$4&amp;$E74),'Hoja de Trabajo para listado'!$AB$151:$BA$151,0)),0)+IFERROR(INDEX('Hoja de Trabajo para listado'!$BC$155:$CB$1048576,MATCH($A74,'Hoja de Trabajo para listado'!$BC$155:$BC$1048576,0),MATCH((CUADRO!G$4&amp;$E74),'Hoja de Trabajo para listado'!$BC$151:$CB$151,0)),0)+IFERROR(INDEX('Hoja de Trabajo para listado'!$DE$153:$DG$274,MATCH($A74,'Hoja de Trabajo para listado'!$DE$153:$DE$1048576,0),MATCH((CUADRO!G$4&amp;$E74),'Hoja de Trabajo para listado'!$DE$151:$DG$151,0)),0)+IFERROR(INDEX('Hoja de Trabajo para listado'!$CD$155:$DC$1048576,MATCH($A74,'Hoja de Trabajo para listado'!$CD$155:$CD$1048576,0),MATCH((CUADRO!G$4&amp;$E74),'Hoja de Trabajo para listado'!$CD$151:$DC$151,0)),0)</f>
        <v>0</v>
      </c>
      <c r="H74" s="243">
        <f ca="1">+IFERROR(INDEX('Hoja de Trabajo para listado'!$A$155:$Z$1048576,MATCH($A74,'Hoja de Trabajo para listado'!$A$155:$A$1048576,0),MATCH((CUADRO!H$4&amp;$E74),'Hoja de Trabajo para listado'!$A$151:$Z$151,0)),0)+IFERROR(INDEX('Hoja de Trabajo para listado'!$AB$155:$BA$1048576,MATCH($A74,'Hoja de Trabajo para listado'!$AB$155:$AB$1048576,0),MATCH((CUADRO!H$4&amp;$E74),'Hoja de Trabajo para listado'!$AB$151:$BA$151,0)),0)+IFERROR(INDEX('Hoja de Trabajo para listado'!$BC$155:$CB$1048576,MATCH($A74,'Hoja de Trabajo para listado'!$BC$155:$BC$1048576,0),MATCH((CUADRO!H$4&amp;$E74),'Hoja de Trabajo para listado'!$BC$151:$CB$151,0)),0)+IFERROR(INDEX('Hoja de Trabajo para listado'!$DE$153:$DG$274,MATCH($A74,'Hoja de Trabajo para listado'!$DE$153:$DE$1048576,0),MATCH((CUADRO!H$4&amp;$E74),'Hoja de Trabajo para listado'!$DE$151:$DG$151,0)),0)+IFERROR(INDEX('Hoja de Trabajo para listado'!$CD$155:$DC$1048576,MATCH($A74,'Hoja de Trabajo para listado'!$CD$155:$CD$1048576,0),MATCH((CUADRO!H$4&amp;$E74),'Hoja de Trabajo para listado'!$CD$151:$DC$151,0)),0)</f>
        <v>0</v>
      </c>
      <c r="I74" s="243">
        <f ca="1">+IFERROR(INDEX('Hoja de Trabajo para listado'!$A$155:$Z$1048576,MATCH($A74,'Hoja de Trabajo para listado'!$A$155:$A$1048576,0),MATCH((CUADRO!I$4&amp;$E74),'Hoja de Trabajo para listado'!$A$151:$Z$151,0)),0)+IFERROR(INDEX('Hoja de Trabajo para listado'!$AB$155:$BA$1048576,MATCH($A74,'Hoja de Trabajo para listado'!$AB$155:$AB$1048576,0),MATCH((CUADRO!I$4&amp;$E74),'Hoja de Trabajo para listado'!$AB$151:$BA$151,0)),0)+IFERROR(INDEX('Hoja de Trabajo para listado'!$BC$155:$CB$1048576,MATCH($A74,'Hoja de Trabajo para listado'!$BC$155:$BC$1048576,0),MATCH((CUADRO!I$4&amp;$E74),'Hoja de Trabajo para listado'!$BC$151:$CB$151,0)),0)+IFERROR(INDEX('Hoja de Trabajo para listado'!$DE$153:$DG$274,MATCH($A74,'Hoja de Trabajo para listado'!$DE$153:$DE$1048576,0),MATCH((CUADRO!I$4&amp;$E74),'Hoja de Trabajo para listado'!$DE$151:$DG$151,0)),0)+IFERROR(INDEX('Hoja de Trabajo para listado'!$CD$155:$DC$1048576,MATCH($A74,'Hoja de Trabajo para listado'!$CD$155:$CD$1048576,0),MATCH((CUADRO!I$4&amp;$E74),'Hoja de Trabajo para listado'!$CD$151:$DC$151,0)),0)</f>
        <v>0</v>
      </c>
      <c r="J74" s="243">
        <f ca="1">+IFERROR(INDEX('Hoja de Trabajo para listado'!$A$155:$Z$1048576,MATCH($A74,'Hoja de Trabajo para listado'!$A$155:$A$1048576,0),MATCH((CUADRO!J$4&amp;$E74),'Hoja de Trabajo para listado'!$A$151:$Z$151,0)),0)+IFERROR(INDEX('Hoja de Trabajo para listado'!$AB$155:$BA$1048576,MATCH($A74,'Hoja de Trabajo para listado'!$AB$155:$AB$1048576,0),MATCH((CUADRO!J$4&amp;$E74),'Hoja de Trabajo para listado'!$AB$151:$BA$151,0)),0)+IFERROR(INDEX('Hoja de Trabajo para listado'!$BC$155:$CB$1048576,MATCH($A74,'Hoja de Trabajo para listado'!$BC$155:$BC$1048576,0),MATCH((CUADRO!J$4&amp;$E74),'Hoja de Trabajo para listado'!$BC$151:$CB$151,0)),0)+IFERROR(INDEX('Hoja de Trabajo para listado'!$DE$153:$DG$274,MATCH($A74,'Hoja de Trabajo para listado'!$DE$153:$DE$1048576,0),MATCH((CUADRO!J$4&amp;$E74),'Hoja de Trabajo para listado'!$DE$151:$DG$151,0)),0)+IFERROR(INDEX('Hoja de Trabajo para listado'!$CD$155:$DC$1048576,MATCH($A74,'Hoja de Trabajo para listado'!$CD$155:$CD$1048576,0),MATCH((CUADRO!J$4&amp;$E74),'Hoja de Trabajo para listado'!$CD$151:$DC$151,0)),0)</f>
        <v>11770361.639999999</v>
      </c>
      <c r="K74" s="243">
        <f ca="1">+IFERROR(INDEX('Hoja de Trabajo para listado'!$A$155:$Z$1048576,MATCH($A74,'Hoja de Trabajo para listado'!$A$155:$A$1048576,0),MATCH((CUADRO!K$4&amp;$E74),'Hoja de Trabajo para listado'!$A$151:$Z$151,0)),0)+IFERROR(INDEX('Hoja de Trabajo para listado'!$AB$155:$BA$1048576,MATCH($A74,'Hoja de Trabajo para listado'!$AB$155:$AB$1048576,0),MATCH((CUADRO!K$4&amp;$E74),'Hoja de Trabajo para listado'!$AB$151:$BA$151,0)),0)+IFERROR(INDEX('Hoja de Trabajo para listado'!$BC$155:$CB$1048576,MATCH($A74,'Hoja de Trabajo para listado'!$BC$155:$BC$1048576,0),MATCH((CUADRO!K$4&amp;$E74),'Hoja de Trabajo para listado'!$BC$151:$CB$151,0)),0)+IFERROR(INDEX('Hoja de Trabajo para listado'!$DE$153:$DG$274,MATCH($A74,'Hoja de Trabajo para listado'!$DE$153:$DE$1048576,0),MATCH((CUADRO!K$4&amp;$E74),'Hoja de Trabajo para listado'!$DE$151:$DG$151,0)),0)+IFERROR(INDEX('Hoja de Trabajo para listado'!$CD$155:$DC$1048576,MATCH($A74,'Hoja de Trabajo para listado'!$CD$155:$CD$1048576,0),MATCH((CUADRO!K$4&amp;$E74),'Hoja de Trabajo para listado'!$CD$151:$DC$151,0)),0)</f>
        <v>0</v>
      </c>
      <c r="L74" s="243">
        <f ca="1">+IFERROR(INDEX('Hoja de Trabajo para listado'!$A$155:$Z$1048576,MATCH($A74,'Hoja de Trabajo para listado'!$A$155:$A$1048576,0),MATCH((CUADRO!L$4&amp;$E74),'Hoja de Trabajo para listado'!$A$151:$Z$151,0)),0)+IFERROR(INDEX('Hoja de Trabajo para listado'!$AB$155:$BA$1048576,MATCH($A74,'Hoja de Trabajo para listado'!$AB$155:$AB$1048576,0),MATCH((CUADRO!L$4&amp;$E74),'Hoja de Trabajo para listado'!$AB$151:$BA$151,0)),0)+IFERROR(INDEX('Hoja de Trabajo para listado'!$BC$155:$CB$1048576,MATCH($A74,'Hoja de Trabajo para listado'!$BC$155:$BC$1048576,0),MATCH((CUADRO!L$4&amp;$E74),'Hoja de Trabajo para listado'!$BC$151:$CB$151,0)),0)+IFERROR(INDEX('Hoja de Trabajo para listado'!$DE$153:$DG$274,MATCH($A74,'Hoja de Trabajo para listado'!$DE$153:$DE$1048576,0),MATCH((CUADRO!L$4&amp;$E74),'Hoja de Trabajo para listado'!$DE$151:$DG$151,0)),0)+IFERROR(INDEX('Hoja de Trabajo para listado'!$CD$155:$DC$1048576,MATCH($A74,'Hoja de Trabajo para listado'!$CD$155:$CD$1048576,0),MATCH((CUADRO!L$4&amp;$E74),'Hoja de Trabajo para listado'!$CD$151:$DC$151,0)),0)</f>
        <v>0</v>
      </c>
      <c r="M74" s="243">
        <f ca="1">+IFERROR(INDEX('Hoja de Trabajo para listado'!$A$155:$Z$1048576,MATCH($A74,'Hoja de Trabajo para listado'!$A$155:$A$1048576,0),MATCH((CUADRO!M$4&amp;$E74),'Hoja de Trabajo para listado'!$A$151:$Z$151,0)),0)+IFERROR(INDEX('Hoja de Trabajo para listado'!$AB$155:$BA$1048576,MATCH($A74,'Hoja de Trabajo para listado'!$AB$155:$AB$1048576,0),MATCH((CUADRO!M$4&amp;$E74),'Hoja de Trabajo para listado'!$AB$151:$BA$151,0)),0)+IFERROR(INDEX('Hoja de Trabajo para listado'!$BC$155:$CB$1048576,MATCH($A74,'Hoja de Trabajo para listado'!$BC$155:$BC$1048576,0),MATCH((CUADRO!M$4&amp;$E74),'Hoja de Trabajo para listado'!$BC$151:$CB$151,0)),0)+IFERROR(INDEX('Hoja de Trabajo para listado'!$DE$153:$DG$274,MATCH($A74,'Hoja de Trabajo para listado'!$DE$153:$DE$1048576,0),MATCH((CUADRO!M$4&amp;$E74),'Hoja de Trabajo para listado'!$DE$151:$DG$151,0)),0)+IFERROR(INDEX('Hoja de Trabajo para listado'!$CD$155:$DC$1048576,MATCH($A74,'Hoja de Trabajo para listado'!$CD$155:$CD$1048576,0),MATCH((CUADRO!M$4&amp;$E74),'Hoja de Trabajo para listado'!$CD$151:$DC$151,0)),0)</f>
        <v>0</v>
      </c>
      <c r="N74" s="243">
        <f ca="1">+IFERROR(INDEX('Hoja de Trabajo para listado'!$A$155:$Z$1048576,MATCH($A74,'Hoja de Trabajo para listado'!$A$155:$A$1048576,0),MATCH((CUADRO!N$4&amp;$E74),'Hoja de Trabajo para listado'!$A$151:$Z$151,0)),0)+IFERROR(INDEX('Hoja de Trabajo para listado'!$AB$155:$BA$1048576,MATCH($A74,'Hoja de Trabajo para listado'!$AB$155:$AB$1048576,0),MATCH((CUADRO!N$4&amp;$E74),'Hoja de Trabajo para listado'!$AB$151:$BA$151,0)),0)+IFERROR(INDEX('Hoja de Trabajo para listado'!$BC$155:$CB$1048576,MATCH($A74,'Hoja de Trabajo para listado'!$BC$155:$BC$1048576,0),MATCH((CUADRO!N$4&amp;$E74),'Hoja de Trabajo para listado'!$BC$151:$CB$151,0)),0)+IFERROR(INDEX('Hoja de Trabajo para listado'!$DE$153:$DG$274,MATCH($A74,'Hoja de Trabajo para listado'!$DE$153:$DE$1048576,0),MATCH((CUADRO!N$4&amp;$E74),'Hoja de Trabajo para listado'!$DE$151:$DG$151,0)),0)+IFERROR(INDEX('Hoja de Trabajo para listado'!$CD$155:$DC$1048576,MATCH($A74,'Hoja de Trabajo para listado'!$CD$155:$CD$1048576,0),MATCH((CUADRO!N$4&amp;$E74),'Hoja de Trabajo para listado'!$CD$151:$DC$151,0)),0)</f>
        <v>0</v>
      </c>
      <c r="O74" s="243">
        <f ca="1">+IFERROR(INDEX('Hoja de Trabajo para listado'!$A$155:$Z$1048576,MATCH($A74,'Hoja de Trabajo para listado'!$A$155:$A$1048576,0),MATCH((CUADRO!O$4&amp;$E74),'Hoja de Trabajo para listado'!$A$151:$Z$151,0)),0)+IFERROR(INDEX('Hoja de Trabajo para listado'!$AB$155:$BA$1048576,MATCH($A74,'Hoja de Trabajo para listado'!$AB$155:$AB$1048576,0),MATCH((CUADRO!O$4&amp;$E74),'Hoja de Trabajo para listado'!$AB$151:$BA$151,0)),0)+IFERROR(INDEX('Hoja de Trabajo para listado'!$BC$155:$CB$1048576,MATCH($A74,'Hoja de Trabajo para listado'!$BC$155:$BC$1048576,0),MATCH((CUADRO!O$4&amp;$E74),'Hoja de Trabajo para listado'!$BC$151:$CB$151,0)),0)+IFERROR(INDEX('Hoja de Trabajo para listado'!$DE$153:$DG$274,MATCH($A74,'Hoja de Trabajo para listado'!$DE$153:$DE$1048576,0),MATCH((CUADRO!O$4&amp;$E74),'Hoja de Trabajo para listado'!$DE$151:$DG$151,0)),0)+IFERROR(INDEX('Hoja de Trabajo para listado'!$CD$155:$DC$1048576,MATCH($A74,'Hoja de Trabajo para listado'!$CD$155:$CD$1048576,0),MATCH((CUADRO!O$4&amp;$E74),'Hoja de Trabajo para listado'!$CD$151:$DC$151,0)),0)</f>
        <v>0</v>
      </c>
      <c r="P74" s="243">
        <f ca="1">+IFERROR(INDEX('Hoja de Trabajo para listado'!$A$155:$Z$1048576,MATCH($A74,'Hoja de Trabajo para listado'!$A$155:$A$1048576,0),MATCH((CUADRO!P$4&amp;$E74),'Hoja de Trabajo para listado'!$A$151:$Z$151,0)),0)+IFERROR(INDEX('Hoja de Trabajo para listado'!$AB$155:$BA$1048576,MATCH($A74,'Hoja de Trabajo para listado'!$AB$155:$AB$1048576,0),MATCH((CUADRO!P$4&amp;$E74),'Hoja de Trabajo para listado'!$AB$151:$BA$151,0)),0)+IFERROR(INDEX('Hoja de Trabajo para listado'!$BC$155:$CB$1048576,MATCH($A74,'Hoja de Trabajo para listado'!$BC$155:$BC$1048576,0),MATCH((CUADRO!P$4&amp;$E74),'Hoja de Trabajo para listado'!$BC$151:$CB$151,0)),0)+IFERROR(INDEX('Hoja de Trabajo para listado'!$DE$153:$DG$274,MATCH($A74,'Hoja de Trabajo para listado'!$DE$153:$DE$1048576,0),MATCH((CUADRO!P$4&amp;$E74),'Hoja de Trabajo para listado'!$DE$151:$DG$151,0)),0)+IFERROR(INDEX('Hoja de Trabajo para listado'!$CD$155:$DC$1048576,MATCH($A74,'Hoja de Trabajo para listado'!$CD$155:$CD$1048576,0),MATCH((CUADRO!P$4&amp;$E74),'Hoja de Trabajo para listado'!$CD$151:$DC$151,0)),0)</f>
        <v>0</v>
      </c>
      <c r="Q74" s="243">
        <f ca="1">+IFERROR(INDEX('Hoja de Trabajo para listado'!$A$155:$Z$1048576,MATCH($A74,'Hoja de Trabajo para listado'!$A$155:$A$1048576,0),MATCH((CUADRO!Q$4&amp;$E74),'Hoja de Trabajo para listado'!$A$151:$Z$151,0)),0)+IFERROR(INDEX('Hoja de Trabajo para listado'!$AB$155:$BA$1048576,MATCH($A74,'Hoja de Trabajo para listado'!$AB$155:$AB$1048576,0),MATCH((CUADRO!Q$4&amp;$E74),'Hoja de Trabajo para listado'!$AB$151:$BA$151,0)),0)+IFERROR(INDEX('Hoja de Trabajo para listado'!$BC$155:$CB$1048576,MATCH($A74,'Hoja de Trabajo para listado'!$BC$155:$BC$1048576,0),MATCH((CUADRO!Q$4&amp;$E74),'Hoja de Trabajo para listado'!$BC$151:$CB$151,0)),0)+IFERROR(INDEX('Hoja de Trabajo para listado'!$DE$153:$DG$274,MATCH($A74,'Hoja de Trabajo para listado'!$DE$153:$DE$1048576,0),MATCH((CUADRO!Q$4&amp;$E74),'Hoja de Trabajo para listado'!$DE$151:$DG$151,0)),0)+IFERROR(INDEX('Hoja de Trabajo para listado'!$CD$155:$DC$1048576,MATCH($A74,'Hoja de Trabajo para listado'!$CD$155:$CD$1048576,0),MATCH((CUADRO!Q$4&amp;$E74),'Hoja de Trabajo para listado'!$CD$151:$DC$151,0)),0)</f>
        <v>0</v>
      </c>
      <c r="R74" s="243">
        <f t="shared" ca="1" si="2"/>
        <v>11770361.639999999</v>
      </c>
      <c r="S74" s="243">
        <f ca="1">+R73+R74</f>
        <v>11770361.639999999</v>
      </c>
      <c r="T74" s="243">
        <f ca="1">+S74</f>
        <v>11770361.639999999</v>
      </c>
      <c r="U74" s="242">
        <f t="shared" si="3"/>
        <v>2</v>
      </c>
    </row>
    <row r="75" spans="1:21" ht="15" hidden="1" customHeight="1">
      <c r="A75" s="249">
        <v>137</v>
      </c>
      <c r="B75" s="381">
        <f>+A75</f>
        <v>137</v>
      </c>
      <c r="C75" s="245" t="str">
        <f>+VLOOKUP(A75,bd_lista!$A$3:$C$592,3,FALSE)</f>
        <v>Comité Ejecutivo de la Universidad Boliviana</v>
      </c>
      <c r="D75" s="383" t="str">
        <f>+C75</f>
        <v>Comité Ejecutivo de la Universidad Boliviana</v>
      </c>
      <c r="E75" s="245" t="s">
        <v>683</v>
      </c>
      <c r="F75" s="241">
        <f ca="1">+IFERROR(INDEX('Hoja de Trabajo para listado'!$A$155:$Z$1048576,MATCH($A75,'Hoja de Trabajo para listado'!$A$155:$A$1048576,0),MATCH((CUADRO!F$4&amp;$E75),'Hoja de Trabajo para listado'!$A$151:$Z$151,0)),0)+IFERROR(INDEX('Hoja de Trabajo para listado'!$AB$155:$BA$1048576,MATCH($A75,'Hoja de Trabajo para listado'!$AB$155:$AB$1048576,0),MATCH((CUADRO!F$4&amp;$E75),'Hoja de Trabajo para listado'!$AB$151:$BA$151,0)),0)+IFERROR(INDEX('Hoja de Trabajo para listado'!$BC$155:$CB$1048576,MATCH($A75,'Hoja de Trabajo para listado'!$BC$155:$BC$1048576,0),MATCH((CUADRO!F$4&amp;$E75),'Hoja de Trabajo para listado'!$BC$151:$CB$151,0)),0)+IFERROR(INDEX('Hoja de Trabajo para listado'!$DE$153:$DG$274,MATCH($A75,'Hoja de Trabajo para listado'!$DE$153:$DE$1048576,0),MATCH((CUADRO!F$4&amp;$E75),'Hoja de Trabajo para listado'!$DE$151:$DG$151,0)),0)+IFERROR(INDEX('Hoja de Trabajo para listado'!$CD$155:$DC$1048576,MATCH($A75,'Hoja de Trabajo para listado'!$CD$155:$CD$1048576,0),MATCH((CUADRO!F$4&amp;$E75),'Hoja de Trabajo para listado'!$CD$151:$DC$151,0)),0)</f>
        <v>0</v>
      </c>
      <c r="G75" s="241">
        <f ca="1">+IFERROR(INDEX('Hoja de Trabajo para listado'!$A$155:$Z$1048576,MATCH($A75,'Hoja de Trabajo para listado'!$A$155:$A$1048576,0),MATCH((CUADRO!G$4&amp;$E75),'Hoja de Trabajo para listado'!$A$151:$Z$151,0)),0)+IFERROR(INDEX('Hoja de Trabajo para listado'!$AB$155:$BA$1048576,MATCH($A75,'Hoja de Trabajo para listado'!$AB$155:$AB$1048576,0),MATCH((CUADRO!G$4&amp;$E75),'Hoja de Trabajo para listado'!$AB$151:$BA$151,0)),0)+IFERROR(INDEX('Hoja de Trabajo para listado'!$BC$155:$CB$1048576,MATCH($A75,'Hoja de Trabajo para listado'!$BC$155:$BC$1048576,0),MATCH((CUADRO!G$4&amp;$E75),'Hoja de Trabajo para listado'!$BC$151:$CB$151,0)),0)+IFERROR(INDEX('Hoja de Trabajo para listado'!$DE$153:$DG$274,MATCH($A75,'Hoja de Trabajo para listado'!$DE$153:$DE$1048576,0),MATCH((CUADRO!G$4&amp;$E75),'Hoja de Trabajo para listado'!$DE$151:$DG$151,0)),0)+IFERROR(INDEX('Hoja de Trabajo para listado'!$CD$155:$DC$1048576,MATCH($A75,'Hoja de Trabajo para listado'!$CD$155:$CD$1048576,0),MATCH((CUADRO!G$4&amp;$E75),'Hoja de Trabajo para listado'!$CD$151:$DC$151,0)),0)</f>
        <v>0</v>
      </c>
      <c r="H75" s="241">
        <f ca="1">+IFERROR(INDEX('Hoja de Trabajo para listado'!$A$155:$Z$1048576,MATCH($A75,'Hoja de Trabajo para listado'!$A$155:$A$1048576,0),MATCH((CUADRO!H$4&amp;$E75),'Hoja de Trabajo para listado'!$A$151:$Z$151,0)),0)+IFERROR(INDEX('Hoja de Trabajo para listado'!$AB$155:$BA$1048576,MATCH($A75,'Hoja de Trabajo para listado'!$AB$155:$AB$1048576,0),MATCH((CUADRO!H$4&amp;$E75),'Hoja de Trabajo para listado'!$AB$151:$BA$151,0)),0)+IFERROR(INDEX('Hoja de Trabajo para listado'!$BC$155:$CB$1048576,MATCH($A75,'Hoja de Trabajo para listado'!$BC$155:$BC$1048576,0),MATCH((CUADRO!H$4&amp;$E75),'Hoja de Trabajo para listado'!$BC$151:$CB$151,0)),0)+IFERROR(INDEX('Hoja de Trabajo para listado'!$DE$153:$DG$274,MATCH($A75,'Hoja de Trabajo para listado'!$DE$153:$DE$1048576,0),MATCH((CUADRO!H$4&amp;$E75),'Hoja de Trabajo para listado'!$DE$151:$DG$151,0)),0)+IFERROR(INDEX('Hoja de Trabajo para listado'!$CD$155:$DC$1048576,MATCH($A75,'Hoja de Trabajo para listado'!$CD$155:$CD$1048576,0),MATCH((CUADRO!H$4&amp;$E75),'Hoja de Trabajo para listado'!$CD$151:$DC$151,0)),0)</f>
        <v>0</v>
      </c>
      <c r="I75" s="241">
        <f ca="1">+IFERROR(INDEX('Hoja de Trabajo para listado'!$A$155:$Z$1048576,MATCH($A75,'Hoja de Trabajo para listado'!$A$155:$A$1048576,0),MATCH((CUADRO!I$4&amp;$E75),'Hoja de Trabajo para listado'!$A$151:$Z$151,0)),0)+IFERROR(INDEX('Hoja de Trabajo para listado'!$AB$155:$BA$1048576,MATCH($A75,'Hoja de Trabajo para listado'!$AB$155:$AB$1048576,0),MATCH((CUADRO!I$4&amp;$E75),'Hoja de Trabajo para listado'!$AB$151:$BA$151,0)),0)+IFERROR(INDEX('Hoja de Trabajo para listado'!$BC$155:$CB$1048576,MATCH($A75,'Hoja de Trabajo para listado'!$BC$155:$BC$1048576,0),MATCH((CUADRO!I$4&amp;$E75),'Hoja de Trabajo para listado'!$BC$151:$CB$151,0)),0)+IFERROR(INDEX('Hoja de Trabajo para listado'!$DE$153:$DG$274,MATCH($A75,'Hoja de Trabajo para listado'!$DE$153:$DE$1048576,0),MATCH((CUADRO!I$4&amp;$E75),'Hoja de Trabajo para listado'!$DE$151:$DG$151,0)),0)+IFERROR(INDEX('Hoja de Trabajo para listado'!$CD$155:$DC$1048576,MATCH($A75,'Hoja de Trabajo para listado'!$CD$155:$CD$1048576,0),MATCH((CUADRO!I$4&amp;$E75),'Hoja de Trabajo para listado'!$CD$151:$DC$151,0)),0)</f>
        <v>0</v>
      </c>
      <c r="J75" s="241">
        <f ca="1">+IFERROR(INDEX('Hoja de Trabajo para listado'!$A$155:$Z$1048576,MATCH($A75,'Hoja de Trabajo para listado'!$A$155:$A$1048576,0),MATCH((CUADRO!J$4&amp;$E75),'Hoja de Trabajo para listado'!$A$151:$Z$151,0)),0)+IFERROR(INDEX('Hoja de Trabajo para listado'!$AB$155:$BA$1048576,MATCH($A75,'Hoja de Trabajo para listado'!$AB$155:$AB$1048576,0),MATCH((CUADRO!J$4&amp;$E75),'Hoja de Trabajo para listado'!$AB$151:$BA$151,0)),0)+IFERROR(INDEX('Hoja de Trabajo para listado'!$BC$155:$CB$1048576,MATCH($A75,'Hoja de Trabajo para listado'!$BC$155:$BC$1048576,0),MATCH((CUADRO!J$4&amp;$E75),'Hoja de Trabajo para listado'!$BC$151:$CB$151,0)),0)+IFERROR(INDEX('Hoja de Trabajo para listado'!$DE$153:$DG$274,MATCH($A75,'Hoja de Trabajo para listado'!$DE$153:$DE$1048576,0),MATCH((CUADRO!J$4&amp;$E75),'Hoja de Trabajo para listado'!$DE$151:$DG$151,0)),0)+IFERROR(INDEX('Hoja de Trabajo para listado'!$CD$155:$DC$1048576,MATCH($A75,'Hoja de Trabajo para listado'!$CD$155:$CD$1048576,0),MATCH((CUADRO!J$4&amp;$E75),'Hoja de Trabajo para listado'!$CD$151:$DC$151,0)),0)</f>
        <v>0</v>
      </c>
      <c r="K75" s="241">
        <f ca="1">+IFERROR(INDEX('Hoja de Trabajo para listado'!$A$155:$Z$1048576,MATCH($A75,'Hoja de Trabajo para listado'!$A$155:$A$1048576,0),MATCH((CUADRO!K$4&amp;$E75),'Hoja de Trabajo para listado'!$A$151:$Z$151,0)),0)+IFERROR(INDEX('Hoja de Trabajo para listado'!$AB$155:$BA$1048576,MATCH($A75,'Hoja de Trabajo para listado'!$AB$155:$AB$1048576,0),MATCH((CUADRO!K$4&amp;$E75),'Hoja de Trabajo para listado'!$AB$151:$BA$151,0)),0)+IFERROR(INDEX('Hoja de Trabajo para listado'!$BC$155:$CB$1048576,MATCH($A75,'Hoja de Trabajo para listado'!$BC$155:$BC$1048576,0),MATCH((CUADRO!K$4&amp;$E75),'Hoja de Trabajo para listado'!$BC$151:$CB$151,0)),0)+IFERROR(INDEX('Hoja de Trabajo para listado'!$DE$153:$DG$274,MATCH($A75,'Hoja de Trabajo para listado'!$DE$153:$DE$1048576,0),MATCH((CUADRO!K$4&amp;$E75),'Hoja de Trabajo para listado'!$DE$151:$DG$151,0)),0)+IFERROR(INDEX('Hoja de Trabajo para listado'!$CD$155:$DC$1048576,MATCH($A75,'Hoja de Trabajo para listado'!$CD$155:$CD$1048576,0),MATCH((CUADRO!K$4&amp;$E75),'Hoja de Trabajo para listado'!$CD$151:$DC$151,0)),0)</f>
        <v>0</v>
      </c>
      <c r="L75" s="241">
        <f ca="1">+IFERROR(INDEX('Hoja de Trabajo para listado'!$A$155:$Z$1048576,MATCH($A75,'Hoja de Trabajo para listado'!$A$155:$A$1048576,0),MATCH((CUADRO!L$4&amp;$E75),'Hoja de Trabajo para listado'!$A$151:$Z$151,0)),0)+IFERROR(INDEX('Hoja de Trabajo para listado'!$AB$155:$BA$1048576,MATCH($A75,'Hoja de Trabajo para listado'!$AB$155:$AB$1048576,0),MATCH((CUADRO!L$4&amp;$E75),'Hoja de Trabajo para listado'!$AB$151:$BA$151,0)),0)+IFERROR(INDEX('Hoja de Trabajo para listado'!$BC$155:$CB$1048576,MATCH($A75,'Hoja de Trabajo para listado'!$BC$155:$BC$1048576,0),MATCH((CUADRO!L$4&amp;$E75),'Hoja de Trabajo para listado'!$BC$151:$CB$151,0)),0)+IFERROR(INDEX('Hoja de Trabajo para listado'!$DE$153:$DG$274,MATCH($A75,'Hoja de Trabajo para listado'!$DE$153:$DE$1048576,0),MATCH((CUADRO!L$4&amp;$E75),'Hoja de Trabajo para listado'!$DE$151:$DG$151,0)),0)+IFERROR(INDEX('Hoja de Trabajo para listado'!$CD$155:$DC$1048576,MATCH($A75,'Hoja de Trabajo para listado'!$CD$155:$CD$1048576,0),MATCH((CUADRO!L$4&amp;$E75),'Hoja de Trabajo para listado'!$CD$151:$DC$151,0)),0)</f>
        <v>0</v>
      </c>
      <c r="M75" s="241">
        <f ca="1">+IFERROR(INDEX('Hoja de Trabajo para listado'!$A$155:$Z$1048576,MATCH($A75,'Hoja de Trabajo para listado'!$A$155:$A$1048576,0),MATCH((CUADRO!M$4&amp;$E75),'Hoja de Trabajo para listado'!$A$151:$Z$151,0)),0)+IFERROR(INDEX('Hoja de Trabajo para listado'!$AB$155:$BA$1048576,MATCH($A75,'Hoja de Trabajo para listado'!$AB$155:$AB$1048576,0),MATCH((CUADRO!M$4&amp;$E75),'Hoja de Trabajo para listado'!$AB$151:$BA$151,0)),0)+IFERROR(INDEX('Hoja de Trabajo para listado'!$BC$155:$CB$1048576,MATCH($A75,'Hoja de Trabajo para listado'!$BC$155:$BC$1048576,0),MATCH((CUADRO!M$4&amp;$E75),'Hoja de Trabajo para listado'!$BC$151:$CB$151,0)),0)+IFERROR(INDEX('Hoja de Trabajo para listado'!$DE$153:$DG$274,MATCH($A75,'Hoja de Trabajo para listado'!$DE$153:$DE$1048576,0),MATCH((CUADRO!M$4&amp;$E75),'Hoja de Trabajo para listado'!$DE$151:$DG$151,0)),0)+IFERROR(INDEX('Hoja de Trabajo para listado'!$CD$155:$DC$1048576,MATCH($A75,'Hoja de Trabajo para listado'!$CD$155:$CD$1048576,0),MATCH((CUADRO!M$4&amp;$E75),'Hoja de Trabajo para listado'!$CD$151:$DC$151,0)),0)</f>
        <v>0</v>
      </c>
      <c r="N75" s="241">
        <f ca="1">+IFERROR(INDEX('Hoja de Trabajo para listado'!$A$155:$Z$1048576,MATCH($A75,'Hoja de Trabajo para listado'!$A$155:$A$1048576,0),MATCH((CUADRO!N$4&amp;$E75),'Hoja de Trabajo para listado'!$A$151:$Z$151,0)),0)+IFERROR(INDEX('Hoja de Trabajo para listado'!$AB$155:$BA$1048576,MATCH($A75,'Hoja de Trabajo para listado'!$AB$155:$AB$1048576,0),MATCH((CUADRO!N$4&amp;$E75),'Hoja de Trabajo para listado'!$AB$151:$BA$151,0)),0)+IFERROR(INDEX('Hoja de Trabajo para listado'!$BC$155:$CB$1048576,MATCH($A75,'Hoja de Trabajo para listado'!$BC$155:$BC$1048576,0),MATCH((CUADRO!N$4&amp;$E75),'Hoja de Trabajo para listado'!$BC$151:$CB$151,0)),0)+IFERROR(INDEX('Hoja de Trabajo para listado'!$DE$153:$DG$274,MATCH($A75,'Hoja de Trabajo para listado'!$DE$153:$DE$1048576,0),MATCH((CUADRO!N$4&amp;$E75),'Hoja de Trabajo para listado'!$DE$151:$DG$151,0)),0)+IFERROR(INDEX('Hoja de Trabajo para listado'!$CD$155:$DC$1048576,MATCH($A75,'Hoja de Trabajo para listado'!$CD$155:$CD$1048576,0),MATCH((CUADRO!N$4&amp;$E75),'Hoja de Trabajo para listado'!$CD$151:$DC$151,0)),0)</f>
        <v>0</v>
      </c>
      <c r="O75" s="241">
        <f ca="1">+IFERROR(INDEX('Hoja de Trabajo para listado'!$A$155:$Z$1048576,MATCH($A75,'Hoja de Trabajo para listado'!$A$155:$A$1048576,0),MATCH((CUADRO!O$4&amp;$E75),'Hoja de Trabajo para listado'!$A$151:$Z$151,0)),0)+IFERROR(INDEX('Hoja de Trabajo para listado'!$AB$155:$BA$1048576,MATCH($A75,'Hoja de Trabajo para listado'!$AB$155:$AB$1048576,0),MATCH((CUADRO!O$4&amp;$E75),'Hoja de Trabajo para listado'!$AB$151:$BA$151,0)),0)+IFERROR(INDEX('Hoja de Trabajo para listado'!$BC$155:$CB$1048576,MATCH($A75,'Hoja de Trabajo para listado'!$BC$155:$BC$1048576,0),MATCH((CUADRO!O$4&amp;$E75),'Hoja de Trabajo para listado'!$BC$151:$CB$151,0)),0)+IFERROR(INDEX('Hoja de Trabajo para listado'!$DE$153:$DG$274,MATCH($A75,'Hoja de Trabajo para listado'!$DE$153:$DE$1048576,0),MATCH((CUADRO!O$4&amp;$E75),'Hoja de Trabajo para listado'!$DE$151:$DG$151,0)),0)+IFERROR(INDEX('Hoja de Trabajo para listado'!$CD$155:$DC$1048576,MATCH($A75,'Hoja de Trabajo para listado'!$CD$155:$CD$1048576,0),MATCH((CUADRO!O$4&amp;$E75),'Hoja de Trabajo para listado'!$CD$151:$DC$151,0)),0)</f>
        <v>0</v>
      </c>
      <c r="P75" s="241">
        <f ca="1">+IFERROR(INDEX('Hoja de Trabajo para listado'!$A$155:$Z$1048576,MATCH($A75,'Hoja de Trabajo para listado'!$A$155:$A$1048576,0),MATCH((CUADRO!P$4&amp;$E75),'Hoja de Trabajo para listado'!$A$151:$Z$151,0)),0)+IFERROR(INDEX('Hoja de Trabajo para listado'!$AB$155:$BA$1048576,MATCH($A75,'Hoja de Trabajo para listado'!$AB$155:$AB$1048576,0),MATCH((CUADRO!P$4&amp;$E75),'Hoja de Trabajo para listado'!$AB$151:$BA$151,0)),0)+IFERROR(INDEX('Hoja de Trabajo para listado'!$BC$155:$CB$1048576,MATCH($A75,'Hoja de Trabajo para listado'!$BC$155:$BC$1048576,0),MATCH((CUADRO!P$4&amp;$E75),'Hoja de Trabajo para listado'!$BC$151:$CB$151,0)),0)+IFERROR(INDEX('Hoja de Trabajo para listado'!$DE$153:$DG$274,MATCH($A75,'Hoja de Trabajo para listado'!$DE$153:$DE$1048576,0),MATCH((CUADRO!P$4&amp;$E75),'Hoja de Trabajo para listado'!$DE$151:$DG$151,0)),0)+IFERROR(INDEX('Hoja de Trabajo para listado'!$CD$155:$DC$1048576,MATCH($A75,'Hoja de Trabajo para listado'!$CD$155:$CD$1048576,0),MATCH((CUADRO!P$4&amp;$E75),'Hoja de Trabajo para listado'!$CD$151:$DC$151,0)),0)</f>
        <v>0</v>
      </c>
      <c r="Q75" s="241">
        <f ca="1">+IFERROR(INDEX('Hoja de Trabajo para listado'!$A$155:$Z$1048576,MATCH($A75,'Hoja de Trabajo para listado'!$A$155:$A$1048576,0),MATCH((CUADRO!Q$4&amp;$E75),'Hoja de Trabajo para listado'!$A$151:$Z$151,0)),0)+IFERROR(INDEX('Hoja de Trabajo para listado'!$AB$155:$BA$1048576,MATCH($A75,'Hoja de Trabajo para listado'!$AB$155:$AB$1048576,0),MATCH((CUADRO!Q$4&amp;$E75),'Hoja de Trabajo para listado'!$AB$151:$BA$151,0)),0)+IFERROR(INDEX('Hoja de Trabajo para listado'!$BC$155:$CB$1048576,MATCH($A75,'Hoja de Trabajo para listado'!$BC$155:$BC$1048576,0),MATCH((CUADRO!Q$4&amp;$E75),'Hoja de Trabajo para listado'!$BC$151:$CB$151,0)),0)+IFERROR(INDEX('Hoja de Trabajo para listado'!$DE$153:$DG$274,MATCH($A75,'Hoja de Trabajo para listado'!$DE$153:$DE$1048576,0),MATCH((CUADRO!Q$4&amp;$E75),'Hoja de Trabajo para listado'!$DE$151:$DG$151,0)),0)+IFERROR(INDEX('Hoja de Trabajo para listado'!$CD$155:$DC$1048576,MATCH($A75,'Hoja de Trabajo para listado'!$CD$155:$CD$1048576,0),MATCH((CUADRO!Q$4&amp;$E75),'Hoja de Trabajo para listado'!$CD$151:$DC$151,0)),0)</f>
        <v>0</v>
      </c>
      <c r="R75" s="241">
        <f t="shared" ca="1" si="2"/>
        <v>0</v>
      </c>
      <c r="S75" s="241"/>
      <c r="T75" s="241">
        <f ca="1">+T76</f>
        <v>0</v>
      </c>
      <c r="U75" s="240">
        <f t="shared" si="3"/>
        <v>1</v>
      </c>
    </row>
    <row r="76" spans="1:21" ht="15" hidden="1" customHeight="1">
      <c r="A76" s="32">
        <v>137</v>
      </c>
      <c r="B76" s="382"/>
      <c r="C76" s="305" t="str">
        <f>+VLOOKUP(A76,bd_lista!$A$3:$C$592,3,FALSE)</f>
        <v>Comité Ejecutivo de la Universidad Boliviana</v>
      </c>
      <c r="D76" s="384"/>
      <c r="E76" s="305" t="s">
        <v>684</v>
      </c>
      <c r="F76" s="243">
        <f ca="1">+IFERROR(INDEX('Hoja de Trabajo para listado'!$A$155:$Z$1048576,MATCH($A76,'Hoja de Trabajo para listado'!$A$155:$A$1048576,0),MATCH((CUADRO!F$4&amp;$E76),'Hoja de Trabajo para listado'!$A$151:$Z$151,0)),0)+IFERROR(INDEX('Hoja de Trabajo para listado'!$AB$155:$BA$1048576,MATCH($A76,'Hoja de Trabajo para listado'!$AB$155:$AB$1048576,0),MATCH((CUADRO!F$4&amp;$E76),'Hoja de Trabajo para listado'!$AB$151:$BA$151,0)),0)+IFERROR(INDEX('Hoja de Trabajo para listado'!$BC$155:$CB$1048576,MATCH($A76,'Hoja de Trabajo para listado'!$BC$155:$BC$1048576,0),MATCH((CUADRO!F$4&amp;$E76),'Hoja de Trabajo para listado'!$BC$151:$CB$151,0)),0)+IFERROR(INDEX('Hoja de Trabajo para listado'!$DE$153:$DG$274,MATCH($A76,'Hoja de Trabajo para listado'!$DE$153:$DE$1048576,0),MATCH((CUADRO!F$4&amp;$E76),'Hoja de Trabajo para listado'!$DE$151:$DG$151,0)),0)+IFERROR(INDEX('Hoja de Trabajo para listado'!$CD$155:$DC$1048576,MATCH($A76,'Hoja de Trabajo para listado'!$CD$155:$CD$1048576,0),MATCH((CUADRO!F$4&amp;$E76),'Hoja de Trabajo para listado'!$CD$151:$DC$151,0)),0)</f>
        <v>0</v>
      </c>
      <c r="G76" s="243">
        <f ca="1">+IFERROR(INDEX('Hoja de Trabajo para listado'!$A$155:$Z$1048576,MATCH($A76,'Hoja de Trabajo para listado'!$A$155:$A$1048576,0),MATCH((CUADRO!G$4&amp;$E76),'Hoja de Trabajo para listado'!$A$151:$Z$151,0)),0)+IFERROR(INDEX('Hoja de Trabajo para listado'!$AB$155:$BA$1048576,MATCH($A76,'Hoja de Trabajo para listado'!$AB$155:$AB$1048576,0),MATCH((CUADRO!G$4&amp;$E76),'Hoja de Trabajo para listado'!$AB$151:$BA$151,0)),0)+IFERROR(INDEX('Hoja de Trabajo para listado'!$BC$155:$CB$1048576,MATCH($A76,'Hoja de Trabajo para listado'!$BC$155:$BC$1048576,0),MATCH((CUADRO!G$4&amp;$E76),'Hoja de Trabajo para listado'!$BC$151:$CB$151,0)),0)+IFERROR(INDEX('Hoja de Trabajo para listado'!$DE$153:$DG$274,MATCH($A76,'Hoja de Trabajo para listado'!$DE$153:$DE$1048576,0),MATCH((CUADRO!G$4&amp;$E76),'Hoja de Trabajo para listado'!$DE$151:$DG$151,0)),0)+IFERROR(INDEX('Hoja de Trabajo para listado'!$CD$155:$DC$1048576,MATCH($A76,'Hoja de Trabajo para listado'!$CD$155:$CD$1048576,0),MATCH((CUADRO!G$4&amp;$E76),'Hoja de Trabajo para listado'!$CD$151:$DC$151,0)),0)</f>
        <v>0</v>
      </c>
      <c r="H76" s="243">
        <f ca="1">+IFERROR(INDEX('Hoja de Trabajo para listado'!$A$155:$Z$1048576,MATCH($A76,'Hoja de Trabajo para listado'!$A$155:$A$1048576,0),MATCH((CUADRO!H$4&amp;$E76),'Hoja de Trabajo para listado'!$A$151:$Z$151,0)),0)+IFERROR(INDEX('Hoja de Trabajo para listado'!$AB$155:$BA$1048576,MATCH($A76,'Hoja de Trabajo para listado'!$AB$155:$AB$1048576,0),MATCH((CUADRO!H$4&amp;$E76),'Hoja de Trabajo para listado'!$AB$151:$BA$151,0)),0)+IFERROR(INDEX('Hoja de Trabajo para listado'!$BC$155:$CB$1048576,MATCH($A76,'Hoja de Trabajo para listado'!$BC$155:$BC$1048576,0),MATCH((CUADRO!H$4&amp;$E76),'Hoja de Trabajo para listado'!$BC$151:$CB$151,0)),0)+IFERROR(INDEX('Hoja de Trabajo para listado'!$DE$153:$DG$274,MATCH($A76,'Hoja de Trabajo para listado'!$DE$153:$DE$1048576,0),MATCH((CUADRO!H$4&amp;$E76),'Hoja de Trabajo para listado'!$DE$151:$DG$151,0)),0)+IFERROR(INDEX('Hoja de Trabajo para listado'!$CD$155:$DC$1048576,MATCH($A76,'Hoja de Trabajo para listado'!$CD$155:$CD$1048576,0),MATCH((CUADRO!H$4&amp;$E76),'Hoja de Trabajo para listado'!$CD$151:$DC$151,0)),0)</f>
        <v>0</v>
      </c>
      <c r="I76" s="243">
        <f ca="1">+IFERROR(INDEX('Hoja de Trabajo para listado'!$A$155:$Z$1048576,MATCH($A76,'Hoja de Trabajo para listado'!$A$155:$A$1048576,0),MATCH((CUADRO!I$4&amp;$E76),'Hoja de Trabajo para listado'!$A$151:$Z$151,0)),0)+IFERROR(INDEX('Hoja de Trabajo para listado'!$AB$155:$BA$1048576,MATCH($A76,'Hoja de Trabajo para listado'!$AB$155:$AB$1048576,0),MATCH((CUADRO!I$4&amp;$E76),'Hoja de Trabajo para listado'!$AB$151:$BA$151,0)),0)+IFERROR(INDEX('Hoja de Trabajo para listado'!$BC$155:$CB$1048576,MATCH($A76,'Hoja de Trabajo para listado'!$BC$155:$BC$1048576,0),MATCH((CUADRO!I$4&amp;$E76),'Hoja de Trabajo para listado'!$BC$151:$CB$151,0)),0)+IFERROR(INDEX('Hoja de Trabajo para listado'!$DE$153:$DG$274,MATCH($A76,'Hoja de Trabajo para listado'!$DE$153:$DE$1048576,0),MATCH((CUADRO!I$4&amp;$E76),'Hoja de Trabajo para listado'!$DE$151:$DG$151,0)),0)+IFERROR(INDEX('Hoja de Trabajo para listado'!$CD$155:$DC$1048576,MATCH($A76,'Hoja de Trabajo para listado'!$CD$155:$CD$1048576,0),MATCH((CUADRO!I$4&amp;$E76),'Hoja de Trabajo para listado'!$CD$151:$DC$151,0)),0)</f>
        <v>0</v>
      </c>
      <c r="J76" s="243">
        <f ca="1">+IFERROR(INDEX('Hoja de Trabajo para listado'!$A$155:$Z$1048576,MATCH($A76,'Hoja de Trabajo para listado'!$A$155:$A$1048576,0),MATCH((CUADRO!J$4&amp;$E76),'Hoja de Trabajo para listado'!$A$151:$Z$151,0)),0)+IFERROR(INDEX('Hoja de Trabajo para listado'!$AB$155:$BA$1048576,MATCH($A76,'Hoja de Trabajo para listado'!$AB$155:$AB$1048576,0),MATCH((CUADRO!J$4&amp;$E76),'Hoja de Trabajo para listado'!$AB$151:$BA$151,0)),0)+IFERROR(INDEX('Hoja de Trabajo para listado'!$BC$155:$CB$1048576,MATCH($A76,'Hoja de Trabajo para listado'!$BC$155:$BC$1048576,0),MATCH((CUADRO!J$4&amp;$E76),'Hoja de Trabajo para listado'!$BC$151:$CB$151,0)),0)+IFERROR(INDEX('Hoja de Trabajo para listado'!$DE$153:$DG$274,MATCH($A76,'Hoja de Trabajo para listado'!$DE$153:$DE$1048576,0),MATCH((CUADRO!J$4&amp;$E76),'Hoja de Trabajo para listado'!$DE$151:$DG$151,0)),0)+IFERROR(INDEX('Hoja de Trabajo para listado'!$CD$155:$DC$1048576,MATCH($A76,'Hoja de Trabajo para listado'!$CD$155:$CD$1048576,0),MATCH((CUADRO!J$4&amp;$E76),'Hoja de Trabajo para listado'!$CD$151:$DC$151,0)),0)</f>
        <v>0</v>
      </c>
      <c r="K76" s="243">
        <f ca="1">+IFERROR(INDEX('Hoja de Trabajo para listado'!$A$155:$Z$1048576,MATCH($A76,'Hoja de Trabajo para listado'!$A$155:$A$1048576,0),MATCH((CUADRO!K$4&amp;$E76),'Hoja de Trabajo para listado'!$A$151:$Z$151,0)),0)+IFERROR(INDEX('Hoja de Trabajo para listado'!$AB$155:$BA$1048576,MATCH($A76,'Hoja de Trabajo para listado'!$AB$155:$AB$1048576,0),MATCH((CUADRO!K$4&amp;$E76),'Hoja de Trabajo para listado'!$AB$151:$BA$151,0)),0)+IFERROR(INDEX('Hoja de Trabajo para listado'!$BC$155:$CB$1048576,MATCH($A76,'Hoja de Trabajo para listado'!$BC$155:$BC$1048576,0),MATCH((CUADRO!K$4&amp;$E76),'Hoja de Trabajo para listado'!$BC$151:$CB$151,0)),0)+IFERROR(INDEX('Hoja de Trabajo para listado'!$DE$153:$DG$274,MATCH($A76,'Hoja de Trabajo para listado'!$DE$153:$DE$1048576,0),MATCH((CUADRO!K$4&amp;$E76),'Hoja de Trabajo para listado'!$DE$151:$DG$151,0)),0)+IFERROR(INDEX('Hoja de Trabajo para listado'!$CD$155:$DC$1048576,MATCH($A76,'Hoja de Trabajo para listado'!$CD$155:$CD$1048576,0),MATCH((CUADRO!K$4&amp;$E76),'Hoja de Trabajo para listado'!$CD$151:$DC$151,0)),0)</f>
        <v>0</v>
      </c>
      <c r="L76" s="243">
        <f ca="1">+IFERROR(INDEX('Hoja de Trabajo para listado'!$A$155:$Z$1048576,MATCH($A76,'Hoja de Trabajo para listado'!$A$155:$A$1048576,0),MATCH((CUADRO!L$4&amp;$E76),'Hoja de Trabajo para listado'!$A$151:$Z$151,0)),0)+IFERROR(INDEX('Hoja de Trabajo para listado'!$AB$155:$BA$1048576,MATCH($A76,'Hoja de Trabajo para listado'!$AB$155:$AB$1048576,0),MATCH((CUADRO!L$4&amp;$E76),'Hoja de Trabajo para listado'!$AB$151:$BA$151,0)),0)+IFERROR(INDEX('Hoja de Trabajo para listado'!$BC$155:$CB$1048576,MATCH($A76,'Hoja de Trabajo para listado'!$BC$155:$BC$1048576,0),MATCH((CUADRO!L$4&amp;$E76),'Hoja de Trabajo para listado'!$BC$151:$CB$151,0)),0)+IFERROR(INDEX('Hoja de Trabajo para listado'!$DE$153:$DG$274,MATCH($A76,'Hoja de Trabajo para listado'!$DE$153:$DE$1048576,0),MATCH((CUADRO!L$4&amp;$E76),'Hoja de Trabajo para listado'!$DE$151:$DG$151,0)),0)+IFERROR(INDEX('Hoja de Trabajo para listado'!$CD$155:$DC$1048576,MATCH($A76,'Hoja de Trabajo para listado'!$CD$155:$CD$1048576,0),MATCH((CUADRO!L$4&amp;$E76),'Hoja de Trabajo para listado'!$CD$151:$DC$151,0)),0)</f>
        <v>0</v>
      </c>
      <c r="M76" s="243">
        <f ca="1">+IFERROR(INDEX('Hoja de Trabajo para listado'!$A$155:$Z$1048576,MATCH($A76,'Hoja de Trabajo para listado'!$A$155:$A$1048576,0),MATCH((CUADRO!M$4&amp;$E76),'Hoja de Trabajo para listado'!$A$151:$Z$151,0)),0)+IFERROR(INDEX('Hoja de Trabajo para listado'!$AB$155:$BA$1048576,MATCH($A76,'Hoja de Trabajo para listado'!$AB$155:$AB$1048576,0),MATCH((CUADRO!M$4&amp;$E76),'Hoja de Trabajo para listado'!$AB$151:$BA$151,0)),0)+IFERROR(INDEX('Hoja de Trabajo para listado'!$BC$155:$CB$1048576,MATCH($A76,'Hoja de Trabajo para listado'!$BC$155:$BC$1048576,0),MATCH((CUADRO!M$4&amp;$E76),'Hoja de Trabajo para listado'!$BC$151:$CB$151,0)),0)+IFERROR(INDEX('Hoja de Trabajo para listado'!$DE$153:$DG$274,MATCH($A76,'Hoja de Trabajo para listado'!$DE$153:$DE$1048576,0),MATCH((CUADRO!M$4&amp;$E76),'Hoja de Trabajo para listado'!$DE$151:$DG$151,0)),0)+IFERROR(INDEX('Hoja de Trabajo para listado'!$CD$155:$DC$1048576,MATCH($A76,'Hoja de Trabajo para listado'!$CD$155:$CD$1048576,0),MATCH((CUADRO!M$4&amp;$E76),'Hoja de Trabajo para listado'!$CD$151:$DC$151,0)),0)</f>
        <v>0</v>
      </c>
      <c r="N76" s="243">
        <f ca="1">+IFERROR(INDEX('Hoja de Trabajo para listado'!$A$155:$Z$1048576,MATCH($A76,'Hoja de Trabajo para listado'!$A$155:$A$1048576,0),MATCH((CUADRO!N$4&amp;$E76),'Hoja de Trabajo para listado'!$A$151:$Z$151,0)),0)+IFERROR(INDEX('Hoja de Trabajo para listado'!$AB$155:$BA$1048576,MATCH($A76,'Hoja de Trabajo para listado'!$AB$155:$AB$1048576,0),MATCH((CUADRO!N$4&amp;$E76),'Hoja de Trabajo para listado'!$AB$151:$BA$151,0)),0)+IFERROR(INDEX('Hoja de Trabajo para listado'!$BC$155:$CB$1048576,MATCH($A76,'Hoja de Trabajo para listado'!$BC$155:$BC$1048576,0),MATCH((CUADRO!N$4&amp;$E76),'Hoja de Trabajo para listado'!$BC$151:$CB$151,0)),0)+IFERROR(INDEX('Hoja de Trabajo para listado'!$DE$153:$DG$274,MATCH($A76,'Hoja de Trabajo para listado'!$DE$153:$DE$1048576,0),MATCH((CUADRO!N$4&amp;$E76),'Hoja de Trabajo para listado'!$DE$151:$DG$151,0)),0)+IFERROR(INDEX('Hoja de Trabajo para listado'!$CD$155:$DC$1048576,MATCH($A76,'Hoja de Trabajo para listado'!$CD$155:$CD$1048576,0),MATCH((CUADRO!N$4&amp;$E76),'Hoja de Trabajo para listado'!$CD$151:$DC$151,0)),0)</f>
        <v>0</v>
      </c>
      <c r="O76" s="243">
        <f ca="1">+IFERROR(INDEX('Hoja de Trabajo para listado'!$A$155:$Z$1048576,MATCH($A76,'Hoja de Trabajo para listado'!$A$155:$A$1048576,0),MATCH((CUADRO!O$4&amp;$E76),'Hoja de Trabajo para listado'!$A$151:$Z$151,0)),0)+IFERROR(INDEX('Hoja de Trabajo para listado'!$AB$155:$BA$1048576,MATCH($A76,'Hoja de Trabajo para listado'!$AB$155:$AB$1048576,0),MATCH((CUADRO!O$4&amp;$E76),'Hoja de Trabajo para listado'!$AB$151:$BA$151,0)),0)+IFERROR(INDEX('Hoja de Trabajo para listado'!$BC$155:$CB$1048576,MATCH($A76,'Hoja de Trabajo para listado'!$BC$155:$BC$1048576,0),MATCH((CUADRO!O$4&amp;$E76),'Hoja de Trabajo para listado'!$BC$151:$CB$151,0)),0)+IFERROR(INDEX('Hoja de Trabajo para listado'!$DE$153:$DG$274,MATCH($A76,'Hoja de Trabajo para listado'!$DE$153:$DE$1048576,0),MATCH((CUADRO!O$4&amp;$E76),'Hoja de Trabajo para listado'!$DE$151:$DG$151,0)),0)+IFERROR(INDEX('Hoja de Trabajo para listado'!$CD$155:$DC$1048576,MATCH($A76,'Hoja de Trabajo para listado'!$CD$155:$CD$1048576,0),MATCH((CUADRO!O$4&amp;$E76),'Hoja de Trabajo para listado'!$CD$151:$DC$151,0)),0)</f>
        <v>0</v>
      </c>
      <c r="P76" s="243">
        <f ca="1">+IFERROR(INDEX('Hoja de Trabajo para listado'!$A$155:$Z$1048576,MATCH($A76,'Hoja de Trabajo para listado'!$A$155:$A$1048576,0),MATCH((CUADRO!P$4&amp;$E76),'Hoja de Trabajo para listado'!$A$151:$Z$151,0)),0)+IFERROR(INDEX('Hoja de Trabajo para listado'!$AB$155:$BA$1048576,MATCH($A76,'Hoja de Trabajo para listado'!$AB$155:$AB$1048576,0),MATCH((CUADRO!P$4&amp;$E76),'Hoja de Trabajo para listado'!$AB$151:$BA$151,0)),0)+IFERROR(INDEX('Hoja de Trabajo para listado'!$BC$155:$CB$1048576,MATCH($A76,'Hoja de Trabajo para listado'!$BC$155:$BC$1048576,0),MATCH((CUADRO!P$4&amp;$E76),'Hoja de Trabajo para listado'!$BC$151:$CB$151,0)),0)+IFERROR(INDEX('Hoja de Trabajo para listado'!$DE$153:$DG$274,MATCH($A76,'Hoja de Trabajo para listado'!$DE$153:$DE$1048576,0),MATCH((CUADRO!P$4&amp;$E76),'Hoja de Trabajo para listado'!$DE$151:$DG$151,0)),0)+IFERROR(INDEX('Hoja de Trabajo para listado'!$CD$155:$DC$1048576,MATCH($A76,'Hoja de Trabajo para listado'!$CD$155:$CD$1048576,0),MATCH((CUADRO!P$4&amp;$E76),'Hoja de Trabajo para listado'!$CD$151:$DC$151,0)),0)</f>
        <v>0</v>
      </c>
      <c r="Q76" s="243">
        <f ca="1">+IFERROR(INDEX('Hoja de Trabajo para listado'!$A$155:$Z$1048576,MATCH($A76,'Hoja de Trabajo para listado'!$A$155:$A$1048576,0),MATCH((CUADRO!Q$4&amp;$E76),'Hoja de Trabajo para listado'!$A$151:$Z$151,0)),0)+IFERROR(INDEX('Hoja de Trabajo para listado'!$AB$155:$BA$1048576,MATCH($A76,'Hoja de Trabajo para listado'!$AB$155:$AB$1048576,0),MATCH((CUADRO!Q$4&amp;$E76),'Hoja de Trabajo para listado'!$AB$151:$BA$151,0)),0)+IFERROR(INDEX('Hoja de Trabajo para listado'!$BC$155:$CB$1048576,MATCH($A76,'Hoja de Trabajo para listado'!$BC$155:$BC$1048576,0),MATCH((CUADRO!Q$4&amp;$E76),'Hoja de Trabajo para listado'!$BC$151:$CB$151,0)),0)+IFERROR(INDEX('Hoja de Trabajo para listado'!$DE$153:$DG$274,MATCH($A76,'Hoja de Trabajo para listado'!$DE$153:$DE$1048576,0),MATCH((CUADRO!Q$4&amp;$E76),'Hoja de Trabajo para listado'!$DE$151:$DG$151,0)),0)+IFERROR(INDEX('Hoja de Trabajo para listado'!$CD$155:$DC$1048576,MATCH($A76,'Hoja de Trabajo para listado'!$CD$155:$CD$1048576,0),MATCH((CUADRO!Q$4&amp;$E76),'Hoja de Trabajo para listado'!$CD$151:$DC$151,0)),0)</f>
        <v>0</v>
      </c>
      <c r="R76" s="243">
        <f t="shared" ca="1" si="2"/>
        <v>0</v>
      </c>
      <c r="S76" s="243">
        <f ca="1">+R75+R76</f>
        <v>0</v>
      </c>
      <c r="T76" s="243">
        <f ca="1">+S76</f>
        <v>0</v>
      </c>
      <c r="U76" s="242">
        <f t="shared" si="3"/>
        <v>2</v>
      </c>
    </row>
    <row r="77" spans="1:21" customFormat="1" ht="15" hidden="1" customHeight="1">
      <c r="A77" s="249">
        <v>138</v>
      </c>
      <c r="B77" s="381">
        <f>+A77</f>
        <v>138</v>
      </c>
      <c r="C77" s="245" t="str">
        <f>+VLOOKUP(A77,bd_lista!$A$3:$C$592,3,FALSE)</f>
        <v>Universidad Mayor Real y Pontificia de San Francisco Xavier</v>
      </c>
      <c r="D77" s="383" t="str">
        <f>+C77</f>
        <v>Universidad Mayor Real y Pontificia de San Francisco Xavier</v>
      </c>
      <c r="E77" s="245" t="s">
        <v>683</v>
      </c>
      <c r="F77" s="241">
        <f ca="1">+IFERROR(INDEX('Hoja de Trabajo para listado'!$A$155:$Z$1048576,MATCH($A77,'Hoja de Trabajo para listado'!$A$155:$A$1048576,0),MATCH((CUADRO!F$4&amp;$E77),'Hoja de Trabajo para listado'!$A$151:$Z$151,0)),0)+IFERROR(INDEX('Hoja de Trabajo para listado'!$AB$155:$BA$1048576,MATCH($A77,'Hoja de Trabajo para listado'!$AB$155:$AB$1048576,0),MATCH((CUADRO!F$4&amp;$E77),'Hoja de Trabajo para listado'!$AB$151:$BA$151,0)),0)+IFERROR(INDEX('Hoja de Trabajo para listado'!$BC$155:$CB$1048576,MATCH($A77,'Hoja de Trabajo para listado'!$BC$155:$BC$1048576,0),MATCH((CUADRO!F$4&amp;$E77),'Hoja de Trabajo para listado'!$BC$151:$CB$151,0)),0)+IFERROR(INDEX('Hoja de Trabajo para listado'!$DE$153:$DG$274,MATCH($A77,'Hoja de Trabajo para listado'!$DE$153:$DE$1048576,0),MATCH((CUADRO!F$4&amp;$E77),'Hoja de Trabajo para listado'!$DE$151:$DG$151,0)),0)+IFERROR(INDEX('Hoja de Trabajo para listado'!$CD$155:$DC$1048576,MATCH($A77,'Hoja de Trabajo para listado'!$CD$155:$CD$1048576,0),MATCH((CUADRO!F$4&amp;$E77),'Hoja de Trabajo para listado'!$CD$151:$DC$151,0)),0)</f>
        <v>0</v>
      </c>
      <c r="G77" s="241">
        <f ca="1">+IFERROR(INDEX('Hoja de Trabajo para listado'!$A$155:$Z$1048576,MATCH($A77,'Hoja de Trabajo para listado'!$A$155:$A$1048576,0),MATCH((CUADRO!G$4&amp;$E77),'Hoja de Trabajo para listado'!$A$151:$Z$151,0)),0)+IFERROR(INDEX('Hoja de Trabajo para listado'!$AB$155:$BA$1048576,MATCH($A77,'Hoja de Trabajo para listado'!$AB$155:$AB$1048576,0),MATCH((CUADRO!G$4&amp;$E77),'Hoja de Trabajo para listado'!$AB$151:$BA$151,0)),0)+IFERROR(INDEX('Hoja de Trabajo para listado'!$BC$155:$CB$1048576,MATCH($A77,'Hoja de Trabajo para listado'!$BC$155:$BC$1048576,0),MATCH((CUADRO!G$4&amp;$E77),'Hoja de Trabajo para listado'!$BC$151:$CB$151,0)),0)+IFERROR(INDEX('Hoja de Trabajo para listado'!$DE$153:$DG$274,MATCH($A77,'Hoja de Trabajo para listado'!$DE$153:$DE$1048576,0),MATCH((CUADRO!G$4&amp;$E77),'Hoja de Trabajo para listado'!$DE$151:$DG$151,0)),0)+IFERROR(INDEX('Hoja de Trabajo para listado'!$CD$155:$DC$1048576,MATCH($A77,'Hoja de Trabajo para listado'!$CD$155:$CD$1048576,0),MATCH((CUADRO!G$4&amp;$E77),'Hoja de Trabajo para listado'!$CD$151:$DC$151,0)),0)</f>
        <v>0</v>
      </c>
      <c r="H77" s="241">
        <f ca="1">+IFERROR(INDEX('Hoja de Trabajo para listado'!$A$155:$Z$1048576,MATCH($A77,'Hoja de Trabajo para listado'!$A$155:$A$1048576,0),MATCH((CUADRO!H$4&amp;$E77),'Hoja de Trabajo para listado'!$A$151:$Z$151,0)),0)+IFERROR(INDEX('Hoja de Trabajo para listado'!$AB$155:$BA$1048576,MATCH($A77,'Hoja de Trabajo para listado'!$AB$155:$AB$1048576,0),MATCH((CUADRO!H$4&amp;$E77),'Hoja de Trabajo para listado'!$AB$151:$BA$151,0)),0)+IFERROR(INDEX('Hoja de Trabajo para listado'!$BC$155:$CB$1048576,MATCH($A77,'Hoja de Trabajo para listado'!$BC$155:$BC$1048576,0),MATCH((CUADRO!H$4&amp;$E77),'Hoja de Trabajo para listado'!$BC$151:$CB$151,0)),0)+IFERROR(INDEX('Hoja de Trabajo para listado'!$DE$153:$DG$274,MATCH($A77,'Hoja de Trabajo para listado'!$DE$153:$DE$1048576,0),MATCH((CUADRO!H$4&amp;$E77),'Hoja de Trabajo para listado'!$DE$151:$DG$151,0)),0)+IFERROR(INDEX('Hoja de Trabajo para listado'!$CD$155:$DC$1048576,MATCH($A77,'Hoja de Trabajo para listado'!$CD$155:$CD$1048576,0),MATCH((CUADRO!H$4&amp;$E77),'Hoja de Trabajo para listado'!$CD$151:$DC$151,0)),0)</f>
        <v>0</v>
      </c>
      <c r="I77" s="241">
        <f ca="1">+IFERROR(INDEX('Hoja de Trabajo para listado'!$A$155:$Z$1048576,MATCH($A77,'Hoja de Trabajo para listado'!$A$155:$A$1048576,0),MATCH((CUADRO!I$4&amp;$E77),'Hoja de Trabajo para listado'!$A$151:$Z$151,0)),0)+IFERROR(INDEX('Hoja de Trabajo para listado'!$AB$155:$BA$1048576,MATCH($A77,'Hoja de Trabajo para listado'!$AB$155:$AB$1048576,0),MATCH((CUADRO!I$4&amp;$E77),'Hoja de Trabajo para listado'!$AB$151:$BA$151,0)),0)+IFERROR(INDEX('Hoja de Trabajo para listado'!$BC$155:$CB$1048576,MATCH($A77,'Hoja de Trabajo para listado'!$BC$155:$BC$1048576,0),MATCH((CUADRO!I$4&amp;$E77),'Hoja de Trabajo para listado'!$BC$151:$CB$151,0)),0)+IFERROR(INDEX('Hoja de Trabajo para listado'!$DE$153:$DG$274,MATCH($A77,'Hoja de Trabajo para listado'!$DE$153:$DE$1048576,0),MATCH((CUADRO!I$4&amp;$E77),'Hoja de Trabajo para listado'!$DE$151:$DG$151,0)),0)+IFERROR(INDEX('Hoja de Trabajo para listado'!$CD$155:$DC$1048576,MATCH($A77,'Hoja de Trabajo para listado'!$CD$155:$CD$1048576,0),MATCH((CUADRO!I$4&amp;$E77),'Hoja de Trabajo para listado'!$CD$151:$DC$151,0)),0)</f>
        <v>0</v>
      </c>
      <c r="J77" s="241">
        <f ca="1">+IFERROR(INDEX('Hoja de Trabajo para listado'!$A$155:$Z$1048576,MATCH($A77,'Hoja de Trabajo para listado'!$A$155:$A$1048576,0),MATCH((CUADRO!J$4&amp;$E77),'Hoja de Trabajo para listado'!$A$151:$Z$151,0)),0)+IFERROR(INDEX('Hoja de Trabajo para listado'!$AB$155:$BA$1048576,MATCH($A77,'Hoja de Trabajo para listado'!$AB$155:$AB$1048576,0),MATCH((CUADRO!J$4&amp;$E77),'Hoja de Trabajo para listado'!$AB$151:$BA$151,0)),0)+IFERROR(INDEX('Hoja de Trabajo para listado'!$BC$155:$CB$1048576,MATCH($A77,'Hoja de Trabajo para listado'!$BC$155:$BC$1048576,0),MATCH((CUADRO!J$4&amp;$E77),'Hoja de Trabajo para listado'!$BC$151:$CB$151,0)),0)+IFERROR(INDEX('Hoja de Trabajo para listado'!$DE$153:$DG$274,MATCH($A77,'Hoja de Trabajo para listado'!$DE$153:$DE$1048576,0),MATCH((CUADRO!J$4&amp;$E77),'Hoja de Trabajo para listado'!$DE$151:$DG$151,0)),0)+IFERROR(INDEX('Hoja de Trabajo para listado'!$CD$155:$DC$1048576,MATCH($A77,'Hoja de Trabajo para listado'!$CD$155:$CD$1048576,0),MATCH((CUADRO!J$4&amp;$E77),'Hoja de Trabajo para listado'!$CD$151:$DC$151,0)),0)</f>
        <v>0</v>
      </c>
      <c r="K77" s="241">
        <f ca="1">+IFERROR(INDEX('Hoja de Trabajo para listado'!$A$155:$Z$1048576,MATCH($A77,'Hoja de Trabajo para listado'!$A$155:$A$1048576,0),MATCH((CUADRO!K$4&amp;$E77),'Hoja de Trabajo para listado'!$A$151:$Z$151,0)),0)+IFERROR(INDEX('Hoja de Trabajo para listado'!$AB$155:$BA$1048576,MATCH($A77,'Hoja de Trabajo para listado'!$AB$155:$AB$1048576,0),MATCH((CUADRO!K$4&amp;$E77),'Hoja de Trabajo para listado'!$AB$151:$BA$151,0)),0)+IFERROR(INDEX('Hoja de Trabajo para listado'!$BC$155:$CB$1048576,MATCH($A77,'Hoja de Trabajo para listado'!$BC$155:$BC$1048576,0),MATCH((CUADRO!K$4&amp;$E77),'Hoja de Trabajo para listado'!$BC$151:$CB$151,0)),0)+IFERROR(INDEX('Hoja de Trabajo para listado'!$DE$153:$DG$274,MATCH($A77,'Hoja de Trabajo para listado'!$DE$153:$DE$1048576,0),MATCH((CUADRO!K$4&amp;$E77),'Hoja de Trabajo para listado'!$DE$151:$DG$151,0)),0)+IFERROR(INDEX('Hoja de Trabajo para listado'!$CD$155:$DC$1048576,MATCH($A77,'Hoja de Trabajo para listado'!$CD$155:$CD$1048576,0),MATCH((CUADRO!K$4&amp;$E77),'Hoja de Trabajo para listado'!$CD$151:$DC$151,0)),0)</f>
        <v>0</v>
      </c>
      <c r="L77" s="241">
        <f ca="1">+IFERROR(INDEX('Hoja de Trabajo para listado'!$A$155:$Z$1048576,MATCH($A77,'Hoja de Trabajo para listado'!$A$155:$A$1048576,0),MATCH((CUADRO!L$4&amp;$E77),'Hoja de Trabajo para listado'!$A$151:$Z$151,0)),0)+IFERROR(INDEX('Hoja de Trabajo para listado'!$AB$155:$BA$1048576,MATCH($A77,'Hoja de Trabajo para listado'!$AB$155:$AB$1048576,0),MATCH((CUADRO!L$4&amp;$E77),'Hoja de Trabajo para listado'!$AB$151:$BA$151,0)),0)+IFERROR(INDEX('Hoja de Trabajo para listado'!$BC$155:$CB$1048576,MATCH($A77,'Hoja de Trabajo para listado'!$BC$155:$BC$1048576,0),MATCH((CUADRO!L$4&amp;$E77),'Hoja de Trabajo para listado'!$BC$151:$CB$151,0)),0)+IFERROR(INDEX('Hoja de Trabajo para listado'!$DE$153:$DG$274,MATCH($A77,'Hoja de Trabajo para listado'!$DE$153:$DE$1048576,0),MATCH((CUADRO!L$4&amp;$E77),'Hoja de Trabajo para listado'!$DE$151:$DG$151,0)),0)+IFERROR(INDEX('Hoja de Trabajo para listado'!$CD$155:$DC$1048576,MATCH($A77,'Hoja de Trabajo para listado'!$CD$155:$CD$1048576,0),MATCH((CUADRO!L$4&amp;$E77),'Hoja de Trabajo para listado'!$CD$151:$DC$151,0)),0)</f>
        <v>0</v>
      </c>
      <c r="M77" s="241">
        <f ca="1">+IFERROR(INDEX('Hoja de Trabajo para listado'!$A$155:$Z$1048576,MATCH($A77,'Hoja de Trabajo para listado'!$A$155:$A$1048576,0),MATCH((CUADRO!M$4&amp;$E77),'Hoja de Trabajo para listado'!$A$151:$Z$151,0)),0)+IFERROR(INDEX('Hoja de Trabajo para listado'!$AB$155:$BA$1048576,MATCH($A77,'Hoja de Trabajo para listado'!$AB$155:$AB$1048576,0),MATCH((CUADRO!M$4&amp;$E77),'Hoja de Trabajo para listado'!$AB$151:$BA$151,0)),0)+IFERROR(INDEX('Hoja de Trabajo para listado'!$BC$155:$CB$1048576,MATCH($A77,'Hoja de Trabajo para listado'!$BC$155:$BC$1048576,0),MATCH((CUADRO!M$4&amp;$E77),'Hoja de Trabajo para listado'!$BC$151:$CB$151,0)),0)+IFERROR(INDEX('Hoja de Trabajo para listado'!$DE$153:$DG$274,MATCH($A77,'Hoja de Trabajo para listado'!$DE$153:$DE$1048576,0),MATCH((CUADRO!M$4&amp;$E77),'Hoja de Trabajo para listado'!$DE$151:$DG$151,0)),0)+IFERROR(INDEX('Hoja de Trabajo para listado'!$CD$155:$DC$1048576,MATCH($A77,'Hoja de Trabajo para listado'!$CD$155:$CD$1048576,0),MATCH((CUADRO!M$4&amp;$E77),'Hoja de Trabajo para listado'!$CD$151:$DC$151,0)),0)</f>
        <v>0</v>
      </c>
      <c r="N77" s="241">
        <f ca="1">+IFERROR(INDEX('Hoja de Trabajo para listado'!$A$155:$Z$1048576,MATCH($A77,'Hoja de Trabajo para listado'!$A$155:$A$1048576,0),MATCH((CUADRO!N$4&amp;$E77),'Hoja de Trabajo para listado'!$A$151:$Z$151,0)),0)+IFERROR(INDEX('Hoja de Trabajo para listado'!$AB$155:$BA$1048576,MATCH($A77,'Hoja de Trabajo para listado'!$AB$155:$AB$1048576,0),MATCH((CUADRO!N$4&amp;$E77),'Hoja de Trabajo para listado'!$AB$151:$BA$151,0)),0)+IFERROR(INDEX('Hoja de Trabajo para listado'!$BC$155:$CB$1048576,MATCH($A77,'Hoja de Trabajo para listado'!$BC$155:$BC$1048576,0),MATCH((CUADRO!N$4&amp;$E77),'Hoja de Trabajo para listado'!$BC$151:$CB$151,0)),0)+IFERROR(INDEX('Hoja de Trabajo para listado'!$DE$153:$DG$274,MATCH($A77,'Hoja de Trabajo para listado'!$DE$153:$DE$1048576,0),MATCH((CUADRO!N$4&amp;$E77),'Hoja de Trabajo para listado'!$DE$151:$DG$151,0)),0)+IFERROR(INDEX('Hoja de Trabajo para listado'!$CD$155:$DC$1048576,MATCH($A77,'Hoja de Trabajo para listado'!$CD$155:$CD$1048576,0),MATCH((CUADRO!N$4&amp;$E77),'Hoja de Trabajo para listado'!$CD$151:$DC$151,0)),0)</f>
        <v>0</v>
      </c>
      <c r="O77" s="241">
        <f ca="1">+IFERROR(INDEX('Hoja de Trabajo para listado'!$A$155:$Z$1048576,MATCH($A77,'Hoja de Trabajo para listado'!$A$155:$A$1048576,0),MATCH((CUADRO!O$4&amp;$E77),'Hoja de Trabajo para listado'!$A$151:$Z$151,0)),0)+IFERROR(INDEX('Hoja de Trabajo para listado'!$AB$155:$BA$1048576,MATCH($A77,'Hoja de Trabajo para listado'!$AB$155:$AB$1048576,0),MATCH((CUADRO!O$4&amp;$E77),'Hoja de Trabajo para listado'!$AB$151:$BA$151,0)),0)+IFERROR(INDEX('Hoja de Trabajo para listado'!$BC$155:$CB$1048576,MATCH($A77,'Hoja de Trabajo para listado'!$BC$155:$BC$1048576,0),MATCH((CUADRO!O$4&amp;$E77),'Hoja de Trabajo para listado'!$BC$151:$CB$151,0)),0)+IFERROR(INDEX('Hoja de Trabajo para listado'!$DE$153:$DG$274,MATCH($A77,'Hoja de Trabajo para listado'!$DE$153:$DE$1048576,0),MATCH((CUADRO!O$4&amp;$E77),'Hoja de Trabajo para listado'!$DE$151:$DG$151,0)),0)+IFERROR(INDEX('Hoja de Trabajo para listado'!$CD$155:$DC$1048576,MATCH($A77,'Hoja de Trabajo para listado'!$CD$155:$CD$1048576,0),MATCH((CUADRO!O$4&amp;$E77),'Hoja de Trabajo para listado'!$CD$151:$DC$151,0)),0)</f>
        <v>0</v>
      </c>
      <c r="P77" s="241">
        <f ca="1">+IFERROR(INDEX('Hoja de Trabajo para listado'!$A$155:$Z$1048576,MATCH($A77,'Hoja de Trabajo para listado'!$A$155:$A$1048576,0),MATCH((CUADRO!P$4&amp;$E77),'Hoja de Trabajo para listado'!$A$151:$Z$151,0)),0)+IFERROR(INDEX('Hoja de Trabajo para listado'!$AB$155:$BA$1048576,MATCH($A77,'Hoja de Trabajo para listado'!$AB$155:$AB$1048576,0),MATCH((CUADRO!P$4&amp;$E77),'Hoja de Trabajo para listado'!$AB$151:$BA$151,0)),0)+IFERROR(INDEX('Hoja de Trabajo para listado'!$BC$155:$CB$1048576,MATCH($A77,'Hoja de Trabajo para listado'!$BC$155:$BC$1048576,0),MATCH((CUADRO!P$4&amp;$E77),'Hoja de Trabajo para listado'!$BC$151:$CB$151,0)),0)+IFERROR(INDEX('Hoja de Trabajo para listado'!$DE$153:$DG$274,MATCH($A77,'Hoja de Trabajo para listado'!$DE$153:$DE$1048576,0),MATCH((CUADRO!P$4&amp;$E77),'Hoja de Trabajo para listado'!$DE$151:$DG$151,0)),0)+IFERROR(INDEX('Hoja de Trabajo para listado'!$CD$155:$DC$1048576,MATCH($A77,'Hoja de Trabajo para listado'!$CD$155:$CD$1048576,0),MATCH((CUADRO!P$4&amp;$E77),'Hoja de Trabajo para listado'!$CD$151:$DC$151,0)),0)</f>
        <v>0</v>
      </c>
      <c r="Q77" s="241">
        <f ca="1">+IFERROR(INDEX('Hoja de Trabajo para listado'!$A$155:$Z$1048576,MATCH($A77,'Hoja de Trabajo para listado'!$A$155:$A$1048576,0),MATCH((CUADRO!Q$4&amp;$E77),'Hoja de Trabajo para listado'!$A$151:$Z$151,0)),0)+IFERROR(INDEX('Hoja de Trabajo para listado'!$AB$155:$BA$1048576,MATCH($A77,'Hoja de Trabajo para listado'!$AB$155:$AB$1048576,0),MATCH((CUADRO!Q$4&amp;$E77),'Hoja de Trabajo para listado'!$AB$151:$BA$151,0)),0)+IFERROR(INDEX('Hoja de Trabajo para listado'!$BC$155:$CB$1048576,MATCH($A77,'Hoja de Trabajo para listado'!$BC$155:$BC$1048576,0),MATCH((CUADRO!Q$4&amp;$E77),'Hoja de Trabajo para listado'!$BC$151:$CB$151,0)),0)+IFERROR(INDEX('Hoja de Trabajo para listado'!$DE$153:$DG$274,MATCH($A77,'Hoja de Trabajo para listado'!$DE$153:$DE$1048576,0),MATCH((CUADRO!Q$4&amp;$E77),'Hoja de Trabajo para listado'!$DE$151:$DG$151,0)),0)+IFERROR(INDEX('Hoja de Trabajo para listado'!$CD$155:$DC$1048576,MATCH($A77,'Hoja de Trabajo para listado'!$CD$155:$CD$1048576,0),MATCH((CUADRO!Q$4&amp;$E77),'Hoja de Trabajo para listado'!$CD$151:$DC$151,0)),0)</f>
        <v>0</v>
      </c>
      <c r="R77" s="241">
        <f t="shared" ca="1" si="2"/>
        <v>0</v>
      </c>
      <c r="S77" s="241"/>
      <c r="T77" s="241">
        <f ca="1">+T78</f>
        <v>0</v>
      </c>
      <c r="U77" s="240">
        <f t="shared" si="3"/>
        <v>1</v>
      </c>
    </row>
    <row r="78" spans="1:21" customFormat="1" ht="15" hidden="1" customHeight="1">
      <c r="A78" s="32">
        <v>138</v>
      </c>
      <c r="B78" s="382"/>
      <c r="C78" s="305" t="str">
        <f>+VLOOKUP(A78,bd_lista!$A$3:$C$592,3,FALSE)</f>
        <v>Universidad Mayor Real y Pontificia de San Francisco Xavier</v>
      </c>
      <c r="D78" s="384"/>
      <c r="E78" s="305" t="s">
        <v>684</v>
      </c>
      <c r="F78" s="243">
        <f ca="1">+IFERROR(INDEX('Hoja de Trabajo para listado'!$A$155:$Z$1048576,MATCH($A78,'Hoja de Trabajo para listado'!$A$155:$A$1048576,0),MATCH((CUADRO!F$4&amp;$E78),'Hoja de Trabajo para listado'!$A$151:$Z$151,0)),0)+IFERROR(INDEX('Hoja de Trabajo para listado'!$AB$155:$BA$1048576,MATCH($A78,'Hoja de Trabajo para listado'!$AB$155:$AB$1048576,0),MATCH((CUADRO!F$4&amp;$E78),'Hoja de Trabajo para listado'!$AB$151:$BA$151,0)),0)+IFERROR(INDEX('Hoja de Trabajo para listado'!$BC$155:$CB$1048576,MATCH($A78,'Hoja de Trabajo para listado'!$BC$155:$BC$1048576,0),MATCH((CUADRO!F$4&amp;$E78),'Hoja de Trabajo para listado'!$BC$151:$CB$151,0)),0)+IFERROR(INDEX('Hoja de Trabajo para listado'!$DE$153:$DG$274,MATCH($A78,'Hoja de Trabajo para listado'!$DE$153:$DE$1048576,0),MATCH((CUADRO!F$4&amp;$E78),'Hoja de Trabajo para listado'!$DE$151:$DG$151,0)),0)+IFERROR(INDEX('Hoja de Trabajo para listado'!$CD$155:$DC$1048576,MATCH($A78,'Hoja de Trabajo para listado'!$CD$155:$CD$1048576,0),MATCH((CUADRO!F$4&amp;$E78),'Hoja de Trabajo para listado'!$CD$151:$DC$151,0)),0)</f>
        <v>0</v>
      </c>
      <c r="G78" s="243">
        <f ca="1">+IFERROR(INDEX('Hoja de Trabajo para listado'!$A$155:$Z$1048576,MATCH($A78,'Hoja de Trabajo para listado'!$A$155:$A$1048576,0),MATCH((CUADRO!G$4&amp;$E78),'Hoja de Trabajo para listado'!$A$151:$Z$151,0)),0)+IFERROR(INDEX('Hoja de Trabajo para listado'!$AB$155:$BA$1048576,MATCH($A78,'Hoja de Trabajo para listado'!$AB$155:$AB$1048576,0),MATCH((CUADRO!G$4&amp;$E78),'Hoja de Trabajo para listado'!$AB$151:$BA$151,0)),0)+IFERROR(INDEX('Hoja de Trabajo para listado'!$BC$155:$CB$1048576,MATCH($A78,'Hoja de Trabajo para listado'!$BC$155:$BC$1048576,0),MATCH((CUADRO!G$4&amp;$E78),'Hoja de Trabajo para listado'!$BC$151:$CB$151,0)),0)+IFERROR(INDEX('Hoja de Trabajo para listado'!$DE$153:$DG$274,MATCH($A78,'Hoja de Trabajo para listado'!$DE$153:$DE$1048576,0),MATCH((CUADRO!G$4&amp;$E78),'Hoja de Trabajo para listado'!$DE$151:$DG$151,0)),0)+IFERROR(INDEX('Hoja de Trabajo para listado'!$CD$155:$DC$1048576,MATCH($A78,'Hoja de Trabajo para listado'!$CD$155:$CD$1048576,0),MATCH((CUADRO!G$4&amp;$E78),'Hoja de Trabajo para listado'!$CD$151:$DC$151,0)),0)</f>
        <v>0</v>
      </c>
      <c r="H78" s="243">
        <f ca="1">+IFERROR(INDEX('Hoja de Trabajo para listado'!$A$155:$Z$1048576,MATCH($A78,'Hoja de Trabajo para listado'!$A$155:$A$1048576,0),MATCH((CUADRO!H$4&amp;$E78),'Hoja de Trabajo para listado'!$A$151:$Z$151,0)),0)+IFERROR(INDEX('Hoja de Trabajo para listado'!$AB$155:$BA$1048576,MATCH($A78,'Hoja de Trabajo para listado'!$AB$155:$AB$1048576,0),MATCH((CUADRO!H$4&amp;$E78),'Hoja de Trabajo para listado'!$AB$151:$BA$151,0)),0)+IFERROR(INDEX('Hoja de Trabajo para listado'!$BC$155:$CB$1048576,MATCH($A78,'Hoja de Trabajo para listado'!$BC$155:$BC$1048576,0),MATCH((CUADRO!H$4&amp;$E78),'Hoja de Trabajo para listado'!$BC$151:$CB$151,0)),0)+IFERROR(INDEX('Hoja de Trabajo para listado'!$DE$153:$DG$274,MATCH($A78,'Hoja de Trabajo para listado'!$DE$153:$DE$1048576,0),MATCH((CUADRO!H$4&amp;$E78),'Hoja de Trabajo para listado'!$DE$151:$DG$151,0)),0)+IFERROR(INDEX('Hoja de Trabajo para listado'!$CD$155:$DC$1048576,MATCH($A78,'Hoja de Trabajo para listado'!$CD$155:$CD$1048576,0),MATCH((CUADRO!H$4&amp;$E78),'Hoja de Trabajo para listado'!$CD$151:$DC$151,0)),0)</f>
        <v>0</v>
      </c>
      <c r="I78" s="243">
        <f ca="1">+IFERROR(INDEX('Hoja de Trabajo para listado'!$A$155:$Z$1048576,MATCH($A78,'Hoja de Trabajo para listado'!$A$155:$A$1048576,0),MATCH((CUADRO!I$4&amp;$E78),'Hoja de Trabajo para listado'!$A$151:$Z$151,0)),0)+IFERROR(INDEX('Hoja de Trabajo para listado'!$AB$155:$BA$1048576,MATCH($A78,'Hoja de Trabajo para listado'!$AB$155:$AB$1048576,0),MATCH((CUADRO!I$4&amp;$E78),'Hoja de Trabajo para listado'!$AB$151:$BA$151,0)),0)+IFERROR(INDEX('Hoja de Trabajo para listado'!$BC$155:$CB$1048576,MATCH($A78,'Hoja de Trabajo para listado'!$BC$155:$BC$1048576,0),MATCH((CUADRO!I$4&amp;$E78),'Hoja de Trabajo para listado'!$BC$151:$CB$151,0)),0)+IFERROR(INDEX('Hoja de Trabajo para listado'!$DE$153:$DG$274,MATCH($A78,'Hoja de Trabajo para listado'!$DE$153:$DE$1048576,0),MATCH((CUADRO!I$4&amp;$E78),'Hoja de Trabajo para listado'!$DE$151:$DG$151,0)),0)+IFERROR(INDEX('Hoja de Trabajo para listado'!$CD$155:$DC$1048576,MATCH($A78,'Hoja de Trabajo para listado'!$CD$155:$CD$1048576,0),MATCH((CUADRO!I$4&amp;$E78),'Hoja de Trabajo para listado'!$CD$151:$DC$151,0)),0)</f>
        <v>0</v>
      </c>
      <c r="J78" s="243">
        <f ca="1">+IFERROR(INDEX('Hoja de Trabajo para listado'!$A$155:$Z$1048576,MATCH($A78,'Hoja de Trabajo para listado'!$A$155:$A$1048576,0),MATCH((CUADRO!J$4&amp;$E78),'Hoja de Trabajo para listado'!$A$151:$Z$151,0)),0)+IFERROR(INDEX('Hoja de Trabajo para listado'!$AB$155:$BA$1048576,MATCH($A78,'Hoja de Trabajo para listado'!$AB$155:$AB$1048576,0),MATCH((CUADRO!J$4&amp;$E78),'Hoja de Trabajo para listado'!$AB$151:$BA$151,0)),0)+IFERROR(INDEX('Hoja de Trabajo para listado'!$BC$155:$CB$1048576,MATCH($A78,'Hoja de Trabajo para listado'!$BC$155:$BC$1048576,0),MATCH((CUADRO!J$4&amp;$E78),'Hoja de Trabajo para listado'!$BC$151:$CB$151,0)),0)+IFERROR(INDEX('Hoja de Trabajo para listado'!$DE$153:$DG$274,MATCH($A78,'Hoja de Trabajo para listado'!$DE$153:$DE$1048576,0),MATCH((CUADRO!J$4&amp;$E78),'Hoja de Trabajo para listado'!$DE$151:$DG$151,0)),0)+IFERROR(INDEX('Hoja de Trabajo para listado'!$CD$155:$DC$1048576,MATCH($A78,'Hoja de Trabajo para listado'!$CD$155:$CD$1048576,0),MATCH((CUADRO!J$4&amp;$E78),'Hoja de Trabajo para listado'!$CD$151:$DC$151,0)),0)</f>
        <v>0</v>
      </c>
      <c r="K78" s="243">
        <f ca="1">+IFERROR(INDEX('Hoja de Trabajo para listado'!$A$155:$Z$1048576,MATCH($A78,'Hoja de Trabajo para listado'!$A$155:$A$1048576,0),MATCH((CUADRO!K$4&amp;$E78),'Hoja de Trabajo para listado'!$A$151:$Z$151,0)),0)+IFERROR(INDEX('Hoja de Trabajo para listado'!$AB$155:$BA$1048576,MATCH($A78,'Hoja de Trabajo para listado'!$AB$155:$AB$1048576,0),MATCH((CUADRO!K$4&amp;$E78),'Hoja de Trabajo para listado'!$AB$151:$BA$151,0)),0)+IFERROR(INDEX('Hoja de Trabajo para listado'!$BC$155:$CB$1048576,MATCH($A78,'Hoja de Trabajo para listado'!$BC$155:$BC$1048576,0),MATCH((CUADRO!K$4&amp;$E78),'Hoja de Trabajo para listado'!$BC$151:$CB$151,0)),0)+IFERROR(INDEX('Hoja de Trabajo para listado'!$DE$153:$DG$274,MATCH($A78,'Hoja de Trabajo para listado'!$DE$153:$DE$1048576,0),MATCH((CUADRO!K$4&amp;$E78),'Hoja de Trabajo para listado'!$DE$151:$DG$151,0)),0)+IFERROR(INDEX('Hoja de Trabajo para listado'!$CD$155:$DC$1048576,MATCH($A78,'Hoja de Trabajo para listado'!$CD$155:$CD$1048576,0),MATCH((CUADRO!K$4&amp;$E78),'Hoja de Trabajo para listado'!$CD$151:$DC$151,0)),0)</f>
        <v>0</v>
      </c>
      <c r="L78" s="243">
        <f ca="1">+IFERROR(INDEX('Hoja de Trabajo para listado'!$A$155:$Z$1048576,MATCH($A78,'Hoja de Trabajo para listado'!$A$155:$A$1048576,0),MATCH((CUADRO!L$4&amp;$E78),'Hoja de Trabajo para listado'!$A$151:$Z$151,0)),0)+IFERROR(INDEX('Hoja de Trabajo para listado'!$AB$155:$BA$1048576,MATCH($A78,'Hoja de Trabajo para listado'!$AB$155:$AB$1048576,0),MATCH((CUADRO!L$4&amp;$E78),'Hoja de Trabajo para listado'!$AB$151:$BA$151,0)),0)+IFERROR(INDEX('Hoja de Trabajo para listado'!$BC$155:$CB$1048576,MATCH($A78,'Hoja de Trabajo para listado'!$BC$155:$BC$1048576,0),MATCH((CUADRO!L$4&amp;$E78),'Hoja de Trabajo para listado'!$BC$151:$CB$151,0)),0)+IFERROR(INDEX('Hoja de Trabajo para listado'!$DE$153:$DG$274,MATCH($A78,'Hoja de Trabajo para listado'!$DE$153:$DE$1048576,0),MATCH((CUADRO!L$4&amp;$E78),'Hoja de Trabajo para listado'!$DE$151:$DG$151,0)),0)+IFERROR(INDEX('Hoja de Trabajo para listado'!$CD$155:$DC$1048576,MATCH($A78,'Hoja de Trabajo para listado'!$CD$155:$CD$1048576,0),MATCH((CUADRO!L$4&amp;$E78),'Hoja de Trabajo para listado'!$CD$151:$DC$151,0)),0)</f>
        <v>0</v>
      </c>
      <c r="M78" s="243">
        <f ca="1">+IFERROR(INDEX('Hoja de Trabajo para listado'!$A$155:$Z$1048576,MATCH($A78,'Hoja de Trabajo para listado'!$A$155:$A$1048576,0),MATCH((CUADRO!M$4&amp;$E78),'Hoja de Trabajo para listado'!$A$151:$Z$151,0)),0)+IFERROR(INDEX('Hoja de Trabajo para listado'!$AB$155:$BA$1048576,MATCH($A78,'Hoja de Trabajo para listado'!$AB$155:$AB$1048576,0),MATCH((CUADRO!M$4&amp;$E78),'Hoja de Trabajo para listado'!$AB$151:$BA$151,0)),0)+IFERROR(INDEX('Hoja de Trabajo para listado'!$BC$155:$CB$1048576,MATCH($A78,'Hoja de Trabajo para listado'!$BC$155:$BC$1048576,0),MATCH((CUADRO!M$4&amp;$E78),'Hoja de Trabajo para listado'!$BC$151:$CB$151,0)),0)+IFERROR(INDEX('Hoja de Trabajo para listado'!$DE$153:$DG$274,MATCH($A78,'Hoja de Trabajo para listado'!$DE$153:$DE$1048576,0),MATCH((CUADRO!M$4&amp;$E78),'Hoja de Trabajo para listado'!$DE$151:$DG$151,0)),0)+IFERROR(INDEX('Hoja de Trabajo para listado'!$CD$155:$DC$1048576,MATCH($A78,'Hoja de Trabajo para listado'!$CD$155:$CD$1048576,0),MATCH((CUADRO!M$4&amp;$E78),'Hoja de Trabajo para listado'!$CD$151:$DC$151,0)),0)</f>
        <v>0</v>
      </c>
      <c r="N78" s="243">
        <f ca="1">+IFERROR(INDEX('Hoja de Trabajo para listado'!$A$155:$Z$1048576,MATCH($A78,'Hoja de Trabajo para listado'!$A$155:$A$1048576,0),MATCH((CUADRO!N$4&amp;$E78),'Hoja de Trabajo para listado'!$A$151:$Z$151,0)),0)+IFERROR(INDEX('Hoja de Trabajo para listado'!$AB$155:$BA$1048576,MATCH($A78,'Hoja de Trabajo para listado'!$AB$155:$AB$1048576,0),MATCH((CUADRO!N$4&amp;$E78),'Hoja de Trabajo para listado'!$AB$151:$BA$151,0)),0)+IFERROR(INDEX('Hoja de Trabajo para listado'!$BC$155:$CB$1048576,MATCH($A78,'Hoja de Trabajo para listado'!$BC$155:$BC$1048576,0),MATCH((CUADRO!N$4&amp;$E78),'Hoja de Trabajo para listado'!$BC$151:$CB$151,0)),0)+IFERROR(INDEX('Hoja de Trabajo para listado'!$DE$153:$DG$274,MATCH($A78,'Hoja de Trabajo para listado'!$DE$153:$DE$1048576,0),MATCH((CUADRO!N$4&amp;$E78),'Hoja de Trabajo para listado'!$DE$151:$DG$151,0)),0)+IFERROR(INDEX('Hoja de Trabajo para listado'!$CD$155:$DC$1048576,MATCH($A78,'Hoja de Trabajo para listado'!$CD$155:$CD$1048576,0),MATCH((CUADRO!N$4&amp;$E78),'Hoja de Trabajo para listado'!$CD$151:$DC$151,0)),0)</f>
        <v>0</v>
      </c>
      <c r="O78" s="243">
        <f ca="1">+IFERROR(INDEX('Hoja de Trabajo para listado'!$A$155:$Z$1048576,MATCH($A78,'Hoja de Trabajo para listado'!$A$155:$A$1048576,0),MATCH((CUADRO!O$4&amp;$E78),'Hoja de Trabajo para listado'!$A$151:$Z$151,0)),0)+IFERROR(INDEX('Hoja de Trabajo para listado'!$AB$155:$BA$1048576,MATCH($A78,'Hoja de Trabajo para listado'!$AB$155:$AB$1048576,0),MATCH((CUADRO!O$4&amp;$E78),'Hoja de Trabajo para listado'!$AB$151:$BA$151,0)),0)+IFERROR(INDEX('Hoja de Trabajo para listado'!$BC$155:$CB$1048576,MATCH($A78,'Hoja de Trabajo para listado'!$BC$155:$BC$1048576,0),MATCH((CUADRO!O$4&amp;$E78),'Hoja de Trabajo para listado'!$BC$151:$CB$151,0)),0)+IFERROR(INDEX('Hoja de Trabajo para listado'!$DE$153:$DG$274,MATCH($A78,'Hoja de Trabajo para listado'!$DE$153:$DE$1048576,0),MATCH((CUADRO!O$4&amp;$E78),'Hoja de Trabajo para listado'!$DE$151:$DG$151,0)),0)+IFERROR(INDEX('Hoja de Trabajo para listado'!$CD$155:$DC$1048576,MATCH($A78,'Hoja de Trabajo para listado'!$CD$155:$CD$1048576,0),MATCH((CUADRO!O$4&amp;$E78),'Hoja de Trabajo para listado'!$CD$151:$DC$151,0)),0)</f>
        <v>0</v>
      </c>
      <c r="P78" s="243">
        <f ca="1">+IFERROR(INDEX('Hoja de Trabajo para listado'!$A$155:$Z$1048576,MATCH($A78,'Hoja de Trabajo para listado'!$A$155:$A$1048576,0),MATCH((CUADRO!P$4&amp;$E78),'Hoja de Trabajo para listado'!$A$151:$Z$151,0)),0)+IFERROR(INDEX('Hoja de Trabajo para listado'!$AB$155:$BA$1048576,MATCH($A78,'Hoja de Trabajo para listado'!$AB$155:$AB$1048576,0),MATCH((CUADRO!P$4&amp;$E78),'Hoja de Trabajo para listado'!$AB$151:$BA$151,0)),0)+IFERROR(INDEX('Hoja de Trabajo para listado'!$BC$155:$CB$1048576,MATCH($A78,'Hoja de Trabajo para listado'!$BC$155:$BC$1048576,0),MATCH((CUADRO!P$4&amp;$E78),'Hoja de Trabajo para listado'!$BC$151:$CB$151,0)),0)+IFERROR(INDEX('Hoja de Trabajo para listado'!$DE$153:$DG$274,MATCH($A78,'Hoja de Trabajo para listado'!$DE$153:$DE$1048576,0),MATCH((CUADRO!P$4&amp;$E78),'Hoja de Trabajo para listado'!$DE$151:$DG$151,0)),0)+IFERROR(INDEX('Hoja de Trabajo para listado'!$CD$155:$DC$1048576,MATCH($A78,'Hoja de Trabajo para listado'!$CD$155:$CD$1048576,0),MATCH((CUADRO!P$4&amp;$E78),'Hoja de Trabajo para listado'!$CD$151:$DC$151,0)),0)</f>
        <v>0</v>
      </c>
      <c r="Q78" s="243">
        <f ca="1">+IFERROR(INDEX('Hoja de Trabajo para listado'!$A$155:$Z$1048576,MATCH($A78,'Hoja de Trabajo para listado'!$A$155:$A$1048576,0),MATCH((CUADRO!Q$4&amp;$E78),'Hoja de Trabajo para listado'!$A$151:$Z$151,0)),0)+IFERROR(INDEX('Hoja de Trabajo para listado'!$AB$155:$BA$1048576,MATCH($A78,'Hoja de Trabajo para listado'!$AB$155:$AB$1048576,0),MATCH((CUADRO!Q$4&amp;$E78),'Hoja de Trabajo para listado'!$AB$151:$BA$151,0)),0)+IFERROR(INDEX('Hoja de Trabajo para listado'!$BC$155:$CB$1048576,MATCH($A78,'Hoja de Trabajo para listado'!$BC$155:$BC$1048576,0),MATCH((CUADRO!Q$4&amp;$E78),'Hoja de Trabajo para listado'!$BC$151:$CB$151,0)),0)+IFERROR(INDEX('Hoja de Trabajo para listado'!$DE$153:$DG$274,MATCH($A78,'Hoja de Trabajo para listado'!$DE$153:$DE$1048576,0),MATCH((CUADRO!Q$4&amp;$E78),'Hoja de Trabajo para listado'!$DE$151:$DG$151,0)),0)+IFERROR(INDEX('Hoja de Trabajo para listado'!$CD$155:$DC$1048576,MATCH($A78,'Hoja de Trabajo para listado'!$CD$155:$CD$1048576,0),MATCH((CUADRO!Q$4&amp;$E78),'Hoja de Trabajo para listado'!$CD$151:$DC$151,0)),0)</f>
        <v>0</v>
      </c>
      <c r="R78" s="243">
        <f t="shared" ca="1" si="2"/>
        <v>0</v>
      </c>
      <c r="S78" s="243">
        <f ca="1">+R77+R78</f>
        <v>0</v>
      </c>
      <c r="T78" s="243">
        <f ca="1">+S78</f>
        <v>0</v>
      </c>
      <c r="U78" s="242">
        <f t="shared" si="3"/>
        <v>2</v>
      </c>
    </row>
    <row r="79" spans="1:21" customFormat="1" ht="15" hidden="1" customHeight="1">
      <c r="A79" s="32">
        <v>139</v>
      </c>
      <c r="B79" s="381">
        <f>+A79</f>
        <v>139</v>
      </c>
      <c r="C79" s="245" t="str">
        <f>+VLOOKUP(A79,bd_lista!$A$3:$C$592,3,FALSE)</f>
        <v>Universidad Mayor de San Andrés</v>
      </c>
      <c r="D79" s="383" t="str">
        <f>+C79</f>
        <v>Universidad Mayor de San Andrés</v>
      </c>
      <c r="E79" s="245" t="s">
        <v>683</v>
      </c>
      <c r="F79" s="241">
        <f ca="1">+IFERROR(INDEX('Hoja de Trabajo para listado'!$A$155:$Z$1048576,MATCH($A79,'Hoja de Trabajo para listado'!$A$155:$A$1048576,0),MATCH((CUADRO!F$4&amp;$E79),'Hoja de Trabajo para listado'!$A$151:$Z$151,0)),0)+IFERROR(INDEX('Hoja de Trabajo para listado'!$AB$155:$BA$1048576,MATCH($A79,'Hoja de Trabajo para listado'!$AB$155:$AB$1048576,0),MATCH((CUADRO!F$4&amp;$E79),'Hoja de Trabajo para listado'!$AB$151:$BA$151,0)),0)+IFERROR(INDEX('Hoja de Trabajo para listado'!$BC$155:$CB$1048576,MATCH($A79,'Hoja de Trabajo para listado'!$BC$155:$BC$1048576,0),MATCH((CUADRO!F$4&amp;$E79),'Hoja de Trabajo para listado'!$BC$151:$CB$151,0)),0)+IFERROR(INDEX('Hoja de Trabajo para listado'!$DE$153:$DG$274,MATCH($A79,'Hoja de Trabajo para listado'!$DE$153:$DE$1048576,0),MATCH((CUADRO!F$4&amp;$E79),'Hoja de Trabajo para listado'!$DE$151:$DG$151,0)),0)+IFERROR(INDEX('Hoja de Trabajo para listado'!$CD$155:$DC$1048576,MATCH($A79,'Hoja de Trabajo para listado'!$CD$155:$CD$1048576,0),MATCH((CUADRO!F$4&amp;$E79),'Hoja de Trabajo para listado'!$CD$151:$DC$151,0)),0)</f>
        <v>0</v>
      </c>
      <c r="G79" s="241">
        <f ca="1">+IFERROR(INDEX('Hoja de Trabajo para listado'!$A$155:$Z$1048576,MATCH($A79,'Hoja de Trabajo para listado'!$A$155:$A$1048576,0),MATCH((CUADRO!G$4&amp;$E79),'Hoja de Trabajo para listado'!$A$151:$Z$151,0)),0)+IFERROR(INDEX('Hoja de Trabajo para listado'!$AB$155:$BA$1048576,MATCH($A79,'Hoja de Trabajo para listado'!$AB$155:$AB$1048576,0),MATCH((CUADRO!G$4&amp;$E79),'Hoja de Trabajo para listado'!$AB$151:$BA$151,0)),0)+IFERROR(INDEX('Hoja de Trabajo para listado'!$BC$155:$CB$1048576,MATCH($A79,'Hoja de Trabajo para listado'!$BC$155:$BC$1048576,0),MATCH((CUADRO!G$4&amp;$E79),'Hoja de Trabajo para listado'!$BC$151:$CB$151,0)),0)+IFERROR(INDEX('Hoja de Trabajo para listado'!$DE$153:$DG$274,MATCH($A79,'Hoja de Trabajo para listado'!$DE$153:$DE$1048576,0),MATCH((CUADRO!G$4&amp;$E79),'Hoja de Trabajo para listado'!$DE$151:$DG$151,0)),0)+IFERROR(INDEX('Hoja de Trabajo para listado'!$CD$155:$DC$1048576,MATCH($A79,'Hoja de Trabajo para listado'!$CD$155:$CD$1048576,0),MATCH((CUADRO!G$4&amp;$E79),'Hoja de Trabajo para listado'!$CD$151:$DC$151,0)),0)</f>
        <v>0</v>
      </c>
      <c r="H79" s="241">
        <f ca="1">+IFERROR(INDEX('Hoja de Trabajo para listado'!$A$155:$Z$1048576,MATCH($A79,'Hoja de Trabajo para listado'!$A$155:$A$1048576,0),MATCH((CUADRO!H$4&amp;$E79),'Hoja de Trabajo para listado'!$A$151:$Z$151,0)),0)+IFERROR(INDEX('Hoja de Trabajo para listado'!$AB$155:$BA$1048576,MATCH($A79,'Hoja de Trabajo para listado'!$AB$155:$AB$1048576,0),MATCH((CUADRO!H$4&amp;$E79),'Hoja de Trabajo para listado'!$AB$151:$BA$151,0)),0)+IFERROR(INDEX('Hoja de Trabajo para listado'!$BC$155:$CB$1048576,MATCH($A79,'Hoja de Trabajo para listado'!$BC$155:$BC$1048576,0),MATCH((CUADRO!H$4&amp;$E79),'Hoja de Trabajo para listado'!$BC$151:$CB$151,0)),0)+IFERROR(INDEX('Hoja de Trabajo para listado'!$DE$153:$DG$274,MATCH($A79,'Hoja de Trabajo para listado'!$DE$153:$DE$1048576,0),MATCH((CUADRO!H$4&amp;$E79),'Hoja de Trabajo para listado'!$DE$151:$DG$151,0)),0)+IFERROR(INDEX('Hoja de Trabajo para listado'!$CD$155:$DC$1048576,MATCH($A79,'Hoja de Trabajo para listado'!$CD$155:$CD$1048576,0),MATCH((CUADRO!H$4&amp;$E79),'Hoja de Trabajo para listado'!$CD$151:$DC$151,0)),0)</f>
        <v>0</v>
      </c>
      <c r="I79" s="241">
        <f ca="1">+IFERROR(INDEX('Hoja de Trabajo para listado'!$A$155:$Z$1048576,MATCH($A79,'Hoja de Trabajo para listado'!$A$155:$A$1048576,0),MATCH((CUADRO!I$4&amp;$E79),'Hoja de Trabajo para listado'!$A$151:$Z$151,0)),0)+IFERROR(INDEX('Hoja de Trabajo para listado'!$AB$155:$BA$1048576,MATCH($A79,'Hoja de Trabajo para listado'!$AB$155:$AB$1048576,0),MATCH((CUADRO!I$4&amp;$E79),'Hoja de Trabajo para listado'!$AB$151:$BA$151,0)),0)+IFERROR(INDEX('Hoja de Trabajo para listado'!$BC$155:$CB$1048576,MATCH($A79,'Hoja de Trabajo para listado'!$BC$155:$BC$1048576,0),MATCH((CUADRO!I$4&amp;$E79),'Hoja de Trabajo para listado'!$BC$151:$CB$151,0)),0)+IFERROR(INDEX('Hoja de Trabajo para listado'!$DE$153:$DG$274,MATCH($A79,'Hoja de Trabajo para listado'!$DE$153:$DE$1048576,0),MATCH((CUADRO!I$4&amp;$E79),'Hoja de Trabajo para listado'!$DE$151:$DG$151,0)),0)+IFERROR(INDEX('Hoja de Trabajo para listado'!$CD$155:$DC$1048576,MATCH($A79,'Hoja de Trabajo para listado'!$CD$155:$CD$1048576,0),MATCH((CUADRO!I$4&amp;$E79),'Hoja de Trabajo para listado'!$CD$151:$DC$151,0)),0)</f>
        <v>0</v>
      </c>
      <c r="J79" s="241">
        <f ca="1">+IFERROR(INDEX('Hoja de Trabajo para listado'!$A$155:$Z$1048576,MATCH($A79,'Hoja de Trabajo para listado'!$A$155:$A$1048576,0),MATCH((CUADRO!J$4&amp;$E79),'Hoja de Trabajo para listado'!$A$151:$Z$151,0)),0)+IFERROR(INDEX('Hoja de Trabajo para listado'!$AB$155:$BA$1048576,MATCH($A79,'Hoja de Trabajo para listado'!$AB$155:$AB$1048576,0),MATCH((CUADRO!J$4&amp;$E79),'Hoja de Trabajo para listado'!$AB$151:$BA$151,0)),0)+IFERROR(INDEX('Hoja de Trabajo para listado'!$BC$155:$CB$1048576,MATCH($A79,'Hoja de Trabajo para listado'!$BC$155:$BC$1048576,0),MATCH((CUADRO!J$4&amp;$E79),'Hoja de Trabajo para listado'!$BC$151:$CB$151,0)),0)+IFERROR(INDEX('Hoja de Trabajo para listado'!$DE$153:$DG$274,MATCH($A79,'Hoja de Trabajo para listado'!$DE$153:$DE$1048576,0),MATCH((CUADRO!J$4&amp;$E79),'Hoja de Trabajo para listado'!$DE$151:$DG$151,0)),0)+IFERROR(INDEX('Hoja de Trabajo para listado'!$CD$155:$DC$1048576,MATCH($A79,'Hoja de Trabajo para listado'!$CD$155:$CD$1048576,0),MATCH((CUADRO!J$4&amp;$E79),'Hoja de Trabajo para listado'!$CD$151:$DC$151,0)),0)</f>
        <v>0</v>
      </c>
      <c r="K79" s="241">
        <f ca="1">+IFERROR(INDEX('Hoja de Trabajo para listado'!$A$155:$Z$1048576,MATCH($A79,'Hoja de Trabajo para listado'!$A$155:$A$1048576,0),MATCH((CUADRO!K$4&amp;$E79),'Hoja de Trabajo para listado'!$A$151:$Z$151,0)),0)+IFERROR(INDEX('Hoja de Trabajo para listado'!$AB$155:$BA$1048576,MATCH($A79,'Hoja de Trabajo para listado'!$AB$155:$AB$1048576,0),MATCH((CUADRO!K$4&amp;$E79),'Hoja de Trabajo para listado'!$AB$151:$BA$151,0)),0)+IFERROR(INDEX('Hoja de Trabajo para listado'!$BC$155:$CB$1048576,MATCH($A79,'Hoja de Trabajo para listado'!$BC$155:$BC$1048576,0),MATCH((CUADRO!K$4&amp;$E79),'Hoja de Trabajo para listado'!$BC$151:$CB$151,0)),0)+IFERROR(INDEX('Hoja de Trabajo para listado'!$DE$153:$DG$274,MATCH($A79,'Hoja de Trabajo para listado'!$DE$153:$DE$1048576,0),MATCH((CUADRO!K$4&amp;$E79),'Hoja de Trabajo para listado'!$DE$151:$DG$151,0)),0)+IFERROR(INDEX('Hoja de Trabajo para listado'!$CD$155:$DC$1048576,MATCH($A79,'Hoja de Trabajo para listado'!$CD$155:$CD$1048576,0),MATCH((CUADRO!K$4&amp;$E79),'Hoja de Trabajo para listado'!$CD$151:$DC$151,0)),0)</f>
        <v>0</v>
      </c>
      <c r="L79" s="241">
        <f ca="1">+IFERROR(INDEX('Hoja de Trabajo para listado'!$A$155:$Z$1048576,MATCH($A79,'Hoja de Trabajo para listado'!$A$155:$A$1048576,0),MATCH((CUADRO!L$4&amp;$E79),'Hoja de Trabajo para listado'!$A$151:$Z$151,0)),0)+IFERROR(INDEX('Hoja de Trabajo para listado'!$AB$155:$BA$1048576,MATCH($A79,'Hoja de Trabajo para listado'!$AB$155:$AB$1048576,0),MATCH((CUADRO!L$4&amp;$E79),'Hoja de Trabajo para listado'!$AB$151:$BA$151,0)),0)+IFERROR(INDEX('Hoja de Trabajo para listado'!$BC$155:$CB$1048576,MATCH($A79,'Hoja de Trabajo para listado'!$BC$155:$BC$1048576,0),MATCH((CUADRO!L$4&amp;$E79),'Hoja de Trabajo para listado'!$BC$151:$CB$151,0)),0)+IFERROR(INDEX('Hoja de Trabajo para listado'!$DE$153:$DG$274,MATCH($A79,'Hoja de Trabajo para listado'!$DE$153:$DE$1048576,0),MATCH((CUADRO!L$4&amp;$E79),'Hoja de Trabajo para listado'!$DE$151:$DG$151,0)),0)+IFERROR(INDEX('Hoja de Trabajo para listado'!$CD$155:$DC$1048576,MATCH($A79,'Hoja de Trabajo para listado'!$CD$155:$CD$1048576,0),MATCH((CUADRO!L$4&amp;$E79),'Hoja de Trabajo para listado'!$CD$151:$DC$151,0)),0)</f>
        <v>0</v>
      </c>
      <c r="M79" s="241">
        <f ca="1">+IFERROR(INDEX('Hoja de Trabajo para listado'!$A$155:$Z$1048576,MATCH($A79,'Hoja de Trabajo para listado'!$A$155:$A$1048576,0),MATCH((CUADRO!M$4&amp;$E79),'Hoja de Trabajo para listado'!$A$151:$Z$151,0)),0)+IFERROR(INDEX('Hoja de Trabajo para listado'!$AB$155:$BA$1048576,MATCH($A79,'Hoja de Trabajo para listado'!$AB$155:$AB$1048576,0),MATCH((CUADRO!M$4&amp;$E79),'Hoja de Trabajo para listado'!$AB$151:$BA$151,0)),0)+IFERROR(INDEX('Hoja de Trabajo para listado'!$BC$155:$CB$1048576,MATCH($A79,'Hoja de Trabajo para listado'!$BC$155:$BC$1048576,0),MATCH((CUADRO!M$4&amp;$E79),'Hoja de Trabajo para listado'!$BC$151:$CB$151,0)),0)+IFERROR(INDEX('Hoja de Trabajo para listado'!$DE$153:$DG$274,MATCH($A79,'Hoja de Trabajo para listado'!$DE$153:$DE$1048576,0),MATCH((CUADRO!M$4&amp;$E79),'Hoja de Trabajo para listado'!$DE$151:$DG$151,0)),0)+IFERROR(INDEX('Hoja de Trabajo para listado'!$CD$155:$DC$1048576,MATCH($A79,'Hoja de Trabajo para listado'!$CD$155:$CD$1048576,0),MATCH((CUADRO!M$4&amp;$E79),'Hoja de Trabajo para listado'!$CD$151:$DC$151,0)),0)</f>
        <v>0</v>
      </c>
      <c r="N79" s="241">
        <f ca="1">+IFERROR(INDEX('Hoja de Trabajo para listado'!$A$155:$Z$1048576,MATCH($A79,'Hoja de Trabajo para listado'!$A$155:$A$1048576,0),MATCH((CUADRO!N$4&amp;$E79),'Hoja de Trabajo para listado'!$A$151:$Z$151,0)),0)+IFERROR(INDEX('Hoja de Trabajo para listado'!$AB$155:$BA$1048576,MATCH($A79,'Hoja de Trabajo para listado'!$AB$155:$AB$1048576,0),MATCH((CUADRO!N$4&amp;$E79),'Hoja de Trabajo para listado'!$AB$151:$BA$151,0)),0)+IFERROR(INDEX('Hoja de Trabajo para listado'!$BC$155:$CB$1048576,MATCH($A79,'Hoja de Trabajo para listado'!$BC$155:$BC$1048576,0),MATCH((CUADRO!N$4&amp;$E79),'Hoja de Trabajo para listado'!$BC$151:$CB$151,0)),0)+IFERROR(INDEX('Hoja de Trabajo para listado'!$DE$153:$DG$274,MATCH($A79,'Hoja de Trabajo para listado'!$DE$153:$DE$1048576,0),MATCH((CUADRO!N$4&amp;$E79),'Hoja de Trabajo para listado'!$DE$151:$DG$151,0)),0)+IFERROR(INDEX('Hoja de Trabajo para listado'!$CD$155:$DC$1048576,MATCH($A79,'Hoja de Trabajo para listado'!$CD$155:$CD$1048576,0),MATCH((CUADRO!N$4&amp;$E79),'Hoja de Trabajo para listado'!$CD$151:$DC$151,0)),0)</f>
        <v>0</v>
      </c>
      <c r="O79" s="241">
        <f ca="1">+IFERROR(INDEX('Hoja de Trabajo para listado'!$A$155:$Z$1048576,MATCH($A79,'Hoja de Trabajo para listado'!$A$155:$A$1048576,0),MATCH((CUADRO!O$4&amp;$E79),'Hoja de Trabajo para listado'!$A$151:$Z$151,0)),0)+IFERROR(INDEX('Hoja de Trabajo para listado'!$AB$155:$BA$1048576,MATCH($A79,'Hoja de Trabajo para listado'!$AB$155:$AB$1048576,0),MATCH((CUADRO!O$4&amp;$E79),'Hoja de Trabajo para listado'!$AB$151:$BA$151,0)),0)+IFERROR(INDEX('Hoja de Trabajo para listado'!$BC$155:$CB$1048576,MATCH($A79,'Hoja de Trabajo para listado'!$BC$155:$BC$1048576,0),MATCH((CUADRO!O$4&amp;$E79),'Hoja de Trabajo para listado'!$BC$151:$CB$151,0)),0)+IFERROR(INDEX('Hoja de Trabajo para listado'!$DE$153:$DG$274,MATCH($A79,'Hoja de Trabajo para listado'!$DE$153:$DE$1048576,0),MATCH((CUADRO!O$4&amp;$E79),'Hoja de Trabajo para listado'!$DE$151:$DG$151,0)),0)+IFERROR(INDEX('Hoja de Trabajo para listado'!$CD$155:$DC$1048576,MATCH($A79,'Hoja de Trabajo para listado'!$CD$155:$CD$1048576,0),MATCH((CUADRO!O$4&amp;$E79),'Hoja de Trabajo para listado'!$CD$151:$DC$151,0)),0)</f>
        <v>0</v>
      </c>
      <c r="P79" s="241">
        <f ca="1">+IFERROR(INDEX('Hoja de Trabajo para listado'!$A$155:$Z$1048576,MATCH($A79,'Hoja de Trabajo para listado'!$A$155:$A$1048576,0),MATCH((CUADRO!P$4&amp;$E79),'Hoja de Trabajo para listado'!$A$151:$Z$151,0)),0)+IFERROR(INDEX('Hoja de Trabajo para listado'!$AB$155:$BA$1048576,MATCH($A79,'Hoja de Trabajo para listado'!$AB$155:$AB$1048576,0),MATCH((CUADRO!P$4&amp;$E79),'Hoja de Trabajo para listado'!$AB$151:$BA$151,0)),0)+IFERROR(INDEX('Hoja de Trabajo para listado'!$BC$155:$CB$1048576,MATCH($A79,'Hoja de Trabajo para listado'!$BC$155:$BC$1048576,0),MATCH((CUADRO!P$4&amp;$E79),'Hoja de Trabajo para listado'!$BC$151:$CB$151,0)),0)+IFERROR(INDEX('Hoja de Trabajo para listado'!$DE$153:$DG$274,MATCH($A79,'Hoja de Trabajo para listado'!$DE$153:$DE$1048576,0),MATCH((CUADRO!P$4&amp;$E79),'Hoja de Trabajo para listado'!$DE$151:$DG$151,0)),0)+IFERROR(INDEX('Hoja de Trabajo para listado'!$CD$155:$DC$1048576,MATCH($A79,'Hoja de Trabajo para listado'!$CD$155:$CD$1048576,0),MATCH((CUADRO!P$4&amp;$E79),'Hoja de Trabajo para listado'!$CD$151:$DC$151,0)),0)</f>
        <v>0</v>
      </c>
      <c r="Q79" s="241">
        <f ca="1">+IFERROR(INDEX('Hoja de Trabajo para listado'!$A$155:$Z$1048576,MATCH($A79,'Hoja de Trabajo para listado'!$A$155:$A$1048576,0),MATCH((CUADRO!Q$4&amp;$E79),'Hoja de Trabajo para listado'!$A$151:$Z$151,0)),0)+IFERROR(INDEX('Hoja de Trabajo para listado'!$AB$155:$BA$1048576,MATCH($A79,'Hoja de Trabajo para listado'!$AB$155:$AB$1048576,0),MATCH((CUADRO!Q$4&amp;$E79),'Hoja de Trabajo para listado'!$AB$151:$BA$151,0)),0)+IFERROR(INDEX('Hoja de Trabajo para listado'!$BC$155:$CB$1048576,MATCH($A79,'Hoja de Trabajo para listado'!$BC$155:$BC$1048576,0),MATCH((CUADRO!Q$4&amp;$E79),'Hoja de Trabajo para listado'!$BC$151:$CB$151,0)),0)+IFERROR(INDEX('Hoja de Trabajo para listado'!$DE$153:$DG$274,MATCH($A79,'Hoja de Trabajo para listado'!$DE$153:$DE$1048576,0),MATCH((CUADRO!Q$4&amp;$E79),'Hoja de Trabajo para listado'!$DE$151:$DG$151,0)),0)+IFERROR(INDEX('Hoja de Trabajo para listado'!$CD$155:$DC$1048576,MATCH($A79,'Hoja de Trabajo para listado'!$CD$155:$CD$1048576,0),MATCH((CUADRO!Q$4&amp;$E79),'Hoja de Trabajo para listado'!$CD$151:$DC$151,0)),0)</f>
        <v>0</v>
      </c>
      <c r="R79" s="241">
        <f t="shared" ca="1" si="2"/>
        <v>0</v>
      </c>
      <c r="S79" s="241"/>
      <c r="T79" s="241">
        <f ca="1">+T80</f>
        <v>0</v>
      </c>
      <c r="U79" s="240">
        <f t="shared" si="3"/>
        <v>1</v>
      </c>
    </row>
    <row r="80" spans="1:21" customFormat="1" ht="15" hidden="1" customHeight="1">
      <c r="A80" s="32">
        <v>139</v>
      </c>
      <c r="B80" s="382"/>
      <c r="C80" s="305" t="str">
        <f>+VLOOKUP(A80,bd_lista!$A$3:$C$592,3,FALSE)</f>
        <v>Universidad Mayor de San Andrés</v>
      </c>
      <c r="D80" s="384"/>
      <c r="E80" s="305" t="s">
        <v>684</v>
      </c>
      <c r="F80" s="243">
        <f ca="1">+IFERROR(INDEX('Hoja de Trabajo para listado'!$A$155:$Z$1048576,MATCH($A80,'Hoja de Trabajo para listado'!$A$155:$A$1048576,0),MATCH((CUADRO!F$4&amp;$E80),'Hoja de Trabajo para listado'!$A$151:$Z$151,0)),0)+IFERROR(INDEX('Hoja de Trabajo para listado'!$AB$155:$BA$1048576,MATCH($A80,'Hoja de Trabajo para listado'!$AB$155:$AB$1048576,0),MATCH((CUADRO!F$4&amp;$E80),'Hoja de Trabajo para listado'!$AB$151:$BA$151,0)),0)+IFERROR(INDEX('Hoja de Trabajo para listado'!$BC$155:$CB$1048576,MATCH($A80,'Hoja de Trabajo para listado'!$BC$155:$BC$1048576,0),MATCH((CUADRO!F$4&amp;$E80),'Hoja de Trabajo para listado'!$BC$151:$CB$151,0)),0)+IFERROR(INDEX('Hoja de Trabajo para listado'!$DE$153:$DG$274,MATCH($A80,'Hoja de Trabajo para listado'!$DE$153:$DE$1048576,0),MATCH((CUADRO!F$4&amp;$E80),'Hoja de Trabajo para listado'!$DE$151:$DG$151,0)),0)+IFERROR(INDEX('Hoja de Trabajo para listado'!$CD$155:$DC$1048576,MATCH($A80,'Hoja de Trabajo para listado'!$CD$155:$CD$1048576,0),MATCH((CUADRO!F$4&amp;$E80),'Hoja de Trabajo para listado'!$CD$151:$DC$151,0)),0)</f>
        <v>0</v>
      </c>
      <c r="G80" s="243">
        <f ca="1">+IFERROR(INDEX('Hoja de Trabajo para listado'!$A$155:$Z$1048576,MATCH($A80,'Hoja de Trabajo para listado'!$A$155:$A$1048576,0),MATCH((CUADRO!G$4&amp;$E80),'Hoja de Trabajo para listado'!$A$151:$Z$151,0)),0)+IFERROR(INDEX('Hoja de Trabajo para listado'!$AB$155:$BA$1048576,MATCH($A80,'Hoja de Trabajo para listado'!$AB$155:$AB$1048576,0),MATCH((CUADRO!G$4&amp;$E80),'Hoja de Trabajo para listado'!$AB$151:$BA$151,0)),0)+IFERROR(INDEX('Hoja de Trabajo para listado'!$BC$155:$CB$1048576,MATCH($A80,'Hoja de Trabajo para listado'!$BC$155:$BC$1048576,0),MATCH((CUADRO!G$4&amp;$E80),'Hoja de Trabajo para listado'!$BC$151:$CB$151,0)),0)+IFERROR(INDEX('Hoja de Trabajo para listado'!$DE$153:$DG$274,MATCH($A80,'Hoja de Trabajo para listado'!$DE$153:$DE$1048576,0),MATCH((CUADRO!G$4&amp;$E80),'Hoja de Trabajo para listado'!$DE$151:$DG$151,0)),0)+IFERROR(INDEX('Hoja de Trabajo para listado'!$CD$155:$DC$1048576,MATCH($A80,'Hoja de Trabajo para listado'!$CD$155:$CD$1048576,0),MATCH((CUADRO!G$4&amp;$E80),'Hoja de Trabajo para listado'!$CD$151:$DC$151,0)),0)</f>
        <v>0</v>
      </c>
      <c r="H80" s="243">
        <f ca="1">+IFERROR(INDEX('Hoja de Trabajo para listado'!$A$155:$Z$1048576,MATCH($A80,'Hoja de Trabajo para listado'!$A$155:$A$1048576,0),MATCH((CUADRO!H$4&amp;$E80),'Hoja de Trabajo para listado'!$A$151:$Z$151,0)),0)+IFERROR(INDEX('Hoja de Trabajo para listado'!$AB$155:$BA$1048576,MATCH($A80,'Hoja de Trabajo para listado'!$AB$155:$AB$1048576,0),MATCH((CUADRO!H$4&amp;$E80),'Hoja de Trabajo para listado'!$AB$151:$BA$151,0)),0)+IFERROR(INDEX('Hoja de Trabajo para listado'!$BC$155:$CB$1048576,MATCH($A80,'Hoja de Trabajo para listado'!$BC$155:$BC$1048576,0),MATCH((CUADRO!H$4&amp;$E80),'Hoja de Trabajo para listado'!$BC$151:$CB$151,0)),0)+IFERROR(INDEX('Hoja de Trabajo para listado'!$DE$153:$DG$274,MATCH($A80,'Hoja de Trabajo para listado'!$DE$153:$DE$1048576,0),MATCH((CUADRO!H$4&amp;$E80),'Hoja de Trabajo para listado'!$DE$151:$DG$151,0)),0)+IFERROR(INDEX('Hoja de Trabajo para listado'!$CD$155:$DC$1048576,MATCH($A80,'Hoja de Trabajo para listado'!$CD$155:$CD$1048576,0),MATCH((CUADRO!H$4&amp;$E80),'Hoja de Trabajo para listado'!$CD$151:$DC$151,0)),0)</f>
        <v>0</v>
      </c>
      <c r="I80" s="243">
        <f ca="1">+IFERROR(INDEX('Hoja de Trabajo para listado'!$A$155:$Z$1048576,MATCH($A80,'Hoja de Trabajo para listado'!$A$155:$A$1048576,0),MATCH((CUADRO!I$4&amp;$E80),'Hoja de Trabajo para listado'!$A$151:$Z$151,0)),0)+IFERROR(INDEX('Hoja de Trabajo para listado'!$AB$155:$BA$1048576,MATCH($A80,'Hoja de Trabajo para listado'!$AB$155:$AB$1048576,0),MATCH((CUADRO!I$4&amp;$E80),'Hoja de Trabajo para listado'!$AB$151:$BA$151,0)),0)+IFERROR(INDEX('Hoja de Trabajo para listado'!$BC$155:$CB$1048576,MATCH($A80,'Hoja de Trabajo para listado'!$BC$155:$BC$1048576,0),MATCH((CUADRO!I$4&amp;$E80),'Hoja de Trabajo para listado'!$BC$151:$CB$151,0)),0)+IFERROR(INDEX('Hoja de Trabajo para listado'!$DE$153:$DG$274,MATCH($A80,'Hoja de Trabajo para listado'!$DE$153:$DE$1048576,0),MATCH((CUADRO!I$4&amp;$E80),'Hoja de Trabajo para listado'!$DE$151:$DG$151,0)),0)+IFERROR(INDEX('Hoja de Trabajo para listado'!$CD$155:$DC$1048576,MATCH($A80,'Hoja de Trabajo para listado'!$CD$155:$CD$1048576,0),MATCH((CUADRO!I$4&amp;$E80),'Hoja de Trabajo para listado'!$CD$151:$DC$151,0)),0)</f>
        <v>0</v>
      </c>
      <c r="J80" s="243">
        <f ca="1">+IFERROR(INDEX('Hoja de Trabajo para listado'!$A$155:$Z$1048576,MATCH($A80,'Hoja de Trabajo para listado'!$A$155:$A$1048576,0),MATCH((CUADRO!J$4&amp;$E80),'Hoja de Trabajo para listado'!$A$151:$Z$151,0)),0)+IFERROR(INDEX('Hoja de Trabajo para listado'!$AB$155:$BA$1048576,MATCH($A80,'Hoja de Trabajo para listado'!$AB$155:$AB$1048576,0),MATCH((CUADRO!J$4&amp;$E80),'Hoja de Trabajo para listado'!$AB$151:$BA$151,0)),0)+IFERROR(INDEX('Hoja de Trabajo para listado'!$BC$155:$CB$1048576,MATCH($A80,'Hoja de Trabajo para listado'!$BC$155:$BC$1048576,0),MATCH((CUADRO!J$4&amp;$E80),'Hoja de Trabajo para listado'!$BC$151:$CB$151,0)),0)+IFERROR(INDEX('Hoja de Trabajo para listado'!$DE$153:$DG$274,MATCH($A80,'Hoja de Trabajo para listado'!$DE$153:$DE$1048576,0),MATCH((CUADRO!J$4&amp;$E80),'Hoja de Trabajo para listado'!$DE$151:$DG$151,0)),0)+IFERROR(INDEX('Hoja de Trabajo para listado'!$CD$155:$DC$1048576,MATCH($A80,'Hoja de Trabajo para listado'!$CD$155:$CD$1048576,0),MATCH((CUADRO!J$4&amp;$E80),'Hoja de Trabajo para listado'!$CD$151:$DC$151,0)),0)</f>
        <v>0</v>
      </c>
      <c r="K80" s="243">
        <f ca="1">+IFERROR(INDEX('Hoja de Trabajo para listado'!$A$155:$Z$1048576,MATCH($A80,'Hoja de Trabajo para listado'!$A$155:$A$1048576,0),MATCH((CUADRO!K$4&amp;$E80),'Hoja de Trabajo para listado'!$A$151:$Z$151,0)),0)+IFERROR(INDEX('Hoja de Trabajo para listado'!$AB$155:$BA$1048576,MATCH($A80,'Hoja de Trabajo para listado'!$AB$155:$AB$1048576,0),MATCH((CUADRO!K$4&amp;$E80),'Hoja de Trabajo para listado'!$AB$151:$BA$151,0)),0)+IFERROR(INDEX('Hoja de Trabajo para listado'!$BC$155:$CB$1048576,MATCH($A80,'Hoja de Trabajo para listado'!$BC$155:$BC$1048576,0),MATCH((CUADRO!K$4&amp;$E80),'Hoja de Trabajo para listado'!$BC$151:$CB$151,0)),0)+IFERROR(INDEX('Hoja de Trabajo para listado'!$DE$153:$DG$274,MATCH($A80,'Hoja de Trabajo para listado'!$DE$153:$DE$1048576,0),MATCH((CUADRO!K$4&amp;$E80),'Hoja de Trabajo para listado'!$DE$151:$DG$151,0)),0)+IFERROR(INDEX('Hoja de Trabajo para listado'!$CD$155:$DC$1048576,MATCH($A80,'Hoja de Trabajo para listado'!$CD$155:$CD$1048576,0),MATCH((CUADRO!K$4&amp;$E80),'Hoja de Trabajo para listado'!$CD$151:$DC$151,0)),0)</f>
        <v>0</v>
      </c>
      <c r="L80" s="243">
        <f ca="1">+IFERROR(INDEX('Hoja de Trabajo para listado'!$A$155:$Z$1048576,MATCH($A80,'Hoja de Trabajo para listado'!$A$155:$A$1048576,0),MATCH((CUADRO!L$4&amp;$E80),'Hoja de Trabajo para listado'!$A$151:$Z$151,0)),0)+IFERROR(INDEX('Hoja de Trabajo para listado'!$AB$155:$BA$1048576,MATCH($A80,'Hoja de Trabajo para listado'!$AB$155:$AB$1048576,0),MATCH((CUADRO!L$4&amp;$E80),'Hoja de Trabajo para listado'!$AB$151:$BA$151,0)),0)+IFERROR(INDEX('Hoja de Trabajo para listado'!$BC$155:$CB$1048576,MATCH($A80,'Hoja de Trabajo para listado'!$BC$155:$BC$1048576,0),MATCH((CUADRO!L$4&amp;$E80),'Hoja de Trabajo para listado'!$BC$151:$CB$151,0)),0)+IFERROR(INDEX('Hoja de Trabajo para listado'!$DE$153:$DG$274,MATCH($A80,'Hoja de Trabajo para listado'!$DE$153:$DE$1048576,0),MATCH((CUADRO!L$4&amp;$E80),'Hoja de Trabajo para listado'!$DE$151:$DG$151,0)),0)+IFERROR(INDEX('Hoja de Trabajo para listado'!$CD$155:$DC$1048576,MATCH($A80,'Hoja de Trabajo para listado'!$CD$155:$CD$1048576,0),MATCH((CUADRO!L$4&amp;$E80),'Hoja de Trabajo para listado'!$CD$151:$DC$151,0)),0)</f>
        <v>0</v>
      </c>
      <c r="M80" s="243">
        <f ca="1">+IFERROR(INDEX('Hoja de Trabajo para listado'!$A$155:$Z$1048576,MATCH($A80,'Hoja de Trabajo para listado'!$A$155:$A$1048576,0),MATCH((CUADRO!M$4&amp;$E80),'Hoja de Trabajo para listado'!$A$151:$Z$151,0)),0)+IFERROR(INDEX('Hoja de Trabajo para listado'!$AB$155:$BA$1048576,MATCH($A80,'Hoja de Trabajo para listado'!$AB$155:$AB$1048576,0),MATCH((CUADRO!M$4&amp;$E80),'Hoja de Trabajo para listado'!$AB$151:$BA$151,0)),0)+IFERROR(INDEX('Hoja de Trabajo para listado'!$BC$155:$CB$1048576,MATCH($A80,'Hoja de Trabajo para listado'!$BC$155:$BC$1048576,0),MATCH((CUADRO!M$4&amp;$E80),'Hoja de Trabajo para listado'!$BC$151:$CB$151,0)),0)+IFERROR(INDEX('Hoja de Trabajo para listado'!$DE$153:$DG$274,MATCH($A80,'Hoja de Trabajo para listado'!$DE$153:$DE$1048576,0),MATCH((CUADRO!M$4&amp;$E80),'Hoja de Trabajo para listado'!$DE$151:$DG$151,0)),0)+IFERROR(INDEX('Hoja de Trabajo para listado'!$CD$155:$DC$1048576,MATCH($A80,'Hoja de Trabajo para listado'!$CD$155:$CD$1048576,0),MATCH((CUADRO!M$4&amp;$E80),'Hoja de Trabajo para listado'!$CD$151:$DC$151,0)),0)</f>
        <v>0</v>
      </c>
      <c r="N80" s="243">
        <f ca="1">+IFERROR(INDEX('Hoja de Trabajo para listado'!$A$155:$Z$1048576,MATCH($A80,'Hoja de Trabajo para listado'!$A$155:$A$1048576,0),MATCH((CUADRO!N$4&amp;$E80),'Hoja de Trabajo para listado'!$A$151:$Z$151,0)),0)+IFERROR(INDEX('Hoja de Trabajo para listado'!$AB$155:$BA$1048576,MATCH($A80,'Hoja de Trabajo para listado'!$AB$155:$AB$1048576,0),MATCH((CUADRO!N$4&amp;$E80),'Hoja de Trabajo para listado'!$AB$151:$BA$151,0)),0)+IFERROR(INDEX('Hoja de Trabajo para listado'!$BC$155:$CB$1048576,MATCH($A80,'Hoja de Trabajo para listado'!$BC$155:$BC$1048576,0),MATCH((CUADRO!N$4&amp;$E80),'Hoja de Trabajo para listado'!$BC$151:$CB$151,0)),0)+IFERROR(INDEX('Hoja de Trabajo para listado'!$DE$153:$DG$274,MATCH($A80,'Hoja de Trabajo para listado'!$DE$153:$DE$1048576,0),MATCH((CUADRO!N$4&amp;$E80),'Hoja de Trabajo para listado'!$DE$151:$DG$151,0)),0)+IFERROR(INDEX('Hoja de Trabajo para listado'!$CD$155:$DC$1048576,MATCH($A80,'Hoja de Trabajo para listado'!$CD$155:$CD$1048576,0),MATCH((CUADRO!N$4&amp;$E80),'Hoja de Trabajo para listado'!$CD$151:$DC$151,0)),0)</f>
        <v>0</v>
      </c>
      <c r="O80" s="243">
        <f ca="1">+IFERROR(INDEX('Hoja de Trabajo para listado'!$A$155:$Z$1048576,MATCH($A80,'Hoja de Trabajo para listado'!$A$155:$A$1048576,0),MATCH((CUADRO!O$4&amp;$E80),'Hoja de Trabajo para listado'!$A$151:$Z$151,0)),0)+IFERROR(INDEX('Hoja de Trabajo para listado'!$AB$155:$BA$1048576,MATCH($A80,'Hoja de Trabajo para listado'!$AB$155:$AB$1048576,0),MATCH((CUADRO!O$4&amp;$E80),'Hoja de Trabajo para listado'!$AB$151:$BA$151,0)),0)+IFERROR(INDEX('Hoja de Trabajo para listado'!$BC$155:$CB$1048576,MATCH($A80,'Hoja de Trabajo para listado'!$BC$155:$BC$1048576,0),MATCH((CUADRO!O$4&amp;$E80),'Hoja de Trabajo para listado'!$BC$151:$CB$151,0)),0)+IFERROR(INDEX('Hoja de Trabajo para listado'!$DE$153:$DG$274,MATCH($A80,'Hoja de Trabajo para listado'!$DE$153:$DE$1048576,0),MATCH((CUADRO!O$4&amp;$E80),'Hoja de Trabajo para listado'!$DE$151:$DG$151,0)),0)+IFERROR(INDEX('Hoja de Trabajo para listado'!$CD$155:$DC$1048576,MATCH($A80,'Hoja de Trabajo para listado'!$CD$155:$CD$1048576,0),MATCH((CUADRO!O$4&amp;$E80),'Hoja de Trabajo para listado'!$CD$151:$DC$151,0)),0)</f>
        <v>0</v>
      </c>
      <c r="P80" s="243">
        <f ca="1">+IFERROR(INDEX('Hoja de Trabajo para listado'!$A$155:$Z$1048576,MATCH($A80,'Hoja de Trabajo para listado'!$A$155:$A$1048576,0),MATCH((CUADRO!P$4&amp;$E80),'Hoja de Trabajo para listado'!$A$151:$Z$151,0)),0)+IFERROR(INDEX('Hoja de Trabajo para listado'!$AB$155:$BA$1048576,MATCH($A80,'Hoja de Trabajo para listado'!$AB$155:$AB$1048576,0),MATCH((CUADRO!P$4&amp;$E80),'Hoja de Trabajo para listado'!$AB$151:$BA$151,0)),0)+IFERROR(INDEX('Hoja de Trabajo para listado'!$BC$155:$CB$1048576,MATCH($A80,'Hoja de Trabajo para listado'!$BC$155:$BC$1048576,0),MATCH((CUADRO!P$4&amp;$E80),'Hoja de Trabajo para listado'!$BC$151:$CB$151,0)),0)+IFERROR(INDEX('Hoja de Trabajo para listado'!$DE$153:$DG$274,MATCH($A80,'Hoja de Trabajo para listado'!$DE$153:$DE$1048576,0),MATCH((CUADRO!P$4&amp;$E80),'Hoja de Trabajo para listado'!$DE$151:$DG$151,0)),0)+IFERROR(INDEX('Hoja de Trabajo para listado'!$CD$155:$DC$1048576,MATCH($A80,'Hoja de Trabajo para listado'!$CD$155:$CD$1048576,0),MATCH((CUADRO!P$4&amp;$E80),'Hoja de Trabajo para listado'!$CD$151:$DC$151,0)),0)</f>
        <v>0</v>
      </c>
      <c r="Q80" s="243">
        <f ca="1">+IFERROR(INDEX('Hoja de Trabajo para listado'!$A$155:$Z$1048576,MATCH($A80,'Hoja de Trabajo para listado'!$A$155:$A$1048576,0),MATCH((CUADRO!Q$4&amp;$E80),'Hoja de Trabajo para listado'!$A$151:$Z$151,0)),0)+IFERROR(INDEX('Hoja de Trabajo para listado'!$AB$155:$BA$1048576,MATCH($A80,'Hoja de Trabajo para listado'!$AB$155:$AB$1048576,0),MATCH((CUADRO!Q$4&amp;$E80),'Hoja de Trabajo para listado'!$AB$151:$BA$151,0)),0)+IFERROR(INDEX('Hoja de Trabajo para listado'!$BC$155:$CB$1048576,MATCH($A80,'Hoja de Trabajo para listado'!$BC$155:$BC$1048576,0),MATCH((CUADRO!Q$4&amp;$E80),'Hoja de Trabajo para listado'!$BC$151:$CB$151,0)),0)+IFERROR(INDEX('Hoja de Trabajo para listado'!$DE$153:$DG$274,MATCH($A80,'Hoja de Trabajo para listado'!$DE$153:$DE$1048576,0),MATCH((CUADRO!Q$4&amp;$E80),'Hoja de Trabajo para listado'!$DE$151:$DG$151,0)),0)+IFERROR(INDEX('Hoja de Trabajo para listado'!$CD$155:$DC$1048576,MATCH($A80,'Hoja de Trabajo para listado'!$CD$155:$CD$1048576,0),MATCH((CUADRO!Q$4&amp;$E80),'Hoja de Trabajo para listado'!$CD$151:$DC$151,0)),0)</f>
        <v>0</v>
      </c>
      <c r="R80" s="243">
        <f t="shared" ca="1" si="2"/>
        <v>0</v>
      </c>
      <c r="S80" s="243">
        <f ca="1">+R79+R80</f>
        <v>0</v>
      </c>
      <c r="T80" s="243">
        <f ca="1">+S80</f>
        <v>0</v>
      </c>
      <c r="U80" s="242">
        <f t="shared" si="3"/>
        <v>2</v>
      </c>
    </row>
    <row r="81" spans="1:21" customFormat="1" ht="15" hidden="1" customHeight="1">
      <c r="A81" s="32">
        <v>140</v>
      </c>
      <c r="B81" s="381">
        <f>+A81</f>
        <v>140</v>
      </c>
      <c r="C81" s="245" t="str">
        <f>+VLOOKUP(A81,bd_lista!$A$3:$C$592,3,FALSE)</f>
        <v>Universidad Pública de El Alto</v>
      </c>
      <c r="D81" s="383" t="str">
        <f>+C81</f>
        <v>Universidad Pública de El Alto</v>
      </c>
      <c r="E81" s="245" t="s">
        <v>683</v>
      </c>
      <c r="F81" s="241">
        <f ca="1">+IFERROR(INDEX('Hoja de Trabajo para listado'!$A$155:$Z$1048576,MATCH($A81,'Hoja de Trabajo para listado'!$A$155:$A$1048576,0),MATCH((CUADRO!F$4&amp;$E81),'Hoja de Trabajo para listado'!$A$151:$Z$151,0)),0)+IFERROR(INDEX('Hoja de Trabajo para listado'!$AB$155:$BA$1048576,MATCH($A81,'Hoja de Trabajo para listado'!$AB$155:$AB$1048576,0),MATCH((CUADRO!F$4&amp;$E81),'Hoja de Trabajo para listado'!$AB$151:$BA$151,0)),0)+IFERROR(INDEX('Hoja de Trabajo para listado'!$BC$155:$CB$1048576,MATCH($A81,'Hoja de Trabajo para listado'!$BC$155:$BC$1048576,0),MATCH((CUADRO!F$4&amp;$E81),'Hoja de Trabajo para listado'!$BC$151:$CB$151,0)),0)+IFERROR(INDEX('Hoja de Trabajo para listado'!$DE$153:$DG$274,MATCH($A81,'Hoja de Trabajo para listado'!$DE$153:$DE$1048576,0),MATCH((CUADRO!F$4&amp;$E81),'Hoja de Trabajo para listado'!$DE$151:$DG$151,0)),0)+IFERROR(INDEX('Hoja de Trabajo para listado'!$CD$155:$DC$1048576,MATCH($A81,'Hoja de Trabajo para listado'!$CD$155:$CD$1048576,0),MATCH((CUADRO!F$4&amp;$E81),'Hoja de Trabajo para listado'!$CD$151:$DC$151,0)),0)</f>
        <v>0</v>
      </c>
      <c r="G81" s="241">
        <f ca="1">+IFERROR(INDEX('Hoja de Trabajo para listado'!$A$155:$Z$1048576,MATCH($A81,'Hoja de Trabajo para listado'!$A$155:$A$1048576,0),MATCH((CUADRO!G$4&amp;$E81),'Hoja de Trabajo para listado'!$A$151:$Z$151,0)),0)+IFERROR(INDEX('Hoja de Trabajo para listado'!$AB$155:$BA$1048576,MATCH($A81,'Hoja de Trabajo para listado'!$AB$155:$AB$1048576,0),MATCH((CUADRO!G$4&amp;$E81),'Hoja de Trabajo para listado'!$AB$151:$BA$151,0)),0)+IFERROR(INDEX('Hoja de Trabajo para listado'!$BC$155:$CB$1048576,MATCH($A81,'Hoja de Trabajo para listado'!$BC$155:$BC$1048576,0),MATCH((CUADRO!G$4&amp;$E81),'Hoja de Trabajo para listado'!$BC$151:$CB$151,0)),0)+IFERROR(INDEX('Hoja de Trabajo para listado'!$DE$153:$DG$274,MATCH($A81,'Hoja de Trabajo para listado'!$DE$153:$DE$1048576,0),MATCH((CUADRO!G$4&amp;$E81),'Hoja de Trabajo para listado'!$DE$151:$DG$151,0)),0)+IFERROR(INDEX('Hoja de Trabajo para listado'!$CD$155:$DC$1048576,MATCH($A81,'Hoja de Trabajo para listado'!$CD$155:$CD$1048576,0),MATCH((CUADRO!G$4&amp;$E81),'Hoja de Trabajo para listado'!$CD$151:$DC$151,0)),0)</f>
        <v>0</v>
      </c>
      <c r="H81" s="241">
        <f ca="1">+IFERROR(INDEX('Hoja de Trabajo para listado'!$A$155:$Z$1048576,MATCH($A81,'Hoja de Trabajo para listado'!$A$155:$A$1048576,0),MATCH((CUADRO!H$4&amp;$E81),'Hoja de Trabajo para listado'!$A$151:$Z$151,0)),0)+IFERROR(INDEX('Hoja de Trabajo para listado'!$AB$155:$BA$1048576,MATCH($A81,'Hoja de Trabajo para listado'!$AB$155:$AB$1048576,0),MATCH((CUADRO!H$4&amp;$E81),'Hoja de Trabajo para listado'!$AB$151:$BA$151,0)),0)+IFERROR(INDEX('Hoja de Trabajo para listado'!$BC$155:$CB$1048576,MATCH($A81,'Hoja de Trabajo para listado'!$BC$155:$BC$1048576,0),MATCH((CUADRO!H$4&amp;$E81),'Hoja de Trabajo para listado'!$BC$151:$CB$151,0)),0)+IFERROR(INDEX('Hoja de Trabajo para listado'!$DE$153:$DG$274,MATCH($A81,'Hoja de Trabajo para listado'!$DE$153:$DE$1048576,0),MATCH((CUADRO!H$4&amp;$E81),'Hoja de Trabajo para listado'!$DE$151:$DG$151,0)),0)+IFERROR(INDEX('Hoja de Trabajo para listado'!$CD$155:$DC$1048576,MATCH($A81,'Hoja de Trabajo para listado'!$CD$155:$CD$1048576,0),MATCH((CUADRO!H$4&amp;$E81),'Hoja de Trabajo para listado'!$CD$151:$DC$151,0)),0)</f>
        <v>0</v>
      </c>
      <c r="I81" s="241">
        <f ca="1">+IFERROR(INDEX('Hoja de Trabajo para listado'!$A$155:$Z$1048576,MATCH($A81,'Hoja de Trabajo para listado'!$A$155:$A$1048576,0),MATCH((CUADRO!I$4&amp;$E81),'Hoja de Trabajo para listado'!$A$151:$Z$151,0)),0)+IFERROR(INDEX('Hoja de Trabajo para listado'!$AB$155:$BA$1048576,MATCH($A81,'Hoja de Trabajo para listado'!$AB$155:$AB$1048576,0),MATCH((CUADRO!I$4&amp;$E81),'Hoja de Trabajo para listado'!$AB$151:$BA$151,0)),0)+IFERROR(INDEX('Hoja de Trabajo para listado'!$BC$155:$CB$1048576,MATCH($A81,'Hoja de Trabajo para listado'!$BC$155:$BC$1048576,0),MATCH((CUADRO!I$4&amp;$E81),'Hoja de Trabajo para listado'!$BC$151:$CB$151,0)),0)+IFERROR(INDEX('Hoja de Trabajo para listado'!$DE$153:$DG$274,MATCH($A81,'Hoja de Trabajo para listado'!$DE$153:$DE$1048576,0),MATCH((CUADRO!I$4&amp;$E81),'Hoja de Trabajo para listado'!$DE$151:$DG$151,0)),0)+IFERROR(INDEX('Hoja de Trabajo para listado'!$CD$155:$DC$1048576,MATCH($A81,'Hoja de Trabajo para listado'!$CD$155:$CD$1048576,0),MATCH((CUADRO!I$4&amp;$E81),'Hoja de Trabajo para listado'!$CD$151:$DC$151,0)),0)</f>
        <v>0</v>
      </c>
      <c r="J81" s="241">
        <f ca="1">+IFERROR(INDEX('Hoja de Trabajo para listado'!$A$155:$Z$1048576,MATCH($A81,'Hoja de Trabajo para listado'!$A$155:$A$1048576,0),MATCH((CUADRO!J$4&amp;$E81),'Hoja de Trabajo para listado'!$A$151:$Z$151,0)),0)+IFERROR(INDEX('Hoja de Trabajo para listado'!$AB$155:$BA$1048576,MATCH($A81,'Hoja de Trabajo para listado'!$AB$155:$AB$1048576,0),MATCH((CUADRO!J$4&amp;$E81),'Hoja de Trabajo para listado'!$AB$151:$BA$151,0)),0)+IFERROR(INDEX('Hoja de Trabajo para listado'!$BC$155:$CB$1048576,MATCH($A81,'Hoja de Trabajo para listado'!$BC$155:$BC$1048576,0),MATCH((CUADRO!J$4&amp;$E81),'Hoja de Trabajo para listado'!$BC$151:$CB$151,0)),0)+IFERROR(INDEX('Hoja de Trabajo para listado'!$DE$153:$DG$274,MATCH($A81,'Hoja de Trabajo para listado'!$DE$153:$DE$1048576,0),MATCH((CUADRO!J$4&amp;$E81),'Hoja de Trabajo para listado'!$DE$151:$DG$151,0)),0)+IFERROR(INDEX('Hoja de Trabajo para listado'!$CD$155:$DC$1048576,MATCH($A81,'Hoja de Trabajo para listado'!$CD$155:$CD$1048576,0),MATCH((CUADRO!J$4&amp;$E81),'Hoja de Trabajo para listado'!$CD$151:$DC$151,0)),0)</f>
        <v>0</v>
      </c>
      <c r="K81" s="241">
        <f ca="1">+IFERROR(INDEX('Hoja de Trabajo para listado'!$A$155:$Z$1048576,MATCH($A81,'Hoja de Trabajo para listado'!$A$155:$A$1048576,0),MATCH((CUADRO!K$4&amp;$E81),'Hoja de Trabajo para listado'!$A$151:$Z$151,0)),0)+IFERROR(INDEX('Hoja de Trabajo para listado'!$AB$155:$BA$1048576,MATCH($A81,'Hoja de Trabajo para listado'!$AB$155:$AB$1048576,0),MATCH((CUADRO!K$4&amp;$E81),'Hoja de Trabajo para listado'!$AB$151:$BA$151,0)),0)+IFERROR(INDEX('Hoja de Trabajo para listado'!$BC$155:$CB$1048576,MATCH($A81,'Hoja de Trabajo para listado'!$BC$155:$BC$1048576,0),MATCH((CUADRO!K$4&amp;$E81),'Hoja de Trabajo para listado'!$BC$151:$CB$151,0)),0)+IFERROR(INDEX('Hoja de Trabajo para listado'!$DE$153:$DG$274,MATCH($A81,'Hoja de Trabajo para listado'!$DE$153:$DE$1048576,0),MATCH((CUADRO!K$4&amp;$E81),'Hoja de Trabajo para listado'!$DE$151:$DG$151,0)),0)+IFERROR(INDEX('Hoja de Trabajo para listado'!$CD$155:$DC$1048576,MATCH($A81,'Hoja de Trabajo para listado'!$CD$155:$CD$1048576,0),MATCH((CUADRO!K$4&amp;$E81),'Hoja de Trabajo para listado'!$CD$151:$DC$151,0)),0)</f>
        <v>0</v>
      </c>
      <c r="L81" s="241">
        <f ca="1">+IFERROR(INDEX('Hoja de Trabajo para listado'!$A$155:$Z$1048576,MATCH($A81,'Hoja de Trabajo para listado'!$A$155:$A$1048576,0),MATCH((CUADRO!L$4&amp;$E81),'Hoja de Trabajo para listado'!$A$151:$Z$151,0)),0)+IFERROR(INDEX('Hoja de Trabajo para listado'!$AB$155:$BA$1048576,MATCH($A81,'Hoja de Trabajo para listado'!$AB$155:$AB$1048576,0),MATCH((CUADRO!L$4&amp;$E81),'Hoja de Trabajo para listado'!$AB$151:$BA$151,0)),0)+IFERROR(INDEX('Hoja de Trabajo para listado'!$BC$155:$CB$1048576,MATCH($A81,'Hoja de Trabajo para listado'!$BC$155:$BC$1048576,0),MATCH((CUADRO!L$4&amp;$E81),'Hoja de Trabajo para listado'!$BC$151:$CB$151,0)),0)+IFERROR(INDEX('Hoja de Trabajo para listado'!$DE$153:$DG$274,MATCH($A81,'Hoja de Trabajo para listado'!$DE$153:$DE$1048576,0),MATCH((CUADRO!L$4&amp;$E81),'Hoja de Trabajo para listado'!$DE$151:$DG$151,0)),0)+IFERROR(INDEX('Hoja de Trabajo para listado'!$CD$155:$DC$1048576,MATCH($A81,'Hoja de Trabajo para listado'!$CD$155:$CD$1048576,0),MATCH((CUADRO!L$4&amp;$E81),'Hoja de Trabajo para listado'!$CD$151:$DC$151,0)),0)</f>
        <v>0</v>
      </c>
      <c r="M81" s="241">
        <f ca="1">+IFERROR(INDEX('Hoja de Trabajo para listado'!$A$155:$Z$1048576,MATCH($A81,'Hoja de Trabajo para listado'!$A$155:$A$1048576,0),MATCH((CUADRO!M$4&amp;$E81),'Hoja de Trabajo para listado'!$A$151:$Z$151,0)),0)+IFERROR(INDEX('Hoja de Trabajo para listado'!$AB$155:$BA$1048576,MATCH($A81,'Hoja de Trabajo para listado'!$AB$155:$AB$1048576,0),MATCH((CUADRO!M$4&amp;$E81),'Hoja de Trabajo para listado'!$AB$151:$BA$151,0)),0)+IFERROR(INDEX('Hoja de Trabajo para listado'!$BC$155:$CB$1048576,MATCH($A81,'Hoja de Trabajo para listado'!$BC$155:$BC$1048576,0),MATCH((CUADRO!M$4&amp;$E81),'Hoja de Trabajo para listado'!$BC$151:$CB$151,0)),0)+IFERROR(INDEX('Hoja de Trabajo para listado'!$DE$153:$DG$274,MATCH($A81,'Hoja de Trabajo para listado'!$DE$153:$DE$1048576,0),MATCH((CUADRO!M$4&amp;$E81),'Hoja de Trabajo para listado'!$DE$151:$DG$151,0)),0)+IFERROR(INDEX('Hoja de Trabajo para listado'!$CD$155:$DC$1048576,MATCH($A81,'Hoja de Trabajo para listado'!$CD$155:$CD$1048576,0),MATCH((CUADRO!M$4&amp;$E81),'Hoja de Trabajo para listado'!$CD$151:$DC$151,0)),0)</f>
        <v>0</v>
      </c>
      <c r="N81" s="241">
        <f ca="1">+IFERROR(INDEX('Hoja de Trabajo para listado'!$A$155:$Z$1048576,MATCH($A81,'Hoja de Trabajo para listado'!$A$155:$A$1048576,0),MATCH((CUADRO!N$4&amp;$E81),'Hoja de Trabajo para listado'!$A$151:$Z$151,0)),0)+IFERROR(INDEX('Hoja de Trabajo para listado'!$AB$155:$BA$1048576,MATCH($A81,'Hoja de Trabajo para listado'!$AB$155:$AB$1048576,0),MATCH((CUADRO!N$4&amp;$E81),'Hoja de Trabajo para listado'!$AB$151:$BA$151,0)),0)+IFERROR(INDEX('Hoja de Trabajo para listado'!$BC$155:$CB$1048576,MATCH($A81,'Hoja de Trabajo para listado'!$BC$155:$BC$1048576,0),MATCH((CUADRO!N$4&amp;$E81),'Hoja de Trabajo para listado'!$BC$151:$CB$151,0)),0)+IFERROR(INDEX('Hoja de Trabajo para listado'!$DE$153:$DG$274,MATCH($A81,'Hoja de Trabajo para listado'!$DE$153:$DE$1048576,0),MATCH((CUADRO!N$4&amp;$E81),'Hoja de Trabajo para listado'!$DE$151:$DG$151,0)),0)+IFERROR(INDEX('Hoja de Trabajo para listado'!$CD$155:$DC$1048576,MATCH($A81,'Hoja de Trabajo para listado'!$CD$155:$CD$1048576,0),MATCH((CUADRO!N$4&amp;$E81),'Hoja de Trabajo para listado'!$CD$151:$DC$151,0)),0)</f>
        <v>0</v>
      </c>
      <c r="O81" s="241">
        <f ca="1">+IFERROR(INDEX('Hoja de Trabajo para listado'!$A$155:$Z$1048576,MATCH($A81,'Hoja de Trabajo para listado'!$A$155:$A$1048576,0),MATCH((CUADRO!O$4&amp;$E81),'Hoja de Trabajo para listado'!$A$151:$Z$151,0)),0)+IFERROR(INDEX('Hoja de Trabajo para listado'!$AB$155:$BA$1048576,MATCH($A81,'Hoja de Trabajo para listado'!$AB$155:$AB$1048576,0),MATCH((CUADRO!O$4&amp;$E81),'Hoja de Trabajo para listado'!$AB$151:$BA$151,0)),0)+IFERROR(INDEX('Hoja de Trabajo para listado'!$BC$155:$CB$1048576,MATCH($A81,'Hoja de Trabajo para listado'!$BC$155:$BC$1048576,0),MATCH((CUADRO!O$4&amp;$E81),'Hoja de Trabajo para listado'!$BC$151:$CB$151,0)),0)+IFERROR(INDEX('Hoja de Trabajo para listado'!$DE$153:$DG$274,MATCH($A81,'Hoja de Trabajo para listado'!$DE$153:$DE$1048576,0),MATCH((CUADRO!O$4&amp;$E81),'Hoja de Trabajo para listado'!$DE$151:$DG$151,0)),0)+IFERROR(INDEX('Hoja de Trabajo para listado'!$CD$155:$DC$1048576,MATCH($A81,'Hoja de Trabajo para listado'!$CD$155:$CD$1048576,0),MATCH((CUADRO!O$4&amp;$E81),'Hoja de Trabajo para listado'!$CD$151:$DC$151,0)),0)</f>
        <v>0</v>
      </c>
      <c r="P81" s="241">
        <f ca="1">+IFERROR(INDEX('Hoja de Trabajo para listado'!$A$155:$Z$1048576,MATCH($A81,'Hoja de Trabajo para listado'!$A$155:$A$1048576,0),MATCH((CUADRO!P$4&amp;$E81),'Hoja de Trabajo para listado'!$A$151:$Z$151,0)),0)+IFERROR(INDEX('Hoja de Trabajo para listado'!$AB$155:$BA$1048576,MATCH($A81,'Hoja de Trabajo para listado'!$AB$155:$AB$1048576,0),MATCH((CUADRO!P$4&amp;$E81),'Hoja de Trabajo para listado'!$AB$151:$BA$151,0)),0)+IFERROR(INDEX('Hoja de Trabajo para listado'!$BC$155:$CB$1048576,MATCH($A81,'Hoja de Trabajo para listado'!$BC$155:$BC$1048576,0),MATCH((CUADRO!P$4&amp;$E81),'Hoja de Trabajo para listado'!$BC$151:$CB$151,0)),0)+IFERROR(INDEX('Hoja de Trabajo para listado'!$DE$153:$DG$274,MATCH($A81,'Hoja de Trabajo para listado'!$DE$153:$DE$1048576,0),MATCH((CUADRO!P$4&amp;$E81),'Hoja de Trabajo para listado'!$DE$151:$DG$151,0)),0)+IFERROR(INDEX('Hoja de Trabajo para listado'!$CD$155:$DC$1048576,MATCH($A81,'Hoja de Trabajo para listado'!$CD$155:$CD$1048576,0),MATCH((CUADRO!P$4&amp;$E81),'Hoja de Trabajo para listado'!$CD$151:$DC$151,0)),0)</f>
        <v>0</v>
      </c>
      <c r="Q81" s="241">
        <f ca="1">+IFERROR(INDEX('Hoja de Trabajo para listado'!$A$155:$Z$1048576,MATCH($A81,'Hoja de Trabajo para listado'!$A$155:$A$1048576,0),MATCH((CUADRO!Q$4&amp;$E81),'Hoja de Trabajo para listado'!$A$151:$Z$151,0)),0)+IFERROR(INDEX('Hoja de Trabajo para listado'!$AB$155:$BA$1048576,MATCH($A81,'Hoja de Trabajo para listado'!$AB$155:$AB$1048576,0),MATCH((CUADRO!Q$4&amp;$E81),'Hoja de Trabajo para listado'!$AB$151:$BA$151,0)),0)+IFERROR(INDEX('Hoja de Trabajo para listado'!$BC$155:$CB$1048576,MATCH($A81,'Hoja de Trabajo para listado'!$BC$155:$BC$1048576,0),MATCH((CUADRO!Q$4&amp;$E81),'Hoja de Trabajo para listado'!$BC$151:$CB$151,0)),0)+IFERROR(INDEX('Hoja de Trabajo para listado'!$DE$153:$DG$274,MATCH($A81,'Hoja de Trabajo para listado'!$DE$153:$DE$1048576,0),MATCH((CUADRO!Q$4&amp;$E81),'Hoja de Trabajo para listado'!$DE$151:$DG$151,0)),0)+IFERROR(INDEX('Hoja de Trabajo para listado'!$CD$155:$DC$1048576,MATCH($A81,'Hoja de Trabajo para listado'!$CD$155:$CD$1048576,0),MATCH((CUADRO!Q$4&amp;$E81),'Hoja de Trabajo para listado'!$CD$151:$DC$151,0)),0)</f>
        <v>0</v>
      </c>
      <c r="R81" s="241">
        <f t="shared" ca="1" si="2"/>
        <v>0</v>
      </c>
      <c r="S81" s="241"/>
      <c r="T81" s="241">
        <f ca="1">+T82</f>
        <v>0</v>
      </c>
      <c r="U81" s="240">
        <f t="shared" si="3"/>
        <v>1</v>
      </c>
    </row>
    <row r="82" spans="1:21" customFormat="1" ht="15" hidden="1" customHeight="1">
      <c r="A82" s="32">
        <v>140</v>
      </c>
      <c r="B82" s="382"/>
      <c r="C82" s="305" t="str">
        <f>+VLOOKUP(A82,bd_lista!$A$3:$C$592,3,FALSE)</f>
        <v>Universidad Pública de El Alto</v>
      </c>
      <c r="D82" s="384"/>
      <c r="E82" s="305" t="s">
        <v>684</v>
      </c>
      <c r="F82" s="243">
        <f ca="1">+IFERROR(INDEX('Hoja de Trabajo para listado'!$A$155:$Z$1048576,MATCH($A82,'Hoja de Trabajo para listado'!$A$155:$A$1048576,0),MATCH((CUADRO!F$4&amp;$E82),'Hoja de Trabajo para listado'!$A$151:$Z$151,0)),0)+IFERROR(INDEX('Hoja de Trabajo para listado'!$AB$155:$BA$1048576,MATCH($A82,'Hoja de Trabajo para listado'!$AB$155:$AB$1048576,0),MATCH((CUADRO!F$4&amp;$E82),'Hoja de Trabajo para listado'!$AB$151:$BA$151,0)),0)+IFERROR(INDEX('Hoja de Trabajo para listado'!$BC$155:$CB$1048576,MATCH($A82,'Hoja de Trabajo para listado'!$BC$155:$BC$1048576,0),MATCH((CUADRO!F$4&amp;$E82),'Hoja de Trabajo para listado'!$BC$151:$CB$151,0)),0)+IFERROR(INDEX('Hoja de Trabajo para listado'!$DE$153:$DG$274,MATCH($A82,'Hoja de Trabajo para listado'!$DE$153:$DE$1048576,0),MATCH((CUADRO!F$4&amp;$E82),'Hoja de Trabajo para listado'!$DE$151:$DG$151,0)),0)+IFERROR(INDEX('Hoja de Trabajo para listado'!$CD$155:$DC$1048576,MATCH($A82,'Hoja de Trabajo para listado'!$CD$155:$CD$1048576,0),MATCH((CUADRO!F$4&amp;$E82),'Hoja de Trabajo para listado'!$CD$151:$DC$151,0)),0)</f>
        <v>0</v>
      </c>
      <c r="G82" s="243">
        <f ca="1">+IFERROR(INDEX('Hoja de Trabajo para listado'!$A$155:$Z$1048576,MATCH($A82,'Hoja de Trabajo para listado'!$A$155:$A$1048576,0),MATCH((CUADRO!G$4&amp;$E82),'Hoja de Trabajo para listado'!$A$151:$Z$151,0)),0)+IFERROR(INDEX('Hoja de Trabajo para listado'!$AB$155:$BA$1048576,MATCH($A82,'Hoja de Trabajo para listado'!$AB$155:$AB$1048576,0),MATCH((CUADRO!G$4&amp;$E82),'Hoja de Trabajo para listado'!$AB$151:$BA$151,0)),0)+IFERROR(INDEX('Hoja de Trabajo para listado'!$BC$155:$CB$1048576,MATCH($A82,'Hoja de Trabajo para listado'!$BC$155:$BC$1048576,0),MATCH((CUADRO!G$4&amp;$E82),'Hoja de Trabajo para listado'!$BC$151:$CB$151,0)),0)+IFERROR(INDEX('Hoja de Trabajo para listado'!$DE$153:$DG$274,MATCH($A82,'Hoja de Trabajo para listado'!$DE$153:$DE$1048576,0),MATCH((CUADRO!G$4&amp;$E82),'Hoja de Trabajo para listado'!$DE$151:$DG$151,0)),0)+IFERROR(INDEX('Hoja de Trabajo para listado'!$CD$155:$DC$1048576,MATCH($A82,'Hoja de Trabajo para listado'!$CD$155:$CD$1048576,0),MATCH((CUADRO!G$4&amp;$E82),'Hoja de Trabajo para listado'!$CD$151:$DC$151,0)),0)</f>
        <v>0</v>
      </c>
      <c r="H82" s="243">
        <f ca="1">+IFERROR(INDEX('Hoja de Trabajo para listado'!$A$155:$Z$1048576,MATCH($A82,'Hoja de Trabajo para listado'!$A$155:$A$1048576,0),MATCH((CUADRO!H$4&amp;$E82),'Hoja de Trabajo para listado'!$A$151:$Z$151,0)),0)+IFERROR(INDEX('Hoja de Trabajo para listado'!$AB$155:$BA$1048576,MATCH($A82,'Hoja de Trabajo para listado'!$AB$155:$AB$1048576,0),MATCH((CUADRO!H$4&amp;$E82),'Hoja de Trabajo para listado'!$AB$151:$BA$151,0)),0)+IFERROR(INDEX('Hoja de Trabajo para listado'!$BC$155:$CB$1048576,MATCH($A82,'Hoja de Trabajo para listado'!$BC$155:$BC$1048576,0),MATCH((CUADRO!H$4&amp;$E82),'Hoja de Trabajo para listado'!$BC$151:$CB$151,0)),0)+IFERROR(INDEX('Hoja de Trabajo para listado'!$DE$153:$DG$274,MATCH($A82,'Hoja de Trabajo para listado'!$DE$153:$DE$1048576,0),MATCH((CUADRO!H$4&amp;$E82),'Hoja de Trabajo para listado'!$DE$151:$DG$151,0)),0)+IFERROR(INDEX('Hoja de Trabajo para listado'!$CD$155:$DC$1048576,MATCH($A82,'Hoja de Trabajo para listado'!$CD$155:$CD$1048576,0),MATCH((CUADRO!H$4&amp;$E82),'Hoja de Trabajo para listado'!$CD$151:$DC$151,0)),0)</f>
        <v>0</v>
      </c>
      <c r="I82" s="243">
        <f ca="1">+IFERROR(INDEX('Hoja de Trabajo para listado'!$A$155:$Z$1048576,MATCH($A82,'Hoja de Trabajo para listado'!$A$155:$A$1048576,0),MATCH((CUADRO!I$4&amp;$E82),'Hoja de Trabajo para listado'!$A$151:$Z$151,0)),0)+IFERROR(INDEX('Hoja de Trabajo para listado'!$AB$155:$BA$1048576,MATCH($A82,'Hoja de Trabajo para listado'!$AB$155:$AB$1048576,0),MATCH((CUADRO!I$4&amp;$E82),'Hoja de Trabajo para listado'!$AB$151:$BA$151,0)),0)+IFERROR(INDEX('Hoja de Trabajo para listado'!$BC$155:$CB$1048576,MATCH($A82,'Hoja de Trabajo para listado'!$BC$155:$BC$1048576,0),MATCH((CUADRO!I$4&amp;$E82),'Hoja de Trabajo para listado'!$BC$151:$CB$151,0)),0)+IFERROR(INDEX('Hoja de Trabajo para listado'!$DE$153:$DG$274,MATCH($A82,'Hoja de Trabajo para listado'!$DE$153:$DE$1048576,0),MATCH((CUADRO!I$4&amp;$E82),'Hoja de Trabajo para listado'!$DE$151:$DG$151,0)),0)+IFERROR(INDEX('Hoja de Trabajo para listado'!$CD$155:$DC$1048576,MATCH($A82,'Hoja de Trabajo para listado'!$CD$155:$CD$1048576,0),MATCH((CUADRO!I$4&amp;$E82),'Hoja de Trabajo para listado'!$CD$151:$DC$151,0)),0)</f>
        <v>0</v>
      </c>
      <c r="J82" s="243">
        <f ca="1">+IFERROR(INDEX('Hoja de Trabajo para listado'!$A$155:$Z$1048576,MATCH($A82,'Hoja de Trabajo para listado'!$A$155:$A$1048576,0),MATCH((CUADRO!J$4&amp;$E82),'Hoja de Trabajo para listado'!$A$151:$Z$151,0)),0)+IFERROR(INDEX('Hoja de Trabajo para listado'!$AB$155:$BA$1048576,MATCH($A82,'Hoja de Trabajo para listado'!$AB$155:$AB$1048576,0),MATCH((CUADRO!J$4&amp;$E82),'Hoja de Trabajo para listado'!$AB$151:$BA$151,0)),0)+IFERROR(INDEX('Hoja de Trabajo para listado'!$BC$155:$CB$1048576,MATCH($A82,'Hoja de Trabajo para listado'!$BC$155:$BC$1048576,0),MATCH((CUADRO!J$4&amp;$E82),'Hoja de Trabajo para listado'!$BC$151:$CB$151,0)),0)+IFERROR(INDEX('Hoja de Trabajo para listado'!$DE$153:$DG$274,MATCH($A82,'Hoja de Trabajo para listado'!$DE$153:$DE$1048576,0),MATCH((CUADRO!J$4&amp;$E82),'Hoja de Trabajo para listado'!$DE$151:$DG$151,0)),0)+IFERROR(INDEX('Hoja de Trabajo para listado'!$CD$155:$DC$1048576,MATCH($A82,'Hoja de Trabajo para listado'!$CD$155:$CD$1048576,0),MATCH((CUADRO!J$4&amp;$E82),'Hoja de Trabajo para listado'!$CD$151:$DC$151,0)),0)</f>
        <v>0</v>
      </c>
      <c r="K82" s="243">
        <f ca="1">+IFERROR(INDEX('Hoja de Trabajo para listado'!$A$155:$Z$1048576,MATCH($A82,'Hoja de Trabajo para listado'!$A$155:$A$1048576,0),MATCH((CUADRO!K$4&amp;$E82),'Hoja de Trabajo para listado'!$A$151:$Z$151,0)),0)+IFERROR(INDEX('Hoja de Trabajo para listado'!$AB$155:$BA$1048576,MATCH($A82,'Hoja de Trabajo para listado'!$AB$155:$AB$1048576,0),MATCH((CUADRO!K$4&amp;$E82),'Hoja de Trabajo para listado'!$AB$151:$BA$151,0)),0)+IFERROR(INDEX('Hoja de Trabajo para listado'!$BC$155:$CB$1048576,MATCH($A82,'Hoja de Trabajo para listado'!$BC$155:$BC$1048576,0),MATCH((CUADRO!K$4&amp;$E82),'Hoja de Trabajo para listado'!$BC$151:$CB$151,0)),0)+IFERROR(INDEX('Hoja de Trabajo para listado'!$DE$153:$DG$274,MATCH($A82,'Hoja de Trabajo para listado'!$DE$153:$DE$1048576,0),MATCH((CUADRO!K$4&amp;$E82),'Hoja de Trabajo para listado'!$DE$151:$DG$151,0)),0)+IFERROR(INDEX('Hoja de Trabajo para listado'!$CD$155:$DC$1048576,MATCH($A82,'Hoja de Trabajo para listado'!$CD$155:$CD$1048576,0),MATCH((CUADRO!K$4&amp;$E82),'Hoja de Trabajo para listado'!$CD$151:$DC$151,0)),0)</f>
        <v>0</v>
      </c>
      <c r="L82" s="243">
        <f ca="1">+IFERROR(INDEX('Hoja de Trabajo para listado'!$A$155:$Z$1048576,MATCH($A82,'Hoja de Trabajo para listado'!$A$155:$A$1048576,0),MATCH((CUADRO!L$4&amp;$E82),'Hoja de Trabajo para listado'!$A$151:$Z$151,0)),0)+IFERROR(INDEX('Hoja de Trabajo para listado'!$AB$155:$BA$1048576,MATCH($A82,'Hoja de Trabajo para listado'!$AB$155:$AB$1048576,0),MATCH((CUADRO!L$4&amp;$E82),'Hoja de Trabajo para listado'!$AB$151:$BA$151,0)),0)+IFERROR(INDEX('Hoja de Trabajo para listado'!$BC$155:$CB$1048576,MATCH($A82,'Hoja de Trabajo para listado'!$BC$155:$BC$1048576,0),MATCH((CUADRO!L$4&amp;$E82),'Hoja de Trabajo para listado'!$BC$151:$CB$151,0)),0)+IFERROR(INDEX('Hoja de Trabajo para listado'!$DE$153:$DG$274,MATCH($A82,'Hoja de Trabajo para listado'!$DE$153:$DE$1048576,0),MATCH((CUADRO!L$4&amp;$E82),'Hoja de Trabajo para listado'!$DE$151:$DG$151,0)),0)+IFERROR(INDEX('Hoja de Trabajo para listado'!$CD$155:$DC$1048576,MATCH($A82,'Hoja de Trabajo para listado'!$CD$155:$CD$1048576,0),MATCH((CUADRO!L$4&amp;$E82),'Hoja de Trabajo para listado'!$CD$151:$DC$151,0)),0)</f>
        <v>0</v>
      </c>
      <c r="M82" s="243">
        <f ca="1">+IFERROR(INDEX('Hoja de Trabajo para listado'!$A$155:$Z$1048576,MATCH($A82,'Hoja de Trabajo para listado'!$A$155:$A$1048576,0),MATCH((CUADRO!M$4&amp;$E82),'Hoja de Trabajo para listado'!$A$151:$Z$151,0)),0)+IFERROR(INDEX('Hoja de Trabajo para listado'!$AB$155:$BA$1048576,MATCH($A82,'Hoja de Trabajo para listado'!$AB$155:$AB$1048576,0),MATCH((CUADRO!M$4&amp;$E82),'Hoja de Trabajo para listado'!$AB$151:$BA$151,0)),0)+IFERROR(INDEX('Hoja de Trabajo para listado'!$BC$155:$CB$1048576,MATCH($A82,'Hoja de Trabajo para listado'!$BC$155:$BC$1048576,0),MATCH((CUADRO!M$4&amp;$E82),'Hoja de Trabajo para listado'!$BC$151:$CB$151,0)),0)+IFERROR(INDEX('Hoja de Trabajo para listado'!$DE$153:$DG$274,MATCH($A82,'Hoja de Trabajo para listado'!$DE$153:$DE$1048576,0),MATCH((CUADRO!M$4&amp;$E82),'Hoja de Trabajo para listado'!$DE$151:$DG$151,0)),0)+IFERROR(INDEX('Hoja de Trabajo para listado'!$CD$155:$DC$1048576,MATCH($A82,'Hoja de Trabajo para listado'!$CD$155:$CD$1048576,0),MATCH((CUADRO!M$4&amp;$E82),'Hoja de Trabajo para listado'!$CD$151:$DC$151,0)),0)</f>
        <v>0</v>
      </c>
      <c r="N82" s="243">
        <f ca="1">+IFERROR(INDEX('Hoja de Trabajo para listado'!$A$155:$Z$1048576,MATCH($A82,'Hoja de Trabajo para listado'!$A$155:$A$1048576,0),MATCH((CUADRO!N$4&amp;$E82),'Hoja de Trabajo para listado'!$A$151:$Z$151,0)),0)+IFERROR(INDEX('Hoja de Trabajo para listado'!$AB$155:$BA$1048576,MATCH($A82,'Hoja de Trabajo para listado'!$AB$155:$AB$1048576,0),MATCH((CUADRO!N$4&amp;$E82),'Hoja de Trabajo para listado'!$AB$151:$BA$151,0)),0)+IFERROR(INDEX('Hoja de Trabajo para listado'!$BC$155:$CB$1048576,MATCH($A82,'Hoja de Trabajo para listado'!$BC$155:$BC$1048576,0),MATCH((CUADRO!N$4&amp;$E82),'Hoja de Trabajo para listado'!$BC$151:$CB$151,0)),0)+IFERROR(INDEX('Hoja de Trabajo para listado'!$DE$153:$DG$274,MATCH($A82,'Hoja de Trabajo para listado'!$DE$153:$DE$1048576,0),MATCH((CUADRO!N$4&amp;$E82),'Hoja de Trabajo para listado'!$DE$151:$DG$151,0)),0)+IFERROR(INDEX('Hoja de Trabajo para listado'!$CD$155:$DC$1048576,MATCH($A82,'Hoja de Trabajo para listado'!$CD$155:$CD$1048576,0),MATCH((CUADRO!N$4&amp;$E82),'Hoja de Trabajo para listado'!$CD$151:$DC$151,0)),0)</f>
        <v>0</v>
      </c>
      <c r="O82" s="243">
        <f ca="1">+IFERROR(INDEX('Hoja de Trabajo para listado'!$A$155:$Z$1048576,MATCH($A82,'Hoja de Trabajo para listado'!$A$155:$A$1048576,0),MATCH((CUADRO!O$4&amp;$E82),'Hoja de Trabajo para listado'!$A$151:$Z$151,0)),0)+IFERROR(INDEX('Hoja de Trabajo para listado'!$AB$155:$BA$1048576,MATCH($A82,'Hoja de Trabajo para listado'!$AB$155:$AB$1048576,0),MATCH((CUADRO!O$4&amp;$E82),'Hoja de Trabajo para listado'!$AB$151:$BA$151,0)),0)+IFERROR(INDEX('Hoja de Trabajo para listado'!$BC$155:$CB$1048576,MATCH($A82,'Hoja de Trabajo para listado'!$BC$155:$BC$1048576,0),MATCH((CUADRO!O$4&amp;$E82),'Hoja de Trabajo para listado'!$BC$151:$CB$151,0)),0)+IFERROR(INDEX('Hoja de Trabajo para listado'!$DE$153:$DG$274,MATCH($A82,'Hoja de Trabajo para listado'!$DE$153:$DE$1048576,0),MATCH((CUADRO!O$4&amp;$E82),'Hoja de Trabajo para listado'!$DE$151:$DG$151,0)),0)+IFERROR(INDEX('Hoja de Trabajo para listado'!$CD$155:$DC$1048576,MATCH($A82,'Hoja de Trabajo para listado'!$CD$155:$CD$1048576,0),MATCH((CUADRO!O$4&amp;$E82),'Hoja de Trabajo para listado'!$CD$151:$DC$151,0)),0)</f>
        <v>0</v>
      </c>
      <c r="P82" s="243">
        <f ca="1">+IFERROR(INDEX('Hoja de Trabajo para listado'!$A$155:$Z$1048576,MATCH($A82,'Hoja de Trabajo para listado'!$A$155:$A$1048576,0),MATCH((CUADRO!P$4&amp;$E82),'Hoja de Trabajo para listado'!$A$151:$Z$151,0)),0)+IFERROR(INDEX('Hoja de Trabajo para listado'!$AB$155:$BA$1048576,MATCH($A82,'Hoja de Trabajo para listado'!$AB$155:$AB$1048576,0),MATCH((CUADRO!P$4&amp;$E82),'Hoja de Trabajo para listado'!$AB$151:$BA$151,0)),0)+IFERROR(INDEX('Hoja de Trabajo para listado'!$BC$155:$CB$1048576,MATCH($A82,'Hoja de Trabajo para listado'!$BC$155:$BC$1048576,0),MATCH((CUADRO!P$4&amp;$E82),'Hoja de Trabajo para listado'!$BC$151:$CB$151,0)),0)+IFERROR(INDEX('Hoja de Trabajo para listado'!$DE$153:$DG$274,MATCH($A82,'Hoja de Trabajo para listado'!$DE$153:$DE$1048576,0),MATCH((CUADRO!P$4&amp;$E82),'Hoja de Trabajo para listado'!$DE$151:$DG$151,0)),0)+IFERROR(INDEX('Hoja de Trabajo para listado'!$CD$155:$DC$1048576,MATCH($A82,'Hoja de Trabajo para listado'!$CD$155:$CD$1048576,0),MATCH((CUADRO!P$4&amp;$E82),'Hoja de Trabajo para listado'!$CD$151:$DC$151,0)),0)</f>
        <v>0</v>
      </c>
      <c r="Q82" s="243">
        <f ca="1">+IFERROR(INDEX('Hoja de Trabajo para listado'!$A$155:$Z$1048576,MATCH($A82,'Hoja de Trabajo para listado'!$A$155:$A$1048576,0),MATCH((CUADRO!Q$4&amp;$E82),'Hoja de Trabajo para listado'!$A$151:$Z$151,0)),0)+IFERROR(INDEX('Hoja de Trabajo para listado'!$AB$155:$BA$1048576,MATCH($A82,'Hoja de Trabajo para listado'!$AB$155:$AB$1048576,0),MATCH((CUADRO!Q$4&amp;$E82),'Hoja de Trabajo para listado'!$AB$151:$BA$151,0)),0)+IFERROR(INDEX('Hoja de Trabajo para listado'!$BC$155:$CB$1048576,MATCH($A82,'Hoja de Trabajo para listado'!$BC$155:$BC$1048576,0),MATCH((CUADRO!Q$4&amp;$E82),'Hoja de Trabajo para listado'!$BC$151:$CB$151,0)),0)+IFERROR(INDEX('Hoja de Trabajo para listado'!$DE$153:$DG$274,MATCH($A82,'Hoja de Trabajo para listado'!$DE$153:$DE$1048576,0),MATCH((CUADRO!Q$4&amp;$E82),'Hoja de Trabajo para listado'!$DE$151:$DG$151,0)),0)+IFERROR(INDEX('Hoja de Trabajo para listado'!$CD$155:$DC$1048576,MATCH($A82,'Hoja de Trabajo para listado'!$CD$155:$CD$1048576,0),MATCH((CUADRO!Q$4&amp;$E82),'Hoja de Trabajo para listado'!$CD$151:$DC$151,0)),0)</f>
        <v>0</v>
      </c>
      <c r="R82" s="243">
        <f t="shared" ca="1" si="2"/>
        <v>0</v>
      </c>
      <c r="S82" s="243">
        <f ca="1">+R81+R82</f>
        <v>0</v>
      </c>
      <c r="T82" s="243">
        <f ca="1">+S82</f>
        <v>0</v>
      </c>
      <c r="U82" s="242">
        <f t="shared" si="3"/>
        <v>2</v>
      </c>
    </row>
    <row r="83" spans="1:21" customFormat="1" ht="15" hidden="1" customHeight="1">
      <c r="A83" s="248">
        <v>141</v>
      </c>
      <c r="B83" s="381">
        <f>+A83</f>
        <v>141</v>
      </c>
      <c r="C83" s="245" t="str">
        <f>+VLOOKUP(A83,bd_lista!$A$3:$C$592,3,FALSE)</f>
        <v>Universidad Mayor de San Simón</v>
      </c>
      <c r="D83" s="383" t="str">
        <f>+C83</f>
        <v>Universidad Mayor de San Simón</v>
      </c>
      <c r="E83" s="245" t="s">
        <v>683</v>
      </c>
      <c r="F83" s="241">
        <f ca="1">+IFERROR(INDEX('Hoja de Trabajo para listado'!$A$155:$Z$1048576,MATCH($A83,'Hoja de Trabajo para listado'!$A$155:$A$1048576,0),MATCH((CUADRO!F$4&amp;$E83),'Hoja de Trabajo para listado'!$A$151:$Z$151,0)),0)+IFERROR(INDEX('Hoja de Trabajo para listado'!$AB$155:$BA$1048576,MATCH($A83,'Hoja de Trabajo para listado'!$AB$155:$AB$1048576,0),MATCH((CUADRO!F$4&amp;$E83),'Hoja de Trabajo para listado'!$AB$151:$BA$151,0)),0)+IFERROR(INDEX('Hoja de Trabajo para listado'!$BC$155:$CB$1048576,MATCH($A83,'Hoja de Trabajo para listado'!$BC$155:$BC$1048576,0),MATCH((CUADRO!F$4&amp;$E83),'Hoja de Trabajo para listado'!$BC$151:$CB$151,0)),0)+IFERROR(INDEX('Hoja de Trabajo para listado'!$DE$153:$DG$274,MATCH($A83,'Hoja de Trabajo para listado'!$DE$153:$DE$1048576,0),MATCH((CUADRO!F$4&amp;$E83),'Hoja de Trabajo para listado'!$DE$151:$DG$151,0)),0)+IFERROR(INDEX('Hoja de Trabajo para listado'!$CD$155:$DC$1048576,MATCH($A83,'Hoja de Trabajo para listado'!$CD$155:$CD$1048576,0),MATCH((CUADRO!F$4&amp;$E83),'Hoja de Trabajo para listado'!$CD$151:$DC$151,0)),0)</f>
        <v>0</v>
      </c>
      <c r="G83" s="241">
        <f ca="1">+IFERROR(INDEX('Hoja de Trabajo para listado'!$A$155:$Z$1048576,MATCH($A83,'Hoja de Trabajo para listado'!$A$155:$A$1048576,0),MATCH((CUADRO!G$4&amp;$E83),'Hoja de Trabajo para listado'!$A$151:$Z$151,0)),0)+IFERROR(INDEX('Hoja de Trabajo para listado'!$AB$155:$BA$1048576,MATCH($A83,'Hoja de Trabajo para listado'!$AB$155:$AB$1048576,0),MATCH((CUADRO!G$4&amp;$E83),'Hoja de Trabajo para listado'!$AB$151:$BA$151,0)),0)+IFERROR(INDEX('Hoja de Trabajo para listado'!$BC$155:$CB$1048576,MATCH($A83,'Hoja de Trabajo para listado'!$BC$155:$BC$1048576,0),MATCH((CUADRO!G$4&amp;$E83),'Hoja de Trabajo para listado'!$BC$151:$CB$151,0)),0)+IFERROR(INDEX('Hoja de Trabajo para listado'!$DE$153:$DG$274,MATCH($A83,'Hoja de Trabajo para listado'!$DE$153:$DE$1048576,0),MATCH((CUADRO!G$4&amp;$E83),'Hoja de Trabajo para listado'!$DE$151:$DG$151,0)),0)+IFERROR(INDEX('Hoja de Trabajo para listado'!$CD$155:$DC$1048576,MATCH($A83,'Hoja de Trabajo para listado'!$CD$155:$CD$1048576,0),MATCH((CUADRO!G$4&amp;$E83),'Hoja de Trabajo para listado'!$CD$151:$DC$151,0)),0)</f>
        <v>0</v>
      </c>
      <c r="H83" s="241">
        <f ca="1">+IFERROR(INDEX('Hoja de Trabajo para listado'!$A$155:$Z$1048576,MATCH($A83,'Hoja de Trabajo para listado'!$A$155:$A$1048576,0),MATCH((CUADRO!H$4&amp;$E83),'Hoja de Trabajo para listado'!$A$151:$Z$151,0)),0)+IFERROR(INDEX('Hoja de Trabajo para listado'!$AB$155:$BA$1048576,MATCH($A83,'Hoja de Trabajo para listado'!$AB$155:$AB$1048576,0),MATCH((CUADRO!H$4&amp;$E83),'Hoja de Trabajo para listado'!$AB$151:$BA$151,0)),0)+IFERROR(INDEX('Hoja de Trabajo para listado'!$BC$155:$CB$1048576,MATCH($A83,'Hoja de Trabajo para listado'!$BC$155:$BC$1048576,0),MATCH((CUADRO!H$4&amp;$E83),'Hoja de Trabajo para listado'!$BC$151:$CB$151,0)),0)+IFERROR(INDEX('Hoja de Trabajo para listado'!$DE$153:$DG$274,MATCH($A83,'Hoja de Trabajo para listado'!$DE$153:$DE$1048576,0),MATCH((CUADRO!H$4&amp;$E83),'Hoja de Trabajo para listado'!$DE$151:$DG$151,0)),0)+IFERROR(INDEX('Hoja de Trabajo para listado'!$CD$155:$DC$1048576,MATCH($A83,'Hoja de Trabajo para listado'!$CD$155:$CD$1048576,0),MATCH((CUADRO!H$4&amp;$E83),'Hoja de Trabajo para listado'!$CD$151:$DC$151,0)),0)</f>
        <v>0</v>
      </c>
      <c r="I83" s="241">
        <f ca="1">+IFERROR(INDEX('Hoja de Trabajo para listado'!$A$155:$Z$1048576,MATCH($A83,'Hoja de Trabajo para listado'!$A$155:$A$1048576,0),MATCH((CUADRO!I$4&amp;$E83),'Hoja de Trabajo para listado'!$A$151:$Z$151,0)),0)+IFERROR(INDEX('Hoja de Trabajo para listado'!$AB$155:$BA$1048576,MATCH($A83,'Hoja de Trabajo para listado'!$AB$155:$AB$1048576,0),MATCH((CUADRO!I$4&amp;$E83),'Hoja de Trabajo para listado'!$AB$151:$BA$151,0)),0)+IFERROR(INDEX('Hoja de Trabajo para listado'!$BC$155:$CB$1048576,MATCH($A83,'Hoja de Trabajo para listado'!$BC$155:$BC$1048576,0),MATCH((CUADRO!I$4&amp;$E83),'Hoja de Trabajo para listado'!$BC$151:$CB$151,0)),0)+IFERROR(INDEX('Hoja de Trabajo para listado'!$DE$153:$DG$274,MATCH($A83,'Hoja de Trabajo para listado'!$DE$153:$DE$1048576,0),MATCH((CUADRO!I$4&amp;$E83),'Hoja de Trabajo para listado'!$DE$151:$DG$151,0)),0)+IFERROR(INDEX('Hoja de Trabajo para listado'!$CD$155:$DC$1048576,MATCH($A83,'Hoja de Trabajo para listado'!$CD$155:$CD$1048576,0),MATCH((CUADRO!I$4&amp;$E83),'Hoja de Trabajo para listado'!$CD$151:$DC$151,0)),0)</f>
        <v>0</v>
      </c>
      <c r="J83" s="241">
        <f ca="1">+IFERROR(INDEX('Hoja de Trabajo para listado'!$A$155:$Z$1048576,MATCH($A83,'Hoja de Trabajo para listado'!$A$155:$A$1048576,0),MATCH((CUADRO!J$4&amp;$E83),'Hoja de Trabajo para listado'!$A$151:$Z$151,0)),0)+IFERROR(INDEX('Hoja de Trabajo para listado'!$AB$155:$BA$1048576,MATCH($A83,'Hoja de Trabajo para listado'!$AB$155:$AB$1048576,0),MATCH((CUADRO!J$4&amp;$E83),'Hoja de Trabajo para listado'!$AB$151:$BA$151,0)),0)+IFERROR(INDEX('Hoja de Trabajo para listado'!$BC$155:$CB$1048576,MATCH($A83,'Hoja de Trabajo para listado'!$BC$155:$BC$1048576,0),MATCH((CUADRO!J$4&amp;$E83),'Hoja de Trabajo para listado'!$BC$151:$CB$151,0)),0)+IFERROR(INDEX('Hoja de Trabajo para listado'!$DE$153:$DG$274,MATCH($A83,'Hoja de Trabajo para listado'!$DE$153:$DE$1048576,0),MATCH((CUADRO!J$4&amp;$E83),'Hoja de Trabajo para listado'!$DE$151:$DG$151,0)),0)+IFERROR(INDEX('Hoja de Trabajo para listado'!$CD$155:$DC$1048576,MATCH($A83,'Hoja de Trabajo para listado'!$CD$155:$CD$1048576,0),MATCH((CUADRO!J$4&amp;$E83),'Hoja de Trabajo para listado'!$CD$151:$DC$151,0)),0)</f>
        <v>0</v>
      </c>
      <c r="K83" s="241">
        <f ca="1">+IFERROR(INDEX('Hoja de Trabajo para listado'!$A$155:$Z$1048576,MATCH($A83,'Hoja de Trabajo para listado'!$A$155:$A$1048576,0),MATCH((CUADRO!K$4&amp;$E83),'Hoja de Trabajo para listado'!$A$151:$Z$151,0)),0)+IFERROR(INDEX('Hoja de Trabajo para listado'!$AB$155:$BA$1048576,MATCH($A83,'Hoja de Trabajo para listado'!$AB$155:$AB$1048576,0),MATCH((CUADRO!K$4&amp;$E83),'Hoja de Trabajo para listado'!$AB$151:$BA$151,0)),0)+IFERROR(INDEX('Hoja de Trabajo para listado'!$BC$155:$CB$1048576,MATCH($A83,'Hoja de Trabajo para listado'!$BC$155:$BC$1048576,0),MATCH((CUADRO!K$4&amp;$E83),'Hoja de Trabajo para listado'!$BC$151:$CB$151,0)),0)+IFERROR(INDEX('Hoja de Trabajo para listado'!$DE$153:$DG$274,MATCH($A83,'Hoja de Trabajo para listado'!$DE$153:$DE$1048576,0),MATCH((CUADRO!K$4&amp;$E83),'Hoja de Trabajo para listado'!$DE$151:$DG$151,0)),0)+IFERROR(INDEX('Hoja de Trabajo para listado'!$CD$155:$DC$1048576,MATCH($A83,'Hoja de Trabajo para listado'!$CD$155:$CD$1048576,0),MATCH((CUADRO!K$4&amp;$E83),'Hoja de Trabajo para listado'!$CD$151:$DC$151,0)),0)</f>
        <v>0</v>
      </c>
      <c r="L83" s="241">
        <f ca="1">+IFERROR(INDEX('Hoja de Trabajo para listado'!$A$155:$Z$1048576,MATCH($A83,'Hoja de Trabajo para listado'!$A$155:$A$1048576,0),MATCH((CUADRO!L$4&amp;$E83),'Hoja de Trabajo para listado'!$A$151:$Z$151,0)),0)+IFERROR(INDEX('Hoja de Trabajo para listado'!$AB$155:$BA$1048576,MATCH($A83,'Hoja de Trabajo para listado'!$AB$155:$AB$1048576,0),MATCH((CUADRO!L$4&amp;$E83),'Hoja de Trabajo para listado'!$AB$151:$BA$151,0)),0)+IFERROR(INDEX('Hoja de Trabajo para listado'!$BC$155:$CB$1048576,MATCH($A83,'Hoja de Trabajo para listado'!$BC$155:$BC$1048576,0),MATCH((CUADRO!L$4&amp;$E83),'Hoja de Trabajo para listado'!$BC$151:$CB$151,0)),0)+IFERROR(INDEX('Hoja de Trabajo para listado'!$DE$153:$DG$274,MATCH($A83,'Hoja de Trabajo para listado'!$DE$153:$DE$1048576,0),MATCH((CUADRO!L$4&amp;$E83),'Hoja de Trabajo para listado'!$DE$151:$DG$151,0)),0)+IFERROR(INDEX('Hoja de Trabajo para listado'!$CD$155:$DC$1048576,MATCH($A83,'Hoja de Trabajo para listado'!$CD$155:$CD$1048576,0),MATCH((CUADRO!L$4&amp;$E83),'Hoja de Trabajo para listado'!$CD$151:$DC$151,0)),0)</f>
        <v>0</v>
      </c>
      <c r="M83" s="241">
        <f ca="1">+IFERROR(INDEX('Hoja de Trabajo para listado'!$A$155:$Z$1048576,MATCH($A83,'Hoja de Trabajo para listado'!$A$155:$A$1048576,0),MATCH((CUADRO!M$4&amp;$E83),'Hoja de Trabajo para listado'!$A$151:$Z$151,0)),0)+IFERROR(INDEX('Hoja de Trabajo para listado'!$AB$155:$BA$1048576,MATCH($A83,'Hoja de Trabajo para listado'!$AB$155:$AB$1048576,0),MATCH((CUADRO!M$4&amp;$E83),'Hoja de Trabajo para listado'!$AB$151:$BA$151,0)),0)+IFERROR(INDEX('Hoja de Trabajo para listado'!$BC$155:$CB$1048576,MATCH($A83,'Hoja de Trabajo para listado'!$BC$155:$BC$1048576,0),MATCH((CUADRO!M$4&amp;$E83),'Hoja de Trabajo para listado'!$BC$151:$CB$151,0)),0)+IFERROR(INDEX('Hoja de Trabajo para listado'!$DE$153:$DG$274,MATCH($A83,'Hoja de Trabajo para listado'!$DE$153:$DE$1048576,0),MATCH((CUADRO!M$4&amp;$E83),'Hoja de Trabajo para listado'!$DE$151:$DG$151,0)),0)+IFERROR(INDEX('Hoja de Trabajo para listado'!$CD$155:$DC$1048576,MATCH($A83,'Hoja de Trabajo para listado'!$CD$155:$CD$1048576,0),MATCH((CUADRO!M$4&amp;$E83),'Hoja de Trabajo para listado'!$CD$151:$DC$151,0)),0)</f>
        <v>0</v>
      </c>
      <c r="N83" s="241">
        <f ca="1">+IFERROR(INDEX('Hoja de Trabajo para listado'!$A$155:$Z$1048576,MATCH($A83,'Hoja de Trabajo para listado'!$A$155:$A$1048576,0),MATCH((CUADRO!N$4&amp;$E83),'Hoja de Trabajo para listado'!$A$151:$Z$151,0)),0)+IFERROR(INDEX('Hoja de Trabajo para listado'!$AB$155:$BA$1048576,MATCH($A83,'Hoja de Trabajo para listado'!$AB$155:$AB$1048576,0),MATCH((CUADRO!N$4&amp;$E83),'Hoja de Trabajo para listado'!$AB$151:$BA$151,0)),0)+IFERROR(INDEX('Hoja de Trabajo para listado'!$BC$155:$CB$1048576,MATCH($A83,'Hoja de Trabajo para listado'!$BC$155:$BC$1048576,0),MATCH((CUADRO!N$4&amp;$E83),'Hoja de Trabajo para listado'!$BC$151:$CB$151,0)),0)+IFERROR(INDEX('Hoja de Trabajo para listado'!$DE$153:$DG$274,MATCH($A83,'Hoja de Trabajo para listado'!$DE$153:$DE$1048576,0),MATCH((CUADRO!N$4&amp;$E83),'Hoja de Trabajo para listado'!$DE$151:$DG$151,0)),0)+IFERROR(INDEX('Hoja de Trabajo para listado'!$CD$155:$DC$1048576,MATCH($A83,'Hoja de Trabajo para listado'!$CD$155:$CD$1048576,0),MATCH((CUADRO!N$4&amp;$E83),'Hoja de Trabajo para listado'!$CD$151:$DC$151,0)),0)</f>
        <v>0</v>
      </c>
      <c r="O83" s="241">
        <f ca="1">+IFERROR(INDEX('Hoja de Trabajo para listado'!$A$155:$Z$1048576,MATCH($A83,'Hoja de Trabajo para listado'!$A$155:$A$1048576,0),MATCH((CUADRO!O$4&amp;$E83),'Hoja de Trabajo para listado'!$A$151:$Z$151,0)),0)+IFERROR(INDEX('Hoja de Trabajo para listado'!$AB$155:$BA$1048576,MATCH($A83,'Hoja de Trabajo para listado'!$AB$155:$AB$1048576,0),MATCH((CUADRO!O$4&amp;$E83),'Hoja de Trabajo para listado'!$AB$151:$BA$151,0)),0)+IFERROR(INDEX('Hoja de Trabajo para listado'!$BC$155:$CB$1048576,MATCH($A83,'Hoja de Trabajo para listado'!$BC$155:$BC$1048576,0),MATCH((CUADRO!O$4&amp;$E83),'Hoja de Trabajo para listado'!$BC$151:$CB$151,0)),0)+IFERROR(INDEX('Hoja de Trabajo para listado'!$DE$153:$DG$274,MATCH($A83,'Hoja de Trabajo para listado'!$DE$153:$DE$1048576,0),MATCH((CUADRO!O$4&amp;$E83),'Hoja de Trabajo para listado'!$DE$151:$DG$151,0)),0)+IFERROR(INDEX('Hoja de Trabajo para listado'!$CD$155:$DC$1048576,MATCH($A83,'Hoja de Trabajo para listado'!$CD$155:$CD$1048576,0),MATCH((CUADRO!O$4&amp;$E83),'Hoja de Trabajo para listado'!$CD$151:$DC$151,0)),0)</f>
        <v>0</v>
      </c>
      <c r="P83" s="241">
        <f ca="1">+IFERROR(INDEX('Hoja de Trabajo para listado'!$A$155:$Z$1048576,MATCH($A83,'Hoja de Trabajo para listado'!$A$155:$A$1048576,0),MATCH((CUADRO!P$4&amp;$E83),'Hoja de Trabajo para listado'!$A$151:$Z$151,0)),0)+IFERROR(INDEX('Hoja de Trabajo para listado'!$AB$155:$BA$1048576,MATCH($A83,'Hoja de Trabajo para listado'!$AB$155:$AB$1048576,0),MATCH((CUADRO!P$4&amp;$E83),'Hoja de Trabajo para listado'!$AB$151:$BA$151,0)),0)+IFERROR(INDEX('Hoja de Trabajo para listado'!$BC$155:$CB$1048576,MATCH($A83,'Hoja de Trabajo para listado'!$BC$155:$BC$1048576,0),MATCH((CUADRO!P$4&amp;$E83),'Hoja de Trabajo para listado'!$BC$151:$CB$151,0)),0)+IFERROR(INDEX('Hoja de Trabajo para listado'!$DE$153:$DG$274,MATCH($A83,'Hoja de Trabajo para listado'!$DE$153:$DE$1048576,0),MATCH((CUADRO!P$4&amp;$E83),'Hoja de Trabajo para listado'!$DE$151:$DG$151,0)),0)+IFERROR(INDEX('Hoja de Trabajo para listado'!$CD$155:$DC$1048576,MATCH($A83,'Hoja de Trabajo para listado'!$CD$155:$CD$1048576,0),MATCH((CUADRO!P$4&amp;$E83),'Hoja de Trabajo para listado'!$CD$151:$DC$151,0)),0)</f>
        <v>0</v>
      </c>
      <c r="Q83" s="241">
        <f ca="1">+IFERROR(INDEX('Hoja de Trabajo para listado'!$A$155:$Z$1048576,MATCH($A83,'Hoja de Trabajo para listado'!$A$155:$A$1048576,0),MATCH((CUADRO!Q$4&amp;$E83),'Hoja de Trabajo para listado'!$A$151:$Z$151,0)),0)+IFERROR(INDEX('Hoja de Trabajo para listado'!$AB$155:$BA$1048576,MATCH($A83,'Hoja de Trabajo para listado'!$AB$155:$AB$1048576,0),MATCH((CUADRO!Q$4&amp;$E83),'Hoja de Trabajo para listado'!$AB$151:$BA$151,0)),0)+IFERROR(INDEX('Hoja de Trabajo para listado'!$BC$155:$CB$1048576,MATCH($A83,'Hoja de Trabajo para listado'!$BC$155:$BC$1048576,0),MATCH((CUADRO!Q$4&amp;$E83),'Hoja de Trabajo para listado'!$BC$151:$CB$151,0)),0)+IFERROR(INDEX('Hoja de Trabajo para listado'!$DE$153:$DG$274,MATCH($A83,'Hoja de Trabajo para listado'!$DE$153:$DE$1048576,0),MATCH((CUADRO!Q$4&amp;$E83),'Hoja de Trabajo para listado'!$DE$151:$DG$151,0)),0)+IFERROR(INDEX('Hoja de Trabajo para listado'!$CD$155:$DC$1048576,MATCH($A83,'Hoja de Trabajo para listado'!$CD$155:$CD$1048576,0),MATCH((CUADRO!Q$4&amp;$E83),'Hoja de Trabajo para listado'!$CD$151:$DC$151,0)),0)</f>
        <v>0</v>
      </c>
      <c r="R83" s="241">
        <f t="shared" ca="1" si="2"/>
        <v>0</v>
      </c>
      <c r="S83" s="241"/>
      <c r="T83" s="241">
        <f ca="1">+T84</f>
        <v>0</v>
      </c>
      <c r="U83" s="240">
        <f t="shared" si="3"/>
        <v>1</v>
      </c>
    </row>
    <row r="84" spans="1:21" customFormat="1" ht="15" hidden="1" customHeight="1">
      <c r="A84" s="249">
        <v>141</v>
      </c>
      <c r="B84" s="382"/>
      <c r="C84" s="305" t="str">
        <f>+VLOOKUP(A84,bd_lista!$A$3:$C$592,3,FALSE)</f>
        <v>Universidad Mayor de San Simón</v>
      </c>
      <c r="D84" s="384"/>
      <c r="E84" s="305" t="s">
        <v>684</v>
      </c>
      <c r="F84" s="243">
        <f ca="1">+IFERROR(INDEX('Hoja de Trabajo para listado'!$A$155:$Z$1048576,MATCH($A84,'Hoja de Trabajo para listado'!$A$155:$A$1048576,0),MATCH((CUADRO!F$4&amp;$E84),'Hoja de Trabajo para listado'!$A$151:$Z$151,0)),0)+IFERROR(INDEX('Hoja de Trabajo para listado'!$AB$155:$BA$1048576,MATCH($A84,'Hoja de Trabajo para listado'!$AB$155:$AB$1048576,0),MATCH((CUADRO!F$4&amp;$E84),'Hoja de Trabajo para listado'!$AB$151:$BA$151,0)),0)+IFERROR(INDEX('Hoja de Trabajo para listado'!$BC$155:$CB$1048576,MATCH($A84,'Hoja de Trabajo para listado'!$BC$155:$BC$1048576,0),MATCH((CUADRO!F$4&amp;$E84),'Hoja de Trabajo para listado'!$BC$151:$CB$151,0)),0)+IFERROR(INDEX('Hoja de Trabajo para listado'!$DE$153:$DG$274,MATCH($A84,'Hoja de Trabajo para listado'!$DE$153:$DE$1048576,0),MATCH((CUADRO!F$4&amp;$E84),'Hoja de Trabajo para listado'!$DE$151:$DG$151,0)),0)+IFERROR(INDEX('Hoja de Trabajo para listado'!$CD$155:$DC$1048576,MATCH($A84,'Hoja de Trabajo para listado'!$CD$155:$CD$1048576,0),MATCH((CUADRO!F$4&amp;$E84),'Hoja de Trabajo para listado'!$CD$151:$DC$151,0)),0)</f>
        <v>0</v>
      </c>
      <c r="G84" s="243">
        <f ca="1">+IFERROR(INDEX('Hoja de Trabajo para listado'!$A$155:$Z$1048576,MATCH($A84,'Hoja de Trabajo para listado'!$A$155:$A$1048576,0),MATCH((CUADRO!G$4&amp;$E84),'Hoja de Trabajo para listado'!$A$151:$Z$151,0)),0)+IFERROR(INDEX('Hoja de Trabajo para listado'!$AB$155:$BA$1048576,MATCH($A84,'Hoja de Trabajo para listado'!$AB$155:$AB$1048576,0),MATCH((CUADRO!G$4&amp;$E84),'Hoja de Trabajo para listado'!$AB$151:$BA$151,0)),0)+IFERROR(INDEX('Hoja de Trabajo para listado'!$BC$155:$CB$1048576,MATCH($A84,'Hoja de Trabajo para listado'!$BC$155:$BC$1048576,0),MATCH((CUADRO!G$4&amp;$E84),'Hoja de Trabajo para listado'!$BC$151:$CB$151,0)),0)+IFERROR(INDEX('Hoja de Trabajo para listado'!$DE$153:$DG$274,MATCH($A84,'Hoja de Trabajo para listado'!$DE$153:$DE$1048576,0),MATCH((CUADRO!G$4&amp;$E84),'Hoja de Trabajo para listado'!$DE$151:$DG$151,0)),0)+IFERROR(INDEX('Hoja de Trabajo para listado'!$CD$155:$DC$1048576,MATCH($A84,'Hoja de Trabajo para listado'!$CD$155:$CD$1048576,0),MATCH((CUADRO!G$4&amp;$E84),'Hoja de Trabajo para listado'!$CD$151:$DC$151,0)),0)</f>
        <v>0</v>
      </c>
      <c r="H84" s="243">
        <f ca="1">+IFERROR(INDEX('Hoja de Trabajo para listado'!$A$155:$Z$1048576,MATCH($A84,'Hoja de Trabajo para listado'!$A$155:$A$1048576,0),MATCH((CUADRO!H$4&amp;$E84),'Hoja de Trabajo para listado'!$A$151:$Z$151,0)),0)+IFERROR(INDEX('Hoja de Trabajo para listado'!$AB$155:$BA$1048576,MATCH($A84,'Hoja de Trabajo para listado'!$AB$155:$AB$1048576,0),MATCH((CUADRO!H$4&amp;$E84),'Hoja de Trabajo para listado'!$AB$151:$BA$151,0)),0)+IFERROR(INDEX('Hoja de Trabajo para listado'!$BC$155:$CB$1048576,MATCH($A84,'Hoja de Trabajo para listado'!$BC$155:$BC$1048576,0),MATCH((CUADRO!H$4&amp;$E84),'Hoja de Trabajo para listado'!$BC$151:$CB$151,0)),0)+IFERROR(INDEX('Hoja de Trabajo para listado'!$DE$153:$DG$274,MATCH($A84,'Hoja de Trabajo para listado'!$DE$153:$DE$1048576,0),MATCH((CUADRO!H$4&amp;$E84),'Hoja de Trabajo para listado'!$DE$151:$DG$151,0)),0)+IFERROR(INDEX('Hoja de Trabajo para listado'!$CD$155:$DC$1048576,MATCH($A84,'Hoja de Trabajo para listado'!$CD$155:$CD$1048576,0),MATCH((CUADRO!H$4&amp;$E84),'Hoja de Trabajo para listado'!$CD$151:$DC$151,0)),0)</f>
        <v>0</v>
      </c>
      <c r="I84" s="243">
        <f ca="1">+IFERROR(INDEX('Hoja de Trabajo para listado'!$A$155:$Z$1048576,MATCH($A84,'Hoja de Trabajo para listado'!$A$155:$A$1048576,0),MATCH((CUADRO!I$4&amp;$E84),'Hoja de Trabajo para listado'!$A$151:$Z$151,0)),0)+IFERROR(INDEX('Hoja de Trabajo para listado'!$AB$155:$BA$1048576,MATCH($A84,'Hoja de Trabajo para listado'!$AB$155:$AB$1048576,0),MATCH((CUADRO!I$4&amp;$E84),'Hoja de Trabajo para listado'!$AB$151:$BA$151,0)),0)+IFERROR(INDEX('Hoja de Trabajo para listado'!$BC$155:$CB$1048576,MATCH($A84,'Hoja de Trabajo para listado'!$BC$155:$BC$1048576,0),MATCH((CUADRO!I$4&amp;$E84),'Hoja de Trabajo para listado'!$BC$151:$CB$151,0)),0)+IFERROR(INDEX('Hoja de Trabajo para listado'!$DE$153:$DG$274,MATCH($A84,'Hoja de Trabajo para listado'!$DE$153:$DE$1048576,0),MATCH((CUADRO!I$4&amp;$E84),'Hoja de Trabajo para listado'!$DE$151:$DG$151,0)),0)+IFERROR(INDEX('Hoja de Trabajo para listado'!$CD$155:$DC$1048576,MATCH($A84,'Hoja de Trabajo para listado'!$CD$155:$CD$1048576,0),MATCH((CUADRO!I$4&amp;$E84),'Hoja de Trabajo para listado'!$CD$151:$DC$151,0)),0)</f>
        <v>0</v>
      </c>
      <c r="J84" s="243">
        <f ca="1">+IFERROR(INDEX('Hoja de Trabajo para listado'!$A$155:$Z$1048576,MATCH($A84,'Hoja de Trabajo para listado'!$A$155:$A$1048576,0),MATCH((CUADRO!J$4&amp;$E84),'Hoja de Trabajo para listado'!$A$151:$Z$151,0)),0)+IFERROR(INDEX('Hoja de Trabajo para listado'!$AB$155:$BA$1048576,MATCH($A84,'Hoja de Trabajo para listado'!$AB$155:$AB$1048576,0),MATCH((CUADRO!J$4&amp;$E84),'Hoja de Trabajo para listado'!$AB$151:$BA$151,0)),0)+IFERROR(INDEX('Hoja de Trabajo para listado'!$BC$155:$CB$1048576,MATCH($A84,'Hoja de Trabajo para listado'!$BC$155:$BC$1048576,0),MATCH((CUADRO!J$4&amp;$E84),'Hoja de Trabajo para listado'!$BC$151:$CB$151,0)),0)+IFERROR(INDEX('Hoja de Trabajo para listado'!$DE$153:$DG$274,MATCH($A84,'Hoja de Trabajo para listado'!$DE$153:$DE$1048576,0),MATCH((CUADRO!J$4&amp;$E84),'Hoja de Trabajo para listado'!$DE$151:$DG$151,0)),0)+IFERROR(INDEX('Hoja de Trabajo para listado'!$CD$155:$DC$1048576,MATCH($A84,'Hoja de Trabajo para listado'!$CD$155:$CD$1048576,0),MATCH((CUADRO!J$4&amp;$E84),'Hoja de Trabajo para listado'!$CD$151:$DC$151,0)),0)</f>
        <v>0</v>
      </c>
      <c r="K84" s="243">
        <f ca="1">+IFERROR(INDEX('Hoja de Trabajo para listado'!$A$155:$Z$1048576,MATCH($A84,'Hoja de Trabajo para listado'!$A$155:$A$1048576,0),MATCH((CUADRO!K$4&amp;$E84),'Hoja de Trabajo para listado'!$A$151:$Z$151,0)),0)+IFERROR(INDEX('Hoja de Trabajo para listado'!$AB$155:$BA$1048576,MATCH($A84,'Hoja de Trabajo para listado'!$AB$155:$AB$1048576,0),MATCH((CUADRO!K$4&amp;$E84),'Hoja de Trabajo para listado'!$AB$151:$BA$151,0)),0)+IFERROR(INDEX('Hoja de Trabajo para listado'!$BC$155:$CB$1048576,MATCH($A84,'Hoja de Trabajo para listado'!$BC$155:$BC$1048576,0),MATCH((CUADRO!K$4&amp;$E84),'Hoja de Trabajo para listado'!$BC$151:$CB$151,0)),0)+IFERROR(INDEX('Hoja de Trabajo para listado'!$DE$153:$DG$274,MATCH($A84,'Hoja de Trabajo para listado'!$DE$153:$DE$1048576,0),MATCH((CUADRO!K$4&amp;$E84),'Hoja de Trabajo para listado'!$DE$151:$DG$151,0)),0)+IFERROR(INDEX('Hoja de Trabajo para listado'!$CD$155:$DC$1048576,MATCH($A84,'Hoja de Trabajo para listado'!$CD$155:$CD$1048576,0),MATCH((CUADRO!K$4&amp;$E84),'Hoja de Trabajo para listado'!$CD$151:$DC$151,0)),0)</f>
        <v>0</v>
      </c>
      <c r="L84" s="243">
        <f ca="1">+IFERROR(INDEX('Hoja de Trabajo para listado'!$A$155:$Z$1048576,MATCH($A84,'Hoja de Trabajo para listado'!$A$155:$A$1048576,0),MATCH((CUADRO!L$4&amp;$E84),'Hoja de Trabajo para listado'!$A$151:$Z$151,0)),0)+IFERROR(INDEX('Hoja de Trabajo para listado'!$AB$155:$BA$1048576,MATCH($A84,'Hoja de Trabajo para listado'!$AB$155:$AB$1048576,0),MATCH((CUADRO!L$4&amp;$E84),'Hoja de Trabajo para listado'!$AB$151:$BA$151,0)),0)+IFERROR(INDEX('Hoja de Trabajo para listado'!$BC$155:$CB$1048576,MATCH($A84,'Hoja de Trabajo para listado'!$BC$155:$BC$1048576,0),MATCH((CUADRO!L$4&amp;$E84),'Hoja de Trabajo para listado'!$BC$151:$CB$151,0)),0)+IFERROR(INDEX('Hoja de Trabajo para listado'!$DE$153:$DG$274,MATCH($A84,'Hoja de Trabajo para listado'!$DE$153:$DE$1048576,0),MATCH((CUADRO!L$4&amp;$E84),'Hoja de Trabajo para listado'!$DE$151:$DG$151,0)),0)+IFERROR(INDEX('Hoja de Trabajo para listado'!$CD$155:$DC$1048576,MATCH($A84,'Hoja de Trabajo para listado'!$CD$155:$CD$1048576,0),MATCH((CUADRO!L$4&amp;$E84),'Hoja de Trabajo para listado'!$CD$151:$DC$151,0)),0)</f>
        <v>0</v>
      </c>
      <c r="M84" s="243">
        <f ca="1">+IFERROR(INDEX('Hoja de Trabajo para listado'!$A$155:$Z$1048576,MATCH($A84,'Hoja de Trabajo para listado'!$A$155:$A$1048576,0),MATCH((CUADRO!M$4&amp;$E84),'Hoja de Trabajo para listado'!$A$151:$Z$151,0)),0)+IFERROR(INDEX('Hoja de Trabajo para listado'!$AB$155:$BA$1048576,MATCH($A84,'Hoja de Trabajo para listado'!$AB$155:$AB$1048576,0),MATCH((CUADRO!M$4&amp;$E84),'Hoja de Trabajo para listado'!$AB$151:$BA$151,0)),0)+IFERROR(INDEX('Hoja de Trabajo para listado'!$BC$155:$CB$1048576,MATCH($A84,'Hoja de Trabajo para listado'!$BC$155:$BC$1048576,0),MATCH((CUADRO!M$4&amp;$E84),'Hoja de Trabajo para listado'!$BC$151:$CB$151,0)),0)+IFERROR(INDEX('Hoja de Trabajo para listado'!$DE$153:$DG$274,MATCH($A84,'Hoja de Trabajo para listado'!$DE$153:$DE$1048576,0),MATCH((CUADRO!M$4&amp;$E84),'Hoja de Trabajo para listado'!$DE$151:$DG$151,0)),0)+IFERROR(INDEX('Hoja de Trabajo para listado'!$CD$155:$DC$1048576,MATCH($A84,'Hoja de Trabajo para listado'!$CD$155:$CD$1048576,0),MATCH((CUADRO!M$4&amp;$E84),'Hoja de Trabajo para listado'!$CD$151:$DC$151,0)),0)</f>
        <v>0</v>
      </c>
      <c r="N84" s="243">
        <f ca="1">+IFERROR(INDEX('Hoja de Trabajo para listado'!$A$155:$Z$1048576,MATCH($A84,'Hoja de Trabajo para listado'!$A$155:$A$1048576,0),MATCH((CUADRO!N$4&amp;$E84),'Hoja de Trabajo para listado'!$A$151:$Z$151,0)),0)+IFERROR(INDEX('Hoja de Trabajo para listado'!$AB$155:$BA$1048576,MATCH($A84,'Hoja de Trabajo para listado'!$AB$155:$AB$1048576,0),MATCH((CUADRO!N$4&amp;$E84),'Hoja de Trabajo para listado'!$AB$151:$BA$151,0)),0)+IFERROR(INDEX('Hoja de Trabajo para listado'!$BC$155:$CB$1048576,MATCH($A84,'Hoja de Trabajo para listado'!$BC$155:$BC$1048576,0),MATCH((CUADRO!N$4&amp;$E84),'Hoja de Trabajo para listado'!$BC$151:$CB$151,0)),0)+IFERROR(INDEX('Hoja de Trabajo para listado'!$DE$153:$DG$274,MATCH($A84,'Hoja de Trabajo para listado'!$DE$153:$DE$1048576,0),MATCH((CUADRO!N$4&amp;$E84),'Hoja de Trabajo para listado'!$DE$151:$DG$151,0)),0)+IFERROR(INDEX('Hoja de Trabajo para listado'!$CD$155:$DC$1048576,MATCH($A84,'Hoja de Trabajo para listado'!$CD$155:$CD$1048576,0),MATCH((CUADRO!N$4&amp;$E84),'Hoja de Trabajo para listado'!$CD$151:$DC$151,0)),0)</f>
        <v>0</v>
      </c>
      <c r="O84" s="243">
        <f ca="1">+IFERROR(INDEX('Hoja de Trabajo para listado'!$A$155:$Z$1048576,MATCH($A84,'Hoja de Trabajo para listado'!$A$155:$A$1048576,0),MATCH((CUADRO!O$4&amp;$E84),'Hoja de Trabajo para listado'!$A$151:$Z$151,0)),0)+IFERROR(INDEX('Hoja de Trabajo para listado'!$AB$155:$BA$1048576,MATCH($A84,'Hoja de Trabajo para listado'!$AB$155:$AB$1048576,0),MATCH((CUADRO!O$4&amp;$E84),'Hoja de Trabajo para listado'!$AB$151:$BA$151,0)),0)+IFERROR(INDEX('Hoja de Trabajo para listado'!$BC$155:$CB$1048576,MATCH($A84,'Hoja de Trabajo para listado'!$BC$155:$BC$1048576,0),MATCH((CUADRO!O$4&amp;$E84),'Hoja de Trabajo para listado'!$BC$151:$CB$151,0)),0)+IFERROR(INDEX('Hoja de Trabajo para listado'!$DE$153:$DG$274,MATCH($A84,'Hoja de Trabajo para listado'!$DE$153:$DE$1048576,0),MATCH((CUADRO!O$4&amp;$E84),'Hoja de Trabajo para listado'!$DE$151:$DG$151,0)),0)+IFERROR(INDEX('Hoja de Trabajo para listado'!$CD$155:$DC$1048576,MATCH($A84,'Hoja de Trabajo para listado'!$CD$155:$CD$1048576,0),MATCH((CUADRO!O$4&amp;$E84),'Hoja de Trabajo para listado'!$CD$151:$DC$151,0)),0)</f>
        <v>0</v>
      </c>
      <c r="P84" s="243">
        <f ca="1">+IFERROR(INDEX('Hoja de Trabajo para listado'!$A$155:$Z$1048576,MATCH($A84,'Hoja de Trabajo para listado'!$A$155:$A$1048576,0),MATCH((CUADRO!P$4&amp;$E84),'Hoja de Trabajo para listado'!$A$151:$Z$151,0)),0)+IFERROR(INDEX('Hoja de Trabajo para listado'!$AB$155:$BA$1048576,MATCH($A84,'Hoja de Trabajo para listado'!$AB$155:$AB$1048576,0),MATCH((CUADRO!P$4&amp;$E84),'Hoja de Trabajo para listado'!$AB$151:$BA$151,0)),0)+IFERROR(INDEX('Hoja de Trabajo para listado'!$BC$155:$CB$1048576,MATCH($A84,'Hoja de Trabajo para listado'!$BC$155:$BC$1048576,0),MATCH((CUADRO!P$4&amp;$E84),'Hoja de Trabajo para listado'!$BC$151:$CB$151,0)),0)+IFERROR(INDEX('Hoja de Trabajo para listado'!$DE$153:$DG$274,MATCH($A84,'Hoja de Trabajo para listado'!$DE$153:$DE$1048576,0),MATCH((CUADRO!P$4&amp;$E84),'Hoja de Trabajo para listado'!$DE$151:$DG$151,0)),0)+IFERROR(INDEX('Hoja de Trabajo para listado'!$CD$155:$DC$1048576,MATCH($A84,'Hoja de Trabajo para listado'!$CD$155:$CD$1048576,0),MATCH((CUADRO!P$4&amp;$E84),'Hoja de Trabajo para listado'!$CD$151:$DC$151,0)),0)</f>
        <v>0</v>
      </c>
      <c r="Q84" s="243">
        <f ca="1">+IFERROR(INDEX('Hoja de Trabajo para listado'!$A$155:$Z$1048576,MATCH($A84,'Hoja de Trabajo para listado'!$A$155:$A$1048576,0),MATCH((CUADRO!Q$4&amp;$E84),'Hoja de Trabajo para listado'!$A$151:$Z$151,0)),0)+IFERROR(INDEX('Hoja de Trabajo para listado'!$AB$155:$BA$1048576,MATCH($A84,'Hoja de Trabajo para listado'!$AB$155:$AB$1048576,0),MATCH((CUADRO!Q$4&amp;$E84),'Hoja de Trabajo para listado'!$AB$151:$BA$151,0)),0)+IFERROR(INDEX('Hoja de Trabajo para listado'!$BC$155:$CB$1048576,MATCH($A84,'Hoja de Trabajo para listado'!$BC$155:$BC$1048576,0),MATCH((CUADRO!Q$4&amp;$E84),'Hoja de Trabajo para listado'!$BC$151:$CB$151,0)),0)+IFERROR(INDEX('Hoja de Trabajo para listado'!$DE$153:$DG$274,MATCH($A84,'Hoja de Trabajo para listado'!$DE$153:$DE$1048576,0),MATCH((CUADRO!Q$4&amp;$E84),'Hoja de Trabajo para listado'!$DE$151:$DG$151,0)),0)+IFERROR(INDEX('Hoja de Trabajo para listado'!$CD$155:$DC$1048576,MATCH($A84,'Hoja de Trabajo para listado'!$CD$155:$CD$1048576,0),MATCH((CUADRO!Q$4&amp;$E84),'Hoja de Trabajo para listado'!$CD$151:$DC$151,0)),0)</f>
        <v>0</v>
      </c>
      <c r="R84" s="243">
        <f t="shared" ca="1" si="2"/>
        <v>0</v>
      </c>
      <c r="S84" s="243">
        <f ca="1">+R83+R84</f>
        <v>0</v>
      </c>
      <c r="T84" s="243">
        <f ca="1">+S84</f>
        <v>0</v>
      </c>
      <c r="U84" s="242">
        <f t="shared" si="3"/>
        <v>2</v>
      </c>
    </row>
    <row r="85" spans="1:21" customFormat="1" ht="15" hidden="1" customHeight="1">
      <c r="A85" s="32">
        <v>142</v>
      </c>
      <c r="B85" s="381">
        <f>+A85</f>
        <v>142</v>
      </c>
      <c r="C85" s="245" t="str">
        <f>+VLOOKUP(A85,bd_lista!$A$3:$C$592,3,FALSE)</f>
        <v>Universidad Técnica de Oruro</v>
      </c>
      <c r="D85" s="383" t="str">
        <f>+C85</f>
        <v>Universidad Técnica de Oruro</v>
      </c>
      <c r="E85" s="245" t="s">
        <v>683</v>
      </c>
      <c r="F85" s="241">
        <f ca="1">+IFERROR(INDEX('Hoja de Trabajo para listado'!$A$155:$Z$1048576,MATCH($A85,'Hoja de Trabajo para listado'!$A$155:$A$1048576,0),MATCH((CUADRO!F$4&amp;$E85),'Hoja de Trabajo para listado'!$A$151:$Z$151,0)),0)+IFERROR(INDEX('Hoja de Trabajo para listado'!$AB$155:$BA$1048576,MATCH($A85,'Hoja de Trabajo para listado'!$AB$155:$AB$1048576,0),MATCH((CUADRO!F$4&amp;$E85),'Hoja de Trabajo para listado'!$AB$151:$BA$151,0)),0)+IFERROR(INDEX('Hoja de Trabajo para listado'!$BC$155:$CB$1048576,MATCH($A85,'Hoja de Trabajo para listado'!$BC$155:$BC$1048576,0),MATCH((CUADRO!F$4&amp;$E85),'Hoja de Trabajo para listado'!$BC$151:$CB$151,0)),0)+IFERROR(INDEX('Hoja de Trabajo para listado'!$DE$153:$DG$274,MATCH($A85,'Hoja de Trabajo para listado'!$DE$153:$DE$1048576,0),MATCH((CUADRO!F$4&amp;$E85),'Hoja de Trabajo para listado'!$DE$151:$DG$151,0)),0)+IFERROR(INDEX('Hoja de Trabajo para listado'!$CD$155:$DC$1048576,MATCH($A85,'Hoja de Trabajo para listado'!$CD$155:$CD$1048576,0),MATCH((CUADRO!F$4&amp;$E85),'Hoja de Trabajo para listado'!$CD$151:$DC$151,0)),0)</f>
        <v>0</v>
      </c>
      <c r="G85" s="241">
        <f ca="1">+IFERROR(INDEX('Hoja de Trabajo para listado'!$A$155:$Z$1048576,MATCH($A85,'Hoja de Trabajo para listado'!$A$155:$A$1048576,0),MATCH((CUADRO!G$4&amp;$E85),'Hoja de Trabajo para listado'!$A$151:$Z$151,0)),0)+IFERROR(INDEX('Hoja de Trabajo para listado'!$AB$155:$BA$1048576,MATCH($A85,'Hoja de Trabajo para listado'!$AB$155:$AB$1048576,0),MATCH((CUADRO!G$4&amp;$E85),'Hoja de Trabajo para listado'!$AB$151:$BA$151,0)),0)+IFERROR(INDEX('Hoja de Trabajo para listado'!$BC$155:$CB$1048576,MATCH($A85,'Hoja de Trabajo para listado'!$BC$155:$BC$1048576,0),MATCH((CUADRO!G$4&amp;$E85),'Hoja de Trabajo para listado'!$BC$151:$CB$151,0)),0)+IFERROR(INDEX('Hoja de Trabajo para listado'!$DE$153:$DG$274,MATCH($A85,'Hoja de Trabajo para listado'!$DE$153:$DE$1048576,0),MATCH((CUADRO!G$4&amp;$E85),'Hoja de Trabajo para listado'!$DE$151:$DG$151,0)),0)+IFERROR(INDEX('Hoja de Trabajo para listado'!$CD$155:$DC$1048576,MATCH($A85,'Hoja de Trabajo para listado'!$CD$155:$CD$1048576,0),MATCH((CUADRO!G$4&amp;$E85),'Hoja de Trabajo para listado'!$CD$151:$DC$151,0)),0)</f>
        <v>0</v>
      </c>
      <c r="H85" s="241">
        <f ca="1">+IFERROR(INDEX('Hoja de Trabajo para listado'!$A$155:$Z$1048576,MATCH($A85,'Hoja de Trabajo para listado'!$A$155:$A$1048576,0),MATCH((CUADRO!H$4&amp;$E85),'Hoja de Trabajo para listado'!$A$151:$Z$151,0)),0)+IFERROR(INDEX('Hoja de Trabajo para listado'!$AB$155:$BA$1048576,MATCH($A85,'Hoja de Trabajo para listado'!$AB$155:$AB$1048576,0),MATCH((CUADRO!H$4&amp;$E85),'Hoja de Trabajo para listado'!$AB$151:$BA$151,0)),0)+IFERROR(INDEX('Hoja de Trabajo para listado'!$BC$155:$CB$1048576,MATCH($A85,'Hoja de Trabajo para listado'!$BC$155:$BC$1048576,0),MATCH((CUADRO!H$4&amp;$E85),'Hoja de Trabajo para listado'!$BC$151:$CB$151,0)),0)+IFERROR(INDEX('Hoja de Trabajo para listado'!$DE$153:$DG$274,MATCH($A85,'Hoja de Trabajo para listado'!$DE$153:$DE$1048576,0),MATCH((CUADRO!H$4&amp;$E85),'Hoja de Trabajo para listado'!$DE$151:$DG$151,0)),0)+IFERROR(INDEX('Hoja de Trabajo para listado'!$CD$155:$DC$1048576,MATCH($A85,'Hoja de Trabajo para listado'!$CD$155:$CD$1048576,0),MATCH((CUADRO!H$4&amp;$E85),'Hoja de Trabajo para listado'!$CD$151:$DC$151,0)),0)</f>
        <v>0</v>
      </c>
      <c r="I85" s="241">
        <f ca="1">+IFERROR(INDEX('Hoja de Trabajo para listado'!$A$155:$Z$1048576,MATCH($A85,'Hoja de Trabajo para listado'!$A$155:$A$1048576,0),MATCH((CUADRO!I$4&amp;$E85),'Hoja de Trabajo para listado'!$A$151:$Z$151,0)),0)+IFERROR(INDEX('Hoja de Trabajo para listado'!$AB$155:$BA$1048576,MATCH($A85,'Hoja de Trabajo para listado'!$AB$155:$AB$1048576,0),MATCH((CUADRO!I$4&amp;$E85),'Hoja de Trabajo para listado'!$AB$151:$BA$151,0)),0)+IFERROR(INDEX('Hoja de Trabajo para listado'!$BC$155:$CB$1048576,MATCH($A85,'Hoja de Trabajo para listado'!$BC$155:$BC$1048576,0),MATCH((CUADRO!I$4&amp;$E85),'Hoja de Trabajo para listado'!$BC$151:$CB$151,0)),0)+IFERROR(INDEX('Hoja de Trabajo para listado'!$DE$153:$DG$274,MATCH($A85,'Hoja de Trabajo para listado'!$DE$153:$DE$1048576,0),MATCH((CUADRO!I$4&amp;$E85),'Hoja de Trabajo para listado'!$DE$151:$DG$151,0)),0)+IFERROR(INDEX('Hoja de Trabajo para listado'!$CD$155:$DC$1048576,MATCH($A85,'Hoja de Trabajo para listado'!$CD$155:$CD$1048576,0),MATCH((CUADRO!I$4&amp;$E85),'Hoja de Trabajo para listado'!$CD$151:$DC$151,0)),0)</f>
        <v>0</v>
      </c>
      <c r="J85" s="241">
        <f ca="1">+IFERROR(INDEX('Hoja de Trabajo para listado'!$A$155:$Z$1048576,MATCH($A85,'Hoja de Trabajo para listado'!$A$155:$A$1048576,0),MATCH((CUADRO!J$4&amp;$E85),'Hoja de Trabajo para listado'!$A$151:$Z$151,0)),0)+IFERROR(INDEX('Hoja de Trabajo para listado'!$AB$155:$BA$1048576,MATCH($A85,'Hoja de Trabajo para listado'!$AB$155:$AB$1048576,0),MATCH((CUADRO!J$4&amp;$E85),'Hoja de Trabajo para listado'!$AB$151:$BA$151,0)),0)+IFERROR(INDEX('Hoja de Trabajo para listado'!$BC$155:$CB$1048576,MATCH($A85,'Hoja de Trabajo para listado'!$BC$155:$BC$1048576,0),MATCH((CUADRO!J$4&amp;$E85),'Hoja de Trabajo para listado'!$BC$151:$CB$151,0)),0)+IFERROR(INDEX('Hoja de Trabajo para listado'!$DE$153:$DG$274,MATCH($A85,'Hoja de Trabajo para listado'!$DE$153:$DE$1048576,0),MATCH((CUADRO!J$4&amp;$E85),'Hoja de Trabajo para listado'!$DE$151:$DG$151,0)),0)+IFERROR(INDEX('Hoja de Trabajo para listado'!$CD$155:$DC$1048576,MATCH($A85,'Hoja de Trabajo para listado'!$CD$155:$CD$1048576,0),MATCH((CUADRO!J$4&amp;$E85),'Hoja de Trabajo para listado'!$CD$151:$DC$151,0)),0)</f>
        <v>0</v>
      </c>
      <c r="K85" s="241">
        <f ca="1">+IFERROR(INDEX('Hoja de Trabajo para listado'!$A$155:$Z$1048576,MATCH($A85,'Hoja de Trabajo para listado'!$A$155:$A$1048576,0),MATCH((CUADRO!K$4&amp;$E85),'Hoja de Trabajo para listado'!$A$151:$Z$151,0)),0)+IFERROR(INDEX('Hoja de Trabajo para listado'!$AB$155:$BA$1048576,MATCH($A85,'Hoja de Trabajo para listado'!$AB$155:$AB$1048576,0),MATCH((CUADRO!K$4&amp;$E85),'Hoja de Trabajo para listado'!$AB$151:$BA$151,0)),0)+IFERROR(INDEX('Hoja de Trabajo para listado'!$BC$155:$CB$1048576,MATCH($A85,'Hoja de Trabajo para listado'!$BC$155:$BC$1048576,0),MATCH((CUADRO!K$4&amp;$E85),'Hoja de Trabajo para listado'!$BC$151:$CB$151,0)),0)+IFERROR(INDEX('Hoja de Trabajo para listado'!$DE$153:$DG$274,MATCH($A85,'Hoja de Trabajo para listado'!$DE$153:$DE$1048576,0),MATCH((CUADRO!K$4&amp;$E85),'Hoja de Trabajo para listado'!$DE$151:$DG$151,0)),0)+IFERROR(INDEX('Hoja de Trabajo para listado'!$CD$155:$DC$1048576,MATCH($A85,'Hoja de Trabajo para listado'!$CD$155:$CD$1048576,0),MATCH((CUADRO!K$4&amp;$E85),'Hoja de Trabajo para listado'!$CD$151:$DC$151,0)),0)</f>
        <v>0</v>
      </c>
      <c r="L85" s="241">
        <f ca="1">+IFERROR(INDEX('Hoja de Trabajo para listado'!$A$155:$Z$1048576,MATCH($A85,'Hoja de Trabajo para listado'!$A$155:$A$1048576,0),MATCH((CUADRO!L$4&amp;$E85),'Hoja de Trabajo para listado'!$A$151:$Z$151,0)),0)+IFERROR(INDEX('Hoja de Trabajo para listado'!$AB$155:$BA$1048576,MATCH($A85,'Hoja de Trabajo para listado'!$AB$155:$AB$1048576,0),MATCH((CUADRO!L$4&amp;$E85),'Hoja de Trabajo para listado'!$AB$151:$BA$151,0)),0)+IFERROR(INDEX('Hoja de Trabajo para listado'!$BC$155:$CB$1048576,MATCH($A85,'Hoja de Trabajo para listado'!$BC$155:$BC$1048576,0),MATCH((CUADRO!L$4&amp;$E85),'Hoja de Trabajo para listado'!$BC$151:$CB$151,0)),0)+IFERROR(INDEX('Hoja de Trabajo para listado'!$DE$153:$DG$274,MATCH($A85,'Hoja de Trabajo para listado'!$DE$153:$DE$1048576,0),MATCH((CUADRO!L$4&amp;$E85),'Hoja de Trabajo para listado'!$DE$151:$DG$151,0)),0)+IFERROR(INDEX('Hoja de Trabajo para listado'!$CD$155:$DC$1048576,MATCH($A85,'Hoja de Trabajo para listado'!$CD$155:$CD$1048576,0),MATCH((CUADRO!L$4&amp;$E85),'Hoja de Trabajo para listado'!$CD$151:$DC$151,0)),0)</f>
        <v>0</v>
      </c>
      <c r="M85" s="241">
        <f ca="1">+IFERROR(INDEX('Hoja de Trabajo para listado'!$A$155:$Z$1048576,MATCH($A85,'Hoja de Trabajo para listado'!$A$155:$A$1048576,0),MATCH((CUADRO!M$4&amp;$E85),'Hoja de Trabajo para listado'!$A$151:$Z$151,0)),0)+IFERROR(INDEX('Hoja de Trabajo para listado'!$AB$155:$BA$1048576,MATCH($A85,'Hoja de Trabajo para listado'!$AB$155:$AB$1048576,0),MATCH((CUADRO!M$4&amp;$E85),'Hoja de Trabajo para listado'!$AB$151:$BA$151,0)),0)+IFERROR(INDEX('Hoja de Trabajo para listado'!$BC$155:$CB$1048576,MATCH($A85,'Hoja de Trabajo para listado'!$BC$155:$BC$1048576,0),MATCH((CUADRO!M$4&amp;$E85),'Hoja de Trabajo para listado'!$BC$151:$CB$151,0)),0)+IFERROR(INDEX('Hoja de Trabajo para listado'!$DE$153:$DG$274,MATCH($A85,'Hoja de Trabajo para listado'!$DE$153:$DE$1048576,0),MATCH((CUADRO!M$4&amp;$E85),'Hoja de Trabajo para listado'!$DE$151:$DG$151,0)),0)+IFERROR(INDEX('Hoja de Trabajo para listado'!$CD$155:$DC$1048576,MATCH($A85,'Hoja de Trabajo para listado'!$CD$155:$CD$1048576,0),MATCH((CUADRO!M$4&amp;$E85),'Hoja de Trabajo para listado'!$CD$151:$DC$151,0)),0)</f>
        <v>0</v>
      </c>
      <c r="N85" s="241">
        <f ca="1">+IFERROR(INDEX('Hoja de Trabajo para listado'!$A$155:$Z$1048576,MATCH($A85,'Hoja de Trabajo para listado'!$A$155:$A$1048576,0),MATCH((CUADRO!N$4&amp;$E85),'Hoja de Trabajo para listado'!$A$151:$Z$151,0)),0)+IFERROR(INDEX('Hoja de Trabajo para listado'!$AB$155:$BA$1048576,MATCH($A85,'Hoja de Trabajo para listado'!$AB$155:$AB$1048576,0),MATCH((CUADRO!N$4&amp;$E85),'Hoja de Trabajo para listado'!$AB$151:$BA$151,0)),0)+IFERROR(INDEX('Hoja de Trabajo para listado'!$BC$155:$CB$1048576,MATCH($A85,'Hoja de Trabajo para listado'!$BC$155:$BC$1048576,0),MATCH((CUADRO!N$4&amp;$E85),'Hoja de Trabajo para listado'!$BC$151:$CB$151,0)),0)+IFERROR(INDEX('Hoja de Trabajo para listado'!$DE$153:$DG$274,MATCH($A85,'Hoja de Trabajo para listado'!$DE$153:$DE$1048576,0),MATCH((CUADRO!N$4&amp;$E85),'Hoja de Trabajo para listado'!$DE$151:$DG$151,0)),0)+IFERROR(INDEX('Hoja de Trabajo para listado'!$CD$155:$DC$1048576,MATCH($A85,'Hoja de Trabajo para listado'!$CD$155:$CD$1048576,0),MATCH((CUADRO!N$4&amp;$E85),'Hoja de Trabajo para listado'!$CD$151:$DC$151,0)),0)</f>
        <v>0</v>
      </c>
      <c r="O85" s="241">
        <f ca="1">+IFERROR(INDEX('Hoja de Trabajo para listado'!$A$155:$Z$1048576,MATCH($A85,'Hoja de Trabajo para listado'!$A$155:$A$1048576,0),MATCH((CUADRO!O$4&amp;$E85),'Hoja de Trabajo para listado'!$A$151:$Z$151,0)),0)+IFERROR(INDEX('Hoja de Trabajo para listado'!$AB$155:$BA$1048576,MATCH($A85,'Hoja de Trabajo para listado'!$AB$155:$AB$1048576,0),MATCH((CUADRO!O$4&amp;$E85),'Hoja de Trabajo para listado'!$AB$151:$BA$151,0)),0)+IFERROR(INDEX('Hoja de Trabajo para listado'!$BC$155:$CB$1048576,MATCH($A85,'Hoja de Trabajo para listado'!$BC$155:$BC$1048576,0),MATCH((CUADRO!O$4&amp;$E85),'Hoja de Trabajo para listado'!$BC$151:$CB$151,0)),0)+IFERROR(INDEX('Hoja de Trabajo para listado'!$DE$153:$DG$274,MATCH($A85,'Hoja de Trabajo para listado'!$DE$153:$DE$1048576,0),MATCH((CUADRO!O$4&amp;$E85),'Hoja de Trabajo para listado'!$DE$151:$DG$151,0)),0)+IFERROR(INDEX('Hoja de Trabajo para listado'!$CD$155:$DC$1048576,MATCH($A85,'Hoja de Trabajo para listado'!$CD$155:$CD$1048576,0),MATCH((CUADRO!O$4&amp;$E85),'Hoja de Trabajo para listado'!$CD$151:$DC$151,0)),0)</f>
        <v>0</v>
      </c>
      <c r="P85" s="241">
        <f ca="1">+IFERROR(INDEX('Hoja de Trabajo para listado'!$A$155:$Z$1048576,MATCH($A85,'Hoja de Trabajo para listado'!$A$155:$A$1048576,0),MATCH((CUADRO!P$4&amp;$E85),'Hoja de Trabajo para listado'!$A$151:$Z$151,0)),0)+IFERROR(INDEX('Hoja de Trabajo para listado'!$AB$155:$BA$1048576,MATCH($A85,'Hoja de Trabajo para listado'!$AB$155:$AB$1048576,0),MATCH((CUADRO!P$4&amp;$E85),'Hoja de Trabajo para listado'!$AB$151:$BA$151,0)),0)+IFERROR(INDEX('Hoja de Trabajo para listado'!$BC$155:$CB$1048576,MATCH($A85,'Hoja de Trabajo para listado'!$BC$155:$BC$1048576,0),MATCH((CUADRO!P$4&amp;$E85),'Hoja de Trabajo para listado'!$BC$151:$CB$151,0)),0)+IFERROR(INDEX('Hoja de Trabajo para listado'!$DE$153:$DG$274,MATCH($A85,'Hoja de Trabajo para listado'!$DE$153:$DE$1048576,0),MATCH((CUADRO!P$4&amp;$E85),'Hoja de Trabajo para listado'!$DE$151:$DG$151,0)),0)+IFERROR(INDEX('Hoja de Trabajo para listado'!$CD$155:$DC$1048576,MATCH($A85,'Hoja de Trabajo para listado'!$CD$155:$CD$1048576,0),MATCH((CUADRO!P$4&amp;$E85),'Hoja de Trabajo para listado'!$CD$151:$DC$151,0)),0)</f>
        <v>0</v>
      </c>
      <c r="Q85" s="241">
        <f ca="1">+IFERROR(INDEX('Hoja de Trabajo para listado'!$A$155:$Z$1048576,MATCH($A85,'Hoja de Trabajo para listado'!$A$155:$A$1048576,0),MATCH((CUADRO!Q$4&amp;$E85),'Hoja de Trabajo para listado'!$A$151:$Z$151,0)),0)+IFERROR(INDEX('Hoja de Trabajo para listado'!$AB$155:$BA$1048576,MATCH($A85,'Hoja de Trabajo para listado'!$AB$155:$AB$1048576,0),MATCH((CUADRO!Q$4&amp;$E85),'Hoja de Trabajo para listado'!$AB$151:$BA$151,0)),0)+IFERROR(INDEX('Hoja de Trabajo para listado'!$BC$155:$CB$1048576,MATCH($A85,'Hoja de Trabajo para listado'!$BC$155:$BC$1048576,0),MATCH((CUADRO!Q$4&amp;$E85),'Hoja de Trabajo para listado'!$BC$151:$CB$151,0)),0)+IFERROR(INDEX('Hoja de Trabajo para listado'!$DE$153:$DG$274,MATCH($A85,'Hoja de Trabajo para listado'!$DE$153:$DE$1048576,0),MATCH((CUADRO!Q$4&amp;$E85),'Hoja de Trabajo para listado'!$DE$151:$DG$151,0)),0)+IFERROR(INDEX('Hoja de Trabajo para listado'!$CD$155:$DC$1048576,MATCH($A85,'Hoja de Trabajo para listado'!$CD$155:$CD$1048576,0),MATCH((CUADRO!Q$4&amp;$E85),'Hoja de Trabajo para listado'!$CD$151:$DC$151,0)),0)</f>
        <v>0</v>
      </c>
      <c r="R85" s="241">
        <f t="shared" ca="1" si="2"/>
        <v>0</v>
      </c>
      <c r="S85" s="241"/>
      <c r="T85" s="241">
        <f ca="1">+T86</f>
        <v>0</v>
      </c>
      <c r="U85" s="240">
        <f t="shared" si="3"/>
        <v>1</v>
      </c>
    </row>
    <row r="86" spans="1:21" customFormat="1" ht="15" hidden="1" customHeight="1">
      <c r="A86" s="32">
        <v>142</v>
      </c>
      <c r="B86" s="382"/>
      <c r="C86" s="305" t="str">
        <f>+VLOOKUP(A86,bd_lista!$A$3:$C$592,3,FALSE)</f>
        <v>Universidad Técnica de Oruro</v>
      </c>
      <c r="D86" s="384"/>
      <c r="E86" s="305" t="s">
        <v>684</v>
      </c>
      <c r="F86" s="243">
        <f ca="1">+IFERROR(INDEX('Hoja de Trabajo para listado'!$A$155:$Z$1048576,MATCH($A86,'Hoja de Trabajo para listado'!$A$155:$A$1048576,0),MATCH((CUADRO!F$4&amp;$E86),'Hoja de Trabajo para listado'!$A$151:$Z$151,0)),0)+IFERROR(INDEX('Hoja de Trabajo para listado'!$AB$155:$BA$1048576,MATCH($A86,'Hoja de Trabajo para listado'!$AB$155:$AB$1048576,0),MATCH((CUADRO!F$4&amp;$E86),'Hoja de Trabajo para listado'!$AB$151:$BA$151,0)),0)+IFERROR(INDEX('Hoja de Trabajo para listado'!$BC$155:$CB$1048576,MATCH($A86,'Hoja de Trabajo para listado'!$BC$155:$BC$1048576,0),MATCH((CUADRO!F$4&amp;$E86),'Hoja de Trabajo para listado'!$BC$151:$CB$151,0)),0)+IFERROR(INDEX('Hoja de Trabajo para listado'!$DE$153:$DG$274,MATCH($A86,'Hoja de Trabajo para listado'!$DE$153:$DE$1048576,0),MATCH((CUADRO!F$4&amp;$E86),'Hoja de Trabajo para listado'!$DE$151:$DG$151,0)),0)+IFERROR(INDEX('Hoja de Trabajo para listado'!$CD$155:$DC$1048576,MATCH($A86,'Hoja de Trabajo para listado'!$CD$155:$CD$1048576,0),MATCH((CUADRO!F$4&amp;$E86),'Hoja de Trabajo para listado'!$CD$151:$DC$151,0)),0)</f>
        <v>0</v>
      </c>
      <c r="G86" s="243">
        <f ca="1">+IFERROR(INDEX('Hoja de Trabajo para listado'!$A$155:$Z$1048576,MATCH($A86,'Hoja de Trabajo para listado'!$A$155:$A$1048576,0),MATCH((CUADRO!G$4&amp;$E86),'Hoja de Trabajo para listado'!$A$151:$Z$151,0)),0)+IFERROR(INDEX('Hoja de Trabajo para listado'!$AB$155:$BA$1048576,MATCH($A86,'Hoja de Trabajo para listado'!$AB$155:$AB$1048576,0),MATCH((CUADRO!G$4&amp;$E86),'Hoja de Trabajo para listado'!$AB$151:$BA$151,0)),0)+IFERROR(INDEX('Hoja de Trabajo para listado'!$BC$155:$CB$1048576,MATCH($A86,'Hoja de Trabajo para listado'!$BC$155:$BC$1048576,0),MATCH((CUADRO!G$4&amp;$E86),'Hoja de Trabajo para listado'!$BC$151:$CB$151,0)),0)+IFERROR(INDEX('Hoja de Trabajo para listado'!$DE$153:$DG$274,MATCH($A86,'Hoja de Trabajo para listado'!$DE$153:$DE$1048576,0),MATCH((CUADRO!G$4&amp;$E86),'Hoja de Trabajo para listado'!$DE$151:$DG$151,0)),0)+IFERROR(INDEX('Hoja de Trabajo para listado'!$CD$155:$DC$1048576,MATCH($A86,'Hoja de Trabajo para listado'!$CD$155:$CD$1048576,0),MATCH((CUADRO!G$4&amp;$E86),'Hoja de Trabajo para listado'!$CD$151:$DC$151,0)),0)</f>
        <v>0</v>
      </c>
      <c r="H86" s="243">
        <f ca="1">+IFERROR(INDEX('Hoja de Trabajo para listado'!$A$155:$Z$1048576,MATCH($A86,'Hoja de Trabajo para listado'!$A$155:$A$1048576,0),MATCH((CUADRO!H$4&amp;$E86),'Hoja de Trabajo para listado'!$A$151:$Z$151,0)),0)+IFERROR(INDEX('Hoja de Trabajo para listado'!$AB$155:$BA$1048576,MATCH($A86,'Hoja de Trabajo para listado'!$AB$155:$AB$1048576,0),MATCH((CUADRO!H$4&amp;$E86),'Hoja de Trabajo para listado'!$AB$151:$BA$151,0)),0)+IFERROR(INDEX('Hoja de Trabajo para listado'!$BC$155:$CB$1048576,MATCH($A86,'Hoja de Trabajo para listado'!$BC$155:$BC$1048576,0),MATCH((CUADRO!H$4&amp;$E86),'Hoja de Trabajo para listado'!$BC$151:$CB$151,0)),0)+IFERROR(INDEX('Hoja de Trabajo para listado'!$DE$153:$DG$274,MATCH($A86,'Hoja de Trabajo para listado'!$DE$153:$DE$1048576,0),MATCH((CUADRO!H$4&amp;$E86),'Hoja de Trabajo para listado'!$DE$151:$DG$151,0)),0)+IFERROR(INDEX('Hoja de Trabajo para listado'!$CD$155:$DC$1048576,MATCH($A86,'Hoja de Trabajo para listado'!$CD$155:$CD$1048576,0),MATCH((CUADRO!H$4&amp;$E86),'Hoja de Trabajo para listado'!$CD$151:$DC$151,0)),0)</f>
        <v>0</v>
      </c>
      <c r="I86" s="243">
        <f ca="1">+IFERROR(INDEX('Hoja de Trabajo para listado'!$A$155:$Z$1048576,MATCH($A86,'Hoja de Trabajo para listado'!$A$155:$A$1048576,0),MATCH((CUADRO!I$4&amp;$E86),'Hoja de Trabajo para listado'!$A$151:$Z$151,0)),0)+IFERROR(INDEX('Hoja de Trabajo para listado'!$AB$155:$BA$1048576,MATCH($A86,'Hoja de Trabajo para listado'!$AB$155:$AB$1048576,0),MATCH((CUADRO!I$4&amp;$E86),'Hoja de Trabajo para listado'!$AB$151:$BA$151,0)),0)+IFERROR(INDEX('Hoja de Trabajo para listado'!$BC$155:$CB$1048576,MATCH($A86,'Hoja de Trabajo para listado'!$BC$155:$BC$1048576,0),MATCH((CUADRO!I$4&amp;$E86),'Hoja de Trabajo para listado'!$BC$151:$CB$151,0)),0)+IFERROR(INDEX('Hoja de Trabajo para listado'!$DE$153:$DG$274,MATCH($A86,'Hoja de Trabajo para listado'!$DE$153:$DE$1048576,0),MATCH((CUADRO!I$4&amp;$E86),'Hoja de Trabajo para listado'!$DE$151:$DG$151,0)),0)+IFERROR(INDEX('Hoja de Trabajo para listado'!$CD$155:$DC$1048576,MATCH($A86,'Hoja de Trabajo para listado'!$CD$155:$CD$1048576,0),MATCH((CUADRO!I$4&amp;$E86),'Hoja de Trabajo para listado'!$CD$151:$DC$151,0)),0)</f>
        <v>0</v>
      </c>
      <c r="J86" s="243">
        <f ca="1">+IFERROR(INDEX('Hoja de Trabajo para listado'!$A$155:$Z$1048576,MATCH($A86,'Hoja de Trabajo para listado'!$A$155:$A$1048576,0),MATCH((CUADRO!J$4&amp;$E86),'Hoja de Trabajo para listado'!$A$151:$Z$151,0)),0)+IFERROR(INDEX('Hoja de Trabajo para listado'!$AB$155:$BA$1048576,MATCH($A86,'Hoja de Trabajo para listado'!$AB$155:$AB$1048576,0),MATCH((CUADRO!J$4&amp;$E86),'Hoja de Trabajo para listado'!$AB$151:$BA$151,0)),0)+IFERROR(INDEX('Hoja de Trabajo para listado'!$BC$155:$CB$1048576,MATCH($A86,'Hoja de Trabajo para listado'!$BC$155:$BC$1048576,0),MATCH((CUADRO!J$4&amp;$E86),'Hoja de Trabajo para listado'!$BC$151:$CB$151,0)),0)+IFERROR(INDEX('Hoja de Trabajo para listado'!$DE$153:$DG$274,MATCH($A86,'Hoja de Trabajo para listado'!$DE$153:$DE$1048576,0),MATCH((CUADRO!J$4&amp;$E86),'Hoja de Trabajo para listado'!$DE$151:$DG$151,0)),0)+IFERROR(INDEX('Hoja de Trabajo para listado'!$CD$155:$DC$1048576,MATCH($A86,'Hoja de Trabajo para listado'!$CD$155:$CD$1048576,0),MATCH((CUADRO!J$4&amp;$E86),'Hoja de Trabajo para listado'!$CD$151:$DC$151,0)),0)</f>
        <v>0</v>
      </c>
      <c r="K86" s="243">
        <f ca="1">+IFERROR(INDEX('Hoja de Trabajo para listado'!$A$155:$Z$1048576,MATCH($A86,'Hoja de Trabajo para listado'!$A$155:$A$1048576,0),MATCH((CUADRO!K$4&amp;$E86),'Hoja de Trabajo para listado'!$A$151:$Z$151,0)),0)+IFERROR(INDEX('Hoja de Trabajo para listado'!$AB$155:$BA$1048576,MATCH($A86,'Hoja de Trabajo para listado'!$AB$155:$AB$1048576,0),MATCH((CUADRO!K$4&amp;$E86),'Hoja de Trabajo para listado'!$AB$151:$BA$151,0)),0)+IFERROR(INDEX('Hoja de Trabajo para listado'!$BC$155:$CB$1048576,MATCH($A86,'Hoja de Trabajo para listado'!$BC$155:$BC$1048576,0),MATCH((CUADRO!K$4&amp;$E86),'Hoja de Trabajo para listado'!$BC$151:$CB$151,0)),0)+IFERROR(INDEX('Hoja de Trabajo para listado'!$DE$153:$DG$274,MATCH($A86,'Hoja de Trabajo para listado'!$DE$153:$DE$1048576,0),MATCH((CUADRO!K$4&amp;$E86),'Hoja de Trabajo para listado'!$DE$151:$DG$151,0)),0)+IFERROR(INDEX('Hoja de Trabajo para listado'!$CD$155:$DC$1048576,MATCH($A86,'Hoja de Trabajo para listado'!$CD$155:$CD$1048576,0),MATCH((CUADRO!K$4&amp;$E86),'Hoja de Trabajo para listado'!$CD$151:$DC$151,0)),0)</f>
        <v>0</v>
      </c>
      <c r="L86" s="243">
        <f ca="1">+IFERROR(INDEX('Hoja de Trabajo para listado'!$A$155:$Z$1048576,MATCH($A86,'Hoja de Trabajo para listado'!$A$155:$A$1048576,0),MATCH((CUADRO!L$4&amp;$E86),'Hoja de Trabajo para listado'!$A$151:$Z$151,0)),0)+IFERROR(INDEX('Hoja de Trabajo para listado'!$AB$155:$BA$1048576,MATCH($A86,'Hoja de Trabajo para listado'!$AB$155:$AB$1048576,0),MATCH((CUADRO!L$4&amp;$E86),'Hoja de Trabajo para listado'!$AB$151:$BA$151,0)),0)+IFERROR(INDEX('Hoja de Trabajo para listado'!$BC$155:$CB$1048576,MATCH($A86,'Hoja de Trabajo para listado'!$BC$155:$BC$1048576,0),MATCH((CUADRO!L$4&amp;$E86),'Hoja de Trabajo para listado'!$BC$151:$CB$151,0)),0)+IFERROR(INDEX('Hoja de Trabajo para listado'!$DE$153:$DG$274,MATCH($A86,'Hoja de Trabajo para listado'!$DE$153:$DE$1048576,0),MATCH((CUADRO!L$4&amp;$E86),'Hoja de Trabajo para listado'!$DE$151:$DG$151,0)),0)+IFERROR(INDEX('Hoja de Trabajo para listado'!$CD$155:$DC$1048576,MATCH($A86,'Hoja de Trabajo para listado'!$CD$155:$CD$1048576,0),MATCH((CUADRO!L$4&amp;$E86),'Hoja de Trabajo para listado'!$CD$151:$DC$151,0)),0)</f>
        <v>0</v>
      </c>
      <c r="M86" s="243">
        <f ca="1">+IFERROR(INDEX('Hoja de Trabajo para listado'!$A$155:$Z$1048576,MATCH($A86,'Hoja de Trabajo para listado'!$A$155:$A$1048576,0),MATCH((CUADRO!M$4&amp;$E86),'Hoja de Trabajo para listado'!$A$151:$Z$151,0)),0)+IFERROR(INDEX('Hoja de Trabajo para listado'!$AB$155:$BA$1048576,MATCH($A86,'Hoja de Trabajo para listado'!$AB$155:$AB$1048576,0),MATCH((CUADRO!M$4&amp;$E86),'Hoja de Trabajo para listado'!$AB$151:$BA$151,0)),0)+IFERROR(INDEX('Hoja de Trabajo para listado'!$BC$155:$CB$1048576,MATCH($A86,'Hoja de Trabajo para listado'!$BC$155:$BC$1048576,0),MATCH((CUADRO!M$4&amp;$E86),'Hoja de Trabajo para listado'!$BC$151:$CB$151,0)),0)+IFERROR(INDEX('Hoja de Trabajo para listado'!$DE$153:$DG$274,MATCH($A86,'Hoja de Trabajo para listado'!$DE$153:$DE$1048576,0),MATCH((CUADRO!M$4&amp;$E86),'Hoja de Trabajo para listado'!$DE$151:$DG$151,0)),0)+IFERROR(INDEX('Hoja de Trabajo para listado'!$CD$155:$DC$1048576,MATCH($A86,'Hoja de Trabajo para listado'!$CD$155:$CD$1048576,0),MATCH((CUADRO!M$4&amp;$E86),'Hoja de Trabajo para listado'!$CD$151:$DC$151,0)),0)</f>
        <v>0</v>
      </c>
      <c r="N86" s="243">
        <f ca="1">+IFERROR(INDEX('Hoja de Trabajo para listado'!$A$155:$Z$1048576,MATCH($A86,'Hoja de Trabajo para listado'!$A$155:$A$1048576,0),MATCH((CUADRO!N$4&amp;$E86),'Hoja de Trabajo para listado'!$A$151:$Z$151,0)),0)+IFERROR(INDEX('Hoja de Trabajo para listado'!$AB$155:$BA$1048576,MATCH($A86,'Hoja de Trabajo para listado'!$AB$155:$AB$1048576,0),MATCH((CUADRO!N$4&amp;$E86),'Hoja de Trabajo para listado'!$AB$151:$BA$151,0)),0)+IFERROR(INDEX('Hoja de Trabajo para listado'!$BC$155:$CB$1048576,MATCH($A86,'Hoja de Trabajo para listado'!$BC$155:$BC$1048576,0),MATCH((CUADRO!N$4&amp;$E86),'Hoja de Trabajo para listado'!$BC$151:$CB$151,0)),0)+IFERROR(INDEX('Hoja de Trabajo para listado'!$DE$153:$DG$274,MATCH($A86,'Hoja de Trabajo para listado'!$DE$153:$DE$1048576,0),MATCH((CUADRO!N$4&amp;$E86),'Hoja de Trabajo para listado'!$DE$151:$DG$151,0)),0)+IFERROR(INDEX('Hoja de Trabajo para listado'!$CD$155:$DC$1048576,MATCH($A86,'Hoja de Trabajo para listado'!$CD$155:$CD$1048576,0),MATCH((CUADRO!N$4&amp;$E86),'Hoja de Trabajo para listado'!$CD$151:$DC$151,0)),0)</f>
        <v>0</v>
      </c>
      <c r="O86" s="243">
        <f ca="1">+IFERROR(INDEX('Hoja de Trabajo para listado'!$A$155:$Z$1048576,MATCH($A86,'Hoja de Trabajo para listado'!$A$155:$A$1048576,0),MATCH((CUADRO!O$4&amp;$E86),'Hoja de Trabajo para listado'!$A$151:$Z$151,0)),0)+IFERROR(INDEX('Hoja de Trabajo para listado'!$AB$155:$BA$1048576,MATCH($A86,'Hoja de Trabajo para listado'!$AB$155:$AB$1048576,0),MATCH((CUADRO!O$4&amp;$E86),'Hoja de Trabajo para listado'!$AB$151:$BA$151,0)),0)+IFERROR(INDEX('Hoja de Trabajo para listado'!$BC$155:$CB$1048576,MATCH($A86,'Hoja de Trabajo para listado'!$BC$155:$BC$1048576,0),MATCH((CUADRO!O$4&amp;$E86),'Hoja de Trabajo para listado'!$BC$151:$CB$151,0)),0)+IFERROR(INDEX('Hoja de Trabajo para listado'!$DE$153:$DG$274,MATCH($A86,'Hoja de Trabajo para listado'!$DE$153:$DE$1048576,0),MATCH((CUADRO!O$4&amp;$E86),'Hoja de Trabajo para listado'!$DE$151:$DG$151,0)),0)+IFERROR(INDEX('Hoja de Trabajo para listado'!$CD$155:$DC$1048576,MATCH($A86,'Hoja de Trabajo para listado'!$CD$155:$CD$1048576,0),MATCH((CUADRO!O$4&amp;$E86),'Hoja de Trabajo para listado'!$CD$151:$DC$151,0)),0)</f>
        <v>0</v>
      </c>
      <c r="P86" s="243">
        <f ca="1">+IFERROR(INDEX('Hoja de Trabajo para listado'!$A$155:$Z$1048576,MATCH($A86,'Hoja de Trabajo para listado'!$A$155:$A$1048576,0),MATCH((CUADRO!P$4&amp;$E86),'Hoja de Trabajo para listado'!$A$151:$Z$151,0)),0)+IFERROR(INDEX('Hoja de Trabajo para listado'!$AB$155:$BA$1048576,MATCH($A86,'Hoja de Trabajo para listado'!$AB$155:$AB$1048576,0),MATCH((CUADRO!P$4&amp;$E86),'Hoja de Trabajo para listado'!$AB$151:$BA$151,0)),0)+IFERROR(INDEX('Hoja de Trabajo para listado'!$BC$155:$CB$1048576,MATCH($A86,'Hoja de Trabajo para listado'!$BC$155:$BC$1048576,0),MATCH((CUADRO!P$4&amp;$E86),'Hoja de Trabajo para listado'!$BC$151:$CB$151,0)),0)+IFERROR(INDEX('Hoja de Trabajo para listado'!$DE$153:$DG$274,MATCH($A86,'Hoja de Trabajo para listado'!$DE$153:$DE$1048576,0),MATCH((CUADRO!P$4&amp;$E86),'Hoja de Trabajo para listado'!$DE$151:$DG$151,0)),0)+IFERROR(INDEX('Hoja de Trabajo para listado'!$CD$155:$DC$1048576,MATCH($A86,'Hoja de Trabajo para listado'!$CD$155:$CD$1048576,0),MATCH((CUADRO!P$4&amp;$E86),'Hoja de Trabajo para listado'!$CD$151:$DC$151,0)),0)</f>
        <v>0</v>
      </c>
      <c r="Q86" s="243">
        <f ca="1">+IFERROR(INDEX('Hoja de Trabajo para listado'!$A$155:$Z$1048576,MATCH($A86,'Hoja de Trabajo para listado'!$A$155:$A$1048576,0),MATCH((CUADRO!Q$4&amp;$E86),'Hoja de Trabajo para listado'!$A$151:$Z$151,0)),0)+IFERROR(INDEX('Hoja de Trabajo para listado'!$AB$155:$BA$1048576,MATCH($A86,'Hoja de Trabajo para listado'!$AB$155:$AB$1048576,0),MATCH((CUADRO!Q$4&amp;$E86),'Hoja de Trabajo para listado'!$AB$151:$BA$151,0)),0)+IFERROR(INDEX('Hoja de Trabajo para listado'!$BC$155:$CB$1048576,MATCH($A86,'Hoja de Trabajo para listado'!$BC$155:$BC$1048576,0),MATCH((CUADRO!Q$4&amp;$E86),'Hoja de Trabajo para listado'!$BC$151:$CB$151,0)),0)+IFERROR(INDEX('Hoja de Trabajo para listado'!$DE$153:$DG$274,MATCH($A86,'Hoja de Trabajo para listado'!$DE$153:$DE$1048576,0),MATCH((CUADRO!Q$4&amp;$E86),'Hoja de Trabajo para listado'!$DE$151:$DG$151,0)),0)+IFERROR(INDEX('Hoja de Trabajo para listado'!$CD$155:$DC$1048576,MATCH($A86,'Hoja de Trabajo para listado'!$CD$155:$CD$1048576,0),MATCH((CUADRO!Q$4&amp;$E86),'Hoja de Trabajo para listado'!$CD$151:$DC$151,0)),0)</f>
        <v>0</v>
      </c>
      <c r="R86" s="243">
        <f t="shared" ca="1" si="2"/>
        <v>0</v>
      </c>
      <c r="S86" s="243">
        <f ca="1">+R85+R86</f>
        <v>0</v>
      </c>
      <c r="T86" s="243">
        <f ca="1">+S86</f>
        <v>0</v>
      </c>
      <c r="U86" s="242">
        <f t="shared" si="3"/>
        <v>2</v>
      </c>
    </row>
    <row r="87" spans="1:21" customFormat="1" ht="15" hidden="1" customHeight="1">
      <c r="A87" s="32">
        <v>143</v>
      </c>
      <c r="B87" s="381">
        <f>+A87</f>
        <v>143</v>
      </c>
      <c r="C87" s="245" t="str">
        <f>+VLOOKUP(A87,bd_lista!$A$3:$C$592,3,FALSE)</f>
        <v>Universidad Autónoma Tomás Frías</v>
      </c>
      <c r="D87" s="383" t="str">
        <f>+C87</f>
        <v>Universidad Autónoma Tomás Frías</v>
      </c>
      <c r="E87" s="245" t="s">
        <v>683</v>
      </c>
      <c r="F87" s="241">
        <f ca="1">+IFERROR(INDEX('Hoja de Trabajo para listado'!$A$155:$Z$1048576,MATCH($A87,'Hoja de Trabajo para listado'!$A$155:$A$1048576,0),MATCH((CUADRO!F$4&amp;$E87),'Hoja de Trabajo para listado'!$A$151:$Z$151,0)),0)+IFERROR(INDEX('Hoja de Trabajo para listado'!$AB$155:$BA$1048576,MATCH($A87,'Hoja de Trabajo para listado'!$AB$155:$AB$1048576,0),MATCH((CUADRO!F$4&amp;$E87),'Hoja de Trabajo para listado'!$AB$151:$BA$151,0)),0)+IFERROR(INDEX('Hoja de Trabajo para listado'!$BC$155:$CB$1048576,MATCH($A87,'Hoja de Trabajo para listado'!$BC$155:$BC$1048576,0),MATCH((CUADRO!F$4&amp;$E87),'Hoja de Trabajo para listado'!$BC$151:$CB$151,0)),0)+IFERROR(INDEX('Hoja de Trabajo para listado'!$DE$153:$DG$274,MATCH($A87,'Hoja de Trabajo para listado'!$DE$153:$DE$1048576,0),MATCH((CUADRO!F$4&amp;$E87),'Hoja de Trabajo para listado'!$DE$151:$DG$151,0)),0)+IFERROR(INDEX('Hoja de Trabajo para listado'!$CD$155:$DC$1048576,MATCH($A87,'Hoja de Trabajo para listado'!$CD$155:$CD$1048576,0),MATCH((CUADRO!F$4&amp;$E87),'Hoja de Trabajo para listado'!$CD$151:$DC$151,0)),0)</f>
        <v>0</v>
      </c>
      <c r="G87" s="241">
        <f ca="1">+IFERROR(INDEX('Hoja de Trabajo para listado'!$A$155:$Z$1048576,MATCH($A87,'Hoja de Trabajo para listado'!$A$155:$A$1048576,0),MATCH((CUADRO!G$4&amp;$E87),'Hoja de Trabajo para listado'!$A$151:$Z$151,0)),0)+IFERROR(INDEX('Hoja de Trabajo para listado'!$AB$155:$BA$1048576,MATCH($A87,'Hoja de Trabajo para listado'!$AB$155:$AB$1048576,0),MATCH((CUADRO!G$4&amp;$E87),'Hoja de Trabajo para listado'!$AB$151:$BA$151,0)),0)+IFERROR(INDEX('Hoja de Trabajo para listado'!$BC$155:$CB$1048576,MATCH($A87,'Hoja de Trabajo para listado'!$BC$155:$BC$1048576,0),MATCH((CUADRO!G$4&amp;$E87),'Hoja de Trabajo para listado'!$BC$151:$CB$151,0)),0)+IFERROR(INDEX('Hoja de Trabajo para listado'!$DE$153:$DG$274,MATCH($A87,'Hoja de Trabajo para listado'!$DE$153:$DE$1048576,0),MATCH((CUADRO!G$4&amp;$E87),'Hoja de Trabajo para listado'!$DE$151:$DG$151,0)),0)+IFERROR(INDEX('Hoja de Trabajo para listado'!$CD$155:$DC$1048576,MATCH($A87,'Hoja de Trabajo para listado'!$CD$155:$CD$1048576,0),MATCH((CUADRO!G$4&amp;$E87),'Hoja de Trabajo para listado'!$CD$151:$DC$151,0)),0)</f>
        <v>0</v>
      </c>
      <c r="H87" s="241">
        <f ca="1">+IFERROR(INDEX('Hoja de Trabajo para listado'!$A$155:$Z$1048576,MATCH($A87,'Hoja de Trabajo para listado'!$A$155:$A$1048576,0),MATCH((CUADRO!H$4&amp;$E87),'Hoja de Trabajo para listado'!$A$151:$Z$151,0)),0)+IFERROR(INDEX('Hoja de Trabajo para listado'!$AB$155:$BA$1048576,MATCH($A87,'Hoja de Trabajo para listado'!$AB$155:$AB$1048576,0),MATCH((CUADRO!H$4&amp;$E87),'Hoja de Trabajo para listado'!$AB$151:$BA$151,0)),0)+IFERROR(INDEX('Hoja de Trabajo para listado'!$BC$155:$CB$1048576,MATCH($A87,'Hoja de Trabajo para listado'!$BC$155:$BC$1048576,0),MATCH((CUADRO!H$4&amp;$E87),'Hoja de Trabajo para listado'!$BC$151:$CB$151,0)),0)+IFERROR(INDEX('Hoja de Trabajo para listado'!$DE$153:$DG$274,MATCH($A87,'Hoja de Trabajo para listado'!$DE$153:$DE$1048576,0),MATCH((CUADRO!H$4&amp;$E87),'Hoja de Trabajo para listado'!$DE$151:$DG$151,0)),0)+IFERROR(INDEX('Hoja de Trabajo para listado'!$CD$155:$DC$1048576,MATCH($A87,'Hoja de Trabajo para listado'!$CD$155:$CD$1048576,0),MATCH((CUADRO!H$4&amp;$E87),'Hoja de Trabajo para listado'!$CD$151:$DC$151,0)),0)</f>
        <v>0</v>
      </c>
      <c r="I87" s="241">
        <f ca="1">+IFERROR(INDEX('Hoja de Trabajo para listado'!$A$155:$Z$1048576,MATCH($A87,'Hoja de Trabajo para listado'!$A$155:$A$1048576,0),MATCH((CUADRO!I$4&amp;$E87),'Hoja de Trabajo para listado'!$A$151:$Z$151,0)),0)+IFERROR(INDEX('Hoja de Trabajo para listado'!$AB$155:$BA$1048576,MATCH($A87,'Hoja de Trabajo para listado'!$AB$155:$AB$1048576,0),MATCH((CUADRO!I$4&amp;$E87),'Hoja de Trabajo para listado'!$AB$151:$BA$151,0)),0)+IFERROR(INDEX('Hoja de Trabajo para listado'!$BC$155:$CB$1048576,MATCH($A87,'Hoja de Trabajo para listado'!$BC$155:$BC$1048576,0),MATCH((CUADRO!I$4&amp;$E87),'Hoja de Trabajo para listado'!$BC$151:$CB$151,0)),0)+IFERROR(INDEX('Hoja de Trabajo para listado'!$DE$153:$DG$274,MATCH($A87,'Hoja de Trabajo para listado'!$DE$153:$DE$1048576,0),MATCH((CUADRO!I$4&amp;$E87),'Hoja de Trabajo para listado'!$DE$151:$DG$151,0)),0)+IFERROR(INDEX('Hoja de Trabajo para listado'!$CD$155:$DC$1048576,MATCH($A87,'Hoja de Trabajo para listado'!$CD$155:$CD$1048576,0),MATCH((CUADRO!I$4&amp;$E87),'Hoja de Trabajo para listado'!$CD$151:$DC$151,0)),0)</f>
        <v>0</v>
      </c>
      <c r="J87" s="241">
        <f ca="1">+IFERROR(INDEX('Hoja de Trabajo para listado'!$A$155:$Z$1048576,MATCH($A87,'Hoja de Trabajo para listado'!$A$155:$A$1048576,0),MATCH((CUADRO!J$4&amp;$E87),'Hoja de Trabajo para listado'!$A$151:$Z$151,0)),0)+IFERROR(INDEX('Hoja de Trabajo para listado'!$AB$155:$BA$1048576,MATCH($A87,'Hoja de Trabajo para listado'!$AB$155:$AB$1048576,0),MATCH((CUADRO!J$4&amp;$E87),'Hoja de Trabajo para listado'!$AB$151:$BA$151,0)),0)+IFERROR(INDEX('Hoja de Trabajo para listado'!$BC$155:$CB$1048576,MATCH($A87,'Hoja de Trabajo para listado'!$BC$155:$BC$1048576,0),MATCH((CUADRO!J$4&amp;$E87),'Hoja de Trabajo para listado'!$BC$151:$CB$151,0)),0)+IFERROR(INDEX('Hoja de Trabajo para listado'!$DE$153:$DG$274,MATCH($A87,'Hoja de Trabajo para listado'!$DE$153:$DE$1048576,0),MATCH((CUADRO!J$4&amp;$E87),'Hoja de Trabajo para listado'!$DE$151:$DG$151,0)),0)+IFERROR(INDEX('Hoja de Trabajo para listado'!$CD$155:$DC$1048576,MATCH($A87,'Hoja de Trabajo para listado'!$CD$155:$CD$1048576,0),MATCH((CUADRO!J$4&amp;$E87),'Hoja de Trabajo para listado'!$CD$151:$DC$151,0)),0)</f>
        <v>0</v>
      </c>
      <c r="K87" s="241">
        <f ca="1">+IFERROR(INDEX('Hoja de Trabajo para listado'!$A$155:$Z$1048576,MATCH($A87,'Hoja de Trabajo para listado'!$A$155:$A$1048576,0),MATCH((CUADRO!K$4&amp;$E87),'Hoja de Trabajo para listado'!$A$151:$Z$151,0)),0)+IFERROR(INDEX('Hoja de Trabajo para listado'!$AB$155:$BA$1048576,MATCH($A87,'Hoja de Trabajo para listado'!$AB$155:$AB$1048576,0),MATCH((CUADRO!K$4&amp;$E87),'Hoja de Trabajo para listado'!$AB$151:$BA$151,0)),0)+IFERROR(INDEX('Hoja de Trabajo para listado'!$BC$155:$CB$1048576,MATCH($A87,'Hoja de Trabajo para listado'!$BC$155:$BC$1048576,0),MATCH((CUADRO!K$4&amp;$E87),'Hoja de Trabajo para listado'!$BC$151:$CB$151,0)),0)+IFERROR(INDEX('Hoja de Trabajo para listado'!$DE$153:$DG$274,MATCH($A87,'Hoja de Trabajo para listado'!$DE$153:$DE$1048576,0),MATCH((CUADRO!K$4&amp;$E87),'Hoja de Trabajo para listado'!$DE$151:$DG$151,0)),0)+IFERROR(INDEX('Hoja de Trabajo para listado'!$CD$155:$DC$1048576,MATCH($A87,'Hoja de Trabajo para listado'!$CD$155:$CD$1048576,0),MATCH((CUADRO!K$4&amp;$E87),'Hoja de Trabajo para listado'!$CD$151:$DC$151,0)),0)</f>
        <v>0</v>
      </c>
      <c r="L87" s="241">
        <f ca="1">+IFERROR(INDEX('Hoja de Trabajo para listado'!$A$155:$Z$1048576,MATCH($A87,'Hoja de Trabajo para listado'!$A$155:$A$1048576,0),MATCH((CUADRO!L$4&amp;$E87),'Hoja de Trabajo para listado'!$A$151:$Z$151,0)),0)+IFERROR(INDEX('Hoja de Trabajo para listado'!$AB$155:$BA$1048576,MATCH($A87,'Hoja de Trabajo para listado'!$AB$155:$AB$1048576,0),MATCH((CUADRO!L$4&amp;$E87),'Hoja de Trabajo para listado'!$AB$151:$BA$151,0)),0)+IFERROR(INDEX('Hoja de Trabajo para listado'!$BC$155:$CB$1048576,MATCH($A87,'Hoja de Trabajo para listado'!$BC$155:$BC$1048576,0),MATCH((CUADRO!L$4&amp;$E87),'Hoja de Trabajo para listado'!$BC$151:$CB$151,0)),0)+IFERROR(INDEX('Hoja de Trabajo para listado'!$DE$153:$DG$274,MATCH($A87,'Hoja de Trabajo para listado'!$DE$153:$DE$1048576,0),MATCH((CUADRO!L$4&amp;$E87),'Hoja de Trabajo para listado'!$DE$151:$DG$151,0)),0)+IFERROR(INDEX('Hoja de Trabajo para listado'!$CD$155:$DC$1048576,MATCH($A87,'Hoja de Trabajo para listado'!$CD$155:$CD$1048576,0),MATCH((CUADRO!L$4&amp;$E87),'Hoja de Trabajo para listado'!$CD$151:$DC$151,0)),0)</f>
        <v>0</v>
      </c>
      <c r="M87" s="241">
        <f ca="1">+IFERROR(INDEX('Hoja de Trabajo para listado'!$A$155:$Z$1048576,MATCH($A87,'Hoja de Trabajo para listado'!$A$155:$A$1048576,0),MATCH((CUADRO!M$4&amp;$E87),'Hoja de Trabajo para listado'!$A$151:$Z$151,0)),0)+IFERROR(INDEX('Hoja de Trabajo para listado'!$AB$155:$BA$1048576,MATCH($A87,'Hoja de Trabajo para listado'!$AB$155:$AB$1048576,0),MATCH((CUADRO!M$4&amp;$E87),'Hoja de Trabajo para listado'!$AB$151:$BA$151,0)),0)+IFERROR(INDEX('Hoja de Trabajo para listado'!$BC$155:$CB$1048576,MATCH($A87,'Hoja de Trabajo para listado'!$BC$155:$BC$1048576,0),MATCH((CUADRO!M$4&amp;$E87),'Hoja de Trabajo para listado'!$BC$151:$CB$151,0)),0)+IFERROR(INDEX('Hoja de Trabajo para listado'!$DE$153:$DG$274,MATCH($A87,'Hoja de Trabajo para listado'!$DE$153:$DE$1048576,0),MATCH((CUADRO!M$4&amp;$E87),'Hoja de Trabajo para listado'!$DE$151:$DG$151,0)),0)+IFERROR(INDEX('Hoja de Trabajo para listado'!$CD$155:$DC$1048576,MATCH($A87,'Hoja de Trabajo para listado'!$CD$155:$CD$1048576,0),MATCH((CUADRO!M$4&amp;$E87),'Hoja de Trabajo para listado'!$CD$151:$DC$151,0)),0)</f>
        <v>0</v>
      </c>
      <c r="N87" s="241">
        <f ca="1">+IFERROR(INDEX('Hoja de Trabajo para listado'!$A$155:$Z$1048576,MATCH($A87,'Hoja de Trabajo para listado'!$A$155:$A$1048576,0),MATCH((CUADRO!N$4&amp;$E87),'Hoja de Trabajo para listado'!$A$151:$Z$151,0)),0)+IFERROR(INDEX('Hoja de Trabajo para listado'!$AB$155:$BA$1048576,MATCH($A87,'Hoja de Trabajo para listado'!$AB$155:$AB$1048576,0),MATCH((CUADRO!N$4&amp;$E87),'Hoja de Trabajo para listado'!$AB$151:$BA$151,0)),0)+IFERROR(INDEX('Hoja de Trabajo para listado'!$BC$155:$CB$1048576,MATCH($A87,'Hoja de Trabajo para listado'!$BC$155:$BC$1048576,0),MATCH((CUADRO!N$4&amp;$E87),'Hoja de Trabajo para listado'!$BC$151:$CB$151,0)),0)+IFERROR(INDEX('Hoja de Trabajo para listado'!$DE$153:$DG$274,MATCH($A87,'Hoja de Trabajo para listado'!$DE$153:$DE$1048576,0),MATCH((CUADRO!N$4&amp;$E87),'Hoja de Trabajo para listado'!$DE$151:$DG$151,0)),0)+IFERROR(INDEX('Hoja de Trabajo para listado'!$CD$155:$DC$1048576,MATCH($A87,'Hoja de Trabajo para listado'!$CD$155:$CD$1048576,0),MATCH((CUADRO!N$4&amp;$E87),'Hoja de Trabajo para listado'!$CD$151:$DC$151,0)),0)</f>
        <v>0</v>
      </c>
      <c r="O87" s="241">
        <f ca="1">+IFERROR(INDEX('Hoja de Trabajo para listado'!$A$155:$Z$1048576,MATCH($A87,'Hoja de Trabajo para listado'!$A$155:$A$1048576,0),MATCH((CUADRO!O$4&amp;$E87),'Hoja de Trabajo para listado'!$A$151:$Z$151,0)),0)+IFERROR(INDEX('Hoja de Trabajo para listado'!$AB$155:$BA$1048576,MATCH($A87,'Hoja de Trabajo para listado'!$AB$155:$AB$1048576,0),MATCH((CUADRO!O$4&amp;$E87),'Hoja de Trabajo para listado'!$AB$151:$BA$151,0)),0)+IFERROR(INDEX('Hoja de Trabajo para listado'!$BC$155:$CB$1048576,MATCH($A87,'Hoja de Trabajo para listado'!$BC$155:$BC$1048576,0),MATCH((CUADRO!O$4&amp;$E87),'Hoja de Trabajo para listado'!$BC$151:$CB$151,0)),0)+IFERROR(INDEX('Hoja de Trabajo para listado'!$DE$153:$DG$274,MATCH($A87,'Hoja de Trabajo para listado'!$DE$153:$DE$1048576,0),MATCH((CUADRO!O$4&amp;$E87),'Hoja de Trabajo para listado'!$DE$151:$DG$151,0)),0)+IFERROR(INDEX('Hoja de Trabajo para listado'!$CD$155:$DC$1048576,MATCH($A87,'Hoja de Trabajo para listado'!$CD$155:$CD$1048576,0),MATCH((CUADRO!O$4&amp;$E87),'Hoja de Trabajo para listado'!$CD$151:$DC$151,0)),0)</f>
        <v>0</v>
      </c>
      <c r="P87" s="241">
        <f ca="1">+IFERROR(INDEX('Hoja de Trabajo para listado'!$A$155:$Z$1048576,MATCH($A87,'Hoja de Trabajo para listado'!$A$155:$A$1048576,0),MATCH((CUADRO!P$4&amp;$E87),'Hoja de Trabajo para listado'!$A$151:$Z$151,0)),0)+IFERROR(INDEX('Hoja de Trabajo para listado'!$AB$155:$BA$1048576,MATCH($A87,'Hoja de Trabajo para listado'!$AB$155:$AB$1048576,0),MATCH((CUADRO!P$4&amp;$E87),'Hoja de Trabajo para listado'!$AB$151:$BA$151,0)),0)+IFERROR(INDEX('Hoja de Trabajo para listado'!$BC$155:$CB$1048576,MATCH($A87,'Hoja de Trabajo para listado'!$BC$155:$BC$1048576,0),MATCH((CUADRO!P$4&amp;$E87),'Hoja de Trabajo para listado'!$BC$151:$CB$151,0)),0)+IFERROR(INDEX('Hoja de Trabajo para listado'!$DE$153:$DG$274,MATCH($A87,'Hoja de Trabajo para listado'!$DE$153:$DE$1048576,0),MATCH((CUADRO!P$4&amp;$E87),'Hoja de Trabajo para listado'!$DE$151:$DG$151,0)),0)+IFERROR(INDEX('Hoja de Trabajo para listado'!$CD$155:$DC$1048576,MATCH($A87,'Hoja de Trabajo para listado'!$CD$155:$CD$1048576,0),MATCH((CUADRO!P$4&amp;$E87),'Hoja de Trabajo para listado'!$CD$151:$DC$151,0)),0)</f>
        <v>0</v>
      </c>
      <c r="Q87" s="241">
        <f ca="1">+IFERROR(INDEX('Hoja de Trabajo para listado'!$A$155:$Z$1048576,MATCH($A87,'Hoja de Trabajo para listado'!$A$155:$A$1048576,0),MATCH((CUADRO!Q$4&amp;$E87),'Hoja de Trabajo para listado'!$A$151:$Z$151,0)),0)+IFERROR(INDEX('Hoja de Trabajo para listado'!$AB$155:$BA$1048576,MATCH($A87,'Hoja de Trabajo para listado'!$AB$155:$AB$1048576,0),MATCH((CUADRO!Q$4&amp;$E87),'Hoja de Trabajo para listado'!$AB$151:$BA$151,0)),0)+IFERROR(INDEX('Hoja de Trabajo para listado'!$BC$155:$CB$1048576,MATCH($A87,'Hoja de Trabajo para listado'!$BC$155:$BC$1048576,0),MATCH((CUADRO!Q$4&amp;$E87),'Hoja de Trabajo para listado'!$BC$151:$CB$151,0)),0)+IFERROR(INDEX('Hoja de Trabajo para listado'!$DE$153:$DG$274,MATCH($A87,'Hoja de Trabajo para listado'!$DE$153:$DE$1048576,0),MATCH((CUADRO!Q$4&amp;$E87),'Hoja de Trabajo para listado'!$DE$151:$DG$151,0)),0)+IFERROR(INDEX('Hoja de Trabajo para listado'!$CD$155:$DC$1048576,MATCH($A87,'Hoja de Trabajo para listado'!$CD$155:$CD$1048576,0),MATCH((CUADRO!Q$4&amp;$E87),'Hoja de Trabajo para listado'!$CD$151:$DC$151,0)),0)</f>
        <v>0</v>
      </c>
      <c r="R87" s="241">
        <f t="shared" ca="1" si="2"/>
        <v>0</v>
      </c>
      <c r="S87" s="241"/>
      <c r="T87" s="241">
        <f ca="1">+T88</f>
        <v>0</v>
      </c>
      <c r="U87" s="240">
        <f t="shared" si="3"/>
        <v>1</v>
      </c>
    </row>
    <row r="88" spans="1:21" customFormat="1" ht="15" hidden="1" customHeight="1">
      <c r="A88" s="32">
        <v>143</v>
      </c>
      <c r="B88" s="382"/>
      <c r="C88" s="305" t="str">
        <f>+VLOOKUP(A88,bd_lista!$A$3:$C$592,3,FALSE)</f>
        <v>Universidad Autónoma Tomás Frías</v>
      </c>
      <c r="D88" s="384"/>
      <c r="E88" s="305" t="s">
        <v>684</v>
      </c>
      <c r="F88" s="243">
        <f ca="1">+IFERROR(INDEX('Hoja de Trabajo para listado'!$A$155:$Z$1048576,MATCH($A88,'Hoja de Trabajo para listado'!$A$155:$A$1048576,0),MATCH((CUADRO!F$4&amp;$E88),'Hoja de Trabajo para listado'!$A$151:$Z$151,0)),0)+IFERROR(INDEX('Hoja de Trabajo para listado'!$AB$155:$BA$1048576,MATCH($A88,'Hoja de Trabajo para listado'!$AB$155:$AB$1048576,0),MATCH((CUADRO!F$4&amp;$E88),'Hoja de Trabajo para listado'!$AB$151:$BA$151,0)),0)+IFERROR(INDEX('Hoja de Trabajo para listado'!$BC$155:$CB$1048576,MATCH($A88,'Hoja de Trabajo para listado'!$BC$155:$BC$1048576,0),MATCH((CUADRO!F$4&amp;$E88),'Hoja de Trabajo para listado'!$BC$151:$CB$151,0)),0)+IFERROR(INDEX('Hoja de Trabajo para listado'!$DE$153:$DG$274,MATCH($A88,'Hoja de Trabajo para listado'!$DE$153:$DE$1048576,0),MATCH((CUADRO!F$4&amp;$E88),'Hoja de Trabajo para listado'!$DE$151:$DG$151,0)),0)+IFERROR(INDEX('Hoja de Trabajo para listado'!$CD$155:$DC$1048576,MATCH($A88,'Hoja de Trabajo para listado'!$CD$155:$CD$1048576,0),MATCH((CUADRO!F$4&amp;$E88),'Hoja de Trabajo para listado'!$CD$151:$DC$151,0)),0)</f>
        <v>0</v>
      </c>
      <c r="G88" s="243">
        <f ca="1">+IFERROR(INDEX('Hoja de Trabajo para listado'!$A$155:$Z$1048576,MATCH($A88,'Hoja de Trabajo para listado'!$A$155:$A$1048576,0),MATCH((CUADRO!G$4&amp;$E88),'Hoja de Trabajo para listado'!$A$151:$Z$151,0)),0)+IFERROR(INDEX('Hoja de Trabajo para listado'!$AB$155:$BA$1048576,MATCH($A88,'Hoja de Trabajo para listado'!$AB$155:$AB$1048576,0),MATCH((CUADRO!G$4&amp;$E88),'Hoja de Trabajo para listado'!$AB$151:$BA$151,0)),0)+IFERROR(INDEX('Hoja de Trabajo para listado'!$BC$155:$CB$1048576,MATCH($A88,'Hoja de Trabajo para listado'!$BC$155:$BC$1048576,0),MATCH((CUADRO!G$4&amp;$E88),'Hoja de Trabajo para listado'!$BC$151:$CB$151,0)),0)+IFERROR(INDEX('Hoja de Trabajo para listado'!$DE$153:$DG$274,MATCH($A88,'Hoja de Trabajo para listado'!$DE$153:$DE$1048576,0),MATCH((CUADRO!G$4&amp;$E88),'Hoja de Trabajo para listado'!$DE$151:$DG$151,0)),0)+IFERROR(INDEX('Hoja de Trabajo para listado'!$CD$155:$DC$1048576,MATCH($A88,'Hoja de Trabajo para listado'!$CD$155:$CD$1048576,0),MATCH((CUADRO!G$4&amp;$E88),'Hoja de Trabajo para listado'!$CD$151:$DC$151,0)),0)</f>
        <v>0</v>
      </c>
      <c r="H88" s="243">
        <f ca="1">+IFERROR(INDEX('Hoja de Trabajo para listado'!$A$155:$Z$1048576,MATCH($A88,'Hoja de Trabajo para listado'!$A$155:$A$1048576,0),MATCH((CUADRO!H$4&amp;$E88),'Hoja de Trabajo para listado'!$A$151:$Z$151,0)),0)+IFERROR(INDEX('Hoja de Trabajo para listado'!$AB$155:$BA$1048576,MATCH($A88,'Hoja de Trabajo para listado'!$AB$155:$AB$1048576,0),MATCH((CUADRO!H$4&amp;$E88),'Hoja de Trabajo para listado'!$AB$151:$BA$151,0)),0)+IFERROR(INDEX('Hoja de Trabajo para listado'!$BC$155:$CB$1048576,MATCH($A88,'Hoja de Trabajo para listado'!$BC$155:$BC$1048576,0),MATCH((CUADRO!H$4&amp;$E88),'Hoja de Trabajo para listado'!$BC$151:$CB$151,0)),0)+IFERROR(INDEX('Hoja de Trabajo para listado'!$DE$153:$DG$274,MATCH($A88,'Hoja de Trabajo para listado'!$DE$153:$DE$1048576,0),MATCH((CUADRO!H$4&amp;$E88),'Hoja de Trabajo para listado'!$DE$151:$DG$151,0)),0)+IFERROR(INDEX('Hoja de Trabajo para listado'!$CD$155:$DC$1048576,MATCH($A88,'Hoja de Trabajo para listado'!$CD$155:$CD$1048576,0),MATCH((CUADRO!H$4&amp;$E88),'Hoja de Trabajo para listado'!$CD$151:$DC$151,0)),0)</f>
        <v>0</v>
      </c>
      <c r="I88" s="243">
        <f ca="1">+IFERROR(INDEX('Hoja de Trabajo para listado'!$A$155:$Z$1048576,MATCH($A88,'Hoja de Trabajo para listado'!$A$155:$A$1048576,0),MATCH((CUADRO!I$4&amp;$E88),'Hoja de Trabajo para listado'!$A$151:$Z$151,0)),0)+IFERROR(INDEX('Hoja de Trabajo para listado'!$AB$155:$BA$1048576,MATCH($A88,'Hoja de Trabajo para listado'!$AB$155:$AB$1048576,0),MATCH((CUADRO!I$4&amp;$E88),'Hoja de Trabajo para listado'!$AB$151:$BA$151,0)),0)+IFERROR(INDEX('Hoja de Trabajo para listado'!$BC$155:$CB$1048576,MATCH($A88,'Hoja de Trabajo para listado'!$BC$155:$BC$1048576,0),MATCH((CUADRO!I$4&amp;$E88),'Hoja de Trabajo para listado'!$BC$151:$CB$151,0)),0)+IFERROR(INDEX('Hoja de Trabajo para listado'!$DE$153:$DG$274,MATCH($A88,'Hoja de Trabajo para listado'!$DE$153:$DE$1048576,0),MATCH((CUADRO!I$4&amp;$E88),'Hoja de Trabajo para listado'!$DE$151:$DG$151,0)),0)+IFERROR(INDEX('Hoja de Trabajo para listado'!$CD$155:$DC$1048576,MATCH($A88,'Hoja de Trabajo para listado'!$CD$155:$CD$1048576,0),MATCH((CUADRO!I$4&amp;$E88),'Hoja de Trabajo para listado'!$CD$151:$DC$151,0)),0)</f>
        <v>0</v>
      </c>
      <c r="J88" s="243">
        <f ca="1">+IFERROR(INDEX('Hoja de Trabajo para listado'!$A$155:$Z$1048576,MATCH($A88,'Hoja de Trabajo para listado'!$A$155:$A$1048576,0),MATCH((CUADRO!J$4&amp;$E88),'Hoja de Trabajo para listado'!$A$151:$Z$151,0)),0)+IFERROR(INDEX('Hoja de Trabajo para listado'!$AB$155:$BA$1048576,MATCH($A88,'Hoja de Trabajo para listado'!$AB$155:$AB$1048576,0),MATCH((CUADRO!J$4&amp;$E88),'Hoja de Trabajo para listado'!$AB$151:$BA$151,0)),0)+IFERROR(INDEX('Hoja de Trabajo para listado'!$BC$155:$CB$1048576,MATCH($A88,'Hoja de Trabajo para listado'!$BC$155:$BC$1048576,0),MATCH((CUADRO!J$4&amp;$E88),'Hoja de Trabajo para listado'!$BC$151:$CB$151,0)),0)+IFERROR(INDEX('Hoja de Trabajo para listado'!$DE$153:$DG$274,MATCH($A88,'Hoja de Trabajo para listado'!$DE$153:$DE$1048576,0),MATCH((CUADRO!J$4&amp;$E88),'Hoja de Trabajo para listado'!$DE$151:$DG$151,0)),0)+IFERROR(INDEX('Hoja de Trabajo para listado'!$CD$155:$DC$1048576,MATCH($A88,'Hoja de Trabajo para listado'!$CD$155:$CD$1048576,0),MATCH((CUADRO!J$4&amp;$E88),'Hoja de Trabajo para listado'!$CD$151:$DC$151,0)),0)</f>
        <v>0</v>
      </c>
      <c r="K88" s="243">
        <f ca="1">+IFERROR(INDEX('Hoja de Trabajo para listado'!$A$155:$Z$1048576,MATCH($A88,'Hoja de Trabajo para listado'!$A$155:$A$1048576,0),MATCH((CUADRO!K$4&amp;$E88),'Hoja de Trabajo para listado'!$A$151:$Z$151,0)),0)+IFERROR(INDEX('Hoja de Trabajo para listado'!$AB$155:$BA$1048576,MATCH($A88,'Hoja de Trabajo para listado'!$AB$155:$AB$1048576,0),MATCH((CUADRO!K$4&amp;$E88),'Hoja de Trabajo para listado'!$AB$151:$BA$151,0)),0)+IFERROR(INDEX('Hoja de Trabajo para listado'!$BC$155:$CB$1048576,MATCH($A88,'Hoja de Trabajo para listado'!$BC$155:$BC$1048576,0),MATCH((CUADRO!K$4&amp;$E88),'Hoja de Trabajo para listado'!$BC$151:$CB$151,0)),0)+IFERROR(INDEX('Hoja de Trabajo para listado'!$DE$153:$DG$274,MATCH($A88,'Hoja de Trabajo para listado'!$DE$153:$DE$1048576,0),MATCH((CUADRO!K$4&amp;$E88),'Hoja de Trabajo para listado'!$DE$151:$DG$151,0)),0)+IFERROR(INDEX('Hoja de Trabajo para listado'!$CD$155:$DC$1048576,MATCH($A88,'Hoja de Trabajo para listado'!$CD$155:$CD$1048576,0),MATCH((CUADRO!K$4&amp;$E88),'Hoja de Trabajo para listado'!$CD$151:$DC$151,0)),0)</f>
        <v>0</v>
      </c>
      <c r="L88" s="243">
        <f ca="1">+IFERROR(INDEX('Hoja de Trabajo para listado'!$A$155:$Z$1048576,MATCH($A88,'Hoja de Trabajo para listado'!$A$155:$A$1048576,0),MATCH((CUADRO!L$4&amp;$E88),'Hoja de Trabajo para listado'!$A$151:$Z$151,0)),0)+IFERROR(INDEX('Hoja de Trabajo para listado'!$AB$155:$BA$1048576,MATCH($A88,'Hoja de Trabajo para listado'!$AB$155:$AB$1048576,0),MATCH((CUADRO!L$4&amp;$E88),'Hoja de Trabajo para listado'!$AB$151:$BA$151,0)),0)+IFERROR(INDEX('Hoja de Trabajo para listado'!$BC$155:$CB$1048576,MATCH($A88,'Hoja de Trabajo para listado'!$BC$155:$BC$1048576,0),MATCH((CUADRO!L$4&amp;$E88),'Hoja de Trabajo para listado'!$BC$151:$CB$151,0)),0)+IFERROR(INDEX('Hoja de Trabajo para listado'!$DE$153:$DG$274,MATCH($A88,'Hoja de Trabajo para listado'!$DE$153:$DE$1048576,0),MATCH((CUADRO!L$4&amp;$E88),'Hoja de Trabajo para listado'!$DE$151:$DG$151,0)),0)+IFERROR(INDEX('Hoja de Trabajo para listado'!$CD$155:$DC$1048576,MATCH($A88,'Hoja de Trabajo para listado'!$CD$155:$CD$1048576,0),MATCH((CUADRO!L$4&amp;$E88),'Hoja de Trabajo para listado'!$CD$151:$DC$151,0)),0)</f>
        <v>0</v>
      </c>
      <c r="M88" s="243">
        <f ca="1">+IFERROR(INDEX('Hoja de Trabajo para listado'!$A$155:$Z$1048576,MATCH($A88,'Hoja de Trabajo para listado'!$A$155:$A$1048576,0),MATCH((CUADRO!M$4&amp;$E88),'Hoja de Trabajo para listado'!$A$151:$Z$151,0)),0)+IFERROR(INDEX('Hoja de Trabajo para listado'!$AB$155:$BA$1048576,MATCH($A88,'Hoja de Trabajo para listado'!$AB$155:$AB$1048576,0),MATCH((CUADRO!M$4&amp;$E88),'Hoja de Trabajo para listado'!$AB$151:$BA$151,0)),0)+IFERROR(INDEX('Hoja de Trabajo para listado'!$BC$155:$CB$1048576,MATCH($A88,'Hoja de Trabajo para listado'!$BC$155:$BC$1048576,0),MATCH((CUADRO!M$4&amp;$E88),'Hoja de Trabajo para listado'!$BC$151:$CB$151,0)),0)+IFERROR(INDEX('Hoja de Trabajo para listado'!$DE$153:$DG$274,MATCH($A88,'Hoja de Trabajo para listado'!$DE$153:$DE$1048576,0),MATCH((CUADRO!M$4&amp;$E88),'Hoja de Trabajo para listado'!$DE$151:$DG$151,0)),0)+IFERROR(INDEX('Hoja de Trabajo para listado'!$CD$155:$DC$1048576,MATCH($A88,'Hoja de Trabajo para listado'!$CD$155:$CD$1048576,0),MATCH((CUADRO!M$4&amp;$E88),'Hoja de Trabajo para listado'!$CD$151:$DC$151,0)),0)</f>
        <v>0</v>
      </c>
      <c r="N88" s="243">
        <f ca="1">+IFERROR(INDEX('Hoja de Trabajo para listado'!$A$155:$Z$1048576,MATCH($A88,'Hoja de Trabajo para listado'!$A$155:$A$1048576,0),MATCH((CUADRO!N$4&amp;$E88),'Hoja de Trabajo para listado'!$A$151:$Z$151,0)),0)+IFERROR(INDEX('Hoja de Trabajo para listado'!$AB$155:$BA$1048576,MATCH($A88,'Hoja de Trabajo para listado'!$AB$155:$AB$1048576,0),MATCH((CUADRO!N$4&amp;$E88),'Hoja de Trabajo para listado'!$AB$151:$BA$151,0)),0)+IFERROR(INDEX('Hoja de Trabajo para listado'!$BC$155:$CB$1048576,MATCH($A88,'Hoja de Trabajo para listado'!$BC$155:$BC$1048576,0),MATCH((CUADRO!N$4&amp;$E88),'Hoja de Trabajo para listado'!$BC$151:$CB$151,0)),0)+IFERROR(INDEX('Hoja de Trabajo para listado'!$DE$153:$DG$274,MATCH($A88,'Hoja de Trabajo para listado'!$DE$153:$DE$1048576,0),MATCH((CUADRO!N$4&amp;$E88),'Hoja de Trabajo para listado'!$DE$151:$DG$151,0)),0)+IFERROR(INDEX('Hoja de Trabajo para listado'!$CD$155:$DC$1048576,MATCH($A88,'Hoja de Trabajo para listado'!$CD$155:$CD$1048576,0),MATCH((CUADRO!N$4&amp;$E88),'Hoja de Trabajo para listado'!$CD$151:$DC$151,0)),0)</f>
        <v>0</v>
      </c>
      <c r="O88" s="243">
        <f ca="1">+IFERROR(INDEX('Hoja de Trabajo para listado'!$A$155:$Z$1048576,MATCH($A88,'Hoja de Trabajo para listado'!$A$155:$A$1048576,0),MATCH((CUADRO!O$4&amp;$E88),'Hoja de Trabajo para listado'!$A$151:$Z$151,0)),0)+IFERROR(INDEX('Hoja de Trabajo para listado'!$AB$155:$BA$1048576,MATCH($A88,'Hoja de Trabajo para listado'!$AB$155:$AB$1048576,0),MATCH((CUADRO!O$4&amp;$E88),'Hoja de Trabajo para listado'!$AB$151:$BA$151,0)),0)+IFERROR(INDEX('Hoja de Trabajo para listado'!$BC$155:$CB$1048576,MATCH($A88,'Hoja de Trabajo para listado'!$BC$155:$BC$1048576,0),MATCH((CUADRO!O$4&amp;$E88),'Hoja de Trabajo para listado'!$BC$151:$CB$151,0)),0)+IFERROR(INDEX('Hoja de Trabajo para listado'!$DE$153:$DG$274,MATCH($A88,'Hoja de Trabajo para listado'!$DE$153:$DE$1048576,0),MATCH((CUADRO!O$4&amp;$E88),'Hoja de Trabajo para listado'!$DE$151:$DG$151,0)),0)+IFERROR(INDEX('Hoja de Trabajo para listado'!$CD$155:$DC$1048576,MATCH($A88,'Hoja de Trabajo para listado'!$CD$155:$CD$1048576,0),MATCH((CUADRO!O$4&amp;$E88),'Hoja de Trabajo para listado'!$CD$151:$DC$151,0)),0)</f>
        <v>0</v>
      </c>
      <c r="P88" s="243">
        <f ca="1">+IFERROR(INDEX('Hoja de Trabajo para listado'!$A$155:$Z$1048576,MATCH($A88,'Hoja de Trabajo para listado'!$A$155:$A$1048576,0),MATCH((CUADRO!P$4&amp;$E88),'Hoja de Trabajo para listado'!$A$151:$Z$151,0)),0)+IFERROR(INDEX('Hoja de Trabajo para listado'!$AB$155:$BA$1048576,MATCH($A88,'Hoja de Trabajo para listado'!$AB$155:$AB$1048576,0),MATCH((CUADRO!P$4&amp;$E88),'Hoja de Trabajo para listado'!$AB$151:$BA$151,0)),0)+IFERROR(INDEX('Hoja de Trabajo para listado'!$BC$155:$CB$1048576,MATCH($A88,'Hoja de Trabajo para listado'!$BC$155:$BC$1048576,0),MATCH((CUADRO!P$4&amp;$E88),'Hoja de Trabajo para listado'!$BC$151:$CB$151,0)),0)+IFERROR(INDEX('Hoja de Trabajo para listado'!$DE$153:$DG$274,MATCH($A88,'Hoja de Trabajo para listado'!$DE$153:$DE$1048576,0),MATCH((CUADRO!P$4&amp;$E88),'Hoja de Trabajo para listado'!$DE$151:$DG$151,0)),0)+IFERROR(INDEX('Hoja de Trabajo para listado'!$CD$155:$DC$1048576,MATCH($A88,'Hoja de Trabajo para listado'!$CD$155:$CD$1048576,0),MATCH((CUADRO!P$4&amp;$E88),'Hoja de Trabajo para listado'!$CD$151:$DC$151,0)),0)</f>
        <v>0</v>
      </c>
      <c r="Q88" s="243">
        <f ca="1">+IFERROR(INDEX('Hoja de Trabajo para listado'!$A$155:$Z$1048576,MATCH($A88,'Hoja de Trabajo para listado'!$A$155:$A$1048576,0),MATCH((CUADRO!Q$4&amp;$E88),'Hoja de Trabajo para listado'!$A$151:$Z$151,0)),0)+IFERROR(INDEX('Hoja de Trabajo para listado'!$AB$155:$BA$1048576,MATCH($A88,'Hoja de Trabajo para listado'!$AB$155:$AB$1048576,0),MATCH((CUADRO!Q$4&amp;$E88),'Hoja de Trabajo para listado'!$AB$151:$BA$151,0)),0)+IFERROR(INDEX('Hoja de Trabajo para listado'!$BC$155:$CB$1048576,MATCH($A88,'Hoja de Trabajo para listado'!$BC$155:$BC$1048576,0),MATCH((CUADRO!Q$4&amp;$E88),'Hoja de Trabajo para listado'!$BC$151:$CB$151,0)),0)+IFERROR(INDEX('Hoja de Trabajo para listado'!$DE$153:$DG$274,MATCH($A88,'Hoja de Trabajo para listado'!$DE$153:$DE$1048576,0),MATCH((CUADRO!Q$4&amp;$E88),'Hoja de Trabajo para listado'!$DE$151:$DG$151,0)),0)+IFERROR(INDEX('Hoja de Trabajo para listado'!$CD$155:$DC$1048576,MATCH($A88,'Hoja de Trabajo para listado'!$CD$155:$CD$1048576,0),MATCH((CUADRO!Q$4&amp;$E88),'Hoja de Trabajo para listado'!$CD$151:$DC$151,0)),0)</f>
        <v>0</v>
      </c>
      <c r="R88" s="243">
        <f t="shared" ca="1" si="2"/>
        <v>0</v>
      </c>
      <c r="S88" s="243">
        <f ca="1">+R87+R88</f>
        <v>0</v>
      </c>
      <c r="T88" s="243">
        <f ca="1">+S88</f>
        <v>0</v>
      </c>
      <c r="U88" s="242">
        <f t="shared" si="3"/>
        <v>2</v>
      </c>
    </row>
    <row r="89" spans="1:21" customFormat="1" ht="15" hidden="1" customHeight="1">
      <c r="A89" s="32">
        <v>144</v>
      </c>
      <c r="B89" s="381">
        <f>+A89</f>
        <v>144</v>
      </c>
      <c r="C89" s="245" t="str">
        <f>+VLOOKUP(A89,bd_lista!$A$3:$C$592,3,FALSE)</f>
        <v>Universidad Nacional Siglo XX</v>
      </c>
      <c r="D89" s="383" t="str">
        <f>+C89</f>
        <v>Universidad Nacional Siglo XX</v>
      </c>
      <c r="E89" s="245" t="s">
        <v>683</v>
      </c>
      <c r="F89" s="241">
        <f ca="1">+IFERROR(INDEX('Hoja de Trabajo para listado'!$A$155:$Z$1048576,MATCH($A89,'Hoja de Trabajo para listado'!$A$155:$A$1048576,0),MATCH((CUADRO!F$4&amp;$E89),'Hoja de Trabajo para listado'!$A$151:$Z$151,0)),0)+IFERROR(INDEX('Hoja de Trabajo para listado'!$AB$155:$BA$1048576,MATCH($A89,'Hoja de Trabajo para listado'!$AB$155:$AB$1048576,0),MATCH((CUADRO!F$4&amp;$E89),'Hoja de Trabajo para listado'!$AB$151:$BA$151,0)),0)+IFERROR(INDEX('Hoja de Trabajo para listado'!$BC$155:$CB$1048576,MATCH($A89,'Hoja de Trabajo para listado'!$BC$155:$BC$1048576,0),MATCH((CUADRO!F$4&amp;$E89),'Hoja de Trabajo para listado'!$BC$151:$CB$151,0)),0)+IFERROR(INDEX('Hoja de Trabajo para listado'!$DE$153:$DG$274,MATCH($A89,'Hoja de Trabajo para listado'!$DE$153:$DE$1048576,0),MATCH((CUADRO!F$4&amp;$E89),'Hoja de Trabajo para listado'!$DE$151:$DG$151,0)),0)+IFERROR(INDEX('Hoja de Trabajo para listado'!$CD$155:$DC$1048576,MATCH($A89,'Hoja de Trabajo para listado'!$CD$155:$CD$1048576,0),MATCH((CUADRO!F$4&amp;$E89),'Hoja de Trabajo para listado'!$CD$151:$DC$151,0)),0)</f>
        <v>0</v>
      </c>
      <c r="G89" s="241">
        <f ca="1">+IFERROR(INDEX('Hoja de Trabajo para listado'!$A$155:$Z$1048576,MATCH($A89,'Hoja de Trabajo para listado'!$A$155:$A$1048576,0),MATCH((CUADRO!G$4&amp;$E89),'Hoja de Trabajo para listado'!$A$151:$Z$151,0)),0)+IFERROR(INDEX('Hoja de Trabajo para listado'!$AB$155:$BA$1048576,MATCH($A89,'Hoja de Trabajo para listado'!$AB$155:$AB$1048576,0),MATCH((CUADRO!G$4&amp;$E89),'Hoja de Trabajo para listado'!$AB$151:$BA$151,0)),0)+IFERROR(INDEX('Hoja de Trabajo para listado'!$BC$155:$CB$1048576,MATCH($A89,'Hoja de Trabajo para listado'!$BC$155:$BC$1048576,0),MATCH((CUADRO!G$4&amp;$E89),'Hoja de Trabajo para listado'!$BC$151:$CB$151,0)),0)+IFERROR(INDEX('Hoja de Trabajo para listado'!$DE$153:$DG$274,MATCH($A89,'Hoja de Trabajo para listado'!$DE$153:$DE$1048576,0),MATCH((CUADRO!G$4&amp;$E89),'Hoja de Trabajo para listado'!$DE$151:$DG$151,0)),0)+IFERROR(INDEX('Hoja de Trabajo para listado'!$CD$155:$DC$1048576,MATCH($A89,'Hoja de Trabajo para listado'!$CD$155:$CD$1048576,0),MATCH((CUADRO!G$4&amp;$E89),'Hoja de Trabajo para listado'!$CD$151:$DC$151,0)),0)</f>
        <v>0</v>
      </c>
      <c r="H89" s="241">
        <f ca="1">+IFERROR(INDEX('Hoja de Trabajo para listado'!$A$155:$Z$1048576,MATCH($A89,'Hoja de Trabajo para listado'!$A$155:$A$1048576,0),MATCH((CUADRO!H$4&amp;$E89),'Hoja de Trabajo para listado'!$A$151:$Z$151,0)),0)+IFERROR(INDEX('Hoja de Trabajo para listado'!$AB$155:$BA$1048576,MATCH($A89,'Hoja de Trabajo para listado'!$AB$155:$AB$1048576,0),MATCH((CUADRO!H$4&amp;$E89),'Hoja de Trabajo para listado'!$AB$151:$BA$151,0)),0)+IFERROR(INDEX('Hoja de Trabajo para listado'!$BC$155:$CB$1048576,MATCH($A89,'Hoja de Trabajo para listado'!$BC$155:$BC$1048576,0),MATCH((CUADRO!H$4&amp;$E89),'Hoja de Trabajo para listado'!$BC$151:$CB$151,0)),0)+IFERROR(INDEX('Hoja de Trabajo para listado'!$DE$153:$DG$274,MATCH($A89,'Hoja de Trabajo para listado'!$DE$153:$DE$1048576,0),MATCH((CUADRO!H$4&amp;$E89),'Hoja de Trabajo para listado'!$DE$151:$DG$151,0)),0)+IFERROR(INDEX('Hoja de Trabajo para listado'!$CD$155:$DC$1048576,MATCH($A89,'Hoja de Trabajo para listado'!$CD$155:$CD$1048576,0),MATCH((CUADRO!H$4&amp;$E89),'Hoja de Trabajo para listado'!$CD$151:$DC$151,0)),0)</f>
        <v>0</v>
      </c>
      <c r="I89" s="241">
        <f ca="1">+IFERROR(INDEX('Hoja de Trabajo para listado'!$A$155:$Z$1048576,MATCH($A89,'Hoja de Trabajo para listado'!$A$155:$A$1048576,0),MATCH((CUADRO!I$4&amp;$E89),'Hoja de Trabajo para listado'!$A$151:$Z$151,0)),0)+IFERROR(INDEX('Hoja de Trabajo para listado'!$AB$155:$BA$1048576,MATCH($A89,'Hoja de Trabajo para listado'!$AB$155:$AB$1048576,0),MATCH((CUADRO!I$4&amp;$E89),'Hoja de Trabajo para listado'!$AB$151:$BA$151,0)),0)+IFERROR(INDEX('Hoja de Trabajo para listado'!$BC$155:$CB$1048576,MATCH($A89,'Hoja de Trabajo para listado'!$BC$155:$BC$1048576,0),MATCH((CUADRO!I$4&amp;$E89),'Hoja de Trabajo para listado'!$BC$151:$CB$151,0)),0)+IFERROR(INDEX('Hoja de Trabajo para listado'!$DE$153:$DG$274,MATCH($A89,'Hoja de Trabajo para listado'!$DE$153:$DE$1048576,0),MATCH((CUADRO!I$4&amp;$E89),'Hoja de Trabajo para listado'!$DE$151:$DG$151,0)),0)+IFERROR(INDEX('Hoja de Trabajo para listado'!$CD$155:$DC$1048576,MATCH($A89,'Hoja de Trabajo para listado'!$CD$155:$CD$1048576,0),MATCH((CUADRO!I$4&amp;$E89),'Hoja de Trabajo para listado'!$CD$151:$DC$151,0)),0)</f>
        <v>0</v>
      </c>
      <c r="J89" s="241">
        <f ca="1">+IFERROR(INDEX('Hoja de Trabajo para listado'!$A$155:$Z$1048576,MATCH($A89,'Hoja de Trabajo para listado'!$A$155:$A$1048576,0),MATCH((CUADRO!J$4&amp;$E89),'Hoja de Trabajo para listado'!$A$151:$Z$151,0)),0)+IFERROR(INDEX('Hoja de Trabajo para listado'!$AB$155:$BA$1048576,MATCH($A89,'Hoja de Trabajo para listado'!$AB$155:$AB$1048576,0),MATCH((CUADRO!J$4&amp;$E89),'Hoja de Trabajo para listado'!$AB$151:$BA$151,0)),0)+IFERROR(INDEX('Hoja de Trabajo para listado'!$BC$155:$CB$1048576,MATCH($A89,'Hoja de Trabajo para listado'!$BC$155:$BC$1048576,0),MATCH((CUADRO!J$4&amp;$E89),'Hoja de Trabajo para listado'!$BC$151:$CB$151,0)),0)+IFERROR(INDEX('Hoja de Trabajo para listado'!$DE$153:$DG$274,MATCH($A89,'Hoja de Trabajo para listado'!$DE$153:$DE$1048576,0),MATCH((CUADRO!J$4&amp;$E89),'Hoja de Trabajo para listado'!$DE$151:$DG$151,0)),0)+IFERROR(INDEX('Hoja de Trabajo para listado'!$CD$155:$DC$1048576,MATCH($A89,'Hoja de Trabajo para listado'!$CD$155:$CD$1048576,0),MATCH((CUADRO!J$4&amp;$E89),'Hoja de Trabajo para listado'!$CD$151:$DC$151,0)),0)</f>
        <v>0</v>
      </c>
      <c r="K89" s="241">
        <f ca="1">+IFERROR(INDEX('Hoja de Trabajo para listado'!$A$155:$Z$1048576,MATCH($A89,'Hoja de Trabajo para listado'!$A$155:$A$1048576,0),MATCH((CUADRO!K$4&amp;$E89),'Hoja de Trabajo para listado'!$A$151:$Z$151,0)),0)+IFERROR(INDEX('Hoja de Trabajo para listado'!$AB$155:$BA$1048576,MATCH($A89,'Hoja de Trabajo para listado'!$AB$155:$AB$1048576,0),MATCH((CUADRO!K$4&amp;$E89),'Hoja de Trabajo para listado'!$AB$151:$BA$151,0)),0)+IFERROR(INDEX('Hoja de Trabajo para listado'!$BC$155:$CB$1048576,MATCH($A89,'Hoja de Trabajo para listado'!$BC$155:$BC$1048576,0),MATCH((CUADRO!K$4&amp;$E89),'Hoja de Trabajo para listado'!$BC$151:$CB$151,0)),0)+IFERROR(INDEX('Hoja de Trabajo para listado'!$DE$153:$DG$274,MATCH($A89,'Hoja de Trabajo para listado'!$DE$153:$DE$1048576,0),MATCH((CUADRO!K$4&amp;$E89),'Hoja de Trabajo para listado'!$DE$151:$DG$151,0)),0)+IFERROR(INDEX('Hoja de Trabajo para listado'!$CD$155:$DC$1048576,MATCH($A89,'Hoja de Trabajo para listado'!$CD$155:$CD$1048576,0),MATCH((CUADRO!K$4&amp;$E89),'Hoja de Trabajo para listado'!$CD$151:$DC$151,0)),0)</f>
        <v>0</v>
      </c>
      <c r="L89" s="241">
        <f ca="1">+IFERROR(INDEX('Hoja de Trabajo para listado'!$A$155:$Z$1048576,MATCH($A89,'Hoja de Trabajo para listado'!$A$155:$A$1048576,0),MATCH((CUADRO!L$4&amp;$E89),'Hoja de Trabajo para listado'!$A$151:$Z$151,0)),0)+IFERROR(INDEX('Hoja de Trabajo para listado'!$AB$155:$BA$1048576,MATCH($A89,'Hoja de Trabajo para listado'!$AB$155:$AB$1048576,0),MATCH((CUADRO!L$4&amp;$E89),'Hoja de Trabajo para listado'!$AB$151:$BA$151,0)),0)+IFERROR(INDEX('Hoja de Trabajo para listado'!$BC$155:$CB$1048576,MATCH($A89,'Hoja de Trabajo para listado'!$BC$155:$BC$1048576,0),MATCH((CUADRO!L$4&amp;$E89),'Hoja de Trabajo para listado'!$BC$151:$CB$151,0)),0)+IFERROR(INDEX('Hoja de Trabajo para listado'!$DE$153:$DG$274,MATCH($A89,'Hoja de Trabajo para listado'!$DE$153:$DE$1048576,0),MATCH((CUADRO!L$4&amp;$E89),'Hoja de Trabajo para listado'!$DE$151:$DG$151,0)),0)+IFERROR(INDEX('Hoja de Trabajo para listado'!$CD$155:$DC$1048576,MATCH($A89,'Hoja de Trabajo para listado'!$CD$155:$CD$1048576,0),MATCH((CUADRO!L$4&amp;$E89),'Hoja de Trabajo para listado'!$CD$151:$DC$151,0)),0)</f>
        <v>0</v>
      </c>
      <c r="M89" s="241">
        <f ca="1">+IFERROR(INDEX('Hoja de Trabajo para listado'!$A$155:$Z$1048576,MATCH($A89,'Hoja de Trabajo para listado'!$A$155:$A$1048576,0),MATCH((CUADRO!M$4&amp;$E89),'Hoja de Trabajo para listado'!$A$151:$Z$151,0)),0)+IFERROR(INDEX('Hoja de Trabajo para listado'!$AB$155:$BA$1048576,MATCH($A89,'Hoja de Trabajo para listado'!$AB$155:$AB$1048576,0),MATCH((CUADRO!M$4&amp;$E89),'Hoja de Trabajo para listado'!$AB$151:$BA$151,0)),0)+IFERROR(INDEX('Hoja de Trabajo para listado'!$BC$155:$CB$1048576,MATCH($A89,'Hoja de Trabajo para listado'!$BC$155:$BC$1048576,0),MATCH((CUADRO!M$4&amp;$E89),'Hoja de Trabajo para listado'!$BC$151:$CB$151,0)),0)+IFERROR(INDEX('Hoja de Trabajo para listado'!$DE$153:$DG$274,MATCH($A89,'Hoja de Trabajo para listado'!$DE$153:$DE$1048576,0),MATCH((CUADRO!M$4&amp;$E89),'Hoja de Trabajo para listado'!$DE$151:$DG$151,0)),0)+IFERROR(INDEX('Hoja de Trabajo para listado'!$CD$155:$DC$1048576,MATCH($A89,'Hoja de Trabajo para listado'!$CD$155:$CD$1048576,0),MATCH((CUADRO!M$4&amp;$E89),'Hoja de Trabajo para listado'!$CD$151:$DC$151,0)),0)</f>
        <v>0</v>
      </c>
      <c r="N89" s="241">
        <f ca="1">+IFERROR(INDEX('Hoja de Trabajo para listado'!$A$155:$Z$1048576,MATCH($A89,'Hoja de Trabajo para listado'!$A$155:$A$1048576,0),MATCH((CUADRO!N$4&amp;$E89),'Hoja de Trabajo para listado'!$A$151:$Z$151,0)),0)+IFERROR(INDEX('Hoja de Trabajo para listado'!$AB$155:$BA$1048576,MATCH($A89,'Hoja de Trabajo para listado'!$AB$155:$AB$1048576,0),MATCH((CUADRO!N$4&amp;$E89),'Hoja de Trabajo para listado'!$AB$151:$BA$151,0)),0)+IFERROR(INDEX('Hoja de Trabajo para listado'!$BC$155:$CB$1048576,MATCH($A89,'Hoja de Trabajo para listado'!$BC$155:$BC$1048576,0),MATCH((CUADRO!N$4&amp;$E89),'Hoja de Trabajo para listado'!$BC$151:$CB$151,0)),0)+IFERROR(INDEX('Hoja de Trabajo para listado'!$DE$153:$DG$274,MATCH($A89,'Hoja de Trabajo para listado'!$DE$153:$DE$1048576,0),MATCH((CUADRO!N$4&amp;$E89),'Hoja de Trabajo para listado'!$DE$151:$DG$151,0)),0)+IFERROR(INDEX('Hoja de Trabajo para listado'!$CD$155:$DC$1048576,MATCH($A89,'Hoja de Trabajo para listado'!$CD$155:$CD$1048576,0),MATCH((CUADRO!N$4&amp;$E89),'Hoja de Trabajo para listado'!$CD$151:$DC$151,0)),0)</f>
        <v>0</v>
      </c>
      <c r="O89" s="241">
        <f ca="1">+IFERROR(INDEX('Hoja de Trabajo para listado'!$A$155:$Z$1048576,MATCH($A89,'Hoja de Trabajo para listado'!$A$155:$A$1048576,0),MATCH((CUADRO!O$4&amp;$E89),'Hoja de Trabajo para listado'!$A$151:$Z$151,0)),0)+IFERROR(INDEX('Hoja de Trabajo para listado'!$AB$155:$BA$1048576,MATCH($A89,'Hoja de Trabajo para listado'!$AB$155:$AB$1048576,0),MATCH((CUADRO!O$4&amp;$E89),'Hoja de Trabajo para listado'!$AB$151:$BA$151,0)),0)+IFERROR(INDEX('Hoja de Trabajo para listado'!$BC$155:$CB$1048576,MATCH($A89,'Hoja de Trabajo para listado'!$BC$155:$BC$1048576,0),MATCH((CUADRO!O$4&amp;$E89),'Hoja de Trabajo para listado'!$BC$151:$CB$151,0)),0)+IFERROR(INDEX('Hoja de Trabajo para listado'!$DE$153:$DG$274,MATCH($A89,'Hoja de Trabajo para listado'!$DE$153:$DE$1048576,0),MATCH((CUADRO!O$4&amp;$E89),'Hoja de Trabajo para listado'!$DE$151:$DG$151,0)),0)+IFERROR(INDEX('Hoja de Trabajo para listado'!$CD$155:$DC$1048576,MATCH($A89,'Hoja de Trabajo para listado'!$CD$155:$CD$1048576,0),MATCH((CUADRO!O$4&amp;$E89),'Hoja de Trabajo para listado'!$CD$151:$DC$151,0)),0)</f>
        <v>0</v>
      </c>
      <c r="P89" s="241">
        <f ca="1">+IFERROR(INDEX('Hoja de Trabajo para listado'!$A$155:$Z$1048576,MATCH($A89,'Hoja de Trabajo para listado'!$A$155:$A$1048576,0),MATCH((CUADRO!P$4&amp;$E89),'Hoja de Trabajo para listado'!$A$151:$Z$151,0)),0)+IFERROR(INDEX('Hoja de Trabajo para listado'!$AB$155:$BA$1048576,MATCH($A89,'Hoja de Trabajo para listado'!$AB$155:$AB$1048576,0),MATCH((CUADRO!P$4&amp;$E89),'Hoja de Trabajo para listado'!$AB$151:$BA$151,0)),0)+IFERROR(INDEX('Hoja de Trabajo para listado'!$BC$155:$CB$1048576,MATCH($A89,'Hoja de Trabajo para listado'!$BC$155:$BC$1048576,0),MATCH((CUADRO!P$4&amp;$E89),'Hoja de Trabajo para listado'!$BC$151:$CB$151,0)),0)+IFERROR(INDEX('Hoja de Trabajo para listado'!$DE$153:$DG$274,MATCH($A89,'Hoja de Trabajo para listado'!$DE$153:$DE$1048576,0),MATCH((CUADRO!P$4&amp;$E89),'Hoja de Trabajo para listado'!$DE$151:$DG$151,0)),0)+IFERROR(INDEX('Hoja de Trabajo para listado'!$CD$155:$DC$1048576,MATCH($A89,'Hoja de Trabajo para listado'!$CD$155:$CD$1048576,0),MATCH((CUADRO!P$4&amp;$E89),'Hoja de Trabajo para listado'!$CD$151:$DC$151,0)),0)</f>
        <v>0</v>
      </c>
      <c r="Q89" s="241">
        <f ca="1">+IFERROR(INDEX('Hoja de Trabajo para listado'!$A$155:$Z$1048576,MATCH($A89,'Hoja de Trabajo para listado'!$A$155:$A$1048576,0),MATCH((CUADRO!Q$4&amp;$E89),'Hoja de Trabajo para listado'!$A$151:$Z$151,0)),0)+IFERROR(INDEX('Hoja de Trabajo para listado'!$AB$155:$BA$1048576,MATCH($A89,'Hoja de Trabajo para listado'!$AB$155:$AB$1048576,0),MATCH((CUADRO!Q$4&amp;$E89),'Hoja de Trabajo para listado'!$AB$151:$BA$151,0)),0)+IFERROR(INDEX('Hoja de Trabajo para listado'!$BC$155:$CB$1048576,MATCH($A89,'Hoja de Trabajo para listado'!$BC$155:$BC$1048576,0),MATCH((CUADRO!Q$4&amp;$E89),'Hoja de Trabajo para listado'!$BC$151:$CB$151,0)),0)+IFERROR(INDEX('Hoja de Trabajo para listado'!$DE$153:$DG$274,MATCH($A89,'Hoja de Trabajo para listado'!$DE$153:$DE$1048576,0),MATCH((CUADRO!Q$4&amp;$E89),'Hoja de Trabajo para listado'!$DE$151:$DG$151,0)),0)+IFERROR(INDEX('Hoja de Trabajo para listado'!$CD$155:$DC$1048576,MATCH($A89,'Hoja de Trabajo para listado'!$CD$155:$CD$1048576,0),MATCH((CUADRO!Q$4&amp;$E89),'Hoja de Trabajo para listado'!$CD$151:$DC$151,0)),0)</f>
        <v>0</v>
      </c>
      <c r="R89" s="241">
        <f t="shared" ca="1" si="2"/>
        <v>0</v>
      </c>
      <c r="S89" s="241"/>
      <c r="T89" s="241">
        <f ca="1">+T90</f>
        <v>0</v>
      </c>
      <c r="U89" s="240">
        <f t="shared" si="3"/>
        <v>1</v>
      </c>
    </row>
    <row r="90" spans="1:21" customFormat="1" ht="15" hidden="1" customHeight="1">
      <c r="A90" s="32">
        <v>144</v>
      </c>
      <c r="B90" s="382"/>
      <c r="C90" s="305" t="str">
        <f>+VLOOKUP(A90,bd_lista!$A$3:$C$592,3,FALSE)</f>
        <v>Universidad Nacional Siglo XX</v>
      </c>
      <c r="D90" s="384"/>
      <c r="E90" s="305" t="s">
        <v>684</v>
      </c>
      <c r="F90" s="243">
        <f ca="1">+IFERROR(INDEX('Hoja de Trabajo para listado'!$A$155:$Z$1048576,MATCH($A90,'Hoja de Trabajo para listado'!$A$155:$A$1048576,0),MATCH((CUADRO!F$4&amp;$E90),'Hoja de Trabajo para listado'!$A$151:$Z$151,0)),0)+IFERROR(INDEX('Hoja de Trabajo para listado'!$AB$155:$BA$1048576,MATCH($A90,'Hoja de Trabajo para listado'!$AB$155:$AB$1048576,0),MATCH((CUADRO!F$4&amp;$E90),'Hoja de Trabajo para listado'!$AB$151:$BA$151,0)),0)+IFERROR(INDEX('Hoja de Trabajo para listado'!$BC$155:$CB$1048576,MATCH($A90,'Hoja de Trabajo para listado'!$BC$155:$BC$1048576,0),MATCH((CUADRO!F$4&amp;$E90),'Hoja de Trabajo para listado'!$BC$151:$CB$151,0)),0)+IFERROR(INDEX('Hoja de Trabajo para listado'!$DE$153:$DG$274,MATCH($A90,'Hoja de Trabajo para listado'!$DE$153:$DE$1048576,0),MATCH((CUADRO!F$4&amp;$E90),'Hoja de Trabajo para listado'!$DE$151:$DG$151,0)),0)+IFERROR(INDEX('Hoja de Trabajo para listado'!$CD$155:$DC$1048576,MATCH($A90,'Hoja de Trabajo para listado'!$CD$155:$CD$1048576,0),MATCH((CUADRO!F$4&amp;$E90),'Hoja de Trabajo para listado'!$CD$151:$DC$151,0)),0)</f>
        <v>0</v>
      </c>
      <c r="G90" s="243">
        <f ca="1">+IFERROR(INDEX('Hoja de Trabajo para listado'!$A$155:$Z$1048576,MATCH($A90,'Hoja de Trabajo para listado'!$A$155:$A$1048576,0),MATCH((CUADRO!G$4&amp;$E90),'Hoja de Trabajo para listado'!$A$151:$Z$151,0)),0)+IFERROR(INDEX('Hoja de Trabajo para listado'!$AB$155:$BA$1048576,MATCH($A90,'Hoja de Trabajo para listado'!$AB$155:$AB$1048576,0),MATCH((CUADRO!G$4&amp;$E90),'Hoja de Trabajo para listado'!$AB$151:$BA$151,0)),0)+IFERROR(INDEX('Hoja de Trabajo para listado'!$BC$155:$CB$1048576,MATCH($A90,'Hoja de Trabajo para listado'!$BC$155:$BC$1048576,0),MATCH((CUADRO!G$4&amp;$E90),'Hoja de Trabajo para listado'!$BC$151:$CB$151,0)),0)+IFERROR(INDEX('Hoja de Trabajo para listado'!$DE$153:$DG$274,MATCH($A90,'Hoja de Trabajo para listado'!$DE$153:$DE$1048576,0),MATCH((CUADRO!G$4&amp;$E90),'Hoja de Trabajo para listado'!$DE$151:$DG$151,0)),0)+IFERROR(INDEX('Hoja de Trabajo para listado'!$CD$155:$DC$1048576,MATCH($A90,'Hoja de Trabajo para listado'!$CD$155:$CD$1048576,0),MATCH((CUADRO!G$4&amp;$E90),'Hoja de Trabajo para listado'!$CD$151:$DC$151,0)),0)</f>
        <v>0</v>
      </c>
      <c r="H90" s="243">
        <f ca="1">+IFERROR(INDEX('Hoja de Trabajo para listado'!$A$155:$Z$1048576,MATCH($A90,'Hoja de Trabajo para listado'!$A$155:$A$1048576,0),MATCH((CUADRO!H$4&amp;$E90),'Hoja de Trabajo para listado'!$A$151:$Z$151,0)),0)+IFERROR(INDEX('Hoja de Trabajo para listado'!$AB$155:$BA$1048576,MATCH($A90,'Hoja de Trabajo para listado'!$AB$155:$AB$1048576,0),MATCH((CUADRO!H$4&amp;$E90),'Hoja de Trabajo para listado'!$AB$151:$BA$151,0)),0)+IFERROR(INDEX('Hoja de Trabajo para listado'!$BC$155:$CB$1048576,MATCH($A90,'Hoja de Trabajo para listado'!$BC$155:$BC$1048576,0),MATCH((CUADRO!H$4&amp;$E90),'Hoja de Trabajo para listado'!$BC$151:$CB$151,0)),0)+IFERROR(INDEX('Hoja de Trabajo para listado'!$DE$153:$DG$274,MATCH($A90,'Hoja de Trabajo para listado'!$DE$153:$DE$1048576,0),MATCH((CUADRO!H$4&amp;$E90),'Hoja de Trabajo para listado'!$DE$151:$DG$151,0)),0)+IFERROR(INDEX('Hoja de Trabajo para listado'!$CD$155:$DC$1048576,MATCH($A90,'Hoja de Trabajo para listado'!$CD$155:$CD$1048576,0),MATCH((CUADRO!H$4&amp;$E90),'Hoja de Trabajo para listado'!$CD$151:$DC$151,0)),0)</f>
        <v>0</v>
      </c>
      <c r="I90" s="243">
        <f ca="1">+IFERROR(INDEX('Hoja de Trabajo para listado'!$A$155:$Z$1048576,MATCH($A90,'Hoja de Trabajo para listado'!$A$155:$A$1048576,0),MATCH((CUADRO!I$4&amp;$E90),'Hoja de Trabajo para listado'!$A$151:$Z$151,0)),0)+IFERROR(INDEX('Hoja de Trabajo para listado'!$AB$155:$BA$1048576,MATCH($A90,'Hoja de Trabajo para listado'!$AB$155:$AB$1048576,0),MATCH((CUADRO!I$4&amp;$E90),'Hoja de Trabajo para listado'!$AB$151:$BA$151,0)),0)+IFERROR(INDEX('Hoja de Trabajo para listado'!$BC$155:$CB$1048576,MATCH($A90,'Hoja de Trabajo para listado'!$BC$155:$BC$1048576,0),MATCH((CUADRO!I$4&amp;$E90),'Hoja de Trabajo para listado'!$BC$151:$CB$151,0)),0)+IFERROR(INDEX('Hoja de Trabajo para listado'!$DE$153:$DG$274,MATCH($A90,'Hoja de Trabajo para listado'!$DE$153:$DE$1048576,0),MATCH((CUADRO!I$4&amp;$E90),'Hoja de Trabajo para listado'!$DE$151:$DG$151,0)),0)+IFERROR(INDEX('Hoja de Trabajo para listado'!$CD$155:$DC$1048576,MATCH($A90,'Hoja de Trabajo para listado'!$CD$155:$CD$1048576,0),MATCH((CUADRO!I$4&amp;$E90),'Hoja de Trabajo para listado'!$CD$151:$DC$151,0)),0)</f>
        <v>0</v>
      </c>
      <c r="J90" s="243">
        <f ca="1">+IFERROR(INDEX('Hoja de Trabajo para listado'!$A$155:$Z$1048576,MATCH($A90,'Hoja de Trabajo para listado'!$A$155:$A$1048576,0),MATCH((CUADRO!J$4&amp;$E90),'Hoja de Trabajo para listado'!$A$151:$Z$151,0)),0)+IFERROR(INDEX('Hoja de Trabajo para listado'!$AB$155:$BA$1048576,MATCH($A90,'Hoja de Trabajo para listado'!$AB$155:$AB$1048576,0),MATCH((CUADRO!J$4&amp;$E90),'Hoja de Trabajo para listado'!$AB$151:$BA$151,0)),0)+IFERROR(INDEX('Hoja de Trabajo para listado'!$BC$155:$CB$1048576,MATCH($A90,'Hoja de Trabajo para listado'!$BC$155:$BC$1048576,0),MATCH((CUADRO!J$4&amp;$E90),'Hoja de Trabajo para listado'!$BC$151:$CB$151,0)),0)+IFERROR(INDEX('Hoja de Trabajo para listado'!$DE$153:$DG$274,MATCH($A90,'Hoja de Trabajo para listado'!$DE$153:$DE$1048576,0),MATCH((CUADRO!J$4&amp;$E90),'Hoja de Trabajo para listado'!$DE$151:$DG$151,0)),0)+IFERROR(INDEX('Hoja de Trabajo para listado'!$CD$155:$DC$1048576,MATCH($A90,'Hoja de Trabajo para listado'!$CD$155:$CD$1048576,0),MATCH((CUADRO!J$4&amp;$E90),'Hoja de Trabajo para listado'!$CD$151:$DC$151,0)),0)</f>
        <v>0</v>
      </c>
      <c r="K90" s="243">
        <f ca="1">+IFERROR(INDEX('Hoja de Trabajo para listado'!$A$155:$Z$1048576,MATCH($A90,'Hoja de Trabajo para listado'!$A$155:$A$1048576,0),MATCH((CUADRO!K$4&amp;$E90),'Hoja de Trabajo para listado'!$A$151:$Z$151,0)),0)+IFERROR(INDEX('Hoja de Trabajo para listado'!$AB$155:$BA$1048576,MATCH($A90,'Hoja de Trabajo para listado'!$AB$155:$AB$1048576,0),MATCH((CUADRO!K$4&amp;$E90),'Hoja de Trabajo para listado'!$AB$151:$BA$151,0)),0)+IFERROR(INDEX('Hoja de Trabajo para listado'!$BC$155:$CB$1048576,MATCH($A90,'Hoja de Trabajo para listado'!$BC$155:$BC$1048576,0),MATCH((CUADRO!K$4&amp;$E90),'Hoja de Trabajo para listado'!$BC$151:$CB$151,0)),0)+IFERROR(INDEX('Hoja de Trabajo para listado'!$DE$153:$DG$274,MATCH($A90,'Hoja de Trabajo para listado'!$DE$153:$DE$1048576,0),MATCH((CUADRO!K$4&amp;$E90),'Hoja de Trabajo para listado'!$DE$151:$DG$151,0)),0)+IFERROR(INDEX('Hoja de Trabajo para listado'!$CD$155:$DC$1048576,MATCH($A90,'Hoja de Trabajo para listado'!$CD$155:$CD$1048576,0),MATCH((CUADRO!K$4&amp;$E90),'Hoja de Trabajo para listado'!$CD$151:$DC$151,0)),0)</f>
        <v>0</v>
      </c>
      <c r="L90" s="243">
        <f ca="1">+IFERROR(INDEX('Hoja de Trabajo para listado'!$A$155:$Z$1048576,MATCH($A90,'Hoja de Trabajo para listado'!$A$155:$A$1048576,0),MATCH((CUADRO!L$4&amp;$E90),'Hoja de Trabajo para listado'!$A$151:$Z$151,0)),0)+IFERROR(INDEX('Hoja de Trabajo para listado'!$AB$155:$BA$1048576,MATCH($A90,'Hoja de Trabajo para listado'!$AB$155:$AB$1048576,0),MATCH((CUADRO!L$4&amp;$E90),'Hoja de Trabajo para listado'!$AB$151:$BA$151,0)),0)+IFERROR(INDEX('Hoja de Trabajo para listado'!$BC$155:$CB$1048576,MATCH($A90,'Hoja de Trabajo para listado'!$BC$155:$BC$1048576,0),MATCH((CUADRO!L$4&amp;$E90),'Hoja de Trabajo para listado'!$BC$151:$CB$151,0)),0)+IFERROR(INDEX('Hoja de Trabajo para listado'!$DE$153:$DG$274,MATCH($A90,'Hoja de Trabajo para listado'!$DE$153:$DE$1048576,0),MATCH((CUADRO!L$4&amp;$E90),'Hoja de Trabajo para listado'!$DE$151:$DG$151,0)),0)+IFERROR(INDEX('Hoja de Trabajo para listado'!$CD$155:$DC$1048576,MATCH($A90,'Hoja de Trabajo para listado'!$CD$155:$CD$1048576,0),MATCH((CUADRO!L$4&amp;$E90),'Hoja de Trabajo para listado'!$CD$151:$DC$151,0)),0)</f>
        <v>0</v>
      </c>
      <c r="M90" s="243">
        <f ca="1">+IFERROR(INDEX('Hoja de Trabajo para listado'!$A$155:$Z$1048576,MATCH($A90,'Hoja de Trabajo para listado'!$A$155:$A$1048576,0),MATCH((CUADRO!M$4&amp;$E90),'Hoja de Trabajo para listado'!$A$151:$Z$151,0)),0)+IFERROR(INDEX('Hoja de Trabajo para listado'!$AB$155:$BA$1048576,MATCH($A90,'Hoja de Trabajo para listado'!$AB$155:$AB$1048576,0),MATCH((CUADRO!M$4&amp;$E90),'Hoja de Trabajo para listado'!$AB$151:$BA$151,0)),0)+IFERROR(INDEX('Hoja de Trabajo para listado'!$BC$155:$CB$1048576,MATCH($A90,'Hoja de Trabajo para listado'!$BC$155:$BC$1048576,0),MATCH((CUADRO!M$4&amp;$E90),'Hoja de Trabajo para listado'!$BC$151:$CB$151,0)),0)+IFERROR(INDEX('Hoja de Trabajo para listado'!$DE$153:$DG$274,MATCH($A90,'Hoja de Trabajo para listado'!$DE$153:$DE$1048576,0),MATCH((CUADRO!M$4&amp;$E90),'Hoja de Trabajo para listado'!$DE$151:$DG$151,0)),0)+IFERROR(INDEX('Hoja de Trabajo para listado'!$CD$155:$DC$1048576,MATCH($A90,'Hoja de Trabajo para listado'!$CD$155:$CD$1048576,0),MATCH((CUADRO!M$4&amp;$E90),'Hoja de Trabajo para listado'!$CD$151:$DC$151,0)),0)</f>
        <v>0</v>
      </c>
      <c r="N90" s="243">
        <f ca="1">+IFERROR(INDEX('Hoja de Trabajo para listado'!$A$155:$Z$1048576,MATCH($A90,'Hoja de Trabajo para listado'!$A$155:$A$1048576,0),MATCH((CUADRO!N$4&amp;$E90),'Hoja de Trabajo para listado'!$A$151:$Z$151,0)),0)+IFERROR(INDEX('Hoja de Trabajo para listado'!$AB$155:$BA$1048576,MATCH($A90,'Hoja de Trabajo para listado'!$AB$155:$AB$1048576,0),MATCH((CUADRO!N$4&amp;$E90),'Hoja de Trabajo para listado'!$AB$151:$BA$151,0)),0)+IFERROR(INDEX('Hoja de Trabajo para listado'!$BC$155:$CB$1048576,MATCH($A90,'Hoja de Trabajo para listado'!$BC$155:$BC$1048576,0),MATCH((CUADRO!N$4&amp;$E90),'Hoja de Trabajo para listado'!$BC$151:$CB$151,0)),0)+IFERROR(INDEX('Hoja de Trabajo para listado'!$DE$153:$DG$274,MATCH($A90,'Hoja de Trabajo para listado'!$DE$153:$DE$1048576,0),MATCH((CUADRO!N$4&amp;$E90),'Hoja de Trabajo para listado'!$DE$151:$DG$151,0)),0)+IFERROR(INDEX('Hoja de Trabajo para listado'!$CD$155:$DC$1048576,MATCH($A90,'Hoja de Trabajo para listado'!$CD$155:$CD$1048576,0),MATCH((CUADRO!N$4&amp;$E90),'Hoja de Trabajo para listado'!$CD$151:$DC$151,0)),0)</f>
        <v>0</v>
      </c>
      <c r="O90" s="243">
        <f ca="1">+IFERROR(INDEX('Hoja de Trabajo para listado'!$A$155:$Z$1048576,MATCH($A90,'Hoja de Trabajo para listado'!$A$155:$A$1048576,0),MATCH((CUADRO!O$4&amp;$E90),'Hoja de Trabajo para listado'!$A$151:$Z$151,0)),0)+IFERROR(INDEX('Hoja de Trabajo para listado'!$AB$155:$BA$1048576,MATCH($A90,'Hoja de Trabajo para listado'!$AB$155:$AB$1048576,0),MATCH((CUADRO!O$4&amp;$E90),'Hoja de Trabajo para listado'!$AB$151:$BA$151,0)),0)+IFERROR(INDEX('Hoja de Trabajo para listado'!$BC$155:$CB$1048576,MATCH($A90,'Hoja de Trabajo para listado'!$BC$155:$BC$1048576,0),MATCH((CUADRO!O$4&amp;$E90),'Hoja de Trabajo para listado'!$BC$151:$CB$151,0)),0)+IFERROR(INDEX('Hoja de Trabajo para listado'!$DE$153:$DG$274,MATCH($A90,'Hoja de Trabajo para listado'!$DE$153:$DE$1048576,0),MATCH((CUADRO!O$4&amp;$E90),'Hoja de Trabajo para listado'!$DE$151:$DG$151,0)),0)+IFERROR(INDEX('Hoja de Trabajo para listado'!$CD$155:$DC$1048576,MATCH($A90,'Hoja de Trabajo para listado'!$CD$155:$CD$1048576,0),MATCH((CUADRO!O$4&amp;$E90),'Hoja de Trabajo para listado'!$CD$151:$DC$151,0)),0)</f>
        <v>0</v>
      </c>
      <c r="P90" s="243">
        <f ca="1">+IFERROR(INDEX('Hoja de Trabajo para listado'!$A$155:$Z$1048576,MATCH($A90,'Hoja de Trabajo para listado'!$A$155:$A$1048576,0),MATCH((CUADRO!P$4&amp;$E90),'Hoja de Trabajo para listado'!$A$151:$Z$151,0)),0)+IFERROR(INDEX('Hoja de Trabajo para listado'!$AB$155:$BA$1048576,MATCH($A90,'Hoja de Trabajo para listado'!$AB$155:$AB$1048576,0),MATCH((CUADRO!P$4&amp;$E90),'Hoja de Trabajo para listado'!$AB$151:$BA$151,0)),0)+IFERROR(INDEX('Hoja de Trabajo para listado'!$BC$155:$CB$1048576,MATCH($A90,'Hoja de Trabajo para listado'!$BC$155:$BC$1048576,0),MATCH((CUADRO!P$4&amp;$E90),'Hoja de Trabajo para listado'!$BC$151:$CB$151,0)),0)+IFERROR(INDEX('Hoja de Trabajo para listado'!$DE$153:$DG$274,MATCH($A90,'Hoja de Trabajo para listado'!$DE$153:$DE$1048576,0),MATCH((CUADRO!P$4&amp;$E90),'Hoja de Trabajo para listado'!$DE$151:$DG$151,0)),0)+IFERROR(INDEX('Hoja de Trabajo para listado'!$CD$155:$DC$1048576,MATCH($A90,'Hoja de Trabajo para listado'!$CD$155:$CD$1048576,0),MATCH((CUADRO!P$4&amp;$E90),'Hoja de Trabajo para listado'!$CD$151:$DC$151,0)),0)</f>
        <v>0</v>
      </c>
      <c r="Q90" s="243">
        <f ca="1">+IFERROR(INDEX('Hoja de Trabajo para listado'!$A$155:$Z$1048576,MATCH($A90,'Hoja de Trabajo para listado'!$A$155:$A$1048576,0),MATCH((CUADRO!Q$4&amp;$E90),'Hoja de Trabajo para listado'!$A$151:$Z$151,0)),0)+IFERROR(INDEX('Hoja de Trabajo para listado'!$AB$155:$BA$1048576,MATCH($A90,'Hoja de Trabajo para listado'!$AB$155:$AB$1048576,0),MATCH((CUADRO!Q$4&amp;$E90),'Hoja de Trabajo para listado'!$AB$151:$BA$151,0)),0)+IFERROR(INDEX('Hoja de Trabajo para listado'!$BC$155:$CB$1048576,MATCH($A90,'Hoja de Trabajo para listado'!$BC$155:$BC$1048576,0),MATCH((CUADRO!Q$4&amp;$E90),'Hoja de Trabajo para listado'!$BC$151:$CB$151,0)),0)+IFERROR(INDEX('Hoja de Trabajo para listado'!$DE$153:$DG$274,MATCH($A90,'Hoja de Trabajo para listado'!$DE$153:$DE$1048576,0),MATCH((CUADRO!Q$4&amp;$E90),'Hoja de Trabajo para listado'!$DE$151:$DG$151,0)),0)+IFERROR(INDEX('Hoja de Trabajo para listado'!$CD$155:$DC$1048576,MATCH($A90,'Hoja de Trabajo para listado'!$CD$155:$CD$1048576,0),MATCH((CUADRO!Q$4&amp;$E90),'Hoja de Trabajo para listado'!$CD$151:$DC$151,0)),0)</f>
        <v>0</v>
      </c>
      <c r="R90" s="243">
        <f t="shared" ca="1" si="2"/>
        <v>0</v>
      </c>
      <c r="S90" s="243">
        <f ca="1">+R89+R90</f>
        <v>0</v>
      </c>
      <c r="T90" s="243">
        <f ca="1">+S90</f>
        <v>0</v>
      </c>
      <c r="U90" s="242">
        <f t="shared" si="3"/>
        <v>2</v>
      </c>
    </row>
    <row r="91" spans="1:21" customFormat="1" ht="15" customHeight="1">
      <c r="A91" s="32">
        <v>145</v>
      </c>
      <c r="B91" s="381">
        <f>+A91</f>
        <v>145</v>
      </c>
      <c r="C91" s="245" t="str">
        <f>+VLOOKUP(A91,bd_lista!$A$3:$C$592,3,FALSE)</f>
        <v>Universidad Autónoma Juan Misael Saracho</v>
      </c>
      <c r="D91" s="383" t="str">
        <f>+C91</f>
        <v>Universidad Autónoma Juan Misael Saracho</v>
      </c>
      <c r="E91" s="245" t="s">
        <v>683</v>
      </c>
      <c r="F91" s="241">
        <f ca="1">+IFERROR(INDEX('Hoja de Trabajo para listado'!$A$155:$Z$1048576,MATCH($A91,'Hoja de Trabajo para listado'!$A$155:$A$1048576,0),MATCH((CUADRO!F$4&amp;$E91),'Hoja de Trabajo para listado'!$A$151:$Z$151,0)),0)+IFERROR(INDEX('Hoja de Trabajo para listado'!$AB$155:$BA$1048576,MATCH($A91,'Hoja de Trabajo para listado'!$AB$155:$AB$1048576,0),MATCH((CUADRO!F$4&amp;$E91),'Hoja de Trabajo para listado'!$AB$151:$BA$151,0)),0)+IFERROR(INDEX('Hoja de Trabajo para listado'!$BC$155:$CB$1048576,MATCH($A91,'Hoja de Trabajo para listado'!$BC$155:$BC$1048576,0),MATCH((CUADRO!F$4&amp;$E91),'Hoja de Trabajo para listado'!$BC$151:$CB$151,0)),0)+IFERROR(INDEX('Hoja de Trabajo para listado'!$DE$153:$DG$274,MATCH($A91,'Hoja de Trabajo para listado'!$DE$153:$DE$1048576,0),MATCH((CUADRO!F$4&amp;$E91),'Hoja de Trabajo para listado'!$DE$151:$DG$151,0)),0)+IFERROR(INDEX('Hoja de Trabajo para listado'!$CD$155:$DC$1048576,MATCH($A91,'Hoja de Trabajo para listado'!$CD$155:$CD$1048576,0),MATCH((CUADRO!F$4&amp;$E91),'Hoja de Trabajo para listado'!$CD$151:$DC$151,0)),0)</f>
        <v>0</v>
      </c>
      <c r="G91" s="241">
        <f ca="1">+IFERROR(INDEX('Hoja de Trabajo para listado'!$A$155:$Z$1048576,MATCH($A91,'Hoja de Trabajo para listado'!$A$155:$A$1048576,0),MATCH((CUADRO!G$4&amp;$E91),'Hoja de Trabajo para listado'!$A$151:$Z$151,0)),0)+IFERROR(INDEX('Hoja de Trabajo para listado'!$AB$155:$BA$1048576,MATCH($A91,'Hoja de Trabajo para listado'!$AB$155:$AB$1048576,0),MATCH((CUADRO!G$4&amp;$E91),'Hoja de Trabajo para listado'!$AB$151:$BA$151,0)),0)+IFERROR(INDEX('Hoja de Trabajo para listado'!$BC$155:$CB$1048576,MATCH($A91,'Hoja de Trabajo para listado'!$BC$155:$BC$1048576,0),MATCH((CUADRO!G$4&amp;$E91),'Hoja de Trabajo para listado'!$BC$151:$CB$151,0)),0)+IFERROR(INDEX('Hoja de Trabajo para listado'!$DE$153:$DG$274,MATCH($A91,'Hoja de Trabajo para listado'!$DE$153:$DE$1048576,0),MATCH((CUADRO!G$4&amp;$E91),'Hoja de Trabajo para listado'!$DE$151:$DG$151,0)),0)+IFERROR(INDEX('Hoja de Trabajo para listado'!$CD$155:$DC$1048576,MATCH($A91,'Hoja de Trabajo para listado'!$CD$155:$CD$1048576,0),MATCH((CUADRO!G$4&amp;$E91),'Hoja de Trabajo para listado'!$CD$151:$DC$151,0)),0)</f>
        <v>0</v>
      </c>
      <c r="H91" s="241">
        <f ca="1">+IFERROR(INDEX('Hoja de Trabajo para listado'!$A$155:$Z$1048576,MATCH($A91,'Hoja de Trabajo para listado'!$A$155:$A$1048576,0),MATCH((CUADRO!H$4&amp;$E91),'Hoja de Trabajo para listado'!$A$151:$Z$151,0)),0)+IFERROR(INDEX('Hoja de Trabajo para listado'!$AB$155:$BA$1048576,MATCH($A91,'Hoja de Trabajo para listado'!$AB$155:$AB$1048576,0),MATCH((CUADRO!H$4&amp;$E91),'Hoja de Trabajo para listado'!$AB$151:$BA$151,0)),0)+IFERROR(INDEX('Hoja de Trabajo para listado'!$BC$155:$CB$1048576,MATCH($A91,'Hoja de Trabajo para listado'!$BC$155:$BC$1048576,0),MATCH((CUADRO!H$4&amp;$E91),'Hoja de Trabajo para listado'!$BC$151:$CB$151,0)),0)+IFERROR(INDEX('Hoja de Trabajo para listado'!$DE$153:$DG$274,MATCH($A91,'Hoja de Trabajo para listado'!$DE$153:$DE$1048576,0),MATCH((CUADRO!H$4&amp;$E91),'Hoja de Trabajo para listado'!$DE$151:$DG$151,0)),0)+IFERROR(INDEX('Hoja de Trabajo para listado'!$CD$155:$DC$1048576,MATCH($A91,'Hoja de Trabajo para listado'!$CD$155:$CD$1048576,0),MATCH((CUADRO!H$4&amp;$E91),'Hoja de Trabajo para listado'!$CD$151:$DC$151,0)),0)</f>
        <v>0</v>
      </c>
      <c r="I91" s="241">
        <f ca="1">+IFERROR(INDEX('Hoja de Trabajo para listado'!$A$155:$Z$1048576,MATCH($A91,'Hoja de Trabajo para listado'!$A$155:$A$1048576,0),MATCH((CUADRO!I$4&amp;$E91),'Hoja de Trabajo para listado'!$A$151:$Z$151,0)),0)+IFERROR(INDEX('Hoja de Trabajo para listado'!$AB$155:$BA$1048576,MATCH($A91,'Hoja de Trabajo para listado'!$AB$155:$AB$1048576,0),MATCH((CUADRO!I$4&amp;$E91),'Hoja de Trabajo para listado'!$AB$151:$BA$151,0)),0)+IFERROR(INDEX('Hoja de Trabajo para listado'!$BC$155:$CB$1048576,MATCH($A91,'Hoja de Trabajo para listado'!$BC$155:$BC$1048576,0),MATCH((CUADRO!I$4&amp;$E91),'Hoja de Trabajo para listado'!$BC$151:$CB$151,0)),0)+IFERROR(INDEX('Hoja de Trabajo para listado'!$DE$153:$DG$274,MATCH($A91,'Hoja de Trabajo para listado'!$DE$153:$DE$1048576,0),MATCH((CUADRO!I$4&amp;$E91),'Hoja de Trabajo para listado'!$DE$151:$DG$151,0)),0)+IFERROR(INDEX('Hoja de Trabajo para listado'!$CD$155:$DC$1048576,MATCH($A91,'Hoja de Trabajo para listado'!$CD$155:$CD$1048576,0),MATCH((CUADRO!I$4&amp;$E91),'Hoja de Trabajo para listado'!$CD$151:$DC$151,0)),0)</f>
        <v>0</v>
      </c>
      <c r="J91" s="241">
        <f ca="1">+IFERROR(INDEX('Hoja de Trabajo para listado'!$A$155:$Z$1048576,MATCH($A91,'Hoja de Trabajo para listado'!$A$155:$A$1048576,0),MATCH((CUADRO!J$4&amp;$E91),'Hoja de Trabajo para listado'!$A$151:$Z$151,0)),0)+IFERROR(INDEX('Hoja de Trabajo para listado'!$AB$155:$BA$1048576,MATCH($A91,'Hoja de Trabajo para listado'!$AB$155:$AB$1048576,0),MATCH((CUADRO!J$4&amp;$E91),'Hoja de Trabajo para listado'!$AB$151:$BA$151,0)),0)+IFERROR(INDEX('Hoja de Trabajo para listado'!$BC$155:$CB$1048576,MATCH($A91,'Hoja de Trabajo para listado'!$BC$155:$BC$1048576,0),MATCH((CUADRO!J$4&amp;$E91),'Hoja de Trabajo para listado'!$BC$151:$CB$151,0)),0)+IFERROR(INDEX('Hoja de Trabajo para listado'!$DE$153:$DG$274,MATCH($A91,'Hoja de Trabajo para listado'!$DE$153:$DE$1048576,0),MATCH((CUADRO!J$4&amp;$E91),'Hoja de Trabajo para listado'!$DE$151:$DG$151,0)),0)+IFERROR(INDEX('Hoja de Trabajo para listado'!$CD$155:$DC$1048576,MATCH($A91,'Hoja de Trabajo para listado'!$CD$155:$CD$1048576,0),MATCH((CUADRO!J$4&amp;$E91),'Hoja de Trabajo para listado'!$CD$151:$DC$151,0)),0)</f>
        <v>0</v>
      </c>
      <c r="K91" s="241">
        <f ca="1">+IFERROR(INDEX('Hoja de Trabajo para listado'!$A$155:$Z$1048576,MATCH($A91,'Hoja de Trabajo para listado'!$A$155:$A$1048576,0),MATCH((CUADRO!K$4&amp;$E91),'Hoja de Trabajo para listado'!$A$151:$Z$151,0)),0)+IFERROR(INDEX('Hoja de Trabajo para listado'!$AB$155:$BA$1048576,MATCH($A91,'Hoja de Trabajo para listado'!$AB$155:$AB$1048576,0),MATCH((CUADRO!K$4&amp;$E91),'Hoja de Trabajo para listado'!$AB$151:$BA$151,0)),0)+IFERROR(INDEX('Hoja de Trabajo para listado'!$BC$155:$CB$1048576,MATCH($A91,'Hoja de Trabajo para listado'!$BC$155:$BC$1048576,0),MATCH((CUADRO!K$4&amp;$E91),'Hoja de Trabajo para listado'!$BC$151:$CB$151,0)),0)+IFERROR(INDEX('Hoja de Trabajo para listado'!$DE$153:$DG$274,MATCH($A91,'Hoja de Trabajo para listado'!$DE$153:$DE$1048576,0),MATCH((CUADRO!K$4&amp;$E91),'Hoja de Trabajo para listado'!$DE$151:$DG$151,0)),0)+IFERROR(INDEX('Hoja de Trabajo para listado'!$CD$155:$DC$1048576,MATCH($A91,'Hoja de Trabajo para listado'!$CD$155:$CD$1048576,0),MATCH((CUADRO!K$4&amp;$E91),'Hoja de Trabajo para listado'!$CD$151:$DC$151,0)),0)</f>
        <v>0</v>
      </c>
      <c r="L91" s="241">
        <f ca="1">+IFERROR(INDEX('Hoja de Trabajo para listado'!$A$155:$Z$1048576,MATCH($A91,'Hoja de Trabajo para listado'!$A$155:$A$1048576,0),MATCH((CUADRO!L$4&amp;$E91),'Hoja de Trabajo para listado'!$A$151:$Z$151,0)),0)+IFERROR(INDEX('Hoja de Trabajo para listado'!$AB$155:$BA$1048576,MATCH($A91,'Hoja de Trabajo para listado'!$AB$155:$AB$1048576,0),MATCH((CUADRO!L$4&amp;$E91),'Hoja de Trabajo para listado'!$AB$151:$BA$151,0)),0)+IFERROR(INDEX('Hoja de Trabajo para listado'!$BC$155:$CB$1048576,MATCH($A91,'Hoja de Trabajo para listado'!$BC$155:$BC$1048576,0),MATCH((CUADRO!L$4&amp;$E91),'Hoja de Trabajo para listado'!$BC$151:$CB$151,0)),0)+IFERROR(INDEX('Hoja de Trabajo para listado'!$DE$153:$DG$274,MATCH($A91,'Hoja de Trabajo para listado'!$DE$153:$DE$1048576,0),MATCH((CUADRO!L$4&amp;$E91),'Hoja de Trabajo para listado'!$DE$151:$DG$151,0)),0)+IFERROR(INDEX('Hoja de Trabajo para listado'!$CD$155:$DC$1048576,MATCH($A91,'Hoja de Trabajo para listado'!$CD$155:$CD$1048576,0),MATCH((CUADRO!L$4&amp;$E91),'Hoja de Trabajo para listado'!$CD$151:$DC$151,0)),0)</f>
        <v>0</v>
      </c>
      <c r="M91" s="241">
        <f ca="1">+IFERROR(INDEX('Hoja de Trabajo para listado'!$A$155:$Z$1048576,MATCH($A91,'Hoja de Trabajo para listado'!$A$155:$A$1048576,0),MATCH((CUADRO!M$4&amp;$E91),'Hoja de Trabajo para listado'!$A$151:$Z$151,0)),0)+IFERROR(INDEX('Hoja de Trabajo para listado'!$AB$155:$BA$1048576,MATCH($A91,'Hoja de Trabajo para listado'!$AB$155:$AB$1048576,0),MATCH((CUADRO!M$4&amp;$E91),'Hoja de Trabajo para listado'!$AB$151:$BA$151,0)),0)+IFERROR(INDEX('Hoja de Trabajo para listado'!$BC$155:$CB$1048576,MATCH($A91,'Hoja de Trabajo para listado'!$BC$155:$BC$1048576,0),MATCH((CUADRO!M$4&amp;$E91),'Hoja de Trabajo para listado'!$BC$151:$CB$151,0)),0)+IFERROR(INDEX('Hoja de Trabajo para listado'!$DE$153:$DG$274,MATCH($A91,'Hoja de Trabajo para listado'!$DE$153:$DE$1048576,0),MATCH((CUADRO!M$4&amp;$E91),'Hoja de Trabajo para listado'!$DE$151:$DG$151,0)),0)+IFERROR(INDEX('Hoja de Trabajo para listado'!$CD$155:$DC$1048576,MATCH($A91,'Hoja de Trabajo para listado'!$CD$155:$CD$1048576,0),MATCH((CUADRO!M$4&amp;$E91),'Hoja de Trabajo para listado'!$CD$151:$DC$151,0)),0)</f>
        <v>0</v>
      </c>
      <c r="N91" s="241">
        <f ca="1">+IFERROR(INDEX('Hoja de Trabajo para listado'!$A$155:$Z$1048576,MATCH($A91,'Hoja de Trabajo para listado'!$A$155:$A$1048576,0),MATCH((CUADRO!N$4&amp;$E91),'Hoja de Trabajo para listado'!$A$151:$Z$151,0)),0)+IFERROR(INDEX('Hoja de Trabajo para listado'!$AB$155:$BA$1048576,MATCH($A91,'Hoja de Trabajo para listado'!$AB$155:$AB$1048576,0),MATCH((CUADRO!N$4&amp;$E91),'Hoja de Trabajo para listado'!$AB$151:$BA$151,0)),0)+IFERROR(INDEX('Hoja de Trabajo para listado'!$BC$155:$CB$1048576,MATCH($A91,'Hoja de Trabajo para listado'!$BC$155:$BC$1048576,0),MATCH((CUADRO!N$4&amp;$E91),'Hoja de Trabajo para listado'!$BC$151:$CB$151,0)),0)+IFERROR(INDEX('Hoja de Trabajo para listado'!$DE$153:$DG$274,MATCH($A91,'Hoja de Trabajo para listado'!$DE$153:$DE$1048576,0),MATCH((CUADRO!N$4&amp;$E91),'Hoja de Trabajo para listado'!$DE$151:$DG$151,0)),0)+IFERROR(INDEX('Hoja de Trabajo para listado'!$CD$155:$DC$1048576,MATCH($A91,'Hoja de Trabajo para listado'!$CD$155:$CD$1048576,0),MATCH((CUADRO!N$4&amp;$E91),'Hoja de Trabajo para listado'!$CD$151:$DC$151,0)),0)</f>
        <v>0</v>
      </c>
      <c r="O91" s="241">
        <f ca="1">+IFERROR(INDEX('Hoja de Trabajo para listado'!$A$155:$Z$1048576,MATCH($A91,'Hoja de Trabajo para listado'!$A$155:$A$1048576,0),MATCH((CUADRO!O$4&amp;$E91),'Hoja de Trabajo para listado'!$A$151:$Z$151,0)),0)+IFERROR(INDEX('Hoja de Trabajo para listado'!$AB$155:$BA$1048576,MATCH($A91,'Hoja de Trabajo para listado'!$AB$155:$AB$1048576,0),MATCH((CUADRO!O$4&amp;$E91),'Hoja de Trabajo para listado'!$AB$151:$BA$151,0)),0)+IFERROR(INDEX('Hoja de Trabajo para listado'!$BC$155:$CB$1048576,MATCH($A91,'Hoja de Trabajo para listado'!$BC$155:$BC$1048576,0),MATCH((CUADRO!O$4&amp;$E91),'Hoja de Trabajo para listado'!$BC$151:$CB$151,0)),0)+IFERROR(INDEX('Hoja de Trabajo para listado'!$DE$153:$DG$274,MATCH($A91,'Hoja de Trabajo para listado'!$DE$153:$DE$1048576,0),MATCH((CUADRO!O$4&amp;$E91),'Hoja de Trabajo para listado'!$DE$151:$DG$151,0)),0)+IFERROR(INDEX('Hoja de Trabajo para listado'!$CD$155:$DC$1048576,MATCH($A91,'Hoja de Trabajo para listado'!$CD$155:$CD$1048576,0),MATCH((CUADRO!O$4&amp;$E91),'Hoja de Trabajo para listado'!$CD$151:$DC$151,0)),0)</f>
        <v>0</v>
      </c>
      <c r="P91" s="241">
        <f ca="1">+IFERROR(INDEX('Hoja de Trabajo para listado'!$A$155:$Z$1048576,MATCH($A91,'Hoja de Trabajo para listado'!$A$155:$A$1048576,0),MATCH((CUADRO!P$4&amp;$E91),'Hoja de Trabajo para listado'!$A$151:$Z$151,0)),0)+IFERROR(INDEX('Hoja de Trabajo para listado'!$AB$155:$BA$1048576,MATCH($A91,'Hoja de Trabajo para listado'!$AB$155:$AB$1048576,0),MATCH((CUADRO!P$4&amp;$E91),'Hoja de Trabajo para listado'!$AB$151:$BA$151,0)),0)+IFERROR(INDEX('Hoja de Trabajo para listado'!$BC$155:$CB$1048576,MATCH($A91,'Hoja de Trabajo para listado'!$BC$155:$BC$1048576,0),MATCH((CUADRO!P$4&amp;$E91),'Hoja de Trabajo para listado'!$BC$151:$CB$151,0)),0)+IFERROR(INDEX('Hoja de Trabajo para listado'!$DE$153:$DG$274,MATCH($A91,'Hoja de Trabajo para listado'!$DE$153:$DE$1048576,0),MATCH((CUADRO!P$4&amp;$E91),'Hoja de Trabajo para listado'!$DE$151:$DG$151,0)),0)+IFERROR(INDEX('Hoja de Trabajo para listado'!$CD$155:$DC$1048576,MATCH($A91,'Hoja de Trabajo para listado'!$CD$155:$CD$1048576,0),MATCH((CUADRO!P$4&amp;$E91),'Hoja de Trabajo para listado'!$CD$151:$DC$151,0)),0)</f>
        <v>0</v>
      </c>
      <c r="Q91" s="241">
        <f ca="1">+IFERROR(INDEX('Hoja de Trabajo para listado'!$A$155:$Z$1048576,MATCH($A91,'Hoja de Trabajo para listado'!$A$155:$A$1048576,0),MATCH((CUADRO!Q$4&amp;$E91),'Hoja de Trabajo para listado'!$A$151:$Z$151,0)),0)+IFERROR(INDEX('Hoja de Trabajo para listado'!$AB$155:$BA$1048576,MATCH($A91,'Hoja de Trabajo para listado'!$AB$155:$AB$1048576,0),MATCH((CUADRO!Q$4&amp;$E91),'Hoja de Trabajo para listado'!$AB$151:$BA$151,0)),0)+IFERROR(INDEX('Hoja de Trabajo para listado'!$BC$155:$CB$1048576,MATCH($A91,'Hoja de Trabajo para listado'!$BC$155:$BC$1048576,0),MATCH((CUADRO!Q$4&amp;$E91),'Hoja de Trabajo para listado'!$BC$151:$CB$151,0)),0)+IFERROR(INDEX('Hoja de Trabajo para listado'!$DE$153:$DG$274,MATCH($A91,'Hoja de Trabajo para listado'!$DE$153:$DE$1048576,0),MATCH((CUADRO!Q$4&amp;$E91),'Hoja de Trabajo para listado'!$DE$151:$DG$151,0)),0)+IFERROR(INDEX('Hoja de Trabajo para listado'!$CD$155:$DC$1048576,MATCH($A91,'Hoja de Trabajo para listado'!$CD$155:$CD$1048576,0),MATCH((CUADRO!Q$4&amp;$E91),'Hoja de Trabajo para listado'!$CD$151:$DC$151,0)),0)</f>
        <v>0</v>
      </c>
      <c r="R91" s="241">
        <f t="shared" ca="1" si="2"/>
        <v>0</v>
      </c>
      <c r="S91" s="241"/>
      <c r="T91" s="241">
        <f ca="1">+T92</f>
        <v>888.22</v>
      </c>
      <c r="U91" s="240">
        <f t="shared" si="3"/>
        <v>1</v>
      </c>
    </row>
    <row r="92" spans="1:21" customFormat="1" ht="15" customHeight="1">
      <c r="A92" s="32">
        <v>145</v>
      </c>
      <c r="B92" s="382"/>
      <c r="C92" s="305" t="str">
        <f>+VLOOKUP(A92,bd_lista!$A$3:$C$592,3,FALSE)</f>
        <v>Universidad Autónoma Juan Misael Saracho</v>
      </c>
      <c r="D92" s="384"/>
      <c r="E92" s="305" t="s">
        <v>684</v>
      </c>
      <c r="F92" s="243">
        <f ca="1">+IFERROR(INDEX('Hoja de Trabajo para listado'!$A$155:$Z$1048576,MATCH($A92,'Hoja de Trabajo para listado'!$A$155:$A$1048576,0),MATCH((CUADRO!F$4&amp;$E92),'Hoja de Trabajo para listado'!$A$151:$Z$151,0)),0)+IFERROR(INDEX('Hoja de Trabajo para listado'!$AB$155:$BA$1048576,MATCH($A92,'Hoja de Trabajo para listado'!$AB$155:$AB$1048576,0),MATCH((CUADRO!F$4&amp;$E92),'Hoja de Trabajo para listado'!$AB$151:$BA$151,0)),0)+IFERROR(INDEX('Hoja de Trabajo para listado'!$BC$155:$CB$1048576,MATCH($A92,'Hoja de Trabajo para listado'!$BC$155:$BC$1048576,0),MATCH((CUADRO!F$4&amp;$E92),'Hoja de Trabajo para listado'!$BC$151:$CB$151,0)),0)+IFERROR(INDEX('Hoja de Trabajo para listado'!$DE$153:$DG$274,MATCH($A92,'Hoja de Trabajo para listado'!$DE$153:$DE$1048576,0),MATCH((CUADRO!F$4&amp;$E92),'Hoja de Trabajo para listado'!$DE$151:$DG$151,0)),0)+IFERROR(INDEX('Hoja de Trabajo para listado'!$CD$155:$DC$1048576,MATCH($A92,'Hoja de Trabajo para listado'!$CD$155:$CD$1048576,0),MATCH((CUADRO!F$4&amp;$E92),'Hoja de Trabajo para listado'!$CD$151:$DC$151,0)),0)</f>
        <v>888.22</v>
      </c>
      <c r="G92" s="243">
        <f ca="1">+IFERROR(INDEX('Hoja de Trabajo para listado'!$A$155:$Z$1048576,MATCH($A92,'Hoja de Trabajo para listado'!$A$155:$A$1048576,0),MATCH((CUADRO!G$4&amp;$E92),'Hoja de Trabajo para listado'!$A$151:$Z$151,0)),0)+IFERROR(INDEX('Hoja de Trabajo para listado'!$AB$155:$BA$1048576,MATCH($A92,'Hoja de Trabajo para listado'!$AB$155:$AB$1048576,0),MATCH((CUADRO!G$4&amp;$E92),'Hoja de Trabajo para listado'!$AB$151:$BA$151,0)),0)+IFERROR(INDEX('Hoja de Trabajo para listado'!$BC$155:$CB$1048576,MATCH($A92,'Hoja de Trabajo para listado'!$BC$155:$BC$1048576,0),MATCH((CUADRO!G$4&amp;$E92),'Hoja de Trabajo para listado'!$BC$151:$CB$151,0)),0)+IFERROR(INDEX('Hoja de Trabajo para listado'!$DE$153:$DG$274,MATCH($A92,'Hoja de Trabajo para listado'!$DE$153:$DE$1048576,0),MATCH((CUADRO!G$4&amp;$E92),'Hoja de Trabajo para listado'!$DE$151:$DG$151,0)),0)+IFERROR(INDEX('Hoja de Trabajo para listado'!$CD$155:$DC$1048576,MATCH($A92,'Hoja de Trabajo para listado'!$CD$155:$CD$1048576,0),MATCH((CUADRO!G$4&amp;$E92),'Hoja de Trabajo para listado'!$CD$151:$DC$151,0)),0)</f>
        <v>0</v>
      </c>
      <c r="H92" s="243">
        <f ca="1">+IFERROR(INDEX('Hoja de Trabajo para listado'!$A$155:$Z$1048576,MATCH($A92,'Hoja de Trabajo para listado'!$A$155:$A$1048576,0),MATCH((CUADRO!H$4&amp;$E92),'Hoja de Trabajo para listado'!$A$151:$Z$151,0)),0)+IFERROR(INDEX('Hoja de Trabajo para listado'!$AB$155:$BA$1048576,MATCH($A92,'Hoja de Trabajo para listado'!$AB$155:$AB$1048576,0),MATCH((CUADRO!H$4&amp;$E92),'Hoja de Trabajo para listado'!$AB$151:$BA$151,0)),0)+IFERROR(INDEX('Hoja de Trabajo para listado'!$BC$155:$CB$1048576,MATCH($A92,'Hoja de Trabajo para listado'!$BC$155:$BC$1048576,0),MATCH((CUADRO!H$4&amp;$E92),'Hoja de Trabajo para listado'!$BC$151:$CB$151,0)),0)+IFERROR(INDEX('Hoja de Trabajo para listado'!$DE$153:$DG$274,MATCH($A92,'Hoja de Trabajo para listado'!$DE$153:$DE$1048576,0),MATCH((CUADRO!H$4&amp;$E92),'Hoja de Trabajo para listado'!$DE$151:$DG$151,0)),0)+IFERROR(INDEX('Hoja de Trabajo para listado'!$CD$155:$DC$1048576,MATCH($A92,'Hoja de Trabajo para listado'!$CD$155:$CD$1048576,0),MATCH((CUADRO!H$4&amp;$E92),'Hoja de Trabajo para listado'!$CD$151:$DC$151,0)),0)</f>
        <v>0</v>
      </c>
      <c r="I92" s="243">
        <f ca="1">+IFERROR(INDEX('Hoja de Trabajo para listado'!$A$155:$Z$1048576,MATCH($A92,'Hoja de Trabajo para listado'!$A$155:$A$1048576,0),MATCH((CUADRO!I$4&amp;$E92),'Hoja de Trabajo para listado'!$A$151:$Z$151,0)),0)+IFERROR(INDEX('Hoja de Trabajo para listado'!$AB$155:$BA$1048576,MATCH($A92,'Hoja de Trabajo para listado'!$AB$155:$AB$1048576,0),MATCH((CUADRO!I$4&amp;$E92),'Hoja de Trabajo para listado'!$AB$151:$BA$151,0)),0)+IFERROR(INDEX('Hoja de Trabajo para listado'!$BC$155:$CB$1048576,MATCH($A92,'Hoja de Trabajo para listado'!$BC$155:$BC$1048576,0),MATCH((CUADRO!I$4&amp;$E92),'Hoja de Trabajo para listado'!$BC$151:$CB$151,0)),0)+IFERROR(INDEX('Hoja de Trabajo para listado'!$DE$153:$DG$274,MATCH($A92,'Hoja de Trabajo para listado'!$DE$153:$DE$1048576,0),MATCH((CUADRO!I$4&amp;$E92),'Hoja de Trabajo para listado'!$DE$151:$DG$151,0)),0)+IFERROR(INDEX('Hoja de Trabajo para listado'!$CD$155:$DC$1048576,MATCH($A92,'Hoja de Trabajo para listado'!$CD$155:$CD$1048576,0),MATCH((CUADRO!I$4&amp;$E92),'Hoja de Trabajo para listado'!$CD$151:$DC$151,0)),0)</f>
        <v>0</v>
      </c>
      <c r="J92" s="243">
        <f ca="1">+IFERROR(INDEX('Hoja de Trabajo para listado'!$A$155:$Z$1048576,MATCH($A92,'Hoja de Trabajo para listado'!$A$155:$A$1048576,0),MATCH((CUADRO!J$4&amp;$E92),'Hoja de Trabajo para listado'!$A$151:$Z$151,0)),0)+IFERROR(INDEX('Hoja de Trabajo para listado'!$AB$155:$BA$1048576,MATCH($A92,'Hoja de Trabajo para listado'!$AB$155:$AB$1048576,0),MATCH((CUADRO!J$4&amp;$E92),'Hoja de Trabajo para listado'!$AB$151:$BA$151,0)),0)+IFERROR(INDEX('Hoja de Trabajo para listado'!$BC$155:$CB$1048576,MATCH($A92,'Hoja de Trabajo para listado'!$BC$155:$BC$1048576,0),MATCH((CUADRO!J$4&amp;$E92),'Hoja de Trabajo para listado'!$BC$151:$CB$151,0)),0)+IFERROR(INDEX('Hoja de Trabajo para listado'!$DE$153:$DG$274,MATCH($A92,'Hoja de Trabajo para listado'!$DE$153:$DE$1048576,0),MATCH((CUADRO!J$4&amp;$E92),'Hoja de Trabajo para listado'!$DE$151:$DG$151,0)),0)+IFERROR(INDEX('Hoja de Trabajo para listado'!$CD$155:$DC$1048576,MATCH($A92,'Hoja de Trabajo para listado'!$CD$155:$CD$1048576,0),MATCH((CUADRO!J$4&amp;$E92),'Hoja de Trabajo para listado'!$CD$151:$DC$151,0)),0)</f>
        <v>0</v>
      </c>
      <c r="K92" s="243">
        <f ca="1">+IFERROR(INDEX('Hoja de Trabajo para listado'!$A$155:$Z$1048576,MATCH($A92,'Hoja de Trabajo para listado'!$A$155:$A$1048576,0),MATCH((CUADRO!K$4&amp;$E92),'Hoja de Trabajo para listado'!$A$151:$Z$151,0)),0)+IFERROR(INDEX('Hoja de Trabajo para listado'!$AB$155:$BA$1048576,MATCH($A92,'Hoja de Trabajo para listado'!$AB$155:$AB$1048576,0),MATCH((CUADRO!K$4&amp;$E92),'Hoja de Trabajo para listado'!$AB$151:$BA$151,0)),0)+IFERROR(INDEX('Hoja de Trabajo para listado'!$BC$155:$CB$1048576,MATCH($A92,'Hoja de Trabajo para listado'!$BC$155:$BC$1048576,0),MATCH((CUADRO!K$4&amp;$E92),'Hoja de Trabajo para listado'!$BC$151:$CB$151,0)),0)+IFERROR(INDEX('Hoja de Trabajo para listado'!$DE$153:$DG$274,MATCH($A92,'Hoja de Trabajo para listado'!$DE$153:$DE$1048576,0),MATCH((CUADRO!K$4&amp;$E92),'Hoja de Trabajo para listado'!$DE$151:$DG$151,0)),0)+IFERROR(INDEX('Hoja de Trabajo para listado'!$CD$155:$DC$1048576,MATCH($A92,'Hoja de Trabajo para listado'!$CD$155:$CD$1048576,0),MATCH((CUADRO!K$4&amp;$E92),'Hoja de Trabajo para listado'!$CD$151:$DC$151,0)),0)</f>
        <v>0</v>
      </c>
      <c r="L92" s="243">
        <f ca="1">+IFERROR(INDEX('Hoja de Trabajo para listado'!$A$155:$Z$1048576,MATCH($A92,'Hoja de Trabajo para listado'!$A$155:$A$1048576,0),MATCH((CUADRO!L$4&amp;$E92),'Hoja de Trabajo para listado'!$A$151:$Z$151,0)),0)+IFERROR(INDEX('Hoja de Trabajo para listado'!$AB$155:$BA$1048576,MATCH($A92,'Hoja de Trabajo para listado'!$AB$155:$AB$1048576,0),MATCH((CUADRO!L$4&amp;$E92),'Hoja de Trabajo para listado'!$AB$151:$BA$151,0)),0)+IFERROR(INDEX('Hoja de Trabajo para listado'!$BC$155:$CB$1048576,MATCH($A92,'Hoja de Trabajo para listado'!$BC$155:$BC$1048576,0),MATCH((CUADRO!L$4&amp;$E92),'Hoja de Trabajo para listado'!$BC$151:$CB$151,0)),0)+IFERROR(INDEX('Hoja de Trabajo para listado'!$DE$153:$DG$274,MATCH($A92,'Hoja de Trabajo para listado'!$DE$153:$DE$1048576,0),MATCH((CUADRO!L$4&amp;$E92),'Hoja de Trabajo para listado'!$DE$151:$DG$151,0)),0)+IFERROR(INDEX('Hoja de Trabajo para listado'!$CD$155:$DC$1048576,MATCH($A92,'Hoja de Trabajo para listado'!$CD$155:$CD$1048576,0),MATCH((CUADRO!L$4&amp;$E92),'Hoja de Trabajo para listado'!$CD$151:$DC$151,0)),0)</f>
        <v>0</v>
      </c>
      <c r="M92" s="243">
        <f ca="1">+IFERROR(INDEX('Hoja de Trabajo para listado'!$A$155:$Z$1048576,MATCH($A92,'Hoja de Trabajo para listado'!$A$155:$A$1048576,0),MATCH((CUADRO!M$4&amp;$E92),'Hoja de Trabajo para listado'!$A$151:$Z$151,0)),0)+IFERROR(INDEX('Hoja de Trabajo para listado'!$AB$155:$BA$1048576,MATCH($A92,'Hoja de Trabajo para listado'!$AB$155:$AB$1048576,0),MATCH((CUADRO!M$4&amp;$E92),'Hoja de Trabajo para listado'!$AB$151:$BA$151,0)),0)+IFERROR(INDEX('Hoja de Trabajo para listado'!$BC$155:$CB$1048576,MATCH($A92,'Hoja de Trabajo para listado'!$BC$155:$BC$1048576,0),MATCH((CUADRO!M$4&amp;$E92),'Hoja de Trabajo para listado'!$BC$151:$CB$151,0)),0)+IFERROR(INDEX('Hoja de Trabajo para listado'!$DE$153:$DG$274,MATCH($A92,'Hoja de Trabajo para listado'!$DE$153:$DE$1048576,0),MATCH((CUADRO!M$4&amp;$E92),'Hoja de Trabajo para listado'!$DE$151:$DG$151,0)),0)+IFERROR(INDEX('Hoja de Trabajo para listado'!$CD$155:$DC$1048576,MATCH($A92,'Hoja de Trabajo para listado'!$CD$155:$CD$1048576,0),MATCH((CUADRO!M$4&amp;$E92),'Hoja de Trabajo para listado'!$CD$151:$DC$151,0)),0)</f>
        <v>0</v>
      </c>
      <c r="N92" s="243">
        <f ca="1">+IFERROR(INDEX('Hoja de Trabajo para listado'!$A$155:$Z$1048576,MATCH($A92,'Hoja de Trabajo para listado'!$A$155:$A$1048576,0),MATCH((CUADRO!N$4&amp;$E92),'Hoja de Trabajo para listado'!$A$151:$Z$151,0)),0)+IFERROR(INDEX('Hoja de Trabajo para listado'!$AB$155:$BA$1048576,MATCH($A92,'Hoja de Trabajo para listado'!$AB$155:$AB$1048576,0),MATCH((CUADRO!N$4&amp;$E92),'Hoja de Trabajo para listado'!$AB$151:$BA$151,0)),0)+IFERROR(INDEX('Hoja de Trabajo para listado'!$BC$155:$CB$1048576,MATCH($A92,'Hoja de Trabajo para listado'!$BC$155:$BC$1048576,0),MATCH((CUADRO!N$4&amp;$E92),'Hoja de Trabajo para listado'!$BC$151:$CB$151,0)),0)+IFERROR(INDEX('Hoja de Trabajo para listado'!$DE$153:$DG$274,MATCH($A92,'Hoja de Trabajo para listado'!$DE$153:$DE$1048576,0),MATCH((CUADRO!N$4&amp;$E92),'Hoja de Trabajo para listado'!$DE$151:$DG$151,0)),0)+IFERROR(INDEX('Hoja de Trabajo para listado'!$CD$155:$DC$1048576,MATCH($A92,'Hoja de Trabajo para listado'!$CD$155:$CD$1048576,0),MATCH((CUADRO!N$4&amp;$E92),'Hoja de Trabajo para listado'!$CD$151:$DC$151,0)),0)</f>
        <v>0</v>
      </c>
      <c r="O92" s="243">
        <f ca="1">+IFERROR(INDEX('Hoja de Trabajo para listado'!$A$155:$Z$1048576,MATCH($A92,'Hoja de Trabajo para listado'!$A$155:$A$1048576,0),MATCH((CUADRO!O$4&amp;$E92),'Hoja de Trabajo para listado'!$A$151:$Z$151,0)),0)+IFERROR(INDEX('Hoja de Trabajo para listado'!$AB$155:$BA$1048576,MATCH($A92,'Hoja de Trabajo para listado'!$AB$155:$AB$1048576,0),MATCH((CUADRO!O$4&amp;$E92),'Hoja de Trabajo para listado'!$AB$151:$BA$151,0)),0)+IFERROR(INDEX('Hoja de Trabajo para listado'!$BC$155:$CB$1048576,MATCH($A92,'Hoja de Trabajo para listado'!$BC$155:$BC$1048576,0),MATCH((CUADRO!O$4&amp;$E92),'Hoja de Trabajo para listado'!$BC$151:$CB$151,0)),0)+IFERROR(INDEX('Hoja de Trabajo para listado'!$DE$153:$DG$274,MATCH($A92,'Hoja de Trabajo para listado'!$DE$153:$DE$1048576,0),MATCH((CUADRO!O$4&amp;$E92),'Hoja de Trabajo para listado'!$DE$151:$DG$151,0)),0)+IFERROR(INDEX('Hoja de Trabajo para listado'!$CD$155:$DC$1048576,MATCH($A92,'Hoja de Trabajo para listado'!$CD$155:$CD$1048576,0),MATCH((CUADRO!O$4&amp;$E92),'Hoja de Trabajo para listado'!$CD$151:$DC$151,0)),0)</f>
        <v>0</v>
      </c>
      <c r="P92" s="243">
        <f ca="1">+IFERROR(INDEX('Hoja de Trabajo para listado'!$A$155:$Z$1048576,MATCH($A92,'Hoja de Trabajo para listado'!$A$155:$A$1048576,0),MATCH((CUADRO!P$4&amp;$E92),'Hoja de Trabajo para listado'!$A$151:$Z$151,0)),0)+IFERROR(INDEX('Hoja de Trabajo para listado'!$AB$155:$BA$1048576,MATCH($A92,'Hoja de Trabajo para listado'!$AB$155:$AB$1048576,0),MATCH((CUADRO!P$4&amp;$E92),'Hoja de Trabajo para listado'!$AB$151:$BA$151,0)),0)+IFERROR(INDEX('Hoja de Trabajo para listado'!$BC$155:$CB$1048576,MATCH($A92,'Hoja de Trabajo para listado'!$BC$155:$BC$1048576,0),MATCH((CUADRO!P$4&amp;$E92),'Hoja de Trabajo para listado'!$BC$151:$CB$151,0)),0)+IFERROR(INDEX('Hoja de Trabajo para listado'!$DE$153:$DG$274,MATCH($A92,'Hoja de Trabajo para listado'!$DE$153:$DE$1048576,0),MATCH((CUADRO!P$4&amp;$E92),'Hoja de Trabajo para listado'!$DE$151:$DG$151,0)),0)+IFERROR(INDEX('Hoja de Trabajo para listado'!$CD$155:$DC$1048576,MATCH($A92,'Hoja de Trabajo para listado'!$CD$155:$CD$1048576,0),MATCH((CUADRO!P$4&amp;$E92),'Hoja de Trabajo para listado'!$CD$151:$DC$151,0)),0)</f>
        <v>0</v>
      </c>
      <c r="Q92" s="243">
        <f ca="1">+IFERROR(INDEX('Hoja de Trabajo para listado'!$A$155:$Z$1048576,MATCH($A92,'Hoja de Trabajo para listado'!$A$155:$A$1048576,0),MATCH((CUADRO!Q$4&amp;$E92),'Hoja de Trabajo para listado'!$A$151:$Z$151,0)),0)+IFERROR(INDEX('Hoja de Trabajo para listado'!$AB$155:$BA$1048576,MATCH($A92,'Hoja de Trabajo para listado'!$AB$155:$AB$1048576,0),MATCH((CUADRO!Q$4&amp;$E92),'Hoja de Trabajo para listado'!$AB$151:$BA$151,0)),0)+IFERROR(INDEX('Hoja de Trabajo para listado'!$BC$155:$CB$1048576,MATCH($A92,'Hoja de Trabajo para listado'!$BC$155:$BC$1048576,0),MATCH((CUADRO!Q$4&amp;$E92),'Hoja de Trabajo para listado'!$BC$151:$CB$151,0)),0)+IFERROR(INDEX('Hoja de Trabajo para listado'!$DE$153:$DG$274,MATCH($A92,'Hoja de Trabajo para listado'!$DE$153:$DE$1048576,0),MATCH((CUADRO!Q$4&amp;$E92),'Hoja de Trabajo para listado'!$DE$151:$DG$151,0)),0)+IFERROR(INDEX('Hoja de Trabajo para listado'!$CD$155:$DC$1048576,MATCH($A92,'Hoja de Trabajo para listado'!$CD$155:$CD$1048576,0),MATCH((CUADRO!Q$4&amp;$E92),'Hoja de Trabajo para listado'!$CD$151:$DC$151,0)),0)</f>
        <v>0</v>
      </c>
      <c r="R92" s="243">
        <f t="shared" ca="1" si="2"/>
        <v>888.22</v>
      </c>
      <c r="S92" s="243">
        <f ca="1">+R91+R92</f>
        <v>888.22</v>
      </c>
      <c r="T92" s="243">
        <f ca="1">+S92</f>
        <v>888.22</v>
      </c>
      <c r="U92" s="242">
        <f t="shared" si="3"/>
        <v>2</v>
      </c>
    </row>
    <row r="93" spans="1:21" customFormat="1" ht="15" hidden="1" customHeight="1">
      <c r="A93" s="32">
        <v>146</v>
      </c>
      <c r="B93" s="381">
        <f>+A93</f>
        <v>146</v>
      </c>
      <c r="C93" s="245" t="str">
        <f>+VLOOKUP(A93,bd_lista!$A$3:$C$592,3,FALSE)</f>
        <v>Universidad Autónoma Gabriel René Moreno</v>
      </c>
      <c r="D93" s="383" t="str">
        <f>+C93</f>
        <v>Universidad Autónoma Gabriel René Moreno</v>
      </c>
      <c r="E93" s="245" t="s">
        <v>683</v>
      </c>
      <c r="F93" s="241">
        <f ca="1">+IFERROR(INDEX('Hoja de Trabajo para listado'!$A$155:$Z$1048576,MATCH($A93,'Hoja de Trabajo para listado'!$A$155:$A$1048576,0),MATCH((CUADRO!F$4&amp;$E93),'Hoja de Trabajo para listado'!$A$151:$Z$151,0)),0)+IFERROR(INDEX('Hoja de Trabajo para listado'!$AB$155:$BA$1048576,MATCH($A93,'Hoja de Trabajo para listado'!$AB$155:$AB$1048576,0),MATCH((CUADRO!F$4&amp;$E93),'Hoja de Trabajo para listado'!$AB$151:$BA$151,0)),0)+IFERROR(INDEX('Hoja de Trabajo para listado'!$BC$155:$CB$1048576,MATCH($A93,'Hoja de Trabajo para listado'!$BC$155:$BC$1048576,0),MATCH((CUADRO!F$4&amp;$E93),'Hoja de Trabajo para listado'!$BC$151:$CB$151,0)),0)+IFERROR(INDEX('Hoja de Trabajo para listado'!$DE$153:$DG$274,MATCH($A93,'Hoja de Trabajo para listado'!$DE$153:$DE$1048576,0),MATCH((CUADRO!F$4&amp;$E93),'Hoja de Trabajo para listado'!$DE$151:$DG$151,0)),0)+IFERROR(INDEX('Hoja de Trabajo para listado'!$CD$155:$DC$1048576,MATCH($A93,'Hoja de Trabajo para listado'!$CD$155:$CD$1048576,0),MATCH((CUADRO!F$4&amp;$E93),'Hoja de Trabajo para listado'!$CD$151:$DC$151,0)),0)</f>
        <v>0</v>
      </c>
      <c r="G93" s="241">
        <f ca="1">+IFERROR(INDEX('Hoja de Trabajo para listado'!$A$155:$Z$1048576,MATCH($A93,'Hoja de Trabajo para listado'!$A$155:$A$1048576,0),MATCH((CUADRO!G$4&amp;$E93),'Hoja de Trabajo para listado'!$A$151:$Z$151,0)),0)+IFERROR(INDEX('Hoja de Trabajo para listado'!$AB$155:$BA$1048576,MATCH($A93,'Hoja de Trabajo para listado'!$AB$155:$AB$1048576,0),MATCH((CUADRO!G$4&amp;$E93),'Hoja de Trabajo para listado'!$AB$151:$BA$151,0)),0)+IFERROR(INDEX('Hoja de Trabajo para listado'!$BC$155:$CB$1048576,MATCH($A93,'Hoja de Trabajo para listado'!$BC$155:$BC$1048576,0),MATCH((CUADRO!G$4&amp;$E93),'Hoja de Trabajo para listado'!$BC$151:$CB$151,0)),0)+IFERROR(INDEX('Hoja de Trabajo para listado'!$DE$153:$DG$274,MATCH($A93,'Hoja de Trabajo para listado'!$DE$153:$DE$1048576,0),MATCH((CUADRO!G$4&amp;$E93),'Hoja de Trabajo para listado'!$DE$151:$DG$151,0)),0)+IFERROR(INDEX('Hoja de Trabajo para listado'!$CD$155:$DC$1048576,MATCH($A93,'Hoja de Trabajo para listado'!$CD$155:$CD$1048576,0),MATCH((CUADRO!G$4&amp;$E93),'Hoja de Trabajo para listado'!$CD$151:$DC$151,0)),0)</f>
        <v>0</v>
      </c>
      <c r="H93" s="241">
        <f ca="1">+IFERROR(INDEX('Hoja de Trabajo para listado'!$A$155:$Z$1048576,MATCH($A93,'Hoja de Trabajo para listado'!$A$155:$A$1048576,0),MATCH((CUADRO!H$4&amp;$E93),'Hoja de Trabajo para listado'!$A$151:$Z$151,0)),0)+IFERROR(INDEX('Hoja de Trabajo para listado'!$AB$155:$BA$1048576,MATCH($A93,'Hoja de Trabajo para listado'!$AB$155:$AB$1048576,0),MATCH((CUADRO!H$4&amp;$E93),'Hoja de Trabajo para listado'!$AB$151:$BA$151,0)),0)+IFERROR(INDEX('Hoja de Trabajo para listado'!$BC$155:$CB$1048576,MATCH($A93,'Hoja de Trabajo para listado'!$BC$155:$BC$1048576,0),MATCH((CUADRO!H$4&amp;$E93),'Hoja de Trabajo para listado'!$BC$151:$CB$151,0)),0)+IFERROR(INDEX('Hoja de Trabajo para listado'!$DE$153:$DG$274,MATCH($A93,'Hoja de Trabajo para listado'!$DE$153:$DE$1048576,0),MATCH((CUADRO!H$4&amp;$E93),'Hoja de Trabajo para listado'!$DE$151:$DG$151,0)),0)+IFERROR(INDEX('Hoja de Trabajo para listado'!$CD$155:$DC$1048576,MATCH($A93,'Hoja de Trabajo para listado'!$CD$155:$CD$1048576,0),MATCH((CUADRO!H$4&amp;$E93),'Hoja de Trabajo para listado'!$CD$151:$DC$151,0)),0)</f>
        <v>0</v>
      </c>
      <c r="I93" s="241">
        <f ca="1">+IFERROR(INDEX('Hoja de Trabajo para listado'!$A$155:$Z$1048576,MATCH($A93,'Hoja de Trabajo para listado'!$A$155:$A$1048576,0),MATCH((CUADRO!I$4&amp;$E93),'Hoja de Trabajo para listado'!$A$151:$Z$151,0)),0)+IFERROR(INDEX('Hoja de Trabajo para listado'!$AB$155:$BA$1048576,MATCH($A93,'Hoja de Trabajo para listado'!$AB$155:$AB$1048576,0),MATCH((CUADRO!I$4&amp;$E93),'Hoja de Trabajo para listado'!$AB$151:$BA$151,0)),0)+IFERROR(INDEX('Hoja de Trabajo para listado'!$BC$155:$CB$1048576,MATCH($A93,'Hoja de Trabajo para listado'!$BC$155:$BC$1048576,0),MATCH((CUADRO!I$4&amp;$E93),'Hoja de Trabajo para listado'!$BC$151:$CB$151,0)),0)+IFERROR(INDEX('Hoja de Trabajo para listado'!$DE$153:$DG$274,MATCH($A93,'Hoja de Trabajo para listado'!$DE$153:$DE$1048576,0),MATCH((CUADRO!I$4&amp;$E93),'Hoja de Trabajo para listado'!$DE$151:$DG$151,0)),0)+IFERROR(INDEX('Hoja de Trabajo para listado'!$CD$155:$DC$1048576,MATCH($A93,'Hoja de Trabajo para listado'!$CD$155:$CD$1048576,0),MATCH((CUADRO!I$4&amp;$E93),'Hoja de Trabajo para listado'!$CD$151:$DC$151,0)),0)</f>
        <v>0</v>
      </c>
      <c r="J93" s="241">
        <f ca="1">+IFERROR(INDEX('Hoja de Trabajo para listado'!$A$155:$Z$1048576,MATCH($A93,'Hoja de Trabajo para listado'!$A$155:$A$1048576,0),MATCH((CUADRO!J$4&amp;$E93),'Hoja de Trabajo para listado'!$A$151:$Z$151,0)),0)+IFERROR(INDEX('Hoja de Trabajo para listado'!$AB$155:$BA$1048576,MATCH($A93,'Hoja de Trabajo para listado'!$AB$155:$AB$1048576,0),MATCH((CUADRO!J$4&amp;$E93),'Hoja de Trabajo para listado'!$AB$151:$BA$151,0)),0)+IFERROR(INDEX('Hoja de Trabajo para listado'!$BC$155:$CB$1048576,MATCH($A93,'Hoja de Trabajo para listado'!$BC$155:$BC$1048576,0),MATCH((CUADRO!J$4&amp;$E93),'Hoja de Trabajo para listado'!$BC$151:$CB$151,0)),0)+IFERROR(INDEX('Hoja de Trabajo para listado'!$DE$153:$DG$274,MATCH($A93,'Hoja de Trabajo para listado'!$DE$153:$DE$1048576,0),MATCH((CUADRO!J$4&amp;$E93),'Hoja de Trabajo para listado'!$DE$151:$DG$151,0)),0)+IFERROR(INDEX('Hoja de Trabajo para listado'!$CD$155:$DC$1048576,MATCH($A93,'Hoja de Trabajo para listado'!$CD$155:$CD$1048576,0),MATCH((CUADRO!J$4&amp;$E93),'Hoja de Trabajo para listado'!$CD$151:$DC$151,0)),0)</f>
        <v>0</v>
      </c>
      <c r="K93" s="241">
        <f ca="1">+IFERROR(INDEX('Hoja de Trabajo para listado'!$A$155:$Z$1048576,MATCH($A93,'Hoja de Trabajo para listado'!$A$155:$A$1048576,0),MATCH((CUADRO!K$4&amp;$E93),'Hoja de Trabajo para listado'!$A$151:$Z$151,0)),0)+IFERROR(INDEX('Hoja de Trabajo para listado'!$AB$155:$BA$1048576,MATCH($A93,'Hoja de Trabajo para listado'!$AB$155:$AB$1048576,0),MATCH((CUADRO!K$4&amp;$E93),'Hoja de Trabajo para listado'!$AB$151:$BA$151,0)),0)+IFERROR(INDEX('Hoja de Trabajo para listado'!$BC$155:$CB$1048576,MATCH($A93,'Hoja de Trabajo para listado'!$BC$155:$BC$1048576,0),MATCH((CUADRO!K$4&amp;$E93),'Hoja de Trabajo para listado'!$BC$151:$CB$151,0)),0)+IFERROR(INDEX('Hoja de Trabajo para listado'!$DE$153:$DG$274,MATCH($A93,'Hoja de Trabajo para listado'!$DE$153:$DE$1048576,0),MATCH((CUADRO!K$4&amp;$E93),'Hoja de Trabajo para listado'!$DE$151:$DG$151,0)),0)+IFERROR(INDEX('Hoja de Trabajo para listado'!$CD$155:$DC$1048576,MATCH($A93,'Hoja de Trabajo para listado'!$CD$155:$CD$1048576,0),MATCH((CUADRO!K$4&amp;$E93),'Hoja de Trabajo para listado'!$CD$151:$DC$151,0)),0)</f>
        <v>0</v>
      </c>
      <c r="L93" s="241">
        <f ca="1">+IFERROR(INDEX('Hoja de Trabajo para listado'!$A$155:$Z$1048576,MATCH($A93,'Hoja de Trabajo para listado'!$A$155:$A$1048576,0),MATCH((CUADRO!L$4&amp;$E93),'Hoja de Trabajo para listado'!$A$151:$Z$151,0)),0)+IFERROR(INDEX('Hoja de Trabajo para listado'!$AB$155:$BA$1048576,MATCH($A93,'Hoja de Trabajo para listado'!$AB$155:$AB$1048576,0),MATCH((CUADRO!L$4&amp;$E93),'Hoja de Trabajo para listado'!$AB$151:$BA$151,0)),0)+IFERROR(INDEX('Hoja de Trabajo para listado'!$BC$155:$CB$1048576,MATCH($A93,'Hoja de Trabajo para listado'!$BC$155:$BC$1048576,0),MATCH((CUADRO!L$4&amp;$E93),'Hoja de Trabajo para listado'!$BC$151:$CB$151,0)),0)+IFERROR(INDEX('Hoja de Trabajo para listado'!$DE$153:$DG$274,MATCH($A93,'Hoja de Trabajo para listado'!$DE$153:$DE$1048576,0),MATCH((CUADRO!L$4&amp;$E93),'Hoja de Trabajo para listado'!$DE$151:$DG$151,0)),0)+IFERROR(INDEX('Hoja de Trabajo para listado'!$CD$155:$DC$1048576,MATCH($A93,'Hoja de Trabajo para listado'!$CD$155:$CD$1048576,0),MATCH((CUADRO!L$4&amp;$E93),'Hoja de Trabajo para listado'!$CD$151:$DC$151,0)),0)</f>
        <v>0</v>
      </c>
      <c r="M93" s="241">
        <f ca="1">+IFERROR(INDEX('Hoja de Trabajo para listado'!$A$155:$Z$1048576,MATCH($A93,'Hoja de Trabajo para listado'!$A$155:$A$1048576,0),MATCH((CUADRO!M$4&amp;$E93),'Hoja de Trabajo para listado'!$A$151:$Z$151,0)),0)+IFERROR(INDEX('Hoja de Trabajo para listado'!$AB$155:$BA$1048576,MATCH($A93,'Hoja de Trabajo para listado'!$AB$155:$AB$1048576,0),MATCH((CUADRO!M$4&amp;$E93),'Hoja de Trabajo para listado'!$AB$151:$BA$151,0)),0)+IFERROR(INDEX('Hoja de Trabajo para listado'!$BC$155:$CB$1048576,MATCH($A93,'Hoja de Trabajo para listado'!$BC$155:$BC$1048576,0),MATCH((CUADRO!M$4&amp;$E93),'Hoja de Trabajo para listado'!$BC$151:$CB$151,0)),0)+IFERROR(INDEX('Hoja de Trabajo para listado'!$DE$153:$DG$274,MATCH($A93,'Hoja de Trabajo para listado'!$DE$153:$DE$1048576,0),MATCH((CUADRO!M$4&amp;$E93),'Hoja de Trabajo para listado'!$DE$151:$DG$151,0)),0)+IFERROR(INDEX('Hoja de Trabajo para listado'!$CD$155:$DC$1048576,MATCH($A93,'Hoja de Trabajo para listado'!$CD$155:$CD$1048576,0),MATCH((CUADRO!M$4&amp;$E93),'Hoja de Trabajo para listado'!$CD$151:$DC$151,0)),0)</f>
        <v>0</v>
      </c>
      <c r="N93" s="262">
        <f ca="1">+IFERROR(INDEX('Hoja de Trabajo para listado'!$A$155:$Z$1048576,MATCH($A93,'Hoja de Trabajo para listado'!$A$155:$A$1048576,0),MATCH((CUADRO!N$4&amp;$E93),'Hoja de Trabajo para listado'!$A$151:$Z$151,0)),0)+IFERROR(INDEX('Hoja de Trabajo para listado'!$AB$155:$BA$1048576,MATCH($A93,'Hoja de Trabajo para listado'!$AB$155:$AB$1048576,0),MATCH((CUADRO!N$4&amp;$E93),'Hoja de Trabajo para listado'!$AB$151:$BA$151,0)),0)+IFERROR(INDEX('Hoja de Trabajo para listado'!$BC$155:$CB$1048576,MATCH($A93,'Hoja de Trabajo para listado'!$BC$155:$BC$1048576,0),MATCH((CUADRO!N$4&amp;$E93),'Hoja de Trabajo para listado'!$BC$151:$CB$151,0)),0)+IFERROR(INDEX('Hoja de Trabajo para listado'!$DE$153:$DG$274,MATCH($A93,'Hoja de Trabajo para listado'!$DE$153:$DE$1048576,0),MATCH((CUADRO!N$4&amp;$E93),'Hoja de Trabajo para listado'!$DE$151:$DG$151,0)),0)+IFERROR(INDEX('Hoja de Trabajo para listado'!$CD$155:$DC$1048576,MATCH($A93,'Hoja de Trabajo para listado'!$CD$155:$CD$1048576,0),MATCH((CUADRO!N$4&amp;$E93),'Hoja de Trabajo para listado'!$CD$151:$DC$151,0)),0)</f>
        <v>0</v>
      </c>
      <c r="O93" s="262">
        <f ca="1">+IFERROR(INDEX('Hoja de Trabajo para listado'!$A$155:$Z$1048576,MATCH($A93,'Hoja de Trabajo para listado'!$A$155:$A$1048576,0),MATCH((CUADRO!O$4&amp;$E93),'Hoja de Trabajo para listado'!$A$151:$Z$151,0)),0)+IFERROR(INDEX('Hoja de Trabajo para listado'!$AB$155:$BA$1048576,MATCH($A93,'Hoja de Trabajo para listado'!$AB$155:$AB$1048576,0),MATCH((CUADRO!O$4&amp;$E93),'Hoja de Trabajo para listado'!$AB$151:$BA$151,0)),0)+IFERROR(INDEX('Hoja de Trabajo para listado'!$BC$155:$CB$1048576,MATCH($A93,'Hoja de Trabajo para listado'!$BC$155:$BC$1048576,0),MATCH((CUADRO!O$4&amp;$E93),'Hoja de Trabajo para listado'!$BC$151:$CB$151,0)),0)+IFERROR(INDEX('Hoja de Trabajo para listado'!$DE$153:$DG$274,MATCH($A93,'Hoja de Trabajo para listado'!$DE$153:$DE$1048576,0),MATCH((CUADRO!O$4&amp;$E93),'Hoja de Trabajo para listado'!$DE$151:$DG$151,0)),0)+IFERROR(INDEX('Hoja de Trabajo para listado'!$CD$155:$DC$1048576,MATCH($A93,'Hoja de Trabajo para listado'!$CD$155:$CD$1048576,0),MATCH((CUADRO!O$4&amp;$E93),'Hoja de Trabajo para listado'!$CD$151:$DC$151,0)),0)</f>
        <v>0</v>
      </c>
      <c r="P93" s="262">
        <f ca="1">+IFERROR(INDEX('Hoja de Trabajo para listado'!$A$155:$Z$1048576,MATCH($A93,'Hoja de Trabajo para listado'!$A$155:$A$1048576,0),MATCH((CUADRO!P$4&amp;$E93),'Hoja de Trabajo para listado'!$A$151:$Z$151,0)),0)+IFERROR(INDEX('Hoja de Trabajo para listado'!$AB$155:$BA$1048576,MATCH($A93,'Hoja de Trabajo para listado'!$AB$155:$AB$1048576,0),MATCH((CUADRO!P$4&amp;$E93),'Hoja de Trabajo para listado'!$AB$151:$BA$151,0)),0)+IFERROR(INDEX('Hoja de Trabajo para listado'!$BC$155:$CB$1048576,MATCH($A93,'Hoja de Trabajo para listado'!$BC$155:$BC$1048576,0),MATCH((CUADRO!P$4&amp;$E93),'Hoja de Trabajo para listado'!$BC$151:$CB$151,0)),0)+IFERROR(INDEX('Hoja de Trabajo para listado'!$DE$153:$DG$274,MATCH($A93,'Hoja de Trabajo para listado'!$DE$153:$DE$1048576,0),MATCH((CUADRO!P$4&amp;$E93),'Hoja de Trabajo para listado'!$DE$151:$DG$151,0)),0)+IFERROR(INDEX('Hoja de Trabajo para listado'!$CD$155:$DC$1048576,MATCH($A93,'Hoja de Trabajo para listado'!$CD$155:$CD$1048576,0),MATCH((CUADRO!P$4&amp;$E93),'Hoja de Trabajo para listado'!$CD$151:$DC$151,0)),0)</f>
        <v>0</v>
      </c>
      <c r="Q93" s="262">
        <f ca="1">+IFERROR(INDEX('Hoja de Trabajo para listado'!$A$155:$Z$1048576,MATCH($A93,'Hoja de Trabajo para listado'!$A$155:$A$1048576,0),MATCH((CUADRO!Q$4&amp;$E93),'Hoja de Trabajo para listado'!$A$151:$Z$151,0)),0)+IFERROR(INDEX('Hoja de Trabajo para listado'!$AB$155:$BA$1048576,MATCH($A93,'Hoja de Trabajo para listado'!$AB$155:$AB$1048576,0),MATCH((CUADRO!Q$4&amp;$E93),'Hoja de Trabajo para listado'!$AB$151:$BA$151,0)),0)+IFERROR(INDEX('Hoja de Trabajo para listado'!$BC$155:$CB$1048576,MATCH($A93,'Hoja de Trabajo para listado'!$BC$155:$BC$1048576,0),MATCH((CUADRO!Q$4&amp;$E93),'Hoja de Trabajo para listado'!$BC$151:$CB$151,0)),0)+IFERROR(INDEX('Hoja de Trabajo para listado'!$DE$153:$DG$274,MATCH($A93,'Hoja de Trabajo para listado'!$DE$153:$DE$1048576,0),MATCH((CUADRO!Q$4&amp;$E93),'Hoja de Trabajo para listado'!$DE$151:$DG$151,0)),0)+IFERROR(INDEX('Hoja de Trabajo para listado'!$CD$155:$DC$1048576,MATCH($A93,'Hoja de Trabajo para listado'!$CD$155:$CD$1048576,0),MATCH((CUADRO!Q$4&amp;$E93),'Hoja de Trabajo para listado'!$CD$151:$DC$151,0)),0)</f>
        <v>0</v>
      </c>
      <c r="R93" s="241">
        <f t="shared" ca="1" si="2"/>
        <v>0</v>
      </c>
      <c r="S93" s="241"/>
      <c r="T93" s="241">
        <f ca="1">+T94</f>
        <v>0</v>
      </c>
      <c r="U93" s="240">
        <f t="shared" si="3"/>
        <v>1</v>
      </c>
    </row>
    <row r="94" spans="1:21" customFormat="1" ht="15" hidden="1" customHeight="1">
      <c r="A94" s="32">
        <v>146</v>
      </c>
      <c r="B94" s="382"/>
      <c r="C94" s="305" t="str">
        <f>+VLOOKUP(A94,bd_lista!$A$3:$C$592,3,FALSE)</f>
        <v>Universidad Autónoma Gabriel René Moreno</v>
      </c>
      <c r="D94" s="384"/>
      <c r="E94" s="305" t="s">
        <v>684</v>
      </c>
      <c r="F94" s="243">
        <f ca="1">+IFERROR(INDEX('Hoja de Trabajo para listado'!$A$155:$Z$1048576,MATCH($A94,'Hoja de Trabajo para listado'!$A$155:$A$1048576,0),MATCH((CUADRO!F$4&amp;$E94),'Hoja de Trabajo para listado'!$A$151:$Z$151,0)),0)+IFERROR(INDEX('Hoja de Trabajo para listado'!$AB$155:$BA$1048576,MATCH($A94,'Hoja de Trabajo para listado'!$AB$155:$AB$1048576,0),MATCH((CUADRO!F$4&amp;$E94),'Hoja de Trabajo para listado'!$AB$151:$BA$151,0)),0)+IFERROR(INDEX('Hoja de Trabajo para listado'!$BC$155:$CB$1048576,MATCH($A94,'Hoja de Trabajo para listado'!$BC$155:$BC$1048576,0),MATCH((CUADRO!F$4&amp;$E94),'Hoja de Trabajo para listado'!$BC$151:$CB$151,0)),0)+IFERROR(INDEX('Hoja de Trabajo para listado'!$DE$153:$DG$274,MATCH($A94,'Hoja de Trabajo para listado'!$DE$153:$DE$1048576,0),MATCH((CUADRO!F$4&amp;$E94),'Hoja de Trabajo para listado'!$DE$151:$DG$151,0)),0)+IFERROR(INDEX('Hoja de Trabajo para listado'!$CD$155:$DC$1048576,MATCH($A94,'Hoja de Trabajo para listado'!$CD$155:$CD$1048576,0),MATCH((CUADRO!F$4&amp;$E94),'Hoja de Trabajo para listado'!$CD$151:$DC$151,0)),0)</f>
        <v>0</v>
      </c>
      <c r="G94" s="243">
        <f ca="1">+IFERROR(INDEX('Hoja de Trabajo para listado'!$A$155:$Z$1048576,MATCH($A94,'Hoja de Trabajo para listado'!$A$155:$A$1048576,0),MATCH((CUADRO!G$4&amp;$E94),'Hoja de Trabajo para listado'!$A$151:$Z$151,0)),0)+IFERROR(INDEX('Hoja de Trabajo para listado'!$AB$155:$BA$1048576,MATCH($A94,'Hoja de Trabajo para listado'!$AB$155:$AB$1048576,0),MATCH((CUADRO!G$4&amp;$E94),'Hoja de Trabajo para listado'!$AB$151:$BA$151,0)),0)+IFERROR(INDEX('Hoja de Trabajo para listado'!$BC$155:$CB$1048576,MATCH($A94,'Hoja de Trabajo para listado'!$BC$155:$BC$1048576,0),MATCH((CUADRO!G$4&amp;$E94),'Hoja de Trabajo para listado'!$BC$151:$CB$151,0)),0)+IFERROR(INDEX('Hoja de Trabajo para listado'!$DE$153:$DG$274,MATCH($A94,'Hoja de Trabajo para listado'!$DE$153:$DE$1048576,0),MATCH((CUADRO!G$4&amp;$E94),'Hoja de Trabajo para listado'!$DE$151:$DG$151,0)),0)+IFERROR(INDEX('Hoja de Trabajo para listado'!$CD$155:$DC$1048576,MATCH($A94,'Hoja de Trabajo para listado'!$CD$155:$CD$1048576,0),MATCH((CUADRO!G$4&amp;$E94),'Hoja de Trabajo para listado'!$CD$151:$DC$151,0)),0)</f>
        <v>0</v>
      </c>
      <c r="H94" s="243">
        <f ca="1">+IFERROR(INDEX('Hoja de Trabajo para listado'!$A$155:$Z$1048576,MATCH($A94,'Hoja de Trabajo para listado'!$A$155:$A$1048576,0),MATCH((CUADRO!H$4&amp;$E94),'Hoja de Trabajo para listado'!$A$151:$Z$151,0)),0)+IFERROR(INDEX('Hoja de Trabajo para listado'!$AB$155:$BA$1048576,MATCH($A94,'Hoja de Trabajo para listado'!$AB$155:$AB$1048576,0),MATCH((CUADRO!H$4&amp;$E94),'Hoja de Trabajo para listado'!$AB$151:$BA$151,0)),0)+IFERROR(INDEX('Hoja de Trabajo para listado'!$BC$155:$CB$1048576,MATCH($A94,'Hoja de Trabajo para listado'!$BC$155:$BC$1048576,0),MATCH((CUADRO!H$4&amp;$E94),'Hoja de Trabajo para listado'!$BC$151:$CB$151,0)),0)+IFERROR(INDEX('Hoja de Trabajo para listado'!$DE$153:$DG$274,MATCH($A94,'Hoja de Trabajo para listado'!$DE$153:$DE$1048576,0),MATCH((CUADRO!H$4&amp;$E94),'Hoja de Trabajo para listado'!$DE$151:$DG$151,0)),0)+IFERROR(INDEX('Hoja de Trabajo para listado'!$CD$155:$DC$1048576,MATCH($A94,'Hoja de Trabajo para listado'!$CD$155:$CD$1048576,0),MATCH((CUADRO!H$4&amp;$E94),'Hoja de Trabajo para listado'!$CD$151:$DC$151,0)),0)</f>
        <v>0</v>
      </c>
      <c r="I94" s="243">
        <f ca="1">+IFERROR(INDEX('Hoja de Trabajo para listado'!$A$155:$Z$1048576,MATCH($A94,'Hoja de Trabajo para listado'!$A$155:$A$1048576,0),MATCH((CUADRO!I$4&amp;$E94),'Hoja de Trabajo para listado'!$A$151:$Z$151,0)),0)+IFERROR(INDEX('Hoja de Trabajo para listado'!$AB$155:$BA$1048576,MATCH($A94,'Hoja de Trabajo para listado'!$AB$155:$AB$1048576,0),MATCH((CUADRO!I$4&amp;$E94),'Hoja de Trabajo para listado'!$AB$151:$BA$151,0)),0)+IFERROR(INDEX('Hoja de Trabajo para listado'!$BC$155:$CB$1048576,MATCH($A94,'Hoja de Trabajo para listado'!$BC$155:$BC$1048576,0),MATCH((CUADRO!I$4&amp;$E94),'Hoja de Trabajo para listado'!$BC$151:$CB$151,0)),0)+IFERROR(INDEX('Hoja de Trabajo para listado'!$DE$153:$DG$274,MATCH($A94,'Hoja de Trabajo para listado'!$DE$153:$DE$1048576,0),MATCH((CUADRO!I$4&amp;$E94),'Hoja de Trabajo para listado'!$DE$151:$DG$151,0)),0)+IFERROR(INDEX('Hoja de Trabajo para listado'!$CD$155:$DC$1048576,MATCH($A94,'Hoja de Trabajo para listado'!$CD$155:$CD$1048576,0),MATCH((CUADRO!I$4&amp;$E94),'Hoja de Trabajo para listado'!$CD$151:$DC$151,0)),0)</f>
        <v>0</v>
      </c>
      <c r="J94" s="243">
        <f ca="1">+IFERROR(INDEX('Hoja de Trabajo para listado'!$A$155:$Z$1048576,MATCH($A94,'Hoja de Trabajo para listado'!$A$155:$A$1048576,0),MATCH((CUADRO!J$4&amp;$E94),'Hoja de Trabajo para listado'!$A$151:$Z$151,0)),0)+IFERROR(INDEX('Hoja de Trabajo para listado'!$AB$155:$BA$1048576,MATCH($A94,'Hoja de Trabajo para listado'!$AB$155:$AB$1048576,0),MATCH((CUADRO!J$4&amp;$E94),'Hoja de Trabajo para listado'!$AB$151:$BA$151,0)),0)+IFERROR(INDEX('Hoja de Trabajo para listado'!$BC$155:$CB$1048576,MATCH($A94,'Hoja de Trabajo para listado'!$BC$155:$BC$1048576,0),MATCH((CUADRO!J$4&amp;$E94),'Hoja de Trabajo para listado'!$BC$151:$CB$151,0)),0)+IFERROR(INDEX('Hoja de Trabajo para listado'!$DE$153:$DG$274,MATCH($A94,'Hoja de Trabajo para listado'!$DE$153:$DE$1048576,0),MATCH((CUADRO!J$4&amp;$E94),'Hoja de Trabajo para listado'!$DE$151:$DG$151,0)),0)+IFERROR(INDEX('Hoja de Trabajo para listado'!$CD$155:$DC$1048576,MATCH($A94,'Hoja de Trabajo para listado'!$CD$155:$CD$1048576,0),MATCH((CUADRO!J$4&amp;$E94),'Hoja de Trabajo para listado'!$CD$151:$DC$151,0)),0)</f>
        <v>0</v>
      </c>
      <c r="K94" s="243">
        <f ca="1">+IFERROR(INDEX('Hoja de Trabajo para listado'!$A$155:$Z$1048576,MATCH($A94,'Hoja de Trabajo para listado'!$A$155:$A$1048576,0),MATCH((CUADRO!K$4&amp;$E94),'Hoja de Trabajo para listado'!$A$151:$Z$151,0)),0)+IFERROR(INDEX('Hoja de Trabajo para listado'!$AB$155:$BA$1048576,MATCH($A94,'Hoja de Trabajo para listado'!$AB$155:$AB$1048576,0),MATCH((CUADRO!K$4&amp;$E94),'Hoja de Trabajo para listado'!$AB$151:$BA$151,0)),0)+IFERROR(INDEX('Hoja de Trabajo para listado'!$BC$155:$CB$1048576,MATCH($A94,'Hoja de Trabajo para listado'!$BC$155:$BC$1048576,0),MATCH((CUADRO!K$4&amp;$E94),'Hoja de Trabajo para listado'!$BC$151:$CB$151,0)),0)+IFERROR(INDEX('Hoja de Trabajo para listado'!$DE$153:$DG$274,MATCH($A94,'Hoja de Trabajo para listado'!$DE$153:$DE$1048576,0),MATCH((CUADRO!K$4&amp;$E94),'Hoja de Trabajo para listado'!$DE$151:$DG$151,0)),0)+IFERROR(INDEX('Hoja de Trabajo para listado'!$CD$155:$DC$1048576,MATCH($A94,'Hoja de Trabajo para listado'!$CD$155:$CD$1048576,0),MATCH((CUADRO!K$4&amp;$E94),'Hoja de Trabajo para listado'!$CD$151:$DC$151,0)),0)</f>
        <v>0</v>
      </c>
      <c r="L94" s="243">
        <f ca="1">+IFERROR(INDEX('Hoja de Trabajo para listado'!$A$155:$Z$1048576,MATCH($A94,'Hoja de Trabajo para listado'!$A$155:$A$1048576,0),MATCH((CUADRO!L$4&amp;$E94),'Hoja de Trabajo para listado'!$A$151:$Z$151,0)),0)+IFERROR(INDEX('Hoja de Trabajo para listado'!$AB$155:$BA$1048576,MATCH($A94,'Hoja de Trabajo para listado'!$AB$155:$AB$1048576,0),MATCH((CUADRO!L$4&amp;$E94),'Hoja de Trabajo para listado'!$AB$151:$BA$151,0)),0)+IFERROR(INDEX('Hoja de Trabajo para listado'!$BC$155:$CB$1048576,MATCH($A94,'Hoja de Trabajo para listado'!$BC$155:$BC$1048576,0),MATCH((CUADRO!L$4&amp;$E94),'Hoja de Trabajo para listado'!$BC$151:$CB$151,0)),0)+IFERROR(INDEX('Hoja de Trabajo para listado'!$DE$153:$DG$274,MATCH($A94,'Hoja de Trabajo para listado'!$DE$153:$DE$1048576,0),MATCH((CUADRO!L$4&amp;$E94),'Hoja de Trabajo para listado'!$DE$151:$DG$151,0)),0)+IFERROR(INDEX('Hoja de Trabajo para listado'!$CD$155:$DC$1048576,MATCH($A94,'Hoja de Trabajo para listado'!$CD$155:$CD$1048576,0),MATCH((CUADRO!L$4&amp;$E94),'Hoja de Trabajo para listado'!$CD$151:$DC$151,0)),0)</f>
        <v>0</v>
      </c>
      <c r="M94" s="243">
        <f ca="1">+IFERROR(INDEX('Hoja de Trabajo para listado'!$A$155:$Z$1048576,MATCH($A94,'Hoja de Trabajo para listado'!$A$155:$A$1048576,0),MATCH((CUADRO!M$4&amp;$E94),'Hoja de Trabajo para listado'!$A$151:$Z$151,0)),0)+IFERROR(INDEX('Hoja de Trabajo para listado'!$AB$155:$BA$1048576,MATCH($A94,'Hoja de Trabajo para listado'!$AB$155:$AB$1048576,0),MATCH((CUADRO!M$4&amp;$E94),'Hoja de Trabajo para listado'!$AB$151:$BA$151,0)),0)+IFERROR(INDEX('Hoja de Trabajo para listado'!$BC$155:$CB$1048576,MATCH($A94,'Hoja de Trabajo para listado'!$BC$155:$BC$1048576,0),MATCH((CUADRO!M$4&amp;$E94),'Hoja de Trabajo para listado'!$BC$151:$CB$151,0)),0)+IFERROR(INDEX('Hoja de Trabajo para listado'!$DE$153:$DG$274,MATCH($A94,'Hoja de Trabajo para listado'!$DE$153:$DE$1048576,0),MATCH((CUADRO!M$4&amp;$E94),'Hoja de Trabajo para listado'!$DE$151:$DG$151,0)),0)+IFERROR(INDEX('Hoja de Trabajo para listado'!$CD$155:$DC$1048576,MATCH($A94,'Hoja de Trabajo para listado'!$CD$155:$CD$1048576,0),MATCH((CUADRO!M$4&amp;$E94),'Hoja de Trabajo para listado'!$CD$151:$DC$151,0)),0)</f>
        <v>0</v>
      </c>
      <c r="N94" s="243">
        <f ca="1">+IFERROR(INDEX('Hoja de Trabajo para listado'!$A$155:$Z$1048576,MATCH($A94,'Hoja de Trabajo para listado'!$A$155:$A$1048576,0),MATCH((CUADRO!N$4&amp;$E94),'Hoja de Trabajo para listado'!$A$151:$Z$151,0)),0)+IFERROR(INDEX('Hoja de Trabajo para listado'!$AB$155:$BA$1048576,MATCH($A94,'Hoja de Trabajo para listado'!$AB$155:$AB$1048576,0),MATCH((CUADRO!N$4&amp;$E94),'Hoja de Trabajo para listado'!$AB$151:$BA$151,0)),0)+IFERROR(INDEX('Hoja de Trabajo para listado'!$BC$155:$CB$1048576,MATCH($A94,'Hoja de Trabajo para listado'!$BC$155:$BC$1048576,0),MATCH((CUADRO!N$4&amp;$E94),'Hoja de Trabajo para listado'!$BC$151:$CB$151,0)),0)+IFERROR(INDEX('Hoja de Trabajo para listado'!$DE$153:$DG$274,MATCH($A94,'Hoja de Trabajo para listado'!$DE$153:$DE$1048576,0),MATCH((CUADRO!N$4&amp;$E94),'Hoja de Trabajo para listado'!$DE$151:$DG$151,0)),0)+IFERROR(INDEX('Hoja de Trabajo para listado'!$CD$155:$DC$1048576,MATCH($A94,'Hoja de Trabajo para listado'!$CD$155:$CD$1048576,0),MATCH((CUADRO!N$4&amp;$E94),'Hoja de Trabajo para listado'!$CD$151:$DC$151,0)),0)</f>
        <v>0</v>
      </c>
      <c r="O94" s="243">
        <f ca="1">+IFERROR(INDEX('Hoja de Trabajo para listado'!$A$155:$Z$1048576,MATCH($A94,'Hoja de Trabajo para listado'!$A$155:$A$1048576,0),MATCH((CUADRO!O$4&amp;$E94),'Hoja de Trabajo para listado'!$A$151:$Z$151,0)),0)+IFERROR(INDEX('Hoja de Trabajo para listado'!$AB$155:$BA$1048576,MATCH($A94,'Hoja de Trabajo para listado'!$AB$155:$AB$1048576,0),MATCH((CUADRO!O$4&amp;$E94),'Hoja de Trabajo para listado'!$AB$151:$BA$151,0)),0)+IFERROR(INDEX('Hoja de Trabajo para listado'!$BC$155:$CB$1048576,MATCH($A94,'Hoja de Trabajo para listado'!$BC$155:$BC$1048576,0),MATCH((CUADRO!O$4&amp;$E94),'Hoja de Trabajo para listado'!$BC$151:$CB$151,0)),0)+IFERROR(INDEX('Hoja de Trabajo para listado'!$DE$153:$DG$274,MATCH($A94,'Hoja de Trabajo para listado'!$DE$153:$DE$1048576,0),MATCH((CUADRO!O$4&amp;$E94),'Hoja de Trabajo para listado'!$DE$151:$DG$151,0)),0)+IFERROR(INDEX('Hoja de Trabajo para listado'!$CD$155:$DC$1048576,MATCH($A94,'Hoja de Trabajo para listado'!$CD$155:$CD$1048576,0),MATCH((CUADRO!O$4&amp;$E94),'Hoja de Trabajo para listado'!$CD$151:$DC$151,0)),0)</f>
        <v>0</v>
      </c>
      <c r="P94" s="243">
        <f ca="1">+IFERROR(INDEX('Hoja de Trabajo para listado'!$A$155:$Z$1048576,MATCH($A94,'Hoja de Trabajo para listado'!$A$155:$A$1048576,0),MATCH((CUADRO!P$4&amp;$E94),'Hoja de Trabajo para listado'!$A$151:$Z$151,0)),0)+IFERROR(INDEX('Hoja de Trabajo para listado'!$AB$155:$BA$1048576,MATCH($A94,'Hoja de Trabajo para listado'!$AB$155:$AB$1048576,0),MATCH((CUADRO!P$4&amp;$E94),'Hoja de Trabajo para listado'!$AB$151:$BA$151,0)),0)+IFERROR(INDEX('Hoja de Trabajo para listado'!$BC$155:$CB$1048576,MATCH($A94,'Hoja de Trabajo para listado'!$BC$155:$BC$1048576,0),MATCH((CUADRO!P$4&amp;$E94),'Hoja de Trabajo para listado'!$BC$151:$CB$151,0)),0)+IFERROR(INDEX('Hoja de Trabajo para listado'!$DE$153:$DG$274,MATCH($A94,'Hoja de Trabajo para listado'!$DE$153:$DE$1048576,0),MATCH((CUADRO!P$4&amp;$E94),'Hoja de Trabajo para listado'!$DE$151:$DG$151,0)),0)+IFERROR(INDEX('Hoja de Trabajo para listado'!$CD$155:$DC$1048576,MATCH($A94,'Hoja de Trabajo para listado'!$CD$155:$CD$1048576,0),MATCH((CUADRO!P$4&amp;$E94),'Hoja de Trabajo para listado'!$CD$151:$DC$151,0)),0)</f>
        <v>0</v>
      </c>
      <c r="Q94" s="243">
        <f ca="1">+IFERROR(INDEX('Hoja de Trabajo para listado'!$A$155:$Z$1048576,MATCH($A94,'Hoja de Trabajo para listado'!$A$155:$A$1048576,0),MATCH((CUADRO!Q$4&amp;$E94),'Hoja de Trabajo para listado'!$A$151:$Z$151,0)),0)+IFERROR(INDEX('Hoja de Trabajo para listado'!$AB$155:$BA$1048576,MATCH($A94,'Hoja de Trabajo para listado'!$AB$155:$AB$1048576,0),MATCH((CUADRO!Q$4&amp;$E94),'Hoja de Trabajo para listado'!$AB$151:$BA$151,0)),0)+IFERROR(INDEX('Hoja de Trabajo para listado'!$BC$155:$CB$1048576,MATCH($A94,'Hoja de Trabajo para listado'!$BC$155:$BC$1048576,0),MATCH((CUADRO!Q$4&amp;$E94),'Hoja de Trabajo para listado'!$BC$151:$CB$151,0)),0)+IFERROR(INDEX('Hoja de Trabajo para listado'!$DE$153:$DG$274,MATCH($A94,'Hoja de Trabajo para listado'!$DE$153:$DE$1048576,0),MATCH((CUADRO!Q$4&amp;$E94),'Hoja de Trabajo para listado'!$DE$151:$DG$151,0)),0)+IFERROR(INDEX('Hoja de Trabajo para listado'!$CD$155:$DC$1048576,MATCH($A94,'Hoja de Trabajo para listado'!$CD$155:$CD$1048576,0),MATCH((CUADRO!Q$4&amp;$E94),'Hoja de Trabajo para listado'!$CD$151:$DC$151,0)),0)</f>
        <v>0</v>
      </c>
      <c r="R94" s="243">
        <f t="shared" ca="1" si="2"/>
        <v>0</v>
      </c>
      <c r="S94" s="243">
        <f ca="1">+R93+R94</f>
        <v>0</v>
      </c>
      <c r="T94" s="243">
        <f ca="1">+S94</f>
        <v>0</v>
      </c>
      <c r="U94" s="242">
        <f t="shared" si="3"/>
        <v>2</v>
      </c>
    </row>
    <row r="95" spans="1:21" customFormat="1" ht="15" hidden="1" customHeight="1">
      <c r="A95" s="32">
        <v>147</v>
      </c>
      <c r="B95" s="381">
        <f>+A95</f>
        <v>147</v>
      </c>
      <c r="C95" s="245" t="str">
        <f>+VLOOKUP(A95,bd_lista!$A$3:$C$592,3,FALSE)</f>
        <v>Universidad Autónoma del Beni José Ballivián</v>
      </c>
      <c r="D95" s="383" t="str">
        <f>+C95</f>
        <v>Universidad Autónoma del Beni José Ballivián</v>
      </c>
      <c r="E95" s="245" t="s">
        <v>683</v>
      </c>
      <c r="F95" s="241">
        <f ca="1">+IFERROR(INDEX('Hoja de Trabajo para listado'!$A$155:$Z$1048576,MATCH($A95,'Hoja de Trabajo para listado'!$A$155:$A$1048576,0),MATCH((CUADRO!F$4&amp;$E95),'Hoja de Trabajo para listado'!$A$151:$Z$151,0)),0)+IFERROR(INDEX('Hoja de Trabajo para listado'!$AB$155:$BA$1048576,MATCH($A95,'Hoja de Trabajo para listado'!$AB$155:$AB$1048576,0),MATCH((CUADRO!F$4&amp;$E95),'Hoja de Trabajo para listado'!$AB$151:$BA$151,0)),0)+IFERROR(INDEX('Hoja de Trabajo para listado'!$BC$155:$CB$1048576,MATCH($A95,'Hoja de Trabajo para listado'!$BC$155:$BC$1048576,0),MATCH((CUADRO!F$4&amp;$E95),'Hoja de Trabajo para listado'!$BC$151:$CB$151,0)),0)+IFERROR(INDEX('Hoja de Trabajo para listado'!$DE$153:$DG$274,MATCH($A95,'Hoja de Trabajo para listado'!$DE$153:$DE$1048576,0),MATCH((CUADRO!F$4&amp;$E95),'Hoja de Trabajo para listado'!$DE$151:$DG$151,0)),0)+IFERROR(INDEX('Hoja de Trabajo para listado'!$CD$155:$DC$1048576,MATCH($A95,'Hoja de Trabajo para listado'!$CD$155:$CD$1048576,0),MATCH((CUADRO!F$4&amp;$E95),'Hoja de Trabajo para listado'!$CD$151:$DC$151,0)),0)</f>
        <v>0</v>
      </c>
      <c r="G95" s="241">
        <f ca="1">+IFERROR(INDEX('Hoja de Trabajo para listado'!$A$155:$Z$1048576,MATCH($A95,'Hoja de Trabajo para listado'!$A$155:$A$1048576,0),MATCH((CUADRO!G$4&amp;$E95),'Hoja de Trabajo para listado'!$A$151:$Z$151,0)),0)+IFERROR(INDEX('Hoja de Trabajo para listado'!$AB$155:$BA$1048576,MATCH($A95,'Hoja de Trabajo para listado'!$AB$155:$AB$1048576,0),MATCH((CUADRO!G$4&amp;$E95),'Hoja de Trabajo para listado'!$AB$151:$BA$151,0)),0)+IFERROR(INDEX('Hoja de Trabajo para listado'!$BC$155:$CB$1048576,MATCH($A95,'Hoja de Trabajo para listado'!$BC$155:$BC$1048576,0),MATCH((CUADRO!G$4&amp;$E95),'Hoja de Trabajo para listado'!$BC$151:$CB$151,0)),0)+IFERROR(INDEX('Hoja de Trabajo para listado'!$DE$153:$DG$274,MATCH($A95,'Hoja de Trabajo para listado'!$DE$153:$DE$1048576,0),MATCH((CUADRO!G$4&amp;$E95),'Hoja de Trabajo para listado'!$DE$151:$DG$151,0)),0)+IFERROR(INDEX('Hoja de Trabajo para listado'!$CD$155:$DC$1048576,MATCH($A95,'Hoja de Trabajo para listado'!$CD$155:$CD$1048576,0),MATCH((CUADRO!G$4&amp;$E95),'Hoja de Trabajo para listado'!$CD$151:$DC$151,0)),0)</f>
        <v>0</v>
      </c>
      <c r="H95" s="241">
        <f ca="1">+IFERROR(INDEX('Hoja de Trabajo para listado'!$A$155:$Z$1048576,MATCH($A95,'Hoja de Trabajo para listado'!$A$155:$A$1048576,0),MATCH((CUADRO!H$4&amp;$E95),'Hoja de Trabajo para listado'!$A$151:$Z$151,0)),0)+IFERROR(INDEX('Hoja de Trabajo para listado'!$AB$155:$BA$1048576,MATCH($A95,'Hoja de Trabajo para listado'!$AB$155:$AB$1048576,0),MATCH((CUADRO!H$4&amp;$E95),'Hoja de Trabajo para listado'!$AB$151:$BA$151,0)),0)+IFERROR(INDEX('Hoja de Trabajo para listado'!$BC$155:$CB$1048576,MATCH($A95,'Hoja de Trabajo para listado'!$BC$155:$BC$1048576,0),MATCH((CUADRO!H$4&amp;$E95),'Hoja de Trabajo para listado'!$BC$151:$CB$151,0)),0)+IFERROR(INDEX('Hoja de Trabajo para listado'!$DE$153:$DG$274,MATCH($A95,'Hoja de Trabajo para listado'!$DE$153:$DE$1048576,0),MATCH((CUADRO!H$4&amp;$E95),'Hoja de Trabajo para listado'!$DE$151:$DG$151,0)),0)+IFERROR(INDEX('Hoja de Trabajo para listado'!$CD$155:$DC$1048576,MATCH($A95,'Hoja de Trabajo para listado'!$CD$155:$CD$1048576,0),MATCH((CUADRO!H$4&amp;$E95),'Hoja de Trabajo para listado'!$CD$151:$DC$151,0)),0)</f>
        <v>0</v>
      </c>
      <c r="I95" s="241">
        <f ca="1">+IFERROR(INDEX('Hoja de Trabajo para listado'!$A$155:$Z$1048576,MATCH($A95,'Hoja de Trabajo para listado'!$A$155:$A$1048576,0),MATCH((CUADRO!I$4&amp;$E95),'Hoja de Trabajo para listado'!$A$151:$Z$151,0)),0)+IFERROR(INDEX('Hoja de Trabajo para listado'!$AB$155:$BA$1048576,MATCH($A95,'Hoja de Trabajo para listado'!$AB$155:$AB$1048576,0),MATCH((CUADRO!I$4&amp;$E95),'Hoja de Trabajo para listado'!$AB$151:$BA$151,0)),0)+IFERROR(INDEX('Hoja de Trabajo para listado'!$BC$155:$CB$1048576,MATCH($A95,'Hoja de Trabajo para listado'!$BC$155:$BC$1048576,0),MATCH((CUADRO!I$4&amp;$E95),'Hoja de Trabajo para listado'!$BC$151:$CB$151,0)),0)+IFERROR(INDEX('Hoja de Trabajo para listado'!$DE$153:$DG$274,MATCH($A95,'Hoja de Trabajo para listado'!$DE$153:$DE$1048576,0),MATCH((CUADRO!I$4&amp;$E95),'Hoja de Trabajo para listado'!$DE$151:$DG$151,0)),0)+IFERROR(INDEX('Hoja de Trabajo para listado'!$CD$155:$DC$1048576,MATCH($A95,'Hoja de Trabajo para listado'!$CD$155:$CD$1048576,0),MATCH((CUADRO!I$4&amp;$E95),'Hoja de Trabajo para listado'!$CD$151:$DC$151,0)),0)</f>
        <v>0</v>
      </c>
      <c r="J95" s="241">
        <f ca="1">+IFERROR(INDEX('Hoja de Trabajo para listado'!$A$155:$Z$1048576,MATCH($A95,'Hoja de Trabajo para listado'!$A$155:$A$1048576,0),MATCH((CUADRO!J$4&amp;$E95),'Hoja de Trabajo para listado'!$A$151:$Z$151,0)),0)+IFERROR(INDEX('Hoja de Trabajo para listado'!$AB$155:$BA$1048576,MATCH($A95,'Hoja de Trabajo para listado'!$AB$155:$AB$1048576,0),MATCH((CUADRO!J$4&amp;$E95),'Hoja de Trabajo para listado'!$AB$151:$BA$151,0)),0)+IFERROR(INDEX('Hoja de Trabajo para listado'!$BC$155:$CB$1048576,MATCH($A95,'Hoja de Trabajo para listado'!$BC$155:$BC$1048576,0),MATCH((CUADRO!J$4&amp;$E95),'Hoja de Trabajo para listado'!$BC$151:$CB$151,0)),0)+IFERROR(INDEX('Hoja de Trabajo para listado'!$DE$153:$DG$274,MATCH($A95,'Hoja de Trabajo para listado'!$DE$153:$DE$1048576,0),MATCH((CUADRO!J$4&amp;$E95),'Hoja de Trabajo para listado'!$DE$151:$DG$151,0)),0)+IFERROR(INDEX('Hoja de Trabajo para listado'!$CD$155:$DC$1048576,MATCH($A95,'Hoja de Trabajo para listado'!$CD$155:$CD$1048576,0),MATCH((CUADRO!J$4&amp;$E95),'Hoja de Trabajo para listado'!$CD$151:$DC$151,0)),0)</f>
        <v>0</v>
      </c>
      <c r="K95" s="241">
        <f ca="1">+IFERROR(INDEX('Hoja de Trabajo para listado'!$A$155:$Z$1048576,MATCH($A95,'Hoja de Trabajo para listado'!$A$155:$A$1048576,0),MATCH((CUADRO!K$4&amp;$E95),'Hoja de Trabajo para listado'!$A$151:$Z$151,0)),0)+IFERROR(INDEX('Hoja de Trabajo para listado'!$AB$155:$BA$1048576,MATCH($A95,'Hoja de Trabajo para listado'!$AB$155:$AB$1048576,0),MATCH((CUADRO!K$4&amp;$E95),'Hoja de Trabajo para listado'!$AB$151:$BA$151,0)),0)+IFERROR(INDEX('Hoja de Trabajo para listado'!$BC$155:$CB$1048576,MATCH($A95,'Hoja de Trabajo para listado'!$BC$155:$BC$1048576,0),MATCH((CUADRO!K$4&amp;$E95),'Hoja de Trabajo para listado'!$BC$151:$CB$151,0)),0)+IFERROR(INDEX('Hoja de Trabajo para listado'!$DE$153:$DG$274,MATCH($A95,'Hoja de Trabajo para listado'!$DE$153:$DE$1048576,0),MATCH((CUADRO!K$4&amp;$E95),'Hoja de Trabajo para listado'!$DE$151:$DG$151,0)),0)+IFERROR(INDEX('Hoja de Trabajo para listado'!$CD$155:$DC$1048576,MATCH($A95,'Hoja de Trabajo para listado'!$CD$155:$CD$1048576,0),MATCH((CUADRO!K$4&amp;$E95),'Hoja de Trabajo para listado'!$CD$151:$DC$151,0)),0)</f>
        <v>0</v>
      </c>
      <c r="L95" s="241">
        <f ca="1">+IFERROR(INDEX('Hoja de Trabajo para listado'!$A$155:$Z$1048576,MATCH($A95,'Hoja de Trabajo para listado'!$A$155:$A$1048576,0),MATCH((CUADRO!L$4&amp;$E95),'Hoja de Trabajo para listado'!$A$151:$Z$151,0)),0)+IFERROR(INDEX('Hoja de Trabajo para listado'!$AB$155:$BA$1048576,MATCH($A95,'Hoja de Trabajo para listado'!$AB$155:$AB$1048576,0),MATCH((CUADRO!L$4&amp;$E95),'Hoja de Trabajo para listado'!$AB$151:$BA$151,0)),0)+IFERROR(INDEX('Hoja de Trabajo para listado'!$BC$155:$CB$1048576,MATCH($A95,'Hoja de Trabajo para listado'!$BC$155:$BC$1048576,0),MATCH((CUADRO!L$4&amp;$E95),'Hoja de Trabajo para listado'!$BC$151:$CB$151,0)),0)+IFERROR(INDEX('Hoja de Trabajo para listado'!$DE$153:$DG$274,MATCH($A95,'Hoja de Trabajo para listado'!$DE$153:$DE$1048576,0),MATCH((CUADRO!L$4&amp;$E95),'Hoja de Trabajo para listado'!$DE$151:$DG$151,0)),0)+IFERROR(INDEX('Hoja de Trabajo para listado'!$CD$155:$DC$1048576,MATCH($A95,'Hoja de Trabajo para listado'!$CD$155:$CD$1048576,0),MATCH((CUADRO!L$4&amp;$E95),'Hoja de Trabajo para listado'!$CD$151:$DC$151,0)),0)</f>
        <v>0</v>
      </c>
      <c r="M95" s="241">
        <f ca="1">+IFERROR(INDEX('Hoja de Trabajo para listado'!$A$155:$Z$1048576,MATCH($A95,'Hoja de Trabajo para listado'!$A$155:$A$1048576,0),MATCH((CUADRO!M$4&amp;$E95),'Hoja de Trabajo para listado'!$A$151:$Z$151,0)),0)+IFERROR(INDEX('Hoja de Trabajo para listado'!$AB$155:$BA$1048576,MATCH($A95,'Hoja de Trabajo para listado'!$AB$155:$AB$1048576,0),MATCH((CUADRO!M$4&amp;$E95),'Hoja de Trabajo para listado'!$AB$151:$BA$151,0)),0)+IFERROR(INDEX('Hoja de Trabajo para listado'!$BC$155:$CB$1048576,MATCH($A95,'Hoja de Trabajo para listado'!$BC$155:$BC$1048576,0),MATCH((CUADRO!M$4&amp;$E95),'Hoja de Trabajo para listado'!$BC$151:$CB$151,0)),0)+IFERROR(INDEX('Hoja de Trabajo para listado'!$DE$153:$DG$274,MATCH($A95,'Hoja de Trabajo para listado'!$DE$153:$DE$1048576,0),MATCH((CUADRO!M$4&amp;$E95),'Hoja de Trabajo para listado'!$DE$151:$DG$151,0)),0)+IFERROR(INDEX('Hoja de Trabajo para listado'!$CD$155:$DC$1048576,MATCH($A95,'Hoja de Trabajo para listado'!$CD$155:$CD$1048576,0),MATCH((CUADRO!M$4&amp;$E95),'Hoja de Trabajo para listado'!$CD$151:$DC$151,0)),0)</f>
        <v>0</v>
      </c>
      <c r="N95" s="241">
        <f ca="1">+IFERROR(INDEX('Hoja de Trabajo para listado'!$A$155:$Z$1048576,MATCH($A95,'Hoja de Trabajo para listado'!$A$155:$A$1048576,0),MATCH((CUADRO!N$4&amp;$E95),'Hoja de Trabajo para listado'!$A$151:$Z$151,0)),0)+IFERROR(INDEX('Hoja de Trabajo para listado'!$AB$155:$BA$1048576,MATCH($A95,'Hoja de Trabajo para listado'!$AB$155:$AB$1048576,0),MATCH((CUADRO!N$4&amp;$E95),'Hoja de Trabajo para listado'!$AB$151:$BA$151,0)),0)+IFERROR(INDEX('Hoja de Trabajo para listado'!$BC$155:$CB$1048576,MATCH($A95,'Hoja de Trabajo para listado'!$BC$155:$BC$1048576,0),MATCH((CUADRO!N$4&amp;$E95),'Hoja de Trabajo para listado'!$BC$151:$CB$151,0)),0)+IFERROR(INDEX('Hoja de Trabajo para listado'!$DE$153:$DG$274,MATCH($A95,'Hoja de Trabajo para listado'!$DE$153:$DE$1048576,0),MATCH((CUADRO!N$4&amp;$E95),'Hoja de Trabajo para listado'!$DE$151:$DG$151,0)),0)+IFERROR(INDEX('Hoja de Trabajo para listado'!$CD$155:$DC$1048576,MATCH($A95,'Hoja de Trabajo para listado'!$CD$155:$CD$1048576,0),MATCH((CUADRO!N$4&amp;$E95),'Hoja de Trabajo para listado'!$CD$151:$DC$151,0)),0)</f>
        <v>0</v>
      </c>
      <c r="O95" s="241">
        <f ca="1">+IFERROR(INDEX('Hoja de Trabajo para listado'!$A$155:$Z$1048576,MATCH($A95,'Hoja de Trabajo para listado'!$A$155:$A$1048576,0),MATCH((CUADRO!O$4&amp;$E95),'Hoja de Trabajo para listado'!$A$151:$Z$151,0)),0)+IFERROR(INDEX('Hoja de Trabajo para listado'!$AB$155:$BA$1048576,MATCH($A95,'Hoja de Trabajo para listado'!$AB$155:$AB$1048576,0),MATCH((CUADRO!O$4&amp;$E95),'Hoja de Trabajo para listado'!$AB$151:$BA$151,0)),0)+IFERROR(INDEX('Hoja de Trabajo para listado'!$BC$155:$CB$1048576,MATCH($A95,'Hoja de Trabajo para listado'!$BC$155:$BC$1048576,0),MATCH((CUADRO!O$4&amp;$E95),'Hoja de Trabajo para listado'!$BC$151:$CB$151,0)),0)+IFERROR(INDEX('Hoja de Trabajo para listado'!$DE$153:$DG$274,MATCH($A95,'Hoja de Trabajo para listado'!$DE$153:$DE$1048576,0),MATCH((CUADRO!O$4&amp;$E95),'Hoja de Trabajo para listado'!$DE$151:$DG$151,0)),0)+IFERROR(INDEX('Hoja de Trabajo para listado'!$CD$155:$DC$1048576,MATCH($A95,'Hoja de Trabajo para listado'!$CD$155:$CD$1048576,0),MATCH((CUADRO!O$4&amp;$E95),'Hoja de Trabajo para listado'!$CD$151:$DC$151,0)),0)</f>
        <v>0</v>
      </c>
      <c r="P95" s="241">
        <f ca="1">+IFERROR(INDEX('Hoja de Trabajo para listado'!$A$155:$Z$1048576,MATCH($A95,'Hoja de Trabajo para listado'!$A$155:$A$1048576,0),MATCH((CUADRO!P$4&amp;$E95),'Hoja de Trabajo para listado'!$A$151:$Z$151,0)),0)+IFERROR(INDEX('Hoja de Trabajo para listado'!$AB$155:$BA$1048576,MATCH($A95,'Hoja de Trabajo para listado'!$AB$155:$AB$1048576,0),MATCH((CUADRO!P$4&amp;$E95),'Hoja de Trabajo para listado'!$AB$151:$BA$151,0)),0)+IFERROR(INDEX('Hoja de Trabajo para listado'!$BC$155:$CB$1048576,MATCH($A95,'Hoja de Trabajo para listado'!$BC$155:$BC$1048576,0),MATCH((CUADRO!P$4&amp;$E95),'Hoja de Trabajo para listado'!$BC$151:$CB$151,0)),0)+IFERROR(INDEX('Hoja de Trabajo para listado'!$DE$153:$DG$274,MATCH($A95,'Hoja de Trabajo para listado'!$DE$153:$DE$1048576,0),MATCH((CUADRO!P$4&amp;$E95),'Hoja de Trabajo para listado'!$DE$151:$DG$151,0)),0)+IFERROR(INDEX('Hoja de Trabajo para listado'!$CD$155:$DC$1048576,MATCH($A95,'Hoja de Trabajo para listado'!$CD$155:$CD$1048576,0),MATCH((CUADRO!P$4&amp;$E95),'Hoja de Trabajo para listado'!$CD$151:$DC$151,0)),0)</f>
        <v>0</v>
      </c>
      <c r="Q95" s="241">
        <f ca="1">+IFERROR(INDEX('Hoja de Trabajo para listado'!$A$155:$Z$1048576,MATCH($A95,'Hoja de Trabajo para listado'!$A$155:$A$1048576,0),MATCH((CUADRO!Q$4&amp;$E95),'Hoja de Trabajo para listado'!$A$151:$Z$151,0)),0)+IFERROR(INDEX('Hoja de Trabajo para listado'!$AB$155:$BA$1048576,MATCH($A95,'Hoja de Trabajo para listado'!$AB$155:$AB$1048576,0),MATCH((CUADRO!Q$4&amp;$E95),'Hoja de Trabajo para listado'!$AB$151:$BA$151,0)),0)+IFERROR(INDEX('Hoja de Trabajo para listado'!$BC$155:$CB$1048576,MATCH($A95,'Hoja de Trabajo para listado'!$BC$155:$BC$1048576,0),MATCH((CUADRO!Q$4&amp;$E95),'Hoja de Trabajo para listado'!$BC$151:$CB$151,0)),0)+IFERROR(INDEX('Hoja de Trabajo para listado'!$DE$153:$DG$274,MATCH($A95,'Hoja de Trabajo para listado'!$DE$153:$DE$1048576,0),MATCH((CUADRO!Q$4&amp;$E95),'Hoja de Trabajo para listado'!$DE$151:$DG$151,0)),0)+IFERROR(INDEX('Hoja de Trabajo para listado'!$CD$155:$DC$1048576,MATCH($A95,'Hoja de Trabajo para listado'!$CD$155:$CD$1048576,0),MATCH((CUADRO!Q$4&amp;$E95),'Hoja de Trabajo para listado'!$CD$151:$DC$151,0)),0)</f>
        <v>0</v>
      </c>
      <c r="R95" s="241">
        <f t="shared" ca="1" si="2"/>
        <v>0</v>
      </c>
      <c r="S95" s="262"/>
      <c r="T95" s="241">
        <f ca="1">+T96</f>
        <v>0</v>
      </c>
      <c r="U95" s="240">
        <f t="shared" si="3"/>
        <v>1</v>
      </c>
    </row>
    <row r="96" spans="1:21" customFormat="1" ht="15" hidden="1" customHeight="1">
      <c r="A96" s="32">
        <v>147</v>
      </c>
      <c r="B96" s="382"/>
      <c r="C96" s="305" t="str">
        <f>+VLOOKUP(A96,bd_lista!$A$3:$C$592,3,FALSE)</f>
        <v>Universidad Autónoma del Beni José Ballivián</v>
      </c>
      <c r="D96" s="384"/>
      <c r="E96" s="305" t="s">
        <v>684</v>
      </c>
      <c r="F96" s="243">
        <f ca="1">+IFERROR(INDEX('Hoja de Trabajo para listado'!$A$155:$Z$1048576,MATCH($A96,'Hoja de Trabajo para listado'!$A$155:$A$1048576,0),MATCH((CUADRO!F$4&amp;$E96),'Hoja de Trabajo para listado'!$A$151:$Z$151,0)),0)+IFERROR(INDEX('Hoja de Trabajo para listado'!$AB$155:$BA$1048576,MATCH($A96,'Hoja de Trabajo para listado'!$AB$155:$AB$1048576,0),MATCH((CUADRO!F$4&amp;$E96),'Hoja de Trabajo para listado'!$AB$151:$BA$151,0)),0)+IFERROR(INDEX('Hoja de Trabajo para listado'!$BC$155:$CB$1048576,MATCH($A96,'Hoja de Trabajo para listado'!$BC$155:$BC$1048576,0),MATCH((CUADRO!F$4&amp;$E96),'Hoja de Trabajo para listado'!$BC$151:$CB$151,0)),0)+IFERROR(INDEX('Hoja de Trabajo para listado'!$DE$153:$DG$274,MATCH($A96,'Hoja de Trabajo para listado'!$DE$153:$DE$1048576,0),MATCH((CUADRO!F$4&amp;$E96),'Hoja de Trabajo para listado'!$DE$151:$DG$151,0)),0)+IFERROR(INDEX('Hoja de Trabajo para listado'!$CD$155:$DC$1048576,MATCH($A96,'Hoja de Trabajo para listado'!$CD$155:$CD$1048576,0),MATCH((CUADRO!F$4&amp;$E96),'Hoja de Trabajo para listado'!$CD$151:$DC$151,0)),0)</f>
        <v>0</v>
      </c>
      <c r="G96" s="243">
        <f ca="1">+IFERROR(INDEX('Hoja de Trabajo para listado'!$A$155:$Z$1048576,MATCH($A96,'Hoja de Trabajo para listado'!$A$155:$A$1048576,0),MATCH((CUADRO!G$4&amp;$E96),'Hoja de Trabajo para listado'!$A$151:$Z$151,0)),0)+IFERROR(INDEX('Hoja de Trabajo para listado'!$AB$155:$BA$1048576,MATCH($A96,'Hoja de Trabajo para listado'!$AB$155:$AB$1048576,0),MATCH((CUADRO!G$4&amp;$E96),'Hoja de Trabajo para listado'!$AB$151:$BA$151,0)),0)+IFERROR(INDEX('Hoja de Trabajo para listado'!$BC$155:$CB$1048576,MATCH($A96,'Hoja de Trabajo para listado'!$BC$155:$BC$1048576,0),MATCH((CUADRO!G$4&amp;$E96),'Hoja de Trabajo para listado'!$BC$151:$CB$151,0)),0)+IFERROR(INDEX('Hoja de Trabajo para listado'!$DE$153:$DG$274,MATCH($A96,'Hoja de Trabajo para listado'!$DE$153:$DE$1048576,0),MATCH((CUADRO!G$4&amp;$E96),'Hoja de Trabajo para listado'!$DE$151:$DG$151,0)),0)+IFERROR(INDEX('Hoja de Trabajo para listado'!$CD$155:$DC$1048576,MATCH($A96,'Hoja de Trabajo para listado'!$CD$155:$CD$1048576,0),MATCH((CUADRO!G$4&amp;$E96),'Hoja de Trabajo para listado'!$CD$151:$DC$151,0)),0)</f>
        <v>0</v>
      </c>
      <c r="H96" s="243">
        <f ca="1">+IFERROR(INDEX('Hoja de Trabajo para listado'!$A$155:$Z$1048576,MATCH($A96,'Hoja de Trabajo para listado'!$A$155:$A$1048576,0),MATCH((CUADRO!H$4&amp;$E96),'Hoja de Trabajo para listado'!$A$151:$Z$151,0)),0)+IFERROR(INDEX('Hoja de Trabajo para listado'!$AB$155:$BA$1048576,MATCH($A96,'Hoja de Trabajo para listado'!$AB$155:$AB$1048576,0),MATCH((CUADRO!H$4&amp;$E96),'Hoja de Trabajo para listado'!$AB$151:$BA$151,0)),0)+IFERROR(INDEX('Hoja de Trabajo para listado'!$BC$155:$CB$1048576,MATCH($A96,'Hoja de Trabajo para listado'!$BC$155:$BC$1048576,0),MATCH((CUADRO!H$4&amp;$E96),'Hoja de Trabajo para listado'!$BC$151:$CB$151,0)),0)+IFERROR(INDEX('Hoja de Trabajo para listado'!$DE$153:$DG$274,MATCH($A96,'Hoja de Trabajo para listado'!$DE$153:$DE$1048576,0),MATCH((CUADRO!H$4&amp;$E96),'Hoja de Trabajo para listado'!$DE$151:$DG$151,0)),0)+IFERROR(INDEX('Hoja de Trabajo para listado'!$CD$155:$DC$1048576,MATCH($A96,'Hoja de Trabajo para listado'!$CD$155:$CD$1048576,0),MATCH((CUADRO!H$4&amp;$E96),'Hoja de Trabajo para listado'!$CD$151:$DC$151,0)),0)</f>
        <v>0</v>
      </c>
      <c r="I96" s="243">
        <f ca="1">+IFERROR(INDEX('Hoja de Trabajo para listado'!$A$155:$Z$1048576,MATCH($A96,'Hoja de Trabajo para listado'!$A$155:$A$1048576,0),MATCH((CUADRO!I$4&amp;$E96),'Hoja de Trabajo para listado'!$A$151:$Z$151,0)),0)+IFERROR(INDEX('Hoja de Trabajo para listado'!$AB$155:$BA$1048576,MATCH($A96,'Hoja de Trabajo para listado'!$AB$155:$AB$1048576,0),MATCH((CUADRO!I$4&amp;$E96),'Hoja de Trabajo para listado'!$AB$151:$BA$151,0)),0)+IFERROR(INDEX('Hoja de Trabajo para listado'!$BC$155:$CB$1048576,MATCH($A96,'Hoja de Trabajo para listado'!$BC$155:$BC$1048576,0),MATCH((CUADRO!I$4&amp;$E96),'Hoja de Trabajo para listado'!$BC$151:$CB$151,0)),0)+IFERROR(INDEX('Hoja de Trabajo para listado'!$DE$153:$DG$274,MATCH($A96,'Hoja de Trabajo para listado'!$DE$153:$DE$1048576,0),MATCH((CUADRO!I$4&amp;$E96),'Hoja de Trabajo para listado'!$DE$151:$DG$151,0)),0)+IFERROR(INDEX('Hoja de Trabajo para listado'!$CD$155:$DC$1048576,MATCH($A96,'Hoja de Trabajo para listado'!$CD$155:$CD$1048576,0),MATCH((CUADRO!I$4&amp;$E96),'Hoja de Trabajo para listado'!$CD$151:$DC$151,0)),0)</f>
        <v>0</v>
      </c>
      <c r="J96" s="243">
        <f ca="1">+IFERROR(INDEX('Hoja de Trabajo para listado'!$A$155:$Z$1048576,MATCH($A96,'Hoja de Trabajo para listado'!$A$155:$A$1048576,0),MATCH((CUADRO!J$4&amp;$E96),'Hoja de Trabajo para listado'!$A$151:$Z$151,0)),0)+IFERROR(INDEX('Hoja de Trabajo para listado'!$AB$155:$BA$1048576,MATCH($A96,'Hoja de Trabajo para listado'!$AB$155:$AB$1048576,0),MATCH((CUADRO!J$4&amp;$E96),'Hoja de Trabajo para listado'!$AB$151:$BA$151,0)),0)+IFERROR(INDEX('Hoja de Trabajo para listado'!$BC$155:$CB$1048576,MATCH($A96,'Hoja de Trabajo para listado'!$BC$155:$BC$1048576,0),MATCH((CUADRO!J$4&amp;$E96),'Hoja de Trabajo para listado'!$BC$151:$CB$151,0)),0)+IFERROR(INDEX('Hoja de Trabajo para listado'!$DE$153:$DG$274,MATCH($A96,'Hoja de Trabajo para listado'!$DE$153:$DE$1048576,0),MATCH((CUADRO!J$4&amp;$E96),'Hoja de Trabajo para listado'!$DE$151:$DG$151,0)),0)+IFERROR(INDEX('Hoja de Trabajo para listado'!$CD$155:$DC$1048576,MATCH($A96,'Hoja de Trabajo para listado'!$CD$155:$CD$1048576,0),MATCH((CUADRO!J$4&amp;$E96),'Hoja de Trabajo para listado'!$CD$151:$DC$151,0)),0)</f>
        <v>0</v>
      </c>
      <c r="K96" s="243">
        <f ca="1">+IFERROR(INDEX('Hoja de Trabajo para listado'!$A$155:$Z$1048576,MATCH($A96,'Hoja de Trabajo para listado'!$A$155:$A$1048576,0),MATCH((CUADRO!K$4&amp;$E96),'Hoja de Trabajo para listado'!$A$151:$Z$151,0)),0)+IFERROR(INDEX('Hoja de Trabajo para listado'!$AB$155:$BA$1048576,MATCH($A96,'Hoja de Trabajo para listado'!$AB$155:$AB$1048576,0),MATCH((CUADRO!K$4&amp;$E96),'Hoja de Trabajo para listado'!$AB$151:$BA$151,0)),0)+IFERROR(INDEX('Hoja de Trabajo para listado'!$BC$155:$CB$1048576,MATCH($A96,'Hoja de Trabajo para listado'!$BC$155:$BC$1048576,0),MATCH((CUADRO!K$4&amp;$E96),'Hoja de Trabajo para listado'!$BC$151:$CB$151,0)),0)+IFERROR(INDEX('Hoja de Trabajo para listado'!$DE$153:$DG$274,MATCH($A96,'Hoja de Trabajo para listado'!$DE$153:$DE$1048576,0),MATCH((CUADRO!K$4&amp;$E96),'Hoja de Trabajo para listado'!$DE$151:$DG$151,0)),0)+IFERROR(INDEX('Hoja de Trabajo para listado'!$CD$155:$DC$1048576,MATCH($A96,'Hoja de Trabajo para listado'!$CD$155:$CD$1048576,0),MATCH((CUADRO!K$4&amp;$E96),'Hoja de Trabajo para listado'!$CD$151:$DC$151,0)),0)</f>
        <v>0</v>
      </c>
      <c r="L96" s="243">
        <f ca="1">+IFERROR(INDEX('Hoja de Trabajo para listado'!$A$155:$Z$1048576,MATCH($A96,'Hoja de Trabajo para listado'!$A$155:$A$1048576,0),MATCH((CUADRO!L$4&amp;$E96),'Hoja de Trabajo para listado'!$A$151:$Z$151,0)),0)+IFERROR(INDEX('Hoja de Trabajo para listado'!$AB$155:$BA$1048576,MATCH($A96,'Hoja de Trabajo para listado'!$AB$155:$AB$1048576,0),MATCH((CUADRO!L$4&amp;$E96),'Hoja de Trabajo para listado'!$AB$151:$BA$151,0)),0)+IFERROR(INDEX('Hoja de Trabajo para listado'!$BC$155:$CB$1048576,MATCH($A96,'Hoja de Trabajo para listado'!$BC$155:$BC$1048576,0),MATCH((CUADRO!L$4&amp;$E96),'Hoja de Trabajo para listado'!$BC$151:$CB$151,0)),0)+IFERROR(INDEX('Hoja de Trabajo para listado'!$DE$153:$DG$274,MATCH($A96,'Hoja de Trabajo para listado'!$DE$153:$DE$1048576,0),MATCH((CUADRO!L$4&amp;$E96),'Hoja de Trabajo para listado'!$DE$151:$DG$151,0)),0)+IFERROR(INDEX('Hoja de Trabajo para listado'!$CD$155:$DC$1048576,MATCH($A96,'Hoja de Trabajo para listado'!$CD$155:$CD$1048576,0),MATCH((CUADRO!L$4&amp;$E96),'Hoja de Trabajo para listado'!$CD$151:$DC$151,0)),0)</f>
        <v>0</v>
      </c>
      <c r="M96" s="243">
        <f ca="1">+IFERROR(INDEX('Hoja de Trabajo para listado'!$A$155:$Z$1048576,MATCH($A96,'Hoja de Trabajo para listado'!$A$155:$A$1048576,0),MATCH((CUADRO!M$4&amp;$E96),'Hoja de Trabajo para listado'!$A$151:$Z$151,0)),0)+IFERROR(INDEX('Hoja de Trabajo para listado'!$AB$155:$BA$1048576,MATCH($A96,'Hoja de Trabajo para listado'!$AB$155:$AB$1048576,0),MATCH((CUADRO!M$4&amp;$E96),'Hoja de Trabajo para listado'!$AB$151:$BA$151,0)),0)+IFERROR(INDEX('Hoja de Trabajo para listado'!$BC$155:$CB$1048576,MATCH($A96,'Hoja de Trabajo para listado'!$BC$155:$BC$1048576,0),MATCH((CUADRO!M$4&amp;$E96),'Hoja de Trabajo para listado'!$BC$151:$CB$151,0)),0)+IFERROR(INDEX('Hoja de Trabajo para listado'!$DE$153:$DG$274,MATCH($A96,'Hoja de Trabajo para listado'!$DE$153:$DE$1048576,0),MATCH((CUADRO!M$4&amp;$E96),'Hoja de Trabajo para listado'!$DE$151:$DG$151,0)),0)+IFERROR(INDEX('Hoja de Trabajo para listado'!$CD$155:$DC$1048576,MATCH($A96,'Hoja de Trabajo para listado'!$CD$155:$CD$1048576,0),MATCH((CUADRO!M$4&amp;$E96),'Hoja de Trabajo para listado'!$CD$151:$DC$151,0)),0)</f>
        <v>0</v>
      </c>
      <c r="N96" s="243">
        <f ca="1">+IFERROR(INDEX('Hoja de Trabajo para listado'!$A$155:$Z$1048576,MATCH($A96,'Hoja de Trabajo para listado'!$A$155:$A$1048576,0),MATCH((CUADRO!N$4&amp;$E96),'Hoja de Trabajo para listado'!$A$151:$Z$151,0)),0)+IFERROR(INDEX('Hoja de Trabajo para listado'!$AB$155:$BA$1048576,MATCH($A96,'Hoja de Trabajo para listado'!$AB$155:$AB$1048576,0),MATCH((CUADRO!N$4&amp;$E96),'Hoja de Trabajo para listado'!$AB$151:$BA$151,0)),0)+IFERROR(INDEX('Hoja de Trabajo para listado'!$BC$155:$CB$1048576,MATCH($A96,'Hoja de Trabajo para listado'!$BC$155:$BC$1048576,0),MATCH((CUADRO!N$4&amp;$E96),'Hoja de Trabajo para listado'!$BC$151:$CB$151,0)),0)+IFERROR(INDEX('Hoja de Trabajo para listado'!$DE$153:$DG$274,MATCH($A96,'Hoja de Trabajo para listado'!$DE$153:$DE$1048576,0),MATCH((CUADRO!N$4&amp;$E96),'Hoja de Trabajo para listado'!$DE$151:$DG$151,0)),0)+IFERROR(INDEX('Hoja de Trabajo para listado'!$CD$155:$DC$1048576,MATCH($A96,'Hoja de Trabajo para listado'!$CD$155:$CD$1048576,0),MATCH((CUADRO!N$4&amp;$E96),'Hoja de Trabajo para listado'!$CD$151:$DC$151,0)),0)</f>
        <v>0</v>
      </c>
      <c r="O96" s="243">
        <f ca="1">+IFERROR(INDEX('Hoja de Trabajo para listado'!$A$155:$Z$1048576,MATCH($A96,'Hoja de Trabajo para listado'!$A$155:$A$1048576,0),MATCH((CUADRO!O$4&amp;$E96),'Hoja de Trabajo para listado'!$A$151:$Z$151,0)),0)+IFERROR(INDEX('Hoja de Trabajo para listado'!$AB$155:$BA$1048576,MATCH($A96,'Hoja de Trabajo para listado'!$AB$155:$AB$1048576,0),MATCH((CUADRO!O$4&amp;$E96),'Hoja de Trabajo para listado'!$AB$151:$BA$151,0)),0)+IFERROR(INDEX('Hoja de Trabajo para listado'!$BC$155:$CB$1048576,MATCH($A96,'Hoja de Trabajo para listado'!$BC$155:$BC$1048576,0),MATCH((CUADRO!O$4&amp;$E96),'Hoja de Trabajo para listado'!$BC$151:$CB$151,0)),0)+IFERROR(INDEX('Hoja de Trabajo para listado'!$DE$153:$DG$274,MATCH($A96,'Hoja de Trabajo para listado'!$DE$153:$DE$1048576,0),MATCH((CUADRO!O$4&amp;$E96),'Hoja de Trabajo para listado'!$DE$151:$DG$151,0)),0)+IFERROR(INDEX('Hoja de Trabajo para listado'!$CD$155:$DC$1048576,MATCH($A96,'Hoja de Trabajo para listado'!$CD$155:$CD$1048576,0),MATCH((CUADRO!O$4&amp;$E96),'Hoja de Trabajo para listado'!$CD$151:$DC$151,0)),0)</f>
        <v>0</v>
      </c>
      <c r="P96" s="243">
        <f ca="1">+IFERROR(INDEX('Hoja de Trabajo para listado'!$A$155:$Z$1048576,MATCH($A96,'Hoja de Trabajo para listado'!$A$155:$A$1048576,0),MATCH((CUADRO!P$4&amp;$E96),'Hoja de Trabajo para listado'!$A$151:$Z$151,0)),0)+IFERROR(INDEX('Hoja de Trabajo para listado'!$AB$155:$BA$1048576,MATCH($A96,'Hoja de Trabajo para listado'!$AB$155:$AB$1048576,0),MATCH((CUADRO!P$4&amp;$E96),'Hoja de Trabajo para listado'!$AB$151:$BA$151,0)),0)+IFERROR(INDEX('Hoja de Trabajo para listado'!$BC$155:$CB$1048576,MATCH($A96,'Hoja de Trabajo para listado'!$BC$155:$BC$1048576,0),MATCH((CUADRO!P$4&amp;$E96),'Hoja de Trabajo para listado'!$BC$151:$CB$151,0)),0)+IFERROR(INDEX('Hoja de Trabajo para listado'!$DE$153:$DG$274,MATCH($A96,'Hoja de Trabajo para listado'!$DE$153:$DE$1048576,0),MATCH((CUADRO!P$4&amp;$E96),'Hoja de Trabajo para listado'!$DE$151:$DG$151,0)),0)+IFERROR(INDEX('Hoja de Trabajo para listado'!$CD$155:$DC$1048576,MATCH($A96,'Hoja de Trabajo para listado'!$CD$155:$CD$1048576,0),MATCH((CUADRO!P$4&amp;$E96),'Hoja de Trabajo para listado'!$CD$151:$DC$151,0)),0)</f>
        <v>0</v>
      </c>
      <c r="Q96" s="243">
        <f ca="1">+IFERROR(INDEX('Hoja de Trabajo para listado'!$A$155:$Z$1048576,MATCH($A96,'Hoja de Trabajo para listado'!$A$155:$A$1048576,0),MATCH((CUADRO!Q$4&amp;$E96),'Hoja de Trabajo para listado'!$A$151:$Z$151,0)),0)+IFERROR(INDEX('Hoja de Trabajo para listado'!$AB$155:$BA$1048576,MATCH($A96,'Hoja de Trabajo para listado'!$AB$155:$AB$1048576,0),MATCH((CUADRO!Q$4&amp;$E96),'Hoja de Trabajo para listado'!$AB$151:$BA$151,0)),0)+IFERROR(INDEX('Hoja de Trabajo para listado'!$BC$155:$CB$1048576,MATCH($A96,'Hoja de Trabajo para listado'!$BC$155:$BC$1048576,0),MATCH((CUADRO!Q$4&amp;$E96),'Hoja de Trabajo para listado'!$BC$151:$CB$151,0)),0)+IFERROR(INDEX('Hoja de Trabajo para listado'!$DE$153:$DG$274,MATCH($A96,'Hoja de Trabajo para listado'!$DE$153:$DE$1048576,0),MATCH((CUADRO!Q$4&amp;$E96),'Hoja de Trabajo para listado'!$DE$151:$DG$151,0)),0)+IFERROR(INDEX('Hoja de Trabajo para listado'!$CD$155:$DC$1048576,MATCH($A96,'Hoja de Trabajo para listado'!$CD$155:$CD$1048576,0),MATCH((CUADRO!Q$4&amp;$E96),'Hoja de Trabajo para listado'!$CD$151:$DC$151,0)),0)</f>
        <v>0</v>
      </c>
      <c r="R96" s="243">
        <f t="shared" ca="1" si="2"/>
        <v>0</v>
      </c>
      <c r="S96" s="243">
        <f ca="1">+R95+R96</f>
        <v>0</v>
      </c>
      <c r="T96" s="243">
        <f ca="1">+S96</f>
        <v>0</v>
      </c>
      <c r="U96" s="242">
        <f t="shared" si="3"/>
        <v>2</v>
      </c>
    </row>
    <row r="97" spans="1:21" customFormat="1" ht="15" hidden="1" customHeight="1">
      <c r="A97" s="32">
        <v>148</v>
      </c>
      <c r="B97" s="381">
        <f>+A97</f>
        <v>148</v>
      </c>
      <c r="C97" s="245" t="str">
        <f>+VLOOKUP(A97,bd_lista!$A$3:$C$592,3,FALSE)</f>
        <v>Universidad Amazónica de Pando</v>
      </c>
      <c r="D97" s="383" t="str">
        <f>+C97</f>
        <v>Universidad Amazónica de Pando</v>
      </c>
      <c r="E97" s="245" t="s">
        <v>683</v>
      </c>
      <c r="F97" s="241">
        <f ca="1">+IFERROR(INDEX('Hoja de Trabajo para listado'!$A$155:$Z$1048576,MATCH($A97,'Hoja de Trabajo para listado'!$A$155:$A$1048576,0),MATCH((CUADRO!F$4&amp;$E97),'Hoja de Trabajo para listado'!$A$151:$Z$151,0)),0)+IFERROR(INDEX('Hoja de Trabajo para listado'!$AB$155:$BA$1048576,MATCH($A97,'Hoja de Trabajo para listado'!$AB$155:$AB$1048576,0),MATCH((CUADRO!F$4&amp;$E97),'Hoja de Trabajo para listado'!$AB$151:$BA$151,0)),0)+IFERROR(INDEX('Hoja de Trabajo para listado'!$BC$155:$CB$1048576,MATCH($A97,'Hoja de Trabajo para listado'!$BC$155:$BC$1048576,0),MATCH((CUADRO!F$4&amp;$E97),'Hoja de Trabajo para listado'!$BC$151:$CB$151,0)),0)+IFERROR(INDEX('Hoja de Trabajo para listado'!$DE$153:$DG$274,MATCH($A97,'Hoja de Trabajo para listado'!$DE$153:$DE$1048576,0),MATCH((CUADRO!F$4&amp;$E97),'Hoja de Trabajo para listado'!$DE$151:$DG$151,0)),0)+IFERROR(INDEX('Hoja de Trabajo para listado'!$CD$155:$DC$1048576,MATCH($A97,'Hoja de Trabajo para listado'!$CD$155:$CD$1048576,0),MATCH((CUADRO!F$4&amp;$E97),'Hoja de Trabajo para listado'!$CD$151:$DC$151,0)),0)</f>
        <v>0</v>
      </c>
      <c r="G97" s="241">
        <f ca="1">+IFERROR(INDEX('Hoja de Trabajo para listado'!$A$155:$Z$1048576,MATCH($A97,'Hoja de Trabajo para listado'!$A$155:$A$1048576,0),MATCH((CUADRO!G$4&amp;$E97),'Hoja de Trabajo para listado'!$A$151:$Z$151,0)),0)+IFERROR(INDEX('Hoja de Trabajo para listado'!$AB$155:$BA$1048576,MATCH($A97,'Hoja de Trabajo para listado'!$AB$155:$AB$1048576,0),MATCH((CUADRO!G$4&amp;$E97),'Hoja de Trabajo para listado'!$AB$151:$BA$151,0)),0)+IFERROR(INDEX('Hoja de Trabajo para listado'!$BC$155:$CB$1048576,MATCH($A97,'Hoja de Trabajo para listado'!$BC$155:$BC$1048576,0),MATCH((CUADRO!G$4&amp;$E97),'Hoja de Trabajo para listado'!$BC$151:$CB$151,0)),0)+IFERROR(INDEX('Hoja de Trabajo para listado'!$DE$153:$DG$274,MATCH($A97,'Hoja de Trabajo para listado'!$DE$153:$DE$1048576,0),MATCH((CUADRO!G$4&amp;$E97),'Hoja de Trabajo para listado'!$DE$151:$DG$151,0)),0)+IFERROR(INDEX('Hoja de Trabajo para listado'!$CD$155:$DC$1048576,MATCH($A97,'Hoja de Trabajo para listado'!$CD$155:$CD$1048576,0),MATCH((CUADRO!G$4&amp;$E97),'Hoja de Trabajo para listado'!$CD$151:$DC$151,0)),0)</f>
        <v>0</v>
      </c>
      <c r="H97" s="241">
        <f ca="1">+IFERROR(INDEX('Hoja de Trabajo para listado'!$A$155:$Z$1048576,MATCH($A97,'Hoja de Trabajo para listado'!$A$155:$A$1048576,0),MATCH((CUADRO!H$4&amp;$E97),'Hoja de Trabajo para listado'!$A$151:$Z$151,0)),0)+IFERROR(INDEX('Hoja de Trabajo para listado'!$AB$155:$BA$1048576,MATCH($A97,'Hoja de Trabajo para listado'!$AB$155:$AB$1048576,0),MATCH((CUADRO!H$4&amp;$E97),'Hoja de Trabajo para listado'!$AB$151:$BA$151,0)),0)+IFERROR(INDEX('Hoja de Trabajo para listado'!$BC$155:$CB$1048576,MATCH($A97,'Hoja de Trabajo para listado'!$BC$155:$BC$1048576,0),MATCH((CUADRO!H$4&amp;$E97),'Hoja de Trabajo para listado'!$BC$151:$CB$151,0)),0)+IFERROR(INDEX('Hoja de Trabajo para listado'!$DE$153:$DG$274,MATCH($A97,'Hoja de Trabajo para listado'!$DE$153:$DE$1048576,0),MATCH((CUADRO!H$4&amp;$E97),'Hoja de Trabajo para listado'!$DE$151:$DG$151,0)),0)+IFERROR(INDEX('Hoja de Trabajo para listado'!$CD$155:$DC$1048576,MATCH($A97,'Hoja de Trabajo para listado'!$CD$155:$CD$1048576,0),MATCH((CUADRO!H$4&amp;$E97),'Hoja de Trabajo para listado'!$CD$151:$DC$151,0)),0)</f>
        <v>0</v>
      </c>
      <c r="I97" s="241">
        <f ca="1">+IFERROR(INDEX('Hoja de Trabajo para listado'!$A$155:$Z$1048576,MATCH($A97,'Hoja de Trabajo para listado'!$A$155:$A$1048576,0),MATCH((CUADRO!I$4&amp;$E97),'Hoja de Trabajo para listado'!$A$151:$Z$151,0)),0)+IFERROR(INDEX('Hoja de Trabajo para listado'!$AB$155:$BA$1048576,MATCH($A97,'Hoja de Trabajo para listado'!$AB$155:$AB$1048576,0),MATCH((CUADRO!I$4&amp;$E97),'Hoja de Trabajo para listado'!$AB$151:$BA$151,0)),0)+IFERROR(INDEX('Hoja de Trabajo para listado'!$BC$155:$CB$1048576,MATCH($A97,'Hoja de Trabajo para listado'!$BC$155:$BC$1048576,0),MATCH((CUADRO!I$4&amp;$E97),'Hoja de Trabajo para listado'!$BC$151:$CB$151,0)),0)+IFERROR(INDEX('Hoja de Trabajo para listado'!$DE$153:$DG$274,MATCH($A97,'Hoja de Trabajo para listado'!$DE$153:$DE$1048576,0),MATCH((CUADRO!I$4&amp;$E97),'Hoja de Trabajo para listado'!$DE$151:$DG$151,0)),0)+IFERROR(INDEX('Hoja de Trabajo para listado'!$CD$155:$DC$1048576,MATCH($A97,'Hoja de Trabajo para listado'!$CD$155:$CD$1048576,0),MATCH((CUADRO!I$4&amp;$E97),'Hoja de Trabajo para listado'!$CD$151:$DC$151,0)),0)</f>
        <v>0</v>
      </c>
      <c r="J97" s="241">
        <f ca="1">+IFERROR(INDEX('Hoja de Trabajo para listado'!$A$155:$Z$1048576,MATCH($A97,'Hoja de Trabajo para listado'!$A$155:$A$1048576,0),MATCH((CUADRO!J$4&amp;$E97),'Hoja de Trabajo para listado'!$A$151:$Z$151,0)),0)+IFERROR(INDEX('Hoja de Trabajo para listado'!$AB$155:$BA$1048576,MATCH($A97,'Hoja de Trabajo para listado'!$AB$155:$AB$1048576,0),MATCH((CUADRO!J$4&amp;$E97),'Hoja de Trabajo para listado'!$AB$151:$BA$151,0)),0)+IFERROR(INDEX('Hoja de Trabajo para listado'!$BC$155:$CB$1048576,MATCH($A97,'Hoja de Trabajo para listado'!$BC$155:$BC$1048576,0),MATCH((CUADRO!J$4&amp;$E97),'Hoja de Trabajo para listado'!$BC$151:$CB$151,0)),0)+IFERROR(INDEX('Hoja de Trabajo para listado'!$DE$153:$DG$274,MATCH($A97,'Hoja de Trabajo para listado'!$DE$153:$DE$1048576,0),MATCH((CUADRO!J$4&amp;$E97),'Hoja de Trabajo para listado'!$DE$151:$DG$151,0)),0)+IFERROR(INDEX('Hoja de Trabajo para listado'!$CD$155:$DC$1048576,MATCH($A97,'Hoja de Trabajo para listado'!$CD$155:$CD$1048576,0),MATCH((CUADRO!J$4&amp;$E97),'Hoja de Trabajo para listado'!$CD$151:$DC$151,0)),0)</f>
        <v>0</v>
      </c>
      <c r="K97" s="241">
        <f ca="1">+IFERROR(INDEX('Hoja de Trabajo para listado'!$A$155:$Z$1048576,MATCH($A97,'Hoja de Trabajo para listado'!$A$155:$A$1048576,0),MATCH((CUADRO!K$4&amp;$E97),'Hoja de Trabajo para listado'!$A$151:$Z$151,0)),0)+IFERROR(INDEX('Hoja de Trabajo para listado'!$AB$155:$BA$1048576,MATCH($A97,'Hoja de Trabajo para listado'!$AB$155:$AB$1048576,0),MATCH((CUADRO!K$4&amp;$E97),'Hoja de Trabajo para listado'!$AB$151:$BA$151,0)),0)+IFERROR(INDEX('Hoja de Trabajo para listado'!$BC$155:$CB$1048576,MATCH($A97,'Hoja de Trabajo para listado'!$BC$155:$BC$1048576,0),MATCH((CUADRO!K$4&amp;$E97),'Hoja de Trabajo para listado'!$BC$151:$CB$151,0)),0)+IFERROR(INDEX('Hoja de Trabajo para listado'!$DE$153:$DG$274,MATCH($A97,'Hoja de Trabajo para listado'!$DE$153:$DE$1048576,0),MATCH((CUADRO!K$4&amp;$E97),'Hoja de Trabajo para listado'!$DE$151:$DG$151,0)),0)+IFERROR(INDEX('Hoja de Trabajo para listado'!$CD$155:$DC$1048576,MATCH($A97,'Hoja de Trabajo para listado'!$CD$155:$CD$1048576,0),MATCH((CUADRO!K$4&amp;$E97),'Hoja de Trabajo para listado'!$CD$151:$DC$151,0)),0)</f>
        <v>0</v>
      </c>
      <c r="L97" s="241">
        <f ca="1">+IFERROR(INDEX('Hoja de Trabajo para listado'!$A$155:$Z$1048576,MATCH($A97,'Hoja de Trabajo para listado'!$A$155:$A$1048576,0),MATCH((CUADRO!L$4&amp;$E97),'Hoja de Trabajo para listado'!$A$151:$Z$151,0)),0)+IFERROR(INDEX('Hoja de Trabajo para listado'!$AB$155:$BA$1048576,MATCH($A97,'Hoja de Trabajo para listado'!$AB$155:$AB$1048576,0),MATCH((CUADRO!L$4&amp;$E97),'Hoja de Trabajo para listado'!$AB$151:$BA$151,0)),0)+IFERROR(INDEX('Hoja de Trabajo para listado'!$BC$155:$CB$1048576,MATCH($A97,'Hoja de Trabajo para listado'!$BC$155:$BC$1048576,0),MATCH((CUADRO!L$4&amp;$E97),'Hoja de Trabajo para listado'!$BC$151:$CB$151,0)),0)+IFERROR(INDEX('Hoja de Trabajo para listado'!$DE$153:$DG$274,MATCH($A97,'Hoja de Trabajo para listado'!$DE$153:$DE$1048576,0),MATCH((CUADRO!L$4&amp;$E97),'Hoja de Trabajo para listado'!$DE$151:$DG$151,0)),0)+IFERROR(INDEX('Hoja de Trabajo para listado'!$CD$155:$DC$1048576,MATCH($A97,'Hoja de Trabajo para listado'!$CD$155:$CD$1048576,0),MATCH((CUADRO!L$4&amp;$E97),'Hoja de Trabajo para listado'!$CD$151:$DC$151,0)),0)</f>
        <v>0</v>
      </c>
      <c r="M97" s="241">
        <f ca="1">+IFERROR(INDEX('Hoja de Trabajo para listado'!$A$155:$Z$1048576,MATCH($A97,'Hoja de Trabajo para listado'!$A$155:$A$1048576,0),MATCH((CUADRO!M$4&amp;$E97),'Hoja de Trabajo para listado'!$A$151:$Z$151,0)),0)+IFERROR(INDEX('Hoja de Trabajo para listado'!$AB$155:$BA$1048576,MATCH($A97,'Hoja de Trabajo para listado'!$AB$155:$AB$1048576,0),MATCH((CUADRO!M$4&amp;$E97),'Hoja de Trabajo para listado'!$AB$151:$BA$151,0)),0)+IFERROR(INDEX('Hoja de Trabajo para listado'!$BC$155:$CB$1048576,MATCH($A97,'Hoja de Trabajo para listado'!$BC$155:$BC$1048576,0),MATCH((CUADRO!M$4&amp;$E97),'Hoja de Trabajo para listado'!$BC$151:$CB$151,0)),0)+IFERROR(INDEX('Hoja de Trabajo para listado'!$DE$153:$DG$274,MATCH($A97,'Hoja de Trabajo para listado'!$DE$153:$DE$1048576,0),MATCH((CUADRO!M$4&amp;$E97),'Hoja de Trabajo para listado'!$DE$151:$DG$151,0)),0)+IFERROR(INDEX('Hoja de Trabajo para listado'!$CD$155:$DC$1048576,MATCH($A97,'Hoja de Trabajo para listado'!$CD$155:$CD$1048576,0),MATCH((CUADRO!M$4&amp;$E97),'Hoja de Trabajo para listado'!$CD$151:$DC$151,0)),0)</f>
        <v>0</v>
      </c>
      <c r="N97" s="241">
        <f ca="1">+IFERROR(INDEX('Hoja de Trabajo para listado'!$A$155:$Z$1048576,MATCH($A97,'Hoja de Trabajo para listado'!$A$155:$A$1048576,0),MATCH((CUADRO!N$4&amp;$E97),'Hoja de Trabajo para listado'!$A$151:$Z$151,0)),0)+IFERROR(INDEX('Hoja de Trabajo para listado'!$AB$155:$BA$1048576,MATCH($A97,'Hoja de Trabajo para listado'!$AB$155:$AB$1048576,0),MATCH((CUADRO!N$4&amp;$E97),'Hoja de Trabajo para listado'!$AB$151:$BA$151,0)),0)+IFERROR(INDEX('Hoja de Trabajo para listado'!$BC$155:$CB$1048576,MATCH($A97,'Hoja de Trabajo para listado'!$BC$155:$BC$1048576,0),MATCH((CUADRO!N$4&amp;$E97),'Hoja de Trabajo para listado'!$BC$151:$CB$151,0)),0)+IFERROR(INDEX('Hoja de Trabajo para listado'!$DE$153:$DG$274,MATCH($A97,'Hoja de Trabajo para listado'!$DE$153:$DE$1048576,0),MATCH((CUADRO!N$4&amp;$E97),'Hoja de Trabajo para listado'!$DE$151:$DG$151,0)),0)+IFERROR(INDEX('Hoja de Trabajo para listado'!$CD$155:$DC$1048576,MATCH($A97,'Hoja de Trabajo para listado'!$CD$155:$CD$1048576,0),MATCH((CUADRO!N$4&amp;$E97),'Hoja de Trabajo para listado'!$CD$151:$DC$151,0)),0)</f>
        <v>0</v>
      </c>
      <c r="O97" s="241">
        <f ca="1">+IFERROR(INDEX('Hoja de Trabajo para listado'!$A$155:$Z$1048576,MATCH($A97,'Hoja de Trabajo para listado'!$A$155:$A$1048576,0),MATCH((CUADRO!O$4&amp;$E97),'Hoja de Trabajo para listado'!$A$151:$Z$151,0)),0)+IFERROR(INDEX('Hoja de Trabajo para listado'!$AB$155:$BA$1048576,MATCH($A97,'Hoja de Trabajo para listado'!$AB$155:$AB$1048576,0),MATCH((CUADRO!O$4&amp;$E97),'Hoja de Trabajo para listado'!$AB$151:$BA$151,0)),0)+IFERROR(INDEX('Hoja de Trabajo para listado'!$BC$155:$CB$1048576,MATCH($A97,'Hoja de Trabajo para listado'!$BC$155:$BC$1048576,0),MATCH((CUADRO!O$4&amp;$E97),'Hoja de Trabajo para listado'!$BC$151:$CB$151,0)),0)+IFERROR(INDEX('Hoja de Trabajo para listado'!$DE$153:$DG$274,MATCH($A97,'Hoja de Trabajo para listado'!$DE$153:$DE$1048576,0),MATCH((CUADRO!O$4&amp;$E97),'Hoja de Trabajo para listado'!$DE$151:$DG$151,0)),0)+IFERROR(INDEX('Hoja de Trabajo para listado'!$CD$155:$DC$1048576,MATCH($A97,'Hoja de Trabajo para listado'!$CD$155:$CD$1048576,0),MATCH((CUADRO!O$4&amp;$E97),'Hoja de Trabajo para listado'!$CD$151:$DC$151,0)),0)</f>
        <v>0</v>
      </c>
      <c r="P97" s="241">
        <f ca="1">+IFERROR(INDEX('Hoja de Trabajo para listado'!$A$155:$Z$1048576,MATCH($A97,'Hoja de Trabajo para listado'!$A$155:$A$1048576,0),MATCH((CUADRO!P$4&amp;$E97),'Hoja de Trabajo para listado'!$A$151:$Z$151,0)),0)+IFERROR(INDEX('Hoja de Trabajo para listado'!$AB$155:$BA$1048576,MATCH($A97,'Hoja de Trabajo para listado'!$AB$155:$AB$1048576,0),MATCH((CUADRO!P$4&amp;$E97),'Hoja de Trabajo para listado'!$AB$151:$BA$151,0)),0)+IFERROR(INDEX('Hoja de Trabajo para listado'!$BC$155:$CB$1048576,MATCH($A97,'Hoja de Trabajo para listado'!$BC$155:$BC$1048576,0),MATCH((CUADRO!P$4&amp;$E97),'Hoja de Trabajo para listado'!$BC$151:$CB$151,0)),0)+IFERROR(INDEX('Hoja de Trabajo para listado'!$DE$153:$DG$274,MATCH($A97,'Hoja de Trabajo para listado'!$DE$153:$DE$1048576,0),MATCH((CUADRO!P$4&amp;$E97),'Hoja de Trabajo para listado'!$DE$151:$DG$151,0)),0)+IFERROR(INDEX('Hoja de Trabajo para listado'!$CD$155:$DC$1048576,MATCH($A97,'Hoja de Trabajo para listado'!$CD$155:$CD$1048576,0),MATCH((CUADRO!P$4&amp;$E97),'Hoja de Trabajo para listado'!$CD$151:$DC$151,0)),0)</f>
        <v>0</v>
      </c>
      <c r="Q97" s="241">
        <f ca="1">+IFERROR(INDEX('Hoja de Trabajo para listado'!$A$155:$Z$1048576,MATCH($A97,'Hoja de Trabajo para listado'!$A$155:$A$1048576,0),MATCH((CUADRO!Q$4&amp;$E97),'Hoja de Trabajo para listado'!$A$151:$Z$151,0)),0)+IFERROR(INDEX('Hoja de Trabajo para listado'!$AB$155:$BA$1048576,MATCH($A97,'Hoja de Trabajo para listado'!$AB$155:$AB$1048576,0),MATCH((CUADRO!Q$4&amp;$E97),'Hoja de Trabajo para listado'!$AB$151:$BA$151,0)),0)+IFERROR(INDEX('Hoja de Trabajo para listado'!$BC$155:$CB$1048576,MATCH($A97,'Hoja de Trabajo para listado'!$BC$155:$BC$1048576,0),MATCH((CUADRO!Q$4&amp;$E97),'Hoja de Trabajo para listado'!$BC$151:$CB$151,0)),0)+IFERROR(INDEX('Hoja de Trabajo para listado'!$DE$153:$DG$274,MATCH($A97,'Hoja de Trabajo para listado'!$DE$153:$DE$1048576,0),MATCH((CUADRO!Q$4&amp;$E97),'Hoja de Trabajo para listado'!$DE$151:$DG$151,0)),0)+IFERROR(INDEX('Hoja de Trabajo para listado'!$CD$155:$DC$1048576,MATCH($A97,'Hoja de Trabajo para listado'!$CD$155:$CD$1048576,0),MATCH((CUADRO!Q$4&amp;$E97),'Hoja de Trabajo para listado'!$CD$151:$DC$151,0)),0)</f>
        <v>0</v>
      </c>
      <c r="R97" s="241">
        <f t="shared" ca="1" si="2"/>
        <v>0</v>
      </c>
      <c r="S97" s="241"/>
      <c r="T97" s="241">
        <f ca="1">+T98</f>
        <v>0</v>
      </c>
      <c r="U97" s="240">
        <f t="shared" si="3"/>
        <v>1</v>
      </c>
    </row>
    <row r="98" spans="1:21" customFormat="1" ht="15" hidden="1" customHeight="1">
      <c r="A98" s="32">
        <v>148</v>
      </c>
      <c r="B98" s="382"/>
      <c r="C98" s="305" t="str">
        <f>+VLOOKUP(A98,bd_lista!$A$3:$C$592,3,FALSE)</f>
        <v>Universidad Amazónica de Pando</v>
      </c>
      <c r="D98" s="384"/>
      <c r="E98" s="305" t="s">
        <v>684</v>
      </c>
      <c r="F98" s="243">
        <f ca="1">+IFERROR(INDEX('Hoja de Trabajo para listado'!$A$155:$Z$1048576,MATCH($A98,'Hoja de Trabajo para listado'!$A$155:$A$1048576,0),MATCH((CUADRO!F$4&amp;$E98),'Hoja de Trabajo para listado'!$A$151:$Z$151,0)),0)+IFERROR(INDEX('Hoja de Trabajo para listado'!$AB$155:$BA$1048576,MATCH($A98,'Hoja de Trabajo para listado'!$AB$155:$AB$1048576,0),MATCH((CUADRO!F$4&amp;$E98),'Hoja de Trabajo para listado'!$AB$151:$BA$151,0)),0)+IFERROR(INDEX('Hoja de Trabajo para listado'!$BC$155:$CB$1048576,MATCH($A98,'Hoja de Trabajo para listado'!$BC$155:$BC$1048576,0),MATCH((CUADRO!F$4&amp;$E98),'Hoja de Trabajo para listado'!$BC$151:$CB$151,0)),0)+IFERROR(INDEX('Hoja de Trabajo para listado'!$DE$153:$DG$274,MATCH($A98,'Hoja de Trabajo para listado'!$DE$153:$DE$1048576,0),MATCH((CUADRO!F$4&amp;$E98),'Hoja de Trabajo para listado'!$DE$151:$DG$151,0)),0)+IFERROR(INDEX('Hoja de Trabajo para listado'!$CD$155:$DC$1048576,MATCH($A98,'Hoja de Trabajo para listado'!$CD$155:$CD$1048576,0),MATCH((CUADRO!F$4&amp;$E98),'Hoja de Trabajo para listado'!$CD$151:$DC$151,0)),0)</f>
        <v>0</v>
      </c>
      <c r="G98" s="243">
        <f ca="1">+IFERROR(INDEX('Hoja de Trabajo para listado'!$A$155:$Z$1048576,MATCH($A98,'Hoja de Trabajo para listado'!$A$155:$A$1048576,0),MATCH((CUADRO!G$4&amp;$E98),'Hoja de Trabajo para listado'!$A$151:$Z$151,0)),0)+IFERROR(INDEX('Hoja de Trabajo para listado'!$AB$155:$BA$1048576,MATCH($A98,'Hoja de Trabajo para listado'!$AB$155:$AB$1048576,0),MATCH((CUADRO!G$4&amp;$E98),'Hoja de Trabajo para listado'!$AB$151:$BA$151,0)),0)+IFERROR(INDEX('Hoja de Trabajo para listado'!$BC$155:$CB$1048576,MATCH($A98,'Hoja de Trabajo para listado'!$BC$155:$BC$1048576,0),MATCH((CUADRO!G$4&amp;$E98),'Hoja de Trabajo para listado'!$BC$151:$CB$151,0)),0)+IFERROR(INDEX('Hoja de Trabajo para listado'!$DE$153:$DG$274,MATCH($A98,'Hoja de Trabajo para listado'!$DE$153:$DE$1048576,0),MATCH((CUADRO!G$4&amp;$E98),'Hoja de Trabajo para listado'!$DE$151:$DG$151,0)),0)+IFERROR(INDEX('Hoja de Trabajo para listado'!$CD$155:$DC$1048576,MATCH($A98,'Hoja de Trabajo para listado'!$CD$155:$CD$1048576,0),MATCH((CUADRO!G$4&amp;$E98),'Hoja de Trabajo para listado'!$CD$151:$DC$151,0)),0)</f>
        <v>0</v>
      </c>
      <c r="H98" s="243">
        <f ca="1">+IFERROR(INDEX('Hoja de Trabajo para listado'!$A$155:$Z$1048576,MATCH($A98,'Hoja de Trabajo para listado'!$A$155:$A$1048576,0),MATCH((CUADRO!H$4&amp;$E98),'Hoja de Trabajo para listado'!$A$151:$Z$151,0)),0)+IFERROR(INDEX('Hoja de Trabajo para listado'!$AB$155:$BA$1048576,MATCH($A98,'Hoja de Trabajo para listado'!$AB$155:$AB$1048576,0),MATCH((CUADRO!H$4&amp;$E98),'Hoja de Trabajo para listado'!$AB$151:$BA$151,0)),0)+IFERROR(INDEX('Hoja de Trabajo para listado'!$BC$155:$CB$1048576,MATCH($A98,'Hoja de Trabajo para listado'!$BC$155:$BC$1048576,0),MATCH((CUADRO!H$4&amp;$E98),'Hoja de Trabajo para listado'!$BC$151:$CB$151,0)),0)+IFERROR(INDEX('Hoja de Trabajo para listado'!$DE$153:$DG$274,MATCH($A98,'Hoja de Trabajo para listado'!$DE$153:$DE$1048576,0),MATCH((CUADRO!H$4&amp;$E98),'Hoja de Trabajo para listado'!$DE$151:$DG$151,0)),0)+IFERROR(INDEX('Hoja de Trabajo para listado'!$CD$155:$DC$1048576,MATCH($A98,'Hoja de Trabajo para listado'!$CD$155:$CD$1048576,0),MATCH((CUADRO!H$4&amp;$E98),'Hoja de Trabajo para listado'!$CD$151:$DC$151,0)),0)</f>
        <v>0</v>
      </c>
      <c r="I98" s="243">
        <f ca="1">+IFERROR(INDEX('Hoja de Trabajo para listado'!$A$155:$Z$1048576,MATCH($A98,'Hoja de Trabajo para listado'!$A$155:$A$1048576,0),MATCH((CUADRO!I$4&amp;$E98),'Hoja de Trabajo para listado'!$A$151:$Z$151,0)),0)+IFERROR(INDEX('Hoja de Trabajo para listado'!$AB$155:$BA$1048576,MATCH($A98,'Hoja de Trabajo para listado'!$AB$155:$AB$1048576,0),MATCH((CUADRO!I$4&amp;$E98),'Hoja de Trabajo para listado'!$AB$151:$BA$151,0)),0)+IFERROR(INDEX('Hoja de Trabajo para listado'!$BC$155:$CB$1048576,MATCH($A98,'Hoja de Trabajo para listado'!$BC$155:$BC$1048576,0),MATCH((CUADRO!I$4&amp;$E98),'Hoja de Trabajo para listado'!$BC$151:$CB$151,0)),0)+IFERROR(INDEX('Hoja de Trabajo para listado'!$DE$153:$DG$274,MATCH($A98,'Hoja de Trabajo para listado'!$DE$153:$DE$1048576,0),MATCH((CUADRO!I$4&amp;$E98),'Hoja de Trabajo para listado'!$DE$151:$DG$151,0)),0)+IFERROR(INDEX('Hoja de Trabajo para listado'!$CD$155:$DC$1048576,MATCH($A98,'Hoja de Trabajo para listado'!$CD$155:$CD$1048576,0),MATCH((CUADRO!I$4&amp;$E98),'Hoja de Trabajo para listado'!$CD$151:$DC$151,0)),0)</f>
        <v>0</v>
      </c>
      <c r="J98" s="243">
        <f ca="1">+IFERROR(INDEX('Hoja de Trabajo para listado'!$A$155:$Z$1048576,MATCH($A98,'Hoja de Trabajo para listado'!$A$155:$A$1048576,0),MATCH((CUADRO!J$4&amp;$E98),'Hoja de Trabajo para listado'!$A$151:$Z$151,0)),0)+IFERROR(INDEX('Hoja de Trabajo para listado'!$AB$155:$BA$1048576,MATCH($A98,'Hoja de Trabajo para listado'!$AB$155:$AB$1048576,0),MATCH((CUADRO!J$4&amp;$E98),'Hoja de Trabajo para listado'!$AB$151:$BA$151,0)),0)+IFERROR(INDEX('Hoja de Trabajo para listado'!$BC$155:$CB$1048576,MATCH($A98,'Hoja de Trabajo para listado'!$BC$155:$BC$1048576,0),MATCH((CUADRO!J$4&amp;$E98),'Hoja de Trabajo para listado'!$BC$151:$CB$151,0)),0)+IFERROR(INDEX('Hoja de Trabajo para listado'!$DE$153:$DG$274,MATCH($A98,'Hoja de Trabajo para listado'!$DE$153:$DE$1048576,0),MATCH((CUADRO!J$4&amp;$E98),'Hoja de Trabajo para listado'!$DE$151:$DG$151,0)),0)+IFERROR(INDEX('Hoja de Trabajo para listado'!$CD$155:$DC$1048576,MATCH($A98,'Hoja de Trabajo para listado'!$CD$155:$CD$1048576,0),MATCH((CUADRO!J$4&amp;$E98),'Hoja de Trabajo para listado'!$CD$151:$DC$151,0)),0)</f>
        <v>0</v>
      </c>
      <c r="K98" s="243">
        <f ca="1">+IFERROR(INDEX('Hoja de Trabajo para listado'!$A$155:$Z$1048576,MATCH($A98,'Hoja de Trabajo para listado'!$A$155:$A$1048576,0),MATCH((CUADRO!K$4&amp;$E98),'Hoja de Trabajo para listado'!$A$151:$Z$151,0)),0)+IFERROR(INDEX('Hoja de Trabajo para listado'!$AB$155:$BA$1048576,MATCH($A98,'Hoja de Trabajo para listado'!$AB$155:$AB$1048576,0),MATCH((CUADRO!K$4&amp;$E98),'Hoja de Trabajo para listado'!$AB$151:$BA$151,0)),0)+IFERROR(INDEX('Hoja de Trabajo para listado'!$BC$155:$CB$1048576,MATCH($A98,'Hoja de Trabajo para listado'!$BC$155:$BC$1048576,0),MATCH((CUADRO!K$4&amp;$E98),'Hoja de Trabajo para listado'!$BC$151:$CB$151,0)),0)+IFERROR(INDEX('Hoja de Trabajo para listado'!$DE$153:$DG$274,MATCH($A98,'Hoja de Trabajo para listado'!$DE$153:$DE$1048576,0),MATCH((CUADRO!K$4&amp;$E98),'Hoja de Trabajo para listado'!$DE$151:$DG$151,0)),0)+IFERROR(INDEX('Hoja de Trabajo para listado'!$CD$155:$DC$1048576,MATCH($A98,'Hoja de Trabajo para listado'!$CD$155:$CD$1048576,0),MATCH((CUADRO!K$4&amp;$E98),'Hoja de Trabajo para listado'!$CD$151:$DC$151,0)),0)</f>
        <v>0</v>
      </c>
      <c r="L98" s="243">
        <f ca="1">+IFERROR(INDEX('Hoja de Trabajo para listado'!$A$155:$Z$1048576,MATCH($A98,'Hoja de Trabajo para listado'!$A$155:$A$1048576,0),MATCH((CUADRO!L$4&amp;$E98),'Hoja de Trabajo para listado'!$A$151:$Z$151,0)),0)+IFERROR(INDEX('Hoja de Trabajo para listado'!$AB$155:$BA$1048576,MATCH($A98,'Hoja de Trabajo para listado'!$AB$155:$AB$1048576,0),MATCH((CUADRO!L$4&amp;$E98),'Hoja de Trabajo para listado'!$AB$151:$BA$151,0)),0)+IFERROR(INDEX('Hoja de Trabajo para listado'!$BC$155:$CB$1048576,MATCH($A98,'Hoja de Trabajo para listado'!$BC$155:$BC$1048576,0),MATCH((CUADRO!L$4&amp;$E98),'Hoja de Trabajo para listado'!$BC$151:$CB$151,0)),0)+IFERROR(INDEX('Hoja de Trabajo para listado'!$DE$153:$DG$274,MATCH($A98,'Hoja de Trabajo para listado'!$DE$153:$DE$1048576,0),MATCH((CUADRO!L$4&amp;$E98),'Hoja de Trabajo para listado'!$DE$151:$DG$151,0)),0)+IFERROR(INDEX('Hoja de Trabajo para listado'!$CD$155:$DC$1048576,MATCH($A98,'Hoja de Trabajo para listado'!$CD$155:$CD$1048576,0),MATCH((CUADRO!L$4&amp;$E98),'Hoja de Trabajo para listado'!$CD$151:$DC$151,0)),0)</f>
        <v>0</v>
      </c>
      <c r="M98" s="243">
        <f ca="1">+IFERROR(INDEX('Hoja de Trabajo para listado'!$A$155:$Z$1048576,MATCH($A98,'Hoja de Trabajo para listado'!$A$155:$A$1048576,0),MATCH((CUADRO!M$4&amp;$E98),'Hoja de Trabajo para listado'!$A$151:$Z$151,0)),0)+IFERROR(INDEX('Hoja de Trabajo para listado'!$AB$155:$BA$1048576,MATCH($A98,'Hoja de Trabajo para listado'!$AB$155:$AB$1048576,0),MATCH((CUADRO!M$4&amp;$E98),'Hoja de Trabajo para listado'!$AB$151:$BA$151,0)),0)+IFERROR(INDEX('Hoja de Trabajo para listado'!$BC$155:$CB$1048576,MATCH($A98,'Hoja de Trabajo para listado'!$BC$155:$BC$1048576,0),MATCH((CUADRO!M$4&amp;$E98),'Hoja de Trabajo para listado'!$BC$151:$CB$151,0)),0)+IFERROR(INDEX('Hoja de Trabajo para listado'!$DE$153:$DG$274,MATCH($A98,'Hoja de Trabajo para listado'!$DE$153:$DE$1048576,0),MATCH((CUADRO!M$4&amp;$E98),'Hoja de Trabajo para listado'!$DE$151:$DG$151,0)),0)+IFERROR(INDEX('Hoja de Trabajo para listado'!$CD$155:$DC$1048576,MATCH($A98,'Hoja de Trabajo para listado'!$CD$155:$CD$1048576,0),MATCH((CUADRO!M$4&amp;$E98),'Hoja de Trabajo para listado'!$CD$151:$DC$151,0)),0)</f>
        <v>0</v>
      </c>
      <c r="N98" s="243">
        <f ca="1">+IFERROR(INDEX('Hoja de Trabajo para listado'!$A$155:$Z$1048576,MATCH($A98,'Hoja de Trabajo para listado'!$A$155:$A$1048576,0),MATCH((CUADRO!N$4&amp;$E98),'Hoja de Trabajo para listado'!$A$151:$Z$151,0)),0)+IFERROR(INDEX('Hoja de Trabajo para listado'!$AB$155:$BA$1048576,MATCH($A98,'Hoja de Trabajo para listado'!$AB$155:$AB$1048576,0),MATCH((CUADRO!N$4&amp;$E98),'Hoja de Trabajo para listado'!$AB$151:$BA$151,0)),0)+IFERROR(INDEX('Hoja de Trabajo para listado'!$BC$155:$CB$1048576,MATCH($A98,'Hoja de Trabajo para listado'!$BC$155:$BC$1048576,0),MATCH((CUADRO!N$4&amp;$E98),'Hoja de Trabajo para listado'!$BC$151:$CB$151,0)),0)+IFERROR(INDEX('Hoja de Trabajo para listado'!$DE$153:$DG$274,MATCH($A98,'Hoja de Trabajo para listado'!$DE$153:$DE$1048576,0),MATCH((CUADRO!N$4&amp;$E98),'Hoja de Trabajo para listado'!$DE$151:$DG$151,0)),0)+IFERROR(INDEX('Hoja de Trabajo para listado'!$CD$155:$DC$1048576,MATCH($A98,'Hoja de Trabajo para listado'!$CD$155:$CD$1048576,0),MATCH((CUADRO!N$4&amp;$E98),'Hoja de Trabajo para listado'!$CD$151:$DC$151,0)),0)</f>
        <v>0</v>
      </c>
      <c r="O98" s="243">
        <f ca="1">+IFERROR(INDEX('Hoja de Trabajo para listado'!$A$155:$Z$1048576,MATCH($A98,'Hoja de Trabajo para listado'!$A$155:$A$1048576,0),MATCH((CUADRO!O$4&amp;$E98),'Hoja de Trabajo para listado'!$A$151:$Z$151,0)),0)+IFERROR(INDEX('Hoja de Trabajo para listado'!$AB$155:$BA$1048576,MATCH($A98,'Hoja de Trabajo para listado'!$AB$155:$AB$1048576,0),MATCH((CUADRO!O$4&amp;$E98),'Hoja de Trabajo para listado'!$AB$151:$BA$151,0)),0)+IFERROR(INDEX('Hoja de Trabajo para listado'!$BC$155:$CB$1048576,MATCH($A98,'Hoja de Trabajo para listado'!$BC$155:$BC$1048576,0),MATCH((CUADRO!O$4&amp;$E98),'Hoja de Trabajo para listado'!$BC$151:$CB$151,0)),0)+IFERROR(INDEX('Hoja de Trabajo para listado'!$DE$153:$DG$274,MATCH($A98,'Hoja de Trabajo para listado'!$DE$153:$DE$1048576,0),MATCH((CUADRO!O$4&amp;$E98),'Hoja de Trabajo para listado'!$DE$151:$DG$151,0)),0)+IFERROR(INDEX('Hoja de Trabajo para listado'!$CD$155:$DC$1048576,MATCH($A98,'Hoja de Trabajo para listado'!$CD$155:$CD$1048576,0),MATCH((CUADRO!O$4&amp;$E98),'Hoja de Trabajo para listado'!$CD$151:$DC$151,0)),0)</f>
        <v>0</v>
      </c>
      <c r="P98" s="243">
        <f ca="1">+IFERROR(INDEX('Hoja de Trabajo para listado'!$A$155:$Z$1048576,MATCH($A98,'Hoja de Trabajo para listado'!$A$155:$A$1048576,0),MATCH((CUADRO!P$4&amp;$E98),'Hoja de Trabajo para listado'!$A$151:$Z$151,0)),0)+IFERROR(INDEX('Hoja de Trabajo para listado'!$AB$155:$BA$1048576,MATCH($A98,'Hoja de Trabajo para listado'!$AB$155:$AB$1048576,0),MATCH((CUADRO!P$4&amp;$E98),'Hoja de Trabajo para listado'!$AB$151:$BA$151,0)),0)+IFERROR(INDEX('Hoja de Trabajo para listado'!$BC$155:$CB$1048576,MATCH($A98,'Hoja de Trabajo para listado'!$BC$155:$BC$1048576,0),MATCH((CUADRO!P$4&amp;$E98),'Hoja de Trabajo para listado'!$BC$151:$CB$151,0)),0)+IFERROR(INDEX('Hoja de Trabajo para listado'!$DE$153:$DG$274,MATCH($A98,'Hoja de Trabajo para listado'!$DE$153:$DE$1048576,0),MATCH((CUADRO!P$4&amp;$E98),'Hoja de Trabajo para listado'!$DE$151:$DG$151,0)),0)+IFERROR(INDEX('Hoja de Trabajo para listado'!$CD$155:$DC$1048576,MATCH($A98,'Hoja de Trabajo para listado'!$CD$155:$CD$1048576,0),MATCH((CUADRO!P$4&amp;$E98),'Hoja de Trabajo para listado'!$CD$151:$DC$151,0)),0)</f>
        <v>0</v>
      </c>
      <c r="Q98" s="243">
        <f ca="1">+IFERROR(INDEX('Hoja de Trabajo para listado'!$A$155:$Z$1048576,MATCH($A98,'Hoja de Trabajo para listado'!$A$155:$A$1048576,0),MATCH((CUADRO!Q$4&amp;$E98),'Hoja de Trabajo para listado'!$A$151:$Z$151,0)),0)+IFERROR(INDEX('Hoja de Trabajo para listado'!$AB$155:$BA$1048576,MATCH($A98,'Hoja de Trabajo para listado'!$AB$155:$AB$1048576,0),MATCH((CUADRO!Q$4&amp;$E98),'Hoja de Trabajo para listado'!$AB$151:$BA$151,0)),0)+IFERROR(INDEX('Hoja de Trabajo para listado'!$BC$155:$CB$1048576,MATCH($A98,'Hoja de Trabajo para listado'!$BC$155:$BC$1048576,0),MATCH((CUADRO!Q$4&amp;$E98),'Hoja de Trabajo para listado'!$BC$151:$CB$151,0)),0)+IFERROR(INDEX('Hoja de Trabajo para listado'!$DE$153:$DG$274,MATCH($A98,'Hoja de Trabajo para listado'!$DE$153:$DE$1048576,0),MATCH((CUADRO!Q$4&amp;$E98),'Hoja de Trabajo para listado'!$DE$151:$DG$151,0)),0)+IFERROR(INDEX('Hoja de Trabajo para listado'!$CD$155:$DC$1048576,MATCH($A98,'Hoja de Trabajo para listado'!$CD$155:$CD$1048576,0),MATCH((CUADRO!Q$4&amp;$E98),'Hoja de Trabajo para listado'!$CD$151:$DC$151,0)),0)</f>
        <v>0</v>
      </c>
      <c r="R98" s="243">
        <f t="shared" ca="1" si="2"/>
        <v>0</v>
      </c>
      <c r="S98" s="243">
        <f ca="1">+R97+R98</f>
        <v>0</v>
      </c>
      <c r="T98" s="243">
        <f ca="1">+S98</f>
        <v>0</v>
      </c>
      <c r="U98" s="242">
        <f t="shared" si="3"/>
        <v>2</v>
      </c>
    </row>
    <row r="99" spans="1:21" ht="15" hidden="1" customHeight="1">
      <c r="A99" s="32">
        <v>149</v>
      </c>
      <c r="B99" s="381">
        <f>+A99</f>
        <v>149</v>
      </c>
      <c r="C99" s="245" t="e">
        <f>+VLOOKUP(A99,bd_lista!$A$3:$C$592,3,FALSE)</f>
        <v>#N/A</v>
      </c>
      <c r="D99" s="383" t="e">
        <f>+C99</f>
        <v>#N/A</v>
      </c>
      <c r="E99" s="245" t="s">
        <v>683</v>
      </c>
      <c r="F99" s="241">
        <f ca="1">+IFERROR(INDEX('Hoja de Trabajo para listado'!$A$155:$Z$1048576,MATCH($A99,'Hoja de Trabajo para listado'!$A$155:$A$1048576,0),MATCH((CUADRO!F$4&amp;$E99),'Hoja de Trabajo para listado'!$A$151:$Z$151,0)),0)+IFERROR(INDEX('Hoja de Trabajo para listado'!$AB$155:$BA$1048576,MATCH($A99,'Hoja de Trabajo para listado'!$AB$155:$AB$1048576,0),MATCH((CUADRO!F$4&amp;$E99),'Hoja de Trabajo para listado'!$AB$151:$BA$151,0)),0)+IFERROR(INDEX('Hoja de Trabajo para listado'!$BC$155:$CB$1048576,MATCH($A99,'Hoja de Trabajo para listado'!$BC$155:$BC$1048576,0),MATCH((CUADRO!F$4&amp;$E99),'Hoja de Trabajo para listado'!$BC$151:$CB$151,0)),0)+IFERROR(INDEX('Hoja de Trabajo para listado'!$DE$153:$DG$274,MATCH($A99,'Hoja de Trabajo para listado'!$DE$153:$DE$1048576,0),MATCH((CUADRO!F$4&amp;$E99),'Hoja de Trabajo para listado'!$DE$151:$DG$151,0)),0)+IFERROR(INDEX('Hoja de Trabajo para listado'!$CD$155:$DC$1048576,MATCH($A99,'Hoja de Trabajo para listado'!$CD$155:$CD$1048576,0),MATCH((CUADRO!F$4&amp;$E99),'Hoja de Trabajo para listado'!$CD$151:$DC$151,0)),0)</f>
        <v>0</v>
      </c>
      <c r="G99" s="241">
        <f ca="1">+IFERROR(INDEX('Hoja de Trabajo para listado'!$A$155:$Z$1048576,MATCH($A99,'Hoja de Trabajo para listado'!$A$155:$A$1048576,0),MATCH((CUADRO!G$4&amp;$E99),'Hoja de Trabajo para listado'!$A$151:$Z$151,0)),0)+IFERROR(INDEX('Hoja de Trabajo para listado'!$AB$155:$BA$1048576,MATCH($A99,'Hoja de Trabajo para listado'!$AB$155:$AB$1048576,0),MATCH((CUADRO!G$4&amp;$E99),'Hoja de Trabajo para listado'!$AB$151:$BA$151,0)),0)+IFERROR(INDEX('Hoja de Trabajo para listado'!$BC$155:$CB$1048576,MATCH($A99,'Hoja de Trabajo para listado'!$BC$155:$BC$1048576,0),MATCH((CUADRO!G$4&amp;$E99),'Hoja de Trabajo para listado'!$BC$151:$CB$151,0)),0)+IFERROR(INDEX('Hoja de Trabajo para listado'!$DE$153:$DG$274,MATCH($A99,'Hoja de Trabajo para listado'!$DE$153:$DE$1048576,0),MATCH((CUADRO!G$4&amp;$E99),'Hoja de Trabajo para listado'!$DE$151:$DG$151,0)),0)+IFERROR(INDEX('Hoja de Trabajo para listado'!$CD$155:$DC$1048576,MATCH($A99,'Hoja de Trabajo para listado'!$CD$155:$CD$1048576,0),MATCH((CUADRO!G$4&amp;$E99),'Hoja de Trabajo para listado'!$CD$151:$DC$151,0)),0)</f>
        <v>0</v>
      </c>
      <c r="H99" s="241">
        <f ca="1">+IFERROR(INDEX('Hoja de Trabajo para listado'!$A$155:$Z$1048576,MATCH($A99,'Hoja de Trabajo para listado'!$A$155:$A$1048576,0),MATCH((CUADRO!H$4&amp;$E99),'Hoja de Trabajo para listado'!$A$151:$Z$151,0)),0)+IFERROR(INDEX('Hoja de Trabajo para listado'!$AB$155:$BA$1048576,MATCH($A99,'Hoja de Trabajo para listado'!$AB$155:$AB$1048576,0),MATCH((CUADRO!H$4&amp;$E99),'Hoja de Trabajo para listado'!$AB$151:$BA$151,0)),0)+IFERROR(INDEX('Hoja de Trabajo para listado'!$BC$155:$CB$1048576,MATCH($A99,'Hoja de Trabajo para listado'!$BC$155:$BC$1048576,0),MATCH((CUADRO!H$4&amp;$E99),'Hoja de Trabajo para listado'!$BC$151:$CB$151,0)),0)+IFERROR(INDEX('Hoja de Trabajo para listado'!$DE$153:$DG$274,MATCH($A99,'Hoja de Trabajo para listado'!$DE$153:$DE$1048576,0),MATCH((CUADRO!H$4&amp;$E99),'Hoja de Trabajo para listado'!$DE$151:$DG$151,0)),0)+IFERROR(INDEX('Hoja de Trabajo para listado'!$CD$155:$DC$1048576,MATCH($A99,'Hoja de Trabajo para listado'!$CD$155:$CD$1048576,0),MATCH((CUADRO!H$4&amp;$E99),'Hoja de Trabajo para listado'!$CD$151:$DC$151,0)),0)</f>
        <v>0</v>
      </c>
      <c r="I99" s="241">
        <f ca="1">+IFERROR(INDEX('Hoja de Trabajo para listado'!$A$155:$Z$1048576,MATCH($A99,'Hoja de Trabajo para listado'!$A$155:$A$1048576,0),MATCH((CUADRO!I$4&amp;$E99),'Hoja de Trabajo para listado'!$A$151:$Z$151,0)),0)+IFERROR(INDEX('Hoja de Trabajo para listado'!$AB$155:$BA$1048576,MATCH($A99,'Hoja de Trabajo para listado'!$AB$155:$AB$1048576,0),MATCH((CUADRO!I$4&amp;$E99),'Hoja de Trabajo para listado'!$AB$151:$BA$151,0)),0)+IFERROR(INDEX('Hoja de Trabajo para listado'!$BC$155:$CB$1048576,MATCH($A99,'Hoja de Trabajo para listado'!$BC$155:$BC$1048576,0),MATCH((CUADRO!I$4&amp;$E99),'Hoja de Trabajo para listado'!$BC$151:$CB$151,0)),0)+IFERROR(INDEX('Hoja de Trabajo para listado'!$DE$153:$DG$274,MATCH($A99,'Hoja de Trabajo para listado'!$DE$153:$DE$1048576,0),MATCH((CUADRO!I$4&amp;$E99),'Hoja de Trabajo para listado'!$DE$151:$DG$151,0)),0)+IFERROR(INDEX('Hoja de Trabajo para listado'!$CD$155:$DC$1048576,MATCH($A99,'Hoja de Trabajo para listado'!$CD$155:$CD$1048576,0),MATCH((CUADRO!I$4&amp;$E99),'Hoja de Trabajo para listado'!$CD$151:$DC$151,0)),0)</f>
        <v>0</v>
      </c>
      <c r="J99" s="241">
        <f ca="1">+IFERROR(INDEX('Hoja de Trabajo para listado'!$A$155:$Z$1048576,MATCH($A99,'Hoja de Trabajo para listado'!$A$155:$A$1048576,0),MATCH((CUADRO!J$4&amp;$E99),'Hoja de Trabajo para listado'!$A$151:$Z$151,0)),0)+IFERROR(INDEX('Hoja de Trabajo para listado'!$AB$155:$BA$1048576,MATCH($A99,'Hoja de Trabajo para listado'!$AB$155:$AB$1048576,0),MATCH((CUADRO!J$4&amp;$E99),'Hoja de Trabajo para listado'!$AB$151:$BA$151,0)),0)+IFERROR(INDEX('Hoja de Trabajo para listado'!$BC$155:$CB$1048576,MATCH($A99,'Hoja de Trabajo para listado'!$BC$155:$BC$1048576,0),MATCH((CUADRO!J$4&amp;$E99),'Hoja de Trabajo para listado'!$BC$151:$CB$151,0)),0)+IFERROR(INDEX('Hoja de Trabajo para listado'!$DE$153:$DG$274,MATCH($A99,'Hoja de Trabajo para listado'!$DE$153:$DE$1048576,0),MATCH((CUADRO!J$4&amp;$E99),'Hoja de Trabajo para listado'!$DE$151:$DG$151,0)),0)+IFERROR(INDEX('Hoja de Trabajo para listado'!$CD$155:$DC$1048576,MATCH($A99,'Hoja de Trabajo para listado'!$CD$155:$CD$1048576,0),MATCH((CUADRO!J$4&amp;$E99),'Hoja de Trabajo para listado'!$CD$151:$DC$151,0)),0)</f>
        <v>0</v>
      </c>
      <c r="K99" s="241">
        <f ca="1">+IFERROR(INDEX('Hoja de Trabajo para listado'!$A$155:$Z$1048576,MATCH($A99,'Hoja de Trabajo para listado'!$A$155:$A$1048576,0),MATCH((CUADRO!K$4&amp;$E99),'Hoja de Trabajo para listado'!$A$151:$Z$151,0)),0)+IFERROR(INDEX('Hoja de Trabajo para listado'!$AB$155:$BA$1048576,MATCH($A99,'Hoja de Trabajo para listado'!$AB$155:$AB$1048576,0),MATCH((CUADRO!K$4&amp;$E99),'Hoja de Trabajo para listado'!$AB$151:$BA$151,0)),0)+IFERROR(INDEX('Hoja de Trabajo para listado'!$BC$155:$CB$1048576,MATCH($A99,'Hoja de Trabajo para listado'!$BC$155:$BC$1048576,0),MATCH((CUADRO!K$4&amp;$E99),'Hoja de Trabajo para listado'!$BC$151:$CB$151,0)),0)+IFERROR(INDEX('Hoja de Trabajo para listado'!$DE$153:$DG$274,MATCH($A99,'Hoja de Trabajo para listado'!$DE$153:$DE$1048576,0),MATCH((CUADRO!K$4&amp;$E99),'Hoja de Trabajo para listado'!$DE$151:$DG$151,0)),0)+IFERROR(INDEX('Hoja de Trabajo para listado'!$CD$155:$DC$1048576,MATCH($A99,'Hoja de Trabajo para listado'!$CD$155:$CD$1048576,0),MATCH((CUADRO!K$4&amp;$E99),'Hoja de Trabajo para listado'!$CD$151:$DC$151,0)),0)</f>
        <v>0</v>
      </c>
      <c r="L99" s="241">
        <f ca="1">+IFERROR(INDEX('Hoja de Trabajo para listado'!$A$155:$Z$1048576,MATCH($A99,'Hoja de Trabajo para listado'!$A$155:$A$1048576,0),MATCH((CUADRO!L$4&amp;$E99),'Hoja de Trabajo para listado'!$A$151:$Z$151,0)),0)+IFERROR(INDEX('Hoja de Trabajo para listado'!$AB$155:$BA$1048576,MATCH($A99,'Hoja de Trabajo para listado'!$AB$155:$AB$1048576,0),MATCH((CUADRO!L$4&amp;$E99),'Hoja de Trabajo para listado'!$AB$151:$BA$151,0)),0)+IFERROR(INDEX('Hoja de Trabajo para listado'!$BC$155:$CB$1048576,MATCH($A99,'Hoja de Trabajo para listado'!$BC$155:$BC$1048576,0),MATCH((CUADRO!L$4&amp;$E99),'Hoja de Trabajo para listado'!$BC$151:$CB$151,0)),0)+IFERROR(INDEX('Hoja de Trabajo para listado'!$DE$153:$DG$274,MATCH($A99,'Hoja de Trabajo para listado'!$DE$153:$DE$1048576,0),MATCH((CUADRO!L$4&amp;$E99),'Hoja de Trabajo para listado'!$DE$151:$DG$151,0)),0)+IFERROR(INDEX('Hoja de Trabajo para listado'!$CD$155:$DC$1048576,MATCH($A99,'Hoja de Trabajo para listado'!$CD$155:$CD$1048576,0),MATCH((CUADRO!L$4&amp;$E99),'Hoja de Trabajo para listado'!$CD$151:$DC$151,0)),0)</f>
        <v>0</v>
      </c>
      <c r="M99" s="241">
        <f ca="1">+IFERROR(INDEX('Hoja de Trabajo para listado'!$A$155:$Z$1048576,MATCH($A99,'Hoja de Trabajo para listado'!$A$155:$A$1048576,0),MATCH((CUADRO!M$4&amp;$E99),'Hoja de Trabajo para listado'!$A$151:$Z$151,0)),0)+IFERROR(INDEX('Hoja de Trabajo para listado'!$AB$155:$BA$1048576,MATCH($A99,'Hoja de Trabajo para listado'!$AB$155:$AB$1048576,0),MATCH((CUADRO!M$4&amp;$E99),'Hoja de Trabajo para listado'!$AB$151:$BA$151,0)),0)+IFERROR(INDEX('Hoja de Trabajo para listado'!$BC$155:$CB$1048576,MATCH($A99,'Hoja de Trabajo para listado'!$BC$155:$BC$1048576,0),MATCH((CUADRO!M$4&amp;$E99),'Hoja de Trabajo para listado'!$BC$151:$CB$151,0)),0)+IFERROR(INDEX('Hoja de Trabajo para listado'!$DE$153:$DG$274,MATCH($A99,'Hoja de Trabajo para listado'!$DE$153:$DE$1048576,0),MATCH((CUADRO!M$4&amp;$E99),'Hoja de Trabajo para listado'!$DE$151:$DG$151,0)),0)+IFERROR(INDEX('Hoja de Trabajo para listado'!$CD$155:$DC$1048576,MATCH($A99,'Hoja de Trabajo para listado'!$CD$155:$CD$1048576,0),MATCH((CUADRO!M$4&amp;$E99),'Hoja de Trabajo para listado'!$CD$151:$DC$151,0)),0)</f>
        <v>0</v>
      </c>
      <c r="N99" s="241">
        <f ca="1">+IFERROR(INDEX('Hoja de Trabajo para listado'!$A$155:$Z$1048576,MATCH($A99,'Hoja de Trabajo para listado'!$A$155:$A$1048576,0),MATCH((CUADRO!N$4&amp;$E99),'Hoja de Trabajo para listado'!$A$151:$Z$151,0)),0)+IFERROR(INDEX('Hoja de Trabajo para listado'!$AB$155:$BA$1048576,MATCH($A99,'Hoja de Trabajo para listado'!$AB$155:$AB$1048576,0),MATCH((CUADRO!N$4&amp;$E99),'Hoja de Trabajo para listado'!$AB$151:$BA$151,0)),0)+IFERROR(INDEX('Hoja de Trabajo para listado'!$BC$155:$CB$1048576,MATCH($A99,'Hoja de Trabajo para listado'!$BC$155:$BC$1048576,0),MATCH((CUADRO!N$4&amp;$E99),'Hoja de Trabajo para listado'!$BC$151:$CB$151,0)),0)+IFERROR(INDEX('Hoja de Trabajo para listado'!$DE$153:$DG$274,MATCH($A99,'Hoja de Trabajo para listado'!$DE$153:$DE$1048576,0),MATCH((CUADRO!N$4&amp;$E99),'Hoja de Trabajo para listado'!$DE$151:$DG$151,0)),0)+IFERROR(INDEX('Hoja de Trabajo para listado'!$CD$155:$DC$1048576,MATCH($A99,'Hoja de Trabajo para listado'!$CD$155:$CD$1048576,0),MATCH((CUADRO!N$4&amp;$E99),'Hoja de Trabajo para listado'!$CD$151:$DC$151,0)),0)</f>
        <v>0</v>
      </c>
      <c r="O99" s="241">
        <f ca="1">+IFERROR(INDEX('Hoja de Trabajo para listado'!$A$155:$Z$1048576,MATCH($A99,'Hoja de Trabajo para listado'!$A$155:$A$1048576,0),MATCH((CUADRO!O$4&amp;$E99),'Hoja de Trabajo para listado'!$A$151:$Z$151,0)),0)+IFERROR(INDEX('Hoja de Trabajo para listado'!$AB$155:$BA$1048576,MATCH($A99,'Hoja de Trabajo para listado'!$AB$155:$AB$1048576,0),MATCH((CUADRO!O$4&amp;$E99),'Hoja de Trabajo para listado'!$AB$151:$BA$151,0)),0)+IFERROR(INDEX('Hoja de Trabajo para listado'!$BC$155:$CB$1048576,MATCH($A99,'Hoja de Trabajo para listado'!$BC$155:$BC$1048576,0),MATCH((CUADRO!O$4&amp;$E99),'Hoja de Trabajo para listado'!$BC$151:$CB$151,0)),0)+IFERROR(INDEX('Hoja de Trabajo para listado'!$DE$153:$DG$274,MATCH($A99,'Hoja de Trabajo para listado'!$DE$153:$DE$1048576,0),MATCH((CUADRO!O$4&amp;$E99),'Hoja de Trabajo para listado'!$DE$151:$DG$151,0)),0)+IFERROR(INDEX('Hoja de Trabajo para listado'!$CD$155:$DC$1048576,MATCH($A99,'Hoja de Trabajo para listado'!$CD$155:$CD$1048576,0),MATCH((CUADRO!O$4&amp;$E99),'Hoja de Trabajo para listado'!$CD$151:$DC$151,0)),0)</f>
        <v>0</v>
      </c>
      <c r="P99" s="241">
        <f ca="1">+IFERROR(INDEX('Hoja de Trabajo para listado'!$A$155:$Z$1048576,MATCH($A99,'Hoja de Trabajo para listado'!$A$155:$A$1048576,0),MATCH((CUADRO!P$4&amp;$E99),'Hoja de Trabajo para listado'!$A$151:$Z$151,0)),0)+IFERROR(INDEX('Hoja de Trabajo para listado'!$AB$155:$BA$1048576,MATCH($A99,'Hoja de Trabajo para listado'!$AB$155:$AB$1048576,0),MATCH((CUADRO!P$4&amp;$E99),'Hoja de Trabajo para listado'!$AB$151:$BA$151,0)),0)+IFERROR(INDEX('Hoja de Trabajo para listado'!$BC$155:$CB$1048576,MATCH($A99,'Hoja de Trabajo para listado'!$BC$155:$BC$1048576,0),MATCH((CUADRO!P$4&amp;$E99),'Hoja de Trabajo para listado'!$BC$151:$CB$151,0)),0)+IFERROR(INDEX('Hoja de Trabajo para listado'!$DE$153:$DG$274,MATCH($A99,'Hoja de Trabajo para listado'!$DE$153:$DE$1048576,0),MATCH((CUADRO!P$4&amp;$E99),'Hoja de Trabajo para listado'!$DE$151:$DG$151,0)),0)+IFERROR(INDEX('Hoja de Trabajo para listado'!$CD$155:$DC$1048576,MATCH($A99,'Hoja de Trabajo para listado'!$CD$155:$CD$1048576,0),MATCH((CUADRO!P$4&amp;$E99),'Hoja de Trabajo para listado'!$CD$151:$DC$151,0)),0)</f>
        <v>0</v>
      </c>
      <c r="Q99" s="241">
        <f ca="1">+IFERROR(INDEX('Hoja de Trabajo para listado'!$A$155:$Z$1048576,MATCH($A99,'Hoja de Trabajo para listado'!$A$155:$A$1048576,0),MATCH((CUADRO!Q$4&amp;$E99),'Hoja de Trabajo para listado'!$A$151:$Z$151,0)),0)+IFERROR(INDEX('Hoja de Trabajo para listado'!$AB$155:$BA$1048576,MATCH($A99,'Hoja de Trabajo para listado'!$AB$155:$AB$1048576,0),MATCH((CUADRO!Q$4&amp;$E99),'Hoja de Trabajo para listado'!$AB$151:$BA$151,0)),0)+IFERROR(INDEX('Hoja de Trabajo para listado'!$BC$155:$CB$1048576,MATCH($A99,'Hoja de Trabajo para listado'!$BC$155:$BC$1048576,0),MATCH((CUADRO!Q$4&amp;$E99),'Hoja de Trabajo para listado'!$BC$151:$CB$151,0)),0)+IFERROR(INDEX('Hoja de Trabajo para listado'!$DE$153:$DG$274,MATCH($A99,'Hoja de Trabajo para listado'!$DE$153:$DE$1048576,0),MATCH((CUADRO!Q$4&amp;$E99),'Hoja de Trabajo para listado'!$DE$151:$DG$151,0)),0)+IFERROR(INDEX('Hoja de Trabajo para listado'!$CD$155:$DC$1048576,MATCH($A99,'Hoja de Trabajo para listado'!$CD$155:$CD$1048576,0),MATCH((CUADRO!Q$4&amp;$E99),'Hoja de Trabajo para listado'!$CD$151:$DC$151,0)),0)</f>
        <v>0</v>
      </c>
      <c r="R99" s="241">
        <f t="shared" ca="1" si="2"/>
        <v>0</v>
      </c>
      <c r="S99" s="241"/>
      <c r="T99" s="241">
        <f ca="1">+T100</f>
        <v>0</v>
      </c>
      <c r="U99" s="240">
        <f t="shared" si="3"/>
        <v>1</v>
      </c>
    </row>
    <row r="100" spans="1:21" ht="15" hidden="1" customHeight="1">
      <c r="A100" s="32">
        <v>149</v>
      </c>
      <c r="B100" s="382"/>
      <c r="C100" s="305" t="e">
        <f>+VLOOKUP(A100,bd_lista!$A$3:$C$592,3,FALSE)</f>
        <v>#N/A</v>
      </c>
      <c r="D100" s="384"/>
      <c r="E100" s="305" t="s">
        <v>684</v>
      </c>
      <c r="F100" s="243">
        <f ca="1">+IFERROR(INDEX('Hoja de Trabajo para listado'!$A$155:$Z$1048576,MATCH($A100,'Hoja de Trabajo para listado'!$A$155:$A$1048576,0),MATCH((CUADRO!F$4&amp;$E100),'Hoja de Trabajo para listado'!$A$151:$Z$151,0)),0)+IFERROR(INDEX('Hoja de Trabajo para listado'!$AB$155:$BA$1048576,MATCH($A100,'Hoja de Trabajo para listado'!$AB$155:$AB$1048576,0),MATCH((CUADRO!F$4&amp;$E100),'Hoja de Trabajo para listado'!$AB$151:$BA$151,0)),0)+IFERROR(INDEX('Hoja de Trabajo para listado'!$BC$155:$CB$1048576,MATCH($A100,'Hoja de Trabajo para listado'!$BC$155:$BC$1048576,0),MATCH((CUADRO!F$4&amp;$E100),'Hoja de Trabajo para listado'!$BC$151:$CB$151,0)),0)+IFERROR(INDEX('Hoja de Trabajo para listado'!$DE$153:$DG$274,MATCH($A100,'Hoja de Trabajo para listado'!$DE$153:$DE$1048576,0),MATCH((CUADRO!F$4&amp;$E100),'Hoja de Trabajo para listado'!$DE$151:$DG$151,0)),0)+IFERROR(INDEX('Hoja de Trabajo para listado'!$CD$155:$DC$1048576,MATCH($A100,'Hoja de Trabajo para listado'!$CD$155:$CD$1048576,0),MATCH((CUADRO!F$4&amp;$E100),'Hoja de Trabajo para listado'!$CD$151:$DC$151,0)),0)</f>
        <v>0</v>
      </c>
      <c r="G100" s="243">
        <f ca="1">+IFERROR(INDEX('Hoja de Trabajo para listado'!$A$155:$Z$1048576,MATCH($A100,'Hoja de Trabajo para listado'!$A$155:$A$1048576,0),MATCH((CUADRO!G$4&amp;$E100),'Hoja de Trabajo para listado'!$A$151:$Z$151,0)),0)+IFERROR(INDEX('Hoja de Trabajo para listado'!$AB$155:$BA$1048576,MATCH($A100,'Hoja de Trabajo para listado'!$AB$155:$AB$1048576,0),MATCH((CUADRO!G$4&amp;$E100),'Hoja de Trabajo para listado'!$AB$151:$BA$151,0)),0)+IFERROR(INDEX('Hoja de Trabajo para listado'!$BC$155:$CB$1048576,MATCH($A100,'Hoja de Trabajo para listado'!$BC$155:$BC$1048576,0),MATCH((CUADRO!G$4&amp;$E100),'Hoja de Trabajo para listado'!$BC$151:$CB$151,0)),0)+IFERROR(INDEX('Hoja de Trabajo para listado'!$DE$153:$DG$274,MATCH($A100,'Hoja de Trabajo para listado'!$DE$153:$DE$1048576,0),MATCH((CUADRO!G$4&amp;$E100),'Hoja de Trabajo para listado'!$DE$151:$DG$151,0)),0)+IFERROR(INDEX('Hoja de Trabajo para listado'!$CD$155:$DC$1048576,MATCH($A100,'Hoja de Trabajo para listado'!$CD$155:$CD$1048576,0),MATCH((CUADRO!G$4&amp;$E100),'Hoja de Trabajo para listado'!$CD$151:$DC$151,0)),0)</f>
        <v>0</v>
      </c>
      <c r="H100" s="243">
        <f ca="1">+IFERROR(INDEX('Hoja de Trabajo para listado'!$A$155:$Z$1048576,MATCH($A100,'Hoja de Trabajo para listado'!$A$155:$A$1048576,0),MATCH((CUADRO!H$4&amp;$E100),'Hoja de Trabajo para listado'!$A$151:$Z$151,0)),0)+IFERROR(INDEX('Hoja de Trabajo para listado'!$AB$155:$BA$1048576,MATCH($A100,'Hoja de Trabajo para listado'!$AB$155:$AB$1048576,0),MATCH((CUADRO!H$4&amp;$E100),'Hoja de Trabajo para listado'!$AB$151:$BA$151,0)),0)+IFERROR(INDEX('Hoja de Trabajo para listado'!$BC$155:$CB$1048576,MATCH($A100,'Hoja de Trabajo para listado'!$BC$155:$BC$1048576,0),MATCH((CUADRO!H$4&amp;$E100),'Hoja de Trabajo para listado'!$BC$151:$CB$151,0)),0)+IFERROR(INDEX('Hoja de Trabajo para listado'!$DE$153:$DG$274,MATCH($A100,'Hoja de Trabajo para listado'!$DE$153:$DE$1048576,0),MATCH((CUADRO!H$4&amp;$E100),'Hoja de Trabajo para listado'!$DE$151:$DG$151,0)),0)+IFERROR(INDEX('Hoja de Trabajo para listado'!$CD$155:$DC$1048576,MATCH($A100,'Hoja de Trabajo para listado'!$CD$155:$CD$1048576,0),MATCH((CUADRO!H$4&amp;$E100),'Hoja de Trabajo para listado'!$CD$151:$DC$151,0)),0)</f>
        <v>0</v>
      </c>
      <c r="I100" s="243">
        <f ca="1">+IFERROR(INDEX('Hoja de Trabajo para listado'!$A$155:$Z$1048576,MATCH($A100,'Hoja de Trabajo para listado'!$A$155:$A$1048576,0),MATCH((CUADRO!I$4&amp;$E100),'Hoja de Trabajo para listado'!$A$151:$Z$151,0)),0)+IFERROR(INDEX('Hoja de Trabajo para listado'!$AB$155:$BA$1048576,MATCH($A100,'Hoja de Trabajo para listado'!$AB$155:$AB$1048576,0),MATCH((CUADRO!I$4&amp;$E100),'Hoja de Trabajo para listado'!$AB$151:$BA$151,0)),0)+IFERROR(INDEX('Hoja de Trabajo para listado'!$BC$155:$CB$1048576,MATCH($A100,'Hoja de Trabajo para listado'!$BC$155:$BC$1048576,0),MATCH((CUADRO!I$4&amp;$E100),'Hoja de Trabajo para listado'!$BC$151:$CB$151,0)),0)+IFERROR(INDEX('Hoja de Trabajo para listado'!$DE$153:$DG$274,MATCH($A100,'Hoja de Trabajo para listado'!$DE$153:$DE$1048576,0),MATCH((CUADRO!I$4&amp;$E100),'Hoja de Trabajo para listado'!$DE$151:$DG$151,0)),0)+IFERROR(INDEX('Hoja de Trabajo para listado'!$CD$155:$DC$1048576,MATCH($A100,'Hoja de Trabajo para listado'!$CD$155:$CD$1048576,0),MATCH((CUADRO!I$4&amp;$E100),'Hoja de Trabajo para listado'!$CD$151:$DC$151,0)),0)</f>
        <v>0</v>
      </c>
      <c r="J100" s="243">
        <f ca="1">+IFERROR(INDEX('Hoja de Trabajo para listado'!$A$155:$Z$1048576,MATCH($A100,'Hoja de Trabajo para listado'!$A$155:$A$1048576,0),MATCH((CUADRO!J$4&amp;$E100),'Hoja de Trabajo para listado'!$A$151:$Z$151,0)),0)+IFERROR(INDEX('Hoja de Trabajo para listado'!$AB$155:$BA$1048576,MATCH($A100,'Hoja de Trabajo para listado'!$AB$155:$AB$1048576,0),MATCH((CUADRO!J$4&amp;$E100),'Hoja de Trabajo para listado'!$AB$151:$BA$151,0)),0)+IFERROR(INDEX('Hoja de Trabajo para listado'!$BC$155:$CB$1048576,MATCH($A100,'Hoja de Trabajo para listado'!$BC$155:$BC$1048576,0),MATCH((CUADRO!J$4&amp;$E100),'Hoja de Trabajo para listado'!$BC$151:$CB$151,0)),0)+IFERROR(INDEX('Hoja de Trabajo para listado'!$DE$153:$DG$274,MATCH($A100,'Hoja de Trabajo para listado'!$DE$153:$DE$1048576,0),MATCH((CUADRO!J$4&amp;$E100),'Hoja de Trabajo para listado'!$DE$151:$DG$151,0)),0)+IFERROR(INDEX('Hoja de Trabajo para listado'!$CD$155:$DC$1048576,MATCH($A100,'Hoja de Trabajo para listado'!$CD$155:$CD$1048576,0),MATCH((CUADRO!J$4&amp;$E100),'Hoja de Trabajo para listado'!$CD$151:$DC$151,0)),0)</f>
        <v>0</v>
      </c>
      <c r="K100" s="243">
        <f ca="1">+IFERROR(INDEX('Hoja de Trabajo para listado'!$A$155:$Z$1048576,MATCH($A100,'Hoja de Trabajo para listado'!$A$155:$A$1048576,0),MATCH((CUADRO!K$4&amp;$E100),'Hoja de Trabajo para listado'!$A$151:$Z$151,0)),0)+IFERROR(INDEX('Hoja de Trabajo para listado'!$AB$155:$BA$1048576,MATCH($A100,'Hoja de Trabajo para listado'!$AB$155:$AB$1048576,0),MATCH((CUADRO!K$4&amp;$E100),'Hoja de Trabajo para listado'!$AB$151:$BA$151,0)),0)+IFERROR(INDEX('Hoja de Trabajo para listado'!$BC$155:$CB$1048576,MATCH($A100,'Hoja de Trabajo para listado'!$BC$155:$BC$1048576,0),MATCH((CUADRO!K$4&amp;$E100),'Hoja de Trabajo para listado'!$BC$151:$CB$151,0)),0)+IFERROR(INDEX('Hoja de Trabajo para listado'!$DE$153:$DG$274,MATCH($A100,'Hoja de Trabajo para listado'!$DE$153:$DE$1048576,0),MATCH((CUADRO!K$4&amp;$E100),'Hoja de Trabajo para listado'!$DE$151:$DG$151,0)),0)+IFERROR(INDEX('Hoja de Trabajo para listado'!$CD$155:$DC$1048576,MATCH($A100,'Hoja de Trabajo para listado'!$CD$155:$CD$1048576,0),MATCH((CUADRO!K$4&amp;$E100),'Hoja de Trabajo para listado'!$CD$151:$DC$151,0)),0)</f>
        <v>0</v>
      </c>
      <c r="L100" s="243">
        <f ca="1">+IFERROR(INDEX('Hoja de Trabajo para listado'!$A$155:$Z$1048576,MATCH($A100,'Hoja de Trabajo para listado'!$A$155:$A$1048576,0),MATCH((CUADRO!L$4&amp;$E100),'Hoja de Trabajo para listado'!$A$151:$Z$151,0)),0)+IFERROR(INDEX('Hoja de Trabajo para listado'!$AB$155:$BA$1048576,MATCH($A100,'Hoja de Trabajo para listado'!$AB$155:$AB$1048576,0),MATCH((CUADRO!L$4&amp;$E100),'Hoja de Trabajo para listado'!$AB$151:$BA$151,0)),0)+IFERROR(INDEX('Hoja de Trabajo para listado'!$BC$155:$CB$1048576,MATCH($A100,'Hoja de Trabajo para listado'!$BC$155:$BC$1048576,0),MATCH((CUADRO!L$4&amp;$E100),'Hoja de Trabajo para listado'!$BC$151:$CB$151,0)),0)+IFERROR(INDEX('Hoja de Trabajo para listado'!$DE$153:$DG$274,MATCH($A100,'Hoja de Trabajo para listado'!$DE$153:$DE$1048576,0),MATCH((CUADRO!L$4&amp;$E100),'Hoja de Trabajo para listado'!$DE$151:$DG$151,0)),0)+IFERROR(INDEX('Hoja de Trabajo para listado'!$CD$155:$DC$1048576,MATCH($A100,'Hoja de Trabajo para listado'!$CD$155:$CD$1048576,0),MATCH((CUADRO!L$4&amp;$E100),'Hoja de Trabajo para listado'!$CD$151:$DC$151,0)),0)</f>
        <v>0</v>
      </c>
      <c r="M100" s="243">
        <f ca="1">+IFERROR(INDEX('Hoja de Trabajo para listado'!$A$155:$Z$1048576,MATCH($A100,'Hoja de Trabajo para listado'!$A$155:$A$1048576,0),MATCH((CUADRO!M$4&amp;$E100),'Hoja de Trabajo para listado'!$A$151:$Z$151,0)),0)+IFERROR(INDEX('Hoja de Trabajo para listado'!$AB$155:$BA$1048576,MATCH($A100,'Hoja de Trabajo para listado'!$AB$155:$AB$1048576,0),MATCH((CUADRO!M$4&amp;$E100),'Hoja de Trabajo para listado'!$AB$151:$BA$151,0)),0)+IFERROR(INDEX('Hoja de Trabajo para listado'!$BC$155:$CB$1048576,MATCH($A100,'Hoja de Trabajo para listado'!$BC$155:$BC$1048576,0),MATCH((CUADRO!M$4&amp;$E100),'Hoja de Trabajo para listado'!$BC$151:$CB$151,0)),0)+IFERROR(INDEX('Hoja de Trabajo para listado'!$DE$153:$DG$274,MATCH($A100,'Hoja de Trabajo para listado'!$DE$153:$DE$1048576,0),MATCH((CUADRO!M$4&amp;$E100),'Hoja de Trabajo para listado'!$DE$151:$DG$151,0)),0)+IFERROR(INDEX('Hoja de Trabajo para listado'!$CD$155:$DC$1048576,MATCH($A100,'Hoja de Trabajo para listado'!$CD$155:$CD$1048576,0),MATCH((CUADRO!M$4&amp;$E100),'Hoja de Trabajo para listado'!$CD$151:$DC$151,0)),0)</f>
        <v>0</v>
      </c>
      <c r="N100" s="243">
        <f ca="1">+IFERROR(INDEX('Hoja de Trabajo para listado'!$A$155:$Z$1048576,MATCH($A100,'Hoja de Trabajo para listado'!$A$155:$A$1048576,0),MATCH((CUADRO!N$4&amp;$E100),'Hoja de Trabajo para listado'!$A$151:$Z$151,0)),0)+IFERROR(INDEX('Hoja de Trabajo para listado'!$AB$155:$BA$1048576,MATCH($A100,'Hoja de Trabajo para listado'!$AB$155:$AB$1048576,0),MATCH((CUADRO!N$4&amp;$E100),'Hoja de Trabajo para listado'!$AB$151:$BA$151,0)),0)+IFERROR(INDEX('Hoja de Trabajo para listado'!$BC$155:$CB$1048576,MATCH($A100,'Hoja de Trabajo para listado'!$BC$155:$BC$1048576,0),MATCH((CUADRO!N$4&amp;$E100),'Hoja de Trabajo para listado'!$BC$151:$CB$151,0)),0)+IFERROR(INDEX('Hoja de Trabajo para listado'!$DE$153:$DG$274,MATCH($A100,'Hoja de Trabajo para listado'!$DE$153:$DE$1048576,0),MATCH((CUADRO!N$4&amp;$E100),'Hoja de Trabajo para listado'!$DE$151:$DG$151,0)),0)+IFERROR(INDEX('Hoja de Trabajo para listado'!$CD$155:$DC$1048576,MATCH($A100,'Hoja de Trabajo para listado'!$CD$155:$CD$1048576,0),MATCH((CUADRO!N$4&amp;$E100),'Hoja de Trabajo para listado'!$CD$151:$DC$151,0)),0)</f>
        <v>0</v>
      </c>
      <c r="O100" s="243">
        <f ca="1">+IFERROR(INDEX('Hoja de Trabajo para listado'!$A$155:$Z$1048576,MATCH($A100,'Hoja de Trabajo para listado'!$A$155:$A$1048576,0),MATCH((CUADRO!O$4&amp;$E100),'Hoja de Trabajo para listado'!$A$151:$Z$151,0)),0)+IFERROR(INDEX('Hoja de Trabajo para listado'!$AB$155:$BA$1048576,MATCH($A100,'Hoja de Trabajo para listado'!$AB$155:$AB$1048576,0),MATCH((CUADRO!O$4&amp;$E100),'Hoja de Trabajo para listado'!$AB$151:$BA$151,0)),0)+IFERROR(INDEX('Hoja de Trabajo para listado'!$BC$155:$CB$1048576,MATCH($A100,'Hoja de Trabajo para listado'!$BC$155:$BC$1048576,0),MATCH((CUADRO!O$4&amp;$E100),'Hoja de Trabajo para listado'!$BC$151:$CB$151,0)),0)+IFERROR(INDEX('Hoja de Trabajo para listado'!$DE$153:$DG$274,MATCH($A100,'Hoja de Trabajo para listado'!$DE$153:$DE$1048576,0),MATCH((CUADRO!O$4&amp;$E100),'Hoja de Trabajo para listado'!$DE$151:$DG$151,0)),0)+IFERROR(INDEX('Hoja de Trabajo para listado'!$CD$155:$DC$1048576,MATCH($A100,'Hoja de Trabajo para listado'!$CD$155:$CD$1048576,0),MATCH((CUADRO!O$4&amp;$E100),'Hoja de Trabajo para listado'!$CD$151:$DC$151,0)),0)</f>
        <v>0</v>
      </c>
      <c r="P100" s="243">
        <f ca="1">+IFERROR(INDEX('Hoja de Trabajo para listado'!$A$155:$Z$1048576,MATCH($A100,'Hoja de Trabajo para listado'!$A$155:$A$1048576,0),MATCH((CUADRO!P$4&amp;$E100),'Hoja de Trabajo para listado'!$A$151:$Z$151,0)),0)+IFERROR(INDEX('Hoja de Trabajo para listado'!$AB$155:$BA$1048576,MATCH($A100,'Hoja de Trabajo para listado'!$AB$155:$AB$1048576,0),MATCH((CUADRO!P$4&amp;$E100),'Hoja de Trabajo para listado'!$AB$151:$BA$151,0)),0)+IFERROR(INDEX('Hoja de Trabajo para listado'!$BC$155:$CB$1048576,MATCH($A100,'Hoja de Trabajo para listado'!$BC$155:$BC$1048576,0),MATCH((CUADRO!P$4&amp;$E100),'Hoja de Trabajo para listado'!$BC$151:$CB$151,0)),0)+IFERROR(INDEX('Hoja de Trabajo para listado'!$DE$153:$DG$274,MATCH($A100,'Hoja de Trabajo para listado'!$DE$153:$DE$1048576,0),MATCH((CUADRO!P$4&amp;$E100),'Hoja de Trabajo para listado'!$DE$151:$DG$151,0)),0)+IFERROR(INDEX('Hoja de Trabajo para listado'!$CD$155:$DC$1048576,MATCH($A100,'Hoja de Trabajo para listado'!$CD$155:$CD$1048576,0),MATCH((CUADRO!P$4&amp;$E100),'Hoja de Trabajo para listado'!$CD$151:$DC$151,0)),0)</f>
        <v>0</v>
      </c>
      <c r="Q100" s="243">
        <f ca="1">+IFERROR(INDEX('Hoja de Trabajo para listado'!$A$155:$Z$1048576,MATCH($A100,'Hoja de Trabajo para listado'!$A$155:$A$1048576,0),MATCH((CUADRO!Q$4&amp;$E100),'Hoja de Trabajo para listado'!$A$151:$Z$151,0)),0)+IFERROR(INDEX('Hoja de Trabajo para listado'!$AB$155:$BA$1048576,MATCH($A100,'Hoja de Trabajo para listado'!$AB$155:$AB$1048576,0),MATCH((CUADRO!Q$4&amp;$E100),'Hoja de Trabajo para listado'!$AB$151:$BA$151,0)),0)+IFERROR(INDEX('Hoja de Trabajo para listado'!$BC$155:$CB$1048576,MATCH($A100,'Hoja de Trabajo para listado'!$BC$155:$BC$1048576,0),MATCH((CUADRO!Q$4&amp;$E100),'Hoja de Trabajo para listado'!$BC$151:$CB$151,0)),0)+IFERROR(INDEX('Hoja de Trabajo para listado'!$DE$153:$DG$274,MATCH($A100,'Hoja de Trabajo para listado'!$DE$153:$DE$1048576,0),MATCH((CUADRO!Q$4&amp;$E100),'Hoja de Trabajo para listado'!$DE$151:$DG$151,0)),0)+IFERROR(INDEX('Hoja de Trabajo para listado'!$CD$155:$DC$1048576,MATCH($A100,'Hoja de Trabajo para listado'!$CD$155:$CD$1048576,0),MATCH((CUADRO!Q$4&amp;$E100),'Hoja de Trabajo para listado'!$CD$151:$DC$151,0)),0)</f>
        <v>0</v>
      </c>
      <c r="R100" s="243">
        <f t="shared" ca="1" si="2"/>
        <v>0</v>
      </c>
      <c r="S100" s="243">
        <f ca="1">+R99+R100</f>
        <v>0</v>
      </c>
      <c r="T100" s="243">
        <f ca="1">+S100</f>
        <v>0</v>
      </c>
      <c r="U100" s="242">
        <f t="shared" si="3"/>
        <v>2</v>
      </c>
    </row>
    <row r="101" spans="1:21" ht="15" hidden="1" customHeight="1">
      <c r="A101" s="354">
        <v>150</v>
      </c>
      <c r="B101" s="381">
        <f>+A101</f>
        <v>150</v>
      </c>
      <c r="C101" s="245" t="str">
        <f>+VLOOKUP(A101,bd_lista!$A$3:$C$592,3,FALSE)</f>
        <v>Proyecto Sucre Ciudad Universitaria</v>
      </c>
      <c r="D101" s="383" t="str">
        <f>+C101</f>
        <v>Proyecto Sucre Ciudad Universitaria</v>
      </c>
      <c r="E101" s="245" t="s">
        <v>683</v>
      </c>
      <c r="F101" s="241">
        <f ca="1">+IFERROR(INDEX('Hoja de Trabajo para listado'!$A$155:$Z$1048576,MATCH($A101,'Hoja de Trabajo para listado'!$A$155:$A$1048576,0),MATCH((CUADRO!F$4&amp;$E101),'Hoja de Trabajo para listado'!$A$151:$Z$151,0)),0)+IFERROR(INDEX('Hoja de Trabajo para listado'!$AB$155:$BA$1048576,MATCH($A101,'Hoja de Trabajo para listado'!$AB$155:$AB$1048576,0),MATCH((CUADRO!F$4&amp;$E101),'Hoja de Trabajo para listado'!$AB$151:$BA$151,0)),0)+IFERROR(INDEX('Hoja de Trabajo para listado'!$BC$155:$CB$1048576,MATCH($A101,'Hoja de Trabajo para listado'!$BC$155:$BC$1048576,0),MATCH((CUADRO!F$4&amp;$E101),'Hoja de Trabajo para listado'!$BC$151:$CB$151,0)),0)+IFERROR(INDEX('Hoja de Trabajo para listado'!$DE$153:$DG$274,MATCH($A101,'Hoja de Trabajo para listado'!$DE$153:$DE$1048576,0),MATCH((CUADRO!F$4&amp;$E101),'Hoja de Trabajo para listado'!$DE$151:$DG$151,0)),0)+IFERROR(INDEX('Hoja de Trabajo para listado'!$CD$155:$DC$1048576,MATCH($A101,'Hoja de Trabajo para listado'!$CD$155:$CD$1048576,0),MATCH((CUADRO!F$4&amp;$E101),'Hoja de Trabajo para listado'!$CD$151:$DC$151,0)),0)</f>
        <v>0</v>
      </c>
      <c r="G101" s="241">
        <f ca="1">+IFERROR(INDEX('Hoja de Trabajo para listado'!$A$155:$Z$1048576,MATCH($A101,'Hoja de Trabajo para listado'!$A$155:$A$1048576,0),MATCH((CUADRO!G$4&amp;$E101),'Hoja de Trabajo para listado'!$A$151:$Z$151,0)),0)+IFERROR(INDEX('Hoja de Trabajo para listado'!$AB$155:$BA$1048576,MATCH($A101,'Hoja de Trabajo para listado'!$AB$155:$AB$1048576,0),MATCH((CUADRO!G$4&amp;$E101),'Hoja de Trabajo para listado'!$AB$151:$BA$151,0)),0)+IFERROR(INDEX('Hoja de Trabajo para listado'!$BC$155:$CB$1048576,MATCH($A101,'Hoja de Trabajo para listado'!$BC$155:$BC$1048576,0),MATCH((CUADRO!G$4&amp;$E101),'Hoja de Trabajo para listado'!$BC$151:$CB$151,0)),0)+IFERROR(INDEX('Hoja de Trabajo para listado'!$DE$153:$DG$274,MATCH($A101,'Hoja de Trabajo para listado'!$DE$153:$DE$1048576,0),MATCH((CUADRO!G$4&amp;$E101),'Hoja de Trabajo para listado'!$DE$151:$DG$151,0)),0)+IFERROR(INDEX('Hoja de Trabajo para listado'!$CD$155:$DC$1048576,MATCH($A101,'Hoja de Trabajo para listado'!$CD$155:$CD$1048576,0),MATCH((CUADRO!G$4&amp;$E101),'Hoja de Trabajo para listado'!$CD$151:$DC$151,0)),0)</f>
        <v>0</v>
      </c>
      <c r="H101" s="241">
        <f ca="1">+IFERROR(INDEX('Hoja de Trabajo para listado'!$A$155:$Z$1048576,MATCH($A101,'Hoja de Trabajo para listado'!$A$155:$A$1048576,0),MATCH((CUADRO!H$4&amp;$E101),'Hoja de Trabajo para listado'!$A$151:$Z$151,0)),0)+IFERROR(INDEX('Hoja de Trabajo para listado'!$AB$155:$BA$1048576,MATCH($A101,'Hoja de Trabajo para listado'!$AB$155:$AB$1048576,0),MATCH((CUADRO!H$4&amp;$E101),'Hoja de Trabajo para listado'!$AB$151:$BA$151,0)),0)+IFERROR(INDEX('Hoja de Trabajo para listado'!$BC$155:$CB$1048576,MATCH($A101,'Hoja de Trabajo para listado'!$BC$155:$BC$1048576,0),MATCH((CUADRO!H$4&amp;$E101),'Hoja de Trabajo para listado'!$BC$151:$CB$151,0)),0)+IFERROR(INDEX('Hoja de Trabajo para listado'!$DE$153:$DG$274,MATCH($A101,'Hoja de Trabajo para listado'!$DE$153:$DE$1048576,0),MATCH((CUADRO!H$4&amp;$E101),'Hoja de Trabajo para listado'!$DE$151:$DG$151,0)),0)+IFERROR(INDEX('Hoja de Trabajo para listado'!$CD$155:$DC$1048576,MATCH($A101,'Hoja de Trabajo para listado'!$CD$155:$CD$1048576,0),MATCH((CUADRO!H$4&amp;$E101),'Hoja de Trabajo para listado'!$CD$151:$DC$151,0)),0)</f>
        <v>0</v>
      </c>
      <c r="I101" s="241">
        <f ca="1">+IFERROR(INDEX('Hoja de Trabajo para listado'!$A$155:$Z$1048576,MATCH($A101,'Hoja de Trabajo para listado'!$A$155:$A$1048576,0),MATCH((CUADRO!I$4&amp;$E101),'Hoja de Trabajo para listado'!$A$151:$Z$151,0)),0)+IFERROR(INDEX('Hoja de Trabajo para listado'!$AB$155:$BA$1048576,MATCH($A101,'Hoja de Trabajo para listado'!$AB$155:$AB$1048576,0),MATCH((CUADRO!I$4&amp;$E101),'Hoja de Trabajo para listado'!$AB$151:$BA$151,0)),0)+IFERROR(INDEX('Hoja de Trabajo para listado'!$BC$155:$CB$1048576,MATCH($A101,'Hoja de Trabajo para listado'!$BC$155:$BC$1048576,0),MATCH((CUADRO!I$4&amp;$E101),'Hoja de Trabajo para listado'!$BC$151:$CB$151,0)),0)+IFERROR(INDEX('Hoja de Trabajo para listado'!$DE$153:$DG$274,MATCH($A101,'Hoja de Trabajo para listado'!$DE$153:$DE$1048576,0),MATCH((CUADRO!I$4&amp;$E101),'Hoja de Trabajo para listado'!$DE$151:$DG$151,0)),0)+IFERROR(INDEX('Hoja de Trabajo para listado'!$CD$155:$DC$1048576,MATCH($A101,'Hoja de Trabajo para listado'!$CD$155:$CD$1048576,0),MATCH((CUADRO!I$4&amp;$E101),'Hoja de Trabajo para listado'!$CD$151:$DC$151,0)),0)</f>
        <v>0</v>
      </c>
      <c r="J101" s="241">
        <f ca="1">+IFERROR(INDEX('Hoja de Trabajo para listado'!$A$155:$Z$1048576,MATCH($A101,'Hoja de Trabajo para listado'!$A$155:$A$1048576,0),MATCH((CUADRO!J$4&amp;$E101),'Hoja de Trabajo para listado'!$A$151:$Z$151,0)),0)+IFERROR(INDEX('Hoja de Trabajo para listado'!$AB$155:$BA$1048576,MATCH($A101,'Hoja de Trabajo para listado'!$AB$155:$AB$1048576,0),MATCH((CUADRO!J$4&amp;$E101),'Hoja de Trabajo para listado'!$AB$151:$BA$151,0)),0)+IFERROR(INDEX('Hoja de Trabajo para listado'!$BC$155:$CB$1048576,MATCH($A101,'Hoja de Trabajo para listado'!$BC$155:$BC$1048576,0),MATCH((CUADRO!J$4&amp;$E101),'Hoja de Trabajo para listado'!$BC$151:$CB$151,0)),0)+IFERROR(INDEX('Hoja de Trabajo para listado'!$DE$153:$DG$274,MATCH($A101,'Hoja de Trabajo para listado'!$DE$153:$DE$1048576,0),MATCH((CUADRO!J$4&amp;$E101),'Hoja de Trabajo para listado'!$DE$151:$DG$151,0)),0)+IFERROR(INDEX('Hoja de Trabajo para listado'!$CD$155:$DC$1048576,MATCH($A101,'Hoja de Trabajo para listado'!$CD$155:$CD$1048576,0),MATCH((CUADRO!J$4&amp;$E101),'Hoja de Trabajo para listado'!$CD$151:$DC$151,0)),0)</f>
        <v>0</v>
      </c>
      <c r="K101" s="241">
        <f ca="1">+IFERROR(INDEX('Hoja de Trabajo para listado'!$A$155:$Z$1048576,MATCH($A101,'Hoja de Trabajo para listado'!$A$155:$A$1048576,0),MATCH((CUADRO!K$4&amp;$E101),'Hoja de Trabajo para listado'!$A$151:$Z$151,0)),0)+IFERROR(INDEX('Hoja de Trabajo para listado'!$AB$155:$BA$1048576,MATCH($A101,'Hoja de Trabajo para listado'!$AB$155:$AB$1048576,0),MATCH((CUADRO!K$4&amp;$E101),'Hoja de Trabajo para listado'!$AB$151:$BA$151,0)),0)+IFERROR(INDEX('Hoja de Trabajo para listado'!$BC$155:$CB$1048576,MATCH($A101,'Hoja de Trabajo para listado'!$BC$155:$BC$1048576,0),MATCH((CUADRO!K$4&amp;$E101),'Hoja de Trabajo para listado'!$BC$151:$CB$151,0)),0)+IFERROR(INDEX('Hoja de Trabajo para listado'!$DE$153:$DG$274,MATCH($A101,'Hoja de Trabajo para listado'!$DE$153:$DE$1048576,0),MATCH((CUADRO!K$4&amp;$E101),'Hoja de Trabajo para listado'!$DE$151:$DG$151,0)),0)+IFERROR(INDEX('Hoja de Trabajo para listado'!$CD$155:$DC$1048576,MATCH($A101,'Hoja de Trabajo para listado'!$CD$155:$CD$1048576,0),MATCH((CUADRO!K$4&amp;$E101),'Hoja de Trabajo para listado'!$CD$151:$DC$151,0)),0)</f>
        <v>0</v>
      </c>
      <c r="L101" s="241">
        <f ca="1">+IFERROR(INDEX('Hoja de Trabajo para listado'!$A$155:$Z$1048576,MATCH($A101,'Hoja de Trabajo para listado'!$A$155:$A$1048576,0),MATCH((CUADRO!L$4&amp;$E101),'Hoja de Trabajo para listado'!$A$151:$Z$151,0)),0)+IFERROR(INDEX('Hoja de Trabajo para listado'!$AB$155:$BA$1048576,MATCH($A101,'Hoja de Trabajo para listado'!$AB$155:$AB$1048576,0),MATCH((CUADRO!L$4&amp;$E101),'Hoja de Trabajo para listado'!$AB$151:$BA$151,0)),0)+IFERROR(INDEX('Hoja de Trabajo para listado'!$BC$155:$CB$1048576,MATCH($A101,'Hoja de Trabajo para listado'!$BC$155:$BC$1048576,0),MATCH((CUADRO!L$4&amp;$E101),'Hoja de Trabajo para listado'!$BC$151:$CB$151,0)),0)+IFERROR(INDEX('Hoja de Trabajo para listado'!$DE$153:$DG$274,MATCH($A101,'Hoja de Trabajo para listado'!$DE$153:$DE$1048576,0),MATCH((CUADRO!L$4&amp;$E101),'Hoja de Trabajo para listado'!$DE$151:$DG$151,0)),0)+IFERROR(INDEX('Hoja de Trabajo para listado'!$CD$155:$DC$1048576,MATCH($A101,'Hoja de Trabajo para listado'!$CD$155:$CD$1048576,0),MATCH((CUADRO!L$4&amp;$E101),'Hoja de Trabajo para listado'!$CD$151:$DC$151,0)),0)</f>
        <v>0</v>
      </c>
      <c r="M101" s="241">
        <f ca="1">+IFERROR(INDEX('Hoja de Trabajo para listado'!$A$155:$Z$1048576,MATCH($A101,'Hoja de Trabajo para listado'!$A$155:$A$1048576,0),MATCH((CUADRO!M$4&amp;$E101),'Hoja de Trabajo para listado'!$A$151:$Z$151,0)),0)+IFERROR(INDEX('Hoja de Trabajo para listado'!$AB$155:$BA$1048576,MATCH($A101,'Hoja de Trabajo para listado'!$AB$155:$AB$1048576,0),MATCH((CUADRO!M$4&amp;$E101),'Hoja de Trabajo para listado'!$AB$151:$BA$151,0)),0)+IFERROR(INDEX('Hoja de Trabajo para listado'!$BC$155:$CB$1048576,MATCH($A101,'Hoja de Trabajo para listado'!$BC$155:$BC$1048576,0),MATCH((CUADRO!M$4&amp;$E101),'Hoja de Trabajo para listado'!$BC$151:$CB$151,0)),0)+IFERROR(INDEX('Hoja de Trabajo para listado'!$DE$153:$DG$274,MATCH($A101,'Hoja de Trabajo para listado'!$DE$153:$DE$1048576,0),MATCH((CUADRO!M$4&amp;$E101),'Hoja de Trabajo para listado'!$DE$151:$DG$151,0)),0)+IFERROR(INDEX('Hoja de Trabajo para listado'!$CD$155:$DC$1048576,MATCH($A101,'Hoja de Trabajo para listado'!$CD$155:$CD$1048576,0),MATCH((CUADRO!M$4&amp;$E101),'Hoja de Trabajo para listado'!$CD$151:$DC$151,0)),0)</f>
        <v>0</v>
      </c>
      <c r="N101" s="241">
        <f ca="1">+IFERROR(INDEX('Hoja de Trabajo para listado'!$A$155:$Z$1048576,MATCH($A101,'Hoja de Trabajo para listado'!$A$155:$A$1048576,0),MATCH((CUADRO!N$4&amp;$E101),'Hoja de Trabajo para listado'!$A$151:$Z$151,0)),0)+IFERROR(INDEX('Hoja de Trabajo para listado'!$AB$155:$BA$1048576,MATCH($A101,'Hoja de Trabajo para listado'!$AB$155:$AB$1048576,0),MATCH((CUADRO!N$4&amp;$E101),'Hoja de Trabajo para listado'!$AB$151:$BA$151,0)),0)+IFERROR(INDEX('Hoja de Trabajo para listado'!$BC$155:$CB$1048576,MATCH($A101,'Hoja de Trabajo para listado'!$BC$155:$BC$1048576,0),MATCH((CUADRO!N$4&amp;$E101),'Hoja de Trabajo para listado'!$BC$151:$CB$151,0)),0)+IFERROR(INDEX('Hoja de Trabajo para listado'!$DE$153:$DG$274,MATCH($A101,'Hoja de Trabajo para listado'!$DE$153:$DE$1048576,0),MATCH((CUADRO!N$4&amp;$E101),'Hoja de Trabajo para listado'!$DE$151:$DG$151,0)),0)+IFERROR(INDEX('Hoja de Trabajo para listado'!$CD$155:$DC$1048576,MATCH($A101,'Hoja de Trabajo para listado'!$CD$155:$CD$1048576,0),MATCH((CUADRO!N$4&amp;$E101),'Hoja de Trabajo para listado'!$CD$151:$DC$151,0)),0)</f>
        <v>0</v>
      </c>
      <c r="O101" s="241">
        <f ca="1">+IFERROR(INDEX('Hoja de Trabajo para listado'!$A$155:$Z$1048576,MATCH($A101,'Hoja de Trabajo para listado'!$A$155:$A$1048576,0),MATCH((CUADRO!O$4&amp;$E101),'Hoja de Trabajo para listado'!$A$151:$Z$151,0)),0)+IFERROR(INDEX('Hoja de Trabajo para listado'!$AB$155:$BA$1048576,MATCH($A101,'Hoja de Trabajo para listado'!$AB$155:$AB$1048576,0),MATCH((CUADRO!O$4&amp;$E101),'Hoja de Trabajo para listado'!$AB$151:$BA$151,0)),0)+IFERROR(INDEX('Hoja de Trabajo para listado'!$BC$155:$CB$1048576,MATCH($A101,'Hoja de Trabajo para listado'!$BC$155:$BC$1048576,0),MATCH((CUADRO!O$4&amp;$E101),'Hoja de Trabajo para listado'!$BC$151:$CB$151,0)),0)+IFERROR(INDEX('Hoja de Trabajo para listado'!$DE$153:$DG$274,MATCH($A101,'Hoja de Trabajo para listado'!$DE$153:$DE$1048576,0),MATCH((CUADRO!O$4&amp;$E101),'Hoja de Trabajo para listado'!$DE$151:$DG$151,0)),0)+IFERROR(INDEX('Hoja de Trabajo para listado'!$CD$155:$DC$1048576,MATCH($A101,'Hoja de Trabajo para listado'!$CD$155:$CD$1048576,0),MATCH((CUADRO!O$4&amp;$E101),'Hoja de Trabajo para listado'!$CD$151:$DC$151,0)),0)</f>
        <v>0</v>
      </c>
      <c r="P101" s="241">
        <f ca="1">+IFERROR(INDEX('Hoja de Trabajo para listado'!$A$155:$Z$1048576,MATCH($A101,'Hoja de Trabajo para listado'!$A$155:$A$1048576,0),MATCH((CUADRO!P$4&amp;$E101),'Hoja de Trabajo para listado'!$A$151:$Z$151,0)),0)+IFERROR(INDEX('Hoja de Trabajo para listado'!$AB$155:$BA$1048576,MATCH($A101,'Hoja de Trabajo para listado'!$AB$155:$AB$1048576,0),MATCH((CUADRO!P$4&amp;$E101),'Hoja de Trabajo para listado'!$AB$151:$BA$151,0)),0)+IFERROR(INDEX('Hoja de Trabajo para listado'!$BC$155:$CB$1048576,MATCH($A101,'Hoja de Trabajo para listado'!$BC$155:$BC$1048576,0),MATCH((CUADRO!P$4&amp;$E101),'Hoja de Trabajo para listado'!$BC$151:$CB$151,0)),0)+IFERROR(INDEX('Hoja de Trabajo para listado'!$DE$153:$DG$274,MATCH($A101,'Hoja de Trabajo para listado'!$DE$153:$DE$1048576,0),MATCH((CUADRO!P$4&amp;$E101),'Hoja de Trabajo para listado'!$DE$151:$DG$151,0)),0)+IFERROR(INDEX('Hoja de Trabajo para listado'!$CD$155:$DC$1048576,MATCH($A101,'Hoja de Trabajo para listado'!$CD$155:$CD$1048576,0),MATCH((CUADRO!P$4&amp;$E101),'Hoja de Trabajo para listado'!$CD$151:$DC$151,0)),0)</f>
        <v>0</v>
      </c>
      <c r="Q101" s="241">
        <f ca="1">+IFERROR(INDEX('Hoja de Trabajo para listado'!$A$155:$Z$1048576,MATCH($A101,'Hoja de Trabajo para listado'!$A$155:$A$1048576,0),MATCH((CUADRO!Q$4&amp;$E101),'Hoja de Trabajo para listado'!$A$151:$Z$151,0)),0)+IFERROR(INDEX('Hoja de Trabajo para listado'!$AB$155:$BA$1048576,MATCH($A101,'Hoja de Trabajo para listado'!$AB$155:$AB$1048576,0),MATCH((CUADRO!Q$4&amp;$E101),'Hoja de Trabajo para listado'!$AB$151:$BA$151,0)),0)+IFERROR(INDEX('Hoja de Trabajo para listado'!$BC$155:$CB$1048576,MATCH($A101,'Hoja de Trabajo para listado'!$BC$155:$BC$1048576,0),MATCH((CUADRO!Q$4&amp;$E101),'Hoja de Trabajo para listado'!$BC$151:$CB$151,0)),0)+IFERROR(INDEX('Hoja de Trabajo para listado'!$DE$153:$DG$274,MATCH($A101,'Hoja de Trabajo para listado'!$DE$153:$DE$1048576,0),MATCH((CUADRO!Q$4&amp;$E101),'Hoja de Trabajo para listado'!$DE$151:$DG$151,0)),0)+IFERROR(INDEX('Hoja de Trabajo para listado'!$CD$155:$DC$1048576,MATCH($A101,'Hoja de Trabajo para listado'!$CD$155:$CD$1048576,0),MATCH((CUADRO!Q$4&amp;$E101),'Hoja de Trabajo para listado'!$CD$151:$DC$151,0)),0)</f>
        <v>0</v>
      </c>
      <c r="R101" s="241">
        <f t="shared" ca="1" si="2"/>
        <v>0</v>
      </c>
      <c r="S101" s="241"/>
      <c r="T101" s="241">
        <f ca="1">+T102</f>
        <v>0</v>
      </c>
      <c r="U101" s="240">
        <f t="shared" si="3"/>
        <v>1</v>
      </c>
    </row>
    <row r="102" spans="1:21" ht="15" hidden="1" customHeight="1">
      <c r="A102" s="353">
        <v>150</v>
      </c>
      <c r="B102" s="382"/>
      <c r="C102" s="305" t="str">
        <f>+VLOOKUP(A102,bd_lista!$A$3:$C$592,3,FALSE)</f>
        <v>Proyecto Sucre Ciudad Universitaria</v>
      </c>
      <c r="D102" s="384"/>
      <c r="E102" s="305" t="s">
        <v>684</v>
      </c>
      <c r="F102" s="243">
        <f ca="1">+IFERROR(INDEX('Hoja de Trabajo para listado'!$A$155:$Z$1048576,MATCH($A102,'Hoja de Trabajo para listado'!$A$155:$A$1048576,0),MATCH((CUADRO!F$4&amp;$E102),'Hoja de Trabajo para listado'!$A$151:$Z$151,0)),0)+IFERROR(INDEX('Hoja de Trabajo para listado'!$AB$155:$BA$1048576,MATCH($A102,'Hoja de Trabajo para listado'!$AB$155:$AB$1048576,0),MATCH((CUADRO!F$4&amp;$E102),'Hoja de Trabajo para listado'!$AB$151:$BA$151,0)),0)+IFERROR(INDEX('Hoja de Trabajo para listado'!$BC$155:$CB$1048576,MATCH($A102,'Hoja de Trabajo para listado'!$BC$155:$BC$1048576,0),MATCH((CUADRO!F$4&amp;$E102),'Hoja de Trabajo para listado'!$BC$151:$CB$151,0)),0)+IFERROR(INDEX('Hoja de Trabajo para listado'!$DE$153:$DG$274,MATCH($A102,'Hoja de Trabajo para listado'!$DE$153:$DE$1048576,0),MATCH((CUADRO!F$4&amp;$E102),'Hoja de Trabajo para listado'!$DE$151:$DG$151,0)),0)+IFERROR(INDEX('Hoja de Trabajo para listado'!$CD$155:$DC$1048576,MATCH($A102,'Hoja de Trabajo para listado'!$CD$155:$CD$1048576,0),MATCH((CUADRO!F$4&amp;$E102),'Hoja de Trabajo para listado'!$CD$151:$DC$151,0)),0)</f>
        <v>0</v>
      </c>
      <c r="G102" s="243">
        <f ca="1">+IFERROR(INDEX('Hoja de Trabajo para listado'!$A$155:$Z$1048576,MATCH($A102,'Hoja de Trabajo para listado'!$A$155:$A$1048576,0),MATCH((CUADRO!G$4&amp;$E102),'Hoja de Trabajo para listado'!$A$151:$Z$151,0)),0)+IFERROR(INDEX('Hoja de Trabajo para listado'!$AB$155:$BA$1048576,MATCH($A102,'Hoja de Trabajo para listado'!$AB$155:$AB$1048576,0),MATCH((CUADRO!G$4&amp;$E102),'Hoja de Trabajo para listado'!$AB$151:$BA$151,0)),0)+IFERROR(INDEX('Hoja de Trabajo para listado'!$BC$155:$CB$1048576,MATCH($A102,'Hoja de Trabajo para listado'!$BC$155:$BC$1048576,0),MATCH((CUADRO!G$4&amp;$E102),'Hoja de Trabajo para listado'!$BC$151:$CB$151,0)),0)+IFERROR(INDEX('Hoja de Trabajo para listado'!$DE$153:$DG$274,MATCH($A102,'Hoja de Trabajo para listado'!$DE$153:$DE$1048576,0),MATCH((CUADRO!G$4&amp;$E102),'Hoja de Trabajo para listado'!$DE$151:$DG$151,0)),0)+IFERROR(INDEX('Hoja de Trabajo para listado'!$CD$155:$DC$1048576,MATCH($A102,'Hoja de Trabajo para listado'!$CD$155:$CD$1048576,0),MATCH((CUADRO!G$4&amp;$E102),'Hoja de Trabajo para listado'!$CD$151:$DC$151,0)),0)</f>
        <v>0</v>
      </c>
      <c r="H102" s="243">
        <f ca="1">+IFERROR(INDEX('Hoja de Trabajo para listado'!$A$155:$Z$1048576,MATCH($A102,'Hoja de Trabajo para listado'!$A$155:$A$1048576,0),MATCH((CUADRO!H$4&amp;$E102),'Hoja de Trabajo para listado'!$A$151:$Z$151,0)),0)+IFERROR(INDEX('Hoja de Trabajo para listado'!$AB$155:$BA$1048576,MATCH($A102,'Hoja de Trabajo para listado'!$AB$155:$AB$1048576,0),MATCH((CUADRO!H$4&amp;$E102),'Hoja de Trabajo para listado'!$AB$151:$BA$151,0)),0)+IFERROR(INDEX('Hoja de Trabajo para listado'!$BC$155:$CB$1048576,MATCH($A102,'Hoja de Trabajo para listado'!$BC$155:$BC$1048576,0),MATCH((CUADRO!H$4&amp;$E102),'Hoja de Trabajo para listado'!$BC$151:$CB$151,0)),0)+IFERROR(INDEX('Hoja de Trabajo para listado'!$DE$153:$DG$274,MATCH($A102,'Hoja de Trabajo para listado'!$DE$153:$DE$1048576,0),MATCH((CUADRO!H$4&amp;$E102),'Hoja de Trabajo para listado'!$DE$151:$DG$151,0)),0)+IFERROR(INDEX('Hoja de Trabajo para listado'!$CD$155:$DC$1048576,MATCH($A102,'Hoja de Trabajo para listado'!$CD$155:$CD$1048576,0),MATCH((CUADRO!H$4&amp;$E102),'Hoja de Trabajo para listado'!$CD$151:$DC$151,0)),0)</f>
        <v>0</v>
      </c>
      <c r="I102" s="243">
        <f ca="1">+IFERROR(INDEX('Hoja de Trabajo para listado'!$A$155:$Z$1048576,MATCH($A102,'Hoja de Trabajo para listado'!$A$155:$A$1048576,0),MATCH((CUADRO!I$4&amp;$E102),'Hoja de Trabajo para listado'!$A$151:$Z$151,0)),0)+IFERROR(INDEX('Hoja de Trabajo para listado'!$AB$155:$BA$1048576,MATCH($A102,'Hoja de Trabajo para listado'!$AB$155:$AB$1048576,0),MATCH((CUADRO!I$4&amp;$E102),'Hoja de Trabajo para listado'!$AB$151:$BA$151,0)),0)+IFERROR(INDEX('Hoja de Trabajo para listado'!$BC$155:$CB$1048576,MATCH($A102,'Hoja de Trabajo para listado'!$BC$155:$BC$1048576,0),MATCH((CUADRO!I$4&amp;$E102),'Hoja de Trabajo para listado'!$BC$151:$CB$151,0)),0)+IFERROR(INDEX('Hoja de Trabajo para listado'!$DE$153:$DG$274,MATCH($A102,'Hoja de Trabajo para listado'!$DE$153:$DE$1048576,0),MATCH((CUADRO!I$4&amp;$E102),'Hoja de Trabajo para listado'!$DE$151:$DG$151,0)),0)+IFERROR(INDEX('Hoja de Trabajo para listado'!$CD$155:$DC$1048576,MATCH($A102,'Hoja de Trabajo para listado'!$CD$155:$CD$1048576,0),MATCH((CUADRO!I$4&amp;$E102),'Hoja de Trabajo para listado'!$CD$151:$DC$151,0)),0)</f>
        <v>0</v>
      </c>
      <c r="J102" s="243">
        <f ca="1">+IFERROR(INDEX('Hoja de Trabajo para listado'!$A$155:$Z$1048576,MATCH($A102,'Hoja de Trabajo para listado'!$A$155:$A$1048576,0),MATCH((CUADRO!J$4&amp;$E102),'Hoja de Trabajo para listado'!$A$151:$Z$151,0)),0)+IFERROR(INDEX('Hoja de Trabajo para listado'!$AB$155:$BA$1048576,MATCH($A102,'Hoja de Trabajo para listado'!$AB$155:$AB$1048576,0),MATCH((CUADRO!J$4&amp;$E102),'Hoja de Trabajo para listado'!$AB$151:$BA$151,0)),0)+IFERROR(INDEX('Hoja de Trabajo para listado'!$BC$155:$CB$1048576,MATCH($A102,'Hoja de Trabajo para listado'!$BC$155:$BC$1048576,0),MATCH((CUADRO!J$4&amp;$E102),'Hoja de Trabajo para listado'!$BC$151:$CB$151,0)),0)+IFERROR(INDEX('Hoja de Trabajo para listado'!$DE$153:$DG$274,MATCH($A102,'Hoja de Trabajo para listado'!$DE$153:$DE$1048576,0),MATCH((CUADRO!J$4&amp;$E102),'Hoja de Trabajo para listado'!$DE$151:$DG$151,0)),0)+IFERROR(INDEX('Hoja de Trabajo para listado'!$CD$155:$DC$1048576,MATCH($A102,'Hoja de Trabajo para listado'!$CD$155:$CD$1048576,0),MATCH((CUADRO!J$4&amp;$E102),'Hoja de Trabajo para listado'!$CD$151:$DC$151,0)),0)</f>
        <v>0</v>
      </c>
      <c r="K102" s="243">
        <f ca="1">+IFERROR(INDEX('Hoja de Trabajo para listado'!$A$155:$Z$1048576,MATCH($A102,'Hoja de Trabajo para listado'!$A$155:$A$1048576,0),MATCH((CUADRO!K$4&amp;$E102),'Hoja de Trabajo para listado'!$A$151:$Z$151,0)),0)+IFERROR(INDEX('Hoja de Trabajo para listado'!$AB$155:$BA$1048576,MATCH($A102,'Hoja de Trabajo para listado'!$AB$155:$AB$1048576,0),MATCH((CUADRO!K$4&amp;$E102),'Hoja de Trabajo para listado'!$AB$151:$BA$151,0)),0)+IFERROR(INDEX('Hoja de Trabajo para listado'!$BC$155:$CB$1048576,MATCH($A102,'Hoja de Trabajo para listado'!$BC$155:$BC$1048576,0),MATCH((CUADRO!K$4&amp;$E102),'Hoja de Trabajo para listado'!$BC$151:$CB$151,0)),0)+IFERROR(INDEX('Hoja de Trabajo para listado'!$DE$153:$DG$274,MATCH($A102,'Hoja de Trabajo para listado'!$DE$153:$DE$1048576,0),MATCH((CUADRO!K$4&amp;$E102),'Hoja de Trabajo para listado'!$DE$151:$DG$151,0)),0)+IFERROR(INDEX('Hoja de Trabajo para listado'!$CD$155:$DC$1048576,MATCH($A102,'Hoja de Trabajo para listado'!$CD$155:$CD$1048576,0),MATCH((CUADRO!K$4&amp;$E102),'Hoja de Trabajo para listado'!$CD$151:$DC$151,0)),0)</f>
        <v>0</v>
      </c>
      <c r="L102" s="243">
        <f ca="1">+IFERROR(INDEX('Hoja de Trabajo para listado'!$A$155:$Z$1048576,MATCH($A102,'Hoja de Trabajo para listado'!$A$155:$A$1048576,0),MATCH((CUADRO!L$4&amp;$E102),'Hoja de Trabajo para listado'!$A$151:$Z$151,0)),0)+IFERROR(INDEX('Hoja de Trabajo para listado'!$AB$155:$BA$1048576,MATCH($A102,'Hoja de Trabajo para listado'!$AB$155:$AB$1048576,0),MATCH((CUADRO!L$4&amp;$E102),'Hoja de Trabajo para listado'!$AB$151:$BA$151,0)),0)+IFERROR(INDEX('Hoja de Trabajo para listado'!$BC$155:$CB$1048576,MATCH($A102,'Hoja de Trabajo para listado'!$BC$155:$BC$1048576,0),MATCH((CUADRO!L$4&amp;$E102),'Hoja de Trabajo para listado'!$BC$151:$CB$151,0)),0)+IFERROR(INDEX('Hoja de Trabajo para listado'!$DE$153:$DG$274,MATCH($A102,'Hoja de Trabajo para listado'!$DE$153:$DE$1048576,0),MATCH((CUADRO!L$4&amp;$E102),'Hoja de Trabajo para listado'!$DE$151:$DG$151,0)),0)+IFERROR(INDEX('Hoja de Trabajo para listado'!$CD$155:$DC$1048576,MATCH($A102,'Hoja de Trabajo para listado'!$CD$155:$CD$1048576,0),MATCH((CUADRO!L$4&amp;$E102),'Hoja de Trabajo para listado'!$CD$151:$DC$151,0)),0)</f>
        <v>0</v>
      </c>
      <c r="M102" s="243">
        <f ca="1">+IFERROR(INDEX('Hoja de Trabajo para listado'!$A$155:$Z$1048576,MATCH($A102,'Hoja de Trabajo para listado'!$A$155:$A$1048576,0),MATCH((CUADRO!M$4&amp;$E102),'Hoja de Trabajo para listado'!$A$151:$Z$151,0)),0)+IFERROR(INDEX('Hoja de Trabajo para listado'!$AB$155:$BA$1048576,MATCH($A102,'Hoja de Trabajo para listado'!$AB$155:$AB$1048576,0),MATCH((CUADRO!M$4&amp;$E102),'Hoja de Trabajo para listado'!$AB$151:$BA$151,0)),0)+IFERROR(INDEX('Hoja de Trabajo para listado'!$BC$155:$CB$1048576,MATCH($A102,'Hoja de Trabajo para listado'!$BC$155:$BC$1048576,0),MATCH((CUADRO!M$4&amp;$E102),'Hoja de Trabajo para listado'!$BC$151:$CB$151,0)),0)+IFERROR(INDEX('Hoja de Trabajo para listado'!$DE$153:$DG$274,MATCH($A102,'Hoja de Trabajo para listado'!$DE$153:$DE$1048576,0),MATCH((CUADRO!M$4&amp;$E102),'Hoja de Trabajo para listado'!$DE$151:$DG$151,0)),0)+IFERROR(INDEX('Hoja de Trabajo para listado'!$CD$155:$DC$1048576,MATCH($A102,'Hoja de Trabajo para listado'!$CD$155:$CD$1048576,0),MATCH((CUADRO!M$4&amp;$E102),'Hoja de Trabajo para listado'!$CD$151:$DC$151,0)),0)</f>
        <v>0</v>
      </c>
      <c r="N102" s="243">
        <f ca="1">+IFERROR(INDEX('Hoja de Trabajo para listado'!$A$155:$Z$1048576,MATCH($A102,'Hoja de Trabajo para listado'!$A$155:$A$1048576,0),MATCH((CUADRO!N$4&amp;$E102),'Hoja de Trabajo para listado'!$A$151:$Z$151,0)),0)+IFERROR(INDEX('Hoja de Trabajo para listado'!$AB$155:$BA$1048576,MATCH($A102,'Hoja de Trabajo para listado'!$AB$155:$AB$1048576,0),MATCH((CUADRO!N$4&amp;$E102),'Hoja de Trabajo para listado'!$AB$151:$BA$151,0)),0)+IFERROR(INDEX('Hoja de Trabajo para listado'!$BC$155:$CB$1048576,MATCH($A102,'Hoja de Trabajo para listado'!$BC$155:$BC$1048576,0),MATCH((CUADRO!N$4&amp;$E102),'Hoja de Trabajo para listado'!$BC$151:$CB$151,0)),0)+IFERROR(INDEX('Hoja de Trabajo para listado'!$DE$153:$DG$274,MATCH($A102,'Hoja de Trabajo para listado'!$DE$153:$DE$1048576,0),MATCH((CUADRO!N$4&amp;$E102),'Hoja de Trabajo para listado'!$DE$151:$DG$151,0)),0)+IFERROR(INDEX('Hoja de Trabajo para listado'!$CD$155:$DC$1048576,MATCH($A102,'Hoja de Trabajo para listado'!$CD$155:$CD$1048576,0),MATCH((CUADRO!N$4&amp;$E102),'Hoja de Trabajo para listado'!$CD$151:$DC$151,0)),0)</f>
        <v>0</v>
      </c>
      <c r="O102" s="243">
        <f ca="1">+IFERROR(INDEX('Hoja de Trabajo para listado'!$A$155:$Z$1048576,MATCH($A102,'Hoja de Trabajo para listado'!$A$155:$A$1048576,0),MATCH((CUADRO!O$4&amp;$E102),'Hoja de Trabajo para listado'!$A$151:$Z$151,0)),0)+IFERROR(INDEX('Hoja de Trabajo para listado'!$AB$155:$BA$1048576,MATCH($A102,'Hoja de Trabajo para listado'!$AB$155:$AB$1048576,0),MATCH((CUADRO!O$4&amp;$E102),'Hoja de Trabajo para listado'!$AB$151:$BA$151,0)),0)+IFERROR(INDEX('Hoja de Trabajo para listado'!$BC$155:$CB$1048576,MATCH($A102,'Hoja de Trabajo para listado'!$BC$155:$BC$1048576,0),MATCH((CUADRO!O$4&amp;$E102),'Hoja de Trabajo para listado'!$BC$151:$CB$151,0)),0)+IFERROR(INDEX('Hoja de Trabajo para listado'!$DE$153:$DG$274,MATCH($A102,'Hoja de Trabajo para listado'!$DE$153:$DE$1048576,0),MATCH((CUADRO!O$4&amp;$E102),'Hoja de Trabajo para listado'!$DE$151:$DG$151,0)),0)+IFERROR(INDEX('Hoja de Trabajo para listado'!$CD$155:$DC$1048576,MATCH($A102,'Hoja de Trabajo para listado'!$CD$155:$CD$1048576,0),MATCH((CUADRO!O$4&amp;$E102),'Hoja de Trabajo para listado'!$CD$151:$DC$151,0)),0)</f>
        <v>0</v>
      </c>
      <c r="P102" s="243">
        <f ca="1">+IFERROR(INDEX('Hoja de Trabajo para listado'!$A$155:$Z$1048576,MATCH($A102,'Hoja de Trabajo para listado'!$A$155:$A$1048576,0),MATCH((CUADRO!P$4&amp;$E102),'Hoja de Trabajo para listado'!$A$151:$Z$151,0)),0)+IFERROR(INDEX('Hoja de Trabajo para listado'!$AB$155:$BA$1048576,MATCH($A102,'Hoja de Trabajo para listado'!$AB$155:$AB$1048576,0),MATCH((CUADRO!P$4&amp;$E102),'Hoja de Trabajo para listado'!$AB$151:$BA$151,0)),0)+IFERROR(INDEX('Hoja de Trabajo para listado'!$BC$155:$CB$1048576,MATCH($A102,'Hoja de Trabajo para listado'!$BC$155:$BC$1048576,0),MATCH((CUADRO!P$4&amp;$E102),'Hoja de Trabajo para listado'!$BC$151:$CB$151,0)),0)+IFERROR(INDEX('Hoja de Trabajo para listado'!$DE$153:$DG$274,MATCH($A102,'Hoja de Trabajo para listado'!$DE$153:$DE$1048576,0),MATCH((CUADRO!P$4&amp;$E102),'Hoja de Trabajo para listado'!$DE$151:$DG$151,0)),0)+IFERROR(INDEX('Hoja de Trabajo para listado'!$CD$155:$DC$1048576,MATCH($A102,'Hoja de Trabajo para listado'!$CD$155:$CD$1048576,0),MATCH((CUADRO!P$4&amp;$E102),'Hoja de Trabajo para listado'!$CD$151:$DC$151,0)),0)</f>
        <v>0</v>
      </c>
      <c r="Q102" s="243">
        <f ca="1">+IFERROR(INDEX('Hoja de Trabajo para listado'!$A$155:$Z$1048576,MATCH($A102,'Hoja de Trabajo para listado'!$A$155:$A$1048576,0),MATCH((CUADRO!Q$4&amp;$E102),'Hoja de Trabajo para listado'!$A$151:$Z$151,0)),0)+IFERROR(INDEX('Hoja de Trabajo para listado'!$AB$155:$BA$1048576,MATCH($A102,'Hoja de Trabajo para listado'!$AB$155:$AB$1048576,0),MATCH((CUADRO!Q$4&amp;$E102),'Hoja de Trabajo para listado'!$AB$151:$BA$151,0)),0)+IFERROR(INDEX('Hoja de Trabajo para listado'!$BC$155:$CB$1048576,MATCH($A102,'Hoja de Trabajo para listado'!$BC$155:$BC$1048576,0),MATCH((CUADRO!Q$4&amp;$E102),'Hoja de Trabajo para listado'!$BC$151:$CB$151,0)),0)+IFERROR(INDEX('Hoja de Trabajo para listado'!$DE$153:$DG$274,MATCH($A102,'Hoja de Trabajo para listado'!$DE$153:$DE$1048576,0),MATCH((CUADRO!Q$4&amp;$E102),'Hoja de Trabajo para listado'!$DE$151:$DG$151,0)),0)+IFERROR(INDEX('Hoja de Trabajo para listado'!$CD$155:$DC$1048576,MATCH($A102,'Hoja de Trabajo para listado'!$CD$155:$CD$1048576,0),MATCH((CUADRO!Q$4&amp;$E102),'Hoja de Trabajo para listado'!$CD$151:$DC$151,0)),0)</f>
        <v>0</v>
      </c>
      <c r="R102" s="243">
        <f t="shared" ca="1" si="2"/>
        <v>0</v>
      </c>
      <c r="S102" s="243">
        <f ca="1">+R101+R102</f>
        <v>0</v>
      </c>
      <c r="T102" s="243">
        <f ca="1">+S102</f>
        <v>0</v>
      </c>
      <c r="U102" s="242">
        <f t="shared" si="3"/>
        <v>2</v>
      </c>
    </row>
    <row r="103" spans="1:21" ht="15" customHeight="1">
      <c r="A103" s="354">
        <v>152</v>
      </c>
      <c r="B103" s="381">
        <f>+A103</f>
        <v>152</v>
      </c>
      <c r="C103" s="245" t="str">
        <f>+VLOOKUP(A103,bd_lista!$A$3:$C$592,3,FALSE)</f>
        <v>Servicio Plurinacional de Defensa Pública</v>
      </c>
      <c r="D103" s="383" t="str">
        <f>+C103</f>
        <v>Servicio Plurinacional de Defensa Pública</v>
      </c>
      <c r="E103" s="245" t="s">
        <v>683</v>
      </c>
      <c r="F103" s="241">
        <f ca="1">+IFERROR(INDEX('Hoja de Trabajo para listado'!$A$155:$Z$1048576,MATCH($A103,'Hoja de Trabajo para listado'!$A$155:$A$1048576,0),MATCH((CUADRO!F$4&amp;$E103),'Hoja de Trabajo para listado'!$A$151:$Z$151,0)),0)+IFERROR(INDEX('Hoja de Trabajo para listado'!$AB$155:$BA$1048576,MATCH($A103,'Hoja de Trabajo para listado'!$AB$155:$AB$1048576,0),MATCH((CUADRO!F$4&amp;$E103),'Hoja de Trabajo para listado'!$AB$151:$BA$151,0)),0)+IFERROR(INDEX('Hoja de Trabajo para listado'!$BC$155:$CB$1048576,MATCH($A103,'Hoja de Trabajo para listado'!$BC$155:$BC$1048576,0),MATCH((CUADRO!F$4&amp;$E103),'Hoja de Trabajo para listado'!$BC$151:$CB$151,0)),0)+IFERROR(INDEX('Hoja de Trabajo para listado'!$DE$153:$DG$274,MATCH($A103,'Hoja de Trabajo para listado'!$DE$153:$DE$1048576,0),MATCH((CUADRO!F$4&amp;$E103),'Hoja de Trabajo para listado'!$DE$151:$DG$151,0)),0)+IFERROR(INDEX('Hoja de Trabajo para listado'!$CD$155:$DC$1048576,MATCH($A103,'Hoja de Trabajo para listado'!$CD$155:$CD$1048576,0),MATCH((CUADRO!F$4&amp;$E103),'Hoja de Trabajo para listado'!$CD$151:$DC$151,0)),0)</f>
        <v>0</v>
      </c>
      <c r="G103" s="241">
        <f ca="1">+IFERROR(INDEX('Hoja de Trabajo para listado'!$A$155:$Z$1048576,MATCH($A103,'Hoja de Trabajo para listado'!$A$155:$A$1048576,0),MATCH((CUADRO!G$4&amp;$E103),'Hoja de Trabajo para listado'!$A$151:$Z$151,0)),0)+IFERROR(INDEX('Hoja de Trabajo para listado'!$AB$155:$BA$1048576,MATCH($A103,'Hoja de Trabajo para listado'!$AB$155:$AB$1048576,0),MATCH((CUADRO!G$4&amp;$E103),'Hoja de Trabajo para listado'!$AB$151:$BA$151,0)),0)+IFERROR(INDEX('Hoja de Trabajo para listado'!$BC$155:$CB$1048576,MATCH($A103,'Hoja de Trabajo para listado'!$BC$155:$BC$1048576,0),MATCH((CUADRO!G$4&amp;$E103),'Hoja de Trabajo para listado'!$BC$151:$CB$151,0)),0)+IFERROR(INDEX('Hoja de Trabajo para listado'!$DE$153:$DG$274,MATCH($A103,'Hoja de Trabajo para listado'!$DE$153:$DE$1048576,0),MATCH((CUADRO!G$4&amp;$E103),'Hoja de Trabajo para listado'!$DE$151:$DG$151,0)),0)+IFERROR(INDEX('Hoja de Trabajo para listado'!$CD$155:$DC$1048576,MATCH($A103,'Hoja de Trabajo para listado'!$CD$155:$CD$1048576,0),MATCH((CUADRO!G$4&amp;$E103),'Hoja de Trabajo para listado'!$CD$151:$DC$151,0)),0)</f>
        <v>0</v>
      </c>
      <c r="H103" s="241">
        <f ca="1">+IFERROR(INDEX('Hoja de Trabajo para listado'!$A$155:$Z$1048576,MATCH($A103,'Hoja de Trabajo para listado'!$A$155:$A$1048576,0),MATCH((CUADRO!H$4&amp;$E103),'Hoja de Trabajo para listado'!$A$151:$Z$151,0)),0)+IFERROR(INDEX('Hoja de Trabajo para listado'!$AB$155:$BA$1048576,MATCH($A103,'Hoja de Trabajo para listado'!$AB$155:$AB$1048576,0),MATCH((CUADRO!H$4&amp;$E103),'Hoja de Trabajo para listado'!$AB$151:$BA$151,0)),0)+IFERROR(INDEX('Hoja de Trabajo para listado'!$BC$155:$CB$1048576,MATCH($A103,'Hoja de Trabajo para listado'!$BC$155:$BC$1048576,0),MATCH((CUADRO!H$4&amp;$E103),'Hoja de Trabajo para listado'!$BC$151:$CB$151,0)),0)+IFERROR(INDEX('Hoja de Trabajo para listado'!$DE$153:$DG$274,MATCH($A103,'Hoja de Trabajo para listado'!$DE$153:$DE$1048576,0),MATCH((CUADRO!H$4&amp;$E103),'Hoja de Trabajo para listado'!$DE$151:$DG$151,0)),0)+IFERROR(INDEX('Hoja de Trabajo para listado'!$CD$155:$DC$1048576,MATCH($A103,'Hoja de Trabajo para listado'!$CD$155:$CD$1048576,0),MATCH((CUADRO!H$4&amp;$E103),'Hoja de Trabajo para listado'!$CD$151:$DC$151,0)),0)</f>
        <v>0</v>
      </c>
      <c r="I103" s="241">
        <f ca="1">+IFERROR(INDEX('Hoja de Trabajo para listado'!$A$155:$Z$1048576,MATCH($A103,'Hoja de Trabajo para listado'!$A$155:$A$1048576,0),MATCH((CUADRO!I$4&amp;$E103),'Hoja de Trabajo para listado'!$A$151:$Z$151,0)),0)+IFERROR(INDEX('Hoja de Trabajo para listado'!$AB$155:$BA$1048576,MATCH($A103,'Hoja de Trabajo para listado'!$AB$155:$AB$1048576,0),MATCH((CUADRO!I$4&amp;$E103),'Hoja de Trabajo para listado'!$AB$151:$BA$151,0)),0)+IFERROR(INDEX('Hoja de Trabajo para listado'!$BC$155:$CB$1048576,MATCH($A103,'Hoja de Trabajo para listado'!$BC$155:$BC$1048576,0),MATCH((CUADRO!I$4&amp;$E103),'Hoja de Trabajo para listado'!$BC$151:$CB$151,0)),0)+IFERROR(INDEX('Hoja de Trabajo para listado'!$DE$153:$DG$274,MATCH($A103,'Hoja de Trabajo para listado'!$DE$153:$DE$1048576,0),MATCH((CUADRO!I$4&amp;$E103),'Hoja de Trabajo para listado'!$DE$151:$DG$151,0)),0)+IFERROR(INDEX('Hoja de Trabajo para listado'!$CD$155:$DC$1048576,MATCH($A103,'Hoja de Trabajo para listado'!$CD$155:$CD$1048576,0),MATCH((CUADRO!I$4&amp;$E103),'Hoja de Trabajo para listado'!$CD$151:$DC$151,0)),0)</f>
        <v>0</v>
      </c>
      <c r="J103" s="241">
        <f ca="1">+IFERROR(INDEX('Hoja de Trabajo para listado'!$A$155:$Z$1048576,MATCH($A103,'Hoja de Trabajo para listado'!$A$155:$A$1048576,0),MATCH((CUADRO!J$4&amp;$E103),'Hoja de Trabajo para listado'!$A$151:$Z$151,0)),0)+IFERROR(INDEX('Hoja de Trabajo para listado'!$AB$155:$BA$1048576,MATCH($A103,'Hoja de Trabajo para listado'!$AB$155:$AB$1048576,0),MATCH((CUADRO!J$4&amp;$E103),'Hoja de Trabajo para listado'!$AB$151:$BA$151,0)),0)+IFERROR(INDEX('Hoja de Trabajo para listado'!$BC$155:$CB$1048576,MATCH($A103,'Hoja de Trabajo para listado'!$BC$155:$BC$1048576,0),MATCH((CUADRO!J$4&amp;$E103),'Hoja de Trabajo para listado'!$BC$151:$CB$151,0)),0)+IFERROR(INDEX('Hoja de Trabajo para listado'!$DE$153:$DG$274,MATCH($A103,'Hoja de Trabajo para listado'!$DE$153:$DE$1048576,0),MATCH((CUADRO!J$4&amp;$E103),'Hoja de Trabajo para listado'!$DE$151:$DG$151,0)),0)+IFERROR(INDEX('Hoja de Trabajo para listado'!$CD$155:$DC$1048576,MATCH($A103,'Hoja de Trabajo para listado'!$CD$155:$CD$1048576,0),MATCH((CUADRO!J$4&amp;$E103),'Hoja de Trabajo para listado'!$CD$151:$DC$151,0)),0)</f>
        <v>0</v>
      </c>
      <c r="K103" s="241">
        <f ca="1">+IFERROR(INDEX('Hoja de Trabajo para listado'!$A$155:$Z$1048576,MATCH($A103,'Hoja de Trabajo para listado'!$A$155:$A$1048576,0),MATCH((CUADRO!K$4&amp;$E103),'Hoja de Trabajo para listado'!$A$151:$Z$151,0)),0)+IFERROR(INDEX('Hoja de Trabajo para listado'!$AB$155:$BA$1048576,MATCH($A103,'Hoja de Trabajo para listado'!$AB$155:$AB$1048576,0),MATCH((CUADRO!K$4&amp;$E103),'Hoja de Trabajo para listado'!$AB$151:$BA$151,0)),0)+IFERROR(INDEX('Hoja de Trabajo para listado'!$BC$155:$CB$1048576,MATCH($A103,'Hoja de Trabajo para listado'!$BC$155:$BC$1048576,0),MATCH((CUADRO!K$4&amp;$E103),'Hoja de Trabajo para listado'!$BC$151:$CB$151,0)),0)+IFERROR(INDEX('Hoja de Trabajo para listado'!$DE$153:$DG$274,MATCH($A103,'Hoja de Trabajo para listado'!$DE$153:$DE$1048576,0),MATCH((CUADRO!K$4&amp;$E103),'Hoja de Trabajo para listado'!$DE$151:$DG$151,0)),0)+IFERROR(INDEX('Hoja de Trabajo para listado'!$CD$155:$DC$1048576,MATCH($A103,'Hoja de Trabajo para listado'!$CD$155:$CD$1048576,0),MATCH((CUADRO!K$4&amp;$E103),'Hoja de Trabajo para listado'!$CD$151:$DC$151,0)),0)</f>
        <v>0</v>
      </c>
      <c r="L103" s="241">
        <f ca="1">+IFERROR(INDEX('Hoja de Trabajo para listado'!$A$155:$Z$1048576,MATCH($A103,'Hoja de Trabajo para listado'!$A$155:$A$1048576,0),MATCH((CUADRO!L$4&amp;$E103),'Hoja de Trabajo para listado'!$A$151:$Z$151,0)),0)+IFERROR(INDEX('Hoja de Trabajo para listado'!$AB$155:$BA$1048576,MATCH($A103,'Hoja de Trabajo para listado'!$AB$155:$AB$1048576,0),MATCH((CUADRO!L$4&amp;$E103),'Hoja de Trabajo para listado'!$AB$151:$BA$151,0)),0)+IFERROR(INDEX('Hoja de Trabajo para listado'!$BC$155:$CB$1048576,MATCH($A103,'Hoja de Trabajo para listado'!$BC$155:$BC$1048576,0),MATCH((CUADRO!L$4&amp;$E103),'Hoja de Trabajo para listado'!$BC$151:$CB$151,0)),0)+IFERROR(INDEX('Hoja de Trabajo para listado'!$DE$153:$DG$274,MATCH($A103,'Hoja de Trabajo para listado'!$DE$153:$DE$1048576,0),MATCH((CUADRO!L$4&amp;$E103),'Hoja de Trabajo para listado'!$DE$151:$DG$151,0)),0)+IFERROR(INDEX('Hoja de Trabajo para listado'!$CD$155:$DC$1048576,MATCH($A103,'Hoja de Trabajo para listado'!$CD$155:$CD$1048576,0),MATCH((CUADRO!L$4&amp;$E103),'Hoja de Trabajo para listado'!$CD$151:$DC$151,0)),0)</f>
        <v>0</v>
      </c>
      <c r="M103" s="241">
        <f ca="1">+IFERROR(INDEX('Hoja de Trabajo para listado'!$A$155:$Z$1048576,MATCH($A103,'Hoja de Trabajo para listado'!$A$155:$A$1048576,0),MATCH((CUADRO!M$4&amp;$E103),'Hoja de Trabajo para listado'!$A$151:$Z$151,0)),0)+IFERROR(INDEX('Hoja de Trabajo para listado'!$AB$155:$BA$1048576,MATCH($A103,'Hoja de Trabajo para listado'!$AB$155:$AB$1048576,0),MATCH((CUADRO!M$4&amp;$E103),'Hoja de Trabajo para listado'!$AB$151:$BA$151,0)),0)+IFERROR(INDEX('Hoja de Trabajo para listado'!$BC$155:$CB$1048576,MATCH($A103,'Hoja de Trabajo para listado'!$BC$155:$BC$1048576,0),MATCH((CUADRO!M$4&amp;$E103),'Hoja de Trabajo para listado'!$BC$151:$CB$151,0)),0)+IFERROR(INDEX('Hoja de Trabajo para listado'!$DE$153:$DG$274,MATCH($A103,'Hoja de Trabajo para listado'!$DE$153:$DE$1048576,0),MATCH((CUADRO!M$4&amp;$E103),'Hoja de Trabajo para listado'!$DE$151:$DG$151,0)),0)+IFERROR(INDEX('Hoja de Trabajo para listado'!$CD$155:$DC$1048576,MATCH($A103,'Hoja de Trabajo para listado'!$CD$155:$CD$1048576,0),MATCH((CUADRO!M$4&amp;$E103),'Hoja de Trabajo para listado'!$CD$151:$DC$151,0)),0)</f>
        <v>0</v>
      </c>
      <c r="N103" s="241">
        <f ca="1">+IFERROR(INDEX('Hoja de Trabajo para listado'!$A$155:$Z$1048576,MATCH($A103,'Hoja de Trabajo para listado'!$A$155:$A$1048576,0),MATCH((CUADRO!N$4&amp;$E103),'Hoja de Trabajo para listado'!$A$151:$Z$151,0)),0)+IFERROR(INDEX('Hoja de Trabajo para listado'!$AB$155:$BA$1048576,MATCH($A103,'Hoja de Trabajo para listado'!$AB$155:$AB$1048576,0),MATCH((CUADRO!N$4&amp;$E103),'Hoja de Trabajo para listado'!$AB$151:$BA$151,0)),0)+IFERROR(INDEX('Hoja de Trabajo para listado'!$BC$155:$CB$1048576,MATCH($A103,'Hoja de Trabajo para listado'!$BC$155:$BC$1048576,0),MATCH((CUADRO!N$4&amp;$E103),'Hoja de Trabajo para listado'!$BC$151:$CB$151,0)),0)+IFERROR(INDEX('Hoja de Trabajo para listado'!$DE$153:$DG$274,MATCH($A103,'Hoja de Trabajo para listado'!$DE$153:$DE$1048576,0),MATCH((CUADRO!N$4&amp;$E103),'Hoja de Trabajo para listado'!$DE$151:$DG$151,0)),0)+IFERROR(INDEX('Hoja de Trabajo para listado'!$CD$155:$DC$1048576,MATCH($A103,'Hoja de Trabajo para listado'!$CD$155:$CD$1048576,0),MATCH((CUADRO!N$4&amp;$E103),'Hoja de Trabajo para listado'!$CD$151:$DC$151,0)),0)</f>
        <v>0</v>
      </c>
      <c r="O103" s="241">
        <f ca="1">+IFERROR(INDEX('Hoja de Trabajo para listado'!$A$155:$Z$1048576,MATCH($A103,'Hoja de Trabajo para listado'!$A$155:$A$1048576,0),MATCH((CUADRO!O$4&amp;$E103),'Hoja de Trabajo para listado'!$A$151:$Z$151,0)),0)+IFERROR(INDEX('Hoja de Trabajo para listado'!$AB$155:$BA$1048576,MATCH($A103,'Hoja de Trabajo para listado'!$AB$155:$AB$1048576,0),MATCH((CUADRO!O$4&amp;$E103),'Hoja de Trabajo para listado'!$AB$151:$BA$151,0)),0)+IFERROR(INDEX('Hoja de Trabajo para listado'!$BC$155:$CB$1048576,MATCH($A103,'Hoja de Trabajo para listado'!$BC$155:$BC$1048576,0),MATCH((CUADRO!O$4&amp;$E103),'Hoja de Trabajo para listado'!$BC$151:$CB$151,0)),0)+IFERROR(INDEX('Hoja de Trabajo para listado'!$DE$153:$DG$274,MATCH($A103,'Hoja de Trabajo para listado'!$DE$153:$DE$1048576,0),MATCH((CUADRO!O$4&amp;$E103),'Hoja de Trabajo para listado'!$DE$151:$DG$151,0)),0)+IFERROR(INDEX('Hoja de Trabajo para listado'!$CD$155:$DC$1048576,MATCH($A103,'Hoja de Trabajo para listado'!$CD$155:$CD$1048576,0),MATCH((CUADRO!O$4&amp;$E103),'Hoja de Trabajo para listado'!$CD$151:$DC$151,0)),0)</f>
        <v>0</v>
      </c>
      <c r="P103" s="241">
        <f ca="1">+IFERROR(INDEX('Hoja de Trabajo para listado'!$A$155:$Z$1048576,MATCH($A103,'Hoja de Trabajo para listado'!$A$155:$A$1048576,0),MATCH((CUADRO!P$4&amp;$E103),'Hoja de Trabajo para listado'!$A$151:$Z$151,0)),0)+IFERROR(INDEX('Hoja de Trabajo para listado'!$AB$155:$BA$1048576,MATCH($A103,'Hoja de Trabajo para listado'!$AB$155:$AB$1048576,0),MATCH((CUADRO!P$4&amp;$E103),'Hoja de Trabajo para listado'!$AB$151:$BA$151,0)),0)+IFERROR(INDEX('Hoja de Trabajo para listado'!$BC$155:$CB$1048576,MATCH($A103,'Hoja de Trabajo para listado'!$BC$155:$BC$1048576,0),MATCH((CUADRO!P$4&amp;$E103),'Hoja de Trabajo para listado'!$BC$151:$CB$151,0)),0)+IFERROR(INDEX('Hoja de Trabajo para listado'!$DE$153:$DG$274,MATCH($A103,'Hoja de Trabajo para listado'!$DE$153:$DE$1048576,0),MATCH((CUADRO!P$4&amp;$E103),'Hoja de Trabajo para listado'!$DE$151:$DG$151,0)),0)+IFERROR(INDEX('Hoja de Trabajo para listado'!$CD$155:$DC$1048576,MATCH($A103,'Hoja de Trabajo para listado'!$CD$155:$CD$1048576,0),MATCH((CUADRO!P$4&amp;$E103),'Hoja de Trabajo para listado'!$CD$151:$DC$151,0)),0)</f>
        <v>0</v>
      </c>
      <c r="Q103" s="241">
        <f ca="1">+IFERROR(INDEX('Hoja de Trabajo para listado'!$A$155:$Z$1048576,MATCH($A103,'Hoja de Trabajo para listado'!$A$155:$A$1048576,0),MATCH((CUADRO!Q$4&amp;$E103),'Hoja de Trabajo para listado'!$A$151:$Z$151,0)),0)+IFERROR(INDEX('Hoja de Trabajo para listado'!$AB$155:$BA$1048576,MATCH($A103,'Hoja de Trabajo para listado'!$AB$155:$AB$1048576,0),MATCH((CUADRO!Q$4&amp;$E103),'Hoja de Trabajo para listado'!$AB$151:$BA$151,0)),0)+IFERROR(INDEX('Hoja de Trabajo para listado'!$BC$155:$CB$1048576,MATCH($A103,'Hoja de Trabajo para listado'!$BC$155:$BC$1048576,0),MATCH((CUADRO!Q$4&amp;$E103),'Hoja de Trabajo para listado'!$BC$151:$CB$151,0)),0)+IFERROR(INDEX('Hoja de Trabajo para listado'!$DE$153:$DG$274,MATCH($A103,'Hoja de Trabajo para listado'!$DE$153:$DE$1048576,0),MATCH((CUADRO!Q$4&amp;$E103),'Hoja de Trabajo para listado'!$DE$151:$DG$151,0)),0)+IFERROR(INDEX('Hoja de Trabajo para listado'!$CD$155:$DC$1048576,MATCH($A103,'Hoja de Trabajo para listado'!$CD$155:$CD$1048576,0),MATCH((CUADRO!Q$4&amp;$E103),'Hoja de Trabajo para listado'!$CD$151:$DC$151,0)),0)</f>
        <v>0</v>
      </c>
      <c r="R103" s="241">
        <f t="shared" ca="1" si="2"/>
        <v>0</v>
      </c>
      <c r="S103" s="241"/>
      <c r="T103" s="241">
        <f ca="1">+T104</f>
        <v>1086.51</v>
      </c>
      <c r="U103" s="240">
        <f t="shared" si="3"/>
        <v>1</v>
      </c>
    </row>
    <row r="104" spans="1:21" ht="15" customHeight="1">
      <c r="A104" s="353">
        <v>152</v>
      </c>
      <c r="B104" s="382"/>
      <c r="C104" s="305" t="str">
        <f>+VLOOKUP(A104,bd_lista!$A$3:$C$592,3,FALSE)</f>
        <v>Servicio Plurinacional de Defensa Pública</v>
      </c>
      <c r="D104" s="384"/>
      <c r="E104" s="305" t="s">
        <v>684</v>
      </c>
      <c r="F104" s="243">
        <f ca="1">+IFERROR(INDEX('Hoja de Trabajo para listado'!$A$155:$Z$1048576,MATCH($A104,'Hoja de Trabajo para listado'!$A$155:$A$1048576,0),MATCH((CUADRO!F$4&amp;$E104),'Hoja de Trabajo para listado'!$A$151:$Z$151,0)),0)+IFERROR(INDEX('Hoja de Trabajo para listado'!$AB$155:$BA$1048576,MATCH($A104,'Hoja de Trabajo para listado'!$AB$155:$AB$1048576,0),MATCH((CUADRO!F$4&amp;$E104),'Hoja de Trabajo para listado'!$AB$151:$BA$151,0)),0)+IFERROR(INDEX('Hoja de Trabajo para listado'!$BC$155:$CB$1048576,MATCH($A104,'Hoja de Trabajo para listado'!$BC$155:$BC$1048576,0),MATCH((CUADRO!F$4&amp;$E104),'Hoja de Trabajo para listado'!$BC$151:$CB$151,0)),0)+IFERROR(INDEX('Hoja de Trabajo para listado'!$DE$153:$DG$274,MATCH($A104,'Hoja de Trabajo para listado'!$DE$153:$DE$1048576,0),MATCH((CUADRO!F$4&amp;$E104),'Hoja de Trabajo para listado'!$DE$151:$DG$151,0)),0)+IFERROR(INDEX('Hoja de Trabajo para listado'!$CD$155:$DC$1048576,MATCH($A104,'Hoja de Trabajo para listado'!$CD$155:$CD$1048576,0),MATCH((CUADRO!F$4&amp;$E104),'Hoja de Trabajo para listado'!$CD$151:$DC$151,0)),0)</f>
        <v>0</v>
      </c>
      <c r="G104" s="243">
        <f ca="1">+IFERROR(INDEX('Hoja de Trabajo para listado'!$A$155:$Z$1048576,MATCH($A104,'Hoja de Trabajo para listado'!$A$155:$A$1048576,0),MATCH((CUADRO!G$4&amp;$E104),'Hoja de Trabajo para listado'!$A$151:$Z$151,0)),0)+IFERROR(INDEX('Hoja de Trabajo para listado'!$AB$155:$BA$1048576,MATCH($A104,'Hoja de Trabajo para listado'!$AB$155:$AB$1048576,0),MATCH((CUADRO!G$4&amp;$E104),'Hoja de Trabajo para listado'!$AB$151:$BA$151,0)),0)+IFERROR(INDEX('Hoja de Trabajo para listado'!$BC$155:$CB$1048576,MATCH($A104,'Hoja de Trabajo para listado'!$BC$155:$BC$1048576,0),MATCH((CUADRO!G$4&amp;$E104),'Hoja de Trabajo para listado'!$BC$151:$CB$151,0)),0)+IFERROR(INDEX('Hoja de Trabajo para listado'!$DE$153:$DG$274,MATCH($A104,'Hoja de Trabajo para listado'!$DE$153:$DE$1048576,0),MATCH((CUADRO!G$4&amp;$E104),'Hoja de Trabajo para listado'!$DE$151:$DG$151,0)),0)+IFERROR(INDEX('Hoja de Trabajo para listado'!$CD$155:$DC$1048576,MATCH($A104,'Hoja de Trabajo para listado'!$CD$155:$CD$1048576,0),MATCH((CUADRO!G$4&amp;$E104),'Hoja de Trabajo para listado'!$CD$151:$DC$151,0)),0)</f>
        <v>428.94</v>
      </c>
      <c r="H104" s="243">
        <f ca="1">+IFERROR(INDEX('Hoja de Trabajo para listado'!$A$155:$Z$1048576,MATCH($A104,'Hoja de Trabajo para listado'!$A$155:$A$1048576,0),MATCH((CUADRO!H$4&amp;$E104),'Hoja de Trabajo para listado'!$A$151:$Z$151,0)),0)+IFERROR(INDEX('Hoja de Trabajo para listado'!$AB$155:$BA$1048576,MATCH($A104,'Hoja de Trabajo para listado'!$AB$155:$AB$1048576,0),MATCH((CUADRO!H$4&amp;$E104),'Hoja de Trabajo para listado'!$AB$151:$BA$151,0)),0)+IFERROR(INDEX('Hoja de Trabajo para listado'!$BC$155:$CB$1048576,MATCH($A104,'Hoja de Trabajo para listado'!$BC$155:$BC$1048576,0),MATCH((CUADRO!H$4&amp;$E104),'Hoja de Trabajo para listado'!$BC$151:$CB$151,0)),0)+IFERROR(INDEX('Hoja de Trabajo para listado'!$DE$153:$DG$274,MATCH($A104,'Hoja de Trabajo para listado'!$DE$153:$DE$1048576,0),MATCH((CUADRO!H$4&amp;$E104),'Hoja de Trabajo para listado'!$DE$151:$DG$151,0)),0)+IFERROR(INDEX('Hoja de Trabajo para listado'!$CD$155:$DC$1048576,MATCH($A104,'Hoja de Trabajo para listado'!$CD$155:$CD$1048576,0),MATCH((CUADRO!H$4&amp;$E104),'Hoja de Trabajo para listado'!$CD$151:$DC$151,0)),0)</f>
        <v>657.56999999999994</v>
      </c>
      <c r="I104" s="243">
        <f ca="1">+IFERROR(INDEX('Hoja de Trabajo para listado'!$A$155:$Z$1048576,MATCH($A104,'Hoja de Trabajo para listado'!$A$155:$A$1048576,0),MATCH((CUADRO!I$4&amp;$E104),'Hoja de Trabajo para listado'!$A$151:$Z$151,0)),0)+IFERROR(INDEX('Hoja de Trabajo para listado'!$AB$155:$BA$1048576,MATCH($A104,'Hoja de Trabajo para listado'!$AB$155:$AB$1048576,0),MATCH((CUADRO!I$4&amp;$E104),'Hoja de Trabajo para listado'!$AB$151:$BA$151,0)),0)+IFERROR(INDEX('Hoja de Trabajo para listado'!$BC$155:$CB$1048576,MATCH($A104,'Hoja de Trabajo para listado'!$BC$155:$BC$1048576,0),MATCH((CUADRO!I$4&amp;$E104),'Hoja de Trabajo para listado'!$BC$151:$CB$151,0)),0)+IFERROR(INDEX('Hoja de Trabajo para listado'!$DE$153:$DG$274,MATCH($A104,'Hoja de Trabajo para listado'!$DE$153:$DE$1048576,0),MATCH((CUADRO!I$4&amp;$E104),'Hoja de Trabajo para listado'!$DE$151:$DG$151,0)),0)+IFERROR(INDEX('Hoja de Trabajo para listado'!$CD$155:$DC$1048576,MATCH($A104,'Hoja de Trabajo para listado'!$CD$155:$CD$1048576,0),MATCH((CUADRO!I$4&amp;$E104),'Hoja de Trabajo para listado'!$CD$151:$DC$151,0)),0)</f>
        <v>0</v>
      </c>
      <c r="J104" s="243">
        <f ca="1">+IFERROR(INDEX('Hoja de Trabajo para listado'!$A$155:$Z$1048576,MATCH($A104,'Hoja de Trabajo para listado'!$A$155:$A$1048576,0),MATCH((CUADRO!J$4&amp;$E104),'Hoja de Trabajo para listado'!$A$151:$Z$151,0)),0)+IFERROR(INDEX('Hoja de Trabajo para listado'!$AB$155:$BA$1048576,MATCH($A104,'Hoja de Trabajo para listado'!$AB$155:$AB$1048576,0),MATCH((CUADRO!J$4&amp;$E104),'Hoja de Trabajo para listado'!$AB$151:$BA$151,0)),0)+IFERROR(INDEX('Hoja de Trabajo para listado'!$BC$155:$CB$1048576,MATCH($A104,'Hoja de Trabajo para listado'!$BC$155:$BC$1048576,0),MATCH((CUADRO!J$4&amp;$E104),'Hoja de Trabajo para listado'!$BC$151:$CB$151,0)),0)+IFERROR(INDEX('Hoja de Trabajo para listado'!$DE$153:$DG$274,MATCH($A104,'Hoja de Trabajo para listado'!$DE$153:$DE$1048576,0),MATCH((CUADRO!J$4&amp;$E104),'Hoja de Trabajo para listado'!$DE$151:$DG$151,0)),0)+IFERROR(INDEX('Hoja de Trabajo para listado'!$CD$155:$DC$1048576,MATCH($A104,'Hoja de Trabajo para listado'!$CD$155:$CD$1048576,0),MATCH((CUADRO!J$4&amp;$E104),'Hoja de Trabajo para listado'!$CD$151:$DC$151,0)),0)</f>
        <v>0</v>
      </c>
      <c r="K104" s="243">
        <f ca="1">+IFERROR(INDEX('Hoja de Trabajo para listado'!$A$155:$Z$1048576,MATCH($A104,'Hoja de Trabajo para listado'!$A$155:$A$1048576,0),MATCH((CUADRO!K$4&amp;$E104),'Hoja de Trabajo para listado'!$A$151:$Z$151,0)),0)+IFERROR(INDEX('Hoja de Trabajo para listado'!$AB$155:$BA$1048576,MATCH($A104,'Hoja de Trabajo para listado'!$AB$155:$AB$1048576,0),MATCH((CUADRO!K$4&amp;$E104),'Hoja de Trabajo para listado'!$AB$151:$BA$151,0)),0)+IFERROR(INDEX('Hoja de Trabajo para listado'!$BC$155:$CB$1048576,MATCH($A104,'Hoja de Trabajo para listado'!$BC$155:$BC$1048576,0),MATCH((CUADRO!K$4&amp;$E104),'Hoja de Trabajo para listado'!$BC$151:$CB$151,0)),0)+IFERROR(INDEX('Hoja de Trabajo para listado'!$DE$153:$DG$274,MATCH($A104,'Hoja de Trabajo para listado'!$DE$153:$DE$1048576,0),MATCH((CUADRO!K$4&amp;$E104),'Hoja de Trabajo para listado'!$DE$151:$DG$151,0)),0)+IFERROR(INDEX('Hoja de Trabajo para listado'!$CD$155:$DC$1048576,MATCH($A104,'Hoja de Trabajo para listado'!$CD$155:$CD$1048576,0),MATCH((CUADRO!K$4&amp;$E104),'Hoja de Trabajo para listado'!$CD$151:$DC$151,0)),0)</f>
        <v>0</v>
      </c>
      <c r="L104" s="243">
        <f ca="1">+IFERROR(INDEX('Hoja de Trabajo para listado'!$A$155:$Z$1048576,MATCH($A104,'Hoja de Trabajo para listado'!$A$155:$A$1048576,0),MATCH((CUADRO!L$4&amp;$E104),'Hoja de Trabajo para listado'!$A$151:$Z$151,0)),0)+IFERROR(INDEX('Hoja de Trabajo para listado'!$AB$155:$BA$1048576,MATCH($A104,'Hoja de Trabajo para listado'!$AB$155:$AB$1048576,0),MATCH((CUADRO!L$4&amp;$E104),'Hoja de Trabajo para listado'!$AB$151:$BA$151,0)),0)+IFERROR(INDEX('Hoja de Trabajo para listado'!$BC$155:$CB$1048576,MATCH($A104,'Hoja de Trabajo para listado'!$BC$155:$BC$1048576,0),MATCH((CUADRO!L$4&amp;$E104),'Hoja de Trabajo para listado'!$BC$151:$CB$151,0)),0)+IFERROR(INDEX('Hoja de Trabajo para listado'!$DE$153:$DG$274,MATCH($A104,'Hoja de Trabajo para listado'!$DE$153:$DE$1048576,0),MATCH((CUADRO!L$4&amp;$E104),'Hoja de Trabajo para listado'!$DE$151:$DG$151,0)),0)+IFERROR(INDEX('Hoja de Trabajo para listado'!$CD$155:$DC$1048576,MATCH($A104,'Hoja de Trabajo para listado'!$CD$155:$CD$1048576,0),MATCH((CUADRO!L$4&amp;$E104),'Hoja de Trabajo para listado'!$CD$151:$DC$151,0)),0)</f>
        <v>0</v>
      </c>
      <c r="M104" s="243">
        <f ca="1">+IFERROR(INDEX('Hoja de Trabajo para listado'!$A$155:$Z$1048576,MATCH($A104,'Hoja de Trabajo para listado'!$A$155:$A$1048576,0),MATCH((CUADRO!M$4&amp;$E104),'Hoja de Trabajo para listado'!$A$151:$Z$151,0)),0)+IFERROR(INDEX('Hoja de Trabajo para listado'!$AB$155:$BA$1048576,MATCH($A104,'Hoja de Trabajo para listado'!$AB$155:$AB$1048576,0),MATCH((CUADRO!M$4&amp;$E104),'Hoja de Trabajo para listado'!$AB$151:$BA$151,0)),0)+IFERROR(INDEX('Hoja de Trabajo para listado'!$BC$155:$CB$1048576,MATCH($A104,'Hoja de Trabajo para listado'!$BC$155:$BC$1048576,0),MATCH((CUADRO!M$4&amp;$E104),'Hoja de Trabajo para listado'!$BC$151:$CB$151,0)),0)+IFERROR(INDEX('Hoja de Trabajo para listado'!$DE$153:$DG$274,MATCH($A104,'Hoja de Trabajo para listado'!$DE$153:$DE$1048576,0),MATCH((CUADRO!M$4&amp;$E104),'Hoja de Trabajo para listado'!$DE$151:$DG$151,0)),0)+IFERROR(INDEX('Hoja de Trabajo para listado'!$CD$155:$DC$1048576,MATCH($A104,'Hoja de Trabajo para listado'!$CD$155:$CD$1048576,0),MATCH((CUADRO!M$4&amp;$E104),'Hoja de Trabajo para listado'!$CD$151:$DC$151,0)),0)</f>
        <v>0</v>
      </c>
      <c r="N104" s="243">
        <f ca="1">+IFERROR(INDEX('Hoja de Trabajo para listado'!$A$155:$Z$1048576,MATCH($A104,'Hoja de Trabajo para listado'!$A$155:$A$1048576,0),MATCH((CUADRO!N$4&amp;$E104),'Hoja de Trabajo para listado'!$A$151:$Z$151,0)),0)+IFERROR(INDEX('Hoja de Trabajo para listado'!$AB$155:$BA$1048576,MATCH($A104,'Hoja de Trabajo para listado'!$AB$155:$AB$1048576,0),MATCH((CUADRO!N$4&amp;$E104),'Hoja de Trabajo para listado'!$AB$151:$BA$151,0)),0)+IFERROR(INDEX('Hoja de Trabajo para listado'!$BC$155:$CB$1048576,MATCH($A104,'Hoja de Trabajo para listado'!$BC$155:$BC$1048576,0),MATCH((CUADRO!N$4&amp;$E104),'Hoja de Trabajo para listado'!$BC$151:$CB$151,0)),0)+IFERROR(INDEX('Hoja de Trabajo para listado'!$DE$153:$DG$274,MATCH($A104,'Hoja de Trabajo para listado'!$DE$153:$DE$1048576,0),MATCH((CUADRO!N$4&amp;$E104),'Hoja de Trabajo para listado'!$DE$151:$DG$151,0)),0)+IFERROR(INDEX('Hoja de Trabajo para listado'!$CD$155:$DC$1048576,MATCH($A104,'Hoja de Trabajo para listado'!$CD$155:$CD$1048576,0),MATCH((CUADRO!N$4&amp;$E104),'Hoja de Trabajo para listado'!$CD$151:$DC$151,0)),0)</f>
        <v>0</v>
      </c>
      <c r="O104" s="243">
        <f ca="1">+IFERROR(INDEX('Hoja de Trabajo para listado'!$A$155:$Z$1048576,MATCH($A104,'Hoja de Trabajo para listado'!$A$155:$A$1048576,0),MATCH((CUADRO!O$4&amp;$E104),'Hoja de Trabajo para listado'!$A$151:$Z$151,0)),0)+IFERROR(INDEX('Hoja de Trabajo para listado'!$AB$155:$BA$1048576,MATCH($A104,'Hoja de Trabajo para listado'!$AB$155:$AB$1048576,0),MATCH((CUADRO!O$4&amp;$E104),'Hoja de Trabajo para listado'!$AB$151:$BA$151,0)),0)+IFERROR(INDEX('Hoja de Trabajo para listado'!$BC$155:$CB$1048576,MATCH($A104,'Hoja de Trabajo para listado'!$BC$155:$BC$1048576,0),MATCH((CUADRO!O$4&amp;$E104),'Hoja de Trabajo para listado'!$BC$151:$CB$151,0)),0)+IFERROR(INDEX('Hoja de Trabajo para listado'!$DE$153:$DG$274,MATCH($A104,'Hoja de Trabajo para listado'!$DE$153:$DE$1048576,0),MATCH((CUADRO!O$4&amp;$E104),'Hoja de Trabajo para listado'!$DE$151:$DG$151,0)),0)+IFERROR(INDEX('Hoja de Trabajo para listado'!$CD$155:$DC$1048576,MATCH($A104,'Hoja de Trabajo para listado'!$CD$155:$CD$1048576,0),MATCH((CUADRO!O$4&amp;$E104),'Hoja de Trabajo para listado'!$CD$151:$DC$151,0)),0)</f>
        <v>0</v>
      </c>
      <c r="P104" s="243">
        <f ca="1">+IFERROR(INDEX('Hoja de Trabajo para listado'!$A$155:$Z$1048576,MATCH($A104,'Hoja de Trabajo para listado'!$A$155:$A$1048576,0),MATCH((CUADRO!P$4&amp;$E104),'Hoja de Trabajo para listado'!$A$151:$Z$151,0)),0)+IFERROR(INDEX('Hoja de Trabajo para listado'!$AB$155:$BA$1048576,MATCH($A104,'Hoja de Trabajo para listado'!$AB$155:$AB$1048576,0),MATCH((CUADRO!P$4&amp;$E104),'Hoja de Trabajo para listado'!$AB$151:$BA$151,0)),0)+IFERROR(INDEX('Hoja de Trabajo para listado'!$BC$155:$CB$1048576,MATCH($A104,'Hoja de Trabajo para listado'!$BC$155:$BC$1048576,0),MATCH((CUADRO!P$4&amp;$E104),'Hoja de Trabajo para listado'!$BC$151:$CB$151,0)),0)+IFERROR(INDEX('Hoja de Trabajo para listado'!$DE$153:$DG$274,MATCH($A104,'Hoja de Trabajo para listado'!$DE$153:$DE$1048576,0),MATCH((CUADRO!P$4&amp;$E104),'Hoja de Trabajo para listado'!$DE$151:$DG$151,0)),0)+IFERROR(INDEX('Hoja de Trabajo para listado'!$CD$155:$DC$1048576,MATCH($A104,'Hoja de Trabajo para listado'!$CD$155:$CD$1048576,0),MATCH((CUADRO!P$4&amp;$E104),'Hoja de Trabajo para listado'!$CD$151:$DC$151,0)),0)</f>
        <v>0</v>
      </c>
      <c r="Q104" s="243">
        <f ca="1">+IFERROR(INDEX('Hoja de Trabajo para listado'!$A$155:$Z$1048576,MATCH($A104,'Hoja de Trabajo para listado'!$A$155:$A$1048576,0),MATCH((CUADRO!Q$4&amp;$E104),'Hoja de Trabajo para listado'!$A$151:$Z$151,0)),0)+IFERROR(INDEX('Hoja de Trabajo para listado'!$AB$155:$BA$1048576,MATCH($A104,'Hoja de Trabajo para listado'!$AB$155:$AB$1048576,0),MATCH((CUADRO!Q$4&amp;$E104),'Hoja de Trabajo para listado'!$AB$151:$BA$151,0)),0)+IFERROR(INDEX('Hoja de Trabajo para listado'!$BC$155:$CB$1048576,MATCH($A104,'Hoja de Trabajo para listado'!$BC$155:$BC$1048576,0),MATCH((CUADRO!Q$4&amp;$E104),'Hoja de Trabajo para listado'!$BC$151:$CB$151,0)),0)+IFERROR(INDEX('Hoja de Trabajo para listado'!$DE$153:$DG$274,MATCH($A104,'Hoja de Trabajo para listado'!$DE$153:$DE$1048576,0),MATCH((CUADRO!Q$4&amp;$E104),'Hoja de Trabajo para listado'!$DE$151:$DG$151,0)),0)+IFERROR(INDEX('Hoja de Trabajo para listado'!$CD$155:$DC$1048576,MATCH($A104,'Hoja de Trabajo para listado'!$CD$155:$CD$1048576,0),MATCH((CUADRO!Q$4&amp;$E104),'Hoja de Trabajo para listado'!$CD$151:$DC$151,0)),0)</f>
        <v>0</v>
      </c>
      <c r="R104" s="243">
        <f t="shared" ca="1" si="2"/>
        <v>1086.51</v>
      </c>
      <c r="S104" s="243">
        <f ca="1">+R103+R104</f>
        <v>1086.51</v>
      </c>
      <c r="T104" s="243">
        <f ca="1">+S104</f>
        <v>1086.51</v>
      </c>
      <c r="U104" s="242">
        <f t="shared" si="3"/>
        <v>2</v>
      </c>
    </row>
    <row r="105" spans="1:21" ht="15" customHeight="1">
      <c r="A105" s="249">
        <v>153</v>
      </c>
      <c r="B105" s="381">
        <f>+A105</f>
        <v>153</v>
      </c>
      <c r="C105" s="245" t="str">
        <f>+VLOOKUP(A105,bd_lista!$A$3:$C$592,3,FALSE)</f>
        <v>Observatorio Plurinacional de la Calidad Educativa</v>
      </c>
      <c r="D105" s="383" t="str">
        <f>+C105</f>
        <v>Observatorio Plurinacional de la Calidad Educativa</v>
      </c>
      <c r="E105" s="245" t="s">
        <v>683</v>
      </c>
      <c r="F105" s="241">
        <f ca="1">+IFERROR(INDEX('Hoja de Trabajo para listado'!$A$155:$Z$1048576,MATCH($A105,'Hoja de Trabajo para listado'!$A$155:$A$1048576,0),MATCH((CUADRO!F$4&amp;$E105),'Hoja de Trabajo para listado'!$A$151:$Z$151,0)),0)+IFERROR(INDEX('Hoja de Trabajo para listado'!$AB$155:$BA$1048576,MATCH($A105,'Hoja de Trabajo para listado'!$AB$155:$AB$1048576,0),MATCH((CUADRO!F$4&amp;$E105),'Hoja de Trabajo para listado'!$AB$151:$BA$151,0)),0)+IFERROR(INDEX('Hoja de Trabajo para listado'!$BC$155:$CB$1048576,MATCH($A105,'Hoja de Trabajo para listado'!$BC$155:$BC$1048576,0),MATCH((CUADRO!F$4&amp;$E105),'Hoja de Trabajo para listado'!$BC$151:$CB$151,0)),0)+IFERROR(INDEX('Hoja de Trabajo para listado'!$DE$153:$DG$274,MATCH($A105,'Hoja de Trabajo para listado'!$DE$153:$DE$1048576,0),MATCH((CUADRO!F$4&amp;$E105),'Hoja de Trabajo para listado'!$DE$151:$DG$151,0)),0)+IFERROR(INDEX('Hoja de Trabajo para listado'!$CD$155:$DC$1048576,MATCH($A105,'Hoja de Trabajo para listado'!$CD$155:$CD$1048576,0),MATCH((CUADRO!F$4&amp;$E105),'Hoja de Trabajo para listado'!$CD$151:$DC$151,0)),0)</f>
        <v>0</v>
      </c>
      <c r="G105" s="241">
        <f ca="1">+IFERROR(INDEX('Hoja de Trabajo para listado'!$A$155:$Z$1048576,MATCH($A105,'Hoja de Trabajo para listado'!$A$155:$A$1048576,0),MATCH((CUADRO!G$4&amp;$E105),'Hoja de Trabajo para listado'!$A$151:$Z$151,0)),0)+IFERROR(INDEX('Hoja de Trabajo para listado'!$AB$155:$BA$1048576,MATCH($A105,'Hoja de Trabajo para listado'!$AB$155:$AB$1048576,0),MATCH((CUADRO!G$4&amp;$E105),'Hoja de Trabajo para listado'!$AB$151:$BA$151,0)),0)+IFERROR(INDEX('Hoja de Trabajo para listado'!$BC$155:$CB$1048576,MATCH($A105,'Hoja de Trabajo para listado'!$BC$155:$BC$1048576,0),MATCH((CUADRO!G$4&amp;$E105),'Hoja de Trabajo para listado'!$BC$151:$CB$151,0)),0)+IFERROR(INDEX('Hoja de Trabajo para listado'!$DE$153:$DG$274,MATCH($A105,'Hoja de Trabajo para listado'!$DE$153:$DE$1048576,0),MATCH((CUADRO!G$4&amp;$E105),'Hoja de Trabajo para listado'!$DE$151:$DG$151,0)),0)+IFERROR(INDEX('Hoja de Trabajo para listado'!$CD$155:$DC$1048576,MATCH($A105,'Hoja de Trabajo para listado'!$CD$155:$CD$1048576,0),MATCH((CUADRO!G$4&amp;$E105),'Hoja de Trabajo para listado'!$CD$151:$DC$151,0)),0)</f>
        <v>0</v>
      </c>
      <c r="H105" s="241">
        <f ca="1">+IFERROR(INDEX('Hoja de Trabajo para listado'!$A$155:$Z$1048576,MATCH($A105,'Hoja de Trabajo para listado'!$A$155:$A$1048576,0),MATCH((CUADRO!H$4&amp;$E105),'Hoja de Trabajo para listado'!$A$151:$Z$151,0)),0)+IFERROR(INDEX('Hoja de Trabajo para listado'!$AB$155:$BA$1048576,MATCH($A105,'Hoja de Trabajo para listado'!$AB$155:$AB$1048576,0),MATCH((CUADRO!H$4&amp;$E105),'Hoja de Trabajo para listado'!$AB$151:$BA$151,0)),0)+IFERROR(INDEX('Hoja de Trabajo para listado'!$BC$155:$CB$1048576,MATCH($A105,'Hoja de Trabajo para listado'!$BC$155:$BC$1048576,0),MATCH((CUADRO!H$4&amp;$E105),'Hoja de Trabajo para listado'!$BC$151:$CB$151,0)),0)+IFERROR(INDEX('Hoja de Trabajo para listado'!$DE$153:$DG$274,MATCH($A105,'Hoja de Trabajo para listado'!$DE$153:$DE$1048576,0),MATCH((CUADRO!H$4&amp;$E105),'Hoja de Trabajo para listado'!$DE$151:$DG$151,0)),0)+IFERROR(INDEX('Hoja de Trabajo para listado'!$CD$155:$DC$1048576,MATCH($A105,'Hoja de Trabajo para listado'!$CD$155:$CD$1048576,0),MATCH((CUADRO!H$4&amp;$E105),'Hoja de Trabajo para listado'!$CD$151:$DC$151,0)),0)</f>
        <v>0</v>
      </c>
      <c r="I105" s="241">
        <f ca="1">+IFERROR(INDEX('Hoja de Trabajo para listado'!$A$155:$Z$1048576,MATCH($A105,'Hoja de Trabajo para listado'!$A$155:$A$1048576,0),MATCH((CUADRO!I$4&amp;$E105),'Hoja de Trabajo para listado'!$A$151:$Z$151,0)),0)+IFERROR(INDEX('Hoja de Trabajo para listado'!$AB$155:$BA$1048576,MATCH($A105,'Hoja de Trabajo para listado'!$AB$155:$AB$1048576,0),MATCH((CUADRO!I$4&amp;$E105),'Hoja de Trabajo para listado'!$AB$151:$BA$151,0)),0)+IFERROR(INDEX('Hoja de Trabajo para listado'!$BC$155:$CB$1048576,MATCH($A105,'Hoja de Trabajo para listado'!$BC$155:$BC$1048576,0),MATCH((CUADRO!I$4&amp;$E105),'Hoja de Trabajo para listado'!$BC$151:$CB$151,0)),0)+IFERROR(INDEX('Hoja de Trabajo para listado'!$DE$153:$DG$274,MATCH($A105,'Hoja de Trabajo para listado'!$DE$153:$DE$1048576,0),MATCH((CUADRO!I$4&amp;$E105),'Hoja de Trabajo para listado'!$DE$151:$DG$151,0)),0)+IFERROR(INDEX('Hoja de Trabajo para listado'!$CD$155:$DC$1048576,MATCH($A105,'Hoja de Trabajo para listado'!$CD$155:$CD$1048576,0),MATCH((CUADRO!I$4&amp;$E105),'Hoja de Trabajo para listado'!$CD$151:$DC$151,0)),0)</f>
        <v>0</v>
      </c>
      <c r="J105" s="241">
        <f ca="1">+IFERROR(INDEX('Hoja de Trabajo para listado'!$A$155:$Z$1048576,MATCH($A105,'Hoja de Trabajo para listado'!$A$155:$A$1048576,0),MATCH((CUADRO!J$4&amp;$E105),'Hoja de Trabajo para listado'!$A$151:$Z$151,0)),0)+IFERROR(INDEX('Hoja de Trabajo para listado'!$AB$155:$BA$1048576,MATCH($A105,'Hoja de Trabajo para listado'!$AB$155:$AB$1048576,0),MATCH((CUADRO!J$4&amp;$E105),'Hoja de Trabajo para listado'!$AB$151:$BA$151,0)),0)+IFERROR(INDEX('Hoja de Trabajo para listado'!$BC$155:$CB$1048576,MATCH($A105,'Hoja de Trabajo para listado'!$BC$155:$BC$1048576,0),MATCH((CUADRO!J$4&amp;$E105),'Hoja de Trabajo para listado'!$BC$151:$CB$151,0)),0)+IFERROR(INDEX('Hoja de Trabajo para listado'!$DE$153:$DG$274,MATCH($A105,'Hoja de Trabajo para listado'!$DE$153:$DE$1048576,0),MATCH((CUADRO!J$4&amp;$E105),'Hoja de Trabajo para listado'!$DE$151:$DG$151,0)),0)+IFERROR(INDEX('Hoja de Trabajo para listado'!$CD$155:$DC$1048576,MATCH($A105,'Hoja de Trabajo para listado'!$CD$155:$CD$1048576,0),MATCH((CUADRO!J$4&amp;$E105),'Hoja de Trabajo para listado'!$CD$151:$DC$151,0)),0)</f>
        <v>0</v>
      </c>
      <c r="K105" s="241">
        <f ca="1">+IFERROR(INDEX('Hoja de Trabajo para listado'!$A$155:$Z$1048576,MATCH($A105,'Hoja de Trabajo para listado'!$A$155:$A$1048576,0),MATCH((CUADRO!K$4&amp;$E105),'Hoja de Trabajo para listado'!$A$151:$Z$151,0)),0)+IFERROR(INDEX('Hoja de Trabajo para listado'!$AB$155:$BA$1048576,MATCH($A105,'Hoja de Trabajo para listado'!$AB$155:$AB$1048576,0),MATCH((CUADRO!K$4&amp;$E105),'Hoja de Trabajo para listado'!$AB$151:$BA$151,0)),0)+IFERROR(INDEX('Hoja de Trabajo para listado'!$BC$155:$CB$1048576,MATCH($A105,'Hoja de Trabajo para listado'!$BC$155:$BC$1048576,0),MATCH((CUADRO!K$4&amp;$E105),'Hoja de Trabajo para listado'!$BC$151:$CB$151,0)),0)+IFERROR(INDEX('Hoja de Trabajo para listado'!$DE$153:$DG$274,MATCH($A105,'Hoja de Trabajo para listado'!$DE$153:$DE$1048576,0),MATCH((CUADRO!K$4&amp;$E105),'Hoja de Trabajo para listado'!$DE$151:$DG$151,0)),0)+IFERROR(INDEX('Hoja de Trabajo para listado'!$CD$155:$DC$1048576,MATCH($A105,'Hoja de Trabajo para listado'!$CD$155:$CD$1048576,0),MATCH((CUADRO!K$4&amp;$E105),'Hoja de Trabajo para listado'!$CD$151:$DC$151,0)),0)</f>
        <v>0</v>
      </c>
      <c r="L105" s="241">
        <f ca="1">+IFERROR(INDEX('Hoja de Trabajo para listado'!$A$155:$Z$1048576,MATCH($A105,'Hoja de Trabajo para listado'!$A$155:$A$1048576,0),MATCH((CUADRO!L$4&amp;$E105),'Hoja de Trabajo para listado'!$A$151:$Z$151,0)),0)+IFERROR(INDEX('Hoja de Trabajo para listado'!$AB$155:$BA$1048576,MATCH($A105,'Hoja de Trabajo para listado'!$AB$155:$AB$1048576,0),MATCH((CUADRO!L$4&amp;$E105),'Hoja de Trabajo para listado'!$AB$151:$BA$151,0)),0)+IFERROR(INDEX('Hoja de Trabajo para listado'!$BC$155:$CB$1048576,MATCH($A105,'Hoja de Trabajo para listado'!$BC$155:$BC$1048576,0),MATCH((CUADRO!L$4&amp;$E105),'Hoja de Trabajo para listado'!$BC$151:$CB$151,0)),0)+IFERROR(INDEX('Hoja de Trabajo para listado'!$DE$153:$DG$274,MATCH($A105,'Hoja de Trabajo para listado'!$DE$153:$DE$1048576,0),MATCH((CUADRO!L$4&amp;$E105),'Hoja de Trabajo para listado'!$DE$151:$DG$151,0)),0)+IFERROR(INDEX('Hoja de Trabajo para listado'!$CD$155:$DC$1048576,MATCH($A105,'Hoja de Trabajo para listado'!$CD$155:$CD$1048576,0),MATCH((CUADRO!L$4&amp;$E105),'Hoja de Trabajo para listado'!$CD$151:$DC$151,0)),0)</f>
        <v>0</v>
      </c>
      <c r="M105" s="241">
        <f ca="1">+IFERROR(INDEX('Hoja de Trabajo para listado'!$A$155:$Z$1048576,MATCH($A105,'Hoja de Trabajo para listado'!$A$155:$A$1048576,0),MATCH((CUADRO!M$4&amp;$E105),'Hoja de Trabajo para listado'!$A$151:$Z$151,0)),0)+IFERROR(INDEX('Hoja de Trabajo para listado'!$AB$155:$BA$1048576,MATCH($A105,'Hoja de Trabajo para listado'!$AB$155:$AB$1048576,0),MATCH((CUADRO!M$4&amp;$E105),'Hoja de Trabajo para listado'!$AB$151:$BA$151,0)),0)+IFERROR(INDEX('Hoja de Trabajo para listado'!$BC$155:$CB$1048576,MATCH($A105,'Hoja de Trabajo para listado'!$BC$155:$BC$1048576,0),MATCH((CUADRO!M$4&amp;$E105),'Hoja de Trabajo para listado'!$BC$151:$CB$151,0)),0)+IFERROR(INDEX('Hoja de Trabajo para listado'!$DE$153:$DG$274,MATCH($A105,'Hoja de Trabajo para listado'!$DE$153:$DE$1048576,0),MATCH((CUADRO!M$4&amp;$E105),'Hoja de Trabajo para listado'!$DE$151:$DG$151,0)),0)+IFERROR(INDEX('Hoja de Trabajo para listado'!$CD$155:$DC$1048576,MATCH($A105,'Hoja de Trabajo para listado'!$CD$155:$CD$1048576,0),MATCH((CUADRO!M$4&amp;$E105),'Hoja de Trabajo para listado'!$CD$151:$DC$151,0)),0)</f>
        <v>0</v>
      </c>
      <c r="N105" s="241">
        <f ca="1">+IFERROR(INDEX('Hoja de Trabajo para listado'!$A$155:$Z$1048576,MATCH($A105,'Hoja de Trabajo para listado'!$A$155:$A$1048576,0),MATCH((CUADRO!N$4&amp;$E105),'Hoja de Trabajo para listado'!$A$151:$Z$151,0)),0)+IFERROR(INDEX('Hoja de Trabajo para listado'!$AB$155:$BA$1048576,MATCH($A105,'Hoja de Trabajo para listado'!$AB$155:$AB$1048576,0),MATCH((CUADRO!N$4&amp;$E105),'Hoja de Trabajo para listado'!$AB$151:$BA$151,0)),0)+IFERROR(INDEX('Hoja de Trabajo para listado'!$BC$155:$CB$1048576,MATCH($A105,'Hoja de Trabajo para listado'!$BC$155:$BC$1048576,0),MATCH((CUADRO!N$4&amp;$E105),'Hoja de Trabajo para listado'!$BC$151:$CB$151,0)),0)+IFERROR(INDEX('Hoja de Trabajo para listado'!$DE$153:$DG$274,MATCH($A105,'Hoja de Trabajo para listado'!$DE$153:$DE$1048576,0),MATCH((CUADRO!N$4&amp;$E105),'Hoja de Trabajo para listado'!$DE$151:$DG$151,0)),0)+IFERROR(INDEX('Hoja de Trabajo para listado'!$CD$155:$DC$1048576,MATCH($A105,'Hoja de Trabajo para listado'!$CD$155:$CD$1048576,0),MATCH((CUADRO!N$4&amp;$E105),'Hoja de Trabajo para listado'!$CD$151:$DC$151,0)),0)</f>
        <v>0</v>
      </c>
      <c r="O105" s="241">
        <f ca="1">+IFERROR(INDEX('Hoja de Trabajo para listado'!$A$155:$Z$1048576,MATCH($A105,'Hoja de Trabajo para listado'!$A$155:$A$1048576,0),MATCH((CUADRO!O$4&amp;$E105),'Hoja de Trabajo para listado'!$A$151:$Z$151,0)),0)+IFERROR(INDEX('Hoja de Trabajo para listado'!$AB$155:$BA$1048576,MATCH($A105,'Hoja de Trabajo para listado'!$AB$155:$AB$1048576,0),MATCH((CUADRO!O$4&amp;$E105),'Hoja de Trabajo para listado'!$AB$151:$BA$151,0)),0)+IFERROR(INDEX('Hoja de Trabajo para listado'!$BC$155:$CB$1048576,MATCH($A105,'Hoja de Trabajo para listado'!$BC$155:$BC$1048576,0),MATCH((CUADRO!O$4&amp;$E105),'Hoja de Trabajo para listado'!$BC$151:$CB$151,0)),0)+IFERROR(INDEX('Hoja de Trabajo para listado'!$DE$153:$DG$274,MATCH($A105,'Hoja de Trabajo para listado'!$DE$153:$DE$1048576,0),MATCH((CUADRO!O$4&amp;$E105),'Hoja de Trabajo para listado'!$DE$151:$DG$151,0)),0)+IFERROR(INDEX('Hoja de Trabajo para listado'!$CD$155:$DC$1048576,MATCH($A105,'Hoja de Trabajo para listado'!$CD$155:$CD$1048576,0),MATCH((CUADRO!O$4&amp;$E105),'Hoja de Trabajo para listado'!$CD$151:$DC$151,0)),0)</f>
        <v>0</v>
      </c>
      <c r="P105" s="241">
        <f ca="1">+IFERROR(INDEX('Hoja de Trabajo para listado'!$A$155:$Z$1048576,MATCH($A105,'Hoja de Trabajo para listado'!$A$155:$A$1048576,0),MATCH((CUADRO!P$4&amp;$E105),'Hoja de Trabajo para listado'!$A$151:$Z$151,0)),0)+IFERROR(INDEX('Hoja de Trabajo para listado'!$AB$155:$BA$1048576,MATCH($A105,'Hoja de Trabajo para listado'!$AB$155:$AB$1048576,0),MATCH((CUADRO!P$4&amp;$E105),'Hoja de Trabajo para listado'!$AB$151:$BA$151,0)),0)+IFERROR(INDEX('Hoja de Trabajo para listado'!$BC$155:$CB$1048576,MATCH($A105,'Hoja de Trabajo para listado'!$BC$155:$BC$1048576,0),MATCH((CUADRO!P$4&amp;$E105),'Hoja de Trabajo para listado'!$BC$151:$CB$151,0)),0)+IFERROR(INDEX('Hoja de Trabajo para listado'!$DE$153:$DG$274,MATCH($A105,'Hoja de Trabajo para listado'!$DE$153:$DE$1048576,0),MATCH((CUADRO!P$4&amp;$E105),'Hoja de Trabajo para listado'!$DE$151:$DG$151,0)),0)+IFERROR(INDEX('Hoja de Trabajo para listado'!$CD$155:$DC$1048576,MATCH($A105,'Hoja de Trabajo para listado'!$CD$155:$CD$1048576,0),MATCH((CUADRO!P$4&amp;$E105),'Hoja de Trabajo para listado'!$CD$151:$DC$151,0)),0)</f>
        <v>0</v>
      </c>
      <c r="Q105" s="241">
        <f ca="1">+IFERROR(INDEX('Hoja de Trabajo para listado'!$A$155:$Z$1048576,MATCH($A105,'Hoja de Trabajo para listado'!$A$155:$A$1048576,0),MATCH((CUADRO!Q$4&amp;$E105),'Hoja de Trabajo para listado'!$A$151:$Z$151,0)),0)+IFERROR(INDEX('Hoja de Trabajo para listado'!$AB$155:$BA$1048576,MATCH($A105,'Hoja de Trabajo para listado'!$AB$155:$AB$1048576,0),MATCH((CUADRO!Q$4&amp;$E105),'Hoja de Trabajo para listado'!$AB$151:$BA$151,0)),0)+IFERROR(INDEX('Hoja de Trabajo para listado'!$BC$155:$CB$1048576,MATCH($A105,'Hoja de Trabajo para listado'!$BC$155:$BC$1048576,0),MATCH((CUADRO!Q$4&amp;$E105),'Hoja de Trabajo para listado'!$BC$151:$CB$151,0)),0)+IFERROR(INDEX('Hoja de Trabajo para listado'!$DE$153:$DG$274,MATCH($A105,'Hoja de Trabajo para listado'!$DE$153:$DE$1048576,0),MATCH((CUADRO!Q$4&amp;$E105),'Hoja de Trabajo para listado'!$DE$151:$DG$151,0)),0)+IFERROR(INDEX('Hoja de Trabajo para listado'!$CD$155:$DC$1048576,MATCH($A105,'Hoja de Trabajo para listado'!$CD$155:$CD$1048576,0),MATCH((CUADRO!Q$4&amp;$E105),'Hoja de Trabajo para listado'!$CD$151:$DC$151,0)),0)</f>
        <v>0</v>
      </c>
      <c r="R105" s="241">
        <f t="shared" ca="1" si="2"/>
        <v>0</v>
      </c>
      <c r="S105" s="241"/>
      <c r="T105" s="241">
        <f ca="1">+T106</f>
        <v>20</v>
      </c>
      <c r="U105" s="240">
        <f t="shared" si="3"/>
        <v>1</v>
      </c>
    </row>
    <row r="106" spans="1:21" ht="15" customHeight="1">
      <c r="A106" s="32">
        <v>153</v>
      </c>
      <c r="B106" s="382"/>
      <c r="C106" s="305" t="str">
        <f>+VLOOKUP(A106,bd_lista!$A$3:$C$592,3,FALSE)</f>
        <v>Observatorio Plurinacional de la Calidad Educativa</v>
      </c>
      <c r="D106" s="384"/>
      <c r="E106" s="305" t="s">
        <v>684</v>
      </c>
      <c r="F106" s="243">
        <f ca="1">+IFERROR(INDEX('Hoja de Trabajo para listado'!$A$155:$Z$1048576,MATCH($A106,'Hoja de Trabajo para listado'!$A$155:$A$1048576,0),MATCH((CUADRO!F$4&amp;$E106),'Hoja de Trabajo para listado'!$A$151:$Z$151,0)),0)+IFERROR(INDEX('Hoja de Trabajo para listado'!$AB$155:$BA$1048576,MATCH($A106,'Hoja de Trabajo para listado'!$AB$155:$AB$1048576,0),MATCH((CUADRO!F$4&amp;$E106),'Hoja de Trabajo para listado'!$AB$151:$BA$151,0)),0)+IFERROR(INDEX('Hoja de Trabajo para listado'!$BC$155:$CB$1048576,MATCH($A106,'Hoja de Trabajo para listado'!$BC$155:$BC$1048576,0),MATCH((CUADRO!F$4&amp;$E106),'Hoja de Trabajo para listado'!$BC$151:$CB$151,0)),0)+IFERROR(INDEX('Hoja de Trabajo para listado'!$DE$153:$DG$274,MATCH($A106,'Hoja de Trabajo para listado'!$DE$153:$DE$1048576,0),MATCH((CUADRO!F$4&amp;$E106),'Hoja de Trabajo para listado'!$DE$151:$DG$151,0)),0)+IFERROR(INDEX('Hoja de Trabajo para listado'!$CD$155:$DC$1048576,MATCH($A106,'Hoja de Trabajo para listado'!$CD$155:$CD$1048576,0),MATCH((CUADRO!F$4&amp;$E106),'Hoja de Trabajo para listado'!$CD$151:$DC$151,0)),0)</f>
        <v>0</v>
      </c>
      <c r="G106" s="243">
        <f ca="1">+IFERROR(INDEX('Hoja de Trabajo para listado'!$A$155:$Z$1048576,MATCH($A106,'Hoja de Trabajo para listado'!$A$155:$A$1048576,0),MATCH((CUADRO!G$4&amp;$E106),'Hoja de Trabajo para listado'!$A$151:$Z$151,0)),0)+IFERROR(INDEX('Hoja de Trabajo para listado'!$AB$155:$BA$1048576,MATCH($A106,'Hoja de Trabajo para listado'!$AB$155:$AB$1048576,0),MATCH((CUADRO!G$4&amp;$E106),'Hoja de Trabajo para listado'!$AB$151:$BA$151,0)),0)+IFERROR(INDEX('Hoja de Trabajo para listado'!$BC$155:$CB$1048576,MATCH($A106,'Hoja de Trabajo para listado'!$BC$155:$BC$1048576,0),MATCH((CUADRO!G$4&amp;$E106),'Hoja de Trabajo para listado'!$BC$151:$CB$151,0)),0)+IFERROR(INDEX('Hoja de Trabajo para listado'!$DE$153:$DG$274,MATCH($A106,'Hoja de Trabajo para listado'!$DE$153:$DE$1048576,0),MATCH((CUADRO!G$4&amp;$E106),'Hoja de Trabajo para listado'!$DE$151:$DG$151,0)),0)+IFERROR(INDEX('Hoja de Trabajo para listado'!$CD$155:$DC$1048576,MATCH($A106,'Hoja de Trabajo para listado'!$CD$155:$CD$1048576,0),MATCH((CUADRO!G$4&amp;$E106),'Hoja de Trabajo para listado'!$CD$151:$DC$151,0)),0)</f>
        <v>0</v>
      </c>
      <c r="H106" s="243">
        <f ca="1">+IFERROR(INDEX('Hoja de Trabajo para listado'!$A$155:$Z$1048576,MATCH($A106,'Hoja de Trabajo para listado'!$A$155:$A$1048576,0),MATCH((CUADRO!H$4&amp;$E106),'Hoja de Trabajo para listado'!$A$151:$Z$151,0)),0)+IFERROR(INDEX('Hoja de Trabajo para listado'!$AB$155:$BA$1048576,MATCH($A106,'Hoja de Trabajo para listado'!$AB$155:$AB$1048576,0),MATCH((CUADRO!H$4&amp;$E106),'Hoja de Trabajo para listado'!$AB$151:$BA$151,0)),0)+IFERROR(INDEX('Hoja de Trabajo para listado'!$BC$155:$CB$1048576,MATCH($A106,'Hoja de Trabajo para listado'!$BC$155:$BC$1048576,0),MATCH((CUADRO!H$4&amp;$E106),'Hoja de Trabajo para listado'!$BC$151:$CB$151,0)),0)+IFERROR(INDEX('Hoja de Trabajo para listado'!$DE$153:$DG$274,MATCH($A106,'Hoja de Trabajo para listado'!$DE$153:$DE$1048576,0),MATCH((CUADRO!H$4&amp;$E106),'Hoja de Trabajo para listado'!$DE$151:$DG$151,0)),0)+IFERROR(INDEX('Hoja de Trabajo para listado'!$CD$155:$DC$1048576,MATCH($A106,'Hoja de Trabajo para listado'!$CD$155:$CD$1048576,0),MATCH((CUADRO!H$4&amp;$E106),'Hoja de Trabajo para listado'!$CD$151:$DC$151,0)),0)</f>
        <v>20</v>
      </c>
      <c r="I106" s="243">
        <f ca="1">+IFERROR(INDEX('Hoja de Trabajo para listado'!$A$155:$Z$1048576,MATCH($A106,'Hoja de Trabajo para listado'!$A$155:$A$1048576,0),MATCH((CUADRO!I$4&amp;$E106),'Hoja de Trabajo para listado'!$A$151:$Z$151,0)),0)+IFERROR(INDEX('Hoja de Trabajo para listado'!$AB$155:$BA$1048576,MATCH($A106,'Hoja de Trabajo para listado'!$AB$155:$AB$1048576,0),MATCH((CUADRO!I$4&amp;$E106),'Hoja de Trabajo para listado'!$AB$151:$BA$151,0)),0)+IFERROR(INDEX('Hoja de Trabajo para listado'!$BC$155:$CB$1048576,MATCH($A106,'Hoja de Trabajo para listado'!$BC$155:$BC$1048576,0),MATCH((CUADRO!I$4&amp;$E106),'Hoja de Trabajo para listado'!$BC$151:$CB$151,0)),0)+IFERROR(INDEX('Hoja de Trabajo para listado'!$DE$153:$DG$274,MATCH($A106,'Hoja de Trabajo para listado'!$DE$153:$DE$1048576,0),MATCH((CUADRO!I$4&amp;$E106),'Hoja de Trabajo para listado'!$DE$151:$DG$151,0)),0)+IFERROR(INDEX('Hoja de Trabajo para listado'!$CD$155:$DC$1048576,MATCH($A106,'Hoja de Trabajo para listado'!$CD$155:$CD$1048576,0),MATCH((CUADRO!I$4&amp;$E106),'Hoja de Trabajo para listado'!$CD$151:$DC$151,0)),0)</f>
        <v>0</v>
      </c>
      <c r="J106" s="243">
        <f ca="1">+IFERROR(INDEX('Hoja de Trabajo para listado'!$A$155:$Z$1048576,MATCH($A106,'Hoja de Trabajo para listado'!$A$155:$A$1048576,0),MATCH((CUADRO!J$4&amp;$E106),'Hoja de Trabajo para listado'!$A$151:$Z$151,0)),0)+IFERROR(INDEX('Hoja de Trabajo para listado'!$AB$155:$BA$1048576,MATCH($A106,'Hoja de Trabajo para listado'!$AB$155:$AB$1048576,0),MATCH((CUADRO!J$4&amp;$E106),'Hoja de Trabajo para listado'!$AB$151:$BA$151,0)),0)+IFERROR(INDEX('Hoja de Trabajo para listado'!$BC$155:$CB$1048576,MATCH($A106,'Hoja de Trabajo para listado'!$BC$155:$BC$1048576,0),MATCH((CUADRO!J$4&amp;$E106),'Hoja de Trabajo para listado'!$BC$151:$CB$151,0)),0)+IFERROR(INDEX('Hoja de Trabajo para listado'!$DE$153:$DG$274,MATCH($A106,'Hoja de Trabajo para listado'!$DE$153:$DE$1048576,0),MATCH((CUADRO!J$4&amp;$E106),'Hoja de Trabajo para listado'!$DE$151:$DG$151,0)),0)+IFERROR(INDEX('Hoja de Trabajo para listado'!$CD$155:$DC$1048576,MATCH($A106,'Hoja de Trabajo para listado'!$CD$155:$CD$1048576,0),MATCH((CUADRO!J$4&amp;$E106),'Hoja de Trabajo para listado'!$CD$151:$DC$151,0)),0)</f>
        <v>0</v>
      </c>
      <c r="K106" s="243">
        <f ca="1">+IFERROR(INDEX('Hoja de Trabajo para listado'!$A$155:$Z$1048576,MATCH($A106,'Hoja de Trabajo para listado'!$A$155:$A$1048576,0),MATCH((CUADRO!K$4&amp;$E106),'Hoja de Trabajo para listado'!$A$151:$Z$151,0)),0)+IFERROR(INDEX('Hoja de Trabajo para listado'!$AB$155:$BA$1048576,MATCH($A106,'Hoja de Trabajo para listado'!$AB$155:$AB$1048576,0),MATCH((CUADRO!K$4&amp;$E106),'Hoja de Trabajo para listado'!$AB$151:$BA$151,0)),0)+IFERROR(INDEX('Hoja de Trabajo para listado'!$BC$155:$CB$1048576,MATCH($A106,'Hoja de Trabajo para listado'!$BC$155:$BC$1048576,0),MATCH((CUADRO!K$4&amp;$E106),'Hoja de Trabajo para listado'!$BC$151:$CB$151,0)),0)+IFERROR(INDEX('Hoja de Trabajo para listado'!$DE$153:$DG$274,MATCH($A106,'Hoja de Trabajo para listado'!$DE$153:$DE$1048576,0),MATCH((CUADRO!K$4&amp;$E106),'Hoja de Trabajo para listado'!$DE$151:$DG$151,0)),0)+IFERROR(INDEX('Hoja de Trabajo para listado'!$CD$155:$DC$1048576,MATCH($A106,'Hoja de Trabajo para listado'!$CD$155:$CD$1048576,0),MATCH((CUADRO!K$4&amp;$E106),'Hoja de Trabajo para listado'!$CD$151:$DC$151,0)),0)</f>
        <v>0</v>
      </c>
      <c r="L106" s="243">
        <f ca="1">+IFERROR(INDEX('Hoja de Trabajo para listado'!$A$155:$Z$1048576,MATCH($A106,'Hoja de Trabajo para listado'!$A$155:$A$1048576,0),MATCH((CUADRO!L$4&amp;$E106),'Hoja de Trabajo para listado'!$A$151:$Z$151,0)),0)+IFERROR(INDEX('Hoja de Trabajo para listado'!$AB$155:$BA$1048576,MATCH($A106,'Hoja de Trabajo para listado'!$AB$155:$AB$1048576,0),MATCH((CUADRO!L$4&amp;$E106),'Hoja de Trabajo para listado'!$AB$151:$BA$151,0)),0)+IFERROR(INDEX('Hoja de Trabajo para listado'!$BC$155:$CB$1048576,MATCH($A106,'Hoja de Trabajo para listado'!$BC$155:$BC$1048576,0),MATCH((CUADRO!L$4&amp;$E106),'Hoja de Trabajo para listado'!$BC$151:$CB$151,0)),0)+IFERROR(INDEX('Hoja de Trabajo para listado'!$DE$153:$DG$274,MATCH($A106,'Hoja de Trabajo para listado'!$DE$153:$DE$1048576,0),MATCH((CUADRO!L$4&amp;$E106),'Hoja de Trabajo para listado'!$DE$151:$DG$151,0)),0)+IFERROR(INDEX('Hoja de Trabajo para listado'!$CD$155:$DC$1048576,MATCH($A106,'Hoja de Trabajo para listado'!$CD$155:$CD$1048576,0),MATCH((CUADRO!L$4&amp;$E106),'Hoja de Trabajo para listado'!$CD$151:$DC$151,0)),0)</f>
        <v>0</v>
      </c>
      <c r="M106" s="243">
        <f ca="1">+IFERROR(INDEX('Hoja de Trabajo para listado'!$A$155:$Z$1048576,MATCH($A106,'Hoja de Trabajo para listado'!$A$155:$A$1048576,0),MATCH((CUADRO!M$4&amp;$E106),'Hoja de Trabajo para listado'!$A$151:$Z$151,0)),0)+IFERROR(INDEX('Hoja de Trabajo para listado'!$AB$155:$BA$1048576,MATCH($A106,'Hoja de Trabajo para listado'!$AB$155:$AB$1048576,0),MATCH((CUADRO!M$4&amp;$E106),'Hoja de Trabajo para listado'!$AB$151:$BA$151,0)),0)+IFERROR(INDEX('Hoja de Trabajo para listado'!$BC$155:$CB$1048576,MATCH($A106,'Hoja de Trabajo para listado'!$BC$155:$BC$1048576,0),MATCH((CUADRO!M$4&amp;$E106),'Hoja de Trabajo para listado'!$BC$151:$CB$151,0)),0)+IFERROR(INDEX('Hoja de Trabajo para listado'!$DE$153:$DG$274,MATCH($A106,'Hoja de Trabajo para listado'!$DE$153:$DE$1048576,0),MATCH((CUADRO!M$4&amp;$E106),'Hoja de Trabajo para listado'!$DE$151:$DG$151,0)),0)+IFERROR(INDEX('Hoja de Trabajo para listado'!$CD$155:$DC$1048576,MATCH($A106,'Hoja de Trabajo para listado'!$CD$155:$CD$1048576,0),MATCH((CUADRO!M$4&amp;$E106),'Hoja de Trabajo para listado'!$CD$151:$DC$151,0)),0)</f>
        <v>0</v>
      </c>
      <c r="N106" s="243">
        <f ca="1">+IFERROR(INDEX('Hoja de Trabajo para listado'!$A$155:$Z$1048576,MATCH($A106,'Hoja de Trabajo para listado'!$A$155:$A$1048576,0),MATCH((CUADRO!N$4&amp;$E106),'Hoja de Trabajo para listado'!$A$151:$Z$151,0)),0)+IFERROR(INDEX('Hoja de Trabajo para listado'!$AB$155:$BA$1048576,MATCH($A106,'Hoja de Trabajo para listado'!$AB$155:$AB$1048576,0),MATCH((CUADRO!N$4&amp;$E106),'Hoja de Trabajo para listado'!$AB$151:$BA$151,0)),0)+IFERROR(INDEX('Hoja de Trabajo para listado'!$BC$155:$CB$1048576,MATCH($A106,'Hoja de Trabajo para listado'!$BC$155:$BC$1048576,0),MATCH((CUADRO!N$4&amp;$E106),'Hoja de Trabajo para listado'!$BC$151:$CB$151,0)),0)+IFERROR(INDEX('Hoja de Trabajo para listado'!$DE$153:$DG$274,MATCH($A106,'Hoja de Trabajo para listado'!$DE$153:$DE$1048576,0),MATCH((CUADRO!N$4&amp;$E106),'Hoja de Trabajo para listado'!$DE$151:$DG$151,0)),0)+IFERROR(INDEX('Hoja de Trabajo para listado'!$CD$155:$DC$1048576,MATCH($A106,'Hoja de Trabajo para listado'!$CD$155:$CD$1048576,0),MATCH((CUADRO!N$4&amp;$E106),'Hoja de Trabajo para listado'!$CD$151:$DC$151,0)),0)</f>
        <v>0</v>
      </c>
      <c r="O106" s="243">
        <f ca="1">+IFERROR(INDEX('Hoja de Trabajo para listado'!$A$155:$Z$1048576,MATCH($A106,'Hoja de Trabajo para listado'!$A$155:$A$1048576,0),MATCH((CUADRO!O$4&amp;$E106),'Hoja de Trabajo para listado'!$A$151:$Z$151,0)),0)+IFERROR(INDEX('Hoja de Trabajo para listado'!$AB$155:$BA$1048576,MATCH($A106,'Hoja de Trabajo para listado'!$AB$155:$AB$1048576,0),MATCH((CUADRO!O$4&amp;$E106),'Hoja de Trabajo para listado'!$AB$151:$BA$151,0)),0)+IFERROR(INDEX('Hoja de Trabajo para listado'!$BC$155:$CB$1048576,MATCH($A106,'Hoja de Trabajo para listado'!$BC$155:$BC$1048576,0),MATCH((CUADRO!O$4&amp;$E106),'Hoja de Trabajo para listado'!$BC$151:$CB$151,0)),0)+IFERROR(INDEX('Hoja de Trabajo para listado'!$DE$153:$DG$274,MATCH($A106,'Hoja de Trabajo para listado'!$DE$153:$DE$1048576,0),MATCH((CUADRO!O$4&amp;$E106),'Hoja de Trabajo para listado'!$DE$151:$DG$151,0)),0)+IFERROR(INDEX('Hoja de Trabajo para listado'!$CD$155:$DC$1048576,MATCH($A106,'Hoja de Trabajo para listado'!$CD$155:$CD$1048576,0),MATCH((CUADRO!O$4&amp;$E106),'Hoja de Trabajo para listado'!$CD$151:$DC$151,0)),0)</f>
        <v>0</v>
      </c>
      <c r="P106" s="243">
        <f ca="1">+IFERROR(INDEX('Hoja de Trabajo para listado'!$A$155:$Z$1048576,MATCH($A106,'Hoja de Trabajo para listado'!$A$155:$A$1048576,0),MATCH((CUADRO!P$4&amp;$E106),'Hoja de Trabajo para listado'!$A$151:$Z$151,0)),0)+IFERROR(INDEX('Hoja de Trabajo para listado'!$AB$155:$BA$1048576,MATCH($A106,'Hoja de Trabajo para listado'!$AB$155:$AB$1048576,0),MATCH((CUADRO!P$4&amp;$E106),'Hoja de Trabajo para listado'!$AB$151:$BA$151,0)),0)+IFERROR(INDEX('Hoja de Trabajo para listado'!$BC$155:$CB$1048576,MATCH($A106,'Hoja de Trabajo para listado'!$BC$155:$BC$1048576,0),MATCH((CUADRO!P$4&amp;$E106),'Hoja de Trabajo para listado'!$BC$151:$CB$151,0)),0)+IFERROR(INDEX('Hoja de Trabajo para listado'!$DE$153:$DG$274,MATCH($A106,'Hoja de Trabajo para listado'!$DE$153:$DE$1048576,0),MATCH((CUADRO!P$4&amp;$E106),'Hoja de Trabajo para listado'!$DE$151:$DG$151,0)),0)+IFERROR(INDEX('Hoja de Trabajo para listado'!$CD$155:$DC$1048576,MATCH($A106,'Hoja de Trabajo para listado'!$CD$155:$CD$1048576,0),MATCH((CUADRO!P$4&amp;$E106),'Hoja de Trabajo para listado'!$CD$151:$DC$151,0)),0)</f>
        <v>0</v>
      </c>
      <c r="Q106" s="243">
        <f ca="1">+IFERROR(INDEX('Hoja de Trabajo para listado'!$A$155:$Z$1048576,MATCH($A106,'Hoja de Trabajo para listado'!$A$155:$A$1048576,0),MATCH((CUADRO!Q$4&amp;$E106),'Hoja de Trabajo para listado'!$A$151:$Z$151,0)),0)+IFERROR(INDEX('Hoja de Trabajo para listado'!$AB$155:$BA$1048576,MATCH($A106,'Hoja de Trabajo para listado'!$AB$155:$AB$1048576,0),MATCH((CUADRO!Q$4&amp;$E106),'Hoja de Trabajo para listado'!$AB$151:$BA$151,0)),0)+IFERROR(INDEX('Hoja de Trabajo para listado'!$BC$155:$CB$1048576,MATCH($A106,'Hoja de Trabajo para listado'!$BC$155:$BC$1048576,0),MATCH((CUADRO!Q$4&amp;$E106),'Hoja de Trabajo para listado'!$BC$151:$CB$151,0)),0)+IFERROR(INDEX('Hoja de Trabajo para listado'!$DE$153:$DG$274,MATCH($A106,'Hoja de Trabajo para listado'!$DE$153:$DE$1048576,0),MATCH((CUADRO!Q$4&amp;$E106),'Hoja de Trabajo para listado'!$DE$151:$DG$151,0)),0)+IFERROR(INDEX('Hoja de Trabajo para listado'!$CD$155:$DC$1048576,MATCH($A106,'Hoja de Trabajo para listado'!$CD$155:$CD$1048576,0),MATCH((CUADRO!Q$4&amp;$E106),'Hoja de Trabajo para listado'!$CD$151:$DC$151,0)),0)</f>
        <v>0</v>
      </c>
      <c r="R106" s="243">
        <f t="shared" ca="1" si="2"/>
        <v>20</v>
      </c>
      <c r="S106" s="243">
        <f ca="1">+R105+R106</f>
        <v>20</v>
      </c>
      <c r="T106" s="243">
        <f ca="1">+S106</f>
        <v>20</v>
      </c>
      <c r="U106" s="242">
        <f t="shared" si="3"/>
        <v>2</v>
      </c>
    </row>
    <row r="107" spans="1:21" ht="15" hidden="1" customHeight="1">
      <c r="A107" s="249">
        <v>154</v>
      </c>
      <c r="B107" s="381">
        <f>+A107</f>
        <v>154</v>
      </c>
      <c r="C107" s="245" t="str">
        <f>+VLOOKUP(A107,bd_lista!$A$3:$C$592,3,FALSE)</f>
        <v>Museo Nacional de Historia Natural</v>
      </c>
      <c r="D107" s="383" t="str">
        <f>+C107</f>
        <v>Museo Nacional de Historia Natural</v>
      </c>
      <c r="E107" s="245" t="s">
        <v>683</v>
      </c>
      <c r="F107" s="241">
        <f ca="1">+IFERROR(INDEX('Hoja de Trabajo para listado'!$A$155:$Z$1048576,MATCH($A107,'Hoja de Trabajo para listado'!$A$155:$A$1048576,0),MATCH((CUADRO!F$4&amp;$E107),'Hoja de Trabajo para listado'!$A$151:$Z$151,0)),0)+IFERROR(INDEX('Hoja de Trabajo para listado'!$AB$155:$BA$1048576,MATCH($A107,'Hoja de Trabajo para listado'!$AB$155:$AB$1048576,0),MATCH((CUADRO!F$4&amp;$E107),'Hoja de Trabajo para listado'!$AB$151:$BA$151,0)),0)+IFERROR(INDEX('Hoja de Trabajo para listado'!$BC$155:$CB$1048576,MATCH($A107,'Hoja de Trabajo para listado'!$BC$155:$BC$1048576,0),MATCH((CUADRO!F$4&amp;$E107),'Hoja de Trabajo para listado'!$BC$151:$CB$151,0)),0)+IFERROR(INDEX('Hoja de Trabajo para listado'!$DE$153:$DG$274,MATCH($A107,'Hoja de Trabajo para listado'!$DE$153:$DE$1048576,0),MATCH((CUADRO!F$4&amp;$E107),'Hoja de Trabajo para listado'!$DE$151:$DG$151,0)),0)+IFERROR(INDEX('Hoja de Trabajo para listado'!$CD$155:$DC$1048576,MATCH($A107,'Hoja de Trabajo para listado'!$CD$155:$CD$1048576,0),MATCH((CUADRO!F$4&amp;$E107),'Hoja de Trabajo para listado'!$CD$151:$DC$151,0)),0)</f>
        <v>0</v>
      </c>
      <c r="G107" s="241">
        <f ca="1">+IFERROR(INDEX('Hoja de Trabajo para listado'!$A$155:$Z$1048576,MATCH($A107,'Hoja de Trabajo para listado'!$A$155:$A$1048576,0),MATCH((CUADRO!G$4&amp;$E107),'Hoja de Trabajo para listado'!$A$151:$Z$151,0)),0)+IFERROR(INDEX('Hoja de Trabajo para listado'!$AB$155:$BA$1048576,MATCH($A107,'Hoja de Trabajo para listado'!$AB$155:$AB$1048576,0),MATCH((CUADRO!G$4&amp;$E107),'Hoja de Trabajo para listado'!$AB$151:$BA$151,0)),0)+IFERROR(INDEX('Hoja de Trabajo para listado'!$BC$155:$CB$1048576,MATCH($A107,'Hoja de Trabajo para listado'!$BC$155:$BC$1048576,0),MATCH((CUADRO!G$4&amp;$E107),'Hoja de Trabajo para listado'!$BC$151:$CB$151,0)),0)+IFERROR(INDEX('Hoja de Trabajo para listado'!$DE$153:$DG$274,MATCH($A107,'Hoja de Trabajo para listado'!$DE$153:$DE$1048576,0),MATCH((CUADRO!G$4&amp;$E107),'Hoja de Trabajo para listado'!$DE$151:$DG$151,0)),0)+IFERROR(INDEX('Hoja de Trabajo para listado'!$CD$155:$DC$1048576,MATCH($A107,'Hoja de Trabajo para listado'!$CD$155:$CD$1048576,0),MATCH((CUADRO!G$4&amp;$E107),'Hoja de Trabajo para listado'!$CD$151:$DC$151,0)),0)</f>
        <v>0</v>
      </c>
      <c r="H107" s="241">
        <f ca="1">+IFERROR(INDEX('Hoja de Trabajo para listado'!$A$155:$Z$1048576,MATCH($A107,'Hoja de Trabajo para listado'!$A$155:$A$1048576,0),MATCH((CUADRO!H$4&amp;$E107),'Hoja de Trabajo para listado'!$A$151:$Z$151,0)),0)+IFERROR(INDEX('Hoja de Trabajo para listado'!$AB$155:$BA$1048576,MATCH($A107,'Hoja de Trabajo para listado'!$AB$155:$AB$1048576,0),MATCH((CUADRO!H$4&amp;$E107),'Hoja de Trabajo para listado'!$AB$151:$BA$151,0)),0)+IFERROR(INDEX('Hoja de Trabajo para listado'!$BC$155:$CB$1048576,MATCH($A107,'Hoja de Trabajo para listado'!$BC$155:$BC$1048576,0),MATCH((CUADRO!H$4&amp;$E107),'Hoja de Trabajo para listado'!$BC$151:$CB$151,0)),0)+IFERROR(INDEX('Hoja de Trabajo para listado'!$DE$153:$DG$274,MATCH($A107,'Hoja de Trabajo para listado'!$DE$153:$DE$1048576,0),MATCH((CUADRO!H$4&amp;$E107),'Hoja de Trabajo para listado'!$DE$151:$DG$151,0)),0)+IFERROR(INDEX('Hoja de Trabajo para listado'!$CD$155:$DC$1048576,MATCH($A107,'Hoja de Trabajo para listado'!$CD$155:$CD$1048576,0),MATCH((CUADRO!H$4&amp;$E107),'Hoja de Trabajo para listado'!$CD$151:$DC$151,0)),0)</f>
        <v>0</v>
      </c>
      <c r="I107" s="241">
        <f ca="1">+IFERROR(INDEX('Hoja de Trabajo para listado'!$A$155:$Z$1048576,MATCH($A107,'Hoja de Trabajo para listado'!$A$155:$A$1048576,0),MATCH((CUADRO!I$4&amp;$E107),'Hoja de Trabajo para listado'!$A$151:$Z$151,0)),0)+IFERROR(INDEX('Hoja de Trabajo para listado'!$AB$155:$BA$1048576,MATCH($A107,'Hoja de Trabajo para listado'!$AB$155:$AB$1048576,0),MATCH((CUADRO!I$4&amp;$E107),'Hoja de Trabajo para listado'!$AB$151:$BA$151,0)),0)+IFERROR(INDEX('Hoja de Trabajo para listado'!$BC$155:$CB$1048576,MATCH($A107,'Hoja de Trabajo para listado'!$BC$155:$BC$1048576,0),MATCH((CUADRO!I$4&amp;$E107),'Hoja de Trabajo para listado'!$BC$151:$CB$151,0)),0)+IFERROR(INDEX('Hoja de Trabajo para listado'!$DE$153:$DG$274,MATCH($A107,'Hoja de Trabajo para listado'!$DE$153:$DE$1048576,0),MATCH((CUADRO!I$4&amp;$E107),'Hoja de Trabajo para listado'!$DE$151:$DG$151,0)),0)+IFERROR(INDEX('Hoja de Trabajo para listado'!$CD$155:$DC$1048576,MATCH($A107,'Hoja de Trabajo para listado'!$CD$155:$CD$1048576,0),MATCH((CUADRO!I$4&amp;$E107),'Hoja de Trabajo para listado'!$CD$151:$DC$151,0)),0)</f>
        <v>0</v>
      </c>
      <c r="J107" s="241">
        <f ca="1">+IFERROR(INDEX('Hoja de Trabajo para listado'!$A$155:$Z$1048576,MATCH($A107,'Hoja de Trabajo para listado'!$A$155:$A$1048576,0),MATCH((CUADRO!J$4&amp;$E107),'Hoja de Trabajo para listado'!$A$151:$Z$151,0)),0)+IFERROR(INDEX('Hoja de Trabajo para listado'!$AB$155:$BA$1048576,MATCH($A107,'Hoja de Trabajo para listado'!$AB$155:$AB$1048576,0),MATCH((CUADRO!J$4&amp;$E107),'Hoja de Trabajo para listado'!$AB$151:$BA$151,0)),0)+IFERROR(INDEX('Hoja de Trabajo para listado'!$BC$155:$CB$1048576,MATCH($A107,'Hoja de Trabajo para listado'!$BC$155:$BC$1048576,0),MATCH((CUADRO!J$4&amp;$E107),'Hoja de Trabajo para listado'!$BC$151:$CB$151,0)),0)+IFERROR(INDEX('Hoja de Trabajo para listado'!$DE$153:$DG$274,MATCH($A107,'Hoja de Trabajo para listado'!$DE$153:$DE$1048576,0),MATCH((CUADRO!J$4&amp;$E107),'Hoja de Trabajo para listado'!$DE$151:$DG$151,0)),0)+IFERROR(INDEX('Hoja de Trabajo para listado'!$CD$155:$DC$1048576,MATCH($A107,'Hoja de Trabajo para listado'!$CD$155:$CD$1048576,0),MATCH((CUADRO!J$4&amp;$E107),'Hoja de Trabajo para listado'!$CD$151:$DC$151,0)),0)</f>
        <v>0</v>
      </c>
      <c r="K107" s="241">
        <f ca="1">+IFERROR(INDEX('Hoja de Trabajo para listado'!$A$155:$Z$1048576,MATCH($A107,'Hoja de Trabajo para listado'!$A$155:$A$1048576,0),MATCH((CUADRO!K$4&amp;$E107),'Hoja de Trabajo para listado'!$A$151:$Z$151,0)),0)+IFERROR(INDEX('Hoja de Trabajo para listado'!$AB$155:$BA$1048576,MATCH($A107,'Hoja de Trabajo para listado'!$AB$155:$AB$1048576,0),MATCH((CUADRO!K$4&amp;$E107),'Hoja de Trabajo para listado'!$AB$151:$BA$151,0)),0)+IFERROR(INDEX('Hoja de Trabajo para listado'!$BC$155:$CB$1048576,MATCH($A107,'Hoja de Trabajo para listado'!$BC$155:$BC$1048576,0),MATCH((CUADRO!K$4&amp;$E107),'Hoja de Trabajo para listado'!$BC$151:$CB$151,0)),0)+IFERROR(INDEX('Hoja de Trabajo para listado'!$DE$153:$DG$274,MATCH($A107,'Hoja de Trabajo para listado'!$DE$153:$DE$1048576,0),MATCH((CUADRO!K$4&amp;$E107),'Hoja de Trabajo para listado'!$DE$151:$DG$151,0)),0)+IFERROR(INDEX('Hoja de Trabajo para listado'!$CD$155:$DC$1048576,MATCH($A107,'Hoja de Trabajo para listado'!$CD$155:$CD$1048576,0),MATCH((CUADRO!K$4&amp;$E107),'Hoja de Trabajo para listado'!$CD$151:$DC$151,0)),0)</f>
        <v>0</v>
      </c>
      <c r="L107" s="241">
        <f ca="1">+IFERROR(INDEX('Hoja de Trabajo para listado'!$A$155:$Z$1048576,MATCH($A107,'Hoja de Trabajo para listado'!$A$155:$A$1048576,0),MATCH((CUADRO!L$4&amp;$E107),'Hoja de Trabajo para listado'!$A$151:$Z$151,0)),0)+IFERROR(INDEX('Hoja de Trabajo para listado'!$AB$155:$BA$1048576,MATCH($A107,'Hoja de Trabajo para listado'!$AB$155:$AB$1048576,0),MATCH((CUADRO!L$4&amp;$E107),'Hoja de Trabajo para listado'!$AB$151:$BA$151,0)),0)+IFERROR(INDEX('Hoja de Trabajo para listado'!$BC$155:$CB$1048576,MATCH($A107,'Hoja de Trabajo para listado'!$BC$155:$BC$1048576,0),MATCH((CUADRO!L$4&amp;$E107),'Hoja de Trabajo para listado'!$BC$151:$CB$151,0)),0)+IFERROR(INDEX('Hoja de Trabajo para listado'!$DE$153:$DG$274,MATCH($A107,'Hoja de Trabajo para listado'!$DE$153:$DE$1048576,0),MATCH((CUADRO!L$4&amp;$E107),'Hoja de Trabajo para listado'!$DE$151:$DG$151,0)),0)+IFERROR(INDEX('Hoja de Trabajo para listado'!$CD$155:$DC$1048576,MATCH($A107,'Hoja de Trabajo para listado'!$CD$155:$CD$1048576,0),MATCH((CUADRO!L$4&amp;$E107),'Hoja de Trabajo para listado'!$CD$151:$DC$151,0)),0)</f>
        <v>0</v>
      </c>
      <c r="M107" s="241">
        <f ca="1">+IFERROR(INDEX('Hoja de Trabajo para listado'!$A$155:$Z$1048576,MATCH($A107,'Hoja de Trabajo para listado'!$A$155:$A$1048576,0),MATCH((CUADRO!M$4&amp;$E107),'Hoja de Trabajo para listado'!$A$151:$Z$151,0)),0)+IFERROR(INDEX('Hoja de Trabajo para listado'!$AB$155:$BA$1048576,MATCH($A107,'Hoja de Trabajo para listado'!$AB$155:$AB$1048576,0),MATCH((CUADRO!M$4&amp;$E107),'Hoja de Trabajo para listado'!$AB$151:$BA$151,0)),0)+IFERROR(INDEX('Hoja de Trabajo para listado'!$BC$155:$CB$1048576,MATCH($A107,'Hoja de Trabajo para listado'!$BC$155:$BC$1048576,0),MATCH((CUADRO!M$4&amp;$E107),'Hoja de Trabajo para listado'!$BC$151:$CB$151,0)),0)+IFERROR(INDEX('Hoja de Trabajo para listado'!$DE$153:$DG$274,MATCH($A107,'Hoja de Trabajo para listado'!$DE$153:$DE$1048576,0),MATCH((CUADRO!M$4&amp;$E107),'Hoja de Trabajo para listado'!$DE$151:$DG$151,0)),0)+IFERROR(INDEX('Hoja de Trabajo para listado'!$CD$155:$DC$1048576,MATCH($A107,'Hoja de Trabajo para listado'!$CD$155:$CD$1048576,0),MATCH((CUADRO!M$4&amp;$E107),'Hoja de Trabajo para listado'!$CD$151:$DC$151,0)),0)</f>
        <v>0</v>
      </c>
      <c r="N107" s="241">
        <f ca="1">+IFERROR(INDEX('Hoja de Trabajo para listado'!$A$155:$Z$1048576,MATCH($A107,'Hoja de Trabajo para listado'!$A$155:$A$1048576,0),MATCH((CUADRO!N$4&amp;$E107),'Hoja de Trabajo para listado'!$A$151:$Z$151,0)),0)+IFERROR(INDEX('Hoja de Trabajo para listado'!$AB$155:$BA$1048576,MATCH($A107,'Hoja de Trabajo para listado'!$AB$155:$AB$1048576,0),MATCH((CUADRO!N$4&amp;$E107),'Hoja de Trabajo para listado'!$AB$151:$BA$151,0)),0)+IFERROR(INDEX('Hoja de Trabajo para listado'!$BC$155:$CB$1048576,MATCH($A107,'Hoja de Trabajo para listado'!$BC$155:$BC$1048576,0),MATCH((CUADRO!N$4&amp;$E107),'Hoja de Trabajo para listado'!$BC$151:$CB$151,0)),0)+IFERROR(INDEX('Hoja de Trabajo para listado'!$DE$153:$DG$274,MATCH($A107,'Hoja de Trabajo para listado'!$DE$153:$DE$1048576,0),MATCH((CUADRO!N$4&amp;$E107),'Hoja de Trabajo para listado'!$DE$151:$DG$151,0)),0)+IFERROR(INDEX('Hoja de Trabajo para listado'!$CD$155:$DC$1048576,MATCH($A107,'Hoja de Trabajo para listado'!$CD$155:$CD$1048576,0),MATCH((CUADRO!N$4&amp;$E107),'Hoja de Trabajo para listado'!$CD$151:$DC$151,0)),0)</f>
        <v>0</v>
      </c>
      <c r="O107" s="241">
        <f ca="1">+IFERROR(INDEX('Hoja de Trabajo para listado'!$A$155:$Z$1048576,MATCH($A107,'Hoja de Trabajo para listado'!$A$155:$A$1048576,0),MATCH((CUADRO!O$4&amp;$E107),'Hoja de Trabajo para listado'!$A$151:$Z$151,0)),0)+IFERROR(INDEX('Hoja de Trabajo para listado'!$AB$155:$BA$1048576,MATCH($A107,'Hoja de Trabajo para listado'!$AB$155:$AB$1048576,0),MATCH((CUADRO!O$4&amp;$E107),'Hoja de Trabajo para listado'!$AB$151:$BA$151,0)),0)+IFERROR(INDEX('Hoja de Trabajo para listado'!$BC$155:$CB$1048576,MATCH($A107,'Hoja de Trabajo para listado'!$BC$155:$BC$1048576,0),MATCH((CUADRO!O$4&amp;$E107),'Hoja de Trabajo para listado'!$BC$151:$CB$151,0)),0)+IFERROR(INDEX('Hoja de Trabajo para listado'!$DE$153:$DG$274,MATCH($A107,'Hoja de Trabajo para listado'!$DE$153:$DE$1048576,0),MATCH((CUADRO!O$4&amp;$E107),'Hoja de Trabajo para listado'!$DE$151:$DG$151,0)),0)+IFERROR(INDEX('Hoja de Trabajo para listado'!$CD$155:$DC$1048576,MATCH($A107,'Hoja de Trabajo para listado'!$CD$155:$CD$1048576,0),MATCH((CUADRO!O$4&amp;$E107),'Hoja de Trabajo para listado'!$CD$151:$DC$151,0)),0)</f>
        <v>0</v>
      </c>
      <c r="P107" s="241">
        <f ca="1">+IFERROR(INDEX('Hoja de Trabajo para listado'!$A$155:$Z$1048576,MATCH($A107,'Hoja de Trabajo para listado'!$A$155:$A$1048576,0),MATCH((CUADRO!P$4&amp;$E107),'Hoja de Trabajo para listado'!$A$151:$Z$151,0)),0)+IFERROR(INDEX('Hoja de Trabajo para listado'!$AB$155:$BA$1048576,MATCH($A107,'Hoja de Trabajo para listado'!$AB$155:$AB$1048576,0),MATCH((CUADRO!P$4&amp;$E107),'Hoja de Trabajo para listado'!$AB$151:$BA$151,0)),0)+IFERROR(INDEX('Hoja de Trabajo para listado'!$BC$155:$CB$1048576,MATCH($A107,'Hoja de Trabajo para listado'!$BC$155:$BC$1048576,0),MATCH((CUADRO!P$4&amp;$E107),'Hoja de Trabajo para listado'!$BC$151:$CB$151,0)),0)+IFERROR(INDEX('Hoja de Trabajo para listado'!$DE$153:$DG$274,MATCH($A107,'Hoja de Trabajo para listado'!$DE$153:$DE$1048576,0),MATCH((CUADRO!P$4&amp;$E107),'Hoja de Trabajo para listado'!$DE$151:$DG$151,0)),0)+IFERROR(INDEX('Hoja de Trabajo para listado'!$CD$155:$DC$1048576,MATCH($A107,'Hoja de Trabajo para listado'!$CD$155:$CD$1048576,0),MATCH((CUADRO!P$4&amp;$E107),'Hoja de Trabajo para listado'!$CD$151:$DC$151,0)),0)</f>
        <v>0</v>
      </c>
      <c r="Q107" s="241">
        <f ca="1">+IFERROR(INDEX('Hoja de Trabajo para listado'!$A$155:$Z$1048576,MATCH($A107,'Hoja de Trabajo para listado'!$A$155:$A$1048576,0),MATCH((CUADRO!Q$4&amp;$E107),'Hoja de Trabajo para listado'!$A$151:$Z$151,0)),0)+IFERROR(INDEX('Hoja de Trabajo para listado'!$AB$155:$BA$1048576,MATCH($A107,'Hoja de Trabajo para listado'!$AB$155:$AB$1048576,0),MATCH((CUADRO!Q$4&amp;$E107),'Hoja de Trabajo para listado'!$AB$151:$BA$151,0)),0)+IFERROR(INDEX('Hoja de Trabajo para listado'!$BC$155:$CB$1048576,MATCH($A107,'Hoja de Trabajo para listado'!$BC$155:$BC$1048576,0),MATCH((CUADRO!Q$4&amp;$E107),'Hoja de Trabajo para listado'!$BC$151:$CB$151,0)),0)+IFERROR(INDEX('Hoja de Trabajo para listado'!$DE$153:$DG$274,MATCH($A107,'Hoja de Trabajo para listado'!$DE$153:$DE$1048576,0),MATCH((CUADRO!Q$4&amp;$E107),'Hoja de Trabajo para listado'!$DE$151:$DG$151,0)),0)+IFERROR(INDEX('Hoja de Trabajo para listado'!$CD$155:$DC$1048576,MATCH($A107,'Hoja de Trabajo para listado'!$CD$155:$CD$1048576,0),MATCH((CUADRO!Q$4&amp;$E107),'Hoja de Trabajo para listado'!$CD$151:$DC$151,0)),0)</f>
        <v>0</v>
      </c>
      <c r="R107" s="241">
        <f t="shared" ca="1" si="2"/>
        <v>0</v>
      </c>
      <c r="S107" s="241"/>
      <c r="T107" s="241">
        <f ca="1">+T108</f>
        <v>0</v>
      </c>
      <c r="U107" s="240">
        <f t="shared" si="3"/>
        <v>1</v>
      </c>
    </row>
    <row r="108" spans="1:21" ht="15" hidden="1" customHeight="1">
      <c r="A108" s="32">
        <v>154</v>
      </c>
      <c r="B108" s="382"/>
      <c r="C108" s="305" t="str">
        <f>+VLOOKUP(A108,bd_lista!$A$3:$C$592,3,FALSE)</f>
        <v>Museo Nacional de Historia Natural</v>
      </c>
      <c r="D108" s="384"/>
      <c r="E108" s="305" t="s">
        <v>684</v>
      </c>
      <c r="F108" s="243">
        <f ca="1">+IFERROR(INDEX('Hoja de Trabajo para listado'!$A$155:$Z$1048576,MATCH($A108,'Hoja de Trabajo para listado'!$A$155:$A$1048576,0),MATCH((CUADRO!F$4&amp;$E108),'Hoja de Trabajo para listado'!$A$151:$Z$151,0)),0)+IFERROR(INDEX('Hoja de Trabajo para listado'!$AB$155:$BA$1048576,MATCH($A108,'Hoja de Trabajo para listado'!$AB$155:$AB$1048576,0),MATCH((CUADRO!F$4&amp;$E108),'Hoja de Trabajo para listado'!$AB$151:$BA$151,0)),0)+IFERROR(INDEX('Hoja de Trabajo para listado'!$BC$155:$CB$1048576,MATCH($A108,'Hoja de Trabajo para listado'!$BC$155:$BC$1048576,0),MATCH((CUADRO!F$4&amp;$E108),'Hoja de Trabajo para listado'!$BC$151:$CB$151,0)),0)+IFERROR(INDEX('Hoja de Trabajo para listado'!$DE$153:$DG$274,MATCH($A108,'Hoja de Trabajo para listado'!$DE$153:$DE$1048576,0),MATCH((CUADRO!F$4&amp;$E108),'Hoja de Trabajo para listado'!$DE$151:$DG$151,0)),0)+IFERROR(INDEX('Hoja de Trabajo para listado'!$CD$155:$DC$1048576,MATCH($A108,'Hoja de Trabajo para listado'!$CD$155:$CD$1048576,0),MATCH((CUADRO!F$4&amp;$E108),'Hoja de Trabajo para listado'!$CD$151:$DC$151,0)),0)</f>
        <v>0</v>
      </c>
      <c r="G108" s="243">
        <f ca="1">+IFERROR(INDEX('Hoja de Trabajo para listado'!$A$155:$Z$1048576,MATCH($A108,'Hoja de Trabajo para listado'!$A$155:$A$1048576,0),MATCH((CUADRO!G$4&amp;$E108),'Hoja de Trabajo para listado'!$A$151:$Z$151,0)),0)+IFERROR(INDEX('Hoja de Trabajo para listado'!$AB$155:$BA$1048576,MATCH($A108,'Hoja de Trabajo para listado'!$AB$155:$AB$1048576,0),MATCH((CUADRO!G$4&amp;$E108),'Hoja de Trabajo para listado'!$AB$151:$BA$151,0)),0)+IFERROR(INDEX('Hoja de Trabajo para listado'!$BC$155:$CB$1048576,MATCH($A108,'Hoja de Trabajo para listado'!$BC$155:$BC$1048576,0),MATCH((CUADRO!G$4&amp;$E108),'Hoja de Trabajo para listado'!$BC$151:$CB$151,0)),0)+IFERROR(INDEX('Hoja de Trabajo para listado'!$DE$153:$DG$274,MATCH($A108,'Hoja de Trabajo para listado'!$DE$153:$DE$1048576,0),MATCH((CUADRO!G$4&amp;$E108),'Hoja de Trabajo para listado'!$DE$151:$DG$151,0)),0)+IFERROR(INDEX('Hoja de Trabajo para listado'!$CD$155:$DC$1048576,MATCH($A108,'Hoja de Trabajo para listado'!$CD$155:$CD$1048576,0),MATCH((CUADRO!G$4&amp;$E108),'Hoja de Trabajo para listado'!$CD$151:$DC$151,0)),0)</f>
        <v>0</v>
      </c>
      <c r="H108" s="243">
        <f ca="1">+IFERROR(INDEX('Hoja de Trabajo para listado'!$A$155:$Z$1048576,MATCH($A108,'Hoja de Trabajo para listado'!$A$155:$A$1048576,0),MATCH((CUADRO!H$4&amp;$E108),'Hoja de Trabajo para listado'!$A$151:$Z$151,0)),0)+IFERROR(INDEX('Hoja de Trabajo para listado'!$AB$155:$BA$1048576,MATCH($A108,'Hoja de Trabajo para listado'!$AB$155:$AB$1048576,0),MATCH((CUADRO!H$4&amp;$E108),'Hoja de Trabajo para listado'!$AB$151:$BA$151,0)),0)+IFERROR(INDEX('Hoja de Trabajo para listado'!$BC$155:$CB$1048576,MATCH($A108,'Hoja de Trabajo para listado'!$BC$155:$BC$1048576,0),MATCH((CUADRO!H$4&amp;$E108),'Hoja de Trabajo para listado'!$BC$151:$CB$151,0)),0)+IFERROR(INDEX('Hoja de Trabajo para listado'!$DE$153:$DG$274,MATCH($A108,'Hoja de Trabajo para listado'!$DE$153:$DE$1048576,0),MATCH((CUADRO!H$4&amp;$E108),'Hoja de Trabajo para listado'!$DE$151:$DG$151,0)),0)+IFERROR(INDEX('Hoja de Trabajo para listado'!$CD$155:$DC$1048576,MATCH($A108,'Hoja de Trabajo para listado'!$CD$155:$CD$1048576,0),MATCH((CUADRO!H$4&amp;$E108),'Hoja de Trabajo para listado'!$CD$151:$DC$151,0)),0)</f>
        <v>0</v>
      </c>
      <c r="I108" s="243">
        <f ca="1">+IFERROR(INDEX('Hoja de Trabajo para listado'!$A$155:$Z$1048576,MATCH($A108,'Hoja de Trabajo para listado'!$A$155:$A$1048576,0),MATCH((CUADRO!I$4&amp;$E108),'Hoja de Trabajo para listado'!$A$151:$Z$151,0)),0)+IFERROR(INDEX('Hoja de Trabajo para listado'!$AB$155:$BA$1048576,MATCH($A108,'Hoja de Trabajo para listado'!$AB$155:$AB$1048576,0),MATCH((CUADRO!I$4&amp;$E108),'Hoja de Trabajo para listado'!$AB$151:$BA$151,0)),0)+IFERROR(INDEX('Hoja de Trabajo para listado'!$BC$155:$CB$1048576,MATCH($A108,'Hoja de Trabajo para listado'!$BC$155:$BC$1048576,0),MATCH((CUADRO!I$4&amp;$E108),'Hoja de Trabajo para listado'!$BC$151:$CB$151,0)),0)+IFERROR(INDEX('Hoja de Trabajo para listado'!$DE$153:$DG$274,MATCH($A108,'Hoja de Trabajo para listado'!$DE$153:$DE$1048576,0),MATCH((CUADRO!I$4&amp;$E108),'Hoja de Trabajo para listado'!$DE$151:$DG$151,0)),0)+IFERROR(INDEX('Hoja de Trabajo para listado'!$CD$155:$DC$1048576,MATCH($A108,'Hoja de Trabajo para listado'!$CD$155:$CD$1048576,0),MATCH((CUADRO!I$4&amp;$E108),'Hoja de Trabajo para listado'!$CD$151:$DC$151,0)),0)</f>
        <v>0</v>
      </c>
      <c r="J108" s="243">
        <f ca="1">+IFERROR(INDEX('Hoja de Trabajo para listado'!$A$155:$Z$1048576,MATCH($A108,'Hoja de Trabajo para listado'!$A$155:$A$1048576,0),MATCH((CUADRO!J$4&amp;$E108),'Hoja de Trabajo para listado'!$A$151:$Z$151,0)),0)+IFERROR(INDEX('Hoja de Trabajo para listado'!$AB$155:$BA$1048576,MATCH($A108,'Hoja de Trabajo para listado'!$AB$155:$AB$1048576,0),MATCH((CUADRO!J$4&amp;$E108),'Hoja de Trabajo para listado'!$AB$151:$BA$151,0)),0)+IFERROR(INDEX('Hoja de Trabajo para listado'!$BC$155:$CB$1048576,MATCH($A108,'Hoja de Trabajo para listado'!$BC$155:$BC$1048576,0),MATCH((CUADRO!J$4&amp;$E108),'Hoja de Trabajo para listado'!$BC$151:$CB$151,0)),0)+IFERROR(INDEX('Hoja de Trabajo para listado'!$DE$153:$DG$274,MATCH($A108,'Hoja de Trabajo para listado'!$DE$153:$DE$1048576,0),MATCH((CUADRO!J$4&amp;$E108),'Hoja de Trabajo para listado'!$DE$151:$DG$151,0)),0)+IFERROR(INDEX('Hoja de Trabajo para listado'!$CD$155:$DC$1048576,MATCH($A108,'Hoja de Trabajo para listado'!$CD$155:$CD$1048576,0),MATCH((CUADRO!J$4&amp;$E108),'Hoja de Trabajo para listado'!$CD$151:$DC$151,0)),0)</f>
        <v>0</v>
      </c>
      <c r="K108" s="243">
        <f ca="1">+IFERROR(INDEX('Hoja de Trabajo para listado'!$A$155:$Z$1048576,MATCH($A108,'Hoja de Trabajo para listado'!$A$155:$A$1048576,0),MATCH((CUADRO!K$4&amp;$E108),'Hoja de Trabajo para listado'!$A$151:$Z$151,0)),0)+IFERROR(INDEX('Hoja de Trabajo para listado'!$AB$155:$BA$1048576,MATCH($A108,'Hoja de Trabajo para listado'!$AB$155:$AB$1048576,0),MATCH((CUADRO!K$4&amp;$E108),'Hoja de Trabajo para listado'!$AB$151:$BA$151,0)),0)+IFERROR(INDEX('Hoja de Trabajo para listado'!$BC$155:$CB$1048576,MATCH($A108,'Hoja de Trabajo para listado'!$BC$155:$BC$1048576,0),MATCH((CUADRO!K$4&amp;$E108),'Hoja de Trabajo para listado'!$BC$151:$CB$151,0)),0)+IFERROR(INDEX('Hoja de Trabajo para listado'!$DE$153:$DG$274,MATCH($A108,'Hoja de Trabajo para listado'!$DE$153:$DE$1048576,0),MATCH((CUADRO!K$4&amp;$E108),'Hoja de Trabajo para listado'!$DE$151:$DG$151,0)),0)+IFERROR(INDEX('Hoja de Trabajo para listado'!$CD$155:$DC$1048576,MATCH($A108,'Hoja de Trabajo para listado'!$CD$155:$CD$1048576,0),MATCH((CUADRO!K$4&amp;$E108),'Hoja de Trabajo para listado'!$CD$151:$DC$151,0)),0)</f>
        <v>0</v>
      </c>
      <c r="L108" s="243">
        <f ca="1">+IFERROR(INDEX('Hoja de Trabajo para listado'!$A$155:$Z$1048576,MATCH($A108,'Hoja de Trabajo para listado'!$A$155:$A$1048576,0),MATCH((CUADRO!L$4&amp;$E108),'Hoja de Trabajo para listado'!$A$151:$Z$151,0)),0)+IFERROR(INDEX('Hoja de Trabajo para listado'!$AB$155:$BA$1048576,MATCH($A108,'Hoja de Trabajo para listado'!$AB$155:$AB$1048576,0),MATCH((CUADRO!L$4&amp;$E108),'Hoja de Trabajo para listado'!$AB$151:$BA$151,0)),0)+IFERROR(INDEX('Hoja de Trabajo para listado'!$BC$155:$CB$1048576,MATCH($A108,'Hoja de Trabajo para listado'!$BC$155:$BC$1048576,0),MATCH((CUADRO!L$4&amp;$E108),'Hoja de Trabajo para listado'!$BC$151:$CB$151,0)),0)+IFERROR(INDEX('Hoja de Trabajo para listado'!$DE$153:$DG$274,MATCH($A108,'Hoja de Trabajo para listado'!$DE$153:$DE$1048576,0),MATCH((CUADRO!L$4&amp;$E108),'Hoja de Trabajo para listado'!$DE$151:$DG$151,0)),0)+IFERROR(INDEX('Hoja de Trabajo para listado'!$CD$155:$DC$1048576,MATCH($A108,'Hoja de Trabajo para listado'!$CD$155:$CD$1048576,0),MATCH((CUADRO!L$4&amp;$E108),'Hoja de Trabajo para listado'!$CD$151:$DC$151,0)),0)</f>
        <v>0</v>
      </c>
      <c r="M108" s="243">
        <f ca="1">+IFERROR(INDEX('Hoja de Trabajo para listado'!$A$155:$Z$1048576,MATCH($A108,'Hoja de Trabajo para listado'!$A$155:$A$1048576,0),MATCH((CUADRO!M$4&amp;$E108),'Hoja de Trabajo para listado'!$A$151:$Z$151,0)),0)+IFERROR(INDEX('Hoja de Trabajo para listado'!$AB$155:$BA$1048576,MATCH($A108,'Hoja de Trabajo para listado'!$AB$155:$AB$1048576,0),MATCH((CUADRO!M$4&amp;$E108),'Hoja de Trabajo para listado'!$AB$151:$BA$151,0)),0)+IFERROR(INDEX('Hoja de Trabajo para listado'!$BC$155:$CB$1048576,MATCH($A108,'Hoja de Trabajo para listado'!$BC$155:$BC$1048576,0),MATCH((CUADRO!M$4&amp;$E108),'Hoja de Trabajo para listado'!$BC$151:$CB$151,0)),0)+IFERROR(INDEX('Hoja de Trabajo para listado'!$DE$153:$DG$274,MATCH($A108,'Hoja de Trabajo para listado'!$DE$153:$DE$1048576,0),MATCH((CUADRO!M$4&amp;$E108),'Hoja de Trabajo para listado'!$DE$151:$DG$151,0)),0)+IFERROR(INDEX('Hoja de Trabajo para listado'!$CD$155:$DC$1048576,MATCH($A108,'Hoja de Trabajo para listado'!$CD$155:$CD$1048576,0),MATCH((CUADRO!M$4&amp;$E108),'Hoja de Trabajo para listado'!$CD$151:$DC$151,0)),0)</f>
        <v>0</v>
      </c>
      <c r="N108" s="243">
        <f ca="1">+IFERROR(INDEX('Hoja de Trabajo para listado'!$A$155:$Z$1048576,MATCH($A108,'Hoja de Trabajo para listado'!$A$155:$A$1048576,0),MATCH((CUADRO!N$4&amp;$E108),'Hoja de Trabajo para listado'!$A$151:$Z$151,0)),0)+IFERROR(INDEX('Hoja de Trabajo para listado'!$AB$155:$BA$1048576,MATCH($A108,'Hoja de Trabajo para listado'!$AB$155:$AB$1048576,0),MATCH((CUADRO!N$4&amp;$E108),'Hoja de Trabajo para listado'!$AB$151:$BA$151,0)),0)+IFERROR(INDEX('Hoja de Trabajo para listado'!$BC$155:$CB$1048576,MATCH($A108,'Hoja de Trabajo para listado'!$BC$155:$BC$1048576,0),MATCH((CUADRO!N$4&amp;$E108),'Hoja de Trabajo para listado'!$BC$151:$CB$151,0)),0)+IFERROR(INDEX('Hoja de Trabajo para listado'!$DE$153:$DG$274,MATCH($A108,'Hoja de Trabajo para listado'!$DE$153:$DE$1048576,0),MATCH((CUADRO!N$4&amp;$E108),'Hoja de Trabajo para listado'!$DE$151:$DG$151,0)),0)+IFERROR(INDEX('Hoja de Trabajo para listado'!$CD$155:$DC$1048576,MATCH($A108,'Hoja de Trabajo para listado'!$CD$155:$CD$1048576,0),MATCH((CUADRO!N$4&amp;$E108),'Hoja de Trabajo para listado'!$CD$151:$DC$151,0)),0)</f>
        <v>0</v>
      </c>
      <c r="O108" s="243">
        <f ca="1">+IFERROR(INDEX('Hoja de Trabajo para listado'!$A$155:$Z$1048576,MATCH($A108,'Hoja de Trabajo para listado'!$A$155:$A$1048576,0),MATCH((CUADRO!O$4&amp;$E108),'Hoja de Trabajo para listado'!$A$151:$Z$151,0)),0)+IFERROR(INDEX('Hoja de Trabajo para listado'!$AB$155:$BA$1048576,MATCH($A108,'Hoja de Trabajo para listado'!$AB$155:$AB$1048576,0),MATCH((CUADRO!O$4&amp;$E108),'Hoja de Trabajo para listado'!$AB$151:$BA$151,0)),0)+IFERROR(INDEX('Hoja de Trabajo para listado'!$BC$155:$CB$1048576,MATCH($A108,'Hoja de Trabajo para listado'!$BC$155:$BC$1048576,0),MATCH((CUADRO!O$4&amp;$E108),'Hoja de Trabajo para listado'!$BC$151:$CB$151,0)),0)+IFERROR(INDEX('Hoja de Trabajo para listado'!$DE$153:$DG$274,MATCH($A108,'Hoja de Trabajo para listado'!$DE$153:$DE$1048576,0),MATCH((CUADRO!O$4&amp;$E108),'Hoja de Trabajo para listado'!$DE$151:$DG$151,0)),0)+IFERROR(INDEX('Hoja de Trabajo para listado'!$CD$155:$DC$1048576,MATCH($A108,'Hoja de Trabajo para listado'!$CD$155:$CD$1048576,0),MATCH((CUADRO!O$4&amp;$E108),'Hoja de Trabajo para listado'!$CD$151:$DC$151,0)),0)</f>
        <v>0</v>
      </c>
      <c r="P108" s="243">
        <f ca="1">+IFERROR(INDEX('Hoja de Trabajo para listado'!$A$155:$Z$1048576,MATCH($A108,'Hoja de Trabajo para listado'!$A$155:$A$1048576,0),MATCH((CUADRO!P$4&amp;$E108),'Hoja de Trabajo para listado'!$A$151:$Z$151,0)),0)+IFERROR(INDEX('Hoja de Trabajo para listado'!$AB$155:$BA$1048576,MATCH($A108,'Hoja de Trabajo para listado'!$AB$155:$AB$1048576,0),MATCH((CUADRO!P$4&amp;$E108),'Hoja de Trabajo para listado'!$AB$151:$BA$151,0)),0)+IFERROR(INDEX('Hoja de Trabajo para listado'!$BC$155:$CB$1048576,MATCH($A108,'Hoja de Trabajo para listado'!$BC$155:$BC$1048576,0),MATCH((CUADRO!P$4&amp;$E108),'Hoja de Trabajo para listado'!$BC$151:$CB$151,0)),0)+IFERROR(INDEX('Hoja de Trabajo para listado'!$DE$153:$DG$274,MATCH($A108,'Hoja de Trabajo para listado'!$DE$153:$DE$1048576,0),MATCH((CUADRO!P$4&amp;$E108),'Hoja de Trabajo para listado'!$DE$151:$DG$151,0)),0)+IFERROR(INDEX('Hoja de Trabajo para listado'!$CD$155:$DC$1048576,MATCH($A108,'Hoja de Trabajo para listado'!$CD$155:$CD$1048576,0),MATCH((CUADRO!P$4&amp;$E108),'Hoja de Trabajo para listado'!$CD$151:$DC$151,0)),0)</f>
        <v>0</v>
      </c>
      <c r="Q108" s="243">
        <f ca="1">+IFERROR(INDEX('Hoja de Trabajo para listado'!$A$155:$Z$1048576,MATCH($A108,'Hoja de Trabajo para listado'!$A$155:$A$1048576,0),MATCH((CUADRO!Q$4&amp;$E108),'Hoja de Trabajo para listado'!$A$151:$Z$151,0)),0)+IFERROR(INDEX('Hoja de Trabajo para listado'!$AB$155:$BA$1048576,MATCH($A108,'Hoja de Trabajo para listado'!$AB$155:$AB$1048576,0),MATCH((CUADRO!Q$4&amp;$E108),'Hoja de Trabajo para listado'!$AB$151:$BA$151,0)),0)+IFERROR(INDEX('Hoja de Trabajo para listado'!$BC$155:$CB$1048576,MATCH($A108,'Hoja de Trabajo para listado'!$BC$155:$BC$1048576,0),MATCH((CUADRO!Q$4&amp;$E108),'Hoja de Trabajo para listado'!$BC$151:$CB$151,0)),0)+IFERROR(INDEX('Hoja de Trabajo para listado'!$DE$153:$DG$274,MATCH($A108,'Hoja de Trabajo para listado'!$DE$153:$DE$1048576,0),MATCH((CUADRO!Q$4&amp;$E108),'Hoja de Trabajo para listado'!$DE$151:$DG$151,0)),0)+IFERROR(INDEX('Hoja de Trabajo para listado'!$CD$155:$DC$1048576,MATCH($A108,'Hoja de Trabajo para listado'!$CD$155:$CD$1048576,0),MATCH((CUADRO!Q$4&amp;$E108),'Hoja de Trabajo para listado'!$CD$151:$DC$151,0)),0)</f>
        <v>0</v>
      </c>
      <c r="R108" s="243">
        <f t="shared" ca="1" si="2"/>
        <v>0</v>
      </c>
      <c r="S108" s="243">
        <f ca="1">+R107+R108</f>
        <v>0</v>
      </c>
      <c r="T108" s="243">
        <f ca="1">+S108</f>
        <v>0</v>
      </c>
      <c r="U108" s="242">
        <f t="shared" si="3"/>
        <v>2</v>
      </c>
    </row>
    <row r="109" spans="1:21" ht="15" customHeight="1">
      <c r="A109" s="354">
        <v>155</v>
      </c>
      <c r="B109" s="381">
        <f>+A109</f>
        <v>155</v>
      </c>
      <c r="C109" s="245" t="str">
        <f>+VLOOKUP(A109,bd_lista!$A$3:$C$592,3,FALSE)</f>
        <v>Dirección del Notariado Plurinacional</v>
      </c>
      <c r="D109" s="383" t="str">
        <f>+C109</f>
        <v>Dirección del Notariado Plurinacional</v>
      </c>
      <c r="E109" s="245" t="s">
        <v>683</v>
      </c>
      <c r="F109" s="241">
        <f ca="1">+IFERROR(INDEX('Hoja de Trabajo para listado'!$A$155:$Z$1048576,MATCH($A109,'Hoja de Trabajo para listado'!$A$155:$A$1048576,0),MATCH((CUADRO!F$4&amp;$E109),'Hoja de Trabajo para listado'!$A$151:$Z$151,0)),0)+IFERROR(INDEX('Hoja de Trabajo para listado'!$AB$155:$BA$1048576,MATCH($A109,'Hoja de Trabajo para listado'!$AB$155:$AB$1048576,0),MATCH((CUADRO!F$4&amp;$E109),'Hoja de Trabajo para listado'!$AB$151:$BA$151,0)),0)+IFERROR(INDEX('Hoja de Trabajo para listado'!$BC$155:$CB$1048576,MATCH($A109,'Hoja de Trabajo para listado'!$BC$155:$BC$1048576,0),MATCH((CUADRO!F$4&amp;$E109),'Hoja de Trabajo para listado'!$BC$151:$CB$151,0)),0)+IFERROR(INDEX('Hoja de Trabajo para listado'!$DE$153:$DG$274,MATCH($A109,'Hoja de Trabajo para listado'!$DE$153:$DE$1048576,0),MATCH((CUADRO!F$4&amp;$E109),'Hoja de Trabajo para listado'!$DE$151:$DG$151,0)),0)+IFERROR(INDEX('Hoja de Trabajo para listado'!$CD$155:$DC$1048576,MATCH($A109,'Hoja de Trabajo para listado'!$CD$155:$CD$1048576,0),MATCH((CUADRO!F$4&amp;$E109),'Hoja de Trabajo para listado'!$CD$151:$DC$151,0)),0)</f>
        <v>0</v>
      </c>
      <c r="G109" s="241">
        <f ca="1">+IFERROR(INDEX('Hoja de Trabajo para listado'!$A$155:$Z$1048576,MATCH($A109,'Hoja de Trabajo para listado'!$A$155:$A$1048576,0),MATCH((CUADRO!G$4&amp;$E109),'Hoja de Trabajo para listado'!$A$151:$Z$151,0)),0)+IFERROR(INDEX('Hoja de Trabajo para listado'!$AB$155:$BA$1048576,MATCH($A109,'Hoja de Trabajo para listado'!$AB$155:$AB$1048576,0),MATCH((CUADRO!G$4&amp;$E109),'Hoja de Trabajo para listado'!$AB$151:$BA$151,0)),0)+IFERROR(INDEX('Hoja de Trabajo para listado'!$BC$155:$CB$1048576,MATCH($A109,'Hoja de Trabajo para listado'!$BC$155:$BC$1048576,0),MATCH((CUADRO!G$4&amp;$E109),'Hoja de Trabajo para listado'!$BC$151:$CB$151,0)),0)+IFERROR(INDEX('Hoja de Trabajo para listado'!$DE$153:$DG$274,MATCH($A109,'Hoja de Trabajo para listado'!$DE$153:$DE$1048576,0),MATCH((CUADRO!G$4&amp;$E109),'Hoja de Trabajo para listado'!$DE$151:$DG$151,0)),0)+IFERROR(INDEX('Hoja de Trabajo para listado'!$CD$155:$DC$1048576,MATCH($A109,'Hoja de Trabajo para listado'!$CD$155:$CD$1048576,0),MATCH((CUADRO!G$4&amp;$E109),'Hoja de Trabajo para listado'!$CD$151:$DC$151,0)),0)</f>
        <v>0</v>
      </c>
      <c r="H109" s="241">
        <f ca="1">+IFERROR(INDEX('Hoja de Trabajo para listado'!$A$155:$Z$1048576,MATCH($A109,'Hoja de Trabajo para listado'!$A$155:$A$1048576,0),MATCH((CUADRO!H$4&amp;$E109),'Hoja de Trabajo para listado'!$A$151:$Z$151,0)),0)+IFERROR(INDEX('Hoja de Trabajo para listado'!$AB$155:$BA$1048576,MATCH($A109,'Hoja de Trabajo para listado'!$AB$155:$AB$1048576,0),MATCH((CUADRO!H$4&amp;$E109),'Hoja de Trabajo para listado'!$AB$151:$BA$151,0)),0)+IFERROR(INDEX('Hoja de Trabajo para listado'!$BC$155:$CB$1048576,MATCH($A109,'Hoja de Trabajo para listado'!$BC$155:$BC$1048576,0),MATCH((CUADRO!H$4&amp;$E109),'Hoja de Trabajo para listado'!$BC$151:$CB$151,0)),0)+IFERROR(INDEX('Hoja de Trabajo para listado'!$DE$153:$DG$274,MATCH($A109,'Hoja de Trabajo para listado'!$DE$153:$DE$1048576,0),MATCH((CUADRO!H$4&amp;$E109),'Hoja de Trabajo para listado'!$DE$151:$DG$151,0)),0)+IFERROR(INDEX('Hoja de Trabajo para listado'!$CD$155:$DC$1048576,MATCH($A109,'Hoja de Trabajo para listado'!$CD$155:$CD$1048576,0),MATCH((CUADRO!H$4&amp;$E109),'Hoja de Trabajo para listado'!$CD$151:$DC$151,0)),0)</f>
        <v>0</v>
      </c>
      <c r="I109" s="241">
        <f ca="1">+IFERROR(INDEX('Hoja de Trabajo para listado'!$A$155:$Z$1048576,MATCH($A109,'Hoja de Trabajo para listado'!$A$155:$A$1048576,0),MATCH((CUADRO!I$4&amp;$E109),'Hoja de Trabajo para listado'!$A$151:$Z$151,0)),0)+IFERROR(INDEX('Hoja de Trabajo para listado'!$AB$155:$BA$1048576,MATCH($A109,'Hoja de Trabajo para listado'!$AB$155:$AB$1048576,0),MATCH((CUADRO!I$4&amp;$E109),'Hoja de Trabajo para listado'!$AB$151:$BA$151,0)),0)+IFERROR(INDEX('Hoja de Trabajo para listado'!$BC$155:$CB$1048576,MATCH($A109,'Hoja de Trabajo para listado'!$BC$155:$BC$1048576,0),MATCH((CUADRO!I$4&amp;$E109),'Hoja de Trabajo para listado'!$BC$151:$CB$151,0)),0)+IFERROR(INDEX('Hoja de Trabajo para listado'!$DE$153:$DG$274,MATCH($A109,'Hoja de Trabajo para listado'!$DE$153:$DE$1048576,0),MATCH((CUADRO!I$4&amp;$E109),'Hoja de Trabajo para listado'!$DE$151:$DG$151,0)),0)+IFERROR(INDEX('Hoja de Trabajo para listado'!$CD$155:$DC$1048576,MATCH($A109,'Hoja de Trabajo para listado'!$CD$155:$CD$1048576,0),MATCH((CUADRO!I$4&amp;$E109),'Hoja de Trabajo para listado'!$CD$151:$DC$151,0)),0)</f>
        <v>0</v>
      </c>
      <c r="J109" s="241">
        <f ca="1">+IFERROR(INDEX('Hoja de Trabajo para listado'!$A$155:$Z$1048576,MATCH($A109,'Hoja de Trabajo para listado'!$A$155:$A$1048576,0),MATCH((CUADRO!J$4&amp;$E109),'Hoja de Trabajo para listado'!$A$151:$Z$151,0)),0)+IFERROR(INDEX('Hoja de Trabajo para listado'!$AB$155:$BA$1048576,MATCH($A109,'Hoja de Trabajo para listado'!$AB$155:$AB$1048576,0),MATCH((CUADRO!J$4&amp;$E109),'Hoja de Trabajo para listado'!$AB$151:$BA$151,0)),0)+IFERROR(INDEX('Hoja de Trabajo para listado'!$BC$155:$CB$1048576,MATCH($A109,'Hoja de Trabajo para listado'!$BC$155:$BC$1048576,0),MATCH((CUADRO!J$4&amp;$E109),'Hoja de Trabajo para listado'!$BC$151:$CB$151,0)),0)+IFERROR(INDEX('Hoja de Trabajo para listado'!$DE$153:$DG$274,MATCH($A109,'Hoja de Trabajo para listado'!$DE$153:$DE$1048576,0),MATCH((CUADRO!J$4&amp;$E109),'Hoja de Trabajo para listado'!$DE$151:$DG$151,0)),0)+IFERROR(INDEX('Hoja de Trabajo para listado'!$CD$155:$DC$1048576,MATCH($A109,'Hoja de Trabajo para listado'!$CD$155:$CD$1048576,0),MATCH((CUADRO!J$4&amp;$E109),'Hoja de Trabajo para listado'!$CD$151:$DC$151,0)),0)</f>
        <v>0</v>
      </c>
      <c r="K109" s="241">
        <f ca="1">+IFERROR(INDEX('Hoja de Trabajo para listado'!$A$155:$Z$1048576,MATCH($A109,'Hoja de Trabajo para listado'!$A$155:$A$1048576,0),MATCH((CUADRO!K$4&amp;$E109),'Hoja de Trabajo para listado'!$A$151:$Z$151,0)),0)+IFERROR(INDEX('Hoja de Trabajo para listado'!$AB$155:$BA$1048576,MATCH($A109,'Hoja de Trabajo para listado'!$AB$155:$AB$1048576,0),MATCH((CUADRO!K$4&amp;$E109),'Hoja de Trabajo para listado'!$AB$151:$BA$151,0)),0)+IFERROR(INDEX('Hoja de Trabajo para listado'!$BC$155:$CB$1048576,MATCH($A109,'Hoja de Trabajo para listado'!$BC$155:$BC$1048576,0),MATCH((CUADRO!K$4&amp;$E109),'Hoja de Trabajo para listado'!$BC$151:$CB$151,0)),0)+IFERROR(INDEX('Hoja de Trabajo para listado'!$DE$153:$DG$274,MATCH($A109,'Hoja de Trabajo para listado'!$DE$153:$DE$1048576,0),MATCH((CUADRO!K$4&amp;$E109),'Hoja de Trabajo para listado'!$DE$151:$DG$151,0)),0)+IFERROR(INDEX('Hoja de Trabajo para listado'!$CD$155:$DC$1048576,MATCH($A109,'Hoja de Trabajo para listado'!$CD$155:$CD$1048576,0),MATCH((CUADRO!K$4&amp;$E109),'Hoja de Trabajo para listado'!$CD$151:$DC$151,0)),0)</f>
        <v>0</v>
      </c>
      <c r="L109" s="241">
        <f ca="1">+IFERROR(INDEX('Hoja de Trabajo para listado'!$A$155:$Z$1048576,MATCH($A109,'Hoja de Trabajo para listado'!$A$155:$A$1048576,0),MATCH((CUADRO!L$4&amp;$E109),'Hoja de Trabajo para listado'!$A$151:$Z$151,0)),0)+IFERROR(INDEX('Hoja de Trabajo para listado'!$AB$155:$BA$1048576,MATCH($A109,'Hoja de Trabajo para listado'!$AB$155:$AB$1048576,0),MATCH((CUADRO!L$4&amp;$E109),'Hoja de Trabajo para listado'!$AB$151:$BA$151,0)),0)+IFERROR(INDEX('Hoja de Trabajo para listado'!$BC$155:$CB$1048576,MATCH($A109,'Hoja de Trabajo para listado'!$BC$155:$BC$1048576,0),MATCH((CUADRO!L$4&amp;$E109),'Hoja de Trabajo para listado'!$BC$151:$CB$151,0)),0)+IFERROR(INDEX('Hoja de Trabajo para listado'!$DE$153:$DG$274,MATCH($A109,'Hoja de Trabajo para listado'!$DE$153:$DE$1048576,0),MATCH((CUADRO!L$4&amp;$E109),'Hoja de Trabajo para listado'!$DE$151:$DG$151,0)),0)+IFERROR(INDEX('Hoja de Trabajo para listado'!$CD$155:$DC$1048576,MATCH($A109,'Hoja de Trabajo para listado'!$CD$155:$CD$1048576,0),MATCH((CUADRO!L$4&amp;$E109),'Hoja de Trabajo para listado'!$CD$151:$DC$151,0)),0)</f>
        <v>0</v>
      </c>
      <c r="M109" s="241">
        <f ca="1">+IFERROR(INDEX('Hoja de Trabajo para listado'!$A$155:$Z$1048576,MATCH($A109,'Hoja de Trabajo para listado'!$A$155:$A$1048576,0),MATCH((CUADRO!M$4&amp;$E109),'Hoja de Trabajo para listado'!$A$151:$Z$151,0)),0)+IFERROR(INDEX('Hoja de Trabajo para listado'!$AB$155:$BA$1048576,MATCH($A109,'Hoja de Trabajo para listado'!$AB$155:$AB$1048576,0),MATCH((CUADRO!M$4&amp;$E109),'Hoja de Trabajo para listado'!$AB$151:$BA$151,0)),0)+IFERROR(INDEX('Hoja de Trabajo para listado'!$BC$155:$CB$1048576,MATCH($A109,'Hoja de Trabajo para listado'!$BC$155:$BC$1048576,0),MATCH((CUADRO!M$4&amp;$E109),'Hoja de Trabajo para listado'!$BC$151:$CB$151,0)),0)+IFERROR(INDEX('Hoja de Trabajo para listado'!$DE$153:$DG$274,MATCH($A109,'Hoja de Trabajo para listado'!$DE$153:$DE$1048576,0),MATCH((CUADRO!M$4&amp;$E109),'Hoja de Trabajo para listado'!$DE$151:$DG$151,0)),0)+IFERROR(INDEX('Hoja de Trabajo para listado'!$CD$155:$DC$1048576,MATCH($A109,'Hoja de Trabajo para listado'!$CD$155:$CD$1048576,0),MATCH((CUADRO!M$4&amp;$E109),'Hoja de Trabajo para listado'!$CD$151:$DC$151,0)),0)</f>
        <v>0</v>
      </c>
      <c r="N109" s="241">
        <f ca="1">+IFERROR(INDEX('Hoja de Trabajo para listado'!$A$155:$Z$1048576,MATCH($A109,'Hoja de Trabajo para listado'!$A$155:$A$1048576,0),MATCH((CUADRO!N$4&amp;$E109),'Hoja de Trabajo para listado'!$A$151:$Z$151,0)),0)+IFERROR(INDEX('Hoja de Trabajo para listado'!$AB$155:$BA$1048576,MATCH($A109,'Hoja de Trabajo para listado'!$AB$155:$AB$1048576,0),MATCH((CUADRO!N$4&amp;$E109),'Hoja de Trabajo para listado'!$AB$151:$BA$151,0)),0)+IFERROR(INDEX('Hoja de Trabajo para listado'!$BC$155:$CB$1048576,MATCH($A109,'Hoja de Trabajo para listado'!$BC$155:$BC$1048576,0),MATCH((CUADRO!N$4&amp;$E109),'Hoja de Trabajo para listado'!$BC$151:$CB$151,0)),0)+IFERROR(INDEX('Hoja de Trabajo para listado'!$DE$153:$DG$274,MATCH($A109,'Hoja de Trabajo para listado'!$DE$153:$DE$1048576,0),MATCH((CUADRO!N$4&amp;$E109),'Hoja de Trabajo para listado'!$DE$151:$DG$151,0)),0)+IFERROR(INDEX('Hoja de Trabajo para listado'!$CD$155:$DC$1048576,MATCH($A109,'Hoja de Trabajo para listado'!$CD$155:$CD$1048576,0),MATCH((CUADRO!N$4&amp;$E109),'Hoja de Trabajo para listado'!$CD$151:$DC$151,0)),0)</f>
        <v>0</v>
      </c>
      <c r="O109" s="241">
        <f ca="1">+IFERROR(INDEX('Hoja de Trabajo para listado'!$A$155:$Z$1048576,MATCH($A109,'Hoja de Trabajo para listado'!$A$155:$A$1048576,0),MATCH((CUADRO!O$4&amp;$E109),'Hoja de Trabajo para listado'!$A$151:$Z$151,0)),0)+IFERROR(INDEX('Hoja de Trabajo para listado'!$AB$155:$BA$1048576,MATCH($A109,'Hoja de Trabajo para listado'!$AB$155:$AB$1048576,0),MATCH((CUADRO!O$4&amp;$E109),'Hoja de Trabajo para listado'!$AB$151:$BA$151,0)),0)+IFERROR(INDEX('Hoja de Trabajo para listado'!$BC$155:$CB$1048576,MATCH($A109,'Hoja de Trabajo para listado'!$BC$155:$BC$1048576,0),MATCH((CUADRO!O$4&amp;$E109),'Hoja de Trabajo para listado'!$BC$151:$CB$151,0)),0)+IFERROR(INDEX('Hoja de Trabajo para listado'!$DE$153:$DG$274,MATCH($A109,'Hoja de Trabajo para listado'!$DE$153:$DE$1048576,0),MATCH((CUADRO!O$4&amp;$E109),'Hoja de Trabajo para listado'!$DE$151:$DG$151,0)),0)+IFERROR(INDEX('Hoja de Trabajo para listado'!$CD$155:$DC$1048576,MATCH($A109,'Hoja de Trabajo para listado'!$CD$155:$CD$1048576,0),MATCH((CUADRO!O$4&amp;$E109),'Hoja de Trabajo para listado'!$CD$151:$DC$151,0)),0)</f>
        <v>0</v>
      </c>
      <c r="P109" s="241">
        <f ca="1">+IFERROR(INDEX('Hoja de Trabajo para listado'!$A$155:$Z$1048576,MATCH($A109,'Hoja de Trabajo para listado'!$A$155:$A$1048576,0),MATCH((CUADRO!P$4&amp;$E109),'Hoja de Trabajo para listado'!$A$151:$Z$151,0)),0)+IFERROR(INDEX('Hoja de Trabajo para listado'!$AB$155:$BA$1048576,MATCH($A109,'Hoja de Trabajo para listado'!$AB$155:$AB$1048576,0),MATCH((CUADRO!P$4&amp;$E109),'Hoja de Trabajo para listado'!$AB$151:$BA$151,0)),0)+IFERROR(INDEX('Hoja de Trabajo para listado'!$BC$155:$CB$1048576,MATCH($A109,'Hoja de Trabajo para listado'!$BC$155:$BC$1048576,0),MATCH((CUADRO!P$4&amp;$E109),'Hoja de Trabajo para listado'!$BC$151:$CB$151,0)),0)+IFERROR(INDEX('Hoja de Trabajo para listado'!$DE$153:$DG$274,MATCH($A109,'Hoja de Trabajo para listado'!$DE$153:$DE$1048576,0),MATCH((CUADRO!P$4&amp;$E109),'Hoja de Trabajo para listado'!$DE$151:$DG$151,0)),0)+IFERROR(INDEX('Hoja de Trabajo para listado'!$CD$155:$DC$1048576,MATCH($A109,'Hoja de Trabajo para listado'!$CD$155:$CD$1048576,0),MATCH((CUADRO!P$4&amp;$E109),'Hoja de Trabajo para listado'!$CD$151:$DC$151,0)),0)</f>
        <v>0</v>
      </c>
      <c r="Q109" s="241">
        <f ca="1">+IFERROR(INDEX('Hoja de Trabajo para listado'!$A$155:$Z$1048576,MATCH($A109,'Hoja de Trabajo para listado'!$A$155:$A$1048576,0),MATCH((CUADRO!Q$4&amp;$E109),'Hoja de Trabajo para listado'!$A$151:$Z$151,0)),0)+IFERROR(INDEX('Hoja de Trabajo para listado'!$AB$155:$BA$1048576,MATCH($A109,'Hoja de Trabajo para listado'!$AB$155:$AB$1048576,0),MATCH((CUADRO!Q$4&amp;$E109),'Hoja de Trabajo para listado'!$AB$151:$BA$151,0)),0)+IFERROR(INDEX('Hoja de Trabajo para listado'!$BC$155:$CB$1048576,MATCH($A109,'Hoja de Trabajo para listado'!$BC$155:$BC$1048576,0),MATCH((CUADRO!Q$4&amp;$E109),'Hoja de Trabajo para listado'!$BC$151:$CB$151,0)),0)+IFERROR(INDEX('Hoja de Trabajo para listado'!$DE$153:$DG$274,MATCH($A109,'Hoja de Trabajo para listado'!$DE$153:$DE$1048576,0),MATCH((CUADRO!Q$4&amp;$E109),'Hoja de Trabajo para listado'!$DE$151:$DG$151,0)),0)+IFERROR(INDEX('Hoja de Trabajo para listado'!$CD$155:$DC$1048576,MATCH($A109,'Hoja de Trabajo para listado'!$CD$155:$CD$1048576,0),MATCH((CUADRO!Q$4&amp;$E109),'Hoja de Trabajo para listado'!$CD$151:$DC$151,0)),0)</f>
        <v>0</v>
      </c>
      <c r="R109" s="241">
        <f t="shared" ca="1" si="2"/>
        <v>0</v>
      </c>
      <c r="S109" s="241"/>
      <c r="T109" s="241">
        <f ca="1">+T110</f>
        <v>2886.47</v>
      </c>
      <c r="U109" s="240">
        <f t="shared" si="3"/>
        <v>1</v>
      </c>
    </row>
    <row r="110" spans="1:21" ht="15" customHeight="1">
      <c r="A110" s="353">
        <v>155</v>
      </c>
      <c r="B110" s="382"/>
      <c r="C110" s="305" t="str">
        <f>+VLOOKUP(A110,bd_lista!$A$3:$C$592,3,FALSE)</f>
        <v>Dirección del Notariado Plurinacional</v>
      </c>
      <c r="D110" s="384"/>
      <c r="E110" s="305" t="s">
        <v>684</v>
      </c>
      <c r="F110" s="243">
        <f ca="1">+IFERROR(INDEX('Hoja de Trabajo para listado'!$A$155:$Z$1048576,MATCH($A110,'Hoja de Trabajo para listado'!$A$155:$A$1048576,0),MATCH((CUADRO!F$4&amp;$E110),'Hoja de Trabajo para listado'!$A$151:$Z$151,0)),0)+IFERROR(INDEX('Hoja de Trabajo para listado'!$AB$155:$BA$1048576,MATCH($A110,'Hoja de Trabajo para listado'!$AB$155:$AB$1048576,0),MATCH((CUADRO!F$4&amp;$E110),'Hoja de Trabajo para listado'!$AB$151:$BA$151,0)),0)+IFERROR(INDEX('Hoja de Trabajo para listado'!$BC$155:$CB$1048576,MATCH($A110,'Hoja de Trabajo para listado'!$BC$155:$BC$1048576,0),MATCH((CUADRO!F$4&amp;$E110),'Hoja de Trabajo para listado'!$BC$151:$CB$151,0)),0)+IFERROR(INDEX('Hoja de Trabajo para listado'!$DE$153:$DG$274,MATCH($A110,'Hoja de Trabajo para listado'!$DE$153:$DE$1048576,0),MATCH((CUADRO!F$4&amp;$E110),'Hoja de Trabajo para listado'!$DE$151:$DG$151,0)),0)+IFERROR(INDEX('Hoja de Trabajo para listado'!$CD$155:$DC$1048576,MATCH($A110,'Hoja de Trabajo para listado'!$CD$155:$CD$1048576,0),MATCH((CUADRO!F$4&amp;$E110),'Hoja de Trabajo para listado'!$CD$151:$DC$151,0)),0)</f>
        <v>0</v>
      </c>
      <c r="G110" s="243">
        <f ca="1">+IFERROR(INDEX('Hoja de Trabajo para listado'!$A$155:$Z$1048576,MATCH($A110,'Hoja de Trabajo para listado'!$A$155:$A$1048576,0),MATCH((CUADRO!G$4&amp;$E110),'Hoja de Trabajo para listado'!$A$151:$Z$151,0)),0)+IFERROR(INDEX('Hoja de Trabajo para listado'!$AB$155:$BA$1048576,MATCH($A110,'Hoja de Trabajo para listado'!$AB$155:$AB$1048576,0),MATCH((CUADRO!G$4&amp;$E110),'Hoja de Trabajo para listado'!$AB$151:$BA$151,0)),0)+IFERROR(INDEX('Hoja de Trabajo para listado'!$BC$155:$CB$1048576,MATCH($A110,'Hoja de Trabajo para listado'!$BC$155:$BC$1048576,0),MATCH((CUADRO!G$4&amp;$E110),'Hoja de Trabajo para listado'!$BC$151:$CB$151,0)),0)+IFERROR(INDEX('Hoja de Trabajo para listado'!$DE$153:$DG$274,MATCH($A110,'Hoja de Trabajo para listado'!$DE$153:$DE$1048576,0),MATCH((CUADRO!G$4&amp;$E110),'Hoja de Trabajo para listado'!$DE$151:$DG$151,0)),0)+IFERROR(INDEX('Hoja de Trabajo para listado'!$CD$155:$DC$1048576,MATCH($A110,'Hoja de Trabajo para listado'!$CD$155:$CD$1048576,0),MATCH((CUADRO!G$4&amp;$E110),'Hoja de Trabajo para listado'!$CD$151:$DC$151,0)),0)</f>
        <v>0</v>
      </c>
      <c r="H110" s="243">
        <f ca="1">+IFERROR(INDEX('Hoja de Trabajo para listado'!$A$155:$Z$1048576,MATCH($A110,'Hoja de Trabajo para listado'!$A$155:$A$1048576,0),MATCH((CUADRO!H$4&amp;$E110),'Hoja de Trabajo para listado'!$A$151:$Z$151,0)),0)+IFERROR(INDEX('Hoja de Trabajo para listado'!$AB$155:$BA$1048576,MATCH($A110,'Hoja de Trabajo para listado'!$AB$155:$AB$1048576,0),MATCH((CUADRO!H$4&amp;$E110),'Hoja de Trabajo para listado'!$AB$151:$BA$151,0)),0)+IFERROR(INDEX('Hoja de Trabajo para listado'!$BC$155:$CB$1048576,MATCH($A110,'Hoja de Trabajo para listado'!$BC$155:$BC$1048576,0),MATCH((CUADRO!H$4&amp;$E110),'Hoja de Trabajo para listado'!$BC$151:$CB$151,0)),0)+IFERROR(INDEX('Hoja de Trabajo para listado'!$DE$153:$DG$274,MATCH($A110,'Hoja de Trabajo para listado'!$DE$153:$DE$1048576,0),MATCH((CUADRO!H$4&amp;$E110),'Hoja de Trabajo para listado'!$DE$151:$DG$151,0)),0)+IFERROR(INDEX('Hoja de Trabajo para listado'!$CD$155:$DC$1048576,MATCH($A110,'Hoja de Trabajo para listado'!$CD$155:$CD$1048576,0),MATCH((CUADRO!H$4&amp;$E110),'Hoja de Trabajo para listado'!$CD$151:$DC$151,0)),0)</f>
        <v>0</v>
      </c>
      <c r="I110" s="243">
        <f ca="1">+IFERROR(INDEX('Hoja de Trabajo para listado'!$A$155:$Z$1048576,MATCH($A110,'Hoja de Trabajo para listado'!$A$155:$A$1048576,0),MATCH((CUADRO!I$4&amp;$E110),'Hoja de Trabajo para listado'!$A$151:$Z$151,0)),0)+IFERROR(INDEX('Hoja de Trabajo para listado'!$AB$155:$BA$1048576,MATCH($A110,'Hoja de Trabajo para listado'!$AB$155:$AB$1048576,0),MATCH((CUADRO!I$4&amp;$E110),'Hoja de Trabajo para listado'!$AB$151:$BA$151,0)),0)+IFERROR(INDEX('Hoja de Trabajo para listado'!$BC$155:$CB$1048576,MATCH($A110,'Hoja de Trabajo para listado'!$BC$155:$BC$1048576,0),MATCH((CUADRO!I$4&amp;$E110),'Hoja de Trabajo para listado'!$BC$151:$CB$151,0)),0)+IFERROR(INDEX('Hoja de Trabajo para listado'!$DE$153:$DG$274,MATCH($A110,'Hoja de Trabajo para listado'!$DE$153:$DE$1048576,0),MATCH((CUADRO!I$4&amp;$E110),'Hoja de Trabajo para listado'!$DE$151:$DG$151,0)),0)+IFERROR(INDEX('Hoja de Trabajo para listado'!$CD$155:$DC$1048576,MATCH($A110,'Hoja de Trabajo para listado'!$CD$155:$CD$1048576,0),MATCH((CUADRO!I$4&amp;$E110),'Hoja de Trabajo para listado'!$CD$151:$DC$151,0)),0)</f>
        <v>0</v>
      </c>
      <c r="J110" s="243">
        <f ca="1">+IFERROR(INDEX('Hoja de Trabajo para listado'!$A$155:$Z$1048576,MATCH($A110,'Hoja de Trabajo para listado'!$A$155:$A$1048576,0),MATCH((CUADRO!J$4&amp;$E110),'Hoja de Trabajo para listado'!$A$151:$Z$151,0)),0)+IFERROR(INDEX('Hoja de Trabajo para listado'!$AB$155:$BA$1048576,MATCH($A110,'Hoja de Trabajo para listado'!$AB$155:$AB$1048576,0),MATCH((CUADRO!J$4&amp;$E110),'Hoja de Trabajo para listado'!$AB$151:$BA$151,0)),0)+IFERROR(INDEX('Hoja de Trabajo para listado'!$BC$155:$CB$1048576,MATCH($A110,'Hoja de Trabajo para listado'!$BC$155:$BC$1048576,0),MATCH((CUADRO!J$4&amp;$E110),'Hoja de Trabajo para listado'!$BC$151:$CB$151,0)),0)+IFERROR(INDEX('Hoja de Trabajo para listado'!$DE$153:$DG$274,MATCH($A110,'Hoja de Trabajo para listado'!$DE$153:$DE$1048576,0),MATCH((CUADRO!J$4&amp;$E110),'Hoja de Trabajo para listado'!$DE$151:$DG$151,0)),0)+IFERROR(INDEX('Hoja de Trabajo para listado'!$CD$155:$DC$1048576,MATCH($A110,'Hoja de Trabajo para listado'!$CD$155:$CD$1048576,0),MATCH((CUADRO!J$4&amp;$E110),'Hoja de Trabajo para listado'!$CD$151:$DC$151,0)),0)</f>
        <v>2886.47</v>
      </c>
      <c r="K110" s="243">
        <f ca="1">+IFERROR(INDEX('Hoja de Trabajo para listado'!$A$155:$Z$1048576,MATCH($A110,'Hoja de Trabajo para listado'!$A$155:$A$1048576,0),MATCH((CUADRO!K$4&amp;$E110),'Hoja de Trabajo para listado'!$A$151:$Z$151,0)),0)+IFERROR(INDEX('Hoja de Trabajo para listado'!$AB$155:$BA$1048576,MATCH($A110,'Hoja de Trabajo para listado'!$AB$155:$AB$1048576,0),MATCH((CUADRO!K$4&amp;$E110),'Hoja de Trabajo para listado'!$AB$151:$BA$151,0)),0)+IFERROR(INDEX('Hoja de Trabajo para listado'!$BC$155:$CB$1048576,MATCH($A110,'Hoja de Trabajo para listado'!$BC$155:$BC$1048576,0),MATCH((CUADRO!K$4&amp;$E110),'Hoja de Trabajo para listado'!$BC$151:$CB$151,0)),0)+IFERROR(INDEX('Hoja de Trabajo para listado'!$DE$153:$DG$274,MATCH($A110,'Hoja de Trabajo para listado'!$DE$153:$DE$1048576,0),MATCH((CUADRO!K$4&amp;$E110),'Hoja de Trabajo para listado'!$DE$151:$DG$151,0)),0)+IFERROR(INDEX('Hoja de Trabajo para listado'!$CD$155:$DC$1048576,MATCH($A110,'Hoja de Trabajo para listado'!$CD$155:$CD$1048576,0),MATCH((CUADRO!K$4&amp;$E110),'Hoja de Trabajo para listado'!$CD$151:$DC$151,0)),0)</f>
        <v>0</v>
      </c>
      <c r="L110" s="243">
        <f ca="1">+IFERROR(INDEX('Hoja de Trabajo para listado'!$A$155:$Z$1048576,MATCH($A110,'Hoja de Trabajo para listado'!$A$155:$A$1048576,0),MATCH((CUADRO!L$4&amp;$E110),'Hoja de Trabajo para listado'!$A$151:$Z$151,0)),0)+IFERROR(INDEX('Hoja de Trabajo para listado'!$AB$155:$BA$1048576,MATCH($A110,'Hoja de Trabajo para listado'!$AB$155:$AB$1048576,0),MATCH((CUADRO!L$4&amp;$E110),'Hoja de Trabajo para listado'!$AB$151:$BA$151,0)),0)+IFERROR(INDEX('Hoja de Trabajo para listado'!$BC$155:$CB$1048576,MATCH($A110,'Hoja de Trabajo para listado'!$BC$155:$BC$1048576,0),MATCH((CUADRO!L$4&amp;$E110),'Hoja de Trabajo para listado'!$BC$151:$CB$151,0)),0)+IFERROR(INDEX('Hoja de Trabajo para listado'!$DE$153:$DG$274,MATCH($A110,'Hoja de Trabajo para listado'!$DE$153:$DE$1048576,0),MATCH((CUADRO!L$4&amp;$E110),'Hoja de Trabajo para listado'!$DE$151:$DG$151,0)),0)+IFERROR(INDEX('Hoja de Trabajo para listado'!$CD$155:$DC$1048576,MATCH($A110,'Hoja de Trabajo para listado'!$CD$155:$CD$1048576,0),MATCH((CUADRO!L$4&amp;$E110),'Hoja de Trabajo para listado'!$CD$151:$DC$151,0)),0)</f>
        <v>0</v>
      </c>
      <c r="M110" s="243">
        <f ca="1">+IFERROR(INDEX('Hoja de Trabajo para listado'!$A$155:$Z$1048576,MATCH($A110,'Hoja de Trabajo para listado'!$A$155:$A$1048576,0),MATCH((CUADRO!M$4&amp;$E110),'Hoja de Trabajo para listado'!$A$151:$Z$151,0)),0)+IFERROR(INDEX('Hoja de Trabajo para listado'!$AB$155:$BA$1048576,MATCH($A110,'Hoja de Trabajo para listado'!$AB$155:$AB$1048576,0),MATCH((CUADRO!M$4&amp;$E110),'Hoja de Trabajo para listado'!$AB$151:$BA$151,0)),0)+IFERROR(INDEX('Hoja de Trabajo para listado'!$BC$155:$CB$1048576,MATCH($A110,'Hoja de Trabajo para listado'!$BC$155:$BC$1048576,0),MATCH((CUADRO!M$4&amp;$E110),'Hoja de Trabajo para listado'!$BC$151:$CB$151,0)),0)+IFERROR(INDEX('Hoja de Trabajo para listado'!$DE$153:$DG$274,MATCH($A110,'Hoja de Trabajo para listado'!$DE$153:$DE$1048576,0),MATCH((CUADRO!M$4&amp;$E110),'Hoja de Trabajo para listado'!$DE$151:$DG$151,0)),0)+IFERROR(INDEX('Hoja de Trabajo para listado'!$CD$155:$DC$1048576,MATCH($A110,'Hoja de Trabajo para listado'!$CD$155:$CD$1048576,0),MATCH((CUADRO!M$4&amp;$E110),'Hoja de Trabajo para listado'!$CD$151:$DC$151,0)),0)</f>
        <v>0</v>
      </c>
      <c r="N110" s="243">
        <f ca="1">+IFERROR(INDEX('Hoja de Trabajo para listado'!$A$155:$Z$1048576,MATCH($A110,'Hoja de Trabajo para listado'!$A$155:$A$1048576,0),MATCH((CUADRO!N$4&amp;$E110),'Hoja de Trabajo para listado'!$A$151:$Z$151,0)),0)+IFERROR(INDEX('Hoja de Trabajo para listado'!$AB$155:$BA$1048576,MATCH($A110,'Hoja de Trabajo para listado'!$AB$155:$AB$1048576,0),MATCH((CUADRO!N$4&amp;$E110),'Hoja de Trabajo para listado'!$AB$151:$BA$151,0)),0)+IFERROR(INDEX('Hoja de Trabajo para listado'!$BC$155:$CB$1048576,MATCH($A110,'Hoja de Trabajo para listado'!$BC$155:$BC$1048576,0),MATCH((CUADRO!N$4&amp;$E110),'Hoja de Trabajo para listado'!$BC$151:$CB$151,0)),0)+IFERROR(INDEX('Hoja de Trabajo para listado'!$DE$153:$DG$274,MATCH($A110,'Hoja de Trabajo para listado'!$DE$153:$DE$1048576,0),MATCH((CUADRO!N$4&amp;$E110),'Hoja de Trabajo para listado'!$DE$151:$DG$151,0)),0)+IFERROR(INDEX('Hoja de Trabajo para listado'!$CD$155:$DC$1048576,MATCH($A110,'Hoja de Trabajo para listado'!$CD$155:$CD$1048576,0),MATCH((CUADRO!N$4&amp;$E110),'Hoja de Trabajo para listado'!$CD$151:$DC$151,0)),0)</f>
        <v>0</v>
      </c>
      <c r="O110" s="243">
        <f ca="1">+IFERROR(INDEX('Hoja de Trabajo para listado'!$A$155:$Z$1048576,MATCH($A110,'Hoja de Trabajo para listado'!$A$155:$A$1048576,0),MATCH((CUADRO!O$4&amp;$E110),'Hoja de Trabajo para listado'!$A$151:$Z$151,0)),0)+IFERROR(INDEX('Hoja de Trabajo para listado'!$AB$155:$BA$1048576,MATCH($A110,'Hoja de Trabajo para listado'!$AB$155:$AB$1048576,0),MATCH((CUADRO!O$4&amp;$E110),'Hoja de Trabajo para listado'!$AB$151:$BA$151,0)),0)+IFERROR(INDEX('Hoja de Trabajo para listado'!$BC$155:$CB$1048576,MATCH($A110,'Hoja de Trabajo para listado'!$BC$155:$BC$1048576,0),MATCH((CUADRO!O$4&amp;$E110),'Hoja de Trabajo para listado'!$BC$151:$CB$151,0)),0)+IFERROR(INDEX('Hoja de Trabajo para listado'!$DE$153:$DG$274,MATCH($A110,'Hoja de Trabajo para listado'!$DE$153:$DE$1048576,0),MATCH((CUADRO!O$4&amp;$E110),'Hoja de Trabajo para listado'!$DE$151:$DG$151,0)),0)+IFERROR(INDEX('Hoja de Trabajo para listado'!$CD$155:$DC$1048576,MATCH($A110,'Hoja de Trabajo para listado'!$CD$155:$CD$1048576,0),MATCH((CUADRO!O$4&amp;$E110),'Hoja de Trabajo para listado'!$CD$151:$DC$151,0)),0)</f>
        <v>0</v>
      </c>
      <c r="P110" s="243">
        <f ca="1">+IFERROR(INDEX('Hoja de Trabajo para listado'!$A$155:$Z$1048576,MATCH($A110,'Hoja de Trabajo para listado'!$A$155:$A$1048576,0),MATCH((CUADRO!P$4&amp;$E110),'Hoja de Trabajo para listado'!$A$151:$Z$151,0)),0)+IFERROR(INDEX('Hoja de Trabajo para listado'!$AB$155:$BA$1048576,MATCH($A110,'Hoja de Trabajo para listado'!$AB$155:$AB$1048576,0),MATCH((CUADRO!P$4&amp;$E110),'Hoja de Trabajo para listado'!$AB$151:$BA$151,0)),0)+IFERROR(INDEX('Hoja de Trabajo para listado'!$BC$155:$CB$1048576,MATCH($A110,'Hoja de Trabajo para listado'!$BC$155:$BC$1048576,0),MATCH((CUADRO!P$4&amp;$E110),'Hoja de Trabajo para listado'!$BC$151:$CB$151,0)),0)+IFERROR(INDEX('Hoja de Trabajo para listado'!$DE$153:$DG$274,MATCH($A110,'Hoja de Trabajo para listado'!$DE$153:$DE$1048576,0),MATCH((CUADRO!P$4&amp;$E110),'Hoja de Trabajo para listado'!$DE$151:$DG$151,0)),0)+IFERROR(INDEX('Hoja de Trabajo para listado'!$CD$155:$DC$1048576,MATCH($A110,'Hoja de Trabajo para listado'!$CD$155:$CD$1048576,0),MATCH((CUADRO!P$4&amp;$E110),'Hoja de Trabajo para listado'!$CD$151:$DC$151,0)),0)</f>
        <v>0</v>
      </c>
      <c r="Q110" s="243">
        <f ca="1">+IFERROR(INDEX('Hoja de Trabajo para listado'!$A$155:$Z$1048576,MATCH($A110,'Hoja de Trabajo para listado'!$A$155:$A$1048576,0),MATCH((CUADRO!Q$4&amp;$E110),'Hoja de Trabajo para listado'!$A$151:$Z$151,0)),0)+IFERROR(INDEX('Hoja de Trabajo para listado'!$AB$155:$BA$1048576,MATCH($A110,'Hoja de Trabajo para listado'!$AB$155:$AB$1048576,0),MATCH((CUADRO!Q$4&amp;$E110),'Hoja de Trabajo para listado'!$AB$151:$BA$151,0)),0)+IFERROR(INDEX('Hoja de Trabajo para listado'!$BC$155:$CB$1048576,MATCH($A110,'Hoja de Trabajo para listado'!$BC$155:$BC$1048576,0),MATCH((CUADRO!Q$4&amp;$E110),'Hoja de Trabajo para listado'!$BC$151:$CB$151,0)),0)+IFERROR(INDEX('Hoja de Trabajo para listado'!$DE$153:$DG$274,MATCH($A110,'Hoja de Trabajo para listado'!$DE$153:$DE$1048576,0),MATCH((CUADRO!Q$4&amp;$E110),'Hoja de Trabajo para listado'!$DE$151:$DG$151,0)),0)+IFERROR(INDEX('Hoja de Trabajo para listado'!$CD$155:$DC$1048576,MATCH($A110,'Hoja de Trabajo para listado'!$CD$155:$CD$1048576,0),MATCH((CUADRO!Q$4&amp;$E110),'Hoja de Trabajo para listado'!$CD$151:$DC$151,0)),0)</f>
        <v>0</v>
      </c>
      <c r="R110" s="243">
        <f t="shared" ca="1" si="2"/>
        <v>2886.47</v>
      </c>
      <c r="S110" s="243">
        <f ca="1">+R109+R110</f>
        <v>2886.47</v>
      </c>
      <c r="T110" s="243">
        <f ca="1">+S110</f>
        <v>2886.47</v>
      </c>
      <c r="U110" s="242">
        <f t="shared" si="3"/>
        <v>2</v>
      </c>
    </row>
    <row r="111" spans="1:21" ht="15" hidden="1" customHeight="1">
      <c r="A111" s="354">
        <v>156</v>
      </c>
      <c r="B111" s="381">
        <f>+A111</f>
        <v>156</v>
      </c>
      <c r="C111" s="245" t="str">
        <f>+VLOOKUP(A111,bd_lista!$A$3:$C$592,3,FALSE)</f>
        <v>Servicio Plurinacional de Asistencia a la Víctima</v>
      </c>
      <c r="D111" s="383" t="str">
        <f>+C111</f>
        <v>Servicio Plurinacional de Asistencia a la Víctima</v>
      </c>
      <c r="E111" s="245" t="s">
        <v>683</v>
      </c>
      <c r="F111" s="241">
        <f ca="1">+IFERROR(INDEX('Hoja de Trabajo para listado'!$A$155:$Z$1048576,MATCH($A111,'Hoja de Trabajo para listado'!$A$155:$A$1048576,0),MATCH((CUADRO!F$4&amp;$E111),'Hoja de Trabajo para listado'!$A$151:$Z$151,0)),0)+IFERROR(INDEX('Hoja de Trabajo para listado'!$AB$155:$BA$1048576,MATCH($A111,'Hoja de Trabajo para listado'!$AB$155:$AB$1048576,0),MATCH((CUADRO!F$4&amp;$E111),'Hoja de Trabajo para listado'!$AB$151:$BA$151,0)),0)+IFERROR(INDEX('Hoja de Trabajo para listado'!$BC$155:$CB$1048576,MATCH($A111,'Hoja de Trabajo para listado'!$BC$155:$BC$1048576,0),MATCH((CUADRO!F$4&amp;$E111),'Hoja de Trabajo para listado'!$BC$151:$CB$151,0)),0)+IFERROR(INDEX('Hoja de Trabajo para listado'!$DE$153:$DG$274,MATCH($A111,'Hoja de Trabajo para listado'!$DE$153:$DE$1048576,0),MATCH((CUADRO!F$4&amp;$E111),'Hoja de Trabajo para listado'!$DE$151:$DG$151,0)),0)+IFERROR(INDEX('Hoja de Trabajo para listado'!$CD$155:$DC$1048576,MATCH($A111,'Hoja de Trabajo para listado'!$CD$155:$CD$1048576,0),MATCH((CUADRO!F$4&amp;$E111),'Hoja de Trabajo para listado'!$CD$151:$DC$151,0)),0)</f>
        <v>0</v>
      </c>
      <c r="G111" s="241">
        <f ca="1">+IFERROR(INDEX('Hoja de Trabajo para listado'!$A$155:$Z$1048576,MATCH($A111,'Hoja de Trabajo para listado'!$A$155:$A$1048576,0),MATCH((CUADRO!G$4&amp;$E111),'Hoja de Trabajo para listado'!$A$151:$Z$151,0)),0)+IFERROR(INDEX('Hoja de Trabajo para listado'!$AB$155:$BA$1048576,MATCH($A111,'Hoja de Trabajo para listado'!$AB$155:$AB$1048576,0),MATCH((CUADRO!G$4&amp;$E111),'Hoja de Trabajo para listado'!$AB$151:$BA$151,0)),0)+IFERROR(INDEX('Hoja de Trabajo para listado'!$BC$155:$CB$1048576,MATCH($A111,'Hoja de Trabajo para listado'!$BC$155:$BC$1048576,0),MATCH((CUADRO!G$4&amp;$E111),'Hoja de Trabajo para listado'!$BC$151:$CB$151,0)),0)+IFERROR(INDEX('Hoja de Trabajo para listado'!$DE$153:$DG$274,MATCH($A111,'Hoja de Trabajo para listado'!$DE$153:$DE$1048576,0),MATCH((CUADRO!G$4&amp;$E111),'Hoja de Trabajo para listado'!$DE$151:$DG$151,0)),0)+IFERROR(INDEX('Hoja de Trabajo para listado'!$CD$155:$DC$1048576,MATCH($A111,'Hoja de Trabajo para listado'!$CD$155:$CD$1048576,0),MATCH((CUADRO!G$4&amp;$E111),'Hoja de Trabajo para listado'!$CD$151:$DC$151,0)),0)</f>
        <v>0</v>
      </c>
      <c r="H111" s="241">
        <f ca="1">+IFERROR(INDEX('Hoja de Trabajo para listado'!$A$155:$Z$1048576,MATCH($A111,'Hoja de Trabajo para listado'!$A$155:$A$1048576,0),MATCH((CUADRO!H$4&amp;$E111),'Hoja de Trabajo para listado'!$A$151:$Z$151,0)),0)+IFERROR(INDEX('Hoja de Trabajo para listado'!$AB$155:$BA$1048576,MATCH($A111,'Hoja de Trabajo para listado'!$AB$155:$AB$1048576,0),MATCH((CUADRO!H$4&amp;$E111),'Hoja de Trabajo para listado'!$AB$151:$BA$151,0)),0)+IFERROR(INDEX('Hoja de Trabajo para listado'!$BC$155:$CB$1048576,MATCH($A111,'Hoja de Trabajo para listado'!$BC$155:$BC$1048576,0),MATCH((CUADRO!H$4&amp;$E111),'Hoja de Trabajo para listado'!$BC$151:$CB$151,0)),0)+IFERROR(INDEX('Hoja de Trabajo para listado'!$DE$153:$DG$274,MATCH($A111,'Hoja de Trabajo para listado'!$DE$153:$DE$1048576,0),MATCH((CUADRO!H$4&amp;$E111),'Hoja de Trabajo para listado'!$DE$151:$DG$151,0)),0)+IFERROR(INDEX('Hoja de Trabajo para listado'!$CD$155:$DC$1048576,MATCH($A111,'Hoja de Trabajo para listado'!$CD$155:$CD$1048576,0),MATCH((CUADRO!H$4&amp;$E111),'Hoja de Trabajo para listado'!$CD$151:$DC$151,0)),0)</f>
        <v>0</v>
      </c>
      <c r="I111" s="241">
        <f ca="1">+IFERROR(INDEX('Hoja de Trabajo para listado'!$A$155:$Z$1048576,MATCH($A111,'Hoja de Trabajo para listado'!$A$155:$A$1048576,0),MATCH((CUADRO!I$4&amp;$E111),'Hoja de Trabajo para listado'!$A$151:$Z$151,0)),0)+IFERROR(INDEX('Hoja de Trabajo para listado'!$AB$155:$BA$1048576,MATCH($A111,'Hoja de Trabajo para listado'!$AB$155:$AB$1048576,0),MATCH((CUADRO!I$4&amp;$E111),'Hoja de Trabajo para listado'!$AB$151:$BA$151,0)),0)+IFERROR(INDEX('Hoja de Trabajo para listado'!$BC$155:$CB$1048576,MATCH($A111,'Hoja de Trabajo para listado'!$BC$155:$BC$1048576,0),MATCH((CUADRO!I$4&amp;$E111),'Hoja de Trabajo para listado'!$BC$151:$CB$151,0)),0)+IFERROR(INDEX('Hoja de Trabajo para listado'!$DE$153:$DG$274,MATCH($A111,'Hoja de Trabajo para listado'!$DE$153:$DE$1048576,0),MATCH((CUADRO!I$4&amp;$E111),'Hoja de Trabajo para listado'!$DE$151:$DG$151,0)),0)+IFERROR(INDEX('Hoja de Trabajo para listado'!$CD$155:$DC$1048576,MATCH($A111,'Hoja de Trabajo para listado'!$CD$155:$CD$1048576,0),MATCH((CUADRO!I$4&amp;$E111),'Hoja de Trabajo para listado'!$CD$151:$DC$151,0)),0)</f>
        <v>0</v>
      </c>
      <c r="J111" s="241">
        <f ca="1">+IFERROR(INDEX('Hoja de Trabajo para listado'!$A$155:$Z$1048576,MATCH($A111,'Hoja de Trabajo para listado'!$A$155:$A$1048576,0),MATCH((CUADRO!J$4&amp;$E111),'Hoja de Trabajo para listado'!$A$151:$Z$151,0)),0)+IFERROR(INDEX('Hoja de Trabajo para listado'!$AB$155:$BA$1048576,MATCH($A111,'Hoja de Trabajo para listado'!$AB$155:$AB$1048576,0),MATCH((CUADRO!J$4&amp;$E111),'Hoja de Trabajo para listado'!$AB$151:$BA$151,0)),0)+IFERROR(INDEX('Hoja de Trabajo para listado'!$BC$155:$CB$1048576,MATCH($A111,'Hoja de Trabajo para listado'!$BC$155:$BC$1048576,0),MATCH((CUADRO!J$4&amp;$E111),'Hoja de Trabajo para listado'!$BC$151:$CB$151,0)),0)+IFERROR(INDEX('Hoja de Trabajo para listado'!$DE$153:$DG$274,MATCH($A111,'Hoja de Trabajo para listado'!$DE$153:$DE$1048576,0),MATCH((CUADRO!J$4&amp;$E111),'Hoja de Trabajo para listado'!$DE$151:$DG$151,0)),0)+IFERROR(INDEX('Hoja de Trabajo para listado'!$CD$155:$DC$1048576,MATCH($A111,'Hoja de Trabajo para listado'!$CD$155:$CD$1048576,0),MATCH((CUADRO!J$4&amp;$E111),'Hoja de Trabajo para listado'!$CD$151:$DC$151,0)),0)</f>
        <v>0</v>
      </c>
      <c r="K111" s="241">
        <f ca="1">+IFERROR(INDEX('Hoja de Trabajo para listado'!$A$155:$Z$1048576,MATCH($A111,'Hoja de Trabajo para listado'!$A$155:$A$1048576,0),MATCH((CUADRO!K$4&amp;$E111),'Hoja de Trabajo para listado'!$A$151:$Z$151,0)),0)+IFERROR(INDEX('Hoja de Trabajo para listado'!$AB$155:$BA$1048576,MATCH($A111,'Hoja de Trabajo para listado'!$AB$155:$AB$1048576,0),MATCH((CUADRO!K$4&amp;$E111),'Hoja de Trabajo para listado'!$AB$151:$BA$151,0)),0)+IFERROR(INDEX('Hoja de Trabajo para listado'!$BC$155:$CB$1048576,MATCH($A111,'Hoja de Trabajo para listado'!$BC$155:$BC$1048576,0),MATCH((CUADRO!K$4&amp;$E111),'Hoja de Trabajo para listado'!$BC$151:$CB$151,0)),0)+IFERROR(INDEX('Hoja de Trabajo para listado'!$DE$153:$DG$274,MATCH($A111,'Hoja de Trabajo para listado'!$DE$153:$DE$1048576,0),MATCH((CUADRO!K$4&amp;$E111),'Hoja de Trabajo para listado'!$DE$151:$DG$151,0)),0)+IFERROR(INDEX('Hoja de Trabajo para listado'!$CD$155:$DC$1048576,MATCH($A111,'Hoja de Trabajo para listado'!$CD$155:$CD$1048576,0),MATCH((CUADRO!K$4&amp;$E111),'Hoja de Trabajo para listado'!$CD$151:$DC$151,0)),0)</f>
        <v>0</v>
      </c>
      <c r="L111" s="241">
        <f ca="1">+IFERROR(INDEX('Hoja de Trabajo para listado'!$A$155:$Z$1048576,MATCH($A111,'Hoja de Trabajo para listado'!$A$155:$A$1048576,0),MATCH((CUADRO!L$4&amp;$E111),'Hoja de Trabajo para listado'!$A$151:$Z$151,0)),0)+IFERROR(INDEX('Hoja de Trabajo para listado'!$AB$155:$BA$1048576,MATCH($A111,'Hoja de Trabajo para listado'!$AB$155:$AB$1048576,0),MATCH((CUADRO!L$4&amp;$E111),'Hoja de Trabajo para listado'!$AB$151:$BA$151,0)),0)+IFERROR(INDEX('Hoja de Trabajo para listado'!$BC$155:$CB$1048576,MATCH($A111,'Hoja de Trabajo para listado'!$BC$155:$BC$1048576,0),MATCH((CUADRO!L$4&amp;$E111),'Hoja de Trabajo para listado'!$BC$151:$CB$151,0)),0)+IFERROR(INDEX('Hoja de Trabajo para listado'!$DE$153:$DG$274,MATCH($A111,'Hoja de Trabajo para listado'!$DE$153:$DE$1048576,0),MATCH((CUADRO!L$4&amp;$E111),'Hoja de Trabajo para listado'!$DE$151:$DG$151,0)),0)+IFERROR(INDEX('Hoja de Trabajo para listado'!$CD$155:$DC$1048576,MATCH($A111,'Hoja de Trabajo para listado'!$CD$155:$CD$1048576,0),MATCH((CUADRO!L$4&amp;$E111),'Hoja de Trabajo para listado'!$CD$151:$DC$151,0)),0)</f>
        <v>0</v>
      </c>
      <c r="M111" s="241">
        <f ca="1">+IFERROR(INDEX('Hoja de Trabajo para listado'!$A$155:$Z$1048576,MATCH($A111,'Hoja de Trabajo para listado'!$A$155:$A$1048576,0),MATCH((CUADRO!M$4&amp;$E111),'Hoja de Trabajo para listado'!$A$151:$Z$151,0)),0)+IFERROR(INDEX('Hoja de Trabajo para listado'!$AB$155:$BA$1048576,MATCH($A111,'Hoja de Trabajo para listado'!$AB$155:$AB$1048576,0),MATCH((CUADRO!M$4&amp;$E111),'Hoja de Trabajo para listado'!$AB$151:$BA$151,0)),0)+IFERROR(INDEX('Hoja de Trabajo para listado'!$BC$155:$CB$1048576,MATCH($A111,'Hoja de Trabajo para listado'!$BC$155:$BC$1048576,0),MATCH((CUADRO!M$4&amp;$E111),'Hoja de Trabajo para listado'!$BC$151:$CB$151,0)),0)+IFERROR(INDEX('Hoja de Trabajo para listado'!$DE$153:$DG$274,MATCH($A111,'Hoja de Trabajo para listado'!$DE$153:$DE$1048576,0),MATCH((CUADRO!M$4&amp;$E111),'Hoja de Trabajo para listado'!$DE$151:$DG$151,0)),0)+IFERROR(INDEX('Hoja de Trabajo para listado'!$CD$155:$DC$1048576,MATCH($A111,'Hoja de Trabajo para listado'!$CD$155:$CD$1048576,0),MATCH((CUADRO!M$4&amp;$E111),'Hoja de Trabajo para listado'!$CD$151:$DC$151,0)),0)</f>
        <v>0</v>
      </c>
      <c r="N111" s="241">
        <f ca="1">+IFERROR(INDEX('Hoja de Trabajo para listado'!$A$155:$Z$1048576,MATCH($A111,'Hoja de Trabajo para listado'!$A$155:$A$1048576,0),MATCH((CUADRO!N$4&amp;$E111),'Hoja de Trabajo para listado'!$A$151:$Z$151,0)),0)+IFERROR(INDEX('Hoja de Trabajo para listado'!$AB$155:$BA$1048576,MATCH($A111,'Hoja de Trabajo para listado'!$AB$155:$AB$1048576,0),MATCH((CUADRO!N$4&amp;$E111),'Hoja de Trabajo para listado'!$AB$151:$BA$151,0)),0)+IFERROR(INDEX('Hoja de Trabajo para listado'!$BC$155:$CB$1048576,MATCH($A111,'Hoja de Trabajo para listado'!$BC$155:$BC$1048576,0),MATCH((CUADRO!N$4&amp;$E111),'Hoja de Trabajo para listado'!$BC$151:$CB$151,0)),0)+IFERROR(INDEX('Hoja de Trabajo para listado'!$DE$153:$DG$274,MATCH($A111,'Hoja de Trabajo para listado'!$DE$153:$DE$1048576,0),MATCH((CUADRO!N$4&amp;$E111),'Hoja de Trabajo para listado'!$DE$151:$DG$151,0)),0)+IFERROR(INDEX('Hoja de Trabajo para listado'!$CD$155:$DC$1048576,MATCH($A111,'Hoja de Trabajo para listado'!$CD$155:$CD$1048576,0),MATCH((CUADRO!N$4&amp;$E111),'Hoja de Trabajo para listado'!$CD$151:$DC$151,0)),0)</f>
        <v>0</v>
      </c>
      <c r="O111" s="241">
        <f ca="1">+IFERROR(INDEX('Hoja de Trabajo para listado'!$A$155:$Z$1048576,MATCH($A111,'Hoja de Trabajo para listado'!$A$155:$A$1048576,0),MATCH((CUADRO!O$4&amp;$E111),'Hoja de Trabajo para listado'!$A$151:$Z$151,0)),0)+IFERROR(INDEX('Hoja de Trabajo para listado'!$AB$155:$BA$1048576,MATCH($A111,'Hoja de Trabajo para listado'!$AB$155:$AB$1048576,0),MATCH((CUADRO!O$4&amp;$E111),'Hoja de Trabajo para listado'!$AB$151:$BA$151,0)),0)+IFERROR(INDEX('Hoja de Trabajo para listado'!$BC$155:$CB$1048576,MATCH($A111,'Hoja de Trabajo para listado'!$BC$155:$BC$1048576,0),MATCH((CUADRO!O$4&amp;$E111),'Hoja de Trabajo para listado'!$BC$151:$CB$151,0)),0)+IFERROR(INDEX('Hoja de Trabajo para listado'!$DE$153:$DG$274,MATCH($A111,'Hoja de Trabajo para listado'!$DE$153:$DE$1048576,0),MATCH((CUADRO!O$4&amp;$E111),'Hoja de Trabajo para listado'!$DE$151:$DG$151,0)),0)+IFERROR(INDEX('Hoja de Trabajo para listado'!$CD$155:$DC$1048576,MATCH($A111,'Hoja de Trabajo para listado'!$CD$155:$CD$1048576,0),MATCH((CUADRO!O$4&amp;$E111),'Hoja de Trabajo para listado'!$CD$151:$DC$151,0)),0)</f>
        <v>0</v>
      </c>
      <c r="P111" s="241">
        <f ca="1">+IFERROR(INDEX('Hoja de Trabajo para listado'!$A$155:$Z$1048576,MATCH($A111,'Hoja de Trabajo para listado'!$A$155:$A$1048576,0),MATCH((CUADRO!P$4&amp;$E111),'Hoja de Trabajo para listado'!$A$151:$Z$151,0)),0)+IFERROR(INDEX('Hoja de Trabajo para listado'!$AB$155:$BA$1048576,MATCH($A111,'Hoja de Trabajo para listado'!$AB$155:$AB$1048576,0),MATCH((CUADRO!P$4&amp;$E111),'Hoja de Trabajo para listado'!$AB$151:$BA$151,0)),0)+IFERROR(INDEX('Hoja de Trabajo para listado'!$BC$155:$CB$1048576,MATCH($A111,'Hoja de Trabajo para listado'!$BC$155:$BC$1048576,0),MATCH((CUADRO!P$4&amp;$E111),'Hoja de Trabajo para listado'!$BC$151:$CB$151,0)),0)+IFERROR(INDEX('Hoja de Trabajo para listado'!$DE$153:$DG$274,MATCH($A111,'Hoja de Trabajo para listado'!$DE$153:$DE$1048576,0),MATCH((CUADRO!P$4&amp;$E111),'Hoja de Trabajo para listado'!$DE$151:$DG$151,0)),0)+IFERROR(INDEX('Hoja de Trabajo para listado'!$CD$155:$DC$1048576,MATCH($A111,'Hoja de Trabajo para listado'!$CD$155:$CD$1048576,0),MATCH((CUADRO!P$4&amp;$E111),'Hoja de Trabajo para listado'!$CD$151:$DC$151,0)),0)</f>
        <v>0</v>
      </c>
      <c r="Q111" s="241">
        <f ca="1">+IFERROR(INDEX('Hoja de Trabajo para listado'!$A$155:$Z$1048576,MATCH($A111,'Hoja de Trabajo para listado'!$A$155:$A$1048576,0),MATCH((CUADRO!Q$4&amp;$E111),'Hoja de Trabajo para listado'!$A$151:$Z$151,0)),0)+IFERROR(INDEX('Hoja de Trabajo para listado'!$AB$155:$BA$1048576,MATCH($A111,'Hoja de Trabajo para listado'!$AB$155:$AB$1048576,0),MATCH((CUADRO!Q$4&amp;$E111),'Hoja de Trabajo para listado'!$AB$151:$BA$151,0)),0)+IFERROR(INDEX('Hoja de Trabajo para listado'!$BC$155:$CB$1048576,MATCH($A111,'Hoja de Trabajo para listado'!$BC$155:$BC$1048576,0),MATCH((CUADRO!Q$4&amp;$E111),'Hoja de Trabajo para listado'!$BC$151:$CB$151,0)),0)+IFERROR(INDEX('Hoja de Trabajo para listado'!$DE$153:$DG$274,MATCH($A111,'Hoja de Trabajo para listado'!$DE$153:$DE$1048576,0),MATCH((CUADRO!Q$4&amp;$E111),'Hoja de Trabajo para listado'!$DE$151:$DG$151,0)),0)+IFERROR(INDEX('Hoja de Trabajo para listado'!$CD$155:$DC$1048576,MATCH($A111,'Hoja de Trabajo para listado'!$CD$155:$CD$1048576,0),MATCH((CUADRO!Q$4&amp;$E111),'Hoja de Trabajo para listado'!$CD$151:$DC$151,0)),0)</f>
        <v>0</v>
      </c>
      <c r="R111" s="241">
        <f t="shared" ca="1" si="2"/>
        <v>0</v>
      </c>
      <c r="S111" s="241"/>
      <c r="T111" s="241">
        <f ca="1">+T112</f>
        <v>0</v>
      </c>
      <c r="U111" s="240">
        <f t="shared" si="3"/>
        <v>1</v>
      </c>
    </row>
    <row r="112" spans="1:21" ht="15" hidden="1" customHeight="1">
      <c r="A112" s="353">
        <v>156</v>
      </c>
      <c r="B112" s="382"/>
      <c r="C112" s="305" t="str">
        <f>+VLOOKUP(A112,bd_lista!$A$3:$C$592,3,FALSE)</f>
        <v>Servicio Plurinacional de Asistencia a la Víctima</v>
      </c>
      <c r="D112" s="384"/>
      <c r="E112" s="305" t="s">
        <v>684</v>
      </c>
      <c r="F112" s="243">
        <f ca="1">+IFERROR(INDEX('Hoja de Trabajo para listado'!$A$155:$Z$1048576,MATCH($A112,'Hoja de Trabajo para listado'!$A$155:$A$1048576,0),MATCH((CUADRO!F$4&amp;$E112),'Hoja de Trabajo para listado'!$A$151:$Z$151,0)),0)+IFERROR(INDEX('Hoja de Trabajo para listado'!$AB$155:$BA$1048576,MATCH($A112,'Hoja de Trabajo para listado'!$AB$155:$AB$1048576,0),MATCH((CUADRO!F$4&amp;$E112),'Hoja de Trabajo para listado'!$AB$151:$BA$151,0)),0)+IFERROR(INDEX('Hoja de Trabajo para listado'!$BC$155:$CB$1048576,MATCH($A112,'Hoja de Trabajo para listado'!$BC$155:$BC$1048576,0),MATCH((CUADRO!F$4&amp;$E112),'Hoja de Trabajo para listado'!$BC$151:$CB$151,0)),0)+IFERROR(INDEX('Hoja de Trabajo para listado'!$DE$153:$DG$274,MATCH($A112,'Hoja de Trabajo para listado'!$DE$153:$DE$1048576,0),MATCH((CUADRO!F$4&amp;$E112),'Hoja de Trabajo para listado'!$DE$151:$DG$151,0)),0)+IFERROR(INDEX('Hoja de Trabajo para listado'!$CD$155:$DC$1048576,MATCH($A112,'Hoja de Trabajo para listado'!$CD$155:$CD$1048576,0),MATCH((CUADRO!F$4&amp;$E112),'Hoja de Trabajo para listado'!$CD$151:$DC$151,0)),0)</f>
        <v>0</v>
      </c>
      <c r="G112" s="243">
        <f ca="1">+IFERROR(INDEX('Hoja de Trabajo para listado'!$A$155:$Z$1048576,MATCH($A112,'Hoja de Trabajo para listado'!$A$155:$A$1048576,0),MATCH((CUADRO!G$4&amp;$E112),'Hoja de Trabajo para listado'!$A$151:$Z$151,0)),0)+IFERROR(INDEX('Hoja de Trabajo para listado'!$AB$155:$BA$1048576,MATCH($A112,'Hoja de Trabajo para listado'!$AB$155:$AB$1048576,0),MATCH((CUADRO!G$4&amp;$E112),'Hoja de Trabajo para listado'!$AB$151:$BA$151,0)),0)+IFERROR(INDEX('Hoja de Trabajo para listado'!$BC$155:$CB$1048576,MATCH($A112,'Hoja de Trabajo para listado'!$BC$155:$BC$1048576,0),MATCH((CUADRO!G$4&amp;$E112),'Hoja de Trabajo para listado'!$BC$151:$CB$151,0)),0)+IFERROR(INDEX('Hoja de Trabajo para listado'!$DE$153:$DG$274,MATCH($A112,'Hoja de Trabajo para listado'!$DE$153:$DE$1048576,0),MATCH((CUADRO!G$4&amp;$E112),'Hoja de Trabajo para listado'!$DE$151:$DG$151,0)),0)+IFERROR(INDEX('Hoja de Trabajo para listado'!$CD$155:$DC$1048576,MATCH($A112,'Hoja de Trabajo para listado'!$CD$155:$CD$1048576,0),MATCH((CUADRO!G$4&amp;$E112),'Hoja de Trabajo para listado'!$CD$151:$DC$151,0)),0)</f>
        <v>0</v>
      </c>
      <c r="H112" s="243">
        <f ca="1">+IFERROR(INDEX('Hoja de Trabajo para listado'!$A$155:$Z$1048576,MATCH($A112,'Hoja de Trabajo para listado'!$A$155:$A$1048576,0),MATCH((CUADRO!H$4&amp;$E112),'Hoja de Trabajo para listado'!$A$151:$Z$151,0)),0)+IFERROR(INDEX('Hoja de Trabajo para listado'!$AB$155:$BA$1048576,MATCH($A112,'Hoja de Trabajo para listado'!$AB$155:$AB$1048576,0),MATCH((CUADRO!H$4&amp;$E112),'Hoja de Trabajo para listado'!$AB$151:$BA$151,0)),0)+IFERROR(INDEX('Hoja de Trabajo para listado'!$BC$155:$CB$1048576,MATCH($A112,'Hoja de Trabajo para listado'!$BC$155:$BC$1048576,0),MATCH((CUADRO!H$4&amp;$E112),'Hoja de Trabajo para listado'!$BC$151:$CB$151,0)),0)+IFERROR(INDEX('Hoja de Trabajo para listado'!$DE$153:$DG$274,MATCH($A112,'Hoja de Trabajo para listado'!$DE$153:$DE$1048576,0),MATCH((CUADRO!H$4&amp;$E112),'Hoja de Trabajo para listado'!$DE$151:$DG$151,0)),0)+IFERROR(INDEX('Hoja de Trabajo para listado'!$CD$155:$DC$1048576,MATCH($A112,'Hoja de Trabajo para listado'!$CD$155:$CD$1048576,0),MATCH((CUADRO!H$4&amp;$E112),'Hoja de Trabajo para listado'!$CD$151:$DC$151,0)),0)</f>
        <v>0</v>
      </c>
      <c r="I112" s="243">
        <f ca="1">+IFERROR(INDEX('Hoja de Trabajo para listado'!$A$155:$Z$1048576,MATCH($A112,'Hoja de Trabajo para listado'!$A$155:$A$1048576,0),MATCH((CUADRO!I$4&amp;$E112),'Hoja de Trabajo para listado'!$A$151:$Z$151,0)),0)+IFERROR(INDEX('Hoja de Trabajo para listado'!$AB$155:$BA$1048576,MATCH($A112,'Hoja de Trabajo para listado'!$AB$155:$AB$1048576,0),MATCH((CUADRO!I$4&amp;$E112),'Hoja de Trabajo para listado'!$AB$151:$BA$151,0)),0)+IFERROR(INDEX('Hoja de Trabajo para listado'!$BC$155:$CB$1048576,MATCH($A112,'Hoja de Trabajo para listado'!$BC$155:$BC$1048576,0),MATCH((CUADRO!I$4&amp;$E112),'Hoja de Trabajo para listado'!$BC$151:$CB$151,0)),0)+IFERROR(INDEX('Hoja de Trabajo para listado'!$DE$153:$DG$274,MATCH($A112,'Hoja de Trabajo para listado'!$DE$153:$DE$1048576,0),MATCH((CUADRO!I$4&amp;$E112),'Hoja de Trabajo para listado'!$DE$151:$DG$151,0)),0)+IFERROR(INDEX('Hoja de Trabajo para listado'!$CD$155:$DC$1048576,MATCH($A112,'Hoja de Trabajo para listado'!$CD$155:$CD$1048576,0),MATCH((CUADRO!I$4&amp;$E112),'Hoja de Trabajo para listado'!$CD$151:$DC$151,0)),0)</f>
        <v>0</v>
      </c>
      <c r="J112" s="243">
        <f ca="1">+IFERROR(INDEX('Hoja de Trabajo para listado'!$A$155:$Z$1048576,MATCH($A112,'Hoja de Trabajo para listado'!$A$155:$A$1048576,0),MATCH((CUADRO!J$4&amp;$E112),'Hoja de Trabajo para listado'!$A$151:$Z$151,0)),0)+IFERROR(INDEX('Hoja de Trabajo para listado'!$AB$155:$BA$1048576,MATCH($A112,'Hoja de Trabajo para listado'!$AB$155:$AB$1048576,0),MATCH((CUADRO!J$4&amp;$E112),'Hoja de Trabajo para listado'!$AB$151:$BA$151,0)),0)+IFERROR(INDEX('Hoja de Trabajo para listado'!$BC$155:$CB$1048576,MATCH($A112,'Hoja de Trabajo para listado'!$BC$155:$BC$1048576,0),MATCH((CUADRO!J$4&amp;$E112),'Hoja de Trabajo para listado'!$BC$151:$CB$151,0)),0)+IFERROR(INDEX('Hoja de Trabajo para listado'!$DE$153:$DG$274,MATCH($A112,'Hoja de Trabajo para listado'!$DE$153:$DE$1048576,0),MATCH((CUADRO!J$4&amp;$E112),'Hoja de Trabajo para listado'!$DE$151:$DG$151,0)),0)+IFERROR(INDEX('Hoja de Trabajo para listado'!$CD$155:$DC$1048576,MATCH($A112,'Hoja de Trabajo para listado'!$CD$155:$CD$1048576,0),MATCH((CUADRO!J$4&amp;$E112),'Hoja de Trabajo para listado'!$CD$151:$DC$151,0)),0)</f>
        <v>0</v>
      </c>
      <c r="K112" s="243">
        <f ca="1">+IFERROR(INDEX('Hoja de Trabajo para listado'!$A$155:$Z$1048576,MATCH($A112,'Hoja de Trabajo para listado'!$A$155:$A$1048576,0),MATCH((CUADRO!K$4&amp;$E112),'Hoja de Trabajo para listado'!$A$151:$Z$151,0)),0)+IFERROR(INDEX('Hoja de Trabajo para listado'!$AB$155:$BA$1048576,MATCH($A112,'Hoja de Trabajo para listado'!$AB$155:$AB$1048576,0),MATCH((CUADRO!K$4&amp;$E112),'Hoja de Trabajo para listado'!$AB$151:$BA$151,0)),0)+IFERROR(INDEX('Hoja de Trabajo para listado'!$BC$155:$CB$1048576,MATCH($A112,'Hoja de Trabajo para listado'!$BC$155:$BC$1048576,0),MATCH((CUADRO!K$4&amp;$E112),'Hoja de Trabajo para listado'!$BC$151:$CB$151,0)),0)+IFERROR(INDEX('Hoja de Trabajo para listado'!$DE$153:$DG$274,MATCH($A112,'Hoja de Trabajo para listado'!$DE$153:$DE$1048576,0),MATCH((CUADRO!K$4&amp;$E112),'Hoja de Trabajo para listado'!$DE$151:$DG$151,0)),0)+IFERROR(INDEX('Hoja de Trabajo para listado'!$CD$155:$DC$1048576,MATCH($A112,'Hoja de Trabajo para listado'!$CD$155:$CD$1048576,0),MATCH((CUADRO!K$4&amp;$E112),'Hoja de Trabajo para listado'!$CD$151:$DC$151,0)),0)</f>
        <v>0</v>
      </c>
      <c r="L112" s="243">
        <f ca="1">+IFERROR(INDEX('Hoja de Trabajo para listado'!$A$155:$Z$1048576,MATCH($A112,'Hoja de Trabajo para listado'!$A$155:$A$1048576,0),MATCH((CUADRO!L$4&amp;$E112),'Hoja de Trabajo para listado'!$A$151:$Z$151,0)),0)+IFERROR(INDEX('Hoja de Trabajo para listado'!$AB$155:$BA$1048576,MATCH($A112,'Hoja de Trabajo para listado'!$AB$155:$AB$1048576,0),MATCH((CUADRO!L$4&amp;$E112),'Hoja de Trabajo para listado'!$AB$151:$BA$151,0)),0)+IFERROR(INDEX('Hoja de Trabajo para listado'!$BC$155:$CB$1048576,MATCH($A112,'Hoja de Trabajo para listado'!$BC$155:$BC$1048576,0),MATCH((CUADRO!L$4&amp;$E112),'Hoja de Trabajo para listado'!$BC$151:$CB$151,0)),0)+IFERROR(INDEX('Hoja de Trabajo para listado'!$DE$153:$DG$274,MATCH($A112,'Hoja de Trabajo para listado'!$DE$153:$DE$1048576,0),MATCH((CUADRO!L$4&amp;$E112),'Hoja de Trabajo para listado'!$DE$151:$DG$151,0)),0)+IFERROR(INDEX('Hoja de Trabajo para listado'!$CD$155:$DC$1048576,MATCH($A112,'Hoja de Trabajo para listado'!$CD$155:$CD$1048576,0),MATCH((CUADRO!L$4&amp;$E112),'Hoja de Trabajo para listado'!$CD$151:$DC$151,0)),0)</f>
        <v>0</v>
      </c>
      <c r="M112" s="243">
        <f ca="1">+IFERROR(INDEX('Hoja de Trabajo para listado'!$A$155:$Z$1048576,MATCH($A112,'Hoja de Trabajo para listado'!$A$155:$A$1048576,0),MATCH((CUADRO!M$4&amp;$E112),'Hoja de Trabajo para listado'!$A$151:$Z$151,0)),0)+IFERROR(INDEX('Hoja de Trabajo para listado'!$AB$155:$BA$1048576,MATCH($A112,'Hoja de Trabajo para listado'!$AB$155:$AB$1048576,0),MATCH((CUADRO!M$4&amp;$E112),'Hoja de Trabajo para listado'!$AB$151:$BA$151,0)),0)+IFERROR(INDEX('Hoja de Trabajo para listado'!$BC$155:$CB$1048576,MATCH($A112,'Hoja de Trabajo para listado'!$BC$155:$BC$1048576,0),MATCH((CUADRO!M$4&amp;$E112),'Hoja de Trabajo para listado'!$BC$151:$CB$151,0)),0)+IFERROR(INDEX('Hoja de Trabajo para listado'!$DE$153:$DG$274,MATCH($A112,'Hoja de Trabajo para listado'!$DE$153:$DE$1048576,0),MATCH((CUADRO!M$4&amp;$E112),'Hoja de Trabajo para listado'!$DE$151:$DG$151,0)),0)+IFERROR(INDEX('Hoja de Trabajo para listado'!$CD$155:$DC$1048576,MATCH($A112,'Hoja de Trabajo para listado'!$CD$155:$CD$1048576,0),MATCH((CUADRO!M$4&amp;$E112),'Hoja de Trabajo para listado'!$CD$151:$DC$151,0)),0)</f>
        <v>0</v>
      </c>
      <c r="N112" s="243">
        <f ca="1">+IFERROR(INDEX('Hoja de Trabajo para listado'!$A$155:$Z$1048576,MATCH($A112,'Hoja de Trabajo para listado'!$A$155:$A$1048576,0),MATCH((CUADRO!N$4&amp;$E112),'Hoja de Trabajo para listado'!$A$151:$Z$151,0)),0)+IFERROR(INDEX('Hoja de Trabajo para listado'!$AB$155:$BA$1048576,MATCH($A112,'Hoja de Trabajo para listado'!$AB$155:$AB$1048576,0),MATCH((CUADRO!N$4&amp;$E112),'Hoja de Trabajo para listado'!$AB$151:$BA$151,0)),0)+IFERROR(INDEX('Hoja de Trabajo para listado'!$BC$155:$CB$1048576,MATCH($A112,'Hoja de Trabajo para listado'!$BC$155:$BC$1048576,0),MATCH((CUADRO!N$4&amp;$E112),'Hoja de Trabajo para listado'!$BC$151:$CB$151,0)),0)+IFERROR(INDEX('Hoja de Trabajo para listado'!$DE$153:$DG$274,MATCH($A112,'Hoja de Trabajo para listado'!$DE$153:$DE$1048576,0),MATCH((CUADRO!N$4&amp;$E112),'Hoja de Trabajo para listado'!$DE$151:$DG$151,0)),0)+IFERROR(INDEX('Hoja de Trabajo para listado'!$CD$155:$DC$1048576,MATCH($A112,'Hoja de Trabajo para listado'!$CD$155:$CD$1048576,0),MATCH((CUADRO!N$4&amp;$E112),'Hoja de Trabajo para listado'!$CD$151:$DC$151,0)),0)</f>
        <v>0</v>
      </c>
      <c r="O112" s="243">
        <f ca="1">+IFERROR(INDEX('Hoja de Trabajo para listado'!$A$155:$Z$1048576,MATCH($A112,'Hoja de Trabajo para listado'!$A$155:$A$1048576,0),MATCH((CUADRO!O$4&amp;$E112),'Hoja de Trabajo para listado'!$A$151:$Z$151,0)),0)+IFERROR(INDEX('Hoja de Trabajo para listado'!$AB$155:$BA$1048576,MATCH($A112,'Hoja de Trabajo para listado'!$AB$155:$AB$1048576,0),MATCH((CUADRO!O$4&amp;$E112),'Hoja de Trabajo para listado'!$AB$151:$BA$151,0)),0)+IFERROR(INDEX('Hoja de Trabajo para listado'!$BC$155:$CB$1048576,MATCH($A112,'Hoja de Trabajo para listado'!$BC$155:$BC$1048576,0),MATCH((CUADRO!O$4&amp;$E112),'Hoja de Trabajo para listado'!$BC$151:$CB$151,0)),0)+IFERROR(INDEX('Hoja de Trabajo para listado'!$DE$153:$DG$274,MATCH($A112,'Hoja de Trabajo para listado'!$DE$153:$DE$1048576,0),MATCH((CUADRO!O$4&amp;$E112),'Hoja de Trabajo para listado'!$DE$151:$DG$151,0)),0)+IFERROR(INDEX('Hoja de Trabajo para listado'!$CD$155:$DC$1048576,MATCH($A112,'Hoja de Trabajo para listado'!$CD$155:$CD$1048576,0),MATCH((CUADRO!O$4&amp;$E112),'Hoja de Trabajo para listado'!$CD$151:$DC$151,0)),0)</f>
        <v>0</v>
      </c>
      <c r="P112" s="243">
        <f ca="1">+IFERROR(INDEX('Hoja de Trabajo para listado'!$A$155:$Z$1048576,MATCH($A112,'Hoja de Trabajo para listado'!$A$155:$A$1048576,0),MATCH((CUADRO!P$4&amp;$E112),'Hoja de Trabajo para listado'!$A$151:$Z$151,0)),0)+IFERROR(INDEX('Hoja de Trabajo para listado'!$AB$155:$BA$1048576,MATCH($A112,'Hoja de Trabajo para listado'!$AB$155:$AB$1048576,0),MATCH((CUADRO!P$4&amp;$E112),'Hoja de Trabajo para listado'!$AB$151:$BA$151,0)),0)+IFERROR(INDEX('Hoja de Trabajo para listado'!$BC$155:$CB$1048576,MATCH($A112,'Hoja de Trabajo para listado'!$BC$155:$BC$1048576,0),MATCH((CUADRO!P$4&amp;$E112),'Hoja de Trabajo para listado'!$BC$151:$CB$151,0)),0)+IFERROR(INDEX('Hoja de Trabajo para listado'!$DE$153:$DG$274,MATCH($A112,'Hoja de Trabajo para listado'!$DE$153:$DE$1048576,0),MATCH((CUADRO!P$4&amp;$E112),'Hoja de Trabajo para listado'!$DE$151:$DG$151,0)),0)+IFERROR(INDEX('Hoja de Trabajo para listado'!$CD$155:$DC$1048576,MATCH($A112,'Hoja de Trabajo para listado'!$CD$155:$CD$1048576,0),MATCH((CUADRO!P$4&amp;$E112),'Hoja de Trabajo para listado'!$CD$151:$DC$151,0)),0)</f>
        <v>0</v>
      </c>
      <c r="Q112" s="243">
        <f ca="1">+IFERROR(INDEX('Hoja de Trabajo para listado'!$A$155:$Z$1048576,MATCH($A112,'Hoja de Trabajo para listado'!$A$155:$A$1048576,0),MATCH((CUADRO!Q$4&amp;$E112),'Hoja de Trabajo para listado'!$A$151:$Z$151,0)),0)+IFERROR(INDEX('Hoja de Trabajo para listado'!$AB$155:$BA$1048576,MATCH($A112,'Hoja de Trabajo para listado'!$AB$155:$AB$1048576,0),MATCH((CUADRO!Q$4&amp;$E112),'Hoja de Trabajo para listado'!$AB$151:$BA$151,0)),0)+IFERROR(INDEX('Hoja de Trabajo para listado'!$BC$155:$CB$1048576,MATCH($A112,'Hoja de Trabajo para listado'!$BC$155:$BC$1048576,0),MATCH((CUADRO!Q$4&amp;$E112),'Hoja de Trabajo para listado'!$BC$151:$CB$151,0)),0)+IFERROR(INDEX('Hoja de Trabajo para listado'!$DE$153:$DG$274,MATCH($A112,'Hoja de Trabajo para listado'!$DE$153:$DE$1048576,0),MATCH((CUADRO!Q$4&amp;$E112),'Hoja de Trabajo para listado'!$DE$151:$DG$151,0)),0)+IFERROR(INDEX('Hoja de Trabajo para listado'!$CD$155:$DC$1048576,MATCH($A112,'Hoja de Trabajo para listado'!$CD$155:$CD$1048576,0),MATCH((CUADRO!Q$4&amp;$E112),'Hoja de Trabajo para listado'!$CD$151:$DC$151,0)),0)</f>
        <v>0</v>
      </c>
      <c r="R112" s="243">
        <f t="shared" ca="1" si="2"/>
        <v>0</v>
      </c>
      <c r="S112" s="243">
        <f ca="1">+R111+R112</f>
        <v>0</v>
      </c>
      <c r="T112" s="243">
        <f ca="1">+S112</f>
        <v>0</v>
      </c>
      <c r="U112" s="242">
        <f t="shared" si="3"/>
        <v>2</v>
      </c>
    </row>
    <row r="113" spans="1:21" ht="15" hidden="1" customHeight="1">
      <c r="A113" s="249">
        <v>157</v>
      </c>
      <c r="B113" s="381">
        <f>+A113</f>
        <v>157</v>
      </c>
      <c r="C113" s="245" t="e">
        <f>+VLOOKUP(A113,bd_lista!$A$3:$C$592,3,FALSE)</f>
        <v>#N/A</v>
      </c>
      <c r="D113" s="383" t="e">
        <f>+C113</f>
        <v>#N/A</v>
      </c>
      <c r="E113" s="245" t="s">
        <v>683</v>
      </c>
      <c r="F113" s="241">
        <f ca="1">+IFERROR(INDEX('Hoja de Trabajo para listado'!$A$155:$Z$1048576,MATCH($A113,'Hoja de Trabajo para listado'!$A$155:$A$1048576,0),MATCH((CUADRO!F$4&amp;$E113),'Hoja de Trabajo para listado'!$A$151:$Z$151,0)),0)+IFERROR(INDEX('Hoja de Trabajo para listado'!$AB$155:$BA$1048576,MATCH($A113,'Hoja de Trabajo para listado'!$AB$155:$AB$1048576,0),MATCH((CUADRO!F$4&amp;$E113),'Hoja de Trabajo para listado'!$AB$151:$BA$151,0)),0)+IFERROR(INDEX('Hoja de Trabajo para listado'!$BC$155:$CB$1048576,MATCH($A113,'Hoja de Trabajo para listado'!$BC$155:$BC$1048576,0),MATCH((CUADRO!F$4&amp;$E113),'Hoja de Trabajo para listado'!$BC$151:$CB$151,0)),0)+IFERROR(INDEX('Hoja de Trabajo para listado'!$DE$153:$DG$274,MATCH($A113,'Hoja de Trabajo para listado'!$DE$153:$DE$1048576,0),MATCH((CUADRO!F$4&amp;$E113),'Hoja de Trabajo para listado'!$DE$151:$DG$151,0)),0)+IFERROR(INDEX('Hoja de Trabajo para listado'!$CD$155:$DC$1048576,MATCH($A113,'Hoja de Trabajo para listado'!$CD$155:$CD$1048576,0),MATCH((CUADRO!F$4&amp;$E113),'Hoja de Trabajo para listado'!$CD$151:$DC$151,0)),0)</f>
        <v>0</v>
      </c>
      <c r="G113" s="241">
        <f ca="1">+IFERROR(INDEX('Hoja de Trabajo para listado'!$A$155:$Z$1048576,MATCH($A113,'Hoja de Trabajo para listado'!$A$155:$A$1048576,0),MATCH((CUADRO!G$4&amp;$E113),'Hoja de Trabajo para listado'!$A$151:$Z$151,0)),0)+IFERROR(INDEX('Hoja de Trabajo para listado'!$AB$155:$BA$1048576,MATCH($A113,'Hoja de Trabajo para listado'!$AB$155:$AB$1048576,0),MATCH((CUADRO!G$4&amp;$E113),'Hoja de Trabajo para listado'!$AB$151:$BA$151,0)),0)+IFERROR(INDEX('Hoja de Trabajo para listado'!$BC$155:$CB$1048576,MATCH($A113,'Hoja de Trabajo para listado'!$BC$155:$BC$1048576,0),MATCH((CUADRO!G$4&amp;$E113),'Hoja de Trabajo para listado'!$BC$151:$CB$151,0)),0)+IFERROR(INDEX('Hoja de Trabajo para listado'!$DE$153:$DG$274,MATCH($A113,'Hoja de Trabajo para listado'!$DE$153:$DE$1048576,0),MATCH((CUADRO!G$4&amp;$E113),'Hoja de Trabajo para listado'!$DE$151:$DG$151,0)),0)+IFERROR(INDEX('Hoja de Trabajo para listado'!$CD$155:$DC$1048576,MATCH($A113,'Hoja de Trabajo para listado'!$CD$155:$CD$1048576,0),MATCH((CUADRO!G$4&amp;$E113),'Hoja de Trabajo para listado'!$CD$151:$DC$151,0)),0)</f>
        <v>0</v>
      </c>
      <c r="H113" s="241">
        <f ca="1">+IFERROR(INDEX('Hoja de Trabajo para listado'!$A$155:$Z$1048576,MATCH($A113,'Hoja de Trabajo para listado'!$A$155:$A$1048576,0),MATCH((CUADRO!H$4&amp;$E113),'Hoja de Trabajo para listado'!$A$151:$Z$151,0)),0)+IFERROR(INDEX('Hoja de Trabajo para listado'!$AB$155:$BA$1048576,MATCH($A113,'Hoja de Trabajo para listado'!$AB$155:$AB$1048576,0),MATCH((CUADRO!H$4&amp;$E113),'Hoja de Trabajo para listado'!$AB$151:$BA$151,0)),0)+IFERROR(INDEX('Hoja de Trabajo para listado'!$BC$155:$CB$1048576,MATCH($A113,'Hoja de Trabajo para listado'!$BC$155:$BC$1048576,0),MATCH((CUADRO!H$4&amp;$E113),'Hoja de Trabajo para listado'!$BC$151:$CB$151,0)),0)+IFERROR(INDEX('Hoja de Trabajo para listado'!$DE$153:$DG$274,MATCH($A113,'Hoja de Trabajo para listado'!$DE$153:$DE$1048576,0),MATCH((CUADRO!H$4&amp;$E113),'Hoja de Trabajo para listado'!$DE$151:$DG$151,0)),0)+IFERROR(INDEX('Hoja de Trabajo para listado'!$CD$155:$DC$1048576,MATCH($A113,'Hoja de Trabajo para listado'!$CD$155:$CD$1048576,0),MATCH((CUADRO!H$4&amp;$E113),'Hoja de Trabajo para listado'!$CD$151:$DC$151,0)),0)</f>
        <v>0</v>
      </c>
      <c r="I113" s="241">
        <f ca="1">+IFERROR(INDEX('Hoja de Trabajo para listado'!$A$155:$Z$1048576,MATCH($A113,'Hoja de Trabajo para listado'!$A$155:$A$1048576,0),MATCH((CUADRO!I$4&amp;$E113),'Hoja de Trabajo para listado'!$A$151:$Z$151,0)),0)+IFERROR(INDEX('Hoja de Trabajo para listado'!$AB$155:$BA$1048576,MATCH($A113,'Hoja de Trabajo para listado'!$AB$155:$AB$1048576,0),MATCH((CUADRO!I$4&amp;$E113),'Hoja de Trabajo para listado'!$AB$151:$BA$151,0)),0)+IFERROR(INDEX('Hoja de Trabajo para listado'!$BC$155:$CB$1048576,MATCH($A113,'Hoja de Trabajo para listado'!$BC$155:$BC$1048576,0),MATCH((CUADRO!I$4&amp;$E113),'Hoja de Trabajo para listado'!$BC$151:$CB$151,0)),0)+IFERROR(INDEX('Hoja de Trabajo para listado'!$DE$153:$DG$274,MATCH($A113,'Hoja de Trabajo para listado'!$DE$153:$DE$1048576,0),MATCH((CUADRO!I$4&amp;$E113),'Hoja de Trabajo para listado'!$DE$151:$DG$151,0)),0)+IFERROR(INDEX('Hoja de Trabajo para listado'!$CD$155:$DC$1048576,MATCH($A113,'Hoja de Trabajo para listado'!$CD$155:$CD$1048576,0),MATCH((CUADRO!I$4&amp;$E113),'Hoja de Trabajo para listado'!$CD$151:$DC$151,0)),0)</f>
        <v>0</v>
      </c>
      <c r="J113" s="241">
        <f ca="1">+IFERROR(INDEX('Hoja de Trabajo para listado'!$A$155:$Z$1048576,MATCH($A113,'Hoja de Trabajo para listado'!$A$155:$A$1048576,0),MATCH((CUADRO!J$4&amp;$E113),'Hoja de Trabajo para listado'!$A$151:$Z$151,0)),0)+IFERROR(INDEX('Hoja de Trabajo para listado'!$AB$155:$BA$1048576,MATCH($A113,'Hoja de Trabajo para listado'!$AB$155:$AB$1048576,0),MATCH((CUADRO!J$4&amp;$E113),'Hoja de Trabajo para listado'!$AB$151:$BA$151,0)),0)+IFERROR(INDEX('Hoja de Trabajo para listado'!$BC$155:$CB$1048576,MATCH($A113,'Hoja de Trabajo para listado'!$BC$155:$BC$1048576,0),MATCH((CUADRO!J$4&amp;$E113),'Hoja de Trabajo para listado'!$BC$151:$CB$151,0)),0)+IFERROR(INDEX('Hoja de Trabajo para listado'!$DE$153:$DG$274,MATCH($A113,'Hoja de Trabajo para listado'!$DE$153:$DE$1048576,0),MATCH((CUADRO!J$4&amp;$E113),'Hoja de Trabajo para listado'!$DE$151:$DG$151,0)),0)+IFERROR(INDEX('Hoja de Trabajo para listado'!$CD$155:$DC$1048576,MATCH($A113,'Hoja de Trabajo para listado'!$CD$155:$CD$1048576,0),MATCH((CUADRO!J$4&amp;$E113),'Hoja de Trabajo para listado'!$CD$151:$DC$151,0)),0)</f>
        <v>0</v>
      </c>
      <c r="K113" s="241">
        <f ca="1">+IFERROR(INDEX('Hoja de Trabajo para listado'!$A$155:$Z$1048576,MATCH($A113,'Hoja de Trabajo para listado'!$A$155:$A$1048576,0),MATCH((CUADRO!K$4&amp;$E113),'Hoja de Trabajo para listado'!$A$151:$Z$151,0)),0)+IFERROR(INDEX('Hoja de Trabajo para listado'!$AB$155:$BA$1048576,MATCH($A113,'Hoja de Trabajo para listado'!$AB$155:$AB$1048576,0),MATCH((CUADRO!K$4&amp;$E113),'Hoja de Trabajo para listado'!$AB$151:$BA$151,0)),0)+IFERROR(INDEX('Hoja de Trabajo para listado'!$BC$155:$CB$1048576,MATCH($A113,'Hoja de Trabajo para listado'!$BC$155:$BC$1048576,0),MATCH((CUADRO!K$4&amp;$E113),'Hoja de Trabajo para listado'!$BC$151:$CB$151,0)),0)+IFERROR(INDEX('Hoja de Trabajo para listado'!$DE$153:$DG$274,MATCH($A113,'Hoja de Trabajo para listado'!$DE$153:$DE$1048576,0),MATCH((CUADRO!K$4&amp;$E113),'Hoja de Trabajo para listado'!$DE$151:$DG$151,0)),0)+IFERROR(INDEX('Hoja de Trabajo para listado'!$CD$155:$DC$1048576,MATCH($A113,'Hoja de Trabajo para listado'!$CD$155:$CD$1048576,0),MATCH((CUADRO!K$4&amp;$E113),'Hoja de Trabajo para listado'!$CD$151:$DC$151,0)),0)</f>
        <v>0</v>
      </c>
      <c r="L113" s="241">
        <f ca="1">+IFERROR(INDEX('Hoja de Trabajo para listado'!$A$155:$Z$1048576,MATCH($A113,'Hoja de Trabajo para listado'!$A$155:$A$1048576,0),MATCH((CUADRO!L$4&amp;$E113),'Hoja de Trabajo para listado'!$A$151:$Z$151,0)),0)+IFERROR(INDEX('Hoja de Trabajo para listado'!$AB$155:$BA$1048576,MATCH($A113,'Hoja de Trabajo para listado'!$AB$155:$AB$1048576,0),MATCH((CUADRO!L$4&amp;$E113),'Hoja de Trabajo para listado'!$AB$151:$BA$151,0)),0)+IFERROR(INDEX('Hoja de Trabajo para listado'!$BC$155:$CB$1048576,MATCH($A113,'Hoja de Trabajo para listado'!$BC$155:$BC$1048576,0),MATCH((CUADRO!L$4&amp;$E113),'Hoja de Trabajo para listado'!$BC$151:$CB$151,0)),0)+IFERROR(INDEX('Hoja de Trabajo para listado'!$DE$153:$DG$274,MATCH($A113,'Hoja de Trabajo para listado'!$DE$153:$DE$1048576,0),MATCH((CUADRO!L$4&amp;$E113),'Hoja de Trabajo para listado'!$DE$151:$DG$151,0)),0)+IFERROR(INDEX('Hoja de Trabajo para listado'!$CD$155:$DC$1048576,MATCH($A113,'Hoja de Trabajo para listado'!$CD$155:$CD$1048576,0),MATCH((CUADRO!L$4&amp;$E113),'Hoja de Trabajo para listado'!$CD$151:$DC$151,0)),0)</f>
        <v>0</v>
      </c>
      <c r="M113" s="241">
        <f ca="1">+IFERROR(INDEX('Hoja de Trabajo para listado'!$A$155:$Z$1048576,MATCH($A113,'Hoja de Trabajo para listado'!$A$155:$A$1048576,0),MATCH((CUADRO!M$4&amp;$E113),'Hoja de Trabajo para listado'!$A$151:$Z$151,0)),0)+IFERROR(INDEX('Hoja de Trabajo para listado'!$AB$155:$BA$1048576,MATCH($A113,'Hoja de Trabajo para listado'!$AB$155:$AB$1048576,0),MATCH((CUADRO!M$4&amp;$E113),'Hoja de Trabajo para listado'!$AB$151:$BA$151,0)),0)+IFERROR(INDEX('Hoja de Trabajo para listado'!$BC$155:$CB$1048576,MATCH($A113,'Hoja de Trabajo para listado'!$BC$155:$BC$1048576,0),MATCH((CUADRO!M$4&amp;$E113),'Hoja de Trabajo para listado'!$BC$151:$CB$151,0)),0)+IFERROR(INDEX('Hoja de Trabajo para listado'!$DE$153:$DG$274,MATCH($A113,'Hoja de Trabajo para listado'!$DE$153:$DE$1048576,0),MATCH((CUADRO!M$4&amp;$E113),'Hoja de Trabajo para listado'!$DE$151:$DG$151,0)),0)+IFERROR(INDEX('Hoja de Trabajo para listado'!$CD$155:$DC$1048576,MATCH($A113,'Hoja de Trabajo para listado'!$CD$155:$CD$1048576,0),MATCH((CUADRO!M$4&amp;$E113),'Hoja de Trabajo para listado'!$CD$151:$DC$151,0)),0)</f>
        <v>0</v>
      </c>
      <c r="N113" s="241">
        <f ca="1">+IFERROR(INDEX('Hoja de Trabajo para listado'!$A$155:$Z$1048576,MATCH($A113,'Hoja de Trabajo para listado'!$A$155:$A$1048576,0),MATCH((CUADRO!N$4&amp;$E113),'Hoja de Trabajo para listado'!$A$151:$Z$151,0)),0)+IFERROR(INDEX('Hoja de Trabajo para listado'!$AB$155:$BA$1048576,MATCH($A113,'Hoja de Trabajo para listado'!$AB$155:$AB$1048576,0),MATCH((CUADRO!N$4&amp;$E113),'Hoja de Trabajo para listado'!$AB$151:$BA$151,0)),0)+IFERROR(INDEX('Hoja de Trabajo para listado'!$BC$155:$CB$1048576,MATCH($A113,'Hoja de Trabajo para listado'!$BC$155:$BC$1048576,0),MATCH((CUADRO!N$4&amp;$E113),'Hoja de Trabajo para listado'!$BC$151:$CB$151,0)),0)+IFERROR(INDEX('Hoja de Trabajo para listado'!$DE$153:$DG$274,MATCH($A113,'Hoja de Trabajo para listado'!$DE$153:$DE$1048576,0),MATCH((CUADRO!N$4&amp;$E113),'Hoja de Trabajo para listado'!$DE$151:$DG$151,0)),0)+IFERROR(INDEX('Hoja de Trabajo para listado'!$CD$155:$DC$1048576,MATCH($A113,'Hoja de Trabajo para listado'!$CD$155:$CD$1048576,0),MATCH((CUADRO!N$4&amp;$E113),'Hoja de Trabajo para listado'!$CD$151:$DC$151,0)),0)</f>
        <v>0</v>
      </c>
      <c r="O113" s="241">
        <f ca="1">+IFERROR(INDEX('Hoja de Trabajo para listado'!$A$155:$Z$1048576,MATCH($A113,'Hoja de Trabajo para listado'!$A$155:$A$1048576,0),MATCH((CUADRO!O$4&amp;$E113),'Hoja de Trabajo para listado'!$A$151:$Z$151,0)),0)+IFERROR(INDEX('Hoja de Trabajo para listado'!$AB$155:$BA$1048576,MATCH($A113,'Hoja de Trabajo para listado'!$AB$155:$AB$1048576,0),MATCH((CUADRO!O$4&amp;$E113),'Hoja de Trabajo para listado'!$AB$151:$BA$151,0)),0)+IFERROR(INDEX('Hoja de Trabajo para listado'!$BC$155:$CB$1048576,MATCH($A113,'Hoja de Trabajo para listado'!$BC$155:$BC$1048576,0),MATCH((CUADRO!O$4&amp;$E113),'Hoja de Trabajo para listado'!$BC$151:$CB$151,0)),0)+IFERROR(INDEX('Hoja de Trabajo para listado'!$DE$153:$DG$274,MATCH($A113,'Hoja de Trabajo para listado'!$DE$153:$DE$1048576,0),MATCH((CUADRO!O$4&amp;$E113),'Hoja de Trabajo para listado'!$DE$151:$DG$151,0)),0)+IFERROR(INDEX('Hoja de Trabajo para listado'!$CD$155:$DC$1048576,MATCH($A113,'Hoja de Trabajo para listado'!$CD$155:$CD$1048576,0),MATCH((CUADRO!O$4&amp;$E113),'Hoja de Trabajo para listado'!$CD$151:$DC$151,0)),0)</f>
        <v>0</v>
      </c>
      <c r="P113" s="241">
        <f ca="1">+IFERROR(INDEX('Hoja de Trabajo para listado'!$A$155:$Z$1048576,MATCH($A113,'Hoja de Trabajo para listado'!$A$155:$A$1048576,0),MATCH((CUADRO!P$4&amp;$E113),'Hoja de Trabajo para listado'!$A$151:$Z$151,0)),0)+IFERROR(INDEX('Hoja de Trabajo para listado'!$AB$155:$BA$1048576,MATCH($A113,'Hoja de Trabajo para listado'!$AB$155:$AB$1048576,0),MATCH((CUADRO!P$4&amp;$E113),'Hoja de Trabajo para listado'!$AB$151:$BA$151,0)),0)+IFERROR(INDEX('Hoja de Trabajo para listado'!$BC$155:$CB$1048576,MATCH($A113,'Hoja de Trabajo para listado'!$BC$155:$BC$1048576,0),MATCH((CUADRO!P$4&amp;$E113),'Hoja de Trabajo para listado'!$BC$151:$CB$151,0)),0)+IFERROR(INDEX('Hoja de Trabajo para listado'!$DE$153:$DG$274,MATCH($A113,'Hoja de Trabajo para listado'!$DE$153:$DE$1048576,0),MATCH((CUADRO!P$4&amp;$E113),'Hoja de Trabajo para listado'!$DE$151:$DG$151,0)),0)+IFERROR(INDEX('Hoja de Trabajo para listado'!$CD$155:$DC$1048576,MATCH($A113,'Hoja de Trabajo para listado'!$CD$155:$CD$1048576,0),MATCH((CUADRO!P$4&amp;$E113),'Hoja de Trabajo para listado'!$CD$151:$DC$151,0)),0)</f>
        <v>0</v>
      </c>
      <c r="Q113" s="241">
        <f ca="1">+IFERROR(INDEX('Hoja de Trabajo para listado'!$A$155:$Z$1048576,MATCH($A113,'Hoja de Trabajo para listado'!$A$155:$A$1048576,0),MATCH((CUADRO!Q$4&amp;$E113),'Hoja de Trabajo para listado'!$A$151:$Z$151,0)),0)+IFERROR(INDEX('Hoja de Trabajo para listado'!$AB$155:$BA$1048576,MATCH($A113,'Hoja de Trabajo para listado'!$AB$155:$AB$1048576,0),MATCH((CUADRO!Q$4&amp;$E113),'Hoja de Trabajo para listado'!$AB$151:$BA$151,0)),0)+IFERROR(INDEX('Hoja de Trabajo para listado'!$BC$155:$CB$1048576,MATCH($A113,'Hoja de Trabajo para listado'!$BC$155:$BC$1048576,0),MATCH((CUADRO!Q$4&amp;$E113),'Hoja de Trabajo para listado'!$BC$151:$CB$151,0)),0)+IFERROR(INDEX('Hoja de Trabajo para listado'!$DE$153:$DG$274,MATCH($A113,'Hoja de Trabajo para listado'!$DE$153:$DE$1048576,0),MATCH((CUADRO!Q$4&amp;$E113),'Hoja de Trabajo para listado'!$DE$151:$DG$151,0)),0)+IFERROR(INDEX('Hoja de Trabajo para listado'!$CD$155:$DC$1048576,MATCH($A113,'Hoja de Trabajo para listado'!$CD$155:$CD$1048576,0),MATCH((CUADRO!Q$4&amp;$E113),'Hoja de Trabajo para listado'!$CD$151:$DC$151,0)),0)</f>
        <v>0</v>
      </c>
      <c r="R113" s="241">
        <f t="shared" ca="1" si="2"/>
        <v>0</v>
      </c>
      <c r="S113" s="241"/>
      <c r="T113" s="241">
        <f ca="1">+T114</f>
        <v>0</v>
      </c>
      <c r="U113" s="240">
        <f t="shared" si="3"/>
        <v>1</v>
      </c>
    </row>
    <row r="114" spans="1:21" ht="15" hidden="1" customHeight="1">
      <c r="A114" s="32">
        <v>157</v>
      </c>
      <c r="B114" s="382"/>
      <c r="C114" s="305" t="e">
        <f>+VLOOKUP(A114,bd_lista!$A$3:$C$592,3,FALSE)</f>
        <v>#N/A</v>
      </c>
      <c r="D114" s="384"/>
      <c r="E114" s="305" t="s">
        <v>684</v>
      </c>
      <c r="F114" s="243">
        <f ca="1">+IFERROR(INDEX('Hoja de Trabajo para listado'!$A$155:$Z$1048576,MATCH($A114,'Hoja de Trabajo para listado'!$A$155:$A$1048576,0),MATCH((CUADRO!F$4&amp;$E114),'Hoja de Trabajo para listado'!$A$151:$Z$151,0)),0)+IFERROR(INDEX('Hoja de Trabajo para listado'!$AB$155:$BA$1048576,MATCH($A114,'Hoja de Trabajo para listado'!$AB$155:$AB$1048576,0),MATCH((CUADRO!F$4&amp;$E114),'Hoja de Trabajo para listado'!$AB$151:$BA$151,0)),0)+IFERROR(INDEX('Hoja de Trabajo para listado'!$BC$155:$CB$1048576,MATCH($A114,'Hoja de Trabajo para listado'!$BC$155:$BC$1048576,0),MATCH((CUADRO!F$4&amp;$E114),'Hoja de Trabajo para listado'!$BC$151:$CB$151,0)),0)+IFERROR(INDEX('Hoja de Trabajo para listado'!$DE$153:$DG$274,MATCH($A114,'Hoja de Trabajo para listado'!$DE$153:$DE$1048576,0),MATCH((CUADRO!F$4&amp;$E114),'Hoja de Trabajo para listado'!$DE$151:$DG$151,0)),0)+IFERROR(INDEX('Hoja de Trabajo para listado'!$CD$155:$DC$1048576,MATCH($A114,'Hoja de Trabajo para listado'!$CD$155:$CD$1048576,0),MATCH((CUADRO!F$4&amp;$E114),'Hoja de Trabajo para listado'!$CD$151:$DC$151,0)),0)</f>
        <v>0</v>
      </c>
      <c r="G114" s="243">
        <f ca="1">+IFERROR(INDEX('Hoja de Trabajo para listado'!$A$155:$Z$1048576,MATCH($A114,'Hoja de Trabajo para listado'!$A$155:$A$1048576,0),MATCH((CUADRO!G$4&amp;$E114),'Hoja de Trabajo para listado'!$A$151:$Z$151,0)),0)+IFERROR(INDEX('Hoja de Trabajo para listado'!$AB$155:$BA$1048576,MATCH($A114,'Hoja de Trabajo para listado'!$AB$155:$AB$1048576,0),MATCH((CUADRO!G$4&amp;$E114),'Hoja de Trabajo para listado'!$AB$151:$BA$151,0)),0)+IFERROR(INDEX('Hoja de Trabajo para listado'!$BC$155:$CB$1048576,MATCH($A114,'Hoja de Trabajo para listado'!$BC$155:$BC$1048576,0),MATCH((CUADRO!G$4&amp;$E114),'Hoja de Trabajo para listado'!$BC$151:$CB$151,0)),0)+IFERROR(INDEX('Hoja de Trabajo para listado'!$DE$153:$DG$274,MATCH($A114,'Hoja de Trabajo para listado'!$DE$153:$DE$1048576,0),MATCH((CUADRO!G$4&amp;$E114),'Hoja de Trabajo para listado'!$DE$151:$DG$151,0)),0)+IFERROR(INDEX('Hoja de Trabajo para listado'!$CD$155:$DC$1048576,MATCH($A114,'Hoja de Trabajo para listado'!$CD$155:$CD$1048576,0),MATCH((CUADRO!G$4&amp;$E114),'Hoja de Trabajo para listado'!$CD$151:$DC$151,0)),0)</f>
        <v>0</v>
      </c>
      <c r="H114" s="243">
        <f ca="1">+IFERROR(INDEX('Hoja de Trabajo para listado'!$A$155:$Z$1048576,MATCH($A114,'Hoja de Trabajo para listado'!$A$155:$A$1048576,0),MATCH((CUADRO!H$4&amp;$E114),'Hoja de Trabajo para listado'!$A$151:$Z$151,0)),0)+IFERROR(INDEX('Hoja de Trabajo para listado'!$AB$155:$BA$1048576,MATCH($A114,'Hoja de Trabajo para listado'!$AB$155:$AB$1048576,0),MATCH((CUADRO!H$4&amp;$E114),'Hoja de Trabajo para listado'!$AB$151:$BA$151,0)),0)+IFERROR(INDEX('Hoja de Trabajo para listado'!$BC$155:$CB$1048576,MATCH($A114,'Hoja de Trabajo para listado'!$BC$155:$BC$1048576,0),MATCH((CUADRO!H$4&amp;$E114),'Hoja de Trabajo para listado'!$BC$151:$CB$151,0)),0)+IFERROR(INDEX('Hoja de Trabajo para listado'!$DE$153:$DG$274,MATCH($A114,'Hoja de Trabajo para listado'!$DE$153:$DE$1048576,0),MATCH((CUADRO!H$4&amp;$E114),'Hoja de Trabajo para listado'!$DE$151:$DG$151,0)),0)+IFERROR(INDEX('Hoja de Trabajo para listado'!$CD$155:$DC$1048576,MATCH($A114,'Hoja de Trabajo para listado'!$CD$155:$CD$1048576,0),MATCH((CUADRO!H$4&amp;$E114),'Hoja de Trabajo para listado'!$CD$151:$DC$151,0)),0)</f>
        <v>0</v>
      </c>
      <c r="I114" s="243">
        <f ca="1">+IFERROR(INDEX('Hoja de Trabajo para listado'!$A$155:$Z$1048576,MATCH($A114,'Hoja de Trabajo para listado'!$A$155:$A$1048576,0),MATCH((CUADRO!I$4&amp;$E114),'Hoja de Trabajo para listado'!$A$151:$Z$151,0)),0)+IFERROR(INDEX('Hoja de Trabajo para listado'!$AB$155:$BA$1048576,MATCH($A114,'Hoja de Trabajo para listado'!$AB$155:$AB$1048576,0),MATCH((CUADRO!I$4&amp;$E114),'Hoja de Trabajo para listado'!$AB$151:$BA$151,0)),0)+IFERROR(INDEX('Hoja de Trabajo para listado'!$BC$155:$CB$1048576,MATCH($A114,'Hoja de Trabajo para listado'!$BC$155:$BC$1048576,0),MATCH((CUADRO!I$4&amp;$E114),'Hoja de Trabajo para listado'!$BC$151:$CB$151,0)),0)+IFERROR(INDEX('Hoja de Trabajo para listado'!$DE$153:$DG$274,MATCH($A114,'Hoja de Trabajo para listado'!$DE$153:$DE$1048576,0),MATCH((CUADRO!I$4&amp;$E114),'Hoja de Trabajo para listado'!$DE$151:$DG$151,0)),0)+IFERROR(INDEX('Hoja de Trabajo para listado'!$CD$155:$DC$1048576,MATCH($A114,'Hoja de Trabajo para listado'!$CD$155:$CD$1048576,0),MATCH((CUADRO!I$4&amp;$E114),'Hoja de Trabajo para listado'!$CD$151:$DC$151,0)),0)</f>
        <v>0</v>
      </c>
      <c r="J114" s="243">
        <f ca="1">+IFERROR(INDEX('Hoja de Trabajo para listado'!$A$155:$Z$1048576,MATCH($A114,'Hoja de Trabajo para listado'!$A$155:$A$1048576,0),MATCH((CUADRO!J$4&amp;$E114),'Hoja de Trabajo para listado'!$A$151:$Z$151,0)),0)+IFERROR(INDEX('Hoja de Trabajo para listado'!$AB$155:$BA$1048576,MATCH($A114,'Hoja de Trabajo para listado'!$AB$155:$AB$1048576,0),MATCH((CUADRO!J$4&amp;$E114),'Hoja de Trabajo para listado'!$AB$151:$BA$151,0)),0)+IFERROR(INDEX('Hoja de Trabajo para listado'!$BC$155:$CB$1048576,MATCH($A114,'Hoja de Trabajo para listado'!$BC$155:$BC$1048576,0),MATCH((CUADRO!J$4&amp;$E114),'Hoja de Trabajo para listado'!$BC$151:$CB$151,0)),0)+IFERROR(INDEX('Hoja de Trabajo para listado'!$DE$153:$DG$274,MATCH($A114,'Hoja de Trabajo para listado'!$DE$153:$DE$1048576,0),MATCH((CUADRO!J$4&amp;$E114),'Hoja de Trabajo para listado'!$DE$151:$DG$151,0)),0)+IFERROR(INDEX('Hoja de Trabajo para listado'!$CD$155:$DC$1048576,MATCH($A114,'Hoja de Trabajo para listado'!$CD$155:$CD$1048576,0),MATCH((CUADRO!J$4&amp;$E114),'Hoja de Trabajo para listado'!$CD$151:$DC$151,0)),0)</f>
        <v>0</v>
      </c>
      <c r="K114" s="243">
        <f ca="1">+IFERROR(INDEX('Hoja de Trabajo para listado'!$A$155:$Z$1048576,MATCH($A114,'Hoja de Trabajo para listado'!$A$155:$A$1048576,0),MATCH((CUADRO!K$4&amp;$E114),'Hoja de Trabajo para listado'!$A$151:$Z$151,0)),0)+IFERROR(INDEX('Hoja de Trabajo para listado'!$AB$155:$BA$1048576,MATCH($A114,'Hoja de Trabajo para listado'!$AB$155:$AB$1048576,0),MATCH((CUADRO!K$4&amp;$E114),'Hoja de Trabajo para listado'!$AB$151:$BA$151,0)),0)+IFERROR(INDEX('Hoja de Trabajo para listado'!$BC$155:$CB$1048576,MATCH($A114,'Hoja de Trabajo para listado'!$BC$155:$BC$1048576,0),MATCH((CUADRO!K$4&amp;$E114),'Hoja de Trabajo para listado'!$BC$151:$CB$151,0)),0)+IFERROR(INDEX('Hoja de Trabajo para listado'!$DE$153:$DG$274,MATCH($A114,'Hoja de Trabajo para listado'!$DE$153:$DE$1048576,0),MATCH((CUADRO!K$4&amp;$E114),'Hoja de Trabajo para listado'!$DE$151:$DG$151,0)),0)+IFERROR(INDEX('Hoja de Trabajo para listado'!$CD$155:$DC$1048576,MATCH($A114,'Hoja de Trabajo para listado'!$CD$155:$CD$1048576,0),MATCH((CUADRO!K$4&amp;$E114),'Hoja de Trabajo para listado'!$CD$151:$DC$151,0)),0)</f>
        <v>0</v>
      </c>
      <c r="L114" s="243">
        <f ca="1">+IFERROR(INDEX('Hoja de Trabajo para listado'!$A$155:$Z$1048576,MATCH($A114,'Hoja de Trabajo para listado'!$A$155:$A$1048576,0),MATCH((CUADRO!L$4&amp;$E114),'Hoja de Trabajo para listado'!$A$151:$Z$151,0)),0)+IFERROR(INDEX('Hoja de Trabajo para listado'!$AB$155:$BA$1048576,MATCH($A114,'Hoja de Trabajo para listado'!$AB$155:$AB$1048576,0),MATCH((CUADRO!L$4&amp;$E114),'Hoja de Trabajo para listado'!$AB$151:$BA$151,0)),0)+IFERROR(INDEX('Hoja de Trabajo para listado'!$BC$155:$CB$1048576,MATCH($A114,'Hoja de Trabajo para listado'!$BC$155:$BC$1048576,0),MATCH((CUADRO!L$4&amp;$E114),'Hoja de Trabajo para listado'!$BC$151:$CB$151,0)),0)+IFERROR(INDEX('Hoja de Trabajo para listado'!$DE$153:$DG$274,MATCH($A114,'Hoja de Trabajo para listado'!$DE$153:$DE$1048576,0),MATCH((CUADRO!L$4&amp;$E114),'Hoja de Trabajo para listado'!$DE$151:$DG$151,0)),0)+IFERROR(INDEX('Hoja de Trabajo para listado'!$CD$155:$DC$1048576,MATCH($A114,'Hoja de Trabajo para listado'!$CD$155:$CD$1048576,0),MATCH((CUADRO!L$4&amp;$E114),'Hoja de Trabajo para listado'!$CD$151:$DC$151,0)),0)</f>
        <v>0</v>
      </c>
      <c r="M114" s="243">
        <f ca="1">+IFERROR(INDEX('Hoja de Trabajo para listado'!$A$155:$Z$1048576,MATCH($A114,'Hoja de Trabajo para listado'!$A$155:$A$1048576,0),MATCH((CUADRO!M$4&amp;$E114),'Hoja de Trabajo para listado'!$A$151:$Z$151,0)),0)+IFERROR(INDEX('Hoja de Trabajo para listado'!$AB$155:$BA$1048576,MATCH($A114,'Hoja de Trabajo para listado'!$AB$155:$AB$1048576,0),MATCH((CUADRO!M$4&amp;$E114),'Hoja de Trabajo para listado'!$AB$151:$BA$151,0)),0)+IFERROR(INDEX('Hoja de Trabajo para listado'!$BC$155:$CB$1048576,MATCH($A114,'Hoja de Trabajo para listado'!$BC$155:$BC$1048576,0),MATCH((CUADRO!M$4&amp;$E114),'Hoja de Trabajo para listado'!$BC$151:$CB$151,0)),0)+IFERROR(INDEX('Hoja de Trabajo para listado'!$DE$153:$DG$274,MATCH($A114,'Hoja de Trabajo para listado'!$DE$153:$DE$1048576,0),MATCH((CUADRO!M$4&amp;$E114),'Hoja de Trabajo para listado'!$DE$151:$DG$151,0)),0)+IFERROR(INDEX('Hoja de Trabajo para listado'!$CD$155:$DC$1048576,MATCH($A114,'Hoja de Trabajo para listado'!$CD$155:$CD$1048576,0),MATCH((CUADRO!M$4&amp;$E114),'Hoja de Trabajo para listado'!$CD$151:$DC$151,0)),0)</f>
        <v>0</v>
      </c>
      <c r="N114" s="243">
        <f ca="1">+IFERROR(INDEX('Hoja de Trabajo para listado'!$A$155:$Z$1048576,MATCH($A114,'Hoja de Trabajo para listado'!$A$155:$A$1048576,0),MATCH((CUADRO!N$4&amp;$E114),'Hoja de Trabajo para listado'!$A$151:$Z$151,0)),0)+IFERROR(INDEX('Hoja de Trabajo para listado'!$AB$155:$BA$1048576,MATCH($A114,'Hoja de Trabajo para listado'!$AB$155:$AB$1048576,0),MATCH((CUADRO!N$4&amp;$E114),'Hoja de Trabajo para listado'!$AB$151:$BA$151,0)),0)+IFERROR(INDEX('Hoja de Trabajo para listado'!$BC$155:$CB$1048576,MATCH($A114,'Hoja de Trabajo para listado'!$BC$155:$BC$1048576,0),MATCH((CUADRO!N$4&amp;$E114),'Hoja de Trabajo para listado'!$BC$151:$CB$151,0)),0)+IFERROR(INDEX('Hoja de Trabajo para listado'!$DE$153:$DG$274,MATCH($A114,'Hoja de Trabajo para listado'!$DE$153:$DE$1048576,0),MATCH((CUADRO!N$4&amp;$E114),'Hoja de Trabajo para listado'!$DE$151:$DG$151,0)),0)+IFERROR(INDEX('Hoja de Trabajo para listado'!$CD$155:$DC$1048576,MATCH($A114,'Hoja de Trabajo para listado'!$CD$155:$CD$1048576,0),MATCH((CUADRO!N$4&amp;$E114),'Hoja de Trabajo para listado'!$CD$151:$DC$151,0)),0)</f>
        <v>0</v>
      </c>
      <c r="O114" s="243">
        <f ca="1">+IFERROR(INDEX('Hoja de Trabajo para listado'!$A$155:$Z$1048576,MATCH($A114,'Hoja de Trabajo para listado'!$A$155:$A$1048576,0),MATCH((CUADRO!O$4&amp;$E114),'Hoja de Trabajo para listado'!$A$151:$Z$151,0)),0)+IFERROR(INDEX('Hoja de Trabajo para listado'!$AB$155:$BA$1048576,MATCH($A114,'Hoja de Trabajo para listado'!$AB$155:$AB$1048576,0),MATCH((CUADRO!O$4&amp;$E114),'Hoja de Trabajo para listado'!$AB$151:$BA$151,0)),0)+IFERROR(INDEX('Hoja de Trabajo para listado'!$BC$155:$CB$1048576,MATCH($A114,'Hoja de Trabajo para listado'!$BC$155:$BC$1048576,0),MATCH((CUADRO!O$4&amp;$E114),'Hoja de Trabajo para listado'!$BC$151:$CB$151,0)),0)+IFERROR(INDEX('Hoja de Trabajo para listado'!$DE$153:$DG$274,MATCH($A114,'Hoja de Trabajo para listado'!$DE$153:$DE$1048576,0),MATCH((CUADRO!O$4&amp;$E114),'Hoja de Trabajo para listado'!$DE$151:$DG$151,0)),0)+IFERROR(INDEX('Hoja de Trabajo para listado'!$CD$155:$DC$1048576,MATCH($A114,'Hoja de Trabajo para listado'!$CD$155:$CD$1048576,0),MATCH((CUADRO!O$4&amp;$E114),'Hoja de Trabajo para listado'!$CD$151:$DC$151,0)),0)</f>
        <v>0</v>
      </c>
      <c r="P114" s="243">
        <f ca="1">+IFERROR(INDEX('Hoja de Trabajo para listado'!$A$155:$Z$1048576,MATCH($A114,'Hoja de Trabajo para listado'!$A$155:$A$1048576,0),MATCH((CUADRO!P$4&amp;$E114),'Hoja de Trabajo para listado'!$A$151:$Z$151,0)),0)+IFERROR(INDEX('Hoja de Trabajo para listado'!$AB$155:$BA$1048576,MATCH($A114,'Hoja de Trabajo para listado'!$AB$155:$AB$1048576,0),MATCH((CUADRO!P$4&amp;$E114),'Hoja de Trabajo para listado'!$AB$151:$BA$151,0)),0)+IFERROR(INDEX('Hoja de Trabajo para listado'!$BC$155:$CB$1048576,MATCH($A114,'Hoja de Trabajo para listado'!$BC$155:$BC$1048576,0),MATCH((CUADRO!P$4&amp;$E114),'Hoja de Trabajo para listado'!$BC$151:$CB$151,0)),0)+IFERROR(INDEX('Hoja de Trabajo para listado'!$DE$153:$DG$274,MATCH($A114,'Hoja de Trabajo para listado'!$DE$153:$DE$1048576,0),MATCH((CUADRO!P$4&amp;$E114),'Hoja de Trabajo para listado'!$DE$151:$DG$151,0)),0)+IFERROR(INDEX('Hoja de Trabajo para listado'!$CD$155:$DC$1048576,MATCH($A114,'Hoja de Trabajo para listado'!$CD$155:$CD$1048576,0),MATCH((CUADRO!P$4&amp;$E114),'Hoja de Trabajo para listado'!$CD$151:$DC$151,0)),0)</f>
        <v>0</v>
      </c>
      <c r="Q114" s="243">
        <f ca="1">+IFERROR(INDEX('Hoja de Trabajo para listado'!$A$155:$Z$1048576,MATCH($A114,'Hoja de Trabajo para listado'!$A$155:$A$1048576,0),MATCH((CUADRO!Q$4&amp;$E114),'Hoja de Trabajo para listado'!$A$151:$Z$151,0)),0)+IFERROR(INDEX('Hoja de Trabajo para listado'!$AB$155:$BA$1048576,MATCH($A114,'Hoja de Trabajo para listado'!$AB$155:$AB$1048576,0),MATCH((CUADRO!Q$4&amp;$E114),'Hoja de Trabajo para listado'!$AB$151:$BA$151,0)),0)+IFERROR(INDEX('Hoja de Trabajo para listado'!$BC$155:$CB$1048576,MATCH($A114,'Hoja de Trabajo para listado'!$BC$155:$BC$1048576,0),MATCH((CUADRO!Q$4&amp;$E114),'Hoja de Trabajo para listado'!$BC$151:$CB$151,0)),0)+IFERROR(INDEX('Hoja de Trabajo para listado'!$DE$153:$DG$274,MATCH($A114,'Hoja de Trabajo para listado'!$DE$153:$DE$1048576,0),MATCH((CUADRO!Q$4&amp;$E114),'Hoja de Trabajo para listado'!$DE$151:$DG$151,0)),0)+IFERROR(INDEX('Hoja de Trabajo para listado'!$CD$155:$DC$1048576,MATCH($A114,'Hoja de Trabajo para listado'!$CD$155:$CD$1048576,0),MATCH((CUADRO!Q$4&amp;$E114),'Hoja de Trabajo para listado'!$CD$151:$DC$151,0)),0)</f>
        <v>0</v>
      </c>
      <c r="R114" s="243">
        <f t="shared" ca="1" si="2"/>
        <v>0</v>
      </c>
      <c r="S114" s="243">
        <f ca="1">+R113+R114</f>
        <v>0</v>
      </c>
      <c r="T114" s="243">
        <f ca="1">+S114</f>
        <v>0</v>
      </c>
      <c r="U114" s="242">
        <f t="shared" si="3"/>
        <v>2</v>
      </c>
    </row>
    <row r="115" spans="1:21" s="352" customFormat="1" ht="15" customHeight="1">
      <c r="A115" s="354">
        <v>159</v>
      </c>
      <c r="B115" s="381">
        <f>+A115</f>
        <v>159</v>
      </c>
      <c r="C115" s="245" t="str">
        <f>+VLOOKUP(A115,bd_lista!$A$3:$C$592,3,FALSE)</f>
        <v>OficinaTécnica para el Fortalecimiento de la Empresa Pública</v>
      </c>
      <c r="D115" s="383" t="str">
        <f>+C115</f>
        <v>OficinaTécnica para el Fortalecimiento de la Empresa Pública</v>
      </c>
      <c r="E115" s="245" t="s">
        <v>683</v>
      </c>
      <c r="F115" s="241">
        <f ca="1">+IFERROR(INDEX('Hoja de Trabajo para listado'!$A$155:$Z$1048576,MATCH($A115,'Hoja de Trabajo para listado'!$A$155:$A$1048576,0),MATCH((CUADRO!F$4&amp;$E115),'Hoja de Trabajo para listado'!$A$151:$Z$151,0)),0)+IFERROR(INDEX('Hoja de Trabajo para listado'!$AB$155:$BA$1048576,MATCH($A115,'Hoja de Trabajo para listado'!$AB$155:$AB$1048576,0),MATCH((CUADRO!F$4&amp;$E115),'Hoja de Trabajo para listado'!$AB$151:$BA$151,0)),0)+IFERROR(INDEX('Hoja de Trabajo para listado'!$BC$155:$CB$1048576,MATCH($A115,'Hoja de Trabajo para listado'!$BC$155:$BC$1048576,0),MATCH((CUADRO!F$4&amp;$E115),'Hoja de Trabajo para listado'!$BC$151:$CB$151,0)),0)+IFERROR(INDEX('Hoja de Trabajo para listado'!$DE$153:$DG$274,MATCH($A115,'Hoja de Trabajo para listado'!$DE$153:$DE$1048576,0),MATCH((CUADRO!F$4&amp;$E115),'Hoja de Trabajo para listado'!$DE$151:$DG$151,0)),0)+IFERROR(INDEX('Hoja de Trabajo para listado'!$CD$155:$DC$1048576,MATCH($A115,'Hoja de Trabajo para listado'!$CD$155:$CD$1048576,0),MATCH((CUADRO!F$4&amp;$E115),'Hoja de Trabajo para listado'!$CD$151:$DC$151,0)),0)</f>
        <v>0</v>
      </c>
      <c r="G115" s="241">
        <f ca="1">+IFERROR(INDEX('Hoja de Trabajo para listado'!$A$155:$Z$1048576,MATCH($A115,'Hoja de Trabajo para listado'!$A$155:$A$1048576,0),MATCH((CUADRO!G$4&amp;$E115),'Hoja de Trabajo para listado'!$A$151:$Z$151,0)),0)+IFERROR(INDEX('Hoja de Trabajo para listado'!$AB$155:$BA$1048576,MATCH($A115,'Hoja de Trabajo para listado'!$AB$155:$AB$1048576,0),MATCH((CUADRO!G$4&amp;$E115),'Hoja de Trabajo para listado'!$AB$151:$BA$151,0)),0)+IFERROR(INDEX('Hoja de Trabajo para listado'!$BC$155:$CB$1048576,MATCH($A115,'Hoja de Trabajo para listado'!$BC$155:$BC$1048576,0),MATCH((CUADRO!G$4&amp;$E115),'Hoja de Trabajo para listado'!$BC$151:$CB$151,0)),0)+IFERROR(INDEX('Hoja de Trabajo para listado'!$DE$153:$DG$274,MATCH($A115,'Hoja de Trabajo para listado'!$DE$153:$DE$1048576,0),MATCH((CUADRO!G$4&amp;$E115),'Hoja de Trabajo para listado'!$DE$151:$DG$151,0)),0)+IFERROR(INDEX('Hoja de Trabajo para listado'!$CD$155:$DC$1048576,MATCH($A115,'Hoja de Trabajo para listado'!$CD$155:$CD$1048576,0),MATCH((CUADRO!G$4&amp;$E115),'Hoja de Trabajo para listado'!$CD$151:$DC$151,0)),0)</f>
        <v>0</v>
      </c>
      <c r="H115" s="241">
        <f ca="1">+IFERROR(INDEX('Hoja de Trabajo para listado'!$A$155:$Z$1048576,MATCH($A115,'Hoja de Trabajo para listado'!$A$155:$A$1048576,0),MATCH((CUADRO!H$4&amp;$E115),'Hoja de Trabajo para listado'!$A$151:$Z$151,0)),0)+IFERROR(INDEX('Hoja de Trabajo para listado'!$AB$155:$BA$1048576,MATCH($A115,'Hoja de Trabajo para listado'!$AB$155:$AB$1048576,0),MATCH((CUADRO!H$4&amp;$E115),'Hoja de Trabajo para listado'!$AB$151:$BA$151,0)),0)+IFERROR(INDEX('Hoja de Trabajo para listado'!$BC$155:$CB$1048576,MATCH($A115,'Hoja de Trabajo para listado'!$BC$155:$BC$1048576,0),MATCH((CUADRO!H$4&amp;$E115),'Hoja de Trabajo para listado'!$BC$151:$CB$151,0)),0)+IFERROR(INDEX('Hoja de Trabajo para listado'!$DE$153:$DG$274,MATCH($A115,'Hoja de Trabajo para listado'!$DE$153:$DE$1048576,0),MATCH((CUADRO!H$4&amp;$E115),'Hoja de Trabajo para listado'!$DE$151:$DG$151,0)),0)+IFERROR(INDEX('Hoja de Trabajo para listado'!$CD$155:$DC$1048576,MATCH($A115,'Hoja de Trabajo para listado'!$CD$155:$CD$1048576,0),MATCH((CUADRO!H$4&amp;$E115),'Hoja de Trabajo para listado'!$CD$151:$DC$151,0)),0)</f>
        <v>0</v>
      </c>
      <c r="I115" s="241">
        <f ca="1">+IFERROR(INDEX('Hoja de Trabajo para listado'!$A$155:$Z$1048576,MATCH($A115,'Hoja de Trabajo para listado'!$A$155:$A$1048576,0),MATCH((CUADRO!I$4&amp;$E115),'Hoja de Trabajo para listado'!$A$151:$Z$151,0)),0)+IFERROR(INDEX('Hoja de Trabajo para listado'!$AB$155:$BA$1048576,MATCH($A115,'Hoja de Trabajo para listado'!$AB$155:$AB$1048576,0),MATCH((CUADRO!I$4&amp;$E115),'Hoja de Trabajo para listado'!$AB$151:$BA$151,0)),0)+IFERROR(INDEX('Hoja de Trabajo para listado'!$BC$155:$CB$1048576,MATCH($A115,'Hoja de Trabajo para listado'!$BC$155:$BC$1048576,0),MATCH((CUADRO!I$4&amp;$E115),'Hoja de Trabajo para listado'!$BC$151:$CB$151,0)),0)+IFERROR(INDEX('Hoja de Trabajo para listado'!$DE$153:$DG$274,MATCH($A115,'Hoja de Trabajo para listado'!$DE$153:$DE$1048576,0),MATCH((CUADRO!I$4&amp;$E115),'Hoja de Trabajo para listado'!$DE$151:$DG$151,0)),0)+IFERROR(INDEX('Hoja de Trabajo para listado'!$CD$155:$DC$1048576,MATCH($A115,'Hoja de Trabajo para listado'!$CD$155:$CD$1048576,0),MATCH((CUADRO!I$4&amp;$E115),'Hoja de Trabajo para listado'!$CD$151:$DC$151,0)),0)</f>
        <v>0</v>
      </c>
      <c r="J115" s="241">
        <f ca="1">+IFERROR(INDEX('Hoja de Trabajo para listado'!$A$155:$Z$1048576,MATCH($A115,'Hoja de Trabajo para listado'!$A$155:$A$1048576,0),MATCH((CUADRO!J$4&amp;$E115),'Hoja de Trabajo para listado'!$A$151:$Z$151,0)),0)+IFERROR(INDEX('Hoja de Trabajo para listado'!$AB$155:$BA$1048576,MATCH($A115,'Hoja de Trabajo para listado'!$AB$155:$AB$1048576,0),MATCH((CUADRO!J$4&amp;$E115),'Hoja de Trabajo para listado'!$AB$151:$BA$151,0)),0)+IFERROR(INDEX('Hoja de Trabajo para listado'!$BC$155:$CB$1048576,MATCH($A115,'Hoja de Trabajo para listado'!$BC$155:$BC$1048576,0),MATCH((CUADRO!J$4&amp;$E115),'Hoja de Trabajo para listado'!$BC$151:$CB$151,0)),0)+IFERROR(INDEX('Hoja de Trabajo para listado'!$DE$153:$DG$274,MATCH($A115,'Hoja de Trabajo para listado'!$DE$153:$DE$1048576,0),MATCH((CUADRO!J$4&amp;$E115),'Hoja de Trabajo para listado'!$DE$151:$DG$151,0)),0)+IFERROR(INDEX('Hoja de Trabajo para listado'!$CD$155:$DC$1048576,MATCH($A115,'Hoja de Trabajo para listado'!$CD$155:$CD$1048576,0),MATCH((CUADRO!J$4&amp;$E115),'Hoja de Trabajo para listado'!$CD$151:$DC$151,0)),0)</f>
        <v>0</v>
      </c>
      <c r="K115" s="241">
        <f ca="1">+IFERROR(INDEX('Hoja de Trabajo para listado'!$A$155:$Z$1048576,MATCH($A115,'Hoja de Trabajo para listado'!$A$155:$A$1048576,0),MATCH((CUADRO!K$4&amp;$E115),'Hoja de Trabajo para listado'!$A$151:$Z$151,0)),0)+IFERROR(INDEX('Hoja de Trabajo para listado'!$AB$155:$BA$1048576,MATCH($A115,'Hoja de Trabajo para listado'!$AB$155:$AB$1048576,0),MATCH((CUADRO!K$4&amp;$E115),'Hoja de Trabajo para listado'!$AB$151:$BA$151,0)),0)+IFERROR(INDEX('Hoja de Trabajo para listado'!$BC$155:$CB$1048576,MATCH($A115,'Hoja de Trabajo para listado'!$BC$155:$BC$1048576,0),MATCH((CUADRO!K$4&amp;$E115),'Hoja de Trabajo para listado'!$BC$151:$CB$151,0)),0)+IFERROR(INDEX('Hoja de Trabajo para listado'!$DE$153:$DG$274,MATCH($A115,'Hoja de Trabajo para listado'!$DE$153:$DE$1048576,0),MATCH((CUADRO!K$4&amp;$E115),'Hoja de Trabajo para listado'!$DE$151:$DG$151,0)),0)+IFERROR(INDEX('Hoja de Trabajo para listado'!$CD$155:$DC$1048576,MATCH($A115,'Hoja de Trabajo para listado'!$CD$155:$CD$1048576,0),MATCH((CUADRO!K$4&amp;$E115),'Hoja de Trabajo para listado'!$CD$151:$DC$151,0)),0)</f>
        <v>0</v>
      </c>
      <c r="L115" s="241">
        <f ca="1">+IFERROR(INDEX('Hoja de Trabajo para listado'!$A$155:$Z$1048576,MATCH($A115,'Hoja de Trabajo para listado'!$A$155:$A$1048576,0),MATCH((CUADRO!L$4&amp;$E115),'Hoja de Trabajo para listado'!$A$151:$Z$151,0)),0)+IFERROR(INDEX('Hoja de Trabajo para listado'!$AB$155:$BA$1048576,MATCH($A115,'Hoja de Trabajo para listado'!$AB$155:$AB$1048576,0),MATCH((CUADRO!L$4&amp;$E115),'Hoja de Trabajo para listado'!$AB$151:$BA$151,0)),0)+IFERROR(INDEX('Hoja de Trabajo para listado'!$BC$155:$CB$1048576,MATCH($A115,'Hoja de Trabajo para listado'!$BC$155:$BC$1048576,0),MATCH((CUADRO!L$4&amp;$E115),'Hoja de Trabajo para listado'!$BC$151:$CB$151,0)),0)+IFERROR(INDEX('Hoja de Trabajo para listado'!$DE$153:$DG$274,MATCH($A115,'Hoja de Trabajo para listado'!$DE$153:$DE$1048576,0),MATCH((CUADRO!L$4&amp;$E115),'Hoja de Trabajo para listado'!$DE$151:$DG$151,0)),0)+IFERROR(INDEX('Hoja de Trabajo para listado'!$CD$155:$DC$1048576,MATCH($A115,'Hoja de Trabajo para listado'!$CD$155:$CD$1048576,0),MATCH((CUADRO!L$4&amp;$E115),'Hoja de Trabajo para listado'!$CD$151:$DC$151,0)),0)</f>
        <v>0</v>
      </c>
      <c r="M115" s="241">
        <f ca="1">+IFERROR(INDEX('Hoja de Trabajo para listado'!$A$155:$Z$1048576,MATCH($A115,'Hoja de Trabajo para listado'!$A$155:$A$1048576,0),MATCH((CUADRO!M$4&amp;$E115),'Hoja de Trabajo para listado'!$A$151:$Z$151,0)),0)+IFERROR(INDEX('Hoja de Trabajo para listado'!$AB$155:$BA$1048576,MATCH($A115,'Hoja de Trabajo para listado'!$AB$155:$AB$1048576,0),MATCH((CUADRO!M$4&amp;$E115),'Hoja de Trabajo para listado'!$AB$151:$BA$151,0)),0)+IFERROR(INDEX('Hoja de Trabajo para listado'!$BC$155:$CB$1048576,MATCH($A115,'Hoja de Trabajo para listado'!$BC$155:$BC$1048576,0),MATCH((CUADRO!M$4&amp;$E115),'Hoja de Trabajo para listado'!$BC$151:$CB$151,0)),0)+IFERROR(INDEX('Hoja de Trabajo para listado'!$DE$153:$DG$274,MATCH($A115,'Hoja de Trabajo para listado'!$DE$153:$DE$1048576,0),MATCH((CUADRO!M$4&amp;$E115),'Hoja de Trabajo para listado'!$DE$151:$DG$151,0)),0)+IFERROR(INDEX('Hoja de Trabajo para listado'!$CD$155:$DC$1048576,MATCH($A115,'Hoja de Trabajo para listado'!$CD$155:$CD$1048576,0),MATCH((CUADRO!M$4&amp;$E115),'Hoja de Trabajo para listado'!$CD$151:$DC$151,0)),0)</f>
        <v>0</v>
      </c>
      <c r="N115" s="241">
        <f ca="1">+IFERROR(INDEX('Hoja de Trabajo para listado'!$A$155:$Z$1048576,MATCH($A115,'Hoja de Trabajo para listado'!$A$155:$A$1048576,0),MATCH((CUADRO!N$4&amp;$E115),'Hoja de Trabajo para listado'!$A$151:$Z$151,0)),0)+IFERROR(INDEX('Hoja de Trabajo para listado'!$AB$155:$BA$1048576,MATCH($A115,'Hoja de Trabajo para listado'!$AB$155:$AB$1048576,0),MATCH((CUADRO!N$4&amp;$E115),'Hoja de Trabajo para listado'!$AB$151:$BA$151,0)),0)+IFERROR(INDEX('Hoja de Trabajo para listado'!$BC$155:$CB$1048576,MATCH($A115,'Hoja de Trabajo para listado'!$BC$155:$BC$1048576,0),MATCH((CUADRO!N$4&amp;$E115),'Hoja de Trabajo para listado'!$BC$151:$CB$151,0)),0)+IFERROR(INDEX('Hoja de Trabajo para listado'!$DE$153:$DG$274,MATCH($A115,'Hoja de Trabajo para listado'!$DE$153:$DE$1048576,0),MATCH((CUADRO!N$4&amp;$E115),'Hoja de Trabajo para listado'!$DE$151:$DG$151,0)),0)+IFERROR(INDEX('Hoja de Trabajo para listado'!$CD$155:$DC$1048576,MATCH($A115,'Hoja de Trabajo para listado'!$CD$155:$CD$1048576,0),MATCH((CUADRO!N$4&amp;$E115),'Hoja de Trabajo para listado'!$CD$151:$DC$151,0)),0)</f>
        <v>0</v>
      </c>
      <c r="O115" s="241">
        <f ca="1">+IFERROR(INDEX('Hoja de Trabajo para listado'!$A$155:$Z$1048576,MATCH($A115,'Hoja de Trabajo para listado'!$A$155:$A$1048576,0),MATCH((CUADRO!O$4&amp;$E115),'Hoja de Trabajo para listado'!$A$151:$Z$151,0)),0)+IFERROR(INDEX('Hoja de Trabajo para listado'!$AB$155:$BA$1048576,MATCH($A115,'Hoja de Trabajo para listado'!$AB$155:$AB$1048576,0),MATCH((CUADRO!O$4&amp;$E115),'Hoja de Trabajo para listado'!$AB$151:$BA$151,0)),0)+IFERROR(INDEX('Hoja de Trabajo para listado'!$BC$155:$CB$1048576,MATCH($A115,'Hoja de Trabajo para listado'!$BC$155:$BC$1048576,0),MATCH((CUADRO!O$4&amp;$E115),'Hoja de Trabajo para listado'!$BC$151:$CB$151,0)),0)+IFERROR(INDEX('Hoja de Trabajo para listado'!$DE$153:$DG$274,MATCH($A115,'Hoja de Trabajo para listado'!$DE$153:$DE$1048576,0),MATCH((CUADRO!O$4&amp;$E115),'Hoja de Trabajo para listado'!$DE$151:$DG$151,0)),0)+IFERROR(INDEX('Hoja de Trabajo para listado'!$CD$155:$DC$1048576,MATCH($A115,'Hoja de Trabajo para listado'!$CD$155:$CD$1048576,0),MATCH((CUADRO!O$4&amp;$E115),'Hoja de Trabajo para listado'!$CD$151:$DC$151,0)),0)</f>
        <v>0</v>
      </c>
      <c r="P115" s="241">
        <f ca="1">+IFERROR(INDEX('Hoja de Trabajo para listado'!$A$155:$Z$1048576,MATCH($A115,'Hoja de Trabajo para listado'!$A$155:$A$1048576,0),MATCH((CUADRO!P$4&amp;$E115),'Hoja de Trabajo para listado'!$A$151:$Z$151,0)),0)+IFERROR(INDEX('Hoja de Trabajo para listado'!$AB$155:$BA$1048576,MATCH($A115,'Hoja de Trabajo para listado'!$AB$155:$AB$1048576,0),MATCH((CUADRO!P$4&amp;$E115),'Hoja de Trabajo para listado'!$AB$151:$BA$151,0)),0)+IFERROR(INDEX('Hoja de Trabajo para listado'!$BC$155:$CB$1048576,MATCH($A115,'Hoja de Trabajo para listado'!$BC$155:$BC$1048576,0),MATCH((CUADRO!P$4&amp;$E115),'Hoja de Trabajo para listado'!$BC$151:$CB$151,0)),0)+IFERROR(INDEX('Hoja de Trabajo para listado'!$DE$153:$DG$274,MATCH($A115,'Hoja de Trabajo para listado'!$DE$153:$DE$1048576,0),MATCH((CUADRO!P$4&amp;$E115),'Hoja de Trabajo para listado'!$DE$151:$DG$151,0)),0)+IFERROR(INDEX('Hoja de Trabajo para listado'!$CD$155:$DC$1048576,MATCH($A115,'Hoja de Trabajo para listado'!$CD$155:$CD$1048576,0),MATCH((CUADRO!P$4&amp;$E115),'Hoja de Trabajo para listado'!$CD$151:$DC$151,0)),0)</f>
        <v>0</v>
      </c>
      <c r="Q115" s="241">
        <f ca="1">+IFERROR(INDEX('Hoja de Trabajo para listado'!$A$155:$Z$1048576,MATCH($A115,'Hoja de Trabajo para listado'!$A$155:$A$1048576,0),MATCH((CUADRO!Q$4&amp;$E115),'Hoja de Trabajo para listado'!$A$151:$Z$151,0)),0)+IFERROR(INDEX('Hoja de Trabajo para listado'!$AB$155:$BA$1048576,MATCH($A115,'Hoja de Trabajo para listado'!$AB$155:$AB$1048576,0),MATCH((CUADRO!Q$4&amp;$E115),'Hoja de Trabajo para listado'!$AB$151:$BA$151,0)),0)+IFERROR(INDEX('Hoja de Trabajo para listado'!$BC$155:$CB$1048576,MATCH($A115,'Hoja de Trabajo para listado'!$BC$155:$BC$1048576,0),MATCH((CUADRO!Q$4&amp;$E115),'Hoja de Trabajo para listado'!$BC$151:$CB$151,0)),0)+IFERROR(INDEX('Hoja de Trabajo para listado'!$DE$153:$DG$274,MATCH($A115,'Hoja de Trabajo para listado'!$DE$153:$DE$1048576,0),MATCH((CUADRO!Q$4&amp;$E115),'Hoja de Trabajo para listado'!$DE$151:$DG$151,0)),0)+IFERROR(INDEX('Hoja de Trabajo para listado'!$CD$155:$DC$1048576,MATCH($A115,'Hoja de Trabajo para listado'!$CD$155:$CD$1048576,0),MATCH((CUADRO!Q$4&amp;$E115),'Hoja de Trabajo para listado'!$CD$151:$DC$151,0)),0)</f>
        <v>0</v>
      </c>
      <c r="R115" s="241">
        <f t="shared" ca="1" si="2"/>
        <v>0</v>
      </c>
      <c r="S115" s="241"/>
      <c r="T115" s="241">
        <f ca="1">+T116</f>
        <v>1</v>
      </c>
      <c r="U115" s="240">
        <f t="shared" si="3"/>
        <v>1</v>
      </c>
    </row>
    <row r="116" spans="1:21" s="352" customFormat="1" ht="15" customHeight="1">
      <c r="A116" s="353">
        <v>159</v>
      </c>
      <c r="B116" s="382"/>
      <c r="C116" s="305" t="str">
        <f>+VLOOKUP(A116,bd_lista!$A$3:$C$592,3,FALSE)</f>
        <v>OficinaTécnica para el Fortalecimiento de la Empresa Pública</v>
      </c>
      <c r="D116" s="384"/>
      <c r="E116" s="305" t="s">
        <v>684</v>
      </c>
      <c r="F116" s="243">
        <f ca="1">+IFERROR(INDEX('Hoja de Trabajo para listado'!$A$155:$Z$1048576,MATCH($A116,'Hoja de Trabajo para listado'!$A$155:$A$1048576,0),MATCH((CUADRO!F$4&amp;$E116),'Hoja de Trabajo para listado'!$A$151:$Z$151,0)),0)+IFERROR(INDEX('Hoja de Trabajo para listado'!$AB$155:$BA$1048576,MATCH($A116,'Hoja de Trabajo para listado'!$AB$155:$AB$1048576,0),MATCH((CUADRO!F$4&amp;$E116),'Hoja de Trabajo para listado'!$AB$151:$BA$151,0)),0)+IFERROR(INDEX('Hoja de Trabajo para listado'!$BC$155:$CB$1048576,MATCH($A116,'Hoja de Trabajo para listado'!$BC$155:$BC$1048576,0),MATCH((CUADRO!F$4&amp;$E116),'Hoja de Trabajo para listado'!$BC$151:$CB$151,0)),0)+IFERROR(INDEX('Hoja de Trabajo para listado'!$DE$153:$DG$274,MATCH($A116,'Hoja de Trabajo para listado'!$DE$153:$DE$1048576,0),MATCH((CUADRO!F$4&amp;$E116),'Hoja de Trabajo para listado'!$DE$151:$DG$151,0)),0)+IFERROR(INDEX('Hoja de Trabajo para listado'!$CD$155:$DC$1048576,MATCH($A116,'Hoja de Trabajo para listado'!$CD$155:$CD$1048576,0),MATCH((CUADRO!F$4&amp;$E116),'Hoja de Trabajo para listado'!$CD$151:$DC$151,0)),0)</f>
        <v>1</v>
      </c>
      <c r="G116" s="243">
        <f ca="1">+IFERROR(INDEX('Hoja de Trabajo para listado'!$A$155:$Z$1048576,MATCH($A116,'Hoja de Trabajo para listado'!$A$155:$A$1048576,0),MATCH((CUADRO!G$4&amp;$E116),'Hoja de Trabajo para listado'!$A$151:$Z$151,0)),0)+IFERROR(INDEX('Hoja de Trabajo para listado'!$AB$155:$BA$1048576,MATCH($A116,'Hoja de Trabajo para listado'!$AB$155:$AB$1048576,0),MATCH((CUADRO!G$4&amp;$E116),'Hoja de Trabajo para listado'!$AB$151:$BA$151,0)),0)+IFERROR(INDEX('Hoja de Trabajo para listado'!$BC$155:$CB$1048576,MATCH($A116,'Hoja de Trabajo para listado'!$BC$155:$BC$1048576,0),MATCH((CUADRO!G$4&amp;$E116),'Hoja de Trabajo para listado'!$BC$151:$CB$151,0)),0)+IFERROR(INDEX('Hoja de Trabajo para listado'!$DE$153:$DG$274,MATCH($A116,'Hoja de Trabajo para listado'!$DE$153:$DE$1048576,0),MATCH((CUADRO!G$4&amp;$E116),'Hoja de Trabajo para listado'!$DE$151:$DG$151,0)),0)+IFERROR(INDEX('Hoja de Trabajo para listado'!$CD$155:$DC$1048576,MATCH($A116,'Hoja de Trabajo para listado'!$CD$155:$CD$1048576,0),MATCH((CUADRO!G$4&amp;$E116),'Hoja de Trabajo para listado'!$CD$151:$DC$151,0)),0)</f>
        <v>0</v>
      </c>
      <c r="H116" s="243">
        <f ca="1">+IFERROR(INDEX('Hoja de Trabajo para listado'!$A$155:$Z$1048576,MATCH($A116,'Hoja de Trabajo para listado'!$A$155:$A$1048576,0),MATCH((CUADRO!H$4&amp;$E116),'Hoja de Trabajo para listado'!$A$151:$Z$151,0)),0)+IFERROR(INDEX('Hoja de Trabajo para listado'!$AB$155:$BA$1048576,MATCH($A116,'Hoja de Trabajo para listado'!$AB$155:$AB$1048576,0),MATCH((CUADRO!H$4&amp;$E116),'Hoja de Trabajo para listado'!$AB$151:$BA$151,0)),0)+IFERROR(INDEX('Hoja de Trabajo para listado'!$BC$155:$CB$1048576,MATCH($A116,'Hoja de Trabajo para listado'!$BC$155:$BC$1048576,0),MATCH((CUADRO!H$4&amp;$E116),'Hoja de Trabajo para listado'!$BC$151:$CB$151,0)),0)+IFERROR(INDEX('Hoja de Trabajo para listado'!$DE$153:$DG$274,MATCH($A116,'Hoja de Trabajo para listado'!$DE$153:$DE$1048576,0),MATCH((CUADRO!H$4&amp;$E116),'Hoja de Trabajo para listado'!$DE$151:$DG$151,0)),0)+IFERROR(INDEX('Hoja de Trabajo para listado'!$CD$155:$DC$1048576,MATCH($A116,'Hoja de Trabajo para listado'!$CD$155:$CD$1048576,0),MATCH((CUADRO!H$4&amp;$E116),'Hoja de Trabajo para listado'!$CD$151:$DC$151,0)),0)</f>
        <v>0</v>
      </c>
      <c r="I116" s="243">
        <f ca="1">+IFERROR(INDEX('Hoja de Trabajo para listado'!$A$155:$Z$1048576,MATCH($A116,'Hoja de Trabajo para listado'!$A$155:$A$1048576,0),MATCH((CUADRO!I$4&amp;$E116),'Hoja de Trabajo para listado'!$A$151:$Z$151,0)),0)+IFERROR(INDEX('Hoja de Trabajo para listado'!$AB$155:$BA$1048576,MATCH($A116,'Hoja de Trabajo para listado'!$AB$155:$AB$1048576,0),MATCH((CUADRO!I$4&amp;$E116),'Hoja de Trabajo para listado'!$AB$151:$BA$151,0)),0)+IFERROR(INDEX('Hoja de Trabajo para listado'!$BC$155:$CB$1048576,MATCH($A116,'Hoja de Trabajo para listado'!$BC$155:$BC$1048576,0),MATCH((CUADRO!I$4&amp;$E116),'Hoja de Trabajo para listado'!$BC$151:$CB$151,0)),0)+IFERROR(INDEX('Hoja de Trabajo para listado'!$DE$153:$DG$274,MATCH($A116,'Hoja de Trabajo para listado'!$DE$153:$DE$1048576,0),MATCH((CUADRO!I$4&amp;$E116),'Hoja de Trabajo para listado'!$DE$151:$DG$151,0)),0)+IFERROR(INDEX('Hoja de Trabajo para listado'!$CD$155:$DC$1048576,MATCH($A116,'Hoja de Trabajo para listado'!$CD$155:$CD$1048576,0),MATCH((CUADRO!I$4&amp;$E116),'Hoja de Trabajo para listado'!$CD$151:$DC$151,0)),0)</f>
        <v>0</v>
      </c>
      <c r="J116" s="243">
        <f ca="1">+IFERROR(INDEX('Hoja de Trabajo para listado'!$A$155:$Z$1048576,MATCH($A116,'Hoja de Trabajo para listado'!$A$155:$A$1048576,0),MATCH((CUADRO!J$4&amp;$E116),'Hoja de Trabajo para listado'!$A$151:$Z$151,0)),0)+IFERROR(INDEX('Hoja de Trabajo para listado'!$AB$155:$BA$1048576,MATCH($A116,'Hoja de Trabajo para listado'!$AB$155:$AB$1048576,0),MATCH((CUADRO!J$4&amp;$E116),'Hoja de Trabajo para listado'!$AB$151:$BA$151,0)),0)+IFERROR(INDEX('Hoja de Trabajo para listado'!$BC$155:$CB$1048576,MATCH($A116,'Hoja de Trabajo para listado'!$BC$155:$BC$1048576,0),MATCH((CUADRO!J$4&amp;$E116),'Hoja de Trabajo para listado'!$BC$151:$CB$151,0)),0)+IFERROR(INDEX('Hoja de Trabajo para listado'!$DE$153:$DG$274,MATCH($A116,'Hoja de Trabajo para listado'!$DE$153:$DE$1048576,0),MATCH((CUADRO!J$4&amp;$E116),'Hoja de Trabajo para listado'!$DE$151:$DG$151,0)),0)+IFERROR(INDEX('Hoja de Trabajo para listado'!$CD$155:$DC$1048576,MATCH($A116,'Hoja de Trabajo para listado'!$CD$155:$CD$1048576,0),MATCH((CUADRO!J$4&amp;$E116),'Hoja de Trabajo para listado'!$CD$151:$DC$151,0)),0)</f>
        <v>0</v>
      </c>
      <c r="K116" s="243">
        <f ca="1">+IFERROR(INDEX('Hoja de Trabajo para listado'!$A$155:$Z$1048576,MATCH($A116,'Hoja de Trabajo para listado'!$A$155:$A$1048576,0),MATCH((CUADRO!K$4&amp;$E116),'Hoja de Trabajo para listado'!$A$151:$Z$151,0)),0)+IFERROR(INDEX('Hoja de Trabajo para listado'!$AB$155:$BA$1048576,MATCH($A116,'Hoja de Trabajo para listado'!$AB$155:$AB$1048576,0),MATCH((CUADRO!K$4&amp;$E116),'Hoja de Trabajo para listado'!$AB$151:$BA$151,0)),0)+IFERROR(INDEX('Hoja de Trabajo para listado'!$BC$155:$CB$1048576,MATCH($A116,'Hoja de Trabajo para listado'!$BC$155:$BC$1048576,0),MATCH((CUADRO!K$4&amp;$E116),'Hoja de Trabajo para listado'!$BC$151:$CB$151,0)),0)+IFERROR(INDEX('Hoja de Trabajo para listado'!$DE$153:$DG$274,MATCH($A116,'Hoja de Trabajo para listado'!$DE$153:$DE$1048576,0),MATCH((CUADRO!K$4&amp;$E116),'Hoja de Trabajo para listado'!$DE$151:$DG$151,0)),0)+IFERROR(INDEX('Hoja de Trabajo para listado'!$CD$155:$DC$1048576,MATCH($A116,'Hoja de Trabajo para listado'!$CD$155:$CD$1048576,0),MATCH((CUADRO!K$4&amp;$E116),'Hoja de Trabajo para listado'!$CD$151:$DC$151,0)),0)</f>
        <v>0</v>
      </c>
      <c r="L116" s="243">
        <f ca="1">+IFERROR(INDEX('Hoja de Trabajo para listado'!$A$155:$Z$1048576,MATCH($A116,'Hoja de Trabajo para listado'!$A$155:$A$1048576,0),MATCH((CUADRO!L$4&amp;$E116),'Hoja de Trabajo para listado'!$A$151:$Z$151,0)),0)+IFERROR(INDEX('Hoja de Trabajo para listado'!$AB$155:$BA$1048576,MATCH($A116,'Hoja de Trabajo para listado'!$AB$155:$AB$1048576,0),MATCH((CUADRO!L$4&amp;$E116),'Hoja de Trabajo para listado'!$AB$151:$BA$151,0)),0)+IFERROR(INDEX('Hoja de Trabajo para listado'!$BC$155:$CB$1048576,MATCH($A116,'Hoja de Trabajo para listado'!$BC$155:$BC$1048576,0),MATCH((CUADRO!L$4&amp;$E116),'Hoja de Trabajo para listado'!$BC$151:$CB$151,0)),0)+IFERROR(INDEX('Hoja de Trabajo para listado'!$DE$153:$DG$274,MATCH($A116,'Hoja de Trabajo para listado'!$DE$153:$DE$1048576,0),MATCH((CUADRO!L$4&amp;$E116),'Hoja de Trabajo para listado'!$DE$151:$DG$151,0)),0)+IFERROR(INDEX('Hoja de Trabajo para listado'!$CD$155:$DC$1048576,MATCH($A116,'Hoja de Trabajo para listado'!$CD$155:$CD$1048576,0),MATCH((CUADRO!L$4&amp;$E116),'Hoja de Trabajo para listado'!$CD$151:$DC$151,0)),0)</f>
        <v>0</v>
      </c>
      <c r="M116" s="243">
        <f ca="1">+IFERROR(INDEX('Hoja de Trabajo para listado'!$A$155:$Z$1048576,MATCH($A116,'Hoja de Trabajo para listado'!$A$155:$A$1048576,0),MATCH((CUADRO!M$4&amp;$E116),'Hoja de Trabajo para listado'!$A$151:$Z$151,0)),0)+IFERROR(INDEX('Hoja de Trabajo para listado'!$AB$155:$BA$1048576,MATCH($A116,'Hoja de Trabajo para listado'!$AB$155:$AB$1048576,0),MATCH((CUADRO!M$4&amp;$E116),'Hoja de Trabajo para listado'!$AB$151:$BA$151,0)),0)+IFERROR(INDEX('Hoja de Trabajo para listado'!$BC$155:$CB$1048576,MATCH($A116,'Hoja de Trabajo para listado'!$BC$155:$BC$1048576,0),MATCH((CUADRO!M$4&amp;$E116),'Hoja de Trabajo para listado'!$BC$151:$CB$151,0)),0)+IFERROR(INDEX('Hoja de Trabajo para listado'!$DE$153:$DG$274,MATCH($A116,'Hoja de Trabajo para listado'!$DE$153:$DE$1048576,0),MATCH((CUADRO!M$4&amp;$E116),'Hoja de Trabajo para listado'!$DE$151:$DG$151,0)),0)+IFERROR(INDEX('Hoja de Trabajo para listado'!$CD$155:$DC$1048576,MATCH($A116,'Hoja de Trabajo para listado'!$CD$155:$CD$1048576,0),MATCH((CUADRO!M$4&amp;$E116),'Hoja de Trabajo para listado'!$CD$151:$DC$151,0)),0)</f>
        <v>0</v>
      </c>
      <c r="N116" s="243">
        <f ca="1">+IFERROR(INDEX('Hoja de Trabajo para listado'!$A$155:$Z$1048576,MATCH($A116,'Hoja de Trabajo para listado'!$A$155:$A$1048576,0),MATCH((CUADRO!N$4&amp;$E116),'Hoja de Trabajo para listado'!$A$151:$Z$151,0)),0)+IFERROR(INDEX('Hoja de Trabajo para listado'!$AB$155:$BA$1048576,MATCH($A116,'Hoja de Trabajo para listado'!$AB$155:$AB$1048576,0),MATCH((CUADRO!N$4&amp;$E116),'Hoja de Trabajo para listado'!$AB$151:$BA$151,0)),0)+IFERROR(INDEX('Hoja de Trabajo para listado'!$BC$155:$CB$1048576,MATCH($A116,'Hoja de Trabajo para listado'!$BC$155:$BC$1048576,0),MATCH((CUADRO!N$4&amp;$E116),'Hoja de Trabajo para listado'!$BC$151:$CB$151,0)),0)+IFERROR(INDEX('Hoja de Trabajo para listado'!$DE$153:$DG$274,MATCH($A116,'Hoja de Trabajo para listado'!$DE$153:$DE$1048576,0),MATCH((CUADRO!N$4&amp;$E116),'Hoja de Trabajo para listado'!$DE$151:$DG$151,0)),0)+IFERROR(INDEX('Hoja de Trabajo para listado'!$CD$155:$DC$1048576,MATCH($A116,'Hoja de Trabajo para listado'!$CD$155:$CD$1048576,0),MATCH((CUADRO!N$4&amp;$E116),'Hoja de Trabajo para listado'!$CD$151:$DC$151,0)),0)</f>
        <v>0</v>
      </c>
      <c r="O116" s="243">
        <f ca="1">+IFERROR(INDEX('Hoja de Trabajo para listado'!$A$155:$Z$1048576,MATCH($A116,'Hoja de Trabajo para listado'!$A$155:$A$1048576,0),MATCH((CUADRO!O$4&amp;$E116),'Hoja de Trabajo para listado'!$A$151:$Z$151,0)),0)+IFERROR(INDEX('Hoja de Trabajo para listado'!$AB$155:$BA$1048576,MATCH($A116,'Hoja de Trabajo para listado'!$AB$155:$AB$1048576,0),MATCH((CUADRO!O$4&amp;$E116),'Hoja de Trabajo para listado'!$AB$151:$BA$151,0)),0)+IFERROR(INDEX('Hoja de Trabajo para listado'!$BC$155:$CB$1048576,MATCH($A116,'Hoja de Trabajo para listado'!$BC$155:$BC$1048576,0),MATCH((CUADRO!O$4&amp;$E116),'Hoja de Trabajo para listado'!$BC$151:$CB$151,0)),0)+IFERROR(INDEX('Hoja de Trabajo para listado'!$DE$153:$DG$274,MATCH($A116,'Hoja de Trabajo para listado'!$DE$153:$DE$1048576,0),MATCH((CUADRO!O$4&amp;$E116),'Hoja de Trabajo para listado'!$DE$151:$DG$151,0)),0)+IFERROR(INDEX('Hoja de Trabajo para listado'!$CD$155:$DC$1048576,MATCH($A116,'Hoja de Trabajo para listado'!$CD$155:$CD$1048576,0),MATCH((CUADRO!O$4&amp;$E116),'Hoja de Trabajo para listado'!$CD$151:$DC$151,0)),0)</f>
        <v>0</v>
      </c>
      <c r="P116" s="243">
        <f ca="1">+IFERROR(INDEX('Hoja de Trabajo para listado'!$A$155:$Z$1048576,MATCH($A116,'Hoja de Trabajo para listado'!$A$155:$A$1048576,0),MATCH((CUADRO!P$4&amp;$E116),'Hoja de Trabajo para listado'!$A$151:$Z$151,0)),0)+IFERROR(INDEX('Hoja de Trabajo para listado'!$AB$155:$BA$1048576,MATCH($A116,'Hoja de Trabajo para listado'!$AB$155:$AB$1048576,0),MATCH((CUADRO!P$4&amp;$E116),'Hoja de Trabajo para listado'!$AB$151:$BA$151,0)),0)+IFERROR(INDEX('Hoja de Trabajo para listado'!$BC$155:$CB$1048576,MATCH($A116,'Hoja de Trabajo para listado'!$BC$155:$BC$1048576,0),MATCH((CUADRO!P$4&amp;$E116),'Hoja de Trabajo para listado'!$BC$151:$CB$151,0)),0)+IFERROR(INDEX('Hoja de Trabajo para listado'!$DE$153:$DG$274,MATCH($A116,'Hoja de Trabajo para listado'!$DE$153:$DE$1048576,0),MATCH((CUADRO!P$4&amp;$E116),'Hoja de Trabajo para listado'!$DE$151:$DG$151,0)),0)+IFERROR(INDEX('Hoja de Trabajo para listado'!$CD$155:$DC$1048576,MATCH($A116,'Hoja de Trabajo para listado'!$CD$155:$CD$1048576,0),MATCH((CUADRO!P$4&amp;$E116),'Hoja de Trabajo para listado'!$CD$151:$DC$151,0)),0)</f>
        <v>0</v>
      </c>
      <c r="Q116" s="243">
        <f ca="1">+IFERROR(INDEX('Hoja de Trabajo para listado'!$A$155:$Z$1048576,MATCH($A116,'Hoja de Trabajo para listado'!$A$155:$A$1048576,0),MATCH((CUADRO!Q$4&amp;$E116),'Hoja de Trabajo para listado'!$A$151:$Z$151,0)),0)+IFERROR(INDEX('Hoja de Trabajo para listado'!$AB$155:$BA$1048576,MATCH($A116,'Hoja de Trabajo para listado'!$AB$155:$AB$1048576,0),MATCH((CUADRO!Q$4&amp;$E116),'Hoja de Trabajo para listado'!$AB$151:$BA$151,0)),0)+IFERROR(INDEX('Hoja de Trabajo para listado'!$BC$155:$CB$1048576,MATCH($A116,'Hoja de Trabajo para listado'!$BC$155:$BC$1048576,0),MATCH((CUADRO!Q$4&amp;$E116),'Hoja de Trabajo para listado'!$BC$151:$CB$151,0)),0)+IFERROR(INDEX('Hoja de Trabajo para listado'!$DE$153:$DG$274,MATCH($A116,'Hoja de Trabajo para listado'!$DE$153:$DE$1048576,0),MATCH((CUADRO!Q$4&amp;$E116),'Hoja de Trabajo para listado'!$DE$151:$DG$151,0)),0)+IFERROR(INDEX('Hoja de Trabajo para listado'!$CD$155:$DC$1048576,MATCH($A116,'Hoja de Trabajo para listado'!$CD$155:$CD$1048576,0),MATCH((CUADRO!Q$4&amp;$E116),'Hoja de Trabajo para listado'!$CD$151:$DC$151,0)),0)</f>
        <v>0</v>
      </c>
      <c r="R116" s="243">
        <f t="shared" ca="1" si="2"/>
        <v>1</v>
      </c>
      <c r="S116" s="243">
        <f ca="1">+R115+R116</f>
        <v>1</v>
      </c>
      <c r="T116" s="243">
        <f ca="1">+S116</f>
        <v>1</v>
      </c>
      <c r="U116" s="242">
        <f t="shared" si="3"/>
        <v>2</v>
      </c>
    </row>
    <row r="117" spans="1:21" ht="15" customHeight="1">
      <c r="A117" s="353">
        <v>163</v>
      </c>
      <c r="B117" s="381">
        <f>+A117</f>
        <v>163</v>
      </c>
      <c r="C117" s="245" t="str">
        <f>+VLOOKUP(A117,bd_lista!$A$3:$C$592,3,FALSE)</f>
        <v>Agencia Nacional de Hidrocarburos</v>
      </c>
      <c r="D117" s="383" t="str">
        <f>+C117</f>
        <v>Agencia Nacional de Hidrocarburos</v>
      </c>
      <c r="E117" s="245" t="s">
        <v>683</v>
      </c>
      <c r="F117" s="241">
        <f ca="1">+IFERROR(INDEX('Hoja de Trabajo para listado'!$A$155:$Z$1048576,MATCH($A117,'Hoja de Trabajo para listado'!$A$155:$A$1048576,0),MATCH((CUADRO!F$4&amp;$E117),'Hoja de Trabajo para listado'!$A$151:$Z$151,0)),0)+IFERROR(INDEX('Hoja de Trabajo para listado'!$AB$155:$BA$1048576,MATCH($A117,'Hoja de Trabajo para listado'!$AB$155:$AB$1048576,0),MATCH((CUADRO!F$4&amp;$E117),'Hoja de Trabajo para listado'!$AB$151:$BA$151,0)),0)+IFERROR(INDEX('Hoja de Trabajo para listado'!$BC$155:$CB$1048576,MATCH($A117,'Hoja de Trabajo para listado'!$BC$155:$BC$1048576,0),MATCH((CUADRO!F$4&amp;$E117),'Hoja de Trabajo para listado'!$BC$151:$CB$151,0)),0)+IFERROR(INDEX('Hoja de Trabajo para listado'!$DE$153:$DG$274,MATCH($A117,'Hoja de Trabajo para listado'!$DE$153:$DE$1048576,0),MATCH((CUADRO!F$4&amp;$E117),'Hoja de Trabajo para listado'!$DE$151:$DG$151,0)),0)+IFERROR(INDEX('Hoja de Trabajo para listado'!$CD$155:$DC$1048576,MATCH($A117,'Hoja de Trabajo para listado'!$CD$155:$CD$1048576,0),MATCH((CUADRO!F$4&amp;$E117),'Hoja de Trabajo para listado'!$CD$151:$DC$151,0)),0)</f>
        <v>0</v>
      </c>
      <c r="G117" s="241">
        <f ca="1">+IFERROR(INDEX('Hoja de Trabajo para listado'!$A$155:$Z$1048576,MATCH($A117,'Hoja de Trabajo para listado'!$A$155:$A$1048576,0),MATCH((CUADRO!G$4&amp;$E117),'Hoja de Trabajo para listado'!$A$151:$Z$151,0)),0)+IFERROR(INDEX('Hoja de Trabajo para listado'!$AB$155:$BA$1048576,MATCH($A117,'Hoja de Trabajo para listado'!$AB$155:$AB$1048576,0),MATCH((CUADRO!G$4&amp;$E117),'Hoja de Trabajo para listado'!$AB$151:$BA$151,0)),0)+IFERROR(INDEX('Hoja de Trabajo para listado'!$BC$155:$CB$1048576,MATCH($A117,'Hoja de Trabajo para listado'!$BC$155:$BC$1048576,0),MATCH((CUADRO!G$4&amp;$E117),'Hoja de Trabajo para listado'!$BC$151:$CB$151,0)),0)+IFERROR(INDEX('Hoja de Trabajo para listado'!$DE$153:$DG$274,MATCH($A117,'Hoja de Trabajo para listado'!$DE$153:$DE$1048576,0),MATCH((CUADRO!G$4&amp;$E117),'Hoja de Trabajo para listado'!$DE$151:$DG$151,0)),0)+IFERROR(INDEX('Hoja de Trabajo para listado'!$CD$155:$DC$1048576,MATCH($A117,'Hoja de Trabajo para listado'!$CD$155:$CD$1048576,0),MATCH((CUADRO!G$4&amp;$E117),'Hoja de Trabajo para listado'!$CD$151:$DC$151,0)),0)</f>
        <v>0</v>
      </c>
      <c r="H117" s="241">
        <f ca="1">+IFERROR(INDEX('Hoja de Trabajo para listado'!$A$155:$Z$1048576,MATCH($A117,'Hoja de Trabajo para listado'!$A$155:$A$1048576,0),MATCH((CUADRO!H$4&amp;$E117),'Hoja de Trabajo para listado'!$A$151:$Z$151,0)),0)+IFERROR(INDEX('Hoja de Trabajo para listado'!$AB$155:$BA$1048576,MATCH($A117,'Hoja de Trabajo para listado'!$AB$155:$AB$1048576,0),MATCH((CUADRO!H$4&amp;$E117),'Hoja de Trabajo para listado'!$AB$151:$BA$151,0)),0)+IFERROR(INDEX('Hoja de Trabajo para listado'!$BC$155:$CB$1048576,MATCH($A117,'Hoja de Trabajo para listado'!$BC$155:$BC$1048576,0),MATCH((CUADRO!H$4&amp;$E117),'Hoja de Trabajo para listado'!$BC$151:$CB$151,0)),0)+IFERROR(INDEX('Hoja de Trabajo para listado'!$DE$153:$DG$274,MATCH($A117,'Hoja de Trabajo para listado'!$DE$153:$DE$1048576,0),MATCH((CUADRO!H$4&amp;$E117),'Hoja de Trabajo para listado'!$DE$151:$DG$151,0)),0)+IFERROR(INDEX('Hoja de Trabajo para listado'!$CD$155:$DC$1048576,MATCH($A117,'Hoja de Trabajo para listado'!$CD$155:$CD$1048576,0),MATCH((CUADRO!H$4&amp;$E117),'Hoja de Trabajo para listado'!$CD$151:$DC$151,0)),0)</f>
        <v>0</v>
      </c>
      <c r="I117" s="241">
        <f ca="1">+IFERROR(INDEX('Hoja de Trabajo para listado'!$A$155:$Z$1048576,MATCH($A117,'Hoja de Trabajo para listado'!$A$155:$A$1048576,0),MATCH((CUADRO!I$4&amp;$E117),'Hoja de Trabajo para listado'!$A$151:$Z$151,0)),0)+IFERROR(INDEX('Hoja de Trabajo para listado'!$AB$155:$BA$1048576,MATCH($A117,'Hoja de Trabajo para listado'!$AB$155:$AB$1048576,0),MATCH((CUADRO!I$4&amp;$E117),'Hoja de Trabajo para listado'!$AB$151:$BA$151,0)),0)+IFERROR(INDEX('Hoja de Trabajo para listado'!$BC$155:$CB$1048576,MATCH($A117,'Hoja de Trabajo para listado'!$BC$155:$BC$1048576,0),MATCH((CUADRO!I$4&amp;$E117),'Hoja de Trabajo para listado'!$BC$151:$CB$151,0)),0)+IFERROR(INDEX('Hoja de Trabajo para listado'!$DE$153:$DG$274,MATCH($A117,'Hoja de Trabajo para listado'!$DE$153:$DE$1048576,0),MATCH((CUADRO!I$4&amp;$E117),'Hoja de Trabajo para listado'!$DE$151:$DG$151,0)),0)+IFERROR(INDEX('Hoja de Trabajo para listado'!$CD$155:$DC$1048576,MATCH($A117,'Hoja de Trabajo para listado'!$CD$155:$CD$1048576,0),MATCH((CUADRO!I$4&amp;$E117),'Hoja de Trabajo para listado'!$CD$151:$DC$151,0)),0)</f>
        <v>0</v>
      </c>
      <c r="J117" s="241">
        <f ca="1">+IFERROR(INDEX('Hoja de Trabajo para listado'!$A$155:$Z$1048576,MATCH($A117,'Hoja de Trabajo para listado'!$A$155:$A$1048576,0),MATCH((CUADRO!J$4&amp;$E117),'Hoja de Trabajo para listado'!$A$151:$Z$151,0)),0)+IFERROR(INDEX('Hoja de Trabajo para listado'!$AB$155:$BA$1048576,MATCH($A117,'Hoja de Trabajo para listado'!$AB$155:$AB$1048576,0),MATCH((CUADRO!J$4&amp;$E117),'Hoja de Trabajo para listado'!$AB$151:$BA$151,0)),0)+IFERROR(INDEX('Hoja de Trabajo para listado'!$BC$155:$CB$1048576,MATCH($A117,'Hoja de Trabajo para listado'!$BC$155:$BC$1048576,0),MATCH((CUADRO!J$4&amp;$E117),'Hoja de Trabajo para listado'!$BC$151:$CB$151,0)),0)+IFERROR(INDEX('Hoja de Trabajo para listado'!$DE$153:$DG$274,MATCH($A117,'Hoja de Trabajo para listado'!$DE$153:$DE$1048576,0),MATCH((CUADRO!J$4&amp;$E117),'Hoja de Trabajo para listado'!$DE$151:$DG$151,0)),0)+IFERROR(INDEX('Hoja de Trabajo para listado'!$CD$155:$DC$1048576,MATCH($A117,'Hoja de Trabajo para listado'!$CD$155:$CD$1048576,0),MATCH((CUADRO!J$4&amp;$E117),'Hoja de Trabajo para listado'!$CD$151:$DC$151,0)),0)</f>
        <v>0</v>
      </c>
      <c r="K117" s="241">
        <f ca="1">+IFERROR(INDEX('Hoja de Trabajo para listado'!$A$155:$Z$1048576,MATCH($A117,'Hoja de Trabajo para listado'!$A$155:$A$1048576,0),MATCH((CUADRO!K$4&amp;$E117),'Hoja de Trabajo para listado'!$A$151:$Z$151,0)),0)+IFERROR(INDEX('Hoja de Trabajo para listado'!$AB$155:$BA$1048576,MATCH($A117,'Hoja de Trabajo para listado'!$AB$155:$AB$1048576,0),MATCH((CUADRO!K$4&amp;$E117),'Hoja de Trabajo para listado'!$AB$151:$BA$151,0)),0)+IFERROR(INDEX('Hoja de Trabajo para listado'!$BC$155:$CB$1048576,MATCH($A117,'Hoja de Trabajo para listado'!$BC$155:$BC$1048576,0),MATCH((CUADRO!K$4&amp;$E117),'Hoja de Trabajo para listado'!$BC$151:$CB$151,0)),0)+IFERROR(INDEX('Hoja de Trabajo para listado'!$DE$153:$DG$274,MATCH($A117,'Hoja de Trabajo para listado'!$DE$153:$DE$1048576,0),MATCH((CUADRO!K$4&amp;$E117),'Hoja de Trabajo para listado'!$DE$151:$DG$151,0)),0)+IFERROR(INDEX('Hoja de Trabajo para listado'!$CD$155:$DC$1048576,MATCH($A117,'Hoja de Trabajo para listado'!$CD$155:$CD$1048576,0),MATCH((CUADRO!K$4&amp;$E117),'Hoja de Trabajo para listado'!$CD$151:$DC$151,0)),0)</f>
        <v>0</v>
      </c>
      <c r="L117" s="241">
        <f ca="1">+IFERROR(INDEX('Hoja de Trabajo para listado'!$A$155:$Z$1048576,MATCH($A117,'Hoja de Trabajo para listado'!$A$155:$A$1048576,0),MATCH((CUADRO!L$4&amp;$E117),'Hoja de Trabajo para listado'!$A$151:$Z$151,0)),0)+IFERROR(INDEX('Hoja de Trabajo para listado'!$AB$155:$BA$1048576,MATCH($A117,'Hoja de Trabajo para listado'!$AB$155:$AB$1048576,0),MATCH((CUADRO!L$4&amp;$E117),'Hoja de Trabajo para listado'!$AB$151:$BA$151,0)),0)+IFERROR(INDEX('Hoja de Trabajo para listado'!$BC$155:$CB$1048576,MATCH($A117,'Hoja de Trabajo para listado'!$BC$155:$BC$1048576,0),MATCH((CUADRO!L$4&amp;$E117),'Hoja de Trabajo para listado'!$BC$151:$CB$151,0)),0)+IFERROR(INDEX('Hoja de Trabajo para listado'!$DE$153:$DG$274,MATCH($A117,'Hoja de Trabajo para listado'!$DE$153:$DE$1048576,0),MATCH((CUADRO!L$4&amp;$E117),'Hoja de Trabajo para listado'!$DE$151:$DG$151,0)),0)+IFERROR(INDEX('Hoja de Trabajo para listado'!$CD$155:$DC$1048576,MATCH($A117,'Hoja de Trabajo para listado'!$CD$155:$CD$1048576,0),MATCH((CUADRO!L$4&amp;$E117),'Hoja de Trabajo para listado'!$CD$151:$DC$151,0)),0)</f>
        <v>0</v>
      </c>
      <c r="M117" s="241">
        <f ca="1">+IFERROR(INDEX('Hoja de Trabajo para listado'!$A$155:$Z$1048576,MATCH($A117,'Hoja de Trabajo para listado'!$A$155:$A$1048576,0),MATCH((CUADRO!M$4&amp;$E117),'Hoja de Trabajo para listado'!$A$151:$Z$151,0)),0)+IFERROR(INDEX('Hoja de Trabajo para listado'!$AB$155:$BA$1048576,MATCH($A117,'Hoja de Trabajo para listado'!$AB$155:$AB$1048576,0),MATCH((CUADRO!M$4&amp;$E117),'Hoja de Trabajo para listado'!$AB$151:$BA$151,0)),0)+IFERROR(INDEX('Hoja de Trabajo para listado'!$BC$155:$CB$1048576,MATCH($A117,'Hoja de Trabajo para listado'!$BC$155:$BC$1048576,0),MATCH((CUADRO!M$4&amp;$E117),'Hoja de Trabajo para listado'!$BC$151:$CB$151,0)),0)+IFERROR(INDEX('Hoja de Trabajo para listado'!$DE$153:$DG$274,MATCH($A117,'Hoja de Trabajo para listado'!$DE$153:$DE$1048576,0),MATCH((CUADRO!M$4&amp;$E117),'Hoja de Trabajo para listado'!$DE$151:$DG$151,0)),0)+IFERROR(INDEX('Hoja de Trabajo para listado'!$CD$155:$DC$1048576,MATCH($A117,'Hoja de Trabajo para listado'!$CD$155:$CD$1048576,0),MATCH((CUADRO!M$4&amp;$E117),'Hoja de Trabajo para listado'!$CD$151:$DC$151,0)),0)</f>
        <v>0</v>
      </c>
      <c r="N117" s="241">
        <f ca="1">+IFERROR(INDEX('Hoja de Trabajo para listado'!$A$155:$Z$1048576,MATCH($A117,'Hoja de Trabajo para listado'!$A$155:$A$1048576,0),MATCH((CUADRO!N$4&amp;$E117),'Hoja de Trabajo para listado'!$A$151:$Z$151,0)),0)+IFERROR(INDEX('Hoja de Trabajo para listado'!$AB$155:$BA$1048576,MATCH($A117,'Hoja de Trabajo para listado'!$AB$155:$AB$1048576,0),MATCH((CUADRO!N$4&amp;$E117),'Hoja de Trabajo para listado'!$AB$151:$BA$151,0)),0)+IFERROR(INDEX('Hoja de Trabajo para listado'!$BC$155:$CB$1048576,MATCH($A117,'Hoja de Trabajo para listado'!$BC$155:$BC$1048576,0),MATCH((CUADRO!N$4&amp;$E117),'Hoja de Trabajo para listado'!$BC$151:$CB$151,0)),0)+IFERROR(INDEX('Hoja de Trabajo para listado'!$DE$153:$DG$274,MATCH($A117,'Hoja de Trabajo para listado'!$DE$153:$DE$1048576,0),MATCH((CUADRO!N$4&amp;$E117),'Hoja de Trabajo para listado'!$DE$151:$DG$151,0)),0)+IFERROR(INDEX('Hoja de Trabajo para listado'!$CD$155:$DC$1048576,MATCH($A117,'Hoja de Trabajo para listado'!$CD$155:$CD$1048576,0),MATCH((CUADRO!N$4&amp;$E117),'Hoja de Trabajo para listado'!$CD$151:$DC$151,0)),0)</f>
        <v>0</v>
      </c>
      <c r="O117" s="241">
        <f ca="1">+IFERROR(INDEX('Hoja de Trabajo para listado'!$A$155:$Z$1048576,MATCH($A117,'Hoja de Trabajo para listado'!$A$155:$A$1048576,0),MATCH((CUADRO!O$4&amp;$E117),'Hoja de Trabajo para listado'!$A$151:$Z$151,0)),0)+IFERROR(INDEX('Hoja de Trabajo para listado'!$AB$155:$BA$1048576,MATCH($A117,'Hoja de Trabajo para listado'!$AB$155:$AB$1048576,0),MATCH((CUADRO!O$4&amp;$E117),'Hoja de Trabajo para listado'!$AB$151:$BA$151,0)),0)+IFERROR(INDEX('Hoja de Trabajo para listado'!$BC$155:$CB$1048576,MATCH($A117,'Hoja de Trabajo para listado'!$BC$155:$BC$1048576,0),MATCH((CUADRO!O$4&amp;$E117),'Hoja de Trabajo para listado'!$BC$151:$CB$151,0)),0)+IFERROR(INDEX('Hoja de Trabajo para listado'!$DE$153:$DG$274,MATCH($A117,'Hoja de Trabajo para listado'!$DE$153:$DE$1048576,0),MATCH((CUADRO!O$4&amp;$E117),'Hoja de Trabajo para listado'!$DE$151:$DG$151,0)),0)+IFERROR(INDEX('Hoja de Trabajo para listado'!$CD$155:$DC$1048576,MATCH($A117,'Hoja de Trabajo para listado'!$CD$155:$CD$1048576,0),MATCH((CUADRO!O$4&amp;$E117),'Hoja de Trabajo para listado'!$CD$151:$DC$151,0)),0)</f>
        <v>0</v>
      </c>
      <c r="P117" s="241">
        <f ca="1">+IFERROR(INDEX('Hoja de Trabajo para listado'!$A$155:$Z$1048576,MATCH($A117,'Hoja de Trabajo para listado'!$A$155:$A$1048576,0),MATCH((CUADRO!P$4&amp;$E117),'Hoja de Trabajo para listado'!$A$151:$Z$151,0)),0)+IFERROR(INDEX('Hoja de Trabajo para listado'!$AB$155:$BA$1048576,MATCH($A117,'Hoja de Trabajo para listado'!$AB$155:$AB$1048576,0),MATCH((CUADRO!P$4&amp;$E117),'Hoja de Trabajo para listado'!$AB$151:$BA$151,0)),0)+IFERROR(INDEX('Hoja de Trabajo para listado'!$BC$155:$CB$1048576,MATCH($A117,'Hoja de Trabajo para listado'!$BC$155:$BC$1048576,0),MATCH((CUADRO!P$4&amp;$E117),'Hoja de Trabajo para listado'!$BC$151:$CB$151,0)),0)+IFERROR(INDEX('Hoja de Trabajo para listado'!$DE$153:$DG$274,MATCH($A117,'Hoja de Trabajo para listado'!$DE$153:$DE$1048576,0),MATCH((CUADRO!P$4&amp;$E117),'Hoja de Trabajo para listado'!$DE$151:$DG$151,0)),0)+IFERROR(INDEX('Hoja de Trabajo para listado'!$CD$155:$DC$1048576,MATCH($A117,'Hoja de Trabajo para listado'!$CD$155:$CD$1048576,0),MATCH((CUADRO!P$4&amp;$E117),'Hoja de Trabajo para listado'!$CD$151:$DC$151,0)),0)</f>
        <v>0</v>
      </c>
      <c r="Q117" s="241">
        <f ca="1">+IFERROR(INDEX('Hoja de Trabajo para listado'!$A$155:$Z$1048576,MATCH($A117,'Hoja de Trabajo para listado'!$A$155:$A$1048576,0),MATCH((CUADRO!Q$4&amp;$E117),'Hoja de Trabajo para listado'!$A$151:$Z$151,0)),0)+IFERROR(INDEX('Hoja de Trabajo para listado'!$AB$155:$BA$1048576,MATCH($A117,'Hoja de Trabajo para listado'!$AB$155:$AB$1048576,0),MATCH((CUADRO!Q$4&amp;$E117),'Hoja de Trabajo para listado'!$AB$151:$BA$151,0)),0)+IFERROR(INDEX('Hoja de Trabajo para listado'!$BC$155:$CB$1048576,MATCH($A117,'Hoja de Trabajo para listado'!$BC$155:$BC$1048576,0),MATCH((CUADRO!Q$4&amp;$E117),'Hoja de Trabajo para listado'!$BC$151:$CB$151,0)),0)+IFERROR(INDEX('Hoja de Trabajo para listado'!$DE$153:$DG$274,MATCH($A117,'Hoja de Trabajo para listado'!$DE$153:$DE$1048576,0),MATCH((CUADRO!Q$4&amp;$E117),'Hoja de Trabajo para listado'!$DE$151:$DG$151,0)),0)+IFERROR(INDEX('Hoja de Trabajo para listado'!$CD$155:$DC$1048576,MATCH($A117,'Hoja de Trabajo para listado'!$CD$155:$CD$1048576,0),MATCH((CUADRO!Q$4&amp;$E117),'Hoja de Trabajo para listado'!$CD$151:$DC$151,0)),0)</f>
        <v>0</v>
      </c>
      <c r="R117" s="241">
        <f t="shared" ca="1" si="2"/>
        <v>0</v>
      </c>
      <c r="S117" s="241"/>
      <c r="T117" s="241">
        <f ca="1">+T118</f>
        <v>8628.4000000000015</v>
      </c>
      <c r="U117" s="240">
        <f t="shared" si="3"/>
        <v>1</v>
      </c>
    </row>
    <row r="118" spans="1:21" ht="15" customHeight="1">
      <c r="A118" s="353">
        <v>163</v>
      </c>
      <c r="B118" s="382"/>
      <c r="C118" s="305" t="str">
        <f>+VLOOKUP(A118,bd_lista!$A$3:$C$592,3,FALSE)</f>
        <v>Agencia Nacional de Hidrocarburos</v>
      </c>
      <c r="D118" s="384"/>
      <c r="E118" s="305" t="s">
        <v>684</v>
      </c>
      <c r="F118" s="243">
        <f ca="1">+IFERROR(INDEX('Hoja de Trabajo para listado'!$A$155:$Z$1048576,MATCH($A118,'Hoja de Trabajo para listado'!$A$155:$A$1048576,0),MATCH((CUADRO!F$4&amp;$E118),'Hoja de Trabajo para listado'!$A$151:$Z$151,0)),0)+IFERROR(INDEX('Hoja de Trabajo para listado'!$AB$155:$BA$1048576,MATCH($A118,'Hoja de Trabajo para listado'!$AB$155:$AB$1048576,0),MATCH((CUADRO!F$4&amp;$E118),'Hoja de Trabajo para listado'!$AB$151:$BA$151,0)),0)+IFERROR(INDEX('Hoja de Trabajo para listado'!$BC$155:$CB$1048576,MATCH($A118,'Hoja de Trabajo para listado'!$BC$155:$BC$1048576,0),MATCH((CUADRO!F$4&amp;$E118),'Hoja de Trabajo para listado'!$BC$151:$CB$151,0)),0)+IFERROR(INDEX('Hoja de Trabajo para listado'!$DE$153:$DG$274,MATCH($A118,'Hoja de Trabajo para listado'!$DE$153:$DE$1048576,0),MATCH((CUADRO!F$4&amp;$E118),'Hoja de Trabajo para listado'!$DE$151:$DG$151,0)),0)+IFERROR(INDEX('Hoja de Trabajo para listado'!$CD$155:$DC$1048576,MATCH($A118,'Hoja de Trabajo para listado'!$CD$155:$CD$1048576,0),MATCH((CUADRO!F$4&amp;$E118),'Hoja de Trabajo para listado'!$CD$151:$DC$151,0)),0)</f>
        <v>0</v>
      </c>
      <c r="G118" s="243">
        <f ca="1">+IFERROR(INDEX('Hoja de Trabajo para listado'!$A$155:$Z$1048576,MATCH($A118,'Hoja de Trabajo para listado'!$A$155:$A$1048576,0),MATCH((CUADRO!G$4&amp;$E118),'Hoja de Trabajo para listado'!$A$151:$Z$151,0)),0)+IFERROR(INDEX('Hoja de Trabajo para listado'!$AB$155:$BA$1048576,MATCH($A118,'Hoja de Trabajo para listado'!$AB$155:$AB$1048576,0),MATCH((CUADRO!G$4&amp;$E118),'Hoja de Trabajo para listado'!$AB$151:$BA$151,0)),0)+IFERROR(INDEX('Hoja de Trabajo para listado'!$BC$155:$CB$1048576,MATCH($A118,'Hoja de Trabajo para listado'!$BC$155:$BC$1048576,0),MATCH((CUADRO!G$4&amp;$E118),'Hoja de Trabajo para listado'!$BC$151:$CB$151,0)),0)+IFERROR(INDEX('Hoja de Trabajo para listado'!$DE$153:$DG$274,MATCH($A118,'Hoja de Trabajo para listado'!$DE$153:$DE$1048576,0),MATCH((CUADRO!G$4&amp;$E118),'Hoja de Trabajo para listado'!$DE$151:$DG$151,0)),0)+IFERROR(INDEX('Hoja de Trabajo para listado'!$CD$155:$DC$1048576,MATCH($A118,'Hoja de Trabajo para listado'!$CD$155:$CD$1048576,0),MATCH((CUADRO!G$4&amp;$E118),'Hoja de Trabajo para listado'!$CD$151:$DC$151,0)),0)</f>
        <v>0</v>
      </c>
      <c r="H118" s="243">
        <f ca="1">+IFERROR(INDEX('Hoja de Trabajo para listado'!$A$155:$Z$1048576,MATCH($A118,'Hoja de Trabajo para listado'!$A$155:$A$1048576,0),MATCH((CUADRO!H$4&amp;$E118),'Hoja de Trabajo para listado'!$A$151:$Z$151,0)),0)+IFERROR(INDEX('Hoja de Trabajo para listado'!$AB$155:$BA$1048576,MATCH($A118,'Hoja de Trabajo para listado'!$AB$155:$AB$1048576,0),MATCH((CUADRO!H$4&amp;$E118),'Hoja de Trabajo para listado'!$AB$151:$BA$151,0)),0)+IFERROR(INDEX('Hoja de Trabajo para listado'!$BC$155:$CB$1048576,MATCH($A118,'Hoja de Trabajo para listado'!$BC$155:$BC$1048576,0),MATCH((CUADRO!H$4&amp;$E118),'Hoja de Trabajo para listado'!$BC$151:$CB$151,0)),0)+IFERROR(INDEX('Hoja de Trabajo para listado'!$DE$153:$DG$274,MATCH($A118,'Hoja de Trabajo para listado'!$DE$153:$DE$1048576,0),MATCH((CUADRO!H$4&amp;$E118),'Hoja de Trabajo para listado'!$DE$151:$DG$151,0)),0)+IFERROR(INDEX('Hoja de Trabajo para listado'!$CD$155:$DC$1048576,MATCH($A118,'Hoja de Trabajo para listado'!$CD$155:$CD$1048576,0),MATCH((CUADRO!H$4&amp;$E118),'Hoja de Trabajo para listado'!$CD$151:$DC$151,0)),0)</f>
        <v>0</v>
      </c>
      <c r="I118" s="243">
        <f ca="1">+IFERROR(INDEX('Hoja de Trabajo para listado'!$A$155:$Z$1048576,MATCH($A118,'Hoja de Trabajo para listado'!$A$155:$A$1048576,0),MATCH((CUADRO!I$4&amp;$E118),'Hoja de Trabajo para listado'!$A$151:$Z$151,0)),0)+IFERROR(INDEX('Hoja de Trabajo para listado'!$AB$155:$BA$1048576,MATCH($A118,'Hoja de Trabajo para listado'!$AB$155:$AB$1048576,0),MATCH((CUADRO!I$4&amp;$E118),'Hoja de Trabajo para listado'!$AB$151:$BA$151,0)),0)+IFERROR(INDEX('Hoja de Trabajo para listado'!$BC$155:$CB$1048576,MATCH($A118,'Hoja de Trabajo para listado'!$BC$155:$BC$1048576,0),MATCH((CUADRO!I$4&amp;$E118),'Hoja de Trabajo para listado'!$BC$151:$CB$151,0)),0)+IFERROR(INDEX('Hoja de Trabajo para listado'!$DE$153:$DG$274,MATCH($A118,'Hoja de Trabajo para listado'!$DE$153:$DE$1048576,0),MATCH((CUADRO!I$4&amp;$E118),'Hoja de Trabajo para listado'!$DE$151:$DG$151,0)),0)+IFERROR(INDEX('Hoja de Trabajo para listado'!$CD$155:$DC$1048576,MATCH($A118,'Hoja de Trabajo para listado'!$CD$155:$CD$1048576,0),MATCH((CUADRO!I$4&amp;$E118),'Hoja de Trabajo para listado'!$CD$151:$DC$151,0)),0)</f>
        <v>2677.8500000000004</v>
      </c>
      <c r="J118" s="243">
        <f ca="1">+IFERROR(INDEX('Hoja de Trabajo para listado'!$A$155:$Z$1048576,MATCH($A118,'Hoja de Trabajo para listado'!$A$155:$A$1048576,0),MATCH((CUADRO!J$4&amp;$E118),'Hoja de Trabajo para listado'!$A$151:$Z$151,0)),0)+IFERROR(INDEX('Hoja de Trabajo para listado'!$AB$155:$BA$1048576,MATCH($A118,'Hoja de Trabajo para listado'!$AB$155:$AB$1048576,0),MATCH((CUADRO!J$4&amp;$E118),'Hoja de Trabajo para listado'!$AB$151:$BA$151,0)),0)+IFERROR(INDEX('Hoja de Trabajo para listado'!$BC$155:$CB$1048576,MATCH($A118,'Hoja de Trabajo para listado'!$BC$155:$BC$1048576,0),MATCH((CUADRO!J$4&amp;$E118),'Hoja de Trabajo para listado'!$BC$151:$CB$151,0)),0)+IFERROR(INDEX('Hoja de Trabajo para listado'!$DE$153:$DG$274,MATCH($A118,'Hoja de Trabajo para listado'!$DE$153:$DE$1048576,0),MATCH((CUADRO!J$4&amp;$E118),'Hoja de Trabajo para listado'!$DE$151:$DG$151,0)),0)+IFERROR(INDEX('Hoja de Trabajo para listado'!$CD$155:$DC$1048576,MATCH($A118,'Hoja de Trabajo para listado'!$CD$155:$CD$1048576,0),MATCH((CUADRO!J$4&amp;$E118),'Hoja de Trabajo para listado'!$CD$151:$DC$151,0)),0)</f>
        <v>5950.55</v>
      </c>
      <c r="K118" s="243">
        <f ca="1">+IFERROR(INDEX('Hoja de Trabajo para listado'!$A$155:$Z$1048576,MATCH($A118,'Hoja de Trabajo para listado'!$A$155:$A$1048576,0),MATCH((CUADRO!K$4&amp;$E118),'Hoja de Trabajo para listado'!$A$151:$Z$151,0)),0)+IFERROR(INDEX('Hoja de Trabajo para listado'!$AB$155:$BA$1048576,MATCH($A118,'Hoja de Trabajo para listado'!$AB$155:$AB$1048576,0),MATCH((CUADRO!K$4&amp;$E118),'Hoja de Trabajo para listado'!$AB$151:$BA$151,0)),0)+IFERROR(INDEX('Hoja de Trabajo para listado'!$BC$155:$CB$1048576,MATCH($A118,'Hoja de Trabajo para listado'!$BC$155:$BC$1048576,0),MATCH((CUADRO!K$4&amp;$E118),'Hoja de Trabajo para listado'!$BC$151:$CB$151,0)),0)+IFERROR(INDEX('Hoja de Trabajo para listado'!$DE$153:$DG$274,MATCH($A118,'Hoja de Trabajo para listado'!$DE$153:$DE$1048576,0),MATCH((CUADRO!K$4&amp;$E118),'Hoja de Trabajo para listado'!$DE$151:$DG$151,0)),0)+IFERROR(INDEX('Hoja de Trabajo para listado'!$CD$155:$DC$1048576,MATCH($A118,'Hoja de Trabajo para listado'!$CD$155:$CD$1048576,0),MATCH((CUADRO!K$4&amp;$E118),'Hoja de Trabajo para listado'!$CD$151:$DC$151,0)),0)</f>
        <v>0</v>
      </c>
      <c r="L118" s="243">
        <f ca="1">+IFERROR(INDEX('Hoja de Trabajo para listado'!$A$155:$Z$1048576,MATCH($A118,'Hoja de Trabajo para listado'!$A$155:$A$1048576,0),MATCH((CUADRO!L$4&amp;$E118),'Hoja de Trabajo para listado'!$A$151:$Z$151,0)),0)+IFERROR(INDEX('Hoja de Trabajo para listado'!$AB$155:$BA$1048576,MATCH($A118,'Hoja de Trabajo para listado'!$AB$155:$AB$1048576,0),MATCH((CUADRO!L$4&amp;$E118),'Hoja de Trabajo para listado'!$AB$151:$BA$151,0)),0)+IFERROR(INDEX('Hoja de Trabajo para listado'!$BC$155:$CB$1048576,MATCH($A118,'Hoja de Trabajo para listado'!$BC$155:$BC$1048576,0),MATCH((CUADRO!L$4&amp;$E118),'Hoja de Trabajo para listado'!$BC$151:$CB$151,0)),0)+IFERROR(INDEX('Hoja de Trabajo para listado'!$DE$153:$DG$274,MATCH($A118,'Hoja de Trabajo para listado'!$DE$153:$DE$1048576,0),MATCH((CUADRO!L$4&amp;$E118),'Hoja de Trabajo para listado'!$DE$151:$DG$151,0)),0)+IFERROR(INDEX('Hoja de Trabajo para listado'!$CD$155:$DC$1048576,MATCH($A118,'Hoja de Trabajo para listado'!$CD$155:$CD$1048576,0),MATCH((CUADRO!L$4&amp;$E118),'Hoja de Trabajo para listado'!$CD$151:$DC$151,0)),0)</f>
        <v>0</v>
      </c>
      <c r="M118" s="243">
        <f ca="1">+IFERROR(INDEX('Hoja de Trabajo para listado'!$A$155:$Z$1048576,MATCH($A118,'Hoja de Trabajo para listado'!$A$155:$A$1048576,0),MATCH((CUADRO!M$4&amp;$E118),'Hoja de Trabajo para listado'!$A$151:$Z$151,0)),0)+IFERROR(INDEX('Hoja de Trabajo para listado'!$AB$155:$BA$1048576,MATCH($A118,'Hoja de Trabajo para listado'!$AB$155:$AB$1048576,0),MATCH((CUADRO!M$4&amp;$E118),'Hoja de Trabajo para listado'!$AB$151:$BA$151,0)),0)+IFERROR(INDEX('Hoja de Trabajo para listado'!$BC$155:$CB$1048576,MATCH($A118,'Hoja de Trabajo para listado'!$BC$155:$BC$1048576,0),MATCH((CUADRO!M$4&amp;$E118),'Hoja de Trabajo para listado'!$BC$151:$CB$151,0)),0)+IFERROR(INDEX('Hoja de Trabajo para listado'!$DE$153:$DG$274,MATCH($A118,'Hoja de Trabajo para listado'!$DE$153:$DE$1048576,0),MATCH((CUADRO!M$4&amp;$E118),'Hoja de Trabajo para listado'!$DE$151:$DG$151,0)),0)+IFERROR(INDEX('Hoja de Trabajo para listado'!$CD$155:$DC$1048576,MATCH($A118,'Hoja de Trabajo para listado'!$CD$155:$CD$1048576,0),MATCH((CUADRO!M$4&amp;$E118),'Hoja de Trabajo para listado'!$CD$151:$DC$151,0)),0)</f>
        <v>0</v>
      </c>
      <c r="N118" s="243">
        <f ca="1">+IFERROR(INDEX('Hoja de Trabajo para listado'!$A$155:$Z$1048576,MATCH($A118,'Hoja de Trabajo para listado'!$A$155:$A$1048576,0),MATCH((CUADRO!N$4&amp;$E118),'Hoja de Trabajo para listado'!$A$151:$Z$151,0)),0)+IFERROR(INDEX('Hoja de Trabajo para listado'!$AB$155:$BA$1048576,MATCH($A118,'Hoja de Trabajo para listado'!$AB$155:$AB$1048576,0),MATCH((CUADRO!N$4&amp;$E118),'Hoja de Trabajo para listado'!$AB$151:$BA$151,0)),0)+IFERROR(INDEX('Hoja de Trabajo para listado'!$BC$155:$CB$1048576,MATCH($A118,'Hoja de Trabajo para listado'!$BC$155:$BC$1048576,0),MATCH((CUADRO!N$4&amp;$E118),'Hoja de Trabajo para listado'!$BC$151:$CB$151,0)),0)+IFERROR(INDEX('Hoja de Trabajo para listado'!$DE$153:$DG$274,MATCH($A118,'Hoja de Trabajo para listado'!$DE$153:$DE$1048576,0),MATCH((CUADRO!N$4&amp;$E118),'Hoja de Trabajo para listado'!$DE$151:$DG$151,0)),0)+IFERROR(INDEX('Hoja de Trabajo para listado'!$CD$155:$DC$1048576,MATCH($A118,'Hoja de Trabajo para listado'!$CD$155:$CD$1048576,0),MATCH((CUADRO!N$4&amp;$E118),'Hoja de Trabajo para listado'!$CD$151:$DC$151,0)),0)</f>
        <v>0</v>
      </c>
      <c r="O118" s="243">
        <f ca="1">+IFERROR(INDEX('Hoja de Trabajo para listado'!$A$155:$Z$1048576,MATCH($A118,'Hoja de Trabajo para listado'!$A$155:$A$1048576,0),MATCH((CUADRO!O$4&amp;$E118),'Hoja de Trabajo para listado'!$A$151:$Z$151,0)),0)+IFERROR(INDEX('Hoja de Trabajo para listado'!$AB$155:$BA$1048576,MATCH($A118,'Hoja de Trabajo para listado'!$AB$155:$AB$1048576,0),MATCH((CUADRO!O$4&amp;$E118),'Hoja de Trabajo para listado'!$AB$151:$BA$151,0)),0)+IFERROR(INDEX('Hoja de Trabajo para listado'!$BC$155:$CB$1048576,MATCH($A118,'Hoja de Trabajo para listado'!$BC$155:$BC$1048576,0),MATCH((CUADRO!O$4&amp;$E118),'Hoja de Trabajo para listado'!$BC$151:$CB$151,0)),0)+IFERROR(INDEX('Hoja de Trabajo para listado'!$DE$153:$DG$274,MATCH($A118,'Hoja de Trabajo para listado'!$DE$153:$DE$1048576,0),MATCH((CUADRO!O$4&amp;$E118),'Hoja de Trabajo para listado'!$DE$151:$DG$151,0)),0)+IFERROR(INDEX('Hoja de Trabajo para listado'!$CD$155:$DC$1048576,MATCH($A118,'Hoja de Trabajo para listado'!$CD$155:$CD$1048576,0),MATCH((CUADRO!O$4&amp;$E118),'Hoja de Trabajo para listado'!$CD$151:$DC$151,0)),0)</f>
        <v>0</v>
      </c>
      <c r="P118" s="243">
        <f ca="1">+IFERROR(INDEX('Hoja de Trabajo para listado'!$A$155:$Z$1048576,MATCH($A118,'Hoja de Trabajo para listado'!$A$155:$A$1048576,0),MATCH((CUADRO!P$4&amp;$E118),'Hoja de Trabajo para listado'!$A$151:$Z$151,0)),0)+IFERROR(INDEX('Hoja de Trabajo para listado'!$AB$155:$BA$1048576,MATCH($A118,'Hoja de Trabajo para listado'!$AB$155:$AB$1048576,0),MATCH((CUADRO!P$4&amp;$E118),'Hoja de Trabajo para listado'!$AB$151:$BA$151,0)),0)+IFERROR(INDEX('Hoja de Trabajo para listado'!$BC$155:$CB$1048576,MATCH($A118,'Hoja de Trabajo para listado'!$BC$155:$BC$1048576,0),MATCH((CUADRO!P$4&amp;$E118),'Hoja de Trabajo para listado'!$BC$151:$CB$151,0)),0)+IFERROR(INDEX('Hoja de Trabajo para listado'!$DE$153:$DG$274,MATCH($A118,'Hoja de Trabajo para listado'!$DE$153:$DE$1048576,0),MATCH((CUADRO!P$4&amp;$E118),'Hoja de Trabajo para listado'!$DE$151:$DG$151,0)),0)+IFERROR(INDEX('Hoja de Trabajo para listado'!$CD$155:$DC$1048576,MATCH($A118,'Hoja de Trabajo para listado'!$CD$155:$CD$1048576,0),MATCH((CUADRO!P$4&amp;$E118),'Hoja de Trabajo para listado'!$CD$151:$DC$151,0)),0)</f>
        <v>0</v>
      </c>
      <c r="Q118" s="243">
        <f ca="1">+IFERROR(INDEX('Hoja de Trabajo para listado'!$A$155:$Z$1048576,MATCH($A118,'Hoja de Trabajo para listado'!$A$155:$A$1048576,0),MATCH((CUADRO!Q$4&amp;$E118),'Hoja de Trabajo para listado'!$A$151:$Z$151,0)),0)+IFERROR(INDEX('Hoja de Trabajo para listado'!$AB$155:$BA$1048576,MATCH($A118,'Hoja de Trabajo para listado'!$AB$155:$AB$1048576,0),MATCH((CUADRO!Q$4&amp;$E118),'Hoja de Trabajo para listado'!$AB$151:$BA$151,0)),0)+IFERROR(INDEX('Hoja de Trabajo para listado'!$BC$155:$CB$1048576,MATCH($A118,'Hoja de Trabajo para listado'!$BC$155:$BC$1048576,0),MATCH((CUADRO!Q$4&amp;$E118),'Hoja de Trabajo para listado'!$BC$151:$CB$151,0)),0)+IFERROR(INDEX('Hoja de Trabajo para listado'!$DE$153:$DG$274,MATCH($A118,'Hoja de Trabajo para listado'!$DE$153:$DE$1048576,0),MATCH((CUADRO!Q$4&amp;$E118),'Hoja de Trabajo para listado'!$DE$151:$DG$151,0)),0)+IFERROR(INDEX('Hoja de Trabajo para listado'!$CD$155:$DC$1048576,MATCH($A118,'Hoja de Trabajo para listado'!$CD$155:$CD$1048576,0),MATCH((CUADRO!Q$4&amp;$E118),'Hoja de Trabajo para listado'!$CD$151:$DC$151,0)),0)</f>
        <v>0</v>
      </c>
      <c r="R118" s="243">
        <f t="shared" ca="1" si="2"/>
        <v>8628.4000000000015</v>
      </c>
      <c r="S118" s="243">
        <f ca="1">+R117+R118</f>
        <v>8628.4000000000015</v>
      </c>
      <c r="T118" s="243">
        <f ca="1">+S118</f>
        <v>8628.4000000000015</v>
      </c>
      <c r="U118" s="242">
        <f t="shared" si="3"/>
        <v>2</v>
      </c>
    </row>
    <row r="119" spans="1:21" ht="15" hidden="1" customHeight="1">
      <c r="A119" s="354">
        <v>169</v>
      </c>
      <c r="B119" s="381">
        <f>+A119</f>
        <v>169</v>
      </c>
      <c r="C119" s="245" t="str">
        <f>+VLOOKUP(A119,bd_lista!$A$3:$C$592,3,FALSE)</f>
        <v>Autoridad de Impugnación Tributaria</v>
      </c>
      <c r="D119" s="383" t="str">
        <f>+C119</f>
        <v>Autoridad de Impugnación Tributaria</v>
      </c>
      <c r="E119" s="245" t="s">
        <v>683</v>
      </c>
      <c r="F119" s="241">
        <f ca="1">+IFERROR(INDEX('Hoja de Trabajo para listado'!$A$155:$Z$1048576,MATCH($A119,'Hoja de Trabajo para listado'!$A$155:$A$1048576,0),MATCH((CUADRO!F$4&amp;$E119),'Hoja de Trabajo para listado'!$A$151:$Z$151,0)),0)+IFERROR(INDEX('Hoja de Trabajo para listado'!$AB$155:$BA$1048576,MATCH($A119,'Hoja de Trabajo para listado'!$AB$155:$AB$1048576,0),MATCH((CUADRO!F$4&amp;$E119),'Hoja de Trabajo para listado'!$AB$151:$BA$151,0)),0)+IFERROR(INDEX('Hoja de Trabajo para listado'!$BC$155:$CB$1048576,MATCH($A119,'Hoja de Trabajo para listado'!$BC$155:$BC$1048576,0),MATCH((CUADRO!F$4&amp;$E119),'Hoja de Trabajo para listado'!$BC$151:$CB$151,0)),0)+IFERROR(INDEX('Hoja de Trabajo para listado'!$DE$153:$DG$274,MATCH($A119,'Hoja de Trabajo para listado'!$DE$153:$DE$1048576,0),MATCH((CUADRO!F$4&amp;$E119),'Hoja de Trabajo para listado'!$DE$151:$DG$151,0)),0)+IFERROR(INDEX('Hoja de Trabajo para listado'!$CD$155:$DC$1048576,MATCH($A119,'Hoja de Trabajo para listado'!$CD$155:$CD$1048576,0),MATCH((CUADRO!F$4&amp;$E119),'Hoja de Trabajo para listado'!$CD$151:$DC$151,0)),0)</f>
        <v>0</v>
      </c>
      <c r="G119" s="241">
        <f ca="1">+IFERROR(INDEX('Hoja de Trabajo para listado'!$A$155:$Z$1048576,MATCH($A119,'Hoja de Trabajo para listado'!$A$155:$A$1048576,0),MATCH((CUADRO!G$4&amp;$E119),'Hoja de Trabajo para listado'!$A$151:$Z$151,0)),0)+IFERROR(INDEX('Hoja de Trabajo para listado'!$AB$155:$BA$1048576,MATCH($A119,'Hoja de Trabajo para listado'!$AB$155:$AB$1048576,0),MATCH((CUADRO!G$4&amp;$E119),'Hoja de Trabajo para listado'!$AB$151:$BA$151,0)),0)+IFERROR(INDEX('Hoja de Trabajo para listado'!$BC$155:$CB$1048576,MATCH($A119,'Hoja de Trabajo para listado'!$BC$155:$BC$1048576,0),MATCH((CUADRO!G$4&amp;$E119),'Hoja de Trabajo para listado'!$BC$151:$CB$151,0)),0)+IFERROR(INDEX('Hoja de Trabajo para listado'!$DE$153:$DG$274,MATCH($A119,'Hoja de Trabajo para listado'!$DE$153:$DE$1048576,0),MATCH((CUADRO!G$4&amp;$E119),'Hoja de Trabajo para listado'!$DE$151:$DG$151,0)),0)+IFERROR(INDEX('Hoja de Trabajo para listado'!$CD$155:$DC$1048576,MATCH($A119,'Hoja de Trabajo para listado'!$CD$155:$CD$1048576,0),MATCH((CUADRO!G$4&amp;$E119),'Hoja de Trabajo para listado'!$CD$151:$DC$151,0)),0)</f>
        <v>0</v>
      </c>
      <c r="H119" s="241">
        <f ca="1">+IFERROR(INDEX('Hoja de Trabajo para listado'!$A$155:$Z$1048576,MATCH($A119,'Hoja de Trabajo para listado'!$A$155:$A$1048576,0),MATCH((CUADRO!H$4&amp;$E119),'Hoja de Trabajo para listado'!$A$151:$Z$151,0)),0)+IFERROR(INDEX('Hoja de Trabajo para listado'!$AB$155:$BA$1048576,MATCH($A119,'Hoja de Trabajo para listado'!$AB$155:$AB$1048576,0),MATCH((CUADRO!H$4&amp;$E119),'Hoja de Trabajo para listado'!$AB$151:$BA$151,0)),0)+IFERROR(INDEX('Hoja de Trabajo para listado'!$BC$155:$CB$1048576,MATCH($A119,'Hoja de Trabajo para listado'!$BC$155:$BC$1048576,0),MATCH((CUADRO!H$4&amp;$E119),'Hoja de Trabajo para listado'!$BC$151:$CB$151,0)),0)+IFERROR(INDEX('Hoja de Trabajo para listado'!$DE$153:$DG$274,MATCH($A119,'Hoja de Trabajo para listado'!$DE$153:$DE$1048576,0),MATCH((CUADRO!H$4&amp;$E119),'Hoja de Trabajo para listado'!$DE$151:$DG$151,0)),0)+IFERROR(INDEX('Hoja de Trabajo para listado'!$CD$155:$DC$1048576,MATCH($A119,'Hoja de Trabajo para listado'!$CD$155:$CD$1048576,0),MATCH((CUADRO!H$4&amp;$E119),'Hoja de Trabajo para listado'!$CD$151:$DC$151,0)),0)</f>
        <v>0</v>
      </c>
      <c r="I119" s="241">
        <f ca="1">+IFERROR(INDEX('Hoja de Trabajo para listado'!$A$155:$Z$1048576,MATCH($A119,'Hoja de Trabajo para listado'!$A$155:$A$1048576,0),MATCH((CUADRO!I$4&amp;$E119),'Hoja de Trabajo para listado'!$A$151:$Z$151,0)),0)+IFERROR(INDEX('Hoja de Trabajo para listado'!$AB$155:$BA$1048576,MATCH($A119,'Hoja de Trabajo para listado'!$AB$155:$AB$1048576,0),MATCH((CUADRO!I$4&amp;$E119),'Hoja de Trabajo para listado'!$AB$151:$BA$151,0)),0)+IFERROR(INDEX('Hoja de Trabajo para listado'!$BC$155:$CB$1048576,MATCH($A119,'Hoja de Trabajo para listado'!$BC$155:$BC$1048576,0),MATCH((CUADRO!I$4&amp;$E119),'Hoja de Trabajo para listado'!$BC$151:$CB$151,0)),0)+IFERROR(INDEX('Hoja de Trabajo para listado'!$DE$153:$DG$274,MATCH($A119,'Hoja de Trabajo para listado'!$DE$153:$DE$1048576,0),MATCH((CUADRO!I$4&amp;$E119),'Hoja de Trabajo para listado'!$DE$151:$DG$151,0)),0)+IFERROR(INDEX('Hoja de Trabajo para listado'!$CD$155:$DC$1048576,MATCH($A119,'Hoja de Trabajo para listado'!$CD$155:$CD$1048576,0),MATCH((CUADRO!I$4&amp;$E119),'Hoja de Trabajo para listado'!$CD$151:$DC$151,0)),0)</f>
        <v>0</v>
      </c>
      <c r="J119" s="241">
        <f ca="1">+IFERROR(INDEX('Hoja de Trabajo para listado'!$A$155:$Z$1048576,MATCH($A119,'Hoja de Trabajo para listado'!$A$155:$A$1048576,0),MATCH((CUADRO!J$4&amp;$E119),'Hoja de Trabajo para listado'!$A$151:$Z$151,0)),0)+IFERROR(INDEX('Hoja de Trabajo para listado'!$AB$155:$BA$1048576,MATCH($A119,'Hoja de Trabajo para listado'!$AB$155:$AB$1048576,0),MATCH((CUADRO!J$4&amp;$E119),'Hoja de Trabajo para listado'!$AB$151:$BA$151,0)),0)+IFERROR(INDEX('Hoja de Trabajo para listado'!$BC$155:$CB$1048576,MATCH($A119,'Hoja de Trabajo para listado'!$BC$155:$BC$1048576,0),MATCH((CUADRO!J$4&amp;$E119),'Hoja de Trabajo para listado'!$BC$151:$CB$151,0)),0)+IFERROR(INDEX('Hoja de Trabajo para listado'!$DE$153:$DG$274,MATCH($A119,'Hoja de Trabajo para listado'!$DE$153:$DE$1048576,0),MATCH((CUADRO!J$4&amp;$E119),'Hoja de Trabajo para listado'!$DE$151:$DG$151,0)),0)+IFERROR(INDEX('Hoja de Trabajo para listado'!$CD$155:$DC$1048576,MATCH($A119,'Hoja de Trabajo para listado'!$CD$155:$CD$1048576,0),MATCH((CUADRO!J$4&amp;$E119),'Hoja de Trabajo para listado'!$CD$151:$DC$151,0)),0)</f>
        <v>0</v>
      </c>
      <c r="K119" s="241">
        <f ca="1">+IFERROR(INDEX('Hoja de Trabajo para listado'!$A$155:$Z$1048576,MATCH($A119,'Hoja de Trabajo para listado'!$A$155:$A$1048576,0),MATCH((CUADRO!K$4&amp;$E119),'Hoja de Trabajo para listado'!$A$151:$Z$151,0)),0)+IFERROR(INDEX('Hoja de Trabajo para listado'!$AB$155:$BA$1048576,MATCH($A119,'Hoja de Trabajo para listado'!$AB$155:$AB$1048576,0),MATCH((CUADRO!K$4&amp;$E119),'Hoja de Trabajo para listado'!$AB$151:$BA$151,0)),0)+IFERROR(INDEX('Hoja de Trabajo para listado'!$BC$155:$CB$1048576,MATCH($A119,'Hoja de Trabajo para listado'!$BC$155:$BC$1048576,0),MATCH((CUADRO!K$4&amp;$E119),'Hoja de Trabajo para listado'!$BC$151:$CB$151,0)),0)+IFERROR(INDEX('Hoja de Trabajo para listado'!$DE$153:$DG$274,MATCH($A119,'Hoja de Trabajo para listado'!$DE$153:$DE$1048576,0),MATCH((CUADRO!K$4&amp;$E119),'Hoja de Trabajo para listado'!$DE$151:$DG$151,0)),0)+IFERROR(INDEX('Hoja de Trabajo para listado'!$CD$155:$DC$1048576,MATCH($A119,'Hoja de Trabajo para listado'!$CD$155:$CD$1048576,0),MATCH((CUADRO!K$4&amp;$E119),'Hoja de Trabajo para listado'!$CD$151:$DC$151,0)),0)</f>
        <v>0</v>
      </c>
      <c r="L119" s="241">
        <f ca="1">+IFERROR(INDEX('Hoja de Trabajo para listado'!$A$155:$Z$1048576,MATCH($A119,'Hoja de Trabajo para listado'!$A$155:$A$1048576,0),MATCH((CUADRO!L$4&amp;$E119),'Hoja de Trabajo para listado'!$A$151:$Z$151,0)),0)+IFERROR(INDEX('Hoja de Trabajo para listado'!$AB$155:$BA$1048576,MATCH($A119,'Hoja de Trabajo para listado'!$AB$155:$AB$1048576,0),MATCH((CUADRO!L$4&amp;$E119),'Hoja de Trabajo para listado'!$AB$151:$BA$151,0)),0)+IFERROR(INDEX('Hoja de Trabajo para listado'!$BC$155:$CB$1048576,MATCH($A119,'Hoja de Trabajo para listado'!$BC$155:$BC$1048576,0),MATCH((CUADRO!L$4&amp;$E119),'Hoja de Trabajo para listado'!$BC$151:$CB$151,0)),0)+IFERROR(INDEX('Hoja de Trabajo para listado'!$DE$153:$DG$274,MATCH($A119,'Hoja de Trabajo para listado'!$DE$153:$DE$1048576,0),MATCH((CUADRO!L$4&amp;$E119),'Hoja de Trabajo para listado'!$DE$151:$DG$151,0)),0)+IFERROR(INDEX('Hoja de Trabajo para listado'!$CD$155:$DC$1048576,MATCH($A119,'Hoja de Trabajo para listado'!$CD$155:$CD$1048576,0),MATCH((CUADRO!L$4&amp;$E119),'Hoja de Trabajo para listado'!$CD$151:$DC$151,0)),0)</f>
        <v>0</v>
      </c>
      <c r="M119" s="241">
        <f ca="1">+IFERROR(INDEX('Hoja de Trabajo para listado'!$A$155:$Z$1048576,MATCH($A119,'Hoja de Trabajo para listado'!$A$155:$A$1048576,0),MATCH((CUADRO!M$4&amp;$E119),'Hoja de Trabajo para listado'!$A$151:$Z$151,0)),0)+IFERROR(INDEX('Hoja de Trabajo para listado'!$AB$155:$BA$1048576,MATCH($A119,'Hoja de Trabajo para listado'!$AB$155:$AB$1048576,0),MATCH((CUADRO!M$4&amp;$E119),'Hoja de Trabajo para listado'!$AB$151:$BA$151,0)),0)+IFERROR(INDEX('Hoja de Trabajo para listado'!$BC$155:$CB$1048576,MATCH($A119,'Hoja de Trabajo para listado'!$BC$155:$BC$1048576,0),MATCH((CUADRO!M$4&amp;$E119),'Hoja de Trabajo para listado'!$BC$151:$CB$151,0)),0)+IFERROR(INDEX('Hoja de Trabajo para listado'!$DE$153:$DG$274,MATCH($A119,'Hoja de Trabajo para listado'!$DE$153:$DE$1048576,0),MATCH((CUADRO!M$4&amp;$E119),'Hoja de Trabajo para listado'!$DE$151:$DG$151,0)),0)+IFERROR(INDEX('Hoja de Trabajo para listado'!$CD$155:$DC$1048576,MATCH($A119,'Hoja de Trabajo para listado'!$CD$155:$CD$1048576,0),MATCH((CUADRO!M$4&amp;$E119),'Hoja de Trabajo para listado'!$CD$151:$DC$151,0)),0)</f>
        <v>0</v>
      </c>
      <c r="N119" s="241">
        <f ca="1">+IFERROR(INDEX('Hoja de Trabajo para listado'!$A$155:$Z$1048576,MATCH($A119,'Hoja de Trabajo para listado'!$A$155:$A$1048576,0),MATCH((CUADRO!N$4&amp;$E119),'Hoja de Trabajo para listado'!$A$151:$Z$151,0)),0)+IFERROR(INDEX('Hoja de Trabajo para listado'!$AB$155:$BA$1048576,MATCH($A119,'Hoja de Trabajo para listado'!$AB$155:$AB$1048576,0),MATCH((CUADRO!N$4&amp;$E119),'Hoja de Trabajo para listado'!$AB$151:$BA$151,0)),0)+IFERROR(INDEX('Hoja de Trabajo para listado'!$BC$155:$CB$1048576,MATCH($A119,'Hoja de Trabajo para listado'!$BC$155:$BC$1048576,0),MATCH((CUADRO!N$4&amp;$E119),'Hoja de Trabajo para listado'!$BC$151:$CB$151,0)),0)+IFERROR(INDEX('Hoja de Trabajo para listado'!$DE$153:$DG$274,MATCH($A119,'Hoja de Trabajo para listado'!$DE$153:$DE$1048576,0),MATCH((CUADRO!N$4&amp;$E119),'Hoja de Trabajo para listado'!$DE$151:$DG$151,0)),0)+IFERROR(INDEX('Hoja de Trabajo para listado'!$CD$155:$DC$1048576,MATCH($A119,'Hoja de Trabajo para listado'!$CD$155:$CD$1048576,0),MATCH((CUADRO!N$4&amp;$E119),'Hoja de Trabajo para listado'!$CD$151:$DC$151,0)),0)</f>
        <v>0</v>
      </c>
      <c r="O119" s="241">
        <f ca="1">+IFERROR(INDEX('Hoja de Trabajo para listado'!$A$155:$Z$1048576,MATCH($A119,'Hoja de Trabajo para listado'!$A$155:$A$1048576,0),MATCH((CUADRO!O$4&amp;$E119),'Hoja de Trabajo para listado'!$A$151:$Z$151,0)),0)+IFERROR(INDEX('Hoja de Trabajo para listado'!$AB$155:$BA$1048576,MATCH($A119,'Hoja de Trabajo para listado'!$AB$155:$AB$1048576,0),MATCH((CUADRO!O$4&amp;$E119),'Hoja de Trabajo para listado'!$AB$151:$BA$151,0)),0)+IFERROR(INDEX('Hoja de Trabajo para listado'!$BC$155:$CB$1048576,MATCH($A119,'Hoja de Trabajo para listado'!$BC$155:$BC$1048576,0),MATCH((CUADRO!O$4&amp;$E119),'Hoja de Trabajo para listado'!$BC$151:$CB$151,0)),0)+IFERROR(INDEX('Hoja de Trabajo para listado'!$DE$153:$DG$274,MATCH($A119,'Hoja de Trabajo para listado'!$DE$153:$DE$1048576,0),MATCH((CUADRO!O$4&amp;$E119),'Hoja de Trabajo para listado'!$DE$151:$DG$151,0)),0)+IFERROR(INDEX('Hoja de Trabajo para listado'!$CD$155:$DC$1048576,MATCH($A119,'Hoja de Trabajo para listado'!$CD$155:$CD$1048576,0),MATCH((CUADRO!O$4&amp;$E119),'Hoja de Trabajo para listado'!$CD$151:$DC$151,0)),0)</f>
        <v>0</v>
      </c>
      <c r="P119" s="241">
        <f ca="1">+IFERROR(INDEX('Hoja de Trabajo para listado'!$A$155:$Z$1048576,MATCH($A119,'Hoja de Trabajo para listado'!$A$155:$A$1048576,0),MATCH((CUADRO!P$4&amp;$E119),'Hoja de Trabajo para listado'!$A$151:$Z$151,0)),0)+IFERROR(INDEX('Hoja de Trabajo para listado'!$AB$155:$BA$1048576,MATCH($A119,'Hoja de Trabajo para listado'!$AB$155:$AB$1048576,0),MATCH((CUADRO!P$4&amp;$E119),'Hoja de Trabajo para listado'!$AB$151:$BA$151,0)),0)+IFERROR(INDEX('Hoja de Trabajo para listado'!$BC$155:$CB$1048576,MATCH($A119,'Hoja de Trabajo para listado'!$BC$155:$BC$1048576,0),MATCH((CUADRO!P$4&amp;$E119),'Hoja de Trabajo para listado'!$BC$151:$CB$151,0)),0)+IFERROR(INDEX('Hoja de Trabajo para listado'!$DE$153:$DG$274,MATCH($A119,'Hoja de Trabajo para listado'!$DE$153:$DE$1048576,0),MATCH((CUADRO!P$4&amp;$E119),'Hoja de Trabajo para listado'!$DE$151:$DG$151,0)),0)+IFERROR(INDEX('Hoja de Trabajo para listado'!$CD$155:$DC$1048576,MATCH($A119,'Hoja de Trabajo para listado'!$CD$155:$CD$1048576,0),MATCH((CUADRO!P$4&amp;$E119),'Hoja de Trabajo para listado'!$CD$151:$DC$151,0)),0)</f>
        <v>0</v>
      </c>
      <c r="Q119" s="241">
        <f ca="1">+IFERROR(INDEX('Hoja de Trabajo para listado'!$A$155:$Z$1048576,MATCH($A119,'Hoja de Trabajo para listado'!$A$155:$A$1048576,0),MATCH((CUADRO!Q$4&amp;$E119),'Hoja de Trabajo para listado'!$A$151:$Z$151,0)),0)+IFERROR(INDEX('Hoja de Trabajo para listado'!$AB$155:$BA$1048576,MATCH($A119,'Hoja de Trabajo para listado'!$AB$155:$AB$1048576,0),MATCH((CUADRO!Q$4&amp;$E119),'Hoja de Trabajo para listado'!$AB$151:$BA$151,0)),0)+IFERROR(INDEX('Hoja de Trabajo para listado'!$BC$155:$CB$1048576,MATCH($A119,'Hoja de Trabajo para listado'!$BC$155:$BC$1048576,0),MATCH((CUADRO!Q$4&amp;$E119),'Hoja de Trabajo para listado'!$BC$151:$CB$151,0)),0)+IFERROR(INDEX('Hoja de Trabajo para listado'!$DE$153:$DG$274,MATCH($A119,'Hoja de Trabajo para listado'!$DE$153:$DE$1048576,0),MATCH((CUADRO!Q$4&amp;$E119),'Hoja de Trabajo para listado'!$DE$151:$DG$151,0)),0)+IFERROR(INDEX('Hoja de Trabajo para listado'!$CD$155:$DC$1048576,MATCH($A119,'Hoja de Trabajo para listado'!$CD$155:$CD$1048576,0),MATCH((CUADRO!Q$4&amp;$E119),'Hoja de Trabajo para listado'!$CD$151:$DC$151,0)),0)</f>
        <v>0</v>
      </c>
      <c r="R119" s="241">
        <f t="shared" ca="1" si="2"/>
        <v>0</v>
      </c>
      <c r="S119" s="241"/>
      <c r="T119" s="241">
        <f ca="1">+T120</f>
        <v>29306.13</v>
      </c>
      <c r="U119" s="240">
        <f t="shared" si="3"/>
        <v>1</v>
      </c>
    </row>
    <row r="120" spans="1:21" ht="15" hidden="1" customHeight="1">
      <c r="A120" s="353">
        <v>169</v>
      </c>
      <c r="B120" s="382"/>
      <c r="C120" s="305" t="str">
        <f>+VLOOKUP(A120,bd_lista!$A$3:$C$592,3,FALSE)</f>
        <v>Autoridad de Impugnación Tributaria</v>
      </c>
      <c r="D120" s="384"/>
      <c r="E120" s="305" t="s">
        <v>684</v>
      </c>
      <c r="F120" s="243">
        <f ca="1">+IFERROR(INDEX('Hoja de Trabajo para listado'!$A$155:$Z$1048576,MATCH($A120,'Hoja de Trabajo para listado'!$A$155:$A$1048576,0),MATCH((CUADRO!F$4&amp;$E120),'Hoja de Trabajo para listado'!$A$151:$Z$151,0)),0)+IFERROR(INDEX('Hoja de Trabajo para listado'!$AB$155:$BA$1048576,MATCH($A120,'Hoja de Trabajo para listado'!$AB$155:$AB$1048576,0),MATCH((CUADRO!F$4&amp;$E120),'Hoja de Trabajo para listado'!$AB$151:$BA$151,0)),0)+IFERROR(INDEX('Hoja de Trabajo para listado'!$BC$155:$CB$1048576,MATCH($A120,'Hoja de Trabajo para listado'!$BC$155:$BC$1048576,0),MATCH((CUADRO!F$4&amp;$E120),'Hoja de Trabajo para listado'!$BC$151:$CB$151,0)),0)+IFERROR(INDEX('Hoja de Trabajo para listado'!$DE$153:$DG$274,MATCH($A120,'Hoja de Trabajo para listado'!$DE$153:$DE$1048576,0),MATCH((CUADRO!F$4&amp;$E120),'Hoja de Trabajo para listado'!$DE$151:$DG$151,0)),0)+IFERROR(INDEX('Hoja de Trabajo para listado'!$CD$155:$DC$1048576,MATCH($A120,'Hoja de Trabajo para listado'!$CD$155:$CD$1048576,0),MATCH((CUADRO!F$4&amp;$E120),'Hoja de Trabajo para listado'!$CD$151:$DC$151,0)),0)</f>
        <v>0</v>
      </c>
      <c r="G120" s="243">
        <f ca="1">+IFERROR(INDEX('Hoja de Trabajo para listado'!$A$155:$Z$1048576,MATCH($A120,'Hoja de Trabajo para listado'!$A$155:$A$1048576,0),MATCH((CUADRO!G$4&amp;$E120),'Hoja de Trabajo para listado'!$A$151:$Z$151,0)),0)+IFERROR(INDEX('Hoja de Trabajo para listado'!$AB$155:$BA$1048576,MATCH($A120,'Hoja de Trabajo para listado'!$AB$155:$AB$1048576,0),MATCH((CUADRO!G$4&amp;$E120),'Hoja de Trabajo para listado'!$AB$151:$BA$151,0)),0)+IFERROR(INDEX('Hoja de Trabajo para listado'!$BC$155:$CB$1048576,MATCH($A120,'Hoja de Trabajo para listado'!$BC$155:$BC$1048576,0),MATCH((CUADRO!G$4&amp;$E120),'Hoja de Trabajo para listado'!$BC$151:$CB$151,0)),0)+IFERROR(INDEX('Hoja de Trabajo para listado'!$DE$153:$DG$274,MATCH($A120,'Hoja de Trabajo para listado'!$DE$153:$DE$1048576,0),MATCH((CUADRO!G$4&amp;$E120),'Hoja de Trabajo para listado'!$DE$151:$DG$151,0)),0)+IFERROR(INDEX('Hoja de Trabajo para listado'!$CD$155:$DC$1048576,MATCH($A120,'Hoja de Trabajo para listado'!$CD$155:$CD$1048576,0),MATCH((CUADRO!G$4&amp;$E120),'Hoja de Trabajo para listado'!$CD$151:$DC$151,0)),0)</f>
        <v>0</v>
      </c>
      <c r="H120" s="243">
        <f ca="1">+IFERROR(INDEX('Hoja de Trabajo para listado'!$A$155:$Z$1048576,MATCH($A120,'Hoja de Trabajo para listado'!$A$155:$A$1048576,0),MATCH((CUADRO!H$4&amp;$E120),'Hoja de Trabajo para listado'!$A$151:$Z$151,0)),0)+IFERROR(INDEX('Hoja de Trabajo para listado'!$AB$155:$BA$1048576,MATCH($A120,'Hoja de Trabajo para listado'!$AB$155:$AB$1048576,0),MATCH((CUADRO!H$4&amp;$E120),'Hoja de Trabajo para listado'!$AB$151:$BA$151,0)),0)+IFERROR(INDEX('Hoja de Trabajo para listado'!$BC$155:$CB$1048576,MATCH($A120,'Hoja de Trabajo para listado'!$BC$155:$BC$1048576,0),MATCH((CUADRO!H$4&amp;$E120),'Hoja de Trabajo para listado'!$BC$151:$CB$151,0)),0)+IFERROR(INDEX('Hoja de Trabajo para listado'!$DE$153:$DG$274,MATCH($A120,'Hoja de Trabajo para listado'!$DE$153:$DE$1048576,0),MATCH((CUADRO!H$4&amp;$E120),'Hoja de Trabajo para listado'!$DE$151:$DG$151,0)),0)+IFERROR(INDEX('Hoja de Trabajo para listado'!$CD$155:$DC$1048576,MATCH($A120,'Hoja de Trabajo para listado'!$CD$155:$CD$1048576,0),MATCH((CUADRO!H$4&amp;$E120),'Hoja de Trabajo para listado'!$CD$151:$DC$151,0)),0)</f>
        <v>0</v>
      </c>
      <c r="I120" s="243">
        <f ca="1">+IFERROR(INDEX('Hoja de Trabajo para listado'!$A$155:$Z$1048576,MATCH($A120,'Hoja de Trabajo para listado'!$A$155:$A$1048576,0),MATCH((CUADRO!I$4&amp;$E120),'Hoja de Trabajo para listado'!$A$151:$Z$151,0)),0)+IFERROR(INDEX('Hoja de Trabajo para listado'!$AB$155:$BA$1048576,MATCH($A120,'Hoja de Trabajo para listado'!$AB$155:$AB$1048576,0),MATCH((CUADRO!I$4&amp;$E120),'Hoja de Trabajo para listado'!$AB$151:$BA$151,0)),0)+IFERROR(INDEX('Hoja de Trabajo para listado'!$BC$155:$CB$1048576,MATCH($A120,'Hoja de Trabajo para listado'!$BC$155:$BC$1048576,0),MATCH((CUADRO!I$4&amp;$E120),'Hoja de Trabajo para listado'!$BC$151:$CB$151,0)),0)+IFERROR(INDEX('Hoja de Trabajo para listado'!$DE$153:$DG$274,MATCH($A120,'Hoja de Trabajo para listado'!$DE$153:$DE$1048576,0),MATCH((CUADRO!I$4&amp;$E120),'Hoja de Trabajo para listado'!$DE$151:$DG$151,0)),0)+IFERROR(INDEX('Hoja de Trabajo para listado'!$CD$155:$DC$1048576,MATCH($A120,'Hoja de Trabajo para listado'!$CD$155:$CD$1048576,0),MATCH((CUADRO!I$4&amp;$E120),'Hoja de Trabajo para listado'!$CD$151:$DC$151,0)),0)</f>
        <v>29306.13</v>
      </c>
      <c r="J120" s="243">
        <f ca="1">+IFERROR(INDEX('Hoja de Trabajo para listado'!$A$155:$Z$1048576,MATCH($A120,'Hoja de Trabajo para listado'!$A$155:$A$1048576,0),MATCH((CUADRO!J$4&amp;$E120),'Hoja de Trabajo para listado'!$A$151:$Z$151,0)),0)+IFERROR(INDEX('Hoja de Trabajo para listado'!$AB$155:$BA$1048576,MATCH($A120,'Hoja de Trabajo para listado'!$AB$155:$AB$1048576,0),MATCH((CUADRO!J$4&amp;$E120),'Hoja de Trabajo para listado'!$AB$151:$BA$151,0)),0)+IFERROR(INDEX('Hoja de Trabajo para listado'!$BC$155:$CB$1048576,MATCH($A120,'Hoja de Trabajo para listado'!$BC$155:$BC$1048576,0),MATCH((CUADRO!J$4&amp;$E120),'Hoja de Trabajo para listado'!$BC$151:$CB$151,0)),0)+IFERROR(INDEX('Hoja de Trabajo para listado'!$DE$153:$DG$274,MATCH($A120,'Hoja de Trabajo para listado'!$DE$153:$DE$1048576,0),MATCH((CUADRO!J$4&amp;$E120),'Hoja de Trabajo para listado'!$DE$151:$DG$151,0)),0)+IFERROR(INDEX('Hoja de Trabajo para listado'!$CD$155:$DC$1048576,MATCH($A120,'Hoja de Trabajo para listado'!$CD$155:$CD$1048576,0),MATCH((CUADRO!J$4&amp;$E120),'Hoja de Trabajo para listado'!$CD$151:$DC$151,0)),0)</f>
        <v>0</v>
      </c>
      <c r="K120" s="243">
        <f ca="1">+IFERROR(INDEX('Hoja de Trabajo para listado'!$A$155:$Z$1048576,MATCH($A120,'Hoja de Trabajo para listado'!$A$155:$A$1048576,0),MATCH((CUADRO!K$4&amp;$E120),'Hoja de Trabajo para listado'!$A$151:$Z$151,0)),0)+IFERROR(INDEX('Hoja de Trabajo para listado'!$AB$155:$BA$1048576,MATCH($A120,'Hoja de Trabajo para listado'!$AB$155:$AB$1048576,0),MATCH((CUADRO!K$4&amp;$E120),'Hoja de Trabajo para listado'!$AB$151:$BA$151,0)),0)+IFERROR(INDEX('Hoja de Trabajo para listado'!$BC$155:$CB$1048576,MATCH($A120,'Hoja de Trabajo para listado'!$BC$155:$BC$1048576,0),MATCH((CUADRO!K$4&amp;$E120),'Hoja de Trabajo para listado'!$BC$151:$CB$151,0)),0)+IFERROR(INDEX('Hoja de Trabajo para listado'!$DE$153:$DG$274,MATCH($A120,'Hoja de Trabajo para listado'!$DE$153:$DE$1048576,0),MATCH((CUADRO!K$4&amp;$E120),'Hoja de Trabajo para listado'!$DE$151:$DG$151,0)),0)+IFERROR(INDEX('Hoja de Trabajo para listado'!$CD$155:$DC$1048576,MATCH($A120,'Hoja de Trabajo para listado'!$CD$155:$CD$1048576,0),MATCH((CUADRO!K$4&amp;$E120),'Hoja de Trabajo para listado'!$CD$151:$DC$151,0)),0)</f>
        <v>0</v>
      </c>
      <c r="L120" s="243">
        <f ca="1">+IFERROR(INDEX('Hoja de Trabajo para listado'!$A$155:$Z$1048576,MATCH($A120,'Hoja de Trabajo para listado'!$A$155:$A$1048576,0),MATCH((CUADRO!L$4&amp;$E120),'Hoja de Trabajo para listado'!$A$151:$Z$151,0)),0)+IFERROR(INDEX('Hoja de Trabajo para listado'!$AB$155:$BA$1048576,MATCH($A120,'Hoja de Trabajo para listado'!$AB$155:$AB$1048576,0),MATCH((CUADRO!L$4&amp;$E120),'Hoja de Trabajo para listado'!$AB$151:$BA$151,0)),0)+IFERROR(INDEX('Hoja de Trabajo para listado'!$BC$155:$CB$1048576,MATCH($A120,'Hoja de Trabajo para listado'!$BC$155:$BC$1048576,0),MATCH((CUADRO!L$4&amp;$E120),'Hoja de Trabajo para listado'!$BC$151:$CB$151,0)),0)+IFERROR(INDEX('Hoja de Trabajo para listado'!$DE$153:$DG$274,MATCH($A120,'Hoja de Trabajo para listado'!$DE$153:$DE$1048576,0),MATCH((CUADRO!L$4&amp;$E120),'Hoja de Trabajo para listado'!$DE$151:$DG$151,0)),0)+IFERROR(INDEX('Hoja de Trabajo para listado'!$CD$155:$DC$1048576,MATCH($A120,'Hoja de Trabajo para listado'!$CD$155:$CD$1048576,0),MATCH((CUADRO!L$4&amp;$E120),'Hoja de Trabajo para listado'!$CD$151:$DC$151,0)),0)</f>
        <v>0</v>
      </c>
      <c r="M120" s="243">
        <f ca="1">+IFERROR(INDEX('Hoja de Trabajo para listado'!$A$155:$Z$1048576,MATCH($A120,'Hoja de Trabajo para listado'!$A$155:$A$1048576,0),MATCH((CUADRO!M$4&amp;$E120),'Hoja de Trabajo para listado'!$A$151:$Z$151,0)),0)+IFERROR(INDEX('Hoja de Trabajo para listado'!$AB$155:$BA$1048576,MATCH($A120,'Hoja de Trabajo para listado'!$AB$155:$AB$1048576,0),MATCH((CUADRO!M$4&amp;$E120),'Hoja de Trabajo para listado'!$AB$151:$BA$151,0)),0)+IFERROR(INDEX('Hoja de Trabajo para listado'!$BC$155:$CB$1048576,MATCH($A120,'Hoja de Trabajo para listado'!$BC$155:$BC$1048576,0),MATCH((CUADRO!M$4&amp;$E120),'Hoja de Trabajo para listado'!$BC$151:$CB$151,0)),0)+IFERROR(INDEX('Hoja de Trabajo para listado'!$DE$153:$DG$274,MATCH($A120,'Hoja de Trabajo para listado'!$DE$153:$DE$1048576,0),MATCH((CUADRO!M$4&amp;$E120),'Hoja de Trabajo para listado'!$DE$151:$DG$151,0)),0)+IFERROR(INDEX('Hoja de Trabajo para listado'!$CD$155:$DC$1048576,MATCH($A120,'Hoja de Trabajo para listado'!$CD$155:$CD$1048576,0),MATCH((CUADRO!M$4&amp;$E120),'Hoja de Trabajo para listado'!$CD$151:$DC$151,0)),0)</f>
        <v>0</v>
      </c>
      <c r="N120" s="243">
        <f ca="1">+IFERROR(INDEX('Hoja de Trabajo para listado'!$A$155:$Z$1048576,MATCH($A120,'Hoja de Trabajo para listado'!$A$155:$A$1048576,0),MATCH((CUADRO!N$4&amp;$E120),'Hoja de Trabajo para listado'!$A$151:$Z$151,0)),0)+IFERROR(INDEX('Hoja de Trabajo para listado'!$AB$155:$BA$1048576,MATCH($A120,'Hoja de Trabajo para listado'!$AB$155:$AB$1048576,0),MATCH((CUADRO!N$4&amp;$E120),'Hoja de Trabajo para listado'!$AB$151:$BA$151,0)),0)+IFERROR(INDEX('Hoja de Trabajo para listado'!$BC$155:$CB$1048576,MATCH($A120,'Hoja de Trabajo para listado'!$BC$155:$BC$1048576,0),MATCH((CUADRO!N$4&amp;$E120),'Hoja de Trabajo para listado'!$BC$151:$CB$151,0)),0)+IFERROR(INDEX('Hoja de Trabajo para listado'!$DE$153:$DG$274,MATCH($A120,'Hoja de Trabajo para listado'!$DE$153:$DE$1048576,0),MATCH((CUADRO!N$4&amp;$E120),'Hoja de Trabajo para listado'!$DE$151:$DG$151,0)),0)+IFERROR(INDEX('Hoja de Trabajo para listado'!$CD$155:$DC$1048576,MATCH($A120,'Hoja de Trabajo para listado'!$CD$155:$CD$1048576,0),MATCH((CUADRO!N$4&amp;$E120),'Hoja de Trabajo para listado'!$CD$151:$DC$151,0)),0)</f>
        <v>0</v>
      </c>
      <c r="O120" s="243">
        <f ca="1">+IFERROR(INDEX('Hoja de Trabajo para listado'!$A$155:$Z$1048576,MATCH($A120,'Hoja de Trabajo para listado'!$A$155:$A$1048576,0),MATCH((CUADRO!O$4&amp;$E120),'Hoja de Trabajo para listado'!$A$151:$Z$151,0)),0)+IFERROR(INDEX('Hoja de Trabajo para listado'!$AB$155:$BA$1048576,MATCH($A120,'Hoja de Trabajo para listado'!$AB$155:$AB$1048576,0),MATCH((CUADRO!O$4&amp;$E120),'Hoja de Trabajo para listado'!$AB$151:$BA$151,0)),0)+IFERROR(INDEX('Hoja de Trabajo para listado'!$BC$155:$CB$1048576,MATCH($A120,'Hoja de Trabajo para listado'!$BC$155:$BC$1048576,0),MATCH((CUADRO!O$4&amp;$E120),'Hoja de Trabajo para listado'!$BC$151:$CB$151,0)),0)+IFERROR(INDEX('Hoja de Trabajo para listado'!$DE$153:$DG$274,MATCH($A120,'Hoja de Trabajo para listado'!$DE$153:$DE$1048576,0),MATCH((CUADRO!O$4&amp;$E120),'Hoja de Trabajo para listado'!$DE$151:$DG$151,0)),0)+IFERROR(INDEX('Hoja de Trabajo para listado'!$CD$155:$DC$1048576,MATCH($A120,'Hoja de Trabajo para listado'!$CD$155:$CD$1048576,0),MATCH((CUADRO!O$4&amp;$E120),'Hoja de Trabajo para listado'!$CD$151:$DC$151,0)),0)</f>
        <v>0</v>
      </c>
      <c r="P120" s="243">
        <f ca="1">+IFERROR(INDEX('Hoja de Trabajo para listado'!$A$155:$Z$1048576,MATCH($A120,'Hoja de Trabajo para listado'!$A$155:$A$1048576,0),MATCH((CUADRO!P$4&amp;$E120),'Hoja de Trabajo para listado'!$A$151:$Z$151,0)),0)+IFERROR(INDEX('Hoja de Trabajo para listado'!$AB$155:$BA$1048576,MATCH($A120,'Hoja de Trabajo para listado'!$AB$155:$AB$1048576,0),MATCH((CUADRO!P$4&amp;$E120),'Hoja de Trabajo para listado'!$AB$151:$BA$151,0)),0)+IFERROR(INDEX('Hoja de Trabajo para listado'!$BC$155:$CB$1048576,MATCH($A120,'Hoja de Trabajo para listado'!$BC$155:$BC$1048576,0),MATCH((CUADRO!P$4&amp;$E120),'Hoja de Trabajo para listado'!$BC$151:$CB$151,0)),0)+IFERROR(INDEX('Hoja de Trabajo para listado'!$DE$153:$DG$274,MATCH($A120,'Hoja de Trabajo para listado'!$DE$153:$DE$1048576,0),MATCH((CUADRO!P$4&amp;$E120),'Hoja de Trabajo para listado'!$DE$151:$DG$151,0)),0)+IFERROR(INDEX('Hoja de Trabajo para listado'!$CD$155:$DC$1048576,MATCH($A120,'Hoja de Trabajo para listado'!$CD$155:$CD$1048576,0),MATCH((CUADRO!P$4&amp;$E120),'Hoja de Trabajo para listado'!$CD$151:$DC$151,0)),0)</f>
        <v>0</v>
      </c>
      <c r="Q120" s="243">
        <f ca="1">+IFERROR(INDEX('Hoja de Trabajo para listado'!$A$155:$Z$1048576,MATCH($A120,'Hoja de Trabajo para listado'!$A$155:$A$1048576,0),MATCH((CUADRO!Q$4&amp;$E120),'Hoja de Trabajo para listado'!$A$151:$Z$151,0)),0)+IFERROR(INDEX('Hoja de Trabajo para listado'!$AB$155:$BA$1048576,MATCH($A120,'Hoja de Trabajo para listado'!$AB$155:$AB$1048576,0),MATCH((CUADRO!Q$4&amp;$E120),'Hoja de Trabajo para listado'!$AB$151:$BA$151,0)),0)+IFERROR(INDEX('Hoja de Trabajo para listado'!$BC$155:$CB$1048576,MATCH($A120,'Hoja de Trabajo para listado'!$BC$155:$BC$1048576,0),MATCH((CUADRO!Q$4&amp;$E120),'Hoja de Trabajo para listado'!$BC$151:$CB$151,0)),0)+IFERROR(INDEX('Hoja de Trabajo para listado'!$DE$153:$DG$274,MATCH($A120,'Hoja de Trabajo para listado'!$DE$153:$DE$1048576,0),MATCH((CUADRO!Q$4&amp;$E120),'Hoja de Trabajo para listado'!$DE$151:$DG$151,0)),0)+IFERROR(INDEX('Hoja de Trabajo para listado'!$CD$155:$DC$1048576,MATCH($A120,'Hoja de Trabajo para listado'!$CD$155:$CD$1048576,0),MATCH((CUADRO!Q$4&amp;$E120),'Hoja de Trabajo para listado'!$CD$151:$DC$151,0)),0)</f>
        <v>0</v>
      </c>
      <c r="R120" s="243">
        <f t="shared" ca="1" si="2"/>
        <v>29306.13</v>
      </c>
      <c r="S120" s="243">
        <f ca="1">+R119+R120</f>
        <v>29306.13</v>
      </c>
      <c r="T120" s="243">
        <f ca="1">+S120</f>
        <v>29306.13</v>
      </c>
      <c r="U120" s="242">
        <f t="shared" si="3"/>
        <v>2</v>
      </c>
    </row>
    <row r="121" spans="1:21" ht="15" customHeight="1">
      <c r="A121" s="354">
        <v>170</v>
      </c>
      <c r="B121" s="381">
        <f>+A121</f>
        <v>170</v>
      </c>
      <c r="C121" s="245" t="str">
        <f>+VLOOKUP(A121,bd_lista!$A$3:$C$592,3,FALSE)</f>
        <v>Escuela Militar de Ingeniería</v>
      </c>
      <c r="D121" s="383" t="str">
        <f>+C121</f>
        <v>Escuela Militar de Ingeniería</v>
      </c>
      <c r="E121" s="245" t="s">
        <v>683</v>
      </c>
      <c r="F121" s="241">
        <f ca="1">+IFERROR(INDEX('Hoja de Trabajo para listado'!$A$155:$Z$1048576,MATCH($A121,'Hoja de Trabajo para listado'!$A$155:$A$1048576,0),MATCH((CUADRO!F$4&amp;$E121),'Hoja de Trabajo para listado'!$A$151:$Z$151,0)),0)+IFERROR(INDEX('Hoja de Trabajo para listado'!$AB$155:$BA$1048576,MATCH($A121,'Hoja de Trabajo para listado'!$AB$155:$AB$1048576,0),MATCH((CUADRO!F$4&amp;$E121),'Hoja de Trabajo para listado'!$AB$151:$BA$151,0)),0)+IFERROR(INDEX('Hoja de Trabajo para listado'!$BC$155:$CB$1048576,MATCH($A121,'Hoja de Trabajo para listado'!$BC$155:$BC$1048576,0),MATCH((CUADRO!F$4&amp;$E121),'Hoja de Trabajo para listado'!$BC$151:$CB$151,0)),0)+IFERROR(INDEX('Hoja de Trabajo para listado'!$DE$153:$DG$274,MATCH($A121,'Hoja de Trabajo para listado'!$DE$153:$DE$1048576,0),MATCH((CUADRO!F$4&amp;$E121),'Hoja de Trabajo para listado'!$DE$151:$DG$151,0)),0)+IFERROR(INDEX('Hoja de Trabajo para listado'!$CD$155:$DC$1048576,MATCH($A121,'Hoja de Trabajo para listado'!$CD$155:$CD$1048576,0),MATCH((CUADRO!F$4&amp;$E121),'Hoja de Trabajo para listado'!$CD$151:$DC$151,0)),0)</f>
        <v>0</v>
      </c>
      <c r="G121" s="241">
        <f ca="1">+IFERROR(INDEX('Hoja de Trabajo para listado'!$A$155:$Z$1048576,MATCH($A121,'Hoja de Trabajo para listado'!$A$155:$A$1048576,0),MATCH((CUADRO!G$4&amp;$E121),'Hoja de Trabajo para listado'!$A$151:$Z$151,0)),0)+IFERROR(INDEX('Hoja de Trabajo para listado'!$AB$155:$BA$1048576,MATCH($A121,'Hoja de Trabajo para listado'!$AB$155:$AB$1048576,0),MATCH((CUADRO!G$4&amp;$E121),'Hoja de Trabajo para listado'!$AB$151:$BA$151,0)),0)+IFERROR(INDEX('Hoja de Trabajo para listado'!$BC$155:$CB$1048576,MATCH($A121,'Hoja de Trabajo para listado'!$BC$155:$BC$1048576,0),MATCH((CUADRO!G$4&amp;$E121),'Hoja de Trabajo para listado'!$BC$151:$CB$151,0)),0)+IFERROR(INDEX('Hoja de Trabajo para listado'!$DE$153:$DG$274,MATCH($A121,'Hoja de Trabajo para listado'!$DE$153:$DE$1048576,0),MATCH((CUADRO!G$4&amp;$E121),'Hoja de Trabajo para listado'!$DE$151:$DG$151,0)),0)+IFERROR(INDEX('Hoja de Trabajo para listado'!$CD$155:$DC$1048576,MATCH($A121,'Hoja de Trabajo para listado'!$CD$155:$CD$1048576,0),MATCH((CUADRO!G$4&amp;$E121),'Hoja de Trabajo para listado'!$CD$151:$DC$151,0)),0)</f>
        <v>0</v>
      </c>
      <c r="H121" s="241">
        <f ca="1">+IFERROR(INDEX('Hoja de Trabajo para listado'!$A$155:$Z$1048576,MATCH($A121,'Hoja de Trabajo para listado'!$A$155:$A$1048576,0),MATCH((CUADRO!H$4&amp;$E121),'Hoja de Trabajo para listado'!$A$151:$Z$151,0)),0)+IFERROR(INDEX('Hoja de Trabajo para listado'!$AB$155:$BA$1048576,MATCH($A121,'Hoja de Trabajo para listado'!$AB$155:$AB$1048576,0),MATCH((CUADRO!H$4&amp;$E121),'Hoja de Trabajo para listado'!$AB$151:$BA$151,0)),0)+IFERROR(INDEX('Hoja de Trabajo para listado'!$BC$155:$CB$1048576,MATCH($A121,'Hoja de Trabajo para listado'!$BC$155:$BC$1048576,0),MATCH((CUADRO!H$4&amp;$E121),'Hoja de Trabajo para listado'!$BC$151:$CB$151,0)),0)+IFERROR(INDEX('Hoja de Trabajo para listado'!$DE$153:$DG$274,MATCH($A121,'Hoja de Trabajo para listado'!$DE$153:$DE$1048576,0),MATCH((CUADRO!H$4&amp;$E121),'Hoja de Trabajo para listado'!$DE$151:$DG$151,0)),0)+IFERROR(INDEX('Hoja de Trabajo para listado'!$CD$155:$DC$1048576,MATCH($A121,'Hoja de Trabajo para listado'!$CD$155:$CD$1048576,0),MATCH((CUADRO!H$4&amp;$E121),'Hoja de Trabajo para listado'!$CD$151:$DC$151,0)),0)</f>
        <v>0</v>
      </c>
      <c r="I121" s="241">
        <f ca="1">+IFERROR(INDEX('Hoja de Trabajo para listado'!$A$155:$Z$1048576,MATCH($A121,'Hoja de Trabajo para listado'!$A$155:$A$1048576,0),MATCH((CUADRO!I$4&amp;$E121),'Hoja de Trabajo para listado'!$A$151:$Z$151,0)),0)+IFERROR(INDEX('Hoja de Trabajo para listado'!$AB$155:$BA$1048576,MATCH($A121,'Hoja de Trabajo para listado'!$AB$155:$AB$1048576,0),MATCH((CUADRO!I$4&amp;$E121),'Hoja de Trabajo para listado'!$AB$151:$BA$151,0)),0)+IFERROR(INDEX('Hoja de Trabajo para listado'!$BC$155:$CB$1048576,MATCH($A121,'Hoja de Trabajo para listado'!$BC$155:$BC$1048576,0),MATCH((CUADRO!I$4&amp;$E121),'Hoja de Trabajo para listado'!$BC$151:$CB$151,0)),0)+IFERROR(INDEX('Hoja de Trabajo para listado'!$DE$153:$DG$274,MATCH($A121,'Hoja de Trabajo para listado'!$DE$153:$DE$1048576,0),MATCH((CUADRO!I$4&amp;$E121),'Hoja de Trabajo para listado'!$DE$151:$DG$151,0)),0)+IFERROR(INDEX('Hoja de Trabajo para listado'!$CD$155:$DC$1048576,MATCH($A121,'Hoja de Trabajo para listado'!$CD$155:$CD$1048576,0),MATCH((CUADRO!I$4&amp;$E121),'Hoja de Trabajo para listado'!$CD$151:$DC$151,0)),0)</f>
        <v>0</v>
      </c>
      <c r="J121" s="241">
        <f ca="1">+IFERROR(INDEX('Hoja de Trabajo para listado'!$A$155:$Z$1048576,MATCH($A121,'Hoja de Trabajo para listado'!$A$155:$A$1048576,0),MATCH((CUADRO!J$4&amp;$E121),'Hoja de Trabajo para listado'!$A$151:$Z$151,0)),0)+IFERROR(INDEX('Hoja de Trabajo para listado'!$AB$155:$BA$1048576,MATCH($A121,'Hoja de Trabajo para listado'!$AB$155:$AB$1048576,0),MATCH((CUADRO!J$4&amp;$E121),'Hoja de Trabajo para listado'!$AB$151:$BA$151,0)),0)+IFERROR(INDEX('Hoja de Trabajo para listado'!$BC$155:$CB$1048576,MATCH($A121,'Hoja de Trabajo para listado'!$BC$155:$BC$1048576,0),MATCH((CUADRO!J$4&amp;$E121),'Hoja de Trabajo para listado'!$BC$151:$CB$151,0)),0)+IFERROR(INDEX('Hoja de Trabajo para listado'!$DE$153:$DG$274,MATCH($A121,'Hoja de Trabajo para listado'!$DE$153:$DE$1048576,0),MATCH((CUADRO!J$4&amp;$E121),'Hoja de Trabajo para listado'!$DE$151:$DG$151,0)),0)+IFERROR(INDEX('Hoja de Trabajo para listado'!$CD$155:$DC$1048576,MATCH($A121,'Hoja de Trabajo para listado'!$CD$155:$CD$1048576,0),MATCH((CUADRO!J$4&amp;$E121),'Hoja de Trabajo para listado'!$CD$151:$DC$151,0)),0)</f>
        <v>0</v>
      </c>
      <c r="K121" s="241">
        <f ca="1">+IFERROR(INDEX('Hoja de Trabajo para listado'!$A$155:$Z$1048576,MATCH($A121,'Hoja de Trabajo para listado'!$A$155:$A$1048576,0),MATCH((CUADRO!K$4&amp;$E121),'Hoja de Trabajo para listado'!$A$151:$Z$151,0)),0)+IFERROR(INDEX('Hoja de Trabajo para listado'!$AB$155:$BA$1048576,MATCH($A121,'Hoja de Trabajo para listado'!$AB$155:$AB$1048576,0),MATCH((CUADRO!K$4&amp;$E121),'Hoja de Trabajo para listado'!$AB$151:$BA$151,0)),0)+IFERROR(INDEX('Hoja de Trabajo para listado'!$BC$155:$CB$1048576,MATCH($A121,'Hoja de Trabajo para listado'!$BC$155:$BC$1048576,0),MATCH((CUADRO!K$4&amp;$E121),'Hoja de Trabajo para listado'!$BC$151:$CB$151,0)),0)+IFERROR(INDEX('Hoja de Trabajo para listado'!$DE$153:$DG$274,MATCH($A121,'Hoja de Trabajo para listado'!$DE$153:$DE$1048576,0),MATCH((CUADRO!K$4&amp;$E121),'Hoja de Trabajo para listado'!$DE$151:$DG$151,0)),0)+IFERROR(INDEX('Hoja de Trabajo para listado'!$CD$155:$DC$1048576,MATCH($A121,'Hoja de Trabajo para listado'!$CD$155:$CD$1048576,0),MATCH((CUADRO!K$4&amp;$E121),'Hoja de Trabajo para listado'!$CD$151:$DC$151,0)),0)</f>
        <v>0</v>
      </c>
      <c r="L121" s="241">
        <f ca="1">+IFERROR(INDEX('Hoja de Trabajo para listado'!$A$155:$Z$1048576,MATCH($A121,'Hoja de Trabajo para listado'!$A$155:$A$1048576,0),MATCH((CUADRO!L$4&amp;$E121),'Hoja de Trabajo para listado'!$A$151:$Z$151,0)),0)+IFERROR(INDEX('Hoja de Trabajo para listado'!$AB$155:$BA$1048576,MATCH($A121,'Hoja de Trabajo para listado'!$AB$155:$AB$1048576,0),MATCH((CUADRO!L$4&amp;$E121),'Hoja de Trabajo para listado'!$AB$151:$BA$151,0)),0)+IFERROR(INDEX('Hoja de Trabajo para listado'!$BC$155:$CB$1048576,MATCH($A121,'Hoja de Trabajo para listado'!$BC$155:$BC$1048576,0),MATCH((CUADRO!L$4&amp;$E121),'Hoja de Trabajo para listado'!$BC$151:$CB$151,0)),0)+IFERROR(INDEX('Hoja de Trabajo para listado'!$DE$153:$DG$274,MATCH($A121,'Hoja de Trabajo para listado'!$DE$153:$DE$1048576,0),MATCH((CUADRO!L$4&amp;$E121),'Hoja de Trabajo para listado'!$DE$151:$DG$151,0)),0)+IFERROR(INDEX('Hoja de Trabajo para listado'!$CD$155:$DC$1048576,MATCH($A121,'Hoja de Trabajo para listado'!$CD$155:$CD$1048576,0),MATCH((CUADRO!L$4&amp;$E121),'Hoja de Trabajo para listado'!$CD$151:$DC$151,0)),0)</f>
        <v>0</v>
      </c>
      <c r="M121" s="241">
        <f ca="1">+IFERROR(INDEX('Hoja de Trabajo para listado'!$A$155:$Z$1048576,MATCH($A121,'Hoja de Trabajo para listado'!$A$155:$A$1048576,0),MATCH((CUADRO!M$4&amp;$E121),'Hoja de Trabajo para listado'!$A$151:$Z$151,0)),0)+IFERROR(INDEX('Hoja de Trabajo para listado'!$AB$155:$BA$1048576,MATCH($A121,'Hoja de Trabajo para listado'!$AB$155:$AB$1048576,0),MATCH((CUADRO!M$4&amp;$E121),'Hoja de Trabajo para listado'!$AB$151:$BA$151,0)),0)+IFERROR(INDEX('Hoja de Trabajo para listado'!$BC$155:$CB$1048576,MATCH($A121,'Hoja de Trabajo para listado'!$BC$155:$BC$1048576,0),MATCH((CUADRO!M$4&amp;$E121),'Hoja de Trabajo para listado'!$BC$151:$CB$151,0)),0)+IFERROR(INDEX('Hoja de Trabajo para listado'!$DE$153:$DG$274,MATCH($A121,'Hoja de Trabajo para listado'!$DE$153:$DE$1048576,0),MATCH((CUADRO!M$4&amp;$E121),'Hoja de Trabajo para listado'!$DE$151:$DG$151,0)),0)+IFERROR(INDEX('Hoja de Trabajo para listado'!$CD$155:$DC$1048576,MATCH($A121,'Hoja de Trabajo para listado'!$CD$155:$CD$1048576,0),MATCH((CUADRO!M$4&amp;$E121),'Hoja de Trabajo para listado'!$CD$151:$DC$151,0)),0)</f>
        <v>0</v>
      </c>
      <c r="N121" s="241">
        <f ca="1">+IFERROR(INDEX('Hoja de Trabajo para listado'!$A$155:$Z$1048576,MATCH($A121,'Hoja de Trabajo para listado'!$A$155:$A$1048576,0),MATCH((CUADRO!N$4&amp;$E121),'Hoja de Trabajo para listado'!$A$151:$Z$151,0)),0)+IFERROR(INDEX('Hoja de Trabajo para listado'!$AB$155:$BA$1048576,MATCH($A121,'Hoja de Trabajo para listado'!$AB$155:$AB$1048576,0),MATCH((CUADRO!N$4&amp;$E121),'Hoja de Trabajo para listado'!$AB$151:$BA$151,0)),0)+IFERROR(INDEX('Hoja de Trabajo para listado'!$BC$155:$CB$1048576,MATCH($A121,'Hoja de Trabajo para listado'!$BC$155:$BC$1048576,0),MATCH((CUADRO!N$4&amp;$E121),'Hoja de Trabajo para listado'!$BC$151:$CB$151,0)),0)+IFERROR(INDEX('Hoja de Trabajo para listado'!$DE$153:$DG$274,MATCH($A121,'Hoja de Trabajo para listado'!$DE$153:$DE$1048576,0),MATCH((CUADRO!N$4&amp;$E121),'Hoja de Trabajo para listado'!$DE$151:$DG$151,0)),0)+IFERROR(INDEX('Hoja de Trabajo para listado'!$CD$155:$DC$1048576,MATCH($A121,'Hoja de Trabajo para listado'!$CD$155:$CD$1048576,0),MATCH((CUADRO!N$4&amp;$E121),'Hoja de Trabajo para listado'!$CD$151:$DC$151,0)),0)</f>
        <v>0</v>
      </c>
      <c r="O121" s="241">
        <f ca="1">+IFERROR(INDEX('Hoja de Trabajo para listado'!$A$155:$Z$1048576,MATCH($A121,'Hoja de Trabajo para listado'!$A$155:$A$1048576,0),MATCH((CUADRO!O$4&amp;$E121),'Hoja de Trabajo para listado'!$A$151:$Z$151,0)),0)+IFERROR(INDEX('Hoja de Trabajo para listado'!$AB$155:$BA$1048576,MATCH($A121,'Hoja de Trabajo para listado'!$AB$155:$AB$1048576,0),MATCH((CUADRO!O$4&amp;$E121),'Hoja de Trabajo para listado'!$AB$151:$BA$151,0)),0)+IFERROR(INDEX('Hoja de Trabajo para listado'!$BC$155:$CB$1048576,MATCH($A121,'Hoja de Trabajo para listado'!$BC$155:$BC$1048576,0),MATCH((CUADRO!O$4&amp;$E121),'Hoja de Trabajo para listado'!$BC$151:$CB$151,0)),0)+IFERROR(INDEX('Hoja de Trabajo para listado'!$DE$153:$DG$274,MATCH($A121,'Hoja de Trabajo para listado'!$DE$153:$DE$1048576,0),MATCH((CUADRO!O$4&amp;$E121),'Hoja de Trabajo para listado'!$DE$151:$DG$151,0)),0)+IFERROR(INDEX('Hoja de Trabajo para listado'!$CD$155:$DC$1048576,MATCH($A121,'Hoja de Trabajo para listado'!$CD$155:$CD$1048576,0),MATCH((CUADRO!O$4&amp;$E121),'Hoja de Trabajo para listado'!$CD$151:$DC$151,0)),0)</f>
        <v>0</v>
      </c>
      <c r="P121" s="241">
        <f ca="1">+IFERROR(INDEX('Hoja de Trabajo para listado'!$A$155:$Z$1048576,MATCH($A121,'Hoja de Trabajo para listado'!$A$155:$A$1048576,0),MATCH((CUADRO!P$4&amp;$E121),'Hoja de Trabajo para listado'!$A$151:$Z$151,0)),0)+IFERROR(INDEX('Hoja de Trabajo para listado'!$AB$155:$BA$1048576,MATCH($A121,'Hoja de Trabajo para listado'!$AB$155:$AB$1048576,0),MATCH((CUADRO!P$4&amp;$E121),'Hoja de Trabajo para listado'!$AB$151:$BA$151,0)),0)+IFERROR(INDEX('Hoja de Trabajo para listado'!$BC$155:$CB$1048576,MATCH($A121,'Hoja de Trabajo para listado'!$BC$155:$BC$1048576,0),MATCH((CUADRO!P$4&amp;$E121),'Hoja de Trabajo para listado'!$BC$151:$CB$151,0)),0)+IFERROR(INDEX('Hoja de Trabajo para listado'!$DE$153:$DG$274,MATCH($A121,'Hoja de Trabajo para listado'!$DE$153:$DE$1048576,0),MATCH((CUADRO!P$4&amp;$E121),'Hoja de Trabajo para listado'!$DE$151:$DG$151,0)),0)+IFERROR(INDEX('Hoja de Trabajo para listado'!$CD$155:$DC$1048576,MATCH($A121,'Hoja de Trabajo para listado'!$CD$155:$CD$1048576,0),MATCH((CUADRO!P$4&amp;$E121),'Hoja de Trabajo para listado'!$CD$151:$DC$151,0)),0)</f>
        <v>0</v>
      </c>
      <c r="Q121" s="241">
        <f ca="1">+IFERROR(INDEX('Hoja de Trabajo para listado'!$A$155:$Z$1048576,MATCH($A121,'Hoja de Trabajo para listado'!$A$155:$A$1048576,0),MATCH((CUADRO!Q$4&amp;$E121),'Hoja de Trabajo para listado'!$A$151:$Z$151,0)),0)+IFERROR(INDEX('Hoja de Trabajo para listado'!$AB$155:$BA$1048576,MATCH($A121,'Hoja de Trabajo para listado'!$AB$155:$AB$1048576,0),MATCH((CUADRO!Q$4&amp;$E121),'Hoja de Trabajo para listado'!$AB$151:$BA$151,0)),0)+IFERROR(INDEX('Hoja de Trabajo para listado'!$BC$155:$CB$1048576,MATCH($A121,'Hoja de Trabajo para listado'!$BC$155:$BC$1048576,0),MATCH((CUADRO!Q$4&amp;$E121),'Hoja de Trabajo para listado'!$BC$151:$CB$151,0)),0)+IFERROR(INDEX('Hoja de Trabajo para listado'!$DE$153:$DG$274,MATCH($A121,'Hoja de Trabajo para listado'!$DE$153:$DE$1048576,0),MATCH((CUADRO!Q$4&amp;$E121),'Hoja de Trabajo para listado'!$DE$151:$DG$151,0)),0)+IFERROR(INDEX('Hoja de Trabajo para listado'!$CD$155:$DC$1048576,MATCH($A121,'Hoja de Trabajo para listado'!$CD$155:$CD$1048576,0),MATCH((CUADRO!Q$4&amp;$E121),'Hoja de Trabajo para listado'!$CD$151:$DC$151,0)),0)</f>
        <v>0</v>
      </c>
      <c r="R121" s="241">
        <f t="shared" ca="1" si="2"/>
        <v>0</v>
      </c>
      <c r="S121" s="241"/>
      <c r="T121" s="241">
        <f ca="1">+T122</f>
        <v>416117.92</v>
      </c>
      <c r="U121" s="240">
        <f t="shared" si="3"/>
        <v>1</v>
      </c>
    </row>
    <row r="122" spans="1:21" ht="15" customHeight="1">
      <c r="A122" s="353">
        <v>170</v>
      </c>
      <c r="B122" s="382"/>
      <c r="C122" s="305" t="str">
        <f>+VLOOKUP(A122,bd_lista!$A$3:$C$592,3,FALSE)</f>
        <v>Escuela Militar de Ingeniería</v>
      </c>
      <c r="D122" s="384"/>
      <c r="E122" s="305" t="s">
        <v>684</v>
      </c>
      <c r="F122" s="243">
        <f ca="1">+IFERROR(INDEX('Hoja de Trabajo para listado'!$A$155:$Z$1048576,MATCH($A122,'Hoja de Trabajo para listado'!$A$155:$A$1048576,0),MATCH((CUADRO!F$4&amp;$E122),'Hoja de Trabajo para listado'!$A$151:$Z$151,0)),0)+IFERROR(INDEX('Hoja de Trabajo para listado'!$AB$155:$BA$1048576,MATCH($A122,'Hoja de Trabajo para listado'!$AB$155:$AB$1048576,0),MATCH((CUADRO!F$4&amp;$E122),'Hoja de Trabajo para listado'!$AB$151:$BA$151,0)),0)+IFERROR(INDEX('Hoja de Trabajo para listado'!$BC$155:$CB$1048576,MATCH($A122,'Hoja de Trabajo para listado'!$BC$155:$BC$1048576,0),MATCH((CUADRO!F$4&amp;$E122),'Hoja de Trabajo para listado'!$BC$151:$CB$151,0)),0)+IFERROR(INDEX('Hoja de Trabajo para listado'!$DE$153:$DG$274,MATCH($A122,'Hoja de Trabajo para listado'!$DE$153:$DE$1048576,0),MATCH((CUADRO!F$4&amp;$E122),'Hoja de Trabajo para listado'!$DE$151:$DG$151,0)),0)+IFERROR(INDEX('Hoja de Trabajo para listado'!$CD$155:$DC$1048576,MATCH($A122,'Hoja de Trabajo para listado'!$CD$155:$CD$1048576,0),MATCH((CUADRO!F$4&amp;$E122),'Hoja de Trabajo para listado'!$CD$151:$DC$151,0)),0)</f>
        <v>0</v>
      </c>
      <c r="G122" s="243">
        <f ca="1">+IFERROR(INDEX('Hoja de Trabajo para listado'!$A$155:$Z$1048576,MATCH($A122,'Hoja de Trabajo para listado'!$A$155:$A$1048576,0),MATCH((CUADRO!G$4&amp;$E122),'Hoja de Trabajo para listado'!$A$151:$Z$151,0)),0)+IFERROR(INDEX('Hoja de Trabajo para listado'!$AB$155:$BA$1048576,MATCH($A122,'Hoja de Trabajo para listado'!$AB$155:$AB$1048576,0),MATCH((CUADRO!G$4&amp;$E122),'Hoja de Trabajo para listado'!$AB$151:$BA$151,0)),0)+IFERROR(INDEX('Hoja de Trabajo para listado'!$BC$155:$CB$1048576,MATCH($A122,'Hoja de Trabajo para listado'!$BC$155:$BC$1048576,0),MATCH((CUADRO!G$4&amp;$E122),'Hoja de Trabajo para listado'!$BC$151:$CB$151,0)),0)+IFERROR(INDEX('Hoja de Trabajo para listado'!$DE$153:$DG$274,MATCH($A122,'Hoja de Trabajo para listado'!$DE$153:$DE$1048576,0),MATCH((CUADRO!G$4&amp;$E122),'Hoja de Trabajo para listado'!$DE$151:$DG$151,0)),0)+IFERROR(INDEX('Hoja de Trabajo para listado'!$CD$155:$DC$1048576,MATCH($A122,'Hoja de Trabajo para listado'!$CD$155:$CD$1048576,0),MATCH((CUADRO!G$4&amp;$E122),'Hoja de Trabajo para listado'!$CD$151:$DC$151,0)),0)</f>
        <v>0</v>
      </c>
      <c r="H122" s="243">
        <f ca="1">+IFERROR(INDEX('Hoja de Trabajo para listado'!$A$155:$Z$1048576,MATCH($A122,'Hoja de Trabajo para listado'!$A$155:$A$1048576,0),MATCH((CUADRO!H$4&amp;$E122),'Hoja de Trabajo para listado'!$A$151:$Z$151,0)),0)+IFERROR(INDEX('Hoja de Trabajo para listado'!$AB$155:$BA$1048576,MATCH($A122,'Hoja de Trabajo para listado'!$AB$155:$AB$1048576,0),MATCH((CUADRO!H$4&amp;$E122),'Hoja de Trabajo para listado'!$AB$151:$BA$151,0)),0)+IFERROR(INDEX('Hoja de Trabajo para listado'!$BC$155:$CB$1048576,MATCH($A122,'Hoja de Trabajo para listado'!$BC$155:$BC$1048576,0),MATCH((CUADRO!H$4&amp;$E122),'Hoja de Trabajo para listado'!$BC$151:$CB$151,0)),0)+IFERROR(INDEX('Hoja de Trabajo para listado'!$DE$153:$DG$274,MATCH($A122,'Hoja de Trabajo para listado'!$DE$153:$DE$1048576,0),MATCH((CUADRO!H$4&amp;$E122),'Hoja de Trabajo para listado'!$DE$151:$DG$151,0)),0)+IFERROR(INDEX('Hoja de Trabajo para listado'!$CD$155:$DC$1048576,MATCH($A122,'Hoja de Trabajo para listado'!$CD$155:$CD$1048576,0),MATCH((CUADRO!H$4&amp;$E122),'Hoja de Trabajo para listado'!$CD$151:$DC$151,0)),0)</f>
        <v>0</v>
      </c>
      <c r="I122" s="243">
        <f ca="1">+IFERROR(INDEX('Hoja de Trabajo para listado'!$A$155:$Z$1048576,MATCH($A122,'Hoja de Trabajo para listado'!$A$155:$A$1048576,0),MATCH((CUADRO!I$4&amp;$E122),'Hoja de Trabajo para listado'!$A$151:$Z$151,0)),0)+IFERROR(INDEX('Hoja de Trabajo para listado'!$AB$155:$BA$1048576,MATCH($A122,'Hoja de Trabajo para listado'!$AB$155:$AB$1048576,0),MATCH((CUADRO!I$4&amp;$E122),'Hoja de Trabajo para listado'!$AB$151:$BA$151,0)),0)+IFERROR(INDEX('Hoja de Trabajo para listado'!$BC$155:$CB$1048576,MATCH($A122,'Hoja de Trabajo para listado'!$BC$155:$BC$1048576,0),MATCH((CUADRO!I$4&amp;$E122),'Hoja de Trabajo para listado'!$BC$151:$CB$151,0)),0)+IFERROR(INDEX('Hoja de Trabajo para listado'!$DE$153:$DG$274,MATCH($A122,'Hoja de Trabajo para listado'!$DE$153:$DE$1048576,0),MATCH((CUADRO!I$4&amp;$E122),'Hoja de Trabajo para listado'!$DE$151:$DG$151,0)),0)+IFERROR(INDEX('Hoja de Trabajo para listado'!$CD$155:$DC$1048576,MATCH($A122,'Hoja de Trabajo para listado'!$CD$155:$CD$1048576,0),MATCH((CUADRO!I$4&amp;$E122),'Hoja de Trabajo para listado'!$CD$151:$DC$151,0)),0)</f>
        <v>0</v>
      </c>
      <c r="J122" s="243">
        <f ca="1">+IFERROR(INDEX('Hoja de Trabajo para listado'!$A$155:$Z$1048576,MATCH($A122,'Hoja de Trabajo para listado'!$A$155:$A$1048576,0),MATCH((CUADRO!J$4&amp;$E122),'Hoja de Trabajo para listado'!$A$151:$Z$151,0)),0)+IFERROR(INDEX('Hoja de Trabajo para listado'!$AB$155:$BA$1048576,MATCH($A122,'Hoja de Trabajo para listado'!$AB$155:$AB$1048576,0),MATCH((CUADRO!J$4&amp;$E122),'Hoja de Trabajo para listado'!$AB$151:$BA$151,0)),0)+IFERROR(INDEX('Hoja de Trabajo para listado'!$BC$155:$CB$1048576,MATCH($A122,'Hoja de Trabajo para listado'!$BC$155:$BC$1048576,0),MATCH((CUADRO!J$4&amp;$E122),'Hoja de Trabajo para listado'!$BC$151:$CB$151,0)),0)+IFERROR(INDEX('Hoja de Trabajo para listado'!$DE$153:$DG$274,MATCH($A122,'Hoja de Trabajo para listado'!$DE$153:$DE$1048576,0),MATCH((CUADRO!J$4&amp;$E122),'Hoja de Trabajo para listado'!$DE$151:$DG$151,0)),0)+IFERROR(INDEX('Hoja de Trabajo para listado'!$CD$155:$DC$1048576,MATCH($A122,'Hoja de Trabajo para listado'!$CD$155:$CD$1048576,0),MATCH((CUADRO!J$4&amp;$E122),'Hoja de Trabajo para listado'!$CD$151:$DC$151,0)),0)</f>
        <v>416117.92</v>
      </c>
      <c r="K122" s="243">
        <f ca="1">+IFERROR(INDEX('Hoja de Trabajo para listado'!$A$155:$Z$1048576,MATCH($A122,'Hoja de Trabajo para listado'!$A$155:$A$1048576,0),MATCH((CUADRO!K$4&amp;$E122),'Hoja de Trabajo para listado'!$A$151:$Z$151,0)),0)+IFERROR(INDEX('Hoja de Trabajo para listado'!$AB$155:$BA$1048576,MATCH($A122,'Hoja de Trabajo para listado'!$AB$155:$AB$1048576,0),MATCH((CUADRO!K$4&amp;$E122),'Hoja de Trabajo para listado'!$AB$151:$BA$151,0)),0)+IFERROR(INDEX('Hoja de Trabajo para listado'!$BC$155:$CB$1048576,MATCH($A122,'Hoja de Trabajo para listado'!$BC$155:$BC$1048576,0),MATCH((CUADRO!K$4&amp;$E122),'Hoja de Trabajo para listado'!$BC$151:$CB$151,0)),0)+IFERROR(INDEX('Hoja de Trabajo para listado'!$DE$153:$DG$274,MATCH($A122,'Hoja de Trabajo para listado'!$DE$153:$DE$1048576,0),MATCH((CUADRO!K$4&amp;$E122),'Hoja de Trabajo para listado'!$DE$151:$DG$151,0)),0)+IFERROR(INDEX('Hoja de Trabajo para listado'!$CD$155:$DC$1048576,MATCH($A122,'Hoja de Trabajo para listado'!$CD$155:$CD$1048576,0),MATCH((CUADRO!K$4&amp;$E122),'Hoja de Trabajo para listado'!$CD$151:$DC$151,0)),0)</f>
        <v>0</v>
      </c>
      <c r="L122" s="243">
        <f ca="1">+IFERROR(INDEX('Hoja de Trabajo para listado'!$A$155:$Z$1048576,MATCH($A122,'Hoja de Trabajo para listado'!$A$155:$A$1048576,0),MATCH((CUADRO!L$4&amp;$E122),'Hoja de Trabajo para listado'!$A$151:$Z$151,0)),0)+IFERROR(INDEX('Hoja de Trabajo para listado'!$AB$155:$BA$1048576,MATCH($A122,'Hoja de Trabajo para listado'!$AB$155:$AB$1048576,0),MATCH((CUADRO!L$4&amp;$E122),'Hoja de Trabajo para listado'!$AB$151:$BA$151,0)),0)+IFERROR(INDEX('Hoja de Trabajo para listado'!$BC$155:$CB$1048576,MATCH($A122,'Hoja de Trabajo para listado'!$BC$155:$BC$1048576,0),MATCH((CUADRO!L$4&amp;$E122),'Hoja de Trabajo para listado'!$BC$151:$CB$151,0)),0)+IFERROR(INDEX('Hoja de Trabajo para listado'!$DE$153:$DG$274,MATCH($A122,'Hoja de Trabajo para listado'!$DE$153:$DE$1048576,0),MATCH((CUADRO!L$4&amp;$E122),'Hoja de Trabajo para listado'!$DE$151:$DG$151,0)),0)+IFERROR(INDEX('Hoja de Trabajo para listado'!$CD$155:$DC$1048576,MATCH($A122,'Hoja de Trabajo para listado'!$CD$155:$CD$1048576,0),MATCH((CUADRO!L$4&amp;$E122),'Hoja de Trabajo para listado'!$CD$151:$DC$151,0)),0)</f>
        <v>0</v>
      </c>
      <c r="M122" s="243">
        <f ca="1">+IFERROR(INDEX('Hoja de Trabajo para listado'!$A$155:$Z$1048576,MATCH($A122,'Hoja de Trabajo para listado'!$A$155:$A$1048576,0),MATCH((CUADRO!M$4&amp;$E122),'Hoja de Trabajo para listado'!$A$151:$Z$151,0)),0)+IFERROR(INDEX('Hoja de Trabajo para listado'!$AB$155:$BA$1048576,MATCH($A122,'Hoja de Trabajo para listado'!$AB$155:$AB$1048576,0),MATCH((CUADRO!M$4&amp;$E122),'Hoja de Trabajo para listado'!$AB$151:$BA$151,0)),0)+IFERROR(INDEX('Hoja de Trabajo para listado'!$BC$155:$CB$1048576,MATCH($A122,'Hoja de Trabajo para listado'!$BC$155:$BC$1048576,0),MATCH((CUADRO!M$4&amp;$E122),'Hoja de Trabajo para listado'!$BC$151:$CB$151,0)),0)+IFERROR(INDEX('Hoja de Trabajo para listado'!$DE$153:$DG$274,MATCH($A122,'Hoja de Trabajo para listado'!$DE$153:$DE$1048576,0),MATCH((CUADRO!M$4&amp;$E122),'Hoja de Trabajo para listado'!$DE$151:$DG$151,0)),0)+IFERROR(INDEX('Hoja de Trabajo para listado'!$CD$155:$DC$1048576,MATCH($A122,'Hoja de Trabajo para listado'!$CD$155:$CD$1048576,0),MATCH((CUADRO!M$4&amp;$E122),'Hoja de Trabajo para listado'!$CD$151:$DC$151,0)),0)</f>
        <v>0</v>
      </c>
      <c r="N122" s="243">
        <f ca="1">+IFERROR(INDEX('Hoja de Trabajo para listado'!$A$155:$Z$1048576,MATCH($A122,'Hoja de Trabajo para listado'!$A$155:$A$1048576,0),MATCH((CUADRO!N$4&amp;$E122),'Hoja de Trabajo para listado'!$A$151:$Z$151,0)),0)+IFERROR(INDEX('Hoja de Trabajo para listado'!$AB$155:$BA$1048576,MATCH($A122,'Hoja de Trabajo para listado'!$AB$155:$AB$1048576,0),MATCH((CUADRO!N$4&amp;$E122),'Hoja de Trabajo para listado'!$AB$151:$BA$151,0)),0)+IFERROR(INDEX('Hoja de Trabajo para listado'!$BC$155:$CB$1048576,MATCH($A122,'Hoja de Trabajo para listado'!$BC$155:$BC$1048576,0),MATCH((CUADRO!N$4&amp;$E122),'Hoja de Trabajo para listado'!$BC$151:$CB$151,0)),0)+IFERROR(INDEX('Hoja de Trabajo para listado'!$DE$153:$DG$274,MATCH($A122,'Hoja de Trabajo para listado'!$DE$153:$DE$1048576,0),MATCH((CUADRO!N$4&amp;$E122),'Hoja de Trabajo para listado'!$DE$151:$DG$151,0)),0)+IFERROR(INDEX('Hoja de Trabajo para listado'!$CD$155:$DC$1048576,MATCH($A122,'Hoja de Trabajo para listado'!$CD$155:$CD$1048576,0),MATCH((CUADRO!N$4&amp;$E122),'Hoja de Trabajo para listado'!$CD$151:$DC$151,0)),0)</f>
        <v>0</v>
      </c>
      <c r="O122" s="243">
        <f ca="1">+IFERROR(INDEX('Hoja de Trabajo para listado'!$A$155:$Z$1048576,MATCH($A122,'Hoja de Trabajo para listado'!$A$155:$A$1048576,0),MATCH((CUADRO!O$4&amp;$E122),'Hoja de Trabajo para listado'!$A$151:$Z$151,0)),0)+IFERROR(INDEX('Hoja de Trabajo para listado'!$AB$155:$BA$1048576,MATCH($A122,'Hoja de Trabajo para listado'!$AB$155:$AB$1048576,0),MATCH((CUADRO!O$4&amp;$E122),'Hoja de Trabajo para listado'!$AB$151:$BA$151,0)),0)+IFERROR(INDEX('Hoja de Trabajo para listado'!$BC$155:$CB$1048576,MATCH($A122,'Hoja de Trabajo para listado'!$BC$155:$BC$1048576,0),MATCH((CUADRO!O$4&amp;$E122),'Hoja de Trabajo para listado'!$BC$151:$CB$151,0)),0)+IFERROR(INDEX('Hoja de Trabajo para listado'!$DE$153:$DG$274,MATCH($A122,'Hoja de Trabajo para listado'!$DE$153:$DE$1048576,0),MATCH((CUADRO!O$4&amp;$E122),'Hoja de Trabajo para listado'!$DE$151:$DG$151,0)),0)+IFERROR(INDEX('Hoja de Trabajo para listado'!$CD$155:$DC$1048576,MATCH($A122,'Hoja de Trabajo para listado'!$CD$155:$CD$1048576,0),MATCH((CUADRO!O$4&amp;$E122),'Hoja de Trabajo para listado'!$CD$151:$DC$151,0)),0)</f>
        <v>0</v>
      </c>
      <c r="P122" s="243">
        <f ca="1">+IFERROR(INDEX('Hoja de Trabajo para listado'!$A$155:$Z$1048576,MATCH($A122,'Hoja de Trabajo para listado'!$A$155:$A$1048576,0),MATCH((CUADRO!P$4&amp;$E122),'Hoja de Trabajo para listado'!$A$151:$Z$151,0)),0)+IFERROR(INDEX('Hoja de Trabajo para listado'!$AB$155:$BA$1048576,MATCH($A122,'Hoja de Trabajo para listado'!$AB$155:$AB$1048576,0),MATCH((CUADRO!P$4&amp;$E122),'Hoja de Trabajo para listado'!$AB$151:$BA$151,0)),0)+IFERROR(INDEX('Hoja de Trabajo para listado'!$BC$155:$CB$1048576,MATCH($A122,'Hoja de Trabajo para listado'!$BC$155:$BC$1048576,0),MATCH((CUADRO!P$4&amp;$E122),'Hoja de Trabajo para listado'!$BC$151:$CB$151,0)),0)+IFERROR(INDEX('Hoja de Trabajo para listado'!$DE$153:$DG$274,MATCH($A122,'Hoja de Trabajo para listado'!$DE$153:$DE$1048576,0),MATCH((CUADRO!P$4&amp;$E122),'Hoja de Trabajo para listado'!$DE$151:$DG$151,0)),0)+IFERROR(INDEX('Hoja de Trabajo para listado'!$CD$155:$DC$1048576,MATCH($A122,'Hoja de Trabajo para listado'!$CD$155:$CD$1048576,0),MATCH((CUADRO!P$4&amp;$E122),'Hoja de Trabajo para listado'!$CD$151:$DC$151,0)),0)</f>
        <v>0</v>
      </c>
      <c r="Q122" s="243">
        <f ca="1">+IFERROR(INDEX('Hoja de Trabajo para listado'!$A$155:$Z$1048576,MATCH($A122,'Hoja de Trabajo para listado'!$A$155:$A$1048576,0),MATCH((CUADRO!Q$4&amp;$E122),'Hoja de Trabajo para listado'!$A$151:$Z$151,0)),0)+IFERROR(INDEX('Hoja de Trabajo para listado'!$AB$155:$BA$1048576,MATCH($A122,'Hoja de Trabajo para listado'!$AB$155:$AB$1048576,0),MATCH((CUADRO!Q$4&amp;$E122),'Hoja de Trabajo para listado'!$AB$151:$BA$151,0)),0)+IFERROR(INDEX('Hoja de Trabajo para listado'!$BC$155:$CB$1048576,MATCH($A122,'Hoja de Trabajo para listado'!$BC$155:$BC$1048576,0),MATCH((CUADRO!Q$4&amp;$E122),'Hoja de Trabajo para listado'!$BC$151:$CB$151,0)),0)+IFERROR(INDEX('Hoja de Trabajo para listado'!$DE$153:$DG$274,MATCH($A122,'Hoja de Trabajo para listado'!$DE$153:$DE$1048576,0),MATCH((CUADRO!Q$4&amp;$E122),'Hoja de Trabajo para listado'!$DE$151:$DG$151,0)),0)+IFERROR(INDEX('Hoja de Trabajo para listado'!$CD$155:$DC$1048576,MATCH($A122,'Hoja de Trabajo para listado'!$CD$155:$CD$1048576,0),MATCH((CUADRO!Q$4&amp;$E122),'Hoja de Trabajo para listado'!$CD$151:$DC$151,0)),0)</f>
        <v>0</v>
      </c>
      <c r="R122" s="243">
        <f t="shared" ca="1" si="2"/>
        <v>416117.92</v>
      </c>
      <c r="S122" s="243">
        <f ca="1">+R121+R122</f>
        <v>416117.92</v>
      </c>
      <c r="T122" s="243">
        <f ca="1">+S122</f>
        <v>416117.92</v>
      </c>
      <c r="U122" s="242">
        <f t="shared" si="3"/>
        <v>2</v>
      </c>
    </row>
    <row r="123" spans="1:21" customFormat="1" ht="15" hidden="1" customHeight="1">
      <c r="A123" s="249">
        <v>171</v>
      </c>
      <c r="B123" s="381">
        <f>+A123</f>
        <v>171</v>
      </c>
      <c r="C123" s="245" t="str">
        <f>+VLOOKUP(A123,bd_lista!$A$3:$C$592,3,FALSE)</f>
        <v>Centro de Investigación Agrícola Tropical</v>
      </c>
      <c r="D123" s="383" t="str">
        <f>+C123</f>
        <v>Centro de Investigación Agrícola Tropical</v>
      </c>
      <c r="E123" s="245" t="s">
        <v>683</v>
      </c>
      <c r="F123" s="241">
        <f ca="1">+IFERROR(INDEX('Hoja de Trabajo para listado'!$A$155:$Z$1048576,MATCH($A123,'Hoja de Trabajo para listado'!$A$155:$A$1048576,0),MATCH((CUADRO!F$4&amp;$E123),'Hoja de Trabajo para listado'!$A$151:$Z$151,0)),0)+IFERROR(INDEX('Hoja de Trabajo para listado'!$AB$155:$BA$1048576,MATCH($A123,'Hoja de Trabajo para listado'!$AB$155:$AB$1048576,0),MATCH((CUADRO!F$4&amp;$E123),'Hoja de Trabajo para listado'!$AB$151:$BA$151,0)),0)+IFERROR(INDEX('Hoja de Trabajo para listado'!$BC$155:$CB$1048576,MATCH($A123,'Hoja de Trabajo para listado'!$BC$155:$BC$1048576,0),MATCH((CUADRO!F$4&amp;$E123),'Hoja de Trabajo para listado'!$BC$151:$CB$151,0)),0)+IFERROR(INDEX('Hoja de Trabajo para listado'!$DE$153:$DG$274,MATCH($A123,'Hoja de Trabajo para listado'!$DE$153:$DE$1048576,0),MATCH((CUADRO!F$4&amp;$E123),'Hoja de Trabajo para listado'!$DE$151:$DG$151,0)),0)+IFERROR(INDEX('Hoja de Trabajo para listado'!$CD$155:$DC$1048576,MATCH($A123,'Hoja de Trabajo para listado'!$CD$155:$CD$1048576,0),MATCH((CUADRO!F$4&amp;$E123),'Hoja de Trabajo para listado'!$CD$151:$DC$151,0)),0)</f>
        <v>0</v>
      </c>
      <c r="G123" s="241">
        <f ca="1">+IFERROR(INDEX('Hoja de Trabajo para listado'!$A$155:$Z$1048576,MATCH($A123,'Hoja de Trabajo para listado'!$A$155:$A$1048576,0),MATCH((CUADRO!G$4&amp;$E123),'Hoja de Trabajo para listado'!$A$151:$Z$151,0)),0)+IFERROR(INDEX('Hoja de Trabajo para listado'!$AB$155:$BA$1048576,MATCH($A123,'Hoja de Trabajo para listado'!$AB$155:$AB$1048576,0),MATCH((CUADRO!G$4&amp;$E123),'Hoja de Trabajo para listado'!$AB$151:$BA$151,0)),0)+IFERROR(INDEX('Hoja de Trabajo para listado'!$BC$155:$CB$1048576,MATCH($A123,'Hoja de Trabajo para listado'!$BC$155:$BC$1048576,0),MATCH((CUADRO!G$4&amp;$E123),'Hoja de Trabajo para listado'!$BC$151:$CB$151,0)),0)+IFERROR(INDEX('Hoja de Trabajo para listado'!$DE$153:$DG$274,MATCH($A123,'Hoja de Trabajo para listado'!$DE$153:$DE$1048576,0),MATCH((CUADRO!G$4&amp;$E123),'Hoja de Trabajo para listado'!$DE$151:$DG$151,0)),0)+IFERROR(INDEX('Hoja de Trabajo para listado'!$CD$155:$DC$1048576,MATCH($A123,'Hoja de Trabajo para listado'!$CD$155:$CD$1048576,0),MATCH((CUADRO!G$4&amp;$E123),'Hoja de Trabajo para listado'!$CD$151:$DC$151,0)),0)</f>
        <v>0</v>
      </c>
      <c r="H123" s="241">
        <f ca="1">+IFERROR(INDEX('Hoja de Trabajo para listado'!$A$155:$Z$1048576,MATCH($A123,'Hoja de Trabajo para listado'!$A$155:$A$1048576,0),MATCH((CUADRO!H$4&amp;$E123),'Hoja de Trabajo para listado'!$A$151:$Z$151,0)),0)+IFERROR(INDEX('Hoja de Trabajo para listado'!$AB$155:$BA$1048576,MATCH($A123,'Hoja de Trabajo para listado'!$AB$155:$AB$1048576,0),MATCH((CUADRO!H$4&amp;$E123),'Hoja de Trabajo para listado'!$AB$151:$BA$151,0)),0)+IFERROR(INDEX('Hoja de Trabajo para listado'!$BC$155:$CB$1048576,MATCH($A123,'Hoja de Trabajo para listado'!$BC$155:$BC$1048576,0),MATCH((CUADRO!H$4&amp;$E123),'Hoja de Trabajo para listado'!$BC$151:$CB$151,0)),0)+IFERROR(INDEX('Hoja de Trabajo para listado'!$DE$153:$DG$274,MATCH($A123,'Hoja de Trabajo para listado'!$DE$153:$DE$1048576,0),MATCH((CUADRO!H$4&amp;$E123),'Hoja de Trabajo para listado'!$DE$151:$DG$151,0)),0)+IFERROR(INDEX('Hoja de Trabajo para listado'!$CD$155:$DC$1048576,MATCH($A123,'Hoja de Trabajo para listado'!$CD$155:$CD$1048576,0),MATCH((CUADRO!H$4&amp;$E123),'Hoja de Trabajo para listado'!$CD$151:$DC$151,0)),0)</f>
        <v>0</v>
      </c>
      <c r="I123" s="241">
        <f ca="1">+IFERROR(INDEX('Hoja de Trabajo para listado'!$A$155:$Z$1048576,MATCH($A123,'Hoja de Trabajo para listado'!$A$155:$A$1048576,0),MATCH((CUADRO!I$4&amp;$E123),'Hoja de Trabajo para listado'!$A$151:$Z$151,0)),0)+IFERROR(INDEX('Hoja de Trabajo para listado'!$AB$155:$BA$1048576,MATCH($A123,'Hoja de Trabajo para listado'!$AB$155:$AB$1048576,0),MATCH((CUADRO!I$4&amp;$E123),'Hoja de Trabajo para listado'!$AB$151:$BA$151,0)),0)+IFERROR(INDEX('Hoja de Trabajo para listado'!$BC$155:$CB$1048576,MATCH($A123,'Hoja de Trabajo para listado'!$BC$155:$BC$1048576,0),MATCH((CUADRO!I$4&amp;$E123),'Hoja de Trabajo para listado'!$BC$151:$CB$151,0)),0)+IFERROR(INDEX('Hoja de Trabajo para listado'!$DE$153:$DG$274,MATCH($A123,'Hoja de Trabajo para listado'!$DE$153:$DE$1048576,0),MATCH((CUADRO!I$4&amp;$E123),'Hoja de Trabajo para listado'!$DE$151:$DG$151,0)),0)+IFERROR(INDEX('Hoja de Trabajo para listado'!$CD$155:$DC$1048576,MATCH($A123,'Hoja de Trabajo para listado'!$CD$155:$CD$1048576,0),MATCH((CUADRO!I$4&amp;$E123),'Hoja de Trabajo para listado'!$CD$151:$DC$151,0)),0)</f>
        <v>0</v>
      </c>
      <c r="J123" s="241">
        <f ca="1">+IFERROR(INDEX('Hoja de Trabajo para listado'!$A$155:$Z$1048576,MATCH($A123,'Hoja de Trabajo para listado'!$A$155:$A$1048576,0),MATCH((CUADRO!J$4&amp;$E123),'Hoja de Trabajo para listado'!$A$151:$Z$151,0)),0)+IFERROR(INDEX('Hoja de Trabajo para listado'!$AB$155:$BA$1048576,MATCH($A123,'Hoja de Trabajo para listado'!$AB$155:$AB$1048576,0),MATCH((CUADRO!J$4&amp;$E123),'Hoja de Trabajo para listado'!$AB$151:$BA$151,0)),0)+IFERROR(INDEX('Hoja de Trabajo para listado'!$BC$155:$CB$1048576,MATCH($A123,'Hoja de Trabajo para listado'!$BC$155:$BC$1048576,0),MATCH((CUADRO!J$4&amp;$E123),'Hoja de Trabajo para listado'!$BC$151:$CB$151,0)),0)+IFERROR(INDEX('Hoja de Trabajo para listado'!$DE$153:$DG$274,MATCH($A123,'Hoja de Trabajo para listado'!$DE$153:$DE$1048576,0),MATCH((CUADRO!J$4&amp;$E123),'Hoja de Trabajo para listado'!$DE$151:$DG$151,0)),0)+IFERROR(INDEX('Hoja de Trabajo para listado'!$CD$155:$DC$1048576,MATCH($A123,'Hoja de Trabajo para listado'!$CD$155:$CD$1048576,0),MATCH((CUADRO!J$4&amp;$E123),'Hoja de Trabajo para listado'!$CD$151:$DC$151,0)),0)</f>
        <v>0</v>
      </c>
      <c r="K123" s="241">
        <f ca="1">+IFERROR(INDEX('Hoja de Trabajo para listado'!$A$155:$Z$1048576,MATCH($A123,'Hoja de Trabajo para listado'!$A$155:$A$1048576,0),MATCH((CUADRO!K$4&amp;$E123),'Hoja de Trabajo para listado'!$A$151:$Z$151,0)),0)+IFERROR(INDEX('Hoja de Trabajo para listado'!$AB$155:$BA$1048576,MATCH($A123,'Hoja de Trabajo para listado'!$AB$155:$AB$1048576,0),MATCH((CUADRO!K$4&amp;$E123),'Hoja de Trabajo para listado'!$AB$151:$BA$151,0)),0)+IFERROR(INDEX('Hoja de Trabajo para listado'!$BC$155:$CB$1048576,MATCH($A123,'Hoja de Trabajo para listado'!$BC$155:$BC$1048576,0),MATCH((CUADRO!K$4&amp;$E123),'Hoja de Trabajo para listado'!$BC$151:$CB$151,0)),0)+IFERROR(INDEX('Hoja de Trabajo para listado'!$DE$153:$DG$274,MATCH($A123,'Hoja de Trabajo para listado'!$DE$153:$DE$1048576,0),MATCH((CUADRO!K$4&amp;$E123),'Hoja de Trabajo para listado'!$DE$151:$DG$151,0)),0)+IFERROR(INDEX('Hoja de Trabajo para listado'!$CD$155:$DC$1048576,MATCH($A123,'Hoja de Trabajo para listado'!$CD$155:$CD$1048576,0),MATCH((CUADRO!K$4&amp;$E123),'Hoja de Trabajo para listado'!$CD$151:$DC$151,0)),0)</f>
        <v>0</v>
      </c>
      <c r="L123" s="241">
        <f ca="1">+IFERROR(INDEX('Hoja de Trabajo para listado'!$A$155:$Z$1048576,MATCH($A123,'Hoja de Trabajo para listado'!$A$155:$A$1048576,0),MATCH((CUADRO!L$4&amp;$E123),'Hoja de Trabajo para listado'!$A$151:$Z$151,0)),0)+IFERROR(INDEX('Hoja de Trabajo para listado'!$AB$155:$BA$1048576,MATCH($A123,'Hoja de Trabajo para listado'!$AB$155:$AB$1048576,0),MATCH((CUADRO!L$4&amp;$E123),'Hoja de Trabajo para listado'!$AB$151:$BA$151,0)),0)+IFERROR(INDEX('Hoja de Trabajo para listado'!$BC$155:$CB$1048576,MATCH($A123,'Hoja de Trabajo para listado'!$BC$155:$BC$1048576,0),MATCH((CUADRO!L$4&amp;$E123),'Hoja de Trabajo para listado'!$BC$151:$CB$151,0)),0)+IFERROR(INDEX('Hoja de Trabajo para listado'!$DE$153:$DG$274,MATCH($A123,'Hoja de Trabajo para listado'!$DE$153:$DE$1048576,0),MATCH((CUADRO!L$4&amp;$E123),'Hoja de Trabajo para listado'!$DE$151:$DG$151,0)),0)+IFERROR(INDEX('Hoja de Trabajo para listado'!$CD$155:$DC$1048576,MATCH($A123,'Hoja de Trabajo para listado'!$CD$155:$CD$1048576,0),MATCH((CUADRO!L$4&amp;$E123),'Hoja de Trabajo para listado'!$CD$151:$DC$151,0)),0)</f>
        <v>0</v>
      </c>
      <c r="M123" s="241">
        <f ca="1">+IFERROR(INDEX('Hoja de Trabajo para listado'!$A$155:$Z$1048576,MATCH($A123,'Hoja de Trabajo para listado'!$A$155:$A$1048576,0),MATCH((CUADRO!M$4&amp;$E123),'Hoja de Trabajo para listado'!$A$151:$Z$151,0)),0)+IFERROR(INDEX('Hoja de Trabajo para listado'!$AB$155:$BA$1048576,MATCH($A123,'Hoja de Trabajo para listado'!$AB$155:$AB$1048576,0),MATCH((CUADRO!M$4&amp;$E123),'Hoja de Trabajo para listado'!$AB$151:$BA$151,0)),0)+IFERROR(INDEX('Hoja de Trabajo para listado'!$BC$155:$CB$1048576,MATCH($A123,'Hoja de Trabajo para listado'!$BC$155:$BC$1048576,0),MATCH((CUADRO!M$4&amp;$E123),'Hoja de Trabajo para listado'!$BC$151:$CB$151,0)),0)+IFERROR(INDEX('Hoja de Trabajo para listado'!$DE$153:$DG$274,MATCH($A123,'Hoja de Trabajo para listado'!$DE$153:$DE$1048576,0),MATCH((CUADRO!M$4&amp;$E123),'Hoja de Trabajo para listado'!$DE$151:$DG$151,0)),0)+IFERROR(INDEX('Hoja de Trabajo para listado'!$CD$155:$DC$1048576,MATCH($A123,'Hoja de Trabajo para listado'!$CD$155:$CD$1048576,0),MATCH((CUADRO!M$4&amp;$E123),'Hoja de Trabajo para listado'!$CD$151:$DC$151,0)),0)</f>
        <v>0</v>
      </c>
      <c r="N123" s="241">
        <f ca="1">+IFERROR(INDEX('Hoja de Trabajo para listado'!$A$155:$Z$1048576,MATCH($A123,'Hoja de Trabajo para listado'!$A$155:$A$1048576,0),MATCH((CUADRO!N$4&amp;$E123),'Hoja de Trabajo para listado'!$A$151:$Z$151,0)),0)+IFERROR(INDEX('Hoja de Trabajo para listado'!$AB$155:$BA$1048576,MATCH($A123,'Hoja de Trabajo para listado'!$AB$155:$AB$1048576,0),MATCH((CUADRO!N$4&amp;$E123),'Hoja de Trabajo para listado'!$AB$151:$BA$151,0)),0)+IFERROR(INDEX('Hoja de Trabajo para listado'!$BC$155:$CB$1048576,MATCH($A123,'Hoja de Trabajo para listado'!$BC$155:$BC$1048576,0),MATCH((CUADRO!N$4&amp;$E123),'Hoja de Trabajo para listado'!$BC$151:$CB$151,0)),0)+IFERROR(INDEX('Hoja de Trabajo para listado'!$DE$153:$DG$274,MATCH($A123,'Hoja de Trabajo para listado'!$DE$153:$DE$1048576,0),MATCH((CUADRO!N$4&amp;$E123),'Hoja de Trabajo para listado'!$DE$151:$DG$151,0)),0)+IFERROR(INDEX('Hoja de Trabajo para listado'!$CD$155:$DC$1048576,MATCH($A123,'Hoja de Trabajo para listado'!$CD$155:$CD$1048576,0),MATCH((CUADRO!N$4&amp;$E123),'Hoja de Trabajo para listado'!$CD$151:$DC$151,0)),0)</f>
        <v>0</v>
      </c>
      <c r="O123" s="241">
        <f ca="1">+IFERROR(INDEX('Hoja de Trabajo para listado'!$A$155:$Z$1048576,MATCH($A123,'Hoja de Trabajo para listado'!$A$155:$A$1048576,0),MATCH((CUADRO!O$4&amp;$E123),'Hoja de Trabajo para listado'!$A$151:$Z$151,0)),0)+IFERROR(INDEX('Hoja de Trabajo para listado'!$AB$155:$BA$1048576,MATCH($A123,'Hoja de Trabajo para listado'!$AB$155:$AB$1048576,0),MATCH((CUADRO!O$4&amp;$E123),'Hoja de Trabajo para listado'!$AB$151:$BA$151,0)),0)+IFERROR(INDEX('Hoja de Trabajo para listado'!$BC$155:$CB$1048576,MATCH($A123,'Hoja de Trabajo para listado'!$BC$155:$BC$1048576,0),MATCH((CUADRO!O$4&amp;$E123),'Hoja de Trabajo para listado'!$BC$151:$CB$151,0)),0)+IFERROR(INDEX('Hoja de Trabajo para listado'!$DE$153:$DG$274,MATCH($A123,'Hoja de Trabajo para listado'!$DE$153:$DE$1048576,0),MATCH((CUADRO!O$4&amp;$E123),'Hoja de Trabajo para listado'!$DE$151:$DG$151,0)),0)+IFERROR(INDEX('Hoja de Trabajo para listado'!$CD$155:$DC$1048576,MATCH($A123,'Hoja de Trabajo para listado'!$CD$155:$CD$1048576,0),MATCH((CUADRO!O$4&amp;$E123),'Hoja de Trabajo para listado'!$CD$151:$DC$151,0)),0)</f>
        <v>0</v>
      </c>
      <c r="P123" s="241">
        <f ca="1">+IFERROR(INDEX('Hoja de Trabajo para listado'!$A$155:$Z$1048576,MATCH($A123,'Hoja de Trabajo para listado'!$A$155:$A$1048576,0),MATCH((CUADRO!P$4&amp;$E123),'Hoja de Trabajo para listado'!$A$151:$Z$151,0)),0)+IFERROR(INDEX('Hoja de Trabajo para listado'!$AB$155:$BA$1048576,MATCH($A123,'Hoja de Trabajo para listado'!$AB$155:$AB$1048576,0),MATCH((CUADRO!P$4&amp;$E123),'Hoja de Trabajo para listado'!$AB$151:$BA$151,0)),0)+IFERROR(INDEX('Hoja de Trabajo para listado'!$BC$155:$CB$1048576,MATCH($A123,'Hoja de Trabajo para listado'!$BC$155:$BC$1048576,0),MATCH((CUADRO!P$4&amp;$E123),'Hoja de Trabajo para listado'!$BC$151:$CB$151,0)),0)+IFERROR(INDEX('Hoja de Trabajo para listado'!$DE$153:$DG$274,MATCH($A123,'Hoja de Trabajo para listado'!$DE$153:$DE$1048576,0),MATCH((CUADRO!P$4&amp;$E123),'Hoja de Trabajo para listado'!$DE$151:$DG$151,0)),0)+IFERROR(INDEX('Hoja de Trabajo para listado'!$CD$155:$DC$1048576,MATCH($A123,'Hoja de Trabajo para listado'!$CD$155:$CD$1048576,0),MATCH((CUADRO!P$4&amp;$E123),'Hoja de Trabajo para listado'!$CD$151:$DC$151,0)),0)</f>
        <v>0</v>
      </c>
      <c r="Q123" s="241">
        <f ca="1">+IFERROR(INDEX('Hoja de Trabajo para listado'!$A$155:$Z$1048576,MATCH($A123,'Hoja de Trabajo para listado'!$A$155:$A$1048576,0),MATCH((CUADRO!Q$4&amp;$E123),'Hoja de Trabajo para listado'!$A$151:$Z$151,0)),0)+IFERROR(INDEX('Hoja de Trabajo para listado'!$AB$155:$BA$1048576,MATCH($A123,'Hoja de Trabajo para listado'!$AB$155:$AB$1048576,0),MATCH((CUADRO!Q$4&amp;$E123),'Hoja de Trabajo para listado'!$AB$151:$BA$151,0)),0)+IFERROR(INDEX('Hoja de Trabajo para listado'!$BC$155:$CB$1048576,MATCH($A123,'Hoja de Trabajo para listado'!$BC$155:$BC$1048576,0),MATCH((CUADRO!Q$4&amp;$E123),'Hoja de Trabajo para listado'!$BC$151:$CB$151,0)),0)+IFERROR(INDEX('Hoja de Trabajo para listado'!$DE$153:$DG$274,MATCH($A123,'Hoja de Trabajo para listado'!$DE$153:$DE$1048576,0),MATCH((CUADRO!Q$4&amp;$E123),'Hoja de Trabajo para listado'!$DE$151:$DG$151,0)),0)+IFERROR(INDEX('Hoja de Trabajo para listado'!$CD$155:$DC$1048576,MATCH($A123,'Hoja de Trabajo para listado'!$CD$155:$CD$1048576,0),MATCH((CUADRO!Q$4&amp;$E123),'Hoja de Trabajo para listado'!$CD$151:$DC$151,0)),0)</f>
        <v>0</v>
      </c>
      <c r="R123" s="241">
        <f t="shared" ca="1" si="2"/>
        <v>0</v>
      </c>
      <c r="S123" s="241"/>
      <c r="T123" s="241">
        <f ca="1">+T124</f>
        <v>0</v>
      </c>
      <c r="U123" s="240">
        <f t="shared" si="3"/>
        <v>1</v>
      </c>
    </row>
    <row r="124" spans="1:21" customFormat="1" ht="15" hidden="1" customHeight="1">
      <c r="A124" s="32">
        <v>171</v>
      </c>
      <c r="B124" s="382"/>
      <c r="C124" s="305" t="str">
        <f>+VLOOKUP(A124,bd_lista!$A$3:$C$592,3,FALSE)</f>
        <v>Centro de Investigación Agrícola Tropical</v>
      </c>
      <c r="D124" s="384"/>
      <c r="E124" s="305" t="s">
        <v>684</v>
      </c>
      <c r="F124" s="243">
        <f ca="1">+IFERROR(INDEX('Hoja de Trabajo para listado'!$A$155:$Z$1048576,MATCH($A124,'Hoja de Trabajo para listado'!$A$155:$A$1048576,0),MATCH((CUADRO!F$4&amp;$E124),'Hoja de Trabajo para listado'!$A$151:$Z$151,0)),0)+IFERROR(INDEX('Hoja de Trabajo para listado'!$AB$155:$BA$1048576,MATCH($A124,'Hoja de Trabajo para listado'!$AB$155:$AB$1048576,0),MATCH((CUADRO!F$4&amp;$E124),'Hoja de Trabajo para listado'!$AB$151:$BA$151,0)),0)+IFERROR(INDEX('Hoja de Trabajo para listado'!$BC$155:$CB$1048576,MATCH($A124,'Hoja de Trabajo para listado'!$BC$155:$BC$1048576,0),MATCH((CUADRO!F$4&amp;$E124),'Hoja de Trabajo para listado'!$BC$151:$CB$151,0)),0)+IFERROR(INDEX('Hoja de Trabajo para listado'!$DE$153:$DG$274,MATCH($A124,'Hoja de Trabajo para listado'!$DE$153:$DE$1048576,0),MATCH((CUADRO!F$4&amp;$E124),'Hoja de Trabajo para listado'!$DE$151:$DG$151,0)),0)+IFERROR(INDEX('Hoja de Trabajo para listado'!$CD$155:$DC$1048576,MATCH($A124,'Hoja de Trabajo para listado'!$CD$155:$CD$1048576,0),MATCH((CUADRO!F$4&amp;$E124),'Hoja de Trabajo para listado'!$CD$151:$DC$151,0)),0)</f>
        <v>0</v>
      </c>
      <c r="G124" s="243">
        <f ca="1">+IFERROR(INDEX('Hoja de Trabajo para listado'!$A$155:$Z$1048576,MATCH($A124,'Hoja de Trabajo para listado'!$A$155:$A$1048576,0),MATCH((CUADRO!G$4&amp;$E124),'Hoja de Trabajo para listado'!$A$151:$Z$151,0)),0)+IFERROR(INDEX('Hoja de Trabajo para listado'!$AB$155:$BA$1048576,MATCH($A124,'Hoja de Trabajo para listado'!$AB$155:$AB$1048576,0),MATCH((CUADRO!G$4&amp;$E124),'Hoja de Trabajo para listado'!$AB$151:$BA$151,0)),0)+IFERROR(INDEX('Hoja de Trabajo para listado'!$BC$155:$CB$1048576,MATCH($A124,'Hoja de Trabajo para listado'!$BC$155:$BC$1048576,0),MATCH((CUADRO!G$4&amp;$E124),'Hoja de Trabajo para listado'!$BC$151:$CB$151,0)),0)+IFERROR(INDEX('Hoja de Trabajo para listado'!$DE$153:$DG$274,MATCH($A124,'Hoja de Trabajo para listado'!$DE$153:$DE$1048576,0),MATCH((CUADRO!G$4&amp;$E124),'Hoja de Trabajo para listado'!$DE$151:$DG$151,0)),0)+IFERROR(INDEX('Hoja de Trabajo para listado'!$CD$155:$DC$1048576,MATCH($A124,'Hoja de Trabajo para listado'!$CD$155:$CD$1048576,0),MATCH((CUADRO!G$4&amp;$E124),'Hoja de Trabajo para listado'!$CD$151:$DC$151,0)),0)</f>
        <v>0</v>
      </c>
      <c r="H124" s="243">
        <f ca="1">+IFERROR(INDEX('Hoja de Trabajo para listado'!$A$155:$Z$1048576,MATCH($A124,'Hoja de Trabajo para listado'!$A$155:$A$1048576,0),MATCH((CUADRO!H$4&amp;$E124),'Hoja de Trabajo para listado'!$A$151:$Z$151,0)),0)+IFERROR(INDEX('Hoja de Trabajo para listado'!$AB$155:$BA$1048576,MATCH($A124,'Hoja de Trabajo para listado'!$AB$155:$AB$1048576,0),MATCH((CUADRO!H$4&amp;$E124),'Hoja de Trabajo para listado'!$AB$151:$BA$151,0)),0)+IFERROR(INDEX('Hoja de Trabajo para listado'!$BC$155:$CB$1048576,MATCH($A124,'Hoja de Trabajo para listado'!$BC$155:$BC$1048576,0),MATCH((CUADRO!H$4&amp;$E124),'Hoja de Trabajo para listado'!$BC$151:$CB$151,0)),0)+IFERROR(INDEX('Hoja de Trabajo para listado'!$DE$153:$DG$274,MATCH($A124,'Hoja de Trabajo para listado'!$DE$153:$DE$1048576,0),MATCH((CUADRO!H$4&amp;$E124),'Hoja de Trabajo para listado'!$DE$151:$DG$151,0)),0)+IFERROR(INDEX('Hoja de Trabajo para listado'!$CD$155:$DC$1048576,MATCH($A124,'Hoja de Trabajo para listado'!$CD$155:$CD$1048576,0),MATCH((CUADRO!H$4&amp;$E124),'Hoja de Trabajo para listado'!$CD$151:$DC$151,0)),0)</f>
        <v>0</v>
      </c>
      <c r="I124" s="243">
        <f ca="1">+IFERROR(INDEX('Hoja de Trabajo para listado'!$A$155:$Z$1048576,MATCH($A124,'Hoja de Trabajo para listado'!$A$155:$A$1048576,0),MATCH((CUADRO!I$4&amp;$E124),'Hoja de Trabajo para listado'!$A$151:$Z$151,0)),0)+IFERROR(INDEX('Hoja de Trabajo para listado'!$AB$155:$BA$1048576,MATCH($A124,'Hoja de Trabajo para listado'!$AB$155:$AB$1048576,0),MATCH((CUADRO!I$4&amp;$E124),'Hoja de Trabajo para listado'!$AB$151:$BA$151,0)),0)+IFERROR(INDEX('Hoja de Trabajo para listado'!$BC$155:$CB$1048576,MATCH($A124,'Hoja de Trabajo para listado'!$BC$155:$BC$1048576,0),MATCH((CUADRO!I$4&amp;$E124),'Hoja de Trabajo para listado'!$BC$151:$CB$151,0)),0)+IFERROR(INDEX('Hoja de Trabajo para listado'!$DE$153:$DG$274,MATCH($A124,'Hoja de Trabajo para listado'!$DE$153:$DE$1048576,0),MATCH((CUADRO!I$4&amp;$E124),'Hoja de Trabajo para listado'!$DE$151:$DG$151,0)),0)+IFERROR(INDEX('Hoja de Trabajo para listado'!$CD$155:$DC$1048576,MATCH($A124,'Hoja de Trabajo para listado'!$CD$155:$CD$1048576,0),MATCH((CUADRO!I$4&amp;$E124),'Hoja de Trabajo para listado'!$CD$151:$DC$151,0)),0)</f>
        <v>0</v>
      </c>
      <c r="J124" s="243">
        <f ca="1">+IFERROR(INDEX('Hoja de Trabajo para listado'!$A$155:$Z$1048576,MATCH($A124,'Hoja de Trabajo para listado'!$A$155:$A$1048576,0),MATCH((CUADRO!J$4&amp;$E124),'Hoja de Trabajo para listado'!$A$151:$Z$151,0)),0)+IFERROR(INDEX('Hoja de Trabajo para listado'!$AB$155:$BA$1048576,MATCH($A124,'Hoja de Trabajo para listado'!$AB$155:$AB$1048576,0),MATCH((CUADRO!J$4&amp;$E124),'Hoja de Trabajo para listado'!$AB$151:$BA$151,0)),0)+IFERROR(INDEX('Hoja de Trabajo para listado'!$BC$155:$CB$1048576,MATCH($A124,'Hoja de Trabajo para listado'!$BC$155:$BC$1048576,0),MATCH((CUADRO!J$4&amp;$E124),'Hoja de Trabajo para listado'!$BC$151:$CB$151,0)),0)+IFERROR(INDEX('Hoja de Trabajo para listado'!$DE$153:$DG$274,MATCH($A124,'Hoja de Trabajo para listado'!$DE$153:$DE$1048576,0),MATCH((CUADRO!J$4&amp;$E124),'Hoja de Trabajo para listado'!$DE$151:$DG$151,0)),0)+IFERROR(INDEX('Hoja de Trabajo para listado'!$CD$155:$DC$1048576,MATCH($A124,'Hoja de Trabajo para listado'!$CD$155:$CD$1048576,0),MATCH((CUADRO!J$4&amp;$E124),'Hoja de Trabajo para listado'!$CD$151:$DC$151,0)),0)</f>
        <v>0</v>
      </c>
      <c r="K124" s="243">
        <f ca="1">+IFERROR(INDEX('Hoja de Trabajo para listado'!$A$155:$Z$1048576,MATCH($A124,'Hoja de Trabajo para listado'!$A$155:$A$1048576,0),MATCH((CUADRO!K$4&amp;$E124),'Hoja de Trabajo para listado'!$A$151:$Z$151,0)),0)+IFERROR(INDEX('Hoja de Trabajo para listado'!$AB$155:$BA$1048576,MATCH($A124,'Hoja de Trabajo para listado'!$AB$155:$AB$1048576,0),MATCH((CUADRO!K$4&amp;$E124),'Hoja de Trabajo para listado'!$AB$151:$BA$151,0)),0)+IFERROR(INDEX('Hoja de Trabajo para listado'!$BC$155:$CB$1048576,MATCH($A124,'Hoja de Trabajo para listado'!$BC$155:$BC$1048576,0),MATCH((CUADRO!K$4&amp;$E124),'Hoja de Trabajo para listado'!$BC$151:$CB$151,0)),0)+IFERROR(INDEX('Hoja de Trabajo para listado'!$DE$153:$DG$274,MATCH($A124,'Hoja de Trabajo para listado'!$DE$153:$DE$1048576,0),MATCH((CUADRO!K$4&amp;$E124),'Hoja de Trabajo para listado'!$DE$151:$DG$151,0)),0)+IFERROR(INDEX('Hoja de Trabajo para listado'!$CD$155:$DC$1048576,MATCH($A124,'Hoja de Trabajo para listado'!$CD$155:$CD$1048576,0),MATCH((CUADRO!K$4&amp;$E124),'Hoja de Trabajo para listado'!$CD$151:$DC$151,0)),0)</f>
        <v>0</v>
      </c>
      <c r="L124" s="243">
        <f ca="1">+IFERROR(INDEX('Hoja de Trabajo para listado'!$A$155:$Z$1048576,MATCH($A124,'Hoja de Trabajo para listado'!$A$155:$A$1048576,0),MATCH((CUADRO!L$4&amp;$E124),'Hoja de Trabajo para listado'!$A$151:$Z$151,0)),0)+IFERROR(INDEX('Hoja de Trabajo para listado'!$AB$155:$BA$1048576,MATCH($A124,'Hoja de Trabajo para listado'!$AB$155:$AB$1048576,0),MATCH((CUADRO!L$4&amp;$E124),'Hoja de Trabajo para listado'!$AB$151:$BA$151,0)),0)+IFERROR(INDEX('Hoja de Trabajo para listado'!$BC$155:$CB$1048576,MATCH($A124,'Hoja de Trabajo para listado'!$BC$155:$BC$1048576,0),MATCH((CUADRO!L$4&amp;$E124),'Hoja de Trabajo para listado'!$BC$151:$CB$151,0)),0)+IFERROR(INDEX('Hoja de Trabajo para listado'!$DE$153:$DG$274,MATCH($A124,'Hoja de Trabajo para listado'!$DE$153:$DE$1048576,0),MATCH((CUADRO!L$4&amp;$E124),'Hoja de Trabajo para listado'!$DE$151:$DG$151,0)),0)+IFERROR(INDEX('Hoja de Trabajo para listado'!$CD$155:$DC$1048576,MATCH($A124,'Hoja de Trabajo para listado'!$CD$155:$CD$1048576,0),MATCH((CUADRO!L$4&amp;$E124),'Hoja de Trabajo para listado'!$CD$151:$DC$151,0)),0)</f>
        <v>0</v>
      </c>
      <c r="M124" s="243">
        <f ca="1">+IFERROR(INDEX('Hoja de Trabajo para listado'!$A$155:$Z$1048576,MATCH($A124,'Hoja de Trabajo para listado'!$A$155:$A$1048576,0),MATCH((CUADRO!M$4&amp;$E124),'Hoja de Trabajo para listado'!$A$151:$Z$151,0)),0)+IFERROR(INDEX('Hoja de Trabajo para listado'!$AB$155:$BA$1048576,MATCH($A124,'Hoja de Trabajo para listado'!$AB$155:$AB$1048576,0),MATCH((CUADRO!M$4&amp;$E124),'Hoja de Trabajo para listado'!$AB$151:$BA$151,0)),0)+IFERROR(INDEX('Hoja de Trabajo para listado'!$BC$155:$CB$1048576,MATCH($A124,'Hoja de Trabajo para listado'!$BC$155:$BC$1048576,0),MATCH((CUADRO!M$4&amp;$E124),'Hoja de Trabajo para listado'!$BC$151:$CB$151,0)),0)+IFERROR(INDEX('Hoja de Trabajo para listado'!$DE$153:$DG$274,MATCH($A124,'Hoja de Trabajo para listado'!$DE$153:$DE$1048576,0),MATCH((CUADRO!M$4&amp;$E124),'Hoja de Trabajo para listado'!$DE$151:$DG$151,0)),0)+IFERROR(INDEX('Hoja de Trabajo para listado'!$CD$155:$DC$1048576,MATCH($A124,'Hoja de Trabajo para listado'!$CD$155:$CD$1048576,0),MATCH((CUADRO!M$4&amp;$E124),'Hoja de Trabajo para listado'!$CD$151:$DC$151,0)),0)</f>
        <v>0</v>
      </c>
      <c r="N124" s="243">
        <f ca="1">+IFERROR(INDEX('Hoja de Trabajo para listado'!$A$155:$Z$1048576,MATCH($A124,'Hoja de Trabajo para listado'!$A$155:$A$1048576,0),MATCH((CUADRO!N$4&amp;$E124),'Hoja de Trabajo para listado'!$A$151:$Z$151,0)),0)+IFERROR(INDEX('Hoja de Trabajo para listado'!$AB$155:$BA$1048576,MATCH($A124,'Hoja de Trabajo para listado'!$AB$155:$AB$1048576,0),MATCH((CUADRO!N$4&amp;$E124),'Hoja de Trabajo para listado'!$AB$151:$BA$151,0)),0)+IFERROR(INDEX('Hoja de Trabajo para listado'!$BC$155:$CB$1048576,MATCH($A124,'Hoja de Trabajo para listado'!$BC$155:$BC$1048576,0),MATCH((CUADRO!N$4&amp;$E124),'Hoja de Trabajo para listado'!$BC$151:$CB$151,0)),0)+IFERROR(INDEX('Hoja de Trabajo para listado'!$DE$153:$DG$274,MATCH($A124,'Hoja de Trabajo para listado'!$DE$153:$DE$1048576,0),MATCH((CUADRO!N$4&amp;$E124),'Hoja de Trabajo para listado'!$DE$151:$DG$151,0)),0)+IFERROR(INDEX('Hoja de Trabajo para listado'!$CD$155:$DC$1048576,MATCH($A124,'Hoja de Trabajo para listado'!$CD$155:$CD$1048576,0),MATCH((CUADRO!N$4&amp;$E124),'Hoja de Trabajo para listado'!$CD$151:$DC$151,0)),0)</f>
        <v>0</v>
      </c>
      <c r="O124" s="243">
        <f ca="1">+IFERROR(INDEX('Hoja de Trabajo para listado'!$A$155:$Z$1048576,MATCH($A124,'Hoja de Trabajo para listado'!$A$155:$A$1048576,0),MATCH((CUADRO!O$4&amp;$E124),'Hoja de Trabajo para listado'!$A$151:$Z$151,0)),0)+IFERROR(INDEX('Hoja de Trabajo para listado'!$AB$155:$BA$1048576,MATCH($A124,'Hoja de Trabajo para listado'!$AB$155:$AB$1048576,0),MATCH((CUADRO!O$4&amp;$E124),'Hoja de Trabajo para listado'!$AB$151:$BA$151,0)),0)+IFERROR(INDEX('Hoja de Trabajo para listado'!$BC$155:$CB$1048576,MATCH($A124,'Hoja de Trabajo para listado'!$BC$155:$BC$1048576,0),MATCH((CUADRO!O$4&amp;$E124),'Hoja de Trabajo para listado'!$BC$151:$CB$151,0)),0)+IFERROR(INDEX('Hoja de Trabajo para listado'!$DE$153:$DG$274,MATCH($A124,'Hoja de Trabajo para listado'!$DE$153:$DE$1048576,0),MATCH((CUADRO!O$4&amp;$E124),'Hoja de Trabajo para listado'!$DE$151:$DG$151,0)),0)+IFERROR(INDEX('Hoja de Trabajo para listado'!$CD$155:$DC$1048576,MATCH($A124,'Hoja de Trabajo para listado'!$CD$155:$CD$1048576,0),MATCH((CUADRO!O$4&amp;$E124),'Hoja de Trabajo para listado'!$CD$151:$DC$151,0)),0)</f>
        <v>0</v>
      </c>
      <c r="P124" s="243">
        <f ca="1">+IFERROR(INDEX('Hoja de Trabajo para listado'!$A$155:$Z$1048576,MATCH($A124,'Hoja de Trabajo para listado'!$A$155:$A$1048576,0),MATCH((CUADRO!P$4&amp;$E124),'Hoja de Trabajo para listado'!$A$151:$Z$151,0)),0)+IFERROR(INDEX('Hoja de Trabajo para listado'!$AB$155:$BA$1048576,MATCH($A124,'Hoja de Trabajo para listado'!$AB$155:$AB$1048576,0),MATCH((CUADRO!P$4&amp;$E124),'Hoja de Trabajo para listado'!$AB$151:$BA$151,0)),0)+IFERROR(INDEX('Hoja de Trabajo para listado'!$BC$155:$CB$1048576,MATCH($A124,'Hoja de Trabajo para listado'!$BC$155:$BC$1048576,0),MATCH((CUADRO!P$4&amp;$E124),'Hoja de Trabajo para listado'!$BC$151:$CB$151,0)),0)+IFERROR(INDEX('Hoja de Trabajo para listado'!$DE$153:$DG$274,MATCH($A124,'Hoja de Trabajo para listado'!$DE$153:$DE$1048576,0),MATCH((CUADRO!P$4&amp;$E124),'Hoja de Trabajo para listado'!$DE$151:$DG$151,0)),0)+IFERROR(INDEX('Hoja de Trabajo para listado'!$CD$155:$DC$1048576,MATCH($A124,'Hoja de Trabajo para listado'!$CD$155:$CD$1048576,0),MATCH((CUADRO!P$4&amp;$E124),'Hoja de Trabajo para listado'!$CD$151:$DC$151,0)),0)</f>
        <v>0</v>
      </c>
      <c r="Q124" s="243">
        <f ca="1">+IFERROR(INDEX('Hoja de Trabajo para listado'!$A$155:$Z$1048576,MATCH($A124,'Hoja de Trabajo para listado'!$A$155:$A$1048576,0),MATCH((CUADRO!Q$4&amp;$E124),'Hoja de Trabajo para listado'!$A$151:$Z$151,0)),0)+IFERROR(INDEX('Hoja de Trabajo para listado'!$AB$155:$BA$1048576,MATCH($A124,'Hoja de Trabajo para listado'!$AB$155:$AB$1048576,0),MATCH((CUADRO!Q$4&amp;$E124),'Hoja de Trabajo para listado'!$AB$151:$BA$151,0)),0)+IFERROR(INDEX('Hoja de Trabajo para listado'!$BC$155:$CB$1048576,MATCH($A124,'Hoja de Trabajo para listado'!$BC$155:$BC$1048576,0),MATCH((CUADRO!Q$4&amp;$E124),'Hoja de Trabajo para listado'!$BC$151:$CB$151,0)),0)+IFERROR(INDEX('Hoja de Trabajo para listado'!$DE$153:$DG$274,MATCH($A124,'Hoja de Trabajo para listado'!$DE$153:$DE$1048576,0),MATCH((CUADRO!Q$4&amp;$E124),'Hoja de Trabajo para listado'!$DE$151:$DG$151,0)),0)+IFERROR(INDEX('Hoja de Trabajo para listado'!$CD$155:$DC$1048576,MATCH($A124,'Hoja de Trabajo para listado'!$CD$155:$CD$1048576,0),MATCH((CUADRO!Q$4&amp;$E124),'Hoja de Trabajo para listado'!$CD$151:$DC$151,0)),0)</f>
        <v>0</v>
      </c>
      <c r="R124" s="243">
        <f t="shared" ca="1" si="2"/>
        <v>0</v>
      </c>
      <c r="S124" s="243">
        <f ca="1">+R123+R124</f>
        <v>0</v>
      </c>
      <c r="T124" s="243">
        <f ca="1">+S124</f>
        <v>0</v>
      </c>
      <c r="U124" s="242">
        <f t="shared" si="3"/>
        <v>2</v>
      </c>
    </row>
    <row r="125" spans="1:21" ht="15" customHeight="1">
      <c r="A125" s="353">
        <v>190</v>
      </c>
      <c r="B125" s="381">
        <f>+A125</f>
        <v>190</v>
      </c>
      <c r="C125" s="245" t="str">
        <f>+VLOOKUP(A125,bd_lista!$A$3:$C$592,3,FALSE)</f>
        <v>Autoridad Jurisdiccional Administrativa Minera</v>
      </c>
      <c r="D125" s="383" t="str">
        <f>+C125</f>
        <v>Autoridad Jurisdiccional Administrativa Minera</v>
      </c>
      <c r="E125" s="245" t="s">
        <v>683</v>
      </c>
      <c r="F125" s="241">
        <f ca="1">+IFERROR(INDEX('Hoja de Trabajo para listado'!$A$155:$Z$1048576,MATCH($A125,'Hoja de Trabajo para listado'!$A$155:$A$1048576,0),MATCH((CUADRO!F$4&amp;$E125),'Hoja de Trabajo para listado'!$A$151:$Z$151,0)),0)+IFERROR(INDEX('Hoja de Trabajo para listado'!$AB$155:$BA$1048576,MATCH($A125,'Hoja de Trabajo para listado'!$AB$155:$AB$1048576,0),MATCH((CUADRO!F$4&amp;$E125),'Hoja de Trabajo para listado'!$AB$151:$BA$151,0)),0)+IFERROR(INDEX('Hoja de Trabajo para listado'!$BC$155:$CB$1048576,MATCH($A125,'Hoja de Trabajo para listado'!$BC$155:$BC$1048576,0),MATCH((CUADRO!F$4&amp;$E125),'Hoja de Trabajo para listado'!$BC$151:$CB$151,0)),0)+IFERROR(INDEX('Hoja de Trabajo para listado'!$DE$153:$DG$274,MATCH($A125,'Hoja de Trabajo para listado'!$DE$153:$DE$1048576,0),MATCH((CUADRO!F$4&amp;$E125),'Hoja de Trabajo para listado'!$DE$151:$DG$151,0)),0)+IFERROR(INDEX('Hoja de Trabajo para listado'!$CD$155:$DC$1048576,MATCH($A125,'Hoja de Trabajo para listado'!$CD$155:$CD$1048576,0),MATCH((CUADRO!F$4&amp;$E125),'Hoja de Trabajo para listado'!$CD$151:$DC$151,0)),0)</f>
        <v>0</v>
      </c>
      <c r="G125" s="241">
        <f ca="1">+IFERROR(INDEX('Hoja de Trabajo para listado'!$A$155:$Z$1048576,MATCH($A125,'Hoja de Trabajo para listado'!$A$155:$A$1048576,0),MATCH((CUADRO!G$4&amp;$E125),'Hoja de Trabajo para listado'!$A$151:$Z$151,0)),0)+IFERROR(INDEX('Hoja de Trabajo para listado'!$AB$155:$BA$1048576,MATCH($A125,'Hoja de Trabajo para listado'!$AB$155:$AB$1048576,0),MATCH((CUADRO!G$4&amp;$E125),'Hoja de Trabajo para listado'!$AB$151:$BA$151,0)),0)+IFERROR(INDEX('Hoja de Trabajo para listado'!$BC$155:$CB$1048576,MATCH($A125,'Hoja de Trabajo para listado'!$BC$155:$BC$1048576,0),MATCH((CUADRO!G$4&amp;$E125),'Hoja de Trabajo para listado'!$BC$151:$CB$151,0)),0)+IFERROR(INDEX('Hoja de Trabajo para listado'!$DE$153:$DG$274,MATCH($A125,'Hoja de Trabajo para listado'!$DE$153:$DE$1048576,0),MATCH((CUADRO!G$4&amp;$E125),'Hoja de Trabajo para listado'!$DE$151:$DG$151,0)),0)+IFERROR(INDEX('Hoja de Trabajo para listado'!$CD$155:$DC$1048576,MATCH($A125,'Hoja de Trabajo para listado'!$CD$155:$CD$1048576,0),MATCH((CUADRO!G$4&amp;$E125),'Hoja de Trabajo para listado'!$CD$151:$DC$151,0)),0)</f>
        <v>0</v>
      </c>
      <c r="H125" s="241">
        <f ca="1">+IFERROR(INDEX('Hoja de Trabajo para listado'!$A$155:$Z$1048576,MATCH($A125,'Hoja de Trabajo para listado'!$A$155:$A$1048576,0),MATCH((CUADRO!H$4&amp;$E125),'Hoja de Trabajo para listado'!$A$151:$Z$151,0)),0)+IFERROR(INDEX('Hoja de Trabajo para listado'!$AB$155:$BA$1048576,MATCH($A125,'Hoja de Trabajo para listado'!$AB$155:$AB$1048576,0),MATCH((CUADRO!H$4&amp;$E125),'Hoja de Trabajo para listado'!$AB$151:$BA$151,0)),0)+IFERROR(INDEX('Hoja de Trabajo para listado'!$BC$155:$CB$1048576,MATCH($A125,'Hoja de Trabajo para listado'!$BC$155:$BC$1048576,0),MATCH((CUADRO!H$4&amp;$E125),'Hoja de Trabajo para listado'!$BC$151:$CB$151,0)),0)+IFERROR(INDEX('Hoja de Trabajo para listado'!$DE$153:$DG$274,MATCH($A125,'Hoja de Trabajo para listado'!$DE$153:$DE$1048576,0),MATCH((CUADRO!H$4&amp;$E125),'Hoja de Trabajo para listado'!$DE$151:$DG$151,0)),0)+IFERROR(INDEX('Hoja de Trabajo para listado'!$CD$155:$DC$1048576,MATCH($A125,'Hoja de Trabajo para listado'!$CD$155:$CD$1048576,0),MATCH((CUADRO!H$4&amp;$E125),'Hoja de Trabajo para listado'!$CD$151:$DC$151,0)),0)</f>
        <v>0</v>
      </c>
      <c r="I125" s="241">
        <f ca="1">+IFERROR(INDEX('Hoja de Trabajo para listado'!$A$155:$Z$1048576,MATCH($A125,'Hoja de Trabajo para listado'!$A$155:$A$1048576,0),MATCH((CUADRO!I$4&amp;$E125),'Hoja de Trabajo para listado'!$A$151:$Z$151,0)),0)+IFERROR(INDEX('Hoja de Trabajo para listado'!$AB$155:$BA$1048576,MATCH($A125,'Hoja de Trabajo para listado'!$AB$155:$AB$1048576,0),MATCH((CUADRO!I$4&amp;$E125),'Hoja de Trabajo para listado'!$AB$151:$BA$151,0)),0)+IFERROR(INDEX('Hoja de Trabajo para listado'!$BC$155:$CB$1048576,MATCH($A125,'Hoja de Trabajo para listado'!$BC$155:$BC$1048576,0),MATCH((CUADRO!I$4&amp;$E125),'Hoja de Trabajo para listado'!$BC$151:$CB$151,0)),0)+IFERROR(INDEX('Hoja de Trabajo para listado'!$DE$153:$DG$274,MATCH($A125,'Hoja de Trabajo para listado'!$DE$153:$DE$1048576,0),MATCH((CUADRO!I$4&amp;$E125),'Hoja de Trabajo para listado'!$DE$151:$DG$151,0)),0)+IFERROR(INDEX('Hoja de Trabajo para listado'!$CD$155:$DC$1048576,MATCH($A125,'Hoja de Trabajo para listado'!$CD$155:$CD$1048576,0),MATCH((CUADRO!I$4&amp;$E125),'Hoja de Trabajo para listado'!$CD$151:$DC$151,0)),0)</f>
        <v>0</v>
      </c>
      <c r="J125" s="241">
        <f ca="1">+IFERROR(INDEX('Hoja de Trabajo para listado'!$A$155:$Z$1048576,MATCH($A125,'Hoja de Trabajo para listado'!$A$155:$A$1048576,0),MATCH((CUADRO!J$4&amp;$E125),'Hoja de Trabajo para listado'!$A$151:$Z$151,0)),0)+IFERROR(INDEX('Hoja de Trabajo para listado'!$AB$155:$BA$1048576,MATCH($A125,'Hoja de Trabajo para listado'!$AB$155:$AB$1048576,0),MATCH((CUADRO!J$4&amp;$E125),'Hoja de Trabajo para listado'!$AB$151:$BA$151,0)),0)+IFERROR(INDEX('Hoja de Trabajo para listado'!$BC$155:$CB$1048576,MATCH($A125,'Hoja de Trabajo para listado'!$BC$155:$BC$1048576,0),MATCH((CUADRO!J$4&amp;$E125),'Hoja de Trabajo para listado'!$BC$151:$CB$151,0)),0)+IFERROR(INDEX('Hoja de Trabajo para listado'!$DE$153:$DG$274,MATCH($A125,'Hoja de Trabajo para listado'!$DE$153:$DE$1048576,0),MATCH((CUADRO!J$4&amp;$E125),'Hoja de Trabajo para listado'!$DE$151:$DG$151,0)),0)+IFERROR(INDEX('Hoja de Trabajo para listado'!$CD$155:$DC$1048576,MATCH($A125,'Hoja de Trabajo para listado'!$CD$155:$CD$1048576,0),MATCH((CUADRO!J$4&amp;$E125),'Hoja de Trabajo para listado'!$CD$151:$DC$151,0)),0)</f>
        <v>0</v>
      </c>
      <c r="K125" s="241">
        <f ca="1">+IFERROR(INDEX('Hoja de Trabajo para listado'!$A$155:$Z$1048576,MATCH($A125,'Hoja de Trabajo para listado'!$A$155:$A$1048576,0),MATCH((CUADRO!K$4&amp;$E125),'Hoja de Trabajo para listado'!$A$151:$Z$151,0)),0)+IFERROR(INDEX('Hoja de Trabajo para listado'!$AB$155:$BA$1048576,MATCH($A125,'Hoja de Trabajo para listado'!$AB$155:$AB$1048576,0),MATCH((CUADRO!K$4&amp;$E125),'Hoja de Trabajo para listado'!$AB$151:$BA$151,0)),0)+IFERROR(INDEX('Hoja de Trabajo para listado'!$BC$155:$CB$1048576,MATCH($A125,'Hoja de Trabajo para listado'!$BC$155:$BC$1048576,0),MATCH((CUADRO!K$4&amp;$E125),'Hoja de Trabajo para listado'!$BC$151:$CB$151,0)),0)+IFERROR(INDEX('Hoja de Trabajo para listado'!$DE$153:$DG$274,MATCH($A125,'Hoja de Trabajo para listado'!$DE$153:$DE$1048576,0),MATCH((CUADRO!K$4&amp;$E125),'Hoja de Trabajo para listado'!$DE$151:$DG$151,0)),0)+IFERROR(INDEX('Hoja de Trabajo para listado'!$CD$155:$DC$1048576,MATCH($A125,'Hoja de Trabajo para listado'!$CD$155:$CD$1048576,0),MATCH((CUADRO!K$4&amp;$E125),'Hoja de Trabajo para listado'!$CD$151:$DC$151,0)),0)</f>
        <v>0</v>
      </c>
      <c r="L125" s="241">
        <f ca="1">+IFERROR(INDEX('Hoja de Trabajo para listado'!$A$155:$Z$1048576,MATCH($A125,'Hoja de Trabajo para listado'!$A$155:$A$1048576,0),MATCH((CUADRO!L$4&amp;$E125),'Hoja de Trabajo para listado'!$A$151:$Z$151,0)),0)+IFERROR(INDEX('Hoja de Trabajo para listado'!$AB$155:$BA$1048576,MATCH($A125,'Hoja de Trabajo para listado'!$AB$155:$AB$1048576,0),MATCH((CUADRO!L$4&amp;$E125),'Hoja de Trabajo para listado'!$AB$151:$BA$151,0)),0)+IFERROR(INDEX('Hoja de Trabajo para listado'!$BC$155:$CB$1048576,MATCH($A125,'Hoja de Trabajo para listado'!$BC$155:$BC$1048576,0),MATCH((CUADRO!L$4&amp;$E125),'Hoja de Trabajo para listado'!$BC$151:$CB$151,0)),0)+IFERROR(INDEX('Hoja de Trabajo para listado'!$DE$153:$DG$274,MATCH($A125,'Hoja de Trabajo para listado'!$DE$153:$DE$1048576,0),MATCH((CUADRO!L$4&amp;$E125),'Hoja de Trabajo para listado'!$DE$151:$DG$151,0)),0)+IFERROR(INDEX('Hoja de Trabajo para listado'!$CD$155:$DC$1048576,MATCH($A125,'Hoja de Trabajo para listado'!$CD$155:$CD$1048576,0),MATCH((CUADRO!L$4&amp;$E125),'Hoja de Trabajo para listado'!$CD$151:$DC$151,0)),0)</f>
        <v>0</v>
      </c>
      <c r="M125" s="241">
        <f ca="1">+IFERROR(INDEX('Hoja de Trabajo para listado'!$A$155:$Z$1048576,MATCH($A125,'Hoja de Trabajo para listado'!$A$155:$A$1048576,0),MATCH((CUADRO!M$4&amp;$E125),'Hoja de Trabajo para listado'!$A$151:$Z$151,0)),0)+IFERROR(INDEX('Hoja de Trabajo para listado'!$AB$155:$BA$1048576,MATCH($A125,'Hoja de Trabajo para listado'!$AB$155:$AB$1048576,0),MATCH((CUADRO!M$4&amp;$E125),'Hoja de Trabajo para listado'!$AB$151:$BA$151,0)),0)+IFERROR(INDEX('Hoja de Trabajo para listado'!$BC$155:$CB$1048576,MATCH($A125,'Hoja de Trabajo para listado'!$BC$155:$BC$1048576,0),MATCH((CUADRO!M$4&amp;$E125),'Hoja de Trabajo para listado'!$BC$151:$CB$151,0)),0)+IFERROR(INDEX('Hoja de Trabajo para listado'!$DE$153:$DG$274,MATCH($A125,'Hoja de Trabajo para listado'!$DE$153:$DE$1048576,0),MATCH((CUADRO!M$4&amp;$E125),'Hoja de Trabajo para listado'!$DE$151:$DG$151,0)),0)+IFERROR(INDEX('Hoja de Trabajo para listado'!$CD$155:$DC$1048576,MATCH($A125,'Hoja de Trabajo para listado'!$CD$155:$CD$1048576,0),MATCH((CUADRO!M$4&amp;$E125),'Hoja de Trabajo para listado'!$CD$151:$DC$151,0)),0)</f>
        <v>0</v>
      </c>
      <c r="N125" s="241">
        <f ca="1">+IFERROR(INDEX('Hoja de Trabajo para listado'!$A$155:$Z$1048576,MATCH($A125,'Hoja de Trabajo para listado'!$A$155:$A$1048576,0),MATCH((CUADRO!N$4&amp;$E125),'Hoja de Trabajo para listado'!$A$151:$Z$151,0)),0)+IFERROR(INDEX('Hoja de Trabajo para listado'!$AB$155:$BA$1048576,MATCH($A125,'Hoja de Trabajo para listado'!$AB$155:$AB$1048576,0),MATCH((CUADRO!N$4&amp;$E125),'Hoja de Trabajo para listado'!$AB$151:$BA$151,0)),0)+IFERROR(INDEX('Hoja de Trabajo para listado'!$BC$155:$CB$1048576,MATCH($A125,'Hoja de Trabajo para listado'!$BC$155:$BC$1048576,0),MATCH((CUADRO!N$4&amp;$E125),'Hoja de Trabajo para listado'!$BC$151:$CB$151,0)),0)+IFERROR(INDEX('Hoja de Trabajo para listado'!$DE$153:$DG$274,MATCH($A125,'Hoja de Trabajo para listado'!$DE$153:$DE$1048576,0),MATCH((CUADRO!N$4&amp;$E125),'Hoja de Trabajo para listado'!$DE$151:$DG$151,0)),0)+IFERROR(INDEX('Hoja de Trabajo para listado'!$CD$155:$DC$1048576,MATCH($A125,'Hoja de Trabajo para listado'!$CD$155:$CD$1048576,0),MATCH((CUADRO!N$4&amp;$E125),'Hoja de Trabajo para listado'!$CD$151:$DC$151,0)),0)</f>
        <v>0</v>
      </c>
      <c r="O125" s="241">
        <f ca="1">+IFERROR(INDEX('Hoja de Trabajo para listado'!$A$155:$Z$1048576,MATCH($A125,'Hoja de Trabajo para listado'!$A$155:$A$1048576,0),MATCH((CUADRO!O$4&amp;$E125),'Hoja de Trabajo para listado'!$A$151:$Z$151,0)),0)+IFERROR(INDEX('Hoja de Trabajo para listado'!$AB$155:$BA$1048576,MATCH($A125,'Hoja de Trabajo para listado'!$AB$155:$AB$1048576,0),MATCH((CUADRO!O$4&amp;$E125),'Hoja de Trabajo para listado'!$AB$151:$BA$151,0)),0)+IFERROR(INDEX('Hoja de Trabajo para listado'!$BC$155:$CB$1048576,MATCH($A125,'Hoja de Trabajo para listado'!$BC$155:$BC$1048576,0),MATCH((CUADRO!O$4&amp;$E125),'Hoja de Trabajo para listado'!$BC$151:$CB$151,0)),0)+IFERROR(INDEX('Hoja de Trabajo para listado'!$DE$153:$DG$274,MATCH($A125,'Hoja de Trabajo para listado'!$DE$153:$DE$1048576,0),MATCH((CUADRO!O$4&amp;$E125),'Hoja de Trabajo para listado'!$DE$151:$DG$151,0)),0)+IFERROR(INDEX('Hoja de Trabajo para listado'!$CD$155:$DC$1048576,MATCH($A125,'Hoja de Trabajo para listado'!$CD$155:$CD$1048576,0),MATCH((CUADRO!O$4&amp;$E125),'Hoja de Trabajo para listado'!$CD$151:$DC$151,0)),0)</f>
        <v>0</v>
      </c>
      <c r="P125" s="241">
        <f ca="1">+IFERROR(INDEX('Hoja de Trabajo para listado'!$A$155:$Z$1048576,MATCH($A125,'Hoja de Trabajo para listado'!$A$155:$A$1048576,0),MATCH((CUADRO!P$4&amp;$E125),'Hoja de Trabajo para listado'!$A$151:$Z$151,0)),0)+IFERROR(INDEX('Hoja de Trabajo para listado'!$AB$155:$BA$1048576,MATCH($A125,'Hoja de Trabajo para listado'!$AB$155:$AB$1048576,0),MATCH((CUADRO!P$4&amp;$E125),'Hoja de Trabajo para listado'!$AB$151:$BA$151,0)),0)+IFERROR(INDEX('Hoja de Trabajo para listado'!$BC$155:$CB$1048576,MATCH($A125,'Hoja de Trabajo para listado'!$BC$155:$BC$1048576,0),MATCH((CUADRO!P$4&amp;$E125),'Hoja de Trabajo para listado'!$BC$151:$CB$151,0)),0)+IFERROR(INDEX('Hoja de Trabajo para listado'!$DE$153:$DG$274,MATCH($A125,'Hoja de Trabajo para listado'!$DE$153:$DE$1048576,0),MATCH((CUADRO!P$4&amp;$E125),'Hoja de Trabajo para listado'!$DE$151:$DG$151,0)),0)+IFERROR(INDEX('Hoja de Trabajo para listado'!$CD$155:$DC$1048576,MATCH($A125,'Hoja de Trabajo para listado'!$CD$155:$CD$1048576,0),MATCH((CUADRO!P$4&amp;$E125),'Hoja de Trabajo para listado'!$CD$151:$DC$151,0)),0)</f>
        <v>0</v>
      </c>
      <c r="Q125" s="241">
        <f ca="1">+IFERROR(INDEX('Hoja de Trabajo para listado'!$A$155:$Z$1048576,MATCH($A125,'Hoja de Trabajo para listado'!$A$155:$A$1048576,0),MATCH((CUADRO!Q$4&amp;$E125),'Hoja de Trabajo para listado'!$A$151:$Z$151,0)),0)+IFERROR(INDEX('Hoja de Trabajo para listado'!$AB$155:$BA$1048576,MATCH($A125,'Hoja de Trabajo para listado'!$AB$155:$AB$1048576,0),MATCH((CUADRO!Q$4&amp;$E125),'Hoja de Trabajo para listado'!$AB$151:$BA$151,0)),0)+IFERROR(INDEX('Hoja de Trabajo para listado'!$BC$155:$CB$1048576,MATCH($A125,'Hoja de Trabajo para listado'!$BC$155:$BC$1048576,0),MATCH((CUADRO!Q$4&amp;$E125),'Hoja de Trabajo para listado'!$BC$151:$CB$151,0)),0)+IFERROR(INDEX('Hoja de Trabajo para listado'!$DE$153:$DG$274,MATCH($A125,'Hoja de Trabajo para listado'!$DE$153:$DE$1048576,0),MATCH((CUADRO!Q$4&amp;$E125),'Hoja de Trabajo para listado'!$DE$151:$DG$151,0)),0)+IFERROR(INDEX('Hoja de Trabajo para listado'!$CD$155:$DC$1048576,MATCH($A125,'Hoja de Trabajo para listado'!$CD$155:$CD$1048576,0),MATCH((CUADRO!Q$4&amp;$E125),'Hoja de Trabajo para listado'!$CD$151:$DC$151,0)),0)</f>
        <v>0</v>
      </c>
      <c r="R125" s="241">
        <f t="shared" ca="1" si="2"/>
        <v>0</v>
      </c>
      <c r="S125" s="241"/>
      <c r="T125" s="241">
        <f ca="1">+T126</f>
        <v>5583.2100000000009</v>
      </c>
      <c r="U125" s="240">
        <f t="shared" si="3"/>
        <v>1</v>
      </c>
    </row>
    <row r="126" spans="1:21" ht="15" customHeight="1">
      <c r="A126" s="353">
        <v>190</v>
      </c>
      <c r="B126" s="382"/>
      <c r="C126" s="305" t="str">
        <f>+VLOOKUP(A126,bd_lista!$A$3:$C$592,3,FALSE)</f>
        <v>Autoridad Jurisdiccional Administrativa Minera</v>
      </c>
      <c r="D126" s="384"/>
      <c r="E126" s="305" t="s">
        <v>684</v>
      </c>
      <c r="F126" s="243">
        <f ca="1">+IFERROR(INDEX('Hoja de Trabajo para listado'!$A$155:$Z$1048576,MATCH($A126,'Hoja de Trabajo para listado'!$A$155:$A$1048576,0),MATCH((CUADRO!F$4&amp;$E126),'Hoja de Trabajo para listado'!$A$151:$Z$151,0)),0)+IFERROR(INDEX('Hoja de Trabajo para listado'!$AB$155:$BA$1048576,MATCH($A126,'Hoja de Trabajo para listado'!$AB$155:$AB$1048576,0),MATCH((CUADRO!F$4&amp;$E126),'Hoja de Trabajo para listado'!$AB$151:$BA$151,0)),0)+IFERROR(INDEX('Hoja de Trabajo para listado'!$BC$155:$CB$1048576,MATCH($A126,'Hoja de Trabajo para listado'!$BC$155:$BC$1048576,0),MATCH((CUADRO!F$4&amp;$E126),'Hoja de Trabajo para listado'!$BC$151:$CB$151,0)),0)+IFERROR(INDEX('Hoja de Trabajo para listado'!$DE$153:$DG$274,MATCH($A126,'Hoja de Trabajo para listado'!$DE$153:$DE$1048576,0),MATCH((CUADRO!F$4&amp;$E126),'Hoja de Trabajo para listado'!$DE$151:$DG$151,0)),0)+IFERROR(INDEX('Hoja de Trabajo para listado'!$CD$155:$DC$1048576,MATCH($A126,'Hoja de Trabajo para listado'!$CD$155:$CD$1048576,0),MATCH((CUADRO!F$4&amp;$E126),'Hoja de Trabajo para listado'!$CD$151:$DC$151,0)),0)</f>
        <v>0</v>
      </c>
      <c r="G126" s="243">
        <f ca="1">+IFERROR(INDEX('Hoja de Trabajo para listado'!$A$155:$Z$1048576,MATCH($A126,'Hoja de Trabajo para listado'!$A$155:$A$1048576,0),MATCH((CUADRO!G$4&amp;$E126),'Hoja de Trabajo para listado'!$A$151:$Z$151,0)),0)+IFERROR(INDEX('Hoja de Trabajo para listado'!$AB$155:$BA$1048576,MATCH($A126,'Hoja de Trabajo para listado'!$AB$155:$AB$1048576,0),MATCH((CUADRO!G$4&amp;$E126),'Hoja de Trabajo para listado'!$AB$151:$BA$151,0)),0)+IFERROR(INDEX('Hoja de Trabajo para listado'!$BC$155:$CB$1048576,MATCH($A126,'Hoja de Trabajo para listado'!$BC$155:$BC$1048576,0),MATCH((CUADRO!G$4&amp;$E126),'Hoja de Trabajo para listado'!$BC$151:$CB$151,0)),0)+IFERROR(INDEX('Hoja de Trabajo para listado'!$DE$153:$DG$274,MATCH($A126,'Hoja de Trabajo para listado'!$DE$153:$DE$1048576,0),MATCH((CUADRO!G$4&amp;$E126),'Hoja de Trabajo para listado'!$DE$151:$DG$151,0)),0)+IFERROR(INDEX('Hoja de Trabajo para listado'!$CD$155:$DC$1048576,MATCH($A126,'Hoja de Trabajo para listado'!$CD$155:$CD$1048576,0),MATCH((CUADRO!G$4&amp;$E126),'Hoja de Trabajo para listado'!$CD$151:$DC$151,0)),0)</f>
        <v>0</v>
      </c>
      <c r="H126" s="243">
        <f ca="1">+IFERROR(INDEX('Hoja de Trabajo para listado'!$A$155:$Z$1048576,MATCH($A126,'Hoja de Trabajo para listado'!$A$155:$A$1048576,0),MATCH((CUADRO!H$4&amp;$E126),'Hoja de Trabajo para listado'!$A$151:$Z$151,0)),0)+IFERROR(INDEX('Hoja de Trabajo para listado'!$AB$155:$BA$1048576,MATCH($A126,'Hoja de Trabajo para listado'!$AB$155:$AB$1048576,0),MATCH((CUADRO!H$4&amp;$E126),'Hoja de Trabajo para listado'!$AB$151:$BA$151,0)),0)+IFERROR(INDEX('Hoja de Trabajo para listado'!$BC$155:$CB$1048576,MATCH($A126,'Hoja de Trabajo para listado'!$BC$155:$BC$1048576,0),MATCH((CUADRO!H$4&amp;$E126),'Hoja de Trabajo para listado'!$BC$151:$CB$151,0)),0)+IFERROR(INDEX('Hoja de Trabajo para listado'!$DE$153:$DG$274,MATCH($A126,'Hoja de Trabajo para listado'!$DE$153:$DE$1048576,0),MATCH((CUADRO!H$4&amp;$E126),'Hoja de Trabajo para listado'!$DE$151:$DG$151,0)),0)+IFERROR(INDEX('Hoja de Trabajo para listado'!$CD$155:$DC$1048576,MATCH($A126,'Hoja de Trabajo para listado'!$CD$155:$CD$1048576,0),MATCH((CUADRO!H$4&amp;$E126),'Hoja de Trabajo para listado'!$CD$151:$DC$151,0)),0)</f>
        <v>0</v>
      </c>
      <c r="I126" s="243">
        <f ca="1">+IFERROR(INDEX('Hoja de Trabajo para listado'!$A$155:$Z$1048576,MATCH($A126,'Hoja de Trabajo para listado'!$A$155:$A$1048576,0),MATCH((CUADRO!I$4&amp;$E126),'Hoja de Trabajo para listado'!$A$151:$Z$151,0)),0)+IFERROR(INDEX('Hoja de Trabajo para listado'!$AB$155:$BA$1048576,MATCH($A126,'Hoja de Trabajo para listado'!$AB$155:$AB$1048576,0),MATCH((CUADRO!I$4&amp;$E126),'Hoja de Trabajo para listado'!$AB$151:$BA$151,0)),0)+IFERROR(INDEX('Hoja de Trabajo para listado'!$BC$155:$CB$1048576,MATCH($A126,'Hoja de Trabajo para listado'!$BC$155:$BC$1048576,0),MATCH((CUADRO!I$4&amp;$E126),'Hoja de Trabajo para listado'!$BC$151:$CB$151,0)),0)+IFERROR(INDEX('Hoja de Trabajo para listado'!$DE$153:$DG$274,MATCH($A126,'Hoja de Trabajo para listado'!$DE$153:$DE$1048576,0),MATCH((CUADRO!I$4&amp;$E126),'Hoja de Trabajo para listado'!$DE$151:$DG$151,0)),0)+IFERROR(INDEX('Hoja de Trabajo para listado'!$CD$155:$DC$1048576,MATCH($A126,'Hoja de Trabajo para listado'!$CD$155:$CD$1048576,0),MATCH((CUADRO!I$4&amp;$E126),'Hoja de Trabajo para listado'!$CD$151:$DC$151,0)),0)</f>
        <v>5583.2100000000009</v>
      </c>
      <c r="J126" s="243">
        <f ca="1">+IFERROR(INDEX('Hoja de Trabajo para listado'!$A$155:$Z$1048576,MATCH($A126,'Hoja de Trabajo para listado'!$A$155:$A$1048576,0),MATCH((CUADRO!J$4&amp;$E126),'Hoja de Trabajo para listado'!$A$151:$Z$151,0)),0)+IFERROR(INDEX('Hoja de Trabajo para listado'!$AB$155:$BA$1048576,MATCH($A126,'Hoja de Trabajo para listado'!$AB$155:$AB$1048576,0),MATCH((CUADRO!J$4&amp;$E126),'Hoja de Trabajo para listado'!$AB$151:$BA$151,0)),0)+IFERROR(INDEX('Hoja de Trabajo para listado'!$BC$155:$CB$1048576,MATCH($A126,'Hoja de Trabajo para listado'!$BC$155:$BC$1048576,0),MATCH((CUADRO!J$4&amp;$E126),'Hoja de Trabajo para listado'!$BC$151:$CB$151,0)),0)+IFERROR(INDEX('Hoja de Trabajo para listado'!$DE$153:$DG$274,MATCH($A126,'Hoja de Trabajo para listado'!$DE$153:$DE$1048576,0),MATCH((CUADRO!J$4&amp;$E126),'Hoja de Trabajo para listado'!$DE$151:$DG$151,0)),0)+IFERROR(INDEX('Hoja de Trabajo para listado'!$CD$155:$DC$1048576,MATCH($A126,'Hoja de Trabajo para listado'!$CD$155:$CD$1048576,0),MATCH((CUADRO!J$4&amp;$E126),'Hoja de Trabajo para listado'!$CD$151:$DC$151,0)),0)</f>
        <v>0</v>
      </c>
      <c r="K126" s="243">
        <f ca="1">+IFERROR(INDEX('Hoja de Trabajo para listado'!$A$155:$Z$1048576,MATCH($A126,'Hoja de Trabajo para listado'!$A$155:$A$1048576,0),MATCH((CUADRO!K$4&amp;$E126),'Hoja de Trabajo para listado'!$A$151:$Z$151,0)),0)+IFERROR(INDEX('Hoja de Trabajo para listado'!$AB$155:$BA$1048576,MATCH($A126,'Hoja de Trabajo para listado'!$AB$155:$AB$1048576,0),MATCH((CUADRO!K$4&amp;$E126),'Hoja de Trabajo para listado'!$AB$151:$BA$151,0)),0)+IFERROR(INDEX('Hoja de Trabajo para listado'!$BC$155:$CB$1048576,MATCH($A126,'Hoja de Trabajo para listado'!$BC$155:$BC$1048576,0),MATCH((CUADRO!K$4&amp;$E126),'Hoja de Trabajo para listado'!$BC$151:$CB$151,0)),0)+IFERROR(INDEX('Hoja de Trabajo para listado'!$DE$153:$DG$274,MATCH($A126,'Hoja de Trabajo para listado'!$DE$153:$DE$1048576,0),MATCH((CUADRO!K$4&amp;$E126),'Hoja de Trabajo para listado'!$DE$151:$DG$151,0)),0)+IFERROR(INDEX('Hoja de Trabajo para listado'!$CD$155:$DC$1048576,MATCH($A126,'Hoja de Trabajo para listado'!$CD$155:$CD$1048576,0),MATCH((CUADRO!K$4&amp;$E126),'Hoja de Trabajo para listado'!$CD$151:$DC$151,0)),0)</f>
        <v>0</v>
      </c>
      <c r="L126" s="243">
        <f ca="1">+IFERROR(INDEX('Hoja de Trabajo para listado'!$A$155:$Z$1048576,MATCH($A126,'Hoja de Trabajo para listado'!$A$155:$A$1048576,0),MATCH((CUADRO!L$4&amp;$E126),'Hoja de Trabajo para listado'!$A$151:$Z$151,0)),0)+IFERROR(INDEX('Hoja de Trabajo para listado'!$AB$155:$BA$1048576,MATCH($A126,'Hoja de Trabajo para listado'!$AB$155:$AB$1048576,0),MATCH((CUADRO!L$4&amp;$E126),'Hoja de Trabajo para listado'!$AB$151:$BA$151,0)),0)+IFERROR(INDEX('Hoja de Trabajo para listado'!$BC$155:$CB$1048576,MATCH($A126,'Hoja de Trabajo para listado'!$BC$155:$BC$1048576,0),MATCH((CUADRO!L$4&amp;$E126),'Hoja de Trabajo para listado'!$BC$151:$CB$151,0)),0)+IFERROR(INDEX('Hoja de Trabajo para listado'!$DE$153:$DG$274,MATCH($A126,'Hoja de Trabajo para listado'!$DE$153:$DE$1048576,0),MATCH((CUADRO!L$4&amp;$E126),'Hoja de Trabajo para listado'!$DE$151:$DG$151,0)),0)+IFERROR(INDEX('Hoja de Trabajo para listado'!$CD$155:$DC$1048576,MATCH($A126,'Hoja de Trabajo para listado'!$CD$155:$CD$1048576,0),MATCH((CUADRO!L$4&amp;$E126),'Hoja de Trabajo para listado'!$CD$151:$DC$151,0)),0)</f>
        <v>0</v>
      </c>
      <c r="M126" s="243">
        <f ca="1">+IFERROR(INDEX('Hoja de Trabajo para listado'!$A$155:$Z$1048576,MATCH($A126,'Hoja de Trabajo para listado'!$A$155:$A$1048576,0),MATCH((CUADRO!M$4&amp;$E126),'Hoja de Trabajo para listado'!$A$151:$Z$151,0)),0)+IFERROR(INDEX('Hoja de Trabajo para listado'!$AB$155:$BA$1048576,MATCH($A126,'Hoja de Trabajo para listado'!$AB$155:$AB$1048576,0),MATCH((CUADRO!M$4&amp;$E126),'Hoja de Trabajo para listado'!$AB$151:$BA$151,0)),0)+IFERROR(INDEX('Hoja de Trabajo para listado'!$BC$155:$CB$1048576,MATCH($A126,'Hoja de Trabajo para listado'!$BC$155:$BC$1048576,0),MATCH((CUADRO!M$4&amp;$E126),'Hoja de Trabajo para listado'!$BC$151:$CB$151,0)),0)+IFERROR(INDEX('Hoja de Trabajo para listado'!$DE$153:$DG$274,MATCH($A126,'Hoja de Trabajo para listado'!$DE$153:$DE$1048576,0),MATCH((CUADRO!M$4&amp;$E126),'Hoja de Trabajo para listado'!$DE$151:$DG$151,0)),0)+IFERROR(INDEX('Hoja de Trabajo para listado'!$CD$155:$DC$1048576,MATCH($A126,'Hoja de Trabajo para listado'!$CD$155:$CD$1048576,0),MATCH((CUADRO!M$4&amp;$E126),'Hoja de Trabajo para listado'!$CD$151:$DC$151,0)),0)</f>
        <v>0</v>
      </c>
      <c r="N126" s="243">
        <f ca="1">+IFERROR(INDEX('Hoja de Trabajo para listado'!$A$155:$Z$1048576,MATCH($A126,'Hoja de Trabajo para listado'!$A$155:$A$1048576,0),MATCH((CUADRO!N$4&amp;$E126),'Hoja de Trabajo para listado'!$A$151:$Z$151,0)),0)+IFERROR(INDEX('Hoja de Trabajo para listado'!$AB$155:$BA$1048576,MATCH($A126,'Hoja de Trabajo para listado'!$AB$155:$AB$1048576,0),MATCH((CUADRO!N$4&amp;$E126),'Hoja de Trabajo para listado'!$AB$151:$BA$151,0)),0)+IFERROR(INDEX('Hoja de Trabajo para listado'!$BC$155:$CB$1048576,MATCH($A126,'Hoja de Trabajo para listado'!$BC$155:$BC$1048576,0),MATCH((CUADRO!N$4&amp;$E126),'Hoja de Trabajo para listado'!$BC$151:$CB$151,0)),0)+IFERROR(INDEX('Hoja de Trabajo para listado'!$DE$153:$DG$274,MATCH($A126,'Hoja de Trabajo para listado'!$DE$153:$DE$1048576,0),MATCH((CUADRO!N$4&amp;$E126),'Hoja de Trabajo para listado'!$DE$151:$DG$151,0)),0)+IFERROR(INDEX('Hoja de Trabajo para listado'!$CD$155:$DC$1048576,MATCH($A126,'Hoja de Trabajo para listado'!$CD$155:$CD$1048576,0),MATCH((CUADRO!N$4&amp;$E126),'Hoja de Trabajo para listado'!$CD$151:$DC$151,0)),0)</f>
        <v>0</v>
      </c>
      <c r="O126" s="243">
        <f ca="1">+IFERROR(INDEX('Hoja de Trabajo para listado'!$A$155:$Z$1048576,MATCH($A126,'Hoja de Trabajo para listado'!$A$155:$A$1048576,0),MATCH((CUADRO!O$4&amp;$E126),'Hoja de Trabajo para listado'!$A$151:$Z$151,0)),0)+IFERROR(INDEX('Hoja de Trabajo para listado'!$AB$155:$BA$1048576,MATCH($A126,'Hoja de Trabajo para listado'!$AB$155:$AB$1048576,0),MATCH((CUADRO!O$4&amp;$E126),'Hoja de Trabajo para listado'!$AB$151:$BA$151,0)),0)+IFERROR(INDEX('Hoja de Trabajo para listado'!$BC$155:$CB$1048576,MATCH($A126,'Hoja de Trabajo para listado'!$BC$155:$BC$1048576,0),MATCH((CUADRO!O$4&amp;$E126),'Hoja de Trabajo para listado'!$BC$151:$CB$151,0)),0)+IFERROR(INDEX('Hoja de Trabajo para listado'!$DE$153:$DG$274,MATCH($A126,'Hoja de Trabajo para listado'!$DE$153:$DE$1048576,0),MATCH((CUADRO!O$4&amp;$E126),'Hoja de Trabajo para listado'!$DE$151:$DG$151,0)),0)+IFERROR(INDEX('Hoja de Trabajo para listado'!$CD$155:$DC$1048576,MATCH($A126,'Hoja de Trabajo para listado'!$CD$155:$CD$1048576,0),MATCH((CUADRO!O$4&amp;$E126),'Hoja de Trabajo para listado'!$CD$151:$DC$151,0)),0)</f>
        <v>0</v>
      </c>
      <c r="P126" s="243">
        <f ca="1">+IFERROR(INDEX('Hoja de Trabajo para listado'!$A$155:$Z$1048576,MATCH($A126,'Hoja de Trabajo para listado'!$A$155:$A$1048576,0),MATCH((CUADRO!P$4&amp;$E126),'Hoja de Trabajo para listado'!$A$151:$Z$151,0)),0)+IFERROR(INDEX('Hoja de Trabajo para listado'!$AB$155:$BA$1048576,MATCH($A126,'Hoja de Trabajo para listado'!$AB$155:$AB$1048576,0),MATCH((CUADRO!P$4&amp;$E126),'Hoja de Trabajo para listado'!$AB$151:$BA$151,0)),0)+IFERROR(INDEX('Hoja de Trabajo para listado'!$BC$155:$CB$1048576,MATCH($A126,'Hoja de Trabajo para listado'!$BC$155:$BC$1048576,0),MATCH((CUADRO!P$4&amp;$E126),'Hoja de Trabajo para listado'!$BC$151:$CB$151,0)),0)+IFERROR(INDEX('Hoja de Trabajo para listado'!$DE$153:$DG$274,MATCH($A126,'Hoja de Trabajo para listado'!$DE$153:$DE$1048576,0),MATCH((CUADRO!P$4&amp;$E126),'Hoja de Trabajo para listado'!$DE$151:$DG$151,0)),0)+IFERROR(INDEX('Hoja de Trabajo para listado'!$CD$155:$DC$1048576,MATCH($A126,'Hoja de Trabajo para listado'!$CD$155:$CD$1048576,0),MATCH((CUADRO!P$4&amp;$E126),'Hoja de Trabajo para listado'!$CD$151:$DC$151,0)),0)</f>
        <v>0</v>
      </c>
      <c r="Q126" s="243">
        <f ca="1">+IFERROR(INDEX('Hoja de Trabajo para listado'!$A$155:$Z$1048576,MATCH($A126,'Hoja de Trabajo para listado'!$A$155:$A$1048576,0),MATCH((CUADRO!Q$4&amp;$E126),'Hoja de Trabajo para listado'!$A$151:$Z$151,0)),0)+IFERROR(INDEX('Hoja de Trabajo para listado'!$AB$155:$BA$1048576,MATCH($A126,'Hoja de Trabajo para listado'!$AB$155:$AB$1048576,0),MATCH((CUADRO!Q$4&amp;$E126),'Hoja de Trabajo para listado'!$AB$151:$BA$151,0)),0)+IFERROR(INDEX('Hoja de Trabajo para listado'!$BC$155:$CB$1048576,MATCH($A126,'Hoja de Trabajo para listado'!$BC$155:$BC$1048576,0),MATCH((CUADRO!Q$4&amp;$E126),'Hoja de Trabajo para listado'!$BC$151:$CB$151,0)),0)+IFERROR(INDEX('Hoja de Trabajo para listado'!$DE$153:$DG$274,MATCH($A126,'Hoja de Trabajo para listado'!$DE$153:$DE$1048576,0),MATCH((CUADRO!Q$4&amp;$E126),'Hoja de Trabajo para listado'!$DE$151:$DG$151,0)),0)+IFERROR(INDEX('Hoja de Trabajo para listado'!$CD$155:$DC$1048576,MATCH($A126,'Hoja de Trabajo para listado'!$CD$155:$CD$1048576,0),MATCH((CUADRO!Q$4&amp;$E126),'Hoja de Trabajo para listado'!$CD$151:$DC$151,0)),0)</f>
        <v>0</v>
      </c>
      <c r="R126" s="243">
        <f t="shared" ca="1" si="2"/>
        <v>5583.2100000000009</v>
      </c>
      <c r="S126" s="243">
        <f ca="1">+R125+R126</f>
        <v>5583.2100000000009</v>
      </c>
      <c r="T126" s="243">
        <f ca="1">+S126</f>
        <v>5583.2100000000009</v>
      </c>
      <c r="U126" s="242">
        <f t="shared" si="3"/>
        <v>2</v>
      </c>
    </row>
    <row r="127" spans="1:21" ht="15" hidden="1" customHeight="1">
      <c r="A127" s="354">
        <v>192</v>
      </c>
      <c r="B127" s="381">
        <f>+A127</f>
        <v>192</v>
      </c>
      <c r="C127" s="245" t="str">
        <f>+VLOOKUP(A127,bd_lista!$A$3:$C$592,3,FALSE)</f>
        <v>Servicio al Mejoramiento de la Navegación Amazónica</v>
      </c>
      <c r="D127" s="383" t="str">
        <f>+C127</f>
        <v>Servicio al Mejoramiento de la Navegación Amazónica</v>
      </c>
      <c r="E127" s="245" t="s">
        <v>683</v>
      </c>
      <c r="F127" s="241">
        <f ca="1">+IFERROR(INDEX('Hoja de Trabajo para listado'!$A$155:$Z$1048576,MATCH($A127,'Hoja de Trabajo para listado'!$A$155:$A$1048576,0),MATCH((CUADRO!F$4&amp;$E127),'Hoja de Trabajo para listado'!$A$151:$Z$151,0)),0)+IFERROR(INDEX('Hoja de Trabajo para listado'!$AB$155:$BA$1048576,MATCH($A127,'Hoja de Trabajo para listado'!$AB$155:$AB$1048576,0),MATCH((CUADRO!F$4&amp;$E127),'Hoja de Trabajo para listado'!$AB$151:$BA$151,0)),0)+IFERROR(INDEX('Hoja de Trabajo para listado'!$BC$155:$CB$1048576,MATCH($A127,'Hoja de Trabajo para listado'!$BC$155:$BC$1048576,0),MATCH((CUADRO!F$4&amp;$E127),'Hoja de Trabajo para listado'!$BC$151:$CB$151,0)),0)+IFERROR(INDEX('Hoja de Trabajo para listado'!$DE$153:$DG$274,MATCH($A127,'Hoja de Trabajo para listado'!$DE$153:$DE$1048576,0),MATCH((CUADRO!F$4&amp;$E127),'Hoja de Trabajo para listado'!$DE$151:$DG$151,0)),0)+IFERROR(INDEX('Hoja de Trabajo para listado'!$CD$155:$DC$1048576,MATCH($A127,'Hoja de Trabajo para listado'!$CD$155:$CD$1048576,0),MATCH((CUADRO!F$4&amp;$E127),'Hoja de Trabajo para listado'!$CD$151:$DC$151,0)),0)</f>
        <v>0</v>
      </c>
      <c r="G127" s="241">
        <f ca="1">+IFERROR(INDEX('Hoja de Trabajo para listado'!$A$155:$Z$1048576,MATCH($A127,'Hoja de Trabajo para listado'!$A$155:$A$1048576,0),MATCH((CUADRO!G$4&amp;$E127),'Hoja de Trabajo para listado'!$A$151:$Z$151,0)),0)+IFERROR(INDEX('Hoja de Trabajo para listado'!$AB$155:$BA$1048576,MATCH($A127,'Hoja de Trabajo para listado'!$AB$155:$AB$1048576,0),MATCH((CUADRO!G$4&amp;$E127),'Hoja de Trabajo para listado'!$AB$151:$BA$151,0)),0)+IFERROR(INDEX('Hoja de Trabajo para listado'!$BC$155:$CB$1048576,MATCH($A127,'Hoja de Trabajo para listado'!$BC$155:$BC$1048576,0),MATCH((CUADRO!G$4&amp;$E127),'Hoja de Trabajo para listado'!$BC$151:$CB$151,0)),0)+IFERROR(INDEX('Hoja de Trabajo para listado'!$DE$153:$DG$274,MATCH($A127,'Hoja de Trabajo para listado'!$DE$153:$DE$1048576,0),MATCH((CUADRO!G$4&amp;$E127),'Hoja de Trabajo para listado'!$DE$151:$DG$151,0)),0)+IFERROR(INDEX('Hoja de Trabajo para listado'!$CD$155:$DC$1048576,MATCH($A127,'Hoja de Trabajo para listado'!$CD$155:$CD$1048576,0),MATCH((CUADRO!G$4&amp;$E127),'Hoja de Trabajo para listado'!$CD$151:$DC$151,0)),0)</f>
        <v>0</v>
      </c>
      <c r="H127" s="241">
        <f ca="1">+IFERROR(INDEX('Hoja de Trabajo para listado'!$A$155:$Z$1048576,MATCH($A127,'Hoja de Trabajo para listado'!$A$155:$A$1048576,0),MATCH((CUADRO!H$4&amp;$E127),'Hoja de Trabajo para listado'!$A$151:$Z$151,0)),0)+IFERROR(INDEX('Hoja de Trabajo para listado'!$AB$155:$BA$1048576,MATCH($A127,'Hoja de Trabajo para listado'!$AB$155:$AB$1048576,0),MATCH((CUADRO!H$4&amp;$E127),'Hoja de Trabajo para listado'!$AB$151:$BA$151,0)),0)+IFERROR(INDEX('Hoja de Trabajo para listado'!$BC$155:$CB$1048576,MATCH($A127,'Hoja de Trabajo para listado'!$BC$155:$BC$1048576,0),MATCH((CUADRO!H$4&amp;$E127),'Hoja de Trabajo para listado'!$BC$151:$CB$151,0)),0)+IFERROR(INDEX('Hoja de Trabajo para listado'!$DE$153:$DG$274,MATCH($A127,'Hoja de Trabajo para listado'!$DE$153:$DE$1048576,0),MATCH((CUADRO!H$4&amp;$E127),'Hoja de Trabajo para listado'!$DE$151:$DG$151,0)),0)+IFERROR(INDEX('Hoja de Trabajo para listado'!$CD$155:$DC$1048576,MATCH($A127,'Hoja de Trabajo para listado'!$CD$155:$CD$1048576,0),MATCH((CUADRO!H$4&amp;$E127),'Hoja de Trabajo para listado'!$CD$151:$DC$151,0)),0)</f>
        <v>0</v>
      </c>
      <c r="I127" s="241">
        <f ca="1">+IFERROR(INDEX('Hoja de Trabajo para listado'!$A$155:$Z$1048576,MATCH($A127,'Hoja de Trabajo para listado'!$A$155:$A$1048576,0),MATCH((CUADRO!I$4&amp;$E127),'Hoja de Trabajo para listado'!$A$151:$Z$151,0)),0)+IFERROR(INDEX('Hoja de Trabajo para listado'!$AB$155:$BA$1048576,MATCH($A127,'Hoja de Trabajo para listado'!$AB$155:$AB$1048576,0),MATCH((CUADRO!I$4&amp;$E127),'Hoja de Trabajo para listado'!$AB$151:$BA$151,0)),0)+IFERROR(INDEX('Hoja de Trabajo para listado'!$BC$155:$CB$1048576,MATCH($A127,'Hoja de Trabajo para listado'!$BC$155:$BC$1048576,0),MATCH((CUADRO!I$4&amp;$E127),'Hoja de Trabajo para listado'!$BC$151:$CB$151,0)),0)+IFERROR(INDEX('Hoja de Trabajo para listado'!$DE$153:$DG$274,MATCH($A127,'Hoja de Trabajo para listado'!$DE$153:$DE$1048576,0),MATCH((CUADRO!I$4&amp;$E127),'Hoja de Trabajo para listado'!$DE$151:$DG$151,0)),0)+IFERROR(INDEX('Hoja de Trabajo para listado'!$CD$155:$DC$1048576,MATCH($A127,'Hoja de Trabajo para listado'!$CD$155:$CD$1048576,0),MATCH((CUADRO!I$4&amp;$E127),'Hoja de Trabajo para listado'!$CD$151:$DC$151,0)),0)</f>
        <v>0</v>
      </c>
      <c r="J127" s="241">
        <f ca="1">+IFERROR(INDEX('Hoja de Trabajo para listado'!$A$155:$Z$1048576,MATCH($A127,'Hoja de Trabajo para listado'!$A$155:$A$1048576,0),MATCH((CUADRO!J$4&amp;$E127),'Hoja de Trabajo para listado'!$A$151:$Z$151,0)),0)+IFERROR(INDEX('Hoja de Trabajo para listado'!$AB$155:$BA$1048576,MATCH($A127,'Hoja de Trabajo para listado'!$AB$155:$AB$1048576,0),MATCH((CUADRO!J$4&amp;$E127),'Hoja de Trabajo para listado'!$AB$151:$BA$151,0)),0)+IFERROR(INDEX('Hoja de Trabajo para listado'!$BC$155:$CB$1048576,MATCH($A127,'Hoja de Trabajo para listado'!$BC$155:$BC$1048576,0),MATCH((CUADRO!J$4&amp;$E127),'Hoja de Trabajo para listado'!$BC$151:$CB$151,0)),0)+IFERROR(INDEX('Hoja de Trabajo para listado'!$DE$153:$DG$274,MATCH($A127,'Hoja de Trabajo para listado'!$DE$153:$DE$1048576,0),MATCH((CUADRO!J$4&amp;$E127),'Hoja de Trabajo para listado'!$DE$151:$DG$151,0)),0)+IFERROR(INDEX('Hoja de Trabajo para listado'!$CD$155:$DC$1048576,MATCH($A127,'Hoja de Trabajo para listado'!$CD$155:$CD$1048576,0),MATCH((CUADRO!J$4&amp;$E127),'Hoja de Trabajo para listado'!$CD$151:$DC$151,0)),0)</f>
        <v>0</v>
      </c>
      <c r="K127" s="241">
        <f ca="1">+IFERROR(INDEX('Hoja de Trabajo para listado'!$A$155:$Z$1048576,MATCH($A127,'Hoja de Trabajo para listado'!$A$155:$A$1048576,0),MATCH((CUADRO!K$4&amp;$E127),'Hoja de Trabajo para listado'!$A$151:$Z$151,0)),0)+IFERROR(INDEX('Hoja de Trabajo para listado'!$AB$155:$BA$1048576,MATCH($A127,'Hoja de Trabajo para listado'!$AB$155:$AB$1048576,0),MATCH((CUADRO!K$4&amp;$E127),'Hoja de Trabajo para listado'!$AB$151:$BA$151,0)),0)+IFERROR(INDEX('Hoja de Trabajo para listado'!$BC$155:$CB$1048576,MATCH($A127,'Hoja de Trabajo para listado'!$BC$155:$BC$1048576,0),MATCH((CUADRO!K$4&amp;$E127),'Hoja de Trabajo para listado'!$BC$151:$CB$151,0)),0)+IFERROR(INDEX('Hoja de Trabajo para listado'!$DE$153:$DG$274,MATCH($A127,'Hoja de Trabajo para listado'!$DE$153:$DE$1048576,0),MATCH((CUADRO!K$4&amp;$E127),'Hoja de Trabajo para listado'!$DE$151:$DG$151,0)),0)+IFERROR(INDEX('Hoja de Trabajo para listado'!$CD$155:$DC$1048576,MATCH($A127,'Hoja de Trabajo para listado'!$CD$155:$CD$1048576,0),MATCH((CUADRO!K$4&amp;$E127),'Hoja de Trabajo para listado'!$CD$151:$DC$151,0)),0)</f>
        <v>0</v>
      </c>
      <c r="L127" s="241">
        <f ca="1">+IFERROR(INDEX('Hoja de Trabajo para listado'!$A$155:$Z$1048576,MATCH($A127,'Hoja de Trabajo para listado'!$A$155:$A$1048576,0),MATCH((CUADRO!L$4&amp;$E127),'Hoja de Trabajo para listado'!$A$151:$Z$151,0)),0)+IFERROR(INDEX('Hoja de Trabajo para listado'!$AB$155:$BA$1048576,MATCH($A127,'Hoja de Trabajo para listado'!$AB$155:$AB$1048576,0),MATCH((CUADRO!L$4&amp;$E127),'Hoja de Trabajo para listado'!$AB$151:$BA$151,0)),0)+IFERROR(INDEX('Hoja de Trabajo para listado'!$BC$155:$CB$1048576,MATCH($A127,'Hoja de Trabajo para listado'!$BC$155:$BC$1048576,0),MATCH((CUADRO!L$4&amp;$E127),'Hoja de Trabajo para listado'!$BC$151:$CB$151,0)),0)+IFERROR(INDEX('Hoja de Trabajo para listado'!$DE$153:$DG$274,MATCH($A127,'Hoja de Trabajo para listado'!$DE$153:$DE$1048576,0),MATCH((CUADRO!L$4&amp;$E127),'Hoja de Trabajo para listado'!$DE$151:$DG$151,0)),0)+IFERROR(INDEX('Hoja de Trabajo para listado'!$CD$155:$DC$1048576,MATCH($A127,'Hoja de Trabajo para listado'!$CD$155:$CD$1048576,0),MATCH((CUADRO!L$4&amp;$E127),'Hoja de Trabajo para listado'!$CD$151:$DC$151,0)),0)</f>
        <v>0</v>
      </c>
      <c r="M127" s="241">
        <f ca="1">+IFERROR(INDEX('Hoja de Trabajo para listado'!$A$155:$Z$1048576,MATCH($A127,'Hoja de Trabajo para listado'!$A$155:$A$1048576,0),MATCH((CUADRO!M$4&amp;$E127),'Hoja de Trabajo para listado'!$A$151:$Z$151,0)),0)+IFERROR(INDEX('Hoja de Trabajo para listado'!$AB$155:$BA$1048576,MATCH($A127,'Hoja de Trabajo para listado'!$AB$155:$AB$1048576,0),MATCH((CUADRO!M$4&amp;$E127),'Hoja de Trabajo para listado'!$AB$151:$BA$151,0)),0)+IFERROR(INDEX('Hoja de Trabajo para listado'!$BC$155:$CB$1048576,MATCH($A127,'Hoja de Trabajo para listado'!$BC$155:$BC$1048576,0),MATCH((CUADRO!M$4&amp;$E127),'Hoja de Trabajo para listado'!$BC$151:$CB$151,0)),0)+IFERROR(INDEX('Hoja de Trabajo para listado'!$DE$153:$DG$274,MATCH($A127,'Hoja de Trabajo para listado'!$DE$153:$DE$1048576,0),MATCH((CUADRO!M$4&amp;$E127),'Hoja de Trabajo para listado'!$DE$151:$DG$151,0)),0)+IFERROR(INDEX('Hoja de Trabajo para listado'!$CD$155:$DC$1048576,MATCH($A127,'Hoja de Trabajo para listado'!$CD$155:$CD$1048576,0),MATCH((CUADRO!M$4&amp;$E127),'Hoja de Trabajo para listado'!$CD$151:$DC$151,0)),0)</f>
        <v>0</v>
      </c>
      <c r="N127" s="241">
        <f ca="1">+IFERROR(INDEX('Hoja de Trabajo para listado'!$A$155:$Z$1048576,MATCH($A127,'Hoja de Trabajo para listado'!$A$155:$A$1048576,0),MATCH((CUADRO!N$4&amp;$E127),'Hoja de Trabajo para listado'!$A$151:$Z$151,0)),0)+IFERROR(INDEX('Hoja de Trabajo para listado'!$AB$155:$BA$1048576,MATCH($A127,'Hoja de Trabajo para listado'!$AB$155:$AB$1048576,0),MATCH((CUADRO!N$4&amp;$E127),'Hoja de Trabajo para listado'!$AB$151:$BA$151,0)),0)+IFERROR(INDEX('Hoja de Trabajo para listado'!$BC$155:$CB$1048576,MATCH($A127,'Hoja de Trabajo para listado'!$BC$155:$BC$1048576,0),MATCH((CUADRO!N$4&amp;$E127),'Hoja de Trabajo para listado'!$BC$151:$CB$151,0)),0)+IFERROR(INDEX('Hoja de Trabajo para listado'!$DE$153:$DG$274,MATCH($A127,'Hoja de Trabajo para listado'!$DE$153:$DE$1048576,0),MATCH((CUADRO!N$4&amp;$E127),'Hoja de Trabajo para listado'!$DE$151:$DG$151,0)),0)+IFERROR(INDEX('Hoja de Trabajo para listado'!$CD$155:$DC$1048576,MATCH($A127,'Hoja de Trabajo para listado'!$CD$155:$CD$1048576,0),MATCH((CUADRO!N$4&amp;$E127),'Hoja de Trabajo para listado'!$CD$151:$DC$151,0)),0)</f>
        <v>0</v>
      </c>
      <c r="O127" s="241">
        <f ca="1">+IFERROR(INDEX('Hoja de Trabajo para listado'!$A$155:$Z$1048576,MATCH($A127,'Hoja de Trabajo para listado'!$A$155:$A$1048576,0),MATCH((CUADRO!O$4&amp;$E127),'Hoja de Trabajo para listado'!$A$151:$Z$151,0)),0)+IFERROR(INDEX('Hoja de Trabajo para listado'!$AB$155:$BA$1048576,MATCH($A127,'Hoja de Trabajo para listado'!$AB$155:$AB$1048576,0),MATCH((CUADRO!O$4&amp;$E127),'Hoja de Trabajo para listado'!$AB$151:$BA$151,0)),0)+IFERROR(INDEX('Hoja de Trabajo para listado'!$BC$155:$CB$1048576,MATCH($A127,'Hoja de Trabajo para listado'!$BC$155:$BC$1048576,0),MATCH((CUADRO!O$4&amp;$E127),'Hoja de Trabajo para listado'!$BC$151:$CB$151,0)),0)+IFERROR(INDEX('Hoja de Trabajo para listado'!$DE$153:$DG$274,MATCH($A127,'Hoja de Trabajo para listado'!$DE$153:$DE$1048576,0),MATCH((CUADRO!O$4&amp;$E127),'Hoja de Trabajo para listado'!$DE$151:$DG$151,0)),0)+IFERROR(INDEX('Hoja de Trabajo para listado'!$CD$155:$DC$1048576,MATCH($A127,'Hoja de Trabajo para listado'!$CD$155:$CD$1048576,0),MATCH((CUADRO!O$4&amp;$E127),'Hoja de Trabajo para listado'!$CD$151:$DC$151,0)),0)</f>
        <v>0</v>
      </c>
      <c r="P127" s="241">
        <f ca="1">+IFERROR(INDEX('Hoja de Trabajo para listado'!$A$155:$Z$1048576,MATCH($A127,'Hoja de Trabajo para listado'!$A$155:$A$1048576,0),MATCH((CUADRO!P$4&amp;$E127),'Hoja de Trabajo para listado'!$A$151:$Z$151,0)),0)+IFERROR(INDEX('Hoja de Trabajo para listado'!$AB$155:$BA$1048576,MATCH($A127,'Hoja de Trabajo para listado'!$AB$155:$AB$1048576,0),MATCH((CUADRO!P$4&amp;$E127),'Hoja de Trabajo para listado'!$AB$151:$BA$151,0)),0)+IFERROR(INDEX('Hoja de Trabajo para listado'!$BC$155:$CB$1048576,MATCH($A127,'Hoja de Trabajo para listado'!$BC$155:$BC$1048576,0),MATCH((CUADRO!P$4&amp;$E127),'Hoja de Trabajo para listado'!$BC$151:$CB$151,0)),0)+IFERROR(INDEX('Hoja de Trabajo para listado'!$DE$153:$DG$274,MATCH($A127,'Hoja de Trabajo para listado'!$DE$153:$DE$1048576,0),MATCH((CUADRO!P$4&amp;$E127),'Hoja de Trabajo para listado'!$DE$151:$DG$151,0)),0)+IFERROR(INDEX('Hoja de Trabajo para listado'!$CD$155:$DC$1048576,MATCH($A127,'Hoja de Trabajo para listado'!$CD$155:$CD$1048576,0),MATCH((CUADRO!P$4&amp;$E127),'Hoja de Trabajo para listado'!$CD$151:$DC$151,0)),0)</f>
        <v>0</v>
      </c>
      <c r="Q127" s="241">
        <f ca="1">+IFERROR(INDEX('Hoja de Trabajo para listado'!$A$155:$Z$1048576,MATCH($A127,'Hoja de Trabajo para listado'!$A$155:$A$1048576,0),MATCH((CUADRO!Q$4&amp;$E127),'Hoja de Trabajo para listado'!$A$151:$Z$151,0)),0)+IFERROR(INDEX('Hoja de Trabajo para listado'!$AB$155:$BA$1048576,MATCH($A127,'Hoja de Trabajo para listado'!$AB$155:$AB$1048576,0),MATCH((CUADRO!Q$4&amp;$E127),'Hoja de Trabajo para listado'!$AB$151:$BA$151,0)),0)+IFERROR(INDEX('Hoja de Trabajo para listado'!$BC$155:$CB$1048576,MATCH($A127,'Hoja de Trabajo para listado'!$BC$155:$BC$1048576,0),MATCH((CUADRO!Q$4&amp;$E127),'Hoja de Trabajo para listado'!$BC$151:$CB$151,0)),0)+IFERROR(INDEX('Hoja de Trabajo para listado'!$DE$153:$DG$274,MATCH($A127,'Hoja de Trabajo para listado'!$DE$153:$DE$1048576,0),MATCH((CUADRO!Q$4&amp;$E127),'Hoja de Trabajo para listado'!$DE$151:$DG$151,0)),0)+IFERROR(INDEX('Hoja de Trabajo para listado'!$CD$155:$DC$1048576,MATCH($A127,'Hoja de Trabajo para listado'!$CD$155:$CD$1048576,0),MATCH((CUADRO!Q$4&amp;$E127),'Hoja de Trabajo para listado'!$CD$151:$DC$151,0)),0)</f>
        <v>0</v>
      </c>
      <c r="R127" s="241">
        <f t="shared" ca="1" si="2"/>
        <v>0</v>
      </c>
      <c r="S127" s="241"/>
      <c r="T127" s="241">
        <f ca="1">+T128</f>
        <v>277634</v>
      </c>
      <c r="U127" s="240">
        <f t="shared" si="3"/>
        <v>1</v>
      </c>
    </row>
    <row r="128" spans="1:21" ht="15" hidden="1" customHeight="1">
      <c r="A128" s="353">
        <v>192</v>
      </c>
      <c r="B128" s="382"/>
      <c r="C128" s="305" t="str">
        <f>+VLOOKUP(A128,bd_lista!$A$3:$C$592,3,FALSE)</f>
        <v>Servicio al Mejoramiento de la Navegación Amazónica</v>
      </c>
      <c r="D128" s="384"/>
      <c r="E128" s="305" t="s">
        <v>684</v>
      </c>
      <c r="F128" s="243">
        <f ca="1">+IFERROR(INDEX('Hoja de Trabajo para listado'!$A$155:$Z$1048576,MATCH($A128,'Hoja de Trabajo para listado'!$A$155:$A$1048576,0),MATCH((CUADRO!F$4&amp;$E128),'Hoja de Trabajo para listado'!$A$151:$Z$151,0)),0)+IFERROR(INDEX('Hoja de Trabajo para listado'!$AB$155:$BA$1048576,MATCH($A128,'Hoja de Trabajo para listado'!$AB$155:$AB$1048576,0),MATCH((CUADRO!F$4&amp;$E128),'Hoja de Trabajo para listado'!$AB$151:$BA$151,0)),0)+IFERROR(INDEX('Hoja de Trabajo para listado'!$BC$155:$CB$1048576,MATCH($A128,'Hoja de Trabajo para listado'!$BC$155:$BC$1048576,0),MATCH((CUADRO!F$4&amp;$E128),'Hoja de Trabajo para listado'!$BC$151:$CB$151,0)),0)+IFERROR(INDEX('Hoja de Trabajo para listado'!$DE$153:$DG$274,MATCH($A128,'Hoja de Trabajo para listado'!$DE$153:$DE$1048576,0),MATCH((CUADRO!F$4&amp;$E128),'Hoja de Trabajo para listado'!$DE$151:$DG$151,0)),0)+IFERROR(INDEX('Hoja de Trabajo para listado'!$CD$155:$DC$1048576,MATCH($A128,'Hoja de Trabajo para listado'!$CD$155:$CD$1048576,0),MATCH((CUADRO!F$4&amp;$E128),'Hoja de Trabajo para listado'!$CD$151:$DC$151,0)),0)</f>
        <v>0</v>
      </c>
      <c r="G128" s="243">
        <f ca="1">+IFERROR(INDEX('Hoja de Trabajo para listado'!$A$155:$Z$1048576,MATCH($A128,'Hoja de Trabajo para listado'!$A$155:$A$1048576,0),MATCH((CUADRO!G$4&amp;$E128),'Hoja de Trabajo para listado'!$A$151:$Z$151,0)),0)+IFERROR(INDEX('Hoja de Trabajo para listado'!$AB$155:$BA$1048576,MATCH($A128,'Hoja de Trabajo para listado'!$AB$155:$AB$1048576,0),MATCH((CUADRO!G$4&amp;$E128),'Hoja de Trabajo para listado'!$AB$151:$BA$151,0)),0)+IFERROR(INDEX('Hoja de Trabajo para listado'!$BC$155:$CB$1048576,MATCH($A128,'Hoja de Trabajo para listado'!$BC$155:$BC$1048576,0),MATCH((CUADRO!G$4&amp;$E128),'Hoja de Trabajo para listado'!$BC$151:$CB$151,0)),0)+IFERROR(INDEX('Hoja de Trabajo para listado'!$DE$153:$DG$274,MATCH($A128,'Hoja de Trabajo para listado'!$DE$153:$DE$1048576,0),MATCH((CUADRO!G$4&amp;$E128),'Hoja de Trabajo para listado'!$DE$151:$DG$151,0)),0)+IFERROR(INDEX('Hoja de Trabajo para listado'!$CD$155:$DC$1048576,MATCH($A128,'Hoja de Trabajo para listado'!$CD$155:$CD$1048576,0),MATCH((CUADRO!G$4&amp;$E128),'Hoja de Trabajo para listado'!$CD$151:$DC$151,0)),0)</f>
        <v>0</v>
      </c>
      <c r="H128" s="243">
        <f ca="1">+IFERROR(INDEX('Hoja de Trabajo para listado'!$A$155:$Z$1048576,MATCH($A128,'Hoja de Trabajo para listado'!$A$155:$A$1048576,0),MATCH((CUADRO!H$4&amp;$E128),'Hoja de Trabajo para listado'!$A$151:$Z$151,0)),0)+IFERROR(INDEX('Hoja de Trabajo para listado'!$AB$155:$BA$1048576,MATCH($A128,'Hoja de Trabajo para listado'!$AB$155:$AB$1048576,0),MATCH((CUADRO!H$4&amp;$E128),'Hoja de Trabajo para listado'!$AB$151:$BA$151,0)),0)+IFERROR(INDEX('Hoja de Trabajo para listado'!$BC$155:$CB$1048576,MATCH($A128,'Hoja de Trabajo para listado'!$BC$155:$BC$1048576,0),MATCH((CUADRO!H$4&amp;$E128),'Hoja de Trabajo para listado'!$BC$151:$CB$151,0)),0)+IFERROR(INDEX('Hoja de Trabajo para listado'!$DE$153:$DG$274,MATCH($A128,'Hoja de Trabajo para listado'!$DE$153:$DE$1048576,0),MATCH((CUADRO!H$4&amp;$E128),'Hoja de Trabajo para listado'!$DE$151:$DG$151,0)),0)+IFERROR(INDEX('Hoja de Trabajo para listado'!$CD$155:$DC$1048576,MATCH($A128,'Hoja de Trabajo para listado'!$CD$155:$CD$1048576,0),MATCH((CUADRO!H$4&amp;$E128),'Hoja de Trabajo para listado'!$CD$151:$DC$151,0)),0)</f>
        <v>0</v>
      </c>
      <c r="I128" s="243">
        <f ca="1">+IFERROR(INDEX('Hoja de Trabajo para listado'!$A$155:$Z$1048576,MATCH($A128,'Hoja de Trabajo para listado'!$A$155:$A$1048576,0),MATCH((CUADRO!I$4&amp;$E128),'Hoja de Trabajo para listado'!$A$151:$Z$151,0)),0)+IFERROR(INDEX('Hoja de Trabajo para listado'!$AB$155:$BA$1048576,MATCH($A128,'Hoja de Trabajo para listado'!$AB$155:$AB$1048576,0),MATCH((CUADRO!I$4&amp;$E128),'Hoja de Trabajo para listado'!$AB$151:$BA$151,0)),0)+IFERROR(INDEX('Hoja de Trabajo para listado'!$BC$155:$CB$1048576,MATCH($A128,'Hoja de Trabajo para listado'!$BC$155:$BC$1048576,0),MATCH((CUADRO!I$4&amp;$E128),'Hoja de Trabajo para listado'!$BC$151:$CB$151,0)),0)+IFERROR(INDEX('Hoja de Trabajo para listado'!$DE$153:$DG$274,MATCH($A128,'Hoja de Trabajo para listado'!$DE$153:$DE$1048576,0),MATCH((CUADRO!I$4&amp;$E128),'Hoja de Trabajo para listado'!$DE$151:$DG$151,0)),0)+IFERROR(INDEX('Hoja de Trabajo para listado'!$CD$155:$DC$1048576,MATCH($A128,'Hoja de Trabajo para listado'!$CD$155:$CD$1048576,0),MATCH((CUADRO!I$4&amp;$E128),'Hoja de Trabajo para listado'!$CD$151:$DC$151,0)),0)</f>
        <v>0</v>
      </c>
      <c r="J128" s="243">
        <f ca="1">+IFERROR(INDEX('Hoja de Trabajo para listado'!$A$155:$Z$1048576,MATCH($A128,'Hoja de Trabajo para listado'!$A$155:$A$1048576,0),MATCH((CUADRO!J$4&amp;$E128),'Hoja de Trabajo para listado'!$A$151:$Z$151,0)),0)+IFERROR(INDEX('Hoja de Trabajo para listado'!$AB$155:$BA$1048576,MATCH($A128,'Hoja de Trabajo para listado'!$AB$155:$AB$1048576,0),MATCH((CUADRO!J$4&amp;$E128),'Hoja de Trabajo para listado'!$AB$151:$BA$151,0)),0)+IFERROR(INDEX('Hoja de Trabajo para listado'!$BC$155:$CB$1048576,MATCH($A128,'Hoja de Trabajo para listado'!$BC$155:$BC$1048576,0),MATCH((CUADRO!J$4&amp;$E128),'Hoja de Trabajo para listado'!$BC$151:$CB$151,0)),0)+IFERROR(INDEX('Hoja de Trabajo para listado'!$DE$153:$DG$274,MATCH($A128,'Hoja de Trabajo para listado'!$DE$153:$DE$1048576,0),MATCH((CUADRO!J$4&amp;$E128),'Hoja de Trabajo para listado'!$DE$151:$DG$151,0)),0)+IFERROR(INDEX('Hoja de Trabajo para listado'!$CD$155:$DC$1048576,MATCH($A128,'Hoja de Trabajo para listado'!$CD$155:$CD$1048576,0),MATCH((CUADRO!J$4&amp;$E128),'Hoja de Trabajo para listado'!$CD$151:$DC$151,0)),0)</f>
        <v>277634</v>
      </c>
      <c r="K128" s="243">
        <f ca="1">+IFERROR(INDEX('Hoja de Trabajo para listado'!$A$155:$Z$1048576,MATCH($A128,'Hoja de Trabajo para listado'!$A$155:$A$1048576,0),MATCH((CUADRO!K$4&amp;$E128),'Hoja de Trabajo para listado'!$A$151:$Z$151,0)),0)+IFERROR(INDEX('Hoja de Trabajo para listado'!$AB$155:$BA$1048576,MATCH($A128,'Hoja de Trabajo para listado'!$AB$155:$AB$1048576,0),MATCH((CUADRO!K$4&amp;$E128),'Hoja de Trabajo para listado'!$AB$151:$BA$151,0)),0)+IFERROR(INDEX('Hoja de Trabajo para listado'!$BC$155:$CB$1048576,MATCH($A128,'Hoja de Trabajo para listado'!$BC$155:$BC$1048576,0),MATCH((CUADRO!K$4&amp;$E128),'Hoja de Trabajo para listado'!$BC$151:$CB$151,0)),0)+IFERROR(INDEX('Hoja de Trabajo para listado'!$DE$153:$DG$274,MATCH($A128,'Hoja de Trabajo para listado'!$DE$153:$DE$1048576,0),MATCH((CUADRO!K$4&amp;$E128),'Hoja de Trabajo para listado'!$DE$151:$DG$151,0)),0)+IFERROR(INDEX('Hoja de Trabajo para listado'!$CD$155:$DC$1048576,MATCH($A128,'Hoja de Trabajo para listado'!$CD$155:$CD$1048576,0),MATCH((CUADRO!K$4&amp;$E128),'Hoja de Trabajo para listado'!$CD$151:$DC$151,0)),0)</f>
        <v>0</v>
      </c>
      <c r="L128" s="243">
        <f ca="1">+IFERROR(INDEX('Hoja de Trabajo para listado'!$A$155:$Z$1048576,MATCH($A128,'Hoja de Trabajo para listado'!$A$155:$A$1048576,0),MATCH((CUADRO!L$4&amp;$E128),'Hoja de Trabajo para listado'!$A$151:$Z$151,0)),0)+IFERROR(INDEX('Hoja de Trabajo para listado'!$AB$155:$BA$1048576,MATCH($A128,'Hoja de Trabajo para listado'!$AB$155:$AB$1048576,0),MATCH((CUADRO!L$4&amp;$E128),'Hoja de Trabajo para listado'!$AB$151:$BA$151,0)),0)+IFERROR(INDEX('Hoja de Trabajo para listado'!$BC$155:$CB$1048576,MATCH($A128,'Hoja de Trabajo para listado'!$BC$155:$BC$1048576,0),MATCH((CUADRO!L$4&amp;$E128),'Hoja de Trabajo para listado'!$BC$151:$CB$151,0)),0)+IFERROR(INDEX('Hoja de Trabajo para listado'!$DE$153:$DG$274,MATCH($A128,'Hoja de Trabajo para listado'!$DE$153:$DE$1048576,0),MATCH((CUADRO!L$4&amp;$E128),'Hoja de Trabajo para listado'!$DE$151:$DG$151,0)),0)+IFERROR(INDEX('Hoja de Trabajo para listado'!$CD$155:$DC$1048576,MATCH($A128,'Hoja de Trabajo para listado'!$CD$155:$CD$1048576,0),MATCH((CUADRO!L$4&amp;$E128),'Hoja de Trabajo para listado'!$CD$151:$DC$151,0)),0)</f>
        <v>0</v>
      </c>
      <c r="M128" s="243">
        <f ca="1">+IFERROR(INDEX('Hoja de Trabajo para listado'!$A$155:$Z$1048576,MATCH($A128,'Hoja de Trabajo para listado'!$A$155:$A$1048576,0),MATCH((CUADRO!M$4&amp;$E128),'Hoja de Trabajo para listado'!$A$151:$Z$151,0)),0)+IFERROR(INDEX('Hoja de Trabajo para listado'!$AB$155:$BA$1048576,MATCH($A128,'Hoja de Trabajo para listado'!$AB$155:$AB$1048576,0),MATCH((CUADRO!M$4&amp;$E128),'Hoja de Trabajo para listado'!$AB$151:$BA$151,0)),0)+IFERROR(INDEX('Hoja de Trabajo para listado'!$BC$155:$CB$1048576,MATCH($A128,'Hoja de Trabajo para listado'!$BC$155:$BC$1048576,0),MATCH((CUADRO!M$4&amp;$E128),'Hoja de Trabajo para listado'!$BC$151:$CB$151,0)),0)+IFERROR(INDEX('Hoja de Trabajo para listado'!$DE$153:$DG$274,MATCH($A128,'Hoja de Trabajo para listado'!$DE$153:$DE$1048576,0),MATCH((CUADRO!M$4&amp;$E128),'Hoja de Trabajo para listado'!$DE$151:$DG$151,0)),0)+IFERROR(INDEX('Hoja de Trabajo para listado'!$CD$155:$DC$1048576,MATCH($A128,'Hoja de Trabajo para listado'!$CD$155:$CD$1048576,0),MATCH((CUADRO!M$4&amp;$E128),'Hoja de Trabajo para listado'!$CD$151:$DC$151,0)),0)</f>
        <v>0</v>
      </c>
      <c r="N128" s="243">
        <f ca="1">+IFERROR(INDEX('Hoja de Trabajo para listado'!$A$155:$Z$1048576,MATCH($A128,'Hoja de Trabajo para listado'!$A$155:$A$1048576,0),MATCH((CUADRO!N$4&amp;$E128),'Hoja de Trabajo para listado'!$A$151:$Z$151,0)),0)+IFERROR(INDEX('Hoja de Trabajo para listado'!$AB$155:$BA$1048576,MATCH($A128,'Hoja de Trabajo para listado'!$AB$155:$AB$1048576,0),MATCH((CUADRO!N$4&amp;$E128),'Hoja de Trabajo para listado'!$AB$151:$BA$151,0)),0)+IFERROR(INDEX('Hoja de Trabajo para listado'!$BC$155:$CB$1048576,MATCH($A128,'Hoja de Trabajo para listado'!$BC$155:$BC$1048576,0),MATCH((CUADRO!N$4&amp;$E128),'Hoja de Trabajo para listado'!$BC$151:$CB$151,0)),0)+IFERROR(INDEX('Hoja de Trabajo para listado'!$DE$153:$DG$274,MATCH($A128,'Hoja de Trabajo para listado'!$DE$153:$DE$1048576,0),MATCH((CUADRO!N$4&amp;$E128),'Hoja de Trabajo para listado'!$DE$151:$DG$151,0)),0)+IFERROR(INDEX('Hoja de Trabajo para listado'!$CD$155:$DC$1048576,MATCH($A128,'Hoja de Trabajo para listado'!$CD$155:$CD$1048576,0),MATCH((CUADRO!N$4&amp;$E128),'Hoja de Trabajo para listado'!$CD$151:$DC$151,0)),0)</f>
        <v>0</v>
      </c>
      <c r="O128" s="243">
        <f ca="1">+IFERROR(INDEX('Hoja de Trabajo para listado'!$A$155:$Z$1048576,MATCH($A128,'Hoja de Trabajo para listado'!$A$155:$A$1048576,0),MATCH((CUADRO!O$4&amp;$E128),'Hoja de Trabajo para listado'!$A$151:$Z$151,0)),0)+IFERROR(INDEX('Hoja de Trabajo para listado'!$AB$155:$BA$1048576,MATCH($A128,'Hoja de Trabajo para listado'!$AB$155:$AB$1048576,0),MATCH((CUADRO!O$4&amp;$E128),'Hoja de Trabajo para listado'!$AB$151:$BA$151,0)),0)+IFERROR(INDEX('Hoja de Trabajo para listado'!$BC$155:$CB$1048576,MATCH($A128,'Hoja de Trabajo para listado'!$BC$155:$BC$1048576,0),MATCH((CUADRO!O$4&amp;$E128),'Hoja de Trabajo para listado'!$BC$151:$CB$151,0)),0)+IFERROR(INDEX('Hoja de Trabajo para listado'!$DE$153:$DG$274,MATCH($A128,'Hoja de Trabajo para listado'!$DE$153:$DE$1048576,0),MATCH((CUADRO!O$4&amp;$E128),'Hoja de Trabajo para listado'!$DE$151:$DG$151,0)),0)+IFERROR(INDEX('Hoja de Trabajo para listado'!$CD$155:$DC$1048576,MATCH($A128,'Hoja de Trabajo para listado'!$CD$155:$CD$1048576,0),MATCH((CUADRO!O$4&amp;$E128),'Hoja de Trabajo para listado'!$CD$151:$DC$151,0)),0)</f>
        <v>0</v>
      </c>
      <c r="P128" s="243">
        <f ca="1">+IFERROR(INDEX('Hoja de Trabajo para listado'!$A$155:$Z$1048576,MATCH($A128,'Hoja de Trabajo para listado'!$A$155:$A$1048576,0),MATCH((CUADRO!P$4&amp;$E128),'Hoja de Trabajo para listado'!$A$151:$Z$151,0)),0)+IFERROR(INDEX('Hoja de Trabajo para listado'!$AB$155:$BA$1048576,MATCH($A128,'Hoja de Trabajo para listado'!$AB$155:$AB$1048576,0),MATCH((CUADRO!P$4&amp;$E128),'Hoja de Trabajo para listado'!$AB$151:$BA$151,0)),0)+IFERROR(INDEX('Hoja de Trabajo para listado'!$BC$155:$CB$1048576,MATCH($A128,'Hoja de Trabajo para listado'!$BC$155:$BC$1048576,0),MATCH((CUADRO!P$4&amp;$E128),'Hoja de Trabajo para listado'!$BC$151:$CB$151,0)),0)+IFERROR(INDEX('Hoja de Trabajo para listado'!$DE$153:$DG$274,MATCH($A128,'Hoja de Trabajo para listado'!$DE$153:$DE$1048576,0),MATCH((CUADRO!P$4&amp;$E128),'Hoja de Trabajo para listado'!$DE$151:$DG$151,0)),0)+IFERROR(INDEX('Hoja de Trabajo para listado'!$CD$155:$DC$1048576,MATCH($A128,'Hoja de Trabajo para listado'!$CD$155:$CD$1048576,0),MATCH((CUADRO!P$4&amp;$E128),'Hoja de Trabajo para listado'!$CD$151:$DC$151,0)),0)</f>
        <v>0</v>
      </c>
      <c r="Q128" s="243">
        <f ca="1">+IFERROR(INDEX('Hoja de Trabajo para listado'!$A$155:$Z$1048576,MATCH($A128,'Hoja de Trabajo para listado'!$A$155:$A$1048576,0),MATCH((CUADRO!Q$4&amp;$E128),'Hoja de Trabajo para listado'!$A$151:$Z$151,0)),0)+IFERROR(INDEX('Hoja de Trabajo para listado'!$AB$155:$BA$1048576,MATCH($A128,'Hoja de Trabajo para listado'!$AB$155:$AB$1048576,0),MATCH((CUADRO!Q$4&amp;$E128),'Hoja de Trabajo para listado'!$AB$151:$BA$151,0)),0)+IFERROR(INDEX('Hoja de Trabajo para listado'!$BC$155:$CB$1048576,MATCH($A128,'Hoja de Trabajo para listado'!$BC$155:$BC$1048576,0),MATCH((CUADRO!Q$4&amp;$E128),'Hoja de Trabajo para listado'!$BC$151:$CB$151,0)),0)+IFERROR(INDEX('Hoja de Trabajo para listado'!$DE$153:$DG$274,MATCH($A128,'Hoja de Trabajo para listado'!$DE$153:$DE$1048576,0),MATCH((CUADRO!Q$4&amp;$E128),'Hoja de Trabajo para listado'!$DE$151:$DG$151,0)),0)+IFERROR(INDEX('Hoja de Trabajo para listado'!$CD$155:$DC$1048576,MATCH($A128,'Hoja de Trabajo para listado'!$CD$155:$CD$1048576,0),MATCH((CUADRO!Q$4&amp;$E128),'Hoja de Trabajo para listado'!$CD$151:$DC$151,0)),0)</f>
        <v>0</v>
      </c>
      <c r="R128" s="243">
        <f t="shared" ca="1" si="2"/>
        <v>277634</v>
      </c>
      <c r="S128" s="243">
        <f ca="1">+R127+R128</f>
        <v>277634</v>
      </c>
      <c r="T128" s="243">
        <f ca="1">+S128</f>
        <v>277634</v>
      </c>
      <c r="U128" s="242">
        <f t="shared" si="3"/>
        <v>2</v>
      </c>
    </row>
    <row r="129" spans="1:21" ht="15" hidden="1" customHeight="1">
      <c r="A129" s="354">
        <v>197</v>
      </c>
      <c r="B129" s="381">
        <f>+A129</f>
        <v>197</v>
      </c>
      <c r="C129" s="245" t="e">
        <f>+VLOOKUP(A129,bd_lista!$A$3:$C$592,3,FALSE)</f>
        <v>#N/A</v>
      </c>
      <c r="D129" s="383" t="e">
        <f>+C129</f>
        <v>#N/A</v>
      </c>
      <c r="E129" s="245" t="s">
        <v>683</v>
      </c>
      <c r="F129" s="241">
        <f ca="1">+IFERROR(INDEX('Hoja de Trabajo para listado'!$A$155:$Z$1048576,MATCH($A129,'Hoja de Trabajo para listado'!$A$155:$A$1048576,0),MATCH((CUADRO!F$4&amp;$E129),'Hoja de Trabajo para listado'!$A$151:$Z$151,0)),0)+IFERROR(INDEX('Hoja de Trabajo para listado'!$AB$155:$BA$1048576,MATCH($A129,'Hoja de Trabajo para listado'!$AB$155:$AB$1048576,0),MATCH((CUADRO!F$4&amp;$E129),'Hoja de Trabajo para listado'!$AB$151:$BA$151,0)),0)+IFERROR(INDEX('Hoja de Trabajo para listado'!$BC$155:$CB$1048576,MATCH($A129,'Hoja de Trabajo para listado'!$BC$155:$BC$1048576,0),MATCH((CUADRO!F$4&amp;$E129),'Hoja de Trabajo para listado'!$BC$151:$CB$151,0)),0)+IFERROR(INDEX('Hoja de Trabajo para listado'!$DE$153:$DG$274,MATCH($A129,'Hoja de Trabajo para listado'!$DE$153:$DE$1048576,0),MATCH((CUADRO!F$4&amp;$E129),'Hoja de Trabajo para listado'!$DE$151:$DG$151,0)),0)+IFERROR(INDEX('Hoja de Trabajo para listado'!$CD$155:$DC$1048576,MATCH($A129,'Hoja de Trabajo para listado'!$CD$155:$CD$1048576,0),MATCH((CUADRO!F$4&amp;$E129),'Hoja de Trabajo para listado'!$CD$151:$DC$151,0)),0)</f>
        <v>0</v>
      </c>
      <c r="G129" s="241">
        <f ca="1">+IFERROR(INDEX('Hoja de Trabajo para listado'!$A$155:$Z$1048576,MATCH($A129,'Hoja de Trabajo para listado'!$A$155:$A$1048576,0),MATCH((CUADRO!G$4&amp;$E129),'Hoja de Trabajo para listado'!$A$151:$Z$151,0)),0)+IFERROR(INDEX('Hoja de Trabajo para listado'!$AB$155:$BA$1048576,MATCH($A129,'Hoja de Trabajo para listado'!$AB$155:$AB$1048576,0),MATCH((CUADRO!G$4&amp;$E129),'Hoja de Trabajo para listado'!$AB$151:$BA$151,0)),0)+IFERROR(INDEX('Hoja de Trabajo para listado'!$BC$155:$CB$1048576,MATCH($A129,'Hoja de Trabajo para listado'!$BC$155:$BC$1048576,0),MATCH((CUADRO!G$4&amp;$E129),'Hoja de Trabajo para listado'!$BC$151:$CB$151,0)),0)+IFERROR(INDEX('Hoja de Trabajo para listado'!$DE$153:$DG$274,MATCH($A129,'Hoja de Trabajo para listado'!$DE$153:$DE$1048576,0),MATCH((CUADRO!G$4&amp;$E129),'Hoja de Trabajo para listado'!$DE$151:$DG$151,0)),0)+IFERROR(INDEX('Hoja de Trabajo para listado'!$CD$155:$DC$1048576,MATCH($A129,'Hoja de Trabajo para listado'!$CD$155:$CD$1048576,0),MATCH((CUADRO!G$4&amp;$E129),'Hoja de Trabajo para listado'!$CD$151:$DC$151,0)),0)</f>
        <v>0</v>
      </c>
      <c r="H129" s="241">
        <f ca="1">+IFERROR(INDEX('Hoja de Trabajo para listado'!$A$155:$Z$1048576,MATCH($A129,'Hoja de Trabajo para listado'!$A$155:$A$1048576,0),MATCH((CUADRO!H$4&amp;$E129),'Hoja de Trabajo para listado'!$A$151:$Z$151,0)),0)+IFERROR(INDEX('Hoja de Trabajo para listado'!$AB$155:$BA$1048576,MATCH($A129,'Hoja de Trabajo para listado'!$AB$155:$AB$1048576,0),MATCH((CUADRO!H$4&amp;$E129),'Hoja de Trabajo para listado'!$AB$151:$BA$151,0)),0)+IFERROR(INDEX('Hoja de Trabajo para listado'!$BC$155:$CB$1048576,MATCH($A129,'Hoja de Trabajo para listado'!$BC$155:$BC$1048576,0),MATCH((CUADRO!H$4&amp;$E129),'Hoja de Trabajo para listado'!$BC$151:$CB$151,0)),0)+IFERROR(INDEX('Hoja de Trabajo para listado'!$DE$153:$DG$274,MATCH($A129,'Hoja de Trabajo para listado'!$DE$153:$DE$1048576,0),MATCH((CUADRO!H$4&amp;$E129),'Hoja de Trabajo para listado'!$DE$151:$DG$151,0)),0)+IFERROR(INDEX('Hoja de Trabajo para listado'!$CD$155:$DC$1048576,MATCH($A129,'Hoja de Trabajo para listado'!$CD$155:$CD$1048576,0),MATCH((CUADRO!H$4&amp;$E129),'Hoja de Trabajo para listado'!$CD$151:$DC$151,0)),0)</f>
        <v>0</v>
      </c>
      <c r="I129" s="241">
        <f ca="1">+IFERROR(INDEX('Hoja de Trabajo para listado'!$A$155:$Z$1048576,MATCH($A129,'Hoja de Trabajo para listado'!$A$155:$A$1048576,0),MATCH((CUADRO!I$4&amp;$E129),'Hoja de Trabajo para listado'!$A$151:$Z$151,0)),0)+IFERROR(INDEX('Hoja de Trabajo para listado'!$AB$155:$BA$1048576,MATCH($A129,'Hoja de Trabajo para listado'!$AB$155:$AB$1048576,0),MATCH((CUADRO!I$4&amp;$E129),'Hoja de Trabajo para listado'!$AB$151:$BA$151,0)),0)+IFERROR(INDEX('Hoja de Trabajo para listado'!$BC$155:$CB$1048576,MATCH($A129,'Hoja de Trabajo para listado'!$BC$155:$BC$1048576,0),MATCH((CUADRO!I$4&amp;$E129),'Hoja de Trabajo para listado'!$BC$151:$CB$151,0)),0)+IFERROR(INDEX('Hoja de Trabajo para listado'!$DE$153:$DG$274,MATCH($A129,'Hoja de Trabajo para listado'!$DE$153:$DE$1048576,0),MATCH((CUADRO!I$4&amp;$E129),'Hoja de Trabajo para listado'!$DE$151:$DG$151,0)),0)+IFERROR(INDEX('Hoja de Trabajo para listado'!$CD$155:$DC$1048576,MATCH($A129,'Hoja de Trabajo para listado'!$CD$155:$CD$1048576,0),MATCH((CUADRO!I$4&amp;$E129),'Hoja de Trabajo para listado'!$CD$151:$DC$151,0)),0)</f>
        <v>0</v>
      </c>
      <c r="J129" s="241">
        <f ca="1">+IFERROR(INDEX('Hoja de Trabajo para listado'!$A$155:$Z$1048576,MATCH($A129,'Hoja de Trabajo para listado'!$A$155:$A$1048576,0),MATCH((CUADRO!J$4&amp;$E129),'Hoja de Trabajo para listado'!$A$151:$Z$151,0)),0)+IFERROR(INDEX('Hoja de Trabajo para listado'!$AB$155:$BA$1048576,MATCH($A129,'Hoja de Trabajo para listado'!$AB$155:$AB$1048576,0),MATCH((CUADRO!J$4&amp;$E129),'Hoja de Trabajo para listado'!$AB$151:$BA$151,0)),0)+IFERROR(INDEX('Hoja de Trabajo para listado'!$BC$155:$CB$1048576,MATCH($A129,'Hoja de Trabajo para listado'!$BC$155:$BC$1048576,0),MATCH((CUADRO!J$4&amp;$E129),'Hoja de Trabajo para listado'!$BC$151:$CB$151,0)),0)+IFERROR(INDEX('Hoja de Trabajo para listado'!$DE$153:$DG$274,MATCH($A129,'Hoja de Trabajo para listado'!$DE$153:$DE$1048576,0),MATCH((CUADRO!J$4&amp;$E129),'Hoja de Trabajo para listado'!$DE$151:$DG$151,0)),0)+IFERROR(INDEX('Hoja de Trabajo para listado'!$CD$155:$DC$1048576,MATCH($A129,'Hoja de Trabajo para listado'!$CD$155:$CD$1048576,0),MATCH((CUADRO!J$4&amp;$E129),'Hoja de Trabajo para listado'!$CD$151:$DC$151,0)),0)</f>
        <v>0</v>
      </c>
      <c r="K129" s="241">
        <f ca="1">+IFERROR(INDEX('Hoja de Trabajo para listado'!$A$155:$Z$1048576,MATCH($A129,'Hoja de Trabajo para listado'!$A$155:$A$1048576,0),MATCH((CUADRO!K$4&amp;$E129),'Hoja de Trabajo para listado'!$A$151:$Z$151,0)),0)+IFERROR(INDEX('Hoja de Trabajo para listado'!$AB$155:$BA$1048576,MATCH($A129,'Hoja de Trabajo para listado'!$AB$155:$AB$1048576,0),MATCH((CUADRO!K$4&amp;$E129),'Hoja de Trabajo para listado'!$AB$151:$BA$151,0)),0)+IFERROR(INDEX('Hoja de Trabajo para listado'!$BC$155:$CB$1048576,MATCH($A129,'Hoja de Trabajo para listado'!$BC$155:$BC$1048576,0),MATCH((CUADRO!K$4&amp;$E129),'Hoja de Trabajo para listado'!$BC$151:$CB$151,0)),0)+IFERROR(INDEX('Hoja de Trabajo para listado'!$DE$153:$DG$274,MATCH($A129,'Hoja de Trabajo para listado'!$DE$153:$DE$1048576,0),MATCH((CUADRO!K$4&amp;$E129),'Hoja de Trabajo para listado'!$DE$151:$DG$151,0)),0)+IFERROR(INDEX('Hoja de Trabajo para listado'!$CD$155:$DC$1048576,MATCH($A129,'Hoja de Trabajo para listado'!$CD$155:$CD$1048576,0),MATCH((CUADRO!K$4&amp;$E129),'Hoja de Trabajo para listado'!$CD$151:$DC$151,0)),0)</f>
        <v>0</v>
      </c>
      <c r="L129" s="241">
        <f ca="1">+IFERROR(INDEX('Hoja de Trabajo para listado'!$A$155:$Z$1048576,MATCH($A129,'Hoja de Trabajo para listado'!$A$155:$A$1048576,0),MATCH((CUADRO!L$4&amp;$E129),'Hoja de Trabajo para listado'!$A$151:$Z$151,0)),0)+IFERROR(INDEX('Hoja de Trabajo para listado'!$AB$155:$BA$1048576,MATCH($A129,'Hoja de Trabajo para listado'!$AB$155:$AB$1048576,0),MATCH((CUADRO!L$4&amp;$E129),'Hoja de Trabajo para listado'!$AB$151:$BA$151,0)),0)+IFERROR(INDEX('Hoja de Trabajo para listado'!$BC$155:$CB$1048576,MATCH($A129,'Hoja de Trabajo para listado'!$BC$155:$BC$1048576,0),MATCH((CUADRO!L$4&amp;$E129),'Hoja de Trabajo para listado'!$BC$151:$CB$151,0)),0)+IFERROR(INDEX('Hoja de Trabajo para listado'!$DE$153:$DG$274,MATCH($A129,'Hoja de Trabajo para listado'!$DE$153:$DE$1048576,0),MATCH((CUADRO!L$4&amp;$E129),'Hoja de Trabajo para listado'!$DE$151:$DG$151,0)),0)+IFERROR(INDEX('Hoja de Trabajo para listado'!$CD$155:$DC$1048576,MATCH($A129,'Hoja de Trabajo para listado'!$CD$155:$CD$1048576,0),MATCH((CUADRO!L$4&amp;$E129),'Hoja de Trabajo para listado'!$CD$151:$DC$151,0)),0)</f>
        <v>0</v>
      </c>
      <c r="M129" s="241">
        <f ca="1">+IFERROR(INDEX('Hoja de Trabajo para listado'!$A$155:$Z$1048576,MATCH($A129,'Hoja de Trabajo para listado'!$A$155:$A$1048576,0),MATCH((CUADRO!M$4&amp;$E129),'Hoja de Trabajo para listado'!$A$151:$Z$151,0)),0)+IFERROR(INDEX('Hoja de Trabajo para listado'!$AB$155:$BA$1048576,MATCH($A129,'Hoja de Trabajo para listado'!$AB$155:$AB$1048576,0),MATCH((CUADRO!M$4&amp;$E129),'Hoja de Trabajo para listado'!$AB$151:$BA$151,0)),0)+IFERROR(INDEX('Hoja de Trabajo para listado'!$BC$155:$CB$1048576,MATCH($A129,'Hoja de Trabajo para listado'!$BC$155:$BC$1048576,0),MATCH((CUADRO!M$4&amp;$E129),'Hoja de Trabajo para listado'!$BC$151:$CB$151,0)),0)+IFERROR(INDEX('Hoja de Trabajo para listado'!$DE$153:$DG$274,MATCH($A129,'Hoja de Trabajo para listado'!$DE$153:$DE$1048576,0),MATCH((CUADRO!M$4&amp;$E129),'Hoja de Trabajo para listado'!$DE$151:$DG$151,0)),0)+IFERROR(INDEX('Hoja de Trabajo para listado'!$CD$155:$DC$1048576,MATCH($A129,'Hoja de Trabajo para listado'!$CD$155:$CD$1048576,0),MATCH((CUADRO!M$4&amp;$E129),'Hoja de Trabajo para listado'!$CD$151:$DC$151,0)),0)</f>
        <v>0</v>
      </c>
      <c r="N129" s="241">
        <f ca="1">+IFERROR(INDEX('Hoja de Trabajo para listado'!$A$155:$Z$1048576,MATCH($A129,'Hoja de Trabajo para listado'!$A$155:$A$1048576,0),MATCH((CUADRO!N$4&amp;$E129),'Hoja de Trabajo para listado'!$A$151:$Z$151,0)),0)+IFERROR(INDEX('Hoja de Trabajo para listado'!$AB$155:$BA$1048576,MATCH($A129,'Hoja de Trabajo para listado'!$AB$155:$AB$1048576,0),MATCH((CUADRO!N$4&amp;$E129),'Hoja de Trabajo para listado'!$AB$151:$BA$151,0)),0)+IFERROR(INDEX('Hoja de Trabajo para listado'!$BC$155:$CB$1048576,MATCH($A129,'Hoja de Trabajo para listado'!$BC$155:$BC$1048576,0),MATCH((CUADRO!N$4&amp;$E129),'Hoja de Trabajo para listado'!$BC$151:$CB$151,0)),0)+IFERROR(INDEX('Hoja de Trabajo para listado'!$DE$153:$DG$274,MATCH($A129,'Hoja de Trabajo para listado'!$DE$153:$DE$1048576,0),MATCH((CUADRO!N$4&amp;$E129),'Hoja de Trabajo para listado'!$DE$151:$DG$151,0)),0)+IFERROR(INDEX('Hoja de Trabajo para listado'!$CD$155:$DC$1048576,MATCH($A129,'Hoja de Trabajo para listado'!$CD$155:$CD$1048576,0),MATCH((CUADRO!N$4&amp;$E129),'Hoja de Trabajo para listado'!$CD$151:$DC$151,0)),0)</f>
        <v>0</v>
      </c>
      <c r="O129" s="241">
        <f ca="1">+IFERROR(INDEX('Hoja de Trabajo para listado'!$A$155:$Z$1048576,MATCH($A129,'Hoja de Trabajo para listado'!$A$155:$A$1048576,0),MATCH((CUADRO!O$4&amp;$E129),'Hoja de Trabajo para listado'!$A$151:$Z$151,0)),0)+IFERROR(INDEX('Hoja de Trabajo para listado'!$AB$155:$BA$1048576,MATCH($A129,'Hoja de Trabajo para listado'!$AB$155:$AB$1048576,0),MATCH((CUADRO!O$4&amp;$E129),'Hoja de Trabajo para listado'!$AB$151:$BA$151,0)),0)+IFERROR(INDEX('Hoja de Trabajo para listado'!$BC$155:$CB$1048576,MATCH($A129,'Hoja de Trabajo para listado'!$BC$155:$BC$1048576,0),MATCH((CUADRO!O$4&amp;$E129),'Hoja de Trabajo para listado'!$BC$151:$CB$151,0)),0)+IFERROR(INDEX('Hoja de Trabajo para listado'!$DE$153:$DG$274,MATCH($A129,'Hoja de Trabajo para listado'!$DE$153:$DE$1048576,0),MATCH((CUADRO!O$4&amp;$E129),'Hoja de Trabajo para listado'!$DE$151:$DG$151,0)),0)+IFERROR(INDEX('Hoja de Trabajo para listado'!$CD$155:$DC$1048576,MATCH($A129,'Hoja de Trabajo para listado'!$CD$155:$CD$1048576,0),MATCH((CUADRO!O$4&amp;$E129),'Hoja de Trabajo para listado'!$CD$151:$DC$151,0)),0)</f>
        <v>0</v>
      </c>
      <c r="P129" s="241">
        <f ca="1">+IFERROR(INDEX('Hoja de Trabajo para listado'!$A$155:$Z$1048576,MATCH($A129,'Hoja de Trabajo para listado'!$A$155:$A$1048576,0),MATCH((CUADRO!P$4&amp;$E129),'Hoja de Trabajo para listado'!$A$151:$Z$151,0)),0)+IFERROR(INDEX('Hoja de Trabajo para listado'!$AB$155:$BA$1048576,MATCH($A129,'Hoja de Trabajo para listado'!$AB$155:$AB$1048576,0),MATCH((CUADRO!P$4&amp;$E129),'Hoja de Trabajo para listado'!$AB$151:$BA$151,0)),0)+IFERROR(INDEX('Hoja de Trabajo para listado'!$BC$155:$CB$1048576,MATCH($A129,'Hoja de Trabajo para listado'!$BC$155:$BC$1048576,0),MATCH((CUADRO!P$4&amp;$E129),'Hoja de Trabajo para listado'!$BC$151:$CB$151,0)),0)+IFERROR(INDEX('Hoja de Trabajo para listado'!$DE$153:$DG$274,MATCH($A129,'Hoja de Trabajo para listado'!$DE$153:$DE$1048576,0),MATCH((CUADRO!P$4&amp;$E129),'Hoja de Trabajo para listado'!$DE$151:$DG$151,0)),0)+IFERROR(INDEX('Hoja de Trabajo para listado'!$CD$155:$DC$1048576,MATCH($A129,'Hoja de Trabajo para listado'!$CD$155:$CD$1048576,0),MATCH((CUADRO!P$4&amp;$E129),'Hoja de Trabajo para listado'!$CD$151:$DC$151,0)),0)</f>
        <v>0</v>
      </c>
      <c r="Q129" s="241">
        <f ca="1">+IFERROR(INDEX('Hoja de Trabajo para listado'!$A$155:$Z$1048576,MATCH($A129,'Hoja de Trabajo para listado'!$A$155:$A$1048576,0),MATCH((CUADRO!Q$4&amp;$E129),'Hoja de Trabajo para listado'!$A$151:$Z$151,0)),0)+IFERROR(INDEX('Hoja de Trabajo para listado'!$AB$155:$BA$1048576,MATCH($A129,'Hoja de Trabajo para listado'!$AB$155:$AB$1048576,0),MATCH((CUADRO!Q$4&amp;$E129),'Hoja de Trabajo para listado'!$AB$151:$BA$151,0)),0)+IFERROR(INDEX('Hoja de Trabajo para listado'!$BC$155:$CB$1048576,MATCH($A129,'Hoja de Trabajo para listado'!$BC$155:$BC$1048576,0),MATCH((CUADRO!Q$4&amp;$E129),'Hoja de Trabajo para listado'!$BC$151:$CB$151,0)),0)+IFERROR(INDEX('Hoja de Trabajo para listado'!$DE$153:$DG$274,MATCH($A129,'Hoja de Trabajo para listado'!$DE$153:$DE$1048576,0),MATCH((CUADRO!Q$4&amp;$E129),'Hoja de Trabajo para listado'!$DE$151:$DG$151,0)),0)+IFERROR(INDEX('Hoja de Trabajo para listado'!$CD$155:$DC$1048576,MATCH($A129,'Hoja de Trabajo para listado'!$CD$155:$CD$1048576,0),MATCH((CUADRO!Q$4&amp;$E129),'Hoja de Trabajo para listado'!$CD$151:$DC$151,0)),0)</f>
        <v>0</v>
      </c>
      <c r="R129" s="241">
        <f t="shared" ca="1" si="2"/>
        <v>0</v>
      </c>
      <c r="S129" s="241"/>
      <c r="T129" s="241">
        <f ca="1">+T130</f>
        <v>5291.51</v>
      </c>
      <c r="U129" s="240">
        <f t="shared" si="3"/>
        <v>1</v>
      </c>
    </row>
    <row r="130" spans="1:21" ht="15" hidden="1" customHeight="1">
      <c r="A130" s="353">
        <v>197</v>
      </c>
      <c r="B130" s="382"/>
      <c r="C130" s="305" t="e">
        <f>+VLOOKUP(A130,bd_lista!$A$3:$C$592,3,FALSE)</f>
        <v>#N/A</v>
      </c>
      <c r="D130" s="384"/>
      <c r="E130" s="305" t="s">
        <v>684</v>
      </c>
      <c r="F130" s="243">
        <f ca="1">+IFERROR(INDEX('Hoja de Trabajo para listado'!$A$155:$Z$1048576,MATCH($A130,'Hoja de Trabajo para listado'!$A$155:$A$1048576,0),MATCH((CUADRO!F$4&amp;$E130),'Hoja de Trabajo para listado'!$A$151:$Z$151,0)),0)+IFERROR(INDEX('Hoja de Trabajo para listado'!$AB$155:$BA$1048576,MATCH($A130,'Hoja de Trabajo para listado'!$AB$155:$AB$1048576,0),MATCH((CUADRO!F$4&amp;$E130),'Hoja de Trabajo para listado'!$AB$151:$BA$151,0)),0)+IFERROR(INDEX('Hoja de Trabajo para listado'!$BC$155:$CB$1048576,MATCH($A130,'Hoja de Trabajo para listado'!$BC$155:$BC$1048576,0),MATCH((CUADRO!F$4&amp;$E130),'Hoja de Trabajo para listado'!$BC$151:$CB$151,0)),0)+IFERROR(INDEX('Hoja de Trabajo para listado'!$DE$153:$DG$274,MATCH($A130,'Hoja de Trabajo para listado'!$DE$153:$DE$1048576,0),MATCH((CUADRO!F$4&amp;$E130),'Hoja de Trabajo para listado'!$DE$151:$DG$151,0)),0)+IFERROR(INDEX('Hoja de Trabajo para listado'!$CD$155:$DC$1048576,MATCH($A130,'Hoja de Trabajo para listado'!$CD$155:$CD$1048576,0),MATCH((CUADRO!F$4&amp;$E130),'Hoja de Trabajo para listado'!$CD$151:$DC$151,0)),0)</f>
        <v>0</v>
      </c>
      <c r="G130" s="243">
        <f ca="1">+IFERROR(INDEX('Hoja de Trabajo para listado'!$A$155:$Z$1048576,MATCH($A130,'Hoja de Trabajo para listado'!$A$155:$A$1048576,0),MATCH((CUADRO!G$4&amp;$E130),'Hoja de Trabajo para listado'!$A$151:$Z$151,0)),0)+IFERROR(INDEX('Hoja de Trabajo para listado'!$AB$155:$BA$1048576,MATCH($A130,'Hoja de Trabajo para listado'!$AB$155:$AB$1048576,0),MATCH((CUADRO!G$4&amp;$E130),'Hoja de Trabajo para listado'!$AB$151:$BA$151,0)),0)+IFERROR(INDEX('Hoja de Trabajo para listado'!$BC$155:$CB$1048576,MATCH($A130,'Hoja de Trabajo para listado'!$BC$155:$BC$1048576,0),MATCH((CUADRO!G$4&amp;$E130),'Hoja de Trabajo para listado'!$BC$151:$CB$151,0)),0)+IFERROR(INDEX('Hoja de Trabajo para listado'!$DE$153:$DG$274,MATCH($A130,'Hoja de Trabajo para listado'!$DE$153:$DE$1048576,0),MATCH((CUADRO!G$4&amp;$E130),'Hoja de Trabajo para listado'!$DE$151:$DG$151,0)),0)+IFERROR(INDEX('Hoja de Trabajo para listado'!$CD$155:$DC$1048576,MATCH($A130,'Hoja de Trabajo para listado'!$CD$155:$CD$1048576,0),MATCH((CUADRO!G$4&amp;$E130),'Hoja de Trabajo para listado'!$CD$151:$DC$151,0)),0)</f>
        <v>5291.51</v>
      </c>
      <c r="H130" s="243">
        <f ca="1">+IFERROR(INDEX('Hoja de Trabajo para listado'!$A$155:$Z$1048576,MATCH($A130,'Hoja de Trabajo para listado'!$A$155:$A$1048576,0),MATCH((CUADRO!H$4&amp;$E130),'Hoja de Trabajo para listado'!$A$151:$Z$151,0)),0)+IFERROR(INDEX('Hoja de Trabajo para listado'!$AB$155:$BA$1048576,MATCH($A130,'Hoja de Trabajo para listado'!$AB$155:$AB$1048576,0),MATCH((CUADRO!H$4&amp;$E130),'Hoja de Trabajo para listado'!$AB$151:$BA$151,0)),0)+IFERROR(INDEX('Hoja de Trabajo para listado'!$BC$155:$CB$1048576,MATCH($A130,'Hoja de Trabajo para listado'!$BC$155:$BC$1048576,0),MATCH((CUADRO!H$4&amp;$E130),'Hoja de Trabajo para listado'!$BC$151:$CB$151,0)),0)+IFERROR(INDEX('Hoja de Trabajo para listado'!$DE$153:$DG$274,MATCH($A130,'Hoja de Trabajo para listado'!$DE$153:$DE$1048576,0),MATCH((CUADRO!H$4&amp;$E130),'Hoja de Trabajo para listado'!$DE$151:$DG$151,0)),0)+IFERROR(INDEX('Hoja de Trabajo para listado'!$CD$155:$DC$1048576,MATCH($A130,'Hoja de Trabajo para listado'!$CD$155:$CD$1048576,0),MATCH((CUADRO!H$4&amp;$E130),'Hoja de Trabajo para listado'!$CD$151:$DC$151,0)),0)</f>
        <v>0</v>
      </c>
      <c r="I130" s="243">
        <f ca="1">+IFERROR(INDEX('Hoja de Trabajo para listado'!$A$155:$Z$1048576,MATCH($A130,'Hoja de Trabajo para listado'!$A$155:$A$1048576,0),MATCH((CUADRO!I$4&amp;$E130),'Hoja de Trabajo para listado'!$A$151:$Z$151,0)),0)+IFERROR(INDEX('Hoja de Trabajo para listado'!$AB$155:$BA$1048576,MATCH($A130,'Hoja de Trabajo para listado'!$AB$155:$AB$1048576,0),MATCH((CUADRO!I$4&amp;$E130),'Hoja de Trabajo para listado'!$AB$151:$BA$151,0)),0)+IFERROR(INDEX('Hoja de Trabajo para listado'!$BC$155:$CB$1048576,MATCH($A130,'Hoja de Trabajo para listado'!$BC$155:$BC$1048576,0),MATCH((CUADRO!I$4&amp;$E130),'Hoja de Trabajo para listado'!$BC$151:$CB$151,0)),0)+IFERROR(INDEX('Hoja de Trabajo para listado'!$DE$153:$DG$274,MATCH($A130,'Hoja de Trabajo para listado'!$DE$153:$DE$1048576,0),MATCH((CUADRO!I$4&amp;$E130),'Hoja de Trabajo para listado'!$DE$151:$DG$151,0)),0)+IFERROR(INDEX('Hoja de Trabajo para listado'!$CD$155:$DC$1048576,MATCH($A130,'Hoja de Trabajo para listado'!$CD$155:$CD$1048576,0),MATCH((CUADRO!I$4&amp;$E130),'Hoja de Trabajo para listado'!$CD$151:$DC$151,0)),0)</f>
        <v>0</v>
      </c>
      <c r="J130" s="243">
        <f ca="1">+IFERROR(INDEX('Hoja de Trabajo para listado'!$A$155:$Z$1048576,MATCH($A130,'Hoja de Trabajo para listado'!$A$155:$A$1048576,0),MATCH((CUADRO!J$4&amp;$E130),'Hoja de Trabajo para listado'!$A$151:$Z$151,0)),0)+IFERROR(INDEX('Hoja de Trabajo para listado'!$AB$155:$BA$1048576,MATCH($A130,'Hoja de Trabajo para listado'!$AB$155:$AB$1048576,0),MATCH((CUADRO!J$4&amp;$E130),'Hoja de Trabajo para listado'!$AB$151:$BA$151,0)),0)+IFERROR(INDEX('Hoja de Trabajo para listado'!$BC$155:$CB$1048576,MATCH($A130,'Hoja de Trabajo para listado'!$BC$155:$BC$1048576,0),MATCH((CUADRO!J$4&amp;$E130),'Hoja de Trabajo para listado'!$BC$151:$CB$151,0)),0)+IFERROR(INDEX('Hoja de Trabajo para listado'!$DE$153:$DG$274,MATCH($A130,'Hoja de Trabajo para listado'!$DE$153:$DE$1048576,0),MATCH((CUADRO!J$4&amp;$E130),'Hoja de Trabajo para listado'!$DE$151:$DG$151,0)),0)+IFERROR(INDEX('Hoja de Trabajo para listado'!$CD$155:$DC$1048576,MATCH($A130,'Hoja de Trabajo para listado'!$CD$155:$CD$1048576,0),MATCH((CUADRO!J$4&amp;$E130),'Hoja de Trabajo para listado'!$CD$151:$DC$151,0)),0)</f>
        <v>0</v>
      </c>
      <c r="K130" s="243">
        <f ca="1">+IFERROR(INDEX('Hoja de Trabajo para listado'!$A$155:$Z$1048576,MATCH($A130,'Hoja de Trabajo para listado'!$A$155:$A$1048576,0),MATCH((CUADRO!K$4&amp;$E130),'Hoja de Trabajo para listado'!$A$151:$Z$151,0)),0)+IFERROR(INDEX('Hoja de Trabajo para listado'!$AB$155:$BA$1048576,MATCH($A130,'Hoja de Trabajo para listado'!$AB$155:$AB$1048576,0),MATCH((CUADRO!K$4&amp;$E130),'Hoja de Trabajo para listado'!$AB$151:$BA$151,0)),0)+IFERROR(INDEX('Hoja de Trabajo para listado'!$BC$155:$CB$1048576,MATCH($A130,'Hoja de Trabajo para listado'!$BC$155:$BC$1048576,0),MATCH((CUADRO!K$4&amp;$E130),'Hoja de Trabajo para listado'!$BC$151:$CB$151,0)),0)+IFERROR(INDEX('Hoja de Trabajo para listado'!$DE$153:$DG$274,MATCH($A130,'Hoja de Trabajo para listado'!$DE$153:$DE$1048576,0),MATCH((CUADRO!K$4&amp;$E130),'Hoja de Trabajo para listado'!$DE$151:$DG$151,0)),0)+IFERROR(INDEX('Hoja de Trabajo para listado'!$CD$155:$DC$1048576,MATCH($A130,'Hoja de Trabajo para listado'!$CD$155:$CD$1048576,0),MATCH((CUADRO!K$4&amp;$E130),'Hoja de Trabajo para listado'!$CD$151:$DC$151,0)),0)</f>
        <v>0</v>
      </c>
      <c r="L130" s="243">
        <f ca="1">+IFERROR(INDEX('Hoja de Trabajo para listado'!$A$155:$Z$1048576,MATCH($A130,'Hoja de Trabajo para listado'!$A$155:$A$1048576,0),MATCH((CUADRO!L$4&amp;$E130),'Hoja de Trabajo para listado'!$A$151:$Z$151,0)),0)+IFERROR(INDEX('Hoja de Trabajo para listado'!$AB$155:$BA$1048576,MATCH($A130,'Hoja de Trabajo para listado'!$AB$155:$AB$1048576,0),MATCH((CUADRO!L$4&amp;$E130),'Hoja de Trabajo para listado'!$AB$151:$BA$151,0)),0)+IFERROR(INDEX('Hoja de Trabajo para listado'!$BC$155:$CB$1048576,MATCH($A130,'Hoja de Trabajo para listado'!$BC$155:$BC$1048576,0),MATCH((CUADRO!L$4&amp;$E130),'Hoja de Trabajo para listado'!$BC$151:$CB$151,0)),0)+IFERROR(INDEX('Hoja de Trabajo para listado'!$DE$153:$DG$274,MATCH($A130,'Hoja de Trabajo para listado'!$DE$153:$DE$1048576,0),MATCH((CUADRO!L$4&amp;$E130),'Hoja de Trabajo para listado'!$DE$151:$DG$151,0)),0)+IFERROR(INDEX('Hoja de Trabajo para listado'!$CD$155:$DC$1048576,MATCH($A130,'Hoja de Trabajo para listado'!$CD$155:$CD$1048576,0),MATCH((CUADRO!L$4&amp;$E130),'Hoja de Trabajo para listado'!$CD$151:$DC$151,0)),0)</f>
        <v>0</v>
      </c>
      <c r="M130" s="243">
        <f ca="1">+IFERROR(INDEX('Hoja de Trabajo para listado'!$A$155:$Z$1048576,MATCH($A130,'Hoja de Trabajo para listado'!$A$155:$A$1048576,0),MATCH((CUADRO!M$4&amp;$E130),'Hoja de Trabajo para listado'!$A$151:$Z$151,0)),0)+IFERROR(INDEX('Hoja de Trabajo para listado'!$AB$155:$BA$1048576,MATCH($A130,'Hoja de Trabajo para listado'!$AB$155:$AB$1048576,0),MATCH((CUADRO!M$4&amp;$E130),'Hoja de Trabajo para listado'!$AB$151:$BA$151,0)),0)+IFERROR(INDEX('Hoja de Trabajo para listado'!$BC$155:$CB$1048576,MATCH($A130,'Hoja de Trabajo para listado'!$BC$155:$BC$1048576,0),MATCH((CUADRO!M$4&amp;$E130),'Hoja de Trabajo para listado'!$BC$151:$CB$151,0)),0)+IFERROR(INDEX('Hoja de Trabajo para listado'!$DE$153:$DG$274,MATCH($A130,'Hoja de Trabajo para listado'!$DE$153:$DE$1048576,0),MATCH((CUADRO!M$4&amp;$E130),'Hoja de Trabajo para listado'!$DE$151:$DG$151,0)),0)+IFERROR(INDEX('Hoja de Trabajo para listado'!$CD$155:$DC$1048576,MATCH($A130,'Hoja de Trabajo para listado'!$CD$155:$CD$1048576,0),MATCH((CUADRO!M$4&amp;$E130),'Hoja de Trabajo para listado'!$CD$151:$DC$151,0)),0)</f>
        <v>0</v>
      </c>
      <c r="N130" s="243">
        <f ca="1">+IFERROR(INDEX('Hoja de Trabajo para listado'!$A$155:$Z$1048576,MATCH($A130,'Hoja de Trabajo para listado'!$A$155:$A$1048576,0),MATCH((CUADRO!N$4&amp;$E130),'Hoja de Trabajo para listado'!$A$151:$Z$151,0)),0)+IFERROR(INDEX('Hoja de Trabajo para listado'!$AB$155:$BA$1048576,MATCH($A130,'Hoja de Trabajo para listado'!$AB$155:$AB$1048576,0),MATCH((CUADRO!N$4&amp;$E130),'Hoja de Trabajo para listado'!$AB$151:$BA$151,0)),0)+IFERROR(INDEX('Hoja de Trabajo para listado'!$BC$155:$CB$1048576,MATCH($A130,'Hoja de Trabajo para listado'!$BC$155:$BC$1048576,0),MATCH((CUADRO!N$4&amp;$E130),'Hoja de Trabajo para listado'!$BC$151:$CB$151,0)),0)+IFERROR(INDEX('Hoja de Trabajo para listado'!$DE$153:$DG$274,MATCH($A130,'Hoja de Trabajo para listado'!$DE$153:$DE$1048576,0),MATCH((CUADRO!N$4&amp;$E130),'Hoja de Trabajo para listado'!$DE$151:$DG$151,0)),0)+IFERROR(INDEX('Hoja de Trabajo para listado'!$CD$155:$DC$1048576,MATCH($A130,'Hoja de Trabajo para listado'!$CD$155:$CD$1048576,0),MATCH((CUADRO!N$4&amp;$E130),'Hoja de Trabajo para listado'!$CD$151:$DC$151,0)),0)</f>
        <v>0</v>
      </c>
      <c r="O130" s="243">
        <f ca="1">+IFERROR(INDEX('Hoja de Trabajo para listado'!$A$155:$Z$1048576,MATCH($A130,'Hoja de Trabajo para listado'!$A$155:$A$1048576,0),MATCH((CUADRO!O$4&amp;$E130),'Hoja de Trabajo para listado'!$A$151:$Z$151,0)),0)+IFERROR(INDEX('Hoja de Trabajo para listado'!$AB$155:$BA$1048576,MATCH($A130,'Hoja de Trabajo para listado'!$AB$155:$AB$1048576,0),MATCH((CUADRO!O$4&amp;$E130),'Hoja de Trabajo para listado'!$AB$151:$BA$151,0)),0)+IFERROR(INDEX('Hoja de Trabajo para listado'!$BC$155:$CB$1048576,MATCH($A130,'Hoja de Trabajo para listado'!$BC$155:$BC$1048576,0),MATCH((CUADRO!O$4&amp;$E130),'Hoja de Trabajo para listado'!$BC$151:$CB$151,0)),0)+IFERROR(INDEX('Hoja de Trabajo para listado'!$DE$153:$DG$274,MATCH($A130,'Hoja de Trabajo para listado'!$DE$153:$DE$1048576,0),MATCH((CUADRO!O$4&amp;$E130),'Hoja de Trabajo para listado'!$DE$151:$DG$151,0)),0)+IFERROR(INDEX('Hoja de Trabajo para listado'!$CD$155:$DC$1048576,MATCH($A130,'Hoja de Trabajo para listado'!$CD$155:$CD$1048576,0),MATCH((CUADRO!O$4&amp;$E130),'Hoja de Trabajo para listado'!$CD$151:$DC$151,0)),0)</f>
        <v>0</v>
      </c>
      <c r="P130" s="243">
        <f ca="1">+IFERROR(INDEX('Hoja de Trabajo para listado'!$A$155:$Z$1048576,MATCH($A130,'Hoja de Trabajo para listado'!$A$155:$A$1048576,0),MATCH((CUADRO!P$4&amp;$E130),'Hoja de Trabajo para listado'!$A$151:$Z$151,0)),0)+IFERROR(INDEX('Hoja de Trabajo para listado'!$AB$155:$BA$1048576,MATCH($A130,'Hoja de Trabajo para listado'!$AB$155:$AB$1048576,0),MATCH((CUADRO!P$4&amp;$E130),'Hoja de Trabajo para listado'!$AB$151:$BA$151,0)),0)+IFERROR(INDEX('Hoja de Trabajo para listado'!$BC$155:$CB$1048576,MATCH($A130,'Hoja de Trabajo para listado'!$BC$155:$BC$1048576,0),MATCH((CUADRO!P$4&amp;$E130),'Hoja de Trabajo para listado'!$BC$151:$CB$151,0)),0)+IFERROR(INDEX('Hoja de Trabajo para listado'!$DE$153:$DG$274,MATCH($A130,'Hoja de Trabajo para listado'!$DE$153:$DE$1048576,0),MATCH((CUADRO!P$4&amp;$E130),'Hoja de Trabajo para listado'!$DE$151:$DG$151,0)),0)+IFERROR(INDEX('Hoja de Trabajo para listado'!$CD$155:$DC$1048576,MATCH($A130,'Hoja de Trabajo para listado'!$CD$155:$CD$1048576,0),MATCH((CUADRO!P$4&amp;$E130),'Hoja de Trabajo para listado'!$CD$151:$DC$151,0)),0)</f>
        <v>0</v>
      </c>
      <c r="Q130" s="243">
        <f ca="1">+IFERROR(INDEX('Hoja de Trabajo para listado'!$A$155:$Z$1048576,MATCH($A130,'Hoja de Trabajo para listado'!$A$155:$A$1048576,0),MATCH((CUADRO!Q$4&amp;$E130),'Hoja de Trabajo para listado'!$A$151:$Z$151,0)),0)+IFERROR(INDEX('Hoja de Trabajo para listado'!$AB$155:$BA$1048576,MATCH($A130,'Hoja de Trabajo para listado'!$AB$155:$AB$1048576,0),MATCH((CUADRO!Q$4&amp;$E130),'Hoja de Trabajo para listado'!$AB$151:$BA$151,0)),0)+IFERROR(INDEX('Hoja de Trabajo para listado'!$BC$155:$CB$1048576,MATCH($A130,'Hoja de Trabajo para listado'!$BC$155:$BC$1048576,0),MATCH((CUADRO!Q$4&amp;$E130),'Hoja de Trabajo para listado'!$BC$151:$CB$151,0)),0)+IFERROR(INDEX('Hoja de Trabajo para listado'!$DE$153:$DG$274,MATCH($A130,'Hoja de Trabajo para listado'!$DE$153:$DE$1048576,0),MATCH((CUADRO!Q$4&amp;$E130),'Hoja de Trabajo para listado'!$DE$151:$DG$151,0)),0)+IFERROR(INDEX('Hoja de Trabajo para listado'!$CD$155:$DC$1048576,MATCH($A130,'Hoja de Trabajo para listado'!$CD$155:$CD$1048576,0),MATCH((CUADRO!Q$4&amp;$E130),'Hoja de Trabajo para listado'!$CD$151:$DC$151,0)),0)</f>
        <v>0</v>
      </c>
      <c r="R130" s="243">
        <f t="shared" ca="1" si="2"/>
        <v>5291.51</v>
      </c>
      <c r="S130" s="243">
        <f ca="1">+R129+R130</f>
        <v>5291.51</v>
      </c>
      <c r="T130" s="243">
        <f ca="1">+S130</f>
        <v>5291.51</v>
      </c>
      <c r="U130" s="242">
        <f t="shared" si="3"/>
        <v>2</v>
      </c>
    </row>
    <row r="131" spans="1:21" ht="15" hidden="1" customHeight="1">
      <c r="A131" s="249">
        <v>200</v>
      </c>
      <c r="B131" s="381">
        <f>+A131</f>
        <v>200</v>
      </c>
      <c r="C131" s="245" t="str">
        <f>+VLOOKUP(A131,bd_lista!$A$3:$C$592,3,FALSE)</f>
        <v>Registro Único para la Administración Tributaria Municipal</v>
      </c>
      <c r="D131" s="383" t="str">
        <f>+C131</f>
        <v>Registro Único para la Administración Tributaria Municipal</v>
      </c>
      <c r="E131" s="245" t="s">
        <v>683</v>
      </c>
      <c r="F131" s="241">
        <f ca="1">+IFERROR(INDEX('Hoja de Trabajo para listado'!$A$155:$Z$1048576,MATCH($A131,'Hoja de Trabajo para listado'!$A$155:$A$1048576,0),MATCH((CUADRO!F$4&amp;$E131),'Hoja de Trabajo para listado'!$A$151:$Z$151,0)),0)+IFERROR(INDEX('Hoja de Trabajo para listado'!$AB$155:$BA$1048576,MATCH($A131,'Hoja de Trabajo para listado'!$AB$155:$AB$1048576,0),MATCH((CUADRO!F$4&amp;$E131),'Hoja de Trabajo para listado'!$AB$151:$BA$151,0)),0)+IFERROR(INDEX('Hoja de Trabajo para listado'!$BC$155:$CB$1048576,MATCH($A131,'Hoja de Trabajo para listado'!$BC$155:$BC$1048576,0),MATCH((CUADRO!F$4&amp;$E131),'Hoja de Trabajo para listado'!$BC$151:$CB$151,0)),0)+IFERROR(INDEX('Hoja de Trabajo para listado'!$DE$153:$DG$274,MATCH($A131,'Hoja de Trabajo para listado'!$DE$153:$DE$1048576,0),MATCH((CUADRO!F$4&amp;$E131),'Hoja de Trabajo para listado'!$DE$151:$DG$151,0)),0)+IFERROR(INDEX('Hoja de Trabajo para listado'!$CD$155:$DC$1048576,MATCH($A131,'Hoja de Trabajo para listado'!$CD$155:$CD$1048576,0),MATCH((CUADRO!F$4&amp;$E131),'Hoja de Trabajo para listado'!$CD$151:$DC$151,0)),0)</f>
        <v>0</v>
      </c>
      <c r="G131" s="241">
        <f ca="1">+IFERROR(INDEX('Hoja de Trabajo para listado'!$A$155:$Z$1048576,MATCH($A131,'Hoja de Trabajo para listado'!$A$155:$A$1048576,0),MATCH((CUADRO!G$4&amp;$E131),'Hoja de Trabajo para listado'!$A$151:$Z$151,0)),0)+IFERROR(INDEX('Hoja de Trabajo para listado'!$AB$155:$BA$1048576,MATCH($A131,'Hoja de Trabajo para listado'!$AB$155:$AB$1048576,0),MATCH((CUADRO!G$4&amp;$E131),'Hoja de Trabajo para listado'!$AB$151:$BA$151,0)),0)+IFERROR(INDEX('Hoja de Trabajo para listado'!$BC$155:$CB$1048576,MATCH($A131,'Hoja de Trabajo para listado'!$BC$155:$BC$1048576,0),MATCH((CUADRO!G$4&amp;$E131),'Hoja de Trabajo para listado'!$BC$151:$CB$151,0)),0)+IFERROR(INDEX('Hoja de Trabajo para listado'!$DE$153:$DG$274,MATCH($A131,'Hoja de Trabajo para listado'!$DE$153:$DE$1048576,0),MATCH((CUADRO!G$4&amp;$E131),'Hoja de Trabajo para listado'!$DE$151:$DG$151,0)),0)+IFERROR(INDEX('Hoja de Trabajo para listado'!$CD$155:$DC$1048576,MATCH($A131,'Hoja de Trabajo para listado'!$CD$155:$CD$1048576,0),MATCH((CUADRO!G$4&amp;$E131),'Hoja de Trabajo para listado'!$CD$151:$DC$151,0)),0)</f>
        <v>0</v>
      </c>
      <c r="H131" s="241">
        <f ca="1">+IFERROR(INDEX('Hoja de Trabajo para listado'!$A$155:$Z$1048576,MATCH($A131,'Hoja de Trabajo para listado'!$A$155:$A$1048576,0),MATCH((CUADRO!H$4&amp;$E131),'Hoja de Trabajo para listado'!$A$151:$Z$151,0)),0)+IFERROR(INDEX('Hoja de Trabajo para listado'!$AB$155:$BA$1048576,MATCH($A131,'Hoja de Trabajo para listado'!$AB$155:$AB$1048576,0),MATCH((CUADRO!H$4&amp;$E131),'Hoja de Trabajo para listado'!$AB$151:$BA$151,0)),0)+IFERROR(INDEX('Hoja de Trabajo para listado'!$BC$155:$CB$1048576,MATCH($A131,'Hoja de Trabajo para listado'!$BC$155:$BC$1048576,0),MATCH((CUADRO!H$4&amp;$E131),'Hoja de Trabajo para listado'!$BC$151:$CB$151,0)),0)+IFERROR(INDEX('Hoja de Trabajo para listado'!$DE$153:$DG$274,MATCH($A131,'Hoja de Trabajo para listado'!$DE$153:$DE$1048576,0),MATCH((CUADRO!H$4&amp;$E131),'Hoja de Trabajo para listado'!$DE$151:$DG$151,0)),0)+IFERROR(INDEX('Hoja de Trabajo para listado'!$CD$155:$DC$1048576,MATCH($A131,'Hoja de Trabajo para listado'!$CD$155:$CD$1048576,0),MATCH((CUADRO!H$4&amp;$E131),'Hoja de Trabajo para listado'!$CD$151:$DC$151,0)),0)</f>
        <v>0</v>
      </c>
      <c r="I131" s="241">
        <f ca="1">+IFERROR(INDEX('Hoja de Trabajo para listado'!$A$155:$Z$1048576,MATCH($A131,'Hoja de Trabajo para listado'!$A$155:$A$1048576,0),MATCH((CUADRO!I$4&amp;$E131),'Hoja de Trabajo para listado'!$A$151:$Z$151,0)),0)+IFERROR(INDEX('Hoja de Trabajo para listado'!$AB$155:$BA$1048576,MATCH($A131,'Hoja de Trabajo para listado'!$AB$155:$AB$1048576,0),MATCH((CUADRO!I$4&amp;$E131),'Hoja de Trabajo para listado'!$AB$151:$BA$151,0)),0)+IFERROR(INDEX('Hoja de Trabajo para listado'!$BC$155:$CB$1048576,MATCH($A131,'Hoja de Trabajo para listado'!$BC$155:$BC$1048576,0),MATCH((CUADRO!I$4&amp;$E131),'Hoja de Trabajo para listado'!$BC$151:$CB$151,0)),0)+IFERROR(INDEX('Hoja de Trabajo para listado'!$DE$153:$DG$274,MATCH($A131,'Hoja de Trabajo para listado'!$DE$153:$DE$1048576,0),MATCH((CUADRO!I$4&amp;$E131),'Hoja de Trabajo para listado'!$DE$151:$DG$151,0)),0)+IFERROR(INDEX('Hoja de Trabajo para listado'!$CD$155:$DC$1048576,MATCH($A131,'Hoja de Trabajo para listado'!$CD$155:$CD$1048576,0),MATCH((CUADRO!I$4&amp;$E131),'Hoja de Trabajo para listado'!$CD$151:$DC$151,0)),0)</f>
        <v>0</v>
      </c>
      <c r="J131" s="241">
        <f ca="1">+IFERROR(INDEX('Hoja de Trabajo para listado'!$A$155:$Z$1048576,MATCH($A131,'Hoja de Trabajo para listado'!$A$155:$A$1048576,0),MATCH((CUADRO!J$4&amp;$E131),'Hoja de Trabajo para listado'!$A$151:$Z$151,0)),0)+IFERROR(INDEX('Hoja de Trabajo para listado'!$AB$155:$BA$1048576,MATCH($A131,'Hoja de Trabajo para listado'!$AB$155:$AB$1048576,0),MATCH((CUADRO!J$4&amp;$E131),'Hoja de Trabajo para listado'!$AB$151:$BA$151,0)),0)+IFERROR(INDEX('Hoja de Trabajo para listado'!$BC$155:$CB$1048576,MATCH($A131,'Hoja de Trabajo para listado'!$BC$155:$BC$1048576,0),MATCH((CUADRO!J$4&amp;$E131),'Hoja de Trabajo para listado'!$BC$151:$CB$151,0)),0)+IFERROR(INDEX('Hoja de Trabajo para listado'!$DE$153:$DG$274,MATCH($A131,'Hoja de Trabajo para listado'!$DE$153:$DE$1048576,0),MATCH((CUADRO!J$4&amp;$E131),'Hoja de Trabajo para listado'!$DE$151:$DG$151,0)),0)+IFERROR(INDEX('Hoja de Trabajo para listado'!$CD$155:$DC$1048576,MATCH($A131,'Hoja de Trabajo para listado'!$CD$155:$CD$1048576,0),MATCH((CUADRO!J$4&amp;$E131),'Hoja de Trabajo para listado'!$CD$151:$DC$151,0)),0)</f>
        <v>0</v>
      </c>
      <c r="K131" s="241">
        <f ca="1">+IFERROR(INDEX('Hoja de Trabajo para listado'!$A$155:$Z$1048576,MATCH($A131,'Hoja de Trabajo para listado'!$A$155:$A$1048576,0),MATCH((CUADRO!K$4&amp;$E131),'Hoja de Trabajo para listado'!$A$151:$Z$151,0)),0)+IFERROR(INDEX('Hoja de Trabajo para listado'!$AB$155:$BA$1048576,MATCH($A131,'Hoja de Trabajo para listado'!$AB$155:$AB$1048576,0),MATCH((CUADRO!K$4&amp;$E131),'Hoja de Trabajo para listado'!$AB$151:$BA$151,0)),0)+IFERROR(INDEX('Hoja de Trabajo para listado'!$BC$155:$CB$1048576,MATCH($A131,'Hoja de Trabajo para listado'!$BC$155:$BC$1048576,0),MATCH((CUADRO!K$4&amp;$E131),'Hoja de Trabajo para listado'!$BC$151:$CB$151,0)),0)+IFERROR(INDEX('Hoja de Trabajo para listado'!$DE$153:$DG$274,MATCH($A131,'Hoja de Trabajo para listado'!$DE$153:$DE$1048576,0),MATCH((CUADRO!K$4&amp;$E131),'Hoja de Trabajo para listado'!$DE$151:$DG$151,0)),0)+IFERROR(INDEX('Hoja de Trabajo para listado'!$CD$155:$DC$1048576,MATCH($A131,'Hoja de Trabajo para listado'!$CD$155:$CD$1048576,0),MATCH((CUADRO!K$4&amp;$E131),'Hoja de Trabajo para listado'!$CD$151:$DC$151,0)),0)</f>
        <v>0</v>
      </c>
      <c r="L131" s="241">
        <f ca="1">+IFERROR(INDEX('Hoja de Trabajo para listado'!$A$155:$Z$1048576,MATCH($A131,'Hoja de Trabajo para listado'!$A$155:$A$1048576,0),MATCH((CUADRO!L$4&amp;$E131),'Hoja de Trabajo para listado'!$A$151:$Z$151,0)),0)+IFERROR(INDEX('Hoja de Trabajo para listado'!$AB$155:$BA$1048576,MATCH($A131,'Hoja de Trabajo para listado'!$AB$155:$AB$1048576,0),MATCH((CUADRO!L$4&amp;$E131),'Hoja de Trabajo para listado'!$AB$151:$BA$151,0)),0)+IFERROR(INDEX('Hoja de Trabajo para listado'!$BC$155:$CB$1048576,MATCH($A131,'Hoja de Trabajo para listado'!$BC$155:$BC$1048576,0),MATCH((CUADRO!L$4&amp;$E131),'Hoja de Trabajo para listado'!$BC$151:$CB$151,0)),0)+IFERROR(INDEX('Hoja de Trabajo para listado'!$DE$153:$DG$274,MATCH($A131,'Hoja de Trabajo para listado'!$DE$153:$DE$1048576,0),MATCH((CUADRO!L$4&amp;$E131),'Hoja de Trabajo para listado'!$DE$151:$DG$151,0)),0)+IFERROR(INDEX('Hoja de Trabajo para listado'!$CD$155:$DC$1048576,MATCH($A131,'Hoja de Trabajo para listado'!$CD$155:$CD$1048576,0),MATCH((CUADRO!L$4&amp;$E131),'Hoja de Trabajo para listado'!$CD$151:$DC$151,0)),0)</f>
        <v>0</v>
      </c>
      <c r="M131" s="241">
        <f ca="1">+IFERROR(INDEX('Hoja de Trabajo para listado'!$A$155:$Z$1048576,MATCH($A131,'Hoja de Trabajo para listado'!$A$155:$A$1048576,0),MATCH((CUADRO!M$4&amp;$E131),'Hoja de Trabajo para listado'!$A$151:$Z$151,0)),0)+IFERROR(INDEX('Hoja de Trabajo para listado'!$AB$155:$BA$1048576,MATCH($A131,'Hoja de Trabajo para listado'!$AB$155:$AB$1048576,0),MATCH((CUADRO!M$4&amp;$E131),'Hoja de Trabajo para listado'!$AB$151:$BA$151,0)),0)+IFERROR(INDEX('Hoja de Trabajo para listado'!$BC$155:$CB$1048576,MATCH($A131,'Hoja de Trabajo para listado'!$BC$155:$BC$1048576,0),MATCH((CUADRO!M$4&amp;$E131),'Hoja de Trabajo para listado'!$BC$151:$CB$151,0)),0)+IFERROR(INDEX('Hoja de Trabajo para listado'!$DE$153:$DG$274,MATCH($A131,'Hoja de Trabajo para listado'!$DE$153:$DE$1048576,0),MATCH((CUADRO!M$4&amp;$E131),'Hoja de Trabajo para listado'!$DE$151:$DG$151,0)),0)+IFERROR(INDEX('Hoja de Trabajo para listado'!$CD$155:$DC$1048576,MATCH($A131,'Hoja de Trabajo para listado'!$CD$155:$CD$1048576,0),MATCH((CUADRO!M$4&amp;$E131),'Hoja de Trabajo para listado'!$CD$151:$DC$151,0)),0)</f>
        <v>0</v>
      </c>
      <c r="N131" s="241">
        <f ca="1">+IFERROR(INDEX('Hoja de Trabajo para listado'!$A$155:$Z$1048576,MATCH($A131,'Hoja de Trabajo para listado'!$A$155:$A$1048576,0),MATCH((CUADRO!N$4&amp;$E131),'Hoja de Trabajo para listado'!$A$151:$Z$151,0)),0)+IFERROR(INDEX('Hoja de Trabajo para listado'!$AB$155:$BA$1048576,MATCH($A131,'Hoja de Trabajo para listado'!$AB$155:$AB$1048576,0),MATCH((CUADRO!N$4&amp;$E131),'Hoja de Trabajo para listado'!$AB$151:$BA$151,0)),0)+IFERROR(INDEX('Hoja de Trabajo para listado'!$BC$155:$CB$1048576,MATCH($A131,'Hoja de Trabajo para listado'!$BC$155:$BC$1048576,0),MATCH((CUADRO!N$4&amp;$E131),'Hoja de Trabajo para listado'!$BC$151:$CB$151,0)),0)+IFERROR(INDEX('Hoja de Trabajo para listado'!$DE$153:$DG$274,MATCH($A131,'Hoja de Trabajo para listado'!$DE$153:$DE$1048576,0),MATCH((CUADRO!N$4&amp;$E131),'Hoja de Trabajo para listado'!$DE$151:$DG$151,0)),0)+IFERROR(INDEX('Hoja de Trabajo para listado'!$CD$155:$DC$1048576,MATCH($A131,'Hoja de Trabajo para listado'!$CD$155:$CD$1048576,0),MATCH((CUADRO!N$4&amp;$E131),'Hoja de Trabajo para listado'!$CD$151:$DC$151,0)),0)</f>
        <v>0</v>
      </c>
      <c r="O131" s="241">
        <f ca="1">+IFERROR(INDEX('Hoja de Trabajo para listado'!$A$155:$Z$1048576,MATCH($A131,'Hoja de Trabajo para listado'!$A$155:$A$1048576,0),MATCH((CUADRO!O$4&amp;$E131),'Hoja de Trabajo para listado'!$A$151:$Z$151,0)),0)+IFERROR(INDEX('Hoja de Trabajo para listado'!$AB$155:$BA$1048576,MATCH($A131,'Hoja de Trabajo para listado'!$AB$155:$AB$1048576,0),MATCH((CUADRO!O$4&amp;$E131),'Hoja de Trabajo para listado'!$AB$151:$BA$151,0)),0)+IFERROR(INDEX('Hoja de Trabajo para listado'!$BC$155:$CB$1048576,MATCH($A131,'Hoja de Trabajo para listado'!$BC$155:$BC$1048576,0),MATCH((CUADRO!O$4&amp;$E131),'Hoja de Trabajo para listado'!$BC$151:$CB$151,0)),0)+IFERROR(INDEX('Hoja de Trabajo para listado'!$DE$153:$DG$274,MATCH($A131,'Hoja de Trabajo para listado'!$DE$153:$DE$1048576,0),MATCH((CUADRO!O$4&amp;$E131),'Hoja de Trabajo para listado'!$DE$151:$DG$151,0)),0)+IFERROR(INDEX('Hoja de Trabajo para listado'!$CD$155:$DC$1048576,MATCH($A131,'Hoja de Trabajo para listado'!$CD$155:$CD$1048576,0),MATCH((CUADRO!O$4&amp;$E131),'Hoja de Trabajo para listado'!$CD$151:$DC$151,0)),0)</f>
        <v>0</v>
      </c>
      <c r="P131" s="241">
        <f ca="1">+IFERROR(INDEX('Hoja de Trabajo para listado'!$A$155:$Z$1048576,MATCH($A131,'Hoja de Trabajo para listado'!$A$155:$A$1048576,0),MATCH((CUADRO!P$4&amp;$E131),'Hoja de Trabajo para listado'!$A$151:$Z$151,0)),0)+IFERROR(INDEX('Hoja de Trabajo para listado'!$AB$155:$BA$1048576,MATCH($A131,'Hoja de Trabajo para listado'!$AB$155:$AB$1048576,0),MATCH((CUADRO!P$4&amp;$E131),'Hoja de Trabajo para listado'!$AB$151:$BA$151,0)),0)+IFERROR(INDEX('Hoja de Trabajo para listado'!$BC$155:$CB$1048576,MATCH($A131,'Hoja de Trabajo para listado'!$BC$155:$BC$1048576,0),MATCH((CUADRO!P$4&amp;$E131),'Hoja de Trabajo para listado'!$BC$151:$CB$151,0)),0)+IFERROR(INDEX('Hoja de Trabajo para listado'!$DE$153:$DG$274,MATCH($A131,'Hoja de Trabajo para listado'!$DE$153:$DE$1048576,0),MATCH((CUADRO!P$4&amp;$E131),'Hoja de Trabajo para listado'!$DE$151:$DG$151,0)),0)+IFERROR(INDEX('Hoja de Trabajo para listado'!$CD$155:$DC$1048576,MATCH($A131,'Hoja de Trabajo para listado'!$CD$155:$CD$1048576,0),MATCH((CUADRO!P$4&amp;$E131),'Hoja de Trabajo para listado'!$CD$151:$DC$151,0)),0)</f>
        <v>0</v>
      </c>
      <c r="Q131" s="241">
        <f ca="1">+IFERROR(INDEX('Hoja de Trabajo para listado'!$A$155:$Z$1048576,MATCH($A131,'Hoja de Trabajo para listado'!$A$155:$A$1048576,0),MATCH((CUADRO!Q$4&amp;$E131),'Hoja de Trabajo para listado'!$A$151:$Z$151,0)),0)+IFERROR(INDEX('Hoja de Trabajo para listado'!$AB$155:$BA$1048576,MATCH($A131,'Hoja de Trabajo para listado'!$AB$155:$AB$1048576,0),MATCH((CUADRO!Q$4&amp;$E131),'Hoja de Trabajo para listado'!$AB$151:$BA$151,0)),0)+IFERROR(INDEX('Hoja de Trabajo para listado'!$BC$155:$CB$1048576,MATCH($A131,'Hoja de Trabajo para listado'!$BC$155:$BC$1048576,0),MATCH((CUADRO!Q$4&amp;$E131),'Hoja de Trabajo para listado'!$BC$151:$CB$151,0)),0)+IFERROR(INDEX('Hoja de Trabajo para listado'!$DE$153:$DG$274,MATCH($A131,'Hoja de Trabajo para listado'!$DE$153:$DE$1048576,0),MATCH((CUADRO!Q$4&amp;$E131),'Hoja de Trabajo para listado'!$DE$151:$DG$151,0)),0)+IFERROR(INDEX('Hoja de Trabajo para listado'!$CD$155:$DC$1048576,MATCH($A131,'Hoja de Trabajo para listado'!$CD$155:$CD$1048576,0),MATCH((CUADRO!Q$4&amp;$E131),'Hoja de Trabajo para listado'!$CD$151:$DC$151,0)),0)</f>
        <v>0</v>
      </c>
      <c r="R131" s="241">
        <f t="shared" ca="1" si="2"/>
        <v>0</v>
      </c>
      <c r="S131" s="241"/>
      <c r="T131" s="241">
        <f ca="1">+T132</f>
        <v>0</v>
      </c>
      <c r="U131" s="240">
        <f t="shared" si="3"/>
        <v>1</v>
      </c>
    </row>
    <row r="132" spans="1:21" ht="15" hidden="1" customHeight="1">
      <c r="A132" s="32">
        <v>200</v>
      </c>
      <c r="B132" s="382"/>
      <c r="C132" s="305" t="str">
        <f>+VLOOKUP(A132,bd_lista!$A$3:$C$592,3,FALSE)</f>
        <v>Registro Único para la Administración Tributaria Municipal</v>
      </c>
      <c r="D132" s="384"/>
      <c r="E132" s="305" t="s">
        <v>684</v>
      </c>
      <c r="F132" s="243">
        <f ca="1">+IFERROR(INDEX('Hoja de Trabajo para listado'!$A$155:$Z$1048576,MATCH($A132,'Hoja de Trabajo para listado'!$A$155:$A$1048576,0),MATCH((CUADRO!F$4&amp;$E132),'Hoja de Trabajo para listado'!$A$151:$Z$151,0)),0)+IFERROR(INDEX('Hoja de Trabajo para listado'!$AB$155:$BA$1048576,MATCH($A132,'Hoja de Trabajo para listado'!$AB$155:$AB$1048576,0),MATCH((CUADRO!F$4&amp;$E132),'Hoja de Trabajo para listado'!$AB$151:$BA$151,0)),0)+IFERROR(INDEX('Hoja de Trabajo para listado'!$BC$155:$CB$1048576,MATCH($A132,'Hoja de Trabajo para listado'!$BC$155:$BC$1048576,0),MATCH((CUADRO!F$4&amp;$E132),'Hoja de Trabajo para listado'!$BC$151:$CB$151,0)),0)+IFERROR(INDEX('Hoja de Trabajo para listado'!$DE$153:$DG$274,MATCH($A132,'Hoja de Trabajo para listado'!$DE$153:$DE$1048576,0),MATCH((CUADRO!F$4&amp;$E132),'Hoja de Trabajo para listado'!$DE$151:$DG$151,0)),0)+IFERROR(INDEX('Hoja de Trabajo para listado'!$CD$155:$DC$1048576,MATCH($A132,'Hoja de Trabajo para listado'!$CD$155:$CD$1048576,0),MATCH((CUADRO!F$4&amp;$E132),'Hoja de Trabajo para listado'!$CD$151:$DC$151,0)),0)</f>
        <v>0</v>
      </c>
      <c r="G132" s="243">
        <f ca="1">+IFERROR(INDEX('Hoja de Trabajo para listado'!$A$155:$Z$1048576,MATCH($A132,'Hoja de Trabajo para listado'!$A$155:$A$1048576,0),MATCH((CUADRO!G$4&amp;$E132),'Hoja de Trabajo para listado'!$A$151:$Z$151,0)),0)+IFERROR(INDEX('Hoja de Trabajo para listado'!$AB$155:$BA$1048576,MATCH($A132,'Hoja de Trabajo para listado'!$AB$155:$AB$1048576,0),MATCH((CUADRO!G$4&amp;$E132),'Hoja de Trabajo para listado'!$AB$151:$BA$151,0)),0)+IFERROR(INDEX('Hoja de Trabajo para listado'!$BC$155:$CB$1048576,MATCH($A132,'Hoja de Trabajo para listado'!$BC$155:$BC$1048576,0),MATCH((CUADRO!G$4&amp;$E132),'Hoja de Trabajo para listado'!$BC$151:$CB$151,0)),0)+IFERROR(INDEX('Hoja de Trabajo para listado'!$DE$153:$DG$274,MATCH($A132,'Hoja de Trabajo para listado'!$DE$153:$DE$1048576,0),MATCH((CUADRO!G$4&amp;$E132),'Hoja de Trabajo para listado'!$DE$151:$DG$151,0)),0)+IFERROR(INDEX('Hoja de Trabajo para listado'!$CD$155:$DC$1048576,MATCH($A132,'Hoja de Trabajo para listado'!$CD$155:$CD$1048576,0),MATCH((CUADRO!G$4&amp;$E132),'Hoja de Trabajo para listado'!$CD$151:$DC$151,0)),0)</f>
        <v>0</v>
      </c>
      <c r="H132" s="243">
        <f ca="1">+IFERROR(INDEX('Hoja de Trabajo para listado'!$A$155:$Z$1048576,MATCH($A132,'Hoja de Trabajo para listado'!$A$155:$A$1048576,0),MATCH((CUADRO!H$4&amp;$E132),'Hoja de Trabajo para listado'!$A$151:$Z$151,0)),0)+IFERROR(INDEX('Hoja de Trabajo para listado'!$AB$155:$BA$1048576,MATCH($A132,'Hoja de Trabajo para listado'!$AB$155:$AB$1048576,0),MATCH((CUADRO!H$4&amp;$E132),'Hoja de Trabajo para listado'!$AB$151:$BA$151,0)),0)+IFERROR(INDEX('Hoja de Trabajo para listado'!$BC$155:$CB$1048576,MATCH($A132,'Hoja de Trabajo para listado'!$BC$155:$BC$1048576,0),MATCH((CUADRO!H$4&amp;$E132),'Hoja de Trabajo para listado'!$BC$151:$CB$151,0)),0)+IFERROR(INDEX('Hoja de Trabajo para listado'!$DE$153:$DG$274,MATCH($A132,'Hoja de Trabajo para listado'!$DE$153:$DE$1048576,0),MATCH((CUADRO!H$4&amp;$E132),'Hoja de Trabajo para listado'!$DE$151:$DG$151,0)),0)+IFERROR(INDEX('Hoja de Trabajo para listado'!$CD$155:$DC$1048576,MATCH($A132,'Hoja de Trabajo para listado'!$CD$155:$CD$1048576,0),MATCH((CUADRO!H$4&amp;$E132),'Hoja de Trabajo para listado'!$CD$151:$DC$151,0)),0)</f>
        <v>0</v>
      </c>
      <c r="I132" s="243">
        <f ca="1">+IFERROR(INDEX('Hoja de Trabajo para listado'!$A$155:$Z$1048576,MATCH($A132,'Hoja de Trabajo para listado'!$A$155:$A$1048576,0),MATCH((CUADRO!I$4&amp;$E132),'Hoja de Trabajo para listado'!$A$151:$Z$151,0)),0)+IFERROR(INDEX('Hoja de Trabajo para listado'!$AB$155:$BA$1048576,MATCH($A132,'Hoja de Trabajo para listado'!$AB$155:$AB$1048576,0),MATCH((CUADRO!I$4&amp;$E132),'Hoja de Trabajo para listado'!$AB$151:$BA$151,0)),0)+IFERROR(INDEX('Hoja de Trabajo para listado'!$BC$155:$CB$1048576,MATCH($A132,'Hoja de Trabajo para listado'!$BC$155:$BC$1048576,0),MATCH((CUADRO!I$4&amp;$E132),'Hoja de Trabajo para listado'!$BC$151:$CB$151,0)),0)+IFERROR(INDEX('Hoja de Trabajo para listado'!$DE$153:$DG$274,MATCH($A132,'Hoja de Trabajo para listado'!$DE$153:$DE$1048576,0),MATCH((CUADRO!I$4&amp;$E132),'Hoja de Trabajo para listado'!$DE$151:$DG$151,0)),0)+IFERROR(INDEX('Hoja de Trabajo para listado'!$CD$155:$DC$1048576,MATCH($A132,'Hoja de Trabajo para listado'!$CD$155:$CD$1048576,0),MATCH((CUADRO!I$4&amp;$E132),'Hoja de Trabajo para listado'!$CD$151:$DC$151,0)),0)</f>
        <v>0</v>
      </c>
      <c r="J132" s="243">
        <f ca="1">+IFERROR(INDEX('Hoja de Trabajo para listado'!$A$155:$Z$1048576,MATCH($A132,'Hoja de Trabajo para listado'!$A$155:$A$1048576,0),MATCH((CUADRO!J$4&amp;$E132),'Hoja de Trabajo para listado'!$A$151:$Z$151,0)),0)+IFERROR(INDEX('Hoja de Trabajo para listado'!$AB$155:$BA$1048576,MATCH($A132,'Hoja de Trabajo para listado'!$AB$155:$AB$1048576,0),MATCH((CUADRO!J$4&amp;$E132),'Hoja de Trabajo para listado'!$AB$151:$BA$151,0)),0)+IFERROR(INDEX('Hoja de Trabajo para listado'!$BC$155:$CB$1048576,MATCH($A132,'Hoja de Trabajo para listado'!$BC$155:$BC$1048576,0),MATCH((CUADRO!J$4&amp;$E132),'Hoja de Trabajo para listado'!$BC$151:$CB$151,0)),0)+IFERROR(INDEX('Hoja de Trabajo para listado'!$DE$153:$DG$274,MATCH($A132,'Hoja de Trabajo para listado'!$DE$153:$DE$1048576,0),MATCH((CUADRO!J$4&amp;$E132),'Hoja de Trabajo para listado'!$DE$151:$DG$151,0)),0)+IFERROR(INDEX('Hoja de Trabajo para listado'!$CD$155:$DC$1048576,MATCH($A132,'Hoja de Trabajo para listado'!$CD$155:$CD$1048576,0),MATCH((CUADRO!J$4&amp;$E132),'Hoja de Trabajo para listado'!$CD$151:$DC$151,0)),0)</f>
        <v>0</v>
      </c>
      <c r="K132" s="243">
        <f ca="1">+IFERROR(INDEX('Hoja de Trabajo para listado'!$A$155:$Z$1048576,MATCH($A132,'Hoja de Trabajo para listado'!$A$155:$A$1048576,0),MATCH((CUADRO!K$4&amp;$E132),'Hoja de Trabajo para listado'!$A$151:$Z$151,0)),0)+IFERROR(INDEX('Hoja de Trabajo para listado'!$AB$155:$BA$1048576,MATCH($A132,'Hoja de Trabajo para listado'!$AB$155:$AB$1048576,0),MATCH((CUADRO!K$4&amp;$E132),'Hoja de Trabajo para listado'!$AB$151:$BA$151,0)),0)+IFERROR(INDEX('Hoja de Trabajo para listado'!$BC$155:$CB$1048576,MATCH($A132,'Hoja de Trabajo para listado'!$BC$155:$BC$1048576,0),MATCH((CUADRO!K$4&amp;$E132),'Hoja de Trabajo para listado'!$BC$151:$CB$151,0)),0)+IFERROR(INDEX('Hoja de Trabajo para listado'!$DE$153:$DG$274,MATCH($A132,'Hoja de Trabajo para listado'!$DE$153:$DE$1048576,0),MATCH((CUADRO!K$4&amp;$E132),'Hoja de Trabajo para listado'!$DE$151:$DG$151,0)),0)+IFERROR(INDEX('Hoja de Trabajo para listado'!$CD$155:$DC$1048576,MATCH($A132,'Hoja de Trabajo para listado'!$CD$155:$CD$1048576,0),MATCH((CUADRO!K$4&amp;$E132),'Hoja de Trabajo para listado'!$CD$151:$DC$151,0)),0)</f>
        <v>0</v>
      </c>
      <c r="L132" s="243">
        <f ca="1">+IFERROR(INDEX('Hoja de Trabajo para listado'!$A$155:$Z$1048576,MATCH($A132,'Hoja de Trabajo para listado'!$A$155:$A$1048576,0),MATCH((CUADRO!L$4&amp;$E132),'Hoja de Trabajo para listado'!$A$151:$Z$151,0)),0)+IFERROR(INDEX('Hoja de Trabajo para listado'!$AB$155:$BA$1048576,MATCH($A132,'Hoja de Trabajo para listado'!$AB$155:$AB$1048576,0),MATCH((CUADRO!L$4&amp;$E132),'Hoja de Trabajo para listado'!$AB$151:$BA$151,0)),0)+IFERROR(INDEX('Hoja de Trabajo para listado'!$BC$155:$CB$1048576,MATCH($A132,'Hoja de Trabajo para listado'!$BC$155:$BC$1048576,0),MATCH((CUADRO!L$4&amp;$E132),'Hoja de Trabajo para listado'!$BC$151:$CB$151,0)),0)+IFERROR(INDEX('Hoja de Trabajo para listado'!$DE$153:$DG$274,MATCH($A132,'Hoja de Trabajo para listado'!$DE$153:$DE$1048576,0),MATCH((CUADRO!L$4&amp;$E132),'Hoja de Trabajo para listado'!$DE$151:$DG$151,0)),0)+IFERROR(INDEX('Hoja de Trabajo para listado'!$CD$155:$DC$1048576,MATCH($A132,'Hoja de Trabajo para listado'!$CD$155:$CD$1048576,0),MATCH((CUADRO!L$4&amp;$E132),'Hoja de Trabajo para listado'!$CD$151:$DC$151,0)),0)</f>
        <v>0</v>
      </c>
      <c r="M132" s="243">
        <f ca="1">+IFERROR(INDEX('Hoja de Trabajo para listado'!$A$155:$Z$1048576,MATCH($A132,'Hoja de Trabajo para listado'!$A$155:$A$1048576,0),MATCH((CUADRO!M$4&amp;$E132),'Hoja de Trabajo para listado'!$A$151:$Z$151,0)),0)+IFERROR(INDEX('Hoja de Trabajo para listado'!$AB$155:$BA$1048576,MATCH($A132,'Hoja de Trabajo para listado'!$AB$155:$AB$1048576,0),MATCH((CUADRO!M$4&amp;$E132),'Hoja de Trabajo para listado'!$AB$151:$BA$151,0)),0)+IFERROR(INDEX('Hoja de Trabajo para listado'!$BC$155:$CB$1048576,MATCH($A132,'Hoja de Trabajo para listado'!$BC$155:$BC$1048576,0),MATCH((CUADRO!M$4&amp;$E132),'Hoja de Trabajo para listado'!$BC$151:$CB$151,0)),0)+IFERROR(INDEX('Hoja de Trabajo para listado'!$DE$153:$DG$274,MATCH($A132,'Hoja de Trabajo para listado'!$DE$153:$DE$1048576,0),MATCH((CUADRO!M$4&amp;$E132),'Hoja de Trabajo para listado'!$DE$151:$DG$151,0)),0)+IFERROR(INDEX('Hoja de Trabajo para listado'!$CD$155:$DC$1048576,MATCH($A132,'Hoja de Trabajo para listado'!$CD$155:$CD$1048576,0),MATCH((CUADRO!M$4&amp;$E132),'Hoja de Trabajo para listado'!$CD$151:$DC$151,0)),0)</f>
        <v>0</v>
      </c>
      <c r="N132" s="243">
        <f ca="1">+IFERROR(INDEX('Hoja de Trabajo para listado'!$A$155:$Z$1048576,MATCH($A132,'Hoja de Trabajo para listado'!$A$155:$A$1048576,0),MATCH((CUADRO!N$4&amp;$E132),'Hoja de Trabajo para listado'!$A$151:$Z$151,0)),0)+IFERROR(INDEX('Hoja de Trabajo para listado'!$AB$155:$BA$1048576,MATCH($A132,'Hoja de Trabajo para listado'!$AB$155:$AB$1048576,0),MATCH((CUADRO!N$4&amp;$E132),'Hoja de Trabajo para listado'!$AB$151:$BA$151,0)),0)+IFERROR(INDEX('Hoja de Trabajo para listado'!$BC$155:$CB$1048576,MATCH($A132,'Hoja de Trabajo para listado'!$BC$155:$BC$1048576,0),MATCH((CUADRO!N$4&amp;$E132),'Hoja de Trabajo para listado'!$BC$151:$CB$151,0)),0)+IFERROR(INDEX('Hoja de Trabajo para listado'!$DE$153:$DG$274,MATCH($A132,'Hoja de Trabajo para listado'!$DE$153:$DE$1048576,0),MATCH((CUADRO!N$4&amp;$E132),'Hoja de Trabajo para listado'!$DE$151:$DG$151,0)),0)+IFERROR(INDEX('Hoja de Trabajo para listado'!$CD$155:$DC$1048576,MATCH($A132,'Hoja de Trabajo para listado'!$CD$155:$CD$1048576,0),MATCH((CUADRO!N$4&amp;$E132),'Hoja de Trabajo para listado'!$CD$151:$DC$151,0)),0)</f>
        <v>0</v>
      </c>
      <c r="O132" s="243">
        <f ca="1">+IFERROR(INDEX('Hoja de Trabajo para listado'!$A$155:$Z$1048576,MATCH($A132,'Hoja de Trabajo para listado'!$A$155:$A$1048576,0),MATCH((CUADRO!O$4&amp;$E132),'Hoja de Trabajo para listado'!$A$151:$Z$151,0)),0)+IFERROR(INDEX('Hoja de Trabajo para listado'!$AB$155:$BA$1048576,MATCH($A132,'Hoja de Trabajo para listado'!$AB$155:$AB$1048576,0),MATCH((CUADRO!O$4&amp;$E132),'Hoja de Trabajo para listado'!$AB$151:$BA$151,0)),0)+IFERROR(INDEX('Hoja de Trabajo para listado'!$BC$155:$CB$1048576,MATCH($A132,'Hoja de Trabajo para listado'!$BC$155:$BC$1048576,0),MATCH((CUADRO!O$4&amp;$E132),'Hoja de Trabajo para listado'!$BC$151:$CB$151,0)),0)+IFERROR(INDEX('Hoja de Trabajo para listado'!$DE$153:$DG$274,MATCH($A132,'Hoja de Trabajo para listado'!$DE$153:$DE$1048576,0),MATCH((CUADRO!O$4&amp;$E132),'Hoja de Trabajo para listado'!$DE$151:$DG$151,0)),0)+IFERROR(INDEX('Hoja de Trabajo para listado'!$CD$155:$DC$1048576,MATCH($A132,'Hoja de Trabajo para listado'!$CD$155:$CD$1048576,0),MATCH((CUADRO!O$4&amp;$E132),'Hoja de Trabajo para listado'!$CD$151:$DC$151,0)),0)</f>
        <v>0</v>
      </c>
      <c r="P132" s="243">
        <f ca="1">+IFERROR(INDEX('Hoja de Trabajo para listado'!$A$155:$Z$1048576,MATCH($A132,'Hoja de Trabajo para listado'!$A$155:$A$1048576,0),MATCH((CUADRO!P$4&amp;$E132),'Hoja de Trabajo para listado'!$A$151:$Z$151,0)),0)+IFERROR(INDEX('Hoja de Trabajo para listado'!$AB$155:$BA$1048576,MATCH($A132,'Hoja de Trabajo para listado'!$AB$155:$AB$1048576,0),MATCH((CUADRO!P$4&amp;$E132),'Hoja de Trabajo para listado'!$AB$151:$BA$151,0)),0)+IFERROR(INDEX('Hoja de Trabajo para listado'!$BC$155:$CB$1048576,MATCH($A132,'Hoja de Trabajo para listado'!$BC$155:$BC$1048576,0),MATCH((CUADRO!P$4&amp;$E132),'Hoja de Trabajo para listado'!$BC$151:$CB$151,0)),0)+IFERROR(INDEX('Hoja de Trabajo para listado'!$DE$153:$DG$274,MATCH($A132,'Hoja de Trabajo para listado'!$DE$153:$DE$1048576,0),MATCH((CUADRO!P$4&amp;$E132),'Hoja de Trabajo para listado'!$DE$151:$DG$151,0)),0)+IFERROR(INDEX('Hoja de Trabajo para listado'!$CD$155:$DC$1048576,MATCH($A132,'Hoja de Trabajo para listado'!$CD$155:$CD$1048576,0),MATCH((CUADRO!P$4&amp;$E132),'Hoja de Trabajo para listado'!$CD$151:$DC$151,0)),0)</f>
        <v>0</v>
      </c>
      <c r="Q132" s="243">
        <f ca="1">+IFERROR(INDEX('Hoja de Trabajo para listado'!$A$155:$Z$1048576,MATCH($A132,'Hoja de Trabajo para listado'!$A$155:$A$1048576,0),MATCH((CUADRO!Q$4&amp;$E132),'Hoja de Trabajo para listado'!$A$151:$Z$151,0)),0)+IFERROR(INDEX('Hoja de Trabajo para listado'!$AB$155:$BA$1048576,MATCH($A132,'Hoja de Trabajo para listado'!$AB$155:$AB$1048576,0),MATCH((CUADRO!Q$4&amp;$E132),'Hoja de Trabajo para listado'!$AB$151:$BA$151,0)),0)+IFERROR(INDEX('Hoja de Trabajo para listado'!$BC$155:$CB$1048576,MATCH($A132,'Hoja de Trabajo para listado'!$BC$155:$BC$1048576,0),MATCH((CUADRO!Q$4&amp;$E132),'Hoja de Trabajo para listado'!$BC$151:$CB$151,0)),0)+IFERROR(INDEX('Hoja de Trabajo para listado'!$DE$153:$DG$274,MATCH($A132,'Hoja de Trabajo para listado'!$DE$153:$DE$1048576,0),MATCH((CUADRO!Q$4&amp;$E132),'Hoja de Trabajo para listado'!$DE$151:$DG$151,0)),0)+IFERROR(INDEX('Hoja de Trabajo para listado'!$CD$155:$DC$1048576,MATCH($A132,'Hoja de Trabajo para listado'!$CD$155:$CD$1048576,0),MATCH((CUADRO!Q$4&amp;$E132),'Hoja de Trabajo para listado'!$CD$151:$DC$151,0)),0)</f>
        <v>0</v>
      </c>
      <c r="R132" s="243">
        <f t="shared" ca="1" si="2"/>
        <v>0</v>
      </c>
      <c r="S132" s="243">
        <f ca="1">+R131+R132</f>
        <v>0</v>
      </c>
      <c r="T132" s="243">
        <f ca="1">+S132</f>
        <v>0</v>
      </c>
      <c r="U132" s="242">
        <f t="shared" si="3"/>
        <v>2</v>
      </c>
    </row>
    <row r="133" spans="1:21" ht="15" hidden="1" customHeight="1">
      <c r="A133" s="249">
        <v>201</v>
      </c>
      <c r="B133" s="381">
        <f>+A133</f>
        <v>201</v>
      </c>
      <c r="C133" s="245" t="e">
        <f>+VLOOKUP(A133,bd_lista!$A$3:$C$592,3,FALSE)</f>
        <v>#N/A</v>
      </c>
      <c r="D133" s="383" t="e">
        <f>+C133</f>
        <v>#N/A</v>
      </c>
      <c r="E133" s="245" t="s">
        <v>683</v>
      </c>
      <c r="F133" s="241">
        <f ca="1">+IFERROR(INDEX('Hoja de Trabajo para listado'!$A$155:$Z$1048576,MATCH($A133,'Hoja de Trabajo para listado'!$A$155:$A$1048576,0),MATCH((CUADRO!F$4&amp;$E133),'Hoja de Trabajo para listado'!$A$151:$Z$151,0)),0)+IFERROR(INDEX('Hoja de Trabajo para listado'!$AB$155:$BA$1048576,MATCH($A133,'Hoja de Trabajo para listado'!$AB$155:$AB$1048576,0),MATCH((CUADRO!F$4&amp;$E133),'Hoja de Trabajo para listado'!$AB$151:$BA$151,0)),0)+IFERROR(INDEX('Hoja de Trabajo para listado'!$BC$155:$CB$1048576,MATCH($A133,'Hoja de Trabajo para listado'!$BC$155:$BC$1048576,0),MATCH((CUADRO!F$4&amp;$E133),'Hoja de Trabajo para listado'!$BC$151:$CB$151,0)),0)+IFERROR(INDEX('Hoja de Trabajo para listado'!$DE$153:$DG$274,MATCH($A133,'Hoja de Trabajo para listado'!$DE$153:$DE$1048576,0),MATCH((CUADRO!F$4&amp;$E133),'Hoja de Trabajo para listado'!$DE$151:$DG$151,0)),0)+IFERROR(INDEX('Hoja de Trabajo para listado'!$CD$155:$DC$1048576,MATCH($A133,'Hoja de Trabajo para listado'!$CD$155:$CD$1048576,0),MATCH((CUADRO!F$4&amp;$E133),'Hoja de Trabajo para listado'!$CD$151:$DC$151,0)),0)</f>
        <v>0</v>
      </c>
      <c r="G133" s="241">
        <f ca="1">+IFERROR(INDEX('Hoja de Trabajo para listado'!$A$155:$Z$1048576,MATCH($A133,'Hoja de Trabajo para listado'!$A$155:$A$1048576,0),MATCH((CUADRO!G$4&amp;$E133),'Hoja de Trabajo para listado'!$A$151:$Z$151,0)),0)+IFERROR(INDEX('Hoja de Trabajo para listado'!$AB$155:$BA$1048576,MATCH($A133,'Hoja de Trabajo para listado'!$AB$155:$AB$1048576,0),MATCH((CUADRO!G$4&amp;$E133),'Hoja de Trabajo para listado'!$AB$151:$BA$151,0)),0)+IFERROR(INDEX('Hoja de Trabajo para listado'!$BC$155:$CB$1048576,MATCH($A133,'Hoja de Trabajo para listado'!$BC$155:$BC$1048576,0),MATCH((CUADRO!G$4&amp;$E133),'Hoja de Trabajo para listado'!$BC$151:$CB$151,0)),0)+IFERROR(INDEX('Hoja de Trabajo para listado'!$DE$153:$DG$274,MATCH($A133,'Hoja de Trabajo para listado'!$DE$153:$DE$1048576,0),MATCH((CUADRO!G$4&amp;$E133),'Hoja de Trabajo para listado'!$DE$151:$DG$151,0)),0)+IFERROR(INDEX('Hoja de Trabajo para listado'!$CD$155:$DC$1048576,MATCH($A133,'Hoja de Trabajo para listado'!$CD$155:$CD$1048576,0),MATCH((CUADRO!G$4&amp;$E133),'Hoja de Trabajo para listado'!$CD$151:$DC$151,0)),0)</f>
        <v>0</v>
      </c>
      <c r="H133" s="241">
        <f ca="1">+IFERROR(INDEX('Hoja de Trabajo para listado'!$A$155:$Z$1048576,MATCH($A133,'Hoja de Trabajo para listado'!$A$155:$A$1048576,0),MATCH((CUADRO!H$4&amp;$E133),'Hoja de Trabajo para listado'!$A$151:$Z$151,0)),0)+IFERROR(INDEX('Hoja de Trabajo para listado'!$AB$155:$BA$1048576,MATCH($A133,'Hoja de Trabajo para listado'!$AB$155:$AB$1048576,0),MATCH((CUADRO!H$4&amp;$E133),'Hoja de Trabajo para listado'!$AB$151:$BA$151,0)),0)+IFERROR(INDEX('Hoja de Trabajo para listado'!$BC$155:$CB$1048576,MATCH($A133,'Hoja de Trabajo para listado'!$BC$155:$BC$1048576,0),MATCH((CUADRO!H$4&amp;$E133),'Hoja de Trabajo para listado'!$BC$151:$CB$151,0)),0)+IFERROR(INDEX('Hoja de Trabajo para listado'!$DE$153:$DG$274,MATCH($A133,'Hoja de Trabajo para listado'!$DE$153:$DE$1048576,0),MATCH((CUADRO!H$4&amp;$E133),'Hoja de Trabajo para listado'!$DE$151:$DG$151,0)),0)+IFERROR(INDEX('Hoja de Trabajo para listado'!$CD$155:$DC$1048576,MATCH($A133,'Hoja de Trabajo para listado'!$CD$155:$CD$1048576,0),MATCH((CUADRO!H$4&amp;$E133),'Hoja de Trabajo para listado'!$CD$151:$DC$151,0)),0)</f>
        <v>0</v>
      </c>
      <c r="I133" s="241">
        <f ca="1">+IFERROR(INDEX('Hoja de Trabajo para listado'!$A$155:$Z$1048576,MATCH($A133,'Hoja de Trabajo para listado'!$A$155:$A$1048576,0),MATCH((CUADRO!I$4&amp;$E133),'Hoja de Trabajo para listado'!$A$151:$Z$151,0)),0)+IFERROR(INDEX('Hoja de Trabajo para listado'!$AB$155:$BA$1048576,MATCH($A133,'Hoja de Trabajo para listado'!$AB$155:$AB$1048576,0),MATCH((CUADRO!I$4&amp;$E133),'Hoja de Trabajo para listado'!$AB$151:$BA$151,0)),0)+IFERROR(INDEX('Hoja de Trabajo para listado'!$BC$155:$CB$1048576,MATCH($A133,'Hoja de Trabajo para listado'!$BC$155:$BC$1048576,0),MATCH((CUADRO!I$4&amp;$E133),'Hoja de Trabajo para listado'!$BC$151:$CB$151,0)),0)+IFERROR(INDEX('Hoja de Trabajo para listado'!$DE$153:$DG$274,MATCH($A133,'Hoja de Trabajo para listado'!$DE$153:$DE$1048576,0),MATCH((CUADRO!I$4&amp;$E133),'Hoja de Trabajo para listado'!$DE$151:$DG$151,0)),0)+IFERROR(INDEX('Hoja de Trabajo para listado'!$CD$155:$DC$1048576,MATCH($A133,'Hoja de Trabajo para listado'!$CD$155:$CD$1048576,0),MATCH((CUADRO!I$4&amp;$E133),'Hoja de Trabajo para listado'!$CD$151:$DC$151,0)),0)</f>
        <v>0</v>
      </c>
      <c r="J133" s="241">
        <f ca="1">+IFERROR(INDEX('Hoja de Trabajo para listado'!$A$155:$Z$1048576,MATCH($A133,'Hoja de Trabajo para listado'!$A$155:$A$1048576,0),MATCH((CUADRO!J$4&amp;$E133),'Hoja de Trabajo para listado'!$A$151:$Z$151,0)),0)+IFERROR(INDEX('Hoja de Trabajo para listado'!$AB$155:$BA$1048576,MATCH($A133,'Hoja de Trabajo para listado'!$AB$155:$AB$1048576,0),MATCH((CUADRO!J$4&amp;$E133),'Hoja de Trabajo para listado'!$AB$151:$BA$151,0)),0)+IFERROR(INDEX('Hoja de Trabajo para listado'!$BC$155:$CB$1048576,MATCH($A133,'Hoja de Trabajo para listado'!$BC$155:$BC$1048576,0),MATCH((CUADRO!J$4&amp;$E133),'Hoja de Trabajo para listado'!$BC$151:$CB$151,0)),0)+IFERROR(INDEX('Hoja de Trabajo para listado'!$DE$153:$DG$274,MATCH($A133,'Hoja de Trabajo para listado'!$DE$153:$DE$1048576,0),MATCH((CUADRO!J$4&amp;$E133),'Hoja de Trabajo para listado'!$DE$151:$DG$151,0)),0)+IFERROR(INDEX('Hoja de Trabajo para listado'!$CD$155:$DC$1048576,MATCH($A133,'Hoja de Trabajo para listado'!$CD$155:$CD$1048576,0),MATCH((CUADRO!J$4&amp;$E133),'Hoja de Trabajo para listado'!$CD$151:$DC$151,0)),0)</f>
        <v>0</v>
      </c>
      <c r="K133" s="241">
        <f ca="1">+IFERROR(INDEX('Hoja de Trabajo para listado'!$A$155:$Z$1048576,MATCH($A133,'Hoja de Trabajo para listado'!$A$155:$A$1048576,0),MATCH((CUADRO!K$4&amp;$E133),'Hoja de Trabajo para listado'!$A$151:$Z$151,0)),0)+IFERROR(INDEX('Hoja de Trabajo para listado'!$AB$155:$BA$1048576,MATCH($A133,'Hoja de Trabajo para listado'!$AB$155:$AB$1048576,0),MATCH((CUADRO!K$4&amp;$E133),'Hoja de Trabajo para listado'!$AB$151:$BA$151,0)),0)+IFERROR(INDEX('Hoja de Trabajo para listado'!$BC$155:$CB$1048576,MATCH($A133,'Hoja de Trabajo para listado'!$BC$155:$BC$1048576,0),MATCH((CUADRO!K$4&amp;$E133),'Hoja de Trabajo para listado'!$BC$151:$CB$151,0)),0)+IFERROR(INDEX('Hoja de Trabajo para listado'!$DE$153:$DG$274,MATCH($A133,'Hoja de Trabajo para listado'!$DE$153:$DE$1048576,0),MATCH((CUADRO!K$4&amp;$E133),'Hoja de Trabajo para listado'!$DE$151:$DG$151,0)),0)+IFERROR(INDEX('Hoja de Trabajo para listado'!$CD$155:$DC$1048576,MATCH($A133,'Hoja de Trabajo para listado'!$CD$155:$CD$1048576,0),MATCH((CUADRO!K$4&amp;$E133),'Hoja de Trabajo para listado'!$CD$151:$DC$151,0)),0)</f>
        <v>0</v>
      </c>
      <c r="L133" s="241">
        <f ca="1">+IFERROR(INDEX('Hoja de Trabajo para listado'!$A$155:$Z$1048576,MATCH($A133,'Hoja de Trabajo para listado'!$A$155:$A$1048576,0),MATCH((CUADRO!L$4&amp;$E133),'Hoja de Trabajo para listado'!$A$151:$Z$151,0)),0)+IFERROR(INDEX('Hoja de Trabajo para listado'!$AB$155:$BA$1048576,MATCH($A133,'Hoja de Trabajo para listado'!$AB$155:$AB$1048576,0),MATCH((CUADRO!L$4&amp;$E133),'Hoja de Trabajo para listado'!$AB$151:$BA$151,0)),0)+IFERROR(INDEX('Hoja de Trabajo para listado'!$BC$155:$CB$1048576,MATCH($A133,'Hoja de Trabajo para listado'!$BC$155:$BC$1048576,0),MATCH((CUADRO!L$4&amp;$E133),'Hoja de Trabajo para listado'!$BC$151:$CB$151,0)),0)+IFERROR(INDEX('Hoja de Trabajo para listado'!$DE$153:$DG$274,MATCH($A133,'Hoja de Trabajo para listado'!$DE$153:$DE$1048576,0),MATCH((CUADRO!L$4&amp;$E133),'Hoja de Trabajo para listado'!$DE$151:$DG$151,0)),0)+IFERROR(INDEX('Hoja de Trabajo para listado'!$CD$155:$DC$1048576,MATCH($A133,'Hoja de Trabajo para listado'!$CD$155:$CD$1048576,0),MATCH((CUADRO!L$4&amp;$E133),'Hoja de Trabajo para listado'!$CD$151:$DC$151,0)),0)</f>
        <v>0</v>
      </c>
      <c r="M133" s="241">
        <f ca="1">+IFERROR(INDEX('Hoja de Trabajo para listado'!$A$155:$Z$1048576,MATCH($A133,'Hoja de Trabajo para listado'!$A$155:$A$1048576,0),MATCH((CUADRO!M$4&amp;$E133),'Hoja de Trabajo para listado'!$A$151:$Z$151,0)),0)+IFERROR(INDEX('Hoja de Trabajo para listado'!$AB$155:$BA$1048576,MATCH($A133,'Hoja de Trabajo para listado'!$AB$155:$AB$1048576,0),MATCH((CUADRO!M$4&amp;$E133),'Hoja de Trabajo para listado'!$AB$151:$BA$151,0)),0)+IFERROR(INDEX('Hoja de Trabajo para listado'!$BC$155:$CB$1048576,MATCH($A133,'Hoja de Trabajo para listado'!$BC$155:$BC$1048576,0),MATCH((CUADRO!M$4&amp;$E133),'Hoja de Trabajo para listado'!$BC$151:$CB$151,0)),0)+IFERROR(INDEX('Hoja de Trabajo para listado'!$DE$153:$DG$274,MATCH($A133,'Hoja de Trabajo para listado'!$DE$153:$DE$1048576,0),MATCH((CUADRO!M$4&amp;$E133),'Hoja de Trabajo para listado'!$DE$151:$DG$151,0)),0)+IFERROR(INDEX('Hoja de Trabajo para listado'!$CD$155:$DC$1048576,MATCH($A133,'Hoja de Trabajo para listado'!$CD$155:$CD$1048576,0),MATCH((CUADRO!M$4&amp;$E133),'Hoja de Trabajo para listado'!$CD$151:$DC$151,0)),0)</f>
        <v>0</v>
      </c>
      <c r="N133" s="241">
        <f ca="1">+IFERROR(INDEX('Hoja de Trabajo para listado'!$A$155:$Z$1048576,MATCH($A133,'Hoja de Trabajo para listado'!$A$155:$A$1048576,0),MATCH((CUADRO!N$4&amp;$E133),'Hoja de Trabajo para listado'!$A$151:$Z$151,0)),0)+IFERROR(INDEX('Hoja de Trabajo para listado'!$AB$155:$BA$1048576,MATCH($A133,'Hoja de Trabajo para listado'!$AB$155:$AB$1048576,0),MATCH((CUADRO!N$4&amp;$E133),'Hoja de Trabajo para listado'!$AB$151:$BA$151,0)),0)+IFERROR(INDEX('Hoja de Trabajo para listado'!$BC$155:$CB$1048576,MATCH($A133,'Hoja de Trabajo para listado'!$BC$155:$BC$1048576,0),MATCH((CUADRO!N$4&amp;$E133),'Hoja de Trabajo para listado'!$BC$151:$CB$151,0)),0)+IFERROR(INDEX('Hoja de Trabajo para listado'!$DE$153:$DG$274,MATCH($A133,'Hoja de Trabajo para listado'!$DE$153:$DE$1048576,0),MATCH((CUADRO!N$4&amp;$E133),'Hoja de Trabajo para listado'!$DE$151:$DG$151,0)),0)+IFERROR(INDEX('Hoja de Trabajo para listado'!$CD$155:$DC$1048576,MATCH($A133,'Hoja de Trabajo para listado'!$CD$155:$CD$1048576,0),MATCH((CUADRO!N$4&amp;$E133),'Hoja de Trabajo para listado'!$CD$151:$DC$151,0)),0)</f>
        <v>0</v>
      </c>
      <c r="O133" s="241">
        <f ca="1">+IFERROR(INDEX('Hoja de Trabajo para listado'!$A$155:$Z$1048576,MATCH($A133,'Hoja de Trabajo para listado'!$A$155:$A$1048576,0),MATCH((CUADRO!O$4&amp;$E133),'Hoja de Trabajo para listado'!$A$151:$Z$151,0)),0)+IFERROR(INDEX('Hoja de Trabajo para listado'!$AB$155:$BA$1048576,MATCH($A133,'Hoja de Trabajo para listado'!$AB$155:$AB$1048576,0),MATCH((CUADRO!O$4&amp;$E133),'Hoja de Trabajo para listado'!$AB$151:$BA$151,0)),0)+IFERROR(INDEX('Hoja de Trabajo para listado'!$BC$155:$CB$1048576,MATCH($A133,'Hoja de Trabajo para listado'!$BC$155:$BC$1048576,0),MATCH((CUADRO!O$4&amp;$E133),'Hoja de Trabajo para listado'!$BC$151:$CB$151,0)),0)+IFERROR(INDEX('Hoja de Trabajo para listado'!$DE$153:$DG$274,MATCH($A133,'Hoja de Trabajo para listado'!$DE$153:$DE$1048576,0),MATCH((CUADRO!O$4&amp;$E133),'Hoja de Trabajo para listado'!$DE$151:$DG$151,0)),0)+IFERROR(INDEX('Hoja de Trabajo para listado'!$CD$155:$DC$1048576,MATCH($A133,'Hoja de Trabajo para listado'!$CD$155:$CD$1048576,0),MATCH((CUADRO!O$4&amp;$E133),'Hoja de Trabajo para listado'!$CD$151:$DC$151,0)),0)</f>
        <v>0</v>
      </c>
      <c r="P133" s="241">
        <f ca="1">+IFERROR(INDEX('Hoja de Trabajo para listado'!$A$155:$Z$1048576,MATCH($A133,'Hoja de Trabajo para listado'!$A$155:$A$1048576,0),MATCH((CUADRO!P$4&amp;$E133),'Hoja de Trabajo para listado'!$A$151:$Z$151,0)),0)+IFERROR(INDEX('Hoja de Trabajo para listado'!$AB$155:$BA$1048576,MATCH($A133,'Hoja de Trabajo para listado'!$AB$155:$AB$1048576,0),MATCH((CUADRO!P$4&amp;$E133),'Hoja de Trabajo para listado'!$AB$151:$BA$151,0)),0)+IFERROR(INDEX('Hoja de Trabajo para listado'!$BC$155:$CB$1048576,MATCH($A133,'Hoja de Trabajo para listado'!$BC$155:$BC$1048576,0),MATCH((CUADRO!P$4&amp;$E133),'Hoja de Trabajo para listado'!$BC$151:$CB$151,0)),0)+IFERROR(INDEX('Hoja de Trabajo para listado'!$DE$153:$DG$274,MATCH($A133,'Hoja de Trabajo para listado'!$DE$153:$DE$1048576,0),MATCH((CUADRO!P$4&amp;$E133),'Hoja de Trabajo para listado'!$DE$151:$DG$151,0)),0)+IFERROR(INDEX('Hoja de Trabajo para listado'!$CD$155:$DC$1048576,MATCH($A133,'Hoja de Trabajo para listado'!$CD$155:$CD$1048576,0),MATCH((CUADRO!P$4&amp;$E133),'Hoja de Trabajo para listado'!$CD$151:$DC$151,0)),0)</f>
        <v>0</v>
      </c>
      <c r="Q133" s="241">
        <f ca="1">+IFERROR(INDEX('Hoja de Trabajo para listado'!$A$155:$Z$1048576,MATCH($A133,'Hoja de Trabajo para listado'!$A$155:$A$1048576,0),MATCH((CUADRO!Q$4&amp;$E133),'Hoja de Trabajo para listado'!$A$151:$Z$151,0)),0)+IFERROR(INDEX('Hoja de Trabajo para listado'!$AB$155:$BA$1048576,MATCH($A133,'Hoja de Trabajo para listado'!$AB$155:$AB$1048576,0),MATCH((CUADRO!Q$4&amp;$E133),'Hoja de Trabajo para listado'!$AB$151:$BA$151,0)),0)+IFERROR(INDEX('Hoja de Trabajo para listado'!$BC$155:$CB$1048576,MATCH($A133,'Hoja de Trabajo para listado'!$BC$155:$BC$1048576,0),MATCH((CUADRO!Q$4&amp;$E133),'Hoja de Trabajo para listado'!$BC$151:$CB$151,0)),0)+IFERROR(INDEX('Hoja de Trabajo para listado'!$DE$153:$DG$274,MATCH($A133,'Hoja de Trabajo para listado'!$DE$153:$DE$1048576,0),MATCH((CUADRO!Q$4&amp;$E133),'Hoja de Trabajo para listado'!$DE$151:$DG$151,0)),0)+IFERROR(INDEX('Hoja de Trabajo para listado'!$CD$155:$DC$1048576,MATCH($A133,'Hoja de Trabajo para listado'!$CD$155:$CD$1048576,0),MATCH((CUADRO!Q$4&amp;$E133),'Hoja de Trabajo para listado'!$CD$151:$DC$151,0)),0)</f>
        <v>0</v>
      </c>
      <c r="R133" s="241">
        <f t="shared" ref="R133:R196" ca="1" si="4">+SUM(F133:Q133)</f>
        <v>0</v>
      </c>
      <c r="S133" s="241"/>
      <c r="T133" s="241">
        <f ca="1">+T134</f>
        <v>0</v>
      </c>
      <c r="U133" s="240">
        <f t="shared" ref="U133:U196" si="5">+IF(E133="Débitos",1,2)</f>
        <v>1</v>
      </c>
    </row>
    <row r="134" spans="1:21" ht="15" hidden="1" customHeight="1">
      <c r="A134" s="32">
        <v>201</v>
      </c>
      <c r="B134" s="382"/>
      <c r="C134" s="305" t="e">
        <f>+VLOOKUP(A134,bd_lista!$A$3:$C$592,3,FALSE)</f>
        <v>#N/A</v>
      </c>
      <c r="D134" s="384"/>
      <c r="E134" s="305" t="s">
        <v>684</v>
      </c>
      <c r="F134" s="243">
        <f ca="1">+IFERROR(INDEX('Hoja de Trabajo para listado'!$A$155:$Z$1048576,MATCH($A134,'Hoja de Trabajo para listado'!$A$155:$A$1048576,0),MATCH((CUADRO!F$4&amp;$E134),'Hoja de Trabajo para listado'!$A$151:$Z$151,0)),0)+IFERROR(INDEX('Hoja de Trabajo para listado'!$AB$155:$BA$1048576,MATCH($A134,'Hoja de Trabajo para listado'!$AB$155:$AB$1048576,0),MATCH((CUADRO!F$4&amp;$E134),'Hoja de Trabajo para listado'!$AB$151:$BA$151,0)),0)+IFERROR(INDEX('Hoja de Trabajo para listado'!$BC$155:$CB$1048576,MATCH($A134,'Hoja de Trabajo para listado'!$BC$155:$BC$1048576,0),MATCH((CUADRO!F$4&amp;$E134),'Hoja de Trabajo para listado'!$BC$151:$CB$151,0)),0)+IFERROR(INDEX('Hoja de Trabajo para listado'!$DE$153:$DG$274,MATCH($A134,'Hoja de Trabajo para listado'!$DE$153:$DE$1048576,0),MATCH((CUADRO!F$4&amp;$E134),'Hoja de Trabajo para listado'!$DE$151:$DG$151,0)),0)+IFERROR(INDEX('Hoja de Trabajo para listado'!$CD$155:$DC$1048576,MATCH($A134,'Hoja de Trabajo para listado'!$CD$155:$CD$1048576,0),MATCH((CUADRO!F$4&amp;$E134),'Hoja de Trabajo para listado'!$CD$151:$DC$151,0)),0)</f>
        <v>0</v>
      </c>
      <c r="G134" s="243">
        <f ca="1">+IFERROR(INDEX('Hoja de Trabajo para listado'!$A$155:$Z$1048576,MATCH($A134,'Hoja de Trabajo para listado'!$A$155:$A$1048576,0),MATCH((CUADRO!G$4&amp;$E134),'Hoja de Trabajo para listado'!$A$151:$Z$151,0)),0)+IFERROR(INDEX('Hoja de Trabajo para listado'!$AB$155:$BA$1048576,MATCH($A134,'Hoja de Trabajo para listado'!$AB$155:$AB$1048576,0),MATCH((CUADRO!G$4&amp;$E134),'Hoja de Trabajo para listado'!$AB$151:$BA$151,0)),0)+IFERROR(INDEX('Hoja de Trabajo para listado'!$BC$155:$CB$1048576,MATCH($A134,'Hoja de Trabajo para listado'!$BC$155:$BC$1048576,0),MATCH((CUADRO!G$4&amp;$E134),'Hoja de Trabajo para listado'!$BC$151:$CB$151,0)),0)+IFERROR(INDEX('Hoja de Trabajo para listado'!$DE$153:$DG$274,MATCH($A134,'Hoja de Trabajo para listado'!$DE$153:$DE$1048576,0),MATCH((CUADRO!G$4&amp;$E134),'Hoja de Trabajo para listado'!$DE$151:$DG$151,0)),0)+IFERROR(INDEX('Hoja de Trabajo para listado'!$CD$155:$DC$1048576,MATCH($A134,'Hoja de Trabajo para listado'!$CD$155:$CD$1048576,0),MATCH((CUADRO!G$4&amp;$E134),'Hoja de Trabajo para listado'!$CD$151:$DC$151,0)),0)</f>
        <v>0</v>
      </c>
      <c r="H134" s="243">
        <f ca="1">+IFERROR(INDEX('Hoja de Trabajo para listado'!$A$155:$Z$1048576,MATCH($A134,'Hoja de Trabajo para listado'!$A$155:$A$1048576,0),MATCH((CUADRO!H$4&amp;$E134),'Hoja de Trabajo para listado'!$A$151:$Z$151,0)),0)+IFERROR(INDEX('Hoja de Trabajo para listado'!$AB$155:$BA$1048576,MATCH($A134,'Hoja de Trabajo para listado'!$AB$155:$AB$1048576,0),MATCH((CUADRO!H$4&amp;$E134),'Hoja de Trabajo para listado'!$AB$151:$BA$151,0)),0)+IFERROR(INDEX('Hoja de Trabajo para listado'!$BC$155:$CB$1048576,MATCH($A134,'Hoja de Trabajo para listado'!$BC$155:$BC$1048576,0),MATCH((CUADRO!H$4&amp;$E134),'Hoja de Trabajo para listado'!$BC$151:$CB$151,0)),0)+IFERROR(INDEX('Hoja de Trabajo para listado'!$DE$153:$DG$274,MATCH($A134,'Hoja de Trabajo para listado'!$DE$153:$DE$1048576,0),MATCH((CUADRO!H$4&amp;$E134),'Hoja de Trabajo para listado'!$DE$151:$DG$151,0)),0)+IFERROR(INDEX('Hoja de Trabajo para listado'!$CD$155:$DC$1048576,MATCH($A134,'Hoja de Trabajo para listado'!$CD$155:$CD$1048576,0),MATCH((CUADRO!H$4&amp;$E134),'Hoja de Trabajo para listado'!$CD$151:$DC$151,0)),0)</f>
        <v>0</v>
      </c>
      <c r="I134" s="243">
        <f ca="1">+IFERROR(INDEX('Hoja de Trabajo para listado'!$A$155:$Z$1048576,MATCH($A134,'Hoja de Trabajo para listado'!$A$155:$A$1048576,0),MATCH((CUADRO!I$4&amp;$E134),'Hoja de Trabajo para listado'!$A$151:$Z$151,0)),0)+IFERROR(INDEX('Hoja de Trabajo para listado'!$AB$155:$BA$1048576,MATCH($A134,'Hoja de Trabajo para listado'!$AB$155:$AB$1048576,0),MATCH((CUADRO!I$4&amp;$E134),'Hoja de Trabajo para listado'!$AB$151:$BA$151,0)),0)+IFERROR(INDEX('Hoja de Trabajo para listado'!$BC$155:$CB$1048576,MATCH($A134,'Hoja de Trabajo para listado'!$BC$155:$BC$1048576,0),MATCH((CUADRO!I$4&amp;$E134),'Hoja de Trabajo para listado'!$BC$151:$CB$151,0)),0)+IFERROR(INDEX('Hoja de Trabajo para listado'!$DE$153:$DG$274,MATCH($A134,'Hoja de Trabajo para listado'!$DE$153:$DE$1048576,0),MATCH((CUADRO!I$4&amp;$E134),'Hoja de Trabajo para listado'!$DE$151:$DG$151,0)),0)+IFERROR(INDEX('Hoja de Trabajo para listado'!$CD$155:$DC$1048576,MATCH($A134,'Hoja de Trabajo para listado'!$CD$155:$CD$1048576,0),MATCH((CUADRO!I$4&amp;$E134),'Hoja de Trabajo para listado'!$CD$151:$DC$151,0)),0)</f>
        <v>0</v>
      </c>
      <c r="J134" s="243">
        <f ca="1">+IFERROR(INDEX('Hoja de Trabajo para listado'!$A$155:$Z$1048576,MATCH($A134,'Hoja de Trabajo para listado'!$A$155:$A$1048576,0),MATCH((CUADRO!J$4&amp;$E134),'Hoja de Trabajo para listado'!$A$151:$Z$151,0)),0)+IFERROR(INDEX('Hoja de Trabajo para listado'!$AB$155:$BA$1048576,MATCH($A134,'Hoja de Trabajo para listado'!$AB$155:$AB$1048576,0),MATCH((CUADRO!J$4&amp;$E134),'Hoja de Trabajo para listado'!$AB$151:$BA$151,0)),0)+IFERROR(INDEX('Hoja de Trabajo para listado'!$BC$155:$CB$1048576,MATCH($A134,'Hoja de Trabajo para listado'!$BC$155:$BC$1048576,0),MATCH((CUADRO!J$4&amp;$E134),'Hoja de Trabajo para listado'!$BC$151:$CB$151,0)),0)+IFERROR(INDEX('Hoja de Trabajo para listado'!$DE$153:$DG$274,MATCH($A134,'Hoja de Trabajo para listado'!$DE$153:$DE$1048576,0),MATCH((CUADRO!J$4&amp;$E134),'Hoja de Trabajo para listado'!$DE$151:$DG$151,0)),0)+IFERROR(INDEX('Hoja de Trabajo para listado'!$CD$155:$DC$1048576,MATCH($A134,'Hoja de Trabajo para listado'!$CD$155:$CD$1048576,0),MATCH((CUADRO!J$4&amp;$E134),'Hoja de Trabajo para listado'!$CD$151:$DC$151,0)),0)</f>
        <v>0</v>
      </c>
      <c r="K134" s="243">
        <f ca="1">+IFERROR(INDEX('Hoja de Trabajo para listado'!$A$155:$Z$1048576,MATCH($A134,'Hoja de Trabajo para listado'!$A$155:$A$1048576,0),MATCH((CUADRO!K$4&amp;$E134),'Hoja de Trabajo para listado'!$A$151:$Z$151,0)),0)+IFERROR(INDEX('Hoja de Trabajo para listado'!$AB$155:$BA$1048576,MATCH($A134,'Hoja de Trabajo para listado'!$AB$155:$AB$1048576,0),MATCH((CUADRO!K$4&amp;$E134),'Hoja de Trabajo para listado'!$AB$151:$BA$151,0)),0)+IFERROR(INDEX('Hoja de Trabajo para listado'!$BC$155:$CB$1048576,MATCH($A134,'Hoja de Trabajo para listado'!$BC$155:$BC$1048576,0),MATCH((CUADRO!K$4&amp;$E134),'Hoja de Trabajo para listado'!$BC$151:$CB$151,0)),0)+IFERROR(INDEX('Hoja de Trabajo para listado'!$DE$153:$DG$274,MATCH($A134,'Hoja de Trabajo para listado'!$DE$153:$DE$1048576,0),MATCH((CUADRO!K$4&amp;$E134),'Hoja de Trabajo para listado'!$DE$151:$DG$151,0)),0)+IFERROR(INDEX('Hoja de Trabajo para listado'!$CD$155:$DC$1048576,MATCH($A134,'Hoja de Trabajo para listado'!$CD$155:$CD$1048576,0),MATCH((CUADRO!K$4&amp;$E134),'Hoja de Trabajo para listado'!$CD$151:$DC$151,0)),0)</f>
        <v>0</v>
      </c>
      <c r="L134" s="243">
        <f ca="1">+IFERROR(INDEX('Hoja de Trabajo para listado'!$A$155:$Z$1048576,MATCH($A134,'Hoja de Trabajo para listado'!$A$155:$A$1048576,0),MATCH((CUADRO!L$4&amp;$E134),'Hoja de Trabajo para listado'!$A$151:$Z$151,0)),0)+IFERROR(INDEX('Hoja de Trabajo para listado'!$AB$155:$BA$1048576,MATCH($A134,'Hoja de Trabajo para listado'!$AB$155:$AB$1048576,0),MATCH((CUADRO!L$4&amp;$E134),'Hoja de Trabajo para listado'!$AB$151:$BA$151,0)),0)+IFERROR(INDEX('Hoja de Trabajo para listado'!$BC$155:$CB$1048576,MATCH($A134,'Hoja de Trabajo para listado'!$BC$155:$BC$1048576,0),MATCH((CUADRO!L$4&amp;$E134),'Hoja de Trabajo para listado'!$BC$151:$CB$151,0)),0)+IFERROR(INDEX('Hoja de Trabajo para listado'!$DE$153:$DG$274,MATCH($A134,'Hoja de Trabajo para listado'!$DE$153:$DE$1048576,0),MATCH((CUADRO!L$4&amp;$E134),'Hoja de Trabajo para listado'!$DE$151:$DG$151,0)),0)+IFERROR(INDEX('Hoja de Trabajo para listado'!$CD$155:$DC$1048576,MATCH($A134,'Hoja de Trabajo para listado'!$CD$155:$CD$1048576,0),MATCH((CUADRO!L$4&amp;$E134),'Hoja de Trabajo para listado'!$CD$151:$DC$151,0)),0)</f>
        <v>0</v>
      </c>
      <c r="M134" s="243">
        <f ca="1">+IFERROR(INDEX('Hoja de Trabajo para listado'!$A$155:$Z$1048576,MATCH($A134,'Hoja de Trabajo para listado'!$A$155:$A$1048576,0),MATCH((CUADRO!M$4&amp;$E134),'Hoja de Trabajo para listado'!$A$151:$Z$151,0)),0)+IFERROR(INDEX('Hoja de Trabajo para listado'!$AB$155:$BA$1048576,MATCH($A134,'Hoja de Trabajo para listado'!$AB$155:$AB$1048576,0),MATCH((CUADRO!M$4&amp;$E134),'Hoja de Trabajo para listado'!$AB$151:$BA$151,0)),0)+IFERROR(INDEX('Hoja de Trabajo para listado'!$BC$155:$CB$1048576,MATCH($A134,'Hoja de Trabajo para listado'!$BC$155:$BC$1048576,0),MATCH((CUADRO!M$4&amp;$E134),'Hoja de Trabajo para listado'!$BC$151:$CB$151,0)),0)+IFERROR(INDEX('Hoja de Trabajo para listado'!$DE$153:$DG$274,MATCH($A134,'Hoja de Trabajo para listado'!$DE$153:$DE$1048576,0),MATCH((CUADRO!M$4&amp;$E134),'Hoja de Trabajo para listado'!$DE$151:$DG$151,0)),0)+IFERROR(INDEX('Hoja de Trabajo para listado'!$CD$155:$DC$1048576,MATCH($A134,'Hoja de Trabajo para listado'!$CD$155:$CD$1048576,0),MATCH((CUADRO!M$4&amp;$E134),'Hoja de Trabajo para listado'!$CD$151:$DC$151,0)),0)</f>
        <v>0</v>
      </c>
      <c r="N134" s="243">
        <f ca="1">+IFERROR(INDEX('Hoja de Trabajo para listado'!$A$155:$Z$1048576,MATCH($A134,'Hoja de Trabajo para listado'!$A$155:$A$1048576,0),MATCH((CUADRO!N$4&amp;$E134),'Hoja de Trabajo para listado'!$A$151:$Z$151,0)),0)+IFERROR(INDEX('Hoja de Trabajo para listado'!$AB$155:$BA$1048576,MATCH($A134,'Hoja de Trabajo para listado'!$AB$155:$AB$1048576,0),MATCH((CUADRO!N$4&amp;$E134),'Hoja de Trabajo para listado'!$AB$151:$BA$151,0)),0)+IFERROR(INDEX('Hoja de Trabajo para listado'!$BC$155:$CB$1048576,MATCH($A134,'Hoja de Trabajo para listado'!$BC$155:$BC$1048576,0),MATCH((CUADRO!N$4&amp;$E134),'Hoja de Trabajo para listado'!$BC$151:$CB$151,0)),0)+IFERROR(INDEX('Hoja de Trabajo para listado'!$DE$153:$DG$274,MATCH($A134,'Hoja de Trabajo para listado'!$DE$153:$DE$1048576,0),MATCH((CUADRO!N$4&amp;$E134),'Hoja de Trabajo para listado'!$DE$151:$DG$151,0)),0)+IFERROR(INDEX('Hoja de Trabajo para listado'!$CD$155:$DC$1048576,MATCH($A134,'Hoja de Trabajo para listado'!$CD$155:$CD$1048576,0),MATCH((CUADRO!N$4&amp;$E134),'Hoja de Trabajo para listado'!$CD$151:$DC$151,0)),0)</f>
        <v>0</v>
      </c>
      <c r="O134" s="243">
        <f ca="1">+IFERROR(INDEX('Hoja de Trabajo para listado'!$A$155:$Z$1048576,MATCH($A134,'Hoja de Trabajo para listado'!$A$155:$A$1048576,0),MATCH((CUADRO!O$4&amp;$E134),'Hoja de Trabajo para listado'!$A$151:$Z$151,0)),0)+IFERROR(INDEX('Hoja de Trabajo para listado'!$AB$155:$BA$1048576,MATCH($A134,'Hoja de Trabajo para listado'!$AB$155:$AB$1048576,0),MATCH((CUADRO!O$4&amp;$E134),'Hoja de Trabajo para listado'!$AB$151:$BA$151,0)),0)+IFERROR(INDEX('Hoja de Trabajo para listado'!$BC$155:$CB$1048576,MATCH($A134,'Hoja de Trabajo para listado'!$BC$155:$BC$1048576,0),MATCH((CUADRO!O$4&amp;$E134),'Hoja de Trabajo para listado'!$BC$151:$CB$151,0)),0)+IFERROR(INDEX('Hoja de Trabajo para listado'!$DE$153:$DG$274,MATCH($A134,'Hoja de Trabajo para listado'!$DE$153:$DE$1048576,0),MATCH((CUADRO!O$4&amp;$E134),'Hoja de Trabajo para listado'!$DE$151:$DG$151,0)),0)+IFERROR(INDEX('Hoja de Trabajo para listado'!$CD$155:$DC$1048576,MATCH($A134,'Hoja de Trabajo para listado'!$CD$155:$CD$1048576,0),MATCH((CUADRO!O$4&amp;$E134),'Hoja de Trabajo para listado'!$CD$151:$DC$151,0)),0)</f>
        <v>0</v>
      </c>
      <c r="P134" s="243">
        <f ca="1">+IFERROR(INDEX('Hoja de Trabajo para listado'!$A$155:$Z$1048576,MATCH($A134,'Hoja de Trabajo para listado'!$A$155:$A$1048576,0),MATCH((CUADRO!P$4&amp;$E134),'Hoja de Trabajo para listado'!$A$151:$Z$151,0)),0)+IFERROR(INDEX('Hoja de Trabajo para listado'!$AB$155:$BA$1048576,MATCH($A134,'Hoja de Trabajo para listado'!$AB$155:$AB$1048576,0),MATCH((CUADRO!P$4&amp;$E134),'Hoja de Trabajo para listado'!$AB$151:$BA$151,0)),0)+IFERROR(INDEX('Hoja de Trabajo para listado'!$BC$155:$CB$1048576,MATCH($A134,'Hoja de Trabajo para listado'!$BC$155:$BC$1048576,0),MATCH((CUADRO!P$4&amp;$E134),'Hoja de Trabajo para listado'!$BC$151:$CB$151,0)),0)+IFERROR(INDEX('Hoja de Trabajo para listado'!$DE$153:$DG$274,MATCH($A134,'Hoja de Trabajo para listado'!$DE$153:$DE$1048576,0),MATCH((CUADRO!P$4&amp;$E134),'Hoja de Trabajo para listado'!$DE$151:$DG$151,0)),0)+IFERROR(INDEX('Hoja de Trabajo para listado'!$CD$155:$DC$1048576,MATCH($A134,'Hoja de Trabajo para listado'!$CD$155:$CD$1048576,0),MATCH((CUADRO!P$4&amp;$E134),'Hoja de Trabajo para listado'!$CD$151:$DC$151,0)),0)</f>
        <v>0</v>
      </c>
      <c r="Q134" s="243">
        <f ca="1">+IFERROR(INDEX('Hoja de Trabajo para listado'!$A$155:$Z$1048576,MATCH($A134,'Hoja de Trabajo para listado'!$A$155:$A$1048576,0),MATCH((CUADRO!Q$4&amp;$E134),'Hoja de Trabajo para listado'!$A$151:$Z$151,0)),0)+IFERROR(INDEX('Hoja de Trabajo para listado'!$AB$155:$BA$1048576,MATCH($A134,'Hoja de Trabajo para listado'!$AB$155:$AB$1048576,0),MATCH((CUADRO!Q$4&amp;$E134),'Hoja de Trabajo para listado'!$AB$151:$BA$151,0)),0)+IFERROR(INDEX('Hoja de Trabajo para listado'!$BC$155:$CB$1048576,MATCH($A134,'Hoja de Trabajo para listado'!$BC$155:$BC$1048576,0),MATCH((CUADRO!Q$4&amp;$E134),'Hoja de Trabajo para listado'!$BC$151:$CB$151,0)),0)+IFERROR(INDEX('Hoja de Trabajo para listado'!$DE$153:$DG$274,MATCH($A134,'Hoja de Trabajo para listado'!$DE$153:$DE$1048576,0),MATCH((CUADRO!Q$4&amp;$E134),'Hoja de Trabajo para listado'!$DE$151:$DG$151,0)),0)+IFERROR(INDEX('Hoja de Trabajo para listado'!$CD$155:$DC$1048576,MATCH($A134,'Hoja de Trabajo para listado'!$CD$155:$CD$1048576,0),MATCH((CUADRO!Q$4&amp;$E134),'Hoja de Trabajo para listado'!$CD$151:$DC$151,0)),0)</f>
        <v>0</v>
      </c>
      <c r="R134" s="243">
        <f t="shared" ca="1" si="4"/>
        <v>0</v>
      </c>
      <c r="S134" s="243">
        <f ca="1">+R133+R134</f>
        <v>0</v>
      </c>
      <c r="T134" s="243">
        <f ca="1">+S134</f>
        <v>0</v>
      </c>
      <c r="U134" s="242">
        <f t="shared" si="5"/>
        <v>2</v>
      </c>
    </row>
    <row r="135" spans="1:21" ht="15" customHeight="1">
      <c r="A135" s="354">
        <v>203</v>
      </c>
      <c r="B135" s="381">
        <f>+A135</f>
        <v>203</v>
      </c>
      <c r="C135" s="245" t="str">
        <f>+VLOOKUP(A135,bd_lista!$A$3:$C$592,3,FALSE)</f>
        <v>Autoridad de Supervisión del Sistema Financiero</v>
      </c>
      <c r="D135" s="383" t="str">
        <f>+C135</f>
        <v>Autoridad de Supervisión del Sistema Financiero</v>
      </c>
      <c r="E135" s="245" t="s">
        <v>683</v>
      </c>
      <c r="F135" s="241">
        <f ca="1">+IFERROR(INDEX('Hoja de Trabajo para listado'!$A$155:$Z$1048576,MATCH($A135,'Hoja de Trabajo para listado'!$A$155:$A$1048576,0),MATCH((CUADRO!F$4&amp;$E135),'Hoja de Trabajo para listado'!$A$151:$Z$151,0)),0)+IFERROR(INDEX('Hoja de Trabajo para listado'!$AB$155:$BA$1048576,MATCH($A135,'Hoja de Trabajo para listado'!$AB$155:$AB$1048576,0),MATCH((CUADRO!F$4&amp;$E135),'Hoja de Trabajo para listado'!$AB$151:$BA$151,0)),0)+IFERROR(INDEX('Hoja de Trabajo para listado'!$BC$155:$CB$1048576,MATCH($A135,'Hoja de Trabajo para listado'!$BC$155:$BC$1048576,0),MATCH((CUADRO!F$4&amp;$E135),'Hoja de Trabajo para listado'!$BC$151:$CB$151,0)),0)+IFERROR(INDEX('Hoja de Trabajo para listado'!$DE$153:$DG$274,MATCH($A135,'Hoja de Trabajo para listado'!$DE$153:$DE$1048576,0),MATCH((CUADRO!F$4&amp;$E135),'Hoja de Trabajo para listado'!$DE$151:$DG$151,0)),0)+IFERROR(INDEX('Hoja de Trabajo para listado'!$CD$155:$DC$1048576,MATCH($A135,'Hoja de Trabajo para listado'!$CD$155:$CD$1048576,0),MATCH((CUADRO!F$4&amp;$E135),'Hoja de Trabajo para listado'!$CD$151:$DC$151,0)),0)</f>
        <v>0</v>
      </c>
      <c r="G135" s="241">
        <f ca="1">+IFERROR(INDEX('Hoja de Trabajo para listado'!$A$155:$Z$1048576,MATCH($A135,'Hoja de Trabajo para listado'!$A$155:$A$1048576,0),MATCH((CUADRO!G$4&amp;$E135),'Hoja de Trabajo para listado'!$A$151:$Z$151,0)),0)+IFERROR(INDEX('Hoja de Trabajo para listado'!$AB$155:$BA$1048576,MATCH($A135,'Hoja de Trabajo para listado'!$AB$155:$AB$1048576,0),MATCH((CUADRO!G$4&amp;$E135),'Hoja de Trabajo para listado'!$AB$151:$BA$151,0)),0)+IFERROR(INDEX('Hoja de Trabajo para listado'!$BC$155:$CB$1048576,MATCH($A135,'Hoja de Trabajo para listado'!$BC$155:$BC$1048576,0),MATCH((CUADRO!G$4&amp;$E135),'Hoja de Trabajo para listado'!$BC$151:$CB$151,0)),0)+IFERROR(INDEX('Hoja de Trabajo para listado'!$DE$153:$DG$274,MATCH($A135,'Hoja de Trabajo para listado'!$DE$153:$DE$1048576,0),MATCH((CUADRO!G$4&amp;$E135),'Hoja de Trabajo para listado'!$DE$151:$DG$151,0)),0)+IFERROR(INDEX('Hoja de Trabajo para listado'!$CD$155:$DC$1048576,MATCH($A135,'Hoja de Trabajo para listado'!$CD$155:$CD$1048576,0),MATCH((CUADRO!G$4&amp;$E135),'Hoja de Trabajo para listado'!$CD$151:$DC$151,0)),0)</f>
        <v>0</v>
      </c>
      <c r="H135" s="241">
        <f ca="1">+IFERROR(INDEX('Hoja de Trabajo para listado'!$A$155:$Z$1048576,MATCH($A135,'Hoja de Trabajo para listado'!$A$155:$A$1048576,0),MATCH((CUADRO!H$4&amp;$E135),'Hoja de Trabajo para listado'!$A$151:$Z$151,0)),0)+IFERROR(INDEX('Hoja de Trabajo para listado'!$AB$155:$BA$1048576,MATCH($A135,'Hoja de Trabajo para listado'!$AB$155:$AB$1048576,0),MATCH((CUADRO!H$4&amp;$E135),'Hoja de Trabajo para listado'!$AB$151:$BA$151,0)),0)+IFERROR(INDEX('Hoja de Trabajo para listado'!$BC$155:$CB$1048576,MATCH($A135,'Hoja de Trabajo para listado'!$BC$155:$BC$1048576,0),MATCH((CUADRO!H$4&amp;$E135),'Hoja de Trabajo para listado'!$BC$151:$CB$151,0)),0)+IFERROR(INDEX('Hoja de Trabajo para listado'!$DE$153:$DG$274,MATCH($A135,'Hoja de Trabajo para listado'!$DE$153:$DE$1048576,0),MATCH((CUADRO!H$4&amp;$E135),'Hoja de Trabajo para listado'!$DE$151:$DG$151,0)),0)+IFERROR(INDEX('Hoja de Trabajo para listado'!$CD$155:$DC$1048576,MATCH($A135,'Hoja de Trabajo para listado'!$CD$155:$CD$1048576,0),MATCH((CUADRO!H$4&amp;$E135),'Hoja de Trabajo para listado'!$CD$151:$DC$151,0)),0)</f>
        <v>0</v>
      </c>
      <c r="I135" s="241">
        <f ca="1">+IFERROR(INDEX('Hoja de Trabajo para listado'!$A$155:$Z$1048576,MATCH($A135,'Hoja de Trabajo para listado'!$A$155:$A$1048576,0),MATCH((CUADRO!I$4&amp;$E135),'Hoja de Trabajo para listado'!$A$151:$Z$151,0)),0)+IFERROR(INDEX('Hoja de Trabajo para listado'!$AB$155:$BA$1048576,MATCH($A135,'Hoja de Trabajo para listado'!$AB$155:$AB$1048576,0),MATCH((CUADRO!I$4&amp;$E135),'Hoja de Trabajo para listado'!$AB$151:$BA$151,0)),0)+IFERROR(INDEX('Hoja de Trabajo para listado'!$BC$155:$CB$1048576,MATCH($A135,'Hoja de Trabajo para listado'!$BC$155:$BC$1048576,0),MATCH((CUADRO!I$4&amp;$E135),'Hoja de Trabajo para listado'!$BC$151:$CB$151,0)),0)+IFERROR(INDEX('Hoja de Trabajo para listado'!$DE$153:$DG$274,MATCH($A135,'Hoja de Trabajo para listado'!$DE$153:$DE$1048576,0),MATCH((CUADRO!I$4&amp;$E135),'Hoja de Trabajo para listado'!$DE$151:$DG$151,0)),0)+IFERROR(INDEX('Hoja de Trabajo para listado'!$CD$155:$DC$1048576,MATCH($A135,'Hoja de Trabajo para listado'!$CD$155:$CD$1048576,0),MATCH((CUADRO!I$4&amp;$E135),'Hoja de Trabajo para listado'!$CD$151:$DC$151,0)),0)</f>
        <v>0</v>
      </c>
      <c r="J135" s="241">
        <f ca="1">+IFERROR(INDEX('Hoja de Trabajo para listado'!$A$155:$Z$1048576,MATCH($A135,'Hoja de Trabajo para listado'!$A$155:$A$1048576,0),MATCH((CUADRO!J$4&amp;$E135),'Hoja de Trabajo para listado'!$A$151:$Z$151,0)),0)+IFERROR(INDEX('Hoja de Trabajo para listado'!$AB$155:$BA$1048576,MATCH($A135,'Hoja de Trabajo para listado'!$AB$155:$AB$1048576,0),MATCH((CUADRO!J$4&amp;$E135),'Hoja de Trabajo para listado'!$AB$151:$BA$151,0)),0)+IFERROR(INDEX('Hoja de Trabajo para listado'!$BC$155:$CB$1048576,MATCH($A135,'Hoja de Trabajo para listado'!$BC$155:$BC$1048576,0),MATCH((CUADRO!J$4&amp;$E135),'Hoja de Trabajo para listado'!$BC$151:$CB$151,0)),0)+IFERROR(INDEX('Hoja de Trabajo para listado'!$DE$153:$DG$274,MATCH($A135,'Hoja de Trabajo para listado'!$DE$153:$DE$1048576,0),MATCH((CUADRO!J$4&amp;$E135),'Hoja de Trabajo para listado'!$DE$151:$DG$151,0)),0)+IFERROR(INDEX('Hoja de Trabajo para listado'!$CD$155:$DC$1048576,MATCH($A135,'Hoja de Trabajo para listado'!$CD$155:$CD$1048576,0),MATCH((CUADRO!J$4&amp;$E135),'Hoja de Trabajo para listado'!$CD$151:$DC$151,0)),0)</f>
        <v>0</v>
      </c>
      <c r="K135" s="241">
        <f ca="1">+IFERROR(INDEX('Hoja de Trabajo para listado'!$A$155:$Z$1048576,MATCH($A135,'Hoja de Trabajo para listado'!$A$155:$A$1048576,0),MATCH((CUADRO!K$4&amp;$E135),'Hoja de Trabajo para listado'!$A$151:$Z$151,0)),0)+IFERROR(INDEX('Hoja de Trabajo para listado'!$AB$155:$BA$1048576,MATCH($A135,'Hoja de Trabajo para listado'!$AB$155:$AB$1048576,0),MATCH((CUADRO!K$4&amp;$E135),'Hoja de Trabajo para listado'!$AB$151:$BA$151,0)),0)+IFERROR(INDEX('Hoja de Trabajo para listado'!$BC$155:$CB$1048576,MATCH($A135,'Hoja de Trabajo para listado'!$BC$155:$BC$1048576,0),MATCH((CUADRO!K$4&amp;$E135),'Hoja de Trabajo para listado'!$BC$151:$CB$151,0)),0)+IFERROR(INDEX('Hoja de Trabajo para listado'!$DE$153:$DG$274,MATCH($A135,'Hoja de Trabajo para listado'!$DE$153:$DE$1048576,0),MATCH((CUADRO!K$4&amp;$E135),'Hoja de Trabajo para listado'!$DE$151:$DG$151,0)),0)+IFERROR(INDEX('Hoja de Trabajo para listado'!$CD$155:$DC$1048576,MATCH($A135,'Hoja de Trabajo para listado'!$CD$155:$CD$1048576,0),MATCH((CUADRO!K$4&amp;$E135),'Hoja de Trabajo para listado'!$CD$151:$DC$151,0)),0)</f>
        <v>0</v>
      </c>
      <c r="L135" s="241">
        <f ca="1">+IFERROR(INDEX('Hoja de Trabajo para listado'!$A$155:$Z$1048576,MATCH($A135,'Hoja de Trabajo para listado'!$A$155:$A$1048576,0),MATCH((CUADRO!L$4&amp;$E135),'Hoja de Trabajo para listado'!$A$151:$Z$151,0)),0)+IFERROR(INDEX('Hoja de Trabajo para listado'!$AB$155:$BA$1048576,MATCH($A135,'Hoja de Trabajo para listado'!$AB$155:$AB$1048576,0),MATCH((CUADRO!L$4&amp;$E135),'Hoja de Trabajo para listado'!$AB$151:$BA$151,0)),0)+IFERROR(INDEX('Hoja de Trabajo para listado'!$BC$155:$CB$1048576,MATCH($A135,'Hoja de Trabajo para listado'!$BC$155:$BC$1048576,0),MATCH((CUADRO!L$4&amp;$E135),'Hoja de Trabajo para listado'!$BC$151:$CB$151,0)),0)+IFERROR(INDEX('Hoja de Trabajo para listado'!$DE$153:$DG$274,MATCH($A135,'Hoja de Trabajo para listado'!$DE$153:$DE$1048576,0),MATCH((CUADRO!L$4&amp;$E135),'Hoja de Trabajo para listado'!$DE$151:$DG$151,0)),0)+IFERROR(INDEX('Hoja de Trabajo para listado'!$CD$155:$DC$1048576,MATCH($A135,'Hoja de Trabajo para listado'!$CD$155:$CD$1048576,0),MATCH((CUADRO!L$4&amp;$E135),'Hoja de Trabajo para listado'!$CD$151:$DC$151,0)),0)</f>
        <v>0</v>
      </c>
      <c r="M135" s="241">
        <f ca="1">+IFERROR(INDEX('Hoja de Trabajo para listado'!$A$155:$Z$1048576,MATCH($A135,'Hoja de Trabajo para listado'!$A$155:$A$1048576,0),MATCH((CUADRO!M$4&amp;$E135),'Hoja de Trabajo para listado'!$A$151:$Z$151,0)),0)+IFERROR(INDEX('Hoja de Trabajo para listado'!$AB$155:$BA$1048576,MATCH($A135,'Hoja de Trabajo para listado'!$AB$155:$AB$1048576,0),MATCH((CUADRO!M$4&amp;$E135),'Hoja de Trabajo para listado'!$AB$151:$BA$151,0)),0)+IFERROR(INDEX('Hoja de Trabajo para listado'!$BC$155:$CB$1048576,MATCH($A135,'Hoja de Trabajo para listado'!$BC$155:$BC$1048576,0),MATCH((CUADRO!M$4&amp;$E135),'Hoja de Trabajo para listado'!$BC$151:$CB$151,0)),0)+IFERROR(INDEX('Hoja de Trabajo para listado'!$DE$153:$DG$274,MATCH($A135,'Hoja de Trabajo para listado'!$DE$153:$DE$1048576,0),MATCH((CUADRO!M$4&amp;$E135),'Hoja de Trabajo para listado'!$DE$151:$DG$151,0)),0)+IFERROR(INDEX('Hoja de Trabajo para listado'!$CD$155:$DC$1048576,MATCH($A135,'Hoja de Trabajo para listado'!$CD$155:$CD$1048576,0),MATCH((CUADRO!M$4&amp;$E135),'Hoja de Trabajo para listado'!$CD$151:$DC$151,0)),0)</f>
        <v>0</v>
      </c>
      <c r="N135" s="241">
        <f ca="1">+IFERROR(INDEX('Hoja de Trabajo para listado'!$A$155:$Z$1048576,MATCH($A135,'Hoja de Trabajo para listado'!$A$155:$A$1048576,0),MATCH((CUADRO!N$4&amp;$E135),'Hoja de Trabajo para listado'!$A$151:$Z$151,0)),0)+IFERROR(INDEX('Hoja de Trabajo para listado'!$AB$155:$BA$1048576,MATCH($A135,'Hoja de Trabajo para listado'!$AB$155:$AB$1048576,0),MATCH((CUADRO!N$4&amp;$E135),'Hoja de Trabajo para listado'!$AB$151:$BA$151,0)),0)+IFERROR(INDEX('Hoja de Trabajo para listado'!$BC$155:$CB$1048576,MATCH($A135,'Hoja de Trabajo para listado'!$BC$155:$BC$1048576,0),MATCH((CUADRO!N$4&amp;$E135),'Hoja de Trabajo para listado'!$BC$151:$CB$151,0)),0)+IFERROR(INDEX('Hoja de Trabajo para listado'!$DE$153:$DG$274,MATCH($A135,'Hoja de Trabajo para listado'!$DE$153:$DE$1048576,0),MATCH((CUADRO!N$4&amp;$E135),'Hoja de Trabajo para listado'!$DE$151:$DG$151,0)),0)+IFERROR(INDEX('Hoja de Trabajo para listado'!$CD$155:$DC$1048576,MATCH($A135,'Hoja de Trabajo para listado'!$CD$155:$CD$1048576,0),MATCH((CUADRO!N$4&amp;$E135),'Hoja de Trabajo para listado'!$CD$151:$DC$151,0)),0)</f>
        <v>0</v>
      </c>
      <c r="O135" s="241">
        <f ca="1">+IFERROR(INDEX('Hoja de Trabajo para listado'!$A$155:$Z$1048576,MATCH($A135,'Hoja de Trabajo para listado'!$A$155:$A$1048576,0),MATCH((CUADRO!O$4&amp;$E135),'Hoja de Trabajo para listado'!$A$151:$Z$151,0)),0)+IFERROR(INDEX('Hoja de Trabajo para listado'!$AB$155:$BA$1048576,MATCH($A135,'Hoja de Trabajo para listado'!$AB$155:$AB$1048576,0),MATCH((CUADRO!O$4&amp;$E135),'Hoja de Trabajo para listado'!$AB$151:$BA$151,0)),0)+IFERROR(INDEX('Hoja de Trabajo para listado'!$BC$155:$CB$1048576,MATCH($A135,'Hoja de Trabajo para listado'!$BC$155:$BC$1048576,0),MATCH((CUADRO!O$4&amp;$E135),'Hoja de Trabajo para listado'!$BC$151:$CB$151,0)),0)+IFERROR(INDEX('Hoja de Trabajo para listado'!$DE$153:$DG$274,MATCH($A135,'Hoja de Trabajo para listado'!$DE$153:$DE$1048576,0),MATCH((CUADRO!O$4&amp;$E135),'Hoja de Trabajo para listado'!$DE$151:$DG$151,0)),0)+IFERROR(INDEX('Hoja de Trabajo para listado'!$CD$155:$DC$1048576,MATCH($A135,'Hoja de Trabajo para listado'!$CD$155:$CD$1048576,0),MATCH((CUADRO!O$4&amp;$E135),'Hoja de Trabajo para listado'!$CD$151:$DC$151,0)),0)</f>
        <v>0</v>
      </c>
      <c r="P135" s="241">
        <f ca="1">+IFERROR(INDEX('Hoja de Trabajo para listado'!$A$155:$Z$1048576,MATCH($A135,'Hoja de Trabajo para listado'!$A$155:$A$1048576,0),MATCH((CUADRO!P$4&amp;$E135),'Hoja de Trabajo para listado'!$A$151:$Z$151,0)),0)+IFERROR(INDEX('Hoja de Trabajo para listado'!$AB$155:$BA$1048576,MATCH($A135,'Hoja de Trabajo para listado'!$AB$155:$AB$1048576,0),MATCH((CUADRO!P$4&amp;$E135),'Hoja de Trabajo para listado'!$AB$151:$BA$151,0)),0)+IFERROR(INDEX('Hoja de Trabajo para listado'!$BC$155:$CB$1048576,MATCH($A135,'Hoja de Trabajo para listado'!$BC$155:$BC$1048576,0),MATCH((CUADRO!P$4&amp;$E135),'Hoja de Trabajo para listado'!$BC$151:$CB$151,0)),0)+IFERROR(INDEX('Hoja de Trabajo para listado'!$DE$153:$DG$274,MATCH($A135,'Hoja de Trabajo para listado'!$DE$153:$DE$1048576,0),MATCH((CUADRO!P$4&amp;$E135),'Hoja de Trabajo para listado'!$DE$151:$DG$151,0)),0)+IFERROR(INDEX('Hoja de Trabajo para listado'!$CD$155:$DC$1048576,MATCH($A135,'Hoja de Trabajo para listado'!$CD$155:$CD$1048576,0),MATCH((CUADRO!P$4&amp;$E135),'Hoja de Trabajo para listado'!$CD$151:$DC$151,0)),0)</f>
        <v>0</v>
      </c>
      <c r="Q135" s="241">
        <f ca="1">+IFERROR(INDEX('Hoja de Trabajo para listado'!$A$155:$Z$1048576,MATCH($A135,'Hoja de Trabajo para listado'!$A$155:$A$1048576,0),MATCH((CUADRO!Q$4&amp;$E135),'Hoja de Trabajo para listado'!$A$151:$Z$151,0)),0)+IFERROR(INDEX('Hoja de Trabajo para listado'!$AB$155:$BA$1048576,MATCH($A135,'Hoja de Trabajo para listado'!$AB$155:$AB$1048576,0),MATCH((CUADRO!Q$4&amp;$E135),'Hoja de Trabajo para listado'!$AB$151:$BA$151,0)),0)+IFERROR(INDEX('Hoja de Trabajo para listado'!$BC$155:$CB$1048576,MATCH($A135,'Hoja de Trabajo para listado'!$BC$155:$BC$1048576,0),MATCH((CUADRO!Q$4&amp;$E135),'Hoja de Trabajo para listado'!$BC$151:$CB$151,0)),0)+IFERROR(INDEX('Hoja de Trabajo para listado'!$DE$153:$DG$274,MATCH($A135,'Hoja de Trabajo para listado'!$DE$153:$DE$1048576,0),MATCH((CUADRO!Q$4&amp;$E135),'Hoja de Trabajo para listado'!$DE$151:$DG$151,0)),0)+IFERROR(INDEX('Hoja de Trabajo para listado'!$CD$155:$DC$1048576,MATCH($A135,'Hoja de Trabajo para listado'!$CD$155:$CD$1048576,0),MATCH((CUADRO!Q$4&amp;$E135),'Hoja de Trabajo para listado'!$CD$151:$DC$151,0)),0)</f>
        <v>0</v>
      </c>
      <c r="R135" s="241">
        <f t="shared" ca="1" si="4"/>
        <v>0</v>
      </c>
      <c r="S135" s="241"/>
      <c r="T135" s="241">
        <f ca="1">+T136</f>
        <v>325673.92999999993</v>
      </c>
      <c r="U135" s="240">
        <f t="shared" si="5"/>
        <v>1</v>
      </c>
    </row>
    <row r="136" spans="1:21" ht="15" customHeight="1">
      <c r="A136" s="353">
        <v>203</v>
      </c>
      <c r="B136" s="382"/>
      <c r="C136" s="305" t="str">
        <f>+VLOOKUP(A136,bd_lista!$A$3:$C$592,3,FALSE)</f>
        <v>Autoridad de Supervisión del Sistema Financiero</v>
      </c>
      <c r="D136" s="384"/>
      <c r="E136" s="305" t="s">
        <v>684</v>
      </c>
      <c r="F136" s="243">
        <f ca="1">+IFERROR(INDEX('Hoja de Trabajo para listado'!$A$155:$Z$1048576,MATCH($A136,'Hoja de Trabajo para listado'!$A$155:$A$1048576,0),MATCH((CUADRO!F$4&amp;$E136),'Hoja de Trabajo para listado'!$A$151:$Z$151,0)),0)+IFERROR(INDEX('Hoja de Trabajo para listado'!$AB$155:$BA$1048576,MATCH($A136,'Hoja de Trabajo para listado'!$AB$155:$AB$1048576,0),MATCH((CUADRO!F$4&amp;$E136),'Hoja de Trabajo para listado'!$AB$151:$BA$151,0)),0)+IFERROR(INDEX('Hoja de Trabajo para listado'!$BC$155:$CB$1048576,MATCH($A136,'Hoja de Trabajo para listado'!$BC$155:$BC$1048576,0),MATCH((CUADRO!F$4&amp;$E136),'Hoja de Trabajo para listado'!$BC$151:$CB$151,0)),0)+IFERROR(INDEX('Hoja de Trabajo para listado'!$DE$153:$DG$274,MATCH($A136,'Hoja de Trabajo para listado'!$DE$153:$DE$1048576,0),MATCH((CUADRO!F$4&amp;$E136),'Hoja de Trabajo para listado'!$DE$151:$DG$151,0)),0)+IFERROR(INDEX('Hoja de Trabajo para listado'!$CD$155:$DC$1048576,MATCH($A136,'Hoja de Trabajo para listado'!$CD$155:$CD$1048576,0),MATCH((CUADRO!F$4&amp;$E136),'Hoja de Trabajo para listado'!$CD$151:$DC$151,0)),0)</f>
        <v>0</v>
      </c>
      <c r="G136" s="243">
        <f ca="1">+IFERROR(INDEX('Hoja de Trabajo para listado'!$A$155:$Z$1048576,MATCH($A136,'Hoja de Trabajo para listado'!$A$155:$A$1048576,0),MATCH((CUADRO!G$4&amp;$E136),'Hoja de Trabajo para listado'!$A$151:$Z$151,0)),0)+IFERROR(INDEX('Hoja de Trabajo para listado'!$AB$155:$BA$1048576,MATCH($A136,'Hoja de Trabajo para listado'!$AB$155:$AB$1048576,0),MATCH((CUADRO!G$4&amp;$E136),'Hoja de Trabajo para listado'!$AB$151:$BA$151,0)),0)+IFERROR(INDEX('Hoja de Trabajo para listado'!$BC$155:$CB$1048576,MATCH($A136,'Hoja de Trabajo para listado'!$BC$155:$BC$1048576,0),MATCH((CUADRO!G$4&amp;$E136),'Hoja de Trabajo para listado'!$BC$151:$CB$151,0)),0)+IFERROR(INDEX('Hoja de Trabajo para listado'!$DE$153:$DG$274,MATCH($A136,'Hoja de Trabajo para listado'!$DE$153:$DE$1048576,0),MATCH((CUADRO!G$4&amp;$E136),'Hoja de Trabajo para listado'!$DE$151:$DG$151,0)),0)+IFERROR(INDEX('Hoja de Trabajo para listado'!$CD$155:$DC$1048576,MATCH($A136,'Hoja de Trabajo para listado'!$CD$155:$CD$1048576,0),MATCH((CUADRO!G$4&amp;$E136),'Hoja de Trabajo para listado'!$CD$151:$DC$151,0)),0)</f>
        <v>0</v>
      </c>
      <c r="H136" s="243">
        <f ca="1">+IFERROR(INDEX('Hoja de Trabajo para listado'!$A$155:$Z$1048576,MATCH($A136,'Hoja de Trabajo para listado'!$A$155:$A$1048576,0),MATCH((CUADRO!H$4&amp;$E136),'Hoja de Trabajo para listado'!$A$151:$Z$151,0)),0)+IFERROR(INDEX('Hoja de Trabajo para listado'!$AB$155:$BA$1048576,MATCH($A136,'Hoja de Trabajo para listado'!$AB$155:$AB$1048576,0),MATCH((CUADRO!H$4&amp;$E136),'Hoja de Trabajo para listado'!$AB$151:$BA$151,0)),0)+IFERROR(INDEX('Hoja de Trabajo para listado'!$BC$155:$CB$1048576,MATCH($A136,'Hoja de Trabajo para listado'!$BC$155:$BC$1048576,0),MATCH((CUADRO!H$4&amp;$E136),'Hoja de Trabajo para listado'!$BC$151:$CB$151,0)),0)+IFERROR(INDEX('Hoja de Trabajo para listado'!$DE$153:$DG$274,MATCH($A136,'Hoja de Trabajo para listado'!$DE$153:$DE$1048576,0),MATCH((CUADRO!H$4&amp;$E136),'Hoja de Trabajo para listado'!$DE$151:$DG$151,0)),0)+IFERROR(INDEX('Hoja de Trabajo para listado'!$CD$155:$DC$1048576,MATCH($A136,'Hoja de Trabajo para listado'!$CD$155:$CD$1048576,0),MATCH((CUADRO!H$4&amp;$E136),'Hoja de Trabajo para listado'!$CD$151:$DC$151,0)),0)</f>
        <v>371</v>
      </c>
      <c r="I136" s="243">
        <f ca="1">+IFERROR(INDEX('Hoja de Trabajo para listado'!$A$155:$Z$1048576,MATCH($A136,'Hoja de Trabajo para listado'!$A$155:$A$1048576,0),MATCH((CUADRO!I$4&amp;$E136),'Hoja de Trabajo para listado'!$A$151:$Z$151,0)),0)+IFERROR(INDEX('Hoja de Trabajo para listado'!$AB$155:$BA$1048576,MATCH($A136,'Hoja de Trabajo para listado'!$AB$155:$AB$1048576,0),MATCH((CUADRO!I$4&amp;$E136),'Hoja de Trabajo para listado'!$AB$151:$BA$151,0)),0)+IFERROR(INDEX('Hoja de Trabajo para listado'!$BC$155:$CB$1048576,MATCH($A136,'Hoja de Trabajo para listado'!$BC$155:$BC$1048576,0),MATCH((CUADRO!I$4&amp;$E136),'Hoja de Trabajo para listado'!$BC$151:$CB$151,0)),0)+IFERROR(INDEX('Hoja de Trabajo para listado'!$DE$153:$DG$274,MATCH($A136,'Hoja de Trabajo para listado'!$DE$153:$DE$1048576,0),MATCH((CUADRO!I$4&amp;$E136),'Hoja de Trabajo para listado'!$DE$151:$DG$151,0)),0)+IFERROR(INDEX('Hoja de Trabajo para listado'!$CD$155:$DC$1048576,MATCH($A136,'Hoja de Trabajo para listado'!$CD$155:$CD$1048576,0),MATCH((CUADRO!I$4&amp;$E136),'Hoja de Trabajo para listado'!$CD$151:$DC$151,0)),0)</f>
        <v>536.42000000000007</v>
      </c>
      <c r="J136" s="243">
        <f ca="1">+IFERROR(INDEX('Hoja de Trabajo para listado'!$A$155:$Z$1048576,MATCH($A136,'Hoja de Trabajo para listado'!$A$155:$A$1048576,0),MATCH((CUADRO!J$4&amp;$E136),'Hoja de Trabajo para listado'!$A$151:$Z$151,0)),0)+IFERROR(INDEX('Hoja de Trabajo para listado'!$AB$155:$BA$1048576,MATCH($A136,'Hoja de Trabajo para listado'!$AB$155:$AB$1048576,0),MATCH((CUADRO!J$4&amp;$E136),'Hoja de Trabajo para listado'!$AB$151:$BA$151,0)),0)+IFERROR(INDEX('Hoja de Trabajo para listado'!$BC$155:$CB$1048576,MATCH($A136,'Hoja de Trabajo para listado'!$BC$155:$BC$1048576,0),MATCH((CUADRO!J$4&amp;$E136),'Hoja de Trabajo para listado'!$BC$151:$CB$151,0)),0)+IFERROR(INDEX('Hoja de Trabajo para listado'!$DE$153:$DG$274,MATCH($A136,'Hoja de Trabajo para listado'!$DE$153:$DE$1048576,0),MATCH((CUADRO!J$4&amp;$E136),'Hoja de Trabajo para listado'!$DE$151:$DG$151,0)),0)+IFERROR(INDEX('Hoja de Trabajo para listado'!$CD$155:$DC$1048576,MATCH($A136,'Hoja de Trabajo para listado'!$CD$155:$CD$1048576,0),MATCH((CUADRO!J$4&amp;$E136),'Hoja de Trabajo para listado'!$CD$151:$DC$151,0)),0)</f>
        <v>324766.50999999995</v>
      </c>
      <c r="K136" s="243">
        <f ca="1">+IFERROR(INDEX('Hoja de Trabajo para listado'!$A$155:$Z$1048576,MATCH($A136,'Hoja de Trabajo para listado'!$A$155:$A$1048576,0),MATCH((CUADRO!K$4&amp;$E136),'Hoja de Trabajo para listado'!$A$151:$Z$151,0)),0)+IFERROR(INDEX('Hoja de Trabajo para listado'!$AB$155:$BA$1048576,MATCH($A136,'Hoja de Trabajo para listado'!$AB$155:$AB$1048576,0),MATCH((CUADRO!K$4&amp;$E136),'Hoja de Trabajo para listado'!$AB$151:$BA$151,0)),0)+IFERROR(INDEX('Hoja de Trabajo para listado'!$BC$155:$CB$1048576,MATCH($A136,'Hoja de Trabajo para listado'!$BC$155:$BC$1048576,0),MATCH((CUADRO!K$4&amp;$E136),'Hoja de Trabajo para listado'!$BC$151:$CB$151,0)),0)+IFERROR(INDEX('Hoja de Trabajo para listado'!$DE$153:$DG$274,MATCH($A136,'Hoja de Trabajo para listado'!$DE$153:$DE$1048576,0),MATCH((CUADRO!K$4&amp;$E136),'Hoja de Trabajo para listado'!$DE$151:$DG$151,0)),0)+IFERROR(INDEX('Hoja de Trabajo para listado'!$CD$155:$DC$1048576,MATCH($A136,'Hoja de Trabajo para listado'!$CD$155:$CD$1048576,0),MATCH((CUADRO!K$4&amp;$E136),'Hoja de Trabajo para listado'!$CD$151:$DC$151,0)),0)</f>
        <v>0</v>
      </c>
      <c r="L136" s="243">
        <f ca="1">+IFERROR(INDEX('Hoja de Trabajo para listado'!$A$155:$Z$1048576,MATCH($A136,'Hoja de Trabajo para listado'!$A$155:$A$1048576,0),MATCH((CUADRO!L$4&amp;$E136),'Hoja de Trabajo para listado'!$A$151:$Z$151,0)),0)+IFERROR(INDEX('Hoja de Trabajo para listado'!$AB$155:$BA$1048576,MATCH($A136,'Hoja de Trabajo para listado'!$AB$155:$AB$1048576,0),MATCH((CUADRO!L$4&amp;$E136),'Hoja de Trabajo para listado'!$AB$151:$BA$151,0)),0)+IFERROR(INDEX('Hoja de Trabajo para listado'!$BC$155:$CB$1048576,MATCH($A136,'Hoja de Trabajo para listado'!$BC$155:$BC$1048576,0),MATCH((CUADRO!L$4&amp;$E136),'Hoja de Trabajo para listado'!$BC$151:$CB$151,0)),0)+IFERROR(INDEX('Hoja de Trabajo para listado'!$DE$153:$DG$274,MATCH($A136,'Hoja de Trabajo para listado'!$DE$153:$DE$1048576,0),MATCH((CUADRO!L$4&amp;$E136),'Hoja de Trabajo para listado'!$DE$151:$DG$151,0)),0)+IFERROR(INDEX('Hoja de Trabajo para listado'!$CD$155:$DC$1048576,MATCH($A136,'Hoja de Trabajo para listado'!$CD$155:$CD$1048576,0),MATCH((CUADRO!L$4&amp;$E136),'Hoja de Trabajo para listado'!$CD$151:$DC$151,0)),0)</f>
        <v>0</v>
      </c>
      <c r="M136" s="243">
        <f ca="1">+IFERROR(INDEX('Hoja de Trabajo para listado'!$A$155:$Z$1048576,MATCH($A136,'Hoja de Trabajo para listado'!$A$155:$A$1048576,0),MATCH((CUADRO!M$4&amp;$E136),'Hoja de Trabajo para listado'!$A$151:$Z$151,0)),0)+IFERROR(INDEX('Hoja de Trabajo para listado'!$AB$155:$BA$1048576,MATCH($A136,'Hoja de Trabajo para listado'!$AB$155:$AB$1048576,0),MATCH((CUADRO!M$4&amp;$E136),'Hoja de Trabajo para listado'!$AB$151:$BA$151,0)),0)+IFERROR(INDEX('Hoja de Trabajo para listado'!$BC$155:$CB$1048576,MATCH($A136,'Hoja de Trabajo para listado'!$BC$155:$BC$1048576,0),MATCH((CUADRO!M$4&amp;$E136),'Hoja de Trabajo para listado'!$BC$151:$CB$151,0)),0)+IFERROR(INDEX('Hoja de Trabajo para listado'!$DE$153:$DG$274,MATCH($A136,'Hoja de Trabajo para listado'!$DE$153:$DE$1048576,0),MATCH((CUADRO!M$4&amp;$E136),'Hoja de Trabajo para listado'!$DE$151:$DG$151,0)),0)+IFERROR(INDEX('Hoja de Trabajo para listado'!$CD$155:$DC$1048576,MATCH($A136,'Hoja de Trabajo para listado'!$CD$155:$CD$1048576,0),MATCH((CUADRO!M$4&amp;$E136),'Hoja de Trabajo para listado'!$CD$151:$DC$151,0)),0)</f>
        <v>0</v>
      </c>
      <c r="N136" s="243">
        <f ca="1">+IFERROR(INDEX('Hoja de Trabajo para listado'!$A$155:$Z$1048576,MATCH($A136,'Hoja de Trabajo para listado'!$A$155:$A$1048576,0),MATCH((CUADRO!N$4&amp;$E136),'Hoja de Trabajo para listado'!$A$151:$Z$151,0)),0)+IFERROR(INDEX('Hoja de Trabajo para listado'!$AB$155:$BA$1048576,MATCH($A136,'Hoja de Trabajo para listado'!$AB$155:$AB$1048576,0),MATCH((CUADRO!N$4&amp;$E136),'Hoja de Trabajo para listado'!$AB$151:$BA$151,0)),0)+IFERROR(INDEX('Hoja de Trabajo para listado'!$BC$155:$CB$1048576,MATCH($A136,'Hoja de Trabajo para listado'!$BC$155:$BC$1048576,0),MATCH((CUADRO!N$4&amp;$E136),'Hoja de Trabajo para listado'!$BC$151:$CB$151,0)),0)+IFERROR(INDEX('Hoja de Trabajo para listado'!$DE$153:$DG$274,MATCH($A136,'Hoja de Trabajo para listado'!$DE$153:$DE$1048576,0),MATCH((CUADRO!N$4&amp;$E136),'Hoja de Trabajo para listado'!$DE$151:$DG$151,0)),0)+IFERROR(INDEX('Hoja de Trabajo para listado'!$CD$155:$DC$1048576,MATCH($A136,'Hoja de Trabajo para listado'!$CD$155:$CD$1048576,0),MATCH((CUADRO!N$4&amp;$E136),'Hoja de Trabajo para listado'!$CD$151:$DC$151,0)),0)</f>
        <v>0</v>
      </c>
      <c r="O136" s="243">
        <f ca="1">+IFERROR(INDEX('Hoja de Trabajo para listado'!$A$155:$Z$1048576,MATCH($A136,'Hoja de Trabajo para listado'!$A$155:$A$1048576,0),MATCH((CUADRO!O$4&amp;$E136),'Hoja de Trabajo para listado'!$A$151:$Z$151,0)),0)+IFERROR(INDEX('Hoja de Trabajo para listado'!$AB$155:$BA$1048576,MATCH($A136,'Hoja de Trabajo para listado'!$AB$155:$AB$1048576,0),MATCH((CUADRO!O$4&amp;$E136),'Hoja de Trabajo para listado'!$AB$151:$BA$151,0)),0)+IFERROR(INDEX('Hoja de Trabajo para listado'!$BC$155:$CB$1048576,MATCH($A136,'Hoja de Trabajo para listado'!$BC$155:$BC$1048576,0),MATCH((CUADRO!O$4&amp;$E136),'Hoja de Trabajo para listado'!$BC$151:$CB$151,0)),0)+IFERROR(INDEX('Hoja de Trabajo para listado'!$DE$153:$DG$274,MATCH($A136,'Hoja de Trabajo para listado'!$DE$153:$DE$1048576,0),MATCH((CUADRO!O$4&amp;$E136),'Hoja de Trabajo para listado'!$DE$151:$DG$151,0)),0)+IFERROR(INDEX('Hoja de Trabajo para listado'!$CD$155:$DC$1048576,MATCH($A136,'Hoja de Trabajo para listado'!$CD$155:$CD$1048576,0),MATCH((CUADRO!O$4&amp;$E136),'Hoja de Trabajo para listado'!$CD$151:$DC$151,0)),0)</f>
        <v>0</v>
      </c>
      <c r="P136" s="243">
        <f ca="1">+IFERROR(INDEX('Hoja de Trabajo para listado'!$A$155:$Z$1048576,MATCH($A136,'Hoja de Trabajo para listado'!$A$155:$A$1048576,0),MATCH((CUADRO!P$4&amp;$E136),'Hoja de Trabajo para listado'!$A$151:$Z$151,0)),0)+IFERROR(INDEX('Hoja de Trabajo para listado'!$AB$155:$BA$1048576,MATCH($A136,'Hoja de Trabajo para listado'!$AB$155:$AB$1048576,0),MATCH((CUADRO!P$4&amp;$E136),'Hoja de Trabajo para listado'!$AB$151:$BA$151,0)),0)+IFERROR(INDEX('Hoja de Trabajo para listado'!$BC$155:$CB$1048576,MATCH($A136,'Hoja de Trabajo para listado'!$BC$155:$BC$1048576,0),MATCH((CUADRO!P$4&amp;$E136),'Hoja de Trabajo para listado'!$BC$151:$CB$151,0)),0)+IFERROR(INDEX('Hoja de Trabajo para listado'!$DE$153:$DG$274,MATCH($A136,'Hoja de Trabajo para listado'!$DE$153:$DE$1048576,0),MATCH((CUADRO!P$4&amp;$E136),'Hoja de Trabajo para listado'!$DE$151:$DG$151,0)),0)+IFERROR(INDEX('Hoja de Trabajo para listado'!$CD$155:$DC$1048576,MATCH($A136,'Hoja de Trabajo para listado'!$CD$155:$CD$1048576,0),MATCH((CUADRO!P$4&amp;$E136),'Hoja de Trabajo para listado'!$CD$151:$DC$151,0)),0)</f>
        <v>0</v>
      </c>
      <c r="Q136" s="243">
        <f ca="1">+IFERROR(INDEX('Hoja de Trabajo para listado'!$A$155:$Z$1048576,MATCH($A136,'Hoja de Trabajo para listado'!$A$155:$A$1048576,0),MATCH((CUADRO!Q$4&amp;$E136),'Hoja de Trabajo para listado'!$A$151:$Z$151,0)),0)+IFERROR(INDEX('Hoja de Trabajo para listado'!$AB$155:$BA$1048576,MATCH($A136,'Hoja de Trabajo para listado'!$AB$155:$AB$1048576,0),MATCH((CUADRO!Q$4&amp;$E136),'Hoja de Trabajo para listado'!$AB$151:$BA$151,0)),0)+IFERROR(INDEX('Hoja de Trabajo para listado'!$BC$155:$CB$1048576,MATCH($A136,'Hoja de Trabajo para listado'!$BC$155:$BC$1048576,0),MATCH((CUADRO!Q$4&amp;$E136),'Hoja de Trabajo para listado'!$BC$151:$CB$151,0)),0)+IFERROR(INDEX('Hoja de Trabajo para listado'!$DE$153:$DG$274,MATCH($A136,'Hoja de Trabajo para listado'!$DE$153:$DE$1048576,0),MATCH((CUADRO!Q$4&amp;$E136),'Hoja de Trabajo para listado'!$DE$151:$DG$151,0)),0)+IFERROR(INDEX('Hoja de Trabajo para listado'!$CD$155:$DC$1048576,MATCH($A136,'Hoja de Trabajo para listado'!$CD$155:$CD$1048576,0),MATCH((CUADRO!Q$4&amp;$E136),'Hoja de Trabajo para listado'!$CD$151:$DC$151,0)),0)</f>
        <v>0</v>
      </c>
      <c r="R136" s="243">
        <f t="shared" ca="1" si="4"/>
        <v>325673.92999999993</v>
      </c>
      <c r="S136" s="243">
        <f ca="1">+R135+R136</f>
        <v>325673.92999999993</v>
      </c>
      <c r="T136" s="243">
        <f ca="1">+S136</f>
        <v>325673.92999999993</v>
      </c>
      <c r="U136" s="242">
        <f t="shared" si="5"/>
        <v>2</v>
      </c>
    </row>
    <row r="137" spans="1:21" ht="15" customHeight="1">
      <c r="A137" s="354">
        <v>206</v>
      </c>
      <c r="B137" s="381">
        <f>+A137</f>
        <v>206</v>
      </c>
      <c r="C137" s="245" t="str">
        <f>+VLOOKUP(A137,bd_lista!$A$3:$C$592,3,FALSE)</f>
        <v>Instituto Nacional de Estadística</v>
      </c>
      <c r="D137" s="383" t="str">
        <f>+C137</f>
        <v>Instituto Nacional de Estadística</v>
      </c>
      <c r="E137" s="245" t="s">
        <v>683</v>
      </c>
      <c r="F137" s="241">
        <f ca="1">+IFERROR(INDEX('Hoja de Trabajo para listado'!$A$155:$Z$1048576,MATCH($A137,'Hoja de Trabajo para listado'!$A$155:$A$1048576,0),MATCH((CUADRO!F$4&amp;$E137),'Hoja de Trabajo para listado'!$A$151:$Z$151,0)),0)+IFERROR(INDEX('Hoja de Trabajo para listado'!$AB$155:$BA$1048576,MATCH($A137,'Hoja de Trabajo para listado'!$AB$155:$AB$1048576,0),MATCH((CUADRO!F$4&amp;$E137),'Hoja de Trabajo para listado'!$AB$151:$BA$151,0)),0)+IFERROR(INDEX('Hoja de Trabajo para listado'!$BC$155:$CB$1048576,MATCH($A137,'Hoja de Trabajo para listado'!$BC$155:$BC$1048576,0),MATCH((CUADRO!F$4&amp;$E137),'Hoja de Trabajo para listado'!$BC$151:$CB$151,0)),0)+IFERROR(INDEX('Hoja de Trabajo para listado'!$DE$153:$DG$274,MATCH($A137,'Hoja de Trabajo para listado'!$DE$153:$DE$1048576,0),MATCH((CUADRO!F$4&amp;$E137),'Hoja de Trabajo para listado'!$DE$151:$DG$151,0)),0)+IFERROR(INDEX('Hoja de Trabajo para listado'!$CD$155:$DC$1048576,MATCH($A137,'Hoja de Trabajo para listado'!$CD$155:$CD$1048576,0),MATCH((CUADRO!F$4&amp;$E137),'Hoja de Trabajo para listado'!$CD$151:$DC$151,0)),0)</f>
        <v>0</v>
      </c>
      <c r="G137" s="241">
        <f ca="1">+IFERROR(INDEX('Hoja de Trabajo para listado'!$A$155:$Z$1048576,MATCH($A137,'Hoja de Trabajo para listado'!$A$155:$A$1048576,0),MATCH((CUADRO!G$4&amp;$E137),'Hoja de Trabajo para listado'!$A$151:$Z$151,0)),0)+IFERROR(INDEX('Hoja de Trabajo para listado'!$AB$155:$BA$1048576,MATCH($A137,'Hoja de Trabajo para listado'!$AB$155:$AB$1048576,0),MATCH((CUADRO!G$4&amp;$E137),'Hoja de Trabajo para listado'!$AB$151:$BA$151,0)),0)+IFERROR(INDEX('Hoja de Trabajo para listado'!$BC$155:$CB$1048576,MATCH($A137,'Hoja de Trabajo para listado'!$BC$155:$BC$1048576,0),MATCH((CUADRO!G$4&amp;$E137),'Hoja de Trabajo para listado'!$BC$151:$CB$151,0)),0)+IFERROR(INDEX('Hoja de Trabajo para listado'!$DE$153:$DG$274,MATCH($A137,'Hoja de Trabajo para listado'!$DE$153:$DE$1048576,0),MATCH((CUADRO!G$4&amp;$E137),'Hoja de Trabajo para listado'!$DE$151:$DG$151,0)),0)+IFERROR(INDEX('Hoja de Trabajo para listado'!$CD$155:$DC$1048576,MATCH($A137,'Hoja de Trabajo para listado'!$CD$155:$CD$1048576,0),MATCH((CUADRO!G$4&amp;$E137),'Hoja de Trabajo para listado'!$CD$151:$DC$151,0)),0)</f>
        <v>0</v>
      </c>
      <c r="H137" s="241">
        <f ca="1">+IFERROR(INDEX('Hoja de Trabajo para listado'!$A$155:$Z$1048576,MATCH($A137,'Hoja de Trabajo para listado'!$A$155:$A$1048576,0),MATCH((CUADRO!H$4&amp;$E137),'Hoja de Trabajo para listado'!$A$151:$Z$151,0)),0)+IFERROR(INDEX('Hoja de Trabajo para listado'!$AB$155:$BA$1048576,MATCH($A137,'Hoja de Trabajo para listado'!$AB$155:$AB$1048576,0),MATCH((CUADRO!H$4&amp;$E137),'Hoja de Trabajo para listado'!$AB$151:$BA$151,0)),0)+IFERROR(INDEX('Hoja de Trabajo para listado'!$BC$155:$CB$1048576,MATCH($A137,'Hoja de Trabajo para listado'!$BC$155:$BC$1048576,0),MATCH((CUADRO!H$4&amp;$E137),'Hoja de Trabajo para listado'!$BC$151:$CB$151,0)),0)+IFERROR(INDEX('Hoja de Trabajo para listado'!$DE$153:$DG$274,MATCH($A137,'Hoja de Trabajo para listado'!$DE$153:$DE$1048576,0),MATCH((CUADRO!H$4&amp;$E137),'Hoja de Trabajo para listado'!$DE$151:$DG$151,0)),0)+IFERROR(INDEX('Hoja de Trabajo para listado'!$CD$155:$DC$1048576,MATCH($A137,'Hoja de Trabajo para listado'!$CD$155:$CD$1048576,0),MATCH((CUADRO!H$4&amp;$E137),'Hoja de Trabajo para listado'!$CD$151:$DC$151,0)),0)</f>
        <v>0</v>
      </c>
      <c r="I137" s="241">
        <f ca="1">+IFERROR(INDEX('Hoja de Trabajo para listado'!$A$155:$Z$1048576,MATCH($A137,'Hoja de Trabajo para listado'!$A$155:$A$1048576,0),MATCH((CUADRO!I$4&amp;$E137),'Hoja de Trabajo para listado'!$A$151:$Z$151,0)),0)+IFERROR(INDEX('Hoja de Trabajo para listado'!$AB$155:$BA$1048576,MATCH($A137,'Hoja de Trabajo para listado'!$AB$155:$AB$1048576,0),MATCH((CUADRO!I$4&amp;$E137),'Hoja de Trabajo para listado'!$AB$151:$BA$151,0)),0)+IFERROR(INDEX('Hoja de Trabajo para listado'!$BC$155:$CB$1048576,MATCH($A137,'Hoja de Trabajo para listado'!$BC$155:$BC$1048576,0),MATCH((CUADRO!I$4&amp;$E137),'Hoja de Trabajo para listado'!$BC$151:$CB$151,0)),0)+IFERROR(INDEX('Hoja de Trabajo para listado'!$DE$153:$DG$274,MATCH($A137,'Hoja de Trabajo para listado'!$DE$153:$DE$1048576,0),MATCH((CUADRO!I$4&amp;$E137),'Hoja de Trabajo para listado'!$DE$151:$DG$151,0)),0)+IFERROR(INDEX('Hoja de Trabajo para listado'!$CD$155:$DC$1048576,MATCH($A137,'Hoja de Trabajo para listado'!$CD$155:$CD$1048576,0),MATCH((CUADRO!I$4&amp;$E137),'Hoja de Trabajo para listado'!$CD$151:$DC$151,0)),0)</f>
        <v>0</v>
      </c>
      <c r="J137" s="241">
        <f ca="1">+IFERROR(INDEX('Hoja de Trabajo para listado'!$A$155:$Z$1048576,MATCH($A137,'Hoja de Trabajo para listado'!$A$155:$A$1048576,0),MATCH((CUADRO!J$4&amp;$E137),'Hoja de Trabajo para listado'!$A$151:$Z$151,0)),0)+IFERROR(INDEX('Hoja de Trabajo para listado'!$AB$155:$BA$1048576,MATCH($A137,'Hoja de Trabajo para listado'!$AB$155:$AB$1048576,0),MATCH((CUADRO!J$4&amp;$E137),'Hoja de Trabajo para listado'!$AB$151:$BA$151,0)),0)+IFERROR(INDEX('Hoja de Trabajo para listado'!$BC$155:$CB$1048576,MATCH($A137,'Hoja de Trabajo para listado'!$BC$155:$BC$1048576,0),MATCH((CUADRO!J$4&amp;$E137),'Hoja de Trabajo para listado'!$BC$151:$CB$151,0)),0)+IFERROR(INDEX('Hoja de Trabajo para listado'!$DE$153:$DG$274,MATCH($A137,'Hoja de Trabajo para listado'!$DE$153:$DE$1048576,0),MATCH((CUADRO!J$4&amp;$E137),'Hoja de Trabajo para listado'!$DE$151:$DG$151,0)),0)+IFERROR(INDEX('Hoja de Trabajo para listado'!$CD$155:$DC$1048576,MATCH($A137,'Hoja de Trabajo para listado'!$CD$155:$CD$1048576,0),MATCH((CUADRO!J$4&amp;$E137),'Hoja de Trabajo para listado'!$CD$151:$DC$151,0)),0)</f>
        <v>13720000</v>
      </c>
      <c r="K137" s="241">
        <f ca="1">+IFERROR(INDEX('Hoja de Trabajo para listado'!$A$155:$Z$1048576,MATCH($A137,'Hoja de Trabajo para listado'!$A$155:$A$1048576,0),MATCH((CUADRO!K$4&amp;$E137),'Hoja de Trabajo para listado'!$A$151:$Z$151,0)),0)+IFERROR(INDEX('Hoja de Trabajo para listado'!$AB$155:$BA$1048576,MATCH($A137,'Hoja de Trabajo para listado'!$AB$155:$AB$1048576,0),MATCH((CUADRO!K$4&amp;$E137),'Hoja de Trabajo para listado'!$AB$151:$BA$151,0)),0)+IFERROR(INDEX('Hoja de Trabajo para listado'!$BC$155:$CB$1048576,MATCH($A137,'Hoja de Trabajo para listado'!$BC$155:$BC$1048576,0),MATCH((CUADRO!K$4&amp;$E137),'Hoja de Trabajo para listado'!$BC$151:$CB$151,0)),0)+IFERROR(INDEX('Hoja de Trabajo para listado'!$DE$153:$DG$274,MATCH($A137,'Hoja de Trabajo para listado'!$DE$153:$DE$1048576,0),MATCH((CUADRO!K$4&amp;$E137),'Hoja de Trabajo para listado'!$DE$151:$DG$151,0)),0)+IFERROR(INDEX('Hoja de Trabajo para listado'!$CD$155:$DC$1048576,MATCH($A137,'Hoja de Trabajo para listado'!$CD$155:$CD$1048576,0),MATCH((CUADRO!K$4&amp;$E137),'Hoja de Trabajo para listado'!$CD$151:$DC$151,0)),0)</f>
        <v>0</v>
      </c>
      <c r="L137" s="241">
        <f ca="1">+IFERROR(INDEX('Hoja de Trabajo para listado'!$A$155:$Z$1048576,MATCH($A137,'Hoja de Trabajo para listado'!$A$155:$A$1048576,0),MATCH((CUADRO!L$4&amp;$E137),'Hoja de Trabajo para listado'!$A$151:$Z$151,0)),0)+IFERROR(INDEX('Hoja de Trabajo para listado'!$AB$155:$BA$1048576,MATCH($A137,'Hoja de Trabajo para listado'!$AB$155:$AB$1048576,0),MATCH((CUADRO!L$4&amp;$E137),'Hoja de Trabajo para listado'!$AB$151:$BA$151,0)),0)+IFERROR(INDEX('Hoja de Trabajo para listado'!$BC$155:$CB$1048576,MATCH($A137,'Hoja de Trabajo para listado'!$BC$155:$BC$1048576,0),MATCH((CUADRO!L$4&amp;$E137),'Hoja de Trabajo para listado'!$BC$151:$CB$151,0)),0)+IFERROR(INDEX('Hoja de Trabajo para listado'!$DE$153:$DG$274,MATCH($A137,'Hoja de Trabajo para listado'!$DE$153:$DE$1048576,0),MATCH((CUADRO!L$4&amp;$E137),'Hoja de Trabajo para listado'!$DE$151:$DG$151,0)),0)+IFERROR(INDEX('Hoja de Trabajo para listado'!$CD$155:$DC$1048576,MATCH($A137,'Hoja de Trabajo para listado'!$CD$155:$CD$1048576,0),MATCH((CUADRO!L$4&amp;$E137),'Hoja de Trabajo para listado'!$CD$151:$DC$151,0)),0)</f>
        <v>0</v>
      </c>
      <c r="M137" s="241">
        <f ca="1">+IFERROR(INDEX('Hoja de Trabajo para listado'!$A$155:$Z$1048576,MATCH($A137,'Hoja de Trabajo para listado'!$A$155:$A$1048576,0),MATCH((CUADRO!M$4&amp;$E137),'Hoja de Trabajo para listado'!$A$151:$Z$151,0)),0)+IFERROR(INDEX('Hoja de Trabajo para listado'!$AB$155:$BA$1048576,MATCH($A137,'Hoja de Trabajo para listado'!$AB$155:$AB$1048576,0),MATCH((CUADRO!M$4&amp;$E137),'Hoja de Trabajo para listado'!$AB$151:$BA$151,0)),0)+IFERROR(INDEX('Hoja de Trabajo para listado'!$BC$155:$CB$1048576,MATCH($A137,'Hoja de Trabajo para listado'!$BC$155:$BC$1048576,0),MATCH((CUADRO!M$4&amp;$E137),'Hoja de Trabajo para listado'!$BC$151:$CB$151,0)),0)+IFERROR(INDEX('Hoja de Trabajo para listado'!$DE$153:$DG$274,MATCH($A137,'Hoja de Trabajo para listado'!$DE$153:$DE$1048576,0),MATCH((CUADRO!M$4&amp;$E137),'Hoja de Trabajo para listado'!$DE$151:$DG$151,0)),0)+IFERROR(INDEX('Hoja de Trabajo para listado'!$CD$155:$DC$1048576,MATCH($A137,'Hoja de Trabajo para listado'!$CD$155:$CD$1048576,0),MATCH((CUADRO!M$4&amp;$E137),'Hoja de Trabajo para listado'!$CD$151:$DC$151,0)),0)</f>
        <v>0</v>
      </c>
      <c r="N137" s="241">
        <f ca="1">+IFERROR(INDEX('Hoja de Trabajo para listado'!$A$155:$Z$1048576,MATCH($A137,'Hoja de Trabajo para listado'!$A$155:$A$1048576,0),MATCH((CUADRO!N$4&amp;$E137),'Hoja de Trabajo para listado'!$A$151:$Z$151,0)),0)+IFERROR(INDEX('Hoja de Trabajo para listado'!$AB$155:$BA$1048576,MATCH($A137,'Hoja de Trabajo para listado'!$AB$155:$AB$1048576,0),MATCH((CUADRO!N$4&amp;$E137),'Hoja de Trabajo para listado'!$AB$151:$BA$151,0)),0)+IFERROR(INDEX('Hoja de Trabajo para listado'!$BC$155:$CB$1048576,MATCH($A137,'Hoja de Trabajo para listado'!$BC$155:$BC$1048576,0),MATCH((CUADRO!N$4&amp;$E137),'Hoja de Trabajo para listado'!$BC$151:$CB$151,0)),0)+IFERROR(INDEX('Hoja de Trabajo para listado'!$DE$153:$DG$274,MATCH($A137,'Hoja de Trabajo para listado'!$DE$153:$DE$1048576,0),MATCH((CUADRO!N$4&amp;$E137),'Hoja de Trabajo para listado'!$DE$151:$DG$151,0)),0)+IFERROR(INDEX('Hoja de Trabajo para listado'!$CD$155:$DC$1048576,MATCH($A137,'Hoja de Trabajo para listado'!$CD$155:$CD$1048576,0),MATCH((CUADRO!N$4&amp;$E137),'Hoja de Trabajo para listado'!$CD$151:$DC$151,0)),0)</f>
        <v>0</v>
      </c>
      <c r="O137" s="241">
        <f ca="1">+IFERROR(INDEX('Hoja de Trabajo para listado'!$A$155:$Z$1048576,MATCH($A137,'Hoja de Trabajo para listado'!$A$155:$A$1048576,0),MATCH((CUADRO!O$4&amp;$E137),'Hoja de Trabajo para listado'!$A$151:$Z$151,0)),0)+IFERROR(INDEX('Hoja de Trabajo para listado'!$AB$155:$BA$1048576,MATCH($A137,'Hoja de Trabajo para listado'!$AB$155:$AB$1048576,0),MATCH((CUADRO!O$4&amp;$E137),'Hoja de Trabajo para listado'!$AB$151:$BA$151,0)),0)+IFERROR(INDEX('Hoja de Trabajo para listado'!$BC$155:$CB$1048576,MATCH($A137,'Hoja de Trabajo para listado'!$BC$155:$BC$1048576,0),MATCH((CUADRO!O$4&amp;$E137),'Hoja de Trabajo para listado'!$BC$151:$CB$151,0)),0)+IFERROR(INDEX('Hoja de Trabajo para listado'!$DE$153:$DG$274,MATCH($A137,'Hoja de Trabajo para listado'!$DE$153:$DE$1048576,0),MATCH((CUADRO!O$4&amp;$E137),'Hoja de Trabajo para listado'!$DE$151:$DG$151,0)),0)+IFERROR(INDEX('Hoja de Trabajo para listado'!$CD$155:$DC$1048576,MATCH($A137,'Hoja de Trabajo para listado'!$CD$155:$CD$1048576,0),MATCH((CUADRO!O$4&amp;$E137),'Hoja de Trabajo para listado'!$CD$151:$DC$151,0)),0)</f>
        <v>0</v>
      </c>
      <c r="P137" s="241">
        <f ca="1">+IFERROR(INDEX('Hoja de Trabajo para listado'!$A$155:$Z$1048576,MATCH($A137,'Hoja de Trabajo para listado'!$A$155:$A$1048576,0),MATCH((CUADRO!P$4&amp;$E137),'Hoja de Trabajo para listado'!$A$151:$Z$151,0)),0)+IFERROR(INDEX('Hoja de Trabajo para listado'!$AB$155:$BA$1048576,MATCH($A137,'Hoja de Trabajo para listado'!$AB$155:$AB$1048576,0),MATCH((CUADRO!P$4&amp;$E137),'Hoja de Trabajo para listado'!$AB$151:$BA$151,0)),0)+IFERROR(INDEX('Hoja de Trabajo para listado'!$BC$155:$CB$1048576,MATCH($A137,'Hoja de Trabajo para listado'!$BC$155:$BC$1048576,0),MATCH((CUADRO!P$4&amp;$E137),'Hoja de Trabajo para listado'!$BC$151:$CB$151,0)),0)+IFERROR(INDEX('Hoja de Trabajo para listado'!$DE$153:$DG$274,MATCH($A137,'Hoja de Trabajo para listado'!$DE$153:$DE$1048576,0),MATCH((CUADRO!P$4&amp;$E137),'Hoja de Trabajo para listado'!$DE$151:$DG$151,0)),0)+IFERROR(INDEX('Hoja de Trabajo para listado'!$CD$155:$DC$1048576,MATCH($A137,'Hoja de Trabajo para listado'!$CD$155:$CD$1048576,0),MATCH((CUADRO!P$4&amp;$E137),'Hoja de Trabajo para listado'!$CD$151:$DC$151,0)),0)</f>
        <v>0</v>
      </c>
      <c r="Q137" s="241">
        <f ca="1">+IFERROR(INDEX('Hoja de Trabajo para listado'!$A$155:$Z$1048576,MATCH($A137,'Hoja de Trabajo para listado'!$A$155:$A$1048576,0),MATCH((CUADRO!Q$4&amp;$E137),'Hoja de Trabajo para listado'!$A$151:$Z$151,0)),0)+IFERROR(INDEX('Hoja de Trabajo para listado'!$AB$155:$BA$1048576,MATCH($A137,'Hoja de Trabajo para listado'!$AB$155:$AB$1048576,0),MATCH((CUADRO!Q$4&amp;$E137),'Hoja de Trabajo para listado'!$AB$151:$BA$151,0)),0)+IFERROR(INDEX('Hoja de Trabajo para listado'!$BC$155:$CB$1048576,MATCH($A137,'Hoja de Trabajo para listado'!$BC$155:$BC$1048576,0),MATCH((CUADRO!Q$4&amp;$E137),'Hoja de Trabajo para listado'!$BC$151:$CB$151,0)),0)+IFERROR(INDEX('Hoja de Trabajo para listado'!$DE$153:$DG$274,MATCH($A137,'Hoja de Trabajo para listado'!$DE$153:$DE$1048576,0),MATCH((CUADRO!Q$4&amp;$E137),'Hoja de Trabajo para listado'!$DE$151:$DG$151,0)),0)+IFERROR(INDEX('Hoja de Trabajo para listado'!$CD$155:$DC$1048576,MATCH($A137,'Hoja de Trabajo para listado'!$CD$155:$CD$1048576,0),MATCH((CUADRO!Q$4&amp;$E137),'Hoja de Trabajo para listado'!$CD$151:$DC$151,0)),0)</f>
        <v>0</v>
      </c>
      <c r="R137" s="241">
        <f t="shared" ca="1" si="4"/>
        <v>13720000</v>
      </c>
      <c r="S137" s="241"/>
      <c r="T137" s="241">
        <f ca="1">+T138</f>
        <v>27452803.060000002</v>
      </c>
      <c r="U137" s="240">
        <f t="shared" si="5"/>
        <v>1</v>
      </c>
    </row>
    <row r="138" spans="1:21" ht="15" customHeight="1">
      <c r="A138" s="353">
        <v>206</v>
      </c>
      <c r="B138" s="382"/>
      <c r="C138" s="305" t="str">
        <f>+VLOOKUP(A138,bd_lista!$A$3:$C$592,3,FALSE)</f>
        <v>Instituto Nacional de Estadística</v>
      </c>
      <c r="D138" s="384"/>
      <c r="E138" s="305" t="s">
        <v>684</v>
      </c>
      <c r="F138" s="243">
        <f ca="1">+IFERROR(INDEX('Hoja de Trabajo para listado'!$A$155:$Z$1048576,MATCH($A138,'Hoja de Trabajo para listado'!$A$155:$A$1048576,0),MATCH((CUADRO!F$4&amp;$E138),'Hoja de Trabajo para listado'!$A$151:$Z$151,0)),0)+IFERROR(INDEX('Hoja de Trabajo para listado'!$AB$155:$BA$1048576,MATCH($A138,'Hoja de Trabajo para listado'!$AB$155:$AB$1048576,0),MATCH((CUADRO!F$4&amp;$E138),'Hoja de Trabajo para listado'!$AB$151:$BA$151,0)),0)+IFERROR(INDEX('Hoja de Trabajo para listado'!$BC$155:$CB$1048576,MATCH($A138,'Hoja de Trabajo para listado'!$BC$155:$BC$1048576,0),MATCH((CUADRO!F$4&amp;$E138),'Hoja de Trabajo para listado'!$BC$151:$CB$151,0)),0)+IFERROR(INDEX('Hoja de Trabajo para listado'!$DE$153:$DG$274,MATCH($A138,'Hoja de Trabajo para listado'!$DE$153:$DE$1048576,0),MATCH((CUADRO!F$4&amp;$E138),'Hoja de Trabajo para listado'!$DE$151:$DG$151,0)),0)+IFERROR(INDEX('Hoja de Trabajo para listado'!$CD$155:$DC$1048576,MATCH($A138,'Hoja de Trabajo para listado'!$CD$155:$CD$1048576,0),MATCH((CUADRO!F$4&amp;$E138),'Hoja de Trabajo para listado'!$CD$151:$DC$151,0)),0)</f>
        <v>0</v>
      </c>
      <c r="G138" s="243">
        <f ca="1">+IFERROR(INDEX('Hoja de Trabajo para listado'!$A$155:$Z$1048576,MATCH($A138,'Hoja de Trabajo para listado'!$A$155:$A$1048576,0),MATCH((CUADRO!G$4&amp;$E138),'Hoja de Trabajo para listado'!$A$151:$Z$151,0)),0)+IFERROR(INDEX('Hoja de Trabajo para listado'!$AB$155:$BA$1048576,MATCH($A138,'Hoja de Trabajo para listado'!$AB$155:$AB$1048576,0),MATCH((CUADRO!G$4&amp;$E138),'Hoja de Trabajo para listado'!$AB$151:$BA$151,0)),0)+IFERROR(INDEX('Hoja de Trabajo para listado'!$BC$155:$CB$1048576,MATCH($A138,'Hoja de Trabajo para listado'!$BC$155:$BC$1048576,0),MATCH((CUADRO!G$4&amp;$E138),'Hoja de Trabajo para listado'!$BC$151:$CB$151,0)),0)+IFERROR(INDEX('Hoja de Trabajo para listado'!$DE$153:$DG$274,MATCH($A138,'Hoja de Trabajo para listado'!$DE$153:$DE$1048576,0),MATCH((CUADRO!G$4&amp;$E138),'Hoja de Trabajo para listado'!$DE$151:$DG$151,0)),0)+IFERROR(INDEX('Hoja de Trabajo para listado'!$CD$155:$DC$1048576,MATCH($A138,'Hoja de Trabajo para listado'!$CD$155:$CD$1048576,0),MATCH((CUADRO!G$4&amp;$E138),'Hoja de Trabajo para listado'!$CD$151:$DC$151,0)),0)</f>
        <v>2385.94</v>
      </c>
      <c r="H138" s="243">
        <f ca="1">+IFERROR(INDEX('Hoja de Trabajo para listado'!$A$155:$Z$1048576,MATCH($A138,'Hoja de Trabajo para listado'!$A$155:$A$1048576,0),MATCH((CUADRO!H$4&amp;$E138),'Hoja de Trabajo para listado'!$A$151:$Z$151,0)),0)+IFERROR(INDEX('Hoja de Trabajo para listado'!$AB$155:$BA$1048576,MATCH($A138,'Hoja de Trabajo para listado'!$AB$155:$AB$1048576,0),MATCH((CUADRO!H$4&amp;$E138),'Hoja de Trabajo para listado'!$AB$151:$BA$151,0)),0)+IFERROR(INDEX('Hoja de Trabajo para listado'!$BC$155:$CB$1048576,MATCH($A138,'Hoja de Trabajo para listado'!$BC$155:$BC$1048576,0),MATCH((CUADRO!H$4&amp;$E138),'Hoja de Trabajo para listado'!$BC$151:$CB$151,0)),0)+IFERROR(INDEX('Hoja de Trabajo para listado'!$DE$153:$DG$274,MATCH($A138,'Hoja de Trabajo para listado'!$DE$153:$DE$1048576,0),MATCH((CUADRO!H$4&amp;$E138),'Hoja de Trabajo para listado'!$DE$151:$DG$151,0)),0)+IFERROR(INDEX('Hoja de Trabajo para listado'!$CD$155:$DC$1048576,MATCH($A138,'Hoja de Trabajo para listado'!$CD$155:$CD$1048576,0),MATCH((CUADRO!H$4&amp;$E138),'Hoja de Trabajo para listado'!$CD$151:$DC$151,0)),0)</f>
        <v>5243.25</v>
      </c>
      <c r="I138" s="243">
        <f ca="1">+IFERROR(INDEX('Hoja de Trabajo para listado'!$A$155:$Z$1048576,MATCH($A138,'Hoja de Trabajo para listado'!$A$155:$A$1048576,0),MATCH((CUADRO!I$4&amp;$E138),'Hoja de Trabajo para listado'!$A$151:$Z$151,0)),0)+IFERROR(INDEX('Hoja de Trabajo para listado'!$AB$155:$BA$1048576,MATCH($A138,'Hoja de Trabajo para listado'!$AB$155:$AB$1048576,0),MATCH((CUADRO!I$4&amp;$E138),'Hoja de Trabajo para listado'!$AB$151:$BA$151,0)),0)+IFERROR(INDEX('Hoja de Trabajo para listado'!$BC$155:$CB$1048576,MATCH($A138,'Hoja de Trabajo para listado'!$BC$155:$BC$1048576,0),MATCH((CUADRO!I$4&amp;$E138),'Hoja de Trabajo para listado'!$BC$151:$CB$151,0)),0)+IFERROR(INDEX('Hoja de Trabajo para listado'!$DE$153:$DG$274,MATCH($A138,'Hoja de Trabajo para listado'!$DE$153:$DE$1048576,0),MATCH((CUADRO!I$4&amp;$E138),'Hoja de Trabajo para listado'!$DE$151:$DG$151,0)),0)+IFERROR(INDEX('Hoja de Trabajo para listado'!$CD$155:$DC$1048576,MATCH($A138,'Hoja de Trabajo para listado'!$CD$155:$CD$1048576,0),MATCH((CUADRO!I$4&amp;$E138),'Hoja de Trabajo para listado'!$CD$151:$DC$151,0)),0)</f>
        <v>4825.4699999999993</v>
      </c>
      <c r="J138" s="243">
        <f ca="1">+IFERROR(INDEX('Hoja de Trabajo para listado'!$A$155:$Z$1048576,MATCH($A138,'Hoja de Trabajo para listado'!$A$155:$A$1048576,0),MATCH((CUADRO!J$4&amp;$E138),'Hoja de Trabajo para listado'!$A$151:$Z$151,0)),0)+IFERROR(INDEX('Hoja de Trabajo para listado'!$AB$155:$BA$1048576,MATCH($A138,'Hoja de Trabajo para listado'!$AB$155:$AB$1048576,0),MATCH((CUADRO!J$4&amp;$E138),'Hoja de Trabajo para listado'!$AB$151:$BA$151,0)),0)+IFERROR(INDEX('Hoja de Trabajo para listado'!$BC$155:$CB$1048576,MATCH($A138,'Hoja de Trabajo para listado'!$BC$155:$BC$1048576,0),MATCH((CUADRO!J$4&amp;$E138),'Hoja de Trabajo para listado'!$BC$151:$CB$151,0)),0)+IFERROR(INDEX('Hoja de Trabajo para listado'!$DE$153:$DG$274,MATCH($A138,'Hoja de Trabajo para listado'!$DE$153:$DE$1048576,0),MATCH((CUADRO!J$4&amp;$E138),'Hoja de Trabajo para listado'!$DE$151:$DG$151,0)),0)+IFERROR(INDEX('Hoja de Trabajo para listado'!$CD$155:$DC$1048576,MATCH($A138,'Hoja de Trabajo para listado'!$CD$155:$CD$1048576,0),MATCH((CUADRO!J$4&amp;$E138),'Hoja de Trabajo para listado'!$CD$151:$DC$151,0)),0)</f>
        <v>13720348.4</v>
      </c>
      <c r="K138" s="243">
        <f ca="1">+IFERROR(INDEX('Hoja de Trabajo para listado'!$A$155:$Z$1048576,MATCH($A138,'Hoja de Trabajo para listado'!$A$155:$A$1048576,0),MATCH((CUADRO!K$4&amp;$E138),'Hoja de Trabajo para listado'!$A$151:$Z$151,0)),0)+IFERROR(INDEX('Hoja de Trabajo para listado'!$AB$155:$BA$1048576,MATCH($A138,'Hoja de Trabajo para listado'!$AB$155:$AB$1048576,0),MATCH((CUADRO!K$4&amp;$E138),'Hoja de Trabajo para listado'!$AB$151:$BA$151,0)),0)+IFERROR(INDEX('Hoja de Trabajo para listado'!$BC$155:$CB$1048576,MATCH($A138,'Hoja de Trabajo para listado'!$BC$155:$BC$1048576,0),MATCH((CUADRO!K$4&amp;$E138),'Hoja de Trabajo para listado'!$BC$151:$CB$151,0)),0)+IFERROR(INDEX('Hoja de Trabajo para listado'!$DE$153:$DG$274,MATCH($A138,'Hoja de Trabajo para listado'!$DE$153:$DE$1048576,0),MATCH((CUADRO!K$4&amp;$E138),'Hoja de Trabajo para listado'!$DE$151:$DG$151,0)),0)+IFERROR(INDEX('Hoja de Trabajo para listado'!$CD$155:$DC$1048576,MATCH($A138,'Hoja de Trabajo para listado'!$CD$155:$CD$1048576,0),MATCH((CUADRO!K$4&amp;$E138),'Hoja de Trabajo para listado'!$CD$151:$DC$151,0)),0)</f>
        <v>0</v>
      </c>
      <c r="L138" s="243">
        <f ca="1">+IFERROR(INDEX('Hoja de Trabajo para listado'!$A$155:$Z$1048576,MATCH($A138,'Hoja de Trabajo para listado'!$A$155:$A$1048576,0),MATCH((CUADRO!L$4&amp;$E138),'Hoja de Trabajo para listado'!$A$151:$Z$151,0)),0)+IFERROR(INDEX('Hoja de Trabajo para listado'!$AB$155:$BA$1048576,MATCH($A138,'Hoja de Trabajo para listado'!$AB$155:$AB$1048576,0),MATCH((CUADRO!L$4&amp;$E138),'Hoja de Trabajo para listado'!$AB$151:$BA$151,0)),0)+IFERROR(INDEX('Hoja de Trabajo para listado'!$BC$155:$CB$1048576,MATCH($A138,'Hoja de Trabajo para listado'!$BC$155:$BC$1048576,0),MATCH((CUADRO!L$4&amp;$E138),'Hoja de Trabajo para listado'!$BC$151:$CB$151,0)),0)+IFERROR(INDEX('Hoja de Trabajo para listado'!$DE$153:$DG$274,MATCH($A138,'Hoja de Trabajo para listado'!$DE$153:$DE$1048576,0),MATCH((CUADRO!L$4&amp;$E138),'Hoja de Trabajo para listado'!$DE$151:$DG$151,0)),0)+IFERROR(INDEX('Hoja de Trabajo para listado'!$CD$155:$DC$1048576,MATCH($A138,'Hoja de Trabajo para listado'!$CD$155:$CD$1048576,0),MATCH((CUADRO!L$4&amp;$E138),'Hoja de Trabajo para listado'!$CD$151:$DC$151,0)),0)</f>
        <v>0</v>
      </c>
      <c r="M138" s="243">
        <f ca="1">+IFERROR(INDEX('Hoja de Trabajo para listado'!$A$155:$Z$1048576,MATCH($A138,'Hoja de Trabajo para listado'!$A$155:$A$1048576,0),MATCH((CUADRO!M$4&amp;$E138),'Hoja de Trabajo para listado'!$A$151:$Z$151,0)),0)+IFERROR(INDEX('Hoja de Trabajo para listado'!$AB$155:$BA$1048576,MATCH($A138,'Hoja de Trabajo para listado'!$AB$155:$AB$1048576,0),MATCH((CUADRO!M$4&amp;$E138),'Hoja de Trabajo para listado'!$AB$151:$BA$151,0)),0)+IFERROR(INDEX('Hoja de Trabajo para listado'!$BC$155:$CB$1048576,MATCH($A138,'Hoja de Trabajo para listado'!$BC$155:$BC$1048576,0),MATCH((CUADRO!M$4&amp;$E138),'Hoja de Trabajo para listado'!$BC$151:$CB$151,0)),0)+IFERROR(INDEX('Hoja de Trabajo para listado'!$DE$153:$DG$274,MATCH($A138,'Hoja de Trabajo para listado'!$DE$153:$DE$1048576,0),MATCH((CUADRO!M$4&amp;$E138),'Hoja de Trabajo para listado'!$DE$151:$DG$151,0)),0)+IFERROR(INDEX('Hoja de Trabajo para listado'!$CD$155:$DC$1048576,MATCH($A138,'Hoja de Trabajo para listado'!$CD$155:$CD$1048576,0),MATCH((CUADRO!M$4&amp;$E138),'Hoja de Trabajo para listado'!$CD$151:$DC$151,0)),0)</f>
        <v>0</v>
      </c>
      <c r="N138" s="243">
        <f ca="1">+IFERROR(INDEX('Hoja de Trabajo para listado'!$A$155:$Z$1048576,MATCH($A138,'Hoja de Trabajo para listado'!$A$155:$A$1048576,0),MATCH((CUADRO!N$4&amp;$E138),'Hoja de Trabajo para listado'!$A$151:$Z$151,0)),0)+IFERROR(INDEX('Hoja de Trabajo para listado'!$AB$155:$BA$1048576,MATCH($A138,'Hoja de Trabajo para listado'!$AB$155:$AB$1048576,0),MATCH((CUADRO!N$4&amp;$E138),'Hoja de Trabajo para listado'!$AB$151:$BA$151,0)),0)+IFERROR(INDEX('Hoja de Trabajo para listado'!$BC$155:$CB$1048576,MATCH($A138,'Hoja de Trabajo para listado'!$BC$155:$BC$1048576,0),MATCH((CUADRO!N$4&amp;$E138),'Hoja de Trabajo para listado'!$BC$151:$CB$151,0)),0)+IFERROR(INDEX('Hoja de Trabajo para listado'!$DE$153:$DG$274,MATCH($A138,'Hoja de Trabajo para listado'!$DE$153:$DE$1048576,0),MATCH((CUADRO!N$4&amp;$E138),'Hoja de Trabajo para listado'!$DE$151:$DG$151,0)),0)+IFERROR(INDEX('Hoja de Trabajo para listado'!$CD$155:$DC$1048576,MATCH($A138,'Hoja de Trabajo para listado'!$CD$155:$CD$1048576,0),MATCH((CUADRO!N$4&amp;$E138),'Hoja de Trabajo para listado'!$CD$151:$DC$151,0)),0)</f>
        <v>0</v>
      </c>
      <c r="O138" s="243">
        <f ca="1">+IFERROR(INDEX('Hoja de Trabajo para listado'!$A$155:$Z$1048576,MATCH($A138,'Hoja de Trabajo para listado'!$A$155:$A$1048576,0),MATCH((CUADRO!O$4&amp;$E138),'Hoja de Trabajo para listado'!$A$151:$Z$151,0)),0)+IFERROR(INDEX('Hoja de Trabajo para listado'!$AB$155:$BA$1048576,MATCH($A138,'Hoja de Trabajo para listado'!$AB$155:$AB$1048576,0),MATCH((CUADRO!O$4&amp;$E138),'Hoja de Trabajo para listado'!$AB$151:$BA$151,0)),0)+IFERROR(INDEX('Hoja de Trabajo para listado'!$BC$155:$CB$1048576,MATCH($A138,'Hoja de Trabajo para listado'!$BC$155:$BC$1048576,0),MATCH((CUADRO!O$4&amp;$E138),'Hoja de Trabajo para listado'!$BC$151:$CB$151,0)),0)+IFERROR(INDEX('Hoja de Trabajo para listado'!$DE$153:$DG$274,MATCH($A138,'Hoja de Trabajo para listado'!$DE$153:$DE$1048576,0),MATCH((CUADRO!O$4&amp;$E138),'Hoja de Trabajo para listado'!$DE$151:$DG$151,0)),0)+IFERROR(INDEX('Hoja de Trabajo para listado'!$CD$155:$DC$1048576,MATCH($A138,'Hoja de Trabajo para listado'!$CD$155:$CD$1048576,0),MATCH((CUADRO!O$4&amp;$E138),'Hoja de Trabajo para listado'!$CD$151:$DC$151,0)),0)</f>
        <v>0</v>
      </c>
      <c r="P138" s="243">
        <f ca="1">+IFERROR(INDEX('Hoja de Trabajo para listado'!$A$155:$Z$1048576,MATCH($A138,'Hoja de Trabajo para listado'!$A$155:$A$1048576,0),MATCH((CUADRO!P$4&amp;$E138),'Hoja de Trabajo para listado'!$A$151:$Z$151,0)),0)+IFERROR(INDEX('Hoja de Trabajo para listado'!$AB$155:$BA$1048576,MATCH($A138,'Hoja de Trabajo para listado'!$AB$155:$AB$1048576,0),MATCH((CUADRO!P$4&amp;$E138),'Hoja de Trabajo para listado'!$AB$151:$BA$151,0)),0)+IFERROR(INDEX('Hoja de Trabajo para listado'!$BC$155:$CB$1048576,MATCH($A138,'Hoja de Trabajo para listado'!$BC$155:$BC$1048576,0),MATCH((CUADRO!P$4&amp;$E138),'Hoja de Trabajo para listado'!$BC$151:$CB$151,0)),0)+IFERROR(INDEX('Hoja de Trabajo para listado'!$DE$153:$DG$274,MATCH($A138,'Hoja de Trabajo para listado'!$DE$153:$DE$1048576,0),MATCH((CUADRO!P$4&amp;$E138),'Hoja de Trabajo para listado'!$DE$151:$DG$151,0)),0)+IFERROR(INDEX('Hoja de Trabajo para listado'!$CD$155:$DC$1048576,MATCH($A138,'Hoja de Trabajo para listado'!$CD$155:$CD$1048576,0),MATCH((CUADRO!P$4&amp;$E138),'Hoja de Trabajo para listado'!$CD$151:$DC$151,0)),0)</f>
        <v>0</v>
      </c>
      <c r="Q138" s="243">
        <f ca="1">+IFERROR(INDEX('Hoja de Trabajo para listado'!$A$155:$Z$1048576,MATCH($A138,'Hoja de Trabajo para listado'!$A$155:$A$1048576,0),MATCH((CUADRO!Q$4&amp;$E138),'Hoja de Trabajo para listado'!$A$151:$Z$151,0)),0)+IFERROR(INDEX('Hoja de Trabajo para listado'!$AB$155:$BA$1048576,MATCH($A138,'Hoja de Trabajo para listado'!$AB$155:$AB$1048576,0),MATCH((CUADRO!Q$4&amp;$E138),'Hoja de Trabajo para listado'!$AB$151:$BA$151,0)),0)+IFERROR(INDEX('Hoja de Trabajo para listado'!$BC$155:$CB$1048576,MATCH($A138,'Hoja de Trabajo para listado'!$BC$155:$BC$1048576,0),MATCH((CUADRO!Q$4&amp;$E138),'Hoja de Trabajo para listado'!$BC$151:$CB$151,0)),0)+IFERROR(INDEX('Hoja de Trabajo para listado'!$DE$153:$DG$274,MATCH($A138,'Hoja de Trabajo para listado'!$DE$153:$DE$1048576,0),MATCH((CUADRO!Q$4&amp;$E138),'Hoja de Trabajo para listado'!$DE$151:$DG$151,0)),0)+IFERROR(INDEX('Hoja de Trabajo para listado'!$CD$155:$DC$1048576,MATCH($A138,'Hoja de Trabajo para listado'!$CD$155:$CD$1048576,0),MATCH((CUADRO!Q$4&amp;$E138),'Hoja de Trabajo para listado'!$CD$151:$DC$151,0)),0)</f>
        <v>0</v>
      </c>
      <c r="R138" s="243">
        <f t="shared" ca="1" si="4"/>
        <v>13732803.060000001</v>
      </c>
      <c r="S138" s="243">
        <f ca="1">+R137+R138</f>
        <v>27452803.060000002</v>
      </c>
      <c r="T138" s="243">
        <f ca="1">+S138</f>
        <v>27452803.060000002</v>
      </c>
      <c r="U138" s="242">
        <f t="shared" si="5"/>
        <v>2</v>
      </c>
    </row>
    <row r="139" spans="1:21" ht="15" hidden="1" customHeight="1">
      <c r="A139" s="354">
        <v>210</v>
      </c>
      <c r="B139" s="381">
        <f>+A139</f>
        <v>210</v>
      </c>
      <c r="C139" s="245" t="str">
        <f>+VLOOKUP(A139,bd_lista!$A$3:$C$592,3,FALSE)</f>
        <v>Unidad de Análisis de Políticas Sociales y Económicas</v>
      </c>
      <c r="D139" s="383" t="str">
        <f>+C139</f>
        <v>Unidad de Análisis de Políticas Sociales y Económicas</v>
      </c>
      <c r="E139" s="245" t="s">
        <v>683</v>
      </c>
      <c r="F139" s="241">
        <f ca="1">+IFERROR(INDEX('Hoja de Trabajo para listado'!$A$155:$Z$1048576,MATCH($A139,'Hoja de Trabajo para listado'!$A$155:$A$1048576,0),MATCH((CUADRO!F$4&amp;$E139),'Hoja de Trabajo para listado'!$A$151:$Z$151,0)),0)+IFERROR(INDEX('Hoja de Trabajo para listado'!$AB$155:$BA$1048576,MATCH($A139,'Hoja de Trabajo para listado'!$AB$155:$AB$1048576,0),MATCH((CUADRO!F$4&amp;$E139),'Hoja de Trabajo para listado'!$AB$151:$BA$151,0)),0)+IFERROR(INDEX('Hoja de Trabajo para listado'!$BC$155:$CB$1048576,MATCH($A139,'Hoja de Trabajo para listado'!$BC$155:$BC$1048576,0),MATCH((CUADRO!F$4&amp;$E139),'Hoja de Trabajo para listado'!$BC$151:$CB$151,0)),0)+IFERROR(INDEX('Hoja de Trabajo para listado'!$DE$153:$DG$274,MATCH($A139,'Hoja de Trabajo para listado'!$DE$153:$DE$1048576,0),MATCH((CUADRO!F$4&amp;$E139),'Hoja de Trabajo para listado'!$DE$151:$DG$151,0)),0)+IFERROR(INDEX('Hoja de Trabajo para listado'!$CD$155:$DC$1048576,MATCH($A139,'Hoja de Trabajo para listado'!$CD$155:$CD$1048576,0),MATCH((CUADRO!F$4&amp;$E139),'Hoja de Trabajo para listado'!$CD$151:$DC$151,0)),0)</f>
        <v>0</v>
      </c>
      <c r="G139" s="241">
        <f ca="1">+IFERROR(INDEX('Hoja de Trabajo para listado'!$A$155:$Z$1048576,MATCH($A139,'Hoja de Trabajo para listado'!$A$155:$A$1048576,0),MATCH((CUADRO!G$4&amp;$E139),'Hoja de Trabajo para listado'!$A$151:$Z$151,0)),0)+IFERROR(INDEX('Hoja de Trabajo para listado'!$AB$155:$BA$1048576,MATCH($A139,'Hoja de Trabajo para listado'!$AB$155:$AB$1048576,0),MATCH((CUADRO!G$4&amp;$E139),'Hoja de Trabajo para listado'!$AB$151:$BA$151,0)),0)+IFERROR(INDEX('Hoja de Trabajo para listado'!$BC$155:$CB$1048576,MATCH($A139,'Hoja de Trabajo para listado'!$BC$155:$BC$1048576,0),MATCH((CUADRO!G$4&amp;$E139),'Hoja de Trabajo para listado'!$BC$151:$CB$151,0)),0)+IFERROR(INDEX('Hoja de Trabajo para listado'!$DE$153:$DG$274,MATCH($A139,'Hoja de Trabajo para listado'!$DE$153:$DE$1048576,0),MATCH((CUADRO!G$4&amp;$E139),'Hoja de Trabajo para listado'!$DE$151:$DG$151,0)),0)+IFERROR(INDEX('Hoja de Trabajo para listado'!$CD$155:$DC$1048576,MATCH($A139,'Hoja de Trabajo para listado'!$CD$155:$CD$1048576,0),MATCH((CUADRO!G$4&amp;$E139),'Hoja de Trabajo para listado'!$CD$151:$DC$151,0)),0)</f>
        <v>0</v>
      </c>
      <c r="H139" s="241">
        <f ca="1">+IFERROR(INDEX('Hoja de Trabajo para listado'!$A$155:$Z$1048576,MATCH($A139,'Hoja de Trabajo para listado'!$A$155:$A$1048576,0),MATCH((CUADRO!H$4&amp;$E139),'Hoja de Trabajo para listado'!$A$151:$Z$151,0)),0)+IFERROR(INDEX('Hoja de Trabajo para listado'!$AB$155:$BA$1048576,MATCH($A139,'Hoja de Trabajo para listado'!$AB$155:$AB$1048576,0),MATCH((CUADRO!H$4&amp;$E139),'Hoja de Trabajo para listado'!$AB$151:$BA$151,0)),0)+IFERROR(INDEX('Hoja de Trabajo para listado'!$BC$155:$CB$1048576,MATCH($A139,'Hoja de Trabajo para listado'!$BC$155:$BC$1048576,0),MATCH((CUADRO!H$4&amp;$E139),'Hoja de Trabajo para listado'!$BC$151:$CB$151,0)),0)+IFERROR(INDEX('Hoja de Trabajo para listado'!$DE$153:$DG$274,MATCH($A139,'Hoja de Trabajo para listado'!$DE$153:$DE$1048576,0),MATCH((CUADRO!H$4&amp;$E139),'Hoja de Trabajo para listado'!$DE$151:$DG$151,0)),0)+IFERROR(INDEX('Hoja de Trabajo para listado'!$CD$155:$DC$1048576,MATCH($A139,'Hoja de Trabajo para listado'!$CD$155:$CD$1048576,0),MATCH((CUADRO!H$4&amp;$E139),'Hoja de Trabajo para listado'!$CD$151:$DC$151,0)),0)</f>
        <v>0</v>
      </c>
      <c r="I139" s="241">
        <f ca="1">+IFERROR(INDEX('Hoja de Trabajo para listado'!$A$155:$Z$1048576,MATCH($A139,'Hoja de Trabajo para listado'!$A$155:$A$1048576,0),MATCH((CUADRO!I$4&amp;$E139),'Hoja de Trabajo para listado'!$A$151:$Z$151,0)),0)+IFERROR(INDEX('Hoja de Trabajo para listado'!$AB$155:$BA$1048576,MATCH($A139,'Hoja de Trabajo para listado'!$AB$155:$AB$1048576,0),MATCH((CUADRO!I$4&amp;$E139),'Hoja de Trabajo para listado'!$AB$151:$BA$151,0)),0)+IFERROR(INDEX('Hoja de Trabajo para listado'!$BC$155:$CB$1048576,MATCH($A139,'Hoja de Trabajo para listado'!$BC$155:$BC$1048576,0),MATCH((CUADRO!I$4&amp;$E139),'Hoja de Trabajo para listado'!$BC$151:$CB$151,0)),0)+IFERROR(INDEX('Hoja de Trabajo para listado'!$DE$153:$DG$274,MATCH($A139,'Hoja de Trabajo para listado'!$DE$153:$DE$1048576,0),MATCH((CUADRO!I$4&amp;$E139),'Hoja de Trabajo para listado'!$DE$151:$DG$151,0)),0)+IFERROR(INDEX('Hoja de Trabajo para listado'!$CD$155:$DC$1048576,MATCH($A139,'Hoja de Trabajo para listado'!$CD$155:$CD$1048576,0),MATCH((CUADRO!I$4&amp;$E139),'Hoja de Trabajo para listado'!$CD$151:$DC$151,0)),0)</f>
        <v>0</v>
      </c>
      <c r="J139" s="241">
        <f ca="1">+IFERROR(INDEX('Hoja de Trabajo para listado'!$A$155:$Z$1048576,MATCH($A139,'Hoja de Trabajo para listado'!$A$155:$A$1048576,0),MATCH((CUADRO!J$4&amp;$E139),'Hoja de Trabajo para listado'!$A$151:$Z$151,0)),0)+IFERROR(INDEX('Hoja de Trabajo para listado'!$AB$155:$BA$1048576,MATCH($A139,'Hoja de Trabajo para listado'!$AB$155:$AB$1048576,0),MATCH((CUADRO!J$4&amp;$E139),'Hoja de Trabajo para listado'!$AB$151:$BA$151,0)),0)+IFERROR(INDEX('Hoja de Trabajo para listado'!$BC$155:$CB$1048576,MATCH($A139,'Hoja de Trabajo para listado'!$BC$155:$BC$1048576,0),MATCH((CUADRO!J$4&amp;$E139),'Hoja de Trabajo para listado'!$BC$151:$CB$151,0)),0)+IFERROR(INDEX('Hoja de Trabajo para listado'!$DE$153:$DG$274,MATCH($A139,'Hoja de Trabajo para listado'!$DE$153:$DE$1048576,0),MATCH((CUADRO!J$4&amp;$E139),'Hoja de Trabajo para listado'!$DE$151:$DG$151,0)),0)+IFERROR(INDEX('Hoja de Trabajo para listado'!$CD$155:$DC$1048576,MATCH($A139,'Hoja de Trabajo para listado'!$CD$155:$CD$1048576,0),MATCH((CUADRO!J$4&amp;$E139),'Hoja de Trabajo para listado'!$CD$151:$DC$151,0)),0)</f>
        <v>0</v>
      </c>
      <c r="K139" s="241">
        <f ca="1">+IFERROR(INDEX('Hoja de Trabajo para listado'!$A$155:$Z$1048576,MATCH($A139,'Hoja de Trabajo para listado'!$A$155:$A$1048576,0),MATCH((CUADRO!K$4&amp;$E139),'Hoja de Trabajo para listado'!$A$151:$Z$151,0)),0)+IFERROR(INDEX('Hoja de Trabajo para listado'!$AB$155:$BA$1048576,MATCH($A139,'Hoja de Trabajo para listado'!$AB$155:$AB$1048576,0),MATCH((CUADRO!K$4&amp;$E139),'Hoja de Trabajo para listado'!$AB$151:$BA$151,0)),0)+IFERROR(INDEX('Hoja de Trabajo para listado'!$BC$155:$CB$1048576,MATCH($A139,'Hoja de Trabajo para listado'!$BC$155:$BC$1048576,0),MATCH((CUADRO!K$4&amp;$E139),'Hoja de Trabajo para listado'!$BC$151:$CB$151,0)),0)+IFERROR(INDEX('Hoja de Trabajo para listado'!$DE$153:$DG$274,MATCH($A139,'Hoja de Trabajo para listado'!$DE$153:$DE$1048576,0),MATCH((CUADRO!K$4&amp;$E139),'Hoja de Trabajo para listado'!$DE$151:$DG$151,0)),0)+IFERROR(INDEX('Hoja de Trabajo para listado'!$CD$155:$DC$1048576,MATCH($A139,'Hoja de Trabajo para listado'!$CD$155:$CD$1048576,0),MATCH((CUADRO!K$4&amp;$E139),'Hoja de Trabajo para listado'!$CD$151:$DC$151,0)),0)</f>
        <v>0</v>
      </c>
      <c r="L139" s="241">
        <f ca="1">+IFERROR(INDEX('Hoja de Trabajo para listado'!$A$155:$Z$1048576,MATCH($A139,'Hoja de Trabajo para listado'!$A$155:$A$1048576,0),MATCH((CUADRO!L$4&amp;$E139),'Hoja de Trabajo para listado'!$A$151:$Z$151,0)),0)+IFERROR(INDEX('Hoja de Trabajo para listado'!$AB$155:$BA$1048576,MATCH($A139,'Hoja de Trabajo para listado'!$AB$155:$AB$1048576,0),MATCH((CUADRO!L$4&amp;$E139),'Hoja de Trabajo para listado'!$AB$151:$BA$151,0)),0)+IFERROR(INDEX('Hoja de Trabajo para listado'!$BC$155:$CB$1048576,MATCH($A139,'Hoja de Trabajo para listado'!$BC$155:$BC$1048576,0),MATCH((CUADRO!L$4&amp;$E139),'Hoja de Trabajo para listado'!$BC$151:$CB$151,0)),0)+IFERROR(INDEX('Hoja de Trabajo para listado'!$DE$153:$DG$274,MATCH($A139,'Hoja de Trabajo para listado'!$DE$153:$DE$1048576,0),MATCH((CUADRO!L$4&amp;$E139),'Hoja de Trabajo para listado'!$DE$151:$DG$151,0)),0)+IFERROR(INDEX('Hoja de Trabajo para listado'!$CD$155:$DC$1048576,MATCH($A139,'Hoja de Trabajo para listado'!$CD$155:$CD$1048576,0),MATCH((CUADRO!L$4&amp;$E139),'Hoja de Trabajo para listado'!$CD$151:$DC$151,0)),0)</f>
        <v>0</v>
      </c>
      <c r="M139" s="241">
        <f ca="1">+IFERROR(INDEX('Hoja de Trabajo para listado'!$A$155:$Z$1048576,MATCH($A139,'Hoja de Trabajo para listado'!$A$155:$A$1048576,0),MATCH((CUADRO!M$4&amp;$E139),'Hoja de Trabajo para listado'!$A$151:$Z$151,0)),0)+IFERROR(INDEX('Hoja de Trabajo para listado'!$AB$155:$BA$1048576,MATCH($A139,'Hoja de Trabajo para listado'!$AB$155:$AB$1048576,0),MATCH((CUADRO!M$4&amp;$E139),'Hoja de Trabajo para listado'!$AB$151:$BA$151,0)),0)+IFERROR(INDEX('Hoja de Trabajo para listado'!$BC$155:$CB$1048576,MATCH($A139,'Hoja de Trabajo para listado'!$BC$155:$BC$1048576,0),MATCH((CUADRO!M$4&amp;$E139),'Hoja de Trabajo para listado'!$BC$151:$CB$151,0)),0)+IFERROR(INDEX('Hoja de Trabajo para listado'!$DE$153:$DG$274,MATCH($A139,'Hoja de Trabajo para listado'!$DE$153:$DE$1048576,0),MATCH((CUADRO!M$4&amp;$E139),'Hoja de Trabajo para listado'!$DE$151:$DG$151,0)),0)+IFERROR(INDEX('Hoja de Trabajo para listado'!$CD$155:$DC$1048576,MATCH($A139,'Hoja de Trabajo para listado'!$CD$155:$CD$1048576,0),MATCH((CUADRO!M$4&amp;$E139),'Hoja de Trabajo para listado'!$CD$151:$DC$151,0)),0)</f>
        <v>0</v>
      </c>
      <c r="N139" s="241">
        <f ca="1">+IFERROR(INDEX('Hoja de Trabajo para listado'!$A$155:$Z$1048576,MATCH($A139,'Hoja de Trabajo para listado'!$A$155:$A$1048576,0),MATCH((CUADRO!N$4&amp;$E139),'Hoja de Trabajo para listado'!$A$151:$Z$151,0)),0)+IFERROR(INDEX('Hoja de Trabajo para listado'!$AB$155:$BA$1048576,MATCH($A139,'Hoja de Trabajo para listado'!$AB$155:$AB$1048576,0),MATCH((CUADRO!N$4&amp;$E139),'Hoja de Trabajo para listado'!$AB$151:$BA$151,0)),0)+IFERROR(INDEX('Hoja de Trabajo para listado'!$BC$155:$CB$1048576,MATCH($A139,'Hoja de Trabajo para listado'!$BC$155:$BC$1048576,0),MATCH((CUADRO!N$4&amp;$E139),'Hoja de Trabajo para listado'!$BC$151:$CB$151,0)),0)+IFERROR(INDEX('Hoja de Trabajo para listado'!$DE$153:$DG$274,MATCH($A139,'Hoja de Trabajo para listado'!$DE$153:$DE$1048576,0),MATCH((CUADRO!N$4&amp;$E139),'Hoja de Trabajo para listado'!$DE$151:$DG$151,0)),0)+IFERROR(INDEX('Hoja de Trabajo para listado'!$CD$155:$DC$1048576,MATCH($A139,'Hoja de Trabajo para listado'!$CD$155:$CD$1048576,0),MATCH((CUADRO!N$4&amp;$E139),'Hoja de Trabajo para listado'!$CD$151:$DC$151,0)),0)</f>
        <v>0</v>
      </c>
      <c r="O139" s="241">
        <f ca="1">+IFERROR(INDEX('Hoja de Trabajo para listado'!$A$155:$Z$1048576,MATCH($A139,'Hoja de Trabajo para listado'!$A$155:$A$1048576,0),MATCH((CUADRO!O$4&amp;$E139),'Hoja de Trabajo para listado'!$A$151:$Z$151,0)),0)+IFERROR(INDEX('Hoja de Trabajo para listado'!$AB$155:$BA$1048576,MATCH($A139,'Hoja de Trabajo para listado'!$AB$155:$AB$1048576,0),MATCH((CUADRO!O$4&amp;$E139),'Hoja de Trabajo para listado'!$AB$151:$BA$151,0)),0)+IFERROR(INDEX('Hoja de Trabajo para listado'!$BC$155:$CB$1048576,MATCH($A139,'Hoja de Trabajo para listado'!$BC$155:$BC$1048576,0),MATCH((CUADRO!O$4&amp;$E139),'Hoja de Trabajo para listado'!$BC$151:$CB$151,0)),0)+IFERROR(INDEX('Hoja de Trabajo para listado'!$DE$153:$DG$274,MATCH($A139,'Hoja de Trabajo para listado'!$DE$153:$DE$1048576,0),MATCH((CUADRO!O$4&amp;$E139),'Hoja de Trabajo para listado'!$DE$151:$DG$151,0)),0)+IFERROR(INDEX('Hoja de Trabajo para listado'!$CD$155:$DC$1048576,MATCH($A139,'Hoja de Trabajo para listado'!$CD$155:$CD$1048576,0),MATCH((CUADRO!O$4&amp;$E139),'Hoja de Trabajo para listado'!$CD$151:$DC$151,0)),0)</f>
        <v>0</v>
      </c>
      <c r="P139" s="241">
        <f ca="1">+IFERROR(INDEX('Hoja de Trabajo para listado'!$A$155:$Z$1048576,MATCH($A139,'Hoja de Trabajo para listado'!$A$155:$A$1048576,0),MATCH((CUADRO!P$4&amp;$E139),'Hoja de Trabajo para listado'!$A$151:$Z$151,0)),0)+IFERROR(INDEX('Hoja de Trabajo para listado'!$AB$155:$BA$1048576,MATCH($A139,'Hoja de Trabajo para listado'!$AB$155:$AB$1048576,0),MATCH((CUADRO!P$4&amp;$E139),'Hoja de Trabajo para listado'!$AB$151:$BA$151,0)),0)+IFERROR(INDEX('Hoja de Trabajo para listado'!$BC$155:$CB$1048576,MATCH($A139,'Hoja de Trabajo para listado'!$BC$155:$BC$1048576,0),MATCH((CUADRO!P$4&amp;$E139),'Hoja de Trabajo para listado'!$BC$151:$CB$151,0)),0)+IFERROR(INDEX('Hoja de Trabajo para listado'!$DE$153:$DG$274,MATCH($A139,'Hoja de Trabajo para listado'!$DE$153:$DE$1048576,0),MATCH((CUADRO!P$4&amp;$E139),'Hoja de Trabajo para listado'!$DE$151:$DG$151,0)),0)+IFERROR(INDEX('Hoja de Trabajo para listado'!$CD$155:$DC$1048576,MATCH($A139,'Hoja de Trabajo para listado'!$CD$155:$CD$1048576,0),MATCH((CUADRO!P$4&amp;$E139),'Hoja de Trabajo para listado'!$CD$151:$DC$151,0)),0)</f>
        <v>0</v>
      </c>
      <c r="Q139" s="241">
        <f ca="1">+IFERROR(INDEX('Hoja de Trabajo para listado'!$A$155:$Z$1048576,MATCH($A139,'Hoja de Trabajo para listado'!$A$155:$A$1048576,0),MATCH((CUADRO!Q$4&amp;$E139),'Hoja de Trabajo para listado'!$A$151:$Z$151,0)),0)+IFERROR(INDEX('Hoja de Trabajo para listado'!$AB$155:$BA$1048576,MATCH($A139,'Hoja de Trabajo para listado'!$AB$155:$AB$1048576,0),MATCH((CUADRO!Q$4&amp;$E139),'Hoja de Trabajo para listado'!$AB$151:$BA$151,0)),0)+IFERROR(INDEX('Hoja de Trabajo para listado'!$BC$155:$CB$1048576,MATCH($A139,'Hoja de Trabajo para listado'!$BC$155:$BC$1048576,0),MATCH((CUADRO!Q$4&amp;$E139),'Hoja de Trabajo para listado'!$BC$151:$CB$151,0)),0)+IFERROR(INDEX('Hoja de Trabajo para listado'!$DE$153:$DG$274,MATCH($A139,'Hoja de Trabajo para listado'!$DE$153:$DE$1048576,0),MATCH((CUADRO!Q$4&amp;$E139),'Hoja de Trabajo para listado'!$DE$151:$DG$151,0)),0)+IFERROR(INDEX('Hoja de Trabajo para listado'!$CD$155:$DC$1048576,MATCH($A139,'Hoja de Trabajo para listado'!$CD$155:$CD$1048576,0),MATCH((CUADRO!Q$4&amp;$E139),'Hoja de Trabajo para listado'!$CD$151:$DC$151,0)),0)</f>
        <v>0</v>
      </c>
      <c r="R139" s="241">
        <f t="shared" ca="1" si="4"/>
        <v>0</v>
      </c>
      <c r="S139" s="241"/>
      <c r="T139" s="241">
        <f ca="1">+T140</f>
        <v>5440</v>
      </c>
      <c r="U139" s="240">
        <f t="shared" si="5"/>
        <v>1</v>
      </c>
    </row>
    <row r="140" spans="1:21" ht="15" hidden="1" customHeight="1">
      <c r="A140" s="353">
        <v>210</v>
      </c>
      <c r="B140" s="382"/>
      <c r="C140" s="305" t="str">
        <f>+VLOOKUP(A140,bd_lista!$A$3:$C$592,3,FALSE)</f>
        <v>Unidad de Análisis de Políticas Sociales y Económicas</v>
      </c>
      <c r="D140" s="384"/>
      <c r="E140" s="305" t="s">
        <v>684</v>
      </c>
      <c r="F140" s="243">
        <f ca="1">+IFERROR(INDEX('Hoja de Trabajo para listado'!$A$155:$Z$1048576,MATCH($A140,'Hoja de Trabajo para listado'!$A$155:$A$1048576,0),MATCH((CUADRO!F$4&amp;$E140),'Hoja de Trabajo para listado'!$A$151:$Z$151,0)),0)+IFERROR(INDEX('Hoja de Trabajo para listado'!$AB$155:$BA$1048576,MATCH($A140,'Hoja de Trabajo para listado'!$AB$155:$AB$1048576,0),MATCH((CUADRO!F$4&amp;$E140),'Hoja de Trabajo para listado'!$AB$151:$BA$151,0)),0)+IFERROR(INDEX('Hoja de Trabajo para listado'!$BC$155:$CB$1048576,MATCH($A140,'Hoja de Trabajo para listado'!$BC$155:$BC$1048576,0),MATCH((CUADRO!F$4&amp;$E140),'Hoja de Trabajo para listado'!$BC$151:$CB$151,0)),0)+IFERROR(INDEX('Hoja de Trabajo para listado'!$DE$153:$DG$274,MATCH($A140,'Hoja de Trabajo para listado'!$DE$153:$DE$1048576,0),MATCH((CUADRO!F$4&amp;$E140),'Hoja de Trabajo para listado'!$DE$151:$DG$151,0)),0)+IFERROR(INDEX('Hoja de Trabajo para listado'!$CD$155:$DC$1048576,MATCH($A140,'Hoja de Trabajo para listado'!$CD$155:$CD$1048576,0),MATCH((CUADRO!F$4&amp;$E140),'Hoja de Trabajo para listado'!$CD$151:$DC$151,0)),0)</f>
        <v>0</v>
      </c>
      <c r="G140" s="243">
        <f ca="1">+IFERROR(INDEX('Hoja de Trabajo para listado'!$A$155:$Z$1048576,MATCH($A140,'Hoja de Trabajo para listado'!$A$155:$A$1048576,0),MATCH((CUADRO!G$4&amp;$E140),'Hoja de Trabajo para listado'!$A$151:$Z$151,0)),0)+IFERROR(INDEX('Hoja de Trabajo para listado'!$AB$155:$BA$1048576,MATCH($A140,'Hoja de Trabajo para listado'!$AB$155:$AB$1048576,0),MATCH((CUADRO!G$4&amp;$E140),'Hoja de Trabajo para listado'!$AB$151:$BA$151,0)),0)+IFERROR(INDEX('Hoja de Trabajo para listado'!$BC$155:$CB$1048576,MATCH($A140,'Hoja de Trabajo para listado'!$BC$155:$BC$1048576,0),MATCH((CUADRO!G$4&amp;$E140),'Hoja de Trabajo para listado'!$BC$151:$CB$151,0)),0)+IFERROR(INDEX('Hoja de Trabajo para listado'!$DE$153:$DG$274,MATCH($A140,'Hoja de Trabajo para listado'!$DE$153:$DE$1048576,0),MATCH((CUADRO!G$4&amp;$E140),'Hoja de Trabajo para listado'!$DE$151:$DG$151,0)),0)+IFERROR(INDEX('Hoja de Trabajo para listado'!$CD$155:$DC$1048576,MATCH($A140,'Hoja de Trabajo para listado'!$CD$155:$CD$1048576,0),MATCH((CUADRO!G$4&amp;$E140),'Hoja de Trabajo para listado'!$CD$151:$DC$151,0)),0)</f>
        <v>5440</v>
      </c>
      <c r="H140" s="243">
        <f ca="1">+IFERROR(INDEX('Hoja de Trabajo para listado'!$A$155:$Z$1048576,MATCH($A140,'Hoja de Trabajo para listado'!$A$155:$A$1048576,0),MATCH((CUADRO!H$4&amp;$E140),'Hoja de Trabajo para listado'!$A$151:$Z$151,0)),0)+IFERROR(INDEX('Hoja de Trabajo para listado'!$AB$155:$BA$1048576,MATCH($A140,'Hoja de Trabajo para listado'!$AB$155:$AB$1048576,0),MATCH((CUADRO!H$4&amp;$E140),'Hoja de Trabajo para listado'!$AB$151:$BA$151,0)),0)+IFERROR(INDEX('Hoja de Trabajo para listado'!$BC$155:$CB$1048576,MATCH($A140,'Hoja de Trabajo para listado'!$BC$155:$BC$1048576,0),MATCH((CUADRO!H$4&amp;$E140),'Hoja de Trabajo para listado'!$BC$151:$CB$151,0)),0)+IFERROR(INDEX('Hoja de Trabajo para listado'!$DE$153:$DG$274,MATCH($A140,'Hoja de Trabajo para listado'!$DE$153:$DE$1048576,0),MATCH((CUADRO!H$4&amp;$E140),'Hoja de Trabajo para listado'!$DE$151:$DG$151,0)),0)+IFERROR(INDEX('Hoja de Trabajo para listado'!$CD$155:$DC$1048576,MATCH($A140,'Hoja de Trabajo para listado'!$CD$155:$CD$1048576,0),MATCH((CUADRO!H$4&amp;$E140),'Hoja de Trabajo para listado'!$CD$151:$DC$151,0)),0)</f>
        <v>0</v>
      </c>
      <c r="I140" s="243">
        <f ca="1">+IFERROR(INDEX('Hoja de Trabajo para listado'!$A$155:$Z$1048576,MATCH($A140,'Hoja de Trabajo para listado'!$A$155:$A$1048576,0),MATCH((CUADRO!I$4&amp;$E140),'Hoja de Trabajo para listado'!$A$151:$Z$151,0)),0)+IFERROR(INDEX('Hoja de Trabajo para listado'!$AB$155:$BA$1048576,MATCH($A140,'Hoja de Trabajo para listado'!$AB$155:$AB$1048576,0),MATCH((CUADRO!I$4&amp;$E140),'Hoja de Trabajo para listado'!$AB$151:$BA$151,0)),0)+IFERROR(INDEX('Hoja de Trabajo para listado'!$BC$155:$CB$1048576,MATCH($A140,'Hoja de Trabajo para listado'!$BC$155:$BC$1048576,0),MATCH((CUADRO!I$4&amp;$E140),'Hoja de Trabajo para listado'!$BC$151:$CB$151,0)),0)+IFERROR(INDEX('Hoja de Trabajo para listado'!$DE$153:$DG$274,MATCH($A140,'Hoja de Trabajo para listado'!$DE$153:$DE$1048576,0),MATCH((CUADRO!I$4&amp;$E140),'Hoja de Trabajo para listado'!$DE$151:$DG$151,0)),0)+IFERROR(INDEX('Hoja de Trabajo para listado'!$CD$155:$DC$1048576,MATCH($A140,'Hoja de Trabajo para listado'!$CD$155:$CD$1048576,0),MATCH((CUADRO!I$4&amp;$E140),'Hoja de Trabajo para listado'!$CD$151:$DC$151,0)),0)</f>
        <v>0</v>
      </c>
      <c r="J140" s="243">
        <f ca="1">+IFERROR(INDEX('Hoja de Trabajo para listado'!$A$155:$Z$1048576,MATCH($A140,'Hoja de Trabajo para listado'!$A$155:$A$1048576,0),MATCH((CUADRO!J$4&amp;$E140),'Hoja de Trabajo para listado'!$A$151:$Z$151,0)),0)+IFERROR(INDEX('Hoja de Trabajo para listado'!$AB$155:$BA$1048576,MATCH($A140,'Hoja de Trabajo para listado'!$AB$155:$AB$1048576,0),MATCH((CUADRO!J$4&amp;$E140),'Hoja de Trabajo para listado'!$AB$151:$BA$151,0)),0)+IFERROR(INDEX('Hoja de Trabajo para listado'!$BC$155:$CB$1048576,MATCH($A140,'Hoja de Trabajo para listado'!$BC$155:$BC$1048576,0),MATCH((CUADRO!J$4&amp;$E140),'Hoja de Trabajo para listado'!$BC$151:$CB$151,0)),0)+IFERROR(INDEX('Hoja de Trabajo para listado'!$DE$153:$DG$274,MATCH($A140,'Hoja de Trabajo para listado'!$DE$153:$DE$1048576,0),MATCH((CUADRO!J$4&amp;$E140),'Hoja de Trabajo para listado'!$DE$151:$DG$151,0)),0)+IFERROR(INDEX('Hoja de Trabajo para listado'!$CD$155:$DC$1048576,MATCH($A140,'Hoja de Trabajo para listado'!$CD$155:$CD$1048576,0),MATCH((CUADRO!J$4&amp;$E140),'Hoja de Trabajo para listado'!$CD$151:$DC$151,0)),0)</f>
        <v>0</v>
      </c>
      <c r="K140" s="243">
        <f ca="1">+IFERROR(INDEX('Hoja de Trabajo para listado'!$A$155:$Z$1048576,MATCH($A140,'Hoja de Trabajo para listado'!$A$155:$A$1048576,0),MATCH((CUADRO!K$4&amp;$E140),'Hoja de Trabajo para listado'!$A$151:$Z$151,0)),0)+IFERROR(INDEX('Hoja de Trabajo para listado'!$AB$155:$BA$1048576,MATCH($A140,'Hoja de Trabajo para listado'!$AB$155:$AB$1048576,0),MATCH((CUADRO!K$4&amp;$E140),'Hoja de Trabajo para listado'!$AB$151:$BA$151,0)),0)+IFERROR(INDEX('Hoja de Trabajo para listado'!$BC$155:$CB$1048576,MATCH($A140,'Hoja de Trabajo para listado'!$BC$155:$BC$1048576,0),MATCH((CUADRO!K$4&amp;$E140),'Hoja de Trabajo para listado'!$BC$151:$CB$151,0)),0)+IFERROR(INDEX('Hoja de Trabajo para listado'!$DE$153:$DG$274,MATCH($A140,'Hoja de Trabajo para listado'!$DE$153:$DE$1048576,0),MATCH((CUADRO!K$4&amp;$E140),'Hoja de Trabajo para listado'!$DE$151:$DG$151,0)),0)+IFERROR(INDEX('Hoja de Trabajo para listado'!$CD$155:$DC$1048576,MATCH($A140,'Hoja de Trabajo para listado'!$CD$155:$CD$1048576,0),MATCH((CUADRO!K$4&amp;$E140),'Hoja de Trabajo para listado'!$CD$151:$DC$151,0)),0)</f>
        <v>0</v>
      </c>
      <c r="L140" s="243">
        <f ca="1">+IFERROR(INDEX('Hoja de Trabajo para listado'!$A$155:$Z$1048576,MATCH($A140,'Hoja de Trabajo para listado'!$A$155:$A$1048576,0),MATCH((CUADRO!L$4&amp;$E140),'Hoja de Trabajo para listado'!$A$151:$Z$151,0)),0)+IFERROR(INDEX('Hoja de Trabajo para listado'!$AB$155:$BA$1048576,MATCH($A140,'Hoja de Trabajo para listado'!$AB$155:$AB$1048576,0),MATCH((CUADRO!L$4&amp;$E140),'Hoja de Trabajo para listado'!$AB$151:$BA$151,0)),0)+IFERROR(INDEX('Hoja de Trabajo para listado'!$BC$155:$CB$1048576,MATCH($A140,'Hoja de Trabajo para listado'!$BC$155:$BC$1048576,0),MATCH((CUADRO!L$4&amp;$E140),'Hoja de Trabajo para listado'!$BC$151:$CB$151,0)),0)+IFERROR(INDEX('Hoja de Trabajo para listado'!$DE$153:$DG$274,MATCH($A140,'Hoja de Trabajo para listado'!$DE$153:$DE$1048576,0),MATCH((CUADRO!L$4&amp;$E140),'Hoja de Trabajo para listado'!$DE$151:$DG$151,0)),0)+IFERROR(INDEX('Hoja de Trabajo para listado'!$CD$155:$DC$1048576,MATCH($A140,'Hoja de Trabajo para listado'!$CD$155:$CD$1048576,0),MATCH((CUADRO!L$4&amp;$E140),'Hoja de Trabajo para listado'!$CD$151:$DC$151,0)),0)</f>
        <v>0</v>
      </c>
      <c r="M140" s="243">
        <f ca="1">+IFERROR(INDEX('Hoja de Trabajo para listado'!$A$155:$Z$1048576,MATCH($A140,'Hoja de Trabajo para listado'!$A$155:$A$1048576,0),MATCH((CUADRO!M$4&amp;$E140),'Hoja de Trabajo para listado'!$A$151:$Z$151,0)),0)+IFERROR(INDEX('Hoja de Trabajo para listado'!$AB$155:$BA$1048576,MATCH($A140,'Hoja de Trabajo para listado'!$AB$155:$AB$1048576,0),MATCH((CUADRO!M$4&amp;$E140),'Hoja de Trabajo para listado'!$AB$151:$BA$151,0)),0)+IFERROR(INDEX('Hoja de Trabajo para listado'!$BC$155:$CB$1048576,MATCH($A140,'Hoja de Trabajo para listado'!$BC$155:$BC$1048576,0),MATCH((CUADRO!M$4&amp;$E140),'Hoja de Trabajo para listado'!$BC$151:$CB$151,0)),0)+IFERROR(INDEX('Hoja de Trabajo para listado'!$DE$153:$DG$274,MATCH($A140,'Hoja de Trabajo para listado'!$DE$153:$DE$1048576,0),MATCH((CUADRO!M$4&amp;$E140),'Hoja de Trabajo para listado'!$DE$151:$DG$151,0)),0)+IFERROR(INDEX('Hoja de Trabajo para listado'!$CD$155:$DC$1048576,MATCH($A140,'Hoja de Trabajo para listado'!$CD$155:$CD$1048576,0),MATCH((CUADRO!M$4&amp;$E140),'Hoja de Trabajo para listado'!$CD$151:$DC$151,0)),0)</f>
        <v>0</v>
      </c>
      <c r="N140" s="243">
        <f ca="1">+IFERROR(INDEX('Hoja de Trabajo para listado'!$A$155:$Z$1048576,MATCH($A140,'Hoja de Trabajo para listado'!$A$155:$A$1048576,0),MATCH((CUADRO!N$4&amp;$E140),'Hoja de Trabajo para listado'!$A$151:$Z$151,0)),0)+IFERROR(INDEX('Hoja de Trabajo para listado'!$AB$155:$BA$1048576,MATCH($A140,'Hoja de Trabajo para listado'!$AB$155:$AB$1048576,0),MATCH((CUADRO!N$4&amp;$E140),'Hoja de Trabajo para listado'!$AB$151:$BA$151,0)),0)+IFERROR(INDEX('Hoja de Trabajo para listado'!$BC$155:$CB$1048576,MATCH($A140,'Hoja de Trabajo para listado'!$BC$155:$BC$1048576,0),MATCH((CUADRO!N$4&amp;$E140),'Hoja de Trabajo para listado'!$BC$151:$CB$151,0)),0)+IFERROR(INDEX('Hoja de Trabajo para listado'!$DE$153:$DG$274,MATCH($A140,'Hoja de Trabajo para listado'!$DE$153:$DE$1048576,0),MATCH((CUADRO!N$4&amp;$E140),'Hoja de Trabajo para listado'!$DE$151:$DG$151,0)),0)+IFERROR(INDEX('Hoja de Trabajo para listado'!$CD$155:$DC$1048576,MATCH($A140,'Hoja de Trabajo para listado'!$CD$155:$CD$1048576,0),MATCH((CUADRO!N$4&amp;$E140),'Hoja de Trabajo para listado'!$CD$151:$DC$151,0)),0)</f>
        <v>0</v>
      </c>
      <c r="O140" s="243">
        <f ca="1">+IFERROR(INDEX('Hoja de Trabajo para listado'!$A$155:$Z$1048576,MATCH($A140,'Hoja de Trabajo para listado'!$A$155:$A$1048576,0),MATCH((CUADRO!O$4&amp;$E140),'Hoja de Trabajo para listado'!$A$151:$Z$151,0)),0)+IFERROR(INDEX('Hoja de Trabajo para listado'!$AB$155:$BA$1048576,MATCH($A140,'Hoja de Trabajo para listado'!$AB$155:$AB$1048576,0),MATCH((CUADRO!O$4&amp;$E140),'Hoja de Trabajo para listado'!$AB$151:$BA$151,0)),0)+IFERROR(INDEX('Hoja de Trabajo para listado'!$BC$155:$CB$1048576,MATCH($A140,'Hoja de Trabajo para listado'!$BC$155:$BC$1048576,0),MATCH((CUADRO!O$4&amp;$E140),'Hoja de Trabajo para listado'!$BC$151:$CB$151,0)),0)+IFERROR(INDEX('Hoja de Trabajo para listado'!$DE$153:$DG$274,MATCH($A140,'Hoja de Trabajo para listado'!$DE$153:$DE$1048576,0),MATCH((CUADRO!O$4&amp;$E140),'Hoja de Trabajo para listado'!$DE$151:$DG$151,0)),0)+IFERROR(INDEX('Hoja de Trabajo para listado'!$CD$155:$DC$1048576,MATCH($A140,'Hoja de Trabajo para listado'!$CD$155:$CD$1048576,0),MATCH((CUADRO!O$4&amp;$E140),'Hoja de Trabajo para listado'!$CD$151:$DC$151,0)),0)</f>
        <v>0</v>
      </c>
      <c r="P140" s="243">
        <f ca="1">+IFERROR(INDEX('Hoja de Trabajo para listado'!$A$155:$Z$1048576,MATCH($A140,'Hoja de Trabajo para listado'!$A$155:$A$1048576,0),MATCH((CUADRO!P$4&amp;$E140),'Hoja de Trabajo para listado'!$A$151:$Z$151,0)),0)+IFERROR(INDEX('Hoja de Trabajo para listado'!$AB$155:$BA$1048576,MATCH($A140,'Hoja de Trabajo para listado'!$AB$155:$AB$1048576,0),MATCH((CUADRO!P$4&amp;$E140),'Hoja de Trabajo para listado'!$AB$151:$BA$151,0)),0)+IFERROR(INDEX('Hoja de Trabajo para listado'!$BC$155:$CB$1048576,MATCH($A140,'Hoja de Trabajo para listado'!$BC$155:$BC$1048576,0),MATCH((CUADRO!P$4&amp;$E140),'Hoja de Trabajo para listado'!$BC$151:$CB$151,0)),0)+IFERROR(INDEX('Hoja de Trabajo para listado'!$DE$153:$DG$274,MATCH($A140,'Hoja de Trabajo para listado'!$DE$153:$DE$1048576,0),MATCH((CUADRO!P$4&amp;$E140),'Hoja de Trabajo para listado'!$DE$151:$DG$151,0)),0)+IFERROR(INDEX('Hoja de Trabajo para listado'!$CD$155:$DC$1048576,MATCH($A140,'Hoja de Trabajo para listado'!$CD$155:$CD$1048576,0),MATCH((CUADRO!P$4&amp;$E140),'Hoja de Trabajo para listado'!$CD$151:$DC$151,0)),0)</f>
        <v>0</v>
      </c>
      <c r="Q140" s="243">
        <f ca="1">+IFERROR(INDEX('Hoja de Trabajo para listado'!$A$155:$Z$1048576,MATCH($A140,'Hoja de Trabajo para listado'!$A$155:$A$1048576,0),MATCH((CUADRO!Q$4&amp;$E140),'Hoja de Trabajo para listado'!$A$151:$Z$151,0)),0)+IFERROR(INDEX('Hoja de Trabajo para listado'!$AB$155:$BA$1048576,MATCH($A140,'Hoja de Trabajo para listado'!$AB$155:$AB$1048576,0),MATCH((CUADRO!Q$4&amp;$E140),'Hoja de Trabajo para listado'!$AB$151:$BA$151,0)),0)+IFERROR(INDEX('Hoja de Trabajo para listado'!$BC$155:$CB$1048576,MATCH($A140,'Hoja de Trabajo para listado'!$BC$155:$BC$1048576,0),MATCH((CUADRO!Q$4&amp;$E140),'Hoja de Trabajo para listado'!$BC$151:$CB$151,0)),0)+IFERROR(INDEX('Hoja de Trabajo para listado'!$DE$153:$DG$274,MATCH($A140,'Hoja de Trabajo para listado'!$DE$153:$DE$1048576,0),MATCH((CUADRO!Q$4&amp;$E140),'Hoja de Trabajo para listado'!$DE$151:$DG$151,0)),0)+IFERROR(INDEX('Hoja de Trabajo para listado'!$CD$155:$DC$1048576,MATCH($A140,'Hoja de Trabajo para listado'!$CD$155:$CD$1048576,0),MATCH((CUADRO!Q$4&amp;$E140),'Hoja de Trabajo para listado'!$CD$151:$DC$151,0)),0)</f>
        <v>0</v>
      </c>
      <c r="R140" s="243">
        <f t="shared" ca="1" si="4"/>
        <v>5440</v>
      </c>
      <c r="S140" s="243">
        <f ca="1">+R139+R140</f>
        <v>5440</v>
      </c>
      <c r="T140" s="243">
        <f ca="1">+S140</f>
        <v>5440</v>
      </c>
      <c r="U140" s="242">
        <f t="shared" si="5"/>
        <v>2</v>
      </c>
    </row>
    <row r="141" spans="1:21" ht="15" customHeight="1">
      <c r="A141" s="354">
        <v>212</v>
      </c>
      <c r="B141" s="381">
        <f>+A141</f>
        <v>212</v>
      </c>
      <c r="C141" s="245" t="str">
        <f>+VLOOKUP(A141,bd_lista!$A$3:$C$592,3,FALSE)</f>
        <v>Instituto Nacional de Reforma Agraria</v>
      </c>
      <c r="D141" s="383" t="str">
        <f>+C141</f>
        <v>Instituto Nacional de Reforma Agraria</v>
      </c>
      <c r="E141" s="245" t="s">
        <v>683</v>
      </c>
      <c r="F141" s="241">
        <f ca="1">+IFERROR(INDEX('Hoja de Trabajo para listado'!$A$155:$Z$1048576,MATCH($A141,'Hoja de Trabajo para listado'!$A$155:$A$1048576,0),MATCH((CUADRO!F$4&amp;$E141),'Hoja de Trabajo para listado'!$A$151:$Z$151,0)),0)+IFERROR(INDEX('Hoja de Trabajo para listado'!$AB$155:$BA$1048576,MATCH($A141,'Hoja de Trabajo para listado'!$AB$155:$AB$1048576,0),MATCH((CUADRO!F$4&amp;$E141),'Hoja de Trabajo para listado'!$AB$151:$BA$151,0)),0)+IFERROR(INDEX('Hoja de Trabajo para listado'!$BC$155:$CB$1048576,MATCH($A141,'Hoja de Trabajo para listado'!$BC$155:$BC$1048576,0),MATCH((CUADRO!F$4&amp;$E141),'Hoja de Trabajo para listado'!$BC$151:$CB$151,0)),0)+IFERROR(INDEX('Hoja de Trabajo para listado'!$DE$153:$DG$274,MATCH($A141,'Hoja de Trabajo para listado'!$DE$153:$DE$1048576,0),MATCH((CUADRO!F$4&amp;$E141),'Hoja de Trabajo para listado'!$DE$151:$DG$151,0)),0)+IFERROR(INDEX('Hoja de Trabajo para listado'!$CD$155:$DC$1048576,MATCH($A141,'Hoja de Trabajo para listado'!$CD$155:$CD$1048576,0),MATCH((CUADRO!F$4&amp;$E141),'Hoja de Trabajo para listado'!$CD$151:$DC$151,0)),0)</f>
        <v>0</v>
      </c>
      <c r="G141" s="241">
        <f ca="1">+IFERROR(INDEX('Hoja de Trabajo para listado'!$A$155:$Z$1048576,MATCH($A141,'Hoja de Trabajo para listado'!$A$155:$A$1048576,0),MATCH((CUADRO!G$4&amp;$E141),'Hoja de Trabajo para listado'!$A$151:$Z$151,0)),0)+IFERROR(INDEX('Hoja de Trabajo para listado'!$AB$155:$BA$1048576,MATCH($A141,'Hoja de Trabajo para listado'!$AB$155:$AB$1048576,0),MATCH((CUADRO!G$4&amp;$E141),'Hoja de Trabajo para listado'!$AB$151:$BA$151,0)),0)+IFERROR(INDEX('Hoja de Trabajo para listado'!$BC$155:$CB$1048576,MATCH($A141,'Hoja de Trabajo para listado'!$BC$155:$BC$1048576,0),MATCH((CUADRO!G$4&amp;$E141),'Hoja de Trabajo para listado'!$BC$151:$CB$151,0)),0)+IFERROR(INDEX('Hoja de Trabajo para listado'!$DE$153:$DG$274,MATCH($A141,'Hoja de Trabajo para listado'!$DE$153:$DE$1048576,0),MATCH((CUADRO!G$4&amp;$E141),'Hoja de Trabajo para listado'!$DE$151:$DG$151,0)),0)+IFERROR(INDEX('Hoja de Trabajo para listado'!$CD$155:$DC$1048576,MATCH($A141,'Hoja de Trabajo para listado'!$CD$155:$CD$1048576,0),MATCH((CUADRO!G$4&amp;$E141),'Hoja de Trabajo para listado'!$CD$151:$DC$151,0)),0)</f>
        <v>0</v>
      </c>
      <c r="H141" s="241">
        <f ca="1">+IFERROR(INDEX('Hoja de Trabajo para listado'!$A$155:$Z$1048576,MATCH($A141,'Hoja de Trabajo para listado'!$A$155:$A$1048576,0),MATCH((CUADRO!H$4&amp;$E141),'Hoja de Trabajo para listado'!$A$151:$Z$151,0)),0)+IFERROR(INDEX('Hoja de Trabajo para listado'!$AB$155:$BA$1048576,MATCH($A141,'Hoja de Trabajo para listado'!$AB$155:$AB$1048576,0),MATCH((CUADRO!H$4&amp;$E141),'Hoja de Trabajo para listado'!$AB$151:$BA$151,0)),0)+IFERROR(INDEX('Hoja de Trabajo para listado'!$BC$155:$CB$1048576,MATCH($A141,'Hoja de Trabajo para listado'!$BC$155:$BC$1048576,0),MATCH((CUADRO!H$4&amp;$E141),'Hoja de Trabajo para listado'!$BC$151:$CB$151,0)),0)+IFERROR(INDEX('Hoja de Trabajo para listado'!$DE$153:$DG$274,MATCH($A141,'Hoja de Trabajo para listado'!$DE$153:$DE$1048576,0),MATCH((CUADRO!H$4&amp;$E141),'Hoja de Trabajo para listado'!$DE$151:$DG$151,0)),0)+IFERROR(INDEX('Hoja de Trabajo para listado'!$CD$155:$DC$1048576,MATCH($A141,'Hoja de Trabajo para listado'!$CD$155:$CD$1048576,0),MATCH((CUADRO!H$4&amp;$E141),'Hoja de Trabajo para listado'!$CD$151:$DC$151,0)),0)</f>
        <v>0</v>
      </c>
      <c r="I141" s="241">
        <f ca="1">+IFERROR(INDEX('Hoja de Trabajo para listado'!$A$155:$Z$1048576,MATCH($A141,'Hoja de Trabajo para listado'!$A$155:$A$1048576,0),MATCH((CUADRO!I$4&amp;$E141),'Hoja de Trabajo para listado'!$A$151:$Z$151,0)),0)+IFERROR(INDEX('Hoja de Trabajo para listado'!$AB$155:$BA$1048576,MATCH($A141,'Hoja de Trabajo para listado'!$AB$155:$AB$1048576,0),MATCH((CUADRO!I$4&amp;$E141),'Hoja de Trabajo para listado'!$AB$151:$BA$151,0)),0)+IFERROR(INDEX('Hoja de Trabajo para listado'!$BC$155:$CB$1048576,MATCH($A141,'Hoja de Trabajo para listado'!$BC$155:$BC$1048576,0),MATCH((CUADRO!I$4&amp;$E141),'Hoja de Trabajo para listado'!$BC$151:$CB$151,0)),0)+IFERROR(INDEX('Hoja de Trabajo para listado'!$DE$153:$DG$274,MATCH($A141,'Hoja de Trabajo para listado'!$DE$153:$DE$1048576,0),MATCH((CUADRO!I$4&amp;$E141),'Hoja de Trabajo para listado'!$DE$151:$DG$151,0)),0)+IFERROR(INDEX('Hoja de Trabajo para listado'!$CD$155:$DC$1048576,MATCH($A141,'Hoja de Trabajo para listado'!$CD$155:$CD$1048576,0),MATCH((CUADRO!I$4&amp;$E141),'Hoja de Trabajo para listado'!$CD$151:$DC$151,0)),0)</f>
        <v>0</v>
      </c>
      <c r="J141" s="241">
        <f ca="1">+IFERROR(INDEX('Hoja de Trabajo para listado'!$A$155:$Z$1048576,MATCH($A141,'Hoja de Trabajo para listado'!$A$155:$A$1048576,0),MATCH((CUADRO!J$4&amp;$E141),'Hoja de Trabajo para listado'!$A$151:$Z$151,0)),0)+IFERROR(INDEX('Hoja de Trabajo para listado'!$AB$155:$BA$1048576,MATCH($A141,'Hoja de Trabajo para listado'!$AB$155:$AB$1048576,0),MATCH((CUADRO!J$4&amp;$E141),'Hoja de Trabajo para listado'!$AB$151:$BA$151,0)),0)+IFERROR(INDEX('Hoja de Trabajo para listado'!$BC$155:$CB$1048576,MATCH($A141,'Hoja de Trabajo para listado'!$BC$155:$BC$1048576,0),MATCH((CUADRO!J$4&amp;$E141),'Hoja de Trabajo para listado'!$BC$151:$CB$151,0)),0)+IFERROR(INDEX('Hoja de Trabajo para listado'!$DE$153:$DG$274,MATCH($A141,'Hoja de Trabajo para listado'!$DE$153:$DE$1048576,0),MATCH((CUADRO!J$4&amp;$E141),'Hoja de Trabajo para listado'!$DE$151:$DG$151,0)),0)+IFERROR(INDEX('Hoja de Trabajo para listado'!$CD$155:$DC$1048576,MATCH($A141,'Hoja de Trabajo para listado'!$CD$155:$CD$1048576,0),MATCH((CUADRO!J$4&amp;$E141),'Hoja de Trabajo para listado'!$CD$151:$DC$151,0)),0)</f>
        <v>0</v>
      </c>
      <c r="K141" s="241">
        <f ca="1">+IFERROR(INDEX('Hoja de Trabajo para listado'!$A$155:$Z$1048576,MATCH($A141,'Hoja de Trabajo para listado'!$A$155:$A$1048576,0),MATCH((CUADRO!K$4&amp;$E141),'Hoja de Trabajo para listado'!$A$151:$Z$151,0)),0)+IFERROR(INDEX('Hoja de Trabajo para listado'!$AB$155:$BA$1048576,MATCH($A141,'Hoja de Trabajo para listado'!$AB$155:$AB$1048576,0),MATCH((CUADRO!K$4&amp;$E141),'Hoja de Trabajo para listado'!$AB$151:$BA$151,0)),0)+IFERROR(INDEX('Hoja de Trabajo para listado'!$BC$155:$CB$1048576,MATCH($A141,'Hoja de Trabajo para listado'!$BC$155:$BC$1048576,0),MATCH((CUADRO!K$4&amp;$E141),'Hoja de Trabajo para listado'!$BC$151:$CB$151,0)),0)+IFERROR(INDEX('Hoja de Trabajo para listado'!$DE$153:$DG$274,MATCH($A141,'Hoja de Trabajo para listado'!$DE$153:$DE$1048576,0),MATCH((CUADRO!K$4&amp;$E141),'Hoja de Trabajo para listado'!$DE$151:$DG$151,0)),0)+IFERROR(INDEX('Hoja de Trabajo para listado'!$CD$155:$DC$1048576,MATCH($A141,'Hoja de Trabajo para listado'!$CD$155:$CD$1048576,0),MATCH((CUADRO!K$4&amp;$E141),'Hoja de Trabajo para listado'!$CD$151:$DC$151,0)),0)</f>
        <v>0</v>
      </c>
      <c r="L141" s="241">
        <f ca="1">+IFERROR(INDEX('Hoja de Trabajo para listado'!$A$155:$Z$1048576,MATCH($A141,'Hoja de Trabajo para listado'!$A$155:$A$1048576,0),MATCH((CUADRO!L$4&amp;$E141),'Hoja de Trabajo para listado'!$A$151:$Z$151,0)),0)+IFERROR(INDEX('Hoja de Trabajo para listado'!$AB$155:$BA$1048576,MATCH($A141,'Hoja de Trabajo para listado'!$AB$155:$AB$1048576,0),MATCH((CUADRO!L$4&amp;$E141),'Hoja de Trabajo para listado'!$AB$151:$BA$151,0)),0)+IFERROR(INDEX('Hoja de Trabajo para listado'!$BC$155:$CB$1048576,MATCH($A141,'Hoja de Trabajo para listado'!$BC$155:$BC$1048576,0),MATCH((CUADRO!L$4&amp;$E141),'Hoja de Trabajo para listado'!$BC$151:$CB$151,0)),0)+IFERROR(INDEX('Hoja de Trabajo para listado'!$DE$153:$DG$274,MATCH($A141,'Hoja de Trabajo para listado'!$DE$153:$DE$1048576,0),MATCH((CUADRO!L$4&amp;$E141),'Hoja de Trabajo para listado'!$DE$151:$DG$151,0)),0)+IFERROR(INDEX('Hoja de Trabajo para listado'!$CD$155:$DC$1048576,MATCH($A141,'Hoja de Trabajo para listado'!$CD$155:$CD$1048576,0),MATCH((CUADRO!L$4&amp;$E141),'Hoja de Trabajo para listado'!$CD$151:$DC$151,0)),0)</f>
        <v>0</v>
      </c>
      <c r="M141" s="241">
        <f ca="1">+IFERROR(INDEX('Hoja de Trabajo para listado'!$A$155:$Z$1048576,MATCH($A141,'Hoja de Trabajo para listado'!$A$155:$A$1048576,0),MATCH((CUADRO!M$4&amp;$E141),'Hoja de Trabajo para listado'!$A$151:$Z$151,0)),0)+IFERROR(INDEX('Hoja de Trabajo para listado'!$AB$155:$BA$1048576,MATCH($A141,'Hoja de Trabajo para listado'!$AB$155:$AB$1048576,0),MATCH((CUADRO!M$4&amp;$E141),'Hoja de Trabajo para listado'!$AB$151:$BA$151,0)),0)+IFERROR(INDEX('Hoja de Trabajo para listado'!$BC$155:$CB$1048576,MATCH($A141,'Hoja de Trabajo para listado'!$BC$155:$BC$1048576,0),MATCH((CUADRO!M$4&amp;$E141),'Hoja de Trabajo para listado'!$BC$151:$CB$151,0)),0)+IFERROR(INDEX('Hoja de Trabajo para listado'!$DE$153:$DG$274,MATCH($A141,'Hoja de Trabajo para listado'!$DE$153:$DE$1048576,0),MATCH((CUADRO!M$4&amp;$E141),'Hoja de Trabajo para listado'!$DE$151:$DG$151,0)),0)+IFERROR(INDEX('Hoja de Trabajo para listado'!$CD$155:$DC$1048576,MATCH($A141,'Hoja de Trabajo para listado'!$CD$155:$CD$1048576,0),MATCH((CUADRO!M$4&amp;$E141),'Hoja de Trabajo para listado'!$CD$151:$DC$151,0)),0)</f>
        <v>0</v>
      </c>
      <c r="N141" s="241">
        <f ca="1">+IFERROR(INDEX('Hoja de Trabajo para listado'!$A$155:$Z$1048576,MATCH($A141,'Hoja de Trabajo para listado'!$A$155:$A$1048576,0),MATCH((CUADRO!N$4&amp;$E141),'Hoja de Trabajo para listado'!$A$151:$Z$151,0)),0)+IFERROR(INDEX('Hoja de Trabajo para listado'!$AB$155:$BA$1048576,MATCH($A141,'Hoja de Trabajo para listado'!$AB$155:$AB$1048576,0),MATCH((CUADRO!N$4&amp;$E141),'Hoja de Trabajo para listado'!$AB$151:$BA$151,0)),0)+IFERROR(INDEX('Hoja de Trabajo para listado'!$BC$155:$CB$1048576,MATCH($A141,'Hoja de Trabajo para listado'!$BC$155:$BC$1048576,0),MATCH((CUADRO!N$4&amp;$E141),'Hoja de Trabajo para listado'!$BC$151:$CB$151,0)),0)+IFERROR(INDEX('Hoja de Trabajo para listado'!$DE$153:$DG$274,MATCH($A141,'Hoja de Trabajo para listado'!$DE$153:$DE$1048576,0),MATCH((CUADRO!N$4&amp;$E141),'Hoja de Trabajo para listado'!$DE$151:$DG$151,0)),0)+IFERROR(INDEX('Hoja de Trabajo para listado'!$CD$155:$DC$1048576,MATCH($A141,'Hoja de Trabajo para listado'!$CD$155:$CD$1048576,0),MATCH((CUADRO!N$4&amp;$E141),'Hoja de Trabajo para listado'!$CD$151:$DC$151,0)),0)</f>
        <v>0</v>
      </c>
      <c r="O141" s="241">
        <f ca="1">+IFERROR(INDEX('Hoja de Trabajo para listado'!$A$155:$Z$1048576,MATCH($A141,'Hoja de Trabajo para listado'!$A$155:$A$1048576,0),MATCH((CUADRO!O$4&amp;$E141),'Hoja de Trabajo para listado'!$A$151:$Z$151,0)),0)+IFERROR(INDEX('Hoja de Trabajo para listado'!$AB$155:$BA$1048576,MATCH($A141,'Hoja de Trabajo para listado'!$AB$155:$AB$1048576,0),MATCH((CUADRO!O$4&amp;$E141),'Hoja de Trabajo para listado'!$AB$151:$BA$151,0)),0)+IFERROR(INDEX('Hoja de Trabajo para listado'!$BC$155:$CB$1048576,MATCH($A141,'Hoja de Trabajo para listado'!$BC$155:$BC$1048576,0),MATCH((CUADRO!O$4&amp;$E141),'Hoja de Trabajo para listado'!$BC$151:$CB$151,0)),0)+IFERROR(INDEX('Hoja de Trabajo para listado'!$DE$153:$DG$274,MATCH($A141,'Hoja de Trabajo para listado'!$DE$153:$DE$1048576,0),MATCH((CUADRO!O$4&amp;$E141),'Hoja de Trabajo para listado'!$DE$151:$DG$151,0)),0)+IFERROR(INDEX('Hoja de Trabajo para listado'!$CD$155:$DC$1048576,MATCH($A141,'Hoja de Trabajo para listado'!$CD$155:$CD$1048576,0),MATCH((CUADRO!O$4&amp;$E141),'Hoja de Trabajo para listado'!$CD$151:$DC$151,0)),0)</f>
        <v>0</v>
      </c>
      <c r="P141" s="241">
        <f ca="1">+IFERROR(INDEX('Hoja de Trabajo para listado'!$A$155:$Z$1048576,MATCH($A141,'Hoja de Trabajo para listado'!$A$155:$A$1048576,0),MATCH((CUADRO!P$4&amp;$E141),'Hoja de Trabajo para listado'!$A$151:$Z$151,0)),0)+IFERROR(INDEX('Hoja de Trabajo para listado'!$AB$155:$BA$1048576,MATCH($A141,'Hoja de Trabajo para listado'!$AB$155:$AB$1048576,0),MATCH((CUADRO!P$4&amp;$E141),'Hoja de Trabajo para listado'!$AB$151:$BA$151,0)),0)+IFERROR(INDEX('Hoja de Trabajo para listado'!$BC$155:$CB$1048576,MATCH($A141,'Hoja de Trabajo para listado'!$BC$155:$BC$1048576,0),MATCH((CUADRO!P$4&amp;$E141),'Hoja de Trabajo para listado'!$BC$151:$CB$151,0)),0)+IFERROR(INDEX('Hoja de Trabajo para listado'!$DE$153:$DG$274,MATCH($A141,'Hoja de Trabajo para listado'!$DE$153:$DE$1048576,0),MATCH((CUADRO!P$4&amp;$E141),'Hoja de Trabajo para listado'!$DE$151:$DG$151,0)),0)+IFERROR(INDEX('Hoja de Trabajo para listado'!$CD$155:$DC$1048576,MATCH($A141,'Hoja de Trabajo para listado'!$CD$155:$CD$1048576,0),MATCH((CUADRO!P$4&amp;$E141),'Hoja de Trabajo para listado'!$CD$151:$DC$151,0)),0)</f>
        <v>0</v>
      </c>
      <c r="Q141" s="241">
        <f ca="1">+IFERROR(INDEX('Hoja de Trabajo para listado'!$A$155:$Z$1048576,MATCH($A141,'Hoja de Trabajo para listado'!$A$155:$A$1048576,0),MATCH((CUADRO!Q$4&amp;$E141),'Hoja de Trabajo para listado'!$A$151:$Z$151,0)),0)+IFERROR(INDEX('Hoja de Trabajo para listado'!$AB$155:$BA$1048576,MATCH($A141,'Hoja de Trabajo para listado'!$AB$155:$AB$1048576,0),MATCH((CUADRO!Q$4&amp;$E141),'Hoja de Trabajo para listado'!$AB$151:$BA$151,0)),0)+IFERROR(INDEX('Hoja de Trabajo para listado'!$BC$155:$CB$1048576,MATCH($A141,'Hoja de Trabajo para listado'!$BC$155:$BC$1048576,0),MATCH((CUADRO!Q$4&amp;$E141),'Hoja de Trabajo para listado'!$BC$151:$CB$151,0)),0)+IFERROR(INDEX('Hoja de Trabajo para listado'!$DE$153:$DG$274,MATCH($A141,'Hoja de Trabajo para listado'!$DE$153:$DE$1048576,0),MATCH((CUADRO!Q$4&amp;$E141),'Hoja de Trabajo para listado'!$DE$151:$DG$151,0)),0)+IFERROR(INDEX('Hoja de Trabajo para listado'!$CD$155:$DC$1048576,MATCH($A141,'Hoja de Trabajo para listado'!$CD$155:$CD$1048576,0),MATCH((CUADRO!Q$4&amp;$E141),'Hoja de Trabajo para listado'!$CD$151:$DC$151,0)),0)</f>
        <v>0</v>
      </c>
      <c r="R141" s="241">
        <f t="shared" ca="1" si="4"/>
        <v>0</v>
      </c>
      <c r="S141" s="241"/>
      <c r="T141" s="241">
        <f ca="1">+T142</f>
        <v>16850.68</v>
      </c>
      <c r="U141" s="240">
        <f t="shared" si="5"/>
        <v>1</v>
      </c>
    </row>
    <row r="142" spans="1:21" ht="15" customHeight="1">
      <c r="A142" s="353">
        <v>212</v>
      </c>
      <c r="B142" s="382"/>
      <c r="C142" s="305" t="str">
        <f>+VLOOKUP(A142,bd_lista!$A$3:$C$592,3,FALSE)</f>
        <v>Instituto Nacional de Reforma Agraria</v>
      </c>
      <c r="D142" s="384"/>
      <c r="E142" s="305" t="s">
        <v>684</v>
      </c>
      <c r="F142" s="243">
        <f ca="1">+IFERROR(INDEX('Hoja de Trabajo para listado'!$A$155:$Z$1048576,MATCH($A142,'Hoja de Trabajo para listado'!$A$155:$A$1048576,0),MATCH((CUADRO!F$4&amp;$E142),'Hoja de Trabajo para listado'!$A$151:$Z$151,0)),0)+IFERROR(INDEX('Hoja de Trabajo para listado'!$AB$155:$BA$1048576,MATCH($A142,'Hoja de Trabajo para listado'!$AB$155:$AB$1048576,0),MATCH((CUADRO!F$4&amp;$E142),'Hoja de Trabajo para listado'!$AB$151:$BA$151,0)),0)+IFERROR(INDEX('Hoja de Trabajo para listado'!$BC$155:$CB$1048576,MATCH($A142,'Hoja de Trabajo para listado'!$BC$155:$BC$1048576,0),MATCH((CUADRO!F$4&amp;$E142),'Hoja de Trabajo para listado'!$BC$151:$CB$151,0)),0)+IFERROR(INDEX('Hoja de Trabajo para listado'!$DE$153:$DG$274,MATCH($A142,'Hoja de Trabajo para listado'!$DE$153:$DE$1048576,0),MATCH((CUADRO!F$4&amp;$E142),'Hoja de Trabajo para listado'!$DE$151:$DG$151,0)),0)+IFERROR(INDEX('Hoja de Trabajo para listado'!$CD$155:$DC$1048576,MATCH($A142,'Hoja de Trabajo para listado'!$CD$155:$CD$1048576,0),MATCH((CUADRO!F$4&amp;$E142),'Hoja de Trabajo para listado'!$CD$151:$DC$151,0)),0)</f>
        <v>0</v>
      </c>
      <c r="G142" s="243">
        <f ca="1">+IFERROR(INDEX('Hoja de Trabajo para listado'!$A$155:$Z$1048576,MATCH($A142,'Hoja de Trabajo para listado'!$A$155:$A$1048576,0),MATCH((CUADRO!G$4&amp;$E142),'Hoja de Trabajo para listado'!$A$151:$Z$151,0)),0)+IFERROR(INDEX('Hoja de Trabajo para listado'!$AB$155:$BA$1048576,MATCH($A142,'Hoja de Trabajo para listado'!$AB$155:$AB$1048576,0),MATCH((CUADRO!G$4&amp;$E142),'Hoja de Trabajo para listado'!$AB$151:$BA$151,0)),0)+IFERROR(INDEX('Hoja de Trabajo para listado'!$BC$155:$CB$1048576,MATCH($A142,'Hoja de Trabajo para listado'!$BC$155:$BC$1048576,0),MATCH((CUADRO!G$4&amp;$E142),'Hoja de Trabajo para listado'!$BC$151:$CB$151,0)),0)+IFERROR(INDEX('Hoja de Trabajo para listado'!$DE$153:$DG$274,MATCH($A142,'Hoja de Trabajo para listado'!$DE$153:$DE$1048576,0),MATCH((CUADRO!G$4&amp;$E142),'Hoja de Trabajo para listado'!$DE$151:$DG$151,0)),0)+IFERROR(INDEX('Hoja de Trabajo para listado'!$CD$155:$DC$1048576,MATCH($A142,'Hoja de Trabajo para listado'!$CD$155:$CD$1048576,0),MATCH((CUADRO!G$4&amp;$E142),'Hoja de Trabajo para listado'!$CD$151:$DC$151,0)),0)</f>
        <v>0</v>
      </c>
      <c r="H142" s="243">
        <f ca="1">+IFERROR(INDEX('Hoja de Trabajo para listado'!$A$155:$Z$1048576,MATCH($A142,'Hoja de Trabajo para listado'!$A$155:$A$1048576,0),MATCH((CUADRO!H$4&amp;$E142),'Hoja de Trabajo para listado'!$A$151:$Z$151,0)),0)+IFERROR(INDEX('Hoja de Trabajo para listado'!$AB$155:$BA$1048576,MATCH($A142,'Hoja de Trabajo para listado'!$AB$155:$AB$1048576,0),MATCH((CUADRO!H$4&amp;$E142),'Hoja de Trabajo para listado'!$AB$151:$BA$151,0)),0)+IFERROR(INDEX('Hoja de Trabajo para listado'!$BC$155:$CB$1048576,MATCH($A142,'Hoja de Trabajo para listado'!$BC$155:$BC$1048576,0),MATCH((CUADRO!H$4&amp;$E142),'Hoja de Trabajo para listado'!$BC$151:$CB$151,0)),0)+IFERROR(INDEX('Hoja de Trabajo para listado'!$DE$153:$DG$274,MATCH($A142,'Hoja de Trabajo para listado'!$DE$153:$DE$1048576,0),MATCH((CUADRO!H$4&amp;$E142),'Hoja de Trabajo para listado'!$DE$151:$DG$151,0)),0)+IFERROR(INDEX('Hoja de Trabajo para listado'!$CD$155:$DC$1048576,MATCH($A142,'Hoja de Trabajo para listado'!$CD$155:$CD$1048576,0),MATCH((CUADRO!H$4&amp;$E142),'Hoja de Trabajo para listado'!$CD$151:$DC$151,0)),0)</f>
        <v>205.6</v>
      </c>
      <c r="I142" s="243">
        <f ca="1">+IFERROR(INDEX('Hoja de Trabajo para listado'!$A$155:$Z$1048576,MATCH($A142,'Hoja de Trabajo para listado'!$A$155:$A$1048576,0),MATCH((CUADRO!I$4&amp;$E142),'Hoja de Trabajo para listado'!$A$151:$Z$151,0)),0)+IFERROR(INDEX('Hoja de Trabajo para listado'!$AB$155:$BA$1048576,MATCH($A142,'Hoja de Trabajo para listado'!$AB$155:$AB$1048576,0),MATCH((CUADRO!I$4&amp;$E142),'Hoja de Trabajo para listado'!$AB$151:$BA$151,0)),0)+IFERROR(INDEX('Hoja de Trabajo para listado'!$BC$155:$CB$1048576,MATCH($A142,'Hoja de Trabajo para listado'!$BC$155:$BC$1048576,0),MATCH((CUADRO!I$4&amp;$E142),'Hoja de Trabajo para listado'!$BC$151:$CB$151,0)),0)+IFERROR(INDEX('Hoja de Trabajo para listado'!$DE$153:$DG$274,MATCH($A142,'Hoja de Trabajo para listado'!$DE$153:$DE$1048576,0),MATCH((CUADRO!I$4&amp;$E142),'Hoja de Trabajo para listado'!$DE$151:$DG$151,0)),0)+IFERROR(INDEX('Hoja de Trabajo para listado'!$CD$155:$DC$1048576,MATCH($A142,'Hoja de Trabajo para listado'!$CD$155:$CD$1048576,0),MATCH((CUADRO!I$4&amp;$E142),'Hoja de Trabajo para listado'!$CD$151:$DC$151,0)),0)</f>
        <v>15200.1</v>
      </c>
      <c r="J142" s="243">
        <f ca="1">+IFERROR(INDEX('Hoja de Trabajo para listado'!$A$155:$Z$1048576,MATCH($A142,'Hoja de Trabajo para listado'!$A$155:$A$1048576,0),MATCH((CUADRO!J$4&amp;$E142),'Hoja de Trabajo para listado'!$A$151:$Z$151,0)),0)+IFERROR(INDEX('Hoja de Trabajo para listado'!$AB$155:$BA$1048576,MATCH($A142,'Hoja de Trabajo para listado'!$AB$155:$AB$1048576,0),MATCH((CUADRO!J$4&amp;$E142),'Hoja de Trabajo para listado'!$AB$151:$BA$151,0)),0)+IFERROR(INDEX('Hoja de Trabajo para listado'!$BC$155:$CB$1048576,MATCH($A142,'Hoja de Trabajo para listado'!$BC$155:$BC$1048576,0),MATCH((CUADRO!J$4&amp;$E142),'Hoja de Trabajo para listado'!$BC$151:$CB$151,0)),0)+IFERROR(INDEX('Hoja de Trabajo para listado'!$DE$153:$DG$274,MATCH($A142,'Hoja de Trabajo para listado'!$DE$153:$DE$1048576,0),MATCH((CUADRO!J$4&amp;$E142),'Hoja de Trabajo para listado'!$DE$151:$DG$151,0)),0)+IFERROR(INDEX('Hoja de Trabajo para listado'!$CD$155:$DC$1048576,MATCH($A142,'Hoja de Trabajo para listado'!$CD$155:$CD$1048576,0),MATCH((CUADRO!J$4&amp;$E142),'Hoja de Trabajo para listado'!$CD$151:$DC$151,0)),0)</f>
        <v>1444.9799999999998</v>
      </c>
      <c r="K142" s="243">
        <f ca="1">+IFERROR(INDEX('Hoja de Trabajo para listado'!$A$155:$Z$1048576,MATCH($A142,'Hoja de Trabajo para listado'!$A$155:$A$1048576,0),MATCH((CUADRO!K$4&amp;$E142),'Hoja de Trabajo para listado'!$A$151:$Z$151,0)),0)+IFERROR(INDEX('Hoja de Trabajo para listado'!$AB$155:$BA$1048576,MATCH($A142,'Hoja de Trabajo para listado'!$AB$155:$AB$1048576,0),MATCH((CUADRO!K$4&amp;$E142),'Hoja de Trabajo para listado'!$AB$151:$BA$151,0)),0)+IFERROR(INDEX('Hoja de Trabajo para listado'!$BC$155:$CB$1048576,MATCH($A142,'Hoja de Trabajo para listado'!$BC$155:$BC$1048576,0),MATCH((CUADRO!K$4&amp;$E142),'Hoja de Trabajo para listado'!$BC$151:$CB$151,0)),0)+IFERROR(INDEX('Hoja de Trabajo para listado'!$DE$153:$DG$274,MATCH($A142,'Hoja de Trabajo para listado'!$DE$153:$DE$1048576,0),MATCH((CUADRO!K$4&amp;$E142),'Hoja de Trabajo para listado'!$DE$151:$DG$151,0)),0)+IFERROR(INDEX('Hoja de Trabajo para listado'!$CD$155:$DC$1048576,MATCH($A142,'Hoja de Trabajo para listado'!$CD$155:$CD$1048576,0),MATCH((CUADRO!K$4&amp;$E142),'Hoja de Trabajo para listado'!$CD$151:$DC$151,0)),0)</f>
        <v>0</v>
      </c>
      <c r="L142" s="243">
        <f ca="1">+IFERROR(INDEX('Hoja de Trabajo para listado'!$A$155:$Z$1048576,MATCH($A142,'Hoja de Trabajo para listado'!$A$155:$A$1048576,0),MATCH((CUADRO!L$4&amp;$E142),'Hoja de Trabajo para listado'!$A$151:$Z$151,0)),0)+IFERROR(INDEX('Hoja de Trabajo para listado'!$AB$155:$BA$1048576,MATCH($A142,'Hoja de Trabajo para listado'!$AB$155:$AB$1048576,0),MATCH((CUADRO!L$4&amp;$E142),'Hoja de Trabajo para listado'!$AB$151:$BA$151,0)),0)+IFERROR(INDEX('Hoja de Trabajo para listado'!$BC$155:$CB$1048576,MATCH($A142,'Hoja de Trabajo para listado'!$BC$155:$BC$1048576,0),MATCH((CUADRO!L$4&amp;$E142),'Hoja de Trabajo para listado'!$BC$151:$CB$151,0)),0)+IFERROR(INDEX('Hoja de Trabajo para listado'!$DE$153:$DG$274,MATCH($A142,'Hoja de Trabajo para listado'!$DE$153:$DE$1048576,0),MATCH((CUADRO!L$4&amp;$E142),'Hoja de Trabajo para listado'!$DE$151:$DG$151,0)),0)+IFERROR(INDEX('Hoja de Trabajo para listado'!$CD$155:$DC$1048576,MATCH($A142,'Hoja de Trabajo para listado'!$CD$155:$CD$1048576,0),MATCH((CUADRO!L$4&amp;$E142),'Hoja de Trabajo para listado'!$CD$151:$DC$151,0)),0)</f>
        <v>0</v>
      </c>
      <c r="M142" s="243">
        <f ca="1">+IFERROR(INDEX('Hoja de Trabajo para listado'!$A$155:$Z$1048576,MATCH($A142,'Hoja de Trabajo para listado'!$A$155:$A$1048576,0),MATCH((CUADRO!M$4&amp;$E142),'Hoja de Trabajo para listado'!$A$151:$Z$151,0)),0)+IFERROR(INDEX('Hoja de Trabajo para listado'!$AB$155:$BA$1048576,MATCH($A142,'Hoja de Trabajo para listado'!$AB$155:$AB$1048576,0),MATCH((CUADRO!M$4&amp;$E142),'Hoja de Trabajo para listado'!$AB$151:$BA$151,0)),0)+IFERROR(INDEX('Hoja de Trabajo para listado'!$BC$155:$CB$1048576,MATCH($A142,'Hoja de Trabajo para listado'!$BC$155:$BC$1048576,0),MATCH((CUADRO!M$4&amp;$E142),'Hoja de Trabajo para listado'!$BC$151:$CB$151,0)),0)+IFERROR(INDEX('Hoja de Trabajo para listado'!$DE$153:$DG$274,MATCH($A142,'Hoja de Trabajo para listado'!$DE$153:$DE$1048576,0),MATCH((CUADRO!M$4&amp;$E142),'Hoja de Trabajo para listado'!$DE$151:$DG$151,0)),0)+IFERROR(INDEX('Hoja de Trabajo para listado'!$CD$155:$DC$1048576,MATCH($A142,'Hoja de Trabajo para listado'!$CD$155:$CD$1048576,0),MATCH((CUADRO!M$4&amp;$E142),'Hoja de Trabajo para listado'!$CD$151:$DC$151,0)),0)</f>
        <v>0</v>
      </c>
      <c r="N142" s="243">
        <f ca="1">+IFERROR(INDEX('Hoja de Trabajo para listado'!$A$155:$Z$1048576,MATCH($A142,'Hoja de Trabajo para listado'!$A$155:$A$1048576,0),MATCH((CUADRO!N$4&amp;$E142),'Hoja de Trabajo para listado'!$A$151:$Z$151,0)),0)+IFERROR(INDEX('Hoja de Trabajo para listado'!$AB$155:$BA$1048576,MATCH($A142,'Hoja de Trabajo para listado'!$AB$155:$AB$1048576,0),MATCH((CUADRO!N$4&amp;$E142),'Hoja de Trabajo para listado'!$AB$151:$BA$151,0)),0)+IFERROR(INDEX('Hoja de Trabajo para listado'!$BC$155:$CB$1048576,MATCH($A142,'Hoja de Trabajo para listado'!$BC$155:$BC$1048576,0),MATCH((CUADRO!N$4&amp;$E142),'Hoja de Trabajo para listado'!$BC$151:$CB$151,0)),0)+IFERROR(INDEX('Hoja de Trabajo para listado'!$DE$153:$DG$274,MATCH($A142,'Hoja de Trabajo para listado'!$DE$153:$DE$1048576,0),MATCH((CUADRO!N$4&amp;$E142),'Hoja de Trabajo para listado'!$DE$151:$DG$151,0)),0)+IFERROR(INDEX('Hoja de Trabajo para listado'!$CD$155:$DC$1048576,MATCH($A142,'Hoja de Trabajo para listado'!$CD$155:$CD$1048576,0),MATCH((CUADRO!N$4&amp;$E142),'Hoja de Trabajo para listado'!$CD$151:$DC$151,0)),0)</f>
        <v>0</v>
      </c>
      <c r="O142" s="243">
        <f ca="1">+IFERROR(INDEX('Hoja de Trabajo para listado'!$A$155:$Z$1048576,MATCH($A142,'Hoja de Trabajo para listado'!$A$155:$A$1048576,0),MATCH((CUADRO!O$4&amp;$E142),'Hoja de Trabajo para listado'!$A$151:$Z$151,0)),0)+IFERROR(INDEX('Hoja de Trabajo para listado'!$AB$155:$BA$1048576,MATCH($A142,'Hoja de Trabajo para listado'!$AB$155:$AB$1048576,0),MATCH((CUADRO!O$4&amp;$E142),'Hoja de Trabajo para listado'!$AB$151:$BA$151,0)),0)+IFERROR(INDEX('Hoja de Trabajo para listado'!$BC$155:$CB$1048576,MATCH($A142,'Hoja de Trabajo para listado'!$BC$155:$BC$1048576,0),MATCH((CUADRO!O$4&amp;$E142),'Hoja de Trabajo para listado'!$BC$151:$CB$151,0)),0)+IFERROR(INDEX('Hoja de Trabajo para listado'!$DE$153:$DG$274,MATCH($A142,'Hoja de Trabajo para listado'!$DE$153:$DE$1048576,0),MATCH((CUADRO!O$4&amp;$E142),'Hoja de Trabajo para listado'!$DE$151:$DG$151,0)),0)+IFERROR(INDEX('Hoja de Trabajo para listado'!$CD$155:$DC$1048576,MATCH($A142,'Hoja de Trabajo para listado'!$CD$155:$CD$1048576,0),MATCH((CUADRO!O$4&amp;$E142),'Hoja de Trabajo para listado'!$CD$151:$DC$151,0)),0)</f>
        <v>0</v>
      </c>
      <c r="P142" s="243">
        <f ca="1">+IFERROR(INDEX('Hoja de Trabajo para listado'!$A$155:$Z$1048576,MATCH($A142,'Hoja de Trabajo para listado'!$A$155:$A$1048576,0),MATCH((CUADRO!P$4&amp;$E142),'Hoja de Trabajo para listado'!$A$151:$Z$151,0)),0)+IFERROR(INDEX('Hoja de Trabajo para listado'!$AB$155:$BA$1048576,MATCH($A142,'Hoja de Trabajo para listado'!$AB$155:$AB$1048576,0),MATCH((CUADRO!P$4&amp;$E142),'Hoja de Trabajo para listado'!$AB$151:$BA$151,0)),0)+IFERROR(INDEX('Hoja de Trabajo para listado'!$BC$155:$CB$1048576,MATCH($A142,'Hoja de Trabajo para listado'!$BC$155:$BC$1048576,0),MATCH((CUADRO!P$4&amp;$E142),'Hoja de Trabajo para listado'!$BC$151:$CB$151,0)),0)+IFERROR(INDEX('Hoja de Trabajo para listado'!$DE$153:$DG$274,MATCH($A142,'Hoja de Trabajo para listado'!$DE$153:$DE$1048576,0),MATCH((CUADRO!P$4&amp;$E142),'Hoja de Trabajo para listado'!$DE$151:$DG$151,0)),0)+IFERROR(INDEX('Hoja de Trabajo para listado'!$CD$155:$DC$1048576,MATCH($A142,'Hoja de Trabajo para listado'!$CD$155:$CD$1048576,0),MATCH((CUADRO!P$4&amp;$E142),'Hoja de Trabajo para listado'!$CD$151:$DC$151,0)),0)</f>
        <v>0</v>
      </c>
      <c r="Q142" s="243">
        <f ca="1">+IFERROR(INDEX('Hoja de Trabajo para listado'!$A$155:$Z$1048576,MATCH($A142,'Hoja de Trabajo para listado'!$A$155:$A$1048576,0),MATCH((CUADRO!Q$4&amp;$E142),'Hoja de Trabajo para listado'!$A$151:$Z$151,0)),0)+IFERROR(INDEX('Hoja de Trabajo para listado'!$AB$155:$BA$1048576,MATCH($A142,'Hoja de Trabajo para listado'!$AB$155:$AB$1048576,0),MATCH((CUADRO!Q$4&amp;$E142),'Hoja de Trabajo para listado'!$AB$151:$BA$151,0)),0)+IFERROR(INDEX('Hoja de Trabajo para listado'!$BC$155:$CB$1048576,MATCH($A142,'Hoja de Trabajo para listado'!$BC$155:$BC$1048576,0),MATCH((CUADRO!Q$4&amp;$E142),'Hoja de Trabajo para listado'!$BC$151:$CB$151,0)),0)+IFERROR(INDEX('Hoja de Trabajo para listado'!$DE$153:$DG$274,MATCH($A142,'Hoja de Trabajo para listado'!$DE$153:$DE$1048576,0),MATCH((CUADRO!Q$4&amp;$E142),'Hoja de Trabajo para listado'!$DE$151:$DG$151,0)),0)+IFERROR(INDEX('Hoja de Trabajo para listado'!$CD$155:$DC$1048576,MATCH($A142,'Hoja de Trabajo para listado'!$CD$155:$CD$1048576,0),MATCH((CUADRO!Q$4&amp;$E142),'Hoja de Trabajo para listado'!$CD$151:$DC$151,0)),0)</f>
        <v>0</v>
      </c>
      <c r="R142" s="243">
        <f t="shared" ca="1" si="4"/>
        <v>16850.68</v>
      </c>
      <c r="S142" s="243">
        <f ca="1">+R141+R142</f>
        <v>16850.68</v>
      </c>
      <c r="T142" s="243">
        <f ca="1">+S142</f>
        <v>16850.68</v>
      </c>
      <c r="U142" s="242">
        <f t="shared" si="5"/>
        <v>2</v>
      </c>
    </row>
    <row r="143" spans="1:21" ht="15" hidden="1" customHeight="1">
      <c r="A143" s="354">
        <v>213</v>
      </c>
      <c r="B143" s="381">
        <f>+A143</f>
        <v>213</v>
      </c>
      <c r="C143" s="245" t="str">
        <f>+VLOOKUP(A143,bd_lista!$A$3:$C$592,3,FALSE)</f>
        <v>Servicio Nacional de Meteorología e Hidrología</v>
      </c>
      <c r="D143" s="383" t="str">
        <f>+C143</f>
        <v>Servicio Nacional de Meteorología e Hidrología</v>
      </c>
      <c r="E143" s="245" t="s">
        <v>683</v>
      </c>
      <c r="F143" s="241">
        <f ca="1">+IFERROR(INDEX('Hoja de Trabajo para listado'!$A$155:$Z$1048576,MATCH($A143,'Hoja de Trabajo para listado'!$A$155:$A$1048576,0),MATCH((CUADRO!F$4&amp;$E143),'Hoja de Trabajo para listado'!$A$151:$Z$151,0)),0)+IFERROR(INDEX('Hoja de Trabajo para listado'!$AB$155:$BA$1048576,MATCH($A143,'Hoja de Trabajo para listado'!$AB$155:$AB$1048576,0),MATCH((CUADRO!F$4&amp;$E143),'Hoja de Trabajo para listado'!$AB$151:$BA$151,0)),0)+IFERROR(INDEX('Hoja de Trabajo para listado'!$BC$155:$CB$1048576,MATCH($A143,'Hoja de Trabajo para listado'!$BC$155:$BC$1048576,0),MATCH((CUADRO!F$4&amp;$E143),'Hoja de Trabajo para listado'!$BC$151:$CB$151,0)),0)+IFERROR(INDEX('Hoja de Trabajo para listado'!$DE$153:$DG$274,MATCH($A143,'Hoja de Trabajo para listado'!$DE$153:$DE$1048576,0),MATCH((CUADRO!F$4&amp;$E143),'Hoja de Trabajo para listado'!$DE$151:$DG$151,0)),0)+IFERROR(INDEX('Hoja de Trabajo para listado'!$CD$155:$DC$1048576,MATCH($A143,'Hoja de Trabajo para listado'!$CD$155:$CD$1048576,0),MATCH((CUADRO!F$4&amp;$E143),'Hoja de Trabajo para listado'!$CD$151:$DC$151,0)),0)</f>
        <v>0</v>
      </c>
      <c r="G143" s="241">
        <f ca="1">+IFERROR(INDEX('Hoja de Trabajo para listado'!$A$155:$Z$1048576,MATCH($A143,'Hoja de Trabajo para listado'!$A$155:$A$1048576,0),MATCH((CUADRO!G$4&amp;$E143),'Hoja de Trabajo para listado'!$A$151:$Z$151,0)),0)+IFERROR(INDEX('Hoja de Trabajo para listado'!$AB$155:$BA$1048576,MATCH($A143,'Hoja de Trabajo para listado'!$AB$155:$AB$1048576,0),MATCH((CUADRO!G$4&amp;$E143),'Hoja de Trabajo para listado'!$AB$151:$BA$151,0)),0)+IFERROR(INDEX('Hoja de Trabajo para listado'!$BC$155:$CB$1048576,MATCH($A143,'Hoja de Trabajo para listado'!$BC$155:$BC$1048576,0),MATCH((CUADRO!G$4&amp;$E143),'Hoja de Trabajo para listado'!$BC$151:$CB$151,0)),0)+IFERROR(INDEX('Hoja de Trabajo para listado'!$DE$153:$DG$274,MATCH($A143,'Hoja de Trabajo para listado'!$DE$153:$DE$1048576,0),MATCH((CUADRO!G$4&amp;$E143),'Hoja de Trabajo para listado'!$DE$151:$DG$151,0)),0)+IFERROR(INDEX('Hoja de Trabajo para listado'!$CD$155:$DC$1048576,MATCH($A143,'Hoja de Trabajo para listado'!$CD$155:$CD$1048576,0),MATCH((CUADRO!G$4&amp;$E143),'Hoja de Trabajo para listado'!$CD$151:$DC$151,0)),0)</f>
        <v>0</v>
      </c>
      <c r="H143" s="241">
        <f ca="1">+IFERROR(INDEX('Hoja de Trabajo para listado'!$A$155:$Z$1048576,MATCH($A143,'Hoja de Trabajo para listado'!$A$155:$A$1048576,0),MATCH((CUADRO!H$4&amp;$E143),'Hoja de Trabajo para listado'!$A$151:$Z$151,0)),0)+IFERROR(INDEX('Hoja de Trabajo para listado'!$AB$155:$BA$1048576,MATCH($A143,'Hoja de Trabajo para listado'!$AB$155:$AB$1048576,0),MATCH((CUADRO!H$4&amp;$E143),'Hoja de Trabajo para listado'!$AB$151:$BA$151,0)),0)+IFERROR(INDEX('Hoja de Trabajo para listado'!$BC$155:$CB$1048576,MATCH($A143,'Hoja de Trabajo para listado'!$BC$155:$BC$1048576,0),MATCH((CUADRO!H$4&amp;$E143),'Hoja de Trabajo para listado'!$BC$151:$CB$151,0)),0)+IFERROR(INDEX('Hoja de Trabajo para listado'!$DE$153:$DG$274,MATCH($A143,'Hoja de Trabajo para listado'!$DE$153:$DE$1048576,0),MATCH((CUADRO!H$4&amp;$E143),'Hoja de Trabajo para listado'!$DE$151:$DG$151,0)),0)+IFERROR(INDEX('Hoja de Trabajo para listado'!$CD$155:$DC$1048576,MATCH($A143,'Hoja de Trabajo para listado'!$CD$155:$CD$1048576,0),MATCH((CUADRO!H$4&amp;$E143),'Hoja de Trabajo para listado'!$CD$151:$DC$151,0)),0)</f>
        <v>0</v>
      </c>
      <c r="I143" s="241">
        <f ca="1">+IFERROR(INDEX('Hoja de Trabajo para listado'!$A$155:$Z$1048576,MATCH($A143,'Hoja de Trabajo para listado'!$A$155:$A$1048576,0),MATCH((CUADRO!I$4&amp;$E143),'Hoja de Trabajo para listado'!$A$151:$Z$151,0)),0)+IFERROR(INDEX('Hoja de Trabajo para listado'!$AB$155:$BA$1048576,MATCH($A143,'Hoja de Trabajo para listado'!$AB$155:$AB$1048576,0),MATCH((CUADRO!I$4&amp;$E143),'Hoja de Trabajo para listado'!$AB$151:$BA$151,0)),0)+IFERROR(INDEX('Hoja de Trabajo para listado'!$BC$155:$CB$1048576,MATCH($A143,'Hoja de Trabajo para listado'!$BC$155:$BC$1048576,0),MATCH((CUADRO!I$4&amp;$E143),'Hoja de Trabajo para listado'!$BC$151:$CB$151,0)),0)+IFERROR(INDEX('Hoja de Trabajo para listado'!$DE$153:$DG$274,MATCH($A143,'Hoja de Trabajo para listado'!$DE$153:$DE$1048576,0),MATCH((CUADRO!I$4&amp;$E143),'Hoja de Trabajo para listado'!$DE$151:$DG$151,0)),0)+IFERROR(INDEX('Hoja de Trabajo para listado'!$CD$155:$DC$1048576,MATCH($A143,'Hoja de Trabajo para listado'!$CD$155:$CD$1048576,0),MATCH((CUADRO!I$4&amp;$E143),'Hoja de Trabajo para listado'!$CD$151:$DC$151,0)),0)</f>
        <v>8290.4</v>
      </c>
      <c r="J143" s="241">
        <f ca="1">+IFERROR(INDEX('Hoja de Trabajo para listado'!$A$155:$Z$1048576,MATCH($A143,'Hoja de Trabajo para listado'!$A$155:$A$1048576,0),MATCH((CUADRO!J$4&amp;$E143),'Hoja de Trabajo para listado'!$A$151:$Z$151,0)),0)+IFERROR(INDEX('Hoja de Trabajo para listado'!$AB$155:$BA$1048576,MATCH($A143,'Hoja de Trabajo para listado'!$AB$155:$AB$1048576,0),MATCH((CUADRO!J$4&amp;$E143),'Hoja de Trabajo para listado'!$AB$151:$BA$151,0)),0)+IFERROR(INDEX('Hoja de Trabajo para listado'!$BC$155:$CB$1048576,MATCH($A143,'Hoja de Trabajo para listado'!$BC$155:$BC$1048576,0),MATCH((CUADRO!J$4&amp;$E143),'Hoja de Trabajo para listado'!$BC$151:$CB$151,0)),0)+IFERROR(INDEX('Hoja de Trabajo para listado'!$DE$153:$DG$274,MATCH($A143,'Hoja de Trabajo para listado'!$DE$153:$DE$1048576,0),MATCH((CUADRO!J$4&amp;$E143),'Hoja de Trabajo para listado'!$DE$151:$DG$151,0)),0)+IFERROR(INDEX('Hoja de Trabajo para listado'!$CD$155:$DC$1048576,MATCH($A143,'Hoja de Trabajo para listado'!$CD$155:$CD$1048576,0),MATCH((CUADRO!J$4&amp;$E143),'Hoja de Trabajo para listado'!$CD$151:$DC$151,0)),0)</f>
        <v>0</v>
      </c>
      <c r="K143" s="241">
        <f ca="1">+IFERROR(INDEX('Hoja de Trabajo para listado'!$A$155:$Z$1048576,MATCH($A143,'Hoja de Trabajo para listado'!$A$155:$A$1048576,0),MATCH((CUADRO!K$4&amp;$E143),'Hoja de Trabajo para listado'!$A$151:$Z$151,0)),0)+IFERROR(INDEX('Hoja de Trabajo para listado'!$AB$155:$BA$1048576,MATCH($A143,'Hoja de Trabajo para listado'!$AB$155:$AB$1048576,0),MATCH((CUADRO!K$4&amp;$E143),'Hoja de Trabajo para listado'!$AB$151:$BA$151,0)),0)+IFERROR(INDEX('Hoja de Trabajo para listado'!$BC$155:$CB$1048576,MATCH($A143,'Hoja de Trabajo para listado'!$BC$155:$BC$1048576,0),MATCH((CUADRO!K$4&amp;$E143),'Hoja de Trabajo para listado'!$BC$151:$CB$151,0)),0)+IFERROR(INDEX('Hoja de Trabajo para listado'!$DE$153:$DG$274,MATCH($A143,'Hoja de Trabajo para listado'!$DE$153:$DE$1048576,0),MATCH((CUADRO!K$4&amp;$E143),'Hoja de Trabajo para listado'!$DE$151:$DG$151,0)),0)+IFERROR(INDEX('Hoja de Trabajo para listado'!$CD$155:$DC$1048576,MATCH($A143,'Hoja de Trabajo para listado'!$CD$155:$CD$1048576,0),MATCH((CUADRO!K$4&amp;$E143),'Hoja de Trabajo para listado'!$CD$151:$DC$151,0)),0)</f>
        <v>0</v>
      </c>
      <c r="L143" s="241">
        <f ca="1">+IFERROR(INDEX('Hoja de Trabajo para listado'!$A$155:$Z$1048576,MATCH($A143,'Hoja de Trabajo para listado'!$A$155:$A$1048576,0),MATCH((CUADRO!L$4&amp;$E143),'Hoja de Trabajo para listado'!$A$151:$Z$151,0)),0)+IFERROR(INDEX('Hoja de Trabajo para listado'!$AB$155:$BA$1048576,MATCH($A143,'Hoja de Trabajo para listado'!$AB$155:$AB$1048576,0),MATCH((CUADRO!L$4&amp;$E143),'Hoja de Trabajo para listado'!$AB$151:$BA$151,0)),0)+IFERROR(INDEX('Hoja de Trabajo para listado'!$BC$155:$CB$1048576,MATCH($A143,'Hoja de Trabajo para listado'!$BC$155:$BC$1048576,0),MATCH((CUADRO!L$4&amp;$E143),'Hoja de Trabajo para listado'!$BC$151:$CB$151,0)),0)+IFERROR(INDEX('Hoja de Trabajo para listado'!$DE$153:$DG$274,MATCH($A143,'Hoja de Trabajo para listado'!$DE$153:$DE$1048576,0),MATCH((CUADRO!L$4&amp;$E143),'Hoja de Trabajo para listado'!$DE$151:$DG$151,0)),0)+IFERROR(INDEX('Hoja de Trabajo para listado'!$CD$155:$DC$1048576,MATCH($A143,'Hoja de Trabajo para listado'!$CD$155:$CD$1048576,0),MATCH((CUADRO!L$4&amp;$E143),'Hoja de Trabajo para listado'!$CD$151:$DC$151,0)),0)</f>
        <v>0</v>
      </c>
      <c r="M143" s="241">
        <f ca="1">+IFERROR(INDEX('Hoja de Trabajo para listado'!$A$155:$Z$1048576,MATCH($A143,'Hoja de Trabajo para listado'!$A$155:$A$1048576,0),MATCH((CUADRO!M$4&amp;$E143),'Hoja de Trabajo para listado'!$A$151:$Z$151,0)),0)+IFERROR(INDEX('Hoja de Trabajo para listado'!$AB$155:$BA$1048576,MATCH($A143,'Hoja de Trabajo para listado'!$AB$155:$AB$1048576,0),MATCH((CUADRO!M$4&amp;$E143),'Hoja de Trabajo para listado'!$AB$151:$BA$151,0)),0)+IFERROR(INDEX('Hoja de Trabajo para listado'!$BC$155:$CB$1048576,MATCH($A143,'Hoja de Trabajo para listado'!$BC$155:$BC$1048576,0),MATCH((CUADRO!M$4&amp;$E143),'Hoja de Trabajo para listado'!$BC$151:$CB$151,0)),0)+IFERROR(INDEX('Hoja de Trabajo para listado'!$DE$153:$DG$274,MATCH($A143,'Hoja de Trabajo para listado'!$DE$153:$DE$1048576,0),MATCH((CUADRO!M$4&amp;$E143),'Hoja de Trabajo para listado'!$DE$151:$DG$151,0)),0)+IFERROR(INDEX('Hoja de Trabajo para listado'!$CD$155:$DC$1048576,MATCH($A143,'Hoja de Trabajo para listado'!$CD$155:$CD$1048576,0),MATCH((CUADRO!M$4&amp;$E143),'Hoja de Trabajo para listado'!$CD$151:$DC$151,0)),0)</f>
        <v>0</v>
      </c>
      <c r="N143" s="241">
        <f ca="1">+IFERROR(INDEX('Hoja de Trabajo para listado'!$A$155:$Z$1048576,MATCH($A143,'Hoja de Trabajo para listado'!$A$155:$A$1048576,0),MATCH((CUADRO!N$4&amp;$E143),'Hoja de Trabajo para listado'!$A$151:$Z$151,0)),0)+IFERROR(INDEX('Hoja de Trabajo para listado'!$AB$155:$BA$1048576,MATCH($A143,'Hoja de Trabajo para listado'!$AB$155:$AB$1048576,0),MATCH((CUADRO!N$4&amp;$E143),'Hoja de Trabajo para listado'!$AB$151:$BA$151,0)),0)+IFERROR(INDEX('Hoja de Trabajo para listado'!$BC$155:$CB$1048576,MATCH($A143,'Hoja de Trabajo para listado'!$BC$155:$BC$1048576,0),MATCH((CUADRO!N$4&amp;$E143),'Hoja de Trabajo para listado'!$BC$151:$CB$151,0)),0)+IFERROR(INDEX('Hoja de Trabajo para listado'!$DE$153:$DG$274,MATCH($A143,'Hoja de Trabajo para listado'!$DE$153:$DE$1048576,0),MATCH((CUADRO!N$4&amp;$E143),'Hoja de Trabajo para listado'!$DE$151:$DG$151,0)),0)+IFERROR(INDEX('Hoja de Trabajo para listado'!$CD$155:$DC$1048576,MATCH($A143,'Hoja de Trabajo para listado'!$CD$155:$CD$1048576,0),MATCH((CUADRO!N$4&amp;$E143),'Hoja de Trabajo para listado'!$CD$151:$DC$151,0)),0)</f>
        <v>0</v>
      </c>
      <c r="O143" s="241">
        <f ca="1">+IFERROR(INDEX('Hoja de Trabajo para listado'!$A$155:$Z$1048576,MATCH($A143,'Hoja de Trabajo para listado'!$A$155:$A$1048576,0),MATCH((CUADRO!O$4&amp;$E143),'Hoja de Trabajo para listado'!$A$151:$Z$151,0)),0)+IFERROR(INDEX('Hoja de Trabajo para listado'!$AB$155:$BA$1048576,MATCH($A143,'Hoja de Trabajo para listado'!$AB$155:$AB$1048576,0),MATCH((CUADRO!O$4&amp;$E143),'Hoja de Trabajo para listado'!$AB$151:$BA$151,0)),0)+IFERROR(INDEX('Hoja de Trabajo para listado'!$BC$155:$CB$1048576,MATCH($A143,'Hoja de Trabajo para listado'!$BC$155:$BC$1048576,0),MATCH((CUADRO!O$4&amp;$E143),'Hoja de Trabajo para listado'!$BC$151:$CB$151,0)),0)+IFERROR(INDEX('Hoja de Trabajo para listado'!$DE$153:$DG$274,MATCH($A143,'Hoja de Trabajo para listado'!$DE$153:$DE$1048576,0),MATCH((CUADRO!O$4&amp;$E143),'Hoja de Trabajo para listado'!$DE$151:$DG$151,0)),0)+IFERROR(INDEX('Hoja de Trabajo para listado'!$CD$155:$DC$1048576,MATCH($A143,'Hoja de Trabajo para listado'!$CD$155:$CD$1048576,0),MATCH((CUADRO!O$4&amp;$E143),'Hoja de Trabajo para listado'!$CD$151:$DC$151,0)),0)</f>
        <v>0</v>
      </c>
      <c r="P143" s="241">
        <f ca="1">+IFERROR(INDEX('Hoja de Trabajo para listado'!$A$155:$Z$1048576,MATCH($A143,'Hoja de Trabajo para listado'!$A$155:$A$1048576,0),MATCH((CUADRO!P$4&amp;$E143),'Hoja de Trabajo para listado'!$A$151:$Z$151,0)),0)+IFERROR(INDEX('Hoja de Trabajo para listado'!$AB$155:$BA$1048576,MATCH($A143,'Hoja de Trabajo para listado'!$AB$155:$AB$1048576,0),MATCH((CUADRO!P$4&amp;$E143),'Hoja de Trabajo para listado'!$AB$151:$BA$151,0)),0)+IFERROR(INDEX('Hoja de Trabajo para listado'!$BC$155:$CB$1048576,MATCH($A143,'Hoja de Trabajo para listado'!$BC$155:$BC$1048576,0),MATCH((CUADRO!P$4&amp;$E143),'Hoja de Trabajo para listado'!$BC$151:$CB$151,0)),0)+IFERROR(INDEX('Hoja de Trabajo para listado'!$DE$153:$DG$274,MATCH($A143,'Hoja de Trabajo para listado'!$DE$153:$DE$1048576,0),MATCH((CUADRO!P$4&amp;$E143),'Hoja de Trabajo para listado'!$DE$151:$DG$151,0)),0)+IFERROR(INDEX('Hoja de Trabajo para listado'!$CD$155:$DC$1048576,MATCH($A143,'Hoja de Trabajo para listado'!$CD$155:$CD$1048576,0),MATCH((CUADRO!P$4&amp;$E143),'Hoja de Trabajo para listado'!$CD$151:$DC$151,0)),0)</f>
        <v>0</v>
      </c>
      <c r="Q143" s="241">
        <f ca="1">+IFERROR(INDEX('Hoja de Trabajo para listado'!$A$155:$Z$1048576,MATCH($A143,'Hoja de Trabajo para listado'!$A$155:$A$1048576,0),MATCH((CUADRO!Q$4&amp;$E143),'Hoja de Trabajo para listado'!$A$151:$Z$151,0)),0)+IFERROR(INDEX('Hoja de Trabajo para listado'!$AB$155:$BA$1048576,MATCH($A143,'Hoja de Trabajo para listado'!$AB$155:$AB$1048576,0),MATCH((CUADRO!Q$4&amp;$E143),'Hoja de Trabajo para listado'!$AB$151:$BA$151,0)),0)+IFERROR(INDEX('Hoja de Trabajo para listado'!$BC$155:$CB$1048576,MATCH($A143,'Hoja de Trabajo para listado'!$BC$155:$BC$1048576,0),MATCH((CUADRO!Q$4&amp;$E143),'Hoja de Trabajo para listado'!$BC$151:$CB$151,0)),0)+IFERROR(INDEX('Hoja de Trabajo para listado'!$DE$153:$DG$274,MATCH($A143,'Hoja de Trabajo para listado'!$DE$153:$DE$1048576,0),MATCH((CUADRO!Q$4&amp;$E143),'Hoja de Trabajo para listado'!$DE$151:$DG$151,0)),0)+IFERROR(INDEX('Hoja de Trabajo para listado'!$CD$155:$DC$1048576,MATCH($A143,'Hoja de Trabajo para listado'!$CD$155:$CD$1048576,0),MATCH((CUADRO!Q$4&amp;$E143),'Hoja de Trabajo para listado'!$CD$151:$DC$151,0)),0)</f>
        <v>0</v>
      </c>
      <c r="R143" s="241">
        <f t="shared" ca="1" si="4"/>
        <v>8290.4</v>
      </c>
      <c r="S143" s="241"/>
      <c r="T143" s="241">
        <f ca="1">+T144</f>
        <v>8290.4</v>
      </c>
      <c r="U143" s="240">
        <f t="shared" si="5"/>
        <v>1</v>
      </c>
    </row>
    <row r="144" spans="1:21" ht="15" hidden="1" customHeight="1">
      <c r="A144" s="353">
        <v>213</v>
      </c>
      <c r="B144" s="382"/>
      <c r="C144" s="305" t="str">
        <f>+VLOOKUP(A144,bd_lista!$A$3:$C$592,3,FALSE)</f>
        <v>Servicio Nacional de Meteorología e Hidrología</v>
      </c>
      <c r="D144" s="384"/>
      <c r="E144" s="305" t="s">
        <v>684</v>
      </c>
      <c r="F144" s="243">
        <f ca="1">+IFERROR(INDEX('Hoja de Trabajo para listado'!$A$155:$Z$1048576,MATCH($A144,'Hoja de Trabajo para listado'!$A$155:$A$1048576,0),MATCH((CUADRO!F$4&amp;$E144),'Hoja de Trabajo para listado'!$A$151:$Z$151,0)),0)+IFERROR(INDEX('Hoja de Trabajo para listado'!$AB$155:$BA$1048576,MATCH($A144,'Hoja de Trabajo para listado'!$AB$155:$AB$1048576,0),MATCH((CUADRO!F$4&amp;$E144),'Hoja de Trabajo para listado'!$AB$151:$BA$151,0)),0)+IFERROR(INDEX('Hoja de Trabajo para listado'!$BC$155:$CB$1048576,MATCH($A144,'Hoja de Trabajo para listado'!$BC$155:$BC$1048576,0),MATCH((CUADRO!F$4&amp;$E144),'Hoja de Trabajo para listado'!$BC$151:$CB$151,0)),0)+IFERROR(INDEX('Hoja de Trabajo para listado'!$DE$153:$DG$274,MATCH($A144,'Hoja de Trabajo para listado'!$DE$153:$DE$1048576,0),MATCH((CUADRO!F$4&amp;$E144),'Hoja de Trabajo para listado'!$DE$151:$DG$151,0)),0)+IFERROR(INDEX('Hoja de Trabajo para listado'!$CD$155:$DC$1048576,MATCH($A144,'Hoja de Trabajo para listado'!$CD$155:$CD$1048576,0),MATCH((CUADRO!F$4&amp;$E144),'Hoja de Trabajo para listado'!$CD$151:$DC$151,0)),0)</f>
        <v>0</v>
      </c>
      <c r="G144" s="243">
        <f ca="1">+IFERROR(INDEX('Hoja de Trabajo para listado'!$A$155:$Z$1048576,MATCH($A144,'Hoja de Trabajo para listado'!$A$155:$A$1048576,0),MATCH((CUADRO!G$4&amp;$E144),'Hoja de Trabajo para listado'!$A$151:$Z$151,0)),0)+IFERROR(INDEX('Hoja de Trabajo para listado'!$AB$155:$BA$1048576,MATCH($A144,'Hoja de Trabajo para listado'!$AB$155:$AB$1048576,0),MATCH((CUADRO!G$4&amp;$E144),'Hoja de Trabajo para listado'!$AB$151:$BA$151,0)),0)+IFERROR(INDEX('Hoja de Trabajo para listado'!$BC$155:$CB$1048576,MATCH($A144,'Hoja de Trabajo para listado'!$BC$155:$BC$1048576,0),MATCH((CUADRO!G$4&amp;$E144),'Hoja de Trabajo para listado'!$BC$151:$CB$151,0)),0)+IFERROR(INDEX('Hoja de Trabajo para listado'!$DE$153:$DG$274,MATCH($A144,'Hoja de Trabajo para listado'!$DE$153:$DE$1048576,0),MATCH((CUADRO!G$4&amp;$E144),'Hoja de Trabajo para listado'!$DE$151:$DG$151,0)),0)+IFERROR(INDEX('Hoja de Trabajo para listado'!$CD$155:$DC$1048576,MATCH($A144,'Hoja de Trabajo para listado'!$CD$155:$CD$1048576,0),MATCH((CUADRO!G$4&amp;$E144),'Hoja de Trabajo para listado'!$CD$151:$DC$151,0)),0)</f>
        <v>0</v>
      </c>
      <c r="H144" s="243">
        <f ca="1">+IFERROR(INDEX('Hoja de Trabajo para listado'!$A$155:$Z$1048576,MATCH($A144,'Hoja de Trabajo para listado'!$A$155:$A$1048576,0),MATCH((CUADRO!H$4&amp;$E144),'Hoja de Trabajo para listado'!$A$151:$Z$151,0)),0)+IFERROR(INDEX('Hoja de Trabajo para listado'!$AB$155:$BA$1048576,MATCH($A144,'Hoja de Trabajo para listado'!$AB$155:$AB$1048576,0),MATCH((CUADRO!H$4&amp;$E144),'Hoja de Trabajo para listado'!$AB$151:$BA$151,0)),0)+IFERROR(INDEX('Hoja de Trabajo para listado'!$BC$155:$CB$1048576,MATCH($A144,'Hoja de Trabajo para listado'!$BC$155:$BC$1048576,0),MATCH((CUADRO!H$4&amp;$E144),'Hoja de Trabajo para listado'!$BC$151:$CB$151,0)),0)+IFERROR(INDEX('Hoja de Trabajo para listado'!$DE$153:$DG$274,MATCH($A144,'Hoja de Trabajo para listado'!$DE$153:$DE$1048576,0),MATCH((CUADRO!H$4&amp;$E144),'Hoja de Trabajo para listado'!$DE$151:$DG$151,0)),0)+IFERROR(INDEX('Hoja de Trabajo para listado'!$CD$155:$DC$1048576,MATCH($A144,'Hoja de Trabajo para listado'!$CD$155:$CD$1048576,0),MATCH((CUADRO!H$4&amp;$E144),'Hoja de Trabajo para listado'!$CD$151:$DC$151,0)),0)</f>
        <v>0</v>
      </c>
      <c r="I144" s="243">
        <f ca="1">+IFERROR(INDEX('Hoja de Trabajo para listado'!$A$155:$Z$1048576,MATCH($A144,'Hoja de Trabajo para listado'!$A$155:$A$1048576,0),MATCH((CUADRO!I$4&amp;$E144),'Hoja de Trabajo para listado'!$A$151:$Z$151,0)),0)+IFERROR(INDEX('Hoja de Trabajo para listado'!$AB$155:$BA$1048576,MATCH($A144,'Hoja de Trabajo para listado'!$AB$155:$AB$1048576,0),MATCH((CUADRO!I$4&amp;$E144),'Hoja de Trabajo para listado'!$AB$151:$BA$151,0)),0)+IFERROR(INDEX('Hoja de Trabajo para listado'!$BC$155:$CB$1048576,MATCH($A144,'Hoja de Trabajo para listado'!$BC$155:$BC$1048576,0),MATCH((CUADRO!I$4&amp;$E144),'Hoja de Trabajo para listado'!$BC$151:$CB$151,0)),0)+IFERROR(INDEX('Hoja de Trabajo para listado'!$DE$153:$DG$274,MATCH($A144,'Hoja de Trabajo para listado'!$DE$153:$DE$1048576,0),MATCH((CUADRO!I$4&amp;$E144),'Hoja de Trabajo para listado'!$DE$151:$DG$151,0)),0)+IFERROR(INDEX('Hoja de Trabajo para listado'!$CD$155:$DC$1048576,MATCH($A144,'Hoja de Trabajo para listado'!$CD$155:$CD$1048576,0),MATCH((CUADRO!I$4&amp;$E144),'Hoja de Trabajo para listado'!$CD$151:$DC$151,0)),0)</f>
        <v>0</v>
      </c>
      <c r="J144" s="243">
        <f ca="1">+IFERROR(INDEX('Hoja de Trabajo para listado'!$A$155:$Z$1048576,MATCH($A144,'Hoja de Trabajo para listado'!$A$155:$A$1048576,0),MATCH((CUADRO!J$4&amp;$E144),'Hoja de Trabajo para listado'!$A$151:$Z$151,0)),0)+IFERROR(INDEX('Hoja de Trabajo para listado'!$AB$155:$BA$1048576,MATCH($A144,'Hoja de Trabajo para listado'!$AB$155:$AB$1048576,0),MATCH((CUADRO!J$4&amp;$E144),'Hoja de Trabajo para listado'!$AB$151:$BA$151,0)),0)+IFERROR(INDEX('Hoja de Trabajo para listado'!$BC$155:$CB$1048576,MATCH($A144,'Hoja de Trabajo para listado'!$BC$155:$BC$1048576,0),MATCH((CUADRO!J$4&amp;$E144),'Hoja de Trabajo para listado'!$BC$151:$CB$151,0)),0)+IFERROR(INDEX('Hoja de Trabajo para listado'!$DE$153:$DG$274,MATCH($A144,'Hoja de Trabajo para listado'!$DE$153:$DE$1048576,0),MATCH((CUADRO!J$4&amp;$E144),'Hoja de Trabajo para listado'!$DE$151:$DG$151,0)),0)+IFERROR(INDEX('Hoja de Trabajo para listado'!$CD$155:$DC$1048576,MATCH($A144,'Hoja de Trabajo para listado'!$CD$155:$CD$1048576,0),MATCH((CUADRO!J$4&amp;$E144),'Hoja de Trabajo para listado'!$CD$151:$DC$151,0)),0)</f>
        <v>0</v>
      </c>
      <c r="K144" s="243">
        <f ca="1">+IFERROR(INDEX('Hoja de Trabajo para listado'!$A$155:$Z$1048576,MATCH($A144,'Hoja de Trabajo para listado'!$A$155:$A$1048576,0),MATCH((CUADRO!K$4&amp;$E144),'Hoja de Trabajo para listado'!$A$151:$Z$151,0)),0)+IFERROR(INDEX('Hoja de Trabajo para listado'!$AB$155:$BA$1048576,MATCH($A144,'Hoja de Trabajo para listado'!$AB$155:$AB$1048576,0),MATCH((CUADRO!K$4&amp;$E144),'Hoja de Trabajo para listado'!$AB$151:$BA$151,0)),0)+IFERROR(INDEX('Hoja de Trabajo para listado'!$BC$155:$CB$1048576,MATCH($A144,'Hoja de Trabajo para listado'!$BC$155:$BC$1048576,0),MATCH((CUADRO!K$4&amp;$E144),'Hoja de Trabajo para listado'!$BC$151:$CB$151,0)),0)+IFERROR(INDEX('Hoja de Trabajo para listado'!$DE$153:$DG$274,MATCH($A144,'Hoja de Trabajo para listado'!$DE$153:$DE$1048576,0),MATCH((CUADRO!K$4&amp;$E144),'Hoja de Trabajo para listado'!$DE$151:$DG$151,0)),0)+IFERROR(INDEX('Hoja de Trabajo para listado'!$CD$155:$DC$1048576,MATCH($A144,'Hoja de Trabajo para listado'!$CD$155:$CD$1048576,0),MATCH((CUADRO!K$4&amp;$E144),'Hoja de Trabajo para listado'!$CD$151:$DC$151,0)),0)</f>
        <v>0</v>
      </c>
      <c r="L144" s="243">
        <f ca="1">+IFERROR(INDEX('Hoja de Trabajo para listado'!$A$155:$Z$1048576,MATCH($A144,'Hoja de Trabajo para listado'!$A$155:$A$1048576,0),MATCH((CUADRO!L$4&amp;$E144),'Hoja de Trabajo para listado'!$A$151:$Z$151,0)),0)+IFERROR(INDEX('Hoja de Trabajo para listado'!$AB$155:$BA$1048576,MATCH($A144,'Hoja de Trabajo para listado'!$AB$155:$AB$1048576,0),MATCH((CUADRO!L$4&amp;$E144),'Hoja de Trabajo para listado'!$AB$151:$BA$151,0)),0)+IFERROR(INDEX('Hoja de Trabajo para listado'!$BC$155:$CB$1048576,MATCH($A144,'Hoja de Trabajo para listado'!$BC$155:$BC$1048576,0),MATCH((CUADRO!L$4&amp;$E144),'Hoja de Trabajo para listado'!$BC$151:$CB$151,0)),0)+IFERROR(INDEX('Hoja de Trabajo para listado'!$DE$153:$DG$274,MATCH($A144,'Hoja de Trabajo para listado'!$DE$153:$DE$1048576,0),MATCH((CUADRO!L$4&amp;$E144),'Hoja de Trabajo para listado'!$DE$151:$DG$151,0)),0)+IFERROR(INDEX('Hoja de Trabajo para listado'!$CD$155:$DC$1048576,MATCH($A144,'Hoja de Trabajo para listado'!$CD$155:$CD$1048576,0),MATCH((CUADRO!L$4&amp;$E144),'Hoja de Trabajo para listado'!$CD$151:$DC$151,0)),0)</f>
        <v>0</v>
      </c>
      <c r="M144" s="243">
        <f ca="1">+IFERROR(INDEX('Hoja de Trabajo para listado'!$A$155:$Z$1048576,MATCH($A144,'Hoja de Trabajo para listado'!$A$155:$A$1048576,0),MATCH((CUADRO!M$4&amp;$E144),'Hoja de Trabajo para listado'!$A$151:$Z$151,0)),0)+IFERROR(INDEX('Hoja de Trabajo para listado'!$AB$155:$BA$1048576,MATCH($A144,'Hoja de Trabajo para listado'!$AB$155:$AB$1048576,0),MATCH((CUADRO!M$4&amp;$E144),'Hoja de Trabajo para listado'!$AB$151:$BA$151,0)),0)+IFERROR(INDEX('Hoja de Trabajo para listado'!$BC$155:$CB$1048576,MATCH($A144,'Hoja de Trabajo para listado'!$BC$155:$BC$1048576,0),MATCH((CUADRO!M$4&amp;$E144),'Hoja de Trabajo para listado'!$BC$151:$CB$151,0)),0)+IFERROR(INDEX('Hoja de Trabajo para listado'!$DE$153:$DG$274,MATCH($A144,'Hoja de Trabajo para listado'!$DE$153:$DE$1048576,0),MATCH((CUADRO!M$4&amp;$E144),'Hoja de Trabajo para listado'!$DE$151:$DG$151,0)),0)+IFERROR(INDEX('Hoja de Trabajo para listado'!$CD$155:$DC$1048576,MATCH($A144,'Hoja de Trabajo para listado'!$CD$155:$CD$1048576,0),MATCH((CUADRO!M$4&amp;$E144),'Hoja de Trabajo para listado'!$CD$151:$DC$151,0)),0)</f>
        <v>0</v>
      </c>
      <c r="N144" s="243">
        <f ca="1">+IFERROR(INDEX('Hoja de Trabajo para listado'!$A$155:$Z$1048576,MATCH($A144,'Hoja de Trabajo para listado'!$A$155:$A$1048576,0),MATCH((CUADRO!N$4&amp;$E144),'Hoja de Trabajo para listado'!$A$151:$Z$151,0)),0)+IFERROR(INDEX('Hoja de Trabajo para listado'!$AB$155:$BA$1048576,MATCH($A144,'Hoja de Trabajo para listado'!$AB$155:$AB$1048576,0),MATCH((CUADRO!N$4&amp;$E144),'Hoja de Trabajo para listado'!$AB$151:$BA$151,0)),0)+IFERROR(INDEX('Hoja de Trabajo para listado'!$BC$155:$CB$1048576,MATCH($A144,'Hoja de Trabajo para listado'!$BC$155:$BC$1048576,0),MATCH((CUADRO!N$4&amp;$E144),'Hoja de Trabajo para listado'!$BC$151:$CB$151,0)),0)+IFERROR(INDEX('Hoja de Trabajo para listado'!$DE$153:$DG$274,MATCH($A144,'Hoja de Trabajo para listado'!$DE$153:$DE$1048576,0),MATCH((CUADRO!N$4&amp;$E144),'Hoja de Trabajo para listado'!$DE$151:$DG$151,0)),0)+IFERROR(INDEX('Hoja de Trabajo para listado'!$CD$155:$DC$1048576,MATCH($A144,'Hoja de Trabajo para listado'!$CD$155:$CD$1048576,0),MATCH((CUADRO!N$4&amp;$E144),'Hoja de Trabajo para listado'!$CD$151:$DC$151,0)),0)</f>
        <v>0</v>
      </c>
      <c r="O144" s="243">
        <f ca="1">+IFERROR(INDEX('Hoja de Trabajo para listado'!$A$155:$Z$1048576,MATCH($A144,'Hoja de Trabajo para listado'!$A$155:$A$1048576,0),MATCH((CUADRO!O$4&amp;$E144),'Hoja de Trabajo para listado'!$A$151:$Z$151,0)),0)+IFERROR(INDEX('Hoja de Trabajo para listado'!$AB$155:$BA$1048576,MATCH($A144,'Hoja de Trabajo para listado'!$AB$155:$AB$1048576,0),MATCH((CUADRO!O$4&amp;$E144),'Hoja de Trabajo para listado'!$AB$151:$BA$151,0)),0)+IFERROR(INDEX('Hoja de Trabajo para listado'!$BC$155:$CB$1048576,MATCH($A144,'Hoja de Trabajo para listado'!$BC$155:$BC$1048576,0),MATCH((CUADRO!O$4&amp;$E144),'Hoja de Trabajo para listado'!$BC$151:$CB$151,0)),0)+IFERROR(INDEX('Hoja de Trabajo para listado'!$DE$153:$DG$274,MATCH($A144,'Hoja de Trabajo para listado'!$DE$153:$DE$1048576,0),MATCH((CUADRO!O$4&amp;$E144),'Hoja de Trabajo para listado'!$DE$151:$DG$151,0)),0)+IFERROR(INDEX('Hoja de Trabajo para listado'!$CD$155:$DC$1048576,MATCH($A144,'Hoja de Trabajo para listado'!$CD$155:$CD$1048576,0),MATCH((CUADRO!O$4&amp;$E144),'Hoja de Trabajo para listado'!$CD$151:$DC$151,0)),0)</f>
        <v>0</v>
      </c>
      <c r="P144" s="243">
        <f ca="1">+IFERROR(INDEX('Hoja de Trabajo para listado'!$A$155:$Z$1048576,MATCH($A144,'Hoja de Trabajo para listado'!$A$155:$A$1048576,0),MATCH((CUADRO!P$4&amp;$E144),'Hoja de Trabajo para listado'!$A$151:$Z$151,0)),0)+IFERROR(INDEX('Hoja de Trabajo para listado'!$AB$155:$BA$1048576,MATCH($A144,'Hoja de Trabajo para listado'!$AB$155:$AB$1048576,0),MATCH((CUADRO!P$4&amp;$E144),'Hoja de Trabajo para listado'!$AB$151:$BA$151,0)),0)+IFERROR(INDEX('Hoja de Trabajo para listado'!$BC$155:$CB$1048576,MATCH($A144,'Hoja de Trabajo para listado'!$BC$155:$BC$1048576,0),MATCH((CUADRO!P$4&amp;$E144),'Hoja de Trabajo para listado'!$BC$151:$CB$151,0)),0)+IFERROR(INDEX('Hoja de Trabajo para listado'!$DE$153:$DG$274,MATCH($A144,'Hoja de Trabajo para listado'!$DE$153:$DE$1048576,0),MATCH((CUADRO!P$4&amp;$E144),'Hoja de Trabajo para listado'!$DE$151:$DG$151,0)),0)+IFERROR(INDEX('Hoja de Trabajo para listado'!$CD$155:$DC$1048576,MATCH($A144,'Hoja de Trabajo para listado'!$CD$155:$CD$1048576,0),MATCH((CUADRO!P$4&amp;$E144),'Hoja de Trabajo para listado'!$CD$151:$DC$151,0)),0)</f>
        <v>0</v>
      </c>
      <c r="Q144" s="243">
        <f ca="1">+IFERROR(INDEX('Hoja de Trabajo para listado'!$A$155:$Z$1048576,MATCH($A144,'Hoja de Trabajo para listado'!$A$155:$A$1048576,0),MATCH((CUADRO!Q$4&amp;$E144),'Hoja de Trabajo para listado'!$A$151:$Z$151,0)),0)+IFERROR(INDEX('Hoja de Trabajo para listado'!$AB$155:$BA$1048576,MATCH($A144,'Hoja de Trabajo para listado'!$AB$155:$AB$1048576,0),MATCH((CUADRO!Q$4&amp;$E144),'Hoja de Trabajo para listado'!$AB$151:$BA$151,0)),0)+IFERROR(INDEX('Hoja de Trabajo para listado'!$BC$155:$CB$1048576,MATCH($A144,'Hoja de Trabajo para listado'!$BC$155:$BC$1048576,0),MATCH((CUADRO!Q$4&amp;$E144),'Hoja de Trabajo para listado'!$BC$151:$CB$151,0)),0)+IFERROR(INDEX('Hoja de Trabajo para listado'!$DE$153:$DG$274,MATCH($A144,'Hoja de Trabajo para listado'!$DE$153:$DE$1048576,0),MATCH((CUADRO!Q$4&amp;$E144),'Hoja de Trabajo para listado'!$DE$151:$DG$151,0)),0)+IFERROR(INDEX('Hoja de Trabajo para listado'!$CD$155:$DC$1048576,MATCH($A144,'Hoja de Trabajo para listado'!$CD$155:$CD$1048576,0),MATCH((CUADRO!Q$4&amp;$E144),'Hoja de Trabajo para listado'!$CD$151:$DC$151,0)),0)</f>
        <v>0</v>
      </c>
      <c r="R144" s="243">
        <f t="shared" ca="1" si="4"/>
        <v>0</v>
      </c>
      <c r="S144" s="243">
        <f ca="1">+R143+R144</f>
        <v>8290.4</v>
      </c>
      <c r="T144" s="243">
        <f ca="1">+S144</f>
        <v>8290.4</v>
      </c>
      <c r="U144" s="242">
        <f t="shared" si="5"/>
        <v>2</v>
      </c>
    </row>
    <row r="145" spans="1:21" ht="15" customHeight="1">
      <c r="A145" s="354">
        <v>221</v>
      </c>
      <c r="B145" s="381">
        <f>+A145</f>
        <v>221</v>
      </c>
      <c r="C145" s="245" t="str">
        <f>+VLOOKUP(A145,bd_lista!$A$3:$C$592,3,FALSE)</f>
        <v>Serv. Nal. de Reg. y Control de la Comer. de Minerales y Metales</v>
      </c>
      <c r="D145" s="383" t="str">
        <f>+C145</f>
        <v>Serv. Nal. de Reg. y Control de la Comer. de Minerales y Metales</v>
      </c>
      <c r="E145" s="245" t="s">
        <v>683</v>
      </c>
      <c r="F145" s="241">
        <f ca="1">+IFERROR(INDEX('Hoja de Trabajo para listado'!$A$155:$Z$1048576,MATCH($A145,'Hoja de Trabajo para listado'!$A$155:$A$1048576,0),MATCH((CUADRO!F$4&amp;$E145),'Hoja de Trabajo para listado'!$A$151:$Z$151,0)),0)+IFERROR(INDEX('Hoja de Trabajo para listado'!$AB$155:$BA$1048576,MATCH($A145,'Hoja de Trabajo para listado'!$AB$155:$AB$1048576,0),MATCH((CUADRO!F$4&amp;$E145),'Hoja de Trabajo para listado'!$AB$151:$BA$151,0)),0)+IFERROR(INDEX('Hoja de Trabajo para listado'!$BC$155:$CB$1048576,MATCH($A145,'Hoja de Trabajo para listado'!$BC$155:$BC$1048576,0),MATCH((CUADRO!F$4&amp;$E145),'Hoja de Trabajo para listado'!$BC$151:$CB$151,0)),0)+IFERROR(INDEX('Hoja de Trabajo para listado'!$DE$153:$DG$274,MATCH($A145,'Hoja de Trabajo para listado'!$DE$153:$DE$1048576,0),MATCH((CUADRO!F$4&amp;$E145),'Hoja de Trabajo para listado'!$DE$151:$DG$151,0)),0)+IFERROR(INDEX('Hoja de Trabajo para listado'!$CD$155:$DC$1048576,MATCH($A145,'Hoja de Trabajo para listado'!$CD$155:$CD$1048576,0),MATCH((CUADRO!F$4&amp;$E145),'Hoja de Trabajo para listado'!$CD$151:$DC$151,0)),0)</f>
        <v>0</v>
      </c>
      <c r="G145" s="241">
        <f ca="1">+IFERROR(INDEX('Hoja de Trabajo para listado'!$A$155:$Z$1048576,MATCH($A145,'Hoja de Trabajo para listado'!$A$155:$A$1048576,0),MATCH((CUADRO!G$4&amp;$E145),'Hoja de Trabajo para listado'!$A$151:$Z$151,0)),0)+IFERROR(INDEX('Hoja de Trabajo para listado'!$AB$155:$BA$1048576,MATCH($A145,'Hoja de Trabajo para listado'!$AB$155:$AB$1048576,0),MATCH((CUADRO!G$4&amp;$E145),'Hoja de Trabajo para listado'!$AB$151:$BA$151,0)),0)+IFERROR(INDEX('Hoja de Trabajo para listado'!$BC$155:$CB$1048576,MATCH($A145,'Hoja de Trabajo para listado'!$BC$155:$BC$1048576,0),MATCH((CUADRO!G$4&amp;$E145),'Hoja de Trabajo para listado'!$BC$151:$CB$151,0)),0)+IFERROR(INDEX('Hoja de Trabajo para listado'!$DE$153:$DG$274,MATCH($A145,'Hoja de Trabajo para listado'!$DE$153:$DE$1048576,0),MATCH((CUADRO!G$4&amp;$E145),'Hoja de Trabajo para listado'!$DE$151:$DG$151,0)),0)+IFERROR(INDEX('Hoja de Trabajo para listado'!$CD$155:$DC$1048576,MATCH($A145,'Hoja de Trabajo para listado'!$CD$155:$CD$1048576,0),MATCH((CUADRO!G$4&amp;$E145),'Hoja de Trabajo para listado'!$CD$151:$DC$151,0)),0)</f>
        <v>0</v>
      </c>
      <c r="H145" s="241">
        <f ca="1">+IFERROR(INDEX('Hoja de Trabajo para listado'!$A$155:$Z$1048576,MATCH($A145,'Hoja de Trabajo para listado'!$A$155:$A$1048576,0),MATCH((CUADRO!H$4&amp;$E145),'Hoja de Trabajo para listado'!$A$151:$Z$151,0)),0)+IFERROR(INDEX('Hoja de Trabajo para listado'!$AB$155:$BA$1048576,MATCH($A145,'Hoja de Trabajo para listado'!$AB$155:$AB$1048576,0),MATCH((CUADRO!H$4&amp;$E145),'Hoja de Trabajo para listado'!$AB$151:$BA$151,0)),0)+IFERROR(INDEX('Hoja de Trabajo para listado'!$BC$155:$CB$1048576,MATCH($A145,'Hoja de Trabajo para listado'!$BC$155:$BC$1048576,0),MATCH((CUADRO!H$4&amp;$E145),'Hoja de Trabajo para listado'!$BC$151:$CB$151,0)),0)+IFERROR(INDEX('Hoja de Trabajo para listado'!$DE$153:$DG$274,MATCH($A145,'Hoja de Trabajo para listado'!$DE$153:$DE$1048576,0),MATCH((CUADRO!H$4&amp;$E145),'Hoja de Trabajo para listado'!$DE$151:$DG$151,0)),0)+IFERROR(INDEX('Hoja de Trabajo para listado'!$CD$155:$DC$1048576,MATCH($A145,'Hoja de Trabajo para listado'!$CD$155:$CD$1048576,0),MATCH((CUADRO!H$4&amp;$E145),'Hoja de Trabajo para listado'!$CD$151:$DC$151,0)),0)</f>
        <v>0</v>
      </c>
      <c r="I145" s="241">
        <f ca="1">+IFERROR(INDEX('Hoja de Trabajo para listado'!$A$155:$Z$1048576,MATCH($A145,'Hoja de Trabajo para listado'!$A$155:$A$1048576,0),MATCH((CUADRO!I$4&amp;$E145),'Hoja de Trabajo para listado'!$A$151:$Z$151,0)),0)+IFERROR(INDEX('Hoja de Trabajo para listado'!$AB$155:$BA$1048576,MATCH($A145,'Hoja de Trabajo para listado'!$AB$155:$AB$1048576,0),MATCH((CUADRO!I$4&amp;$E145),'Hoja de Trabajo para listado'!$AB$151:$BA$151,0)),0)+IFERROR(INDEX('Hoja de Trabajo para listado'!$BC$155:$CB$1048576,MATCH($A145,'Hoja de Trabajo para listado'!$BC$155:$BC$1048576,0),MATCH((CUADRO!I$4&amp;$E145),'Hoja de Trabajo para listado'!$BC$151:$CB$151,0)),0)+IFERROR(INDEX('Hoja de Trabajo para listado'!$DE$153:$DG$274,MATCH($A145,'Hoja de Trabajo para listado'!$DE$153:$DE$1048576,0),MATCH((CUADRO!I$4&amp;$E145),'Hoja de Trabajo para listado'!$DE$151:$DG$151,0)),0)+IFERROR(INDEX('Hoja de Trabajo para listado'!$CD$155:$DC$1048576,MATCH($A145,'Hoja de Trabajo para listado'!$CD$155:$CD$1048576,0),MATCH((CUADRO!I$4&amp;$E145),'Hoja de Trabajo para listado'!$CD$151:$DC$151,0)),0)</f>
        <v>0</v>
      </c>
      <c r="J145" s="241">
        <f ca="1">+IFERROR(INDEX('Hoja de Trabajo para listado'!$A$155:$Z$1048576,MATCH($A145,'Hoja de Trabajo para listado'!$A$155:$A$1048576,0),MATCH((CUADRO!J$4&amp;$E145),'Hoja de Trabajo para listado'!$A$151:$Z$151,0)),0)+IFERROR(INDEX('Hoja de Trabajo para listado'!$AB$155:$BA$1048576,MATCH($A145,'Hoja de Trabajo para listado'!$AB$155:$AB$1048576,0),MATCH((CUADRO!J$4&amp;$E145),'Hoja de Trabajo para listado'!$AB$151:$BA$151,0)),0)+IFERROR(INDEX('Hoja de Trabajo para listado'!$BC$155:$CB$1048576,MATCH($A145,'Hoja de Trabajo para listado'!$BC$155:$BC$1048576,0),MATCH((CUADRO!J$4&amp;$E145),'Hoja de Trabajo para listado'!$BC$151:$CB$151,0)),0)+IFERROR(INDEX('Hoja de Trabajo para listado'!$DE$153:$DG$274,MATCH($A145,'Hoja de Trabajo para listado'!$DE$153:$DE$1048576,0),MATCH((CUADRO!J$4&amp;$E145),'Hoja de Trabajo para listado'!$DE$151:$DG$151,0)),0)+IFERROR(INDEX('Hoja de Trabajo para listado'!$CD$155:$DC$1048576,MATCH($A145,'Hoja de Trabajo para listado'!$CD$155:$CD$1048576,0),MATCH((CUADRO!J$4&amp;$E145),'Hoja de Trabajo para listado'!$CD$151:$DC$151,0)),0)</f>
        <v>0</v>
      </c>
      <c r="K145" s="241">
        <f ca="1">+IFERROR(INDEX('Hoja de Trabajo para listado'!$A$155:$Z$1048576,MATCH($A145,'Hoja de Trabajo para listado'!$A$155:$A$1048576,0),MATCH((CUADRO!K$4&amp;$E145),'Hoja de Trabajo para listado'!$A$151:$Z$151,0)),0)+IFERROR(INDEX('Hoja de Trabajo para listado'!$AB$155:$BA$1048576,MATCH($A145,'Hoja de Trabajo para listado'!$AB$155:$AB$1048576,0),MATCH((CUADRO!K$4&amp;$E145),'Hoja de Trabajo para listado'!$AB$151:$BA$151,0)),0)+IFERROR(INDEX('Hoja de Trabajo para listado'!$BC$155:$CB$1048576,MATCH($A145,'Hoja de Trabajo para listado'!$BC$155:$BC$1048576,0),MATCH((CUADRO!K$4&amp;$E145),'Hoja de Trabajo para listado'!$BC$151:$CB$151,0)),0)+IFERROR(INDEX('Hoja de Trabajo para listado'!$DE$153:$DG$274,MATCH($A145,'Hoja de Trabajo para listado'!$DE$153:$DE$1048576,0),MATCH((CUADRO!K$4&amp;$E145),'Hoja de Trabajo para listado'!$DE$151:$DG$151,0)),0)+IFERROR(INDEX('Hoja de Trabajo para listado'!$CD$155:$DC$1048576,MATCH($A145,'Hoja de Trabajo para listado'!$CD$155:$CD$1048576,0),MATCH((CUADRO!K$4&amp;$E145),'Hoja de Trabajo para listado'!$CD$151:$DC$151,0)),0)</f>
        <v>0</v>
      </c>
      <c r="L145" s="241">
        <f ca="1">+IFERROR(INDEX('Hoja de Trabajo para listado'!$A$155:$Z$1048576,MATCH($A145,'Hoja de Trabajo para listado'!$A$155:$A$1048576,0),MATCH((CUADRO!L$4&amp;$E145),'Hoja de Trabajo para listado'!$A$151:$Z$151,0)),0)+IFERROR(INDEX('Hoja de Trabajo para listado'!$AB$155:$BA$1048576,MATCH($A145,'Hoja de Trabajo para listado'!$AB$155:$AB$1048576,0),MATCH((CUADRO!L$4&amp;$E145),'Hoja de Trabajo para listado'!$AB$151:$BA$151,0)),0)+IFERROR(INDEX('Hoja de Trabajo para listado'!$BC$155:$CB$1048576,MATCH($A145,'Hoja de Trabajo para listado'!$BC$155:$BC$1048576,0),MATCH((CUADRO!L$4&amp;$E145),'Hoja de Trabajo para listado'!$BC$151:$CB$151,0)),0)+IFERROR(INDEX('Hoja de Trabajo para listado'!$DE$153:$DG$274,MATCH($A145,'Hoja de Trabajo para listado'!$DE$153:$DE$1048576,0),MATCH((CUADRO!L$4&amp;$E145),'Hoja de Trabajo para listado'!$DE$151:$DG$151,0)),0)+IFERROR(INDEX('Hoja de Trabajo para listado'!$CD$155:$DC$1048576,MATCH($A145,'Hoja de Trabajo para listado'!$CD$155:$CD$1048576,0),MATCH((CUADRO!L$4&amp;$E145),'Hoja de Trabajo para listado'!$CD$151:$DC$151,0)),0)</f>
        <v>0</v>
      </c>
      <c r="M145" s="241">
        <f ca="1">+IFERROR(INDEX('Hoja de Trabajo para listado'!$A$155:$Z$1048576,MATCH($A145,'Hoja de Trabajo para listado'!$A$155:$A$1048576,0),MATCH((CUADRO!M$4&amp;$E145),'Hoja de Trabajo para listado'!$A$151:$Z$151,0)),0)+IFERROR(INDEX('Hoja de Trabajo para listado'!$AB$155:$BA$1048576,MATCH($A145,'Hoja de Trabajo para listado'!$AB$155:$AB$1048576,0),MATCH((CUADRO!M$4&amp;$E145),'Hoja de Trabajo para listado'!$AB$151:$BA$151,0)),0)+IFERROR(INDEX('Hoja de Trabajo para listado'!$BC$155:$CB$1048576,MATCH($A145,'Hoja de Trabajo para listado'!$BC$155:$BC$1048576,0),MATCH((CUADRO!M$4&amp;$E145),'Hoja de Trabajo para listado'!$BC$151:$CB$151,0)),0)+IFERROR(INDEX('Hoja de Trabajo para listado'!$DE$153:$DG$274,MATCH($A145,'Hoja de Trabajo para listado'!$DE$153:$DE$1048576,0),MATCH((CUADRO!M$4&amp;$E145),'Hoja de Trabajo para listado'!$DE$151:$DG$151,0)),0)+IFERROR(INDEX('Hoja de Trabajo para listado'!$CD$155:$DC$1048576,MATCH($A145,'Hoja de Trabajo para listado'!$CD$155:$CD$1048576,0),MATCH((CUADRO!M$4&amp;$E145),'Hoja de Trabajo para listado'!$CD$151:$DC$151,0)),0)</f>
        <v>0</v>
      </c>
      <c r="N145" s="241">
        <f ca="1">+IFERROR(INDEX('Hoja de Trabajo para listado'!$A$155:$Z$1048576,MATCH($A145,'Hoja de Trabajo para listado'!$A$155:$A$1048576,0),MATCH((CUADRO!N$4&amp;$E145),'Hoja de Trabajo para listado'!$A$151:$Z$151,0)),0)+IFERROR(INDEX('Hoja de Trabajo para listado'!$AB$155:$BA$1048576,MATCH($A145,'Hoja de Trabajo para listado'!$AB$155:$AB$1048576,0),MATCH((CUADRO!N$4&amp;$E145),'Hoja de Trabajo para listado'!$AB$151:$BA$151,0)),0)+IFERROR(INDEX('Hoja de Trabajo para listado'!$BC$155:$CB$1048576,MATCH($A145,'Hoja de Trabajo para listado'!$BC$155:$BC$1048576,0),MATCH((CUADRO!N$4&amp;$E145),'Hoja de Trabajo para listado'!$BC$151:$CB$151,0)),0)+IFERROR(INDEX('Hoja de Trabajo para listado'!$DE$153:$DG$274,MATCH($A145,'Hoja de Trabajo para listado'!$DE$153:$DE$1048576,0),MATCH((CUADRO!N$4&amp;$E145),'Hoja de Trabajo para listado'!$DE$151:$DG$151,0)),0)+IFERROR(INDEX('Hoja de Trabajo para listado'!$CD$155:$DC$1048576,MATCH($A145,'Hoja de Trabajo para listado'!$CD$155:$CD$1048576,0),MATCH((CUADRO!N$4&amp;$E145),'Hoja de Trabajo para listado'!$CD$151:$DC$151,0)),0)</f>
        <v>0</v>
      </c>
      <c r="O145" s="241">
        <f ca="1">+IFERROR(INDEX('Hoja de Trabajo para listado'!$A$155:$Z$1048576,MATCH($A145,'Hoja de Trabajo para listado'!$A$155:$A$1048576,0),MATCH((CUADRO!O$4&amp;$E145),'Hoja de Trabajo para listado'!$A$151:$Z$151,0)),0)+IFERROR(INDEX('Hoja de Trabajo para listado'!$AB$155:$BA$1048576,MATCH($A145,'Hoja de Trabajo para listado'!$AB$155:$AB$1048576,0),MATCH((CUADRO!O$4&amp;$E145),'Hoja de Trabajo para listado'!$AB$151:$BA$151,0)),0)+IFERROR(INDEX('Hoja de Trabajo para listado'!$BC$155:$CB$1048576,MATCH($A145,'Hoja de Trabajo para listado'!$BC$155:$BC$1048576,0),MATCH((CUADRO!O$4&amp;$E145),'Hoja de Trabajo para listado'!$BC$151:$CB$151,0)),0)+IFERROR(INDEX('Hoja de Trabajo para listado'!$DE$153:$DG$274,MATCH($A145,'Hoja de Trabajo para listado'!$DE$153:$DE$1048576,0),MATCH((CUADRO!O$4&amp;$E145),'Hoja de Trabajo para listado'!$DE$151:$DG$151,0)),0)+IFERROR(INDEX('Hoja de Trabajo para listado'!$CD$155:$DC$1048576,MATCH($A145,'Hoja de Trabajo para listado'!$CD$155:$CD$1048576,0),MATCH((CUADRO!O$4&amp;$E145),'Hoja de Trabajo para listado'!$CD$151:$DC$151,0)),0)</f>
        <v>0</v>
      </c>
      <c r="P145" s="241">
        <f ca="1">+IFERROR(INDEX('Hoja de Trabajo para listado'!$A$155:$Z$1048576,MATCH($A145,'Hoja de Trabajo para listado'!$A$155:$A$1048576,0),MATCH((CUADRO!P$4&amp;$E145),'Hoja de Trabajo para listado'!$A$151:$Z$151,0)),0)+IFERROR(INDEX('Hoja de Trabajo para listado'!$AB$155:$BA$1048576,MATCH($A145,'Hoja de Trabajo para listado'!$AB$155:$AB$1048576,0),MATCH((CUADRO!P$4&amp;$E145),'Hoja de Trabajo para listado'!$AB$151:$BA$151,0)),0)+IFERROR(INDEX('Hoja de Trabajo para listado'!$BC$155:$CB$1048576,MATCH($A145,'Hoja de Trabajo para listado'!$BC$155:$BC$1048576,0),MATCH((CUADRO!P$4&amp;$E145),'Hoja de Trabajo para listado'!$BC$151:$CB$151,0)),0)+IFERROR(INDEX('Hoja de Trabajo para listado'!$DE$153:$DG$274,MATCH($A145,'Hoja de Trabajo para listado'!$DE$153:$DE$1048576,0),MATCH((CUADRO!P$4&amp;$E145),'Hoja de Trabajo para listado'!$DE$151:$DG$151,0)),0)+IFERROR(INDEX('Hoja de Trabajo para listado'!$CD$155:$DC$1048576,MATCH($A145,'Hoja de Trabajo para listado'!$CD$155:$CD$1048576,0),MATCH((CUADRO!P$4&amp;$E145),'Hoja de Trabajo para listado'!$CD$151:$DC$151,0)),0)</f>
        <v>0</v>
      </c>
      <c r="Q145" s="241">
        <f ca="1">+IFERROR(INDEX('Hoja de Trabajo para listado'!$A$155:$Z$1048576,MATCH($A145,'Hoja de Trabajo para listado'!$A$155:$A$1048576,0),MATCH((CUADRO!Q$4&amp;$E145),'Hoja de Trabajo para listado'!$A$151:$Z$151,0)),0)+IFERROR(INDEX('Hoja de Trabajo para listado'!$AB$155:$BA$1048576,MATCH($A145,'Hoja de Trabajo para listado'!$AB$155:$AB$1048576,0),MATCH((CUADRO!Q$4&amp;$E145),'Hoja de Trabajo para listado'!$AB$151:$BA$151,0)),0)+IFERROR(INDEX('Hoja de Trabajo para listado'!$BC$155:$CB$1048576,MATCH($A145,'Hoja de Trabajo para listado'!$BC$155:$BC$1048576,0),MATCH((CUADRO!Q$4&amp;$E145),'Hoja de Trabajo para listado'!$BC$151:$CB$151,0)),0)+IFERROR(INDEX('Hoja de Trabajo para listado'!$DE$153:$DG$274,MATCH($A145,'Hoja de Trabajo para listado'!$DE$153:$DE$1048576,0),MATCH((CUADRO!Q$4&amp;$E145),'Hoja de Trabajo para listado'!$DE$151:$DG$151,0)),0)+IFERROR(INDEX('Hoja de Trabajo para listado'!$CD$155:$DC$1048576,MATCH($A145,'Hoja de Trabajo para listado'!$CD$155:$CD$1048576,0),MATCH((CUADRO!Q$4&amp;$E145),'Hoja de Trabajo para listado'!$CD$151:$DC$151,0)),0)</f>
        <v>0</v>
      </c>
      <c r="R145" s="241">
        <f t="shared" ca="1" si="4"/>
        <v>0</v>
      </c>
      <c r="S145" s="241"/>
      <c r="T145" s="241">
        <f ca="1">+T146</f>
        <v>152200.1</v>
      </c>
      <c r="U145" s="240">
        <f t="shared" si="5"/>
        <v>1</v>
      </c>
    </row>
    <row r="146" spans="1:21" ht="15" customHeight="1">
      <c r="A146" s="353">
        <v>221</v>
      </c>
      <c r="B146" s="382"/>
      <c r="C146" s="305" t="str">
        <f>+VLOOKUP(A146,bd_lista!$A$3:$C$592,3,FALSE)</f>
        <v>Serv. Nal. de Reg. y Control de la Comer. de Minerales y Metales</v>
      </c>
      <c r="D146" s="384"/>
      <c r="E146" s="305" t="s">
        <v>684</v>
      </c>
      <c r="F146" s="243">
        <f ca="1">+IFERROR(INDEX('Hoja de Trabajo para listado'!$A$155:$Z$1048576,MATCH($A146,'Hoja de Trabajo para listado'!$A$155:$A$1048576,0),MATCH((CUADRO!F$4&amp;$E146),'Hoja de Trabajo para listado'!$A$151:$Z$151,0)),0)+IFERROR(INDEX('Hoja de Trabajo para listado'!$AB$155:$BA$1048576,MATCH($A146,'Hoja de Trabajo para listado'!$AB$155:$AB$1048576,0),MATCH((CUADRO!F$4&amp;$E146),'Hoja de Trabajo para listado'!$AB$151:$BA$151,0)),0)+IFERROR(INDEX('Hoja de Trabajo para listado'!$BC$155:$CB$1048576,MATCH($A146,'Hoja de Trabajo para listado'!$BC$155:$BC$1048576,0),MATCH((CUADRO!F$4&amp;$E146),'Hoja de Trabajo para listado'!$BC$151:$CB$151,0)),0)+IFERROR(INDEX('Hoja de Trabajo para listado'!$DE$153:$DG$274,MATCH($A146,'Hoja de Trabajo para listado'!$DE$153:$DE$1048576,0),MATCH((CUADRO!F$4&amp;$E146),'Hoja de Trabajo para listado'!$DE$151:$DG$151,0)),0)+IFERROR(INDEX('Hoja de Trabajo para listado'!$CD$155:$DC$1048576,MATCH($A146,'Hoja de Trabajo para listado'!$CD$155:$CD$1048576,0),MATCH((CUADRO!F$4&amp;$E146),'Hoja de Trabajo para listado'!$CD$151:$DC$151,0)),0)</f>
        <v>0</v>
      </c>
      <c r="G146" s="243">
        <f ca="1">+IFERROR(INDEX('Hoja de Trabajo para listado'!$A$155:$Z$1048576,MATCH($A146,'Hoja de Trabajo para listado'!$A$155:$A$1048576,0),MATCH((CUADRO!G$4&amp;$E146),'Hoja de Trabajo para listado'!$A$151:$Z$151,0)),0)+IFERROR(INDEX('Hoja de Trabajo para listado'!$AB$155:$BA$1048576,MATCH($A146,'Hoja de Trabajo para listado'!$AB$155:$AB$1048576,0),MATCH((CUADRO!G$4&amp;$E146),'Hoja de Trabajo para listado'!$AB$151:$BA$151,0)),0)+IFERROR(INDEX('Hoja de Trabajo para listado'!$BC$155:$CB$1048576,MATCH($A146,'Hoja de Trabajo para listado'!$BC$155:$BC$1048576,0),MATCH((CUADRO!G$4&amp;$E146),'Hoja de Trabajo para listado'!$BC$151:$CB$151,0)),0)+IFERROR(INDEX('Hoja de Trabajo para listado'!$DE$153:$DG$274,MATCH($A146,'Hoja de Trabajo para listado'!$DE$153:$DE$1048576,0),MATCH((CUADRO!G$4&amp;$E146),'Hoja de Trabajo para listado'!$DE$151:$DG$151,0)),0)+IFERROR(INDEX('Hoja de Trabajo para listado'!$CD$155:$DC$1048576,MATCH($A146,'Hoja de Trabajo para listado'!$CD$155:$CD$1048576,0),MATCH((CUADRO!G$4&amp;$E146),'Hoja de Trabajo para listado'!$CD$151:$DC$151,0)),0)</f>
        <v>0</v>
      </c>
      <c r="H146" s="243">
        <f ca="1">+IFERROR(INDEX('Hoja de Trabajo para listado'!$A$155:$Z$1048576,MATCH($A146,'Hoja de Trabajo para listado'!$A$155:$A$1048576,0),MATCH((CUADRO!H$4&amp;$E146),'Hoja de Trabajo para listado'!$A$151:$Z$151,0)),0)+IFERROR(INDEX('Hoja de Trabajo para listado'!$AB$155:$BA$1048576,MATCH($A146,'Hoja de Trabajo para listado'!$AB$155:$AB$1048576,0),MATCH((CUADRO!H$4&amp;$E146),'Hoja de Trabajo para listado'!$AB$151:$BA$151,0)),0)+IFERROR(INDEX('Hoja de Trabajo para listado'!$BC$155:$CB$1048576,MATCH($A146,'Hoja de Trabajo para listado'!$BC$155:$BC$1048576,0),MATCH((CUADRO!H$4&amp;$E146),'Hoja de Trabajo para listado'!$BC$151:$CB$151,0)),0)+IFERROR(INDEX('Hoja de Trabajo para listado'!$DE$153:$DG$274,MATCH($A146,'Hoja de Trabajo para listado'!$DE$153:$DE$1048576,0),MATCH((CUADRO!H$4&amp;$E146),'Hoja de Trabajo para listado'!$DE$151:$DG$151,0)),0)+IFERROR(INDEX('Hoja de Trabajo para listado'!$CD$155:$DC$1048576,MATCH($A146,'Hoja de Trabajo para listado'!$CD$155:$CD$1048576,0),MATCH((CUADRO!H$4&amp;$E146),'Hoja de Trabajo para listado'!$CD$151:$DC$151,0)),0)</f>
        <v>0</v>
      </c>
      <c r="I146" s="243">
        <f ca="1">+IFERROR(INDEX('Hoja de Trabajo para listado'!$A$155:$Z$1048576,MATCH($A146,'Hoja de Trabajo para listado'!$A$155:$A$1048576,0),MATCH((CUADRO!I$4&amp;$E146),'Hoja de Trabajo para listado'!$A$151:$Z$151,0)),0)+IFERROR(INDEX('Hoja de Trabajo para listado'!$AB$155:$BA$1048576,MATCH($A146,'Hoja de Trabajo para listado'!$AB$155:$AB$1048576,0),MATCH((CUADRO!I$4&amp;$E146),'Hoja de Trabajo para listado'!$AB$151:$BA$151,0)),0)+IFERROR(INDEX('Hoja de Trabajo para listado'!$BC$155:$CB$1048576,MATCH($A146,'Hoja de Trabajo para listado'!$BC$155:$BC$1048576,0),MATCH((CUADRO!I$4&amp;$E146),'Hoja de Trabajo para listado'!$BC$151:$CB$151,0)),0)+IFERROR(INDEX('Hoja de Trabajo para listado'!$DE$153:$DG$274,MATCH($A146,'Hoja de Trabajo para listado'!$DE$153:$DE$1048576,0),MATCH((CUADRO!I$4&amp;$E146),'Hoja de Trabajo para listado'!$DE$151:$DG$151,0)),0)+IFERROR(INDEX('Hoja de Trabajo para listado'!$CD$155:$DC$1048576,MATCH($A146,'Hoja de Trabajo para listado'!$CD$155:$CD$1048576,0),MATCH((CUADRO!I$4&amp;$E146),'Hoja de Trabajo para listado'!$CD$151:$DC$151,0)),0)</f>
        <v>0</v>
      </c>
      <c r="J146" s="243">
        <f ca="1">+IFERROR(INDEX('Hoja de Trabajo para listado'!$A$155:$Z$1048576,MATCH($A146,'Hoja de Trabajo para listado'!$A$155:$A$1048576,0),MATCH((CUADRO!J$4&amp;$E146),'Hoja de Trabajo para listado'!$A$151:$Z$151,0)),0)+IFERROR(INDEX('Hoja de Trabajo para listado'!$AB$155:$BA$1048576,MATCH($A146,'Hoja de Trabajo para listado'!$AB$155:$AB$1048576,0),MATCH((CUADRO!J$4&amp;$E146),'Hoja de Trabajo para listado'!$AB$151:$BA$151,0)),0)+IFERROR(INDEX('Hoja de Trabajo para listado'!$BC$155:$CB$1048576,MATCH($A146,'Hoja de Trabajo para listado'!$BC$155:$BC$1048576,0),MATCH((CUADRO!J$4&amp;$E146),'Hoja de Trabajo para listado'!$BC$151:$CB$151,0)),0)+IFERROR(INDEX('Hoja de Trabajo para listado'!$DE$153:$DG$274,MATCH($A146,'Hoja de Trabajo para listado'!$DE$153:$DE$1048576,0),MATCH((CUADRO!J$4&amp;$E146),'Hoja de Trabajo para listado'!$DE$151:$DG$151,0)),0)+IFERROR(INDEX('Hoja de Trabajo para listado'!$CD$155:$DC$1048576,MATCH($A146,'Hoja de Trabajo para listado'!$CD$155:$CD$1048576,0),MATCH((CUADRO!J$4&amp;$E146),'Hoja de Trabajo para listado'!$CD$151:$DC$151,0)),0)</f>
        <v>152200.1</v>
      </c>
      <c r="K146" s="243">
        <f ca="1">+IFERROR(INDEX('Hoja de Trabajo para listado'!$A$155:$Z$1048576,MATCH($A146,'Hoja de Trabajo para listado'!$A$155:$A$1048576,0),MATCH((CUADRO!K$4&amp;$E146),'Hoja de Trabajo para listado'!$A$151:$Z$151,0)),0)+IFERROR(INDEX('Hoja de Trabajo para listado'!$AB$155:$BA$1048576,MATCH($A146,'Hoja de Trabajo para listado'!$AB$155:$AB$1048576,0),MATCH((CUADRO!K$4&amp;$E146),'Hoja de Trabajo para listado'!$AB$151:$BA$151,0)),0)+IFERROR(INDEX('Hoja de Trabajo para listado'!$BC$155:$CB$1048576,MATCH($A146,'Hoja de Trabajo para listado'!$BC$155:$BC$1048576,0),MATCH((CUADRO!K$4&amp;$E146),'Hoja de Trabajo para listado'!$BC$151:$CB$151,0)),0)+IFERROR(INDEX('Hoja de Trabajo para listado'!$DE$153:$DG$274,MATCH($A146,'Hoja de Trabajo para listado'!$DE$153:$DE$1048576,0),MATCH((CUADRO!K$4&amp;$E146),'Hoja de Trabajo para listado'!$DE$151:$DG$151,0)),0)+IFERROR(INDEX('Hoja de Trabajo para listado'!$CD$155:$DC$1048576,MATCH($A146,'Hoja de Trabajo para listado'!$CD$155:$CD$1048576,0),MATCH((CUADRO!K$4&amp;$E146),'Hoja de Trabajo para listado'!$CD$151:$DC$151,0)),0)</f>
        <v>0</v>
      </c>
      <c r="L146" s="243">
        <f ca="1">+IFERROR(INDEX('Hoja de Trabajo para listado'!$A$155:$Z$1048576,MATCH($A146,'Hoja de Trabajo para listado'!$A$155:$A$1048576,0),MATCH((CUADRO!L$4&amp;$E146),'Hoja de Trabajo para listado'!$A$151:$Z$151,0)),0)+IFERROR(INDEX('Hoja de Trabajo para listado'!$AB$155:$BA$1048576,MATCH($A146,'Hoja de Trabajo para listado'!$AB$155:$AB$1048576,0),MATCH((CUADRO!L$4&amp;$E146),'Hoja de Trabajo para listado'!$AB$151:$BA$151,0)),0)+IFERROR(INDEX('Hoja de Trabajo para listado'!$BC$155:$CB$1048576,MATCH($A146,'Hoja de Trabajo para listado'!$BC$155:$BC$1048576,0),MATCH((CUADRO!L$4&amp;$E146),'Hoja de Trabajo para listado'!$BC$151:$CB$151,0)),0)+IFERROR(INDEX('Hoja de Trabajo para listado'!$DE$153:$DG$274,MATCH($A146,'Hoja de Trabajo para listado'!$DE$153:$DE$1048576,0),MATCH((CUADRO!L$4&amp;$E146),'Hoja de Trabajo para listado'!$DE$151:$DG$151,0)),0)+IFERROR(INDEX('Hoja de Trabajo para listado'!$CD$155:$DC$1048576,MATCH($A146,'Hoja de Trabajo para listado'!$CD$155:$CD$1048576,0),MATCH((CUADRO!L$4&amp;$E146),'Hoja de Trabajo para listado'!$CD$151:$DC$151,0)),0)</f>
        <v>0</v>
      </c>
      <c r="M146" s="243">
        <f ca="1">+IFERROR(INDEX('Hoja de Trabajo para listado'!$A$155:$Z$1048576,MATCH($A146,'Hoja de Trabajo para listado'!$A$155:$A$1048576,0),MATCH((CUADRO!M$4&amp;$E146),'Hoja de Trabajo para listado'!$A$151:$Z$151,0)),0)+IFERROR(INDEX('Hoja de Trabajo para listado'!$AB$155:$BA$1048576,MATCH($A146,'Hoja de Trabajo para listado'!$AB$155:$AB$1048576,0),MATCH((CUADRO!M$4&amp;$E146),'Hoja de Trabajo para listado'!$AB$151:$BA$151,0)),0)+IFERROR(INDEX('Hoja de Trabajo para listado'!$BC$155:$CB$1048576,MATCH($A146,'Hoja de Trabajo para listado'!$BC$155:$BC$1048576,0),MATCH((CUADRO!M$4&amp;$E146),'Hoja de Trabajo para listado'!$BC$151:$CB$151,0)),0)+IFERROR(INDEX('Hoja de Trabajo para listado'!$DE$153:$DG$274,MATCH($A146,'Hoja de Trabajo para listado'!$DE$153:$DE$1048576,0),MATCH((CUADRO!M$4&amp;$E146),'Hoja de Trabajo para listado'!$DE$151:$DG$151,0)),0)+IFERROR(INDEX('Hoja de Trabajo para listado'!$CD$155:$DC$1048576,MATCH($A146,'Hoja de Trabajo para listado'!$CD$155:$CD$1048576,0),MATCH((CUADRO!M$4&amp;$E146),'Hoja de Trabajo para listado'!$CD$151:$DC$151,0)),0)</f>
        <v>0</v>
      </c>
      <c r="N146" s="243">
        <f ca="1">+IFERROR(INDEX('Hoja de Trabajo para listado'!$A$155:$Z$1048576,MATCH($A146,'Hoja de Trabajo para listado'!$A$155:$A$1048576,0),MATCH((CUADRO!N$4&amp;$E146),'Hoja de Trabajo para listado'!$A$151:$Z$151,0)),0)+IFERROR(INDEX('Hoja de Trabajo para listado'!$AB$155:$BA$1048576,MATCH($A146,'Hoja de Trabajo para listado'!$AB$155:$AB$1048576,0),MATCH((CUADRO!N$4&amp;$E146),'Hoja de Trabajo para listado'!$AB$151:$BA$151,0)),0)+IFERROR(INDEX('Hoja de Trabajo para listado'!$BC$155:$CB$1048576,MATCH($A146,'Hoja de Trabajo para listado'!$BC$155:$BC$1048576,0),MATCH((CUADRO!N$4&amp;$E146),'Hoja de Trabajo para listado'!$BC$151:$CB$151,0)),0)+IFERROR(INDEX('Hoja de Trabajo para listado'!$DE$153:$DG$274,MATCH($A146,'Hoja de Trabajo para listado'!$DE$153:$DE$1048576,0),MATCH((CUADRO!N$4&amp;$E146),'Hoja de Trabajo para listado'!$DE$151:$DG$151,0)),0)+IFERROR(INDEX('Hoja de Trabajo para listado'!$CD$155:$DC$1048576,MATCH($A146,'Hoja de Trabajo para listado'!$CD$155:$CD$1048576,0),MATCH((CUADRO!N$4&amp;$E146),'Hoja de Trabajo para listado'!$CD$151:$DC$151,0)),0)</f>
        <v>0</v>
      </c>
      <c r="O146" s="243">
        <f ca="1">+IFERROR(INDEX('Hoja de Trabajo para listado'!$A$155:$Z$1048576,MATCH($A146,'Hoja de Trabajo para listado'!$A$155:$A$1048576,0),MATCH((CUADRO!O$4&amp;$E146),'Hoja de Trabajo para listado'!$A$151:$Z$151,0)),0)+IFERROR(INDEX('Hoja de Trabajo para listado'!$AB$155:$BA$1048576,MATCH($A146,'Hoja de Trabajo para listado'!$AB$155:$AB$1048576,0),MATCH((CUADRO!O$4&amp;$E146),'Hoja de Trabajo para listado'!$AB$151:$BA$151,0)),0)+IFERROR(INDEX('Hoja de Trabajo para listado'!$BC$155:$CB$1048576,MATCH($A146,'Hoja de Trabajo para listado'!$BC$155:$BC$1048576,0),MATCH((CUADRO!O$4&amp;$E146),'Hoja de Trabajo para listado'!$BC$151:$CB$151,0)),0)+IFERROR(INDEX('Hoja de Trabajo para listado'!$DE$153:$DG$274,MATCH($A146,'Hoja de Trabajo para listado'!$DE$153:$DE$1048576,0),MATCH((CUADRO!O$4&amp;$E146),'Hoja de Trabajo para listado'!$DE$151:$DG$151,0)),0)+IFERROR(INDEX('Hoja de Trabajo para listado'!$CD$155:$DC$1048576,MATCH($A146,'Hoja de Trabajo para listado'!$CD$155:$CD$1048576,0),MATCH((CUADRO!O$4&amp;$E146),'Hoja de Trabajo para listado'!$CD$151:$DC$151,0)),0)</f>
        <v>0</v>
      </c>
      <c r="P146" s="243">
        <f ca="1">+IFERROR(INDEX('Hoja de Trabajo para listado'!$A$155:$Z$1048576,MATCH($A146,'Hoja de Trabajo para listado'!$A$155:$A$1048576,0),MATCH((CUADRO!P$4&amp;$E146),'Hoja de Trabajo para listado'!$A$151:$Z$151,0)),0)+IFERROR(INDEX('Hoja de Trabajo para listado'!$AB$155:$BA$1048576,MATCH($A146,'Hoja de Trabajo para listado'!$AB$155:$AB$1048576,0),MATCH((CUADRO!P$4&amp;$E146),'Hoja de Trabajo para listado'!$AB$151:$BA$151,0)),0)+IFERROR(INDEX('Hoja de Trabajo para listado'!$BC$155:$CB$1048576,MATCH($A146,'Hoja de Trabajo para listado'!$BC$155:$BC$1048576,0),MATCH((CUADRO!P$4&amp;$E146),'Hoja de Trabajo para listado'!$BC$151:$CB$151,0)),0)+IFERROR(INDEX('Hoja de Trabajo para listado'!$DE$153:$DG$274,MATCH($A146,'Hoja de Trabajo para listado'!$DE$153:$DE$1048576,0),MATCH((CUADRO!P$4&amp;$E146),'Hoja de Trabajo para listado'!$DE$151:$DG$151,0)),0)+IFERROR(INDEX('Hoja de Trabajo para listado'!$CD$155:$DC$1048576,MATCH($A146,'Hoja de Trabajo para listado'!$CD$155:$CD$1048576,0),MATCH((CUADRO!P$4&amp;$E146),'Hoja de Trabajo para listado'!$CD$151:$DC$151,0)),0)</f>
        <v>0</v>
      </c>
      <c r="Q146" s="243">
        <f ca="1">+IFERROR(INDEX('Hoja de Trabajo para listado'!$A$155:$Z$1048576,MATCH($A146,'Hoja de Trabajo para listado'!$A$155:$A$1048576,0),MATCH((CUADRO!Q$4&amp;$E146),'Hoja de Trabajo para listado'!$A$151:$Z$151,0)),0)+IFERROR(INDEX('Hoja de Trabajo para listado'!$AB$155:$BA$1048576,MATCH($A146,'Hoja de Trabajo para listado'!$AB$155:$AB$1048576,0),MATCH((CUADRO!Q$4&amp;$E146),'Hoja de Trabajo para listado'!$AB$151:$BA$151,0)),0)+IFERROR(INDEX('Hoja de Trabajo para listado'!$BC$155:$CB$1048576,MATCH($A146,'Hoja de Trabajo para listado'!$BC$155:$BC$1048576,0),MATCH((CUADRO!Q$4&amp;$E146),'Hoja de Trabajo para listado'!$BC$151:$CB$151,0)),0)+IFERROR(INDEX('Hoja de Trabajo para listado'!$DE$153:$DG$274,MATCH($A146,'Hoja de Trabajo para listado'!$DE$153:$DE$1048576,0),MATCH((CUADRO!Q$4&amp;$E146),'Hoja de Trabajo para listado'!$DE$151:$DG$151,0)),0)+IFERROR(INDEX('Hoja de Trabajo para listado'!$CD$155:$DC$1048576,MATCH($A146,'Hoja de Trabajo para listado'!$CD$155:$CD$1048576,0),MATCH((CUADRO!Q$4&amp;$E146),'Hoja de Trabajo para listado'!$CD$151:$DC$151,0)),0)</f>
        <v>0</v>
      </c>
      <c r="R146" s="243">
        <f t="shared" ca="1" si="4"/>
        <v>152200.1</v>
      </c>
      <c r="S146" s="243">
        <f ca="1">+R145+R146</f>
        <v>152200.1</v>
      </c>
      <c r="T146" s="243">
        <f ca="1">+S146</f>
        <v>152200.1</v>
      </c>
      <c r="U146" s="242">
        <f t="shared" si="5"/>
        <v>2</v>
      </c>
    </row>
    <row r="147" spans="1:21" ht="15" customHeight="1">
      <c r="A147" s="354">
        <v>222</v>
      </c>
      <c r="B147" s="381">
        <f>+A147</f>
        <v>222</v>
      </c>
      <c r="C147" s="245" t="str">
        <f>+VLOOKUP(A147,bd_lista!$A$3:$C$592,3,FALSE)</f>
        <v>Instituto Nacional de Innovación Agropecuaria y Forestal</v>
      </c>
      <c r="D147" s="383" t="str">
        <f>+C147</f>
        <v>Instituto Nacional de Innovación Agropecuaria y Forestal</v>
      </c>
      <c r="E147" s="245" t="s">
        <v>683</v>
      </c>
      <c r="F147" s="241">
        <f ca="1">+IFERROR(INDEX('Hoja de Trabajo para listado'!$A$155:$Z$1048576,MATCH($A147,'Hoja de Trabajo para listado'!$A$155:$A$1048576,0),MATCH((CUADRO!F$4&amp;$E147),'Hoja de Trabajo para listado'!$A$151:$Z$151,0)),0)+IFERROR(INDEX('Hoja de Trabajo para listado'!$AB$155:$BA$1048576,MATCH($A147,'Hoja de Trabajo para listado'!$AB$155:$AB$1048576,0),MATCH((CUADRO!F$4&amp;$E147),'Hoja de Trabajo para listado'!$AB$151:$BA$151,0)),0)+IFERROR(INDEX('Hoja de Trabajo para listado'!$BC$155:$CB$1048576,MATCH($A147,'Hoja de Trabajo para listado'!$BC$155:$BC$1048576,0),MATCH((CUADRO!F$4&amp;$E147),'Hoja de Trabajo para listado'!$BC$151:$CB$151,0)),0)+IFERROR(INDEX('Hoja de Trabajo para listado'!$DE$153:$DG$274,MATCH($A147,'Hoja de Trabajo para listado'!$DE$153:$DE$1048576,0),MATCH((CUADRO!F$4&amp;$E147),'Hoja de Trabajo para listado'!$DE$151:$DG$151,0)),0)+IFERROR(INDEX('Hoja de Trabajo para listado'!$CD$155:$DC$1048576,MATCH($A147,'Hoja de Trabajo para listado'!$CD$155:$CD$1048576,0),MATCH((CUADRO!F$4&amp;$E147),'Hoja de Trabajo para listado'!$CD$151:$DC$151,0)),0)</f>
        <v>0</v>
      </c>
      <c r="G147" s="241">
        <f ca="1">+IFERROR(INDEX('Hoja de Trabajo para listado'!$A$155:$Z$1048576,MATCH($A147,'Hoja de Trabajo para listado'!$A$155:$A$1048576,0),MATCH((CUADRO!G$4&amp;$E147),'Hoja de Trabajo para listado'!$A$151:$Z$151,0)),0)+IFERROR(INDEX('Hoja de Trabajo para listado'!$AB$155:$BA$1048576,MATCH($A147,'Hoja de Trabajo para listado'!$AB$155:$AB$1048576,0),MATCH((CUADRO!G$4&amp;$E147),'Hoja de Trabajo para listado'!$AB$151:$BA$151,0)),0)+IFERROR(INDEX('Hoja de Trabajo para listado'!$BC$155:$CB$1048576,MATCH($A147,'Hoja de Trabajo para listado'!$BC$155:$BC$1048576,0),MATCH((CUADRO!G$4&amp;$E147),'Hoja de Trabajo para listado'!$BC$151:$CB$151,0)),0)+IFERROR(INDEX('Hoja de Trabajo para listado'!$DE$153:$DG$274,MATCH($A147,'Hoja de Trabajo para listado'!$DE$153:$DE$1048576,0),MATCH((CUADRO!G$4&amp;$E147),'Hoja de Trabajo para listado'!$DE$151:$DG$151,0)),0)+IFERROR(INDEX('Hoja de Trabajo para listado'!$CD$155:$DC$1048576,MATCH($A147,'Hoja de Trabajo para listado'!$CD$155:$CD$1048576,0),MATCH((CUADRO!G$4&amp;$E147),'Hoja de Trabajo para listado'!$CD$151:$DC$151,0)),0)</f>
        <v>0</v>
      </c>
      <c r="H147" s="241">
        <f ca="1">+IFERROR(INDEX('Hoja de Trabajo para listado'!$A$155:$Z$1048576,MATCH($A147,'Hoja de Trabajo para listado'!$A$155:$A$1048576,0),MATCH((CUADRO!H$4&amp;$E147),'Hoja de Trabajo para listado'!$A$151:$Z$151,0)),0)+IFERROR(INDEX('Hoja de Trabajo para listado'!$AB$155:$BA$1048576,MATCH($A147,'Hoja de Trabajo para listado'!$AB$155:$AB$1048576,0),MATCH((CUADRO!H$4&amp;$E147),'Hoja de Trabajo para listado'!$AB$151:$BA$151,0)),0)+IFERROR(INDEX('Hoja de Trabajo para listado'!$BC$155:$CB$1048576,MATCH($A147,'Hoja de Trabajo para listado'!$BC$155:$BC$1048576,0),MATCH((CUADRO!H$4&amp;$E147),'Hoja de Trabajo para listado'!$BC$151:$CB$151,0)),0)+IFERROR(INDEX('Hoja de Trabajo para listado'!$DE$153:$DG$274,MATCH($A147,'Hoja de Trabajo para listado'!$DE$153:$DE$1048576,0),MATCH((CUADRO!H$4&amp;$E147),'Hoja de Trabajo para listado'!$DE$151:$DG$151,0)),0)+IFERROR(INDEX('Hoja de Trabajo para listado'!$CD$155:$DC$1048576,MATCH($A147,'Hoja de Trabajo para listado'!$CD$155:$CD$1048576,0),MATCH((CUADRO!H$4&amp;$E147),'Hoja de Trabajo para listado'!$CD$151:$DC$151,0)),0)</f>
        <v>0</v>
      </c>
      <c r="I147" s="241">
        <f ca="1">+IFERROR(INDEX('Hoja de Trabajo para listado'!$A$155:$Z$1048576,MATCH($A147,'Hoja de Trabajo para listado'!$A$155:$A$1048576,0),MATCH((CUADRO!I$4&amp;$E147),'Hoja de Trabajo para listado'!$A$151:$Z$151,0)),0)+IFERROR(INDEX('Hoja de Trabajo para listado'!$AB$155:$BA$1048576,MATCH($A147,'Hoja de Trabajo para listado'!$AB$155:$AB$1048576,0),MATCH((CUADRO!I$4&amp;$E147),'Hoja de Trabajo para listado'!$AB$151:$BA$151,0)),0)+IFERROR(INDEX('Hoja de Trabajo para listado'!$BC$155:$CB$1048576,MATCH($A147,'Hoja de Trabajo para listado'!$BC$155:$BC$1048576,0),MATCH((CUADRO!I$4&amp;$E147),'Hoja de Trabajo para listado'!$BC$151:$CB$151,0)),0)+IFERROR(INDEX('Hoja de Trabajo para listado'!$DE$153:$DG$274,MATCH($A147,'Hoja de Trabajo para listado'!$DE$153:$DE$1048576,0),MATCH((CUADRO!I$4&amp;$E147),'Hoja de Trabajo para listado'!$DE$151:$DG$151,0)),0)+IFERROR(INDEX('Hoja de Trabajo para listado'!$CD$155:$DC$1048576,MATCH($A147,'Hoja de Trabajo para listado'!$CD$155:$CD$1048576,0),MATCH((CUADRO!I$4&amp;$E147),'Hoja de Trabajo para listado'!$CD$151:$DC$151,0)),0)</f>
        <v>80</v>
      </c>
      <c r="J147" s="241">
        <f ca="1">+IFERROR(INDEX('Hoja de Trabajo para listado'!$A$155:$Z$1048576,MATCH($A147,'Hoja de Trabajo para listado'!$A$155:$A$1048576,0),MATCH((CUADRO!J$4&amp;$E147),'Hoja de Trabajo para listado'!$A$151:$Z$151,0)),0)+IFERROR(INDEX('Hoja de Trabajo para listado'!$AB$155:$BA$1048576,MATCH($A147,'Hoja de Trabajo para listado'!$AB$155:$AB$1048576,0),MATCH((CUADRO!J$4&amp;$E147),'Hoja de Trabajo para listado'!$AB$151:$BA$151,0)),0)+IFERROR(INDEX('Hoja de Trabajo para listado'!$BC$155:$CB$1048576,MATCH($A147,'Hoja de Trabajo para listado'!$BC$155:$BC$1048576,0),MATCH((CUADRO!J$4&amp;$E147),'Hoja de Trabajo para listado'!$BC$151:$CB$151,0)),0)+IFERROR(INDEX('Hoja de Trabajo para listado'!$DE$153:$DG$274,MATCH($A147,'Hoja de Trabajo para listado'!$DE$153:$DE$1048576,0),MATCH((CUADRO!J$4&amp;$E147),'Hoja de Trabajo para listado'!$DE$151:$DG$151,0)),0)+IFERROR(INDEX('Hoja de Trabajo para listado'!$CD$155:$DC$1048576,MATCH($A147,'Hoja de Trabajo para listado'!$CD$155:$CD$1048576,0),MATCH((CUADRO!J$4&amp;$E147),'Hoja de Trabajo para listado'!$CD$151:$DC$151,0)),0)</f>
        <v>80</v>
      </c>
      <c r="K147" s="241">
        <f ca="1">+IFERROR(INDEX('Hoja de Trabajo para listado'!$A$155:$Z$1048576,MATCH($A147,'Hoja de Trabajo para listado'!$A$155:$A$1048576,0),MATCH((CUADRO!K$4&amp;$E147),'Hoja de Trabajo para listado'!$A$151:$Z$151,0)),0)+IFERROR(INDEX('Hoja de Trabajo para listado'!$AB$155:$BA$1048576,MATCH($A147,'Hoja de Trabajo para listado'!$AB$155:$AB$1048576,0),MATCH((CUADRO!K$4&amp;$E147),'Hoja de Trabajo para listado'!$AB$151:$BA$151,0)),0)+IFERROR(INDEX('Hoja de Trabajo para listado'!$BC$155:$CB$1048576,MATCH($A147,'Hoja de Trabajo para listado'!$BC$155:$BC$1048576,0),MATCH((CUADRO!K$4&amp;$E147),'Hoja de Trabajo para listado'!$BC$151:$CB$151,0)),0)+IFERROR(INDEX('Hoja de Trabajo para listado'!$DE$153:$DG$274,MATCH($A147,'Hoja de Trabajo para listado'!$DE$153:$DE$1048576,0),MATCH((CUADRO!K$4&amp;$E147),'Hoja de Trabajo para listado'!$DE$151:$DG$151,0)),0)+IFERROR(INDEX('Hoja de Trabajo para listado'!$CD$155:$DC$1048576,MATCH($A147,'Hoja de Trabajo para listado'!$CD$155:$CD$1048576,0),MATCH((CUADRO!K$4&amp;$E147),'Hoja de Trabajo para listado'!$CD$151:$DC$151,0)),0)</f>
        <v>0</v>
      </c>
      <c r="L147" s="241">
        <f ca="1">+IFERROR(INDEX('Hoja de Trabajo para listado'!$A$155:$Z$1048576,MATCH($A147,'Hoja de Trabajo para listado'!$A$155:$A$1048576,0),MATCH((CUADRO!L$4&amp;$E147),'Hoja de Trabajo para listado'!$A$151:$Z$151,0)),0)+IFERROR(INDEX('Hoja de Trabajo para listado'!$AB$155:$BA$1048576,MATCH($A147,'Hoja de Trabajo para listado'!$AB$155:$AB$1048576,0),MATCH((CUADRO!L$4&amp;$E147),'Hoja de Trabajo para listado'!$AB$151:$BA$151,0)),0)+IFERROR(INDEX('Hoja de Trabajo para listado'!$BC$155:$CB$1048576,MATCH($A147,'Hoja de Trabajo para listado'!$BC$155:$BC$1048576,0),MATCH((CUADRO!L$4&amp;$E147),'Hoja de Trabajo para listado'!$BC$151:$CB$151,0)),0)+IFERROR(INDEX('Hoja de Trabajo para listado'!$DE$153:$DG$274,MATCH($A147,'Hoja de Trabajo para listado'!$DE$153:$DE$1048576,0),MATCH((CUADRO!L$4&amp;$E147),'Hoja de Trabajo para listado'!$DE$151:$DG$151,0)),0)+IFERROR(INDEX('Hoja de Trabajo para listado'!$CD$155:$DC$1048576,MATCH($A147,'Hoja de Trabajo para listado'!$CD$155:$CD$1048576,0),MATCH((CUADRO!L$4&amp;$E147),'Hoja de Trabajo para listado'!$CD$151:$DC$151,0)),0)</f>
        <v>0</v>
      </c>
      <c r="M147" s="241">
        <f ca="1">+IFERROR(INDEX('Hoja de Trabajo para listado'!$A$155:$Z$1048576,MATCH($A147,'Hoja de Trabajo para listado'!$A$155:$A$1048576,0),MATCH((CUADRO!M$4&amp;$E147),'Hoja de Trabajo para listado'!$A$151:$Z$151,0)),0)+IFERROR(INDEX('Hoja de Trabajo para listado'!$AB$155:$BA$1048576,MATCH($A147,'Hoja de Trabajo para listado'!$AB$155:$AB$1048576,0),MATCH((CUADRO!M$4&amp;$E147),'Hoja de Trabajo para listado'!$AB$151:$BA$151,0)),0)+IFERROR(INDEX('Hoja de Trabajo para listado'!$BC$155:$CB$1048576,MATCH($A147,'Hoja de Trabajo para listado'!$BC$155:$BC$1048576,0),MATCH((CUADRO!M$4&amp;$E147),'Hoja de Trabajo para listado'!$BC$151:$CB$151,0)),0)+IFERROR(INDEX('Hoja de Trabajo para listado'!$DE$153:$DG$274,MATCH($A147,'Hoja de Trabajo para listado'!$DE$153:$DE$1048576,0),MATCH((CUADRO!M$4&amp;$E147),'Hoja de Trabajo para listado'!$DE$151:$DG$151,0)),0)+IFERROR(INDEX('Hoja de Trabajo para listado'!$CD$155:$DC$1048576,MATCH($A147,'Hoja de Trabajo para listado'!$CD$155:$CD$1048576,0),MATCH((CUADRO!M$4&amp;$E147),'Hoja de Trabajo para listado'!$CD$151:$DC$151,0)),0)</f>
        <v>0</v>
      </c>
      <c r="N147" s="241">
        <f ca="1">+IFERROR(INDEX('Hoja de Trabajo para listado'!$A$155:$Z$1048576,MATCH($A147,'Hoja de Trabajo para listado'!$A$155:$A$1048576,0),MATCH((CUADRO!N$4&amp;$E147),'Hoja de Trabajo para listado'!$A$151:$Z$151,0)),0)+IFERROR(INDEX('Hoja de Trabajo para listado'!$AB$155:$BA$1048576,MATCH($A147,'Hoja de Trabajo para listado'!$AB$155:$AB$1048576,0),MATCH((CUADRO!N$4&amp;$E147),'Hoja de Trabajo para listado'!$AB$151:$BA$151,0)),0)+IFERROR(INDEX('Hoja de Trabajo para listado'!$BC$155:$CB$1048576,MATCH($A147,'Hoja de Trabajo para listado'!$BC$155:$BC$1048576,0),MATCH((CUADRO!N$4&amp;$E147),'Hoja de Trabajo para listado'!$BC$151:$CB$151,0)),0)+IFERROR(INDEX('Hoja de Trabajo para listado'!$DE$153:$DG$274,MATCH($A147,'Hoja de Trabajo para listado'!$DE$153:$DE$1048576,0),MATCH((CUADRO!N$4&amp;$E147),'Hoja de Trabajo para listado'!$DE$151:$DG$151,0)),0)+IFERROR(INDEX('Hoja de Trabajo para listado'!$CD$155:$DC$1048576,MATCH($A147,'Hoja de Trabajo para listado'!$CD$155:$CD$1048576,0),MATCH((CUADRO!N$4&amp;$E147),'Hoja de Trabajo para listado'!$CD$151:$DC$151,0)),0)</f>
        <v>0</v>
      </c>
      <c r="O147" s="241">
        <f ca="1">+IFERROR(INDEX('Hoja de Trabajo para listado'!$A$155:$Z$1048576,MATCH($A147,'Hoja de Trabajo para listado'!$A$155:$A$1048576,0),MATCH((CUADRO!O$4&amp;$E147),'Hoja de Trabajo para listado'!$A$151:$Z$151,0)),0)+IFERROR(INDEX('Hoja de Trabajo para listado'!$AB$155:$BA$1048576,MATCH($A147,'Hoja de Trabajo para listado'!$AB$155:$AB$1048576,0),MATCH((CUADRO!O$4&amp;$E147),'Hoja de Trabajo para listado'!$AB$151:$BA$151,0)),0)+IFERROR(INDEX('Hoja de Trabajo para listado'!$BC$155:$CB$1048576,MATCH($A147,'Hoja de Trabajo para listado'!$BC$155:$BC$1048576,0),MATCH((CUADRO!O$4&amp;$E147),'Hoja de Trabajo para listado'!$BC$151:$CB$151,0)),0)+IFERROR(INDEX('Hoja de Trabajo para listado'!$DE$153:$DG$274,MATCH($A147,'Hoja de Trabajo para listado'!$DE$153:$DE$1048576,0),MATCH((CUADRO!O$4&amp;$E147),'Hoja de Trabajo para listado'!$DE$151:$DG$151,0)),0)+IFERROR(INDEX('Hoja de Trabajo para listado'!$CD$155:$DC$1048576,MATCH($A147,'Hoja de Trabajo para listado'!$CD$155:$CD$1048576,0),MATCH((CUADRO!O$4&amp;$E147),'Hoja de Trabajo para listado'!$CD$151:$DC$151,0)),0)</f>
        <v>0</v>
      </c>
      <c r="P147" s="241">
        <f ca="1">+IFERROR(INDEX('Hoja de Trabajo para listado'!$A$155:$Z$1048576,MATCH($A147,'Hoja de Trabajo para listado'!$A$155:$A$1048576,0),MATCH((CUADRO!P$4&amp;$E147),'Hoja de Trabajo para listado'!$A$151:$Z$151,0)),0)+IFERROR(INDEX('Hoja de Trabajo para listado'!$AB$155:$BA$1048576,MATCH($A147,'Hoja de Trabajo para listado'!$AB$155:$AB$1048576,0),MATCH((CUADRO!P$4&amp;$E147),'Hoja de Trabajo para listado'!$AB$151:$BA$151,0)),0)+IFERROR(INDEX('Hoja de Trabajo para listado'!$BC$155:$CB$1048576,MATCH($A147,'Hoja de Trabajo para listado'!$BC$155:$BC$1048576,0),MATCH((CUADRO!P$4&amp;$E147),'Hoja de Trabajo para listado'!$BC$151:$CB$151,0)),0)+IFERROR(INDEX('Hoja de Trabajo para listado'!$DE$153:$DG$274,MATCH($A147,'Hoja de Trabajo para listado'!$DE$153:$DE$1048576,0),MATCH((CUADRO!P$4&amp;$E147),'Hoja de Trabajo para listado'!$DE$151:$DG$151,0)),0)+IFERROR(INDEX('Hoja de Trabajo para listado'!$CD$155:$DC$1048576,MATCH($A147,'Hoja de Trabajo para listado'!$CD$155:$CD$1048576,0),MATCH((CUADRO!P$4&amp;$E147),'Hoja de Trabajo para listado'!$CD$151:$DC$151,0)),0)</f>
        <v>0</v>
      </c>
      <c r="Q147" s="241">
        <f ca="1">+IFERROR(INDEX('Hoja de Trabajo para listado'!$A$155:$Z$1048576,MATCH($A147,'Hoja de Trabajo para listado'!$A$155:$A$1048576,0),MATCH((CUADRO!Q$4&amp;$E147),'Hoja de Trabajo para listado'!$A$151:$Z$151,0)),0)+IFERROR(INDEX('Hoja de Trabajo para listado'!$AB$155:$BA$1048576,MATCH($A147,'Hoja de Trabajo para listado'!$AB$155:$AB$1048576,0),MATCH((CUADRO!Q$4&amp;$E147),'Hoja de Trabajo para listado'!$AB$151:$BA$151,0)),0)+IFERROR(INDEX('Hoja de Trabajo para listado'!$BC$155:$CB$1048576,MATCH($A147,'Hoja de Trabajo para listado'!$BC$155:$BC$1048576,0),MATCH((CUADRO!Q$4&amp;$E147),'Hoja de Trabajo para listado'!$BC$151:$CB$151,0)),0)+IFERROR(INDEX('Hoja de Trabajo para listado'!$DE$153:$DG$274,MATCH($A147,'Hoja de Trabajo para listado'!$DE$153:$DE$1048576,0),MATCH((CUADRO!Q$4&amp;$E147),'Hoja de Trabajo para listado'!$DE$151:$DG$151,0)),0)+IFERROR(INDEX('Hoja de Trabajo para listado'!$CD$155:$DC$1048576,MATCH($A147,'Hoja de Trabajo para listado'!$CD$155:$CD$1048576,0),MATCH((CUADRO!Q$4&amp;$E147),'Hoja de Trabajo para listado'!$CD$151:$DC$151,0)),0)</f>
        <v>0</v>
      </c>
      <c r="R147" s="241">
        <f t="shared" ca="1" si="4"/>
        <v>160</v>
      </c>
      <c r="S147" s="241"/>
      <c r="T147" s="241">
        <f ca="1">+T148</f>
        <v>2423722.16</v>
      </c>
      <c r="U147" s="240">
        <f t="shared" si="5"/>
        <v>1</v>
      </c>
    </row>
    <row r="148" spans="1:21" ht="15" customHeight="1">
      <c r="A148" s="353">
        <v>222</v>
      </c>
      <c r="B148" s="382"/>
      <c r="C148" s="305" t="str">
        <f>+VLOOKUP(A148,bd_lista!$A$3:$C$592,3,FALSE)</f>
        <v>Instituto Nacional de Innovación Agropecuaria y Forestal</v>
      </c>
      <c r="D148" s="384"/>
      <c r="E148" s="305" t="s">
        <v>684</v>
      </c>
      <c r="F148" s="243">
        <f ca="1">+IFERROR(INDEX('Hoja de Trabajo para listado'!$A$155:$Z$1048576,MATCH($A148,'Hoja de Trabajo para listado'!$A$155:$A$1048576,0),MATCH((CUADRO!F$4&amp;$E148),'Hoja de Trabajo para listado'!$A$151:$Z$151,0)),0)+IFERROR(INDEX('Hoja de Trabajo para listado'!$AB$155:$BA$1048576,MATCH($A148,'Hoja de Trabajo para listado'!$AB$155:$AB$1048576,0),MATCH((CUADRO!F$4&amp;$E148),'Hoja de Trabajo para listado'!$AB$151:$BA$151,0)),0)+IFERROR(INDEX('Hoja de Trabajo para listado'!$BC$155:$CB$1048576,MATCH($A148,'Hoja de Trabajo para listado'!$BC$155:$BC$1048576,0),MATCH((CUADRO!F$4&amp;$E148),'Hoja de Trabajo para listado'!$BC$151:$CB$151,0)),0)+IFERROR(INDEX('Hoja de Trabajo para listado'!$DE$153:$DG$274,MATCH($A148,'Hoja de Trabajo para listado'!$DE$153:$DE$1048576,0),MATCH((CUADRO!F$4&amp;$E148),'Hoja de Trabajo para listado'!$DE$151:$DG$151,0)),0)+IFERROR(INDEX('Hoja de Trabajo para listado'!$CD$155:$DC$1048576,MATCH($A148,'Hoja de Trabajo para listado'!$CD$155:$CD$1048576,0),MATCH((CUADRO!F$4&amp;$E148),'Hoja de Trabajo para listado'!$CD$151:$DC$151,0)),0)</f>
        <v>0</v>
      </c>
      <c r="G148" s="243">
        <f ca="1">+IFERROR(INDEX('Hoja de Trabajo para listado'!$A$155:$Z$1048576,MATCH($A148,'Hoja de Trabajo para listado'!$A$155:$A$1048576,0),MATCH((CUADRO!G$4&amp;$E148),'Hoja de Trabajo para listado'!$A$151:$Z$151,0)),0)+IFERROR(INDEX('Hoja de Trabajo para listado'!$AB$155:$BA$1048576,MATCH($A148,'Hoja de Trabajo para listado'!$AB$155:$AB$1048576,0),MATCH((CUADRO!G$4&amp;$E148),'Hoja de Trabajo para listado'!$AB$151:$BA$151,0)),0)+IFERROR(INDEX('Hoja de Trabajo para listado'!$BC$155:$CB$1048576,MATCH($A148,'Hoja de Trabajo para listado'!$BC$155:$BC$1048576,0),MATCH((CUADRO!G$4&amp;$E148),'Hoja de Trabajo para listado'!$BC$151:$CB$151,0)),0)+IFERROR(INDEX('Hoja de Trabajo para listado'!$DE$153:$DG$274,MATCH($A148,'Hoja de Trabajo para listado'!$DE$153:$DE$1048576,0),MATCH((CUADRO!G$4&amp;$E148),'Hoja de Trabajo para listado'!$DE$151:$DG$151,0)),0)+IFERROR(INDEX('Hoja de Trabajo para listado'!$CD$155:$DC$1048576,MATCH($A148,'Hoja de Trabajo para listado'!$CD$155:$CD$1048576,0),MATCH((CUADRO!G$4&amp;$E148),'Hoja de Trabajo para listado'!$CD$151:$DC$151,0)),0)</f>
        <v>0</v>
      </c>
      <c r="H148" s="243">
        <f ca="1">+IFERROR(INDEX('Hoja de Trabajo para listado'!$A$155:$Z$1048576,MATCH($A148,'Hoja de Trabajo para listado'!$A$155:$A$1048576,0),MATCH((CUADRO!H$4&amp;$E148),'Hoja de Trabajo para listado'!$A$151:$Z$151,0)),0)+IFERROR(INDEX('Hoja de Trabajo para listado'!$AB$155:$BA$1048576,MATCH($A148,'Hoja de Trabajo para listado'!$AB$155:$AB$1048576,0),MATCH((CUADRO!H$4&amp;$E148),'Hoja de Trabajo para listado'!$AB$151:$BA$151,0)),0)+IFERROR(INDEX('Hoja de Trabajo para listado'!$BC$155:$CB$1048576,MATCH($A148,'Hoja de Trabajo para listado'!$BC$155:$BC$1048576,0),MATCH((CUADRO!H$4&amp;$E148),'Hoja de Trabajo para listado'!$BC$151:$CB$151,0)),0)+IFERROR(INDEX('Hoja de Trabajo para listado'!$DE$153:$DG$274,MATCH($A148,'Hoja de Trabajo para listado'!$DE$153:$DE$1048576,0),MATCH((CUADRO!H$4&amp;$E148),'Hoja de Trabajo para listado'!$DE$151:$DG$151,0)),0)+IFERROR(INDEX('Hoja de Trabajo para listado'!$CD$155:$DC$1048576,MATCH($A148,'Hoja de Trabajo para listado'!$CD$155:$CD$1048576,0),MATCH((CUADRO!H$4&amp;$E148),'Hoja de Trabajo para listado'!$CD$151:$DC$151,0)),0)</f>
        <v>0</v>
      </c>
      <c r="I148" s="243">
        <f ca="1">+IFERROR(INDEX('Hoja de Trabajo para listado'!$A$155:$Z$1048576,MATCH($A148,'Hoja de Trabajo para listado'!$A$155:$A$1048576,0),MATCH((CUADRO!I$4&amp;$E148),'Hoja de Trabajo para listado'!$A$151:$Z$151,0)),0)+IFERROR(INDEX('Hoja de Trabajo para listado'!$AB$155:$BA$1048576,MATCH($A148,'Hoja de Trabajo para listado'!$AB$155:$AB$1048576,0),MATCH((CUADRO!I$4&amp;$E148),'Hoja de Trabajo para listado'!$AB$151:$BA$151,0)),0)+IFERROR(INDEX('Hoja de Trabajo para listado'!$BC$155:$CB$1048576,MATCH($A148,'Hoja de Trabajo para listado'!$BC$155:$BC$1048576,0),MATCH((CUADRO!I$4&amp;$E148),'Hoja de Trabajo para listado'!$BC$151:$CB$151,0)),0)+IFERROR(INDEX('Hoja de Trabajo para listado'!$DE$153:$DG$274,MATCH($A148,'Hoja de Trabajo para listado'!$DE$153:$DE$1048576,0),MATCH((CUADRO!I$4&amp;$E148),'Hoja de Trabajo para listado'!$DE$151:$DG$151,0)),0)+IFERROR(INDEX('Hoja de Trabajo para listado'!$CD$155:$DC$1048576,MATCH($A148,'Hoja de Trabajo para listado'!$CD$155:$CD$1048576,0),MATCH((CUADRO!I$4&amp;$E148),'Hoja de Trabajo para listado'!$CD$151:$DC$151,0)),0)</f>
        <v>114990.04000000001</v>
      </c>
      <c r="J148" s="243">
        <f ca="1">+IFERROR(INDEX('Hoja de Trabajo para listado'!$A$155:$Z$1048576,MATCH($A148,'Hoja de Trabajo para listado'!$A$155:$A$1048576,0),MATCH((CUADRO!J$4&amp;$E148),'Hoja de Trabajo para listado'!$A$151:$Z$151,0)),0)+IFERROR(INDEX('Hoja de Trabajo para listado'!$AB$155:$BA$1048576,MATCH($A148,'Hoja de Trabajo para listado'!$AB$155:$AB$1048576,0),MATCH((CUADRO!J$4&amp;$E148),'Hoja de Trabajo para listado'!$AB$151:$BA$151,0)),0)+IFERROR(INDEX('Hoja de Trabajo para listado'!$BC$155:$CB$1048576,MATCH($A148,'Hoja de Trabajo para listado'!$BC$155:$BC$1048576,0),MATCH((CUADRO!J$4&amp;$E148),'Hoja de Trabajo para listado'!$BC$151:$CB$151,0)),0)+IFERROR(INDEX('Hoja de Trabajo para listado'!$DE$153:$DG$274,MATCH($A148,'Hoja de Trabajo para listado'!$DE$153:$DE$1048576,0),MATCH((CUADRO!J$4&amp;$E148),'Hoja de Trabajo para listado'!$DE$151:$DG$151,0)),0)+IFERROR(INDEX('Hoja de Trabajo para listado'!$CD$155:$DC$1048576,MATCH($A148,'Hoja de Trabajo para listado'!$CD$155:$CD$1048576,0),MATCH((CUADRO!J$4&amp;$E148),'Hoja de Trabajo para listado'!$CD$151:$DC$151,0)),0)</f>
        <v>2308572.12</v>
      </c>
      <c r="K148" s="243">
        <f ca="1">+IFERROR(INDEX('Hoja de Trabajo para listado'!$A$155:$Z$1048576,MATCH($A148,'Hoja de Trabajo para listado'!$A$155:$A$1048576,0),MATCH((CUADRO!K$4&amp;$E148),'Hoja de Trabajo para listado'!$A$151:$Z$151,0)),0)+IFERROR(INDEX('Hoja de Trabajo para listado'!$AB$155:$BA$1048576,MATCH($A148,'Hoja de Trabajo para listado'!$AB$155:$AB$1048576,0),MATCH((CUADRO!K$4&amp;$E148),'Hoja de Trabajo para listado'!$AB$151:$BA$151,0)),0)+IFERROR(INDEX('Hoja de Trabajo para listado'!$BC$155:$CB$1048576,MATCH($A148,'Hoja de Trabajo para listado'!$BC$155:$BC$1048576,0),MATCH((CUADRO!K$4&amp;$E148),'Hoja de Trabajo para listado'!$BC$151:$CB$151,0)),0)+IFERROR(INDEX('Hoja de Trabajo para listado'!$DE$153:$DG$274,MATCH($A148,'Hoja de Trabajo para listado'!$DE$153:$DE$1048576,0),MATCH((CUADRO!K$4&amp;$E148),'Hoja de Trabajo para listado'!$DE$151:$DG$151,0)),0)+IFERROR(INDEX('Hoja de Trabajo para listado'!$CD$155:$DC$1048576,MATCH($A148,'Hoja de Trabajo para listado'!$CD$155:$CD$1048576,0),MATCH((CUADRO!K$4&amp;$E148),'Hoja de Trabajo para listado'!$CD$151:$DC$151,0)),0)</f>
        <v>0</v>
      </c>
      <c r="L148" s="243">
        <f ca="1">+IFERROR(INDEX('Hoja de Trabajo para listado'!$A$155:$Z$1048576,MATCH($A148,'Hoja de Trabajo para listado'!$A$155:$A$1048576,0),MATCH((CUADRO!L$4&amp;$E148),'Hoja de Trabajo para listado'!$A$151:$Z$151,0)),0)+IFERROR(INDEX('Hoja de Trabajo para listado'!$AB$155:$BA$1048576,MATCH($A148,'Hoja de Trabajo para listado'!$AB$155:$AB$1048576,0),MATCH((CUADRO!L$4&amp;$E148),'Hoja de Trabajo para listado'!$AB$151:$BA$151,0)),0)+IFERROR(INDEX('Hoja de Trabajo para listado'!$BC$155:$CB$1048576,MATCH($A148,'Hoja de Trabajo para listado'!$BC$155:$BC$1048576,0),MATCH((CUADRO!L$4&amp;$E148),'Hoja de Trabajo para listado'!$BC$151:$CB$151,0)),0)+IFERROR(INDEX('Hoja de Trabajo para listado'!$DE$153:$DG$274,MATCH($A148,'Hoja de Trabajo para listado'!$DE$153:$DE$1048576,0),MATCH((CUADRO!L$4&amp;$E148),'Hoja de Trabajo para listado'!$DE$151:$DG$151,0)),0)+IFERROR(INDEX('Hoja de Trabajo para listado'!$CD$155:$DC$1048576,MATCH($A148,'Hoja de Trabajo para listado'!$CD$155:$CD$1048576,0),MATCH((CUADRO!L$4&amp;$E148),'Hoja de Trabajo para listado'!$CD$151:$DC$151,0)),0)</f>
        <v>0</v>
      </c>
      <c r="M148" s="243">
        <f ca="1">+IFERROR(INDEX('Hoja de Trabajo para listado'!$A$155:$Z$1048576,MATCH($A148,'Hoja de Trabajo para listado'!$A$155:$A$1048576,0),MATCH((CUADRO!M$4&amp;$E148),'Hoja de Trabajo para listado'!$A$151:$Z$151,0)),0)+IFERROR(INDEX('Hoja de Trabajo para listado'!$AB$155:$BA$1048576,MATCH($A148,'Hoja de Trabajo para listado'!$AB$155:$AB$1048576,0),MATCH((CUADRO!M$4&amp;$E148),'Hoja de Trabajo para listado'!$AB$151:$BA$151,0)),0)+IFERROR(INDEX('Hoja de Trabajo para listado'!$BC$155:$CB$1048576,MATCH($A148,'Hoja de Trabajo para listado'!$BC$155:$BC$1048576,0),MATCH((CUADRO!M$4&amp;$E148),'Hoja de Trabajo para listado'!$BC$151:$CB$151,0)),0)+IFERROR(INDEX('Hoja de Trabajo para listado'!$DE$153:$DG$274,MATCH($A148,'Hoja de Trabajo para listado'!$DE$153:$DE$1048576,0),MATCH((CUADRO!M$4&amp;$E148),'Hoja de Trabajo para listado'!$DE$151:$DG$151,0)),0)+IFERROR(INDEX('Hoja de Trabajo para listado'!$CD$155:$DC$1048576,MATCH($A148,'Hoja de Trabajo para listado'!$CD$155:$CD$1048576,0),MATCH((CUADRO!M$4&amp;$E148),'Hoja de Trabajo para listado'!$CD$151:$DC$151,0)),0)</f>
        <v>0</v>
      </c>
      <c r="N148" s="243">
        <f ca="1">+IFERROR(INDEX('Hoja de Trabajo para listado'!$A$155:$Z$1048576,MATCH($A148,'Hoja de Trabajo para listado'!$A$155:$A$1048576,0),MATCH((CUADRO!N$4&amp;$E148),'Hoja de Trabajo para listado'!$A$151:$Z$151,0)),0)+IFERROR(INDEX('Hoja de Trabajo para listado'!$AB$155:$BA$1048576,MATCH($A148,'Hoja de Trabajo para listado'!$AB$155:$AB$1048576,0),MATCH((CUADRO!N$4&amp;$E148),'Hoja de Trabajo para listado'!$AB$151:$BA$151,0)),0)+IFERROR(INDEX('Hoja de Trabajo para listado'!$BC$155:$CB$1048576,MATCH($A148,'Hoja de Trabajo para listado'!$BC$155:$BC$1048576,0),MATCH((CUADRO!N$4&amp;$E148),'Hoja de Trabajo para listado'!$BC$151:$CB$151,0)),0)+IFERROR(INDEX('Hoja de Trabajo para listado'!$DE$153:$DG$274,MATCH($A148,'Hoja de Trabajo para listado'!$DE$153:$DE$1048576,0),MATCH((CUADRO!N$4&amp;$E148),'Hoja de Trabajo para listado'!$DE$151:$DG$151,0)),0)+IFERROR(INDEX('Hoja de Trabajo para listado'!$CD$155:$DC$1048576,MATCH($A148,'Hoja de Trabajo para listado'!$CD$155:$CD$1048576,0),MATCH((CUADRO!N$4&amp;$E148),'Hoja de Trabajo para listado'!$CD$151:$DC$151,0)),0)</f>
        <v>0</v>
      </c>
      <c r="O148" s="243">
        <f ca="1">+IFERROR(INDEX('Hoja de Trabajo para listado'!$A$155:$Z$1048576,MATCH($A148,'Hoja de Trabajo para listado'!$A$155:$A$1048576,0),MATCH((CUADRO!O$4&amp;$E148),'Hoja de Trabajo para listado'!$A$151:$Z$151,0)),0)+IFERROR(INDEX('Hoja de Trabajo para listado'!$AB$155:$BA$1048576,MATCH($A148,'Hoja de Trabajo para listado'!$AB$155:$AB$1048576,0),MATCH((CUADRO!O$4&amp;$E148),'Hoja de Trabajo para listado'!$AB$151:$BA$151,0)),0)+IFERROR(INDEX('Hoja de Trabajo para listado'!$BC$155:$CB$1048576,MATCH($A148,'Hoja de Trabajo para listado'!$BC$155:$BC$1048576,0),MATCH((CUADRO!O$4&amp;$E148),'Hoja de Trabajo para listado'!$BC$151:$CB$151,0)),0)+IFERROR(INDEX('Hoja de Trabajo para listado'!$DE$153:$DG$274,MATCH($A148,'Hoja de Trabajo para listado'!$DE$153:$DE$1048576,0),MATCH((CUADRO!O$4&amp;$E148),'Hoja de Trabajo para listado'!$DE$151:$DG$151,0)),0)+IFERROR(INDEX('Hoja de Trabajo para listado'!$CD$155:$DC$1048576,MATCH($A148,'Hoja de Trabajo para listado'!$CD$155:$CD$1048576,0),MATCH((CUADRO!O$4&amp;$E148),'Hoja de Trabajo para listado'!$CD$151:$DC$151,0)),0)</f>
        <v>0</v>
      </c>
      <c r="P148" s="243">
        <f ca="1">+IFERROR(INDEX('Hoja de Trabajo para listado'!$A$155:$Z$1048576,MATCH($A148,'Hoja de Trabajo para listado'!$A$155:$A$1048576,0),MATCH((CUADRO!P$4&amp;$E148),'Hoja de Trabajo para listado'!$A$151:$Z$151,0)),0)+IFERROR(INDEX('Hoja de Trabajo para listado'!$AB$155:$BA$1048576,MATCH($A148,'Hoja de Trabajo para listado'!$AB$155:$AB$1048576,0),MATCH((CUADRO!P$4&amp;$E148),'Hoja de Trabajo para listado'!$AB$151:$BA$151,0)),0)+IFERROR(INDEX('Hoja de Trabajo para listado'!$BC$155:$CB$1048576,MATCH($A148,'Hoja de Trabajo para listado'!$BC$155:$BC$1048576,0),MATCH((CUADRO!P$4&amp;$E148),'Hoja de Trabajo para listado'!$BC$151:$CB$151,0)),0)+IFERROR(INDEX('Hoja de Trabajo para listado'!$DE$153:$DG$274,MATCH($A148,'Hoja de Trabajo para listado'!$DE$153:$DE$1048576,0),MATCH((CUADRO!P$4&amp;$E148),'Hoja de Trabajo para listado'!$DE$151:$DG$151,0)),0)+IFERROR(INDEX('Hoja de Trabajo para listado'!$CD$155:$DC$1048576,MATCH($A148,'Hoja de Trabajo para listado'!$CD$155:$CD$1048576,0),MATCH((CUADRO!P$4&amp;$E148),'Hoja de Trabajo para listado'!$CD$151:$DC$151,0)),0)</f>
        <v>0</v>
      </c>
      <c r="Q148" s="243">
        <f ca="1">+IFERROR(INDEX('Hoja de Trabajo para listado'!$A$155:$Z$1048576,MATCH($A148,'Hoja de Trabajo para listado'!$A$155:$A$1048576,0),MATCH((CUADRO!Q$4&amp;$E148),'Hoja de Trabajo para listado'!$A$151:$Z$151,0)),0)+IFERROR(INDEX('Hoja de Trabajo para listado'!$AB$155:$BA$1048576,MATCH($A148,'Hoja de Trabajo para listado'!$AB$155:$AB$1048576,0),MATCH((CUADRO!Q$4&amp;$E148),'Hoja de Trabajo para listado'!$AB$151:$BA$151,0)),0)+IFERROR(INDEX('Hoja de Trabajo para listado'!$BC$155:$CB$1048576,MATCH($A148,'Hoja de Trabajo para listado'!$BC$155:$BC$1048576,0),MATCH((CUADRO!Q$4&amp;$E148),'Hoja de Trabajo para listado'!$BC$151:$CB$151,0)),0)+IFERROR(INDEX('Hoja de Trabajo para listado'!$DE$153:$DG$274,MATCH($A148,'Hoja de Trabajo para listado'!$DE$153:$DE$1048576,0),MATCH((CUADRO!Q$4&amp;$E148),'Hoja de Trabajo para listado'!$DE$151:$DG$151,0)),0)+IFERROR(INDEX('Hoja de Trabajo para listado'!$CD$155:$DC$1048576,MATCH($A148,'Hoja de Trabajo para listado'!$CD$155:$CD$1048576,0),MATCH((CUADRO!Q$4&amp;$E148),'Hoja de Trabajo para listado'!$CD$151:$DC$151,0)),0)</f>
        <v>0</v>
      </c>
      <c r="R148" s="243">
        <f t="shared" ca="1" si="4"/>
        <v>2423562.16</v>
      </c>
      <c r="S148" s="243">
        <f ca="1">+R147+R148</f>
        <v>2423722.16</v>
      </c>
      <c r="T148" s="243">
        <f ca="1">+S148</f>
        <v>2423722.16</v>
      </c>
      <c r="U148" s="242">
        <f t="shared" si="5"/>
        <v>2</v>
      </c>
    </row>
    <row r="149" spans="1:21" ht="15" customHeight="1">
      <c r="A149" s="354">
        <v>223</v>
      </c>
      <c r="B149" s="381">
        <f>+A149</f>
        <v>223</v>
      </c>
      <c r="C149" s="245" t="str">
        <f>+VLOOKUP(A149,bd_lista!$A$3:$C$592,3,FALSE)</f>
        <v>Fondo Nacional de Desarrollo Forestal</v>
      </c>
      <c r="D149" s="383" t="str">
        <f>+C149</f>
        <v>Fondo Nacional de Desarrollo Forestal</v>
      </c>
      <c r="E149" s="245" t="s">
        <v>683</v>
      </c>
      <c r="F149" s="241">
        <f ca="1">+IFERROR(INDEX('Hoja de Trabajo para listado'!$A$155:$Z$1048576,MATCH($A149,'Hoja de Trabajo para listado'!$A$155:$A$1048576,0),MATCH((CUADRO!F$4&amp;$E149),'Hoja de Trabajo para listado'!$A$151:$Z$151,0)),0)+IFERROR(INDEX('Hoja de Trabajo para listado'!$AB$155:$BA$1048576,MATCH($A149,'Hoja de Trabajo para listado'!$AB$155:$AB$1048576,0),MATCH((CUADRO!F$4&amp;$E149),'Hoja de Trabajo para listado'!$AB$151:$BA$151,0)),0)+IFERROR(INDEX('Hoja de Trabajo para listado'!$BC$155:$CB$1048576,MATCH($A149,'Hoja de Trabajo para listado'!$BC$155:$BC$1048576,0),MATCH((CUADRO!F$4&amp;$E149),'Hoja de Trabajo para listado'!$BC$151:$CB$151,0)),0)+IFERROR(INDEX('Hoja de Trabajo para listado'!$DE$153:$DG$274,MATCH($A149,'Hoja de Trabajo para listado'!$DE$153:$DE$1048576,0),MATCH((CUADRO!F$4&amp;$E149),'Hoja de Trabajo para listado'!$DE$151:$DG$151,0)),0)+IFERROR(INDEX('Hoja de Trabajo para listado'!$CD$155:$DC$1048576,MATCH($A149,'Hoja de Trabajo para listado'!$CD$155:$CD$1048576,0),MATCH((CUADRO!F$4&amp;$E149),'Hoja de Trabajo para listado'!$CD$151:$DC$151,0)),0)</f>
        <v>0</v>
      </c>
      <c r="G149" s="241">
        <f ca="1">+IFERROR(INDEX('Hoja de Trabajo para listado'!$A$155:$Z$1048576,MATCH($A149,'Hoja de Trabajo para listado'!$A$155:$A$1048576,0),MATCH((CUADRO!G$4&amp;$E149),'Hoja de Trabajo para listado'!$A$151:$Z$151,0)),0)+IFERROR(INDEX('Hoja de Trabajo para listado'!$AB$155:$BA$1048576,MATCH($A149,'Hoja de Trabajo para listado'!$AB$155:$AB$1048576,0),MATCH((CUADRO!G$4&amp;$E149),'Hoja de Trabajo para listado'!$AB$151:$BA$151,0)),0)+IFERROR(INDEX('Hoja de Trabajo para listado'!$BC$155:$CB$1048576,MATCH($A149,'Hoja de Trabajo para listado'!$BC$155:$BC$1048576,0),MATCH((CUADRO!G$4&amp;$E149),'Hoja de Trabajo para listado'!$BC$151:$CB$151,0)),0)+IFERROR(INDEX('Hoja de Trabajo para listado'!$DE$153:$DG$274,MATCH($A149,'Hoja de Trabajo para listado'!$DE$153:$DE$1048576,0),MATCH((CUADRO!G$4&amp;$E149),'Hoja de Trabajo para listado'!$DE$151:$DG$151,0)),0)+IFERROR(INDEX('Hoja de Trabajo para listado'!$CD$155:$DC$1048576,MATCH($A149,'Hoja de Trabajo para listado'!$CD$155:$CD$1048576,0),MATCH((CUADRO!G$4&amp;$E149),'Hoja de Trabajo para listado'!$CD$151:$DC$151,0)),0)</f>
        <v>0</v>
      </c>
      <c r="H149" s="241">
        <f ca="1">+IFERROR(INDEX('Hoja de Trabajo para listado'!$A$155:$Z$1048576,MATCH($A149,'Hoja de Trabajo para listado'!$A$155:$A$1048576,0),MATCH((CUADRO!H$4&amp;$E149),'Hoja de Trabajo para listado'!$A$151:$Z$151,0)),0)+IFERROR(INDEX('Hoja de Trabajo para listado'!$AB$155:$BA$1048576,MATCH($A149,'Hoja de Trabajo para listado'!$AB$155:$AB$1048576,0),MATCH((CUADRO!H$4&amp;$E149),'Hoja de Trabajo para listado'!$AB$151:$BA$151,0)),0)+IFERROR(INDEX('Hoja de Trabajo para listado'!$BC$155:$CB$1048576,MATCH($A149,'Hoja de Trabajo para listado'!$BC$155:$BC$1048576,0),MATCH((CUADRO!H$4&amp;$E149),'Hoja de Trabajo para listado'!$BC$151:$CB$151,0)),0)+IFERROR(INDEX('Hoja de Trabajo para listado'!$DE$153:$DG$274,MATCH($A149,'Hoja de Trabajo para listado'!$DE$153:$DE$1048576,0),MATCH((CUADRO!H$4&amp;$E149),'Hoja de Trabajo para listado'!$DE$151:$DG$151,0)),0)+IFERROR(INDEX('Hoja de Trabajo para listado'!$CD$155:$DC$1048576,MATCH($A149,'Hoja de Trabajo para listado'!$CD$155:$CD$1048576,0),MATCH((CUADRO!H$4&amp;$E149),'Hoja de Trabajo para listado'!$CD$151:$DC$151,0)),0)</f>
        <v>0</v>
      </c>
      <c r="I149" s="241">
        <f ca="1">+IFERROR(INDEX('Hoja de Trabajo para listado'!$A$155:$Z$1048576,MATCH($A149,'Hoja de Trabajo para listado'!$A$155:$A$1048576,0),MATCH((CUADRO!I$4&amp;$E149),'Hoja de Trabajo para listado'!$A$151:$Z$151,0)),0)+IFERROR(INDEX('Hoja de Trabajo para listado'!$AB$155:$BA$1048576,MATCH($A149,'Hoja de Trabajo para listado'!$AB$155:$AB$1048576,0),MATCH((CUADRO!I$4&amp;$E149),'Hoja de Trabajo para listado'!$AB$151:$BA$151,0)),0)+IFERROR(INDEX('Hoja de Trabajo para listado'!$BC$155:$CB$1048576,MATCH($A149,'Hoja de Trabajo para listado'!$BC$155:$BC$1048576,0),MATCH((CUADRO!I$4&amp;$E149),'Hoja de Trabajo para listado'!$BC$151:$CB$151,0)),0)+IFERROR(INDEX('Hoja de Trabajo para listado'!$DE$153:$DG$274,MATCH($A149,'Hoja de Trabajo para listado'!$DE$153:$DE$1048576,0),MATCH((CUADRO!I$4&amp;$E149),'Hoja de Trabajo para listado'!$DE$151:$DG$151,0)),0)+IFERROR(INDEX('Hoja de Trabajo para listado'!$CD$155:$DC$1048576,MATCH($A149,'Hoja de Trabajo para listado'!$CD$155:$CD$1048576,0),MATCH((CUADRO!I$4&amp;$E149),'Hoja de Trabajo para listado'!$CD$151:$DC$151,0)),0)</f>
        <v>0</v>
      </c>
      <c r="J149" s="241">
        <f ca="1">+IFERROR(INDEX('Hoja de Trabajo para listado'!$A$155:$Z$1048576,MATCH($A149,'Hoja de Trabajo para listado'!$A$155:$A$1048576,0),MATCH((CUADRO!J$4&amp;$E149),'Hoja de Trabajo para listado'!$A$151:$Z$151,0)),0)+IFERROR(INDEX('Hoja de Trabajo para listado'!$AB$155:$BA$1048576,MATCH($A149,'Hoja de Trabajo para listado'!$AB$155:$AB$1048576,0),MATCH((CUADRO!J$4&amp;$E149),'Hoja de Trabajo para listado'!$AB$151:$BA$151,0)),0)+IFERROR(INDEX('Hoja de Trabajo para listado'!$BC$155:$CB$1048576,MATCH($A149,'Hoja de Trabajo para listado'!$BC$155:$BC$1048576,0),MATCH((CUADRO!J$4&amp;$E149),'Hoja de Trabajo para listado'!$BC$151:$CB$151,0)),0)+IFERROR(INDEX('Hoja de Trabajo para listado'!$DE$153:$DG$274,MATCH($A149,'Hoja de Trabajo para listado'!$DE$153:$DE$1048576,0),MATCH((CUADRO!J$4&amp;$E149),'Hoja de Trabajo para listado'!$DE$151:$DG$151,0)),0)+IFERROR(INDEX('Hoja de Trabajo para listado'!$CD$155:$DC$1048576,MATCH($A149,'Hoja de Trabajo para listado'!$CD$155:$CD$1048576,0),MATCH((CUADRO!J$4&amp;$E149),'Hoja de Trabajo para listado'!$CD$151:$DC$151,0)),0)</f>
        <v>0</v>
      </c>
      <c r="K149" s="241">
        <f ca="1">+IFERROR(INDEX('Hoja de Trabajo para listado'!$A$155:$Z$1048576,MATCH($A149,'Hoja de Trabajo para listado'!$A$155:$A$1048576,0),MATCH((CUADRO!K$4&amp;$E149),'Hoja de Trabajo para listado'!$A$151:$Z$151,0)),0)+IFERROR(INDEX('Hoja de Trabajo para listado'!$AB$155:$BA$1048576,MATCH($A149,'Hoja de Trabajo para listado'!$AB$155:$AB$1048576,0),MATCH((CUADRO!K$4&amp;$E149),'Hoja de Trabajo para listado'!$AB$151:$BA$151,0)),0)+IFERROR(INDEX('Hoja de Trabajo para listado'!$BC$155:$CB$1048576,MATCH($A149,'Hoja de Trabajo para listado'!$BC$155:$BC$1048576,0),MATCH((CUADRO!K$4&amp;$E149),'Hoja de Trabajo para listado'!$BC$151:$CB$151,0)),0)+IFERROR(INDEX('Hoja de Trabajo para listado'!$DE$153:$DG$274,MATCH($A149,'Hoja de Trabajo para listado'!$DE$153:$DE$1048576,0),MATCH((CUADRO!K$4&amp;$E149),'Hoja de Trabajo para listado'!$DE$151:$DG$151,0)),0)+IFERROR(INDEX('Hoja de Trabajo para listado'!$CD$155:$DC$1048576,MATCH($A149,'Hoja de Trabajo para listado'!$CD$155:$CD$1048576,0),MATCH((CUADRO!K$4&amp;$E149),'Hoja de Trabajo para listado'!$CD$151:$DC$151,0)),0)</f>
        <v>0</v>
      </c>
      <c r="L149" s="241">
        <f ca="1">+IFERROR(INDEX('Hoja de Trabajo para listado'!$A$155:$Z$1048576,MATCH($A149,'Hoja de Trabajo para listado'!$A$155:$A$1048576,0),MATCH((CUADRO!L$4&amp;$E149),'Hoja de Trabajo para listado'!$A$151:$Z$151,0)),0)+IFERROR(INDEX('Hoja de Trabajo para listado'!$AB$155:$BA$1048576,MATCH($A149,'Hoja de Trabajo para listado'!$AB$155:$AB$1048576,0),MATCH((CUADRO!L$4&amp;$E149),'Hoja de Trabajo para listado'!$AB$151:$BA$151,0)),0)+IFERROR(INDEX('Hoja de Trabajo para listado'!$BC$155:$CB$1048576,MATCH($A149,'Hoja de Trabajo para listado'!$BC$155:$BC$1048576,0),MATCH((CUADRO!L$4&amp;$E149),'Hoja de Trabajo para listado'!$BC$151:$CB$151,0)),0)+IFERROR(INDEX('Hoja de Trabajo para listado'!$DE$153:$DG$274,MATCH($A149,'Hoja de Trabajo para listado'!$DE$153:$DE$1048576,0),MATCH((CUADRO!L$4&amp;$E149),'Hoja de Trabajo para listado'!$DE$151:$DG$151,0)),0)+IFERROR(INDEX('Hoja de Trabajo para listado'!$CD$155:$DC$1048576,MATCH($A149,'Hoja de Trabajo para listado'!$CD$155:$CD$1048576,0),MATCH((CUADRO!L$4&amp;$E149),'Hoja de Trabajo para listado'!$CD$151:$DC$151,0)),0)</f>
        <v>0</v>
      </c>
      <c r="M149" s="241">
        <f ca="1">+IFERROR(INDEX('Hoja de Trabajo para listado'!$A$155:$Z$1048576,MATCH($A149,'Hoja de Trabajo para listado'!$A$155:$A$1048576,0),MATCH((CUADRO!M$4&amp;$E149),'Hoja de Trabajo para listado'!$A$151:$Z$151,0)),0)+IFERROR(INDEX('Hoja de Trabajo para listado'!$AB$155:$BA$1048576,MATCH($A149,'Hoja de Trabajo para listado'!$AB$155:$AB$1048576,0),MATCH((CUADRO!M$4&amp;$E149),'Hoja de Trabajo para listado'!$AB$151:$BA$151,0)),0)+IFERROR(INDEX('Hoja de Trabajo para listado'!$BC$155:$CB$1048576,MATCH($A149,'Hoja de Trabajo para listado'!$BC$155:$BC$1048576,0),MATCH((CUADRO!M$4&amp;$E149),'Hoja de Trabajo para listado'!$BC$151:$CB$151,0)),0)+IFERROR(INDEX('Hoja de Trabajo para listado'!$DE$153:$DG$274,MATCH($A149,'Hoja de Trabajo para listado'!$DE$153:$DE$1048576,0),MATCH((CUADRO!M$4&amp;$E149),'Hoja de Trabajo para listado'!$DE$151:$DG$151,0)),0)+IFERROR(INDEX('Hoja de Trabajo para listado'!$CD$155:$DC$1048576,MATCH($A149,'Hoja de Trabajo para listado'!$CD$155:$CD$1048576,0),MATCH((CUADRO!M$4&amp;$E149),'Hoja de Trabajo para listado'!$CD$151:$DC$151,0)),0)</f>
        <v>0</v>
      </c>
      <c r="N149" s="241">
        <f ca="1">+IFERROR(INDEX('Hoja de Trabajo para listado'!$A$155:$Z$1048576,MATCH($A149,'Hoja de Trabajo para listado'!$A$155:$A$1048576,0),MATCH((CUADRO!N$4&amp;$E149),'Hoja de Trabajo para listado'!$A$151:$Z$151,0)),0)+IFERROR(INDEX('Hoja de Trabajo para listado'!$AB$155:$BA$1048576,MATCH($A149,'Hoja de Trabajo para listado'!$AB$155:$AB$1048576,0),MATCH((CUADRO!N$4&amp;$E149),'Hoja de Trabajo para listado'!$AB$151:$BA$151,0)),0)+IFERROR(INDEX('Hoja de Trabajo para listado'!$BC$155:$CB$1048576,MATCH($A149,'Hoja de Trabajo para listado'!$BC$155:$BC$1048576,0),MATCH((CUADRO!N$4&amp;$E149),'Hoja de Trabajo para listado'!$BC$151:$CB$151,0)),0)+IFERROR(INDEX('Hoja de Trabajo para listado'!$DE$153:$DG$274,MATCH($A149,'Hoja de Trabajo para listado'!$DE$153:$DE$1048576,0),MATCH((CUADRO!N$4&amp;$E149),'Hoja de Trabajo para listado'!$DE$151:$DG$151,0)),0)+IFERROR(INDEX('Hoja de Trabajo para listado'!$CD$155:$DC$1048576,MATCH($A149,'Hoja de Trabajo para listado'!$CD$155:$CD$1048576,0),MATCH((CUADRO!N$4&amp;$E149),'Hoja de Trabajo para listado'!$CD$151:$DC$151,0)),0)</f>
        <v>0</v>
      </c>
      <c r="O149" s="241">
        <f ca="1">+IFERROR(INDEX('Hoja de Trabajo para listado'!$A$155:$Z$1048576,MATCH($A149,'Hoja de Trabajo para listado'!$A$155:$A$1048576,0),MATCH((CUADRO!O$4&amp;$E149),'Hoja de Trabajo para listado'!$A$151:$Z$151,0)),0)+IFERROR(INDEX('Hoja de Trabajo para listado'!$AB$155:$BA$1048576,MATCH($A149,'Hoja de Trabajo para listado'!$AB$155:$AB$1048576,0),MATCH((CUADRO!O$4&amp;$E149),'Hoja de Trabajo para listado'!$AB$151:$BA$151,0)),0)+IFERROR(INDEX('Hoja de Trabajo para listado'!$BC$155:$CB$1048576,MATCH($A149,'Hoja de Trabajo para listado'!$BC$155:$BC$1048576,0),MATCH((CUADRO!O$4&amp;$E149),'Hoja de Trabajo para listado'!$BC$151:$CB$151,0)),0)+IFERROR(INDEX('Hoja de Trabajo para listado'!$DE$153:$DG$274,MATCH($A149,'Hoja de Trabajo para listado'!$DE$153:$DE$1048576,0),MATCH((CUADRO!O$4&amp;$E149),'Hoja de Trabajo para listado'!$DE$151:$DG$151,0)),0)+IFERROR(INDEX('Hoja de Trabajo para listado'!$CD$155:$DC$1048576,MATCH($A149,'Hoja de Trabajo para listado'!$CD$155:$CD$1048576,0),MATCH((CUADRO!O$4&amp;$E149),'Hoja de Trabajo para listado'!$CD$151:$DC$151,0)),0)</f>
        <v>0</v>
      </c>
      <c r="P149" s="241">
        <f ca="1">+IFERROR(INDEX('Hoja de Trabajo para listado'!$A$155:$Z$1048576,MATCH($A149,'Hoja de Trabajo para listado'!$A$155:$A$1048576,0),MATCH((CUADRO!P$4&amp;$E149),'Hoja de Trabajo para listado'!$A$151:$Z$151,0)),0)+IFERROR(INDEX('Hoja de Trabajo para listado'!$AB$155:$BA$1048576,MATCH($A149,'Hoja de Trabajo para listado'!$AB$155:$AB$1048576,0),MATCH((CUADRO!P$4&amp;$E149),'Hoja de Trabajo para listado'!$AB$151:$BA$151,0)),0)+IFERROR(INDEX('Hoja de Trabajo para listado'!$BC$155:$CB$1048576,MATCH($A149,'Hoja de Trabajo para listado'!$BC$155:$BC$1048576,0),MATCH((CUADRO!P$4&amp;$E149),'Hoja de Trabajo para listado'!$BC$151:$CB$151,0)),0)+IFERROR(INDEX('Hoja de Trabajo para listado'!$DE$153:$DG$274,MATCH($A149,'Hoja de Trabajo para listado'!$DE$153:$DE$1048576,0),MATCH((CUADRO!P$4&amp;$E149),'Hoja de Trabajo para listado'!$DE$151:$DG$151,0)),0)+IFERROR(INDEX('Hoja de Trabajo para listado'!$CD$155:$DC$1048576,MATCH($A149,'Hoja de Trabajo para listado'!$CD$155:$CD$1048576,0),MATCH((CUADRO!P$4&amp;$E149),'Hoja de Trabajo para listado'!$CD$151:$DC$151,0)),0)</f>
        <v>0</v>
      </c>
      <c r="Q149" s="241">
        <f ca="1">+IFERROR(INDEX('Hoja de Trabajo para listado'!$A$155:$Z$1048576,MATCH($A149,'Hoja de Trabajo para listado'!$A$155:$A$1048576,0),MATCH((CUADRO!Q$4&amp;$E149),'Hoja de Trabajo para listado'!$A$151:$Z$151,0)),0)+IFERROR(INDEX('Hoja de Trabajo para listado'!$AB$155:$BA$1048576,MATCH($A149,'Hoja de Trabajo para listado'!$AB$155:$AB$1048576,0),MATCH((CUADRO!Q$4&amp;$E149),'Hoja de Trabajo para listado'!$AB$151:$BA$151,0)),0)+IFERROR(INDEX('Hoja de Trabajo para listado'!$BC$155:$CB$1048576,MATCH($A149,'Hoja de Trabajo para listado'!$BC$155:$BC$1048576,0),MATCH((CUADRO!Q$4&amp;$E149),'Hoja de Trabajo para listado'!$BC$151:$CB$151,0)),0)+IFERROR(INDEX('Hoja de Trabajo para listado'!$DE$153:$DG$274,MATCH($A149,'Hoja de Trabajo para listado'!$DE$153:$DE$1048576,0),MATCH((CUADRO!Q$4&amp;$E149),'Hoja de Trabajo para listado'!$DE$151:$DG$151,0)),0)+IFERROR(INDEX('Hoja de Trabajo para listado'!$CD$155:$DC$1048576,MATCH($A149,'Hoja de Trabajo para listado'!$CD$155:$CD$1048576,0),MATCH((CUADRO!Q$4&amp;$E149),'Hoja de Trabajo para listado'!$CD$151:$DC$151,0)),0)</f>
        <v>0</v>
      </c>
      <c r="R149" s="241">
        <f t="shared" ca="1" si="4"/>
        <v>0</v>
      </c>
      <c r="S149" s="241"/>
      <c r="T149" s="241">
        <f ca="1">+T150</f>
        <v>0</v>
      </c>
      <c r="U149" s="240">
        <f t="shared" si="5"/>
        <v>1</v>
      </c>
    </row>
    <row r="150" spans="1:21" ht="15" customHeight="1">
      <c r="A150" s="353">
        <v>223</v>
      </c>
      <c r="B150" s="382"/>
      <c r="C150" s="305" t="str">
        <f>+VLOOKUP(A150,bd_lista!$A$3:$C$592,3,FALSE)</f>
        <v>Fondo Nacional de Desarrollo Forestal</v>
      </c>
      <c r="D150" s="384"/>
      <c r="E150" s="305" t="s">
        <v>684</v>
      </c>
      <c r="F150" s="243">
        <f ca="1">+IFERROR(INDEX('Hoja de Trabajo para listado'!$A$155:$Z$1048576,MATCH($A150,'Hoja de Trabajo para listado'!$A$155:$A$1048576,0),MATCH((CUADRO!F$4&amp;$E150),'Hoja de Trabajo para listado'!$A$151:$Z$151,0)),0)+IFERROR(INDEX('Hoja de Trabajo para listado'!$AB$155:$BA$1048576,MATCH($A150,'Hoja de Trabajo para listado'!$AB$155:$AB$1048576,0),MATCH((CUADRO!F$4&amp;$E150),'Hoja de Trabajo para listado'!$AB$151:$BA$151,0)),0)+IFERROR(INDEX('Hoja de Trabajo para listado'!$BC$155:$CB$1048576,MATCH($A150,'Hoja de Trabajo para listado'!$BC$155:$BC$1048576,0),MATCH((CUADRO!F$4&amp;$E150),'Hoja de Trabajo para listado'!$BC$151:$CB$151,0)),0)+IFERROR(INDEX('Hoja de Trabajo para listado'!$DE$153:$DG$274,MATCH($A150,'Hoja de Trabajo para listado'!$DE$153:$DE$1048576,0),MATCH((CUADRO!F$4&amp;$E150),'Hoja de Trabajo para listado'!$DE$151:$DG$151,0)),0)+IFERROR(INDEX('Hoja de Trabajo para listado'!$CD$155:$DC$1048576,MATCH($A150,'Hoja de Trabajo para listado'!$CD$155:$CD$1048576,0),MATCH((CUADRO!F$4&amp;$E150),'Hoja de Trabajo para listado'!$CD$151:$DC$151,0)),0)</f>
        <v>0</v>
      </c>
      <c r="G150" s="243">
        <f ca="1">+IFERROR(INDEX('Hoja de Trabajo para listado'!$A$155:$Z$1048576,MATCH($A150,'Hoja de Trabajo para listado'!$A$155:$A$1048576,0),MATCH((CUADRO!G$4&amp;$E150),'Hoja de Trabajo para listado'!$A$151:$Z$151,0)),0)+IFERROR(INDEX('Hoja de Trabajo para listado'!$AB$155:$BA$1048576,MATCH($A150,'Hoja de Trabajo para listado'!$AB$155:$AB$1048576,0),MATCH((CUADRO!G$4&amp;$E150),'Hoja de Trabajo para listado'!$AB$151:$BA$151,0)),0)+IFERROR(INDEX('Hoja de Trabajo para listado'!$BC$155:$CB$1048576,MATCH($A150,'Hoja de Trabajo para listado'!$BC$155:$BC$1048576,0),MATCH((CUADRO!G$4&amp;$E150),'Hoja de Trabajo para listado'!$BC$151:$CB$151,0)),0)+IFERROR(INDEX('Hoja de Trabajo para listado'!$DE$153:$DG$274,MATCH($A150,'Hoja de Trabajo para listado'!$DE$153:$DE$1048576,0),MATCH((CUADRO!G$4&amp;$E150),'Hoja de Trabajo para listado'!$DE$151:$DG$151,0)),0)+IFERROR(INDEX('Hoja de Trabajo para listado'!$CD$155:$DC$1048576,MATCH($A150,'Hoja de Trabajo para listado'!$CD$155:$CD$1048576,0),MATCH((CUADRO!G$4&amp;$E150),'Hoja de Trabajo para listado'!$CD$151:$DC$151,0)),0)</f>
        <v>0</v>
      </c>
      <c r="H150" s="243">
        <f ca="1">+IFERROR(INDEX('Hoja de Trabajo para listado'!$A$155:$Z$1048576,MATCH($A150,'Hoja de Trabajo para listado'!$A$155:$A$1048576,0),MATCH((CUADRO!H$4&amp;$E150),'Hoja de Trabajo para listado'!$A$151:$Z$151,0)),0)+IFERROR(INDEX('Hoja de Trabajo para listado'!$AB$155:$BA$1048576,MATCH($A150,'Hoja de Trabajo para listado'!$AB$155:$AB$1048576,0),MATCH((CUADRO!H$4&amp;$E150),'Hoja de Trabajo para listado'!$AB$151:$BA$151,0)),0)+IFERROR(INDEX('Hoja de Trabajo para listado'!$BC$155:$CB$1048576,MATCH($A150,'Hoja de Trabajo para listado'!$BC$155:$BC$1048576,0),MATCH((CUADRO!H$4&amp;$E150),'Hoja de Trabajo para listado'!$BC$151:$CB$151,0)),0)+IFERROR(INDEX('Hoja de Trabajo para listado'!$DE$153:$DG$274,MATCH($A150,'Hoja de Trabajo para listado'!$DE$153:$DE$1048576,0),MATCH((CUADRO!H$4&amp;$E150),'Hoja de Trabajo para listado'!$DE$151:$DG$151,0)),0)+IFERROR(INDEX('Hoja de Trabajo para listado'!$CD$155:$DC$1048576,MATCH($A150,'Hoja de Trabajo para listado'!$CD$155:$CD$1048576,0),MATCH((CUADRO!H$4&amp;$E150),'Hoja de Trabajo para listado'!$CD$151:$DC$151,0)),0)</f>
        <v>0</v>
      </c>
      <c r="I150" s="243">
        <f ca="1">+IFERROR(INDEX('Hoja de Trabajo para listado'!$A$155:$Z$1048576,MATCH($A150,'Hoja de Trabajo para listado'!$A$155:$A$1048576,0),MATCH((CUADRO!I$4&amp;$E150),'Hoja de Trabajo para listado'!$A$151:$Z$151,0)),0)+IFERROR(INDEX('Hoja de Trabajo para listado'!$AB$155:$BA$1048576,MATCH($A150,'Hoja de Trabajo para listado'!$AB$155:$AB$1048576,0),MATCH((CUADRO!I$4&amp;$E150),'Hoja de Trabajo para listado'!$AB$151:$BA$151,0)),0)+IFERROR(INDEX('Hoja de Trabajo para listado'!$BC$155:$CB$1048576,MATCH($A150,'Hoja de Trabajo para listado'!$BC$155:$BC$1048576,0),MATCH((CUADRO!I$4&amp;$E150),'Hoja de Trabajo para listado'!$BC$151:$CB$151,0)),0)+IFERROR(INDEX('Hoja de Trabajo para listado'!$DE$153:$DG$274,MATCH($A150,'Hoja de Trabajo para listado'!$DE$153:$DE$1048576,0),MATCH((CUADRO!I$4&amp;$E150),'Hoja de Trabajo para listado'!$DE$151:$DG$151,0)),0)+IFERROR(INDEX('Hoja de Trabajo para listado'!$CD$155:$DC$1048576,MATCH($A150,'Hoja de Trabajo para listado'!$CD$155:$CD$1048576,0),MATCH((CUADRO!I$4&amp;$E150),'Hoja de Trabajo para listado'!$CD$151:$DC$151,0)),0)</f>
        <v>0</v>
      </c>
      <c r="J150" s="243">
        <f ca="1">+IFERROR(INDEX('Hoja de Trabajo para listado'!$A$155:$Z$1048576,MATCH($A150,'Hoja de Trabajo para listado'!$A$155:$A$1048576,0),MATCH((CUADRO!J$4&amp;$E150),'Hoja de Trabajo para listado'!$A$151:$Z$151,0)),0)+IFERROR(INDEX('Hoja de Trabajo para listado'!$AB$155:$BA$1048576,MATCH($A150,'Hoja de Trabajo para listado'!$AB$155:$AB$1048576,0),MATCH((CUADRO!J$4&amp;$E150),'Hoja de Trabajo para listado'!$AB$151:$BA$151,0)),0)+IFERROR(INDEX('Hoja de Trabajo para listado'!$BC$155:$CB$1048576,MATCH($A150,'Hoja de Trabajo para listado'!$BC$155:$BC$1048576,0),MATCH((CUADRO!J$4&amp;$E150),'Hoja de Trabajo para listado'!$BC$151:$CB$151,0)),0)+IFERROR(INDEX('Hoja de Trabajo para listado'!$DE$153:$DG$274,MATCH($A150,'Hoja de Trabajo para listado'!$DE$153:$DE$1048576,0),MATCH((CUADRO!J$4&amp;$E150),'Hoja de Trabajo para listado'!$DE$151:$DG$151,0)),0)+IFERROR(INDEX('Hoja de Trabajo para listado'!$CD$155:$DC$1048576,MATCH($A150,'Hoja de Trabajo para listado'!$CD$155:$CD$1048576,0),MATCH((CUADRO!J$4&amp;$E150),'Hoja de Trabajo para listado'!$CD$151:$DC$151,0)),0)</f>
        <v>0</v>
      </c>
      <c r="K150" s="243">
        <f ca="1">+IFERROR(INDEX('Hoja de Trabajo para listado'!$A$155:$Z$1048576,MATCH($A150,'Hoja de Trabajo para listado'!$A$155:$A$1048576,0),MATCH((CUADRO!K$4&amp;$E150),'Hoja de Trabajo para listado'!$A$151:$Z$151,0)),0)+IFERROR(INDEX('Hoja de Trabajo para listado'!$AB$155:$BA$1048576,MATCH($A150,'Hoja de Trabajo para listado'!$AB$155:$AB$1048576,0),MATCH((CUADRO!K$4&amp;$E150),'Hoja de Trabajo para listado'!$AB$151:$BA$151,0)),0)+IFERROR(INDEX('Hoja de Trabajo para listado'!$BC$155:$CB$1048576,MATCH($A150,'Hoja de Trabajo para listado'!$BC$155:$BC$1048576,0),MATCH((CUADRO!K$4&amp;$E150),'Hoja de Trabajo para listado'!$BC$151:$CB$151,0)),0)+IFERROR(INDEX('Hoja de Trabajo para listado'!$DE$153:$DG$274,MATCH($A150,'Hoja de Trabajo para listado'!$DE$153:$DE$1048576,0),MATCH((CUADRO!K$4&amp;$E150),'Hoja de Trabajo para listado'!$DE$151:$DG$151,0)),0)+IFERROR(INDEX('Hoja de Trabajo para listado'!$CD$155:$DC$1048576,MATCH($A150,'Hoja de Trabajo para listado'!$CD$155:$CD$1048576,0),MATCH((CUADRO!K$4&amp;$E150),'Hoja de Trabajo para listado'!$CD$151:$DC$151,0)),0)</f>
        <v>0</v>
      </c>
      <c r="L150" s="243">
        <f ca="1">+IFERROR(INDEX('Hoja de Trabajo para listado'!$A$155:$Z$1048576,MATCH($A150,'Hoja de Trabajo para listado'!$A$155:$A$1048576,0),MATCH((CUADRO!L$4&amp;$E150),'Hoja de Trabajo para listado'!$A$151:$Z$151,0)),0)+IFERROR(INDEX('Hoja de Trabajo para listado'!$AB$155:$BA$1048576,MATCH($A150,'Hoja de Trabajo para listado'!$AB$155:$AB$1048576,0),MATCH((CUADRO!L$4&amp;$E150),'Hoja de Trabajo para listado'!$AB$151:$BA$151,0)),0)+IFERROR(INDEX('Hoja de Trabajo para listado'!$BC$155:$CB$1048576,MATCH($A150,'Hoja de Trabajo para listado'!$BC$155:$BC$1048576,0),MATCH((CUADRO!L$4&amp;$E150),'Hoja de Trabajo para listado'!$BC$151:$CB$151,0)),0)+IFERROR(INDEX('Hoja de Trabajo para listado'!$DE$153:$DG$274,MATCH($A150,'Hoja de Trabajo para listado'!$DE$153:$DE$1048576,0),MATCH((CUADRO!L$4&amp;$E150),'Hoja de Trabajo para listado'!$DE$151:$DG$151,0)),0)+IFERROR(INDEX('Hoja de Trabajo para listado'!$CD$155:$DC$1048576,MATCH($A150,'Hoja de Trabajo para listado'!$CD$155:$CD$1048576,0),MATCH((CUADRO!L$4&amp;$E150),'Hoja de Trabajo para listado'!$CD$151:$DC$151,0)),0)</f>
        <v>0</v>
      </c>
      <c r="M150" s="243">
        <f ca="1">+IFERROR(INDEX('Hoja de Trabajo para listado'!$A$155:$Z$1048576,MATCH($A150,'Hoja de Trabajo para listado'!$A$155:$A$1048576,0),MATCH((CUADRO!M$4&amp;$E150),'Hoja de Trabajo para listado'!$A$151:$Z$151,0)),0)+IFERROR(INDEX('Hoja de Trabajo para listado'!$AB$155:$BA$1048576,MATCH($A150,'Hoja de Trabajo para listado'!$AB$155:$AB$1048576,0),MATCH((CUADRO!M$4&amp;$E150),'Hoja de Trabajo para listado'!$AB$151:$BA$151,0)),0)+IFERROR(INDEX('Hoja de Trabajo para listado'!$BC$155:$CB$1048576,MATCH($A150,'Hoja de Trabajo para listado'!$BC$155:$BC$1048576,0),MATCH((CUADRO!M$4&amp;$E150),'Hoja de Trabajo para listado'!$BC$151:$CB$151,0)),0)+IFERROR(INDEX('Hoja de Trabajo para listado'!$DE$153:$DG$274,MATCH($A150,'Hoja de Trabajo para listado'!$DE$153:$DE$1048576,0),MATCH((CUADRO!M$4&amp;$E150),'Hoja de Trabajo para listado'!$DE$151:$DG$151,0)),0)+IFERROR(INDEX('Hoja de Trabajo para listado'!$CD$155:$DC$1048576,MATCH($A150,'Hoja de Trabajo para listado'!$CD$155:$CD$1048576,0),MATCH((CUADRO!M$4&amp;$E150),'Hoja de Trabajo para listado'!$CD$151:$DC$151,0)),0)</f>
        <v>0</v>
      </c>
      <c r="N150" s="243">
        <f ca="1">+IFERROR(INDEX('Hoja de Trabajo para listado'!$A$155:$Z$1048576,MATCH($A150,'Hoja de Trabajo para listado'!$A$155:$A$1048576,0),MATCH((CUADRO!N$4&amp;$E150),'Hoja de Trabajo para listado'!$A$151:$Z$151,0)),0)+IFERROR(INDEX('Hoja de Trabajo para listado'!$AB$155:$BA$1048576,MATCH($A150,'Hoja de Trabajo para listado'!$AB$155:$AB$1048576,0),MATCH((CUADRO!N$4&amp;$E150),'Hoja de Trabajo para listado'!$AB$151:$BA$151,0)),0)+IFERROR(INDEX('Hoja de Trabajo para listado'!$BC$155:$CB$1048576,MATCH($A150,'Hoja de Trabajo para listado'!$BC$155:$BC$1048576,0),MATCH((CUADRO!N$4&amp;$E150),'Hoja de Trabajo para listado'!$BC$151:$CB$151,0)),0)+IFERROR(INDEX('Hoja de Trabajo para listado'!$DE$153:$DG$274,MATCH($A150,'Hoja de Trabajo para listado'!$DE$153:$DE$1048576,0),MATCH((CUADRO!N$4&amp;$E150),'Hoja de Trabajo para listado'!$DE$151:$DG$151,0)),0)+IFERROR(INDEX('Hoja de Trabajo para listado'!$CD$155:$DC$1048576,MATCH($A150,'Hoja de Trabajo para listado'!$CD$155:$CD$1048576,0),MATCH((CUADRO!N$4&amp;$E150),'Hoja de Trabajo para listado'!$CD$151:$DC$151,0)),0)</f>
        <v>0</v>
      </c>
      <c r="O150" s="243">
        <f ca="1">+IFERROR(INDEX('Hoja de Trabajo para listado'!$A$155:$Z$1048576,MATCH($A150,'Hoja de Trabajo para listado'!$A$155:$A$1048576,0),MATCH((CUADRO!O$4&amp;$E150),'Hoja de Trabajo para listado'!$A$151:$Z$151,0)),0)+IFERROR(INDEX('Hoja de Trabajo para listado'!$AB$155:$BA$1048576,MATCH($A150,'Hoja de Trabajo para listado'!$AB$155:$AB$1048576,0),MATCH((CUADRO!O$4&amp;$E150),'Hoja de Trabajo para listado'!$AB$151:$BA$151,0)),0)+IFERROR(INDEX('Hoja de Trabajo para listado'!$BC$155:$CB$1048576,MATCH($A150,'Hoja de Trabajo para listado'!$BC$155:$BC$1048576,0),MATCH((CUADRO!O$4&amp;$E150),'Hoja de Trabajo para listado'!$BC$151:$CB$151,0)),0)+IFERROR(INDEX('Hoja de Trabajo para listado'!$DE$153:$DG$274,MATCH($A150,'Hoja de Trabajo para listado'!$DE$153:$DE$1048576,0),MATCH((CUADRO!O$4&amp;$E150),'Hoja de Trabajo para listado'!$DE$151:$DG$151,0)),0)+IFERROR(INDEX('Hoja de Trabajo para listado'!$CD$155:$DC$1048576,MATCH($A150,'Hoja de Trabajo para listado'!$CD$155:$CD$1048576,0),MATCH((CUADRO!O$4&amp;$E150),'Hoja de Trabajo para listado'!$CD$151:$DC$151,0)),0)</f>
        <v>0</v>
      </c>
      <c r="P150" s="243">
        <f ca="1">+IFERROR(INDEX('Hoja de Trabajo para listado'!$A$155:$Z$1048576,MATCH($A150,'Hoja de Trabajo para listado'!$A$155:$A$1048576,0),MATCH((CUADRO!P$4&amp;$E150),'Hoja de Trabajo para listado'!$A$151:$Z$151,0)),0)+IFERROR(INDEX('Hoja de Trabajo para listado'!$AB$155:$BA$1048576,MATCH($A150,'Hoja de Trabajo para listado'!$AB$155:$AB$1048576,0),MATCH((CUADRO!P$4&amp;$E150),'Hoja de Trabajo para listado'!$AB$151:$BA$151,0)),0)+IFERROR(INDEX('Hoja de Trabajo para listado'!$BC$155:$CB$1048576,MATCH($A150,'Hoja de Trabajo para listado'!$BC$155:$BC$1048576,0),MATCH((CUADRO!P$4&amp;$E150),'Hoja de Trabajo para listado'!$BC$151:$CB$151,0)),0)+IFERROR(INDEX('Hoja de Trabajo para listado'!$DE$153:$DG$274,MATCH($A150,'Hoja de Trabajo para listado'!$DE$153:$DE$1048576,0),MATCH((CUADRO!P$4&amp;$E150),'Hoja de Trabajo para listado'!$DE$151:$DG$151,0)),0)+IFERROR(INDEX('Hoja de Trabajo para listado'!$CD$155:$DC$1048576,MATCH($A150,'Hoja de Trabajo para listado'!$CD$155:$CD$1048576,0),MATCH((CUADRO!P$4&amp;$E150),'Hoja de Trabajo para listado'!$CD$151:$DC$151,0)),0)</f>
        <v>0</v>
      </c>
      <c r="Q150" s="243">
        <f ca="1">+IFERROR(INDEX('Hoja de Trabajo para listado'!$A$155:$Z$1048576,MATCH($A150,'Hoja de Trabajo para listado'!$A$155:$A$1048576,0),MATCH((CUADRO!Q$4&amp;$E150),'Hoja de Trabajo para listado'!$A$151:$Z$151,0)),0)+IFERROR(INDEX('Hoja de Trabajo para listado'!$AB$155:$BA$1048576,MATCH($A150,'Hoja de Trabajo para listado'!$AB$155:$AB$1048576,0),MATCH((CUADRO!Q$4&amp;$E150),'Hoja de Trabajo para listado'!$AB$151:$BA$151,0)),0)+IFERROR(INDEX('Hoja de Trabajo para listado'!$BC$155:$CB$1048576,MATCH($A150,'Hoja de Trabajo para listado'!$BC$155:$BC$1048576,0),MATCH((CUADRO!Q$4&amp;$E150),'Hoja de Trabajo para listado'!$BC$151:$CB$151,0)),0)+IFERROR(INDEX('Hoja de Trabajo para listado'!$DE$153:$DG$274,MATCH($A150,'Hoja de Trabajo para listado'!$DE$153:$DE$1048576,0),MATCH((CUADRO!Q$4&amp;$E150),'Hoja de Trabajo para listado'!$DE$151:$DG$151,0)),0)+IFERROR(INDEX('Hoja de Trabajo para listado'!$CD$155:$DC$1048576,MATCH($A150,'Hoja de Trabajo para listado'!$CD$155:$CD$1048576,0),MATCH((CUADRO!Q$4&amp;$E150),'Hoja de Trabajo para listado'!$CD$151:$DC$151,0)),0)</f>
        <v>0</v>
      </c>
      <c r="R150" s="243">
        <f t="shared" ca="1" si="4"/>
        <v>0</v>
      </c>
      <c r="S150" s="243">
        <f ca="1">+R149+R150</f>
        <v>0</v>
      </c>
      <c r="T150" s="243">
        <f ca="1">+S150</f>
        <v>0</v>
      </c>
      <c r="U150" s="242">
        <f t="shared" si="5"/>
        <v>2</v>
      </c>
    </row>
    <row r="151" spans="1:21" ht="15" customHeight="1">
      <c r="A151" s="354">
        <v>224</v>
      </c>
      <c r="B151" s="381">
        <f>+A151</f>
        <v>224</v>
      </c>
      <c r="C151" s="245" t="str">
        <f>+VLOOKUP(A151,bd_lista!$A$3:$C$592,3,FALSE)</f>
        <v>Insumos Bolivia</v>
      </c>
      <c r="D151" s="383" t="str">
        <f>+C151</f>
        <v>Insumos Bolivia</v>
      </c>
      <c r="E151" s="245" t="s">
        <v>683</v>
      </c>
      <c r="F151" s="241">
        <f ca="1">+IFERROR(INDEX('Hoja de Trabajo para listado'!$A$155:$Z$1048576,MATCH($A151,'Hoja de Trabajo para listado'!$A$155:$A$1048576,0),MATCH((CUADRO!F$4&amp;$E151),'Hoja de Trabajo para listado'!$A$151:$Z$151,0)),0)+IFERROR(INDEX('Hoja de Trabajo para listado'!$AB$155:$BA$1048576,MATCH($A151,'Hoja de Trabajo para listado'!$AB$155:$AB$1048576,0),MATCH((CUADRO!F$4&amp;$E151),'Hoja de Trabajo para listado'!$AB$151:$BA$151,0)),0)+IFERROR(INDEX('Hoja de Trabajo para listado'!$BC$155:$CB$1048576,MATCH($A151,'Hoja de Trabajo para listado'!$BC$155:$BC$1048576,0),MATCH((CUADRO!F$4&amp;$E151),'Hoja de Trabajo para listado'!$BC$151:$CB$151,0)),0)+IFERROR(INDEX('Hoja de Trabajo para listado'!$DE$153:$DG$274,MATCH($A151,'Hoja de Trabajo para listado'!$DE$153:$DE$1048576,0),MATCH((CUADRO!F$4&amp;$E151),'Hoja de Trabajo para listado'!$DE$151:$DG$151,0)),0)+IFERROR(INDEX('Hoja de Trabajo para listado'!$CD$155:$DC$1048576,MATCH($A151,'Hoja de Trabajo para listado'!$CD$155:$CD$1048576,0),MATCH((CUADRO!F$4&amp;$E151),'Hoja de Trabajo para listado'!$CD$151:$DC$151,0)),0)</f>
        <v>0</v>
      </c>
      <c r="G151" s="241">
        <f ca="1">+IFERROR(INDEX('Hoja de Trabajo para listado'!$A$155:$Z$1048576,MATCH($A151,'Hoja de Trabajo para listado'!$A$155:$A$1048576,0),MATCH((CUADRO!G$4&amp;$E151),'Hoja de Trabajo para listado'!$A$151:$Z$151,0)),0)+IFERROR(INDEX('Hoja de Trabajo para listado'!$AB$155:$BA$1048576,MATCH($A151,'Hoja de Trabajo para listado'!$AB$155:$AB$1048576,0),MATCH((CUADRO!G$4&amp;$E151),'Hoja de Trabajo para listado'!$AB$151:$BA$151,0)),0)+IFERROR(INDEX('Hoja de Trabajo para listado'!$BC$155:$CB$1048576,MATCH($A151,'Hoja de Trabajo para listado'!$BC$155:$BC$1048576,0),MATCH((CUADRO!G$4&amp;$E151),'Hoja de Trabajo para listado'!$BC$151:$CB$151,0)),0)+IFERROR(INDEX('Hoja de Trabajo para listado'!$DE$153:$DG$274,MATCH($A151,'Hoja de Trabajo para listado'!$DE$153:$DE$1048576,0),MATCH((CUADRO!G$4&amp;$E151),'Hoja de Trabajo para listado'!$DE$151:$DG$151,0)),0)+IFERROR(INDEX('Hoja de Trabajo para listado'!$CD$155:$DC$1048576,MATCH($A151,'Hoja de Trabajo para listado'!$CD$155:$CD$1048576,0),MATCH((CUADRO!G$4&amp;$E151),'Hoja de Trabajo para listado'!$CD$151:$DC$151,0)),0)</f>
        <v>0</v>
      </c>
      <c r="H151" s="241">
        <f ca="1">+IFERROR(INDEX('Hoja de Trabajo para listado'!$A$155:$Z$1048576,MATCH($A151,'Hoja de Trabajo para listado'!$A$155:$A$1048576,0),MATCH((CUADRO!H$4&amp;$E151),'Hoja de Trabajo para listado'!$A$151:$Z$151,0)),0)+IFERROR(INDEX('Hoja de Trabajo para listado'!$AB$155:$BA$1048576,MATCH($A151,'Hoja de Trabajo para listado'!$AB$155:$AB$1048576,0),MATCH((CUADRO!H$4&amp;$E151),'Hoja de Trabajo para listado'!$AB$151:$BA$151,0)),0)+IFERROR(INDEX('Hoja de Trabajo para listado'!$BC$155:$CB$1048576,MATCH($A151,'Hoja de Trabajo para listado'!$BC$155:$BC$1048576,0),MATCH((CUADRO!H$4&amp;$E151),'Hoja de Trabajo para listado'!$BC$151:$CB$151,0)),0)+IFERROR(INDEX('Hoja de Trabajo para listado'!$DE$153:$DG$274,MATCH($A151,'Hoja de Trabajo para listado'!$DE$153:$DE$1048576,0),MATCH((CUADRO!H$4&amp;$E151),'Hoja de Trabajo para listado'!$DE$151:$DG$151,0)),0)+IFERROR(INDEX('Hoja de Trabajo para listado'!$CD$155:$DC$1048576,MATCH($A151,'Hoja de Trabajo para listado'!$CD$155:$CD$1048576,0),MATCH((CUADRO!H$4&amp;$E151),'Hoja de Trabajo para listado'!$CD$151:$DC$151,0)),0)</f>
        <v>0</v>
      </c>
      <c r="I151" s="241">
        <f ca="1">+IFERROR(INDEX('Hoja de Trabajo para listado'!$A$155:$Z$1048576,MATCH($A151,'Hoja de Trabajo para listado'!$A$155:$A$1048576,0),MATCH((CUADRO!I$4&amp;$E151),'Hoja de Trabajo para listado'!$A$151:$Z$151,0)),0)+IFERROR(INDEX('Hoja de Trabajo para listado'!$AB$155:$BA$1048576,MATCH($A151,'Hoja de Trabajo para listado'!$AB$155:$AB$1048576,0),MATCH((CUADRO!I$4&amp;$E151),'Hoja de Trabajo para listado'!$AB$151:$BA$151,0)),0)+IFERROR(INDEX('Hoja de Trabajo para listado'!$BC$155:$CB$1048576,MATCH($A151,'Hoja de Trabajo para listado'!$BC$155:$BC$1048576,0),MATCH((CUADRO!I$4&amp;$E151),'Hoja de Trabajo para listado'!$BC$151:$CB$151,0)),0)+IFERROR(INDEX('Hoja de Trabajo para listado'!$DE$153:$DG$274,MATCH($A151,'Hoja de Trabajo para listado'!$DE$153:$DE$1048576,0),MATCH((CUADRO!I$4&amp;$E151),'Hoja de Trabajo para listado'!$DE$151:$DG$151,0)),0)+IFERROR(INDEX('Hoja de Trabajo para listado'!$CD$155:$DC$1048576,MATCH($A151,'Hoja de Trabajo para listado'!$CD$155:$CD$1048576,0),MATCH((CUADRO!I$4&amp;$E151),'Hoja de Trabajo para listado'!$CD$151:$DC$151,0)),0)</f>
        <v>21850000.02</v>
      </c>
      <c r="J151" s="241">
        <f ca="1">+IFERROR(INDEX('Hoja de Trabajo para listado'!$A$155:$Z$1048576,MATCH($A151,'Hoja de Trabajo para listado'!$A$155:$A$1048576,0),MATCH((CUADRO!J$4&amp;$E151),'Hoja de Trabajo para listado'!$A$151:$Z$151,0)),0)+IFERROR(INDEX('Hoja de Trabajo para listado'!$AB$155:$BA$1048576,MATCH($A151,'Hoja de Trabajo para listado'!$AB$155:$AB$1048576,0),MATCH((CUADRO!J$4&amp;$E151),'Hoja de Trabajo para listado'!$AB$151:$BA$151,0)),0)+IFERROR(INDEX('Hoja de Trabajo para listado'!$BC$155:$CB$1048576,MATCH($A151,'Hoja de Trabajo para listado'!$BC$155:$BC$1048576,0),MATCH((CUADRO!J$4&amp;$E151),'Hoja de Trabajo para listado'!$BC$151:$CB$151,0)),0)+IFERROR(INDEX('Hoja de Trabajo para listado'!$DE$153:$DG$274,MATCH($A151,'Hoja de Trabajo para listado'!$DE$153:$DE$1048576,0),MATCH((CUADRO!J$4&amp;$E151),'Hoja de Trabajo para listado'!$DE$151:$DG$151,0)),0)+IFERROR(INDEX('Hoja de Trabajo para listado'!$CD$155:$DC$1048576,MATCH($A151,'Hoja de Trabajo para listado'!$CD$155:$CD$1048576,0),MATCH((CUADRO!J$4&amp;$E151),'Hoja de Trabajo para listado'!$CD$151:$DC$151,0)),0)</f>
        <v>0</v>
      </c>
      <c r="K151" s="241">
        <f ca="1">+IFERROR(INDEX('Hoja de Trabajo para listado'!$A$155:$Z$1048576,MATCH($A151,'Hoja de Trabajo para listado'!$A$155:$A$1048576,0),MATCH((CUADRO!K$4&amp;$E151),'Hoja de Trabajo para listado'!$A$151:$Z$151,0)),0)+IFERROR(INDEX('Hoja de Trabajo para listado'!$AB$155:$BA$1048576,MATCH($A151,'Hoja de Trabajo para listado'!$AB$155:$AB$1048576,0),MATCH((CUADRO!K$4&amp;$E151),'Hoja de Trabajo para listado'!$AB$151:$BA$151,0)),0)+IFERROR(INDEX('Hoja de Trabajo para listado'!$BC$155:$CB$1048576,MATCH($A151,'Hoja de Trabajo para listado'!$BC$155:$BC$1048576,0),MATCH((CUADRO!K$4&amp;$E151),'Hoja de Trabajo para listado'!$BC$151:$CB$151,0)),0)+IFERROR(INDEX('Hoja de Trabajo para listado'!$DE$153:$DG$274,MATCH($A151,'Hoja de Trabajo para listado'!$DE$153:$DE$1048576,0),MATCH((CUADRO!K$4&amp;$E151),'Hoja de Trabajo para listado'!$DE$151:$DG$151,0)),0)+IFERROR(INDEX('Hoja de Trabajo para listado'!$CD$155:$DC$1048576,MATCH($A151,'Hoja de Trabajo para listado'!$CD$155:$CD$1048576,0),MATCH((CUADRO!K$4&amp;$E151),'Hoja de Trabajo para listado'!$CD$151:$DC$151,0)),0)</f>
        <v>0</v>
      </c>
      <c r="L151" s="241">
        <f ca="1">+IFERROR(INDEX('Hoja de Trabajo para listado'!$A$155:$Z$1048576,MATCH($A151,'Hoja de Trabajo para listado'!$A$155:$A$1048576,0),MATCH((CUADRO!L$4&amp;$E151),'Hoja de Trabajo para listado'!$A$151:$Z$151,0)),0)+IFERROR(INDEX('Hoja de Trabajo para listado'!$AB$155:$BA$1048576,MATCH($A151,'Hoja de Trabajo para listado'!$AB$155:$AB$1048576,0),MATCH((CUADRO!L$4&amp;$E151),'Hoja de Trabajo para listado'!$AB$151:$BA$151,0)),0)+IFERROR(INDEX('Hoja de Trabajo para listado'!$BC$155:$CB$1048576,MATCH($A151,'Hoja de Trabajo para listado'!$BC$155:$BC$1048576,0),MATCH((CUADRO!L$4&amp;$E151),'Hoja de Trabajo para listado'!$BC$151:$CB$151,0)),0)+IFERROR(INDEX('Hoja de Trabajo para listado'!$DE$153:$DG$274,MATCH($A151,'Hoja de Trabajo para listado'!$DE$153:$DE$1048576,0),MATCH((CUADRO!L$4&amp;$E151),'Hoja de Trabajo para listado'!$DE$151:$DG$151,0)),0)+IFERROR(INDEX('Hoja de Trabajo para listado'!$CD$155:$DC$1048576,MATCH($A151,'Hoja de Trabajo para listado'!$CD$155:$CD$1048576,0),MATCH((CUADRO!L$4&amp;$E151),'Hoja de Trabajo para listado'!$CD$151:$DC$151,0)),0)</f>
        <v>0</v>
      </c>
      <c r="M151" s="241">
        <f ca="1">+IFERROR(INDEX('Hoja de Trabajo para listado'!$A$155:$Z$1048576,MATCH($A151,'Hoja de Trabajo para listado'!$A$155:$A$1048576,0),MATCH((CUADRO!M$4&amp;$E151),'Hoja de Trabajo para listado'!$A$151:$Z$151,0)),0)+IFERROR(INDEX('Hoja de Trabajo para listado'!$AB$155:$BA$1048576,MATCH($A151,'Hoja de Trabajo para listado'!$AB$155:$AB$1048576,0),MATCH((CUADRO!M$4&amp;$E151),'Hoja de Trabajo para listado'!$AB$151:$BA$151,0)),0)+IFERROR(INDEX('Hoja de Trabajo para listado'!$BC$155:$CB$1048576,MATCH($A151,'Hoja de Trabajo para listado'!$BC$155:$BC$1048576,0),MATCH((CUADRO!M$4&amp;$E151),'Hoja de Trabajo para listado'!$BC$151:$CB$151,0)),0)+IFERROR(INDEX('Hoja de Trabajo para listado'!$DE$153:$DG$274,MATCH($A151,'Hoja de Trabajo para listado'!$DE$153:$DE$1048576,0),MATCH((CUADRO!M$4&amp;$E151),'Hoja de Trabajo para listado'!$DE$151:$DG$151,0)),0)+IFERROR(INDEX('Hoja de Trabajo para listado'!$CD$155:$DC$1048576,MATCH($A151,'Hoja de Trabajo para listado'!$CD$155:$CD$1048576,0),MATCH((CUADRO!M$4&amp;$E151),'Hoja de Trabajo para listado'!$CD$151:$DC$151,0)),0)</f>
        <v>0</v>
      </c>
      <c r="N151" s="241">
        <f ca="1">+IFERROR(INDEX('Hoja de Trabajo para listado'!$A$155:$Z$1048576,MATCH($A151,'Hoja de Trabajo para listado'!$A$155:$A$1048576,0),MATCH((CUADRO!N$4&amp;$E151),'Hoja de Trabajo para listado'!$A$151:$Z$151,0)),0)+IFERROR(INDEX('Hoja de Trabajo para listado'!$AB$155:$BA$1048576,MATCH($A151,'Hoja de Trabajo para listado'!$AB$155:$AB$1048576,0),MATCH((CUADRO!N$4&amp;$E151),'Hoja de Trabajo para listado'!$AB$151:$BA$151,0)),0)+IFERROR(INDEX('Hoja de Trabajo para listado'!$BC$155:$CB$1048576,MATCH($A151,'Hoja de Trabajo para listado'!$BC$155:$BC$1048576,0),MATCH((CUADRO!N$4&amp;$E151),'Hoja de Trabajo para listado'!$BC$151:$CB$151,0)),0)+IFERROR(INDEX('Hoja de Trabajo para listado'!$DE$153:$DG$274,MATCH($A151,'Hoja de Trabajo para listado'!$DE$153:$DE$1048576,0),MATCH((CUADRO!N$4&amp;$E151),'Hoja de Trabajo para listado'!$DE$151:$DG$151,0)),0)+IFERROR(INDEX('Hoja de Trabajo para listado'!$CD$155:$DC$1048576,MATCH($A151,'Hoja de Trabajo para listado'!$CD$155:$CD$1048576,0),MATCH((CUADRO!N$4&amp;$E151),'Hoja de Trabajo para listado'!$CD$151:$DC$151,0)),0)</f>
        <v>0</v>
      </c>
      <c r="O151" s="241">
        <f ca="1">+IFERROR(INDEX('Hoja de Trabajo para listado'!$A$155:$Z$1048576,MATCH($A151,'Hoja de Trabajo para listado'!$A$155:$A$1048576,0),MATCH((CUADRO!O$4&amp;$E151),'Hoja de Trabajo para listado'!$A$151:$Z$151,0)),0)+IFERROR(INDEX('Hoja de Trabajo para listado'!$AB$155:$BA$1048576,MATCH($A151,'Hoja de Trabajo para listado'!$AB$155:$AB$1048576,0),MATCH((CUADRO!O$4&amp;$E151),'Hoja de Trabajo para listado'!$AB$151:$BA$151,0)),0)+IFERROR(INDEX('Hoja de Trabajo para listado'!$BC$155:$CB$1048576,MATCH($A151,'Hoja de Trabajo para listado'!$BC$155:$BC$1048576,0),MATCH((CUADRO!O$4&amp;$E151),'Hoja de Trabajo para listado'!$BC$151:$CB$151,0)),0)+IFERROR(INDEX('Hoja de Trabajo para listado'!$DE$153:$DG$274,MATCH($A151,'Hoja de Trabajo para listado'!$DE$153:$DE$1048576,0),MATCH((CUADRO!O$4&amp;$E151),'Hoja de Trabajo para listado'!$DE$151:$DG$151,0)),0)+IFERROR(INDEX('Hoja de Trabajo para listado'!$CD$155:$DC$1048576,MATCH($A151,'Hoja de Trabajo para listado'!$CD$155:$CD$1048576,0),MATCH((CUADRO!O$4&amp;$E151),'Hoja de Trabajo para listado'!$CD$151:$DC$151,0)),0)</f>
        <v>0</v>
      </c>
      <c r="P151" s="241">
        <f ca="1">+IFERROR(INDEX('Hoja de Trabajo para listado'!$A$155:$Z$1048576,MATCH($A151,'Hoja de Trabajo para listado'!$A$155:$A$1048576,0),MATCH((CUADRO!P$4&amp;$E151),'Hoja de Trabajo para listado'!$A$151:$Z$151,0)),0)+IFERROR(INDEX('Hoja de Trabajo para listado'!$AB$155:$BA$1048576,MATCH($A151,'Hoja de Trabajo para listado'!$AB$155:$AB$1048576,0),MATCH((CUADRO!P$4&amp;$E151),'Hoja de Trabajo para listado'!$AB$151:$BA$151,0)),0)+IFERROR(INDEX('Hoja de Trabajo para listado'!$BC$155:$CB$1048576,MATCH($A151,'Hoja de Trabajo para listado'!$BC$155:$BC$1048576,0),MATCH((CUADRO!P$4&amp;$E151),'Hoja de Trabajo para listado'!$BC$151:$CB$151,0)),0)+IFERROR(INDEX('Hoja de Trabajo para listado'!$DE$153:$DG$274,MATCH($A151,'Hoja de Trabajo para listado'!$DE$153:$DE$1048576,0),MATCH((CUADRO!P$4&amp;$E151),'Hoja de Trabajo para listado'!$DE$151:$DG$151,0)),0)+IFERROR(INDEX('Hoja de Trabajo para listado'!$CD$155:$DC$1048576,MATCH($A151,'Hoja de Trabajo para listado'!$CD$155:$CD$1048576,0),MATCH((CUADRO!P$4&amp;$E151),'Hoja de Trabajo para listado'!$CD$151:$DC$151,0)),0)</f>
        <v>0</v>
      </c>
      <c r="Q151" s="241">
        <f ca="1">+IFERROR(INDEX('Hoja de Trabajo para listado'!$A$155:$Z$1048576,MATCH($A151,'Hoja de Trabajo para listado'!$A$155:$A$1048576,0),MATCH((CUADRO!Q$4&amp;$E151),'Hoja de Trabajo para listado'!$A$151:$Z$151,0)),0)+IFERROR(INDEX('Hoja de Trabajo para listado'!$AB$155:$BA$1048576,MATCH($A151,'Hoja de Trabajo para listado'!$AB$155:$AB$1048576,0),MATCH((CUADRO!Q$4&amp;$E151),'Hoja de Trabajo para listado'!$AB$151:$BA$151,0)),0)+IFERROR(INDEX('Hoja de Trabajo para listado'!$BC$155:$CB$1048576,MATCH($A151,'Hoja de Trabajo para listado'!$BC$155:$BC$1048576,0),MATCH((CUADRO!Q$4&amp;$E151),'Hoja de Trabajo para listado'!$BC$151:$CB$151,0)),0)+IFERROR(INDEX('Hoja de Trabajo para listado'!$DE$153:$DG$274,MATCH($A151,'Hoja de Trabajo para listado'!$DE$153:$DE$1048576,0),MATCH((CUADRO!Q$4&amp;$E151),'Hoja de Trabajo para listado'!$DE$151:$DG$151,0)),0)+IFERROR(INDEX('Hoja de Trabajo para listado'!$CD$155:$DC$1048576,MATCH($A151,'Hoja de Trabajo para listado'!$CD$155:$CD$1048576,0),MATCH((CUADRO!Q$4&amp;$E151),'Hoja de Trabajo para listado'!$CD$151:$DC$151,0)),0)</f>
        <v>0</v>
      </c>
      <c r="R151" s="241">
        <f t="shared" ca="1" si="4"/>
        <v>21850000.02</v>
      </c>
      <c r="S151" s="241"/>
      <c r="T151" s="241">
        <f ca="1">+T152</f>
        <v>46451676.620000005</v>
      </c>
      <c r="U151" s="240">
        <f t="shared" si="5"/>
        <v>1</v>
      </c>
    </row>
    <row r="152" spans="1:21" ht="15" customHeight="1">
      <c r="A152" s="353">
        <v>224</v>
      </c>
      <c r="B152" s="382"/>
      <c r="C152" s="305" t="str">
        <f>+VLOOKUP(A152,bd_lista!$A$3:$C$592,3,FALSE)</f>
        <v>Insumos Bolivia</v>
      </c>
      <c r="D152" s="384"/>
      <c r="E152" s="305" t="s">
        <v>684</v>
      </c>
      <c r="F152" s="243">
        <f ca="1">+IFERROR(INDEX('Hoja de Trabajo para listado'!$A$155:$Z$1048576,MATCH($A152,'Hoja de Trabajo para listado'!$A$155:$A$1048576,0),MATCH((CUADRO!F$4&amp;$E152),'Hoja de Trabajo para listado'!$A$151:$Z$151,0)),0)+IFERROR(INDEX('Hoja de Trabajo para listado'!$AB$155:$BA$1048576,MATCH($A152,'Hoja de Trabajo para listado'!$AB$155:$AB$1048576,0),MATCH((CUADRO!F$4&amp;$E152),'Hoja de Trabajo para listado'!$AB$151:$BA$151,0)),0)+IFERROR(INDEX('Hoja de Trabajo para listado'!$BC$155:$CB$1048576,MATCH($A152,'Hoja de Trabajo para listado'!$BC$155:$BC$1048576,0),MATCH((CUADRO!F$4&amp;$E152),'Hoja de Trabajo para listado'!$BC$151:$CB$151,0)),0)+IFERROR(INDEX('Hoja de Trabajo para listado'!$DE$153:$DG$274,MATCH($A152,'Hoja de Trabajo para listado'!$DE$153:$DE$1048576,0),MATCH((CUADRO!F$4&amp;$E152),'Hoja de Trabajo para listado'!$DE$151:$DG$151,0)),0)+IFERROR(INDEX('Hoja de Trabajo para listado'!$CD$155:$DC$1048576,MATCH($A152,'Hoja de Trabajo para listado'!$CD$155:$CD$1048576,0),MATCH((CUADRO!F$4&amp;$E152),'Hoja de Trabajo para listado'!$CD$151:$DC$151,0)),0)</f>
        <v>927.5</v>
      </c>
      <c r="G152" s="243">
        <f ca="1">+IFERROR(INDEX('Hoja de Trabajo para listado'!$A$155:$Z$1048576,MATCH($A152,'Hoja de Trabajo para listado'!$A$155:$A$1048576,0),MATCH((CUADRO!G$4&amp;$E152),'Hoja de Trabajo para listado'!$A$151:$Z$151,0)),0)+IFERROR(INDEX('Hoja de Trabajo para listado'!$AB$155:$BA$1048576,MATCH($A152,'Hoja de Trabajo para listado'!$AB$155:$AB$1048576,0),MATCH((CUADRO!G$4&amp;$E152),'Hoja de Trabajo para listado'!$AB$151:$BA$151,0)),0)+IFERROR(INDEX('Hoja de Trabajo para listado'!$BC$155:$CB$1048576,MATCH($A152,'Hoja de Trabajo para listado'!$BC$155:$BC$1048576,0),MATCH((CUADRO!G$4&amp;$E152),'Hoja de Trabajo para listado'!$BC$151:$CB$151,0)),0)+IFERROR(INDEX('Hoja de Trabajo para listado'!$DE$153:$DG$274,MATCH($A152,'Hoja de Trabajo para listado'!$DE$153:$DE$1048576,0),MATCH((CUADRO!G$4&amp;$E152),'Hoja de Trabajo para listado'!$DE$151:$DG$151,0)),0)+IFERROR(INDEX('Hoja de Trabajo para listado'!$CD$155:$DC$1048576,MATCH($A152,'Hoja de Trabajo para listado'!$CD$155:$CD$1048576,0),MATCH((CUADRO!G$4&amp;$E152),'Hoja de Trabajo para listado'!$CD$151:$DC$151,0)),0)</f>
        <v>4293.38</v>
      </c>
      <c r="H152" s="243">
        <f ca="1">+IFERROR(INDEX('Hoja de Trabajo para listado'!$A$155:$Z$1048576,MATCH($A152,'Hoja de Trabajo para listado'!$A$155:$A$1048576,0),MATCH((CUADRO!H$4&amp;$E152),'Hoja de Trabajo para listado'!$A$151:$Z$151,0)),0)+IFERROR(INDEX('Hoja de Trabajo para listado'!$AB$155:$BA$1048576,MATCH($A152,'Hoja de Trabajo para listado'!$AB$155:$AB$1048576,0),MATCH((CUADRO!H$4&amp;$E152),'Hoja de Trabajo para listado'!$AB$151:$BA$151,0)),0)+IFERROR(INDEX('Hoja de Trabajo para listado'!$BC$155:$CB$1048576,MATCH($A152,'Hoja de Trabajo para listado'!$BC$155:$BC$1048576,0),MATCH((CUADRO!H$4&amp;$E152),'Hoja de Trabajo para listado'!$BC$151:$CB$151,0)),0)+IFERROR(INDEX('Hoja de Trabajo para listado'!$DE$153:$DG$274,MATCH($A152,'Hoja de Trabajo para listado'!$DE$153:$DE$1048576,0),MATCH((CUADRO!H$4&amp;$E152),'Hoja de Trabajo para listado'!$DE$151:$DG$151,0)),0)+IFERROR(INDEX('Hoja de Trabajo para listado'!$CD$155:$DC$1048576,MATCH($A152,'Hoja de Trabajo para listado'!$CD$155:$CD$1048576,0),MATCH((CUADRO!H$4&amp;$E152),'Hoja de Trabajo para listado'!$CD$151:$DC$151,0)),0)</f>
        <v>0</v>
      </c>
      <c r="I152" s="243">
        <f ca="1">+IFERROR(INDEX('Hoja de Trabajo para listado'!$A$155:$Z$1048576,MATCH($A152,'Hoja de Trabajo para listado'!$A$155:$A$1048576,0),MATCH((CUADRO!I$4&amp;$E152),'Hoja de Trabajo para listado'!$A$151:$Z$151,0)),0)+IFERROR(INDEX('Hoja de Trabajo para listado'!$AB$155:$BA$1048576,MATCH($A152,'Hoja de Trabajo para listado'!$AB$155:$AB$1048576,0),MATCH((CUADRO!I$4&amp;$E152),'Hoja de Trabajo para listado'!$AB$151:$BA$151,0)),0)+IFERROR(INDEX('Hoja de Trabajo para listado'!$BC$155:$CB$1048576,MATCH($A152,'Hoja de Trabajo para listado'!$BC$155:$BC$1048576,0),MATCH((CUADRO!I$4&amp;$E152),'Hoja de Trabajo para listado'!$BC$151:$CB$151,0)),0)+IFERROR(INDEX('Hoja de Trabajo para listado'!$DE$153:$DG$274,MATCH($A152,'Hoja de Trabajo para listado'!$DE$153:$DE$1048576,0),MATCH((CUADRO!I$4&amp;$E152),'Hoja de Trabajo para listado'!$DE$151:$DG$151,0)),0)+IFERROR(INDEX('Hoja de Trabajo para listado'!$CD$155:$DC$1048576,MATCH($A152,'Hoja de Trabajo para listado'!$CD$155:$CD$1048576,0),MATCH((CUADRO!I$4&amp;$E152),'Hoja de Trabajo para listado'!$CD$151:$DC$151,0)),0)</f>
        <v>21850000.100000001</v>
      </c>
      <c r="J152" s="243">
        <f ca="1">+IFERROR(INDEX('Hoja de Trabajo para listado'!$A$155:$Z$1048576,MATCH($A152,'Hoja de Trabajo para listado'!$A$155:$A$1048576,0),MATCH((CUADRO!J$4&amp;$E152),'Hoja de Trabajo para listado'!$A$151:$Z$151,0)),0)+IFERROR(INDEX('Hoja de Trabajo para listado'!$AB$155:$BA$1048576,MATCH($A152,'Hoja de Trabajo para listado'!$AB$155:$AB$1048576,0),MATCH((CUADRO!J$4&amp;$E152),'Hoja de Trabajo para listado'!$AB$151:$BA$151,0)),0)+IFERROR(INDEX('Hoja de Trabajo para listado'!$BC$155:$CB$1048576,MATCH($A152,'Hoja de Trabajo para listado'!$BC$155:$BC$1048576,0),MATCH((CUADRO!J$4&amp;$E152),'Hoja de Trabajo para listado'!$BC$151:$CB$151,0)),0)+IFERROR(INDEX('Hoja de Trabajo para listado'!$DE$153:$DG$274,MATCH($A152,'Hoja de Trabajo para listado'!$DE$153:$DE$1048576,0),MATCH((CUADRO!J$4&amp;$E152),'Hoja de Trabajo para listado'!$DE$151:$DG$151,0)),0)+IFERROR(INDEX('Hoja de Trabajo para listado'!$CD$155:$DC$1048576,MATCH($A152,'Hoja de Trabajo para listado'!$CD$155:$CD$1048576,0),MATCH((CUADRO!J$4&amp;$E152),'Hoja de Trabajo para listado'!$CD$151:$DC$151,0)),0)</f>
        <v>2746455.62</v>
      </c>
      <c r="K152" s="243">
        <f ca="1">+IFERROR(INDEX('Hoja de Trabajo para listado'!$A$155:$Z$1048576,MATCH($A152,'Hoja de Trabajo para listado'!$A$155:$A$1048576,0),MATCH((CUADRO!K$4&amp;$E152),'Hoja de Trabajo para listado'!$A$151:$Z$151,0)),0)+IFERROR(INDEX('Hoja de Trabajo para listado'!$AB$155:$BA$1048576,MATCH($A152,'Hoja de Trabajo para listado'!$AB$155:$AB$1048576,0),MATCH((CUADRO!K$4&amp;$E152),'Hoja de Trabajo para listado'!$AB$151:$BA$151,0)),0)+IFERROR(INDEX('Hoja de Trabajo para listado'!$BC$155:$CB$1048576,MATCH($A152,'Hoja de Trabajo para listado'!$BC$155:$BC$1048576,0),MATCH((CUADRO!K$4&amp;$E152),'Hoja de Trabajo para listado'!$BC$151:$CB$151,0)),0)+IFERROR(INDEX('Hoja de Trabajo para listado'!$DE$153:$DG$274,MATCH($A152,'Hoja de Trabajo para listado'!$DE$153:$DE$1048576,0),MATCH((CUADRO!K$4&amp;$E152),'Hoja de Trabajo para listado'!$DE$151:$DG$151,0)),0)+IFERROR(INDEX('Hoja de Trabajo para listado'!$CD$155:$DC$1048576,MATCH($A152,'Hoja de Trabajo para listado'!$CD$155:$CD$1048576,0),MATCH((CUADRO!K$4&amp;$E152),'Hoja de Trabajo para listado'!$CD$151:$DC$151,0)),0)</f>
        <v>0</v>
      </c>
      <c r="L152" s="243">
        <f ca="1">+IFERROR(INDEX('Hoja de Trabajo para listado'!$A$155:$Z$1048576,MATCH($A152,'Hoja de Trabajo para listado'!$A$155:$A$1048576,0),MATCH((CUADRO!L$4&amp;$E152),'Hoja de Trabajo para listado'!$A$151:$Z$151,0)),0)+IFERROR(INDEX('Hoja de Trabajo para listado'!$AB$155:$BA$1048576,MATCH($A152,'Hoja de Trabajo para listado'!$AB$155:$AB$1048576,0),MATCH((CUADRO!L$4&amp;$E152),'Hoja de Trabajo para listado'!$AB$151:$BA$151,0)),0)+IFERROR(INDEX('Hoja de Trabajo para listado'!$BC$155:$CB$1048576,MATCH($A152,'Hoja de Trabajo para listado'!$BC$155:$BC$1048576,0),MATCH((CUADRO!L$4&amp;$E152),'Hoja de Trabajo para listado'!$BC$151:$CB$151,0)),0)+IFERROR(INDEX('Hoja de Trabajo para listado'!$DE$153:$DG$274,MATCH($A152,'Hoja de Trabajo para listado'!$DE$153:$DE$1048576,0),MATCH((CUADRO!L$4&amp;$E152),'Hoja de Trabajo para listado'!$DE$151:$DG$151,0)),0)+IFERROR(INDEX('Hoja de Trabajo para listado'!$CD$155:$DC$1048576,MATCH($A152,'Hoja de Trabajo para listado'!$CD$155:$CD$1048576,0),MATCH((CUADRO!L$4&amp;$E152),'Hoja de Trabajo para listado'!$CD$151:$DC$151,0)),0)</f>
        <v>0</v>
      </c>
      <c r="M152" s="243">
        <f ca="1">+IFERROR(INDEX('Hoja de Trabajo para listado'!$A$155:$Z$1048576,MATCH($A152,'Hoja de Trabajo para listado'!$A$155:$A$1048576,0),MATCH((CUADRO!M$4&amp;$E152),'Hoja de Trabajo para listado'!$A$151:$Z$151,0)),0)+IFERROR(INDEX('Hoja de Trabajo para listado'!$AB$155:$BA$1048576,MATCH($A152,'Hoja de Trabajo para listado'!$AB$155:$AB$1048576,0),MATCH((CUADRO!M$4&amp;$E152),'Hoja de Trabajo para listado'!$AB$151:$BA$151,0)),0)+IFERROR(INDEX('Hoja de Trabajo para listado'!$BC$155:$CB$1048576,MATCH($A152,'Hoja de Trabajo para listado'!$BC$155:$BC$1048576,0),MATCH((CUADRO!M$4&amp;$E152),'Hoja de Trabajo para listado'!$BC$151:$CB$151,0)),0)+IFERROR(INDEX('Hoja de Trabajo para listado'!$DE$153:$DG$274,MATCH($A152,'Hoja de Trabajo para listado'!$DE$153:$DE$1048576,0),MATCH((CUADRO!M$4&amp;$E152),'Hoja de Trabajo para listado'!$DE$151:$DG$151,0)),0)+IFERROR(INDEX('Hoja de Trabajo para listado'!$CD$155:$DC$1048576,MATCH($A152,'Hoja de Trabajo para listado'!$CD$155:$CD$1048576,0),MATCH((CUADRO!M$4&amp;$E152),'Hoja de Trabajo para listado'!$CD$151:$DC$151,0)),0)</f>
        <v>0</v>
      </c>
      <c r="N152" s="243">
        <f ca="1">+IFERROR(INDEX('Hoja de Trabajo para listado'!$A$155:$Z$1048576,MATCH($A152,'Hoja de Trabajo para listado'!$A$155:$A$1048576,0),MATCH((CUADRO!N$4&amp;$E152),'Hoja de Trabajo para listado'!$A$151:$Z$151,0)),0)+IFERROR(INDEX('Hoja de Trabajo para listado'!$AB$155:$BA$1048576,MATCH($A152,'Hoja de Trabajo para listado'!$AB$155:$AB$1048576,0),MATCH((CUADRO!N$4&amp;$E152),'Hoja de Trabajo para listado'!$AB$151:$BA$151,0)),0)+IFERROR(INDEX('Hoja de Trabajo para listado'!$BC$155:$CB$1048576,MATCH($A152,'Hoja de Trabajo para listado'!$BC$155:$BC$1048576,0),MATCH((CUADRO!N$4&amp;$E152),'Hoja de Trabajo para listado'!$BC$151:$CB$151,0)),0)+IFERROR(INDEX('Hoja de Trabajo para listado'!$DE$153:$DG$274,MATCH($A152,'Hoja de Trabajo para listado'!$DE$153:$DE$1048576,0),MATCH((CUADRO!N$4&amp;$E152),'Hoja de Trabajo para listado'!$DE$151:$DG$151,0)),0)+IFERROR(INDEX('Hoja de Trabajo para listado'!$CD$155:$DC$1048576,MATCH($A152,'Hoja de Trabajo para listado'!$CD$155:$CD$1048576,0),MATCH((CUADRO!N$4&amp;$E152),'Hoja de Trabajo para listado'!$CD$151:$DC$151,0)),0)</f>
        <v>0</v>
      </c>
      <c r="O152" s="243">
        <f ca="1">+IFERROR(INDEX('Hoja de Trabajo para listado'!$A$155:$Z$1048576,MATCH($A152,'Hoja de Trabajo para listado'!$A$155:$A$1048576,0),MATCH((CUADRO!O$4&amp;$E152),'Hoja de Trabajo para listado'!$A$151:$Z$151,0)),0)+IFERROR(INDEX('Hoja de Trabajo para listado'!$AB$155:$BA$1048576,MATCH($A152,'Hoja de Trabajo para listado'!$AB$155:$AB$1048576,0),MATCH((CUADRO!O$4&amp;$E152),'Hoja de Trabajo para listado'!$AB$151:$BA$151,0)),0)+IFERROR(INDEX('Hoja de Trabajo para listado'!$BC$155:$CB$1048576,MATCH($A152,'Hoja de Trabajo para listado'!$BC$155:$BC$1048576,0),MATCH((CUADRO!O$4&amp;$E152),'Hoja de Trabajo para listado'!$BC$151:$CB$151,0)),0)+IFERROR(INDEX('Hoja de Trabajo para listado'!$DE$153:$DG$274,MATCH($A152,'Hoja de Trabajo para listado'!$DE$153:$DE$1048576,0),MATCH((CUADRO!O$4&amp;$E152),'Hoja de Trabajo para listado'!$DE$151:$DG$151,0)),0)+IFERROR(INDEX('Hoja de Trabajo para listado'!$CD$155:$DC$1048576,MATCH($A152,'Hoja de Trabajo para listado'!$CD$155:$CD$1048576,0),MATCH((CUADRO!O$4&amp;$E152),'Hoja de Trabajo para listado'!$CD$151:$DC$151,0)),0)</f>
        <v>0</v>
      </c>
      <c r="P152" s="243">
        <f ca="1">+IFERROR(INDEX('Hoja de Trabajo para listado'!$A$155:$Z$1048576,MATCH($A152,'Hoja de Trabajo para listado'!$A$155:$A$1048576,0),MATCH((CUADRO!P$4&amp;$E152),'Hoja de Trabajo para listado'!$A$151:$Z$151,0)),0)+IFERROR(INDEX('Hoja de Trabajo para listado'!$AB$155:$BA$1048576,MATCH($A152,'Hoja de Trabajo para listado'!$AB$155:$AB$1048576,0),MATCH((CUADRO!P$4&amp;$E152),'Hoja de Trabajo para listado'!$AB$151:$BA$151,0)),0)+IFERROR(INDEX('Hoja de Trabajo para listado'!$BC$155:$CB$1048576,MATCH($A152,'Hoja de Trabajo para listado'!$BC$155:$BC$1048576,0),MATCH((CUADRO!P$4&amp;$E152),'Hoja de Trabajo para listado'!$BC$151:$CB$151,0)),0)+IFERROR(INDEX('Hoja de Trabajo para listado'!$DE$153:$DG$274,MATCH($A152,'Hoja de Trabajo para listado'!$DE$153:$DE$1048576,0),MATCH((CUADRO!P$4&amp;$E152),'Hoja de Trabajo para listado'!$DE$151:$DG$151,0)),0)+IFERROR(INDEX('Hoja de Trabajo para listado'!$CD$155:$DC$1048576,MATCH($A152,'Hoja de Trabajo para listado'!$CD$155:$CD$1048576,0),MATCH((CUADRO!P$4&amp;$E152),'Hoja de Trabajo para listado'!$CD$151:$DC$151,0)),0)</f>
        <v>0</v>
      </c>
      <c r="Q152" s="243">
        <f ca="1">+IFERROR(INDEX('Hoja de Trabajo para listado'!$A$155:$Z$1048576,MATCH($A152,'Hoja de Trabajo para listado'!$A$155:$A$1048576,0),MATCH((CUADRO!Q$4&amp;$E152),'Hoja de Trabajo para listado'!$A$151:$Z$151,0)),0)+IFERROR(INDEX('Hoja de Trabajo para listado'!$AB$155:$BA$1048576,MATCH($A152,'Hoja de Trabajo para listado'!$AB$155:$AB$1048576,0),MATCH((CUADRO!Q$4&amp;$E152),'Hoja de Trabajo para listado'!$AB$151:$BA$151,0)),0)+IFERROR(INDEX('Hoja de Trabajo para listado'!$BC$155:$CB$1048576,MATCH($A152,'Hoja de Trabajo para listado'!$BC$155:$BC$1048576,0),MATCH((CUADRO!Q$4&amp;$E152),'Hoja de Trabajo para listado'!$BC$151:$CB$151,0)),0)+IFERROR(INDEX('Hoja de Trabajo para listado'!$DE$153:$DG$274,MATCH($A152,'Hoja de Trabajo para listado'!$DE$153:$DE$1048576,0),MATCH((CUADRO!Q$4&amp;$E152),'Hoja de Trabajo para listado'!$DE$151:$DG$151,0)),0)+IFERROR(INDEX('Hoja de Trabajo para listado'!$CD$155:$DC$1048576,MATCH($A152,'Hoja de Trabajo para listado'!$CD$155:$CD$1048576,0),MATCH((CUADRO!Q$4&amp;$E152),'Hoja de Trabajo para listado'!$CD$151:$DC$151,0)),0)</f>
        <v>0</v>
      </c>
      <c r="R152" s="243">
        <f t="shared" ca="1" si="4"/>
        <v>24601676.600000001</v>
      </c>
      <c r="S152" s="243">
        <f ca="1">+R151+R152</f>
        <v>46451676.620000005</v>
      </c>
      <c r="T152" s="243">
        <f ca="1">+S152</f>
        <v>46451676.620000005</v>
      </c>
      <c r="U152" s="242">
        <f t="shared" si="5"/>
        <v>2</v>
      </c>
    </row>
    <row r="153" spans="1:21" ht="15" hidden="1" customHeight="1">
      <c r="A153" s="249">
        <v>225</v>
      </c>
      <c r="B153" s="381">
        <f>+A153</f>
        <v>225</v>
      </c>
      <c r="C153" s="245" t="str">
        <f>+VLOOKUP(A153,bd_lista!$A$3:$C$592,3,FALSE)</f>
        <v>Serv. Nal. para la Sostenibilidad en Saneamiento Básico</v>
      </c>
      <c r="D153" s="383" t="str">
        <f>+C153</f>
        <v>Serv. Nal. para la Sostenibilidad en Saneamiento Básico</v>
      </c>
      <c r="E153" s="245" t="s">
        <v>683</v>
      </c>
      <c r="F153" s="241">
        <f ca="1">+IFERROR(INDEX('Hoja de Trabajo para listado'!$A$155:$Z$1048576,MATCH($A153,'Hoja de Trabajo para listado'!$A$155:$A$1048576,0),MATCH((CUADRO!F$4&amp;$E153),'Hoja de Trabajo para listado'!$A$151:$Z$151,0)),0)+IFERROR(INDEX('Hoja de Trabajo para listado'!$AB$155:$BA$1048576,MATCH($A153,'Hoja de Trabajo para listado'!$AB$155:$AB$1048576,0),MATCH((CUADRO!F$4&amp;$E153),'Hoja de Trabajo para listado'!$AB$151:$BA$151,0)),0)+IFERROR(INDEX('Hoja de Trabajo para listado'!$BC$155:$CB$1048576,MATCH($A153,'Hoja de Trabajo para listado'!$BC$155:$BC$1048576,0),MATCH((CUADRO!F$4&amp;$E153),'Hoja de Trabajo para listado'!$BC$151:$CB$151,0)),0)+IFERROR(INDEX('Hoja de Trabajo para listado'!$DE$153:$DG$274,MATCH($A153,'Hoja de Trabajo para listado'!$DE$153:$DE$1048576,0),MATCH((CUADRO!F$4&amp;$E153),'Hoja de Trabajo para listado'!$DE$151:$DG$151,0)),0)+IFERROR(INDEX('Hoja de Trabajo para listado'!$CD$155:$DC$1048576,MATCH($A153,'Hoja de Trabajo para listado'!$CD$155:$CD$1048576,0),MATCH((CUADRO!F$4&amp;$E153),'Hoja de Trabajo para listado'!$CD$151:$DC$151,0)),0)</f>
        <v>0</v>
      </c>
      <c r="G153" s="241">
        <f ca="1">+IFERROR(INDEX('Hoja de Trabajo para listado'!$A$155:$Z$1048576,MATCH($A153,'Hoja de Trabajo para listado'!$A$155:$A$1048576,0),MATCH((CUADRO!G$4&amp;$E153),'Hoja de Trabajo para listado'!$A$151:$Z$151,0)),0)+IFERROR(INDEX('Hoja de Trabajo para listado'!$AB$155:$BA$1048576,MATCH($A153,'Hoja de Trabajo para listado'!$AB$155:$AB$1048576,0),MATCH((CUADRO!G$4&amp;$E153),'Hoja de Trabajo para listado'!$AB$151:$BA$151,0)),0)+IFERROR(INDEX('Hoja de Trabajo para listado'!$BC$155:$CB$1048576,MATCH($A153,'Hoja de Trabajo para listado'!$BC$155:$BC$1048576,0),MATCH((CUADRO!G$4&amp;$E153),'Hoja de Trabajo para listado'!$BC$151:$CB$151,0)),0)+IFERROR(INDEX('Hoja de Trabajo para listado'!$DE$153:$DG$274,MATCH($A153,'Hoja de Trabajo para listado'!$DE$153:$DE$1048576,0),MATCH((CUADRO!G$4&amp;$E153),'Hoja de Trabajo para listado'!$DE$151:$DG$151,0)),0)+IFERROR(INDEX('Hoja de Trabajo para listado'!$CD$155:$DC$1048576,MATCH($A153,'Hoja de Trabajo para listado'!$CD$155:$CD$1048576,0),MATCH((CUADRO!G$4&amp;$E153),'Hoja de Trabajo para listado'!$CD$151:$DC$151,0)),0)</f>
        <v>0</v>
      </c>
      <c r="H153" s="241">
        <f ca="1">+IFERROR(INDEX('Hoja de Trabajo para listado'!$A$155:$Z$1048576,MATCH($A153,'Hoja de Trabajo para listado'!$A$155:$A$1048576,0),MATCH((CUADRO!H$4&amp;$E153),'Hoja de Trabajo para listado'!$A$151:$Z$151,0)),0)+IFERROR(INDEX('Hoja de Trabajo para listado'!$AB$155:$BA$1048576,MATCH($A153,'Hoja de Trabajo para listado'!$AB$155:$AB$1048576,0),MATCH((CUADRO!H$4&amp;$E153),'Hoja de Trabajo para listado'!$AB$151:$BA$151,0)),0)+IFERROR(INDEX('Hoja de Trabajo para listado'!$BC$155:$CB$1048576,MATCH($A153,'Hoja de Trabajo para listado'!$BC$155:$BC$1048576,0),MATCH((CUADRO!H$4&amp;$E153),'Hoja de Trabajo para listado'!$BC$151:$CB$151,0)),0)+IFERROR(INDEX('Hoja de Trabajo para listado'!$DE$153:$DG$274,MATCH($A153,'Hoja de Trabajo para listado'!$DE$153:$DE$1048576,0),MATCH((CUADRO!H$4&amp;$E153),'Hoja de Trabajo para listado'!$DE$151:$DG$151,0)),0)+IFERROR(INDEX('Hoja de Trabajo para listado'!$CD$155:$DC$1048576,MATCH($A153,'Hoja de Trabajo para listado'!$CD$155:$CD$1048576,0),MATCH((CUADRO!H$4&amp;$E153),'Hoja de Trabajo para listado'!$CD$151:$DC$151,0)),0)</f>
        <v>0</v>
      </c>
      <c r="I153" s="241">
        <f ca="1">+IFERROR(INDEX('Hoja de Trabajo para listado'!$A$155:$Z$1048576,MATCH($A153,'Hoja de Trabajo para listado'!$A$155:$A$1048576,0),MATCH((CUADRO!I$4&amp;$E153),'Hoja de Trabajo para listado'!$A$151:$Z$151,0)),0)+IFERROR(INDEX('Hoja de Trabajo para listado'!$AB$155:$BA$1048576,MATCH($A153,'Hoja de Trabajo para listado'!$AB$155:$AB$1048576,0),MATCH((CUADRO!I$4&amp;$E153),'Hoja de Trabajo para listado'!$AB$151:$BA$151,0)),0)+IFERROR(INDEX('Hoja de Trabajo para listado'!$BC$155:$CB$1048576,MATCH($A153,'Hoja de Trabajo para listado'!$BC$155:$BC$1048576,0),MATCH((CUADRO!I$4&amp;$E153),'Hoja de Trabajo para listado'!$BC$151:$CB$151,0)),0)+IFERROR(INDEX('Hoja de Trabajo para listado'!$DE$153:$DG$274,MATCH($A153,'Hoja de Trabajo para listado'!$DE$153:$DE$1048576,0),MATCH((CUADRO!I$4&amp;$E153),'Hoja de Trabajo para listado'!$DE$151:$DG$151,0)),0)+IFERROR(INDEX('Hoja de Trabajo para listado'!$CD$155:$DC$1048576,MATCH($A153,'Hoja de Trabajo para listado'!$CD$155:$CD$1048576,0),MATCH((CUADRO!I$4&amp;$E153),'Hoja de Trabajo para listado'!$CD$151:$DC$151,0)),0)</f>
        <v>0</v>
      </c>
      <c r="J153" s="241">
        <f ca="1">+IFERROR(INDEX('Hoja de Trabajo para listado'!$A$155:$Z$1048576,MATCH($A153,'Hoja de Trabajo para listado'!$A$155:$A$1048576,0),MATCH((CUADRO!J$4&amp;$E153),'Hoja de Trabajo para listado'!$A$151:$Z$151,0)),0)+IFERROR(INDEX('Hoja de Trabajo para listado'!$AB$155:$BA$1048576,MATCH($A153,'Hoja de Trabajo para listado'!$AB$155:$AB$1048576,0),MATCH((CUADRO!J$4&amp;$E153),'Hoja de Trabajo para listado'!$AB$151:$BA$151,0)),0)+IFERROR(INDEX('Hoja de Trabajo para listado'!$BC$155:$CB$1048576,MATCH($A153,'Hoja de Trabajo para listado'!$BC$155:$BC$1048576,0),MATCH((CUADRO!J$4&amp;$E153),'Hoja de Trabajo para listado'!$BC$151:$CB$151,0)),0)+IFERROR(INDEX('Hoja de Trabajo para listado'!$DE$153:$DG$274,MATCH($A153,'Hoja de Trabajo para listado'!$DE$153:$DE$1048576,0),MATCH((CUADRO!J$4&amp;$E153),'Hoja de Trabajo para listado'!$DE$151:$DG$151,0)),0)+IFERROR(INDEX('Hoja de Trabajo para listado'!$CD$155:$DC$1048576,MATCH($A153,'Hoja de Trabajo para listado'!$CD$155:$CD$1048576,0),MATCH((CUADRO!J$4&amp;$E153),'Hoja de Trabajo para listado'!$CD$151:$DC$151,0)),0)</f>
        <v>0</v>
      </c>
      <c r="K153" s="241">
        <f ca="1">+IFERROR(INDEX('Hoja de Trabajo para listado'!$A$155:$Z$1048576,MATCH($A153,'Hoja de Trabajo para listado'!$A$155:$A$1048576,0),MATCH((CUADRO!K$4&amp;$E153),'Hoja de Trabajo para listado'!$A$151:$Z$151,0)),0)+IFERROR(INDEX('Hoja de Trabajo para listado'!$AB$155:$BA$1048576,MATCH($A153,'Hoja de Trabajo para listado'!$AB$155:$AB$1048576,0),MATCH((CUADRO!K$4&amp;$E153),'Hoja de Trabajo para listado'!$AB$151:$BA$151,0)),0)+IFERROR(INDEX('Hoja de Trabajo para listado'!$BC$155:$CB$1048576,MATCH($A153,'Hoja de Trabajo para listado'!$BC$155:$BC$1048576,0),MATCH((CUADRO!K$4&amp;$E153),'Hoja de Trabajo para listado'!$BC$151:$CB$151,0)),0)+IFERROR(INDEX('Hoja de Trabajo para listado'!$DE$153:$DG$274,MATCH($A153,'Hoja de Trabajo para listado'!$DE$153:$DE$1048576,0),MATCH((CUADRO!K$4&amp;$E153),'Hoja de Trabajo para listado'!$DE$151:$DG$151,0)),0)+IFERROR(INDEX('Hoja de Trabajo para listado'!$CD$155:$DC$1048576,MATCH($A153,'Hoja de Trabajo para listado'!$CD$155:$CD$1048576,0),MATCH((CUADRO!K$4&amp;$E153),'Hoja de Trabajo para listado'!$CD$151:$DC$151,0)),0)</f>
        <v>0</v>
      </c>
      <c r="L153" s="241">
        <f ca="1">+IFERROR(INDEX('Hoja de Trabajo para listado'!$A$155:$Z$1048576,MATCH($A153,'Hoja de Trabajo para listado'!$A$155:$A$1048576,0),MATCH((CUADRO!L$4&amp;$E153),'Hoja de Trabajo para listado'!$A$151:$Z$151,0)),0)+IFERROR(INDEX('Hoja de Trabajo para listado'!$AB$155:$BA$1048576,MATCH($A153,'Hoja de Trabajo para listado'!$AB$155:$AB$1048576,0),MATCH((CUADRO!L$4&amp;$E153),'Hoja de Trabajo para listado'!$AB$151:$BA$151,0)),0)+IFERROR(INDEX('Hoja de Trabajo para listado'!$BC$155:$CB$1048576,MATCH($A153,'Hoja de Trabajo para listado'!$BC$155:$BC$1048576,0),MATCH((CUADRO!L$4&amp;$E153),'Hoja de Trabajo para listado'!$BC$151:$CB$151,0)),0)+IFERROR(INDEX('Hoja de Trabajo para listado'!$DE$153:$DG$274,MATCH($A153,'Hoja de Trabajo para listado'!$DE$153:$DE$1048576,0),MATCH((CUADRO!L$4&amp;$E153),'Hoja de Trabajo para listado'!$DE$151:$DG$151,0)),0)+IFERROR(INDEX('Hoja de Trabajo para listado'!$CD$155:$DC$1048576,MATCH($A153,'Hoja de Trabajo para listado'!$CD$155:$CD$1048576,0),MATCH((CUADRO!L$4&amp;$E153),'Hoja de Trabajo para listado'!$CD$151:$DC$151,0)),0)</f>
        <v>0</v>
      </c>
      <c r="M153" s="241">
        <f ca="1">+IFERROR(INDEX('Hoja de Trabajo para listado'!$A$155:$Z$1048576,MATCH($A153,'Hoja de Trabajo para listado'!$A$155:$A$1048576,0),MATCH((CUADRO!M$4&amp;$E153),'Hoja de Trabajo para listado'!$A$151:$Z$151,0)),0)+IFERROR(INDEX('Hoja de Trabajo para listado'!$AB$155:$BA$1048576,MATCH($A153,'Hoja de Trabajo para listado'!$AB$155:$AB$1048576,0),MATCH((CUADRO!M$4&amp;$E153),'Hoja de Trabajo para listado'!$AB$151:$BA$151,0)),0)+IFERROR(INDEX('Hoja de Trabajo para listado'!$BC$155:$CB$1048576,MATCH($A153,'Hoja de Trabajo para listado'!$BC$155:$BC$1048576,0),MATCH((CUADRO!M$4&amp;$E153),'Hoja de Trabajo para listado'!$BC$151:$CB$151,0)),0)+IFERROR(INDEX('Hoja de Trabajo para listado'!$DE$153:$DG$274,MATCH($A153,'Hoja de Trabajo para listado'!$DE$153:$DE$1048576,0),MATCH((CUADRO!M$4&amp;$E153),'Hoja de Trabajo para listado'!$DE$151:$DG$151,0)),0)+IFERROR(INDEX('Hoja de Trabajo para listado'!$CD$155:$DC$1048576,MATCH($A153,'Hoja de Trabajo para listado'!$CD$155:$CD$1048576,0),MATCH((CUADRO!M$4&amp;$E153),'Hoja de Trabajo para listado'!$CD$151:$DC$151,0)),0)</f>
        <v>0</v>
      </c>
      <c r="N153" s="241">
        <f ca="1">+IFERROR(INDEX('Hoja de Trabajo para listado'!$A$155:$Z$1048576,MATCH($A153,'Hoja de Trabajo para listado'!$A$155:$A$1048576,0),MATCH((CUADRO!N$4&amp;$E153),'Hoja de Trabajo para listado'!$A$151:$Z$151,0)),0)+IFERROR(INDEX('Hoja de Trabajo para listado'!$AB$155:$BA$1048576,MATCH($A153,'Hoja de Trabajo para listado'!$AB$155:$AB$1048576,0),MATCH((CUADRO!N$4&amp;$E153),'Hoja de Trabajo para listado'!$AB$151:$BA$151,0)),0)+IFERROR(INDEX('Hoja de Trabajo para listado'!$BC$155:$CB$1048576,MATCH($A153,'Hoja de Trabajo para listado'!$BC$155:$BC$1048576,0),MATCH((CUADRO!N$4&amp;$E153),'Hoja de Trabajo para listado'!$BC$151:$CB$151,0)),0)+IFERROR(INDEX('Hoja de Trabajo para listado'!$DE$153:$DG$274,MATCH($A153,'Hoja de Trabajo para listado'!$DE$153:$DE$1048576,0),MATCH((CUADRO!N$4&amp;$E153),'Hoja de Trabajo para listado'!$DE$151:$DG$151,0)),0)+IFERROR(INDEX('Hoja de Trabajo para listado'!$CD$155:$DC$1048576,MATCH($A153,'Hoja de Trabajo para listado'!$CD$155:$CD$1048576,0),MATCH((CUADRO!N$4&amp;$E153),'Hoja de Trabajo para listado'!$CD$151:$DC$151,0)),0)</f>
        <v>0</v>
      </c>
      <c r="O153" s="241">
        <f ca="1">+IFERROR(INDEX('Hoja de Trabajo para listado'!$A$155:$Z$1048576,MATCH($A153,'Hoja de Trabajo para listado'!$A$155:$A$1048576,0),MATCH((CUADRO!O$4&amp;$E153),'Hoja de Trabajo para listado'!$A$151:$Z$151,0)),0)+IFERROR(INDEX('Hoja de Trabajo para listado'!$AB$155:$BA$1048576,MATCH($A153,'Hoja de Trabajo para listado'!$AB$155:$AB$1048576,0),MATCH((CUADRO!O$4&amp;$E153),'Hoja de Trabajo para listado'!$AB$151:$BA$151,0)),0)+IFERROR(INDEX('Hoja de Trabajo para listado'!$BC$155:$CB$1048576,MATCH($A153,'Hoja de Trabajo para listado'!$BC$155:$BC$1048576,0),MATCH((CUADRO!O$4&amp;$E153),'Hoja de Trabajo para listado'!$BC$151:$CB$151,0)),0)+IFERROR(INDEX('Hoja de Trabajo para listado'!$DE$153:$DG$274,MATCH($A153,'Hoja de Trabajo para listado'!$DE$153:$DE$1048576,0),MATCH((CUADRO!O$4&amp;$E153),'Hoja de Trabajo para listado'!$DE$151:$DG$151,0)),0)+IFERROR(INDEX('Hoja de Trabajo para listado'!$CD$155:$DC$1048576,MATCH($A153,'Hoja de Trabajo para listado'!$CD$155:$CD$1048576,0),MATCH((CUADRO!O$4&amp;$E153),'Hoja de Trabajo para listado'!$CD$151:$DC$151,0)),0)</f>
        <v>0</v>
      </c>
      <c r="P153" s="241">
        <f ca="1">+IFERROR(INDEX('Hoja de Trabajo para listado'!$A$155:$Z$1048576,MATCH($A153,'Hoja de Trabajo para listado'!$A$155:$A$1048576,0),MATCH((CUADRO!P$4&amp;$E153),'Hoja de Trabajo para listado'!$A$151:$Z$151,0)),0)+IFERROR(INDEX('Hoja de Trabajo para listado'!$AB$155:$BA$1048576,MATCH($A153,'Hoja de Trabajo para listado'!$AB$155:$AB$1048576,0),MATCH((CUADRO!P$4&amp;$E153),'Hoja de Trabajo para listado'!$AB$151:$BA$151,0)),0)+IFERROR(INDEX('Hoja de Trabajo para listado'!$BC$155:$CB$1048576,MATCH($A153,'Hoja de Trabajo para listado'!$BC$155:$BC$1048576,0),MATCH((CUADRO!P$4&amp;$E153),'Hoja de Trabajo para listado'!$BC$151:$CB$151,0)),0)+IFERROR(INDEX('Hoja de Trabajo para listado'!$DE$153:$DG$274,MATCH($A153,'Hoja de Trabajo para listado'!$DE$153:$DE$1048576,0),MATCH((CUADRO!P$4&amp;$E153),'Hoja de Trabajo para listado'!$DE$151:$DG$151,0)),0)+IFERROR(INDEX('Hoja de Trabajo para listado'!$CD$155:$DC$1048576,MATCH($A153,'Hoja de Trabajo para listado'!$CD$155:$CD$1048576,0),MATCH((CUADRO!P$4&amp;$E153),'Hoja de Trabajo para listado'!$CD$151:$DC$151,0)),0)</f>
        <v>0</v>
      </c>
      <c r="Q153" s="241">
        <f ca="1">+IFERROR(INDEX('Hoja de Trabajo para listado'!$A$155:$Z$1048576,MATCH($A153,'Hoja de Trabajo para listado'!$A$155:$A$1048576,0),MATCH((CUADRO!Q$4&amp;$E153),'Hoja de Trabajo para listado'!$A$151:$Z$151,0)),0)+IFERROR(INDEX('Hoja de Trabajo para listado'!$AB$155:$BA$1048576,MATCH($A153,'Hoja de Trabajo para listado'!$AB$155:$AB$1048576,0),MATCH((CUADRO!Q$4&amp;$E153),'Hoja de Trabajo para listado'!$AB$151:$BA$151,0)),0)+IFERROR(INDEX('Hoja de Trabajo para listado'!$BC$155:$CB$1048576,MATCH($A153,'Hoja de Trabajo para listado'!$BC$155:$BC$1048576,0),MATCH((CUADRO!Q$4&amp;$E153),'Hoja de Trabajo para listado'!$BC$151:$CB$151,0)),0)+IFERROR(INDEX('Hoja de Trabajo para listado'!$DE$153:$DG$274,MATCH($A153,'Hoja de Trabajo para listado'!$DE$153:$DE$1048576,0),MATCH((CUADRO!Q$4&amp;$E153),'Hoja de Trabajo para listado'!$DE$151:$DG$151,0)),0)+IFERROR(INDEX('Hoja de Trabajo para listado'!$CD$155:$DC$1048576,MATCH($A153,'Hoja de Trabajo para listado'!$CD$155:$CD$1048576,0),MATCH((CUADRO!Q$4&amp;$E153),'Hoja de Trabajo para listado'!$CD$151:$DC$151,0)),0)</f>
        <v>0</v>
      </c>
      <c r="R153" s="241">
        <f t="shared" ca="1" si="4"/>
        <v>0</v>
      </c>
      <c r="S153" s="241"/>
      <c r="T153" s="241">
        <f ca="1">+T154</f>
        <v>0</v>
      </c>
      <c r="U153" s="240">
        <f t="shared" si="5"/>
        <v>1</v>
      </c>
    </row>
    <row r="154" spans="1:21" ht="15" hidden="1" customHeight="1">
      <c r="A154" s="32">
        <v>225</v>
      </c>
      <c r="B154" s="382"/>
      <c r="C154" s="305" t="str">
        <f>+VLOOKUP(A154,bd_lista!$A$3:$C$592,3,FALSE)</f>
        <v>Serv. Nal. para la Sostenibilidad en Saneamiento Básico</v>
      </c>
      <c r="D154" s="384"/>
      <c r="E154" s="305" t="s">
        <v>684</v>
      </c>
      <c r="F154" s="243">
        <f ca="1">+IFERROR(INDEX('Hoja de Trabajo para listado'!$A$155:$Z$1048576,MATCH($A154,'Hoja de Trabajo para listado'!$A$155:$A$1048576,0),MATCH((CUADRO!F$4&amp;$E154),'Hoja de Trabajo para listado'!$A$151:$Z$151,0)),0)+IFERROR(INDEX('Hoja de Trabajo para listado'!$AB$155:$BA$1048576,MATCH($A154,'Hoja de Trabajo para listado'!$AB$155:$AB$1048576,0),MATCH((CUADRO!F$4&amp;$E154),'Hoja de Trabajo para listado'!$AB$151:$BA$151,0)),0)+IFERROR(INDEX('Hoja de Trabajo para listado'!$BC$155:$CB$1048576,MATCH($A154,'Hoja de Trabajo para listado'!$BC$155:$BC$1048576,0),MATCH((CUADRO!F$4&amp;$E154),'Hoja de Trabajo para listado'!$BC$151:$CB$151,0)),0)+IFERROR(INDEX('Hoja de Trabajo para listado'!$DE$153:$DG$274,MATCH($A154,'Hoja de Trabajo para listado'!$DE$153:$DE$1048576,0),MATCH((CUADRO!F$4&amp;$E154),'Hoja de Trabajo para listado'!$DE$151:$DG$151,0)),0)+IFERROR(INDEX('Hoja de Trabajo para listado'!$CD$155:$DC$1048576,MATCH($A154,'Hoja de Trabajo para listado'!$CD$155:$CD$1048576,0),MATCH((CUADRO!F$4&amp;$E154),'Hoja de Trabajo para listado'!$CD$151:$DC$151,0)),0)</f>
        <v>0</v>
      </c>
      <c r="G154" s="243">
        <f ca="1">+IFERROR(INDEX('Hoja de Trabajo para listado'!$A$155:$Z$1048576,MATCH($A154,'Hoja de Trabajo para listado'!$A$155:$A$1048576,0),MATCH((CUADRO!G$4&amp;$E154),'Hoja de Trabajo para listado'!$A$151:$Z$151,0)),0)+IFERROR(INDEX('Hoja de Trabajo para listado'!$AB$155:$BA$1048576,MATCH($A154,'Hoja de Trabajo para listado'!$AB$155:$AB$1048576,0),MATCH((CUADRO!G$4&amp;$E154),'Hoja de Trabajo para listado'!$AB$151:$BA$151,0)),0)+IFERROR(INDEX('Hoja de Trabajo para listado'!$BC$155:$CB$1048576,MATCH($A154,'Hoja de Trabajo para listado'!$BC$155:$BC$1048576,0),MATCH((CUADRO!G$4&amp;$E154),'Hoja de Trabajo para listado'!$BC$151:$CB$151,0)),0)+IFERROR(INDEX('Hoja de Trabajo para listado'!$DE$153:$DG$274,MATCH($A154,'Hoja de Trabajo para listado'!$DE$153:$DE$1048576,0),MATCH((CUADRO!G$4&amp;$E154),'Hoja de Trabajo para listado'!$DE$151:$DG$151,0)),0)+IFERROR(INDEX('Hoja de Trabajo para listado'!$CD$155:$DC$1048576,MATCH($A154,'Hoja de Trabajo para listado'!$CD$155:$CD$1048576,0),MATCH((CUADRO!G$4&amp;$E154),'Hoja de Trabajo para listado'!$CD$151:$DC$151,0)),0)</f>
        <v>0</v>
      </c>
      <c r="H154" s="243">
        <f ca="1">+IFERROR(INDEX('Hoja de Trabajo para listado'!$A$155:$Z$1048576,MATCH($A154,'Hoja de Trabajo para listado'!$A$155:$A$1048576,0),MATCH((CUADRO!H$4&amp;$E154),'Hoja de Trabajo para listado'!$A$151:$Z$151,0)),0)+IFERROR(INDEX('Hoja de Trabajo para listado'!$AB$155:$BA$1048576,MATCH($A154,'Hoja de Trabajo para listado'!$AB$155:$AB$1048576,0),MATCH((CUADRO!H$4&amp;$E154),'Hoja de Trabajo para listado'!$AB$151:$BA$151,0)),0)+IFERROR(INDEX('Hoja de Trabajo para listado'!$BC$155:$CB$1048576,MATCH($A154,'Hoja de Trabajo para listado'!$BC$155:$BC$1048576,0),MATCH((CUADRO!H$4&amp;$E154),'Hoja de Trabajo para listado'!$BC$151:$CB$151,0)),0)+IFERROR(INDEX('Hoja de Trabajo para listado'!$DE$153:$DG$274,MATCH($A154,'Hoja de Trabajo para listado'!$DE$153:$DE$1048576,0),MATCH((CUADRO!H$4&amp;$E154),'Hoja de Trabajo para listado'!$DE$151:$DG$151,0)),0)+IFERROR(INDEX('Hoja de Trabajo para listado'!$CD$155:$DC$1048576,MATCH($A154,'Hoja de Trabajo para listado'!$CD$155:$CD$1048576,0),MATCH((CUADRO!H$4&amp;$E154),'Hoja de Trabajo para listado'!$CD$151:$DC$151,0)),0)</f>
        <v>0</v>
      </c>
      <c r="I154" s="243">
        <f ca="1">+IFERROR(INDEX('Hoja de Trabajo para listado'!$A$155:$Z$1048576,MATCH($A154,'Hoja de Trabajo para listado'!$A$155:$A$1048576,0),MATCH((CUADRO!I$4&amp;$E154),'Hoja de Trabajo para listado'!$A$151:$Z$151,0)),0)+IFERROR(INDEX('Hoja de Trabajo para listado'!$AB$155:$BA$1048576,MATCH($A154,'Hoja de Trabajo para listado'!$AB$155:$AB$1048576,0),MATCH((CUADRO!I$4&amp;$E154),'Hoja de Trabajo para listado'!$AB$151:$BA$151,0)),0)+IFERROR(INDEX('Hoja de Trabajo para listado'!$BC$155:$CB$1048576,MATCH($A154,'Hoja de Trabajo para listado'!$BC$155:$BC$1048576,0),MATCH((CUADRO!I$4&amp;$E154),'Hoja de Trabajo para listado'!$BC$151:$CB$151,0)),0)+IFERROR(INDEX('Hoja de Trabajo para listado'!$DE$153:$DG$274,MATCH($A154,'Hoja de Trabajo para listado'!$DE$153:$DE$1048576,0),MATCH((CUADRO!I$4&amp;$E154),'Hoja de Trabajo para listado'!$DE$151:$DG$151,0)),0)+IFERROR(INDEX('Hoja de Trabajo para listado'!$CD$155:$DC$1048576,MATCH($A154,'Hoja de Trabajo para listado'!$CD$155:$CD$1048576,0),MATCH((CUADRO!I$4&amp;$E154),'Hoja de Trabajo para listado'!$CD$151:$DC$151,0)),0)</f>
        <v>0</v>
      </c>
      <c r="J154" s="243">
        <f ca="1">+IFERROR(INDEX('Hoja de Trabajo para listado'!$A$155:$Z$1048576,MATCH($A154,'Hoja de Trabajo para listado'!$A$155:$A$1048576,0),MATCH((CUADRO!J$4&amp;$E154),'Hoja de Trabajo para listado'!$A$151:$Z$151,0)),0)+IFERROR(INDEX('Hoja de Trabajo para listado'!$AB$155:$BA$1048576,MATCH($A154,'Hoja de Trabajo para listado'!$AB$155:$AB$1048576,0),MATCH((CUADRO!J$4&amp;$E154),'Hoja de Trabajo para listado'!$AB$151:$BA$151,0)),0)+IFERROR(INDEX('Hoja de Trabajo para listado'!$BC$155:$CB$1048576,MATCH($A154,'Hoja de Trabajo para listado'!$BC$155:$BC$1048576,0),MATCH((CUADRO!J$4&amp;$E154),'Hoja de Trabajo para listado'!$BC$151:$CB$151,0)),0)+IFERROR(INDEX('Hoja de Trabajo para listado'!$DE$153:$DG$274,MATCH($A154,'Hoja de Trabajo para listado'!$DE$153:$DE$1048576,0),MATCH((CUADRO!J$4&amp;$E154),'Hoja de Trabajo para listado'!$DE$151:$DG$151,0)),0)+IFERROR(INDEX('Hoja de Trabajo para listado'!$CD$155:$DC$1048576,MATCH($A154,'Hoja de Trabajo para listado'!$CD$155:$CD$1048576,0),MATCH((CUADRO!J$4&amp;$E154),'Hoja de Trabajo para listado'!$CD$151:$DC$151,0)),0)</f>
        <v>0</v>
      </c>
      <c r="K154" s="243">
        <f ca="1">+IFERROR(INDEX('Hoja de Trabajo para listado'!$A$155:$Z$1048576,MATCH($A154,'Hoja de Trabajo para listado'!$A$155:$A$1048576,0),MATCH((CUADRO!K$4&amp;$E154),'Hoja de Trabajo para listado'!$A$151:$Z$151,0)),0)+IFERROR(INDEX('Hoja de Trabajo para listado'!$AB$155:$BA$1048576,MATCH($A154,'Hoja de Trabajo para listado'!$AB$155:$AB$1048576,0),MATCH((CUADRO!K$4&amp;$E154),'Hoja de Trabajo para listado'!$AB$151:$BA$151,0)),0)+IFERROR(INDEX('Hoja de Trabajo para listado'!$BC$155:$CB$1048576,MATCH($A154,'Hoja de Trabajo para listado'!$BC$155:$BC$1048576,0),MATCH((CUADRO!K$4&amp;$E154),'Hoja de Trabajo para listado'!$BC$151:$CB$151,0)),0)+IFERROR(INDEX('Hoja de Trabajo para listado'!$DE$153:$DG$274,MATCH($A154,'Hoja de Trabajo para listado'!$DE$153:$DE$1048576,0),MATCH((CUADRO!K$4&amp;$E154),'Hoja de Trabajo para listado'!$DE$151:$DG$151,0)),0)+IFERROR(INDEX('Hoja de Trabajo para listado'!$CD$155:$DC$1048576,MATCH($A154,'Hoja de Trabajo para listado'!$CD$155:$CD$1048576,0),MATCH((CUADRO!K$4&amp;$E154),'Hoja de Trabajo para listado'!$CD$151:$DC$151,0)),0)</f>
        <v>0</v>
      </c>
      <c r="L154" s="243">
        <f ca="1">+IFERROR(INDEX('Hoja de Trabajo para listado'!$A$155:$Z$1048576,MATCH($A154,'Hoja de Trabajo para listado'!$A$155:$A$1048576,0),MATCH((CUADRO!L$4&amp;$E154),'Hoja de Trabajo para listado'!$A$151:$Z$151,0)),0)+IFERROR(INDEX('Hoja de Trabajo para listado'!$AB$155:$BA$1048576,MATCH($A154,'Hoja de Trabajo para listado'!$AB$155:$AB$1048576,0),MATCH((CUADRO!L$4&amp;$E154),'Hoja de Trabajo para listado'!$AB$151:$BA$151,0)),0)+IFERROR(INDEX('Hoja de Trabajo para listado'!$BC$155:$CB$1048576,MATCH($A154,'Hoja de Trabajo para listado'!$BC$155:$BC$1048576,0),MATCH((CUADRO!L$4&amp;$E154),'Hoja de Trabajo para listado'!$BC$151:$CB$151,0)),0)+IFERROR(INDEX('Hoja de Trabajo para listado'!$DE$153:$DG$274,MATCH($A154,'Hoja de Trabajo para listado'!$DE$153:$DE$1048576,0),MATCH((CUADRO!L$4&amp;$E154),'Hoja de Trabajo para listado'!$DE$151:$DG$151,0)),0)+IFERROR(INDEX('Hoja de Trabajo para listado'!$CD$155:$DC$1048576,MATCH($A154,'Hoja de Trabajo para listado'!$CD$155:$CD$1048576,0),MATCH((CUADRO!L$4&amp;$E154),'Hoja de Trabajo para listado'!$CD$151:$DC$151,0)),0)</f>
        <v>0</v>
      </c>
      <c r="M154" s="243">
        <f ca="1">+IFERROR(INDEX('Hoja de Trabajo para listado'!$A$155:$Z$1048576,MATCH($A154,'Hoja de Trabajo para listado'!$A$155:$A$1048576,0),MATCH((CUADRO!M$4&amp;$E154),'Hoja de Trabajo para listado'!$A$151:$Z$151,0)),0)+IFERROR(INDEX('Hoja de Trabajo para listado'!$AB$155:$BA$1048576,MATCH($A154,'Hoja de Trabajo para listado'!$AB$155:$AB$1048576,0),MATCH((CUADRO!M$4&amp;$E154),'Hoja de Trabajo para listado'!$AB$151:$BA$151,0)),0)+IFERROR(INDEX('Hoja de Trabajo para listado'!$BC$155:$CB$1048576,MATCH($A154,'Hoja de Trabajo para listado'!$BC$155:$BC$1048576,0),MATCH((CUADRO!M$4&amp;$E154),'Hoja de Trabajo para listado'!$BC$151:$CB$151,0)),0)+IFERROR(INDEX('Hoja de Trabajo para listado'!$DE$153:$DG$274,MATCH($A154,'Hoja de Trabajo para listado'!$DE$153:$DE$1048576,0),MATCH((CUADRO!M$4&amp;$E154),'Hoja de Trabajo para listado'!$DE$151:$DG$151,0)),0)+IFERROR(INDEX('Hoja de Trabajo para listado'!$CD$155:$DC$1048576,MATCH($A154,'Hoja de Trabajo para listado'!$CD$155:$CD$1048576,0),MATCH((CUADRO!M$4&amp;$E154),'Hoja de Trabajo para listado'!$CD$151:$DC$151,0)),0)</f>
        <v>0</v>
      </c>
      <c r="N154" s="243">
        <f ca="1">+IFERROR(INDEX('Hoja de Trabajo para listado'!$A$155:$Z$1048576,MATCH($A154,'Hoja de Trabajo para listado'!$A$155:$A$1048576,0),MATCH((CUADRO!N$4&amp;$E154),'Hoja de Trabajo para listado'!$A$151:$Z$151,0)),0)+IFERROR(INDEX('Hoja de Trabajo para listado'!$AB$155:$BA$1048576,MATCH($A154,'Hoja de Trabajo para listado'!$AB$155:$AB$1048576,0),MATCH((CUADRO!N$4&amp;$E154),'Hoja de Trabajo para listado'!$AB$151:$BA$151,0)),0)+IFERROR(INDEX('Hoja de Trabajo para listado'!$BC$155:$CB$1048576,MATCH($A154,'Hoja de Trabajo para listado'!$BC$155:$BC$1048576,0),MATCH((CUADRO!N$4&amp;$E154),'Hoja de Trabajo para listado'!$BC$151:$CB$151,0)),0)+IFERROR(INDEX('Hoja de Trabajo para listado'!$DE$153:$DG$274,MATCH($A154,'Hoja de Trabajo para listado'!$DE$153:$DE$1048576,0),MATCH((CUADRO!N$4&amp;$E154),'Hoja de Trabajo para listado'!$DE$151:$DG$151,0)),0)+IFERROR(INDEX('Hoja de Trabajo para listado'!$CD$155:$DC$1048576,MATCH($A154,'Hoja de Trabajo para listado'!$CD$155:$CD$1048576,0),MATCH((CUADRO!N$4&amp;$E154),'Hoja de Trabajo para listado'!$CD$151:$DC$151,0)),0)</f>
        <v>0</v>
      </c>
      <c r="O154" s="243">
        <f ca="1">+IFERROR(INDEX('Hoja de Trabajo para listado'!$A$155:$Z$1048576,MATCH($A154,'Hoja de Trabajo para listado'!$A$155:$A$1048576,0),MATCH((CUADRO!O$4&amp;$E154),'Hoja de Trabajo para listado'!$A$151:$Z$151,0)),0)+IFERROR(INDEX('Hoja de Trabajo para listado'!$AB$155:$BA$1048576,MATCH($A154,'Hoja de Trabajo para listado'!$AB$155:$AB$1048576,0),MATCH((CUADRO!O$4&amp;$E154),'Hoja de Trabajo para listado'!$AB$151:$BA$151,0)),0)+IFERROR(INDEX('Hoja de Trabajo para listado'!$BC$155:$CB$1048576,MATCH($A154,'Hoja de Trabajo para listado'!$BC$155:$BC$1048576,0),MATCH((CUADRO!O$4&amp;$E154),'Hoja de Trabajo para listado'!$BC$151:$CB$151,0)),0)+IFERROR(INDEX('Hoja de Trabajo para listado'!$DE$153:$DG$274,MATCH($A154,'Hoja de Trabajo para listado'!$DE$153:$DE$1048576,0),MATCH((CUADRO!O$4&amp;$E154),'Hoja de Trabajo para listado'!$DE$151:$DG$151,0)),0)+IFERROR(INDEX('Hoja de Trabajo para listado'!$CD$155:$DC$1048576,MATCH($A154,'Hoja de Trabajo para listado'!$CD$155:$CD$1048576,0),MATCH((CUADRO!O$4&amp;$E154),'Hoja de Trabajo para listado'!$CD$151:$DC$151,0)),0)</f>
        <v>0</v>
      </c>
      <c r="P154" s="243">
        <f ca="1">+IFERROR(INDEX('Hoja de Trabajo para listado'!$A$155:$Z$1048576,MATCH($A154,'Hoja de Trabajo para listado'!$A$155:$A$1048576,0),MATCH((CUADRO!P$4&amp;$E154),'Hoja de Trabajo para listado'!$A$151:$Z$151,0)),0)+IFERROR(INDEX('Hoja de Trabajo para listado'!$AB$155:$BA$1048576,MATCH($A154,'Hoja de Trabajo para listado'!$AB$155:$AB$1048576,0),MATCH((CUADRO!P$4&amp;$E154),'Hoja de Trabajo para listado'!$AB$151:$BA$151,0)),0)+IFERROR(INDEX('Hoja de Trabajo para listado'!$BC$155:$CB$1048576,MATCH($A154,'Hoja de Trabajo para listado'!$BC$155:$BC$1048576,0),MATCH((CUADRO!P$4&amp;$E154),'Hoja de Trabajo para listado'!$BC$151:$CB$151,0)),0)+IFERROR(INDEX('Hoja de Trabajo para listado'!$DE$153:$DG$274,MATCH($A154,'Hoja de Trabajo para listado'!$DE$153:$DE$1048576,0),MATCH((CUADRO!P$4&amp;$E154),'Hoja de Trabajo para listado'!$DE$151:$DG$151,0)),0)+IFERROR(INDEX('Hoja de Trabajo para listado'!$CD$155:$DC$1048576,MATCH($A154,'Hoja de Trabajo para listado'!$CD$155:$CD$1048576,0),MATCH((CUADRO!P$4&amp;$E154),'Hoja de Trabajo para listado'!$CD$151:$DC$151,0)),0)</f>
        <v>0</v>
      </c>
      <c r="Q154" s="243">
        <f ca="1">+IFERROR(INDEX('Hoja de Trabajo para listado'!$A$155:$Z$1048576,MATCH($A154,'Hoja de Trabajo para listado'!$A$155:$A$1048576,0),MATCH((CUADRO!Q$4&amp;$E154),'Hoja de Trabajo para listado'!$A$151:$Z$151,0)),0)+IFERROR(INDEX('Hoja de Trabajo para listado'!$AB$155:$BA$1048576,MATCH($A154,'Hoja de Trabajo para listado'!$AB$155:$AB$1048576,0),MATCH((CUADRO!Q$4&amp;$E154),'Hoja de Trabajo para listado'!$AB$151:$BA$151,0)),0)+IFERROR(INDEX('Hoja de Trabajo para listado'!$BC$155:$CB$1048576,MATCH($A154,'Hoja de Trabajo para listado'!$BC$155:$BC$1048576,0),MATCH((CUADRO!Q$4&amp;$E154),'Hoja de Trabajo para listado'!$BC$151:$CB$151,0)),0)+IFERROR(INDEX('Hoja de Trabajo para listado'!$DE$153:$DG$274,MATCH($A154,'Hoja de Trabajo para listado'!$DE$153:$DE$1048576,0),MATCH((CUADRO!Q$4&amp;$E154),'Hoja de Trabajo para listado'!$DE$151:$DG$151,0)),0)+IFERROR(INDEX('Hoja de Trabajo para listado'!$CD$155:$DC$1048576,MATCH($A154,'Hoja de Trabajo para listado'!$CD$155:$CD$1048576,0),MATCH((CUADRO!Q$4&amp;$E154),'Hoja de Trabajo para listado'!$CD$151:$DC$151,0)),0)</f>
        <v>0</v>
      </c>
      <c r="R154" s="243">
        <f t="shared" ca="1" si="4"/>
        <v>0</v>
      </c>
      <c r="S154" s="243">
        <f ca="1">+R153+R154</f>
        <v>0</v>
      </c>
      <c r="T154" s="243">
        <f ca="1">+S154</f>
        <v>0</v>
      </c>
      <c r="U154" s="242">
        <f t="shared" si="5"/>
        <v>2</v>
      </c>
    </row>
    <row r="155" spans="1:21" ht="15" customHeight="1">
      <c r="A155" s="249">
        <v>226</v>
      </c>
      <c r="B155" s="381">
        <f>+A155</f>
        <v>226</v>
      </c>
      <c r="C155" s="245" t="str">
        <f>+VLOOKUP(A155,bd_lista!$A$3:$C$592,3,FALSE)</f>
        <v>Servicio Estatal de Autonomías</v>
      </c>
      <c r="D155" s="383" t="str">
        <f>+C155</f>
        <v>Servicio Estatal de Autonomías</v>
      </c>
      <c r="E155" s="245" t="s">
        <v>683</v>
      </c>
      <c r="F155" s="241">
        <f ca="1">+IFERROR(INDEX('Hoja de Trabajo para listado'!$A$155:$Z$1048576,MATCH($A155,'Hoja de Trabajo para listado'!$A$155:$A$1048576,0),MATCH((CUADRO!F$4&amp;$E155),'Hoja de Trabajo para listado'!$A$151:$Z$151,0)),0)+IFERROR(INDEX('Hoja de Trabajo para listado'!$AB$155:$BA$1048576,MATCH($A155,'Hoja de Trabajo para listado'!$AB$155:$AB$1048576,0),MATCH((CUADRO!F$4&amp;$E155),'Hoja de Trabajo para listado'!$AB$151:$BA$151,0)),0)+IFERROR(INDEX('Hoja de Trabajo para listado'!$BC$155:$CB$1048576,MATCH($A155,'Hoja de Trabajo para listado'!$BC$155:$BC$1048576,0),MATCH((CUADRO!F$4&amp;$E155),'Hoja de Trabajo para listado'!$BC$151:$CB$151,0)),0)+IFERROR(INDEX('Hoja de Trabajo para listado'!$DE$153:$DG$274,MATCH($A155,'Hoja de Trabajo para listado'!$DE$153:$DE$1048576,0),MATCH((CUADRO!F$4&amp;$E155),'Hoja de Trabajo para listado'!$DE$151:$DG$151,0)),0)+IFERROR(INDEX('Hoja de Trabajo para listado'!$CD$155:$DC$1048576,MATCH($A155,'Hoja de Trabajo para listado'!$CD$155:$CD$1048576,0),MATCH((CUADRO!F$4&amp;$E155),'Hoja de Trabajo para listado'!$CD$151:$DC$151,0)),0)</f>
        <v>0</v>
      </c>
      <c r="G155" s="241">
        <f ca="1">+IFERROR(INDEX('Hoja de Trabajo para listado'!$A$155:$Z$1048576,MATCH($A155,'Hoja de Trabajo para listado'!$A$155:$A$1048576,0),MATCH((CUADRO!G$4&amp;$E155),'Hoja de Trabajo para listado'!$A$151:$Z$151,0)),0)+IFERROR(INDEX('Hoja de Trabajo para listado'!$AB$155:$BA$1048576,MATCH($A155,'Hoja de Trabajo para listado'!$AB$155:$AB$1048576,0),MATCH((CUADRO!G$4&amp;$E155),'Hoja de Trabajo para listado'!$AB$151:$BA$151,0)),0)+IFERROR(INDEX('Hoja de Trabajo para listado'!$BC$155:$CB$1048576,MATCH($A155,'Hoja de Trabajo para listado'!$BC$155:$BC$1048576,0),MATCH((CUADRO!G$4&amp;$E155),'Hoja de Trabajo para listado'!$BC$151:$CB$151,0)),0)+IFERROR(INDEX('Hoja de Trabajo para listado'!$DE$153:$DG$274,MATCH($A155,'Hoja de Trabajo para listado'!$DE$153:$DE$1048576,0),MATCH((CUADRO!G$4&amp;$E155),'Hoja de Trabajo para listado'!$DE$151:$DG$151,0)),0)+IFERROR(INDEX('Hoja de Trabajo para listado'!$CD$155:$DC$1048576,MATCH($A155,'Hoja de Trabajo para listado'!$CD$155:$CD$1048576,0),MATCH((CUADRO!G$4&amp;$E155),'Hoja de Trabajo para listado'!$CD$151:$DC$151,0)),0)</f>
        <v>0</v>
      </c>
      <c r="H155" s="241">
        <f ca="1">+IFERROR(INDEX('Hoja de Trabajo para listado'!$A$155:$Z$1048576,MATCH($A155,'Hoja de Trabajo para listado'!$A$155:$A$1048576,0),MATCH((CUADRO!H$4&amp;$E155),'Hoja de Trabajo para listado'!$A$151:$Z$151,0)),0)+IFERROR(INDEX('Hoja de Trabajo para listado'!$AB$155:$BA$1048576,MATCH($A155,'Hoja de Trabajo para listado'!$AB$155:$AB$1048576,0),MATCH((CUADRO!H$4&amp;$E155),'Hoja de Trabajo para listado'!$AB$151:$BA$151,0)),0)+IFERROR(INDEX('Hoja de Trabajo para listado'!$BC$155:$CB$1048576,MATCH($A155,'Hoja de Trabajo para listado'!$BC$155:$BC$1048576,0),MATCH((CUADRO!H$4&amp;$E155),'Hoja de Trabajo para listado'!$BC$151:$CB$151,0)),0)+IFERROR(INDEX('Hoja de Trabajo para listado'!$DE$153:$DG$274,MATCH($A155,'Hoja de Trabajo para listado'!$DE$153:$DE$1048576,0),MATCH((CUADRO!H$4&amp;$E155),'Hoja de Trabajo para listado'!$DE$151:$DG$151,0)),0)+IFERROR(INDEX('Hoja de Trabajo para listado'!$CD$155:$DC$1048576,MATCH($A155,'Hoja de Trabajo para listado'!$CD$155:$CD$1048576,0),MATCH((CUADRO!H$4&amp;$E155),'Hoja de Trabajo para listado'!$CD$151:$DC$151,0)),0)</f>
        <v>0</v>
      </c>
      <c r="I155" s="241">
        <f ca="1">+IFERROR(INDEX('Hoja de Trabajo para listado'!$A$155:$Z$1048576,MATCH($A155,'Hoja de Trabajo para listado'!$A$155:$A$1048576,0),MATCH((CUADRO!I$4&amp;$E155),'Hoja de Trabajo para listado'!$A$151:$Z$151,0)),0)+IFERROR(INDEX('Hoja de Trabajo para listado'!$AB$155:$BA$1048576,MATCH($A155,'Hoja de Trabajo para listado'!$AB$155:$AB$1048576,0),MATCH((CUADRO!I$4&amp;$E155),'Hoja de Trabajo para listado'!$AB$151:$BA$151,0)),0)+IFERROR(INDEX('Hoja de Trabajo para listado'!$BC$155:$CB$1048576,MATCH($A155,'Hoja de Trabajo para listado'!$BC$155:$BC$1048576,0),MATCH((CUADRO!I$4&amp;$E155),'Hoja de Trabajo para listado'!$BC$151:$CB$151,0)),0)+IFERROR(INDEX('Hoja de Trabajo para listado'!$DE$153:$DG$274,MATCH($A155,'Hoja de Trabajo para listado'!$DE$153:$DE$1048576,0),MATCH((CUADRO!I$4&amp;$E155),'Hoja de Trabajo para listado'!$DE$151:$DG$151,0)),0)+IFERROR(INDEX('Hoja de Trabajo para listado'!$CD$155:$DC$1048576,MATCH($A155,'Hoja de Trabajo para listado'!$CD$155:$CD$1048576,0),MATCH((CUADRO!I$4&amp;$E155),'Hoja de Trabajo para listado'!$CD$151:$DC$151,0)),0)</f>
        <v>0</v>
      </c>
      <c r="J155" s="241">
        <f ca="1">+IFERROR(INDEX('Hoja de Trabajo para listado'!$A$155:$Z$1048576,MATCH($A155,'Hoja de Trabajo para listado'!$A$155:$A$1048576,0),MATCH((CUADRO!J$4&amp;$E155),'Hoja de Trabajo para listado'!$A$151:$Z$151,0)),0)+IFERROR(INDEX('Hoja de Trabajo para listado'!$AB$155:$BA$1048576,MATCH($A155,'Hoja de Trabajo para listado'!$AB$155:$AB$1048576,0),MATCH((CUADRO!J$4&amp;$E155),'Hoja de Trabajo para listado'!$AB$151:$BA$151,0)),0)+IFERROR(INDEX('Hoja de Trabajo para listado'!$BC$155:$CB$1048576,MATCH($A155,'Hoja de Trabajo para listado'!$BC$155:$BC$1048576,0),MATCH((CUADRO!J$4&amp;$E155),'Hoja de Trabajo para listado'!$BC$151:$CB$151,0)),0)+IFERROR(INDEX('Hoja de Trabajo para listado'!$DE$153:$DG$274,MATCH($A155,'Hoja de Trabajo para listado'!$DE$153:$DE$1048576,0),MATCH((CUADRO!J$4&amp;$E155),'Hoja de Trabajo para listado'!$DE$151:$DG$151,0)),0)+IFERROR(INDEX('Hoja de Trabajo para listado'!$CD$155:$DC$1048576,MATCH($A155,'Hoja de Trabajo para listado'!$CD$155:$CD$1048576,0),MATCH((CUADRO!J$4&amp;$E155),'Hoja de Trabajo para listado'!$CD$151:$DC$151,0)),0)</f>
        <v>0</v>
      </c>
      <c r="K155" s="241">
        <f ca="1">+IFERROR(INDEX('Hoja de Trabajo para listado'!$A$155:$Z$1048576,MATCH($A155,'Hoja de Trabajo para listado'!$A$155:$A$1048576,0),MATCH((CUADRO!K$4&amp;$E155),'Hoja de Trabajo para listado'!$A$151:$Z$151,0)),0)+IFERROR(INDEX('Hoja de Trabajo para listado'!$AB$155:$BA$1048576,MATCH($A155,'Hoja de Trabajo para listado'!$AB$155:$AB$1048576,0),MATCH((CUADRO!K$4&amp;$E155),'Hoja de Trabajo para listado'!$AB$151:$BA$151,0)),0)+IFERROR(INDEX('Hoja de Trabajo para listado'!$BC$155:$CB$1048576,MATCH($A155,'Hoja de Trabajo para listado'!$BC$155:$BC$1048576,0),MATCH((CUADRO!K$4&amp;$E155),'Hoja de Trabajo para listado'!$BC$151:$CB$151,0)),0)+IFERROR(INDEX('Hoja de Trabajo para listado'!$DE$153:$DG$274,MATCH($A155,'Hoja de Trabajo para listado'!$DE$153:$DE$1048576,0),MATCH((CUADRO!K$4&amp;$E155),'Hoja de Trabajo para listado'!$DE$151:$DG$151,0)),0)+IFERROR(INDEX('Hoja de Trabajo para listado'!$CD$155:$DC$1048576,MATCH($A155,'Hoja de Trabajo para listado'!$CD$155:$CD$1048576,0),MATCH((CUADRO!K$4&amp;$E155),'Hoja de Trabajo para listado'!$CD$151:$DC$151,0)),0)</f>
        <v>0</v>
      </c>
      <c r="L155" s="241">
        <f ca="1">+IFERROR(INDEX('Hoja de Trabajo para listado'!$A$155:$Z$1048576,MATCH($A155,'Hoja de Trabajo para listado'!$A$155:$A$1048576,0),MATCH((CUADRO!L$4&amp;$E155),'Hoja de Trabajo para listado'!$A$151:$Z$151,0)),0)+IFERROR(INDEX('Hoja de Trabajo para listado'!$AB$155:$BA$1048576,MATCH($A155,'Hoja de Trabajo para listado'!$AB$155:$AB$1048576,0),MATCH((CUADRO!L$4&amp;$E155),'Hoja de Trabajo para listado'!$AB$151:$BA$151,0)),0)+IFERROR(INDEX('Hoja de Trabajo para listado'!$BC$155:$CB$1048576,MATCH($A155,'Hoja de Trabajo para listado'!$BC$155:$BC$1048576,0),MATCH((CUADRO!L$4&amp;$E155),'Hoja de Trabajo para listado'!$BC$151:$CB$151,0)),0)+IFERROR(INDEX('Hoja de Trabajo para listado'!$DE$153:$DG$274,MATCH($A155,'Hoja de Trabajo para listado'!$DE$153:$DE$1048576,0),MATCH((CUADRO!L$4&amp;$E155),'Hoja de Trabajo para listado'!$DE$151:$DG$151,0)),0)+IFERROR(INDEX('Hoja de Trabajo para listado'!$CD$155:$DC$1048576,MATCH($A155,'Hoja de Trabajo para listado'!$CD$155:$CD$1048576,0),MATCH((CUADRO!L$4&amp;$E155),'Hoja de Trabajo para listado'!$CD$151:$DC$151,0)),0)</f>
        <v>0</v>
      </c>
      <c r="M155" s="241">
        <f ca="1">+IFERROR(INDEX('Hoja de Trabajo para listado'!$A$155:$Z$1048576,MATCH($A155,'Hoja de Trabajo para listado'!$A$155:$A$1048576,0),MATCH((CUADRO!M$4&amp;$E155),'Hoja de Trabajo para listado'!$A$151:$Z$151,0)),0)+IFERROR(INDEX('Hoja de Trabajo para listado'!$AB$155:$BA$1048576,MATCH($A155,'Hoja de Trabajo para listado'!$AB$155:$AB$1048576,0),MATCH((CUADRO!M$4&amp;$E155),'Hoja de Trabajo para listado'!$AB$151:$BA$151,0)),0)+IFERROR(INDEX('Hoja de Trabajo para listado'!$BC$155:$CB$1048576,MATCH($A155,'Hoja de Trabajo para listado'!$BC$155:$BC$1048576,0),MATCH((CUADRO!M$4&amp;$E155),'Hoja de Trabajo para listado'!$BC$151:$CB$151,0)),0)+IFERROR(INDEX('Hoja de Trabajo para listado'!$DE$153:$DG$274,MATCH($A155,'Hoja de Trabajo para listado'!$DE$153:$DE$1048576,0),MATCH((CUADRO!M$4&amp;$E155),'Hoja de Trabajo para listado'!$DE$151:$DG$151,0)),0)+IFERROR(INDEX('Hoja de Trabajo para listado'!$CD$155:$DC$1048576,MATCH($A155,'Hoja de Trabajo para listado'!$CD$155:$CD$1048576,0),MATCH((CUADRO!M$4&amp;$E155),'Hoja de Trabajo para listado'!$CD$151:$DC$151,0)),0)</f>
        <v>0</v>
      </c>
      <c r="N155" s="241">
        <f ca="1">+IFERROR(INDEX('Hoja de Trabajo para listado'!$A$155:$Z$1048576,MATCH($A155,'Hoja de Trabajo para listado'!$A$155:$A$1048576,0),MATCH((CUADRO!N$4&amp;$E155),'Hoja de Trabajo para listado'!$A$151:$Z$151,0)),0)+IFERROR(INDEX('Hoja de Trabajo para listado'!$AB$155:$BA$1048576,MATCH($A155,'Hoja de Trabajo para listado'!$AB$155:$AB$1048576,0),MATCH((CUADRO!N$4&amp;$E155),'Hoja de Trabajo para listado'!$AB$151:$BA$151,0)),0)+IFERROR(INDEX('Hoja de Trabajo para listado'!$BC$155:$CB$1048576,MATCH($A155,'Hoja de Trabajo para listado'!$BC$155:$BC$1048576,0),MATCH((CUADRO!N$4&amp;$E155),'Hoja de Trabajo para listado'!$BC$151:$CB$151,0)),0)+IFERROR(INDEX('Hoja de Trabajo para listado'!$DE$153:$DG$274,MATCH($A155,'Hoja de Trabajo para listado'!$DE$153:$DE$1048576,0),MATCH((CUADRO!N$4&amp;$E155),'Hoja de Trabajo para listado'!$DE$151:$DG$151,0)),0)+IFERROR(INDEX('Hoja de Trabajo para listado'!$CD$155:$DC$1048576,MATCH($A155,'Hoja de Trabajo para listado'!$CD$155:$CD$1048576,0),MATCH((CUADRO!N$4&amp;$E155),'Hoja de Trabajo para listado'!$CD$151:$DC$151,0)),0)</f>
        <v>0</v>
      </c>
      <c r="O155" s="241">
        <f ca="1">+IFERROR(INDEX('Hoja de Trabajo para listado'!$A$155:$Z$1048576,MATCH($A155,'Hoja de Trabajo para listado'!$A$155:$A$1048576,0),MATCH((CUADRO!O$4&amp;$E155),'Hoja de Trabajo para listado'!$A$151:$Z$151,0)),0)+IFERROR(INDEX('Hoja de Trabajo para listado'!$AB$155:$BA$1048576,MATCH($A155,'Hoja de Trabajo para listado'!$AB$155:$AB$1048576,0),MATCH((CUADRO!O$4&amp;$E155),'Hoja de Trabajo para listado'!$AB$151:$BA$151,0)),0)+IFERROR(INDEX('Hoja de Trabajo para listado'!$BC$155:$CB$1048576,MATCH($A155,'Hoja de Trabajo para listado'!$BC$155:$BC$1048576,0),MATCH((CUADRO!O$4&amp;$E155),'Hoja de Trabajo para listado'!$BC$151:$CB$151,0)),0)+IFERROR(INDEX('Hoja de Trabajo para listado'!$DE$153:$DG$274,MATCH($A155,'Hoja de Trabajo para listado'!$DE$153:$DE$1048576,0),MATCH((CUADRO!O$4&amp;$E155),'Hoja de Trabajo para listado'!$DE$151:$DG$151,0)),0)+IFERROR(INDEX('Hoja de Trabajo para listado'!$CD$155:$DC$1048576,MATCH($A155,'Hoja de Trabajo para listado'!$CD$155:$CD$1048576,0),MATCH((CUADRO!O$4&amp;$E155),'Hoja de Trabajo para listado'!$CD$151:$DC$151,0)),0)</f>
        <v>0</v>
      </c>
      <c r="P155" s="241">
        <f ca="1">+IFERROR(INDEX('Hoja de Trabajo para listado'!$A$155:$Z$1048576,MATCH($A155,'Hoja de Trabajo para listado'!$A$155:$A$1048576,0),MATCH((CUADRO!P$4&amp;$E155),'Hoja de Trabajo para listado'!$A$151:$Z$151,0)),0)+IFERROR(INDEX('Hoja de Trabajo para listado'!$AB$155:$BA$1048576,MATCH($A155,'Hoja de Trabajo para listado'!$AB$155:$AB$1048576,0),MATCH((CUADRO!P$4&amp;$E155),'Hoja de Trabajo para listado'!$AB$151:$BA$151,0)),0)+IFERROR(INDEX('Hoja de Trabajo para listado'!$BC$155:$CB$1048576,MATCH($A155,'Hoja de Trabajo para listado'!$BC$155:$BC$1048576,0),MATCH((CUADRO!P$4&amp;$E155),'Hoja de Trabajo para listado'!$BC$151:$CB$151,0)),0)+IFERROR(INDEX('Hoja de Trabajo para listado'!$DE$153:$DG$274,MATCH($A155,'Hoja de Trabajo para listado'!$DE$153:$DE$1048576,0),MATCH((CUADRO!P$4&amp;$E155),'Hoja de Trabajo para listado'!$DE$151:$DG$151,0)),0)+IFERROR(INDEX('Hoja de Trabajo para listado'!$CD$155:$DC$1048576,MATCH($A155,'Hoja de Trabajo para listado'!$CD$155:$CD$1048576,0),MATCH((CUADRO!P$4&amp;$E155),'Hoja de Trabajo para listado'!$CD$151:$DC$151,0)),0)</f>
        <v>0</v>
      </c>
      <c r="Q155" s="241">
        <f ca="1">+IFERROR(INDEX('Hoja de Trabajo para listado'!$A$155:$Z$1048576,MATCH($A155,'Hoja de Trabajo para listado'!$A$155:$A$1048576,0),MATCH((CUADRO!Q$4&amp;$E155),'Hoja de Trabajo para listado'!$A$151:$Z$151,0)),0)+IFERROR(INDEX('Hoja de Trabajo para listado'!$AB$155:$BA$1048576,MATCH($A155,'Hoja de Trabajo para listado'!$AB$155:$AB$1048576,0),MATCH((CUADRO!Q$4&amp;$E155),'Hoja de Trabajo para listado'!$AB$151:$BA$151,0)),0)+IFERROR(INDEX('Hoja de Trabajo para listado'!$BC$155:$CB$1048576,MATCH($A155,'Hoja de Trabajo para listado'!$BC$155:$BC$1048576,0),MATCH((CUADRO!Q$4&amp;$E155),'Hoja de Trabajo para listado'!$BC$151:$CB$151,0)),0)+IFERROR(INDEX('Hoja de Trabajo para listado'!$DE$153:$DG$274,MATCH($A155,'Hoja de Trabajo para listado'!$DE$153:$DE$1048576,0),MATCH((CUADRO!Q$4&amp;$E155),'Hoja de Trabajo para listado'!$DE$151:$DG$151,0)),0)+IFERROR(INDEX('Hoja de Trabajo para listado'!$CD$155:$DC$1048576,MATCH($A155,'Hoja de Trabajo para listado'!$CD$155:$CD$1048576,0),MATCH((CUADRO!Q$4&amp;$E155),'Hoja de Trabajo para listado'!$CD$151:$DC$151,0)),0)</f>
        <v>0</v>
      </c>
      <c r="R155" s="241">
        <f t="shared" ca="1" si="4"/>
        <v>0</v>
      </c>
      <c r="S155" s="241"/>
      <c r="T155" s="241">
        <f ca="1">+T156</f>
        <v>0</v>
      </c>
      <c r="U155" s="240">
        <f t="shared" si="5"/>
        <v>1</v>
      </c>
    </row>
    <row r="156" spans="1:21" ht="15" customHeight="1">
      <c r="A156" s="32">
        <v>226</v>
      </c>
      <c r="B156" s="382"/>
      <c r="C156" s="305" t="str">
        <f>+VLOOKUP(A156,bd_lista!$A$3:$C$592,3,FALSE)</f>
        <v>Servicio Estatal de Autonomías</v>
      </c>
      <c r="D156" s="384"/>
      <c r="E156" s="305" t="s">
        <v>684</v>
      </c>
      <c r="F156" s="243">
        <f ca="1">+IFERROR(INDEX('Hoja de Trabajo para listado'!$A$155:$Z$1048576,MATCH($A156,'Hoja de Trabajo para listado'!$A$155:$A$1048576,0),MATCH((CUADRO!F$4&amp;$E156),'Hoja de Trabajo para listado'!$A$151:$Z$151,0)),0)+IFERROR(INDEX('Hoja de Trabajo para listado'!$AB$155:$BA$1048576,MATCH($A156,'Hoja de Trabajo para listado'!$AB$155:$AB$1048576,0),MATCH((CUADRO!F$4&amp;$E156),'Hoja de Trabajo para listado'!$AB$151:$BA$151,0)),0)+IFERROR(INDEX('Hoja de Trabajo para listado'!$BC$155:$CB$1048576,MATCH($A156,'Hoja de Trabajo para listado'!$BC$155:$BC$1048576,0),MATCH((CUADRO!F$4&amp;$E156),'Hoja de Trabajo para listado'!$BC$151:$CB$151,0)),0)+IFERROR(INDEX('Hoja de Trabajo para listado'!$DE$153:$DG$274,MATCH($A156,'Hoja de Trabajo para listado'!$DE$153:$DE$1048576,0),MATCH((CUADRO!F$4&amp;$E156),'Hoja de Trabajo para listado'!$DE$151:$DG$151,0)),0)+IFERROR(INDEX('Hoja de Trabajo para listado'!$CD$155:$DC$1048576,MATCH($A156,'Hoja de Trabajo para listado'!$CD$155:$CD$1048576,0),MATCH((CUADRO!F$4&amp;$E156),'Hoja de Trabajo para listado'!$CD$151:$DC$151,0)),0)</f>
        <v>0</v>
      </c>
      <c r="G156" s="243">
        <f ca="1">+IFERROR(INDEX('Hoja de Trabajo para listado'!$A$155:$Z$1048576,MATCH($A156,'Hoja de Trabajo para listado'!$A$155:$A$1048576,0),MATCH((CUADRO!G$4&amp;$E156),'Hoja de Trabajo para listado'!$A$151:$Z$151,0)),0)+IFERROR(INDEX('Hoja de Trabajo para listado'!$AB$155:$BA$1048576,MATCH($A156,'Hoja de Trabajo para listado'!$AB$155:$AB$1048576,0),MATCH((CUADRO!G$4&amp;$E156),'Hoja de Trabajo para listado'!$AB$151:$BA$151,0)),0)+IFERROR(INDEX('Hoja de Trabajo para listado'!$BC$155:$CB$1048576,MATCH($A156,'Hoja de Trabajo para listado'!$BC$155:$BC$1048576,0),MATCH((CUADRO!G$4&amp;$E156),'Hoja de Trabajo para listado'!$BC$151:$CB$151,0)),0)+IFERROR(INDEX('Hoja de Trabajo para listado'!$DE$153:$DG$274,MATCH($A156,'Hoja de Trabajo para listado'!$DE$153:$DE$1048576,0),MATCH((CUADRO!G$4&amp;$E156),'Hoja de Trabajo para listado'!$DE$151:$DG$151,0)),0)+IFERROR(INDEX('Hoja de Trabajo para listado'!$CD$155:$DC$1048576,MATCH($A156,'Hoja de Trabajo para listado'!$CD$155:$CD$1048576,0),MATCH((CUADRO!G$4&amp;$E156),'Hoja de Trabajo para listado'!$CD$151:$DC$151,0)),0)</f>
        <v>0</v>
      </c>
      <c r="H156" s="243">
        <f ca="1">+IFERROR(INDEX('Hoja de Trabajo para listado'!$A$155:$Z$1048576,MATCH($A156,'Hoja de Trabajo para listado'!$A$155:$A$1048576,0),MATCH((CUADRO!H$4&amp;$E156),'Hoja de Trabajo para listado'!$A$151:$Z$151,0)),0)+IFERROR(INDEX('Hoja de Trabajo para listado'!$AB$155:$BA$1048576,MATCH($A156,'Hoja de Trabajo para listado'!$AB$155:$AB$1048576,0),MATCH((CUADRO!H$4&amp;$E156),'Hoja de Trabajo para listado'!$AB$151:$BA$151,0)),0)+IFERROR(INDEX('Hoja de Trabajo para listado'!$BC$155:$CB$1048576,MATCH($A156,'Hoja de Trabajo para listado'!$BC$155:$BC$1048576,0),MATCH((CUADRO!H$4&amp;$E156),'Hoja de Trabajo para listado'!$BC$151:$CB$151,0)),0)+IFERROR(INDEX('Hoja de Trabajo para listado'!$DE$153:$DG$274,MATCH($A156,'Hoja de Trabajo para listado'!$DE$153:$DE$1048576,0),MATCH((CUADRO!H$4&amp;$E156),'Hoja de Trabajo para listado'!$DE$151:$DG$151,0)),0)+IFERROR(INDEX('Hoja de Trabajo para listado'!$CD$155:$DC$1048576,MATCH($A156,'Hoja de Trabajo para listado'!$CD$155:$CD$1048576,0),MATCH((CUADRO!H$4&amp;$E156),'Hoja de Trabajo para listado'!$CD$151:$DC$151,0)),0)</f>
        <v>0</v>
      </c>
      <c r="I156" s="243">
        <f ca="1">+IFERROR(INDEX('Hoja de Trabajo para listado'!$A$155:$Z$1048576,MATCH($A156,'Hoja de Trabajo para listado'!$A$155:$A$1048576,0),MATCH((CUADRO!I$4&amp;$E156),'Hoja de Trabajo para listado'!$A$151:$Z$151,0)),0)+IFERROR(INDEX('Hoja de Trabajo para listado'!$AB$155:$BA$1048576,MATCH($A156,'Hoja de Trabajo para listado'!$AB$155:$AB$1048576,0),MATCH((CUADRO!I$4&amp;$E156),'Hoja de Trabajo para listado'!$AB$151:$BA$151,0)),0)+IFERROR(INDEX('Hoja de Trabajo para listado'!$BC$155:$CB$1048576,MATCH($A156,'Hoja de Trabajo para listado'!$BC$155:$BC$1048576,0),MATCH((CUADRO!I$4&amp;$E156),'Hoja de Trabajo para listado'!$BC$151:$CB$151,0)),0)+IFERROR(INDEX('Hoja de Trabajo para listado'!$DE$153:$DG$274,MATCH($A156,'Hoja de Trabajo para listado'!$DE$153:$DE$1048576,0),MATCH((CUADRO!I$4&amp;$E156),'Hoja de Trabajo para listado'!$DE$151:$DG$151,0)),0)+IFERROR(INDEX('Hoja de Trabajo para listado'!$CD$155:$DC$1048576,MATCH($A156,'Hoja de Trabajo para listado'!$CD$155:$CD$1048576,0),MATCH((CUADRO!I$4&amp;$E156),'Hoja de Trabajo para listado'!$CD$151:$DC$151,0)),0)</f>
        <v>0</v>
      </c>
      <c r="J156" s="243">
        <f ca="1">+IFERROR(INDEX('Hoja de Trabajo para listado'!$A$155:$Z$1048576,MATCH($A156,'Hoja de Trabajo para listado'!$A$155:$A$1048576,0),MATCH((CUADRO!J$4&amp;$E156),'Hoja de Trabajo para listado'!$A$151:$Z$151,0)),0)+IFERROR(INDEX('Hoja de Trabajo para listado'!$AB$155:$BA$1048576,MATCH($A156,'Hoja de Trabajo para listado'!$AB$155:$AB$1048576,0),MATCH((CUADRO!J$4&amp;$E156),'Hoja de Trabajo para listado'!$AB$151:$BA$151,0)),0)+IFERROR(INDEX('Hoja de Trabajo para listado'!$BC$155:$CB$1048576,MATCH($A156,'Hoja de Trabajo para listado'!$BC$155:$BC$1048576,0),MATCH((CUADRO!J$4&amp;$E156),'Hoja de Trabajo para listado'!$BC$151:$CB$151,0)),0)+IFERROR(INDEX('Hoja de Trabajo para listado'!$DE$153:$DG$274,MATCH($A156,'Hoja de Trabajo para listado'!$DE$153:$DE$1048576,0),MATCH((CUADRO!J$4&amp;$E156),'Hoja de Trabajo para listado'!$DE$151:$DG$151,0)),0)+IFERROR(INDEX('Hoja de Trabajo para listado'!$CD$155:$DC$1048576,MATCH($A156,'Hoja de Trabajo para listado'!$CD$155:$CD$1048576,0),MATCH((CUADRO!J$4&amp;$E156),'Hoja de Trabajo para listado'!$CD$151:$DC$151,0)),0)</f>
        <v>0</v>
      </c>
      <c r="K156" s="243">
        <f ca="1">+IFERROR(INDEX('Hoja de Trabajo para listado'!$A$155:$Z$1048576,MATCH($A156,'Hoja de Trabajo para listado'!$A$155:$A$1048576,0),MATCH((CUADRO!K$4&amp;$E156),'Hoja de Trabajo para listado'!$A$151:$Z$151,0)),0)+IFERROR(INDEX('Hoja de Trabajo para listado'!$AB$155:$BA$1048576,MATCH($A156,'Hoja de Trabajo para listado'!$AB$155:$AB$1048576,0),MATCH((CUADRO!K$4&amp;$E156),'Hoja de Trabajo para listado'!$AB$151:$BA$151,0)),0)+IFERROR(INDEX('Hoja de Trabajo para listado'!$BC$155:$CB$1048576,MATCH($A156,'Hoja de Trabajo para listado'!$BC$155:$BC$1048576,0),MATCH((CUADRO!K$4&amp;$E156),'Hoja de Trabajo para listado'!$BC$151:$CB$151,0)),0)+IFERROR(INDEX('Hoja de Trabajo para listado'!$DE$153:$DG$274,MATCH($A156,'Hoja de Trabajo para listado'!$DE$153:$DE$1048576,0),MATCH((CUADRO!K$4&amp;$E156),'Hoja de Trabajo para listado'!$DE$151:$DG$151,0)),0)+IFERROR(INDEX('Hoja de Trabajo para listado'!$CD$155:$DC$1048576,MATCH($A156,'Hoja de Trabajo para listado'!$CD$155:$CD$1048576,0),MATCH((CUADRO!K$4&amp;$E156),'Hoja de Trabajo para listado'!$CD$151:$DC$151,0)),0)</f>
        <v>0</v>
      </c>
      <c r="L156" s="243">
        <f ca="1">+IFERROR(INDEX('Hoja de Trabajo para listado'!$A$155:$Z$1048576,MATCH($A156,'Hoja de Trabajo para listado'!$A$155:$A$1048576,0),MATCH((CUADRO!L$4&amp;$E156),'Hoja de Trabajo para listado'!$A$151:$Z$151,0)),0)+IFERROR(INDEX('Hoja de Trabajo para listado'!$AB$155:$BA$1048576,MATCH($A156,'Hoja de Trabajo para listado'!$AB$155:$AB$1048576,0),MATCH((CUADRO!L$4&amp;$E156),'Hoja de Trabajo para listado'!$AB$151:$BA$151,0)),0)+IFERROR(INDEX('Hoja de Trabajo para listado'!$BC$155:$CB$1048576,MATCH($A156,'Hoja de Trabajo para listado'!$BC$155:$BC$1048576,0),MATCH((CUADRO!L$4&amp;$E156),'Hoja de Trabajo para listado'!$BC$151:$CB$151,0)),0)+IFERROR(INDEX('Hoja de Trabajo para listado'!$DE$153:$DG$274,MATCH($A156,'Hoja de Trabajo para listado'!$DE$153:$DE$1048576,0),MATCH((CUADRO!L$4&amp;$E156),'Hoja de Trabajo para listado'!$DE$151:$DG$151,0)),0)+IFERROR(INDEX('Hoja de Trabajo para listado'!$CD$155:$DC$1048576,MATCH($A156,'Hoja de Trabajo para listado'!$CD$155:$CD$1048576,0),MATCH((CUADRO!L$4&amp;$E156),'Hoja de Trabajo para listado'!$CD$151:$DC$151,0)),0)</f>
        <v>0</v>
      </c>
      <c r="M156" s="243">
        <f ca="1">+IFERROR(INDEX('Hoja de Trabajo para listado'!$A$155:$Z$1048576,MATCH($A156,'Hoja de Trabajo para listado'!$A$155:$A$1048576,0),MATCH((CUADRO!M$4&amp;$E156),'Hoja de Trabajo para listado'!$A$151:$Z$151,0)),0)+IFERROR(INDEX('Hoja de Trabajo para listado'!$AB$155:$BA$1048576,MATCH($A156,'Hoja de Trabajo para listado'!$AB$155:$AB$1048576,0),MATCH((CUADRO!M$4&amp;$E156),'Hoja de Trabajo para listado'!$AB$151:$BA$151,0)),0)+IFERROR(INDEX('Hoja de Trabajo para listado'!$BC$155:$CB$1048576,MATCH($A156,'Hoja de Trabajo para listado'!$BC$155:$BC$1048576,0),MATCH((CUADRO!M$4&amp;$E156),'Hoja de Trabajo para listado'!$BC$151:$CB$151,0)),0)+IFERROR(INDEX('Hoja de Trabajo para listado'!$DE$153:$DG$274,MATCH($A156,'Hoja de Trabajo para listado'!$DE$153:$DE$1048576,0),MATCH((CUADRO!M$4&amp;$E156),'Hoja de Trabajo para listado'!$DE$151:$DG$151,0)),0)+IFERROR(INDEX('Hoja de Trabajo para listado'!$CD$155:$DC$1048576,MATCH($A156,'Hoja de Trabajo para listado'!$CD$155:$CD$1048576,0),MATCH((CUADRO!M$4&amp;$E156),'Hoja de Trabajo para listado'!$CD$151:$DC$151,0)),0)</f>
        <v>0</v>
      </c>
      <c r="N156" s="243">
        <f ca="1">+IFERROR(INDEX('Hoja de Trabajo para listado'!$A$155:$Z$1048576,MATCH($A156,'Hoja de Trabajo para listado'!$A$155:$A$1048576,0),MATCH((CUADRO!N$4&amp;$E156),'Hoja de Trabajo para listado'!$A$151:$Z$151,0)),0)+IFERROR(INDEX('Hoja de Trabajo para listado'!$AB$155:$BA$1048576,MATCH($A156,'Hoja de Trabajo para listado'!$AB$155:$AB$1048576,0),MATCH((CUADRO!N$4&amp;$E156),'Hoja de Trabajo para listado'!$AB$151:$BA$151,0)),0)+IFERROR(INDEX('Hoja de Trabajo para listado'!$BC$155:$CB$1048576,MATCH($A156,'Hoja de Trabajo para listado'!$BC$155:$BC$1048576,0),MATCH((CUADRO!N$4&amp;$E156),'Hoja de Trabajo para listado'!$BC$151:$CB$151,0)),0)+IFERROR(INDEX('Hoja de Trabajo para listado'!$DE$153:$DG$274,MATCH($A156,'Hoja de Trabajo para listado'!$DE$153:$DE$1048576,0),MATCH((CUADRO!N$4&amp;$E156),'Hoja de Trabajo para listado'!$DE$151:$DG$151,0)),0)+IFERROR(INDEX('Hoja de Trabajo para listado'!$CD$155:$DC$1048576,MATCH($A156,'Hoja de Trabajo para listado'!$CD$155:$CD$1048576,0),MATCH((CUADRO!N$4&amp;$E156),'Hoja de Trabajo para listado'!$CD$151:$DC$151,0)),0)</f>
        <v>0</v>
      </c>
      <c r="O156" s="243">
        <f ca="1">+IFERROR(INDEX('Hoja de Trabajo para listado'!$A$155:$Z$1048576,MATCH($A156,'Hoja de Trabajo para listado'!$A$155:$A$1048576,0),MATCH((CUADRO!O$4&amp;$E156),'Hoja de Trabajo para listado'!$A$151:$Z$151,0)),0)+IFERROR(INDEX('Hoja de Trabajo para listado'!$AB$155:$BA$1048576,MATCH($A156,'Hoja de Trabajo para listado'!$AB$155:$AB$1048576,0),MATCH((CUADRO!O$4&amp;$E156),'Hoja de Trabajo para listado'!$AB$151:$BA$151,0)),0)+IFERROR(INDEX('Hoja de Trabajo para listado'!$BC$155:$CB$1048576,MATCH($A156,'Hoja de Trabajo para listado'!$BC$155:$BC$1048576,0),MATCH((CUADRO!O$4&amp;$E156),'Hoja de Trabajo para listado'!$BC$151:$CB$151,0)),0)+IFERROR(INDEX('Hoja de Trabajo para listado'!$DE$153:$DG$274,MATCH($A156,'Hoja de Trabajo para listado'!$DE$153:$DE$1048576,0),MATCH((CUADRO!O$4&amp;$E156),'Hoja de Trabajo para listado'!$DE$151:$DG$151,0)),0)+IFERROR(INDEX('Hoja de Trabajo para listado'!$CD$155:$DC$1048576,MATCH($A156,'Hoja de Trabajo para listado'!$CD$155:$CD$1048576,0),MATCH((CUADRO!O$4&amp;$E156),'Hoja de Trabajo para listado'!$CD$151:$DC$151,0)),0)</f>
        <v>0</v>
      </c>
      <c r="P156" s="243">
        <f ca="1">+IFERROR(INDEX('Hoja de Trabajo para listado'!$A$155:$Z$1048576,MATCH($A156,'Hoja de Trabajo para listado'!$A$155:$A$1048576,0),MATCH((CUADRO!P$4&amp;$E156),'Hoja de Trabajo para listado'!$A$151:$Z$151,0)),0)+IFERROR(INDEX('Hoja de Trabajo para listado'!$AB$155:$BA$1048576,MATCH($A156,'Hoja de Trabajo para listado'!$AB$155:$AB$1048576,0),MATCH((CUADRO!P$4&amp;$E156),'Hoja de Trabajo para listado'!$AB$151:$BA$151,0)),0)+IFERROR(INDEX('Hoja de Trabajo para listado'!$BC$155:$CB$1048576,MATCH($A156,'Hoja de Trabajo para listado'!$BC$155:$BC$1048576,0),MATCH((CUADRO!P$4&amp;$E156),'Hoja de Trabajo para listado'!$BC$151:$CB$151,0)),0)+IFERROR(INDEX('Hoja de Trabajo para listado'!$DE$153:$DG$274,MATCH($A156,'Hoja de Trabajo para listado'!$DE$153:$DE$1048576,0),MATCH((CUADRO!P$4&amp;$E156),'Hoja de Trabajo para listado'!$DE$151:$DG$151,0)),0)+IFERROR(INDEX('Hoja de Trabajo para listado'!$CD$155:$DC$1048576,MATCH($A156,'Hoja de Trabajo para listado'!$CD$155:$CD$1048576,0),MATCH((CUADRO!P$4&amp;$E156),'Hoja de Trabajo para listado'!$CD$151:$DC$151,0)),0)</f>
        <v>0</v>
      </c>
      <c r="Q156" s="243">
        <f ca="1">+IFERROR(INDEX('Hoja de Trabajo para listado'!$A$155:$Z$1048576,MATCH($A156,'Hoja de Trabajo para listado'!$A$155:$A$1048576,0),MATCH((CUADRO!Q$4&amp;$E156),'Hoja de Trabajo para listado'!$A$151:$Z$151,0)),0)+IFERROR(INDEX('Hoja de Trabajo para listado'!$AB$155:$BA$1048576,MATCH($A156,'Hoja de Trabajo para listado'!$AB$155:$AB$1048576,0),MATCH((CUADRO!Q$4&amp;$E156),'Hoja de Trabajo para listado'!$AB$151:$BA$151,0)),0)+IFERROR(INDEX('Hoja de Trabajo para listado'!$BC$155:$CB$1048576,MATCH($A156,'Hoja de Trabajo para listado'!$BC$155:$BC$1048576,0),MATCH((CUADRO!Q$4&amp;$E156),'Hoja de Trabajo para listado'!$BC$151:$CB$151,0)),0)+IFERROR(INDEX('Hoja de Trabajo para listado'!$DE$153:$DG$274,MATCH($A156,'Hoja de Trabajo para listado'!$DE$153:$DE$1048576,0),MATCH((CUADRO!Q$4&amp;$E156),'Hoja de Trabajo para listado'!$DE$151:$DG$151,0)),0)+IFERROR(INDEX('Hoja de Trabajo para listado'!$CD$155:$DC$1048576,MATCH($A156,'Hoja de Trabajo para listado'!$CD$155:$CD$1048576,0),MATCH((CUADRO!Q$4&amp;$E156),'Hoja de Trabajo para listado'!$CD$151:$DC$151,0)),0)</f>
        <v>0</v>
      </c>
      <c r="R156" s="243">
        <f t="shared" ca="1" si="4"/>
        <v>0</v>
      </c>
      <c r="S156" s="243">
        <f ca="1">+R155+R156</f>
        <v>0</v>
      </c>
      <c r="T156" s="243">
        <f ca="1">+S156</f>
        <v>0</v>
      </c>
      <c r="U156" s="242">
        <f t="shared" si="5"/>
        <v>2</v>
      </c>
    </row>
    <row r="157" spans="1:21" ht="15" hidden="1" customHeight="1">
      <c r="A157" s="249">
        <v>227</v>
      </c>
      <c r="B157" s="381">
        <f>+A157</f>
        <v>227</v>
      </c>
      <c r="C157" s="245" t="str">
        <f>+VLOOKUP(A157,bd_lista!$A$3:$C$592,3,FALSE)</f>
        <v>Zona Franca Comercial e Industrial de Cobija</v>
      </c>
      <c r="D157" s="383" t="str">
        <f>+C157</f>
        <v>Zona Franca Comercial e Industrial de Cobija</v>
      </c>
      <c r="E157" s="245" t="s">
        <v>683</v>
      </c>
      <c r="F157" s="241">
        <f ca="1">+IFERROR(INDEX('Hoja de Trabajo para listado'!$A$155:$Z$1048576,MATCH($A157,'Hoja de Trabajo para listado'!$A$155:$A$1048576,0),MATCH((CUADRO!F$4&amp;$E157),'Hoja de Trabajo para listado'!$A$151:$Z$151,0)),0)+IFERROR(INDEX('Hoja de Trabajo para listado'!$AB$155:$BA$1048576,MATCH($A157,'Hoja de Trabajo para listado'!$AB$155:$AB$1048576,0),MATCH((CUADRO!F$4&amp;$E157),'Hoja de Trabajo para listado'!$AB$151:$BA$151,0)),0)+IFERROR(INDEX('Hoja de Trabajo para listado'!$BC$155:$CB$1048576,MATCH($A157,'Hoja de Trabajo para listado'!$BC$155:$BC$1048576,0),MATCH((CUADRO!F$4&amp;$E157),'Hoja de Trabajo para listado'!$BC$151:$CB$151,0)),0)+IFERROR(INDEX('Hoja de Trabajo para listado'!$DE$153:$DG$274,MATCH($A157,'Hoja de Trabajo para listado'!$DE$153:$DE$1048576,0),MATCH((CUADRO!F$4&amp;$E157),'Hoja de Trabajo para listado'!$DE$151:$DG$151,0)),0)+IFERROR(INDEX('Hoja de Trabajo para listado'!$CD$155:$DC$1048576,MATCH($A157,'Hoja de Trabajo para listado'!$CD$155:$CD$1048576,0),MATCH((CUADRO!F$4&amp;$E157),'Hoja de Trabajo para listado'!$CD$151:$DC$151,0)),0)</f>
        <v>0</v>
      </c>
      <c r="G157" s="241">
        <f ca="1">+IFERROR(INDEX('Hoja de Trabajo para listado'!$A$155:$Z$1048576,MATCH($A157,'Hoja de Trabajo para listado'!$A$155:$A$1048576,0),MATCH((CUADRO!G$4&amp;$E157),'Hoja de Trabajo para listado'!$A$151:$Z$151,0)),0)+IFERROR(INDEX('Hoja de Trabajo para listado'!$AB$155:$BA$1048576,MATCH($A157,'Hoja de Trabajo para listado'!$AB$155:$AB$1048576,0),MATCH((CUADRO!G$4&amp;$E157),'Hoja de Trabajo para listado'!$AB$151:$BA$151,0)),0)+IFERROR(INDEX('Hoja de Trabajo para listado'!$BC$155:$CB$1048576,MATCH($A157,'Hoja de Trabajo para listado'!$BC$155:$BC$1048576,0),MATCH((CUADRO!G$4&amp;$E157),'Hoja de Trabajo para listado'!$BC$151:$CB$151,0)),0)+IFERROR(INDEX('Hoja de Trabajo para listado'!$DE$153:$DG$274,MATCH($A157,'Hoja de Trabajo para listado'!$DE$153:$DE$1048576,0),MATCH((CUADRO!G$4&amp;$E157),'Hoja de Trabajo para listado'!$DE$151:$DG$151,0)),0)+IFERROR(INDEX('Hoja de Trabajo para listado'!$CD$155:$DC$1048576,MATCH($A157,'Hoja de Trabajo para listado'!$CD$155:$CD$1048576,0),MATCH((CUADRO!G$4&amp;$E157),'Hoja de Trabajo para listado'!$CD$151:$DC$151,0)),0)</f>
        <v>0</v>
      </c>
      <c r="H157" s="241">
        <f ca="1">+IFERROR(INDEX('Hoja de Trabajo para listado'!$A$155:$Z$1048576,MATCH($A157,'Hoja de Trabajo para listado'!$A$155:$A$1048576,0),MATCH((CUADRO!H$4&amp;$E157),'Hoja de Trabajo para listado'!$A$151:$Z$151,0)),0)+IFERROR(INDEX('Hoja de Trabajo para listado'!$AB$155:$BA$1048576,MATCH($A157,'Hoja de Trabajo para listado'!$AB$155:$AB$1048576,0),MATCH((CUADRO!H$4&amp;$E157),'Hoja de Trabajo para listado'!$AB$151:$BA$151,0)),0)+IFERROR(INDEX('Hoja de Trabajo para listado'!$BC$155:$CB$1048576,MATCH($A157,'Hoja de Trabajo para listado'!$BC$155:$BC$1048576,0),MATCH((CUADRO!H$4&amp;$E157),'Hoja de Trabajo para listado'!$BC$151:$CB$151,0)),0)+IFERROR(INDEX('Hoja de Trabajo para listado'!$DE$153:$DG$274,MATCH($A157,'Hoja de Trabajo para listado'!$DE$153:$DE$1048576,0),MATCH((CUADRO!H$4&amp;$E157),'Hoja de Trabajo para listado'!$DE$151:$DG$151,0)),0)+IFERROR(INDEX('Hoja de Trabajo para listado'!$CD$155:$DC$1048576,MATCH($A157,'Hoja de Trabajo para listado'!$CD$155:$CD$1048576,0),MATCH((CUADRO!H$4&amp;$E157),'Hoja de Trabajo para listado'!$CD$151:$DC$151,0)),0)</f>
        <v>0</v>
      </c>
      <c r="I157" s="241">
        <f ca="1">+IFERROR(INDEX('Hoja de Trabajo para listado'!$A$155:$Z$1048576,MATCH($A157,'Hoja de Trabajo para listado'!$A$155:$A$1048576,0),MATCH((CUADRO!I$4&amp;$E157),'Hoja de Trabajo para listado'!$A$151:$Z$151,0)),0)+IFERROR(INDEX('Hoja de Trabajo para listado'!$AB$155:$BA$1048576,MATCH($A157,'Hoja de Trabajo para listado'!$AB$155:$AB$1048576,0),MATCH((CUADRO!I$4&amp;$E157),'Hoja de Trabajo para listado'!$AB$151:$BA$151,0)),0)+IFERROR(INDEX('Hoja de Trabajo para listado'!$BC$155:$CB$1048576,MATCH($A157,'Hoja de Trabajo para listado'!$BC$155:$BC$1048576,0),MATCH((CUADRO!I$4&amp;$E157),'Hoja de Trabajo para listado'!$BC$151:$CB$151,0)),0)+IFERROR(INDEX('Hoja de Trabajo para listado'!$DE$153:$DG$274,MATCH($A157,'Hoja de Trabajo para listado'!$DE$153:$DE$1048576,0),MATCH((CUADRO!I$4&amp;$E157),'Hoja de Trabajo para listado'!$DE$151:$DG$151,0)),0)+IFERROR(INDEX('Hoja de Trabajo para listado'!$CD$155:$DC$1048576,MATCH($A157,'Hoja de Trabajo para listado'!$CD$155:$CD$1048576,0),MATCH((CUADRO!I$4&amp;$E157),'Hoja de Trabajo para listado'!$CD$151:$DC$151,0)),0)</f>
        <v>0</v>
      </c>
      <c r="J157" s="241">
        <f ca="1">+IFERROR(INDEX('Hoja de Trabajo para listado'!$A$155:$Z$1048576,MATCH($A157,'Hoja de Trabajo para listado'!$A$155:$A$1048576,0),MATCH((CUADRO!J$4&amp;$E157),'Hoja de Trabajo para listado'!$A$151:$Z$151,0)),0)+IFERROR(INDEX('Hoja de Trabajo para listado'!$AB$155:$BA$1048576,MATCH($A157,'Hoja de Trabajo para listado'!$AB$155:$AB$1048576,0),MATCH((CUADRO!J$4&amp;$E157),'Hoja de Trabajo para listado'!$AB$151:$BA$151,0)),0)+IFERROR(INDEX('Hoja de Trabajo para listado'!$BC$155:$CB$1048576,MATCH($A157,'Hoja de Trabajo para listado'!$BC$155:$BC$1048576,0),MATCH((CUADRO!J$4&amp;$E157),'Hoja de Trabajo para listado'!$BC$151:$CB$151,0)),0)+IFERROR(INDEX('Hoja de Trabajo para listado'!$DE$153:$DG$274,MATCH($A157,'Hoja de Trabajo para listado'!$DE$153:$DE$1048576,0),MATCH((CUADRO!J$4&amp;$E157),'Hoja de Trabajo para listado'!$DE$151:$DG$151,0)),0)+IFERROR(INDEX('Hoja de Trabajo para listado'!$CD$155:$DC$1048576,MATCH($A157,'Hoja de Trabajo para listado'!$CD$155:$CD$1048576,0),MATCH((CUADRO!J$4&amp;$E157),'Hoja de Trabajo para listado'!$CD$151:$DC$151,0)),0)</f>
        <v>0</v>
      </c>
      <c r="K157" s="241">
        <f ca="1">+IFERROR(INDEX('Hoja de Trabajo para listado'!$A$155:$Z$1048576,MATCH($A157,'Hoja de Trabajo para listado'!$A$155:$A$1048576,0),MATCH((CUADRO!K$4&amp;$E157),'Hoja de Trabajo para listado'!$A$151:$Z$151,0)),0)+IFERROR(INDEX('Hoja de Trabajo para listado'!$AB$155:$BA$1048576,MATCH($A157,'Hoja de Trabajo para listado'!$AB$155:$AB$1048576,0),MATCH((CUADRO!K$4&amp;$E157),'Hoja de Trabajo para listado'!$AB$151:$BA$151,0)),0)+IFERROR(INDEX('Hoja de Trabajo para listado'!$BC$155:$CB$1048576,MATCH($A157,'Hoja de Trabajo para listado'!$BC$155:$BC$1048576,0),MATCH((CUADRO!K$4&amp;$E157),'Hoja de Trabajo para listado'!$BC$151:$CB$151,0)),0)+IFERROR(INDEX('Hoja de Trabajo para listado'!$DE$153:$DG$274,MATCH($A157,'Hoja de Trabajo para listado'!$DE$153:$DE$1048576,0),MATCH((CUADRO!K$4&amp;$E157),'Hoja de Trabajo para listado'!$DE$151:$DG$151,0)),0)+IFERROR(INDEX('Hoja de Trabajo para listado'!$CD$155:$DC$1048576,MATCH($A157,'Hoja de Trabajo para listado'!$CD$155:$CD$1048576,0),MATCH((CUADRO!K$4&amp;$E157),'Hoja de Trabajo para listado'!$CD$151:$DC$151,0)),0)</f>
        <v>0</v>
      </c>
      <c r="L157" s="241">
        <f ca="1">+IFERROR(INDEX('Hoja de Trabajo para listado'!$A$155:$Z$1048576,MATCH($A157,'Hoja de Trabajo para listado'!$A$155:$A$1048576,0),MATCH((CUADRO!L$4&amp;$E157),'Hoja de Trabajo para listado'!$A$151:$Z$151,0)),0)+IFERROR(INDEX('Hoja de Trabajo para listado'!$AB$155:$BA$1048576,MATCH($A157,'Hoja de Trabajo para listado'!$AB$155:$AB$1048576,0),MATCH((CUADRO!L$4&amp;$E157),'Hoja de Trabajo para listado'!$AB$151:$BA$151,0)),0)+IFERROR(INDEX('Hoja de Trabajo para listado'!$BC$155:$CB$1048576,MATCH($A157,'Hoja de Trabajo para listado'!$BC$155:$BC$1048576,0),MATCH((CUADRO!L$4&amp;$E157),'Hoja de Trabajo para listado'!$BC$151:$CB$151,0)),0)+IFERROR(INDEX('Hoja de Trabajo para listado'!$DE$153:$DG$274,MATCH($A157,'Hoja de Trabajo para listado'!$DE$153:$DE$1048576,0),MATCH((CUADRO!L$4&amp;$E157),'Hoja de Trabajo para listado'!$DE$151:$DG$151,0)),0)+IFERROR(INDEX('Hoja de Trabajo para listado'!$CD$155:$DC$1048576,MATCH($A157,'Hoja de Trabajo para listado'!$CD$155:$CD$1048576,0),MATCH((CUADRO!L$4&amp;$E157),'Hoja de Trabajo para listado'!$CD$151:$DC$151,0)),0)</f>
        <v>0</v>
      </c>
      <c r="M157" s="241">
        <f ca="1">+IFERROR(INDEX('Hoja de Trabajo para listado'!$A$155:$Z$1048576,MATCH($A157,'Hoja de Trabajo para listado'!$A$155:$A$1048576,0),MATCH((CUADRO!M$4&amp;$E157),'Hoja de Trabajo para listado'!$A$151:$Z$151,0)),0)+IFERROR(INDEX('Hoja de Trabajo para listado'!$AB$155:$BA$1048576,MATCH($A157,'Hoja de Trabajo para listado'!$AB$155:$AB$1048576,0),MATCH((CUADRO!M$4&amp;$E157),'Hoja de Trabajo para listado'!$AB$151:$BA$151,0)),0)+IFERROR(INDEX('Hoja de Trabajo para listado'!$BC$155:$CB$1048576,MATCH($A157,'Hoja de Trabajo para listado'!$BC$155:$BC$1048576,0),MATCH((CUADRO!M$4&amp;$E157),'Hoja de Trabajo para listado'!$BC$151:$CB$151,0)),0)+IFERROR(INDEX('Hoja de Trabajo para listado'!$DE$153:$DG$274,MATCH($A157,'Hoja de Trabajo para listado'!$DE$153:$DE$1048576,0),MATCH((CUADRO!M$4&amp;$E157),'Hoja de Trabajo para listado'!$DE$151:$DG$151,0)),0)+IFERROR(INDEX('Hoja de Trabajo para listado'!$CD$155:$DC$1048576,MATCH($A157,'Hoja de Trabajo para listado'!$CD$155:$CD$1048576,0),MATCH((CUADRO!M$4&amp;$E157),'Hoja de Trabajo para listado'!$CD$151:$DC$151,0)),0)</f>
        <v>0</v>
      </c>
      <c r="N157" s="241">
        <f ca="1">+IFERROR(INDEX('Hoja de Trabajo para listado'!$A$155:$Z$1048576,MATCH($A157,'Hoja de Trabajo para listado'!$A$155:$A$1048576,0),MATCH((CUADRO!N$4&amp;$E157),'Hoja de Trabajo para listado'!$A$151:$Z$151,0)),0)+IFERROR(INDEX('Hoja de Trabajo para listado'!$AB$155:$BA$1048576,MATCH($A157,'Hoja de Trabajo para listado'!$AB$155:$AB$1048576,0),MATCH((CUADRO!N$4&amp;$E157),'Hoja de Trabajo para listado'!$AB$151:$BA$151,0)),0)+IFERROR(INDEX('Hoja de Trabajo para listado'!$BC$155:$CB$1048576,MATCH($A157,'Hoja de Trabajo para listado'!$BC$155:$BC$1048576,0),MATCH((CUADRO!N$4&amp;$E157),'Hoja de Trabajo para listado'!$BC$151:$CB$151,0)),0)+IFERROR(INDEX('Hoja de Trabajo para listado'!$DE$153:$DG$274,MATCH($A157,'Hoja de Trabajo para listado'!$DE$153:$DE$1048576,0),MATCH((CUADRO!N$4&amp;$E157),'Hoja de Trabajo para listado'!$DE$151:$DG$151,0)),0)+IFERROR(INDEX('Hoja de Trabajo para listado'!$CD$155:$DC$1048576,MATCH($A157,'Hoja de Trabajo para listado'!$CD$155:$CD$1048576,0),MATCH((CUADRO!N$4&amp;$E157),'Hoja de Trabajo para listado'!$CD$151:$DC$151,0)),0)</f>
        <v>0</v>
      </c>
      <c r="O157" s="241">
        <f ca="1">+IFERROR(INDEX('Hoja de Trabajo para listado'!$A$155:$Z$1048576,MATCH($A157,'Hoja de Trabajo para listado'!$A$155:$A$1048576,0),MATCH((CUADRO!O$4&amp;$E157),'Hoja de Trabajo para listado'!$A$151:$Z$151,0)),0)+IFERROR(INDEX('Hoja de Trabajo para listado'!$AB$155:$BA$1048576,MATCH($A157,'Hoja de Trabajo para listado'!$AB$155:$AB$1048576,0),MATCH((CUADRO!O$4&amp;$E157),'Hoja de Trabajo para listado'!$AB$151:$BA$151,0)),0)+IFERROR(INDEX('Hoja de Trabajo para listado'!$BC$155:$CB$1048576,MATCH($A157,'Hoja de Trabajo para listado'!$BC$155:$BC$1048576,0),MATCH((CUADRO!O$4&amp;$E157),'Hoja de Trabajo para listado'!$BC$151:$CB$151,0)),0)+IFERROR(INDEX('Hoja de Trabajo para listado'!$DE$153:$DG$274,MATCH($A157,'Hoja de Trabajo para listado'!$DE$153:$DE$1048576,0),MATCH((CUADRO!O$4&amp;$E157),'Hoja de Trabajo para listado'!$DE$151:$DG$151,0)),0)+IFERROR(INDEX('Hoja de Trabajo para listado'!$CD$155:$DC$1048576,MATCH($A157,'Hoja de Trabajo para listado'!$CD$155:$CD$1048576,0),MATCH((CUADRO!O$4&amp;$E157),'Hoja de Trabajo para listado'!$CD$151:$DC$151,0)),0)</f>
        <v>0</v>
      </c>
      <c r="P157" s="241">
        <f ca="1">+IFERROR(INDEX('Hoja de Trabajo para listado'!$A$155:$Z$1048576,MATCH($A157,'Hoja de Trabajo para listado'!$A$155:$A$1048576,0),MATCH((CUADRO!P$4&amp;$E157),'Hoja de Trabajo para listado'!$A$151:$Z$151,0)),0)+IFERROR(INDEX('Hoja de Trabajo para listado'!$AB$155:$BA$1048576,MATCH($A157,'Hoja de Trabajo para listado'!$AB$155:$AB$1048576,0),MATCH((CUADRO!P$4&amp;$E157),'Hoja de Trabajo para listado'!$AB$151:$BA$151,0)),0)+IFERROR(INDEX('Hoja de Trabajo para listado'!$BC$155:$CB$1048576,MATCH($A157,'Hoja de Trabajo para listado'!$BC$155:$BC$1048576,0),MATCH((CUADRO!P$4&amp;$E157),'Hoja de Trabajo para listado'!$BC$151:$CB$151,0)),0)+IFERROR(INDEX('Hoja de Trabajo para listado'!$DE$153:$DG$274,MATCH($A157,'Hoja de Trabajo para listado'!$DE$153:$DE$1048576,0),MATCH((CUADRO!P$4&amp;$E157),'Hoja de Trabajo para listado'!$DE$151:$DG$151,0)),0)+IFERROR(INDEX('Hoja de Trabajo para listado'!$CD$155:$DC$1048576,MATCH($A157,'Hoja de Trabajo para listado'!$CD$155:$CD$1048576,0),MATCH((CUADRO!P$4&amp;$E157),'Hoja de Trabajo para listado'!$CD$151:$DC$151,0)),0)</f>
        <v>0</v>
      </c>
      <c r="Q157" s="241">
        <f ca="1">+IFERROR(INDEX('Hoja de Trabajo para listado'!$A$155:$Z$1048576,MATCH($A157,'Hoja de Trabajo para listado'!$A$155:$A$1048576,0),MATCH((CUADRO!Q$4&amp;$E157),'Hoja de Trabajo para listado'!$A$151:$Z$151,0)),0)+IFERROR(INDEX('Hoja de Trabajo para listado'!$AB$155:$BA$1048576,MATCH($A157,'Hoja de Trabajo para listado'!$AB$155:$AB$1048576,0),MATCH((CUADRO!Q$4&amp;$E157),'Hoja de Trabajo para listado'!$AB$151:$BA$151,0)),0)+IFERROR(INDEX('Hoja de Trabajo para listado'!$BC$155:$CB$1048576,MATCH($A157,'Hoja de Trabajo para listado'!$BC$155:$BC$1048576,0),MATCH((CUADRO!Q$4&amp;$E157),'Hoja de Trabajo para listado'!$BC$151:$CB$151,0)),0)+IFERROR(INDEX('Hoja de Trabajo para listado'!$DE$153:$DG$274,MATCH($A157,'Hoja de Trabajo para listado'!$DE$153:$DE$1048576,0),MATCH((CUADRO!Q$4&amp;$E157),'Hoja de Trabajo para listado'!$DE$151:$DG$151,0)),0)+IFERROR(INDEX('Hoja de Trabajo para listado'!$CD$155:$DC$1048576,MATCH($A157,'Hoja de Trabajo para listado'!$CD$155:$CD$1048576,0),MATCH((CUADRO!Q$4&amp;$E157),'Hoja de Trabajo para listado'!$CD$151:$DC$151,0)),0)</f>
        <v>0</v>
      </c>
      <c r="R157" s="241">
        <f t="shared" ca="1" si="4"/>
        <v>0</v>
      </c>
      <c r="S157" s="241"/>
      <c r="T157" s="241">
        <f ca="1">+T158</f>
        <v>0</v>
      </c>
      <c r="U157" s="240">
        <f t="shared" si="5"/>
        <v>1</v>
      </c>
    </row>
    <row r="158" spans="1:21" ht="15" hidden="1" customHeight="1">
      <c r="A158" s="32">
        <v>227</v>
      </c>
      <c r="B158" s="382"/>
      <c r="C158" s="305" t="str">
        <f>+VLOOKUP(A158,bd_lista!$A$3:$C$592,3,FALSE)</f>
        <v>Zona Franca Comercial e Industrial de Cobija</v>
      </c>
      <c r="D158" s="384"/>
      <c r="E158" s="305" t="s">
        <v>684</v>
      </c>
      <c r="F158" s="243">
        <f ca="1">+IFERROR(INDEX('Hoja de Trabajo para listado'!$A$155:$Z$1048576,MATCH($A158,'Hoja de Trabajo para listado'!$A$155:$A$1048576,0),MATCH((CUADRO!F$4&amp;$E158),'Hoja de Trabajo para listado'!$A$151:$Z$151,0)),0)+IFERROR(INDEX('Hoja de Trabajo para listado'!$AB$155:$BA$1048576,MATCH($A158,'Hoja de Trabajo para listado'!$AB$155:$AB$1048576,0),MATCH((CUADRO!F$4&amp;$E158),'Hoja de Trabajo para listado'!$AB$151:$BA$151,0)),0)+IFERROR(INDEX('Hoja de Trabajo para listado'!$BC$155:$CB$1048576,MATCH($A158,'Hoja de Trabajo para listado'!$BC$155:$BC$1048576,0),MATCH((CUADRO!F$4&amp;$E158),'Hoja de Trabajo para listado'!$BC$151:$CB$151,0)),0)+IFERROR(INDEX('Hoja de Trabajo para listado'!$DE$153:$DG$274,MATCH($A158,'Hoja de Trabajo para listado'!$DE$153:$DE$1048576,0),MATCH((CUADRO!F$4&amp;$E158),'Hoja de Trabajo para listado'!$DE$151:$DG$151,0)),0)+IFERROR(INDEX('Hoja de Trabajo para listado'!$CD$155:$DC$1048576,MATCH($A158,'Hoja de Trabajo para listado'!$CD$155:$CD$1048576,0),MATCH((CUADRO!F$4&amp;$E158),'Hoja de Trabajo para listado'!$CD$151:$DC$151,0)),0)</f>
        <v>0</v>
      </c>
      <c r="G158" s="243">
        <f ca="1">+IFERROR(INDEX('Hoja de Trabajo para listado'!$A$155:$Z$1048576,MATCH($A158,'Hoja de Trabajo para listado'!$A$155:$A$1048576,0),MATCH((CUADRO!G$4&amp;$E158),'Hoja de Trabajo para listado'!$A$151:$Z$151,0)),0)+IFERROR(INDEX('Hoja de Trabajo para listado'!$AB$155:$BA$1048576,MATCH($A158,'Hoja de Trabajo para listado'!$AB$155:$AB$1048576,0),MATCH((CUADRO!G$4&amp;$E158),'Hoja de Trabajo para listado'!$AB$151:$BA$151,0)),0)+IFERROR(INDEX('Hoja de Trabajo para listado'!$BC$155:$CB$1048576,MATCH($A158,'Hoja de Trabajo para listado'!$BC$155:$BC$1048576,0),MATCH((CUADRO!G$4&amp;$E158),'Hoja de Trabajo para listado'!$BC$151:$CB$151,0)),0)+IFERROR(INDEX('Hoja de Trabajo para listado'!$DE$153:$DG$274,MATCH($A158,'Hoja de Trabajo para listado'!$DE$153:$DE$1048576,0),MATCH((CUADRO!G$4&amp;$E158),'Hoja de Trabajo para listado'!$DE$151:$DG$151,0)),0)+IFERROR(INDEX('Hoja de Trabajo para listado'!$CD$155:$DC$1048576,MATCH($A158,'Hoja de Trabajo para listado'!$CD$155:$CD$1048576,0),MATCH((CUADRO!G$4&amp;$E158),'Hoja de Trabajo para listado'!$CD$151:$DC$151,0)),0)</f>
        <v>0</v>
      </c>
      <c r="H158" s="243">
        <f ca="1">+IFERROR(INDEX('Hoja de Trabajo para listado'!$A$155:$Z$1048576,MATCH($A158,'Hoja de Trabajo para listado'!$A$155:$A$1048576,0),MATCH((CUADRO!H$4&amp;$E158),'Hoja de Trabajo para listado'!$A$151:$Z$151,0)),0)+IFERROR(INDEX('Hoja de Trabajo para listado'!$AB$155:$BA$1048576,MATCH($A158,'Hoja de Trabajo para listado'!$AB$155:$AB$1048576,0),MATCH((CUADRO!H$4&amp;$E158),'Hoja de Trabajo para listado'!$AB$151:$BA$151,0)),0)+IFERROR(INDEX('Hoja de Trabajo para listado'!$BC$155:$CB$1048576,MATCH($A158,'Hoja de Trabajo para listado'!$BC$155:$BC$1048576,0),MATCH((CUADRO!H$4&amp;$E158),'Hoja de Trabajo para listado'!$BC$151:$CB$151,0)),0)+IFERROR(INDEX('Hoja de Trabajo para listado'!$DE$153:$DG$274,MATCH($A158,'Hoja de Trabajo para listado'!$DE$153:$DE$1048576,0),MATCH((CUADRO!H$4&amp;$E158),'Hoja de Trabajo para listado'!$DE$151:$DG$151,0)),0)+IFERROR(INDEX('Hoja de Trabajo para listado'!$CD$155:$DC$1048576,MATCH($A158,'Hoja de Trabajo para listado'!$CD$155:$CD$1048576,0),MATCH((CUADRO!H$4&amp;$E158),'Hoja de Trabajo para listado'!$CD$151:$DC$151,0)),0)</f>
        <v>0</v>
      </c>
      <c r="I158" s="243">
        <f ca="1">+IFERROR(INDEX('Hoja de Trabajo para listado'!$A$155:$Z$1048576,MATCH($A158,'Hoja de Trabajo para listado'!$A$155:$A$1048576,0),MATCH((CUADRO!I$4&amp;$E158),'Hoja de Trabajo para listado'!$A$151:$Z$151,0)),0)+IFERROR(INDEX('Hoja de Trabajo para listado'!$AB$155:$BA$1048576,MATCH($A158,'Hoja de Trabajo para listado'!$AB$155:$AB$1048576,0),MATCH((CUADRO!I$4&amp;$E158),'Hoja de Trabajo para listado'!$AB$151:$BA$151,0)),0)+IFERROR(INDEX('Hoja de Trabajo para listado'!$BC$155:$CB$1048576,MATCH($A158,'Hoja de Trabajo para listado'!$BC$155:$BC$1048576,0),MATCH((CUADRO!I$4&amp;$E158),'Hoja de Trabajo para listado'!$BC$151:$CB$151,0)),0)+IFERROR(INDEX('Hoja de Trabajo para listado'!$DE$153:$DG$274,MATCH($A158,'Hoja de Trabajo para listado'!$DE$153:$DE$1048576,0),MATCH((CUADRO!I$4&amp;$E158),'Hoja de Trabajo para listado'!$DE$151:$DG$151,0)),0)+IFERROR(INDEX('Hoja de Trabajo para listado'!$CD$155:$DC$1048576,MATCH($A158,'Hoja de Trabajo para listado'!$CD$155:$CD$1048576,0),MATCH((CUADRO!I$4&amp;$E158),'Hoja de Trabajo para listado'!$CD$151:$DC$151,0)),0)</f>
        <v>0</v>
      </c>
      <c r="J158" s="243">
        <f ca="1">+IFERROR(INDEX('Hoja de Trabajo para listado'!$A$155:$Z$1048576,MATCH($A158,'Hoja de Trabajo para listado'!$A$155:$A$1048576,0),MATCH((CUADRO!J$4&amp;$E158),'Hoja de Trabajo para listado'!$A$151:$Z$151,0)),0)+IFERROR(INDEX('Hoja de Trabajo para listado'!$AB$155:$BA$1048576,MATCH($A158,'Hoja de Trabajo para listado'!$AB$155:$AB$1048576,0),MATCH((CUADRO!J$4&amp;$E158),'Hoja de Trabajo para listado'!$AB$151:$BA$151,0)),0)+IFERROR(INDEX('Hoja de Trabajo para listado'!$BC$155:$CB$1048576,MATCH($A158,'Hoja de Trabajo para listado'!$BC$155:$BC$1048576,0),MATCH((CUADRO!J$4&amp;$E158),'Hoja de Trabajo para listado'!$BC$151:$CB$151,0)),0)+IFERROR(INDEX('Hoja de Trabajo para listado'!$DE$153:$DG$274,MATCH($A158,'Hoja de Trabajo para listado'!$DE$153:$DE$1048576,0),MATCH((CUADRO!J$4&amp;$E158),'Hoja de Trabajo para listado'!$DE$151:$DG$151,0)),0)+IFERROR(INDEX('Hoja de Trabajo para listado'!$CD$155:$DC$1048576,MATCH($A158,'Hoja de Trabajo para listado'!$CD$155:$CD$1048576,0),MATCH((CUADRO!J$4&amp;$E158),'Hoja de Trabajo para listado'!$CD$151:$DC$151,0)),0)</f>
        <v>0</v>
      </c>
      <c r="K158" s="243">
        <f ca="1">+IFERROR(INDEX('Hoja de Trabajo para listado'!$A$155:$Z$1048576,MATCH($A158,'Hoja de Trabajo para listado'!$A$155:$A$1048576,0),MATCH((CUADRO!K$4&amp;$E158),'Hoja de Trabajo para listado'!$A$151:$Z$151,0)),0)+IFERROR(INDEX('Hoja de Trabajo para listado'!$AB$155:$BA$1048576,MATCH($A158,'Hoja de Trabajo para listado'!$AB$155:$AB$1048576,0),MATCH((CUADRO!K$4&amp;$E158),'Hoja de Trabajo para listado'!$AB$151:$BA$151,0)),0)+IFERROR(INDEX('Hoja de Trabajo para listado'!$BC$155:$CB$1048576,MATCH($A158,'Hoja de Trabajo para listado'!$BC$155:$BC$1048576,0),MATCH((CUADRO!K$4&amp;$E158),'Hoja de Trabajo para listado'!$BC$151:$CB$151,0)),0)+IFERROR(INDEX('Hoja de Trabajo para listado'!$DE$153:$DG$274,MATCH($A158,'Hoja de Trabajo para listado'!$DE$153:$DE$1048576,0),MATCH((CUADRO!K$4&amp;$E158),'Hoja de Trabajo para listado'!$DE$151:$DG$151,0)),0)+IFERROR(INDEX('Hoja de Trabajo para listado'!$CD$155:$DC$1048576,MATCH($A158,'Hoja de Trabajo para listado'!$CD$155:$CD$1048576,0),MATCH((CUADRO!K$4&amp;$E158),'Hoja de Trabajo para listado'!$CD$151:$DC$151,0)),0)</f>
        <v>0</v>
      </c>
      <c r="L158" s="243">
        <f ca="1">+IFERROR(INDEX('Hoja de Trabajo para listado'!$A$155:$Z$1048576,MATCH($A158,'Hoja de Trabajo para listado'!$A$155:$A$1048576,0),MATCH((CUADRO!L$4&amp;$E158),'Hoja de Trabajo para listado'!$A$151:$Z$151,0)),0)+IFERROR(INDEX('Hoja de Trabajo para listado'!$AB$155:$BA$1048576,MATCH($A158,'Hoja de Trabajo para listado'!$AB$155:$AB$1048576,0),MATCH((CUADRO!L$4&amp;$E158),'Hoja de Trabajo para listado'!$AB$151:$BA$151,0)),0)+IFERROR(INDEX('Hoja de Trabajo para listado'!$BC$155:$CB$1048576,MATCH($A158,'Hoja de Trabajo para listado'!$BC$155:$BC$1048576,0),MATCH((CUADRO!L$4&amp;$E158),'Hoja de Trabajo para listado'!$BC$151:$CB$151,0)),0)+IFERROR(INDEX('Hoja de Trabajo para listado'!$DE$153:$DG$274,MATCH($A158,'Hoja de Trabajo para listado'!$DE$153:$DE$1048576,0),MATCH((CUADRO!L$4&amp;$E158),'Hoja de Trabajo para listado'!$DE$151:$DG$151,0)),0)+IFERROR(INDEX('Hoja de Trabajo para listado'!$CD$155:$DC$1048576,MATCH($A158,'Hoja de Trabajo para listado'!$CD$155:$CD$1048576,0),MATCH((CUADRO!L$4&amp;$E158),'Hoja de Trabajo para listado'!$CD$151:$DC$151,0)),0)</f>
        <v>0</v>
      </c>
      <c r="M158" s="243">
        <f ca="1">+IFERROR(INDEX('Hoja de Trabajo para listado'!$A$155:$Z$1048576,MATCH($A158,'Hoja de Trabajo para listado'!$A$155:$A$1048576,0),MATCH((CUADRO!M$4&amp;$E158),'Hoja de Trabajo para listado'!$A$151:$Z$151,0)),0)+IFERROR(INDEX('Hoja de Trabajo para listado'!$AB$155:$BA$1048576,MATCH($A158,'Hoja de Trabajo para listado'!$AB$155:$AB$1048576,0),MATCH((CUADRO!M$4&amp;$E158),'Hoja de Trabajo para listado'!$AB$151:$BA$151,0)),0)+IFERROR(INDEX('Hoja de Trabajo para listado'!$BC$155:$CB$1048576,MATCH($A158,'Hoja de Trabajo para listado'!$BC$155:$BC$1048576,0),MATCH((CUADRO!M$4&amp;$E158),'Hoja de Trabajo para listado'!$BC$151:$CB$151,0)),0)+IFERROR(INDEX('Hoja de Trabajo para listado'!$DE$153:$DG$274,MATCH($A158,'Hoja de Trabajo para listado'!$DE$153:$DE$1048576,0),MATCH((CUADRO!M$4&amp;$E158),'Hoja de Trabajo para listado'!$DE$151:$DG$151,0)),0)+IFERROR(INDEX('Hoja de Trabajo para listado'!$CD$155:$DC$1048576,MATCH($A158,'Hoja de Trabajo para listado'!$CD$155:$CD$1048576,0),MATCH((CUADRO!M$4&amp;$E158),'Hoja de Trabajo para listado'!$CD$151:$DC$151,0)),0)</f>
        <v>0</v>
      </c>
      <c r="N158" s="243">
        <f ca="1">+IFERROR(INDEX('Hoja de Trabajo para listado'!$A$155:$Z$1048576,MATCH($A158,'Hoja de Trabajo para listado'!$A$155:$A$1048576,0),MATCH((CUADRO!N$4&amp;$E158),'Hoja de Trabajo para listado'!$A$151:$Z$151,0)),0)+IFERROR(INDEX('Hoja de Trabajo para listado'!$AB$155:$BA$1048576,MATCH($A158,'Hoja de Trabajo para listado'!$AB$155:$AB$1048576,0),MATCH((CUADRO!N$4&amp;$E158),'Hoja de Trabajo para listado'!$AB$151:$BA$151,0)),0)+IFERROR(INDEX('Hoja de Trabajo para listado'!$BC$155:$CB$1048576,MATCH($A158,'Hoja de Trabajo para listado'!$BC$155:$BC$1048576,0),MATCH((CUADRO!N$4&amp;$E158),'Hoja de Trabajo para listado'!$BC$151:$CB$151,0)),0)+IFERROR(INDEX('Hoja de Trabajo para listado'!$DE$153:$DG$274,MATCH($A158,'Hoja de Trabajo para listado'!$DE$153:$DE$1048576,0),MATCH((CUADRO!N$4&amp;$E158),'Hoja de Trabajo para listado'!$DE$151:$DG$151,0)),0)+IFERROR(INDEX('Hoja de Trabajo para listado'!$CD$155:$DC$1048576,MATCH($A158,'Hoja de Trabajo para listado'!$CD$155:$CD$1048576,0),MATCH((CUADRO!N$4&amp;$E158),'Hoja de Trabajo para listado'!$CD$151:$DC$151,0)),0)</f>
        <v>0</v>
      </c>
      <c r="O158" s="243">
        <f ca="1">+IFERROR(INDEX('Hoja de Trabajo para listado'!$A$155:$Z$1048576,MATCH($A158,'Hoja de Trabajo para listado'!$A$155:$A$1048576,0),MATCH((CUADRO!O$4&amp;$E158),'Hoja de Trabajo para listado'!$A$151:$Z$151,0)),0)+IFERROR(INDEX('Hoja de Trabajo para listado'!$AB$155:$BA$1048576,MATCH($A158,'Hoja de Trabajo para listado'!$AB$155:$AB$1048576,0),MATCH((CUADRO!O$4&amp;$E158),'Hoja de Trabajo para listado'!$AB$151:$BA$151,0)),0)+IFERROR(INDEX('Hoja de Trabajo para listado'!$BC$155:$CB$1048576,MATCH($A158,'Hoja de Trabajo para listado'!$BC$155:$BC$1048576,0),MATCH((CUADRO!O$4&amp;$E158),'Hoja de Trabajo para listado'!$BC$151:$CB$151,0)),0)+IFERROR(INDEX('Hoja de Trabajo para listado'!$DE$153:$DG$274,MATCH($A158,'Hoja de Trabajo para listado'!$DE$153:$DE$1048576,0),MATCH((CUADRO!O$4&amp;$E158),'Hoja de Trabajo para listado'!$DE$151:$DG$151,0)),0)+IFERROR(INDEX('Hoja de Trabajo para listado'!$CD$155:$DC$1048576,MATCH($A158,'Hoja de Trabajo para listado'!$CD$155:$CD$1048576,0),MATCH((CUADRO!O$4&amp;$E158),'Hoja de Trabajo para listado'!$CD$151:$DC$151,0)),0)</f>
        <v>0</v>
      </c>
      <c r="P158" s="243">
        <f ca="1">+IFERROR(INDEX('Hoja de Trabajo para listado'!$A$155:$Z$1048576,MATCH($A158,'Hoja de Trabajo para listado'!$A$155:$A$1048576,0),MATCH((CUADRO!P$4&amp;$E158),'Hoja de Trabajo para listado'!$A$151:$Z$151,0)),0)+IFERROR(INDEX('Hoja de Trabajo para listado'!$AB$155:$BA$1048576,MATCH($A158,'Hoja de Trabajo para listado'!$AB$155:$AB$1048576,0),MATCH((CUADRO!P$4&amp;$E158),'Hoja de Trabajo para listado'!$AB$151:$BA$151,0)),0)+IFERROR(INDEX('Hoja de Trabajo para listado'!$BC$155:$CB$1048576,MATCH($A158,'Hoja de Trabajo para listado'!$BC$155:$BC$1048576,0),MATCH((CUADRO!P$4&amp;$E158),'Hoja de Trabajo para listado'!$BC$151:$CB$151,0)),0)+IFERROR(INDEX('Hoja de Trabajo para listado'!$DE$153:$DG$274,MATCH($A158,'Hoja de Trabajo para listado'!$DE$153:$DE$1048576,0),MATCH((CUADRO!P$4&amp;$E158),'Hoja de Trabajo para listado'!$DE$151:$DG$151,0)),0)+IFERROR(INDEX('Hoja de Trabajo para listado'!$CD$155:$DC$1048576,MATCH($A158,'Hoja de Trabajo para listado'!$CD$155:$CD$1048576,0),MATCH((CUADRO!P$4&amp;$E158),'Hoja de Trabajo para listado'!$CD$151:$DC$151,0)),0)</f>
        <v>0</v>
      </c>
      <c r="Q158" s="243">
        <f ca="1">+IFERROR(INDEX('Hoja de Trabajo para listado'!$A$155:$Z$1048576,MATCH($A158,'Hoja de Trabajo para listado'!$A$155:$A$1048576,0),MATCH((CUADRO!Q$4&amp;$E158),'Hoja de Trabajo para listado'!$A$151:$Z$151,0)),0)+IFERROR(INDEX('Hoja de Trabajo para listado'!$AB$155:$BA$1048576,MATCH($A158,'Hoja de Trabajo para listado'!$AB$155:$AB$1048576,0),MATCH((CUADRO!Q$4&amp;$E158),'Hoja de Trabajo para listado'!$AB$151:$BA$151,0)),0)+IFERROR(INDEX('Hoja de Trabajo para listado'!$BC$155:$CB$1048576,MATCH($A158,'Hoja de Trabajo para listado'!$BC$155:$BC$1048576,0),MATCH((CUADRO!Q$4&amp;$E158),'Hoja de Trabajo para listado'!$BC$151:$CB$151,0)),0)+IFERROR(INDEX('Hoja de Trabajo para listado'!$DE$153:$DG$274,MATCH($A158,'Hoja de Trabajo para listado'!$DE$153:$DE$1048576,0),MATCH((CUADRO!Q$4&amp;$E158),'Hoja de Trabajo para listado'!$DE$151:$DG$151,0)),0)+IFERROR(INDEX('Hoja de Trabajo para listado'!$CD$155:$DC$1048576,MATCH($A158,'Hoja de Trabajo para listado'!$CD$155:$CD$1048576,0),MATCH((CUADRO!Q$4&amp;$E158),'Hoja de Trabajo para listado'!$CD$151:$DC$151,0)),0)</f>
        <v>0</v>
      </c>
      <c r="R158" s="243">
        <f t="shared" ca="1" si="4"/>
        <v>0</v>
      </c>
      <c r="S158" s="243">
        <f ca="1">+R157+R158</f>
        <v>0</v>
      </c>
      <c r="T158" s="243">
        <f ca="1">+S158</f>
        <v>0</v>
      </c>
      <c r="U158" s="242">
        <f t="shared" si="5"/>
        <v>2</v>
      </c>
    </row>
    <row r="159" spans="1:21" s="352" customFormat="1" ht="15" customHeight="1">
      <c r="A159" s="354">
        <v>234</v>
      </c>
      <c r="B159" s="381">
        <f>+A159</f>
        <v>234</v>
      </c>
      <c r="C159" s="245" t="str">
        <f>+VLOOKUP(A159,bd_lista!$A$3:$C$592,3,FALSE)</f>
        <v xml:space="preserve">Servicio Geológico Minero </v>
      </c>
      <c r="D159" s="383" t="str">
        <f>+C159</f>
        <v xml:space="preserve">Servicio Geológico Minero </v>
      </c>
      <c r="E159" s="245" t="s">
        <v>683</v>
      </c>
      <c r="F159" s="241">
        <f ca="1">+IFERROR(INDEX('Hoja de Trabajo para listado'!$A$155:$Z$1048576,MATCH($A159,'Hoja de Trabajo para listado'!$A$155:$A$1048576,0),MATCH((CUADRO!F$4&amp;$E159),'Hoja de Trabajo para listado'!$A$151:$Z$151,0)),0)+IFERROR(INDEX('Hoja de Trabajo para listado'!$AB$155:$BA$1048576,MATCH($A159,'Hoja de Trabajo para listado'!$AB$155:$AB$1048576,0),MATCH((CUADRO!F$4&amp;$E159),'Hoja de Trabajo para listado'!$AB$151:$BA$151,0)),0)+IFERROR(INDEX('Hoja de Trabajo para listado'!$BC$155:$CB$1048576,MATCH($A159,'Hoja de Trabajo para listado'!$BC$155:$BC$1048576,0),MATCH((CUADRO!F$4&amp;$E159),'Hoja de Trabajo para listado'!$BC$151:$CB$151,0)),0)+IFERROR(INDEX('Hoja de Trabajo para listado'!$DE$153:$DG$274,MATCH($A159,'Hoja de Trabajo para listado'!$DE$153:$DE$1048576,0),MATCH((CUADRO!F$4&amp;$E159),'Hoja de Trabajo para listado'!$DE$151:$DG$151,0)),0)+IFERROR(INDEX('Hoja de Trabajo para listado'!$CD$155:$DC$1048576,MATCH($A159,'Hoja de Trabajo para listado'!$CD$155:$CD$1048576,0),MATCH((CUADRO!F$4&amp;$E159),'Hoja de Trabajo para listado'!$CD$151:$DC$151,0)),0)</f>
        <v>0</v>
      </c>
      <c r="G159" s="241">
        <f ca="1">+IFERROR(INDEX('Hoja de Trabajo para listado'!$A$155:$Z$1048576,MATCH($A159,'Hoja de Trabajo para listado'!$A$155:$A$1048576,0),MATCH((CUADRO!G$4&amp;$E159),'Hoja de Trabajo para listado'!$A$151:$Z$151,0)),0)+IFERROR(INDEX('Hoja de Trabajo para listado'!$AB$155:$BA$1048576,MATCH($A159,'Hoja de Trabajo para listado'!$AB$155:$AB$1048576,0),MATCH((CUADRO!G$4&amp;$E159),'Hoja de Trabajo para listado'!$AB$151:$BA$151,0)),0)+IFERROR(INDEX('Hoja de Trabajo para listado'!$BC$155:$CB$1048576,MATCH($A159,'Hoja de Trabajo para listado'!$BC$155:$BC$1048576,0),MATCH((CUADRO!G$4&amp;$E159),'Hoja de Trabajo para listado'!$BC$151:$CB$151,0)),0)+IFERROR(INDEX('Hoja de Trabajo para listado'!$DE$153:$DG$274,MATCH($A159,'Hoja de Trabajo para listado'!$DE$153:$DE$1048576,0),MATCH((CUADRO!G$4&amp;$E159),'Hoja de Trabajo para listado'!$DE$151:$DG$151,0)),0)+IFERROR(INDEX('Hoja de Trabajo para listado'!$CD$155:$DC$1048576,MATCH($A159,'Hoja de Trabajo para listado'!$CD$155:$CD$1048576,0),MATCH((CUADRO!G$4&amp;$E159),'Hoja de Trabajo para listado'!$CD$151:$DC$151,0)),0)</f>
        <v>0</v>
      </c>
      <c r="H159" s="241">
        <f ca="1">+IFERROR(INDEX('Hoja de Trabajo para listado'!$A$155:$Z$1048576,MATCH($A159,'Hoja de Trabajo para listado'!$A$155:$A$1048576,0),MATCH((CUADRO!H$4&amp;$E159),'Hoja de Trabajo para listado'!$A$151:$Z$151,0)),0)+IFERROR(INDEX('Hoja de Trabajo para listado'!$AB$155:$BA$1048576,MATCH($A159,'Hoja de Trabajo para listado'!$AB$155:$AB$1048576,0),MATCH((CUADRO!H$4&amp;$E159),'Hoja de Trabajo para listado'!$AB$151:$BA$151,0)),0)+IFERROR(INDEX('Hoja de Trabajo para listado'!$BC$155:$CB$1048576,MATCH($A159,'Hoja de Trabajo para listado'!$BC$155:$BC$1048576,0),MATCH((CUADRO!H$4&amp;$E159),'Hoja de Trabajo para listado'!$BC$151:$CB$151,0)),0)+IFERROR(INDEX('Hoja de Trabajo para listado'!$DE$153:$DG$274,MATCH($A159,'Hoja de Trabajo para listado'!$DE$153:$DE$1048576,0),MATCH((CUADRO!H$4&amp;$E159),'Hoja de Trabajo para listado'!$DE$151:$DG$151,0)),0)+IFERROR(INDEX('Hoja de Trabajo para listado'!$CD$155:$DC$1048576,MATCH($A159,'Hoja de Trabajo para listado'!$CD$155:$CD$1048576,0),MATCH((CUADRO!H$4&amp;$E159),'Hoja de Trabajo para listado'!$CD$151:$DC$151,0)),0)</f>
        <v>0</v>
      </c>
      <c r="I159" s="241">
        <f ca="1">+IFERROR(INDEX('Hoja de Trabajo para listado'!$A$155:$Z$1048576,MATCH($A159,'Hoja de Trabajo para listado'!$A$155:$A$1048576,0),MATCH((CUADRO!I$4&amp;$E159),'Hoja de Trabajo para listado'!$A$151:$Z$151,0)),0)+IFERROR(INDEX('Hoja de Trabajo para listado'!$AB$155:$BA$1048576,MATCH($A159,'Hoja de Trabajo para listado'!$AB$155:$AB$1048576,0),MATCH((CUADRO!I$4&amp;$E159),'Hoja de Trabajo para listado'!$AB$151:$BA$151,0)),0)+IFERROR(INDEX('Hoja de Trabajo para listado'!$BC$155:$CB$1048576,MATCH($A159,'Hoja de Trabajo para listado'!$BC$155:$BC$1048576,0),MATCH((CUADRO!I$4&amp;$E159),'Hoja de Trabajo para listado'!$BC$151:$CB$151,0)),0)+IFERROR(INDEX('Hoja de Trabajo para listado'!$DE$153:$DG$274,MATCH($A159,'Hoja de Trabajo para listado'!$DE$153:$DE$1048576,0),MATCH((CUADRO!I$4&amp;$E159),'Hoja de Trabajo para listado'!$DE$151:$DG$151,0)),0)+IFERROR(INDEX('Hoja de Trabajo para listado'!$CD$155:$DC$1048576,MATCH($A159,'Hoja de Trabajo para listado'!$CD$155:$CD$1048576,0),MATCH((CUADRO!I$4&amp;$E159),'Hoja de Trabajo para listado'!$CD$151:$DC$151,0)),0)</f>
        <v>0</v>
      </c>
      <c r="J159" s="241">
        <f ca="1">+IFERROR(INDEX('Hoja de Trabajo para listado'!$A$155:$Z$1048576,MATCH($A159,'Hoja de Trabajo para listado'!$A$155:$A$1048576,0),MATCH((CUADRO!J$4&amp;$E159),'Hoja de Trabajo para listado'!$A$151:$Z$151,0)),0)+IFERROR(INDEX('Hoja de Trabajo para listado'!$AB$155:$BA$1048576,MATCH($A159,'Hoja de Trabajo para listado'!$AB$155:$AB$1048576,0),MATCH((CUADRO!J$4&amp;$E159),'Hoja de Trabajo para listado'!$AB$151:$BA$151,0)),0)+IFERROR(INDEX('Hoja de Trabajo para listado'!$BC$155:$CB$1048576,MATCH($A159,'Hoja de Trabajo para listado'!$BC$155:$BC$1048576,0),MATCH((CUADRO!J$4&amp;$E159),'Hoja de Trabajo para listado'!$BC$151:$CB$151,0)),0)+IFERROR(INDEX('Hoja de Trabajo para listado'!$DE$153:$DG$274,MATCH($A159,'Hoja de Trabajo para listado'!$DE$153:$DE$1048576,0),MATCH((CUADRO!J$4&amp;$E159),'Hoja de Trabajo para listado'!$DE$151:$DG$151,0)),0)+IFERROR(INDEX('Hoja de Trabajo para listado'!$CD$155:$DC$1048576,MATCH($A159,'Hoja de Trabajo para listado'!$CD$155:$CD$1048576,0),MATCH((CUADRO!J$4&amp;$E159),'Hoja de Trabajo para listado'!$CD$151:$DC$151,0)),0)</f>
        <v>0</v>
      </c>
      <c r="K159" s="241">
        <f ca="1">+IFERROR(INDEX('Hoja de Trabajo para listado'!$A$155:$Z$1048576,MATCH($A159,'Hoja de Trabajo para listado'!$A$155:$A$1048576,0),MATCH((CUADRO!K$4&amp;$E159),'Hoja de Trabajo para listado'!$A$151:$Z$151,0)),0)+IFERROR(INDEX('Hoja de Trabajo para listado'!$AB$155:$BA$1048576,MATCH($A159,'Hoja de Trabajo para listado'!$AB$155:$AB$1048576,0),MATCH((CUADRO!K$4&amp;$E159),'Hoja de Trabajo para listado'!$AB$151:$BA$151,0)),0)+IFERROR(INDEX('Hoja de Trabajo para listado'!$BC$155:$CB$1048576,MATCH($A159,'Hoja de Trabajo para listado'!$BC$155:$BC$1048576,0),MATCH((CUADRO!K$4&amp;$E159),'Hoja de Trabajo para listado'!$BC$151:$CB$151,0)),0)+IFERROR(INDEX('Hoja de Trabajo para listado'!$DE$153:$DG$274,MATCH($A159,'Hoja de Trabajo para listado'!$DE$153:$DE$1048576,0),MATCH((CUADRO!K$4&amp;$E159),'Hoja de Trabajo para listado'!$DE$151:$DG$151,0)),0)+IFERROR(INDEX('Hoja de Trabajo para listado'!$CD$155:$DC$1048576,MATCH($A159,'Hoja de Trabajo para listado'!$CD$155:$CD$1048576,0),MATCH((CUADRO!K$4&amp;$E159),'Hoja de Trabajo para listado'!$CD$151:$DC$151,0)),0)</f>
        <v>0</v>
      </c>
      <c r="L159" s="241">
        <f ca="1">+IFERROR(INDEX('Hoja de Trabajo para listado'!$A$155:$Z$1048576,MATCH($A159,'Hoja de Trabajo para listado'!$A$155:$A$1048576,0),MATCH((CUADRO!L$4&amp;$E159),'Hoja de Trabajo para listado'!$A$151:$Z$151,0)),0)+IFERROR(INDEX('Hoja de Trabajo para listado'!$AB$155:$BA$1048576,MATCH($A159,'Hoja de Trabajo para listado'!$AB$155:$AB$1048576,0),MATCH((CUADRO!L$4&amp;$E159),'Hoja de Trabajo para listado'!$AB$151:$BA$151,0)),0)+IFERROR(INDEX('Hoja de Trabajo para listado'!$BC$155:$CB$1048576,MATCH($A159,'Hoja de Trabajo para listado'!$BC$155:$BC$1048576,0),MATCH((CUADRO!L$4&amp;$E159),'Hoja de Trabajo para listado'!$BC$151:$CB$151,0)),0)+IFERROR(INDEX('Hoja de Trabajo para listado'!$DE$153:$DG$274,MATCH($A159,'Hoja de Trabajo para listado'!$DE$153:$DE$1048576,0),MATCH((CUADRO!L$4&amp;$E159),'Hoja de Trabajo para listado'!$DE$151:$DG$151,0)),0)+IFERROR(INDEX('Hoja de Trabajo para listado'!$CD$155:$DC$1048576,MATCH($A159,'Hoja de Trabajo para listado'!$CD$155:$CD$1048576,0),MATCH((CUADRO!L$4&amp;$E159),'Hoja de Trabajo para listado'!$CD$151:$DC$151,0)),0)</f>
        <v>0</v>
      </c>
      <c r="M159" s="241">
        <f ca="1">+IFERROR(INDEX('Hoja de Trabajo para listado'!$A$155:$Z$1048576,MATCH($A159,'Hoja de Trabajo para listado'!$A$155:$A$1048576,0),MATCH((CUADRO!M$4&amp;$E159),'Hoja de Trabajo para listado'!$A$151:$Z$151,0)),0)+IFERROR(INDEX('Hoja de Trabajo para listado'!$AB$155:$BA$1048576,MATCH($A159,'Hoja de Trabajo para listado'!$AB$155:$AB$1048576,0),MATCH((CUADRO!M$4&amp;$E159),'Hoja de Trabajo para listado'!$AB$151:$BA$151,0)),0)+IFERROR(INDEX('Hoja de Trabajo para listado'!$BC$155:$CB$1048576,MATCH($A159,'Hoja de Trabajo para listado'!$BC$155:$BC$1048576,0),MATCH((CUADRO!M$4&amp;$E159),'Hoja de Trabajo para listado'!$BC$151:$CB$151,0)),0)+IFERROR(INDEX('Hoja de Trabajo para listado'!$DE$153:$DG$274,MATCH($A159,'Hoja de Trabajo para listado'!$DE$153:$DE$1048576,0),MATCH((CUADRO!M$4&amp;$E159),'Hoja de Trabajo para listado'!$DE$151:$DG$151,0)),0)+IFERROR(INDEX('Hoja de Trabajo para listado'!$CD$155:$DC$1048576,MATCH($A159,'Hoja de Trabajo para listado'!$CD$155:$CD$1048576,0),MATCH((CUADRO!M$4&amp;$E159),'Hoja de Trabajo para listado'!$CD$151:$DC$151,0)),0)</f>
        <v>0</v>
      </c>
      <c r="N159" s="241">
        <f ca="1">+IFERROR(INDEX('Hoja de Trabajo para listado'!$A$155:$Z$1048576,MATCH($A159,'Hoja de Trabajo para listado'!$A$155:$A$1048576,0),MATCH((CUADRO!N$4&amp;$E159),'Hoja de Trabajo para listado'!$A$151:$Z$151,0)),0)+IFERROR(INDEX('Hoja de Trabajo para listado'!$AB$155:$BA$1048576,MATCH($A159,'Hoja de Trabajo para listado'!$AB$155:$AB$1048576,0),MATCH((CUADRO!N$4&amp;$E159),'Hoja de Trabajo para listado'!$AB$151:$BA$151,0)),0)+IFERROR(INDEX('Hoja de Trabajo para listado'!$BC$155:$CB$1048576,MATCH($A159,'Hoja de Trabajo para listado'!$BC$155:$BC$1048576,0),MATCH((CUADRO!N$4&amp;$E159),'Hoja de Trabajo para listado'!$BC$151:$CB$151,0)),0)+IFERROR(INDEX('Hoja de Trabajo para listado'!$DE$153:$DG$274,MATCH($A159,'Hoja de Trabajo para listado'!$DE$153:$DE$1048576,0),MATCH((CUADRO!N$4&amp;$E159),'Hoja de Trabajo para listado'!$DE$151:$DG$151,0)),0)+IFERROR(INDEX('Hoja de Trabajo para listado'!$CD$155:$DC$1048576,MATCH($A159,'Hoja de Trabajo para listado'!$CD$155:$CD$1048576,0),MATCH((CUADRO!N$4&amp;$E159),'Hoja de Trabajo para listado'!$CD$151:$DC$151,0)),0)</f>
        <v>0</v>
      </c>
      <c r="O159" s="241">
        <f ca="1">+IFERROR(INDEX('Hoja de Trabajo para listado'!$A$155:$Z$1048576,MATCH($A159,'Hoja de Trabajo para listado'!$A$155:$A$1048576,0),MATCH((CUADRO!O$4&amp;$E159),'Hoja de Trabajo para listado'!$A$151:$Z$151,0)),0)+IFERROR(INDEX('Hoja de Trabajo para listado'!$AB$155:$BA$1048576,MATCH($A159,'Hoja de Trabajo para listado'!$AB$155:$AB$1048576,0),MATCH((CUADRO!O$4&amp;$E159),'Hoja de Trabajo para listado'!$AB$151:$BA$151,0)),0)+IFERROR(INDEX('Hoja de Trabajo para listado'!$BC$155:$CB$1048576,MATCH($A159,'Hoja de Trabajo para listado'!$BC$155:$BC$1048576,0),MATCH((CUADRO!O$4&amp;$E159),'Hoja de Trabajo para listado'!$BC$151:$CB$151,0)),0)+IFERROR(INDEX('Hoja de Trabajo para listado'!$DE$153:$DG$274,MATCH($A159,'Hoja de Trabajo para listado'!$DE$153:$DE$1048576,0),MATCH((CUADRO!O$4&amp;$E159),'Hoja de Trabajo para listado'!$DE$151:$DG$151,0)),0)+IFERROR(INDEX('Hoja de Trabajo para listado'!$CD$155:$DC$1048576,MATCH($A159,'Hoja de Trabajo para listado'!$CD$155:$CD$1048576,0),MATCH((CUADRO!O$4&amp;$E159),'Hoja de Trabajo para listado'!$CD$151:$DC$151,0)),0)</f>
        <v>0</v>
      </c>
      <c r="P159" s="241">
        <f ca="1">+IFERROR(INDEX('Hoja de Trabajo para listado'!$A$155:$Z$1048576,MATCH($A159,'Hoja de Trabajo para listado'!$A$155:$A$1048576,0),MATCH((CUADRO!P$4&amp;$E159),'Hoja de Trabajo para listado'!$A$151:$Z$151,0)),0)+IFERROR(INDEX('Hoja de Trabajo para listado'!$AB$155:$BA$1048576,MATCH($A159,'Hoja de Trabajo para listado'!$AB$155:$AB$1048576,0),MATCH((CUADRO!P$4&amp;$E159),'Hoja de Trabajo para listado'!$AB$151:$BA$151,0)),0)+IFERROR(INDEX('Hoja de Trabajo para listado'!$BC$155:$CB$1048576,MATCH($A159,'Hoja de Trabajo para listado'!$BC$155:$BC$1048576,0),MATCH((CUADRO!P$4&amp;$E159),'Hoja de Trabajo para listado'!$BC$151:$CB$151,0)),0)+IFERROR(INDEX('Hoja de Trabajo para listado'!$DE$153:$DG$274,MATCH($A159,'Hoja de Trabajo para listado'!$DE$153:$DE$1048576,0),MATCH((CUADRO!P$4&amp;$E159),'Hoja de Trabajo para listado'!$DE$151:$DG$151,0)),0)+IFERROR(INDEX('Hoja de Trabajo para listado'!$CD$155:$DC$1048576,MATCH($A159,'Hoja de Trabajo para listado'!$CD$155:$CD$1048576,0),MATCH((CUADRO!P$4&amp;$E159),'Hoja de Trabajo para listado'!$CD$151:$DC$151,0)),0)</f>
        <v>0</v>
      </c>
      <c r="Q159" s="241">
        <f ca="1">+IFERROR(INDEX('Hoja de Trabajo para listado'!$A$155:$Z$1048576,MATCH($A159,'Hoja de Trabajo para listado'!$A$155:$A$1048576,0),MATCH((CUADRO!Q$4&amp;$E159),'Hoja de Trabajo para listado'!$A$151:$Z$151,0)),0)+IFERROR(INDEX('Hoja de Trabajo para listado'!$AB$155:$BA$1048576,MATCH($A159,'Hoja de Trabajo para listado'!$AB$155:$AB$1048576,0),MATCH((CUADRO!Q$4&amp;$E159),'Hoja de Trabajo para listado'!$AB$151:$BA$151,0)),0)+IFERROR(INDEX('Hoja de Trabajo para listado'!$BC$155:$CB$1048576,MATCH($A159,'Hoja de Trabajo para listado'!$BC$155:$BC$1048576,0),MATCH((CUADRO!Q$4&amp;$E159),'Hoja de Trabajo para listado'!$BC$151:$CB$151,0)),0)+IFERROR(INDEX('Hoja de Trabajo para listado'!$DE$153:$DG$274,MATCH($A159,'Hoja de Trabajo para listado'!$DE$153:$DE$1048576,0),MATCH((CUADRO!Q$4&amp;$E159),'Hoja de Trabajo para listado'!$DE$151:$DG$151,0)),0)+IFERROR(INDEX('Hoja de Trabajo para listado'!$CD$155:$DC$1048576,MATCH($A159,'Hoja de Trabajo para listado'!$CD$155:$CD$1048576,0),MATCH((CUADRO!Q$4&amp;$E159),'Hoja de Trabajo para listado'!$CD$151:$DC$151,0)),0)</f>
        <v>0</v>
      </c>
      <c r="R159" s="241">
        <f t="shared" ca="1" si="4"/>
        <v>0</v>
      </c>
      <c r="S159" s="241"/>
      <c r="T159" s="241">
        <f ca="1">+T160</f>
        <v>67349.42</v>
      </c>
      <c r="U159" s="240">
        <f t="shared" si="5"/>
        <v>1</v>
      </c>
    </row>
    <row r="160" spans="1:21" s="352" customFormat="1" ht="15" customHeight="1">
      <c r="A160" s="353">
        <v>234</v>
      </c>
      <c r="B160" s="382"/>
      <c r="C160" s="305" t="str">
        <f>+VLOOKUP(A160,bd_lista!$A$3:$C$592,3,FALSE)</f>
        <v xml:space="preserve">Servicio Geológico Minero </v>
      </c>
      <c r="D160" s="384"/>
      <c r="E160" s="305" t="s">
        <v>684</v>
      </c>
      <c r="F160" s="243">
        <f ca="1">+IFERROR(INDEX('Hoja de Trabajo para listado'!$A$155:$Z$1048576,MATCH($A160,'Hoja de Trabajo para listado'!$A$155:$A$1048576,0),MATCH((CUADRO!F$4&amp;$E160),'Hoja de Trabajo para listado'!$A$151:$Z$151,0)),0)+IFERROR(INDEX('Hoja de Trabajo para listado'!$AB$155:$BA$1048576,MATCH($A160,'Hoja de Trabajo para listado'!$AB$155:$AB$1048576,0),MATCH((CUADRO!F$4&amp;$E160),'Hoja de Trabajo para listado'!$AB$151:$BA$151,0)),0)+IFERROR(INDEX('Hoja de Trabajo para listado'!$BC$155:$CB$1048576,MATCH($A160,'Hoja de Trabajo para listado'!$BC$155:$BC$1048576,0),MATCH((CUADRO!F$4&amp;$E160),'Hoja de Trabajo para listado'!$BC$151:$CB$151,0)),0)+IFERROR(INDEX('Hoja de Trabajo para listado'!$DE$153:$DG$274,MATCH($A160,'Hoja de Trabajo para listado'!$DE$153:$DE$1048576,0),MATCH((CUADRO!F$4&amp;$E160),'Hoja de Trabajo para listado'!$DE$151:$DG$151,0)),0)+IFERROR(INDEX('Hoja de Trabajo para listado'!$CD$155:$DC$1048576,MATCH($A160,'Hoja de Trabajo para listado'!$CD$155:$CD$1048576,0),MATCH((CUADRO!F$4&amp;$E160),'Hoja de Trabajo para listado'!$CD$151:$DC$151,0)),0)</f>
        <v>0</v>
      </c>
      <c r="G160" s="243">
        <f ca="1">+IFERROR(INDEX('Hoja de Trabajo para listado'!$A$155:$Z$1048576,MATCH($A160,'Hoja de Trabajo para listado'!$A$155:$A$1048576,0),MATCH((CUADRO!G$4&amp;$E160),'Hoja de Trabajo para listado'!$A$151:$Z$151,0)),0)+IFERROR(INDEX('Hoja de Trabajo para listado'!$AB$155:$BA$1048576,MATCH($A160,'Hoja de Trabajo para listado'!$AB$155:$AB$1048576,0),MATCH((CUADRO!G$4&amp;$E160),'Hoja de Trabajo para listado'!$AB$151:$BA$151,0)),0)+IFERROR(INDEX('Hoja de Trabajo para listado'!$BC$155:$CB$1048576,MATCH($A160,'Hoja de Trabajo para listado'!$BC$155:$BC$1048576,0),MATCH((CUADRO!G$4&amp;$E160),'Hoja de Trabajo para listado'!$BC$151:$CB$151,0)),0)+IFERROR(INDEX('Hoja de Trabajo para listado'!$DE$153:$DG$274,MATCH($A160,'Hoja de Trabajo para listado'!$DE$153:$DE$1048576,0),MATCH((CUADRO!G$4&amp;$E160),'Hoja de Trabajo para listado'!$DE$151:$DG$151,0)),0)+IFERROR(INDEX('Hoja de Trabajo para listado'!$CD$155:$DC$1048576,MATCH($A160,'Hoja de Trabajo para listado'!$CD$155:$CD$1048576,0),MATCH((CUADRO!G$4&amp;$E160),'Hoja de Trabajo para listado'!$CD$151:$DC$151,0)),0)</f>
        <v>0</v>
      </c>
      <c r="H160" s="243">
        <f ca="1">+IFERROR(INDEX('Hoja de Trabajo para listado'!$A$155:$Z$1048576,MATCH($A160,'Hoja de Trabajo para listado'!$A$155:$A$1048576,0),MATCH((CUADRO!H$4&amp;$E160),'Hoja de Trabajo para listado'!$A$151:$Z$151,0)),0)+IFERROR(INDEX('Hoja de Trabajo para listado'!$AB$155:$BA$1048576,MATCH($A160,'Hoja de Trabajo para listado'!$AB$155:$AB$1048576,0),MATCH((CUADRO!H$4&amp;$E160),'Hoja de Trabajo para listado'!$AB$151:$BA$151,0)),0)+IFERROR(INDEX('Hoja de Trabajo para listado'!$BC$155:$CB$1048576,MATCH($A160,'Hoja de Trabajo para listado'!$BC$155:$BC$1048576,0),MATCH((CUADRO!H$4&amp;$E160),'Hoja de Trabajo para listado'!$BC$151:$CB$151,0)),0)+IFERROR(INDEX('Hoja de Trabajo para listado'!$DE$153:$DG$274,MATCH($A160,'Hoja de Trabajo para listado'!$DE$153:$DE$1048576,0),MATCH((CUADRO!H$4&amp;$E160),'Hoja de Trabajo para listado'!$DE$151:$DG$151,0)),0)+IFERROR(INDEX('Hoja de Trabajo para listado'!$CD$155:$DC$1048576,MATCH($A160,'Hoja de Trabajo para listado'!$CD$155:$CD$1048576,0),MATCH((CUADRO!H$4&amp;$E160),'Hoja de Trabajo para listado'!$CD$151:$DC$151,0)),0)</f>
        <v>0</v>
      </c>
      <c r="I160" s="243">
        <f ca="1">+IFERROR(INDEX('Hoja de Trabajo para listado'!$A$155:$Z$1048576,MATCH($A160,'Hoja de Trabajo para listado'!$A$155:$A$1048576,0),MATCH((CUADRO!I$4&amp;$E160),'Hoja de Trabajo para listado'!$A$151:$Z$151,0)),0)+IFERROR(INDEX('Hoja de Trabajo para listado'!$AB$155:$BA$1048576,MATCH($A160,'Hoja de Trabajo para listado'!$AB$155:$AB$1048576,0),MATCH((CUADRO!I$4&amp;$E160),'Hoja de Trabajo para listado'!$AB$151:$BA$151,0)),0)+IFERROR(INDEX('Hoja de Trabajo para listado'!$BC$155:$CB$1048576,MATCH($A160,'Hoja de Trabajo para listado'!$BC$155:$BC$1048576,0),MATCH((CUADRO!I$4&amp;$E160),'Hoja de Trabajo para listado'!$BC$151:$CB$151,0)),0)+IFERROR(INDEX('Hoja de Trabajo para listado'!$DE$153:$DG$274,MATCH($A160,'Hoja de Trabajo para listado'!$DE$153:$DE$1048576,0),MATCH((CUADRO!I$4&amp;$E160),'Hoja de Trabajo para listado'!$DE$151:$DG$151,0)),0)+IFERROR(INDEX('Hoja de Trabajo para listado'!$CD$155:$DC$1048576,MATCH($A160,'Hoja de Trabajo para listado'!$CD$155:$CD$1048576,0),MATCH((CUADRO!I$4&amp;$E160),'Hoja de Trabajo para listado'!$CD$151:$DC$151,0)),0)</f>
        <v>1362</v>
      </c>
      <c r="J160" s="243">
        <f ca="1">+IFERROR(INDEX('Hoja de Trabajo para listado'!$A$155:$Z$1048576,MATCH($A160,'Hoja de Trabajo para listado'!$A$155:$A$1048576,0),MATCH((CUADRO!J$4&amp;$E160),'Hoja de Trabajo para listado'!$A$151:$Z$151,0)),0)+IFERROR(INDEX('Hoja de Trabajo para listado'!$AB$155:$BA$1048576,MATCH($A160,'Hoja de Trabajo para listado'!$AB$155:$AB$1048576,0),MATCH((CUADRO!J$4&amp;$E160),'Hoja de Trabajo para listado'!$AB$151:$BA$151,0)),0)+IFERROR(INDEX('Hoja de Trabajo para listado'!$BC$155:$CB$1048576,MATCH($A160,'Hoja de Trabajo para listado'!$BC$155:$BC$1048576,0),MATCH((CUADRO!J$4&amp;$E160),'Hoja de Trabajo para listado'!$BC$151:$CB$151,0)),0)+IFERROR(INDEX('Hoja de Trabajo para listado'!$DE$153:$DG$274,MATCH($A160,'Hoja de Trabajo para listado'!$DE$153:$DE$1048576,0),MATCH((CUADRO!J$4&amp;$E160),'Hoja de Trabajo para listado'!$DE$151:$DG$151,0)),0)+IFERROR(INDEX('Hoja de Trabajo para listado'!$CD$155:$DC$1048576,MATCH($A160,'Hoja de Trabajo para listado'!$CD$155:$CD$1048576,0),MATCH((CUADRO!J$4&amp;$E160),'Hoja de Trabajo para listado'!$CD$151:$DC$151,0)),0)</f>
        <v>65987.42</v>
      </c>
      <c r="K160" s="243">
        <f ca="1">+IFERROR(INDEX('Hoja de Trabajo para listado'!$A$155:$Z$1048576,MATCH($A160,'Hoja de Trabajo para listado'!$A$155:$A$1048576,0),MATCH((CUADRO!K$4&amp;$E160),'Hoja de Trabajo para listado'!$A$151:$Z$151,0)),0)+IFERROR(INDEX('Hoja de Trabajo para listado'!$AB$155:$BA$1048576,MATCH($A160,'Hoja de Trabajo para listado'!$AB$155:$AB$1048576,0),MATCH((CUADRO!K$4&amp;$E160),'Hoja de Trabajo para listado'!$AB$151:$BA$151,0)),0)+IFERROR(INDEX('Hoja de Trabajo para listado'!$BC$155:$CB$1048576,MATCH($A160,'Hoja de Trabajo para listado'!$BC$155:$BC$1048576,0),MATCH((CUADRO!K$4&amp;$E160),'Hoja de Trabajo para listado'!$BC$151:$CB$151,0)),0)+IFERROR(INDEX('Hoja de Trabajo para listado'!$DE$153:$DG$274,MATCH($A160,'Hoja de Trabajo para listado'!$DE$153:$DE$1048576,0),MATCH((CUADRO!K$4&amp;$E160),'Hoja de Trabajo para listado'!$DE$151:$DG$151,0)),0)+IFERROR(INDEX('Hoja de Trabajo para listado'!$CD$155:$DC$1048576,MATCH($A160,'Hoja de Trabajo para listado'!$CD$155:$CD$1048576,0),MATCH((CUADRO!K$4&amp;$E160),'Hoja de Trabajo para listado'!$CD$151:$DC$151,0)),0)</f>
        <v>0</v>
      </c>
      <c r="L160" s="243">
        <f ca="1">+IFERROR(INDEX('Hoja de Trabajo para listado'!$A$155:$Z$1048576,MATCH($A160,'Hoja de Trabajo para listado'!$A$155:$A$1048576,0),MATCH((CUADRO!L$4&amp;$E160),'Hoja de Trabajo para listado'!$A$151:$Z$151,0)),0)+IFERROR(INDEX('Hoja de Trabajo para listado'!$AB$155:$BA$1048576,MATCH($A160,'Hoja de Trabajo para listado'!$AB$155:$AB$1048576,0),MATCH((CUADRO!L$4&amp;$E160),'Hoja de Trabajo para listado'!$AB$151:$BA$151,0)),0)+IFERROR(INDEX('Hoja de Trabajo para listado'!$BC$155:$CB$1048576,MATCH($A160,'Hoja de Trabajo para listado'!$BC$155:$BC$1048576,0),MATCH((CUADRO!L$4&amp;$E160),'Hoja de Trabajo para listado'!$BC$151:$CB$151,0)),0)+IFERROR(INDEX('Hoja de Trabajo para listado'!$DE$153:$DG$274,MATCH($A160,'Hoja de Trabajo para listado'!$DE$153:$DE$1048576,0),MATCH((CUADRO!L$4&amp;$E160),'Hoja de Trabajo para listado'!$DE$151:$DG$151,0)),0)+IFERROR(INDEX('Hoja de Trabajo para listado'!$CD$155:$DC$1048576,MATCH($A160,'Hoja de Trabajo para listado'!$CD$155:$CD$1048576,0),MATCH((CUADRO!L$4&amp;$E160),'Hoja de Trabajo para listado'!$CD$151:$DC$151,0)),0)</f>
        <v>0</v>
      </c>
      <c r="M160" s="243">
        <f ca="1">+IFERROR(INDEX('Hoja de Trabajo para listado'!$A$155:$Z$1048576,MATCH($A160,'Hoja de Trabajo para listado'!$A$155:$A$1048576,0),MATCH((CUADRO!M$4&amp;$E160),'Hoja de Trabajo para listado'!$A$151:$Z$151,0)),0)+IFERROR(INDEX('Hoja de Trabajo para listado'!$AB$155:$BA$1048576,MATCH($A160,'Hoja de Trabajo para listado'!$AB$155:$AB$1048576,0),MATCH((CUADRO!M$4&amp;$E160),'Hoja de Trabajo para listado'!$AB$151:$BA$151,0)),0)+IFERROR(INDEX('Hoja de Trabajo para listado'!$BC$155:$CB$1048576,MATCH($A160,'Hoja de Trabajo para listado'!$BC$155:$BC$1048576,0),MATCH((CUADRO!M$4&amp;$E160),'Hoja de Trabajo para listado'!$BC$151:$CB$151,0)),0)+IFERROR(INDEX('Hoja de Trabajo para listado'!$DE$153:$DG$274,MATCH($A160,'Hoja de Trabajo para listado'!$DE$153:$DE$1048576,0),MATCH((CUADRO!M$4&amp;$E160),'Hoja de Trabajo para listado'!$DE$151:$DG$151,0)),0)+IFERROR(INDEX('Hoja de Trabajo para listado'!$CD$155:$DC$1048576,MATCH($A160,'Hoja de Trabajo para listado'!$CD$155:$CD$1048576,0),MATCH((CUADRO!M$4&amp;$E160),'Hoja de Trabajo para listado'!$CD$151:$DC$151,0)),0)</f>
        <v>0</v>
      </c>
      <c r="N160" s="243">
        <f ca="1">+IFERROR(INDEX('Hoja de Trabajo para listado'!$A$155:$Z$1048576,MATCH($A160,'Hoja de Trabajo para listado'!$A$155:$A$1048576,0),MATCH((CUADRO!N$4&amp;$E160),'Hoja de Trabajo para listado'!$A$151:$Z$151,0)),0)+IFERROR(INDEX('Hoja de Trabajo para listado'!$AB$155:$BA$1048576,MATCH($A160,'Hoja de Trabajo para listado'!$AB$155:$AB$1048576,0),MATCH((CUADRO!N$4&amp;$E160),'Hoja de Trabajo para listado'!$AB$151:$BA$151,0)),0)+IFERROR(INDEX('Hoja de Trabajo para listado'!$BC$155:$CB$1048576,MATCH($A160,'Hoja de Trabajo para listado'!$BC$155:$BC$1048576,0),MATCH((CUADRO!N$4&amp;$E160),'Hoja de Trabajo para listado'!$BC$151:$CB$151,0)),0)+IFERROR(INDEX('Hoja de Trabajo para listado'!$DE$153:$DG$274,MATCH($A160,'Hoja de Trabajo para listado'!$DE$153:$DE$1048576,0),MATCH((CUADRO!N$4&amp;$E160),'Hoja de Trabajo para listado'!$DE$151:$DG$151,0)),0)+IFERROR(INDEX('Hoja de Trabajo para listado'!$CD$155:$DC$1048576,MATCH($A160,'Hoja de Trabajo para listado'!$CD$155:$CD$1048576,0),MATCH((CUADRO!N$4&amp;$E160),'Hoja de Trabajo para listado'!$CD$151:$DC$151,0)),0)</f>
        <v>0</v>
      </c>
      <c r="O160" s="243">
        <f ca="1">+IFERROR(INDEX('Hoja de Trabajo para listado'!$A$155:$Z$1048576,MATCH($A160,'Hoja de Trabajo para listado'!$A$155:$A$1048576,0),MATCH((CUADRO!O$4&amp;$E160),'Hoja de Trabajo para listado'!$A$151:$Z$151,0)),0)+IFERROR(INDEX('Hoja de Trabajo para listado'!$AB$155:$BA$1048576,MATCH($A160,'Hoja de Trabajo para listado'!$AB$155:$AB$1048576,0),MATCH((CUADRO!O$4&amp;$E160),'Hoja de Trabajo para listado'!$AB$151:$BA$151,0)),0)+IFERROR(INDEX('Hoja de Trabajo para listado'!$BC$155:$CB$1048576,MATCH($A160,'Hoja de Trabajo para listado'!$BC$155:$BC$1048576,0),MATCH((CUADRO!O$4&amp;$E160),'Hoja de Trabajo para listado'!$BC$151:$CB$151,0)),0)+IFERROR(INDEX('Hoja de Trabajo para listado'!$DE$153:$DG$274,MATCH($A160,'Hoja de Trabajo para listado'!$DE$153:$DE$1048576,0),MATCH((CUADRO!O$4&amp;$E160),'Hoja de Trabajo para listado'!$DE$151:$DG$151,0)),0)+IFERROR(INDEX('Hoja de Trabajo para listado'!$CD$155:$DC$1048576,MATCH($A160,'Hoja de Trabajo para listado'!$CD$155:$CD$1048576,0),MATCH((CUADRO!O$4&amp;$E160),'Hoja de Trabajo para listado'!$CD$151:$DC$151,0)),0)</f>
        <v>0</v>
      </c>
      <c r="P160" s="243">
        <f ca="1">+IFERROR(INDEX('Hoja de Trabajo para listado'!$A$155:$Z$1048576,MATCH($A160,'Hoja de Trabajo para listado'!$A$155:$A$1048576,0),MATCH((CUADRO!P$4&amp;$E160),'Hoja de Trabajo para listado'!$A$151:$Z$151,0)),0)+IFERROR(INDEX('Hoja de Trabajo para listado'!$AB$155:$BA$1048576,MATCH($A160,'Hoja de Trabajo para listado'!$AB$155:$AB$1048576,0),MATCH((CUADRO!P$4&amp;$E160),'Hoja de Trabajo para listado'!$AB$151:$BA$151,0)),0)+IFERROR(INDEX('Hoja de Trabajo para listado'!$BC$155:$CB$1048576,MATCH($A160,'Hoja de Trabajo para listado'!$BC$155:$BC$1048576,0),MATCH((CUADRO!P$4&amp;$E160),'Hoja de Trabajo para listado'!$BC$151:$CB$151,0)),0)+IFERROR(INDEX('Hoja de Trabajo para listado'!$DE$153:$DG$274,MATCH($A160,'Hoja de Trabajo para listado'!$DE$153:$DE$1048576,0),MATCH((CUADRO!P$4&amp;$E160),'Hoja de Trabajo para listado'!$DE$151:$DG$151,0)),0)+IFERROR(INDEX('Hoja de Trabajo para listado'!$CD$155:$DC$1048576,MATCH($A160,'Hoja de Trabajo para listado'!$CD$155:$CD$1048576,0),MATCH((CUADRO!P$4&amp;$E160),'Hoja de Trabajo para listado'!$CD$151:$DC$151,0)),0)</f>
        <v>0</v>
      </c>
      <c r="Q160" s="243">
        <f ca="1">+IFERROR(INDEX('Hoja de Trabajo para listado'!$A$155:$Z$1048576,MATCH($A160,'Hoja de Trabajo para listado'!$A$155:$A$1048576,0),MATCH((CUADRO!Q$4&amp;$E160),'Hoja de Trabajo para listado'!$A$151:$Z$151,0)),0)+IFERROR(INDEX('Hoja de Trabajo para listado'!$AB$155:$BA$1048576,MATCH($A160,'Hoja de Trabajo para listado'!$AB$155:$AB$1048576,0),MATCH((CUADRO!Q$4&amp;$E160),'Hoja de Trabajo para listado'!$AB$151:$BA$151,0)),0)+IFERROR(INDEX('Hoja de Trabajo para listado'!$BC$155:$CB$1048576,MATCH($A160,'Hoja de Trabajo para listado'!$BC$155:$BC$1048576,0),MATCH((CUADRO!Q$4&amp;$E160),'Hoja de Trabajo para listado'!$BC$151:$CB$151,0)),0)+IFERROR(INDEX('Hoja de Trabajo para listado'!$DE$153:$DG$274,MATCH($A160,'Hoja de Trabajo para listado'!$DE$153:$DE$1048576,0),MATCH((CUADRO!Q$4&amp;$E160),'Hoja de Trabajo para listado'!$DE$151:$DG$151,0)),0)+IFERROR(INDEX('Hoja de Trabajo para listado'!$CD$155:$DC$1048576,MATCH($A160,'Hoja de Trabajo para listado'!$CD$155:$CD$1048576,0),MATCH((CUADRO!Q$4&amp;$E160),'Hoja de Trabajo para listado'!$CD$151:$DC$151,0)),0)</f>
        <v>0</v>
      </c>
      <c r="R160" s="243">
        <f t="shared" ca="1" si="4"/>
        <v>67349.42</v>
      </c>
      <c r="S160" s="243">
        <f ca="1">+R159+R160</f>
        <v>67349.42</v>
      </c>
      <c r="T160" s="243">
        <f ca="1">+S160</f>
        <v>67349.42</v>
      </c>
      <c r="U160" s="242">
        <f t="shared" si="5"/>
        <v>2</v>
      </c>
    </row>
    <row r="161" spans="1:21" ht="15" hidden="1" customHeight="1">
      <c r="A161" s="353">
        <v>243</v>
      </c>
      <c r="B161" s="381">
        <f>+A161</f>
        <v>243</v>
      </c>
      <c r="C161" s="245" t="str">
        <f>+VLOOKUP(A161,bd_lista!$A$3:$C$592,3,FALSE)</f>
        <v>Servicio Nacional de Hidrografía Naval</v>
      </c>
      <c r="D161" s="383" t="str">
        <f>+C161</f>
        <v>Servicio Nacional de Hidrografía Naval</v>
      </c>
      <c r="E161" s="245" t="s">
        <v>683</v>
      </c>
      <c r="F161" s="241">
        <f ca="1">+IFERROR(INDEX('Hoja de Trabajo para listado'!$A$155:$Z$1048576,MATCH($A161,'Hoja de Trabajo para listado'!$A$155:$A$1048576,0),MATCH((CUADRO!F$4&amp;$E161),'Hoja de Trabajo para listado'!$A$151:$Z$151,0)),0)+IFERROR(INDEX('Hoja de Trabajo para listado'!$AB$155:$BA$1048576,MATCH($A161,'Hoja de Trabajo para listado'!$AB$155:$AB$1048576,0),MATCH((CUADRO!F$4&amp;$E161),'Hoja de Trabajo para listado'!$AB$151:$BA$151,0)),0)+IFERROR(INDEX('Hoja de Trabajo para listado'!$BC$155:$CB$1048576,MATCH($A161,'Hoja de Trabajo para listado'!$BC$155:$BC$1048576,0),MATCH((CUADRO!F$4&amp;$E161),'Hoja de Trabajo para listado'!$BC$151:$CB$151,0)),0)+IFERROR(INDEX('Hoja de Trabajo para listado'!$DE$153:$DG$274,MATCH($A161,'Hoja de Trabajo para listado'!$DE$153:$DE$1048576,0),MATCH((CUADRO!F$4&amp;$E161),'Hoja de Trabajo para listado'!$DE$151:$DG$151,0)),0)+IFERROR(INDEX('Hoja de Trabajo para listado'!$CD$155:$DC$1048576,MATCH($A161,'Hoja de Trabajo para listado'!$CD$155:$CD$1048576,0),MATCH((CUADRO!F$4&amp;$E161),'Hoja de Trabajo para listado'!$CD$151:$DC$151,0)),0)</f>
        <v>0</v>
      </c>
      <c r="G161" s="241">
        <f ca="1">+IFERROR(INDEX('Hoja de Trabajo para listado'!$A$155:$Z$1048576,MATCH($A161,'Hoja de Trabajo para listado'!$A$155:$A$1048576,0),MATCH((CUADRO!G$4&amp;$E161),'Hoja de Trabajo para listado'!$A$151:$Z$151,0)),0)+IFERROR(INDEX('Hoja de Trabajo para listado'!$AB$155:$BA$1048576,MATCH($A161,'Hoja de Trabajo para listado'!$AB$155:$AB$1048576,0),MATCH((CUADRO!G$4&amp;$E161),'Hoja de Trabajo para listado'!$AB$151:$BA$151,0)),0)+IFERROR(INDEX('Hoja de Trabajo para listado'!$BC$155:$CB$1048576,MATCH($A161,'Hoja de Trabajo para listado'!$BC$155:$BC$1048576,0),MATCH((CUADRO!G$4&amp;$E161),'Hoja de Trabajo para listado'!$BC$151:$CB$151,0)),0)+IFERROR(INDEX('Hoja de Trabajo para listado'!$DE$153:$DG$274,MATCH($A161,'Hoja de Trabajo para listado'!$DE$153:$DE$1048576,0),MATCH((CUADRO!G$4&amp;$E161),'Hoja de Trabajo para listado'!$DE$151:$DG$151,0)),0)+IFERROR(INDEX('Hoja de Trabajo para listado'!$CD$155:$DC$1048576,MATCH($A161,'Hoja de Trabajo para listado'!$CD$155:$CD$1048576,0),MATCH((CUADRO!G$4&amp;$E161),'Hoja de Trabajo para listado'!$CD$151:$DC$151,0)),0)</f>
        <v>0</v>
      </c>
      <c r="H161" s="241">
        <f ca="1">+IFERROR(INDEX('Hoja de Trabajo para listado'!$A$155:$Z$1048576,MATCH($A161,'Hoja de Trabajo para listado'!$A$155:$A$1048576,0),MATCH((CUADRO!H$4&amp;$E161),'Hoja de Trabajo para listado'!$A$151:$Z$151,0)),0)+IFERROR(INDEX('Hoja de Trabajo para listado'!$AB$155:$BA$1048576,MATCH($A161,'Hoja de Trabajo para listado'!$AB$155:$AB$1048576,0),MATCH((CUADRO!H$4&amp;$E161),'Hoja de Trabajo para listado'!$AB$151:$BA$151,0)),0)+IFERROR(INDEX('Hoja de Trabajo para listado'!$BC$155:$CB$1048576,MATCH($A161,'Hoja de Trabajo para listado'!$BC$155:$BC$1048576,0),MATCH((CUADRO!H$4&amp;$E161),'Hoja de Trabajo para listado'!$BC$151:$CB$151,0)),0)+IFERROR(INDEX('Hoja de Trabajo para listado'!$DE$153:$DG$274,MATCH($A161,'Hoja de Trabajo para listado'!$DE$153:$DE$1048576,0),MATCH((CUADRO!H$4&amp;$E161),'Hoja de Trabajo para listado'!$DE$151:$DG$151,0)),0)+IFERROR(INDEX('Hoja de Trabajo para listado'!$CD$155:$DC$1048576,MATCH($A161,'Hoja de Trabajo para listado'!$CD$155:$CD$1048576,0),MATCH((CUADRO!H$4&amp;$E161),'Hoja de Trabajo para listado'!$CD$151:$DC$151,0)),0)</f>
        <v>0</v>
      </c>
      <c r="I161" s="241">
        <f ca="1">+IFERROR(INDEX('Hoja de Trabajo para listado'!$A$155:$Z$1048576,MATCH($A161,'Hoja de Trabajo para listado'!$A$155:$A$1048576,0),MATCH((CUADRO!I$4&amp;$E161),'Hoja de Trabajo para listado'!$A$151:$Z$151,0)),0)+IFERROR(INDEX('Hoja de Trabajo para listado'!$AB$155:$BA$1048576,MATCH($A161,'Hoja de Trabajo para listado'!$AB$155:$AB$1048576,0),MATCH((CUADRO!I$4&amp;$E161),'Hoja de Trabajo para listado'!$AB$151:$BA$151,0)),0)+IFERROR(INDEX('Hoja de Trabajo para listado'!$BC$155:$CB$1048576,MATCH($A161,'Hoja de Trabajo para listado'!$BC$155:$BC$1048576,0),MATCH((CUADRO!I$4&amp;$E161),'Hoja de Trabajo para listado'!$BC$151:$CB$151,0)),0)+IFERROR(INDEX('Hoja de Trabajo para listado'!$DE$153:$DG$274,MATCH($A161,'Hoja de Trabajo para listado'!$DE$153:$DE$1048576,0),MATCH((CUADRO!I$4&amp;$E161),'Hoja de Trabajo para listado'!$DE$151:$DG$151,0)),0)+IFERROR(INDEX('Hoja de Trabajo para listado'!$CD$155:$DC$1048576,MATCH($A161,'Hoja de Trabajo para listado'!$CD$155:$CD$1048576,0),MATCH((CUADRO!I$4&amp;$E161),'Hoja de Trabajo para listado'!$CD$151:$DC$151,0)),0)</f>
        <v>0</v>
      </c>
      <c r="J161" s="241">
        <f ca="1">+IFERROR(INDEX('Hoja de Trabajo para listado'!$A$155:$Z$1048576,MATCH($A161,'Hoja de Trabajo para listado'!$A$155:$A$1048576,0),MATCH((CUADRO!J$4&amp;$E161),'Hoja de Trabajo para listado'!$A$151:$Z$151,0)),0)+IFERROR(INDEX('Hoja de Trabajo para listado'!$AB$155:$BA$1048576,MATCH($A161,'Hoja de Trabajo para listado'!$AB$155:$AB$1048576,0),MATCH((CUADRO!J$4&amp;$E161),'Hoja de Trabajo para listado'!$AB$151:$BA$151,0)),0)+IFERROR(INDEX('Hoja de Trabajo para listado'!$BC$155:$CB$1048576,MATCH($A161,'Hoja de Trabajo para listado'!$BC$155:$BC$1048576,0),MATCH((CUADRO!J$4&amp;$E161),'Hoja de Trabajo para listado'!$BC$151:$CB$151,0)),0)+IFERROR(INDEX('Hoja de Trabajo para listado'!$DE$153:$DG$274,MATCH($A161,'Hoja de Trabajo para listado'!$DE$153:$DE$1048576,0),MATCH((CUADRO!J$4&amp;$E161),'Hoja de Trabajo para listado'!$DE$151:$DG$151,0)),0)+IFERROR(INDEX('Hoja de Trabajo para listado'!$CD$155:$DC$1048576,MATCH($A161,'Hoja de Trabajo para listado'!$CD$155:$CD$1048576,0),MATCH((CUADRO!J$4&amp;$E161),'Hoja de Trabajo para listado'!$CD$151:$DC$151,0)),0)</f>
        <v>0</v>
      </c>
      <c r="K161" s="241">
        <f ca="1">+IFERROR(INDEX('Hoja de Trabajo para listado'!$A$155:$Z$1048576,MATCH($A161,'Hoja de Trabajo para listado'!$A$155:$A$1048576,0),MATCH((CUADRO!K$4&amp;$E161),'Hoja de Trabajo para listado'!$A$151:$Z$151,0)),0)+IFERROR(INDEX('Hoja de Trabajo para listado'!$AB$155:$BA$1048576,MATCH($A161,'Hoja de Trabajo para listado'!$AB$155:$AB$1048576,0),MATCH((CUADRO!K$4&amp;$E161),'Hoja de Trabajo para listado'!$AB$151:$BA$151,0)),0)+IFERROR(INDEX('Hoja de Trabajo para listado'!$BC$155:$CB$1048576,MATCH($A161,'Hoja de Trabajo para listado'!$BC$155:$BC$1048576,0),MATCH((CUADRO!K$4&amp;$E161),'Hoja de Trabajo para listado'!$BC$151:$CB$151,0)),0)+IFERROR(INDEX('Hoja de Trabajo para listado'!$DE$153:$DG$274,MATCH($A161,'Hoja de Trabajo para listado'!$DE$153:$DE$1048576,0),MATCH((CUADRO!K$4&amp;$E161),'Hoja de Trabajo para listado'!$DE$151:$DG$151,0)),0)+IFERROR(INDEX('Hoja de Trabajo para listado'!$CD$155:$DC$1048576,MATCH($A161,'Hoja de Trabajo para listado'!$CD$155:$CD$1048576,0),MATCH((CUADRO!K$4&amp;$E161),'Hoja de Trabajo para listado'!$CD$151:$DC$151,0)),0)</f>
        <v>0</v>
      </c>
      <c r="L161" s="241">
        <f ca="1">+IFERROR(INDEX('Hoja de Trabajo para listado'!$A$155:$Z$1048576,MATCH($A161,'Hoja de Trabajo para listado'!$A$155:$A$1048576,0),MATCH((CUADRO!L$4&amp;$E161),'Hoja de Trabajo para listado'!$A$151:$Z$151,0)),0)+IFERROR(INDEX('Hoja de Trabajo para listado'!$AB$155:$BA$1048576,MATCH($A161,'Hoja de Trabajo para listado'!$AB$155:$AB$1048576,0),MATCH((CUADRO!L$4&amp;$E161),'Hoja de Trabajo para listado'!$AB$151:$BA$151,0)),0)+IFERROR(INDEX('Hoja de Trabajo para listado'!$BC$155:$CB$1048576,MATCH($A161,'Hoja de Trabajo para listado'!$BC$155:$BC$1048576,0),MATCH((CUADRO!L$4&amp;$E161),'Hoja de Trabajo para listado'!$BC$151:$CB$151,0)),0)+IFERROR(INDEX('Hoja de Trabajo para listado'!$DE$153:$DG$274,MATCH($A161,'Hoja de Trabajo para listado'!$DE$153:$DE$1048576,0),MATCH((CUADRO!L$4&amp;$E161),'Hoja de Trabajo para listado'!$DE$151:$DG$151,0)),0)+IFERROR(INDEX('Hoja de Trabajo para listado'!$CD$155:$DC$1048576,MATCH($A161,'Hoja de Trabajo para listado'!$CD$155:$CD$1048576,0),MATCH((CUADRO!L$4&amp;$E161),'Hoja de Trabajo para listado'!$CD$151:$DC$151,0)),0)</f>
        <v>0</v>
      </c>
      <c r="M161" s="241">
        <f ca="1">+IFERROR(INDEX('Hoja de Trabajo para listado'!$A$155:$Z$1048576,MATCH($A161,'Hoja de Trabajo para listado'!$A$155:$A$1048576,0),MATCH((CUADRO!M$4&amp;$E161),'Hoja de Trabajo para listado'!$A$151:$Z$151,0)),0)+IFERROR(INDEX('Hoja de Trabajo para listado'!$AB$155:$BA$1048576,MATCH($A161,'Hoja de Trabajo para listado'!$AB$155:$AB$1048576,0),MATCH((CUADRO!M$4&amp;$E161),'Hoja de Trabajo para listado'!$AB$151:$BA$151,0)),0)+IFERROR(INDEX('Hoja de Trabajo para listado'!$BC$155:$CB$1048576,MATCH($A161,'Hoja de Trabajo para listado'!$BC$155:$BC$1048576,0),MATCH((CUADRO!M$4&amp;$E161),'Hoja de Trabajo para listado'!$BC$151:$CB$151,0)),0)+IFERROR(INDEX('Hoja de Trabajo para listado'!$DE$153:$DG$274,MATCH($A161,'Hoja de Trabajo para listado'!$DE$153:$DE$1048576,0),MATCH((CUADRO!M$4&amp;$E161),'Hoja de Trabajo para listado'!$DE$151:$DG$151,0)),0)+IFERROR(INDEX('Hoja de Trabajo para listado'!$CD$155:$DC$1048576,MATCH($A161,'Hoja de Trabajo para listado'!$CD$155:$CD$1048576,0),MATCH((CUADRO!M$4&amp;$E161),'Hoja de Trabajo para listado'!$CD$151:$DC$151,0)),0)</f>
        <v>0</v>
      </c>
      <c r="N161" s="241">
        <f ca="1">+IFERROR(INDEX('Hoja de Trabajo para listado'!$A$155:$Z$1048576,MATCH($A161,'Hoja de Trabajo para listado'!$A$155:$A$1048576,0),MATCH((CUADRO!N$4&amp;$E161),'Hoja de Trabajo para listado'!$A$151:$Z$151,0)),0)+IFERROR(INDEX('Hoja de Trabajo para listado'!$AB$155:$BA$1048576,MATCH($A161,'Hoja de Trabajo para listado'!$AB$155:$AB$1048576,0),MATCH((CUADRO!N$4&amp;$E161),'Hoja de Trabajo para listado'!$AB$151:$BA$151,0)),0)+IFERROR(INDEX('Hoja de Trabajo para listado'!$BC$155:$CB$1048576,MATCH($A161,'Hoja de Trabajo para listado'!$BC$155:$BC$1048576,0),MATCH((CUADRO!N$4&amp;$E161),'Hoja de Trabajo para listado'!$BC$151:$CB$151,0)),0)+IFERROR(INDEX('Hoja de Trabajo para listado'!$DE$153:$DG$274,MATCH($A161,'Hoja de Trabajo para listado'!$DE$153:$DE$1048576,0),MATCH((CUADRO!N$4&amp;$E161),'Hoja de Trabajo para listado'!$DE$151:$DG$151,0)),0)+IFERROR(INDEX('Hoja de Trabajo para listado'!$CD$155:$DC$1048576,MATCH($A161,'Hoja de Trabajo para listado'!$CD$155:$CD$1048576,0),MATCH((CUADRO!N$4&amp;$E161),'Hoja de Trabajo para listado'!$CD$151:$DC$151,0)),0)</f>
        <v>0</v>
      </c>
      <c r="O161" s="241">
        <f ca="1">+IFERROR(INDEX('Hoja de Trabajo para listado'!$A$155:$Z$1048576,MATCH($A161,'Hoja de Trabajo para listado'!$A$155:$A$1048576,0),MATCH((CUADRO!O$4&amp;$E161),'Hoja de Trabajo para listado'!$A$151:$Z$151,0)),0)+IFERROR(INDEX('Hoja de Trabajo para listado'!$AB$155:$BA$1048576,MATCH($A161,'Hoja de Trabajo para listado'!$AB$155:$AB$1048576,0),MATCH((CUADRO!O$4&amp;$E161),'Hoja de Trabajo para listado'!$AB$151:$BA$151,0)),0)+IFERROR(INDEX('Hoja de Trabajo para listado'!$BC$155:$CB$1048576,MATCH($A161,'Hoja de Trabajo para listado'!$BC$155:$BC$1048576,0),MATCH((CUADRO!O$4&amp;$E161),'Hoja de Trabajo para listado'!$BC$151:$CB$151,0)),0)+IFERROR(INDEX('Hoja de Trabajo para listado'!$DE$153:$DG$274,MATCH($A161,'Hoja de Trabajo para listado'!$DE$153:$DE$1048576,0),MATCH((CUADRO!O$4&amp;$E161),'Hoja de Trabajo para listado'!$DE$151:$DG$151,0)),0)+IFERROR(INDEX('Hoja de Trabajo para listado'!$CD$155:$DC$1048576,MATCH($A161,'Hoja de Trabajo para listado'!$CD$155:$CD$1048576,0),MATCH((CUADRO!O$4&amp;$E161),'Hoja de Trabajo para listado'!$CD$151:$DC$151,0)),0)</f>
        <v>0</v>
      </c>
      <c r="P161" s="241">
        <f ca="1">+IFERROR(INDEX('Hoja de Trabajo para listado'!$A$155:$Z$1048576,MATCH($A161,'Hoja de Trabajo para listado'!$A$155:$A$1048576,0),MATCH((CUADRO!P$4&amp;$E161),'Hoja de Trabajo para listado'!$A$151:$Z$151,0)),0)+IFERROR(INDEX('Hoja de Trabajo para listado'!$AB$155:$BA$1048576,MATCH($A161,'Hoja de Trabajo para listado'!$AB$155:$AB$1048576,0),MATCH((CUADRO!P$4&amp;$E161),'Hoja de Trabajo para listado'!$AB$151:$BA$151,0)),0)+IFERROR(INDEX('Hoja de Trabajo para listado'!$BC$155:$CB$1048576,MATCH($A161,'Hoja de Trabajo para listado'!$BC$155:$BC$1048576,0),MATCH((CUADRO!P$4&amp;$E161),'Hoja de Trabajo para listado'!$BC$151:$CB$151,0)),0)+IFERROR(INDEX('Hoja de Trabajo para listado'!$DE$153:$DG$274,MATCH($A161,'Hoja de Trabajo para listado'!$DE$153:$DE$1048576,0),MATCH((CUADRO!P$4&amp;$E161),'Hoja de Trabajo para listado'!$DE$151:$DG$151,0)),0)+IFERROR(INDEX('Hoja de Trabajo para listado'!$CD$155:$DC$1048576,MATCH($A161,'Hoja de Trabajo para listado'!$CD$155:$CD$1048576,0),MATCH((CUADRO!P$4&amp;$E161),'Hoja de Trabajo para listado'!$CD$151:$DC$151,0)),0)</f>
        <v>0</v>
      </c>
      <c r="Q161" s="241">
        <f ca="1">+IFERROR(INDEX('Hoja de Trabajo para listado'!$A$155:$Z$1048576,MATCH($A161,'Hoja de Trabajo para listado'!$A$155:$A$1048576,0),MATCH((CUADRO!Q$4&amp;$E161),'Hoja de Trabajo para listado'!$A$151:$Z$151,0)),0)+IFERROR(INDEX('Hoja de Trabajo para listado'!$AB$155:$BA$1048576,MATCH($A161,'Hoja de Trabajo para listado'!$AB$155:$AB$1048576,0),MATCH((CUADRO!Q$4&amp;$E161),'Hoja de Trabajo para listado'!$AB$151:$BA$151,0)),0)+IFERROR(INDEX('Hoja de Trabajo para listado'!$BC$155:$CB$1048576,MATCH($A161,'Hoja de Trabajo para listado'!$BC$155:$BC$1048576,0),MATCH((CUADRO!Q$4&amp;$E161),'Hoja de Trabajo para listado'!$BC$151:$CB$151,0)),0)+IFERROR(INDEX('Hoja de Trabajo para listado'!$DE$153:$DG$274,MATCH($A161,'Hoja de Trabajo para listado'!$DE$153:$DE$1048576,0),MATCH((CUADRO!Q$4&amp;$E161),'Hoja de Trabajo para listado'!$DE$151:$DG$151,0)),0)+IFERROR(INDEX('Hoja de Trabajo para listado'!$CD$155:$DC$1048576,MATCH($A161,'Hoja de Trabajo para listado'!$CD$155:$CD$1048576,0),MATCH((CUADRO!Q$4&amp;$E161),'Hoja de Trabajo para listado'!$CD$151:$DC$151,0)),0)</f>
        <v>0</v>
      </c>
      <c r="R161" s="241">
        <f t="shared" ca="1" si="4"/>
        <v>0</v>
      </c>
      <c r="S161" s="241"/>
      <c r="T161" s="241">
        <f ca="1">+T162</f>
        <v>0</v>
      </c>
      <c r="U161" s="240">
        <f t="shared" si="5"/>
        <v>1</v>
      </c>
    </row>
    <row r="162" spans="1:21" ht="15" hidden="1" customHeight="1">
      <c r="A162" s="353">
        <v>243</v>
      </c>
      <c r="B162" s="382"/>
      <c r="C162" s="305" t="str">
        <f>+VLOOKUP(A162,bd_lista!$A$3:$C$592,3,FALSE)</f>
        <v>Servicio Nacional de Hidrografía Naval</v>
      </c>
      <c r="D162" s="384"/>
      <c r="E162" s="305" t="s">
        <v>684</v>
      </c>
      <c r="F162" s="243">
        <f ca="1">+IFERROR(INDEX('Hoja de Trabajo para listado'!$A$155:$Z$1048576,MATCH($A162,'Hoja de Trabajo para listado'!$A$155:$A$1048576,0),MATCH((CUADRO!F$4&amp;$E162),'Hoja de Trabajo para listado'!$A$151:$Z$151,0)),0)+IFERROR(INDEX('Hoja de Trabajo para listado'!$AB$155:$BA$1048576,MATCH($A162,'Hoja de Trabajo para listado'!$AB$155:$AB$1048576,0),MATCH((CUADRO!F$4&amp;$E162),'Hoja de Trabajo para listado'!$AB$151:$BA$151,0)),0)+IFERROR(INDEX('Hoja de Trabajo para listado'!$BC$155:$CB$1048576,MATCH($A162,'Hoja de Trabajo para listado'!$BC$155:$BC$1048576,0),MATCH((CUADRO!F$4&amp;$E162),'Hoja de Trabajo para listado'!$BC$151:$CB$151,0)),0)+IFERROR(INDEX('Hoja de Trabajo para listado'!$DE$153:$DG$274,MATCH($A162,'Hoja de Trabajo para listado'!$DE$153:$DE$1048576,0),MATCH((CUADRO!F$4&amp;$E162),'Hoja de Trabajo para listado'!$DE$151:$DG$151,0)),0)+IFERROR(INDEX('Hoja de Trabajo para listado'!$CD$155:$DC$1048576,MATCH($A162,'Hoja de Trabajo para listado'!$CD$155:$CD$1048576,0),MATCH((CUADRO!F$4&amp;$E162),'Hoja de Trabajo para listado'!$CD$151:$DC$151,0)),0)</f>
        <v>0</v>
      </c>
      <c r="G162" s="243">
        <f ca="1">+IFERROR(INDEX('Hoja de Trabajo para listado'!$A$155:$Z$1048576,MATCH($A162,'Hoja de Trabajo para listado'!$A$155:$A$1048576,0),MATCH((CUADRO!G$4&amp;$E162),'Hoja de Trabajo para listado'!$A$151:$Z$151,0)),0)+IFERROR(INDEX('Hoja de Trabajo para listado'!$AB$155:$BA$1048576,MATCH($A162,'Hoja de Trabajo para listado'!$AB$155:$AB$1048576,0),MATCH((CUADRO!G$4&amp;$E162),'Hoja de Trabajo para listado'!$AB$151:$BA$151,0)),0)+IFERROR(INDEX('Hoja de Trabajo para listado'!$BC$155:$CB$1048576,MATCH($A162,'Hoja de Trabajo para listado'!$BC$155:$BC$1048576,0),MATCH((CUADRO!G$4&amp;$E162),'Hoja de Trabajo para listado'!$BC$151:$CB$151,0)),0)+IFERROR(INDEX('Hoja de Trabajo para listado'!$DE$153:$DG$274,MATCH($A162,'Hoja de Trabajo para listado'!$DE$153:$DE$1048576,0),MATCH((CUADRO!G$4&amp;$E162),'Hoja de Trabajo para listado'!$DE$151:$DG$151,0)),0)+IFERROR(INDEX('Hoja de Trabajo para listado'!$CD$155:$DC$1048576,MATCH($A162,'Hoja de Trabajo para listado'!$CD$155:$CD$1048576,0),MATCH((CUADRO!G$4&amp;$E162),'Hoja de Trabajo para listado'!$CD$151:$DC$151,0)),0)</f>
        <v>0</v>
      </c>
      <c r="H162" s="243">
        <f ca="1">+IFERROR(INDEX('Hoja de Trabajo para listado'!$A$155:$Z$1048576,MATCH($A162,'Hoja de Trabajo para listado'!$A$155:$A$1048576,0),MATCH((CUADRO!H$4&amp;$E162),'Hoja de Trabajo para listado'!$A$151:$Z$151,0)),0)+IFERROR(INDEX('Hoja de Trabajo para listado'!$AB$155:$BA$1048576,MATCH($A162,'Hoja de Trabajo para listado'!$AB$155:$AB$1048576,0),MATCH((CUADRO!H$4&amp;$E162),'Hoja de Trabajo para listado'!$AB$151:$BA$151,0)),0)+IFERROR(INDEX('Hoja de Trabajo para listado'!$BC$155:$CB$1048576,MATCH($A162,'Hoja de Trabajo para listado'!$BC$155:$BC$1048576,0),MATCH((CUADRO!H$4&amp;$E162),'Hoja de Trabajo para listado'!$BC$151:$CB$151,0)),0)+IFERROR(INDEX('Hoja de Trabajo para listado'!$DE$153:$DG$274,MATCH($A162,'Hoja de Trabajo para listado'!$DE$153:$DE$1048576,0),MATCH((CUADRO!H$4&amp;$E162),'Hoja de Trabajo para listado'!$DE$151:$DG$151,0)),0)+IFERROR(INDEX('Hoja de Trabajo para listado'!$CD$155:$DC$1048576,MATCH($A162,'Hoja de Trabajo para listado'!$CD$155:$CD$1048576,0),MATCH((CUADRO!H$4&amp;$E162),'Hoja de Trabajo para listado'!$CD$151:$DC$151,0)),0)</f>
        <v>0</v>
      </c>
      <c r="I162" s="243">
        <f ca="1">+IFERROR(INDEX('Hoja de Trabajo para listado'!$A$155:$Z$1048576,MATCH($A162,'Hoja de Trabajo para listado'!$A$155:$A$1048576,0),MATCH((CUADRO!I$4&amp;$E162),'Hoja de Trabajo para listado'!$A$151:$Z$151,0)),0)+IFERROR(INDEX('Hoja de Trabajo para listado'!$AB$155:$BA$1048576,MATCH($A162,'Hoja de Trabajo para listado'!$AB$155:$AB$1048576,0),MATCH((CUADRO!I$4&amp;$E162),'Hoja de Trabajo para listado'!$AB$151:$BA$151,0)),0)+IFERROR(INDEX('Hoja de Trabajo para listado'!$BC$155:$CB$1048576,MATCH($A162,'Hoja de Trabajo para listado'!$BC$155:$BC$1048576,0),MATCH((CUADRO!I$4&amp;$E162),'Hoja de Trabajo para listado'!$BC$151:$CB$151,0)),0)+IFERROR(INDEX('Hoja de Trabajo para listado'!$DE$153:$DG$274,MATCH($A162,'Hoja de Trabajo para listado'!$DE$153:$DE$1048576,0),MATCH((CUADRO!I$4&amp;$E162),'Hoja de Trabajo para listado'!$DE$151:$DG$151,0)),0)+IFERROR(INDEX('Hoja de Trabajo para listado'!$CD$155:$DC$1048576,MATCH($A162,'Hoja de Trabajo para listado'!$CD$155:$CD$1048576,0),MATCH((CUADRO!I$4&amp;$E162),'Hoja de Trabajo para listado'!$CD$151:$DC$151,0)),0)</f>
        <v>0</v>
      </c>
      <c r="J162" s="243">
        <f ca="1">+IFERROR(INDEX('Hoja de Trabajo para listado'!$A$155:$Z$1048576,MATCH($A162,'Hoja de Trabajo para listado'!$A$155:$A$1048576,0),MATCH((CUADRO!J$4&amp;$E162),'Hoja de Trabajo para listado'!$A$151:$Z$151,0)),0)+IFERROR(INDEX('Hoja de Trabajo para listado'!$AB$155:$BA$1048576,MATCH($A162,'Hoja de Trabajo para listado'!$AB$155:$AB$1048576,0),MATCH((CUADRO!J$4&amp;$E162),'Hoja de Trabajo para listado'!$AB$151:$BA$151,0)),0)+IFERROR(INDEX('Hoja de Trabajo para listado'!$BC$155:$CB$1048576,MATCH($A162,'Hoja de Trabajo para listado'!$BC$155:$BC$1048576,0),MATCH((CUADRO!J$4&amp;$E162),'Hoja de Trabajo para listado'!$BC$151:$CB$151,0)),0)+IFERROR(INDEX('Hoja de Trabajo para listado'!$DE$153:$DG$274,MATCH($A162,'Hoja de Trabajo para listado'!$DE$153:$DE$1048576,0),MATCH((CUADRO!J$4&amp;$E162),'Hoja de Trabajo para listado'!$DE$151:$DG$151,0)),0)+IFERROR(INDEX('Hoja de Trabajo para listado'!$CD$155:$DC$1048576,MATCH($A162,'Hoja de Trabajo para listado'!$CD$155:$CD$1048576,0),MATCH((CUADRO!J$4&amp;$E162),'Hoja de Trabajo para listado'!$CD$151:$DC$151,0)),0)</f>
        <v>0</v>
      </c>
      <c r="K162" s="243">
        <f ca="1">+IFERROR(INDEX('Hoja de Trabajo para listado'!$A$155:$Z$1048576,MATCH($A162,'Hoja de Trabajo para listado'!$A$155:$A$1048576,0),MATCH((CUADRO!K$4&amp;$E162),'Hoja de Trabajo para listado'!$A$151:$Z$151,0)),0)+IFERROR(INDEX('Hoja de Trabajo para listado'!$AB$155:$BA$1048576,MATCH($A162,'Hoja de Trabajo para listado'!$AB$155:$AB$1048576,0),MATCH((CUADRO!K$4&amp;$E162),'Hoja de Trabajo para listado'!$AB$151:$BA$151,0)),0)+IFERROR(INDEX('Hoja de Trabajo para listado'!$BC$155:$CB$1048576,MATCH($A162,'Hoja de Trabajo para listado'!$BC$155:$BC$1048576,0),MATCH((CUADRO!K$4&amp;$E162),'Hoja de Trabajo para listado'!$BC$151:$CB$151,0)),0)+IFERROR(INDEX('Hoja de Trabajo para listado'!$DE$153:$DG$274,MATCH($A162,'Hoja de Trabajo para listado'!$DE$153:$DE$1048576,0),MATCH((CUADRO!K$4&amp;$E162),'Hoja de Trabajo para listado'!$DE$151:$DG$151,0)),0)+IFERROR(INDEX('Hoja de Trabajo para listado'!$CD$155:$DC$1048576,MATCH($A162,'Hoja de Trabajo para listado'!$CD$155:$CD$1048576,0),MATCH((CUADRO!K$4&amp;$E162),'Hoja de Trabajo para listado'!$CD$151:$DC$151,0)),0)</f>
        <v>0</v>
      </c>
      <c r="L162" s="243">
        <f ca="1">+IFERROR(INDEX('Hoja de Trabajo para listado'!$A$155:$Z$1048576,MATCH($A162,'Hoja de Trabajo para listado'!$A$155:$A$1048576,0),MATCH((CUADRO!L$4&amp;$E162),'Hoja de Trabajo para listado'!$A$151:$Z$151,0)),0)+IFERROR(INDEX('Hoja de Trabajo para listado'!$AB$155:$BA$1048576,MATCH($A162,'Hoja de Trabajo para listado'!$AB$155:$AB$1048576,0),MATCH((CUADRO!L$4&amp;$E162),'Hoja de Trabajo para listado'!$AB$151:$BA$151,0)),0)+IFERROR(INDEX('Hoja de Trabajo para listado'!$BC$155:$CB$1048576,MATCH($A162,'Hoja de Trabajo para listado'!$BC$155:$BC$1048576,0),MATCH((CUADRO!L$4&amp;$E162),'Hoja de Trabajo para listado'!$BC$151:$CB$151,0)),0)+IFERROR(INDEX('Hoja de Trabajo para listado'!$DE$153:$DG$274,MATCH($A162,'Hoja de Trabajo para listado'!$DE$153:$DE$1048576,0),MATCH((CUADRO!L$4&amp;$E162),'Hoja de Trabajo para listado'!$DE$151:$DG$151,0)),0)+IFERROR(INDEX('Hoja de Trabajo para listado'!$CD$155:$DC$1048576,MATCH($A162,'Hoja de Trabajo para listado'!$CD$155:$CD$1048576,0),MATCH((CUADRO!L$4&amp;$E162),'Hoja de Trabajo para listado'!$CD$151:$DC$151,0)),0)</f>
        <v>0</v>
      </c>
      <c r="M162" s="243">
        <f ca="1">+IFERROR(INDEX('Hoja de Trabajo para listado'!$A$155:$Z$1048576,MATCH($A162,'Hoja de Trabajo para listado'!$A$155:$A$1048576,0),MATCH((CUADRO!M$4&amp;$E162),'Hoja de Trabajo para listado'!$A$151:$Z$151,0)),0)+IFERROR(INDEX('Hoja de Trabajo para listado'!$AB$155:$BA$1048576,MATCH($A162,'Hoja de Trabajo para listado'!$AB$155:$AB$1048576,0),MATCH((CUADRO!M$4&amp;$E162),'Hoja de Trabajo para listado'!$AB$151:$BA$151,0)),0)+IFERROR(INDEX('Hoja de Trabajo para listado'!$BC$155:$CB$1048576,MATCH($A162,'Hoja de Trabajo para listado'!$BC$155:$BC$1048576,0),MATCH((CUADRO!M$4&amp;$E162),'Hoja de Trabajo para listado'!$BC$151:$CB$151,0)),0)+IFERROR(INDEX('Hoja de Trabajo para listado'!$DE$153:$DG$274,MATCH($A162,'Hoja de Trabajo para listado'!$DE$153:$DE$1048576,0),MATCH((CUADRO!M$4&amp;$E162),'Hoja de Trabajo para listado'!$DE$151:$DG$151,0)),0)+IFERROR(INDEX('Hoja de Trabajo para listado'!$CD$155:$DC$1048576,MATCH($A162,'Hoja de Trabajo para listado'!$CD$155:$CD$1048576,0),MATCH((CUADRO!M$4&amp;$E162),'Hoja de Trabajo para listado'!$CD$151:$DC$151,0)),0)</f>
        <v>0</v>
      </c>
      <c r="N162" s="243">
        <f ca="1">+IFERROR(INDEX('Hoja de Trabajo para listado'!$A$155:$Z$1048576,MATCH($A162,'Hoja de Trabajo para listado'!$A$155:$A$1048576,0),MATCH((CUADRO!N$4&amp;$E162),'Hoja de Trabajo para listado'!$A$151:$Z$151,0)),0)+IFERROR(INDEX('Hoja de Trabajo para listado'!$AB$155:$BA$1048576,MATCH($A162,'Hoja de Trabajo para listado'!$AB$155:$AB$1048576,0),MATCH((CUADRO!N$4&amp;$E162),'Hoja de Trabajo para listado'!$AB$151:$BA$151,0)),0)+IFERROR(INDEX('Hoja de Trabajo para listado'!$BC$155:$CB$1048576,MATCH($A162,'Hoja de Trabajo para listado'!$BC$155:$BC$1048576,0),MATCH((CUADRO!N$4&amp;$E162),'Hoja de Trabajo para listado'!$BC$151:$CB$151,0)),0)+IFERROR(INDEX('Hoja de Trabajo para listado'!$DE$153:$DG$274,MATCH($A162,'Hoja de Trabajo para listado'!$DE$153:$DE$1048576,0),MATCH((CUADRO!N$4&amp;$E162),'Hoja de Trabajo para listado'!$DE$151:$DG$151,0)),0)+IFERROR(INDEX('Hoja de Trabajo para listado'!$CD$155:$DC$1048576,MATCH($A162,'Hoja de Trabajo para listado'!$CD$155:$CD$1048576,0),MATCH((CUADRO!N$4&amp;$E162),'Hoja de Trabajo para listado'!$CD$151:$DC$151,0)),0)</f>
        <v>0</v>
      </c>
      <c r="O162" s="243">
        <f ca="1">+IFERROR(INDEX('Hoja de Trabajo para listado'!$A$155:$Z$1048576,MATCH($A162,'Hoja de Trabajo para listado'!$A$155:$A$1048576,0),MATCH((CUADRO!O$4&amp;$E162),'Hoja de Trabajo para listado'!$A$151:$Z$151,0)),0)+IFERROR(INDEX('Hoja de Trabajo para listado'!$AB$155:$BA$1048576,MATCH($A162,'Hoja de Trabajo para listado'!$AB$155:$AB$1048576,0),MATCH((CUADRO!O$4&amp;$E162),'Hoja de Trabajo para listado'!$AB$151:$BA$151,0)),0)+IFERROR(INDEX('Hoja de Trabajo para listado'!$BC$155:$CB$1048576,MATCH($A162,'Hoja de Trabajo para listado'!$BC$155:$BC$1048576,0),MATCH((CUADRO!O$4&amp;$E162),'Hoja de Trabajo para listado'!$BC$151:$CB$151,0)),0)+IFERROR(INDEX('Hoja de Trabajo para listado'!$DE$153:$DG$274,MATCH($A162,'Hoja de Trabajo para listado'!$DE$153:$DE$1048576,0),MATCH((CUADRO!O$4&amp;$E162),'Hoja de Trabajo para listado'!$DE$151:$DG$151,0)),0)+IFERROR(INDEX('Hoja de Trabajo para listado'!$CD$155:$DC$1048576,MATCH($A162,'Hoja de Trabajo para listado'!$CD$155:$CD$1048576,0),MATCH((CUADRO!O$4&amp;$E162),'Hoja de Trabajo para listado'!$CD$151:$DC$151,0)),0)</f>
        <v>0</v>
      </c>
      <c r="P162" s="243">
        <f ca="1">+IFERROR(INDEX('Hoja de Trabajo para listado'!$A$155:$Z$1048576,MATCH($A162,'Hoja de Trabajo para listado'!$A$155:$A$1048576,0),MATCH((CUADRO!P$4&amp;$E162),'Hoja de Trabajo para listado'!$A$151:$Z$151,0)),0)+IFERROR(INDEX('Hoja de Trabajo para listado'!$AB$155:$BA$1048576,MATCH($A162,'Hoja de Trabajo para listado'!$AB$155:$AB$1048576,0),MATCH((CUADRO!P$4&amp;$E162),'Hoja de Trabajo para listado'!$AB$151:$BA$151,0)),0)+IFERROR(INDEX('Hoja de Trabajo para listado'!$BC$155:$CB$1048576,MATCH($A162,'Hoja de Trabajo para listado'!$BC$155:$BC$1048576,0),MATCH((CUADRO!P$4&amp;$E162),'Hoja de Trabajo para listado'!$BC$151:$CB$151,0)),0)+IFERROR(INDEX('Hoja de Trabajo para listado'!$DE$153:$DG$274,MATCH($A162,'Hoja de Trabajo para listado'!$DE$153:$DE$1048576,0),MATCH((CUADRO!P$4&amp;$E162),'Hoja de Trabajo para listado'!$DE$151:$DG$151,0)),0)+IFERROR(INDEX('Hoja de Trabajo para listado'!$CD$155:$DC$1048576,MATCH($A162,'Hoja de Trabajo para listado'!$CD$155:$CD$1048576,0),MATCH((CUADRO!P$4&amp;$E162),'Hoja de Trabajo para listado'!$CD$151:$DC$151,0)),0)</f>
        <v>0</v>
      </c>
      <c r="Q162" s="243">
        <f ca="1">+IFERROR(INDEX('Hoja de Trabajo para listado'!$A$155:$Z$1048576,MATCH($A162,'Hoja de Trabajo para listado'!$A$155:$A$1048576,0),MATCH((CUADRO!Q$4&amp;$E162),'Hoja de Trabajo para listado'!$A$151:$Z$151,0)),0)+IFERROR(INDEX('Hoja de Trabajo para listado'!$AB$155:$BA$1048576,MATCH($A162,'Hoja de Trabajo para listado'!$AB$155:$AB$1048576,0),MATCH((CUADRO!Q$4&amp;$E162),'Hoja de Trabajo para listado'!$AB$151:$BA$151,0)),0)+IFERROR(INDEX('Hoja de Trabajo para listado'!$BC$155:$CB$1048576,MATCH($A162,'Hoja de Trabajo para listado'!$BC$155:$BC$1048576,0),MATCH((CUADRO!Q$4&amp;$E162),'Hoja de Trabajo para listado'!$BC$151:$CB$151,0)),0)+IFERROR(INDEX('Hoja de Trabajo para listado'!$DE$153:$DG$274,MATCH($A162,'Hoja de Trabajo para listado'!$DE$153:$DE$1048576,0),MATCH((CUADRO!Q$4&amp;$E162),'Hoja de Trabajo para listado'!$DE$151:$DG$151,0)),0)+IFERROR(INDEX('Hoja de Trabajo para listado'!$CD$155:$DC$1048576,MATCH($A162,'Hoja de Trabajo para listado'!$CD$155:$CD$1048576,0),MATCH((CUADRO!Q$4&amp;$E162),'Hoja de Trabajo para listado'!$CD$151:$DC$151,0)),0)</f>
        <v>0</v>
      </c>
      <c r="R162" s="243">
        <f t="shared" ca="1" si="4"/>
        <v>0</v>
      </c>
      <c r="S162" s="243">
        <f ca="1">+R161+R162</f>
        <v>0</v>
      </c>
      <c r="T162" s="243">
        <f ca="1">+S162</f>
        <v>0</v>
      </c>
      <c r="U162" s="242">
        <f t="shared" si="5"/>
        <v>2</v>
      </c>
    </row>
    <row r="163" spans="1:21" ht="15" customHeight="1">
      <c r="A163" s="249">
        <v>244</v>
      </c>
      <c r="B163" s="381">
        <f>+A163</f>
        <v>244</v>
      </c>
      <c r="C163" s="245" t="str">
        <f>+VLOOKUP(A163,bd_lista!$A$3:$C$592,3,FALSE)</f>
        <v>Servicio Nacional de Aerofotogrametría</v>
      </c>
      <c r="D163" s="383" t="str">
        <f>+C163</f>
        <v>Servicio Nacional de Aerofotogrametría</v>
      </c>
      <c r="E163" s="245" t="s">
        <v>683</v>
      </c>
      <c r="F163" s="241">
        <f ca="1">+IFERROR(INDEX('Hoja de Trabajo para listado'!$A$155:$Z$1048576,MATCH($A163,'Hoja de Trabajo para listado'!$A$155:$A$1048576,0),MATCH((CUADRO!F$4&amp;$E163),'Hoja de Trabajo para listado'!$A$151:$Z$151,0)),0)+IFERROR(INDEX('Hoja de Trabajo para listado'!$AB$155:$BA$1048576,MATCH($A163,'Hoja de Trabajo para listado'!$AB$155:$AB$1048576,0),MATCH((CUADRO!F$4&amp;$E163),'Hoja de Trabajo para listado'!$AB$151:$BA$151,0)),0)+IFERROR(INDEX('Hoja de Trabajo para listado'!$BC$155:$CB$1048576,MATCH($A163,'Hoja de Trabajo para listado'!$BC$155:$BC$1048576,0),MATCH((CUADRO!F$4&amp;$E163),'Hoja de Trabajo para listado'!$BC$151:$CB$151,0)),0)+IFERROR(INDEX('Hoja de Trabajo para listado'!$DE$153:$DG$274,MATCH($A163,'Hoja de Trabajo para listado'!$DE$153:$DE$1048576,0),MATCH((CUADRO!F$4&amp;$E163),'Hoja de Trabajo para listado'!$DE$151:$DG$151,0)),0)+IFERROR(INDEX('Hoja de Trabajo para listado'!$CD$155:$DC$1048576,MATCH($A163,'Hoja de Trabajo para listado'!$CD$155:$CD$1048576,0),MATCH((CUADRO!F$4&amp;$E163),'Hoja de Trabajo para listado'!$CD$151:$DC$151,0)),0)</f>
        <v>0</v>
      </c>
      <c r="G163" s="241">
        <f ca="1">+IFERROR(INDEX('Hoja de Trabajo para listado'!$A$155:$Z$1048576,MATCH($A163,'Hoja de Trabajo para listado'!$A$155:$A$1048576,0),MATCH((CUADRO!G$4&amp;$E163),'Hoja de Trabajo para listado'!$A$151:$Z$151,0)),0)+IFERROR(INDEX('Hoja de Trabajo para listado'!$AB$155:$BA$1048576,MATCH($A163,'Hoja de Trabajo para listado'!$AB$155:$AB$1048576,0),MATCH((CUADRO!G$4&amp;$E163),'Hoja de Trabajo para listado'!$AB$151:$BA$151,0)),0)+IFERROR(INDEX('Hoja de Trabajo para listado'!$BC$155:$CB$1048576,MATCH($A163,'Hoja de Trabajo para listado'!$BC$155:$BC$1048576,0),MATCH((CUADRO!G$4&amp;$E163),'Hoja de Trabajo para listado'!$BC$151:$CB$151,0)),0)+IFERROR(INDEX('Hoja de Trabajo para listado'!$DE$153:$DG$274,MATCH($A163,'Hoja de Trabajo para listado'!$DE$153:$DE$1048576,0),MATCH((CUADRO!G$4&amp;$E163),'Hoja de Trabajo para listado'!$DE$151:$DG$151,0)),0)+IFERROR(INDEX('Hoja de Trabajo para listado'!$CD$155:$DC$1048576,MATCH($A163,'Hoja de Trabajo para listado'!$CD$155:$CD$1048576,0),MATCH((CUADRO!G$4&amp;$E163),'Hoja de Trabajo para listado'!$CD$151:$DC$151,0)),0)</f>
        <v>0</v>
      </c>
      <c r="H163" s="241">
        <f ca="1">+IFERROR(INDEX('Hoja de Trabajo para listado'!$A$155:$Z$1048576,MATCH($A163,'Hoja de Trabajo para listado'!$A$155:$A$1048576,0),MATCH((CUADRO!H$4&amp;$E163),'Hoja de Trabajo para listado'!$A$151:$Z$151,0)),0)+IFERROR(INDEX('Hoja de Trabajo para listado'!$AB$155:$BA$1048576,MATCH($A163,'Hoja de Trabajo para listado'!$AB$155:$AB$1048576,0),MATCH((CUADRO!H$4&amp;$E163),'Hoja de Trabajo para listado'!$AB$151:$BA$151,0)),0)+IFERROR(INDEX('Hoja de Trabajo para listado'!$BC$155:$CB$1048576,MATCH($A163,'Hoja de Trabajo para listado'!$BC$155:$BC$1048576,0),MATCH((CUADRO!H$4&amp;$E163),'Hoja de Trabajo para listado'!$BC$151:$CB$151,0)),0)+IFERROR(INDEX('Hoja de Trabajo para listado'!$DE$153:$DG$274,MATCH($A163,'Hoja de Trabajo para listado'!$DE$153:$DE$1048576,0),MATCH((CUADRO!H$4&amp;$E163),'Hoja de Trabajo para listado'!$DE$151:$DG$151,0)),0)+IFERROR(INDEX('Hoja de Trabajo para listado'!$CD$155:$DC$1048576,MATCH($A163,'Hoja de Trabajo para listado'!$CD$155:$CD$1048576,0),MATCH((CUADRO!H$4&amp;$E163),'Hoja de Trabajo para listado'!$CD$151:$DC$151,0)),0)</f>
        <v>0</v>
      </c>
      <c r="I163" s="241">
        <f ca="1">+IFERROR(INDEX('Hoja de Trabajo para listado'!$A$155:$Z$1048576,MATCH($A163,'Hoja de Trabajo para listado'!$A$155:$A$1048576,0),MATCH((CUADRO!I$4&amp;$E163),'Hoja de Trabajo para listado'!$A$151:$Z$151,0)),0)+IFERROR(INDEX('Hoja de Trabajo para listado'!$AB$155:$BA$1048576,MATCH($A163,'Hoja de Trabajo para listado'!$AB$155:$AB$1048576,0),MATCH((CUADRO!I$4&amp;$E163),'Hoja de Trabajo para listado'!$AB$151:$BA$151,0)),0)+IFERROR(INDEX('Hoja de Trabajo para listado'!$BC$155:$CB$1048576,MATCH($A163,'Hoja de Trabajo para listado'!$BC$155:$BC$1048576,0),MATCH((CUADRO!I$4&amp;$E163),'Hoja de Trabajo para listado'!$BC$151:$CB$151,0)),0)+IFERROR(INDEX('Hoja de Trabajo para listado'!$DE$153:$DG$274,MATCH($A163,'Hoja de Trabajo para listado'!$DE$153:$DE$1048576,0),MATCH((CUADRO!I$4&amp;$E163),'Hoja de Trabajo para listado'!$DE$151:$DG$151,0)),0)+IFERROR(INDEX('Hoja de Trabajo para listado'!$CD$155:$DC$1048576,MATCH($A163,'Hoja de Trabajo para listado'!$CD$155:$CD$1048576,0),MATCH((CUADRO!I$4&amp;$E163),'Hoja de Trabajo para listado'!$CD$151:$DC$151,0)),0)</f>
        <v>0</v>
      </c>
      <c r="J163" s="241">
        <f ca="1">+IFERROR(INDEX('Hoja de Trabajo para listado'!$A$155:$Z$1048576,MATCH($A163,'Hoja de Trabajo para listado'!$A$155:$A$1048576,0),MATCH((CUADRO!J$4&amp;$E163),'Hoja de Trabajo para listado'!$A$151:$Z$151,0)),0)+IFERROR(INDEX('Hoja de Trabajo para listado'!$AB$155:$BA$1048576,MATCH($A163,'Hoja de Trabajo para listado'!$AB$155:$AB$1048576,0),MATCH((CUADRO!J$4&amp;$E163),'Hoja de Trabajo para listado'!$AB$151:$BA$151,0)),0)+IFERROR(INDEX('Hoja de Trabajo para listado'!$BC$155:$CB$1048576,MATCH($A163,'Hoja de Trabajo para listado'!$BC$155:$BC$1048576,0),MATCH((CUADRO!J$4&amp;$E163),'Hoja de Trabajo para listado'!$BC$151:$CB$151,0)),0)+IFERROR(INDEX('Hoja de Trabajo para listado'!$DE$153:$DG$274,MATCH($A163,'Hoja de Trabajo para listado'!$DE$153:$DE$1048576,0),MATCH((CUADRO!J$4&amp;$E163),'Hoja de Trabajo para listado'!$DE$151:$DG$151,0)),0)+IFERROR(INDEX('Hoja de Trabajo para listado'!$CD$155:$DC$1048576,MATCH($A163,'Hoja de Trabajo para listado'!$CD$155:$CD$1048576,0),MATCH((CUADRO!J$4&amp;$E163),'Hoja de Trabajo para listado'!$CD$151:$DC$151,0)),0)</f>
        <v>0</v>
      </c>
      <c r="K163" s="241">
        <f ca="1">+IFERROR(INDEX('Hoja de Trabajo para listado'!$A$155:$Z$1048576,MATCH($A163,'Hoja de Trabajo para listado'!$A$155:$A$1048576,0),MATCH((CUADRO!K$4&amp;$E163),'Hoja de Trabajo para listado'!$A$151:$Z$151,0)),0)+IFERROR(INDEX('Hoja de Trabajo para listado'!$AB$155:$BA$1048576,MATCH($A163,'Hoja de Trabajo para listado'!$AB$155:$AB$1048576,0),MATCH((CUADRO!K$4&amp;$E163),'Hoja de Trabajo para listado'!$AB$151:$BA$151,0)),0)+IFERROR(INDEX('Hoja de Trabajo para listado'!$BC$155:$CB$1048576,MATCH($A163,'Hoja de Trabajo para listado'!$BC$155:$BC$1048576,0),MATCH((CUADRO!K$4&amp;$E163),'Hoja de Trabajo para listado'!$BC$151:$CB$151,0)),0)+IFERROR(INDEX('Hoja de Trabajo para listado'!$DE$153:$DG$274,MATCH($A163,'Hoja de Trabajo para listado'!$DE$153:$DE$1048576,0),MATCH((CUADRO!K$4&amp;$E163),'Hoja de Trabajo para listado'!$DE$151:$DG$151,0)),0)+IFERROR(INDEX('Hoja de Trabajo para listado'!$CD$155:$DC$1048576,MATCH($A163,'Hoja de Trabajo para listado'!$CD$155:$CD$1048576,0),MATCH((CUADRO!K$4&amp;$E163),'Hoja de Trabajo para listado'!$CD$151:$DC$151,0)),0)</f>
        <v>0</v>
      </c>
      <c r="L163" s="241">
        <f ca="1">+IFERROR(INDEX('Hoja de Trabajo para listado'!$A$155:$Z$1048576,MATCH($A163,'Hoja de Trabajo para listado'!$A$155:$A$1048576,0),MATCH((CUADRO!L$4&amp;$E163),'Hoja de Trabajo para listado'!$A$151:$Z$151,0)),0)+IFERROR(INDEX('Hoja de Trabajo para listado'!$AB$155:$BA$1048576,MATCH($A163,'Hoja de Trabajo para listado'!$AB$155:$AB$1048576,0),MATCH((CUADRO!L$4&amp;$E163),'Hoja de Trabajo para listado'!$AB$151:$BA$151,0)),0)+IFERROR(INDEX('Hoja de Trabajo para listado'!$BC$155:$CB$1048576,MATCH($A163,'Hoja de Trabajo para listado'!$BC$155:$BC$1048576,0),MATCH((CUADRO!L$4&amp;$E163),'Hoja de Trabajo para listado'!$BC$151:$CB$151,0)),0)+IFERROR(INDEX('Hoja de Trabajo para listado'!$DE$153:$DG$274,MATCH($A163,'Hoja de Trabajo para listado'!$DE$153:$DE$1048576,0),MATCH((CUADRO!L$4&amp;$E163),'Hoja de Trabajo para listado'!$DE$151:$DG$151,0)),0)+IFERROR(INDEX('Hoja de Trabajo para listado'!$CD$155:$DC$1048576,MATCH($A163,'Hoja de Trabajo para listado'!$CD$155:$CD$1048576,0),MATCH((CUADRO!L$4&amp;$E163),'Hoja de Trabajo para listado'!$CD$151:$DC$151,0)),0)</f>
        <v>0</v>
      </c>
      <c r="M163" s="241">
        <f ca="1">+IFERROR(INDEX('Hoja de Trabajo para listado'!$A$155:$Z$1048576,MATCH($A163,'Hoja de Trabajo para listado'!$A$155:$A$1048576,0),MATCH((CUADRO!M$4&amp;$E163),'Hoja de Trabajo para listado'!$A$151:$Z$151,0)),0)+IFERROR(INDEX('Hoja de Trabajo para listado'!$AB$155:$BA$1048576,MATCH($A163,'Hoja de Trabajo para listado'!$AB$155:$AB$1048576,0),MATCH((CUADRO!M$4&amp;$E163),'Hoja de Trabajo para listado'!$AB$151:$BA$151,0)),0)+IFERROR(INDEX('Hoja de Trabajo para listado'!$BC$155:$CB$1048576,MATCH($A163,'Hoja de Trabajo para listado'!$BC$155:$BC$1048576,0),MATCH((CUADRO!M$4&amp;$E163),'Hoja de Trabajo para listado'!$BC$151:$CB$151,0)),0)+IFERROR(INDEX('Hoja de Trabajo para listado'!$DE$153:$DG$274,MATCH($A163,'Hoja de Trabajo para listado'!$DE$153:$DE$1048576,0),MATCH((CUADRO!M$4&amp;$E163),'Hoja de Trabajo para listado'!$DE$151:$DG$151,0)),0)+IFERROR(INDEX('Hoja de Trabajo para listado'!$CD$155:$DC$1048576,MATCH($A163,'Hoja de Trabajo para listado'!$CD$155:$CD$1048576,0),MATCH((CUADRO!M$4&amp;$E163),'Hoja de Trabajo para listado'!$CD$151:$DC$151,0)),0)</f>
        <v>0</v>
      </c>
      <c r="N163" s="241">
        <f ca="1">+IFERROR(INDEX('Hoja de Trabajo para listado'!$A$155:$Z$1048576,MATCH($A163,'Hoja de Trabajo para listado'!$A$155:$A$1048576,0),MATCH((CUADRO!N$4&amp;$E163),'Hoja de Trabajo para listado'!$A$151:$Z$151,0)),0)+IFERROR(INDEX('Hoja de Trabajo para listado'!$AB$155:$BA$1048576,MATCH($A163,'Hoja de Trabajo para listado'!$AB$155:$AB$1048576,0),MATCH((CUADRO!N$4&amp;$E163),'Hoja de Trabajo para listado'!$AB$151:$BA$151,0)),0)+IFERROR(INDEX('Hoja de Trabajo para listado'!$BC$155:$CB$1048576,MATCH($A163,'Hoja de Trabajo para listado'!$BC$155:$BC$1048576,0),MATCH((CUADRO!N$4&amp;$E163),'Hoja de Trabajo para listado'!$BC$151:$CB$151,0)),0)+IFERROR(INDEX('Hoja de Trabajo para listado'!$DE$153:$DG$274,MATCH($A163,'Hoja de Trabajo para listado'!$DE$153:$DE$1048576,0),MATCH((CUADRO!N$4&amp;$E163),'Hoja de Trabajo para listado'!$DE$151:$DG$151,0)),0)+IFERROR(INDEX('Hoja de Trabajo para listado'!$CD$155:$DC$1048576,MATCH($A163,'Hoja de Trabajo para listado'!$CD$155:$CD$1048576,0),MATCH((CUADRO!N$4&amp;$E163),'Hoja de Trabajo para listado'!$CD$151:$DC$151,0)),0)</f>
        <v>0</v>
      </c>
      <c r="O163" s="241">
        <f ca="1">+IFERROR(INDEX('Hoja de Trabajo para listado'!$A$155:$Z$1048576,MATCH($A163,'Hoja de Trabajo para listado'!$A$155:$A$1048576,0),MATCH((CUADRO!O$4&amp;$E163),'Hoja de Trabajo para listado'!$A$151:$Z$151,0)),0)+IFERROR(INDEX('Hoja de Trabajo para listado'!$AB$155:$BA$1048576,MATCH($A163,'Hoja de Trabajo para listado'!$AB$155:$AB$1048576,0),MATCH((CUADRO!O$4&amp;$E163),'Hoja de Trabajo para listado'!$AB$151:$BA$151,0)),0)+IFERROR(INDEX('Hoja de Trabajo para listado'!$BC$155:$CB$1048576,MATCH($A163,'Hoja de Trabajo para listado'!$BC$155:$BC$1048576,0),MATCH((CUADRO!O$4&amp;$E163),'Hoja de Trabajo para listado'!$BC$151:$CB$151,0)),0)+IFERROR(INDEX('Hoja de Trabajo para listado'!$DE$153:$DG$274,MATCH($A163,'Hoja de Trabajo para listado'!$DE$153:$DE$1048576,0),MATCH((CUADRO!O$4&amp;$E163),'Hoja de Trabajo para listado'!$DE$151:$DG$151,0)),0)+IFERROR(INDEX('Hoja de Trabajo para listado'!$CD$155:$DC$1048576,MATCH($A163,'Hoja de Trabajo para listado'!$CD$155:$CD$1048576,0),MATCH((CUADRO!O$4&amp;$E163),'Hoja de Trabajo para listado'!$CD$151:$DC$151,0)),0)</f>
        <v>0</v>
      </c>
      <c r="P163" s="241">
        <f ca="1">+IFERROR(INDEX('Hoja de Trabajo para listado'!$A$155:$Z$1048576,MATCH($A163,'Hoja de Trabajo para listado'!$A$155:$A$1048576,0),MATCH((CUADRO!P$4&amp;$E163),'Hoja de Trabajo para listado'!$A$151:$Z$151,0)),0)+IFERROR(INDEX('Hoja de Trabajo para listado'!$AB$155:$BA$1048576,MATCH($A163,'Hoja de Trabajo para listado'!$AB$155:$AB$1048576,0),MATCH((CUADRO!P$4&amp;$E163),'Hoja de Trabajo para listado'!$AB$151:$BA$151,0)),0)+IFERROR(INDEX('Hoja de Trabajo para listado'!$BC$155:$CB$1048576,MATCH($A163,'Hoja de Trabajo para listado'!$BC$155:$BC$1048576,0),MATCH((CUADRO!P$4&amp;$E163),'Hoja de Trabajo para listado'!$BC$151:$CB$151,0)),0)+IFERROR(INDEX('Hoja de Trabajo para listado'!$DE$153:$DG$274,MATCH($A163,'Hoja de Trabajo para listado'!$DE$153:$DE$1048576,0),MATCH((CUADRO!P$4&amp;$E163),'Hoja de Trabajo para listado'!$DE$151:$DG$151,0)),0)+IFERROR(INDEX('Hoja de Trabajo para listado'!$CD$155:$DC$1048576,MATCH($A163,'Hoja de Trabajo para listado'!$CD$155:$CD$1048576,0),MATCH((CUADRO!P$4&amp;$E163),'Hoja de Trabajo para listado'!$CD$151:$DC$151,0)),0)</f>
        <v>0</v>
      </c>
      <c r="Q163" s="241">
        <f ca="1">+IFERROR(INDEX('Hoja de Trabajo para listado'!$A$155:$Z$1048576,MATCH($A163,'Hoja de Trabajo para listado'!$A$155:$A$1048576,0),MATCH((CUADRO!Q$4&amp;$E163),'Hoja de Trabajo para listado'!$A$151:$Z$151,0)),0)+IFERROR(INDEX('Hoja de Trabajo para listado'!$AB$155:$BA$1048576,MATCH($A163,'Hoja de Trabajo para listado'!$AB$155:$AB$1048576,0),MATCH((CUADRO!Q$4&amp;$E163),'Hoja de Trabajo para listado'!$AB$151:$BA$151,0)),0)+IFERROR(INDEX('Hoja de Trabajo para listado'!$BC$155:$CB$1048576,MATCH($A163,'Hoja de Trabajo para listado'!$BC$155:$BC$1048576,0),MATCH((CUADRO!Q$4&amp;$E163),'Hoja de Trabajo para listado'!$BC$151:$CB$151,0)),0)+IFERROR(INDEX('Hoja de Trabajo para listado'!$DE$153:$DG$274,MATCH($A163,'Hoja de Trabajo para listado'!$DE$153:$DE$1048576,0),MATCH((CUADRO!Q$4&amp;$E163),'Hoja de Trabajo para listado'!$DE$151:$DG$151,0)),0)+IFERROR(INDEX('Hoja de Trabajo para listado'!$CD$155:$DC$1048576,MATCH($A163,'Hoja de Trabajo para listado'!$CD$155:$CD$1048576,0),MATCH((CUADRO!Q$4&amp;$E163),'Hoja de Trabajo para listado'!$CD$151:$DC$151,0)),0)</f>
        <v>0</v>
      </c>
      <c r="R163" s="241">
        <f t="shared" ca="1" si="4"/>
        <v>0</v>
      </c>
      <c r="S163" s="241"/>
      <c r="T163" s="241">
        <f ca="1">+T164</f>
        <v>0</v>
      </c>
      <c r="U163" s="240">
        <f t="shared" si="5"/>
        <v>1</v>
      </c>
    </row>
    <row r="164" spans="1:21" ht="15" customHeight="1">
      <c r="A164" s="32">
        <v>244</v>
      </c>
      <c r="B164" s="382"/>
      <c r="C164" s="305" t="str">
        <f>+VLOOKUP(A164,bd_lista!$A$3:$C$592,3,FALSE)</f>
        <v>Servicio Nacional de Aerofotogrametría</v>
      </c>
      <c r="D164" s="384"/>
      <c r="E164" s="305" t="s">
        <v>684</v>
      </c>
      <c r="F164" s="243">
        <f ca="1">+IFERROR(INDEX('Hoja de Trabajo para listado'!$A$155:$Z$1048576,MATCH($A164,'Hoja de Trabajo para listado'!$A$155:$A$1048576,0),MATCH((CUADRO!F$4&amp;$E164),'Hoja de Trabajo para listado'!$A$151:$Z$151,0)),0)+IFERROR(INDEX('Hoja de Trabajo para listado'!$AB$155:$BA$1048576,MATCH($A164,'Hoja de Trabajo para listado'!$AB$155:$AB$1048576,0),MATCH((CUADRO!F$4&amp;$E164),'Hoja de Trabajo para listado'!$AB$151:$BA$151,0)),0)+IFERROR(INDEX('Hoja de Trabajo para listado'!$BC$155:$CB$1048576,MATCH($A164,'Hoja de Trabajo para listado'!$BC$155:$BC$1048576,0),MATCH((CUADRO!F$4&amp;$E164),'Hoja de Trabajo para listado'!$BC$151:$CB$151,0)),0)+IFERROR(INDEX('Hoja de Trabajo para listado'!$DE$153:$DG$274,MATCH($A164,'Hoja de Trabajo para listado'!$DE$153:$DE$1048576,0),MATCH((CUADRO!F$4&amp;$E164),'Hoja de Trabajo para listado'!$DE$151:$DG$151,0)),0)+IFERROR(INDEX('Hoja de Trabajo para listado'!$CD$155:$DC$1048576,MATCH($A164,'Hoja de Trabajo para listado'!$CD$155:$CD$1048576,0),MATCH((CUADRO!F$4&amp;$E164),'Hoja de Trabajo para listado'!$CD$151:$DC$151,0)),0)</f>
        <v>0</v>
      </c>
      <c r="G164" s="243">
        <f ca="1">+IFERROR(INDEX('Hoja de Trabajo para listado'!$A$155:$Z$1048576,MATCH($A164,'Hoja de Trabajo para listado'!$A$155:$A$1048576,0),MATCH((CUADRO!G$4&amp;$E164),'Hoja de Trabajo para listado'!$A$151:$Z$151,0)),0)+IFERROR(INDEX('Hoja de Trabajo para listado'!$AB$155:$BA$1048576,MATCH($A164,'Hoja de Trabajo para listado'!$AB$155:$AB$1048576,0),MATCH((CUADRO!G$4&amp;$E164),'Hoja de Trabajo para listado'!$AB$151:$BA$151,0)),0)+IFERROR(INDEX('Hoja de Trabajo para listado'!$BC$155:$CB$1048576,MATCH($A164,'Hoja de Trabajo para listado'!$BC$155:$BC$1048576,0),MATCH((CUADRO!G$4&amp;$E164),'Hoja de Trabajo para listado'!$BC$151:$CB$151,0)),0)+IFERROR(INDEX('Hoja de Trabajo para listado'!$DE$153:$DG$274,MATCH($A164,'Hoja de Trabajo para listado'!$DE$153:$DE$1048576,0),MATCH((CUADRO!G$4&amp;$E164),'Hoja de Trabajo para listado'!$DE$151:$DG$151,0)),0)+IFERROR(INDEX('Hoja de Trabajo para listado'!$CD$155:$DC$1048576,MATCH($A164,'Hoja de Trabajo para listado'!$CD$155:$CD$1048576,0),MATCH((CUADRO!G$4&amp;$E164),'Hoja de Trabajo para listado'!$CD$151:$DC$151,0)),0)</f>
        <v>0</v>
      </c>
      <c r="H164" s="243">
        <f ca="1">+IFERROR(INDEX('Hoja de Trabajo para listado'!$A$155:$Z$1048576,MATCH($A164,'Hoja de Trabajo para listado'!$A$155:$A$1048576,0),MATCH((CUADRO!H$4&amp;$E164),'Hoja de Trabajo para listado'!$A$151:$Z$151,0)),0)+IFERROR(INDEX('Hoja de Trabajo para listado'!$AB$155:$BA$1048576,MATCH($A164,'Hoja de Trabajo para listado'!$AB$155:$AB$1048576,0),MATCH((CUADRO!H$4&amp;$E164),'Hoja de Trabajo para listado'!$AB$151:$BA$151,0)),0)+IFERROR(INDEX('Hoja de Trabajo para listado'!$BC$155:$CB$1048576,MATCH($A164,'Hoja de Trabajo para listado'!$BC$155:$BC$1048576,0),MATCH((CUADRO!H$4&amp;$E164),'Hoja de Trabajo para listado'!$BC$151:$CB$151,0)),0)+IFERROR(INDEX('Hoja de Trabajo para listado'!$DE$153:$DG$274,MATCH($A164,'Hoja de Trabajo para listado'!$DE$153:$DE$1048576,0),MATCH((CUADRO!H$4&amp;$E164),'Hoja de Trabajo para listado'!$DE$151:$DG$151,0)),0)+IFERROR(INDEX('Hoja de Trabajo para listado'!$CD$155:$DC$1048576,MATCH($A164,'Hoja de Trabajo para listado'!$CD$155:$CD$1048576,0),MATCH((CUADRO!H$4&amp;$E164),'Hoja de Trabajo para listado'!$CD$151:$DC$151,0)),0)</f>
        <v>0</v>
      </c>
      <c r="I164" s="243">
        <f ca="1">+IFERROR(INDEX('Hoja de Trabajo para listado'!$A$155:$Z$1048576,MATCH($A164,'Hoja de Trabajo para listado'!$A$155:$A$1048576,0),MATCH((CUADRO!I$4&amp;$E164),'Hoja de Trabajo para listado'!$A$151:$Z$151,0)),0)+IFERROR(INDEX('Hoja de Trabajo para listado'!$AB$155:$BA$1048576,MATCH($A164,'Hoja de Trabajo para listado'!$AB$155:$AB$1048576,0),MATCH((CUADRO!I$4&amp;$E164),'Hoja de Trabajo para listado'!$AB$151:$BA$151,0)),0)+IFERROR(INDEX('Hoja de Trabajo para listado'!$BC$155:$CB$1048576,MATCH($A164,'Hoja de Trabajo para listado'!$BC$155:$BC$1048576,0),MATCH((CUADRO!I$4&amp;$E164),'Hoja de Trabajo para listado'!$BC$151:$CB$151,0)),0)+IFERROR(INDEX('Hoja de Trabajo para listado'!$DE$153:$DG$274,MATCH($A164,'Hoja de Trabajo para listado'!$DE$153:$DE$1048576,0),MATCH((CUADRO!I$4&amp;$E164),'Hoja de Trabajo para listado'!$DE$151:$DG$151,0)),0)+IFERROR(INDEX('Hoja de Trabajo para listado'!$CD$155:$DC$1048576,MATCH($A164,'Hoja de Trabajo para listado'!$CD$155:$CD$1048576,0),MATCH((CUADRO!I$4&amp;$E164),'Hoja de Trabajo para listado'!$CD$151:$DC$151,0)),0)</f>
        <v>0</v>
      </c>
      <c r="J164" s="243">
        <f ca="1">+IFERROR(INDEX('Hoja de Trabajo para listado'!$A$155:$Z$1048576,MATCH($A164,'Hoja de Trabajo para listado'!$A$155:$A$1048576,0),MATCH((CUADRO!J$4&amp;$E164),'Hoja de Trabajo para listado'!$A$151:$Z$151,0)),0)+IFERROR(INDEX('Hoja de Trabajo para listado'!$AB$155:$BA$1048576,MATCH($A164,'Hoja de Trabajo para listado'!$AB$155:$AB$1048576,0),MATCH((CUADRO!J$4&amp;$E164),'Hoja de Trabajo para listado'!$AB$151:$BA$151,0)),0)+IFERROR(INDEX('Hoja de Trabajo para listado'!$BC$155:$CB$1048576,MATCH($A164,'Hoja de Trabajo para listado'!$BC$155:$BC$1048576,0),MATCH((CUADRO!J$4&amp;$E164),'Hoja de Trabajo para listado'!$BC$151:$CB$151,0)),0)+IFERROR(INDEX('Hoja de Trabajo para listado'!$DE$153:$DG$274,MATCH($A164,'Hoja de Trabajo para listado'!$DE$153:$DE$1048576,0),MATCH((CUADRO!J$4&amp;$E164),'Hoja de Trabajo para listado'!$DE$151:$DG$151,0)),0)+IFERROR(INDEX('Hoja de Trabajo para listado'!$CD$155:$DC$1048576,MATCH($A164,'Hoja de Trabajo para listado'!$CD$155:$CD$1048576,0),MATCH((CUADRO!J$4&amp;$E164),'Hoja de Trabajo para listado'!$CD$151:$DC$151,0)),0)</f>
        <v>0</v>
      </c>
      <c r="K164" s="243">
        <f ca="1">+IFERROR(INDEX('Hoja de Trabajo para listado'!$A$155:$Z$1048576,MATCH($A164,'Hoja de Trabajo para listado'!$A$155:$A$1048576,0),MATCH((CUADRO!K$4&amp;$E164),'Hoja de Trabajo para listado'!$A$151:$Z$151,0)),0)+IFERROR(INDEX('Hoja de Trabajo para listado'!$AB$155:$BA$1048576,MATCH($A164,'Hoja de Trabajo para listado'!$AB$155:$AB$1048576,0),MATCH((CUADRO!K$4&amp;$E164),'Hoja de Trabajo para listado'!$AB$151:$BA$151,0)),0)+IFERROR(INDEX('Hoja de Trabajo para listado'!$BC$155:$CB$1048576,MATCH($A164,'Hoja de Trabajo para listado'!$BC$155:$BC$1048576,0),MATCH((CUADRO!K$4&amp;$E164),'Hoja de Trabajo para listado'!$BC$151:$CB$151,0)),0)+IFERROR(INDEX('Hoja de Trabajo para listado'!$DE$153:$DG$274,MATCH($A164,'Hoja de Trabajo para listado'!$DE$153:$DE$1048576,0),MATCH((CUADRO!K$4&amp;$E164),'Hoja de Trabajo para listado'!$DE$151:$DG$151,0)),0)+IFERROR(INDEX('Hoja de Trabajo para listado'!$CD$155:$DC$1048576,MATCH($A164,'Hoja de Trabajo para listado'!$CD$155:$CD$1048576,0),MATCH((CUADRO!K$4&amp;$E164),'Hoja de Trabajo para listado'!$CD$151:$DC$151,0)),0)</f>
        <v>0</v>
      </c>
      <c r="L164" s="243">
        <f ca="1">+IFERROR(INDEX('Hoja de Trabajo para listado'!$A$155:$Z$1048576,MATCH($A164,'Hoja de Trabajo para listado'!$A$155:$A$1048576,0),MATCH((CUADRO!L$4&amp;$E164),'Hoja de Trabajo para listado'!$A$151:$Z$151,0)),0)+IFERROR(INDEX('Hoja de Trabajo para listado'!$AB$155:$BA$1048576,MATCH($A164,'Hoja de Trabajo para listado'!$AB$155:$AB$1048576,0),MATCH((CUADRO!L$4&amp;$E164),'Hoja de Trabajo para listado'!$AB$151:$BA$151,0)),0)+IFERROR(INDEX('Hoja de Trabajo para listado'!$BC$155:$CB$1048576,MATCH($A164,'Hoja de Trabajo para listado'!$BC$155:$BC$1048576,0),MATCH((CUADRO!L$4&amp;$E164),'Hoja de Trabajo para listado'!$BC$151:$CB$151,0)),0)+IFERROR(INDEX('Hoja de Trabajo para listado'!$DE$153:$DG$274,MATCH($A164,'Hoja de Trabajo para listado'!$DE$153:$DE$1048576,0),MATCH((CUADRO!L$4&amp;$E164),'Hoja de Trabajo para listado'!$DE$151:$DG$151,0)),0)+IFERROR(INDEX('Hoja de Trabajo para listado'!$CD$155:$DC$1048576,MATCH($A164,'Hoja de Trabajo para listado'!$CD$155:$CD$1048576,0),MATCH((CUADRO!L$4&amp;$E164),'Hoja de Trabajo para listado'!$CD$151:$DC$151,0)),0)</f>
        <v>0</v>
      </c>
      <c r="M164" s="243">
        <f ca="1">+IFERROR(INDEX('Hoja de Trabajo para listado'!$A$155:$Z$1048576,MATCH($A164,'Hoja de Trabajo para listado'!$A$155:$A$1048576,0),MATCH((CUADRO!M$4&amp;$E164),'Hoja de Trabajo para listado'!$A$151:$Z$151,0)),0)+IFERROR(INDEX('Hoja de Trabajo para listado'!$AB$155:$BA$1048576,MATCH($A164,'Hoja de Trabajo para listado'!$AB$155:$AB$1048576,0),MATCH((CUADRO!M$4&amp;$E164),'Hoja de Trabajo para listado'!$AB$151:$BA$151,0)),0)+IFERROR(INDEX('Hoja de Trabajo para listado'!$BC$155:$CB$1048576,MATCH($A164,'Hoja de Trabajo para listado'!$BC$155:$BC$1048576,0),MATCH((CUADRO!M$4&amp;$E164),'Hoja de Trabajo para listado'!$BC$151:$CB$151,0)),0)+IFERROR(INDEX('Hoja de Trabajo para listado'!$DE$153:$DG$274,MATCH($A164,'Hoja de Trabajo para listado'!$DE$153:$DE$1048576,0),MATCH((CUADRO!M$4&amp;$E164),'Hoja de Trabajo para listado'!$DE$151:$DG$151,0)),0)+IFERROR(INDEX('Hoja de Trabajo para listado'!$CD$155:$DC$1048576,MATCH($A164,'Hoja de Trabajo para listado'!$CD$155:$CD$1048576,0),MATCH((CUADRO!M$4&amp;$E164),'Hoja de Trabajo para listado'!$CD$151:$DC$151,0)),0)</f>
        <v>0</v>
      </c>
      <c r="N164" s="243">
        <f ca="1">+IFERROR(INDEX('Hoja de Trabajo para listado'!$A$155:$Z$1048576,MATCH($A164,'Hoja de Trabajo para listado'!$A$155:$A$1048576,0),MATCH((CUADRO!N$4&amp;$E164),'Hoja de Trabajo para listado'!$A$151:$Z$151,0)),0)+IFERROR(INDEX('Hoja de Trabajo para listado'!$AB$155:$BA$1048576,MATCH($A164,'Hoja de Trabajo para listado'!$AB$155:$AB$1048576,0),MATCH((CUADRO!N$4&amp;$E164),'Hoja de Trabajo para listado'!$AB$151:$BA$151,0)),0)+IFERROR(INDEX('Hoja de Trabajo para listado'!$BC$155:$CB$1048576,MATCH($A164,'Hoja de Trabajo para listado'!$BC$155:$BC$1048576,0),MATCH((CUADRO!N$4&amp;$E164),'Hoja de Trabajo para listado'!$BC$151:$CB$151,0)),0)+IFERROR(INDEX('Hoja de Trabajo para listado'!$DE$153:$DG$274,MATCH($A164,'Hoja de Trabajo para listado'!$DE$153:$DE$1048576,0),MATCH((CUADRO!N$4&amp;$E164),'Hoja de Trabajo para listado'!$DE$151:$DG$151,0)),0)+IFERROR(INDEX('Hoja de Trabajo para listado'!$CD$155:$DC$1048576,MATCH($A164,'Hoja de Trabajo para listado'!$CD$155:$CD$1048576,0),MATCH((CUADRO!N$4&amp;$E164),'Hoja de Trabajo para listado'!$CD$151:$DC$151,0)),0)</f>
        <v>0</v>
      </c>
      <c r="O164" s="243">
        <f ca="1">+IFERROR(INDEX('Hoja de Trabajo para listado'!$A$155:$Z$1048576,MATCH($A164,'Hoja de Trabajo para listado'!$A$155:$A$1048576,0),MATCH((CUADRO!O$4&amp;$E164),'Hoja de Trabajo para listado'!$A$151:$Z$151,0)),0)+IFERROR(INDEX('Hoja de Trabajo para listado'!$AB$155:$BA$1048576,MATCH($A164,'Hoja de Trabajo para listado'!$AB$155:$AB$1048576,0),MATCH((CUADRO!O$4&amp;$E164),'Hoja de Trabajo para listado'!$AB$151:$BA$151,0)),0)+IFERROR(INDEX('Hoja de Trabajo para listado'!$BC$155:$CB$1048576,MATCH($A164,'Hoja de Trabajo para listado'!$BC$155:$BC$1048576,0),MATCH((CUADRO!O$4&amp;$E164),'Hoja de Trabajo para listado'!$BC$151:$CB$151,0)),0)+IFERROR(INDEX('Hoja de Trabajo para listado'!$DE$153:$DG$274,MATCH($A164,'Hoja de Trabajo para listado'!$DE$153:$DE$1048576,0),MATCH((CUADRO!O$4&amp;$E164),'Hoja de Trabajo para listado'!$DE$151:$DG$151,0)),0)+IFERROR(INDEX('Hoja de Trabajo para listado'!$CD$155:$DC$1048576,MATCH($A164,'Hoja de Trabajo para listado'!$CD$155:$CD$1048576,0),MATCH((CUADRO!O$4&amp;$E164),'Hoja de Trabajo para listado'!$CD$151:$DC$151,0)),0)</f>
        <v>0</v>
      </c>
      <c r="P164" s="243">
        <f ca="1">+IFERROR(INDEX('Hoja de Trabajo para listado'!$A$155:$Z$1048576,MATCH($A164,'Hoja de Trabajo para listado'!$A$155:$A$1048576,0),MATCH((CUADRO!P$4&amp;$E164),'Hoja de Trabajo para listado'!$A$151:$Z$151,0)),0)+IFERROR(INDEX('Hoja de Trabajo para listado'!$AB$155:$BA$1048576,MATCH($A164,'Hoja de Trabajo para listado'!$AB$155:$AB$1048576,0),MATCH((CUADRO!P$4&amp;$E164),'Hoja de Trabajo para listado'!$AB$151:$BA$151,0)),0)+IFERROR(INDEX('Hoja de Trabajo para listado'!$BC$155:$CB$1048576,MATCH($A164,'Hoja de Trabajo para listado'!$BC$155:$BC$1048576,0),MATCH((CUADRO!P$4&amp;$E164),'Hoja de Trabajo para listado'!$BC$151:$CB$151,0)),0)+IFERROR(INDEX('Hoja de Trabajo para listado'!$DE$153:$DG$274,MATCH($A164,'Hoja de Trabajo para listado'!$DE$153:$DE$1048576,0),MATCH((CUADRO!P$4&amp;$E164),'Hoja de Trabajo para listado'!$DE$151:$DG$151,0)),0)+IFERROR(INDEX('Hoja de Trabajo para listado'!$CD$155:$DC$1048576,MATCH($A164,'Hoja de Trabajo para listado'!$CD$155:$CD$1048576,0),MATCH((CUADRO!P$4&amp;$E164),'Hoja de Trabajo para listado'!$CD$151:$DC$151,0)),0)</f>
        <v>0</v>
      </c>
      <c r="Q164" s="243">
        <f ca="1">+IFERROR(INDEX('Hoja de Trabajo para listado'!$A$155:$Z$1048576,MATCH($A164,'Hoja de Trabajo para listado'!$A$155:$A$1048576,0),MATCH((CUADRO!Q$4&amp;$E164),'Hoja de Trabajo para listado'!$A$151:$Z$151,0)),0)+IFERROR(INDEX('Hoja de Trabajo para listado'!$AB$155:$BA$1048576,MATCH($A164,'Hoja de Trabajo para listado'!$AB$155:$AB$1048576,0),MATCH((CUADRO!Q$4&amp;$E164),'Hoja de Trabajo para listado'!$AB$151:$BA$151,0)),0)+IFERROR(INDEX('Hoja de Trabajo para listado'!$BC$155:$CB$1048576,MATCH($A164,'Hoja de Trabajo para listado'!$BC$155:$BC$1048576,0),MATCH((CUADRO!Q$4&amp;$E164),'Hoja de Trabajo para listado'!$BC$151:$CB$151,0)),0)+IFERROR(INDEX('Hoja de Trabajo para listado'!$DE$153:$DG$274,MATCH($A164,'Hoja de Trabajo para listado'!$DE$153:$DE$1048576,0),MATCH((CUADRO!Q$4&amp;$E164),'Hoja de Trabajo para listado'!$DE$151:$DG$151,0)),0)+IFERROR(INDEX('Hoja de Trabajo para listado'!$CD$155:$DC$1048576,MATCH($A164,'Hoja de Trabajo para listado'!$CD$155:$CD$1048576,0),MATCH((CUADRO!Q$4&amp;$E164),'Hoja de Trabajo para listado'!$CD$151:$DC$151,0)),0)</f>
        <v>0</v>
      </c>
      <c r="R164" s="243">
        <f t="shared" ca="1" si="4"/>
        <v>0</v>
      </c>
      <c r="S164" s="243">
        <f ca="1">+R163+R164</f>
        <v>0</v>
      </c>
      <c r="T164" s="243">
        <f ca="1">+S164</f>
        <v>0</v>
      </c>
      <c r="U164" s="242">
        <f t="shared" si="5"/>
        <v>2</v>
      </c>
    </row>
    <row r="165" spans="1:21" ht="15" hidden="1" customHeight="1">
      <c r="A165" s="354">
        <v>245</v>
      </c>
      <c r="B165" s="381">
        <f>+A165</f>
        <v>245</v>
      </c>
      <c r="C165" s="245" t="str">
        <f>+VLOOKUP(A165,bd_lista!$A$3:$C$592,3,FALSE)</f>
        <v>Servicio Geodésico de Mapas</v>
      </c>
      <c r="D165" s="383" t="str">
        <f>+C165</f>
        <v>Servicio Geodésico de Mapas</v>
      </c>
      <c r="E165" s="245" t="s">
        <v>683</v>
      </c>
      <c r="F165" s="241">
        <f ca="1">+IFERROR(INDEX('Hoja de Trabajo para listado'!$A$155:$Z$1048576,MATCH($A165,'Hoja de Trabajo para listado'!$A$155:$A$1048576,0),MATCH((CUADRO!F$4&amp;$E165),'Hoja de Trabajo para listado'!$A$151:$Z$151,0)),0)+IFERROR(INDEX('Hoja de Trabajo para listado'!$AB$155:$BA$1048576,MATCH($A165,'Hoja de Trabajo para listado'!$AB$155:$AB$1048576,0),MATCH((CUADRO!F$4&amp;$E165),'Hoja de Trabajo para listado'!$AB$151:$BA$151,0)),0)+IFERROR(INDEX('Hoja de Trabajo para listado'!$BC$155:$CB$1048576,MATCH($A165,'Hoja de Trabajo para listado'!$BC$155:$BC$1048576,0),MATCH((CUADRO!F$4&amp;$E165),'Hoja de Trabajo para listado'!$BC$151:$CB$151,0)),0)+IFERROR(INDEX('Hoja de Trabajo para listado'!$DE$153:$DG$274,MATCH($A165,'Hoja de Trabajo para listado'!$DE$153:$DE$1048576,0),MATCH((CUADRO!F$4&amp;$E165),'Hoja de Trabajo para listado'!$DE$151:$DG$151,0)),0)+IFERROR(INDEX('Hoja de Trabajo para listado'!$CD$155:$DC$1048576,MATCH($A165,'Hoja de Trabajo para listado'!$CD$155:$CD$1048576,0),MATCH((CUADRO!F$4&amp;$E165),'Hoja de Trabajo para listado'!$CD$151:$DC$151,0)),0)</f>
        <v>0</v>
      </c>
      <c r="G165" s="241">
        <f ca="1">+IFERROR(INDEX('Hoja de Trabajo para listado'!$A$155:$Z$1048576,MATCH($A165,'Hoja de Trabajo para listado'!$A$155:$A$1048576,0),MATCH((CUADRO!G$4&amp;$E165),'Hoja de Trabajo para listado'!$A$151:$Z$151,0)),0)+IFERROR(INDEX('Hoja de Trabajo para listado'!$AB$155:$BA$1048576,MATCH($A165,'Hoja de Trabajo para listado'!$AB$155:$AB$1048576,0),MATCH((CUADRO!G$4&amp;$E165),'Hoja de Trabajo para listado'!$AB$151:$BA$151,0)),0)+IFERROR(INDEX('Hoja de Trabajo para listado'!$BC$155:$CB$1048576,MATCH($A165,'Hoja de Trabajo para listado'!$BC$155:$BC$1048576,0),MATCH((CUADRO!G$4&amp;$E165),'Hoja de Trabajo para listado'!$BC$151:$CB$151,0)),0)+IFERROR(INDEX('Hoja de Trabajo para listado'!$DE$153:$DG$274,MATCH($A165,'Hoja de Trabajo para listado'!$DE$153:$DE$1048576,0),MATCH((CUADRO!G$4&amp;$E165),'Hoja de Trabajo para listado'!$DE$151:$DG$151,0)),0)+IFERROR(INDEX('Hoja de Trabajo para listado'!$CD$155:$DC$1048576,MATCH($A165,'Hoja de Trabajo para listado'!$CD$155:$CD$1048576,0),MATCH((CUADRO!G$4&amp;$E165),'Hoja de Trabajo para listado'!$CD$151:$DC$151,0)),0)</f>
        <v>0</v>
      </c>
      <c r="H165" s="241">
        <f ca="1">+IFERROR(INDEX('Hoja de Trabajo para listado'!$A$155:$Z$1048576,MATCH($A165,'Hoja de Trabajo para listado'!$A$155:$A$1048576,0),MATCH((CUADRO!H$4&amp;$E165),'Hoja de Trabajo para listado'!$A$151:$Z$151,0)),0)+IFERROR(INDEX('Hoja de Trabajo para listado'!$AB$155:$BA$1048576,MATCH($A165,'Hoja de Trabajo para listado'!$AB$155:$AB$1048576,0),MATCH((CUADRO!H$4&amp;$E165),'Hoja de Trabajo para listado'!$AB$151:$BA$151,0)),0)+IFERROR(INDEX('Hoja de Trabajo para listado'!$BC$155:$CB$1048576,MATCH($A165,'Hoja de Trabajo para listado'!$BC$155:$BC$1048576,0),MATCH((CUADRO!H$4&amp;$E165),'Hoja de Trabajo para listado'!$BC$151:$CB$151,0)),0)+IFERROR(INDEX('Hoja de Trabajo para listado'!$DE$153:$DG$274,MATCH($A165,'Hoja de Trabajo para listado'!$DE$153:$DE$1048576,0),MATCH((CUADRO!H$4&amp;$E165),'Hoja de Trabajo para listado'!$DE$151:$DG$151,0)),0)+IFERROR(INDEX('Hoja de Trabajo para listado'!$CD$155:$DC$1048576,MATCH($A165,'Hoja de Trabajo para listado'!$CD$155:$CD$1048576,0),MATCH((CUADRO!H$4&amp;$E165),'Hoja de Trabajo para listado'!$CD$151:$DC$151,0)),0)</f>
        <v>0</v>
      </c>
      <c r="I165" s="241">
        <f ca="1">+IFERROR(INDEX('Hoja de Trabajo para listado'!$A$155:$Z$1048576,MATCH($A165,'Hoja de Trabajo para listado'!$A$155:$A$1048576,0),MATCH((CUADRO!I$4&amp;$E165),'Hoja de Trabajo para listado'!$A$151:$Z$151,0)),0)+IFERROR(INDEX('Hoja de Trabajo para listado'!$AB$155:$BA$1048576,MATCH($A165,'Hoja de Trabajo para listado'!$AB$155:$AB$1048576,0),MATCH((CUADRO!I$4&amp;$E165),'Hoja de Trabajo para listado'!$AB$151:$BA$151,0)),0)+IFERROR(INDEX('Hoja de Trabajo para listado'!$BC$155:$CB$1048576,MATCH($A165,'Hoja de Trabajo para listado'!$BC$155:$BC$1048576,0),MATCH((CUADRO!I$4&amp;$E165),'Hoja de Trabajo para listado'!$BC$151:$CB$151,0)),0)+IFERROR(INDEX('Hoja de Trabajo para listado'!$DE$153:$DG$274,MATCH($A165,'Hoja de Trabajo para listado'!$DE$153:$DE$1048576,0),MATCH((CUADRO!I$4&amp;$E165),'Hoja de Trabajo para listado'!$DE$151:$DG$151,0)),0)+IFERROR(INDEX('Hoja de Trabajo para listado'!$CD$155:$DC$1048576,MATCH($A165,'Hoja de Trabajo para listado'!$CD$155:$CD$1048576,0),MATCH((CUADRO!I$4&amp;$E165),'Hoja de Trabajo para listado'!$CD$151:$DC$151,0)),0)</f>
        <v>0</v>
      </c>
      <c r="J165" s="241">
        <f ca="1">+IFERROR(INDEX('Hoja de Trabajo para listado'!$A$155:$Z$1048576,MATCH($A165,'Hoja de Trabajo para listado'!$A$155:$A$1048576,0),MATCH((CUADRO!J$4&amp;$E165),'Hoja de Trabajo para listado'!$A$151:$Z$151,0)),0)+IFERROR(INDEX('Hoja de Trabajo para listado'!$AB$155:$BA$1048576,MATCH($A165,'Hoja de Trabajo para listado'!$AB$155:$AB$1048576,0),MATCH((CUADRO!J$4&amp;$E165),'Hoja de Trabajo para listado'!$AB$151:$BA$151,0)),0)+IFERROR(INDEX('Hoja de Trabajo para listado'!$BC$155:$CB$1048576,MATCH($A165,'Hoja de Trabajo para listado'!$BC$155:$BC$1048576,0),MATCH((CUADRO!J$4&amp;$E165),'Hoja de Trabajo para listado'!$BC$151:$CB$151,0)),0)+IFERROR(INDEX('Hoja de Trabajo para listado'!$DE$153:$DG$274,MATCH($A165,'Hoja de Trabajo para listado'!$DE$153:$DE$1048576,0),MATCH((CUADRO!J$4&amp;$E165),'Hoja de Trabajo para listado'!$DE$151:$DG$151,0)),0)+IFERROR(INDEX('Hoja de Trabajo para listado'!$CD$155:$DC$1048576,MATCH($A165,'Hoja de Trabajo para listado'!$CD$155:$CD$1048576,0),MATCH((CUADRO!J$4&amp;$E165),'Hoja de Trabajo para listado'!$CD$151:$DC$151,0)),0)</f>
        <v>0</v>
      </c>
      <c r="K165" s="241">
        <f ca="1">+IFERROR(INDEX('Hoja de Trabajo para listado'!$A$155:$Z$1048576,MATCH($A165,'Hoja de Trabajo para listado'!$A$155:$A$1048576,0),MATCH((CUADRO!K$4&amp;$E165),'Hoja de Trabajo para listado'!$A$151:$Z$151,0)),0)+IFERROR(INDEX('Hoja de Trabajo para listado'!$AB$155:$BA$1048576,MATCH($A165,'Hoja de Trabajo para listado'!$AB$155:$AB$1048576,0),MATCH((CUADRO!K$4&amp;$E165),'Hoja de Trabajo para listado'!$AB$151:$BA$151,0)),0)+IFERROR(INDEX('Hoja de Trabajo para listado'!$BC$155:$CB$1048576,MATCH($A165,'Hoja de Trabajo para listado'!$BC$155:$BC$1048576,0),MATCH((CUADRO!K$4&amp;$E165),'Hoja de Trabajo para listado'!$BC$151:$CB$151,0)),0)+IFERROR(INDEX('Hoja de Trabajo para listado'!$DE$153:$DG$274,MATCH($A165,'Hoja de Trabajo para listado'!$DE$153:$DE$1048576,0),MATCH((CUADRO!K$4&amp;$E165),'Hoja de Trabajo para listado'!$DE$151:$DG$151,0)),0)+IFERROR(INDEX('Hoja de Trabajo para listado'!$CD$155:$DC$1048576,MATCH($A165,'Hoja de Trabajo para listado'!$CD$155:$CD$1048576,0),MATCH((CUADRO!K$4&amp;$E165),'Hoja de Trabajo para listado'!$CD$151:$DC$151,0)),0)</f>
        <v>0</v>
      </c>
      <c r="L165" s="241">
        <f ca="1">+IFERROR(INDEX('Hoja de Trabajo para listado'!$A$155:$Z$1048576,MATCH($A165,'Hoja de Trabajo para listado'!$A$155:$A$1048576,0),MATCH((CUADRO!L$4&amp;$E165),'Hoja de Trabajo para listado'!$A$151:$Z$151,0)),0)+IFERROR(INDEX('Hoja de Trabajo para listado'!$AB$155:$BA$1048576,MATCH($A165,'Hoja de Trabajo para listado'!$AB$155:$AB$1048576,0),MATCH((CUADRO!L$4&amp;$E165),'Hoja de Trabajo para listado'!$AB$151:$BA$151,0)),0)+IFERROR(INDEX('Hoja de Trabajo para listado'!$BC$155:$CB$1048576,MATCH($A165,'Hoja de Trabajo para listado'!$BC$155:$BC$1048576,0),MATCH((CUADRO!L$4&amp;$E165),'Hoja de Trabajo para listado'!$BC$151:$CB$151,0)),0)+IFERROR(INDEX('Hoja de Trabajo para listado'!$DE$153:$DG$274,MATCH($A165,'Hoja de Trabajo para listado'!$DE$153:$DE$1048576,0),MATCH((CUADRO!L$4&amp;$E165),'Hoja de Trabajo para listado'!$DE$151:$DG$151,0)),0)+IFERROR(INDEX('Hoja de Trabajo para listado'!$CD$155:$DC$1048576,MATCH($A165,'Hoja de Trabajo para listado'!$CD$155:$CD$1048576,0),MATCH((CUADRO!L$4&amp;$E165),'Hoja de Trabajo para listado'!$CD$151:$DC$151,0)),0)</f>
        <v>0</v>
      </c>
      <c r="M165" s="241">
        <f ca="1">+IFERROR(INDEX('Hoja de Trabajo para listado'!$A$155:$Z$1048576,MATCH($A165,'Hoja de Trabajo para listado'!$A$155:$A$1048576,0),MATCH((CUADRO!M$4&amp;$E165),'Hoja de Trabajo para listado'!$A$151:$Z$151,0)),0)+IFERROR(INDEX('Hoja de Trabajo para listado'!$AB$155:$BA$1048576,MATCH($A165,'Hoja de Trabajo para listado'!$AB$155:$AB$1048576,0),MATCH((CUADRO!M$4&amp;$E165),'Hoja de Trabajo para listado'!$AB$151:$BA$151,0)),0)+IFERROR(INDEX('Hoja de Trabajo para listado'!$BC$155:$CB$1048576,MATCH($A165,'Hoja de Trabajo para listado'!$BC$155:$BC$1048576,0),MATCH((CUADRO!M$4&amp;$E165),'Hoja de Trabajo para listado'!$BC$151:$CB$151,0)),0)+IFERROR(INDEX('Hoja de Trabajo para listado'!$DE$153:$DG$274,MATCH($A165,'Hoja de Trabajo para listado'!$DE$153:$DE$1048576,0),MATCH((CUADRO!M$4&amp;$E165),'Hoja de Trabajo para listado'!$DE$151:$DG$151,0)),0)+IFERROR(INDEX('Hoja de Trabajo para listado'!$CD$155:$DC$1048576,MATCH($A165,'Hoja de Trabajo para listado'!$CD$155:$CD$1048576,0),MATCH((CUADRO!M$4&amp;$E165),'Hoja de Trabajo para listado'!$CD$151:$DC$151,0)),0)</f>
        <v>0</v>
      </c>
      <c r="N165" s="241">
        <f ca="1">+IFERROR(INDEX('Hoja de Trabajo para listado'!$A$155:$Z$1048576,MATCH($A165,'Hoja de Trabajo para listado'!$A$155:$A$1048576,0),MATCH((CUADRO!N$4&amp;$E165),'Hoja de Trabajo para listado'!$A$151:$Z$151,0)),0)+IFERROR(INDEX('Hoja de Trabajo para listado'!$AB$155:$BA$1048576,MATCH($A165,'Hoja de Trabajo para listado'!$AB$155:$AB$1048576,0),MATCH((CUADRO!N$4&amp;$E165),'Hoja de Trabajo para listado'!$AB$151:$BA$151,0)),0)+IFERROR(INDEX('Hoja de Trabajo para listado'!$BC$155:$CB$1048576,MATCH($A165,'Hoja de Trabajo para listado'!$BC$155:$BC$1048576,0),MATCH((CUADRO!N$4&amp;$E165),'Hoja de Trabajo para listado'!$BC$151:$CB$151,0)),0)+IFERROR(INDEX('Hoja de Trabajo para listado'!$DE$153:$DG$274,MATCH($A165,'Hoja de Trabajo para listado'!$DE$153:$DE$1048576,0),MATCH((CUADRO!N$4&amp;$E165),'Hoja de Trabajo para listado'!$DE$151:$DG$151,0)),0)+IFERROR(INDEX('Hoja de Trabajo para listado'!$CD$155:$DC$1048576,MATCH($A165,'Hoja de Trabajo para listado'!$CD$155:$CD$1048576,0),MATCH((CUADRO!N$4&amp;$E165),'Hoja de Trabajo para listado'!$CD$151:$DC$151,0)),0)</f>
        <v>0</v>
      </c>
      <c r="O165" s="241">
        <f ca="1">+IFERROR(INDEX('Hoja de Trabajo para listado'!$A$155:$Z$1048576,MATCH($A165,'Hoja de Trabajo para listado'!$A$155:$A$1048576,0),MATCH((CUADRO!O$4&amp;$E165),'Hoja de Trabajo para listado'!$A$151:$Z$151,0)),0)+IFERROR(INDEX('Hoja de Trabajo para listado'!$AB$155:$BA$1048576,MATCH($A165,'Hoja de Trabajo para listado'!$AB$155:$AB$1048576,0),MATCH((CUADRO!O$4&amp;$E165),'Hoja de Trabajo para listado'!$AB$151:$BA$151,0)),0)+IFERROR(INDEX('Hoja de Trabajo para listado'!$BC$155:$CB$1048576,MATCH($A165,'Hoja de Trabajo para listado'!$BC$155:$BC$1048576,0),MATCH((CUADRO!O$4&amp;$E165),'Hoja de Trabajo para listado'!$BC$151:$CB$151,0)),0)+IFERROR(INDEX('Hoja de Trabajo para listado'!$DE$153:$DG$274,MATCH($A165,'Hoja de Trabajo para listado'!$DE$153:$DE$1048576,0),MATCH((CUADRO!O$4&amp;$E165),'Hoja de Trabajo para listado'!$DE$151:$DG$151,0)),0)+IFERROR(INDEX('Hoja de Trabajo para listado'!$CD$155:$DC$1048576,MATCH($A165,'Hoja de Trabajo para listado'!$CD$155:$CD$1048576,0),MATCH((CUADRO!O$4&amp;$E165),'Hoja de Trabajo para listado'!$CD$151:$DC$151,0)),0)</f>
        <v>0</v>
      </c>
      <c r="P165" s="241">
        <f ca="1">+IFERROR(INDEX('Hoja de Trabajo para listado'!$A$155:$Z$1048576,MATCH($A165,'Hoja de Trabajo para listado'!$A$155:$A$1048576,0),MATCH((CUADRO!P$4&amp;$E165),'Hoja de Trabajo para listado'!$A$151:$Z$151,0)),0)+IFERROR(INDEX('Hoja de Trabajo para listado'!$AB$155:$BA$1048576,MATCH($A165,'Hoja de Trabajo para listado'!$AB$155:$AB$1048576,0),MATCH((CUADRO!P$4&amp;$E165),'Hoja de Trabajo para listado'!$AB$151:$BA$151,0)),0)+IFERROR(INDEX('Hoja de Trabajo para listado'!$BC$155:$CB$1048576,MATCH($A165,'Hoja de Trabajo para listado'!$BC$155:$BC$1048576,0),MATCH((CUADRO!P$4&amp;$E165),'Hoja de Trabajo para listado'!$BC$151:$CB$151,0)),0)+IFERROR(INDEX('Hoja de Trabajo para listado'!$DE$153:$DG$274,MATCH($A165,'Hoja de Trabajo para listado'!$DE$153:$DE$1048576,0),MATCH((CUADRO!P$4&amp;$E165),'Hoja de Trabajo para listado'!$DE$151:$DG$151,0)),0)+IFERROR(INDEX('Hoja de Trabajo para listado'!$CD$155:$DC$1048576,MATCH($A165,'Hoja de Trabajo para listado'!$CD$155:$CD$1048576,0),MATCH((CUADRO!P$4&amp;$E165),'Hoja de Trabajo para listado'!$CD$151:$DC$151,0)),0)</f>
        <v>0</v>
      </c>
      <c r="Q165" s="241">
        <f ca="1">+IFERROR(INDEX('Hoja de Trabajo para listado'!$A$155:$Z$1048576,MATCH($A165,'Hoja de Trabajo para listado'!$A$155:$A$1048576,0),MATCH((CUADRO!Q$4&amp;$E165),'Hoja de Trabajo para listado'!$A$151:$Z$151,0)),0)+IFERROR(INDEX('Hoja de Trabajo para listado'!$AB$155:$BA$1048576,MATCH($A165,'Hoja de Trabajo para listado'!$AB$155:$AB$1048576,0),MATCH((CUADRO!Q$4&amp;$E165),'Hoja de Trabajo para listado'!$AB$151:$BA$151,0)),0)+IFERROR(INDEX('Hoja de Trabajo para listado'!$BC$155:$CB$1048576,MATCH($A165,'Hoja de Trabajo para listado'!$BC$155:$BC$1048576,0),MATCH((CUADRO!Q$4&amp;$E165),'Hoja de Trabajo para listado'!$BC$151:$CB$151,0)),0)+IFERROR(INDEX('Hoja de Trabajo para listado'!$DE$153:$DG$274,MATCH($A165,'Hoja de Trabajo para listado'!$DE$153:$DE$1048576,0),MATCH((CUADRO!Q$4&amp;$E165),'Hoja de Trabajo para listado'!$DE$151:$DG$151,0)),0)+IFERROR(INDEX('Hoja de Trabajo para listado'!$CD$155:$DC$1048576,MATCH($A165,'Hoja de Trabajo para listado'!$CD$155:$CD$1048576,0),MATCH((CUADRO!Q$4&amp;$E165),'Hoja de Trabajo para listado'!$CD$151:$DC$151,0)),0)</f>
        <v>0</v>
      </c>
      <c r="R165" s="241">
        <f t="shared" ca="1" si="4"/>
        <v>0</v>
      </c>
      <c r="S165" s="241"/>
      <c r="T165" s="241">
        <f ca="1">+T166</f>
        <v>2551.6799999999998</v>
      </c>
      <c r="U165" s="240">
        <f t="shared" si="5"/>
        <v>1</v>
      </c>
    </row>
    <row r="166" spans="1:21" ht="15" hidden="1" customHeight="1">
      <c r="A166" s="353">
        <v>245</v>
      </c>
      <c r="B166" s="382"/>
      <c r="C166" s="305" t="str">
        <f>+VLOOKUP(A166,bd_lista!$A$3:$C$592,3,FALSE)</f>
        <v>Servicio Geodésico de Mapas</v>
      </c>
      <c r="D166" s="384"/>
      <c r="E166" s="305" t="s">
        <v>684</v>
      </c>
      <c r="F166" s="243">
        <f ca="1">+IFERROR(INDEX('Hoja de Trabajo para listado'!$A$155:$Z$1048576,MATCH($A166,'Hoja de Trabajo para listado'!$A$155:$A$1048576,0),MATCH((CUADRO!F$4&amp;$E166),'Hoja de Trabajo para listado'!$A$151:$Z$151,0)),0)+IFERROR(INDEX('Hoja de Trabajo para listado'!$AB$155:$BA$1048576,MATCH($A166,'Hoja de Trabajo para listado'!$AB$155:$AB$1048576,0),MATCH((CUADRO!F$4&amp;$E166),'Hoja de Trabajo para listado'!$AB$151:$BA$151,0)),0)+IFERROR(INDEX('Hoja de Trabajo para listado'!$BC$155:$CB$1048576,MATCH($A166,'Hoja de Trabajo para listado'!$BC$155:$BC$1048576,0),MATCH((CUADRO!F$4&amp;$E166),'Hoja de Trabajo para listado'!$BC$151:$CB$151,0)),0)+IFERROR(INDEX('Hoja de Trabajo para listado'!$DE$153:$DG$274,MATCH($A166,'Hoja de Trabajo para listado'!$DE$153:$DE$1048576,0),MATCH((CUADRO!F$4&amp;$E166),'Hoja de Trabajo para listado'!$DE$151:$DG$151,0)),0)+IFERROR(INDEX('Hoja de Trabajo para listado'!$CD$155:$DC$1048576,MATCH($A166,'Hoja de Trabajo para listado'!$CD$155:$CD$1048576,0),MATCH((CUADRO!F$4&amp;$E166),'Hoja de Trabajo para listado'!$CD$151:$DC$151,0)),0)</f>
        <v>0</v>
      </c>
      <c r="G166" s="243">
        <f ca="1">+IFERROR(INDEX('Hoja de Trabajo para listado'!$A$155:$Z$1048576,MATCH($A166,'Hoja de Trabajo para listado'!$A$155:$A$1048576,0),MATCH((CUADRO!G$4&amp;$E166),'Hoja de Trabajo para listado'!$A$151:$Z$151,0)),0)+IFERROR(INDEX('Hoja de Trabajo para listado'!$AB$155:$BA$1048576,MATCH($A166,'Hoja de Trabajo para listado'!$AB$155:$AB$1048576,0),MATCH((CUADRO!G$4&amp;$E166),'Hoja de Trabajo para listado'!$AB$151:$BA$151,0)),0)+IFERROR(INDEX('Hoja de Trabajo para listado'!$BC$155:$CB$1048576,MATCH($A166,'Hoja de Trabajo para listado'!$BC$155:$BC$1048576,0),MATCH((CUADRO!G$4&amp;$E166),'Hoja de Trabajo para listado'!$BC$151:$CB$151,0)),0)+IFERROR(INDEX('Hoja de Trabajo para listado'!$DE$153:$DG$274,MATCH($A166,'Hoja de Trabajo para listado'!$DE$153:$DE$1048576,0),MATCH((CUADRO!G$4&amp;$E166),'Hoja de Trabajo para listado'!$DE$151:$DG$151,0)),0)+IFERROR(INDEX('Hoja de Trabajo para listado'!$CD$155:$DC$1048576,MATCH($A166,'Hoja de Trabajo para listado'!$CD$155:$CD$1048576,0),MATCH((CUADRO!G$4&amp;$E166),'Hoja de Trabajo para listado'!$CD$151:$DC$151,0)),0)</f>
        <v>2551.6799999999998</v>
      </c>
      <c r="H166" s="243">
        <f ca="1">+IFERROR(INDEX('Hoja de Trabajo para listado'!$A$155:$Z$1048576,MATCH($A166,'Hoja de Trabajo para listado'!$A$155:$A$1048576,0),MATCH((CUADRO!H$4&amp;$E166),'Hoja de Trabajo para listado'!$A$151:$Z$151,0)),0)+IFERROR(INDEX('Hoja de Trabajo para listado'!$AB$155:$BA$1048576,MATCH($A166,'Hoja de Trabajo para listado'!$AB$155:$AB$1048576,0),MATCH((CUADRO!H$4&amp;$E166),'Hoja de Trabajo para listado'!$AB$151:$BA$151,0)),0)+IFERROR(INDEX('Hoja de Trabajo para listado'!$BC$155:$CB$1048576,MATCH($A166,'Hoja de Trabajo para listado'!$BC$155:$BC$1048576,0),MATCH((CUADRO!H$4&amp;$E166),'Hoja de Trabajo para listado'!$BC$151:$CB$151,0)),0)+IFERROR(INDEX('Hoja de Trabajo para listado'!$DE$153:$DG$274,MATCH($A166,'Hoja de Trabajo para listado'!$DE$153:$DE$1048576,0),MATCH((CUADRO!H$4&amp;$E166),'Hoja de Trabajo para listado'!$DE$151:$DG$151,0)),0)+IFERROR(INDEX('Hoja de Trabajo para listado'!$CD$155:$DC$1048576,MATCH($A166,'Hoja de Trabajo para listado'!$CD$155:$CD$1048576,0),MATCH((CUADRO!H$4&amp;$E166),'Hoja de Trabajo para listado'!$CD$151:$DC$151,0)),0)</f>
        <v>0</v>
      </c>
      <c r="I166" s="243">
        <f ca="1">+IFERROR(INDEX('Hoja de Trabajo para listado'!$A$155:$Z$1048576,MATCH($A166,'Hoja de Trabajo para listado'!$A$155:$A$1048576,0),MATCH((CUADRO!I$4&amp;$E166),'Hoja de Trabajo para listado'!$A$151:$Z$151,0)),0)+IFERROR(INDEX('Hoja de Trabajo para listado'!$AB$155:$BA$1048576,MATCH($A166,'Hoja de Trabajo para listado'!$AB$155:$AB$1048576,0),MATCH((CUADRO!I$4&amp;$E166),'Hoja de Trabajo para listado'!$AB$151:$BA$151,0)),0)+IFERROR(INDEX('Hoja de Trabajo para listado'!$BC$155:$CB$1048576,MATCH($A166,'Hoja de Trabajo para listado'!$BC$155:$BC$1048576,0),MATCH((CUADRO!I$4&amp;$E166),'Hoja de Trabajo para listado'!$BC$151:$CB$151,0)),0)+IFERROR(INDEX('Hoja de Trabajo para listado'!$DE$153:$DG$274,MATCH($A166,'Hoja de Trabajo para listado'!$DE$153:$DE$1048576,0),MATCH((CUADRO!I$4&amp;$E166),'Hoja de Trabajo para listado'!$DE$151:$DG$151,0)),0)+IFERROR(INDEX('Hoja de Trabajo para listado'!$CD$155:$DC$1048576,MATCH($A166,'Hoja de Trabajo para listado'!$CD$155:$CD$1048576,0),MATCH((CUADRO!I$4&amp;$E166),'Hoja de Trabajo para listado'!$CD$151:$DC$151,0)),0)</f>
        <v>0</v>
      </c>
      <c r="J166" s="243">
        <f ca="1">+IFERROR(INDEX('Hoja de Trabajo para listado'!$A$155:$Z$1048576,MATCH($A166,'Hoja de Trabajo para listado'!$A$155:$A$1048576,0),MATCH((CUADRO!J$4&amp;$E166),'Hoja de Trabajo para listado'!$A$151:$Z$151,0)),0)+IFERROR(INDEX('Hoja de Trabajo para listado'!$AB$155:$BA$1048576,MATCH($A166,'Hoja de Trabajo para listado'!$AB$155:$AB$1048576,0),MATCH((CUADRO!J$4&amp;$E166),'Hoja de Trabajo para listado'!$AB$151:$BA$151,0)),0)+IFERROR(INDEX('Hoja de Trabajo para listado'!$BC$155:$CB$1048576,MATCH($A166,'Hoja de Trabajo para listado'!$BC$155:$BC$1048576,0),MATCH((CUADRO!J$4&amp;$E166),'Hoja de Trabajo para listado'!$BC$151:$CB$151,0)),0)+IFERROR(INDEX('Hoja de Trabajo para listado'!$DE$153:$DG$274,MATCH($A166,'Hoja de Trabajo para listado'!$DE$153:$DE$1048576,0),MATCH((CUADRO!J$4&amp;$E166),'Hoja de Trabajo para listado'!$DE$151:$DG$151,0)),0)+IFERROR(INDEX('Hoja de Trabajo para listado'!$CD$155:$DC$1048576,MATCH($A166,'Hoja de Trabajo para listado'!$CD$155:$CD$1048576,0),MATCH((CUADRO!J$4&amp;$E166),'Hoja de Trabajo para listado'!$CD$151:$DC$151,0)),0)</f>
        <v>0</v>
      </c>
      <c r="K166" s="243">
        <f ca="1">+IFERROR(INDEX('Hoja de Trabajo para listado'!$A$155:$Z$1048576,MATCH($A166,'Hoja de Trabajo para listado'!$A$155:$A$1048576,0),MATCH((CUADRO!K$4&amp;$E166),'Hoja de Trabajo para listado'!$A$151:$Z$151,0)),0)+IFERROR(INDEX('Hoja de Trabajo para listado'!$AB$155:$BA$1048576,MATCH($A166,'Hoja de Trabajo para listado'!$AB$155:$AB$1048576,0),MATCH((CUADRO!K$4&amp;$E166),'Hoja de Trabajo para listado'!$AB$151:$BA$151,0)),0)+IFERROR(INDEX('Hoja de Trabajo para listado'!$BC$155:$CB$1048576,MATCH($A166,'Hoja de Trabajo para listado'!$BC$155:$BC$1048576,0),MATCH((CUADRO!K$4&amp;$E166),'Hoja de Trabajo para listado'!$BC$151:$CB$151,0)),0)+IFERROR(INDEX('Hoja de Trabajo para listado'!$DE$153:$DG$274,MATCH($A166,'Hoja de Trabajo para listado'!$DE$153:$DE$1048576,0),MATCH((CUADRO!K$4&amp;$E166),'Hoja de Trabajo para listado'!$DE$151:$DG$151,0)),0)+IFERROR(INDEX('Hoja de Trabajo para listado'!$CD$155:$DC$1048576,MATCH($A166,'Hoja de Trabajo para listado'!$CD$155:$CD$1048576,0),MATCH((CUADRO!K$4&amp;$E166),'Hoja de Trabajo para listado'!$CD$151:$DC$151,0)),0)</f>
        <v>0</v>
      </c>
      <c r="L166" s="243">
        <f ca="1">+IFERROR(INDEX('Hoja de Trabajo para listado'!$A$155:$Z$1048576,MATCH($A166,'Hoja de Trabajo para listado'!$A$155:$A$1048576,0),MATCH((CUADRO!L$4&amp;$E166),'Hoja de Trabajo para listado'!$A$151:$Z$151,0)),0)+IFERROR(INDEX('Hoja de Trabajo para listado'!$AB$155:$BA$1048576,MATCH($A166,'Hoja de Trabajo para listado'!$AB$155:$AB$1048576,0),MATCH((CUADRO!L$4&amp;$E166),'Hoja de Trabajo para listado'!$AB$151:$BA$151,0)),0)+IFERROR(INDEX('Hoja de Trabajo para listado'!$BC$155:$CB$1048576,MATCH($A166,'Hoja de Trabajo para listado'!$BC$155:$BC$1048576,0),MATCH((CUADRO!L$4&amp;$E166),'Hoja de Trabajo para listado'!$BC$151:$CB$151,0)),0)+IFERROR(INDEX('Hoja de Trabajo para listado'!$DE$153:$DG$274,MATCH($A166,'Hoja de Trabajo para listado'!$DE$153:$DE$1048576,0),MATCH((CUADRO!L$4&amp;$E166),'Hoja de Trabajo para listado'!$DE$151:$DG$151,0)),0)+IFERROR(INDEX('Hoja de Trabajo para listado'!$CD$155:$DC$1048576,MATCH($A166,'Hoja de Trabajo para listado'!$CD$155:$CD$1048576,0),MATCH((CUADRO!L$4&amp;$E166),'Hoja de Trabajo para listado'!$CD$151:$DC$151,0)),0)</f>
        <v>0</v>
      </c>
      <c r="M166" s="243">
        <f ca="1">+IFERROR(INDEX('Hoja de Trabajo para listado'!$A$155:$Z$1048576,MATCH($A166,'Hoja de Trabajo para listado'!$A$155:$A$1048576,0),MATCH((CUADRO!M$4&amp;$E166),'Hoja de Trabajo para listado'!$A$151:$Z$151,0)),0)+IFERROR(INDEX('Hoja de Trabajo para listado'!$AB$155:$BA$1048576,MATCH($A166,'Hoja de Trabajo para listado'!$AB$155:$AB$1048576,0),MATCH((CUADRO!M$4&amp;$E166),'Hoja de Trabajo para listado'!$AB$151:$BA$151,0)),0)+IFERROR(INDEX('Hoja de Trabajo para listado'!$BC$155:$CB$1048576,MATCH($A166,'Hoja de Trabajo para listado'!$BC$155:$BC$1048576,0),MATCH((CUADRO!M$4&amp;$E166),'Hoja de Trabajo para listado'!$BC$151:$CB$151,0)),0)+IFERROR(INDEX('Hoja de Trabajo para listado'!$DE$153:$DG$274,MATCH($A166,'Hoja de Trabajo para listado'!$DE$153:$DE$1048576,0),MATCH((CUADRO!M$4&amp;$E166),'Hoja de Trabajo para listado'!$DE$151:$DG$151,0)),0)+IFERROR(INDEX('Hoja de Trabajo para listado'!$CD$155:$DC$1048576,MATCH($A166,'Hoja de Trabajo para listado'!$CD$155:$CD$1048576,0),MATCH((CUADRO!M$4&amp;$E166),'Hoja de Trabajo para listado'!$CD$151:$DC$151,0)),0)</f>
        <v>0</v>
      </c>
      <c r="N166" s="243">
        <f ca="1">+IFERROR(INDEX('Hoja de Trabajo para listado'!$A$155:$Z$1048576,MATCH($A166,'Hoja de Trabajo para listado'!$A$155:$A$1048576,0),MATCH((CUADRO!N$4&amp;$E166),'Hoja de Trabajo para listado'!$A$151:$Z$151,0)),0)+IFERROR(INDEX('Hoja de Trabajo para listado'!$AB$155:$BA$1048576,MATCH($A166,'Hoja de Trabajo para listado'!$AB$155:$AB$1048576,0),MATCH((CUADRO!N$4&amp;$E166),'Hoja de Trabajo para listado'!$AB$151:$BA$151,0)),0)+IFERROR(INDEX('Hoja de Trabajo para listado'!$BC$155:$CB$1048576,MATCH($A166,'Hoja de Trabajo para listado'!$BC$155:$BC$1048576,0),MATCH((CUADRO!N$4&amp;$E166),'Hoja de Trabajo para listado'!$BC$151:$CB$151,0)),0)+IFERROR(INDEX('Hoja de Trabajo para listado'!$DE$153:$DG$274,MATCH($A166,'Hoja de Trabajo para listado'!$DE$153:$DE$1048576,0),MATCH((CUADRO!N$4&amp;$E166),'Hoja de Trabajo para listado'!$DE$151:$DG$151,0)),0)+IFERROR(INDEX('Hoja de Trabajo para listado'!$CD$155:$DC$1048576,MATCH($A166,'Hoja de Trabajo para listado'!$CD$155:$CD$1048576,0),MATCH((CUADRO!N$4&amp;$E166),'Hoja de Trabajo para listado'!$CD$151:$DC$151,0)),0)</f>
        <v>0</v>
      </c>
      <c r="O166" s="243">
        <f ca="1">+IFERROR(INDEX('Hoja de Trabajo para listado'!$A$155:$Z$1048576,MATCH($A166,'Hoja de Trabajo para listado'!$A$155:$A$1048576,0),MATCH((CUADRO!O$4&amp;$E166),'Hoja de Trabajo para listado'!$A$151:$Z$151,0)),0)+IFERROR(INDEX('Hoja de Trabajo para listado'!$AB$155:$BA$1048576,MATCH($A166,'Hoja de Trabajo para listado'!$AB$155:$AB$1048576,0),MATCH((CUADRO!O$4&amp;$E166),'Hoja de Trabajo para listado'!$AB$151:$BA$151,0)),0)+IFERROR(INDEX('Hoja de Trabajo para listado'!$BC$155:$CB$1048576,MATCH($A166,'Hoja de Trabajo para listado'!$BC$155:$BC$1048576,0),MATCH((CUADRO!O$4&amp;$E166),'Hoja de Trabajo para listado'!$BC$151:$CB$151,0)),0)+IFERROR(INDEX('Hoja de Trabajo para listado'!$DE$153:$DG$274,MATCH($A166,'Hoja de Trabajo para listado'!$DE$153:$DE$1048576,0),MATCH((CUADRO!O$4&amp;$E166),'Hoja de Trabajo para listado'!$DE$151:$DG$151,0)),0)+IFERROR(INDEX('Hoja de Trabajo para listado'!$CD$155:$DC$1048576,MATCH($A166,'Hoja de Trabajo para listado'!$CD$155:$CD$1048576,0),MATCH((CUADRO!O$4&amp;$E166),'Hoja de Trabajo para listado'!$CD$151:$DC$151,0)),0)</f>
        <v>0</v>
      </c>
      <c r="P166" s="243">
        <f ca="1">+IFERROR(INDEX('Hoja de Trabajo para listado'!$A$155:$Z$1048576,MATCH($A166,'Hoja de Trabajo para listado'!$A$155:$A$1048576,0),MATCH((CUADRO!P$4&amp;$E166),'Hoja de Trabajo para listado'!$A$151:$Z$151,0)),0)+IFERROR(INDEX('Hoja de Trabajo para listado'!$AB$155:$BA$1048576,MATCH($A166,'Hoja de Trabajo para listado'!$AB$155:$AB$1048576,0),MATCH((CUADRO!P$4&amp;$E166),'Hoja de Trabajo para listado'!$AB$151:$BA$151,0)),0)+IFERROR(INDEX('Hoja de Trabajo para listado'!$BC$155:$CB$1048576,MATCH($A166,'Hoja de Trabajo para listado'!$BC$155:$BC$1048576,0),MATCH((CUADRO!P$4&amp;$E166),'Hoja de Trabajo para listado'!$BC$151:$CB$151,0)),0)+IFERROR(INDEX('Hoja de Trabajo para listado'!$DE$153:$DG$274,MATCH($A166,'Hoja de Trabajo para listado'!$DE$153:$DE$1048576,0),MATCH((CUADRO!P$4&amp;$E166),'Hoja de Trabajo para listado'!$DE$151:$DG$151,0)),0)+IFERROR(INDEX('Hoja de Trabajo para listado'!$CD$155:$DC$1048576,MATCH($A166,'Hoja de Trabajo para listado'!$CD$155:$CD$1048576,0),MATCH((CUADRO!P$4&amp;$E166),'Hoja de Trabajo para listado'!$CD$151:$DC$151,0)),0)</f>
        <v>0</v>
      </c>
      <c r="Q166" s="243">
        <f ca="1">+IFERROR(INDEX('Hoja de Trabajo para listado'!$A$155:$Z$1048576,MATCH($A166,'Hoja de Trabajo para listado'!$A$155:$A$1048576,0),MATCH((CUADRO!Q$4&amp;$E166),'Hoja de Trabajo para listado'!$A$151:$Z$151,0)),0)+IFERROR(INDEX('Hoja de Trabajo para listado'!$AB$155:$BA$1048576,MATCH($A166,'Hoja de Trabajo para listado'!$AB$155:$AB$1048576,0),MATCH((CUADRO!Q$4&amp;$E166),'Hoja de Trabajo para listado'!$AB$151:$BA$151,0)),0)+IFERROR(INDEX('Hoja de Trabajo para listado'!$BC$155:$CB$1048576,MATCH($A166,'Hoja de Trabajo para listado'!$BC$155:$BC$1048576,0),MATCH((CUADRO!Q$4&amp;$E166),'Hoja de Trabajo para listado'!$BC$151:$CB$151,0)),0)+IFERROR(INDEX('Hoja de Trabajo para listado'!$DE$153:$DG$274,MATCH($A166,'Hoja de Trabajo para listado'!$DE$153:$DE$1048576,0),MATCH((CUADRO!Q$4&amp;$E166),'Hoja de Trabajo para listado'!$DE$151:$DG$151,0)),0)+IFERROR(INDEX('Hoja de Trabajo para listado'!$CD$155:$DC$1048576,MATCH($A166,'Hoja de Trabajo para listado'!$CD$155:$CD$1048576,0),MATCH((CUADRO!Q$4&amp;$E166),'Hoja de Trabajo para listado'!$CD$151:$DC$151,0)),0)</f>
        <v>0</v>
      </c>
      <c r="R166" s="243">
        <f t="shared" ca="1" si="4"/>
        <v>2551.6799999999998</v>
      </c>
      <c r="S166" s="243">
        <f ca="1">+R165+R166</f>
        <v>2551.6799999999998</v>
      </c>
      <c r="T166" s="243">
        <f ca="1">+S166</f>
        <v>2551.6799999999998</v>
      </c>
      <c r="U166" s="242">
        <f t="shared" si="5"/>
        <v>2</v>
      </c>
    </row>
    <row r="167" spans="1:21" ht="15" customHeight="1">
      <c r="A167" s="354">
        <v>249</v>
      </c>
      <c r="B167" s="381">
        <f>+A167</f>
        <v>249</v>
      </c>
      <c r="C167" s="245" t="str">
        <f>+VLOOKUP(A167,bd_lista!$A$3:$C$592,3,FALSE)</f>
        <v>Central de Abastecimiento y Suministros de Salud</v>
      </c>
      <c r="D167" s="383" t="str">
        <f>+C167</f>
        <v>Central de Abastecimiento y Suministros de Salud</v>
      </c>
      <c r="E167" s="245" t="s">
        <v>683</v>
      </c>
      <c r="F167" s="241">
        <f ca="1">+IFERROR(INDEX('Hoja de Trabajo para listado'!$A$155:$Z$1048576,MATCH($A167,'Hoja de Trabajo para listado'!$A$155:$A$1048576,0),MATCH((CUADRO!F$4&amp;$E167),'Hoja de Trabajo para listado'!$A$151:$Z$151,0)),0)+IFERROR(INDEX('Hoja de Trabajo para listado'!$AB$155:$BA$1048576,MATCH($A167,'Hoja de Trabajo para listado'!$AB$155:$AB$1048576,0),MATCH((CUADRO!F$4&amp;$E167),'Hoja de Trabajo para listado'!$AB$151:$BA$151,0)),0)+IFERROR(INDEX('Hoja de Trabajo para listado'!$BC$155:$CB$1048576,MATCH($A167,'Hoja de Trabajo para listado'!$BC$155:$BC$1048576,0),MATCH((CUADRO!F$4&amp;$E167),'Hoja de Trabajo para listado'!$BC$151:$CB$151,0)),0)+IFERROR(INDEX('Hoja de Trabajo para listado'!$DE$153:$DG$274,MATCH($A167,'Hoja de Trabajo para listado'!$DE$153:$DE$1048576,0),MATCH((CUADRO!F$4&amp;$E167),'Hoja de Trabajo para listado'!$DE$151:$DG$151,0)),0)+IFERROR(INDEX('Hoja de Trabajo para listado'!$CD$155:$DC$1048576,MATCH($A167,'Hoja de Trabajo para listado'!$CD$155:$CD$1048576,0),MATCH((CUADRO!F$4&amp;$E167),'Hoja de Trabajo para listado'!$CD$151:$DC$151,0)),0)</f>
        <v>0</v>
      </c>
      <c r="G167" s="241">
        <f ca="1">+IFERROR(INDEX('Hoja de Trabajo para listado'!$A$155:$Z$1048576,MATCH($A167,'Hoja de Trabajo para listado'!$A$155:$A$1048576,0),MATCH((CUADRO!G$4&amp;$E167),'Hoja de Trabajo para listado'!$A$151:$Z$151,0)),0)+IFERROR(INDEX('Hoja de Trabajo para listado'!$AB$155:$BA$1048576,MATCH($A167,'Hoja de Trabajo para listado'!$AB$155:$AB$1048576,0),MATCH((CUADRO!G$4&amp;$E167),'Hoja de Trabajo para listado'!$AB$151:$BA$151,0)),0)+IFERROR(INDEX('Hoja de Trabajo para listado'!$BC$155:$CB$1048576,MATCH($A167,'Hoja de Trabajo para listado'!$BC$155:$BC$1048576,0),MATCH((CUADRO!G$4&amp;$E167),'Hoja de Trabajo para listado'!$BC$151:$CB$151,0)),0)+IFERROR(INDEX('Hoja de Trabajo para listado'!$DE$153:$DG$274,MATCH($A167,'Hoja de Trabajo para listado'!$DE$153:$DE$1048576,0),MATCH((CUADRO!G$4&amp;$E167),'Hoja de Trabajo para listado'!$DE$151:$DG$151,0)),0)+IFERROR(INDEX('Hoja de Trabajo para listado'!$CD$155:$DC$1048576,MATCH($A167,'Hoja de Trabajo para listado'!$CD$155:$CD$1048576,0),MATCH((CUADRO!G$4&amp;$E167),'Hoja de Trabajo para listado'!$CD$151:$DC$151,0)),0)</f>
        <v>0</v>
      </c>
      <c r="H167" s="241">
        <f ca="1">+IFERROR(INDEX('Hoja de Trabajo para listado'!$A$155:$Z$1048576,MATCH($A167,'Hoja de Trabajo para listado'!$A$155:$A$1048576,0),MATCH((CUADRO!H$4&amp;$E167),'Hoja de Trabajo para listado'!$A$151:$Z$151,0)),0)+IFERROR(INDEX('Hoja de Trabajo para listado'!$AB$155:$BA$1048576,MATCH($A167,'Hoja de Trabajo para listado'!$AB$155:$AB$1048576,0),MATCH((CUADRO!H$4&amp;$E167),'Hoja de Trabajo para listado'!$AB$151:$BA$151,0)),0)+IFERROR(INDEX('Hoja de Trabajo para listado'!$BC$155:$CB$1048576,MATCH($A167,'Hoja de Trabajo para listado'!$BC$155:$BC$1048576,0),MATCH((CUADRO!H$4&amp;$E167),'Hoja de Trabajo para listado'!$BC$151:$CB$151,0)),0)+IFERROR(INDEX('Hoja de Trabajo para listado'!$DE$153:$DG$274,MATCH($A167,'Hoja de Trabajo para listado'!$DE$153:$DE$1048576,0),MATCH((CUADRO!H$4&amp;$E167),'Hoja de Trabajo para listado'!$DE$151:$DG$151,0)),0)+IFERROR(INDEX('Hoja de Trabajo para listado'!$CD$155:$DC$1048576,MATCH($A167,'Hoja de Trabajo para listado'!$CD$155:$CD$1048576,0),MATCH((CUADRO!H$4&amp;$E167),'Hoja de Trabajo para listado'!$CD$151:$DC$151,0)),0)</f>
        <v>10569.6</v>
      </c>
      <c r="I167" s="241">
        <f ca="1">+IFERROR(INDEX('Hoja de Trabajo para listado'!$A$155:$Z$1048576,MATCH($A167,'Hoja de Trabajo para listado'!$A$155:$A$1048576,0),MATCH((CUADRO!I$4&amp;$E167),'Hoja de Trabajo para listado'!$A$151:$Z$151,0)),0)+IFERROR(INDEX('Hoja de Trabajo para listado'!$AB$155:$BA$1048576,MATCH($A167,'Hoja de Trabajo para listado'!$AB$155:$AB$1048576,0),MATCH((CUADRO!I$4&amp;$E167),'Hoja de Trabajo para listado'!$AB$151:$BA$151,0)),0)+IFERROR(INDEX('Hoja de Trabajo para listado'!$BC$155:$CB$1048576,MATCH($A167,'Hoja de Trabajo para listado'!$BC$155:$BC$1048576,0),MATCH((CUADRO!I$4&amp;$E167),'Hoja de Trabajo para listado'!$BC$151:$CB$151,0)),0)+IFERROR(INDEX('Hoja de Trabajo para listado'!$DE$153:$DG$274,MATCH($A167,'Hoja de Trabajo para listado'!$DE$153:$DE$1048576,0),MATCH((CUADRO!I$4&amp;$E167),'Hoja de Trabajo para listado'!$DE$151:$DG$151,0)),0)+IFERROR(INDEX('Hoja de Trabajo para listado'!$CD$155:$DC$1048576,MATCH($A167,'Hoja de Trabajo para listado'!$CD$155:$CD$1048576,0),MATCH((CUADRO!I$4&amp;$E167),'Hoja de Trabajo para listado'!$CD$151:$DC$151,0)),0)</f>
        <v>0</v>
      </c>
      <c r="J167" s="241">
        <f ca="1">+IFERROR(INDEX('Hoja de Trabajo para listado'!$A$155:$Z$1048576,MATCH($A167,'Hoja de Trabajo para listado'!$A$155:$A$1048576,0),MATCH((CUADRO!J$4&amp;$E167),'Hoja de Trabajo para listado'!$A$151:$Z$151,0)),0)+IFERROR(INDEX('Hoja de Trabajo para listado'!$AB$155:$BA$1048576,MATCH($A167,'Hoja de Trabajo para listado'!$AB$155:$AB$1048576,0),MATCH((CUADRO!J$4&amp;$E167),'Hoja de Trabajo para listado'!$AB$151:$BA$151,0)),0)+IFERROR(INDEX('Hoja de Trabajo para listado'!$BC$155:$CB$1048576,MATCH($A167,'Hoja de Trabajo para listado'!$BC$155:$BC$1048576,0),MATCH((CUADRO!J$4&amp;$E167),'Hoja de Trabajo para listado'!$BC$151:$CB$151,0)),0)+IFERROR(INDEX('Hoja de Trabajo para listado'!$DE$153:$DG$274,MATCH($A167,'Hoja de Trabajo para listado'!$DE$153:$DE$1048576,0),MATCH((CUADRO!J$4&amp;$E167),'Hoja de Trabajo para listado'!$DE$151:$DG$151,0)),0)+IFERROR(INDEX('Hoja de Trabajo para listado'!$CD$155:$DC$1048576,MATCH($A167,'Hoja de Trabajo para listado'!$CD$155:$CD$1048576,0),MATCH((CUADRO!J$4&amp;$E167),'Hoja de Trabajo para listado'!$CD$151:$DC$151,0)),0)</f>
        <v>830459.52640000009</v>
      </c>
      <c r="K167" s="241">
        <f ca="1">+IFERROR(INDEX('Hoja de Trabajo para listado'!$A$155:$Z$1048576,MATCH($A167,'Hoja de Trabajo para listado'!$A$155:$A$1048576,0),MATCH((CUADRO!K$4&amp;$E167),'Hoja de Trabajo para listado'!$A$151:$Z$151,0)),0)+IFERROR(INDEX('Hoja de Trabajo para listado'!$AB$155:$BA$1048576,MATCH($A167,'Hoja de Trabajo para listado'!$AB$155:$AB$1048576,0),MATCH((CUADRO!K$4&amp;$E167),'Hoja de Trabajo para listado'!$AB$151:$BA$151,0)),0)+IFERROR(INDEX('Hoja de Trabajo para listado'!$BC$155:$CB$1048576,MATCH($A167,'Hoja de Trabajo para listado'!$BC$155:$BC$1048576,0),MATCH((CUADRO!K$4&amp;$E167),'Hoja de Trabajo para listado'!$BC$151:$CB$151,0)),0)+IFERROR(INDEX('Hoja de Trabajo para listado'!$DE$153:$DG$274,MATCH($A167,'Hoja de Trabajo para listado'!$DE$153:$DE$1048576,0),MATCH((CUADRO!K$4&amp;$E167),'Hoja de Trabajo para listado'!$DE$151:$DG$151,0)),0)+IFERROR(INDEX('Hoja de Trabajo para listado'!$CD$155:$DC$1048576,MATCH($A167,'Hoja de Trabajo para listado'!$CD$155:$CD$1048576,0),MATCH((CUADRO!K$4&amp;$E167),'Hoja de Trabajo para listado'!$CD$151:$DC$151,0)),0)</f>
        <v>0</v>
      </c>
      <c r="L167" s="241">
        <f ca="1">+IFERROR(INDEX('Hoja de Trabajo para listado'!$A$155:$Z$1048576,MATCH($A167,'Hoja de Trabajo para listado'!$A$155:$A$1048576,0),MATCH((CUADRO!L$4&amp;$E167),'Hoja de Trabajo para listado'!$A$151:$Z$151,0)),0)+IFERROR(INDEX('Hoja de Trabajo para listado'!$AB$155:$BA$1048576,MATCH($A167,'Hoja de Trabajo para listado'!$AB$155:$AB$1048576,0),MATCH((CUADRO!L$4&amp;$E167),'Hoja de Trabajo para listado'!$AB$151:$BA$151,0)),0)+IFERROR(INDEX('Hoja de Trabajo para listado'!$BC$155:$CB$1048576,MATCH($A167,'Hoja de Trabajo para listado'!$BC$155:$BC$1048576,0),MATCH((CUADRO!L$4&amp;$E167),'Hoja de Trabajo para listado'!$BC$151:$CB$151,0)),0)+IFERROR(INDEX('Hoja de Trabajo para listado'!$DE$153:$DG$274,MATCH($A167,'Hoja de Trabajo para listado'!$DE$153:$DE$1048576,0),MATCH((CUADRO!L$4&amp;$E167),'Hoja de Trabajo para listado'!$DE$151:$DG$151,0)),0)+IFERROR(INDEX('Hoja de Trabajo para listado'!$CD$155:$DC$1048576,MATCH($A167,'Hoja de Trabajo para listado'!$CD$155:$CD$1048576,0),MATCH((CUADRO!L$4&amp;$E167),'Hoja de Trabajo para listado'!$CD$151:$DC$151,0)),0)</f>
        <v>0</v>
      </c>
      <c r="M167" s="241">
        <f ca="1">+IFERROR(INDEX('Hoja de Trabajo para listado'!$A$155:$Z$1048576,MATCH($A167,'Hoja de Trabajo para listado'!$A$155:$A$1048576,0),MATCH((CUADRO!M$4&amp;$E167),'Hoja de Trabajo para listado'!$A$151:$Z$151,0)),0)+IFERROR(INDEX('Hoja de Trabajo para listado'!$AB$155:$BA$1048576,MATCH($A167,'Hoja de Trabajo para listado'!$AB$155:$AB$1048576,0),MATCH((CUADRO!M$4&amp;$E167),'Hoja de Trabajo para listado'!$AB$151:$BA$151,0)),0)+IFERROR(INDEX('Hoja de Trabajo para listado'!$BC$155:$CB$1048576,MATCH($A167,'Hoja de Trabajo para listado'!$BC$155:$BC$1048576,0),MATCH((CUADRO!M$4&amp;$E167),'Hoja de Trabajo para listado'!$BC$151:$CB$151,0)),0)+IFERROR(INDEX('Hoja de Trabajo para listado'!$DE$153:$DG$274,MATCH($A167,'Hoja de Trabajo para listado'!$DE$153:$DE$1048576,0),MATCH((CUADRO!M$4&amp;$E167),'Hoja de Trabajo para listado'!$DE$151:$DG$151,0)),0)+IFERROR(INDEX('Hoja de Trabajo para listado'!$CD$155:$DC$1048576,MATCH($A167,'Hoja de Trabajo para listado'!$CD$155:$CD$1048576,0),MATCH((CUADRO!M$4&amp;$E167),'Hoja de Trabajo para listado'!$CD$151:$DC$151,0)),0)</f>
        <v>0</v>
      </c>
      <c r="N167" s="241">
        <f ca="1">+IFERROR(INDEX('Hoja de Trabajo para listado'!$A$155:$Z$1048576,MATCH($A167,'Hoja de Trabajo para listado'!$A$155:$A$1048576,0),MATCH((CUADRO!N$4&amp;$E167),'Hoja de Trabajo para listado'!$A$151:$Z$151,0)),0)+IFERROR(INDEX('Hoja de Trabajo para listado'!$AB$155:$BA$1048576,MATCH($A167,'Hoja de Trabajo para listado'!$AB$155:$AB$1048576,0),MATCH((CUADRO!N$4&amp;$E167),'Hoja de Trabajo para listado'!$AB$151:$BA$151,0)),0)+IFERROR(INDEX('Hoja de Trabajo para listado'!$BC$155:$CB$1048576,MATCH($A167,'Hoja de Trabajo para listado'!$BC$155:$BC$1048576,0),MATCH((CUADRO!N$4&amp;$E167),'Hoja de Trabajo para listado'!$BC$151:$CB$151,0)),0)+IFERROR(INDEX('Hoja de Trabajo para listado'!$DE$153:$DG$274,MATCH($A167,'Hoja de Trabajo para listado'!$DE$153:$DE$1048576,0),MATCH((CUADRO!N$4&amp;$E167),'Hoja de Trabajo para listado'!$DE$151:$DG$151,0)),0)+IFERROR(INDEX('Hoja de Trabajo para listado'!$CD$155:$DC$1048576,MATCH($A167,'Hoja de Trabajo para listado'!$CD$155:$CD$1048576,0),MATCH((CUADRO!N$4&amp;$E167),'Hoja de Trabajo para listado'!$CD$151:$DC$151,0)),0)</f>
        <v>0</v>
      </c>
      <c r="O167" s="241">
        <f ca="1">+IFERROR(INDEX('Hoja de Trabajo para listado'!$A$155:$Z$1048576,MATCH($A167,'Hoja de Trabajo para listado'!$A$155:$A$1048576,0),MATCH((CUADRO!O$4&amp;$E167),'Hoja de Trabajo para listado'!$A$151:$Z$151,0)),0)+IFERROR(INDEX('Hoja de Trabajo para listado'!$AB$155:$BA$1048576,MATCH($A167,'Hoja de Trabajo para listado'!$AB$155:$AB$1048576,0),MATCH((CUADRO!O$4&amp;$E167),'Hoja de Trabajo para listado'!$AB$151:$BA$151,0)),0)+IFERROR(INDEX('Hoja de Trabajo para listado'!$BC$155:$CB$1048576,MATCH($A167,'Hoja de Trabajo para listado'!$BC$155:$BC$1048576,0),MATCH((CUADRO!O$4&amp;$E167),'Hoja de Trabajo para listado'!$BC$151:$CB$151,0)),0)+IFERROR(INDEX('Hoja de Trabajo para listado'!$DE$153:$DG$274,MATCH($A167,'Hoja de Trabajo para listado'!$DE$153:$DE$1048576,0),MATCH((CUADRO!O$4&amp;$E167),'Hoja de Trabajo para listado'!$DE$151:$DG$151,0)),0)+IFERROR(INDEX('Hoja de Trabajo para listado'!$CD$155:$DC$1048576,MATCH($A167,'Hoja de Trabajo para listado'!$CD$155:$CD$1048576,0),MATCH((CUADRO!O$4&amp;$E167),'Hoja de Trabajo para listado'!$CD$151:$DC$151,0)),0)</f>
        <v>0</v>
      </c>
      <c r="P167" s="241">
        <f ca="1">+IFERROR(INDEX('Hoja de Trabajo para listado'!$A$155:$Z$1048576,MATCH($A167,'Hoja de Trabajo para listado'!$A$155:$A$1048576,0),MATCH((CUADRO!P$4&amp;$E167),'Hoja de Trabajo para listado'!$A$151:$Z$151,0)),0)+IFERROR(INDEX('Hoja de Trabajo para listado'!$AB$155:$BA$1048576,MATCH($A167,'Hoja de Trabajo para listado'!$AB$155:$AB$1048576,0),MATCH((CUADRO!P$4&amp;$E167),'Hoja de Trabajo para listado'!$AB$151:$BA$151,0)),0)+IFERROR(INDEX('Hoja de Trabajo para listado'!$BC$155:$CB$1048576,MATCH($A167,'Hoja de Trabajo para listado'!$BC$155:$BC$1048576,0),MATCH((CUADRO!P$4&amp;$E167),'Hoja de Trabajo para listado'!$BC$151:$CB$151,0)),0)+IFERROR(INDEX('Hoja de Trabajo para listado'!$DE$153:$DG$274,MATCH($A167,'Hoja de Trabajo para listado'!$DE$153:$DE$1048576,0),MATCH((CUADRO!P$4&amp;$E167),'Hoja de Trabajo para listado'!$DE$151:$DG$151,0)),0)+IFERROR(INDEX('Hoja de Trabajo para listado'!$CD$155:$DC$1048576,MATCH($A167,'Hoja de Trabajo para listado'!$CD$155:$CD$1048576,0),MATCH((CUADRO!P$4&amp;$E167),'Hoja de Trabajo para listado'!$CD$151:$DC$151,0)),0)</f>
        <v>0</v>
      </c>
      <c r="Q167" s="241">
        <f ca="1">+IFERROR(INDEX('Hoja de Trabajo para listado'!$A$155:$Z$1048576,MATCH($A167,'Hoja de Trabajo para listado'!$A$155:$A$1048576,0),MATCH((CUADRO!Q$4&amp;$E167),'Hoja de Trabajo para listado'!$A$151:$Z$151,0)),0)+IFERROR(INDEX('Hoja de Trabajo para listado'!$AB$155:$BA$1048576,MATCH($A167,'Hoja de Trabajo para listado'!$AB$155:$AB$1048576,0),MATCH((CUADRO!Q$4&amp;$E167),'Hoja de Trabajo para listado'!$AB$151:$BA$151,0)),0)+IFERROR(INDEX('Hoja de Trabajo para listado'!$BC$155:$CB$1048576,MATCH($A167,'Hoja de Trabajo para listado'!$BC$155:$BC$1048576,0),MATCH((CUADRO!Q$4&amp;$E167),'Hoja de Trabajo para listado'!$BC$151:$CB$151,0)),0)+IFERROR(INDEX('Hoja de Trabajo para listado'!$DE$153:$DG$274,MATCH($A167,'Hoja de Trabajo para listado'!$DE$153:$DE$1048576,0),MATCH((CUADRO!Q$4&amp;$E167),'Hoja de Trabajo para listado'!$DE$151:$DG$151,0)),0)+IFERROR(INDEX('Hoja de Trabajo para listado'!$CD$155:$DC$1048576,MATCH($A167,'Hoja de Trabajo para listado'!$CD$155:$CD$1048576,0),MATCH((CUADRO!Q$4&amp;$E167),'Hoja de Trabajo para listado'!$CD$151:$DC$151,0)),0)</f>
        <v>0</v>
      </c>
      <c r="R167" s="241">
        <f t="shared" ca="1" si="4"/>
        <v>841029.12640000007</v>
      </c>
      <c r="S167" s="241"/>
      <c r="T167" s="241">
        <f ca="1">+T168</f>
        <v>1671688.6564000002</v>
      </c>
      <c r="U167" s="240">
        <f t="shared" si="5"/>
        <v>1</v>
      </c>
    </row>
    <row r="168" spans="1:21" ht="15" customHeight="1">
      <c r="A168" s="353">
        <v>249</v>
      </c>
      <c r="B168" s="382"/>
      <c r="C168" s="305" t="str">
        <f>+VLOOKUP(A168,bd_lista!$A$3:$C$592,3,FALSE)</f>
        <v>Central de Abastecimiento y Suministros de Salud</v>
      </c>
      <c r="D168" s="384"/>
      <c r="E168" s="305" t="s">
        <v>684</v>
      </c>
      <c r="F168" s="243">
        <f ca="1">+IFERROR(INDEX('Hoja de Trabajo para listado'!$A$155:$Z$1048576,MATCH($A168,'Hoja de Trabajo para listado'!$A$155:$A$1048576,0),MATCH((CUADRO!F$4&amp;$E168),'Hoja de Trabajo para listado'!$A$151:$Z$151,0)),0)+IFERROR(INDEX('Hoja de Trabajo para listado'!$AB$155:$BA$1048576,MATCH($A168,'Hoja de Trabajo para listado'!$AB$155:$AB$1048576,0),MATCH((CUADRO!F$4&amp;$E168),'Hoja de Trabajo para listado'!$AB$151:$BA$151,0)),0)+IFERROR(INDEX('Hoja de Trabajo para listado'!$BC$155:$CB$1048576,MATCH($A168,'Hoja de Trabajo para listado'!$BC$155:$BC$1048576,0),MATCH((CUADRO!F$4&amp;$E168),'Hoja de Trabajo para listado'!$BC$151:$CB$151,0)),0)+IFERROR(INDEX('Hoja de Trabajo para listado'!$DE$153:$DG$274,MATCH($A168,'Hoja de Trabajo para listado'!$DE$153:$DE$1048576,0),MATCH((CUADRO!F$4&amp;$E168),'Hoja de Trabajo para listado'!$DE$151:$DG$151,0)),0)+IFERROR(INDEX('Hoja de Trabajo para listado'!$CD$155:$DC$1048576,MATCH($A168,'Hoja de Trabajo para listado'!$CD$155:$CD$1048576,0),MATCH((CUADRO!F$4&amp;$E168),'Hoja de Trabajo para listado'!$CD$151:$DC$151,0)),0)</f>
        <v>0</v>
      </c>
      <c r="G168" s="243">
        <f ca="1">+IFERROR(INDEX('Hoja de Trabajo para listado'!$A$155:$Z$1048576,MATCH($A168,'Hoja de Trabajo para listado'!$A$155:$A$1048576,0),MATCH((CUADRO!G$4&amp;$E168),'Hoja de Trabajo para listado'!$A$151:$Z$151,0)),0)+IFERROR(INDEX('Hoja de Trabajo para listado'!$AB$155:$BA$1048576,MATCH($A168,'Hoja de Trabajo para listado'!$AB$155:$AB$1048576,0),MATCH((CUADRO!G$4&amp;$E168),'Hoja de Trabajo para listado'!$AB$151:$BA$151,0)),0)+IFERROR(INDEX('Hoja de Trabajo para listado'!$BC$155:$CB$1048576,MATCH($A168,'Hoja de Trabajo para listado'!$BC$155:$BC$1048576,0),MATCH((CUADRO!G$4&amp;$E168),'Hoja de Trabajo para listado'!$BC$151:$CB$151,0)),0)+IFERROR(INDEX('Hoja de Trabajo para listado'!$DE$153:$DG$274,MATCH($A168,'Hoja de Trabajo para listado'!$DE$153:$DE$1048576,0),MATCH((CUADRO!G$4&amp;$E168),'Hoja de Trabajo para listado'!$DE$151:$DG$151,0)),0)+IFERROR(INDEX('Hoja de Trabajo para listado'!$CD$155:$DC$1048576,MATCH($A168,'Hoja de Trabajo para listado'!$CD$155:$CD$1048576,0),MATCH((CUADRO!G$4&amp;$E168),'Hoja de Trabajo para listado'!$CD$151:$DC$151,0)),0)</f>
        <v>0</v>
      </c>
      <c r="H168" s="243">
        <f ca="1">+IFERROR(INDEX('Hoja de Trabajo para listado'!$A$155:$Z$1048576,MATCH($A168,'Hoja de Trabajo para listado'!$A$155:$A$1048576,0),MATCH((CUADRO!H$4&amp;$E168),'Hoja de Trabajo para listado'!$A$151:$Z$151,0)),0)+IFERROR(INDEX('Hoja de Trabajo para listado'!$AB$155:$BA$1048576,MATCH($A168,'Hoja de Trabajo para listado'!$AB$155:$AB$1048576,0),MATCH((CUADRO!H$4&amp;$E168),'Hoja de Trabajo para listado'!$AB$151:$BA$151,0)),0)+IFERROR(INDEX('Hoja de Trabajo para listado'!$BC$155:$CB$1048576,MATCH($A168,'Hoja de Trabajo para listado'!$BC$155:$BC$1048576,0),MATCH((CUADRO!H$4&amp;$E168),'Hoja de Trabajo para listado'!$BC$151:$CB$151,0)),0)+IFERROR(INDEX('Hoja de Trabajo para listado'!$DE$153:$DG$274,MATCH($A168,'Hoja de Trabajo para listado'!$DE$153:$DE$1048576,0),MATCH((CUADRO!H$4&amp;$E168),'Hoja de Trabajo para listado'!$DE$151:$DG$151,0)),0)+IFERROR(INDEX('Hoja de Trabajo para listado'!$CD$155:$DC$1048576,MATCH($A168,'Hoja de Trabajo para listado'!$CD$155:$CD$1048576,0),MATCH((CUADRO!H$4&amp;$E168),'Hoja de Trabajo para listado'!$CD$151:$DC$151,0)),0)</f>
        <v>0</v>
      </c>
      <c r="I168" s="243">
        <f ca="1">+IFERROR(INDEX('Hoja de Trabajo para listado'!$A$155:$Z$1048576,MATCH($A168,'Hoja de Trabajo para listado'!$A$155:$A$1048576,0),MATCH((CUADRO!I$4&amp;$E168),'Hoja de Trabajo para listado'!$A$151:$Z$151,0)),0)+IFERROR(INDEX('Hoja de Trabajo para listado'!$AB$155:$BA$1048576,MATCH($A168,'Hoja de Trabajo para listado'!$AB$155:$AB$1048576,0),MATCH((CUADRO!I$4&amp;$E168),'Hoja de Trabajo para listado'!$AB$151:$BA$151,0)),0)+IFERROR(INDEX('Hoja de Trabajo para listado'!$BC$155:$CB$1048576,MATCH($A168,'Hoja de Trabajo para listado'!$BC$155:$BC$1048576,0),MATCH((CUADRO!I$4&amp;$E168),'Hoja de Trabajo para listado'!$BC$151:$CB$151,0)),0)+IFERROR(INDEX('Hoja de Trabajo para listado'!$DE$153:$DG$274,MATCH($A168,'Hoja de Trabajo para listado'!$DE$153:$DE$1048576,0),MATCH((CUADRO!I$4&amp;$E168),'Hoja de Trabajo para listado'!$DE$151:$DG$151,0)),0)+IFERROR(INDEX('Hoja de Trabajo para listado'!$CD$155:$DC$1048576,MATCH($A168,'Hoja de Trabajo para listado'!$CD$155:$CD$1048576,0),MATCH((CUADRO!I$4&amp;$E168),'Hoja de Trabajo para listado'!$CD$151:$DC$151,0)),0)</f>
        <v>200</v>
      </c>
      <c r="J168" s="243">
        <f ca="1">+IFERROR(INDEX('Hoja de Trabajo para listado'!$A$155:$Z$1048576,MATCH($A168,'Hoja de Trabajo para listado'!$A$155:$A$1048576,0),MATCH((CUADRO!J$4&amp;$E168),'Hoja de Trabajo para listado'!$A$151:$Z$151,0)),0)+IFERROR(INDEX('Hoja de Trabajo para listado'!$AB$155:$BA$1048576,MATCH($A168,'Hoja de Trabajo para listado'!$AB$155:$AB$1048576,0),MATCH((CUADRO!J$4&amp;$E168),'Hoja de Trabajo para listado'!$AB$151:$BA$151,0)),0)+IFERROR(INDEX('Hoja de Trabajo para listado'!$BC$155:$CB$1048576,MATCH($A168,'Hoja de Trabajo para listado'!$BC$155:$BC$1048576,0),MATCH((CUADRO!J$4&amp;$E168),'Hoja de Trabajo para listado'!$BC$151:$CB$151,0)),0)+IFERROR(INDEX('Hoja de Trabajo para listado'!$DE$153:$DG$274,MATCH($A168,'Hoja de Trabajo para listado'!$DE$153:$DE$1048576,0),MATCH((CUADRO!J$4&amp;$E168),'Hoja de Trabajo para listado'!$DE$151:$DG$151,0)),0)+IFERROR(INDEX('Hoja de Trabajo para listado'!$CD$155:$DC$1048576,MATCH($A168,'Hoja de Trabajo para listado'!$CD$155:$CD$1048576,0),MATCH((CUADRO!J$4&amp;$E168),'Hoja de Trabajo para listado'!$CD$151:$DC$151,0)),0)</f>
        <v>830459.53</v>
      </c>
      <c r="K168" s="243">
        <f ca="1">+IFERROR(INDEX('Hoja de Trabajo para listado'!$A$155:$Z$1048576,MATCH($A168,'Hoja de Trabajo para listado'!$A$155:$A$1048576,0),MATCH((CUADRO!K$4&amp;$E168),'Hoja de Trabajo para listado'!$A$151:$Z$151,0)),0)+IFERROR(INDEX('Hoja de Trabajo para listado'!$AB$155:$BA$1048576,MATCH($A168,'Hoja de Trabajo para listado'!$AB$155:$AB$1048576,0),MATCH((CUADRO!K$4&amp;$E168),'Hoja de Trabajo para listado'!$AB$151:$BA$151,0)),0)+IFERROR(INDEX('Hoja de Trabajo para listado'!$BC$155:$CB$1048576,MATCH($A168,'Hoja de Trabajo para listado'!$BC$155:$BC$1048576,0),MATCH((CUADRO!K$4&amp;$E168),'Hoja de Trabajo para listado'!$BC$151:$CB$151,0)),0)+IFERROR(INDEX('Hoja de Trabajo para listado'!$DE$153:$DG$274,MATCH($A168,'Hoja de Trabajo para listado'!$DE$153:$DE$1048576,0),MATCH((CUADRO!K$4&amp;$E168),'Hoja de Trabajo para listado'!$DE$151:$DG$151,0)),0)+IFERROR(INDEX('Hoja de Trabajo para listado'!$CD$155:$DC$1048576,MATCH($A168,'Hoja de Trabajo para listado'!$CD$155:$CD$1048576,0),MATCH((CUADRO!K$4&amp;$E168),'Hoja de Trabajo para listado'!$CD$151:$DC$151,0)),0)</f>
        <v>0</v>
      </c>
      <c r="L168" s="243">
        <f ca="1">+IFERROR(INDEX('Hoja de Trabajo para listado'!$A$155:$Z$1048576,MATCH($A168,'Hoja de Trabajo para listado'!$A$155:$A$1048576,0),MATCH((CUADRO!L$4&amp;$E168),'Hoja de Trabajo para listado'!$A$151:$Z$151,0)),0)+IFERROR(INDEX('Hoja de Trabajo para listado'!$AB$155:$BA$1048576,MATCH($A168,'Hoja de Trabajo para listado'!$AB$155:$AB$1048576,0),MATCH((CUADRO!L$4&amp;$E168),'Hoja de Trabajo para listado'!$AB$151:$BA$151,0)),0)+IFERROR(INDEX('Hoja de Trabajo para listado'!$BC$155:$CB$1048576,MATCH($A168,'Hoja de Trabajo para listado'!$BC$155:$BC$1048576,0),MATCH((CUADRO!L$4&amp;$E168),'Hoja de Trabajo para listado'!$BC$151:$CB$151,0)),0)+IFERROR(INDEX('Hoja de Trabajo para listado'!$DE$153:$DG$274,MATCH($A168,'Hoja de Trabajo para listado'!$DE$153:$DE$1048576,0),MATCH((CUADRO!L$4&amp;$E168),'Hoja de Trabajo para listado'!$DE$151:$DG$151,0)),0)+IFERROR(INDEX('Hoja de Trabajo para listado'!$CD$155:$DC$1048576,MATCH($A168,'Hoja de Trabajo para listado'!$CD$155:$CD$1048576,0),MATCH((CUADRO!L$4&amp;$E168),'Hoja de Trabajo para listado'!$CD$151:$DC$151,0)),0)</f>
        <v>0</v>
      </c>
      <c r="M168" s="243">
        <f ca="1">+IFERROR(INDEX('Hoja de Trabajo para listado'!$A$155:$Z$1048576,MATCH($A168,'Hoja de Trabajo para listado'!$A$155:$A$1048576,0),MATCH((CUADRO!M$4&amp;$E168),'Hoja de Trabajo para listado'!$A$151:$Z$151,0)),0)+IFERROR(INDEX('Hoja de Trabajo para listado'!$AB$155:$BA$1048576,MATCH($A168,'Hoja de Trabajo para listado'!$AB$155:$AB$1048576,0),MATCH((CUADRO!M$4&amp;$E168),'Hoja de Trabajo para listado'!$AB$151:$BA$151,0)),0)+IFERROR(INDEX('Hoja de Trabajo para listado'!$BC$155:$CB$1048576,MATCH($A168,'Hoja de Trabajo para listado'!$BC$155:$BC$1048576,0),MATCH((CUADRO!M$4&amp;$E168),'Hoja de Trabajo para listado'!$BC$151:$CB$151,0)),0)+IFERROR(INDEX('Hoja de Trabajo para listado'!$DE$153:$DG$274,MATCH($A168,'Hoja de Trabajo para listado'!$DE$153:$DE$1048576,0),MATCH((CUADRO!M$4&amp;$E168),'Hoja de Trabajo para listado'!$DE$151:$DG$151,0)),0)+IFERROR(INDEX('Hoja de Trabajo para listado'!$CD$155:$DC$1048576,MATCH($A168,'Hoja de Trabajo para listado'!$CD$155:$CD$1048576,0),MATCH((CUADRO!M$4&amp;$E168),'Hoja de Trabajo para listado'!$CD$151:$DC$151,0)),0)</f>
        <v>0</v>
      </c>
      <c r="N168" s="243">
        <f ca="1">+IFERROR(INDEX('Hoja de Trabajo para listado'!$A$155:$Z$1048576,MATCH($A168,'Hoja de Trabajo para listado'!$A$155:$A$1048576,0),MATCH((CUADRO!N$4&amp;$E168),'Hoja de Trabajo para listado'!$A$151:$Z$151,0)),0)+IFERROR(INDEX('Hoja de Trabajo para listado'!$AB$155:$BA$1048576,MATCH($A168,'Hoja de Trabajo para listado'!$AB$155:$AB$1048576,0),MATCH((CUADRO!N$4&amp;$E168),'Hoja de Trabajo para listado'!$AB$151:$BA$151,0)),0)+IFERROR(INDEX('Hoja de Trabajo para listado'!$BC$155:$CB$1048576,MATCH($A168,'Hoja de Trabajo para listado'!$BC$155:$BC$1048576,0),MATCH((CUADRO!N$4&amp;$E168),'Hoja de Trabajo para listado'!$BC$151:$CB$151,0)),0)+IFERROR(INDEX('Hoja de Trabajo para listado'!$DE$153:$DG$274,MATCH($A168,'Hoja de Trabajo para listado'!$DE$153:$DE$1048576,0),MATCH((CUADRO!N$4&amp;$E168),'Hoja de Trabajo para listado'!$DE$151:$DG$151,0)),0)+IFERROR(INDEX('Hoja de Trabajo para listado'!$CD$155:$DC$1048576,MATCH($A168,'Hoja de Trabajo para listado'!$CD$155:$CD$1048576,0),MATCH((CUADRO!N$4&amp;$E168),'Hoja de Trabajo para listado'!$CD$151:$DC$151,0)),0)</f>
        <v>0</v>
      </c>
      <c r="O168" s="243">
        <f ca="1">+IFERROR(INDEX('Hoja de Trabajo para listado'!$A$155:$Z$1048576,MATCH($A168,'Hoja de Trabajo para listado'!$A$155:$A$1048576,0),MATCH((CUADRO!O$4&amp;$E168),'Hoja de Trabajo para listado'!$A$151:$Z$151,0)),0)+IFERROR(INDEX('Hoja de Trabajo para listado'!$AB$155:$BA$1048576,MATCH($A168,'Hoja de Trabajo para listado'!$AB$155:$AB$1048576,0),MATCH((CUADRO!O$4&amp;$E168),'Hoja de Trabajo para listado'!$AB$151:$BA$151,0)),0)+IFERROR(INDEX('Hoja de Trabajo para listado'!$BC$155:$CB$1048576,MATCH($A168,'Hoja de Trabajo para listado'!$BC$155:$BC$1048576,0),MATCH((CUADRO!O$4&amp;$E168),'Hoja de Trabajo para listado'!$BC$151:$CB$151,0)),0)+IFERROR(INDEX('Hoja de Trabajo para listado'!$DE$153:$DG$274,MATCH($A168,'Hoja de Trabajo para listado'!$DE$153:$DE$1048576,0),MATCH((CUADRO!O$4&amp;$E168),'Hoja de Trabajo para listado'!$DE$151:$DG$151,0)),0)+IFERROR(INDEX('Hoja de Trabajo para listado'!$CD$155:$DC$1048576,MATCH($A168,'Hoja de Trabajo para listado'!$CD$155:$CD$1048576,0),MATCH((CUADRO!O$4&amp;$E168),'Hoja de Trabajo para listado'!$CD$151:$DC$151,0)),0)</f>
        <v>0</v>
      </c>
      <c r="P168" s="243">
        <f ca="1">+IFERROR(INDEX('Hoja de Trabajo para listado'!$A$155:$Z$1048576,MATCH($A168,'Hoja de Trabajo para listado'!$A$155:$A$1048576,0),MATCH((CUADRO!P$4&amp;$E168),'Hoja de Trabajo para listado'!$A$151:$Z$151,0)),0)+IFERROR(INDEX('Hoja de Trabajo para listado'!$AB$155:$BA$1048576,MATCH($A168,'Hoja de Trabajo para listado'!$AB$155:$AB$1048576,0),MATCH((CUADRO!P$4&amp;$E168),'Hoja de Trabajo para listado'!$AB$151:$BA$151,0)),0)+IFERROR(INDEX('Hoja de Trabajo para listado'!$BC$155:$CB$1048576,MATCH($A168,'Hoja de Trabajo para listado'!$BC$155:$BC$1048576,0),MATCH((CUADRO!P$4&amp;$E168),'Hoja de Trabajo para listado'!$BC$151:$CB$151,0)),0)+IFERROR(INDEX('Hoja de Trabajo para listado'!$DE$153:$DG$274,MATCH($A168,'Hoja de Trabajo para listado'!$DE$153:$DE$1048576,0),MATCH((CUADRO!P$4&amp;$E168),'Hoja de Trabajo para listado'!$DE$151:$DG$151,0)),0)+IFERROR(INDEX('Hoja de Trabajo para listado'!$CD$155:$DC$1048576,MATCH($A168,'Hoja de Trabajo para listado'!$CD$155:$CD$1048576,0),MATCH((CUADRO!P$4&amp;$E168),'Hoja de Trabajo para listado'!$CD$151:$DC$151,0)),0)</f>
        <v>0</v>
      </c>
      <c r="Q168" s="243">
        <f ca="1">+IFERROR(INDEX('Hoja de Trabajo para listado'!$A$155:$Z$1048576,MATCH($A168,'Hoja de Trabajo para listado'!$A$155:$A$1048576,0),MATCH((CUADRO!Q$4&amp;$E168),'Hoja de Trabajo para listado'!$A$151:$Z$151,0)),0)+IFERROR(INDEX('Hoja de Trabajo para listado'!$AB$155:$BA$1048576,MATCH($A168,'Hoja de Trabajo para listado'!$AB$155:$AB$1048576,0),MATCH((CUADRO!Q$4&amp;$E168),'Hoja de Trabajo para listado'!$AB$151:$BA$151,0)),0)+IFERROR(INDEX('Hoja de Trabajo para listado'!$BC$155:$CB$1048576,MATCH($A168,'Hoja de Trabajo para listado'!$BC$155:$BC$1048576,0),MATCH((CUADRO!Q$4&amp;$E168),'Hoja de Trabajo para listado'!$BC$151:$CB$151,0)),0)+IFERROR(INDEX('Hoja de Trabajo para listado'!$DE$153:$DG$274,MATCH($A168,'Hoja de Trabajo para listado'!$DE$153:$DE$1048576,0),MATCH((CUADRO!Q$4&amp;$E168),'Hoja de Trabajo para listado'!$DE$151:$DG$151,0)),0)+IFERROR(INDEX('Hoja de Trabajo para listado'!$CD$155:$DC$1048576,MATCH($A168,'Hoja de Trabajo para listado'!$CD$155:$CD$1048576,0),MATCH((CUADRO!Q$4&amp;$E168),'Hoja de Trabajo para listado'!$CD$151:$DC$151,0)),0)</f>
        <v>0</v>
      </c>
      <c r="R168" s="243">
        <f t="shared" ca="1" si="4"/>
        <v>830659.53</v>
      </c>
      <c r="S168" s="243">
        <f ca="1">+R167+R168</f>
        <v>1671688.6564000002</v>
      </c>
      <c r="T168" s="243">
        <f ca="1">+S168</f>
        <v>1671688.6564000002</v>
      </c>
      <c r="U168" s="242">
        <f t="shared" si="5"/>
        <v>2</v>
      </c>
    </row>
    <row r="169" spans="1:21" ht="15" customHeight="1">
      <c r="A169" s="354">
        <v>251</v>
      </c>
      <c r="B169" s="381">
        <f>+A169</f>
        <v>251</v>
      </c>
      <c r="C169" s="245" t="str">
        <f>+VLOOKUP(A169,bd_lista!$A$3:$C$592,3,FALSE)</f>
        <v>Instituto Nacional de Salud Ocupacional</v>
      </c>
      <c r="D169" s="383" t="str">
        <f>+C169</f>
        <v>Instituto Nacional de Salud Ocupacional</v>
      </c>
      <c r="E169" s="245" t="s">
        <v>683</v>
      </c>
      <c r="F169" s="241">
        <f ca="1">+IFERROR(INDEX('Hoja de Trabajo para listado'!$A$155:$Z$1048576,MATCH($A169,'Hoja de Trabajo para listado'!$A$155:$A$1048576,0),MATCH((CUADRO!F$4&amp;$E169),'Hoja de Trabajo para listado'!$A$151:$Z$151,0)),0)+IFERROR(INDEX('Hoja de Trabajo para listado'!$AB$155:$BA$1048576,MATCH($A169,'Hoja de Trabajo para listado'!$AB$155:$AB$1048576,0),MATCH((CUADRO!F$4&amp;$E169),'Hoja de Trabajo para listado'!$AB$151:$BA$151,0)),0)+IFERROR(INDEX('Hoja de Trabajo para listado'!$BC$155:$CB$1048576,MATCH($A169,'Hoja de Trabajo para listado'!$BC$155:$BC$1048576,0),MATCH((CUADRO!F$4&amp;$E169),'Hoja de Trabajo para listado'!$BC$151:$CB$151,0)),0)+IFERROR(INDEX('Hoja de Trabajo para listado'!$DE$153:$DG$274,MATCH($A169,'Hoja de Trabajo para listado'!$DE$153:$DE$1048576,0),MATCH((CUADRO!F$4&amp;$E169),'Hoja de Trabajo para listado'!$DE$151:$DG$151,0)),0)+IFERROR(INDEX('Hoja de Trabajo para listado'!$CD$155:$DC$1048576,MATCH($A169,'Hoja de Trabajo para listado'!$CD$155:$CD$1048576,0),MATCH((CUADRO!F$4&amp;$E169),'Hoja de Trabajo para listado'!$CD$151:$DC$151,0)),0)</f>
        <v>0</v>
      </c>
      <c r="G169" s="241">
        <f ca="1">+IFERROR(INDEX('Hoja de Trabajo para listado'!$A$155:$Z$1048576,MATCH($A169,'Hoja de Trabajo para listado'!$A$155:$A$1048576,0),MATCH((CUADRO!G$4&amp;$E169),'Hoja de Trabajo para listado'!$A$151:$Z$151,0)),0)+IFERROR(INDEX('Hoja de Trabajo para listado'!$AB$155:$BA$1048576,MATCH($A169,'Hoja de Trabajo para listado'!$AB$155:$AB$1048576,0),MATCH((CUADRO!G$4&amp;$E169),'Hoja de Trabajo para listado'!$AB$151:$BA$151,0)),0)+IFERROR(INDEX('Hoja de Trabajo para listado'!$BC$155:$CB$1048576,MATCH($A169,'Hoja de Trabajo para listado'!$BC$155:$BC$1048576,0),MATCH((CUADRO!G$4&amp;$E169),'Hoja de Trabajo para listado'!$BC$151:$CB$151,0)),0)+IFERROR(INDEX('Hoja de Trabajo para listado'!$DE$153:$DG$274,MATCH($A169,'Hoja de Trabajo para listado'!$DE$153:$DE$1048576,0),MATCH((CUADRO!G$4&amp;$E169),'Hoja de Trabajo para listado'!$DE$151:$DG$151,0)),0)+IFERROR(INDEX('Hoja de Trabajo para listado'!$CD$155:$DC$1048576,MATCH($A169,'Hoja de Trabajo para listado'!$CD$155:$CD$1048576,0),MATCH((CUADRO!G$4&amp;$E169),'Hoja de Trabajo para listado'!$CD$151:$DC$151,0)),0)</f>
        <v>0</v>
      </c>
      <c r="H169" s="241">
        <f ca="1">+IFERROR(INDEX('Hoja de Trabajo para listado'!$A$155:$Z$1048576,MATCH($A169,'Hoja de Trabajo para listado'!$A$155:$A$1048576,0),MATCH((CUADRO!H$4&amp;$E169),'Hoja de Trabajo para listado'!$A$151:$Z$151,0)),0)+IFERROR(INDEX('Hoja de Trabajo para listado'!$AB$155:$BA$1048576,MATCH($A169,'Hoja de Trabajo para listado'!$AB$155:$AB$1048576,0),MATCH((CUADRO!H$4&amp;$E169),'Hoja de Trabajo para listado'!$AB$151:$BA$151,0)),0)+IFERROR(INDEX('Hoja de Trabajo para listado'!$BC$155:$CB$1048576,MATCH($A169,'Hoja de Trabajo para listado'!$BC$155:$BC$1048576,0),MATCH((CUADRO!H$4&amp;$E169),'Hoja de Trabajo para listado'!$BC$151:$CB$151,0)),0)+IFERROR(INDEX('Hoja de Trabajo para listado'!$DE$153:$DG$274,MATCH($A169,'Hoja de Trabajo para listado'!$DE$153:$DE$1048576,0),MATCH((CUADRO!H$4&amp;$E169),'Hoja de Trabajo para listado'!$DE$151:$DG$151,0)),0)+IFERROR(INDEX('Hoja de Trabajo para listado'!$CD$155:$DC$1048576,MATCH($A169,'Hoja de Trabajo para listado'!$CD$155:$CD$1048576,0),MATCH((CUADRO!H$4&amp;$E169),'Hoja de Trabajo para listado'!$CD$151:$DC$151,0)),0)</f>
        <v>0</v>
      </c>
      <c r="I169" s="241">
        <f ca="1">+IFERROR(INDEX('Hoja de Trabajo para listado'!$A$155:$Z$1048576,MATCH($A169,'Hoja de Trabajo para listado'!$A$155:$A$1048576,0),MATCH((CUADRO!I$4&amp;$E169),'Hoja de Trabajo para listado'!$A$151:$Z$151,0)),0)+IFERROR(INDEX('Hoja de Trabajo para listado'!$AB$155:$BA$1048576,MATCH($A169,'Hoja de Trabajo para listado'!$AB$155:$AB$1048576,0),MATCH((CUADRO!I$4&amp;$E169),'Hoja de Trabajo para listado'!$AB$151:$BA$151,0)),0)+IFERROR(INDEX('Hoja de Trabajo para listado'!$BC$155:$CB$1048576,MATCH($A169,'Hoja de Trabajo para listado'!$BC$155:$BC$1048576,0),MATCH((CUADRO!I$4&amp;$E169),'Hoja de Trabajo para listado'!$BC$151:$CB$151,0)),0)+IFERROR(INDEX('Hoja de Trabajo para listado'!$DE$153:$DG$274,MATCH($A169,'Hoja de Trabajo para listado'!$DE$153:$DE$1048576,0),MATCH((CUADRO!I$4&amp;$E169),'Hoja de Trabajo para listado'!$DE$151:$DG$151,0)),0)+IFERROR(INDEX('Hoja de Trabajo para listado'!$CD$155:$DC$1048576,MATCH($A169,'Hoja de Trabajo para listado'!$CD$155:$CD$1048576,0),MATCH((CUADRO!I$4&amp;$E169),'Hoja de Trabajo para listado'!$CD$151:$DC$151,0)),0)</f>
        <v>0</v>
      </c>
      <c r="J169" s="241">
        <f ca="1">+IFERROR(INDEX('Hoja de Trabajo para listado'!$A$155:$Z$1048576,MATCH($A169,'Hoja de Trabajo para listado'!$A$155:$A$1048576,0),MATCH((CUADRO!J$4&amp;$E169),'Hoja de Trabajo para listado'!$A$151:$Z$151,0)),0)+IFERROR(INDEX('Hoja de Trabajo para listado'!$AB$155:$BA$1048576,MATCH($A169,'Hoja de Trabajo para listado'!$AB$155:$AB$1048576,0),MATCH((CUADRO!J$4&amp;$E169),'Hoja de Trabajo para listado'!$AB$151:$BA$151,0)),0)+IFERROR(INDEX('Hoja de Trabajo para listado'!$BC$155:$CB$1048576,MATCH($A169,'Hoja de Trabajo para listado'!$BC$155:$BC$1048576,0),MATCH((CUADRO!J$4&amp;$E169),'Hoja de Trabajo para listado'!$BC$151:$CB$151,0)),0)+IFERROR(INDEX('Hoja de Trabajo para listado'!$DE$153:$DG$274,MATCH($A169,'Hoja de Trabajo para listado'!$DE$153:$DE$1048576,0),MATCH((CUADRO!J$4&amp;$E169),'Hoja de Trabajo para listado'!$DE$151:$DG$151,0)),0)+IFERROR(INDEX('Hoja de Trabajo para listado'!$CD$155:$DC$1048576,MATCH($A169,'Hoja de Trabajo para listado'!$CD$155:$CD$1048576,0),MATCH((CUADRO!J$4&amp;$E169),'Hoja de Trabajo para listado'!$CD$151:$DC$151,0)),0)</f>
        <v>0</v>
      </c>
      <c r="K169" s="241">
        <f ca="1">+IFERROR(INDEX('Hoja de Trabajo para listado'!$A$155:$Z$1048576,MATCH($A169,'Hoja de Trabajo para listado'!$A$155:$A$1048576,0),MATCH((CUADRO!K$4&amp;$E169),'Hoja de Trabajo para listado'!$A$151:$Z$151,0)),0)+IFERROR(INDEX('Hoja de Trabajo para listado'!$AB$155:$BA$1048576,MATCH($A169,'Hoja de Trabajo para listado'!$AB$155:$AB$1048576,0),MATCH((CUADRO!K$4&amp;$E169),'Hoja de Trabajo para listado'!$AB$151:$BA$151,0)),0)+IFERROR(INDEX('Hoja de Trabajo para listado'!$BC$155:$CB$1048576,MATCH($A169,'Hoja de Trabajo para listado'!$BC$155:$BC$1048576,0),MATCH((CUADRO!K$4&amp;$E169),'Hoja de Trabajo para listado'!$BC$151:$CB$151,0)),0)+IFERROR(INDEX('Hoja de Trabajo para listado'!$DE$153:$DG$274,MATCH($A169,'Hoja de Trabajo para listado'!$DE$153:$DE$1048576,0),MATCH((CUADRO!K$4&amp;$E169),'Hoja de Trabajo para listado'!$DE$151:$DG$151,0)),0)+IFERROR(INDEX('Hoja de Trabajo para listado'!$CD$155:$DC$1048576,MATCH($A169,'Hoja de Trabajo para listado'!$CD$155:$CD$1048576,0),MATCH((CUADRO!K$4&amp;$E169),'Hoja de Trabajo para listado'!$CD$151:$DC$151,0)),0)</f>
        <v>0</v>
      </c>
      <c r="L169" s="241">
        <f ca="1">+IFERROR(INDEX('Hoja de Trabajo para listado'!$A$155:$Z$1048576,MATCH($A169,'Hoja de Trabajo para listado'!$A$155:$A$1048576,0),MATCH((CUADRO!L$4&amp;$E169),'Hoja de Trabajo para listado'!$A$151:$Z$151,0)),0)+IFERROR(INDEX('Hoja de Trabajo para listado'!$AB$155:$BA$1048576,MATCH($A169,'Hoja de Trabajo para listado'!$AB$155:$AB$1048576,0),MATCH((CUADRO!L$4&amp;$E169),'Hoja de Trabajo para listado'!$AB$151:$BA$151,0)),0)+IFERROR(INDEX('Hoja de Trabajo para listado'!$BC$155:$CB$1048576,MATCH($A169,'Hoja de Trabajo para listado'!$BC$155:$BC$1048576,0),MATCH((CUADRO!L$4&amp;$E169),'Hoja de Trabajo para listado'!$BC$151:$CB$151,0)),0)+IFERROR(INDEX('Hoja de Trabajo para listado'!$DE$153:$DG$274,MATCH($A169,'Hoja de Trabajo para listado'!$DE$153:$DE$1048576,0),MATCH((CUADRO!L$4&amp;$E169),'Hoja de Trabajo para listado'!$DE$151:$DG$151,0)),0)+IFERROR(INDEX('Hoja de Trabajo para listado'!$CD$155:$DC$1048576,MATCH($A169,'Hoja de Trabajo para listado'!$CD$155:$CD$1048576,0),MATCH((CUADRO!L$4&amp;$E169),'Hoja de Trabajo para listado'!$CD$151:$DC$151,0)),0)</f>
        <v>0</v>
      </c>
      <c r="M169" s="241">
        <f ca="1">+IFERROR(INDEX('Hoja de Trabajo para listado'!$A$155:$Z$1048576,MATCH($A169,'Hoja de Trabajo para listado'!$A$155:$A$1048576,0),MATCH((CUADRO!M$4&amp;$E169),'Hoja de Trabajo para listado'!$A$151:$Z$151,0)),0)+IFERROR(INDEX('Hoja de Trabajo para listado'!$AB$155:$BA$1048576,MATCH($A169,'Hoja de Trabajo para listado'!$AB$155:$AB$1048576,0),MATCH((CUADRO!M$4&amp;$E169),'Hoja de Trabajo para listado'!$AB$151:$BA$151,0)),0)+IFERROR(INDEX('Hoja de Trabajo para listado'!$BC$155:$CB$1048576,MATCH($A169,'Hoja de Trabajo para listado'!$BC$155:$BC$1048576,0),MATCH((CUADRO!M$4&amp;$E169),'Hoja de Trabajo para listado'!$BC$151:$CB$151,0)),0)+IFERROR(INDEX('Hoja de Trabajo para listado'!$DE$153:$DG$274,MATCH($A169,'Hoja de Trabajo para listado'!$DE$153:$DE$1048576,0),MATCH((CUADRO!M$4&amp;$E169),'Hoja de Trabajo para listado'!$DE$151:$DG$151,0)),0)+IFERROR(INDEX('Hoja de Trabajo para listado'!$CD$155:$DC$1048576,MATCH($A169,'Hoja de Trabajo para listado'!$CD$155:$CD$1048576,0),MATCH((CUADRO!M$4&amp;$E169),'Hoja de Trabajo para listado'!$CD$151:$DC$151,0)),0)</f>
        <v>0</v>
      </c>
      <c r="N169" s="241">
        <f ca="1">+IFERROR(INDEX('Hoja de Trabajo para listado'!$A$155:$Z$1048576,MATCH($A169,'Hoja de Trabajo para listado'!$A$155:$A$1048576,0),MATCH((CUADRO!N$4&amp;$E169),'Hoja de Trabajo para listado'!$A$151:$Z$151,0)),0)+IFERROR(INDEX('Hoja de Trabajo para listado'!$AB$155:$BA$1048576,MATCH($A169,'Hoja de Trabajo para listado'!$AB$155:$AB$1048576,0),MATCH((CUADRO!N$4&amp;$E169),'Hoja de Trabajo para listado'!$AB$151:$BA$151,0)),0)+IFERROR(INDEX('Hoja de Trabajo para listado'!$BC$155:$CB$1048576,MATCH($A169,'Hoja de Trabajo para listado'!$BC$155:$BC$1048576,0),MATCH((CUADRO!N$4&amp;$E169),'Hoja de Trabajo para listado'!$BC$151:$CB$151,0)),0)+IFERROR(INDEX('Hoja de Trabajo para listado'!$DE$153:$DG$274,MATCH($A169,'Hoja de Trabajo para listado'!$DE$153:$DE$1048576,0),MATCH((CUADRO!N$4&amp;$E169),'Hoja de Trabajo para listado'!$DE$151:$DG$151,0)),0)+IFERROR(INDEX('Hoja de Trabajo para listado'!$CD$155:$DC$1048576,MATCH($A169,'Hoja de Trabajo para listado'!$CD$155:$CD$1048576,0),MATCH((CUADRO!N$4&amp;$E169),'Hoja de Trabajo para listado'!$CD$151:$DC$151,0)),0)</f>
        <v>0</v>
      </c>
      <c r="O169" s="241">
        <f ca="1">+IFERROR(INDEX('Hoja de Trabajo para listado'!$A$155:$Z$1048576,MATCH($A169,'Hoja de Trabajo para listado'!$A$155:$A$1048576,0),MATCH((CUADRO!O$4&amp;$E169),'Hoja de Trabajo para listado'!$A$151:$Z$151,0)),0)+IFERROR(INDEX('Hoja de Trabajo para listado'!$AB$155:$BA$1048576,MATCH($A169,'Hoja de Trabajo para listado'!$AB$155:$AB$1048576,0),MATCH((CUADRO!O$4&amp;$E169),'Hoja de Trabajo para listado'!$AB$151:$BA$151,0)),0)+IFERROR(INDEX('Hoja de Trabajo para listado'!$BC$155:$CB$1048576,MATCH($A169,'Hoja de Trabajo para listado'!$BC$155:$BC$1048576,0),MATCH((CUADRO!O$4&amp;$E169),'Hoja de Trabajo para listado'!$BC$151:$CB$151,0)),0)+IFERROR(INDEX('Hoja de Trabajo para listado'!$DE$153:$DG$274,MATCH($A169,'Hoja de Trabajo para listado'!$DE$153:$DE$1048576,0),MATCH((CUADRO!O$4&amp;$E169),'Hoja de Trabajo para listado'!$DE$151:$DG$151,0)),0)+IFERROR(INDEX('Hoja de Trabajo para listado'!$CD$155:$DC$1048576,MATCH($A169,'Hoja de Trabajo para listado'!$CD$155:$CD$1048576,0),MATCH((CUADRO!O$4&amp;$E169),'Hoja de Trabajo para listado'!$CD$151:$DC$151,0)),0)</f>
        <v>0</v>
      </c>
      <c r="P169" s="241">
        <f ca="1">+IFERROR(INDEX('Hoja de Trabajo para listado'!$A$155:$Z$1048576,MATCH($A169,'Hoja de Trabajo para listado'!$A$155:$A$1048576,0),MATCH((CUADRO!P$4&amp;$E169),'Hoja de Trabajo para listado'!$A$151:$Z$151,0)),0)+IFERROR(INDEX('Hoja de Trabajo para listado'!$AB$155:$BA$1048576,MATCH($A169,'Hoja de Trabajo para listado'!$AB$155:$AB$1048576,0),MATCH((CUADRO!P$4&amp;$E169),'Hoja de Trabajo para listado'!$AB$151:$BA$151,0)),0)+IFERROR(INDEX('Hoja de Trabajo para listado'!$BC$155:$CB$1048576,MATCH($A169,'Hoja de Trabajo para listado'!$BC$155:$BC$1048576,0),MATCH((CUADRO!P$4&amp;$E169),'Hoja de Trabajo para listado'!$BC$151:$CB$151,0)),0)+IFERROR(INDEX('Hoja de Trabajo para listado'!$DE$153:$DG$274,MATCH($A169,'Hoja de Trabajo para listado'!$DE$153:$DE$1048576,0),MATCH((CUADRO!P$4&amp;$E169),'Hoja de Trabajo para listado'!$DE$151:$DG$151,0)),0)+IFERROR(INDEX('Hoja de Trabajo para listado'!$CD$155:$DC$1048576,MATCH($A169,'Hoja de Trabajo para listado'!$CD$155:$CD$1048576,0),MATCH((CUADRO!P$4&amp;$E169),'Hoja de Trabajo para listado'!$CD$151:$DC$151,0)),0)</f>
        <v>0</v>
      </c>
      <c r="Q169" s="241">
        <f ca="1">+IFERROR(INDEX('Hoja de Trabajo para listado'!$A$155:$Z$1048576,MATCH($A169,'Hoja de Trabajo para listado'!$A$155:$A$1048576,0),MATCH((CUADRO!Q$4&amp;$E169),'Hoja de Trabajo para listado'!$A$151:$Z$151,0)),0)+IFERROR(INDEX('Hoja de Trabajo para listado'!$AB$155:$BA$1048576,MATCH($A169,'Hoja de Trabajo para listado'!$AB$155:$AB$1048576,0),MATCH((CUADRO!Q$4&amp;$E169),'Hoja de Trabajo para listado'!$AB$151:$BA$151,0)),0)+IFERROR(INDEX('Hoja de Trabajo para listado'!$BC$155:$CB$1048576,MATCH($A169,'Hoja de Trabajo para listado'!$BC$155:$BC$1048576,0),MATCH((CUADRO!Q$4&amp;$E169),'Hoja de Trabajo para listado'!$BC$151:$CB$151,0)),0)+IFERROR(INDEX('Hoja de Trabajo para listado'!$DE$153:$DG$274,MATCH($A169,'Hoja de Trabajo para listado'!$DE$153:$DE$1048576,0),MATCH((CUADRO!Q$4&amp;$E169),'Hoja de Trabajo para listado'!$DE$151:$DG$151,0)),0)+IFERROR(INDEX('Hoja de Trabajo para listado'!$CD$155:$DC$1048576,MATCH($A169,'Hoja de Trabajo para listado'!$CD$155:$CD$1048576,0),MATCH((CUADRO!Q$4&amp;$E169),'Hoja de Trabajo para listado'!$CD$151:$DC$151,0)),0)</f>
        <v>0</v>
      </c>
      <c r="R169" s="241">
        <f t="shared" ca="1" si="4"/>
        <v>0</v>
      </c>
      <c r="S169" s="241"/>
      <c r="T169" s="241">
        <f ca="1">+T170</f>
        <v>973.8</v>
      </c>
      <c r="U169" s="240">
        <f t="shared" si="5"/>
        <v>1</v>
      </c>
    </row>
    <row r="170" spans="1:21" ht="15" customHeight="1">
      <c r="A170" s="353">
        <v>251</v>
      </c>
      <c r="B170" s="382"/>
      <c r="C170" s="305" t="str">
        <f>+VLOOKUP(A170,bd_lista!$A$3:$C$592,3,FALSE)</f>
        <v>Instituto Nacional de Salud Ocupacional</v>
      </c>
      <c r="D170" s="384"/>
      <c r="E170" s="305" t="s">
        <v>684</v>
      </c>
      <c r="F170" s="243">
        <f ca="1">+IFERROR(INDEX('Hoja de Trabajo para listado'!$A$155:$Z$1048576,MATCH($A170,'Hoja de Trabajo para listado'!$A$155:$A$1048576,0),MATCH((CUADRO!F$4&amp;$E170),'Hoja de Trabajo para listado'!$A$151:$Z$151,0)),0)+IFERROR(INDEX('Hoja de Trabajo para listado'!$AB$155:$BA$1048576,MATCH($A170,'Hoja de Trabajo para listado'!$AB$155:$AB$1048576,0),MATCH((CUADRO!F$4&amp;$E170),'Hoja de Trabajo para listado'!$AB$151:$BA$151,0)),0)+IFERROR(INDEX('Hoja de Trabajo para listado'!$BC$155:$CB$1048576,MATCH($A170,'Hoja de Trabajo para listado'!$BC$155:$BC$1048576,0),MATCH((CUADRO!F$4&amp;$E170),'Hoja de Trabajo para listado'!$BC$151:$CB$151,0)),0)+IFERROR(INDEX('Hoja de Trabajo para listado'!$DE$153:$DG$274,MATCH($A170,'Hoja de Trabajo para listado'!$DE$153:$DE$1048576,0),MATCH((CUADRO!F$4&amp;$E170),'Hoja de Trabajo para listado'!$DE$151:$DG$151,0)),0)+IFERROR(INDEX('Hoja de Trabajo para listado'!$CD$155:$DC$1048576,MATCH($A170,'Hoja de Trabajo para listado'!$CD$155:$CD$1048576,0),MATCH((CUADRO!F$4&amp;$E170),'Hoja de Trabajo para listado'!$CD$151:$DC$151,0)),0)</f>
        <v>0</v>
      </c>
      <c r="G170" s="243">
        <f ca="1">+IFERROR(INDEX('Hoja de Trabajo para listado'!$A$155:$Z$1048576,MATCH($A170,'Hoja de Trabajo para listado'!$A$155:$A$1048576,0),MATCH((CUADRO!G$4&amp;$E170),'Hoja de Trabajo para listado'!$A$151:$Z$151,0)),0)+IFERROR(INDEX('Hoja de Trabajo para listado'!$AB$155:$BA$1048576,MATCH($A170,'Hoja de Trabajo para listado'!$AB$155:$AB$1048576,0),MATCH((CUADRO!G$4&amp;$E170),'Hoja de Trabajo para listado'!$AB$151:$BA$151,0)),0)+IFERROR(INDEX('Hoja de Trabajo para listado'!$BC$155:$CB$1048576,MATCH($A170,'Hoja de Trabajo para listado'!$BC$155:$BC$1048576,0),MATCH((CUADRO!G$4&amp;$E170),'Hoja de Trabajo para listado'!$BC$151:$CB$151,0)),0)+IFERROR(INDEX('Hoja de Trabajo para listado'!$DE$153:$DG$274,MATCH($A170,'Hoja de Trabajo para listado'!$DE$153:$DE$1048576,0),MATCH((CUADRO!G$4&amp;$E170),'Hoja de Trabajo para listado'!$DE$151:$DG$151,0)),0)+IFERROR(INDEX('Hoja de Trabajo para listado'!$CD$155:$DC$1048576,MATCH($A170,'Hoja de Trabajo para listado'!$CD$155:$CD$1048576,0),MATCH((CUADRO!G$4&amp;$E170),'Hoja de Trabajo para listado'!$CD$151:$DC$151,0)),0)</f>
        <v>0</v>
      </c>
      <c r="H170" s="243">
        <f ca="1">+IFERROR(INDEX('Hoja de Trabajo para listado'!$A$155:$Z$1048576,MATCH($A170,'Hoja de Trabajo para listado'!$A$155:$A$1048576,0),MATCH((CUADRO!H$4&amp;$E170),'Hoja de Trabajo para listado'!$A$151:$Z$151,0)),0)+IFERROR(INDEX('Hoja de Trabajo para listado'!$AB$155:$BA$1048576,MATCH($A170,'Hoja de Trabajo para listado'!$AB$155:$AB$1048576,0),MATCH((CUADRO!H$4&amp;$E170),'Hoja de Trabajo para listado'!$AB$151:$BA$151,0)),0)+IFERROR(INDEX('Hoja de Trabajo para listado'!$BC$155:$CB$1048576,MATCH($A170,'Hoja de Trabajo para listado'!$BC$155:$BC$1048576,0),MATCH((CUADRO!H$4&amp;$E170),'Hoja de Trabajo para listado'!$BC$151:$CB$151,0)),0)+IFERROR(INDEX('Hoja de Trabajo para listado'!$DE$153:$DG$274,MATCH($A170,'Hoja de Trabajo para listado'!$DE$153:$DE$1048576,0),MATCH((CUADRO!H$4&amp;$E170),'Hoja de Trabajo para listado'!$DE$151:$DG$151,0)),0)+IFERROR(INDEX('Hoja de Trabajo para listado'!$CD$155:$DC$1048576,MATCH($A170,'Hoja de Trabajo para listado'!$CD$155:$CD$1048576,0),MATCH((CUADRO!H$4&amp;$E170),'Hoja de Trabajo para listado'!$CD$151:$DC$151,0)),0)</f>
        <v>973.8</v>
      </c>
      <c r="I170" s="243">
        <f ca="1">+IFERROR(INDEX('Hoja de Trabajo para listado'!$A$155:$Z$1048576,MATCH($A170,'Hoja de Trabajo para listado'!$A$155:$A$1048576,0),MATCH((CUADRO!I$4&amp;$E170),'Hoja de Trabajo para listado'!$A$151:$Z$151,0)),0)+IFERROR(INDEX('Hoja de Trabajo para listado'!$AB$155:$BA$1048576,MATCH($A170,'Hoja de Trabajo para listado'!$AB$155:$AB$1048576,0),MATCH((CUADRO!I$4&amp;$E170),'Hoja de Trabajo para listado'!$AB$151:$BA$151,0)),0)+IFERROR(INDEX('Hoja de Trabajo para listado'!$BC$155:$CB$1048576,MATCH($A170,'Hoja de Trabajo para listado'!$BC$155:$BC$1048576,0),MATCH((CUADRO!I$4&amp;$E170),'Hoja de Trabajo para listado'!$BC$151:$CB$151,0)),0)+IFERROR(INDEX('Hoja de Trabajo para listado'!$DE$153:$DG$274,MATCH($A170,'Hoja de Trabajo para listado'!$DE$153:$DE$1048576,0),MATCH((CUADRO!I$4&amp;$E170),'Hoja de Trabajo para listado'!$DE$151:$DG$151,0)),0)+IFERROR(INDEX('Hoja de Trabajo para listado'!$CD$155:$DC$1048576,MATCH($A170,'Hoja de Trabajo para listado'!$CD$155:$CD$1048576,0),MATCH((CUADRO!I$4&amp;$E170),'Hoja de Trabajo para listado'!$CD$151:$DC$151,0)),0)</f>
        <v>0</v>
      </c>
      <c r="J170" s="243">
        <f ca="1">+IFERROR(INDEX('Hoja de Trabajo para listado'!$A$155:$Z$1048576,MATCH($A170,'Hoja de Trabajo para listado'!$A$155:$A$1048576,0),MATCH((CUADRO!J$4&amp;$E170),'Hoja de Trabajo para listado'!$A$151:$Z$151,0)),0)+IFERROR(INDEX('Hoja de Trabajo para listado'!$AB$155:$BA$1048576,MATCH($A170,'Hoja de Trabajo para listado'!$AB$155:$AB$1048576,0),MATCH((CUADRO!J$4&amp;$E170),'Hoja de Trabajo para listado'!$AB$151:$BA$151,0)),0)+IFERROR(INDEX('Hoja de Trabajo para listado'!$BC$155:$CB$1048576,MATCH($A170,'Hoja de Trabajo para listado'!$BC$155:$BC$1048576,0),MATCH((CUADRO!J$4&amp;$E170),'Hoja de Trabajo para listado'!$BC$151:$CB$151,0)),0)+IFERROR(INDEX('Hoja de Trabajo para listado'!$DE$153:$DG$274,MATCH($A170,'Hoja de Trabajo para listado'!$DE$153:$DE$1048576,0),MATCH((CUADRO!J$4&amp;$E170),'Hoja de Trabajo para listado'!$DE$151:$DG$151,0)),0)+IFERROR(INDEX('Hoja de Trabajo para listado'!$CD$155:$DC$1048576,MATCH($A170,'Hoja de Trabajo para listado'!$CD$155:$CD$1048576,0),MATCH((CUADRO!J$4&amp;$E170),'Hoja de Trabajo para listado'!$CD$151:$DC$151,0)),0)</f>
        <v>0</v>
      </c>
      <c r="K170" s="243">
        <f ca="1">+IFERROR(INDEX('Hoja de Trabajo para listado'!$A$155:$Z$1048576,MATCH($A170,'Hoja de Trabajo para listado'!$A$155:$A$1048576,0),MATCH((CUADRO!K$4&amp;$E170),'Hoja de Trabajo para listado'!$A$151:$Z$151,0)),0)+IFERROR(INDEX('Hoja de Trabajo para listado'!$AB$155:$BA$1048576,MATCH($A170,'Hoja de Trabajo para listado'!$AB$155:$AB$1048576,0),MATCH((CUADRO!K$4&amp;$E170),'Hoja de Trabajo para listado'!$AB$151:$BA$151,0)),0)+IFERROR(INDEX('Hoja de Trabajo para listado'!$BC$155:$CB$1048576,MATCH($A170,'Hoja de Trabajo para listado'!$BC$155:$BC$1048576,0),MATCH((CUADRO!K$4&amp;$E170),'Hoja de Trabajo para listado'!$BC$151:$CB$151,0)),0)+IFERROR(INDEX('Hoja de Trabajo para listado'!$DE$153:$DG$274,MATCH($A170,'Hoja de Trabajo para listado'!$DE$153:$DE$1048576,0),MATCH((CUADRO!K$4&amp;$E170),'Hoja de Trabajo para listado'!$DE$151:$DG$151,0)),0)+IFERROR(INDEX('Hoja de Trabajo para listado'!$CD$155:$DC$1048576,MATCH($A170,'Hoja de Trabajo para listado'!$CD$155:$CD$1048576,0),MATCH((CUADRO!K$4&amp;$E170),'Hoja de Trabajo para listado'!$CD$151:$DC$151,0)),0)</f>
        <v>0</v>
      </c>
      <c r="L170" s="243">
        <f ca="1">+IFERROR(INDEX('Hoja de Trabajo para listado'!$A$155:$Z$1048576,MATCH($A170,'Hoja de Trabajo para listado'!$A$155:$A$1048576,0),MATCH((CUADRO!L$4&amp;$E170),'Hoja de Trabajo para listado'!$A$151:$Z$151,0)),0)+IFERROR(INDEX('Hoja de Trabajo para listado'!$AB$155:$BA$1048576,MATCH($A170,'Hoja de Trabajo para listado'!$AB$155:$AB$1048576,0),MATCH((CUADRO!L$4&amp;$E170),'Hoja de Trabajo para listado'!$AB$151:$BA$151,0)),0)+IFERROR(INDEX('Hoja de Trabajo para listado'!$BC$155:$CB$1048576,MATCH($A170,'Hoja de Trabajo para listado'!$BC$155:$BC$1048576,0),MATCH((CUADRO!L$4&amp;$E170),'Hoja de Trabajo para listado'!$BC$151:$CB$151,0)),0)+IFERROR(INDEX('Hoja de Trabajo para listado'!$DE$153:$DG$274,MATCH($A170,'Hoja de Trabajo para listado'!$DE$153:$DE$1048576,0),MATCH((CUADRO!L$4&amp;$E170),'Hoja de Trabajo para listado'!$DE$151:$DG$151,0)),0)+IFERROR(INDEX('Hoja de Trabajo para listado'!$CD$155:$DC$1048576,MATCH($A170,'Hoja de Trabajo para listado'!$CD$155:$CD$1048576,0),MATCH((CUADRO!L$4&amp;$E170),'Hoja de Trabajo para listado'!$CD$151:$DC$151,0)),0)</f>
        <v>0</v>
      </c>
      <c r="M170" s="243">
        <f ca="1">+IFERROR(INDEX('Hoja de Trabajo para listado'!$A$155:$Z$1048576,MATCH($A170,'Hoja de Trabajo para listado'!$A$155:$A$1048576,0),MATCH((CUADRO!M$4&amp;$E170),'Hoja de Trabajo para listado'!$A$151:$Z$151,0)),0)+IFERROR(INDEX('Hoja de Trabajo para listado'!$AB$155:$BA$1048576,MATCH($A170,'Hoja de Trabajo para listado'!$AB$155:$AB$1048576,0),MATCH((CUADRO!M$4&amp;$E170),'Hoja de Trabajo para listado'!$AB$151:$BA$151,0)),0)+IFERROR(INDEX('Hoja de Trabajo para listado'!$BC$155:$CB$1048576,MATCH($A170,'Hoja de Trabajo para listado'!$BC$155:$BC$1048576,0),MATCH((CUADRO!M$4&amp;$E170),'Hoja de Trabajo para listado'!$BC$151:$CB$151,0)),0)+IFERROR(INDEX('Hoja de Trabajo para listado'!$DE$153:$DG$274,MATCH($A170,'Hoja de Trabajo para listado'!$DE$153:$DE$1048576,0),MATCH((CUADRO!M$4&amp;$E170),'Hoja de Trabajo para listado'!$DE$151:$DG$151,0)),0)+IFERROR(INDEX('Hoja de Trabajo para listado'!$CD$155:$DC$1048576,MATCH($A170,'Hoja de Trabajo para listado'!$CD$155:$CD$1048576,0),MATCH((CUADRO!M$4&amp;$E170),'Hoja de Trabajo para listado'!$CD$151:$DC$151,0)),0)</f>
        <v>0</v>
      </c>
      <c r="N170" s="243">
        <f ca="1">+IFERROR(INDEX('Hoja de Trabajo para listado'!$A$155:$Z$1048576,MATCH($A170,'Hoja de Trabajo para listado'!$A$155:$A$1048576,0),MATCH((CUADRO!N$4&amp;$E170),'Hoja de Trabajo para listado'!$A$151:$Z$151,0)),0)+IFERROR(INDEX('Hoja de Trabajo para listado'!$AB$155:$BA$1048576,MATCH($A170,'Hoja de Trabajo para listado'!$AB$155:$AB$1048576,0),MATCH((CUADRO!N$4&amp;$E170),'Hoja de Trabajo para listado'!$AB$151:$BA$151,0)),0)+IFERROR(INDEX('Hoja de Trabajo para listado'!$BC$155:$CB$1048576,MATCH($A170,'Hoja de Trabajo para listado'!$BC$155:$BC$1048576,0),MATCH((CUADRO!N$4&amp;$E170),'Hoja de Trabajo para listado'!$BC$151:$CB$151,0)),0)+IFERROR(INDEX('Hoja de Trabajo para listado'!$DE$153:$DG$274,MATCH($A170,'Hoja de Trabajo para listado'!$DE$153:$DE$1048576,0),MATCH((CUADRO!N$4&amp;$E170),'Hoja de Trabajo para listado'!$DE$151:$DG$151,0)),0)+IFERROR(INDEX('Hoja de Trabajo para listado'!$CD$155:$DC$1048576,MATCH($A170,'Hoja de Trabajo para listado'!$CD$155:$CD$1048576,0),MATCH((CUADRO!N$4&amp;$E170),'Hoja de Trabajo para listado'!$CD$151:$DC$151,0)),0)</f>
        <v>0</v>
      </c>
      <c r="O170" s="243">
        <f ca="1">+IFERROR(INDEX('Hoja de Trabajo para listado'!$A$155:$Z$1048576,MATCH($A170,'Hoja de Trabajo para listado'!$A$155:$A$1048576,0),MATCH((CUADRO!O$4&amp;$E170),'Hoja de Trabajo para listado'!$A$151:$Z$151,0)),0)+IFERROR(INDEX('Hoja de Trabajo para listado'!$AB$155:$BA$1048576,MATCH($A170,'Hoja de Trabajo para listado'!$AB$155:$AB$1048576,0),MATCH((CUADRO!O$4&amp;$E170),'Hoja de Trabajo para listado'!$AB$151:$BA$151,0)),0)+IFERROR(INDEX('Hoja de Trabajo para listado'!$BC$155:$CB$1048576,MATCH($A170,'Hoja de Trabajo para listado'!$BC$155:$BC$1048576,0),MATCH((CUADRO!O$4&amp;$E170),'Hoja de Trabajo para listado'!$BC$151:$CB$151,0)),0)+IFERROR(INDEX('Hoja de Trabajo para listado'!$DE$153:$DG$274,MATCH($A170,'Hoja de Trabajo para listado'!$DE$153:$DE$1048576,0),MATCH((CUADRO!O$4&amp;$E170),'Hoja de Trabajo para listado'!$DE$151:$DG$151,0)),0)+IFERROR(INDEX('Hoja de Trabajo para listado'!$CD$155:$DC$1048576,MATCH($A170,'Hoja de Trabajo para listado'!$CD$155:$CD$1048576,0),MATCH((CUADRO!O$4&amp;$E170),'Hoja de Trabajo para listado'!$CD$151:$DC$151,0)),0)</f>
        <v>0</v>
      </c>
      <c r="P170" s="243">
        <f ca="1">+IFERROR(INDEX('Hoja de Trabajo para listado'!$A$155:$Z$1048576,MATCH($A170,'Hoja de Trabajo para listado'!$A$155:$A$1048576,0),MATCH((CUADRO!P$4&amp;$E170),'Hoja de Trabajo para listado'!$A$151:$Z$151,0)),0)+IFERROR(INDEX('Hoja de Trabajo para listado'!$AB$155:$BA$1048576,MATCH($A170,'Hoja de Trabajo para listado'!$AB$155:$AB$1048576,0),MATCH((CUADRO!P$4&amp;$E170),'Hoja de Trabajo para listado'!$AB$151:$BA$151,0)),0)+IFERROR(INDEX('Hoja de Trabajo para listado'!$BC$155:$CB$1048576,MATCH($A170,'Hoja de Trabajo para listado'!$BC$155:$BC$1048576,0),MATCH((CUADRO!P$4&amp;$E170),'Hoja de Trabajo para listado'!$BC$151:$CB$151,0)),0)+IFERROR(INDEX('Hoja de Trabajo para listado'!$DE$153:$DG$274,MATCH($A170,'Hoja de Trabajo para listado'!$DE$153:$DE$1048576,0),MATCH((CUADRO!P$4&amp;$E170),'Hoja de Trabajo para listado'!$DE$151:$DG$151,0)),0)+IFERROR(INDEX('Hoja de Trabajo para listado'!$CD$155:$DC$1048576,MATCH($A170,'Hoja de Trabajo para listado'!$CD$155:$CD$1048576,0),MATCH((CUADRO!P$4&amp;$E170),'Hoja de Trabajo para listado'!$CD$151:$DC$151,0)),0)</f>
        <v>0</v>
      </c>
      <c r="Q170" s="243">
        <f ca="1">+IFERROR(INDEX('Hoja de Trabajo para listado'!$A$155:$Z$1048576,MATCH($A170,'Hoja de Trabajo para listado'!$A$155:$A$1048576,0),MATCH((CUADRO!Q$4&amp;$E170),'Hoja de Trabajo para listado'!$A$151:$Z$151,0)),0)+IFERROR(INDEX('Hoja de Trabajo para listado'!$AB$155:$BA$1048576,MATCH($A170,'Hoja de Trabajo para listado'!$AB$155:$AB$1048576,0),MATCH((CUADRO!Q$4&amp;$E170),'Hoja de Trabajo para listado'!$AB$151:$BA$151,0)),0)+IFERROR(INDEX('Hoja de Trabajo para listado'!$BC$155:$CB$1048576,MATCH($A170,'Hoja de Trabajo para listado'!$BC$155:$BC$1048576,0),MATCH((CUADRO!Q$4&amp;$E170),'Hoja de Trabajo para listado'!$BC$151:$CB$151,0)),0)+IFERROR(INDEX('Hoja de Trabajo para listado'!$DE$153:$DG$274,MATCH($A170,'Hoja de Trabajo para listado'!$DE$153:$DE$1048576,0),MATCH((CUADRO!Q$4&amp;$E170),'Hoja de Trabajo para listado'!$DE$151:$DG$151,0)),0)+IFERROR(INDEX('Hoja de Trabajo para listado'!$CD$155:$DC$1048576,MATCH($A170,'Hoja de Trabajo para listado'!$CD$155:$CD$1048576,0),MATCH((CUADRO!Q$4&amp;$E170),'Hoja de Trabajo para listado'!$CD$151:$DC$151,0)),0)</f>
        <v>0</v>
      </c>
      <c r="R170" s="243">
        <f t="shared" ca="1" si="4"/>
        <v>973.8</v>
      </c>
      <c r="S170" s="243">
        <f ca="1">+R169+R170</f>
        <v>973.8</v>
      </c>
      <c r="T170" s="243">
        <f ca="1">+S170</f>
        <v>973.8</v>
      </c>
      <c r="U170" s="242">
        <f t="shared" si="5"/>
        <v>2</v>
      </c>
    </row>
    <row r="171" spans="1:21" s="352" customFormat="1" ht="15" customHeight="1">
      <c r="A171" s="354">
        <v>253</v>
      </c>
      <c r="B171" s="381">
        <f>+A171</f>
        <v>253</v>
      </c>
      <c r="C171" s="245" t="str">
        <f>+VLOOKUP(A171,bd_lista!$A$3:$C$592,3,FALSE)</f>
        <v>Entidad Ejecutora de Medio Ambiente y Agua</v>
      </c>
      <c r="D171" s="383" t="str">
        <f>+C171</f>
        <v>Entidad Ejecutora de Medio Ambiente y Agua</v>
      </c>
      <c r="E171" s="245" t="s">
        <v>683</v>
      </c>
      <c r="F171" s="241">
        <f ca="1">+IFERROR(INDEX('Hoja de Trabajo para listado'!$A$155:$Z$1048576,MATCH($A171,'Hoja de Trabajo para listado'!$A$155:$A$1048576,0),MATCH((CUADRO!F$4&amp;$E171),'Hoja de Trabajo para listado'!$A$151:$Z$151,0)),0)+IFERROR(INDEX('Hoja de Trabajo para listado'!$AB$155:$BA$1048576,MATCH($A171,'Hoja de Trabajo para listado'!$AB$155:$AB$1048576,0),MATCH((CUADRO!F$4&amp;$E171),'Hoja de Trabajo para listado'!$AB$151:$BA$151,0)),0)+IFERROR(INDEX('Hoja de Trabajo para listado'!$BC$155:$CB$1048576,MATCH($A171,'Hoja de Trabajo para listado'!$BC$155:$BC$1048576,0),MATCH((CUADRO!F$4&amp;$E171),'Hoja de Trabajo para listado'!$BC$151:$CB$151,0)),0)+IFERROR(INDEX('Hoja de Trabajo para listado'!$DE$153:$DG$274,MATCH($A171,'Hoja de Trabajo para listado'!$DE$153:$DE$1048576,0),MATCH((CUADRO!F$4&amp;$E171),'Hoja de Trabajo para listado'!$DE$151:$DG$151,0)),0)+IFERROR(INDEX('Hoja de Trabajo para listado'!$CD$155:$DC$1048576,MATCH($A171,'Hoja de Trabajo para listado'!$CD$155:$CD$1048576,0),MATCH((CUADRO!F$4&amp;$E171),'Hoja de Trabajo para listado'!$CD$151:$DC$151,0)),0)</f>
        <v>0</v>
      </c>
      <c r="G171" s="241">
        <f ca="1">+IFERROR(INDEX('Hoja de Trabajo para listado'!$A$155:$Z$1048576,MATCH($A171,'Hoja de Trabajo para listado'!$A$155:$A$1048576,0),MATCH((CUADRO!G$4&amp;$E171),'Hoja de Trabajo para listado'!$A$151:$Z$151,0)),0)+IFERROR(INDEX('Hoja de Trabajo para listado'!$AB$155:$BA$1048576,MATCH($A171,'Hoja de Trabajo para listado'!$AB$155:$AB$1048576,0),MATCH((CUADRO!G$4&amp;$E171),'Hoja de Trabajo para listado'!$AB$151:$BA$151,0)),0)+IFERROR(INDEX('Hoja de Trabajo para listado'!$BC$155:$CB$1048576,MATCH($A171,'Hoja de Trabajo para listado'!$BC$155:$BC$1048576,0),MATCH((CUADRO!G$4&amp;$E171),'Hoja de Trabajo para listado'!$BC$151:$CB$151,0)),0)+IFERROR(INDEX('Hoja de Trabajo para listado'!$DE$153:$DG$274,MATCH($A171,'Hoja de Trabajo para listado'!$DE$153:$DE$1048576,0),MATCH((CUADRO!G$4&amp;$E171),'Hoja de Trabajo para listado'!$DE$151:$DG$151,0)),0)+IFERROR(INDEX('Hoja de Trabajo para listado'!$CD$155:$DC$1048576,MATCH($A171,'Hoja de Trabajo para listado'!$CD$155:$CD$1048576,0),MATCH((CUADRO!G$4&amp;$E171),'Hoja de Trabajo para listado'!$CD$151:$DC$151,0)),0)</f>
        <v>0</v>
      </c>
      <c r="H171" s="241">
        <f ca="1">+IFERROR(INDEX('Hoja de Trabajo para listado'!$A$155:$Z$1048576,MATCH($A171,'Hoja de Trabajo para listado'!$A$155:$A$1048576,0),MATCH((CUADRO!H$4&amp;$E171),'Hoja de Trabajo para listado'!$A$151:$Z$151,0)),0)+IFERROR(INDEX('Hoja de Trabajo para listado'!$AB$155:$BA$1048576,MATCH($A171,'Hoja de Trabajo para listado'!$AB$155:$AB$1048576,0),MATCH((CUADRO!H$4&amp;$E171),'Hoja de Trabajo para listado'!$AB$151:$BA$151,0)),0)+IFERROR(INDEX('Hoja de Trabajo para listado'!$BC$155:$CB$1048576,MATCH($A171,'Hoja de Trabajo para listado'!$BC$155:$BC$1048576,0),MATCH((CUADRO!H$4&amp;$E171),'Hoja de Trabajo para listado'!$BC$151:$CB$151,0)),0)+IFERROR(INDEX('Hoja de Trabajo para listado'!$DE$153:$DG$274,MATCH($A171,'Hoja de Trabajo para listado'!$DE$153:$DE$1048576,0),MATCH((CUADRO!H$4&amp;$E171),'Hoja de Trabajo para listado'!$DE$151:$DG$151,0)),0)+IFERROR(INDEX('Hoja de Trabajo para listado'!$CD$155:$DC$1048576,MATCH($A171,'Hoja de Trabajo para listado'!$CD$155:$CD$1048576,0),MATCH((CUADRO!H$4&amp;$E171),'Hoja de Trabajo para listado'!$CD$151:$DC$151,0)),0)</f>
        <v>0</v>
      </c>
      <c r="I171" s="241">
        <f ca="1">+IFERROR(INDEX('Hoja de Trabajo para listado'!$A$155:$Z$1048576,MATCH($A171,'Hoja de Trabajo para listado'!$A$155:$A$1048576,0),MATCH((CUADRO!I$4&amp;$E171),'Hoja de Trabajo para listado'!$A$151:$Z$151,0)),0)+IFERROR(INDEX('Hoja de Trabajo para listado'!$AB$155:$BA$1048576,MATCH($A171,'Hoja de Trabajo para listado'!$AB$155:$AB$1048576,0),MATCH((CUADRO!I$4&amp;$E171),'Hoja de Trabajo para listado'!$AB$151:$BA$151,0)),0)+IFERROR(INDEX('Hoja de Trabajo para listado'!$BC$155:$CB$1048576,MATCH($A171,'Hoja de Trabajo para listado'!$BC$155:$BC$1048576,0),MATCH((CUADRO!I$4&amp;$E171),'Hoja de Trabajo para listado'!$BC$151:$CB$151,0)),0)+IFERROR(INDEX('Hoja de Trabajo para listado'!$DE$153:$DG$274,MATCH($A171,'Hoja de Trabajo para listado'!$DE$153:$DE$1048576,0),MATCH((CUADRO!I$4&amp;$E171),'Hoja de Trabajo para listado'!$DE$151:$DG$151,0)),0)+IFERROR(INDEX('Hoja de Trabajo para listado'!$CD$155:$DC$1048576,MATCH($A171,'Hoja de Trabajo para listado'!$CD$155:$CD$1048576,0),MATCH((CUADRO!I$4&amp;$E171),'Hoja de Trabajo para listado'!$CD$151:$DC$151,0)),0)</f>
        <v>0</v>
      </c>
      <c r="J171" s="241">
        <f ca="1">+IFERROR(INDEX('Hoja de Trabajo para listado'!$A$155:$Z$1048576,MATCH($A171,'Hoja de Trabajo para listado'!$A$155:$A$1048576,0),MATCH((CUADRO!J$4&amp;$E171),'Hoja de Trabajo para listado'!$A$151:$Z$151,0)),0)+IFERROR(INDEX('Hoja de Trabajo para listado'!$AB$155:$BA$1048576,MATCH($A171,'Hoja de Trabajo para listado'!$AB$155:$AB$1048576,0),MATCH((CUADRO!J$4&amp;$E171),'Hoja de Trabajo para listado'!$AB$151:$BA$151,0)),0)+IFERROR(INDEX('Hoja de Trabajo para listado'!$BC$155:$CB$1048576,MATCH($A171,'Hoja de Trabajo para listado'!$BC$155:$BC$1048576,0),MATCH((CUADRO!J$4&amp;$E171),'Hoja de Trabajo para listado'!$BC$151:$CB$151,0)),0)+IFERROR(INDEX('Hoja de Trabajo para listado'!$DE$153:$DG$274,MATCH($A171,'Hoja de Trabajo para listado'!$DE$153:$DE$1048576,0),MATCH((CUADRO!J$4&amp;$E171),'Hoja de Trabajo para listado'!$DE$151:$DG$151,0)),0)+IFERROR(INDEX('Hoja de Trabajo para listado'!$CD$155:$DC$1048576,MATCH($A171,'Hoja de Trabajo para listado'!$CD$155:$CD$1048576,0),MATCH((CUADRO!J$4&amp;$E171),'Hoja de Trabajo para listado'!$CD$151:$DC$151,0)),0)</f>
        <v>79.989999999999995</v>
      </c>
      <c r="K171" s="241">
        <f ca="1">+IFERROR(INDEX('Hoja de Trabajo para listado'!$A$155:$Z$1048576,MATCH($A171,'Hoja de Trabajo para listado'!$A$155:$A$1048576,0),MATCH((CUADRO!K$4&amp;$E171),'Hoja de Trabajo para listado'!$A$151:$Z$151,0)),0)+IFERROR(INDEX('Hoja de Trabajo para listado'!$AB$155:$BA$1048576,MATCH($A171,'Hoja de Trabajo para listado'!$AB$155:$AB$1048576,0),MATCH((CUADRO!K$4&amp;$E171),'Hoja de Trabajo para listado'!$AB$151:$BA$151,0)),0)+IFERROR(INDEX('Hoja de Trabajo para listado'!$BC$155:$CB$1048576,MATCH($A171,'Hoja de Trabajo para listado'!$BC$155:$BC$1048576,0),MATCH((CUADRO!K$4&amp;$E171),'Hoja de Trabajo para listado'!$BC$151:$CB$151,0)),0)+IFERROR(INDEX('Hoja de Trabajo para listado'!$DE$153:$DG$274,MATCH($A171,'Hoja de Trabajo para listado'!$DE$153:$DE$1048576,0),MATCH((CUADRO!K$4&amp;$E171),'Hoja de Trabajo para listado'!$DE$151:$DG$151,0)),0)+IFERROR(INDEX('Hoja de Trabajo para listado'!$CD$155:$DC$1048576,MATCH($A171,'Hoja de Trabajo para listado'!$CD$155:$CD$1048576,0),MATCH((CUADRO!K$4&amp;$E171),'Hoja de Trabajo para listado'!$CD$151:$DC$151,0)),0)</f>
        <v>0</v>
      </c>
      <c r="L171" s="241">
        <f ca="1">+IFERROR(INDEX('Hoja de Trabajo para listado'!$A$155:$Z$1048576,MATCH($A171,'Hoja de Trabajo para listado'!$A$155:$A$1048576,0),MATCH((CUADRO!L$4&amp;$E171),'Hoja de Trabajo para listado'!$A$151:$Z$151,0)),0)+IFERROR(INDEX('Hoja de Trabajo para listado'!$AB$155:$BA$1048576,MATCH($A171,'Hoja de Trabajo para listado'!$AB$155:$AB$1048576,0),MATCH((CUADRO!L$4&amp;$E171),'Hoja de Trabajo para listado'!$AB$151:$BA$151,0)),0)+IFERROR(INDEX('Hoja de Trabajo para listado'!$BC$155:$CB$1048576,MATCH($A171,'Hoja de Trabajo para listado'!$BC$155:$BC$1048576,0),MATCH((CUADRO!L$4&amp;$E171),'Hoja de Trabajo para listado'!$BC$151:$CB$151,0)),0)+IFERROR(INDEX('Hoja de Trabajo para listado'!$DE$153:$DG$274,MATCH($A171,'Hoja de Trabajo para listado'!$DE$153:$DE$1048576,0),MATCH((CUADRO!L$4&amp;$E171),'Hoja de Trabajo para listado'!$DE$151:$DG$151,0)),0)+IFERROR(INDEX('Hoja de Trabajo para listado'!$CD$155:$DC$1048576,MATCH($A171,'Hoja de Trabajo para listado'!$CD$155:$CD$1048576,0),MATCH((CUADRO!L$4&amp;$E171),'Hoja de Trabajo para listado'!$CD$151:$DC$151,0)),0)</f>
        <v>0</v>
      </c>
      <c r="M171" s="241">
        <f ca="1">+IFERROR(INDEX('Hoja de Trabajo para listado'!$A$155:$Z$1048576,MATCH($A171,'Hoja de Trabajo para listado'!$A$155:$A$1048576,0),MATCH((CUADRO!M$4&amp;$E171),'Hoja de Trabajo para listado'!$A$151:$Z$151,0)),0)+IFERROR(INDEX('Hoja de Trabajo para listado'!$AB$155:$BA$1048576,MATCH($A171,'Hoja de Trabajo para listado'!$AB$155:$AB$1048576,0),MATCH((CUADRO!M$4&amp;$E171),'Hoja de Trabajo para listado'!$AB$151:$BA$151,0)),0)+IFERROR(INDEX('Hoja de Trabajo para listado'!$BC$155:$CB$1048576,MATCH($A171,'Hoja de Trabajo para listado'!$BC$155:$BC$1048576,0),MATCH((CUADRO!M$4&amp;$E171),'Hoja de Trabajo para listado'!$BC$151:$CB$151,0)),0)+IFERROR(INDEX('Hoja de Trabajo para listado'!$DE$153:$DG$274,MATCH($A171,'Hoja de Trabajo para listado'!$DE$153:$DE$1048576,0),MATCH((CUADRO!M$4&amp;$E171),'Hoja de Trabajo para listado'!$DE$151:$DG$151,0)),0)+IFERROR(INDEX('Hoja de Trabajo para listado'!$CD$155:$DC$1048576,MATCH($A171,'Hoja de Trabajo para listado'!$CD$155:$CD$1048576,0),MATCH((CUADRO!M$4&amp;$E171),'Hoja de Trabajo para listado'!$CD$151:$DC$151,0)),0)</f>
        <v>0</v>
      </c>
      <c r="N171" s="241">
        <f ca="1">+IFERROR(INDEX('Hoja de Trabajo para listado'!$A$155:$Z$1048576,MATCH($A171,'Hoja de Trabajo para listado'!$A$155:$A$1048576,0),MATCH((CUADRO!N$4&amp;$E171),'Hoja de Trabajo para listado'!$A$151:$Z$151,0)),0)+IFERROR(INDEX('Hoja de Trabajo para listado'!$AB$155:$BA$1048576,MATCH($A171,'Hoja de Trabajo para listado'!$AB$155:$AB$1048576,0),MATCH((CUADRO!N$4&amp;$E171),'Hoja de Trabajo para listado'!$AB$151:$BA$151,0)),0)+IFERROR(INDEX('Hoja de Trabajo para listado'!$BC$155:$CB$1048576,MATCH($A171,'Hoja de Trabajo para listado'!$BC$155:$BC$1048576,0),MATCH((CUADRO!N$4&amp;$E171),'Hoja de Trabajo para listado'!$BC$151:$CB$151,0)),0)+IFERROR(INDEX('Hoja de Trabajo para listado'!$DE$153:$DG$274,MATCH($A171,'Hoja de Trabajo para listado'!$DE$153:$DE$1048576,0),MATCH((CUADRO!N$4&amp;$E171),'Hoja de Trabajo para listado'!$DE$151:$DG$151,0)),0)+IFERROR(INDEX('Hoja de Trabajo para listado'!$CD$155:$DC$1048576,MATCH($A171,'Hoja de Trabajo para listado'!$CD$155:$CD$1048576,0),MATCH((CUADRO!N$4&amp;$E171),'Hoja de Trabajo para listado'!$CD$151:$DC$151,0)),0)</f>
        <v>0</v>
      </c>
      <c r="O171" s="241">
        <f ca="1">+IFERROR(INDEX('Hoja de Trabajo para listado'!$A$155:$Z$1048576,MATCH($A171,'Hoja de Trabajo para listado'!$A$155:$A$1048576,0),MATCH((CUADRO!O$4&amp;$E171),'Hoja de Trabajo para listado'!$A$151:$Z$151,0)),0)+IFERROR(INDEX('Hoja de Trabajo para listado'!$AB$155:$BA$1048576,MATCH($A171,'Hoja de Trabajo para listado'!$AB$155:$AB$1048576,0),MATCH((CUADRO!O$4&amp;$E171),'Hoja de Trabajo para listado'!$AB$151:$BA$151,0)),0)+IFERROR(INDEX('Hoja de Trabajo para listado'!$BC$155:$CB$1048576,MATCH($A171,'Hoja de Trabajo para listado'!$BC$155:$BC$1048576,0),MATCH((CUADRO!O$4&amp;$E171),'Hoja de Trabajo para listado'!$BC$151:$CB$151,0)),0)+IFERROR(INDEX('Hoja de Trabajo para listado'!$DE$153:$DG$274,MATCH($A171,'Hoja de Trabajo para listado'!$DE$153:$DE$1048576,0),MATCH((CUADRO!O$4&amp;$E171),'Hoja de Trabajo para listado'!$DE$151:$DG$151,0)),0)+IFERROR(INDEX('Hoja de Trabajo para listado'!$CD$155:$DC$1048576,MATCH($A171,'Hoja de Trabajo para listado'!$CD$155:$CD$1048576,0),MATCH((CUADRO!O$4&amp;$E171),'Hoja de Trabajo para listado'!$CD$151:$DC$151,0)),0)</f>
        <v>0</v>
      </c>
      <c r="P171" s="241">
        <f ca="1">+IFERROR(INDEX('Hoja de Trabajo para listado'!$A$155:$Z$1048576,MATCH($A171,'Hoja de Trabajo para listado'!$A$155:$A$1048576,0),MATCH((CUADRO!P$4&amp;$E171),'Hoja de Trabajo para listado'!$A$151:$Z$151,0)),0)+IFERROR(INDEX('Hoja de Trabajo para listado'!$AB$155:$BA$1048576,MATCH($A171,'Hoja de Trabajo para listado'!$AB$155:$AB$1048576,0),MATCH((CUADRO!P$4&amp;$E171),'Hoja de Trabajo para listado'!$AB$151:$BA$151,0)),0)+IFERROR(INDEX('Hoja de Trabajo para listado'!$BC$155:$CB$1048576,MATCH($A171,'Hoja de Trabajo para listado'!$BC$155:$BC$1048576,0),MATCH((CUADRO!P$4&amp;$E171),'Hoja de Trabajo para listado'!$BC$151:$CB$151,0)),0)+IFERROR(INDEX('Hoja de Trabajo para listado'!$DE$153:$DG$274,MATCH($A171,'Hoja de Trabajo para listado'!$DE$153:$DE$1048576,0),MATCH((CUADRO!P$4&amp;$E171),'Hoja de Trabajo para listado'!$DE$151:$DG$151,0)),0)+IFERROR(INDEX('Hoja de Trabajo para listado'!$CD$155:$DC$1048576,MATCH($A171,'Hoja de Trabajo para listado'!$CD$155:$CD$1048576,0),MATCH((CUADRO!P$4&amp;$E171),'Hoja de Trabajo para listado'!$CD$151:$DC$151,0)),0)</f>
        <v>0</v>
      </c>
      <c r="Q171" s="241">
        <f ca="1">+IFERROR(INDEX('Hoja de Trabajo para listado'!$A$155:$Z$1048576,MATCH($A171,'Hoja de Trabajo para listado'!$A$155:$A$1048576,0),MATCH((CUADRO!Q$4&amp;$E171),'Hoja de Trabajo para listado'!$A$151:$Z$151,0)),0)+IFERROR(INDEX('Hoja de Trabajo para listado'!$AB$155:$BA$1048576,MATCH($A171,'Hoja de Trabajo para listado'!$AB$155:$AB$1048576,0),MATCH((CUADRO!Q$4&amp;$E171),'Hoja de Trabajo para listado'!$AB$151:$BA$151,0)),0)+IFERROR(INDEX('Hoja de Trabajo para listado'!$BC$155:$CB$1048576,MATCH($A171,'Hoja de Trabajo para listado'!$BC$155:$BC$1048576,0),MATCH((CUADRO!Q$4&amp;$E171),'Hoja de Trabajo para listado'!$BC$151:$CB$151,0)),0)+IFERROR(INDEX('Hoja de Trabajo para listado'!$DE$153:$DG$274,MATCH($A171,'Hoja de Trabajo para listado'!$DE$153:$DE$1048576,0),MATCH((CUADRO!Q$4&amp;$E171),'Hoja de Trabajo para listado'!$DE$151:$DG$151,0)),0)+IFERROR(INDEX('Hoja de Trabajo para listado'!$CD$155:$DC$1048576,MATCH($A171,'Hoja de Trabajo para listado'!$CD$155:$CD$1048576,0),MATCH((CUADRO!Q$4&amp;$E171),'Hoja de Trabajo para listado'!$CD$151:$DC$151,0)),0)</f>
        <v>0</v>
      </c>
      <c r="R171" s="241">
        <f t="shared" ca="1" si="4"/>
        <v>79.989999999999995</v>
      </c>
      <c r="S171" s="241"/>
      <c r="T171" s="241">
        <f ca="1">+T172</f>
        <v>24101984.889999997</v>
      </c>
      <c r="U171" s="240">
        <f t="shared" si="5"/>
        <v>1</v>
      </c>
    </row>
    <row r="172" spans="1:21" s="352" customFormat="1" ht="15" customHeight="1">
      <c r="A172" s="353">
        <v>253</v>
      </c>
      <c r="B172" s="382"/>
      <c r="C172" s="305" t="str">
        <f>+VLOOKUP(A172,bd_lista!$A$3:$C$592,3,FALSE)</f>
        <v>Entidad Ejecutora de Medio Ambiente y Agua</v>
      </c>
      <c r="D172" s="384"/>
      <c r="E172" s="305" t="s">
        <v>684</v>
      </c>
      <c r="F172" s="243">
        <f ca="1">+IFERROR(INDEX('Hoja de Trabajo para listado'!$A$155:$Z$1048576,MATCH($A172,'Hoja de Trabajo para listado'!$A$155:$A$1048576,0),MATCH((CUADRO!F$4&amp;$E172),'Hoja de Trabajo para listado'!$A$151:$Z$151,0)),0)+IFERROR(INDEX('Hoja de Trabajo para listado'!$AB$155:$BA$1048576,MATCH($A172,'Hoja de Trabajo para listado'!$AB$155:$AB$1048576,0),MATCH((CUADRO!F$4&amp;$E172),'Hoja de Trabajo para listado'!$AB$151:$BA$151,0)),0)+IFERROR(INDEX('Hoja de Trabajo para listado'!$BC$155:$CB$1048576,MATCH($A172,'Hoja de Trabajo para listado'!$BC$155:$BC$1048576,0),MATCH((CUADRO!F$4&amp;$E172),'Hoja de Trabajo para listado'!$BC$151:$CB$151,0)),0)+IFERROR(INDEX('Hoja de Trabajo para listado'!$DE$153:$DG$274,MATCH($A172,'Hoja de Trabajo para listado'!$DE$153:$DE$1048576,0),MATCH((CUADRO!F$4&amp;$E172),'Hoja de Trabajo para listado'!$DE$151:$DG$151,0)),0)+IFERROR(INDEX('Hoja de Trabajo para listado'!$CD$155:$DC$1048576,MATCH($A172,'Hoja de Trabajo para listado'!$CD$155:$CD$1048576,0),MATCH((CUADRO!F$4&amp;$E172),'Hoja de Trabajo para listado'!$CD$151:$DC$151,0)),0)</f>
        <v>5560755.4500000002</v>
      </c>
      <c r="G172" s="243">
        <f ca="1">+IFERROR(INDEX('Hoja de Trabajo para listado'!$A$155:$Z$1048576,MATCH($A172,'Hoja de Trabajo para listado'!$A$155:$A$1048576,0),MATCH((CUADRO!G$4&amp;$E172),'Hoja de Trabajo para listado'!$A$151:$Z$151,0)),0)+IFERROR(INDEX('Hoja de Trabajo para listado'!$AB$155:$BA$1048576,MATCH($A172,'Hoja de Trabajo para listado'!$AB$155:$AB$1048576,0),MATCH((CUADRO!G$4&amp;$E172),'Hoja de Trabajo para listado'!$AB$151:$BA$151,0)),0)+IFERROR(INDEX('Hoja de Trabajo para listado'!$BC$155:$CB$1048576,MATCH($A172,'Hoja de Trabajo para listado'!$BC$155:$BC$1048576,0),MATCH((CUADRO!G$4&amp;$E172),'Hoja de Trabajo para listado'!$BC$151:$CB$151,0)),0)+IFERROR(INDEX('Hoja de Trabajo para listado'!$DE$153:$DG$274,MATCH($A172,'Hoja de Trabajo para listado'!$DE$153:$DE$1048576,0),MATCH((CUADRO!G$4&amp;$E172),'Hoja de Trabajo para listado'!$DE$151:$DG$151,0)),0)+IFERROR(INDEX('Hoja de Trabajo para listado'!$CD$155:$DC$1048576,MATCH($A172,'Hoja de Trabajo para listado'!$CD$155:$CD$1048576,0),MATCH((CUADRO!G$4&amp;$E172),'Hoja de Trabajo para listado'!$CD$151:$DC$151,0)),0)</f>
        <v>3170.44</v>
      </c>
      <c r="H172" s="243">
        <f ca="1">+IFERROR(INDEX('Hoja de Trabajo para listado'!$A$155:$Z$1048576,MATCH($A172,'Hoja de Trabajo para listado'!$A$155:$A$1048576,0),MATCH((CUADRO!H$4&amp;$E172),'Hoja de Trabajo para listado'!$A$151:$Z$151,0)),0)+IFERROR(INDEX('Hoja de Trabajo para listado'!$AB$155:$BA$1048576,MATCH($A172,'Hoja de Trabajo para listado'!$AB$155:$AB$1048576,0),MATCH((CUADRO!H$4&amp;$E172),'Hoja de Trabajo para listado'!$AB$151:$BA$151,0)),0)+IFERROR(INDEX('Hoja de Trabajo para listado'!$BC$155:$CB$1048576,MATCH($A172,'Hoja de Trabajo para listado'!$BC$155:$BC$1048576,0),MATCH((CUADRO!H$4&amp;$E172),'Hoja de Trabajo para listado'!$BC$151:$CB$151,0)),0)+IFERROR(INDEX('Hoja de Trabajo para listado'!$DE$153:$DG$274,MATCH($A172,'Hoja de Trabajo para listado'!$DE$153:$DE$1048576,0),MATCH((CUADRO!H$4&amp;$E172),'Hoja de Trabajo para listado'!$DE$151:$DG$151,0)),0)+IFERROR(INDEX('Hoja de Trabajo para listado'!$CD$155:$DC$1048576,MATCH($A172,'Hoja de Trabajo para listado'!$CD$155:$CD$1048576,0),MATCH((CUADRO!H$4&amp;$E172),'Hoja de Trabajo para listado'!$CD$151:$DC$151,0)),0)</f>
        <v>0</v>
      </c>
      <c r="I172" s="243">
        <f ca="1">+IFERROR(INDEX('Hoja de Trabajo para listado'!$A$155:$Z$1048576,MATCH($A172,'Hoja de Trabajo para listado'!$A$155:$A$1048576,0),MATCH((CUADRO!I$4&amp;$E172),'Hoja de Trabajo para listado'!$A$151:$Z$151,0)),0)+IFERROR(INDEX('Hoja de Trabajo para listado'!$AB$155:$BA$1048576,MATCH($A172,'Hoja de Trabajo para listado'!$AB$155:$AB$1048576,0),MATCH((CUADRO!I$4&amp;$E172),'Hoja de Trabajo para listado'!$AB$151:$BA$151,0)),0)+IFERROR(INDEX('Hoja de Trabajo para listado'!$BC$155:$CB$1048576,MATCH($A172,'Hoja de Trabajo para listado'!$BC$155:$BC$1048576,0),MATCH((CUADRO!I$4&amp;$E172),'Hoja de Trabajo para listado'!$BC$151:$CB$151,0)),0)+IFERROR(INDEX('Hoja de Trabajo para listado'!$DE$153:$DG$274,MATCH($A172,'Hoja de Trabajo para listado'!$DE$153:$DE$1048576,0),MATCH((CUADRO!I$4&amp;$E172),'Hoja de Trabajo para listado'!$DE$151:$DG$151,0)),0)+IFERROR(INDEX('Hoja de Trabajo para listado'!$CD$155:$DC$1048576,MATCH($A172,'Hoja de Trabajo para listado'!$CD$155:$CD$1048576,0),MATCH((CUADRO!I$4&amp;$E172),'Hoja de Trabajo para listado'!$CD$151:$DC$151,0)),0)</f>
        <v>2357308.56</v>
      </c>
      <c r="J172" s="243">
        <f ca="1">+IFERROR(INDEX('Hoja de Trabajo para listado'!$A$155:$Z$1048576,MATCH($A172,'Hoja de Trabajo para listado'!$A$155:$A$1048576,0),MATCH((CUADRO!J$4&amp;$E172),'Hoja de Trabajo para listado'!$A$151:$Z$151,0)),0)+IFERROR(INDEX('Hoja de Trabajo para listado'!$AB$155:$BA$1048576,MATCH($A172,'Hoja de Trabajo para listado'!$AB$155:$AB$1048576,0),MATCH((CUADRO!J$4&amp;$E172),'Hoja de Trabajo para listado'!$AB$151:$BA$151,0)),0)+IFERROR(INDEX('Hoja de Trabajo para listado'!$BC$155:$CB$1048576,MATCH($A172,'Hoja de Trabajo para listado'!$BC$155:$BC$1048576,0),MATCH((CUADRO!J$4&amp;$E172),'Hoja de Trabajo para listado'!$BC$151:$CB$151,0)),0)+IFERROR(INDEX('Hoja de Trabajo para listado'!$DE$153:$DG$274,MATCH($A172,'Hoja de Trabajo para listado'!$DE$153:$DE$1048576,0),MATCH((CUADRO!J$4&amp;$E172),'Hoja de Trabajo para listado'!$DE$151:$DG$151,0)),0)+IFERROR(INDEX('Hoja de Trabajo para listado'!$CD$155:$DC$1048576,MATCH($A172,'Hoja de Trabajo para listado'!$CD$155:$CD$1048576,0),MATCH((CUADRO!J$4&amp;$E172),'Hoja de Trabajo para listado'!$CD$151:$DC$151,0)),0)</f>
        <v>16180670.449999999</v>
      </c>
      <c r="K172" s="243">
        <f ca="1">+IFERROR(INDEX('Hoja de Trabajo para listado'!$A$155:$Z$1048576,MATCH($A172,'Hoja de Trabajo para listado'!$A$155:$A$1048576,0),MATCH((CUADRO!K$4&amp;$E172),'Hoja de Trabajo para listado'!$A$151:$Z$151,0)),0)+IFERROR(INDEX('Hoja de Trabajo para listado'!$AB$155:$BA$1048576,MATCH($A172,'Hoja de Trabajo para listado'!$AB$155:$AB$1048576,0),MATCH((CUADRO!K$4&amp;$E172),'Hoja de Trabajo para listado'!$AB$151:$BA$151,0)),0)+IFERROR(INDEX('Hoja de Trabajo para listado'!$BC$155:$CB$1048576,MATCH($A172,'Hoja de Trabajo para listado'!$BC$155:$BC$1048576,0),MATCH((CUADRO!K$4&amp;$E172),'Hoja de Trabajo para listado'!$BC$151:$CB$151,0)),0)+IFERROR(INDEX('Hoja de Trabajo para listado'!$DE$153:$DG$274,MATCH($A172,'Hoja de Trabajo para listado'!$DE$153:$DE$1048576,0),MATCH((CUADRO!K$4&amp;$E172),'Hoja de Trabajo para listado'!$DE$151:$DG$151,0)),0)+IFERROR(INDEX('Hoja de Trabajo para listado'!$CD$155:$DC$1048576,MATCH($A172,'Hoja de Trabajo para listado'!$CD$155:$CD$1048576,0),MATCH((CUADRO!K$4&amp;$E172),'Hoja de Trabajo para listado'!$CD$151:$DC$151,0)),0)</f>
        <v>0</v>
      </c>
      <c r="L172" s="243">
        <f ca="1">+IFERROR(INDEX('Hoja de Trabajo para listado'!$A$155:$Z$1048576,MATCH($A172,'Hoja de Trabajo para listado'!$A$155:$A$1048576,0),MATCH((CUADRO!L$4&amp;$E172),'Hoja de Trabajo para listado'!$A$151:$Z$151,0)),0)+IFERROR(INDEX('Hoja de Trabajo para listado'!$AB$155:$BA$1048576,MATCH($A172,'Hoja de Trabajo para listado'!$AB$155:$AB$1048576,0),MATCH((CUADRO!L$4&amp;$E172),'Hoja de Trabajo para listado'!$AB$151:$BA$151,0)),0)+IFERROR(INDEX('Hoja de Trabajo para listado'!$BC$155:$CB$1048576,MATCH($A172,'Hoja de Trabajo para listado'!$BC$155:$BC$1048576,0),MATCH((CUADRO!L$4&amp;$E172),'Hoja de Trabajo para listado'!$BC$151:$CB$151,0)),0)+IFERROR(INDEX('Hoja de Trabajo para listado'!$DE$153:$DG$274,MATCH($A172,'Hoja de Trabajo para listado'!$DE$153:$DE$1048576,0),MATCH((CUADRO!L$4&amp;$E172),'Hoja de Trabajo para listado'!$DE$151:$DG$151,0)),0)+IFERROR(INDEX('Hoja de Trabajo para listado'!$CD$155:$DC$1048576,MATCH($A172,'Hoja de Trabajo para listado'!$CD$155:$CD$1048576,0),MATCH((CUADRO!L$4&amp;$E172),'Hoja de Trabajo para listado'!$CD$151:$DC$151,0)),0)</f>
        <v>0</v>
      </c>
      <c r="M172" s="243">
        <f ca="1">+IFERROR(INDEX('Hoja de Trabajo para listado'!$A$155:$Z$1048576,MATCH($A172,'Hoja de Trabajo para listado'!$A$155:$A$1048576,0),MATCH((CUADRO!M$4&amp;$E172),'Hoja de Trabajo para listado'!$A$151:$Z$151,0)),0)+IFERROR(INDEX('Hoja de Trabajo para listado'!$AB$155:$BA$1048576,MATCH($A172,'Hoja de Trabajo para listado'!$AB$155:$AB$1048576,0),MATCH((CUADRO!M$4&amp;$E172),'Hoja de Trabajo para listado'!$AB$151:$BA$151,0)),0)+IFERROR(INDEX('Hoja de Trabajo para listado'!$BC$155:$CB$1048576,MATCH($A172,'Hoja de Trabajo para listado'!$BC$155:$BC$1048576,0),MATCH((CUADRO!M$4&amp;$E172),'Hoja de Trabajo para listado'!$BC$151:$CB$151,0)),0)+IFERROR(INDEX('Hoja de Trabajo para listado'!$DE$153:$DG$274,MATCH($A172,'Hoja de Trabajo para listado'!$DE$153:$DE$1048576,0),MATCH((CUADRO!M$4&amp;$E172),'Hoja de Trabajo para listado'!$DE$151:$DG$151,0)),0)+IFERROR(INDEX('Hoja de Trabajo para listado'!$CD$155:$DC$1048576,MATCH($A172,'Hoja de Trabajo para listado'!$CD$155:$CD$1048576,0),MATCH((CUADRO!M$4&amp;$E172),'Hoja de Trabajo para listado'!$CD$151:$DC$151,0)),0)</f>
        <v>0</v>
      </c>
      <c r="N172" s="243">
        <f ca="1">+IFERROR(INDEX('Hoja de Trabajo para listado'!$A$155:$Z$1048576,MATCH($A172,'Hoja de Trabajo para listado'!$A$155:$A$1048576,0),MATCH((CUADRO!N$4&amp;$E172),'Hoja de Trabajo para listado'!$A$151:$Z$151,0)),0)+IFERROR(INDEX('Hoja de Trabajo para listado'!$AB$155:$BA$1048576,MATCH($A172,'Hoja de Trabajo para listado'!$AB$155:$AB$1048576,0),MATCH((CUADRO!N$4&amp;$E172),'Hoja de Trabajo para listado'!$AB$151:$BA$151,0)),0)+IFERROR(INDEX('Hoja de Trabajo para listado'!$BC$155:$CB$1048576,MATCH($A172,'Hoja de Trabajo para listado'!$BC$155:$BC$1048576,0),MATCH((CUADRO!N$4&amp;$E172),'Hoja de Trabajo para listado'!$BC$151:$CB$151,0)),0)+IFERROR(INDEX('Hoja de Trabajo para listado'!$DE$153:$DG$274,MATCH($A172,'Hoja de Trabajo para listado'!$DE$153:$DE$1048576,0),MATCH((CUADRO!N$4&amp;$E172),'Hoja de Trabajo para listado'!$DE$151:$DG$151,0)),0)+IFERROR(INDEX('Hoja de Trabajo para listado'!$CD$155:$DC$1048576,MATCH($A172,'Hoja de Trabajo para listado'!$CD$155:$CD$1048576,0),MATCH((CUADRO!N$4&amp;$E172),'Hoja de Trabajo para listado'!$CD$151:$DC$151,0)),0)</f>
        <v>0</v>
      </c>
      <c r="O172" s="243">
        <f ca="1">+IFERROR(INDEX('Hoja de Trabajo para listado'!$A$155:$Z$1048576,MATCH($A172,'Hoja de Trabajo para listado'!$A$155:$A$1048576,0),MATCH((CUADRO!O$4&amp;$E172),'Hoja de Trabajo para listado'!$A$151:$Z$151,0)),0)+IFERROR(INDEX('Hoja de Trabajo para listado'!$AB$155:$BA$1048576,MATCH($A172,'Hoja de Trabajo para listado'!$AB$155:$AB$1048576,0),MATCH((CUADRO!O$4&amp;$E172),'Hoja de Trabajo para listado'!$AB$151:$BA$151,0)),0)+IFERROR(INDEX('Hoja de Trabajo para listado'!$BC$155:$CB$1048576,MATCH($A172,'Hoja de Trabajo para listado'!$BC$155:$BC$1048576,0),MATCH((CUADRO!O$4&amp;$E172),'Hoja de Trabajo para listado'!$BC$151:$CB$151,0)),0)+IFERROR(INDEX('Hoja de Trabajo para listado'!$DE$153:$DG$274,MATCH($A172,'Hoja de Trabajo para listado'!$DE$153:$DE$1048576,0),MATCH((CUADRO!O$4&amp;$E172),'Hoja de Trabajo para listado'!$DE$151:$DG$151,0)),0)+IFERROR(INDEX('Hoja de Trabajo para listado'!$CD$155:$DC$1048576,MATCH($A172,'Hoja de Trabajo para listado'!$CD$155:$CD$1048576,0),MATCH((CUADRO!O$4&amp;$E172),'Hoja de Trabajo para listado'!$CD$151:$DC$151,0)),0)</f>
        <v>0</v>
      </c>
      <c r="P172" s="243">
        <f ca="1">+IFERROR(INDEX('Hoja de Trabajo para listado'!$A$155:$Z$1048576,MATCH($A172,'Hoja de Trabajo para listado'!$A$155:$A$1048576,0),MATCH((CUADRO!P$4&amp;$E172),'Hoja de Trabajo para listado'!$A$151:$Z$151,0)),0)+IFERROR(INDEX('Hoja de Trabajo para listado'!$AB$155:$BA$1048576,MATCH($A172,'Hoja de Trabajo para listado'!$AB$155:$AB$1048576,0),MATCH((CUADRO!P$4&amp;$E172),'Hoja de Trabajo para listado'!$AB$151:$BA$151,0)),0)+IFERROR(INDEX('Hoja de Trabajo para listado'!$BC$155:$CB$1048576,MATCH($A172,'Hoja de Trabajo para listado'!$BC$155:$BC$1048576,0),MATCH((CUADRO!P$4&amp;$E172),'Hoja de Trabajo para listado'!$BC$151:$CB$151,0)),0)+IFERROR(INDEX('Hoja de Trabajo para listado'!$DE$153:$DG$274,MATCH($A172,'Hoja de Trabajo para listado'!$DE$153:$DE$1048576,0),MATCH((CUADRO!P$4&amp;$E172),'Hoja de Trabajo para listado'!$DE$151:$DG$151,0)),0)+IFERROR(INDEX('Hoja de Trabajo para listado'!$CD$155:$DC$1048576,MATCH($A172,'Hoja de Trabajo para listado'!$CD$155:$CD$1048576,0),MATCH((CUADRO!P$4&amp;$E172),'Hoja de Trabajo para listado'!$CD$151:$DC$151,0)),0)</f>
        <v>0</v>
      </c>
      <c r="Q172" s="243">
        <f ca="1">+IFERROR(INDEX('Hoja de Trabajo para listado'!$A$155:$Z$1048576,MATCH($A172,'Hoja de Trabajo para listado'!$A$155:$A$1048576,0),MATCH((CUADRO!Q$4&amp;$E172),'Hoja de Trabajo para listado'!$A$151:$Z$151,0)),0)+IFERROR(INDEX('Hoja de Trabajo para listado'!$AB$155:$BA$1048576,MATCH($A172,'Hoja de Trabajo para listado'!$AB$155:$AB$1048576,0),MATCH((CUADRO!Q$4&amp;$E172),'Hoja de Trabajo para listado'!$AB$151:$BA$151,0)),0)+IFERROR(INDEX('Hoja de Trabajo para listado'!$BC$155:$CB$1048576,MATCH($A172,'Hoja de Trabajo para listado'!$BC$155:$BC$1048576,0),MATCH((CUADRO!Q$4&amp;$E172),'Hoja de Trabajo para listado'!$BC$151:$CB$151,0)),0)+IFERROR(INDEX('Hoja de Trabajo para listado'!$DE$153:$DG$274,MATCH($A172,'Hoja de Trabajo para listado'!$DE$153:$DE$1048576,0),MATCH((CUADRO!Q$4&amp;$E172),'Hoja de Trabajo para listado'!$DE$151:$DG$151,0)),0)+IFERROR(INDEX('Hoja de Trabajo para listado'!$CD$155:$DC$1048576,MATCH($A172,'Hoja de Trabajo para listado'!$CD$155:$CD$1048576,0),MATCH((CUADRO!Q$4&amp;$E172),'Hoja de Trabajo para listado'!$CD$151:$DC$151,0)),0)</f>
        <v>0</v>
      </c>
      <c r="R172" s="243">
        <f t="shared" ca="1" si="4"/>
        <v>24101904.899999999</v>
      </c>
      <c r="S172" s="243">
        <f ca="1">+R171+R172</f>
        <v>24101984.889999997</v>
      </c>
      <c r="T172" s="243">
        <f ca="1">+S172</f>
        <v>24101984.889999997</v>
      </c>
      <c r="U172" s="242">
        <f t="shared" si="5"/>
        <v>2</v>
      </c>
    </row>
    <row r="173" spans="1:21" ht="15" hidden="1" customHeight="1">
      <c r="A173" s="353">
        <v>254</v>
      </c>
      <c r="B173" s="381">
        <f>+A173</f>
        <v>254</v>
      </c>
      <c r="C173" s="245" t="str">
        <f>+VLOOKUP(A173,bd_lista!$A$3:$C$592,3,FALSE)</f>
        <v>Instituto del Seguro Agrario</v>
      </c>
      <c r="D173" s="383" t="str">
        <f>+C173</f>
        <v>Instituto del Seguro Agrario</v>
      </c>
      <c r="E173" s="245" t="s">
        <v>683</v>
      </c>
      <c r="F173" s="241">
        <f ca="1">+IFERROR(INDEX('Hoja de Trabajo para listado'!$A$155:$Z$1048576,MATCH($A173,'Hoja de Trabajo para listado'!$A$155:$A$1048576,0),MATCH((CUADRO!F$4&amp;$E173),'Hoja de Trabajo para listado'!$A$151:$Z$151,0)),0)+IFERROR(INDEX('Hoja de Trabajo para listado'!$AB$155:$BA$1048576,MATCH($A173,'Hoja de Trabajo para listado'!$AB$155:$AB$1048576,0),MATCH((CUADRO!F$4&amp;$E173),'Hoja de Trabajo para listado'!$AB$151:$BA$151,0)),0)+IFERROR(INDEX('Hoja de Trabajo para listado'!$BC$155:$CB$1048576,MATCH($A173,'Hoja de Trabajo para listado'!$BC$155:$BC$1048576,0),MATCH((CUADRO!F$4&amp;$E173),'Hoja de Trabajo para listado'!$BC$151:$CB$151,0)),0)+IFERROR(INDEX('Hoja de Trabajo para listado'!$DE$153:$DG$274,MATCH($A173,'Hoja de Trabajo para listado'!$DE$153:$DE$1048576,0),MATCH((CUADRO!F$4&amp;$E173),'Hoja de Trabajo para listado'!$DE$151:$DG$151,0)),0)+IFERROR(INDEX('Hoja de Trabajo para listado'!$CD$155:$DC$1048576,MATCH($A173,'Hoja de Trabajo para listado'!$CD$155:$CD$1048576,0),MATCH((CUADRO!F$4&amp;$E173),'Hoja de Trabajo para listado'!$CD$151:$DC$151,0)),0)</f>
        <v>0</v>
      </c>
      <c r="G173" s="241">
        <f ca="1">+IFERROR(INDEX('Hoja de Trabajo para listado'!$A$155:$Z$1048576,MATCH($A173,'Hoja de Trabajo para listado'!$A$155:$A$1048576,0),MATCH((CUADRO!G$4&amp;$E173),'Hoja de Trabajo para listado'!$A$151:$Z$151,0)),0)+IFERROR(INDEX('Hoja de Trabajo para listado'!$AB$155:$BA$1048576,MATCH($A173,'Hoja de Trabajo para listado'!$AB$155:$AB$1048576,0),MATCH((CUADRO!G$4&amp;$E173),'Hoja de Trabajo para listado'!$AB$151:$BA$151,0)),0)+IFERROR(INDEX('Hoja de Trabajo para listado'!$BC$155:$CB$1048576,MATCH($A173,'Hoja de Trabajo para listado'!$BC$155:$BC$1048576,0),MATCH((CUADRO!G$4&amp;$E173),'Hoja de Trabajo para listado'!$BC$151:$CB$151,0)),0)+IFERROR(INDEX('Hoja de Trabajo para listado'!$DE$153:$DG$274,MATCH($A173,'Hoja de Trabajo para listado'!$DE$153:$DE$1048576,0),MATCH((CUADRO!G$4&amp;$E173),'Hoja de Trabajo para listado'!$DE$151:$DG$151,0)),0)+IFERROR(INDEX('Hoja de Trabajo para listado'!$CD$155:$DC$1048576,MATCH($A173,'Hoja de Trabajo para listado'!$CD$155:$CD$1048576,0),MATCH((CUADRO!G$4&amp;$E173),'Hoja de Trabajo para listado'!$CD$151:$DC$151,0)),0)</f>
        <v>0</v>
      </c>
      <c r="H173" s="241">
        <f ca="1">+IFERROR(INDEX('Hoja de Trabajo para listado'!$A$155:$Z$1048576,MATCH($A173,'Hoja de Trabajo para listado'!$A$155:$A$1048576,0),MATCH((CUADRO!H$4&amp;$E173),'Hoja de Trabajo para listado'!$A$151:$Z$151,0)),0)+IFERROR(INDEX('Hoja de Trabajo para listado'!$AB$155:$BA$1048576,MATCH($A173,'Hoja de Trabajo para listado'!$AB$155:$AB$1048576,0),MATCH((CUADRO!H$4&amp;$E173),'Hoja de Trabajo para listado'!$AB$151:$BA$151,0)),0)+IFERROR(INDEX('Hoja de Trabajo para listado'!$BC$155:$CB$1048576,MATCH($A173,'Hoja de Trabajo para listado'!$BC$155:$BC$1048576,0),MATCH((CUADRO!H$4&amp;$E173),'Hoja de Trabajo para listado'!$BC$151:$CB$151,0)),0)+IFERROR(INDEX('Hoja de Trabajo para listado'!$DE$153:$DG$274,MATCH($A173,'Hoja de Trabajo para listado'!$DE$153:$DE$1048576,0),MATCH((CUADRO!H$4&amp;$E173),'Hoja de Trabajo para listado'!$DE$151:$DG$151,0)),0)+IFERROR(INDEX('Hoja de Trabajo para listado'!$CD$155:$DC$1048576,MATCH($A173,'Hoja de Trabajo para listado'!$CD$155:$CD$1048576,0),MATCH((CUADRO!H$4&amp;$E173),'Hoja de Trabajo para listado'!$CD$151:$DC$151,0)),0)</f>
        <v>0</v>
      </c>
      <c r="I173" s="241">
        <f ca="1">+IFERROR(INDEX('Hoja de Trabajo para listado'!$A$155:$Z$1048576,MATCH($A173,'Hoja de Trabajo para listado'!$A$155:$A$1048576,0),MATCH((CUADRO!I$4&amp;$E173),'Hoja de Trabajo para listado'!$A$151:$Z$151,0)),0)+IFERROR(INDEX('Hoja de Trabajo para listado'!$AB$155:$BA$1048576,MATCH($A173,'Hoja de Trabajo para listado'!$AB$155:$AB$1048576,0),MATCH((CUADRO!I$4&amp;$E173),'Hoja de Trabajo para listado'!$AB$151:$BA$151,0)),0)+IFERROR(INDEX('Hoja de Trabajo para listado'!$BC$155:$CB$1048576,MATCH($A173,'Hoja de Trabajo para listado'!$BC$155:$BC$1048576,0),MATCH((CUADRO!I$4&amp;$E173),'Hoja de Trabajo para listado'!$BC$151:$CB$151,0)),0)+IFERROR(INDEX('Hoja de Trabajo para listado'!$DE$153:$DG$274,MATCH($A173,'Hoja de Trabajo para listado'!$DE$153:$DE$1048576,0),MATCH((CUADRO!I$4&amp;$E173),'Hoja de Trabajo para listado'!$DE$151:$DG$151,0)),0)+IFERROR(INDEX('Hoja de Trabajo para listado'!$CD$155:$DC$1048576,MATCH($A173,'Hoja de Trabajo para listado'!$CD$155:$CD$1048576,0),MATCH((CUADRO!I$4&amp;$E173),'Hoja de Trabajo para listado'!$CD$151:$DC$151,0)),0)</f>
        <v>0</v>
      </c>
      <c r="J173" s="241">
        <f ca="1">+IFERROR(INDEX('Hoja de Trabajo para listado'!$A$155:$Z$1048576,MATCH($A173,'Hoja de Trabajo para listado'!$A$155:$A$1048576,0),MATCH((CUADRO!J$4&amp;$E173),'Hoja de Trabajo para listado'!$A$151:$Z$151,0)),0)+IFERROR(INDEX('Hoja de Trabajo para listado'!$AB$155:$BA$1048576,MATCH($A173,'Hoja de Trabajo para listado'!$AB$155:$AB$1048576,0),MATCH((CUADRO!J$4&amp;$E173),'Hoja de Trabajo para listado'!$AB$151:$BA$151,0)),0)+IFERROR(INDEX('Hoja de Trabajo para listado'!$BC$155:$CB$1048576,MATCH($A173,'Hoja de Trabajo para listado'!$BC$155:$BC$1048576,0),MATCH((CUADRO!J$4&amp;$E173),'Hoja de Trabajo para listado'!$BC$151:$CB$151,0)),0)+IFERROR(INDEX('Hoja de Trabajo para listado'!$DE$153:$DG$274,MATCH($A173,'Hoja de Trabajo para listado'!$DE$153:$DE$1048576,0),MATCH((CUADRO!J$4&amp;$E173),'Hoja de Trabajo para listado'!$DE$151:$DG$151,0)),0)+IFERROR(INDEX('Hoja de Trabajo para listado'!$CD$155:$DC$1048576,MATCH($A173,'Hoja de Trabajo para listado'!$CD$155:$CD$1048576,0),MATCH((CUADRO!J$4&amp;$E173),'Hoja de Trabajo para listado'!$CD$151:$DC$151,0)),0)</f>
        <v>0</v>
      </c>
      <c r="K173" s="241">
        <f ca="1">+IFERROR(INDEX('Hoja de Trabajo para listado'!$A$155:$Z$1048576,MATCH($A173,'Hoja de Trabajo para listado'!$A$155:$A$1048576,0),MATCH((CUADRO!K$4&amp;$E173),'Hoja de Trabajo para listado'!$A$151:$Z$151,0)),0)+IFERROR(INDEX('Hoja de Trabajo para listado'!$AB$155:$BA$1048576,MATCH($A173,'Hoja de Trabajo para listado'!$AB$155:$AB$1048576,0),MATCH((CUADRO!K$4&amp;$E173),'Hoja de Trabajo para listado'!$AB$151:$BA$151,0)),0)+IFERROR(INDEX('Hoja de Trabajo para listado'!$BC$155:$CB$1048576,MATCH($A173,'Hoja de Trabajo para listado'!$BC$155:$BC$1048576,0),MATCH((CUADRO!K$4&amp;$E173),'Hoja de Trabajo para listado'!$BC$151:$CB$151,0)),0)+IFERROR(INDEX('Hoja de Trabajo para listado'!$DE$153:$DG$274,MATCH($A173,'Hoja de Trabajo para listado'!$DE$153:$DE$1048576,0),MATCH((CUADRO!K$4&amp;$E173),'Hoja de Trabajo para listado'!$DE$151:$DG$151,0)),0)+IFERROR(INDEX('Hoja de Trabajo para listado'!$CD$155:$DC$1048576,MATCH($A173,'Hoja de Trabajo para listado'!$CD$155:$CD$1048576,0),MATCH((CUADRO!K$4&amp;$E173),'Hoja de Trabajo para listado'!$CD$151:$DC$151,0)),0)</f>
        <v>0</v>
      </c>
      <c r="L173" s="241">
        <f ca="1">+IFERROR(INDEX('Hoja de Trabajo para listado'!$A$155:$Z$1048576,MATCH($A173,'Hoja de Trabajo para listado'!$A$155:$A$1048576,0),MATCH((CUADRO!L$4&amp;$E173),'Hoja de Trabajo para listado'!$A$151:$Z$151,0)),0)+IFERROR(INDEX('Hoja de Trabajo para listado'!$AB$155:$BA$1048576,MATCH($A173,'Hoja de Trabajo para listado'!$AB$155:$AB$1048576,0),MATCH((CUADRO!L$4&amp;$E173),'Hoja de Trabajo para listado'!$AB$151:$BA$151,0)),0)+IFERROR(INDEX('Hoja de Trabajo para listado'!$BC$155:$CB$1048576,MATCH($A173,'Hoja de Trabajo para listado'!$BC$155:$BC$1048576,0),MATCH((CUADRO!L$4&amp;$E173),'Hoja de Trabajo para listado'!$BC$151:$CB$151,0)),0)+IFERROR(INDEX('Hoja de Trabajo para listado'!$DE$153:$DG$274,MATCH($A173,'Hoja de Trabajo para listado'!$DE$153:$DE$1048576,0),MATCH((CUADRO!L$4&amp;$E173),'Hoja de Trabajo para listado'!$DE$151:$DG$151,0)),0)+IFERROR(INDEX('Hoja de Trabajo para listado'!$CD$155:$DC$1048576,MATCH($A173,'Hoja de Trabajo para listado'!$CD$155:$CD$1048576,0),MATCH((CUADRO!L$4&amp;$E173),'Hoja de Trabajo para listado'!$CD$151:$DC$151,0)),0)</f>
        <v>0</v>
      </c>
      <c r="M173" s="241">
        <f ca="1">+IFERROR(INDEX('Hoja de Trabajo para listado'!$A$155:$Z$1048576,MATCH($A173,'Hoja de Trabajo para listado'!$A$155:$A$1048576,0),MATCH((CUADRO!M$4&amp;$E173),'Hoja de Trabajo para listado'!$A$151:$Z$151,0)),0)+IFERROR(INDEX('Hoja de Trabajo para listado'!$AB$155:$BA$1048576,MATCH($A173,'Hoja de Trabajo para listado'!$AB$155:$AB$1048576,0),MATCH((CUADRO!M$4&amp;$E173),'Hoja de Trabajo para listado'!$AB$151:$BA$151,0)),0)+IFERROR(INDEX('Hoja de Trabajo para listado'!$BC$155:$CB$1048576,MATCH($A173,'Hoja de Trabajo para listado'!$BC$155:$BC$1048576,0),MATCH((CUADRO!M$4&amp;$E173),'Hoja de Trabajo para listado'!$BC$151:$CB$151,0)),0)+IFERROR(INDEX('Hoja de Trabajo para listado'!$DE$153:$DG$274,MATCH($A173,'Hoja de Trabajo para listado'!$DE$153:$DE$1048576,0),MATCH((CUADRO!M$4&amp;$E173),'Hoja de Trabajo para listado'!$DE$151:$DG$151,0)),0)+IFERROR(INDEX('Hoja de Trabajo para listado'!$CD$155:$DC$1048576,MATCH($A173,'Hoja de Trabajo para listado'!$CD$155:$CD$1048576,0),MATCH((CUADRO!M$4&amp;$E173),'Hoja de Trabajo para listado'!$CD$151:$DC$151,0)),0)</f>
        <v>0</v>
      </c>
      <c r="N173" s="241">
        <f ca="1">+IFERROR(INDEX('Hoja de Trabajo para listado'!$A$155:$Z$1048576,MATCH($A173,'Hoja de Trabajo para listado'!$A$155:$A$1048576,0),MATCH((CUADRO!N$4&amp;$E173),'Hoja de Trabajo para listado'!$A$151:$Z$151,0)),0)+IFERROR(INDEX('Hoja de Trabajo para listado'!$AB$155:$BA$1048576,MATCH($A173,'Hoja de Trabajo para listado'!$AB$155:$AB$1048576,0),MATCH((CUADRO!N$4&amp;$E173),'Hoja de Trabajo para listado'!$AB$151:$BA$151,0)),0)+IFERROR(INDEX('Hoja de Trabajo para listado'!$BC$155:$CB$1048576,MATCH($A173,'Hoja de Trabajo para listado'!$BC$155:$BC$1048576,0),MATCH((CUADRO!N$4&amp;$E173),'Hoja de Trabajo para listado'!$BC$151:$CB$151,0)),0)+IFERROR(INDEX('Hoja de Trabajo para listado'!$DE$153:$DG$274,MATCH($A173,'Hoja de Trabajo para listado'!$DE$153:$DE$1048576,0),MATCH((CUADRO!N$4&amp;$E173),'Hoja de Trabajo para listado'!$DE$151:$DG$151,0)),0)+IFERROR(INDEX('Hoja de Trabajo para listado'!$CD$155:$DC$1048576,MATCH($A173,'Hoja de Trabajo para listado'!$CD$155:$CD$1048576,0),MATCH((CUADRO!N$4&amp;$E173),'Hoja de Trabajo para listado'!$CD$151:$DC$151,0)),0)</f>
        <v>0</v>
      </c>
      <c r="O173" s="241">
        <f ca="1">+IFERROR(INDEX('Hoja de Trabajo para listado'!$A$155:$Z$1048576,MATCH($A173,'Hoja de Trabajo para listado'!$A$155:$A$1048576,0),MATCH((CUADRO!O$4&amp;$E173),'Hoja de Trabajo para listado'!$A$151:$Z$151,0)),0)+IFERROR(INDEX('Hoja de Trabajo para listado'!$AB$155:$BA$1048576,MATCH($A173,'Hoja de Trabajo para listado'!$AB$155:$AB$1048576,0),MATCH((CUADRO!O$4&amp;$E173),'Hoja de Trabajo para listado'!$AB$151:$BA$151,0)),0)+IFERROR(INDEX('Hoja de Trabajo para listado'!$BC$155:$CB$1048576,MATCH($A173,'Hoja de Trabajo para listado'!$BC$155:$BC$1048576,0),MATCH((CUADRO!O$4&amp;$E173),'Hoja de Trabajo para listado'!$BC$151:$CB$151,0)),0)+IFERROR(INDEX('Hoja de Trabajo para listado'!$DE$153:$DG$274,MATCH($A173,'Hoja de Trabajo para listado'!$DE$153:$DE$1048576,0),MATCH((CUADRO!O$4&amp;$E173),'Hoja de Trabajo para listado'!$DE$151:$DG$151,0)),0)+IFERROR(INDEX('Hoja de Trabajo para listado'!$CD$155:$DC$1048576,MATCH($A173,'Hoja de Trabajo para listado'!$CD$155:$CD$1048576,0),MATCH((CUADRO!O$4&amp;$E173),'Hoja de Trabajo para listado'!$CD$151:$DC$151,0)),0)</f>
        <v>0</v>
      </c>
      <c r="P173" s="241">
        <f ca="1">+IFERROR(INDEX('Hoja de Trabajo para listado'!$A$155:$Z$1048576,MATCH($A173,'Hoja de Trabajo para listado'!$A$155:$A$1048576,0),MATCH((CUADRO!P$4&amp;$E173),'Hoja de Trabajo para listado'!$A$151:$Z$151,0)),0)+IFERROR(INDEX('Hoja de Trabajo para listado'!$AB$155:$BA$1048576,MATCH($A173,'Hoja de Trabajo para listado'!$AB$155:$AB$1048576,0),MATCH((CUADRO!P$4&amp;$E173),'Hoja de Trabajo para listado'!$AB$151:$BA$151,0)),0)+IFERROR(INDEX('Hoja de Trabajo para listado'!$BC$155:$CB$1048576,MATCH($A173,'Hoja de Trabajo para listado'!$BC$155:$BC$1048576,0),MATCH((CUADRO!P$4&amp;$E173),'Hoja de Trabajo para listado'!$BC$151:$CB$151,0)),0)+IFERROR(INDEX('Hoja de Trabajo para listado'!$DE$153:$DG$274,MATCH($A173,'Hoja de Trabajo para listado'!$DE$153:$DE$1048576,0),MATCH((CUADRO!P$4&amp;$E173),'Hoja de Trabajo para listado'!$DE$151:$DG$151,0)),0)+IFERROR(INDEX('Hoja de Trabajo para listado'!$CD$155:$DC$1048576,MATCH($A173,'Hoja de Trabajo para listado'!$CD$155:$CD$1048576,0),MATCH((CUADRO!P$4&amp;$E173),'Hoja de Trabajo para listado'!$CD$151:$DC$151,0)),0)</f>
        <v>0</v>
      </c>
      <c r="Q173" s="241">
        <f ca="1">+IFERROR(INDEX('Hoja de Trabajo para listado'!$A$155:$Z$1048576,MATCH($A173,'Hoja de Trabajo para listado'!$A$155:$A$1048576,0),MATCH((CUADRO!Q$4&amp;$E173),'Hoja de Trabajo para listado'!$A$151:$Z$151,0)),0)+IFERROR(INDEX('Hoja de Trabajo para listado'!$AB$155:$BA$1048576,MATCH($A173,'Hoja de Trabajo para listado'!$AB$155:$AB$1048576,0),MATCH((CUADRO!Q$4&amp;$E173),'Hoja de Trabajo para listado'!$AB$151:$BA$151,0)),0)+IFERROR(INDEX('Hoja de Trabajo para listado'!$BC$155:$CB$1048576,MATCH($A173,'Hoja de Trabajo para listado'!$BC$155:$BC$1048576,0),MATCH((CUADRO!Q$4&amp;$E173),'Hoja de Trabajo para listado'!$BC$151:$CB$151,0)),0)+IFERROR(INDEX('Hoja de Trabajo para listado'!$DE$153:$DG$274,MATCH($A173,'Hoja de Trabajo para listado'!$DE$153:$DE$1048576,0),MATCH((CUADRO!Q$4&amp;$E173),'Hoja de Trabajo para listado'!$DE$151:$DG$151,0)),0)+IFERROR(INDEX('Hoja de Trabajo para listado'!$CD$155:$DC$1048576,MATCH($A173,'Hoja de Trabajo para listado'!$CD$155:$CD$1048576,0),MATCH((CUADRO!Q$4&amp;$E173),'Hoja de Trabajo para listado'!$CD$151:$DC$151,0)),0)</f>
        <v>0</v>
      </c>
      <c r="R173" s="241">
        <f t="shared" ca="1" si="4"/>
        <v>0</v>
      </c>
      <c r="S173" s="241"/>
      <c r="T173" s="241">
        <f ca="1">+T174</f>
        <v>1439286</v>
      </c>
      <c r="U173" s="240">
        <f t="shared" si="5"/>
        <v>1</v>
      </c>
    </row>
    <row r="174" spans="1:21" ht="15" hidden="1" customHeight="1">
      <c r="A174" s="353">
        <v>254</v>
      </c>
      <c r="B174" s="382"/>
      <c r="C174" s="305" t="str">
        <f>+VLOOKUP(A174,bd_lista!$A$3:$C$592,3,FALSE)</f>
        <v>Instituto del Seguro Agrario</v>
      </c>
      <c r="D174" s="384"/>
      <c r="E174" s="305" t="s">
        <v>684</v>
      </c>
      <c r="F174" s="243">
        <f ca="1">+IFERROR(INDEX('Hoja de Trabajo para listado'!$A$155:$Z$1048576,MATCH($A174,'Hoja de Trabajo para listado'!$A$155:$A$1048576,0),MATCH((CUADRO!F$4&amp;$E174),'Hoja de Trabajo para listado'!$A$151:$Z$151,0)),0)+IFERROR(INDEX('Hoja de Trabajo para listado'!$AB$155:$BA$1048576,MATCH($A174,'Hoja de Trabajo para listado'!$AB$155:$AB$1048576,0),MATCH((CUADRO!F$4&amp;$E174),'Hoja de Trabajo para listado'!$AB$151:$BA$151,0)),0)+IFERROR(INDEX('Hoja de Trabajo para listado'!$BC$155:$CB$1048576,MATCH($A174,'Hoja de Trabajo para listado'!$BC$155:$BC$1048576,0),MATCH((CUADRO!F$4&amp;$E174),'Hoja de Trabajo para listado'!$BC$151:$CB$151,0)),0)+IFERROR(INDEX('Hoja de Trabajo para listado'!$DE$153:$DG$274,MATCH($A174,'Hoja de Trabajo para listado'!$DE$153:$DE$1048576,0),MATCH((CUADRO!F$4&amp;$E174),'Hoja de Trabajo para listado'!$DE$151:$DG$151,0)),0)+IFERROR(INDEX('Hoja de Trabajo para listado'!$CD$155:$DC$1048576,MATCH($A174,'Hoja de Trabajo para listado'!$CD$155:$CD$1048576,0),MATCH((CUADRO!F$4&amp;$E174),'Hoja de Trabajo para listado'!$CD$151:$DC$151,0)),0)</f>
        <v>0</v>
      </c>
      <c r="G174" s="243">
        <f ca="1">+IFERROR(INDEX('Hoja de Trabajo para listado'!$A$155:$Z$1048576,MATCH($A174,'Hoja de Trabajo para listado'!$A$155:$A$1048576,0),MATCH((CUADRO!G$4&amp;$E174),'Hoja de Trabajo para listado'!$A$151:$Z$151,0)),0)+IFERROR(INDEX('Hoja de Trabajo para listado'!$AB$155:$BA$1048576,MATCH($A174,'Hoja de Trabajo para listado'!$AB$155:$AB$1048576,0),MATCH((CUADRO!G$4&amp;$E174),'Hoja de Trabajo para listado'!$AB$151:$BA$151,0)),0)+IFERROR(INDEX('Hoja de Trabajo para listado'!$BC$155:$CB$1048576,MATCH($A174,'Hoja de Trabajo para listado'!$BC$155:$BC$1048576,0),MATCH((CUADRO!G$4&amp;$E174),'Hoja de Trabajo para listado'!$BC$151:$CB$151,0)),0)+IFERROR(INDEX('Hoja de Trabajo para listado'!$DE$153:$DG$274,MATCH($A174,'Hoja de Trabajo para listado'!$DE$153:$DE$1048576,0),MATCH((CUADRO!G$4&amp;$E174),'Hoja de Trabajo para listado'!$DE$151:$DG$151,0)),0)+IFERROR(INDEX('Hoja de Trabajo para listado'!$CD$155:$DC$1048576,MATCH($A174,'Hoja de Trabajo para listado'!$CD$155:$CD$1048576,0),MATCH((CUADRO!G$4&amp;$E174),'Hoja de Trabajo para listado'!$CD$151:$DC$151,0)),0)</f>
        <v>0</v>
      </c>
      <c r="H174" s="243">
        <f ca="1">+IFERROR(INDEX('Hoja de Trabajo para listado'!$A$155:$Z$1048576,MATCH($A174,'Hoja de Trabajo para listado'!$A$155:$A$1048576,0),MATCH((CUADRO!H$4&amp;$E174),'Hoja de Trabajo para listado'!$A$151:$Z$151,0)),0)+IFERROR(INDEX('Hoja de Trabajo para listado'!$AB$155:$BA$1048576,MATCH($A174,'Hoja de Trabajo para listado'!$AB$155:$AB$1048576,0),MATCH((CUADRO!H$4&amp;$E174),'Hoja de Trabajo para listado'!$AB$151:$BA$151,0)),0)+IFERROR(INDEX('Hoja de Trabajo para listado'!$BC$155:$CB$1048576,MATCH($A174,'Hoja de Trabajo para listado'!$BC$155:$BC$1048576,0),MATCH((CUADRO!H$4&amp;$E174),'Hoja de Trabajo para listado'!$BC$151:$CB$151,0)),0)+IFERROR(INDEX('Hoja de Trabajo para listado'!$DE$153:$DG$274,MATCH($A174,'Hoja de Trabajo para listado'!$DE$153:$DE$1048576,0),MATCH((CUADRO!H$4&amp;$E174),'Hoja de Trabajo para listado'!$DE$151:$DG$151,0)),0)+IFERROR(INDEX('Hoja de Trabajo para listado'!$CD$155:$DC$1048576,MATCH($A174,'Hoja de Trabajo para listado'!$CD$155:$CD$1048576,0),MATCH((CUADRO!H$4&amp;$E174),'Hoja de Trabajo para listado'!$CD$151:$DC$151,0)),0)</f>
        <v>0</v>
      </c>
      <c r="I174" s="243">
        <f ca="1">+IFERROR(INDEX('Hoja de Trabajo para listado'!$A$155:$Z$1048576,MATCH($A174,'Hoja de Trabajo para listado'!$A$155:$A$1048576,0),MATCH((CUADRO!I$4&amp;$E174),'Hoja de Trabajo para listado'!$A$151:$Z$151,0)),0)+IFERROR(INDEX('Hoja de Trabajo para listado'!$AB$155:$BA$1048576,MATCH($A174,'Hoja de Trabajo para listado'!$AB$155:$AB$1048576,0),MATCH((CUADRO!I$4&amp;$E174),'Hoja de Trabajo para listado'!$AB$151:$BA$151,0)),0)+IFERROR(INDEX('Hoja de Trabajo para listado'!$BC$155:$CB$1048576,MATCH($A174,'Hoja de Trabajo para listado'!$BC$155:$BC$1048576,0),MATCH((CUADRO!I$4&amp;$E174),'Hoja de Trabajo para listado'!$BC$151:$CB$151,0)),0)+IFERROR(INDEX('Hoja de Trabajo para listado'!$DE$153:$DG$274,MATCH($A174,'Hoja de Trabajo para listado'!$DE$153:$DE$1048576,0),MATCH((CUADRO!I$4&amp;$E174),'Hoja de Trabajo para listado'!$DE$151:$DG$151,0)),0)+IFERROR(INDEX('Hoja de Trabajo para listado'!$CD$155:$DC$1048576,MATCH($A174,'Hoja de Trabajo para listado'!$CD$155:$CD$1048576,0),MATCH((CUADRO!I$4&amp;$E174),'Hoja de Trabajo para listado'!$CD$151:$DC$151,0)),0)</f>
        <v>0</v>
      </c>
      <c r="J174" s="243">
        <f ca="1">+IFERROR(INDEX('Hoja de Trabajo para listado'!$A$155:$Z$1048576,MATCH($A174,'Hoja de Trabajo para listado'!$A$155:$A$1048576,0),MATCH((CUADRO!J$4&amp;$E174),'Hoja de Trabajo para listado'!$A$151:$Z$151,0)),0)+IFERROR(INDEX('Hoja de Trabajo para listado'!$AB$155:$BA$1048576,MATCH($A174,'Hoja de Trabajo para listado'!$AB$155:$AB$1048576,0),MATCH((CUADRO!J$4&amp;$E174),'Hoja de Trabajo para listado'!$AB$151:$BA$151,0)),0)+IFERROR(INDEX('Hoja de Trabajo para listado'!$BC$155:$CB$1048576,MATCH($A174,'Hoja de Trabajo para listado'!$BC$155:$BC$1048576,0),MATCH((CUADRO!J$4&amp;$E174),'Hoja de Trabajo para listado'!$BC$151:$CB$151,0)),0)+IFERROR(INDEX('Hoja de Trabajo para listado'!$DE$153:$DG$274,MATCH($A174,'Hoja de Trabajo para listado'!$DE$153:$DE$1048576,0),MATCH((CUADRO!J$4&amp;$E174),'Hoja de Trabajo para listado'!$DE$151:$DG$151,0)),0)+IFERROR(INDEX('Hoja de Trabajo para listado'!$CD$155:$DC$1048576,MATCH($A174,'Hoja de Trabajo para listado'!$CD$155:$CD$1048576,0),MATCH((CUADRO!J$4&amp;$E174),'Hoja de Trabajo para listado'!$CD$151:$DC$151,0)),0)</f>
        <v>1439286</v>
      </c>
      <c r="K174" s="243">
        <f ca="1">+IFERROR(INDEX('Hoja de Trabajo para listado'!$A$155:$Z$1048576,MATCH($A174,'Hoja de Trabajo para listado'!$A$155:$A$1048576,0),MATCH((CUADRO!K$4&amp;$E174),'Hoja de Trabajo para listado'!$A$151:$Z$151,0)),0)+IFERROR(INDEX('Hoja de Trabajo para listado'!$AB$155:$BA$1048576,MATCH($A174,'Hoja de Trabajo para listado'!$AB$155:$AB$1048576,0),MATCH((CUADRO!K$4&amp;$E174),'Hoja de Trabajo para listado'!$AB$151:$BA$151,0)),0)+IFERROR(INDEX('Hoja de Trabajo para listado'!$BC$155:$CB$1048576,MATCH($A174,'Hoja de Trabajo para listado'!$BC$155:$BC$1048576,0),MATCH((CUADRO!K$4&amp;$E174),'Hoja de Trabajo para listado'!$BC$151:$CB$151,0)),0)+IFERROR(INDEX('Hoja de Trabajo para listado'!$DE$153:$DG$274,MATCH($A174,'Hoja de Trabajo para listado'!$DE$153:$DE$1048576,0),MATCH((CUADRO!K$4&amp;$E174),'Hoja de Trabajo para listado'!$DE$151:$DG$151,0)),0)+IFERROR(INDEX('Hoja de Trabajo para listado'!$CD$155:$DC$1048576,MATCH($A174,'Hoja de Trabajo para listado'!$CD$155:$CD$1048576,0),MATCH((CUADRO!K$4&amp;$E174),'Hoja de Trabajo para listado'!$CD$151:$DC$151,0)),0)</f>
        <v>0</v>
      </c>
      <c r="L174" s="243">
        <f ca="1">+IFERROR(INDEX('Hoja de Trabajo para listado'!$A$155:$Z$1048576,MATCH($A174,'Hoja de Trabajo para listado'!$A$155:$A$1048576,0),MATCH((CUADRO!L$4&amp;$E174),'Hoja de Trabajo para listado'!$A$151:$Z$151,0)),0)+IFERROR(INDEX('Hoja de Trabajo para listado'!$AB$155:$BA$1048576,MATCH($A174,'Hoja de Trabajo para listado'!$AB$155:$AB$1048576,0),MATCH((CUADRO!L$4&amp;$E174),'Hoja de Trabajo para listado'!$AB$151:$BA$151,0)),0)+IFERROR(INDEX('Hoja de Trabajo para listado'!$BC$155:$CB$1048576,MATCH($A174,'Hoja de Trabajo para listado'!$BC$155:$BC$1048576,0),MATCH((CUADRO!L$4&amp;$E174),'Hoja de Trabajo para listado'!$BC$151:$CB$151,0)),0)+IFERROR(INDEX('Hoja de Trabajo para listado'!$DE$153:$DG$274,MATCH($A174,'Hoja de Trabajo para listado'!$DE$153:$DE$1048576,0),MATCH((CUADRO!L$4&amp;$E174),'Hoja de Trabajo para listado'!$DE$151:$DG$151,0)),0)+IFERROR(INDEX('Hoja de Trabajo para listado'!$CD$155:$DC$1048576,MATCH($A174,'Hoja de Trabajo para listado'!$CD$155:$CD$1048576,0),MATCH((CUADRO!L$4&amp;$E174),'Hoja de Trabajo para listado'!$CD$151:$DC$151,0)),0)</f>
        <v>0</v>
      </c>
      <c r="M174" s="243">
        <f ca="1">+IFERROR(INDEX('Hoja de Trabajo para listado'!$A$155:$Z$1048576,MATCH($A174,'Hoja de Trabajo para listado'!$A$155:$A$1048576,0),MATCH((CUADRO!M$4&amp;$E174),'Hoja de Trabajo para listado'!$A$151:$Z$151,0)),0)+IFERROR(INDEX('Hoja de Trabajo para listado'!$AB$155:$BA$1048576,MATCH($A174,'Hoja de Trabajo para listado'!$AB$155:$AB$1048576,0),MATCH((CUADRO!M$4&amp;$E174),'Hoja de Trabajo para listado'!$AB$151:$BA$151,0)),0)+IFERROR(INDEX('Hoja de Trabajo para listado'!$BC$155:$CB$1048576,MATCH($A174,'Hoja de Trabajo para listado'!$BC$155:$BC$1048576,0),MATCH((CUADRO!M$4&amp;$E174),'Hoja de Trabajo para listado'!$BC$151:$CB$151,0)),0)+IFERROR(INDEX('Hoja de Trabajo para listado'!$DE$153:$DG$274,MATCH($A174,'Hoja de Trabajo para listado'!$DE$153:$DE$1048576,0),MATCH((CUADRO!M$4&amp;$E174),'Hoja de Trabajo para listado'!$DE$151:$DG$151,0)),0)+IFERROR(INDEX('Hoja de Trabajo para listado'!$CD$155:$DC$1048576,MATCH($A174,'Hoja de Trabajo para listado'!$CD$155:$CD$1048576,0),MATCH((CUADRO!M$4&amp;$E174),'Hoja de Trabajo para listado'!$CD$151:$DC$151,0)),0)</f>
        <v>0</v>
      </c>
      <c r="N174" s="243">
        <f ca="1">+IFERROR(INDEX('Hoja de Trabajo para listado'!$A$155:$Z$1048576,MATCH($A174,'Hoja de Trabajo para listado'!$A$155:$A$1048576,0),MATCH((CUADRO!N$4&amp;$E174),'Hoja de Trabajo para listado'!$A$151:$Z$151,0)),0)+IFERROR(INDEX('Hoja de Trabajo para listado'!$AB$155:$BA$1048576,MATCH($A174,'Hoja de Trabajo para listado'!$AB$155:$AB$1048576,0),MATCH((CUADRO!N$4&amp;$E174),'Hoja de Trabajo para listado'!$AB$151:$BA$151,0)),0)+IFERROR(INDEX('Hoja de Trabajo para listado'!$BC$155:$CB$1048576,MATCH($A174,'Hoja de Trabajo para listado'!$BC$155:$BC$1048576,0),MATCH((CUADRO!N$4&amp;$E174),'Hoja de Trabajo para listado'!$BC$151:$CB$151,0)),0)+IFERROR(INDEX('Hoja de Trabajo para listado'!$DE$153:$DG$274,MATCH($A174,'Hoja de Trabajo para listado'!$DE$153:$DE$1048576,0),MATCH((CUADRO!N$4&amp;$E174),'Hoja de Trabajo para listado'!$DE$151:$DG$151,0)),0)+IFERROR(INDEX('Hoja de Trabajo para listado'!$CD$155:$DC$1048576,MATCH($A174,'Hoja de Trabajo para listado'!$CD$155:$CD$1048576,0),MATCH((CUADRO!N$4&amp;$E174),'Hoja de Trabajo para listado'!$CD$151:$DC$151,0)),0)</f>
        <v>0</v>
      </c>
      <c r="O174" s="243">
        <f ca="1">+IFERROR(INDEX('Hoja de Trabajo para listado'!$A$155:$Z$1048576,MATCH($A174,'Hoja de Trabajo para listado'!$A$155:$A$1048576,0),MATCH((CUADRO!O$4&amp;$E174),'Hoja de Trabajo para listado'!$A$151:$Z$151,0)),0)+IFERROR(INDEX('Hoja de Trabajo para listado'!$AB$155:$BA$1048576,MATCH($A174,'Hoja de Trabajo para listado'!$AB$155:$AB$1048576,0),MATCH((CUADRO!O$4&amp;$E174),'Hoja de Trabajo para listado'!$AB$151:$BA$151,0)),0)+IFERROR(INDEX('Hoja de Trabajo para listado'!$BC$155:$CB$1048576,MATCH($A174,'Hoja de Trabajo para listado'!$BC$155:$BC$1048576,0),MATCH((CUADRO!O$4&amp;$E174),'Hoja de Trabajo para listado'!$BC$151:$CB$151,0)),0)+IFERROR(INDEX('Hoja de Trabajo para listado'!$DE$153:$DG$274,MATCH($A174,'Hoja de Trabajo para listado'!$DE$153:$DE$1048576,0),MATCH((CUADRO!O$4&amp;$E174),'Hoja de Trabajo para listado'!$DE$151:$DG$151,0)),0)+IFERROR(INDEX('Hoja de Trabajo para listado'!$CD$155:$DC$1048576,MATCH($A174,'Hoja de Trabajo para listado'!$CD$155:$CD$1048576,0),MATCH((CUADRO!O$4&amp;$E174),'Hoja de Trabajo para listado'!$CD$151:$DC$151,0)),0)</f>
        <v>0</v>
      </c>
      <c r="P174" s="243">
        <f ca="1">+IFERROR(INDEX('Hoja de Trabajo para listado'!$A$155:$Z$1048576,MATCH($A174,'Hoja de Trabajo para listado'!$A$155:$A$1048576,0),MATCH((CUADRO!P$4&amp;$E174),'Hoja de Trabajo para listado'!$A$151:$Z$151,0)),0)+IFERROR(INDEX('Hoja de Trabajo para listado'!$AB$155:$BA$1048576,MATCH($A174,'Hoja de Trabajo para listado'!$AB$155:$AB$1048576,0),MATCH((CUADRO!P$4&amp;$E174),'Hoja de Trabajo para listado'!$AB$151:$BA$151,0)),0)+IFERROR(INDEX('Hoja de Trabajo para listado'!$BC$155:$CB$1048576,MATCH($A174,'Hoja de Trabajo para listado'!$BC$155:$BC$1048576,0),MATCH((CUADRO!P$4&amp;$E174),'Hoja de Trabajo para listado'!$BC$151:$CB$151,0)),0)+IFERROR(INDEX('Hoja de Trabajo para listado'!$DE$153:$DG$274,MATCH($A174,'Hoja de Trabajo para listado'!$DE$153:$DE$1048576,0),MATCH((CUADRO!P$4&amp;$E174),'Hoja de Trabajo para listado'!$DE$151:$DG$151,0)),0)+IFERROR(INDEX('Hoja de Trabajo para listado'!$CD$155:$DC$1048576,MATCH($A174,'Hoja de Trabajo para listado'!$CD$155:$CD$1048576,0),MATCH((CUADRO!P$4&amp;$E174),'Hoja de Trabajo para listado'!$CD$151:$DC$151,0)),0)</f>
        <v>0</v>
      </c>
      <c r="Q174" s="243">
        <f ca="1">+IFERROR(INDEX('Hoja de Trabajo para listado'!$A$155:$Z$1048576,MATCH($A174,'Hoja de Trabajo para listado'!$A$155:$A$1048576,0),MATCH((CUADRO!Q$4&amp;$E174),'Hoja de Trabajo para listado'!$A$151:$Z$151,0)),0)+IFERROR(INDEX('Hoja de Trabajo para listado'!$AB$155:$BA$1048576,MATCH($A174,'Hoja de Trabajo para listado'!$AB$155:$AB$1048576,0),MATCH((CUADRO!Q$4&amp;$E174),'Hoja de Trabajo para listado'!$AB$151:$BA$151,0)),0)+IFERROR(INDEX('Hoja de Trabajo para listado'!$BC$155:$CB$1048576,MATCH($A174,'Hoja de Trabajo para listado'!$BC$155:$BC$1048576,0),MATCH((CUADRO!Q$4&amp;$E174),'Hoja de Trabajo para listado'!$BC$151:$CB$151,0)),0)+IFERROR(INDEX('Hoja de Trabajo para listado'!$DE$153:$DG$274,MATCH($A174,'Hoja de Trabajo para listado'!$DE$153:$DE$1048576,0),MATCH((CUADRO!Q$4&amp;$E174),'Hoja de Trabajo para listado'!$DE$151:$DG$151,0)),0)+IFERROR(INDEX('Hoja de Trabajo para listado'!$CD$155:$DC$1048576,MATCH($A174,'Hoja de Trabajo para listado'!$CD$155:$CD$1048576,0),MATCH((CUADRO!Q$4&amp;$E174),'Hoja de Trabajo para listado'!$CD$151:$DC$151,0)),0)</f>
        <v>0</v>
      </c>
      <c r="R174" s="243">
        <f t="shared" ca="1" si="4"/>
        <v>1439286</v>
      </c>
      <c r="S174" s="243">
        <f ca="1">+R173+R174</f>
        <v>1439286</v>
      </c>
      <c r="T174" s="243">
        <f ca="1">+S174</f>
        <v>1439286</v>
      </c>
      <c r="U174" s="242">
        <f t="shared" si="5"/>
        <v>2</v>
      </c>
    </row>
    <row r="175" spans="1:21" ht="15" hidden="1" customHeight="1">
      <c r="A175" s="354">
        <v>265</v>
      </c>
      <c r="B175" s="381">
        <f>+A175</f>
        <v>265</v>
      </c>
      <c r="C175" s="245" t="str">
        <f>+VLOOKUP(A175,bd_lista!$A$3:$C$592,3,FALSE)</f>
        <v>Direc. Dptal. de Educación  Chuquisaca</v>
      </c>
      <c r="D175" s="383" t="str">
        <f>+C175</f>
        <v>Direc. Dptal. de Educación  Chuquisaca</v>
      </c>
      <c r="E175" s="245" t="s">
        <v>683</v>
      </c>
      <c r="F175" s="241">
        <f ca="1">+IFERROR(INDEX('Hoja de Trabajo para listado'!$A$155:$Z$1048576,MATCH($A175,'Hoja de Trabajo para listado'!$A$155:$A$1048576,0),MATCH((CUADRO!F$4&amp;$E175),'Hoja de Trabajo para listado'!$A$151:$Z$151,0)),0)+IFERROR(INDEX('Hoja de Trabajo para listado'!$AB$155:$BA$1048576,MATCH($A175,'Hoja de Trabajo para listado'!$AB$155:$AB$1048576,0),MATCH((CUADRO!F$4&amp;$E175),'Hoja de Trabajo para listado'!$AB$151:$BA$151,0)),0)+IFERROR(INDEX('Hoja de Trabajo para listado'!$BC$155:$CB$1048576,MATCH($A175,'Hoja de Trabajo para listado'!$BC$155:$BC$1048576,0),MATCH((CUADRO!F$4&amp;$E175),'Hoja de Trabajo para listado'!$BC$151:$CB$151,0)),0)+IFERROR(INDEX('Hoja de Trabajo para listado'!$DE$153:$DG$274,MATCH($A175,'Hoja de Trabajo para listado'!$DE$153:$DE$1048576,0),MATCH((CUADRO!F$4&amp;$E175),'Hoja de Trabajo para listado'!$DE$151:$DG$151,0)),0)+IFERROR(INDEX('Hoja de Trabajo para listado'!$CD$155:$DC$1048576,MATCH($A175,'Hoja de Trabajo para listado'!$CD$155:$CD$1048576,0),MATCH((CUADRO!F$4&amp;$E175),'Hoja de Trabajo para listado'!$CD$151:$DC$151,0)),0)</f>
        <v>0</v>
      </c>
      <c r="G175" s="241">
        <f ca="1">+IFERROR(INDEX('Hoja de Trabajo para listado'!$A$155:$Z$1048576,MATCH($A175,'Hoja de Trabajo para listado'!$A$155:$A$1048576,0),MATCH((CUADRO!G$4&amp;$E175),'Hoja de Trabajo para listado'!$A$151:$Z$151,0)),0)+IFERROR(INDEX('Hoja de Trabajo para listado'!$AB$155:$BA$1048576,MATCH($A175,'Hoja de Trabajo para listado'!$AB$155:$AB$1048576,0),MATCH((CUADRO!G$4&amp;$E175),'Hoja de Trabajo para listado'!$AB$151:$BA$151,0)),0)+IFERROR(INDEX('Hoja de Trabajo para listado'!$BC$155:$CB$1048576,MATCH($A175,'Hoja de Trabajo para listado'!$BC$155:$BC$1048576,0),MATCH((CUADRO!G$4&amp;$E175),'Hoja de Trabajo para listado'!$BC$151:$CB$151,0)),0)+IFERROR(INDEX('Hoja de Trabajo para listado'!$DE$153:$DG$274,MATCH($A175,'Hoja de Trabajo para listado'!$DE$153:$DE$1048576,0),MATCH((CUADRO!G$4&amp;$E175),'Hoja de Trabajo para listado'!$DE$151:$DG$151,0)),0)+IFERROR(INDEX('Hoja de Trabajo para listado'!$CD$155:$DC$1048576,MATCH($A175,'Hoja de Trabajo para listado'!$CD$155:$CD$1048576,0),MATCH((CUADRO!G$4&amp;$E175),'Hoja de Trabajo para listado'!$CD$151:$DC$151,0)),0)</f>
        <v>0</v>
      </c>
      <c r="H175" s="241">
        <f ca="1">+IFERROR(INDEX('Hoja de Trabajo para listado'!$A$155:$Z$1048576,MATCH($A175,'Hoja de Trabajo para listado'!$A$155:$A$1048576,0),MATCH((CUADRO!H$4&amp;$E175),'Hoja de Trabajo para listado'!$A$151:$Z$151,0)),0)+IFERROR(INDEX('Hoja de Trabajo para listado'!$AB$155:$BA$1048576,MATCH($A175,'Hoja de Trabajo para listado'!$AB$155:$AB$1048576,0),MATCH((CUADRO!H$4&amp;$E175),'Hoja de Trabajo para listado'!$AB$151:$BA$151,0)),0)+IFERROR(INDEX('Hoja de Trabajo para listado'!$BC$155:$CB$1048576,MATCH($A175,'Hoja de Trabajo para listado'!$BC$155:$BC$1048576,0),MATCH((CUADRO!H$4&amp;$E175),'Hoja de Trabajo para listado'!$BC$151:$CB$151,0)),0)+IFERROR(INDEX('Hoja de Trabajo para listado'!$DE$153:$DG$274,MATCH($A175,'Hoja de Trabajo para listado'!$DE$153:$DE$1048576,0),MATCH((CUADRO!H$4&amp;$E175),'Hoja de Trabajo para listado'!$DE$151:$DG$151,0)),0)+IFERROR(INDEX('Hoja de Trabajo para listado'!$CD$155:$DC$1048576,MATCH($A175,'Hoja de Trabajo para listado'!$CD$155:$CD$1048576,0),MATCH((CUADRO!H$4&amp;$E175),'Hoja de Trabajo para listado'!$CD$151:$DC$151,0)),0)</f>
        <v>0</v>
      </c>
      <c r="I175" s="241">
        <f ca="1">+IFERROR(INDEX('Hoja de Trabajo para listado'!$A$155:$Z$1048576,MATCH($A175,'Hoja de Trabajo para listado'!$A$155:$A$1048576,0),MATCH((CUADRO!I$4&amp;$E175),'Hoja de Trabajo para listado'!$A$151:$Z$151,0)),0)+IFERROR(INDEX('Hoja de Trabajo para listado'!$AB$155:$BA$1048576,MATCH($A175,'Hoja de Trabajo para listado'!$AB$155:$AB$1048576,0),MATCH((CUADRO!I$4&amp;$E175),'Hoja de Trabajo para listado'!$AB$151:$BA$151,0)),0)+IFERROR(INDEX('Hoja de Trabajo para listado'!$BC$155:$CB$1048576,MATCH($A175,'Hoja de Trabajo para listado'!$BC$155:$BC$1048576,0),MATCH((CUADRO!I$4&amp;$E175),'Hoja de Trabajo para listado'!$BC$151:$CB$151,0)),0)+IFERROR(INDEX('Hoja de Trabajo para listado'!$DE$153:$DG$274,MATCH($A175,'Hoja de Trabajo para listado'!$DE$153:$DE$1048576,0),MATCH((CUADRO!I$4&amp;$E175),'Hoja de Trabajo para listado'!$DE$151:$DG$151,0)),0)+IFERROR(INDEX('Hoja de Trabajo para listado'!$CD$155:$DC$1048576,MATCH($A175,'Hoja de Trabajo para listado'!$CD$155:$CD$1048576,0),MATCH((CUADRO!I$4&amp;$E175),'Hoja de Trabajo para listado'!$CD$151:$DC$151,0)),0)</f>
        <v>0</v>
      </c>
      <c r="J175" s="241">
        <f ca="1">+IFERROR(INDEX('Hoja de Trabajo para listado'!$A$155:$Z$1048576,MATCH($A175,'Hoja de Trabajo para listado'!$A$155:$A$1048576,0),MATCH((CUADRO!J$4&amp;$E175),'Hoja de Trabajo para listado'!$A$151:$Z$151,0)),0)+IFERROR(INDEX('Hoja de Trabajo para listado'!$AB$155:$BA$1048576,MATCH($A175,'Hoja de Trabajo para listado'!$AB$155:$AB$1048576,0),MATCH((CUADRO!J$4&amp;$E175),'Hoja de Trabajo para listado'!$AB$151:$BA$151,0)),0)+IFERROR(INDEX('Hoja de Trabajo para listado'!$BC$155:$CB$1048576,MATCH($A175,'Hoja de Trabajo para listado'!$BC$155:$BC$1048576,0),MATCH((CUADRO!J$4&amp;$E175),'Hoja de Trabajo para listado'!$BC$151:$CB$151,0)),0)+IFERROR(INDEX('Hoja de Trabajo para listado'!$DE$153:$DG$274,MATCH($A175,'Hoja de Trabajo para listado'!$DE$153:$DE$1048576,0),MATCH((CUADRO!J$4&amp;$E175),'Hoja de Trabajo para listado'!$DE$151:$DG$151,0)),0)+IFERROR(INDEX('Hoja de Trabajo para listado'!$CD$155:$DC$1048576,MATCH($A175,'Hoja de Trabajo para listado'!$CD$155:$CD$1048576,0),MATCH((CUADRO!J$4&amp;$E175),'Hoja de Trabajo para listado'!$CD$151:$DC$151,0)),0)</f>
        <v>0</v>
      </c>
      <c r="K175" s="241">
        <f ca="1">+IFERROR(INDEX('Hoja de Trabajo para listado'!$A$155:$Z$1048576,MATCH($A175,'Hoja de Trabajo para listado'!$A$155:$A$1048576,0),MATCH((CUADRO!K$4&amp;$E175),'Hoja de Trabajo para listado'!$A$151:$Z$151,0)),0)+IFERROR(INDEX('Hoja de Trabajo para listado'!$AB$155:$BA$1048576,MATCH($A175,'Hoja de Trabajo para listado'!$AB$155:$AB$1048576,0),MATCH((CUADRO!K$4&amp;$E175),'Hoja de Trabajo para listado'!$AB$151:$BA$151,0)),0)+IFERROR(INDEX('Hoja de Trabajo para listado'!$BC$155:$CB$1048576,MATCH($A175,'Hoja de Trabajo para listado'!$BC$155:$BC$1048576,0),MATCH((CUADRO!K$4&amp;$E175),'Hoja de Trabajo para listado'!$BC$151:$CB$151,0)),0)+IFERROR(INDEX('Hoja de Trabajo para listado'!$DE$153:$DG$274,MATCH($A175,'Hoja de Trabajo para listado'!$DE$153:$DE$1048576,0),MATCH((CUADRO!K$4&amp;$E175),'Hoja de Trabajo para listado'!$DE$151:$DG$151,0)),0)+IFERROR(INDEX('Hoja de Trabajo para listado'!$CD$155:$DC$1048576,MATCH($A175,'Hoja de Trabajo para listado'!$CD$155:$CD$1048576,0),MATCH((CUADRO!K$4&amp;$E175),'Hoja de Trabajo para listado'!$CD$151:$DC$151,0)),0)</f>
        <v>0</v>
      </c>
      <c r="L175" s="241">
        <f ca="1">+IFERROR(INDEX('Hoja de Trabajo para listado'!$A$155:$Z$1048576,MATCH($A175,'Hoja de Trabajo para listado'!$A$155:$A$1048576,0),MATCH((CUADRO!L$4&amp;$E175),'Hoja de Trabajo para listado'!$A$151:$Z$151,0)),0)+IFERROR(INDEX('Hoja de Trabajo para listado'!$AB$155:$BA$1048576,MATCH($A175,'Hoja de Trabajo para listado'!$AB$155:$AB$1048576,0),MATCH((CUADRO!L$4&amp;$E175),'Hoja de Trabajo para listado'!$AB$151:$BA$151,0)),0)+IFERROR(INDEX('Hoja de Trabajo para listado'!$BC$155:$CB$1048576,MATCH($A175,'Hoja de Trabajo para listado'!$BC$155:$BC$1048576,0),MATCH((CUADRO!L$4&amp;$E175),'Hoja de Trabajo para listado'!$BC$151:$CB$151,0)),0)+IFERROR(INDEX('Hoja de Trabajo para listado'!$DE$153:$DG$274,MATCH($A175,'Hoja de Trabajo para listado'!$DE$153:$DE$1048576,0),MATCH((CUADRO!L$4&amp;$E175),'Hoja de Trabajo para listado'!$DE$151:$DG$151,0)),0)+IFERROR(INDEX('Hoja de Trabajo para listado'!$CD$155:$DC$1048576,MATCH($A175,'Hoja de Trabajo para listado'!$CD$155:$CD$1048576,0),MATCH((CUADRO!L$4&amp;$E175),'Hoja de Trabajo para listado'!$CD$151:$DC$151,0)),0)</f>
        <v>0</v>
      </c>
      <c r="M175" s="241">
        <f ca="1">+IFERROR(INDEX('Hoja de Trabajo para listado'!$A$155:$Z$1048576,MATCH($A175,'Hoja de Trabajo para listado'!$A$155:$A$1048576,0),MATCH((CUADRO!M$4&amp;$E175),'Hoja de Trabajo para listado'!$A$151:$Z$151,0)),0)+IFERROR(INDEX('Hoja de Trabajo para listado'!$AB$155:$BA$1048576,MATCH($A175,'Hoja de Trabajo para listado'!$AB$155:$AB$1048576,0),MATCH((CUADRO!M$4&amp;$E175),'Hoja de Trabajo para listado'!$AB$151:$BA$151,0)),0)+IFERROR(INDEX('Hoja de Trabajo para listado'!$BC$155:$CB$1048576,MATCH($A175,'Hoja de Trabajo para listado'!$BC$155:$BC$1048576,0),MATCH((CUADRO!M$4&amp;$E175),'Hoja de Trabajo para listado'!$BC$151:$CB$151,0)),0)+IFERROR(INDEX('Hoja de Trabajo para listado'!$DE$153:$DG$274,MATCH($A175,'Hoja de Trabajo para listado'!$DE$153:$DE$1048576,0),MATCH((CUADRO!M$4&amp;$E175),'Hoja de Trabajo para listado'!$DE$151:$DG$151,0)),0)+IFERROR(INDEX('Hoja de Trabajo para listado'!$CD$155:$DC$1048576,MATCH($A175,'Hoja de Trabajo para listado'!$CD$155:$CD$1048576,0),MATCH((CUADRO!M$4&amp;$E175),'Hoja de Trabajo para listado'!$CD$151:$DC$151,0)),0)</f>
        <v>0</v>
      </c>
      <c r="N175" s="241">
        <f ca="1">+IFERROR(INDEX('Hoja de Trabajo para listado'!$A$155:$Z$1048576,MATCH($A175,'Hoja de Trabajo para listado'!$A$155:$A$1048576,0),MATCH((CUADRO!N$4&amp;$E175),'Hoja de Trabajo para listado'!$A$151:$Z$151,0)),0)+IFERROR(INDEX('Hoja de Trabajo para listado'!$AB$155:$BA$1048576,MATCH($A175,'Hoja de Trabajo para listado'!$AB$155:$AB$1048576,0),MATCH((CUADRO!N$4&amp;$E175),'Hoja de Trabajo para listado'!$AB$151:$BA$151,0)),0)+IFERROR(INDEX('Hoja de Trabajo para listado'!$BC$155:$CB$1048576,MATCH($A175,'Hoja de Trabajo para listado'!$BC$155:$BC$1048576,0),MATCH((CUADRO!N$4&amp;$E175),'Hoja de Trabajo para listado'!$BC$151:$CB$151,0)),0)+IFERROR(INDEX('Hoja de Trabajo para listado'!$DE$153:$DG$274,MATCH($A175,'Hoja de Trabajo para listado'!$DE$153:$DE$1048576,0),MATCH((CUADRO!N$4&amp;$E175),'Hoja de Trabajo para listado'!$DE$151:$DG$151,0)),0)+IFERROR(INDEX('Hoja de Trabajo para listado'!$CD$155:$DC$1048576,MATCH($A175,'Hoja de Trabajo para listado'!$CD$155:$CD$1048576,0),MATCH((CUADRO!N$4&amp;$E175),'Hoja de Trabajo para listado'!$CD$151:$DC$151,0)),0)</f>
        <v>0</v>
      </c>
      <c r="O175" s="241">
        <f ca="1">+IFERROR(INDEX('Hoja de Trabajo para listado'!$A$155:$Z$1048576,MATCH($A175,'Hoja de Trabajo para listado'!$A$155:$A$1048576,0),MATCH((CUADRO!O$4&amp;$E175),'Hoja de Trabajo para listado'!$A$151:$Z$151,0)),0)+IFERROR(INDEX('Hoja de Trabajo para listado'!$AB$155:$BA$1048576,MATCH($A175,'Hoja de Trabajo para listado'!$AB$155:$AB$1048576,0),MATCH((CUADRO!O$4&amp;$E175),'Hoja de Trabajo para listado'!$AB$151:$BA$151,0)),0)+IFERROR(INDEX('Hoja de Trabajo para listado'!$BC$155:$CB$1048576,MATCH($A175,'Hoja de Trabajo para listado'!$BC$155:$BC$1048576,0),MATCH((CUADRO!O$4&amp;$E175),'Hoja de Trabajo para listado'!$BC$151:$CB$151,0)),0)+IFERROR(INDEX('Hoja de Trabajo para listado'!$DE$153:$DG$274,MATCH($A175,'Hoja de Trabajo para listado'!$DE$153:$DE$1048576,0),MATCH((CUADRO!O$4&amp;$E175),'Hoja de Trabajo para listado'!$DE$151:$DG$151,0)),0)+IFERROR(INDEX('Hoja de Trabajo para listado'!$CD$155:$DC$1048576,MATCH($A175,'Hoja de Trabajo para listado'!$CD$155:$CD$1048576,0),MATCH((CUADRO!O$4&amp;$E175),'Hoja de Trabajo para listado'!$CD$151:$DC$151,0)),0)</f>
        <v>0</v>
      </c>
      <c r="P175" s="241">
        <f ca="1">+IFERROR(INDEX('Hoja de Trabajo para listado'!$A$155:$Z$1048576,MATCH($A175,'Hoja de Trabajo para listado'!$A$155:$A$1048576,0),MATCH((CUADRO!P$4&amp;$E175),'Hoja de Trabajo para listado'!$A$151:$Z$151,0)),0)+IFERROR(INDEX('Hoja de Trabajo para listado'!$AB$155:$BA$1048576,MATCH($A175,'Hoja de Trabajo para listado'!$AB$155:$AB$1048576,0),MATCH((CUADRO!P$4&amp;$E175),'Hoja de Trabajo para listado'!$AB$151:$BA$151,0)),0)+IFERROR(INDEX('Hoja de Trabajo para listado'!$BC$155:$CB$1048576,MATCH($A175,'Hoja de Trabajo para listado'!$BC$155:$BC$1048576,0),MATCH((CUADRO!P$4&amp;$E175),'Hoja de Trabajo para listado'!$BC$151:$CB$151,0)),0)+IFERROR(INDEX('Hoja de Trabajo para listado'!$DE$153:$DG$274,MATCH($A175,'Hoja de Trabajo para listado'!$DE$153:$DE$1048576,0),MATCH((CUADRO!P$4&amp;$E175),'Hoja de Trabajo para listado'!$DE$151:$DG$151,0)),0)+IFERROR(INDEX('Hoja de Trabajo para listado'!$CD$155:$DC$1048576,MATCH($A175,'Hoja de Trabajo para listado'!$CD$155:$CD$1048576,0),MATCH((CUADRO!P$4&amp;$E175),'Hoja de Trabajo para listado'!$CD$151:$DC$151,0)),0)</f>
        <v>0</v>
      </c>
      <c r="Q175" s="241">
        <f ca="1">+IFERROR(INDEX('Hoja de Trabajo para listado'!$A$155:$Z$1048576,MATCH($A175,'Hoja de Trabajo para listado'!$A$155:$A$1048576,0),MATCH((CUADRO!Q$4&amp;$E175),'Hoja de Trabajo para listado'!$A$151:$Z$151,0)),0)+IFERROR(INDEX('Hoja de Trabajo para listado'!$AB$155:$BA$1048576,MATCH($A175,'Hoja de Trabajo para listado'!$AB$155:$AB$1048576,0),MATCH((CUADRO!Q$4&amp;$E175),'Hoja de Trabajo para listado'!$AB$151:$BA$151,0)),0)+IFERROR(INDEX('Hoja de Trabajo para listado'!$BC$155:$CB$1048576,MATCH($A175,'Hoja de Trabajo para listado'!$BC$155:$BC$1048576,0),MATCH((CUADRO!Q$4&amp;$E175),'Hoja de Trabajo para listado'!$BC$151:$CB$151,0)),0)+IFERROR(INDEX('Hoja de Trabajo para listado'!$DE$153:$DG$274,MATCH($A175,'Hoja de Trabajo para listado'!$DE$153:$DE$1048576,0),MATCH((CUADRO!Q$4&amp;$E175),'Hoja de Trabajo para listado'!$DE$151:$DG$151,0)),0)+IFERROR(INDEX('Hoja de Trabajo para listado'!$CD$155:$DC$1048576,MATCH($A175,'Hoja de Trabajo para listado'!$CD$155:$CD$1048576,0),MATCH((CUADRO!Q$4&amp;$E175),'Hoja de Trabajo para listado'!$CD$151:$DC$151,0)),0)</f>
        <v>0</v>
      </c>
      <c r="R175" s="241">
        <f t="shared" ca="1" si="4"/>
        <v>0</v>
      </c>
      <c r="S175" s="241"/>
      <c r="T175" s="241">
        <f ca="1">+T176</f>
        <v>6792</v>
      </c>
      <c r="U175" s="240">
        <f t="shared" si="5"/>
        <v>1</v>
      </c>
    </row>
    <row r="176" spans="1:21" ht="15" hidden="1" customHeight="1">
      <c r="A176" s="353">
        <v>265</v>
      </c>
      <c r="B176" s="382"/>
      <c r="C176" s="305" t="str">
        <f>+VLOOKUP(A176,bd_lista!$A$3:$C$592,3,FALSE)</f>
        <v>Direc. Dptal. de Educación  Chuquisaca</v>
      </c>
      <c r="D176" s="384"/>
      <c r="E176" s="305" t="s">
        <v>684</v>
      </c>
      <c r="F176" s="243">
        <f ca="1">+IFERROR(INDEX('Hoja de Trabajo para listado'!$A$155:$Z$1048576,MATCH($A176,'Hoja de Trabajo para listado'!$A$155:$A$1048576,0),MATCH((CUADRO!F$4&amp;$E176),'Hoja de Trabajo para listado'!$A$151:$Z$151,0)),0)+IFERROR(INDEX('Hoja de Trabajo para listado'!$AB$155:$BA$1048576,MATCH($A176,'Hoja de Trabajo para listado'!$AB$155:$AB$1048576,0),MATCH((CUADRO!F$4&amp;$E176),'Hoja de Trabajo para listado'!$AB$151:$BA$151,0)),0)+IFERROR(INDEX('Hoja de Trabajo para listado'!$BC$155:$CB$1048576,MATCH($A176,'Hoja de Trabajo para listado'!$BC$155:$BC$1048576,0),MATCH((CUADRO!F$4&amp;$E176),'Hoja de Trabajo para listado'!$BC$151:$CB$151,0)),0)+IFERROR(INDEX('Hoja de Trabajo para listado'!$DE$153:$DG$274,MATCH($A176,'Hoja de Trabajo para listado'!$DE$153:$DE$1048576,0),MATCH((CUADRO!F$4&amp;$E176),'Hoja de Trabajo para listado'!$DE$151:$DG$151,0)),0)+IFERROR(INDEX('Hoja de Trabajo para listado'!$CD$155:$DC$1048576,MATCH($A176,'Hoja de Trabajo para listado'!$CD$155:$CD$1048576,0),MATCH((CUADRO!F$4&amp;$E176),'Hoja de Trabajo para listado'!$CD$151:$DC$151,0)),0)</f>
        <v>0</v>
      </c>
      <c r="G176" s="243">
        <f ca="1">+IFERROR(INDEX('Hoja de Trabajo para listado'!$A$155:$Z$1048576,MATCH($A176,'Hoja de Trabajo para listado'!$A$155:$A$1048576,0),MATCH((CUADRO!G$4&amp;$E176),'Hoja de Trabajo para listado'!$A$151:$Z$151,0)),0)+IFERROR(INDEX('Hoja de Trabajo para listado'!$AB$155:$BA$1048576,MATCH($A176,'Hoja de Trabajo para listado'!$AB$155:$AB$1048576,0),MATCH((CUADRO!G$4&amp;$E176),'Hoja de Trabajo para listado'!$AB$151:$BA$151,0)),0)+IFERROR(INDEX('Hoja de Trabajo para listado'!$BC$155:$CB$1048576,MATCH($A176,'Hoja de Trabajo para listado'!$BC$155:$BC$1048576,0),MATCH((CUADRO!G$4&amp;$E176),'Hoja de Trabajo para listado'!$BC$151:$CB$151,0)),0)+IFERROR(INDEX('Hoja de Trabajo para listado'!$DE$153:$DG$274,MATCH($A176,'Hoja de Trabajo para listado'!$DE$153:$DE$1048576,0),MATCH((CUADRO!G$4&amp;$E176),'Hoja de Trabajo para listado'!$DE$151:$DG$151,0)),0)+IFERROR(INDEX('Hoja de Trabajo para listado'!$CD$155:$DC$1048576,MATCH($A176,'Hoja de Trabajo para listado'!$CD$155:$CD$1048576,0),MATCH((CUADRO!G$4&amp;$E176),'Hoja de Trabajo para listado'!$CD$151:$DC$151,0)),0)</f>
        <v>0</v>
      </c>
      <c r="H176" s="243">
        <f ca="1">+IFERROR(INDEX('Hoja de Trabajo para listado'!$A$155:$Z$1048576,MATCH($A176,'Hoja de Trabajo para listado'!$A$155:$A$1048576,0),MATCH((CUADRO!H$4&amp;$E176),'Hoja de Trabajo para listado'!$A$151:$Z$151,0)),0)+IFERROR(INDEX('Hoja de Trabajo para listado'!$AB$155:$BA$1048576,MATCH($A176,'Hoja de Trabajo para listado'!$AB$155:$AB$1048576,0),MATCH((CUADRO!H$4&amp;$E176),'Hoja de Trabajo para listado'!$AB$151:$BA$151,0)),0)+IFERROR(INDEX('Hoja de Trabajo para listado'!$BC$155:$CB$1048576,MATCH($A176,'Hoja de Trabajo para listado'!$BC$155:$BC$1048576,0),MATCH((CUADRO!H$4&amp;$E176),'Hoja de Trabajo para listado'!$BC$151:$CB$151,0)),0)+IFERROR(INDEX('Hoja de Trabajo para listado'!$DE$153:$DG$274,MATCH($A176,'Hoja de Trabajo para listado'!$DE$153:$DE$1048576,0),MATCH((CUADRO!H$4&amp;$E176),'Hoja de Trabajo para listado'!$DE$151:$DG$151,0)),0)+IFERROR(INDEX('Hoja de Trabajo para listado'!$CD$155:$DC$1048576,MATCH($A176,'Hoja de Trabajo para listado'!$CD$155:$CD$1048576,0),MATCH((CUADRO!H$4&amp;$E176),'Hoja de Trabajo para listado'!$CD$151:$DC$151,0)),0)</f>
        <v>0</v>
      </c>
      <c r="I176" s="243">
        <f ca="1">+IFERROR(INDEX('Hoja de Trabajo para listado'!$A$155:$Z$1048576,MATCH($A176,'Hoja de Trabajo para listado'!$A$155:$A$1048576,0),MATCH((CUADRO!I$4&amp;$E176),'Hoja de Trabajo para listado'!$A$151:$Z$151,0)),0)+IFERROR(INDEX('Hoja de Trabajo para listado'!$AB$155:$BA$1048576,MATCH($A176,'Hoja de Trabajo para listado'!$AB$155:$AB$1048576,0),MATCH((CUADRO!I$4&amp;$E176),'Hoja de Trabajo para listado'!$AB$151:$BA$151,0)),0)+IFERROR(INDEX('Hoja de Trabajo para listado'!$BC$155:$CB$1048576,MATCH($A176,'Hoja de Trabajo para listado'!$BC$155:$BC$1048576,0),MATCH((CUADRO!I$4&amp;$E176),'Hoja de Trabajo para listado'!$BC$151:$CB$151,0)),0)+IFERROR(INDEX('Hoja de Trabajo para listado'!$DE$153:$DG$274,MATCH($A176,'Hoja de Trabajo para listado'!$DE$153:$DE$1048576,0),MATCH((CUADRO!I$4&amp;$E176),'Hoja de Trabajo para listado'!$DE$151:$DG$151,0)),0)+IFERROR(INDEX('Hoja de Trabajo para listado'!$CD$155:$DC$1048576,MATCH($A176,'Hoja de Trabajo para listado'!$CD$155:$CD$1048576,0),MATCH((CUADRO!I$4&amp;$E176),'Hoja de Trabajo para listado'!$CD$151:$DC$151,0)),0)</f>
        <v>6792</v>
      </c>
      <c r="J176" s="243">
        <f ca="1">+IFERROR(INDEX('Hoja de Trabajo para listado'!$A$155:$Z$1048576,MATCH($A176,'Hoja de Trabajo para listado'!$A$155:$A$1048576,0),MATCH((CUADRO!J$4&amp;$E176),'Hoja de Trabajo para listado'!$A$151:$Z$151,0)),0)+IFERROR(INDEX('Hoja de Trabajo para listado'!$AB$155:$BA$1048576,MATCH($A176,'Hoja de Trabajo para listado'!$AB$155:$AB$1048576,0),MATCH((CUADRO!J$4&amp;$E176),'Hoja de Trabajo para listado'!$AB$151:$BA$151,0)),0)+IFERROR(INDEX('Hoja de Trabajo para listado'!$BC$155:$CB$1048576,MATCH($A176,'Hoja de Trabajo para listado'!$BC$155:$BC$1048576,0),MATCH((CUADRO!J$4&amp;$E176),'Hoja de Trabajo para listado'!$BC$151:$CB$151,0)),0)+IFERROR(INDEX('Hoja de Trabajo para listado'!$DE$153:$DG$274,MATCH($A176,'Hoja de Trabajo para listado'!$DE$153:$DE$1048576,0),MATCH((CUADRO!J$4&amp;$E176),'Hoja de Trabajo para listado'!$DE$151:$DG$151,0)),0)+IFERROR(INDEX('Hoja de Trabajo para listado'!$CD$155:$DC$1048576,MATCH($A176,'Hoja de Trabajo para listado'!$CD$155:$CD$1048576,0),MATCH((CUADRO!J$4&amp;$E176),'Hoja de Trabajo para listado'!$CD$151:$DC$151,0)),0)</f>
        <v>0</v>
      </c>
      <c r="K176" s="243">
        <f ca="1">+IFERROR(INDEX('Hoja de Trabajo para listado'!$A$155:$Z$1048576,MATCH($A176,'Hoja de Trabajo para listado'!$A$155:$A$1048576,0),MATCH((CUADRO!K$4&amp;$E176),'Hoja de Trabajo para listado'!$A$151:$Z$151,0)),0)+IFERROR(INDEX('Hoja de Trabajo para listado'!$AB$155:$BA$1048576,MATCH($A176,'Hoja de Trabajo para listado'!$AB$155:$AB$1048576,0),MATCH((CUADRO!K$4&amp;$E176),'Hoja de Trabajo para listado'!$AB$151:$BA$151,0)),0)+IFERROR(INDEX('Hoja de Trabajo para listado'!$BC$155:$CB$1048576,MATCH($A176,'Hoja de Trabajo para listado'!$BC$155:$BC$1048576,0),MATCH((CUADRO!K$4&amp;$E176),'Hoja de Trabajo para listado'!$BC$151:$CB$151,0)),0)+IFERROR(INDEX('Hoja de Trabajo para listado'!$DE$153:$DG$274,MATCH($A176,'Hoja de Trabajo para listado'!$DE$153:$DE$1048576,0),MATCH((CUADRO!K$4&amp;$E176),'Hoja de Trabajo para listado'!$DE$151:$DG$151,0)),0)+IFERROR(INDEX('Hoja de Trabajo para listado'!$CD$155:$DC$1048576,MATCH($A176,'Hoja de Trabajo para listado'!$CD$155:$CD$1048576,0),MATCH((CUADRO!K$4&amp;$E176),'Hoja de Trabajo para listado'!$CD$151:$DC$151,0)),0)</f>
        <v>0</v>
      </c>
      <c r="L176" s="243">
        <f ca="1">+IFERROR(INDEX('Hoja de Trabajo para listado'!$A$155:$Z$1048576,MATCH($A176,'Hoja de Trabajo para listado'!$A$155:$A$1048576,0),MATCH((CUADRO!L$4&amp;$E176),'Hoja de Trabajo para listado'!$A$151:$Z$151,0)),0)+IFERROR(INDEX('Hoja de Trabajo para listado'!$AB$155:$BA$1048576,MATCH($A176,'Hoja de Trabajo para listado'!$AB$155:$AB$1048576,0),MATCH((CUADRO!L$4&amp;$E176),'Hoja de Trabajo para listado'!$AB$151:$BA$151,0)),0)+IFERROR(INDEX('Hoja de Trabajo para listado'!$BC$155:$CB$1048576,MATCH($A176,'Hoja de Trabajo para listado'!$BC$155:$BC$1048576,0),MATCH((CUADRO!L$4&amp;$E176),'Hoja de Trabajo para listado'!$BC$151:$CB$151,0)),0)+IFERROR(INDEX('Hoja de Trabajo para listado'!$DE$153:$DG$274,MATCH($A176,'Hoja de Trabajo para listado'!$DE$153:$DE$1048576,0),MATCH((CUADRO!L$4&amp;$E176),'Hoja de Trabajo para listado'!$DE$151:$DG$151,0)),0)+IFERROR(INDEX('Hoja de Trabajo para listado'!$CD$155:$DC$1048576,MATCH($A176,'Hoja de Trabajo para listado'!$CD$155:$CD$1048576,0),MATCH((CUADRO!L$4&amp;$E176),'Hoja de Trabajo para listado'!$CD$151:$DC$151,0)),0)</f>
        <v>0</v>
      </c>
      <c r="M176" s="243">
        <f ca="1">+IFERROR(INDEX('Hoja de Trabajo para listado'!$A$155:$Z$1048576,MATCH($A176,'Hoja de Trabajo para listado'!$A$155:$A$1048576,0),MATCH((CUADRO!M$4&amp;$E176),'Hoja de Trabajo para listado'!$A$151:$Z$151,0)),0)+IFERROR(INDEX('Hoja de Trabajo para listado'!$AB$155:$BA$1048576,MATCH($A176,'Hoja de Trabajo para listado'!$AB$155:$AB$1048576,0),MATCH((CUADRO!M$4&amp;$E176),'Hoja de Trabajo para listado'!$AB$151:$BA$151,0)),0)+IFERROR(INDEX('Hoja de Trabajo para listado'!$BC$155:$CB$1048576,MATCH($A176,'Hoja de Trabajo para listado'!$BC$155:$BC$1048576,0),MATCH((CUADRO!M$4&amp;$E176),'Hoja de Trabajo para listado'!$BC$151:$CB$151,0)),0)+IFERROR(INDEX('Hoja de Trabajo para listado'!$DE$153:$DG$274,MATCH($A176,'Hoja de Trabajo para listado'!$DE$153:$DE$1048576,0),MATCH((CUADRO!M$4&amp;$E176),'Hoja de Trabajo para listado'!$DE$151:$DG$151,0)),0)+IFERROR(INDEX('Hoja de Trabajo para listado'!$CD$155:$DC$1048576,MATCH($A176,'Hoja de Trabajo para listado'!$CD$155:$CD$1048576,0),MATCH((CUADRO!M$4&amp;$E176),'Hoja de Trabajo para listado'!$CD$151:$DC$151,0)),0)</f>
        <v>0</v>
      </c>
      <c r="N176" s="243">
        <f ca="1">+IFERROR(INDEX('Hoja de Trabajo para listado'!$A$155:$Z$1048576,MATCH($A176,'Hoja de Trabajo para listado'!$A$155:$A$1048576,0),MATCH((CUADRO!N$4&amp;$E176),'Hoja de Trabajo para listado'!$A$151:$Z$151,0)),0)+IFERROR(INDEX('Hoja de Trabajo para listado'!$AB$155:$BA$1048576,MATCH($A176,'Hoja de Trabajo para listado'!$AB$155:$AB$1048576,0),MATCH((CUADRO!N$4&amp;$E176),'Hoja de Trabajo para listado'!$AB$151:$BA$151,0)),0)+IFERROR(INDEX('Hoja de Trabajo para listado'!$BC$155:$CB$1048576,MATCH($A176,'Hoja de Trabajo para listado'!$BC$155:$BC$1048576,0),MATCH((CUADRO!N$4&amp;$E176),'Hoja de Trabajo para listado'!$BC$151:$CB$151,0)),0)+IFERROR(INDEX('Hoja de Trabajo para listado'!$DE$153:$DG$274,MATCH($A176,'Hoja de Trabajo para listado'!$DE$153:$DE$1048576,0),MATCH((CUADRO!N$4&amp;$E176),'Hoja de Trabajo para listado'!$DE$151:$DG$151,0)),0)+IFERROR(INDEX('Hoja de Trabajo para listado'!$CD$155:$DC$1048576,MATCH($A176,'Hoja de Trabajo para listado'!$CD$155:$CD$1048576,0),MATCH((CUADRO!N$4&amp;$E176),'Hoja de Trabajo para listado'!$CD$151:$DC$151,0)),0)</f>
        <v>0</v>
      </c>
      <c r="O176" s="243">
        <f ca="1">+IFERROR(INDEX('Hoja de Trabajo para listado'!$A$155:$Z$1048576,MATCH($A176,'Hoja de Trabajo para listado'!$A$155:$A$1048576,0),MATCH((CUADRO!O$4&amp;$E176),'Hoja de Trabajo para listado'!$A$151:$Z$151,0)),0)+IFERROR(INDEX('Hoja de Trabajo para listado'!$AB$155:$BA$1048576,MATCH($A176,'Hoja de Trabajo para listado'!$AB$155:$AB$1048576,0),MATCH((CUADRO!O$4&amp;$E176),'Hoja de Trabajo para listado'!$AB$151:$BA$151,0)),0)+IFERROR(INDEX('Hoja de Trabajo para listado'!$BC$155:$CB$1048576,MATCH($A176,'Hoja de Trabajo para listado'!$BC$155:$BC$1048576,0),MATCH((CUADRO!O$4&amp;$E176),'Hoja de Trabajo para listado'!$BC$151:$CB$151,0)),0)+IFERROR(INDEX('Hoja de Trabajo para listado'!$DE$153:$DG$274,MATCH($A176,'Hoja de Trabajo para listado'!$DE$153:$DE$1048576,0),MATCH((CUADRO!O$4&amp;$E176),'Hoja de Trabajo para listado'!$DE$151:$DG$151,0)),0)+IFERROR(INDEX('Hoja de Trabajo para listado'!$CD$155:$DC$1048576,MATCH($A176,'Hoja de Trabajo para listado'!$CD$155:$CD$1048576,0),MATCH((CUADRO!O$4&amp;$E176),'Hoja de Trabajo para listado'!$CD$151:$DC$151,0)),0)</f>
        <v>0</v>
      </c>
      <c r="P176" s="243">
        <f ca="1">+IFERROR(INDEX('Hoja de Trabajo para listado'!$A$155:$Z$1048576,MATCH($A176,'Hoja de Trabajo para listado'!$A$155:$A$1048576,0),MATCH((CUADRO!P$4&amp;$E176),'Hoja de Trabajo para listado'!$A$151:$Z$151,0)),0)+IFERROR(INDEX('Hoja de Trabajo para listado'!$AB$155:$BA$1048576,MATCH($A176,'Hoja de Trabajo para listado'!$AB$155:$AB$1048576,0),MATCH((CUADRO!P$4&amp;$E176),'Hoja de Trabajo para listado'!$AB$151:$BA$151,0)),0)+IFERROR(INDEX('Hoja de Trabajo para listado'!$BC$155:$CB$1048576,MATCH($A176,'Hoja de Trabajo para listado'!$BC$155:$BC$1048576,0),MATCH((CUADRO!P$4&amp;$E176),'Hoja de Trabajo para listado'!$BC$151:$CB$151,0)),0)+IFERROR(INDEX('Hoja de Trabajo para listado'!$DE$153:$DG$274,MATCH($A176,'Hoja de Trabajo para listado'!$DE$153:$DE$1048576,0),MATCH((CUADRO!P$4&amp;$E176),'Hoja de Trabajo para listado'!$DE$151:$DG$151,0)),0)+IFERROR(INDEX('Hoja de Trabajo para listado'!$CD$155:$DC$1048576,MATCH($A176,'Hoja de Trabajo para listado'!$CD$155:$CD$1048576,0),MATCH((CUADRO!P$4&amp;$E176),'Hoja de Trabajo para listado'!$CD$151:$DC$151,0)),0)</f>
        <v>0</v>
      </c>
      <c r="Q176" s="243">
        <f ca="1">+IFERROR(INDEX('Hoja de Trabajo para listado'!$A$155:$Z$1048576,MATCH($A176,'Hoja de Trabajo para listado'!$A$155:$A$1048576,0),MATCH((CUADRO!Q$4&amp;$E176),'Hoja de Trabajo para listado'!$A$151:$Z$151,0)),0)+IFERROR(INDEX('Hoja de Trabajo para listado'!$AB$155:$BA$1048576,MATCH($A176,'Hoja de Trabajo para listado'!$AB$155:$AB$1048576,0),MATCH((CUADRO!Q$4&amp;$E176),'Hoja de Trabajo para listado'!$AB$151:$BA$151,0)),0)+IFERROR(INDEX('Hoja de Trabajo para listado'!$BC$155:$CB$1048576,MATCH($A176,'Hoja de Trabajo para listado'!$BC$155:$BC$1048576,0),MATCH((CUADRO!Q$4&amp;$E176),'Hoja de Trabajo para listado'!$BC$151:$CB$151,0)),0)+IFERROR(INDEX('Hoja de Trabajo para listado'!$DE$153:$DG$274,MATCH($A176,'Hoja de Trabajo para listado'!$DE$153:$DE$1048576,0),MATCH((CUADRO!Q$4&amp;$E176),'Hoja de Trabajo para listado'!$DE$151:$DG$151,0)),0)+IFERROR(INDEX('Hoja de Trabajo para listado'!$CD$155:$DC$1048576,MATCH($A176,'Hoja de Trabajo para listado'!$CD$155:$CD$1048576,0),MATCH((CUADRO!Q$4&amp;$E176),'Hoja de Trabajo para listado'!$CD$151:$DC$151,0)),0)</f>
        <v>0</v>
      </c>
      <c r="R176" s="243">
        <f t="shared" ca="1" si="4"/>
        <v>6792</v>
      </c>
      <c r="S176" s="243">
        <f ca="1">+R175+R176</f>
        <v>6792</v>
      </c>
      <c r="T176" s="243">
        <f ca="1">+S176</f>
        <v>6792</v>
      </c>
      <c r="U176" s="242">
        <f t="shared" si="5"/>
        <v>2</v>
      </c>
    </row>
    <row r="177" spans="1:21" ht="15" customHeight="1">
      <c r="A177" s="354">
        <v>266</v>
      </c>
      <c r="B177" s="381">
        <f>+A177</f>
        <v>266</v>
      </c>
      <c r="C177" s="245" t="str">
        <f>+VLOOKUP(A177,bd_lista!$A$3:$C$592,3,FALSE)</f>
        <v>Direc. Dptal. de Educación La Paz</v>
      </c>
      <c r="D177" s="383" t="str">
        <f>+C177</f>
        <v>Direc. Dptal. de Educación La Paz</v>
      </c>
      <c r="E177" s="245" t="s">
        <v>683</v>
      </c>
      <c r="F177" s="241">
        <f ca="1">+IFERROR(INDEX('Hoja de Trabajo para listado'!$A$155:$Z$1048576,MATCH($A177,'Hoja de Trabajo para listado'!$A$155:$A$1048576,0),MATCH((CUADRO!F$4&amp;$E177),'Hoja de Trabajo para listado'!$A$151:$Z$151,0)),0)+IFERROR(INDEX('Hoja de Trabajo para listado'!$AB$155:$BA$1048576,MATCH($A177,'Hoja de Trabajo para listado'!$AB$155:$AB$1048576,0),MATCH((CUADRO!F$4&amp;$E177),'Hoja de Trabajo para listado'!$AB$151:$BA$151,0)),0)+IFERROR(INDEX('Hoja de Trabajo para listado'!$BC$155:$CB$1048576,MATCH($A177,'Hoja de Trabajo para listado'!$BC$155:$BC$1048576,0),MATCH((CUADRO!F$4&amp;$E177),'Hoja de Trabajo para listado'!$BC$151:$CB$151,0)),0)+IFERROR(INDEX('Hoja de Trabajo para listado'!$DE$153:$DG$274,MATCH($A177,'Hoja de Trabajo para listado'!$DE$153:$DE$1048576,0),MATCH((CUADRO!F$4&amp;$E177),'Hoja de Trabajo para listado'!$DE$151:$DG$151,0)),0)+IFERROR(INDEX('Hoja de Trabajo para listado'!$CD$155:$DC$1048576,MATCH($A177,'Hoja de Trabajo para listado'!$CD$155:$CD$1048576,0),MATCH((CUADRO!F$4&amp;$E177),'Hoja de Trabajo para listado'!$CD$151:$DC$151,0)),0)</f>
        <v>0</v>
      </c>
      <c r="G177" s="241">
        <f ca="1">+IFERROR(INDEX('Hoja de Trabajo para listado'!$A$155:$Z$1048576,MATCH($A177,'Hoja de Trabajo para listado'!$A$155:$A$1048576,0),MATCH((CUADRO!G$4&amp;$E177),'Hoja de Trabajo para listado'!$A$151:$Z$151,0)),0)+IFERROR(INDEX('Hoja de Trabajo para listado'!$AB$155:$BA$1048576,MATCH($A177,'Hoja de Trabajo para listado'!$AB$155:$AB$1048576,0),MATCH((CUADRO!G$4&amp;$E177),'Hoja de Trabajo para listado'!$AB$151:$BA$151,0)),0)+IFERROR(INDEX('Hoja de Trabajo para listado'!$BC$155:$CB$1048576,MATCH($A177,'Hoja de Trabajo para listado'!$BC$155:$BC$1048576,0),MATCH((CUADRO!G$4&amp;$E177),'Hoja de Trabajo para listado'!$BC$151:$CB$151,0)),0)+IFERROR(INDEX('Hoja de Trabajo para listado'!$DE$153:$DG$274,MATCH($A177,'Hoja de Trabajo para listado'!$DE$153:$DE$1048576,0),MATCH((CUADRO!G$4&amp;$E177),'Hoja de Trabajo para listado'!$DE$151:$DG$151,0)),0)+IFERROR(INDEX('Hoja de Trabajo para listado'!$CD$155:$DC$1048576,MATCH($A177,'Hoja de Trabajo para listado'!$CD$155:$CD$1048576,0),MATCH((CUADRO!G$4&amp;$E177),'Hoja de Trabajo para listado'!$CD$151:$DC$151,0)),0)</f>
        <v>0</v>
      </c>
      <c r="H177" s="241">
        <f ca="1">+IFERROR(INDEX('Hoja de Trabajo para listado'!$A$155:$Z$1048576,MATCH($A177,'Hoja de Trabajo para listado'!$A$155:$A$1048576,0),MATCH((CUADRO!H$4&amp;$E177),'Hoja de Trabajo para listado'!$A$151:$Z$151,0)),0)+IFERROR(INDEX('Hoja de Trabajo para listado'!$AB$155:$BA$1048576,MATCH($A177,'Hoja de Trabajo para listado'!$AB$155:$AB$1048576,0),MATCH((CUADRO!H$4&amp;$E177),'Hoja de Trabajo para listado'!$AB$151:$BA$151,0)),0)+IFERROR(INDEX('Hoja de Trabajo para listado'!$BC$155:$CB$1048576,MATCH($A177,'Hoja de Trabajo para listado'!$BC$155:$BC$1048576,0),MATCH((CUADRO!H$4&amp;$E177),'Hoja de Trabajo para listado'!$BC$151:$CB$151,0)),0)+IFERROR(INDEX('Hoja de Trabajo para listado'!$DE$153:$DG$274,MATCH($A177,'Hoja de Trabajo para listado'!$DE$153:$DE$1048576,0),MATCH((CUADRO!H$4&amp;$E177),'Hoja de Trabajo para listado'!$DE$151:$DG$151,0)),0)+IFERROR(INDEX('Hoja de Trabajo para listado'!$CD$155:$DC$1048576,MATCH($A177,'Hoja de Trabajo para listado'!$CD$155:$CD$1048576,0),MATCH((CUADRO!H$4&amp;$E177),'Hoja de Trabajo para listado'!$CD$151:$DC$151,0)),0)</f>
        <v>0</v>
      </c>
      <c r="I177" s="241">
        <f ca="1">+IFERROR(INDEX('Hoja de Trabajo para listado'!$A$155:$Z$1048576,MATCH($A177,'Hoja de Trabajo para listado'!$A$155:$A$1048576,0),MATCH((CUADRO!I$4&amp;$E177),'Hoja de Trabajo para listado'!$A$151:$Z$151,0)),0)+IFERROR(INDEX('Hoja de Trabajo para listado'!$AB$155:$BA$1048576,MATCH($A177,'Hoja de Trabajo para listado'!$AB$155:$AB$1048576,0),MATCH((CUADRO!I$4&amp;$E177),'Hoja de Trabajo para listado'!$AB$151:$BA$151,0)),0)+IFERROR(INDEX('Hoja de Trabajo para listado'!$BC$155:$CB$1048576,MATCH($A177,'Hoja de Trabajo para listado'!$BC$155:$BC$1048576,0),MATCH((CUADRO!I$4&amp;$E177),'Hoja de Trabajo para listado'!$BC$151:$CB$151,0)),0)+IFERROR(INDEX('Hoja de Trabajo para listado'!$DE$153:$DG$274,MATCH($A177,'Hoja de Trabajo para listado'!$DE$153:$DE$1048576,0),MATCH((CUADRO!I$4&amp;$E177),'Hoja de Trabajo para listado'!$DE$151:$DG$151,0)),0)+IFERROR(INDEX('Hoja de Trabajo para listado'!$CD$155:$DC$1048576,MATCH($A177,'Hoja de Trabajo para listado'!$CD$155:$CD$1048576,0),MATCH((CUADRO!I$4&amp;$E177),'Hoja de Trabajo para listado'!$CD$151:$DC$151,0)),0)</f>
        <v>0</v>
      </c>
      <c r="J177" s="241">
        <f ca="1">+IFERROR(INDEX('Hoja de Trabajo para listado'!$A$155:$Z$1048576,MATCH($A177,'Hoja de Trabajo para listado'!$A$155:$A$1048576,0),MATCH((CUADRO!J$4&amp;$E177),'Hoja de Trabajo para listado'!$A$151:$Z$151,0)),0)+IFERROR(INDEX('Hoja de Trabajo para listado'!$AB$155:$BA$1048576,MATCH($A177,'Hoja de Trabajo para listado'!$AB$155:$AB$1048576,0),MATCH((CUADRO!J$4&amp;$E177),'Hoja de Trabajo para listado'!$AB$151:$BA$151,0)),0)+IFERROR(INDEX('Hoja de Trabajo para listado'!$BC$155:$CB$1048576,MATCH($A177,'Hoja de Trabajo para listado'!$BC$155:$BC$1048576,0),MATCH((CUADRO!J$4&amp;$E177),'Hoja de Trabajo para listado'!$BC$151:$CB$151,0)),0)+IFERROR(INDEX('Hoja de Trabajo para listado'!$DE$153:$DG$274,MATCH($A177,'Hoja de Trabajo para listado'!$DE$153:$DE$1048576,0),MATCH((CUADRO!J$4&amp;$E177),'Hoja de Trabajo para listado'!$DE$151:$DG$151,0)),0)+IFERROR(INDEX('Hoja de Trabajo para listado'!$CD$155:$DC$1048576,MATCH($A177,'Hoja de Trabajo para listado'!$CD$155:$CD$1048576,0),MATCH((CUADRO!J$4&amp;$E177),'Hoja de Trabajo para listado'!$CD$151:$DC$151,0)),0)</f>
        <v>0</v>
      </c>
      <c r="K177" s="241">
        <f ca="1">+IFERROR(INDEX('Hoja de Trabajo para listado'!$A$155:$Z$1048576,MATCH($A177,'Hoja de Trabajo para listado'!$A$155:$A$1048576,0),MATCH((CUADRO!K$4&amp;$E177),'Hoja de Trabajo para listado'!$A$151:$Z$151,0)),0)+IFERROR(INDEX('Hoja de Trabajo para listado'!$AB$155:$BA$1048576,MATCH($A177,'Hoja de Trabajo para listado'!$AB$155:$AB$1048576,0),MATCH((CUADRO!K$4&amp;$E177),'Hoja de Trabajo para listado'!$AB$151:$BA$151,0)),0)+IFERROR(INDEX('Hoja de Trabajo para listado'!$BC$155:$CB$1048576,MATCH($A177,'Hoja de Trabajo para listado'!$BC$155:$BC$1048576,0),MATCH((CUADRO!K$4&amp;$E177),'Hoja de Trabajo para listado'!$BC$151:$CB$151,0)),0)+IFERROR(INDEX('Hoja de Trabajo para listado'!$DE$153:$DG$274,MATCH($A177,'Hoja de Trabajo para listado'!$DE$153:$DE$1048576,0),MATCH((CUADRO!K$4&amp;$E177),'Hoja de Trabajo para listado'!$DE$151:$DG$151,0)),0)+IFERROR(INDEX('Hoja de Trabajo para listado'!$CD$155:$DC$1048576,MATCH($A177,'Hoja de Trabajo para listado'!$CD$155:$CD$1048576,0),MATCH((CUADRO!K$4&amp;$E177),'Hoja de Trabajo para listado'!$CD$151:$DC$151,0)),0)</f>
        <v>0</v>
      </c>
      <c r="L177" s="241">
        <f ca="1">+IFERROR(INDEX('Hoja de Trabajo para listado'!$A$155:$Z$1048576,MATCH($A177,'Hoja de Trabajo para listado'!$A$155:$A$1048576,0),MATCH((CUADRO!L$4&amp;$E177),'Hoja de Trabajo para listado'!$A$151:$Z$151,0)),0)+IFERROR(INDEX('Hoja de Trabajo para listado'!$AB$155:$BA$1048576,MATCH($A177,'Hoja de Trabajo para listado'!$AB$155:$AB$1048576,0),MATCH((CUADRO!L$4&amp;$E177),'Hoja de Trabajo para listado'!$AB$151:$BA$151,0)),0)+IFERROR(INDEX('Hoja de Trabajo para listado'!$BC$155:$CB$1048576,MATCH($A177,'Hoja de Trabajo para listado'!$BC$155:$BC$1048576,0),MATCH((CUADRO!L$4&amp;$E177),'Hoja de Trabajo para listado'!$BC$151:$CB$151,0)),0)+IFERROR(INDEX('Hoja de Trabajo para listado'!$DE$153:$DG$274,MATCH($A177,'Hoja de Trabajo para listado'!$DE$153:$DE$1048576,0),MATCH((CUADRO!L$4&amp;$E177),'Hoja de Trabajo para listado'!$DE$151:$DG$151,0)),0)+IFERROR(INDEX('Hoja de Trabajo para listado'!$CD$155:$DC$1048576,MATCH($A177,'Hoja de Trabajo para listado'!$CD$155:$CD$1048576,0),MATCH((CUADRO!L$4&amp;$E177),'Hoja de Trabajo para listado'!$CD$151:$DC$151,0)),0)</f>
        <v>0</v>
      </c>
      <c r="M177" s="241">
        <f ca="1">+IFERROR(INDEX('Hoja de Trabajo para listado'!$A$155:$Z$1048576,MATCH($A177,'Hoja de Trabajo para listado'!$A$155:$A$1048576,0),MATCH((CUADRO!M$4&amp;$E177),'Hoja de Trabajo para listado'!$A$151:$Z$151,0)),0)+IFERROR(INDEX('Hoja de Trabajo para listado'!$AB$155:$BA$1048576,MATCH($A177,'Hoja de Trabajo para listado'!$AB$155:$AB$1048576,0),MATCH((CUADRO!M$4&amp;$E177),'Hoja de Trabajo para listado'!$AB$151:$BA$151,0)),0)+IFERROR(INDEX('Hoja de Trabajo para listado'!$BC$155:$CB$1048576,MATCH($A177,'Hoja de Trabajo para listado'!$BC$155:$BC$1048576,0),MATCH((CUADRO!M$4&amp;$E177),'Hoja de Trabajo para listado'!$BC$151:$CB$151,0)),0)+IFERROR(INDEX('Hoja de Trabajo para listado'!$DE$153:$DG$274,MATCH($A177,'Hoja de Trabajo para listado'!$DE$153:$DE$1048576,0),MATCH((CUADRO!M$4&amp;$E177),'Hoja de Trabajo para listado'!$DE$151:$DG$151,0)),0)+IFERROR(INDEX('Hoja de Trabajo para listado'!$CD$155:$DC$1048576,MATCH($A177,'Hoja de Trabajo para listado'!$CD$155:$CD$1048576,0),MATCH((CUADRO!M$4&amp;$E177),'Hoja de Trabajo para listado'!$CD$151:$DC$151,0)),0)</f>
        <v>0</v>
      </c>
      <c r="N177" s="241">
        <f ca="1">+IFERROR(INDEX('Hoja de Trabajo para listado'!$A$155:$Z$1048576,MATCH($A177,'Hoja de Trabajo para listado'!$A$155:$A$1048576,0),MATCH((CUADRO!N$4&amp;$E177),'Hoja de Trabajo para listado'!$A$151:$Z$151,0)),0)+IFERROR(INDEX('Hoja de Trabajo para listado'!$AB$155:$BA$1048576,MATCH($A177,'Hoja de Trabajo para listado'!$AB$155:$AB$1048576,0),MATCH((CUADRO!N$4&amp;$E177),'Hoja de Trabajo para listado'!$AB$151:$BA$151,0)),0)+IFERROR(INDEX('Hoja de Trabajo para listado'!$BC$155:$CB$1048576,MATCH($A177,'Hoja de Trabajo para listado'!$BC$155:$BC$1048576,0),MATCH((CUADRO!N$4&amp;$E177),'Hoja de Trabajo para listado'!$BC$151:$CB$151,0)),0)+IFERROR(INDEX('Hoja de Trabajo para listado'!$DE$153:$DG$274,MATCH($A177,'Hoja de Trabajo para listado'!$DE$153:$DE$1048576,0),MATCH((CUADRO!N$4&amp;$E177),'Hoja de Trabajo para listado'!$DE$151:$DG$151,0)),0)+IFERROR(INDEX('Hoja de Trabajo para listado'!$CD$155:$DC$1048576,MATCH($A177,'Hoja de Trabajo para listado'!$CD$155:$CD$1048576,0),MATCH((CUADRO!N$4&amp;$E177),'Hoja de Trabajo para listado'!$CD$151:$DC$151,0)),0)</f>
        <v>0</v>
      </c>
      <c r="O177" s="241">
        <f ca="1">+IFERROR(INDEX('Hoja de Trabajo para listado'!$A$155:$Z$1048576,MATCH($A177,'Hoja de Trabajo para listado'!$A$155:$A$1048576,0),MATCH((CUADRO!O$4&amp;$E177),'Hoja de Trabajo para listado'!$A$151:$Z$151,0)),0)+IFERROR(INDEX('Hoja de Trabajo para listado'!$AB$155:$BA$1048576,MATCH($A177,'Hoja de Trabajo para listado'!$AB$155:$AB$1048576,0),MATCH((CUADRO!O$4&amp;$E177),'Hoja de Trabajo para listado'!$AB$151:$BA$151,0)),0)+IFERROR(INDEX('Hoja de Trabajo para listado'!$BC$155:$CB$1048576,MATCH($A177,'Hoja de Trabajo para listado'!$BC$155:$BC$1048576,0),MATCH((CUADRO!O$4&amp;$E177),'Hoja de Trabajo para listado'!$BC$151:$CB$151,0)),0)+IFERROR(INDEX('Hoja de Trabajo para listado'!$DE$153:$DG$274,MATCH($A177,'Hoja de Trabajo para listado'!$DE$153:$DE$1048576,0),MATCH((CUADRO!O$4&amp;$E177),'Hoja de Trabajo para listado'!$DE$151:$DG$151,0)),0)+IFERROR(INDEX('Hoja de Trabajo para listado'!$CD$155:$DC$1048576,MATCH($A177,'Hoja de Trabajo para listado'!$CD$155:$CD$1048576,0),MATCH((CUADRO!O$4&amp;$E177),'Hoja de Trabajo para listado'!$CD$151:$DC$151,0)),0)</f>
        <v>0</v>
      </c>
      <c r="P177" s="241">
        <f ca="1">+IFERROR(INDEX('Hoja de Trabajo para listado'!$A$155:$Z$1048576,MATCH($A177,'Hoja de Trabajo para listado'!$A$155:$A$1048576,0),MATCH((CUADRO!P$4&amp;$E177),'Hoja de Trabajo para listado'!$A$151:$Z$151,0)),0)+IFERROR(INDEX('Hoja de Trabajo para listado'!$AB$155:$BA$1048576,MATCH($A177,'Hoja de Trabajo para listado'!$AB$155:$AB$1048576,0),MATCH((CUADRO!P$4&amp;$E177),'Hoja de Trabajo para listado'!$AB$151:$BA$151,0)),0)+IFERROR(INDEX('Hoja de Trabajo para listado'!$BC$155:$CB$1048576,MATCH($A177,'Hoja de Trabajo para listado'!$BC$155:$BC$1048576,0),MATCH((CUADRO!P$4&amp;$E177),'Hoja de Trabajo para listado'!$BC$151:$CB$151,0)),0)+IFERROR(INDEX('Hoja de Trabajo para listado'!$DE$153:$DG$274,MATCH($A177,'Hoja de Trabajo para listado'!$DE$153:$DE$1048576,0),MATCH((CUADRO!P$4&amp;$E177),'Hoja de Trabajo para listado'!$DE$151:$DG$151,0)),0)+IFERROR(INDEX('Hoja de Trabajo para listado'!$CD$155:$DC$1048576,MATCH($A177,'Hoja de Trabajo para listado'!$CD$155:$CD$1048576,0),MATCH((CUADRO!P$4&amp;$E177),'Hoja de Trabajo para listado'!$CD$151:$DC$151,0)),0)</f>
        <v>0</v>
      </c>
      <c r="Q177" s="241">
        <f ca="1">+IFERROR(INDEX('Hoja de Trabajo para listado'!$A$155:$Z$1048576,MATCH($A177,'Hoja de Trabajo para listado'!$A$155:$A$1048576,0),MATCH((CUADRO!Q$4&amp;$E177),'Hoja de Trabajo para listado'!$A$151:$Z$151,0)),0)+IFERROR(INDEX('Hoja de Trabajo para listado'!$AB$155:$BA$1048576,MATCH($A177,'Hoja de Trabajo para listado'!$AB$155:$AB$1048576,0),MATCH((CUADRO!Q$4&amp;$E177),'Hoja de Trabajo para listado'!$AB$151:$BA$151,0)),0)+IFERROR(INDEX('Hoja de Trabajo para listado'!$BC$155:$CB$1048576,MATCH($A177,'Hoja de Trabajo para listado'!$BC$155:$BC$1048576,0),MATCH((CUADRO!Q$4&amp;$E177),'Hoja de Trabajo para listado'!$BC$151:$CB$151,0)),0)+IFERROR(INDEX('Hoja de Trabajo para listado'!$DE$153:$DG$274,MATCH($A177,'Hoja de Trabajo para listado'!$DE$153:$DE$1048576,0),MATCH((CUADRO!Q$4&amp;$E177),'Hoja de Trabajo para listado'!$DE$151:$DG$151,0)),0)+IFERROR(INDEX('Hoja de Trabajo para listado'!$CD$155:$DC$1048576,MATCH($A177,'Hoja de Trabajo para listado'!$CD$155:$CD$1048576,0),MATCH((CUADRO!Q$4&amp;$E177),'Hoja de Trabajo para listado'!$CD$151:$DC$151,0)),0)</f>
        <v>0</v>
      </c>
      <c r="R177" s="241">
        <f t="shared" ca="1" si="4"/>
        <v>0</v>
      </c>
      <c r="S177" s="241"/>
      <c r="T177" s="241">
        <f ca="1">+T178</f>
        <v>50058.46</v>
      </c>
      <c r="U177" s="240">
        <f t="shared" si="5"/>
        <v>1</v>
      </c>
    </row>
    <row r="178" spans="1:21" ht="15" customHeight="1">
      <c r="A178" s="353">
        <v>266</v>
      </c>
      <c r="B178" s="382"/>
      <c r="C178" s="305" t="str">
        <f>+VLOOKUP(A178,bd_lista!$A$3:$C$592,3,FALSE)</f>
        <v>Direc. Dptal. de Educación La Paz</v>
      </c>
      <c r="D178" s="384"/>
      <c r="E178" s="305" t="s">
        <v>684</v>
      </c>
      <c r="F178" s="243">
        <f ca="1">+IFERROR(INDEX('Hoja de Trabajo para listado'!$A$155:$Z$1048576,MATCH($A178,'Hoja de Trabajo para listado'!$A$155:$A$1048576,0),MATCH((CUADRO!F$4&amp;$E178),'Hoja de Trabajo para listado'!$A$151:$Z$151,0)),0)+IFERROR(INDEX('Hoja de Trabajo para listado'!$AB$155:$BA$1048576,MATCH($A178,'Hoja de Trabajo para listado'!$AB$155:$AB$1048576,0),MATCH((CUADRO!F$4&amp;$E178),'Hoja de Trabajo para listado'!$AB$151:$BA$151,0)),0)+IFERROR(INDEX('Hoja de Trabajo para listado'!$BC$155:$CB$1048576,MATCH($A178,'Hoja de Trabajo para listado'!$BC$155:$BC$1048576,0),MATCH((CUADRO!F$4&amp;$E178),'Hoja de Trabajo para listado'!$BC$151:$CB$151,0)),0)+IFERROR(INDEX('Hoja de Trabajo para listado'!$DE$153:$DG$274,MATCH($A178,'Hoja de Trabajo para listado'!$DE$153:$DE$1048576,0),MATCH((CUADRO!F$4&amp;$E178),'Hoja de Trabajo para listado'!$DE$151:$DG$151,0)),0)+IFERROR(INDEX('Hoja de Trabajo para listado'!$CD$155:$DC$1048576,MATCH($A178,'Hoja de Trabajo para listado'!$CD$155:$CD$1048576,0),MATCH((CUADRO!F$4&amp;$E178),'Hoja de Trabajo para listado'!$CD$151:$DC$151,0)),0)</f>
        <v>1027.1199999999999</v>
      </c>
      <c r="G178" s="243">
        <f ca="1">+IFERROR(INDEX('Hoja de Trabajo para listado'!$A$155:$Z$1048576,MATCH($A178,'Hoja de Trabajo para listado'!$A$155:$A$1048576,0),MATCH((CUADRO!G$4&amp;$E178),'Hoja de Trabajo para listado'!$A$151:$Z$151,0)),0)+IFERROR(INDEX('Hoja de Trabajo para listado'!$AB$155:$BA$1048576,MATCH($A178,'Hoja de Trabajo para listado'!$AB$155:$AB$1048576,0),MATCH((CUADRO!G$4&amp;$E178),'Hoja de Trabajo para listado'!$AB$151:$BA$151,0)),0)+IFERROR(INDEX('Hoja de Trabajo para listado'!$BC$155:$CB$1048576,MATCH($A178,'Hoja de Trabajo para listado'!$BC$155:$BC$1048576,0),MATCH((CUADRO!G$4&amp;$E178),'Hoja de Trabajo para listado'!$BC$151:$CB$151,0)),0)+IFERROR(INDEX('Hoja de Trabajo para listado'!$DE$153:$DG$274,MATCH($A178,'Hoja de Trabajo para listado'!$DE$153:$DE$1048576,0),MATCH((CUADRO!G$4&amp;$E178),'Hoja de Trabajo para listado'!$DE$151:$DG$151,0)),0)+IFERROR(INDEX('Hoja de Trabajo para listado'!$CD$155:$DC$1048576,MATCH($A178,'Hoja de Trabajo para listado'!$CD$155:$CD$1048576,0),MATCH((CUADRO!G$4&amp;$E178),'Hoja de Trabajo para listado'!$CD$151:$DC$151,0)),0)</f>
        <v>1846.76</v>
      </c>
      <c r="H178" s="243">
        <f ca="1">+IFERROR(INDEX('Hoja de Trabajo para listado'!$A$155:$Z$1048576,MATCH($A178,'Hoja de Trabajo para listado'!$A$155:$A$1048576,0),MATCH((CUADRO!H$4&amp;$E178),'Hoja de Trabajo para listado'!$A$151:$Z$151,0)),0)+IFERROR(INDEX('Hoja de Trabajo para listado'!$AB$155:$BA$1048576,MATCH($A178,'Hoja de Trabajo para listado'!$AB$155:$AB$1048576,0),MATCH((CUADRO!H$4&amp;$E178),'Hoja de Trabajo para listado'!$AB$151:$BA$151,0)),0)+IFERROR(INDEX('Hoja de Trabajo para listado'!$BC$155:$CB$1048576,MATCH($A178,'Hoja de Trabajo para listado'!$BC$155:$BC$1048576,0),MATCH((CUADRO!H$4&amp;$E178),'Hoja de Trabajo para listado'!$BC$151:$CB$151,0)),0)+IFERROR(INDEX('Hoja de Trabajo para listado'!$DE$153:$DG$274,MATCH($A178,'Hoja de Trabajo para listado'!$DE$153:$DE$1048576,0),MATCH((CUADRO!H$4&amp;$E178),'Hoja de Trabajo para listado'!$DE$151:$DG$151,0)),0)+IFERROR(INDEX('Hoja de Trabajo para listado'!$CD$155:$DC$1048576,MATCH($A178,'Hoja de Trabajo para listado'!$CD$155:$CD$1048576,0),MATCH((CUADRO!H$4&amp;$E178),'Hoja de Trabajo para listado'!$CD$151:$DC$151,0)),0)</f>
        <v>21236.869999999995</v>
      </c>
      <c r="I178" s="243">
        <f ca="1">+IFERROR(INDEX('Hoja de Trabajo para listado'!$A$155:$Z$1048576,MATCH($A178,'Hoja de Trabajo para listado'!$A$155:$A$1048576,0),MATCH((CUADRO!I$4&amp;$E178),'Hoja de Trabajo para listado'!$A$151:$Z$151,0)),0)+IFERROR(INDEX('Hoja de Trabajo para listado'!$AB$155:$BA$1048576,MATCH($A178,'Hoja de Trabajo para listado'!$AB$155:$AB$1048576,0),MATCH((CUADRO!I$4&amp;$E178),'Hoja de Trabajo para listado'!$AB$151:$BA$151,0)),0)+IFERROR(INDEX('Hoja de Trabajo para listado'!$BC$155:$CB$1048576,MATCH($A178,'Hoja de Trabajo para listado'!$BC$155:$BC$1048576,0),MATCH((CUADRO!I$4&amp;$E178),'Hoja de Trabajo para listado'!$BC$151:$CB$151,0)),0)+IFERROR(INDEX('Hoja de Trabajo para listado'!$DE$153:$DG$274,MATCH($A178,'Hoja de Trabajo para listado'!$DE$153:$DE$1048576,0),MATCH((CUADRO!I$4&amp;$E178),'Hoja de Trabajo para listado'!$DE$151:$DG$151,0)),0)+IFERROR(INDEX('Hoja de Trabajo para listado'!$CD$155:$DC$1048576,MATCH($A178,'Hoja de Trabajo para listado'!$CD$155:$CD$1048576,0),MATCH((CUADRO!I$4&amp;$E178),'Hoja de Trabajo para listado'!$CD$151:$DC$151,0)),0)</f>
        <v>12091.420000000002</v>
      </c>
      <c r="J178" s="243">
        <f ca="1">+IFERROR(INDEX('Hoja de Trabajo para listado'!$A$155:$Z$1048576,MATCH($A178,'Hoja de Trabajo para listado'!$A$155:$A$1048576,0),MATCH((CUADRO!J$4&amp;$E178),'Hoja de Trabajo para listado'!$A$151:$Z$151,0)),0)+IFERROR(INDEX('Hoja de Trabajo para listado'!$AB$155:$BA$1048576,MATCH($A178,'Hoja de Trabajo para listado'!$AB$155:$AB$1048576,0),MATCH((CUADRO!J$4&amp;$E178),'Hoja de Trabajo para listado'!$AB$151:$BA$151,0)),0)+IFERROR(INDEX('Hoja de Trabajo para listado'!$BC$155:$CB$1048576,MATCH($A178,'Hoja de Trabajo para listado'!$BC$155:$BC$1048576,0),MATCH((CUADRO!J$4&amp;$E178),'Hoja de Trabajo para listado'!$BC$151:$CB$151,0)),0)+IFERROR(INDEX('Hoja de Trabajo para listado'!$DE$153:$DG$274,MATCH($A178,'Hoja de Trabajo para listado'!$DE$153:$DE$1048576,0),MATCH((CUADRO!J$4&amp;$E178),'Hoja de Trabajo para listado'!$DE$151:$DG$151,0)),0)+IFERROR(INDEX('Hoja de Trabajo para listado'!$CD$155:$DC$1048576,MATCH($A178,'Hoja de Trabajo para listado'!$CD$155:$CD$1048576,0),MATCH((CUADRO!J$4&amp;$E178),'Hoja de Trabajo para listado'!$CD$151:$DC$151,0)),0)</f>
        <v>13856.29</v>
      </c>
      <c r="K178" s="243">
        <f ca="1">+IFERROR(INDEX('Hoja de Trabajo para listado'!$A$155:$Z$1048576,MATCH($A178,'Hoja de Trabajo para listado'!$A$155:$A$1048576,0),MATCH((CUADRO!K$4&amp;$E178),'Hoja de Trabajo para listado'!$A$151:$Z$151,0)),0)+IFERROR(INDEX('Hoja de Trabajo para listado'!$AB$155:$BA$1048576,MATCH($A178,'Hoja de Trabajo para listado'!$AB$155:$AB$1048576,0),MATCH((CUADRO!K$4&amp;$E178),'Hoja de Trabajo para listado'!$AB$151:$BA$151,0)),0)+IFERROR(INDEX('Hoja de Trabajo para listado'!$BC$155:$CB$1048576,MATCH($A178,'Hoja de Trabajo para listado'!$BC$155:$BC$1048576,0),MATCH((CUADRO!K$4&amp;$E178),'Hoja de Trabajo para listado'!$BC$151:$CB$151,0)),0)+IFERROR(INDEX('Hoja de Trabajo para listado'!$DE$153:$DG$274,MATCH($A178,'Hoja de Trabajo para listado'!$DE$153:$DE$1048576,0),MATCH((CUADRO!K$4&amp;$E178),'Hoja de Trabajo para listado'!$DE$151:$DG$151,0)),0)+IFERROR(INDEX('Hoja de Trabajo para listado'!$CD$155:$DC$1048576,MATCH($A178,'Hoja de Trabajo para listado'!$CD$155:$CD$1048576,0),MATCH((CUADRO!K$4&amp;$E178),'Hoja de Trabajo para listado'!$CD$151:$DC$151,0)),0)</f>
        <v>0</v>
      </c>
      <c r="L178" s="243">
        <f ca="1">+IFERROR(INDEX('Hoja de Trabajo para listado'!$A$155:$Z$1048576,MATCH($A178,'Hoja de Trabajo para listado'!$A$155:$A$1048576,0),MATCH((CUADRO!L$4&amp;$E178),'Hoja de Trabajo para listado'!$A$151:$Z$151,0)),0)+IFERROR(INDEX('Hoja de Trabajo para listado'!$AB$155:$BA$1048576,MATCH($A178,'Hoja de Trabajo para listado'!$AB$155:$AB$1048576,0),MATCH((CUADRO!L$4&amp;$E178),'Hoja de Trabajo para listado'!$AB$151:$BA$151,0)),0)+IFERROR(INDEX('Hoja de Trabajo para listado'!$BC$155:$CB$1048576,MATCH($A178,'Hoja de Trabajo para listado'!$BC$155:$BC$1048576,0),MATCH((CUADRO!L$4&amp;$E178),'Hoja de Trabajo para listado'!$BC$151:$CB$151,0)),0)+IFERROR(INDEX('Hoja de Trabajo para listado'!$DE$153:$DG$274,MATCH($A178,'Hoja de Trabajo para listado'!$DE$153:$DE$1048576,0),MATCH((CUADRO!L$4&amp;$E178),'Hoja de Trabajo para listado'!$DE$151:$DG$151,0)),0)+IFERROR(INDEX('Hoja de Trabajo para listado'!$CD$155:$DC$1048576,MATCH($A178,'Hoja de Trabajo para listado'!$CD$155:$CD$1048576,0),MATCH((CUADRO!L$4&amp;$E178),'Hoja de Trabajo para listado'!$CD$151:$DC$151,0)),0)</f>
        <v>0</v>
      </c>
      <c r="M178" s="243">
        <f ca="1">+IFERROR(INDEX('Hoja de Trabajo para listado'!$A$155:$Z$1048576,MATCH($A178,'Hoja de Trabajo para listado'!$A$155:$A$1048576,0),MATCH((CUADRO!M$4&amp;$E178),'Hoja de Trabajo para listado'!$A$151:$Z$151,0)),0)+IFERROR(INDEX('Hoja de Trabajo para listado'!$AB$155:$BA$1048576,MATCH($A178,'Hoja de Trabajo para listado'!$AB$155:$AB$1048576,0),MATCH((CUADRO!M$4&amp;$E178),'Hoja de Trabajo para listado'!$AB$151:$BA$151,0)),0)+IFERROR(INDEX('Hoja de Trabajo para listado'!$BC$155:$CB$1048576,MATCH($A178,'Hoja de Trabajo para listado'!$BC$155:$BC$1048576,0),MATCH((CUADRO!M$4&amp;$E178),'Hoja de Trabajo para listado'!$BC$151:$CB$151,0)),0)+IFERROR(INDEX('Hoja de Trabajo para listado'!$DE$153:$DG$274,MATCH($A178,'Hoja de Trabajo para listado'!$DE$153:$DE$1048576,0),MATCH((CUADRO!M$4&amp;$E178),'Hoja de Trabajo para listado'!$DE$151:$DG$151,0)),0)+IFERROR(INDEX('Hoja de Trabajo para listado'!$CD$155:$DC$1048576,MATCH($A178,'Hoja de Trabajo para listado'!$CD$155:$CD$1048576,0),MATCH((CUADRO!M$4&amp;$E178),'Hoja de Trabajo para listado'!$CD$151:$DC$151,0)),0)</f>
        <v>0</v>
      </c>
      <c r="N178" s="243">
        <f ca="1">+IFERROR(INDEX('Hoja de Trabajo para listado'!$A$155:$Z$1048576,MATCH($A178,'Hoja de Trabajo para listado'!$A$155:$A$1048576,0),MATCH((CUADRO!N$4&amp;$E178),'Hoja de Trabajo para listado'!$A$151:$Z$151,0)),0)+IFERROR(INDEX('Hoja de Trabajo para listado'!$AB$155:$BA$1048576,MATCH($A178,'Hoja de Trabajo para listado'!$AB$155:$AB$1048576,0),MATCH((CUADRO!N$4&amp;$E178),'Hoja de Trabajo para listado'!$AB$151:$BA$151,0)),0)+IFERROR(INDEX('Hoja de Trabajo para listado'!$BC$155:$CB$1048576,MATCH($A178,'Hoja de Trabajo para listado'!$BC$155:$BC$1048576,0),MATCH((CUADRO!N$4&amp;$E178),'Hoja de Trabajo para listado'!$BC$151:$CB$151,0)),0)+IFERROR(INDEX('Hoja de Trabajo para listado'!$DE$153:$DG$274,MATCH($A178,'Hoja de Trabajo para listado'!$DE$153:$DE$1048576,0),MATCH((CUADRO!N$4&amp;$E178),'Hoja de Trabajo para listado'!$DE$151:$DG$151,0)),0)+IFERROR(INDEX('Hoja de Trabajo para listado'!$CD$155:$DC$1048576,MATCH($A178,'Hoja de Trabajo para listado'!$CD$155:$CD$1048576,0),MATCH((CUADRO!N$4&amp;$E178),'Hoja de Trabajo para listado'!$CD$151:$DC$151,0)),0)</f>
        <v>0</v>
      </c>
      <c r="O178" s="243">
        <f ca="1">+IFERROR(INDEX('Hoja de Trabajo para listado'!$A$155:$Z$1048576,MATCH($A178,'Hoja de Trabajo para listado'!$A$155:$A$1048576,0),MATCH((CUADRO!O$4&amp;$E178),'Hoja de Trabajo para listado'!$A$151:$Z$151,0)),0)+IFERROR(INDEX('Hoja de Trabajo para listado'!$AB$155:$BA$1048576,MATCH($A178,'Hoja de Trabajo para listado'!$AB$155:$AB$1048576,0),MATCH((CUADRO!O$4&amp;$E178),'Hoja de Trabajo para listado'!$AB$151:$BA$151,0)),0)+IFERROR(INDEX('Hoja de Trabajo para listado'!$BC$155:$CB$1048576,MATCH($A178,'Hoja de Trabajo para listado'!$BC$155:$BC$1048576,0),MATCH((CUADRO!O$4&amp;$E178),'Hoja de Trabajo para listado'!$BC$151:$CB$151,0)),0)+IFERROR(INDEX('Hoja de Trabajo para listado'!$DE$153:$DG$274,MATCH($A178,'Hoja de Trabajo para listado'!$DE$153:$DE$1048576,0),MATCH((CUADRO!O$4&amp;$E178),'Hoja de Trabajo para listado'!$DE$151:$DG$151,0)),0)+IFERROR(INDEX('Hoja de Trabajo para listado'!$CD$155:$DC$1048576,MATCH($A178,'Hoja de Trabajo para listado'!$CD$155:$CD$1048576,0),MATCH((CUADRO!O$4&amp;$E178),'Hoja de Trabajo para listado'!$CD$151:$DC$151,0)),0)</f>
        <v>0</v>
      </c>
      <c r="P178" s="243">
        <f ca="1">+IFERROR(INDEX('Hoja de Trabajo para listado'!$A$155:$Z$1048576,MATCH($A178,'Hoja de Trabajo para listado'!$A$155:$A$1048576,0),MATCH((CUADRO!P$4&amp;$E178),'Hoja de Trabajo para listado'!$A$151:$Z$151,0)),0)+IFERROR(INDEX('Hoja de Trabajo para listado'!$AB$155:$BA$1048576,MATCH($A178,'Hoja de Trabajo para listado'!$AB$155:$AB$1048576,0),MATCH((CUADRO!P$4&amp;$E178),'Hoja de Trabajo para listado'!$AB$151:$BA$151,0)),0)+IFERROR(INDEX('Hoja de Trabajo para listado'!$BC$155:$CB$1048576,MATCH($A178,'Hoja de Trabajo para listado'!$BC$155:$BC$1048576,0),MATCH((CUADRO!P$4&amp;$E178),'Hoja de Trabajo para listado'!$BC$151:$CB$151,0)),0)+IFERROR(INDEX('Hoja de Trabajo para listado'!$DE$153:$DG$274,MATCH($A178,'Hoja de Trabajo para listado'!$DE$153:$DE$1048576,0),MATCH((CUADRO!P$4&amp;$E178),'Hoja de Trabajo para listado'!$DE$151:$DG$151,0)),0)+IFERROR(INDEX('Hoja de Trabajo para listado'!$CD$155:$DC$1048576,MATCH($A178,'Hoja de Trabajo para listado'!$CD$155:$CD$1048576,0),MATCH((CUADRO!P$4&amp;$E178),'Hoja de Trabajo para listado'!$CD$151:$DC$151,0)),0)</f>
        <v>0</v>
      </c>
      <c r="Q178" s="335">
        <f ca="1">+IFERROR(INDEX('Hoja de Trabajo para listado'!$A$155:$Z$1048576,MATCH($A178,'Hoja de Trabajo para listado'!$A$155:$A$1048576,0),MATCH((CUADRO!Q$4&amp;$E178),'Hoja de Trabajo para listado'!$A$151:$Z$151,0)),0)+IFERROR(INDEX('Hoja de Trabajo para listado'!$AB$155:$BA$1048576,MATCH($A178,'Hoja de Trabajo para listado'!$AB$155:$AB$1048576,0),MATCH((CUADRO!Q$4&amp;$E178),'Hoja de Trabajo para listado'!$AB$151:$BA$151,0)),0)+IFERROR(INDEX('Hoja de Trabajo para listado'!$BC$155:$CB$1048576,MATCH($A178,'Hoja de Trabajo para listado'!$BC$155:$BC$1048576,0),MATCH((CUADRO!Q$4&amp;$E178),'Hoja de Trabajo para listado'!$BC$151:$CB$151,0)),0)+IFERROR(INDEX('Hoja de Trabajo para listado'!$DE$153:$DG$274,MATCH($A178,'Hoja de Trabajo para listado'!$DE$153:$DE$1048576,0),MATCH((CUADRO!Q$4&amp;$E178),'Hoja de Trabajo para listado'!$DE$151:$DG$151,0)),0)+IFERROR(INDEX('Hoja de Trabajo para listado'!$CD$155:$DC$1048576,MATCH($A178,'Hoja de Trabajo para listado'!$CD$155:$CD$1048576,0),MATCH((CUADRO!Q$4&amp;$E178),'Hoja de Trabajo para listado'!$CD$151:$DC$151,0)),0)</f>
        <v>0</v>
      </c>
      <c r="R178" s="243">
        <f t="shared" ca="1" si="4"/>
        <v>50058.46</v>
      </c>
      <c r="S178" s="243">
        <f ca="1">+R177+R178</f>
        <v>50058.46</v>
      </c>
      <c r="T178" s="243">
        <f ca="1">+S178</f>
        <v>50058.46</v>
      </c>
      <c r="U178" s="242">
        <f t="shared" si="5"/>
        <v>2</v>
      </c>
    </row>
    <row r="179" spans="1:21" ht="15" customHeight="1">
      <c r="A179" s="354">
        <v>267</v>
      </c>
      <c r="B179" s="381">
        <f>+A179</f>
        <v>267</v>
      </c>
      <c r="C179" s="245" t="str">
        <f>+VLOOKUP(A179,bd_lista!$A$3:$C$592,3,FALSE)</f>
        <v>Direc. Dptal. de Educación Cochabamba</v>
      </c>
      <c r="D179" s="383" t="str">
        <f>+C179</f>
        <v>Direc. Dptal. de Educación Cochabamba</v>
      </c>
      <c r="E179" s="245" t="s">
        <v>683</v>
      </c>
      <c r="F179" s="241">
        <f ca="1">+IFERROR(INDEX('Hoja de Trabajo para listado'!$A$155:$Z$1048576,MATCH($A179,'Hoja de Trabajo para listado'!$A$155:$A$1048576,0),MATCH((CUADRO!F$4&amp;$E179),'Hoja de Trabajo para listado'!$A$151:$Z$151,0)),0)+IFERROR(INDEX('Hoja de Trabajo para listado'!$AB$155:$BA$1048576,MATCH($A179,'Hoja de Trabajo para listado'!$AB$155:$AB$1048576,0),MATCH((CUADRO!F$4&amp;$E179),'Hoja de Trabajo para listado'!$AB$151:$BA$151,0)),0)+IFERROR(INDEX('Hoja de Trabajo para listado'!$BC$155:$CB$1048576,MATCH($A179,'Hoja de Trabajo para listado'!$BC$155:$BC$1048576,0),MATCH((CUADRO!F$4&amp;$E179),'Hoja de Trabajo para listado'!$BC$151:$CB$151,0)),0)+IFERROR(INDEX('Hoja de Trabajo para listado'!$DE$153:$DG$274,MATCH($A179,'Hoja de Trabajo para listado'!$DE$153:$DE$1048576,0),MATCH((CUADRO!F$4&amp;$E179),'Hoja de Trabajo para listado'!$DE$151:$DG$151,0)),0)+IFERROR(INDEX('Hoja de Trabajo para listado'!$CD$155:$DC$1048576,MATCH($A179,'Hoja de Trabajo para listado'!$CD$155:$CD$1048576,0),MATCH((CUADRO!F$4&amp;$E179),'Hoja de Trabajo para listado'!$CD$151:$DC$151,0)),0)</f>
        <v>0</v>
      </c>
      <c r="G179" s="241">
        <f ca="1">+IFERROR(INDEX('Hoja de Trabajo para listado'!$A$155:$Z$1048576,MATCH($A179,'Hoja de Trabajo para listado'!$A$155:$A$1048576,0),MATCH((CUADRO!G$4&amp;$E179),'Hoja de Trabajo para listado'!$A$151:$Z$151,0)),0)+IFERROR(INDEX('Hoja de Trabajo para listado'!$AB$155:$BA$1048576,MATCH($A179,'Hoja de Trabajo para listado'!$AB$155:$AB$1048576,0),MATCH((CUADRO!G$4&amp;$E179),'Hoja de Trabajo para listado'!$AB$151:$BA$151,0)),0)+IFERROR(INDEX('Hoja de Trabajo para listado'!$BC$155:$CB$1048576,MATCH($A179,'Hoja de Trabajo para listado'!$BC$155:$BC$1048576,0),MATCH((CUADRO!G$4&amp;$E179),'Hoja de Trabajo para listado'!$BC$151:$CB$151,0)),0)+IFERROR(INDEX('Hoja de Trabajo para listado'!$DE$153:$DG$274,MATCH($A179,'Hoja de Trabajo para listado'!$DE$153:$DE$1048576,0),MATCH((CUADRO!G$4&amp;$E179),'Hoja de Trabajo para listado'!$DE$151:$DG$151,0)),0)+IFERROR(INDEX('Hoja de Trabajo para listado'!$CD$155:$DC$1048576,MATCH($A179,'Hoja de Trabajo para listado'!$CD$155:$CD$1048576,0),MATCH((CUADRO!G$4&amp;$E179),'Hoja de Trabajo para listado'!$CD$151:$DC$151,0)),0)</f>
        <v>0</v>
      </c>
      <c r="H179" s="241">
        <f ca="1">+IFERROR(INDEX('Hoja de Trabajo para listado'!$A$155:$Z$1048576,MATCH($A179,'Hoja de Trabajo para listado'!$A$155:$A$1048576,0),MATCH((CUADRO!H$4&amp;$E179),'Hoja de Trabajo para listado'!$A$151:$Z$151,0)),0)+IFERROR(INDEX('Hoja de Trabajo para listado'!$AB$155:$BA$1048576,MATCH($A179,'Hoja de Trabajo para listado'!$AB$155:$AB$1048576,0),MATCH((CUADRO!H$4&amp;$E179),'Hoja de Trabajo para listado'!$AB$151:$BA$151,0)),0)+IFERROR(INDEX('Hoja de Trabajo para listado'!$BC$155:$CB$1048576,MATCH($A179,'Hoja de Trabajo para listado'!$BC$155:$BC$1048576,0),MATCH((CUADRO!H$4&amp;$E179),'Hoja de Trabajo para listado'!$BC$151:$CB$151,0)),0)+IFERROR(INDEX('Hoja de Trabajo para listado'!$DE$153:$DG$274,MATCH($A179,'Hoja de Trabajo para listado'!$DE$153:$DE$1048576,0),MATCH((CUADRO!H$4&amp;$E179),'Hoja de Trabajo para listado'!$DE$151:$DG$151,0)),0)+IFERROR(INDEX('Hoja de Trabajo para listado'!$CD$155:$DC$1048576,MATCH($A179,'Hoja de Trabajo para listado'!$CD$155:$CD$1048576,0),MATCH((CUADRO!H$4&amp;$E179),'Hoja de Trabajo para listado'!$CD$151:$DC$151,0)),0)</f>
        <v>0</v>
      </c>
      <c r="I179" s="241">
        <f ca="1">+IFERROR(INDEX('Hoja de Trabajo para listado'!$A$155:$Z$1048576,MATCH($A179,'Hoja de Trabajo para listado'!$A$155:$A$1048576,0),MATCH((CUADRO!I$4&amp;$E179),'Hoja de Trabajo para listado'!$A$151:$Z$151,0)),0)+IFERROR(INDEX('Hoja de Trabajo para listado'!$AB$155:$BA$1048576,MATCH($A179,'Hoja de Trabajo para listado'!$AB$155:$AB$1048576,0),MATCH((CUADRO!I$4&amp;$E179),'Hoja de Trabajo para listado'!$AB$151:$BA$151,0)),0)+IFERROR(INDEX('Hoja de Trabajo para listado'!$BC$155:$CB$1048576,MATCH($A179,'Hoja de Trabajo para listado'!$BC$155:$BC$1048576,0),MATCH((CUADRO!I$4&amp;$E179),'Hoja de Trabajo para listado'!$BC$151:$CB$151,0)),0)+IFERROR(INDEX('Hoja de Trabajo para listado'!$DE$153:$DG$274,MATCH($A179,'Hoja de Trabajo para listado'!$DE$153:$DE$1048576,0),MATCH((CUADRO!I$4&amp;$E179),'Hoja de Trabajo para listado'!$DE$151:$DG$151,0)),0)+IFERROR(INDEX('Hoja de Trabajo para listado'!$CD$155:$DC$1048576,MATCH($A179,'Hoja de Trabajo para listado'!$CD$155:$CD$1048576,0),MATCH((CUADRO!I$4&amp;$E179),'Hoja de Trabajo para listado'!$CD$151:$DC$151,0)),0)</f>
        <v>0</v>
      </c>
      <c r="J179" s="241">
        <f ca="1">+IFERROR(INDEX('Hoja de Trabajo para listado'!$A$155:$Z$1048576,MATCH($A179,'Hoja de Trabajo para listado'!$A$155:$A$1048576,0),MATCH((CUADRO!J$4&amp;$E179),'Hoja de Trabajo para listado'!$A$151:$Z$151,0)),0)+IFERROR(INDEX('Hoja de Trabajo para listado'!$AB$155:$BA$1048576,MATCH($A179,'Hoja de Trabajo para listado'!$AB$155:$AB$1048576,0),MATCH((CUADRO!J$4&amp;$E179),'Hoja de Trabajo para listado'!$AB$151:$BA$151,0)),0)+IFERROR(INDEX('Hoja de Trabajo para listado'!$BC$155:$CB$1048576,MATCH($A179,'Hoja de Trabajo para listado'!$BC$155:$BC$1048576,0),MATCH((CUADRO!J$4&amp;$E179),'Hoja de Trabajo para listado'!$BC$151:$CB$151,0)),0)+IFERROR(INDEX('Hoja de Trabajo para listado'!$DE$153:$DG$274,MATCH($A179,'Hoja de Trabajo para listado'!$DE$153:$DE$1048576,0),MATCH((CUADRO!J$4&amp;$E179),'Hoja de Trabajo para listado'!$DE$151:$DG$151,0)),0)+IFERROR(INDEX('Hoja de Trabajo para listado'!$CD$155:$DC$1048576,MATCH($A179,'Hoja de Trabajo para listado'!$CD$155:$CD$1048576,0),MATCH((CUADRO!J$4&amp;$E179),'Hoja de Trabajo para listado'!$CD$151:$DC$151,0)),0)</f>
        <v>0</v>
      </c>
      <c r="K179" s="241">
        <f ca="1">+IFERROR(INDEX('Hoja de Trabajo para listado'!$A$155:$Z$1048576,MATCH($A179,'Hoja de Trabajo para listado'!$A$155:$A$1048576,0),MATCH((CUADRO!K$4&amp;$E179),'Hoja de Trabajo para listado'!$A$151:$Z$151,0)),0)+IFERROR(INDEX('Hoja de Trabajo para listado'!$AB$155:$BA$1048576,MATCH($A179,'Hoja de Trabajo para listado'!$AB$155:$AB$1048576,0),MATCH((CUADRO!K$4&amp;$E179),'Hoja de Trabajo para listado'!$AB$151:$BA$151,0)),0)+IFERROR(INDEX('Hoja de Trabajo para listado'!$BC$155:$CB$1048576,MATCH($A179,'Hoja de Trabajo para listado'!$BC$155:$BC$1048576,0),MATCH((CUADRO!K$4&amp;$E179),'Hoja de Trabajo para listado'!$BC$151:$CB$151,0)),0)+IFERROR(INDEX('Hoja de Trabajo para listado'!$DE$153:$DG$274,MATCH($A179,'Hoja de Trabajo para listado'!$DE$153:$DE$1048576,0),MATCH((CUADRO!K$4&amp;$E179),'Hoja de Trabajo para listado'!$DE$151:$DG$151,0)),0)+IFERROR(INDEX('Hoja de Trabajo para listado'!$CD$155:$DC$1048576,MATCH($A179,'Hoja de Trabajo para listado'!$CD$155:$CD$1048576,0),MATCH((CUADRO!K$4&amp;$E179),'Hoja de Trabajo para listado'!$CD$151:$DC$151,0)),0)</f>
        <v>0</v>
      </c>
      <c r="L179" s="241">
        <f ca="1">+IFERROR(INDEX('Hoja de Trabajo para listado'!$A$155:$Z$1048576,MATCH($A179,'Hoja de Trabajo para listado'!$A$155:$A$1048576,0),MATCH((CUADRO!L$4&amp;$E179),'Hoja de Trabajo para listado'!$A$151:$Z$151,0)),0)+IFERROR(INDEX('Hoja de Trabajo para listado'!$AB$155:$BA$1048576,MATCH($A179,'Hoja de Trabajo para listado'!$AB$155:$AB$1048576,0),MATCH((CUADRO!L$4&amp;$E179),'Hoja de Trabajo para listado'!$AB$151:$BA$151,0)),0)+IFERROR(INDEX('Hoja de Trabajo para listado'!$BC$155:$CB$1048576,MATCH($A179,'Hoja de Trabajo para listado'!$BC$155:$BC$1048576,0),MATCH((CUADRO!L$4&amp;$E179),'Hoja de Trabajo para listado'!$BC$151:$CB$151,0)),0)+IFERROR(INDEX('Hoja de Trabajo para listado'!$DE$153:$DG$274,MATCH($A179,'Hoja de Trabajo para listado'!$DE$153:$DE$1048576,0),MATCH((CUADRO!L$4&amp;$E179),'Hoja de Trabajo para listado'!$DE$151:$DG$151,0)),0)+IFERROR(INDEX('Hoja de Trabajo para listado'!$CD$155:$DC$1048576,MATCH($A179,'Hoja de Trabajo para listado'!$CD$155:$CD$1048576,0),MATCH((CUADRO!L$4&amp;$E179),'Hoja de Trabajo para listado'!$CD$151:$DC$151,0)),0)</f>
        <v>0</v>
      </c>
      <c r="M179" s="241">
        <f ca="1">+IFERROR(INDEX('Hoja de Trabajo para listado'!$A$155:$Z$1048576,MATCH($A179,'Hoja de Trabajo para listado'!$A$155:$A$1048576,0),MATCH((CUADRO!M$4&amp;$E179),'Hoja de Trabajo para listado'!$A$151:$Z$151,0)),0)+IFERROR(INDEX('Hoja de Trabajo para listado'!$AB$155:$BA$1048576,MATCH($A179,'Hoja de Trabajo para listado'!$AB$155:$AB$1048576,0),MATCH((CUADRO!M$4&amp;$E179),'Hoja de Trabajo para listado'!$AB$151:$BA$151,0)),0)+IFERROR(INDEX('Hoja de Trabajo para listado'!$BC$155:$CB$1048576,MATCH($A179,'Hoja de Trabajo para listado'!$BC$155:$BC$1048576,0),MATCH((CUADRO!M$4&amp;$E179),'Hoja de Trabajo para listado'!$BC$151:$CB$151,0)),0)+IFERROR(INDEX('Hoja de Trabajo para listado'!$DE$153:$DG$274,MATCH($A179,'Hoja de Trabajo para listado'!$DE$153:$DE$1048576,0),MATCH((CUADRO!M$4&amp;$E179),'Hoja de Trabajo para listado'!$DE$151:$DG$151,0)),0)+IFERROR(INDEX('Hoja de Trabajo para listado'!$CD$155:$DC$1048576,MATCH($A179,'Hoja de Trabajo para listado'!$CD$155:$CD$1048576,0),MATCH((CUADRO!M$4&amp;$E179),'Hoja de Trabajo para listado'!$CD$151:$DC$151,0)),0)</f>
        <v>0</v>
      </c>
      <c r="N179" s="241">
        <f ca="1">+IFERROR(INDEX('Hoja de Trabajo para listado'!$A$155:$Z$1048576,MATCH($A179,'Hoja de Trabajo para listado'!$A$155:$A$1048576,0),MATCH((CUADRO!N$4&amp;$E179),'Hoja de Trabajo para listado'!$A$151:$Z$151,0)),0)+IFERROR(INDEX('Hoja de Trabajo para listado'!$AB$155:$BA$1048576,MATCH($A179,'Hoja de Trabajo para listado'!$AB$155:$AB$1048576,0),MATCH((CUADRO!N$4&amp;$E179),'Hoja de Trabajo para listado'!$AB$151:$BA$151,0)),0)+IFERROR(INDEX('Hoja de Trabajo para listado'!$BC$155:$CB$1048576,MATCH($A179,'Hoja de Trabajo para listado'!$BC$155:$BC$1048576,0),MATCH((CUADRO!N$4&amp;$E179),'Hoja de Trabajo para listado'!$BC$151:$CB$151,0)),0)+IFERROR(INDEX('Hoja de Trabajo para listado'!$DE$153:$DG$274,MATCH($A179,'Hoja de Trabajo para listado'!$DE$153:$DE$1048576,0),MATCH((CUADRO!N$4&amp;$E179),'Hoja de Trabajo para listado'!$DE$151:$DG$151,0)),0)+IFERROR(INDEX('Hoja de Trabajo para listado'!$CD$155:$DC$1048576,MATCH($A179,'Hoja de Trabajo para listado'!$CD$155:$CD$1048576,0),MATCH((CUADRO!N$4&amp;$E179),'Hoja de Trabajo para listado'!$CD$151:$DC$151,0)),0)</f>
        <v>0</v>
      </c>
      <c r="O179" s="241">
        <f ca="1">+IFERROR(INDEX('Hoja de Trabajo para listado'!$A$155:$Z$1048576,MATCH($A179,'Hoja de Trabajo para listado'!$A$155:$A$1048576,0),MATCH((CUADRO!O$4&amp;$E179),'Hoja de Trabajo para listado'!$A$151:$Z$151,0)),0)+IFERROR(INDEX('Hoja de Trabajo para listado'!$AB$155:$BA$1048576,MATCH($A179,'Hoja de Trabajo para listado'!$AB$155:$AB$1048576,0),MATCH((CUADRO!O$4&amp;$E179),'Hoja de Trabajo para listado'!$AB$151:$BA$151,0)),0)+IFERROR(INDEX('Hoja de Trabajo para listado'!$BC$155:$CB$1048576,MATCH($A179,'Hoja de Trabajo para listado'!$BC$155:$BC$1048576,0),MATCH((CUADRO!O$4&amp;$E179),'Hoja de Trabajo para listado'!$BC$151:$CB$151,0)),0)+IFERROR(INDEX('Hoja de Trabajo para listado'!$DE$153:$DG$274,MATCH($A179,'Hoja de Trabajo para listado'!$DE$153:$DE$1048576,0),MATCH((CUADRO!O$4&amp;$E179),'Hoja de Trabajo para listado'!$DE$151:$DG$151,0)),0)+IFERROR(INDEX('Hoja de Trabajo para listado'!$CD$155:$DC$1048576,MATCH($A179,'Hoja de Trabajo para listado'!$CD$155:$CD$1048576,0),MATCH((CUADRO!O$4&amp;$E179),'Hoja de Trabajo para listado'!$CD$151:$DC$151,0)),0)</f>
        <v>0</v>
      </c>
      <c r="P179" s="241">
        <f ca="1">+IFERROR(INDEX('Hoja de Trabajo para listado'!$A$155:$Z$1048576,MATCH($A179,'Hoja de Trabajo para listado'!$A$155:$A$1048576,0),MATCH((CUADRO!P$4&amp;$E179),'Hoja de Trabajo para listado'!$A$151:$Z$151,0)),0)+IFERROR(INDEX('Hoja de Trabajo para listado'!$AB$155:$BA$1048576,MATCH($A179,'Hoja de Trabajo para listado'!$AB$155:$AB$1048576,0),MATCH((CUADRO!P$4&amp;$E179),'Hoja de Trabajo para listado'!$AB$151:$BA$151,0)),0)+IFERROR(INDEX('Hoja de Trabajo para listado'!$BC$155:$CB$1048576,MATCH($A179,'Hoja de Trabajo para listado'!$BC$155:$BC$1048576,0),MATCH((CUADRO!P$4&amp;$E179),'Hoja de Trabajo para listado'!$BC$151:$CB$151,0)),0)+IFERROR(INDEX('Hoja de Trabajo para listado'!$DE$153:$DG$274,MATCH($A179,'Hoja de Trabajo para listado'!$DE$153:$DE$1048576,0),MATCH((CUADRO!P$4&amp;$E179),'Hoja de Trabajo para listado'!$DE$151:$DG$151,0)),0)+IFERROR(INDEX('Hoja de Trabajo para listado'!$CD$155:$DC$1048576,MATCH($A179,'Hoja de Trabajo para listado'!$CD$155:$CD$1048576,0),MATCH((CUADRO!P$4&amp;$E179),'Hoja de Trabajo para listado'!$CD$151:$DC$151,0)),0)</f>
        <v>0</v>
      </c>
      <c r="Q179" s="241">
        <f ca="1">+IFERROR(INDEX('Hoja de Trabajo para listado'!$A$155:$Z$1048576,MATCH($A179,'Hoja de Trabajo para listado'!$A$155:$A$1048576,0),MATCH((CUADRO!Q$4&amp;$E179),'Hoja de Trabajo para listado'!$A$151:$Z$151,0)),0)+IFERROR(INDEX('Hoja de Trabajo para listado'!$AB$155:$BA$1048576,MATCH($A179,'Hoja de Trabajo para listado'!$AB$155:$AB$1048576,0),MATCH((CUADRO!Q$4&amp;$E179),'Hoja de Trabajo para listado'!$AB$151:$BA$151,0)),0)+IFERROR(INDEX('Hoja de Trabajo para listado'!$BC$155:$CB$1048576,MATCH($A179,'Hoja de Trabajo para listado'!$BC$155:$BC$1048576,0),MATCH((CUADRO!Q$4&amp;$E179),'Hoja de Trabajo para listado'!$BC$151:$CB$151,0)),0)+IFERROR(INDEX('Hoja de Trabajo para listado'!$DE$153:$DG$274,MATCH($A179,'Hoja de Trabajo para listado'!$DE$153:$DE$1048576,0),MATCH((CUADRO!Q$4&amp;$E179),'Hoja de Trabajo para listado'!$DE$151:$DG$151,0)),0)+IFERROR(INDEX('Hoja de Trabajo para listado'!$CD$155:$DC$1048576,MATCH($A179,'Hoja de Trabajo para listado'!$CD$155:$CD$1048576,0),MATCH((CUADRO!Q$4&amp;$E179),'Hoja de Trabajo para listado'!$CD$151:$DC$151,0)),0)</f>
        <v>0</v>
      </c>
      <c r="R179" s="241">
        <f t="shared" ca="1" si="4"/>
        <v>0</v>
      </c>
      <c r="S179" s="241"/>
      <c r="T179" s="241">
        <f ca="1">+T180</f>
        <v>5157.53</v>
      </c>
      <c r="U179" s="240">
        <f t="shared" si="5"/>
        <v>1</v>
      </c>
    </row>
    <row r="180" spans="1:21" ht="15" customHeight="1">
      <c r="A180" s="353">
        <v>267</v>
      </c>
      <c r="B180" s="382"/>
      <c r="C180" s="305" t="str">
        <f>+VLOOKUP(A180,bd_lista!$A$3:$C$592,3,FALSE)</f>
        <v>Direc. Dptal. de Educación Cochabamba</v>
      </c>
      <c r="D180" s="384"/>
      <c r="E180" s="305" t="s">
        <v>684</v>
      </c>
      <c r="F180" s="243">
        <f ca="1">+IFERROR(INDEX('Hoja de Trabajo para listado'!$A$155:$Z$1048576,MATCH($A180,'Hoja de Trabajo para listado'!$A$155:$A$1048576,0),MATCH((CUADRO!F$4&amp;$E180),'Hoja de Trabajo para listado'!$A$151:$Z$151,0)),0)+IFERROR(INDEX('Hoja de Trabajo para listado'!$AB$155:$BA$1048576,MATCH($A180,'Hoja de Trabajo para listado'!$AB$155:$AB$1048576,0),MATCH((CUADRO!F$4&amp;$E180),'Hoja de Trabajo para listado'!$AB$151:$BA$151,0)),0)+IFERROR(INDEX('Hoja de Trabajo para listado'!$BC$155:$CB$1048576,MATCH($A180,'Hoja de Trabajo para listado'!$BC$155:$BC$1048576,0),MATCH((CUADRO!F$4&amp;$E180),'Hoja de Trabajo para listado'!$BC$151:$CB$151,0)),0)+IFERROR(INDEX('Hoja de Trabajo para listado'!$DE$153:$DG$274,MATCH($A180,'Hoja de Trabajo para listado'!$DE$153:$DE$1048576,0),MATCH((CUADRO!F$4&amp;$E180),'Hoja de Trabajo para listado'!$DE$151:$DG$151,0)),0)+IFERROR(INDEX('Hoja de Trabajo para listado'!$CD$155:$DC$1048576,MATCH($A180,'Hoja de Trabajo para listado'!$CD$155:$CD$1048576,0),MATCH((CUADRO!F$4&amp;$E180),'Hoja de Trabajo para listado'!$CD$151:$DC$151,0)),0)</f>
        <v>0</v>
      </c>
      <c r="G180" s="243">
        <f ca="1">+IFERROR(INDEX('Hoja de Trabajo para listado'!$A$155:$Z$1048576,MATCH($A180,'Hoja de Trabajo para listado'!$A$155:$A$1048576,0),MATCH((CUADRO!G$4&amp;$E180),'Hoja de Trabajo para listado'!$A$151:$Z$151,0)),0)+IFERROR(INDEX('Hoja de Trabajo para listado'!$AB$155:$BA$1048576,MATCH($A180,'Hoja de Trabajo para listado'!$AB$155:$AB$1048576,0),MATCH((CUADRO!G$4&amp;$E180),'Hoja de Trabajo para listado'!$AB$151:$BA$151,0)),0)+IFERROR(INDEX('Hoja de Trabajo para listado'!$BC$155:$CB$1048576,MATCH($A180,'Hoja de Trabajo para listado'!$BC$155:$BC$1048576,0),MATCH((CUADRO!G$4&amp;$E180),'Hoja de Trabajo para listado'!$BC$151:$CB$151,0)),0)+IFERROR(INDEX('Hoja de Trabajo para listado'!$DE$153:$DG$274,MATCH($A180,'Hoja de Trabajo para listado'!$DE$153:$DE$1048576,0),MATCH((CUADRO!G$4&amp;$E180),'Hoja de Trabajo para listado'!$DE$151:$DG$151,0)),0)+IFERROR(INDEX('Hoja de Trabajo para listado'!$CD$155:$DC$1048576,MATCH($A180,'Hoja de Trabajo para listado'!$CD$155:$CD$1048576,0),MATCH((CUADRO!G$4&amp;$E180),'Hoja de Trabajo para listado'!$CD$151:$DC$151,0)),0)</f>
        <v>5157.53</v>
      </c>
      <c r="H180" s="243">
        <f ca="1">+IFERROR(INDEX('Hoja de Trabajo para listado'!$A$155:$Z$1048576,MATCH($A180,'Hoja de Trabajo para listado'!$A$155:$A$1048576,0),MATCH((CUADRO!H$4&amp;$E180),'Hoja de Trabajo para listado'!$A$151:$Z$151,0)),0)+IFERROR(INDEX('Hoja de Trabajo para listado'!$AB$155:$BA$1048576,MATCH($A180,'Hoja de Trabajo para listado'!$AB$155:$AB$1048576,0),MATCH((CUADRO!H$4&amp;$E180),'Hoja de Trabajo para listado'!$AB$151:$BA$151,0)),0)+IFERROR(INDEX('Hoja de Trabajo para listado'!$BC$155:$CB$1048576,MATCH($A180,'Hoja de Trabajo para listado'!$BC$155:$BC$1048576,0),MATCH((CUADRO!H$4&amp;$E180),'Hoja de Trabajo para listado'!$BC$151:$CB$151,0)),0)+IFERROR(INDEX('Hoja de Trabajo para listado'!$DE$153:$DG$274,MATCH($A180,'Hoja de Trabajo para listado'!$DE$153:$DE$1048576,0),MATCH((CUADRO!H$4&amp;$E180),'Hoja de Trabajo para listado'!$DE$151:$DG$151,0)),0)+IFERROR(INDEX('Hoja de Trabajo para listado'!$CD$155:$DC$1048576,MATCH($A180,'Hoja de Trabajo para listado'!$CD$155:$CD$1048576,0),MATCH((CUADRO!H$4&amp;$E180),'Hoja de Trabajo para listado'!$CD$151:$DC$151,0)),0)</f>
        <v>0</v>
      </c>
      <c r="I180" s="243">
        <f ca="1">+IFERROR(INDEX('Hoja de Trabajo para listado'!$A$155:$Z$1048576,MATCH($A180,'Hoja de Trabajo para listado'!$A$155:$A$1048576,0),MATCH((CUADRO!I$4&amp;$E180),'Hoja de Trabajo para listado'!$A$151:$Z$151,0)),0)+IFERROR(INDEX('Hoja de Trabajo para listado'!$AB$155:$BA$1048576,MATCH($A180,'Hoja de Trabajo para listado'!$AB$155:$AB$1048576,0),MATCH((CUADRO!I$4&amp;$E180),'Hoja de Trabajo para listado'!$AB$151:$BA$151,0)),0)+IFERROR(INDEX('Hoja de Trabajo para listado'!$BC$155:$CB$1048576,MATCH($A180,'Hoja de Trabajo para listado'!$BC$155:$BC$1048576,0),MATCH((CUADRO!I$4&amp;$E180),'Hoja de Trabajo para listado'!$BC$151:$CB$151,0)),0)+IFERROR(INDEX('Hoja de Trabajo para listado'!$DE$153:$DG$274,MATCH($A180,'Hoja de Trabajo para listado'!$DE$153:$DE$1048576,0),MATCH((CUADRO!I$4&amp;$E180),'Hoja de Trabajo para listado'!$DE$151:$DG$151,0)),0)+IFERROR(INDEX('Hoja de Trabajo para listado'!$CD$155:$DC$1048576,MATCH($A180,'Hoja de Trabajo para listado'!$CD$155:$CD$1048576,0),MATCH((CUADRO!I$4&amp;$E180),'Hoja de Trabajo para listado'!$CD$151:$DC$151,0)),0)</f>
        <v>0</v>
      </c>
      <c r="J180" s="243">
        <f ca="1">+IFERROR(INDEX('Hoja de Trabajo para listado'!$A$155:$Z$1048576,MATCH($A180,'Hoja de Trabajo para listado'!$A$155:$A$1048576,0),MATCH((CUADRO!J$4&amp;$E180),'Hoja de Trabajo para listado'!$A$151:$Z$151,0)),0)+IFERROR(INDEX('Hoja de Trabajo para listado'!$AB$155:$BA$1048576,MATCH($A180,'Hoja de Trabajo para listado'!$AB$155:$AB$1048576,0),MATCH((CUADRO!J$4&amp;$E180),'Hoja de Trabajo para listado'!$AB$151:$BA$151,0)),0)+IFERROR(INDEX('Hoja de Trabajo para listado'!$BC$155:$CB$1048576,MATCH($A180,'Hoja de Trabajo para listado'!$BC$155:$BC$1048576,0),MATCH((CUADRO!J$4&amp;$E180),'Hoja de Trabajo para listado'!$BC$151:$CB$151,0)),0)+IFERROR(INDEX('Hoja de Trabajo para listado'!$DE$153:$DG$274,MATCH($A180,'Hoja de Trabajo para listado'!$DE$153:$DE$1048576,0),MATCH((CUADRO!J$4&amp;$E180),'Hoja de Trabajo para listado'!$DE$151:$DG$151,0)),0)+IFERROR(INDEX('Hoja de Trabajo para listado'!$CD$155:$DC$1048576,MATCH($A180,'Hoja de Trabajo para listado'!$CD$155:$CD$1048576,0),MATCH((CUADRO!J$4&amp;$E180),'Hoja de Trabajo para listado'!$CD$151:$DC$151,0)),0)</f>
        <v>0</v>
      </c>
      <c r="K180" s="243">
        <f ca="1">+IFERROR(INDEX('Hoja de Trabajo para listado'!$A$155:$Z$1048576,MATCH($A180,'Hoja de Trabajo para listado'!$A$155:$A$1048576,0),MATCH((CUADRO!K$4&amp;$E180),'Hoja de Trabajo para listado'!$A$151:$Z$151,0)),0)+IFERROR(INDEX('Hoja de Trabajo para listado'!$AB$155:$BA$1048576,MATCH($A180,'Hoja de Trabajo para listado'!$AB$155:$AB$1048576,0),MATCH((CUADRO!K$4&amp;$E180),'Hoja de Trabajo para listado'!$AB$151:$BA$151,0)),0)+IFERROR(INDEX('Hoja de Trabajo para listado'!$BC$155:$CB$1048576,MATCH($A180,'Hoja de Trabajo para listado'!$BC$155:$BC$1048576,0),MATCH((CUADRO!K$4&amp;$E180),'Hoja de Trabajo para listado'!$BC$151:$CB$151,0)),0)+IFERROR(INDEX('Hoja de Trabajo para listado'!$DE$153:$DG$274,MATCH($A180,'Hoja de Trabajo para listado'!$DE$153:$DE$1048576,0),MATCH((CUADRO!K$4&amp;$E180),'Hoja de Trabajo para listado'!$DE$151:$DG$151,0)),0)+IFERROR(INDEX('Hoja de Trabajo para listado'!$CD$155:$DC$1048576,MATCH($A180,'Hoja de Trabajo para listado'!$CD$155:$CD$1048576,0),MATCH((CUADRO!K$4&amp;$E180),'Hoja de Trabajo para listado'!$CD$151:$DC$151,0)),0)</f>
        <v>0</v>
      </c>
      <c r="L180" s="243">
        <f ca="1">+IFERROR(INDEX('Hoja de Trabajo para listado'!$A$155:$Z$1048576,MATCH($A180,'Hoja de Trabajo para listado'!$A$155:$A$1048576,0),MATCH((CUADRO!L$4&amp;$E180),'Hoja de Trabajo para listado'!$A$151:$Z$151,0)),0)+IFERROR(INDEX('Hoja de Trabajo para listado'!$AB$155:$BA$1048576,MATCH($A180,'Hoja de Trabajo para listado'!$AB$155:$AB$1048576,0),MATCH((CUADRO!L$4&amp;$E180),'Hoja de Trabajo para listado'!$AB$151:$BA$151,0)),0)+IFERROR(INDEX('Hoja de Trabajo para listado'!$BC$155:$CB$1048576,MATCH($A180,'Hoja de Trabajo para listado'!$BC$155:$BC$1048576,0),MATCH((CUADRO!L$4&amp;$E180),'Hoja de Trabajo para listado'!$BC$151:$CB$151,0)),0)+IFERROR(INDEX('Hoja de Trabajo para listado'!$DE$153:$DG$274,MATCH($A180,'Hoja de Trabajo para listado'!$DE$153:$DE$1048576,0),MATCH((CUADRO!L$4&amp;$E180),'Hoja de Trabajo para listado'!$DE$151:$DG$151,0)),0)+IFERROR(INDEX('Hoja de Trabajo para listado'!$CD$155:$DC$1048576,MATCH($A180,'Hoja de Trabajo para listado'!$CD$155:$CD$1048576,0),MATCH((CUADRO!L$4&amp;$E180),'Hoja de Trabajo para listado'!$CD$151:$DC$151,0)),0)</f>
        <v>0</v>
      </c>
      <c r="M180" s="243">
        <f ca="1">+IFERROR(INDEX('Hoja de Trabajo para listado'!$A$155:$Z$1048576,MATCH($A180,'Hoja de Trabajo para listado'!$A$155:$A$1048576,0),MATCH((CUADRO!M$4&amp;$E180),'Hoja de Trabajo para listado'!$A$151:$Z$151,0)),0)+IFERROR(INDEX('Hoja de Trabajo para listado'!$AB$155:$BA$1048576,MATCH($A180,'Hoja de Trabajo para listado'!$AB$155:$AB$1048576,0),MATCH((CUADRO!M$4&amp;$E180),'Hoja de Trabajo para listado'!$AB$151:$BA$151,0)),0)+IFERROR(INDEX('Hoja de Trabajo para listado'!$BC$155:$CB$1048576,MATCH($A180,'Hoja de Trabajo para listado'!$BC$155:$BC$1048576,0),MATCH((CUADRO!M$4&amp;$E180),'Hoja de Trabajo para listado'!$BC$151:$CB$151,0)),0)+IFERROR(INDEX('Hoja de Trabajo para listado'!$DE$153:$DG$274,MATCH($A180,'Hoja de Trabajo para listado'!$DE$153:$DE$1048576,0),MATCH((CUADRO!M$4&amp;$E180),'Hoja de Trabajo para listado'!$DE$151:$DG$151,0)),0)+IFERROR(INDEX('Hoja de Trabajo para listado'!$CD$155:$DC$1048576,MATCH($A180,'Hoja de Trabajo para listado'!$CD$155:$CD$1048576,0),MATCH((CUADRO!M$4&amp;$E180),'Hoja de Trabajo para listado'!$CD$151:$DC$151,0)),0)</f>
        <v>0</v>
      </c>
      <c r="N180" s="243">
        <f ca="1">+IFERROR(INDEX('Hoja de Trabajo para listado'!$A$155:$Z$1048576,MATCH($A180,'Hoja de Trabajo para listado'!$A$155:$A$1048576,0),MATCH((CUADRO!N$4&amp;$E180),'Hoja de Trabajo para listado'!$A$151:$Z$151,0)),0)+IFERROR(INDEX('Hoja de Trabajo para listado'!$AB$155:$BA$1048576,MATCH($A180,'Hoja de Trabajo para listado'!$AB$155:$AB$1048576,0),MATCH((CUADRO!N$4&amp;$E180),'Hoja de Trabajo para listado'!$AB$151:$BA$151,0)),0)+IFERROR(INDEX('Hoja de Trabajo para listado'!$BC$155:$CB$1048576,MATCH($A180,'Hoja de Trabajo para listado'!$BC$155:$BC$1048576,0),MATCH((CUADRO!N$4&amp;$E180),'Hoja de Trabajo para listado'!$BC$151:$CB$151,0)),0)+IFERROR(INDEX('Hoja de Trabajo para listado'!$DE$153:$DG$274,MATCH($A180,'Hoja de Trabajo para listado'!$DE$153:$DE$1048576,0),MATCH((CUADRO!N$4&amp;$E180),'Hoja de Trabajo para listado'!$DE$151:$DG$151,0)),0)+IFERROR(INDEX('Hoja de Trabajo para listado'!$CD$155:$DC$1048576,MATCH($A180,'Hoja de Trabajo para listado'!$CD$155:$CD$1048576,0),MATCH((CUADRO!N$4&amp;$E180),'Hoja de Trabajo para listado'!$CD$151:$DC$151,0)),0)</f>
        <v>0</v>
      </c>
      <c r="O180" s="243">
        <f ca="1">+IFERROR(INDEX('Hoja de Trabajo para listado'!$A$155:$Z$1048576,MATCH($A180,'Hoja de Trabajo para listado'!$A$155:$A$1048576,0),MATCH((CUADRO!O$4&amp;$E180),'Hoja de Trabajo para listado'!$A$151:$Z$151,0)),0)+IFERROR(INDEX('Hoja de Trabajo para listado'!$AB$155:$BA$1048576,MATCH($A180,'Hoja de Trabajo para listado'!$AB$155:$AB$1048576,0),MATCH((CUADRO!O$4&amp;$E180),'Hoja de Trabajo para listado'!$AB$151:$BA$151,0)),0)+IFERROR(INDEX('Hoja de Trabajo para listado'!$BC$155:$CB$1048576,MATCH($A180,'Hoja de Trabajo para listado'!$BC$155:$BC$1048576,0),MATCH((CUADRO!O$4&amp;$E180),'Hoja de Trabajo para listado'!$BC$151:$CB$151,0)),0)+IFERROR(INDEX('Hoja de Trabajo para listado'!$DE$153:$DG$274,MATCH($A180,'Hoja de Trabajo para listado'!$DE$153:$DE$1048576,0),MATCH((CUADRO!O$4&amp;$E180),'Hoja de Trabajo para listado'!$DE$151:$DG$151,0)),0)+IFERROR(INDEX('Hoja de Trabajo para listado'!$CD$155:$DC$1048576,MATCH($A180,'Hoja de Trabajo para listado'!$CD$155:$CD$1048576,0),MATCH((CUADRO!O$4&amp;$E180),'Hoja de Trabajo para listado'!$CD$151:$DC$151,0)),0)</f>
        <v>0</v>
      </c>
      <c r="P180" s="243">
        <f ca="1">+IFERROR(INDEX('Hoja de Trabajo para listado'!$A$155:$Z$1048576,MATCH($A180,'Hoja de Trabajo para listado'!$A$155:$A$1048576,0),MATCH((CUADRO!P$4&amp;$E180),'Hoja de Trabajo para listado'!$A$151:$Z$151,0)),0)+IFERROR(INDEX('Hoja de Trabajo para listado'!$AB$155:$BA$1048576,MATCH($A180,'Hoja de Trabajo para listado'!$AB$155:$AB$1048576,0),MATCH((CUADRO!P$4&amp;$E180),'Hoja de Trabajo para listado'!$AB$151:$BA$151,0)),0)+IFERROR(INDEX('Hoja de Trabajo para listado'!$BC$155:$CB$1048576,MATCH($A180,'Hoja de Trabajo para listado'!$BC$155:$BC$1048576,0),MATCH((CUADRO!P$4&amp;$E180),'Hoja de Trabajo para listado'!$BC$151:$CB$151,0)),0)+IFERROR(INDEX('Hoja de Trabajo para listado'!$DE$153:$DG$274,MATCH($A180,'Hoja de Trabajo para listado'!$DE$153:$DE$1048576,0),MATCH((CUADRO!P$4&amp;$E180),'Hoja de Trabajo para listado'!$DE$151:$DG$151,0)),0)+IFERROR(INDEX('Hoja de Trabajo para listado'!$CD$155:$DC$1048576,MATCH($A180,'Hoja de Trabajo para listado'!$CD$155:$CD$1048576,0),MATCH((CUADRO!P$4&amp;$E180),'Hoja de Trabajo para listado'!$CD$151:$DC$151,0)),0)</f>
        <v>0</v>
      </c>
      <c r="Q180" s="243">
        <f ca="1">+IFERROR(INDEX('Hoja de Trabajo para listado'!$A$155:$Z$1048576,MATCH($A180,'Hoja de Trabajo para listado'!$A$155:$A$1048576,0),MATCH((CUADRO!Q$4&amp;$E180),'Hoja de Trabajo para listado'!$A$151:$Z$151,0)),0)+IFERROR(INDEX('Hoja de Trabajo para listado'!$AB$155:$BA$1048576,MATCH($A180,'Hoja de Trabajo para listado'!$AB$155:$AB$1048576,0),MATCH((CUADRO!Q$4&amp;$E180),'Hoja de Trabajo para listado'!$AB$151:$BA$151,0)),0)+IFERROR(INDEX('Hoja de Trabajo para listado'!$BC$155:$CB$1048576,MATCH($A180,'Hoja de Trabajo para listado'!$BC$155:$BC$1048576,0),MATCH((CUADRO!Q$4&amp;$E180),'Hoja de Trabajo para listado'!$BC$151:$CB$151,0)),0)+IFERROR(INDEX('Hoja de Trabajo para listado'!$DE$153:$DG$274,MATCH($A180,'Hoja de Trabajo para listado'!$DE$153:$DE$1048576,0),MATCH((CUADRO!Q$4&amp;$E180),'Hoja de Trabajo para listado'!$DE$151:$DG$151,0)),0)+IFERROR(INDEX('Hoja de Trabajo para listado'!$CD$155:$DC$1048576,MATCH($A180,'Hoja de Trabajo para listado'!$CD$155:$CD$1048576,0),MATCH((CUADRO!Q$4&amp;$E180),'Hoja de Trabajo para listado'!$CD$151:$DC$151,0)),0)</f>
        <v>0</v>
      </c>
      <c r="R180" s="243">
        <f t="shared" ca="1" si="4"/>
        <v>5157.53</v>
      </c>
      <c r="S180" s="243">
        <f ca="1">+R179+R180</f>
        <v>5157.53</v>
      </c>
      <c r="T180" s="243">
        <f ca="1">+S180</f>
        <v>5157.53</v>
      </c>
      <c r="U180" s="242">
        <f t="shared" si="5"/>
        <v>2</v>
      </c>
    </row>
    <row r="181" spans="1:21" ht="15" hidden="1" customHeight="1">
      <c r="A181" s="249">
        <v>268</v>
      </c>
      <c r="B181" s="381">
        <f>+A181</f>
        <v>268</v>
      </c>
      <c r="C181" s="245" t="str">
        <f>+VLOOKUP(A181,bd_lista!$A$3:$C$592,3,FALSE)</f>
        <v>Direc. Dptal. de Educación Oruro</v>
      </c>
      <c r="D181" s="383" t="str">
        <f>+C181</f>
        <v>Direc. Dptal. de Educación Oruro</v>
      </c>
      <c r="E181" s="245" t="s">
        <v>683</v>
      </c>
      <c r="F181" s="241">
        <f ca="1">+IFERROR(INDEX('Hoja de Trabajo para listado'!$A$155:$Z$1048576,MATCH($A181,'Hoja de Trabajo para listado'!$A$155:$A$1048576,0),MATCH((CUADRO!F$4&amp;$E181),'Hoja de Trabajo para listado'!$A$151:$Z$151,0)),0)+IFERROR(INDEX('Hoja de Trabajo para listado'!$AB$155:$BA$1048576,MATCH($A181,'Hoja de Trabajo para listado'!$AB$155:$AB$1048576,0),MATCH((CUADRO!F$4&amp;$E181),'Hoja de Trabajo para listado'!$AB$151:$BA$151,0)),0)+IFERROR(INDEX('Hoja de Trabajo para listado'!$BC$155:$CB$1048576,MATCH($A181,'Hoja de Trabajo para listado'!$BC$155:$BC$1048576,0),MATCH((CUADRO!F$4&amp;$E181),'Hoja de Trabajo para listado'!$BC$151:$CB$151,0)),0)+IFERROR(INDEX('Hoja de Trabajo para listado'!$DE$153:$DG$274,MATCH($A181,'Hoja de Trabajo para listado'!$DE$153:$DE$1048576,0),MATCH((CUADRO!F$4&amp;$E181),'Hoja de Trabajo para listado'!$DE$151:$DG$151,0)),0)+IFERROR(INDEX('Hoja de Trabajo para listado'!$CD$155:$DC$1048576,MATCH($A181,'Hoja de Trabajo para listado'!$CD$155:$CD$1048576,0),MATCH((CUADRO!F$4&amp;$E181),'Hoja de Trabajo para listado'!$CD$151:$DC$151,0)),0)</f>
        <v>0</v>
      </c>
      <c r="G181" s="241">
        <f ca="1">+IFERROR(INDEX('Hoja de Trabajo para listado'!$A$155:$Z$1048576,MATCH($A181,'Hoja de Trabajo para listado'!$A$155:$A$1048576,0),MATCH((CUADRO!G$4&amp;$E181),'Hoja de Trabajo para listado'!$A$151:$Z$151,0)),0)+IFERROR(INDEX('Hoja de Trabajo para listado'!$AB$155:$BA$1048576,MATCH($A181,'Hoja de Trabajo para listado'!$AB$155:$AB$1048576,0),MATCH((CUADRO!G$4&amp;$E181),'Hoja de Trabajo para listado'!$AB$151:$BA$151,0)),0)+IFERROR(INDEX('Hoja de Trabajo para listado'!$BC$155:$CB$1048576,MATCH($A181,'Hoja de Trabajo para listado'!$BC$155:$BC$1048576,0),MATCH((CUADRO!G$4&amp;$E181),'Hoja de Trabajo para listado'!$BC$151:$CB$151,0)),0)+IFERROR(INDEX('Hoja de Trabajo para listado'!$DE$153:$DG$274,MATCH($A181,'Hoja de Trabajo para listado'!$DE$153:$DE$1048576,0),MATCH((CUADRO!G$4&amp;$E181),'Hoja de Trabajo para listado'!$DE$151:$DG$151,0)),0)+IFERROR(INDEX('Hoja de Trabajo para listado'!$CD$155:$DC$1048576,MATCH($A181,'Hoja de Trabajo para listado'!$CD$155:$CD$1048576,0),MATCH((CUADRO!G$4&amp;$E181),'Hoja de Trabajo para listado'!$CD$151:$DC$151,0)),0)</f>
        <v>0</v>
      </c>
      <c r="H181" s="241">
        <f ca="1">+IFERROR(INDEX('Hoja de Trabajo para listado'!$A$155:$Z$1048576,MATCH($A181,'Hoja de Trabajo para listado'!$A$155:$A$1048576,0),MATCH((CUADRO!H$4&amp;$E181),'Hoja de Trabajo para listado'!$A$151:$Z$151,0)),0)+IFERROR(INDEX('Hoja de Trabajo para listado'!$AB$155:$BA$1048576,MATCH($A181,'Hoja de Trabajo para listado'!$AB$155:$AB$1048576,0),MATCH((CUADRO!H$4&amp;$E181),'Hoja de Trabajo para listado'!$AB$151:$BA$151,0)),0)+IFERROR(INDEX('Hoja de Trabajo para listado'!$BC$155:$CB$1048576,MATCH($A181,'Hoja de Trabajo para listado'!$BC$155:$BC$1048576,0),MATCH((CUADRO!H$4&amp;$E181),'Hoja de Trabajo para listado'!$BC$151:$CB$151,0)),0)+IFERROR(INDEX('Hoja de Trabajo para listado'!$DE$153:$DG$274,MATCH($A181,'Hoja de Trabajo para listado'!$DE$153:$DE$1048576,0),MATCH((CUADRO!H$4&amp;$E181),'Hoja de Trabajo para listado'!$DE$151:$DG$151,0)),0)+IFERROR(INDEX('Hoja de Trabajo para listado'!$CD$155:$DC$1048576,MATCH($A181,'Hoja de Trabajo para listado'!$CD$155:$CD$1048576,0),MATCH((CUADRO!H$4&amp;$E181),'Hoja de Trabajo para listado'!$CD$151:$DC$151,0)),0)</f>
        <v>0</v>
      </c>
      <c r="I181" s="241">
        <f ca="1">+IFERROR(INDEX('Hoja de Trabajo para listado'!$A$155:$Z$1048576,MATCH($A181,'Hoja de Trabajo para listado'!$A$155:$A$1048576,0),MATCH((CUADRO!I$4&amp;$E181),'Hoja de Trabajo para listado'!$A$151:$Z$151,0)),0)+IFERROR(INDEX('Hoja de Trabajo para listado'!$AB$155:$BA$1048576,MATCH($A181,'Hoja de Trabajo para listado'!$AB$155:$AB$1048576,0),MATCH((CUADRO!I$4&amp;$E181),'Hoja de Trabajo para listado'!$AB$151:$BA$151,0)),0)+IFERROR(INDEX('Hoja de Trabajo para listado'!$BC$155:$CB$1048576,MATCH($A181,'Hoja de Trabajo para listado'!$BC$155:$BC$1048576,0),MATCH((CUADRO!I$4&amp;$E181),'Hoja de Trabajo para listado'!$BC$151:$CB$151,0)),0)+IFERROR(INDEX('Hoja de Trabajo para listado'!$DE$153:$DG$274,MATCH($A181,'Hoja de Trabajo para listado'!$DE$153:$DE$1048576,0),MATCH((CUADRO!I$4&amp;$E181),'Hoja de Trabajo para listado'!$DE$151:$DG$151,0)),0)+IFERROR(INDEX('Hoja de Trabajo para listado'!$CD$155:$DC$1048576,MATCH($A181,'Hoja de Trabajo para listado'!$CD$155:$CD$1048576,0),MATCH((CUADRO!I$4&amp;$E181),'Hoja de Trabajo para listado'!$CD$151:$DC$151,0)),0)</f>
        <v>0</v>
      </c>
      <c r="J181" s="241">
        <f ca="1">+IFERROR(INDEX('Hoja de Trabajo para listado'!$A$155:$Z$1048576,MATCH($A181,'Hoja de Trabajo para listado'!$A$155:$A$1048576,0),MATCH((CUADRO!J$4&amp;$E181),'Hoja de Trabajo para listado'!$A$151:$Z$151,0)),0)+IFERROR(INDEX('Hoja de Trabajo para listado'!$AB$155:$BA$1048576,MATCH($A181,'Hoja de Trabajo para listado'!$AB$155:$AB$1048576,0),MATCH((CUADRO!J$4&amp;$E181),'Hoja de Trabajo para listado'!$AB$151:$BA$151,0)),0)+IFERROR(INDEX('Hoja de Trabajo para listado'!$BC$155:$CB$1048576,MATCH($A181,'Hoja de Trabajo para listado'!$BC$155:$BC$1048576,0),MATCH((CUADRO!J$4&amp;$E181),'Hoja de Trabajo para listado'!$BC$151:$CB$151,0)),0)+IFERROR(INDEX('Hoja de Trabajo para listado'!$DE$153:$DG$274,MATCH($A181,'Hoja de Trabajo para listado'!$DE$153:$DE$1048576,0),MATCH((CUADRO!J$4&amp;$E181),'Hoja de Trabajo para listado'!$DE$151:$DG$151,0)),0)+IFERROR(INDEX('Hoja de Trabajo para listado'!$CD$155:$DC$1048576,MATCH($A181,'Hoja de Trabajo para listado'!$CD$155:$CD$1048576,0),MATCH((CUADRO!J$4&amp;$E181),'Hoja de Trabajo para listado'!$CD$151:$DC$151,0)),0)</f>
        <v>0</v>
      </c>
      <c r="K181" s="241">
        <f ca="1">+IFERROR(INDEX('Hoja de Trabajo para listado'!$A$155:$Z$1048576,MATCH($A181,'Hoja de Trabajo para listado'!$A$155:$A$1048576,0),MATCH((CUADRO!K$4&amp;$E181),'Hoja de Trabajo para listado'!$A$151:$Z$151,0)),0)+IFERROR(INDEX('Hoja de Trabajo para listado'!$AB$155:$BA$1048576,MATCH($A181,'Hoja de Trabajo para listado'!$AB$155:$AB$1048576,0),MATCH((CUADRO!K$4&amp;$E181),'Hoja de Trabajo para listado'!$AB$151:$BA$151,0)),0)+IFERROR(INDEX('Hoja de Trabajo para listado'!$BC$155:$CB$1048576,MATCH($A181,'Hoja de Trabajo para listado'!$BC$155:$BC$1048576,0),MATCH((CUADRO!K$4&amp;$E181),'Hoja de Trabajo para listado'!$BC$151:$CB$151,0)),0)+IFERROR(INDEX('Hoja de Trabajo para listado'!$DE$153:$DG$274,MATCH($A181,'Hoja de Trabajo para listado'!$DE$153:$DE$1048576,0),MATCH((CUADRO!K$4&amp;$E181),'Hoja de Trabajo para listado'!$DE$151:$DG$151,0)),0)+IFERROR(INDEX('Hoja de Trabajo para listado'!$CD$155:$DC$1048576,MATCH($A181,'Hoja de Trabajo para listado'!$CD$155:$CD$1048576,0),MATCH((CUADRO!K$4&amp;$E181),'Hoja de Trabajo para listado'!$CD$151:$DC$151,0)),0)</f>
        <v>0</v>
      </c>
      <c r="L181" s="241">
        <f ca="1">+IFERROR(INDEX('Hoja de Trabajo para listado'!$A$155:$Z$1048576,MATCH($A181,'Hoja de Trabajo para listado'!$A$155:$A$1048576,0),MATCH((CUADRO!L$4&amp;$E181),'Hoja de Trabajo para listado'!$A$151:$Z$151,0)),0)+IFERROR(INDEX('Hoja de Trabajo para listado'!$AB$155:$BA$1048576,MATCH($A181,'Hoja de Trabajo para listado'!$AB$155:$AB$1048576,0),MATCH((CUADRO!L$4&amp;$E181),'Hoja de Trabajo para listado'!$AB$151:$BA$151,0)),0)+IFERROR(INDEX('Hoja de Trabajo para listado'!$BC$155:$CB$1048576,MATCH($A181,'Hoja de Trabajo para listado'!$BC$155:$BC$1048576,0),MATCH((CUADRO!L$4&amp;$E181),'Hoja de Trabajo para listado'!$BC$151:$CB$151,0)),0)+IFERROR(INDEX('Hoja de Trabajo para listado'!$DE$153:$DG$274,MATCH($A181,'Hoja de Trabajo para listado'!$DE$153:$DE$1048576,0),MATCH((CUADRO!L$4&amp;$E181),'Hoja de Trabajo para listado'!$DE$151:$DG$151,0)),0)+IFERROR(INDEX('Hoja de Trabajo para listado'!$CD$155:$DC$1048576,MATCH($A181,'Hoja de Trabajo para listado'!$CD$155:$CD$1048576,0),MATCH((CUADRO!L$4&amp;$E181),'Hoja de Trabajo para listado'!$CD$151:$DC$151,0)),0)</f>
        <v>0</v>
      </c>
      <c r="M181" s="241">
        <f ca="1">+IFERROR(INDEX('Hoja de Trabajo para listado'!$A$155:$Z$1048576,MATCH($A181,'Hoja de Trabajo para listado'!$A$155:$A$1048576,0),MATCH((CUADRO!M$4&amp;$E181),'Hoja de Trabajo para listado'!$A$151:$Z$151,0)),0)+IFERROR(INDEX('Hoja de Trabajo para listado'!$AB$155:$BA$1048576,MATCH($A181,'Hoja de Trabajo para listado'!$AB$155:$AB$1048576,0),MATCH((CUADRO!M$4&amp;$E181),'Hoja de Trabajo para listado'!$AB$151:$BA$151,0)),0)+IFERROR(INDEX('Hoja de Trabajo para listado'!$BC$155:$CB$1048576,MATCH($A181,'Hoja de Trabajo para listado'!$BC$155:$BC$1048576,0),MATCH((CUADRO!M$4&amp;$E181),'Hoja de Trabajo para listado'!$BC$151:$CB$151,0)),0)+IFERROR(INDEX('Hoja de Trabajo para listado'!$DE$153:$DG$274,MATCH($A181,'Hoja de Trabajo para listado'!$DE$153:$DE$1048576,0),MATCH((CUADRO!M$4&amp;$E181),'Hoja de Trabajo para listado'!$DE$151:$DG$151,0)),0)+IFERROR(INDEX('Hoja de Trabajo para listado'!$CD$155:$DC$1048576,MATCH($A181,'Hoja de Trabajo para listado'!$CD$155:$CD$1048576,0),MATCH((CUADRO!M$4&amp;$E181),'Hoja de Trabajo para listado'!$CD$151:$DC$151,0)),0)</f>
        <v>0</v>
      </c>
      <c r="N181" s="241">
        <f ca="1">+IFERROR(INDEX('Hoja de Trabajo para listado'!$A$155:$Z$1048576,MATCH($A181,'Hoja de Trabajo para listado'!$A$155:$A$1048576,0),MATCH((CUADRO!N$4&amp;$E181),'Hoja de Trabajo para listado'!$A$151:$Z$151,0)),0)+IFERROR(INDEX('Hoja de Trabajo para listado'!$AB$155:$BA$1048576,MATCH($A181,'Hoja de Trabajo para listado'!$AB$155:$AB$1048576,0),MATCH((CUADRO!N$4&amp;$E181),'Hoja de Trabajo para listado'!$AB$151:$BA$151,0)),0)+IFERROR(INDEX('Hoja de Trabajo para listado'!$BC$155:$CB$1048576,MATCH($A181,'Hoja de Trabajo para listado'!$BC$155:$BC$1048576,0),MATCH((CUADRO!N$4&amp;$E181),'Hoja de Trabajo para listado'!$BC$151:$CB$151,0)),0)+IFERROR(INDEX('Hoja de Trabajo para listado'!$DE$153:$DG$274,MATCH($A181,'Hoja de Trabajo para listado'!$DE$153:$DE$1048576,0),MATCH((CUADRO!N$4&amp;$E181),'Hoja de Trabajo para listado'!$DE$151:$DG$151,0)),0)+IFERROR(INDEX('Hoja de Trabajo para listado'!$CD$155:$DC$1048576,MATCH($A181,'Hoja de Trabajo para listado'!$CD$155:$CD$1048576,0),MATCH((CUADRO!N$4&amp;$E181),'Hoja de Trabajo para listado'!$CD$151:$DC$151,0)),0)</f>
        <v>0</v>
      </c>
      <c r="O181" s="241">
        <f ca="1">+IFERROR(INDEX('Hoja de Trabajo para listado'!$A$155:$Z$1048576,MATCH($A181,'Hoja de Trabajo para listado'!$A$155:$A$1048576,0),MATCH((CUADRO!O$4&amp;$E181),'Hoja de Trabajo para listado'!$A$151:$Z$151,0)),0)+IFERROR(INDEX('Hoja de Trabajo para listado'!$AB$155:$BA$1048576,MATCH($A181,'Hoja de Trabajo para listado'!$AB$155:$AB$1048576,0),MATCH((CUADRO!O$4&amp;$E181),'Hoja de Trabajo para listado'!$AB$151:$BA$151,0)),0)+IFERROR(INDEX('Hoja de Trabajo para listado'!$BC$155:$CB$1048576,MATCH($A181,'Hoja de Trabajo para listado'!$BC$155:$BC$1048576,0),MATCH((CUADRO!O$4&amp;$E181),'Hoja de Trabajo para listado'!$BC$151:$CB$151,0)),0)+IFERROR(INDEX('Hoja de Trabajo para listado'!$DE$153:$DG$274,MATCH($A181,'Hoja de Trabajo para listado'!$DE$153:$DE$1048576,0),MATCH((CUADRO!O$4&amp;$E181),'Hoja de Trabajo para listado'!$DE$151:$DG$151,0)),0)+IFERROR(INDEX('Hoja de Trabajo para listado'!$CD$155:$DC$1048576,MATCH($A181,'Hoja de Trabajo para listado'!$CD$155:$CD$1048576,0),MATCH((CUADRO!O$4&amp;$E181),'Hoja de Trabajo para listado'!$CD$151:$DC$151,0)),0)</f>
        <v>0</v>
      </c>
      <c r="P181" s="241">
        <f ca="1">+IFERROR(INDEX('Hoja de Trabajo para listado'!$A$155:$Z$1048576,MATCH($A181,'Hoja de Trabajo para listado'!$A$155:$A$1048576,0),MATCH((CUADRO!P$4&amp;$E181),'Hoja de Trabajo para listado'!$A$151:$Z$151,0)),0)+IFERROR(INDEX('Hoja de Trabajo para listado'!$AB$155:$BA$1048576,MATCH($A181,'Hoja de Trabajo para listado'!$AB$155:$AB$1048576,0),MATCH((CUADRO!P$4&amp;$E181),'Hoja de Trabajo para listado'!$AB$151:$BA$151,0)),0)+IFERROR(INDEX('Hoja de Trabajo para listado'!$BC$155:$CB$1048576,MATCH($A181,'Hoja de Trabajo para listado'!$BC$155:$BC$1048576,0),MATCH((CUADRO!P$4&amp;$E181),'Hoja de Trabajo para listado'!$BC$151:$CB$151,0)),0)+IFERROR(INDEX('Hoja de Trabajo para listado'!$DE$153:$DG$274,MATCH($A181,'Hoja de Trabajo para listado'!$DE$153:$DE$1048576,0),MATCH((CUADRO!P$4&amp;$E181),'Hoja de Trabajo para listado'!$DE$151:$DG$151,0)),0)+IFERROR(INDEX('Hoja de Trabajo para listado'!$CD$155:$DC$1048576,MATCH($A181,'Hoja de Trabajo para listado'!$CD$155:$CD$1048576,0),MATCH((CUADRO!P$4&amp;$E181),'Hoja de Trabajo para listado'!$CD$151:$DC$151,0)),0)</f>
        <v>0</v>
      </c>
      <c r="Q181" s="241">
        <f ca="1">+IFERROR(INDEX('Hoja de Trabajo para listado'!$A$155:$Z$1048576,MATCH($A181,'Hoja de Trabajo para listado'!$A$155:$A$1048576,0),MATCH((CUADRO!Q$4&amp;$E181),'Hoja de Trabajo para listado'!$A$151:$Z$151,0)),0)+IFERROR(INDEX('Hoja de Trabajo para listado'!$AB$155:$BA$1048576,MATCH($A181,'Hoja de Trabajo para listado'!$AB$155:$AB$1048576,0),MATCH((CUADRO!Q$4&amp;$E181),'Hoja de Trabajo para listado'!$AB$151:$BA$151,0)),0)+IFERROR(INDEX('Hoja de Trabajo para listado'!$BC$155:$CB$1048576,MATCH($A181,'Hoja de Trabajo para listado'!$BC$155:$BC$1048576,0),MATCH((CUADRO!Q$4&amp;$E181),'Hoja de Trabajo para listado'!$BC$151:$CB$151,0)),0)+IFERROR(INDEX('Hoja de Trabajo para listado'!$DE$153:$DG$274,MATCH($A181,'Hoja de Trabajo para listado'!$DE$153:$DE$1048576,0),MATCH((CUADRO!Q$4&amp;$E181),'Hoja de Trabajo para listado'!$DE$151:$DG$151,0)),0)+IFERROR(INDEX('Hoja de Trabajo para listado'!$CD$155:$DC$1048576,MATCH($A181,'Hoja de Trabajo para listado'!$CD$155:$CD$1048576,0),MATCH((CUADRO!Q$4&amp;$E181),'Hoja de Trabajo para listado'!$CD$151:$DC$151,0)),0)</f>
        <v>0</v>
      </c>
      <c r="R181" s="241">
        <f t="shared" ca="1" si="4"/>
        <v>0</v>
      </c>
      <c r="S181" s="241"/>
      <c r="T181" s="241">
        <f ca="1">+T182</f>
        <v>0</v>
      </c>
      <c r="U181" s="240">
        <f t="shared" si="5"/>
        <v>1</v>
      </c>
    </row>
    <row r="182" spans="1:21" ht="15" hidden="1" customHeight="1">
      <c r="A182" s="32">
        <v>268</v>
      </c>
      <c r="B182" s="382"/>
      <c r="C182" s="305" t="str">
        <f>+VLOOKUP(A182,bd_lista!$A$3:$C$592,3,FALSE)</f>
        <v>Direc. Dptal. de Educación Oruro</v>
      </c>
      <c r="D182" s="384"/>
      <c r="E182" s="305" t="s">
        <v>684</v>
      </c>
      <c r="F182" s="243">
        <f ca="1">+IFERROR(INDEX('Hoja de Trabajo para listado'!$A$155:$Z$1048576,MATCH($A182,'Hoja de Trabajo para listado'!$A$155:$A$1048576,0),MATCH((CUADRO!F$4&amp;$E182),'Hoja de Trabajo para listado'!$A$151:$Z$151,0)),0)+IFERROR(INDEX('Hoja de Trabajo para listado'!$AB$155:$BA$1048576,MATCH($A182,'Hoja de Trabajo para listado'!$AB$155:$AB$1048576,0),MATCH((CUADRO!F$4&amp;$E182),'Hoja de Trabajo para listado'!$AB$151:$BA$151,0)),0)+IFERROR(INDEX('Hoja de Trabajo para listado'!$BC$155:$CB$1048576,MATCH($A182,'Hoja de Trabajo para listado'!$BC$155:$BC$1048576,0),MATCH((CUADRO!F$4&amp;$E182),'Hoja de Trabajo para listado'!$BC$151:$CB$151,0)),0)+IFERROR(INDEX('Hoja de Trabajo para listado'!$DE$153:$DG$274,MATCH($A182,'Hoja de Trabajo para listado'!$DE$153:$DE$1048576,0),MATCH((CUADRO!F$4&amp;$E182),'Hoja de Trabajo para listado'!$DE$151:$DG$151,0)),0)+IFERROR(INDEX('Hoja de Trabajo para listado'!$CD$155:$DC$1048576,MATCH($A182,'Hoja de Trabajo para listado'!$CD$155:$CD$1048576,0),MATCH((CUADRO!F$4&amp;$E182),'Hoja de Trabajo para listado'!$CD$151:$DC$151,0)),0)</f>
        <v>0</v>
      </c>
      <c r="G182" s="243">
        <f ca="1">+IFERROR(INDEX('Hoja de Trabajo para listado'!$A$155:$Z$1048576,MATCH($A182,'Hoja de Trabajo para listado'!$A$155:$A$1048576,0),MATCH((CUADRO!G$4&amp;$E182),'Hoja de Trabajo para listado'!$A$151:$Z$151,0)),0)+IFERROR(INDEX('Hoja de Trabajo para listado'!$AB$155:$BA$1048576,MATCH($A182,'Hoja de Trabajo para listado'!$AB$155:$AB$1048576,0),MATCH((CUADRO!G$4&amp;$E182),'Hoja de Trabajo para listado'!$AB$151:$BA$151,0)),0)+IFERROR(INDEX('Hoja de Trabajo para listado'!$BC$155:$CB$1048576,MATCH($A182,'Hoja de Trabajo para listado'!$BC$155:$BC$1048576,0),MATCH((CUADRO!G$4&amp;$E182),'Hoja de Trabajo para listado'!$BC$151:$CB$151,0)),0)+IFERROR(INDEX('Hoja de Trabajo para listado'!$DE$153:$DG$274,MATCH($A182,'Hoja de Trabajo para listado'!$DE$153:$DE$1048576,0),MATCH((CUADRO!G$4&amp;$E182),'Hoja de Trabajo para listado'!$DE$151:$DG$151,0)),0)+IFERROR(INDEX('Hoja de Trabajo para listado'!$CD$155:$DC$1048576,MATCH($A182,'Hoja de Trabajo para listado'!$CD$155:$CD$1048576,0),MATCH((CUADRO!G$4&amp;$E182),'Hoja de Trabajo para listado'!$CD$151:$DC$151,0)),0)</f>
        <v>0</v>
      </c>
      <c r="H182" s="243">
        <f ca="1">+IFERROR(INDEX('Hoja de Trabajo para listado'!$A$155:$Z$1048576,MATCH($A182,'Hoja de Trabajo para listado'!$A$155:$A$1048576,0),MATCH((CUADRO!H$4&amp;$E182),'Hoja de Trabajo para listado'!$A$151:$Z$151,0)),0)+IFERROR(INDEX('Hoja de Trabajo para listado'!$AB$155:$BA$1048576,MATCH($A182,'Hoja de Trabajo para listado'!$AB$155:$AB$1048576,0),MATCH((CUADRO!H$4&amp;$E182),'Hoja de Trabajo para listado'!$AB$151:$BA$151,0)),0)+IFERROR(INDEX('Hoja de Trabajo para listado'!$BC$155:$CB$1048576,MATCH($A182,'Hoja de Trabajo para listado'!$BC$155:$BC$1048576,0),MATCH((CUADRO!H$4&amp;$E182),'Hoja de Trabajo para listado'!$BC$151:$CB$151,0)),0)+IFERROR(INDEX('Hoja de Trabajo para listado'!$DE$153:$DG$274,MATCH($A182,'Hoja de Trabajo para listado'!$DE$153:$DE$1048576,0),MATCH((CUADRO!H$4&amp;$E182),'Hoja de Trabajo para listado'!$DE$151:$DG$151,0)),0)+IFERROR(INDEX('Hoja de Trabajo para listado'!$CD$155:$DC$1048576,MATCH($A182,'Hoja de Trabajo para listado'!$CD$155:$CD$1048576,0),MATCH((CUADRO!H$4&amp;$E182),'Hoja de Trabajo para listado'!$CD$151:$DC$151,0)),0)</f>
        <v>0</v>
      </c>
      <c r="I182" s="243">
        <f ca="1">+IFERROR(INDEX('Hoja de Trabajo para listado'!$A$155:$Z$1048576,MATCH($A182,'Hoja de Trabajo para listado'!$A$155:$A$1048576,0),MATCH((CUADRO!I$4&amp;$E182),'Hoja de Trabajo para listado'!$A$151:$Z$151,0)),0)+IFERROR(INDEX('Hoja de Trabajo para listado'!$AB$155:$BA$1048576,MATCH($A182,'Hoja de Trabajo para listado'!$AB$155:$AB$1048576,0),MATCH((CUADRO!I$4&amp;$E182),'Hoja de Trabajo para listado'!$AB$151:$BA$151,0)),0)+IFERROR(INDEX('Hoja de Trabajo para listado'!$BC$155:$CB$1048576,MATCH($A182,'Hoja de Trabajo para listado'!$BC$155:$BC$1048576,0),MATCH((CUADRO!I$4&amp;$E182),'Hoja de Trabajo para listado'!$BC$151:$CB$151,0)),0)+IFERROR(INDEX('Hoja de Trabajo para listado'!$DE$153:$DG$274,MATCH($A182,'Hoja de Trabajo para listado'!$DE$153:$DE$1048576,0),MATCH((CUADRO!I$4&amp;$E182),'Hoja de Trabajo para listado'!$DE$151:$DG$151,0)),0)+IFERROR(INDEX('Hoja de Trabajo para listado'!$CD$155:$DC$1048576,MATCH($A182,'Hoja de Trabajo para listado'!$CD$155:$CD$1048576,0),MATCH((CUADRO!I$4&amp;$E182),'Hoja de Trabajo para listado'!$CD$151:$DC$151,0)),0)</f>
        <v>0</v>
      </c>
      <c r="J182" s="243">
        <f ca="1">+IFERROR(INDEX('Hoja de Trabajo para listado'!$A$155:$Z$1048576,MATCH($A182,'Hoja de Trabajo para listado'!$A$155:$A$1048576,0),MATCH((CUADRO!J$4&amp;$E182),'Hoja de Trabajo para listado'!$A$151:$Z$151,0)),0)+IFERROR(INDEX('Hoja de Trabajo para listado'!$AB$155:$BA$1048576,MATCH($A182,'Hoja de Trabajo para listado'!$AB$155:$AB$1048576,0),MATCH((CUADRO!J$4&amp;$E182),'Hoja de Trabajo para listado'!$AB$151:$BA$151,0)),0)+IFERROR(INDEX('Hoja de Trabajo para listado'!$BC$155:$CB$1048576,MATCH($A182,'Hoja de Trabajo para listado'!$BC$155:$BC$1048576,0),MATCH((CUADRO!J$4&amp;$E182),'Hoja de Trabajo para listado'!$BC$151:$CB$151,0)),0)+IFERROR(INDEX('Hoja de Trabajo para listado'!$DE$153:$DG$274,MATCH($A182,'Hoja de Trabajo para listado'!$DE$153:$DE$1048576,0),MATCH((CUADRO!J$4&amp;$E182),'Hoja de Trabajo para listado'!$DE$151:$DG$151,0)),0)+IFERROR(INDEX('Hoja de Trabajo para listado'!$CD$155:$DC$1048576,MATCH($A182,'Hoja de Trabajo para listado'!$CD$155:$CD$1048576,0),MATCH((CUADRO!J$4&amp;$E182),'Hoja de Trabajo para listado'!$CD$151:$DC$151,0)),0)</f>
        <v>0</v>
      </c>
      <c r="K182" s="243">
        <f ca="1">+IFERROR(INDEX('Hoja de Trabajo para listado'!$A$155:$Z$1048576,MATCH($A182,'Hoja de Trabajo para listado'!$A$155:$A$1048576,0),MATCH((CUADRO!K$4&amp;$E182),'Hoja de Trabajo para listado'!$A$151:$Z$151,0)),0)+IFERROR(INDEX('Hoja de Trabajo para listado'!$AB$155:$BA$1048576,MATCH($A182,'Hoja de Trabajo para listado'!$AB$155:$AB$1048576,0),MATCH((CUADRO!K$4&amp;$E182),'Hoja de Trabajo para listado'!$AB$151:$BA$151,0)),0)+IFERROR(INDEX('Hoja de Trabajo para listado'!$BC$155:$CB$1048576,MATCH($A182,'Hoja de Trabajo para listado'!$BC$155:$BC$1048576,0),MATCH((CUADRO!K$4&amp;$E182),'Hoja de Trabajo para listado'!$BC$151:$CB$151,0)),0)+IFERROR(INDEX('Hoja de Trabajo para listado'!$DE$153:$DG$274,MATCH($A182,'Hoja de Trabajo para listado'!$DE$153:$DE$1048576,0),MATCH((CUADRO!K$4&amp;$E182),'Hoja de Trabajo para listado'!$DE$151:$DG$151,0)),0)+IFERROR(INDEX('Hoja de Trabajo para listado'!$CD$155:$DC$1048576,MATCH($A182,'Hoja de Trabajo para listado'!$CD$155:$CD$1048576,0),MATCH((CUADRO!K$4&amp;$E182),'Hoja de Trabajo para listado'!$CD$151:$DC$151,0)),0)</f>
        <v>0</v>
      </c>
      <c r="L182" s="243">
        <f ca="1">+IFERROR(INDEX('Hoja de Trabajo para listado'!$A$155:$Z$1048576,MATCH($A182,'Hoja de Trabajo para listado'!$A$155:$A$1048576,0),MATCH((CUADRO!L$4&amp;$E182),'Hoja de Trabajo para listado'!$A$151:$Z$151,0)),0)+IFERROR(INDEX('Hoja de Trabajo para listado'!$AB$155:$BA$1048576,MATCH($A182,'Hoja de Trabajo para listado'!$AB$155:$AB$1048576,0),MATCH((CUADRO!L$4&amp;$E182),'Hoja de Trabajo para listado'!$AB$151:$BA$151,0)),0)+IFERROR(INDEX('Hoja de Trabajo para listado'!$BC$155:$CB$1048576,MATCH($A182,'Hoja de Trabajo para listado'!$BC$155:$BC$1048576,0),MATCH((CUADRO!L$4&amp;$E182),'Hoja de Trabajo para listado'!$BC$151:$CB$151,0)),0)+IFERROR(INDEX('Hoja de Trabajo para listado'!$DE$153:$DG$274,MATCH($A182,'Hoja de Trabajo para listado'!$DE$153:$DE$1048576,0),MATCH((CUADRO!L$4&amp;$E182),'Hoja de Trabajo para listado'!$DE$151:$DG$151,0)),0)+IFERROR(INDEX('Hoja de Trabajo para listado'!$CD$155:$DC$1048576,MATCH($A182,'Hoja de Trabajo para listado'!$CD$155:$CD$1048576,0),MATCH((CUADRO!L$4&amp;$E182),'Hoja de Trabajo para listado'!$CD$151:$DC$151,0)),0)</f>
        <v>0</v>
      </c>
      <c r="M182" s="243">
        <f ca="1">+IFERROR(INDEX('Hoja de Trabajo para listado'!$A$155:$Z$1048576,MATCH($A182,'Hoja de Trabajo para listado'!$A$155:$A$1048576,0),MATCH((CUADRO!M$4&amp;$E182),'Hoja de Trabajo para listado'!$A$151:$Z$151,0)),0)+IFERROR(INDEX('Hoja de Trabajo para listado'!$AB$155:$BA$1048576,MATCH($A182,'Hoja de Trabajo para listado'!$AB$155:$AB$1048576,0),MATCH((CUADRO!M$4&amp;$E182),'Hoja de Trabajo para listado'!$AB$151:$BA$151,0)),0)+IFERROR(INDEX('Hoja de Trabajo para listado'!$BC$155:$CB$1048576,MATCH($A182,'Hoja de Trabajo para listado'!$BC$155:$BC$1048576,0),MATCH((CUADRO!M$4&amp;$E182),'Hoja de Trabajo para listado'!$BC$151:$CB$151,0)),0)+IFERROR(INDEX('Hoja de Trabajo para listado'!$DE$153:$DG$274,MATCH($A182,'Hoja de Trabajo para listado'!$DE$153:$DE$1048576,0),MATCH((CUADRO!M$4&amp;$E182),'Hoja de Trabajo para listado'!$DE$151:$DG$151,0)),0)+IFERROR(INDEX('Hoja de Trabajo para listado'!$CD$155:$DC$1048576,MATCH($A182,'Hoja de Trabajo para listado'!$CD$155:$CD$1048576,0),MATCH((CUADRO!M$4&amp;$E182),'Hoja de Trabajo para listado'!$CD$151:$DC$151,0)),0)</f>
        <v>0</v>
      </c>
      <c r="N182" s="243">
        <f ca="1">+IFERROR(INDEX('Hoja de Trabajo para listado'!$A$155:$Z$1048576,MATCH($A182,'Hoja de Trabajo para listado'!$A$155:$A$1048576,0),MATCH((CUADRO!N$4&amp;$E182),'Hoja de Trabajo para listado'!$A$151:$Z$151,0)),0)+IFERROR(INDEX('Hoja de Trabajo para listado'!$AB$155:$BA$1048576,MATCH($A182,'Hoja de Trabajo para listado'!$AB$155:$AB$1048576,0),MATCH((CUADRO!N$4&amp;$E182),'Hoja de Trabajo para listado'!$AB$151:$BA$151,0)),0)+IFERROR(INDEX('Hoja de Trabajo para listado'!$BC$155:$CB$1048576,MATCH($A182,'Hoja de Trabajo para listado'!$BC$155:$BC$1048576,0),MATCH((CUADRO!N$4&amp;$E182),'Hoja de Trabajo para listado'!$BC$151:$CB$151,0)),0)+IFERROR(INDEX('Hoja de Trabajo para listado'!$DE$153:$DG$274,MATCH($A182,'Hoja de Trabajo para listado'!$DE$153:$DE$1048576,0),MATCH((CUADRO!N$4&amp;$E182),'Hoja de Trabajo para listado'!$DE$151:$DG$151,0)),0)+IFERROR(INDEX('Hoja de Trabajo para listado'!$CD$155:$DC$1048576,MATCH($A182,'Hoja de Trabajo para listado'!$CD$155:$CD$1048576,0),MATCH((CUADRO!N$4&amp;$E182),'Hoja de Trabajo para listado'!$CD$151:$DC$151,0)),0)</f>
        <v>0</v>
      </c>
      <c r="O182" s="243">
        <f ca="1">+IFERROR(INDEX('Hoja de Trabajo para listado'!$A$155:$Z$1048576,MATCH($A182,'Hoja de Trabajo para listado'!$A$155:$A$1048576,0),MATCH((CUADRO!O$4&amp;$E182),'Hoja de Trabajo para listado'!$A$151:$Z$151,0)),0)+IFERROR(INDEX('Hoja de Trabajo para listado'!$AB$155:$BA$1048576,MATCH($A182,'Hoja de Trabajo para listado'!$AB$155:$AB$1048576,0),MATCH((CUADRO!O$4&amp;$E182),'Hoja de Trabajo para listado'!$AB$151:$BA$151,0)),0)+IFERROR(INDEX('Hoja de Trabajo para listado'!$BC$155:$CB$1048576,MATCH($A182,'Hoja de Trabajo para listado'!$BC$155:$BC$1048576,0),MATCH((CUADRO!O$4&amp;$E182),'Hoja de Trabajo para listado'!$BC$151:$CB$151,0)),0)+IFERROR(INDEX('Hoja de Trabajo para listado'!$DE$153:$DG$274,MATCH($A182,'Hoja de Trabajo para listado'!$DE$153:$DE$1048576,0),MATCH((CUADRO!O$4&amp;$E182),'Hoja de Trabajo para listado'!$DE$151:$DG$151,0)),0)+IFERROR(INDEX('Hoja de Trabajo para listado'!$CD$155:$DC$1048576,MATCH($A182,'Hoja de Trabajo para listado'!$CD$155:$CD$1048576,0),MATCH((CUADRO!O$4&amp;$E182),'Hoja de Trabajo para listado'!$CD$151:$DC$151,0)),0)</f>
        <v>0</v>
      </c>
      <c r="P182" s="243">
        <f ca="1">+IFERROR(INDEX('Hoja de Trabajo para listado'!$A$155:$Z$1048576,MATCH($A182,'Hoja de Trabajo para listado'!$A$155:$A$1048576,0),MATCH((CUADRO!P$4&amp;$E182),'Hoja de Trabajo para listado'!$A$151:$Z$151,0)),0)+IFERROR(INDEX('Hoja de Trabajo para listado'!$AB$155:$BA$1048576,MATCH($A182,'Hoja de Trabajo para listado'!$AB$155:$AB$1048576,0),MATCH((CUADRO!P$4&amp;$E182),'Hoja de Trabajo para listado'!$AB$151:$BA$151,0)),0)+IFERROR(INDEX('Hoja de Trabajo para listado'!$BC$155:$CB$1048576,MATCH($A182,'Hoja de Trabajo para listado'!$BC$155:$BC$1048576,0),MATCH((CUADRO!P$4&amp;$E182),'Hoja de Trabajo para listado'!$BC$151:$CB$151,0)),0)+IFERROR(INDEX('Hoja de Trabajo para listado'!$DE$153:$DG$274,MATCH($A182,'Hoja de Trabajo para listado'!$DE$153:$DE$1048576,0),MATCH((CUADRO!P$4&amp;$E182),'Hoja de Trabajo para listado'!$DE$151:$DG$151,0)),0)+IFERROR(INDEX('Hoja de Trabajo para listado'!$CD$155:$DC$1048576,MATCH($A182,'Hoja de Trabajo para listado'!$CD$155:$CD$1048576,0),MATCH((CUADRO!P$4&amp;$E182),'Hoja de Trabajo para listado'!$CD$151:$DC$151,0)),0)</f>
        <v>0</v>
      </c>
      <c r="Q182" s="243">
        <f ca="1">+IFERROR(INDEX('Hoja de Trabajo para listado'!$A$155:$Z$1048576,MATCH($A182,'Hoja de Trabajo para listado'!$A$155:$A$1048576,0),MATCH((CUADRO!Q$4&amp;$E182),'Hoja de Trabajo para listado'!$A$151:$Z$151,0)),0)+IFERROR(INDEX('Hoja de Trabajo para listado'!$AB$155:$BA$1048576,MATCH($A182,'Hoja de Trabajo para listado'!$AB$155:$AB$1048576,0),MATCH((CUADRO!Q$4&amp;$E182),'Hoja de Trabajo para listado'!$AB$151:$BA$151,0)),0)+IFERROR(INDEX('Hoja de Trabajo para listado'!$BC$155:$CB$1048576,MATCH($A182,'Hoja de Trabajo para listado'!$BC$155:$BC$1048576,0),MATCH((CUADRO!Q$4&amp;$E182),'Hoja de Trabajo para listado'!$BC$151:$CB$151,0)),0)+IFERROR(INDEX('Hoja de Trabajo para listado'!$DE$153:$DG$274,MATCH($A182,'Hoja de Trabajo para listado'!$DE$153:$DE$1048576,0),MATCH((CUADRO!Q$4&amp;$E182),'Hoja de Trabajo para listado'!$DE$151:$DG$151,0)),0)+IFERROR(INDEX('Hoja de Trabajo para listado'!$CD$155:$DC$1048576,MATCH($A182,'Hoja de Trabajo para listado'!$CD$155:$CD$1048576,0),MATCH((CUADRO!Q$4&amp;$E182),'Hoja de Trabajo para listado'!$CD$151:$DC$151,0)),0)</f>
        <v>0</v>
      </c>
      <c r="R182" s="243">
        <f t="shared" ca="1" si="4"/>
        <v>0</v>
      </c>
      <c r="S182" s="243">
        <f ca="1">+R181+R182</f>
        <v>0</v>
      </c>
      <c r="T182" s="243">
        <f ca="1">+S182</f>
        <v>0</v>
      </c>
      <c r="U182" s="242">
        <f t="shared" si="5"/>
        <v>2</v>
      </c>
    </row>
    <row r="183" spans="1:21" ht="15" customHeight="1">
      <c r="A183" s="354">
        <v>269</v>
      </c>
      <c r="B183" s="381">
        <f>+A183</f>
        <v>269</v>
      </c>
      <c r="C183" s="245" t="str">
        <f>+VLOOKUP(A183,bd_lista!$A$3:$C$592,3,FALSE)</f>
        <v>Direc. Dptal. de Educación Potosí</v>
      </c>
      <c r="D183" s="383" t="str">
        <f>+C183</f>
        <v>Direc. Dptal. de Educación Potosí</v>
      </c>
      <c r="E183" s="245" t="s">
        <v>683</v>
      </c>
      <c r="F183" s="241">
        <f ca="1">+IFERROR(INDEX('Hoja de Trabajo para listado'!$A$155:$Z$1048576,MATCH($A183,'Hoja de Trabajo para listado'!$A$155:$A$1048576,0),MATCH((CUADRO!F$4&amp;$E183),'Hoja de Trabajo para listado'!$A$151:$Z$151,0)),0)+IFERROR(INDEX('Hoja de Trabajo para listado'!$AB$155:$BA$1048576,MATCH($A183,'Hoja de Trabajo para listado'!$AB$155:$AB$1048576,0),MATCH((CUADRO!F$4&amp;$E183),'Hoja de Trabajo para listado'!$AB$151:$BA$151,0)),0)+IFERROR(INDEX('Hoja de Trabajo para listado'!$BC$155:$CB$1048576,MATCH($A183,'Hoja de Trabajo para listado'!$BC$155:$BC$1048576,0),MATCH((CUADRO!F$4&amp;$E183),'Hoja de Trabajo para listado'!$BC$151:$CB$151,0)),0)+IFERROR(INDEX('Hoja de Trabajo para listado'!$DE$153:$DG$274,MATCH($A183,'Hoja de Trabajo para listado'!$DE$153:$DE$1048576,0),MATCH((CUADRO!F$4&amp;$E183),'Hoja de Trabajo para listado'!$DE$151:$DG$151,0)),0)+IFERROR(INDEX('Hoja de Trabajo para listado'!$CD$155:$DC$1048576,MATCH($A183,'Hoja de Trabajo para listado'!$CD$155:$CD$1048576,0),MATCH((CUADRO!F$4&amp;$E183),'Hoja de Trabajo para listado'!$CD$151:$DC$151,0)),0)</f>
        <v>0</v>
      </c>
      <c r="G183" s="241">
        <f ca="1">+IFERROR(INDEX('Hoja de Trabajo para listado'!$A$155:$Z$1048576,MATCH($A183,'Hoja de Trabajo para listado'!$A$155:$A$1048576,0),MATCH((CUADRO!G$4&amp;$E183),'Hoja de Trabajo para listado'!$A$151:$Z$151,0)),0)+IFERROR(INDEX('Hoja de Trabajo para listado'!$AB$155:$BA$1048576,MATCH($A183,'Hoja de Trabajo para listado'!$AB$155:$AB$1048576,0),MATCH((CUADRO!G$4&amp;$E183),'Hoja de Trabajo para listado'!$AB$151:$BA$151,0)),0)+IFERROR(INDEX('Hoja de Trabajo para listado'!$BC$155:$CB$1048576,MATCH($A183,'Hoja de Trabajo para listado'!$BC$155:$BC$1048576,0),MATCH((CUADRO!G$4&amp;$E183),'Hoja de Trabajo para listado'!$BC$151:$CB$151,0)),0)+IFERROR(INDEX('Hoja de Trabajo para listado'!$DE$153:$DG$274,MATCH($A183,'Hoja de Trabajo para listado'!$DE$153:$DE$1048576,0),MATCH((CUADRO!G$4&amp;$E183),'Hoja de Trabajo para listado'!$DE$151:$DG$151,0)),0)+IFERROR(INDEX('Hoja de Trabajo para listado'!$CD$155:$DC$1048576,MATCH($A183,'Hoja de Trabajo para listado'!$CD$155:$CD$1048576,0),MATCH((CUADRO!G$4&amp;$E183),'Hoja de Trabajo para listado'!$CD$151:$DC$151,0)),0)</f>
        <v>0</v>
      </c>
      <c r="H183" s="241">
        <f ca="1">+IFERROR(INDEX('Hoja de Trabajo para listado'!$A$155:$Z$1048576,MATCH($A183,'Hoja de Trabajo para listado'!$A$155:$A$1048576,0),MATCH((CUADRO!H$4&amp;$E183),'Hoja de Trabajo para listado'!$A$151:$Z$151,0)),0)+IFERROR(INDEX('Hoja de Trabajo para listado'!$AB$155:$BA$1048576,MATCH($A183,'Hoja de Trabajo para listado'!$AB$155:$AB$1048576,0),MATCH((CUADRO!H$4&amp;$E183),'Hoja de Trabajo para listado'!$AB$151:$BA$151,0)),0)+IFERROR(INDEX('Hoja de Trabajo para listado'!$BC$155:$CB$1048576,MATCH($A183,'Hoja de Trabajo para listado'!$BC$155:$BC$1048576,0),MATCH((CUADRO!H$4&amp;$E183),'Hoja de Trabajo para listado'!$BC$151:$CB$151,0)),0)+IFERROR(INDEX('Hoja de Trabajo para listado'!$DE$153:$DG$274,MATCH($A183,'Hoja de Trabajo para listado'!$DE$153:$DE$1048576,0),MATCH((CUADRO!H$4&amp;$E183),'Hoja de Trabajo para listado'!$DE$151:$DG$151,0)),0)+IFERROR(INDEX('Hoja de Trabajo para listado'!$CD$155:$DC$1048576,MATCH($A183,'Hoja de Trabajo para listado'!$CD$155:$CD$1048576,0),MATCH((CUADRO!H$4&amp;$E183),'Hoja de Trabajo para listado'!$CD$151:$DC$151,0)),0)</f>
        <v>0</v>
      </c>
      <c r="I183" s="241">
        <f ca="1">+IFERROR(INDEX('Hoja de Trabajo para listado'!$A$155:$Z$1048576,MATCH($A183,'Hoja de Trabajo para listado'!$A$155:$A$1048576,0),MATCH((CUADRO!I$4&amp;$E183),'Hoja de Trabajo para listado'!$A$151:$Z$151,0)),0)+IFERROR(INDEX('Hoja de Trabajo para listado'!$AB$155:$BA$1048576,MATCH($A183,'Hoja de Trabajo para listado'!$AB$155:$AB$1048576,0),MATCH((CUADRO!I$4&amp;$E183),'Hoja de Trabajo para listado'!$AB$151:$BA$151,0)),0)+IFERROR(INDEX('Hoja de Trabajo para listado'!$BC$155:$CB$1048576,MATCH($A183,'Hoja de Trabajo para listado'!$BC$155:$BC$1048576,0),MATCH((CUADRO!I$4&amp;$E183),'Hoja de Trabajo para listado'!$BC$151:$CB$151,0)),0)+IFERROR(INDEX('Hoja de Trabajo para listado'!$DE$153:$DG$274,MATCH($A183,'Hoja de Trabajo para listado'!$DE$153:$DE$1048576,0),MATCH((CUADRO!I$4&amp;$E183),'Hoja de Trabajo para listado'!$DE$151:$DG$151,0)),0)+IFERROR(INDEX('Hoja de Trabajo para listado'!$CD$155:$DC$1048576,MATCH($A183,'Hoja de Trabajo para listado'!$CD$155:$CD$1048576,0),MATCH((CUADRO!I$4&amp;$E183),'Hoja de Trabajo para listado'!$CD$151:$DC$151,0)),0)</f>
        <v>0</v>
      </c>
      <c r="J183" s="241">
        <f ca="1">+IFERROR(INDEX('Hoja de Trabajo para listado'!$A$155:$Z$1048576,MATCH($A183,'Hoja de Trabajo para listado'!$A$155:$A$1048576,0),MATCH((CUADRO!J$4&amp;$E183),'Hoja de Trabajo para listado'!$A$151:$Z$151,0)),0)+IFERROR(INDEX('Hoja de Trabajo para listado'!$AB$155:$BA$1048576,MATCH($A183,'Hoja de Trabajo para listado'!$AB$155:$AB$1048576,0),MATCH((CUADRO!J$4&amp;$E183),'Hoja de Trabajo para listado'!$AB$151:$BA$151,0)),0)+IFERROR(INDEX('Hoja de Trabajo para listado'!$BC$155:$CB$1048576,MATCH($A183,'Hoja de Trabajo para listado'!$BC$155:$BC$1048576,0),MATCH((CUADRO!J$4&amp;$E183),'Hoja de Trabajo para listado'!$BC$151:$CB$151,0)),0)+IFERROR(INDEX('Hoja de Trabajo para listado'!$DE$153:$DG$274,MATCH($A183,'Hoja de Trabajo para listado'!$DE$153:$DE$1048576,0),MATCH((CUADRO!J$4&amp;$E183),'Hoja de Trabajo para listado'!$DE$151:$DG$151,0)),0)+IFERROR(INDEX('Hoja de Trabajo para listado'!$CD$155:$DC$1048576,MATCH($A183,'Hoja de Trabajo para listado'!$CD$155:$CD$1048576,0),MATCH((CUADRO!J$4&amp;$E183),'Hoja de Trabajo para listado'!$CD$151:$DC$151,0)),0)</f>
        <v>0</v>
      </c>
      <c r="K183" s="241">
        <f ca="1">+IFERROR(INDEX('Hoja de Trabajo para listado'!$A$155:$Z$1048576,MATCH($A183,'Hoja de Trabajo para listado'!$A$155:$A$1048576,0),MATCH((CUADRO!K$4&amp;$E183),'Hoja de Trabajo para listado'!$A$151:$Z$151,0)),0)+IFERROR(INDEX('Hoja de Trabajo para listado'!$AB$155:$BA$1048576,MATCH($A183,'Hoja de Trabajo para listado'!$AB$155:$AB$1048576,0),MATCH((CUADRO!K$4&amp;$E183),'Hoja de Trabajo para listado'!$AB$151:$BA$151,0)),0)+IFERROR(INDEX('Hoja de Trabajo para listado'!$BC$155:$CB$1048576,MATCH($A183,'Hoja de Trabajo para listado'!$BC$155:$BC$1048576,0),MATCH((CUADRO!K$4&amp;$E183),'Hoja de Trabajo para listado'!$BC$151:$CB$151,0)),0)+IFERROR(INDEX('Hoja de Trabajo para listado'!$DE$153:$DG$274,MATCH($A183,'Hoja de Trabajo para listado'!$DE$153:$DE$1048576,0),MATCH((CUADRO!K$4&amp;$E183),'Hoja de Trabajo para listado'!$DE$151:$DG$151,0)),0)+IFERROR(INDEX('Hoja de Trabajo para listado'!$CD$155:$DC$1048576,MATCH($A183,'Hoja de Trabajo para listado'!$CD$155:$CD$1048576,0),MATCH((CUADRO!K$4&amp;$E183),'Hoja de Trabajo para listado'!$CD$151:$DC$151,0)),0)</f>
        <v>0</v>
      </c>
      <c r="L183" s="241">
        <f ca="1">+IFERROR(INDEX('Hoja de Trabajo para listado'!$A$155:$Z$1048576,MATCH($A183,'Hoja de Trabajo para listado'!$A$155:$A$1048576,0),MATCH((CUADRO!L$4&amp;$E183),'Hoja de Trabajo para listado'!$A$151:$Z$151,0)),0)+IFERROR(INDEX('Hoja de Trabajo para listado'!$AB$155:$BA$1048576,MATCH($A183,'Hoja de Trabajo para listado'!$AB$155:$AB$1048576,0),MATCH((CUADRO!L$4&amp;$E183),'Hoja de Trabajo para listado'!$AB$151:$BA$151,0)),0)+IFERROR(INDEX('Hoja de Trabajo para listado'!$BC$155:$CB$1048576,MATCH($A183,'Hoja de Trabajo para listado'!$BC$155:$BC$1048576,0),MATCH((CUADRO!L$4&amp;$E183),'Hoja de Trabajo para listado'!$BC$151:$CB$151,0)),0)+IFERROR(INDEX('Hoja de Trabajo para listado'!$DE$153:$DG$274,MATCH($A183,'Hoja de Trabajo para listado'!$DE$153:$DE$1048576,0),MATCH((CUADRO!L$4&amp;$E183),'Hoja de Trabajo para listado'!$DE$151:$DG$151,0)),0)+IFERROR(INDEX('Hoja de Trabajo para listado'!$CD$155:$DC$1048576,MATCH($A183,'Hoja de Trabajo para listado'!$CD$155:$CD$1048576,0),MATCH((CUADRO!L$4&amp;$E183),'Hoja de Trabajo para listado'!$CD$151:$DC$151,0)),0)</f>
        <v>0</v>
      </c>
      <c r="M183" s="241">
        <f ca="1">+IFERROR(INDEX('Hoja de Trabajo para listado'!$A$155:$Z$1048576,MATCH($A183,'Hoja de Trabajo para listado'!$A$155:$A$1048576,0),MATCH((CUADRO!M$4&amp;$E183),'Hoja de Trabajo para listado'!$A$151:$Z$151,0)),0)+IFERROR(INDEX('Hoja de Trabajo para listado'!$AB$155:$BA$1048576,MATCH($A183,'Hoja de Trabajo para listado'!$AB$155:$AB$1048576,0),MATCH((CUADRO!M$4&amp;$E183),'Hoja de Trabajo para listado'!$AB$151:$BA$151,0)),0)+IFERROR(INDEX('Hoja de Trabajo para listado'!$BC$155:$CB$1048576,MATCH($A183,'Hoja de Trabajo para listado'!$BC$155:$BC$1048576,0),MATCH((CUADRO!M$4&amp;$E183),'Hoja de Trabajo para listado'!$BC$151:$CB$151,0)),0)+IFERROR(INDEX('Hoja de Trabajo para listado'!$DE$153:$DG$274,MATCH($A183,'Hoja de Trabajo para listado'!$DE$153:$DE$1048576,0),MATCH((CUADRO!M$4&amp;$E183),'Hoja de Trabajo para listado'!$DE$151:$DG$151,0)),0)+IFERROR(INDEX('Hoja de Trabajo para listado'!$CD$155:$DC$1048576,MATCH($A183,'Hoja de Trabajo para listado'!$CD$155:$CD$1048576,0),MATCH((CUADRO!M$4&amp;$E183),'Hoja de Trabajo para listado'!$CD$151:$DC$151,0)),0)</f>
        <v>0</v>
      </c>
      <c r="N183" s="241">
        <f ca="1">+IFERROR(INDEX('Hoja de Trabajo para listado'!$A$155:$Z$1048576,MATCH($A183,'Hoja de Trabajo para listado'!$A$155:$A$1048576,0),MATCH((CUADRO!N$4&amp;$E183),'Hoja de Trabajo para listado'!$A$151:$Z$151,0)),0)+IFERROR(INDEX('Hoja de Trabajo para listado'!$AB$155:$BA$1048576,MATCH($A183,'Hoja de Trabajo para listado'!$AB$155:$AB$1048576,0),MATCH((CUADRO!N$4&amp;$E183),'Hoja de Trabajo para listado'!$AB$151:$BA$151,0)),0)+IFERROR(INDEX('Hoja de Trabajo para listado'!$BC$155:$CB$1048576,MATCH($A183,'Hoja de Trabajo para listado'!$BC$155:$BC$1048576,0),MATCH((CUADRO!N$4&amp;$E183),'Hoja de Trabajo para listado'!$BC$151:$CB$151,0)),0)+IFERROR(INDEX('Hoja de Trabajo para listado'!$DE$153:$DG$274,MATCH($A183,'Hoja de Trabajo para listado'!$DE$153:$DE$1048576,0),MATCH((CUADRO!N$4&amp;$E183),'Hoja de Trabajo para listado'!$DE$151:$DG$151,0)),0)+IFERROR(INDEX('Hoja de Trabajo para listado'!$CD$155:$DC$1048576,MATCH($A183,'Hoja de Trabajo para listado'!$CD$155:$CD$1048576,0),MATCH((CUADRO!N$4&amp;$E183),'Hoja de Trabajo para listado'!$CD$151:$DC$151,0)),0)</f>
        <v>0</v>
      </c>
      <c r="O183" s="241">
        <f ca="1">+IFERROR(INDEX('Hoja de Trabajo para listado'!$A$155:$Z$1048576,MATCH($A183,'Hoja de Trabajo para listado'!$A$155:$A$1048576,0),MATCH((CUADRO!O$4&amp;$E183),'Hoja de Trabajo para listado'!$A$151:$Z$151,0)),0)+IFERROR(INDEX('Hoja de Trabajo para listado'!$AB$155:$BA$1048576,MATCH($A183,'Hoja de Trabajo para listado'!$AB$155:$AB$1048576,0),MATCH((CUADRO!O$4&amp;$E183),'Hoja de Trabajo para listado'!$AB$151:$BA$151,0)),0)+IFERROR(INDEX('Hoja de Trabajo para listado'!$BC$155:$CB$1048576,MATCH($A183,'Hoja de Trabajo para listado'!$BC$155:$BC$1048576,0),MATCH((CUADRO!O$4&amp;$E183),'Hoja de Trabajo para listado'!$BC$151:$CB$151,0)),0)+IFERROR(INDEX('Hoja de Trabajo para listado'!$DE$153:$DG$274,MATCH($A183,'Hoja de Trabajo para listado'!$DE$153:$DE$1048576,0),MATCH((CUADRO!O$4&amp;$E183),'Hoja de Trabajo para listado'!$DE$151:$DG$151,0)),0)+IFERROR(INDEX('Hoja de Trabajo para listado'!$CD$155:$DC$1048576,MATCH($A183,'Hoja de Trabajo para listado'!$CD$155:$CD$1048576,0),MATCH((CUADRO!O$4&amp;$E183),'Hoja de Trabajo para listado'!$CD$151:$DC$151,0)),0)</f>
        <v>0</v>
      </c>
      <c r="P183" s="241">
        <f ca="1">+IFERROR(INDEX('Hoja de Trabajo para listado'!$A$155:$Z$1048576,MATCH($A183,'Hoja de Trabajo para listado'!$A$155:$A$1048576,0),MATCH((CUADRO!P$4&amp;$E183),'Hoja de Trabajo para listado'!$A$151:$Z$151,0)),0)+IFERROR(INDEX('Hoja de Trabajo para listado'!$AB$155:$BA$1048576,MATCH($A183,'Hoja de Trabajo para listado'!$AB$155:$AB$1048576,0),MATCH((CUADRO!P$4&amp;$E183),'Hoja de Trabajo para listado'!$AB$151:$BA$151,0)),0)+IFERROR(INDEX('Hoja de Trabajo para listado'!$BC$155:$CB$1048576,MATCH($A183,'Hoja de Trabajo para listado'!$BC$155:$BC$1048576,0),MATCH((CUADRO!P$4&amp;$E183),'Hoja de Trabajo para listado'!$BC$151:$CB$151,0)),0)+IFERROR(INDEX('Hoja de Trabajo para listado'!$DE$153:$DG$274,MATCH($A183,'Hoja de Trabajo para listado'!$DE$153:$DE$1048576,0),MATCH((CUADRO!P$4&amp;$E183),'Hoja de Trabajo para listado'!$DE$151:$DG$151,0)),0)+IFERROR(INDEX('Hoja de Trabajo para listado'!$CD$155:$DC$1048576,MATCH($A183,'Hoja de Trabajo para listado'!$CD$155:$CD$1048576,0),MATCH((CUADRO!P$4&amp;$E183),'Hoja de Trabajo para listado'!$CD$151:$DC$151,0)),0)</f>
        <v>0</v>
      </c>
      <c r="Q183" s="241">
        <f ca="1">+IFERROR(INDEX('Hoja de Trabajo para listado'!$A$155:$Z$1048576,MATCH($A183,'Hoja de Trabajo para listado'!$A$155:$A$1048576,0),MATCH((CUADRO!Q$4&amp;$E183),'Hoja de Trabajo para listado'!$A$151:$Z$151,0)),0)+IFERROR(INDEX('Hoja de Trabajo para listado'!$AB$155:$BA$1048576,MATCH($A183,'Hoja de Trabajo para listado'!$AB$155:$AB$1048576,0),MATCH((CUADRO!Q$4&amp;$E183),'Hoja de Trabajo para listado'!$AB$151:$BA$151,0)),0)+IFERROR(INDEX('Hoja de Trabajo para listado'!$BC$155:$CB$1048576,MATCH($A183,'Hoja de Trabajo para listado'!$BC$155:$BC$1048576,0),MATCH((CUADRO!Q$4&amp;$E183),'Hoja de Trabajo para listado'!$BC$151:$CB$151,0)),0)+IFERROR(INDEX('Hoja de Trabajo para listado'!$DE$153:$DG$274,MATCH($A183,'Hoja de Trabajo para listado'!$DE$153:$DE$1048576,0),MATCH((CUADRO!Q$4&amp;$E183),'Hoja de Trabajo para listado'!$DE$151:$DG$151,0)),0)+IFERROR(INDEX('Hoja de Trabajo para listado'!$CD$155:$DC$1048576,MATCH($A183,'Hoja de Trabajo para listado'!$CD$155:$CD$1048576,0),MATCH((CUADRO!Q$4&amp;$E183),'Hoja de Trabajo para listado'!$CD$151:$DC$151,0)),0)</f>
        <v>0</v>
      </c>
      <c r="R183" s="241">
        <f t="shared" ca="1" si="4"/>
        <v>0</v>
      </c>
      <c r="S183" s="241"/>
      <c r="T183" s="241">
        <f ca="1">+T184</f>
        <v>305569.93</v>
      </c>
      <c r="U183" s="240">
        <f t="shared" si="5"/>
        <v>1</v>
      </c>
    </row>
    <row r="184" spans="1:21" ht="15" customHeight="1">
      <c r="A184" s="353">
        <v>269</v>
      </c>
      <c r="B184" s="382"/>
      <c r="C184" s="305" t="str">
        <f>+VLOOKUP(A184,bd_lista!$A$3:$C$592,3,FALSE)</f>
        <v>Direc. Dptal. de Educación Potosí</v>
      </c>
      <c r="D184" s="384"/>
      <c r="E184" s="305" t="s">
        <v>684</v>
      </c>
      <c r="F184" s="243">
        <f ca="1">+IFERROR(INDEX('Hoja de Trabajo para listado'!$A$155:$Z$1048576,MATCH($A184,'Hoja de Trabajo para listado'!$A$155:$A$1048576,0),MATCH((CUADRO!F$4&amp;$E184),'Hoja de Trabajo para listado'!$A$151:$Z$151,0)),0)+IFERROR(INDEX('Hoja de Trabajo para listado'!$AB$155:$BA$1048576,MATCH($A184,'Hoja de Trabajo para listado'!$AB$155:$AB$1048576,0),MATCH((CUADRO!F$4&amp;$E184),'Hoja de Trabajo para listado'!$AB$151:$BA$151,0)),0)+IFERROR(INDEX('Hoja de Trabajo para listado'!$BC$155:$CB$1048576,MATCH($A184,'Hoja de Trabajo para listado'!$BC$155:$BC$1048576,0),MATCH((CUADRO!F$4&amp;$E184),'Hoja de Trabajo para listado'!$BC$151:$CB$151,0)),0)+IFERROR(INDEX('Hoja de Trabajo para listado'!$DE$153:$DG$274,MATCH($A184,'Hoja de Trabajo para listado'!$DE$153:$DE$1048576,0),MATCH((CUADRO!F$4&amp;$E184),'Hoja de Trabajo para listado'!$DE$151:$DG$151,0)),0)+IFERROR(INDEX('Hoja de Trabajo para listado'!$CD$155:$DC$1048576,MATCH($A184,'Hoja de Trabajo para listado'!$CD$155:$CD$1048576,0),MATCH((CUADRO!F$4&amp;$E184),'Hoja de Trabajo para listado'!$CD$151:$DC$151,0)),0)</f>
        <v>203002.95</v>
      </c>
      <c r="G184" s="243">
        <f ca="1">+IFERROR(INDEX('Hoja de Trabajo para listado'!$A$155:$Z$1048576,MATCH($A184,'Hoja de Trabajo para listado'!$A$155:$A$1048576,0),MATCH((CUADRO!G$4&amp;$E184),'Hoja de Trabajo para listado'!$A$151:$Z$151,0)),0)+IFERROR(INDEX('Hoja de Trabajo para listado'!$AB$155:$BA$1048576,MATCH($A184,'Hoja de Trabajo para listado'!$AB$155:$AB$1048576,0),MATCH((CUADRO!G$4&amp;$E184),'Hoja de Trabajo para listado'!$AB$151:$BA$151,0)),0)+IFERROR(INDEX('Hoja de Trabajo para listado'!$BC$155:$CB$1048576,MATCH($A184,'Hoja de Trabajo para listado'!$BC$155:$BC$1048576,0),MATCH((CUADRO!G$4&amp;$E184),'Hoja de Trabajo para listado'!$BC$151:$CB$151,0)),0)+IFERROR(INDEX('Hoja de Trabajo para listado'!$DE$153:$DG$274,MATCH($A184,'Hoja de Trabajo para listado'!$DE$153:$DE$1048576,0),MATCH((CUADRO!G$4&amp;$E184),'Hoja de Trabajo para listado'!$DE$151:$DG$151,0)),0)+IFERROR(INDEX('Hoja de Trabajo para listado'!$CD$155:$DC$1048576,MATCH($A184,'Hoja de Trabajo para listado'!$CD$155:$CD$1048576,0),MATCH((CUADRO!G$4&amp;$E184),'Hoja de Trabajo para listado'!$CD$151:$DC$151,0)),0)</f>
        <v>90653.86</v>
      </c>
      <c r="H184" s="243">
        <f ca="1">+IFERROR(INDEX('Hoja de Trabajo para listado'!$A$155:$Z$1048576,MATCH($A184,'Hoja de Trabajo para listado'!$A$155:$A$1048576,0),MATCH((CUADRO!H$4&amp;$E184),'Hoja de Trabajo para listado'!$A$151:$Z$151,0)),0)+IFERROR(INDEX('Hoja de Trabajo para listado'!$AB$155:$BA$1048576,MATCH($A184,'Hoja de Trabajo para listado'!$AB$155:$AB$1048576,0),MATCH((CUADRO!H$4&amp;$E184),'Hoja de Trabajo para listado'!$AB$151:$BA$151,0)),0)+IFERROR(INDEX('Hoja de Trabajo para listado'!$BC$155:$CB$1048576,MATCH($A184,'Hoja de Trabajo para listado'!$BC$155:$BC$1048576,0),MATCH((CUADRO!H$4&amp;$E184),'Hoja de Trabajo para listado'!$BC$151:$CB$151,0)),0)+IFERROR(INDEX('Hoja de Trabajo para listado'!$DE$153:$DG$274,MATCH($A184,'Hoja de Trabajo para listado'!$DE$153:$DE$1048576,0),MATCH((CUADRO!H$4&amp;$E184),'Hoja de Trabajo para listado'!$DE$151:$DG$151,0)),0)+IFERROR(INDEX('Hoja de Trabajo para listado'!$CD$155:$DC$1048576,MATCH($A184,'Hoja de Trabajo para listado'!$CD$155:$CD$1048576,0),MATCH((CUADRO!H$4&amp;$E184),'Hoja de Trabajo para listado'!$CD$151:$DC$151,0)),0)</f>
        <v>2127.12</v>
      </c>
      <c r="I184" s="243">
        <f ca="1">+IFERROR(INDEX('Hoja de Trabajo para listado'!$A$155:$Z$1048576,MATCH($A184,'Hoja de Trabajo para listado'!$A$155:$A$1048576,0),MATCH((CUADRO!I$4&amp;$E184),'Hoja de Trabajo para listado'!$A$151:$Z$151,0)),0)+IFERROR(INDEX('Hoja de Trabajo para listado'!$AB$155:$BA$1048576,MATCH($A184,'Hoja de Trabajo para listado'!$AB$155:$AB$1048576,0),MATCH((CUADRO!I$4&amp;$E184),'Hoja de Trabajo para listado'!$AB$151:$BA$151,0)),0)+IFERROR(INDEX('Hoja de Trabajo para listado'!$BC$155:$CB$1048576,MATCH($A184,'Hoja de Trabajo para listado'!$BC$155:$BC$1048576,0),MATCH((CUADRO!I$4&amp;$E184),'Hoja de Trabajo para listado'!$BC$151:$CB$151,0)),0)+IFERROR(INDEX('Hoja de Trabajo para listado'!$DE$153:$DG$274,MATCH($A184,'Hoja de Trabajo para listado'!$DE$153:$DE$1048576,0),MATCH((CUADRO!I$4&amp;$E184),'Hoja de Trabajo para listado'!$DE$151:$DG$151,0)),0)+IFERROR(INDEX('Hoja de Trabajo para listado'!$CD$155:$DC$1048576,MATCH($A184,'Hoja de Trabajo para listado'!$CD$155:$CD$1048576,0),MATCH((CUADRO!I$4&amp;$E184),'Hoja de Trabajo para listado'!$CD$151:$DC$151,0)),0)</f>
        <v>0</v>
      </c>
      <c r="J184" s="243">
        <f ca="1">+IFERROR(INDEX('Hoja de Trabajo para listado'!$A$155:$Z$1048576,MATCH($A184,'Hoja de Trabajo para listado'!$A$155:$A$1048576,0),MATCH((CUADRO!J$4&amp;$E184),'Hoja de Trabajo para listado'!$A$151:$Z$151,0)),0)+IFERROR(INDEX('Hoja de Trabajo para listado'!$AB$155:$BA$1048576,MATCH($A184,'Hoja de Trabajo para listado'!$AB$155:$AB$1048576,0),MATCH((CUADRO!J$4&amp;$E184),'Hoja de Trabajo para listado'!$AB$151:$BA$151,0)),0)+IFERROR(INDEX('Hoja de Trabajo para listado'!$BC$155:$CB$1048576,MATCH($A184,'Hoja de Trabajo para listado'!$BC$155:$BC$1048576,0),MATCH((CUADRO!J$4&amp;$E184),'Hoja de Trabajo para listado'!$BC$151:$CB$151,0)),0)+IFERROR(INDEX('Hoja de Trabajo para listado'!$DE$153:$DG$274,MATCH($A184,'Hoja de Trabajo para listado'!$DE$153:$DE$1048576,0),MATCH((CUADRO!J$4&amp;$E184),'Hoja de Trabajo para listado'!$DE$151:$DG$151,0)),0)+IFERROR(INDEX('Hoja de Trabajo para listado'!$CD$155:$DC$1048576,MATCH($A184,'Hoja de Trabajo para listado'!$CD$155:$CD$1048576,0),MATCH((CUADRO!J$4&amp;$E184),'Hoja de Trabajo para listado'!$CD$151:$DC$151,0)),0)</f>
        <v>9786</v>
      </c>
      <c r="K184" s="243">
        <f ca="1">+IFERROR(INDEX('Hoja de Trabajo para listado'!$A$155:$Z$1048576,MATCH($A184,'Hoja de Trabajo para listado'!$A$155:$A$1048576,0),MATCH((CUADRO!K$4&amp;$E184),'Hoja de Trabajo para listado'!$A$151:$Z$151,0)),0)+IFERROR(INDEX('Hoja de Trabajo para listado'!$AB$155:$BA$1048576,MATCH($A184,'Hoja de Trabajo para listado'!$AB$155:$AB$1048576,0),MATCH((CUADRO!K$4&amp;$E184),'Hoja de Trabajo para listado'!$AB$151:$BA$151,0)),0)+IFERROR(INDEX('Hoja de Trabajo para listado'!$BC$155:$CB$1048576,MATCH($A184,'Hoja de Trabajo para listado'!$BC$155:$BC$1048576,0),MATCH((CUADRO!K$4&amp;$E184),'Hoja de Trabajo para listado'!$BC$151:$CB$151,0)),0)+IFERROR(INDEX('Hoja de Trabajo para listado'!$DE$153:$DG$274,MATCH($A184,'Hoja de Trabajo para listado'!$DE$153:$DE$1048576,0),MATCH((CUADRO!K$4&amp;$E184),'Hoja de Trabajo para listado'!$DE$151:$DG$151,0)),0)+IFERROR(INDEX('Hoja de Trabajo para listado'!$CD$155:$DC$1048576,MATCH($A184,'Hoja de Trabajo para listado'!$CD$155:$CD$1048576,0),MATCH((CUADRO!K$4&amp;$E184),'Hoja de Trabajo para listado'!$CD$151:$DC$151,0)),0)</f>
        <v>0</v>
      </c>
      <c r="L184" s="243">
        <f ca="1">+IFERROR(INDEX('Hoja de Trabajo para listado'!$A$155:$Z$1048576,MATCH($A184,'Hoja de Trabajo para listado'!$A$155:$A$1048576,0),MATCH((CUADRO!L$4&amp;$E184),'Hoja de Trabajo para listado'!$A$151:$Z$151,0)),0)+IFERROR(INDEX('Hoja de Trabajo para listado'!$AB$155:$BA$1048576,MATCH($A184,'Hoja de Trabajo para listado'!$AB$155:$AB$1048576,0),MATCH((CUADRO!L$4&amp;$E184),'Hoja de Trabajo para listado'!$AB$151:$BA$151,0)),0)+IFERROR(INDEX('Hoja de Trabajo para listado'!$BC$155:$CB$1048576,MATCH($A184,'Hoja de Trabajo para listado'!$BC$155:$BC$1048576,0),MATCH((CUADRO!L$4&amp;$E184),'Hoja de Trabajo para listado'!$BC$151:$CB$151,0)),0)+IFERROR(INDEX('Hoja de Trabajo para listado'!$DE$153:$DG$274,MATCH($A184,'Hoja de Trabajo para listado'!$DE$153:$DE$1048576,0),MATCH((CUADRO!L$4&amp;$E184),'Hoja de Trabajo para listado'!$DE$151:$DG$151,0)),0)+IFERROR(INDEX('Hoja de Trabajo para listado'!$CD$155:$DC$1048576,MATCH($A184,'Hoja de Trabajo para listado'!$CD$155:$CD$1048576,0),MATCH((CUADRO!L$4&amp;$E184),'Hoja de Trabajo para listado'!$CD$151:$DC$151,0)),0)</f>
        <v>0</v>
      </c>
      <c r="M184" s="243">
        <f ca="1">+IFERROR(INDEX('Hoja de Trabajo para listado'!$A$155:$Z$1048576,MATCH($A184,'Hoja de Trabajo para listado'!$A$155:$A$1048576,0),MATCH((CUADRO!M$4&amp;$E184),'Hoja de Trabajo para listado'!$A$151:$Z$151,0)),0)+IFERROR(INDEX('Hoja de Trabajo para listado'!$AB$155:$BA$1048576,MATCH($A184,'Hoja de Trabajo para listado'!$AB$155:$AB$1048576,0),MATCH((CUADRO!M$4&amp;$E184),'Hoja de Trabajo para listado'!$AB$151:$BA$151,0)),0)+IFERROR(INDEX('Hoja de Trabajo para listado'!$BC$155:$CB$1048576,MATCH($A184,'Hoja de Trabajo para listado'!$BC$155:$BC$1048576,0),MATCH((CUADRO!M$4&amp;$E184),'Hoja de Trabajo para listado'!$BC$151:$CB$151,0)),0)+IFERROR(INDEX('Hoja de Trabajo para listado'!$DE$153:$DG$274,MATCH($A184,'Hoja de Trabajo para listado'!$DE$153:$DE$1048576,0),MATCH((CUADRO!M$4&amp;$E184),'Hoja de Trabajo para listado'!$DE$151:$DG$151,0)),0)+IFERROR(INDEX('Hoja de Trabajo para listado'!$CD$155:$DC$1048576,MATCH($A184,'Hoja de Trabajo para listado'!$CD$155:$CD$1048576,0),MATCH((CUADRO!M$4&amp;$E184),'Hoja de Trabajo para listado'!$CD$151:$DC$151,0)),0)</f>
        <v>0</v>
      </c>
      <c r="N184" s="243">
        <f ca="1">+IFERROR(INDEX('Hoja de Trabajo para listado'!$A$155:$Z$1048576,MATCH($A184,'Hoja de Trabajo para listado'!$A$155:$A$1048576,0),MATCH((CUADRO!N$4&amp;$E184),'Hoja de Trabajo para listado'!$A$151:$Z$151,0)),0)+IFERROR(INDEX('Hoja de Trabajo para listado'!$AB$155:$BA$1048576,MATCH($A184,'Hoja de Trabajo para listado'!$AB$155:$AB$1048576,0),MATCH((CUADRO!N$4&amp;$E184),'Hoja de Trabajo para listado'!$AB$151:$BA$151,0)),0)+IFERROR(INDEX('Hoja de Trabajo para listado'!$BC$155:$CB$1048576,MATCH($A184,'Hoja de Trabajo para listado'!$BC$155:$BC$1048576,0),MATCH((CUADRO!N$4&amp;$E184),'Hoja de Trabajo para listado'!$BC$151:$CB$151,0)),0)+IFERROR(INDEX('Hoja de Trabajo para listado'!$DE$153:$DG$274,MATCH($A184,'Hoja de Trabajo para listado'!$DE$153:$DE$1048576,0),MATCH((CUADRO!N$4&amp;$E184),'Hoja de Trabajo para listado'!$DE$151:$DG$151,0)),0)+IFERROR(INDEX('Hoja de Trabajo para listado'!$CD$155:$DC$1048576,MATCH($A184,'Hoja de Trabajo para listado'!$CD$155:$CD$1048576,0),MATCH((CUADRO!N$4&amp;$E184),'Hoja de Trabajo para listado'!$CD$151:$DC$151,0)),0)</f>
        <v>0</v>
      </c>
      <c r="O184" s="243">
        <f ca="1">+IFERROR(INDEX('Hoja de Trabajo para listado'!$A$155:$Z$1048576,MATCH($A184,'Hoja de Trabajo para listado'!$A$155:$A$1048576,0),MATCH((CUADRO!O$4&amp;$E184),'Hoja de Trabajo para listado'!$A$151:$Z$151,0)),0)+IFERROR(INDEX('Hoja de Trabajo para listado'!$AB$155:$BA$1048576,MATCH($A184,'Hoja de Trabajo para listado'!$AB$155:$AB$1048576,0),MATCH((CUADRO!O$4&amp;$E184),'Hoja de Trabajo para listado'!$AB$151:$BA$151,0)),0)+IFERROR(INDEX('Hoja de Trabajo para listado'!$BC$155:$CB$1048576,MATCH($A184,'Hoja de Trabajo para listado'!$BC$155:$BC$1048576,0),MATCH((CUADRO!O$4&amp;$E184),'Hoja de Trabajo para listado'!$BC$151:$CB$151,0)),0)+IFERROR(INDEX('Hoja de Trabajo para listado'!$DE$153:$DG$274,MATCH($A184,'Hoja de Trabajo para listado'!$DE$153:$DE$1048576,0),MATCH((CUADRO!O$4&amp;$E184),'Hoja de Trabajo para listado'!$DE$151:$DG$151,0)),0)+IFERROR(INDEX('Hoja de Trabajo para listado'!$CD$155:$DC$1048576,MATCH($A184,'Hoja de Trabajo para listado'!$CD$155:$CD$1048576,0),MATCH((CUADRO!O$4&amp;$E184),'Hoja de Trabajo para listado'!$CD$151:$DC$151,0)),0)</f>
        <v>0</v>
      </c>
      <c r="P184" s="243">
        <f ca="1">+IFERROR(INDEX('Hoja de Trabajo para listado'!$A$155:$Z$1048576,MATCH($A184,'Hoja de Trabajo para listado'!$A$155:$A$1048576,0),MATCH((CUADRO!P$4&amp;$E184),'Hoja de Trabajo para listado'!$A$151:$Z$151,0)),0)+IFERROR(INDEX('Hoja de Trabajo para listado'!$AB$155:$BA$1048576,MATCH($A184,'Hoja de Trabajo para listado'!$AB$155:$AB$1048576,0),MATCH((CUADRO!P$4&amp;$E184),'Hoja de Trabajo para listado'!$AB$151:$BA$151,0)),0)+IFERROR(INDEX('Hoja de Trabajo para listado'!$BC$155:$CB$1048576,MATCH($A184,'Hoja de Trabajo para listado'!$BC$155:$BC$1048576,0),MATCH((CUADRO!P$4&amp;$E184),'Hoja de Trabajo para listado'!$BC$151:$CB$151,0)),0)+IFERROR(INDEX('Hoja de Trabajo para listado'!$DE$153:$DG$274,MATCH($A184,'Hoja de Trabajo para listado'!$DE$153:$DE$1048576,0),MATCH((CUADRO!P$4&amp;$E184),'Hoja de Trabajo para listado'!$DE$151:$DG$151,0)),0)+IFERROR(INDEX('Hoja de Trabajo para listado'!$CD$155:$DC$1048576,MATCH($A184,'Hoja de Trabajo para listado'!$CD$155:$CD$1048576,0),MATCH((CUADRO!P$4&amp;$E184),'Hoja de Trabajo para listado'!$CD$151:$DC$151,0)),0)</f>
        <v>0</v>
      </c>
      <c r="Q184" s="243">
        <f ca="1">+IFERROR(INDEX('Hoja de Trabajo para listado'!$A$155:$Z$1048576,MATCH($A184,'Hoja de Trabajo para listado'!$A$155:$A$1048576,0),MATCH((CUADRO!Q$4&amp;$E184),'Hoja de Trabajo para listado'!$A$151:$Z$151,0)),0)+IFERROR(INDEX('Hoja de Trabajo para listado'!$AB$155:$BA$1048576,MATCH($A184,'Hoja de Trabajo para listado'!$AB$155:$AB$1048576,0),MATCH((CUADRO!Q$4&amp;$E184),'Hoja de Trabajo para listado'!$AB$151:$BA$151,0)),0)+IFERROR(INDEX('Hoja de Trabajo para listado'!$BC$155:$CB$1048576,MATCH($A184,'Hoja de Trabajo para listado'!$BC$155:$BC$1048576,0),MATCH((CUADRO!Q$4&amp;$E184),'Hoja de Trabajo para listado'!$BC$151:$CB$151,0)),0)+IFERROR(INDEX('Hoja de Trabajo para listado'!$DE$153:$DG$274,MATCH($A184,'Hoja de Trabajo para listado'!$DE$153:$DE$1048576,0),MATCH((CUADRO!Q$4&amp;$E184),'Hoja de Trabajo para listado'!$DE$151:$DG$151,0)),0)+IFERROR(INDEX('Hoja de Trabajo para listado'!$CD$155:$DC$1048576,MATCH($A184,'Hoja de Trabajo para listado'!$CD$155:$CD$1048576,0),MATCH((CUADRO!Q$4&amp;$E184),'Hoja de Trabajo para listado'!$CD$151:$DC$151,0)),0)</f>
        <v>0</v>
      </c>
      <c r="R184" s="243">
        <f t="shared" ca="1" si="4"/>
        <v>305569.93</v>
      </c>
      <c r="S184" s="243">
        <f ca="1">+R183+R184</f>
        <v>305569.93</v>
      </c>
      <c r="T184" s="243">
        <f ca="1">+S184</f>
        <v>305569.93</v>
      </c>
      <c r="U184" s="242">
        <f t="shared" si="5"/>
        <v>2</v>
      </c>
    </row>
    <row r="185" spans="1:21" s="352" customFormat="1" ht="15" customHeight="1">
      <c r="A185" s="354">
        <v>270</v>
      </c>
      <c r="B185" s="381">
        <f>+A185</f>
        <v>270</v>
      </c>
      <c r="C185" s="245" t="str">
        <f>+VLOOKUP(A185,bd_lista!$A$3:$C$592,3,FALSE)</f>
        <v>Direc. Dptal. de Educación Tarija</v>
      </c>
      <c r="D185" s="383" t="str">
        <f>+C185</f>
        <v>Direc. Dptal. de Educación Tarija</v>
      </c>
      <c r="E185" s="245" t="s">
        <v>683</v>
      </c>
      <c r="F185" s="241">
        <f ca="1">+IFERROR(INDEX('Hoja de Trabajo para listado'!$A$155:$Z$1048576,MATCH($A185,'Hoja de Trabajo para listado'!$A$155:$A$1048576,0),MATCH((CUADRO!F$4&amp;$E185),'Hoja de Trabajo para listado'!$A$151:$Z$151,0)),0)+IFERROR(INDEX('Hoja de Trabajo para listado'!$AB$155:$BA$1048576,MATCH($A185,'Hoja de Trabajo para listado'!$AB$155:$AB$1048576,0),MATCH((CUADRO!F$4&amp;$E185),'Hoja de Trabajo para listado'!$AB$151:$BA$151,0)),0)+IFERROR(INDEX('Hoja de Trabajo para listado'!$BC$155:$CB$1048576,MATCH($A185,'Hoja de Trabajo para listado'!$BC$155:$BC$1048576,0),MATCH((CUADRO!F$4&amp;$E185),'Hoja de Trabajo para listado'!$BC$151:$CB$151,0)),0)+IFERROR(INDEX('Hoja de Trabajo para listado'!$DE$153:$DG$274,MATCH($A185,'Hoja de Trabajo para listado'!$DE$153:$DE$1048576,0),MATCH((CUADRO!F$4&amp;$E185),'Hoja de Trabajo para listado'!$DE$151:$DG$151,0)),0)+IFERROR(INDEX('Hoja de Trabajo para listado'!$CD$155:$DC$1048576,MATCH($A185,'Hoja de Trabajo para listado'!$CD$155:$CD$1048576,0),MATCH((CUADRO!F$4&amp;$E185),'Hoja de Trabajo para listado'!$CD$151:$DC$151,0)),0)</f>
        <v>0</v>
      </c>
      <c r="G185" s="241">
        <f ca="1">+IFERROR(INDEX('Hoja de Trabajo para listado'!$A$155:$Z$1048576,MATCH($A185,'Hoja de Trabajo para listado'!$A$155:$A$1048576,0),MATCH((CUADRO!G$4&amp;$E185),'Hoja de Trabajo para listado'!$A$151:$Z$151,0)),0)+IFERROR(INDEX('Hoja de Trabajo para listado'!$AB$155:$BA$1048576,MATCH($A185,'Hoja de Trabajo para listado'!$AB$155:$AB$1048576,0),MATCH((CUADRO!G$4&amp;$E185),'Hoja de Trabajo para listado'!$AB$151:$BA$151,0)),0)+IFERROR(INDEX('Hoja de Trabajo para listado'!$BC$155:$CB$1048576,MATCH($A185,'Hoja de Trabajo para listado'!$BC$155:$BC$1048576,0),MATCH((CUADRO!G$4&amp;$E185),'Hoja de Trabajo para listado'!$BC$151:$CB$151,0)),0)+IFERROR(INDEX('Hoja de Trabajo para listado'!$DE$153:$DG$274,MATCH($A185,'Hoja de Trabajo para listado'!$DE$153:$DE$1048576,0),MATCH((CUADRO!G$4&amp;$E185),'Hoja de Trabajo para listado'!$DE$151:$DG$151,0)),0)+IFERROR(INDEX('Hoja de Trabajo para listado'!$CD$155:$DC$1048576,MATCH($A185,'Hoja de Trabajo para listado'!$CD$155:$CD$1048576,0),MATCH((CUADRO!G$4&amp;$E185),'Hoja de Trabajo para listado'!$CD$151:$DC$151,0)),0)</f>
        <v>0</v>
      </c>
      <c r="H185" s="241">
        <f ca="1">+IFERROR(INDEX('Hoja de Trabajo para listado'!$A$155:$Z$1048576,MATCH($A185,'Hoja de Trabajo para listado'!$A$155:$A$1048576,0),MATCH((CUADRO!H$4&amp;$E185),'Hoja de Trabajo para listado'!$A$151:$Z$151,0)),0)+IFERROR(INDEX('Hoja de Trabajo para listado'!$AB$155:$BA$1048576,MATCH($A185,'Hoja de Trabajo para listado'!$AB$155:$AB$1048576,0),MATCH((CUADRO!H$4&amp;$E185),'Hoja de Trabajo para listado'!$AB$151:$BA$151,0)),0)+IFERROR(INDEX('Hoja de Trabajo para listado'!$BC$155:$CB$1048576,MATCH($A185,'Hoja de Trabajo para listado'!$BC$155:$BC$1048576,0),MATCH((CUADRO!H$4&amp;$E185),'Hoja de Trabajo para listado'!$BC$151:$CB$151,0)),0)+IFERROR(INDEX('Hoja de Trabajo para listado'!$DE$153:$DG$274,MATCH($A185,'Hoja de Trabajo para listado'!$DE$153:$DE$1048576,0),MATCH((CUADRO!H$4&amp;$E185),'Hoja de Trabajo para listado'!$DE$151:$DG$151,0)),0)+IFERROR(INDEX('Hoja de Trabajo para listado'!$CD$155:$DC$1048576,MATCH($A185,'Hoja de Trabajo para listado'!$CD$155:$CD$1048576,0),MATCH((CUADRO!H$4&amp;$E185),'Hoja de Trabajo para listado'!$CD$151:$DC$151,0)),0)</f>
        <v>0</v>
      </c>
      <c r="I185" s="241">
        <f ca="1">+IFERROR(INDEX('Hoja de Trabajo para listado'!$A$155:$Z$1048576,MATCH($A185,'Hoja de Trabajo para listado'!$A$155:$A$1048576,0),MATCH((CUADRO!I$4&amp;$E185),'Hoja de Trabajo para listado'!$A$151:$Z$151,0)),0)+IFERROR(INDEX('Hoja de Trabajo para listado'!$AB$155:$BA$1048576,MATCH($A185,'Hoja de Trabajo para listado'!$AB$155:$AB$1048576,0),MATCH((CUADRO!I$4&amp;$E185),'Hoja de Trabajo para listado'!$AB$151:$BA$151,0)),0)+IFERROR(INDEX('Hoja de Trabajo para listado'!$BC$155:$CB$1048576,MATCH($A185,'Hoja de Trabajo para listado'!$BC$155:$BC$1048576,0),MATCH((CUADRO!I$4&amp;$E185),'Hoja de Trabajo para listado'!$BC$151:$CB$151,0)),0)+IFERROR(INDEX('Hoja de Trabajo para listado'!$DE$153:$DG$274,MATCH($A185,'Hoja de Trabajo para listado'!$DE$153:$DE$1048576,0),MATCH((CUADRO!I$4&amp;$E185),'Hoja de Trabajo para listado'!$DE$151:$DG$151,0)),0)+IFERROR(INDEX('Hoja de Trabajo para listado'!$CD$155:$DC$1048576,MATCH($A185,'Hoja de Trabajo para listado'!$CD$155:$CD$1048576,0),MATCH((CUADRO!I$4&amp;$E185),'Hoja de Trabajo para listado'!$CD$151:$DC$151,0)),0)</f>
        <v>0</v>
      </c>
      <c r="J185" s="241">
        <f ca="1">+IFERROR(INDEX('Hoja de Trabajo para listado'!$A$155:$Z$1048576,MATCH($A185,'Hoja de Trabajo para listado'!$A$155:$A$1048576,0),MATCH((CUADRO!J$4&amp;$E185),'Hoja de Trabajo para listado'!$A$151:$Z$151,0)),0)+IFERROR(INDEX('Hoja de Trabajo para listado'!$AB$155:$BA$1048576,MATCH($A185,'Hoja de Trabajo para listado'!$AB$155:$AB$1048576,0),MATCH((CUADRO!J$4&amp;$E185),'Hoja de Trabajo para listado'!$AB$151:$BA$151,0)),0)+IFERROR(INDEX('Hoja de Trabajo para listado'!$BC$155:$CB$1048576,MATCH($A185,'Hoja de Trabajo para listado'!$BC$155:$BC$1048576,0),MATCH((CUADRO!J$4&amp;$E185),'Hoja de Trabajo para listado'!$BC$151:$CB$151,0)),0)+IFERROR(INDEX('Hoja de Trabajo para listado'!$DE$153:$DG$274,MATCH($A185,'Hoja de Trabajo para listado'!$DE$153:$DE$1048576,0),MATCH((CUADRO!J$4&amp;$E185),'Hoja de Trabajo para listado'!$DE$151:$DG$151,0)),0)+IFERROR(INDEX('Hoja de Trabajo para listado'!$CD$155:$DC$1048576,MATCH($A185,'Hoja de Trabajo para listado'!$CD$155:$CD$1048576,0),MATCH((CUADRO!J$4&amp;$E185),'Hoja de Trabajo para listado'!$CD$151:$DC$151,0)),0)</f>
        <v>0</v>
      </c>
      <c r="K185" s="241">
        <f ca="1">+IFERROR(INDEX('Hoja de Trabajo para listado'!$A$155:$Z$1048576,MATCH($A185,'Hoja de Trabajo para listado'!$A$155:$A$1048576,0),MATCH((CUADRO!K$4&amp;$E185),'Hoja de Trabajo para listado'!$A$151:$Z$151,0)),0)+IFERROR(INDEX('Hoja de Trabajo para listado'!$AB$155:$BA$1048576,MATCH($A185,'Hoja de Trabajo para listado'!$AB$155:$AB$1048576,0),MATCH((CUADRO!K$4&amp;$E185),'Hoja de Trabajo para listado'!$AB$151:$BA$151,0)),0)+IFERROR(INDEX('Hoja de Trabajo para listado'!$BC$155:$CB$1048576,MATCH($A185,'Hoja de Trabajo para listado'!$BC$155:$BC$1048576,0),MATCH((CUADRO!K$4&amp;$E185),'Hoja de Trabajo para listado'!$BC$151:$CB$151,0)),0)+IFERROR(INDEX('Hoja de Trabajo para listado'!$DE$153:$DG$274,MATCH($A185,'Hoja de Trabajo para listado'!$DE$153:$DE$1048576,0),MATCH((CUADRO!K$4&amp;$E185),'Hoja de Trabajo para listado'!$DE$151:$DG$151,0)),0)+IFERROR(INDEX('Hoja de Trabajo para listado'!$CD$155:$DC$1048576,MATCH($A185,'Hoja de Trabajo para listado'!$CD$155:$CD$1048576,0),MATCH((CUADRO!K$4&amp;$E185),'Hoja de Trabajo para listado'!$CD$151:$DC$151,0)),0)</f>
        <v>0</v>
      </c>
      <c r="L185" s="241">
        <f ca="1">+IFERROR(INDEX('Hoja de Trabajo para listado'!$A$155:$Z$1048576,MATCH($A185,'Hoja de Trabajo para listado'!$A$155:$A$1048576,0),MATCH((CUADRO!L$4&amp;$E185),'Hoja de Trabajo para listado'!$A$151:$Z$151,0)),0)+IFERROR(INDEX('Hoja de Trabajo para listado'!$AB$155:$BA$1048576,MATCH($A185,'Hoja de Trabajo para listado'!$AB$155:$AB$1048576,0),MATCH((CUADRO!L$4&amp;$E185),'Hoja de Trabajo para listado'!$AB$151:$BA$151,0)),0)+IFERROR(INDEX('Hoja de Trabajo para listado'!$BC$155:$CB$1048576,MATCH($A185,'Hoja de Trabajo para listado'!$BC$155:$BC$1048576,0),MATCH((CUADRO!L$4&amp;$E185),'Hoja de Trabajo para listado'!$BC$151:$CB$151,0)),0)+IFERROR(INDEX('Hoja de Trabajo para listado'!$DE$153:$DG$274,MATCH($A185,'Hoja de Trabajo para listado'!$DE$153:$DE$1048576,0),MATCH((CUADRO!L$4&amp;$E185),'Hoja de Trabajo para listado'!$DE$151:$DG$151,0)),0)+IFERROR(INDEX('Hoja de Trabajo para listado'!$CD$155:$DC$1048576,MATCH($A185,'Hoja de Trabajo para listado'!$CD$155:$CD$1048576,0),MATCH((CUADRO!L$4&amp;$E185),'Hoja de Trabajo para listado'!$CD$151:$DC$151,0)),0)</f>
        <v>0</v>
      </c>
      <c r="M185" s="241">
        <f ca="1">+IFERROR(INDEX('Hoja de Trabajo para listado'!$A$155:$Z$1048576,MATCH($A185,'Hoja de Trabajo para listado'!$A$155:$A$1048576,0),MATCH((CUADRO!M$4&amp;$E185),'Hoja de Trabajo para listado'!$A$151:$Z$151,0)),0)+IFERROR(INDEX('Hoja de Trabajo para listado'!$AB$155:$BA$1048576,MATCH($A185,'Hoja de Trabajo para listado'!$AB$155:$AB$1048576,0),MATCH((CUADRO!M$4&amp;$E185),'Hoja de Trabajo para listado'!$AB$151:$BA$151,0)),0)+IFERROR(INDEX('Hoja de Trabajo para listado'!$BC$155:$CB$1048576,MATCH($A185,'Hoja de Trabajo para listado'!$BC$155:$BC$1048576,0),MATCH((CUADRO!M$4&amp;$E185),'Hoja de Trabajo para listado'!$BC$151:$CB$151,0)),0)+IFERROR(INDEX('Hoja de Trabajo para listado'!$DE$153:$DG$274,MATCH($A185,'Hoja de Trabajo para listado'!$DE$153:$DE$1048576,0),MATCH((CUADRO!M$4&amp;$E185),'Hoja de Trabajo para listado'!$DE$151:$DG$151,0)),0)+IFERROR(INDEX('Hoja de Trabajo para listado'!$CD$155:$DC$1048576,MATCH($A185,'Hoja de Trabajo para listado'!$CD$155:$CD$1048576,0),MATCH((CUADRO!M$4&amp;$E185),'Hoja de Trabajo para listado'!$CD$151:$DC$151,0)),0)</f>
        <v>0</v>
      </c>
      <c r="N185" s="241">
        <f ca="1">+IFERROR(INDEX('Hoja de Trabajo para listado'!$A$155:$Z$1048576,MATCH($A185,'Hoja de Trabajo para listado'!$A$155:$A$1048576,0),MATCH((CUADRO!N$4&amp;$E185),'Hoja de Trabajo para listado'!$A$151:$Z$151,0)),0)+IFERROR(INDEX('Hoja de Trabajo para listado'!$AB$155:$BA$1048576,MATCH($A185,'Hoja de Trabajo para listado'!$AB$155:$AB$1048576,0),MATCH((CUADRO!N$4&amp;$E185),'Hoja de Trabajo para listado'!$AB$151:$BA$151,0)),0)+IFERROR(INDEX('Hoja de Trabajo para listado'!$BC$155:$CB$1048576,MATCH($A185,'Hoja de Trabajo para listado'!$BC$155:$BC$1048576,0),MATCH((CUADRO!N$4&amp;$E185),'Hoja de Trabajo para listado'!$BC$151:$CB$151,0)),0)+IFERROR(INDEX('Hoja de Trabajo para listado'!$DE$153:$DG$274,MATCH($A185,'Hoja de Trabajo para listado'!$DE$153:$DE$1048576,0),MATCH((CUADRO!N$4&amp;$E185),'Hoja de Trabajo para listado'!$DE$151:$DG$151,0)),0)+IFERROR(INDEX('Hoja de Trabajo para listado'!$CD$155:$DC$1048576,MATCH($A185,'Hoja de Trabajo para listado'!$CD$155:$CD$1048576,0),MATCH((CUADRO!N$4&amp;$E185),'Hoja de Trabajo para listado'!$CD$151:$DC$151,0)),0)</f>
        <v>0</v>
      </c>
      <c r="O185" s="241">
        <f ca="1">+IFERROR(INDEX('Hoja de Trabajo para listado'!$A$155:$Z$1048576,MATCH($A185,'Hoja de Trabajo para listado'!$A$155:$A$1048576,0),MATCH((CUADRO!O$4&amp;$E185),'Hoja de Trabajo para listado'!$A$151:$Z$151,0)),0)+IFERROR(INDEX('Hoja de Trabajo para listado'!$AB$155:$BA$1048576,MATCH($A185,'Hoja de Trabajo para listado'!$AB$155:$AB$1048576,0),MATCH((CUADRO!O$4&amp;$E185),'Hoja de Trabajo para listado'!$AB$151:$BA$151,0)),0)+IFERROR(INDEX('Hoja de Trabajo para listado'!$BC$155:$CB$1048576,MATCH($A185,'Hoja de Trabajo para listado'!$BC$155:$BC$1048576,0),MATCH((CUADRO!O$4&amp;$E185),'Hoja de Trabajo para listado'!$BC$151:$CB$151,0)),0)+IFERROR(INDEX('Hoja de Trabajo para listado'!$DE$153:$DG$274,MATCH($A185,'Hoja de Trabajo para listado'!$DE$153:$DE$1048576,0),MATCH((CUADRO!O$4&amp;$E185),'Hoja de Trabajo para listado'!$DE$151:$DG$151,0)),0)+IFERROR(INDEX('Hoja de Trabajo para listado'!$CD$155:$DC$1048576,MATCH($A185,'Hoja de Trabajo para listado'!$CD$155:$CD$1048576,0),MATCH((CUADRO!O$4&amp;$E185),'Hoja de Trabajo para listado'!$CD$151:$DC$151,0)),0)</f>
        <v>0</v>
      </c>
      <c r="P185" s="241">
        <f ca="1">+IFERROR(INDEX('Hoja de Trabajo para listado'!$A$155:$Z$1048576,MATCH($A185,'Hoja de Trabajo para listado'!$A$155:$A$1048576,0),MATCH((CUADRO!P$4&amp;$E185),'Hoja de Trabajo para listado'!$A$151:$Z$151,0)),0)+IFERROR(INDEX('Hoja de Trabajo para listado'!$AB$155:$BA$1048576,MATCH($A185,'Hoja de Trabajo para listado'!$AB$155:$AB$1048576,0),MATCH((CUADRO!P$4&amp;$E185),'Hoja de Trabajo para listado'!$AB$151:$BA$151,0)),0)+IFERROR(INDEX('Hoja de Trabajo para listado'!$BC$155:$CB$1048576,MATCH($A185,'Hoja de Trabajo para listado'!$BC$155:$BC$1048576,0),MATCH((CUADRO!P$4&amp;$E185),'Hoja de Trabajo para listado'!$BC$151:$CB$151,0)),0)+IFERROR(INDEX('Hoja de Trabajo para listado'!$DE$153:$DG$274,MATCH($A185,'Hoja de Trabajo para listado'!$DE$153:$DE$1048576,0),MATCH((CUADRO!P$4&amp;$E185),'Hoja de Trabajo para listado'!$DE$151:$DG$151,0)),0)+IFERROR(INDEX('Hoja de Trabajo para listado'!$CD$155:$DC$1048576,MATCH($A185,'Hoja de Trabajo para listado'!$CD$155:$CD$1048576,0),MATCH((CUADRO!P$4&amp;$E185),'Hoja de Trabajo para listado'!$CD$151:$DC$151,0)),0)</f>
        <v>0</v>
      </c>
      <c r="Q185" s="241">
        <f ca="1">+IFERROR(INDEX('Hoja de Trabajo para listado'!$A$155:$Z$1048576,MATCH($A185,'Hoja de Trabajo para listado'!$A$155:$A$1048576,0),MATCH((CUADRO!Q$4&amp;$E185),'Hoja de Trabajo para listado'!$A$151:$Z$151,0)),0)+IFERROR(INDEX('Hoja de Trabajo para listado'!$AB$155:$BA$1048576,MATCH($A185,'Hoja de Trabajo para listado'!$AB$155:$AB$1048576,0),MATCH((CUADRO!Q$4&amp;$E185),'Hoja de Trabajo para listado'!$AB$151:$BA$151,0)),0)+IFERROR(INDEX('Hoja de Trabajo para listado'!$BC$155:$CB$1048576,MATCH($A185,'Hoja de Trabajo para listado'!$BC$155:$BC$1048576,0),MATCH((CUADRO!Q$4&amp;$E185),'Hoja de Trabajo para listado'!$BC$151:$CB$151,0)),0)+IFERROR(INDEX('Hoja de Trabajo para listado'!$DE$153:$DG$274,MATCH($A185,'Hoja de Trabajo para listado'!$DE$153:$DE$1048576,0),MATCH((CUADRO!Q$4&amp;$E185),'Hoja de Trabajo para listado'!$DE$151:$DG$151,0)),0)+IFERROR(INDEX('Hoja de Trabajo para listado'!$CD$155:$DC$1048576,MATCH($A185,'Hoja de Trabajo para listado'!$CD$155:$CD$1048576,0),MATCH((CUADRO!Q$4&amp;$E185),'Hoja de Trabajo para listado'!$CD$151:$DC$151,0)),0)</f>
        <v>0</v>
      </c>
      <c r="R185" s="241">
        <f t="shared" ca="1" si="4"/>
        <v>0</v>
      </c>
      <c r="S185" s="241"/>
      <c r="T185" s="241">
        <f ca="1">+T186</f>
        <v>0</v>
      </c>
      <c r="U185" s="240">
        <f t="shared" si="5"/>
        <v>1</v>
      </c>
    </row>
    <row r="186" spans="1:21" s="352" customFormat="1" ht="15" customHeight="1">
      <c r="A186" s="353">
        <v>270</v>
      </c>
      <c r="B186" s="382"/>
      <c r="C186" s="305" t="str">
        <f>+VLOOKUP(A186,bd_lista!$A$3:$C$592,3,FALSE)</f>
        <v>Direc. Dptal. de Educación Tarija</v>
      </c>
      <c r="D186" s="384"/>
      <c r="E186" s="305" t="s">
        <v>684</v>
      </c>
      <c r="F186" s="243">
        <f ca="1">+IFERROR(INDEX('Hoja de Trabajo para listado'!$A$155:$Z$1048576,MATCH($A186,'Hoja de Trabajo para listado'!$A$155:$A$1048576,0),MATCH((CUADRO!F$4&amp;$E186),'Hoja de Trabajo para listado'!$A$151:$Z$151,0)),0)+IFERROR(INDEX('Hoja de Trabajo para listado'!$AB$155:$BA$1048576,MATCH($A186,'Hoja de Trabajo para listado'!$AB$155:$AB$1048576,0),MATCH((CUADRO!F$4&amp;$E186),'Hoja de Trabajo para listado'!$AB$151:$BA$151,0)),0)+IFERROR(INDEX('Hoja de Trabajo para listado'!$BC$155:$CB$1048576,MATCH($A186,'Hoja de Trabajo para listado'!$BC$155:$BC$1048576,0),MATCH((CUADRO!F$4&amp;$E186),'Hoja de Trabajo para listado'!$BC$151:$CB$151,0)),0)+IFERROR(INDEX('Hoja de Trabajo para listado'!$DE$153:$DG$274,MATCH($A186,'Hoja de Trabajo para listado'!$DE$153:$DE$1048576,0),MATCH((CUADRO!F$4&amp;$E186),'Hoja de Trabajo para listado'!$DE$151:$DG$151,0)),0)+IFERROR(INDEX('Hoja de Trabajo para listado'!$CD$155:$DC$1048576,MATCH($A186,'Hoja de Trabajo para listado'!$CD$155:$CD$1048576,0),MATCH((CUADRO!F$4&amp;$E186),'Hoja de Trabajo para listado'!$CD$151:$DC$151,0)),0)</f>
        <v>0</v>
      </c>
      <c r="G186" s="243">
        <f ca="1">+IFERROR(INDEX('Hoja de Trabajo para listado'!$A$155:$Z$1048576,MATCH($A186,'Hoja de Trabajo para listado'!$A$155:$A$1048576,0),MATCH((CUADRO!G$4&amp;$E186),'Hoja de Trabajo para listado'!$A$151:$Z$151,0)),0)+IFERROR(INDEX('Hoja de Trabajo para listado'!$AB$155:$BA$1048576,MATCH($A186,'Hoja de Trabajo para listado'!$AB$155:$AB$1048576,0),MATCH((CUADRO!G$4&amp;$E186),'Hoja de Trabajo para listado'!$AB$151:$BA$151,0)),0)+IFERROR(INDEX('Hoja de Trabajo para listado'!$BC$155:$CB$1048576,MATCH($A186,'Hoja de Trabajo para listado'!$BC$155:$BC$1048576,0),MATCH((CUADRO!G$4&amp;$E186),'Hoja de Trabajo para listado'!$BC$151:$CB$151,0)),0)+IFERROR(INDEX('Hoja de Trabajo para listado'!$DE$153:$DG$274,MATCH($A186,'Hoja de Trabajo para listado'!$DE$153:$DE$1048576,0),MATCH((CUADRO!G$4&amp;$E186),'Hoja de Trabajo para listado'!$DE$151:$DG$151,0)),0)+IFERROR(INDEX('Hoja de Trabajo para listado'!$CD$155:$DC$1048576,MATCH($A186,'Hoja de Trabajo para listado'!$CD$155:$CD$1048576,0),MATCH((CUADRO!G$4&amp;$E186),'Hoja de Trabajo para listado'!$CD$151:$DC$151,0)),0)</f>
        <v>0</v>
      </c>
      <c r="H186" s="243">
        <f ca="1">+IFERROR(INDEX('Hoja de Trabajo para listado'!$A$155:$Z$1048576,MATCH($A186,'Hoja de Trabajo para listado'!$A$155:$A$1048576,0),MATCH((CUADRO!H$4&amp;$E186),'Hoja de Trabajo para listado'!$A$151:$Z$151,0)),0)+IFERROR(INDEX('Hoja de Trabajo para listado'!$AB$155:$BA$1048576,MATCH($A186,'Hoja de Trabajo para listado'!$AB$155:$AB$1048576,0),MATCH((CUADRO!H$4&amp;$E186),'Hoja de Trabajo para listado'!$AB$151:$BA$151,0)),0)+IFERROR(INDEX('Hoja de Trabajo para listado'!$BC$155:$CB$1048576,MATCH($A186,'Hoja de Trabajo para listado'!$BC$155:$BC$1048576,0),MATCH((CUADRO!H$4&amp;$E186),'Hoja de Trabajo para listado'!$BC$151:$CB$151,0)),0)+IFERROR(INDEX('Hoja de Trabajo para listado'!$DE$153:$DG$274,MATCH($A186,'Hoja de Trabajo para listado'!$DE$153:$DE$1048576,0),MATCH((CUADRO!H$4&amp;$E186),'Hoja de Trabajo para listado'!$DE$151:$DG$151,0)),0)+IFERROR(INDEX('Hoja de Trabajo para listado'!$CD$155:$DC$1048576,MATCH($A186,'Hoja de Trabajo para listado'!$CD$155:$CD$1048576,0),MATCH((CUADRO!H$4&amp;$E186),'Hoja de Trabajo para listado'!$CD$151:$DC$151,0)),0)</f>
        <v>0</v>
      </c>
      <c r="I186" s="243">
        <f ca="1">+IFERROR(INDEX('Hoja de Trabajo para listado'!$A$155:$Z$1048576,MATCH($A186,'Hoja de Trabajo para listado'!$A$155:$A$1048576,0),MATCH((CUADRO!I$4&amp;$E186),'Hoja de Trabajo para listado'!$A$151:$Z$151,0)),0)+IFERROR(INDEX('Hoja de Trabajo para listado'!$AB$155:$BA$1048576,MATCH($A186,'Hoja de Trabajo para listado'!$AB$155:$AB$1048576,0),MATCH((CUADRO!I$4&amp;$E186),'Hoja de Trabajo para listado'!$AB$151:$BA$151,0)),0)+IFERROR(INDEX('Hoja de Trabajo para listado'!$BC$155:$CB$1048576,MATCH($A186,'Hoja de Trabajo para listado'!$BC$155:$BC$1048576,0),MATCH((CUADRO!I$4&amp;$E186),'Hoja de Trabajo para listado'!$BC$151:$CB$151,0)),0)+IFERROR(INDEX('Hoja de Trabajo para listado'!$DE$153:$DG$274,MATCH($A186,'Hoja de Trabajo para listado'!$DE$153:$DE$1048576,0),MATCH((CUADRO!I$4&amp;$E186),'Hoja de Trabajo para listado'!$DE$151:$DG$151,0)),0)+IFERROR(INDEX('Hoja de Trabajo para listado'!$CD$155:$DC$1048576,MATCH($A186,'Hoja de Trabajo para listado'!$CD$155:$CD$1048576,0),MATCH((CUADRO!I$4&amp;$E186),'Hoja de Trabajo para listado'!$CD$151:$DC$151,0)),0)</f>
        <v>0</v>
      </c>
      <c r="J186" s="243">
        <f ca="1">+IFERROR(INDEX('Hoja de Trabajo para listado'!$A$155:$Z$1048576,MATCH($A186,'Hoja de Trabajo para listado'!$A$155:$A$1048576,0),MATCH((CUADRO!J$4&amp;$E186),'Hoja de Trabajo para listado'!$A$151:$Z$151,0)),0)+IFERROR(INDEX('Hoja de Trabajo para listado'!$AB$155:$BA$1048576,MATCH($A186,'Hoja de Trabajo para listado'!$AB$155:$AB$1048576,0),MATCH((CUADRO!J$4&amp;$E186),'Hoja de Trabajo para listado'!$AB$151:$BA$151,0)),0)+IFERROR(INDEX('Hoja de Trabajo para listado'!$BC$155:$CB$1048576,MATCH($A186,'Hoja de Trabajo para listado'!$BC$155:$BC$1048576,0),MATCH((CUADRO!J$4&amp;$E186),'Hoja de Trabajo para listado'!$BC$151:$CB$151,0)),0)+IFERROR(INDEX('Hoja de Trabajo para listado'!$DE$153:$DG$274,MATCH($A186,'Hoja de Trabajo para listado'!$DE$153:$DE$1048576,0),MATCH((CUADRO!J$4&amp;$E186),'Hoja de Trabajo para listado'!$DE$151:$DG$151,0)),0)+IFERROR(INDEX('Hoja de Trabajo para listado'!$CD$155:$DC$1048576,MATCH($A186,'Hoja de Trabajo para listado'!$CD$155:$CD$1048576,0),MATCH((CUADRO!J$4&amp;$E186),'Hoja de Trabajo para listado'!$CD$151:$DC$151,0)),0)</f>
        <v>0</v>
      </c>
      <c r="K186" s="243">
        <f ca="1">+IFERROR(INDEX('Hoja de Trabajo para listado'!$A$155:$Z$1048576,MATCH($A186,'Hoja de Trabajo para listado'!$A$155:$A$1048576,0),MATCH((CUADRO!K$4&amp;$E186),'Hoja de Trabajo para listado'!$A$151:$Z$151,0)),0)+IFERROR(INDEX('Hoja de Trabajo para listado'!$AB$155:$BA$1048576,MATCH($A186,'Hoja de Trabajo para listado'!$AB$155:$AB$1048576,0),MATCH((CUADRO!K$4&amp;$E186),'Hoja de Trabajo para listado'!$AB$151:$BA$151,0)),0)+IFERROR(INDEX('Hoja de Trabajo para listado'!$BC$155:$CB$1048576,MATCH($A186,'Hoja de Trabajo para listado'!$BC$155:$BC$1048576,0),MATCH((CUADRO!K$4&amp;$E186),'Hoja de Trabajo para listado'!$BC$151:$CB$151,0)),0)+IFERROR(INDEX('Hoja de Trabajo para listado'!$DE$153:$DG$274,MATCH($A186,'Hoja de Trabajo para listado'!$DE$153:$DE$1048576,0),MATCH((CUADRO!K$4&amp;$E186),'Hoja de Trabajo para listado'!$DE$151:$DG$151,0)),0)+IFERROR(INDEX('Hoja de Trabajo para listado'!$CD$155:$DC$1048576,MATCH($A186,'Hoja de Trabajo para listado'!$CD$155:$CD$1048576,0),MATCH((CUADRO!K$4&amp;$E186),'Hoja de Trabajo para listado'!$CD$151:$DC$151,0)),0)</f>
        <v>0</v>
      </c>
      <c r="L186" s="243">
        <f ca="1">+IFERROR(INDEX('Hoja de Trabajo para listado'!$A$155:$Z$1048576,MATCH($A186,'Hoja de Trabajo para listado'!$A$155:$A$1048576,0),MATCH((CUADRO!L$4&amp;$E186),'Hoja de Trabajo para listado'!$A$151:$Z$151,0)),0)+IFERROR(INDEX('Hoja de Trabajo para listado'!$AB$155:$BA$1048576,MATCH($A186,'Hoja de Trabajo para listado'!$AB$155:$AB$1048576,0),MATCH((CUADRO!L$4&amp;$E186),'Hoja de Trabajo para listado'!$AB$151:$BA$151,0)),0)+IFERROR(INDEX('Hoja de Trabajo para listado'!$BC$155:$CB$1048576,MATCH($A186,'Hoja de Trabajo para listado'!$BC$155:$BC$1048576,0),MATCH((CUADRO!L$4&amp;$E186),'Hoja de Trabajo para listado'!$BC$151:$CB$151,0)),0)+IFERROR(INDEX('Hoja de Trabajo para listado'!$DE$153:$DG$274,MATCH($A186,'Hoja de Trabajo para listado'!$DE$153:$DE$1048576,0),MATCH((CUADRO!L$4&amp;$E186),'Hoja de Trabajo para listado'!$DE$151:$DG$151,0)),0)+IFERROR(INDEX('Hoja de Trabajo para listado'!$CD$155:$DC$1048576,MATCH($A186,'Hoja de Trabajo para listado'!$CD$155:$CD$1048576,0),MATCH((CUADRO!L$4&amp;$E186),'Hoja de Trabajo para listado'!$CD$151:$DC$151,0)),0)</f>
        <v>0</v>
      </c>
      <c r="M186" s="243">
        <f ca="1">+IFERROR(INDEX('Hoja de Trabajo para listado'!$A$155:$Z$1048576,MATCH($A186,'Hoja de Trabajo para listado'!$A$155:$A$1048576,0),MATCH((CUADRO!M$4&amp;$E186),'Hoja de Trabajo para listado'!$A$151:$Z$151,0)),0)+IFERROR(INDEX('Hoja de Trabajo para listado'!$AB$155:$BA$1048576,MATCH($A186,'Hoja de Trabajo para listado'!$AB$155:$AB$1048576,0),MATCH((CUADRO!M$4&amp;$E186),'Hoja de Trabajo para listado'!$AB$151:$BA$151,0)),0)+IFERROR(INDEX('Hoja de Trabajo para listado'!$BC$155:$CB$1048576,MATCH($A186,'Hoja de Trabajo para listado'!$BC$155:$BC$1048576,0),MATCH((CUADRO!M$4&amp;$E186),'Hoja de Trabajo para listado'!$BC$151:$CB$151,0)),0)+IFERROR(INDEX('Hoja de Trabajo para listado'!$DE$153:$DG$274,MATCH($A186,'Hoja de Trabajo para listado'!$DE$153:$DE$1048576,0),MATCH((CUADRO!M$4&amp;$E186),'Hoja de Trabajo para listado'!$DE$151:$DG$151,0)),0)+IFERROR(INDEX('Hoja de Trabajo para listado'!$CD$155:$DC$1048576,MATCH($A186,'Hoja de Trabajo para listado'!$CD$155:$CD$1048576,0),MATCH((CUADRO!M$4&amp;$E186),'Hoja de Trabajo para listado'!$CD$151:$DC$151,0)),0)</f>
        <v>0</v>
      </c>
      <c r="N186" s="243">
        <f ca="1">+IFERROR(INDEX('Hoja de Trabajo para listado'!$A$155:$Z$1048576,MATCH($A186,'Hoja de Trabajo para listado'!$A$155:$A$1048576,0),MATCH((CUADRO!N$4&amp;$E186),'Hoja de Trabajo para listado'!$A$151:$Z$151,0)),0)+IFERROR(INDEX('Hoja de Trabajo para listado'!$AB$155:$BA$1048576,MATCH($A186,'Hoja de Trabajo para listado'!$AB$155:$AB$1048576,0),MATCH((CUADRO!N$4&amp;$E186),'Hoja de Trabajo para listado'!$AB$151:$BA$151,0)),0)+IFERROR(INDEX('Hoja de Trabajo para listado'!$BC$155:$CB$1048576,MATCH($A186,'Hoja de Trabajo para listado'!$BC$155:$BC$1048576,0),MATCH((CUADRO!N$4&amp;$E186),'Hoja de Trabajo para listado'!$BC$151:$CB$151,0)),0)+IFERROR(INDEX('Hoja de Trabajo para listado'!$DE$153:$DG$274,MATCH($A186,'Hoja de Trabajo para listado'!$DE$153:$DE$1048576,0),MATCH((CUADRO!N$4&amp;$E186),'Hoja de Trabajo para listado'!$DE$151:$DG$151,0)),0)+IFERROR(INDEX('Hoja de Trabajo para listado'!$CD$155:$DC$1048576,MATCH($A186,'Hoja de Trabajo para listado'!$CD$155:$CD$1048576,0),MATCH((CUADRO!N$4&amp;$E186),'Hoja de Trabajo para listado'!$CD$151:$DC$151,0)),0)</f>
        <v>0</v>
      </c>
      <c r="O186" s="243">
        <f ca="1">+IFERROR(INDEX('Hoja de Trabajo para listado'!$A$155:$Z$1048576,MATCH($A186,'Hoja de Trabajo para listado'!$A$155:$A$1048576,0),MATCH((CUADRO!O$4&amp;$E186),'Hoja de Trabajo para listado'!$A$151:$Z$151,0)),0)+IFERROR(INDEX('Hoja de Trabajo para listado'!$AB$155:$BA$1048576,MATCH($A186,'Hoja de Trabajo para listado'!$AB$155:$AB$1048576,0),MATCH((CUADRO!O$4&amp;$E186),'Hoja de Trabajo para listado'!$AB$151:$BA$151,0)),0)+IFERROR(INDEX('Hoja de Trabajo para listado'!$BC$155:$CB$1048576,MATCH($A186,'Hoja de Trabajo para listado'!$BC$155:$BC$1048576,0),MATCH((CUADRO!O$4&amp;$E186),'Hoja de Trabajo para listado'!$BC$151:$CB$151,0)),0)+IFERROR(INDEX('Hoja de Trabajo para listado'!$DE$153:$DG$274,MATCH($A186,'Hoja de Trabajo para listado'!$DE$153:$DE$1048576,0),MATCH((CUADRO!O$4&amp;$E186),'Hoja de Trabajo para listado'!$DE$151:$DG$151,0)),0)+IFERROR(INDEX('Hoja de Trabajo para listado'!$CD$155:$DC$1048576,MATCH($A186,'Hoja de Trabajo para listado'!$CD$155:$CD$1048576,0),MATCH((CUADRO!O$4&amp;$E186),'Hoja de Trabajo para listado'!$CD$151:$DC$151,0)),0)</f>
        <v>0</v>
      </c>
      <c r="P186" s="243">
        <f ca="1">+IFERROR(INDEX('Hoja de Trabajo para listado'!$A$155:$Z$1048576,MATCH($A186,'Hoja de Trabajo para listado'!$A$155:$A$1048576,0),MATCH((CUADRO!P$4&amp;$E186),'Hoja de Trabajo para listado'!$A$151:$Z$151,0)),0)+IFERROR(INDEX('Hoja de Trabajo para listado'!$AB$155:$BA$1048576,MATCH($A186,'Hoja de Trabajo para listado'!$AB$155:$AB$1048576,0),MATCH((CUADRO!P$4&amp;$E186),'Hoja de Trabajo para listado'!$AB$151:$BA$151,0)),0)+IFERROR(INDEX('Hoja de Trabajo para listado'!$BC$155:$CB$1048576,MATCH($A186,'Hoja de Trabajo para listado'!$BC$155:$BC$1048576,0),MATCH((CUADRO!P$4&amp;$E186),'Hoja de Trabajo para listado'!$BC$151:$CB$151,0)),0)+IFERROR(INDEX('Hoja de Trabajo para listado'!$DE$153:$DG$274,MATCH($A186,'Hoja de Trabajo para listado'!$DE$153:$DE$1048576,0),MATCH((CUADRO!P$4&amp;$E186),'Hoja de Trabajo para listado'!$DE$151:$DG$151,0)),0)+IFERROR(INDEX('Hoja de Trabajo para listado'!$CD$155:$DC$1048576,MATCH($A186,'Hoja de Trabajo para listado'!$CD$155:$CD$1048576,0),MATCH((CUADRO!P$4&amp;$E186),'Hoja de Trabajo para listado'!$CD$151:$DC$151,0)),0)</f>
        <v>0</v>
      </c>
      <c r="Q186" s="243">
        <f ca="1">+IFERROR(INDEX('Hoja de Trabajo para listado'!$A$155:$Z$1048576,MATCH($A186,'Hoja de Trabajo para listado'!$A$155:$A$1048576,0),MATCH((CUADRO!Q$4&amp;$E186),'Hoja de Trabajo para listado'!$A$151:$Z$151,0)),0)+IFERROR(INDEX('Hoja de Trabajo para listado'!$AB$155:$BA$1048576,MATCH($A186,'Hoja de Trabajo para listado'!$AB$155:$AB$1048576,0),MATCH((CUADRO!Q$4&amp;$E186),'Hoja de Trabajo para listado'!$AB$151:$BA$151,0)),0)+IFERROR(INDEX('Hoja de Trabajo para listado'!$BC$155:$CB$1048576,MATCH($A186,'Hoja de Trabajo para listado'!$BC$155:$BC$1048576,0),MATCH((CUADRO!Q$4&amp;$E186),'Hoja de Trabajo para listado'!$BC$151:$CB$151,0)),0)+IFERROR(INDEX('Hoja de Trabajo para listado'!$DE$153:$DG$274,MATCH($A186,'Hoja de Trabajo para listado'!$DE$153:$DE$1048576,0),MATCH((CUADRO!Q$4&amp;$E186),'Hoja de Trabajo para listado'!$DE$151:$DG$151,0)),0)+IFERROR(INDEX('Hoja de Trabajo para listado'!$CD$155:$DC$1048576,MATCH($A186,'Hoja de Trabajo para listado'!$CD$155:$CD$1048576,0),MATCH((CUADRO!Q$4&amp;$E186),'Hoja de Trabajo para listado'!$CD$151:$DC$151,0)),0)</f>
        <v>0</v>
      </c>
      <c r="R186" s="243">
        <f t="shared" ca="1" si="4"/>
        <v>0</v>
      </c>
      <c r="S186" s="243">
        <f ca="1">+R185+R186</f>
        <v>0</v>
      </c>
      <c r="T186" s="243">
        <f ca="1">+S186</f>
        <v>0</v>
      </c>
      <c r="U186" s="242">
        <f t="shared" si="5"/>
        <v>2</v>
      </c>
    </row>
    <row r="187" spans="1:21" customFormat="1" ht="15" hidden="1" customHeight="1">
      <c r="A187" s="32">
        <v>271</v>
      </c>
      <c r="B187" s="381">
        <f>+A187</f>
        <v>271</v>
      </c>
      <c r="C187" s="245" t="str">
        <f>+VLOOKUP(A187,bd_lista!$A$3:$C$592,3,FALSE)</f>
        <v>Direc. Dptal. de Educación Santa Cruz</v>
      </c>
      <c r="D187" s="383" t="str">
        <f>+C187</f>
        <v>Direc. Dptal. de Educación Santa Cruz</v>
      </c>
      <c r="E187" s="245" t="s">
        <v>683</v>
      </c>
      <c r="F187" s="241">
        <f ca="1">+IFERROR(INDEX('Hoja de Trabajo para listado'!$A$155:$Z$1048576,MATCH($A187,'Hoja de Trabajo para listado'!$A$155:$A$1048576,0),MATCH((CUADRO!F$4&amp;$E187),'Hoja de Trabajo para listado'!$A$151:$Z$151,0)),0)+IFERROR(INDEX('Hoja de Trabajo para listado'!$AB$155:$BA$1048576,MATCH($A187,'Hoja de Trabajo para listado'!$AB$155:$AB$1048576,0),MATCH((CUADRO!F$4&amp;$E187),'Hoja de Trabajo para listado'!$AB$151:$BA$151,0)),0)+IFERROR(INDEX('Hoja de Trabajo para listado'!$BC$155:$CB$1048576,MATCH($A187,'Hoja de Trabajo para listado'!$BC$155:$BC$1048576,0),MATCH((CUADRO!F$4&amp;$E187),'Hoja de Trabajo para listado'!$BC$151:$CB$151,0)),0)+IFERROR(INDEX('Hoja de Trabajo para listado'!$DE$153:$DG$274,MATCH($A187,'Hoja de Trabajo para listado'!$DE$153:$DE$1048576,0),MATCH((CUADRO!F$4&amp;$E187),'Hoja de Trabajo para listado'!$DE$151:$DG$151,0)),0)+IFERROR(INDEX('Hoja de Trabajo para listado'!$CD$155:$DC$1048576,MATCH($A187,'Hoja de Trabajo para listado'!$CD$155:$CD$1048576,0),MATCH((CUADRO!F$4&amp;$E187),'Hoja de Trabajo para listado'!$CD$151:$DC$151,0)),0)</f>
        <v>0</v>
      </c>
      <c r="G187" s="241">
        <f ca="1">+IFERROR(INDEX('Hoja de Trabajo para listado'!$A$155:$Z$1048576,MATCH($A187,'Hoja de Trabajo para listado'!$A$155:$A$1048576,0),MATCH((CUADRO!G$4&amp;$E187),'Hoja de Trabajo para listado'!$A$151:$Z$151,0)),0)+IFERROR(INDEX('Hoja de Trabajo para listado'!$AB$155:$BA$1048576,MATCH($A187,'Hoja de Trabajo para listado'!$AB$155:$AB$1048576,0),MATCH((CUADRO!G$4&amp;$E187),'Hoja de Trabajo para listado'!$AB$151:$BA$151,0)),0)+IFERROR(INDEX('Hoja de Trabajo para listado'!$BC$155:$CB$1048576,MATCH($A187,'Hoja de Trabajo para listado'!$BC$155:$BC$1048576,0),MATCH((CUADRO!G$4&amp;$E187),'Hoja de Trabajo para listado'!$BC$151:$CB$151,0)),0)+IFERROR(INDEX('Hoja de Trabajo para listado'!$DE$153:$DG$274,MATCH($A187,'Hoja de Trabajo para listado'!$DE$153:$DE$1048576,0),MATCH((CUADRO!G$4&amp;$E187),'Hoja de Trabajo para listado'!$DE$151:$DG$151,0)),0)+IFERROR(INDEX('Hoja de Trabajo para listado'!$CD$155:$DC$1048576,MATCH($A187,'Hoja de Trabajo para listado'!$CD$155:$CD$1048576,0),MATCH((CUADRO!G$4&amp;$E187),'Hoja de Trabajo para listado'!$CD$151:$DC$151,0)),0)</f>
        <v>0</v>
      </c>
      <c r="H187" s="241">
        <f ca="1">+IFERROR(INDEX('Hoja de Trabajo para listado'!$A$155:$Z$1048576,MATCH($A187,'Hoja de Trabajo para listado'!$A$155:$A$1048576,0),MATCH((CUADRO!H$4&amp;$E187),'Hoja de Trabajo para listado'!$A$151:$Z$151,0)),0)+IFERROR(INDEX('Hoja de Trabajo para listado'!$AB$155:$BA$1048576,MATCH($A187,'Hoja de Trabajo para listado'!$AB$155:$AB$1048576,0),MATCH((CUADRO!H$4&amp;$E187),'Hoja de Trabajo para listado'!$AB$151:$BA$151,0)),0)+IFERROR(INDEX('Hoja de Trabajo para listado'!$BC$155:$CB$1048576,MATCH($A187,'Hoja de Trabajo para listado'!$BC$155:$BC$1048576,0),MATCH((CUADRO!H$4&amp;$E187),'Hoja de Trabajo para listado'!$BC$151:$CB$151,0)),0)+IFERROR(INDEX('Hoja de Trabajo para listado'!$DE$153:$DG$274,MATCH($A187,'Hoja de Trabajo para listado'!$DE$153:$DE$1048576,0),MATCH((CUADRO!H$4&amp;$E187),'Hoja de Trabajo para listado'!$DE$151:$DG$151,0)),0)+IFERROR(INDEX('Hoja de Trabajo para listado'!$CD$155:$DC$1048576,MATCH($A187,'Hoja de Trabajo para listado'!$CD$155:$CD$1048576,0),MATCH((CUADRO!H$4&amp;$E187),'Hoja de Trabajo para listado'!$CD$151:$DC$151,0)),0)</f>
        <v>0</v>
      </c>
      <c r="I187" s="241">
        <f ca="1">+IFERROR(INDEX('Hoja de Trabajo para listado'!$A$155:$Z$1048576,MATCH($A187,'Hoja de Trabajo para listado'!$A$155:$A$1048576,0),MATCH((CUADRO!I$4&amp;$E187),'Hoja de Trabajo para listado'!$A$151:$Z$151,0)),0)+IFERROR(INDEX('Hoja de Trabajo para listado'!$AB$155:$BA$1048576,MATCH($A187,'Hoja de Trabajo para listado'!$AB$155:$AB$1048576,0),MATCH((CUADRO!I$4&amp;$E187),'Hoja de Trabajo para listado'!$AB$151:$BA$151,0)),0)+IFERROR(INDEX('Hoja de Trabajo para listado'!$BC$155:$CB$1048576,MATCH($A187,'Hoja de Trabajo para listado'!$BC$155:$BC$1048576,0),MATCH((CUADRO!I$4&amp;$E187),'Hoja de Trabajo para listado'!$BC$151:$CB$151,0)),0)+IFERROR(INDEX('Hoja de Trabajo para listado'!$DE$153:$DG$274,MATCH($A187,'Hoja de Trabajo para listado'!$DE$153:$DE$1048576,0),MATCH((CUADRO!I$4&amp;$E187),'Hoja de Trabajo para listado'!$DE$151:$DG$151,0)),0)+IFERROR(INDEX('Hoja de Trabajo para listado'!$CD$155:$DC$1048576,MATCH($A187,'Hoja de Trabajo para listado'!$CD$155:$CD$1048576,0),MATCH((CUADRO!I$4&amp;$E187),'Hoja de Trabajo para listado'!$CD$151:$DC$151,0)),0)</f>
        <v>0</v>
      </c>
      <c r="J187" s="241">
        <f ca="1">+IFERROR(INDEX('Hoja de Trabajo para listado'!$A$155:$Z$1048576,MATCH($A187,'Hoja de Trabajo para listado'!$A$155:$A$1048576,0),MATCH((CUADRO!J$4&amp;$E187),'Hoja de Trabajo para listado'!$A$151:$Z$151,0)),0)+IFERROR(INDEX('Hoja de Trabajo para listado'!$AB$155:$BA$1048576,MATCH($A187,'Hoja de Trabajo para listado'!$AB$155:$AB$1048576,0),MATCH((CUADRO!J$4&amp;$E187),'Hoja de Trabajo para listado'!$AB$151:$BA$151,0)),0)+IFERROR(INDEX('Hoja de Trabajo para listado'!$BC$155:$CB$1048576,MATCH($A187,'Hoja de Trabajo para listado'!$BC$155:$BC$1048576,0),MATCH((CUADRO!J$4&amp;$E187),'Hoja de Trabajo para listado'!$BC$151:$CB$151,0)),0)+IFERROR(INDEX('Hoja de Trabajo para listado'!$DE$153:$DG$274,MATCH($A187,'Hoja de Trabajo para listado'!$DE$153:$DE$1048576,0),MATCH((CUADRO!J$4&amp;$E187),'Hoja de Trabajo para listado'!$DE$151:$DG$151,0)),0)+IFERROR(INDEX('Hoja de Trabajo para listado'!$CD$155:$DC$1048576,MATCH($A187,'Hoja de Trabajo para listado'!$CD$155:$CD$1048576,0),MATCH((CUADRO!J$4&amp;$E187),'Hoja de Trabajo para listado'!$CD$151:$DC$151,0)),0)</f>
        <v>0</v>
      </c>
      <c r="K187" s="241">
        <f ca="1">+IFERROR(INDEX('Hoja de Trabajo para listado'!$A$155:$Z$1048576,MATCH($A187,'Hoja de Trabajo para listado'!$A$155:$A$1048576,0),MATCH((CUADRO!K$4&amp;$E187),'Hoja de Trabajo para listado'!$A$151:$Z$151,0)),0)+IFERROR(INDEX('Hoja de Trabajo para listado'!$AB$155:$BA$1048576,MATCH($A187,'Hoja de Trabajo para listado'!$AB$155:$AB$1048576,0),MATCH((CUADRO!K$4&amp;$E187),'Hoja de Trabajo para listado'!$AB$151:$BA$151,0)),0)+IFERROR(INDEX('Hoja de Trabajo para listado'!$BC$155:$CB$1048576,MATCH($A187,'Hoja de Trabajo para listado'!$BC$155:$BC$1048576,0),MATCH((CUADRO!K$4&amp;$E187),'Hoja de Trabajo para listado'!$BC$151:$CB$151,0)),0)+IFERROR(INDEX('Hoja de Trabajo para listado'!$DE$153:$DG$274,MATCH($A187,'Hoja de Trabajo para listado'!$DE$153:$DE$1048576,0),MATCH((CUADRO!K$4&amp;$E187),'Hoja de Trabajo para listado'!$DE$151:$DG$151,0)),0)+IFERROR(INDEX('Hoja de Trabajo para listado'!$CD$155:$DC$1048576,MATCH($A187,'Hoja de Trabajo para listado'!$CD$155:$CD$1048576,0),MATCH((CUADRO!K$4&amp;$E187),'Hoja de Trabajo para listado'!$CD$151:$DC$151,0)),0)</f>
        <v>0</v>
      </c>
      <c r="L187" s="241">
        <f ca="1">+IFERROR(INDEX('Hoja de Trabajo para listado'!$A$155:$Z$1048576,MATCH($A187,'Hoja de Trabajo para listado'!$A$155:$A$1048576,0),MATCH((CUADRO!L$4&amp;$E187),'Hoja de Trabajo para listado'!$A$151:$Z$151,0)),0)+IFERROR(INDEX('Hoja de Trabajo para listado'!$AB$155:$BA$1048576,MATCH($A187,'Hoja de Trabajo para listado'!$AB$155:$AB$1048576,0),MATCH((CUADRO!L$4&amp;$E187),'Hoja de Trabajo para listado'!$AB$151:$BA$151,0)),0)+IFERROR(INDEX('Hoja de Trabajo para listado'!$BC$155:$CB$1048576,MATCH($A187,'Hoja de Trabajo para listado'!$BC$155:$BC$1048576,0),MATCH((CUADRO!L$4&amp;$E187),'Hoja de Trabajo para listado'!$BC$151:$CB$151,0)),0)+IFERROR(INDEX('Hoja de Trabajo para listado'!$DE$153:$DG$274,MATCH($A187,'Hoja de Trabajo para listado'!$DE$153:$DE$1048576,0),MATCH((CUADRO!L$4&amp;$E187),'Hoja de Trabajo para listado'!$DE$151:$DG$151,0)),0)+IFERROR(INDEX('Hoja de Trabajo para listado'!$CD$155:$DC$1048576,MATCH($A187,'Hoja de Trabajo para listado'!$CD$155:$CD$1048576,0),MATCH((CUADRO!L$4&amp;$E187),'Hoja de Trabajo para listado'!$CD$151:$DC$151,0)),0)</f>
        <v>0</v>
      </c>
      <c r="M187" s="241">
        <f ca="1">+IFERROR(INDEX('Hoja de Trabajo para listado'!$A$155:$Z$1048576,MATCH($A187,'Hoja de Trabajo para listado'!$A$155:$A$1048576,0),MATCH((CUADRO!M$4&amp;$E187),'Hoja de Trabajo para listado'!$A$151:$Z$151,0)),0)+IFERROR(INDEX('Hoja de Trabajo para listado'!$AB$155:$BA$1048576,MATCH($A187,'Hoja de Trabajo para listado'!$AB$155:$AB$1048576,0),MATCH((CUADRO!M$4&amp;$E187),'Hoja de Trabajo para listado'!$AB$151:$BA$151,0)),0)+IFERROR(INDEX('Hoja de Trabajo para listado'!$BC$155:$CB$1048576,MATCH($A187,'Hoja de Trabajo para listado'!$BC$155:$BC$1048576,0),MATCH((CUADRO!M$4&amp;$E187),'Hoja de Trabajo para listado'!$BC$151:$CB$151,0)),0)+IFERROR(INDEX('Hoja de Trabajo para listado'!$DE$153:$DG$274,MATCH($A187,'Hoja de Trabajo para listado'!$DE$153:$DE$1048576,0),MATCH((CUADRO!M$4&amp;$E187),'Hoja de Trabajo para listado'!$DE$151:$DG$151,0)),0)+IFERROR(INDEX('Hoja de Trabajo para listado'!$CD$155:$DC$1048576,MATCH($A187,'Hoja de Trabajo para listado'!$CD$155:$CD$1048576,0),MATCH((CUADRO!M$4&amp;$E187),'Hoja de Trabajo para listado'!$CD$151:$DC$151,0)),0)</f>
        <v>0</v>
      </c>
      <c r="N187" s="241">
        <f ca="1">+IFERROR(INDEX('Hoja de Trabajo para listado'!$A$155:$Z$1048576,MATCH($A187,'Hoja de Trabajo para listado'!$A$155:$A$1048576,0),MATCH((CUADRO!N$4&amp;$E187),'Hoja de Trabajo para listado'!$A$151:$Z$151,0)),0)+IFERROR(INDEX('Hoja de Trabajo para listado'!$AB$155:$BA$1048576,MATCH($A187,'Hoja de Trabajo para listado'!$AB$155:$AB$1048576,0),MATCH((CUADRO!N$4&amp;$E187),'Hoja de Trabajo para listado'!$AB$151:$BA$151,0)),0)+IFERROR(INDEX('Hoja de Trabajo para listado'!$BC$155:$CB$1048576,MATCH($A187,'Hoja de Trabajo para listado'!$BC$155:$BC$1048576,0),MATCH((CUADRO!N$4&amp;$E187),'Hoja de Trabajo para listado'!$BC$151:$CB$151,0)),0)+IFERROR(INDEX('Hoja de Trabajo para listado'!$DE$153:$DG$274,MATCH($A187,'Hoja de Trabajo para listado'!$DE$153:$DE$1048576,0),MATCH((CUADRO!N$4&amp;$E187),'Hoja de Trabajo para listado'!$DE$151:$DG$151,0)),0)+IFERROR(INDEX('Hoja de Trabajo para listado'!$CD$155:$DC$1048576,MATCH($A187,'Hoja de Trabajo para listado'!$CD$155:$CD$1048576,0),MATCH((CUADRO!N$4&amp;$E187),'Hoja de Trabajo para listado'!$CD$151:$DC$151,0)),0)</f>
        <v>0</v>
      </c>
      <c r="O187" s="241">
        <f ca="1">+IFERROR(INDEX('Hoja de Trabajo para listado'!$A$155:$Z$1048576,MATCH($A187,'Hoja de Trabajo para listado'!$A$155:$A$1048576,0),MATCH((CUADRO!O$4&amp;$E187),'Hoja de Trabajo para listado'!$A$151:$Z$151,0)),0)+IFERROR(INDEX('Hoja de Trabajo para listado'!$AB$155:$BA$1048576,MATCH($A187,'Hoja de Trabajo para listado'!$AB$155:$AB$1048576,0),MATCH((CUADRO!O$4&amp;$E187),'Hoja de Trabajo para listado'!$AB$151:$BA$151,0)),0)+IFERROR(INDEX('Hoja de Trabajo para listado'!$BC$155:$CB$1048576,MATCH($A187,'Hoja de Trabajo para listado'!$BC$155:$BC$1048576,0),MATCH((CUADRO!O$4&amp;$E187),'Hoja de Trabajo para listado'!$BC$151:$CB$151,0)),0)+IFERROR(INDEX('Hoja de Trabajo para listado'!$DE$153:$DG$274,MATCH($A187,'Hoja de Trabajo para listado'!$DE$153:$DE$1048576,0),MATCH((CUADRO!O$4&amp;$E187),'Hoja de Trabajo para listado'!$DE$151:$DG$151,0)),0)+IFERROR(INDEX('Hoja de Trabajo para listado'!$CD$155:$DC$1048576,MATCH($A187,'Hoja de Trabajo para listado'!$CD$155:$CD$1048576,0),MATCH((CUADRO!O$4&amp;$E187),'Hoja de Trabajo para listado'!$CD$151:$DC$151,0)),0)</f>
        <v>0</v>
      </c>
      <c r="P187" s="241">
        <f ca="1">+IFERROR(INDEX('Hoja de Trabajo para listado'!$A$155:$Z$1048576,MATCH($A187,'Hoja de Trabajo para listado'!$A$155:$A$1048576,0),MATCH((CUADRO!P$4&amp;$E187),'Hoja de Trabajo para listado'!$A$151:$Z$151,0)),0)+IFERROR(INDEX('Hoja de Trabajo para listado'!$AB$155:$BA$1048576,MATCH($A187,'Hoja de Trabajo para listado'!$AB$155:$AB$1048576,0),MATCH((CUADRO!P$4&amp;$E187),'Hoja de Trabajo para listado'!$AB$151:$BA$151,0)),0)+IFERROR(INDEX('Hoja de Trabajo para listado'!$BC$155:$CB$1048576,MATCH($A187,'Hoja de Trabajo para listado'!$BC$155:$BC$1048576,0),MATCH((CUADRO!P$4&amp;$E187),'Hoja de Trabajo para listado'!$BC$151:$CB$151,0)),0)+IFERROR(INDEX('Hoja de Trabajo para listado'!$DE$153:$DG$274,MATCH($A187,'Hoja de Trabajo para listado'!$DE$153:$DE$1048576,0),MATCH((CUADRO!P$4&amp;$E187),'Hoja de Trabajo para listado'!$DE$151:$DG$151,0)),0)+IFERROR(INDEX('Hoja de Trabajo para listado'!$CD$155:$DC$1048576,MATCH($A187,'Hoja de Trabajo para listado'!$CD$155:$CD$1048576,0),MATCH((CUADRO!P$4&amp;$E187),'Hoja de Trabajo para listado'!$CD$151:$DC$151,0)),0)</f>
        <v>0</v>
      </c>
      <c r="Q187" s="241">
        <f ca="1">+IFERROR(INDEX('Hoja de Trabajo para listado'!$A$155:$Z$1048576,MATCH($A187,'Hoja de Trabajo para listado'!$A$155:$A$1048576,0),MATCH((CUADRO!Q$4&amp;$E187),'Hoja de Trabajo para listado'!$A$151:$Z$151,0)),0)+IFERROR(INDEX('Hoja de Trabajo para listado'!$AB$155:$BA$1048576,MATCH($A187,'Hoja de Trabajo para listado'!$AB$155:$AB$1048576,0),MATCH((CUADRO!Q$4&amp;$E187),'Hoja de Trabajo para listado'!$AB$151:$BA$151,0)),0)+IFERROR(INDEX('Hoja de Trabajo para listado'!$BC$155:$CB$1048576,MATCH($A187,'Hoja de Trabajo para listado'!$BC$155:$BC$1048576,0),MATCH((CUADRO!Q$4&amp;$E187),'Hoja de Trabajo para listado'!$BC$151:$CB$151,0)),0)+IFERROR(INDEX('Hoja de Trabajo para listado'!$DE$153:$DG$274,MATCH($A187,'Hoja de Trabajo para listado'!$DE$153:$DE$1048576,0),MATCH((CUADRO!Q$4&amp;$E187),'Hoja de Trabajo para listado'!$DE$151:$DG$151,0)),0)+IFERROR(INDEX('Hoja de Trabajo para listado'!$CD$155:$DC$1048576,MATCH($A187,'Hoja de Trabajo para listado'!$CD$155:$CD$1048576,0),MATCH((CUADRO!Q$4&amp;$E187),'Hoja de Trabajo para listado'!$CD$151:$DC$151,0)),0)</f>
        <v>0</v>
      </c>
      <c r="R187" s="241">
        <f t="shared" ca="1" si="4"/>
        <v>0</v>
      </c>
      <c r="S187" s="241"/>
      <c r="T187" s="241">
        <f ca="1">+T188</f>
        <v>0</v>
      </c>
      <c r="U187" s="240">
        <f t="shared" si="5"/>
        <v>1</v>
      </c>
    </row>
    <row r="188" spans="1:21" customFormat="1" ht="15" hidden="1" customHeight="1">
      <c r="A188" s="32">
        <v>271</v>
      </c>
      <c r="B188" s="382"/>
      <c r="C188" s="305" t="str">
        <f>+VLOOKUP(A188,bd_lista!$A$3:$C$592,3,FALSE)</f>
        <v>Direc. Dptal. de Educación Santa Cruz</v>
      </c>
      <c r="D188" s="384"/>
      <c r="E188" s="305" t="s">
        <v>684</v>
      </c>
      <c r="F188" s="243">
        <f ca="1">+IFERROR(INDEX('Hoja de Trabajo para listado'!$A$155:$Z$1048576,MATCH($A188,'Hoja de Trabajo para listado'!$A$155:$A$1048576,0),MATCH((CUADRO!F$4&amp;$E188),'Hoja de Trabajo para listado'!$A$151:$Z$151,0)),0)+IFERROR(INDEX('Hoja de Trabajo para listado'!$AB$155:$BA$1048576,MATCH($A188,'Hoja de Trabajo para listado'!$AB$155:$AB$1048576,0),MATCH((CUADRO!F$4&amp;$E188),'Hoja de Trabajo para listado'!$AB$151:$BA$151,0)),0)+IFERROR(INDEX('Hoja de Trabajo para listado'!$BC$155:$CB$1048576,MATCH($A188,'Hoja de Trabajo para listado'!$BC$155:$BC$1048576,0),MATCH((CUADRO!F$4&amp;$E188),'Hoja de Trabajo para listado'!$BC$151:$CB$151,0)),0)+IFERROR(INDEX('Hoja de Trabajo para listado'!$DE$153:$DG$274,MATCH($A188,'Hoja de Trabajo para listado'!$DE$153:$DE$1048576,0),MATCH((CUADRO!F$4&amp;$E188),'Hoja de Trabajo para listado'!$DE$151:$DG$151,0)),0)+IFERROR(INDEX('Hoja de Trabajo para listado'!$CD$155:$DC$1048576,MATCH($A188,'Hoja de Trabajo para listado'!$CD$155:$CD$1048576,0),MATCH((CUADRO!F$4&amp;$E188),'Hoja de Trabajo para listado'!$CD$151:$DC$151,0)),0)</f>
        <v>0</v>
      </c>
      <c r="G188" s="243">
        <f ca="1">+IFERROR(INDEX('Hoja de Trabajo para listado'!$A$155:$Z$1048576,MATCH($A188,'Hoja de Trabajo para listado'!$A$155:$A$1048576,0),MATCH((CUADRO!G$4&amp;$E188),'Hoja de Trabajo para listado'!$A$151:$Z$151,0)),0)+IFERROR(INDEX('Hoja de Trabajo para listado'!$AB$155:$BA$1048576,MATCH($A188,'Hoja de Trabajo para listado'!$AB$155:$AB$1048576,0),MATCH((CUADRO!G$4&amp;$E188),'Hoja de Trabajo para listado'!$AB$151:$BA$151,0)),0)+IFERROR(INDEX('Hoja de Trabajo para listado'!$BC$155:$CB$1048576,MATCH($A188,'Hoja de Trabajo para listado'!$BC$155:$BC$1048576,0),MATCH((CUADRO!G$4&amp;$E188),'Hoja de Trabajo para listado'!$BC$151:$CB$151,0)),0)+IFERROR(INDEX('Hoja de Trabajo para listado'!$DE$153:$DG$274,MATCH($A188,'Hoja de Trabajo para listado'!$DE$153:$DE$1048576,0),MATCH((CUADRO!G$4&amp;$E188),'Hoja de Trabajo para listado'!$DE$151:$DG$151,0)),0)+IFERROR(INDEX('Hoja de Trabajo para listado'!$CD$155:$DC$1048576,MATCH($A188,'Hoja de Trabajo para listado'!$CD$155:$CD$1048576,0),MATCH((CUADRO!G$4&amp;$E188),'Hoja de Trabajo para listado'!$CD$151:$DC$151,0)),0)</f>
        <v>0</v>
      </c>
      <c r="H188" s="243">
        <f ca="1">+IFERROR(INDEX('Hoja de Trabajo para listado'!$A$155:$Z$1048576,MATCH($A188,'Hoja de Trabajo para listado'!$A$155:$A$1048576,0),MATCH((CUADRO!H$4&amp;$E188),'Hoja de Trabajo para listado'!$A$151:$Z$151,0)),0)+IFERROR(INDEX('Hoja de Trabajo para listado'!$AB$155:$BA$1048576,MATCH($A188,'Hoja de Trabajo para listado'!$AB$155:$AB$1048576,0),MATCH((CUADRO!H$4&amp;$E188),'Hoja de Trabajo para listado'!$AB$151:$BA$151,0)),0)+IFERROR(INDEX('Hoja de Trabajo para listado'!$BC$155:$CB$1048576,MATCH($A188,'Hoja de Trabajo para listado'!$BC$155:$BC$1048576,0),MATCH((CUADRO!H$4&amp;$E188),'Hoja de Trabajo para listado'!$BC$151:$CB$151,0)),0)+IFERROR(INDEX('Hoja de Trabajo para listado'!$DE$153:$DG$274,MATCH($A188,'Hoja de Trabajo para listado'!$DE$153:$DE$1048576,0),MATCH((CUADRO!H$4&amp;$E188),'Hoja de Trabajo para listado'!$DE$151:$DG$151,0)),0)+IFERROR(INDEX('Hoja de Trabajo para listado'!$CD$155:$DC$1048576,MATCH($A188,'Hoja de Trabajo para listado'!$CD$155:$CD$1048576,0),MATCH((CUADRO!H$4&amp;$E188),'Hoja de Trabajo para listado'!$CD$151:$DC$151,0)),0)</f>
        <v>0</v>
      </c>
      <c r="I188" s="243">
        <f ca="1">+IFERROR(INDEX('Hoja de Trabajo para listado'!$A$155:$Z$1048576,MATCH($A188,'Hoja de Trabajo para listado'!$A$155:$A$1048576,0),MATCH((CUADRO!I$4&amp;$E188),'Hoja de Trabajo para listado'!$A$151:$Z$151,0)),0)+IFERROR(INDEX('Hoja de Trabajo para listado'!$AB$155:$BA$1048576,MATCH($A188,'Hoja de Trabajo para listado'!$AB$155:$AB$1048576,0),MATCH((CUADRO!I$4&amp;$E188),'Hoja de Trabajo para listado'!$AB$151:$BA$151,0)),0)+IFERROR(INDEX('Hoja de Trabajo para listado'!$BC$155:$CB$1048576,MATCH($A188,'Hoja de Trabajo para listado'!$BC$155:$BC$1048576,0),MATCH((CUADRO!I$4&amp;$E188),'Hoja de Trabajo para listado'!$BC$151:$CB$151,0)),0)+IFERROR(INDEX('Hoja de Trabajo para listado'!$DE$153:$DG$274,MATCH($A188,'Hoja de Trabajo para listado'!$DE$153:$DE$1048576,0),MATCH((CUADRO!I$4&amp;$E188),'Hoja de Trabajo para listado'!$DE$151:$DG$151,0)),0)+IFERROR(INDEX('Hoja de Trabajo para listado'!$CD$155:$DC$1048576,MATCH($A188,'Hoja de Trabajo para listado'!$CD$155:$CD$1048576,0),MATCH((CUADRO!I$4&amp;$E188),'Hoja de Trabajo para listado'!$CD$151:$DC$151,0)),0)</f>
        <v>0</v>
      </c>
      <c r="J188" s="243">
        <f ca="1">+IFERROR(INDEX('Hoja de Trabajo para listado'!$A$155:$Z$1048576,MATCH($A188,'Hoja de Trabajo para listado'!$A$155:$A$1048576,0),MATCH((CUADRO!J$4&amp;$E188),'Hoja de Trabajo para listado'!$A$151:$Z$151,0)),0)+IFERROR(INDEX('Hoja de Trabajo para listado'!$AB$155:$BA$1048576,MATCH($A188,'Hoja de Trabajo para listado'!$AB$155:$AB$1048576,0),MATCH((CUADRO!J$4&amp;$E188),'Hoja de Trabajo para listado'!$AB$151:$BA$151,0)),0)+IFERROR(INDEX('Hoja de Trabajo para listado'!$BC$155:$CB$1048576,MATCH($A188,'Hoja de Trabajo para listado'!$BC$155:$BC$1048576,0),MATCH((CUADRO!J$4&amp;$E188),'Hoja de Trabajo para listado'!$BC$151:$CB$151,0)),0)+IFERROR(INDEX('Hoja de Trabajo para listado'!$DE$153:$DG$274,MATCH($A188,'Hoja de Trabajo para listado'!$DE$153:$DE$1048576,0),MATCH((CUADRO!J$4&amp;$E188),'Hoja de Trabajo para listado'!$DE$151:$DG$151,0)),0)+IFERROR(INDEX('Hoja de Trabajo para listado'!$CD$155:$DC$1048576,MATCH($A188,'Hoja de Trabajo para listado'!$CD$155:$CD$1048576,0),MATCH((CUADRO!J$4&amp;$E188),'Hoja de Trabajo para listado'!$CD$151:$DC$151,0)),0)</f>
        <v>0</v>
      </c>
      <c r="K188" s="243">
        <f ca="1">+IFERROR(INDEX('Hoja de Trabajo para listado'!$A$155:$Z$1048576,MATCH($A188,'Hoja de Trabajo para listado'!$A$155:$A$1048576,0),MATCH((CUADRO!K$4&amp;$E188),'Hoja de Trabajo para listado'!$A$151:$Z$151,0)),0)+IFERROR(INDEX('Hoja de Trabajo para listado'!$AB$155:$BA$1048576,MATCH($A188,'Hoja de Trabajo para listado'!$AB$155:$AB$1048576,0),MATCH((CUADRO!K$4&amp;$E188),'Hoja de Trabajo para listado'!$AB$151:$BA$151,0)),0)+IFERROR(INDEX('Hoja de Trabajo para listado'!$BC$155:$CB$1048576,MATCH($A188,'Hoja de Trabajo para listado'!$BC$155:$BC$1048576,0),MATCH((CUADRO!K$4&amp;$E188),'Hoja de Trabajo para listado'!$BC$151:$CB$151,0)),0)+IFERROR(INDEX('Hoja de Trabajo para listado'!$DE$153:$DG$274,MATCH($A188,'Hoja de Trabajo para listado'!$DE$153:$DE$1048576,0),MATCH((CUADRO!K$4&amp;$E188),'Hoja de Trabajo para listado'!$DE$151:$DG$151,0)),0)+IFERROR(INDEX('Hoja de Trabajo para listado'!$CD$155:$DC$1048576,MATCH($A188,'Hoja de Trabajo para listado'!$CD$155:$CD$1048576,0),MATCH((CUADRO!K$4&amp;$E188),'Hoja de Trabajo para listado'!$CD$151:$DC$151,0)),0)</f>
        <v>0</v>
      </c>
      <c r="L188" s="243">
        <f ca="1">+IFERROR(INDEX('Hoja de Trabajo para listado'!$A$155:$Z$1048576,MATCH($A188,'Hoja de Trabajo para listado'!$A$155:$A$1048576,0),MATCH((CUADRO!L$4&amp;$E188),'Hoja de Trabajo para listado'!$A$151:$Z$151,0)),0)+IFERROR(INDEX('Hoja de Trabajo para listado'!$AB$155:$BA$1048576,MATCH($A188,'Hoja de Trabajo para listado'!$AB$155:$AB$1048576,0),MATCH((CUADRO!L$4&amp;$E188),'Hoja de Trabajo para listado'!$AB$151:$BA$151,0)),0)+IFERROR(INDEX('Hoja de Trabajo para listado'!$BC$155:$CB$1048576,MATCH($A188,'Hoja de Trabajo para listado'!$BC$155:$BC$1048576,0),MATCH((CUADRO!L$4&amp;$E188),'Hoja de Trabajo para listado'!$BC$151:$CB$151,0)),0)+IFERROR(INDEX('Hoja de Trabajo para listado'!$DE$153:$DG$274,MATCH($A188,'Hoja de Trabajo para listado'!$DE$153:$DE$1048576,0),MATCH((CUADRO!L$4&amp;$E188),'Hoja de Trabajo para listado'!$DE$151:$DG$151,0)),0)+IFERROR(INDEX('Hoja de Trabajo para listado'!$CD$155:$DC$1048576,MATCH($A188,'Hoja de Trabajo para listado'!$CD$155:$CD$1048576,0),MATCH((CUADRO!L$4&amp;$E188),'Hoja de Trabajo para listado'!$CD$151:$DC$151,0)),0)</f>
        <v>0</v>
      </c>
      <c r="M188" s="243">
        <f ca="1">+IFERROR(INDEX('Hoja de Trabajo para listado'!$A$155:$Z$1048576,MATCH($A188,'Hoja de Trabajo para listado'!$A$155:$A$1048576,0),MATCH((CUADRO!M$4&amp;$E188),'Hoja de Trabajo para listado'!$A$151:$Z$151,0)),0)+IFERROR(INDEX('Hoja de Trabajo para listado'!$AB$155:$BA$1048576,MATCH($A188,'Hoja de Trabajo para listado'!$AB$155:$AB$1048576,0),MATCH((CUADRO!M$4&amp;$E188),'Hoja de Trabajo para listado'!$AB$151:$BA$151,0)),0)+IFERROR(INDEX('Hoja de Trabajo para listado'!$BC$155:$CB$1048576,MATCH($A188,'Hoja de Trabajo para listado'!$BC$155:$BC$1048576,0),MATCH((CUADRO!M$4&amp;$E188),'Hoja de Trabajo para listado'!$BC$151:$CB$151,0)),0)+IFERROR(INDEX('Hoja de Trabajo para listado'!$DE$153:$DG$274,MATCH($A188,'Hoja de Trabajo para listado'!$DE$153:$DE$1048576,0),MATCH((CUADRO!M$4&amp;$E188),'Hoja de Trabajo para listado'!$DE$151:$DG$151,0)),0)+IFERROR(INDEX('Hoja de Trabajo para listado'!$CD$155:$DC$1048576,MATCH($A188,'Hoja de Trabajo para listado'!$CD$155:$CD$1048576,0),MATCH((CUADRO!M$4&amp;$E188),'Hoja de Trabajo para listado'!$CD$151:$DC$151,0)),0)</f>
        <v>0</v>
      </c>
      <c r="N188" s="243">
        <f ca="1">+IFERROR(INDEX('Hoja de Trabajo para listado'!$A$155:$Z$1048576,MATCH($A188,'Hoja de Trabajo para listado'!$A$155:$A$1048576,0),MATCH((CUADRO!N$4&amp;$E188),'Hoja de Trabajo para listado'!$A$151:$Z$151,0)),0)+IFERROR(INDEX('Hoja de Trabajo para listado'!$AB$155:$BA$1048576,MATCH($A188,'Hoja de Trabajo para listado'!$AB$155:$AB$1048576,0),MATCH((CUADRO!N$4&amp;$E188),'Hoja de Trabajo para listado'!$AB$151:$BA$151,0)),0)+IFERROR(INDEX('Hoja de Trabajo para listado'!$BC$155:$CB$1048576,MATCH($A188,'Hoja de Trabajo para listado'!$BC$155:$BC$1048576,0),MATCH((CUADRO!N$4&amp;$E188),'Hoja de Trabajo para listado'!$BC$151:$CB$151,0)),0)+IFERROR(INDEX('Hoja de Trabajo para listado'!$DE$153:$DG$274,MATCH($A188,'Hoja de Trabajo para listado'!$DE$153:$DE$1048576,0),MATCH((CUADRO!N$4&amp;$E188),'Hoja de Trabajo para listado'!$DE$151:$DG$151,0)),0)+IFERROR(INDEX('Hoja de Trabajo para listado'!$CD$155:$DC$1048576,MATCH($A188,'Hoja de Trabajo para listado'!$CD$155:$CD$1048576,0),MATCH((CUADRO!N$4&amp;$E188),'Hoja de Trabajo para listado'!$CD$151:$DC$151,0)),0)</f>
        <v>0</v>
      </c>
      <c r="O188" s="243">
        <f ca="1">+IFERROR(INDEX('Hoja de Trabajo para listado'!$A$155:$Z$1048576,MATCH($A188,'Hoja de Trabajo para listado'!$A$155:$A$1048576,0),MATCH((CUADRO!O$4&amp;$E188),'Hoja de Trabajo para listado'!$A$151:$Z$151,0)),0)+IFERROR(INDEX('Hoja de Trabajo para listado'!$AB$155:$BA$1048576,MATCH($A188,'Hoja de Trabajo para listado'!$AB$155:$AB$1048576,0),MATCH((CUADRO!O$4&amp;$E188),'Hoja de Trabajo para listado'!$AB$151:$BA$151,0)),0)+IFERROR(INDEX('Hoja de Trabajo para listado'!$BC$155:$CB$1048576,MATCH($A188,'Hoja de Trabajo para listado'!$BC$155:$BC$1048576,0),MATCH((CUADRO!O$4&amp;$E188),'Hoja de Trabajo para listado'!$BC$151:$CB$151,0)),0)+IFERROR(INDEX('Hoja de Trabajo para listado'!$DE$153:$DG$274,MATCH($A188,'Hoja de Trabajo para listado'!$DE$153:$DE$1048576,0),MATCH((CUADRO!O$4&amp;$E188),'Hoja de Trabajo para listado'!$DE$151:$DG$151,0)),0)+IFERROR(INDEX('Hoja de Trabajo para listado'!$CD$155:$DC$1048576,MATCH($A188,'Hoja de Trabajo para listado'!$CD$155:$CD$1048576,0),MATCH((CUADRO!O$4&amp;$E188),'Hoja de Trabajo para listado'!$CD$151:$DC$151,0)),0)</f>
        <v>0</v>
      </c>
      <c r="P188" s="243">
        <f ca="1">+IFERROR(INDEX('Hoja de Trabajo para listado'!$A$155:$Z$1048576,MATCH($A188,'Hoja de Trabajo para listado'!$A$155:$A$1048576,0),MATCH((CUADRO!P$4&amp;$E188),'Hoja de Trabajo para listado'!$A$151:$Z$151,0)),0)+IFERROR(INDEX('Hoja de Trabajo para listado'!$AB$155:$BA$1048576,MATCH($A188,'Hoja de Trabajo para listado'!$AB$155:$AB$1048576,0),MATCH((CUADRO!P$4&amp;$E188),'Hoja de Trabajo para listado'!$AB$151:$BA$151,0)),0)+IFERROR(INDEX('Hoja de Trabajo para listado'!$BC$155:$CB$1048576,MATCH($A188,'Hoja de Trabajo para listado'!$BC$155:$BC$1048576,0),MATCH((CUADRO!P$4&amp;$E188),'Hoja de Trabajo para listado'!$BC$151:$CB$151,0)),0)+IFERROR(INDEX('Hoja de Trabajo para listado'!$DE$153:$DG$274,MATCH($A188,'Hoja de Trabajo para listado'!$DE$153:$DE$1048576,0),MATCH((CUADRO!P$4&amp;$E188),'Hoja de Trabajo para listado'!$DE$151:$DG$151,0)),0)+IFERROR(INDEX('Hoja de Trabajo para listado'!$CD$155:$DC$1048576,MATCH($A188,'Hoja de Trabajo para listado'!$CD$155:$CD$1048576,0),MATCH((CUADRO!P$4&amp;$E188),'Hoja de Trabajo para listado'!$CD$151:$DC$151,0)),0)</f>
        <v>0</v>
      </c>
      <c r="Q188" s="243">
        <f ca="1">+IFERROR(INDEX('Hoja de Trabajo para listado'!$A$155:$Z$1048576,MATCH($A188,'Hoja de Trabajo para listado'!$A$155:$A$1048576,0),MATCH((CUADRO!Q$4&amp;$E188),'Hoja de Trabajo para listado'!$A$151:$Z$151,0)),0)+IFERROR(INDEX('Hoja de Trabajo para listado'!$AB$155:$BA$1048576,MATCH($A188,'Hoja de Trabajo para listado'!$AB$155:$AB$1048576,0),MATCH((CUADRO!Q$4&amp;$E188),'Hoja de Trabajo para listado'!$AB$151:$BA$151,0)),0)+IFERROR(INDEX('Hoja de Trabajo para listado'!$BC$155:$CB$1048576,MATCH($A188,'Hoja de Trabajo para listado'!$BC$155:$BC$1048576,0),MATCH((CUADRO!Q$4&amp;$E188),'Hoja de Trabajo para listado'!$BC$151:$CB$151,0)),0)+IFERROR(INDEX('Hoja de Trabajo para listado'!$DE$153:$DG$274,MATCH($A188,'Hoja de Trabajo para listado'!$DE$153:$DE$1048576,0),MATCH((CUADRO!Q$4&amp;$E188),'Hoja de Trabajo para listado'!$DE$151:$DG$151,0)),0)+IFERROR(INDEX('Hoja de Trabajo para listado'!$CD$155:$DC$1048576,MATCH($A188,'Hoja de Trabajo para listado'!$CD$155:$CD$1048576,0),MATCH((CUADRO!Q$4&amp;$E188),'Hoja de Trabajo para listado'!$CD$151:$DC$151,0)),0)</f>
        <v>0</v>
      </c>
      <c r="R188" s="243">
        <f t="shared" ca="1" si="4"/>
        <v>0</v>
      </c>
      <c r="S188" s="243">
        <f ca="1">+R187+R188</f>
        <v>0</v>
      </c>
      <c r="T188" s="243">
        <f ca="1">+S188</f>
        <v>0</v>
      </c>
      <c r="U188" s="242">
        <f t="shared" si="5"/>
        <v>2</v>
      </c>
    </row>
    <row r="189" spans="1:21" customFormat="1" ht="15" hidden="1" customHeight="1">
      <c r="A189" s="32">
        <v>272</v>
      </c>
      <c r="B189" s="381">
        <f>+A189</f>
        <v>272</v>
      </c>
      <c r="C189" s="245" t="str">
        <f>+VLOOKUP(A189,bd_lista!$A$3:$C$592,3,FALSE)</f>
        <v>Direc. Dptal. de Educación Beni</v>
      </c>
      <c r="D189" s="383" t="str">
        <f>+C189</f>
        <v>Direc. Dptal. de Educación Beni</v>
      </c>
      <c r="E189" s="245" t="s">
        <v>683</v>
      </c>
      <c r="F189" s="241">
        <f ca="1">+IFERROR(INDEX('Hoja de Trabajo para listado'!$A$155:$Z$1048576,MATCH($A189,'Hoja de Trabajo para listado'!$A$155:$A$1048576,0),MATCH((CUADRO!F$4&amp;$E189),'Hoja de Trabajo para listado'!$A$151:$Z$151,0)),0)+IFERROR(INDEX('Hoja de Trabajo para listado'!$AB$155:$BA$1048576,MATCH($A189,'Hoja de Trabajo para listado'!$AB$155:$AB$1048576,0),MATCH((CUADRO!F$4&amp;$E189),'Hoja de Trabajo para listado'!$AB$151:$BA$151,0)),0)+IFERROR(INDEX('Hoja de Trabajo para listado'!$BC$155:$CB$1048576,MATCH($A189,'Hoja de Trabajo para listado'!$BC$155:$BC$1048576,0),MATCH((CUADRO!F$4&amp;$E189),'Hoja de Trabajo para listado'!$BC$151:$CB$151,0)),0)+IFERROR(INDEX('Hoja de Trabajo para listado'!$DE$153:$DG$274,MATCH($A189,'Hoja de Trabajo para listado'!$DE$153:$DE$1048576,0),MATCH((CUADRO!F$4&amp;$E189),'Hoja de Trabajo para listado'!$DE$151:$DG$151,0)),0)+IFERROR(INDEX('Hoja de Trabajo para listado'!$CD$155:$DC$1048576,MATCH($A189,'Hoja de Trabajo para listado'!$CD$155:$CD$1048576,0),MATCH((CUADRO!F$4&amp;$E189),'Hoja de Trabajo para listado'!$CD$151:$DC$151,0)),0)</f>
        <v>0</v>
      </c>
      <c r="G189" s="241">
        <f ca="1">+IFERROR(INDEX('Hoja de Trabajo para listado'!$A$155:$Z$1048576,MATCH($A189,'Hoja de Trabajo para listado'!$A$155:$A$1048576,0),MATCH((CUADRO!G$4&amp;$E189),'Hoja de Trabajo para listado'!$A$151:$Z$151,0)),0)+IFERROR(INDEX('Hoja de Trabajo para listado'!$AB$155:$BA$1048576,MATCH($A189,'Hoja de Trabajo para listado'!$AB$155:$AB$1048576,0),MATCH((CUADRO!G$4&amp;$E189),'Hoja de Trabajo para listado'!$AB$151:$BA$151,0)),0)+IFERROR(INDEX('Hoja de Trabajo para listado'!$BC$155:$CB$1048576,MATCH($A189,'Hoja de Trabajo para listado'!$BC$155:$BC$1048576,0),MATCH((CUADRO!G$4&amp;$E189),'Hoja de Trabajo para listado'!$BC$151:$CB$151,0)),0)+IFERROR(INDEX('Hoja de Trabajo para listado'!$DE$153:$DG$274,MATCH($A189,'Hoja de Trabajo para listado'!$DE$153:$DE$1048576,0),MATCH((CUADRO!G$4&amp;$E189),'Hoja de Trabajo para listado'!$DE$151:$DG$151,0)),0)+IFERROR(INDEX('Hoja de Trabajo para listado'!$CD$155:$DC$1048576,MATCH($A189,'Hoja de Trabajo para listado'!$CD$155:$CD$1048576,0),MATCH((CUADRO!G$4&amp;$E189),'Hoja de Trabajo para listado'!$CD$151:$DC$151,0)),0)</f>
        <v>0</v>
      </c>
      <c r="H189" s="241">
        <f ca="1">+IFERROR(INDEX('Hoja de Trabajo para listado'!$A$155:$Z$1048576,MATCH($A189,'Hoja de Trabajo para listado'!$A$155:$A$1048576,0),MATCH((CUADRO!H$4&amp;$E189),'Hoja de Trabajo para listado'!$A$151:$Z$151,0)),0)+IFERROR(INDEX('Hoja de Trabajo para listado'!$AB$155:$BA$1048576,MATCH($A189,'Hoja de Trabajo para listado'!$AB$155:$AB$1048576,0),MATCH((CUADRO!H$4&amp;$E189),'Hoja de Trabajo para listado'!$AB$151:$BA$151,0)),0)+IFERROR(INDEX('Hoja de Trabajo para listado'!$BC$155:$CB$1048576,MATCH($A189,'Hoja de Trabajo para listado'!$BC$155:$BC$1048576,0),MATCH((CUADRO!H$4&amp;$E189),'Hoja de Trabajo para listado'!$BC$151:$CB$151,0)),0)+IFERROR(INDEX('Hoja de Trabajo para listado'!$DE$153:$DG$274,MATCH($A189,'Hoja de Trabajo para listado'!$DE$153:$DE$1048576,0),MATCH((CUADRO!H$4&amp;$E189),'Hoja de Trabajo para listado'!$DE$151:$DG$151,0)),0)+IFERROR(INDEX('Hoja de Trabajo para listado'!$CD$155:$DC$1048576,MATCH($A189,'Hoja de Trabajo para listado'!$CD$155:$CD$1048576,0),MATCH((CUADRO!H$4&amp;$E189),'Hoja de Trabajo para listado'!$CD$151:$DC$151,0)),0)</f>
        <v>0</v>
      </c>
      <c r="I189" s="241">
        <f ca="1">+IFERROR(INDEX('Hoja de Trabajo para listado'!$A$155:$Z$1048576,MATCH($A189,'Hoja de Trabajo para listado'!$A$155:$A$1048576,0),MATCH((CUADRO!I$4&amp;$E189),'Hoja de Trabajo para listado'!$A$151:$Z$151,0)),0)+IFERROR(INDEX('Hoja de Trabajo para listado'!$AB$155:$BA$1048576,MATCH($A189,'Hoja de Trabajo para listado'!$AB$155:$AB$1048576,0),MATCH((CUADRO!I$4&amp;$E189),'Hoja de Trabajo para listado'!$AB$151:$BA$151,0)),0)+IFERROR(INDEX('Hoja de Trabajo para listado'!$BC$155:$CB$1048576,MATCH($A189,'Hoja de Trabajo para listado'!$BC$155:$BC$1048576,0),MATCH((CUADRO!I$4&amp;$E189),'Hoja de Trabajo para listado'!$BC$151:$CB$151,0)),0)+IFERROR(INDEX('Hoja de Trabajo para listado'!$DE$153:$DG$274,MATCH($A189,'Hoja de Trabajo para listado'!$DE$153:$DE$1048576,0),MATCH((CUADRO!I$4&amp;$E189),'Hoja de Trabajo para listado'!$DE$151:$DG$151,0)),0)+IFERROR(INDEX('Hoja de Trabajo para listado'!$CD$155:$DC$1048576,MATCH($A189,'Hoja de Trabajo para listado'!$CD$155:$CD$1048576,0),MATCH((CUADRO!I$4&amp;$E189),'Hoja de Trabajo para listado'!$CD$151:$DC$151,0)),0)</f>
        <v>0</v>
      </c>
      <c r="J189" s="241">
        <f ca="1">+IFERROR(INDEX('Hoja de Trabajo para listado'!$A$155:$Z$1048576,MATCH($A189,'Hoja de Trabajo para listado'!$A$155:$A$1048576,0),MATCH((CUADRO!J$4&amp;$E189),'Hoja de Trabajo para listado'!$A$151:$Z$151,0)),0)+IFERROR(INDEX('Hoja de Trabajo para listado'!$AB$155:$BA$1048576,MATCH($A189,'Hoja de Trabajo para listado'!$AB$155:$AB$1048576,0),MATCH((CUADRO!J$4&amp;$E189),'Hoja de Trabajo para listado'!$AB$151:$BA$151,0)),0)+IFERROR(INDEX('Hoja de Trabajo para listado'!$BC$155:$CB$1048576,MATCH($A189,'Hoja de Trabajo para listado'!$BC$155:$BC$1048576,0),MATCH((CUADRO!J$4&amp;$E189),'Hoja de Trabajo para listado'!$BC$151:$CB$151,0)),0)+IFERROR(INDEX('Hoja de Trabajo para listado'!$DE$153:$DG$274,MATCH($A189,'Hoja de Trabajo para listado'!$DE$153:$DE$1048576,0),MATCH((CUADRO!J$4&amp;$E189),'Hoja de Trabajo para listado'!$DE$151:$DG$151,0)),0)+IFERROR(INDEX('Hoja de Trabajo para listado'!$CD$155:$DC$1048576,MATCH($A189,'Hoja de Trabajo para listado'!$CD$155:$CD$1048576,0),MATCH((CUADRO!J$4&amp;$E189),'Hoja de Trabajo para listado'!$CD$151:$DC$151,0)),0)</f>
        <v>0</v>
      </c>
      <c r="K189" s="241">
        <f ca="1">+IFERROR(INDEX('Hoja de Trabajo para listado'!$A$155:$Z$1048576,MATCH($A189,'Hoja de Trabajo para listado'!$A$155:$A$1048576,0),MATCH((CUADRO!K$4&amp;$E189),'Hoja de Trabajo para listado'!$A$151:$Z$151,0)),0)+IFERROR(INDEX('Hoja de Trabajo para listado'!$AB$155:$BA$1048576,MATCH($A189,'Hoja de Trabajo para listado'!$AB$155:$AB$1048576,0),MATCH((CUADRO!K$4&amp;$E189),'Hoja de Trabajo para listado'!$AB$151:$BA$151,0)),0)+IFERROR(INDEX('Hoja de Trabajo para listado'!$BC$155:$CB$1048576,MATCH($A189,'Hoja de Trabajo para listado'!$BC$155:$BC$1048576,0),MATCH((CUADRO!K$4&amp;$E189),'Hoja de Trabajo para listado'!$BC$151:$CB$151,0)),0)+IFERROR(INDEX('Hoja de Trabajo para listado'!$DE$153:$DG$274,MATCH($A189,'Hoja de Trabajo para listado'!$DE$153:$DE$1048576,0),MATCH((CUADRO!K$4&amp;$E189),'Hoja de Trabajo para listado'!$DE$151:$DG$151,0)),0)+IFERROR(INDEX('Hoja de Trabajo para listado'!$CD$155:$DC$1048576,MATCH($A189,'Hoja de Trabajo para listado'!$CD$155:$CD$1048576,0),MATCH((CUADRO!K$4&amp;$E189),'Hoja de Trabajo para listado'!$CD$151:$DC$151,0)),0)</f>
        <v>0</v>
      </c>
      <c r="L189" s="241">
        <f ca="1">+IFERROR(INDEX('Hoja de Trabajo para listado'!$A$155:$Z$1048576,MATCH($A189,'Hoja de Trabajo para listado'!$A$155:$A$1048576,0),MATCH((CUADRO!L$4&amp;$E189),'Hoja de Trabajo para listado'!$A$151:$Z$151,0)),0)+IFERROR(INDEX('Hoja de Trabajo para listado'!$AB$155:$BA$1048576,MATCH($A189,'Hoja de Trabajo para listado'!$AB$155:$AB$1048576,0),MATCH((CUADRO!L$4&amp;$E189),'Hoja de Trabajo para listado'!$AB$151:$BA$151,0)),0)+IFERROR(INDEX('Hoja de Trabajo para listado'!$BC$155:$CB$1048576,MATCH($A189,'Hoja de Trabajo para listado'!$BC$155:$BC$1048576,0),MATCH((CUADRO!L$4&amp;$E189),'Hoja de Trabajo para listado'!$BC$151:$CB$151,0)),0)+IFERROR(INDEX('Hoja de Trabajo para listado'!$DE$153:$DG$274,MATCH($A189,'Hoja de Trabajo para listado'!$DE$153:$DE$1048576,0),MATCH((CUADRO!L$4&amp;$E189),'Hoja de Trabajo para listado'!$DE$151:$DG$151,0)),0)+IFERROR(INDEX('Hoja de Trabajo para listado'!$CD$155:$DC$1048576,MATCH($A189,'Hoja de Trabajo para listado'!$CD$155:$CD$1048576,0),MATCH((CUADRO!L$4&amp;$E189),'Hoja de Trabajo para listado'!$CD$151:$DC$151,0)),0)</f>
        <v>0</v>
      </c>
      <c r="M189" s="241">
        <f ca="1">+IFERROR(INDEX('Hoja de Trabajo para listado'!$A$155:$Z$1048576,MATCH($A189,'Hoja de Trabajo para listado'!$A$155:$A$1048576,0),MATCH((CUADRO!M$4&amp;$E189),'Hoja de Trabajo para listado'!$A$151:$Z$151,0)),0)+IFERROR(INDEX('Hoja de Trabajo para listado'!$AB$155:$BA$1048576,MATCH($A189,'Hoja de Trabajo para listado'!$AB$155:$AB$1048576,0),MATCH((CUADRO!M$4&amp;$E189),'Hoja de Trabajo para listado'!$AB$151:$BA$151,0)),0)+IFERROR(INDEX('Hoja de Trabajo para listado'!$BC$155:$CB$1048576,MATCH($A189,'Hoja de Trabajo para listado'!$BC$155:$BC$1048576,0),MATCH((CUADRO!M$4&amp;$E189),'Hoja de Trabajo para listado'!$BC$151:$CB$151,0)),0)+IFERROR(INDEX('Hoja de Trabajo para listado'!$DE$153:$DG$274,MATCH($A189,'Hoja de Trabajo para listado'!$DE$153:$DE$1048576,0),MATCH((CUADRO!M$4&amp;$E189),'Hoja de Trabajo para listado'!$DE$151:$DG$151,0)),0)+IFERROR(INDEX('Hoja de Trabajo para listado'!$CD$155:$DC$1048576,MATCH($A189,'Hoja de Trabajo para listado'!$CD$155:$CD$1048576,0),MATCH((CUADRO!M$4&amp;$E189),'Hoja de Trabajo para listado'!$CD$151:$DC$151,0)),0)</f>
        <v>0</v>
      </c>
      <c r="N189" s="241">
        <f ca="1">+IFERROR(INDEX('Hoja de Trabajo para listado'!$A$155:$Z$1048576,MATCH($A189,'Hoja de Trabajo para listado'!$A$155:$A$1048576,0),MATCH((CUADRO!N$4&amp;$E189),'Hoja de Trabajo para listado'!$A$151:$Z$151,0)),0)+IFERROR(INDEX('Hoja de Trabajo para listado'!$AB$155:$BA$1048576,MATCH($A189,'Hoja de Trabajo para listado'!$AB$155:$AB$1048576,0),MATCH((CUADRO!N$4&amp;$E189),'Hoja de Trabajo para listado'!$AB$151:$BA$151,0)),0)+IFERROR(INDEX('Hoja de Trabajo para listado'!$BC$155:$CB$1048576,MATCH($A189,'Hoja de Trabajo para listado'!$BC$155:$BC$1048576,0),MATCH((CUADRO!N$4&amp;$E189),'Hoja de Trabajo para listado'!$BC$151:$CB$151,0)),0)+IFERROR(INDEX('Hoja de Trabajo para listado'!$DE$153:$DG$274,MATCH($A189,'Hoja de Trabajo para listado'!$DE$153:$DE$1048576,0),MATCH((CUADRO!N$4&amp;$E189),'Hoja de Trabajo para listado'!$DE$151:$DG$151,0)),0)+IFERROR(INDEX('Hoja de Trabajo para listado'!$CD$155:$DC$1048576,MATCH($A189,'Hoja de Trabajo para listado'!$CD$155:$CD$1048576,0),MATCH((CUADRO!N$4&amp;$E189),'Hoja de Trabajo para listado'!$CD$151:$DC$151,0)),0)</f>
        <v>0</v>
      </c>
      <c r="O189" s="241">
        <f ca="1">+IFERROR(INDEX('Hoja de Trabajo para listado'!$A$155:$Z$1048576,MATCH($A189,'Hoja de Trabajo para listado'!$A$155:$A$1048576,0),MATCH((CUADRO!O$4&amp;$E189),'Hoja de Trabajo para listado'!$A$151:$Z$151,0)),0)+IFERROR(INDEX('Hoja de Trabajo para listado'!$AB$155:$BA$1048576,MATCH($A189,'Hoja de Trabajo para listado'!$AB$155:$AB$1048576,0),MATCH((CUADRO!O$4&amp;$E189),'Hoja de Trabajo para listado'!$AB$151:$BA$151,0)),0)+IFERROR(INDEX('Hoja de Trabajo para listado'!$BC$155:$CB$1048576,MATCH($A189,'Hoja de Trabajo para listado'!$BC$155:$BC$1048576,0),MATCH((CUADRO!O$4&amp;$E189),'Hoja de Trabajo para listado'!$BC$151:$CB$151,0)),0)+IFERROR(INDEX('Hoja de Trabajo para listado'!$DE$153:$DG$274,MATCH($A189,'Hoja de Trabajo para listado'!$DE$153:$DE$1048576,0),MATCH((CUADRO!O$4&amp;$E189),'Hoja de Trabajo para listado'!$DE$151:$DG$151,0)),0)+IFERROR(INDEX('Hoja de Trabajo para listado'!$CD$155:$DC$1048576,MATCH($A189,'Hoja de Trabajo para listado'!$CD$155:$CD$1048576,0),MATCH((CUADRO!O$4&amp;$E189),'Hoja de Trabajo para listado'!$CD$151:$DC$151,0)),0)</f>
        <v>0</v>
      </c>
      <c r="P189" s="241">
        <f ca="1">+IFERROR(INDEX('Hoja de Trabajo para listado'!$A$155:$Z$1048576,MATCH($A189,'Hoja de Trabajo para listado'!$A$155:$A$1048576,0),MATCH((CUADRO!P$4&amp;$E189),'Hoja de Trabajo para listado'!$A$151:$Z$151,0)),0)+IFERROR(INDEX('Hoja de Trabajo para listado'!$AB$155:$BA$1048576,MATCH($A189,'Hoja de Trabajo para listado'!$AB$155:$AB$1048576,0),MATCH((CUADRO!P$4&amp;$E189),'Hoja de Trabajo para listado'!$AB$151:$BA$151,0)),0)+IFERROR(INDEX('Hoja de Trabajo para listado'!$BC$155:$CB$1048576,MATCH($A189,'Hoja de Trabajo para listado'!$BC$155:$BC$1048576,0),MATCH((CUADRO!P$4&amp;$E189),'Hoja de Trabajo para listado'!$BC$151:$CB$151,0)),0)+IFERROR(INDEX('Hoja de Trabajo para listado'!$DE$153:$DG$274,MATCH($A189,'Hoja de Trabajo para listado'!$DE$153:$DE$1048576,0),MATCH((CUADRO!P$4&amp;$E189),'Hoja de Trabajo para listado'!$DE$151:$DG$151,0)),0)+IFERROR(INDEX('Hoja de Trabajo para listado'!$CD$155:$DC$1048576,MATCH($A189,'Hoja de Trabajo para listado'!$CD$155:$CD$1048576,0),MATCH((CUADRO!P$4&amp;$E189),'Hoja de Trabajo para listado'!$CD$151:$DC$151,0)),0)</f>
        <v>0</v>
      </c>
      <c r="Q189" s="262">
        <f ca="1">+IFERROR(INDEX('Hoja de Trabajo para listado'!$A$155:$Z$1048576,MATCH($A189,'Hoja de Trabajo para listado'!$A$155:$A$1048576,0),MATCH((CUADRO!Q$4&amp;$E189),'Hoja de Trabajo para listado'!$A$151:$Z$151,0)),0)+IFERROR(INDEX('Hoja de Trabajo para listado'!$AB$155:$BA$1048576,MATCH($A189,'Hoja de Trabajo para listado'!$AB$155:$AB$1048576,0),MATCH((CUADRO!Q$4&amp;$E189),'Hoja de Trabajo para listado'!$AB$151:$BA$151,0)),0)+IFERROR(INDEX('Hoja de Trabajo para listado'!$BC$155:$CB$1048576,MATCH($A189,'Hoja de Trabajo para listado'!$BC$155:$BC$1048576,0),MATCH((CUADRO!Q$4&amp;$E189),'Hoja de Trabajo para listado'!$BC$151:$CB$151,0)),0)+IFERROR(INDEX('Hoja de Trabajo para listado'!$DE$153:$DG$274,MATCH($A189,'Hoja de Trabajo para listado'!$DE$153:$DE$1048576,0),MATCH((CUADRO!Q$4&amp;$E189),'Hoja de Trabajo para listado'!$DE$151:$DG$151,0)),0)+IFERROR(INDEX('Hoja de Trabajo para listado'!$CD$155:$DC$1048576,MATCH($A189,'Hoja de Trabajo para listado'!$CD$155:$CD$1048576,0),MATCH((CUADRO!Q$4&amp;$E189),'Hoja de Trabajo para listado'!$CD$151:$DC$151,0)),0)</f>
        <v>0</v>
      </c>
      <c r="R189" s="241">
        <f t="shared" ca="1" si="4"/>
        <v>0</v>
      </c>
      <c r="S189" s="241"/>
      <c r="T189" s="241">
        <f ca="1">+T190</f>
        <v>0</v>
      </c>
      <c r="U189" s="240">
        <f t="shared" si="5"/>
        <v>1</v>
      </c>
    </row>
    <row r="190" spans="1:21" customFormat="1" ht="15" hidden="1" customHeight="1">
      <c r="A190" s="32">
        <v>272</v>
      </c>
      <c r="B190" s="382"/>
      <c r="C190" s="305" t="str">
        <f>+VLOOKUP(A190,bd_lista!$A$3:$C$592,3,FALSE)</f>
        <v>Direc. Dptal. de Educación Beni</v>
      </c>
      <c r="D190" s="384"/>
      <c r="E190" s="305" t="s">
        <v>684</v>
      </c>
      <c r="F190" s="243">
        <f ca="1">+IFERROR(INDEX('Hoja de Trabajo para listado'!$A$155:$Z$1048576,MATCH($A190,'Hoja de Trabajo para listado'!$A$155:$A$1048576,0),MATCH((CUADRO!F$4&amp;$E190),'Hoja de Trabajo para listado'!$A$151:$Z$151,0)),0)+IFERROR(INDEX('Hoja de Trabajo para listado'!$AB$155:$BA$1048576,MATCH($A190,'Hoja de Trabajo para listado'!$AB$155:$AB$1048576,0),MATCH((CUADRO!F$4&amp;$E190),'Hoja de Trabajo para listado'!$AB$151:$BA$151,0)),0)+IFERROR(INDEX('Hoja de Trabajo para listado'!$BC$155:$CB$1048576,MATCH($A190,'Hoja de Trabajo para listado'!$BC$155:$BC$1048576,0),MATCH((CUADRO!F$4&amp;$E190),'Hoja de Trabajo para listado'!$BC$151:$CB$151,0)),0)+IFERROR(INDEX('Hoja de Trabajo para listado'!$DE$153:$DG$274,MATCH($A190,'Hoja de Trabajo para listado'!$DE$153:$DE$1048576,0),MATCH((CUADRO!F$4&amp;$E190),'Hoja de Trabajo para listado'!$DE$151:$DG$151,0)),0)+IFERROR(INDEX('Hoja de Trabajo para listado'!$CD$155:$DC$1048576,MATCH($A190,'Hoja de Trabajo para listado'!$CD$155:$CD$1048576,0),MATCH((CUADRO!F$4&amp;$E190),'Hoja de Trabajo para listado'!$CD$151:$DC$151,0)),0)</f>
        <v>0</v>
      </c>
      <c r="G190" s="243">
        <f ca="1">+IFERROR(INDEX('Hoja de Trabajo para listado'!$A$155:$Z$1048576,MATCH($A190,'Hoja de Trabajo para listado'!$A$155:$A$1048576,0),MATCH((CUADRO!G$4&amp;$E190),'Hoja de Trabajo para listado'!$A$151:$Z$151,0)),0)+IFERROR(INDEX('Hoja de Trabajo para listado'!$AB$155:$BA$1048576,MATCH($A190,'Hoja de Trabajo para listado'!$AB$155:$AB$1048576,0),MATCH((CUADRO!G$4&amp;$E190),'Hoja de Trabajo para listado'!$AB$151:$BA$151,0)),0)+IFERROR(INDEX('Hoja de Trabajo para listado'!$BC$155:$CB$1048576,MATCH($A190,'Hoja de Trabajo para listado'!$BC$155:$BC$1048576,0),MATCH((CUADRO!G$4&amp;$E190),'Hoja de Trabajo para listado'!$BC$151:$CB$151,0)),0)+IFERROR(INDEX('Hoja de Trabajo para listado'!$DE$153:$DG$274,MATCH($A190,'Hoja de Trabajo para listado'!$DE$153:$DE$1048576,0),MATCH((CUADRO!G$4&amp;$E190),'Hoja de Trabajo para listado'!$DE$151:$DG$151,0)),0)+IFERROR(INDEX('Hoja de Trabajo para listado'!$CD$155:$DC$1048576,MATCH($A190,'Hoja de Trabajo para listado'!$CD$155:$CD$1048576,0),MATCH((CUADRO!G$4&amp;$E190),'Hoja de Trabajo para listado'!$CD$151:$DC$151,0)),0)</f>
        <v>0</v>
      </c>
      <c r="H190" s="243">
        <f ca="1">+IFERROR(INDEX('Hoja de Trabajo para listado'!$A$155:$Z$1048576,MATCH($A190,'Hoja de Trabajo para listado'!$A$155:$A$1048576,0),MATCH((CUADRO!H$4&amp;$E190),'Hoja de Trabajo para listado'!$A$151:$Z$151,0)),0)+IFERROR(INDEX('Hoja de Trabajo para listado'!$AB$155:$BA$1048576,MATCH($A190,'Hoja de Trabajo para listado'!$AB$155:$AB$1048576,0),MATCH((CUADRO!H$4&amp;$E190),'Hoja de Trabajo para listado'!$AB$151:$BA$151,0)),0)+IFERROR(INDEX('Hoja de Trabajo para listado'!$BC$155:$CB$1048576,MATCH($A190,'Hoja de Trabajo para listado'!$BC$155:$BC$1048576,0),MATCH((CUADRO!H$4&amp;$E190),'Hoja de Trabajo para listado'!$BC$151:$CB$151,0)),0)+IFERROR(INDEX('Hoja de Trabajo para listado'!$DE$153:$DG$274,MATCH($A190,'Hoja de Trabajo para listado'!$DE$153:$DE$1048576,0),MATCH((CUADRO!H$4&amp;$E190),'Hoja de Trabajo para listado'!$DE$151:$DG$151,0)),0)+IFERROR(INDEX('Hoja de Trabajo para listado'!$CD$155:$DC$1048576,MATCH($A190,'Hoja de Trabajo para listado'!$CD$155:$CD$1048576,0),MATCH((CUADRO!H$4&amp;$E190),'Hoja de Trabajo para listado'!$CD$151:$DC$151,0)),0)</f>
        <v>0</v>
      </c>
      <c r="I190" s="243">
        <f ca="1">+IFERROR(INDEX('Hoja de Trabajo para listado'!$A$155:$Z$1048576,MATCH($A190,'Hoja de Trabajo para listado'!$A$155:$A$1048576,0),MATCH((CUADRO!I$4&amp;$E190),'Hoja de Trabajo para listado'!$A$151:$Z$151,0)),0)+IFERROR(INDEX('Hoja de Trabajo para listado'!$AB$155:$BA$1048576,MATCH($A190,'Hoja de Trabajo para listado'!$AB$155:$AB$1048576,0),MATCH((CUADRO!I$4&amp;$E190),'Hoja de Trabajo para listado'!$AB$151:$BA$151,0)),0)+IFERROR(INDEX('Hoja de Trabajo para listado'!$BC$155:$CB$1048576,MATCH($A190,'Hoja de Trabajo para listado'!$BC$155:$BC$1048576,0),MATCH((CUADRO!I$4&amp;$E190),'Hoja de Trabajo para listado'!$BC$151:$CB$151,0)),0)+IFERROR(INDEX('Hoja de Trabajo para listado'!$DE$153:$DG$274,MATCH($A190,'Hoja de Trabajo para listado'!$DE$153:$DE$1048576,0),MATCH((CUADRO!I$4&amp;$E190),'Hoja de Trabajo para listado'!$DE$151:$DG$151,0)),0)+IFERROR(INDEX('Hoja de Trabajo para listado'!$CD$155:$DC$1048576,MATCH($A190,'Hoja de Trabajo para listado'!$CD$155:$CD$1048576,0),MATCH((CUADRO!I$4&amp;$E190),'Hoja de Trabajo para listado'!$CD$151:$DC$151,0)),0)</f>
        <v>0</v>
      </c>
      <c r="J190" s="243">
        <f ca="1">+IFERROR(INDEX('Hoja de Trabajo para listado'!$A$155:$Z$1048576,MATCH($A190,'Hoja de Trabajo para listado'!$A$155:$A$1048576,0),MATCH((CUADRO!J$4&amp;$E190),'Hoja de Trabajo para listado'!$A$151:$Z$151,0)),0)+IFERROR(INDEX('Hoja de Trabajo para listado'!$AB$155:$BA$1048576,MATCH($A190,'Hoja de Trabajo para listado'!$AB$155:$AB$1048576,0),MATCH((CUADRO!J$4&amp;$E190),'Hoja de Trabajo para listado'!$AB$151:$BA$151,0)),0)+IFERROR(INDEX('Hoja de Trabajo para listado'!$BC$155:$CB$1048576,MATCH($A190,'Hoja de Trabajo para listado'!$BC$155:$BC$1048576,0),MATCH((CUADRO!J$4&amp;$E190),'Hoja de Trabajo para listado'!$BC$151:$CB$151,0)),0)+IFERROR(INDEX('Hoja de Trabajo para listado'!$DE$153:$DG$274,MATCH($A190,'Hoja de Trabajo para listado'!$DE$153:$DE$1048576,0),MATCH((CUADRO!J$4&amp;$E190),'Hoja de Trabajo para listado'!$DE$151:$DG$151,0)),0)+IFERROR(INDEX('Hoja de Trabajo para listado'!$CD$155:$DC$1048576,MATCH($A190,'Hoja de Trabajo para listado'!$CD$155:$CD$1048576,0),MATCH((CUADRO!J$4&amp;$E190),'Hoja de Trabajo para listado'!$CD$151:$DC$151,0)),0)</f>
        <v>0</v>
      </c>
      <c r="K190" s="243">
        <f ca="1">+IFERROR(INDEX('Hoja de Trabajo para listado'!$A$155:$Z$1048576,MATCH($A190,'Hoja de Trabajo para listado'!$A$155:$A$1048576,0),MATCH((CUADRO!K$4&amp;$E190),'Hoja de Trabajo para listado'!$A$151:$Z$151,0)),0)+IFERROR(INDEX('Hoja de Trabajo para listado'!$AB$155:$BA$1048576,MATCH($A190,'Hoja de Trabajo para listado'!$AB$155:$AB$1048576,0),MATCH((CUADRO!K$4&amp;$E190),'Hoja de Trabajo para listado'!$AB$151:$BA$151,0)),0)+IFERROR(INDEX('Hoja de Trabajo para listado'!$BC$155:$CB$1048576,MATCH($A190,'Hoja de Trabajo para listado'!$BC$155:$BC$1048576,0),MATCH((CUADRO!K$4&amp;$E190),'Hoja de Trabajo para listado'!$BC$151:$CB$151,0)),0)+IFERROR(INDEX('Hoja de Trabajo para listado'!$DE$153:$DG$274,MATCH($A190,'Hoja de Trabajo para listado'!$DE$153:$DE$1048576,0),MATCH((CUADRO!K$4&amp;$E190),'Hoja de Trabajo para listado'!$DE$151:$DG$151,0)),0)+IFERROR(INDEX('Hoja de Trabajo para listado'!$CD$155:$DC$1048576,MATCH($A190,'Hoja de Trabajo para listado'!$CD$155:$CD$1048576,0),MATCH((CUADRO!K$4&amp;$E190),'Hoja de Trabajo para listado'!$CD$151:$DC$151,0)),0)</f>
        <v>0</v>
      </c>
      <c r="L190" s="243">
        <f ca="1">+IFERROR(INDEX('Hoja de Trabajo para listado'!$A$155:$Z$1048576,MATCH($A190,'Hoja de Trabajo para listado'!$A$155:$A$1048576,0),MATCH((CUADRO!L$4&amp;$E190),'Hoja de Trabajo para listado'!$A$151:$Z$151,0)),0)+IFERROR(INDEX('Hoja de Trabajo para listado'!$AB$155:$BA$1048576,MATCH($A190,'Hoja de Trabajo para listado'!$AB$155:$AB$1048576,0),MATCH((CUADRO!L$4&amp;$E190),'Hoja de Trabajo para listado'!$AB$151:$BA$151,0)),0)+IFERROR(INDEX('Hoja de Trabajo para listado'!$BC$155:$CB$1048576,MATCH($A190,'Hoja de Trabajo para listado'!$BC$155:$BC$1048576,0),MATCH((CUADRO!L$4&amp;$E190),'Hoja de Trabajo para listado'!$BC$151:$CB$151,0)),0)+IFERROR(INDEX('Hoja de Trabajo para listado'!$DE$153:$DG$274,MATCH($A190,'Hoja de Trabajo para listado'!$DE$153:$DE$1048576,0),MATCH((CUADRO!L$4&amp;$E190),'Hoja de Trabajo para listado'!$DE$151:$DG$151,0)),0)+IFERROR(INDEX('Hoja de Trabajo para listado'!$CD$155:$DC$1048576,MATCH($A190,'Hoja de Trabajo para listado'!$CD$155:$CD$1048576,0),MATCH((CUADRO!L$4&amp;$E190),'Hoja de Trabajo para listado'!$CD$151:$DC$151,0)),0)</f>
        <v>0</v>
      </c>
      <c r="M190" s="243">
        <f ca="1">+IFERROR(INDEX('Hoja de Trabajo para listado'!$A$155:$Z$1048576,MATCH($A190,'Hoja de Trabajo para listado'!$A$155:$A$1048576,0),MATCH((CUADRO!M$4&amp;$E190),'Hoja de Trabajo para listado'!$A$151:$Z$151,0)),0)+IFERROR(INDEX('Hoja de Trabajo para listado'!$AB$155:$BA$1048576,MATCH($A190,'Hoja de Trabajo para listado'!$AB$155:$AB$1048576,0),MATCH((CUADRO!M$4&amp;$E190),'Hoja de Trabajo para listado'!$AB$151:$BA$151,0)),0)+IFERROR(INDEX('Hoja de Trabajo para listado'!$BC$155:$CB$1048576,MATCH($A190,'Hoja de Trabajo para listado'!$BC$155:$BC$1048576,0),MATCH((CUADRO!M$4&amp;$E190),'Hoja de Trabajo para listado'!$BC$151:$CB$151,0)),0)+IFERROR(INDEX('Hoja de Trabajo para listado'!$DE$153:$DG$274,MATCH($A190,'Hoja de Trabajo para listado'!$DE$153:$DE$1048576,0),MATCH((CUADRO!M$4&amp;$E190),'Hoja de Trabajo para listado'!$DE$151:$DG$151,0)),0)+IFERROR(INDEX('Hoja de Trabajo para listado'!$CD$155:$DC$1048576,MATCH($A190,'Hoja de Trabajo para listado'!$CD$155:$CD$1048576,0),MATCH((CUADRO!M$4&amp;$E190),'Hoja de Trabajo para listado'!$CD$151:$DC$151,0)),0)</f>
        <v>0</v>
      </c>
      <c r="N190" s="243">
        <f ca="1">+IFERROR(INDEX('Hoja de Trabajo para listado'!$A$155:$Z$1048576,MATCH($A190,'Hoja de Trabajo para listado'!$A$155:$A$1048576,0),MATCH((CUADRO!N$4&amp;$E190),'Hoja de Trabajo para listado'!$A$151:$Z$151,0)),0)+IFERROR(INDEX('Hoja de Trabajo para listado'!$AB$155:$BA$1048576,MATCH($A190,'Hoja de Trabajo para listado'!$AB$155:$AB$1048576,0),MATCH((CUADRO!N$4&amp;$E190),'Hoja de Trabajo para listado'!$AB$151:$BA$151,0)),0)+IFERROR(INDEX('Hoja de Trabajo para listado'!$BC$155:$CB$1048576,MATCH($A190,'Hoja de Trabajo para listado'!$BC$155:$BC$1048576,0),MATCH((CUADRO!N$4&amp;$E190),'Hoja de Trabajo para listado'!$BC$151:$CB$151,0)),0)+IFERROR(INDEX('Hoja de Trabajo para listado'!$DE$153:$DG$274,MATCH($A190,'Hoja de Trabajo para listado'!$DE$153:$DE$1048576,0),MATCH((CUADRO!N$4&amp;$E190),'Hoja de Trabajo para listado'!$DE$151:$DG$151,0)),0)+IFERROR(INDEX('Hoja de Trabajo para listado'!$CD$155:$DC$1048576,MATCH($A190,'Hoja de Trabajo para listado'!$CD$155:$CD$1048576,0),MATCH((CUADRO!N$4&amp;$E190),'Hoja de Trabajo para listado'!$CD$151:$DC$151,0)),0)</f>
        <v>0</v>
      </c>
      <c r="O190" s="243">
        <f ca="1">+IFERROR(INDEX('Hoja de Trabajo para listado'!$A$155:$Z$1048576,MATCH($A190,'Hoja de Trabajo para listado'!$A$155:$A$1048576,0),MATCH((CUADRO!O$4&amp;$E190),'Hoja de Trabajo para listado'!$A$151:$Z$151,0)),0)+IFERROR(INDEX('Hoja de Trabajo para listado'!$AB$155:$BA$1048576,MATCH($A190,'Hoja de Trabajo para listado'!$AB$155:$AB$1048576,0),MATCH((CUADRO!O$4&amp;$E190),'Hoja de Trabajo para listado'!$AB$151:$BA$151,0)),0)+IFERROR(INDEX('Hoja de Trabajo para listado'!$BC$155:$CB$1048576,MATCH($A190,'Hoja de Trabajo para listado'!$BC$155:$BC$1048576,0),MATCH((CUADRO!O$4&amp;$E190),'Hoja de Trabajo para listado'!$BC$151:$CB$151,0)),0)+IFERROR(INDEX('Hoja de Trabajo para listado'!$DE$153:$DG$274,MATCH($A190,'Hoja de Trabajo para listado'!$DE$153:$DE$1048576,0),MATCH((CUADRO!O$4&amp;$E190),'Hoja de Trabajo para listado'!$DE$151:$DG$151,0)),0)+IFERROR(INDEX('Hoja de Trabajo para listado'!$CD$155:$DC$1048576,MATCH($A190,'Hoja de Trabajo para listado'!$CD$155:$CD$1048576,0),MATCH((CUADRO!O$4&amp;$E190),'Hoja de Trabajo para listado'!$CD$151:$DC$151,0)),0)</f>
        <v>0</v>
      </c>
      <c r="P190" s="243">
        <f ca="1">+IFERROR(INDEX('Hoja de Trabajo para listado'!$A$155:$Z$1048576,MATCH($A190,'Hoja de Trabajo para listado'!$A$155:$A$1048576,0),MATCH((CUADRO!P$4&amp;$E190),'Hoja de Trabajo para listado'!$A$151:$Z$151,0)),0)+IFERROR(INDEX('Hoja de Trabajo para listado'!$AB$155:$BA$1048576,MATCH($A190,'Hoja de Trabajo para listado'!$AB$155:$AB$1048576,0),MATCH((CUADRO!P$4&amp;$E190),'Hoja de Trabajo para listado'!$AB$151:$BA$151,0)),0)+IFERROR(INDEX('Hoja de Trabajo para listado'!$BC$155:$CB$1048576,MATCH($A190,'Hoja de Trabajo para listado'!$BC$155:$BC$1048576,0),MATCH((CUADRO!P$4&amp;$E190),'Hoja de Trabajo para listado'!$BC$151:$CB$151,0)),0)+IFERROR(INDEX('Hoja de Trabajo para listado'!$DE$153:$DG$274,MATCH($A190,'Hoja de Trabajo para listado'!$DE$153:$DE$1048576,0),MATCH((CUADRO!P$4&amp;$E190),'Hoja de Trabajo para listado'!$DE$151:$DG$151,0)),0)+IFERROR(INDEX('Hoja de Trabajo para listado'!$CD$155:$DC$1048576,MATCH($A190,'Hoja de Trabajo para listado'!$CD$155:$CD$1048576,0),MATCH((CUADRO!P$4&amp;$E190),'Hoja de Trabajo para listado'!$CD$151:$DC$151,0)),0)</f>
        <v>0</v>
      </c>
      <c r="Q190" s="243">
        <f ca="1">+IFERROR(INDEX('Hoja de Trabajo para listado'!$A$155:$Z$1048576,MATCH($A190,'Hoja de Trabajo para listado'!$A$155:$A$1048576,0),MATCH((CUADRO!Q$4&amp;$E190),'Hoja de Trabajo para listado'!$A$151:$Z$151,0)),0)+IFERROR(INDEX('Hoja de Trabajo para listado'!$AB$155:$BA$1048576,MATCH($A190,'Hoja de Trabajo para listado'!$AB$155:$AB$1048576,0),MATCH((CUADRO!Q$4&amp;$E190),'Hoja de Trabajo para listado'!$AB$151:$BA$151,0)),0)+IFERROR(INDEX('Hoja de Trabajo para listado'!$BC$155:$CB$1048576,MATCH($A190,'Hoja de Trabajo para listado'!$BC$155:$BC$1048576,0),MATCH((CUADRO!Q$4&amp;$E190),'Hoja de Trabajo para listado'!$BC$151:$CB$151,0)),0)+IFERROR(INDEX('Hoja de Trabajo para listado'!$DE$153:$DG$274,MATCH($A190,'Hoja de Trabajo para listado'!$DE$153:$DE$1048576,0),MATCH((CUADRO!Q$4&amp;$E190),'Hoja de Trabajo para listado'!$DE$151:$DG$151,0)),0)+IFERROR(INDEX('Hoja de Trabajo para listado'!$CD$155:$DC$1048576,MATCH($A190,'Hoja de Trabajo para listado'!$CD$155:$CD$1048576,0),MATCH((CUADRO!Q$4&amp;$E190),'Hoja de Trabajo para listado'!$CD$151:$DC$151,0)),0)</f>
        <v>0</v>
      </c>
      <c r="R190" s="243">
        <f t="shared" ca="1" si="4"/>
        <v>0</v>
      </c>
      <c r="S190" s="243">
        <f ca="1">+R189+R190</f>
        <v>0</v>
      </c>
      <c r="T190" s="243">
        <f ca="1">+S190</f>
        <v>0</v>
      </c>
      <c r="U190" s="242">
        <f t="shared" si="5"/>
        <v>2</v>
      </c>
    </row>
    <row r="191" spans="1:21" ht="15" hidden="1" customHeight="1">
      <c r="A191" s="353">
        <v>273</v>
      </c>
      <c r="B191" s="381">
        <f>+A191</f>
        <v>273</v>
      </c>
      <c r="C191" s="245" t="str">
        <f>+VLOOKUP(A191,bd_lista!$A$3:$C$592,3,FALSE)</f>
        <v>Direc. Dptal. de Educación Pando</v>
      </c>
      <c r="D191" s="383" t="str">
        <f>+C191</f>
        <v>Direc. Dptal. de Educación Pando</v>
      </c>
      <c r="E191" s="245" t="s">
        <v>683</v>
      </c>
      <c r="F191" s="241">
        <f ca="1">+IFERROR(INDEX('Hoja de Trabajo para listado'!$A$155:$Z$1048576,MATCH($A191,'Hoja de Trabajo para listado'!$A$155:$A$1048576,0),MATCH((CUADRO!F$4&amp;$E191),'Hoja de Trabajo para listado'!$A$151:$Z$151,0)),0)+IFERROR(INDEX('Hoja de Trabajo para listado'!$AB$155:$BA$1048576,MATCH($A191,'Hoja de Trabajo para listado'!$AB$155:$AB$1048576,0),MATCH((CUADRO!F$4&amp;$E191),'Hoja de Trabajo para listado'!$AB$151:$BA$151,0)),0)+IFERROR(INDEX('Hoja de Trabajo para listado'!$BC$155:$CB$1048576,MATCH($A191,'Hoja de Trabajo para listado'!$BC$155:$BC$1048576,0),MATCH((CUADRO!F$4&amp;$E191),'Hoja de Trabajo para listado'!$BC$151:$CB$151,0)),0)+IFERROR(INDEX('Hoja de Trabajo para listado'!$DE$153:$DG$274,MATCH($A191,'Hoja de Trabajo para listado'!$DE$153:$DE$1048576,0),MATCH((CUADRO!F$4&amp;$E191),'Hoja de Trabajo para listado'!$DE$151:$DG$151,0)),0)+IFERROR(INDEX('Hoja de Trabajo para listado'!$CD$155:$DC$1048576,MATCH($A191,'Hoja de Trabajo para listado'!$CD$155:$CD$1048576,0),MATCH((CUADRO!F$4&amp;$E191),'Hoja de Trabajo para listado'!$CD$151:$DC$151,0)),0)</f>
        <v>0</v>
      </c>
      <c r="G191" s="241">
        <f ca="1">+IFERROR(INDEX('Hoja de Trabajo para listado'!$A$155:$Z$1048576,MATCH($A191,'Hoja de Trabajo para listado'!$A$155:$A$1048576,0),MATCH((CUADRO!G$4&amp;$E191),'Hoja de Trabajo para listado'!$A$151:$Z$151,0)),0)+IFERROR(INDEX('Hoja de Trabajo para listado'!$AB$155:$BA$1048576,MATCH($A191,'Hoja de Trabajo para listado'!$AB$155:$AB$1048576,0),MATCH((CUADRO!G$4&amp;$E191),'Hoja de Trabajo para listado'!$AB$151:$BA$151,0)),0)+IFERROR(INDEX('Hoja de Trabajo para listado'!$BC$155:$CB$1048576,MATCH($A191,'Hoja de Trabajo para listado'!$BC$155:$BC$1048576,0),MATCH((CUADRO!G$4&amp;$E191),'Hoja de Trabajo para listado'!$BC$151:$CB$151,0)),0)+IFERROR(INDEX('Hoja de Trabajo para listado'!$DE$153:$DG$274,MATCH($A191,'Hoja de Trabajo para listado'!$DE$153:$DE$1048576,0),MATCH((CUADRO!G$4&amp;$E191),'Hoja de Trabajo para listado'!$DE$151:$DG$151,0)),0)+IFERROR(INDEX('Hoja de Trabajo para listado'!$CD$155:$DC$1048576,MATCH($A191,'Hoja de Trabajo para listado'!$CD$155:$CD$1048576,0),MATCH((CUADRO!G$4&amp;$E191),'Hoja de Trabajo para listado'!$CD$151:$DC$151,0)),0)</f>
        <v>0</v>
      </c>
      <c r="H191" s="241">
        <f ca="1">+IFERROR(INDEX('Hoja de Trabajo para listado'!$A$155:$Z$1048576,MATCH($A191,'Hoja de Trabajo para listado'!$A$155:$A$1048576,0),MATCH((CUADRO!H$4&amp;$E191),'Hoja de Trabajo para listado'!$A$151:$Z$151,0)),0)+IFERROR(INDEX('Hoja de Trabajo para listado'!$AB$155:$BA$1048576,MATCH($A191,'Hoja de Trabajo para listado'!$AB$155:$AB$1048576,0),MATCH((CUADRO!H$4&amp;$E191),'Hoja de Trabajo para listado'!$AB$151:$BA$151,0)),0)+IFERROR(INDEX('Hoja de Trabajo para listado'!$BC$155:$CB$1048576,MATCH($A191,'Hoja de Trabajo para listado'!$BC$155:$BC$1048576,0),MATCH((CUADRO!H$4&amp;$E191),'Hoja de Trabajo para listado'!$BC$151:$CB$151,0)),0)+IFERROR(INDEX('Hoja de Trabajo para listado'!$DE$153:$DG$274,MATCH($A191,'Hoja de Trabajo para listado'!$DE$153:$DE$1048576,0),MATCH((CUADRO!H$4&amp;$E191),'Hoja de Trabajo para listado'!$DE$151:$DG$151,0)),0)+IFERROR(INDEX('Hoja de Trabajo para listado'!$CD$155:$DC$1048576,MATCH($A191,'Hoja de Trabajo para listado'!$CD$155:$CD$1048576,0),MATCH((CUADRO!H$4&amp;$E191),'Hoja de Trabajo para listado'!$CD$151:$DC$151,0)),0)</f>
        <v>0</v>
      </c>
      <c r="I191" s="241">
        <f ca="1">+IFERROR(INDEX('Hoja de Trabajo para listado'!$A$155:$Z$1048576,MATCH($A191,'Hoja de Trabajo para listado'!$A$155:$A$1048576,0),MATCH((CUADRO!I$4&amp;$E191),'Hoja de Trabajo para listado'!$A$151:$Z$151,0)),0)+IFERROR(INDEX('Hoja de Trabajo para listado'!$AB$155:$BA$1048576,MATCH($A191,'Hoja de Trabajo para listado'!$AB$155:$AB$1048576,0),MATCH((CUADRO!I$4&amp;$E191),'Hoja de Trabajo para listado'!$AB$151:$BA$151,0)),0)+IFERROR(INDEX('Hoja de Trabajo para listado'!$BC$155:$CB$1048576,MATCH($A191,'Hoja de Trabajo para listado'!$BC$155:$BC$1048576,0),MATCH((CUADRO!I$4&amp;$E191),'Hoja de Trabajo para listado'!$BC$151:$CB$151,0)),0)+IFERROR(INDEX('Hoja de Trabajo para listado'!$DE$153:$DG$274,MATCH($A191,'Hoja de Trabajo para listado'!$DE$153:$DE$1048576,0),MATCH((CUADRO!I$4&amp;$E191),'Hoja de Trabajo para listado'!$DE$151:$DG$151,0)),0)+IFERROR(INDEX('Hoja de Trabajo para listado'!$CD$155:$DC$1048576,MATCH($A191,'Hoja de Trabajo para listado'!$CD$155:$CD$1048576,0),MATCH((CUADRO!I$4&amp;$E191),'Hoja de Trabajo para listado'!$CD$151:$DC$151,0)),0)</f>
        <v>0</v>
      </c>
      <c r="J191" s="241">
        <f ca="1">+IFERROR(INDEX('Hoja de Trabajo para listado'!$A$155:$Z$1048576,MATCH($A191,'Hoja de Trabajo para listado'!$A$155:$A$1048576,0),MATCH((CUADRO!J$4&amp;$E191),'Hoja de Trabajo para listado'!$A$151:$Z$151,0)),0)+IFERROR(INDEX('Hoja de Trabajo para listado'!$AB$155:$BA$1048576,MATCH($A191,'Hoja de Trabajo para listado'!$AB$155:$AB$1048576,0),MATCH((CUADRO!J$4&amp;$E191),'Hoja de Trabajo para listado'!$AB$151:$BA$151,0)),0)+IFERROR(INDEX('Hoja de Trabajo para listado'!$BC$155:$CB$1048576,MATCH($A191,'Hoja de Trabajo para listado'!$BC$155:$BC$1048576,0),MATCH((CUADRO!J$4&amp;$E191),'Hoja de Trabajo para listado'!$BC$151:$CB$151,0)),0)+IFERROR(INDEX('Hoja de Trabajo para listado'!$DE$153:$DG$274,MATCH($A191,'Hoja de Trabajo para listado'!$DE$153:$DE$1048576,0),MATCH((CUADRO!J$4&amp;$E191),'Hoja de Trabajo para listado'!$DE$151:$DG$151,0)),0)+IFERROR(INDEX('Hoja de Trabajo para listado'!$CD$155:$DC$1048576,MATCH($A191,'Hoja de Trabajo para listado'!$CD$155:$CD$1048576,0),MATCH((CUADRO!J$4&amp;$E191),'Hoja de Trabajo para listado'!$CD$151:$DC$151,0)),0)</f>
        <v>0</v>
      </c>
      <c r="K191" s="241">
        <f ca="1">+IFERROR(INDEX('Hoja de Trabajo para listado'!$A$155:$Z$1048576,MATCH($A191,'Hoja de Trabajo para listado'!$A$155:$A$1048576,0),MATCH((CUADRO!K$4&amp;$E191),'Hoja de Trabajo para listado'!$A$151:$Z$151,0)),0)+IFERROR(INDEX('Hoja de Trabajo para listado'!$AB$155:$BA$1048576,MATCH($A191,'Hoja de Trabajo para listado'!$AB$155:$AB$1048576,0),MATCH((CUADRO!K$4&amp;$E191),'Hoja de Trabajo para listado'!$AB$151:$BA$151,0)),0)+IFERROR(INDEX('Hoja de Trabajo para listado'!$BC$155:$CB$1048576,MATCH($A191,'Hoja de Trabajo para listado'!$BC$155:$BC$1048576,0),MATCH((CUADRO!K$4&amp;$E191),'Hoja de Trabajo para listado'!$BC$151:$CB$151,0)),0)+IFERROR(INDEX('Hoja de Trabajo para listado'!$DE$153:$DG$274,MATCH($A191,'Hoja de Trabajo para listado'!$DE$153:$DE$1048576,0),MATCH((CUADRO!K$4&amp;$E191),'Hoja de Trabajo para listado'!$DE$151:$DG$151,0)),0)+IFERROR(INDEX('Hoja de Trabajo para listado'!$CD$155:$DC$1048576,MATCH($A191,'Hoja de Trabajo para listado'!$CD$155:$CD$1048576,0),MATCH((CUADRO!K$4&amp;$E191),'Hoja de Trabajo para listado'!$CD$151:$DC$151,0)),0)</f>
        <v>0</v>
      </c>
      <c r="L191" s="241">
        <f ca="1">+IFERROR(INDEX('Hoja de Trabajo para listado'!$A$155:$Z$1048576,MATCH($A191,'Hoja de Trabajo para listado'!$A$155:$A$1048576,0),MATCH((CUADRO!L$4&amp;$E191),'Hoja de Trabajo para listado'!$A$151:$Z$151,0)),0)+IFERROR(INDEX('Hoja de Trabajo para listado'!$AB$155:$BA$1048576,MATCH($A191,'Hoja de Trabajo para listado'!$AB$155:$AB$1048576,0),MATCH((CUADRO!L$4&amp;$E191),'Hoja de Trabajo para listado'!$AB$151:$BA$151,0)),0)+IFERROR(INDEX('Hoja de Trabajo para listado'!$BC$155:$CB$1048576,MATCH($A191,'Hoja de Trabajo para listado'!$BC$155:$BC$1048576,0),MATCH((CUADRO!L$4&amp;$E191),'Hoja de Trabajo para listado'!$BC$151:$CB$151,0)),0)+IFERROR(INDEX('Hoja de Trabajo para listado'!$DE$153:$DG$274,MATCH($A191,'Hoja de Trabajo para listado'!$DE$153:$DE$1048576,0),MATCH((CUADRO!L$4&amp;$E191),'Hoja de Trabajo para listado'!$DE$151:$DG$151,0)),0)+IFERROR(INDEX('Hoja de Trabajo para listado'!$CD$155:$DC$1048576,MATCH($A191,'Hoja de Trabajo para listado'!$CD$155:$CD$1048576,0),MATCH((CUADRO!L$4&amp;$E191),'Hoja de Trabajo para listado'!$CD$151:$DC$151,0)),0)</f>
        <v>0</v>
      </c>
      <c r="M191" s="241">
        <f ca="1">+IFERROR(INDEX('Hoja de Trabajo para listado'!$A$155:$Z$1048576,MATCH($A191,'Hoja de Trabajo para listado'!$A$155:$A$1048576,0),MATCH((CUADRO!M$4&amp;$E191),'Hoja de Trabajo para listado'!$A$151:$Z$151,0)),0)+IFERROR(INDEX('Hoja de Trabajo para listado'!$AB$155:$BA$1048576,MATCH($A191,'Hoja de Trabajo para listado'!$AB$155:$AB$1048576,0),MATCH((CUADRO!M$4&amp;$E191),'Hoja de Trabajo para listado'!$AB$151:$BA$151,0)),0)+IFERROR(INDEX('Hoja de Trabajo para listado'!$BC$155:$CB$1048576,MATCH($A191,'Hoja de Trabajo para listado'!$BC$155:$BC$1048576,0),MATCH((CUADRO!M$4&amp;$E191),'Hoja de Trabajo para listado'!$BC$151:$CB$151,0)),0)+IFERROR(INDEX('Hoja de Trabajo para listado'!$DE$153:$DG$274,MATCH($A191,'Hoja de Trabajo para listado'!$DE$153:$DE$1048576,0),MATCH((CUADRO!M$4&amp;$E191),'Hoja de Trabajo para listado'!$DE$151:$DG$151,0)),0)+IFERROR(INDEX('Hoja de Trabajo para listado'!$CD$155:$DC$1048576,MATCH($A191,'Hoja de Trabajo para listado'!$CD$155:$CD$1048576,0),MATCH((CUADRO!M$4&amp;$E191),'Hoja de Trabajo para listado'!$CD$151:$DC$151,0)),0)</f>
        <v>0</v>
      </c>
      <c r="N191" s="241">
        <f ca="1">+IFERROR(INDEX('Hoja de Trabajo para listado'!$A$155:$Z$1048576,MATCH($A191,'Hoja de Trabajo para listado'!$A$155:$A$1048576,0),MATCH((CUADRO!N$4&amp;$E191),'Hoja de Trabajo para listado'!$A$151:$Z$151,0)),0)+IFERROR(INDEX('Hoja de Trabajo para listado'!$AB$155:$BA$1048576,MATCH($A191,'Hoja de Trabajo para listado'!$AB$155:$AB$1048576,0),MATCH((CUADRO!N$4&amp;$E191),'Hoja de Trabajo para listado'!$AB$151:$BA$151,0)),0)+IFERROR(INDEX('Hoja de Trabajo para listado'!$BC$155:$CB$1048576,MATCH($A191,'Hoja de Trabajo para listado'!$BC$155:$BC$1048576,0),MATCH((CUADRO!N$4&amp;$E191),'Hoja de Trabajo para listado'!$BC$151:$CB$151,0)),0)+IFERROR(INDEX('Hoja de Trabajo para listado'!$DE$153:$DG$274,MATCH($A191,'Hoja de Trabajo para listado'!$DE$153:$DE$1048576,0),MATCH((CUADRO!N$4&amp;$E191),'Hoja de Trabajo para listado'!$DE$151:$DG$151,0)),0)+IFERROR(INDEX('Hoja de Trabajo para listado'!$CD$155:$DC$1048576,MATCH($A191,'Hoja de Trabajo para listado'!$CD$155:$CD$1048576,0),MATCH((CUADRO!N$4&amp;$E191),'Hoja de Trabajo para listado'!$CD$151:$DC$151,0)),0)</f>
        <v>0</v>
      </c>
      <c r="O191" s="241">
        <f ca="1">+IFERROR(INDEX('Hoja de Trabajo para listado'!$A$155:$Z$1048576,MATCH($A191,'Hoja de Trabajo para listado'!$A$155:$A$1048576,0),MATCH((CUADRO!O$4&amp;$E191),'Hoja de Trabajo para listado'!$A$151:$Z$151,0)),0)+IFERROR(INDEX('Hoja de Trabajo para listado'!$AB$155:$BA$1048576,MATCH($A191,'Hoja de Trabajo para listado'!$AB$155:$AB$1048576,0),MATCH((CUADRO!O$4&amp;$E191),'Hoja de Trabajo para listado'!$AB$151:$BA$151,0)),0)+IFERROR(INDEX('Hoja de Trabajo para listado'!$BC$155:$CB$1048576,MATCH($A191,'Hoja de Trabajo para listado'!$BC$155:$BC$1048576,0),MATCH((CUADRO!O$4&amp;$E191),'Hoja de Trabajo para listado'!$BC$151:$CB$151,0)),0)+IFERROR(INDEX('Hoja de Trabajo para listado'!$DE$153:$DG$274,MATCH($A191,'Hoja de Trabajo para listado'!$DE$153:$DE$1048576,0),MATCH((CUADRO!O$4&amp;$E191),'Hoja de Trabajo para listado'!$DE$151:$DG$151,0)),0)+IFERROR(INDEX('Hoja de Trabajo para listado'!$CD$155:$DC$1048576,MATCH($A191,'Hoja de Trabajo para listado'!$CD$155:$CD$1048576,0),MATCH((CUADRO!O$4&amp;$E191),'Hoja de Trabajo para listado'!$CD$151:$DC$151,0)),0)</f>
        <v>0</v>
      </c>
      <c r="P191" s="241">
        <f ca="1">+IFERROR(INDEX('Hoja de Trabajo para listado'!$A$155:$Z$1048576,MATCH($A191,'Hoja de Trabajo para listado'!$A$155:$A$1048576,0),MATCH((CUADRO!P$4&amp;$E191),'Hoja de Trabajo para listado'!$A$151:$Z$151,0)),0)+IFERROR(INDEX('Hoja de Trabajo para listado'!$AB$155:$BA$1048576,MATCH($A191,'Hoja de Trabajo para listado'!$AB$155:$AB$1048576,0),MATCH((CUADRO!P$4&amp;$E191),'Hoja de Trabajo para listado'!$AB$151:$BA$151,0)),0)+IFERROR(INDEX('Hoja de Trabajo para listado'!$BC$155:$CB$1048576,MATCH($A191,'Hoja de Trabajo para listado'!$BC$155:$BC$1048576,0),MATCH((CUADRO!P$4&amp;$E191),'Hoja de Trabajo para listado'!$BC$151:$CB$151,0)),0)+IFERROR(INDEX('Hoja de Trabajo para listado'!$DE$153:$DG$274,MATCH($A191,'Hoja de Trabajo para listado'!$DE$153:$DE$1048576,0),MATCH((CUADRO!P$4&amp;$E191),'Hoja de Trabajo para listado'!$DE$151:$DG$151,0)),0)+IFERROR(INDEX('Hoja de Trabajo para listado'!$CD$155:$DC$1048576,MATCH($A191,'Hoja de Trabajo para listado'!$CD$155:$CD$1048576,0),MATCH((CUADRO!P$4&amp;$E191),'Hoja de Trabajo para listado'!$CD$151:$DC$151,0)),0)</f>
        <v>0</v>
      </c>
      <c r="Q191" s="262">
        <f ca="1">+IFERROR(INDEX('Hoja de Trabajo para listado'!$A$155:$Z$1048576,MATCH($A191,'Hoja de Trabajo para listado'!$A$155:$A$1048576,0),MATCH((CUADRO!Q$4&amp;$E191),'Hoja de Trabajo para listado'!$A$151:$Z$151,0)),0)+IFERROR(INDEX('Hoja de Trabajo para listado'!$AB$155:$BA$1048576,MATCH($A191,'Hoja de Trabajo para listado'!$AB$155:$AB$1048576,0),MATCH((CUADRO!Q$4&amp;$E191),'Hoja de Trabajo para listado'!$AB$151:$BA$151,0)),0)+IFERROR(INDEX('Hoja de Trabajo para listado'!$BC$155:$CB$1048576,MATCH($A191,'Hoja de Trabajo para listado'!$BC$155:$BC$1048576,0),MATCH((CUADRO!Q$4&amp;$E191),'Hoja de Trabajo para listado'!$BC$151:$CB$151,0)),0)+IFERROR(INDEX('Hoja de Trabajo para listado'!$DE$153:$DG$274,MATCH($A191,'Hoja de Trabajo para listado'!$DE$153:$DE$1048576,0),MATCH((CUADRO!Q$4&amp;$E191),'Hoja de Trabajo para listado'!$DE$151:$DG$151,0)),0)+IFERROR(INDEX('Hoja de Trabajo para listado'!$CD$155:$DC$1048576,MATCH($A191,'Hoja de Trabajo para listado'!$CD$155:$CD$1048576,0),MATCH((CUADRO!Q$4&amp;$E191),'Hoja de Trabajo para listado'!$CD$151:$DC$151,0)),0)</f>
        <v>0</v>
      </c>
      <c r="R191" s="241">
        <f t="shared" ca="1" si="4"/>
        <v>0</v>
      </c>
      <c r="S191" s="241"/>
      <c r="T191" s="241">
        <f ca="1">+T192</f>
        <v>0</v>
      </c>
      <c r="U191" s="240">
        <f t="shared" si="5"/>
        <v>1</v>
      </c>
    </row>
    <row r="192" spans="1:21" ht="15" hidden="1" customHeight="1">
      <c r="A192" s="353">
        <v>273</v>
      </c>
      <c r="B192" s="382"/>
      <c r="C192" s="305" t="str">
        <f>+VLOOKUP(A192,bd_lista!$A$3:$C$592,3,FALSE)</f>
        <v>Direc. Dptal. de Educación Pando</v>
      </c>
      <c r="D192" s="384"/>
      <c r="E192" s="305" t="s">
        <v>684</v>
      </c>
      <c r="F192" s="243">
        <f ca="1">+IFERROR(INDEX('Hoja de Trabajo para listado'!$A$155:$Z$1048576,MATCH($A192,'Hoja de Trabajo para listado'!$A$155:$A$1048576,0),MATCH((CUADRO!F$4&amp;$E192),'Hoja de Trabajo para listado'!$A$151:$Z$151,0)),0)+IFERROR(INDEX('Hoja de Trabajo para listado'!$AB$155:$BA$1048576,MATCH($A192,'Hoja de Trabajo para listado'!$AB$155:$AB$1048576,0),MATCH((CUADRO!F$4&amp;$E192),'Hoja de Trabajo para listado'!$AB$151:$BA$151,0)),0)+IFERROR(INDEX('Hoja de Trabajo para listado'!$BC$155:$CB$1048576,MATCH($A192,'Hoja de Trabajo para listado'!$BC$155:$BC$1048576,0),MATCH((CUADRO!F$4&amp;$E192),'Hoja de Trabajo para listado'!$BC$151:$CB$151,0)),0)+IFERROR(INDEX('Hoja de Trabajo para listado'!$DE$153:$DG$274,MATCH($A192,'Hoja de Trabajo para listado'!$DE$153:$DE$1048576,0),MATCH((CUADRO!F$4&amp;$E192),'Hoja de Trabajo para listado'!$DE$151:$DG$151,0)),0)+IFERROR(INDEX('Hoja de Trabajo para listado'!$CD$155:$DC$1048576,MATCH($A192,'Hoja de Trabajo para listado'!$CD$155:$CD$1048576,0),MATCH((CUADRO!F$4&amp;$E192),'Hoja de Trabajo para listado'!$CD$151:$DC$151,0)),0)</f>
        <v>0</v>
      </c>
      <c r="G192" s="243">
        <f ca="1">+IFERROR(INDEX('Hoja de Trabajo para listado'!$A$155:$Z$1048576,MATCH($A192,'Hoja de Trabajo para listado'!$A$155:$A$1048576,0),MATCH((CUADRO!G$4&amp;$E192),'Hoja de Trabajo para listado'!$A$151:$Z$151,0)),0)+IFERROR(INDEX('Hoja de Trabajo para listado'!$AB$155:$BA$1048576,MATCH($A192,'Hoja de Trabajo para listado'!$AB$155:$AB$1048576,0),MATCH((CUADRO!G$4&amp;$E192),'Hoja de Trabajo para listado'!$AB$151:$BA$151,0)),0)+IFERROR(INDEX('Hoja de Trabajo para listado'!$BC$155:$CB$1048576,MATCH($A192,'Hoja de Trabajo para listado'!$BC$155:$BC$1048576,0),MATCH((CUADRO!G$4&amp;$E192),'Hoja de Trabajo para listado'!$BC$151:$CB$151,0)),0)+IFERROR(INDEX('Hoja de Trabajo para listado'!$DE$153:$DG$274,MATCH($A192,'Hoja de Trabajo para listado'!$DE$153:$DE$1048576,0),MATCH((CUADRO!G$4&amp;$E192),'Hoja de Trabajo para listado'!$DE$151:$DG$151,0)),0)+IFERROR(INDEX('Hoja de Trabajo para listado'!$CD$155:$DC$1048576,MATCH($A192,'Hoja de Trabajo para listado'!$CD$155:$CD$1048576,0),MATCH((CUADRO!G$4&amp;$E192),'Hoja de Trabajo para listado'!$CD$151:$DC$151,0)),0)</f>
        <v>0</v>
      </c>
      <c r="H192" s="243">
        <f ca="1">+IFERROR(INDEX('Hoja de Trabajo para listado'!$A$155:$Z$1048576,MATCH($A192,'Hoja de Trabajo para listado'!$A$155:$A$1048576,0),MATCH((CUADRO!H$4&amp;$E192),'Hoja de Trabajo para listado'!$A$151:$Z$151,0)),0)+IFERROR(INDEX('Hoja de Trabajo para listado'!$AB$155:$BA$1048576,MATCH($A192,'Hoja de Trabajo para listado'!$AB$155:$AB$1048576,0),MATCH((CUADRO!H$4&amp;$E192),'Hoja de Trabajo para listado'!$AB$151:$BA$151,0)),0)+IFERROR(INDEX('Hoja de Trabajo para listado'!$BC$155:$CB$1048576,MATCH($A192,'Hoja de Trabajo para listado'!$BC$155:$BC$1048576,0),MATCH((CUADRO!H$4&amp;$E192),'Hoja de Trabajo para listado'!$BC$151:$CB$151,0)),0)+IFERROR(INDEX('Hoja de Trabajo para listado'!$DE$153:$DG$274,MATCH($A192,'Hoja de Trabajo para listado'!$DE$153:$DE$1048576,0),MATCH((CUADRO!H$4&amp;$E192),'Hoja de Trabajo para listado'!$DE$151:$DG$151,0)),0)+IFERROR(INDEX('Hoja de Trabajo para listado'!$CD$155:$DC$1048576,MATCH($A192,'Hoja de Trabajo para listado'!$CD$155:$CD$1048576,0),MATCH((CUADRO!H$4&amp;$E192),'Hoja de Trabajo para listado'!$CD$151:$DC$151,0)),0)</f>
        <v>0</v>
      </c>
      <c r="I192" s="243">
        <f ca="1">+IFERROR(INDEX('Hoja de Trabajo para listado'!$A$155:$Z$1048576,MATCH($A192,'Hoja de Trabajo para listado'!$A$155:$A$1048576,0),MATCH((CUADRO!I$4&amp;$E192),'Hoja de Trabajo para listado'!$A$151:$Z$151,0)),0)+IFERROR(INDEX('Hoja de Trabajo para listado'!$AB$155:$BA$1048576,MATCH($A192,'Hoja de Trabajo para listado'!$AB$155:$AB$1048576,0),MATCH((CUADRO!I$4&amp;$E192),'Hoja de Trabajo para listado'!$AB$151:$BA$151,0)),0)+IFERROR(INDEX('Hoja de Trabajo para listado'!$BC$155:$CB$1048576,MATCH($A192,'Hoja de Trabajo para listado'!$BC$155:$BC$1048576,0),MATCH((CUADRO!I$4&amp;$E192),'Hoja de Trabajo para listado'!$BC$151:$CB$151,0)),0)+IFERROR(INDEX('Hoja de Trabajo para listado'!$DE$153:$DG$274,MATCH($A192,'Hoja de Trabajo para listado'!$DE$153:$DE$1048576,0),MATCH((CUADRO!I$4&amp;$E192),'Hoja de Trabajo para listado'!$DE$151:$DG$151,0)),0)+IFERROR(INDEX('Hoja de Trabajo para listado'!$CD$155:$DC$1048576,MATCH($A192,'Hoja de Trabajo para listado'!$CD$155:$CD$1048576,0),MATCH((CUADRO!I$4&amp;$E192),'Hoja de Trabajo para listado'!$CD$151:$DC$151,0)),0)</f>
        <v>0</v>
      </c>
      <c r="J192" s="243">
        <f ca="1">+IFERROR(INDEX('Hoja de Trabajo para listado'!$A$155:$Z$1048576,MATCH($A192,'Hoja de Trabajo para listado'!$A$155:$A$1048576,0),MATCH((CUADRO!J$4&amp;$E192),'Hoja de Trabajo para listado'!$A$151:$Z$151,0)),0)+IFERROR(INDEX('Hoja de Trabajo para listado'!$AB$155:$BA$1048576,MATCH($A192,'Hoja de Trabajo para listado'!$AB$155:$AB$1048576,0),MATCH((CUADRO!J$4&amp;$E192),'Hoja de Trabajo para listado'!$AB$151:$BA$151,0)),0)+IFERROR(INDEX('Hoja de Trabajo para listado'!$BC$155:$CB$1048576,MATCH($A192,'Hoja de Trabajo para listado'!$BC$155:$BC$1048576,0),MATCH((CUADRO!J$4&amp;$E192),'Hoja de Trabajo para listado'!$BC$151:$CB$151,0)),0)+IFERROR(INDEX('Hoja de Trabajo para listado'!$DE$153:$DG$274,MATCH($A192,'Hoja de Trabajo para listado'!$DE$153:$DE$1048576,0),MATCH((CUADRO!J$4&amp;$E192),'Hoja de Trabajo para listado'!$DE$151:$DG$151,0)),0)+IFERROR(INDEX('Hoja de Trabajo para listado'!$CD$155:$DC$1048576,MATCH($A192,'Hoja de Trabajo para listado'!$CD$155:$CD$1048576,0),MATCH((CUADRO!J$4&amp;$E192),'Hoja de Trabajo para listado'!$CD$151:$DC$151,0)),0)</f>
        <v>0</v>
      </c>
      <c r="K192" s="243">
        <f ca="1">+IFERROR(INDEX('Hoja de Trabajo para listado'!$A$155:$Z$1048576,MATCH($A192,'Hoja de Trabajo para listado'!$A$155:$A$1048576,0),MATCH((CUADRO!K$4&amp;$E192),'Hoja de Trabajo para listado'!$A$151:$Z$151,0)),0)+IFERROR(INDEX('Hoja de Trabajo para listado'!$AB$155:$BA$1048576,MATCH($A192,'Hoja de Trabajo para listado'!$AB$155:$AB$1048576,0),MATCH((CUADRO!K$4&amp;$E192),'Hoja de Trabajo para listado'!$AB$151:$BA$151,0)),0)+IFERROR(INDEX('Hoja de Trabajo para listado'!$BC$155:$CB$1048576,MATCH($A192,'Hoja de Trabajo para listado'!$BC$155:$BC$1048576,0),MATCH((CUADRO!K$4&amp;$E192),'Hoja de Trabajo para listado'!$BC$151:$CB$151,0)),0)+IFERROR(INDEX('Hoja de Trabajo para listado'!$DE$153:$DG$274,MATCH($A192,'Hoja de Trabajo para listado'!$DE$153:$DE$1048576,0),MATCH((CUADRO!K$4&amp;$E192),'Hoja de Trabajo para listado'!$DE$151:$DG$151,0)),0)+IFERROR(INDEX('Hoja de Trabajo para listado'!$CD$155:$DC$1048576,MATCH($A192,'Hoja de Trabajo para listado'!$CD$155:$CD$1048576,0),MATCH((CUADRO!K$4&amp;$E192),'Hoja de Trabajo para listado'!$CD$151:$DC$151,0)),0)</f>
        <v>0</v>
      </c>
      <c r="L192" s="243">
        <f ca="1">+IFERROR(INDEX('Hoja de Trabajo para listado'!$A$155:$Z$1048576,MATCH($A192,'Hoja de Trabajo para listado'!$A$155:$A$1048576,0),MATCH((CUADRO!L$4&amp;$E192),'Hoja de Trabajo para listado'!$A$151:$Z$151,0)),0)+IFERROR(INDEX('Hoja de Trabajo para listado'!$AB$155:$BA$1048576,MATCH($A192,'Hoja de Trabajo para listado'!$AB$155:$AB$1048576,0),MATCH((CUADRO!L$4&amp;$E192),'Hoja de Trabajo para listado'!$AB$151:$BA$151,0)),0)+IFERROR(INDEX('Hoja de Trabajo para listado'!$BC$155:$CB$1048576,MATCH($A192,'Hoja de Trabajo para listado'!$BC$155:$BC$1048576,0),MATCH((CUADRO!L$4&amp;$E192),'Hoja de Trabajo para listado'!$BC$151:$CB$151,0)),0)+IFERROR(INDEX('Hoja de Trabajo para listado'!$DE$153:$DG$274,MATCH($A192,'Hoja de Trabajo para listado'!$DE$153:$DE$1048576,0),MATCH((CUADRO!L$4&amp;$E192),'Hoja de Trabajo para listado'!$DE$151:$DG$151,0)),0)+IFERROR(INDEX('Hoja de Trabajo para listado'!$CD$155:$DC$1048576,MATCH($A192,'Hoja de Trabajo para listado'!$CD$155:$CD$1048576,0),MATCH((CUADRO!L$4&amp;$E192),'Hoja de Trabajo para listado'!$CD$151:$DC$151,0)),0)</f>
        <v>0</v>
      </c>
      <c r="M192" s="243">
        <f ca="1">+IFERROR(INDEX('Hoja de Trabajo para listado'!$A$155:$Z$1048576,MATCH($A192,'Hoja de Trabajo para listado'!$A$155:$A$1048576,0),MATCH((CUADRO!M$4&amp;$E192),'Hoja de Trabajo para listado'!$A$151:$Z$151,0)),0)+IFERROR(INDEX('Hoja de Trabajo para listado'!$AB$155:$BA$1048576,MATCH($A192,'Hoja de Trabajo para listado'!$AB$155:$AB$1048576,0),MATCH((CUADRO!M$4&amp;$E192),'Hoja de Trabajo para listado'!$AB$151:$BA$151,0)),0)+IFERROR(INDEX('Hoja de Trabajo para listado'!$BC$155:$CB$1048576,MATCH($A192,'Hoja de Trabajo para listado'!$BC$155:$BC$1048576,0),MATCH((CUADRO!M$4&amp;$E192),'Hoja de Trabajo para listado'!$BC$151:$CB$151,0)),0)+IFERROR(INDEX('Hoja de Trabajo para listado'!$DE$153:$DG$274,MATCH($A192,'Hoja de Trabajo para listado'!$DE$153:$DE$1048576,0),MATCH((CUADRO!M$4&amp;$E192),'Hoja de Trabajo para listado'!$DE$151:$DG$151,0)),0)+IFERROR(INDEX('Hoja de Trabajo para listado'!$CD$155:$DC$1048576,MATCH($A192,'Hoja de Trabajo para listado'!$CD$155:$CD$1048576,0),MATCH((CUADRO!M$4&amp;$E192),'Hoja de Trabajo para listado'!$CD$151:$DC$151,0)),0)</f>
        <v>0</v>
      </c>
      <c r="N192" s="243">
        <f ca="1">+IFERROR(INDEX('Hoja de Trabajo para listado'!$A$155:$Z$1048576,MATCH($A192,'Hoja de Trabajo para listado'!$A$155:$A$1048576,0),MATCH((CUADRO!N$4&amp;$E192),'Hoja de Trabajo para listado'!$A$151:$Z$151,0)),0)+IFERROR(INDEX('Hoja de Trabajo para listado'!$AB$155:$BA$1048576,MATCH($A192,'Hoja de Trabajo para listado'!$AB$155:$AB$1048576,0),MATCH((CUADRO!N$4&amp;$E192),'Hoja de Trabajo para listado'!$AB$151:$BA$151,0)),0)+IFERROR(INDEX('Hoja de Trabajo para listado'!$BC$155:$CB$1048576,MATCH($A192,'Hoja de Trabajo para listado'!$BC$155:$BC$1048576,0),MATCH((CUADRO!N$4&amp;$E192),'Hoja de Trabajo para listado'!$BC$151:$CB$151,0)),0)+IFERROR(INDEX('Hoja de Trabajo para listado'!$DE$153:$DG$274,MATCH($A192,'Hoja de Trabajo para listado'!$DE$153:$DE$1048576,0),MATCH((CUADRO!N$4&amp;$E192),'Hoja de Trabajo para listado'!$DE$151:$DG$151,0)),0)+IFERROR(INDEX('Hoja de Trabajo para listado'!$CD$155:$DC$1048576,MATCH($A192,'Hoja de Trabajo para listado'!$CD$155:$CD$1048576,0),MATCH((CUADRO!N$4&amp;$E192),'Hoja de Trabajo para listado'!$CD$151:$DC$151,0)),0)</f>
        <v>0</v>
      </c>
      <c r="O192" s="243">
        <f ca="1">+IFERROR(INDEX('Hoja de Trabajo para listado'!$A$155:$Z$1048576,MATCH($A192,'Hoja de Trabajo para listado'!$A$155:$A$1048576,0),MATCH((CUADRO!O$4&amp;$E192),'Hoja de Trabajo para listado'!$A$151:$Z$151,0)),0)+IFERROR(INDEX('Hoja de Trabajo para listado'!$AB$155:$BA$1048576,MATCH($A192,'Hoja de Trabajo para listado'!$AB$155:$AB$1048576,0),MATCH((CUADRO!O$4&amp;$E192),'Hoja de Trabajo para listado'!$AB$151:$BA$151,0)),0)+IFERROR(INDEX('Hoja de Trabajo para listado'!$BC$155:$CB$1048576,MATCH($A192,'Hoja de Trabajo para listado'!$BC$155:$BC$1048576,0),MATCH((CUADRO!O$4&amp;$E192),'Hoja de Trabajo para listado'!$BC$151:$CB$151,0)),0)+IFERROR(INDEX('Hoja de Trabajo para listado'!$DE$153:$DG$274,MATCH($A192,'Hoja de Trabajo para listado'!$DE$153:$DE$1048576,0),MATCH((CUADRO!O$4&amp;$E192),'Hoja de Trabajo para listado'!$DE$151:$DG$151,0)),0)+IFERROR(INDEX('Hoja de Trabajo para listado'!$CD$155:$DC$1048576,MATCH($A192,'Hoja de Trabajo para listado'!$CD$155:$CD$1048576,0),MATCH((CUADRO!O$4&amp;$E192),'Hoja de Trabajo para listado'!$CD$151:$DC$151,0)),0)</f>
        <v>0</v>
      </c>
      <c r="P192" s="243">
        <f ca="1">+IFERROR(INDEX('Hoja de Trabajo para listado'!$A$155:$Z$1048576,MATCH($A192,'Hoja de Trabajo para listado'!$A$155:$A$1048576,0),MATCH((CUADRO!P$4&amp;$E192),'Hoja de Trabajo para listado'!$A$151:$Z$151,0)),0)+IFERROR(INDEX('Hoja de Trabajo para listado'!$AB$155:$BA$1048576,MATCH($A192,'Hoja de Trabajo para listado'!$AB$155:$AB$1048576,0),MATCH((CUADRO!P$4&amp;$E192),'Hoja de Trabajo para listado'!$AB$151:$BA$151,0)),0)+IFERROR(INDEX('Hoja de Trabajo para listado'!$BC$155:$CB$1048576,MATCH($A192,'Hoja de Trabajo para listado'!$BC$155:$BC$1048576,0),MATCH((CUADRO!P$4&amp;$E192),'Hoja de Trabajo para listado'!$BC$151:$CB$151,0)),0)+IFERROR(INDEX('Hoja de Trabajo para listado'!$DE$153:$DG$274,MATCH($A192,'Hoja de Trabajo para listado'!$DE$153:$DE$1048576,0),MATCH((CUADRO!P$4&amp;$E192),'Hoja de Trabajo para listado'!$DE$151:$DG$151,0)),0)+IFERROR(INDEX('Hoja de Trabajo para listado'!$CD$155:$DC$1048576,MATCH($A192,'Hoja de Trabajo para listado'!$CD$155:$CD$1048576,0),MATCH((CUADRO!P$4&amp;$E192),'Hoja de Trabajo para listado'!$CD$151:$DC$151,0)),0)</f>
        <v>0</v>
      </c>
      <c r="Q192" s="243">
        <f ca="1">+IFERROR(INDEX('Hoja de Trabajo para listado'!$A$155:$Z$1048576,MATCH($A192,'Hoja de Trabajo para listado'!$A$155:$A$1048576,0),MATCH((CUADRO!Q$4&amp;$E192),'Hoja de Trabajo para listado'!$A$151:$Z$151,0)),0)+IFERROR(INDEX('Hoja de Trabajo para listado'!$AB$155:$BA$1048576,MATCH($A192,'Hoja de Trabajo para listado'!$AB$155:$AB$1048576,0),MATCH((CUADRO!Q$4&amp;$E192),'Hoja de Trabajo para listado'!$AB$151:$BA$151,0)),0)+IFERROR(INDEX('Hoja de Trabajo para listado'!$BC$155:$CB$1048576,MATCH($A192,'Hoja de Trabajo para listado'!$BC$155:$BC$1048576,0),MATCH((CUADRO!Q$4&amp;$E192),'Hoja de Trabajo para listado'!$BC$151:$CB$151,0)),0)+IFERROR(INDEX('Hoja de Trabajo para listado'!$DE$153:$DG$274,MATCH($A192,'Hoja de Trabajo para listado'!$DE$153:$DE$1048576,0),MATCH((CUADRO!Q$4&amp;$E192),'Hoja de Trabajo para listado'!$DE$151:$DG$151,0)),0)+IFERROR(INDEX('Hoja de Trabajo para listado'!$CD$155:$DC$1048576,MATCH($A192,'Hoja de Trabajo para listado'!$CD$155:$CD$1048576,0),MATCH((CUADRO!Q$4&amp;$E192),'Hoja de Trabajo para listado'!$CD$151:$DC$151,0)),0)</f>
        <v>0</v>
      </c>
      <c r="R192" s="243">
        <f t="shared" ca="1" si="4"/>
        <v>0</v>
      </c>
      <c r="S192" s="243">
        <f ca="1">+R191+R192</f>
        <v>0</v>
      </c>
      <c r="T192" s="243">
        <f ca="1">+S192</f>
        <v>0</v>
      </c>
      <c r="U192" s="242">
        <f t="shared" si="5"/>
        <v>2</v>
      </c>
    </row>
    <row r="193" spans="1:21" ht="15" hidden="1" customHeight="1">
      <c r="A193" s="354">
        <v>281</v>
      </c>
      <c r="B193" s="381">
        <f>+A193</f>
        <v>281</v>
      </c>
      <c r="C193" s="245" t="str">
        <f>+VLOOKUP(A193,bd_lista!$A$3:$C$592,3,FALSE)</f>
        <v>Oficina Técnica Nacional de los Ríos Pilcomayo y Bermejo</v>
      </c>
      <c r="D193" s="383" t="str">
        <f>+C193</f>
        <v>Oficina Técnica Nacional de los Ríos Pilcomayo y Bermejo</v>
      </c>
      <c r="E193" s="245" t="s">
        <v>683</v>
      </c>
      <c r="F193" s="241">
        <f ca="1">+IFERROR(INDEX('Hoja de Trabajo para listado'!$A$155:$Z$1048576,MATCH($A193,'Hoja de Trabajo para listado'!$A$155:$A$1048576,0),MATCH((CUADRO!F$4&amp;$E193),'Hoja de Trabajo para listado'!$A$151:$Z$151,0)),0)+IFERROR(INDEX('Hoja de Trabajo para listado'!$AB$155:$BA$1048576,MATCH($A193,'Hoja de Trabajo para listado'!$AB$155:$AB$1048576,0),MATCH((CUADRO!F$4&amp;$E193),'Hoja de Trabajo para listado'!$AB$151:$BA$151,0)),0)+IFERROR(INDEX('Hoja de Trabajo para listado'!$BC$155:$CB$1048576,MATCH($A193,'Hoja de Trabajo para listado'!$BC$155:$BC$1048576,0),MATCH((CUADRO!F$4&amp;$E193),'Hoja de Trabajo para listado'!$BC$151:$CB$151,0)),0)+IFERROR(INDEX('Hoja de Trabajo para listado'!$DE$153:$DG$274,MATCH($A193,'Hoja de Trabajo para listado'!$DE$153:$DE$1048576,0),MATCH((CUADRO!F$4&amp;$E193),'Hoja de Trabajo para listado'!$DE$151:$DG$151,0)),0)+IFERROR(INDEX('Hoja de Trabajo para listado'!$CD$155:$DC$1048576,MATCH($A193,'Hoja de Trabajo para listado'!$CD$155:$CD$1048576,0),MATCH((CUADRO!F$4&amp;$E193),'Hoja de Trabajo para listado'!$CD$151:$DC$151,0)),0)</f>
        <v>0</v>
      </c>
      <c r="G193" s="241">
        <f ca="1">+IFERROR(INDEX('Hoja de Trabajo para listado'!$A$155:$Z$1048576,MATCH($A193,'Hoja de Trabajo para listado'!$A$155:$A$1048576,0),MATCH((CUADRO!G$4&amp;$E193),'Hoja de Trabajo para listado'!$A$151:$Z$151,0)),0)+IFERROR(INDEX('Hoja de Trabajo para listado'!$AB$155:$BA$1048576,MATCH($A193,'Hoja de Trabajo para listado'!$AB$155:$AB$1048576,0),MATCH((CUADRO!G$4&amp;$E193),'Hoja de Trabajo para listado'!$AB$151:$BA$151,0)),0)+IFERROR(INDEX('Hoja de Trabajo para listado'!$BC$155:$CB$1048576,MATCH($A193,'Hoja de Trabajo para listado'!$BC$155:$BC$1048576,0),MATCH((CUADRO!G$4&amp;$E193),'Hoja de Trabajo para listado'!$BC$151:$CB$151,0)),0)+IFERROR(INDEX('Hoja de Trabajo para listado'!$DE$153:$DG$274,MATCH($A193,'Hoja de Trabajo para listado'!$DE$153:$DE$1048576,0),MATCH((CUADRO!G$4&amp;$E193),'Hoja de Trabajo para listado'!$DE$151:$DG$151,0)),0)+IFERROR(INDEX('Hoja de Trabajo para listado'!$CD$155:$DC$1048576,MATCH($A193,'Hoja de Trabajo para listado'!$CD$155:$CD$1048576,0),MATCH((CUADRO!G$4&amp;$E193),'Hoja de Trabajo para listado'!$CD$151:$DC$151,0)),0)</f>
        <v>0</v>
      </c>
      <c r="H193" s="241">
        <f ca="1">+IFERROR(INDEX('Hoja de Trabajo para listado'!$A$155:$Z$1048576,MATCH($A193,'Hoja de Trabajo para listado'!$A$155:$A$1048576,0),MATCH((CUADRO!H$4&amp;$E193),'Hoja de Trabajo para listado'!$A$151:$Z$151,0)),0)+IFERROR(INDEX('Hoja de Trabajo para listado'!$AB$155:$BA$1048576,MATCH($A193,'Hoja de Trabajo para listado'!$AB$155:$AB$1048576,0),MATCH((CUADRO!H$4&amp;$E193),'Hoja de Trabajo para listado'!$AB$151:$BA$151,0)),0)+IFERROR(INDEX('Hoja de Trabajo para listado'!$BC$155:$CB$1048576,MATCH($A193,'Hoja de Trabajo para listado'!$BC$155:$BC$1048576,0),MATCH((CUADRO!H$4&amp;$E193),'Hoja de Trabajo para listado'!$BC$151:$CB$151,0)),0)+IFERROR(INDEX('Hoja de Trabajo para listado'!$DE$153:$DG$274,MATCH($A193,'Hoja de Trabajo para listado'!$DE$153:$DE$1048576,0),MATCH((CUADRO!H$4&amp;$E193),'Hoja de Trabajo para listado'!$DE$151:$DG$151,0)),0)+IFERROR(INDEX('Hoja de Trabajo para listado'!$CD$155:$DC$1048576,MATCH($A193,'Hoja de Trabajo para listado'!$CD$155:$CD$1048576,0),MATCH((CUADRO!H$4&amp;$E193),'Hoja de Trabajo para listado'!$CD$151:$DC$151,0)),0)</f>
        <v>0</v>
      </c>
      <c r="I193" s="241">
        <f ca="1">+IFERROR(INDEX('Hoja de Trabajo para listado'!$A$155:$Z$1048576,MATCH($A193,'Hoja de Trabajo para listado'!$A$155:$A$1048576,0),MATCH((CUADRO!I$4&amp;$E193),'Hoja de Trabajo para listado'!$A$151:$Z$151,0)),0)+IFERROR(INDEX('Hoja de Trabajo para listado'!$AB$155:$BA$1048576,MATCH($A193,'Hoja de Trabajo para listado'!$AB$155:$AB$1048576,0),MATCH((CUADRO!I$4&amp;$E193),'Hoja de Trabajo para listado'!$AB$151:$BA$151,0)),0)+IFERROR(INDEX('Hoja de Trabajo para listado'!$BC$155:$CB$1048576,MATCH($A193,'Hoja de Trabajo para listado'!$BC$155:$BC$1048576,0),MATCH((CUADRO!I$4&amp;$E193),'Hoja de Trabajo para listado'!$BC$151:$CB$151,0)),0)+IFERROR(INDEX('Hoja de Trabajo para listado'!$DE$153:$DG$274,MATCH($A193,'Hoja de Trabajo para listado'!$DE$153:$DE$1048576,0),MATCH((CUADRO!I$4&amp;$E193),'Hoja de Trabajo para listado'!$DE$151:$DG$151,0)),0)+IFERROR(INDEX('Hoja de Trabajo para listado'!$CD$155:$DC$1048576,MATCH($A193,'Hoja de Trabajo para listado'!$CD$155:$CD$1048576,0),MATCH((CUADRO!I$4&amp;$E193),'Hoja de Trabajo para listado'!$CD$151:$DC$151,0)),0)</f>
        <v>0</v>
      </c>
      <c r="J193" s="241">
        <f ca="1">+IFERROR(INDEX('Hoja de Trabajo para listado'!$A$155:$Z$1048576,MATCH($A193,'Hoja de Trabajo para listado'!$A$155:$A$1048576,0),MATCH((CUADRO!J$4&amp;$E193),'Hoja de Trabajo para listado'!$A$151:$Z$151,0)),0)+IFERROR(INDEX('Hoja de Trabajo para listado'!$AB$155:$BA$1048576,MATCH($A193,'Hoja de Trabajo para listado'!$AB$155:$AB$1048576,0),MATCH((CUADRO!J$4&amp;$E193),'Hoja de Trabajo para listado'!$AB$151:$BA$151,0)),0)+IFERROR(INDEX('Hoja de Trabajo para listado'!$BC$155:$CB$1048576,MATCH($A193,'Hoja de Trabajo para listado'!$BC$155:$BC$1048576,0),MATCH((CUADRO!J$4&amp;$E193),'Hoja de Trabajo para listado'!$BC$151:$CB$151,0)),0)+IFERROR(INDEX('Hoja de Trabajo para listado'!$DE$153:$DG$274,MATCH($A193,'Hoja de Trabajo para listado'!$DE$153:$DE$1048576,0),MATCH((CUADRO!J$4&amp;$E193),'Hoja de Trabajo para listado'!$DE$151:$DG$151,0)),0)+IFERROR(INDEX('Hoja de Trabajo para listado'!$CD$155:$DC$1048576,MATCH($A193,'Hoja de Trabajo para listado'!$CD$155:$CD$1048576,0),MATCH((CUADRO!J$4&amp;$E193),'Hoja de Trabajo para listado'!$CD$151:$DC$151,0)),0)</f>
        <v>0</v>
      </c>
      <c r="K193" s="241">
        <f ca="1">+IFERROR(INDEX('Hoja de Trabajo para listado'!$A$155:$Z$1048576,MATCH($A193,'Hoja de Trabajo para listado'!$A$155:$A$1048576,0),MATCH((CUADRO!K$4&amp;$E193),'Hoja de Trabajo para listado'!$A$151:$Z$151,0)),0)+IFERROR(INDEX('Hoja de Trabajo para listado'!$AB$155:$BA$1048576,MATCH($A193,'Hoja de Trabajo para listado'!$AB$155:$AB$1048576,0),MATCH((CUADRO!K$4&amp;$E193),'Hoja de Trabajo para listado'!$AB$151:$BA$151,0)),0)+IFERROR(INDEX('Hoja de Trabajo para listado'!$BC$155:$CB$1048576,MATCH($A193,'Hoja de Trabajo para listado'!$BC$155:$BC$1048576,0),MATCH((CUADRO!K$4&amp;$E193),'Hoja de Trabajo para listado'!$BC$151:$CB$151,0)),0)+IFERROR(INDEX('Hoja de Trabajo para listado'!$DE$153:$DG$274,MATCH($A193,'Hoja de Trabajo para listado'!$DE$153:$DE$1048576,0),MATCH((CUADRO!K$4&amp;$E193),'Hoja de Trabajo para listado'!$DE$151:$DG$151,0)),0)+IFERROR(INDEX('Hoja de Trabajo para listado'!$CD$155:$DC$1048576,MATCH($A193,'Hoja de Trabajo para listado'!$CD$155:$CD$1048576,0),MATCH((CUADRO!K$4&amp;$E193),'Hoja de Trabajo para listado'!$CD$151:$DC$151,0)),0)</f>
        <v>0</v>
      </c>
      <c r="L193" s="241">
        <f ca="1">+IFERROR(INDEX('Hoja de Trabajo para listado'!$A$155:$Z$1048576,MATCH($A193,'Hoja de Trabajo para listado'!$A$155:$A$1048576,0),MATCH((CUADRO!L$4&amp;$E193),'Hoja de Trabajo para listado'!$A$151:$Z$151,0)),0)+IFERROR(INDEX('Hoja de Trabajo para listado'!$AB$155:$BA$1048576,MATCH($A193,'Hoja de Trabajo para listado'!$AB$155:$AB$1048576,0),MATCH((CUADRO!L$4&amp;$E193),'Hoja de Trabajo para listado'!$AB$151:$BA$151,0)),0)+IFERROR(INDEX('Hoja de Trabajo para listado'!$BC$155:$CB$1048576,MATCH($A193,'Hoja de Trabajo para listado'!$BC$155:$BC$1048576,0),MATCH((CUADRO!L$4&amp;$E193),'Hoja de Trabajo para listado'!$BC$151:$CB$151,0)),0)+IFERROR(INDEX('Hoja de Trabajo para listado'!$DE$153:$DG$274,MATCH($A193,'Hoja de Trabajo para listado'!$DE$153:$DE$1048576,0),MATCH((CUADRO!L$4&amp;$E193),'Hoja de Trabajo para listado'!$DE$151:$DG$151,0)),0)+IFERROR(INDEX('Hoja de Trabajo para listado'!$CD$155:$DC$1048576,MATCH($A193,'Hoja de Trabajo para listado'!$CD$155:$CD$1048576,0),MATCH((CUADRO!L$4&amp;$E193),'Hoja de Trabajo para listado'!$CD$151:$DC$151,0)),0)</f>
        <v>0</v>
      </c>
      <c r="M193" s="241">
        <f ca="1">+IFERROR(INDEX('Hoja de Trabajo para listado'!$A$155:$Z$1048576,MATCH($A193,'Hoja de Trabajo para listado'!$A$155:$A$1048576,0),MATCH((CUADRO!M$4&amp;$E193),'Hoja de Trabajo para listado'!$A$151:$Z$151,0)),0)+IFERROR(INDEX('Hoja de Trabajo para listado'!$AB$155:$BA$1048576,MATCH($A193,'Hoja de Trabajo para listado'!$AB$155:$AB$1048576,0),MATCH((CUADRO!M$4&amp;$E193),'Hoja de Trabajo para listado'!$AB$151:$BA$151,0)),0)+IFERROR(INDEX('Hoja de Trabajo para listado'!$BC$155:$CB$1048576,MATCH($A193,'Hoja de Trabajo para listado'!$BC$155:$BC$1048576,0),MATCH((CUADRO!M$4&amp;$E193),'Hoja de Trabajo para listado'!$BC$151:$CB$151,0)),0)+IFERROR(INDEX('Hoja de Trabajo para listado'!$DE$153:$DG$274,MATCH($A193,'Hoja de Trabajo para listado'!$DE$153:$DE$1048576,0),MATCH((CUADRO!M$4&amp;$E193),'Hoja de Trabajo para listado'!$DE$151:$DG$151,0)),0)+IFERROR(INDEX('Hoja de Trabajo para listado'!$CD$155:$DC$1048576,MATCH($A193,'Hoja de Trabajo para listado'!$CD$155:$CD$1048576,0),MATCH((CUADRO!M$4&amp;$E193),'Hoja de Trabajo para listado'!$CD$151:$DC$151,0)),0)</f>
        <v>0</v>
      </c>
      <c r="N193" s="241">
        <f ca="1">+IFERROR(INDEX('Hoja de Trabajo para listado'!$A$155:$Z$1048576,MATCH($A193,'Hoja de Trabajo para listado'!$A$155:$A$1048576,0),MATCH((CUADRO!N$4&amp;$E193),'Hoja de Trabajo para listado'!$A$151:$Z$151,0)),0)+IFERROR(INDEX('Hoja de Trabajo para listado'!$AB$155:$BA$1048576,MATCH($A193,'Hoja de Trabajo para listado'!$AB$155:$AB$1048576,0),MATCH((CUADRO!N$4&amp;$E193),'Hoja de Trabajo para listado'!$AB$151:$BA$151,0)),0)+IFERROR(INDEX('Hoja de Trabajo para listado'!$BC$155:$CB$1048576,MATCH($A193,'Hoja de Trabajo para listado'!$BC$155:$BC$1048576,0),MATCH((CUADRO!N$4&amp;$E193),'Hoja de Trabajo para listado'!$BC$151:$CB$151,0)),0)+IFERROR(INDEX('Hoja de Trabajo para listado'!$DE$153:$DG$274,MATCH($A193,'Hoja de Trabajo para listado'!$DE$153:$DE$1048576,0),MATCH((CUADRO!N$4&amp;$E193),'Hoja de Trabajo para listado'!$DE$151:$DG$151,0)),0)+IFERROR(INDEX('Hoja de Trabajo para listado'!$CD$155:$DC$1048576,MATCH($A193,'Hoja de Trabajo para listado'!$CD$155:$CD$1048576,0),MATCH((CUADRO!N$4&amp;$E193),'Hoja de Trabajo para listado'!$CD$151:$DC$151,0)),0)</f>
        <v>0</v>
      </c>
      <c r="O193" s="241">
        <f ca="1">+IFERROR(INDEX('Hoja de Trabajo para listado'!$A$155:$Z$1048576,MATCH($A193,'Hoja de Trabajo para listado'!$A$155:$A$1048576,0),MATCH((CUADRO!O$4&amp;$E193),'Hoja de Trabajo para listado'!$A$151:$Z$151,0)),0)+IFERROR(INDEX('Hoja de Trabajo para listado'!$AB$155:$BA$1048576,MATCH($A193,'Hoja de Trabajo para listado'!$AB$155:$AB$1048576,0),MATCH((CUADRO!O$4&amp;$E193),'Hoja de Trabajo para listado'!$AB$151:$BA$151,0)),0)+IFERROR(INDEX('Hoja de Trabajo para listado'!$BC$155:$CB$1048576,MATCH($A193,'Hoja de Trabajo para listado'!$BC$155:$BC$1048576,0),MATCH((CUADRO!O$4&amp;$E193),'Hoja de Trabajo para listado'!$BC$151:$CB$151,0)),0)+IFERROR(INDEX('Hoja de Trabajo para listado'!$DE$153:$DG$274,MATCH($A193,'Hoja de Trabajo para listado'!$DE$153:$DE$1048576,0),MATCH((CUADRO!O$4&amp;$E193),'Hoja de Trabajo para listado'!$DE$151:$DG$151,0)),0)+IFERROR(INDEX('Hoja de Trabajo para listado'!$CD$155:$DC$1048576,MATCH($A193,'Hoja de Trabajo para listado'!$CD$155:$CD$1048576,0),MATCH((CUADRO!O$4&amp;$E193),'Hoja de Trabajo para listado'!$CD$151:$DC$151,0)),0)</f>
        <v>0</v>
      </c>
      <c r="P193" s="241">
        <f ca="1">+IFERROR(INDEX('Hoja de Trabajo para listado'!$A$155:$Z$1048576,MATCH($A193,'Hoja de Trabajo para listado'!$A$155:$A$1048576,0),MATCH((CUADRO!P$4&amp;$E193),'Hoja de Trabajo para listado'!$A$151:$Z$151,0)),0)+IFERROR(INDEX('Hoja de Trabajo para listado'!$AB$155:$BA$1048576,MATCH($A193,'Hoja de Trabajo para listado'!$AB$155:$AB$1048576,0),MATCH((CUADRO!P$4&amp;$E193),'Hoja de Trabajo para listado'!$AB$151:$BA$151,0)),0)+IFERROR(INDEX('Hoja de Trabajo para listado'!$BC$155:$CB$1048576,MATCH($A193,'Hoja de Trabajo para listado'!$BC$155:$BC$1048576,0),MATCH((CUADRO!P$4&amp;$E193),'Hoja de Trabajo para listado'!$BC$151:$CB$151,0)),0)+IFERROR(INDEX('Hoja de Trabajo para listado'!$DE$153:$DG$274,MATCH($A193,'Hoja de Trabajo para listado'!$DE$153:$DE$1048576,0),MATCH((CUADRO!P$4&amp;$E193),'Hoja de Trabajo para listado'!$DE$151:$DG$151,0)),0)+IFERROR(INDEX('Hoja de Trabajo para listado'!$CD$155:$DC$1048576,MATCH($A193,'Hoja de Trabajo para listado'!$CD$155:$CD$1048576,0),MATCH((CUADRO!P$4&amp;$E193),'Hoja de Trabajo para listado'!$CD$151:$DC$151,0)),0)</f>
        <v>0</v>
      </c>
      <c r="Q193" s="241">
        <f ca="1">+IFERROR(INDEX('Hoja de Trabajo para listado'!$A$155:$Z$1048576,MATCH($A193,'Hoja de Trabajo para listado'!$A$155:$A$1048576,0),MATCH((CUADRO!Q$4&amp;$E193),'Hoja de Trabajo para listado'!$A$151:$Z$151,0)),0)+IFERROR(INDEX('Hoja de Trabajo para listado'!$AB$155:$BA$1048576,MATCH($A193,'Hoja de Trabajo para listado'!$AB$155:$AB$1048576,0),MATCH((CUADRO!Q$4&amp;$E193),'Hoja de Trabajo para listado'!$AB$151:$BA$151,0)),0)+IFERROR(INDEX('Hoja de Trabajo para listado'!$BC$155:$CB$1048576,MATCH($A193,'Hoja de Trabajo para listado'!$BC$155:$BC$1048576,0),MATCH((CUADRO!Q$4&amp;$E193),'Hoja de Trabajo para listado'!$BC$151:$CB$151,0)),0)+IFERROR(INDEX('Hoja de Trabajo para listado'!$DE$153:$DG$274,MATCH($A193,'Hoja de Trabajo para listado'!$DE$153:$DE$1048576,0),MATCH((CUADRO!Q$4&amp;$E193),'Hoja de Trabajo para listado'!$DE$151:$DG$151,0)),0)+IFERROR(INDEX('Hoja de Trabajo para listado'!$CD$155:$DC$1048576,MATCH($A193,'Hoja de Trabajo para listado'!$CD$155:$CD$1048576,0),MATCH((CUADRO!Q$4&amp;$E193),'Hoja de Trabajo para listado'!$CD$151:$DC$151,0)),0)</f>
        <v>0</v>
      </c>
      <c r="R193" s="241">
        <f t="shared" ca="1" si="4"/>
        <v>0</v>
      </c>
      <c r="S193" s="241"/>
      <c r="T193" s="241">
        <f ca="1">+T194</f>
        <v>0</v>
      </c>
      <c r="U193" s="240">
        <f t="shared" si="5"/>
        <v>1</v>
      </c>
    </row>
    <row r="194" spans="1:21" ht="15" hidden="1" customHeight="1">
      <c r="A194" s="353">
        <v>281</v>
      </c>
      <c r="B194" s="382"/>
      <c r="C194" s="305" t="str">
        <f>+VLOOKUP(A194,bd_lista!$A$3:$C$592,3,FALSE)</f>
        <v>Oficina Técnica Nacional de los Ríos Pilcomayo y Bermejo</v>
      </c>
      <c r="D194" s="384"/>
      <c r="E194" s="305" t="s">
        <v>684</v>
      </c>
      <c r="F194" s="243">
        <f ca="1">+IFERROR(INDEX('Hoja de Trabajo para listado'!$A$155:$Z$1048576,MATCH($A194,'Hoja de Trabajo para listado'!$A$155:$A$1048576,0),MATCH((CUADRO!F$4&amp;$E194),'Hoja de Trabajo para listado'!$A$151:$Z$151,0)),0)+IFERROR(INDEX('Hoja de Trabajo para listado'!$AB$155:$BA$1048576,MATCH($A194,'Hoja de Trabajo para listado'!$AB$155:$AB$1048576,0),MATCH((CUADRO!F$4&amp;$E194),'Hoja de Trabajo para listado'!$AB$151:$BA$151,0)),0)+IFERROR(INDEX('Hoja de Trabajo para listado'!$BC$155:$CB$1048576,MATCH($A194,'Hoja de Trabajo para listado'!$BC$155:$BC$1048576,0),MATCH((CUADRO!F$4&amp;$E194),'Hoja de Trabajo para listado'!$BC$151:$CB$151,0)),0)+IFERROR(INDEX('Hoja de Trabajo para listado'!$DE$153:$DG$274,MATCH($A194,'Hoja de Trabajo para listado'!$DE$153:$DE$1048576,0),MATCH((CUADRO!F$4&amp;$E194),'Hoja de Trabajo para listado'!$DE$151:$DG$151,0)),0)+IFERROR(INDEX('Hoja de Trabajo para listado'!$CD$155:$DC$1048576,MATCH($A194,'Hoja de Trabajo para listado'!$CD$155:$CD$1048576,0),MATCH((CUADRO!F$4&amp;$E194),'Hoja de Trabajo para listado'!$CD$151:$DC$151,0)),0)</f>
        <v>0</v>
      </c>
      <c r="G194" s="243">
        <f ca="1">+IFERROR(INDEX('Hoja de Trabajo para listado'!$A$155:$Z$1048576,MATCH($A194,'Hoja de Trabajo para listado'!$A$155:$A$1048576,0),MATCH((CUADRO!G$4&amp;$E194),'Hoja de Trabajo para listado'!$A$151:$Z$151,0)),0)+IFERROR(INDEX('Hoja de Trabajo para listado'!$AB$155:$BA$1048576,MATCH($A194,'Hoja de Trabajo para listado'!$AB$155:$AB$1048576,0),MATCH((CUADRO!G$4&amp;$E194),'Hoja de Trabajo para listado'!$AB$151:$BA$151,0)),0)+IFERROR(INDEX('Hoja de Trabajo para listado'!$BC$155:$CB$1048576,MATCH($A194,'Hoja de Trabajo para listado'!$BC$155:$BC$1048576,0),MATCH((CUADRO!G$4&amp;$E194),'Hoja de Trabajo para listado'!$BC$151:$CB$151,0)),0)+IFERROR(INDEX('Hoja de Trabajo para listado'!$DE$153:$DG$274,MATCH($A194,'Hoja de Trabajo para listado'!$DE$153:$DE$1048576,0),MATCH((CUADRO!G$4&amp;$E194),'Hoja de Trabajo para listado'!$DE$151:$DG$151,0)),0)+IFERROR(INDEX('Hoja de Trabajo para listado'!$CD$155:$DC$1048576,MATCH($A194,'Hoja de Trabajo para listado'!$CD$155:$CD$1048576,0),MATCH((CUADRO!G$4&amp;$E194),'Hoja de Trabajo para listado'!$CD$151:$DC$151,0)),0)</f>
        <v>0</v>
      </c>
      <c r="H194" s="243">
        <f ca="1">+IFERROR(INDEX('Hoja de Trabajo para listado'!$A$155:$Z$1048576,MATCH($A194,'Hoja de Trabajo para listado'!$A$155:$A$1048576,0),MATCH((CUADRO!H$4&amp;$E194),'Hoja de Trabajo para listado'!$A$151:$Z$151,0)),0)+IFERROR(INDEX('Hoja de Trabajo para listado'!$AB$155:$BA$1048576,MATCH($A194,'Hoja de Trabajo para listado'!$AB$155:$AB$1048576,0),MATCH((CUADRO!H$4&amp;$E194),'Hoja de Trabajo para listado'!$AB$151:$BA$151,0)),0)+IFERROR(INDEX('Hoja de Trabajo para listado'!$BC$155:$CB$1048576,MATCH($A194,'Hoja de Trabajo para listado'!$BC$155:$BC$1048576,0),MATCH((CUADRO!H$4&amp;$E194),'Hoja de Trabajo para listado'!$BC$151:$CB$151,0)),0)+IFERROR(INDEX('Hoja de Trabajo para listado'!$DE$153:$DG$274,MATCH($A194,'Hoja de Trabajo para listado'!$DE$153:$DE$1048576,0),MATCH((CUADRO!H$4&amp;$E194),'Hoja de Trabajo para listado'!$DE$151:$DG$151,0)),0)+IFERROR(INDEX('Hoja de Trabajo para listado'!$CD$155:$DC$1048576,MATCH($A194,'Hoja de Trabajo para listado'!$CD$155:$CD$1048576,0),MATCH((CUADRO!H$4&amp;$E194),'Hoja de Trabajo para listado'!$CD$151:$DC$151,0)),0)</f>
        <v>0</v>
      </c>
      <c r="I194" s="243">
        <f ca="1">+IFERROR(INDEX('Hoja de Trabajo para listado'!$A$155:$Z$1048576,MATCH($A194,'Hoja de Trabajo para listado'!$A$155:$A$1048576,0),MATCH((CUADRO!I$4&amp;$E194),'Hoja de Trabajo para listado'!$A$151:$Z$151,0)),0)+IFERROR(INDEX('Hoja de Trabajo para listado'!$AB$155:$BA$1048576,MATCH($A194,'Hoja de Trabajo para listado'!$AB$155:$AB$1048576,0),MATCH((CUADRO!I$4&amp;$E194),'Hoja de Trabajo para listado'!$AB$151:$BA$151,0)),0)+IFERROR(INDEX('Hoja de Trabajo para listado'!$BC$155:$CB$1048576,MATCH($A194,'Hoja de Trabajo para listado'!$BC$155:$BC$1048576,0),MATCH((CUADRO!I$4&amp;$E194),'Hoja de Trabajo para listado'!$BC$151:$CB$151,0)),0)+IFERROR(INDEX('Hoja de Trabajo para listado'!$DE$153:$DG$274,MATCH($A194,'Hoja de Trabajo para listado'!$DE$153:$DE$1048576,0),MATCH((CUADRO!I$4&amp;$E194),'Hoja de Trabajo para listado'!$DE$151:$DG$151,0)),0)+IFERROR(INDEX('Hoja de Trabajo para listado'!$CD$155:$DC$1048576,MATCH($A194,'Hoja de Trabajo para listado'!$CD$155:$CD$1048576,0),MATCH((CUADRO!I$4&amp;$E194),'Hoja de Trabajo para listado'!$CD$151:$DC$151,0)),0)</f>
        <v>0</v>
      </c>
      <c r="J194" s="243">
        <f ca="1">+IFERROR(INDEX('Hoja de Trabajo para listado'!$A$155:$Z$1048576,MATCH($A194,'Hoja de Trabajo para listado'!$A$155:$A$1048576,0),MATCH((CUADRO!J$4&amp;$E194),'Hoja de Trabajo para listado'!$A$151:$Z$151,0)),0)+IFERROR(INDEX('Hoja de Trabajo para listado'!$AB$155:$BA$1048576,MATCH($A194,'Hoja de Trabajo para listado'!$AB$155:$AB$1048576,0),MATCH((CUADRO!J$4&amp;$E194),'Hoja de Trabajo para listado'!$AB$151:$BA$151,0)),0)+IFERROR(INDEX('Hoja de Trabajo para listado'!$BC$155:$CB$1048576,MATCH($A194,'Hoja de Trabajo para listado'!$BC$155:$BC$1048576,0),MATCH((CUADRO!J$4&amp;$E194),'Hoja de Trabajo para listado'!$BC$151:$CB$151,0)),0)+IFERROR(INDEX('Hoja de Trabajo para listado'!$DE$153:$DG$274,MATCH($A194,'Hoja de Trabajo para listado'!$DE$153:$DE$1048576,0),MATCH((CUADRO!J$4&amp;$E194),'Hoja de Trabajo para listado'!$DE$151:$DG$151,0)),0)+IFERROR(INDEX('Hoja de Trabajo para listado'!$CD$155:$DC$1048576,MATCH($A194,'Hoja de Trabajo para listado'!$CD$155:$CD$1048576,0),MATCH((CUADRO!J$4&amp;$E194),'Hoja de Trabajo para listado'!$CD$151:$DC$151,0)),0)</f>
        <v>0</v>
      </c>
      <c r="K194" s="243">
        <f ca="1">+IFERROR(INDEX('Hoja de Trabajo para listado'!$A$155:$Z$1048576,MATCH($A194,'Hoja de Trabajo para listado'!$A$155:$A$1048576,0),MATCH((CUADRO!K$4&amp;$E194),'Hoja de Trabajo para listado'!$A$151:$Z$151,0)),0)+IFERROR(INDEX('Hoja de Trabajo para listado'!$AB$155:$BA$1048576,MATCH($A194,'Hoja de Trabajo para listado'!$AB$155:$AB$1048576,0),MATCH((CUADRO!K$4&amp;$E194),'Hoja de Trabajo para listado'!$AB$151:$BA$151,0)),0)+IFERROR(INDEX('Hoja de Trabajo para listado'!$BC$155:$CB$1048576,MATCH($A194,'Hoja de Trabajo para listado'!$BC$155:$BC$1048576,0),MATCH((CUADRO!K$4&amp;$E194),'Hoja de Trabajo para listado'!$BC$151:$CB$151,0)),0)+IFERROR(INDEX('Hoja de Trabajo para listado'!$DE$153:$DG$274,MATCH($A194,'Hoja de Trabajo para listado'!$DE$153:$DE$1048576,0),MATCH((CUADRO!K$4&amp;$E194),'Hoja de Trabajo para listado'!$DE$151:$DG$151,0)),0)+IFERROR(INDEX('Hoja de Trabajo para listado'!$CD$155:$DC$1048576,MATCH($A194,'Hoja de Trabajo para listado'!$CD$155:$CD$1048576,0),MATCH((CUADRO!K$4&amp;$E194),'Hoja de Trabajo para listado'!$CD$151:$DC$151,0)),0)</f>
        <v>0</v>
      </c>
      <c r="L194" s="243">
        <f ca="1">+IFERROR(INDEX('Hoja de Trabajo para listado'!$A$155:$Z$1048576,MATCH($A194,'Hoja de Trabajo para listado'!$A$155:$A$1048576,0),MATCH((CUADRO!L$4&amp;$E194),'Hoja de Trabajo para listado'!$A$151:$Z$151,0)),0)+IFERROR(INDEX('Hoja de Trabajo para listado'!$AB$155:$BA$1048576,MATCH($A194,'Hoja de Trabajo para listado'!$AB$155:$AB$1048576,0),MATCH((CUADRO!L$4&amp;$E194),'Hoja de Trabajo para listado'!$AB$151:$BA$151,0)),0)+IFERROR(INDEX('Hoja de Trabajo para listado'!$BC$155:$CB$1048576,MATCH($A194,'Hoja de Trabajo para listado'!$BC$155:$BC$1048576,0),MATCH((CUADRO!L$4&amp;$E194),'Hoja de Trabajo para listado'!$BC$151:$CB$151,0)),0)+IFERROR(INDEX('Hoja de Trabajo para listado'!$DE$153:$DG$274,MATCH($A194,'Hoja de Trabajo para listado'!$DE$153:$DE$1048576,0),MATCH((CUADRO!L$4&amp;$E194),'Hoja de Trabajo para listado'!$DE$151:$DG$151,0)),0)+IFERROR(INDEX('Hoja de Trabajo para listado'!$CD$155:$DC$1048576,MATCH($A194,'Hoja de Trabajo para listado'!$CD$155:$CD$1048576,0),MATCH((CUADRO!L$4&amp;$E194),'Hoja de Trabajo para listado'!$CD$151:$DC$151,0)),0)</f>
        <v>0</v>
      </c>
      <c r="M194" s="243">
        <f ca="1">+IFERROR(INDEX('Hoja de Trabajo para listado'!$A$155:$Z$1048576,MATCH($A194,'Hoja de Trabajo para listado'!$A$155:$A$1048576,0),MATCH((CUADRO!M$4&amp;$E194),'Hoja de Trabajo para listado'!$A$151:$Z$151,0)),0)+IFERROR(INDEX('Hoja de Trabajo para listado'!$AB$155:$BA$1048576,MATCH($A194,'Hoja de Trabajo para listado'!$AB$155:$AB$1048576,0),MATCH((CUADRO!M$4&amp;$E194),'Hoja de Trabajo para listado'!$AB$151:$BA$151,0)),0)+IFERROR(INDEX('Hoja de Trabajo para listado'!$BC$155:$CB$1048576,MATCH($A194,'Hoja de Trabajo para listado'!$BC$155:$BC$1048576,0),MATCH((CUADRO!M$4&amp;$E194),'Hoja de Trabajo para listado'!$BC$151:$CB$151,0)),0)+IFERROR(INDEX('Hoja de Trabajo para listado'!$DE$153:$DG$274,MATCH($A194,'Hoja de Trabajo para listado'!$DE$153:$DE$1048576,0),MATCH((CUADRO!M$4&amp;$E194),'Hoja de Trabajo para listado'!$DE$151:$DG$151,0)),0)+IFERROR(INDEX('Hoja de Trabajo para listado'!$CD$155:$DC$1048576,MATCH($A194,'Hoja de Trabajo para listado'!$CD$155:$CD$1048576,0),MATCH((CUADRO!M$4&amp;$E194),'Hoja de Trabajo para listado'!$CD$151:$DC$151,0)),0)</f>
        <v>0</v>
      </c>
      <c r="N194" s="243">
        <f ca="1">+IFERROR(INDEX('Hoja de Trabajo para listado'!$A$155:$Z$1048576,MATCH($A194,'Hoja de Trabajo para listado'!$A$155:$A$1048576,0),MATCH((CUADRO!N$4&amp;$E194),'Hoja de Trabajo para listado'!$A$151:$Z$151,0)),0)+IFERROR(INDEX('Hoja de Trabajo para listado'!$AB$155:$BA$1048576,MATCH($A194,'Hoja de Trabajo para listado'!$AB$155:$AB$1048576,0),MATCH((CUADRO!N$4&amp;$E194),'Hoja de Trabajo para listado'!$AB$151:$BA$151,0)),0)+IFERROR(INDEX('Hoja de Trabajo para listado'!$BC$155:$CB$1048576,MATCH($A194,'Hoja de Trabajo para listado'!$BC$155:$BC$1048576,0),MATCH((CUADRO!N$4&amp;$E194),'Hoja de Trabajo para listado'!$BC$151:$CB$151,0)),0)+IFERROR(INDEX('Hoja de Trabajo para listado'!$DE$153:$DG$274,MATCH($A194,'Hoja de Trabajo para listado'!$DE$153:$DE$1048576,0),MATCH((CUADRO!N$4&amp;$E194),'Hoja de Trabajo para listado'!$DE$151:$DG$151,0)),0)+IFERROR(INDEX('Hoja de Trabajo para listado'!$CD$155:$DC$1048576,MATCH($A194,'Hoja de Trabajo para listado'!$CD$155:$CD$1048576,0),MATCH((CUADRO!N$4&amp;$E194),'Hoja de Trabajo para listado'!$CD$151:$DC$151,0)),0)</f>
        <v>0</v>
      </c>
      <c r="O194" s="243">
        <f ca="1">+IFERROR(INDEX('Hoja de Trabajo para listado'!$A$155:$Z$1048576,MATCH($A194,'Hoja de Trabajo para listado'!$A$155:$A$1048576,0),MATCH((CUADRO!O$4&amp;$E194),'Hoja de Trabajo para listado'!$A$151:$Z$151,0)),0)+IFERROR(INDEX('Hoja de Trabajo para listado'!$AB$155:$BA$1048576,MATCH($A194,'Hoja de Trabajo para listado'!$AB$155:$AB$1048576,0),MATCH((CUADRO!O$4&amp;$E194),'Hoja de Trabajo para listado'!$AB$151:$BA$151,0)),0)+IFERROR(INDEX('Hoja de Trabajo para listado'!$BC$155:$CB$1048576,MATCH($A194,'Hoja de Trabajo para listado'!$BC$155:$BC$1048576,0),MATCH((CUADRO!O$4&amp;$E194),'Hoja de Trabajo para listado'!$BC$151:$CB$151,0)),0)+IFERROR(INDEX('Hoja de Trabajo para listado'!$DE$153:$DG$274,MATCH($A194,'Hoja de Trabajo para listado'!$DE$153:$DE$1048576,0),MATCH((CUADRO!O$4&amp;$E194),'Hoja de Trabajo para listado'!$DE$151:$DG$151,0)),0)+IFERROR(INDEX('Hoja de Trabajo para listado'!$CD$155:$DC$1048576,MATCH($A194,'Hoja de Trabajo para listado'!$CD$155:$CD$1048576,0),MATCH((CUADRO!O$4&amp;$E194),'Hoja de Trabajo para listado'!$CD$151:$DC$151,0)),0)</f>
        <v>0</v>
      </c>
      <c r="P194" s="243">
        <f ca="1">+IFERROR(INDEX('Hoja de Trabajo para listado'!$A$155:$Z$1048576,MATCH($A194,'Hoja de Trabajo para listado'!$A$155:$A$1048576,0),MATCH((CUADRO!P$4&amp;$E194),'Hoja de Trabajo para listado'!$A$151:$Z$151,0)),0)+IFERROR(INDEX('Hoja de Trabajo para listado'!$AB$155:$BA$1048576,MATCH($A194,'Hoja de Trabajo para listado'!$AB$155:$AB$1048576,0),MATCH((CUADRO!P$4&amp;$E194),'Hoja de Trabajo para listado'!$AB$151:$BA$151,0)),0)+IFERROR(INDEX('Hoja de Trabajo para listado'!$BC$155:$CB$1048576,MATCH($A194,'Hoja de Trabajo para listado'!$BC$155:$BC$1048576,0),MATCH((CUADRO!P$4&amp;$E194),'Hoja de Trabajo para listado'!$BC$151:$CB$151,0)),0)+IFERROR(INDEX('Hoja de Trabajo para listado'!$DE$153:$DG$274,MATCH($A194,'Hoja de Trabajo para listado'!$DE$153:$DE$1048576,0),MATCH((CUADRO!P$4&amp;$E194),'Hoja de Trabajo para listado'!$DE$151:$DG$151,0)),0)+IFERROR(INDEX('Hoja de Trabajo para listado'!$CD$155:$DC$1048576,MATCH($A194,'Hoja de Trabajo para listado'!$CD$155:$CD$1048576,0),MATCH((CUADRO!P$4&amp;$E194),'Hoja de Trabajo para listado'!$CD$151:$DC$151,0)),0)</f>
        <v>0</v>
      </c>
      <c r="Q194" s="243">
        <f ca="1">+IFERROR(INDEX('Hoja de Trabajo para listado'!$A$155:$Z$1048576,MATCH($A194,'Hoja de Trabajo para listado'!$A$155:$A$1048576,0),MATCH((CUADRO!Q$4&amp;$E194),'Hoja de Trabajo para listado'!$A$151:$Z$151,0)),0)+IFERROR(INDEX('Hoja de Trabajo para listado'!$AB$155:$BA$1048576,MATCH($A194,'Hoja de Trabajo para listado'!$AB$155:$AB$1048576,0),MATCH((CUADRO!Q$4&amp;$E194),'Hoja de Trabajo para listado'!$AB$151:$BA$151,0)),0)+IFERROR(INDEX('Hoja de Trabajo para listado'!$BC$155:$CB$1048576,MATCH($A194,'Hoja de Trabajo para listado'!$BC$155:$BC$1048576,0),MATCH((CUADRO!Q$4&amp;$E194),'Hoja de Trabajo para listado'!$BC$151:$CB$151,0)),0)+IFERROR(INDEX('Hoja de Trabajo para listado'!$DE$153:$DG$274,MATCH($A194,'Hoja de Trabajo para listado'!$DE$153:$DE$1048576,0),MATCH((CUADRO!Q$4&amp;$E194),'Hoja de Trabajo para listado'!$DE$151:$DG$151,0)),0)+IFERROR(INDEX('Hoja de Trabajo para listado'!$CD$155:$DC$1048576,MATCH($A194,'Hoja de Trabajo para listado'!$CD$155:$CD$1048576,0),MATCH((CUADRO!Q$4&amp;$E194),'Hoja de Trabajo para listado'!$CD$151:$DC$151,0)),0)</f>
        <v>0</v>
      </c>
      <c r="R194" s="243">
        <f t="shared" ca="1" si="4"/>
        <v>0</v>
      </c>
      <c r="S194" s="243">
        <f ca="1">+R193+R194</f>
        <v>0</v>
      </c>
      <c r="T194" s="243">
        <f ca="1">+S194</f>
        <v>0</v>
      </c>
      <c r="U194" s="242">
        <f t="shared" si="5"/>
        <v>2</v>
      </c>
    </row>
    <row r="195" spans="1:21" ht="15" customHeight="1">
      <c r="A195" s="354">
        <v>283</v>
      </c>
      <c r="B195" s="381">
        <f>+A195</f>
        <v>283</v>
      </c>
      <c r="C195" s="245" t="str">
        <f>+VLOOKUP(A195,bd_lista!$A$3:$C$592,3,FALSE)</f>
        <v>Aduana Nacional</v>
      </c>
      <c r="D195" s="383" t="str">
        <f>+C195</f>
        <v>Aduana Nacional</v>
      </c>
      <c r="E195" s="245" t="s">
        <v>683</v>
      </c>
      <c r="F195" s="241">
        <f ca="1">+IFERROR(INDEX('Hoja de Trabajo para listado'!$A$155:$Z$1048576,MATCH($A195,'Hoja de Trabajo para listado'!$A$155:$A$1048576,0),MATCH((CUADRO!F$4&amp;$E195),'Hoja de Trabajo para listado'!$A$151:$Z$151,0)),0)+IFERROR(INDEX('Hoja de Trabajo para listado'!$AB$155:$BA$1048576,MATCH($A195,'Hoja de Trabajo para listado'!$AB$155:$AB$1048576,0),MATCH((CUADRO!F$4&amp;$E195),'Hoja de Trabajo para listado'!$AB$151:$BA$151,0)),0)+IFERROR(INDEX('Hoja de Trabajo para listado'!$BC$155:$CB$1048576,MATCH($A195,'Hoja de Trabajo para listado'!$BC$155:$BC$1048576,0),MATCH((CUADRO!F$4&amp;$E195),'Hoja de Trabajo para listado'!$BC$151:$CB$151,0)),0)+IFERROR(INDEX('Hoja de Trabajo para listado'!$DE$153:$DG$274,MATCH($A195,'Hoja de Trabajo para listado'!$DE$153:$DE$1048576,0),MATCH((CUADRO!F$4&amp;$E195),'Hoja de Trabajo para listado'!$DE$151:$DG$151,0)),0)+IFERROR(INDEX('Hoja de Trabajo para listado'!$CD$155:$DC$1048576,MATCH($A195,'Hoja de Trabajo para listado'!$CD$155:$CD$1048576,0),MATCH((CUADRO!F$4&amp;$E195),'Hoja de Trabajo para listado'!$CD$151:$DC$151,0)),0)</f>
        <v>0</v>
      </c>
      <c r="G195" s="241">
        <f ca="1">+IFERROR(INDEX('Hoja de Trabajo para listado'!$A$155:$Z$1048576,MATCH($A195,'Hoja de Trabajo para listado'!$A$155:$A$1048576,0),MATCH((CUADRO!G$4&amp;$E195),'Hoja de Trabajo para listado'!$A$151:$Z$151,0)),0)+IFERROR(INDEX('Hoja de Trabajo para listado'!$AB$155:$BA$1048576,MATCH($A195,'Hoja de Trabajo para listado'!$AB$155:$AB$1048576,0),MATCH((CUADRO!G$4&amp;$E195),'Hoja de Trabajo para listado'!$AB$151:$BA$151,0)),0)+IFERROR(INDEX('Hoja de Trabajo para listado'!$BC$155:$CB$1048576,MATCH($A195,'Hoja de Trabajo para listado'!$BC$155:$BC$1048576,0),MATCH((CUADRO!G$4&amp;$E195),'Hoja de Trabajo para listado'!$BC$151:$CB$151,0)),0)+IFERROR(INDEX('Hoja de Trabajo para listado'!$DE$153:$DG$274,MATCH($A195,'Hoja de Trabajo para listado'!$DE$153:$DE$1048576,0),MATCH((CUADRO!G$4&amp;$E195),'Hoja de Trabajo para listado'!$DE$151:$DG$151,0)),0)+IFERROR(INDEX('Hoja de Trabajo para listado'!$CD$155:$DC$1048576,MATCH($A195,'Hoja de Trabajo para listado'!$CD$155:$CD$1048576,0),MATCH((CUADRO!G$4&amp;$E195),'Hoja de Trabajo para listado'!$CD$151:$DC$151,0)),0)</f>
        <v>0</v>
      </c>
      <c r="H195" s="241">
        <f ca="1">+IFERROR(INDEX('Hoja de Trabajo para listado'!$A$155:$Z$1048576,MATCH($A195,'Hoja de Trabajo para listado'!$A$155:$A$1048576,0),MATCH((CUADRO!H$4&amp;$E195),'Hoja de Trabajo para listado'!$A$151:$Z$151,0)),0)+IFERROR(INDEX('Hoja de Trabajo para listado'!$AB$155:$BA$1048576,MATCH($A195,'Hoja de Trabajo para listado'!$AB$155:$AB$1048576,0),MATCH((CUADRO!H$4&amp;$E195),'Hoja de Trabajo para listado'!$AB$151:$BA$151,0)),0)+IFERROR(INDEX('Hoja de Trabajo para listado'!$BC$155:$CB$1048576,MATCH($A195,'Hoja de Trabajo para listado'!$BC$155:$BC$1048576,0),MATCH((CUADRO!H$4&amp;$E195),'Hoja de Trabajo para listado'!$BC$151:$CB$151,0)),0)+IFERROR(INDEX('Hoja de Trabajo para listado'!$DE$153:$DG$274,MATCH($A195,'Hoja de Trabajo para listado'!$DE$153:$DE$1048576,0),MATCH((CUADRO!H$4&amp;$E195),'Hoja de Trabajo para listado'!$DE$151:$DG$151,0)),0)+IFERROR(INDEX('Hoja de Trabajo para listado'!$CD$155:$DC$1048576,MATCH($A195,'Hoja de Trabajo para listado'!$CD$155:$CD$1048576,0),MATCH((CUADRO!H$4&amp;$E195),'Hoja de Trabajo para listado'!$CD$151:$DC$151,0)),0)</f>
        <v>0</v>
      </c>
      <c r="I195" s="241">
        <f ca="1">+IFERROR(INDEX('Hoja de Trabajo para listado'!$A$155:$Z$1048576,MATCH($A195,'Hoja de Trabajo para listado'!$A$155:$A$1048576,0),MATCH((CUADRO!I$4&amp;$E195),'Hoja de Trabajo para listado'!$A$151:$Z$151,0)),0)+IFERROR(INDEX('Hoja de Trabajo para listado'!$AB$155:$BA$1048576,MATCH($A195,'Hoja de Trabajo para listado'!$AB$155:$AB$1048576,0),MATCH((CUADRO!I$4&amp;$E195),'Hoja de Trabajo para listado'!$AB$151:$BA$151,0)),0)+IFERROR(INDEX('Hoja de Trabajo para listado'!$BC$155:$CB$1048576,MATCH($A195,'Hoja de Trabajo para listado'!$BC$155:$BC$1048576,0),MATCH((CUADRO!I$4&amp;$E195),'Hoja de Trabajo para listado'!$BC$151:$CB$151,0)),0)+IFERROR(INDEX('Hoja de Trabajo para listado'!$DE$153:$DG$274,MATCH($A195,'Hoja de Trabajo para listado'!$DE$153:$DE$1048576,0),MATCH((CUADRO!I$4&amp;$E195),'Hoja de Trabajo para listado'!$DE$151:$DG$151,0)),0)+IFERROR(INDEX('Hoja de Trabajo para listado'!$CD$155:$DC$1048576,MATCH($A195,'Hoja de Trabajo para listado'!$CD$155:$CD$1048576,0),MATCH((CUADRO!I$4&amp;$E195),'Hoja de Trabajo para listado'!$CD$151:$DC$151,0)),0)</f>
        <v>0</v>
      </c>
      <c r="J195" s="241">
        <f ca="1">+IFERROR(INDEX('Hoja de Trabajo para listado'!$A$155:$Z$1048576,MATCH($A195,'Hoja de Trabajo para listado'!$A$155:$A$1048576,0),MATCH((CUADRO!J$4&amp;$E195),'Hoja de Trabajo para listado'!$A$151:$Z$151,0)),0)+IFERROR(INDEX('Hoja de Trabajo para listado'!$AB$155:$BA$1048576,MATCH($A195,'Hoja de Trabajo para listado'!$AB$155:$AB$1048576,0),MATCH((CUADRO!J$4&amp;$E195),'Hoja de Trabajo para listado'!$AB$151:$BA$151,0)),0)+IFERROR(INDEX('Hoja de Trabajo para listado'!$BC$155:$CB$1048576,MATCH($A195,'Hoja de Trabajo para listado'!$BC$155:$BC$1048576,0),MATCH((CUADRO!J$4&amp;$E195),'Hoja de Trabajo para listado'!$BC$151:$CB$151,0)),0)+IFERROR(INDEX('Hoja de Trabajo para listado'!$DE$153:$DG$274,MATCH($A195,'Hoja de Trabajo para listado'!$DE$153:$DE$1048576,0),MATCH((CUADRO!J$4&amp;$E195),'Hoja de Trabajo para listado'!$DE$151:$DG$151,0)),0)+IFERROR(INDEX('Hoja de Trabajo para listado'!$CD$155:$DC$1048576,MATCH($A195,'Hoja de Trabajo para listado'!$CD$155:$CD$1048576,0),MATCH((CUADRO!J$4&amp;$E195),'Hoja de Trabajo para listado'!$CD$151:$DC$151,0)),0)</f>
        <v>0</v>
      </c>
      <c r="K195" s="241">
        <f ca="1">+IFERROR(INDEX('Hoja de Trabajo para listado'!$A$155:$Z$1048576,MATCH($A195,'Hoja de Trabajo para listado'!$A$155:$A$1048576,0),MATCH((CUADRO!K$4&amp;$E195),'Hoja de Trabajo para listado'!$A$151:$Z$151,0)),0)+IFERROR(INDEX('Hoja de Trabajo para listado'!$AB$155:$BA$1048576,MATCH($A195,'Hoja de Trabajo para listado'!$AB$155:$AB$1048576,0),MATCH((CUADRO!K$4&amp;$E195),'Hoja de Trabajo para listado'!$AB$151:$BA$151,0)),0)+IFERROR(INDEX('Hoja de Trabajo para listado'!$BC$155:$CB$1048576,MATCH($A195,'Hoja de Trabajo para listado'!$BC$155:$BC$1048576,0),MATCH((CUADRO!K$4&amp;$E195),'Hoja de Trabajo para listado'!$BC$151:$CB$151,0)),0)+IFERROR(INDEX('Hoja de Trabajo para listado'!$DE$153:$DG$274,MATCH($A195,'Hoja de Trabajo para listado'!$DE$153:$DE$1048576,0),MATCH((CUADRO!K$4&amp;$E195),'Hoja de Trabajo para listado'!$DE$151:$DG$151,0)),0)+IFERROR(INDEX('Hoja de Trabajo para listado'!$CD$155:$DC$1048576,MATCH($A195,'Hoja de Trabajo para listado'!$CD$155:$CD$1048576,0),MATCH((CUADRO!K$4&amp;$E195),'Hoja de Trabajo para listado'!$CD$151:$DC$151,0)),0)</f>
        <v>0</v>
      </c>
      <c r="L195" s="241">
        <f ca="1">+IFERROR(INDEX('Hoja de Trabajo para listado'!$A$155:$Z$1048576,MATCH($A195,'Hoja de Trabajo para listado'!$A$155:$A$1048576,0),MATCH((CUADRO!L$4&amp;$E195),'Hoja de Trabajo para listado'!$A$151:$Z$151,0)),0)+IFERROR(INDEX('Hoja de Trabajo para listado'!$AB$155:$BA$1048576,MATCH($A195,'Hoja de Trabajo para listado'!$AB$155:$AB$1048576,0),MATCH((CUADRO!L$4&amp;$E195),'Hoja de Trabajo para listado'!$AB$151:$BA$151,0)),0)+IFERROR(INDEX('Hoja de Trabajo para listado'!$BC$155:$CB$1048576,MATCH($A195,'Hoja de Trabajo para listado'!$BC$155:$BC$1048576,0),MATCH((CUADRO!L$4&amp;$E195),'Hoja de Trabajo para listado'!$BC$151:$CB$151,0)),0)+IFERROR(INDEX('Hoja de Trabajo para listado'!$DE$153:$DG$274,MATCH($A195,'Hoja de Trabajo para listado'!$DE$153:$DE$1048576,0),MATCH((CUADRO!L$4&amp;$E195),'Hoja de Trabajo para listado'!$DE$151:$DG$151,0)),0)+IFERROR(INDEX('Hoja de Trabajo para listado'!$CD$155:$DC$1048576,MATCH($A195,'Hoja de Trabajo para listado'!$CD$155:$CD$1048576,0),MATCH((CUADRO!L$4&amp;$E195),'Hoja de Trabajo para listado'!$CD$151:$DC$151,0)),0)</f>
        <v>0</v>
      </c>
      <c r="M195" s="241">
        <f ca="1">+IFERROR(INDEX('Hoja de Trabajo para listado'!$A$155:$Z$1048576,MATCH($A195,'Hoja de Trabajo para listado'!$A$155:$A$1048576,0),MATCH((CUADRO!M$4&amp;$E195),'Hoja de Trabajo para listado'!$A$151:$Z$151,0)),0)+IFERROR(INDEX('Hoja de Trabajo para listado'!$AB$155:$BA$1048576,MATCH($A195,'Hoja de Trabajo para listado'!$AB$155:$AB$1048576,0),MATCH((CUADRO!M$4&amp;$E195),'Hoja de Trabajo para listado'!$AB$151:$BA$151,0)),0)+IFERROR(INDEX('Hoja de Trabajo para listado'!$BC$155:$CB$1048576,MATCH($A195,'Hoja de Trabajo para listado'!$BC$155:$BC$1048576,0),MATCH((CUADRO!M$4&amp;$E195),'Hoja de Trabajo para listado'!$BC$151:$CB$151,0)),0)+IFERROR(INDEX('Hoja de Trabajo para listado'!$DE$153:$DG$274,MATCH($A195,'Hoja de Trabajo para listado'!$DE$153:$DE$1048576,0),MATCH((CUADRO!M$4&amp;$E195),'Hoja de Trabajo para listado'!$DE$151:$DG$151,0)),0)+IFERROR(INDEX('Hoja de Trabajo para listado'!$CD$155:$DC$1048576,MATCH($A195,'Hoja de Trabajo para listado'!$CD$155:$CD$1048576,0),MATCH((CUADRO!M$4&amp;$E195),'Hoja de Trabajo para listado'!$CD$151:$DC$151,0)),0)</f>
        <v>0</v>
      </c>
      <c r="N195" s="241">
        <f ca="1">+IFERROR(INDEX('Hoja de Trabajo para listado'!$A$155:$Z$1048576,MATCH($A195,'Hoja de Trabajo para listado'!$A$155:$A$1048576,0),MATCH((CUADRO!N$4&amp;$E195),'Hoja de Trabajo para listado'!$A$151:$Z$151,0)),0)+IFERROR(INDEX('Hoja de Trabajo para listado'!$AB$155:$BA$1048576,MATCH($A195,'Hoja de Trabajo para listado'!$AB$155:$AB$1048576,0),MATCH((CUADRO!N$4&amp;$E195),'Hoja de Trabajo para listado'!$AB$151:$BA$151,0)),0)+IFERROR(INDEX('Hoja de Trabajo para listado'!$BC$155:$CB$1048576,MATCH($A195,'Hoja de Trabajo para listado'!$BC$155:$BC$1048576,0),MATCH((CUADRO!N$4&amp;$E195),'Hoja de Trabajo para listado'!$BC$151:$CB$151,0)),0)+IFERROR(INDEX('Hoja de Trabajo para listado'!$DE$153:$DG$274,MATCH($A195,'Hoja de Trabajo para listado'!$DE$153:$DE$1048576,0),MATCH((CUADRO!N$4&amp;$E195),'Hoja de Trabajo para listado'!$DE$151:$DG$151,0)),0)+IFERROR(INDEX('Hoja de Trabajo para listado'!$CD$155:$DC$1048576,MATCH($A195,'Hoja de Trabajo para listado'!$CD$155:$CD$1048576,0),MATCH((CUADRO!N$4&amp;$E195),'Hoja de Trabajo para listado'!$CD$151:$DC$151,0)),0)</f>
        <v>0</v>
      </c>
      <c r="O195" s="241">
        <f ca="1">+IFERROR(INDEX('Hoja de Trabajo para listado'!$A$155:$Z$1048576,MATCH($A195,'Hoja de Trabajo para listado'!$A$155:$A$1048576,0),MATCH((CUADRO!O$4&amp;$E195),'Hoja de Trabajo para listado'!$A$151:$Z$151,0)),0)+IFERROR(INDEX('Hoja de Trabajo para listado'!$AB$155:$BA$1048576,MATCH($A195,'Hoja de Trabajo para listado'!$AB$155:$AB$1048576,0),MATCH((CUADRO!O$4&amp;$E195),'Hoja de Trabajo para listado'!$AB$151:$BA$151,0)),0)+IFERROR(INDEX('Hoja de Trabajo para listado'!$BC$155:$CB$1048576,MATCH($A195,'Hoja de Trabajo para listado'!$BC$155:$BC$1048576,0),MATCH((CUADRO!O$4&amp;$E195),'Hoja de Trabajo para listado'!$BC$151:$CB$151,0)),0)+IFERROR(INDEX('Hoja de Trabajo para listado'!$DE$153:$DG$274,MATCH($A195,'Hoja de Trabajo para listado'!$DE$153:$DE$1048576,0),MATCH((CUADRO!O$4&amp;$E195),'Hoja de Trabajo para listado'!$DE$151:$DG$151,0)),0)+IFERROR(INDEX('Hoja de Trabajo para listado'!$CD$155:$DC$1048576,MATCH($A195,'Hoja de Trabajo para listado'!$CD$155:$CD$1048576,0),MATCH((CUADRO!O$4&amp;$E195),'Hoja de Trabajo para listado'!$CD$151:$DC$151,0)),0)</f>
        <v>0</v>
      </c>
      <c r="P195" s="241">
        <f ca="1">+IFERROR(INDEX('Hoja de Trabajo para listado'!$A$155:$Z$1048576,MATCH($A195,'Hoja de Trabajo para listado'!$A$155:$A$1048576,0),MATCH((CUADRO!P$4&amp;$E195),'Hoja de Trabajo para listado'!$A$151:$Z$151,0)),0)+IFERROR(INDEX('Hoja de Trabajo para listado'!$AB$155:$BA$1048576,MATCH($A195,'Hoja de Trabajo para listado'!$AB$155:$AB$1048576,0),MATCH((CUADRO!P$4&amp;$E195),'Hoja de Trabajo para listado'!$AB$151:$BA$151,0)),0)+IFERROR(INDEX('Hoja de Trabajo para listado'!$BC$155:$CB$1048576,MATCH($A195,'Hoja de Trabajo para listado'!$BC$155:$BC$1048576,0),MATCH((CUADRO!P$4&amp;$E195),'Hoja de Trabajo para listado'!$BC$151:$CB$151,0)),0)+IFERROR(INDEX('Hoja de Trabajo para listado'!$DE$153:$DG$274,MATCH($A195,'Hoja de Trabajo para listado'!$DE$153:$DE$1048576,0),MATCH((CUADRO!P$4&amp;$E195),'Hoja de Trabajo para listado'!$DE$151:$DG$151,0)),0)+IFERROR(INDEX('Hoja de Trabajo para listado'!$CD$155:$DC$1048576,MATCH($A195,'Hoja de Trabajo para listado'!$CD$155:$CD$1048576,0),MATCH((CUADRO!P$4&amp;$E195),'Hoja de Trabajo para listado'!$CD$151:$DC$151,0)),0)</f>
        <v>0</v>
      </c>
      <c r="Q195" s="241">
        <f ca="1">+IFERROR(INDEX('Hoja de Trabajo para listado'!$A$155:$Z$1048576,MATCH($A195,'Hoja de Trabajo para listado'!$A$155:$A$1048576,0),MATCH((CUADRO!Q$4&amp;$E195),'Hoja de Trabajo para listado'!$A$151:$Z$151,0)),0)+IFERROR(INDEX('Hoja de Trabajo para listado'!$AB$155:$BA$1048576,MATCH($A195,'Hoja de Trabajo para listado'!$AB$155:$AB$1048576,0),MATCH((CUADRO!Q$4&amp;$E195),'Hoja de Trabajo para listado'!$AB$151:$BA$151,0)),0)+IFERROR(INDEX('Hoja de Trabajo para listado'!$BC$155:$CB$1048576,MATCH($A195,'Hoja de Trabajo para listado'!$BC$155:$BC$1048576,0),MATCH((CUADRO!Q$4&amp;$E195),'Hoja de Trabajo para listado'!$BC$151:$CB$151,0)),0)+IFERROR(INDEX('Hoja de Trabajo para listado'!$DE$153:$DG$274,MATCH($A195,'Hoja de Trabajo para listado'!$DE$153:$DE$1048576,0),MATCH((CUADRO!Q$4&amp;$E195),'Hoja de Trabajo para listado'!$DE$151:$DG$151,0)),0)+IFERROR(INDEX('Hoja de Trabajo para listado'!$CD$155:$DC$1048576,MATCH($A195,'Hoja de Trabajo para listado'!$CD$155:$CD$1048576,0),MATCH((CUADRO!Q$4&amp;$E195),'Hoja de Trabajo para listado'!$CD$151:$DC$151,0)),0)</f>
        <v>0</v>
      </c>
      <c r="R195" s="241">
        <f t="shared" ca="1" si="4"/>
        <v>0</v>
      </c>
      <c r="S195" s="241"/>
      <c r="T195" s="241">
        <f ca="1">+T196</f>
        <v>26599972.130000003</v>
      </c>
      <c r="U195" s="240">
        <f t="shared" si="5"/>
        <v>1</v>
      </c>
    </row>
    <row r="196" spans="1:21" ht="15" customHeight="1">
      <c r="A196" s="353">
        <v>283</v>
      </c>
      <c r="B196" s="382"/>
      <c r="C196" s="305" t="str">
        <f>+VLOOKUP(A196,bd_lista!$A$3:$C$592,3,FALSE)</f>
        <v>Aduana Nacional</v>
      </c>
      <c r="D196" s="384"/>
      <c r="E196" s="305" t="s">
        <v>684</v>
      </c>
      <c r="F196" s="243">
        <f ca="1">+IFERROR(INDEX('Hoja de Trabajo para listado'!$A$155:$Z$1048576,MATCH($A196,'Hoja de Trabajo para listado'!$A$155:$A$1048576,0),MATCH((CUADRO!F$4&amp;$E196),'Hoja de Trabajo para listado'!$A$151:$Z$151,0)),0)+IFERROR(INDEX('Hoja de Trabajo para listado'!$AB$155:$BA$1048576,MATCH($A196,'Hoja de Trabajo para listado'!$AB$155:$AB$1048576,0),MATCH((CUADRO!F$4&amp;$E196),'Hoja de Trabajo para listado'!$AB$151:$BA$151,0)),0)+IFERROR(INDEX('Hoja de Trabajo para listado'!$BC$155:$CB$1048576,MATCH($A196,'Hoja de Trabajo para listado'!$BC$155:$BC$1048576,0),MATCH((CUADRO!F$4&amp;$E196),'Hoja de Trabajo para listado'!$BC$151:$CB$151,0)),0)+IFERROR(INDEX('Hoja de Trabajo para listado'!$DE$153:$DG$274,MATCH($A196,'Hoja de Trabajo para listado'!$DE$153:$DE$1048576,0),MATCH((CUADRO!F$4&amp;$E196),'Hoja de Trabajo para listado'!$DE$151:$DG$151,0)),0)+IFERROR(INDEX('Hoja de Trabajo para listado'!$CD$155:$DC$1048576,MATCH($A196,'Hoja de Trabajo para listado'!$CD$155:$CD$1048576,0),MATCH((CUADRO!F$4&amp;$E196),'Hoja de Trabajo para listado'!$CD$151:$DC$151,0)),0)</f>
        <v>0</v>
      </c>
      <c r="G196" s="243">
        <f ca="1">+IFERROR(INDEX('Hoja de Trabajo para listado'!$A$155:$Z$1048576,MATCH($A196,'Hoja de Trabajo para listado'!$A$155:$A$1048576,0),MATCH((CUADRO!G$4&amp;$E196),'Hoja de Trabajo para listado'!$A$151:$Z$151,0)),0)+IFERROR(INDEX('Hoja de Trabajo para listado'!$AB$155:$BA$1048576,MATCH($A196,'Hoja de Trabajo para listado'!$AB$155:$AB$1048576,0),MATCH((CUADRO!G$4&amp;$E196),'Hoja de Trabajo para listado'!$AB$151:$BA$151,0)),0)+IFERROR(INDEX('Hoja de Trabajo para listado'!$BC$155:$CB$1048576,MATCH($A196,'Hoja de Trabajo para listado'!$BC$155:$BC$1048576,0),MATCH((CUADRO!G$4&amp;$E196),'Hoja de Trabajo para listado'!$BC$151:$CB$151,0)),0)+IFERROR(INDEX('Hoja de Trabajo para listado'!$DE$153:$DG$274,MATCH($A196,'Hoja de Trabajo para listado'!$DE$153:$DE$1048576,0),MATCH((CUADRO!G$4&amp;$E196),'Hoja de Trabajo para listado'!$DE$151:$DG$151,0)),0)+IFERROR(INDEX('Hoja de Trabajo para listado'!$CD$155:$DC$1048576,MATCH($A196,'Hoja de Trabajo para listado'!$CD$155:$CD$1048576,0),MATCH((CUADRO!G$4&amp;$E196),'Hoja de Trabajo para listado'!$CD$151:$DC$151,0)),0)</f>
        <v>147252.20000000001</v>
      </c>
      <c r="H196" s="243">
        <f ca="1">+IFERROR(INDEX('Hoja de Trabajo para listado'!$A$155:$Z$1048576,MATCH($A196,'Hoja de Trabajo para listado'!$A$155:$A$1048576,0),MATCH((CUADRO!H$4&amp;$E196),'Hoja de Trabajo para listado'!$A$151:$Z$151,0)),0)+IFERROR(INDEX('Hoja de Trabajo para listado'!$AB$155:$BA$1048576,MATCH($A196,'Hoja de Trabajo para listado'!$AB$155:$AB$1048576,0),MATCH((CUADRO!H$4&amp;$E196),'Hoja de Trabajo para listado'!$AB$151:$BA$151,0)),0)+IFERROR(INDEX('Hoja de Trabajo para listado'!$BC$155:$CB$1048576,MATCH($A196,'Hoja de Trabajo para listado'!$BC$155:$BC$1048576,0),MATCH((CUADRO!H$4&amp;$E196),'Hoja de Trabajo para listado'!$BC$151:$CB$151,0)),0)+IFERROR(INDEX('Hoja de Trabajo para listado'!$DE$153:$DG$274,MATCH($A196,'Hoja de Trabajo para listado'!$DE$153:$DE$1048576,0),MATCH((CUADRO!H$4&amp;$E196),'Hoja de Trabajo para listado'!$DE$151:$DG$151,0)),0)+IFERROR(INDEX('Hoja de Trabajo para listado'!$CD$155:$DC$1048576,MATCH($A196,'Hoja de Trabajo para listado'!$CD$155:$CD$1048576,0),MATCH((CUADRO!H$4&amp;$E196),'Hoja de Trabajo para listado'!$CD$151:$DC$151,0)),0)</f>
        <v>69838.900000000009</v>
      </c>
      <c r="I196" s="243">
        <f ca="1">+IFERROR(INDEX('Hoja de Trabajo para listado'!$A$155:$Z$1048576,MATCH($A196,'Hoja de Trabajo para listado'!$A$155:$A$1048576,0),MATCH((CUADRO!I$4&amp;$E196),'Hoja de Trabajo para listado'!$A$151:$Z$151,0)),0)+IFERROR(INDEX('Hoja de Trabajo para listado'!$AB$155:$BA$1048576,MATCH($A196,'Hoja de Trabajo para listado'!$AB$155:$AB$1048576,0),MATCH((CUADRO!I$4&amp;$E196),'Hoja de Trabajo para listado'!$AB$151:$BA$151,0)),0)+IFERROR(INDEX('Hoja de Trabajo para listado'!$BC$155:$CB$1048576,MATCH($A196,'Hoja de Trabajo para listado'!$BC$155:$BC$1048576,0),MATCH((CUADRO!I$4&amp;$E196),'Hoja de Trabajo para listado'!$BC$151:$CB$151,0)),0)+IFERROR(INDEX('Hoja de Trabajo para listado'!$DE$153:$DG$274,MATCH($A196,'Hoja de Trabajo para listado'!$DE$153:$DE$1048576,0),MATCH((CUADRO!I$4&amp;$E196),'Hoja de Trabajo para listado'!$DE$151:$DG$151,0)),0)+IFERROR(INDEX('Hoja de Trabajo para listado'!$CD$155:$DC$1048576,MATCH($A196,'Hoja de Trabajo para listado'!$CD$155:$CD$1048576,0),MATCH((CUADRO!I$4&amp;$E196),'Hoja de Trabajo para listado'!$CD$151:$DC$151,0)),0)</f>
        <v>2947910.34</v>
      </c>
      <c r="J196" s="243">
        <f ca="1">+IFERROR(INDEX('Hoja de Trabajo para listado'!$A$155:$Z$1048576,MATCH($A196,'Hoja de Trabajo para listado'!$A$155:$A$1048576,0),MATCH((CUADRO!J$4&amp;$E196),'Hoja de Trabajo para listado'!$A$151:$Z$151,0)),0)+IFERROR(INDEX('Hoja de Trabajo para listado'!$AB$155:$BA$1048576,MATCH($A196,'Hoja de Trabajo para listado'!$AB$155:$AB$1048576,0),MATCH((CUADRO!J$4&amp;$E196),'Hoja de Trabajo para listado'!$AB$151:$BA$151,0)),0)+IFERROR(INDEX('Hoja de Trabajo para listado'!$BC$155:$CB$1048576,MATCH($A196,'Hoja de Trabajo para listado'!$BC$155:$BC$1048576,0),MATCH((CUADRO!J$4&amp;$E196),'Hoja de Trabajo para listado'!$BC$151:$CB$151,0)),0)+IFERROR(INDEX('Hoja de Trabajo para listado'!$DE$153:$DG$274,MATCH($A196,'Hoja de Trabajo para listado'!$DE$153:$DE$1048576,0),MATCH((CUADRO!J$4&amp;$E196),'Hoja de Trabajo para listado'!$DE$151:$DG$151,0)),0)+IFERROR(INDEX('Hoja de Trabajo para listado'!$CD$155:$DC$1048576,MATCH($A196,'Hoja de Trabajo para listado'!$CD$155:$CD$1048576,0),MATCH((CUADRO!J$4&amp;$E196),'Hoja de Trabajo para listado'!$CD$151:$DC$151,0)),0)</f>
        <v>23434970.690000001</v>
      </c>
      <c r="K196" s="243">
        <f ca="1">+IFERROR(INDEX('Hoja de Trabajo para listado'!$A$155:$Z$1048576,MATCH($A196,'Hoja de Trabajo para listado'!$A$155:$A$1048576,0),MATCH((CUADRO!K$4&amp;$E196),'Hoja de Trabajo para listado'!$A$151:$Z$151,0)),0)+IFERROR(INDEX('Hoja de Trabajo para listado'!$AB$155:$BA$1048576,MATCH($A196,'Hoja de Trabajo para listado'!$AB$155:$AB$1048576,0),MATCH((CUADRO!K$4&amp;$E196),'Hoja de Trabajo para listado'!$AB$151:$BA$151,0)),0)+IFERROR(INDEX('Hoja de Trabajo para listado'!$BC$155:$CB$1048576,MATCH($A196,'Hoja de Trabajo para listado'!$BC$155:$BC$1048576,0),MATCH((CUADRO!K$4&amp;$E196),'Hoja de Trabajo para listado'!$BC$151:$CB$151,0)),0)+IFERROR(INDEX('Hoja de Trabajo para listado'!$DE$153:$DG$274,MATCH($A196,'Hoja de Trabajo para listado'!$DE$153:$DE$1048576,0),MATCH((CUADRO!K$4&amp;$E196),'Hoja de Trabajo para listado'!$DE$151:$DG$151,0)),0)+IFERROR(INDEX('Hoja de Trabajo para listado'!$CD$155:$DC$1048576,MATCH($A196,'Hoja de Trabajo para listado'!$CD$155:$CD$1048576,0),MATCH((CUADRO!K$4&amp;$E196),'Hoja de Trabajo para listado'!$CD$151:$DC$151,0)),0)</f>
        <v>0</v>
      </c>
      <c r="L196" s="243">
        <f ca="1">+IFERROR(INDEX('Hoja de Trabajo para listado'!$A$155:$Z$1048576,MATCH($A196,'Hoja de Trabajo para listado'!$A$155:$A$1048576,0),MATCH((CUADRO!L$4&amp;$E196),'Hoja de Trabajo para listado'!$A$151:$Z$151,0)),0)+IFERROR(INDEX('Hoja de Trabajo para listado'!$AB$155:$BA$1048576,MATCH($A196,'Hoja de Trabajo para listado'!$AB$155:$AB$1048576,0),MATCH((CUADRO!L$4&amp;$E196),'Hoja de Trabajo para listado'!$AB$151:$BA$151,0)),0)+IFERROR(INDEX('Hoja de Trabajo para listado'!$BC$155:$CB$1048576,MATCH($A196,'Hoja de Trabajo para listado'!$BC$155:$BC$1048576,0),MATCH((CUADRO!L$4&amp;$E196),'Hoja de Trabajo para listado'!$BC$151:$CB$151,0)),0)+IFERROR(INDEX('Hoja de Trabajo para listado'!$DE$153:$DG$274,MATCH($A196,'Hoja de Trabajo para listado'!$DE$153:$DE$1048576,0),MATCH((CUADRO!L$4&amp;$E196),'Hoja de Trabajo para listado'!$DE$151:$DG$151,0)),0)+IFERROR(INDEX('Hoja de Trabajo para listado'!$CD$155:$DC$1048576,MATCH($A196,'Hoja de Trabajo para listado'!$CD$155:$CD$1048576,0),MATCH((CUADRO!L$4&amp;$E196),'Hoja de Trabajo para listado'!$CD$151:$DC$151,0)),0)</f>
        <v>0</v>
      </c>
      <c r="M196" s="243">
        <f ca="1">+IFERROR(INDEX('Hoja de Trabajo para listado'!$A$155:$Z$1048576,MATCH($A196,'Hoja de Trabajo para listado'!$A$155:$A$1048576,0),MATCH((CUADRO!M$4&amp;$E196),'Hoja de Trabajo para listado'!$A$151:$Z$151,0)),0)+IFERROR(INDEX('Hoja de Trabajo para listado'!$AB$155:$BA$1048576,MATCH($A196,'Hoja de Trabajo para listado'!$AB$155:$AB$1048576,0),MATCH((CUADRO!M$4&amp;$E196),'Hoja de Trabajo para listado'!$AB$151:$BA$151,0)),0)+IFERROR(INDEX('Hoja de Trabajo para listado'!$BC$155:$CB$1048576,MATCH($A196,'Hoja de Trabajo para listado'!$BC$155:$BC$1048576,0),MATCH((CUADRO!M$4&amp;$E196),'Hoja de Trabajo para listado'!$BC$151:$CB$151,0)),0)+IFERROR(INDEX('Hoja de Trabajo para listado'!$DE$153:$DG$274,MATCH($A196,'Hoja de Trabajo para listado'!$DE$153:$DE$1048576,0),MATCH((CUADRO!M$4&amp;$E196),'Hoja de Trabajo para listado'!$DE$151:$DG$151,0)),0)+IFERROR(INDEX('Hoja de Trabajo para listado'!$CD$155:$DC$1048576,MATCH($A196,'Hoja de Trabajo para listado'!$CD$155:$CD$1048576,0),MATCH((CUADRO!M$4&amp;$E196),'Hoja de Trabajo para listado'!$CD$151:$DC$151,0)),0)</f>
        <v>0</v>
      </c>
      <c r="N196" s="243">
        <f ca="1">+IFERROR(INDEX('Hoja de Trabajo para listado'!$A$155:$Z$1048576,MATCH($A196,'Hoja de Trabajo para listado'!$A$155:$A$1048576,0),MATCH((CUADRO!N$4&amp;$E196),'Hoja de Trabajo para listado'!$A$151:$Z$151,0)),0)+IFERROR(INDEX('Hoja de Trabajo para listado'!$AB$155:$BA$1048576,MATCH($A196,'Hoja de Trabajo para listado'!$AB$155:$AB$1048576,0),MATCH((CUADRO!N$4&amp;$E196),'Hoja de Trabajo para listado'!$AB$151:$BA$151,0)),0)+IFERROR(INDEX('Hoja de Trabajo para listado'!$BC$155:$CB$1048576,MATCH($A196,'Hoja de Trabajo para listado'!$BC$155:$BC$1048576,0),MATCH((CUADRO!N$4&amp;$E196),'Hoja de Trabajo para listado'!$BC$151:$CB$151,0)),0)+IFERROR(INDEX('Hoja de Trabajo para listado'!$DE$153:$DG$274,MATCH($A196,'Hoja de Trabajo para listado'!$DE$153:$DE$1048576,0),MATCH((CUADRO!N$4&amp;$E196),'Hoja de Trabajo para listado'!$DE$151:$DG$151,0)),0)+IFERROR(INDEX('Hoja de Trabajo para listado'!$CD$155:$DC$1048576,MATCH($A196,'Hoja de Trabajo para listado'!$CD$155:$CD$1048576,0),MATCH((CUADRO!N$4&amp;$E196),'Hoja de Trabajo para listado'!$CD$151:$DC$151,0)),0)</f>
        <v>0</v>
      </c>
      <c r="O196" s="243">
        <f ca="1">+IFERROR(INDEX('Hoja de Trabajo para listado'!$A$155:$Z$1048576,MATCH($A196,'Hoja de Trabajo para listado'!$A$155:$A$1048576,0),MATCH((CUADRO!O$4&amp;$E196),'Hoja de Trabajo para listado'!$A$151:$Z$151,0)),0)+IFERROR(INDEX('Hoja de Trabajo para listado'!$AB$155:$BA$1048576,MATCH($A196,'Hoja de Trabajo para listado'!$AB$155:$AB$1048576,0),MATCH((CUADRO!O$4&amp;$E196),'Hoja de Trabajo para listado'!$AB$151:$BA$151,0)),0)+IFERROR(INDEX('Hoja de Trabajo para listado'!$BC$155:$CB$1048576,MATCH($A196,'Hoja de Trabajo para listado'!$BC$155:$BC$1048576,0),MATCH((CUADRO!O$4&amp;$E196),'Hoja de Trabajo para listado'!$BC$151:$CB$151,0)),0)+IFERROR(INDEX('Hoja de Trabajo para listado'!$DE$153:$DG$274,MATCH($A196,'Hoja de Trabajo para listado'!$DE$153:$DE$1048576,0),MATCH((CUADRO!O$4&amp;$E196),'Hoja de Trabajo para listado'!$DE$151:$DG$151,0)),0)+IFERROR(INDEX('Hoja de Trabajo para listado'!$CD$155:$DC$1048576,MATCH($A196,'Hoja de Trabajo para listado'!$CD$155:$CD$1048576,0),MATCH((CUADRO!O$4&amp;$E196),'Hoja de Trabajo para listado'!$CD$151:$DC$151,0)),0)</f>
        <v>0</v>
      </c>
      <c r="P196" s="243">
        <f ca="1">+IFERROR(INDEX('Hoja de Trabajo para listado'!$A$155:$Z$1048576,MATCH($A196,'Hoja de Trabajo para listado'!$A$155:$A$1048576,0),MATCH((CUADRO!P$4&amp;$E196),'Hoja de Trabajo para listado'!$A$151:$Z$151,0)),0)+IFERROR(INDEX('Hoja de Trabajo para listado'!$AB$155:$BA$1048576,MATCH($A196,'Hoja de Trabajo para listado'!$AB$155:$AB$1048576,0),MATCH((CUADRO!P$4&amp;$E196),'Hoja de Trabajo para listado'!$AB$151:$BA$151,0)),0)+IFERROR(INDEX('Hoja de Trabajo para listado'!$BC$155:$CB$1048576,MATCH($A196,'Hoja de Trabajo para listado'!$BC$155:$BC$1048576,0),MATCH((CUADRO!P$4&amp;$E196),'Hoja de Trabajo para listado'!$BC$151:$CB$151,0)),0)+IFERROR(INDEX('Hoja de Trabajo para listado'!$DE$153:$DG$274,MATCH($A196,'Hoja de Trabajo para listado'!$DE$153:$DE$1048576,0),MATCH((CUADRO!P$4&amp;$E196),'Hoja de Trabajo para listado'!$DE$151:$DG$151,0)),0)+IFERROR(INDEX('Hoja de Trabajo para listado'!$CD$155:$DC$1048576,MATCH($A196,'Hoja de Trabajo para listado'!$CD$155:$CD$1048576,0),MATCH((CUADRO!P$4&amp;$E196),'Hoja de Trabajo para listado'!$CD$151:$DC$151,0)),0)</f>
        <v>0</v>
      </c>
      <c r="Q196" s="243">
        <f ca="1">+IFERROR(INDEX('Hoja de Trabajo para listado'!$A$155:$Z$1048576,MATCH($A196,'Hoja de Trabajo para listado'!$A$155:$A$1048576,0),MATCH((CUADRO!Q$4&amp;$E196),'Hoja de Trabajo para listado'!$A$151:$Z$151,0)),0)+IFERROR(INDEX('Hoja de Trabajo para listado'!$AB$155:$BA$1048576,MATCH($A196,'Hoja de Trabajo para listado'!$AB$155:$AB$1048576,0),MATCH((CUADRO!Q$4&amp;$E196),'Hoja de Trabajo para listado'!$AB$151:$BA$151,0)),0)+IFERROR(INDEX('Hoja de Trabajo para listado'!$BC$155:$CB$1048576,MATCH($A196,'Hoja de Trabajo para listado'!$BC$155:$BC$1048576,0),MATCH((CUADRO!Q$4&amp;$E196),'Hoja de Trabajo para listado'!$BC$151:$CB$151,0)),0)+IFERROR(INDEX('Hoja de Trabajo para listado'!$DE$153:$DG$274,MATCH($A196,'Hoja de Trabajo para listado'!$DE$153:$DE$1048576,0),MATCH((CUADRO!Q$4&amp;$E196),'Hoja de Trabajo para listado'!$DE$151:$DG$151,0)),0)+IFERROR(INDEX('Hoja de Trabajo para listado'!$CD$155:$DC$1048576,MATCH($A196,'Hoja de Trabajo para listado'!$CD$155:$CD$1048576,0),MATCH((CUADRO!Q$4&amp;$E196),'Hoja de Trabajo para listado'!$CD$151:$DC$151,0)),0)</f>
        <v>0</v>
      </c>
      <c r="R196" s="243">
        <f t="shared" ca="1" si="4"/>
        <v>26599972.130000003</v>
      </c>
      <c r="S196" s="243">
        <f ca="1">+R195+R196</f>
        <v>26599972.130000003</v>
      </c>
      <c r="T196" s="243">
        <f ca="1">+S196</f>
        <v>26599972.130000003</v>
      </c>
      <c r="U196" s="242">
        <f t="shared" si="5"/>
        <v>2</v>
      </c>
    </row>
    <row r="197" spans="1:21" ht="15" customHeight="1">
      <c r="A197" s="354">
        <v>287</v>
      </c>
      <c r="B197" s="381">
        <f>+A197</f>
        <v>287</v>
      </c>
      <c r="C197" s="245" t="str">
        <f>+VLOOKUP(A197,bd_lista!$A$3:$C$592,3,FALSE)</f>
        <v>Fondo Nacional de Inversión Productiva y Social</v>
      </c>
      <c r="D197" s="383" t="str">
        <f>+C197</f>
        <v>Fondo Nacional de Inversión Productiva y Social</v>
      </c>
      <c r="E197" s="245" t="s">
        <v>683</v>
      </c>
      <c r="F197" s="241">
        <f ca="1">+IFERROR(INDEX('Hoja de Trabajo para listado'!$A$155:$Z$1048576,MATCH($A197,'Hoja de Trabajo para listado'!$A$155:$A$1048576,0),MATCH((CUADRO!F$4&amp;$E197),'Hoja de Trabajo para listado'!$A$151:$Z$151,0)),0)+IFERROR(INDEX('Hoja de Trabajo para listado'!$AB$155:$BA$1048576,MATCH($A197,'Hoja de Trabajo para listado'!$AB$155:$AB$1048576,0),MATCH((CUADRO!F$4&amp;$E197),'Hoja de Trabajo para listado'!$AB$151:$BA$151,0)),0)+IFERROR(INDEX('Hoja de Trabajo para listado'!$BC$155:$CB$1048576,MATCH($A197,'Hoja de Trabajo para listado'!$BC$155:$BC$1048576,0),MATCH((CUADRO!F$4&amp;$E197),'Hoja de Trabajo para listado'!$BC$151:$CB$151,0)),0)+IFERROR(INDEX('Hoja de Trabajo para listado'!$DE$153:$DG$274,MATCH($A197,'Hoja de Trabajo para listado'!$DE$153:$DE$1048576,0),MATCH((CUADRO!F$4&amp;$E197),'Hoja de Trabajo para listado'!$DE$151:$DG$151,0)),0)+IFERROR(INDEX('Hoja de Trabajo para listado'!$CD$155:$DC$1048576,MATCH($A197,'Hoja de Trabajo para listado'!$CD$155:$CD$1048576,0),MATCH((CUADRO!F$4&amp;$E197),'Hoja de Trabajo para listado'!$CD$151:$DC$151,0)),0)</f>
        <v>0</v>
      </c>
      <c r="G197" s="241">
        <f ca="1">+IFERROR(INDEX('Hoja de Trabajo para listado'!$A$155:$Z$1048576,MATCH($A197,'Hoja de Trabajo para listado'!$A$155:$A$1048576,0),MATCH((CUADRO!G$4&amp;$E197),'Hoja de Trabajo para listado'!$A$151:$Z$151,0)),0)+IFERROR(INDEX('Hoja de Trabajo para listado'!$AB$155:$BA$1048576,MATCH($A197,'Hoja de Trabajo para listado'!$AB$155:$AB$1048576,0),MATCH((CUADRO!G$4&amp;$E197),'Hoja de Trabajo para listado'!$AB$151:$BA$151,0)),0)+IFERROR(INDEX('Hoja de Trabajo para listado'!$BC$155:$CB$1048576,MATCH($A197,'Hoja de Trabajo para listado'!$BC$155:$BC$1048576,0),MATCH((CUADRO!G$4&amp;$E197),'Hoja de Trabajo para listado'!$BC$151:$CB$151,0)),0)+IFERROR(INDEX('Hoja de Trabajo para listado'!$DE$153:$DG$274,MATCH($A197,'Hoja de Trabajo para listado'!$DE$153:$DE$1048576,0),MATCH((CUADRO!G$4&amp;$E197),'Hoja de Trabajo para listado'!$DE$151:$DG$151,0)),0)+IFERROR(INDEX('Hoja de Trabajo para listado'!$CD$155:$DC$1048576,MATCH($A197,'Hoja de Trabajo para listado'!$CD$155:$CD$1048576,0),MATCH((CUADRO!G$4&amp;$E197),'Hoja de Trabajo para listado'!$CD$151:$DC$151,0)),0)</f>
        <v>0</v>
      </c>
      <c r="H197" s="241">
        <f ca="1">+IFERROR(INDEX('Hoja de Trabajo para listado'!$A$155:$Z$1048576,MATCH($A197,'Hoja de Trabajo para listado'!$A$155:$A$1048576,0),MATCH((CUADRO!H$4&amp;$E197),'Hoja de Trabajo para listado'!$A$151:$Z$151,0)),0)+IFERROR(INDEX('Hoja de Trabajo para listado'!$AB$155:$BA$1048576,MATCH($A197,'Hoja de Trabajo para listado'!$AB$155:$AB$1048576,0),MATCH((CUADRO!H$4&amp;$E197),'Hoja de Trabajo para listado'!$AB$151:$BA$151,0)),0)+IFERROR(INDEX('Hoja de Trabajo para listado'!$BC$155:$CB$1048576,MATCH($A197,'Hoja de Trabajo para listado'!$BC$155:$BC$1048576,0),MATCH((CUADRO!H$4&amp;$E197),'Hoja de Trabajo para listado'!$BC$151:$CB$151,0)),0)+IFERROR(INDEX('Hoja de Trabajo para listado'!$DE$153:$DG$274,MATCH($A197,'Hoja de Trabajo para listado'!$DE$153:$DE$1048576,0),MATCH((CUADRO!H$4&amp;$E197),'Hoja de Trabajo para listado'!$DE$151:$DG$151,0)),0)+IFERROR(INDEX('Hoja de Trabajo para listado'!$CD$155:$DC$1048576,MATCH($A197,'Hoja de Trabajo para listado'!$CD$155:$CD$1048576,0),MATCH((CUADRO!H$4&amp;$E197),'Hoja de Trabajo para listado'!$CD$151:$DC$151,0)),0)</f>
        <v>0</v>
      </c>
      <c r="I197" s="241">
        <f ca="1">+IFERROR(INDEX('Hoja de Trabajo para listado'!$A$155:$Z$1048576,MATCH($A197,'Hoja de Trabajo para listado'!$A$155:$A$1048576,0),MATCH((CUADRO!I$4&amp;$E197),'Hoja de Trabajo para listado'!$A$151:$Z$151,0)),0)+IFERROR(INDEX('Hoja de Trabajo para listado'!$AB$155:$BA$1048576,MATCH($A197,'Hoja de Trabajo para listado'!$AB$155:$AB$1048576,0),MATCH((CUADRO!I$4&amp;$E197),'Hoja de Trabajo para listado'!$AB$151:$BA$151,0)),0)+IFERROR(INDEX('Hoja de Trabajo para listado'!$BC$155:$CB$1048576,MATCH($A197,'Hoja de Trabajo para listado'!$BC$155:$BC$1048576,0),MATCH((CUADRO!I$4&amp;$E197),'Hoja de Trabajo para listado'!$BC$151:$CB$151,0)),0)+IFERROR(INDEX('Hoja de Trabajo para listado'!$DE$153:$DG$274,MATCH($A197,'Hoja de Trabajo para listado'!$DE$153:$DE$1048576,0),MATCH((CUADRO!I$4&amp;$E197),'Hoja de Trabajo para listado'!$DE$151:$DG$151,0)),0)+IFERROR(INDEX('Hoja de Trabajo para listado'!$CD$155:$DC$1048576,MATCH($A197,'Hoja de Trabajo para listado'!$CD$155:$CD$1048576,0),MATCH((CUADRO!I$4&amp;$E197),'Hoja de Trabajo para listado'!$CD$151:$DC$151,0)),0)</f>
        <v>0</v>
      </c>
      <c r="J197" s="241">
        <f ca="1">+IFERROR(INDEX('Hoja de Trabajo para listado'!$A$155:$Z$1048576,MATCH($A197,'Hoja de Trabajo para listado'!$A$155:$A$1048576,0),MATCH((CUADRO!J$4&amp;$E197),'Hoja de Trabajo para listado'!$A$151:$Z$151,0)),0)+IFERROR(INDEX('Hoja de Trabajo para listado'!$AB$155:$BA$1048576,MATCH($A197,'Hoja de Trabajo para listado'!$AB$155:$AB$1048576,0),MATCH((CUADRO!J$4&amp;$E197),'Hoja de Trabajo para listado'!$AB$151:$BA$151,0)),0)+IFERROR(INDEX('Hoja de Trabajo para listado'!$BC$155:$CB$1048576,MATCH($A197,'Hoja de Trabajo para listado'!$BC$155:$BC$1048576,0),MATCH((CUADRO!J$4&amp;$E197),'Hoja de Trabajo para listado'!$BC$151:$CB$151,0)),0)+IFERROR(INDEX('Hoja de Trabajo para listado'!$DE$153:$DG$274,MATCH($A197,'Hoja de Trabajo para listado'!$DE$153:$DE$1048576,0),MATCH((CUADRO!J$4&amp;$E197),'Hoja de Trabajo para listado'!$DE$151:$DG$151,0)),0)+IFERROR(INDEX('Hoja de Trabajo para listado'!$CD$155:$DC$1048576,MATCH($A197,'Hoja de Trabajo para listado'!$CD$155:$CD$1048576,0),MATCH((CUADRO!J$4&amp;$E197),'Hoja de Trabajo para listado'!$CD$151:$DC$151,0)),0)</f>
        <v>4544662.4664000003</v>
      </c>
      <c r="K197" s="241">
        <f ca="1">+IFERROR(INDEX('Hoja de Trabajo para listado'!$A$155:$Z$1048576,MATCH($A197,'Hoja de Trabajo para listado'!$A$155:$A$1048576,0),MATCH((CUADRO!K$4&amp;$E197),'Hoja de Trabajo para listado'!$A$151:$Z$151,0)),0)+IFERROR(INDEX('Hoja de Trabajo para listado'!$AB$155:$BA$1048576,MATCH($A197,'Hoja de Trabajo para listado'!$AB$155:$AB$1048576,0),MATCH((CUADRO!K$4&amp;$E197),'Hoja de Trabajo para listado'!$AB$151:$BA$151,0)),0)+IFERROR(INDEX('Hoja de Trabajo para listado'!$BC$155:$CB$1048576,MATCH($A197,'Hoja de Trabajo para listado'!$BC$155:$BC$1048576,0),MATCH((CUADRO!K$4&amp;$E197),'Hoja de Trabajo para listado'!$BC$151:$CB$151,0)),0)+IFERROR(INDEX('Hoja de Trabajo para listado'!$DE$153:$DG$274,MATCH($A197,'Hoja de Trabajo para listado'!$DE$153:$DE$1048576,0),MATCH((CUADRO!K$4&amp;$E197),'Hoja de Trabajo para listado'!$DE$151:$DG$151,0)),0)+IFERROR(INDEX('Hoja de Trabajo para listado'!$CD$155:$DC$1048576,MATCH($A197,'Hoja de Trabajo para listado'!$CD$155:$CD$1048576,0),MATCH((CUADRO!K$4&amp;$E197),'Hoja de Trabajo para listado'!$CD$151:$DC$151,0)),0)</f>
        <v>0</v>
      </c>
      <c r="L197" s="241">
        <f ca="1">+IFERROR(INDEX('Hoja de Trabajo para listado'!$A$155:$Z$1048576,MATCH($A197,'Hoja de Trabajo para listado'!$A$155:$A$1048576,0),MATCH((CUADRO!L$4&amp;$E197),'Hoja de Trabajo para listado'!$A$151:$Z$151,0)),0)+IFERROR(INDEX('Hoja de Trabajo para listado'!$AB$155:$BA$1048576,MATCH($A197,'Hoja de Trabajo para listado'!$AB$155:$AB$1048576,0),MATCH((CUADRO!L$4&amp;$E197),'Hoja de Trabajo para listado'!$AB$151:$BA$151,0)),0)+IFERROR(INDEX('Hoja de Trabajo para listado'!$BC$155:$CB$1048576,MATCH($A197,'Hoja de Trabajo para listado'!$BC$155:$BC$1048576,0),MATCH((CUADRO!L$4&amp;$E197),'Hoja de Trabajo para listado'!$BC$151:$CB$151,0)),0)+IFERROR(INDEX('Hoja de Trabajo para listado'!$DE$153:$DG$274,MATCH($A197,'Hoja de Trabajo para listado'!$DE$153:$DE$1048576,0),MATCH((CUADRO!L$4&amp;$E197),'Hoja de Trabajo para listado'!$DE$151:$DG$151,0)),0)+IFERROR(INDEX('Hoja de Trabajo para listado'!$CD$155:$DC$1048576,MATCH($A197,'Hoja de Trabajo para listado'!$CD$155:$CD$1048576,0),MATCH((CUADRO!L$4&amp;$E197),'Hoja de Trabajo para listado'!$CD$151:$DC$151,0)),0)</f>
        <v>0</v>
      </c>
      <c r="M197" s="241">
        <f ca="1">+IFERROR(INDEX('Hoja de Trabajo para listado'!$A$155:$Z$1048576,MATCH($A197,'Hoja de Trabajo para listado'!$A$155:$A$1048576,0),MATCH((CUADRO!M$4&amp;$E197),'Hoja de Trabajo para listado'!$A$151:$Z$151,0)),0)+IFERROR(INDEX('Hoja de Trabajo para listado'!$AB$155:$BA$1048576,MATCH($A197,'Hoja de Trabajo para listado'!$AB$155:$AB$1048576,0),MATCH((CUADRO!M$4&amp;$E197),'Hoja de Trabajo para listado'!$AB$151:$BA$151,0)),0)+IFERROR(INDEX('Hoja de Trabajo para listado'!$BC$155:$CB$1048576,MATCH($A197,'Hoja de Trabajo para listado'!$BC$155:$BC$1048576,0),MATCH((CUADRO!M$4&amp;$E197),'Hoja de Trabajo para listado'!$BC$151:$CB$151,0)),0)+IFERROR(INDEX('Hoja de Trabajo para listado'!$DE$153:$DG$274,MATCH($A197,'Hoja de Trabajo para listado'!$DE$153:$DE$1048576,0),MATCH((CUADRO!M$4&amp;$E197),'Hoja de Trabajo para listado'!$DE$151:$DG$151,0)),0)+IFERROR(INDEX('Hoja de Trabajo para listado'!$CD$155:$DC$1048576,MATCH($A197,'Hoja de Trabajo para listado'!$CD$155:$CD$1048576,0),MATCH((CUADRO!M$4&amp;$E197),'Hoja de Trabajo para listado'!$CD$151:$DC$151,0)),0)</f>
        <v>0</v>
      </c>
      <c r="N197" s="241">
        <f ca="1">+IFERROR(INDEX('Hoja de Trabajo para listado'!$A$155:$Z$1048576,MATCH($A197,'Hoja de Trabajo para listado'!$A$155:$A$1048576,0),MATCH((CUADRO!N$4&amp;$E197),'Hoja de Trabajo para listado'!$A$151:$Z$151,0)),0)+IFERROR(INDEX('Hoja de Trabajo para listado'!$AB$155:$BA$1048576,MATCH($A197,'Hoja de Trabajo para listado'!$AB$155:$AB$1048576,0),MATCH((CUADRO!N$4&amp;$E197),'Hoja de Trabajo para listado'!$AB$151:$BA$151,0)),0)+IFERROR(INDEX('Hoja de Trabajo para listado'!$BC$155:$CB$1048576,MATCH($A197,'Hoja de Trabajo para listado'!$BC$155:$BC$1048576,0),MATCH((CUADRO!N$4&amp;$E197),'Hoja de Trabajo para listado'!$BC$151:$CB$151,0)),0)+IFERROR(INDEX('Hoja de Trabajo para listado'!$DE$153:$DG$274,MATCH($A197,'Hoja de Trabajo para listado'!$DE$153:$DE$1048576,0),MATCH((CUADRO!N$4&amp;$E197),'Hoja de Trabajo para listado'!$DE$151:$DG$151,0)),0)+IFERROR(INDEX('Hoja de Trabajo para listado'!$CD$155:$DC$1048576,MATCH($A197,'Hoja de Trabajo para listado'!$CD$155:$CD$1048576,0),MATCH((CUADRO!N$4&amp;$E197),'Hoja de Trabajo para listado'!$CD$151:$DC$151,0)),0)</f>
        <v>0</v>
      </c>
      <c r="O197" s="241">
        <f ca="1">+IFERROR(INDEX('Hoja de Trabajo para listado'!$A$155:$Z$1048576,MATCH($A197,'Hoja de Trabajo para listado'!$A$155:$A$1048576,0),MATCH((CUADRO!O$4&amp;$E197),'Hoja de Trabajo para listado'!$A$151:$Z$151,0)),0)+IFERROR(INDEX('Hoja de Trabajo para listado'!$AB$155:$BA$1048576,MATCH($A197,'Hoja de Trabajo para listado'!$AB$155:$AB$1048576,0),MATCH((CUADRO!O$4&amp;$E197),'Hoja de Trabajo para listado'!$AB$151:$BA$151,0)),0)+IFERROR(INDEX('Hoja de Trabajo para listado'!$BC$155:$CB$1048576,MATCH($A197,'Hoja de Trabajo para listado'!$BC$155:$BC$1048576,0),MATCH((CUADRO!O$4&amp;$E197),'Hoja de Trabajo para listado'!$BC$151:$CB$151,0)),0)+IFERROR(INDEX('Hoja de Trabajo para listado'!$DE$153:$DG$274,MATCH($A197,'Hoja de Trabajo para listado'!$DE$153:$DE$1048576,0),MATCH((CUADRO!O$4&amp;$E197),'Hoja de Trabajo para listado'!$DE$151:$DG$151,0)),0)+IFERROR(INDEX('Hoja de Trabajo para listado'!$CD$155:$DC$1048576,MATCH($A197,'Hoja de Trabajo para listado'!$CD$155:$CD$1048576,0),MATCH((CUADRO!O$4&amp;$E197),'Hoja de Trabajo para listado'!$CD$151:$DC$151,0)),0)</f>
        <v>0</v>
      </c>
      <c r="P197" s="241">
        <f ca="1">+IFERROR(INDEX('Hoja de Trabajo para listado'!$A$155:$Z$1048576,MATCH($A197,'Hoja de Trabajo para listado'!$A$155:$A$1048576,0),MATCH((CUADRO!P$4&amp;$E197),'Hoja de Trabajo para listado'!$A$151:$Z$151,0)),0)+IFERROR(INDEX('Hoja de Trabajo para listado'!$AB$155:$BA$1048576,MATCH($A197,'Hoja de Trabajo para listado'!$AB$155:$AB$1048576,0),MATCH((CUADRO!P$4&amp;$E197),'Hoja de Trabajo para listado'!$AB$151:$BA$151,0)),0)+IFERROR(INDEX('Hoja de Trabajo para listado'!$BC$155:$CB$1048576,MATCH($A197,'Hoja de Trabajo para listado'!$BC$155:$BC$1048576,0),MATCH((CUADRO!P$4&amp;$E197),'Hoja de Trabajo para listado'!$BC$151:$CB$151,0)),0)+IFERROR(INDEX('Hoja de Trabajo para listado'!$DE$153:$DG$274,MATCH($A197,'Hoja de Trabajo para listado'!$DE$153:$DE$1048576,0),MATCH((CUADRO!P$4&amp;$E197),'Hoja de Trabajo para listado'!$DE$151:$DG$151,0)),0)+IFERROR(INDEX('Hoja de Trabajo para listado'!$CD$155:$DC$1048576,MATCH($A197,'Hoja de Trabajo para listado'!$CD$155:$CD$1048576,0),MATCH((CUADRO!P$4&amp;$E197),'Hoja de Trabajo para listado'!$CD$151:$DC$151,0)),0)</f>
        <v>0</v>
      </c>
      <c r="Q197" s="241">
        <f ca="1">+IFERROR(INDEX('Hoja de Trabajo para listado'!$A$155:$Z$1048576,MATCH($A197,'Hoja de Trabajo para listado'!$A$155:$A$1048576,0),MATCH((CUADRO!Q$4&amp;$E197),'Hoja de Trabajo para listado'!$A$151:$Z$151,0)),0)+IFERROR(INDEX('Hoja de Trabajo para listado'!$AB$155:$BA$1048576,MATCH($A197,'Hoja de Trabajo para listado'!$AB$155:$AB$1048576,0),MATCH((CUADRO!Q$4&amp;$E197),'Hoja de Trabajo para listado'!$AB$151:$BA$151,0)),0)+IFERROR(INDEX('Hoja de Trabajo para listado'!$BC$155:$CB$1048576,MATCH($A197,'Hoja de Trabajo para listado'!$BC$155:$BC$1048576,0),MATCH((CUADRO!Q$4&amp;$E197),'Hoja de Trabajo para listado'!$BC$151:$CB$151,0)),0)+IFERROR(INDEX('Hoja de Trabajo para listado'!$DE$153:$DG$274,MATCH($A197,'Hoja de Trabajo para listado'!$DE$153:$DE$1048576,0),MATCH((CUADRO!Q$4&amp;$E197),'Hoja de Trabajo para listado'!$DE$151:$DG$151,0)),0)+IFERROR(INDEX('Hoja de Trabajo para listado'!$CD$155:$DC$1048576,MATCH($A197,'Hoja de Trabajo para listado'!$CD$155:$CD$1048576,0),MATCH((CUADRO!Q$4&amp;$E197),'Hoja de Trabajo para listado'!$CD$151:$DC$151,0)),0)</f>
        <v>0</v>
      </c>
      <c r="R197" s="241">
        <f t="shared" ref="R197:R260" ca="1" si="6">+SUM(F197:Q197)</f>
        <v>4544662.4664000003</v>
      </c>
      <c r="S197" s="241"/>
      <c r="T197" s="241">
        <f ca="1">+T198</f>
        <v>9090092.066399999</v>
      </c>
      <c r="U197" s="240">
        <f t="shared" ref="U197:U260" si="7">+IF(E197="Débitos",1,2)</f>
        <v>1</v>
      </c>
    </row>
    <row r="198" spans="1:21" ht="15" customHeight="1">
      <c r="A198" s="353">
        <v>287</v>
      </c>
      <c r="B198" s="382"/>
      <c r="C198" s="305" t="str">
        <f>+VLOOKUP(A198,bd_lista!$A$3:$C$592,3,FALSE)</f>
        <v>Fondo Nacional de Inversión Productiva y Social</v>
      </c>
      <c r="D198" s="384"/>
      <c r="E198" s="305" t="s">
        <v>684</v>
      </c>
      <c r="F198" s="243">
        <f ca="1">+IFERROR(INDEX('Hoja de Trabajo para listado'!$A$155:$Z$1048576,MATCH($A198,'Hoja de Trabajo para listado'!$A$155:$A$1048576,0),MATCH((CUADRO!F$4&amp;$E198),'Hoja de Trabajo para listado'!$A$151:$Z$151,0)),0)+IFERROR(INDEX('Hoja de Trabajo para listado'!$AB$155:$BA$1048576,MATCH($A198,'Hoja de Trabajo para listado'!$AB$155:$AB$1048576,0),MATCH((CUADRO!F$4&amp;$E198),'Hoja de Trabajo para listado'!$AB$151:$BA$151,0)),0)+IFERROR(INDEX('Hoja de Trabajo para listado'!$BC$155:$CB$1048576,MATCH($A198,'Hoja de Trabajo para listado'!$BC$155:$BC$1048576,0),MATCH((CUADRO!F$4&amp;$E198),'Hoja de Trabajo para listado'!$BC$151:$CB$151,0)),0)+IFERROR(INDEX('Hoja de Trabajo para listado'!$DE$153:$DG$274,MATCH($A198,'Hoja de Trabajo para listado'!$DE$153:$DE$1048576,0),MATCH((CUADRO!F$4&amp;$E198),'Hoja de Trabajo para listado'!$DE$151:$DG$151,0)),0)+IFERROR(INDEX('Hoja de Trabajo para listado'!$CD$155:$DC$1048576,MATCH($A198,'Hoja de Trabajo para listado'!$CD$155:$CD$1048576,0),MATCH((CUADRO!F$4&amp;$E198),'Hoja de Trabajo para listado'!$CD$151:$DC$151,0)),0)</f>
        <v>0</v>
      </c>
      <c r="G198" s="243">
        <f ca="1">+IFERROR(INDEX('Hoja de Trabajo para listado'!$A$155:$Z$1048576,MATCH($A198,'Hoja de Trabajo para listado'!$A$155:$A$1048576,0),MATCH((CUADRO!G$4&amp;$E198),'Hoja de Trabajo para listado'!$A$151:$Z$151,0)),0)+IFERROR(INDEX('Hoja de Trabajo para listado'!$AB$155:$BA$1048576,MATCH($A198,'Hoja de Trabajo para listado'!$AB$155:$AB$1048576,0),MATCH((CUADRO!G$4&amp;$E198),'Hoja de Trabajo para listado'!$AB$151:$BA$151,0)),0)+IFERROR(INDEX('Hoja de Trabajo para listado'!$BC$155:$CB$1048576,MATCH($A198,'Hoja de Trabajo para listado'!$BC$155:$BC$1048576,0),MATCH((CUADRO!G$4&amp;$E198),'Hoja de Trabajo para listado'!$BC$151:$CB$151,0)),0)+IFERROR(INDEX('Hoja de Trabajo para listado'!$DE$153:$DG$274,MATCH($A198,'Hoja de Trabajo para listado'!$DE$153:$DE$1048576,0),MATCH((CUADRO!G$4&amp;$E198),'Hoja de Trabajo para listado'!$DE$151:$DG$151,0)),0)+IFERROR(INDEX('Hoja de Trabajo para listado'!$CD$155:$DC$1048576,MATCH($A198,'Hoja de Trabajo para listado'!$CD$155:$CD$1048576,0),MATCH((CUADRO!G$4&amp;$E198),'Hoja de Trabajo para listado'!$CD$151:$DC$151,0)),0)</f>
        <v>0</v>
      </c>
      <c r="H198" s="243">
        <f ca="1">+IFERROR(INDEX('Hoja de Trabajo para listado'!$A$155:$Z$1048576,MATCH($A198,'Hoja de Trabajo para listado'!$A$155:$A$1048576,0),MATCH((CUADRO!H$4&amp;$E198),'Hoja de Trabajo para listado'!$A$151:$Z$151,0)),0)+IFERROR(INDEX('Hoja de Trabajo para listado'!$AB$155:$BA$1048576,MATCH($A198,'Hoja de Trabajo para listado'!$AB$155:$AB$1048576,0),MATCH((CUADRO!H$4&amp;$E198),'Hoja de Trabajo para listado'!$AB$151:$BA$151,0)),0)+IFERROR(INDEX('Hoja de Trabajo para listado'!$BC$155:$CB$1048576,MATCH($A198,'Hoja de Trabajo para listado'!$BC$155:$BC$1048576,0),MATCH((CUADRO!H$4&amp;$E198),'Hoja de Trabajo para listado'!$BC$151:$CB$151,0)),0)+IFERROR(INDEX('Hoja de Trabajo para listado'!$DE$153:$DG$274,MATCH($A198,'Hoja de Trabajo para listado'!$DE$153:$DE$1048576,0),MATCH((CUADRO!H$4&amp;$E198),'Hoja de Trabajo para listado'!$DE$151:$DG$151,0)),0)+IFERROR(INDEX('Hoja de Trabajo para listado'!$CD$155:$DC$1048576,MATCH($A198,'Hoja de Trabajo para listado'!$CD$155:$CD$1048576,0),MATCH((CUADRO!H$4&amp;$E198),'Hoja de Trabajo para listado'!$CD$151:$DC$151,0)),0)</f>
        <v>0</v>
      </c>
      <c r="I198" s="243">
        <f ca="1">+IFERROR(INDEX('Hoja de Trabajo para listado'!$A$155:$Z$1048576,MATCH($A198,'Hoja de Trabajo para listado'!$A$155:$A$1048576,0),MATCH((CUADRO!I$4&amp;$E198),'Hoja de Trabajo para listado'!$A$151:$Z$151,0)),0)+IFERROR(INDEX('Hoja de Trabajo para listado'!$AB$155:$BA$1048576,MATCH($A198,'Hoja de Trabajo para listado'!$AB$155:$AB$1048576,0),MATCH((CUADRO!I$4&amp;$E198),'Hoja de Trabajo para listado'!$AB$151:$BA$151,0)),0)+IFERROR(INDEX('Hoja de Trabajo para listado'!$BC$155:$CB$1048576,MATCH($A198,'Hoja de Trabajo para listado'!$BC$155:$BC$1048576,0),MATCH((CUADRO!I$4&amp;$E198),'Hoja de Trabajo para listado'!$BC$151:$CB$151,0)),0)+IFERROR(INDEX('Hoja de Trabajo para listado'!$DE$153:$DG$274,MATCH($A198,'Hoja de Trabajo para listado'!$DE$153:$DE$1048576,0),MATCH((CUADRO!I$4&amp;$E198),'Hoja de Trabajo para listado'!$DE$151:$DG$151,0)),0)+IFERROR(INDEX('Hoja de Trabajo para listado'!$CD$155:$DC$1048576,MATCH($A198,'Hoja de Trabajo para listado'!$CD$155:$CD$1048576,0),MATCH((CUADRO!I$4&amp;$E198),'Hoja de Trabajo para listado'!$CD$151:$DC$151,0)),0)</f>
        <v>0</v>
      </c>
      <c r="J198" s="243">
        <f ca="1">+IFERROR(INDEX('Hoja de Trabajo para listado'!$A$155:$Z$1048576,MATCH($A198,'Hoja de Trabajo para listado'!$A$155:$A$1048576,0),MATCH((CUADRO!J$4&amp;$E198),'Hoja de Trabajo para listado'!$A$151:$Z$151,0)),0)+IFERROR(INDEX('Hoja de Trabajo para listado'!$AB$155:$BA$1048576,MATCH($A198,'Hoja de Trabajo para listado'!$AB$155:$AB$1048576,0),MATCH((CUADRO!J$4&amp;$E198),'Hoja de Trabajo para listado'!$AB$151:$BA$151,0)),0)+IFERROR(INDEX('Hoja de Trabajo para listado'!$BC$155:$CB$1048576,MATCH($A198,'Hoja de Trabajo para listado'!$BC$155:$BC$1048576,0),MATCH((CUADRO!J$4&amp;$E198),'Hoja de Trabajo para listado'!$BC$151:$CB$151,0)),0)+IFERROR(INDEX('Hoja de Trabajo para listado'!$DE$153:$DG$274,MATCH($A198,'Hoja de Trabajo para listado'!$DE$153:$DE$1048576,0),MATCH((CUADRO!J$4&amp;$E198),'Hoja de Trabajo para listado'!$DE$151:$DG$151,0)),0)+IFERROR(INDEX('Hoja de Trabajo para listado'!$CD$155:$DC$1048576,MATCH($A198,'Hoja de Trabajo para listado'!$CD$155:$CD$1048576,0),MATCH((CUADRO!J$4&amp;$E198),'Hoja de Trabajo para listado'!$CD$151:$DC$151,0)),0)</f>
        <v>4545429.5999999996</v>
      </c>
      <c r="K198" s="243">
        <f ca="1">+IFERROR(INDEX('Hoja de Trabajo para listado'!$A$155:$Z$1048576,MATCH($A198,'Hoja de Trabajo para listado'!$A$155:$A$1048576,0),MATCH((CUADRO!K$4&amp;$E198),'Hoja de Trabajo para listado'!$A$151:$Z$151,0)),0)+IFERROR(INDEX('Hoja de Trabajo para listado'!$AB$155:$BA$1048576,MATCH($A198,'Hoja de Trabajo para listado'!$AB$155:$AB$1048576,0),MATCH((CUADRO!K$4&amp;$E198),'Hoja de Trabajo para listado'!$AB$151:$BA$151,0)),0)+IFERROR(INDEX('Hoja de Trabajo para listado'!$BC$155:$CB$1048576,MATCH($A198,'Hoja de Trabajo para listado'!$BC$155:$BC$1048576,0),MATCH((CUADRO!K$4&amp;$E198),'Hoja de Trabajo para listado'!$BC$151:$CB$151,0)),0)+IFERROR(INDEX('Hoja de Trabajo para listado'!$DE$153:$DG$274,MATCH($A198,'Hoja de Trabajo para listado'!$DE$153:$DE$1048576,0),MATCH((CUADRO!K$4&amp;$E198),'Hoja de Trabajo para listado'!$DE$151:$DG$151,0)),0)+IFERROR(INDEX('Hoja de Trabajo para listado'!$CD$155:$DC$1048576,MATCH($A198,'Hoja de Trabajo para listado'!$CD$155:$CD$1048576,0),MATCH((CUADRO!K$4&amp;$E198),'Hoja de Trabajo para listado'!$CD$151:$DC$151,0)),0)</f>
        <v>0</v>
      </c>
      <c r="L198" s="243">
        <f ca="1">+IFERROR(INDEX('Hoja de Trabajo para listado'!$A$155:$Z$1048576,MATCH($A198,'Hoja de Trabajo para listado'!$A$155:$A$1048576,0),MATCH((CUADRO!L$4&amp;$E198),'Hoja de Trabajo para listado'!$A$151:$Z$151,0)),0)+IFERROR(INDEX('Hoja de Trabajo para listado'!$AB$155:$BA$1048576,MATCH($A198,'Hoja de Trabajo para listado'!$AB$155:$AB$1048576,0),MATCH((CUADRO!L$4&amp;$E198),'Hoja de Trabajo para listado'!$AB$151:$BA$151,0)),0)+IFERROR(INDEX('Hoja de Trabajo para listado'!$BC$155:$CB$1048576,MATCH($A198,'Hoja de Trabajo para listado'!$BC$155:$BC$1048576,0),MATCH((CUADRO!L$4&amp;$E198),'Hoja de Trabajo para listado'!$BC$151:$CB$151,0)),0)+IFERROR(INDEX('Hoja de Trabajo para listado'!$DE$153:$DG$274,MATCH($A198,'Hoja de Trabajo para listado'!$DE$153:$DE$1048576,0),MATCH((CUADRO!L$4&amp;$E198),'Hoja de Trabajo para listado'!$DE$151:$DG$151,0)),0)+IFERROR(INDEX('Hoja de Trabajo para listado'!$CD$155:$DC$1048576,MATCH($A198,'Hoja de Trabajo para listado'!$CD$155:$CD$1048576,0),MATCH((CUADRO!L$4&amp;$E198),'Hoja de Trabajo para listado'!$CD$151:$DC$151,0)),0)</f>
        <v>0</v>
      </c>
      <c r="M198" s="243">
        <f ca="1">+IFERROR(INDEX('Hoja de Trabajo para listado'!$A$155:$Z$1048576,MATCH($A198,'Hoja de Trabajo para listado'!$A$155:$A$1048576,0),MATCH((CUADRO!M$4&amp;$E198),'Hoja de Trabajo para listado'!$A$151:$Z$151,0)),0)+IFERROR(INDEX('Hoja de Trabajo para listado'!$AB$155:$BA$1048576,MATCH($A198,'Hoja de Trabajo para listado'!$AB$155:$AB$1048576,0),MATCH((CUADRO!M$4&amp;$E198),'Hoja de Trabajo para listado'!$AB$151:$BA$151,0)),0)+IFERROR(INDEX('Hoja de Trabajo para listado'!$BC$155:$CB$1048576,MATCH($A198,'Hoja de Trabajo para listado'!$BC$155:$BC$1048576,0),MATCH((CUADRO!M$4&amp;$E198),'Hoja de Trabajo para listado'!$BC$151:$CB$151,0)),0)+IFERROR(INDEX('Hoja de Trabajo para listado'!$DE$153:$DG$274,MATCH($A198,'Hoja de Trabajo para listado'!$DE$153:$DE$1048576,0),MATCH((CUADRO!M$4&amp;$E198),'Hoja de Trabajo para listado'!$DE$151:$DG$151,0)),0)+IFERROR(INDEX('Hoja de Trabajo para listado'!$CD$155:$DC$1048576,MATCH($A198,'Hoja de Trabajo para listado'!$CD$155:$CD$1048576,0),MATCH((CUADRO!M$4&amp;$E198),'Hoja de Trabajo para listado'!$CD$151:$DC$151,0)),0)</f>
        <v>0</v>
      </c>
      <c r="N198" s="243">
        <f ca="1">+IFERROR(INDEX('Hoja de Trabajo para listado'!$A$155:$Z$1048576,MATCH($A198,'Hoja de Trabajo para listado'!$A$155:$A$1048576,0),MATCH((CUADRO!N$4&amp;$E198),'Hoja de Trabajo para listado'!$A$151:$Z$151,0)),0)+IFERROR(INDEX('Hoja de Trabajo para listado'!$AB$155:$BA$1048576,MATCH($A198,'Hoja de Trabajo para listado'!$AB$155:$AB$1048576,0),MATCH((CUADRO!N$4&amp;$E198),'Hoja de Trabajo para listado'!$AB$151:$BA$151,0)),0)+IFERROR(INDEX('Hoja de Trabajo para listado'!$BC$155:$CB$1048576,MATCH($A198,'Hoja de Trabajo para listado'!$BC$155:$BC$1048576,0),MATCH((CUADRO!N$4&amp;$E198),'Hoja de Trabajo para listado'!$BC$151:$CB$151,0)),0)+IFERROR(INDEX('Hoja de Trabajo para listado'!$DE$153:$DG$274,MATCH($A198,'Hoja de Trabajo para listado'!$DE$153:$DE$1048576,0),MATCH((CUADRO!N$4&amp;$E198),'Hoja de Trabajo para listado'!$DE$151:$DG$151,0)),0)+IFERROR(INDEX('Hoja de Trabajo para listado'!$CD$155:$DC$1048576,MATCH($A198,'Hoja de Trabajo para listado'!$CD$155:$CD$1048576,0),MATCH((CUADRO!N$4&amp;$E198),'Hoja de Trabajo para listado'!$CD$151:$DC$151,0)),0)</f>
        <v>0</v>
      </c>
      <c r="O198" s="243">
        <f ca="1">+IFERROR(INDEX('Hoja de Trabajo para listado'!$A$155:$Z$1048576,MATCH($A198,'Hoja de Trabajo para listado'!$A$155:$A$1048576,0),MATCH((CUADRO!O$4&amp;$E198),'Hoja de Trabajo para listado'!$A$151:$Z$151,0)),0)+IFERROR(INDEX('Hoja de Trabajo para listado'!$AB$155:$BA$1048576,MATCH($A198,'Hoja de Trabajo para listado'!$AB$155:$AB$1048576,0),MATCH((CUADRO!O$4&amp;$E198),'Hoja de Trabajo para listado'!$AB$151:$BA$151,0)),0)+IFERROR(INDEX('Hoja de Trabajo para listado'!$BC$155:$CB$1048576,MATCH($A198,'Hoja de Trabajo para listado'!$BC$155:$BC$1048576,0),MATCH((CUADRO!O$4&amp;$E198),'Hoja de Trabajo para listado'!$BC$151:$CB$151,0)),0)+IFERROR(INDEX('Hoja de Trabajo para listado'!$DE$153:$DG$274,MATCH($A198,'Hoja de Trabajo para listado'!$DE$153:$DE$1048576,0),MATCH((CUADRO!O$4&amp;$E198),'Hoja de Trabajo para listado'!$DE$151:$DG$151,0)),0)+IFERROR(INDEX('Hoja de Trabajo para listado'!$CD$155:$DC$1048576,MATCH($A198,'Hoja de Trabajo para listado'!$CD$155:$CD$1048576,0),MATCH((CUADRO!O$4&amp;$E198),'Hoja de Trabajo para listado'!$CD$151:$DC$151,0)),0)</f>
        <v>0</v>
      </c>
      <c r="P198" s="243">
        <f ca="1">+IFERROR(INDEX('Hoja de Trabajo para listado'!$A$155:$Z$1048576,MATCH($A198,'Hoja de Trabajo para listado'!$A$155:$A$1048576,0),MATCH((CUADRO!P$4&amp;$E198),'Hoja de Trabajo para listado'!$A$151:$Z$151,0)),0)+IFERROR(INDEX('Hoja de Trabajo para listado'!$AB$155:$BA$1048576,MATCH($A198,'Hoja de Trabajo para listado'!$AB$155:$AB$1048576,0),MATCH((CUADRO!P$4&amp;$E198),'Hoja de Trabajo para listado'!$AB$151:$BA$151,0)),0)+IFERROR(INDEX('Hoja de Trabajo para listado'!$BC$155:$CB$1048576,MATCH($A198,'Hoja de Trabajo para listado'!$BC$155:$BC$1048576,0),MATCH((CUADRO!P$4&amp;$E198),'Hoja de Trabajo para listado'!$BC$151:$CB$151,0)),0)+IFERROR(INDEX('Hoja de Trabajo para listado'!$DE$153:$DG$274,MATCH($A198,'Hoja de Trabajo para listado'!$DE$153:$DE$1048576,0),MATCH((CUADRO!P$4&amp;$E198),'Hoja de Trabajo para listado'!$DE$151:$DG$151,0)),0)+IFERROR(INDEX('Hoja de Trabajo para listado'!$CD$155:$DC$1048576,MATCH($A198,'Hoja de Trabajo para listado'!$CD$155:$CD$1048576,0),MATCH((CUADRO!P$4&amp;$E198),'Hoja de Trabajo para listado'!$CD$151:$DC$151,0)),0)</f>
        <v>0</v>
      </c>
      <c r="Q198" s="243">
        <f ca="1">+IFERROR(INDEX('Hoja de Trabajo para listado'!$A$155:$Z$1048576,MATCH($A198,'Hoja de Trabajo para listado'!$A$155:$A$1048576,0),MATCH((CUADRO!Q$4&amp;$E198),'Hoja de Trabajo para listado'!$A$151:$Z$151,0)),0)+IFERROR(INDEX('Hoja de Trabajo para listado'!$AB$155:$BA$1048576,MATCH($A198,'Hoja de Trabajo para listado'!$AB$155:$AB$1048576,0),MATCH((CUADRO!Q$4&amp;$E198),'Hoja de Trabajo para listado'!$AB$151:$BA$151,0)),0)+IFERROR(INDEX('Hoja de Trabajo para listado'!$BC$155:$CB$1048576,MATCH($A198,'Hoja de Trabajo para listado'!$BC$155:$BC$1048576,0),MATCH((CUADRO!Q$4&amp;$E198),'Hoja de Trabajo para listado'!$BC$151:$CB$151,0)),0)+IFERROR(INDEX('Hoja de Trabajo para listado'!$DE$153:$DG$274,MATCH($A198,'Hoja de Trabajo para listado'!$DE$153:$DE$1048576,0),MATCH((CUADRO!Q$4&amp;$E198),'Hoja de Trabajo para listado'!$DE$151:$DG$151,0)),0)+IFERROR(INDEX('Hoja de Trabajo para listado'!$CD$155:$DC$1048576,MATCH($A198,'Hoja de Trabajo para listado'!$CD$155:$CD$1048576,0),MATCH((CUADRO!Q$4&amp;$E198),'Hoja de Trabajo para listado'!$CD$151:$DC$151,0)),0)</f>
        <v>0</v>
      </c>
      <c r="R198" s="243">
        <f t="shared" ca="1" si="6"/>
        <v>4545429.5999999996</v>
      </c>
      <c r="S198" s="243">
        <f ca="1">+R197+R198</f>
        <v>9090092.066399999</v>
      </c>
      <c r="T198" s="243">
        <f ca="1">+S198</f>
        <v>9090092.066399999</v>
      </c>
      <c r="U198" s="242">
        <f t="shared" si="7"/>
        <v>2</v>
      </c>
    </row>
    <row r="199" spans="1:21" s="352" customFormat="1" ht="15" customHeight="1">
      <c r="A199" s="354">
        <v>288</v>
      </c>
      <c r="B199" s="381">
        <f>+A199</f>
        <v>288</v>
      </c>
      <c r="C199" s="245" t="str">
        <f>+VLOOKUP(A199,bd_lista!$A$3:$C$592,3,FALSE)</f>
        <v>Servicio Nacional de Riego</v>
      </c>
      <c r="D199" s="383" t="str">
        <f>+C199</f>
        <v>Servicio Nacional de Riego</v>
      </c>
      <c r="E199" s="245" t="s">
        <v>683</v>
      </c>
      <c r="F199" s="241">
        <f ca="1">+IFERROR(INDEX('Hoja de Trabajo para listado'!$A$155:$Z$1048576,MATCH($A199,'Hoja de Trabajo para listado'!$A$155:$A$1048576,0),MATCH((CUADRO!F$4&amp;$E199),'Hoja de Trabajo para listado'!$A$151:$Z$151,0)),0)+IFERROR(INDEX('Hoja de Trabajo para listado'!$AB$155:$BA$1048576,MATCH($A199,'Hoja de Trabajo para listado'!$AB$155:$AB$1048576,0),MATCH((CUADRO!F$4&amp;$E199),'Hoja de Trabajo para listado'!$AB$151:$BA$151,0)),0)+IFERROR(INDEX('Hoja de Trabajo para listado'!$BC$155:$CB$1048576,MATCH($A199,'Hoja de Trabajo para listado'!$BC$155:$BC$1048576,0),MATCH((CUADRO!F$4&amp;$E199),'Hoja de Trabajo para listado'!$BC$151:$CB$151,0)),0)+IFERROR(INDEX('Hoja de Trabajo para listado'!$DE$153:$DG$274,MATCH($A199,'Hoja de Trabajo para listado'!$DE$153:$DE$1048576,0),MATCH((CUADRO!F$4&amp;$E199),'Hoja de Trabajo para listado'!$DE$151:$DG$151,0)),0)+IFERROR(INDEX('Hoja de Trabajo para listado'!$CD$155:$DC$1048576,MATCH($A199,'Hoja de Trabajo para listado'!$CD$155:$CD$1048576,0),MATCH((CUADRO!F$4&amp;$E199),'Hoja de Trabajo para listado'!$CD$151:$DC$151,0)),0)</f>
        <v>0</v>
      </c>
      <c r="G199" s="241">
        <f ca="1">+IFERROR(INDEX('Hoja de Trabajo para listado'!$A$155:$Z$1048576,MATCH($A199,'Hoja de Trabajo para listado'!$A$155:$A$1048576,0),MATCH((CUADRO!G$4&amp;$E199),'Hoja de Trabajo para listado'!$A$151:$Z$151,0)),0)+IFERROR(INDEX('Hoja de Trabajo para listado'!$AB$155:$BA$1048576,MATCH($A199,'Hoja de Trabajo para listado'!$AB$155:$AB$1048576,0),MATCH((CUADRO!G$4&amp;$E199),'Hoja de Trabajo para listado'!$AB$151:$BA$151,0)),0)+IFERROR(INDEX('Hoja de Trabajo para listado'!$BC$155:$CB$1048576,MATCH($A199,'Hoja de Trabajo para listado'!$BC$155:$BC$1048576,0),MATCH((CUADRO!G$4&amp;$E199),'Hoja de Trabajo para listado'!$BC$151:$CB$151,0)),0)+IFERROR(INDEX('Hoja de Trabajo para listado'!$DE$153:$DG$274,MATCH($A199,'Hoja de Trabajo para listado'!$DE$153:$DE$1048576,0),MATCH((CUADRO!G$4&amp;$E199),'Hoja de Trabajo para listado'!$DE$151:$DG$151,0)),0)+IFERROR(INDEX('Hoja de Trabajo para listado'!$CD$155:$DC$1048576,MATCH($A199,'Hoja de Trabajo para listado'!$CD$155:$CD$1048576,0),MATCH((CUADRO!G$4&amp;$E199),'Hoja de Trabajo para listado'!$CD$151:$DC$151,0)),0)</f>
        <v>0</v>
      </c>
      <c r="H199" s="241">
        <f ca="1">+IFERROR(INDEX('Hoja de Trabajo para listado'!$A$155:$Z$1048576,MATCH($A199,'Hoja de Trabajo para listado'!$A$155:$A$1048576,0),MATCH((CUADRO!H$4&amp;$E199),'Hoja de Trabajo para listado'!$A$151:$Z$151,0)),0)+IFERROR(INDEX('Hoja de Trabajo para listado'!$AB$155:$BA$1048576,MATCH($A199,'Hoja de Trabajo para listado'!$AB$155:$AB$1048576,0),MATCH((CUADRO!H$4&amp;$E199),'Hoja de Trabajo para listado'!$AB$151:$BA$151,0)),0)+IFERROR(INDEX('Hoja de Trabajo para listado'!$BC$155:$CB$1048576,MATCH($A199,'Hoja de Trabajo para listado'!$BC$155:$BC$1048576,0),MATCH((CUADRO!H$4&amp;$E199),'Hoja de Trabajo para listado'!$BC$151:$CB$151,0)),0)+IFERROR(INDEX('Hoja de Trabajo para listado'!$DE$153:$DG$274,MATCH($A199,'Hoja de Trabajo para listado'!$DE$153:$DE$1048576,0),MATCH((CUADRO!H$4&amp;$E199),'Hoja de Trabajo para listado'!$DE$151:$DG$151,0)),0)+IFERROR(INDEX('Hoja de Trabajo para listado'!$CD$155:$DC$1048576,MATCH($A199,'Hoja de Trabajo para listado'!$CD$155:$CD$1048576,0),MATCH((CUADRO!H$4&amp;$E199),'Hoja de Trabajo para listado'!$CD$151:$DC$151,0)),0)</f>
        <v>0</v>
      </c>
      <c r="I199" s="241">
        <f ca="1">+IFERROR(INDEX('Hoja de Trabajo para listado'!$A$155:$Z$1048576,MATCH($A199,'Hoja de Trabajo para listado'!$A$155:$A$1048576,0),MATCH((CUADRO!I$4&amp;$E199),'Hoja de Trabajo para listado'!$A$151:$Z$151,0)),0)+IFERROR(INDEX('Hoja de Trabajo para listado'!$AB$155:$BA$1048576,MATCH($A199,'Hoja de Trabajo para listado'!$AB$155:$AB$1048576,0),MATCH((CUADRO!I$4&amp;$E199),'Hoja de Trabajo para listado'!$AB$151:$BA$151,0)),0)+IFERROR(INDEX('Hoja de Trabajo para listado'!$BC$155:$CB$1048576,MATCH($A199,'Hoja de Trabajo para listado'!$BC$155:$BC$1048576,0),MATCH((CUADRO!I$4&amp;$E199),'Hoja de Trabajo para listado'!$BC$151:$CB$151,0)),0)+IFERROR(INDEX('Hoja de Trabajo para listado'!$DE$153:$DG$274,MATCH($A199,'Hoja de Trabajo para listado'!$DE$153:$DE$1048576,0),MATCH((CUADRO!I$4&amp;$E199),'Hoja de Trabajo para listado'!$DE$151:$DG$151,0)),0)+IFERROR(INDEX('Hoja de Trabajo para listado'!$CD$155:$DC$1048576,MATCH($A199,'Hoja de Trabajo para listado'!$CD$155:$CD$1048576,0),MATCH((CUADRO!I$4&amp;$E199),'Hoja de Trabajo para listado'!$CD$151:$DC$151,0)),0)</f>
        <v>4148.3100000000004</v>
      </c>
      <c r="J199" s="241">
        <f ca="1">+IFERROR(INDEX('Hoja de Trabajo para listado'!$A$155:$Z$1048576,MATCH($A199,'Hoja de Trabajo para listado'!$A$155:$A$1048576,0),MATCH((CUADRO!J$4&amp;$E199),'Hoja de Trabajo para listado'!$A$151:$Z$151,0)),0)+IFERROR(INDEX('Hoja de Trabajo para listado'!$AB$155:$BA$1048576,MATCH($A199,'Hoja de Trabajo para listado'!$AB$155:$AB$1048576,0),MATCH((CUADRO!J$4&amp;$E199),'Hoja de Trabajo para listado'!$AB$151:$BA$151,0)),0)+IFERROR(INDEX('Hoja de Trabajo para listado'!$BC$155:$CB$1048576,MATCH($A199,'Hoja de Trabajo para listado'!$BC$155:$BC$1048576,0),MATCH((CUADRO!J$4&amp;$E199),'Hoja de Trabajo para listado'!$BC$151:$CB$151,0)),0)+IFERROR(INDEX('Hoja de Trabajo para listado'!$DE$153:$DG$274,MATCH($A199,'Hoja de Trabajo para listado'!$DE$153:$DE$1048576,0),MATCH((CUADRO!J$4&amp;$E199),'Hoja de Trabajo para listado'!$DE$151:$DG$151,0)),0)+IFERROR(INDEX('Hoja de Trabajo para listado'!$CD$155:$DC$1048576,MATCH($A199,'Hoja de Trabajo para listado'!$CD$155:$CD$1048576,0),MATCH((CUADRO!J$4&amp;$E199),'Hoja de Trabajo para listado'!$CD$151:$DC$151,0)),0)</f>
        <v>0</v>
      </c>
      <c r="K199" s="241">
        <f ca="1">+IFERROR(INDEX('Hoja de Trabajo para listado'!$A$155:$Z$1048576,MATCH($A199,'Hoja de Trabajo para listado'!$A$155:$A$1048576,0),MATCH((CUADRO!K$4&amp;$E199),'Hoja de Trabajo para listado'!$A$151:$Z$151,0)),0)+IFERROR(INDEX('Hoja de Trabajo para listado'!$AB$155:$BA$1048576,MATCH($A199,'Hoja de Trabajo para listado'!$AB$155:$AB$1048576,0),MATCH((CUADRO!K$4&amp;$E199),'Hoja de Trabajo para listado'!$AB$151:$BA$151,0)),0)+IFERROR(INDEX('Hoja de Trabajo para listado'!$BC$155:$CB$1048576,MATCH($A199,'Hoja de Trabajo para listado'!$BC$155:$BC$1048576,0),MATCH((CUADRO!K$4&amp;$E199),'Hoja de Trabajo para listado'!$BC$151:$CB$151,0)),0)+IFERROR(INDEX('Hoja de Trabajo para listado'!$DE$153:$DG$274,MATCH($A199,'Hoja de Trabajo para listado'!$DE$153:$DE$1048576,0),MATCH((CUADRO!K$4&amp;$E199),'Hoja de Trabajo para listado'!$DE$151:$DG$151,0)),0)+IFERROR(INDEX('Hoja de Trabajo para listado'!$CD$155:$DC$1048576,MATCH($A199,'Hoja de Trabajo para listado'!$CD$155:$CD$1048576,0),MATCH((CUADRO!K$4&amp;$E199),'Hoja de Trabajo para listado'!$CD$151:$DC$151,0)),0)</f>
        <v>0</v>
      </c>
      <c r="L199" s="241">
        <f ca="1">+IFERROR(INDEX('Hoja de Trabajo para listado'!$A$155:$Z$1048576,MATCH($A199,'Hoja de Trabajo para listado'!$A$155:$A$1048576,0),MATCH((CUADRO!L$4&amp;$E199),'Hoja de Trabajo para listado'!$A$151:$Z$151,0)),0)+IFERROR(INDEX('Hoja de Trabajo para listado'!$AB$155:$BA$1048576,MATCH($A199,'Hoja de Trabajo para listado'!$AB$155:$AB$1048576,0),MATCH((CUADRO!L$4&amp;$E199),'Hoja de Trabajo para listado'!$AB$151:$BA$151,0)),0)+IFERROR(INDEX('Hoja de Trabajo para listado'!$BC$155:$CB$1048576,MATCH($A199,'Hoja de Trabajo para listado'!$BC$155:$BC$1048576,0),MATCH((CUADRO!L$4&amp;$E199),'Hoja de Trabajo para listado'!$BC$151:$CB$151,0)),0)+IFERROR(INDEX('Hoja de Trabajo para listado'!$DE$153:$DG$274,MATCH($A199,'Hoja de Trabajo para listado'!$DE$153:$DE$1048576,0),MATCH((CUADRO!L$4&amp;$E199),'Hoja de Trabajo para listado'!$DE$151:$DG$151,0)),0)+IFERROR(INDEX('Hoja de Trabajo para listado'!$CD$155:$DC$1048576,MATCH($A199,'Hoja de Trabajo para listado'!$CD$155:$CD$1048576,0),MATCH((CUADRO!L$4&amp;$E199),'Hoja de Trabajo para listado'!$CD$151:$DC$151,0)),0)</f>
        <v>0</v>
      </c>
      <c r="M199" s="241">
        <f ca="1">+IFERROR(INDEX('Hoja de Trabajo para listado'!$A$155:$Z$1048576,MATCH($A199,'Hoja de Trabajo para listado'!$A$155:$A$1048576,0),MATCH((CUADRO!M$4&amp;$E199),'Hoja de Trabajo para listado'!$A$151:$Z$151,0)),0)+IFERROR(INDEX('Hoja de Trabajo para listado'!$AB$155:$BA$1048576,MATCH($A199,'Hoja de Trabajo para listado'!$AB$155:$AB$1048576,0),MATCH((CUADRO!M$4&amp;$E199),'Hoja de Trabajo para listado'!$AB$151:$BA$151,0)),0)+IFERROR(INDEX('Hoja de Trabajo para listado'!$BC$155:$CB$1048576,MATCH($A199,'Hoja de Trabajo para listado'!$BC$155:$BC$1048576,0),MATCH((CUADRO!M$4&amp;$E199),'Hoja de Trabajo para listado'!$BC$151:$CB$151,0)),0)+IFERROR(INDEX('Hoja de Trabajo para listado'!$DE$153:$DG$274,MATCH($A199,'Hoja de Trabajo para listado'!$DE$153:$DE$1048576,0),MATCH((CUADRO!M$4&amp;$E199),'Hoja de Trabajo para listado'!$DE$151:$DG$151,0)),0)+IFERROR(INDEX('Hoja de Trabajo para listado'!$CD$155:$DC$1048576,MATCH($A199,'Hoja de Trabajo para listado'!$CD$155:$CD$1048576,0),MATCH((CUADRO!M$4&amp;$E199),'Hoja de Trabajo para listado'!$CD$151:$DC$151,0)),0)</f>
        <v>0</v>
      </c>
      <c r="N199" s="241">
        <f ca="1">+IFERROR(INDEX('Hoja de Trabajo para listado'!$A$155:$Z$1048576,MATCH($A199,'Hoja de Trabajo para listado'!$A$155:$A$1048576,0),MATCH((CUADRO!N$4&amp;$E199),'Hoja de Trabajo para listado'!$A$151:$Z$151,0)),0)+IFERROR(INDEX('Hoja de Trabajo para listado'!$AB$155:$BA$1048576,MATCH($A199,'Hoja de Trabajo para listado'!$AB$155:$AB$1048576,0),MATCH((CUADRO!N$4&amp;$E199),'Hoja de Trabajo para listado'!$AB$151:$BA$151,0)),0)+IFERROR(INDEX('Hoja de Trabajo para listado'!$BC$155:$CB$1048576,MATCH($A199,'Hoja de Trabajo para listado'!$BC$155:$BC$1048576,0),MATCH((CUADRO!N$4&amp;$E199),'Hoja de Trabajo para listado'!$BC$151:$CB$151,0)),0)+IFERROR(INDEX('Hoja de Trabajo para listado'!$DE$153:$DG$274,MATCH($A199,'Hoja de Trabajo para listado'!$DE$153:$DE$1048576,0),MATCH((CUADRO!N$4&amp;$E199),'Hoja de Trabajo para listado'!$DE$151:$DG$151,0)),0)+IFERROR(INDEX('Hoja de Trabajo para listado'!$CD$155:$DC$1048576,MATCH($A199,'Hoja de Trabajo para listado'!$CD$155:$CD$1048576,0),MATCH((CUADRO!N$4&amp;$E199),'Hoja de Trabajo para listado'!$CD$151:$DC$151,0)),0)</f>
        <v>0</v>
      </c>
      <c r="O199" s="241">
        <f ca="1">+IFERROR(INDEX('Hoja de Trabajo para listado'!$A$155:$Z$1048576,MATCH($A199,'Hoja de Trabajo para listado'!$A$155:$A$1048576,0),MATCH((CUADRO!O$4&amp;$E199),'Hoja de Trabajo para listado'!$A$151:$Z$151,0)),0)+IFERROR(INDEX('Hoja de Trabajo para listado'!$AB$155:$BA$1048576,MATCH($A199,'Hoja de Trabajo para listado'!$AB$155:$AB$1048576,0),MATCH((CUADRO!O$4&amp;$E199),'Hoja de Trabajo para listado'!$AB$151:$BA$151,0)),0)+IFERROR(INDEX('Hoja de Trabajo para listado'!$BC$155:$CB$1048576,MATCH($A199,'Hoja de Trabajo para listado'!$BC$155:$BC$1048576,0),MATCH((CUADRO!O$4&amp;$E199),'Hoja de Trabajo para listado'!$BC$151:$CB$151,0)),0)+IFERROR(INDEX('Hoja de Trabajo para listado'!$DE$153:$DG$274,MATCH($A199,'Hoja de Trabajo para listado'!$DE$153:$DE$1048576,0),MATCH((CUADRO!O$4&amp;$E199),'Hoja de Trabajo para listado'!$DE$151:$DG$151,0)),0)+IFERROR(INDEX('Hoja de Trabajo para listado'!$CD$155:$DC$1048576,MATCH($A199,'Hoja de Trabajo para listado'!$CD$155:$CD$1048576,0),MATCH((CUADRO!O$4&amp;$E199),'Hoja de Trabajo para listado'!$CD$151:$DC$151,0)),0)</f>
        <v>0</v>
      </c>
      <c r="P199" s="241">
        <f ca="1">+IFERROR(INDEX('Hoja de Trabajo para listado'!$A$155:$Z$1048576,MATCH($A199,'Hoja de Trabajo para listado'!$A$155:$A$1048576,0),MATCH((CUADRO!P$4&amp;$E199),'Hoja de Trabajo para listado'!$A$151:$Z$151,0)),0)+IFERROR(INDEX('Hoja de Trabajo para listado'!$AB$155:$BA$1048576,MATCH($A199,'Hoja de Trabajo para listado'!$AB$155:$AB$1048576,0),MATCH((CUADRO!P$4&amp;$E199),'Hoja de Trabajo para listado'!$AB$151:$BA$151,0)),0)+IFERROR(INDEX('Hoja de Trabajo para listado'!$BC$155:$CB$1048576,MATCH($A199,'Hoja de Trabajo para listado'!$BC$155:$BC$1048576,0),MATCH((CUADRO!P$4&amp;$E199),'Hoja de Trabajo para listado'!$BC$151:$CB$151,0)),0)+IFERROR(INDEX('Hoja de Trabajo para listado'!$DE$153:$DG$274,MATCH($A199,'Hoja de Trabajo para listado'!$DE$153:$DE$1048576,0),MATCH((CUADRO!P$4&amp;$E199),'Hoja de Trabajo para listado'!$DE$151:$DG$151,0)),0)+IFERROR(INDEX('Hoja de Trabajo para listado'!$CD$155:$DC$1048576,MATCH($A199,'Hoja de Trabajo para listado'!$CD$155:$CD$1048576,0),MATCH((CUADRO!P$4&amp;$E199),'Hoja de Trabajo para listado'!$CD$151:$DC$151,0)),0)</f>
        <v>0</v>
      </c>
      <c r="Q199" s="241">
        <f ca="1">+IFERROR(INDEX('Hoja de Trabajo para listado'!$A$155:$Z$1048576,MATCH($A199,'Hoja de Trabajo para listado'!$A$155:$A$1048576,0),MATCH((CUADRO!Q$4&amp;$E199),'Hoja de Trabajo para listado'!$A$151:$Z$151,0)),0)+IFERROR(INDEX('Hoja de Trabajo para listado'!$AB$155:$BA$1048576,MATCH($A199,'Hoja de Trabajo para listado'!$AB$155:$AB$1048576,0),MATCH((CUADRO!Q$4&amp;$E199),'Hoja de Trabajo para listado'!$AB$151:$BA$151,0)),0)+IFERROR(INDEX('Hoja de Trabajo para listado'!$BC$155:$CB$1048576,MATCH($A199,'Hoja de Trabajo para listado'!$BC$155:$BC$1048576,0),MATCH((CUADRO!Q$4&amp;$E199),'Hoja de Trabajo para listado'!$BC$151:$CB$151,0)),0)+IFERROR(INDEX('Hoja de Trabajo para listado'!$DE$153:$DG$274,MATCH($A199,'Hoja de Trabajo para listado'!$DE$153:$DE$1048576,0),MATCH((CUADRO!Q$4&amp;$E199),'Hoja de Trabajo para listado'!$DE$151:$DG$151,0)),0)+IFERROR(INDEX('Hoja de Trabajo para listado'!$CD$155:$DC$1048576,MATCH($A199,'Hoja de Trabajo para listado'!$CD$155:$CD$1048576,0),MATCH((CUADRO!Q$4&amp;$E199),'Hoja de Trabajo para listado'!$CD$151:$DC$151,0)),0)</f>
        <v>0</v>
      </c>
      <c r="R199" s="241">
        <f t="shared" ca="1" si="6"/>
        <v>4148.3100000000004</v>
      </c>
      <c r="S199" s="241"/>
      <c r="T199" s="241">
        <f ca="1">+T200</f>
        <v>15138.310000000001</v>
      </c>
      <c r="U199" s="240">
        <f t="shared" si="7"/>
        <v>1</v>
      </c>
    </row>
    <row r="200" spans="1:21" s="352" customFormat="1" ht="15" customHeight="1">
      <c r="A200" s="353">
        <v>288</v>
      </c>
      <c r="B200" s="382"/>
      <c r="C200" s="305" t="str">
        <f>+VLOOKUP(A200,bd_lista!$A$3:$C$592,3,FALSE)</f>
        <v>Servicio Nacional de Riego</v>
      </c>
      <c r="D200" s="384"/>
      <c r="E200" s="305" t="s">
        <v>684</v>
      </c>
      <c r="F200" s="243">
        <f ca="1">+IFERROR(INDEX('Hoja de Trabajo para listado'!$A$155:$Z$1048576,MATCH($A200,'Hoja de Trabajo para listado'!$A$155:$A$1048576,0),MATCH((CUADRO!F$4&amp;$E200),'Hoja de Trabajo para listado'!$A$151:$Z$151,0)),0)+IFERROR(INDEX('Hoja de Trabajo para listado'!$AB$155:$BA$1048576,MATCH($A200,'Hoja de Trabajo para listado'!$AB$155:$AB$1048576,0),MATCH((CUADRO!F$4&amp;$E200),'Hoja de Trabajo para listado'!$AB$151:$BA$151,0)),0)+IFERROR(INDEX('Hoja de Trabajo para listado'!$BC$155:$CB$1048576,MATCH($A200,'Hoja de Trabajo para listado'!$BC$155:$BC$1048576,0),MATCH((CUADRO!F$4&amp;$E200),'Hoja de Trabajo para listado'!$BC$151:$CB$151,0)),0)+IFERROR(INDEX('Hoja de Trabajo para listado'!$DE$153:$DG$274,MATCH($A200,'Hoja de Trabajo para listado'!$DE$153:$DE$1048576,0),MATCH((CUADRO!F$4&amp;$E200),'Hoja de Trabajo para listado'!$DE$151:$DG$151,0)),0)+IFERROR(INDEX('Hoja de Trabajo para listado'!$CD$155:$DC$1048576,MATCH($A200,'Hoja de Trabajo para listado'!$CD$155:$CD$1048576,0),MATCH((CUADRO!F$4&amp;$E200),'Hoja de Trabajo para listado'!$CD$151:$DC$151,0)),0)</f>
        <v>0</v>
      </c>
      <c r="G200" s="243">
        <f ca="1">+IFERROR(INDEX('Hoja de Trabajo para listado'!$A$155:$Z$1048576,MATCH($A200,'Hoja de Trabajo para listado'!$A$155:$A$1048576,0),MATCH((CUADRO!G$4&amp;$E200),'Hoja de Trabajo para listado'!$A$151:$Z$151,0)),0)+IFERROR(INDEX('Hoja de Trabajo para listado'!$AB$155:$BA$1048576,MATCH($A200,'Hoja de Trabajo para listado'!$AB$155:$AB$1048576,0),MATCH((CUADRO!G$4&amp;$E200),'Hoja de Trabajo para listado'!$AB$151:$BA$151,0)),0)+IFERROR(INDEX('Hoja de Trabajo para listado'!$BC$155:$CB$1048576,MATCH($A200,'Hoja de Trabajo para listado'!$BC$155:$BC$1048576,0),MATCH((CUADRO!G$4&amp;$E200),'Hoja de Trabajo para listado'!$BC$151:$CB$151,0)),0)+IFERROR(INDEX('Hoja de Trabajo para listado'!$DE$153:$DG$274,MATCH($A200,'Hoja de Trabajo para listado'!$DE$153:$DE$1048576,0),MATCH((CUADRO!G$4&amp;$E200),'Hoja de Trabajo para listado'!$DE$151:$DG$151,0)),0)+IFERROR(INDEX('Hoja de Trabajo para listado'!$CD$155:$DC$1048576,MATCH($A200,'Hoja de Trabajo para listado'!$CD$155:$CD$1048576,0),MATCH((CUADRO!G$4&amp;$E200),'Hoja de Trabajo para listado'!$CD$151:$DC$151,0)),0)</f>
        <v>0</v>
      </c>
      <c r="H200" s="243">
        <f ca="1">+IFERROR(INDEX('Hoja de Trabajo para listado'!$A$155:$Z$1048576,MATCH($A200,'Hoja de Trabajo para listado'!$A$155:$A$1048576,0),MATCH((CUADRO!H$4&amp;$E200),'Hoja de Trabajo para listado'!$A$151:$Z$151,0)),0)+IFERROR(INDEX('Hoja de Trabajo para listado'!$AB$155:$BA$1048576,MATCH($A200,'Hoja de Trabajo para listado'!$AB$155:$AB$1048576,0),MATCH((CUADRO!H$4&amp;$E200),'Hoja de Trabajo para listado'!$AB$151:$BA$151,0)),0)+IFERROR(INDEX('Hoja de Trabajo para listado'!$BC$155:$CB$1048576,MATCH($A200,'Hoja de Trabajo para listado'!$BC$155:$BC$1048576,0),MATCH((CUADRO!H$4&amp;$E200),'Hoja de Trabajo para listado'!$BC$151:$CB$151,0)),0)+IFERROR(INDEX('Hoja de Trabajo para listado'!$DE$153:$DG$274,MATCH($A200,'Hoja de Trabajo para listado'!$DE$153:$DE$1048576,0),MATCH((CUADRO!H$4&amp;$E200),'Hoja de Trabajo para listado'!$DE$151:$DG$151,0)),0)+IFERROR(INDEX('Hoja de Trabajo para listado'!$CD$155:$DC$1048576,MATCH($A200,'Hoja de Trabajo para listado'!$CD$155:$CD$1048576,0),MATCH((CUADRO!H$4&amp;$E200),'Hoja de Trabajo para listado'!$CD$151:$DC$151,0)),0)</f>
        <v>0</v>
      </c>
      <c r="I200" s="243">
        <f ca="1">+IFERROR(INDEX('Hoja de Trabajo para listado'!$A$155:$Z$1048576,MATCH($A200,'Hoja de Trabajo para listado'!$A$155:$A$1048576,0),MATCH((CUADRO!I$4&amp;$E200),'Hoja de Trabajo para listado'!$A$151:$Z$151,0)),0)+IFERROR(INDEX('Hoja de Trabajo para listado'!$AB$155:$BA$1048576,MATCH($A200,'Hoja de Trabajo para listado'!$AB$155:$AB$1048576,0),MATCH((CUADRO!I$4&amp;$E200),'Hoja de Trabajo para listado'!$AB$151:$BA$151,0)),0)+IFERROR(INDEX('Hoja de Trabajo para listado'!$BC$155:$CB$1048576,MATCH($A200,'Hoja de Trabajo para listado'!$BC$155:$BC$1048576,0),MATCH((CUADRO!I$4&amp;$E200),'Hoja de Trabajo para listado'!$BC$151:$CB$151,0)),0)+IFERROR(INDEX('Hoja de Trabajo para listado'!$DE$153:$DG$274,MATCH($A200,'Hoja de Trabajo para listado'!$DE$153:$DE$1048576,0),MATCH((CUADRO!I$4&amp;$E200),'Hoja de Trabajo para listado'!$DE$151:$DG$151,0)),0)+IFERROR(INDEX('Hoja de Trabajo para listado'!$CD$155:$DC$1048576,MATCH($A200,'Hoja de Trabajo para listado'!$CD$155:$CD$1048576,0),MATCH((CUADRO!I$4&amp;$E200),'Hoja de Trabajo para listado'!$CD$151:$DC$151,0)),0)</f>
        <v>0</v>
      </c>
      <c r="J200" s="243">
        <f ca="1">+IFERROR(INDEX('Hoja de Trabajo para listado'!$A$155:$Z$1048576,MATCH($A200,'Hoja de Trabajo para listado'!$A$155:$A$1048576,0),MATCH((CUADRO!J$4&amp;$E200),'Hoja de Trabajo para listado'!$A$151:$Z$151,0)),0)+IFERROR(INDEX('Hoja de Trabajo para listado'!$AB$155:$BA$1048576,MATCH($A200,'Hoja de Trabajo para listado'!$AB$155:$AB$1048576,0),MATCH((CUADRO!J$4&amp;$E200),'Hoja de Trabajo para listado'!$AB$151:$BA$151,0)),0)+IFERROR(INDEX('Hoja de Trabajo para listado'!$BC$155:$CB$1048576,MATCH($A200,'Hoja de Trabajo para listado'!$BC$155:$BC$1048576,0),MATCH((CUADRO!J$4&amp;$E200),'Hoja de Trabajo para listado'!$BC$151:$CB$151,0)),0)+IFERROR(INDEX('Hoja de Trabajo para listado'!$DE$153:$DG$274,MATCH($A200,'Hoja de Trabajo para listado'!$DE$153:$DE$1048576,0),MATCH((CUADRO!J$4&amp;$E200),'Hoja de Trabajo para listado'!$DE$151:$DG$151,0)),0)+IFERROR(INDEX('Hoja de Trabajo para listado'!$CD$155:$DC$1048576,MATCH($A200,'Hoja de Trabajo para listado'!$CD$155:$CD$1048576,0),MATCH((CUADRO!J$4&amp;$E200),'Hoja de Trabajo para listado'!$CD$151:$DC$151,0)),0)</f>
        <v>10990</v>
      </c>
      <c r="K200" s="243">
        <f ca="1">+IFERROR(INDEX('Hoja de Trabajo para listado'!$A$155:$Z$1048576,MATCH($A200,'Hoja de Trabajo para listado'!$A$155:$A$1048576,0),MATCH((CUADRO!K$4&amp;$E200),'Hoja de Trabajo para listado'!$A$151:$Z$151,0)),0)+IFERROR(INDEX('Hoja de Trabajo para listado'!$AB$155:$BA$1048576,MATCH($A200,'Hoja de Trabajo para listado'!$AB$155:$AB$1048576,0),MATCH((CUADRO!K$4&amp;$E200),'Hoja de Trabajo para listado'!$AB$151:$BA$151,0)),0)+IFERROR(INDEX('Hoja de Trabajo para listado'!$BC$155:$CB$1048576,MATCH($A200,'Hoja de Trabajo para listado'!$BC$155:$BC$1048576,0),MATCH((CUADRO!K$4&amp;$E200),'Hoja de Trabajo para listado'!$BC$151:$CB$151,0)),0)+IFERROR(INDEX('Hoja de Trabajo para listado'!$DE$153:$DG$274,MATCH($A200,'Hoja de Trabajo para listado'!$DE$153:$DE$1048576,0),MATCH((CUADRO!K$4&amp;$E200),'Hoja de Trabajo para listado'!$DE$151:$DG$151,0)),0)+IFERROR(INDEX('Hoja de Trabajo para listado'!$CD$155:$DC$1048576,MATCH($A200,'Hoja de Trabajo para listado'!$CD$155:$CD$1048576,0),MATCH((CUADRO!K$4&amp;$E200),'Hoja de Trabajo para listado'!$CD$151:$DC$151,0)),0)</f>
        <v>0</v>
      </c>
      <c r="L200" s="243">
        <f ca="1">+IFERROR(INDEX('Hoja de Trabajo para listado'!$A$155:$Z$1048576,MATCH($A200,'Hoja de Trabajo para listado'!$A$155:$A$1048576,0),MATCH((CUADRO!L$4&amp;$E200),'Hoja de Trabajo para listado'!$A$151:$Z$151,0)),0)+IFERROR(INDEX('Hoja de Trabajo para listado'!$AB$155:$BA$1048576,MATCH($A200,'Hoja de Trabajo para listado'!$AB$155:$AB$1048576,0),MATCH((CUADRO!L$4&amp;$E200),'Hoja de Trabajo para listado'!$AB$151:$BA$151,0)),0)+IFERROR(INDEX('Hoja de Trabajo para listado'!$BC$155:$CB$1048576,MATCH($A200,'Hoja de Trabajo para listado'!$BC$155:$BC$1048576,0),MATCH((CUADRO!L$4&amp;$E200),'Hoja de Trabajo para listado'!$BC$151:$CB$151,0)),0)+IFERROR(INDEX('Hoja de Trabajo para listado'!$DE$153:$DG$274,MATCH($A200,'Hoja de Trabajo para listado'!$DE$153:$DE$1048576,0),MATCH((CUADRO!L$4&amp;$E200),'Hoja de Trabajo para listado'!$DE$151:$DG$151,0)),0)+IFERROR(INDEX('Hoja de Trabajo para listado'!$CD$155:$DC$1048576,MATCH($A200,'Hoja de Trabajo para listado'!$CD$155:$CD$1048576,0),MATCH((CUADRO!L$4&amp;$E200),'Hoja de Trabajo para listado'!$CD$151:$DC$151,0)),0)</f>
        <v>0</v>
      </c>
      <c r="M200" s="243">
        <f ca="1">+IFERROR(INDEX('Hoja de Trabajo para listado'!$A$155:$Z$1048576,MATCH($A200,'Hoja de Trabajo para listado'!$A$155:$A$1048576,0),MATCH((CUADRO!M$4&amp;$E200),'Hoja de Trabajo para listado'!$A$151:$Z$151,0)),0)+IFERROR(INDEX('Hoja de Trabajo para listado'!$AB$155:$BA$1048576,MATCH($A200,'Hoja de Trabajo para listado'!$AB$155:$AB$1048576,0),MATCH((CUADRO!M$4&amp;$E200),'Hoja de Trabajo para listado'!$AB$151:$BA$151,0)),0)+IFERROR(INDEX('Hoja de Trabajo para listado'!$BC$155:$CB$1048576,MATCH($A200,'Hoja de Trabajo para listado'!$BC$155:$BC$1048576,0),MATCH((CUADRO!M$4&amp;$E200),'Hoja de Trabajo para listado'!$BC$151:$CB$151,0)),0)+IFERROR(INDEX('Hoja de Trabajo para listado'!$DE$153:$DG$274,MATCH($A200,'Hoja de Trabajo para listado'!$DE$153:$DE$1048576,0),MATCH((CUADRO!M$4&amp;$E200),'Hoja de Trabajo para listado'!$DE$151:$DG$151,0)),0)+IFERROR(INDEX('Hoja de Trabajo para listado'!$CD$155:$DC$1048576,MATCH($A200,'Hoja de Trabajo para listado'!$CD$155:$CD$1048576,0),MATCH((CUADRO!M$4&amp;$E200),'Hoja de Trabajo para listado'!$CD$151:$DC$151,0)),0)</f>
        <v>0</v>
      </c>
      <c r="N200" s="243">
        <f ca="1">+IFERROR(INDEX('Hoja de Trabajo para listado'!$A$155:$Z$1048576,MATCH($A200,'Hoja de Trabajo para listado'!$A$155:$A$1048576,0),MATCH((CUADRO!N$4&amp;$E200),'Hoja de Trabajo para listado'!$A$151:$Z$151,0)),0)+IFERROR(INDEX('Hoja de Trabajo para listado'!$AB$155:$BA$1048576,MATCH($A200,'Hoja de Trabajo para listado'!$AB$155:$AB$1048576,0),MATCH((CUADRO!N$4&amp;$E200),'Hoja de Trabajo para listado'!$AB$151:$BA$151,0)),0)+IFERROR(INDEX('Hoja de Trabajo para listado'!$BC$155:$CB$1048576,MATCH($A200,'Hoja de Trabajo para listado'!$BC$155:$BC$1048576,0),MATCH((CUADRO!N$4&amp;$E200),'Hoja de Trabajo para listado'!$BC$151:$CB$151,0)),0)+IFERROR(INDEX('Hoja de Trabajo para listado'!$DE$153:$DG$274,MATCH($A200,'Hoja de Trabajo para listado'!$DE$153:$DE$1048576,0),MATCH((CUADRO!N$4&amp;$E200),'Hoja de Trabajo para listado'!$DE$151:$DG$151,0)),0)+IFERROR(INDEX('Hoja de Trabajo para listado'!$CD$155:$DC$1048576,MATCH($A200,'Hoja de Trabajo para listado'!$CD$155:$CD$1048576,0),MATCH((CUADRO!N$4&amp;$E200),'Hoja de Trabajo para listado'!$CD$151:$DC$151,0)),0)</f>
        <v>0</v>
      </c>
      <c r="O200" s="243">
        <f ca="1">+IFERROR(INDEX('Hoja de Trabajo para listado'!$A$155:$Z$1048576,MATCH($A200,'Hoja de Trabajo para listado'!$A$155:$A$1048576,0),MATCH((CUADRO!O$4&amp;$E200),'Hoja de Trabajo para listado'!$A$151:$Z$151,0)),0)+IFERROR(INDEX('Hoja de Trabajo para listado'!$AB$155:$BA$1048576,MATCH($A200,'Hoja de Trabajo para listado'!$AB$155:$AB$1048576,0),MATCH((CUADRO!O$4&amp;$E200),'Hoja de Trabajo para listado'!$AB$151:$BA$151,0)),0)+IFERROR(INDEX('Hoja de Trabajo para listado'!$BC$155:$CB$1048576,MATCH($A200,'Hoja de Trabajo para listado'!$BC$155:$BC$1048576,0),MATCH((CUADRO!O$4&amp;$E200),'Hoja de Trabajo para listado'!$BC$151:$CB$151,0)),0)+IFERROR(INDEX('Hoja de Trabajo para listado'!$DE$153:$DG$274,MATCH($A200,'Hoja de Trabajo para listado'!$DE$153:$DE$1048576,0),MATCH((CUADRO!O$4&amp;$E200),'Hoja de Trabajo para listado'!$DE$151:$DG$151,0)),0)+IFERROR(INDEX('Hoja de Trabajo para listado'!$CD$155:$DC$1048576,MATCH($A200,'Hoja de Trabajo para listado'!$CD$155:$CD$1048576,0),MATCH((CUADRO!O$4&amp;$E200),'Hoja de Trabajo para listado'!$CD$151:$DC$151,0)),0)</f>
        <v>0</v>
      </c>
      <c r="P200" s="243">
        <f ca="1">+IFERROR(INDEX('Hoja de Trabajo para listado'!$A$155:$Z$1048576,MATCH($A200,'Hoja de Trabajo para listado'!$A$155:$A$1048576,0),MATCH((CUADRO!P$4&amp;$E200),'Hoja de Trabajo para listado'!$A$151:$Z$151,0)),0)+IFERROR(INDEX('Hoja de Trabajo para listado'!$AB$155:$BA$1048576,MATCH($A200,'Hoja de Trabajo para listado'!$AB$155:$AB$1048576,0),MATCH((CUADRO!P$4&amp;$E200),'Hoja de Trabajo para listado'!$AB$151:$BA$151,0)),0)+IFERROR(INDEX('Hoja de Trabajo para listado'!$BC$155:$CB$1048576,MATCH($A200,'Hoja de Trabajo para listado'!$BC$155:$BC$1048576,0),MATCH((CUADRO!P$4&amp;$E200),'Hoja de Trabajo para listado'!$BC$151:$CB$151,0)),0)+IFERROR(INDEX('Hoja de Trabajo para listado'!$DE$153:$DG$274,MATCH($A200,'Hoja de Trabajo para listado'!$DE$153:$DE$1048576,0),MATCH((CUADRO!P$4&amp;$E200),'Hoja de Trabajo para listado'!$DE$151:$DG$151,0)),0)+IFERROR(INDEX('Hoja de Trabajo para listado'!$CD$155:$DC$1048576,MATCH($A200,'Hoja de Trabajo para listado'!$CD$155:$CD$1048576,0),MATCH((CUADRO!P$4&amp;$E200),'Hoja de Trabajo para listado'!$CD$151:$DC$151,0)),0)</f>
        <v>0</v>
      </c>
      <c r="Q200" s="243">
        <f ca="1">+IFERROR(INDEX('Hoja de Trabajo para listado'!$A$155:$Z$1048576,MATCH($A200,'Hoja de Trabajo para listado'!$A$155:$A$1048576,0),MATCH((CUADRO!Q$4&amp;$E200),'Hoja de Trabajo para listado'!$A$151:$Z$151,0)),0)+IFERROR(INDEX('Hoja de Trabajo para listado'!$AB$155:$BA$1048576,MATCH($A200,'Hoja de Trabajo para listado'!$AB$155:$AB$1048576,0),MATCH((CUADRO!Q$4&amp;$E200),'Hoja de Trabajo para listado'!$AB$151:$BA$151,0)),0)+IFERROR(INDEX('Hoja de Trabajo para listado'!$BC$155:$CB$1048576,MATCH($A200,'Hoja de Trabajo para listado'!$BC$155:$BC$1048576,0),MATCH((CUADRO!Q$4&amp;$E200),'Hoja de Trabajo para listado'!$BC$151:$CB$151,0)),0)+IFERROR(INDEX('Hoja de Trabajo para listado'!$DE$153:$DG$274,MATCH($A200,'Hoja de Trabajo para listado'!$DE$153:$DE$1048576,0),MATCH((CUADRO!Q$4&amp;$E200),'Hoja de Trabajo para listado'!$DE$151:$DG$151,0)),0)+IFERROR(INDEX('Hoja de Trabajo para listado'!$CD$155:$DC$1048576,MATCH($A200,'Hoja de Trabajo para listado'!$CD$155:$CD$1048576,0),MATCH((CUADRO!Q$4&amp;$E200),'Hoja de Trabajo para listado'!$CD$151:$DC$151,0)),0)</f>
        <v>0</v>
      </c>
      <c r="R200" s="243">
        <f t="shared" ca="1" si="6"/>
        <v>10990</v>
      </c>
      <c r="S200" s="243">
        <f ca="1">+R199+R200</f>
        <v>15138.310000000001</v>
      </c>
      <c r="T200" s="243">
        <f ca="1">+S200</f>
        <v>15138.310000000001</v>
      </c>
      <c r="U200" s="242">
        <f t="shared" si="7"/>
        <v>2</v>
      </c>
    </row>
    <row r="201" spans="1:21" ht="15" customHeight="1">
      <c r="A201" s="353">
        <v>290</v>
      </c>
      <c r="B201" s="381">
        <f>+A201</f>
        <v>290</v>
      </c>
      <c r="C201" s="245" t="str">
        <f>+VLOOKUP(A201,bd_lista!$A$3:$C$592,3,FALSE)</f>
        <v>Servicio de Impuestos Nacionales</v>
      </c>
      <c r="D201" s="383" t="str">
        <f>+C201</f>
        <v>Servicio de Impuestos Nacionales</v>
      </c>
      <c r="E201" s="245" t="s">
        <v>683</v>
      </c>
      <c r="F201" s="241">
        <f ca="1">+IFERROR(INDEX('Hoja de Trabajo para listado'!$A$155:$Z$1048576,MATCH($A201,'Hoja de Trabajo para listado'!$A$155:$A$1048576,0),MATCH((CUADRO!F$4&amp;$E201),'Hoja de Trabajo para listado'!$A$151:$Z$151,0)),0)+IFERROR(INDEX('Hoja de Trabajo para listado'!$AB$155:$BA$1048576,MATCH($A201,'Hoja de Trabajo para listado'!$AB$155:$AB$1048576,0),MATCH((CUADRO!F$4&amp;$E201),'Hoja de Trabajo para listado'!$AB$151:$BA$151,0)),0)+IFERROR(INDEX('Hoja de Trabajo para listado'!$BC$155:$CB$1048576,MATCH($A201,'Hoja de Trabajo para listado'!$BC$155:$BC$1048576,0),MATCH((CUADRO!F$4&amp;$E201),'Hoja de Trabajo para listado'!$BC$151:$CB$151,0)),0)+IFERROR(INDEX('Hoja de Trabajo para listado'!$DE$153:$DG$274,MATCH($A201,'Hoja de Trabajo para listado'!$DE$153:$DE$1048576,0),MATCH((CUADRO!F$4&amp;$E201),'Hoja de Trabajo para listado'!$DE$151:$DG$151,0)),0)+IFERROR(INDEX('Hoja de Trabajo para listado'!$CD$155:$DC$1048576,MATCH($A201,'Hoja de Trabajo para listado'!$CD$155:$CD$1048576,0),MATCH((CUADRO!F$4&amp;$E201),'Hoja de Trabajo para listado'!$CD$151:$DC$151,0)),0)</f>
        <v>0</v>
      </c>
      <c r="G201" s="241">
        <f ca="1">+IFERROR(INDEX('Hoja de Trabajo para listado'!$A$155:$Z$1048576,MATCH($A201,'Hoja de Trabajo para listado'!$A$155:$A$1048576,0),MATCH((CUADRO!G$4&amp;$E201),'Hoja de Trabajo para listado'!$A$151:$Z$151,0)),0)+IFERROR(INDEX('Hoja de Trabajo para listado'!$AB$155:$BA$1048576,MATCH($A201,'Hoja de Trabajo para listado'!$AB$155:$AB$1048576,0),MATCH((CUADRO!G$4&amp;$E201),'Hoja de Trabajo para listado'!$AB$151:$BA$151,0)),0)+IFERROR(INDEX('Hoja de Trabajo para listado'!$BC$155:$CB$1048576,MATCH($A201,'Hoja de Trabajo para listado'!$BC$155:$BC$1048576,0),MATCH((CUADRO!G$4&amp;$E201),'Hoja de Trabajo para listado'!$BC$151:$CB$151,0)),0)+IFERROR(INDEX('Hoja de Trabajo para listado'!$DE$153:$DG$274,MATCH($A201,'Hoja de Trabajo para listado'!$DE$153:$DE$1048576,0),MATCH((CUADRO!G$4&amp;$E201),'Hoja de Trabajo para listado'!$DE$151:$DG$151,0)),0)+IFERROR(INDEX('Hoja de Trabajo para listado'!$CD$155:$DC$1048576,MATCH($A201,'Hoja de Trabajo para listado'!$CD$155:$CD$1048576,0),MATCH((CUADRO!G$4&amp;$E201),'Hoja de Trabajo para listado'!$CD$151:$DC$151,0)),0)</f>
        <v>0</v>
      </c>
      <c r="H201" s="241">
        <f ca="1">+IFERROR(INDEX('Hoja de Trabajo para listado'!$A$155:$Z$1048576,MATCH($A201,'Hoja de Trabajo para listado'!$A$155:$A$1048576,0),MATCH((CUADRO!H$4&amp;$E201),'Hoja de Trabajo para listado'!$A$151:$Z$151,0)),0)+IFERROR(INDEX('Hoja de Trabajo para listado'!$AB$155:$BA$1048576,MATCH($A201,'Hoja de Trabajo para listado'!$AB$155:$AB$1048576,0),MATCH((CUADRO!H$4&amp;$E201),'Hoja de Trabajo para listado'!$AB$151:$BA$151,0)),0)+IFERROR(INDEX('Hoja de Trabajo para listado'!$BC$155:$CB$1048576,MATCH($A201,'Hoja de Trabajo para listado'!$BC$155:$BC$1048576,0),MATCH((CUADRO!H$4&amp;$E201),'Hoja de Trabajo para listado'!$BC$151:$CB$151,0)),0)+IFERROR(INDEX('Hoja de Trabajo para listado'!$DE$153:$DG$274,MATCH($A201,'Hoja de Trabajo para listado'!$DE$153:$DE$1048576,0),MATCH((CUADRO!H$4&amp;$E201),'Hoja de Trabajo para listado'!$DE$151:$DG$151,0)),0)+IFERROR(INDEX('Hoja de Trabajo para listado'!$CD$155:$DC$1048576,MATCH($A201,'Hoja de Trabajo para listado'!$CD$155:$CD$1048576,0),MATCH((CUADRO!H$4&amp;$E201),'Hoja de Trabajo para listado'!$CD$151:$DC$151,0)),0)</f>
        <v>0</v>
      </c>
      <c r="I201" s="241">
        <f ca="1">+IFERROR(INDEX('Hoja de Trabajo para listado'!$A$155:$Z$1048576,MATCH($A201,'Hoja de Trabajo para listado'!$A$155:$A$1048576,0),MATCH((CUADRO!I$4&amp;$E201),'Hoja de Trabajo para listado'!$A$151:$Z$151,0)),0)+IFERROR(INDEX('Hoja de Trabajo para listado'!$AB$155:$BA$1048576,MATCH($A201,'Hoja de Trabajo para listado'!$AB$155:$AB$1048576,0),MATCH((CUADRO!I$4&amp;$E201),'Hoja de Trabajo para listado'!$AB$151:$BA$151,0)),0)+IFERROR(INDEX('Hoja de Trabajo para listado'!$BC$155:$CB$1048576,MATCH($A201,'Hoja de Trabajo para listado'!$BC$155:$BC$1048576,0),MATCH((CUADRO!I$4&amp;$E201),'Hoja de Trabajo para listado'!$BC$151:$CB$151,0)),0)+IFERROR(INDEX('Hoja de Trabajo para listado'!$DE$153:$DG$274,MATCH($A201,'Hoja de Trabajo para listado'!$DE$153:$DE$1048576,0),MATCH((CUADRO!I$4&amp;$E201),'Hoja de Trabajo para listado'!$DE$151:$DG$151,0)),0)+IFERROR(INDEX('Hoja de Trabajo para listado'!$CD$155:$DC$1048576,MATCH($A201,'Hoja de Trabajo para listado'!$CD$155:$CD$1048576,0),MATCH((CUADRO!I$4&amp;$E201),'Hoja de Trabajo para listado'!$CD$151:$DC$151,0)),0)</f>
        <v>0</v>
      </c>
      <c r="J201" s="241">
        <f ca="1">+IFERROR(INDEX('Hoja de Trabajo para listado'!$A$155:$Z$1048576,MATCH($A201,'Hoja de Trabajo para listado'!$A$155:$A$1048576,0),MATCH((CUADRO!J$4&amp;$E201),'Hoja de Trabajo para listado'!$A$151:$Z$151,0)),0)+IFERROR(INDEX('Hoja de Trabajo para listado'!$AB$155:$BA$1048576,MATCH($A201,'Hoja de Trabajo para listado'!$AB$155:$AB$1048576,0),MATCH((CUADRO!J$4&amp;$E201),'Hoja de Trabajo para listado'!$AB$151:$BA$151,0)),0)+IFERROR(INDEX('Hoja de Trabajo para listado'!$BC$155:$CB$1048576,MATCH($A201,'Hoja de Trabajo para listado'!$BC$155:$BC$1048576,0),MATCH((CUADRO!J$4&amp;$E201),'Hoja de Trabajo para listado'!$BC$151:$CB$151,0)),0)+IFERROR(INDEX('Hoja de Trabajo para listado'!$DE$153:$DG$274,MATCH($A201,'Hoja de Trabajo para listado'!$DE$153:$DE$1048576,0),MATCH((CUADRO!J$4&amp;$E201),'Hoja de Trabajo para listado'!$DE$151:$DG$151,0)),0)+IFERROR(INDEX('Hoja de Trabajo para listado'!$CD$155:$DC$1048576,MATCH($A201,'Hoja de Trabajo para listado'!$CD$155:$CD$1048576,0),MATCH((CUADRO!J$4&amp;$E201),'Hoja de Trabajo para listado'!$CD$151:$DC$151,0)),0)</f>
        <v>0</v>
      </c>
      <c r="K201" s="241">
        <f ca="1">+IFERROR(INDEX('Hoja de Trabajo para listado'!$A$155:$Z$1048576,MATCH($A201,'Hoja de Trabajo para listado'!$A$155:$A$1048576,0),MATCH((CUADRO!K$4&amp;$E201),'Hoja de Trabajo para listado'!$A$151:$Z$151,0)),0)+IFERROR(INDEX('Hoja de Trabajo para listado'!$AB$155:$BA$1048576,MATCH($A201,'Hoja de Trabajo para listado'!$AB$155:$AB$1048576,0),MATCH((CUADRO!K$4&amp;$E201),'Hoja de Trabajo para listado'!$AB$151:$BA$151,0)),0)+IFERROR(INDEX('Hoja de Trabajo para listado'!$BC$155:$CB$1048576,MATCH($A201,'Hoja de Trabajo para listado'!$BC$155:$BC$1048576,0),MATCH((CUADRO!K$4&amp;$E201),'Hoja de Trabajo para listado'!$BC$151:$CB$151,0)),0)+IFERROR(INDEX('Hoja de Trabajo para listado'!$DE$153:$DG$274,MATCH($A201,'Hoja de Trabajo para listado'!$DE$153:$DE$1048576,0),MATCH((CUADRO!K$4&amp;$E201),'Hoja de Trabajo para listado'!$DE$151:$DG$151,0)),0)+IFERROR(INDEX('Hoja de Trabajo para listado'!$CD$155:$DC$1048576,MATCH($A201,'Hoja de Trabajo para listado'!$CD$155:$CD$1048576,0),MATCH((CUADRO!K$4&amp;$E201),'Hoja de Trabajo para listado'!$CD$151:$DC$151,0)),0)</f>
        <v>0</v>
      </c>
      <c r="L201" s="241">
        <f ca="1">+IFERROR(INDEX('Hoja de Trabajo para listado'!$A$155:$Z$1048576,MATCH($A201,'Hoja de Trabajo para listado'!$A$155:$A$1048576,0),MATCH((CUADRO!L$4&amp;$E201),'Hoja de Trabajo para listado'!$A$151:$Z$151,0)),0)+IFERROR(INDEX('Hoja de Trabajo para listado'!$AB$155:$BA$1048576,MATCH($A201,'Hoja de Trabajo para listado'!$AB$155:$AB$1048576,0),MATCH((CUADRO!L$4&amp;$E201),'Hoja de Trabajo para listado'!$AB$151:$BA$151,0)),0)+IFERROR(INDEX('Hoja de Trabajo para listado'!$BC$155:$CB$1048576,MATCH($A201,'Hoja de Trabajo para listado'!$BC$155:$BC$1048576,0),MATCH((CUADRO!L$4&amp;$E201),'Hoja de Trabajo para listado'!$BC$151:$CB$151,0)),0)+IFERROR(INDEX('Hoja de Trabajo para listado'!$DE$153:$DG$274,MATCH($A201,'Hoja de Trabajo para listado'!$DE$153:$DE$1048576,0),MATCH((CUADRO!L$4&amp;$E201),'Hoja de Trabajo para listado'!$DE$151:$DG$151,0)),0)+IFERROR(INDEX('Hoja de Trabajo para listado'!$CD$155:$DC$1048576,MATCH($A201,'Hoja de Trabajo para listado'!$CD$155:$CD$1048576,0),MATCH((CUADRO!L$4&amp;$E201),'Hoja de Trabajo para listado'!$CD$151:$DC$151,0)),0)</f>
        <v>0</v>
      </c>
      <c r="M201" s="241">
        <f ca="1">+IFERROR(INDEX('Hoja de Trabajo para listado'!$A$155:$Z$1048576,MATCH($A201,'Hoja de Trabajo para listado'!$A$155:$A$1048576,0),MATCH((CUADRO!M$4&amp;$E201),'Hoja de Trabajo para listado'!$A$151:$Z$151,0)),0)+IFERROR(INDEX('Hoja de Trabajo para listado'!$AB$155:$BA$1048576,MATCH($A201,'Hoja de Trabajo para listado'!$AB$155:$AB$1048576,0),MATCH((CUADRO!M$4&amp;$E201),'Hoja de Trabajo para listado'!$AB$151:$BA$151,0)),0)+IFERROR(INDEX('Hoja de Trabajo para listado'!$BC$155:$CB$1048576,MATCH($A201,'Hoja de Trabajo para listado'!$BC$155:$BC$1048576,0),MATCH((CUADRO!M$4&amp;$E201),'Hoja de Trabajo para listado'!$BC$151:$CB$151,0)),0)+IFERROR(INDEX('Hoja de Trabajo para listado'!$DE$153:$DG$274,MATCH($A201,'Hoja de Trabajo para listado'!$DE$153:$DE$1048576,0),MATCH((CUADRO!M$4&amp;$E201),'Hoja de Trabajo para listado'!$DE$151:$DG$151,0)),0)+IFERROR(INDEX('Hoja de Trabajo para listado'!$CD$155:$DC$1048576,MATCH($A201,'Hoja de Trabajo para listado'!$CD$155:$CD$1048576,0),MATCH((CUADRO!M$4&amp;$E201),'Hoja de Trabajo para listado'!$CD$151:$DC$151,0)),0)</f>
        <v>0</v>
      </c>
      <c r="N201" s="241">
        <f ca="1">+IFERROR(INDEX('Hoja de Trabajo para listado'!$A$155:$Z$1048576,MATCH($A201,'Hoja de Trabajo para listado'!$A$155:$A$1048576,0),MATCH((CUADRO!N$4&amp;$E201),'Hoja de Trabajo para listado'!$A$151:$Z$151,0)),0)+IFERROR(INDEX('Hoja de Trabajo para listado'!$AB$155:$BA$1048576,MATCH($A201,'Hoja de Trabajo para listado'!$AB$155:$AB$1048576,0),MATCH((CUADRO!N$4&amp;$E201),'Hoja de Trabajo para listado'!$AB$151:$BA$151,0)),0)+IFERROR(INDEX('Hoja de Trabajo para listado'!$BC$155:$CB$1048576,MATCH($A201,'Hoja de Trabajo para listado'!$BC$155:$BC$1048576,0),MATCH((CUADRO!N$4&amp;$E201),'Hoja de Trabajo para listado'!$BC$151:$CB$151,0)),0)+IFERROR(INDEX('Hoja de Trabajo para listado'!$DE$153:$DG$274,MATCH($A201,'Hoja de Trabajo para listado'!$DE$153:$DE$1048576,0),MATCH((CUADRO!N$4&amp;$E201),'Hoja de Trabajo para listado'!$DE$151:$DG$151,0)),0)+IFERROR(INDEX('Hoja de Trabajo para listado'!$CD$155:$DC$1048576,MATCH($A201,'Hoja de Trabajo para listado'!$CD$155:$CD$1048576,0),MATCH((CUADRO!N$4&amp;$E201),'Hoja de Trabajo para listado'!$CD$151:$DC$151,0)),0)</f>
        <v>0</v>
      </c>
      <c r="O201" s="241">
        <f ca="1">+IFERROR(INDEX('Hoja de Trabajo para listado'!$A$155:$Z$1048576,MATCH($A201,'Hoja de Trabajo para listado'!$A$155:$A$1048576,0),MATCH((CUADRO!O$4&amp;$E201),'Hoja de Trabajo para listado'!$A$151:$Z$151,0)),0)+IFERROR(INDEX('Hoja de Trabajo para listado'!$AB$155:$BA$1048576,MATCH($A201,'Hoja de Trabajo para listado'!$AB$155:$AB$1048576,0),MATCH((CUADRO!O$4&amp;$E201),'Hoja de Trabajo para listado'!$AB$151:$BA$151,0)),0)+IFERROR(INDEX('Hoja de Trabajo para listado'!$BC$155:$CB$1048576,MATCH($A201,'Hoja de Trabajo para listado'!$BC$155:$BC$1048576,0),MATCH((CUADRO!O$4&amp;$E201),'Hoja de Trabajo para listado'!$BC$151:$CB$151,0)),0)+IFERROR(INDEX('Hoja de Trabajo para listado'!$DE$153:$DG$274,MATCH($A201,'Hoja de Trabajo para listado'!$DE$153:$DE$1048576,0),MATCH((CUADRO!O$4&amp;$E201),'Hoja de Trabajo para listado'!$DE$151:$DG$151,0)),0)+IFERROR(INDEX('Hoja de Trabajo para listado'!$CD$155:$DC$1048576,MATCH($A201,'Hoja de Trabajo para listado'!$CD$155:$CD$1048576,0),MATCH((CUADRO!O$4&amp;$E201),'Hoja de Trabajo para listado'!$CD$151:$DC$151,0)),0)</f>
        <v>0</v>
      </c>
      <c r="P201" s="241">
        <f ca="1">+IFERROR(INDEX('Hoja de Trabajo para listado'!$A$155:$Z$1048576,MATCH($A201,'Hoja de Trabajo para listado'!$A$155:$A$1048576,0),MATCH((CUADRO!P$4&amp;$E201),'Hoja de Trabajo para listado'!$A$151:$Z$151,0)),0)+IFERROR(INDEX('Hoja de Trabajo para listado'!$AB$155:$BA$1048576,MATCH($A201,'Hoja de Trabajo para listado'!$AB$155:$AB$1048576,0),MATCH((CUADRO!P$4&amp;$E201),'Hoja de Trabajo para listado'!$AB$151:$BA$151,0)),0)+IFERROR(INDEX('Hoja de Trabajo para listado'!$BC$155:$CB$1048576,MATCH($A201,'Hoja de Trabajo para listado'!$BC$155:$BC$1048576,0),MATCH((CUADRO!P$4&amp;$E201),'Hoja de Trabajo para listado'!$BC$151:$CB$151,0)),0)+IFERROR(INDEX('Hoja de Trabajo para listado'!$DE$153:$DG$274,MATCH($A201,'Hoja de Trabajo para listado'!$DE$153:$DE$1048576,0),MATCH((CUADRO!P$4&amp;$E201),'Hoja de Trabajo para listado'!$DE$151:$DG$151,0)),0)+IFERROR(INDEX('Hoja de Trabajo para listado'!$CD$155:$DC$1048576,MATCH($A201,'Hoja de Trabajo para listado'!$CD$155:$CD$1048576,0),MATCH((CUADRO!P$4&amp;$E201),'Hoja de Trabajo para listado'!$CD$151:$DC$151,0)),0)</f>
        <v>0</v>
      </c>
      <c r="Q201" s="241">
        <f ca="1">+IFERROR(INDEX('Hoja de Trabajo para listado'!$A$155:$Z$1048576,MATCH($A201,'Hoja de Trabajo para listado'!$A$155:$A$1048576,0),MATCH((CUADRO!Q$4&amp;$E201),'Hoja de Trabajo para listado'!$A$151:$Z$151,0)),0)+IFERROR(INDEX('Hoja de Trabajo para listado'!$AB$155:$BA$1048576,MATCH($A201,'Hoja de Trabajo para listado'!$AB$155:$AB$1048576,0),MATCH((CUADRO!Q$4&amp;$E201),'Hoja de Trabajo para listado'!$AB$151:$BA$151,0)),0)+IFERROR(INDEX('Hoja de Trabajo para listado'!$BC$155:$CB$1048576,MATCH($A201,'Hoja de Trabajo para listado'!$BC$155:$BC$1048576,0),MATCH((CUADRO!Q$4&amp;$E201),'Hoja de Trabajo para listado'!$BC$151:$CB$151,0)),0)+IFERROR(INDEX('Hoja de Trabajo para listado'!$DE$153:$DG$274,MATCH($A201,'Hoja de Trabajo para listado'!$DE$153:$DE$1048576,0),MATCH((CUADRO!Q$4&amp;$E201),'Hoja de Trabajo para listado'!$DE$151:$DG$151,0)),0)+IFERROR(INDEX('Hoja de Trabajo para listado'!$CD$155:$DC$1048576,MATCH($A201,'Hoja de Trabajo para listado'!$CD$155:$CD$1048576,0),MATCH((CUADRO!Q$4&amp;$E201),'Hoja de Trabajo para listado'!$CD$151:$DC$151,0)),0)</f>
        <v>0</v>
      </c>
      <c r="R201" s="241">
        <f t="shared" ca="1" si="6"/>
        <v>0</v>
      </c>
      <c r="S201" s="241"/>
      <c r="T201" s="241">
        <f ca="1">+T202</f>
        <v>28268.170000000002</v>
      </c>
      <c r="U201" s="240">
        <f t="shared" si="7"/>
        <v>1</v>
      </c>
    </row>
    <row r="202" spans="1:21" ht="15" customHeight="1">
      <c r="A202" s="353">
        <v>290</v>
      </c>
      <c r="B202" s="382"/>
      <c r="C202" s="305" t="str">
        <f>+VLOOKUP(A202,bd_lista!$A$3:$C$592,3,FALSE)</f>
        <v>Servicio de Impuestos Nacionales</v>
      </c>
      <c r="D202" s="384"/>
      <c r="E202" s="305" t="s">
        <v>684</v>
      </c>
      <c r="F202" s="243">
        <f ca="1">+IFERROR(INDEX('Hoja de Trabajo para listado'!$A$155:$Z$1048576,MATCH($A202,'Hoja de Trabajo para listado'!$A$155:$A$1048576,0),MATCH((CUADRO!F$4&amp;$E202),'Hoja de Trabajo para listado'!$A$151:$Z$151,0)),0)+IFERROR(INDEX('Hoja de Trabajo para listado'!$AB$155:$BA$1048576,MATCH($A202,'Hoja de Trabajo para listado'!$AB$155:$AB$1048576,0),MATCH((CUADRO!F$4&amp;$E202),'Hoja de Trabajo para listado'!$AB$151:$BA$151,0)),0)+IFERROR(INDEX('Hoja de Trabajo para listado'!$BC$155:$CB$1048576,MATCH($A202,'Hoja de Trabajo para listado'!$BC$155:$BC$1048576,0),MATCH((CUADRO!F$4&amp;$E202),'Hoja de Trabajo para listado'!$BC$151:$CB$151,0)),0)+IFERROR(INDEX('Hoja de Trabajo para listado'!$DE$153:$DG$274,MATCH($A202,'Hoja de Trabajo para listado'!$DE$153:$DE$1048576,0),MATCH((CUADRO!F$4&amp;$E202),'Hoja de Trabajo para listado'!$DE$151:$DG$151,0)),0)+IFERROR(INDEX('Hoja de Trabajo para listado'!$CD$155:$DC$1048576,MATCH($A202,'Hoja de Trabajo para listado'!$CD$155:$CD$1048576,0),MATCH((CUADRO!F$4&amp;$E202),'Hoja de Trabajo para listado'!$CD$151:$DC$151,0)),0)</f>
        <v>0</v>
      </c>
      <c r="G202" s="243">
        <f ca="1">+IFERROR(INDEX('Hoja de Trabajo para listado'!$A$155:$Z$1048576,MATCH($A202,'Hoja de Trabajo para listado'!$A$155:$A$1048576,0),MATCH((CUADRO!G$4&amp;$E202),'Hoja de Trabajo para listado'!$A$151:$Z$151,0)),0)+IFERROR(INDEX('Hoja de Trabajo para listado'!$AB$155:$BA$1048576,MATCH($A202,'Hoja de Trabajo para listado'!$AB$155:$AB$1048576,0),MATCH((CUADRO!G$4&amp;$E202),'Hoja de Trabajo para listado'!$AB$151:$BA$151,0)),0)+IFERROR(INDEX('Hoja de Trabajo para listado'!$BC$155:$CB$1048576,MATCH($A202,'Hoja de Trabajo para listado'!$BC$155:$BC$1048576,0),MATCH((CUADRO!G$4&amp;$E202),'Hoja de Trabajo para listado'!$BC$151:$CB$151,0)),0)+IFERROR(INDEX('Hoja de Trabajo para listado'!$DE$153:$DG$274,MATCH($A202,'Hoja de Trabajo para listado'!$DE$153:$DE$1048576,0),MATCH((CUADRO!G$4&amp;$E202),'Hoja de Trabajo para listado'!$DE$151:$DG$151,0)),0)+IFERROR(INDEX('Hoja de Trabajo para listado'!$CD$155:$DC$1048576,MATCH($A202,'Hoja de Trabajo para listado'!$CD$155:$CD$1048576,0),MATCH((CUADRO!G$4&amp;$E202),'Hoja de Trabajo para listado'!$CD$151:$DC$151,0)),0)</f>
        <v>0</v>
      </c>
      <c r="H202" s="243">
        <f ca="1">+IFERROR(INDEX('Hoja de Trabajo para listado'!$A$155:$Z$1048576,MATCH($A202,'Hoja de Trabajo para listado'!$A$155:$A$1048576,0),MATCH((CUADRO!H$4&amp;$E202),'Hoja de Trabajo para listado'!$A$151:$Z$151,0)),0)+IFERROR(INDEX('Hoja de Trabajo para listado'!$AB$155:$BA$1048576,MATCH($A202,'Hoja de Trabajo para listado'!$AB$155:$AB$1048576,0),MATCH((CUADRO!H$4&amp;$E202),'Hoja de Trabajo para listado'!$AB$151:$BA$151,0)),0)+IFERROR(INDEX('Hoja de Trabajo para listado'!$BC$155:$CB$1048576,MATCH($A202,'Hoja de Trabajo para listado'!$BC$155:$BC$1048576,0),MATCH((CUADRO!H$4&amp;$E202),'Hoja de Trabajo para listado'!$BC$151:$CB$151,0)),0)+IFERROR(INDEX('Hoja de Trabajo para listado'!$DE$153:$DG$274,MATCH($A202,'Hoja de Trabajo para listado'!$DE$153:$DE$1048576,0),MATCH((CUADRO!H$4&amp;$E202),'Hoja de Trabajo para listado'!$DE$151:$DG$151,0)),0)+IFERROR(INDEX('Hoja de Trabajo para listado'!$CD$155:$DC$1048576,MATCH($A202,'Hoja de Trabajo para listado'!$CD$155:$CD$1048576,0),MATCH((CUADRO!H$4&amp;$E202),'Hoja de Trabajo para listado'!$CD$151:$DC$151,0)),0)</f>
        <v>0</v>
      </c>
      <c r="I202" s="243">
        <f ca="1">+IFERROR(INDEX('Hoja de Trabajo para listado'!$A$155:$Z$1048576,MATCH($A202,'Hoja de Trabajo para listado'!$A$155:$A$1048576,0),MATCH((CUADRO!I$4&amp;$E202),'Hoja de Trabajo para listado'!$A$151:$Z$151,0)),0)+IFERROR(INDEX('Hoja de Trabajo para listado'!$AB$155:$BA$1048576,MATCH($A202,'Hoja de Trabajo para listado'!$AB$155:$AB$1048576,0),MATCH((CUADRO!I$4&amp;$E202),'Hoja de Trabajo para listado'!$AB$151:$BA$151,0)),0)+IFERROR(INDEX('Hoja de Trabajo para listado'!$BC$155:$CB$1048576,MATCH($A202,'Hoja de Trabajo para listado'!$BC$155:$BC$1048576,0),MATCH((CUADRO!I$4&amp;$E202),'Hoja de Trabajo para listado'!$BC$151:$CB$151,0)),0)+IFERROR(INDEX('Hoja de Trabajo para listado'!$DE$153:$DG$274,MATCH($A202,'Hoja de Trabajo para listado'!$DE$153:$DE$1048576,0),MATCH((CUADRO!I$4&amp;$E202),'Hoja de Trabajo para listado'!$DE$151:$DG$151,0)),0)+IFERROR(INDEX('Hoja de Trabajo para listado'!$CD$155:$DC$1048576,MATCH($A202,'Hoja de Trabajo para listado'!$CD$155:$CD$1048576,0),MATCH((CUADRO!I$4&amp;$E202),'Hoja de Trabajo para listado'!$CD$151:$DC$151,0)),0)</f>
        <v>0</v>
      </c>
      <c r="J202" s="243">
        <f ca="1">+IFERROR(INDEX('Hoja de Trabajo para listado'!$A$155:$Z$1048576,MATCH($A202,'Hoja de Trabajo para listado'!$A$155:$A$1048576,0),MATCH((CUADRO!J$4&amp;$E202),'Hoja de Trabajo para listado'!$A$151:$Z$151,0)),0)+IFERROR(INDEX('Hoja de Trabajo para listado'!$AB$155:$BA$1048576,MATCH($A202,'Hoja de Trabajo para listado'!$AB$155:$AB$1048576,0),MATCH((CUADRO!J$4&amp;$E202),'Hoja de Trabajo para listado'!$AB$151:$BA$151,0)),0)+IFERROR(INDEX('Hoja de Trabajo para listado'!$BC$155:$CB$1048576,MATCH($A202,'Hoja de Trabajo para listado'!$BC$155:$BC$1048576,0),MATCH((CUADRO!J$4&amp;$E202),'Hoja de Trabajo para listado'!$BC$151:$CB$151,0)),0)+IFERROR(INDEX('Hoja de Trabajo para listado'!$DE$153:$DG$274,MATCH($A202,'Hoja de Trabajo para listado'!$DE$153:$DE$1048576,0),MATCH((CUADRO!J$4&amp;$E202),'Hoja de Trabajo para listado'!$DE$151:$DG$151,0)),0)+IFERROR(INDEX('Hoja de Trabajo para listado'!$CD$155:$DC$1048576,MATCH($A202,'Hoja de Trabajo para listado'!$CD$155:$CD$1048576,0),MATCH((CUADRO!J$4&amp;$E202),'Hoja de Trabajo para listado'!$CD$151:$DC$151,0)),0)</f>
        <v>28268.170000000002</v>
      </c>
      <c r="K202" s="243">
        <f ca="1">+IFERROR(INDEX('Hoja de Trabajo para listado'!$A$155:$Z$1048576,MATCH($A202,'Hoja de Trabajo para listado'!$A$155:$A$1048576,0),MATCH((CUADRO!K$4&amp;$E202),'Hoja de Trabajo para listado'!$A$151:$Z$151,0)),0)+IFERROR(INDEX('Hoja de Trabajo para listado'!$AB$155:$BA$1048576,MATCH($A202,'Hoja de Trabajo para listado'!$AB$155:$AB$1048576,0),MATCH((CUADRO!K$4&amp;$E202),'Hoja de Trabajo para listado'!$AB$151:$BA$151,0)),0)+IFERROR(INDEX('Hoja de Trabajo para listado'!$BC$155:$CB$1048576,MATCH($A202,'Hoja de Trabajo para listado'!$BC$155:$BC$1048576,0),MATCH((CUADRO!K$4&amp;$E202),'Hoja de Trabajo para listado'!$BC$151:$CB$151,0)),0)+IFERROR(INDEX('Hoja de Trabajo para listado'!$DE$153:$DG$274,MATCH($A202,'Hoja de Trabajo para listado'!$DE$153:$DE$1048576,0),MATCH((CUADRO!K$4&amp;$E202),'Hoja de Trabajo para listado'!$DE$151:$DG$151,0)),0)+IFERROR(INDEX('Hoja de Trabajo para listado'!$CD$155:$DC$1048576,MATCH($A202,'Hoja de Trabajo para listado'!$CD$155:$CD$1048576,0),MATCH((CUADRO!K$4&amp;$E202),'Hoja de Trabajo para listado'!$CD$151:$DC$151,0)),0)</f>
        <v>0</v>
      </c>
      <c r="L202" s="243">
        <f ca="1">+IFERROR(INDEX('Hoja de Trabajo para listado'!$A$155:$Z$1048576,MATCH($A202,'Hoja de Trabajo para listado'!$A$155:$A$1048576,0),MATCH((CUADRO!L$4&amp;$E202),'Hoja de Trabajo para listado'!$A$151:$Z$151,0)),0)+IFERROR(INDEX('Hoja de Trabajo para listado'!$AB$155:$BA$1048576,MATCH($A202,'Hoja de Trabajo para listado'!$AB$155:$AB$1048576,0),MATCH((CUADRO!L$4&amp;$E202),'Hoja de Trabajo para listado'!$AB$151:$BA$151,0)),0)+IFERROR(INDEX('Hoja de Trabajo para listado'!$BC$155:$CB$1048576,MATCH($A202,'Hoja de Trabajo para listado'!$BC$155:$BC$1048576,0),MATCH((CUADRO!L$4&amp;$E202),'Hoja de Trabajo para listado'!$BC$151:$CB$151,0)),0)+IFERROR(INDEX('Hoja de Trabajo para listado'!$DE$153:$DG$274,MATCH($A202,'Hoja de Trabajo para listado'!$DE$153:$DE$1048576,0),MATCH((CUADRO!L$4&amp;$E202),'Hoja de Trabajo para listado'!$DE$151:$DG$151,0)),0)+IFERROR(INDEX('Hoja de Trabajo para listado'!$CD$155:$DC$1048576,MATCH($A202,'Hoja de Trabajo para listado'!$CD$155:$CD$1048576,0),MATCH((CUADRO!L$4&amp;$E202),'Hoja de Trabajo para listado'!$CD$151:$DC$151,0)),0)</f>
        <v>0</v>
      </c>
      <c r="M202" s="243">
        <f ca="1">+IFERROR(INDEX('Hoja de Trabajo para listado'!$A$155:$Z$1048576,MATCH($A202,'Hoja de Trabajo para listado'!$A$155:$A$1048576,0),MATCH((CUADRO!M$4&amp;$E202),'Hoja de Trabajo para listado'!$A$151:$Z$151,0)),0)+IFERROR(INDEX('Hoja de Trabajo para listado'!$AB$155:$BA$1048576,MATCH($A202,'Hoja de Trabajo para listado'!$AB$155:$AB$1048576,0),MATCH((CUADRO!M$4&amp;$E202),'Hoja de Trabajo para listado'!$AB$151:$BA$151,0)),0)+IFERROR(INDEX('Hoja de Trabajo para listado'!$BC$155:$CB$1048576,MATCH($A202,'Hoja de Trabajo para listado'!$BC$155:$BC$1048576,0),MATCH((CUADRO!M$4&amp;$E202),'Hoja de Trabajo para listado'!$BC$151:$CB$151,0)),0)+IFERROR(INDEX('Hoja de Trabajo para listado'!$DE$153:$DG$274,MATCH($A202,'Hoja de Trabajo para listado'!$DE$153:$DE$1048576,0),MATCH((CUADRO!M$4&amp;$E202),'Hoja de Trabajo para listado'!$DE$151:$DG$151,0)),0)+IFERROR(INDEX('Hoja de Trabajo para listado'!$CD$155:$DC$1048576,MATCH($A202,'Hoja de Trabajo para listado'!$CD$155:$CD$1048576,0),MATCH((CUADRO!M$4&amp;$E202),'Hoja de Trabajo para listado'!$CD$151:$DC$151,0)),0)</f>
        <v>0</v>
      </c>
      <c r="N202" s="243">
        <f ca="1">+IFERROR(INDEX('Hoja de Trabajo para listado'!$A$155:$Z$1048576,MATCH($A202,'Hoja de Trabajo para listado'!$A$155:$A$1048576,0),MATCH((CUADRO!N$4&amp;$E202),'Hoja de Trabajo para listado'!$A$151:$Z$151,0)),0)+IFERROR(INDEX('Hoja de Trabajo para listado'!$AB$155:$BA$1048576,MATCH($A202,'Hoja de Trabajo para listado'!$AB$155:$AB$1048576,0),MATCH((CUADRO!N$4&amp;$E202),'Hoja de Trabajo para listado'!$AB$151:$BA$151,0)),0)+IFERROR(INDEX('Hoja de Trabajo para listado'!$BC$155:$CB$1048576,MATCH($A202,'Hoja de Trabajo para listado'!$BC$155:$BC$1048576,0),MATCH((CUADRO!N$4&amp;$E202),'Hoja de Trabajo para listado'!$BC$151:$CB$151,0)),0)+IFERROR(INDEX('Hoja de Trabajo para listado'!$DE$153:$DG$274,MATCH($A202,'Hoja de Trabajo para listado'!$DE$153:$DE$1048576,0),MATCH((CUADRO!N$4&amp;$E202),'Hoja de Trabajo para listado'!$DE$151:$DG$151,0)),0)+IFERROR(INDEX('Hoja de Trabajo para listado'!$CD$155:$DC$1048576,MATCH($A202,'Hoja de Trabajo para listado'!$CD$155:$CD$1048576,0),MATCH((CUADRO!N$4&amp;$E202),'Hoja de Trabajo para listado'!$CD$151:$DC$151,0)),0)</f>
        <v>0</v>
      </c>
      <c r="O202" s="243">
        <f ca="1">+IFERROR(INDEX('Hoja de Trabajo para listado'!$A$155:$Z$1048576,MATCH($A202,'Hoja de Trabajo para listado'!$A$155:$A$1048576,0),MATCH((CUADRO!O$4&amp;$E202),'Hoja de Trabajo para listado'!$A$151:$Z$151,0)),0)+IFERROR(INDEX('Hoja de Trabajo para listado'!$AB$155:$BA$1048576,MATCH($A202,'Hoja de Trabajo para listado'!$AB$155:$AB$1048576,0),MATCH((CUADRO!O$4&amp;$E202),'Hoja de Trabajo para listado'!$AB$151:$BA$151,0)),0)+IFERROR(INDEX('Hoja de Trabajo para listado'!$BC$155:$CB$1048576,MATCH($A202,'Hoja de Trabajo para listado'!$BC$155:$BC$1048576,0),MATCH((CUADRO!O$4&amp;$E202),'Hoja de Trabajo para listado'!$BC$151:$CB$151,0)),0)+IFERROR(INDEX('Hoja de Trabajo para listado'!$DE$153:$DG$274,MATCH($A202,'Hoja de Trabajo para listado'!$DE$153:$DE$1048576,0),MATCH((CUADRO!O$4&amp;$E202),'Hoja de Trabajo para listado'!$DE$151:$DG$151,0)),0)+IFERROR(INDEX('Hoja de Trabajo para listado'!$CD$155:$DC$1048576,MATCH($A202,'Hoja de Trabajo para listado'!$CD$155:$CD$1048576,0),MATCH((CUADRO!O$4&amp;$E202),'Hoja de Trabajo para listado'!$CD$151:$DC$151,0)),0)</f>
        <v>0</v>
      </c>
      <c r="P202" s="243">
        <f ca="1">+IFERROR(INDEX('Hoja de Trabajo para listado'!$A$155:$Z$1048576,MATCH($A202,'Hoja de Trabajo para listado'!$A$155:$A$1048576,0),MATCH((CUADRO!P$4&amp;$E202),'Hoja de Trabajo para listado'!$A$151:$Z$151,0)),0)+IFERROR(INDEX('Hoja de Trabajo para listado'!$AB$155:$BA$1048576,MATCH($A202,'Hoja de Trabajo para listado'!$AB$155:$AB$1048576,0),MATCH((CUADRO!P$4&amp;$E202),'Hoja de Trabajo para listado'!$AB$151:$BA$151,0)),0)+IFERROR(INDEX('Hoja de Trabajo para listado'!$BC$155:$CB$1048576,MATCH($A202,'Hoja de Trabajo para listado'!$BC$155:$BC$1048576,0),MATCH((CUADRO!P$4&amp;$E202),'Hoja de Trabajo para listado'!$BC$151:$CB$151,0)),0)+IFERROR(INDEX('Hoja de Trabajo para listado'!$DE$153:$DG$274,MATCH($A202,'Hoja de Trabajo para listado'!$DE$153:$DE$1048576,0),MATCH((CUADRO!P$4&amp;$E202),'Hoja de Trabajo para listado'!$DE$151:$DG$151,0)),0)+IFERROR(INDEX('Hoja de Trabajo para listado'!$CD$155:$DC$1048576,MATCH($A202,'Hoja de Trabajo para listado'!$CD$155:$CD$1048576,0),MATCH((CUADRO!P$4&amp;$E202),'Hoja de Trabajo para listado'!$CD$151:$DC$151,0)),0)</f>
        <v>0</v>
      </c>
      <c r="Q202" s="243">
        <f ca="1">+IFERROR(INDEX('Hoja de Trabajo para listado'!$A$155:$Z$1048576,MATCH($A202,'Hoja de Trabajo para listado'!$A$155:$A$1048576,0),MATCH((CUADRO!Q$4&amp;$E202),'Hoja de Trabajo para listado'!$A$151:$Z$151,0)),0)+IFERROR(INDEX('Hoja de Trabajo para listado'!$AB$155:$BA$1048576,MATCH($A202,'Hoja de Trabajo para listado'!$AB$155:$AB$1048576,0),MATCH((CUADRO!Q$4&amp;$E202),'Hoja de Trabajo para listado'!$AB$151:$BA$151,0)),0)+IFERROR(INDEX('Hoja de Trabajo para listado'!$BC$155:$CB$1048576,MATCH($A202,'Hoja de Trabajo para listado'!$BC$155:$BC$1048576,0),MATCH((CUADRO!Q$4&amp;$E202),'Hoja de Trabajo para listado'!$BC$151:$CB$151,0)),0)+IFERROR(INDEX('Hoja de Trabajo para listado'!$DE$153:$DG$274,MATCH($A202,'Hoja de Trabajo para listado'!$DE$153:$DE$1048576,0),MATCH((CUADRO!Q$4&amp;$E202),'Hoja de Trabajo para listado'!$DE$151:$DG$151,0)),0)+IFERROR(INDEX('Hoja de Trabajo para listado'!$CD$155:$DC$1048576,MATCH($A202,'Hoja de Trabajo para listado'!$CD$155:$CD$1048576,0),MATCH((CUADRO!Q$4&amp;$E202),'Hoja de Trabajo para listado'!$CD$151:$DC$151,0)),0)</f>
        <v>0</v>
      </c>
      <c r="R202" s="243">
        <f t="shared" ca="1" si="6"/>
        <v>28268.170000000002</v>
      </c>
      <c r="S202" s="243">
        <f ca="1">+R201+R202</f>
        <v>28268.170000000002</v>
      </c>
      <c r="T202" s="243">
        <f ca="1">+S202</f>
        <v>28268.170000000002</v>
      </c>
      <c r="U202" s="242">
        <f t="shared" si="7"/>
        <v>2</v>
      </c>
    </row>
    <row r="203" spans="1:21" ht="15" customHeight="1">
      <c r="A203" s="354">
        <v>291</v>
      </c>
      <c r="B203" s="381">
        <f>+A203</f>
        <v>291</v>
      </c>
      <c r="C203" s="245" t="str">
        <f>+VLOOKUP(A203,bd_lista!$A$3:$C$592,3,FALSE)</f>
        <v>Administradora Boliviana de Carreteras</v>
      </c>
      <c r="D203" s="383" t="str">
        <f>+C203</f>
        <v>Administradora Boliviana de Carreteras</v>
      </c>
      <c r="E203" s="245" t="s">
        <v>683</v>
      </c>
      <c r="F203" s="241">
        <f ca="1">+IFERROR(INDEX('Hoja de Trabajo para listado'!$A$155:$Z$1048576,MATCH($A203,'Hoja de Trabajo para listado'!$A$155:$A$1048576,0),MATCH((CUADRO!F$4&amp;$E203),'Hoja de Trabajo para listado'!$A$151:$Z$151,0)),0)+IFERROR(INDEX('Hoja de Trabajo para listado'!$AB$155:$BA$1048576,MATCH($A203,'Hoja de Trabajo para listado'!$AB$155:$AB$1048576,0),MATCH((CUADRO!F$4&amp;$E203),'Hoja de Trabajo para listado'!$AB$151:$BA$151,0)),0)+IFERROR(INDEX('Hoja de Trabajo para listado'!$BC$155:$CB$1048576,MATCH($A203,'Hoja de Trabajo para listado'!$BC$155:$BC$1048576,0),MATCH((CUADRO!F$4&amp;$E203),'Hoja de Trabajo para listado'!$BC$151:$CB$151,0)),0)+IFERROR(INDEX('Hoja de Trabajo para listado'!$DE$153:$DG$274,MATCH($A203,'Hoja de Trabajo para listado'!$DE$153:$DE$1048576,0),MATCH((CUADRO!F$4&amp;$E203),'Hoja de Trabajo para listado'!$DE$151:$DG$151,0)),0)+IFERROR(INDEX('Hoja de Trabajo para listado'!$CD$155:$DC$1048576,MATCH($A203,'Hoja de Trabajo para listado'!$CD$155:$CD$1048576,0),MATCH((CUADRO!F$4&amp;$E203),'Hoja de Trabajo para listado'!$CD$151:$DC$151,0)),0)</f>
        <v>4000</v>
      </c>
      <c r="G203" s="241">
        <f ca="1">+IFERROR(INDEX('Hoja de Trabajo para listado'!$A$155:$Z$1048576,MATCH($A203,'Hoja de Trabajo para listado'!$A$155:$A$1048576,0),MATCH((CUADRO!G$4&amp;$E203),'Hoja de Trabajo para listado'!$A$151:$Z$151,0)),0)+IFERROR(INDEX('Hoja de Trabajo para listado'!$AB$155:$BA$1048576,MATCH($A203,'Hoja de Trabajo para listado'!$AB$155:$AB$1048576,0),MATCH((CUADRO!G$4&amp;$E203),'Hoja de Trabajo para listado'!$AB$151:$BA$151,0)),0)+IFERROR(INDEX('Hoja de Trabajo para listado'!$BC$155:$CB$1048576,MATCH($A203,'Hoja de Trabajo para listado'!$BC$155:$BC$1048576,0),MATCH((CUADRO!G$4&amp;$E203),'Hoja de Trabajo para listado'!$BC$151:$CB$151,0)),0)+IFERROR(INDEX('Hoja de Trabajo para listado'!$DE$153:$DG$274,MATCH($A203,'Hoja de Trabajo para listado'!$DE$153:$DE$1048576,0),MATCH((CUADRO!G$4&amp;$E203),'Hoja de Trabajo para listado'!$DE$151:$DG$151,0)),0)+IFERROR(INDEX('Hoja de Trabajo para listado'!$CD$155:$DC$1048576,MATCH($A203,'Hoja de Trabajo para listado'!$CD$155:$CD$1048576,0),MATCH((CUADRO!G$4&amp;$E203),'Hoja de Trabajo para listado'!$CD$151:$DC$151,0)),0)</f>
        <v>0</v>
      </c>
      <c r="H203" s="241">
        <f ca="1">+IFERROR(INDEX('Hoja de Trabajo para listado'!$A$155:$Z$1048576,MATCH($A203,'Hoja de Trabajo para listado'!$A$155:$A$1048576,0),MATCH((CUADRO!H$4&amp;$E203),'Hoja de Trabajo para listado'!$A$151:$Z$151,0)),0)+IFERROR(INDEX('Hoja de Trabajo para listado'!$AB$155:$BA$1048576,MATCH($A203,'Hoja de Trabajo para listado'!$AB$155:$AB$1048576,0),MATCH((CUADRO!H$4&amp;$E203),'Hoja de Trabajo para listado'!$AB$151:$BA$151,0)),0)+IFERROR(INDEX('Hoja de Trabajo para listado'!$BC$155:$CB$1048576,MATCH($A203,'Hoja de Trabajo para listado'!$BC$155:$BC$1048576,0),MATCH((CUADRO!H$4&amp;$E203),'Hoja de Trabajo para listado'!$BC$151:$CB$151,0)),0)+IFERROR(INDEX('Hoja de Trabajo para listado'!$DE$153:$DG$274,MATCH($A203,'Hoja de Trabajo para listado'!$DE$153:$DE$1048576,0),MATCH((CUADRO!H$4&amp;$E203),'Hoja de Trabajo para listado'!$DE$151:$DG$151,0)),0)+IFERROR(INDEX('Hoja de Trabajo para listado'!$CD$155:$DC$1048576,MATCH($A203,'Hoja de Trabajo para listado'!$CD$155:$CD$1048576,0),MATCH((CUADRO!H$4&amp;$E203),'Hoja de Trabajo para listado'!$CD$151:$DC$151,0)),0)</f>
        <v>0</v>
      </c>
      <c r="I203" s="241">
        <f ca="1">+IFERROR(INDEX('Hoja de Trabajo para listado'!$A$155:$Z$1048576,MATCH($A203,'Hoja de Trabajo para listado'!$A$155:$A$1048576,0),MATCH((CUADRO!I$4&amp;$E203),'Hoja de Trabajo para listado'!$A$151:$Z$151,0)),0)+IFERROR(INDEX('Hoja de Trabajo para listado'!$AB$155:$BA$1048576,MATCH($A203,'Hoja de Trabajo para listado'!$AB$155:$AB$1048576,0),MATCH((CUADRO!I$4&amp;$E203),'Hoja de Trabajo para listado'!$AB$151:$BA$151,0)),0)+IFERROR(INDEX('Hoja de Trabajo para listado'!$BC$155:$CB$1048576,MATCH($A203,'Hoja de Trabajo para listado'!$BC$155:$BC$1048576,0),MATCH((CUADRO!I$4&amp;$E203),'Hoja de Trabajo para listado'!$BC$151:$CB$151,0)),0)+IFERROR(INDEX('Hoja de Trabajo para listado'!$DE$153:$DG$274,MATCH($A203,'Hoja de Trabajo para listado'!$DE$153:$DE$1048576,0),MATCH((CUADRO!I$4&amp;$E203),'Hoja de Trabajo para listado'!$DE$151:$DG$151,0)),0)+IFERROR(INDEX('Hoja de Trabajo para listado'!$CD$155:$DC$1048576,MATCH($A203,'Hoja de Trabajo para listado'!$CD$155:$CD$1048576,0),MATCH((CUADRO!I$4&amp;$E203),'Hoja de Trabajo para listado'!$CD$151:$DC$151,0)),0)</f>
        <v>0</v>
      </c>
      <c r="J203" s="241">
        <f ca="1">+IFERROR(INDEX('Hoja de Trabajo para listado'!$A$155:$Z$1048576,MATCH($A203,'Hoja de Trabajo para listado'!$A$155:$A$1048576,0),MATCH((CUADRO!J$4&amp;$E203),'Hoja de Trabajo para listado'!$A$151:$Z$151,0)),0)+IFERROR(INDEX('Hoja de Trabajo para listado'!$AB$155:$BA$1048576,MATCH($A203,'Hoja de Trabajo para listado'!$AB$155:$AB$1048576,0),MATCH((CUADRO!J$4&amp;$E203),'Hoja de Trabajo para listado'!$AB$151:$BA$151,0)),0)+IFERROR(INDEX('Hoja de Trabajo para listado'!$BC$155:$CB$1048576,MATCH($A203,'Hoja de Trabajo para listado'!$BC$155:$BC$1048576,0),MATCH((CUADRO!J$4&amp;$E203),'Hoja de Trabajo para listado'!$BC$151:$CB$151,0)),0)+IFERROR(INDEX('Hoja de Trabajo para listado'!$DE$153:$DG$274,MATCH($A203,'Hoja de Trabajo para listado'!$DE$153:$DE$1048576,0),MATCH((CUADRO!J$4&amp;$E203),'Hoja de Trabajo para listado'!$DE$151:$DG$151,0)),0)+IFERROR(INDEX('Hoja de Trabajo para listado'!$CD$155:$DC$1048576,MATCH($A203,'Hoja de Trabajo para listado'!$CD$155:$CD$1048576,0),MATCH((CUADRO!J$4&amp;$E203),'Hoja de Trabajo para listado'!$CD$151:$DC$151,0)),0)</f>
        <v>68088405.166200012</v>
      </c>
      <c r="K203" s="241">
        <f ca="1">+IFERROR(INDEX('Hoja de Trabajo para listado'!$A$155:$Z$1048576,MATCH($A203,'Hoja de Trabajo para listado'!$A$155:$A$1048576,0),MATCH((CUADRO!K$4&amp;$E203),'Hoja de Trabajo para listado'!$A$151:$Z$151,0)),0)+IFERROR(INDEX('Hoja de Trabajo para listado'!$AB$155:$BA$1048576,MATCH($A203,'Hoja de Trabajo para listado'!$AB$155:$AB$1048576,0),MATCH((CUADRO!K$4&amp;$E203),'Hoja de Trabajo para listado'!$AB$151:$BA$151,0)),0)+IFERROR(INDEX('Hoja de Trabajo para listado'!$BC$155:$CB$1048576,MATCH($A203,'Hoja de Trabajo para listado'!$BC$155:$BC$1048576,0),MATCH((CUADRO!K$4&amp;$E203),'Hoja de Trabajo para listado'!$BC$151:$CB$151,0)),0)+IFERROR(INDEX('Hoja de Trabajo para listado'!$DE$153:$DG$274,MATCH($A203,'Hoja de Trabajo para listado'!$DE$153:$DE$1048576,0),MATCH((CUADRO!K$4&amp;$E203),'Hoja de Trabajo para listado'!$DE$151:$DG$151,0)),0)+IFERROR(INDEX('Hoja de Trabajo para listado'!$CD$155:$DC$1048576,MATCH($A203,'Hoja de Trabajo para listado'!$CD$155:$CD$1048576,0),MATCH((CUADRO!K$4&amp;$E203),'Hoja de Trabajo para listado'!$CD$151:$DC$151,0)),0)</f>
        <v>0</v>
      </c>
      <c r="L203" s="241">
        <f ca="1">+IFERROR(INDEX('Hoja de Trabajo para listado'!$A$155:$Z$1048576,MATCH($A203,'Hoja de Trabajo para listado'!$A$155:$A$1048576,0),MATCH((CUADRO!L$4&amp;$E203),'Hoja de Trabajo para listado'!$A$151:$Z$151,0)),0)+IFERROR(INDEX('Hoja de Trabajo para listado'!$AB$155:$BA$1048576,MATCH($A203,'Hoja de Trabajo para listado'!$AB$155:$AB$1048576,0),MATCH((CUADRO!L$4&amp;$E203),'Hoja de Trabajo para listado'!$AB$151:$BA$151,0)),0)+IFERROR(INDEX('Hoja de Trabajo para listado'!$BC$155:$CB$1048576,MATCH($A203,'Hoja de Trabajo para listado'!$BC$155:$BC$1048576,0),MATCH((CUADRO!L$4&amp;$E203),'Hoja de Trabajo para listado'!$BC$151:$CB$151,0)),0)+IFERROR(INDEX('Hoja de Trabajo para listado'!$DE$153:$DG$274,MATCH($A203,'Hoja de Trabajo para listado'!$DE$153:$DE$1048576,0),MATCH((CUADRO!L$4&amp;$E203),'Hoja de Trabajo para listado'!$DE$151:$DG$151,0)),0)+IFERROR(INDEX('Hoja de Trabajo para listado'!$CD$155:$DC$1048576,MATCH($A203,'Hoja de Trabajo para listado'!$CD$155:$CD$1048576,0),MATCH((CUADRO!L$4&amp;$E203),'Hoja de Trabajo para listado'!$CD$151:$DC$151,0)),0)</f>
        <v>0</v>
      </c>
      <c r="M203" s="241">
        <f ca="1">+IFERROR(INDEX('Hoja de Trabajo para listado'!$A$155:$Z$1048576,MATCH($A203,'Hoja de Trabajo para listado'!$A$155:$A$1048576,0),MATCH((CUADRO!M$4&amp;$E203),'Hoja de Trabajo para listado'!$A$151:$Z$151,0)),0)+IFERROR(INDEX('Hoja de Trabajo para listado'!$AB$155:$BA$1048576,MATCH($A203,'Hoja de Trabajo para listado'!$AB$155:$AB$1048576,0),MATCH((CUADRO!M$4&amp;$E203),'Hoja de Trabajo para listado'!$AB$151:$BA$151,0)),0)+IFERROR(INDEX('Hoja de Trabajo para listado'!$BC$155:$CB$1048576,MATCH($A203,'Hoja de Trabajo para listado'!$BC$155:$BC$1048576,0),MATCH((CUADRO!M$4&amp;$E203),'Hoja de Trabajo para listado'!$BC$151:$CB$151,0)),0)+IFERROR(INDEX('Hoja de Trabajo para listado'!$DE$153:$DG$274,MATCH($A203,'Hoja de Trabajo para listado'!$DE$153:$DE$1048576,0),MATCH((CUADRO!M$4&amp;$E203),'Hoja de Trabajo para listado'!$DE$151:$DG$151,0)),0)+IFERROR(INDEX('Hoja de Trabajo para listado'!$CD$155:$DC$1048576,MATCH($A203,'Hoja de Trabajo para listado'!$CD$155:$CD$1048576,0),MATCH((CUADRO!M$4&amp;$E203),'Hoja de Trabajo para listado'!$CD$151:$DC$151,0)),0)</f>
        <v>0</v>
      </c>
      <c r="N203" s="241">
        <f ca="1">+IFERROR(INDEX('Hoja de Trabajo para listado'!$A$155:$Z$1048576,MATCH($A203,'Hoja de Trabajo para listado'!$A$155:$A$1048576,0),MATCH((CUADRO!N$4&amp;$E203),'Hoja de Trabajo para listado'!$A$151:$Z$151,0)),0)+IFERROR(INDEX('Hoja de Trabajo para listado'!$AB$155:$BA$1048576,MATCH($A203,'Hoja de Trabajo para listado'!$AB$155:$AB$1048576,0),MATCH((CUADRO!N$4&amp;$E203),'Hoja de Trabajo para listado'!$AB$151:$BA$151,0)),0)+IFERROR(INDEX('Hoja de Trabajo para listado'!$BC$155:$CB$1048576,MATCH($A203,'Hoja de Trabajo para listado'!$BC$155:$BC$1048576,0),MATCH((CUADRO!N$4&amp;$E203),'Hoja de Trabajo para listado'!$BC$151:$CB$151,0)),0)+IFERROR(INDEX('Hoja de Trabajo para listado'!$DE$153:$DG$274,MATCH($A203,'Hoja de Trabajo para listado'!$DE$153:$DE$1048576,0),MATCH((CUADRO!N$4&amp;$E203),'Hoja de Trabajo para listado'!$DE$151:$DG$151,0)),0)+IFERROR(INDEX('Hoja de Trabajo para listado'!$CD$155:$DC$1048576,MATCH($A203,'Hoja de Trabajo para listado'!$CD$155:$CD$1048576,0),MATCH((CUADRO!N$4&amp;$E203),'Hoja de Trabajo para listado'!$CD$151:$DC$151,0)),0)</f>
        <v>0</v>
      </c>
      <c r="O203" s="241">
        <f ca="1">+IFERROR(INDEX('Hoja de Trabajo para listado'!$A$155:$Z$1048576,MATCH($A203,'Hoja de Trabajo para listado'!$A$155:$A$1048576,0),MATCH((CUADRO!O$4&amp;$E203),'Hoja de Trabajo para listado'!$A$151:$Z$151,0)),0)+IFERROR(INDEX('Hoja de Trabajo para listado'!$AB$155:$BA$1048576,MATCH($A203,'Hoja de Trabajo para listado'!$AB$155:$AB$1048576,0),MATCH((CUADRO!O$4&amp;$E203),'Hoja de Trabajo para listado'!$AB$151:$BA$151,0)),0)+IFERROR(INDEX('Hoja de Trabajo para listado'!$BC$155:$CB$1048576,MATCH($A203,'Hoja de Trabajo para listado'!$BC$155:$BC$1048576,0),MATCH((CUADRO!O$4&amp;$E203),'Hoja de Trabajo para listado'!$BC$151:$CB$151,0)),0)+IFERROR(INDEX('Hoja de Trabajo para listado'!$DE$153:$DG$274,MATCH($A203,'Hoja de Trabajo para listado'!$DE$153:$DE$1048576,0),MATCH((CUADRO!O$4&amp;$E203),'Hoja de Trabajo para listado'!$DE$151:$DG$151,0)),0)+IFERROR(INDEX('Hoja de Trabajo para listado'!$CD$155:$DC$1048576,MATCH($A203,'Hoja de Trabajo para listado'!$CD$155:$CD$1048576,0),MATCH((CUADRO!O$4&amp;$E203),'Hoja de Trabajo para listado'!$CD$151:$DC$151,0)),0)</f>
        <v>0</v>
      </c>
      <c r="P203" s="241">
        <f ca="1">+IFERROR(INDEX('Hoja de Trabajo para listado'!$A$155:$Z$1048576,MATCH($A203,'Hoja de Trabajo para listado'!$A$155:$A$1048576,0),MATCH((CUADRO!P$4&amp;$E203),'Hoja de Trabajo para listado'!$A$151:$Z$151,0)),0)+IFERROR(INDEX('Hoja de Trabajo para listado'!$AB$155:$BA$1048576,MATCH($A203,'Hoja de Trabajo para listado'!$AB$155:$AB$1048576,0),MATCH((CUADRO!P$4&amp;$E203),'Hoja de Trabajo para listado'!$AB$151:$BA$151,0)),0)+IFERROR(INDEX('Hoja de Trabajo para listado'!$BC$155:$CB$1048576,MATCH($A203,'Hoja de Trabajo para listado'!$BC$155:$BC$1048576,0),MATCH((CUADRO!P$4&amp;$E203),'Hoja de Trabajo para listado'!$BC$151:$CB$151,0)),0)+IFERROR(INDEX('Hoja de Trabajo para listado'!$DE$153:$DG$274,MATCH($A203,'Hoja de Trabajo para listado'!$DE$153:$DE$1048576,0),MATCH((CUADRO!P$4&amp;$E203),'Hoja de Trabajo para listado'!$DE$151:$DG$151,0)),0)+IFERROR(INDEX('Hoja de Trabajo para listado'!$CD$155:$DC$1048576,MATCH($A203,'Hoja de Trabajo para listado'!$CD$155:$CD$1048576,0),MATCH((CUADRO!P$4&amp;$E203),'Hoja de Trabajo para listado'!$CD$151:$DC$151,0)),0)</f>
        <v>0</v>
      </c>
      <c r="Q203" s="241">
        <f ca="1">+IFERROR(INDEX('Hoja de Trabajo para listado'!$A$155:$Z$1048576,MATCH($A203,'Hoja de Trabajo para listado'!$A$155:$A$1048576,0),MATCH((CUADRO!Q$4&amp;$E203),'Hoja de Trabajo para listado'!$A$151:$Z$151,0)),0)+IFERROR(INDEX('Hoja de Trabajo para listado'!$AB$155:$BA$1048576,MATCH($A203,'Hoja de Trabajo para listado'!$AB$155:$AB$1048576,0),MATCH((CUADRO!Q$4&amp;$E203),'Hoja de Trabajo para listado'!$AB$151:$BA$151,0)),0)+IFERROR(INDEX('Hoja de Trabajo para listado'!$BC$155:$CB$1048576,MATCH($A203,'Hoja de Trabajo para listado'!$BC$155:$BC$1048576,0),MATCH((CUADRO!Q$4&amp;$E203),'Hoja de Trabajo para listado'!$BC$151:$CB$151,0)),0)+IFERROR(INDEX('Hoja de Trabajo para listado'!$DE$153:$DG$274,MATCH($A203,'Hoja de Trabajo para listado'!$DE$153:$DE$1048576,0),MATCH((CUADRO!Q$4&amp;$E203),'Hoja de Trabajo para listado'!$DE$151:$DG$151,0)),0)+IFERROR(INDEX('Hoja de Trabajo para listado'!$CD$155:$DC$1048576,MATCH($A203,'Hoja de Trabajo para listado'!$CD$155:$CD$1048576,0),MATCH((CUADRO!Q$4&amp;$E203),'Hoja de Trabajo para listado'!$CD$151:$DC$151,0)),0)</f>
        <v>0</v>
      </c>
      <c r="R203" s="241">
        <f t="shared" ca="1" si="6"/>
        <v>68092405.166200012</v>
      </c>
      <c r="S203" s="241"/>
      <c r="T203" s="241">
        <f ca="1">+T204</f>
        <v>253624584.79620001</v>
      </c>
      <c r="U203" s="240">
        <f t="shared" si="7"/>
        <v>1</v>
      </c>
    </row>
    <row r="204" spans="1:21" ht="15" customHeight="1">
      <c r="A204" s="353">
        <v>291</v>
      </c>
      <c r="B204" s="382"/>
      <c r="C204" s="305" t="str">
        <f>+VLOOKUP(A204,bd_lista!$A$3:$C$592,3,FALSE)</f>
        <v>Administradora Boliviana de Carreteras</v>
      </c>
      <c r="D204" s="384"/>
      <c r="E204" s="305" t="s">
        <v>684</v>
      </c>
      <c r="F204" s="243">
        <f ca="1">+IFERROR(INDEX('Hoja de Trabajo para listado'!$A$155:$Z$1048576,MATCH($A204,'Hoja de Trabajo para listado'!$A$155:$A$1048576,0),MATCH((CUADRO!F$4&amp;$E204),'Hoja de Trabajo para listado'!$A$151:$Z$151,0)),0)+IFERROR(INDEX('Hoja de Trabajo para listado'!$AB$155:$BA$1048576,MATCH($A204,'Hoja de Trabajo para listado'!$AB$155:$AB$1048576,0),MATCH((CUADRO!F$4&amp;$E204),'Hoja de Trabajo para listado'!$AB$151:$BA$151,0)),0)+IFERROR(INDEX('Hoja de Trabajo para listado'!$BC$155:$CB$1048576,MATCH($A204,'Hoja de Trabajo para listado'!$BC$155:$BC$1048576,0),MATCH((CUADRO!F$4&amp;$E204),'Hoja de Trabajo para listado'!$BC$151:$CB$151,0)),0)+IFERROR(INDEX('Hoja de Trabajo para listado'!$DE$153:$DG$274,MATCH($A204,'Hoja de Trabajo para listado'!$DE$153:$DE$1048576,0),MATCH((CUADRO!F$4&amp;$E204),'Hoja de Trabajo para listado'!$DE$151:$DG$151,0)),0)+IFERROR(INDEX('Hoja de Trabajo para listado'!$CD$155:$DC$1048576,MATCH($A204,'Hoja de Trabajo para listado'!$CD$155:$CD$1048576,0),MATCH((CUADRO!F$4&amp;$E204),'Hoja de Trabajo para listado'!$CD$151:$DC$151,0)),0)</f>
        <v>2527</v>
      </c>
      <c r="G204" s="243">
        <f ca="1">+IFERROR(INDEX('Hoja de Trabajo para listado'!$A$155:$Z$1048576,MATCH($A204,'Hoja de Trabajo para listado'!$A$155:$A$1048576,0),MATCH((CUADRO!G$4&amp;$E204),'Hoja de Trabajo para listado'!$A$151:$Z$151,0)),0)+IFERROR(INDEX('Hoja de Trabajo para listado'!$AB$155:$BA$1048576,MATCH($A204,'Hoja de Trabajo para listado'!$AB$155:$AB$1048576,0),MATCH((CUADRO!G$4&amp;$E204),'Hoja de Trabajo para listado'!$AB$151:$BA$151,0)),0)+IFERROR(INDEX('Hoja de Trabajo para listado'!$BC$155:$CB$1048576,MATCH($A204,'Hoja de Trabajo para listado'!$BC$155:$BC$1048576,0),MATCH((CUADRO!G$4&amp;$E204),'Hoja de Trabajo para listado'!$BC$151:$CB$151,0)),0)+IFERROR(INDEX('Hoja de Trabajo para listado'!$DE$153:$DG$274,MATCH($A204,'Hoja de Trabajo para listado'!$DE$153:$DE$1048576,0),MATCH((CUADRO!G$4&amp;$E204),'Hoja de Trabajo para listado'!$DE$151:$DG$151,0)),0)+IFERROR(INDEX('Hoja de Trabajo para listado'!$CD$155:$DC$1048576,MATCH($A204,'Hoja de Trabajo para listado'!$CD$155:$CD$1048576,0),MATCH((CUADRO!G$4&amp;$E204),'Hoja de Trabajo para listado'!$CD$151:$DC$151,0)),0)</f>
        <v>0</v>
      </c>
      <c r="H204" s="243">
        <f ca="1">+IFERROR(INDEX('Hoja de Trabajo para listado'!$A$155:$Z$1048576,MATCH($A204,'Hoja de Trabajo para listado'!$A$155:$A$1048576,0),MATCH((CUADRO!H$4&amp;$E204),'Hoja de Trabajo para listado'!$A$151:$Z$151,0)),0)+IFERROR(INDEX('Hoja de Trabajo para listado'!$AB$155:$BA$1048576,MATCH($A204,'Hoja de Trabajo para listado'!$AB$155:$AB$1048576,0),MATCH((CUADRO!H$4&amp;$E204),'Hoja de Trabajo para listado'!$AB$151:$BA$151,0)),0)+IFERROR(INDEX('Hoja de Trabajo para listado'!$BC$155:$CB$1048576,MATCH($A204,'Hoja de Trabajo para listado'!$BC$155:$BC$1048576,0),MATCH((CUADRO!H$4&amp;$E204),'Hoja de Trabajo para listado'!$BC$151:$CB$151,0)),0)+IFERROR(INDEX('Hoja de Trabajo para listado'!$DE$153:$DG$274,MATCH($A204,'Hoja de Trabajo para listado'!$DE$153:$DE$1048576,0),MATCH((CUADRO!H$4&amp;$E204),'Hoja de Trabajo para listado'!$DE$151:$DG$151,0)),0)+IFERROR(INDEX('Hoja de Trabajo para listado'!$CD$155:$DC$1048576,MATCH($A204,'Hoja de Trabajo para listado'!$CD$155:$CD$1048576,0),MATCH((CUADRO!H$4&amp;$E204),'Hoja de Trabajo para listado'!$CD$151:$DC$151,0)),0)</f>
        <v>0</v>
      </c>
      <c r="I204" s="243">
        <f ca="1">+IFERROR(INDEX('Hoja de Trabajo para listado'!$A$155:$Z$1048576,MATCH($A204,'Hoja de Trabajo para listado'!$A$155:$A$1048576,0),MATCH((CUADRO!I$4&amp;$E204),'Hoja de Trabajo para listado'!$A$151:$Z$151,0)),0)+IFERROR(INDEX('Hoja de Trabajo para listado'!$AB$155:$BA$1048576,MATCH($A204,'Hoja de Trabajo para listado'!$AB$155:$AB$1048576,0),MATCH((CUADRO!I$4&amp;$E204),'Hoja de Trabajo para listado'!$AB$151:$BA$151,0)),0)+IFERROR(INDEX('Hoja de Trabajo para listado'!$BC$155:$CB$1048576,MATCH($A204,'Hoja de Trabajo para listado'!$BC$155:$BC$1048576,0),MATCH((CUADRO!I$4&amp;$E204),'Hoja de Trabajo para listado'!$BC$151:$CB$151,0)),0)+IFERROR(INDEX('Hoja de Trabajo para listado'!$DE$153:$DG$274,MATCH($A204,'Hoja de Trabajo para listado'!$DE$153:$DE$1048576,0),MATCH((CUADRO!I$4&amp;$E204),'Hoja de Trabajo para listado'!$DE$151:$DG$151,0)),0)+IFERROR(INDEX('Hoja de Trabajo para listado'!$CD$155:$DC$1048576,MATCH($A204,'Hoja de Trabajo para listado'!$CD$155:$CD$1048576,0),MATCH((CUADRO!I$4&amp;$E204),'Hoja de Trabajo para listado'!$CD$151:$DC$151,0)),0)</f>
        <v>0</v>
      </c>
      <c r="J204" s="243">
        <f ca="1">+IFERROR(INDEX('Hoja de Trabajo para listado'!$A$155:$Z$1048576,MATCH($A204,'Hoja de Trabajo para listado'!$A$155:$A$1048576,0),MATCH((CUADRO!J$4&amp;$E204),'Hoja de Trabajo para listado'!$A$151:$Z$151,0)),0)+IFERROR(INDEX('Hoja de Trabajo para listado'!$AB$155:$BA$1048576,MATCH($A204,'Hoja de Trabajo para listado'!$AB$155:$AB$1048576,0),MATCH((CUADRO!J$4&amp;$E204),'Hoja de Trabajo para listado'!$AB$151:$BA$151,0)),0)+IFERROR(INDEX('Hoja de Trabajo para listado'!$BC$155:$CB$1048576,MATCH($A204,'Hoja de Trabajo para listado'!$BC$155:$BC$1048576,0),MATCH((CUADRO!J$4&amp;$E204),'Hoja de Trabajo para listado'!$BC$151:$CB$151,0)),0)+IFERROR(INDEX('Hoja de Trabajo para listado'!$DE$153:$DG$274,MATCH($A204,'Hoja de Trabajo para listado'!$DE$153:$DE$1048576,0),MATCH((CUADRO!J$4&amp;$E204),'Hoja de Trabajo para listado'!$DE$151:$DG$151,0)),0)+IFERROR(INDEX('Hoja de Trabajo para listado'!$CD$155:$DC$1048576,MATCH($A204,'Hoja de Trabajo para listado'!$CD$155:$CD$1048576,0),MATCH((CUADRO!J$4&amp;$E204),'Hoja de Trabajo para listado'!$CD$151:$DC$151,0)),0)</f>
        <v>185529652.63</v>
      </c>
      <c r="K204" s="243">
        <f ca="1">+IFERROR(INDEX('Hoja de Trabajo para listado'!$A$155:$Z$1048576,MATCH($A204,'Hoja de Trabajo para listado'!$A$155:$A$1048576,0),MATCH((CUADRO!K$4&amp;$E204),'Hoja de Trabajo para listado'!$A$151:$Z$151,0)),0)+IFERROR(INDEX('Hoja de Trabajo para listado'!$AB$155:$BA$1048576,MATCH($A204,'Hoja de Trabajo para listado'!$AB$155:$AB$1048576,0),MATCH((CUADRO!K$4&amp;$E204),'Hoja de Trabajo para listado'!$AB$151:$BA$151,0)),0)+IFERROR(INDEX('Hoja de Trabajo para listado'!$BC$155:$CB$1048576,MATCH($A204,'Hoja de Trabajo para listado'!$BC$155:$BC$1048576,0),MATCH((CUADRO!K$4&amp;$E204),'Hoja de Trabajo para listado'!$BC$151:$CB$151,0)),0)+IFERROR(INDEX('Hoja de Trabajo para listado'!$DE$153:$DG$274,MATCH($A204,'Hoja de Trabajo para listado'!$DE$153:$DE$1048576,0),MATCH((CUADRO!K$4&amp;$E204),'Hoja de Trabajo para listado'!$DE$151:$DG$151,0)),0)+IFERROR(INDEX('Hoja de Trabajo para listado'!$CD$155:$DC$1048576,MATCH($A204,'Hoja de Trabajo para listado'!$CD$155:$CD$1048576,0),MATCH((CUADRO!K$4&amp;$E204),'Hoja de Trabajo para listado'!$CD$151:$DC$151,0)),0)</f>
        <v>0</v>
      </c>
      <c r="L204" s="243">
        <f ca="1">+IFERROR(INDEX('Hoja de Trabajo para listado'!$A$155:$Z$1048576,MATCH($A204,'Hoja de Trabajo para listado'!$A$155:$A$1048576,0),MATCH((CUADRO!L$4&amp;$E204),'Hoja de Trabajo para listado'!$A$151:$Z$151,0)),0)+IFERROR(INDEX('Hoja de Trabajo para listado'!$AB$155:$BA$1048576,MATCH($A204,'Hoja de Trabajo para listado'!$AB$155:$AB$1048576,0),MATCH((CUADRO!L$4&amp;$E204),'Hoja de Trabajo para listado'!$AB$151:$BA$151,0)),0)+IFERROR(INDEX('Hoja de Trabajo para listado'!$BC$155:$CB$1048576,MATCH($A204,'Hoja de Trabajo para listado'!$BC$155:$BC$1048576,0),MATCH((CUADRO!L$4&amp;$E204),'Hoja de Trabajo para listado'!$BC$151:$CB$151,0)),0)+IFERROR(INDEX('Hoja de Trabajo para listado'!$DE$153:$DG$274,MATCH($A204,'Hoja de Trabajo para listado'!$DE$153:$DE$1048576,0),MATCH((CUADRO!L$4&amp;$E204),'Hoja de Trabajo para listado'!$DE$151:$DG$151,0)),0)+IFERROR(INDEX('Hoja de Trabajo para listado'!$CD$155:$DC$1048576,MATCH($A204,'Hoja de Trabajo para listado'!$CD$155:$CD$1048576,0),MATCH((CUADRO!L$4&amp;$E204),'Hoja de Trabajo para listado'!$CD$151:$DC$151,0)),0)</f>
        <v>0</v>
      </c>
      <c r="M204" s="243">
        <f ca="1">+IFERROR(INDEX('Hoja de Trabajo para listado'!$A$155:$Z$1048576,MATCH($A204,'Hoja de Trabajo para listado'!$A$155:$A$1048576,0),MATCH((CUADRO!M$4&amp;$E204),'Hoja de Trabajo para listado'!$A$151:$Z$151,0)),0)+IFERROR(INDEX('Hoja de Trabajo para listado'!$AB$155:$BA$1048576,MATCH($A204,'Hoja de Trabajo para listado'!$AB$155:$AB$1048576,0),MATCH((CUADRO!M$4&amp;$E204),'Hoja de Trabajo para listado'!$AB$151:$BA$151,0)),0)+IFERROR(INDEX('Hoja de Trabajo para listado'!$BC$155:$CB$1048576,MATCH($A204,'Hoja de Trabajo para listado'!$BC$155:$BC$1048576,0),MATCH((CUADRO!M$4&amp;$E204),'Hoja de Trabajo para listado'!$BC$151:$CB$151,0)),0)+IFERROR(INDEX('Hoja de Trabajo para listado'!$DE$153:$DG$274,MATCH($A204,'Hoja de Trabajo para listado'!$DE$153:$DE$1048576,0),MATCH((CUADRO!M$4&amp;$E204),'Hoja de Trabajo para listado'!$DE$151:$DG$151,0)),0)+IFERROR(INDEX('Hoja de Trabajo para listado'!$CD$155:$DC$1048576,MATCH($A204,'Hoja de Trabajo para listado'!$CD$155:$CD$1048576,0),MATCH((CUADRO!M$4&amp;$E204),'Hoja de Trabajo para listado'!$CD$151:$DC$151,0)),0)</f>
        <v>0</v>
      </c>
      <c r="N204" s="243">
        <f ca="1">+IFERROR(INDEX('Hoja de Trabajo para listado'!$A$155:$Z$1048576,MATCH($A204,'Hoja de Trabajo para listado'!$A$155:$A$1048576,0),MATCH((CUADRO!N$4&amp;$E204),'Hoja de Trabajo para listado'!$A$151:$Z$151,0)),0)+IFERROR(INDEX('Hoja de Trabajo para listado'!$AB$155:$BA$1048576,MATCH($A204,'Hoja de Trabajo para listado'!$AB$155:$AB$1048576,0),MATCH((CUADRO!N$4&amp;$E204),'Hoja de Trabajo para listado'!$AB$151:$BA$151,0)),0)+IFERROR(INDEX('Hoja de Trabajo para listado'!$BC$155:$CB$1048576,MATCH($A204,'Hoja de Trabajo para listado'!$BC$155:$BC$1048576,0),MATCH((CUADRO!N$4&amp;$E204),'Hoja de Trabajo para listado'!$BC$151:$CB$151,0)),0)+IFERROR(INDEX('Hoja de Trabajo para listado'!$DE$153:$DG$274,MATCH($A204,'Hoja de Trabajo para listado'!$DE$153:$DE$1048576,0),MATCH((CUADRO!N$4&amp;$E204),'Hoja de Trabajo para listado'!$DE$151:$DG$151,0)),0)+IFERROR(INDEX('Hoja de Trabajo para listado'!$CD$155:$DC$1048576,MATCH($A204,'Hoja de Trabajo para listado'!$CD$155:$CD$1048576,0),MATCH((CUADRO!N$4&amp;$E204),'Hoja de Trabajo para listado'!$CD$151:$DC$151,0)),0)</f>
        <v>0</v>
      </c>
      <c r="O204" s="243">
        <f ca="1">+IFERROR(INDEX('Hoja de Trabajo para listado'!$A$155:$Z$1048576,MATCH($A204,'Hoja de Trabajo para listado'!$A$155:$A$1048576,0),MATCH((CUADRO!O$4&amp;$E204),'Hoja de Trabajo para listado'!$A$151:$Z$151,0)),0)+IFERROR(INDEX('Hoja de Trabajo para listado'!$AB$155:$BA$1048576,MATCH($A204,'Hoja de Trabajo para listado'!$AB$155:$AB$1048576,0),MATCH((CUADRO!O$4&amp;$E204),'Hoja de Trabajo para listado'!$AB$151:$BA$151,0)),0)+IFERROR(INDEX('Hoja de Trabajo para listado'!$BC$155:$CB$1048576,MATCH($A204,'Hoja de Trabajo para listado'!$BC$155:$BC$1048576,0),MATCH((CUADRO!O$4&amp;$E204),'Hoja de Trabajo para listado'!$BC$151:$CB$151,0)),0)+IFERROR(INDEX('Hoja de Trabajo para listado'!$DE$153:$DG$274,MATCH($A204,'Hoja de Trabajo para listado'!$DE$153:$DE$1048576,0),MATCH((CUADRO!O$4&amp;$E204),'Hoja de Trabajo para listado'!$DE$151:$DG$151,0)),0)+IFERROR(INDEX('Hoja de Trabajo para listado'!$CD$155:$DC$1048576,MATCH($A204,'Hoja de Trabajo para listado'!$CD$155:$CD$1048576,0),MATCH((CUADRO!O$4&amp;$E204),'Hoja de Trabajo para listado'!$CD$151:$DC$151,0)),0)</f>
        <v>0</v>
      </c>
      <c r="P204" s="243">
        <f ca="1">+IFERROR(INDEX('Hoja de Trabajo para listado'!$A$155:$Z$1048576,MATCH($A204,'Hoja de Trabajo para listado'!$A$155:$A$1048576,0),MATCH((CUADRO!P$4&amp;$E204),'Hoja de Trabajo para listado'!$A$151:$Z$151,0)),0)+IFERROR(INDEX('Hoja de Trabajo para listado'!$AB$155:$BA$1048576,MATCH($A204,'Hoja de Trabajo para listado'!$AB$155:$AB$1048576,0),MATCH((CUADRO!P$4&amp;$E204),'Hoja de Trabajo para listado'!$AB$151:$BA$151,0)),0)+IFERROR(INDEX('Hoja de Trabajo para listado'!$BC$155:$CB$1048576,MATCH($A204,'Hoja de Trabajo para listado'!$BC$155:$BC$1048576,0),MATCH((CUADRO!P$4&amp;$E204),'Hoja de Trabajo para listado'!$BC$151:$CB$151,0)),0)+IFERROR(INDEX('Hoja de Trabajo para listado'!$DE$153:$DG$274,MATCH($A204,'Hoja de Trabajo para listado'!$DE$153:$DE$1048576,0),MATCH((CUADRO!P$4&amp;$E204),'Hoja de Trabajo para listado'!$DE$151:$DG$151,0)),0)+IFERROR(INDEX('Hoja de Trabajo para listado'!$CD$155:$DC$1048576,MATCH($A204,'Hoja de Trabajo para listado'!$CD$155:$CD$1048576,0),MATCH((CUADRO!P$4&amp;$E204),'Hoja de Trabajo para listado'!$CD$151:$DC$151,0)),0)</f>
        <v>0</v>
      </c>
      <c r="Q204" s="243">
        <f ca="1">+IFERROR(INDEX('Hoja de Trabajo para listado'!$A$155:$Z$1048576,MATCH($A204,'Hoja de Trabajo para listado'!$A$155:$A$1048576,0),MATCH((CUADRO!Q$4&amp;$E204),'Hoja de Trabajo para listado'!$A$151:$Z$151,0)),0)+IFERROR(INDEX('Hoja de Trabajo para listado'!$AB$155:$BA$1048576,MATCH($A204,'Hoja de Trabajo para listado'!$AB$155:$AB$1048576,0),MATCH((CUADRO!Q$4&amp;$E204),'Hoja de Trabajo para listado'!$AB$151:$BA$151,0)),0)+IFERROR(INDEX('Hoja de Trabajo para listado'!$BC$155:$CB$1048576,MATCH($A204,'Hoja de Trabajo para listado'!$BC$155:$BC$1048576,0),MATCH((CUADRO!Q$4&amp;$E204),'Hoja de Trabajo para listado'!$BC$151:$CB$151,0)),0)+IFERROR(INDEX('Hoja de Trabajo para listado'!$DE$153:$DG$274,MATCH($A204,'Hoja de Trabajo para listado'!$DE$153:$DE$1048576,0),MATCH((CUADRO!Q$4&amp;$E204),'Hoja de Trabajo para listado'!$DE$151:$DG$151,0)),0)+IFERROR(INDEX('Hoja de Trabajo para listado'!$CD$155:$DC$1048576,MATCH($A204,'Hoja de Trabajo para listado'!$CD$155:$CD$1048576,0),MATCH((CUADRO!Q$4&amp;$E204),'Hoja de Trabajo para listado'!$CD$151:$DC$151,0)),0)</f>
        <v>0</v>
      </c>
      <c r="R204" s="243">
        <f t="shared" ca="1" si="6"/>
        <v>185532179.63</v>
      </c>
      <c r="S204" s="243">
        <f ca="1">+R203+R204</f>
        <v>253624584.79620001</v>
      </c>
      <c r="T204" s="243">
        <f ca="1">+S204</f>
        <v>253624584.79620001</v>
      </c>
      <c r="U204" s="242">
        <f t="shared" si="7"/>
        <v>2</v>
      </c>
    </row>
    <row r="205" spans="1:21" ht="15" customHeight="1">
      <c r="A205" s="354">
        <v>292</v>
      </c>
      <c r="B205" s="381">
        <f>+A205</f>
        <v>292</v>
      </c>
      <c r="C205" s="245" t="str">
        <f>+VLOOKUP(A205,bd_lista!$A$3:$C$592,3,FALSE)</f>
        <v>Vías Bolivia</v>
      </c>
      <c r="D205" s="383" t="str">
        <f>+C205</f>
        <v>Vías Bolivia</v>
      </c>
      <c r="E205" s="245" t="s">
        <v>683</v>
      </c>
      <c r="F205" s="241">
        <f ca="1">+IFERROR(INDEX('Hoja de Trabajo para listado'!$A$155:$Z$1048576,MATCH($A205,'Hoja de Trabajo para listado'!$A$155:$A$1048576,0),MATCH((CUADRO!F$4&amp;$E205),'Hoja de Trabajo para listado'!$A$151:$Z$151,0)),0)+IFERROR(INDEX('Hoja de Trabajo para listado'!$AB$155:$BA$1048576,MATCH($A205,'Hoja de Trabajo para listado'!$AB$155:$AB$1048576,0),MATCH((CUADRO!F$4&amp;$E205),'Hoja de Trabajo para listado'!$AB$151:$BA$151,0)),0)+IFERROR(INDEX('Hoja de Trabajo para listado'!$BC$155:$CB$1048576,MATCH($A205,'Hoja de Trabajo para listado'!$BC$155:$BC$1048576,0),MATCH((CUADRO!F$4&amp;$E205),'Hoja de Trabajo para listado'!$BC$151:$CB$151,0)),0)+IFERROR(INDEX('Hoja de Trabajo para listado'!$DE$153:$DG$274,MATCH($A205,'Hoja de Trabajo para listado'!$DE$153:$DE$1048576,0),MATCH((CUADRO!F$4&amp;$E205),'Hoja de Trabajo para listado'!$DE$151:$DG$151,0)),0)+IFERROR(INDEX('Hoja de Trabajo para listado'!$CD$155:$DC$1048576,MATCH($A205,'Hoja de Trabajo para listado'!$CD$155:$CD$1048576,0),MATCH((CUADRO!F$4&amp;$E205),'Hoja de Trabajo para listado'!$CD$151:$DC$151,0)),0)</f>
        <v>0</v>
      </c>
      <c r="G205" s="241">
        <f ca="1">+IFERROR(INDEX('Hoja de Trabajo para listado'!$A$155:$Z$1048576,MATCH($A205,'Hoja de Trabajo para listado'!$A$155:$A$1048576,0),MATCH((CUADRO!G$4&amp;$E205),'Hoja de Trabajo para listado'!$A$151:$Z$151,0)),0)+IFERROR(INDEX('Hoja de Trabajo para listado'!$AB$155:$BA$1048576,MATCH($A205,'Hoja de Trabajo para listado'!$AB$155:$AB$1048576,0),MATCH((CUADRO!G$4&amp;$E205),'Hoja de Trabajo para listado'!$AB$151:$BA$151,0)),0)+IFERROR(INDEX('Hoja de Trabajo para listado'!$BC$155:$CB$1048576,MATCH($A205,'Hoja de Trabajo para listado'!$BC$155:$BC$1048576,0),MATCH((CUADRO!G$4&amp;$E205),'Hoja de Trabajo para listado'!$BC$151:$CB$151,0)),0)+IFERROR(INDEX('Hoja de Trabajo para listado'!$DE$153:$DG$274,MATCH($A205,'Hoja de Trabajo para listado'!$DE$153:$DE$1048576,0),MATCH((CUADRO!G$4&amp;$E205),'Hoja de Trabajo para listado'!$DE$151:$DG$151,0)),0)+IFERROR(INDEX('Hoja de Trabajo para listado'!$CD$155:$DC$1048576,MATCH($A205,'Hoja de Trabajo para listado'!$CD$155:$CD$1048576,0),MATCH((CUADRO!G$4&amp;$E205),'Hoja de Trabajo para listado'!$CD$151:$DC$151,0)),0)</f>
        <v>0</v>
      </c>
      <c r="H205" s="241">
        <f ca="1">+IFERROR(INDEX('Hoja de Trabajo para listado'!$A$155:$Z$1048576,MATCH($A205,'Hoja de Trabajo para listado'!$A$155:$A$1048576,0),MATCH((CUADRO!H$4&amp;$E205),'Hoja de Trabajo para listado'!$A$151:$Z$151,0)),0)+IFERROR(INDEX('Hoja de Trabajo para listado'!$AB$155:$BA$1048576,MATCH($A205,'Hoja de Trabajo para listado'!$AB$155:$AB$1048576,0),MATCH((CUADRO!H$4&amp;$E205),'Hoja de Trabajo para listado'!$AB$151:$BA$151,0)),0)+IFERROR(INDEX('Hoja de Trabajo para listado'!$BC$155:$CB$1048576,MATCH($A205,'Hoja de Trabajo para listado'!$BC$155:$BC$1048576,0),MATCH((CUADRO!H$4&amp;$E205),'Hoja de Trabajo para listado'!$BC$151:$CB$151,0)),0)+IFERROR(INDEX('Hoja de Trabajo para listado'!$DE$153:$DG$274,MATCH($A205,'Hoja de Trabajo para listado'!$DE$153:$DE$1048576,0),MATCH((CUADRO!H$4&amp;$E205),'Hoja de Trabajo para listado'!$DE$151:$DG$151,0)),0)+IFERROR(INDEX('Hoja de Trabajo para listado'!$CD$155:$DC$1048576,MATCH($A205,'Hoja de Trabajo para listado'!$CD$155:$CD$1048576,0),MATCH((CUADRO!H$4&amp;$E205),'Hoja de Trabajo para listado'!$CD$151:$DC$151,0)),0)</f>
        <v>0</v>
      </c>
      <c r="I205" s="241">
        <f ca="1">+IFERROR(INDEX('Hoja de Trabajo para listado'!$A$155:$Z$1048576,MATCH($A205,'Hoja de Trabajo para listado'!$A$155:$A$1048576,0),MATCH((CUADRO!I$4&amp;$E205),'Hoja de Trabajo para listado'!$A$151:$Z$151,0)),0)+IFERROR(INDEX('Hoja de Trabajo para listado'!$AB$155:$BA$1048576,MATCH($A205,'Hoja de Trabajo para listado'!$AB$155:$AB$1048576,0),MATCH((CUADRO!I$4&amp;$E205),'Hoja de Trabajo para listado'!$AB$151:$BA$151,0)),0)+IFERROR(INDEX('Hoja de Trabajo para listado'!$BC$155:$CB$1048576,MATCH($A205,'Hoja de Trabajo para listado'!$BC$155:$BC$1048576,0),MATCH((CUADRO!I$4&amp;$E205),'Hoja de Trabajo para listado'!$BC$151:$CB$151,0)),0)+IFERROR(INDEX('Hoja de Trabajo para listado'!$DE$153:$DG$274,MATCH($A205,'Hoja de Trabajo para listado'!$DE$153:$DE$1048576,0),MATCH((CUADRO!I$4&amp;$E205),'Hoja de Trabajo para listado'!$DE$151:$DG$151,0)),0)+IFERROR(INDEX('Hoja de Trabajo para listado'!$CD$155:$DC$1048576,MATCH($A205,'Hoja de Trabajo para listado'!$CD$155:$CD$1048576,0),MATCH((CUADRO!I$4&amp;$E205),'Hoja de Trabajo para listado'!$CD$151:$DC$151,0)),0)</f>
        <v>0</v>
      </c>
      <c r="J205" s="241">
        <f ca="1">+IFERROR(INDEX('Hoja de Trabajo para listado'!$A$155:$Z$1048576,MATCH($A205,'Hoja de Trabajo para listado'!$A$155:$A$1048576,0),MATCH((CUADRO!J$4&amp;$E205),'Hoja de Trabajo para listado'!$A$151:$Z$151,0)),0)+IFERROR(INDEX('Hoja de Trabajo para listado'!$AB$155:$BA$1048576,MATCH($A205,'Hoja de Trabajo para listado'!$AB$155:$AB$1048576,0),MATCH((CUADRO!J$4&amp;$E205),'Hoja de Trabajo para listado'!$AB$151:$BA$151,0)),0)+IFERROR(INDEX('Hoja de Trabajo para listado'!$BC$155:$CB$1048576,MATCH($A205,'Hoja de Trabajo para listado'!$BC$155:$BC$1048576,0),MATCH((CUADRO!J$4&amp;$E205),'Hoja de Trabajo para listado'!$BC$151:$CB$151,0)),0)+IFERROR(INDEX('Hoja de Trabajo para listado'!$DE$153:$DG$274,MATCH($A205,'Hoja de Trabajo para listado'!$DE$153:$DE$1048576,0),MATCH((CUADRO!J$4&amp;$E205),'Hoja de Trabajo para listado'!$DE$151:$DG$151,0)),0)+IFERROR(INDEX('Hoja de Trabajo para listado'!$CD$155:$DC$1048576,MATCH($A205,'Hoja de Trabajo para listado'!$CD$155:$CD$1048576,0),MATCH((CUADRO!J$4&amp;$E205),'Hoja de Trabajo para listado'!$CD$151:$DC$151,0)),0)</f>
        <v>0</v>
      </c>
      <c r="K205" s="241">
        <f ca="1">+IFERROR(INDEX('Hoja de Trabajo para listado'!$A$155:$Z$1048576,MATCH($A205,'Hoja de Trabajo para listado'!$A$155:$A$1048576,0),MATCH((CUADRO!K$4&amp;$E205),'Hoja de Trabajo para listado'!$A$151:$Z$151,0)),0)+IFERROR(INDEX('Hoja de Trabajo para listado'!$AB$155:$BA$1048576,MATCH($A205,'Hoja de Trabajo para listado'!$AB$155:$AB$1048576,0),MATCH((CUADRO!K$4&amp;$E205),'Hoja de Trabajo para listado'!$AB$151:$BA$151,0)),0)+IFERROR(INDEX('Hoja de Trabajo para listado'!$BC$155:$CB$1048576,MATCH($A205,'Hoja de Trabajo para listado'!$BC$155:$BC$1048576,0),MATCH((CUADRO!K$4&amp;$E205),'Hoja de Trabajo para listado'!$BC$151:$CB$151,0)),0)+IFERROR(INDEX('Hoja de Trabajo para listado'!$DE$153:$DG$274,MATCH($A205,'Hoja de Trabajo para listado'!$DE$153:$DE$1048576,0),MATCH((CUADRO!K$4&amp;$E205),'Hoja de Trabajo para listado'!$DE$151:$DG$151,0)),0)+IFERROR(INDEX('Hoja de Trabajo para listado'!$CD$155:$DC$1048576,MATCH($A205,'Hoja de Trabajo para listado'!$CD$155:$CD$1048576,0),MATCH((CUADRO!K$4&amp;$E205),'Hoja de Trabajo para listado'!$CD$151:$DC$151,0)),0)</f>
        <v>0</v>
      </c>
      <c r="L205" s="241">
        <f ca="1">+IFERROR(INDEX('Hoja de Trabajo para listado'!$A$155:$Z$1048576,MATCH($A205,'Hoja de Trabajo para listado'!$A$155:$A$1048576,0),MATCH((CUADRO!L$4&amp;$E205),'Hoja de Trabajo para listado'!$A$151:$Z$151,0)),0)+IFERROR(INDEX('Hoja de Trabajo para listado'!$AB$155:$BA$1048576,MATCH($A205,'Hoja de Trabajo para listado'!$AB$155:$AB$1048576,0),MATCH((CUADRO!L$4&amp;$E205),'Hoja de Trabajo para listado'!$AB$151:$BA$151,0)),0)+IFERROR(INDEX('Hoja de Trabajo para listado'!$BC$155:$CB$1048576,MATCH($A205,'Hoja de Trabajo para listado'!$BC$155:$BC$1048576,0),MATCH((CUADRO!L$4&amp;$E205),'Hoja de Trabajo para listado'!$BC$151:$CB$151,0)),0)+IFERROR(INDEX('Hoja de Trabajo para listado'!$DE$153:$DG$274,MATCH($A205,'Hoja de Trabajo para listado'!$DE$153:$DE$1048576,0),MATCH((CUADRO!L$4&amp;$E205),'Hoja de Trabajo para listado'!$DE$151:$DG$151,0)),0)+IFERROR(INDEX('Hoja de Trabajo para listado'!$CD$155:$DC$1048576,MATCH($A205,'Hoja de Trabajo para listado'!$CD$155:$CD$1048576,0),MATCH((CUADRO!L$4&amp;$E205),'Hoja de Trabajo para listado'!$CD$151:$DC$151,0)),0)</f>
        <v>0</v>
      </c>
      <c r="M205" s="241">
        <f ca="1">+IFERROR(INDEX('Hoja de Trabajo para listado'!$A$155:$Z$1048576,MATCH($A205,'Hoja de Trabajo para listado'!$A$155:$A$1048576,0),MATCH((CUADRO!M$4&amp;$E205),'Hoja de Trabajo para listado'!$A$151:$Z$151,0)),0)+IFERROR(INDEX('Hoja de Trabajo para listado'!$AB$155:$BA$1048576,MATCH($A205,'Hoja de Trabajo para listado'!$AB$155:$AB$1048576,0),MATCH((CUADRO!M$4&amp;$E205),'Hoja de Trabajo para listado'!$AB$151:$BA$151,0)),0)+IFERROR(INDEX('Hoja de Trabajo para listado'!$BC$155:$CB$1048576,MATCH($A205,'Hoja de Trabajo para listado'!$BC$155:$BC$1048576,0),MATCH((CUADRO!M$4&amp;$E205),'Hoja de Trabajo para listado'!$BC$151:$CB$151,0)),0)+IFERROR(INDEX('Hoja de Trabajo para listado'!$DE$153:$DG$274,MATCH($A205,'Hoja de Trabajo para listado'!$DE$153:$DE$1048576,0),MATCH((CUADRO!M$4&amp;$E205),'Hoja de Trabajo para listado'!$DE$151:$DG$151,0)),0)+IFERROR(INDEX('Hoja de Trabajo para listado'!$CD$155:$DC$1048576,MATCH($A205,'Hoja de Trabajo para listado'!$CD$155:$CD$1048576,0),MATCH((CUADRO!M$4&amp;$E205),'Hoja de Trabajo para listado'!$CD$151:$DC$151,0)),0)</f>
        <v>0</v>
      </c>
      <c r="N205" s="241">
        <f ca="1">+IFERROR(INDEX('Hoja de Trabajo para listado'!$A$155:$Z$1048576,MATCH($A205,'Hoja de Trabajo para listado'!$A$155:$A$1048576,0),MATCH((CUADRO!N$4&amp;$E205),'Hoja de Trabajo para listado'!$A$151:$Z$151,0)),0)+IFERROR(INDEX('Hoja de Trabajo para listado'!$AB$155:$BA$1048576,MATCH($A205,'Hoja de Trabajo para listado'!$AB$155:$AB$1048576,0),MATCH((CUADRO!N$4&amp;$E205),'Hoja de Trabajo para listado'!$AB$151:$BA$151,0)),0)+IFERROR(INDEX('Hoja de Trabajo para listado'!$BC$155:$CB$1048576,MATCH($A205,'Hoja de Trabajo para listado'!$BC$155:$BC$1048576,0),MATCH((CUADRO!N$4&amp;$E205),'Hoja de Trabajo para listado'!$BC$151:$CB$151,0)),0)+IFERROR(INDEX('Hoja de Trabajo para listado'!$DE$153:$DG$274,MATCH($A205,'Hoja de Trabajo para listado'!$DE$153:$DE$1048576,0),MATCH((CUADRO!N$4&amp;$E205),'Hoja de Trabajo para listado'!$DE$151:$DG$151,0)),0)+IFERROR(INDEX('Hoja de Trabajo para listado'!$CD$155:$DC$1048576,MATCH($A205,'Hoja de Trabajo para listado'!$CD$155:$CD$1048576,0),MATCH((CUADRO!N$4&amp;$E205),'Hoja de Trabajo para listado'!$CD$151:$DC$151,0)),0)</f>
        <v>0</v>
      </c>
      <c r="O205" s="241">
        <f ca="1">+IFERROR(INDEX('Hoja de Trabajo para listado'!$A$155:$Z$1048576,MATCH($A205,'Hoja de Trabajo para listado'!$A$155:$A$1048576,0),MATCH((CUADRO!O$4&amp;$E205),'Hoja de Trabajo para listado'!$A$151:$Z$151,0)),0)+IFERROR(INDEX('Hoja de Trabajo para listado'!$AB$155:$BA$1048576,MATCH($A205,'Hoja de Trabajo para listado'!$AB$155:$AB$1048576,0),MATCH((CUADRO!O$4&amp;$E205),'Hoja de Trabajo para listado'!$AB$151:$BA$151,0)),0)+IFERROR(INDEX('Hoja de Trabajo para listado'!$BC$155:$CB$1048576,MATCH($A205,'Hoja de Trabajo para listado'!$BC$155:$BC$1048576,0),MATCH((CUADRO!O$4&amp;$E205),'Hoja de Trabajo para listado'!$BC$151:$CB$151,0)),0)+IFERROR(INDEX('Hoja de Trabajo para listado'!$DE$153:$DG$274,MATCH($A205,'Hoja de Trabajo para listado'!$DE$153:$DE$1048576,0),MATCH((CUADRO!O$4&amp;$E205),'Hoja de Trabajo para listado'!$DE$151:$DG$151,0)),0)+IFERROR(INDEX('Hoja de Trabajo para listado'!$CD$155:$DC$1048576,MATCH($A205,'Hoja de Trabajo para listado'!$CD$155:$CD$1048576,0),MATCH((CUADRO!O$4&amp;$E205),'Hoja de Trabajo para listado'!$CD$151:$DC$151,0)),0)</f>
        <v>0</v>
      </c>
      <c r="P205" s="241">
        <f ca="1">+IFERROR(INDEX('Hoja de Trabajo para listado'!$A$155:$Z$1048576,MATCH($A205,'Hoja de Trabajo para listado'!$A$155:$A$1048576,0),MATCH((CUADRO!P$4&amp;$E205),'Hoja de Trabajo para listado'!$A$151:$Z$151,0)),0)+IFERROR(INDEX('Hoja de Trabajo para listado'!$AB$155:$BA$1048576,MATCH($A205,'Hoja de Trabajo para listado'!$AB$155:$AB$1048576,0),MATCH((CUADRO!P$4&amp;$E205),'Hoja de Trabajo para listado'!$AB$151:$BA$151,0)),0)+IFERROR(INDEX('Hoja de Trabajo para listado'!$BC$155:$CB$1048576,MATCH($A205,'Hoja de Trabajo para listado'!$BC$155:$BC$1048576,0),MATCH((CUADRO!P$4&amp;$E205),'Hoja de Trabajo para listado'!$BC$151:$CB$151,0)),0)+IFERROR(INDEX('Hoja de Trabajo para listado'!$DE$153:$DG$274,MATCH($A205,'Hoja de Trabajo para listado'!$DE$153:$DE$1048576,0),MATCH((CUADRO!P$4&amp;$E205),'Hoja de Trabajo para listado'!$DE$151:$DG$151,0)),0)+IFERROR(INDEX('Hoja de Trabajo para listado'!$CD$155:$DC$1048576,MATCH($A205,'Hoja de Trabajo para listado'!$CD$155:$CD$1048576,0),MATCH((CUADRO!P$4&amp;$E205),'Hoja de Trabajo para listado'!$CD$151:$DC$151,0)),0)</f>
        <v>0</v>
      </c>
      <c r="Q205" s="241">
        <f ca="1">+IFERROR(INDEX('Hoja de Trabajo para listado'!$A$155:$Z$1048576,MATCH($A205,'Hoja de Trabajo para listado'!$A$155:$A$1048576,0),MATCH((CUADRO!Q$4&amp;$E205),'Hoja de Trabajo para listado'!$A$151:$Z$151,0)),0)+IFERROR(INDEX('Hoja de Trabajo para listado'!$AB$155:$BA$1048576,MATCH($A205,'Hoja de Trabajo para listado'!$AB$155:$AB$1048576,0),MATCH((CUADRO!Q$4&amp;$E205),'Hoja de Trabajo para listado'!$AB$151:$BA$151,0)),0)+IFERROR(INDEX('Hoja de Trabajo para listado'!$BC$155:$CB$1048576,MATCH($A205,'Hoja de Trabajo para listado'!$BC$155:$BC$1048576,0),MATCH((CUADRO!Q$4&amp;$E205),'Hoja de Trabajo para listado'!$BC$151:$CB$151,0)),0)+IFERROR(INDEX('Hoja de Trabajo para listado'!$DE$153:$DG$274,MATCH($A205,'Hoja de Trabajo para listado'!$DE$153:$DE$1048576,0),MATCH((CUADRO!Q$4&amp;$E205),'Hoja de Trabajo para listado'!$DE$151:$DG$151,0)),0)+IFERROR(INDEX('Hoja de Trabajo para listado'!$CD$155:$DC$1048576,MATCH($A205,'Hoja de Trabajo para listado'!$CD$155:$CD$1048576,0),MATCH((CUADRO!Q$4&amp;$E205),'Hoja de Trabajo para listado'!$CD$151:$DC$151,0)),0)</f>
        <v>0</v>
      </c>
      <c r="R205" s="241">
        <f t="shared" ca="1" si="6"/>
        <v>0</v>
      </c>
      <c r="S205" s="241"/>
      <c r="T205" s="241">
        <f ca="1">+T206</f>
        <v>1165394.25</v>
      </c>
      <c r="U205" s="240">
        <f t="shared" si="7"/>
        <v>1</v>
      </c>
    </row>
    <row r="206" spans="1:21" ht="15" customHeight="1">
      <c r="A206" s="353">
        <v>292</v>
      </c>
      <c r="B206" s="382"/>
      <c r="C206" s="305" t="str">
        <f>+VLOOKUP(A206,bd_lista!$A$3:$C$592,3,FALSE)</f>
        <v>Vías Bolivia</v>
      </c>
      <c r="D206" s="384"/>
      <c r="E206" s="305" t="s">
        <v>684</v>
      </c>
      <c r="F206" s="243">
        <f ca="1">+IFERROR(INDEX('Hoja de Trabajo para listado'!$A$155:$Z$1048576,MATCH($A206,'Hoja de Trabajo para listado'!$A$155:$A$1048576,0),MATCH((CUADRO!F$4&amp;$E206),'Hoja de Trabajo para listado'!$A$151:$Z$151,0)),0)+IFERROR(INDEX('Hoja de Trabajo para listado'!$AB$155:$BA$1048576,MATCH($A206,'Hoja de Trabajo para listado'!$AB$155:$AB$1048576,0),MATCH((CUADRO!F$4&amp;$E206),'Hoja de Trabajo para listado'!$AB$151:$BA$151,0)),0)+IFERROR(INDEX('Hoja de Trabajo para listado'!$BC$155:$CB$1048576,MATCH($A206,'Hoja de Trabajo para listado'!$BC$155:$BC$1048576,0),MATCH((CUADRO!F$4&amp;$E206),'Hoja de Trabajo para listado'!$BC$151:$CB$151,0)),0)+IFERROR(INDEX('Hoja de Trabajo para listado'!$DE$153:$DG$274,MATCH($A206,'Hoja de Trabajo para listado'!$DE$153:$DE$1048576,0),MATCH((CUADRO!F$4&amp;$E206),'Hoja de Trabajo para listado'!$DE$151:$DG$151,0)),0)+IFERROR(INDEX('Hoja de Trabajo para listado'!$CD$155:$DC$1048576,MATCH($A206,'Hoja de Trabajo para listado'!$CD$155:$CD$1048576,0),MATCH((CUADRO!F$4&amp;$E206),'Hoja de Trabajo para listado'!$CD$151:$DC$151,0)),0)</f>
        <v>0</v>
      </c>
      <c r="G206" s="243">
        <f ca="1">+IFERROR(INDEX('Hoja de Trabajo para listado'!$A$155:$Z$1048576,MATCH($A206,'Hoja de Trabajo para listado'!$A$155:$A$1048576,0),MATCH((CUADRO!G$4&amp;$E206),'Hoja de Trabajo para listado'!$A$151:$Z$151,0)),0)+IFERROR(INDEX('Hoja de Trabajo para listado'!$AB$155:$BA$1048576,MATCH($A206,'Hoja de Trabajo para listado'!$AB$155:$AB$1048576,0),MATCH((CUADRO!G$4&amp;$E206),'Hoja de Trabajo para listado'!$AB$151:$BA$151,0)),0)+IFERROR(INDEX('Hoja de Trabajo para listado'!$BC$155:$CB$1048576,MATCH($A206,'Hoja de Trabajo para listado'!$BC$155:$BC$1048576,0),MATCH((CUADRO!G$4&amp;$E206),'Hoja de Trabajo para listado'!$BC$151:$CB$151,0)),0)+IFERROR(INDEX('Hoja de Trabajo para listado'!$DE$153:$DG$274,MATCH($A206,'Hoja de Trabajo para listado'!$DE$153:$DE$1048576,0),MATCH((CUADRO!G$4&amp;$E206),'Hoja de Trabajo para listado'!$DE$151:$DG$151,0)),0)+IFERROR(INDEX('Hoja de Trabajo para listado'!$CD$155:$DC$1048576,MATCH($A206,'Hoja de Trabajo para listado'!$CD$155:$CD$1048576,0),MATCH((CUADRO!G$4&amp;$E206),'Hoja de Trabajo para listado'!$CD$151:$DC$151,0)),0)</f>
        <v>0</v>
      </c>
      <c r="H206" s="243">
        <f ca="1">+IFERROR(INDEX('Hoja de Trabajo para listado'!$A$155:$Z$1048576,MATCH($A206,'Hoja de Trabajo para listado'!$A$155:$A$1048576,0),MATCH((CUADRO!H$4&amp;$E206),'Hoja de Trabajo para listado'!$A$151:$Z$151,0)),0)+IFERROR(INDEX('Hoja de Trabajo para listado'!$AB$155:$BA$1048576,MATCH($A206,'Hoja de Trabajo para listado'!$AB$155:$AB$1048576,0),MATCH((CUADRO!H$4&amp;$E206),'Hoja de Trabajo para listado'!$AB$151:$BA$151,0)),0)+IFERROR(INDEX('Hoja de Trabajo para listado'!$BC$155:$CB$1048576,MATCH($A206,'Hoja de Trabajo para listado'!$BC$155:$BC$1048576,0),MATCH((CUADRO!H$4&amp;$E206),'Hoja de Trabajo para listado'!$BC$151:$CB$151,0)),0)+IFERROR(INDEX('Hoja de Trabajo para listado'!$DE$153:$DG$274,MATCH($A206,'Hoja de Trabajo para listado'!$DE$153:$DE$1048576,0),MATCH((CUADRO!H$4&amp;$E206),'Hoja de Trabajo para listado'!$DE$151:$DG$151,0)),0)+IFERROR(INDEX('Hoja de Trabajo para listado'!$CD$155:$DC$1048576,MATCH($A206,'Hoja de Trabajo para listado'!$CD$155:$CD$1048576,0),MATCH((CUADRO!H$4&amp;$E206),'Hoja de Trabajo para listado'!$CD$151:$DC$151,0)),0)</f>
        <v>117.85</v>
      </c>
      <c r="I206" s="243">
        <f ca="1">+IFERROR(INDEX('Hoja de Trabajo para listado'!$A$155:$Z$1048576,MATCH($A206,'Hoja de Trabajo para listado'!$A$155:$A$1048576,0),MATCH((CUADRO!I$4&amp;$E206),'Hoja de Trabajo para listado'!$A$151:$Z$151,0)),0)+IFERROR(INDEX('Hoja de Trabajo para listado'!$AB$155:$BA$1048576,MATCH($A206,'Hoja de Trabajo para listado'!$AB$155:$AB$1048576,0),MATCH((CUADRO!I$4&amp;$E206),'Hoja de Trabajo para listado'!$AB$151:$BA$151,0)),0)+IFERROR(INDEX('Hoja de Trabajo para listado'!$BC$155:$CB$1048576,MATCH($A206,'Hoja de Trabajo para listado'!$BC$155:$BC$1048576,0),MATCH((CUADRO!I$4&amp;$E206),'Hoja de Trabajo para listado'!$BC$151:$CB$151,0)),0)+IFERROR(INDEX('Hoja de Trabajo para listado'!$DE$153:$DG$274,MATCH($A206,'Hoja de Trabajo para listado'!$DE$153:$DE$1048576,0),MATCH((CUADRO!I$4&amp;$E206),'Hoja de Trabajo para listado'!$DE$151:$DG$151,0)),0)+IFERROR(INDEX('Hoja de Trabajo para listado'!$CD$155:$DC$1048576,MATCH($A206,'Hoja de Trabajo para listado'!$CD$155:$CD$1048576,0),MATCH((CUADRO!I$4&amp;$E206),'Hoja de Trabajo para listado'!$CD$151:$DC$151,0)),0)</f>
        <v>19695.66</v>
      </c>
      <c r="J206" s="243">
        <f ca="1">+IFERROR(INDEX('Hoja de Trabajo para listado'!$A$155:$Z$1048576,MATCH($A206,'Hoja de Trabajo para listado'!$A$155:$A$1048576,0),MATCH((CUADRO!J$4&amp;$E206),'Hoja de Trabajo para listado'!$A$151:$Z$151,0)),0)+IFERROR(INDEX('Hoja de Trabajo para listado'!$AB$155:$BA$1048576,MATCH($A206,'Hoja de Trabajo para listado'!$AB$155:$AB$1048576,0),MATCH((CUADRO!J$4&amp;$E206),'Hoja de Trabajo para listado'!$AB$151:$BA$151,0)),0)+IFERROR(INDEX('Hoja de Trabajo para listado'!$BC$155:$CB$1048576,MATCH($A206,'Hoja de Trabajo para listado'!$BC$155:$BC$1048576,0),MATCH((CUADRO!J$4&amp;$E206),'Hoja de Trabajo para listado'!$BC$151:$CB$151,0)),0)+IFERROR(INDEX('Hoja de Trabajo para listado'!$DE$153:$DG$274,MATCH($A206,'Hoja de Trabajo para listado'!$DE$153:$DE$1048576,0),MATCH((CUADRO!J$4&amp;$E206),'Hoja de Trabajo para listado'!$DE$151:$DG$151,0)),0)+IFERROR(INDEX('Hoja de Trabajo para listado'!$CD$155:$DC$1048576,MATCH($A206,'Hoja de Trabajo para listado'!$CD$155:$CD$1048576,0),MATCH((CUADRO!J$4&amp;$E206),'Hoja de Trabajo para listado'!$CD$151:$DC$151,0)),0)</f>
        <v>1145580.74</v>
      </c>
      <c r="K206" s="243">
        <f ca="1">+IFERROR(INDEX('Hoja de Trabajo para listado'!$A$155:$Z$1048576,MATCH($A206,'Hoja de Trabajo para listado'!$A$155:$A$1048576,0),MATCH((CUADRO!K$4&amp;$E206),'Hoja de Trabajo para listado'!$A$151:$Z$151,0)),0)+IFERROR(INDEX('Hoja de Trabajo para listado'!$AB$155:$BA$1048576,MATCH($A206,'Hoja de Trabajo para listado'!$AB$155:$AB$1048576,0),MATCH((CUADRO!K$4&amp;$E206),'Hoja de Trabajo para listado'!$AB$151:$BA$151,0)),0)+IFERROR(INDEX('Hoja de Trabajo para listado'!$BC$155:$CB$1048576,MATCH($A206,'Hoja de Trabajo para listado'!$BC$155:$BC$1048576,0),MATCH((CUADRO!K$4&amp;$E206),'Hoja de Trabajo para listado'!$BC$151:$CB$151,0)),0)+IFERROR(INDEX('Hoja de Trabajo para listado'!$DE$153:$DG$274,MATCH($A206,'Hoja de Trabajo para listado'!$DE$153:$DE$1048576,0),MATCH((CUADRO!K$4&amp;$E206),'Hoja de Trabajo para listado'!$DE$151:$DG$151,0)),0)+IFERROR(INDEX('Hoja de Trabajo para listado'!$CD$155:$DC$1048576,MATCH($A206,'Hoja de Trabajo para listado'!$CD$155:$CD$1048576,0),MATCH((CUADRO!K$4&amp;$E206),'Hoja de Trabajo para listado'!$CD$151:$DC$151,0)),0)</f>
        <v>0</v>
      </c>
      <c r="L206" s="243">
        <f ca="1">+IFERROR(INDEX('Hoja de Trabajo para listado'!$A$155:$Z$1048576,MATCH($A206,'Hoja de Trabajo para listado'!$A$155:$A$1048576,0),MATCH((CUADRO!L$4&amp;$E206),'Hoja de Trabajo para listado'!$A$151:$Z$151,0)),0)+IFERROR(INDEX('Hoja de Trabajo para listado'!$AB$155:$BA$1048576,MATCH($A206,'Hoja de Trabajo para listado'!$AB$155:$AB$1048576,0),MATCH((CUADRO!L$4&amp;$E206),'Hoja de Trabajo para listado'!$AB$151:$BA$151,0)),0)+IFERROR(INDEX('Hoja de Trabajo para listado'!$BC$155:$CB$1048576,MATCH($A206,'Hoja de Trabajo para listado'!$BC$155:$BC$1048576,0),MATCH((CUADRO!L$4&amp;$E206),'Hoja de Trabajo para listado'!$BC$151:$CB$151,0)),0)+IFERROR(INDEX('Hoja de Trabajo para listado'!$DE$153:$DG$274,MATCH($A206,'Hoja de Trabajo para listado'!$DE$153:$DE$1048576,0),MATCH((CUADRO!L$4&amp;$E206),'Hoja de Trabajo para listado'!$DE$151:$DG$151,0)),0)+IFERROR(INDEX('Hoja de Trabajo para listado'!$CD$155:$DC$1048576,MATCH($A206,'Hoja de Trabajo para listado'!$CD$155:$CD$1048576,0),MATCH((CUADRO!L$4&amp;$E206),'Hoja de Trabajo para listado'!$CD$151:$DC$151,0)),0)</f>
        <v>0</v>
      </c>
      <c r="M206" s="243">
        <f ca="1">+IFERROR(INDEX('Hoja de Trabajo para listado'!$A$155:$Z$1048576,MATCH($A206,'Hoja de Trabajo para listado'!$A$155:$A$1048576,0),MATCH((CUADRO!M$4&amp;$E206),'Hoja de Trabajo para listado'!$A$151:$Z$151,0)),0)+IFERROR(INDEX('Hoja de Trabajo para listado'!$AB$155:$BA$1048576,MATCH($A206,'Hoja de Trabajo para listado'!$AB$155:$AB$1048576,0),MATCH((CUADRO!M$4&amp;$E206),'Hoja de Trabajo para listado'!$AB$151:$BA$151,0)),0)+IFERROR(INDEX('Hoja de Trabajo para listado'!$BC$155:$CB$1048576,MATCH($A206,'Hoja de Trabajo para listado'!$BC$155:$BC$1048576,0),MATCH((CUADRO!M$4&amp;$E206),'Hoja de Trabajo para listado'!$BC$151:$CB$151,0)),0)+IFERROR(INDEX('Hoja de Trabajo para listado'!$DE$153:$DG$274,MATCH($A206,'Hoja de Trabajo para listado'!$DE$153:$DE$1048576,0),MATCH((CUADRO!M$4&amp;$E206),'Hoja de Trabajo para listado'!$DE$151:$DG$151,0)),0)+IFERROR(INDEX('Hoja de Trabajo para listado'!$CD$155:$DC$1048576,MATCH($A206,'Hoja de Trabajo para listado'!$CD$155:$CD$1048576,0),MATCH((CUADRO!M$4&amp;$E206),'Hoja de Trabajo para listado'!$CD$151:$DC$151,0)),0)</f>
        <v>0</v>
      </c>
      <c r="N206" s="243">
        <f ca="1">+IFERROR(INDEX('Hoja de Trabajo para listado'!$A$155:$Z$1048576,MATCH($A206,'Hoja de Trabajo para listado'!$A$155:$A$1048576,0),MATCH((CUADRO!N$4&amp;$E206),'Hoja de Trabajo para listado'!$A$151:$Z$151,0)),0)+IFERROR(INDEX('Hoja de Trabajo para listado'!$AB$155:$BA$1048576,MATCH($A206,'Hoja de Trabajo para listado'!$AB$155:$AB$1048576,0),MATCH((CUADRO!N$4&amp;$E206),'Hoja de Trabajo para listado'!$AB$151:$BA$151,0)),0)+IFERROR(INDEX('Hoja de Trabajo para listado'!$BC$155:$CB$1048576,MATCH($A206,'Hoja de Trabajo para listado'!$BC$155:$BC$1048576,0),MATCH((CUADRO!N$4&amp;$E206),'Hoja de Trabajo para listado'!$BC$151:$CB$151,0)),0)+IFERROR(INDEX('Hoja de Trabajo para listado'!$DE$153:$DG$274,MATCH($A206,'Hoja de Trabajo para listado'!$DE$153:$DE$1048576,0),MATCH((CUADRO!N$4&amp;$E206),'Hoja de Trabajo para listado'!$DE$151:$DG$151,0)),0)+IFERROR(INDEX('Hoja de Trabajo para listado'!$CD$155:$DC$1048576,MATCH($A206,'Hoja de Trabajo para listado'!$CD$155:$CD$1048576,0),MATCH((CUADRO!N$4&amp;$E206),'Hoja de Trabajo para listado'!$CD$151:$DC$151,0)),0)</f>
        <v>0</v>
      </c>
      <c r="O206" s="243">
        <f ca="1">+IFERROR(INDEX('Hoja de Trabajo para listado'!$A$155:$Z$1048576,MATCH($A206,'Hoja de Trabajo para listado'!$A$155:$A$1048576,0),MATCH((CUADRO!O$4&amp;$E206),'Hoja de Trabajo para listado'!$A$151:$Z$151,0)),0)+IFERROR(INDEX('Hoja de Trabajo para listado'!$AB$155:$BA$1048576,MATCH($A206,'Hoja de Trabajo para listado'!$AB$155:$AB$1048576,0),MATCH((CUADRO!O$4&amp;$E206),'Hoja de Trabajo para listado'!$AB$151:$BA$151,0)),0)+IFERROR(INDEX('Hoja de Trabajo para listado'!$BC$155:$CB$1048576,MATCH($A206,'Hoja de Trabajo para listado'!$BC$155:$BC$1048576,0),MATCH((CUADRO!O$4&amp;$E206),'Hoja de Trabajo para listado'!$BC$151:$CB$151,0)),0)+IFERROR(INDEX('Hoja de Trabajo para listado'!$DE$153:$DG$274,MATCH($A206,'Hoja de Trabajo para listado'!$DE$153:$DE$1048576,0),MATCH((CUADRO!O$4&amp;$E206),'Hoja de Trabajo para listado'!$DE$151:$DG$151,0)),0)+IFERROR(INDEX('Hoja de Trabajo para listado'!$CD$155:$DC$1048576,MATCH($A206,'Hoja de Trabajo para listado'!$CD$155:$CD$1048576,0),MATCH((CUADRO!O$4&amp;$E206),'Hoja de Trabajo para listado'!$CD$151:$DC$151,0)),0)</f>
        <v>0</v>
      </c>
      <c r="P206" s="243">
        <f ca="1">+IFERROR(INDEX('Hoja de Trabajo para listado'!$A$155:$Z$1048576,MATCH($A206,'Hoja de Trabajo para listado'!$A$155:$A$1048576,0),MATCH((CUADRO!P$4&amp;$E206),'Hoja de Trabajo para listado'!$A$151:$Z$151,0)),0)+IFERROR(INDEX('Hoja de Trabajo para listado'!$AB$155:$BA$1048576,MATCH($A206,'Hoja de Trabajo para listado'!$AB$155:$AB$1048576,0),MATCH((CUADRO!P$4&amp;$E206),'Hoja de Trabajo para listado'!$AB$151:$BA$151,0)),0)+IFERROR(INDEX('Hoja de Trabajo para listado'!$BC$155:$CB$1048576,MATCH($A206,'Hoja de Trabajo para listado'!$BC$155:$BC$1048576,0),MATCH((CUADRO!P$4&amp;$E206),'Hoja de Trabajo para listado'!$BC$151:$CB$151,0)),0)+IFERROR(INDEX('Hoja de Trabajo para listado'!$DE$153:$DG$274,MATCH($A206,'Hoja de Trabajo para listado'!$DE$153:$DE$1048576,0),MATCH((CUADRO!P$4&amp;$E206),'Hoja de Trabajo para listado'!$DE$151:$DG$151,0)),0)+IFERROR(INDEX('Hoja de Trabajo para listado'!$CD$155:$DC$1048576,MATCH($A206,'Hoja de Trabajo para listado'!$CD$155:$CD$1048576,0),MATCH((CUADRO!P$4&amp;$E206),'Hoja de Trabajo para listado'!$CD$151:$DC$151,0)),0)</f>
        <v>0</v>
      </c>
      <c r="Q206" s="243">
        <f ca="1">+IFERROR(INDEX('Hoja de Trabajo para listado'!$A$155:$Z$1048576,MATCH($A206,'Hoja de Trabajo para listado'!$A$155:$A$1048576,0),MATCH((CUADRO!Q$4&amp;$E206),'Hoja de Trabajo para listado'!$A$151:$Z$151,0)),0)+IFERROR(INDEX('Hoja de Trabajo para listado'!$AB$155:$BA$1048576,MATCH($A206,'Hoja de Trabajo para listado'!$AB$155:$AB$1048576,0),MATCH((CUADRO!Q$4&amp;$E206),'Hoja de Trabajo para listado'!$AB$151:$BA$151,0)),0)+IFERROR(INDEX('Hoja de Trabajo para listado'!$BC$155:$CB$1048576,MATCH($A206,'Hoja de Trabajo para listado'!$BC$155:$BC$1048576,0),MATCH((CUADRO!Q$4&amp;$E206),'Hoja de Trabajo para listado'!$BC$151:$CB$151,0)),0)+IFERROR(INDEX('Hoja de Trabajo para listado'!$DE$153:$DG$274,MATCH($A206,'Hoja de Trabajo para listado'!$DE$153:$DE$1048576,0),MATCH((CUADRO!Q$4&amp;$E206),'Hoja de Trabajo para listado'!$DE$151:$DG$151,0)),0)+IFERROR(INDEX('Hoja de Trabajo para listado'!$CD$155:$DC$1048576,MATCH($A206,'Hoja de Trabajo para listado'!$CD$155:$CD$1048576,0),MATCH((CUADRO!Q$4&amp;$E206),'Hoja de Trabajo para listado'!$CD$151:$DC$151,0)),0)</f>
        <v>0</v>
      </c>
      <c r="R206" s="243">
        <f t="shared" ca="1" si="6"/>
        <v>1165394.25</v>
      </c>
      <c r="S206" s="243">
        <f ca="1">+R205+R206</f>
        <v>1165394.25</v>
      </c>
      <c r="T206" s="243">
        <f ca="1">+S206</f>
        <v>1165394.25</v>
      </c>
      <c r="U206" s="242">
        <f t="shared" si="7"/>
        <v>2</v>
      </c>
    </row>
    <row r="207" spans="1:21" ht="15" customHeight="1">
      <c r="A207" s="354">
        <v>293</v>
      </c>
      <c r="B207" s="381">
        <f>+A207</f>
        <v>293</v>
      </c>
      <c r="C207" s="245" t="str">
        <f>+VLOOKUP(A207,bd_lista!$A$3:$C$592,3,FALSE)</f>
        <v>Fundación Cultural del Banco Central de Bolivia</v>
      </c>
      <c r="D207" s="383" t="str">
        <f>+C207</f>
        <v>Fundación Cultural del Banco Central de Bolivia</v>
      </c>
      <c r="E207" s="245" t="s">
        <v>683</v>
      </c>
      <c r="F207" s="241">
        <f ca="1">+IFERROR(INDEX('Hoja de Trabajo para listado'!$A$155:$Z$1048576,MATCH($A207,'Hoja de Trabajo para listado'!$A$155:$A$1048576,0),MATCH((CUADRO!F$4&amp;$E207),'Hoja de Trabajo para listado'!$A$151:$Z$151,0)),0)+IFERROR(INDEX('Hoja de Trabajo para listado'!$AB$155:$BA$1048576,MATCH($A207,'Hoja de Trabajo para listado'!$AB$155:$AB$1048576,0),MATCH((CUADRO!F$4&amp;$E207),'Hoja de Trabajo para listado'!$AB$151:$BA$151,0)),0)+IFERROR(INDEX('Hoja de Trabajo para listado'!$BC$155:$CB$1048576,MATCH($A207,'Hoja de Trabajo para listado'!$BC$155:$BC$1048576,0),MATCH((CUADRO!F$4&amp;$E207),'Hoja de Trabajo para listado'!$BC$151:$CB$151,0)),0)+IFERROR(INDEX('Hoja de Trabajo para listado'!$DE$153:$DG$274,MATCH($A207,'Hoja de Trabajo para listado'!$DE$153:$DE$1048576,0),MATCH((CUADRO!F$4&amp;$E207),'Hoja de Trabajo para listado'!$DE$151:$DG$151,0)),0)+IFERROR(INDEX('Hoja de Trabajo para listado'!$CD$155:$DC$1048576,MATCH($A207,'Hoja de Trabajo para listado'!$CD$155:$CD$1048576,0),MATCH((CUADRO!F$4&amp;$E207),'Hoja de Trabajo para listado'!$CD$151:$DC$151,0)),0)</f>
        <v>0</v>
      </c>
      <c r="G207" s="241">
        <f ca="1">+IFERROR(INDEX('Hoja de Trabajo para listado'!$A$155:$Z$1048576,MATCH($A207,'Hoja de Trabajo para listado'!$A$155:$A$1048576,0),MATCH((CUADRO!G$4&amp;$E207),'Hoja de Trabajo para listado'!$A$151:$Z$151,0)),0)+IFERROR(INDEX('Hoja de Trabajo para listado'!$AB$155:$BA$1048576,MATCH($A207,'Hoja de Trabajo para listado'!$AB$155:$AB$1048576,0),MATCH((CUADRO!G$4&amp;$E207),'Hoja de Trabajo para listado'!$AB$151:$BA$151,0)),0)+IFERROR(INDEX('Hoja de Trabajo para listado'!$BC$155:$CB$1048576,MATCH($A207,'Hoja de Trabajo para listado'!$BC$155:$BC$1048576,0),MATCH((CUADRO!G$4&amp;$E207),'Hoja de Trabajo para listado'!$BC$151:$CB$151,0)),0)+IFERROR(INDEX('Hoja de Trabajo para listado'!$DE$153:$DG$274,MATCH($A207,'Hoja de Trabajo para listado'!$DE$153:$DE$1048576,0),MATCH((CUADRO!G$4&amp;$E207),'Hoja de Trabajo para listado'!$DE$151:$DG$151,0)),0)+IFERROR(INDEX('Hoja de Trabajo para listado'!$CD$155:$DC$1048576,MATCH($A207,'Hoja de Trabajo para listado'!$CD$155:$CD$1048576,0),MATCH((CUADRO!G$4&amp;$E207),'Hoja de Trabajo para listado'!$CD$151:$DC$151,0)),0)</f>
        <v>0</v>
      </c>
      <c r="H207" s="241">
        <f ca="1">+IFERROR(INDEX('Hoja de Trabajo para listado'!$A$155:$Z$1048576,MATCH($A207,'Hoja de Trabajo para listado'!$A$155:$A$1048576,0),MATCH((CUADRO!H$4&amp;$E207),'Hoja de Trabajo para listado'!$A$151:$Z$151,0)),0)+IFERROR(INDEX('Hoja de Trabajo para listado'!$AB$155:$BA$1048576,MATCH($A207,'Hoja de Trabajo para listado'!$AB$155:$AB$1048576,0),MATCH((CUADRO!H$4&amp;$E207),'Hoja de Trabajo para listado'!$AB$151:$BA$151,0)),0)+IFERROR(INDEX('Hoja de Trabajo para listado'!$BC$155:$CB$1048576,MATCH($A207,'Hoja de Trabajo para listado'!$BC$155:$BC$1048576,0),MATCH((CUADRO!H$4&amp;$E207),'Hoja de Trabajo para listado'!$BC$151:$CB$151,0)),0)+IFERROR(INDEX('Hoja de Trabajo para listado'!$DE$153:$DG$274,MATCH($A207,'Hoja de Trabajo para listado'!$DE$153:$DE$1048576,0),MATCH((CUADRO!H$4&amp;$E207),'Hoja de Trabajo para listado'!$DE$151:$DG$151,0)),0)+IFERROR(INDEX('Hoja de Trabajo para listado'!$CD$155:$DC$1048576,MATCH($A207,'Hoja de Trabajo para listado'!$CD$155:$CD$1048576,0),MATCH((CUADRO!H$4&amp;$E207),'Hoja de Trabajo para listado'!$CD$151:$DC$151,0)),0)</f>
        <v>0</v>
      </c>
      <c r="I207" s="241">
        <f ca="1">+IFERROR(INDEX('Hoja de Trabajo para listado'!$A$155:$Z$1048576,MATCH($A207,'Hoja de Trabajo para listado'!$A$155:$A$1048576,0),MATCH((CUADRO!I$4&amp;$E207),'Hoja de Trabajo para listado'!$A$151:$Z$151,0)),0)+IFERROR(INDEX('Hoja de Trabajo para listado'!$AB$155:$BA$1048576,MATCH($A207,'Hoja de Trabajo para listado'!$AB$155:$AB$1048576,0),MATCH((CUADRO!I$4&amp;$E207),'Hoja de Trabajo para listado'!$AB$151:$BA$151,0)),0)+IFERROR(INDEX('Hoja de Trabajo para listado'!$BC$155:$CB$1048576,MATCH($A207,'Hoja de Trabajo para listado'!$BC$155:$BC$1048576,0),MATCH((CUADRO!I$4&amp;$E207),'Hoja de Trabajo para listado'!$BC$151:$CB$151,0)),0)+IFERROR(INDEX('Hoja de Trabajo para listado'!$DE$153:$DG$274,MATCH($A207,'Hoja de Trabajo para listado'!$DE$153:$DE$1048576,0),MATCH((CUADRO!I$4&amp;$E207),'Hoja de Trabajo para listado'!$DE$151:$DG$151,0)),0)+IFERROR(INDEX('Hoja de Trabajo para listado'!$CD$155:$DC$1048576,MATCH($A207,'Hoja de Trabajo para listado'!$CD$155:$CD$1048576,0),MATCH((CUADRO!I$4&amp;$E207),'Hoja de Trabajo para listado'!$CD$151:$DC$151,0)),0)</f>
        <v>0</v>
      </c>
      <c r="J207" s="241">
        <f ca="1">+IFERROR(INDEX('Hoja de Trabajo para listado'!$A$155:$Z$1048576,MATCH($A207,'Hoja de Trabajo para listado'!$A$155:$A$1048576,0),MATCH((CUADRO!J$4&amp;$E207),'Hoja de Trabajo para listado'!$A$151:$Z$151,0)),0)+IFERROR(INDEX('Hoja de Trabajo para listado'!$AB$155:$BA$1048576,MATCH($A207,'Hoja de Trabajo para listado'!$AB$155:$AB$1048576,0),MATCH((CUADRO!J$4&amp;$E207),'Hoja de Trabajo para listado'!$AB$151:$BA$151,0)),0)+IFERROR(INDEX('Hoja de Trabajo para listado'!$BC$155:$CB$1048576,MATCH($A207,'Hoja de Trabajo para listado'!$BC$155:$BC$1048576,0),MATCH((CUADRO!J$4&amp;$E207),'Hoja de Trabajo para listado'!$BC$151:$CB$151,0)),0)+IFERROR(INDEX('Hoja de Trabajo para listado'!$DE$153:$DG$274,MATCH($A207,'Hoja de Trabajo para listado'!$DE$153:$DE$1048576,0),MATCH((CUADRO!J$4&amp;$E207),'Hoja de Trabajo para listado'!$DE$151:$DG$151,0)),0)+IFERROR(INDEX('Hoja de Trabajo para listado'!$CD$155:$DC$1048576,MATCH($A207,'Hoja de Trabajo para listado'!$CD$155:$CD$1048576,0),MATCH((CUADRO!J$4&amp;$E207),'Hoja de Trabajo para listado'!$CD$151:$DC$151,0)),0)</f>
        <v>0</v>
      </c>
      <c r="K207" s="241">
        <f ca="1">+IFERROR(INDEX('Hoja de Trabajo para listado'!$A$155:$Z$1048576,MATCH($A207,'Hoja de Trabajo para listado'!$A$155:$A$1048576,0),MATCH((CUADRO!K$4&amp;$E207),'Hoja de Trabajo para listado'!$A$151:$Z$151,0)),0)+IFERROR(INDEX('Hoja de Trabajo para listado'!$AB$155:$BA$1048576,MATCH($A207,'Hoja de Trabajo para listado'!$AB$155:$AB$1048576,0),MATCH((CUADRO!K$4&amp;$E207),'Hoja de Trabajo para listado'!$AB$151:$BA$151,0)),0)+IFERROR(INDEX('Hoja de Trabajo para listado'!$BC$155:$CB$1048576,MATCH($A207,'Hoja de Trabajo para listado'!$BC$155:$BC$1048576,0),MATCH((CUADRO!K$4&amp;$E207),'Hoja de Trabajo para listado'!$BC$151:$CB$151,0)),0)+IFERROR(INDEX('Hoja de Trabajo para listado'!$DE$153:$DG$274,MATCH($A207,'Hoja de Trabajo para listado'!$DE$153:$DE$1048576,0),MATCH((CUADRO!K$4&amp;$E207),'Hoja de Trabajo para listado'!$DE$151:$DG$151,0)),0)+IFERROR(INDEX('Hoja de Trabajo para listado'!$CD$155:$DC$1048576,MATCH($A207,'Hoja de Trabajo para listado'!$CD$155:$CD$1048576,0),MATCH((CUADRO!K$4&amp;$E207),'Hoja de Trabajo para listado'!$CD$151:$DC$151,0)),0)</f>
        <v>0</v>
      </c>
      <c r="L207" s="241">
        <f ca="1">+IFERROR(INDEX('Hoja de Trabajo para listado'!$A$155:$Z$1048576,MATCH($A207,'Hoja de Trabajo para listado'!$A$155:$A$1048576,0),MATCH((CUADRO!L$4&amp;$E207),'Hoja de Trabajo para listado'!$A$151:$Z$151,0)),0)+IFERROR(INDEX('Hoja de Trabajo para listado'!$AB$155:$BA$1048576,MATCH($A207,'Hoja de Trabajo para listado'!$AB$155:$AB$1048576,0),MATCH((CUADRO!L$4&amp;$E207),'Hoja de Trabajo para listado'!$AB$151:$BA$151,0)),0)+IFERROR(INDEX('Hoja de Trabajo para listado'!$BC$155:$CB$1048576,MATCH($A207,'Hoja de Trabajo para listado'!$BC$155:$BC$1048576,0),MATCH((CUADRO!L$4&amp;$E207),'Hoja de Trabajo para listado'!$BC$151:$CB$151,0)),0)+IFERROR(INDEX('Hoja de Trabajo para listado'!$DE$153:$DG$274,MATCH($A207,'Hoja de Trabajo para listado'!$DE$153:$DE$1048576,0),MATCH((CUADRO!L$4&amp;$E207),'Hoja de Trabajo para listado'!$DE$151:$DG$151,0)),0)+IFERROR(INDEX('Hoja de Trabajo para listado'!$CD$155:$DC$1048576,MATCH($A207,'Hoja de Trabajo para listado'!$CD$155:$CD$1048576,0),MATCH((CUADRO!L$4&amp;$E207),'Hoja de Trabajo para listado'!$CD$151:$DC$151,0)),0)</f>
        <v>0</v>
      </c>
      <c r="M207" s="241">
        <f ca="1">+IFERROR(INDEX('Hoja de Trabajo para listado'!$A$155:$Z$1048576,MATCH($A207,'Hoja de Trabajo para listado'!$A$155:$A$1048576,0),MATCH((CUADRO!M$4&amp;$E207),'Hoja de Trabajo para listado'!$A$151:$Z$151,0)),0)+IFERROR(INDEX('Hoja de Trabajo para listado'!$AB$155:$BA$1048576,MATCH($A207,'Hoja de Trabajo para listado'!$AB$155:$AB$1048576,0),MATCH((CUADRO!M$4&amp;$E207),'Hoja de Trabajo para listado'!$AB$151:$BA$151,0)),0)+IFERROR(INDEX('Hoja de Trabajo para listado'!$BC$155:$CB$1048576,MATCH($A207,'Hoja de Trabajo para listado'!$BC$155:$BC$1048576,0),MATCH((CUADRO!M$4&amp;$E207),'Hoja de Trabajo para listado'!$BC$151:$CB$151,0)),0)+IFERROR(INDEX('Hoja de Trabajo para listado'!$DE$153:$DG$274,MATCH($A207,'Hoja de Trabajo para listado'!$DE$153:$DE$1048576,0),MATCH((CUADRO!M$4&amp;$E207),'Hoja de Trabajo para listado'!$DE$151:$DG$151,0)),0)+IFERROR(INDEX('Hoja de Trabajo para listado'!$CD$155:$DC$1048576,MATCH($A207,'Hoja de Trabajo para listado'!$CD$155:$CD$1048576,0),MATCH((CUADRO!M$4&amp;$E207),'Hoja de Trabajo para listado'!$CD$151:$DC$151,0)),0)</f>
        <v>0</v>
      </c>
      <c r="N207" s="241">
        <f ca="1">+IFERROR(INDEX('Hoja de Trabajo para listado'!$A$155:$Z$1048576,MATCH($A207,'Hoja de Trabajo para listado'!$A$155:$A$1048576,0),MATCH((CUADRO!N$4&amp;$E207),'Hoja de Trabajo para listado'!$A$151:$Z$151,0)),0)+IFERROR(INDEX('Hoja de Trabajo para listado'!$AB$155:$BA$1048576,MATCH($A207,'Hoja de Trabajo para listado'!$AB$155:$AB$1048576,0),MATCH((CUADRO!N$4&amp;$E207),'Hoja de Trabajo para listado'!$AB$151:$BA$151,0)),0)+IFERROR(INDEX('Hoja de Trabajo para listado'!$BC$155:$CB$1048576,MATCH($A207,'Hoja de Trabajo para listado'!$BC$155:$BC$1048576,0),MATCH((CUADRO!N$4&amp;$E207),'Hoja de Trabajo para listado'!$BC$151:$CB$151,0)),0)+IFERROR(INDEX('Hoja de Trabajo para listado'!$DE$153:$DG$274,MATCH($A207,'Hoja de Trabajo para listado'!$DE$153:$DE$1048576,0),MATCH((CUADRO!N$4&amp;$E207),'Hoja de Trabajo para listado'!$DE$151:$DG$151,0)),0)+IFERROR(INDEX('Hoja de Trabajo para listado'!$CD$155:$DC$1048576,MATCH($A207,'Hoja de Trabajo para listado'!$CD$155:$CD$1048576,0),MATCH((CUADRO!N$4&amp;$E207),'Hoja de Trabajo para listado'!$CD$151:$DC$151,0)),0)</f>
        <v>0</v>
      </c>
      <c r="O207" s="241">
        <f ca="1">+IFERROR(INDEX('Hoja de Trabajo para listado'!$A$155:$Z$1048576,MATCH($A207,'Hoja de Trabajo para listado'!$A$155:$A$1048576,0),MATCH((CUADRO!O$4&amp;$E207),'Hoja de Trabajo para listado'!$A$151:$Z$151,0)),0)+IFERROR(INDEX('Hoja de Trabajo para listado'!$AB$155:$BA$1048576,MATCH($A207,'Hoja de Trabajo para listado'!$AB$155:$AB$1048576,0),MATCH((CUADRO!O$4&amp;$E207),'Hoja de Trabajo para listado'!$AB$151:$BA$151,0)),0)+IFERROR(INDEX('Hoja de Trabajo para listado'!$BC$155:$CB$1048576,MATCH($A207,'Hoja de Trabajo para listado'!$BC$155:$BC$1048576,0),MATCH((CUADRO!O$4&amp;$E207),'Hoja de Trabajo para listado'!$BC$151:$CB$151,0)),0)+IFERROR(INDEX('Hoja de Trabajo para listado'!$DE$153:$DG$274,MATCH($A207,'Hoja de Trabajo para listado'!$DE$153:$DE$1048576,0),MATCH((CUADRO!O$4&amp;$E207),'Hoja de Trabajo para listado'!$DE$151:$DG$151,0)),0)+IFERROR(INDEX('Hoja de Trabajo para listado'!$CD$155:$DC$1048576,MATCH($A207,'Hoja de Trabajo para listado'!$CD$155:$CD$1048576,0),MATCH((CUADRO!O$4&amp;$E207),'Hoja de Trabajo para listado'!$CD$151:$DC$151,0)),0)</f>
        <v>0</v>
      </c>
      <c r="P207" s="241">
        <f ca="1">+IFERROR(INDEX('Hoja de Trabajo para listado'!$A$155:$Z$1048576,MATCH($A207,'Hoja de Trabajo para listado'!$A$155:$A$1048576,0),MATCH((CUADRO!P$4&amp;$E207),'Hoja de Trabajo para listado'!$A$151:$Z$151,0)),0)+IFERROR(INDEX('Hoja de Trabajo para listado'!$AB$155:$BA$1048576,MATCH($A207,'Hoja de Trabajo para listado'!$AB$155:$AB$1048576,0),MATCH((CUADRO!P$4&amp;$E207),'Hoja de Trabajo para listado'!$AB$151:$BA$151,0)),0)+IFERROR(INDEX('Hoja de Trabajo para listado'!$BC$155:$CB$1048576,MATCH($A207,'Hoja de Trabajo para listado'!$BC$155:$BC$1048576,0),MATCH((CUADRO!P$4&amp;$E207),'Hoja de Trabajo para listado'!$BC$151:$CB$151,0)),0)+IFERROR(INDEX('Hoja de Trabajo para listado'!$DE$153:$DG$274,MATCH($A207,'Hoja de Trabajo para listado'!$DE$153:$DE$1048576,0),MATCH((CUADRO!P$4&amp;$E207),'Hoja de Trabajo para listado'!$DE$151:$DG$151,0)),0)+IFERROR(INDEX('Hoja de Trabajo para listado'!$CD$155:$DC$1048576,MATCH($A207,'Hoja de Trabajo para listado'!$CD$155:$CD$1048576,0),MATCH((CUADRO!P$4&amp;$E207),'Hoja de Trabajo para listado'!$CD$151:$DC$151,0)),0)</f>
        <v>0</v>
      </c>
      <c r="Q207" s="241">
        <f ca="1">+IFERROR(INDEX('Hoja de Trabajo para listado'!$A$155:$Z$1048576,MATCH($A207,'Hoja de Trabajo para listado'!$A$155:$A$1048576,0),MATCH((CUADRO!Q$4&amp;$E207),'Hoja de Trabajo para listado'!$A$151:$Z$151,0)),0)+IFERROR(INDEX('Hoja de Trabajo para listado'!$AB$155:$BA$1048576,MATCH($A207,'Hoja de Trabajo para listado'!$AB$155:$AB$1048576,0),MATCH((CUADRO!Q$4&amp;$E207),'Hoja de Trabajo para listado'!$AB$151:$BA$151,0)),0)+IFERROR(INDEX('Hoja de Trabajo para listado'!$BC$155:$CB$1048576,MATCH($A207,'Hoja de Trabajo para listado'!$BC$155:$BC$1048576,0),MATCH((CUADRO!Q$4&amp;$E207),'Hoja de Trabajo para listado'!$BC$151:$CB$151,0)),0)+IFERROR(INDEX('Hoja de Trabajo para listado'!$DE$153:$DG$274,MATCH($A207,'Hoja de Trabajo para listado'!$DE$153:$DE$1048576,0),MATCH((CUADRO!Q$4&amp;$E207),'Hoja de Trabajo para listado'!$DE$151:$DG$151,0)),0)+IFERROR(INDEX('Hoja de Trabajo para listado'!$CD$155:$DC$1048576,MATCH($A207,'Hoja de Trabajo para listado'!$CD$155:$CD$1048576,0),MATCH((CUADRO!Q$4&amp;$E207),'Hoja de Trabajo para listado'!$CD$151:$DC$151,0)),0)</f>
        <v>0</v>
      </c>
      <c r="R207" s="241">
        <f t="shared" ca="1" si="6"/>
        <v>0</v>
      </c>
      <c r="S207" s="241"/>
      <c r="T207" s="241">
        <f ca="1">+T208</f>
        <v>91332.03</v>
      </c>
      <c r="U207" s="240">
        <f t="shared" si="7"/>
        <v>1</v>
      </c>
    </row>
    <row r="208" spans="1:21" ht="15" customHeight="1">
      <c r="A208" s="353">
        <v>293</v>
      </c>
      <c r="B208" s="382"/>
      <c r="C208" s="305" t="str">
        <f>+VLOOKUP(A208,bd_lista!$A$3:$C$592,3,FALSE)</f>
        <v>Fundación Cultural del Banco Central de Bolivia</v>
      </c>
      <c r="D208" s="384"/>
      <c r="E208" s="305" t="s">
        <v>684</v>
      </c>
      <c r="F208" s="243">
        <f ca="1">+IFERROR(INDEX('Hoja de Trabajo para listado'!$A$155:$Z$1048576,MATCH($A208,'Hoja de Trabajo para listado'!$A$155:$A$1048576,0),MATCH((CUADRO!F$4&amp;$E208),'Hoja de Trabajo para listado'!$A$151:$Z$151,0)),0)+IFERROR(INDEX('Hoja de Trabajo para listado'!$AB$155:$BA$1048576,MATCH($A208,'Hoja de Trabajo para listado'!$AB$155:$AB$1048576,0),MATCH((CUADRO!F$4&amp;$E208),'Hoja de Trabajo para listado'!$AB$151:$BA$151,0)),0)+IFERROR(INDEX('Hoja de Trabajo para listado'!$BC$155:$CB$1048576,MATCH($A208,'Hoja de Trabajo para listado'!$BC$155:$BC$1048576,0),MATCH((CUADRO!F$4&amp;$E208),'Hoja de Trabajo para listado'!$BC$151:$CB$151,0)),0)+IFERROR(INDEX('Hoja de Trabajo para listado'!$DE$153:$DG$274,MATCH($A208,'Hoja de Trabajo para listado'!$DE$153:$DE$1048576,0),MATCH((CUADRO!F$4&amp;$E208),'Hoja de Trabajo para listado'!$DE$151:$DG$151,0)),0)+IFERROR(INDEX('Hoja de Trabajo para listado'!$CD$155:$DC$1048576,MATCH($A208,'Hoja de Trabajo para listado'!$CD$155:$CD$1048576,0),MATCH((CUADRO!F$4&amp;$E208),'Hoja de Trabajo para listado'!$CD$151:$DC$151,0)),0)</f>
        <v>0</v>
      </c>
      <c r="G208" s="243">
        <f ca="1">+IFERROR(INDEX('Hoja de Trabajo para listado'!$A$155:$Z$1048576,MATCH($A208,'Hoja de Trabajo para listado'!$A$155:$A$1048576,0),MATCH((CUADRO!G$4&amp;$E208),'Hoja de Trabajo para listado'!$A$151:$Z$151,0)),0)+IFERROR(INDEX('Hoja de Trabajo para listado'!$AB$155:$BA$1048576,MATCH($A208,'Hoja de Trabajo para listado'!$AB$155:$AB$1048576,0),MATCH((CUADRO!G$4&amp;$E208),'Hoja de Trabajo para listado'!$AB$151:$BA$151,0)),0)+IFERROR(INDEX('Hoja de Trabajo para listado'!$BC$155:$CB$1048576,MATCH($A208,'Hoja de Trabajo para listado'!$BC$155:$BC$1048576,0),MATCH((CUADRO!G$4&amp;$E208),'Hoja de Trabajo para listado'!$BC$151:$CB$151,0)),0)+IFERROR(INDEX('Hoja de Trabajo para listado'!$DE$153:$DG$274,MATCH($A208,'Hoja de Trabajo para listado'!$DE$153:$DE$1048576,0),MATCH((CUADRO!G$4&amp;$E208),'Hoja de Trabajo para listado'!$DE$151:$DG$151,0)),0)+IFERROR(INDEX('Hoja de Trabajo para listado'!$CD$155:$DC$1048576,MATCH($A208,'Hoja de Trabajo para listado'!$CD$155:$CD$1048576,0),MATCH((CUADRO!G$4&amp;$E208),'Hoja de Trabajo para listado'!$CD$151:$DC$151,0)),0)</f>
        <v>0</v>
      </c>
      <c r="H208" s="243">
        <f ca="1">+IFERROR(INDEX('Hoja de Trabajo para listado'!$A$155:$Z$1048576,MATCH($A208,'Hoja de Trabajo para listado'!$A$155:$A$1048576,0),MATCH((CUADRO!H$4&amp;$E208),'Hoja de Trabajo para listado'!$A$151:$Z$151,0)),0)+IFERROR(INDEX('Hoja de Trabajo para listado'!$AB$155:$BA$1048576,MATCH($A208,'Hoja de Trabajo para listado'!$AB$155:$AB$1048576,0),MATCH((CUADRO!H$4&amp;$E208),'Hoja de Trabajo para listado'!$AB$151:$BA$151,0)),0)+IFERROR(INDEX('Hoja de Trabajo para listado'!$BC$155:$CB$1048576,MATCH($A208,'Hoja de Trabajo para listado'!$BC$155:$BC$1048576,0),MATCH((CUADRO!H$4&amp;$E208),'Hoja de Trabajo para listado'!$BC$151:$CB$151,0)),0)+IFERROR(INDEX('Hoja de Trabajo para listado'!$DE$153:$DG$274,MATCH($A208,'Hoja de Trabajo para listado'!$DE$153:$DE$1048576,0),MATCH((CUADRO!H$4&amp;$E208),'Hoja de Trabajo para listado'!$DE$151:$DG$151,0)),0)+IFERROR(INDEX('Hoja de Trabajo para listado'!$CD$155:$DC$1048576,MATCH($A208,'Hoja de Trabajo para listado'!$CD$155:$CD$1048576,0),MATCH((CUADRO!H$4&amp;$E208),'Hoja de Trabajo para listado'!$CD$151:$DC$151,0)),0)</f>
        <v>0</v>
      </c>
      <c r="I208" s="243">
        <f ca="1">+IFERROR(INDEX('Hoja de Trabajo para listado'!$A$155:$Z$1048576,MATCH($A208,'Hoja de Trabajo para listado'!$A$155:$A$1048576,0),MATCH((CUADRO!I$4&amp;$E208),'Hoja de Trabajo para listado'!$A$151:$Z$151,0)),0)+IFERROR(INDEX('Hoja de Trabajo para listado'!$AB$155:$BA$1048576,MATCH($A208,'Hoja de Trabajo para listado'!$AB$155:$AB$1048576,0),MATCH((CUADRO!I$4&amp;$E208),'Hoja de Trabajo para listado'!$AB$151:$BA$151,0)),0)+IFERROR(INDEX('Hoja de Trabajo para listado'!$BC$155:$CB$1048576,MATCH($A208,'Hoja de Trabajo para listado'!$BC$155:$BC$1048576,0),MATCH((CUADRO!I$4&amp;$E208),'Hoja de Trabajo para listado'!$BC$151:$CB$151,0)),0)+IFERROR(INDEX('Hoja de Trabajo para listado'!$DE$153:$DG$274,MATCH($A208,'Hoja de Trabajo para listado'!$DE$153:$DE$1048576,0),MATCH((CUADRO!I$4&amp;$E208),'Hoja de Trabajo para listado'!$DE$151:$DG$151,0)),0)+IFERROR(INDEX('Hoja de Trabajo para listado'!$CD$155:$DC$1048576,MATCH($A208,'Hoja de Trabajo para listado'!$CD$155:$CD$1048576,0),MATCH((CUADRO!I$4&amp;$E208),'Hoja de Trabajo para listado'!$CD$151:$DC$151,0)),0)</f>
        <v>0</v>
      </c>
      <c r="J208" s="243">
        <f ca="1">+IFERROR(INDEX('Hoja de Trabajo para listado'!$A$155:$Z$1048576,MATCH($A208,'Hoja de Trabajo para listado'!$A$155:$A$1048576,0),MATCH((CUADRO!J$4&amp;$E208),'Hoja de Trabajo para listado'!$A$151:$Z$151,0)),0)+IFERROR(INDEX('Hoja de Trabajo para listado'!$AB$155:$BA$1048576,MATCH($A208,'Hoja de Trabajo para listado'!$AB$155:$AB$1048576,0),MATCH((CUADRO!J$4&amp;$E208),'Hoja de Trabajo para listado'!$AB$151:$BA$151,0)),0)+IFERROR(INDEX('Hoja de Trabajo para listado'!$BC$155:$CB$1048576,MATCH($A208,'Hoja de Trabajo para listado'!$BC$155:$BC$1048576,0),MATCH((CUADRO!J$4&amp;$E208),'Hoja de Trabajo para listado'!$BC$151:$CB$151,0)),0)+IFERROR(INDEX('Hoja de Trabajo para listado'!$DE$153:$DG$274,MATCH($A208,'Hoja de Trabajo para listado'!$DE$153:$DE$1048576,0),MATCH((CUADRO!J$4&amp;$E208),'Hoja de Trabajo para listado'!$DE$151:$DG$151,0)),0)+IFERROR(INDEX('Hoja de Trabajo para listado'!$CD$155:$DC$1048576,MATCH($A208,'Hoja de Trabajo para listado'!$CD$155:$CD$1048576,0),MATCH((CUADRO!J$4&amp;$E208),'Hoja de Trabajo para listado'!$CD$151:$DC$151,0)),0)</f>
        <v>91332.03</v>
      </c>
      <c r="K208" s="243">
        <f ca="1">+IFERROR(INDEX('Hoja de Trabajo para listado'!$A$155:$Z$1048576,MATCH($A208,'Hoja de Trabajo para listado'!$A$155:$A$1048576,0),MATCH((CUADRO!K$4&amp;$E208),'Hoja de Trabajo para listado'!$A$151:$Z$151,0)),0)+IFERROR(INDEX('Hoja de Trabajo para listado'!$AB$155:$BA$1048576,MATCH($A208,'Hoja de Trabajo para listado'!$AB$155:$AB$1048576,0),MATCH((CUADRO!K$4&amp;$E208),'Hoja de Trabajo para listado'!$AB$151:$BA$151,0)),0)+IFERROR(INDEX('Hoja de Trabajo para listado'!$BC$155:$CB$1048576,MATCH($A208,'Hoja de Trabajo para listado'!$BC$155:$BC$1048576,0),MATCH((CUADRO!K$4&amp;$E208),'Hoja de Trabajo para listado'!$BC$151:$CB$151,0)),0)+IFERROR(INDEX('Hoja de Trabajo para listado'!$DE$153:$DG$274,MATCH($A208,'Hoja de Trabajo para listado'!$DE$153:$DE$1048576,0),MATCH((CUADRO!K$4&amp;$E208),'Hoja de Trabajo para listado'!$DE$151:$DG$151,0)),0)+IFERROR(INDEX('Hoja de Trabajo para listado'!$CD$155:$DC$1048576,MATCH($A208,'Hoja de Trabajo para listado'!$CD$155:$CD$1048576,0),MATCH((CUADRO!K$4&amp;$E208),'Hoja de Trabajo para listado'!$CD$151:$DC$151,0)),0)</f>
        <v>0</v>
      </c>
      <c r="L208" s="243">
        <f ca="1">+IFERROR(INDEX('Hoja de Trabajo para listado'!$A$155:$Z$1048576,MATCH($A208,'Hoja de Trabajo para listado'!$A$155:$A$1048576,0),MATCH((CUADRO!L$4&amp;$E208),'Hoja de Trabajo para listado'!$A$151:$Z$151,0)),0)+IFERROR(INDEX('Hoja de Trabajo para listado'!$AB$155:$BA$1048576,MATCH($A208,'Hoja de Trabajo para listado'!$AB$155:$AB$1048576,0),MATCH((CUADRO!L$4&amp;$E208),'Hoja de Trabajo para listado'!$AB$151:$BA$151,0)),0)+IFERROR(INDEX('Hoja de Trabajo para listado'!$BC$155:$CB$1048576,MATCH($A208,'Hoja de Trabajo para listado'!$BC$155:$BC$1048576,0),MATCH((CUADRO!L$4&amp;$E208),'Hoja de Trabajo para listado'!$BC$151:$CB$151,0)),0)+IFERROR(INDEX('Hoja de Trabajo para listado'!$DE$153:$DG$274,MATCH($A208,'Hoja de Trabajo para listado'!$DE$153:$DE$1048576,0),MATCH((CUADRO!L$4&amp;$E208),'Hoja de Trabajo para listado'!$DE$151:$DG$151,0)),0)+IFERROR(INDEX('Hoja de Trabajo para listado'!$CD$155:$DC$1048576,MATCH($A208,'Hoja de Trabajo para listado'!$CD$155:$CD$1048576,0),MATCH((CUADRO!L$4&amp;$E208),'Hoja de Trabajo para listado'!$CD$151:$DC$151,0)),0)</f>
        <v>0</v>
      </c>
      <c r="M208" s="243">
        <f ca="1">+IFERROR(INDEX('Hoja de Trabajo para listado'!$A$155:$Z$1048576,MATCH($A208,'Hoja de Trabajo para listado'!$A$155:$A$1048576,0),MATCH((CUADRO!M$4&amp;$E208),'Hoja de Trabajo para listado'!$A$151:$Z$151,0)),0)+IFERROR(INDEX('Hoja de Trabajo para listado'!$AB$155:$BA$1048576,MATCH($A208,'Hoja de Trabajo para listado'!$AB$155:$AB$1048576,0),MATCH((CUADRO!M$4&amp;$E208),'Hoja de Trabajo para listado'!$AB$151:$BA$151,0)),0)+IFERROR(INDEX('Hoja de Trabajo para listado'!$BC$155:$CB$1048576,MATCH($A208,'Hoja de Trabajo para listado'!$BC$155:$BC$1048576,0),MATCH((CUADRO!M$4&amp;$E208),'Hoja de Trabajo para listado'!$BC$151:$CB$151,0)),0)+IFERROR(INDEX('Hoja de Trabajo para listado'!$DE$153:$DG$274,MATCH($A208,'Hoja de Trabajo para listado'!$DE$153:$DE$1048576,0),MATCH((CUADRO!M$4&amp;$E208),'Hoja de Trabajo para listado'!$DE$151:$DG$151,0)),0)+IFERROR(INDEX('Hoja de Trabajo para listado'!$CD$155:$DC$1048576,MATCH($A208,'Hoja de Trabajo para listado'!$CD$155:$CD$1048576,0),MATCH((CUADRO!M$4&amp;$E208),'Hoja de Trabajo para listado'!$CD$151:$DC$151,0)),0)</f>
        <v>0</v>
      </c>
      <c r="N208" s="243">
        <f ca="1">+IFERROR(INDEX('Hoja de Trabajo para listado'!$A$155:$Z$1048576,MATCH($A208,'Hoja de Trabajo para listado'!$A$155:$A$1048576,0),MATCH((CUADRO!N$4&amp;$E208),'Hoja de Trabajo para listado'!$A$151:$Z$151,0)),0)+IFERROR(INDEX('Hoja de Trabajo para listado'!$AB$155:$BA$1048576,MATCH($A208,'Hoja de Trabajo para listado'!$AB$155:$AB$1048576,0),MATCH((CUADRO!N$4&amp;$E208),'Hoja de Trabajo para listado'!$AB$151:$BA$151,0)),0)+IFERROR(INDEX('Hoja de Trabajo para listado'!$BC$155:$CB$1048576,MATCH($A208,'Hoja de Trabajo para listado'!$BC$155:$BC$1048576,0),MATCH((CUADRO!N$4&amp;$E208),'Hoja de Trabajo para listado'!$BC$151:$CB$151,0)),0)+IFERROR(INDEX('Hoja de Trabajo para listado'!$DE$153:$DG$274,MATCH($A208,'Hoja de Trabajo para listado'!$DE$153:$DE$1048576,0),MATCH((CUADRO!N$4&amp;$E208),'Hoja de Trabajo para listado'!$DE$151:$DG$151,0)),0)+IFERROR(INDEX('Hoja de Trabajo para listado'!$CD$155:$DC$1048576,MATCH($A208,'Hoja de Trabajo para listado'!$CD$155:$CD$1048576,0),MATCH((CUADRO!N$4&amp;$E208),'Hoja de Trabajo para listado'!$CD$151:$DC$151,0)),0)</f>
        <v>0</v>
      </c>
      <c r="O208" s="243">
        <f ca="1">+IFERROR(INDEX('Hoja de Trabajo para listado'!$A$155:$Z$1048576,MATCH($A208,'Hoja de Trabajo para listado'!$A$155:$A$1048576,0),MATCH((CUADRO!O$4&amp;$E208),'Hoja de Trabajo para listado'!$A$151:$Z$151,0)),0)+IFERROR(INDEX('Hoja de Trabajo para listado'!$AB$155:$BA$1048576,MATCH($A208,'Hoja de Trabajo para listado'!$AB$155:$AB$1048576,0),MATCH((CUADRO!O$4&amp;$E208),'Hoja de Trabajo para listado'!$AB$151:$BA$151,0)),0)+IFERROR(INDEX('Hoja de Trabajo para listado'!$BC$155:$CB$1048576,MATCH($A208,'Hoja de Trabajo para listado'!$BC$155:$BC$1048576,0),MATCH((CUADRO!O$4&amp;$E208),'Hoja de Trabajo para listado'!$BC$151:$CB$151,0)),0)+IFERROR(INDEX('Hoja de Trabajo para listado'!$DE$153:$DG$274,MATCH($A208,'Hoja de Trabajo para listado'!$DE$153:$DE$1048576,0),MATCH((CUADRO!O$4&amp;$E208),'Hoja de Trabajo para listado'!$DE$151:$DG$151,0)),0)+IFERROR(INDEX('Hoja de Trabajo para listado'!$CD$155:$DC$1048576,MATCH($A208,'Hoja de Trabajo para listado'!$CD$155:$CD$1048576,0),MATCH((CUADRO!O$4&amp;$E208),'Hoja de Trabajo para listado'!$CD$151:$DC$151,0)),0)</f>
        <v>0</v>
      </c>
      <c r="P208" s="243">
        <f ca="1">+IFERROR(INDEX('Hoja de Trabajo para listado'!$A$155:$Z$1048576,MATCH($A208,'Hoja de Trabajo para listado'!$A$155:$A$1048576,0),MATCH((CUADRO!P$4&amp;$E208),'Hoja de Trabajo para listado'!$A$151:$Z$151,0)),0)+IFERROR(INDEX('Hoja de Trabajo para listado'!$AB$155:$BA$1048576,MATCH($A208,'Hoja de Trabajo para listado'!$AB$155:$AB$1048576,0),MATCH((CUADRO!P$4&amp;$E208),'Hoja de Trabajo para listado'!$AB$151:$BA$151,0)),0)+IFERROR(INDEX('Hoja de Trabajo para listado'!$BC$155:$CB$1048576,MATCH($A208,'Hoja de Trabajo para listado'!$BC$155:$BC$1048576,0),MATCH((CUADRO!P$4&amp;$E208),'Hoja de Trabajo para listado'!$BC$151:$CB$151,0)),0)+IFERROR(INDEX('Hoja de Trabajo para listado'!$DE$153:$DG$274,MATCH($A208,'Hoja de Trabajo para listado'!$DE$153:$DE$1048576,0),MATCH((CUADRO!P$4&amp;$E208),'Hoja de Trabajo para listado'!$DE$151:$DG$151,0)),0)+IFERROR(INDEX('Hoja de Trabajo para listado'!$CD$155:$DC$1048576,MATCH($A208,'Hoja de Trabajo para listado'!$CD$155:$CD$1048576,0),MATCH((CUADRO!P$4&amp;$E208),'Hoja de Trabajo para listado'!$CD$151:$DC$151,0)),0)</f>
        <v>0</v>
      </c>
      <c r="Q208" s="243">
        <f ca="1">+IFERROR(INDEX('Hoja de Trabajo para listado'!$A$155:$Z$1048576,MATCH($A208,'Hoja de Trabajo para listado'!$A$155:$A$1048576,0),MATCH((CUADRO!Q$4&amp;$E208),'Hoja de Trabajo para listado'!$A$151:$Z$151,0)),0)+IFERROR(INDEX('Hoja de Trabajo para listado'!$AB$155:$BA$1048576,MATCH($A208,'Hoja de Trabajo para listado'!$AB$155:$AB$1048576,0),MATCH((CUADRO!Q$4&amp;$E208),'Hoja de Trabajo para listado'!$AB$151:$BA$151,0)),0)+IFERROR(INDEX('Hoja de Trabajo para listado'!$BC$155:$CB$1048576,MATCH($A208,'Hoja de Trabajo para listado'!$BC$155:$BC$1048576,0),MATCH((CUADRO!Q$4&amp;$E208),'Hoja de Trabajo para listado'!$BC$151:$CB$151,0)),0)+IFERROR(INDEX('Hoja de Trabajo para listado'!$DE$153:$DG$274,MATCH($A208,'Hoja de Trabajo para listado'!$DE$153:$DE$1048576,0),MATCH((CUADRO!Q$4&amp;$E208),'Hoja de Trabajo para listado'!$DE$151:$DG$151,0)),0)+IFERROR(INDEX('Hoja de Trabajo para listado'!$CD$155:$DC$1048576,MATCH($A208,'Hoja de Trabajo para listado'!$CD$155:$CD$1048576,0),MATCH((CUADRO!Q$4&amp;$E208),'Hoja de Trabajo para listado'!$CD$151:$DC$151,0)),0)</f>
        <v>0</v>
      </c>
      <c r="R208" s="243">
        <f t="shared" ca="1" si="6"/>
        <v>91332.03</v>
      </c>
      <c r="S208" s="243">
        <f ca="1">+R207+R208</f>
        <v>91332.03</v>
      </c>
      <c r="T208" s="243">
        <f ca="1">+S208</f>
        <v>91332.03</v>
      </c>
      <c r="U208" s="242">
        <f t="shared" si="7"/>
        <v>2</v>
      </c>
    </row>
    <row r="209" spans="1:21" s="352" customFormat="1" ht="15" customHeight="1">
      <c r="A209" s="354">
        <v>294</v>
      </c>
      <c r="B209" s="381">
        <f>+A209</f>
        <v>294</v>
      </c>
      <c r="C209" s="245" t="str">
        <f>+VLOOKUP(A209,bd_lista!$A$3:$C$592,3,FALSE)</f>
        <v>Univ. Indígena Bol. Comun. Intercultl Prod. Tupak Katari</v>
      </c>
      <c r="D209" s="383" t="str">
        <f>+C209</f>
        <v>Univ. Indígena Bol. Comun. Intercultl Prod. Tupak Katari</v>
      </c>
      <c r="E209" s="245" t="s">
        <v>683</v>
      </c>
      <c r="F209" s="241">
        <f ca="1">+IFERROR(INDEX('Hoja de Trabajo para listado'!$A$155:$Z$1048576,MATCH($A209,'Hoja de Trabajo para listado'!$A$155:$A$1048576,0),MATCH((CUADRO!F$4&amp;$E209),'Hoja de Trabajo para listado'!$A$151:$Z$151,0)),0)+IFERROR(INDEX('Hoja de Trabajo para listado'!$AB$155:$BA$1048576,MATCH($A209,'Hoja de Trabajo para listado'!$AB$155:$AB$1048576,0),MATCH((CUADRO!F$4&amp;$E209),'Hoja de Trabajo para listado'!$AB$151:$BA$151,0)),0)+IFERROR(INDEX('Hoja de Trabajo para listado'!$BC$155:$CB$1048576,MATCH($A209,'Hoja de Trabajo para listado'!$BC$155:$BC$1048576,0),MATCH((CUADRO!F$4&amp;$E209),'Hoja de Trabajo para listado'!$BC$151:$CB$151,0)),0)+IFERROR(INDEX('Hoja de Trabajo para listado'!$DE$153:$DG$274,MATCH($A209,'Hoja de Trabajo para listado'!$DE$153:$DE$1048576,0),MATCH((CUADRO!F$4&amp;$E209),'Hoja de Trabajo para listado'!$DE$151:$DG$151,0)),0)+IFERROR(INDEX('Hoja de Trabajo para listado'!$CD$155:$DC$1048576,MATCH($A209,'Hoja de Trabajo para listado'!$CD$155:$CD$1048576,0),MATCH((CUADRO!F$4&amp;$E209),'Hoja de Trabajo para listado'!$CD$151:$DC$151,0)),0)</f>
        <v>0</v>
      </c>
      <c r="G209" s="241">
        <f ca="1">+IFERROR(INDEX('Hoja de Trabajo para listado'!$A$155:$Z$1048576,MATCH($A209,'Hoja de Trabajo para listado'!$A$155:$A$1048576,0),MATCH((CUADRO!G$4&amp;$E209),'Hoja de Trabajo para listado'!$A$151:$Z$151,0)),0)+IFERROR(INDEX('Hoja de Trabajo para listado'!$AB$155:$BA$1048576,MATCH($A209,'Hoja de Trabajo para listado'!$AB$155:$AB$1048576,0),MATCH((CUADRO!G$4&amp;$E209),'Hoja de Trabajo para listado'!$AB$151:$BA$151,0)),0)+IFERROR(INDEX('Hoja de Trabajo para listado'!$BC$155:$CB$1048576,MATCH($A209,'Hoja de Trabajo para listado'!$BC$155:$BC$1048576,0),MATCH((CUADRO!G$4&amp;$E209),'Hoja de Trabajo para listado'!$BC$151:$CB$151,0)),0)+IFERROR(INDEX('Hoja de Trabajo para listado'!$DE$153:$DG$274,MATCH($A209,'Hoja de Trabajo para listado'!$DE$153:$DE$1048576,0),MATCH((CUADRO!G$4&amp;$E209),'Hoja de Trabajo para listado'!$DE$151:$DG$151,0)),0)+IFERROR(INDEX('Hoja de Trabajo para listado'!$CD$155:$DC$1048576,MATCH($A209,'Hoja de Trabajo para listado'!$CD$155:$CD$1048576,0),MATCH((CUADRO!G$4&amp;$E209),'Hoja de Trabajo para listado'!$CD$151:$DC$151,0)),0)</f>
        <v>0</v>
      </c>
      <c r="H209" s="241">
        <f ca="1">+IFERROR(INDEX('Hoja de Trabajo para listado'!$A$155:$Z$1048576,MATCH($A209,'Hoja de Trabajo para listado'!$A$155:$A$1048576,0),MATCH((CUADRO!H$4&amp;$E209),'Hoja de Trabajo para listado'!$A$151:$Z$151,0)),0)+IFERROR(INDEX('Hoja de Trabajo para listado'!$AB$155:$BA$1048576,MATCH($A209,'Hoja de Trabajo para listado'!$AB$155:$AB$1048576,0),MATCH((CUADRO!H$4&amp;$E209),'Hoja de Trabajo para listado'!$AB$151:$BA$151,0)),0)+IFERROR(INDEX('Hoja de Trabajo para listado'!$BC$155:$CB$1048576,MATCH($A209,'Hoja de Trabajo para listado'!$BC$155:$BC$1048576,0),MATCH((CUADRO!H$4&amp;$E209),'Hoja de Trabajo para listado'!$BC$151:$CB$151,0)),0)+IFERROR(INDEX('Hoja de Trabajo para listado'!$DE$153:$DG$274,MATCH($A209,'Hoja de Trabajo para listado'!$DE$153:$DE$1048576,0),MATCH((CUADRO!H$4&amp;$E209),'Hoja de Trabajo para listado'!$DE$151:$DG$151,0)),0)+IFERROR(INDEX('Hoja de Trabajo para listado'!$CD$155:$DC$1048576,MATCH($A209,'Hoja de Trabajo para listado'!$CD$155:$CD$1048576,0),MATCH((CUADRO!H$4&amp;$E209),'Hoja de Trabajo para listado'!$CD$151:$DC$151,0)),0)</f>
        <v>0</v>
      </c>
      <c r="I209" s="241">
        <f ca="1">+IFERROR(INDEX('Hoja de Trabajo para listado'!$A$155:$Z$1048576,MATCH($A209,'Hoja de Trabajo para listado'!$A$155:$A$1048576,0),MATCH((CUADRO!I$4&amp;$E209),'Hoja de Trabajo para listado'!$A$151:$Z$151,0)),0)+IFERROR(INDEX('Hoja de Trabajo para listado'!$AB$155:$BA$1048576,MATCH($A209,'Hoja de Trabajo para listado'!$AB$155:$AB$1048576,0),MATCH((CUADRO!I$4&amp;$E209),'Hoja de Trabajo para listado'!$AB$151:$BA$151,0)),0)+IFERROR(INDEX('Hoja de Trabajo para listado'!$BC$155:$CB$1048576,MATCH($A209,'Hoja de Trabajo para listado'!$BC$155:$BC$1048576,0),MATCH((CUADRO!I$4&amp;$E209),'Hoja de Trabajo para listado'!$BC$151:$CB$151,0)),0)+IFERROR(INDEX('Hoja de Trabajo para listado'!$DE$153:$DG$274,MATCH($A209,'Hoja de Trabajo para listado'!$DE$153:$DE$1048576,0),MATCH((CUADRO!I$4&amp;$E209),'Hoja de Trabajo para listado'!$DE$151:$DG$151,0)),0)+IFERROR(INDEX('Hoja de Trabajo para listado'!$CD$155:$DC$1048576,MATCH($A209,'Hoja de Trabajo para listado'!$CD$155:$CD$1048576,0),MATCH((CUADRO!I$4&amp;$E209),'Hoja de Trabajo para listado'!$CD$151:$DC$151,0)),0)</f>
        <v>0</v>
      </c>
      <c r="J209" s="241">
        <f ca="1">+IFERROR(INDEX('Hoja de Trabajo para listado'!$A$155:$Z$1048576,MATCH($A209,'Hoja de Trabajo para listado'!$A$155:$A$1048576,0),MATCH((CUADRO!J$4&amp;$E209),'Hoja de Trabajo para listado'!$A$151:$Z$151,0)),0)+IFERROR(INDEX('Hoja de Trabajo para listado'!$AB$155:$BA$1048576,MATCH($A209,'Hoja de Trabajo para listado'!$AB$155:$AB$1048576,0),MATCH((CUADRO!J$4&amp;$E209),'Hoja de Trabajo para listado'!$AB$151:$BA$151,0)),0)+IFERROR(INDEX('Hoja de Trabajo para listado'!$BC$155:$CB$1048576,MATCH($A209,'Hoja de Trabajo para listado'!$BC$155:$BC$1048576,0),MATCH((CUADRO!J$4&amp;$E209),'Hoja de Trabajo para listado'!$BC$151:$CB$151,0)),0)+IFERROR(INDEX('Hoja de Trabajo para listado'!$DE$153:$DG$274,MATCH($A209,'Hoja de Trabajo para listado'!$DE$153:$DE$1048576,0),MATCH((CUADRO!J$4&amp;$E209),'Hoja de Trabajo para listado'!$DE$151:$DG$151,0)),0)+IFERROR(INDEX('Hoja de Trabajo para listado'!$CD$155:$DC$1048576,MATCH($A209,'Hoja de Trabajo para listado'!$CD$155:$CD$1048576,0),MATCH((CUADRO!J$4&amp;$E209),'Hoja de Trabajo para listado'!$CD$151:$DC$151,0)),0)</f>
        <v>0</v>
      </c>
      <c r="K209" s="241">
        <f ca="1">+IFERROR(INDEX('Hoja de Trabajo para listado'!$A$155:$Z$1048576,MATCH($A209,'Hoja de Trabajo para listado'!$A$155:$A$1048576,0),MATCH((CUADRO!K$4&amp;$E209),'Hoja de Trabajo para listado'!$A$151:$Z$151,0)),0)+IFERROR(INDEX('Hoja de Trabajo para listado'!$AB$155:$BA$1048576,MATCH($A209,'Hoja de Trabajo para listado'!$AB$155:$AB$1048576,0),MATCH((CUADRO!K$4&amp;$E209),'Hoja de Trabajo para listado'!$AB$151:$BA$151,0)),0)+IFERROR(INDEX('Hoja de Trabajo para listado'!$BC$155:$CB$1048576,MATCH($A209,'Hoja de Trabajo para listado'!$BC$155:$BC$1048576,0),MATCH((CUADRO!K$4&amp;$E209),'Hoja de Trabajo para listado'!$BC$151:$CB$151,0)),0)+IFERROR(INDEX('Hoja de Trabajo para listado'!$DE$153:$DG$274,MATCH($A209,'Hoja de Trabajo para listado'!$DE$153:$DE$1048576,0),MATCH((CUADRO!K$4&amp;$E209),'Hoja de Trabajo para listado'!$DE$151:$DG$151,0)),0)+IFERROR(INDEX('Hoja de Trabajo para listado'!$CD$155:$DC$1048576,MATCH($A209,'Hoja de Trabajo para listado'!$CD$155:$CD$1048576,0),MATCH((CUADRO!K$4&amp;$E209),'Hoja de Trabajo para listado'!$CD$151:$DC$151,0)),0)</f>
        <v>0</v>
      </c>
      <c r="L209" s="241">
        <f ca="1">+IFERROR(INDEX('Hoja de Trabajo para listado'!$A$155:$Z$1048576,MATCH($A209,'Hoja de Trabajo para listado'!$A$155:$A$1048576,0),MATCH((CUADRO!L$4&amp;$E209),'Hoja de Trabajo para listado'!$A$151:$Z$151,0)),0)+IFERROR(INDEX('Hoja de Trabajo para listado'!$AB$155:$BA$1048576,MATCH($A209,'Hoja de Trabajo para listado'!$AB$155:$AB$1048576,0),MATCH((CUADRO!L$4&amp;$E209),'Hoja de Trabajo para listado'!$AB$151:$BA$151,0)),0)+IFERROR(INDEX('Hoja de Trabajo para listado'!$BC$155:$CB$1048576,MATCH($A209,'Hoja de Trabajo para listado'!$BC$155:$BC$1048576,0),MATCH((CUADRO!L$4&amp;$E209),'Hoja de Trabajo para listado'!$BC$151:$CB$151,0)),0)+IFERROR(INDEX('Hoja de Trabajo para listado'!$DE$153:$DG$274,MATCH($A209,'Hoja de Trabajo para listado'!$DE$153:$DE$1048576,0),MATCH((CUADRO!L$4&amp;$E209),'Hoja de Trabajo para listado'!$DE$151:$DG$151,0)),0)+IFERROR(INDEX('Hoja de Trabajo para listado'!$CD$155:$DC$1048576,MATCH($A209,'Hoja de Trabajo para listado'!$CD$155:$CD$1048576,0),MATCH((CUADRO!L$4&amp;$E209),'Hoja de Trabajo para listado'!$CD$151:$DC$151,0)),0)</f>
        <v>0</v>
      </c>
      <c r="M209" s="241">
        <f ca="1">+IFERROR(INDEX('Hoja de Trabajo para listado'!$A$155:$Z$1048576,MATCH($A209,'Hoja de Trabajo para listado'!$A$155:$A$1048576,0),MATCH((CUADRO!M$4&amp;$E209),'Hoja de Trabajo para listado'!$A$151:$Z$151,0)),0)+IFERROR(INDEX('Hoja de Trabajo para listado'!$AB$155:$BA$1048576,MATCH($A209,'Hoja de Trabajo para listado'!$AB$155:$AB$1048576,0),MATCH((CUADRO!M$4&amp;$E209),'Hoja de Trabajo para listado'!$AB$151:$BA$151,0)),0)+IFERROR(INDEX('Hoja de Trabajo para listado'!$BC$155:$CB$1048576,MATCH($A209,'Hoja de Trabajo para listado'!$BC$155:$BC$1048576,0),MATCH((CUADRO!M$4&amp;$E209),'Hoja de Trabajo para listado'!$BC$151:$CB$151,0)),0)+IFERROR(INDEX('Hoja de Trabajo para listado'!$DE$153:$DG$274,MATCH($A209,'Hoja de Trabajo para listado'!$DE$153:$DE$1048576,0),MATCH((CUADRO!M$4&amp;$E209),'Hoja de Trabajo para listado'!$DE$151:$DG$151,0)),0)+IFERROR(INDEX('Hoja de Trabajo para listado'!$CD$155:$DC$1048576,MATCH($A209,'Hoja de Trabajo para listado'!$CD$155:$CD$1048576,0),MATCH((CUADRO!M$4&amp;$E209),'Hoja de Trabajo para listado'!$CD$151:$DC$151,0)),0)</f>
        <v>0</v>
      </c>
      <c r="N209" s="241">
        <f ca="1">+IFERROR(INDEX('Hoja de Trabajo para listado'!$A$155:$Z$1048576,MATCH($A209,'Hoja de Trabajo para listado'!$A$155:$A$1048576,0),MATCH((CUADRO!N$4&amp;$E209),'Hoja de Trabajo para listado'!$A$151:$Z$151,0)),0)+IFERROR(INDEX('Hoja de Trabajo para listado'!$AB$155:$BA$1048576,MATCH($A209,'Hoja de Trabajo para listado'!$AB$155:$AB$1048576,0),MATCH((CUADRO!N$4&amp;$E209),'Hoja de Trabajo para listado'!$AB$151:$BA$151,0)),0)+IFERROR(INDEX('Hoja de Trabajo para listado'!$BC$155:$CB$1048576,MATCH($A209,'Hoja de Trabajo para listado'!$BC$155:$BC$1048576,0),MATCH((CUADRO!N$4&amp;$E209),'Hoja de Trabajo para listado'!$BC$151:$CB$151,0)),0)+IFERROR(INDEX('Hoja de Trabajo para listado'!$DE$153:$DG$274,MATCH($A209,'Hoja de Trabajo para listado'!$DE$153:$DE$1048576,0),MATCH((CUADRO!N$4&amp;$E209),'Hoja de Trabajo para listado'!$DE$151:$DG$151,0)),0)+IFERROR(INDEX('Hoja de Trabajo para listado'!$CD$155:$DC$1048576,MATCH($A209,'Hoja de Trabajo para listado'!$CD$155:$CD$1048576,0),MATCH((CUADRO!N$4&amp;$E209),'Hoja de Trabajo para listado'!$CD$151:$DC$151,0)),0)</f>
        <v>0</v>
      </c>
      <c r="O209" s="241">
        <f ca="1">+IFERROR(INDEX('Hoja de Trabajo para listado'!$A$155:$Z$1048576,MATCH($A209,'Hoja de Trabajo para listado'!$A$155:$A$1048576,0),MATCH((CUADRO!O$4&amp;$E209),'Hoja de Trabajo para listado'!$A$151:$Z$151,0)),0)+IFERROR(INDEX('Hoja de Trabajo para listado'!$AB$155:$BA$1048576,MATCH($A209,'Hoja de Trabajo para listado'!$AB$155:$AB$1048576,0),MATCH((CUADRO!O$4&amp;$E209),'Hoja de Trabajo para listado'!$AB$151:$BA$151,0)),0)+IFERROR(INDEX('Hoja de Trabajo para listado'!$BC$155:$CB$1048576,MATCH($A209,'Hoja de Trabajo para listado'!$BC$155:$BC$1048576,0),MATCH((CUADRO!O$4&amp;$E209),'Hoja de Trabajo para listado'!$BC$151:$CB$151,0)),0)+IFERROR(INDEX('Hoja de Trabajo para listado'!$DE$153:$DG$274,MATCH($A209,'Hoja de Trabajo para listado'!$DE$153:$DE$1048576,0),MATCH((CUADRO!O$4&amp;$E209),'Hoja de Trabajo para listado'!$DE$151:$DG$151,0)),0)+IFERROR(INDEX('Hoja de Trabajo para listado'!$CD$155:$DC$1048576,MATCH($A209,'Hoja de Trabajo para listado'!$CD$155:$CD$1048576,0),MATCH((CUADRO!O$4&amp;$E209),'Hoja de Trabajo para listado'!$CD$151:$DC$151,0)),0)</f>
        <v>0</v>
      </c>
      <c r="P209" s="241">
        <f ca="1">+IFERROR(INDEX('Hoja de Trabajo para listado'!$A$155:$Z$1048576,MATCH($A209,'Hoja de Trabajo para listado'!$A$155:$A$1048576,0),MATCH((CUADRO!P$4&amp;$E209),'Hoja de Trabajo para listado'!$A$151:$Z$151,0)),0)+IFERROR(INDEX('Hoja de Trabajo para listado'!$AB$155:$BA$1048576,MATCH($A209,'Hoja de Trabajo para listado'!$AB$155:$AB$1048576,0),MATCH((CUADRO!P$4&amp;$E209),'Hoja de Trabajo para listado'!$AB$151:$BA$151,0)),0)+IFERROR(INDEX('Hoja de Trabajo para listado'!$BC$155:$CB$1048576,MATCH($A209,'Hoja de Trabajo para listado'!$BC$155:$BC$1048576,0),MATCH((CUADRO!P$4&amp;$E209),'Hoja de Trabajo para listado'!$BC$151:$CB$151,0)),0)+IFERROR(INDEX('Hoja de Trabajo para listado'!$DE$153:$DG$274,MATCH($A209,'Hoja de Trabajo para listado'!$DE$153:$DE$1048576,0),MATCH((CUADRO!P$4&amp;$E209),'Hoja de Trabajo para listado'!$DE$151:$DG$151,0)),0)+IFERROR(INDEX('Hoja de Trabajo para listado'!$CD$155:$DC$1048576,MATCH($A209,'Hoja de Trabajo para listado'!$CD$155:$CD$1048576,0),MATCH((CUADRO!P$4&amp;$E209),'Hoja de Trabajo para listado'!$CD$151:$DC$151,0)),0)</f>
        <v>0</v>
      </c>
      <c r="Q209" s="241">
        <f ca="1">+IFERROR(INDEX('Hoja de Trabajo para listado'!$A$155:$Z$1048576,MATCH($A209,'Hoja de Trabajo para listado'!$A$155:$A$1048576,0),MATCH((CUADRO!Q$4&amp;$E209),'Hoja de Trabajo para listado'!$A$151:$Z$151,0)),0)+IFERROR(INDEX('Hoja de Trabajo para listado'!$AB$155:$BA$1048576,MATCH($A209,'Hoja de Trabajo para listado'!$AB$155:$AB$1048576,0),MATCH((CUADRO!Q$4&amp;$E209),'Hoja de Trabajo para listado'!$AB$151:$BA$151,0)),0)+IFERROR(INDEX('Hoja de Trabajo para listado'!$BC$155:$CB$1048576,MATCH($A209,'Hoja de Trabajo para listado'!$BC$155:$BC$1048576,0),MATCH((CUADRO!Q$4&amp;$E209),'Hoja de Trabajo para listado'!$BC$151:$CB$151,0)),0)+IFERROR(INDEX('Hoja de Trabajo para listado'!$DE$153:$DG$274,MATCH($A209,'Hoja de Trabajo para listado'!$DE$153:$DE$1048576,0),MATCH((CUADRO!Q$4&amp;$E209),'Hoja de Trabajo para listado'!$DE$151:$DG$151,0)),0)+IFERROR(INDEX('Hoja de Trabajo para listado'!$CD$155:$DC$1048576,MATCH($A209,'Hoja de Trabajo para listado'!$CD$155:$CD$1048576,0),MATCH((CUADRO!Q$4&amp;$E209),'Hoja de Trabajo para listado'!$CD$151:$DC$151,0)),0)</f>
        <v>0</v>
      </c>
      <c r="R209" s="241">
        <f t="shared" ca="1" si="6"/>
        <v>0</v>
      </c>
      <c r="S209" s="262"/>
      <c r="T209" s="241">
        <f ca="1">+T210</f>
        <v>443299.35</v>
      </c>
      <c r="U209" s="240">
        <f t="shared" si="7"/>
        <v>1</v>
      </c>
    </row>
    <row r="210" spans="1:21" s="352" customFormat="1" ht="15" customHeight="1">
      <c r="A210" s="353">
        <v>294</v>
      </c>
      <c r="B210" s="382"/>
      <c r="C210" s="305" t="str">
        <f>+VLOOKUP(A210,bd_lista!$A$3:$C$592,3,FALSE)</f>
        <v>Univ. Indígena Bol. Comun. Intercultl Prod. Tupak Katari</v>
      </c>
      <c r="D210" s="384"/>
      <c r="E210" s="305" t="s">
        <v>684</v>
      </c>
      <c r="F210" s="243">
        <f ca="1">+IFERROR(INDEX('Hoja de Trabajo para listado'!$A$155:$Z$1048576,MATCH($A210,'Hoja de Trabajo para listado'!$A$155:$A$1048576,0),MATCH((CUADRO!F$4&amp;$E210),'Hoja de Trabajo para listado'!$A$151:$Z$151,0)),0)+IFERROR(INDEX('Hoja de Trabajo para listado'!$AB$155:$BA$1048576,MATCH($A210,'Hoja de Trabajo para listado'!$AB$155:$AB$1048576,0),MATCH((CUADRO!F$4&amp;$E210),'Hoja de Trabajo para listado'!$AB$151:$BA$151,0)),0)+IFERROR(INDEX('Hoja de Trabajo para listado'!$BC$155:$CB$1048576,MATCH($A210,'Hoja de Trabajo para listado'!$BC$155:$BC$1048576,0),MATCH((CUADRO!F$4&amp;$E210),'Hoja de Trabajo para listado'!$BC$151:$CB$151,0)),0)+IFERROR(INDEX('Hoja de Trabajo para listado'!$DE$153:$DG$274,MATCH($A210,'Hoja de Trabajo para listado'!$DE$153:$DE$1048576,0),MATCH((CUADRO!F$4&amp;$E210),'Hoja de Trabajo para listado'!$DE$151:$DG$151,0)),0)+IFERROR(INDEX('Hoja de Trabajo para listado'!$CD$155:$DC$1048576,MATCH($A210,'Hoja de Trabajo para listado'!$CD$155:$CD$1048576,0),MATCH((CUADRO!F$4&amp;$E210),'Hoja de Trabajo para listado'!$CD$151:$DC$151,0)),0)</f>
        <v>0</v>
      </c>
      <c r="G210" s="243">
        <f ca="1">+IFERROR(INDEX('Hoja de Trabajo para listado'!$A$155:$Z$1048576,MATCH($A210,'Hoja de Trabajo para listado'!$A$155:$A$1048576,0),MATCH((CUADRO!G$4&amp;$E210),'Hoja de Trabajo para listado'!$A$151:$Z$151,0)),0)+IFERROR(INDEX('Hoja de Trabajo para listado'!$AB$155:$BA$1048576,MATCH($A210,'Hoja de Trabajo para listado'!$AB$155:$AB$1048576,0),MATCH((CUADRO!G$4&amp;$E210),'Hoja de Trabajo para listado'!$AB$151:$BA$151,0)),0)+IFERROR(INDEX('Hoja de Trabajo para listado'!$BC$155:$CB$1048576,MATCH($A210,'Hoja de Trabajo para listado'!$BC$155:$BC$1048576,0),MATCH((CUADRO!G$4&amp;$E210),'Hoja de Trabajo para listado'!$BC$151:$CB$151,0)),0)+IFERROR(INDEX('Hoja de Trabajo para listado'!$DE$153:$DG$274,MATCH($A210,'Hoja de Trabajo para listado'!$DE$153:$DE$1048576,0),MATCH((CUADRO!G$4&amp;$E210),'Hoja de Trabajo para listado'!$DE$151:$DG$151,0)),0)+IFERROR(INDEX('Hoja de Trabajo para listado'!$CD$155:$DC$1048576,MATCH($A210,'Hoja de Trabajo para listado'!$CD$155:$CD$1048576,0),MATCH((CUADRO!G$4&amp;$E210),'Hoja de Trabajo para listado'!$CD$151:$DC$151,0)),0)</f>
        <v>0</v>
      </c>
      <c r="H210" s="243">
        <f ca="1">+IFERROR(INDEX('Hoja de Trabajo para listado'!$A$155:$Z$1048576,MATCH($A210,'Hoja de Trabajo para listado'!$A$155:$A$1048576,0),MATCH((CUADRO!H$4&amp;$E210),'Hoja de Trabajo para listado'!$A$151:$Z$151,0)),0)+IFERROR(INDEX('Hoja de Trabajo para listado'!$AB$155:$BA$1048576,MATCH($A210,'Hoja de Trabajo para listado'!$AB$155:$AB$1048576,0),MATCH((CUADRO!H$4&amp;$E210),'Hoja de Trabajo para listado'!$AB$151:$BA$151,0)),0)+IFERROR(INDEX('Hoja de Trabajo para listado'!$BC$155:$CB$1048576,MATCH($A210,'Hoja de Trabajo para listado'!$BC$155:$BC$1048576,0),MATCH((CUADRO!H$4&amp;$E210),'Hoja de Trabajo para listado'!$BC$151:$CB$151,0)),0)+IFERROR(INDEX('Hoja de Trabajo para listado'!$DE$153:$DG$274,MATCH($A210,'Hoja de Trabajo para listado'!$DE$153:$DE$1048576,0),MATCH((CUADRO!H$4&amp;$E210),'Hoja de Trabajo para listado'!$DE$151:$DG$151,0)),0)+IFERROR(INDEX('Hoja de Trabajo para listado'!$CD$155:$DC$1048576,MATCH($A210,'Hoja de Trabajo para listado'!$CD$155:$CD$1048576,0),MATCH((CUADRO!H$4&amp;$E210),'Hoja de Trabajo para listado'!$CD$151:$DC$151,0)),0)</f>
        <v>0</v>
      </c>
      <c r="I210" s="243">
        <f ca="1">+IFERROR(INDEX('Hoja de Trabajo para listado'!$A$155:$Z$1048576,MATCH($A210,'Hoja de Trabajo para listado'!$A$155:$A$1048576,0),MATCH((CUADRO!I$4&amp;$E210),'Hoja de Trabajo para listado'!$A$151:$Z$151,0)),0)+IFERROR(INDEX('Hoja de Trabajo para listado'!$AB$155:$BA$1048576,MATCH($A210,'Hoja de Trabajo para listado'!$AB$155:$AB$1048576,0),MATCH((CUADRO!I$4&amp;$E210),'Hoja de Trabajo para listado'!$AB$151:$BA$151,0)),0)+IFERROR(INDEX('Hoja de Trabajo para listado'!$BC$155:$CB$1048576,MATCH($A210,'Hoja de Trabajo para listado'!$BC$155:$BC$1048576,0),MATCH((CUADRO!I$4&amp;$E210),'Hoja de Trabajo para listado'!$BC$151:$CB$151,0)),0)+IFERROR(INDEX('Hoja de Trabajo para listado'!$DE$153:$DG$274,MATCH($A210,'Hoja de Trabajo para listado'!$DE$153:$DE$1048576,0),MATCH((CUADRO!I$4&amp;$E210),'Hoja de Trabajo para listado'!$DE$151:$DG$151,0)),0)+IFERROR(INDEX('Hoja de Trabajo para listado'!$CD$155:$DC$1048576,MATCH($A210,'Hoja de Trabajo para listado'!$CD$155:$CD$1048576,0),MATCH((CUADRO!I$4&amp;$E210),'Hoja de Trabajo para listado'!$CD$151:$DC$151,0)),0)</f>
        <v>0</v>
      </c>
      <c r="J210" s="243">
        <f ca="1">+IFERROR(INDEX('Hoja de Trabajo para listado'!$A$155:$Z$1048576,MATCH($A210,'Hoja de Trabajo para listado'!$A$155:$A$1048576,0),MATCH((CUADRO!J$4&amp;$E210),'Hoja de Trabajo para listado'!$A$151:$Z$151,0)),0)+IFERROR(INDEX('Hoja de Trabajo para listado'!$AB$155:$BA$1048576,MATCH($A210,'Hoja de Trabajo para listado'!$AB$155:$AB$1048576,0),MATCH((CUADRO!J$4&amp;$E210),'Hoja de Trabajo para listado'!$AB$151:$BA$151,0)),0)+IFERROR(INDEX('Hoja de Trabajo para listado'!$BC$155:$CB$1048576,MATCH($A210,'Hoja de Trabajo para listado'!$BC$155:$BC$1048576,0),MATCH((CUADRO!J$4&amp;$E210),'Hoja de Trabajo para listado'!$BC$151:$CB$151,0)),0)+IFERROR(INDEX('Hoja de Trabajo para listado'!$DE$153:$DG$274,MATCH($A210,'Hoja de Trabajo para listado'!$DE$153:$DE$1048576,0),MATCH((CUADRO!J$4&amp;$E210),'Hoja de Trabajo para listado'!$DE$151:$DG$151,0)),0)+IFERROR(INDEX('Hoja de Trabajo para listado'!$CD$155:$DC$1048576,MATCH($A210,'Hoja de Trabajo para listado'!$CD$155:$CD$1048576,0),MATCH((CUADRO!J$4&amp;$E210),'Hoja de Trabajo para listado'!$CD$151:$DC$151,0)),0)</f>
        <v>443299.35</v>
      </c>
      <c r="K210" s="243">
        <f ca="1">+IFERROR(INDEX('Hoja de Trabajo para listado'!$A$155:$Z$1048576,MATCH($A210,'Hoja de Trabajo para listado'!$A$155:$A$1048576,0),MATCH((CUADRO!K$4&amp;$E210),'Hoja de Trabajo para listado'!$A$151:$Z$151,0)),0)+IFERROR(INDEX('Hoja de Trabajo para listado'!$AB$155:$BA$1048576,MATCH($A210,'Hoja de Trabajo para listado'!$AB$155:$AB$1048576,0),MATCH((CUADRO!K$4&amp;$E210),'Hoja de Trabajo para listado'!$AB$151:$BA$151,0)),0)+IFERROR(INDEX('Hoja de Trabajo para listado'!$BC$155:$CB$1048576,MATCH($A210,'Hoja de Trabajo para listado'!$BC$155:$BC$1048576,0),MATCH((CUADRO!K$4&amp;$E210),'Hoja de Trabajo para listado'!$BC$151:$CB$151,0)),0)+IFERROR(INDEX('Hoja de Trabajo para listado'!$DE$153:$DG$274,MATCH($A210,'Hoja de Trabajo para listado'!$DE$153:$DE$1048576,0),MATCH((CUADRO!K$4&amp;$E210),'Hoja de Trabajo para listado'!$DE$151:$DG$151,0)),0)+IFERROR(INDEX('Hoja de Trabajo para listado'!$CD$155:$DC$1048576,MATCH($A210,'Hoja de Trabajo para listado'!$CD$155:$CD$1048576,0),MATCH((CUADRO!K$4&amp;$E210),'Hoja de Trabajo para listado'!$CD$151:$DC$151,0)),0)</f>
        <v>0</v>
      </c>
      <c r="L210" s="243">
        <f ca="1">+IFERROR(INDEX('Hoja de Trabajo para listado'!$A$155:$Z$1048576,MATCH($A210,'Hoja de Trabajo para listado'!$A$155:$A$1048576,0),MATCH((CUADRO!L$4&amp;$E210),'Hoja de Trabajo para listado'!$A$151:$Z$151,0)),0)+IFERROR(INDEX('Hoja de Trabajo para listado'!$AB$155:$BA$1048576,MATCH($A210,'Hoja de Trabajo para listado'!$AB$155:$AB$1048576,0),MATCH((CUADRO!L$4&amp;$E210),'Hoja de Trabajo para listado'!$AB$151:$BA$151,0)),0)+IFERROR(INDEX('Hoja de Trabajo para listado'!$BC$155:$CB$1048576,MATCH($A210,'Hoja de Trabajo para listado'!$BC$155:$BC$1048576,0),MATCH((CUADRO!L$4&amp;$E210),'Hoja de Trabajo para listado'!$BC$151:$CB$151,0)),0)+IFERROR(INDEX('Hoja de Trabajo para listado'!$DE$153:$DG$274,MATCH($A210,'Hoja de Trabajo para listado'!$DE$153:$DE$1048576,0),MATCH((CUADRO!L$4&amp;$E210),'Hoja de Trabajo para listado'!$DE$151:$DG$151,0)),0)+IFERROR(INDEX('Hoja de Trabajo para listado'!$CD$155:$DC$1048576,MATCH($A210,'Hoja de Trabajo para listado'!$CD$155:$CD$1048576,0),MATCH((CUADRO!L$4&amp;$E210),'Hoja de Trabajo para listado'!$CD$151:$DC$151,0)),0)</f>
        <v>0</v>
      </c>
      <c r="M210" s="243">
        <f ca="1">+IFERROR(INDEX('Hoja de Trabajo para listado'!$A$155:$Z$1048576,MATCH($A210,'Hoja de Trabajo para listado'!$A$155:$A$1048576,0),MATCH((CUADRO!M$4&amp;$E210),'Hoja de Trabajo para listado'!$A$151:$Z$151,0)),0)+IFERROR(INDEX('Hoja de Trabajo para listado'!$AB$155:$BA$1048576,MATCH($A210,'Hoja de Trabajo para listado'!$AB$155:$AB$1048576,0),MATCH((CUADRO!M$4&amp;$E210),'Hoja de Trabajo para listado'!$AB$151:$BA$151,0)),0)+IFERROR(INDEX('Hoja de Trabajo para listado'!$BC$155:$CB$1048576,MATCH($A210,'Hoja de Trabajo para listado'!$BC$155:$BC$1048576,0),MATCH((CUADRO!M$4&amp;$E210),'Hoja de Trabajo para listado'!$BC$151:$CB$151,0)),0)+IFERROR(INDEX('Hoja de Trabajo para listado'!$DE$153:$DG$274,MATCH($A210,'Hoja de Trabajo para listado'!$DE$153:$DE$1048576,0),MATCH((CUADRO!M$4&amp;$E210),'Hoja de Trabajo para listado'!$DE$151:$DG$151,0)),0)+IFERROR(INDEX('Hoja de Trabajo para listado'!$CD$155:$DC$1048576,MATCH($A210,'Hoja de Trabajo para listado'!$CD$155:$CD$1048576,0),MATCH((CUADRO!M$4&amp;$E210),'Hoja de Trabajo para listado'!$CD$151:$DC$151,0)),0)</f>
        <v>0</v>
      </c>
      <c r="N210" s="243">
        <f ca="1">+IFERROR(INDEX('Hoja de Trabajo para listado'!$A$155:$Z$1048576,MATCH($A210,'Hoja de Trabajo para listado'!$A$155:$A$1048576,0),MATCH((CUADRO!N$4&amp;$E210),'Hoja de Trabajo para listado'!$A$151:$Z$151,0)),0)+IFERROR(INDEX('Hoja de Trabajo para listado'!$AB$155:$BA$1048576,MATCH($A210,'Hoja de Trabajo para listado'!$AB$155:$AB$1048576,0),MATCH((CUADRO!N$4&amp;$E210),'Hoja de Trabajo para listado'!$AB$151:$BA$151,0)),0)+IFERROR(INDEX('Hoja de Trabajo para listado'!$BC$155:$CB$1048576,MATCH($A210,'Hoja de Trabajo para listado'!$BC$155:$BC$1048576,0),MATCH((CUADRO!N$4&amp;$E210),'Hoja de Trabajo para listado'!$BC$151:$CB$151,0)),0)+IFERROR(INDEX('Hoja de Trabajo para listado'!$DE$153:$DG$274,MATCH($A210,'Hoja de Trabajo para listado'!$DE$153:$DE$1048576,0),MATCH((CUADRO!N$4&amp;$E210),'Hoja de Trabajo para listado'!$DE$151:$DG$151,0)),0)+IFERROR(INDEX('Hoja de Trabajo para listado'!$CD$155:$DC$1048576,MATCH($A210,'Hoja de Trabajo para listado'!$CD$155:$CD$1048576,0),MATCH((CUADRO!N$4&amp;$E210),'Hoja de Trabajo para listado'!$CD$151:$DC$151,0)),0)</f>
        <v>0</v>
      </c>
      <c r="O210" s="243">
        <f ca="1">+IFERROR(INDEX('Hoja de Trabajo para listado'!$A$155:$Z$1048576,MATCH($A210,'Hoja de Trabajo para listado'!$A$155:$A$1048576,0),MATCH((CUADRO!O$4&amp;$E210),'Hoja de Trabajo para listado'!$A$151:$Z$151,0)),0)+IFERROR(INDEX('Hoja de Trabajo para listado'!$AB$155:$BA$1048576,MATCH($A210,'Hoja de Trabajo para listado'!$AB$155:$AB$1048576,0),MATCH((CUADRO!O$4&amp;$E210),'Hoja de Trabajo para listado'!$AB$151:$BA$151,0)),0)+IFERROR(INDEX('Hoja de Trabajo para listado'!$BC$155:$CB$1048576,MATCH($A210,'Hoja de Trabajo para listado'!$BC$155:$BC$1048576,0),MATCH((CUADRO!O$4&amp;$E210),'Hoja de Trabajo para listado'!$BC$151:$CB$151,0)),0)+IFERROR(INDEX('Hoja de Trabajo para listado'!$DE$153:$DG$274,MATCH($A210,'Hoja de Trabajo para listado'!$DE$153:$DE$1048576,0),MATCH((CUADRO!O$4&amp;$E210),'Hoja de Trabajo para listado'!$DE$151:$DG$151,0)),0)+IFERROR(INDEX('Hoja de Trabajo para listado'!$CD$155:$DC$1048576,MATCH($A210,'Hoja de Trabajo para listado'!$CD$155:$CD$1048576,0),MATCH((CUADRO!O$4&amp;$E210),'Hoja de Trabajo para listado'!$CD$151:$DC$151,0)),0)</f>
        <v>0</v>
      </c>
      <c r="P210" s="243">
        <f ca="1">+IFERROR(INDEX('Hoja de Trabajo para listado'!$A$155:$Z$1048576,MATCH($A210,'Hoja de Trabajo para listado'!$A$155:$A$1048576,0),MATCH((CUADRO!P$4&amp;$E210),'Hoja de Trabajo para listado'!$A$151:$Z$151,0)),0)+IFERROR(INDEX('Hoja de Trabajo para listado'!$AB$155:$BA$1048576,MATCH($A210,'Hoja de Trabajo para listado'!$AB$155:$AB$1048576,0),MATCH((CUADRO!P$4&amp;$E210),'Hoja de Trabajo para listado'!$AB$151:$BA$151,0)),0)+IFERROR(INDEX('Hoja de Trabajo para listado'!$BC$155:$CB$1048576,MATCH($A210,'Hoja de Trabajo para listado'!$BC$155:$BC$1048576,0),MATCH((CUADRO!P$4&amp;$E210),'Hoja de Trabajo para listado'!$BC$151:$CB$151,0)),0)+IFERROR(INDEX('Hoja de Trabajo para listado'!$DE$153:$DG$274,MATCH($A210,'Hoja de Trabajo para listado'!$DE$153:$DE$1048576,0),MATCH((CUADRO!P$4&amp;$E210),'Hoja de Trabajo para listado'!$DE$151:$DG$151,0)),0)+IFERROR(INDEX('Hoja de Trabajo para listado'!$CD$155:$DC$1048576,MATCH($A210,'Hoja de Trabajo para listado'!$CD$155:$CD$1048576,0),MATCH((CUADRO!P$4&amp;$E210),'Hoja de Trabajo para listado'!$CD$151:$DC$151,0)),0)</f>
        <v>0</v>
      </c>
      <c r="Q210" s="243">
        <f ca="1">+IFERROR(INDEX('Hoja de Trabajo para listado'!$A$155:$Z$1048576,MATCH($A210,'Hoja de Trabajo para listado'!$A$155:$A$1048576,0),MATCH((CUADRO!Q$4&amp;$E210),'Hoja de Trabajo para listado'!$A$151:$Z$151,0)),0)+IFERROR(INDEX('Hoja de Trabajo para listado'!$AB$155:$BA$1048576,MATCH($A210,'Hoja de Trabajo para listado'!$AB$155:$AB$1048576,0),MATCH((CUADRO!Q$4&amp;$E210),'Hoja de Trabajo para listado'!$AB$151:$BA$151,0)),0)+IFERROR(INDEX('Hoja de Trabajo para listado'!$BC$155:$CB$1048576,MATCH($A210,'Hoja de Trabajo para listado'!$BC$155:$BC$1048576,0),MATCH((CUADRO!Q$4&amp;$E210),'Hoja de Trabajo para listado'!$BC$151:$CB$151,0)),0)+IFERROR(INDEX('Hoja de Trabajo para listado'!$DE$153:$DG$274,MATCH($A210,'Hoja de Trabajo para listado'!$DE$153:$DE$1048576,0),MATCH((CUADRO!Q$4&amp;$E210),'Hoja de Trabajo para listado'!$DE$151:$DG$151,0)),0)+IFERROR(INDEX('Hoja de Trabajo para listado'!$CD$155:$DC$1048576,MATCH($A210,'Hoja de Trabajo para listado'!$CD$155:$CD$1048576,0),MATCH((CUADRO!Q$4&amp;$E210),'Hoja de Trabajo para listado'!$CD$151:$DC$151,0)),0)</f>
        <v>0</v>
      </c>
      <c r="R210" s="243">
        <f t="shared" ca="1" si="6"/>
        <v>443299.35</v>
      </c>
      <c r="S210" s="243">
        <f ca="1">+R209+R210</f>
        <v>443299.35</v>
      </c>
      <c r="T210" s="241">
        <f ca="1">+S210</f>
        <v>443299.35</v>
      </c>
      <c r="U210" s="240">
        <f t="shared" si="7"/>
        <v>2</v>
      </c>
    </row>
    <row r="211" spans="1:21" s="352" customFormat="1" ht="15" customHeight="1">
      <c r="A211" s="353">
        <v>295</v>
      </c>
      <c r="B211" s="381">
        <f>+A211</f>
        <v>295</v>
      </c>
      <c r="C211" s="245" t="str">
        <f>+VLOOKUP(A211,bd_lista!$A$3:$C$592,3,FALSE)</f>
        <v>Univ. Indígena Bol. Comun. Intercult Prod. Casimiro Huanca</v>
      </c>
      <c r="D211" s="383" t="str">
        <f>+C211</f>
        <v>Univ. Indígena Bol. Comun. Intercult Prod. Casimiro Huanca</v>
      </c>
      <c r="E211" s="245" t="s">
        <v>683</v>
      </c>
      <c r="F211" s="241">
        <f ca="1">+IFERROR(INDEX('Hoja de Trabajo para listado'!$A$155:$Z$1048576,MATCH($A211,'Hoja de Trabajo para listado'!$A$155:$A$1048576,0),MATCH((CUADRO!F$4&amp;$E211),'Hoja de Trabajo para listado'!$A$151:$Z$151,0)),0)+IFERROR(INDEX('Hoja de Trabajo para listado'!$AB$155:$BA$1048576,MATCH($A211,'Hoja de Trabajo para listado'!$AB$155:$AB$1048576,0),MATCH((CUADRO!F$4&amp;$E211),'Hoja de Trabajo para listado'!$AB$151:$BA$151,0)),0)+IFERROR(INDEX('Hoja de Trabajo para listado'!$BC$155:$CB$1048576,MATCH($A211,'Hoja de Trabajo para listado'!$BC$155:$BC$1048576,0),MATCH((CUADRO!F$4&amp;$E211),'Hoja de Trabajo para listado'!$BC$151:$CB$151,0)),0)+IFERROR(INDEX('Hoja de Trabajo para listado'!$DE$153:$DG$274,MATCH($A211,'Hoja de Trabajo para listado'!$DE$153:$DE$1048576,0),MATCH((CUADRO!F$4&amp;$E211),'Hoja de Trabajo para listado'!$DE$151:$DG$151,0)),0)+IFERROR(INDEX('Hoja de Trabajo para listado'!$CD$155:$DC$1048576,MATCH($A211,'Hoja de Trabajo para listado'!$CD$155:$CD$1048576,0),MATCH((CUADRO!F$4&amp;$E211),'Hoja de Trabajo para listado'!$CD$151:$DC$151,0)),0)</f>
        <v>0</v>
      </c>
      <c r="G211" s="241">
        <f ca="1">+IFERROR(INDEX('Hoja de Trabajo para listado'!$A$155:$Z$1048576,MATCH($A211,'Hoja de Trabajo para listado'!$A$155:$A$1048576,0),MATCH((CUADRO!G$4&amp;$E211),'Hoja de Trabajo para listado'!$A$151:$Z$151,0)),0)+IFERROR(INDEX('Hoja de Trabajo para listado'!$AB$155:$BA$1048576,MATCH($A211,'Hoja de Trabajo para listado'!$AB$155:$AB$1048576,0),MATCH((CUADRO!G$4&amp;$E211),'Hoja de Trabajo para listado'!$AB$151:$BA$151,0)),0)+IFERROR(INDEX('Hoja de Trabajo para listado'!$BC$155:$CB$1048576,MATCH($A211,'Hoja de Trabajo para listado'!$BC$155:$BC$1048576,0),MATCH((CUADRO!G$4&amp;$E211),'Hoja de Trabajo para listado'!$BC$151:$CB$151,0)),0)+IFERROR(INDEX('Hoja de Trabajo para listado'!$DE$153:$DG$274,MATCH($A211,'Hoja de Trabajo para listado'!$DE$153:$DE$1048576,0),MATCH((CUADRO!G$4&amp;$E211),'Hoja de Trabajo para listado'!$DE$151:$DG$151,0)),0)+IFERROR(INDEX('Hoja de Trabajo para listado'!$CD$155:$DC$1048576,MATCH($A211,'Hoja de Trabajo para listado'!$CD$155:$CD$1048576,0),MATCH((CUADRO!G$4&amp;$E211),'Hoja de Trabajo para listado'!$CD$151:$DC$151,0)),0)</f>
        <v>0</v>
      </c>
      <c r="H211" s="241">
        <f ca="1">+IFERROR(INDEX('Hoja de Trabajo para listado'!$A$155:$Z$1048576,MATCH($A211,'Hoja de Trabajo para listado'!$A$155:$A$1048576,0),MATCH((CUADRO!H$4&amp;$E211),'Hoja de Trabajo para listado'!$A$151:$Z$151,0)),0)+IFERROR(INDEX('Hoja de Trabajo para listado'!$AB$155:$BA$1048576,MATCH($A211,'Hoja de Trabajo para listado'!$AB$155:$AB$1048576,0),MATCH((CUADRO!H$4&amp;$E211),'Hoja de Trabajo para listado'!$AB$151:$BA$151,0)),0)+IFERROR(INDEX('Hoja de Trabajo para listado'!$BC$155:$CB$1048576,MATCH($A211,'Hoja de Trabajo para listado'!$BC$155:$BC$1048576,0),MATCH((CUADRO!H$4&amp;$E211),'Hoja de Trabajo para listado'!$BC$151:$CB$151,0)),0)+IFERROR(INDEX('Hoja de Trabajo para listado'!$DE$153:$DG$274,MATCH($A211,'Hoja de Trabajo para listado'!$DE$153:$DE$1048576,0),MATCH((CUADRO!H$4&amp;$E211),'Hoja de Trabajo para listado'!$DE$151:$DG$151,0)),0)+IFERROR(INDEX('Hoja de Trabajo para listado'!$CD$155:$DC$1048576,MATCH($A211,'Hoja de Trabajo para listado'!$CD$155:$CD$1048576,0),MATCH((CUADRO!H$4&amp;$E211),'Hoja de Trabajo para listado'!$CD$151:$DC$151,0)),0)</f>
        <v>0</v>
      </c>
      <c r="I211" s="241">
        <f ca="1">+IFERROR(INDEX('Hoja de Trabajo para listado'!$A$155:$Z$1048576,MATCH($A211,'Hoja de Trabajo para listado'!$A$155:$A$1048576,0),MATCH((CUADRO!I$4&amp;$E211),'Hoja de Trabajo para listado'!$A$151:$Z$151,0)),0)+IFERROR(INDEX('Hoja de Trabajo para listado'!$AB$155:$BA$1048576,MATCH($A211,'Hoja de Trabajo para listado'!$AB$155:$AB$1048576,0),MATCH((CUADRO!I$4&amp;$E211),'Hoja de Trabajo para listado'!$AB$151:$BA$151,0)),0)+IFERROR(INDEX('Hoja de Trabajo para listado'!$BC$155:$CB$1048576,MATCH($A211,'Hoja de Trabajo para listado'!$BC$155:$BC$1048576,0),MATCH((CUADRO!I$4&amp;$E211),'Hoja de Trabajo para listado'!$BC$151:$CB$151,0)),0)+IFERROR(INDEX('Hoja de Trabajo para listado'!$DE$153:$DG$274,MATCH($A211,'Hoja de Trabajo para listado'!$DE$153:$DE$1048576,0),MATCH((CUADRO!I$4&amp;$E211),'Hoja de Trabajo para listado'!$DE$151:$DG$151,0)),0)+IFERROR(INDEX('Hoja de Trabajo para listado'!$CD$155:$DC$1048576,MATCH($A211,'Hoja de Trabajo para listado'!$CD$155:$CD$1048576,0),MATCH((CUADRO!I$4&amp;$E211),'Hoja de Trabajo para listado'!$CD$151:$DC$151,0)),0)</f>
        <v>0</v>
      </c>
      <c r="J211" s="241">
        <f ca="1">+IFERROR(INDEX('Hoja de Trabajo para listado'!$A$155:$Z$1048576,MATCH($A211,'Hoja de Trabajo para listado'!$A$155:$A$1048576,0),MATCH((CUADRO!J$4&amp;$E211),'Hoja de Trabajo para listado'!$A$151:$Z$151,0)),0)+IFERROR(INDEX('Hoja de Trabajo para listado'!$AB$155:$BA$1048576,MATCH($A211,'Hoja de Trabajo para listado'!$AB$155:$AB$1048576,0),MATCH((CUADRO!J$4&amp;$E211),'Hoja de Trabajo para listado'!$AB$151:$BA$151,0)),0)+IFERROR(INDEX('Hoja de Trabajo para listado'!$BC$155:$CB$1048576,MATCH($A211,'Hoja de Trabajo para listado'!$BC$155:$BC$1048576,0),MATCH((CUADRO!J$4&amp;$E211),'Hoja de Trabajo para listado'!$BC$151:$CB$151,0)),0)+IFERROR(INDEX('Hoja de Trabajo para listado'!$DE$153:$DG$274,MATCH($A211,'Hoja de Trabajo para listado'!$DE$153:$DE$1048576,0),MATCH((CUADRO!J$4&amp;$E211),'Hoja de Trabajo para listado'!$DE$151:$DG$151,0)),0)+IFERROR(INDEX('Hoja de Trabajo para listado'!$CD$155:$DC$1048576,MATCH($A211,'Hoja de Trabajo para listado'!$CD$155:$CD$1048576,0),MATCH((CUADRO!J$4&amp;$E211),'Hoja de Trabajo para listado'!$CD$151:$DC$151,0)),0)</f>
        <v>0</v>
      </c>
      <c r="K211" s="241">
        <f ca="1">+IFERROR(INDEX('Hoja de Trabajo para listado'!$A$155:$Z$1048576,MATCH($A211,'Hoja de Trabajo para listado'!$A$155:$A$1048576,0),MATCH((CUADRO!K$4&amp;$E211),'Hoja de Trabajo para listado'!$A$151:$Z$151,0)),0)+IFERROR(INDEX('Hoja de Trabajo para listado'!$AB$155:$BA$1048576,MATCH($A211,'Hoja de Trabajo para listado'!$AB$155:$AB$1048576,0),MATCH((CUADRO!K$4&amp;$E211),'Hoja de Trabajo para listado'!$AB$151:$BA$151,0)),0)+IFERROR(INDEX('Hoja de Trabajo para listado'!$BC$155:$CB$1048576,MATCH($A211,'Hoja de Trabajo para listado'!$BC$155:$BC$1048576,0),MATCH((CUADRO!K$4&amp;$E211),'Hoja de Trabajo para listado'!$BC$151:$CB$151,0)),0)+IFERROR(INDEX('Hoja de Trabajo para listado'!$DE$153:$DG$274,MATCH($A211,'Hoja de Trabajo para listado'!$DE$153:$DE$1048576,0),MATCH((CUADRO!K$4&amp;$E211),'Hoja de Trabajo para listado'!$DE$151:$DG$151,0)),0)+IFERROR(INDEX('Hoja de Trabajo para listado'!$CD$155:$DC$1048576,MATCH($A211,'Hoja de Trabajo para listado'!$CD$155:$CD$1048576,0),MATCH((CUADRO!K$4&amp;$E211),'Hoja de Trabajo para listado'!$CD$151:$DC$151,0)),0)</f>
        <v>0</v>
      </c>
      <c r="L211" s="241">
        <f ca="1">+IFERROR(INDEX('Hoja de Trabajo para listado'!$A$155:$Z$1048576,MATCH($A211,'Hoja de Trabajo para listado'!$A$155:$A$1048576,0),MATCH((CUADRO!L$4&amp;$E211),'Hoja de Trabajo para listado'!$A$151:$Z$151,0)),0)+IFERROR(INDEX('Hoja de Trabajo para listado'!$AB$155:$BA$1048576,MATCH($A211,'Hoja de Trabajo para listado'!$AB$155:$AB$1048576,0),MATCH((CUADRO!L$4&amp;$E211),'Hoja de Trabajo para listado'!$AB$151:$BA$151,0)),0)+IFERROR(INDEX('Hoja de Trabajo para listado'!$BC$155:$CB$1048576,MATCH($A211,'Hoja de Trabajo para listado'!$BC$155:$BC$1048576,0),MATCH((CUADRO!L$4&amp;$E211),'Hoja de Trabajo para listado'!$BC$151:$CB$151,0)),0)+IFERROR(INDEX('Hoja de Trabajo para listado'!$DE$153:$DG$274,MATCH($A211,'Hoja de Trabajo para listado'!$DE$153:$DE$1048576,0),MATCH((CUADRO!L$4&amp;$E211),'Hoja de Trabajo para listado'!$DE$151:$DG$151,0)),0)+IFERROR(INDEX('Hoja de Trabajo para listado'!$CD$155:$DC$1048576,MATCH($A211,'Hoja de Trabajo para listado'!$CD$155:$CD$1048576,0),MATCH((CUADRO!L$4&amp;$E211),'Hoja de Trabajo para listado'!$CD$151:$DC$151,0)),0)</f>
        <v>0</v>
      </c>
      <c r="M211" s="241">
        <f ca="1">+IFERROR(INDEX('Hoja de Trabajo para listado'!$A$155:$Z$1048576,MATCH($A211,'Hoja de Trabajo para listado'!$A$155:$A$1048576,0),MATCH((CUADRO!M$4&amp;$E211),'Hoja de Trabajo para listado'!$A$151:$Z$151,0)),0)+IFERROR(INDEX('Hoja de Trabajo para listado'!$AB$155:$BA$1048576,MATCH($A211,'Hoja de Trabajo para listado'!$AB$155:$AB$1048576,0),MATCH((CUADRO!M$4&amp;$E211),'Hoja de Trabajo para listado'!$AB$151:$BA$151,0)),0)+IFERROR(INDEX('Hoja de Trabajo para listado'!$BC$155:$CB$1048576,MATCH($A211,'Hoja de Trabajo para listado'!$BC$155:$BC$1048576,0),MATCH((CUADRO!M$4&amp;$E211),'Hoja de Trabajo para listado'!$BC$151:$CB$151,0)),0)+IFERROR(INDEX('Hoja de Trabajo para listado'!$DE$153:$DG$274,MATCH($A211,'Hoja de Trabajo para listado'!$DE$153:$DE$1048576,0),MATCH((CUADRO!M$4&amp;$E211),'Hoja de Trabajo para listado'!$DE$151:$DG$151,0)),0)+IFERROR(INDEX('Hoja de Trabajo para listado'!$CD$155:$DC$1048576,MATCH($A211,'Hoja de Trabajo para listado'!$CD$155:$CD$1048576,0),MATCH((CUADRO!M$4&amp;$E211),'Hoja de Trabajo para listado'!$CD$151:$DC$151,0)),0)</f>
        <v>0</v>
      </c>
      <c r="N211" s="241">
        <f ca="1">+IFERROR(INDEX('Hoja de Trabajo para listado'!$A$155:$Z$1048576,MATCH($A211,'Hoja de Trabajo para listado'!$A$155:$A$1048576,0),MATCH((CUADRO!N$4&amp;$E211),'Hoja de Trabajo para listado'!$A$151:$Z$151,0)),0)+IFERROR(INDEX('Hoja de Trabajo para listado'!$AB$155:$BA$1048576,MATCH($A211,'Hoja de Trabajo para listado'!$AB$155:$AB$1048576,0),MATCH((CUADRO!N$4&amp;$E211),'Hoja de Trabajo para listado'!$AB$151:$BA$151,0)),0)+IFERROR(INDEX('Hoja de Trabajo para listado'!$BC$155:$CB$1048576,MATCH($A211,'Hoja de Trabajo para listado'!$BC$155:$BC$1048576,0),MATCH((CUADRO!N$4&amp;$E211),'Hoja de Trabajo para listado'!$BC$151:$CB$151,0)),0)+IFERROR(INDEX('Hoja de Trabajo para listado'!$DE$153:$DG$274,MATCH($A211,'Hoja de Trabajo para listado'!$DE$153:$DE$1048576,0),MATCH((CUADRO!N$4&amp;$E211),'Hoja de Trabajo para listado'!$DE$151:$DG$151,0)),0)+IFERROR(INDEX('Hoja de Trabajo para listado'!$CD$155:$DC$1048576,MATCH($A211,'Hoja de Trabajo para listado'!$CD$155:$CD$1048576,0),MATCH((CUADRO!N$4&amp;$E211),'Hoja de Trabajo para listado'!$CD$151:$DC$151,0)),0)</f>
        <v>0</v>
      </c>
      <c r="O211" s="241">
        <f ca="1">+IFERROR(INDEX('Hoja de Trabajo para listado'!$A$155:$Z$1048576,MATCH($A211,'Hoja de Trabajo para listado'!$A$155:$A$1048576,0),MATCH((CUADRO!O$4&amp;$E211),'Hoja de Trabajo para listado'!$A$151:$Z$151,0)),0)+IFERROR(INDEX('Hoja de Trabajo para listado'!$AB$155:$BA$1048576,MATCH($A211,'Hoja de Trabajo para listado'!$AB$155:$AB$1048576,0),MATCH((CUADRO!O$4&amp;$E211),'Hoja de Trabajo para listado'!$AB$151:$BA$151,0)),0)+IFERROR(INDEX('Hoja de Trabajo para listado'!$BC$155:$CB$1048576,MATCH($A211,'Hoja de Trabajo para listado'!$BC$155:$BC$1048576,0),MATCH((CUADRO!O$4&amp;$E211),'Hoja de Trabajo para listado'!$BC$151:$CB$151,0)),0)+IFERROR(INDEX('Hoja de Trabajo para listado'!$DE$153:$DG$274,MATCH($A211,'Hoja de Trabajo para listado'!$DE$153:$DE$1048576,0),MATCH((CUADRO!O$4&amp;$E211),'Hoja de Trabajo para listado'!$DE$151:$DG$151,0)),0)+IFERROR(INDEX('Hoja de Trabajo para listado'!$CD$155:$DC$1048576,MATCH($A211,'Hoja de Trabajo para listado'!$CD$155:$CD$1048576,0),MATCH((CUADRO!O$4&amp;$E211),'Hoja de Trabajo para listado'!$CD$151:$DC$151,0)),0)</f>
        <v>0</v>
      </c>
      <c r="P211" s="241">
        <f ca="1">+IFERROR(INDEX('Hoja de Trabajo para listado'!$A$155:$Z$1048576,MATCH($A211,'Hoja de Trabajo para listado'!$A$155:$A$1048576,0),MATCH((CUADRO!P$4&amp;$E211),'Hoja de Trabajo para listado'!$A$151:$Z$151,0)),0)+IFERROR(INDEX('Hoja de Trabajo para listado'!$AB$155:$BA$1048576,MATCH($A211,'Hoja de Trabajo para listado'!$AB$155:$AB$1048576,0),MATCH((CUADRO!P$4&amp;$E211),'Hoja de Trabajo para listado'!$AB$151:$BA$151,0)),0)+IFERROR(INDEX('Hoja de Trabajo para listado'!$BC$155:$CB$1048576,MATCH($A211,'Hoja de Trabajo para listado'!$BC$155:$BC$1048576,0),MATCH((CUADRO!P$4&amp;$E211),'Hoja de Trabajo para listado'!$BC$151:$CB$151,0)),0)+IFERROR(INDEX('Hoja de Trabajo para listado'!$DE$153:$DG$274,MATCH($A211,'Hoja de Trabajo para listado'!$DE$153:$DE$1048576,0),MATCH((CUADRO!P$4&amp;$E211),'Hoja de Trabajo para listado'!$DE$151:$DG$151,0)),0)+IFERROR(INDEX('Hoja de Trabajo para listado'!$CD$155:$DC$1048576,MATCH($A211,'Hoja de Trabajo para listado'!$CD$155:$CD$1048576,0),MATCH((CUADRO!P$4&amp;$E211),'Hoja de Trabajo para listado'!$CD$151:$DC$151,0)),0)</f>
        <v>0</v>
      </c>
      <c r="Q211" s="241">
        <f ca="1">+IFERROR(INDEX('Hoja de Trabajo para listado'!$A$155:$Z$1048576,MATCH($A211,'Hoja de Trabajo para listado'!$A$155:$A$1048576,0),MATCH((CUADRO!Q$4&amp;$E211),'Hoja de Trabajo para listado'!$A$151:$Z$151,0)),0)+IFERROR(INDEX('Hoja de Trabajo para listado'!$AB$155:$BA$1048576,MATCH($A211,'Hoja de Trabajo para listado'!$AB$155:$AB$1048576,0),MATCH((CUADRO!Q$4&amp;$E211),'Hoja de Trabajo para listado'!$AB$151:$BA$151,0)),0)+IFERROR(INDEX('Hoja de Trabajo para listado'!$BC$155:$CB$1048576,MATCH($A211,'Hoja de Trabajo para listado'!$BC$155:$BC$1048576,0),MATCH((CUADRO!Q$4&amp;$E211),'Hoja de Trabajo para listado'!$BC$151:$CB$151,0)),0)+IFERROR(INDEX('Hoja de Trabajo para listado'!$DE$153:$DG$274,MATCH($A211,'Hoja de Trabajo para listado'!$DE$153:$DE$1048576,0),MATCH((CUADRO!Q$4&amp;$E211),'Hoja de Trabajo para listado'!$DE$151:$DG$151,0)),0)+IFERROR(INDEX('Hoja de Trabajo para listado'!$CD$155:$DC$1048576,MATCH($A211,'Hoja de Trabajo para listado'!$CD$155:$CD$1048576,0),MATCH((CUADRO!Q$4&amp;$E211),'Hoja de Trabajo para listado'!$CD$151:$DC$151,0)),0)</f>
        <v>0</v>
      </c>
      <c r="R211" s="241">
        <f t="shared" ca="1" si="6"/>
        <v>0</v>
      </c>
      <c r="S211" s="241"/>
      <c r="T211" s="241">
        <f ca="1">+T212</f>
        <v>38523</v>
      </c>
      <c r="U211" s="240">
        <f t="shared" si="7"/>
        <v>1</v>
      </c>
    </row>
    <row r="212" spans="1:21" s="352" customFormat="1" ht="15" customHeight="1">
      <c r="A212" s="353">
        <v>295</v>
      </c>
      <c r="B212" s="382"/>
      <c r="C212" s="305" t="str">
        <f>+VLOOKUP(A212,bd_lista!$A$3:$C$592,3,FALSE)</f>
        <v>Univ. Indígena Bol. Comun. Intercult Prod. Casimiro Huanca</v>
      </c>
      <c r="D212" s="384"/>
      <c r="E212" s="305" t="s">
        <v>684</v>
      </c>
      <c r="F212" s="243">
        <f ca="1">+IFERROR(INDEX('Hoja de Trabajo para listado'!$A$155:$Z$1048576,MATCH($A212,'Hoja de Trabajo para listado'!$A$155:$A$1048576,0),MATCH((CUADRO!F$4&amp;$E212),'Hoja de Trabajo para listado'!$A$151:$Z$151,0)),0)+IFERROR(INDEX('Hoja de Trabajo para listado'!$AB$155:$BA$1048576,MATCH($A212,'Hoja de Trabajo para listado'!$AB$155:$AB$1048576,0),MATCH((CUADRO!F$4&amp;$E212),'Hoja de Trabajo para listado'!$AB$151:$BA$151,0)),0)+IFERROR(INDEX('Hoja de Trabajo para listado'!$BC$155:$CB$1048576,MATCH($A212,'Hoja de Trabajo para listado'!$BC$155:$BC$1048576,0),MATCH((CUADRO!F$4&amp;$E212),'Hoja de Trabajo para listado'!$BC$151:$CB$151,0)),0)+IFERROR(INDEX('Hoja de Trabajo para listado'!$DE$153:$DG$274,MATCH($A212,'Hoja de Trabajo para listado'!$DE$153:$DE$1048576,0),MATCH((CUADRO!F$4&amp;$E212),'Hoja de Trabajo para listado'!$DE$151:$DG$151,0)),0)+IFERROR(INDEX('Hoja de Trabajo para listado'!$CD$155:$DC$1048576,MATCH($A212,'Hoja de Trabajo para listado'!$CD$155:$CD$1048576,0),MATCH((CUADRO!F$4&amp;$E212),'Hoja de Trabajo para listado'!$CD$151:$DC$151,0)),0)</f>
        <v>0</v>
      </c>
      <c r="G212" s="243">
        <f ca="1">+IFERROR(INDEX('Hoja de Trabajo para listado'!$A$155:$Z$1048576,MATCH($A212,'Hoja de Trabajo para listado'!$A$155:$A$1048576,0),MATCH((CUADRO!G$4&amp;$E212),'Hoja de Trabajo para listado'!$A$151:$Z$151,0)),0)+IFERROR(INDEX('Hoja de Trabajo para listado'!$AB$155:$BA$1048576,MATCH($A212,'Hoja de Trabajo para listado'!$AB$155:$AB$1048576,0),MATCH((CUADRO!G$4&amp;$E212),'Hoja de Trabajo para listado'!$AB$151:$BA$151,0)),0)+IFERROR(INDEX('Hoja de Trabajo para listado'!$BC$155:$CB$1048576,MATCH($A212,'Hoja de Trabajo para listado'!$BC$155:$BC$1048576,0),MATCH((CUADRO!G$4&amp;$E212),'Hoja de Trabajo para listado'!$BC$151:$CB$151,0)),0)+IFERROR(INDEX('Hoja de Trabajo para listado'!$DE$153:$DG$274,MATCH($A212,'Hoja de Trabajo para listado'!$DE$153:$DE$1048576,0),MATCH((CUADRO!G$4&amp;$E212),'Hoja de Trabajo para listado'!$DE$151:$DG$151,0)),0)+IFERROR(INDEX('Hoja de Trabajo para listado'!$CD$155:$DC$1048576,MATCH($A212,'Hoja de Trabajo para listado'!$CD$155:$CD$1048576,0),MATCH((CUADRO!G$4&amp;$E212),'Hoja de Trabajo para listado'!$CD$151:$DC$151,0)),0)</f>
        <v>0</v>
      </c>
      <c r="H212" s="243">
        <f ca="1">+IFERROR(INDEX('Hoja de Trabajo para listado'!$A$155:$Z$1048576,MATCH($A212,'Hoja de Trabajo para listado'!$A$155:$A$1048576,0),MATCH((CUADRO!H$4&amp;$E212),'Hoja de Trabajo para listado'!$A$151:$Z$151,0)),0)+IFERROR(INDEX('Hoja de Trabajo para listado'!$AB$155:$BA$1048576,MATCH($A212,'Hoja de Trabajo para listado'!$AB$155:$AB$1048576,0),MATCH((CUADRO!H$4&amp;$E212),'Hoja de Trabajo para listado'!$AB$151:$BA$151,0)),0)+IFERROR(INDEX('Hoja de Trabajo para listado'!$BC$155:$CB$1048576,MATCH($A212,'Hoja de Trabajo para listado'!$BC$155:$BC$1048576,0),MATCH((CUADRO!H$4&amp;$E212),'Hoja de Trabajo para listado'!$BC$151:$CB$151,0)),0)+IFERROR(INDEX('Hoja de Trabajo para listado'!$DE$153:$DG$274,MATCH($A212,'Hoja de Trabajo para listado'!$DE$153:$DE$1048576,0),MATCH((CUADRO!H$4&amp;$E212),'Hoja de Trabajo para listado'!$DE$151:$DG$151,0)),0)+IFERROR(INDEX('Hoja de Trabajo para listado'!$CD$155:$DC$1048576,MATCH($A212,'Hoja de Trabajo para listado'!$CD$155:$CD$1048576,0),MATCH((CUADRO!H$4&amp;$E212),'Hoja de Trabajo para listado'!$CD$151:$DC$151,0)),0)</f>
        <v>0</v>
      </c>
      <c r="I212" s="243">
        <f ca="1">+IFERROR(INDEX('Hoja de Trabajo para listado'!$A$155:$Z$1048576,MATCH($A212,'Hoja de Trabajo para listado'!$A$155:$A$1048576,0),MATCH((CUADRO!I$4&amp;$E212),'Hoja de Trabajo para listado'!$A$151:$Z$151,0)),0)+IFERROR(INDEX('Hoja de Trabajo para listado'!$AB$155:$BA$1048576,MATCH($A212,'Hoja de Trabajo para listado'!$AB$155:$AB$1048576,0),MATCH((CUADRO!I$4&amp;$E212),'Hoja de Trabajo para listado'!$AB$151:$BA$151,0)),0)+IFERROR(INDEX('Hoja de Trabajo para listado'!$BC$155:$CB$1048576,MATCH($A212,'Hoja de Trabajo para listado'!$BC$155:$BC$1048576,0),MATCH((CUADRO!I$4&amp;$E212),'Hoja de Trabajo para listado'!$BC$151:$CB$151,0)),0)+IFERROR(INDEX('Hoja de Trabajo para listado'!$DE$153:$DG$274,MATCH($A212,'Hoja de Trabajo para listado'!$DE$153:$DE$1048576,0),MATCH((CUADRO!I$4&amp;$E212),'Hoja de Trabajo para listado'!$DE$151:$DG$151,0)),0)+IFERROR(INDEX('Hoja de Trabajo para listado'!$CD$155:$DC$1048576,MATCH($A212,'Hoja de Trabajo para listado'!$CD$155:$CD$1048576,0),MATCH((CUADRO!I$4&amp;$E212),'Hoja de Trabajo para listado'!$CD$151:$DC$151,0)),0)</f>
        <v>0</v>
      </c>
      <c r="J212" s="243">
        <f ca="1">+IFERROR(INDEX('Hoja de Trabajo para listado'!$A$155:$Z$1048576,MATCH($A212,'Hoja de Trabajo para listado'!$A$155:$A$1048576,0),MATCH((CUADRO!J$4&amp;$E212),'Hoja de Trabajo para listado'!$A$151:$Z$151,0)),0)+IFERROR(INDEX('Hoja de Trabajo para listado'!$AB$155:$BA$1048576,MATCH($A212,'Hoja de Trabajo para listado'!$AB$155:$AB$1048576,0),MATCH((CUADRO!J$4&amp;$E212),'Hoja de Trabajo para listado'!$AB$151:$BA$151,0)),0)+IFERROR(INDEX('Hoja de Trabajo para listado'!$BC$155:$CB$1048576,MATCH($A212,'Hoja de Trabajo para listado'!$BC$155:$BC$1048576,0),MATCH((CUADRO!J$4&amp;$E212),'Hoja de Trabajo para listado'!$BC$151:$CB$151,0)),0)+IFERROR(INDEX('Hoja de Trabajo para listado'!$DE$153:$DG$274,MATCH($A212,'Hoja de Trabajo para listado'!$DE$153:$DE$1048576,0),MATCH((CUADRO!J$4&amp;$E212),'Hoja de Trabajo para listado'!$DE$151:$DG$151,0)),0)+IFERROR(INDEX('Hoja de Trabajo para listado'!$CD$155:$DC$1048576,MATCH($A212,'Hoja de Trabajo para listado'!$CD$155:$CD$1048576,0),MATCH((CUADRO!J$4&amp;$E212),'Hoja de Trabajo para listado'!$CD$151:$DC$151,0)),0)</f>
        <v>38523</v>
      </c>
      <c r="K212" s="243">
        <f ca="1">+IFERROR(INDEX('Hoja de Trabajo para listado'!$A$155:$Z$1048576,MATCH($A212,'Hoja de Trabajo para listado'!$A$155:$A$1048576,0),MATCH((CUADRO!K$4&amp;$E212),'Hoja de Trabajo para listado'!$A$151:$Z$151,0)),0)+IFERROR(INDEX('Hoja de Trabajo para listado'!$AB$155:$BA$1048576,MATCH($A212,'Hoja de Trabajo para listado'!$AB$155:$AB$1048576,0),MATCH((CUADRO!K$4&amp;$E212),'Hoja de Trabajo para listado'!$AB$151:$BA$151,0)),0)+IFERROR(INDEX('Hoja de Trabajo para listado'!$BC$155:$CB$1048576,MATCH($A212,'Hoja de Trabajo para listado'!$BC$155:$BC$1048576,0),MATCH((CUADRO!K$4&amp;$E212),'Hoja de Trabajo para listado'!$BC$151:$CB$151,0)),0)+IFERROR(INDEX('Hoja de Trabajo para listado'!$DE$153:$DG$274,MATCH($A212,'Hoja de Trabajo para listado'!$DE$153:$DE$1048576,0),MATCH((CUADRO!K$4&amp;$E212),'Hoja de Trabajo para listado'!$DE$151:$DG$151,0)),0)+IFERROR(INDEX('Hoja de Trabajo para listado'!$CD$155:$DC$1048576,MATCH($A212,'Hoja de Trabajo para listado'!$CD$155:$CD$1048576,0),MATCH((CUADRO!K$4&amp;$E212),'Hoja de Trabajo para listado'!$CD$151:$DC$151,0)),0)</f>
        <v>0</v>
      </c>
      <c r="L212" s="243">
        <f ca="1">+IFERROR(INDEX('Hoja de Trabajo para listado'!$A$155:$Z$1048576,MATCH($A212,'Hoja de Trabajo para listado'!$A$155:$A$1048576,0),MATCH((CUADRO!L$4&amp;$E212),'Hoja de Trabajo para listado'!$A$151:$Z$151,0)),0)+IFERROR(INDEX('Hoja de Trabajo para listado'!$AB$155:$BA$1048576,MATCH($A212,'Hoja de Trabajo para listado'!$AB$155:$AB$1048576,0),MATCH((CUADRO!L$4&amp;$E212),'Hoja de Trabajo para listado'!$AB$151:$BA$151,0)),0)+IFERROR(INDEX('Hoja de Trabajo para listado'!$BC$155:$CB$1048576,MATCH($A212,'Hoja de Trabajo para listado'!$BC$155:$BC$1048576,0),MATCH((CUADRO!L$4&amp;$E212),'Hoja de Trabajo para listado'!$BC$151:$CB$151,0)),0)+IFERROR(INDEX('Hoja de Trabajo para listado'!$DE$153:$DG$274,MATCH($A212,'Hoja de Trabajo para listado'!$DE$153:$DE$1048576,0),MATCH((CUADRO!L$4&amp;$E212),'Hoja de Trabajo para listado'!$DE$151:$DG$151,0)),0)+IFERROR(INDEX('Hoja de Trabajo para listado'!$CD$155:$DC$1048576,MATCH($A212,'Hoja de Trabajo para listado'!$CD$155:$CD$1048576,0),MATCH((CUADRO!L$4&amp;$E212),'Hoja de Trabajo para listado'!$CD$151:$DC$151,0)),0)</f>
        <v>0</v>
      </c>
      <c r="M212" s="243">
        <f ca="1">+IFERROR(INDEX('Hoja de Trabajo para listado'!$A$155:$Z$1048576,MATCH($A212,'Hoja de Trabajo para listado'!$A$155:$A$1048576,0),MATCH((CUADRO!M$4&amp;$E212),'Hoja de Trabajo para listado'!$A$151:$Z$151,0)),0)+IFERROR(INDEX('Hoja de Trabajo para listado'!$AB$155:$BA$1048576,MATCH($A212,'Hoja de Trabajo para listado'!$AB$155:$AB$1048576,0),MATCH((CUADRO!M$4&amp;$E212),'Hoja de Trabajo para listado'!$AB$151:$BA$151,0)),0)+IFERROR(INDEX('Hoja de Trabajo para listado'!$BC$155:$CB$1048576,MATCH($A212,'Hoja de Trabajo para listado'!$BC$155:$BC$1048576,0),MATCH((CUADRO!M$4&amp;$E212),'Hoja de Trabajo para listado'!$BC$151:$CB$151,0)),0)+IFERROR(INDEX('Hoja de Trabajo para listado'!$DE$153:$DG$274,MATCH($A212,'Hoja de Trabajo para listado'!$DE$153:$DE$1048576,0),MATCH((CUADRO!M$4&amp;$E212),'Hoja de Trabajo para listado'!$DE$151:$DG$151,0)),0)+IFERROR(INDEX('Hoja de Trabajo para listado'!$CD$155:$DC$1048576,MATCH($A212,'Hoja de Trabajo para listado'!$CD$155:$CD$1048576,0),MATCH((CUADRO!M$4&amp;$E212),'Hoja de Trabajo para listado'!$CD$151:$DC$151,0)),0)</f>
        <v>0</v>
      </c>
      <c r="N212" s="243">
        <f ca="1">+IFERROR(INDEX('Hoja de Trabajo para listado'!$A$155:$Z$1048576,MATCH($A212,'Hoja de Trabajo para listado'!$A$155:$A$1048576,0),MATCH((CUADRO!N$4&amp;$E212),'Hoja de Trabajo para listado'!$A$151:$Z$151,0)),0)+IFERROR(INDEX('Hoja de Trabajo para listado'!$AB$155:$BA$1048576,MATCH($A212,'Hoja de Trabajo para listado'!$AB$155:$AB$1048576,0),MATCH((CUADRO!N$4&amp;$E212),'Hoja de Trabajo para listado'!$AB$151:$BA$151,0)),0)+IFERROR(INDEX('Hoja de Trabajo para listado'!$BC$155:$CB$1048576,MATCH($A212,'Hoja de Trabajo para listado'!$BC$155:$BC$1048576,0),MATCH((CUADRO!N$4&amp;$E212),'Hoja de Trabajo para listado'!$BC$151:$CB$151,0)),0)+IFERROR(INDEX('Hoja de Trabajo para listado'!$DE$153:$DG$274,MATCH($A212,'Hoja de Trabajo para listado'!$DE$153:$DE$1048576,0),MATCH((CUADRO!N$4&amp;$E212),'Hoja de Trabajo para listado'!$DE$151:$DG$151,0)),0)+IFERROR(INDEX('Hoja de Trabajo para listado'!$CD$155:$DC$1048576,MATCH($A212,'Hoja de Trabajo para listado'!$CD$155:$CD$1048576,0),MATCH((CUADRO!N$4&amp;$E212),'Hoja de Trabajo para listado'!$CD$151:$DC$151,0)),0)</f>
        <v>0</v>
      </c>
      <c r="O212" s="243">
        <f ca="1">+IFERROR(INDEX('Hoja de Trabajo para listado'!$A$155:$Z$1048576,MATCH($A212,'Hoja de Trabajo para listado'!$A$155:$A$1048576,0),MATCH((CUADRO!O$4&amp;$E212),'Hoja de Trabajo para listado'!$A$151:$Z$151,0)),0)+IFERROR(INDEX('Hoja de Trabajo para listado'!$AB$155:$BA$1048576,MATCH($A212,'Hoja de Trabajo para listado'!$AB$155:$AB$1048576,0),MATCH((CUADRO!O$4&amp;$E212),'Hoja de Trabajo para listado'!$AB$151:$BA$151,0)),0)+IFERROR(INDEX('Hoja de Trabajo para listado'!$BC$155:$CB$1048576,MATCH($A212,'Hoja de Trabajo para listado'!$BC$155:$BC$1048576,0),MATCH((CUADRO!O$4&amp;$E212),'Hoja de Trabajo para listado'!$BC$151:$CB$151,0)),0)+IFERROR(INDEX('Hoja de Trabajo para listado'!$DE$153:$DG$274,MATCH($A212,'Hoja de Trabajo para listado'!$DE$153:$DE$1048576,0),MATCH((CUADRO!O$4&amp;$E212),'Hoja de Trabajo para listado'!$DE$151:$DG$151,0)),0)+IFERROR(INDEX('Hoja de Trabajo para listado'!$CD$155:$DC$1048576,MATCH($A212,'Hoja de Trabajo para listado'!$CD$155:$CD$1048576,0),MATCH((CUADRO!O$4&amp;$E212),'Hoja de Trabajo para listado'!$CD$151:$DC$151,0)),0)</f>
        <v>0</v>
      </c>
      <c r="P212" s="243">
        <f ca="1">+IFERROR(INDEX('Hoja de Trabajo para listado'!$A$155:$Z$1048576,MATCH($A212,'Hoja de Trabajo para listado'!$A$155:$A$1048576,0),MATCH((CUADRO!P$4&amp;$E212),'Hoja de Trabajo para listado'!$A$151:$Z$151,0)),0)+IFERROR(INDEX('Hoja de Trabajo para listado'!$AB$155:$BA$1048576,MATCH($A212,'Hoja de Trabajo para listado'!$AB$155:$AB$1048576,0),MATCH((CUADRO!P$4&amp;$E212),'Hoja de Trabajo para listado'!$AB$151:$BA$151,0)),0)+IFERROR(INDEX('Hoja de Trabajo para listado'!$BC$155:$CB$1048576,MATCH($A212,'Hoja de Trabajo para listado'!$BC$155:$BC$1048576,0),MATCH((CUADRO!P$4&amp;$E212),'Hoja de Trabajo para listado'!$BC$151:$CB$151,0)),0)+IFERROR(INDEX('Hoja de Trabajo para listado'!$DE$153:$DG$274,MATCH($A212,'Hoja de Trabajo para listado'!$DE$153:$DE$1048576,0),MATCH((CUADRO!P$4&amp;$E212),'Hoja de Trabajo para listado'!$DE$151:$DG$151,0)),0)+IFERROR(INDEX('Hoja de Trabajo para listado'!$CD$155:$DC$1048576,MATCH($A212,'Hoja de Trabajo para listado'!$CD$155:$CD$1048576,0),MATCH((CUADRO!P$4&amp;$E212),'Hoja de Trabajo para listado'!$CD$151:$DC$151,0)),0)</f>
        <v>0</v>
      </c>
      <c r="Q212" s="243">
        <f ca="1">+IFERROR(INDEX('Hoja de Trabajo para listado'!$A$155:$Z$1048576,MATCH($A212,'Hoja de Trabajo para listado'!$A$155:$A$1048576,0),MATCH((CUADRO!Q$4&amp;$E212),'Hoja de Trabajo para listado'!$A$151:$Z$151,0)),0)+IFERROR(INDEX('Hoja de Trabajo para listado'!$AB$155:$BA$1048576,MATCH($A212,'Hoja de Trabajo para listado'!$AB$155:$AB$1048576,0),MATCH((CUADRO!Q$4&amp;$E212),'Hoja de Trabajo para listado'!$AB$151:$BA$151,0)),0)+IFERROR(INDEX('Hoja de Trabajo para listado'!$BC$155:$CB$1048576,MATCH($A212,'Hoja de Trabajo para listado'!$BC$155:$BC$1048576,0),MATCH((CUADRO!Q$4&amp;$E212),'Hoja de Trabajo para listado'!$BC$151:$CB$151,0)),0)+IFERROR(INDEX('Hoja de Trabajo para listado'!$DE$153:$DG$274,MATCH($A212,'Hoja de Trabajo para listado'!$DE$153:$DE$1048576,0),MATCH((CUADRO!Q$4&amp;$E212),'Hoja de Trabajo para listado'!$DE$151:$DG$151,0)),0)+IFERROR(INDEX('Hoja de Trabajo para listado'!$CD$155:$DC$1048576,MATCH($A212,'Hoja de Trabajo para listado'!$CD$155:$CD$1048576,0),MATCH((CUADRO!Q$4&amp;$E212),'Hoja de Trabajo para listado'!$CD$151:$DC$151,0)),0)</f>
        <v>0</v>
      </c>
      <c r="R212" s="243">
        <f t="shared" ca="1" si="6"/>
        <v>38523</v>
      </c>
      <c r="S212" s="243">
        <f ca="1">+R211+R212</f>
        <v>38523</v>
      </c>
      <c r="T212" s="241">
        <f ca="1">+S212</f>
        <v>38523</v>
      </c>
      <c r="U212" s="240">
        <f t="shared" si="7"/>
        <v>2</v>
      </c>
    </row>
    <row r="213" spans="1:21" s="352" customFormat="1" ht="15" hidden="1" customHeight="1">
      <c r="A213" s="353">
        <v>296</v>
      </c>
      <c r="B213" s="381">
        <f>+A213</f>
        <v>296</v>
      </c>
      <c r="C213" s="245" t="str">
        <f>+VLOOKUP(A213,bd_lista!$A$3:$C$592,3,FALSE)</f>
        <v>Univ. Indígena Bol. Comun. Intercult Prod. Apiaguaiki Tupa</v>
      </c>
      <c r="D213" s="383" t="str">
        <f>+C213</f>
        <v>Univ. Indígena Bol. Comun. Intercult Prod. Apiaguaiki Tupa</v>
      </c>
      <c r="E213" s="245" t="s">
        <v>683</v>
      </c>
      <c r="F213" s="241">
        <f ca="1">+IFERROR(INDEX('Hoja de Trabajo para listado'!$A$155:$Z$1048576,MATCH($A213,'Hoja de Trabajo para listado'!$A$155:$A$1048576,0),MATCH((CUADRO!F$4&amp;$E213),'Hoja de Trabajo para listado'!$A$151:$Z$151,0)),0)+IFERROR(INDEX('Hoja de Trabajo para listado'!$AB$155:$BA$1048576,MATCH($A213,'Hoja de Trabajo para listado'!$AB$155:$AB$1048576,0),MATCH((CUADRO!F$4&amp;$E213),'Hoja de Trabajo para listado'!$AB$151:$BA$151,0)),0)+IFERROR(INDEX('Hoja de Trabajo para listado'!$BC$155:$CB$1048576,MATCH($A213,'Hoja de Trabajo para listado'!$BC$155:$BC$1048576,0),MATCH((CUADRO!F$4&amp;$E213),'Hoja de Trabajo para listado'!$BC$151:$CB$151,0)),0)+IFERROR(INDEX('Hoja de Trabajo para listado'!$DE$153:$DG$274,MATCH($A213,'Hoja de Trabajo para listado'!$DE$153:$DE$1048576,0),MATCH((CUADRO!F$4&amp;$E213),'Hoja de Trabajo para listado'!$DE$151:$DG$151,0)),0)+IFERROR(INDEX('Hoja de Trabajo para listado'!$CD$155:$DC$1048576,MATCH($A213,'Hoja de Trabajo para listado'!$CD$155:$CD$1048576,0),MATCH((CUADRO!F$4&amp;$E213),'Hoja de Trabajo para listado'!$CD$151:$DC$151,0)),0)</f>
        <v>0</v>
      </c>
      <c r="G213" s="241">
        <f ca="1">+IFERROR(INDEX('Hoja de Trabajo para listado'!$A$155:$Z$1048576,MATCH($A213,'Hoja de Trabajo para listado'!$A$155:$A$1048576,0),MATCH((CUADRO!G$4&amp;$E213),'Hoja de Trabajo para listado'!$A$151:$Z$151,0)),0)+IFERROR(INDEX('Hoja de Trabajo para listado'!$AB$155:$BA$1048576,MATCH($A213,'Hoja de Trabajo para listado'!$AB$155:$AB$1048576,0),MATCH((CUADRO!G$4&amp;$E213),'Hoja de Trabajo para listado'!$AB$151:$BA$151,0)),0)+IFERROR(INDEX('Hoja de Trabajo para listado'!$BC$155:$CB$1048576,MATCH($A213,'Hoja de Trabajo para listado'!$BC$155:$BC$1048576,0),MATCH((CUADRO!G$4&amp;$E213),'Hoja de Trabajo para listado'!$BC$151:$CB$151,0)),0)+IFERROR(INDEX('Hoja de Trabajo para listado'!$DE$153:$DG$274,MATCH($A213,'Hoja de Trabajo para listado'!$DE$153:$DE$1048576,0),MATCH((CUADRO!G$4&amp;$E213),'Hoja de Trabajo para listado'!$DE$151:$DG$151,0)),0)+IFERROR(INDEX('Hoja de Trabajo para listado'!$CD$155:$DC$1048576,MATCH($A213,'Hoja de Trabajo para listado'!$CD$155:$CD$1048576,0),MATCH((CUADRO!G$4&amp;$E213),'Hoja de Trabajo para listado'!$CD$151:$DC$151,0)),0)</f>
        <v>0</v>
      </c>
      <c r="H213" s="241">
        <f ca="1">+IFERROR(INDEX('Hoja de Trabajo para listado'!$A$155:$Z$1048576,MATCH($A213,'Hoja de Trabajo para listado'!$A$155:$A$1048576,0),MATCH((CUADRO!H$4&amp;$E213),'Hoja de Trabajo para listado'!$A$151:$Z$151,0)),0)+IFERROR(INDEX('Hoja de Trabajo para listado'!$AB$155:$BA$1048576,MATCH($A213,'Hoja de Trabajo para listado'!$AB$155:$AB$1048576,0),MATCH((CUADRO!H$4&amp;$E213),'Hoja de Trabajo para listado'!$AB$151:$BA$151,0)),0)+IFERROR(INDEX('Hoja de Trabajo para listado'!$BC$155:$CB$1048576,MATCH($A213,'Hoja de Trabajo para listado'!$BC$155:$BC$1048576,0),MATCH((CUADRO!H$4&amp;$E213),'Hoja de Trabajo para listado'!$BC$151:$CB$151,0)),0)+IFERROR(INDEX('Hoja de Trabajo para listado'!$DE$153:$DG$274,MATCH($A213,'Hoja de Trabajo para listado'!$DE$153:$DE$1048576,0),MATCH((CUADRO!H$4&amp;$E213),'Hoja de Trabajo para listado'!$DE$151:$DG$151,0)),0)+IFERROR(INDEX('Hoja de Trabajo para listado'!$CD$155:$DC$1048576,MATCH($A213,'Hoja de Trabajo para listado'!$CD$155:$CD$1048576,0),MATCH((CUADRO!H$4&amp;$E213),'Hoja de Trabajo para listado'!$CD$151:$DC$151,0)),0)</f>
        <v>0</v>
      </c>
      <c r="I213" s="241">
        <f ca="1">+IFERROR(INDEX('Hoja de Trabajo para listado'!$A$155:$Z$1048576,MATCH($A213,'Hoja de Trabajo para listado'!$A$155:$A$1048576,0),MATCH((CUADRO!I$4&amp;$E213),'Hoja de Trabajo para listado'!$A$151:$Z$151,0)),0)+IFERROR(INDEX('Hoja de Trabajo para listado'!$AB$155:$BA$1048576,MATCH($A213,'Hoja de Trabajo para listado'!$AB$155:$AB$1048576,0),MATCH((CUADRO!I$4&amp;$E213),'Hoja de Trabajo para listado'!$AB$151:$BA$151,0)),0)+IFERROR(INDEX('Hoja de Trabajo para listado'!$BC$155:$CB$1048576,MATCH($A213,'Hoja de Trabajo para listado'!$BC$155:$BC$1048576,0),MATCH((CUADRO!I$4&amp;$E213),'Hoja de Trabajo para listado'!$BC$151:$CB$151,0)),0)+IFERROR(INDEX('Hoja de Trabajo para listado'!$DE$153:$DG$274,MATCH($A213,'Hoja de Trabajo para listado'!$DE$153:$DE$1048576,0),MATCH((CUADRO!I$4&amp;$E213),'Hoja de Trabajo para listado'!$DE$151:$DG$151,0)),0)+IFERROR(INDEX('Hoja de Trabajo para listado'!$CD$155:$DC$1048576,MATCH($A213,'Hoja de Trabajo para listado'!$CD$155:$CD$1048576,0),MATCH((CUADRO!I$4&amp;$E213),'Hoja de Trabajo para listado'!$CD$151:$DC$151,0)),0)</f>
        <v>0</v>
      </c>
      <c r="J213" s="241">
        <f ca="1">+IFERROR(INDEX('Hoja de Trabajo para listado'!$A$155:$Z$1048576,MATCH($A213,'Hoja de Trabajo para listado'!$A$155:$A$1048576,0),MATCH((CUADRO!J$4&amp;$E213),'Hoja de Trabajo para listado'!$A$151:$Z$151,0)),0)+IFERROR(INDEX('Hoja de Trabajo para listado'!$AB$155:$BA$1048576,MATCH($A213,'Hoja de Trabajo para listado'!$AB$155:$AB$1048576,0),MATCH((CUADRO!J$4&amp;$E213),'Hoja de Trabajo para listado'!$AB$151:$BA$151,0)),0)+IFERROR(INDEX('Hoja de Trabajo para listado'!$BC$155:$CB$1048576,MATCH($A213,'Hoja de Trabajo para listado'!$BC$155:$BC$1048576,0),MATCH((CUADRO!J$4&amp;$E213),'Hoja de Trabajo para listado'!$BC$151:$CB$151,0)),0)+IFERROR(INDEX('Hoja de Trabajo para listado'!$DE$153:$DG$274,MATCH($A213,'Hoja de Trabajo para listado'!$DE$153:$DE$1048576,0),MATCH((CUADRO!J$4&amp;$E213),'Hoja de Trabajo para listado'!$DE$151:$DG$151,0)),0)+IFERROR(INDEX('Hoja de Trabajo para listado'!$CD$155:$DC$1048576,MATCH($A213,'Hoja de Trabajo para listado'!$CD$155:$CD$1048576,0),MATCH((CUADRO!J$4&amp;$E213),'Hoja de Trabajo para listado'!$CD$151:$DC$151,0)),0)</f>
        <v>0</v>
      </c>
      <c r="K213" s="241">
        <f ca="1">+IFERROR(INDEX('Hoja de Trabajo para listado'!$A$155:$Z$1048576,MATCH($A213,'Hoja de Trabajo para listado'!$A$155:$A$1048576,0),MATCH((CUADRO!K$4&amp;$E213),'Hoja de Trabajo para listado'!$A$151:$Z$151,0)),0)+IFERROR(INDEX('Hoja de Trabajo para listado'!$AB$155:$BA$1048576,MATCH($A213,'Hoja de Trabajo para listado'!$AB$155:$AB$1048576,0),MATCH((CUADRO!K$4&amp;$E213),'Hoja de Trabajo para listado'!$AB$151:$BA$151,0)),0)+IFERROR(INDEX('Hoja de Trabajo para listado'!$BC$155:$CB$1048576,MATCH($A213,'Hoja de Trabajo para listado'!$BC$155:$BC$1048576,0),MATCH((CUADRO!K$4&amp;$E213),'Hoja de Trabajo para listado'!$BC$151:$CB$151,0)),0)+IFERROR(INDEX('Hoja de Trabajo para listado'!$DE$153:$DG$274,MATCH($A213,'Hoja de Trabajo para listado'!$DE$153:$DE$1048576,0),MATCH((CUADRO!K$4&amp;$E213),'Hoja de Trabajo para listado'!$DE$151:$DG$151,0)),0)+IFERROR(INDEX('Hoja de Trabajo para listado'!$CD$155:$DC$1048576,MATCH($A213,'Hoja de Trabajo para listado'!$CD$155:$CD$1048576,0),MATCH((CUADRO!K$4&amp;$E213),'Hoja de Trabajo para listado'!$CD$151:$DC$151,0)),0)</f>
        <v>0</v>
      </c>
      <c r="L213" s="241">
        <f ca="1">+IFERROR(INDEX('Hoja de Trabajo para listado'!$A$155:$Z$1048576,MATCH($A213,'Hoja de Trabajo para listado'!$A$155:$A$1048576,0),MATCH((CUADRO!L$4&amp;$E213),'Hoja de Trabajo para listado'!$A$151:$Z$151,0)),0)+IFERROR(INDEX('Hoja de Trabajo para listado'!$AB$155:$BA$1048576,MATCH($A213,'Hoja de Trabajo para listado'!$AB$155:$AB$1048576,0),MATCH((CUADRO!L$4&amp;$E213),'Hoja de Trabajo para listado'!$AB$151:$BA$151,0)),0)+IFERROR(INDEX('Hoja de Trabajo para listado'!$BC$155:$CB$1048576,MATCH($A213,'Hoja de Trabajo para listado'!$BC$155:$BC$1048576,0),MATCH((CUADRO!L$4&amp;$E213),'Hoja de Trabajo para listado'!$BC$151:$CB$151,0)),0)+IFERROR(INDEX('Hoja de Trabajo para listado'!$DE$153:$DG$274,MATCH($A213,'Hoja de Trabajo para listado'!$DE$153:$DE$1048576,0),MATCH((CUADRO!L$4&amp;$E213),'Hoja de Trabajo para listado'!$DE$151:$DG$151,0)),0)+IFERROR(INDEX('Hoja de Trabajo para listado'!$CD$155:$DC$1048576,MATCH($A213,'Hoja de Trabajo para listado'!$CD$155:$CD$1048576,0),MATCH((CUADRO!L$4&amp;$E213),'Hoja de Trabajo para listado'!$CD$151:$DC$151,0)),0)</f>
        <v>0</v>
      </c>
      <c r="M213" s="241">
        <f ca="1">+IFERROR(INDEX('Hoja de Trabajo para listado'!$A$155:$Z$1048576,MATCH($A213,'Hoja de Trabajo para listado'!$A$155:$A$1048576,0),MATCH((CUADRO!M$4&amp;$E213),'Hoja de Trabajo para listado'!$A$151:$Z$151,0)),0)+IFERROR(INDEX('Hoja de Trabajo para listado'!$AB$155:$BA$1048576,MATCH($A213,'Hoja de Trabajo para listado'!$AB$155:$AB$1048576,0),MATCH((CUADRO!M$4&amp;$E213),'Hoja de Trabajo para listado'!$AB$151:$BA$151,0)),0)+IFERROR(INDEX('Hoja de Trabajo para listado'!$BC$155:$CB$1048576,MATCH($A213,'Hoja de Trabajo para listado'!$BC$155:$BC$1048576,0),MATCH((CUADRO!M$4&amp;$E213),'Hoja de Trabajo para listado'!$BC$151:$CB$151,0)),0)+IFERROR(INDEX('Hoja de Trabajo para listado'!$DE$153:$DG$274,MATCH($A213,'Hoja de Trabajo para listado'!$DE$153:$DE$1048576,0),MATCH((CUADRO!M$4&amp;$E213),'Hoja de Trabajo para listado'!$DE$151:$DG$151,0)),0)+IFERROR(INDEX('Hoja de Trabajo para listado'!$CD$155:$DC$1048576,MATCH($A213,'Hoja de Trabajo para listado'!$CD$155:$CD$1048576,0),MATCH((CUADRO!M$4&amp;$E213),'Hoja de Trabajo para listado'!$CD$151:$DC$151,0)),0)</f>
        <v>0</v>
      </c>
      <c r="N213" s="241">
        <f ca="1">+IFERROR(INDEX('Hoja de Trabajo para listado'!$A$155:$Z$1048576,MATCH($A213,'Hoja de Trabajo para listado'!$A$155:$A$1048576,0),MATCH((CUADRO!N$4&amp;$E213),'Hoja de Trabajo para listado'!$A$151:$Z$151,0)),0)+IFERROR(INDEX('Hoja de Trabajo para listado'!$AB$155:$BA$1048576,MATCH($A213,'Hoja de Trabajo para listado'!$AB$155:$AB$1048576,0),MATCH((CUADRO!N$4&amp;$E213),'Hoja de Trabajo para listado'!$AB$151:$BA$151,0)),0)+IFERROR(INDEX('Hoja de Trabajo para listado'!$BC$155:$CB$1048576,MATCH($A213,'Hoja de Trabajo para listado'!$BC$155:$BC$1048576,0),MATCH((CUADRO!N$4&amp;$E213),'Hoja de Trabajo para listado'!$BC$151:$CB$151,0)),0)+IFERROR(INDEX('Hoja de Trabajo para listado'!$DE$153:$DG$274,MATCH($A213,'Hoja de Trabajo para listado'!$DE$153:$DE$1048576,0),MATCH((CUADRO!N$4&amp;$E213),'Hoja de Trabajo para listado'!$DE$151:$DG$151,0)),0)+IFERROR(INDEX('Hoja de Trabajo para listado'!$CD$155:$DC$1048576,MATCH($A213,'Hoja de Trabajo para listado'!$CD$155:$CD$1048576,0),MATCH((CUADRO!N$4&amp;$E213),'Hoja de Trabajo para listado'!$CD$151:$DC$151,0)),0)</f>
        <v>0</v>
      </c>
      <c r="O213" s="241">
        <f ca="1">+IFERROR(INDEX('Hoja de Trabajo para listado'!$A$155:$Z$1048576,MATCH($A213,'Hoja de Trabajo para listado'!$A$155:$A$1048576,0),MATCH((CUADRO!O$4&amp;$E213),'Hoja de Trabajo para listado'!$A$151:$Z$151,0)),0)+IFERROR(INDEX('Hoja de Trabajo para listado'!$AB$155:$BA$1048576,MATCH($A213,'Hoja de Trabajo para listado'!$AB$155:$AB$1048576,0),MATCH((CUADRO!O$4&amp;$E213),'Hoja de Trabajo para listado'!$AB$151:$BA$151,0)),0)+IFERROR(INDEX('Hoja de Trabajo para listado'!$BC$155:$CB$1048576,MATCH($A213,'Hoja de Trabajo para listado'!$BC$155:$BC$1048576,0),MATCH((CUADRO!O$4&amp;$E213),'Hoja de Trabajo para listado'!$BC$151:$CB$151,0)),0)+IFERROR(INDEX('Hoja de Trabajo para listado'!$DE$153:$DG$274,MATCH($A213,'Hoja de Trabajo para listado'!$DE$153:$DE$1048576,0),MATCH((CUADRO!O$4&amp;$E213),'Hoja de Trabajo para listado'!$DE$151:$DG$151,0)),0)+IFERROR(INDEX('Hoja de Trabajo para listado'!$CD$155:$DC$1048576,MATCH($A213,'Hoja de Trabajo para listado'!$CD$155:$CD$1048576,0),MATCH((CUADRO!O$4&amp;$E213),'Hoja de Trabajo para listado'!$CD$151:$DC$151,0)),0)</f>
        <v>0</v>
      </c>
      <c r="P213" s="241">
        <f ca="1">+IFERROR(INDEX('Hoja de Trabajo para listado'!$A$155:$Z$1048576,MATCH($A213,'Hoja de Trabajo para listado'!$A$155:$A$1048576,0),MATCH((CUADRO!P$4&amp;$E213),'Hoja de Trabajo para listado'!$A$151:$Z$151,0)),0)+IFERROR(INDEX('Hoja de Trabajo para listado'!$AB$155:$BA$1048576,MATCH($A213,'Hoja de Trabajo para listado'!$AB$155:$AB$1048576,0),MATCH((CUADRO!P$4&amp;$E213),'Hoja de Trabajo para listado'!$AB$151:$BA$151,0)),0)+IFERROR(INDEX('Hoja de Trabajo para listado'!$BC$155:$CB$1048576,MATCH($A213,'Hoja de Trabajo para listado'!$BC$155:$BC$1048576,0),MATCH((CUADRO!P$4&amp;$E213),'Hoja de Trabajo para listado'!$BC$151:$CB$151,0)),0)+IFERROR(INDEX('Hoja de Trabajo para listado'!$DE$153:$DG$274,MATCH($A213,'Hoja de Trabajo para listado'!$DE$153:$DE$1048576,0),MATCH((CUADRO!P$4&amp;$E213),'Hoja de Trabajo para listado'!$DE$151:$DG$151,0)),0)+IFERROR(INDEX('Hoja de Trabajo para listado'!$CD$155:$DC$1048576,MATCH($A213,'Hoja de Trabajo para listado'!$CD$155:$CD$1048576,0),MATCH((CUADRO!P$4&amp;$E213),'Hoja de Trabajo para listado'!$CD$151:$DC$151,0)),0)</f>
        <v>0</v>
      </c>
      <c r="Q213" s="241">
        <f ca="1">+IFERROR(INDEX('Hoja de Trabajo para listado'!$A$155:$Z$1048576,MATCH($A213,'Hoja de Trabajo para listado'!$A$155:$A$1048576,0),MATCH((CUADRO!Q$4&amp;$E213),'Hoja de Trabajo para listado'!$A$151:$Z$151,0)),0)+IFERROR(INDEX('Hoja de Trabajo para listado'!$AB$155:$BA$1048576,MATCH($A213,'Hoja de Trabajo para listado'!$AB$155:$AB$1048576,0),MATCH((CUADRO!Q$4&amp;$E213),'Hoja de Trabajo para listado'!$AB$151:$BA$151,0)),0)+IFERROR(INDEX('Hoja de Trabajo para listado'!$BC$155:$CB$1048576,MATCH($A213,'Hoja de Trabajo para listado'!$BC$155:$BC$1048576,0),MATCH((CUADRO!Q$4&amp;$E213),'Hoja de Trabajo para listado'!$BC$151:$CB$151,0)),0)+IFERROR(INDEX('Hoja de Trabajo para listado'!$DE$153:$DG$274,MATCH($A213,'Hoja de Trabajo para listado'!$DE$153:$DE$1048576,0),MATCH((CUADRO!Q$4&amp;$E213),'Hoja de Trabajo para listado'!$DE$151:$DG$151,0)),0)+IFERROR(INDEX('Hoja de Trabajo para listado'!$CD$155:$DC$1048576,MATCH($A213,'Hoja de Trabajo para listado'!$CD$155:$CD$1048576,0),MATCH((CUADRO!Q$4&amp;$E213),'Hoja de Trabajo para listado'!$CD$151:$DC$151,0)),0)</f>
        <v>0</v>
      </c>
      <c r="R213" s="241">
        <f t="shared" ca="1" si="6"/>
        <v>0</v>
      </c>
      <c r="S213" s="243"/>
      <c r="T213" s="241">
        <f ca="1">+T214</f>
        <v>1325</v>
      </c>
      <c r="U213" s="240">
        <f t="shared" si="7"/>
        <v>1</v>
      </c>
    </row>
    <row r="214" spans="1:21" s="352" customFormat="1" ht="15" hidden="1" customHeight="1">
      <c r="A214" s="353">
        <v>296</v>
      </c>
      <c r="B214" s="382"/>
      <c r="C214" s="305" t="str">
        <f>+VLOOKUP(A214,bd_lista!$A$3:$C$592,3,FALSE)</f>
        <v>Univ. Indígena Bol. Comun. Intercult Prod. Apiaguaiki Tupa</v>
      </c>
      <c r="D214" s="384"/>
      <c r="E214" s="305" t="s">
        <v>684</v>
      </c>
      <c r="F214" s="243">
        <f ca="1">+IFERROR(INDEX('Hoja de Trabajo para listado'!$A$155:$Z$1048576,MATCH($A214,'Hoja de Trabajo para listado'!$A$155:$A$1048576,0),MATCH((CUADRO!F$4&amp;$E214),'Hoja de Trabajo para listado'!$A$151:$Z$151,0)),0)+IFERROR(INDEX('Hoja de Trabajo para listado'!$AB$155:$BA$1048576,MATCH($A214,'Hoja de Trabajo para listado'!$AB$155:$AB$1048576,0),MATCH((CUADRO!F$4&amp;$E214),'Hoja de Trabajo para listado'!$AB$151:$BA$151,0)),0)+IFERROR(INDEX('Hoja de Trabajo para listado'!$BC$155:$CB$1048576,MATCH($A214,'Hoja de Trabajo para listado'!$BC$155:$BC$1048576,0),MATCH((CUADRO!F$4&amp;$E214),'Hoja de Trabajo para listado'!$BC$151:$CB$151,0)),0)+IFERROR(INDEX('Hoja de Trabajo para listado'!$DE$153:$DG$274,MATCH($A214,'Hoja de Trabajo para listado'!$DE$153:$DE$1048576,0),MATCH((CUADRO!F$4&amp;$E214),'Hoja de Trabajo para listado'!$DE$151:$DG$151,0)),0)+IFERROR(INDEX('Hoja de Trabajo para listado'!$CD$155:$DC$1048576,MATCH($A214,'Hoja de Trabajo para listado'!$CD$155:$CD$1048576,0),MATCH((CUADRO!F$4&amp;$E214),'Hoja de Trabajo para listado'!$CD$151:$DC$151,0)),0)</f>
        <v>0</v>
      </c>
      <c r="G214" s="243">
        <f ca="1">+IFERROR(INDEX('Hoja de Trabajo para listado'!$A$155:$Z$1048576,MATCH($A214,'Hoja de Trabajo para listado'!$A$155:$A$1048576,0),MATCH((CUADRO!G$4&amp;$E214),'Hoja de Trabajo para listado'!$A$151:$Z$151,0)),0)+IFERROR(INDEX('Hoja de Trabajo para listado'!$AB$155:$BA$1048576,MATCH($A214,'Hoja de Trabajo para listado'!$AB$155:$AB$1048576,0),MATCH((CUADRO!G$4&amp;$E214),'Hoja de Trabajo para listado'!$AB$151:$BA$151,0)),0)+IFERROR(INDEX('Hoja de Trabajo para listado'!$BC$155:$CB$1048576,MATCH($A214,'Hoja de Trabajo para listado'!$BC$155:$BC$1048576,0),MATCH((CUADRO!G$4&amp;$E214),'Hoja de Trabajo para listado'!$BC$151:$CB$151,0)),0)+IFERROR(INDEX('Hoja de Trabajo para listado'!$DE$153:$DG$274,MATCH($A214,'Hoja de Trabajo para listado'!$DE$153:$DE$1048576,0),MATCH((CUADRO!G$4&amp;$E214),'Hoja de Trabajo para listado'!$DE$151:$DG$151,0)),0)+IFERROR(INDEX('Hoja de Trabajo para listado'!$CD$155:$DC$1048576,MATCH($A214,'Hoja de Trabajo para listado'!$CD$155:$CD$1048576,0),MATCH((CUADRO!G$4&amp;$E214),'Hoja de Trabajo para listado'!$CD$151:$DC$151,0)),0)</f>
        <v>0</v>
      </c>
      <c r="H214" s="243">
        <f ca="1">+IFERROR(INDEX('Hoja de Trabajo para listado'!$A$155:$Z$1048576,MATCH($A214,'Hoja de Trabajo para listado'!$A$155:$A$1048576,0),MATCH((CUADRO!H$4&amp;$E214),'Hoja de Trabajo para listado'!$A$151:$Z$151,0)),0)+IFERROR(INDEX('Hoja de Trabajo para listado'!$AB$155:$BA$1048576,MATCH($A214,'Hoja de Trabajo para listado'!$AB$155:$AB$1048576,0),MATCH((CUADRO!H$4&amp;$E214),'Hoja de Trabajo para listado'!$AB$151:$BA$151,0)),0)+IFERROR(INDEX('Hoja de Trabajo para listado'!$BC$155:$CB$1048576,MATCH($A214,'Hoja de Trabajo para listado'!$BC$155:$BC$1048576,0),MATCH((CUADRO!H$4&amp;$E214),'Hoja de Trabajo para listado'!$BC$151:$CB$151,0)),0)+IFERROR(INDEX('Hoja de Trabajo para listado'!$DE$153:$DG$274,MATCH($A214,'Hoja de Trabajo para listado'!$DE$153:$DE$1048576,0),MATCH((CUADRO!H$4&amp;$E214),'Hoja de Trabajo para listado'!$DE$151:$DG$151,0)),0)+IFERROR(INDEX('Hoja de Trabajo para listado'!$CD$155:$DC$1048576,MATCH($A214,'Hoja de Trabajo para listado'!$CD$155:$CD$1048576,0),MATCH((CUADRO!H$4&amp;$E214),'Hoja de Trabajo para listado'!$CD$151:$DC$151,0)),0)</f>
        <v>0</v>
      </c>
      <c r="I214" s="243">
        <f ca="1">+IFERROR(INDEX('Hoja de Trabajo para listado'!$A$155:$Z$1048576,MATCH($A214,'Hoja de Trabajo para listado'!$A$155:$A$1048576,0),MATCH((CUADRO!I$4&amp;$E214),'Hoja de Trabajo para listado'!$A$151:$Z$151,0)),0)+IFERROR(INDEX('Hoja de Trabajo para listado'!$AB$155:$BA$1048576,MATCH($A214,'Hoja de Trabajo para listado'!$AB$155:$AB$1048576,0),MATCH((CUADRO!I$4&amp;$E214),'Hoja de Trabajo para listado'!$AB$151:$BA$151,0)),0)+IFERROR(INDEX('Hoja de Trabajo para listado'!$BC$155:$CB$1048576,MATCH($A214,'Hoja de Trabajo para listado'!$BC$155:$BC$1048576,0),MATCH((CUADRO!I$4&amp;$E214),'Hoja de Trabajo para listado'!$BC$151:$CB$151,0)),0)+IFERROR(INDEX('Hoja de Trabajo para listado'!$DE$153:$DG$274,MATCH($A214,'Hoja de Trabajo para listado'!$DE$153:$DE$1048576,0),MATCH((CUADRO!I$4&amp;$E214),'Hoja de Trabajo para listado'!$DE$151:$DG$151,0)),0)+IFERROR(INDEX('Hoja de Trabajo para listado'!$CD$155:$DC$1048576,MATCH($A214,'Hoja de Trabajo para listado'!$CD$155:$CD$1048576,0),MATCH((CUADRO!I$4&amp;$E214),'Hoja de Trabajo para listado'!$CD$151:$DC$151,0)),0)</f>
        <v>0</v>
      </c>
      <c r="J214" s="243">
        <f ca="1">+IFERROR(INDEX('Hoja de Trabajo para listado'!$A$155:$Z$1048576,MATCH($A214,'Hoja de Trabajo para listado'!$A$155:$A$1048576,0),MATCH((CUADRO!J$4&amp;$E214),'Hoja de Trabajo para listado'!$A$151:$Z$151,0)),0)+IFERROR(INDEX('Hoja de Trabajo para listado'!$AB$155:$BA$1048576,MATCH($A214,'Hoja de Trabajo para listado'!$AB$155:$AB$1048576,0),MATCH((CUADRO!J$4&amp;$E214),'Hoja de Trabajo para listado'!$AB$151:$BA$151,0)),0)+IFERROR(INDEX('Hoja de Trabajo para listado'!$BC$155:$CB$1048576,MATCH($A214,'Hoja de Trabajo para listado'!$BC$155:$BC$1048576,0),MATCH((CUADRO!J$4&amp;$E214),'Hoja de Trabajo para listado'!$BC$151:$CB$151,0)),0)+IFERROR(INDEX('Hoja de Trabajo para listado'!$DE$153:$DG$274,MATCH($A214,'Hoja de Trabajo para listado'!$DE$153:$DE$1048576,0),MATCH((CUADRO!J$4&amp;$E214),'Hoja de Trabajo para listado'!$DE$151:$DG$151,0)),0)+IFERROR(INDEX('Hoja de Trabajo para listado'!$CD$155:$DC$1048576,MATCH($A214,'Hoja de Trabajo para listado'!$CD$155:$CD$1048576,0),MATCH((CUADRO!J$4&amp;$E214),'Hoja de Trabajo para listado'!$CD$151:$DC$151,0)),0)</f>
        <v>1325</v>
      </c>
      <c r="K214" s="243">
        <f ca="1">+IFERROR(INDEX('Hoja de Trabajo para listado'!$A$155:$Z$1048576,MATCH($A214,'Hoja de Trabajo para listado'!$A$155:$A$1048576,0),MATCH((CUADRO!K$4&amp;$E214),'Hoja de Trabajo para listado'!$A$151:$Z$151,0)),0)+IFERROR(INDEX('Hoja de Trabajo para listado'!$AB$155:$BA$1048576,MATCH($A214,'Hoja de Trabajo para listado'!$AB$155:$AB$1048576,0),MATCH((CUADRO!K$4&amp;$E214),'Hoja de Trabajo para listado'!$AB$151:$BA$151,0)),0)+IFERROR(INDEX('Hoja de Trabajo para listado'!$BC$155:$CB$1048576,MATCH($A214,'Hoja de Trabajo para listado'!$BC$155:$BC$1048576,0),MATCH((CUADRO!K$4&amp;$E214),'Hoja de Trabajo para listado'!$BC$151:$CB$151,0)),0)+IFERROR(INDEX('Hoja de Trabajo para listado'!$DE$153:$DG$274,MATCH($A214,'Hoja de Trabajo para listado'!$DE$153:$DE$1048576,0),MATCH((CUADRO!K$4&amp;$E214),'Hoja de Trabajo para listado'!$DE$151:$DG$151,0)),0)+IFERROR(INDEX('Hoja de Trabajo para listado'!$CD$155:$DC$1048576,MATCH($A214,'Hoja de Trabajo para listado'!$CD$155:$CD$1048576,0),MATCH((CUADRO!K$4&amp;$E214),'Hoja de Trabajo para listado'!$CD$151:$DC$151,0)),0)</f>
        <v>0</v>
      </c>
      <c r="L214" s="243">
        <f ca="1">+IFERROR(INDEX('Hoja de Trabajo para listado'!$A$155:$Z$1048576,MATCH($A214,'Hoja de Trabajo para listado'!$A$155:$A$1048576,0),MATCH((CUADRO!L$4&amp;$E214),'Hoja de Trabajo para listado'!$A$151:$Z$151,0)),0)+IFERROR(INDEX('Hoja de Trabajo para listado'!$AB$155:$BA$1048576,MATCH($A214,'Hoja de Trabajo para listado'!$AB$155:$AB$1048576,0),MATCH((CUADRO!L$4&amp;$E214),'Hoja de Trabajo para listado'!$AB$151:$BA$151,0)),0)+IFERROR(INDEX('Hoja de Trabajo para listado'!$BC$155:$CB$1048576,MATCH($A214,'Hoja de Trabajo para listado'!$BC$155:$BC$1048576,0),MATCH((CUADRO!L$4&amp;$E214),'Hoja de Trabajo para listado'!$BC$151:$CB$151,0)),0)+IFERROR(INDEX('Hoja de Trabajo para listado'!$DE$153:$DG$274,MATCH($A214,'Hoja de Trabajo para listado'!$DE$153:$DE$1048576,0),MATCH((CUADRO!L$4&amp;$E214),'Hoja de Trabajo para listado'!$DE$151:$DG$151,0)),0)+IFERROR(INDEX('Hoja de Trabajo para listado'!$CD$155:$DC$1048576,MATCH($A214,'Hoja de Trabajo para listado'!$CD$155:$CD$1048576,0),MATCH((CUADRO!L$4&amp;$E214),'Hoja de Trabajo para listado'!$CD$151:$DC$151,0)),0)</f>
        <v>0</v>
      </c>
      <c r="M214" s="243">
        <f ca="1">+IFERROR(INDEX('Hoja de Trabajo para listado'!$A$155:$Z$1048576,MATCH($A214,'Hoja de Trabajo para listado'!$A$155:$A$1048576,0),MATCH((CUADRO!M$4&amp;$E214),'Hoja de Trabajo para listado'!$A$151:$Z$151,0)),0)+IFERROR(INDEX('Hoja de Trabajo para listado'!$AB$155:$BA$1048576,MATCH($A214,'Hoja de Trabajo para listado'!$AB$155:$AB$1048576,0),MATCH((CUADRO!M$4&amp;$E214),'Hoja de Trabajo para listado'!$AB$151:$BA$151,0)),0)+IFERROR(INDEX('Hoja de Trabajo para listado'!$BC$155:$CB$1048576,MATCH($A214,'Hoja de Trabajo para listado'!$BC$155:$BC$1048576,0),MATCH((CUADRO!M$4&amp;$E214),'Hoja de Trabajo para listado'!$BC$151:$CB$151,0)),0)+IFERROR(INDEX('Hoja de Trabajo para listado'!$DE$153:$DG$274,MATCH($A214,'Hoja de Trabajo para listado'!$DE$153:$DE$1048576,0),MATCH((CUADRO!M$4&amp;$E214),'Hoja de Trabajo para listado'!$DE$151:$DG$151,0)),0)+IFERROR(INDEX('Hoja de Trabajo para listado'!$CD$155:$DC$1048576,MATCH($A214,'Hoja de Trabajo para listado'!$CD$155:$CD$1048576,0),MATCH((CUADRO!M$4&amp;$E214),'Hoja de Trabajo para listado'!$CD$151:$DC$151,0)),0)</f>
        <v>0</v>
      </c>
      <c r="N214" s="243">
        <f ca="1">+IFERROR(INDEX('Hoja de Trabajo para listado'!$A$155:$Z$1048576,MATCH($A214,'Hoja de Trabajo para listado'!$A$155:$A$1048576,0),MATCH((CUADRO!N$4&amp;$E214),'Hoja de Trabajo para listado'!$A$151:$Z$151,0)),0)+IFERROR(INDEX('Hoja de Trabajo para listado'!$AB$155:$BA$1048576,MATCH($A214,'Hoja de Trabajo para listado'!$AB$155:$AB$1048576,0),MATCH((CUADRO!N$4&amp;$E214),'Hoja de Trabajo para listado'!$AB$151:$BA$151,0)),0)+IFERROR(INDEX('Hoja de Trabajo para listado'!$BC$155:$CB$1048576,MATCH($A214,'Hoja de Trabajo para listado'!$BC$155:$BC$1048576,0),MATCH((CUADRO!N$4&amp;$E214),'Hoja de Trabajo para listado'!$BC$151:$CB$151,0)),0)+IFERROR(INDEX('Hoja de Trabajo para listado'!$DE$153:$DG$274,MATCH($A214,'Hoja de Trabajo para listado'!$DE$153:$DE$1048576,0),MATCH((CUADRO!N$4&amp;$E214),'Hoja de Trabajo para listado'!$DE$151:$DG$151,0)),0)+IFERROR(INDEX('Hoja de Trabajo para listado'!$CD$155:$DC$1048576,MATCH($A214,'Hoja de Trabajo para listado'!$CD$155:$CD$1048576,0),MATCH((CUADRO!N$4&amp;$E214),'Hoja de Trabajo para listado'!$CD$151:$DC$151,0)),0)</f>
        <v>0</v>
      </c>
      <c r="O214" s="243">
        <f ca="1">+IFERROR(INDEX('Hoja de Trabajo para listado'!$A$155:$Z$1048576,MATCH($A214,'Hoja de Trabajo para listado'!$A$155:$A$1048576,0),MATCH((CUADRO!O$4&amp;$E214),'Hoja de Trabajo para listado'!$A$151:$Z$151,0)),0)+IFERROR(INDEX('Hoja de Trabajo para listado'!$AB$155:$BA$1048576,MATCH($A214,'Hoja de Trabajo para listado'!$AB$155:$AB$1048576,0),MATCH((CUADRO!O$4&amp;$E214),'Hoja de Trabajo para listado'!$AB$151:$BA$151,0)),0)+IFERROR(INDEX('Hoja de Trabajo para listado'!$BC$155:$CB$1048576,MATCH($A214,'Hoja de Trabajo para listado'!$BC$155:$BC$1048576,0),MATCH((CUADRO!O$4&amp;$E214),'Hoja de Trabajo para listado'!$BC$151:$CB$151,0)),0)+IFERROR(INDEX('Hoja de Trabajo para listado'!$DE$153:$DG$274,MATCH($A214,'Hoja de Trabajo para listado'!$DE$153:$DE$1048576,0),MATCH((CUADRO!O$4&amp;$E214),'Hoja de Trabajo para listado'!$DE$151:$DG$151,0)),0)+IFERROR(INDEX('Hoja de Trabajo para listado'!$CD$155:$DC$1048576,MATCH($A214,'Hoja de Trabajo para listado'!$CD$155:$CD$1048576,0),MATCH((CUADRO!O$4&amp;$E214),'Hoja de Trabajo para listado'!$CD$151:$DC$151,0)),0)</f>
        <v>0</v>
      </c>
      <c r="P214" s="243">
        <f ca="1">+IFERROR(INDEX('Hoja de Trabajo para listado'!$A$155:$Z$1048576,MATCH($A214,'Hoja de Trabajo para listado'!$A$155:$A$1048576,0),MATCH((CUADRO!P$4&amp;$E214),'Hoja de Trabajo para listado'!$A$151:$Z$151,0)),0)+IFERROR(INDEX('Hoja de Trabajo para listado'!$AB$155:$BA$1048576,MATCH($A214,'Hoja de Trabajo para listado'!$AB$155:$AB$1048576,0),MATCH((CUADRO!P$4&amp;$E214),'Hoja de Trabajo para listado'!$AB$151:$BA$151,0)),0)+IFERROR(INDEX('Hoja de Trabajo para listado'!$BC$155:$CB$1048576,MATCH($A214,'Hoja de Trabajo para listado'!$BC$155:$BC$1048576,0),MATCH((CUADRO!P$4&amp;$E214),'Hoja de Trabajo para listado'!$BC$151:$CB$151,0)),0)+IFERROR(INDEX('Hoja de Trabajo para listado'!$DE$153:$DG$274,MATCH($A214,'Hoja de Trabajo para listado'!$DE$153:$DE$1048576,0),MATCH((CUADRO!P$4&amp;$E214),'Hoja de Trabajo para listado'!$DE$151:$DG$151,0)),0)+IFERROR(INDEX('Hoja de Trabajo para listado'!$CD$155:$DC$1048576,MATCH($A214,'Hoja de Trabajo para listado'!$CD$155:$CD$1048576,0),MATCH((CUADRO!P$4&amp;$E214),'Hoja de Trabajo para listado'!$CD$151:$DC$151,0)),0)</f>
        <v>0</v>
      </c>
      <c r="Q214" s="243">
        <f ca="1">+IFERROR(INDEX('Hoja de Trabajo para listado'!$A$155:$Z$1048576,MATCH($A214,'Hoja de Trabajo para listado'!$A$155:$A$1048576,0),MATCH((CUADRO!Q$4&amp;$E214),'Hoja de Trabajo para listado'!$A$151:$Z$151,0)),0)+IFERROR(INDEX('Hoja de Trabajo para listado'!$AB$155:$BA$1048576,MATCH($A214,'Hoja de Trabajo para listado'!$AB$155:$AB$1048576,0),MATCH((CUADRO!Q$4&amp;$E214),'Hoja de Trabajo para listado'!$AB$151:$BA$151,0)),0)+IFERROR(INDEX('Hoja de Trabajo para listado'!$BC$155:$CB$1048576,MATCH($A214,'Hoja de Trabajo para listado'!$BC$155:$BC$1048576,0),MATCH((CUADRO!Q$4&amp;$E214),'Hoja de Trabajo para listado'!$BC$151:$CB$151,0)),0)+IFERROR(INDEX('Hoja de Trabajo para listado'!$DE$153:$DG$274,MATCH($A214,'Hoja de Trabajo para listado'!$DE$153:$DE$1048576,0),MATCH((CUADRO!Q$4&amp;$E214),'Hoja de Trabajo para listado'!$DE$151:$DG$151,0)),0)+IFERROR(INDEX('Hoja de Trabajo para listado'!$CD$155:$DC$1048576,MATCH($A214,'Hoja de Trabajo para listado'!$CD$155:$CD$1048576,0),MATCH((CUADRO!Q$4&amp;$E214),'Hoja de Trabajo para listado'!$CD$151:$DC$151,0)),0)</f>
        <v>0</v>
      </c>
      <c r="R214" s="243">
        <f t="shared" ca="1" si="6"/>
        <v>1325</v>
      </c>
      <c r="S214" s="243">
        <f ca="1">+R213+R214</f>
        <v>1325</v>
      </c>
      <c r="T214" s="241">
        <f ca="1">+S214</f>
        <v>1325</v>
      </c>
      <c r="U214" s="240">
        <f t="shared" si="7"/>
        <v>2</v>
      </c>
    </row>
    <row r="215" spans="1:21" ht="15" hidden="1" customHeight="1">
      <c r="A215" s="353">
        <v>298</v>
      </c>
      <c r="B215" s="381">
        <f>+A215</f>
        <v>298</v>
      </c>
      <c r="C215" s="245" t="str">
        <f>+VLOOKUP(A215,bd_lista!$A$3:$C$592,3,FALSE)</f>
        <v>Servicio Departamental de Riego - Chuquisaca</v>
      </c>
      <c r="D215" s="383" t="str">
        <f>+C215</f>
        <v>Servicio Departamental de Riego - Chuquisaca</v>
      </c>
      <c r="E215" s="245" t="s">
        <v>683</v>
      </c>
      <c r="F215" s="241">
        <f ca="1">+IFERROR(INDEX('Hoja de Trabajo para listado'!$A$155:$Z$1048576,MATCH($A215,'Hoja de Trabajo para listado'!$A$155:$A$1048576,0),MATCH((CUADRO!F$4&amp;$E215),'Hoja de Trabajo para listado'!$A$151:$Z$151,0)),0)+IFERROR(INDEX('Hoja de Trabajo para listado'!$AB$155:$BA$1048576,MATCH($A215,'Hoja de Trabajo para listado'!$AB$155:$AB$1048576,0),MATCH((CUADRO!F$4&amp;$E215),'Hoja de Trabajo para listado'!$AB$151:$BA$151,0)),0)+IFERROR(INDEX('Hoja de Trabajo para listado'!$BC$155:$CB$1048576,MATCH($A215,'Hoja de Trabajo para listado'!$BC$155:$BC$1048576,0),MATCH((CUADRO!F$4&amp;$E215),'Hoja de Trabajo para listado'!$BC$151:$CB$151,0)),0)+IFERROR(INDEX('Hoja de Trabajo para listado'!$DE$153:$DG$274,MATCH($A215,'Hoja de Trabajo para listado'!$DE$153:$DE$1048576,0),MATCH((CUADRO!F$4&amp;$E215),'Hoja de Trabajo para listado'!$DE$151:$DG$151,0)),0)+IFERROR(INDEX('Hoja de Trabajo para listado'!$CD$155:$DC$1048576,MATCH($A215,'Hoja de Trabajo para listado'!$CD$155:$CD$1048576,0),MATCH((CUADRO!F$4&amp;$E215),'Hoja de Trabajo para listado'!$CD$151:$DC$151,0)),0)</f>
        <v>0</v>
      </c>
      <c r="G215" s="241">
        <f ca="1">+IFERROR(INDEX('Hoja de Trabajo para listado'!$A$155:$Z$1048576,MATCH($A215,'Hoja de Trabajo para listado'!$A$155:$A$1048576,0),MATCH((CUADRO!G$4&amp;$E215),'Hoja de Trabajo para listado'!$A$151:$Z$151,0)),0)+IFERROR(INDEX('Hoja de Trabajo para listado'!$AB$155:$BA$1048576,MATCH($A215,'Hoja de Trabajo para listado'!$AB$155:$AB$1048576,0),MATCH((CUADRO!G$4&amp;$E215),'Hoja de Trabajo para listado'!$AB$151:$BA$151,0)),0)+IFERROR(INDEX('Hoja de Trabajo para listado'!$BC$155:$CB$1048576,MATCH($A215,'Hoja de Trabajo para listado'!$BC$155:$BC$1048576,0),MATCH((CUADRO!G$4&amp;$E215),'Hoja de Trabajo para listado'!$BC$151:$CB$151,0)),0)+IFERROR(INDEX('Hoja de Trabajo para listado'!$DE$153:$DG$274,MATCH($A215,'Hoja de Trabajo para listado'!$DE$153:$DE$1048576,0),MATCH((CUADRO!G$4&amp;$E215),'Hoja de Trabajo para listado'!$DE$151:$DG$151,0)),0)+IFERROR(INDEX('Hoja de Trabajo para listado'!$CD$155:$DC$1048576,MATCH($A215,'Hoja de Trabajo para listado'!$CD$155:$CD$1048576,0),MATCH((CUADRO!G$4&amp;$E215),'Hoja de Trabajo para listado'!$CD$151:$DC$151,0)),0)</f>
        <v>0</v>
      </c>
      <c r="H215" s="241">
        <f ca="1">+IFERROR(INDEX('Hoja de Trabajo para listado'!$A$155:$Z$1048576,MATCH($A215,'Hoja de Trabajo para listado'!$A$155:$A$1048576,0),MATCH((CUADRO!H$4&amp;$E215),'Hoja de Trabajo para listado'!$A$151:$Z$151,0)),0)+IFERROR(INDEX('Hoja de Trabajo para listado'!$AB$155:$BA$1048576,MATCH($A215,'Hoja de Trabajo para listado'!$AB$155:$AB$1048576,0),MATCH((CUADRO!H$4&amp;$E215),'Hoja de Trabajo para listado'!$AB$151:$BA$151,0)),0)+IFERROR(INDEX('Hoja de Trabajo para listado'!$BC$155:$CB$1048576,MATCH($A215,'Hoja de Trabajo para listado'!$BC$155:$BC$1048576,0),MATCH((CUADRO!H$4&amp;$E215),'Hoja de Trabajo para listado'!$BC$151:$CB$151,0)),0)+IFERROR(INDEX('Hoja de Trabajo para listado'!$DE$153:$DG$274,MATCH($A215,'Hoja de Trabajo para listado'!$DE$153:$DE$1048576,0),MATCH((CUADRO!H$4&amp;$E215),'Hoja de Trabajo para listado'!$DE$151:$DG$151,0)),0)+IFERROR(INDEX('Hoja de Trabajo para listado'!$CD$155:$DC$1048576,MATCH($A215,'Hoja de Trabajo para listado'!$CD$155:$CD$1048576,0),MATCH((CUADRO!H$4&amp;$E215),'Hoja de Trabajo para listado'!$CD$151:$DC$151,0)),0)</f>
        <v>0</v>
      </c>
      <c r="I215" s="241">
        <f ca="1">+IFERROR(INDEX('Hoja de Trabajo para listado'!$A$155:$Z$1048576,MATCH($A215,'Hoja de Trabajo para listado'!$A$155:$A$1048576,0),MATCH((CUADRO!I$4&amp;$E215),'Hoja de Trabajo para listado'!$A$151:$Z$151,0)),0)+IFERROR(INDEX('Hoja de Trabajo para listado'!$AB$155:$BA$1048576,MATCH($A215,'Hoja de Trabajo para listado'!$AB$155:$AB$1048576,0),MATCH((CUADRO!I$4&amp;$E215),'Hoja de Trabajo para listado'!$AB$151:$BA$151,0)),0)+IFERROR(INDEX('Hoja de Trabajo para listado'!$BC$155:$CB$1048576,MATCH($A215,'Hoja de Trabajo para listado'!$BC$155:$BC$1048576,0),MATCH((CUADRO!I$4&amp;$E215),'Hoja de Trabajo para listado'!$BC$151:$CB$151,0)),0)+IFERROR(INDEX('Hoja de Trabajo para listado'!$DE$153:$DG$274,MATCH($A215,'Hoja de Trabajo para listado'!$DE$153:$DE$1048576,0),MATCH((CUADRO!I$4&amp;$E215),'Hoja de Trabajo para listado'!$DE$151:$DG$151,0)),0)+IFERROR(INDEX('Hoja de Trabajo para listado'!$CD$155:$DC$1048576,MATCH($A215,'Hoja de Trabajo para listado'!$CD$155:$CD$1048576,0),MATCH((CUADRO!I$4&amp;$E215),'Hoja de Trabajo para listado'!$CD$151:$DC$151,0)),0)</f>
        <v>0</v>
      </c>
      <c r="J215" s="241">
        <f ca="1">+IFERROR(INDEX('Hoja de Trabajo para listado'!$A$155:$Z$1048576,MATCH($A215,'Hoja de Trabajo para listado'!$A$155:$A$1048576,0),MATCH((CUADRO!J$4&amp;$E215),'Hoja de Trabajo para listado'!$A$151:$Z$151,0)),0)+IFERROR(INDEX('Hoja de Trabajo para listado'!$AB$155:$BA$1048576,MATCH($A215,'Hoja de Trabajo para listado'!$AB$155:$AB$1048576,0),MATCH((CUADRO!J$4&amp;$E215),'Hoja de Trabajo para listado'!$AB$151:$BA$151,0)),0)+IFERROR(INDEX('Hoja de Trabajo para listado'!$BC$155:$CB$1048576,MATCH($A215,'Hoja de Trabajo para listado'!$BC$155:$BC$1048576,0),MATCH((CUADRO!J$4&amp;$E215),'Hoja de Trabajo para listado'!$BC$151:$CB$151,0)),0)+IFERROR(INDEX('Hoja de Trabajo para listado'!$DE$153:$DG$274,MATCH($A215,'Hoja de Trabajo para listado'!$DE$153:$DE$1048576,0),MATCH((CUADRO!J$4&amp;$E215),'Hoja de Trabajo para listado'!$DE$151:$DG$151,0)),0)+IFERROR(INDEX('Hoja de Trabajo para listado'!$CD$155:$DC$1048576,MATCH($A215,'Hoja de Trabajo para listado'!$CD$155:$CD$1048576,0),MATCH((CUADRO!J$4&amp;$E215),'Hoja de Trabajo para listado'!$CD$151:$DC$151,0)),0)</f>
        <v>0</v>
      </c>
      <c r="K215" s="241">
        <f ca="1">+IFERROR(INDEX('Hoja de Trabajo para listado'!$A$155:$Z$1048576,MATCH($A215,'Hoja de Trabajo para listado'!$A$155:$A$1048576,0),MATCH((CUADRO!K$4&amp;$E215),'Hoja de Trabajo para listado'!$A$151:$Z$151,0)),0)+IFERROR(INDEX('Hoja de Trabajo para listado'!$AB$155:$BA$1048576,MATCH($A215,'Hoja de Trabajo para listado'!$AB$155:$AB$1048576,0),MATCH((CUADRO!K$4&amp;$E215),'Hoja de Trabajo para listado'!$AB$151:$BA$151,0)),0)+IFERROR(INDEX('Hoja de Trabajo para listado'!$BC$155:$CB$1048576,MATCH($A215,'Hoja de Trabajo para listado'!$BC$155:$BC$1048576,0),MATCH((CUADRO!K$4&amp;$E215),'Hoja de Trabajo para listado'!$BC$151:$CB$151,0)),0)+IFERROR(INDEX('Hoja de Trabajo para listado'!$DE$153:$DG$274,MATCH($A215,'Hoja de Trabajo para listado'!$DE$153:$DE$1048576,0),MATCH((CUADRO!K$4&amp;$E215),'Hoja de Trabajo para listado'!$DE$151:$DG$151,0)),0)+IFERROR(INDEX('Hoja de Trabajo para listado'!$CD$155:$DC$1048576,MATCH($A215,'Hoja de Trabajo para listado'!$CD$155:$CD$1048576,0),MATCH((CUADRO!K$4&amp;$E215),'Hoja de Trabajo para listado'!$CD$151:$DC$151,0)),0)</f>
        <v>0</v>
      </c>
      <c r="L215" s="241">
        <f ca="1">+IFERROR(INDEX('Hoja de Trabajo para listado'!$A$155:$Z$1048576,MATCH($A215,'Hoja de Trabajo para listado'!$A$155:$A$1048576,0),MATCH((CUADRO!L$4&amp;$E215),'Hoja de Trabajo para listado'!$A$151:$Z$151,0)),0)+IFERROR(INDEX('Hoja de Trabajo para listado'!$AB$155:$BA$1048576,MATCH($A215,'Hoja de Trabajo para listado'!$AB$155:$AB$1048576,0),MATCH((CUADRO!L$4&amp;$E215),'Hoja de Trabajo para listado'!$AB$151:$BA$151,0)),0)+IFERROR(INDEX('Hoja de Trabajo para listado'!$BC$155:$CB$1048576,MATCH($A215,'Hoja de Trabajo para listado'!$BC$155:$BC$1048576,0),MATCH((CUADRO!L$4&amp;$E215),'Hoja de Trabajo para listado'!$BC$151:$CB$151,0)),0)+IFERROR(INDEX('Hoja de Trabajo para listado'!$DE$153:$DG$274,MATCH($A215,'Hoja de Trabajo para listado'!$DE$153:$DE$1048576,0),MATCH((CUADRO!L$4&amp;$E215),'Hoja de Trabajo para listado'!$DE$151:$DG$151,0)),0)+IFERROR(INDEX('Hoja de Trabajo para listado'!$CD$155:$DC$1048576,MATCH($A215,'Hoja de Trabajo para listado'!$CD$155:$CD$1048576,0),MATCH((CUADRO!L$4&amp;$E215),'Hoja de Trabajo para listado'!$CD$151:$DC$151,0)),0)</f>
        <v>0</v>
      </c>
      <c r="M215" s="241">
        <f ca="1">+IFERROR(INDEX('Hoja de Trabajo para listado'!$A$155:$Z$1048576,MATCH($A215,'Hoja de Trabajo para listado'!$A$155:$A$1048576,0),MATCH((CUADRO!M$4&amp;$E215),'Hoja de Trabajo para listado'!$A$151:$Z$151,0)),0)+IFERROR(INDEX('Hoja de Trabajo para listado'!$AB$155:$BA$1048576,MATCH($A215,'Hoja de Trabajo para listado'!$AB$155:$AB$1048576,0),MATCH((CUADRO!M$4&amp;$E215),'Hoja de Trabajo para listado'!$AB$151:$BA$151,0)),0)+IFERROR(INDEX('Hoja de Trabajo para listado'!$BC$155:$CB$1048576,MATCH($A215,'Hoja de Trabajo para listado'!$BC$155:$BC$1048576,0),MATCH((CUADRO!M$4&amp;$E215),'Hoja de Trabajo para listado'!$BC$151:$CB$151,0)),0)+IFERROR(INDEX('Hoja de Trabajo para listado'!$DE$153:$DG$274,MATCH($A215,'Hoja de Trabajo para listado'!$DE$153:$DE$1048576,0),MATCH((CUADRO!M$4&amp;$E215),'Hoja de Trabajo para listado'!$DE$151:$DG$151,0)),0)+IFERROR(INDEX('Hoja de Trabajo para listado'!$CD$155:$DC$1048576,MATCH($A215,'Hoja de Trabajo para listado'!$CD$155:$CD$1048576,0),MATCH((CUADRO!M$4&amp;$E215),'Hoja de Trabajo para listado'!$CD$151:$DC$151,0)),0)</f>
        <v>0</v>
      </c>
      <c r="N215" s="241">
        <f ca="1">+IFERROR(INDEX('Hoja de Trabajo para listado'!$A$155:$Z$1048576,MATCH($A215,'Hoja de Trabajo para listado'!$A$155:$A$1048576,0),MATCH((CUADRO!N$4&amp;$E215),'Hoja de Trabajo para listado'!$A$151:$Z$151,0)),0)+IFERROR(INDEX('Hoja de Trabajo para listado'!$AB$155:$BA$1048576,MATCH($A215,'Hoja de Trabajo para listado'!$AB$155:$AB$1048576,0),MATCH((CUADRO!N$4&amp;$E215),'Hoja de Trabajo para listado'!$AB$151:$BA$151,0)),0)+IFERROR(INDEX('Hoja de Trabajo para listado'!$BC$155:$CB$1048576,MATCH($A215,'Hoja de Trabajo para listado'!$BC$155:$BC$1048576,0),MATCH((CUADRO!N$4&amp;$E215),'Hoja de Trabajo para listado'!$BC$151:$CB$151,0)),0)+IFERROR(INDEX('Hoja de Trabajo para listado'!$DE$153:$DG$274,MATCH($A215,'Hoja de Trabajo para listado'!$DE$153:$DE$1048576,0),MATCH((CUADRO!N$4&amp;$E215),'Hoja de Trabajo para listado'!$DE$151:$DG$151,0)),0)+IFERROR(INDEX('Hoja de Trabajo para listado'!$CD$155:$DC$1048576,MATCH($A215,'Hoja de Trabajo para listado'!$CD$155:$CD$1048576,0),MATCH((CUADRO!N$4&amp;$E215),'Hoja de Trabajo para listado'!$CD$151:$DC$151,0)),0)</f>
        <v>0</v>
      </c>
      <c r="O215" s="241">
        <f ca="1">+IFERROR(INDEX('Hoja de Trabajo para listado'!$A$155:$Z$1048576,MATCH($A215,'Hoja de Trabajo para listado'!$A$155:$A$1048576,0),MATCH((CUADRO!O$4&amp;$E215),'Hoja de Trabajo para listado'!$A$151:$Z$151,0)),0)+IFERROR(INDEX('Hoja de Trabajo para listado'!$AB$155:$BA$1048576,MATCH($A215,'Hoja de Trabajo para listado'!$AB$155:$AB$1048576,0),MATCH((CUADRO!O$4&amp;$E215),'Hoja de Trabajo para listado'!$AB$151:$BA$151,0)),0)+IFERROR(INDEX('Hoja de Trabajo para listado'!$BC$155:$CB$1048576,MATCH($A215,'Hoja de Trabajo para listado'!$BC$155:$BC$1048576,0),MATCH((CUADRO!O$4&amp;$E215),'Hoja de Trabajo para listado'!$BC$151:$CB$151,0)),0)+IFERROR(INDEX('Hoja de Trabajo para listado'!$DE$153:$DG$274,MATCH($A215,'Hoja de Trabajo para listado'!$DE$153:$DE$1048576,0),MATCH((CUADRO!O$4&amp;$E215),'Hoja de Trabajo para listado'!$DE$151:$DG$151,0)),0)+IFERROR(INDEX('Hoja de Trabajo para listado'!$CD$155:$DC$1048576,MATCH($A215,'Hoja de Trabajo para listado'!$CD$155:$CD$1048576,0),MATCH((CUADRO!O$4&amp;$E215),'Hoja de Trabajo para listado'!$CD$151:$DC$151,0)),0)</f>
        <v>0</v>
      </c>
      <c r="P215" s="241">
        <f ca="1">+IFERROR(INDEX('Hoja de Trabajo para listado'!$A$155:$Z$1048576,MATCH($A215,'Hoja de Trabajo para listado'!$A$155:$A$1048576,0),MATCH((CUADRO!P$4&amp;$E215),'Hoja de Trabajo para listado'!$A$151:$Z$151,0)),0)+IFERROR(INDEX('Hoja de Trabajo para listado'!$AB$155:$BA$1048576,MATCH($A215,'Hoja de Trabajo para listado'!$AB$155:$AB$1048576,0),MATCH((CUADRO!P$4&amp;$E215),'Hoja de Trabajo para listado'!$AB$151:$BA$151,0)),0)+IFERROR(INDEX('Hoja de Trabajo para listado'!$BC$155:$CB$1048576,MATCH($A215,'Hoja de Trabajo para listado'!$BC$155:$BC$1048576,0),MATCH((CUADRO!P$4&amp;$E215),'Hoja de Trabajo para listado'!$BC$151:$CB$151,0)),0)+IFERROR(INDEX('Hoja de Trabajo para listado'!$DE$153:$DG$274,MATCH($A215,'Hoja de Trabajo para listado'!$DE$153:$DE$1048576,0),MATCH((CUADRO!P$4&amp;$E215),'Hoja de Trabajo para listado'!$DE$151:$DG$151,0)),0)+IFERROR(INDEX('Hoja de Trabajo para listado'!$CD$155:$DC$1048576,MATCH($A215,'Hoja de Trabajo para listado'!$CD$155:$CD$1048576,0),MATCH((CUADRO!P$4&amp;$E215),'Hoja de Trabajo para listado'!$CD$151:$DC$151,0)),0)</f>
        <v>0</v>
      </c>
      <c r="Q215" s="241">
        <f ca="1">+IFERROR(INDEX('Hoja de Trabajo para listado'!$A$155:$Z$1048576,MATCH($A215,'Hoja de Trabajo para listado'!$A$155:$A$1048576,0),MATCH((CUADRO!Q$4&amp;$E215),'Hoja de Trabajo para listado'!$A$151:$Z$151,0)),0)+IFERROR(INDEX('Hoja de Trabajo para listado'!$AB$155:$BA$1048576,MATCH($A215,'Hoja de Trabajo para listado'!$AB$155:$AB$1048576,0),MATCH((CUADRO!Q$4&amp;$E215),'Hoja de Trabajo para listado'!$AB$151:$BA$151,0)),0)+IFERROR(INDEX('Hoja de Trabajo para listado'!$BC$155:$CB$1048576,MATCH($A215,'Hoja de Trabajo para listado'!$BC$155:$BC$1048576,0),MATCH((CUADRO!Q$4&amp;$E215),'Hoja de Trabajo para listado'!$BC$151:$CB$151,0)),0)+IFERROR(INDEX('Hoja de Trabajo para listado'!$DE$153:$DG$274,MATCH($A215,'Hoja de Trabajo para listado'!$DE$153:$DE$1048576,0),MATCH((CUADRO!Q$4&amp;$E215),'Hoja de Trabajo para listado'!$DE$151:$DG$151,0)),0)+IFERROR(INDEX('Hoja de Trabajo para listado'!$CD$155:$DC$1048576,MATCH($A215,'Hoja de Trabajo para listado'!$CD$155:$CD$1048576,0),MATCH((CUADRO!Q$4&amp;$E215),'Hoja de Trabajo para listado'!$CD$151:$DC$151,0)),0)</f>
        <v>0</v>
      </c>
      <c r="R215" s="241">
        <f t="shared" ca="1" si="6"/>
        <v>0</v>
      </c>
      <c r="S215" s="241"/>
      <c r="T215" s="241">
        <f ca="1">+T216</f>
        <v>545338</v>
      </c>
      <c r="U215" s="240">
        <f t="shared" si="7"/>
        <v>1</v>
      </c>
    </row>
    <row r="216" spans="1:21" ht="15" hidden="1" customHeight="1">
      <c r="A216" s="353">
        <v>298</v>
      </c>
      <c r="B216" s="382"/>
      <c r="C216" s="305" t="str">
        <f>+VLOOKUP(A216,bd_lista!$A$3:$C$592,3,FALSE)</f>
        <v>Servicio Departamental de Riego - Chuquisaca</v>
      </c>
      <c r="D216" s="384"/>
      <c r="E216" s="305" t="s">
        <v>684</v>
      </c>
      <c r="F216" s="243">
        <f ca="1">+IFERROR(INDEX('Hoja de Trabajo para listado'!$A$155:$Z$1048576,MATCH($A216,'Hoja de Trabajo para listado'!$A$155:$A$1048576,0),MATCH((CUADRO!F$4&amp;$E216),'Hoja de Trabajo para listado'!$A$151:$Z$151,0)),0)+IFERROR(INDEX('Hoja de Trabajo para listado'!$AB$155:$BA$1048576,MATCH($A216,'Hoja de Trabajo para listado'!$AB$155:$AB$1048576,0),MATCH((CUADRO!F$4&amp;$E216),'Hoja de Trabajo para listado'!$AB$151:$BA$151,0)),0)+IFERROR(INDEX('Hoja de Trabajo para listado'!$BC$155:$CB$1048576,MATCH($A216,'Hoja de Trabajo para listado'!$BC$155:$BC$1048576,0),MATCH((CUADRO!F$4&amp;$E216),'Hoja de Trabajo para listado'!$BC$151:$CB$151,0)),0)+IFERROR(INDEX('Hoja de Trabajo para listado'!$DE$153:$DG$274,MATCH($A216,'Hoja de Trabajo para listado'!$DE$153:$DE$1048576,0),MATCH((CUADRO!F$4&amp;$E216),'Hoja de Trabajo para listado'!$DE$151:$DG$151,0)),0)+IFERROR(INDEX('Hoja de Trabajo para listado'!$CD$155:$DC$1048576,MATCH($A216,'Hoja de Trabajo para listado'!$CD$155:$CD$1048576,0),MATCH((CUADRO!F$4&amp;$E216),'Hoja de Trabajo para listado'!$CD$151:$DC$151,0)),0)</f>
        <v>0</v>
      </c>
      <c r="G216" s="243">
        <f ca="1">+IFERROR(INDEX('Hoja de Trabajo para listado'!$A$155:$Z$1048576,MATCH($A216,'Hoja de Trabajo para listado'!$A$155:$A$1048576,0),MATCH((CUADRO!G$4&amp;$E216),'Hoja de Trabajo para listado'!$A$151:$Z$151,0)),0)+IFERROR(INDEX('Hoja de Trabajo para listado'!$AB$155:$BA$1048576,MATCH($A216,'Hoja de Trabajo para listado'!$AB$155:$AB$1048576,0),MATCH((CUADRO!G$4&amp;$E216),'Hoja de Trabajo para listado'!$AB$151:$BA$151,0)),0)+IFERROR(INDEX('Hoja de Trabajo para listado'!$BC$155:$CB$1048576,MATCH($A216,'Hoja de Trabajo para listado'!$BC$155:$BC$1048576,0),MATCH((CUADRO!G$4&amp;$E216),'Hoja de Trabajo para listado'!$BC$151:$CB$151,0)),0)+IFERROR(INDEX('Hoja de Trabajo para listado'!$DE$153:$DG$274,MATCH($A216,'Hoja de Trabajo para listado'!$DE$153:$DE$1048576,0),MATCH((CUADRO!G$4&amp;$E216),'Hoja de Trabajo para listado'!$DE$151:$DG$151,0)),0)+IFERROR(INDEX('Hoja de Trabajo para listado'!$CD$155:$DC$1048576,MATCH($A216,'Hoja de Trabajo para listado'!$CD$155:$CD$1048576,0),MATCH((CUADRO!G$4&amp;$E216),'Hoja de Trabajo para listado'!$CD$151:$DC$151,0)),0)</f>
        <v>0</v>
      </c>
      <c r="H216" s="243">
        <f ca="1">+IFERROR(INDEX('Hoja de Trabajo para listado'!$A$155:$Z$1048576,MATCH($A216,'Hoja de Trabajo para listado'!$A$155:$A$1048576,0),MATCH((CUADRO!H$4&amp;$E216),'Hoja de Trabajo para listado'!$A$151:$Z$151,0)),0)+IFERROR(INDEX('Hoja de Trabajo para listado'!$AB$155:$BA$1048576,MATCH($A216,'Hoja de Trabajo para listado'!$AB$155:$AB$1048576,0),MATCH((CUADRO!H$4&amp;$E216),'Hoja de Trabajo para listado'!$AB$151:$BA$151,0)),0)+IFERROR(INDEX('Hoja de Trabajo para listado'!$BC$155:$CB$1048576,MATCH($A216,'Hoja de Trabajo para listado'!$BC$155:$BC$1048576,0),MATCH((CUADRO!H$4&amp;$E216),'Hoja de Trabajo para listado'!$BC$151:$CB$151,0)),0)+IFERROR(INDEX('Hoja de Trabajo para listado'!$DE$153:$DG$274,MATCH($A216,'Hoja de Trabajo para listado'!$DE$153:$DE$1048576,0),MATCH((CUADRO!H$4&amp;$E216),'Hoja de Trabajo para listado'!$DE$151:$DG$151,0)),0)+IFERROR(INDEX('Hoja de Trabajo para listado'!$CD$155:$DC$1048576,MATCH($A216,'Hoja de Trabajo para listado'!$CD$155:$CD$1048576,0),MATCH((CUADRO!H$4&amp;$E216),'Hoja de Trabajo para listado'!$CD$151:$DC$151,0)),0)</f>
        <v>0</v>
      </c>
      <c r="I216" s="243">
        <f ca="1">+IFERROR(INDEX('Hoja de Trabajo para listado'!$A$155:$Z$1048576,MATCH($A216,'Hoja de Trabajo para listado'!$A$155:$A$1048576,0),MATCH((CUADRO!I$4&amp;$E216),'Hoja de Trabajo para listado'!$A$151:$Z$151,0)),0)+IFERROR(INDEX('Hoja de Trabajo para listado'!$AB$155:$BA$1048576,MATCH($A216,'Hoja de Trabajo para listado'!$AB$155:$AB$1048576,0),MATCH((CUADRO!I$4&amp;$E216),'Hoja de Trabajo para listado'!$AB$151:$BA$151,0)),0)+IFERROR(INDEX('Hoja de Trabajo para listado'!$BC$155:$CB$1048576,MATCH($A216,'Hoja de Trabajo para listado'!$BC$155:$BC$1048576,0),MATCH((CUADRO!I$4&amp;$E216),'Hoja de Trabajo para listado'!$BC$151:$CB$151,0)),0)+IFERROR(INDEX('Hoja de Trabajo para listado'!$DE$153:$DG$274,MATCH($A216,'Hoja de Trabajo para listado'!$DE$153:$DE$1048576,0),MATCH((CUADRO!I$4&amp;$E216),'Hoja de Trabajo para listado'!$DE$151:$DG$151,0)),0)+IFERROR(INDEX('Hoja de Trabajo para listado'!$CD$155:$DC$1048576,MATCH($A216,'Hoja de Trabajo para listado'!$CD$155:$CD$1048576,0),MATCH((CUADRO!I$4&amp;$E216),'Hoja de Trabajo para listado'!$CD$151:$DC$151,0)),0)</f>
        <v>0</v>
      </c>
      <c r="J216" s="243">
        <f ca="1">+IFERROR(INDEX('Hoja de Trabajo para listado'!$A$155:$Z$1048576,MATCH($A216,'Hoja de Trabajo para listado'!$A$155:$A$1048576,0),MATCH((CUADRO!J$4&amp;$E216),'Hoja de Trabajo para listado'!$A$151:$Z$151,0)),0)+IFERROR(INDEX('Hoja de Trabajo para listado'!$AB$155:$BA$1048576,MATCH($A216,'Hoja de Trabajo para listado'!$AB$155:$AB$1048576,0),MATCH((CUADRO!J$4&amp;$E216),'Hoja de Trabajo para listado'!$AB$151:$BA$151,0)),0)+IFERROR(INDEX('Hoja de Trabajo para listado'!$BC$155:$CB$1048576,MATCH($A216,'Hoja de Trabajo para listado'!$BC$155:$BC$1048576,0),MATCH((CUADRO!J$4&amp;$E216),'Hoja de Trabajo para listado'!$BC$151:$CB$151,0)),0)+IFERROR(INDEX('Hoja de Trabajo para listado'!$DE$153:$DG$274,MATCH($A216,'Hoja de Trabajo para listado'!$DE$153:$DE$1048576,0),MATCH((CUADRO!J$4&amp;$E216),'Hoja de Trabajo para listado'!$DE$151:$DG$151,0)),0)+IFERROR(INDEX('Hoja de Trabajo para listado'!$CD$155:$DC$1048576,MATCH($A216,'Hoja de Trabajo para listado'!$CD$155:$CD$1048576,0),MATCH((CUADRO!J$4&amp;$E216),'Hoja de Trabajo para listado'!$CD$151:$DC$151,0)),0)</f>
        <v>545338</v>
      </c>
      <c r="K216" s="243">
        <f ca="1">+IFERROR(INDEX('Hoja de Trabajo para listado'!$A$155:$Z$1048576,MATCH($A216,'Hoja de Trabajo para listado'!$A$155:$A$1048576,0),MATCH((CUADRO!K$4&amp;$E216),'Hoja de Trabajo para listado'!$A$151:$Z$151,0)),0)+IFERROR(INDEX('Hoja de Trabajo para listado'!$AB$155:$BA$1048576,MATCH($A216,'Hoja de Trabajo para listado'!$AB$155:$AB$1048576,0),MATCH((CUADRO!K$4&amp;$E216),'Hoja de Trabajo para listado'!$AB$151:$BA$151,0)),0)+IFERROR(INDEX('Hoja de Trabajo para listado'!$BC$155:$CB$1048576,MATCH($A216,'Hoja de Trabajo para listado'!$BC$155:$BC$1048576,0),MATCH((CUADRO!K$4&amp;$E216),'Hoja de Trabajo para listado'!$BC$151:$CB$151,0)),0)+IFERROR(INDEX('Hoja de Trabajo para listado'!$DE$153:$DG$274,MATCH($A216,'Hoja de Trabajo para listado'!$DE$153:$DE$1048576,0),MATCH((CUADRO!K$4&amp;$E216),'Hoja de Trabajo para listado'!$DE$151:$DG$151,0)),0)+IFERROR(INDEX('Hoja de Trabajo para listado'!$CD$155:$DC$1048576,MATCH($A216,'Hoja de Trabajo para listado'!$CD$155:$CD$1048576,0),MATCH((CUADRO!K$4&amp;$E216),'Hoja de Trabajo para listado'!$CD$151:$DC$151,0)),0)</f>
        <v>0</v>
      </c>
      <c r="L216" s="243">
        <f ca="1">+IFERROR(INDEX('Hoja de Trabajo para listado'!$A$155:$Z$1048576,MATCH($A216,'Hoja de Trabajo para listado'!$A$155:$A$1048576,0),MATCH((CUADRO!L$4&amp;$E216),'Hoja de Trabajo para listado'!$A$151:$Z$151,0)),0)+IFERROR(INDEX('Hoja de Trabajo para listado'!$AB$155:$BA$1048576,MATCH($A216,'Hoja de Trabajo para listado'!$AB$155:$AB$1048576,0),MATCH((CUADRO!L$4&amp;$E216),'Hoja de Trabajo para listado'!$AB$151:$BA$151,0)),0)+IFERROR(INDEX('Hoja de Trabajo para listado'!$BC$155:$CB$1048576,MATCH($A216,'Hoja de Trabajo para listado'!$BC$155:$BC$1048576,0),MATCH((CUADRO!L$4&amp;$E216),'Hoja de Trabajo para listado'!$BC$151:$CB$151,0)),0)+IFERROR(INDEX('Hoja de Trabajo para listado'!$DE$153:$DG$274,MATCH($A216,'Hoja de Trabajo para listado'!$DE$153:$DE$1048576,0),MATCH((CUADRO!L$4&amp;$E216),'Hoja de Trabajo para listado'!$DE$151:$DG$151,0)),0)+IFERROR(INDEX('Hoja de Trabajo para listado'!$CD$155:$DC$1048576,MATCH($A216,'Hoja de Trabajo para listado'!$CD$155:$CD$1048576,0),MATCH((CUADRO!L$4&amp;$E216),'Hoja de Trabajo para listado'!$CD$151:$DC$151,0)),0)</f>
        <v>0</v>
      </c>
      <c r="M216" s="243">
        <f ca="1">+IFERROR(INDEX('Hoja de Trabajo para listado'!$A$155:$Z$1048576,MATCH($A216,'Hoja de Trabajo para listado'!$A$155:$A$1048576,0),MATCH((CUADRO!M$4&amp;$E216),'Hoja de Trabajo para listado'!$A$151:$Z$151,0)),0)+IFERROR(INDEX('Hoja de Trabajo para listado'!$AB$155:$BA$1048576,MATCH($A216,'Hoja de Trabajo para listado'!$AB$155:$AB$1048576,0),MATCH((CUADRO!M$4&amp;$E216),'Hoja de Trabajo para listado'!$AB$151:$BA$151,0)),0)+IFERROR(INDEX('Hoja de Trabajo para listado'!$BC$155:$CB$1048576,MATCH($A216,'Hoja de Trabajo para listado'!$BC$155:$BC$1048576,0),MATCH((CUADRO!M$4&amp;$E216),'Hoja de Trabajo para listado'!$BC$151:$CB$151,0)),0)+IFERROR(INDEX('Hoja de Trabajo para listado'!$DE$153:$DG$274,MATCH($A216,'Hoja de Trabajo para listado'!$DE$153:$DE$1048576,0),MATCH((CUADRO!M$4&amp;$E216),'Hoja de Trabajo para listado'!$DE$151:$DG$151,0)),0)+IFERROR(INDEX('Hoja de Trabajo para listado'!$CD$155:$DC$1048576,MATCH($A216,'Hoja de Trabajo para listado'!$CD$155:$CD$1048576,0),MATCH((CUADRO!M$4&amp;$E216),'Hoja de Trabajo para listado'!$CD$151:$DC$151,0)),0)</f>
        <v>0</v>
      </c>
      <c r="N216" s="243">
        <f ca="1">+IFERROR(INDEX('Hoja de Trabajo para listado'!$A$155:$Z$1048576,MATCH($A216,'Hoja de Trabajo para listado'!$A$155:$A$1048576,0),MATCH((CUADRO!N$4&amp;$E216),'Hoja de Trabajo para listado'!$A$151:$Z$151,0)),0)+IFERROR(INDEX('Hoja de Trabajo para listado'!$AB$155:$BA$1048576,MATCH($A216,'Hoja de Trabajo para listado'!$AB$155:$AB$1048576,0),MATCH((CUADRO!N$4&amp;$E216),'Hoja de Trabajo para listado'!$AB$151:$BA$151,0)),0)+IFERROR(INDEX('Hoja de Trabajo para listado'!$BC$155:$CB$1048576,MATCH($A216,'Hoja de Trabajo para listado'!$BC$155:$BC$1048576,0),MATCH((CUADRO!N$4&amp;$E216),'Hoja de Trabajo para listado'!$BC$151:$CB$151,0)),0)+IFERROR(INDEX('Hoja de Trabajo para listado'!$DE$153:$DG$274,MATCH($A216,'Hoja de Trabajo para listado'!$DE$153:$DE$1048576,0),MATCH((CUADRO!N$4&amp;$E216),'Hoja de Trabajo para listado'!$DE$151:$DG$151,0)),0)+IFERROR(INDEX('Hoja de Trabajo para listado'!$CD$155:$DC$1048576,MATCH($A216,'Hoja de Trabajo para listado'!$CD$155:$CD$1048576,0),MATCH((CUADRO!N$4&amp;$E216),'Hoja de Trabajo para listado'!$CD$151:$DC$151,0)),0)</f>
        <v>0</v>
      </c>
      <c r="O216" s="243">
        <f ca="1">+IFERROR(INDEX('Hoja de Trabajo para listado'!$A$155:$Z$1048576,MATCH($A216,'Hoja de Trabajo para listado'!$A$155:$A$1048576,0),MATCH((CUADRO!O$4&amp;$E216),'Hoja de Trabajo para listado'!$A$151:$Z$151,0)),0)+IFERROR(INDEX('Hoja de Trabajo para listado'!$AB$155:$BA$1048576,MATCH($A216,'Hoja de Trabajo para listado'!$AB$155:$AB$1048576,0),MATCH((CUADRO!O$4&amp;$E216),'Hoja de Trabajo para listado'!$AB$151:$BA$151,0)),0)+IFERROR(INDEX('Hoja de Trabajo para listado'!$BC$155:$CB$1048576,MATCH($A216,'Hoja de Trabajo para listado'!$BC$155:$BC$1048576,0),MATCH((CUADRO!O$4&amp;$E216),'Hoja de Trabajo para listado'!$BC$151:$CB$151,0)),0)+IFERROR(INDEX('Hoja de Trabajo para listado'!$DE$153:$DG$274,MATCH($A216,'Hoja de Trabajo para listado'!$DE$153:$DE$1048576,0),MATCH((CUADRO!O$4&amp;$E216),'Hoja de Trabajo para listado'!$DE$151:$DG$151,0)),0)+IFERROR(INDEX('Hoja de Trabajo para listado'!$CD$155:$DC$1048576,MATCH($A216,'Hoja de Trabajo para listado'!$CD$155:$CD$1048576,0),MATCH((CUADRO!O$4&amp;$E216),'Hoja de Trabajo para listado'!$CD$151:$DC$151,0)),0)</f>
        <v>0</v>
      </c>
      <c r="P216" s="243">
        <f ca="1">+IFERROR(INDEX('Hoja de Trabajo para listado'!$A$155:$Z$1048576,MATCH($A216,'Hoja de Trabajo para listado'!$A$155:$A$1048576,0),MATCH((CUADRO!P$4&amp;$E216),'Hoja de Trabajo para listado'!$A$151:$Z$151,0)),0)+IFERROR(INDEX('Hoja de Trabajo para listado'!$AB$155:$BA$1048576,MATCH($A216,'Hoja de Trabajo para listado'!$AB$155:$AB$1048576,0),MATCH((CUADRO!P$4&amp;$E216),'Hoja de Trabajo para listado'!$AB$151:$BA$151,0)),0)+IFERROR(INDEX('Hoja de Trabajo para listado'!$BC$155:$CB$1048576,MATCH($A216,'Hoja de Trabajo para listado'!$BC$155:$BC$1048576,0),MATCH((CUADRO!P$4&amp;$E216),'Hoja de Trabajo para listado'!$BC$151:$CB$151,0)),0)+IFERROR(INDEX('Hoja de Trabajo para listado'!$DE$153:$DG$274,MATCH($A216,'Hoja de Trabajo para listado'!$DE$153:$DE$1048576,0),MATCH((CUADRO!P$4&amp;$E216),'Hoja de Trabajo para listado'!$DE$151:$DG$151,0)),0)+IFERROR(INDEX('Hoja de Trabajo para listado'!$CD$155:$DC$1048576,MATCH($A216,'Hoja de Trabajo para listado'!$CD$155:$CD$1048576,0),MATCH((CUADRO!P$4&amp;$E216),'Hoja de Trabajo para listado'!$CD$151:$DC$151,0)),0)</f>
        <v>0</v>
      </c>
      <c r="Q216" s="243">
        <f ca="1">+IFERROR(INDEX('Hoja de Trabajo para listado'!$A$155:$Z$1048576,MATCH($A216,'Hoja de Trabajo para listado'!$A$155:$A$1048576,0),MATCH((CUADRO!Q$4&amp;$E216),'Hoja de Trabajo para listado'!$A$151:$Z$151,0)),0)+IFERROR(INDEX('Hoja de Trabajo para listado'!$AB$155:$BA$1048576,MATCH($A216,'Hoja de Trabajo para listado'!$AB$155:$AB$1048576,0),MATCH((CUADRO!Q$4&amp;$E216),'Hoja de Trabajo para listado'!$AB$151:$BA$151,0)),0)+IFERROR(INDEX('Hoja de Trabajo para listado'!$BC$155:$CB$1048576,MATCH($A216,'Hoja de Trabajo para listado'!$BC$155:$BC$1048576,0),MATCH((CUADRO!Q$4&amp;$E216),'Hoja de Trabajo para listado'!$BC$151:$CB$151,0)),0)+IFERROR(INDEX('Hoja de Trabajo para listado'!$DE$153:$DG$274,MATCH($A216,'Hoja de Trabajo para listado'!$DE$153:$DE$1048576,0),MATCH((CUADRO!Q$4&amp;$E216),'Hoja de Trabajo para listado'!$DE$151:$DG$151,0)),0)+IFERROR(INDEX('Hoja de Trabajo para listado'!$CD$155:$DC$1048576,MATCH($A216,'Hoja de Trabajo para listado'!$CD$155:$CD$1048576,0),MATCH((CUADRO!Q$4&amp;$E216),'Hoja de Trabajo para listado'!$CD$151:$DC$151,0)),0)</f>
        <v>0</v>
      </c>
      <c r="R216" s="243">
        <f t="shared" ca="1" si="6"/>
        <v>545338</v>
      </c>
      <c r="S216" s="243">
        <f ca="1">+R215+R216</f>
        <v>545338</v>
      </c>
      <c r="T216" s="243">
        <f ca="1">+S216</f>
        <v>545338</v>
      </c>
      <c r="U216" s="242">
        <f t="shared" si="7"/>
        <v>2</v>
      </c>
    </row>
    <row r="217" spans="1:21" ht="15" customHeight="1">
      <c r="A217" s="249">
        <v>299</v>
      </c>
      <c r="B217" s="381">
        <f>+A217</f>
        <v>299</v>
      </c>
      <c r="C217" s="245" t="str">
        <f>+VLOOKUP(A217,bd_lista!$A$3:$C$592,3,FALSE)</f>
        <v>Servicio Departamental de Riego - La Paz</v>
      </c>
      <c r="D217" s="383" t="str">
        <f>+C217</f>
        <v>Servicio Departamental de Riego - La Paz</v>
      </c>
      <c r="E217" s="245" t="s">
        <v>683</v>
      </c>
      <c r="F217" s="241">
        <f ca="1">+IFERROR(INDEX('Hoja de Trabajo para listado'!$A$155:$Z$1048576,MATCH($A217,'Hoja de Trabajo para listado'!$A$155:$A$1048576,0),MATCH((CUADRO!F$4&amp;$E217),'Hoja de Trabajo para listado'!$A$151:$Z$151,0)),0)+IFERROR(INDEX('Hoja de Trabajo para listado'!$AB$155:$BA$1048576,MATCH($A217,'Hoja de Trabajo para listado'!$AB$155:$AB$1048576,0),MATCH((CUADRO!F$4&amp;$E217),'Hoja de Trabajo para listado'!$AB$151:$BA$151,0)),0)+IFERROR(INDEX('Hoja de Trabajo para listado'!$BC$155:$CB$1048576,MATCH($A217,'Hoja de Trabajo para listado'!$BC$155:$BC$1048576,0),MATCH((CUADRO!F$4&amp;$E217),'Hoja de Trabajo para listado'!$BC$151:$CB$151,0)),0)+IFERROR(INDEX('Hoja de Trabajo para listado'!$DE$153:$DG$274,MATCH($A217,'Hoja de Trabajo para listado'!$DE$153:$DE$1048576,0),MATCH((CUADRO!F$4&amp;$E217),'Hoja de Trabajo para listado'!$DE$151:$DG$151,0)),0)+IFERROR(INDEX('Hoja de Trabajo para listado'!$CD$155:$DC$1048576,MATCH($A217,'Hoja de Trabajo para listado'!$CD$155:$CD$1048576,0),MATCH((CUADRO!F$4&amp;$E217),'Hoja de Trabajo para listado'!$CD$151:$DC$151,0)),0)</f>
        <v>0</v>
      </c>
      <c r="G217" s="241">
        <f ca="1">+IFERROR(INDEX('Hoja de Trabajo para listado'!$A$155:$Z$1048576,MATCH($A217,'Hoja de Trabajo para listado'!$A$155:$A$1048576,0),MATCH((CUADRO!G$4&amp;$E217),'Hoja de Trabajo para listado'!$A$151:$Z$151,0)),0)+IFERROR(INDEX('Hoja de Trabajo para listado'!$AB$155:$BA$1048576,MATCH($A217,'Hoja de Trabajo para listado'!$AB$155:$AB$1048576,0),MATCH((CUADRO!G$4&amp;$E217),'Hoja de Trabajo para listado'!$AB$151:$BA$151,0)),0)+IFERROR(INDEX('Hoja de Trabajo para listado'!$BC$155:$CB$1048576,MATCH($A217,'Hoja de Trabajo para listado'!$BC$155:$BC$1048576,0),MATCH((CUADRO!G$4&amp;$E217),'Hoja de Trabajo para listado'!$BC$151:$CB$151,0)),0)+IFERROR(INDEX('Hoja de Trabajo para listado'!$DE$153:$DG$274,MATCH($A217,'Hoja de Trabajo para listado'!$DE$153:$DE$1048576,0),MATCH((CUADRO!G$4&amp;$E217),'Hoja de Trabajo para listado'!$DE$151:$DG$151,0)),0)+IFERROR(INDEX('Hoja de Trabajo para listado'!$CD$155:$DC$1048576,MATCH($A217,'Hoja de Trabajo para listado'!$CD$155:$CD$1048576,0),MATCH((CUADRO!G$4&amp;$E217),'Hoja de Trabajo para listado'!$CD$151:$DC$151,0)),0)</f>
        <v>0</v>
      </c>
      <c r="H217" s="241">
        <f ca="1">+IFERROR(INDEX('Hoja de Trabajo para listado'!$A$155:$Z$1048576,MATCH($A217,'Hoja de Trabajo para listado'!$A$155:$A$1048576,0),MATCH((CUADRO!H$4&amp;$E217),'Hoja de Trabajo para listado'!$A$151:$Z$151,0)),0)+IFERROR(INDEX('Hoja de Trabajo para listado'!$AB$155:$BA$1048576,MATCH($A217,'Hoja de Trabajo para listado'!$AB$155:$AB$1048576,0),MATCH((CUADRO!H$4&amp;$E217),'Hoja de Trabajo para listado'!$AB$151:$BA$151,0)),0)+IFERROR(INDEX('Hoja de Trabajo para listado'!$BC$155:$CB$1048576,MATCH($A217,'Hoja de Trabajo para listado'!$BC$155:$BC$1048576,0),MATCH((CUADRO!H$4&amp;$E217),'Hoja de Trabajo para listado'!$BC$151:$CB$151,0)),0)+IFERROR(INDEX('Hoja de Trabajo para listado'!$DE$153:$DG$274,MATCH($A217,'Hoja de Trabajo para listado'!$DE$153:$DE$1048576,0),MATCH((CUADRO!H$4&amp;$E217),'Hoja de Trabajo para listado'!$DE$151:$DG$151,0)),0)+IFERROR(INDEX('Hoja de Trabajo para listado'!$CD$155:$DC$1048576,MATCH($A217,'Hoja de Trabajo para listado'!$CD$155:$CD$1048576,0),MATCH((CUADRO!H$4&amp;$E217),'Hoja de Trabajo para listado'!$CD$151:$DC$151,0)),0)</f>
        <v>0</v>
      </c>
      <c r="I217" s="241">
        <f ca="1">+IFERROR(INDEX('Hoja de Trabajo para listado'!$A$155:$Z$1048576,MATCH($A217,'Hoja de Trabajo para listado'!$A$155:$A$1048576,0),MATCH((CUADRO!I$4&amp;$E217),'Hoja de Trabajo para listado'!$A$151:$Z$151,0)),0)+IFERROR(INDEX('Hoja de Trabajo para listado'!$AB$155:$BA$1048576,MATCH($A217,'Hoja de Trabajo para listado'!$AB$155:$AB$1048576,0),MATCH((CUADRO!I$4&amp;$E217),'Hoja de Trabajo para listado'!$AB$151:$BA$151,0)),0)+IFERROR(INDEX('Hoja de Trabajo para listado'!$BC$155:$CB$1048576,MATCH($A217,'Hoja de Trabajo para listado'!$BC$155:$BC$1048576,0),MATCH((CUADRO!I$4&amp;$E217),'Hoja de Trabajo para listado'!$BC$151:$CB$151,0)),0)+IFERROR(INDEX('Hoja de Trabajo para listado'!$DE$153:$DG$274,MATCH($A217,'Hoja de Trabajo para listado'!$DE$153:$DE$1048576,0),MATCH((CUADRO!I$4&amp;$E217),'Hoja de Trabajo para listado'!$DE$151:$DG$151,0)),0)+IFERROR(INDEX('Hoja de Trabajo para listado'!$CD$155:$DC$1048576,MATCH($A217,'Hoja de Trabajo para listado'!$CD$155:$CD$1048576,0),MATCH((CUADRO!I$4&amp;$E217),'Hoja de Trabajo para listado'!$CD$151:$DC$151,0)),0)</f>
        <v>0</v>
      </c>
      <c r="J217" s="241">
        <f ca="1">+IFERROR(INDEX('Hoja de Trabajo para listado'!$A$155:$Z$1048576,MATCH($A217,'Hoja de Trabajo para listado'!$A$155:$A$1048576,0),MATCH((CUADRO!J$4&amp;$E217),'Hoja de Trabajo para listado'!$A$151:$Z$151,0)),0)+IFERROR(INDEX('Hoja de Trabajo para listado'!$AB$155:$BA$1048576,MATCH($A217,'Hoja de Trabajo para listado'!$AB$155:$AB$1048576,0),MATCH((CUADRO!J$4&amp;$E217),'Hoja de Trabajo para listado'!$AB$151:$BA$151,0)),0)+IFERROR(INDEX('Hoja de Trabajo para listado'!$BC$155:$CB$1048576,MATCH($A217,'Hoja de Trabajo para listado'!$BC$155:$BC$1048576,0),MATCH((CUADRO!J$4&amp;$E217),'Hoja de Trabajo para listado'!$BC$151:$CB$151,0)),0)+IFERROR(INDEX('Hoja de Trabajo para listado'!$DE$153:$DG$274,MATCH($A217,'Hoja de Trabajo para listado'!$DE$153:$DE$1048576,0),MATCH((CUADRO!J$4&amp;$E217),'Hoja de Trabajo para listado'!$DE$151:$DG$151,0)),0)+IFERROR(INDEX('Hoja de Trabajo para listado'!$CD$155:$DC$1048576,MATCH($A217,'Hoja de Trabajo para listado'!$CD$155:$CD$1048576,0),MATCH((CUADRO!J$4&amp;$E217),'Hoja de Trabajo para listado'!$CD$151:$DC$151,0)),0)</f>
        <v>0</v>
      </c>
      <c r="K217" s="241">
        <f ca="1">+IFERROR(INDEX('Hoja de Trabajo para listado'!$A$155:$Z$1048576,MATCH($A217,'Hoja de Trabajo para listado'!$A$155:$A$1048576,0),MATCH((CUADRO!K$4&amp;$E217),'Hoja de Trabajo para listado'!$A$151:$Z$151,0)),0)+IFERROR(INDEX('Hoja de Trabajo para listado'!$AB$155:$BA$1048576,MATCH($A217,'Hoja de Trabajo para listado'!$AB$155:$AB$1048576,0),MATCH((CUADRO!K$4&amp;$E217),'Hoja de Trabajo para listado'!$AB$151:$BA$151,0)),0)+IFERROR(INDEX('Hoja de Trabajo para listado'!$BC$155:$CB$1048576,MATCH($A217,'Hoja de Trabajo para listado'!$BC$155:$BC$1048576,0),MATCH((CUADRO!K$4&amp;$E217),'Hoja de Trabajo para listado'!$BC$151:$CB$151,0)),0)+IFERROR(INDEX('Hoja de Trabajo para listado'!$DE$153:$DG$274,MATCH($A217,'Hoja de Trabajo para listado'!$DE$153:$DE$1048576,0),MATCH((CUADRO!K$4&amp;$E217),'Hoja de Trabajo para listado'!$DE$151:$DG$151,0)),0)+IFERROR(INDEX('Hoja de Trabajo para listado'!$CD$155:$DC$1048576,MATCH($A217,'Hoja de Trabajo para listado'!$CD$155:$CD$1048576,0),MATCH((CUADRO!K$4&amp;$E217),'Hoja de Trabajo para listado'!$CD$151:$DC$151,0)),0)</f>
        <v>0</v>
      </c>
      <c r="L217" s="241">
        <f ca="1">+IFERROR(INDEX('Hoja de Trabajo para listado'!$A$155:$Z$1048576,MATCH($A217,'Hoja de Trabajo para listado'!$A$155:$A$1048576,0),MATCH((CUADRO!L$4&amp;$E217),'Hoja de Trabajo para listado'!$A$151:$Z$151,0)),0)+IFERROR(INDEX('Hoja de Trabajo para listado'!$AB$155:$BA$1048576,MATCH($A217,'Hoja de Trabajo para listado'!$AB$155:$AB$1048576,0),MATCH((CUADRO!L$4&amp;$E217),'Hoja de Trabajo para listado'!$AB$151:$BA$151,0)),0)+IFERROR(INDEX('Hoja de Trabajo para listado'!$BC$155:$CB$1048576,MATCH($A217,'Hoja de Trabajo para listado'!$BC$155:$BC$1048576,0),MATCH((CUADRO!L$4&amp;$E217),'Hoja de Trabajo para listado'!$BC$151:$CB$151,0)),0)+IFERROR(INDEX('Hoja de Trabajo para listado'!$DE$153:$DG$274,MATCH($A217,'Hoja de Trabajo para listado'!$DE$153:$DE$1048576,0),MATCH((CUADRO!L$4&amp;$E217),'Hoja de Trabajo para listado'!$DE$151:$DG$151,0)),0)+IFERROR(INDEX('Hoja de Trabajo para listado'!$CD$155:$DC$1048576,MATCH($A217,'Hoja de Trabajo para listado'!$CD$155:$CD$1048576,0),MATCH((CUADRO!L$4&amp;$E217),'Hoja de Trabajo para listado'!$CD$151:$DC$151,0)),0)</f>
        <v>0</v>
      </c>
      <c r="M217" s="241">
        <f ca="1">+IFERROR(INDEX('Hoja de Trabajo para listado'!$A$155:$Z$1048576,MATCH($A217,'Hoja de Trabajo para listado'!$A$155:$A$1048576,0),MATCH((CUADRO!M$4&amp;$E217),'Hoja de Trabajo para listado'!$A$151:$Z$151,0)),0)+IFERROR(INDEX('Hoja de Trabajo para listado'!$AB$155:$BA$1048576,MATCH($A217,'Hoja de Trabajo para listado'!$AB$155:$AB$1048576,0),MATCH((CUADRO!M$4&amp;$E217),'Hoja de Trabajo para listado'!$AB$151:$BA$151,0)),0)+IFERROR(INDEX('Hoja de Trabajo para listado'!$BC$155:$CB$1048576,MATCH($A217,'Hoja de Trabajo para listado'!$BC$155:$BC$1048576,0),MATCH((CUADRO!M$4&amp;$E217),'Hoja de Trabajo para listado'!$BC$151:$CB$151,0)),0)+IFERROR(INDEX('Hoja de Trabajo para listado'!$DE$153:$DG$274,MATCH($A217,'Hoja de Trabajo para listado'!$DE$153:$DE$1048576,0),MATCH((CUADRO!M$4&amp;$E217),'Hoja de Trabajo para listado'!$DE$151:$DG$151,0)),0)+IFERROR(INDEX('Hoja de Trabajo para listado'!$CD$155:$DC$1048576,MATCH($A217,'Hoja de Trabajo para listado'!$CD$155:$CD$1048576,0),MATCH((CUADRO!M$4&amp;$E217),'Hoja de Trabajo para listado'!$CD$151:$DC$151,0)),0)</f>
        <v>0</v>
      </c>
      <c r="N217" s="241">
        <f ca="1">+IFERROR(INDEX('Hoja de Trabajo para listado'!$A$155:$Z$1048576,MATCH($A217,'Hoja de Trabajo para listado'!$A$155:$A$1048576,0),MATCH((CUADRO!N$4&amp;$E217),'Hoja de Trabajo para listado'!$A$151:$Z$151,0)),0)+IFERROR(INDEX('Hoja de Trabajo para listado'!$AB$155:$BA$1048576,MATCH($A217,'Hoja de Trabajo para listado'!$AB$155:$AB$1048576,0),MATCH((CUADRO!N$4&amp;$E217),'Hoja de Trabajo para listado'!$AB$151:$BA$151,0)),0)+IFERROR(INDEX('Hoja de Trabajo para listado'!$BC$155:$CB$1048576,MATCH($A217,'Hoja de Trabajo para listado'!$BC$155:$BC$1048576,0),MATCH((CUADRO!N$4&amp;$E217),'Hoja de Trabajo para listado'!$BC$151:$CB$151,0)),0)+IFERROR(INDEX('Hoja de Trabajo para listado'!$DE$153:$DG$274,MATCH($A217,'Hoja de Trabajo para listado'!$DE$153:$DE$1048576,0),MATCH((CUADRO!N$4&amp;$E217),'Hoja de Trabajo para listado'!$DE$151:$DG$151,0)),0)+IFERROR(INDEX('Hoja de Trabajo para listado'!$CD$155:$DC$1048576,MATCH($A217,'Hoja de Trabajo para listado'!$CD$155:$CD$1048576,0),MATCH((CUADRO!N$4&amp;$E217),'Hoja de Trabajo para listado'!$CD$151:$DC$151,0)),0)</f>
        <v>0</v>
      </c>
      <c r="O217" s="241">
        <f ca="1">+IFERROR(INDEX('Hoja de Trabajo para listado'!$A$155:$Z$1048576,MATCH($A217,'Hoja de Trabajo para listado'!$A$155:$A$1048576,0),MATCH((CUADRO!O$4&amp;$E217),'Hoja de Trabajo para listado'!$A$151:$Z$151,0)),0)+IFERROR(INDEX('Hoja de Trabajo para listado'!$AB$155:$BA$1048576,MATCH($A217,'Hoja de Trabajo para listado'!$AB$155:$AB$1048576,0),MATCH((CUADRO!O$4&amp;$E217),'Hoja de Trabajo para listado'!$AB$151:$BA$151,0)),0)+IFERROR(INDEX('Hoja de Trabajo para listado'!$BC$155:$CB$1048576,MATCH($A217,'Hoja de Trabajo para listado'!$BC$155:$BC$1048576,0),MATCH((CUADRO!O$4&amp;$E217),'Hoja de Trabajo para listado'!$BC$151:$CB$151,0)),0)+IFERROR(INDEX('Hoja de Trabajo para listado'!$DE$153:$DG$274,MATCH($A217,'Hoja de Trabajo para listado'!$DE$153:$DE$1048576,0),MATCH((CUADRO!O$4&amp;$E217),'Hoja de Trabajo para listado'!$DE$151:$DG$151,0)),0)+IFERROR(INDEX('Hoja de Trabajo para listado'!$CD$155:$DC$1048576,MATCH($A217,'Hoja de Trabajo para listado'!$CD$155:$CD$1048576,0),MATCH((CUADRO!O$4&amp;$E217),'Hoja de Trabajo para listado'!$CD$151:$DC$151,0)),0)</f>
        <v>0</v>
      </c>
      <c r="P217" s="241">
        <f ca="1">+IFERROR(INDEX('Hoja de Trabajo para listado'!$A$155:$Z$1048576,MATCH($A217,'Hoja de Trabajo para listado'!$A$155:$A$1048576,0),MATCH((CUADRO!P$4&amp;$E217),'Hoja de Trabajo para listado'!$A$151:$Z$151,0)),0)+IFERROR(INDEX('Hoja de Trabajo para listado'!$AB$155:$BA$1048576,MATCH($A217,'Hoja de Trabajo para listado'!$AB$155:$AB$1048576,0),MATCH((CUADRO!P$4&amp;$E217),'Hoja de Trabajo para listado'!$AB$151:$BA$151,0)),0)+IFERROR(INDEX('Hoja de Trabajo para listado'!$BC$155:$CB$1048576,MATCH($A217,'Hoja de Trabajo para listado'!$BC$155:$BC$1048576,0),MATCH((CUADRO!P$4&amp;$E217),'Hoja de Trabajo para listado'!$BC$151:$CB$151,0)),0)+IFERROR(INDEX('Hoja de Trabajo para listado'!$DE$153:$DG$274,MATCH($A217,'Hoja de Trabajo para listado'!$DE$153:$DE$1048576,0),MATCH((CUADRO!P$4&amp;$E217),'Hoja de Trabajo para listado'!$DE$151:$DG$151,0)),0)+IFERROR(INDEX('Hoja de Trabajo para listado'!$CD$155:$DC$1048576,MATCH($A217,'Hoja de Trabajo para listado'!$CD$155:$CD$1048576,0),MATCH((CUADRO!P$4&amp;$E217),'Hoja de Trabajo para listado'!$CD$151:$DC$151,0)),0)</f>
        <v>0</v>
      </c>
      <c r="Q217" s="241">
        <f ca="1">+IFERROR(INDEX('Hoja de Trabajo para listado'!$A$155:$Z$1048576,MATCH($A217,'Hoja de Trabajo para listado'!$A$155:$A$1048576,0),MATCH((CUADRO!Q$4&amp;$E217),'Hoja de Trabajo para listado'!$A$151:$Z$151,0)),0)+IFERROR(INDEX('Hoja de Trabajo para listado'!$AB$155:$BA$1048576,MATCH($A217,'Hoja de Trabajo para listado'!$AB$155:$AB$1048576,0),MATCH((CUADRO!Q$4&amp;$E217),'Hoja de Trabajo para listado'!$AB$151:$BA$151,0)),0)+IFERROR(INDEX('Hoja de Trabajo para listado'!$BC$155:$CB$1048576,MATCH($A217,'Hoja de Trabajo para listado'!$BC$155:$BC$1048576,0),MATCH((CUADRO!Q$4&amp;$E217),'Hoja de Trabajo para listado'!$BC$151:$CB$151,0)),0)+IFERROR(INDEX('Hoja de Trabajo para listado'!$DE$153:$DG$274,MATCH($A217,'Hoja de Trabajo para listado'!$DE$153:$DE$1048576,0),MATCH((CUADRO!Q$4&amp;$E217),'Hoja de Trabajo para listado'!$DE$151:$DG$151,0)),0)+IFERROR(INDEX('Hoja de Trabajo para listado'!$CD$155:$DC$1048576,MATCH($A217,'Hoja de Trabajo para listado'!$CD$155:$CD$1048576,0),MATCH((CUADRO!Q$4&amp;$E217),'Hoja de Trabajo para listado'!$CD$151:$DC$151,0)),0)</f>
        <v>0</v>
      </c>
      <c r="R217" s="241">
        <f t="shared" ca="1" si="6"/>
        <v>0</v>
      </c>
      <c r="S217" s="241"/>
      <c r="T217" s="241">
        <f ca="1">+T218</f>
        <v>727657.38</v>
      </c>
      <c r="U217" s="240">
        <f t="shared" si="7"/>
        <v>1</v>
      </c>
    </row>
    <row r="218" spans="1:21" ht="15" customHeight="1">
      <c r="A218" s="32">
        <v>299</v>
      </c>
      <c r="B218" s="382"/>
      <c r="C218" s="305" t="str">
        <f>+VLOOKUP(A218,bd_lista!$A$3:$C$592,3,FALSE)</f>
        <v>Servicio Departamental de Riego - La Paz</v>
      </c>
      <c r="D218" s="384"/>
      <c r="E218" s="305" t="s">
        <v>684</v>
      </c>
      <c r="F218" s="243">
        <f ca="1">+IFERROR(INDEX('Hoja de Trabajo para listado'!$A$155:$Z$1048576,MATCH($A218,'Hoja de Trabajo para listado'!$A$155:$A$1048576,0),MATCH((CUADRO!F$4&amp;$E218),'Hoja de Trabajo para listado'!$A$151:$Z$151,0)),0)+IFERROR(INDEX('Hoja de Trabajo para listado'!$AB$155:$BA$1048576,MATCH($A218,'Hoja de Trabajo para listado'!$AB$155:$AB$1048576,0),MATCH((CUADRO!F$4&amp;$E218),'Hoja de Trabajo para listado'!$AB$151:$BA$151,0)),0)+IFERROR(INDEX('Hoja de Trabajo para listado'!$BC$155:$CB$1048576,MATCH($A218,'Hoja de Trabajo para listado'!$BC$155:$BC$1048576,0),MATCH((CUADRO!F$4&amp;$E218),'Hoja de Trabajo para listado'!$BC$151:$CB$151,0)),0)+IFERROR(INDEX('Hoja de Trabajo para listado'!$DE$153:$DG$274,MATCH($A218,'Hoja de Trabajo para listado'!$DE$153:$DE$1048576,0),MATCH((CUADRO!F$4&amp;$E218),'Hoja de Trabajo para listado'!$DE$151:$DG$151,0)),0)+IFERROR(INDEX('Hoja de Trabajo para listado'!$CD$155:$DC$1048576,MATCH($A218,'Hoja de Trabajo para listado'!$CD$155:$CD$1048576,0),MATCH((CUADRO!F$4&amp;$E218),'Hoja de Trabajo para listado'!$CD$151:$DC$151,0)),0)</f>
        <v>0</v>
      </c>
      <c r="G218" s="243">
        <f ca="1">+IFERROR(INDEX('Hoja de Trabajo para listado'!$A$155:$Z$1048576,MATCH($A218,'Hoja de Trabajo para listado'!$A$155:$A$1048576,0),MATCH((CUADRO!G$4&amp;$E218),'Hoja de Trabajo para listado'!$A$151:$Z$151,0)),0)+IFERROR(INDEX('Hoja de Trabajo para listado'!$AB$155:$BA$1048576,MATCH($A218,'Hoja de Trabajo para listado'!$AB$155:$AB$1048576,0),MATCH((CUADRO!G$4&amp;$E218),'Hoja de Trabajo para listado'!$AB$151:$BA$151,0)),0)+IFERROR(INDEX('Hoja de Trabajo para listado'!$BC$155:$CB$1048576,MATCH($A218,'Hoja de Trabajo para listado'!$BC$155:$BC$1048576,0),MATCH((CUADRO!G$4&amp;$E218),'Hoja de Trabajo para listado'!$BC$151:$CB$151,0)),0)+IFERROR(INDEX('Hoja de Trabajo para listado'!$DE$153:$DG$274,MATCH($A218,'Hoja de Trabajo para listado'!$DE$153:$DE$1048576,0),MATCH((CUADRO!G$4&amp;$E218),'Hoja de Trabajo para listado'!$DE$151:$DG$151,0)),0)+IFERROR(INDEX('Hoja de Trabajo para listado'!$CD$155:$DC$1048576,MATCH($A218,'Hoja de Trabajo para listado'!$CD$155:$CD$1048576,0),MATCH((CUADRO!G$4&amp;$E218),'Hoja de Trabajo para listado'!$CD$151:$DC$151,0)),0)</f>
        <v>0</v>
      </c>
      <c r="H218" s="243">
        <f ca="1">+IFERROR(INDEX('Hoja de Trabajo para listado'!$A$155:$Z$1048576,MATCH($A218,'Hoja de Trabajo para listado'!$A$155:$A$1048576,0),MATCH((CUADRO!H$4&amp;$E218),'Hoja de Trabajo para listado'!$A$151:$Z$151,0)),0)+IFERROR(INDEX('Hoja de Trabajo para listado'!$AB$155:$BA$1048576,MATCH($A218,'Hoja de Trabajo para listado'!$AB$155:$AB$1048576,0),MATCH((CUADRO!H$4&amp;$E218),'Hoja de Trabajo para listado'!$AB$151:$BA$151,0)),0)+IFERROR(INDEX('Hoja de Trabajo para listado'!$BC$155:$CB$1048576,MATCH($A218,'Hoja de Trabajo para listado'!$BC$155:$BC$1048576,0),MATCH((CUADRO!H$4&amp;$E218),'Hoja de Trabajo para listado'!$BC$151:$CB$151,0)),0)+IFERROR(INDEX('Hoja de Trabajo para listado'!$DE$153:$DG$274,MATCH($A218,'Hoja de Trabajo para listado'!$DE$153:$DE$1048576,0),MATCH((CUADRO!H$4&amp;$E218),'Hoja de Trabajo para listado'!$DE$151:$DG$151,0)),0)+IFERROR(INDEX('Hoja de Trabajo para listado'!$CD$155:$DC$1048576,MATCH($A218,'Hoja de Trabajo para listado'!$CD$155:$CD$1048576,0),MATCH((CUADRO!H$4&amp;$E218),'Hoja de Trabajo para listado'!$CD$151:$DC$151,0)),0)</f>
        <v>2472</v>
      </c>
      <c r="I218" s="243">
        <f ca="1">+IFERROR(INDEX('Hoja de Trabajo para listado'!$A$155:$Z$1048576,MATCH($A218,'Hoja de Trabajo para listado'!$A$155:$A$1048576,0),MATCH((CUADRO!I$4&amp;$E218),'Hoja de Trabajo para listado'!$A$151:$Z$151,0)),0)+IFERROR(INDEX('Hoja de Trabajo para listado'!$AB$155:$BA$1048576,MATCH($A218,'Hoja de Trabajo para listado'!$AB$155:$AB$1048576,0),MATCH((CUADRO!I$4&amp;$E218),'Hoja de Trabajo para listado'!$AB$151:$BA$151,0)),0)+IFERROR(INDEX('Hoja de Trabajo para listado'!$BC$155:$CB$1048576,MATCH($A218,'Hoja de Trabajo para listado'!$BC$155:$BC$1048576,0),MATCH((CUADRO!I$4&amp;$E218),'Hoja de Trabajo para listado'!$BC$151:$CB$151,0)),0)+IFERROR(INDEX('Hoja de Trabajo para listado'!$DE$153:$DG$274,MATCH($A218,'Hoja de Trabajo para listado'!$DE$153:$DE$1048576,0),MATCH((CUADRO!I$4&amp;$E218),'Hoja de Trabajo para listado'!$DE$151:$DG$151,0)),0)+IFERROR(INDEX('Hoja de Trabajo para listado'!$CD$155:$DC$1048576,MATCH($A218,'Hoja de Trabajo para listado'!$CD$155:$CD$1048576,0),MATCH((CUADRO!I$4&amp;$E218),'Hoja de Trabajo para listado'!$CD$151:$DC$151,0)),0)</f>
        <v>85.06</v>
      </c>
      <c r="J218" s="243">
        <f ca="1">+IFERROR(INDEX('Hoja de Trabajo para listado'!$A$155:$Z$1048576,MATCH($A218,'Hoja de Trabajo para listado'!$A$155:$A$1048576,0),MATCH((CUADRO!J$4&amp;$E218),'Hoja de Trabajo para listado'!$A$151:$Z$151,0)),0)+IFERROR(INDEX('Hoja de Trabajo para listado'!$AB$155:$BA$1048576,MATCH($A218,'Hoja de Trabajo para listado'!$AB$155:$AB$1048576,0),MATCH((CUADRO!J$4&amp;$E218),'Hoja de Trabajo para listado'!$AB$151:$BA$151,0)),0)+IFERROR(INDEX('Hoja de Trabajo para listado'!$BC$155:$CB$1048576,MATCH($A218,'Hoja de Trabajo para listado'!$BC$155:$BC$1048576,0),MATCH((CUADRO!J$4&amp;$E218),'Hoja de Trabajo para listado'!$BC$151:$CB$151,0)),0)+IFERROR(INDEX('Hoja de Trabajo para listado'!$DE$153:$DG$274,MATCH($A218,'Hoja de Trabajo para listado'!$DE$153:$DE$1048576,0),MATCH((CUADRO!J$4&amp;$E218),'Hoja de Trabajo para listado'!$DE$151:$DG$151,0)),0)+IFERROR(INDEX('Hoja de Trabajo para listado'!$CD$155:$DC$1048576,MATCH($A218,'Hoja de Trabajo para listado'!$CD$155:$CD$1048576,0),MATCH((CUADRO!J$4&amp;$E218),'Hoja de Trabajo para listado'!$CD$151:$DC$151,0)),0)</f>
        <v>725100.32</v>
      </c>
      <c r="K218" s="243">
        <f ca="1">+IFERROR(INDEX('Hoja de Trabajo para listado'!$A$155:$Z$1048576,MATCH($A218,'Hoja de Trabajo para listado'!$A$155:$A$1048576,0),MATCH((CUADRO!K$4&amp;$E218),'Hoja de Trabajo para listado'!$A$151:$Z$151,0)),0)+IFERROR(INDEX('Hoja de Trabajo para listado'!$AB$155:$BA$1048576,MATCH($A218,'Hoja de Trabajo para listado'!$AB$155:$AB$1048576,0),MATCH((CUADRO!K$4&amp;$E218),'Hoja de Trabajo para listado'!$AB$151:$BA$151,0)),0)+IFERROR(INDEX('Hoja de Trabajo para listado'!$BC$155:$CB$1048576,MATCH($A218,'Hoja de Trabajo para listado'!$BC$155:$BC$1048576,0),MATCH((CUADRO!K$4&amp;$E218),'Hoja de Trabajo para listado'!$BC$151:$CB$151,0)),0)+IFERROR(INDEX('Hoja de Trabajo para listado'!$DE$153:$DG$274,MATCH($A218,'Hoja de Trabajo para listado'!$DE$153:$DE$1048576,0),MATCH((CUADRO!K$4&amp;$E218),'Hoja de Trabajo para listado'!$DE$151:$DG$151,0)),0)+IFERROR(INDEX('Hoja de Trabajo para listado'!$CD$155:$DC$1048576,MATCH($A218,'Hoja de Trabajo para listado'!$CD$155:$CD$1048576,0),MATCH((CUADRO!K$4&amp;$E218),'Hoja de Trabajo para listado'!$CD$151:$DC$151,0)),0)</f>
        <v>0</v>
      </c>
      <c r="L218" s="243">
        <f ca="1">+IFERROR(INDEX('Hoja de Trabajo para listado'!$A$155:$Z$1048576,MATCH($A218,'Hoja de Trabajo para listado'!$A$155:$A$1048576,0),MATCH((CUADRO!L$4&amp;$E218),'Hoja de Trabajo para listado'!$A$151:$Z$151,0)),0)+IFERROR(INDEX('Hoja de Trabajo para listado'!$AB$155:$BA$1048576,MATCH($A218,'Hoja de Trabajo para listado'!$AB$155:$AB$1048576,0),MATCH((CUADRO!L$4&amp;$E218),'Hoja de Trabajo para listado'!$AB$151:$BA$151,0)),0)+IFERROR(INDEX('Hoja de Trabajo para listado'!$BC$155:$CB$1048576,MATCH($A218,'Hoja de Trabajo para listado'!$BC$155:$BC$1048576,0),MATCH((CUADRO!L$4&amp;$E218),'Hoja de Trabajo para listado'!$BC$151:$CB$151,0)),0)+IFERROR(INDEX('Hoja de Trabajo para listado'!$DE$153:$DG$274,MATCH($A218,'Hoja de Trabajo para listado'!$DE$153:$DE$1048576,0),MATCH((CUADRO!L$4&amp;$E218),'Hoja de Trabajo para listado'!$DE$151:$DG$151,0)),0)+IFERROR(INDEX('Hoja de Trabajo para listado'!$CD$155:$DC$1048576,MATCH($A218,'Hoja de Trabajo para listado'!$CD$155:$CD$1048576,0),MATCH((CUADRO!L$4&amp;$E218),'Hoja de Trabajo para listado'!$CD$151:$DC$151,0)),0)</f>
        <v>0</v>
      </c>
      <c r="M218" s="243">
        <f ca="1">+IFERROR(INDEX('Hoja de Trabajo para listado'!$A$155:$Z$1048576,MATCH($A218,'Hoja de Trabajo para listado'!$A$155:$A$1048576,0),MATCH((CUADRO!M$4&amp;$E218),'Hoja de Trabajo para listado'!$A$151:$Z$151,0)),0)+IFERROR(INDEX('Hoja de Trabajo para listado'!$AB$155:$BA$1048576,MATCH($A218,'Hoja de Trabajo para listado'!$AB$155:$AB$1048576,0),MATCH((CUADRO!M$4&amp;$E218),'Hoja de Trabajo para listado'!$AB$151:$BA$151,0)),0)+IFERROR(INDEX('Hoja de Trabajo para listado'!$BC$155:$CB$1048576,MATCH($A218,'Hoja de Trabajo para listado'!$BC$155:$BC$1048576,0),MATCH((CUADRO!M$4&amp;$E218),'Hoja de Trabajo para listado'!$BC$151:$CB$151,0)),0)+IFERROR(INDEX('Hoja de Trabajo para listado'!$DE$153:$DG$274,MATCH($A218,'Hoja de Trabajo para listado'!$DE$153:$DE$1048576,0),MATCH((CUADRO!M$4&amp;$E218),'Hoja de Trabajo para listado'!$DE$151:$DG$151,0)),0)+IFERROR(INDEX('Hoja de Trabajo para listado'!$CD$155:$DC$1048576,MATCH($A218,'Hoja de Trabajo para listado'!$CD$155:$CD$1048576,0),MATCH((CUADRO!M$4&amp;$E218),'Hoja de Trabajo para listado'!$CD$151:$DC$151,0)),0)</f>
        <v>0</v>
      </c>
      <c r="N218" s="243">
        <f ca="1">+IFERROR(INDEX('Hoja de Trabajo para listado'!$A$155:$Z$1048576,MATCH($A218,'Hoja de Trabajo para listado'!$A$155:$A$1048576,0),MATCH((CUADRO!N$4&amp;$E218),'Hoja de Trabajo para listado'!$A$151:$Z$151,0)),0)+IFERROR(INDEX('Hoja de Trabajo para listado'!$AB$155:$BA$1048576,MATCH($A218,'Hoja de Trabajo para listado'!$AB$155:$AB$1048576,0),MATCH((CUADRO!N$4&amp;$E218),'Hoja de Trabajo para listado'!$AB$151:$BA$151,0)),0)+IFERROR(INDEX('Hoja de Trabajo para listado'!$BC$155:$CB$1048576,MATCH($A218,'Hoja de Trabajo para listado'!$BC$155:$BC$1048576,0),MATCH((CUADRO!N$4&amp;$E218),'Hoja de Trabajo para listado'!$BC$151:$CB$151,0)),0)+IFERROR(INDEX('Hoja de Trabajo para listado'!$DE$153:$DG$274,MATCH($A218,'Hoja de Trabajo para listado'!$DE$153:$DE$1048576,0),MATCH((CUADRO!N$4&amp;$E218),'Hoja de Trabajo para listado'!$DE$151:$DG$151,0)),0)+IFERROR(INDEX('Hoja de Trabajo para listado'!$CD$155:$DC$1048576,MATCH($A218,'Hoja de Trabajo para listado'!$CD$155:$CD$1048576,0),MATCH((CUADRO!N$4&amp;$E218),'Hoja de Trabajo para listado'!$CD$151:$DC$151,0)),0)</f>
        <v>0</v>
      </c>
      <c r="O218" s="243">
        <f ca="1">+IFERROR(INDEX('Hoja de Trabajo para listado'!$A$155:$Z$1048576,MATCH($A218,'Hoja de Trabajo para listado'!$A$155:$A$1048576,0),MATCH((CUADRO!O$4&amp;$E218),'Hoja de Trabajo para listado'!$A$151:$Z$151,0)),0)+IFERROR(INDEX('Hoja de Trabajo para listado'!$AB$155:$BA$1048576,MATCH($A218,'Hoja de Trabajo para listado'!$AB$155:$AB$1048576,0),MATCH((CUADRO!O$4&amp;$E218),'Hoja de Trabajo para listado'!$AB$151:$BA$151,0)),0)+IFERROR(INDEX('Hoja de Trabajo para listado'!$BC$155:$CB$1048576,MATCH($A218,'Hoja de Trabajo para listado'!$BC$155:$BC$1048576,0),MATCH((CUADRO!O$4&amp;$E218),'Hoja de Trabajo para listado'!$BC$151:$CB$151,0)),0)+IFERROR(INDEX('Hoja de Trabajo para listado'!$DE$153:$DG$274,MATCH($A218,'Hoja de Trabajo para listado'!$DE$153:$DE$1048576,0),MATCH((CUADRO!O$4&amp;$E218),'Hoja de Trabajo para listado'!$DE$151:$DG$151,0)),0)+IFERROR(INDEX('Hoja de Trabajo para listado'!$CD$155:$DC$1048576,MATCH($A218,'Hoja de Trabajo para listado'!$CD$155:$CD$1048576,0),MATCH((CUADRO!O$4&amp;$E218),'Hoja de Trabajo para listado'!$CD$151:$DC$151,0)),0)</f>
        <v>0</v>
      </c>
      <c r="P218" s="243">
        <f ca="1">+IFERROR(INDEX('Hoja de Trabajo para listado'!$A$155:$Z$1048576,MATCH($A218,'Hoja de Trabajo para listado'!$A$155:$A$1048576,0),MATCH((CUADRO!P$4&amp;$E218),'Hoja de Trabajo para listado'!$A$151:$Z$151,0)),0)+IFERROR(INDEX('Hoja de Trabajo para listado'!$AB$155:$BA$1048576,MATCH($A218,'Hoja de Trabajo para listado'!$AB$155:$AB$1048576,0),MATCH((CUADRO!P$4&amp;$E218),'Hoja de Trabajo para listado'!$AB$151:$BA$151,0)),0)+IFERROR(INDEX('Hoja de Trabajo para listado'!$BC$155:$CB$1048576,MATCH($A218,'Hoja de Trabajo para listado'!$BC$155:$BC$1048576,0),MATCH((CUADRO!P$4&amp;$E218),'Hoja de Trabajo para listado'!$BC$151:$CB$151,0)),0)+IFERROR(INDEX('Hoja de Trabajo para listado'!$DE$153:$DG$274,MATCH($A218,'Hoja de Trabajo para listado'!$DE$153:$DE$1048576,0),MATCH((CUADRO!P$4&amp;$E218),'Hoja de Trabajo para listado'!$DE$151:$DG$151,0)),0)+IFERROR(INDEX('Hoja de Trabajo para listado'!$CD$155:$DC$1048576,MATCH($A218,'Hoja de Trabajo para listado'!$CD$155:$CD$1048576,0),MATCH((CUADRO!P$4&amp;$E218),'Hoja de Trabajo para listado'!$CD$151:$DC$151,0)),0)</f>
        <v>0</v>
      </c>
      <c r="Q218" s="243">
        <f ca="1">+IFERROR(INDEX('Hoja de Trabajo para listado'!$A$155:$Z$1048576,MATCH($A218,'Hoja de Trabajo para listado'!$A$155:$A$1048576,0),MATCH((CUADRO!Q$4&amp;$E218),'Hoja de Trabajo para listado'!$A$151:$Z$151,0)),0)+IFERROR(INDEX('Hoja de Trabajo para listado'!$AB$155:$BA$1048576,MATCH($A218,'Hoja de Trabajo para listado'!$AB$155:$AB$1048576,0),MATCH((CUADRO!Q$4&amp;$E218),'Hoja de Trabajo para listado'!$AB$151:$BA$151,0)),0)+IFERROR(INDEX('Hoja de Trabajo para listado'!$BC$155:$CB$1048576,MATCH($A218,'Hoja de Trabajo para listado'!$BC$155:$BC$1048576,0),MATCH((CUADRO!Q$4&amp;$E218),'Hoja de Trabajo para listado'!$BC$151:$CB$151,0)),0)+IFERROR(INDEX('Hoja de Trabajo para listado'!$DE$153:$DG$274,MATCH($A218,'Hoja de Trabajo para listado'!$DE$153:$DE$1048576,0),MATCH((CUADRO!Q$4&amp;$E218),'Hoja de Trabajo para listado'!$DE$151:$DG$151,0)),0)+IFERROR(INDEX('Hoja de Trabajo para listado'!$CD$155:$DC$1048576,MATCH($A218,'Hoja de Trabajo para listado'!$CD$155:$CD$1048576,0),MATCH((CUADRO!Q$4&amp;$E218),'Hoja de Trabajo para listado'!$CD$151:$DC$151,0)),0)</f>
        <v>0</v>
      </c>
      <c r="R218" s="243">
        <f t="shared" ca="1" si="6"/>
        <v>727657.38</v>
      </c>
      <c r="S218" s="243">
        <f ca="1">+R217+R218</f>
        <v>727657.38</v>
      </c>
      <c r="T218" s="243">
        <f ca="1">+S218</f>
        <v>727657.38</v>
      </c>
      <c r="U218" s="242">
        <f t="shared" si="7"/>
        <v>2</v>
      </c>
    </row>
    <row r="219" spans="1:21" ht="15" hidden="1" customHeight="1">
      <c r="A219" s="249">
        <v>300</v>
      </c>
      <c r="B219" s="381">
        <f>+A219</f>
        <v>300</v>
      </c>
      <c r="C219" s="245" t="str">
        <f>+VLOOKUP(A219,bd_lista!$A$3:$C$592,3,FALSE)</f>
        <v>Servicio Departamental de Riego - Cochabamba</v>
      </c>
      <c r="D219" s="383" t="str">
        <f>+C219</f>
        <v>Servicio Departamental de Riego - Cochabamba</v>
      </c>
      <c r="E219" s="245" t="s">
        <v>683</v>
      </c>
      <c r="F219" s="241">
        <f ca="1">+IFERROR(INDEX('Hoja de Trabajo para listado'!$A$155:$Z$1048576,MATCH($A219,'Hoja de Trabajo para listado'!$A$155:$A$1048576,0),MATCH((CUADRO!F$4&amp;$E219),'Hoja de Trabajo para listado'!$A$151:$Z$151,0)),0)+IFERROR(INDEX('Hoja de Trabajo para listado'!$AB$155:$BA$1048576,MATCH($A219,'Hoja de Trabajo para listado'!$AB$155:$AB$1048576,0),MATCH((CUADRO!F$4&amp;$E219),'Hoja de Trabajo para listado'!$AB$151:$BA$151,0)),0)+IFERROR(INDEX('Hoja de Trabajo para listado'!$BC$155:$CB$1048576,MATCH($A219,'Hoja de Trabajo para listado'!$BC$155:$BC$1048576,0),MATCH((CUADRO!F$4&amp;$E219),'Hoja de Trabajo para listado'!$BC$151:$CB$151,0)),0)+IFERROR(INDEX('Hoja de Trabajo para listado'!$DE$153:$DG$274,MATCH($A219,'Hoja de Trabajo para listado'!$DE$153:$DE$1048576,0),MATCH((CUADRO!F$4&amp;$E219),'Hoja de Trabajo para listado'!$DE$151:$DG$151,0)),0)+IFERROR(INDEX('Hoja de Trabajo para listado'!$CD$155:$DC$1048576,MATCH($A219,'Hoja de Trabajo para listado'!$CD$155:$CD$1048576,0),MATCH((CUADRO!F$4&amp;$E219),'Hoja de Trabajo para listado'!$CD$151:$DC$151,0)),0)</f>
        <v>0</v>
      </c>
      <c r="G219" s="241">
        <f ca="1">+IFERROR(INDEX('Hoja de Trabajo para listado'!$A$155:$Z$1048576,MATCH($A219,'Hoja de Trabajo para listado'!$A$155:$A$1048576,0),MATCH((CUADRO!G$4&amp;$E219),'Hoja de Trabajo para listado'!$A$151:$Z$151,0)),0)+IFERROR(INDEX('Hoja de Trabajo para listado'!$AB$155:$BA$1048576,MATCH($A219,'Hoja de Trabajo para listado'!$AB$155:$AB$1048576,0),MATCH((CUADRO!G$4&amp;$E219),'Hoja de Trabajo para listado'!$AB$151:$BA$151,0)),0)+IFERROR(INDEX('Hoja de Trabajo para listado'!$BC$155:$CB$1048576,MATCH($A219,'Hoja de Trabajo para listado'!$BC$155:$BC$1048576,0),MATCH((CUADRO!G$4&amp;$E219),'Hoja de Trabajo para listado'!$BC$151:$CB$151,0)),0)+IFERROR(INDEX('Hoja de Trabajo para listado'!$DE$153:$DG$274,MATCH($A219,'Hoja de Trabajo para listado'!$DE$153:$DE$1048576,0),MATCH((CUADRO!G$4&amp;$E219),'Hoja de Trabajo para listado'!$DE$151:$DG$151,0)),0)+IFERROR(INDEX('Hoja de Trabajo para listado'!$CD$155:$DC$1048576,MATCH($A219,'Hoja de Trabajo para listado'!$CD$155:$CD$1048576,0),MATCH((CUADRO!G$4&amp;$E219),'Hoja de Trabajo para listado'!$CD$151:$DC$151,0)),0)</f>
        <v>0</v>
      </c>
      <c r="H219" s="241">
        <f ca="1">+IFERROR(INDEX('Hoja de Trabajo para listado'!$A$155:$Z$1048576,MATCH($A219,'Hoja de Trabajo para listado'!$A$155:$A$1048576,0),MATCH((CUADRO!H$4&amp;$E219),'Hoja de Trabajo para listado'!$A$151:$Z$151,0)),0)+IFERROR(INDEX('Hoja de Trabajo para listado'!$AB$155:$BA$1048576,MATCH($A219,'Hoja de Trabajo para listado'!$AB$155:$AB$1048576,0),MATCH((CUADRO!H$4&amp;$E219),'Hoja de Trabajo para listado'!$AB$151:$BA$151,0)),0)+IFERROR(INDEX('Hoja de Trabajo para listado'!$BC$155:$CB$1048576,MATCH($A219,'Hoja de Trabajo para listado'!$BC$155:$BC$1048576,0),MATCH((CUADRO!H$4&amp;$E219),'Hoja de Trabajo para listado'!$BC$151:$CB$151,0)),0)+IFERROR(INDEX('Hoja de Trabajo para listado'!$DE$153:$DG$274,MATCH($A219,'Hoja de Trabajo para listado'!$DE$153:$DE$1048576,0),MATCH((CUADRO!H$4&amp;$E219),'Hoja de Trabajo para listado'!$DE$151:$DG$151,0)),0)+IFERROR(INDEX('Hoja de Trabajo para listado'!$CD$155:$DC$1048576,MATCH($A219,'Hoja de Trabajo para listado'!$CD$155:$CD$1048576,0),MATCH((CUADRO!H$4&amp;$E219),'Hoja de Trabajo para listado'!$CD$151:$DC$151,0)),0)</f>
        <v>0</v>
      </c>
      <c r="I219" s="241">
        <f ca="1">+IFERROR(INDEX('Hoja de Trabajo para listado'!$A$155:$Z$1048576,MATCH($A219,'Hoja de Trabajo para listado'!$A$155:$A$1048576,0),MATCH((CUADRO!I$4&amp;$E219),'Hoja de Trabajo para listado'!$A$151:$Z$151,0)),0)+IFERROR(INDEX('Hoja de Trabajo para listado'!$AB$155:$BA$1048576,MATCH($A219,'Hoja de Trabajo para listado'!$AB$155:$AB$1048576,0),MATCH((CUADRO!I$4&amp;$E219),'Hoja de Trabajo para listado'!$AB$151:$BA$151,0)),0)+IFERROR(INDEX('Hoja de Trabajo para listado'!$BC$155:$CB$1048576,MATCH($A219,'Hoja de Trabajo para listado'!$BC$155:$BC$1048576,0),MATCH((CUADRO!I$4&amp;$E219),'Hoja de Trabajo para listado'!$BC$151:$CB$151,0)),0)+IFERROR(INDEX('Hoja de Trabajo para listado'!$DE$153:$DG$274,MATCH($A219,'Hoja de Trabajo para listado'!$DE$153:$DE$1048576,0),MATCH((CUADRO!I$4&amp;$E219),'Hoja de Trabajo para listado'!$DE$151:$DG$151,0)),0)+IFERROR(INDEX('Hoja de Trabajo para listado'!$CD$155:$DC$1048576,MATCH($A219,'Hoja de Trabajo para listado'!$CD$155:$CD$1048576,0),MATCH((CUADRO!I$4&amp;$E219),'Hoja de Trabajo para listado'!$CD$151:$DC$151,0)),0)</f>
        <v>0</v>
      </c>
      <c r="J219" s="241">
        <f ca="1">+IFERROR(INDEX('Hoja de Trabajo para listado'!$A$155:$Z$1048576,MATCH($A219,'Hoja de Trabajo para listado'!$A$155:$A$1048576,0),MATCH((CUADRO!J$4&amp;$E219),'Hoja de Trabajo para listado'!$A$151:$Z$151,0)),0)+IFERROR(INDEX('Hoja de Trabajo para listado'!$AB$155:$BA$1048576,MATCH($A219,'Hoja de Trabajo para listado'!$AB$155:$AB$1048576,0),MATCH((CUADRO!J$4&amp;$E219),'Hoja de Trabajo para listado'!$AB$151:$BA$151,0)),0)+IFERROR(INDEX('Hoja de Trabajo para listado'!$BC$155:$CB$1048576,MATCH($A219,'Hoja de Trabajo para listado'!$BC$155:$BC$1048576,0),MATCH((CUADRO!J$4&amp;$E219),'Hoja de Trabajo para listado'!$BC$151:$CB$151,0)),0)+IFERROR(INDEX('Hoja de Trabajo para listado'!$DE$153:$DG$274,MATCH($A219,'Hoja de Trabajo para listado'!$DE$153:$DE$1048576,0),MATCH((CUADRO!J$4&amp;$E219),'Hoja de Trabajo para listado'!$DE$151:$DG$151,0)),0)+IFERROR(INDEX('Hoja de Trabajo para listado'!$CD$155:$DC$1048576,MATCH($A219,'Hoja de Trabajo para listado'!$CD$155:$CD$1048576,0),MATCH((CUADRO!J$4&amp;$E219),'Hoja de Trabajo para listado'!$CD$151:$DC$151,0)),0)</f>
        <v>0</v>
      </c>
      <c r="K219" s="241">
        <f ca="1">+IFERROR(INDEX('Hoja de Trabajo para listado'!$A$155:$Z$1048576,MATCH($A219,'Hoja de Trabajo para listado'!$A$155:$A$1048576,0),MATCH((CUADRO!K$4&amp;$E219),'Hoja de Trabajo para listado'!$A$151:$Z$151,0)),0)+IFERROR(INDEX('Hoja de Trabajo para listado'!$AB$155:$BA$1048576,MATCH($A219,'Hoja de Trabajo para listado'!$AB$155:$AB$1048576,0),MATCH((CUADRO!K$4&amp;$E219),'Hoja de Trabajo para listado'!$AB$151:$BA$151,0)),0)+IFERROR(INDEX('Hoja de Trabajo para listado'!$BC$155:$CB$1048576,MATCH($A219,'Hoja de Trabajo para listado'!$BC$155:$BC$1048576,0),MATCH((CUADRO!K$4&amp;$E219),'Hoja de Trabajo para listado'!$BC$151:$CB$151,0)),0)+IFERROR(INDEX('Hoja de Trabajo para listado'!$DE$153:$DG$274,MATCH($A219,'Hoja de Trabajo para listado'!$DE$153:$DE$1048576,0),MATCH((CUADRO!K$4&amp;$E219),'Hoja de Trabajo para listado'!$DE$151:$DG$151,0)),0)+IFERROR(INDEX('Hoja de Trabajo para listado'!$CD$155:$DC$1048576,MATCH($A219,'Hoja de Trabajo para listado'!$CD$155:$CD$1048576,0),MATCH((CUADRO!K$4&amp;$E219),'Hoja de Trabajo para listado'!$CD$151:$DC$151,0)),0)</f>
        <v>0</v>
      </c>
      <c r="L219" s="241">
        <f ca="1">+IFERROR(INDEX('Hoja de Trabajo para listado'!$A$155:$Z$1048576,MATCH($A219,'Hoja de Trabajo para listado'!$A$155:$A$1048576,0),MATCH((CUADRO!L$4&amp;$E219),'Hoja de Trabajo para listado'!$A$151:$Z$151,0)),0)+IFERROR(INDEX('Hoja de Trabajo para listado'!$AB$155:$BA$1048576,MATCH($A219,'Hoja de Trabajo para listado'!$AB$155:$AB$1048576,0),MATCH((CUADRO!L$4&amp;$E219),'Hoja de Trabajo para listado'!$AB$151:$BA$151,0)),0)+IFERROR(INDEX('Hoja de Trabajo para listado'!$BC$155:$CB$1048576,MATCH($A219,'Hoja de Trabajo para listado'!$BC$155:$BC$1048576,0),MATCH((CUADRO!L$4&amp;$E219),'Hoja de Trabajo para listado'!$BC$151:$CB$151,0)),0)+IFERROR(INDEX('Hoja de Trabajo para listado'!$DE$153:$DG$274,MATCH($A219,'Hoja de Trabajo para listado'!$DE$153:$DE$1048576,0),MATCH((CUADRO!L$4&amp;$E219),'Hoja de Trabajo para listado'!$DE$151:$DG$151,0)),0)+IFERROR(INDEX('Hoja de Trabajo para listado'!$CD$155:$DC$1048576,MATCH($A219,'Hoja de Trabajo para listado'!$CD$155:$CD$1048576,0),MATCH((CUADRO!L$4&amp;$E219),'Hoja de Trabajo para listado'!$CD$151:$DC$151,0)),0)</f>
        <v>0</v>
      </c>
      <c r="M219" s="241">
        <f ca="1">+IFERROR(INDEX('Hoja de Trabajo para listado'!$A$155:$Z$1048576,MATCH($A219,'Hoja de Trabajo para listado'!$A$155:$A$1048576,0),MATCH((CUADRO!M$4&amp;$E219),'Hoja de Trabajo para listado'!$A$151:$Z$151,0)),0)+IFERROR(INDEX('Hoja de Trabajo para listado'!$AB$155:$BA$1048576,MATCH($A219,'Hoja de Trabajo para listado'!$AB$155:$AB$1048576,0),MATCH((CUADRO!M$4&amp;$E219),'Hoja de Trabajo para listado'!$AB$151:$BA$151,0)),0)+IFERROR(INDEX('Hoja de Trabajo para listado'!$BC$155:$CB$1048576,MATCH($A219,'Hoja de Trabajo para listado'!$BC$155:$BC$1048576,0),MATCH((CUADRO!M$4&amp;$E219),'Hoja de Trabajo para listado'!$BC$151:$CB$151,0)),0)+IFERROR(INDEX('Hoja de Trabajo para listado'!$DE$153:$DG$274,MATCH($A219,'Hoja de Trabajo para listado'!$DE$153:$DE$1048576,0),MATCH((CUADRO!M$4&amp;$E219),'Hoja de Trabajo para listado'!$DE$151:$DG$151,0)),0)+IFERROR(INDEX('Hoja de Trabajo para listado'!$CD$155:$DC$1048576,MATCH($A219,'Hoja de Trabajo para listado'!$CD$155:$CD$1048576,0),MATCH((CUADRO!M$4&amp;$E219),'Hoja de Trabajo para listado'!$CD$151:$DC$151,0)),0)</f>
        <v>0</v>
      </c>
      <c r="N219" s="241">
        <f ca="1">+IFERROR(INDEX('Hoja de Trabajo para listado'!$A$155:$Z$1048576,MATCH($A219,'Hoja de Trabajo para listado'!$A$155:$A$1048576,0),MATCH((CUADRO!N$4&amp;$E219),'Hoja de Trabajo para listado'!$A$151:$Z$151,0)),0)+IFERROR(INDEX('Hoja de Trabajo para listado'!$AB$155:$BA$1048576,MATCH($A219,'Hoja de Trabajo para listado'!$AB$155:$AB$1048576,0),MATCH((CUADRO!N$4&amp;$E219),'Hoja de Trabajo para listado'!$AB$151:$BA$151,0)),0)+IFERROR(INDEX('Hoja de Trabajo para listado'!$BC$155:$CB$1048576,MATCH($A219,'Hoja de Trabajo para listado'!$BC$155:$BC$1048576,0),MATCH((CUADRO!N$4&amp;$E219),'Hoja de Trabajo para listado'!$BC$151:$CB$151,0)),0)+IFERROR(INDEX('Hoja de Trabajo para listado'!$DE$153:$DG$274,MATCH($A219,'Hoja de Trabajo para listado'!$DE$153:$DE$1048576,0),MATCH((CUADRO!N$4&amp;$E219),'Hoja de Trabajo para listado'!$DE$151:$DG$151,0)),0)+IFERROR(INDEX('Hoja de Trabajo para listado'!$CD$155:$DC$1048576,MATCH($A219,'Hoja de Trabajo para listado'!$CD$155:$CD$1048576,0),MATCH((CUADRO!N$4&amp;$E219),'Hoja de Trabajo para listado'!$CD$151:$DC$151,0)),0)</f>
        <v>0</v>
      </c>
      <c r="O219" s="241">
        <f ca="1">+IFERROR(INDEX('Hoja de Trabajo para listado'!$A$155:$Z$1048576,MATCH($A219,'Hoja de Trabajo para listado'!$A$155:$A$1048576,0),MATCH((CUADRO!O$4&amp;$E219),'Hoja de Trabajo para listado'!$A$151:$Z$151,0)),0)+IFERROR(INDEX('Hoja de Trabajo para listado'!$AB$155:$BA$1048576,MATCH($A219,'Hoja de Trabajo para listado'!$AB$155:$AB$1048576,0),MATCH((CUADRO!O$4&amp;$E219),'Hoja de Trabajo para listado'!$AB$151:$BA$151,0)),0)+IFERROR(INDEX('Hoja de Trabajo para listado'!$BC$155:$CB$1048576,MATCH($A219,'Hoja de Trabajo para listado'!$BC$155:$BC$1048576,0),MATCH((CUADRO!O$4&amp;$E219),'Hoja de Trabajo para listado'!$BC$151:$CB$151,0)),0)+IFERROR(INDEX('Hoja de Trabajo para listado'!$DE$153:$DG$274,MATCH($A219,'Hoja de Trabajo para listado'!$DE$153:$DE$1048576,0),MATCH((CUADRO!O$4&amp;$E219),'Hoja de Trabajo para listado'!$DE$151:$DG$151,0)),0)+IFERROR(INDEX('Hoja de Trabajo para listado'!$CD$155:$DC$1048576,MATCH($A219,'Hoja de Trabajo para listado'!$CD$155:$CD$1048576,0),MATCH((CUADRO!O$4&amp;$E219),'Hoja de Trabajo para listado'!$CD$151:$DC$151,0)),0)</f>
        <v>0</v>
      </c>
      <c r="P219" s="241">
        <f ca="1">+IFERROR(INDEX('Hoja de Trabajo para listado'!$A$155:$Z$1048576,MATCH($A219,'Hoja de Trabajo para listado'!$A$155:$A$1048576,0),MATCH((CUADRO!P$4&amp;$E219),'Hoja de Trabajo para listado'!$A$151:$Z$151,0)),0)+IFERROR(INDEX('Hoja de Trabajo para listado'!$AB$155:$BA$1048576,MATCH($A219,'Hoja de Trabajo para listado'!$AB$155:$AB$1048576,0),MATCH((CUADRO!P$4&amp;$E219),'Hoja de Trabajo para listado'!$AB$151:$BA$151,0)),0)+IFERROR(INDEX('Hoja de Trabajo para listado'!$BC$155:$CB$1048576,MATCH($A219,'Hoja de Trabajo para listado'!$BC$155:$BC$1048576,0),MATCH((CUADRO!P$4&amp;$E219),'Hoja de Trabajo para listado'!$BC$151:$CB$151,0)),0)+IFERROR(INDEX('Hoja de Trabajo para listado'!$DE$153:$DG$274,MATCH($A219,'Hoja de Trabajo para listado'!$DE$153:$DE$1048576,0),MATCH((CUADRO!P$4&amp;$E219),'Hoja de Trabajo para listado'!$DE$151:$DG$151,0)),0)+IFERROR(INDEX('Hoja de Trabajo para listado'!$CD$155:$DC$1048576,MATCH($A219,'Hoja de Trabajo para listado'!$CD$155:$CD$1048576,0),MATCH((CUADRO!P$4&amp;$E219),'Hoja de Trabajo para listado'!$CD$151:$DC$151,0)),0)</f>
        <v>0</v>
      </c>
      <c r="Q219" s="241">
        <f ca="1">+IFERROR(INDEX('Hoja de Trabajo para listado'!$A$155:$Z$1048576,MATCH($A219,'Hoja de Trabajo para listado'!$A$155:$A$1048576,0),MATCH((CUADRO!Q$4&amp;$E219),'Hoja de Trabajo para listado'!$A$151:$Z$151,0)),0)+IFERROR(INDEX('Hoja de Trabajo para listado'!$AB$155:$BA$1048576,MATCH($A219,'Hoja de Trabajo para listado'!$AB$155:$AB$1048576,0),MATCH((CUADRO!Q$4&amp;$E219),'Hoja de Trabajo para listado'!$AB$151:$BA$151,0)),0)+IFERROR(INDEX('Hoja de Trabajo para listado'!$BC$155:$CB$1048576,MATCH($A219,'Hoja de Trabajo para listado'!$BC$155:$BC$1048576,0),MATCH((CUADRO!Q$4&amp;$E219),'Hoja de Trabajo para listado'!$BC$151:$CB$151,0)),0)+IFERROR(INDEX('Hoja de Trabajo para listado'!$DE$153:$DG$274,MATCH($A219,'Hoja de Trabajo para listado'!$DE$153:$DE$1048576,0),MATCH((CUADRO!Q$4&amp;$E219),'Hoja de Trabajo para listado'!$DE$151:$DG$151,0)),0)+IFERROR(INDEX('Hoja de Trabajo para listado'!$CD$155:$DC$1048576,MATCH($A219,'Hoja de Trabajo para listado'!$CD$155:$CD$1048576,0),MATCH((CUADRO!Q$4&amp;$E219),'Hoja de Trabajo para listado'!$CD$151:$DC$151,0)),0)</f>
        <v>0</v>
      </c>
      <c r="R219" s="241">
        <f t="shared" ca="1" si="6"/>
        <v>0</v>
      </c>
      <c r="S219" s="241"/>
      <c r="T219" s="241">
        <f ca="1">+T220</f>
        <v>0</v>
      </c>
      <c r="U219" s="240">
        <f t="shared" si="7"/>
        <v>1</v>
      </c>
    </row>
    <row r="220" spans="1:21" ht="15" hidden="1" customHeight="1">
      <c r="A220" s="32">
        <v>300</v>
      </c>
      <c r="B220" s="382"/>
      <c r="C220" s="305" t="str">
        <f>+VLOOKUP(A220,bd_lista!$A$3:$C$592,3,FALSE)</f>
        <v>Servicio Departamental de Riego - Cochabamba</v>
      </c>
      <c r="D220" s="384"/>
      <c r="E220" s="305" t="s">
        <v>684</v>
      </c>
      <c r="F220" s="243">
        <f ca="1">+IFERROR(INDEX('Hoja de Trabajo para listado'!$A$155:$Z$1048576,MATCH($A220,'Hoja de Trabajo para listado'!$A$155:$A$1048576,0),MATCH((CUADRO!F$4&amp;$E220),'Hoja de Trabajo para listado'!$A$151:$Z$151,0)),0)+IFERROR(INDEX('Hoja de Trabajo para listado'!$AB$155:$BA$1048576,MATCH($A220,'Hoja de Trabajo para listado'!$AB$155:$AB$1048576,0),MATCH((CUADRO!F$4&amp;$E220),'Hoja de Trabajo para listado'!$AB$151:$BA$151,0)),0)+IFERROR(INDEX('Hoja de Trabajo para listado'!$BC$155:$CB$1048576,MATCH($A220,'Hoja de Trabajo para listado'!$BC$155:$BC$1048576,0),MATCH((CUADRO!F$4&amp;$E220),'Hoja de Trabajo para listado'!$BC$151:$CB$151,0)),0)+IFERROR(INDEX('Hoja de Trabajo para listado'!$DE$153:$DG$274,MATCH($A220,'Hoja de Trabajo para listado'!$DE$153:$DE$1048576,0),MATCH((CUADRO!F$4&amp;$E220),'Hoja de Trabajo para listado'!$DE$151:$DG$151,0)),0)+IFERROR(INDEX('Hoja de Trabajo para listado'!$CD$155:$DC$1048576,MATCH($A220,'Hoja de Trabajo para listado'!$CD$155:$CD$1048576,0),MATCH((CUADRO!F$4&amp;$E220),'Hoja de Trabajo para listado'!$CD$151:$DC$151,0)),0)</f>
        <v>0</v>
      </c>
      <c r="G220" s="243">
        <f ca="1">+IFERROR(INDEX('Hoja de Trabajo para listado'!$A$155:$Z$1048576,MATCH($A220,'Hoja de Trabajo para listado'!$A$155:$A$1048576,0),MATCH((CUADRO!G$4&amp;$E220),'Hoja de Trabajo para listado'!$A$151:$Z$151,0)),0)+IFERROR(INDEX('Hoja de Trabajo para listado'!$AB$155:$BA$1048576,MATCH($A220,'Hoja de Trabajo para listado'!$AB$155:$AB$1048576,0),MATCH((CUADRO!G$4&amp;$E220),'Hoja de Trabajo para listado'!$AB$151:$BA$151,0)),0)+IFERROR(INDEX('Hoja de Trabajo para listado'!$BC$155:$CB$1048576,MATCH($A220,'Hoja de Trabajo para listado'!$BC$155:$BC$1048576,0),MATCH((CUADRO!G$4&amp;$E220),'Hoja de Trabajo para listado'!$BC$151:$CB$151,0)),0)+IFERROR(INDEX('Hoja de Trabajo para listado'!$DE$153:$DG$274,MATCH($A220,'Hoja de Trabajo para listado'!$DE$153:$DE$1048576,0),MATCH((CUADRO!G$4&amp;$E220),'Hoja de Trabajo para listado'!$DE$151:$DG$151,0)),0)+IFERROR(INDEX('Hoja de Trabajo para listado'!$CD$155:$DC$1048576,MATCH($A220,'Hoja de Trabajo para listado'!$CD$155:$CD$1048576,0),MATCH((CUADRO!G$4&amp;$E220),'Hoja de Trabajo para listado'!$CD$151:$DC$151,0)),0)</f>
        <v>0</v>
      </c>
      <c r="H220" s="243">
        <f ca="1">+IFERROR(INDEX('Hoja de Trabajo para listado'!$A$155:$Z$1048576,MATCH($A220,'Hoja de Trabajo para listado'!$A$155:$A$1048576,0),MATCH((CUADRO!H$4&amp;$E220),'Hoja de Trabajo para listado'!$A$151:$Z$151,0)),0)+IFERROR(INDEX('Hoja de Trabajo para listado'!$AB$155:$BA$1048576,MATCH($A220,'Hoja de Trabajo para listado'!$AB$155:$AB$1048576,0),MATCH((CUADRO!H$4&amp;$E220),'Hoja de Trabajo para listado'!$AB$151:$BA$151,0)),0)+IFERROR(INDEX('Hoja de Trabajo para listado'!$BC$155:$CB$1048576,MATCH($A220,'Hoja de Trabajo para listado'!$BC$155:$BC$1048576,0),MATCH((CUADRO!H$4&amp;$E220),'Hoja de Trabajo para listado'!$BC$151:$CB$151,0)),0)+IFERROR(INDEX('Hoja de Trabajo para listado'!$DE$153:$DG$274,MATCH($A220,'Hoja de Trabajo para listado'!$DE$153:$DE$1048576,0),MATCH((CUADRO!H$4&amp;$E220),'Hoja de Trabajo para listado'!$DE$151:$DG$151,0)),0)+IFERROR(INDEX('Hoja de Trabajo para listado'!$CD$155:$DC$1048576,MATCH($A220,'Hoja de Trabajo para listado'!$CD$155:$CD$1048576,0),MATCH((CUADRO!H$4&amp;$E220),'Hoja de Trabajo para listado'!$CD$151:$DC$151,0)),0)</f>
        <v>0</v>
      </c>
      <c r="I220" s="243">
        <f ca="1">+IFERROR(INDEX('Hoja de Trabajo para listado'!$A$155:$Z$1048576,MATCH($A220,'Hoja de Trabajo para listado'!$A$155:$A$1048576,0),MATCH((CUADRO!I$4&amp;$E220),'Hoja de Trabajo para listado'!$A$151:$Z$151,0)),0)+IFERROR(INDEX('Hoja de Trabajo para listado'!$AB$155:$BA$1048576,MATCH($A220,'Hoja de Trabajo para listado'!$AB$155:$AB$1048576,0),MATCH((CUADRO!I$4&amp;$E220),'Hoja de Trabajo para listado'!$AB$151:$BA$151,0)),0)+IFERROR(INDEX('Hoja de Trabajo para listado'!$BC$155:$CB$1048576,MATCH($A220,'Hoja de Trabajo para listado'!$BC$155:$BC$1048576,0),MATCH((CUADRO!I$4&amp;$E220),'Hoja de Trabajo para listado'!$BC$151:$CB$151,0)),0)+IFERROR(INDEX('Hoja de Trabajo para listado'!$DE$153:$DG$274,MATCH($A220,'Hoja de Trabajo para listado'!$DE$153:$DE$1048576,0),MATCH((CUADRO!I$4&amp;$E220),'Hoja de Trabajo para listado'!$DE$151:$DG$151,0)),0)+IFERROR(INDEX('Hoja de Trabajo para listado'!$CD$155:$DC$1048576,MATCH($A220,'Hoja de Trabajo para listado'!$CD$155:$CD$1048576,0),MATCH((CUADRO!I$4&amp;$E220),'Hoja de Trabajo para listado'!$CD$151:$DC$151,0)),0)</f>
        <v>0</v>
      </c>
      <c r="J220" s="243">
        <f ca="1">+IFERROR(INDEX('Hoja de Trabajo para listado'!$A$155:$Z$1048576,MATCH($A220,'Hoja de Trabajo para listado'!$A$155:$A$1048576,0),MATCH((CUADRO!J$4&amp;$E220),'Hoja de Trabajo para listado'!$A$151:$Z$151,0)),0)+IFERROR(INDEX('Hoja de Trabajo para listado'!$AB$155:$BA$1048576,MATCH($A220,'Hoja de Trabajo para listado'!$AB$155:$AB$1048576,0),MATCH((CUADRO!J$4&amp;$E220),'Hoja de Trabajo para listado'!$AB$151:$BA$151,0)),0)+IFERROR(INDEX('Hoja de Trabajo para listado'!$BC$155:$CB$1048576,MATCH($A220,'Hoja de Trabajo para listado'!$BC$155:$BC$1048576,0),MATCH((CUADRO!J$4&amp;$E220),'Hoja de Trabajo para listado'!$BC$151:$CB$151,0)),0)+IFERROR(INDEX('Hoja de Trabajo para listado'!$DE$153:$DG$274,MATCH($A220,'Hoja de Trabajo para listado'!$DE$153:$DE$1048576,0),MATCH((CUADRO!J$4&amp;$E220),'Hoja de Trabajo para listado'!$DE$151:$DG$151,0)),0)+IFERROR(INDEX('Hoja de Trabajo para listado'!$CD$155:$DC$1048576,MATCH($A220,'Hoja de Trabajo para listado'!$CD$155:$CD$1048576,0),MATCH((CUADRO!J$4&amp;$E220),'Hoja de Trabajo para listado'!$CD$151:$DC$151,0)),0)</f>
        <v>0</v>
      </c>
      <c r="K220" s="243">
        <f ca="1">+IFERROR(INDEX('Hoja de Trabajo para listado'!$A$155:$Z$1048576,MATCH($A220,'Hoja de Trabajo para listado'!$A$155:$A$1048576,0),MATCH((CUADRO!K$4&amp;$E220),'Hoja de Trabajo para listado'!$A$151:$Z$151,0)),0)+IFERROR(INDEX('Hoja de Trabajo para listado'!$AB$155:$BA$1048576,MATCH($A220,'Hoja de Trabajo para listado'!$AB$155:$AB$1048576,0),MATCH((CUADRO!K$4&amp;$E220),'Hoja de Trabajo para listado'!$AB$151:$BA$151,0)),0)+IFERROR(INDEX('Hoja de Trabajo para listado'!$BC$155:$CB$1048576,MATCH($A220,'Hoja de Trabajo para listado'!$BC$155:$BC$1048576,0),MATCH((CUADRO!K$4&amp;$E220),'Hoja de Trabajo para listado'!$BC$151:$CB$151,0)),0)+IFERROR(INDEX('Hoja de Trabajo para listado'!$DE$153:$DG$274,MATCH($A220,'Hoja de Trabajo para listado'!$DE$153:$DE$1048576,0),MATCH((CUADRO!K$4&amp;$E220),'Hoja de Trabajo para listado'!$DE$151:$DG$151,0)),0)+IFERROR(INDEX('Hoja de Trabajo para listado'!$CD$155:$DC$1048576,MATCH($A220,'Hoja de Trabajo para listado'!$CD$155:$CD$1048576,0),MATCH((CUADRO!K$4&amp;$E220),'Hoja de Trabajo para listado'!$CD$151:$DC$151,0)),0)</f>
        <v>0</v>
      </c>
      <c r="L220" s="243">
        <f ca="1">+IFERROR(INDEX('Hoja de Trabajo para listado'!$A$155:$Z$1048576,MATCH($A220,'Hoja de Trabajo para listado'!$A$155:$A$1048576,0),MATCH((CUADRO!L$4&amp;$E220),'Hoja de Trabajo para listado'!$A$151:$Z$151,0)),0)+IFERROR(INDEX('Hoja de Trabajo para listado'!$AB$155:$BA$1048576,MATCH($A220,'Hoja de Trabajo para listado'!$AB$155:$AB$1048576,0),MATCH((CUADRO!L$4&amp;$E220),'Hoja de Trabajo para listado'!$AB$151:$BA$151,0)),0)+IFERROR(INDEX('Hoja de Trabajo para listado'!$BC$155:$CB$1048576,MATCH($A220,'Hoja de Trabajo para listado'!$BC$155:$BC$1048576,0),MATCH((CUADRO!L$4&amp;$E220),'Hoja de Trabajo para listado'!$BC$151:$CB$151,0)),0)+IFERROR(INDEX('Hoja de Trabajo para listado'!$DE$153:$DG$274,MATCH($A220,'Hoja de Trabajo para listado'!$DE$153:$DE$1048576,0),MATCH((CUADRO!L$4&amp;$E220),'Hoja de Trabajo para listado'!$DE$151:$DG$151,0)),0)+IFERROR(INDEX('Hoja de Trabajo para listado'!$CD$155:$DC$1048576,MATCH($A220,'Hoja de Trabajo para listado'!$CD$155:$CD$1048576,0),MATCH((CUADRO!L$4&amp;$E220),'Hoja de Trabajo para listado'!$CD$151:$DC$151,0)),0)</f>
        <v>0</v>
      </c>
      <c r="M220" s="243">
        <f ca="1">+IFERROR(INDEX('Hoja de Trabajo para listado'!$A$155:$Z$1048576,MATCH($A220,'Hoja de Trabajo para listado'!$A$155:$A$1048576,0),MATCH((CUADRO!M$4&amp;$E220),'Hoja de Trabajo para listado'!$A$151:$Z$151,0)),0)+IFERROR(INDEX('Hoja de Trabajo para listado'!$AB$155:$BA$1048576,MATCH($A220,'Hoja de Trabajo para listado'!$AB$155:$AB$1048576,0),MATCH((CUADRO!M$4&amp;$E220),'Hoja de Trabajo para listado'!$AB$151:$BA$151,0)),0)+IFERROR(INDEX('Hoja de Trabajo para listado'!$BC$155:$CB$1048576,MATCH($A220,'Hoja de Trabajo para listado'!$BC$155:$BC$1048576,0),MATCH((CUADRO!M$4&amp;$E220),'Hoja de Trabajo para listado'!$BC$151:$CB$151,0)),0)+IFERROR(INDEX('Hoja de Trabajo para listado'!$DE$153:$DG$274,MATCH($A220,'Hoja de Trabajo para listado'!$DE$153:$DE$1048576,0),MATCH((CUADRO!M$4&amp;$E220),'Hoja de Trabajo para listado'!$DE$151:$DG$151,0)),0)+IFERROR(INDEX('Hoja de Trabajo para listado'!$CD$155:$DC$1048576,MATCH($A220,'Hoja de Trabajo para listado'!$CD$155:$CD$1048576,0),MATCH((CUADRO!M$4&amp;$E220),'Hoja de Trabajo para listado'!$CD$151:$DC$151,0)),0)</f>
        <v>0</v>
      </c>
      <c r="N220" s="243">
        <f ca="1">+IFERROR(INDEX('Hoja de Trabajo para listado'!$A$155:$Z$1048576,MATCH($A220,'Hoja de Trabajo para listado'!$A$155:$A$1048576,0),MATCH((CUADRO!N$4&amp;$E220),'Hoja de Trabajo para listado'!$A$151:$Z$151,0)),0)+IFERROR(INDEX('Hoja de Trabajo para listado'!$AB$155:$BA$1048576,MATCH($A220,'Hoja de Trabajo para listado'!$AB$155:$AB$1048576,0),MATCH((CUADRO!N$4&amp;$E220),'Hoja de Trabajo para listado'!$AB$151:$BA$151,0)),0)+IFERROR(INDEX('Hoja de Trabajo para listado'!$BC$155:$CB$1048576,MATCH($A220,'Hoja de Trabajo para listado'!$BC$155:$BC$1048576,0),MATCH((CUADRO!N$4&amp;$E220),'Hoja de Trabajo para listado'!$BC$151:$CB$151,0)),0)+IFERROR(INDEX('Hoja de Trabajo para listado'!$DE$153:$DG$274,MATCH($A220,'Hoja de Trabajo para listado'!$DE$153:$DE$1048576,0),MATCH((CUADRO!N$4&amp;$E220),'Hoja de Trabajo para listado'!$DE$151:$DG$151,0)),0)+IFERROR(INDEX('Hoja de Trabajo para listado'!$CD$155:$DC$1048576,MATCH($A220,'Hoja de Trabajo para listado'!$CD$155:$CD$1048576,0),MATCH((CUADRO!N$4&amp;$E220),'Hoja de Trabajo para listado'!$CD$151:$DC$151,0)),0)</f>
        <v>0</v>
      </c>
      <c r="O220" s="243">
        <f ca="1">+IFERROR(INDEX('Hoja de Trabajo para listado'!$A$155:$Z$1048576,MATCH($A220,'Hoja de Trabajo para listado'!$A$155:$A$1048576,0),MATCH((CUADRO!O$4&amp;$E220),'Hoja de Trabajo para listado'!$A$151:$Z$151,0)),0)+IFERROR(INDEX('Hoja de Trabajo para listado'!$AB$155:$BA$1048576,MATCH($A220,'Hoja de Trabajo para listado'!$AB$155:$AB$1048576,0),MATCH((CUADRO!O$4&amp;$E220),'Hoja de Trabajo para listado'!$AB$151:$BA$151,0)),0)+IFERROR(INDEX('Hoja de Trabajo para listado'!$BC$155:$CB$1048576,MATCH($A220,'Hoja de Trabajo para listado'!$BC$155:$BC$1048576,0),MATCH((CUADRO!O$4&amp;$E220),'Hoja de Trabajo para listado'!$BC$151:$CB$151,0)),0)+IFERROR(INDEX('Hoja de Trabajo para listado'!$DE$153:$DG$274,MATCH($A220,'Hoja de Trabajo para listado'!$DE$153:$DE$1048576,0),MATCH((CUADRO!O$4&amp;$E220),'Hoja de Trabajo para listado'!$DE$151:$DG$151,0)),0)+IFERROR(INDEX('Hoja de Trabajo para listado'!$CD$155:$DC$1048576,MATCH($A220,'Hoja de Trabajo para listado'!$CD$155:$CD$1048576,0),MATCH((CUADRO!O$4&amp;$E220),'Hoja de Trabajo para listado'!$CD$151:$DC$151,0)),0)</f>
        <v>0</v>
      </c>
      <c r="P220" s="243">
        <f ca="1">+IFERROR(INDEX('Hoja de Trabajo para listado'!$A$155:$Z$1048576,MATCH($A220,'Hoja de Trabajo para listado'!$A$155:$A$1048576,0),MATCH((CUADRO!P$4&amp;$E220),'Hoja de Trabajo para listado'!$A$151:$Z$151,0)),0)+IFERROR(INDEX('Hoja de Trabajo para listado'!$AB$155:$BA$1048576,MATCH($A220,'Hoja de Trabajo para listado'!$AB$155:$AB$1048576,0),MATCH((CUADRO!P$4&amp;$E220),'Hoja de Trabajo para listado'!$AB$151:$BA$151,0)),0)+IFERROR(INDEX('Hoja de Trabajo para listado'!$BC$155:$CB$1048576,MATCH($A220,'Hoja de Trabajo para listado'!$BC$155:$BC$1048576,0),MATCH((CUADRO!P$4&amp;$E220),'Hoja de Trabajo para listado'!$BC$151:$CB$151,0)),0)+IFERROR(INDEX('Hoja de Trabajo para listado'!$DE$153:$DG$274,MATCH($A220,'Hoja de Trabajo para listado'!$DE$153:$DE$1048576,0),MATCH((CUADRO!P$4&amp;$E220),'Hoja de Trabajo para listado'!$DE$151:$DG$151,0)),0)+IFERROR(INDEX('Hoja de Trabajo para listado'!$CD$155:$DC$1048576,MATCH($A220,'Hoja de Trabajo para listado'!$CD$155:$CD$1048576,0),MATCH((CUADRO!P$4&amp;$E220),'Hoja de Trabajo para listado'!$CD$151:$DC$151,0)),0)</f>
        <v>0</v>
      </c>
      <c r="Q220" s="243">
        <f ca="1">+IFERROR(INDEX('Hoja de Trabajo para listado'!$A$155:$Z$1048576,MATCH($A220,'Hoja de Trabajo para listado'!$A$155:$A$1048576,0),MATCH((CUADRO!Q$4&amp;$E220),'Hoja de Trabajo para listado'!$A$151:$Z$151,0)),0)+IFERROR(INDEX('Hoja de Trabajo para listado'!$AB$155:$BA$1048576,MATCH($A220,'Hoja de Trabajo para listado'!$AB$155:$AB$1048576,0),MATCH((CUADRO!Q$4&amp;$E220),'Hoja de Trabajo para listado'!$AB$151:$BA$151,0)),0)+IFERROR(INDEX('Hoja de Trabajo para listado'!$BC$155:$CB$1048576,MATCH($A220,'Hoja de Trabajo para listado'!$BC$155:$BC$1048576,0),MATCH((CUADRO!Q$4&amp;$E220),'Hoja de Trabajo para listado'!$BC$151:$CB$151,0)),0)+IFERROR(INDEX('Hoja de Trabajo para listado'!$DE$153:$DG$274,MATCH($A220,'Hoja de Trabajo para listado'!$DE$153:$DE$1048576,0),MATCH((CUADRO!Q$4&amp;$E220),'Hoja de Trabajo para listado'!$DE$151:$DG$151,0)),0)+IFERROR(INDEX('Hoja de Trabajo para listado'!$CD$155:$DC$1048576,MATCH($A220,'Hoja de Trabajo para listado'!$CD$155:$CD$1048576,0),MATCH((CUADRO!Q$4&amp;$E220),'Hoja de Trabajo para listado'!$CD$151:$DC$151,0)),0)</f>
        <v>0</v>
      </c>
      <c r="R220" s="243">
        <f t="shared" ca="1" si="6"/>
        <v>0</v>
      </c>
      <c r="S220" s="243">
        <f ca="1">+R219+R220</f>
        <v>0</v>
      </c>
      <c r="T220" s="243">
        <f ca="1">+S220</f>
        <v>0</v>
      </c>
      <c r="U220" s="242">
        <f t="shared" si="7"/>
        <v>2</v>
      </c>
    </row>
    <row r="221" spans="1:21" ht="15" customHeight="1">
      <c r="A221" s="249">
        <v>301</v>
      </c>
      <c r="B221" s="381">
        <f>+A221</f>
        <v>301</v>
      </c>
      <c r="C221" s="245" t="str">
        <f>+VLOOKUP(A221,bd_lista!$A$3:$C$592,3,FALSE)</f>
        <v>Servicio Departamental de Riego - Oruro</v>
      </c>
      <c r="D221" s="383" t="str">
        <f>+C221</f>
        <v>Servicio Departamental de Riego - Oruro</v>
      </c>
      <c r="E221" s="245" t="s">
        <v>683</v>
      </c>
      <c r="F221" s="241">
        <f ca="1">+IFERROR(INDEX('Hoja de Trabajo para listado'!$A$155:$Z$1048576,MATCH($A221,'Hoja de Trabajo para listado'!$A$155:$A$1048576,0),MATCH((CUADRO!F$4&amp;$E221),'Hoja de Trabajo para listado'!$A$151:$Z$151,0)),0)+IFERROR(INDEX('Hoja de Trabajo para listado'!$AB$155:$BA$1048576,MATCH($A221,'Hoja de Trabajo para listado'!$AB$155:$AB$1048576,0),MATCH((CUADRO!F$4&amp;$E221),'Hoja de Trabajo para listado'!$AB$151:$BA$151,0)),0)+IFERROR(INDEX('Hoja de Trabajo para listado'!$BC$155:$CB$1048576,MATCH($A221,'Hoja de Trabajo para listado'!$BC$155:$BC$1048576,0),MATCH((CUADRO!F$4&amp;$E221),'Hoja de Trabajo para listado'!$BC$151:$CB$151,0)),0)+IFERROR(INDEX('Hoja de Trabajo para listado'!$DE$153:$DG$274,MATCH($A221,'Hoja de Trabajo para listado'!$DE$153:$DE$1048576,0),MATCH((CUADRO!F$4&amp;$E221),'Hoja de Trabajo para listado'!$DE$151:$DG$151,0)),0)+IFERROR(INDEX('Hoja de Trabajo para listado'!$CD$155:$DC$1048576,MATCH($A221,'Hoja de Trabajo para listado'!$CD$155:$CD$1048576,0),MATCH((CUADRO!F$4&amp;$E221),'Hoja de Trabajo para listado'!$CD$151:$DC$151,0)),0)</f>
        <v>0</v>
      </c>
      <c r="G221" s="241">
        <f ca="1">+IFERROR(INDEX('Hoja de Trabajo para listado'!$A$155:$Z$1048576,MATCH($A221,'Hoja de Trabajo para listado'!$A$155:$A$1048576,0),MATCH((CUADRO!G$4&amp;$E221),'Hoja de Trabajo para listado'!$A$151:$Z$151,0)),0)+IFERROR(INDEX('Hoja de Trabajo para listado'!$AB$155:$BA$1048576,MATCH($A221,'Hoja de Trabajo para listado'!$AB$155:$AB$1048576,0),MATCH((CUADRO!G$4&amp;$E221),'Hoja de Trabajo para listado'!$AB$151:$BA$151,0)),0)+IFERROR(INDEX('Hoja de Trabajo para listado'!$BC$155:$CB$1048576,MATCH($A221,'Hoja de Trabajo para listado'!$BC$155:$BC$1048576,0),MATCH((CUADRO!G$4&amp;$E221),'Hoja de Trabajo para listado'!$BC$151:$CB$151,0)),0)+IFERROR(INDEX('Hoja de Trabajo para listado'!$DE$153:$DG$274,MATCH($A221,'Hoja de Trabajo para listado'!$DE$153:$DE$1048576,0),MATCH((CUADRO!G$4&amp;$E221),'Hoja de Trabajo para listado'!$DE$151:$DG$151,0)),0)+IFERROR(INDEX('Hoja de Trabajo para listado'!$CD$155:$DC$1048576,MATCH($A221,'Hoja de Trabajo para listado'!$CD$155:$CD$1048576,0),MATCH((CUADRO!G$4&amp;$E221),'Hoja de Trabajo para listado'!$CD$151:$DC$151,0)),0)</f>
        <v>0</v>
      </c>
      <c r="H221" s="241">
        <f ca="1">+IFERROR(INDEX('Hoja de Trabajo para listado'!$A$155:$Z$1048576,MATCH($A221,'Hoja de Trabajo para listado'!$A$155:$A$1048576,0),MATCH((CUADRO!H$4&amp;$E221),'Hoja de Trabajo para listado'!$A$151:$Z$151,0)),0)+IFERROR(INDEX('Hoja de Trabajo para listado'!$AB$155:$BA$1048576,MATCH($A221,'Hoja de Trabajo para listado'!$AB$155:$AB$1048576,0),MATCH((CUADRO!H$4&amp;$E221),'Hoja de Trabajo para listado'!$AB$151:$BA$151,0)),0)+IFERROR(INDEX('Hoja de Trabajo para listado'!$BC$155:$CB$1048576,MATCH($A221,'Hoja de Trabajo para listado'!$BC$155:$BC$1048576,0),MATCH((CUADRO!H$4&amp;$E221),'Hoja de Trabajo para listado'!$BC$151:$CB$151,0)),0)+IFERROR(INDEX('Hoja de Trabajo para listado'!$DE$153:$DG$274,MATCH($A221,'Hoja de Trabajo para listado'!$DE$153:$DE$1048576,0),MATCH((CUADRO!H$4&amp;$E221),'Hoja de Trabajo para listado'!$DE$151:$DG$151,0)),0)+IFERROR(INDEX('Hoja de Trabajo para listado'!$CD$155:$DC$1048576,MATCH($A221,'Hoja de Trabajo para listado'!$CD$155:$CD$1048576,0),MATCH((CUADRO!H$4&amp;$E221),'Hoja de Trabajo para listado'!$CD$151:$DC$151,0)),0)</f>
        <v>0</v>
      </c>
      <c r="I221" s="241">
        <f ca="1">+IFERROR(INDEX('Hoja de Trabajo para listado'!$A$155:$Z$1048576,MATCH($A221,'Hoja de Trabajo para listado'!$A$155:$A$1048576,0),MATCH((CUADRO!I$4&amp;$E221),'Hoja de Trabajo para listado'!$A$151:$Z$151,0)),0)+IFERROR(INDEX('Hoja de Trabajo para listado'!$AB$155:$BA$1048576,MATCH($A221,'Hoja de Trabajo para listado'!$AB$155:$AB$1048576,0),MATCH((CUADRO!I$4&amp;$E221),'Hoja de Trabajo para listado'!$AB$151:$BA$151,0)),0)+IFERROR(INDEX('Hoja de Trabajo para listado'!$BC$155:$CB$1048576,MATCH($A221,'Hoja de Trabajo para listado'!$BC$155:$BC$1048576,0),MATCH((CUADRO!I$4&amp;$E221),'Hoja de Trabajo para listado'!$BC$151:$CB$151,0)),0)+IFERROR(INDEX('Hoja de Trabajo para listado'!$DE$153:$DG$274,MATCH($A221,'Hoja de Trabajo para listado'!$DE$153:$DE$1048576,0),MATCH((CUADRO!I$4&amp;$E221),'Hoja de Trabajo para listado'!$DE$151:$DG$151,0)),0)+IFERROR(INDEX('Hoja de Trabajo para listado'!$CD$155:$DC$1048576,MATCH($A221,'Hoja de Trabajo para listado'!$CD$155:$CD$1048576,0),MATCH((CUADRO!I$4&amp;$E221),'Hoja de Trabajo para listado'!$CD$151:$DC$151,0)),0)</f>
        <v>0</v>
      </c>
      <c r="J221" s="241">
        <f ca="1">+IFERROR(INDEX('Hoja de Trabajo para listado'!$A$155:$Z$1048576,MATCH($A221,'Hoja de Trabajo para listado'!$A$155:$A$1048576,0),MATCH((CUADRO!J$4&amp;$E221),'Hoja de Trabajo para listado'!$A$151:$Z$151,0)),0)+IFERROR(INDEX('Hoja de Trabajo para listado'!$AB$155:$BA$1048576,MATCH($A221,'Hoja de Trabajo para listado'!$AB$155:$AB$1048576,0),MATCH((CUADRO!J$4&amp;$E221),'Hoja de Trabajo para listado'!$AB$151:$BA$151,0)),0)+IFERROR(INDEX('Hoja de Trabajo para listado'!$BC$155:$CB$1048576,MATCH($A221,'Hoja de Trabajo para listado'!$BC$155:$BC$1048576,0),MATCH((CUADRO!J$4&amp;$E221),'Hoja de Trabajo para listado'!$BC$151:$CB$151,0)),0)+IFERROR(INDEX('Hoja de Trabajo para listado'!$DE$153:$DG$274,MATCH($A221,'Hoja de Trabajo para listado'!$DE$153:$DE$1048576,0),MATCH((CUADRO!J$4&amp;$E221),'Hoja de Trabajo para listado'!$DE$151:$DG$151,0)),0)+IFERROR(INDEX('Hoja de Trabajo para listado'!$CD$155:$DC$1048576,MATCH($A221,'Hoja de Trabajo para listado'!$CD$155:$CD$1048576,0),MATCH((CUADRO!J$4&amp;$E221),'Hoja de Trabajo para listado'!$CD$151:$DC$151,0)),0)</f>
        <v>0</v>
      </c>
      <c r="K221" s="241">
        <f ca="1">+IFERROR(INDEX('Hoja de Trabajo para listado'!$A$155:$Z$1048576,MATCH($A221,'Hoja de Trabajo para listado'!$A$155:$A$1048576,0),MATCH((CUADRO!K$4&amp;$E221),'Hoja de Trabajo para listado'!$A$151:$Z$151,0)),0)+IFERROR(INDEX('Hoja de Trabajo para listado'!$AB$155:$BA$1048576,MATCH($A221,'Hoja de Trabajo para listado'!$AB$155:$AB$1048576,0),MATCH((CUADRO!K$4&amp;$E221),'Hoja de Trabajo para listado'!$AB$151:$BA$151,0)),0)+IFERROR(INDEX('Hoja de Trabajo para listado'!$BC$155:$CB$1048576,MATCH($A221,'Hoja de Trabajo para listado'!$BC$155:$BC$1048576,0),MATCH((CUADRO!K$4&amp;$E221),'Hoja de Trabajo para listado'!$BC$151:$CB$151,0)),0)+IFERROR(INDEX('Hoja de Trabajo para listado'!$DE$153:$DG$274,MATCH($A221,'Hoja de Trabajo para listado'!$DE$153:$DE$1048576,0),MATCH((CUADRO!K$4&amp;$E221),'Hoja de Trabajo para listado'!$DE$151:$DG$151,0)),0)+IFERROR(INDEX('Hoja de Trabajo para listado'!$CD$155:$DC$1048576,MATCH($A221,'Hoja de Trabajo para listado'!$CD$155:$CD$1048576,0),MATCH((CUADRO!K$4&amp;$E221),'Hoja de Trabajo para listado'!$CD$151:$DC$151,0)),0)</f>
        <v>0</v>
      </c>
      <c r="L221" s="241">
        <f ca="1">+IFERROR(INDEX('Hoja de Trabajo para listado'!$A$155:$Z$1048576,MATCH($A221,'Hoja de Trabajo para listado'!$A$155:$A$1048576,0),MATCH((CUADRO!L$4&amp;$E221),'Hoja de Trabajo para listado'!$A$151:$Z$151,0)),0)+IFERROR(INDEX('Hoja de Trabajo para listado'!$AB$155:$BA$1048576,MATCH($A221,'Hoja de Trabajo para listado'!$AB$155:$AB$1048576,0),MATCH((CUADRO!L$4&amp;$E221),'Hoja de Trabajo para listado'!$AB$151:$BA$151,0)),0)+IFERROR(INDEX('Hoja de Trabajo para listado'!$BC$155:$CB$1048576,MATCH($A221,'Hoja de Trabajo para listado'!$BC$155:$BC$1048576,0),MATCH((CUADRO!L$4&amp;$E221),'Hoja de Trabajo para listado'!$BC$151:$CB$151,0)),0)+IFERROR(INDEX('Hoja de Trabajo para listado'!$DE$153:$DG$274,MATCH($A221,'Hoja de Trabajo para listado'!$DE$153:$DE$1048576,0),MATCH((CUADRO!L$4&amp;$E221),'Hoja de Trabajo para listado'!$DE$151:$DG$151,0)),0)+IFERROR(INDEX('Hoja de Trabajo para listado'!$CD$155:$DC$1048576,MATCH($A221,'Hoja de Trabajo para listado'!$CD$155:$CD$1048576,0),MATCH((CUADRO!L$4&amp;$E221),'Hoja de Trabajo para listado'!$CD$151:$DC$151,0)),0)</f>
        <v>0</v>
      </c>
      <c r="M221" s="241">
        <f ca="1">+IFERROR(INDEX('Hoja de Trabajo para listado'!$A$155:$Z$1048576,MATCH($A221,'Hoja de Trabajo para listado'!$A$155:$A$1048576,0),MATCH((CUADRO!M$4&amp;$E221),'Hoja de Trabajo para listado'!$A$151:$Z$151,0)),0)+IFERROR(INDEX('Hoja de Trabajo para listado'!$AB$155:$BA$1048576,MATCH($A221,'Hoja de Trabajo para listado'!$AB$155:$AB$1048576,0),MATCH((CUADRO!M$4&amp;$E221),'Hoja de Trabajo para listado'!$AB$151:$BA$151,0)),0)+IFERROR(INDEX('Hoja de Trabajo para listado'!$BC$155:$CB$1048576,MATCH($A221,'Hoja de Trabajo para listado'!$BC$155:$BC$1048576,0),MATCH((CUADRO!M$4&amp;$E221),'Hoja de Trabajo para listado'!$BC$151:$CB$151,0)),0)+IFERROR(INDEX('Hoja de Trabajo para listado'!$DE$153:$DG$274,MATCH($A221,'Hoja de Trabajo para listado'!$DE$153:$DE$1048576,0),MATCH((CUADRO!M$4&amp;$E221),'Hoja de Trabajo para listado'!$DE$151:$DG$151,0)),0)+IFERROR(INDEX('Hoja de Trabajo para listado'!$CD$155:$DC$1048576,MATCH($A221,'Hoja de Trabajo para listado'!$CD$155:$CD$1048576,0),MATCH((CUADRO!M$4&amp;$E221),'Hoja de Trabajo para listado'!$CD$151:$DC$151,0)),0)</f>
        <v>0</v>
      </c>
      <c r="N221" s="241">
        <f ca="1">+IFERROR(INDEX('Hoja de Trabajo para listado'!$A$155:$Z$1048576,MATCH($A221,'Hoja de Trabajo para listado'!$A$155:$A$1048576,0),MATCH((CUADRO!N$4&amp;$E221),'Hoja de Trabajo para listado'!$A$151:$Z$151,0)),0)+IFERROR(INDEX('Hoja de Trabajo para listado'!$AB$155:$BA$1048576,MATCH($A221,'Hoja de Trabajo para listado'!$AB$155:$AB$1048576,0),MATCH((CUADRO!N$4&amp;$E221),'Hoja de Trabajo para listado'!$AB$151:$BA$151,0)),0)+IFERROR(INDEX('Hoja de Trabajo para listado'!$BC$155:$CB$1048576,MATCH($A221,'Hoja de Trabajo para listado'!$BC$155:$BC$1048576,0),MATCH((CUADRO!N$4&amp;$E221),'Hoja de Trabajo para listado'!$BC$151:$CB$151,0)),0)+IFERROR(INDEX('Hoja de Trabajo para listado'!$DE$153:$DG$274,MATCH($A221,'Hoja de Trabajo para listado'!$DE$153:$DE$1048576,0),MATCH((CUADRO!N$4&amp;$E221),'Hoja de Trabajo para listado'!$DE$151:$DG$151,0)),0)+IFERROR(INDEX('Hoja de Trabajo para listado'!$CD$155:$DC$1048576,MATCH($A221,'Hoja de Trabajo para listado'!$CD$155:$CD$1048576,0),MATCH((CUADRO!N$4&amp;$E221),'Hoja de Trabajo para listado'!$CD$151:$DC$151,0)),0)</f>
        <v>0</v>
      </c>
      <c r="O221" s="241">
        <f ca="1">+IFERROR(INDEX('Hoja de Trabajo para listado'!$A$155:$Z$1048576,MATCH($A221,'Hoja de Trabajo para listado'!$A$155:$A$1048576,0),MATCH((CUADRO!O$4&amp;$E221),'Hoja de Trabajo para listado'!$A$151:$Z$151,0)),0)+IFERROR(INDEX('Hoja de Trabajo para listado'!$AB$155:$BA$1048576,MATCH($A221,'Hoja de Trabajo para listado'!$AB$155:$AB$1048576,0),MATCH((CUADRO!O$4&amp;$E221),'Hoja de Trabajo para listado'!$AB$151:$BA$151,0)),0)+IFERROR(INDEX('Hoja de Trabajo para listado'!$BC$155:$CB$1048576,MATCH($A221,'Hoja de Trabajo para listado'!$BC$155:$BC$1048576,0),MATCH((CUADRO!O$4&amp;$E221),'Hoja de Trabajo para listado'!$BC$151:$CB$151,0)),0)+IFERROR(INDEX('Hoja de Trabajo para listado'!$DE$153:$DG$274,MATCH($A221,'Hoja de Trabajo para listado'!$DE$153:$DE$1048576,0),MATCH((CUADRO!O$4&amp;$E221),'Hoja de Trabajo para listado'!$DE$151:$DG$151,0)),0)+IFERROR(INDEX('Hoja de Trabajo para listado'!$CD$155:$DC$1048576,MATCH($A221,'Hoja de Trabajo para listado'!$CD$155:$CD$1048576,0),MATCH((CUADRO!O$4&amp;$E221),'Hoja de Trabajo para listado'!$CD$151:$DC$151,0)),0)</f>
        <v>0</v>
      </c>
      <c r="P221" s="241">
        <f ca="1">+IFERROR(INDEX('Hoja de Trabajo para listado'!$A$155:$Z$1048576,MATCH($A221,'Hoja de Trabajo para listado'!$A$155:$A$1048576,0),MATCH((CUADRO!P$4&amp;$E221),'Hoja de Trabajo para listado'!$A$151:$Z$151,0)),0)+IFERROR(INDEX('Hoja de Trabajo para listado'!$AB$155:$BA$1048576,MATCH($A221,'Hoja de Trabajo para listado'!$AB$155:$AB$1048576,0),MATCH((CUADRO!P$4&amp;$E221),'Hoja de Trabajo para listado'!$AB$151:$BA$151,0)),0)+IFERROR(INDEX('Hoja de Trabajo para listado'!$BC$155:$CB$1048576,MATCH($A221,'Hoja de Trabajo para listado'!$BC$155:$BC$1048576,0),MATCH((CUADRO!P$4&amp;$E221),'Hoja de Trabajo para listado'!$BC$151:$CB$151,0)),0)+IFERROR(INDEX('Hoja de Trabajo para listado'!$DE$153:$DG$274,MATCH($A221,'Hoja de Trabajo para listado'!$DE$153:$DE$1048576,0),MATCH((CUADRO!P$4&amp;$E221),'Hoja de Trabajo para listado'!$DE$151:$DG$151,0)),0)+IFERROR(INDEX('Hoja de Trabajo para listado'!$CD$155:$DC$1048576,MATCH($A221,'Hoja de Trabajo para listado'!$CD$155:$CD$1048576,0),MATCH((CUADRO!P$4&amp;$E221),'Hoja de Trabajo para listado'!$CD$151:$DC$151,0)),0)</f>
        <v>0</v>
      </c>
      <c r="Q221" s="241">
        <f ca="1">+IFERROR(INDEX('Hoja de Trabajo para listado'!$A$155:$Z$1048576,MATCH($A221,'Hoja de Trabajo para listado'!$A$155:$A$1048576,0),MATCH((CUADRO!Q$4&amp;$E221),'Hoja de Trabajo para listado'!$A$151:$Z$151,0)),0)+IFERROR(INDEX('Hoja de Trabajo para listado'!$AB$155:$BA$1048576,MATCH($A221,'Hoja de Trabajo para listado'!$AB$155:$AB$1048576,0),MATCH((CUADRO!Q$4&amp;$E221),'Hoja de Trabajo para listado'!$AB$151:$BA$151,0)),0)+IFERROR(INDEX('Hoja de Trabajo para listado'!$BC$155:$CB$1048576,MATCH($A221,'Hoja de Trabajo para listado'!$BC$155:$BC$1048576,0),MATCH((CUADRO!Q$4&amp;$E221),'Hoja de Trabajo para listado'!$BC$151:$CB$151,0)),0)+IFERROR(INDEX('Hoja de Trabajo para listado'!$DE$153:$DG$274,MATCH($A221,'Hoja de Trabajo para listado'!$DE$153:$DE$1048576,0),MATCH((CUADRO!Q$4&amp;$E221),'Hoja de Trabajo para listado'!$DE$151:$DG$151,0)),0)+IFERROR(INDEX('Hoja de Trabajo para listado'!$CD$155:$DC$1048576,MATCH($A221,'Hoja de Trabajo para listado'!$CD$155:$CD$1048576,0),MATCH((CUADRO!Q$4&amp;$E221),'Hoja de Trabajo para listado'!$CD$151:$DC$151,0)),0)</f>
        <v>0</v>
      </c>
      <c r="R221" s="241">
        <f t="shared" ca="1" si="6"/>
        <v>0</v>
      </c>
      <c r="S221" s="241"/>
      <c r="T221" s="241">
        <f ca="1">+T222</f>
        <v>0</v>
      </c>
      <c r="U221" s="240">
        <f t="shared" si="7"/>
        <v>1</v>
      </c>
    </row>
    <row r="222" spans="1:21" ht="15" customHeight="1">
      <c r="A222" s="32">
        <v>301</v>
      </c>
      <c r="B222" s="382"/>
      <c r="C222" s="305" t="str">
        <f>+VLOOKUP(A222,bd_lista!$A$3:$C$592,3,FALSE)</f>
        <v>Servicio Departamental de Riego - Oruro</v>
      </c>
      <c r="D222" s="384"/>
      <c r="E222" s="305" t="s">
        <v>684</v>
      </c>
      <c r="F222" s="243">
        <f ca="1">+IFERROR(INDEX('Hoja de Trabajo para listado'!$A$155:$Z$1048576,MATCH($A222,'Hoja de Trabajo para listado'!$A$155:$A$1048576,0),MATCH((CUADRO!F$4&amp;$E222),'Hoja de Trabajo para listado'!$A$151:$Z$151,0)),0)+IFERROR(INDEX('Hoja de Trabajo para listado'!$AB$155:$BA$1048576,MATCH($A222,'Hoja de Trabajo para listado'!$AB$155:$AB$1048576,0),MATCH((CUADRO!F$4&amp;$E222),'Hoja de Trabajo para listado'!$AB$151:$BA$151,0)),0)+IFERROR(INDEX('Hoja de Trabajo para listado'!$BC$155:$CB$1048576,MATCH($A222,'Hoja de Trabajo para listado'!$BC$155:$BC$1048576,0),MATCH((CUADRO!F$4&amp;$E222),'Hoja de Trabajo para listado'!$BC$151:$CB$151,0)),0)+IFERROR(INDEX('Hoja de Trabajo para listado'!$DE$153:$DG$274,MATCH($A222,'Hoja de Trabajo para listado'!$DE$153:$DE$1048576,0),MATCH((CUADRO!F$4&amp;$E222),'Hoja de Trabajo para listado'!$DE$151:$DG$151,0)),0)+IFERROR(INDEX('Hoja de Trabajo para listado'!$CD$155:$DC$1048576,MATCH($A222,'Hoja de Trabajo para listado'!$CD$155:$CD$1048576,0),MATCH((CUADRO!F$4&amp;$E222),'Hoja de Trabajo para listado'!$CD$151:$DC$151,0)),0)</f>
        <v>0</v>
      </c>
      <c r="G222" s="243">
        <f ca="1">+IFERROR(INDEX('Hoja de Trabajo para listado'!$A$155:$Z$1048576,MATCH($A222,'Hoja de Trabajo para listado'!$A$155:$A$1048576,0),MATCH((CUADRO!G$4&amp;$E222),'Hoja de Trabajo para listado'!$A$151:$Z$151,0)),0)+IFERROR(INDEX('Hoja de Trabajo para listado'!$AB$155:$BA$1048576,MATCH($A222,'Hoja de Trabajo para listado'!$AB$155:$AB$1048576,0),MATCH((CUADRO!G$4&amp;$E222),'Hoja de Trabajo para listado'!$AB$151:$BA$151,0)),0)+IFERROR(INDEX('Hoja de Trabajo para listado'!$BC$155:$CB$1048576,MATCH($A222,'Hoja de Trabajo para listado'!$BC$155:$BC$1048576,0),MATCH((CUADRO!G$4&amp;$E222),'Hoja de Trabajo para listado'!$BC$151:$CB$151,0)),0)+IFERROR(INDEX('Hoja de Trabajo para listado'!$DE$153:$DG$274,MATCH($A222,'Hoja de Trabajo para listado'!$DE$153:$DE$1048576,0),MATCH((CUADRO!G$4&amp;$E222),'Hoja de Trabajo para listado'!$DE$151:$DG$151,0)),0)+IFERROR(INDEX('Hoja de Trabajo para listado'!$CD$155:$DC$1048576,MATCH($A222,'Hoja de Trabajo para listado'!$CD$155:$CD$1048576,0),MATCH((CUADRO!G$4&amp;$E222),'Hoja de Trabajo para listado'!$CD$151:$DC$151,0)),0)</f>
        <v>0</v>
      </c>
      <c r="H222" s="243">
        <f ca="1">+IFERROR(INDEX('Hoja de Trabajo para listado'!$A$155:$Z$1048576,MATCH($A222,'Hoja de Trabajo para listado'!$A$155:$A$1048576,0),MATCH((CUADRO!H$4&amp;$E222),'Hoja de Trabajo para listado'!$A$151:$Z$151,0)),0)+IFERROR(INDEX('Hoja de Trabajo para listado'!$AB$155:$BA$1048576,MATCH($A222,'Hoja de Trabajo para listado'!$AB$155:$AB$1048576,0),MATCH((CUADRO!H$4&amp;$E222),'Hoja de Trabajo para listado'!$AB$151:$BA$151,0)),0)+IFERROR(INDEX('Hoja de Trabajo para listado'!$BC$155:$CB$1048576,MATCH($A222,'Hoja de Trabajo para listado'!$BC$155:$BC$1048576,0),MATCH((CUADRO!H$4&amp;$E222),'Hoja de Trabajo para listado'!$BC$151:$CB$151,0)),0)+IFERROR(INDEX('Hoja de Trabajo para listado'!$DE$153:$DG$274,MATCH($A222,'Hoja de Trabajo para listado'!$DE$153:$DE$1048576,0),MATCH((CUADRO!H$4&amp;$E222),'Hoja de Trabajo para listado'!$DE$151:$DG$151,0)),0)+IFERROR(INDEX('Hoja de Trabajo para listado'!$CD$155:$DC$1048576,MATCH($A222,'Hoja de Trabajo para listado'!$CD$155:$CD$1048576,0),MATCH((CUADRO!H$4&amp;$E222),'Hoja de Trabajo para listado'!$CD$151:$DC$151,0)),0)</f>
        <v>0</v>
      </c>
      <c r="I222" s="243">
        <f ca="1">+IFERROR(INDEX('Hoja de Trabajo para listado'!$A$155:$Z$1048576,MATCH($A222,'Hoja de Trabajo para listado'!$A$155:$A$1048576,0),MATCH((CUADRO!I$4&amp;$E222),'Hoja de Trabajo para listado'!$A$151:$Z$151,0)),0)+IFERROR(INDEX('Hoja de Trabajo para listado'!$AB$155:$BA$1048576,MATCH($A222,'Hoja de Trabajo para listado'!$AB$155:$AB$1048576,0),MATCH((CUADRO!I$4&amp;$E222),'Hoja de Trabajo para listado'!$AB$151:$BA$151,0)),0)+IFERROR(INDEX('Hoja de Trabajo para listado'!$BC$155:$CB$1048576,MATCH($A222,'Hoja de Trabajo para listado'!$BC$155:$BC$1048576,0),MATCH((CUADRO!I$4&amp;$E222),'Hoja de Trabajo para listado'!$BC$151:$CB$151,0)),0)+IFERROR(INDEX('Hoja de Trabajo para listado'!$DE$153:$DG$274,MATCH($A222,'Hoja de Trabajo para listado'!$DE$153:$DE$1048576,0),MATCH((CUADRO!I$4&amp;$E222),'Hoja de Trabajo para listado'!$DE$151:$DG$151,0)),0)+IFERROR(INDEX('Hoja de Trabajo para listado'!$CD$155:$DC$1048576,MATCH($A222,'Hoja de Trabajo para listado'!$CD$155:$CD$1048576,0),MATCH((CUADRO!I$4&amp;$E222),'Hoja de Trabajo para listado'!$CD$151:$DC$151,0)),0)</f>
        <v>0</v>
      </c>
      <c r="J222" s="243">
        <f ca="1">+IFERROR(INDEX('Hoja de Trabajo para listado'!$A$155:$Z$1048576,MATCH($A222,'Hoja de Trabajo para listado'!$A$155:$A$1048576,0),MATCH((CUADRO!J$4&amp;$E222),'Hoja de Trabajo para listado'!$A$151:$Z$151,0)),0)+IFERROR(INDEX('Hoja de Trabajo para listado'!$AB$155:$BA$1048576,MATCH($A222,'Hoja de Trabajo para listado'!$AB$155:$AB$1048576,0),MATCH((CUADRO!J$4&amp;$E222),'Hoja de Trabajo para listado'!$AB$151:$BA$151,0)),0)+IFERROR(INDEX('Hoja de Trabajo para listado'!$BC$155:$CB$1048576,MATCH($A222,'Hoja de Trabajo para listado'!$BC$155:$BC$1048576,0),MATCH((CUADRO!J$4&amp;$E222),'Hoja de Trabajo para listado'!$BC$151:$CB$151,0)),0)+IFERROR(INDEX('Hoja de Trabajo para listado'!$DE$153:$DG$274,MATCH($A222,'Hoja de Trabajo para listado'!$DE$153:$DE$1048576,0),MATCH((CUADRO!J$4&amp;$E222),'Hoja de Trabajo para listado'!$DE$151:$DG$151,0)),0)+IFERROR(INDEX('Hoja de Trabajo para listado'!$CD$155:$DC$1048576,MATCH($A222,'Hoja de Trabajo para listado'!$CD$155:$CD$1048576,0),MATCH((CUADRO!J$4&amp;$E222),'Hoja de Trabajo para listado'!$CD$151:$DC$151,0)),0)</f>
        <v>0</v>
      </c>
      <c r="K222" s="243">
        <f ca="1">+IFERROR(INDEX('Hoja de Trabajo para listado'!$A$155:$Z$1048576,MATCH($A222,'Hoja de Trabajo para listado'!$A$155:$A$1048576,0),MATCH((CUADRO!K$4&amp;$E222),'Hoja de Trabajo para listado'!$A$151:$Z$151,0)),0)+IFERROR(INDEX('Hoja de Trabajo para listado'!$AB$155:$BA$1048576,MATCH($A222,'Hoja de Trabajo para listado'!$AB$155:$AB$1048576,0),MATCH((CUADRO!K$4&amp;$E222),'Hoja de Trabajo para listado'!$AB$151:$BA$151,0)),0)+IFERROR(INDEX('Hoja de Trabajo para listado'!$BC$155:$CB$1048576,MATCH($A222,'Hoja de Trabajo para listado'!$BC$155:$BC$1048576,0),MATCH((CUADRO!K$4&amp;$E222),'Hoja de Trabajo para listado'!$BC$151:$CB$151,0)),0)+IFERROR(INDEX('Hoja de Trabajo para listado'!$DE$153:$DG$274,MATCH($A222,'Hoja de Trabajo para listado'!$DE$153:$DE$1048576,0),MATCH((CUADRO!K$4&amp;$E222),'Hoja de Trabajo para listado'!$DE$151:$DG$151,0)),0)+IFERROR(INDEX('Hoja de Trabajo para listado'!$CD$155:$DC$1048576,MATCH($A222,'Hoja de Trabajo para listado'!$CD$155:$CD$1048576,0),MATCH((CUADRO!K$4&amp;$E222),'Hoja de Trabajo para listado'!$CD$151:$DC$151,0)),0)</f>
        <v>0</v>
      </c>
      <c r="L222" s="243">
        <f ca="1">+IFERROR(INDEX('Hoja de Trabajo para listado'!$A$155:$Z$1048576,MATCH($A222,'Hoja de Trabajo para listado'!$A$155:$A$1048576,0),MATCH((CUADRO!L$4&amp;$E222),'Hoja de Trabajo para listado'!$A$151:$Z$151,0)),0)+IFERROR(INDEX('Hoja de Trabajo para listado'!$AB$155:$BA$1048576,MATCH($A222,'Hoja de Trabajo para listado'!$AB$155:$AB$1048576,0),MATCH((CUADRO!L$4&amp;$E222),'Hoja de Trabajo para listado'!$AB$151:$BA$151,0)),0)+IFERROR(INDEX('Hoja de Trabajo para listado'!$BC$155:$CB$1048576,MATCH($A222,'Hoja de Trabajo para listado'!$BC$155:$BC$1048576,0),MATCH((CUADRO!L$4&amp;$E222),'Hoja de Trabajo para listado'!$BC$151:$CB$151,0)),0)+IFERROR(INDEX('Hoja de Trabajo para listado'!$DE$153:$DG$274,MATCH($A222,'Hoja de Trabajo para listado'!$DE$153:$DE$1048576,0),MATCH((CUADRO!L$4&amp;$E222),'Hoja de Trabajo para listado'!$DE$151:$DG$151,0)),0)+IFERROR(INDEX('Hoja de Trabajo para listado'!$CD$155:$DC$1048576,MATCH($A222,'Hoja de Trabajo para listado'!$CD$155:$CD$1048576,0),MATCH((CUADRO!L$4&amp;$E222),'Hoja de Trabajo para listado'!$CD$151:$DC$151,0)),0)</f>
        <v>0</v>
      </c>
      <c r="M222" s="243">
        <f ca="1">+IFERROR(INDEX('Hoja de Trabajo para listado'!$A$155:$Z$1048576,MATCH($A222,'Hoja de Trabajo para listado'!$A$155:$A$1048576,0),MATCH((CUADRO!M$4&amp;$E222),'Hoja de Trabajo para listado'!$A$151:$Z$151,0)),0)+IFERROR(INDEX('Hoja de Trabajo para listado'!$AB$155:$BA$1048576,MATCH($A222,'Hoja de Trabajo para listado'!$AB$155:$AB$1048576,0),MATCH((CUADRO!M$4&amp;$E222),'Hoja de Trabajo para listado'!$AB$151:$BA$151,0)),0)+IFERROR(INDEX('Hoja de Trabajo para listado'!$BC$155:$CB$1048576,MATCH($A222,'Hoja de Trabajo para listado'!$BC$155:$BC$1048576,0),MATCH((CUADRO!M$4&amp;$E222),'Hoja de Trabajo para listado'!$BC$151:$CB$151,0)),0)+IFERROR(INDEX('Hoja de Trabajo para listado'!$DE$153:$DG$274,MATCH($A222,'Hoja de Trabajo para listado'!$DE$153:$DE$1048576,0),MATCH((CUADRO!M$4&amp;$E222),'Hoja de Trabajo para listado'!$DE$151:$DG$151,0)),0)+IFERROR(INDEX('Hoja de Trabajo para listado'!$CD$155:$DC$1048576,MATCH($A222,'Hoja de Trabajo para listado'!$CD$155:$CD$1048576,0),MATCH((CUADRO!M$4&amp;$E222),'Hoja de Trabajo para listado'!$CD$151:$DC$151,0)),0)</f>
        <v>0</v>
      </c>
      <c r="N222" s="243">
        <f ca="1">+IFERROR(INDEX('Hoja de Trabajo para listado'!$A$155:$Z$1048576,MATCH($A222,'Hoja de Trabajo para listado'!$A$155:$A$1048576,0),MATCH((CUADRO!N$4&amp;$E222),'Hoja de Trabajo para listado'!$A$151:$Z$151,0)),0)+IFERROR(INDEX('Hoja de Trabajo para listado'!$AB$155:$BA$1048576,MATCH($A222,'Hoja de Trabajo para listado'!$AB$155:$AB$1048576,0),MATCH((CUADRO!N$4&amp;$E222),'Hoja de Trabajo para listado'!$AB$151:$BA$151,0)),0)+IFERROR(INDEX('Hoja de Trabajo para listado'!$BC$155:$CB$1048576,MATCH($A222,'Hoja de Trabajo para listado'!$BC$155:$BC$1048576,0),MATCH((CUADRO!N$4&amp;$E222),'Hoja de Trabajo para listado'!$BC$151:$CB$151,0)),0)+IFERROR(INDEX('Hoja de Trabajo para listado'!$DE$153:$DG$274,MATCH($A222,'Hoja de Trabajo para listado'!$DE$153:$DE$1048576,0),MATCH((CUADRO!N$4&amp;$E222),'Hoja de Trabajo para listado'!$DE$151:$DG$151,0)),0)+IFERROR(INDEX('Hoja de Trabajo para listado'!$CD$155:$DC$1048576,MATCH($A222,'Hoja de Trabajo para listado'!$CD$155:$CD$1048576,0),MATCH((CUADRO!N$4&amp;$E222),'Hoja de Trabajo para listado'!$CD$151:$DC$151,0)),0)</f>
        <v>0</v>
      </c>
      <c r="O222" s="243">
        <f ca="1">+IFERROR(INDEX('Hoja de Trabajo para listado'!$A$155:$Z$1048576,MATCH($A222,'Hoja de Trabajo para listado'!$A$155:$A$1048576,0),MATCH((CUADRO!O$4&amp;$E222),'Hoja de Trabajo para listado'!$A$151:$Z$151,0)),0)+IFERROR(INDEX('Hoja de Trabajo para listado'!$AB$155:$BA$1048576,MATCH($A222,'Hoja de Trabajo para listado'!$AB$155:$AB$1048576,0),MATCH((CUADRO!O$4&amp;$E222),'Hoja de Trabajo para listado'!$AB$151:$BA$151,0)),0)+IFERROR(INDEX('Hoja de Trabajo para listado'!$BC$155:$CB$1048576,MATCH($A222,'Hoja de Trabajo para listado'!$BC$155:$BC$1048576,0),MATCH((CUADRO!O$4&amp;$E222),'Hoja de Trabajo para listado'!$BC$151:$CB$151,0)),0)+IFERROR(INDEX('Hoja de Trabajo para listado'!$DE$153:$DG$274,MATCH($A222,'Hoja de Trabajo para listado'!$DE$153:$DE$1048576,0),MATCH((CUADRO!O$4&amp;$E222),'Hoja de Trabajo para listado'!$DE$151:$DG$151,0)),0)+IFERROR(INDEX('Hoja de Trabajo para listado'!$CD$155:$DC$1048576,MATCH($A222,'Hoja de Trabajo para listado'!$CD$155:$CD$1048576,0),MATCH((CUADRO!O$4&amp;$E222),'Hoja de Trabajo para listado'!$CD$151:$DC$151,0)),0)</f>
        <v>0</v>
      </c>
      <c r="P222" s="243">
        <f ca="1">+IFERROR(INDEX('Hoja de Trabajo para listado'!$A$155:$Z$1048576,MATCH($A222,'Hoja de Trabajo para listado'!$A$155:$A$1048576,0),MATCH((CUADRO!P$4&amp;$E222),'Hoja de Trabajo para listado'!$A$151:$Z$151,0)),0)+IFERROR(INDEX('Hoja de Trabajo para listado'!$AB$155:$BA$1048576,MATCH($A222,'Hoja de Trabajo para listado'!$AB$155:$AB$1048576,0),MATCH((CUADRO!P$4&amp;$E222),'Hoja de Trabajo para listado'!$AB$151:$BA$151,0)),0)+IFERROR(INDEX('Hoja de Trabajo para listado'!$BC$155:$CB$1048576,MATCH($A222,'Hoja de Trabajo para listado'!$BC$155:$BC$1048576,0),MATCH((CUADRO!P$4&amp;$E222),'Hoja de Trabajo para listado'!$BC$151:$CB$151,0)),0)+IFERROR(INDEX('Hoja de Trabajo para listado'!$DE$153:$DG$274,MATCH($A222,'Hoja de Trabajo para listado'!$DE$153:$DE$1048576,0),MATCH((CUADRO!P$4&amp;$E222),'Hoja de Trabajo para listado'!$DE$151:$DG$151,0)),0)+IFERROR(INDEX('Hoja de Trabajo para listado'!$CD$155:$DC$1048576,MATCH($A222,'Hoja de Trabajo para listado'!$CD$155:$CD$1048576,0),MATCH((CUADRO!P$4&amp;$E222),'Hoja de Trabajo para listado'!$CD$151:$DC$151,0)),0)</f>
        <v>0</v>
      </c>
      <c r="Q222" s="243">
        <f ca="1">+IFERROR(INDEX('Hoja de Trabajo para listado'!$A$155:$Z$1048576,MATCH($A222,'Hoja de Trabajo para listado'!$A$155:$A$1048576,0),MATCH((CUADRO!Q$4&amp;$E222),'Hoja de Trabajo para listado'!$A$151:$Z$151,0)),0)+IFERROR(INDEX('Hoja de Trabajo para listado'!$AB$155:$BA$1048576,MATCH($A222,'Hoja de Trabajo para listado'!$AB$155:$AB$1048576,0),MATCH((CUADRO!Q$4&amp;$E222),'Hoja de Trabajo para listado'!$AB$151:$BA$151,0)),0)+IFERROR(INDEX('Hoja de Trabajo para listado'!$BC$155:$CB$1048576,MATCH($A222,'Hoja de Trabajo para listado'!$BC$155:$BC$1048576,0),MATCH((CUADRO!Q$4&amp;$E222),'Hoja de Trabajo para listado'!$BC$151:$CB$151,0)),0)+IFERROR(INDEX('Hoja de Trabajo para listado'!$DE$153:$DG$274,MATCH($A222,'Hoja de Trabajo para listado'!$DE$153:$DE$1048576,0),MATCH((CUADRO!Q$4&amp;$E222),'Hoja de Trabajo para listado'!$DE$151:$DG$151,0)),0)+IFERROR(INDEX('Hoja de Trabajo para listado'!$CD$155:$DC$1048576,MATCH($A222,'Hoja de Trabajo para listado'!$CD$155:$CD$1048576,0),MATCH((CUADRO!Q$4&amp;$E222),'Hoja de Trabajo para listado'!$CD$151:$DC$151,0)),0)</f>
        <v>0</v>
      </c>
      <c r="R222" s="243">
        <f t="shared" ca="1" si="6"/>
        <v>0</v>
      </c>
      <c r="S222" s="243">
        <f ca="1">+R221+R222</f>
        <v>0</v>
      </c>
      <c r="T222" s="243">
        <f ca="1">+S222</f>
        <v>0</v>
      </c>
      <c r="U222" s="242">
        <f t="shared" si="7"/>
        <v>2</v>
      </c>
    </row>
    <row r="223" spans="1:21" ht="15" hidden="1" customHeight="1">
      <c r="A223" s="249">
        <v>302</v>
      </c>
      <c r="B223" s="381">
        <f>+A223</f>
        <v>302</v>
      </c>
      <c r="C223" s="245" t="str">
        <f>+VLOOKUP(A223,bd_lista!$A$3:$C$592,3,FALSE)</f>
        <v>Servicio Departamental de Riego - Potosí</v>
      </c>
      <c r="D223" s="383" t="str">
        <f>+C223</f>
        <v>Servicio Departamental de Riego - Potosí</v>
      </c>
      <c r="E223" s="245" t="s">
        <v>683</v>
      </c>
      <c r="F223" s="241">
        <f ca="1">+IFERROR(INDEX('Hoja de Trabajo para listado'!$A$155:$Z$1048576,MATCH($A223,'Hoja de Trabajo para listado'!$A$155:$A$1048576,0),MATCH((CUADRO!F$4&amp;$E223),'Hoja de Trabajo para listado'!$A$151:$Z$151,0)),0)+IFERROR(INDEX('Hoja de Trabajo para listado'!$AB$155:$BA$1048576,MATCH($A223,'Hoja de Trabajo para listado'!$AB$155:$AB$1048576,0),MATCH((CUADRO!F$4&amp;$E223),'Hoja de Trabajo para listado'!$AB$151:$BA$151,0)),0)+IFERROR(INDEX('Hoja de Trabajo para listado'!$BC$155:$CB$1048576,MATCH($A223,'Hoja de Trabajo para listado'!$BC$155:$BC$1048576,0),MATCH((CUADRO!F$4&amp;$E223),'Hoja de Trabajo para listado'!$BC$151:$CB$151,0)),0)+IFERROR(INDEX('Hoja de Trabajo para listado'!$DE$153:$DG$274,MATCH($A223,'Hoja de Trabajo para listado'!$DE$153:$DE$1048576,0),MATCH((CUADRO!F$4&amp;$E223),'Hoja de Trabajo para listado'!$DE$151:$DG$151,0)),0)+IFERROR(INDEX('Hoja de Trabajo para listado'!$CD$155:$DC$1048576,MATCH($A223,'Hoja de Trabajo para listado'!$CD$155:$CD$1048576,0),MATCH((CUADRO!F$4&amp;$E223),'Hoja de Trabajo para listado'!$CD$151:$DC$151,0)),0)</f>
        <v>0</v>
      </c>
      <c r="G223" s="241">
        <f ca="1">+IFERROR(INDEX('Hoja de Trabajo para listado'!$A$155:$Z$1048576,MATCH($A223,'Hoja de Trabajo para listado'!$A$155:$A$1048576,0),MATCH((CUADRO!G$4&amp;$E223),'Hoja de Trabajo para listado'!$A$151:$Z$151,0)),0)+IFERROR(INDEX('Hoja de Trabajo para listado'!$AB$155:$BA$1048576,MATCH($A223,'Hoja de Trabajo para listado'!$AB$155:$AB$1048576,0),MATCH((CUADRO!G$4&amp;$E223),'Hoja de Trabajo para listado'!$AB$151:$BA$151,0)),0)+IFERROR(INDEX('Hoja de Trabajo para listado'!$BC$155:$CB$1048576,MATCH($A223,'Hoja de Trabajo para listado'!$BC$155:$BC$1048576,0),MATCH((CUADRO!G$4&amp;$E223),'Hoja de Trabajo para listado'!$BC$151:$CB$151,0)),0)+IFERROR(INDEX('Hoja de Trabajo para listado'!$DE$153:$DG$274,MATCH($A223,'Hoja de Trabajo para listado'!$DE$153:$DE$1048576,0),MATCH((CUADRO!G$4&amp;$E223),'Hoja de Trabajo para listado'!$DE$151:$DG$151,0)),0)+IFERROR(INDEX('Hoja de Trabajo para listado'!$CD$155:$DC$1048576,MATCH($A223,'Hoja de Trabajo para listado'!$CD$155:$CD$1048576,0),MATCH((CUADRO!G$4&amp;$E223),'Hoja de Trabajo para listado'!$CD$151:$DC$151,0)),0)</f>
        <v>0</v>
      </c>
      <c r="H223" s="241">
        <f ca="1">+IFERROR(INDEX('Hoja de Trabajo para listado'!$A$155:$Z$1048576,MATCH($A223,'Hoja de Trabajo para listado'!$A$155:$A$1048576,0),MATCH((CUADRO!H$4&amp;$E223),'Hoja de Trabajo para listado'!$A$151:$Z$151,0)),0)+IFERROR(INDEX('Hoja de Trabajo para listado'!$AB$155:$BA$1048576,MATCH($A223,'Hoja de Trabajo para listado'!$AB$155:$AB$1048576,0),MATCH((CUADRO!H$4&amp;$E223),'Hoja de Trabajo para listado'!$AB$151:$BA$151,0)),0)+IFERROR(INDEX('Hoja de Trabajo para listado'!$BC$155:$CB$1048576,MATCH($A223,'Hoja de Trabajo para listado'!$BC$155:$BC$1048576,0),MATCH((CUADRO!H$4&amp;$E223),'Hoja de Trabajo para listado'!$BC$151:$CB$151,0)),0)+IFERROR(INDEX('Hoja de Trabajo para listado'!$DE$153:$DG$274,MATCH($A223,'Hoja de Trabajo para listado'!$DE$153:$DE$1048576,0),MATCH((CUADRO!H$4&amp;$E223),'Hoja de Trabajo para listado'!$DE$151:$DG$151,0)),0)+IFERROR(INDEX('Hoja de Trabajo para listado'!$CD$155:$DC$1048576,MATCH($A223,'Hoja de Trabajo para listado'!$CD$155:$CD$1048576,0),MATCH((CUADRO!H$4&amp;$E223),'Hoja de Trabajo para listado'!$CD$151:$DC$151,0)),0)</f>
        <v>0</v>
      </c>
      <c r="I223" s="241">
        <f ca="1">+IFERROR(INDEX('Hoja de Trabajo para listado'!$A$155:$Z$1048576,MATCH($A223,'Hoja de Trabajo para listado'!$A$155:$A$1048576,0),MATCH((CUADRO!I$4&amp;$E223),'Hoja de Trabajo para listado'!$A$151:$Z$151,0)),0)+IFERROR(INDEX('Hoja de Trabajo para listado'!$AB$155:$BA$1048576,MATCH($A223,'Hoja de Trabajo para listado'!$AB$155:$AB$1048576,0),MATCH((CUADRO!I$4&amp;$E223),'Hoja de Trabajo para listado'!$AB$151:$BA$151,0)),0)+IFERROR(INDEX('Hoja de Trabajo para listado'!$BC$155:$CB$1048576,MATCH($A223,'Hoja de Trabajo para listado'!$BC$155:$BC$1048576,0),MATCH((CUADRO!I$4&amp;$E223),'Hoja de Trabajo para listado'!$BC$151:$CB$151,0)),0)+IFERROR(INDEX('Hoja de Trabajo para listado'!$DE$153:$DG$274,MATCH($A223,'Hoja de Trabajo para listado'!$DE$153:$DE$1048576,0),MATCH((CUADRO!I$4&amp;$E223),'Hoja de Trabajo para listado'!$DE$151:$DG$151,0)),0)+IFERROR(INDEX('Hoja de Trabajo para listado'!$CD$155:$DC$1048576,MATCH($A223,'Hoja de Trabajo para listado'!$CD$155:$CD$1048576,0),MATCH((CUADRO!I$4&amp;$E223),'Hoja de Trabajo para listado'!$CD$151:$DC$151,0)),0)</f>
        <v>0</v>
      </c>
      <c r="J223" s="241">
        <f ca="1">+IFERROR(INDEX('Hoja de Trabajo para listado'!$A$155:$Z$1048576,MATCH($A223,'Hoja de Trabajo para listado'!$A$155:$A$1048576,0),MATCH((CUADRO!J$4&amp;$E223),'Hoja de Trabajo para listado'!$A$151:$Z$151,0)),0)+IFERROR(INDEX('Hoja de Trabajo para listado'!$AB$155:$BA$1048576,MATCH($A223,'Hoja de Trabajo para listado'!$AB$155:$AB$1048576,0),MATCH((CUADRO!J$4&amp;$E223),'Hoja de Trabajo para listado'!$AB$151:$BA$151,0)),0)+IFERROR(INDEX('Hoja de Trabajo para listado'!$BC$155:$CB$1048576,MATCH($A223,'Hoja de Trabajo para listado'!$BC$155:$BC$1048576,0),MATCH((CUADRO!J$4&amp;$E223),'Hoja de Trabajo para listado'!$BC$151:$CB$151,0)),0)+IFERROR(INDEX('Hoja de Trabajo para listado'!$DE$153:$DG$274,MATCH($A223,'Hoja de Trabajo para listado'!$DE$153:$DE$1048576,0),MATCH((CUADRO!J$4&amp;$E223),'Hoja de Trabajo para listado'!$DE$151:$DG$151,0)),0)+IFERROR(INDEX('Hoja de Trabajo para listado'!$CD$155:$DC$1048576,MATCH($A223,'Hoja de Trabajo para listado'!$CD$155:$CD$1048576,0),MATCH((CUADRO!J$4&amp;$E223),'Hoja de Trabajo para listado'!$CD$151:$DC$151,0)),0)</f>
        <v>0</v>
      </c>
      <c r="K223" s="241">
        <f ca="1">+IFERROR(INDEX('Hoja de Trabajo para listado'!$A$155:$Z$1048576,MATCH($A223,'Hoja de Trabajo para listado'!$A$155:$A$1048576,0),MATCH((CUADRO!K$4&amp;$E223),'Hoja de Trabajo para listado'!$A$151:$Z$151,0)),0)+IFERROR(INDEX('Hoja de Trabajo para listado'!$AB$155:$BA$1048576,MATCH($A223,'Hoja de Trabajo para listado'!$AB$155:$AB$1048576,0),MATCH((CUADRO!K$4&amp;$E223),'Hoja de Trabajo para listado'!$AB$151:$BA$151,0)),0)+IFERROR(INDEX('Hoja de Trabajo para listado'!$BC$155:$CB$1048576,MATCH($A223,'Hoja de Trabajo para listado'!$BC$155:$BC$1048576,0),MATCH((CUADRO!K$4&amp;$E223),'Hoja de Trabajo para listado'!$BC$151:$CB$151,0)),0)+IFERROR(INDEX('Hoja de Trabajo para listado'!$DE$153:$DG$274,MATCH($A223,'Hoja de Trabajo para listado'!$DE$153:$DE$1048576,0),MATCH((CUADRO!K$4&amp;$E223),'Hoja de Trabajo para listado'!$DE$151:$DG$151,0)),0)+IFERROR(INDEX('Hoja de Trabajo para listado'!$CD$155:$DC$1048576,MATCH($A223,'Hoja de Trabajo para listado'!$CD$155:$CD$1048576,0),MATCH((CUADRO!K$4&amp;$E223),'Hoja de Trabajo para listado'!$CD$151:$DC$151,0)),0)</f>
        <v>0</v>
      </c>
      <c r="L223" s="241">
        <f ca="1">+IFERROR(INDEX('Hoja de Trabajo para listado'!$A$155:$Z$1048576,MATCH($A223,'Hoja de Trabajo para listado'!$A$155:$A$1048576,0),MATCH((CUADRO!L$4&amp;$E223),'Hoja de Trabajo para listado'!$A$151:$Z$151,0)),0)+IFERROR(INDEX('Hoja de Trabajo para listado'!$AB$155:$BA$1048576,MATCH($A223,'Hoja de Trabajo para listado'!$AB$155:$AB$1048576,0),MATCH((CUADRO!L$4&amp;$E223),'Hoja de Trabajo para listado'!$AB$151:$BA$151,0)),0)+IFERROR(INDEX('Hoja de Trabajo para listado'!$BC$155:$CB$1048576,MATCH($A223,'Hoja de Trabajo para listado'!$BC$155:$BC$1048576,0),MATCH((CUADRO!L$4&amp;$E223),'Hoja de Trabajo para listado'!$BC$151:$CB$151,0)),0)+IFERROR(INDEX('Hoja de Trabajo para listado'!$DE$153:$DG$274,MATCH($A223,'Hoja de Trabajo para listado'!$DE$153:$DE$1048576,0),MATCH((CUADRO!L$4&amp;$E223),'Hoja de Trabajo para listado'!$DE$151:$DG$151,0)),0)+IFERROR(INDEX('Hoja de Trabajo para listado'!$CD$155:$DC$1048576,MATCH($A223,'Hoja de Trabajo para listado'!$CD$155:$CD$1048576,0),MATCH((CUADRO!L$4&amp;$E223),'Hoja de Trabajo para listado'!$CD$151:$DC$151,0)),0)</f>
        <v>0</v>
      </c>
      <c r="M223" s="241">
        <f ca="1">+IFERROR(INDEX('Hoja de Trabajo para listado'!$A$155:$Z$1048576,MATCH($A223,'Hoja de Trabajo para listado'!$A$155:$A$1048576,0),MATCH((CUADRO!M$4&amp;$E223),'Hoja de Trabajo para listado'!$A$151:$Z$151,0)),0)+IFERROR(INDEX('Hoja de Trabajo para listado'!$AB$155:$BA$1048576,MATCH($A223,'Hoja de Trabajo para listado'!$AB$155:$AB$1048576,0),MATCH((CUADRO!M$4&amp;$E223),'Hoja de Trabajo para listado'!$AB$151:$BA$151,0)),0)+IFERROR(INDEX('Hoja de Trabajo para listado'!$BC$155:$CB$1048576,MATCH($A223,'Hoja de Trabajo para listado'!$BC$155:$BC$1048576,0),MATCH((CUADRO!M$4&amp;$E223),'Hoja de Trabajo para listado'!$BC$151:$CB$151,0)),0)+IFERROR(INDEX('Hoja de Trabajo para listado'!$DE$153:$DG$274,MATCH($A223,'Hoja de Trabajo para listado'!$DE$153:$DE$1048576,0),MATCH((CUADRO!M$4&amp;$E223),'Hoja de Trabajo para listado'!$DE$151:$DG$151,0)),0)+IFERROR(INDEX('Hoja de Trabajo para listado'!$CD$155:$DC$1048576,MATCH($A223,'Hoja de Trabajo para listado'!$CD$155:$CD$1048576,0),MATCH((CUADRO!M$4&amp;$E223),'Hoja de Trabajo para listado'!$CD$151:$DC$151,0)),0)</f>
        <v>0</v>
      </c>
      <c r="N223" s="241">
        <f ca="1">+IFERROR(INDEX('Hoja de Trabajo para listado'!$A$155:$Z$1048576,MATCH($A223,'Hoja de Trabajo para listado'!$A$155:$A$1048576,0),MATCH((CUADRO!N$4&amp;$E223),'Hoja de Trabajo para listado'!$A$151:$Z$151,0)),0)+IFERROR(INDEX('Hoja de Trabajo para listado'!$AB$155:$BA$1048576,MATCH($A223,'Hoja de Trabajo para listado'!$AB$155:$AB$1048576,0),MATCH((CUADRO!N$4&amp;$E223),'Hoja de Trabajo para listado'!$AB$151:$BA$151,0)),0)+IFERROR(INDEX('Hoja de Trabajo para listado'!$BC$155:$CB$1048576,MATCH($A223,'Hoja de Trabajo para listado'!$BC$155:$BC$1048576,0),MATCH((CUADRO!N$4&amp;$E223),'Hoja de Trabajo para listado'!$BC$151:$CB$151,0)),0)+IFERROR(INDEX('Hoja de Trabajo para listado'!$DE$153:$DG$274,MATCH($A223,'Hoja de Trabajo para listado'!$DE$153:$DE$1048576,0),MATCH((CUADRO!N$4&amp;$E223),'Hoja de Trabajo para listado'!$DE$151:$DG$151,0)),0)+IFERROR(INDEX('Hoja de Trabajo para listado'!$CD$155:$DC$1048576,MATCH($A223,'Hoja de Trabajo para listado'!$CD$155:$CD$1048576,0),MATCH((CUADRO!N$4&amp;$E223),'Hoja de Trabajo para listado'!$CD$151:$DC$151,0)),0)</f>
        <v>0</v>
      </c>
      <c r="O223" s="241">
        <f ca="1">+IFERROR(INDEX('Hoja de Trabajo para listado'!$A$155:$Z$1048576,MATCH($A223,'Hoja de Trabajo para listado'!$A$155:$A$1048576,0),MATCH((CUADRO!O$4&amp;$E223),'Hoja de Trabajo para listado'!$A$151:$Z$151,0)),0)+IFERROR(INDEX('Hoja de Trabajo para listado'!$AB$155:$BA$1048576,MATCH($A223,'Hoja de Trabajo para listado'!$AB$155:$AB$1048576,0),MATCH((CUADRO!O$4&amp;$E223),'Hoja de Trabajo para listado'!$AB$151:$BA$151,0)),0)+IFERROR(INDEX('Hoja de Trabajo para listado'!$BC$155:$CB$1048576,MATCH($A223,'Hoja de Trabajo para listado'!$BC$155:$BC$1048576,0),MATCH((CUADRO!O$4&amp;$E223),'Hoja de Trabajo para listado'!$BC$151:$CB$151,0)),0)+IFERROR(INDEX('Hoja de Trabajo para listado'!$DE$153:$DG$274,MATCH($A223,'Hoja de Trabajo para listado'!$DE$153:$DE$1048576,0),MATCH((CUADRO!O$4&amp;$E223),'Hoja de Trabajo para listado'!$DE$151:$DG$151,0)),0)+IFERROR(INDEX('Hoja de Trabajo para listado'!$CD$155:$DC$1048576,MATCH($A223,'Hoja de Trabajo para listado'!$CD$155:$CD$1048576,0),MATCH((CUADRO!O$4&amp;$E223),'Hoja de Trabajo para listado'!$CD$151:$DC$151,0)),0)</f>
        <v>0</v>
      </c>
      <c r="P223" s="241">
        <f ca="1">+IFERROR(INDEX('Hoja de Trabajo para listado'!$A$155:$Z$1048576,MATCH($A223,'Hoja de Trabajo para listado'!$A$155:$A$1048576,0),MATCH((CUADRO!P$4&amp;$E223),'Hoja de Trabajo para listado'!$A$151:$Z$151,0)),0)+IFERROR(INDEX('Hoja de Trabajo para listado'!$AB$155:$BA$1048576,MATCH($A223,'Hoja de Trabajo para listado'!$AB$155:$AB$1048576,0),MATCH((CUADRO!P$4&amp;$E223),'Hoja de Trabajo para listado'!$AB$151:$BA$151,0)),0)+IFERROR(INDEX('Hoja de Trabajo para listado'!$BC$155:$CB$1048576,MATCH($A223,'Hoja de Trabajo para listado'!$BC$155:$BC$1048576,0),MATCH((CUADRO!P$4&amp;$E223),'Hoja de Trabajo para listado'!$BC$151:$CB$151,0)),0)+IFERROR(INDEX('Hoja de Trabajo para listado'!$DE$153:$DG$274,MATCH($A223,'Hoja de Trabajo para listado'!$DE$153:$DE$1048576,0),MATCH((CUADRO!P$4&amp;$E223),'Hoja de Trabajo para listado'!$DE$151:$DG$151,0)),0)+IFERROR(INDEX('Hoja de Trabajo para listado'!$CD$155:$DC$1048576,MATCH($A223,'Hoja de Trabajo para listado'!$CD$155:$CD$1048576,0),MATCH((CUADRO!P$4&amp;$E223),'Hoja de Trabajo para listado'!$CD$151:$DC$151,0)),0)</f>
        <v>0</v>
      </c>
      <c r="Q223" s="241">
        <f ca="1">+IFERROR(INDEX('Hoja de Trabajo para listado'!$A$155:$Z$1048576,MATCH($A223,'Hoja de Trabajo para listado'!$A$155:$A$1048576,0),MATCH((CUADRO!Q$4&amp;$E223),'Hoja de Trabajo para listado'!$A$151:$Z$151,0)),0)+IFERROR(INDEX('Hoja de Trabajo para listado'!$AB$155:$BA$1048576,MATCH($A223,'Hoja de Trabajo para listado'!$AB$155:$AB$1048576,0),MATCH((CUADRO!Q$4&amp;$E223),'Hoja de Trabajo para listado'!$AB$151:$BA$151,0)),0)+IFERROR(INDEX('Hoja de Trabajo para listado'!$BC$155:$CB$1048576,MATCH($A223,'Hoja de Trabajo para listado'!$BC$155:$BC$1048576,0),MATCH((CUADRO!Q$4&amp;$E223),'Hoja de Trabajo para listado'!$BC$151:$CB$151,0)),0)+IFERROR(INDEX('Hoja de Trabajo para listado'!$DE$153:$DG$274,MATCH($A223,'Hoja de Trabajo para listado'!$DE$153:$DE$1048576,0),MATCH((CUADRO!Q$4&amp;$E223),'Hoja de Trabajo para listado'!$DE$151:$DG$151,0)),0)+IFERROR(INDEX('Hoja de Trabajo para listado'!$CD$155:$DC$1048576,MATCH($A223,'Hoja de Trabajo para listado'!$CD$155:$CD$1048576,0),MATCH((CUADRO!Q$4&amp;$E223),'Hoja de Trabajo para listado'!$CD$151:$DC$151,0)),0)</f>
        <v>0</v>
      </c>
      <c r="R223" s="241">
        <f t="shared" ca="1" si="6"/>
        <v>0</v>
      </c>
      <c r="S223" s="241"/>
      <c r="T223" s="241">
        <f ca="1">+T224</f>
        <v>1530000</v>
      </c>
      <c r="U223" s="240">
        <f t="shared" si="7"/>
        <v>1</v>
      </c>
    </row>
    <row r="224" spans="1:21" ht="15" hidden="1" customHeight="1">
      <c r="A224" s="32">
        <v>302</v>
      </c>
      <c r="B224" s="382"/>
      <c r="C224" s="305" t="str">
        <f>+VLOOKUP(A224,bd_lista!$A$3:$C$592,3,FALSE)</f>
        <v>Servicio Departamental de Riego - Potosí</v>
      </c>
      <c r="D224" s="384"/>
      <c r="E224" s="305" t="s">
        <v>684</v>
      </c>
      <c r="F224" s="243">
        <f ca="1">+IFERROR(INDEX('Hoja de Trabajo para listado'!$A$155:$Z$1048576,MATCH($A224,'Hoja de Trabajo para listado'!$A$155:$A$1048576,0),MATCH((CUADRO!F$4&amp;$E224),'Hoja de Trabajo para listado'!$A$151:$Z$151,0)),0)+IFERROR(INDEX('Hoja de Trabajo para listado'!$AB$155:$BA$1048576,MATCH($A224,'Hoja de Trabajo para listado'!$AB$155:$AB$1048576,0),MATCH((CUADRO!F$4&amp;$E224),'Hoja de Trabajo para listado'!$AB$151:$BA$151,0)),0)+IFERROR(INDEX('Hoja de Trabajo para listado'!$BC$155:$CB$1048576,MATCH($A224,'Hoja de Trabajo para listado'!$BC$155:$BC$1048576,0),MATCH((CUADRO!F$4&amp;$E224),'Hoja de Trabajo para listado'!$BC$151:$CB$151,0)),0)+IFERROR(INDEX('Hoja de Trabajo para listado'!$DE$153:$DG$274,MATCH($A224,'Hoja de Trabajo para listado'!$DE$153:$DE$1048576,0),MATCH((CUADRO!F$4&amp;$E224),'Hoja de Trabajo para listado'!$DE$151:$DG$151,0)),0)+IFERROR(INDEX('Hoja de Trabajo para listado'!$CD$155:$DC$1048576,MATCH($A224,'Hoja de Trabajo para listado'!$CD$155:$CD$1048576,0),MATCH((CUADRO!F$4&amp;$E224),'Hoja de Trabajo para listado'!$CD$151:$DC$151,0)),0)</f>
        <v>0</v>
      </c>
      <c r="G224" s="243">
        <f ca="1">+IFERROR(INDEX('Hoja de Trabajo para listado'!$A$155:$Z$1048576,MATCH($A224,'Hoja de Trabajo para listado'!$A$155:$A$1048576,0),MATCH((CUADRO!G$4&amp;$E224),'Hoja de Trabajo para listado'!$A$151:$Z$151,0)),0)+IFERROR(INDEX('Hoja de Trabajo para listado'!$AB$155:$BA$1048576,MATCH($A224,'Hoja de Trabajo para listado'!$AB$155:$AB$1048576,0),MATCH((CUADRO!G$4&amp;$E224),'Hoja de Trabajo para listado'!$AB$151:$BA$151,0)),0)+IFERROR(INDEX('Hoja de Trabajo para listado'!$BC$155:$CB$1048576,MATCH($A224,'Hoja de Trabajo para listado'!$BC$155:$BC$1048576,0),MATCH((CUADRO!G$4&amp;$E224),'Hoja de Trabajo para listado'!$BC$151:$CB$151,0)),0)+IFERROR(INDEX('Hoja de Trabajo para listado'!$DE$153:$DG$274,MATCH($A224,'Hoja de Trabajo para listado'!$DE$153:$DE$1048576,0),MATCH((CUADRO!G$4&amp;$E224),'Hoja de Trabajo para listado'!$DE$151:$DG$151,0)),0)+IFERROR(INDEX('Hoja de Trabajo para listado'!$CD$155:$DC$1048576,MATCH($A224,'Hoja de Trabajo para listado'!$CD$155:$CD$1048576,0),MATCH((CUADRO!G$4&amp;$E224),'Hoja de Trabajo para listado'!$CD$151:$DC$151,0)),0)</f>
        <v>0</v>
      </c>
      <c r="H224" s="243">
        <f ca="1">+IFERROR(INDEX('Hoja de Trabajo para listado'!$A$155:$Z$1048576,MATCH($A224,'Hoja de Trabajo para listado'!$A$155:$A$1048576,0),MATCH((CUADRO!H$4&amp;$E224),'Hoja de Trabajo para listado'!$A$151:$Z$151,0)),0)+IFERROR(INDEX('Hoja de Trabajo para listado'!$AB$155:$BA$1048576,MATCH($A224,'Hoja de Trabajo para listado'!$AB$155:$AB$1048576,0),MATCH((CUADRO!H$4&amp;$E224),'Hoja de Trabajo para listado'!$AB$151:$BA$151,0)),0)+IFERROR(INDEX('Hoja de Trabajo para listado'!$BC$155:$CB$1048576,MATCH($A224,'Hoja de Trabajo para listado'!$BC$155:$BC$1048576,0),MATCH((CUADRO!H$4&amp;$E224),'Hoja de Trabajo para listado'!$BC$151:$CB$151,0)),0)+IFERROR(INDEX('Hoja de Trabajo para listado'!$DE$153:$DG$274,MATCH($A224,'Hoja de Trabajo para listado'!$DE$153:$DE$1048576,0),MATCH((CUADRO!H$4&amp;$E224),'Hoja de Trabajo para listado'!$DE$151:$DG$151,0)),0)+IFERROR(INDEX('Hoja de Trabajo para listado'!$CD$155:$DC$1048576,MATCH($A224,'Hoja de Trabajo para listado'!$CD$155:$CD$1048576,0),MATCH((CUADRO!H$4&amp;$E224),'Hoja de Trabajo para listado'!$CD$151:$DC$151,0)),0)</f>
        <v>0</v>
      </c>
      <c r="I224" s="243">
        <f ca="1">+IFERROR(INDEX('Hoja de Trabajo para listado'!$A$155:$Z$1048576,MATCH($A224,'Hoja de Trabajo para listado'!$A$155:$A$1048576,0),MATCH((CUADRO!I$4&amp;$E224),'Hoja de Trabajo para listado'!$A$151:$Z$151,0)),0)+IFERROR(INDEX('Hoja de Trabajo para listado'!$AB$155:$BA$1048576,MATCH($A224,'Hoja de Trabajo para listado'!$AB$155:$AB$1048576,0),MATCH((CUADRO!I$4&amp;$E224),'Hoja de Trabajo para listado'!$AB$151:$BA$151,0)),0)+IFERROR(INDEX('Hoja de Trabajo para listado'!$BC$155:$CB$1048576,MATCH($A224,'Hoja de Trabajo para listado'!$BC$155:$BC$1048576,0),MATCH((CUADRO!I$4&amp;$E224),'Hoja de Trabajo para listado'!$BC$151:$CB$151,0)),0)+IFERROR(INDEX('Hoja de Trabajo para listado'!$DE$153:$DG$274,MATCH($A224,'Hoja de Trabajo para listado'!$DE$153:$DE$1048576,0),MATCH((CUADRO!I$4&amp;$E224),'Hoja de Trabajo para listado'!$DE$151:$DG$151,0)),0)+IFERROR(INDEX('Hoja de Trabajo para listado'!$CD$155:$DC$1048576,MATCH($A224,'Hoja de Trabajo para listado'!$CD$155:$CD$1048576,0),MATCH((CUADRO!I$4&amp;$E224),'Hoja de Trabajo para listado'!$CD$151:$DC$151,0)),0)</f>
        <v>1530000</v>
      </c>
      <c r="J224" s="243">
        <f ca="1">+IFERROR(INDEX('Hoja de Trabajo para listado'!$A$155:$Z$1048576,MATCH($A224,'Hoja de Trabajo para listado'!$A$155:$A$1048576,0),MATCH((CUADRO!J$4&amp;$E224),'Hoja de Trabajo para listado'!$A$151:$Z$151,0)),0)+IFERROR(INDEX('Hoja de Trabajo para listado'!$AB$155:$BA$1048576,MATCH($A224,'Hoja de Trabajo para listado'!$AB$155:$AB$1048576,0),MATCH((CUADRO!J$4&amp;$E224),'Hoja de Trabajo para listado'!$AB$151:$BA$151,0)),0)+IFERROR(INDEX('Hoja de Trabajo para listado'!$BC$155:$CB$1048576,MATCH($A224,'Hoja de Trabajo para listado'!$BC$155:$BC$1048576,0),MATCH((CUADRO!J$4&amp;$E224),'Hoja de Trabajo para listado'!$BC$151:$CB$151,0)),0)+IFERROR(INDEX('Hoja de Trabajo para listado'!$DE$153:$DG$274,MATCH($A224,'Hoja de Trabajo para listado'!$DE$153:$DE$1048576,0),MATCH((CUADRO!J$4&amp;$E224),'Hoja de Trabajo para listado'!$DE$151:$DG$151,0)),0)+IFERROR(INDEX('Hoja de Trabajo para listado'!$CD$155:$DC$1048576,MATCH($A224,'Hoja de Trabajo para listado'!$CD$155:$CD$1048576,0),MATCH((CUADRO!J$4&amp;$E224),'Hoja de Trabajo para listado'!$CD$151:$DC$151,0)),0)</f>
        <v>0</v>
      </c>
      <c r="K224" s="243">
        <f ca="1">+IFERROR(INDEX('Hoja de Trabajo para listado'!$A$155:$Z$1048576,MATCH($A224,'Hoja de Trabajo para listado'!$A$155:$A$1048576,0),MATCH((CUADRO!K$4&amp;$E224),'Hoja de Trabajo para listado'!$A$151:$Z$151,0)),0)+IFERROR(INDEX('Hoja de Trabajo para listado'!$AB$155:$BA$1048576,MATCH($A224,'Hoja de Trabajo para listado'!$AB$155:$AB$1048576,0),MATCH((CUADRO!K$4&amp;$E224),'Hoja de Trabajo para listado'!$AB$151:$BA$151,0)),0)+IFERROR(INDEX('Hoja de Trabajo para listado'!$BC$155:$CB$1048576,MATCH($A224,'Hoja de Trabajo para listado'!$BC$155:$BC$1048576,0),MATCH((CUADRO!K$4&amp;$E224),'Hoja de Trabajo para listado'!$BC$151:$CB$151,0)),0)+IFERROR(INDEX('Hoja de Trabajo para listado'!$DE$153:$DG$274,MATCH($A224,'Hoja de Trabajo para listado'!$DE$153:$DE$1048576,0),MATCH((CUADRO!K$4&amp;$E224),'Hoja de Trabajo para listado'!$DE$151:$DG$151,0)),0)+IFERROR(INDEX('Hoja de Trabajo para listado'!$CD$155:$DC$1048576,MATCH($A224,'Hoja de Trabajo para listado'!$CD$155:$CD$1048576,0),MATCH((CUADRO!K$4&amp;$E224),'Hoja de Trabajo para listado'!$CD$151:$DC$151,0)),0)</f>
        <v>0</v>
      </c>
      <c r="L224" s="243">
        <f ca="1">+IFERROR(INDEX('Hoja de Trabajo para listado'!$A$155:$Z$1048576,MATCH($A224,'Hoja de Trabajo para listado'!$A$155:$A$1048576,0),MATCH((CUADRO!L$4&amp;$E224),'Hoja de Trabajo para listado'!$A$151:$Z$151,0)),0)+IFERROR(INDEX('Hoja de Trabajo para listado'!$AB$155:$BA$1048576,MATCH($A224,'Hoja de Trabajo para listado'!$AB$155:$AB$1048576,0),MATCH((CUADRO!L$4&amp;$E224),'Hoja de Trabajo para listado'!$AB$151:$BA$151,0)),0)+IFERROR(INDEX('Hoja de Trabajo para listado'!$BC$155:$CB$1048576,MATCH($A224,'Hoja de Trabajo para listado'!$BC$155:$BC$1048576,0),MATCH((CUADRO!L$4&amp;$E224),'Hoja de Trabajo para listado'!$BC$151:$CB$151,0)),0)+IFERROR(INDEX('Hoja de Trabajo para listado'!$DE$153:$DG$274,MATCH($A224,'Hoja de Trabajo para listado'!$DE$153:$DE$1048576,0),MATCH((CUADRO!L$4&amp;$E224),'Hoja de Trabajo para listado'!$DE$151:$DG$151,0)),0)+IFERROR(INDEX('Hoja de Trabajo para listado'!$CD$155:$DC$1048576,MATCH($A224,'Hoja de Trabajo para listado'!$CD$155:$CD$1048576,0),MATCH((CUADRO!L$4&amp;$E224),'Hoja de Trabajo para listado'!$CD$151:$DC$151,0)),0)</f>
        <v>0</v>
      </c>
      <c r="M224" s="243">
        <f ca="1">+IFERROR(INDEX('Hoja de Trabajo para listado'!$A$155:$Z$1048576,MATCH($A224,'Hoja de Trabajo para listado'!$A$155:$A$1048576,0),MATCH((CUADRO!M$4&amp;$E224),'Hoja de Trabajo para listado'!$A$151:$Z$151,0)),0)+IFERROR(INDEX('Hoja de Trabajo para listado'!$AB$155:$BA$1048576,MATCH($A224,'Hoja de Trabajo para listado'!$AB$155:$AB$1048576,0),MATCH((CUADRO!M$4&amp;$E224),'Hoja de Trabajo para listado'!$AB$151:$BA$151,0)),0)+IFERROR(INDEX('Hoja de Trabajo para listado'!$BC$155:$CB$1048576,MATCH($A224,'Hoja de Trabajo para listado'!$BC$155:$BC$1048576,0),MATCH((CUADRO!M$4&amp;$E224),'Hoja de Trabajo para listado'!$BC$151:$CB$151,0)),0)+IFERROR(INDEX('Hoja de Trabajo para listado'!$DE$153:$DG$274,MATCH($A224,'Hoja de Trabajo para listado'!$DE$153:$DE$1048576,0),MATCH((CUADRO!M$4&amp;$E224),'Hoja de Trabajo para listado'!$DE$151:$DG$151,0)),0)+IFERROR(INDEX('Hoja de Trabajo para listado'!$CD$155:$DC$1048576,MATCH($A224,'Hoja de Trabajo para listado'!$CD$155:$CD$1048576,0),MATCH((CUADRO!M$4&amp;$E224),'Hoja de Trabajo para listado'!$CD$151:$DC$151,0)),0)</f>
        <v>0</v>
      </c>
      <c r="N224" s="243">
        <f ca="1">+IFERROR(INDEX('Hoja de Trabajo para listado'!$A$155:$Z$1048576,MATCH($A224,'Hoja de Trabajo para listado'!$A$155:$A$1048576,0),MATCH((CUADRO!N$4&amp;$E224),'Hoja de Trabajo para listado'!$A$151:$Z$151,0)),0)+IFERROR(INDEX('Hoja de Trabajo para listado'!$AB$155:$BA$1048576,MATCH($A224,'Hoja de Trabajo para listado'!$AB$155:$AB$1048576,0),MATCH((CUADRO!N$4&amp;$E224),'Hoja de Trabajo para listado'!$AB$151:$BA$151,0)),0)+IFERROR(INDEX('Hoja de Trabajo para listado'!$BC$155:$CB$1048576,MATCH($A224,'Hoja de Trabajo para listado'!$BC$155:$BC$1048576,0),MATCH((CUADRO!N$4&amp;$E224),'Hoja de Trabajo para listado'!$BC$151:$CB$151,0)),0)+IFERROR(INDEX('Hoja de Trabajo para listado'!$DE$153:$DG$274,MATCH($A224,'Hoja de Trabajo para listado'!$DE$153:$DE$1048576,0),MATCH((CUADRO!N$4&amp;$E224),'Hoja de Trabajo para listado'!$DE$151:$DG$151,0)),0)+IFERROR(INDEX('Hoja de Trabajo para listado'!$CD$155:$DC$1048576,MATCH($A224,'Hoja de Trabajo para listado'!$CD$155:$CD$1048576,0),MATCH((CUADRO!N$4&amp;$E224),'Hoja de Trabajo para listado'!$CD$151:$DC$151,0)),0)</f>
        <v>0</v>
      </c>
      <c r="O224" s="243">
        <f ca="1">+IFERROR(INDEX('Hoja de Trabajo para listado'!$A$155:$Z$1048576,MATCH($A224,'Hoja de Trabajo para listado'!$A$155:$A$1048576,0),MATCH((CUADRO!O$4&amp;$E224),'Hoja de Trabajo para listado'!$A$151:$Z$151,0)),0)+IFERROR(INDEX('Hoja de Trabajo para listado'!$AB$155:$BA$1048576,MATCH($A224,'Hoja de Trabajo para listado'!$AB$155:$AB$1048576,0),MATCH((CUADRO!O$4&amp;$E224),'Hoja de Trabajo para listado'!$AB$151:$BA$151,0)),0)+IFERROR(INDEX('Hoja de Trabajo para listado'!$BC$155:$CB$1048576,MATCH($A224,'Hoja de Trabajo para listado'!$BC$155:$BC$1048576,0),MATCH((CUADRO!O$4&amp;$E224),'Hoja de Trabajo para listado'!$BC$151:$CB$151,0)),0)+IFERROR(INDEX('Hoja de Trabajo para listado'!$DE$153:$DG$274,MATCH($A224,'Hoja de Trabajo para listado'!$DE$153:$DE$1048576,0),MATCH((CUADRO!O$4&amp;$E224),'Hoja de Trabajo para listado'!$DE$151:$DG$151,0)),0)+IFERROR(INDEX('Hoja de Trabajo para listado'!$CD$155:$DC$1048576,MATCH($A224,'Hoja de Trabajo para listado'!$CD$155:$CD$1048576,0),MATCH((CUADRO!O$4&amp;$E224),'Hoja de Trabajo para listado'!$CD$151:$DC$151,0)),0)</f>
        <v>0</v>
      </c>
      <c r="P224" s="243">
        <f ca="1">+IFERROR(INDEX('Hoja de Trabajo para listado'!$A$155:$Z$1048576,MATCH($A224,'Hoja de Trabajo para listado'!$A$155:$A$1048576,0),MATCH((CUADRO!P$4&amp;$E224),'Hoja de Trabajo para listado'!$A$151:$Z$151,0)),0)+IFERROR(INDEX('Hoja de Trabajo para listado'!$AB$155:$BA$1048576,MATCH($A224,'Hoja de Trabajo para listado'!$AB$155:$AB$1048576,0),MATCH((CUADRO!P$4&amp;$E224),'Hoja de Trabajo para listado'!$AB$151:$BA$151,0)),0)+IFERROR(INDEX('Hoja de Trabajo para listado'!$BC$155:$CB$1048576,MATCH($A224,'Hoja de Trabajo para listado'!$BC$155:$BC$1048576,0),MATCH((CUADRO!P$4&amp;$E224),'Hoja de Trabajo para listado'!$BC$151:$CB$151,0)),0)+IFERROR(INDEX('Hoja de Trabajo para listado'!$DE$153:$DG$274,MATCH($A224,'Hoja de Trabajo para listado'!$DE$153:$DE$1048576,0),MATCH((CUADRO!P$4&amp;$E224),'Hoja de Trabajo para listado'!$DE$151:$DG$151,0)),0)+IFERROR(INDEX('Hoja de Trabajo para listado'!$CD$155:$DC$1048576,MATCH($A224,'Hoja de Trabajo para listado'!$CD$155:$CD$1048576,0),MATCH((CUADRO!P$4&amp;$E224),'Hoja de Trabajo para listado'!$CD$151:$DC$151,0)),0)</f>
        <v>0</v>
      </c>
      <c r="Q224" s="243">
        <f ca="1">+IFERROR(INDEX('Hoja de Trabajo para listado'!$A$155:$Z$1048576,MATCH($A224,'Hoja de Trabajo para listado'!$A$155:$A$1048576,0),MATCH((CUADRO!Q$4&amp;$E224),'Hoja de Trabajo para listado'!$A$151:$Z$151,0)),0)+IFERROR(INDEX('Hoja de Trabajo para listado'!$AB$155:$BA$1048576,MATCH($A224,'Hoja de Trabajo para listado'!$AB$155:$AB$1048576,0),MATCH((CUADRO!Q$4&amp;$E224),'Hoja de Trabajo para listado'!$AB$151:$BA$151,0)),0)+IFERROR(INDEX('Hoja de Trabajo para listado'!$BC$155:$CB$1048576,MATCH($A224,'Hoja de Trabajo para listado'!$BC$155:$BC$1048576,0),MATCH((CUADRO!Q$4&amp;$E224),'Hoja de Trabajo para listado'!$BC$151:$CB$151,0)),0)+IFERROR(INDEX('Hoja de Trabajo para listado'!$DE$153:$DG$274,MATCH($A224,'Hoja de Trabajo para listado'!$DE$153:$DE$1048576,0),MATCH((CUADRO!Q$4&amp;$E224),'Hoja de Trabajo para listado'!$DE$151:$DG$151,0)),0)+IFERROR(INDEX('Hoja de Trabajo para listado'!$CD$155:$DC$1048576,MATCH($A224,'Hoja de Trabajo para listado'!$CD$155:$CD$1048576,0),MATCH((CUADRO!Q$4&amp;$E224),'Hoja de Trabajo para listado'!$CD$151:$DC$151,0)),0)</f>
        <v>0</v>
      </c>
      <c r="R224" s="243">
        <f t="shared" ca="1" si="6"/>
        <v>1530000</v>
      </c>
      <c r="S224" s="243">
        <f ca="1">+R223+R224</f>
        <v>1530000</v>
      </c>
      <c r="T224" s="243">
        <f ca="1">+S224</f>
        <v>1530000</v>
      </c>
      <c r="U224" s="242">
        <f t="shared" si="7"/>
        <v>2</v>
      </c>
    </row>
    <row r="225" spans="1:21" ht="15" hidden="1" customHeight="1">
      <c r="A225" s="249">
        <v>303</v>
      </c>
      <c r="B225" s="381">
        <f>+A225</f>
        <v>303</v>
      </c>
      <c r="C225" s="245" t="e">
        <f>+VLOOKUP(A225,bd_lista!$A$3:$C$592,3,FALSE)</f>
        <v>#N/A</v>
      </c>
      <c r="D225" s="383" t="e">
        <f>+C225</f>
        <v>#N/A</v>
      </c>
      <c r="E225" s="245" t="s">
        <v>683</v>
      </c>
      <c r="F225" s="241">
        <f ca="1">+IFERROR(INDEX('Hoja de Trabajo para listado'!$A$155:$Z$1048576,MATCH($A225,'Hoja de Trabajo para listado'!$A$155:$A$1048576,0),MATCH((CUADRO!F$4&amp;$E225),'Hoja de Trabajo para listado'!$A$151:$Z$151,0)),0)+IFERROR(INDEX('Hoja de Trabajo para listado'!$AB$155:$BA$1048576,MATCH($A225,'Hoja de Trabajo para listado'!$AB$155:$AB$1048576,0),MATCH((CUADRO!F$4&amp;$E225),'Hoja de Trabajo para listado'!$AB$151:$BA$151,0)),0)+IFERROR(INDEX('Hoja de Trabajo para listado'!$BC$155:$CB$1048576,MATCH($A225,'Hoja de Trabajo para listado'!$BC$155:$BC$1048576,0),MATCH((CUADRO!F$4&amp;$E225),'Hoja de Trabajo para listado'!$BC$151:$CB$151,0)),0)+IFERROR(INDEX('Hoja de Trabajo para listado'!$DE$153:$DG$274,MATCH($A225,'Hoja de Trabajo para listado'!$DE$153:$DE$1048576,0),MATCH((CUADRO!F$4&amp;$E225),'Hoja de Trabajo para listado'!$DE$151:$DG$151,0)),0)+IFERROR(INDEX('Hoja de Trabajo para listado'!$CD$155:$DC$1048576,MATCH($A225,'Hoja de Trabajo para listado'!$CD$155:$CD$1048576,0),MATCH((CUADRO!F$4&amp;$E225),'Hoja de Trabajo para listado'!$CD$151:$DC$151,0)),0)</f>
        <v>0</v>
      </c>
      <c r="G225" s="241">
        <f ca="1">+IFERROR(INDEX('Hoja de Trabajo para listado'!$A$155:$Z$1048576,MATCH($A225,'Hoja de Trabajo para listado'!$A$155:$A$1048576,0),MATCH((CUADRO!G$4&amp;$E225),'Hoja de Trabajo para listado'!$A$151:$Z$151,0)),0)+IFERROR(INDEX('Hoja de Trabajo para listado'!$AB$155:$BA$1048576,MATCH($A225,'Hoja de Trabajo para listado'!$AB$155:$AB$1048576,0),MATCH((CUADRO!G$4&amp;$E225),'Hoja de Trabajo para listado'!$AB$151:$BA$151,0)),0)+IFERROR(INDEX('Hoja de Trabajo para listado'!$BC$155:$CB$1048576,MATCH($A225,'Hoja de Trabajo para listado'!$BC$155:$BC$1048576,0),MATCH((CUADRO!G$4&amp;$E225),'Hoja de Trabajo para listado'!$BC$151:$CB$151,0)),0)+IFERROR(INDEX('Hoja de Trabajo para listado'!$DE$153:$DG$274,MATCH($A225,'Hoja de Trabajo para listado'!$DE$153:$DE$1048576,0),MATCH((CUADRO!G$4&amp;$E225),'Hoja de Trabajo para listado'!$DE$151:$DG$151,0)),0)+IFERROR(INDEX('Hoja de Trabajo para listado'!$CD$155:$DC$1048576,MATCH($A225,'Hoja de Trabajo para listado'!$CD$155:$CD$1048576,0),MATCH((CUADRO!G$4&amp;$E225),'Hoja de Trabajo para listado'!$CD$151:$DC$151,0)),0)</f>
        <v>0</v>
      </c>
      <c r="H225" s="241">
        <f ca="1">+IFERROR(INDEX('Hoja de Trabajo para listado'!$A$155:$Z$1048576,MATCH($A225,'Hoja de Trabajo para listado'!$A$155:$A$1048576,0),MATCH((CUADRO!H$4&amp;$E225),'Hoja de Trabajo para listado'!$A$151:$Z$151,0)),0)+IFERROR(INDEX('Hoja de Trabajo para listado'!$AB$155:$BA$1048576,MATCH($A225,'Hoja de Trabajo para listado'!$AB$155:$AB$1048576,0),MATCH((CUADRO!H$4&amp;$E225),'Hoja de Trabajo para listado'!$AB$151:$BA$151,0)),0)+IFERROR(INDEX('Hoja de Trabajo para listado'!$BC$155:$CB$1048576,MATCH($A225,'Hoja de Trabajo para listado'!$BC$155:$BC$1048576,0),MATCH((CUADRO!H$4&amp;$E225),'Hoja de Trabajo para listado'!$BC$151:$CB$151,0)),0)+IFERROR(INDEX('Hoja de Trabajo para listado'!$DE$153:$DG$274,MATCH($A225,'Hoja de Trabajo para listado'!$DE$153:$DE$1048576,0),MATCH((CUADRO!H$4&amp;$E225),'Hoja de Trabajo para listado'!$DE$151:$DG$151,0)),0)+IFERROR(INDEX('Hoja de Trabajo para listado'!$CD$155:$DC$1048576,MATCH($A225,'Hoja de Trabajo para listado'!$CD$155:$CD$1048576,0),MATCH((CUADRO!H$4&amp;$E225),'Hoja de Trabajo para listado'!$CD$151:$DC$151,0)),0)</f>
        <v>0</v>
      </c>
      <c r="I225" s="241">
        <f ca="1">+IFERROR(INDEX('Hoja de Trabajo para listado'!$A$155:$Z$1048576,MATCH($A225,'Hoja de Trabajo para listado'!$A$155:$A$1048576,0),MATCH((CUADRO!I$4&amp;$E225),'Hoja de Trabajo para listado'!$A$151:$Z$151,0)),0)+IFERROR(INDEX('Hoja de Trabajo para listado'!$AB$155:$BA$1048576,MATCH($A225,'Hoja de Trabajo para listado'!$AB$155:$AB$1048576,0),MATCH((CUADRO!I$4&amp;$E225),'Hoja de Trabajo para listado'!$AB$151:$BA$151,0)),0)+IFERROR(INDEX('Hoja de Trabajo para listado'!$BC$155:$CB$1048576,MATCH($A225,'Hoja de Trabajo para listado'!$BC$155:$BC$1048576,0),MATCH((CUADRO!I$4&amp;$E225),'Hoja de Trabajo para listado'!$BC$151:$CB$151,0)),0)+IFERROR(INDEX('Hoja de Trabajo para listado'!$DE$153:$DG$274,MATCH($A225,'Hoja de Trabajo para listado'!$DE$153:$DE$1048576,0),MATCH((CUADRO!I$4&amp;$E225),'Hoja de Trabajo para listado'!$DE$151:$DG$151,0)),0)+IFERROR(INDEX('Hoja de Trabajo para listado'!$CD$155:$DC$1048576,MATCH($A225,'Hoja de Trabajo para listado'!$CD$155:$CD$1048576,0),MATCH((CUADRO!I$4&amp;$E225),'Hoja de Trabajo para listado'!$CD$151:$DC$151,0)),0)</f>
        <v>0</v>
      </c>
      <c r="J225" s="241">
        <f ca="1">+IFERROR(INDEX('Hoja de Trabajo para listado'!$A$155:$Z$1048576,MATCH($A225,'Hoja de Trabajo para listado'!$A$155:$A$1048576,0),MATCH((CUADRO!J$4&amp;$E225),'Hoja de Trabajo para listado'!$A$151:$Z$151,0)),0)+IFERROR(INDEX('Hoja de Trabajo para listado'!$AB$155:$BA$1048576,MATCH($A225,'Hoja de Trabajo para listado'!$AB$155:$AB$1048576,0),MATCH((CUADRO!J$4&amp;$E225),'Hoja de Trabajo para listado'!$AB$151:$BA$151,0)),0)+IFERROR(INDEX('Hoja de Trabajo para listado'!$BC$155:$CB$1048576,MATCH($A225,'Hoja de Trabajo para listado'!$BC$155:$BC$1048576,0),MATCH((CUADRO!J$4&amp;$E225),'Hoja de Trabajo para listado'!$BC$151:$CB$151,0)),0)+IFERROR(INDEX('Hoja de Trabajo para listado'!$DE$153:$DG$274,MATCH($A225,'Hoja de Trabajo para listado'!$DE$153:$DE$1048576,0),MATCH((CUADRO!J$4&amp;$E225),'Hoja de Trabajo para listado'!$DE$151:$DG$151,0)),0)+IFERROR(INDEX('Hoja de Trabajo para listado'!$CD$155:$DC$1048576,MATCH($A225,'Hoja de Trabajo para listado'!$CD$155:$CD$1048576,0),MATCH((CUADRO!J$4&amp;$E225),'Hoja de Trabajo para listado'!$CD$151:$DC$151,0)),0)</f>
        <v>0</v>
      </c>
      <c r="K225" s="241">
        <f ca="1">+IFERROR(INDEX('Hoja de Trabajo para listado'!$A$155:$Z$1048576,MATCH($A225,'Hoja de Trabajo para listado'!$A$155:$A$1048576,0),MATCH((CUADRO!K$4&amp;$E225),'Hoja de Trabajo para listado'!$A$151:$Z$151,0)),0)+IFERROR(INDEX('Hoja de Trabajo para listado'!$AB$155:$BA$1048576,MATCH($A225,'Hoja de Trabajo para listado'!$AB$155:$AB$1048576,0),MATCH((CUADRO!K$4&amp;$E225),'Hoja de Trabajo para listado'!$AB$151:$BA$151,0)),0)+IFERROR(INDEX('Hoja de Trabajo para listado'!$BC$155:$CB$1048576,MATCH($A225,'Hoja de Trabajo para listado'!$BC$155:$BC$1048576,0),MATCH((CUADRO!K$4&amp;$E225),'Hoja de Trabajo para listado'!$BC$151:$CB$151,0)),0)+IFERROR(INDEX('Hoja de Trabajo para listado'!$DE$153:$DG$274,MATCH($A225,'Hoja de Trabajo para listado'!$DE$153:$DE$1048576,0),MATCH((CUADRO!K$4&amp;$E225),'Hoja de Trabajo para listado'!$DE$151:$DG$151,0)),0)+IFERROR(INDEX('Hoja de Trabajo para listado'!$CD$155:$DC$1048576,MATCH($A225,'Hoja de Trabajo para listado'!$CD$155:$CD$1048576,0),MATCH((CUADRO!K$4&amp;$E225),'Hoja de Trabajo para listado'!$CD$151:$DC$151,0)),0)</f>
        <v>0</v>
      </c>
      <c r="L225" s="241">
        <f ca="1">+IFERROR(INDEX('Hoja de Trabajo para listado'!$A$155:$Z$1048576,MATCH($A225,'Hoja de Trabajo para listado'!$A$155:$A$1048576,0),MATCH((CUADRO!L$4&amp;$E225),'Hoja de Trabajo para listado'!$A$151:$Z$151,0)),0)+IFERROR(INDEX('Hoja de Trabajo para listado'!$AB$155:$BA$1048576,MATCH($A225,'Hoja de Trabajo para listado'!$AB$155:$AB$1048576,0),MATCH((CUADRO!L$4&amp;$E225),'Hoja de Trabajo para listado'!$AB$151:$BA$151,0)),0)+IFERROR(INDEX('Hoja de Trabajo para listado'!$BC$155:$CB$1048576,MATCH($A225,'Hoja de Trabajo para listado'!$BC$155:$BC$1048576,0),MATCH((CUADRO!L$4&amp;$E225),'Hoja de Trabajo para listado'!$BC$151:$CB$151,0)),0)+IFERROR(INDEX('Hoja de Trabajo para listado'!$DE$153:$DG$274,MATCH($A225,'Hoja de Trabajo para listado'!$DE$153:$DE$1048576,0),MATCH((CUADRO!L$4&amp;$E225),'Hoja de Trabajo para listado'!$DE$151:$DG$151,0)),0)+IFERROR(INDEX('Hoja de Trabajo para listado'!$CD$155:$DC$1048576,MATCH($A225,'Hoja de Trabajo para listado'!$CD$155:$CD$1048576,0),MATCH((CUADRO!L$4&amp;$E225),'Hoja de Trabajo para listado'!$CD$151:$DC$151,0)),0)</f>
        <v>0</v>
      </c>
      <c r="M225" s="241">
        <f ca="1">+IFERROR(INDEX('Hoja de Trabajo para listado'!$A$155:$Z$1048576,MATCH($A225,'Hoja de Trabajo para listado'!$A$155:$A$1048576,0),MATCH((CUADRO!M$4&amp;$E225),'Hoja de Trabajo para listado'!$A$151:$Z$151,0)),0)+IFERROR(INDEX('Hoja de Trabajo para listado'!$AB$155:$BA$1048576,MATCH($A225,'Hoja de Trabajo para listado'!$AB$155:$AB$1048576,0),MATCH((CUADRO!M$4&amp;$E225),'Hoja de Trabajo para listado'!$AB$151:$BA$151,0)),0)+IFERROR(INDEX('Hoja de Trabajo para listado'!$BC$155:$CB$1048576,MATCH($A225,'Hoja de Trabajo para listado'!$BC$155:$BC$1048576,0),MATCH((CUADRO!M$4&amp;$E225),'Hoja de Trabajo para listado'!$BC$151:$CB$151,0)),0)+IFERROR(INDEX('Hoja de Trabajo para listado'!$DE$153:$DG$274,MATCH($A225,'Hoja de Trabajo para listado'!$DE$153:$DE$1048576,0),MATCH((CUADRO!M$4&amp;$E225),'Hoja de Trabajo para listado'!$DE$151:$DG$151,0)),0)+IFERROR(INDEX('Hoja de Trabajo para listado'!$CD$155:$DC$1048576,MATCH($A225,'Hoja de Trabajo para listado'!$CD$155:$CD$1048576,0),MATCH((CUADRO!M$4&amp;$E225),'Hoja de Trabajo para listado'!$CD$151:$DC$151,0)),0)</f>
        <v>0</v>
      </c>
      <c r="N225" s="241">
        <f ca="1">+IFERROR(INDEX('Hoja de Trabajo para listado'!$A$155:$Z$1048576,MATCH($A225,'Hoja de Trabajo para listado'!$A$155:$A$1048576,0),MATCH((CUADRO!N$4&amp;$E225),'Hoja de Trabajo para listado'!$A$151:$Z$151,0)),0)+IFERROR(INDEX('Hoja de Trabajo para listado'!$AB$155:$BA$1048576,MATCH($A225,'Hoja de Trabajo para listado'!$AB$155:$AB$1048576,0),MATCH((CUADRO!N$4&amp;$E225),'Hoja de Trabajo para listado'!$AB$151:$BA$151,0)),0)+IFERROR(INDEX('Hoja de Trabajo para listado'!$BC$155:$CB$1048576,MATCH($A225,'Hoja de Trabajo para listado'!$BC$155:$BC$1048576,0),MATCH((CUADRO!N$4&amp;$E225),'Hoja de Trabajo para listado'!$BC$151:$CB$151,0)),0)+IFERROR(INDEX('Hoja de Trabajo para listado'!$DE$153:$DG$274,MATCH($A225,'Hoja de Trabajo para listado'!$DE$153:$DE$1048576,0),MATCH((CUADRO!N$4&amp;$E225),'Hoja de Trabajo para listado'!$DE$151:$DG$151,0)),0)+IFERROR(INDEX('Hoja de Trabajo para listado'!$CD$155:$DC$1048576,MATCH($A225,'Hoja de Trabajo para listado'!$CD$155:$CD$1048576,0),MATCH((CUADRO!N$4&amp;$E225),'Hoja de Trabajo para listado'!$CD$151:$DC$151,0)),0)</f>
        <v>0</v>
      </c>
      <c r="O225" s="241">
        <f ca="1">+IFERROR(INDEX('Hoja de Trabajo para listado'!$A$155:$Z$1048576,MATCH($A225,'Hoja de Trabajo para listado'!$A$155:$A$1048576,0),MATCH((CUADRO!O$4&amp;$E225),'Hoja de Trabajo para listado'!$A$151:$Z$151,0)),0)+IFERROR(INDEX('Hoja de Trabajo para listado'!$AB$155:$BA$1048576,MATCH($A225,'Hoja de Trabajo para listado'!$AB$155:$AB$1048576,0),MATCH((CUADRO!O$4&amp;$E225),'Hoja de Trabajo para listado'!$AB$151:$BA$151,0)),0)+IFERROR(INDEX('Hoja de Trabajo para listado'!$BC$155:$CB$1048576,MATCH($A225,'Hoja de Trabajo para listado'!$BC$155:$BC$1048576,0),MATCH((CUADRO!O$4&amp;$E225),'Hoja de Trabajo para listado'!$BC$151:$CB$151,0)),0)+IFERROR(INDEX('Hoja de Trabajo para listado'!$DE$153:$DG$274,MATCH($A225,'Hoja de Trabajo para listado'!$DE$153:$DE$1048576,0),MATCH((CUADRO!O$4&amp;$E225),'Hoja de Trabajo para listado'!$DE$151:$DG$151,0)),0)+IFERROR(INDEX('Hoja de Trabajo para listado'!$CD$155:$DC$1048576,MATCH($A225,'Hoja de Trabajo para listado'!$CD$155:$CD$1048576,0),MATCH((CUADRO!O$4&amp;$E225),'Hoja de Trabajo para listado'!$CD$151:$DC$151,0)),0)</f>
        <v>0</v>
      </c>
      <c r="P225" s="241">
        <f ca="1">+IFERROR(INDEX('Hoja de Trabajo para listado'!$A$155:$Z$1048576,MATCH($A225,'Hoja de Trabajo para listado'!$A$155:$A$1048576,0),MATCH((CUADRO!P$4&amp;$E225),'Hoja de Trabajo para listado'!$A$151:$Z$151,0)),0)+IFERROR(INDEX('Hoja de Trabajo para listado'!$AB$155:$BA$1048576,MATCH($A225,'Hoja de Trabajo para listado'!$AB$155:$AB$1048576,0),MATCH((CUADRO!P$4&amp;$E225),'Hoja de Trabajo para listado'!$AB$151:$BA$151,0)),0)+IFERROR(INDEX('Hoja de Trabajo para listado'!$BC$155:$CB$1048576,MATCH($A225,'Hoja de Trabajo para listado'!$BC$155:$BC$1048576,0),MATCH((CUADRO!P$4&amp;$E225),'Hoja de Trabajo para listado'!$BC$151:$CB$151,0)),0)+IFERROR(INDEX('Hoja de Trabajo para listado'!$DE$153:$DG$274,MATCH($A225,'Hoja de Trabajo para listado'!$DE$153:$DE$1048576,0),MATCH((CUADRO!P$4&amp;$E225),'Hoja de Trabajo para listado'!$DE$151:$DG$151,0)),0)+IFERROR(INDEX('Hoja de Trabajo para listado'!$CD$155:$DC$1048576,MATCH($A225,'Hoja de Trabajo para listado'!$CD$155:$CD$1048576,0),MATCH((CUADRO!P$4&amp;$E225),'Hoja de Trabajo para listado'!$CD$151:$DC$151,0)),0)</f>
        <v>0</v>
      </c>
      <c r="Q225" s="241">
        <f ca="1">+IFERROR(INDEX('Hoja de Trabajo para listado'!$A$155:$Z$1048576,MATCH($A225,'Hoja de Trabajo para listado'!$A$155:$A$1048576,0),MATCH((CUADRO!Q$4&amp;$E225),'Hoja de Trabajo para listado'!$A$151:$Z$151,0)),0)+IFERROR(INDEX('Hoja de Trabajo para listado'!$AB$155:$BA$1048576,MATCH($A225,'Hoja de Trabajo para listado'!$AB$155:$AB$1048576,0),MATCH((CUADRO!Q$4&amp;$E225),'Hoja de Trabajo para listado'!$AB$151:$BA$151,0)),0)+IFERROR(INDEX('Hoja de Trabajo para listado'!$BC$155:$CB$1048576,MATCH($A225,'Hoja de Trabajo para listado'!$BC$155:$BC$1048576,0),MATCH((CUADRO!Q$4&amp;$E225),'Hoja de Trabajo para listado'!$BC$151:$CB$151,0)),0)+IFERROR(INDEX('Hoja de Trabajo para listado'!$DE$153:$DG$274,MATCH($A225,'Hoja de Trabajo para listado'!$DE$153:$DE$1048576,0),MATCH((CUADRO!Q$4&amp;$E225),'Hoja de Trabajo para listado'!$DE$151:$DG$151,0)),0)+IFERROR(INDEX('Hoja de Trabajo para listado'!$CD$155:$DC$1048576,MATCH($A225,'Hoja de Trabajo para listado'!$CD$155:$CD$1048576,0),MATCH((CUADRO!Q$4&amp;$E225),'Hoja de Trabajo para listado'!$CD$151:$DC$151,0)),0)</f>
        <v>0</v>
      </c>
      <c r="R225" s="241">
        <f t="shared" ca="1" si="6"/>
        <v>0</v>
      </c>
      <c r="S225" s="241"/>
      <c r="T225" s="241">
        <f ca="1">+T226</f>
        <v>0</v>
      </c>
      <c r="U225" s="240">
        <f t="shared" si="7"/>
        <v>1</v>
      </c>
    </row>
    <row r="226" spans="1:21" ht="15" hidden="1" customHeight="1">
      <c r="A226" s="32">
        <v>303</v>
      </c>
      <c r="B226" s="382"/>
      <c r="C226" s="305" t="e">
        <f>+VLOOKUP(A226,bd_lista!$A$3:$C$592,3,FALSE)</f>
        <v>#N/A</v>
      </c>
      <c r="D226" s="384"/>
      <c r="E226" s="305" t="s">
        <v>684</v>
      </c>
      <c r="F226" s="243">
        <f ca="1">+IFERROR(INDEX('Hoja de Trabajo para listado'!$A$155:$Z$1048576,MATCH($A226,'Hoja de Trabajo para listado'!$A$155:$A$1048576,0),MATCH((CUADRO!F$4&amp;$E226),'Hoja de Trabajo para listado'!$A$151:$Z$151,0)),0)+IFERROR(INDEX('Hoja de Trabajo para listado'!$AB$155:$BA$1048576,MATCH($A226,'Hoja de Trabajo para listado'!$AB$155:$AB$1048576,0),MATCH((CUADRO!F$4&amp;$E226),'Hoja de Trabajo para listado'!$AB$151:$BA$151,0)),0)+IFERROR(INDEX('Hoja de Trabajo para listado'!$BC$155:$CB$1048576,MATCH($A226,'Hoja de Trabajo para listado'!$BC$155:$BC$1048576,0),MATCH((CUADRO!F$4&amp;$E226),'Hoja de Trabajo para listado'!$BC$151:$CB$151,0)),0)+IFERROR(INDEX('Hoja de Trabajo para listado'!$DE$153:$DG$274,MATCH($A226,'Hoja de Trabajo para listado'!$DE$153:$DE$1048576,0),MATCH((CUADRO!F$4&amp;$E226),'Hoja de Trabajo para listado'!$DE$151:$DG$151,0)),0)+IFERROR(INDEX('Hoja de Trabajo para listado'!$CD$155:$DC$1048576,MATCH($A226,'Hoja de Trabajo para listado'!$CD$155:$CD$1048576,0),MATCH((CUADRO!F$4&amp;$E226),'Hoja de Trabajo para listado'!$CD$151:$DC$151,0)),0)</f>
        <v>0</v>
      </c>
      <c r="G226" s="243">
        <f ca="1">+IFERROR(INDEX('Hoja de Trabajo para listado'!$A$155:$Z$1048576,MATCH($A226,'Hoja de Trabajo para listado'!$A$155:$A$1048576,0),MATCH((CUADRO!G$4&amp;$E226),'Hoja de Trabajo para listado'!$A$151:$Z$151,0)),0)+IFERROR(INDEX('Hoja de Trabajo para listado'!$AB$155:$BA$1048576,MATCH($A226,'Hoja de Trabajo para listado'!$AB$155:$AB$1048576,0),MATCH((CUADRO!G$4&amp;$E226),'Hoja de Trabajo para listado'!$AB$151:$BA$151,0)),0)+IFERROR(INDEX('Hoja de Trabajo para listado'!$BC$155:$CB$1048576,MATCH($A226,'Hoja de Trabajo para listado'!$BC$155:$BC$1048576,0),MATCH((CUADRO!G$4&amp;$E226),'Hoja de Trabajo para listado'!$BC$151:$CB$151,0)),0)+IFERROR(INDEX('Hoja de Trabajo para listado'!$DE$153:$DG$274,MATCH($A226,'Hoja de Trabajo para listado'!$DE$153:$DE$1048576,0),MATCH((CUADRO!G$4&amp;$E226),'Hoja de Trabajo para listado'!$DE$151:$DG$151,0)),0)+IFERROR(INDEX('Hoja de Trabajo para listado'!$CD$155:$DC$1048576,MATCH($A226,'Hoja de Trabajo para listado'!$CD$155:$CD$1048576,0),MATCH((CUADRO!G$4&amp;$E226),'Hoja de Trabajo para listado'!$CD$151:$DC$151,0)),0)</f>
        <v>0</v>
      </c>
      <c r="H226" s="243">
        <f ca="1">+IFERROR(INDEX('Hoja de Trabajo para listado'!$A$155:$Z$1048576,MATCH($A226,'Hoja de Trabajo para listado'!$A$155:$A$1048576,0),MATCH((CUADRO!H$4&amp;$E226),'Hoja de Trabajo para listado'!$A$151:$Z$151,0)),0)+IFERROR(INDEX('Hoja de Trabajo para listado'!$AB$155:$BA$1048576,MATCH($A226,'Hoja de Trabajo para listado'!$AB$155:$AB$1048576,0),MATCH((CUADRO!H$4&amp;$E226),'Hoja de Trabajo para listado'!$AB$151:$BA$151,0)),0)+IFERROR(INDEX('Hoja de Trabajo para listado'!$BC$155:$CB$1048576,MATCH($A226,'Hoja de Trabajo para listado'!$BC$155:$BC$1048576,0),MATCH((CUADRO!H$4&amp;$E226),'Hoja de Trabajo para listado'!$BC$151:$CB$151,0)),0)+IFERROR(INDEX('Hoja de Trabajo para listado'!$DE$153:$DG$274,MATCH($A226,'Hoja de Trabajo para listado'!$DE$153:$DE$1048576,0),MATCH((CUADRO!H$4&amp;$E226),'Hoja de Trabajo para listado'!$DE$151:$DG$151,0)),0)+IFERROR(INDEX('Hoja de Trabajo para listado'!$CD$155:$DC$1048576,MATCH($A226,'Hoja de Trabajo para listado'!$CD$155:$CD$1048576,0),MATCH((CUADRO!H$4&amp;$E226),'Hoja de Trabajo para listado'!$CD$151:$DC$151,0)),0)</f>
        <v>0</v>
      </c>
      <c r="I226" s="243">
        <f ca="1">+IFERROR(INDEX('Hoja de Trabajo para listado'!$A$155:$Z$1048576,MATCH($A226,'Hoja de Trabajo para listado'!$A$155:$A$1048576,0),MATCH((CUADRO!I$4&amp;$E226),'Hoja de Trabajo para listado'!$A$151:$Z$151,0)),0)+IFERROR(INDEX('Hoja de Trabajo para listado'!$AB$155:$BA$1048576,MATCH($A226,'Hoja de Trabajo para listado'!$AB$155:$AB$1048576,0),MATCH((CUADRO!I$4&amp;$E226),'Hoja de Trabajo para listado'!$AB$151:$BA$151,0)),0)+IFERROR(INDEX('Hoja de Trabajo para listado'!$BC$155:$CB$1048576,MATCH($A226,'Hoja de Trabajo para listado'!$BC$155:$BC$1048576,0),MATCH((CUADRO!I$4&amp;$E226),'Hoja de Trabajo para listado'!$BC$151:$CB$151,0)),0)+IFERROR(INDEX('Hoja de Trabajo para listado'!$DE$153:$DG$274,MATCH($A226,'Hoja de Trabajo para listado'!$DE$153:$DE$1048576,0),MATCH((CUADRO!I$4&amp;$E226),'Hoja de Trabajo para listado'!$DE$151:$DG$151,0)),0)+IFERROR(INDEX('Hoja de Trabajo para listado'!$CD$155:$DC$1048576,MATCH($A226,'Hoja de Trabajo para listado'!$CD$155:$CD$1048576,0),MATCH((CUADRO!I$4&amp;$E226),'Hoja de Trabajo para listado'!$CD$151:$DC$151,0)),0)</f>
        <v>0</v>
      </c>
      <c r="J226" s="243">
        <f ca="1">+IFERROR(INDEX('Hoja de Trabajo para listado'!$A$155:$Z$1048576,MATCH($A226,'Hoja de Trabajo para listado'!$A$155:$A$1048576,0),MATCH((CUADRO!J$4&amp;$E226),'Hoja de Trabajo para listado'!$A$151:$Z$151,0)),0)+IFERROR(INDEX('Hoja de Trabajo para listado'!$AB$155:$BA$1048576,MATCH($A226,'Hoja de Trabajo para listado'!$AB$155:$AB$1048576,0),MATCH((CUADRO!J$4&amp;$E226),'Hoja de Trabajo para listado'!$AB$151:$BA$151,0)),0)+IFERROR(INDEX('Hoja de Trabajo para listado'!$BC$155:$CB$1048576,MATCH($A226,'Hoja de Trabajo para listado'!$BC$155:$BC$1048576,0),MATCH((CUADRO!J$4&amp;$E226),'Hoja de Trabajo para listado'!$BC$151:$CB$151,0)),0)+IFERROR(INDEX('Hoja de Trabajo para listado'!$DE$153:$DG$274,MATCH($A226,'Hoja de Trabajo para listado'!$DE$153:$DE$1048576,0),MATCH((CUADRO!J$4&amp;$E226),'Hoja de Trabajo para listado'!$DE$151:$DG$151,0)),0)+IFERROR(INDEX('Hoja de Trabajo para listado'!$CD$155:$DC$1048576,MATCH($A226,'Hoja de Trabajo para listado'!$CD$155:$CD$1048576,0),MATCH((CUADRO!J$4&amp;$E226),'Hoja de Trabajo para listado'!$CD$151:$DC$151,0)),0)</f>
        <v>0</v>
      </c>
      <c r="K226" s="243">
        <f ca="1">+IFERROR(INDEX('Hoja de Trabajo para listado'!$A$155:$Z$1048576,MATCH($A226,'Hoja de Trabajo para listado'!$A$155:$A$1048576,0),MATCH((CUADRO!K$4&amp;$E226),'Hoja de Trabajo para listado'!$A$151:$Z$151,0)),0)+IFERROR(INDEX('Hoja de Trabajo para listado'!$AB$155:$BA$1048576,MATCH($A226,'Hoja de Trabajo para listado'!$AB$155:$AB$1048576,0),MATCH((CUADRO!K$4&amp;$E226),'Hoja de Trabajo para listado'!$AB$151:$BA$151,0)),0)+IFERROR(INDEX('Hoja de Trabajo para listado'!$BC$155:$CB$1048576,MATCH($A226,'Hoja de Trabajo para listado'!$BC$155:$BC$1048576,0),MATCH((CUADRO!K$4&amp;$E226),'Hoja de Trabajo para listado'!$BC$151:$CB$151,0)),0)+IFERROR(INDEX('Hoja de Trabajo para listado'!$DE$153:$DG$274,MATCH($A226,'Hoja de Trabajo para listado'!$DE$153:$DE$1048576,0),MATCH((CUADRO!K$4&amp;$E226),'Hoja de Trabajo para listado'!$DE$151:$DG$151,0)),0)+IFERROR(INDEX('Hoja de Trabajo para listado'!$CD$155:$DC$1048576,MATCH($A226,'Hoja de Trabajo para listado'!$CD$155:$CD$1048576,0),MATCH((CUADRO!K$4&amp;$E226),'Hoja de Trabajo para listado'!$CD$151:$DC$151,0)),0)</f>
        <v>0</v>
      </c>
      <c r="L226" s="243">
        <f ca="1">+IFERROR(INDEX('Hoja de Trabajo para listado'!$A$155:$Z$1048576,MATCH($A226,'Hoja de Trabajo para listado'!$A$155:$A$1048576,0),MATCH((CUADRO!L$4&amp;$E226),'Hoja de Trabajo para listado'!$A$151:$Z$151,0)),0)+IFERROR(INDEX('Hoja de Trabajo para listado'!$AB$155:$BA$1048576,MATCH($A226,'Hoja de Trabajo para listado'!$AB$155:$AB$1048576,0),MATCH((CUADRO!L$4&amp;$E226),'Hoja de Trabajo para listado'!$AB$151:$BA$151,0)),0)+IFERROR(INDEX('Hoja de Trabajo para listado'!$BC$155:$CB$1048576,MATCH($A226,'Hoja de Trabajo para listado'!$BC$155:$BC$1048576,0),MATCH((CUADRO!L$4&amp;$E226),'Hoja de Trabajo para listado'!$BC$151:$CB$151,0)),0)+IFERROR(INDEX('Hoja de Trabajo para listado'!$DE$153:$DG$274,MATCH($A226,'Hoja de Trabajo para listado'!$DE$153:$DE$1048576,0),MATCH((CUADRO!L$4&amp;$E226),'Hoja de Trabajo para listado'!$DE$151:$DG$151,0)),0)+IFERROR(INDEX('Hoja de Trabajo para listado'!$CD$155:$DC$1048576,MATCH($A226,'Hoja de Trabajo para listado'!$CD$155:$CD$1048576,0),MATCH((CUADRO!L$4&amp;$E226),'Hoja de Trabajo para listado'!$CD$151:$DC$151,0)),0)</f>
        <v>0</v>
      </c>
      <c r="M226" s="243">
        <f ca="1">+IFERROR(INDEX('Hoja de Trabajo para listado'!$A$155:$Z$1048576,MATCH($A226,'Hoja de Trabajo para listado'!$A$155:$A$1048576,0),MATCH((CUADRO!M$4&amp;$E226),'Hoja de Trabajo para listado'!$A$151:$Z$151,0)),0)+IFERROR(INDEX('Hoja de Trabajo para listado'!$AB$155:$BA$1048576,MATCH($A226,'Hoja de Trabajo para listado'!$AB$155:$AB$1048576,0),MATCH((CUADRO!M$4&amp;$E226),'Hoja de Trabajo para listado'!$AB$151:$BA$151,0)),0)+IFERROR(INDEX('Hoja de Trabajo para listado'!$BC$155:$CB$1048576,MATCH($A226,'Hoja de Trabajo para listado'!$BC$155:$BC$1048576,0),MATCH((CUADRO!M$4&amp;$E226),'Hoja de Trabajo para listado'!$BC$151:$CB$151,0)),0)+IFERROR(INDEX('Hoja de Trabajo para listado'!$DE$153:$DG$274,MATCH($A226,'Hoja de Trabajo para listado'!$DE$153:$DE$1048576,0),MATCH((CUADRO!M$4&amp;$E226),'Hoja de Trabajo para listado'!$DE$151:$DG$151,0)),0)+IFERROR(INDEX('Hoja de Trabajo para listado'!$CD$155:$DC$1048576,MATCH($A226,'Hoja de Trabajo para listado'!$CD$155:$CD$1048576,0),MATCH((CUADRO!M$4&amp;$E226),'Hoja de Trabajo para listado'!$CD$151:$DC$151,0)),0)</f>
        <v>0</v>
      </c>
      <c r="N226" s="243">
        <f ca="1">+IFERROR(INDEX('Hoja de Trabajo para listado'!$A$155:$Z$1048576,MATCH($A226,'Hoja de Trabajo para listado'!$A$155:$A$1048576,0),MATCH((CUADRO!N$4&amp;$E226),'Hoja de Trabajo para listado'!$A$151:$Z$151,0)),0)+IFERROR(INDEX('Hoja de Trabajo para listado'!$AB$155:$BA$1048576,MATCH($A226,'Hoja de Trabajo para listado'!$AB$155:$AB$1048576,0),MATCH((CUADRO!N$4&amp;$E226),'Hoja de Trabajo para listado'!$AB$151:$BA$151,0)),0)+IFERROR(INDEX('Hoja de Trabajo para listado'!$BC$155:$CB$1048576,MATCH($A226,'Hoja de Trabajo para listado'!$BC$155:$BC$1048576,0),MATCH((CUADRO!N$4&amp;$E226),'Hoja de Trabajo para listado'!$BC$151:$CB$151,0)),0)+IFERROR(INDEX('Hoja de Trabajo para listado'!$DE$153:$DG$274,MATCH($A226,'Hoja de Trabajo para listado'!$DE$153:$DE$1048576,0),MATCH((CUADRO!N$4&amp;$E226),'Hoja de Trabajo para listado'!$DE$151:$DG$151,0)),0)+IFERROR(INDEX('Hoja de Trabajo para listado'!$CD$155:$DC$1048576,MATCH($A226,'Hoja de Trabajo para listado'!$CD$155:$CD$1048576,0),MATCH((CUADRO!N$4&amp;$E226),'Hoja de Trabajo para listado'!$CD$151:$DC$151,0)),0)</f>
        <v>0</v>
      </c>
      <c r="O226" s="243">
        <f ca="1">+IFERROR(INDEX('Hoja de Trabajo para listado'!$A$155:$Z$1048576,MATCH($A226,'Hoja de Trabajo para listado'!$A$155:$A$1048576,0),MATCH((CUADRO!O$4&amp;$E226),'Hoja de Trabajo para listado'!$A$151:$Z$151,0)),0)+IFERROR(INDEX('Hoja de Trabajo para listado'!$AB$155:$BA$1048576,MATCH($A226,'Hoja de Trabajo para listado'!$AB$155:$AB$1048576,0),MATCH((CUADRO!O$4&amp;$E226),'Hoja de Trabajo para listado'!$AB$151:$BA$151,0)),0)+IFERROR(INDEX('Hoja de Trabajo para listado'!$BC$155:$CB$1048576,MATCH($A226,'Hoja de Trabajo para listado'!$BC$155:$BC$1048576,0),MATCH((CUADRO!O$4&amp;$E226),'Hoja de Trabajo para listado'!$BC$151:$CB$151,0)),0)+IFERROR(INDEX('Hoja de Trabajo para listado'!$DE$153:$DG$274,MATCH($A226,'Hoja de Trabajo para listado'!$DE$153:$DE$1048576,0),MATCH((CUADRO!O$4&amp;$E226),'Hoja de Trabajo para listado'!$DE$151:$DG$151,0)),0)+IFERROR(INDEX('Hoja de Trabajo para listado'!$CD$155:$DC$1048576,MATCH($A226,'Hoja de Trabajo para listado'!$CD$155:$CD$1048576,0),MATCH((CUADRO!O$4&amp;$E226),'Hoja de Trabajo para listado'!$CD$151:$DC$151,0)),0)</f>
        <v>0</v>
      </c>
      <c r="P226" s="243">
        <f ca="1">+IFERROR(INDEX('Hoja de Trabajo para listado'!$A$155:$Z$1048576,MATCH($A226,'Hoja de Trabajo para listado'!$A$155:$A$1048576,0),MATCH((CUADRO!P$4&amp;$E226),'Hoja de Trabajo para listado'!$A$151:$Z$151,0)),0)+IFERROR(INDEX('Hoja de Trabajo para listado'!$AB$155:$BA$1048576,MATCH($A226,'Hoja de Trabajo para listado'!$AB$155:$AB$1048576,0),MATCH((CUADRO!P$4&amp;$E226),'Hoja de Trabajo para listado'!$AB$151:$BA$151,0)),0)+IFERROR(INDEX('Hoja de Trabajo para listado'!$BC$155:$CB$1048576,MATCH($A226,'Hoja de Trabajo para listado'!$BC$155:$BC$1048576,0),MATCH((CUADRO!P$4&amp;$E226),'Hoja de Trabajo para listado'!$BC$151:$CB$151,0)),0)+IFERROR(INDEX('Hoja de Trabajo para listado'!$DE$153:$DG$274,MATCH($A226,'Hoja de Trabajo para listado'!$DE$153:$DE$1048576,0),MATCH((CUADRO!P$4&amp;$E226),'Hoja de Trabajo para listado'!$DE$151:$DG$151,0)),0)+IFERROR(INDEX('Hoja de Trabajo para listado'!$CD$155:$DC$1048576,MATCH($A226,'Hoja de Trabajo para listado'!$CD$155:$CD$1048576,0),MATCH((CUADRO!P$4&amp;$E226),'Hoja de Trabajo para listado'!$CD$151:$DC$151,0)),0)</f>
        <v>0</v>
      </c>
      <c r="Q226" s="243">
        <f ca="1">+IFERROR(INDEX('Hoja de Trabajo para listado'!$A$155:$Z$1048576,MATCH($A226,'Hoja de Trabajo para listado'!$A$155:$A$1048576,0),MATCH((CUADRO!Q$4&amp;$E226),'Hoja de Trabajo para listado'!$A$151:$Z$151,0)),0)+IFERROR(INDEX('Hoja de Trabajo para listado'!$AB$155:$BA$1048576,MATCH($A226,'Hoja de Trabajo para listado'!$AB$155:$AB$1048576,0),MATCH((CUADRO!Q$4&amp;$E226),'Hoja de Trabajo para listado'!$AB$151:$BA$151,0)),0)+IFERROR(INDEX('Hoja de Trabajo para listado'!$BC$155:$CB$1048576,MATCH($A226,'Hoja de Trabajo para listado'!$BC$155:$BC$1048576,0),MATCH((CUADRO!Q$4&amp;$E226),'Hoja de Trabajo para listado'!$BC$151:$CB$151,0)),0)+IFERROR(INDEX('Hoja de Trabajo para listado'!$DE$153:$DG$274,MATCH($A226,'Hoja de Trabajo para listado'!$DE$153:$DE$1048576,0),MATCH((CUADRO!Q$4&amp;$E226),'Hoja de Trabajo para listado'!$DE$151:$DG$151,0)),0)+IFERROR(INDEX('Hoja de Trabajo para listado'!$CD$155:$DC$1048576,MATCH($A226,'Hoja de Trabajo para listado'!$CD$155:$CD$1048576,0),MATCH((CUADRO!Q$4&amp;$E226),'Hoja de Trabajo para listado'!$CD$151:$DC$151,0)),0)</f>
        <v>0</v>
      </c>
      <c r="R226" s="243">
        <f t="shared" ca="1" si="6"/>
        <v>0</v>
      </c>
      <c r="S226" s="243">
        <f ca="1">+R225+R226</f>
        <v>0</v>
      </c>
      <c r="T226" s="243">
        <f ca="1">+S226</f>
        <v>0</v>
      </c>
      <c r="U226" s="242">
        <f t="shared" si="7"/>
        <v>2</v>
      </c>
    </row>
    <row r="227" spans="1:21" ht="15" hidden="1" customHeight="1">
      <c r="A227" s="249">
        <v>309</v>
      </c>
      <c r="B227" s="381">
        <f>+A227</f>
        <v>309</v>
      </c>
      <c r="C227" s="245" t="str">
        <f>+VLOOKUP(A227,bd_lista!$A$3:$C$592,3,FALSE)</f>
        <v>Autoridad de Fiscalización del Juego</v>
      </c>
      <c r="D227" s="383" t="str">
        <f>+C227</f>
        <v>Autoridad de Fiscalización del Juego</v>
      </c>
      <c r="E227" s="245" t="s">
        <v>683</v>
      </c>
      <c r="F227" s="241">
        <f ca="1">+IFERROR(INDEX('Hoja de Trabajo para listado'!$A$155:$Z$1048576,MATCH($A227,'Hoja de Trabajo para listado'!$A$155:$A$1048576,0),MATCH((CUADRO!F$4&amp;$E227),'Hoja de Trabajo para listado'!$A$151:$Z$151,0)),0)+IFERROR(INDEX('Hoja de Trabajo para listado'!$AB$155:$BA$1048576,MATCH($A227,'Hoja de Trabajo para listado'!$AB$155:$AB$1048576,0),MATCH((CUADRO!F$4&amp;$E227),'Hoja de Trabajo para listado'!$AB$151:$BA$151,0)),0)+IFERROR(INDEX('Hoja de Trabajo para listado'!$BC$155:$CB$1048576,MATCH($A227,'Hoja de Trabajo para listado'!$BC$155:$BC$1048576,0),MATCH((CUADRO!F$4&amp;$E227),'Hoja de Trabajo para listado'!$BC$151:$CB$151,0)),0)+IFERROR(INDEX('Hoja de Trabajo para listado'!$DE$153:$DG$274,MATCH($A227,'Hoja de Trabajo para listado'!$DE$153:$DE$1048576,0),MATCH((CUADRO!F$4&amp;$E227),'Hoja de Trabajo para listado'!$DE$151:$DG$151,0)),0)+IFERROR(INDEX('Hoja de Trabajo para listado'!$CD$155:$DC$1048576,MATCH($A227,'Hoja de Trabajo para listado'!$CD$155:$CD$1048576,0),MATCH((CUADRO!F$4&amp;$E227),'Hoja de Trabajo para listado'!$CD$151:$DC$151,0)),0)</f>
        <v>0</v>
      </c>
      <c r="G227" s="241">
        <f ca="1">+IFERROR(INDEX('Hoja de Trabajo para listado'!$A$155:$Z$1048576,MATCH($A227,'Hoja de Trabajo para listado'!$A$155:$A$1048576,0),MATCH((CUADRO!G$4&amp;$E227),'Hoja de Trabajo para listado'!$A$151:$Z$151,0)),0)+IFERROR(INDEX('Hoja de Trabajo para listado'!$AB$155:$BA$1048576,MATCH($A227,'Hoja de Trabajo para listado'!$AB$155:$AB$1048576,0),MATCH((CUADRO!G$4&amp;$E227),'Hoja de Trabajo para listado'!$AB$151:$BA$151,0)),0)+IFERROR(INDEX('Hoja de Trabajo para listado'!$BC$155:$CB$1048576,MATCH($A227,'Hoja de Trabajo para listado'!$BC$155:$BC$1048576,0),MATCH((CUADRO!G$4&amp;$E227),'Hoja de Trabajo para listado'!$BC$151:$CB$151,0)),0)+IFERROR(INDEX('Hoja de Trabajo para listado'!$DE$153:$DG$274,MATCH($A227,'Hoja de Trabajo para listado'!$DE$153:$DE$1048576,0),MATCH((CUADRO!G$4&amp;$E227),'Hoja de Trabajo para listado'!$DE$151:$DG$151,0)),0)+IFERROR(INDEX('Hoja de Trabajo para listado'!$CD$155:$DC$1048576,MATCH($A227,'Hoja de Trabajo para listado'!$CD$155:$CD$1048576,0),MATCH((CUADRO!G$4&amp;$E227),'Hoja de Trabajo para listado'!$CD$151:$DC$151,0)),0)</f>
        <v>0</v>
      </c>
      <c r="H227" s="241">
        <f ca="1">+IFERROR(INDEX('Hoja de Trabajo para listado'!$A$155:$Z$1048576,MATCH($A227,'Hoja de Trabajo para listado'!$A$155:$A$1048576,0),MATCH((CUADRO!H$4&amp;$E227),'Hoja de Trabajo para listado'!$A$151:$Z$151,0)),0)+IFERROR(INDEX('Hoja de Trabajo para listado'!$AB$155:$BA$1048576,MATCH($A227,'Hoja de Trabajo para listado'!$AB$155:$AB$1048576,0),MATCH((CUADRO!H$4&amp;$E227),'Hoja de Trabajo para listado'!$AB$151:$BA$151,0)),0)+IFERROR(INDEX('Hoja de Trabajo para listado'!$BC$155:$CB$1048576,MATCH($A227,'Hoja de Trabajo para listado'!$BC$155:$BC$1048576,0),MATCH((CUADRO!H$4&amp;$E227),'Hoja de Trabajo para listado'!$BC$151:$CB$151,0)),0)+IFERROR(INDEX('Hoja de Trabajo para listado'!$DE$153:$DG$274,MATCH($A227,'Hoja de Trabajo para listado'!$DE$153:$DE$1048576,0),MATCH((CUADRO!H$4&amp;$E227),'Hoja de Trabajo para listado'!$DE$151:$DG$151,0)),0)+IFERROR(INDEX('Hoja de Trabajo para listado'!$CD$155:$DC$1048576,MATCH($A227,'Hoja de Trabajo para listado'!$CD$155:$CD$1048576,0),MATCH((CUADRO!H$4&amp;$E227),'Hoja de Trabajo para listado'!$CD$151:$DC$151,0)),0)</f>
        <v>0</v>
      </c>
      <c r="I227" s="241">
        <f ca="1">+IFERROR(INDEX('Hoja de Trabajo para listado'!$A$155:$Z$1048576,MATCH($A227,'Hoja de Trabajo para listado'!$A$155:$A$1048576,0),MATCH((CUADRO!I$4&amp;$E227),'Hoja de Trabajo para listado'!$A$151:$Z$151,0)),0)+IFERROR(INDEX('Hoja de Trabajo para listado'!$AB$155:$BA$1048576,MATCH($A227,'Hoja de Trabajo para listado'!$AB$155:$AB$1048576,0),MATCH((CUADRO!I$4&amp;$E227),'Hoja de Trabajo para listado'!$AB$151:$BA$151,0)),0)+IFERROR(INDEX('Hoja de Trabajo para listado'!$BC$155:$CB$1048576,MATCH($A227,'Hoja de Trabajo para listado'!$BC$155:$BC$1048576,0),MATCH((CUADRO!I$4&amp;$E227),'Hoja de Trabajo para listado'!$BC$151:$CB$151,0)),0)+IFERROR(INDEX('Hoja de Trabajo para listado'!$DE$153:$DG$274,MATCH($A227,'Hoja de Trabajo para listado'!$DE$153:$DE$1048576,0),MATCH((CUADRO!I$4&amp;$E227),'Hoja de Trabajo para listado'!$DE$151:$DG$151,0)),0)+IFERROR(INDEX('Hoja de Trabajo para listado'!$CD$155:$DC$1048576,MATCH($A227,'Hoja de Trabajo para listado'!$CD$155:$CD$1048576,0),MATCH((CUADRO!I$4&amp;$E227),'Hoja de Trabajo para listado'!$CD$151:$DC$151,0)),0)</f>
        <v>0</v>
      </c>
      <c r="J227" s="241">
        <f ca="1">+IFERROR(INDEX('Hoja de Trabajo para listado'!$A$155:$Z$1048576,MATCH($A227,'Hoja de Trabajo para listado'!$A$155:$A$1048576,0),MATCH((CUADRO!J$4&amp;$E227),'Hoja de Trabajo para listado'!$A$151:$Z$151,0)),0)+IFERROR(INDEX('Hoja de Trabajo para listado'!$AB$155:$BA$1048576,MATCH($A227,'Hoja de Trabajo para listado'!$AB$155:$AB$1048576,0),MATCH((CUADRO!J$4&amp;$E227),'Hoja de Trabajo para listado'!$AB$151:$BA$151,0)),0)+IFERROR(INDEX('Hoja de Trabajo para listado'!$BC$155:$CB$1048576,MATCH($A227,'Hoja de Trabajo para listado'!$BC$155:$BC$1048576,0),MATCH((CUADRO!J$4&amp;$E227),'Hoja de Trabajo para listado'!$BC$151:$CB$151,0)),0)+IFERROR(INDEX('Hoja de Trabajo para listado'!$DE$153:$DG$274,MATCH($A227,'Hoja de Trabajo para listado'!$DE$153:$DE$1048576,0),MATCH((CUADRO!J$4&amp;$E227),'Hoja de Trabajo para listado'!$DE$151:$DG$151,0)),0)+IFERROR(INDEX('Hoja de Trabajo para listado'!$CD$155:$DC$1048576,MATCH($A227,'Hoja de Trabajo para listado'!$CD$155:$CD$1048576,0),MATCH((CUADRO!J$4&amp;$E227),'Hoja de Trabajo para listado'!$CD$151:$DC$151,0)),0)</f>
        <v>0</v>
      </c>
      <c r="K227" s="241">
        <f ca="1">+IFERROR(INDEX('Hoja de Trabajo para listado'!$A$155:$Z$1048576,MATCH($A227,'Hoja de Trabajo para listado'!$A$155:$A$1048576,0),MATCH((CUADRO!K$4&amp;$E227),'Hoja de Trabajo para listado'!$A$151:$Z$151,0)),0)+IFERROR(INDEX('Hoja de Trabajo para listado'!$AB$155:$BA$1048576,MATCH($A227,'Hoja de Trabajo para listado'!$AB$155:$AB$1048576,0),MATCH((CUADRO!K$4&amp;$E227),'Hoja de Trabajo para listado'!$AB$151:$BA$151,0)),0)+IFERROR(INDEX('Hoja de Trabajo para listado'!$BC$155:$CB$1048576,MATCH($A227,'Hoja de Trabajo para listado'!$BC$155:$BC$1048576,0),MATCH((CUADRO!K$4&amp;$E227),'Hoja de Trabajo para listado'!$BC$151:$CB$151,0)),0)+IFERROR(INDEX('Hoja de Trabajo para listado'!$DE$153:$DG$274,MATCH($A227,'Hoja de Trabajo para listado'!$DE$153:$DE$1048576,0),MATCH((CUADRO!K$4&amp;$E227),'Hoja de Trabajo para listado'!$DE$151:$DG$151,0)),0)+IFERROR(INDEX('Hoja de Trabajo para listado'!$CD$155:$DC$1048576,MATCH($A227,'Hoja de Trabajo para listado'!$CD$155:$CD$1048576,0),MATCH((CUADRO!K$4&amp;$E227),'Hoja de Trabajo para listado'!$CD$151:$DC$151,0)),0)</f>
        <v>0</v>
      </c>
      <c r="L227" s="241">
        <f ca="1">+IFERROR(INDEX('Hoja de Trabajo para listado'!$A$155:$Z$1048576,MATCH($A227,'Hoja de Trabajo para listado'!$A$155:$A$1048576,0),MATCH((CUADRO!L$4&amp;$E227),'Hoja de Trabajo para listado'!$A$151:$Z$151,0)),0)+IFERROR(INDEX('Hoja de Trabajo para listado'!$AB$155:$BA$1048576,MATCH($A227,'Hoja de Trabajo para listado'!$AB$155:$AB$1048576,0),MATCH((CUADRO!L$4&amp;$E227),'Hoja de Trabajo para listado'!$AB$151:$BA$151,0)),0)+IFERROR(INDEX('Hoja de Trabajo para listado'!$BC$155:$CB$1048576,MATCH($A227,'Hoja de Trabajo para listado'!$BC$155:$BC$1048576,0),MATCH((CUADRO!L$4&amp;$E227),'Hoja de Trabajo para listado'!$BC$151:$CB$151,0)),0)+IFERROR(INDEX('Hoja de Trabajo para listado'!$DE$153:$DG$274,MATCH($A227,'Hoja de Trabajo para listado'!$DE$153:$DE$1048576,0),MATCH((CUADRO!L$4&amp;$E227),'Hoja de Trabajo para listado'!$DE$151:$DG$151,0)),0)+IFERROR(INDEX('Hoja de Trabajo para listado'!$CD$155:$DC$1048576,MATCH($A227,'Hoja de Trabajo para listado'!$CD$155:$CD$1048576,0),MATCH((CUADRO!L$4&amp;$E227),'Hoja de Trabajo para listado'!$CD$151:$DC$151,0)),0)</f>
        <v>0</v>
      </c>
      <c r="M227" s="241">
        <f ca="1">+IFERROR(INDEX('Hoja de Trabajo para listado'!$A$155:$Z$1048576,MATCH($A227,'Hoja de Trabajo para listado'!$A$155:$A$1048576,0),MATCH((CUADRO!M$4&amp;$E227),'Hoja de Trabajo para listado'!$A$151:$Z$151,0)),0)+IFERROR(INDEX('Hoja de Trabajo para listado'!$AB$155:$BA$1048576,MATCH($A227,'Hoja de Trabajo para listado'!$AB$155:$AB$1048576,0),MATCH((CUADRO!M$4&amp;$E227),'Hoja de Trabajo para listado'!$AB$151:$BA$151,0)),0)+IFERROR(INDEX('Hoja de Trabajo para listado'!$BC$155:$CB$1048576,MATCH($A227,'Hoja de Trabajo para listado'!$BC$155:$BC$1048576,0),MATCH((CUADRO!M$4&amp;$E227),'Hoja de Trabajo para listado'!$BC$151:$CB$151,0)),0)+IFERROR(INDEX('Hoja de Trabajo para listado'!$DE$153:$DG$274,MATCH($A227,'Hoja de Trabajo para listado'!$DE$153:$DE$1048576,0),MATCH((CUADRO!M$4&amp;$E227),'Hoja de Trabajo para listado'!$DE$151:$DG$151,0)),0)+IFERROR(INDEX('Hoja de Trabajo para listado'!$CD$155:$DC$1048576,MATCH($A227,'Hoja de Trabajo para listado'!$CD$155:$CD$1048576,0),MATCH((CUADRO!M$4&amp;$E227),'Hoja de Trabajo para listado'!$CD$151:$DC$151,0)),0)</f>
        <v>0</v>
      </c>
      <c r="N227" s="241">
        <f ca="1">+IFERROR(INDEX('Hoja de Trabajo para listado'!$A$155:$Z$1048576,MATCH($A227,'Hoja de Trabajo para listado'!$A$155:$A$1048576,0),MATCH((CUADRO!N$4&amp;$E227),'Hoja de Trabajo para listado'!$A$151:$Z$151,0)),0)+IFERROR(INDEX('Hoja de Trabajo para listado'!$AB$155:$BA$1048576,MATCH($A227,'Hoja de Trabajo para listado'!$AB$155:$AB$1048576,0),MATCH((CUADRO!N$4&amp;$E227),'Hoja de Trabajo para listado'!$AB$151:$BA$151,0)),0)+IFERROR(INDEX('Hoja de Trabajo para listado'!$BC$155:$CB$1048576,MATCH($A227,'Hoja de Trabajo para listado'!$BC$155:$BC$1048576,0),MATCH((CUADRO!N$4&amp;$E227),'Hoja de Trabajo para listado'!$BC$151:$CB$151,0)),0)+IFERROR(INDEX('Hoja de Trabajo para listado'!$DE$153:$DG$274,MATCH($A227,'Hoja de Trabajo para listado'!$DE$153:$DE$1048576,0),MATCH((CUADRO!N$4&amp;$E227),'Hoja de Trabajo para listado'!$DE$151:$DG$151,0)),0)+IFERROR(INDEX('Hoja de Trabajo para listado'!$CD$155:$DC$1048576,MATCH($A227,'Hoja de Trabajo para listado'!$CD$155:$CD$1048576,0),MATCH((CUADRO!N$4&amp;$E227),'Hoja de Trabajo para listado'!$CD$151:$DC$151,0)),0)</f>
        <v>0</v>
      </c>
      <c r="O227" s="241">
        <f ca="1">+IFERROR(INDEX('Hoja de Trabajo para listado'!$A$155:$Z$1048576,MATCH($A227,'Hoja de Trabajo para listado'!$A$155:$A$1048576,0),MATCH((CUADRO!O$4&amp;$E227),'Hoja de Trabajo para listado'!$A$151:$Z$151,0)),0)+IFERROR(INDEX('Hoja de Trabajo para listado'!$AB$155:$BA$1048576,MATCH($A227,'Hoja de Trabajo para listado'!$AB$155:$AB$1048576,0),MATCH((CUADRO!O$4&amp;$E227),'Hoja de Trabajo para listado'!$AB$151:$BA$151,0)),0)+IFERROR(INDEX('Hoja de Trabajo para listado'!$BC$155:$CB$1048576,MATCH($A227,'Hoja de Trabajo para listado'!$BC$155:$BC$1048576,0),MATCH((CUADRO!O$4&amp;$E227),'Hoja de Trabajo para listado'!$BC$151:$CB$151,0)),0)+IFERROR(INDEX('Hoja de Trabajo para listado'!$DE$153:$DG$274,MATCH($A227,'Hoja de Trabajo para listado'!$DE$153:$DE$1048576,0),MATCH((CUADRO!O$4&amp;$E227),'Hoja de Trabajo para listado'!$DE$151:$DG$151,0)),0)+IFERROR(INDEX('Hoja de Trabajo para listado'!$CD$155:$DC$1048576,MATCH($A227,'Hoja de Trabajo para listado'!$CD$155:$CD$1048576,0),MATCH((CUADRO!O$4&amp;$E227),'Hoja de Trabajo para listado'!$CD$151:$DC$151,0)),0)</f>
        <v>0</v>
      </c>
      <c r="P227" s="241">
        <f ca="1">+IFERROR(INDEX('Hoja de Trabajo para listado'!$A$155:$Z$1048576,MATCH($A227,'Hoja de Trabajo para listado'!$A$155:$A$1048576,0),MATCH((CUADRO!P$4&amp;$E227),'Hoja de Trabajo para listado'!$A$151:$Z$151,0)),0)+IFERROR(INDEX('Hoja de Trabajo para listado'!$AB$155:$BA$1048576,MATCH($A227,'Hoja de Trabajo para listado'!$AB$155:$AB$1048576,0),MATCH((CUADRO!P$4&amp;$E227),'Hoja de Trabajo para listado'!$AB$151:$BA$151,0)),0)+IFERROR(INDEX('Hoja de Trabajo para listado'!$BC$155:$CB$1048576,MATCH($A227,'Hoja de Trabajo para listado'!$BC$155:$BC$1048576,0),MATCH((CUADRO!P$4&amp;$E227),'Hoja de Trabajo para listado'!$BC$151:$CB$151,0)),0)+IFERROR(INDEX('Hoja de Trabajo para listado'!$DE$153:$DG$274,MATCH($A227,'Hoja de Trabajo para listado'!$DE$153:$DE$1048576,0),MATCH((CUADRO!P$4&amp;$E227),'Hoja de Trabajo para listado'!$DE$151:$DG$151,0)),0)+IFERROR(INDEX('Hoja de Trabajo para listado'!$CD$155:$DC$1048576,MATCH($A227,'Hoja de Trabajo para listado'!$CD$155:$CD$1048576,0),MATCH((CUADRO!P$4&amp;$E227),'Hoja de Trabajo para listado'!$CD$151:$DC$151,0)),0)</f>
        <v>0</v>
      </c>
      <c r="Q227" s="241">
        <f ca="1">+IFERROR(INDEX('Hoja de Trabajo para listado'!$A$155:$Z$1048576,MATCH($A227,'Hoja de Trabajo para listado'!$A$155:$A$1048576,0),MATCH((CUADRO!Q$4&amp;$E227),'Hoja de Trabajo para listado'!$A$151:$Z$151,0)),0)+IFERROR(INDEX('Hoja de Trabajo para listado'!$AB$155:$BA$1048576,MATCH($A227,'Hoja de Trabajo para listado'!$AB$155:$AB$1048576,0),MATCH((CUADRO!Q$4&amp;$E227),'Hoja de Trabajo para listado'!$AB$151:$BA$151,0)),0)+IFERROR(INDEX('Hoja de Trabajo para listado'!$BC$155:$CB$1048576,MATCH($A227,'Hoja de Trabajo para listado'!$BC$155:$BC$1048576,0),MATCH((CUADRO!Q$4&amp;$E227),'Hoja de Trabajo para listado'!$BC$151:$CB$151,0)),0)+IFERROR(INDEX('Hoja de Trabajo para listado'!$DE$153:$DG$274,MATCH($A227,'Hoja de Trabajo para listado'!$DE$153:$DE$1048576,0),MATCH((CUADRO!Q$4&amp;$E227),'Hoja de Trabajo para listado'!$DE$151:$DG$151,0)),0)+IFERROR(INDEX('Hoja de Trabajo para listado'!$CD$155:$DC$1048576,MATCH($A227,'Hoja de Trabajo para listado'!$CD$155:$CD$1048576,0),MATCH((CUADRO!Q$4&amp;$E227),'Hoja de Trabajo para listado'!$CD$151:$DC$151,0)),0)</f>
        <v>0</v>
      </c>
      <c r="R227" s="241">
        <f t="shared" ca="1" si="6"/>
        <v>0</v>
      </c>
      <c r="S227" s="241"/>
      <c r="T227" s="241">
        <f ca="1">+T228</f>
        <v>0</v>
      </c>
      <c r="U227" s="240">
        <f t="shared" si="7"/>
        <v>1</v>
      </c>
    </row>
    <row r="228" spans="1:21" ht="15" hidden="1" customHeight="1">
      <c r="A228" s="32">
        <v>309</v>
      </c>
      <c r="B228" s="382"/>
      <c r="C228" s="305" t="str">
        <f>+VLOOKUP(A228,bd_lista!$A$3:$C$592,3,FALSE)</f>
        <v>Autoridad de Fiscalización del Juego</v>
      </c>
      <c r="D228" s="384"/>
      <c r="E228" s="305" t="s">
        <v>684</v>
      </c>
      <c r="F228" s="243">
        <f ca="1">+IFERROR(INDEX('Hoja de Trabajo para listado'!$A$155:$Z$1048576,MATCH($A228,'Hoja de Trabajo para listado'!$A$155:$A$1048576,0),MATCH((CUADRO!F$4&amp;$E228),'Hoja de Trabajo para listado'!$A$151:$Z$151,0)),0)+IFERROR(INDEX('Hoja de Trabajo para listado'!$AB$155:$BA$1048576,MATCH($A228,'Hoja de Trabajo para listado'!$AB$155:$AB$1048576,0),MATCH((CUADRO!F$4&amp;$E228),'Hoja de Trabajo para listado'!$AB$151:$BA$151,0)),0)+IFERROR(INDEX('Hoja de Trabajo para listado'!$BC$155:$CB$1048576,MATCH($A228,'Hoja de Trabajo para listado'!$BC$155:$BC$1048576,0),MATCH((CUADRO!F$4&amp;$E228),'Hoja de Trabajo para listado'!$BC$151:$CB$151,0)),0)+IFERROR(INDEX('Hoja de Trabajo para listado'!$DE$153:$DG$274,MATCH($A228,'Hoja de Trabajo para listado'!$DE$153:$DE$1048576,0),MATCH((CUADRO!F$4&amp;$E228),'Hoja de Trabajo para listado'!$DE$151:$DG$151,0)),0)+IFERROR(INDEX('Hoja de Trabajo para listado'!$CD$155:$DC$1048576,MATCH($A228,'Hoja de Trabajo para listado'!$CD$155:$CD$1048576,0),MATCH((CUADRO!F$4&amp;$E228),'Hoja de Trabajo para listado'!$CD$151:$DC$151,0)),0)</f>
        <v>0</v>
      </c>
      <c r="G228" s="243">
        <f ca="1">+IFERROR(INDEX('Hoja de Trabajo para listado'!$A$155:$Z$1048576,MATCH($A228,'Hoja de Trabajo para listado'!$A$155:$A$1048576,0),MATCH((CUADRO!G$4&amp;$E228),'Hoja de Trabajo para listado'!$A$151:$Z$151,0)),0)+IFERROR(INDEX('Hoja de Trabajo para listado'!$AB$155:$BA$1048576,MATCH($A228,'Hoja de Trabajo para listado'!$AB$155:$AB$1048576,0),MATCH((CUADRO!G$4&amp;$E228),'Hoja de Trabajo para listado'!$AB$151:$BA$151,0)),0)+IFERROR(INDEX('Hoja de Trabajo para listado'!$BC$155:$CB$1048576,MATCH($A228,'Hoja de Trabajo para listado'!$BC$155:$BC$1048576,0),MATCH((CUADRO!G$4&amp;$E228),'Hoja de Trabajo para listado'!$BC$151:$CB$151,0)),0)+IFERROR(INDEX('Hoja de Trabajo para listado'!$DE$153:$DG$274,MATCH($A228,'Hoja de Trabajo para listado'!$DE$153:$DE$1048576,0),MATCH((CUADRO!G$4&amp;$E228),'Hoja de Trabajo para listado'!$DE$151:$DG$151,0)),0)+IFERROR(INDEX('Hoja de Trabajo para listado'!$CD$155:$DC$1048576,MATCH($A228,'Hoja de Trabajo para listado'!$CD$155:$CD$1048576,0),MATCH((CUADRO!G$4&amp;$E228),'Hoja de Trabajo para listado'!$CD$151:$DC$151,0)),0)</f>
        <v>0</v>
      </c>
      <c r="H228" s="243">
        <f ca="1">+IFERROR(INDEX('Hoja de Trabajo para listado'!$A$155:$Z$1048576,MATCH($A228,'Hoja de Trabajo para listado'!$A$155:$A$1048576,0),MATCH((CUADRO!H$4&amp;$E228),'Hoja de Trabajo para listado'!$A$151:$Z$151,0)),0)+IFERROR(INDEX('Hoja de Trabajo para listado'!$AB$155:$BA$1048576,MATCH($A228,'Hoja de Trabajo para listado'!$AB$155:$AB$1048576,0),MATCH((CUADRO!H$4&amp;$E228),'Hoja de Trabajo para listado'!$AB$151:$BA$151,0)),0)+IFERROR(INDEX('Hoja de Trabajo para listado'!$BC$155:$CB$1048576,MATCH($A228,'Hoja de Trabajo para listado'!$BC$155:$BC$1048576,0),MATCH((CUADRO!H$4&amp;$E228),'Hoja de Trabajo para listado'!$BC$151:$CB$151,0)),0)+IFERROR(INDEX('Hoja de Trabajo para listado'!$DE$153:$DG$274,MATCH($A228,'Hoja de Trabajo para listado'!$DE$153:$DE$1048576,0),MATCH((CUADRO!H$4&amp;$E228),'Hoja de Trabajo para listado'!$DE$151:$DG$151,0)),0)+IFERROR(INDEX('Hoja de Trabajo para listado'!$CD$155:$DC$1048576,MATCH($A228,'Hoja de Trabajo para listado'!$CD$155:$CD$1048576,0),MATCH((CUADRO!H$4&amp;$E228),'Hoja de Trabajo para listado'!$CD$151:$DC$151,0)),0)</f>
        <v>0</v>
      </c>
      <c r="I228" s="243">
        <f ca="1">+IFERROR(INDEX('Hoja de Trabajo para listado'!$A$155:$Z$1048576,MATCH($A228,'Hoja de Trabajo para listado'!$A$155:$A$1048576,0),MATCH((CUADRO!I$4&amp;$E228),'Hoja de Trabajo para listado'!$A$151:$Z$151,0)),0)+IFERROR(INDEX('Hoja de Trabajo para listado'!$AB$155:$BA$1048576,MATCH($A228,'Hoja de Trabajo para listado'!$AB$155:$AB$1048576,0),MATCH((CUADRO!I$4&amp;$E228),'Hoja de Trabajo para listado'!$AB$151:$BA$151,0)),0)+IFERROR(INDEX('Hoja de Trabajo para listado'!$BC$155:$CB$1048576,MATCH($A228,'Hoja de Trabajo para listado'!$BC$155:$BC$1048576,0),MATCH((CUADRO!I$4&amp;$E228),'Hoja de Trabajo para listado'!$BC$151:$CB$151,0)),0)+IFERROR(INDEX('Hoja de Trabajo para listado'!$DE$153:$DG$274,MATCH($A228,'Hoja de Trabajo para listado'!$DE$153:$DE$1048576,0),MATCH((CUADRO!I$4&amp;$E228),'Hoja de Trabajo para listado'!$DE$151:$DG$151,0)),0)+IFERROR(INDEX('Hoja de Trabajo para listado'!$CD$155:$DC$1048576,MATCH($A228,'Hoja de Trabajo para listado'!$CD$155:$CD$1048576,0),MATCH((CUADRO!I$4&amp;$E228),'Hoja de Trabajo para listado'!$CD$151:$DC$151,0)),0)</f>
        <v>0</v>
      </c>
      <c r="J228" s="243">
        <f ca="1">+IFERROR(INDEX('Hoja de Trabajo para listado'!$A$155:$Z$1048576,MATCH($A228,'Hoja de Trabajo para listado'!$A$155:$A$1048576,0),MATCH((CUADRO!J$4&amp;$E228),'Hoja de Trabajo para listado'!$A$151:$Z$151,0)),0)+IFERROR(INDEX('Hoja de Trabajo para listado'!$AB$155:$BA$1048576,MATCH($A228,'Hoja de Trabajo para listado'!$AB$155:$AB$1048576,0),MATCH((CUADRO!J$4&amp;$E228),'Hoja de Trabajo para listado'!$AB$151:$BA$151,0)),0)+IFERROR(INDEX('Hoja de Trabajo para listado'!$BC$155:$CB$1048576,MATCH($A228,'Hoja de Trabajo para listado'!$BC$155:$BC$1048576,0),MATCH((CUADRO!J$4&amp;$E228),'Hoja de Trabajo para listado'!$BC$151:$CB$151,0)),0)+IFERROR(INDEX('Hoja de Trabajo para listado'!$DE$153:$DG$274,MATCH($A228,'Hoja de Trabajo para listado'!$DE$153:$DE$1048576,0),MATCH((CUADRO!J$4&amp;$E228),'Hoja de Trabajo para listado'!$DE$151:$DG$151,0)),0)+IFERROR(INDEX('Hoja de Trabajo para listado'!$CD$155:$DC$1048576,MATCH($A228,'Hoja de Trabajo para listado'!$CD$155:$CD$1048576,0),MATCH((CUADRO!J$4&amp;$E228),'Hoja de Trabajo para listado'!$CD$151:$DC$151,0)),0)</f>
        <v>0</v>
      </c>
      <c r="K228" s="243">
        <f ca="1">+IFERROR(INDEX('Hoja de Trabajo para listado'!$A$155:$Z$1048576,MATCH($A228,'Hoja de Trabajo para listado'!$A$155:$A$1048576,0),MATCH((CUADRO!K$4&amp;$E228),'Hoja de Trabajo para listado'!$A$151:$Z$151,0)),0)+IFERROR(INDEX('Hoja de Trabajo para listado'!$AB$155:$BA$1048576,MATCH($A228,'Hoja de Trabajo para listado'!$AB$155:$AB$1048576,0),MATCH((CUADRO!K$4&amp;$E228),'Hoja de Trabajo para listado'!$AB$151:$BA$151,0)),0)+IFERROR(INDEX('Hoja de Trabajo para listado'!$BC$155:$CB$1048576,MATCH($A228,'Hoja de Trabajo para listado'!$BC$155:$BC$1048576,0),MATCH((CUADRO!K$4&amp;$E228),'Hoja de Trabajo para listado'!$BC$151:$CB$151,0)),0)+IFERROR(INDEX('Hoja de Trabajo para listado'!$DE$153:$DG$274,MATCH($A228,'Hoja de Trabajo para listado'!$DE$153:$DE$1048576,0),MATCH((CUADRO!K$4&amp;$E228),'Hoja de Trabajo para listado'!$DE$151:$DG$151,0)),0)+IFERROR(INDEX('Hoja de Trabajo para listado'!$CD$155:$DC$1048576,MATCH($A228,'Hoja de Trabajo para listado'!$CD$155:$CD$1048576,0),MATCH((CUADRO!K$4&amp;$E228),'Hoja de Trabajo para listado'!$CD$151:$DC$151,0)),0)</f>
        <v>0</v>
      </c>
      <c r="L228" s="243">
        <f ca="1">+IFERROR(INDEX('Hoja de Trabajo para listado'!$A$155:$Z$1048576,MATCH($A228,'Hoja de Trabajo para listado'!$A$155:$A$1048576,0),MATCH((CUADRO!L$4&amp;$E228),'Hoja de Trabajo para listado'!$A$151:$Z$151,0)),0)+IFERROR(INDEX('Hoja de Trabajo para listado'!$AB$155:$BA$1048576,MATCH($A228,'Hoja de Trabajo para listado'!$AB$155:$AB$1048576,0),MATCH((CUADRO!L$4&amp;$E228),'Hoja de Trabajo para listado'!$AB$151:$BA$151,0)),0)+IFERROR(INDEX('Hoja de Trabajo para listado'!$BC$155:$CB$1048576,MATCH($A228,'Hoja de Trabajo para listado'!$BC$155:$BC$1048576,0),MATCH((CUADRO!L$4&amp;$E228),'Hoja de Trabajo para listado'!$BC$151:$CB$151,0)),0)+IFERROR(INDEX('Hoja de Trabajo para listado'!$DE$153:$DG$274,MATCH($A228,'Hoja de Trabajo para listado'!$DE$153:$DE$1048576,0),MATCH((CUADRO!L$4&amp;$E228),'Hoja de Trabajo para listado'!$DE$151:$DG$151,0)),0)+IFERROR(INDEX('Hoja de Trabajo para listado'!$CD$155:$DC$1048576,MATCH($A228,'Hoja de Trabajo para listado'!$CD$155:$CD$1048576,0),MATCH((CUADRO!L$4&amp;$E228),'Hoja de Trabajo para listado'!$CD$151:$DC$151,0)),0)</f>
        <v>0</v>
      </c>
      <c r="M228" s="243">
        <f ca="1">+IFERROR(INDEX('Hoja de Trabajo para listado'!$A$155:$Z$1048576,MATCH($A228,'Hoja de Trabajo para listado'!$A$155:$A$1048576,0),MATCH((CUADRO!M$4&amp;$E228),'Hoja de Trabajo para listado'!$A$151:$Z$151,0)),0)+IFERROR(INDEX('Hoja de Trabajo para listado'!$AB$155:$BA$1048576,MATCH($A228,'Hoja de Trabajo para listado'!$AB$155:$AB$1048576,0),MATCH((CUADRO!M$4&amp;$E228),'Hoja de Trabajo para listado'!$AB$151:$BA$151,0)),0)+IFERROR(INDEX('Hoja de Trabajo para listado'!$BC$155:$CB$1048576,MATCH($A228,'Hoja de Trabajo para listado'!$BC$155:$BC$1048576,0),MATCH((CUADRO!M$4&amp;$E228),'Hoja de Trabajo para listado'!$BC$151:$CB$151,0)),0)+IFERROR(INDEX('Hoja de Trabajo para listado'!$DE$153:$DG$274,MATCH($A228,'Hoja de Trabajo para listado'!$DE$153:$DE$1048576,0),MATCH((CUADRO!M$4&amp;$E228),'Hoja de Trabajo para listado'!$DE$151:$DG$151,0)),0)+IFERROR(INDEX('Hoja de Trabajo para listado'!$CD$155:$DC$1048576,MATCH($A228,'Hoja de Trabajo para listado'!$CD$155:$CD$1048576,0),MATCH((CUADRO!M$4&amp;$E228),'Hoja de Trabajo para listado'!$CD$151:$DC$151,0)),0)</f>
        <v>0</v>
      </c>
      <c r="N228" s="243">
        <f ca="1">+IFERROR(INDEX('Hoja de Trabajo para listado'!$A$155:$Z$1048576,MATCH($A228,'Hoja de Trabajo para listado'!$A$155:$A$1048576,0),MATCH((CUADRO!N$4&amp;$E228),'Hoja de Trabajo para listado'!$A$151:$Z$151,0)),0)+IFERROR(INDEX('Hoja de Trabajo para listado'!$AB$155:$BA$1048576,MATCH($A228,'Hoja de Trabajo para listado'!$AB$155:$AB$1048576,0),MATCH((CUADRO!N$4&amp;$E228),'Hoja de Trabajo para listado'!$AB$151:$BA$151,0)),0)+IFERROR(INDEX('Hoja de Trabajo para listado'!$BC$155:$CB$1048576,MATCH($A228,'Hoja de Trabajo para listado'!$BC$155:$BC$1048576,0),MATCH((CUADRO!N$4&amp;$E228),'Hoja de Trabajo para listado'!$BC$151:$CB$151,0)),0)+IFERROR(INDEX('Hoja de Trabajo para listado'!$DE$153:$DG$274,MATCH($A228,'Hoja de Trabajo para listado'!$DE$153:$DE$1048576,0),MATCH((CUADRO!N$4&amp;$E228),'Hoja de Trabajo para listado'!$DE$151:$DG$151,0)),0)+IFERROR(INDEX('Hoja de Trabajo para listado'!$CD$155:$DC$1048576,MATCH($A228,'Hoja de Trabajo para listado'!$CD$155:$CD$1048576,0),MATCH((CUADRO!N$4&amp;$E228),'Hoja de Trabajo para listado'!$CD$151:$DC$151,0)),0)</f>
        <v>0</v>
      </c>
      <c r="O228" s="243">
        <f ca="1">+IFERROR(INDEX('Hoja de Trabajo para listado'!$A$155:$Z$1048576,MATCH($A228,'Hoja de Trabajo para listado'!$A$155:$A$1048576,0),MATCH((CUADRO!O$4&amp;$E228),'Hoja de Trabajo para listado'!$A$151:$Z$151,0)),0)+IFERROR(INDEX('Hoja de Trabajo para listado'!$AB$155:$BA$1048576,MATCH($A228,'Hoja de Trabajo para listado'!$AB$155:$AB$1048576,0),MATCH((CUADRO!O$4&amp;$E228),'Hoja de Trabajo para listado'!$AB$151:$BA$151,0)),0)+IFERROR(INDEX('Hoja de Trabajo para listado'!$BC$155:$CB$1048576,MATCH($A228,'Hoja de Trabajo para listado'!$BC$155:$BC$1048576,0),MATCH((CUADRO!O$4&amp;$E228),'Hoja de Trabajo para listado'!$BC$151:$CB$151,0)),0)+IFERROR(INDEX('Hoja de Trabajo para listado'!$DE$153:$DG$274,MATCH($A228,'Hoja de Trabajo para listado'!$DE$153:$DE$1048576,0),MATCH((CUADRO!O$4&amp;$E228),'Hoja de Trabajo para listado'!$DE$151:$DG$151,0)),0)+IFERROR(INDEX('Hoja de Trabajo para listado'!$CD$155:$DC$1048576,MATCH($A228,'Hoja de Trabajo para listado'!$CD$155:$CD$1048576,0),MATCH((CUADRO!O$4&amp;$E228),'Hoja de Trabajo para listado'!$CD$151:$DC$151,0)),0)</f>
        <v>0</v>
      </c>
      <c r="P228" s="243">
        <f ca="1">+IFERROR(INDEX('Hoja de Trabajo para listado'!$A$155:$Z$1048576,MATCH($A228,'Hoja de Trabajo para listado'!$A$155:$A$1048576,0),MATCH((CUADRO!P$4&amp;$E228),'Hoja de Trabajo para listado'!$A$151:$Z$151,0)),0)+IFERROR(INDEX('Hoja de Trabajo para listado'!$AB$155:$BA$1048576,MATCH($A228,'Hoja de Trabajo para listado'!$AB$155:$AB$1048576,0),MATCH((CUADRO!P$4&amp;$E228),'Hoja de Trabajo para listado'!$AB$151:$BA$151,0)),0)+IFERROR(INDEX('Hoja de Trabajo para listado'!$BC$155:$CB$1048576,MATCH($A228,'Hoja de Trabajo para listado'!$BC$155:$BC$1048576,0),MATCH((CUADRO!P$4&amp;$E228),'Hoja de Trabajo para listado'!$BC$151:$CB$151,0)),0)+IFERROR(INDEX('Hoja de Trabajo para listado'!$DE$153:$DG$274,MATCH($A228,'Hoja de Trabajo para listado'!$DE$153:$DE$1048576,0),MATCH((CUADRO!P$4&amp;$E228),'Hoja de Trabajo para listado'!$DE$151:$DG$151,0)),0)+IFERROR(INDEX('Hoja de Trabajo para listado'!$CD$155:$DC$1048576,MATCH($A228,'Hoja de Trabajo para listado'!$CD$155:$CD$1048576,0),MATCH((CUADRO!P$4&amp;$E228),'Hoja de Trabajo para listado'!$CD$151:$DC$151,0)),0)</f>
        <v>0</v>
      </c>
      <c r="Q228" s="243">
        <f ca="1">+IFERROR(INDEX('Hoja de Trabajo para listado'!$A$155:$Z$1048576,MATCH($A228,'Hoja de Trabajo para listado'!$A$155:$A$1048576,0),MATCH((CUADRO!Q$4&amp;$E228),'Hoja de Trabajo para listado'!$A$151:$Z$151,0)),0)+IFERROR(INDEX('Hoja de Trabajo para listado'!$AB$155:$BA$1048576,MATCH($A228,'Hoja de Trabajo para listado'!$AB$155:$AB$1048576,0),MATCH((CUADRO!Q$4&amp;$E228),'Hoja de Trabajo para listado'!$AB$151:$BA$151,0)),0)+IFERROR(INDEX('Hoja de Trabajo para listado'!$BC$155:$CB$1048576,MATCH($A228,'Hoja de Trabajo para listado'!$BC$155:$BC$1048576,0),MATCH((CUADRO!Q$4&amp;$E228),'Hoja de Trabajo para listado'!$BC$151:$CB$151,0)),0)+IFERROR(INDEX('Hoja de Trabajo para listado'!$DE$153:$DG$274,MATCH($A228,'Hoja de Trabajo para listado'!$DE$153:$DE$1048576,0),MATCH((CUADRO!Q$4&amp;$E228),'Hoja de Trabajo para listado'!$DE$151:$DG$151,0)),0)+IFERROR(INDEX('Hoja de Trabajo para listado'!$CD$155:$DC$1048576,MATCH($A228,'Hoja de Trabajo para listado'!$CD$155:$CD$1048576,0),MATCH((CUADRO!Q$4&amp;$E228),'Hoja de Trabajo para listado'!$CD$151:$DC$151,0)),0)</f>
        <v>0</v>
      </c>
      <c r="R228" s="243">
        <f t="shared" ca="1" si="6"/>
        <v>0</v>
      </c>
      <c r="S228" s="243">
        <f ca="1">+R227+R228</f>
        <v>0</v>
      </c>
      <c r="T228" s="243">
        <f ca="1">+S228</f>
        <v>0</v>
      </c>
      <c r="U228" s="242">
        <f t="shared" si="7"/>
        <v>2</v>
      </c>
    </row>
    <row r="229" spans="1:21" ht="15" customHeight="1">
      <c r="A229" s="354">
        <v>310</v>
      </c>
      <c r="B229" s="381">
        <f>+A229</f>
        <v>310</v>
      </c>
      <c r="C229" s="245" t="str">
        <f>+VLOOKUP(A229,bd_lista!$A$3:$C$592,3,FALSE)</f>
        <v>Autoridad de Regulación y Fiscalización de Telecomunicaciones y Transportes</v>
      </c>
      <c r="D229" s="383" t="str">
        <f>+C229</f>
        <v>Autoridad de Regulación y Fiscalización de Telecomunicaciones y Transportes</v>
      </c>
      <c r="E229" s="245" t="s">
        <v>683</v>
      </c>
      <c r="F229" s="241">
        <f ca="1">+IFERROR(INDEX('Hoja de Trabajo para listado'!$A$155:$Z$1048576,MATCH($A229,'Hoja de Trabajo para listado'!$A$155:$A$1048576,0),MATCH((CUADRO!F$4&amp;$E229),'Hoja de Trabajo para listado'!$A$151:$Z$151,0)),0)+IFERROR(INDEX('Hoja de Trabajo para listado'!$AB$155:$BA$1048576,MATCH($A229,'Hoja de Trabajo para listado'!$AB$155:$AB$1048576,0),MATCH((CUADRO!F$4&amp;$E229),'Hoja de Trabajo para listado'!$AB$151:$BA$151,0)),0)+IFERROR(INDEX('Hoja de Trabajo para listado'!$BC$155:$CB$1048576,MATCH($A229,'Hoja de Trabajo para listado'!$BC$155:$BC$1048576,0),MATCH((CUADRO!F$4&amp;$E229),'Hoja de Trabajo para listado'!$BC$151:$CB$151,0)),0)+IFERROR(INDEX('Hoja de Trabajo para listado'!$DE$153:$DG$274,MATCH($A229,'Hoja de Trabajo para listado'!$DE$153:$DE$1048576,0),MATCH((CUADRO!F$4&amp;$E229),'Hoja de Trabajo para listado'!$DE$151:$DG$151,0)),0)+IFERROR(INDEX('Hoja de Trabajo para listado'!$CD$155:$DC$1048576,MATCH($A229,'Hoja de Trabajo para listado'!$CD$155:$CD$1048576,0),MATCH((CUADRO!F$4&amp;$E229),'Hoja de Trabajo para listado'!$CD$151:$DC$151,0)),0)</f>
        <v>0</v>
      </c>
      <c r="G229" s="241">
        <f ca="1">+IFERROR(INDEX('Hoja de Trabajo para listado'!$A$155:$Z$1048576,MATCH($A229,'Hoja de Trabajo para listado'!$A$155:$A$1048576,0),MATCH((CUADRO!G$4&amp;$E229),'Hoja de Trabajo para listado'!$A$151:$Z$151,0)),0)+IFERROR(INDEX('Hoja de Trabajo para listado'!$AB$155:$BA$1048576,MATCH($A229,'Hoja de Trabajo para listado'!$AB$155:$AB$1048576,0),MATCH((CUADRO!G$4&amp;$E229),'Hoja de Trabajo para listado'!$AB$151:$BA$151,0)),0)+IFERROR(INDEX('Hoja de Trabajo para listado'!$BC$155:$CB$1048576,MATCH($A229,'Hoja de Trabajo para listado'!$BC$155:$BC$1048576,0),MATCH((CUADRO!G$4&amp;$E229),'Hoja de Trabajo para listado'!$BC$151:$CB$151,0)),0)+IFERROR(INDEX('Hoja de Trabajo para listado'!$DE$153:$DG$274,MATCH($A229,'Hoja de Trabajo para listado'!$DE$153:$DE$1048576,0),MATCH((CUADRO!G$4&amp;$E229),'Hoja de Trabajo para listado'!$DE$151:$DG$151,0)),0)+IFERROR(INDEX('Hoja de Trabajo para listado'!$CD$155:$DC$1048576,MATCH($A229,'Hoja de Trabajo para listado'!$CD$155:$CD$1048576,0),MATCH((CUADRO!G$4&amp;$E229),'Hoja de Trabajo para listado'!$CD$151:$DC$151,0)),0)</f>
        <v>0</v>
      </c>
      <c r="H229" s="241">
        <f ca="1">+IFERROR(INDEX('Hoja de Trabajo para listado'!$A$155:$Z$1048576,MATCH($A229,'Hoja de Trabajo para listado'!$A$155:$A$1048576,0),MATCH((CUADRO!H$4&amp;$E229),'Hoja de Trabajo para listado'!$A$151:$Z$151,0)),0)+IFERROR(INDEX('Hoja de Trabajo para listado'!$AB$155:$BA$1048576,MATCH($A229,'Hoja de Trabajo para listado'!$AB$155:$AB$1048576,0),MATCH((CUADRO!H$4&amp;$E229),'Hoja de Trabajo para listado'!$AB$151:$BA$151,0)),0)+IFERROR(INDEX('Hoja de Trabajo para listado'!$BC$155:$CB$1048576,MATCH($A229,'Hoja de Trabajo para listado'!$BC$155:$BC$1048576,0),MATCH((CUADRO!H$4&amp;$E229),'Hoja de Trabajo para listado'!$BC$151:$CB$151,0)),0)+IFERROR(INDEX('Hoja de Trabajo para listado'!$DE$153:$DG$274,MATCH($A229,'Hoja de Trabajo para listado'!$DE$153:$DE$1048576,0),MATCH((CUADRO!H$4&amp;$E229),'Hoja de Trabajo para listado'!$DE$151:$DG$151,0)),0)+IFERROR(INDEX('Hoja de Trabajo para listado'!$CD$155:$DC$1048576,MATCH($A229,'Hoja de Trabajo para listado'!$CD$155:$CD$1048576,0),MATCH((CUADRO!H$4&amp;$E229),'Hoja de Trabajo para listado'!$CD$151:$DC$151,0)),0)</f>
        <v>0</v>
      </c>
      <c r="I229" s="241">
        <f ca="1">+IFERROR(INDEX('Hoja de Trabajo para listado'!$A$155:$Z$1048576,MATCH($A229,'Hoja de Trabajo para listado'!$A$155:$A$1048576,0),MATCH((CUADRO!I$4&amp;$E229),'Hoja de Trabajo para listado'!$A$151:$Z$151,0)),0)+IFERROR(INDEX('Hoja de Trabajo para listado'!$AB$155:$BA$1048576,MATCH($A229,'Hoja de Trabajo para listado'!$AB$155:$AB$1048576,0),MATCH((CUADRO!I$4&amp;$E229),'Hoja de Trabajo para listado'!$AB$151:$BA$151,0)),0)+IFERROR(INDEX('Hoja de Trabajo para listado'!$BC$155:$CB$1048576,MATCH($A229,'Hoja de Trabajo para listado'!$BC$155:$BC$1048576,0),MATCH((CUADRO!I$4&amp;$E229),'Hoja de Trabajo para listado'!$BC$151:$CB$151,0)),0)+IFERROR(INDEX('Hoja de Trabajo para listado'!$DE$153:$DG$274,MATCH($A229,'Hoja de Trabajo para listado'!$DE$153:$DE$1048576,0),MATCH((CUADRO!I$4&amp;$E229),'Hoja de Trabajo para listado'!$DE$151:$DG$151,0)),0)+IFERROR(INDEX('Hoja de Trabajo para listado'!$CD$155:$DC$1048576,MATCH($A229,'Hoja de Trabajo para listado'!$CD$155:$CD$1048576,0),MATCH((CUADRO!I$4&amp;$E229),'Hoja de Trabajo para listado'!$CD$151:$DC$151,0)),0)</f>
        <v>0</v>
      </c>
      <c r="J229" s="241">
        <f ca="1">+IFERROR(INDEX('Hoja de Trabajo para listado'!$A$155:$Z$1048576,MATCH($A229,'Hoja de Trabajo para listado'!$A$155:$A$1048576,0),MATCH((CUADRO!J$4&amp;$E229),'Hoja de Trabajo para listado'!$A$151:$Z$151,0)),0)+IFERROR(INDEX('Hoja de Trabajo para listado'!$AB$155:$BA$1048576,MATCH($A229,'Hoja de Trabajo para listado'!$AB$155:$AB$1048576,0),MATCH((CUADRO!J$4&amp;$E229),'Hoja de Trabajo para listado'!$AB$151:$BA$151,0)),0)+IFERROR(INDEX('Hoja de Trabajo para listado'!$BC$155:$CB$1048576,MATCH($A229,'Hoja de Trabajo para listado'!$BC$155:$BC$1048576,0),MATCH((CUADRO!J$4&amp;$E229),'Hoja de Trabajo para listado'!$BC$151:$CB$151,0)),0)+IFERROR(INDEX('Hoja de Trabajo para listado'!$DE$153:$DG$274,MATCH($A229,'Hoja de Trabajo para listado'!$DE$153:$DE$1048576,0),MATCH((CUADRO!J$4&amp;$E229),'Hoja de Trabajo para listado'!$DE$151:$DG$151,0)),0)+IFERROR(INDEX('Hoja de Trabajo para listado'!$CD$155:$DC$1048576,MATCH($A229,'Hoja de Trabajo para listado'!$CD$155:$CD$1048576,0),MATCH((CUADRO!J$4&amp;$E229),'Hoja de Trabajo para listado'!$CD$151:$DC$151,0)),0)</f>
        <v>0</v>
      </c>
      <c r="K229" s="241">
        <f ca="1">+IFERROR(INDEX('Hoja de Trabajo para listado'!$A$155:$Z$1048576,MATCH($A229,'Hoja de Trabajo para listado'!$A$155:$A$1048576,0),MATCH((CUADRO!K$4&amp;$E229),'Hoja de Trabajo para listado'!$A$151:$Z$151,0)),0)+IFERROR(INDEX('Hoja de Trabajo para listado'!$AB$155:$BA$1048576,MATCH($A229,'Hoja de Trabajo para listado'!$AB$155:$AB$1048576,0),MATCH((CUADRO!K$4&amp;$E229),'Hoja de Trabajo para listado'!$AB$151:$BA$151,0)),0)+IFERROR(INDEX('Hoja de Trabajo para listado'!$BC$155:$CB$1048576,MATCH($A229,'Hoja de Trabajo para listado'!$BC$155:$BC$1048576,0),MATCH((CUADRO!K$4&amp;$E229),'Hoja de Trabajo para listado'!$BC$151:$CB$151,0)),0)+IFERROR(INDEX('Hoja de Trabajo para listado'!$DE$153:$DG$274,MATCH($A229,'Hoja de Trabajo para listado'!$DE$153:$DE$1048576,0),MATCH((CUADRO!K$4&amp;$E229),'Hoja de Trabajo para listado'!$DE$151:$DG$151,0)),0)+IFERROR(INDEX('Hoja de Trabajo para listado'!$CD$155:$DC$1048576,MATCH($A229,'Hoja de Trabajo para listado'!$CD$155:$CD$1048576,0),MATCH((CUADRO!K$4&amp;$E229),'Hoja de Trabajo para listado'!$CD$151:$DC$151,0)),0)</f>
        <v>0</v>
      </c>
      <c r="L229" s="241">
        <f ca="1">+IFERROR(INDEX('Hoja de Trabajo para listado'!$A$155:$Z$1048576,MATCH($A229,'Hoja de Trabajo para listado'!$A$155:$A$1048576,0),MATCH((CUADRO!L$4&amp;$E229),'Hoja de Trabajo para listado'!$A$151:$Z$151,0)),0)+IFERROR(INDEX('Hoja de Trabajo para listado'!$AB$155:$BA$1048576,MATCH($A229,'Hoja de Trabajo para listado'!$AB$155:$AB$1048576,0),MATCH((CUADRO!L$4&amp;$E229),'Hoja de Trabajo para listado'!$AB$151:$BA$151,0)),0)+IFERROR(INDEX('Hoja de Trabajo para listado'!$BC$155:$CB$1048576,MATCH($A229,'Hoja de Trabajo para listado'!$BC$155:$BC$1048576,0),MATCH((CUADRO!L$4&amp;$E229),'Hoja de Trabajo para listado'!$BC$151:$CB$151,0)),0)+IFERROR(INDEX('Hoja de Trabajo para listado'!$DE$153:$DG$274,MATCH($A229,'Hoja de Trabajo para listado'!$DE$153:$DE$1048576,0),MATCH((CUADRO!L$4&amp;$E229),'Hoja de Trabajo para listado'!$DE$151:$DG$151,0)),0)+IFERROR(INDEX('Hoja de Trabajo para listado'!$CD$155:$DC$1048576,MATCH($A229,'Hoja de Trabajo para listado'!$CD$155:$CD$1048576,0),MATCH((CUADRO!L$4&amp;$E229),'Hoja de Trabajo para listado'!$CD$151:$DC$151,0)),0)</f>
        <v>0</v>
      </c>
      <c r="M229" s="241">
        <f ca="1">+IFERROR(INDEX('Hoja de Trabajo para listado'!$A$155:$Z$1048576,MATCH($A229,'Hoja de Trabajo para listado'!$A$155:$A$1048576,0),MATCH((CUADRO!M$4&amp;$E229),'Hoja de Trabajo para listado'!$A$151:$Z$151,0)),0)+IFERROR(INDEX('Hoja de Trabajo para listado'!$AB$155:$BA$1048576,MATCH($A229,'Hoja de Trabajo para listado'!$AB$155:$AB$1048576,0),MATCH((CUADRO!M$4&amp;$E229),'Hoja de Trabajo para listado'!$AB$151:$BA$151,0)),0)+IFERROR(INDEX('Hoja de Trabajo para listado'!$BC$155:$CB$1048576,MATCH($A229,'Hoja de Trabajo para listado'!$BC$155:$BC$1048576,0),MATCH((CUADRO!M$4&amp;$E229),'Hoja de Trabajo para listado'!$BC$151:$CB$151,0)),0)+IFERROR(INDEX('Hoja de Trabajo para listado'!$DE$153:$DG$274,MATCH($A229,'Hoja de Trabajo para listado'!$DE$153:$DE$1048576,0),MATCH((CUADRO!M$4&amp;$E229),'Hoja de Trabajo para listado'!$DE$151:$DG$151,0)),0)+IFERROR(INDEX('Hoja de Trabajo para listado'!$CD$155:$DC$1048576,MATCH($A229,'Hoja de Trabajo para listado'!$CD$155:$CD$1048576,0),MATCH((CUADRO!M$4&amp;$E229),'Hoja de Trabajo para listado'!$CD$151:$DC$151,0)),0)</f>
        <v>0</v>
      </c>
      <c r="N229" s="241">
        <f ca="1">+IFERROR(INDEX('Hoja de Trabajo para listado'!$A$155:$Z$1048576,MATCH($A229,'Hoja de Trabajo para listado'!$A$155:$A$1048576,0),MATCH((CUADRO!N$4&amp;$E229),'Hoja de Trabajo para listado'!$A$151:$Z$151,0)),0)+IFERROR(INDEX('Hoja de Trabajo para listado'!$AB$155:$BA$1048576,MATCH($A229,'Hoja de Trabajo para listado'!$AB$155:$AB$1048576,0),MATCH((CUADRO!N$4&amp;$E229),'Hoja de Trabajo para listado'!$AB$151:$BA$151,0)),0)+IFERROR(INDEX('Hoja de Trabajo para listado'!$BC$155:$CB$1048576,MATCH($A229,'Hoja de Trabajo para listado'!$BC$155:$BC$1048576,0),MATCH((CUADRO!N$4&amp;$E229),'Hoja de Trabajo para listado'!$BC$151:$CB$151,0)),0)+IFERROR(INDEX('Hoja de Trabajo para listado'!$DE$153:$DG$274,MATCH($A229,'Hoja de Trabajo para listado'!$DE$153:$DE$1048576,0),MATCH((CUADRO!N$4&amp;$E229),'Hoja de Trabajo para listado'!$DE$151:$DG$151,0)),0)+IFERROR(INDEX('Hoja de Trabajo para listado'!$CD$155:$DC$1048576,MATCH($A229,'Hoja de Trabajo para listado'!$CD$155:$CD$1048576,0),MATCH((CUADRO!N$4&amp;$E229),'Hoja de Trabajo para listado'!$CD$151:$DC$151,0)),0)</f>
        <v>0</v>
      </c>
      <c r="O229" s="241">
        <f ca="1">+IFERROR(INDEX('Hoja de Trabajo para listado'!$A$155:$Z$1048576,MATCH($A229,'Hoja de Trabajo para listado'!$A$155:$A$1048576,0),MATCH((CUADRO!O$4&amp;$E229),'Hoja de Trabajo para listado'!$A$151:$Z$151,0)),0)+IFERROR(INDEX('Hoja de Trabajo para listado'!$AB$155:$BA$1048576,MATCH($A229,'Hoja de Trabajo para listado'!$AB$155:$AB$1048576,0),MATCH((CUADRO!O$4&amp;$E229),'Hoja de Trabajo para listado'!$AB$151:$BA$151,0)),0)+IFERROR(INDEX('Hoja de Trabajo para listado'!$BC$155:$CB$1048576,MATCH($A229,'Hoja de Trabajo para listado'!$BC$155:$BC$1048576,0),MATCH((CUADRO!O$4&amp;$E229),'Hoja de Trabajo para listado'!$BC$151:$CB$151,0)),0)+IFERROR(INDEX('Hoja de Trabajo para listado'!$DE$153:$DG$274,MATCH($A229,'Hoja de Trabajo para listado'!$DE$153:$DE$1048576,0),MATCH((CUADRO!O$4&amp;$E229),'Hoja de Trabajo para listado'!$DE$151:$DG$151,0)),0)+IFERROR(INDEX('Hoja de Trabajo para listado'!$CD$155:$DC$1048576,MATCH($A229,'Hoja de Trabajo para listado'!$CD$155:$CD$1048576,0),MATCH((CUADRO!O$4&amp;$E229),'Hoja de Trabajo para listado'!$CD$151:$DC$151,0)),0)</f>
        <v>0</v>
      </c>
      <c r="P229" s="241">
        <f ca="1">+IFERROR(INDEX('Hoja de Trabajo para listado'!$A$155:$Z$1048576,MATCH($A229,'Hoja de Trabajo para listado'!$A$155:$A$1048576,0),MATCH((CUADRO!P$4&amp;$E229),'Hoja de Trabajo para listado'!$A$151:$Z$151,0)),0)+IFERROR(INDEX('Hoja de Trabajo para listado'!$AB$155:$BA$1048576,MATCH($A229,'Hoja de Trabajo para listado'!$AB$155:$AB$1048576,0),MATCH((CUADRO!P$4&amp;$E229),'Hoja de Trabajo para listado'!$AB$151:$BA$151,0)),0)+IFERROR(INDEX('Hoja de Trabajo para listado'!$BC$155:$CB$1048576,MATCH($A229,'Hoja de Trabajo para listado'!$BC$155:$BC$1048576,0),MATCH((CUADRO!P$4&amp;$E229),'Hoja de Trabajo para listado'!$BC$151:$CB$151,0)),0)+IFERROR(INDEX('Hoja de Trabajo para listado'!$DE$153:$DG$274,MATCH($A229,'Hoja de Trabajo para listado'!$DE$153:$DE$1048576,0),MATCH((CUADRO!P$4&amp;$E229),'Hoja de Trabajo para listado'!$DE$151:$DG$151,0)),0)+IFERROR(INDEX('Hoja de Trabajo para listado'!$CD$155:$DC$1048576,MATCH($A229,'Hoja de Trabajo para listado'!$CD$155:$CD$1048576,0),MATCH((CUADRO!P$4&amp;$E229),'Hoja de Trabajo para listado'!$CD$151:$DC$151,0)),0)</f>
        <v>0</v>
      </c>
      <c r="Q229" s="241">
        <f ca="1">+IFERROR(INDEX('Hoja de Trabajo para listado'!$A$155:$Z$1048576,MATCH($A229,'Hoja de Trabajo para listado'!$A$155:$A$1048576,0),MATCH((CUADRO!Q$4&amp;$E229),'Hoja de Trabajo para listado'!$A$151:$Z$151,0)),0)+IFERROR(INDEX('Hoja de Trabajo para listado'!$AB$155:$BA$1048576,MATCH($A229,'Hoja de Trabajo para listado'!$AB$155:$AB$1048576,0),MATCH((CUADRO!Q$4&amp;$E229),'Hoja de Trabajo para listado'!$AB$151:$BA$151,0)),0)+IFERROR(INDEX('Hoja de Trabajo para listado'!$BC$155:$CB$1048576,MATCH($A229,'Hoja de Trabajo para listado'!$BC$155:$BC$1048576,0),MATCH((CUADRO!Q$4&amp;$E229),'Hoja de Trabajo para listado'!$BC$151:$CB$151,0)),0)+IFERROR(INDEX('Hoja de Trabajo para listado'!$DE$153:$DG$274,MATCH($A229,'Hoja de Trabajo para listado'!$DE$153:$DE$1048576,0),MATCH((CUADRO!Q$4&amp;$E229),'Hoja de Trabajo para listado'!$DE$151:$DG$151,0)),0)+IFERROR(INDEX('Hoja de Trabajo para listado'!$CD$155:$DC$1048576,MATCH($A229,'Hoja de Trabajo para listado'!$CD$155:$CD$1048576,0),MATCH((CUADRO!Q$4&amp;$E229),'Hoja de Trabajo para listado'!$CD$151:$DC$151,0)),0)</f>
        <v>0</v>
      </c>
      <c r="R229" s="241">
        <f t="shared" ca="1" si="6"/>
        <v>0</v>
      </c>
      <c r="S229" s="241"/>
      <c r="T229" s="241">
        <f ca="1">+T230</f>
        <v>280532.17</v>
      </c>
      <c r="U229" s="240">
        <f t="shared" si="7"/>
        <v>1</v>
      </c>
    </row>
    <row r="230" spans="1:21" ht="15" customHeight="1">
      <c r="A230" s="353">
        <v>310</v>
      </c>
      <c r="B230" s="382"/>
      <c r="C230" s="305" t="str">
        <f>+VLOOKUP(A230,bd_lista!$A$3:$C$592,3,FALSE)</f>
        <v>Autoridad de Regulación y Fiscalización de Telecomunicaciones y Transportes</v>
      </c>
      <c r="D230" s="384"/>
      <c r="E230" s="305" t="s">
        <v>684</v>
      </c>
      <c r="F230" s="243">
        <f ca="1">+IFERROR(INDEX('Hoja de Trabajo para listado'!$A$155:$Z$1048576,MATCH($A230,'Hoja de Trabajo para listado'!$A$155:$A$1048576,0),MATCH((CUADRO!F$4&amp;$E230),'Hoja de Trabajo para listado'!$A$151:$Z$151,0)),0)+IFERROR(INDEX('Hoja de Trabajo para listado'!$AB$155:$BA$1048576,MATCH($A230,'Hoja de Trabajo para listado'!$AB$155:$AB$1048576,0),MATCH((CUADRO!F$4&amp;$E230),'Hoja de Trabajo para listado'!$AB$151:$BA$151,0)),0)+IFERROR(INDEX('Hoja de Trabajo para listado'!$BC$155:$CB$1048576,MATCH($A230,'Hoja de Trabajo para listado'!$BC$155:$BC$1048576,0),MATCH((CUADRO!F$4&amp;$E230),'Hoja de Trabajo para listado'!$BC$151:$CB$151,0)),0)+IFERROR(INDEX('Hoja de Trabajo para listado'!$DE$153:$DG$274,MATCH($A230,'Hoja de Trabajo para listado'!$DE$153:$DE$1048576,0),MATCH((CUADRO!F$4&amp;$E230),'Hoja de Trabajo para listado'!$DE$151:$DG$151,0)),0)+IFERROR(INDEX('Hoja de Trabajo para listado'!$CD$155:$DC$1048576,MATCH($A230,'Hoja de Trabajo para listado'!$CD$155:$CD$1048576,0),MATCH((CUADRO!F$4&amp;$E230),'Hoja de Trabajo para listado'!$CD$151:$DC$151,0)),0)</f>
        <v>0</v>
      </c>
      <c r="G230" s="243">
        <f ca="1">+IFERROR(INDEX('Hoja de Trabajo para listado'!$A$155:$Z$1048576,MATCH($A230,'Hoja de Trabajo para listado'!$A$155:$A$1048576,0),MATCH((CUADRO!G$4&amp;$E230),'Hoja de Trabajo para listado'!$A$151:$Z$151,0)),0)+IFERROR(INDEX('Hoja de Trabajo para listado'!$AB$155:$BA$1048576,MATCH($A230,'Hoja de Trabajo para listado'!$AB$155:$AB$1048576,0),MATCH((CUADRO!G$4&amp;$E230),'Hoja de Trabajo para listado'!$AB$151:$BA$151,0)),0)+IFERROR(INDEX('Hoja de Trabajo para listado'!$BC$155:$CB$1048576,MATCH($A230,'Hoja de Trabajo para listado'!$BC$155:$BC$1048576,0),MATCH((CUADRO!G$4&amp;$E230),'Hoja de Trabajo para listado'!$BC$151:$CB$151,0)),0)+IFERROR(INDEX('Hoja de Trabajo para listado'!$DE$153:$DG$274,MATCH($A230,'Hoja de Trabajo para listado'!$DE$153:$DE$1048576,0),MATCH((CUADRO!G$4&amp;$E230),'Hoja de Trabajo para listado'!$DE$151:$DG$151,0)),0)+IFERROR(INDEX('Hoja de Trabajo para listado'!$CD$155:$DC$1048576,MATCH($A230,'Hoja de Trabajo para listado'!$CD$155:$CD$1048576,0),MATCH((CUADRO!G$4&amp;$E230),'Hoja de Trabajo para listado'!$CD$151:$DC$151,0)),0)</f>
        <v>0</v>
      </c>
      <c r="H230" s="243">
        <f ca="1">+IFERROR(INDEX('Hoja de Trabajo para listado'!$A$155:$Z$1048576,MATCH($A230,'Hoja de Trabajo para listado'!$A$155:$A$1048576,0),MATCH((CUADRO!H$4&amp;$E230),'Hoja de Trabajo para listado'!$A$151:$Z$151,0)),0)+IFERROR(INDEX('Hoja de Trabajo para listado'!$AB$155:$BA$1048576,MATCH($A230,'Hoja de Trabajo para listado'!$AB$155:$AB$1048576,0),MATCH((CUADRO!H$4&amp;$E230),'Hoja de Trabajo para listado'!$AB$151:$BA$151,0)),0)+IFERROR(INDEX('Hoja de Trabajo para listado'!$BC$155:$CB$1048576,MATCH($A230,'Hoja de Trabajo para listado'!$BC$155:$BC$1048576,0),MATCH((CUADRO!H$4&amp;$E230),'Hoja de Trabajo para listado'!$BC$151:$CB$151,0)),0)+IFERROR(INDEX('Hoja de Trabajo para listado'!$DE$153:$DG$274,MATCH($A230,'Hoja de Trabajo para listado'!$DE$153:$DE$1048576,0),MATCH((CUADRO!H$4&amp;$E230),'Hoja de Trabajo para listado'!$DE$151:$DG$151,0)),0)+IFERROR(INDEX('Hoja de Trabajo para listado'!$CD$155:$DC$1048576,MATCH($A230,'Hoja de Trabajo para listado'!$CD$155:$CD$1048576,0),MATCH((CUADRO!H$4&amp;$E230),'Hoja de Trabajo para listado'!$CD$151:$DC$151,0)),0)</f>
        <v>0</v>
      </c>
      <c r="I230" s="243">
        <f ca="1">+IFERROR(INDEX('Hoja de Trabajo para listado'!$A$155:$Z$1048576,MATCH($A230,'Hoja de Trabajo para listado'!$A$155:$A$1048576,0),MATCH((CUADRO!I$4&amp;$E230),'Hoja de Trabajo para listado'!$A$151:$Z$151,0)),0)+IFERROR(INDEX('Hoja de Trabajo para listado'!$AB$155:$BA$1048576,MATCH($A230,'Hoja de Trabajo para listado'!$AB$155:$AB$1048576,0),MATCH((CUADRO!I$4&amp;$E230),'Hoja de Trabajo para listado'!$AB$151:$BA$151,0)),0)+IFERROR(INDEX('Hoja de Trabajo para listado'!$BC$155:$CB$1048576,MATCH($A230,'Hoja de Trabajo para listado'!$BC$155:$BC$1048576,0),MATCH((CUADRO!I$4&amp;$E230),'Hoja de Trabajo para listado'!$BC$151:$CB$151,0)),0)+IFERROR(INDEX('Hoja de Trabajo para listado'!$DE$153:$DG$274,MATCH($A230,'Hoja de Trabajo para listado'!$DE$153:$DE$1048576,0),MATCH((CUADRO!I$4&amp;$E230),'Hoja de Trabajo para listado'!$DE$151:$DG$151,0)),0)+IFERROR(INDEX('Hoja de Trabajo para listado'!$CD$155:$DC$1048576,MATCH($A230,'Hoja de Trabajo para listado'!$CD$155:$CD$1048576,0),MATCH((CUADRO!I$4&amp;$E230),'Hoja de Trabajo para listado'!$CD$151:$DC$151,0)),0)</f>
        <v>0</v>
      </c>
      <c r="J230" s="243">
        <f ca="1">+IFERROR(INDEX('Hoja de Trabajo para listado'!$A$155:$Z$1048576,MATCH($A230,'Hoja de Trabajo para listado'!$A$155:$A$1048576,0),MATCH((CUADRO!J$4&amp;$E230),'Hoja de Trabajo para listado'!$A$151:$Z$151,0)),0)+IFERROR(INDEX('Hoja de Trabajo para listado'!$AB$155:$BA$1048576,MATCH($A230,'Hoja de Trabajo para listado'!$AB$155:$AB$1048576,0),MATCH((CUADRO!J$4&amp;$E230),'Hoja de Trabajo para listado'!$AB$151:$BA$151,0)),0)+IFERROR(INDEX('Hoja de Trabajo para listado'!$BC$155:$CB$1048576,MATCH($A230,'Hoja de Trabajo para listado'!$BC$155:$BC$1048576,0),MATCH((CUADRO!J$4&amp;$E230),'Hoja de Trabajo para listado'!$BC$151:$CB$151,0)),0)+IFERROR(INDEX('Hoja de Trabajo para listado'!$DE$153:$DG$274,MATCH($A230,'Hoja de Trabajo para listado'!$DE$153:$DE$1048576,0),MATCH((CUADRO!J$4&amp;$E230),'Hoja de Trabajo para listado'!$DE$151:$DG$151,0)),0)+IFERROR(INDEX('Hoja de Trabajo para listado'!$CD$155:$DC$1048576,MATCH($A230,'Hoja de Trabajo para listado'!$CD$155:$CD$1048576,0),MATCH((CUADRO!J$4&amp;$E230),'Hoja de Trabajo para listado'!$CD$151:$DC$151,0)),0)</f>
        <v>280532.17</v>
      </c>
      <c r="K230" s="243">
        <f ca="1">+IFERROR(INDEX('Hoja de Trabajo para listado'!$A$155:$Z$1048576,MATCH($A230,'Hoja de Trabajo para listado'!$A$155:$A$1048576,0),MATCH((CUADRO!K$4&amp;$E230),'Hoja de Trabajo para listado'!$A$151:$Z$151,0)),0)+IFERROR(INDEX('Hoja de Trabajo para listado'!$AB$155:$BA$1048576,MATCH($A230,'Hoja de Trabajo para listado'!$AB$155:$AB$1048576,0),MATCH((CUADRO!K$4&amp;$E230),'Hoja de Trabajo para listado'!$AB$151:$BA$151,0)),0)+IFERROR(INDEX('Hoja de Trabajo para listado'!$BC$155:$CB$1048576,MATCH($A230,'Hoja de Trabajo para listado'!$BC$155:$BC$1048576,0),MATCH((CUADRO!K$4&amp;$E230),'Hoja de Trabajo para listado'!$BC$151:$CB$151,0)),0)+IFERROR(INDEX('Hoja de Trabajo para listado'!$DE$153:$DG$274,MATCH($A230,'Hoja de Trabajo para listado'!$DE$153:$DE$1048576,0),MATCH((CUADRO!K$4&amp;$E230),'Hoja de Trabajo para listado'!$DE$151:$DG$151,0)),0)+IFERROR(INDEX('Hoja de Trabajo para listado'!$CD$155:$DC$1048576,MATCH($A230,'Hoja de Trabajo para listado'!$CD$155:$CD$1048576,0),MATCH((CUADRO!K$4&amp;$E230),'Hoja de Trabajo para listado'!$CD$151:$DC$151,0)),0)</f>
        <v>0</v>
      </c>
      <c r="L230" s="243">
        <f ca="1">+IFERROR(INDEX('Hoja de Trabajo para listado'!$A$155:$Z$1048576,MATCH($A230,'Hoja de Trabajo para listado'!$A$155:$A$1048576,0),MATCH((CUADRO!L$4&amp;$E230),'Hoja de Trabajo para listado'!$A$151:$Z$151,0)),0)+IFERROR(INDEX('Hoja de Trabajo para listado'!$AB$155:$BA$1048576,MATCH($A230,'Hoja de Trabajo para listado'!$AB$155:$AB$1048576,0),MATCH((CUADRO!L$4&amp;$E230),'Hoja de Trabajo para listado'!$AB$151:$BA$151,0)),0)+IFERROR(INDEX('Hoja de Trabajo para listado'!$BC$155:$CB$1048576,MATCH($A230,'Hoja de Trabajo para listado'!$BC$155:$BC$1048576,0),MATCH((CUADRO!L$4&amp;$E230),'Hoja de Trabajo para listado'!$BC$151:$CB$151,0)),0)+IFERROR(INDEX('Hoja de Trabajo para listado'!$DE$153:$DG$274,MATCH($A230,'Hoja de Trabajo para listado'!$DE$153:$DE$1048576,0),MATCH((CUADRO!L$4&amp;$E230),'Hoja de Trabajo para listado'!$DE$151:$DG$151,0)),0)+IFERROR(INDEX('Hoja de Trabajo para listado'!$CD$155:$DC$1048576,MATCH($A230,'Hoja de Trabajo para listado'!$CD$155:$CD$1048576,0),MATCH((CUADRO!L$4&amp;$E230),'Hoja de Trabajo para listado'!$CD$151:$DC$151,0)),0)</f>
        <v>0</v>
      </c>
      <c r="M230" s="243">
        <f ca="1">+IFERROR(INDEX('Hoja de Trabajo para listado'!$A$155:$Z$1048576,MATCH($A230,'Hoja de Trabajo para listado'!$A$155:$A$1048576,0),MATCH((CUADRO!M$4&amp;$E230),'Hoja de Trabajo para listado'!$A$151:$Z$151,0)),0)+IFERROR(INDEX('Hoja de Trabajo para listado'!$AB$155:$BA$1048576,MATCH($A230,'Hoja de Trabajo para listado'!$AB$155:$AB$1048576,0),MATCH((CUADRO!M$4&amp;$E230),'Hoja de Trabajo para listado'!$AB$151:$BA$151,0)),0)+IFERROR(INDEX('Hoja de Trabajo para listado'!$BC$155:$CB$1048576,MATCH($A230,'Hoja de Trabajo para listado'!$BC$155:$BC$1048576,0),MATCH((CUADRO!M$4&amp;$E230),'Hoja de Trabajo para listado'!$BC$151:$CB$151,0)),0)+IFERROR(INDEX('Hoja de Trabajo para listado'!$DE$153:$DG$274,MATCH($A230,'Hoja de Trabajo para listado'!$DE$153:$DE$1048576,0),MATCH((CUADRO!M$4&amp;$E230),'Hoja de Trabajo para listado'!$DE$151:$DG$151,0)),0)+IFERROR(INDEX('Hoja de Trabajo para listado'!$CD$155:$DC$1048576,MATCH($A230,'Hoja de Trabajo para listado'!$CD$155:$CD$1048576,0),MATCH((CUADRO!M$4&amp;$E230),'Hoja de Trabajo para listado'!$CD$151:$DC$151,0)),0)</f>
        <v>0</v>
      </c>
      <c r="N230" s="243">
        <f ca="1">+IFERROR(INDEX('Hoja de Trabajo para listado'!$A$155:$Z$1048576,MATCH($A230,'Hoja de Trabajo para listado'!$A$155:$A$1048576,0),MATCH((CUADRO!N$4&amp;$E230),'Hoja de Trabajo para listado'!$A$151:$Z$151,0)),0)+IFERROR(INDEX('Hoja de Trabajo para listado'!$AB$155:$BA$1048576,MATCH($A230,'Hoja de Trabajo para listado'!$AB$155:$AB$1048576,0),MATCH((CUADRO!N$4&amp;$E230),'Hoja de Trabajo para listado'!$AB$151:$BA$151,0)),0)+IFERROR(INDEX('Hoja de Trabajo para listado'!$BC$155:$CB$1048576,MATCH($A230,'Hoja de Trabajo para listado'!$BC$155:$BC$1048576,0),MATCH((CUADRO!N$4&amp;$E230),'Hoja de Trabajo para listado'!$BC$151:$CB$151,0)),0)+IFERROR(INDEX('Hoja de Trabajo para listado'!$DE$153:$DG$274,MATCH($A230,'Hoja de Trabajo para listado'!$DE$153:$DE$1048576,0),MATCH((CUADRO!N$4&amp;$E230),'Hoja de Trabajo para listado'!$DE$151:$DG$151,0)),0)+IFERROR(INDEX('Hoja de Trabajo para listado'!$CD$155:$DC$1048576,MATCH($A230,'Hoja de Trabajo para listado'!$CD$155:$CD$1048576,0),MATCH((CUADRO!N$4&amp;$E230),'Hoja de Trabajo para listado'!$CD$151:$DC$151,0)),0)</f>
        <v>0</v>
      </c>
      <c r="O230" s="243">
        <f ca="1">+IFERROR(INDEX('Hoja de Trabajo para listado'!$A$155:$Z$1048576,MATCH($A230,'Hoja de Trabajo para listado'!$A$155:$A$1048576,0),MATCH((CUADRO!O$4&amp;$E230),'Hoja de Trabajo para listado'!$A$151:$Z$151,0)),0)+IFERROR(INDEX('Hoja de Trabajo para listado'!$AB$155:$BA$1048576,MATCH($A230,'Hoja de Trabajo para listado'!$AB$155:$AB$1048576,0),MATCH((CUADRO!O$4&amp;$E230),'Hoja de Trabajo para listado'!$AB$151:$BA$151,0)),0)+IFERROR(INDEX('Hoja de Trabajo para listado'!$BC$155:$CB$1048576,MATCH($A230,'Hoja de Trabajo para listado'!$BC$155:$BC$1048576,0),MATCH((CUADRO!O$4&amp;$E230),'Hoja de Trabajo para listado'!$BC$151:$CB$151,0)),0)+IFERROR(INDEX('Hoja de Trabajo para listado'!$DE$153:$DG$274,MATCH($A230,'Hoja de Trabajo para listado'!$DE$153:$DE$1048576,0),MATCH((CUADRO!O$4&amp;$E230),'Hoja de Trabajo para listado'!$DE$151:$DG$151,0)),0)+IFERROR(INDEX('Hoja de Trabajo para listado'!$CD$155:$DC$1048576,MATCH($A230,'Hoja de Trabajo para listado'!$CD$155:$CD$1048576,0),MATCH((CUADRO!O$4&amp;$E230),'Hoja de Trabajo para listado'!$CD$151:$DC$151,0)),0)</f>
        <v>0</v>
      </c>
      <c r="P230" s="243">
        <f ca="1">+IFERROR(INDEX('Hoja de Trabajo para listado'!$A$155:$Z$1048576,MATCH($A230,'Hoja de Trabajo para listado'!$A$155:$A$1048576,0),MATCH((CUADRO!P$4&amp;$E230),'Hoja de Trabajo para listado'!$A$151:$Z$151,0)),0)+IFERROR(INDEX('Hoja de Trabajo para listado'!$AB$155:$BA$1048576,MATCH($A230,'Hoja de Trabajo para listado'!$AB$155:$AB$1048576,0),MATCH((CUADRO!P$4&amp;$E230),'Hoja de Trabajo para listado'!$AB$151:$BA$151,0)),0)+IFERROR(INDEX('Hoja de Trabajo para listado'!$BC$155:$CB$1048576,MATCH($A230,'Hoja de Trabajo para listado'!$BC$155:$BC$1048576,0),MATCH((CUADRO!P$4&amp;$E230),'Hoja de Trabajo para listado'!$BC$151:$CB$151,0)),0)+IFERROR(INDEX('Hoja de Trabajo para listado'!$DE$153:$DG$274,MATCH($A230,'Hoja de Trabajo para listado'!$DE$153:$DE$1048576,0),MATCH((CUADRO!P$4&amp;$E230),'Hoja de Trabajo para listado'!$DE$151:$DG$151,0)),0)+IFERROR(INDEX('Hoja de Trabajo para listado'!$CD$155:$DC$1048576,MATCH($A230,'Hoja de Trabajo para listado'!$CD$155:$CD$1048576,0),MATCH((CUADRO!P$4&amp;$E230),'Hoja de Trabajo para listado'!$CD$151:$DC$151,0)),0)</f>
        <v>0</v>
      </c>
      <c r="Q230" s="243">
        <f ca="1">+IFERROR(INDEX('Hoja de Trabajo para listado'!$A$155:$Z$1048576,MATCH($A230,'Hoja de Trabajo para listado'!$A$155:$A$1048576,0),MATCH((CUADRO!Q$4&amp;$E230),'Hoja de Trabajo para listado'!$A$151:$Z$151,0)),0)+IFERROR(INDEX('Hoja de Trabajo para listado'!$AB$155:$BA$1048576,MATCH($A230,'Hoja de Trabajo para listado'!$AB$155:$AB$1048576,0),MATCH((CUADRO!Q$4&amp;$E230),'Hoja de Trabajo para listado'!$AB$151:$BA$151,0)),0)+IFERROR(INDEX('Hoja de Trabajo para listado'!$BC$155:$CB$1048576,MATCH($A230,'Hoja de Trabajo para listado'!$BC$155:$BC$1048576,0),MATCH((CUADRO!Q$4&amp;$E230),'Hoja de Trabajo para listado'!$BC$151:$CB$151,0)),0)+IFERROR(INDEX('Hoja de Trabajo para listado'!$DE$153:$DG$274,MATCH($A230,'Hoja de Trabajo para listado'!$DE$153:$DE$1048576,0),MATCH((CUADRO!Q$4&amp;$E230),'Hoja de Trabajo para listado'!$DE$151:$DG$151,0)),0)+IFERROR(INDEX('Hoja de Trabajo para listado'!$CD$155:$DC$1048576,MATCH($A230,'Hoja de Trabajo para listado'!$CD$155:$CD$1048576,0),MATCH((CUADRO!Q$4&amp;$E230),'Hoja de Trabajo para listado'!$CD$151:$DC$151,0)),0)</f>
        <v>0</v>
      </c>
      <c r="R230" s="243">
        <f t="shared" ca="1" si="6"/>
        <v>280532.17</v>
      </c>
      <c r="S230" s="243">
        <f ca="1">+R229+R230</f>
        <v>280532.17</v>
      </c>
      <c r="T230" s="243">
        <f ca="1">+S230</f>
        <v>280532.17</v>
      </c>
      <c r="U230" s="242">
        <f t="shared" si="7"/>
        <v>2</v>
      </c>
    </row>
    <row r="231" spans="1:21" s="352" customFormat="1" ht="15" hidden="1" customHeight="1">
      <c r="A231" s="354">
        <v>311</v>
      </c>
      <c r="B231" s="381">
        <f>+A231</f>
        <v>311</v>
      </c>
      <c r="C231" s="245" t="str">
        <f>+VLOOKUP(A231,bd_lista!$A$3:$C$592,3,FALSE)</f>
        <v>Autoridad de Fisc y Ctrol Soc de Agua Potable Saneam.Básico</v>
      </c>
      <c r="D231" s="383" t="str">
        <f>+C231</f>
        <v>Autoridad de Fisc y Ctrol Soc de Agua Potable Saneam.Básico</v>
      </c>
      <c r="E231" s="245" t="s">
        <v>683</v>
      </c>
      <c r="F231" s="241">
        <f ca="1">+IFERROR(INDEX('Hoja de Trabajo para listado'!$A$155:$Z$1048576,MATCH($A231,'Hoja de Trabajo para listado'!$A$155:$A$1048576,0),MATCH((CUADRO!F$4&amp;$E231),'Hoja de Trabajo para listado'!$A$151:$Z$151,0)),0)+IFERROR(INDEX('Hoja de Trabajo para listado'!$AB$155:$BA$1048576,MATCH($A231,'Hoja de Trabajo para listado'!$AB$155:$AB$1048576,0),MATCH((CUADRO!F$4&amp;$E231),'Hoja de Trabajo para listado'!$AB$151:$BA$151,0)),0)+IFERROR(INDEX('Hoja de Trabajo para listado'!$BC$155:$CB$1048576,MATCH($A231,'Hoja de Trabajo para listado'!$BC$155:$BC$1048576,0),MATCH((CUADRO!F$4&amp;$E231),'Hoja de Trabajo para listado'!$BC$151:$CB$151,0)),0)+IFERROR(INDEX('Hoja de Trabajo para listado'!$DE$153:$DG$274,MATCH($A231,'Hoja de Trabajo para listado'!$DE$153:$DE$1048576,0),MATCH((CUADRO!F$4&amp;$E231),'Hoja de Trabajo para listado'!$DE$151:$DG$151,0)),0)+IFERROR(INDEX('Hoja de Trabajo para listado'!$CD$155:$DC$1048576,MATCH($A231,'Hoja de Trabajo para listado'!$CD$155:$CD$1048576,0),MATCH((CUADRO!F$4&amp;$E231),'Hoja de Trabajo para listado'!$CD$151:$DC$151,0)),0)</f>
        <v>0</v>
      </c>
      <c r="G231" s="241">
        <f ca="1">+IFERROR(INDEX('Hoja de Trabajo para listado'!$A$155:$Z$1048576,MATCH($A231,'Hoja de Trabajo para listado'!$A$155:$A$1048576,0),MATCH((CUADRO!G$4&amp;$E231),'Hoja de Trabajo para listado'!$A$151:$Z$151,0)),0)+IFERROR(INDEX('Hoja de Trabajo para listado'!$AB$155:$BA$1048576,MATCH($A231,'Hoja de Trabajo para listado'!$AB$155:$AB$1048576,0),MATCH((CUADRO!G$4&amp;$E231),'Hoja de Trabajo para listado'!$AB$151:$BA$151,0)),0)+IFERROR(INDEX('Hoja de Trabajo para listado'!$BC$155:$CB$1048576,MATCH($A231,'Hoja de Trabajo para listado'!$BC$155:$BC$1048576,0),MATCH((CUADRO!G$4&amp;$E231),'Hoja de Trabajo para listado'!$BC$151:$CB$151,0)),0)+IFERROR(INDEX('Hoja de Trabajo para listado'!$DE$153:$DG$274,MATCH($A231,'Hoja de Trabajo para listado'!$DE$153:$DE$1048576,0),MATCH((CUADRO!G$4&amp;$E231),'Hoja de Trabajo para listado'!$DE$151:$DG$151,0)),0)+IFERROR(INDEX('Hoja de Trabajo para listado'!$CD$155:$DC$1048576,MATCH($A231,'Hoja de Trabajo para listado'!$CD$155:$CD$1048576,0),MATCH((CUADRO!G$4&amp;$E231),'Hoja de Trabajo para listado'!$CD$151:$DC$151,0)),0)</f>
        <v>0</v>
      </c>
      <c r="H231" s="241">
        <f ca="1">+IFERROR(INDEX('Hoja de Trabajo para listado'!$A$155:$Z$1048576,MATCH($A231,'Hoja de Trabajo para listado'!$A$155:$A$1048576,0),MATCH((CUADRO!H$4&amp;$E231),'Hoja de Trabajo para listado'!$A$151:$Z$151,0)),0)+IFERROR(INDEX('Hoja de Trabajo para listado'!$AB$155:$BA$1048576,MATCH($A231,'Hoja de Trabajo para listado'!$AB$155:$AB$1048576,0),MATCH((CUADRO!H$4&amp;$E231),'Hoja de Trabajo para listado'!$AB$151:$BA$151,0)),0)+IFERROR(INDEX('Hoja de Trabajo para listado'!$BC$155:$CB$1048576,MATCH($A231,'Hoja de Trabajo para listado'!$BC$155:$BC$1048576,0),MATCH((CUADRO!H$4&amp;$E231),'Hoja de Trabajo para listado'!$BC$151:$CB$151,0)),0)+IFERROR(INDEX('Hoja de Trabajo para listado'!$DE$153:$DG$274,MATCH($A231,'Hoja de Trabajo para listado'!$DE$153:$DE$1048576,0),MATCH((CUADRO!H$4&amp;$E231),'Hoja de Trabajo para listado'!$DE$151:$DG$151,0)),0)+IFERROR(INDEX('Hoja de Trabajo para listado'!$CD$155:$DC$1048576,MATCH($A231,'Hoja de Trabajo para listado'!$CD$155:$CD$1048576,0),MATCH((CUADRO!H$4&amp;$E231),'Hoja de Trabajo para listado'!$CD$151:$DC$151,0)),0)</f>
        <v>0</v>
      </c>
      <c r="I231" s="241">
        <f ca="1">+IFERROR(INDEX('Hoja de Trabajo para listado'!$A$155:$Z$1048576,MATCH($A231,'Hoja de Trabajo para listado'!$A$155:$A$1048576,0),MATCH((CUADRO!I$4&amp;$E231),'Hoja de Trabajo para listado'!$A$151:$Z$151,0)),0)+IFERROR(INDEX('Hoja de Trabajo para listado'!$AB$155:$BA$1048576,MATCH($A231,'Hoja de Trabajo para listado'!$AB$155:$AB$1048576,0),MATCH((CUADRO!I$4&amp;$E231),'Hoja de Trabajo para listado'!$AB$151:$BA$151,0)),0)+IFERROR(INDEX('Hoja de Trabajo para listado'!$BC$155:$CB$1048576,MATCH($A231,'Hoja de Trabajo para listado'!$BC$155:$BC$1048576,0),MATCH((CUADRO!I$4&amp;$E231),'Hoja de Trabajo para listado'!$BC$151:$CB$151,0)),0)+IFERROR(INDEX('Hoja de Trabajo para listado'!$DE$153:$DG$274,MATCH($A231,'Hoja de Trabajo para listado'!$DE$153:$DE$1048576,0),MATCH((CUADRO!I$4&amp;$E231),'Hoja de Trabajo para listado'!$DE$151:$DG$151,0)),0)+IFERROR(INDEX('Hoja de Trabajo para listado'!$CD$155:$DC$1048576,MATCH($A231,'Hoja de Trabajo para listado'!$CD$155:$CD$1048576,0),MATCH((CUADRO!I$4&amp;$E231),'Hoja de Trabajo para listado'!$CD$151:$DC$151,0)),0)</f>
        <v>0</v>
      </c>
      <c r="J231" s="241">
        <f ca="1">+IFERROR(INDEX('Hoja de Trabajo para listado'!$A$155:$Z$1048576,MATCH($A231,'Hoja de Trabajo para listado'!$A$155:$A$1048576,0),MATCH((CUADRO!J$4&amp;$E231),'Hoja de Trabajo para listado'!$A$151:$Z$151,0)),0)+IFERROR(INDEX('Hoja de Trabajo para listado'!$AB$155:$BA$1048576,MATCH($A231,'Hoja de Trabajo para listado'!$AB$155:$AB$1048576,0),MATCH((CUADRO!J$4&amp;$E231),'Hoja de Trabajo para listado'!$AB$151:$BA$151,0)),0)+IFERROR(INDEX('Hoja de Trabajo para listado'!$BC$155:$CB$1048576,MATCH($A231,'Hoja de Trabajo para listado'!$BC$155:$BC$1048576,0),MATCH((CUADRO!J$4&amp;$E231),'Hoja de Trabajo para listado'!$BC$151:$CB$151,0)),0)+IFERROR(INDEX('Hoja de Trabajo para listado'!$DE$153:$DG$274,MATCH($A231,'Hoja de Trabajo para listado'!$DE$153:$DE$1048576,0),MATCH((CUADRO!J$4&amp;$E231),'Hoja de Trabajo para listado'!$DE$151:$DG$151,0)),0)+IFERROR(INDEX('Hoja de Trabajo para listado'!$CD$155:$DC$1048576,MATCH($A231,'Hoja de Trabajo para listado'!$CD$155:$CD$1048576,0),MATCH((CUADRO!J$4&amp;$E231),'Hoja de Trabajo para listado'!$CD$151:$DC$151,0)),0)</f>
        <v>0</v>
      </c>
      <c r="K231" s="241">
        <f ca="1">+IFERROR(INDEX('Hoja de Trabajo para listado'!$A$155:$Z$1048576,MATCH($A231,'Hoja de Trabajo para listado'!$A$155:$A$1048576,0),MATCH((CUADRO!K$4&amp;$E231),'Hoja de Trabajo para listado'!$A$151:$Z$151,0)),0)+IFERROR(INDEX('Hoja de Trabajo para listado'!$AB$155:$BA$1048576,MATCH($A231,'Hoja de Trabajo para listado'!$AB$155:$AB$1048576,0),MATCH((CUADRO!K$4&amp;$E231),'Hoja de Trabajo para listado'!$AB$151:$BA$151,0)),0)+IFERROR(INDEX('Hoja de Trabajo para listado'!$BC$155:$CB$1048576,MATCH($A231,'Hoja de Trabajo para listado'!$BC$155:$BC$1048576,0),MATCH((CUADRO!K$4&amp;$E231),'Hoja de Trabajo para listado'!$BC$151:$CB$151,0)),0)+IFERROR(INDEX('Hoja de Trabajo para listado'!$DE$153:$DG$274,MATCH($A231,'Hoja de Trabajo para listado'!$DE$153:$DE$1048576,0),MATCH((CUADRO!K$4&amp;$E231),'Hoja de Trabajo para listado'!$DE$151:$DG$151,0)),0)+IFERROR(INDEX('Hoja de Trabajo para listado'!$CD$155:$DC$1048576,MATCH($A231,'Hoja de Trabajo para listado'!$CD$155:$CD$1048576,0),MATCH((CUADRO!K$4&amp;$E231),'Hoja de Trabajo para listado'!$CD$151:$DC$151,0)),0)</f>
        <v>0</v>
      </c>
      <c r="L231" s="241">
        <f ca="1">+IFERROR(INDEX('Hoja de Trabajo para listado'!$A$155:$Z$1048576,MATCH($A231,'Hoja de Trabajo para listado'!$A$155:$A$1048576,0),MATCH((CUADRO!L$4&amp;$E231),'Hoja de Trabajo para listado'!$A$151:$Z$151,0)),0)+IFERROR(INDEX('Hoja de Trabajo para listado'!$AB$155:$BA$1048576,MATCH($A231,'Hoja de Trabajo para listado'!$AB$155:$AB$1048576,0),MATCH((CUADRO!L$4&amp;$E231),'Hoja de Trabajo para listado'!$AB$151:$BA$151,0)),0)+IFERROR(INDEX('Hoja de Trabajo para listado'!$BC$155:$CB$1048576,MATCH($A231,'Hoja de Trabajo para listado'!$BC$155:$BC$1048576,0),MATCH((CUADRO!L$4&amp;$E231),'Hoja de Trabajo para listado'!$BC$151:$CB$151,0)),0)+IFERROR(INDEX('Hoja de Trabajo para listado'!$DE$153:$DG$274,MATCH($A231,'Hoja de Trabajo para listado'!$DE$153:$DE$1048576,0),MATCH((CUADRO!L$4&amp;$E231),'Hoja de Trabajo para listado'!$DE$151:$DG$151,0)),0)+IFERROR(INDEX('Hoja de Trabajo para listado'!$CD$155:$DC$1048576,MATCH($A231,'Hoja de Trabajo para listado'!$CD$155:$CD$1048576,0),MATCH((CUADRO!L$4&amp;$E231),'Hoja de Trabajo para listado'!$CD$151:$DC$151,0)),0)</f>
        <v>0</v>
      </c>
      <c r="M231" s="241">
        <f ca="1">+IFERROR(INDEX('Hoja de Trabajo para listado'!$A$155:$Z$1048576,MATCH($A231,'Hoja de Trabajo para listado'!$A$155:$A$1048576,0),MATCH((CUADRO!M$4&amp;$E231),'Hoja de Trabajo para listado'!$A$151:$Z$151,0)),0)+IFERROR(INDEX('Hoja de Trabajo para listado'!$AB$155:$BA$1048576,MATCH($A231,'Hoja de Trabajo para listado'!$AB$155:$AB$1048576,0),MATCH((CUADRO!M$4&amp;$E231),'Hoja de Trabajo para listado'!$AB$151:$BA$151,0)),0)+IFERROR(INDEX('Hoja de Trabajo para listado'!$BC$155:$CB$1048576,MATCH($A231,'Hoja de Trabajo para listado'!$BC$155:$BC$1048576,0),MATCH((CUADRO!M$4&amp;$E231),'Hoja de Trabajo para listado'!$BC$151:$CB$151,0)),0)+IFERROR(INDEX('Hoja de Trabajo para listado'!$DE$153:$DG$274,MATCH($A231,'Hoja de Trabajo para listado'!$DE$153:$DE$1048576,0),MATCH((CUADRO!M$4&amp;$E231),'Hoja de Trabajo para listado'!$DE$151:$DG$151,0)),0)+IFERROR(INDEX('Hoja de Trabajo para listado'!$CD$155:$DC$1048576,MATCH($A231,'Hoja de Trabajo para listado'!$CD$155:$CD$1048576,0),MATCH((CUADRO!M$4&amp;$E231),'Hoja de Trabajo para listado'!$CD$151:$DC$151,0)),0)</f>
        <v>0</v>
      </c>
      <c r="N231" s="241">
        <f ca="1">+IFERROR(INDEX('Hoja de Trabajo para listado'!$A$155:$Z$1048576,MATCH($A231,'Hoja de Trabajo para listado'!$A$155:$A$1048576,0),MATCH((CUADRO!N$4&amp;$E231),'Hoja de Trabajo para listado'!$A$151:$Z$151,0)),0)+IFERROR(INDEX('Hoja de Trabajo para listado'!$AB$155:$BA$1048576,MATCH($A231,'Hoja de Trabajo para listado'!$AB$155:$AB$1048576,0),MATCH((CUADRO!N$4&amp;$E231),'Hoja de Trabajo para listado'!$AB$151:$BA$151,0)),0)+IFERROR(INDEX('Hoja de Trabajo para listado'!$BC$155:$CB$1048576,MATCH($A231,'Hoja de Trabajo para listado'!$BC$155:$BC$1048576,0),MATCH((CUADRO!N$4&amp;$E231),'Hoja de Trabajo para listado'!$BC$151:$CB$151,0)),0)+IFERROR(INDEX('Hoja de Trabajo para listado'!$DE$153:$DG$274,MATCH($A231,'Hoja de Trabajo para listado'!$DE$153:$DE$1048576,0),MATCH((CUADRO!N$4&amp;$E231),'Hoja de Trabajo para listado'!$DE$151:$DG$151,0)),0)+IFERROR(INDEX('Hoja de Trabajo para listado'!$CD$155:$DC$1048576,MATCH($A231,'Hoja de Trabajo para listado'!$CD$155:$CD$1048576,0),MATCH((CUADRO!N$4&amp;$E231),'Hoja de Trabajo para listado'!$CD$151:$DC$151,0)),0)</f>
        <v>0</v>
      </c>
      <c r="O231" s="241">
        <f ca="1">+IFERROR(INDEX('Hoja de Trabajo para listado'!$A$155:$Z$1048576,MATCH($A231,'Hoja de Trabajo para listado'!$A$155:$A$1048576,0),MATCH((CUADRO!O$4&amp;$E231),'Hoja de Trabajo para listado'!$A$151:$Z$151,0)),0)+IFERROR(INDEX('Hoja de Trabajo para listado'!$AB$155:$BA$1048576,MATCH($A231,'Hoja de Trabajo para listado'!$AB$155:$AB$1048576,0),MATCH((CUADRO!O$4&amp;$E231),'Hoja de Trabajo para listado'!$AB$151:$BA$151,0)),0)+IFERROR(INDEX('Hoja de Trabajo para listado'!$BC$155:$CB$1048576,MATCH($A231,'Hoja de Trabajo para listado'!$BC$155:$BC$1048576,0),MATCH((CUADRO!O$4&amp;$E231),'Hoja de Trabajo para listado'!$BC$151:$CB$151,0)),0)+IFERROR(INDEX('Hoja de Trabajo para listado'!$DE$153:$DG$274,MATCH($A231,'Hoja de Trabajo para listado'!$DE$153:$DE$1048576,0),MATCH((CUADRO!O$4&amp;$E231),'Hoja de Trabajo para listado'!$DE$151:$DG$151,0)),0)+IFERROR(INDEX('Hoja de Trabajo para listado'!$CD$155:$DC$1048576,MATCH($A231,'Hoja de Trabajo para listado'!$CD$155:$CD$1048576,0),MATCH((CUADRO!O$4&amp;$E231),'Hoja de Trabajo para listado'!$CD$151:$DC$151,0)),0)</f>
        <v>0</v>
      </c>
      <c r="P231" s="241">
        <f ca="1">+IFERROR(INDEX('Hoja de Trabajo para listado'!$A$155:$Z$1048576,MATCH($A231,'Hoja de Trabajo para listado'!$A$155:$A$1048576,0),MATCH((CUADRO!P$4&amp;$E231),'Hoja de Trabajo para listado'!$A$151:$Z$151,0)),0)+IFERROR(INDEX('Hoja de Trabajo para listado'!$AB$155:$BA$1048576,MATCH($A231,'Hoja de Trabajo para listado'!$AB$155:$AB$1048576,0),MATCH((CUADRO!P$4&amp;$E231),'Hoja de Trabajo para listado'!$AB$151:$BA$151,0)),0)+IFERROR(INDEX('Hoja de Trabajo para listado'!$BC$155:$CB$1048576,MATCH($A231,'Hoja de Trabajo para listado'!$BC$155:$BC$1048576,0),MATCH((CUADRO!P$4&amp;$E231),'Hoja de Trabajo para listado'!$BC$151:$CB$151,0)),0)+IFERROR(INDEX('Hoja de Trabajo para listado'!$DE$153:$DG$274,MATCH($A231,'Hoja de Trabajo para listado'!$DE$153:$DE$1048576,0),MATCH((CUADRO!P$4&amp;$E231),'Hoja de Trabajo para listado'!$DE$151:$DG$151,0)),0)+IFERROR(INDEX('Hoja de Trabajo para listado'!$CD$155:$DC$1048576,MATCH($A231,'Hoja de Trabajo para listado'!$CD$155:$CD$1048576,0),MATCH((CUADRO!P$4&amp;$E231),'Hoja de Trabajo para listado'!$CD$151:$DC$151,0)),0)</f>
        <v>0</v>
      </c>
      <c r="Q231" s="241">
        <f ca="1">+IFERROR(INDEX('Hoja de Trabajo para listado'!$A$155:$Z$1048576,MATCH($A231,'Hoja de Trabajo para listado'!$A$155:$A$1048576,0),MATCH((CUADRO!Q$4&amp;$E231),'Hoja de Trabajo para listado'!$A$151:$Z$151,0)),0)+IFERROR(INDEX('Hoja de Trabajo para listado'!$AB$155:$BA$1048576,MATCH($A231,'Hoja de Trabajo para listado'!$AB$155:$AB$1048576,0),MATCH((CUADRO!Q$4&amp;$E231),'Hoja de Trabajo para listado'!$AB$151:$BA$151,0)),0)+IFERROR(INDEX('Hoja de Trabajo para listado'!$BC$155:$CB$1048576,MATCH($A231,'Hoja de Trabajo para listado'!$BC$155:$BC$1048576,0),MATCH((CUADRO!Q$4&amp;$E231),'Hoja de Trabajo para listado'!$BC$151:$CB$151,0)),0)+IFERROR(INDEX('Hoja de Trabajo para listado'!$DE$153:$DG$274,MATCH($A231,'Hoja de Trabajo para listado'!$DE$153:$DE$1048576,0),MATCH((CUADRO!Q$4&amp;$E231),'Hoja de Trabajo para listado'!$DE$151:$DG$151,0)),0)+IFERROR(INDEX('Hoja de Trabajo para listado'!$CD$155:$DC$1048576,MATCH($A231,'Hoja de Trabajo para listado'!$CD$155:$CD$1048576,0),MATCH((CUADRO!Q$4&amp;$E231),'Hoja de Trabajo para listado'!$CD$151:$DC$151,0)),0)</f>
        <v>0</v>
      </c>
      <c r="R231" s="241">
        <f t="shared" ca="1" si="6"/>
        <v>0</v>
      </c>
      <c r="S231" s="241"/>
      <c r="T231" s="241">
        <f ca="1">+T232</f>
        <v>0</v>
      </c>
      <c r="U231" s="240">
        <f t="shared" si="7"/>
        <v>1</v>
      </c>
    </row>
    <row r="232" spans="1:21" s="352" customFormat="1" ht="15" hidden="1" customHeight="1">
      <c r="A232" s="353">
        <v>311</v>
      </c>
      <c r="B232" s="382"/>
      <c r="C232" s="305" t="str">
        <f>+VLOOKUP(A232,bd_lista!$A$3:$C$592,3,FALSE)</f>
        <v>Autoridad de Fisc y Ctrol Soc de Agua Potable Saneam.Básico</v>
      </c>
      <c r="D232" s="384"/>
      <c r="E232" s="305" t="s">
        <v>684</v>
      </c>
      <c r="F232" s="243">
        <f ca="1">+IFERROR(INDEX('Hoja de Trabajo para listado'!$A$155:$Z$1048576,MATCH($A232,'Hoja de Trabajo para listado'!$A$155:$A$1048576,0),MATCH((CUADRO!F$4&amp;$E232),'Hoja de Trabajo para listado'!$A$151:$Z$151,0)),0)+IFERROR(INDEX('Hoja de Trabajo para listado'!$AB$155:$BA$1048576,MATCH($A232,'Hoja de Trabajo para listado'!$AB$155:$AB$1048576,0),MATCH((CUADRO!F$4&amp;$E232),'Hoja de Trabajo para listado'!$AB$151:$BA$151,0)),0)+IFERROR(INDEX('Hoja de Trabajo para listado'!$BC$155:$CB$1048576,MATCH($A232,'Hoja de Trabajo para listado'!$BC$155:$BC$1048576,0),MATCH((CUADRO!F$4&amp;$E232),'Hoja de Trabajo para listado'!$BC$151:$CB$151,0)),0)+IFERROR(INDEX('Hoja de Trabajo para listado'!$DE$153:$DG$274,MATCH($A232,'Hoja de Trabajo para listado'!$DE$153:$DE$1048576,0),MATCH((CUADRO!F$4&amp;$E232),'Hoja de Trabajo para listado'!$DE$151:$DG$151,0)),0)+IFERROR(INDEX('Hoja de Trabajo para listado'!$CD$155:$DC$1048576,MATCH($A232,'Hoja de Trabajo para listado'!$CD$155:$CD$1048576,0),MATCH((CUADRO!F$4&amp;$E232),'Hoja de Trabajo para listado'!$CD$151:$DC$151,0)),0)</f>
        <v>0</v>
      </c>
      <c r="G232" s="243">
        <f ca="1">+IFERROR(INDEX('Hoja de Trabajo para listado'!$A$155:$Z$1048576,MATCH($A232,'Hoja de Trabajo para listado'!$A$155:$A$1048576,0),MATCH((CUADRO!G$4&amp;$E232),'Hoja de Trabajo para listado'!$A$151:$Z$151,0)),0)+IFERROR(INDEX('Hoja de Trabajo para listado'!$AB$155:$BA$1048576,MATCH($A232,'Hoja de Trabajo para listado'!$AB$155:$AB$1048576,0),MATCH((CUADRO!G$4&amp;$E232),'Hoja de Trabajo para listado'!$AB$151:$BA$151,0)),0)+IFERROR(INDEX('Hoja de Trabajo para listado'!$BC$155:$CB$1048576,MATCH($A232,'Hoja de Trabajo para listado'!$BC$155:$BC$1048576,0),MATCH((CUADRO!G$4&amp;$E232),'Hoja de Trabajo para listado'!$BC$151:$CB$151,0)),0)+IFERROR(INDEX('Hoja de Trabajo para listado'!$DE$153:$DG$274,MATCH($A232,'Hoja de Trabajo para listado'!$DE$153:$DE$1048576,0),MATCH((CUADRO!G$4&amp;$E232),'Hoja de Trabajo para listado'!$DE$151:$DG$151,0)),0)+IFERROR(INDEX('Hoja de Trabajo para listado'!$CD$155:$DC$1048576,MATCH($A232,'Hoja de Trabajo para listado'!$CD$155:$CD$1048576,0),MATCH((CUADRO!G$4&amp;$E232),'Hoja de Trabajo para listado'!$CD$151:$DC$151,0)),0)</f>
        <v>0</v>
      </c>
      <c r="H232" s="243">
        <f ca="1">+IFERROR(INDEX('Hoja de Trabajo para listado'!$A$155:$Z$1048576,MATCH($A232,'Hoja de Trabajo para listado'!$A$155:$A$1048576,0),MATCH((CUADRO!H$4&amp;$E232),'Hoja de Trabajo para listado'!$A$151:$Z$151,0)),0)+IFERROR(INDEX('Hoja de Trabajo para listado'!$AB$155:$BA$1048576,MATCH($A232,'Hoja de Trabajo para listado'!$AB$155:$AB$1048576,0),MATCH((CUADRO!H$4&amp;$E232),'Hoja de Trabajo para listado'!$AB$151:$BA$151,0)),0)+IFERROR(INDEX('Hoja de Trabajo para listado'!$BC$155:$CB$1048576,MATCH($A232,'Hoja de Trabajo para listado'!$BC$155:$BC$1048576,0),MATCH((CUADRO!H$4&amp;$E232),'Hoja de Trabajo para listado'!$BC$151:$CB$151,0)),0)+IFERROR(INDEX('Hoja de Trabajo para listado'!$DE$153:$DG$274,MATCH($A232,'Hoja de Trabajo para listado'!$DE$153:$DE$1048576,0),MATCH((CUADRO!H$4&amp;$E232),'Hoja de Trabajo para listado'!$DE$151:$DG$151,0)),0)+IFERROR(INDEX('Hoja de Trabajo para listado'!$CD$155:$DC$1048576,MATCH($A232,'Hoja de Trabajo para listado'!$CD$155:$CD$1048576,0),MATCH((CUADRO!H$4&amp;$E232),'Hoja de Trabajo para listado'!$CD$151:$DC$151,0)),0)</f>
        <v>0</v>
      </c>
      <c r="I232" s="243">
        <f ca="1">+IFERROR(INDEX('Hoja de Trabajo para listado'!$A$155:$Z$1048576,MATCH($A232,'Hoja de Trabajo para listado'!$A$155:$A$1048576,0),MATCH((CUADRO!I$4&amp;$E232),'Hoja de Trabajo para listado'!$A$151:$Z$151,0)),0)+IFERROR(INDEX('Hoja de Trabajo para listado'!$AB$155:$BA$1048576,MATCH($A232,'Hoja de Trabajo para listado'!$AB$155:$AB$1048576,0),MATCH((CUADRO!I$4&amp;$E232),'Hoja de Trabajo para listado'!$AB$151:$BA$151,0)),0)+IFERROR(INDEX('Hoja de Trabajo para listado'!$BC$155:$CB$1048576,MATCH($A232,'Hoja de Trabajo para listado'!$BC$155:$BC$1048576,0),MATCH((CUADRO!I$4&amp;$E232),'Hoja de Trabajo para listado'!$BC$151:$CB$151,0)),0)+IFERROR(INDEX('Hoja de Trabajo para listado'!$DE$153:$DG$274,MATCH($A232,'Hoja de Trabajo para listado'!$DE$153:$DE$1048576,0),MATCH((CUADRO!I$4&amp;$E232),'Hoja de Trabajo para listado'!$DE$151:$DG$151,0)),0)+IFERROR(INDEX('Hoja de Trabajo para listado'!$CD$155:$DC$1048576,MATCH($A232,'Hoja de Trabajo para listado'!$CD$155:$CD$1048576,0),MATCH((CUADRO!I$4&amp;$E232),'Hoja de Trabajo para listado'!$CD$151:$DC$151,0)),0)</f>
        <v>0</v>
      </c>
      <c r="J232" s="243">
        <f ca="1">+IFERROR(INDEX('Hoja de Trabajo para listado'!$A$155:$Z$1048576,MATCH($A232,'Hoja de Trabajo para listado'!$A$155:$A$1048576,0),MATCH((CUADRO!J$4&amp;$E232),'Hoja de Trabajo para listado'!$A$151:$Z$151,0)),0)+IFERROR(INDEX('Hoja de Trabajo para listado'!$AB$155:$BA$1048576,MATCH($A232,'Hoja de Trabajo para listado'!$AB$155:$AB$1048576,0),MATCH((CUADRO!J$4&amp;$E232),'Hoja de Trabajo para listado'!$AB$151:$BA$151,0)),0)+IFERROR(INDEX('Hoja de Trabajo para listado'!$BC$155:$CB$1048576,MATCH($A232,'Hoja de Trabajo para listado'!$BC$155:$BC$1048576,0),MATCH((CUADRO!J$4&amp;$E232),'Hoja de Trabajo para listado'!$BC$151:$CB$151,0)),0)+IFERROR(INDEX('Hoja de Trabajo para listado'!$DE$153:$DG$274,MATCH($A232,'Hoja de Trabajo para listado'!$DE$153:$DE$1048576,0),MATCH((CUADRO!J$4&amp;$E232),'Hoja de Trabajo para listado'!$DE$151:$DG$151,0)),0)+IFERROR(INDEX('Hoja de Trabajo para listado'!$CD$155:$DC$1048576,MATCH($A232,'Hoja de Trabajo para listado'!$CD$155:$CD$1048576,0),MATCH((CUADRO!J$4&amp;$E232),'Hoja de Trabajo para listado'!$CD$151:$DC$151,0)),0)</f>
        <v>0</v>
      </c>
      <c r="K232" s="243">
        <f ca="1">+IFERROR(INDEX('Hoja de Trabajo para listado'!$A$155:$Z$1048576,MATCH($A232,'Hoja de Trabajo para listado'!$A$155:$A$1048576,0),MATCH((CUADRO!K$4&amp;$E232),'Hoja de Trabajo para listado'!$A$151:$Z$151,0)),0)+IFERROR(INDEX('Hoja de Trabajo para listado'!$AB$155:$BA$1048576,MATCH($A232,'Hoja de Trabajo para listado'!$AB$155:$AB$1048576,0),MATCH((CUADRO!K$4&amp;$E232),'Hoja de Trabajo para listado'!$AB$151:$BA$151,0)),0)+IFERROR(INDEX('Hoja de Trabajo para listado'!$BC$155:$CB$1048576,MATCH($A232,'Hoja de Trabajo para listado'!$BC$155:$BC$1048576,0),MATCH((CUADRO!K$4&amp;$E232),'Hoja de Trabajo para listado'!$BC$151:$CB$151,0)),0)+IFERROR(INDEX('Hoja de Trabajo para listado'!$DE$153:$DG$274,MATCH($A232,'Hoja de Trabajo para listado'!$DE$153:$DE$1048576,0),MATCH((CUADRO!K$4&amp;$E232),'Hoja de Trabajo para listado'!$DE$151:$DG$151,0)),0)+IFERROR(INDEX('Hoja de Trabajo para listado'!$CD$155:$DC$1048576,MATCH($A232,'Hoja de Trabajo para listado'!$CD$155:$CD$1048576,0),MATCH((CUADRO!K$4&amp;$E232),'Hoja de Trabajo para listado'!$CD$151:$DC$151,0)),0)</f>
        <v>0</v>
      </c>
      <c r="L232" s="243">
        <f ca="1">+IFERROR(INDEX('Hoja de Trabajo para listado'!$A$155:$Z$1048576,MATCH($A232,'Hoja de Trabajo para listado'!$A$155:$A$1048576,0),MATCH((CUADRO!L$4&amp;$E232),'Hoja de Trabajo para listado'!$A$151:$Z$151,0)),0)+IFERROR(INDEX('Hoja de Trabajo para listado'!$AB$155:$BA$1048576,MATCH($A232,'Hoja de Trabajo para listado'!$AB$155:$AB$1048576,0),MATCH((CUADRO!L$4&amp;$E232),'Hoja de Trabajo para listado'!$AB$151:$BA$151,0)),0)+IFERROR(INDEX('Hoja de Trabajo para listado'!$BC$155:$CB$1048576,MATCH($A232,'Hoja de Trabajo para listado'!$BC$155:$BC$1048576,0),MATCH((CUADRO!L$4&amp;$E232),'Hoja de Trabajo para listado'!$BC$151:$CB$151,0)),0)+IFERROR(INDEX('Hoja de Trabajo para listado'!$DE$153:$DG$274,MATCH($A232,'Hoja de Trabajo para listado'!$DE$153:$DE$1048576,0),MATCH((CUADRO!L$4&amp;$E232),'Hoja de Trabajo para listado'!$DE$151:$DG$151,0)),0)+IFERROR(INDEX('Hoja de Trabajo para listado'!$CD$155:$DC$1048576,MATCH($A232,'Hoja de Trabajo para listado'!$CD$155:$CD$1048576,0),MATCH((CUADRO!L$4&amp;$E232),'Hoja de Trabajo para listado'!$CD$151:$DC$151,0)),0)</f>
        <v>0</v>
      </c>
      <c r="M232" s="243">
        <f ca="1">+IFERROR(INDEX('Hoja de Trabajo para listado'!$A$155:$Z$1048576,MATCH($A232,'Hoja de Trabajo para listado'!$A$155:$A$1048576,0),MATCH((CUADRO!M$4&amp;$E232),'Hoja de Trabajo para listado'!$A$151:$Z$151,0)),0)+IFERROR(INDEX('Hoja de Trabajo para listado'!$AB$155:$BA$1048576,MATCH($A232,'Hoja de Trabajo para listado'!$AB$155:$AB$1048576,0),MATCH((CUADRO!M$4&amp;$E232),'Hoja de Trabajo para listado'!$AB$151:$BA$151,0)),0)+IFERROR(INDEX('Hoja de Trabajo para listado'!$BC$155:$CB$1048576,MATCH($A232,'Hoja de Trabajo para listado'!$BC$155:$BC$1048576,0),MATCH((CUADRO!M$4&amp;$E232),'Hoja de Trabajo para listado'!$BC$151:$CB$151,0)),0)+IFERROR(INDEX('Hoja de Trabajo para listado'!$DE$153:$DG$274,MATCH($A232,'Hoja de Trabajo para listado'!$DE$153:$DE$1048576,0),MATCH((CUADRO!M$4&amp;$E232),'Hoja de Trabajo para listado'!$DE$151:$DG$151,0)),0)+IFERROR(INDEX('Hoja de Trabajo para listado'!$CD$155:$DC$1048576,MATCH($A232,'Hoja de Trabajo para listado'!$CD$155:$CD$1048576,0),MATCH((CUADRO!M$4&amp;$E232),'Hoja de Trabajo para listado'!$CD$151:$DC$151,0)),0)</f>
        <v>0</v>
      </c>
      <c r="N232" s="243">
        <f ca="1">+IFERROR(INDEX('Hoja de Trabajo para listado'!$A$155:$Z$1048576,MATCH($A232,'Hoja de Trabajo para listado'!$A$155:$A$1048576,0),MATCH((CUADRO!N$4&amp;$E232),'Hoja de Trabajo para listado'!$A$151:$Z$151,0)),0)+IFERROR(INDEX('Hoja de Trabajo para listado'!$AB$155:$BA$1048576,MATCH($A232,'Hoja de Trabajo para listado'!$AB$155:$AB$1048576,0),MATCH((CUADRO!N$4&amp;$E232),'Hoja de Trabajo para listado'!$AB$151:$BA$151,0)),0)+IFERROR(INDEX('Hoja de Trabajo para listado'!$BC$155:$CB$1048576,MATCH($A232,'Hoja de Trabajo para listado'!$BC$155:$BC$1048576,0),MATCH((CUADRO!N$4&amp;$E232),'Hoja de Trabajo para listado'!$BC$151:$CB$151,0)),0)+IFERROR(INDEX('Hoja de Trabajo para listado'!$DE$153:$DG$274,MATCH($A232,'Hoja de Trabajo para listado'!$DE$153:$DE$1048576,0),MATCH((CUADRO!N$4&amp;$E232),'Hoja de Trabajo para listado'!$DE$151:$DG$151,0)),0)+IFERROR(INDEX('Hoja de Trabajo para listado'!$CD$155:$DC$1048576,MATCH($A232,'Hoja de Trabajo para listado'!$CD$155:$CD$1048576,0),MATCH((CUADRO!N$4&amp;$E232),'Hoja de Trabajo para listado'!$CD$151:$DC$151,0)),0)</f>
        <v>0</v>
      </c>
      <c r="O232" s="243">
        <f ca="1">+IFERROR(INDEX('Hoja de Trabajo para listado'!$A$155:$Z$1048576,MATCH($A232,'Hoja de Trabajo para listado'!$A$155:$A$1048576,0),MATCH((CUADRO!O$4&amp;$E232),'Hoja de Trabajo para listado'!$A$151:$Z$151,0)),0)+IFERROR(INDEX('Hoja de Trabajo para listado'!$AB$155:$BA$1048576,MATCH($A232,'Hoja de Trabajo para listado'!$AB$155:$AB$1048576,0),MATCH((CUADRO!O$4&amp;$E232),'Hoja de Trabajo para listado'!$AB$151:$BA$151,0)),0)+IFERROR(INDEX('Hoja de Trabajo para listado'!$BC$155:$CB$1048576,MATCH($A232,'Hoja de Trabajo para listado'!$BC$155:$BC$1048576,0),MATCH((CUADRO!O$4&amp;$E232),'Hoja de Trabajo para listado'!$BC$151:$CB$151,0)),0)+IFERROR(INDEX('Hoja de Trabajo para listado'!$DE$153:$DG$274,MATCH($A232,'Hoja de Trabajo para listado'!$DE$153:$DE$1048576,0),MATCH((CUADRO!O$4&amp;$E232),'Hoja de Trabajo para listado'!$DE$151:$DG$151,0)),0)+IFERROR(INDEX('Hoja de Trabajo para listado'!$CD$155:$DC$1048576,MATCH($A232,'Hoja de Trabajo para listado'!$CD$155:$CD$1048576,0),MATCH((CUADRO!O$4&amp;$E232),'Hoja de Trabajo para listado'!$CD$151:$DC$151,0)),0)</f>
        <v>0</v>
      </c>
      <c r="P232" s="243">
        <f ca="1">+IFERROR(INDEX('Hoja de Trabajo para listado'!$A$155:$Z$1048576,MATCH($A232,'Hoja de Trabajo para listado'!$A$155:$A$1048576,0),MATCH((CUADRO!P$4&amp;$E232),'Hoja de Trabajo para listado'!$A$151:$Z$151,0)),0)+IFERROR(INDEX('Hoja de Trabajo para listado'!$AB$155:$BA$1048576,MATCH($A232,'Hoja de Trabajo para listado'!$AB$155:$AB$1048576,0),MATCH((CUADRO!P$4&amp;$E232),'Hoja de Trabajo para listado'!$AB$151:$BA$151,0)),0)+IFERROR(INDEX('Hoja de Trabajo para listado'!$BC$155:$CB$1048576,MATCH($A232,'Hoja de Trabajo para listado'!$BC$155:$BC$1048576,0),MATCH((CUADRO!P$4&amp;$E232),'Hoja de Trabajo para listado'!$BC$151:$CB$151,0)),0)+IFERROR(INDEX('Hoja de Trabajo para listado'!$DE$153:$DG$274,MATCH($A232,'Hoja de Trabajo para listado'!$DE$153:$DE$1048576,0),MATCH((CUADRO!P$4&amp;$E232),'Hoja de Trabajo para listado'!$DE$151:$DG$151,0)),0)+IFERROR(INDEX('Hoja de Trabajo para listado'!$CD$155:$DC$1048576,MATCH($A232,'Hoja de Trabajo para listado'!$CD$155:$CD$1048576,0),MATCH((CUADRO!P$4&amp;$E232),'Hoja de Trabajo para listado'!$CD$151:$DC$151,0)),0)</f>
        <v>0</v>
      </c>
      <c r="Q232" s="243">
        <f ca="1">+IFERROR(INDEX('Hoja de Trabajo para listado'!$A$155:$Z$1048576,MATCH($A232,'Hoja de Trabajo para listado'!$A$155:$A$1048576,0),MATCH((CUADRO!Q$4&amp;$E232),'Hoja de Trabajo para listado'!$A$151:$Z$151,0)),0)+IFERROR(INDEX('Hoja de Trabajo para listado'!$AB$155:$BA$1048576,MATCH($A232,'Hoja de Trabajo para listado'!$AB$155:$AB$1048576,0),MATCH((CUADRO!Q$4&amp;$E232),'Hoja de Trabajo para listado'!$AB$151:$BA$151,0)),0)+IFERROR(INDEX('Hoja de Trabajo para listado'!$BC$155:$CB$1048576,MATCH($A232,'Hoja de Trabajo para listado'!$BC$155:$BC$1048576,0),MATCH((CUADRO!Q$4&amp;$E232),'Hoja de Trabajo para listado'!$BC$151:$CB$151,0)),0)+IFERROR(INDEX('Hoja de Trabajo para listado'!$DE$153:$DG$274,MATCH($A232,'Hoja de Trabajo para listado'!$DE$153:$DE$1048576,0),MATCH((CUADRO!Q$4&amp;$E232),'Hoja de Trabajo para listado'!$DE$151:$DG$151,0)),0)+IFERROR(INDEX('Hoja de Trabajo para listado'!$CD$155:$DC$1048576,MATCH($A232,'Hoja de Trabajo para listado'!$CD$155:$CD$1048576,0),MATCH((CUADRO!Q$4&amp;$E232),'Hoja de Trabajo para listado'!$CD$151:$DC$151,0)),0)</f>
        <v>0</v>
      </c>
      <c r="R232" s="243">
        <f t="shared" ca="1" si="6"/>
        <v>0</v>
      </c>
      <c r="S232" s="243">
        <f ca="1">+R231+R232</f>
        <v>0</v>
      </c>
      <c r="T232" s="243">
        <f ca="1">+S232</f>
        <v>0</v>
      </c>
      <c r="U232" s="242">
        <f t="shared" si="7"/>
        <v>2</v>
      </c>
    </row>
    <row r="233" spans="1:21" ht="16.5" customHeight="1">
      <c r="A233" s="353">
        <v>312</v>
      </c>
      <c r="B233" s="381">
        <f>+A233</f>
        <v>312</v>
      </c>
      <c r="C233" s="245" t="str">
        <f>+VLOOKUP(A233,bd_lista!$A$3:$C$592,3,FALSE)</f>
        <v>Autoridad de Fiscalizac. y Control Soc de Bosques y Tierras</v>
      </c>
      <c r="D233" s="383" t="str">
        <f>+C233</f>
        <v>Autoridad de Fiscalizac. y Control Soc de Bosques y Tierras</v>
      </c>
      <c r="E233" s="245" t="s">
        <v>683</v>
      </c>
      <c r="F233" s="241">
        <f ca="1">+IFERROR(INDEX('Hoja de Trabajo para listado'!$A$155:$Z$1048576,MATCH($A233,'Hoja de Trabajo para listado'!$A$155:$A$1048576,0),MATCH((CUADRO!F$4&amp;$E233),'Hoja de Trabajo para listado'!$A$151:$Z$151,0)),0)+IFERROR(INDEX('Hoja de Trabajo para listado'!$AB$155:$BA$1048576,MATCH($A233,'Hoja de Trabajo para listado'!$AB$155:$AB$1048576,0),MATCH((CUADRO!F$4&amp;$E233),'Hoja de Trabajo para listado'!$AB$151:$BA$151,0)),0)+IFERROR(INDEX('Hoja de Trabajo para listado'!$BC$155:$CB$1048576,MATCH($A233,'Hoja de Trabajo para listado'!$BC$155:$BC$1048576,0),MATCH((CUADRO!F$4&amp;$E233),'Hoja de Trabajo para listado'!$BC$151:$CB$151,0)),0)+IFERROR(INDEX('Hoja de Trabajo para listado'!$DE$153:$DG$274,MATCH($A233,'Hoja de Trabajo para listado'!$DE$153:$DE$1048576,0),MATCH((CUADRO!F$4&amp;$E233),'Hoja de Trabajo para listado'!$DE$151:$DG$151,0)),0)+IFERROR(INDEX('Hoja de Trabajo para listado'!$CD$155:$DC$1048576,MATCH($A233,'Hoja de Trabajo para listado'!$CD$155:$CD$1048576,0),MATCH((CUADRO!F$4&amp;$E233),'Hoja de Trabajo para listado'!$CD$151:$DC$151,0)),0)</f>
        <v>0</v>
      </c>
      <c r="G233" s="241">
        <f ca="1">+IFERROR(INDEX('Hoja de Trabajo para listado'!$A$155:$Z$1048576,MATCH($A233,'Hoja de Trabajo para listado'!$A$155:$A$1048576,0),MATCH((CUADRO!G$4&amp;$E233),'Hoja de Trabajo para listado'!$A$151:$Z$151,0)),0)+IFERROR(INDEX('Hoja de Trabajo para listado'!$AB$155:$BA$1048576,MATCH($A233,'Hoja de Trabajo para listado'!$AB$155:$AB$1048576,0),MATCH((CUADRO!G$4&amp;$E233),'Hoja de Trabajo para listado'!$AB$151:$BA$151,0)),0)+IFERROR(INDEX('Hoja de Trabajo para listado'!$BC$155:$CB$1048576,MATCH($A233,'Hoja de Trabajo para listado'!$BC$155:$BC$1048576,0),MATCH((CUADRO!G$4&amp;$E233),'Hoja de Trabajo para listado'!$BC$151:$CB$151,0)),0)+IFERROR(INDEX('Hoja de Trabajo para listado'!$DE$153:$DG$274,MATCH($A233,'Hoja de Trabajo para listado'!$DE$153:$DE$1048576,0),MATCH((CUADRO!G$4&amp;$E233),'Hoja de Trabajo para listado'!$DE$151:$DG$151,0)),0)+IFERROR(INDEX('Hoja de Trabajo para listado'!$CD$155:$DC$1048576,MATCH($A233,'Hoja de Trabajo para listado'!$CD$155:$CD$1048576,0),MATCH((CUADRO!G$4&amp;$E233),'Hoja de Trabajo para listado'!$CD$151:$DC$151,0)),0)</f>
        <v>0</v>
      </c>
      <c r="H233" s="241">
        <f ca="1">+IFERROR(INDEX('Hoja de Trabajo para listado'!$A$155:$Z$1048576,MATCH($A233,'Hoja de Trabajo para listado'!$A$155:$A$1048576,0),MATCH((CUADRO!H$4&amp;$E233),'Hoja de Trabajo para listado'!$A$151:$Z$151,0)),0)+IFERROR(INDEX('Hoja de Trabajo para listado'!$AB$155:$BA$1048576,MATCH($A233,'Hoja de Trabajo para listado'!$AB$155:$AB$1048576,0),MATCH((CUADRO!H$4&amp;$E233),'Hoja de Trabajo para listado'!$AB$151:$BA$151,0)),0)+IFERROR(INDEX('Hoja de Trabajo para listado'!$BC$155:$CB$1048576,MATCH($A233,'Hoja de Trabajo para listado'!$BC$155:$BC$1048576,0),MATCH((CUADRO!H$4&amp;$E233),'Hoja de Trabajo para listado'!$BC$151:$CB$151,0)),0)+IFERROR(INDEX('Hoja de Trabajo para listado'!$DE$153:$DG$274,MATCH($A233,'Hoja de Trabajo para listado'!$DE$153:$DE$1048576,0),MATCH((CUADRO!H$4&amp;$E233),'Hoja de Trabajo para listado'!$DE$151:$DG$151,0)),0)+IFERROR(INDEX('Hoja de Trabajo para listado'!$CD$155:$DC$1048576,MATCH($A233,'Hoja de Trabajo para listado'!$CD$155:$CD$1048576,0),MATCH((CUADRO!H$4&amp;$E233),'Hoja de Trabajo para listado'!$CD$151:$DC$151,0)),0)</f>
        <v>0</v>
      </c>
      <c r="I233" s="241">
        <f ca="1">+IFERROR(INDEX('Hoja de Trabajo para listado'!$A$155:$Z$1048576,MATCH($A233,'Hoja de Trabajo para listado'!$A$155:$A$1048576,0),MATCH((CUADRO!I$4&amp;$E233),'Hoja de Trabajo para listado'!$A$151:$Z$151,0)),0)+IFERROR(INDEX('Hoja de Trabajo para listado'!$AB$155:$BA$1048576,MATCH($A233,'Hoja de Trabajo para listado'!$AB$155:$AB$1048576,0),MATCH((CUADRO!I$4&amp;$E233),'Hoja de Trabajo para listado'!$AB$151:$BA$151,0)),0)+IFERROR(INDEX('Hoja de Trabajo para listado'!$BC$155:$CB$1048576,MATCH($A233,'Hoja de Trabajo para listado'!$BC$155:$BC$1048576,0),MATCH((CUADRO!I$4&amp;$E233),'Hoja de Trabajo para listado'!$BC$151:$CB$151,0)),0)+IFERROR(INDEX('Hoja de Trabajo para listado'!$DE$153:$DG$274,MATCH($A233,'Hoja de Trabajo para listado'!$DE$153:$DE$1048576,0),MATCH((CUADRO!I$4&amp;$E233),'Hoja de Trabajo para listado'!$DE$151:$DG$151,0)),0)+IFERROR(INDEX('Hoja de Trabajo para listado'!$CD$155:$DC$1048576,MATCH($A233,'Hoja de Trabajo para listado'!$CD$155:$CD$1048576,0),MATCH((CUADRO!I$4&amp;$E233),'Hoja de Trabajo para listado'!$CD$151:$DC$151,0)),0)</f>
        <v>0</v>
      </c>
      <c r="J233" s="241">
        <f ca="1">+IFERROR(INDEX('Hoja de Trabajo para listado'!$A$155:$Z$1048576,MATCH($A233,'Hoja de Trabajo para listado'!$A$155:$A$1048576,0),MATCH((CUADRO!J$4&amp;$E233),'Hoja de Trabajo para listado'!$A$151:$Z$151,0)),0)+IFERROR(INDEX('Hoja de Trabajo para listado'!$AB$155:$BA$1048576,MATCH($A233,'Hoja de Trabajo para listado'!$AB$155:$AB$1048576,0),MATCH((CUADRO!J$4&amp;$E233),'Hoja de Trabajo para listado'!$AB$151:$BA$151,0)),0)+IFERROR(INDEX('Hoja de Trabajo para listado'!$BC$155:$CB$1048576,MATCH($A233,'Hoja de Trabajo para listado'!$BC$155:$BC$1048576,0),MATCH((CUADRO!J$4&amp;$E233),'Hoja de Trabajo para listado'!$BC$151:$CB$151,0)),0)+IFERROR(INDEX('Hoja de Trabajo para listado'!$DE$153:$DG$274,MATCH($A233,'Hoja de Trabajo para listado'!$DE$153:$DE$1048576,0),MATCH((CUADRO!J$4&amp;$E233),'Hoja de Trabajo para listado'!$DE$151:$DG$151,0)),0)+IFERROR(INDEX('Hoja de Trabajo para listado'!$CD$155:$DC$1048576,MATCH($A233,'Hoja de Trabajo para listado'!$CD$155:$CD$1048576,0),MATCH((CUADRO!J$4&amp;$E233),'Hoja de Trabajo para listado'!$CD$151:$DC$151,0)),0)</f>
        <v>0</v>
      </c>
      <c r="K233" s="241">
        <f ca="1">+IFERROR(INDEX('Hoja de Trabajo para listado'!$A$155:$Z$1048576,MATCH($A233,'Hoja de Trabajo para listado'!$A$155:$A$1048576,0),MATCH((CUADRO!K$4&amp;$E233),'Hoja de Trabajo para listado'!$A$151:$Z$151,0)),0)+IFERROR(INDEX('Hoja de Trabajo para listado'!$AB$155:$BA$1048576,MATCH($A233,'Hoja de Trabajo para listado'!$AB$155:$AB$1048576,0),MATCH((CUADRO!K$4&amp;$E233),'Hoja de Trabajo para listado'!$AB$151:$BA$151,0)),0)+IFERROR(INDEX('Hoja de Trabajo para listado'!$BC$155:$CB$1048576,MATCH($A233,'Hoja de Trabajo para listado'!$BC$155:$BC$1048576,0),MATCH((CUADRO!K$4&amp;$E233),'Hoja de Trabajo para listado'!$BC$151:$CB$151,0)),0)+IFERROR(INDEX('Hoja de Trabajo para listado'!$DE$153:$DG$274,MATCH($A233,'Hoja de Trabajo para listado'!$DE$153:$DE$1048576,0),MATCH((CUADRO!K$4&amp;$E233),'Hoja de Trabajo para listado'!$DE$151:$DG$151,0)),0)+IFERROR(INDEX('Hoja de Trabajo para listado'!$CD$155:$DC$1048576,MATCH($A233,'Hoja de Trabajo para listado'!$CD$155:$CD$1048576,0),MATCH((CUADRO!K$4&amp;$E233),'Hoja de Trabajo para listado'!$CD$151:$DC$151,0)),0)</f>
        <v>0</v>
      </c>
      <c r="L233" s="241">
        <f ca="1">+IFERROR(INDEX('Hoja de Trabajo para listado'!$A$155:$Z$1048576,MATCH($A233,'Hoja de Trabajo para listado'!$A$155:$A$1048576,0),MATCH((CUADRO!L$4&amp;$E233),'Hoja de Trabajo para listado'!$A$151:$Z$151,0)),0)+IFERROR(INDEX('Hoja de Trabajo para listado'!$AB$155:$BA$1048576,MATCH($A233,'Hoja de Trabajo para listado'!$AB$155:$AB$1048576,0),MATCH((CUADRO!L$4&amp;$E233),'Hoja de Trabajo para listado'!$AB$151:$BA$151,0)),0)+IFERROR(INDEX('Hoja de Trabajo para listado'!$BC$155:$CB$1048576,MATCH($A233,'Hoja de Trabajo para listado'!$BC$155:$BC$1048576,0),MATCH((CUADRO!L$4&amp;$E233),'Hoja de Trabajo para listado'!$BC$151:$CB$151,0)),0)+IFERROR(INDEX('Hoja de Trabajo para listado'!$DE$153:$DG$274,MATCH($A233,'Hoja de Trabajo para listado'!$DE$153:$DE$1048576,0),MATCH((CUADRO!L$4&amp;$E233),'Hoja de Trabajo para listado'!$DE$151:$DG$151,0)),0)+IFERROR(INDEX('Hoja de Trabajo para listado'!$CD$155:$DC$1048576,MATCH($A233,'Hoja de Trabajo para listado'!$CD$155:$CD$1048576,0),MATCH((CUADRO!L$4&amp;$E233),'Hoja de Trabajo para listado'!$CD$151:$DC$151,0)),0)</f>
        <v>0</v>
      </c>
      <c r="M233" s="241">
        <f ca="1">+IFERROR(INDEX('Hoja de Trabajo para listado'!$A$155:$Z$1048576,MATCH($A233,'Hoja de Trabajo para listado'!$A$155:$A$1048576,0),MATCH((CUADRO!M$4&amp;$E233),'Hoja de Trabajo para listado'!$A$151:$Z$151,0)),0)+IFERROR(INDEX('Hoja de Trabajo para listado'!$AB$155:$BA$1048576,MATCH($A233,'Hoja de Trabajo para listado'!$AB$155:$AB$1048576,0),MATCH((CUADRO!M$4&amp;$E233),'Hoja de Trabajo para listado'!$AB$151:$BA$151,0)),0)+IFERROR(INDEX('Hoja de Trabajo para listado'!$BC$155:$CB$1048576,MATCH($A233,'Hoja de Trabajo para listado'!$BC$155:$BC$1048576,0),MATCH((CUADRO!M$4&amp;$E233),'Hoja de Trabajo para listado'!$BC$151:$CB$151,0)),0)+IFERROR(INDEX('Hoja de Trabajo para listado'!$DE$153:$DG$274,MATCH($A233,'Hoja de Trabajo para listado'!$DE$153:$DE$1048576,0),MATCH((CUADRO!M$4&amp;$E233),'Hoja de Trabajo para listado'!$DE$151:$DG$151,0)),0)+IFERROR(INDEX('Hoja de Trabajo para listado'!$CD$155:$DC$1048576,MATCH($A233,'Hoja de Trabajo para listado'!$CD$155:$CD$1048576,0),MATCH((CUADRO!M$4&amp;$E233),'Hoja de Trabajo para listado'!$CD$151:$DC$151,0)),0)</f>
        <v>0</v>
      </c>
      <c r="N233" s="241">
        <f ca="1">+IFERROR(INDEX('Hoja de Trabajo para listado'!$A$155:$Z$1048576,MATCH($A233,'Hoja de Trabajo para listado'!$A$155:$A$1048576,0),MATCH((CUADRO!N$4&amp;$E233),'Hoja de Trabajo para listado'!$A$151:$Z$151,0)),0)+IFERROR(INDEX('Hoja de Trabajo para listado'!$AB$155:$BA$1048576,MATCH($A233,'Hoja de Trabajo para listado'!$AB$155:$AB$1048576,0),MATCH((CUADRO!N$4&amp;$E233),'Hoja de Trabajo para listado'!$AB$151:$BA$151,0)),0)+IFERROR(INDEX('Hoja de Trabajo para listado'!$BC$155:$CB$1048576,MATCH($A233,'Hoja de Trabajo para listado'!$BC$155:$BC$1048576,0),MATCH((CUADRO!N$4&amp;$E233),'Hoja de Trabajo para listado'!$BC$151:$CB$151,0)),0)+IFERROR(INDEX('Hoja de Trabajo para listado'!$DE$153:$DG$274,MATCH($A233,'Hoja de Trabajo para listado'!$DE$153:$DE$1048576,0),MATCH((CUADRO!N$4&amp;$E233),'Hoja de Trabajo para listado'!$DE$151:$DG$151,0)),0)+IFERROR(INDEX('Hoja de Trabajo para listado'!$CD$155:$DC$1048576,MATCH($A233,'Hoja de Trabajo para listado'!$CD$155:$CD$1048576,0),MATCH((CUADRO!N$4&amp;$E233),'Hoja de Trabajo para listado'!$CD$151:$DC$151,0)),0)</f>
        <v>0</v>
      </c>
      <c r="O233" s="241">
        <f ca="1">+IFERROR(INDEX('Hoja de Trabajo para listado'!$A$155:$Z$1048576,MATCH($A233,'Hoja de Trabajo para listado'!$A$155:$A$1048576,0),MATCH((CUADRO!O$4&amp;$E233),'Hoja de Trabajo para listado'!$A$151:$Z$151,0)),0)+IFERROR(INDEX('Hoja de Trabajo para listado'!$AB$155:$BA$1048576,MATCH($A233,'Hoja de Trabajo para listado'!$AB$155:$AB$1048576,0),MATCH((CUADRO!O$4&amp;$E233),'Hoja de Trabajo para listado'!$AB$151:$BA$151,0)),0)+IFERROR(INDEX('Hoja de Trabajo para listado'!$BC$155:$CB$1048576,MATCH($A233,'Hoja de Trabajo para listado'!$BC$155:$BC$1048576,0),MATCH((CUADRO!O$4&amp;$E233),'Hoja de Trabajo para listado'!$BC$151:$CB$151,0)),0)+IFERROR(INDEX('Hoja de Trabajo para listado'!$DE$153:$DG$274,MATCH($A233,'Hoja de Trabajo para listado'!$DE$153:$DE$1048576,0),MATCH((CUADRO!O$4&amp;$E233),'Hoja de Trabajo para listado'!$DE$151:$DG$151,0)),0)+IFERROR(INDEX('Hoja de Trabajo para listado'!$CD$155:$DC$1048576,MATCH($A233,'Hoja de Trabajo para listado'!$CD$155:$CD$1048576,0),MATCH((CUADRO!O$4&amp;$E233),'Hoja de Trabajo para listado'!$CD$151:$DC$151,0)),0)</f>
        <v>0</v>
      </c>
      <c r="P233" s="241">
        <f ca="1">+IFERROR(INDEX('Hoja de Trabajo para listado'!$A$155:$Z$1048576,MATCH($A233,'Hoja de Trabajo para listado'!$A$155:$A$1048576,0),MATCH((CUADRO!P$4&amp;$E233),'Hoja de Trabajo para listado'!$A$151:$Z$151,0)),0)+IFERROR(INDEX('Hoja de Trabajo para listado'!$AB$155:$BA$1048576,MATCH($A233,'Hoja de Trabajo para listado'!$AB$155:$AB$1048576,0),MATCH((CUADRO!P$4&amp;$E233),'Hoja de Trabajo para listado'!$AB$151:$BA$151,0)),0)+IFERROR(INDEX('Hoja de Trabajo para listado'!$BC$155:$CB$1048576,MATCH($A233,'Hoja de Trabajo para listado'!$BC$155:$BC$1048576,0),MATCH((CUADRO!P$4&amp;$E233),'Hoja de Trabajo para listado'!$BC$151:$CB$151,0)),0)+IFERROR(INDEX('Hoja de Trabajo para listado'!$DE$153:$DG$274,MATCH($A233,'Hoja de Trabajo para listado'!$DE$153:$DE$1048576,0),MATCH((CUADRO!P$4&amp;$E233),'Hoja de Trabajo para listado'!$DE$151:$DG$151,0)),0)+IFERROR(INDEX('Hoja de Trabajo para listado'!$CD$155:$DC$1048576,MATCH($A233,'Hoja de Trabajo para listado'!$CD$155:$CD$1048576,0),MATCH((CUADRO!P$4&amp;$E233),'Hoja de Trabajo para listado'!$CD$151:$DC$151,0)),0)</f>
        <v>0</v>
      </c>
      <c r="Q233" s="241">
        <f ca="1">+IFERROR(INDEX('Hoja de Trabajo para listado'!$A$155:$Z$1048576,MATCH($A233,'Hoja de Trabajo para listado'!$A$155:$A$1048576,0),MATCH((CUADRO!Q$4&amp;$E233),'Hoja de Trabajo para listado'!$A$151:$Z$151,0)),0)+IFERROR(INDEX('Hoja de Trabajo para listado'!$AB$155:$BA$1048576,MATCH($A233,'Hoja de Trabajo para listado'!$AB$155:$AB$1048576,0),MATCH((CUADRO!Q$4&amp;$E233),'Hoja de Trabajo para listado'!$AB$151:$BA$151,0)),0)+IFERROR(INDEX('Hoja de Trabajo para listado'!$BC$155:$CB$1048576,MATCH($A233,'Hoja de Trabajo para listado'!$BC$155:$BC$1048576,0),MATCH((CUADRO!Q$4&amp;$E233),'Hoja de Trabajo para listado'!$BC$151:$CB$151,0)),0)+IFERROR(INDEX('Hoja de Trabajo para listado'!$DE$153:$DG$274,MATCH($A233,'Hoja de Trabajo para listado'!$DE$153:$DE$1048576,0),MATCH((CUADRO!Q$4&amp;$E233),'Hoja de Trabajo para listado'!$DE$151:$DG$151,0)),0)+IFERROR(INDEX('Hoja de Trabajo para listado'!$CD$155:$DC$1048576,MATCH($A233,'Hoja de Trabajo para listado'!$CD$155:$CD$1048576,0),MATCH((CUADRO!Q$4&amp;$E233),'Hoja de Trabajo para listado'!$CD$151:$DC$151,0)),0)</f>
        <v>0</v>
      </c>
      <c r="R233" s="241">
        <f t="shared" ca="1" si="6"/>
        <v>0</v>
      </c>
      <c r="S233" s="241"/>
      <c r="T233" s="241">
        <f ca="1">+T234</f>
        <v>32175720.770000026</v>
      </c>
      <c r="U233" s="240">
        <f t="shared" si="7"/>
        <v>1</v>
      </c>
    </row>
    <row r="234" spans="1:21" ht="15" customHeight="1">
      <c r="A234" s="353">
        <v>312</v>
      </c>
      <c r="B234" s="382"/>
      <c r="C234" s="305" t="str">
        <f>+VLOOKUP(A234,bd_lista!$A$3:$C$592,3,FALSE)</f>
        <v>Autoridad de Fiscalizac. y Control Soc de Bosques y Tierras</v>
      </c>
      <c r="D234" s="384"/>
      <c r="E234" s="305" t="s">
        <v>684</v>
      </c>
      <c r="F234" s="243">
        <f ca="1">+IFERROR(INDEX('Hoja de Trabajo para listado'!$A$155:$Z$1048576,MATCH($A234,'Hoja de Trabajo para listado'!$A$155:$A$1048576,0),MATCH((CUADRO!F$4&amp;$E234),'Hoja de Trabajo para listado'!$A$151:$Z$151,0)),0)+IFERROR(INDEX('Hoja de Trabajo para listado'!$AB$155:$BA$1048576,MATCH($A234,'Hoja de Trabajo para listado'!$AB$155:$AB$1048576,0),MATCH((CUADRO!F$4&amp;$E234),'Hoja de Trabajo para listado'!$AB$151:$BA$151,0)),0)+IFERROR(INDEX('Hoja de Trabajo para listado'!$BC$155:$CB$1048576,MATCH($A234,'Hoja de Trabajo para listado'!$BC$155:$BC$1048576,0),MATCH((CUADRO!F$4&amp;$E234),'Hoja de Trabajo para listado'!$BC$151:$CB$151,0)),0)+IFERROR(INDEX('Hoja de Trabajo para listado'!$DE$153:$DG$274,MATCH($A234,'Hoja de Trabajo para listado'!$DE$153:$DE$1048576,0),MATCH((CUADRO!F$4&amp;$E234),'Hoja de Trabajo para listado'!$DE$151:$DG$151,0)),0)+IFERROR(INDEX('Hoja de Trabajo para listado'!$CD$155:$DC$1048576,MATCH($A234,'Hoja de Trabajo para listado'!$CD$155:$CD$1048576,0),MATCH((CUADRO!F$4&amp;$E234),'Hoja de Trabajo para listado'!$CD$151:$DC$151,0)),0)</f>
        <v>0</v>
      </c>
      <c r="G234" s="243">
        <f ca="1">+IFERROR(INDEX('Hoja de Trabajo para listado'!$A$155:$Z$1048576,MATCH($A234,'Hoja de Trabajo para listado'!$A$155:$A$1048576,0),MATCH((CUADRO!G$4&amp;$E234),'Hoja de Trabajo para listado'!$A$151:$Z$151,0)),0)+IFERROR(INDEX('Hoja de Trabajo para listado'!$AB$155:$BA$1048576,MATCH($A234,'Hoja de Trabajo para listado'!$AB$155:$AB$1048576,0),MATCH((CUADRO!G$4&amp;$E234),'Hoja de Trabajo para listado'!$AB$151:$BA$151,0)),0)+IFERROR(INDEX('Hoja de Trabajo para listado'!$BC$155:$CB$1048576,MATCH($A234,'Hoja de Trabajo para listado'!$BC$155:$BC$1048576,0),MATCH((CUADRO!G$4&amp;$E234),'Hoja de Trabajo para listado'!$BC$151:$CB$151,0)),0)+IFERROR(INDEX('Hoja de Trabajo para listado'!$DE$153:$DG$274,MATCH($A234,'Hoja de Trabajo para listado'!$DE$153:$DE$1048576,0),MATCH((CUADRO!G$4&amp;$E234),'Hoja de Trabajo para listado'!$DE$151:$DG$151,0)),0)+IFERROR(INDEX('Hoja de Trabajo para listado'!$CD$155:$DC$1048576,MATCH($A234,'Hoja de Trabajo para listado'!$CD$155:$CD$1048576,0),MATCH((CUADRO!G$4&amp;$E234),'Hoja de Trabajo para listado'!$CD$151:$DC$151,0)),0)</f>
        <v>0</v>
      </c>
      <c r="H234" s="243">
        <f ca="1">+IFERROR(INDEX('Hoja de Trabajo para listado'!$A$155:$Z$1048576,MATCH($A234,'Hoja de Trabajo para listado'!$A$155:$A$1048576,0),MATCH((CUADRO!H$4&amp;$E234),'Hoja de Trabajo para listado'!$A$151:$Z$151,0)),0)+IFERROR(INDEX('Hoja de Trabajo para listado'!$AB$155:$BA$1048576,MATCH($A234,'Hoja de Trabajo para listado'!$AB$155:$AB$1048576,0),MATCH((CUADRO!H$4&amp;$E234),'Hoja de Trabajo para listado'!$AB$151:$BA$151,0)),0)+IFERROR(INDEX('Hoja de Trabajo para listado'!$BC$155:$CB$1048576,MATCH($A234,'Hoja de Trabajo para listado'!$BC$155:$BC$1048576,0),MATCH((CUADRO!H$4&amp;$E234),'Hoja de Trabajo para listado'!$BC$151:$CB$151,0)),0)+IFERROR(INDEX('Hoja de Trabajo para listado'!$DE$153:$DG$274,MATCH($A234,'Hoja de Trabajo para listado'!$DE$153:$DE$1048576,0),MATCH((CUADRO!H$4&amp;$E234),'Hoja de Trabajo para listado'!$DE$151:$DG$151,0)),0)+IFERROR(INDEX('Hoja de Trabajo para listado'!$CD$155:$DC$1048576,MATCH($A234,'Hoja de Trabajo para listado'!$CD$155:$CD$1048576,0),MATCH((CUADRO!H$4&amp;$E234),'Hoja de Trabajo para listado'!$CD$151:$DC$151,0)),0)</f>
        <v>0</v>
      </c>
      <c r="I234" s="243">
        <f ca="1">+IFERROR(INDEX('Hoja de Trabajo para listado'!$A$155:$Z$1048576,MATCH($A234,'Hoja de Trabajo para listado'!$A$155:$A$1048576,0),MATCH((CUADRO!I$4&amp;$E234),'Hoja de Trabajo para listado'!$A$151:$Z$151,0)),0)+IFERROR(INDEX('Hoja de Trabajo para listado'!$AB$155:$BA$1048576,MATCH($A234,'Hoja de Trabajo para listado'!$AB$155:$AB$1048576,0),MATCH((CUADRO!I$4&amp;$E234),'Hoja de Trabajo para listado'!$AB$151:$BA$151,0)),0)+IFERROR(INDEX('Hoja de Trabajo para listado'!$BC$155:$CB$1048576,MATCH($A234,'Hoja de Trabajo para listado'!$BC$155:$BC$1048576,0),MATCH((CUADRO!I$4&amp;$E234),'Hoja de Trabajo para listado'!$BC$151:$CB$151,0)),0)+IFERROR(INDEX('Hoja de Trabajo para listado'!$DE$153:$DG$274,MATCH($A234,'Hoja de Trabajo para listado'!$DE$153:$DE$1048576,0),MATCH((CUADRO!I$4&amp;$E234),'Hoja de Trabajo para listado'!$DE$151:$DG$151,0)),0)+IFERROR(INDEX('Hoja de Trabajo para listado'!$CD$155:$DC$1048576,MATCH($A234,'Hoja de Trabajo para listado'!$CD$155:$CD$1048576,0),MATCH((CUADRO!I$4&amp;$E234),'Hoja de Trabajo para listado'!$CD$151:$DC$151,0)),0)</f>
        <v>411.87</v>
      </c>
      <c r="J234" s="243">
        <f ca="1">+IFERROR(INDEX('Hoja de Trabajo para listado'!$A$155:$Z$1048576,MATCH($A234,'Hoja de Trabajo para listado'!$A$155:$A$1048576,0),MATCH((CUADRO!J$4&amp;$E234),'Hoja de Trabajo para listado'!$A$151:$Z$151,0)),0)+IFERROR(INDEX('Hoja de Trabajo para listado'!$AB$155:$BA$1048576,MATCH($A234,'Hoja de Trabajo para listado'!$AB$155:$AB$1048576,0),MATCH((CUADRO!J$4&amp;$E234),'Hoja de Trabajo para listado'!$AB$151:$BA$151,0)),0)+IFERROR(INDEX('Hoja de Trabajo para listado'!$BC$155:$CB$1048576,MATCH($A234,'Hoja de Trabajo para listado'!$BC$155:$BC$1048576,0),MATCH((CUADRO!J$4&amp;$E234),'Hoja de Trabajo para listado'!$BC$151:$CB$151,0)),0)+IFERROR(INDEX('Hoja de Trabajo para listado'!$DE$153:$DG$274,MATCH($A234,'Hoja de Trabajo para listado'!$DE$153:$DE$1048576,0),MATCH((CUADRO!J$4&amp;$E234),'Hoja de Trabajo para listado'!$DE$151:$DG$151,0)),0)+IFERROR(INDEX('Hoja de Trabajo para listado'!$CD$155:$DC$1048576,MATCH($A234,'Hoja de Trabajo para listado'!$CD$155:$CD$1048576,0),MATCH((CUADRO!J$4&amp;$E234),'Hoja de Trabajo para listado'!$CD$151:$DC$151,0)),0)</f>
        <v>32175308.900000025</v>
      </c>
      <c r="K234" s="243">
        <f ca="1">+IFERROR(INDEX('Hoja de Trabajo para listado'!$A$155:$Z$1048576,MATCH($A234,'Hoja de Trabajo para listado'!$A$155:$A$1048576,0),MATCH((CUADRO!K$4&amp;$E234),'Hoja de Trabajo para listado'!$A$151:$Z$151,0)),0)+IFERROR(INDEX('Hoja de Trabajo para listado'!$AB$155:$BA$1048576,MATCH($A234,'Hoja de Trabajo para listado'!$AB$155:$AB$1048576,0),MATCH((CUADRO!K$4&amp;$E234),'Hoja de Trabajo para listado'!$AB$151:$BA$151,0)),0)+IFERROR(INDEX('Hoja de Trabajo para listado'!$BC$155:$CB$1048576,MATCH($A234,'Hoja de Trabajo para listado'!$BC$155:$BC$1048576,0),MATCH((CUADRO!K$4&amp;$E234),'Hoja de Trabajo para listado'!$BC$151:$CB$151,0)),0)+IFERROR(INDEX('Hoja de Trabajo para listado'!$DE$153:$DG$274,MATCH($A234,'Hoja de Trabajo para listado'!$DE$153:$DE$1048576,0),MATCH((CUADRO!K$4&amp;$E234),'Hoja de Trabajo para listado'!$DE$151:$DG$151,0)),0)+IFERROR(INDEX('Hoja de Trabajo para listado'!$CD$155:$DC$1048576,MATCH($A234,'Hoja de Trabajo para listado'!$CD$155:$CD$1048576,0),MATCH((CUADRO!K$4&amp;$E234),'Hoja de Trabajo para listado'!$CD$151:$DC$151,0)),0)</f>
        <v>0</v>
      </c>
      <c r="L234" s="243">
        <f ca="1">+IFERROR(INDEX('Hoja de Trabajo para listado'!$A$155:$Z$1048576,MATCH($A234,'Hoja de Trabajo para listado'!$A$155:$A$1048576,0),MATCH((CUADRO!L$4&amp;$E234),'Hoja de Trabajo para listado'!$A$151:$Z$151,0)),0)+IFERROR(INDEX('Hoja de Trabajo para listado'!$AB$155:$BA$1048576,MATCH($A234,'Hoja de Trabajo para listado'!$AB$155:$AB$1048576,0),MATCH((CUADRO!L$4&amp;$E234),'Hoja de Trabajo para listado'!$AB$151:$BA$151,0)),0)+IFERROR(INDEX('Hoja de Trabajo para listado'!$BC$155:$CB$1048576,MATCH($A234,'Hoja de Trabajo para listado'!$BC$155:$BC$1048576,0),MATCH((CUADRO!L$4&amp;$E234),'Hoja de Trabajo para listado'!$BC$151:$CB$151,0)),0)+IFERROR(INDEX('Hoja de Trabajo para listado'!$DE$153:$DG$274,MATCH($A234,'Hoja de Trabajo para listado'!$DE$153:$DE$1048576,0),MATCH((CUADRO!L$4&amp;$E234),'Hoja de Trabajo para listado'!$DE$151:$DG$151,0)),0)+IFERROR(INDEX('Hoja de Trabajo para listado'!$CD$155:$DC$1048576,MATCH($A234,'Hoja de Trabajo para listado'!$CD$155:$CD$1048576,0),MATCH((CUADRO!L$4&amp;$E234),'Hoja de Trabajo para listado'!$CD$151:$DC$151,0)),0)</f>
        <v>0</v>
      </c>
      <c r="M234" s="243">
        <f ca="1">+IFERROR(INDEX('Hoja de Trabajo para listado'!$A$155:$Z$1048576,MATCH($A234,'Hoja de Trabajo para listado'!$A$155:$A$1048576,0),MATCH((CUADRO!M$4&amp;$E234),'Hoja de Trabajo para listado'!$A$151:$Z$151,0)),0)+IFERROR(INDEX('Hoja de Trabajo para listado'!$AB$155:$BA$1048576,MATCH($A234,'Hoja de Trabajo para listado'!$AB$155:$AB$1048576,0),MATCH((CUADRO!M$4&amp;$E234),'Hoja de Trabajo para listado'!$AB$151:$BA$151,0)),0)+IFERROR(INDEX('Hoja de Trabajo para listado'!$BC$155:$CB$1048576,MATCH($A234,'Hoja de Trabajo para listado'!$BC$155:$BC$1048576,0),MATCH((CUADRO!M$4&amp;$E234),'Hoja de Trabajo para listado'!$BC$151:$CB$151,0)),0)+IFERROR(INDEX('Hoja de Trabajo para listado'!$DE$153:$DG$274,MATCH($A234,'Hoja de Trabajo para listado'!$DE$153:$DE$1048576,0),MATCH((CUADRO!M$4&amp;$E234),'Hoja de Trabajo para listado'!$DE$151:$DG$151,0)),0)+IFERROR(INDEX('Hoja de Trabajo para listado'!$CD$155:$DC$1048576,MATCH($A234,'Hoja de Trabajo para listado'!$CD$155:$CD$1048576,0),MATCH((CUADRO!M$4&amp;$E234),'Hoja de Trabajo para listado'!$CD$151:$DC$151,0)),0)</f>
        <v>0</v>
      </c>
      <c r="N234" s="243">
        <f ca="1">+IFERROR(INDEX('Hoja de Trabajo para listado'!$A$155:$Z$1048576,MATCH($A234,'Hoja de Trabajo para listado'!$A$155:$A$1048576,0),MATCH((CUADRO!N$4&amp;$E234),'Hoja de Trabajo para listado'!$A$151:$Z$151,0)),0)+IFERROR(INDEX('Hoja de Trabajo para listado'!$AB$155:$BA$1048576,MATCH($A234,'Hoja de Trabajo para listado'!$AB$155:$AB$1048576,0),MATCH((CUADRO!N$4&amp;$E234),'Hoja de Trabajo para listado'!$AB$151:$BA$151,0)),0)+IFERROR(INDEX('Hoja de Trabajo para listado'!$BC$155:$CB$1048576,MATCH($A234,'Hoja de Trabajo para listado'!$BC$155:$BC$1048576,0),MATCH((CUADRO!N$4&amp;$E234),'Hoja de Trabajo para listado'!$BC$151:$CB$151,0)),0)+IFERROR(INDEX('Hoja de Trabajo para listado'!$DE$153:$DG$274,MATCH($A234,'Hoja de Trabajo para listado'!$DE$153:$DE$1048576,0),MATCH((CUADRO!N$4&amp;$E234),'Hoja de Trabajo para listado'!$DE$151:$DG$151,0)),0)+IFERROR(INDEX('Hoja de Trabajo para listado'!$CD$155:$DC$1048576,MATCH($A234,'Hoja de Trabajo para listado'!$CD$155:$CD$1048576,0),MATCH((CUADRO!N$4&amp;$E234),'Hoja de Trabajo para listado'!$CD$151:$DC$151,0)),0)</f>
        <v>0</v>
      </c>
      <c r="O234" s="243">
        <f ca="1">+IFERROR(INDEX('Hoja de Trabajo para listado'!$A$155:$Z$1048576,MATCH($A234,'Hoja de Trabajo para listado'!$A$155:$A$1048576,0),MATCH((CUADRO!O$4&amp;$E234),'Hoja de Trabajo para listado'!$A$151:$Z$151,0)),0)+IFERROR(INDEX('Hoja de Trabajo para listado'!$AB$155:$BA$1048576,MATCH($A234,'Hoja de Trabajo para listado'!$AB$155:$AB$1048576,0),MATCH((CUADRO!O$4&amp;$E234),'Hoja de Trabajo para listado'!$AB$151:$BA$151,0)),0)+IFERROR(INDEX('Hoja de Trabajo para listado'!$BC$155:$CB$1048576,MATCH($A234,'Hoja de Trabajo para listado'!$BC$155:$BC$1048576,0),MATCH((CUADRO!O$4&amp;$E234),'Hoja de Trabajo para listado'!$BC$151:$CB$151,0)),0)+IFERROR(INDEX('Hoja de Trabajo para listado'!$DE$153:$DG$274,MATCH($A234,'Hoja de Trabajo para listado'!$DE$153:$DE$1048576,0),MATCH((CUADRO!O$4&amp;$E234),'Hoja de Trabajo para listado'!$DE$151:$DG$151,0)),0)+IFERROR(INDEX('Hoja de Trabajo para listado'!$CD$155:$DC$1048576,MATCH($A234,'Hoja de Trabajo para listado'!$CD$155:$CD$1048576,0),MATCH((CUADRO!O$4&amp;$E234),'Hoja de Trabajo para listado'!$CD$151:$DC$151,0)),0)</f>
        <v>0</v>
      </c>
      <c r="P234" s="243">
        <f ca="1">+IFERROR(INDEX('Hoja de Trabajo para listado'!$A$155:$Z$1048576,MATCH($A234,'Hoja de Trabajo para listado'!$A$155:$A$1048576,0),MATCH((CUADRO!P$4&amp;$E234),'Hoja de Trabajo para listado'!$A$151:$Z$151,0)),0)+IFERROR(INDEX('Hoja de Trabajo para listado'!$AB$155:$BA$1048576,MATCH($A234,'Hoja de Trabajo para listado'!$AB$155:$AB$1048576,0),MATCH((CUADRO!P$4&amp;$E234),'Hoja de Trabajo para listado'!$AB$151:$BA$151,0)),0)+IFERROR(INDEX('Hoja de Trabajo para listado'!$BC$155:$CB$1048576,MATCH($A234,'Hoja de Trabajo para listado'!$BC$155:$BC$1048576,0),MATCH((CUADRO!P$4&amp;$E234),'Hoja de Trabajo para listado'!$BC$151:$CB$151,0)),0)+IFERROR(INDEX('Hoja de Trabajo para listado'!$DE$153:$DG$274,MATCH($A234,'Hoja de Trabajo para listado'!$DE$153:$DE$1048576,0),MATCH((CUADRO!P$4&amp;$E234),'Hoja de Trabajo para listado'!$DE$151:$DG$151,0)),0)+IFERROR(INDEX('Hoja de Trabajo para listado'!$CD$155:$DC$1048576,MATCH($A234,'Hoja de Trabajo para listado'!$CD$155:$CD$1048576,0),MATCH((CUADRO!P$4&amp;$E234),'Hoja de Trabajo para listado'!$CD$151:$DC$151,0)),0)</f>
        <v>0</v>
      </c>
      <c r="Q234" s="243">
        <f ca="1">+IFERROR(INDEX('Hoja de Trabajo para listado'!$A$155:$Z$1048576,MATCH($A234,'Hoja de Trabajo para listado'!$A$155:$A$1048576,0),MATCH((CUADRO!Q$4&amp;$E234),'Hoja de Trabajo para listado'!$A$151:$Z$151,0)),0)+IFERROR(INDEX('Hoja de Trabajo para listado'!$AB$155:$BA$1048576,MATCH($A234,'Hoja de Trabajo para listado'!$AB$155:$AB$1048576,0),MATCH((CUADRO!Q$4&amp;$E234),'Hoja de Trabajo para listado'!$AB$151:$BA$151,0)),0)+IFERROR(INDEX('Hoja de Trabajo para listado'!$BC$155:$CB$1048576,MATCH($A234,'Hoja de Trabajo para listado'!$BC$155:$BC$1048576,0),MATCH((CUADRO!Q$4&amp;$E234),'Hoja de Trabajo para listado'!$BC$151:$CB$151,0)),0)+IFERROR(INDEX('Hoja de Trabajo para listado'!$DE$153:$DG$274,MATCH($A234,'Hoja de Trabajo para listado'!$DE$153:$DE$1048576,0),MATCH((CUADRO!Q$4&amp;$E234),'Hoja de Trabajo para listado'!$DE$151:$DG$151,0)),0)+IFERROR(INDEX('Hoja de Trabajo para listado'!$CD$155:$DC$1048576,MATCH($A234,'Hoja de Trabajo para listado'!$CD$155:$CD$1048576,0),MATCH((CUADRO!Q$4&amp;$E234),'Hoja de Trabajo para listado'!$CD$151:$DC$151,0)),0)</f>
        <v>0</v>
      </c>
      <c r="R234" s="243">
        <f t="shared" ca="1" si="6"/>
        <v>32175720.770000026</v>
      </c>
      <c r="S234" s="243">
        <f ca="1">+R233+R234</f>
        <v>32175720.770000026</v>
      </c>
      <c r="T234" s="243">
        <f ca="1">+S234</f>
        <v>32175720.770000026</v>
      </c>
      <c r="U234" s="242">
        <f t="shared" si="7"/>
        <v>2</v>
      </c>
    </row>
    <row r="235" spans="1:21" ht="15" hidden="1" customHeight="1">
      <c r="A235" s="354">
        <v>313</v>
      </c>
      <c r="B235" s="381">
        <f>+A235</f>
        <v>313</v>
      </c>
      <c r="C235" s="245" t="str">
        <f>+VLOOKUP(A235,bd_lista!$A$3:$C$592,3,FALSE)</f>
        <v>Autoridad de Fiscalización y Control de Pensiones y Seguros - APS</v>
      </c>
      <c r="D235" s="383" t="str">
        <f>+C235</f>
        <v>Autoridad de Fiscalización y Control de Pensiones y Seguros - APS</v>
      </c>
      <c r="E235" s="245" t="s">
        <v>683</v>
      </c>
      <c r="F235" s="241">
        <f ca="1">+IFERROR(INDEX('Hoja de Trabajo para listado'!$A$155:$Z$1048576,MATCH($A235,'Hoja de Trabajo para listado'!$A$155:$A$1048576,0),MATCH((CUADRO!F$4&amp;$E235),'Hoja de Trabajo para listado'!$A$151:$Z$151,0)),0)+IFERROR(INDEX('Hoja de Trabajo para listado'!$AB$155:$BA$1048576,MATCH($A235,'Hoja de Trabajo para listado'!$AB$155:$AB$1048576,0),MATCH((CUADRO!F$4&amp;$E235),'Hoja de Trabajo para listado'!$AB$151:$BA$151,0)),0)+IFERROR(INDEX('Hoja de Trabajo para listado'!$BC$155:$CB$1048576,MATCH($A235,'Hoja de Trabajo para listado'!$BC$155:$BC$1048576,0),MATCH((CUADRO!F$4&amp;$E235),'Hoja de Trabajo para listado'!$BC$151:$CB$151,0)),0)+IFERROR(INDEX('Hoja de Trabajo para listado'!$DE$153:$DG$274,MATCH($A235,'Hoja de Trabajo para listado'!$DE$153:$DE$1048576,0),MATCH((CUADRO!F$4&amp;$E235),'Hoja de Trabajo para listado'!$DE$151:$DG$151,0)),0)+IFERROR(INDEX('Hoja de Trabajo para listado'!$CD$155:$DC$1048576,MATCH($A235,'Hoja de Trabajo para listado'!$CD$155:$CD$1048576,0),MATCH((CUADRO!F$4&amp;$E235),'Hoja de Trabajo para listado'!$CD$151:$DC$151,0)),0)</f>
        <v>0</v>
      </c>
      <c r="G235" s="241">
        <f ca="1">+IFERROR(INDEX('Hoja de Trabajo para listado'!$A$155:$Z$1048576,MATCH($A235,'Hoja de Trabajo para listado'!$A$155:$A$1048576,0),MATCH((CUADRO!G$4&amp;$E235),'Hoja de Trabajo para listado'!$A$151:$Z$151,0)),0)+IFERROR(INDEX('Hoja de Trabajo para listado'!$AB$155:$BA$1048576,MATCH($A235,'Hoja de Trabajo para listado'!$AB$155:$AB$1048576,0),MATCH((CUADRO!G$4&amp;$E235),'Hoja de Trabajo para listado'!$AB$151:$BA$151,0)),0)+IFERROR(INDEX('Hoja de Trabajo para listado'!$BC$155:$CB$1048576,MATCH($A235,'Hoja de Trabajo para listado'!$BC$155:$BC$1048576,0),MATCH((CUADRO!G$4&amp;$E235),'Hoja de Trabajo para listado'!$BC$151:$CB$151,0)),0)+IFERROR(INDEX('Hoja de Trabajo para listado'!$DE$153:$DG$274,MATCH($A235,'Hoja de Trabajo para listado'!$DE$153:$DE$1048576,0),MATCH((CUADRO!G$4&amp;$E235),'Hoja de Trabajo para listado'!$DE$151:$DG$151,0)),0)+IFERROR(INDEX('Hoja de Trabajo para listado'!$CD$155:$DC$1048576,MATCH($A235,'Hoja de Trabajo para listado'!$CD$155:$CD$1048576,0),MATCH((CUADRO!G$4&amp;$E235),'Hoja de Trabajo para listado'!$CD$151:$DC$151,0)),0)</f>
        <v>0</v>
      </c>
      <c r="H235" s="241">
        <f ca="1">+IFERROR(INDEX('Hoja de Trabajo para listado'!$A$155:$Z$1048576,MATCH($A235,'Hoja de Trabajo para listado'!$A$155:$A$1048576,0),MATCH((CUADRO!H$4&amp;$E235),'Hoja de Trabajo para listado'!$A$151:$Z$151,0)),0)+IFERROR(INDEX('Hoja de Trabajo para listado'!$AB$155:$BA$1048576,MATCH($A235,'Hoja de Trabajo para listado'!$AB$155:$AB$1048576,0),MATCH((CUADRO!H$4&amp;$E235),'Hoja de Trabajo para listado'!$AB$151:$BA$151,0)),0)+IFERROR(INDEX('Hoja de Trabajo para listado'!$BC$155:$CB$1048576,MATCH($A235,'Hoja de Trabajo para listado'!$BC$155:$BC$1048576,0),MATCH((CUADRO!H$4&amp;$E235),'Hoja de Trabajo para listado'!$BC$151:$CB$151,0)),0)+IFERROR(INDEX('Hoja de Trabajo para listado'!$DE$153:$DG$274,MATCH($A235,'Hoja de Trabajo para listado'!$DE$153:$DE$1048576,0),MATCH((CUADRO!H$4&amp;$E235),'Hoja de Trabajo para listado'!$DE$151:$DG$151,0)),0)+IFERROR(INDEX('Hoja de Trabajo para listado'!$CD$155:$DC$1048576,MATCH($A235,'Hoja de Trabajo para listado'!$CD$155:$CD$1048576,0),MATCH((CUADRO!H$4&amp;$E235),'Hoja de Trabajo para listado'!$CD$151:$DC$151,0)),0)</f>
        <v>0</v>
      </c>
      <c r="I235" s="241">
        <f ca="1">+IFERROR(INDEX('Hoja de Trabajo para listado'!$A$155:$Z$1048576,MATCH($A235,'Hoja de Trabajo para listado'!$A$155:$A$1048576,0),MATCH((CUADRO!I$4&amp;$E235),'Hoja de Trabajo para listado'!$A$151:$Z$151,0)),0)+IFERROR(INDEX('Hoja de Trabajo para listado'!$AB$155:$BA$1048576,MATCH($A235,'Hoja de Trabajo para listado'!$AB$155:$AB$1048576,0),MATCH((CUADRO!I$4&amp;$E235),'Hoja de Trabajo para listado'!$AB$151:$BA$151,0)),0)+IFERROR(INDEX('Hoja de Trabajo para listado'!$BC$155:$CB$1048576,MATCH($A235,'Hoja de Trabajo para listado'!$BC$155:$BC$1048576,0),MATCH((CUADRO!I$4&amp;$E235),'Hoja de Trabajo para listado'!$BC$151:$CB$151,0)),0)+IFERROR(INDEX('Hoja de Trabajo para listado'!$DE$153:$DG$274,MATCH($A235,'Hoja de Trabajo para listado'!$DE$153:$DE$1048576,0),MATCH((CUADRO!I$4&amp;$E235),'Hoja de Trabajo para listado'!$DE$151:$DG$151,0)),0)+IFERROR(INDEX('Hoja de Trabajo para listado'!$CD$155:$DC$1048576,MATCH($A235,'Hoja de Trabajo para listado'!$CD$155:$CD$1048576,0),MATCH((CUADRO!I$4&amp;$E235),'Hoja de Trabajo para listado'!$CD$151:$DC$151,0)),0)</f>
        <v>0</v>
      </c>
      <c r="J235" s="241">
        <f ca="1">+IFERROR(INDEX('Hoja de Trabajo para listado'!$A$155:$Z$1048576,MATCH($A235,'Hoja de Trabajo para listado'!$A$155:$A$1048576,0),MATCH((CUADRO!J$4&amp;$E235),'Hoja de Trabajo para listado'!$A$151:$Z$151,0)),0)+IFERROR(INDEX('Hoja de Trabajo para listado'!$AB$155:$BA$1048576,MATCH($A235,'Hoja de Trabajo para listado'!$AB$155:$AB$1048576,0),MATCH((CUADRO!J$4&amp;$E235),'Hoja de Trabajo para listado'!$AB$151:$BA$151,0)),0)+IFERROR(INDEX('Hoja de Trabajo para listado'!$BC$155:$CB$1048576,MATCH($A235,'Hoja de Trabajo para listado'!$BC$155:$BC$1048576,0),MATCH((CUADRO!J$4&amp;$E235),'Hoja de Trabajo para listado'!$BC$151:$CB$151,0)),0)+IFERROR(INDEX('Hoja de Trabajo para listado'!$DE$153:$DG$274,MATCH($A235,'Hoja de Trabajo para listado'!$DE$153:$DE$1048576,0),MATCH((CUADRO!J$4&amp;$E235),'Hoja de Trabajo para listado'!$DE$151:$DG$151,0)),0)+IFERROR(INDEX('Hoja de Trabajo para listado'!$CD$155:$DC$1048576,MATCH($A235,'Hoja de Trabajo para listado'!$CD$155:$CD$1048576,0),MATCH((CUADRO!J$4&amp;$E235),'Hoja de Trabajo para listado'!$CD$151:$DC$151,0)),0)</f>
        <v>0</v>
      </c>
      <c r="K235" s="241">
        <f ca="1">+IFERROR(INDEX('Hoja de Trabajo para listado'!$A$155:$Z$1048576,MATCH($A235,'Hoja de Trabajo para listado'!$A$155:$A$1048576,0),MATCH((CUADRO!K$4&amp;$E235),'Hoja de Trabajo para listado'!$A$151:$Z$151,0)),0)+IFERROR(INDEX('Hoja de Trabajo para listado'!$AB$155:$BA$1048576,MATCH($A235,'Hoja de Trabajo para listado'!$AB$155:$AB$1048576,0),MATCH((CUADRO!K$4&amp;$E235),'Hoja de Trabajo para listado'!$AB$151:$BA$151,0)),0)+IFERROR(INDEX('Hoja de Trabajo para listado'!$BC$155:$CB$1048576,MATCH($A235,'Hoja de Trabajo para listado'!$BC$155:$BC$1048576,0),MATCH((CUADRO!K$4&amp;$E235),'Hoja de Trabajo para listado'!$BC$151:$CB$151,0)),0)+IFERROR(INDEX('Hoja de Trabajo para listado'!$DE$153:$DG$274,MATCH($A235,'Hoja de Trabajo para listado'!$DE$153:$DE$1048576,0),MATCH((CUADRO!K$4&amp;$E235),'Hoja de Trabajo para listado'!$DE$151:$DG$151,0)),0)+IFERROR(INDEX('Hoja de Trabajo para listado'!$CD$155:$DC$1048576,MATCH($A235,'Hoja de Trabajo para listado'!$CD$155:$CD$1048576,0),MATCH((CUADRO!K$4&amp;$E235),'Hoja de Trabajo para listado'!$CD$151:$DC$151,0)),0)</f>
        <v>0</v>
      </c>
      <c r="L235" s="241">
        <f ca="1">+IFERROR(INDEX('Hoja de Trabajo para listado'!$A$155:$Z$1048576,MATCH($A235,'Hoja de Trabajo para listado'!$A$155:$A$1048576,0),MATCH((CUADRO!L$4&amp;$E235),'Hoja de Trabajo para listado'!$A$151:$Z$151,0)),0)+IFERROR(INDEX('Hoja de Trabajo para listado'!$AB$155:$BA$1048576,MATCH($A235,'Hoja de Trabajo para listado'!$AB$155:$AB$1048576,0),MATCH((CUADRO!L$4&amp;$E235),'Hoja de Trabajo para listado'!$AB$151:$BA$151,0)),0)+IFERROR(INDEX('Hoja de Trabajo para listado'!$BC$155:$CB$1048576,MATCH($A235,'Hoja de Trabajo para listado'!$BC$155:$BC$1048576,0),MATCH((CUADRO!L$4&amp;$E235),'Hoja de Trabajo para listado'!$BC$151:$CB$151,0)),0)+IFERROR(INDEX('Hoja de Trabajo para listado'!$DE$153:$DG$274,MATCH($A235,'Hoja de Trabajo para listado'!$DE$153:$DE$1048576,0),MATCH((CUADRO!L$4&amp;$E235),'Hoja de Trabajo para listado'!$DE$151:$DG$151,0)),0)+IFERROR(INDEX('Hoja de Trabajo para listado'!$CD$155:$DC$1048576,MATCH($A235,'Hoja de Trabajo para listado'!$CD$155:$CD$1048576,0),MATCH((CUADRO!L$4&amp;$E235),'Hoja de Trabajo para listado'!$CD$151:$DC$151,0)),0)</f>
        <v>0</v>
      </c>
      <c r="M235" s="241">
        <f ca="1">+IFERROR(INDEX('Hoja de Trabajo para listado'!$A$155:$Z$1048576,MATCH($A235,'Hoja de Trabajo para listado'!$A$155:$A$1048576,0),MATCH((CUADRO!M$4&amp;$E235),'Hoja de Trabajo para listado'!$A$151:$Z$151,0)),0)+IFERROR(INDEX('Hoja de Trabajo para listado'!$AB$155:$BA$1048576,MATCH($A235,'Hoja de Trabajo para listado'!$AB$155:$AB$1048576,0),MATCH((CUADRO!M$4&amp;$E235),'Hoja de Trabajo para listado'!$AB$151:$BA$151,0)),0)+IFERROR(INDEX('Hoja de Trabajo para listado'!$BC$155:$CB$1048576,MATCH($A235,'Hoja de Trabajo para listado'!$BC$155:$BC$1048576,0),MATCH((CUADRO!M$4&amp;$E235),'Hoja de Trabajo para listado'!$BC$151:$CB$151,0)),0)+IFERROR(INDEX('Hoja de Trabajo para listado'!$DE$153:$DG$274,MATCH($A235,'Hoja de Trabajo para listado'!$DE$153:$DE$1048576,0),MATCH((CUADRO!M$4&amp;$E235),'Hoja de Trabajo para listado'!$DE$151:$DG$151,0)),0)+IFERROR(INDEX('Hoja de Trabajo para listado'!$CD$155:$DC$1048576,MATCH($A235,'Hoja de Trabajo para listado'!$CD$155:$CD$1048576,0),MATCH((CUADRO!M$4&amp;$E235),'Hoja de Trabajo para listado'!$CD$151:$DC$151,0)),0)</f>
        <v>0</v>
      </c>
      <c r="N235" s="241">
        <f ca="1">+IFERROR(INDEX('Hoja de Trabajo para listado'!$A$155:$Z$1048576,MATCH($A235,'Hoja de Trabajo para listado'!$A$155:$A$1048576,0),MATCH((CUADRO!N$4&amp;$E235),'Hoja de Trabajo para listado'!$A$151:$Z$151,0)),0)+IFERROR(INDEX('Hoja de Trabajo para listado'!$AB$155:$BA$1048576,MATCH($A235,'Hoja de Trabajo para listado'!$AB$155:$AB$1048576,0),MATCH((CUADRO!N$4&amp;$E235),'Hoja de Trabajo para listado'!$AB$151:$BA$151,0)),0)+IFERROR(INDEX('Hoja de Trabajo para listado'!$BC$155:$CB$1048576,MATCH($A235,'Hoja de Trabajo para listado'!$BC$155:$BC$1048576,0),MATCH((CUADRO!N$4&amp;$E235),'Hoja de Trabajo para listado'!$BC$151:$CB$151,0)),0)+IFERROR(INDEX('Hoja de Trabajo para listado'!$DE$153:$DG$274,MATCH($A235,'Hoja de Trabajo para listado'!$DE$153:$DE$1048576,0),MATCH((CUADRO!N$4&amp;$E235),'Hoja de Trabajo para listado'!$DE$151:$DG$151,0)),0)+IFERROR(INDEX('Hoja de Trabajo para listado'!$CD$155:$DC$1048576,MATCH($A235,'Hoja de Trabajo para listado'!$CD$155:$CD$1048576,0),MATCH((CUADRO!N$4&amp;$E235),'Hoja de Trabajo para listado'!$CD$151:$DC$151,0)),0)</f>
        <v>0</v>
      </c>
      <c r="O235" s="241">
        <f ca="1">+IFERROR(INDEX('Hoja de Trabajo para listado'!$A$155:$Z$1048576,MATCH($A235,'Hoja de Trabajo para listado'!$A$155:$A$1048576,0),MATCH((CUADRO!O$4&amp;$E235),'Hoja de Trabajo para listado'!$A$151:$Z$151,0)),0)+IFERROR(INDEX('Hoja de Trabajo para listado'!$AB$155:$BA$1048576,MATCH($A235,'Hoja de Trabajo para listado'!$AB$155:$AB$1048576,0),MATCH((CUADRO!O$4&amp;$E235),'Hoja de Trabajo para listado'!$AB$151:$BA$151,0)),0)+IFERROR(INDEX('Hoja de Trabajo para listado'!$BC$155:$CB$1048576,MATCH($A235,'Hoja de Trabajo para listado'!$BC$155:$BC$1048576,0),MATCH((CUADRO!O$4&amp;$E235),'Hoja de Trabajo para listado'!$BC$151:$CB$151,0)),0)+IFERROR(INDEX('Hoja de Trabajo para listado'!$DE$153:$DG$274,MATCH($A235,'Hoja de Trabajo para listado'!$DE$153:$DE$1048576,0),MATCH((CUADRO!O$4&amp;$E235),'Hoja de Trabajo para listado'!$DE$151:$DG$151,0)),0)+IFERROR(INDEX('Hoja de Trabajo para listado'!$CD$155:$DC$1048576,MATCH($A235,'Hoja de Trabajo para listado'!$CD$155:$CD$1048576,0),MATCH((CUADRO!O$4&amp;$E235),'Hoja de Trabajo para listado'!$CD$151:$DC$151,0)),0)</f>
        <v>0</v>
      </c>
      <c r="P235" s="241">
        <f ca="1">+IFERROR(INDEX('Hoja de Trabajo para listado'!$A$155:$Z$1048576,MATCH($A235,'Hoja de Trabajo para listado'!$A$155:$A$1048576,0),MATCH((CUADRO!P$4&amp;$E235),'Hoja de Trabajo para listado'!$A$151:$Z$151,0)),0)+IFERROR(INDEX('Hoja de Trabajo para listado'!$AB$155:$BA$1048576,MATCH($A235,'Hoja de Trabajo para listado'!$AB$155:$AB$1048576,0),MATCH((CUADRO!P$4&amp;$E235),'Hoja de Trabajo para listado'!$AB$151:$BA$151,0)),0)+IFERROR(INDEX('Hoja de Trabajo para listado'!$BC$155:$CB$1048576,MATCH($A235,'Hoja de Trabajo para listado'!$BC$155:$BC$1048576,0),MATCH((CUADRO!P$4&amp;$E235),'Hoja de Trabajo para listado'!$BC$151:$CB$151,0)),0)+IFERROR(INDEX('Hoja de Trabajo para listado'!$DE$153:$DG$274,MATCH($A235,'Hoja de Trabajo para listado'!$DE$153:$DE$1048576,0),MATCH((CUADRO!P$4&amp;$E235),'Hoja de Trabajo para listado'!$DE$151:$DG$151,0)),0)+IFERROR(INDEX('Hoja de Trabajo para listado'!$CD$155:$DC$1048576,MATCH($A235,'Hoja de Trabajo para listado'!$CD$155:$CD$1048576,0),MATCH((CUADRO!P$4&amp;$E235),'Hoja de Trabajo para listado'!$CD$151:$DC$151,0)),0)</f>
        <v>0</v>
      </c>
      <c r="Q235" s="241">
        <f ca="1">+IFERROR(INDEX('Hoja de Trabajo para listado'!$A$155:$Z$1048576,MATCH($A235,'Hoja de Trabajo para listado'!$A$155:$A$1048576,0),MATCH((CUADRO!Q$4&amp;$E235),'Hoja de Trabajo para listado'!$A$151:$Z$151,0)),0)+IFERROR(INDEX('Hoja de Trabajo para listado'!$AB$155:$BA$1048576,MATCH($A235,'Hoja de Trabajo para listado'!$AB$155:$AB$1048576,0),MATCH((CUADRO!Q$4&amp;$E235),'Hoja de Trabajo para listado'!$AB$151:$BA$151,0)),0)+IFERROR(INDEX('Hoja de Trabajo para listado'!$BC$155:$CB$1048576,MATCH($A235,'Hoja de Trabajo para listado'!$BC$155:$BC$1048576,0),MATCH((CUADRO!Q$4&amp;$E235),'Hoja de Trabajo para listado'!$BC$151:$CB$151,0)),0)+IFERROR(INDEX('Hoja de Trabajo para listado'!$DE$153:$DG$274,MATCH($A235,'Hoja de Trabajo para listado'!$DE$153:$DE$1048576,0),MATCH((CUADRO!Q$4&amp;$E235),'Hoja de Trabajo para listado'!$DE$151:$DG$151,0)),0)+IFERROR(INDEX('Hoja de Trabajo para listado'!$CD$155:$DC$1048576,MATCH($A235,'Hoja de Trabajo para listado'!$CD$155:$CD$1048576,0),MATCH((CUADRO!Q$4&amp;$E235),'Hoja de Trabajo para listado'!$CD$151:$DC$151,0)),0)</f>
        <v>0</v>
      </c>
      <c r="R235" s="241">
        <f t="shared" ca="1" si="6"/>
        <v>0</v>
      </c>
      <c r="S235" s="241"/>
      <c r="T235" s="241">
        <f ca="1">+T236</f>
        <v>0</v>
      </c>
      <c r="U235" s="240">
        <f t="shared" si="7"/>
        <v>1</v>
      </c>
    </row>
    <row r="236" spans="1:21" ht="15" hidden="1" customHeight="1">
      <c r="A236" s="353">
        <v>313</v>
      </c>
      <c r="B236" s="382"/>
      <c r="C236" s="305" t="str">
        <f>+VLOOKUP(A236,bd_lista!$A$3:$C$592,3,FALSE)</f>
        <v>Autoridad de Fiscalización y Control de Pensiones y Seguros - APS</v>
      </c>
      <c r="D236" s="384"/>
      <c r="E236" s="305" t="s">
        <v>684</v>
      </c>
      <c r="F236" s="243">
        <f ca="1">+IFERROR(INDEX('Hoja de Trabajo para listado'!$A$155:$Z$1048576,MATCH($A236,'Hoja de Trabajo para listado'!$A$155:$A$1048576,0),MATCH((CUADRO!F$4&amp;$E236),'Hoja de Trabajo para listado'!$A$151:$Z$151,0)),0)+IFERROR(INDEX('Hoja de Trabajo para listado'!$AB$155:$BA$1048576,MATCH($A236,'Hoja de Trabajo para listado'!$AB$155:$AB$1048576,0),MATCH((CUADRO!F$4&amp;$E236),'Hoja de Trabajo para listado'!$AB$151:$BA$151,0)),0)+IFERROR(INDEX('Hoja de Trabajo para listado'!$BC$155:$CB$1048576,MATCH($A236,'Hoja de Trabajo para listado'!$BC$155:$BC$1048576,0),MATCH((CUADRO!F$4&amp;$E236),'Hoja de Trabajo para listado'!$BC$151:$CB$151,0)),0)+IFERROR(INDEX('Hoja de Trabajo para listado'!$DE$153:$DG$274,MATCH($A236,'Hoja de Trabajo para listado'!$DE$153:$DE$1048576,0),MATCH((CUADRO!F$4&amp;$E236),'Hoja de Trabajo para listado'!$DE$151:$DG$151,0)),0)+IFERROR(INDEX('Hoja de Trabajo para listado'!$CD$155:$DC$1048576,MATCH($A236,'Hoja de Trabajo para listado'!$CD$155:$CD$1048576,0),MATCH((CUADRO!F$4&amp;$E236),'Hoja de Trabajo para listado'!$CD$151:$DC$151,0)),0)</f>
        <v>0</v>
      </c>
      <c r="G236" s="243">
        <f ca="1">+IFERROR(INDEX('Hoja de Trabajo para listado'!$A$155:$Z$1048576,MATCH($A236,'Hoja de Trabajo para listado'!$A$155:$A$1048576,0),MATCH((CUADRO!G$4&amp;$E236),'Hoja de Trabajo para listado'!$A$151:$Z$151,0)),0)+IFERROR(INDEX('Hoja de Trabajo para listado'!$AB$155:$BA$1048576,MATCH($A236,'Hoja de Trabajo para listado'!$AB$155:$AB$1048576,0),MATCH((CUADRO!G$4&amp;$E236),'Hoja de Trabajo para listado'!$AB$151:$BA$151,0)),0)+IFERROR(INDEX('Hoja de Trabajo para listado'!$BC$155:$CB$1048576,MATCH($A236,'Hoja de Trabajo para listado'!$BC$155:$BC$1048576,0),MATCH((CUADRO!G$4&amp;$E236),'Hoja de Trabajo para listado'!$BC$151:$CB$151,0)),0)+IFERROR(INDEX('Hoja de Trabajo para listado'!$DE$153:$DG$274,MATCH($A236,'Hoja de Trabajo para listado'!$DE$153:$DE$1048576,0),MATCH((CUADRO!G$4&amp;$E236),'Hoja de Trabajo para listado'!$DE$151:$DG$151,0)),0)+IFERROR(INDEX('Hoja de Trabajo para listado'!$CD$155:$DC$1048576,MATCH($A236,'Hoja de Trabajo para listado'!$CD$155:$CD$1048576,0),MATCH((CUADRO!G$4&amp;$E236),'Hoja de Trabajo para listado'!$CD$151:$DC$151,0)),0)</f>
        <v>0</v>
      </c>
      <c r="H236" s="243">
        <f ca="1">+IFERROR(INDEX('Hoja de Trabajo para listado'!$A$155:$Z$1048576,MATCH($A236,'Hoja de Trabajo para listado'!$A$155:$A$1048576,0),MATCH((CUADRO!H$4&amp;$E236),'Hoja de Trabajo para listado'!$A$151:$Z$151,0)),0)+IFERROR(INDEX('Hoja de Trabajo para listado'!$AB$155:$BA$1048576,MATCH($A236,'Hoja de Trabajo para listado'!$AB$155:$AB$1048576,0),MATCH((CUADRO!H$4&amp;$E236),'Hoja de Trabajo para listado'!$AB$151:$BA$151,0)),0)+IFERROR(INDEX('Hoja de Trabajo para listado'!$BC$155:$CB$1048576,MATCH($A236,'Hoja de Trabajo para listado'!$BC$155:$BC$1048576,0),MATCH((CUADRO!H$4&amp;$E236),'Hoja de Trabajo para listado'!$BC$151:$CB$151,0)),0)+IFERROR(INDEX('Hoja de Trabajo para listado'!$DE$153:$DG$274,MATCH($A236,'Hoja de Trabajo para listado'!$DE$153:$DE$1048576,0),MATCH((CUADRO!H$4&amp;$E236),'Hoja de Trabajo para listado'!$DE$151:$DG$151,0)),0)+IFERROR(INDEX('Hoja de Trabajo para listado'!$CD$155:$DC$1048576,MATCH($A236,'Hoja de Trabajo para listado'!$CD$155:$CD$1048576,0),MATCH((CUADRO!H$4&amp;$E236),'Hoja de Trabajo para listado'!$CD$151:$DC$151,0)),0)</f>
        <v>0</v>
      </c>
      <c r="I236" s="243">
        <f ca="1">+IFERROR(INDEX('Hoja de Trabajo para listado'!$A$155:$Z$1048576,MATCH($A236,'Hoja de Trabajo para listado'!$A$155:$A$1048576,0),MATCH((CUADRO!I$4&amp;$E236),'Hoja de Trabajo para listado'!$A$151:$Z$151,0)),0)+IFERROR(INDEX('Hoja de Trabajo para listado'!$AB$155:$BA$1048576,MATCH($A236,'Hoja de Trabajo para listado'!$AB$155:$AB$1048576,0),MATCH((CUADRO!I$4&amp;$E236),'Hoja de Trabajo para listado'!$AB$151:$BA$151,0)),0)+IFERROR(INDEX('Hoja de Trabajo para listado'!$BC$155:$CB$1048576,MATCH($A236,'Hoja de Trabajo para listado'!$BC$155:$BC$1048576,0),MATCH((CUADRO!I$4&amp;$E236),'Hoja de Trabajo para listado'!$BC$151:$CB$151,0)),0)+IFERROR(INDEX('Hoja de Trabajo para listado'!$DE$153:$DG$274,MATCH($A236,'Hoja de Trabajo para listado'!$DE$153:$DE$1048576,0),MATCH((CUADRO!I$4&amp;$E236),'Hoja de Trabajo para listado'!$DE$151:$DG$151,0)),0)+IFERROR(INDEX('Hoja de Trabajo para listado'!$CD$155:$DC$1048576,MATCH($A236,'Hoja de Trabajo para listado'!$CD$155:$CD$1048576,0),MATCH((CUADRO!I$4&amp;$E236),'Hoja de Trabajo para listado'!$CD$151:$DC$151,0)),0)</f>
        <v>0</v>
      </c>
      <c r="J236" s="243">
        <f ca="1">+IFERROR(INDEX('Hoja de Trabajo para listado'!$A$155:$Z$1048576,MATCH($A236,'Hoja de Trabajo para listado'!$A$155:$A$1048576,0),MATCH((CUADRO!J$4&amp;$E236),'Hoja de Trabajo para listado'!$A$151:$Z$151,0)),0)+IFERROR(INDEX('Hoja de Trabajo para listado'!$AB$155:$BA$1048576,MATCH($A236,'Hoja de Trabajo para listado'!$AB$155:$AB$1048576,0),MATCH((CUADRO!J$4&amp;$E236),'Hoja de Trabajo para listado'!$AB$151:$BA$151,0)),0)+IFERROR(INDEX('Hoja de Trabajo para listado'!$BC$155:$CB$1048576,MATCH($A236,'Hoja de Trabajo para listado'!$BC$155:$BC$1048576,0),MATCH((CUADRO!J$4&amp;$E236),'Hoja de Trabajo para listado'!$BC$151:$CB$151,0)),0)+IFERROR(INDEX('Hoja de Trabajo para listado'!$DE$153:$DG$274,MATCH($A236,'Hoja de Trabajo para listado'!$DE$153:$DE$1048576,0),MATCH((CUADRO!J$4&amp;$E236),'Hoja de Trabajo para listado'!$DE$151:$DG$151,0)),0)+IFERROR(INDEX('Hoja de Trabajo para listado'!$CD$155:$DC$1048576,MATCH($A236,'Hoja de Trabajo para listado'!$CD$155:$CD$1048576,0),MATCH((CUADRO!J$4&amp;$E236),'Hoja de Trabajo para listado'!$CD$151:$DC$151,0)),0)</f>
        <v>0</v>
      </c>
      <c r="K236" s="243">
        <f ca="1">+IFERROR(INDEX('Hoja de Trabajo para listado'!$A$155:$Z$1048576,MATCH($A236,'Hoja de Trabajo para listado'!$A$155:$A$1048576,0),MATCH((CUADRO!K$4&amp;$E236),'Hoja de Trabajo para listado'!$A$151:$Z$151,0)),0)+IFERROR(INDEX('Hoja de Trabajo para listado'!$AB$155:$BA$1048576,MATCH($A236,'Hoja de Trabajo para listado'!$AB$155:$AB$1048576,0),MATCH((CUADRO!K$4&amp;$E236),'Hoja de Trabajo para listado'!$AB$151:$BA$151,0)),0)+IFERROR(INDEX('Hoja de Trabajo para listado'!$BC$155:$CB$1048576,MATCH($A236,'Hoja de Trabajo para listado'!$BC$155:$BC$1048576,0),MATCH((CUADRO!K$4&amp;$E236),'Hoja de Trabajo para listado'!$BC$151:$CB$151,0)),0)+IFERROR(INDEX('Hoja de Trabajo para listado'!$DE$153:$DG$274,MATCH($A236,'Hoja de Trabajo para listado'!$DE$153:$DE$1048576,0),MATCH((CUADRO!K$4&amp;$E236),'Hoja de Trabajo para listado'!$DE$151:$DG$151,0)),0)+IFERROR(INDEX('Hoja de Trabajo para listado'!$CD$155:$DC$1048576,MATCH($A236,'Hoja de Trabajo para listado'!$CD$155:$CD$1048576,0),MATCH((CUADRO!K$4&amp;$E236),'Hoja de Trabajo para listado'!$CD$151:$DC$151,0)),0)</f>
        <v>0</v>
      </c>
      <c r="L236" s="243">
        <f ca="1">+IFERROR(INDEX('Hoja de Trabajo para listado'!$A$155:$Z$1048576,MATCH($A236,'Hoja de Trabajo para listado'!$A$155:$A$1048576,0),MATCH((CUADRO!L$4&amp;$E236),'Hoja de Trabajo para listado'!$A$151:$Z$151,0)),0)+IFERROR(INDEX('Hoja de Trabajo para listado'!$AB$155:$BA$1048576,MATCH($A236,'Hoja de Trabajo para listado'!$AB$155:$AB$1048576,0),MATCH((CUADRO!L$4&amp;$E236),'Hoja de Trabajo para listado'!$AB$151:$BA$151,0)),0)+IFERROR(INDEX('Hoja de Trabajo para listado'!$BC$155:$CB$1048576,MATCH($A236,'Hoja de Trabajo para listado'!$BC$155:$BC$1048576,0),MATCH((CUADRO!L$4&amp;$E236),'Hoja de Trabajo para listado'!$BC$151:$CB$151,0)),0)+IFERROR(INDEX('Hoja de Trabajo para listado'!$DE$153:$DG$274,MATCH($A236,'Hoja de Trabajo para listado'!$DE$153:$DE$1048576,0),MATCH((CUADRO!L$4&amp;$E236),'Hoja de Trabajo para listado'!$DE$151:$DG$151,0)),0)+IFERROR(INDEX('Hoja de Trabajo para listado'!$CD$155:$DC$1048576,MATCH($A236,'Hoja de Trabajo para listado'!$CD$155:$CD$1048576,0),MATCH((CUADRO!L$4&amp;$E236),'Hoja de Trabajo para listado'!$CD$151:$DC$151,0)),0)</f>
        <v>0</v>
      </c>
      <c r="M236" s="243">
        <f ca="1">+IFERROR(INDEX('Hoja de Trabajo para listado'!$A$155:$Z$1048576,MATCH($A236,'Hoja de Trabajo para listado'!$A$155:$A$1048576,0),MATCH((CUADRO!M$4&amp;$E236),'Hoja de Trabajo para listado'!$A$151:$Z$151,0)),0)+IFERROR(INDEX('Hoja de Trabajo para listado'!$AB$155:$BA$1048576,MATCH($A236,'Hoja de Trabajo para listado'!$AB$155:$AB$1048576,0),MATCH((CUADRO!M$4&amp;$E236),'Hoja de Trabajo para listado'!$AB$151:$BA$151,0)),0)+IFERROR(INDEX('Hoja de Trabajo para listado'!$BC$155:$CB$1048576,MATCH($A236,'Hoja de Trabajo para listado'!$BC$155:$BC$1048576,0),MATCH((CUADRO!M$4&amp;$E236),'Hoja de Trabajo para listado'!$BC$151:$CB$151,0)),0)+IFERROR(INDEX('Hoja de Trabajo para listado'!$DE$153:$DG$274,MATCH($A236,'Hoja de Trabajo para listado'!$DE$153:$DE$1048576,0),MATCH((CUADRO!M$4&amp;$E236),'Hoja de Trabajo para listado'!$DE$151:$DG$151,0)),0)+IFERROR(INDEX('Hoja de Trabajo para listado'!$CD$155:$DC$1048576,MATCH($A236,'Hoja de Trabajo para listado'!$CD$155:$CD$1048576,0),MATCH((CUADRO!M$4&amp;$E236),'Hoja de Trabajo para listado'!$CD$151:$DC$151,0)),0)</f>
        <v>0</v>
      </c>
      <c r="N236" s="243">
        <f ca="1">+IFERROR(INDEX('Hoja de Trabajo para listado'!$A$155:$Z$1048576,MATCH($A236,'Hoja de Trabajo para listado'!$A$155:$A$1048576,0),MATCH((CUADRO!N$4&amp;$E236),'Hoja de Trabajo para listado'!$A$151:$Z$151,0)),0)+IFERROR(INDEX('Hoja de Trabajo para listado'!$AB$155:$BA$1048576,MATCH($A236,'Hoja de Trabajo para listado'!$AB$155:$AB$1048576,0),MATCH((CUADRO!N$4&amp;$E236),'Hoja de Trabajo para listado'!$AB$151:$BA$151,0)),0)+IFERROR(INDEX('Hoja de Trabajo para listado'!$BC$155:$CB$1048576,MATCH($A236,'Hoja de Trabajo para listado'!$BC$155:$BC$1048576,0),MATCH((CUADRO!N$4&amp;$E236),'Hoja de Trabajo para listado'!$BC$151:$CB$151,0)),0)+IFERROR(INDEX('Hoja de Trabajo para listado'!$DE$153:$DG$274,MATCH($A236,'Hoja de Trabajo para listado'!$DE$153:$DE$1048576,0),MATCH((CUADRO!N$4&amp;$E236),'Hoja de Trabajo para listado'!$DE$151:$DG$151,0)),0)+IFERROR(INDEX('Hoja de Trabajo para listado'!$CD$155:$DC$1048576,MATCH($A236,'Hoja de Trabajo para listado'!$CD$155:$CD$1048576,0),MATCH((CUADRO!N$4&amp;$E236),'Hoja de Trabajo para listado'!$CD$151:$DC$151,0)),0)</f>
        <v>0</v>
      </c>
      <c r="O236" s="243">
        <f ca="1">+IFERROR(INDEX('Hoja de Trabajo para listado'!$A$155:$Z$1048576,MATCH($A236,'Hoja de Trabajo para listado'!$A$155:$A$1048576,0),MATCH((CUADRO!O$4&amp;$E236),'Hoja de Trabajo para listado'!$A$151:$Z$151,0)),0)+IFERROR(INDEX('Hoja de Trabajo para listado'!$AB$155:$BA$1048576,MATCH($A236,'Hoja de Trabajo para listado'!$AB$155:$AB$1048576,0),MATCH((CUADRO!O$4&amp;$E236),'Hoja de Trabajo para listado'!$AB$151:$BA$151,0)),0)+IFERROR(INDEX('Hoja de Trabajo para listado'!$BC$155:$CB$1048576,MATCH($A236,'Hoja de Trabajo para listado'!$BC$155:$BC$1048576,0),MATCH((CUADRO!O$4&amp;$E236),'Hoja de Trabajo para listado'!$BC$151:$CB$151,0)),0)+IFERROR(INDEX('Hoja de Trabajo para listado'!$DE$153:$DG$274,MATCH($A236,'Hoja de Trabajo para listado'!$DE$153:$DE$1048576,0),MATCH((CUADRO!O$4&amp;$E236),'Hoja de Trabajo para listado'!$DE$151:$DG$151,0)),0)+IFERROR(INDEX('Hoja de Trabajo para listado'!$CD$155:$DC$1048576,MATCH($A236,'Hoja de Trabajo para listado'!$CD$155:$CD$1048576,0),MATCH((CUADRO!O$4&amp;$E236),'Hoja de Trabajo para listado'!$CD$151:$DC$151,0)),0)</f>
        <v>0</v>
      </c>
      <c r="P236" s="243">
        <f ca="1">+IFERROR(INDEX('Hoja de Trabajo para listado'!$A$155:$Z$1048576,MATCH($A236,'Hoja de Trabajo para listado'!$A$155:$A$1048576,0),MATCH((CUADRO!P$4&amp;$E236),'Hoja de Trabajo para listado'!$A$151:$Z$151,0)),0)+IFERROR(INDEX('Hoja de Trabajo para listado'!$AB$155:$BA$1048576,MATCH($A236,'Hoja de Trabajo para listado'!$AB$155:$AB$1048576,0),MATCH((CUADRO!P$4&amp;$E236),'Hoja de Trabajo para listado'!$AB$151:$BA$151,0)),0)+IFERROR(INDEX('Hoja de Trabajo para listado'!$BC$155:$CB$1048576,MATCH($A236,'Hoja de Trabajo para listado'!$BC$155:$BC$1048576,0),MATCH((CUADRO!P$4&amp;$E236),'Hoja de Trabajo para listado'!$BC$151:$CB$151,0)),0)+IFERROR(INDEX('Hoja de Trabajo para listado'!$DE$153:$DG$274,MATCH($A236,'Hoja de Trabajo para listado'!$DE$153:$DE$1048576,0),MATCH((CUADRO!P$4&amp;$E236),'Hoja de Trabajo para listado'!$DE$151:$DG$151,0)),0)+IFERROR(INDEX('Hoja de Trabajo para listado'!$CD$155:$DC$1048576,MATCH($A236,'Hoja de Trabajo para listado'!$CD$155:$CD$1048576,0),MATCH((CUADRO!P$4&amp;$E236),'Hoja de Trabajo para listado'!$CD$151:$DC$151,0)),0)</f>
        <v>0</v>
      </c>
      <c r="Q236" s="243">
        <f ca="1">+IFERROR(INDEX('Hoja de Trabajo para listado'!$A$155:$Z$1048576,MATCH($A236,'Hoja de Trabajo para listado'!$A$155:$A$1048576,0),MATCH((CUADRO!Q$4&amp;$E236),'Hoja de Trabajo para listado'!$A$151:$Z$151,0)),0)+IFERROR(INDEX('Hoja de Trabajo para listado'!$AB$155:$BA$1048576,MATCH($A236,'Hoja de Trabajo para listado'!$AB$155:$AB$1048576,0),MATCH((CUADRO!Q$4&amp;$E236),'Hoja de Trabajo para listado'!$AB$151:$BA$151,0)),0)+IFERROR(INDEX('Hoja de Trabajo para listado'!$BC$155:$CB$1048576,MATCH($A236,'Hoja de Trabajo para listado'!$BC$155:$BC$1048576,0),MATCH((CUADRO!Q$4&amp;$E236),'Hoja de Trabajo para listado'!$BC$151:$CB$151,0)),0)+IFERROR(INDEX('Hoja de Trabajo para listado'!$DE$153:$DG$274,MATCH($A236,'Hoja de Trabajo para listado'!$DE$153:$DE$1048576,0),MATCH((CUADRO!Q$4&amp;$E236),'Hoja de Trabajo para listado'!$DE$151:$DG$151,0)),0)+IFERROR(INDEX('Hoja de Trabajo para listado'!$CD$155:$DC$1048576,MATCH($A236,'Hoja de Trabajo para listado'!$CD$155:$CD$1048576,0),MATCH((CUADRO!Q$4&amp;$E236),'Hoja de Trabajo para listado'!$CD$151:$DC$151,0)),0)</f>
        <v>0</v>
      </c>
      <c r="R236" s="243">
        <f t="shared" ca="1" si="6"/>
        <v>0</v>
      </c>
      <c r="S236" s="243">
        <f ca="1">+R235+R236</f>
        <v>0</v>
      </c>
      <c r="T236" s="243">
        <f ca="1">+S236</f>
        <v>0</v>
      </c>
      <c r="U236" s="242">
        <f t="shared" si="7"/>
        <v>2</v>
      </c>
    </row>
    <row r="237" spans="1:21" ht="15" hidden="1" customHeight="1">
      <c r="A237" s="249">
        <v>314</v>
      </c>
      <c r="B237" s="381">
        <f>+A237</f>
        <v>314</v>
      </c>
      <c r="C237" s="245" t="str">
        <f>+VLOOKUP(A237,bd_lista!$A$3:$C$592,3,FALSE)</f>
        <v>Autoridad de Fiscalización de Electricidad y Tecnología Nuclear</v>
      </c>
      <c r="D237" s="383" t="str">
        <f>+C237</f>
        <v>Autoridad de Fiscalización de Electricidad y Tecnología Nuclear</v>
      </c>
      <c r="E237" s="245" t="s">
        <v>683</v>
      </c>
      <c r="F237" s="241">
        <f ca="1">+IFERROR(INDEX('Hoja de Trabajo para listado'!$A$155:$Z$1048576,MATCH($A237,'Hoja de Trabajo para listado'!$A$155:$A$1048576,0),MATCH((CUADRO!F$4&amp;$E237),'Hoja de Trabajo para listado'!$A$151:$Z$151,0)),0)+IFERROR(INDEX('Hoja de Trabajo para listado'!$AB$155:$BA$1048576,MATCH($A237,'Hoja de Trabajo para listado'!$AB$155:$AB$1048576,0),MATCH((CUADRO!F$4&amp;$E237),'Hoja de Trabajo para listado'!$AB$151:$BA$151,0)),0)+IFERROR(INDEX('Hoja de Trabajo para listado'!$BC$155:$CB$1048576,MATCH($A237,'Hoja de Trabajo para listado'!$BC$155:$BC$1048576,0),MATCH((CUADRO!F$4&amp;$E237),'Hoja de Trabajo para listado'!$BC$151:$CB$151,0)),0)+IFERROR(INDEX('Hoja de Trabajo para listado'!$DE$153:$DG$274,MATCH($A237,'Hoja de Trabajo para listado'!$DE$153:$DE$1048576,0),MATCH((CUADRO!F$4&amp;$E237),'Hoja de Trabajo para listado'!$DE$151:$DG$151,0)),0)+IFERROR(INDEX('Hoja de Trabajo para listado'!$CD$155:$DC$1048576,MATCH($A237,'Hoja de Trabajo para listado'!$CD$155:$CD$1048576,0),MATCH((CUADRO!F$4&amp;$E237),'Hoja de Trabajo para listado'!$CD$151:$DC$151,0)),0)</f>
        <v>0</v>
      </c>
      <c r="G237" s="241">
        <f ca="1">+IFERROR(INDEX('Hoja de Trabajo para listado'!$A$155:$Z$1048576,MATCH($A237,'Hoja de Trabajo para listado'!$A$155:$A$1048576,0),MATCH((CUADRO!G$4&amp;$E237),'Hoja de Trabajo para listado'!$A$151:$Z$151,0)),0)+IFERROR(INDEX('Hoja de Trabajo para listado'!$AB$155:$BA$1048576,MATCH($A237,'Hoja de Trabajo para listado'!$AB$155:$AB$1048576,0),MATCH((CUADRO!G$4&amp;$E237),'Hoja de Trabajo para listado'!$AB$151:$BA$151,0)),0)+IFERROR(INDEX('Hoja de Trabajo para listado'!$BC$155:$CB$1048576,MATCH($A237,'Hoja de Trabajo para listado'!$BC$155:$BC$1048576,0),MATCH((CUADRO!G$4&amp;$E237),'Hoja de Trabajo para listado'!$BC$151:$CB$151,0)),0)+IFERROR(INDEX('Hoja de Trabajo para listado'!$DE$153:$DG$274,MATCH($A237,'Hoja de Trabajo para listado'!$DE$153:$DE$1048576,0),MATCH((CUADRO!G$4&amp;$E237),'Hoja de Trabajo para listado'!$DE$151:$DG$151,0)),0)+IFERROR(INDEX('Hoja de Trabajo para listado'!$CD$155:$DC$1048576,MATCH($A237,'Hoja de Trabajo para listado'!$CD$155:$CD$1048576,0),MATCH((CUADRO!G$4&amp;$E237),'Hoja de Trabajo para listado'!$CD$151:$DC$151,0)),0)</f>
        <v>0</v>
      </c>
      <c r="H237" s="241">
        <f ca="1">+IFERROR(INDEX('Hoja de Trabajo para listado'!$A$155:$Z$1048576,MATCH($A237,'Hoja de Trabajo para listado'!$A$155:$A$1048576,0),MATCH((CUADRO!H$4&amp;$E237),'Hoja de Trabajo para listado'!$A$151:$Z$151,0)),0)+IFERROR(INDEX('Hoja de Trabajo para listado'!$AB$155:$BA$1048576,MATCH($A237,'Hoja de Trabajo para listado'!$AB$155:$AB$1048576,0),MATCH((CUADRO!H$4&amp;$E237),'Hoja de Trabajo para listado'!$AB$151:$BA$151,0)),0)+IFERROR(INDEX('Hoja de Trabajo para listado'!$BC$155:$CB$1048576,MATCH($A237,'Hoja de Trabajo para listado'!$BC$155:$BC$1048576,0),MATCH((CUADRO!H$4&amp;$E237),'Hoja de Trabajo para listado'!$BC$151:$CB$151,0)),0)+IFERROR(INDEX('Hoja de Trabajo para listado'!$DE$153:$DG$274,MATCH($A237,'Hoja de Trabajo para listado'!$DE$153:$DE$1048576,0),MATCH((CUADRO!H$4&amp;$E237),'Hoja de Trabajo para listado'!$DE$151:$DG$151,0)),0)+IFERROR(INDEX('Hoja de Trabajo para listado'!$CD$155:$DC$1048576,MATCH($A237,'Hoja de Trabajo para listado'!$CD$155:$CD$1048576,0),MATCH((CUADRO!H$4&amp;$E237),'Hoja de Trabajo para listado'!$CD$151:$DC$151,0)),0)</f>
        <v>0</v>
      </c>
      <c r="I237" s="241">
        <f ca="1">+IFERROR(INDEX('Hoja de Trabajo para listado'!$A$155:$Z$1048576,MATCH($A237,'Hoja de Trabajo para listado'!$A$155:$A$1048576,0),MATCH((CUADRO!I$4&amp;$E237),'Hoja de Trabajo para listado'!$A$151:$Z$151,0)),0)+IFERROR(INDEX('Hoja de Trabajo para listado'!$AB$155:$BA$1048576,MATCH($A237,'Hoja de Trabajo para listado'!$AB$155:$AB$1048576,0),MATCH((CUADRO!I$4&amp;$E237),'Hoja de Trabajo para listado'!$AB$151:$BA$151,0)),0)+IFERROR(INDEX('Hoja de Trabajo para listado'!$BC$155:$CB$1048576,MATCH($A237,'Hoja de Trabajo para listado'!$BC$155:$BC$1048576,0),MATCH((CUADRO!I$4&amp;$E237),'Hoja de Trabajo para listado'!$BC$151:$CB$151,0)),0)+IFERROR(INDEX('Hoja de Trabajo para listado'!$DE$153:$DG$274,MATCH($A237,'Hoja de Trabajo para listado'!$DE$153:$DE$1048576,0),MATCH((CUADRO!I$4&amp;$E237),'Hoja de Trabajo para listado'!$DE$151:$DG$151,0)),0)+IFERROR(INDEX('Hoja de Trabajo para listado'!$CD$155:$DC$1048576,MATCH($A237,'Hoja de Trabajo para listado'!$CD$155:$CD$1048576,0),MATCH((CUADRO!I$4&amp;$E237),'Hoja de Trabajo para listado'!$CD$151:$DC$151,0)),0)</f>
        <v>0</v>
      </c>
      <c r="J237" s="241">
        <f ca="1">+IFERROR(INDEX('Hoja de Trabajo para listado'!$A$155:$Z$1048576,MATCH($A237,'Hoja de Trabajo para listado'!$A$155:$A$1048576,0),MATCH((CUADRO!J$4&amp;$E237),'Hoja de Trabajo para listado'!$A$151:$Z$151,0)),0)+IFERROR(INDEX('Hoja de Trabajo para listado'!$AB$155:$BA$1048576,MATCH($A237,'Hoja de Trabajo para listado'!$AB$155:$AB$1048576,0),MATCH((CUADRO!J$4&amp;$E237),'Hoja de Trabajo para listado'!$AB$151:$BA$151,0)),0)+IFERROR(INDEX('Hoja de Trabajo para listado'!$BC$155:$CB$1048576,MATCH($A237,'Hoja de Trabajo para listado'!$BC$155:$BC$1048576,0),MATCH((CUADRO!J$4&amp;$E237),'Hoja de Trabajo para listado'!$BC$151:$CB$151,0)),0)+IFERROR(INDEX('Hoja de Trabajo para listado'!$DE$153:$DG$274,MATCH($A237,'Hoja de Trabajo para listado'!$DE$153:$DE$1048576,0),MATCH((CUADRO!J$4&amp;$E237),'Hoja de Trabajo para listado'!$DE$151:$DG$151,0)),0)+IFERROR(INDEX('Hoja de Trabajo para listado'!$CD$155:$DC$1048576,MATCH($A237,'Hoja de Trabajo para listado'!$CD$155:$CD$1048576,0),MATCH((CUADRO!J$4&amp;$E237),'Hoja de Trabajo para listado'!$CD$151:$DC$151,0)),0)</f>
        <v>0</v>
      </c>
      <c r="K237" s="241">
        <f ca="1">+IFERROR(INDEX('Hoja de Trabajo para listado'!$A$155:$Z$1048576,MATCH($A237,'Hoja de Trabajo para listado'!$A$155:$A$1048576,0),MATCH((CUADRO!K$4&amp;$E237),'Hoja de Trabajo para listado'!$A$151:$Z$151,0)),0)+IFERROR(INDEX('Hoja de Trabajo para listado'!$AB$155:$BA$1048576,MATCH($A237,'Hoja de Trabajo para listado'!$AB$155:$AB$1048576,0),MATCH((CUADRO!K$4&amp;$E237),'Hoja de Trabajo para listado'!$AB$151:$BA$151,0)),0)+IFERROR(INDEX('Hoja de Trabajo para listado'!$BC$155:$CB$1048576,MATCH($A237,'Hoja de Trabajo para listado'!$BC$155:$BC$1048576,0),MATCH((CUADRO!K$4&amp;$E237),'Hoja de Trabajo para listado'!$BC$151:$CB$151,0)),0)+IFERROR(INDEX('Hoja de Trabajo para listado'!$DE$153:$DG$274,MATCH($A237,'Hoja de Trabajo para listado'!$DE$153:$DE$1048576,0),MATCH((CUADRO!K$4&amp;$E237),'Hoja de Trabajo para listado'!$DE$151:$DG$151,0)),0)+IFERROR(INDEX('Hoja de Trabajo para listado'!$CD$155:$DC$1048576,MATCH($A237,'Hoja de Trabajo para listado'!$CD$155:$CD$1048576,0),MATCH((CUADRO!K$4&amp;$E237),'Hoja de Trabajo para listado'!$CD$151:$DC$151,0)),0)</f>
        <v>0</v>
      </c>
      <c r="L237" s="241">
        <f ca="1">+IFERROR(INDEX('Hoja de Trabajo para listado'!$A$155:$Z$1048576,MATCH($A237,'Hoja de Trabajo para listado'!$A$155:$A$1048576,0),MATCH((CUADRO!L$4&amp;$E237),'Hoja de Trabajo para listado'!$A$151:$Z$151,0)),0)+IFERROR(INDEX('Hoja de Trabajo para listado'!$AB$155:$BA$1048576,MATCH($A237,'Hoja de Trabajo para listado'!$AB$155:$AB$1048576,0),MATCH((CUADRO!L$4&amp;$E237),'Hoja de Trabajo para listado'!$AB$151:$BA$151,0)),0)+IFERROR(INDEX('Hoja de Trabajo para listado'!$BC$155:$CB$1048576,MATCH($A237,'Hoja de Trabajo para listado'!$BC$155:$BC$1048576,0),MATCH((CUADRO!L$4&amp;$E237),'Hoja de Trabajo para listado'!$BC$151:$CB$151,0)),0)+IFERROR(INDEX('Hoja de Trabajo para listado'!$DE$153:$DG$274,MATCH($A237,'Hoja de Trabajo para listado'!$DE$153:$DE$1048576,0),MATCH((CUADRO!L$4&amp;$E237),'Hoja de Trabajo para listado'!$DE$151:$DG$151,0)),0)+IFERROR(INDEX('Hoja de Trabajo para listado'!$CD$155:$DC$1048576,MATCH($A237,'Hoja de Trabajo para listado'!$CD$155:$CD$1048576,0),MATCH((CUADRO!L$4&amp;$E237),'Hoja de Trabajo para listado'!$CD$151:$DC$151,0)),0)</f>
        <v>0</v>
      </c>
      <c r="M237" s="241">
        <f ca="1">+IFERROR(INDEX('Hoja de Trabajo para listado'!$A$155:$Z$1048576,MATCH($A237,'Hoja de Trabajo para listado'!$A$155:$A$1048576,0),MATCH((CUADRO!M$4&amp;$E237),'Hoja de Trabajo para listado'!$A$151:$Z$151,0)),0)+IFERROR(INDEX('Hoja de Trabajo para listado'!$AB$155:$BA$1048576,MATCH($A237,'Hoja de Trabajo para listado'!$AB$155:$AB$1048576,0),MATCH((CUADRO!M$4&amp;$E237),'Hoja de Trabajo para listado'!$AB$151:$BA$151,0)),0)+IFERROR(INDEX('Hoja de Trabajo para listado'!$BC$155:$CB$1048576,MATCH($A237,'Hoja de Trabajo para listado'!$BC$155:$BC$1048576,0),MATCH((CUADRO!M$4&amp;$E237),'Hoja de Trabajo para listado'!$BC$151:$CB$151,0)),0)+IFERROR(INDEX('Hoja de Trabajo para listado'!$DE$153:$DG$274,MATCH($A237,'Hoja de Trabajo para listado'!$DE$153:$DE$1048576,0),MATCH((CUADRO!M$4&amp;$E237),'Hoja de Trabajo para listado'!$DE$151:$DG$151,0)),0)+IFERROR(INDEX('Hoja de Trabajo para listado'!$CD$155:$DC$1048576,MATCH($A237,'Hoja de Trabajo para listado'!$CD$155:$CD$1048576,0),MATCH((CUADRO!M$4&amp;$E237),'Hoja de Trabajo para listado'!$CD$151:$DC$151,0)),0)</f>
        <v>0</v>
      </c>
      <c r="N237" s="241">
        <f ca="1">+IFERROR(INDEX('Hoja de Trabajo para listado'!$A$155:$Z$1048576,MATCH($A237,'Hoja de Trabajo para listado'!$A$155:$A$1048576,0),MATCH((CUADRO!N$4&amp;$E237),'Hoja de Trabajo para listado'!$A$151:$Z$151,0)),0)+IFERROR(INDEX('Hoja de Trabajo para listado'!$AB$155:$BA$1048576,MATCH($A237,'Hoja de Trabajo para listado'!$AB$155:$AB$1048576,0),MATCH((CUADRO!N$4&amp;$E237),'Hoja de Trabajo para listado'!$AB$151:$BA$151,0)),0)+IFERROR(INDEX('Hoja de Trabajo para listado'!$BC$155:$CB$1048576,MATCH($A237,'Hoja de Trabajo para listado'!$BC$155:$BC$1048576,0),MATCH((CUADRO!N$4&amp;$E237),'Hoja de Trabajo para listado'!$BC$151:$CB$151,0)),0)+IFERROR(INDEX('Hoja de Trabajo para listado'!$DE$153:$DG$274,MATCH($A237,'Hoja de Trabajo para listado'!$DE$153:$DE$1048576,0),MATCH((CUADRO!N$4&amp;$E237),'Hoja de Trabajo para listado'!$DE$151:$DG$151,0)),0)+IFERROR(INDEX('Hoja de Trabajo para listado'!$CD$155:$DC$1048576,MATCH($A237,'Hoja de Trabajo para listado'!$CD$155:$CD$1048576,0),MATCH((CUADRO!N$4&amp;$E237),'Hoja de Trabajo para listado'!$CD$151:$DC$151,0)),0)</f>
        <v>0</v>
      </c>
      <c r="O237" s="241">
        <f ca="1">+IFERROR(INDEX('Hoja de Trabajo para listado'!$A$155:$Z$1048576,MATCH($A237,'Hoja de Trabajo para listado'!$A$155:$A$1048576,0),MATCH((CUADRO!O$4&amp;$E237),'Hoja de Trabajo para listado'!$A$151:$Z$151,0)),0)+IFERROR(INDEX('Hoja de Trabajo para listado'!$AB$155:$BA$1048576,MATCH($A237,'Hoja de Trabajo para listado'!$AB$155:$AB$1048576,0),MATCH((CUADRO!O$4&amp;$E237),'Hoja de Trabajo para listado'!$AB$151:$BA$151,0)),0)+IFERROR(INDEX('Hoja de Trabajo para listado'!$BC$155:$CB$1048576,MATCH($A237,'Hoja de Trabajo para listado'!$BC$155:$BC$1048576,0),MATCH((CUADRO!O$4&amp;$E237),'Hoja de Trabajo para listado'!$BC$151:$CB$151,0)),0)+IFERROR(INDEX('Hoja de Trabajo para listado'!$DE$153:$DG$274,MATCH($A237,'Hoja de Trabajo para listado'!$DE$153:$DE$1048576,0),MATCH((CUADRO!O$4&amp;$E237),'Hoja de Trabajo para listado'!$DE$151:$DG$151,0)),0)+IFERROR(INDEX('Hoja de Trabajo para listado'!$CD$155:$DC$1048576,MATCH($A237,'Hoja de Trabajo para listado'!$CD$155:$CD$1048576,0),MATCH((CUADRO!O$4&amp;$E237),'Hoja de Trabajo para listado'!$CD$151:$DC$151,0)),0)</f>
        <v>0</v>
      </c>
      <c r="P237" s="241">
        <f ca="1">+IFERROR(INDEX('Hoja de Trabajo para listado'!$A$155:$Z$1048576,MATCH($A237,'Hoja de Trabajo para listado'!$A$155:$A$1048576,0),MATCH((CUADRO!P$4&amp;$E237),'Hoja de Trabajo para listado'!$A$151:$Z$151,0)),0)+IFERROR(INDEX('Hoja de Trabajo para listado'!$AB$155:$BA$1048576,MATCH($A237,'Hoja de Trabajo para listado'!$AB$155:$AB$1048576,0),MATCH((CUADRO!P$4&amp;$E237),'Hoja de Trabajo para listado'!$AB$151:$BA$151,0)),0)+IFERROR(INDEX('Hoja de Trabajo para listado'!$BC$155:$CB$1048576,MATCH($A237,'Hoja de Trabajo para listado'!$BC$155:$BC$1048576,0),MATCH((CUADRO!P$4&amp;$E237),'Hoja de Trabajo para listado'!$BC$151:$CB$151,0)),0)+IFERROR(INDEX('Hoja de Trabajo para listado'!$DE$153:$DG$274,MATCH($A237,'Hoja de Trabajo para listado'!$DE$153:$DE$1048576,0),MATCH((CUADRO!P$4&amp;$E237),'Hoja de Trabajo para listado'!$DE$151:$DG$151,0)),0)+IFERROR(INDEX('Hoja de Trabajo para listado'!$CD$155:$DC$1048576,MATCH($A237,'Hoja de Trabajo para listado'!$CD$155:$CD$1048576,0),MATCH((CUADRO!P$4&amp;$E237),'Hoja de Trabajo para listado'!$CD$151:$DC$151,0)),0)</f>
        <v>0</v>
      </c>
      <c r="Q237" s="241">
        <f ca="1">+IFERROR(INDEX('Hoja de Trabajo para listado'!$A$155:$Z$1048576,MATCH($A237,'Hoja de Trabajo para listado'!$A$155:$A$1048576,0),MATCH((CUADRO!Q$4&amp;$E237),'Hoja de Trabajo para listado'!$A$151:$Z$151,0)),0)+IFERROR(INDEX('Hoja de Trabajo para listado'!$AB$155:$BA$1048576,MATCH($A237,'Hoja de Trabajo para listado'!$AB$155:$AB$1048576,0),MATCH((CUADRO!Q$4&amp;$E237),'Hoja de Trabajo para listado'!$AB$151:$BA$151,0)),0)+IFERROR(INDEX('Hoja de Trabajo para listado'!$BC$155:$CB$1048576,MATCH($A237,'Hoja de Trabajo para listado'!$BC$155:$BC$1048576,0),MATCH((CUADRO!Q$4&amp;$E237),'Hoja de Trabajo para listado'!$BC$151:$CB$151,0)),0)+IFERROR(INDEX('Hoja de Trabajo para listado'!$DE$153:$DG$274,MATCH($A237,'Hoja de Trabajo para listado'!$DE$153:$DE$1048576,0),MATCH((CUADRO!Q$4&amp;$E237),'Hoja de Trabajo para listado'!$DE$151:$DG$151,0)),0)+IFERROR(INDEX('Hoja de Trabajo para listado'!$CD$155:$DC$1048576,MATCH($A237,'Hoja de Trabajo para listado'!$CD$155:$CD$1048576,0),MATCH((CUADRO!Q$4&amp;$E237),'Hoja de Trabajo para listado'!$CD$151:$DC$151,0)),0)</f>
        <v>0</v>
      </c>
      <c r="R237" s="241">
        <f t="shared" ca="1" si="6"/>
        <v>0</v>
      </c>
      <c r="S237" s="241"/>
      <c r="T237" s="241">
        <f ca="1">+T238</f>
        <v>393</v>
      </c>
      <c r="U237" s="240">
        <f t="shared" si="7"/>
        <v>1</v>
      </c>
    </row>
    <row r="238" spans="1:21" ht="15" hidden="1" customHeight="1">
      <c r="A238" s="32">
        <v>314</v>
      </c>
      <c r="B238" s="382"/>
      <c r="C238" s="305" t="str">
        <f>+VLOOKUP(A238,bd_lista!$A$3:$C$592,3,FALSE)</f>
        <v>Autoridad de Fiscalización de Electricidad y Tecnología Nuclear</v>
      </c>
      <c r="D238" s="384"/>
      <c r="E238" s="305" t="s">
        <v>684</v>
      </c>
      <c r="F238" s="243">
        <f ca="1">+IFERROR(INDEX('Hoja de Trabajo para listado'!$A$155:$Z$1048576,MATCH($A238,'Hoja de Trabajo para listado'!$A$155:$A$1048576,0),MATCH((CUADRO!F$4&amp;$E238),'Hoja de Trabajo para listado'!$A$151:$Z$151,0)),0)+IFERROR(INDEX('Hoja de Trabajo para listado'!$AB$155:$BA$1048576,MATCH($A238,'Hoja de Trabajo para listado'!$AB$155:$AB$1048576,0),MATCH((CUADRO!F$4&amp;$E238),'Hoja de Trabajo para listado'!$AB$151:$BA$151,0)),0)+IFERROR(INDEX('Hoja de Trabajo para listado'!$BC$155:$CB$1048576,MATCH($A238,'Hoja de Trabajo para listado'!$BC$155:$BC$1048576,0),MATCH((CUADRO!F$4&amp;$E238),'Hoja de Trabajo para listado'!$BC$151:$CB$151,0)),0)+IFERROR(INDEX('Hoja de Trabajo para listado'!$DE$153:$DG$274,MATCH($A238,'Hoja de Trabajo para listado'!$DE$153:$DE$1048576,0),MATCH((CUADRO!F$4&amp;$E238),'Hoja de Trabajo para listado'!$DE$151:$DG$151,0)),0)+IFERROR(INDEX('Hoja de Trabajo para listado'!$CD$155:$DC$1048576,MATCH($A238,'Hoja de Trabajo para listado'!$CD$155:$CD$1048576,0),MATCH((CUADRO!F$4&amp;$E238),'Hoja de Trabajo para listado'!$CD$151:$DC$151,0)),0)</f>
        <v>0</v>
      </c>
      <c r="G238" s="243">
        <f ca="1">+IFERROR(INDEX('Hoja de Trabajo para listado'!$A$155:$Z$1048576,MATCH($A238,'Hoja de Trabajo para listado'!$A$155:$A$1048576,0),MATCH((CUADRO!G$4&amp;$E238),'Hoja de Trabajo para listado'!$A$151:$Z$151,0)),0)+IFERROR(INDEX('Hoja de Trabajo para listado'!$AB$155:$BA$1048576,MATCH($A238,'Hoja de Trabajo para listado'!$AB$155:$AB$1048576,0),MATCH((CUADRO!G$4&amp;$E238),'Hoja de Trabajo para listado'!$AB$151:$BA$151,0)),0)+IFERROR(INDEX('Hoja de Trabajo para listado'!$BC$155:$CB$1048576,MATCH($A238,'Hoja de Trabajo para listado'!$BC$155:$BC$1048576,0),MATCH((CUADRO!G$4&amp;$E238),'Hoja de Trabajo para listado'!$BC$151:$CB$151,0)),0)+IFERROR(INDEX('Hoja de Trabajo para listado'!$DE$153:$DG$274,MATCH($A238,'Hoja de Trabajo para listado'!$DE$153:$DE$1048576,0),MATCH((CUADRO!G$4&amp;$E238),'Hoja de Trabajo para listado'!$DE$151:$DG$151,0)),0)+IFERROR(INDEX('Hoja de Trabajo para listado'!$CD$155:$DC$1048576,MATCH($A238,'Hoja de Trabajo para listado'!$CD$155:$CD$1048576,0),MATCH((CUADRO!G$4&amp;$E238),'Hoja de Trabajo para listado'!$CD$151:$DC$151,0)),0)</f>
        <v>0</v>
      </c>
      <c r="H238" s="243">
        <f ca="1">+IFERROR(INDEX('Hoja de Trabajo para listado'!$A$155:$Z$1048576,MATCH($A238,'Hoja de Trabajo para listado'!$A$155:$A$1048576,0),MATCH((CUADRO!H$4&amp;$E238),'Hoja de Trabajo para listado'!$A$151:$Z$151,0)),0)+IFERROR(INDEX('Hoja de Trabajo para listado'!$AB$155:$BA$1048576,MATCH($A238,'Hoja de Trabajo para listado'!$AB$155:$AB$1048576,0),MATCH((CUADRO!H$4&amp;$E238),'Hoja de Trabajo para listado'!$AB$151:$BA$151,0)),0)+IFERROR(INDEX('Hoja de Trabajo para listado'!$BC$155:$CB$1048576,MATCH($A238,'Hoja de Trabajo para listado'!$BC$155:$BC$1048576,0),MATCH((CUADRO!H$4&amp;$E238),'Hoja de Trabajo para listado'!$BC$151:$CB$151,0)),0)+IFERROR(INDEX('Hoja de Trabajo para listado'!$DE$153:$DG$274,MATCH($A238,'Hoja de Trabajo para listado'!$DE$153:$DE$1048576,0),MATCH((CUADRO!H$4&amp;$E238),'Hoja de Trabajo para listado'!$DE$151:$DG$151,0)),0)+IFERROR(INDEX('Hoja de Trabajo para listado'!$CD$155:$DC$1048576,MATCH($A238,'Hoja de Trabajo para listado'!$CD$155:$CD$1048576,0),MATCH((CUADRO!H$4&amp;$E238),'Hoja de Trabajo para listado'!$CD$151:$DC$151,0)),0)</f>
        <v>0</v>
      </c>
      <c r="I238" s="243">
        <f ca="1">+IFERROR(INDEX('Hoja de Trabajo para listado'!$A$155:$Z$1048576,MATCH($A238,'Hoja de Trabajo para listado'!$A$155:$A$1048576,0),MATCH((CUADRO!I$4&amp;$E238),'Hoja de Trabajo para listado'!$A$151:$Z$151,0)),0)+IFERROR(INDEX('Hoja de Trabajo para listado'!$AB$155:$BA$1048576,MATCH($A238,'Hoja de Trabajo para listado'!$AB$155:$AB$1048576,0),MATCH((CUADRO!I$4&amp;$E238),'Hoja de Trabajo para listado'!$AB$151:$BA$151,0)),0)+IFERROR(INDEX('Hoja de Trabajo para listado'!$BC$155:$CB$1048576,MATCH($A238,'Hoja de Trabajo para listado'!$BC$155:$BC$1048576,0),MATCH((CUADRO!I$4&amp;$E238),'Hoja de Trabajo para listado'!$BC$151:$CB$151,0)),0)+IFERROR(INDEX('Hoja de Trabajo para listado'!$DE$153:$DG$274,MATCH($A238,'Hoja de Trabajo para listado'!$DE$153:$DE$1048576,0),MATCH((CUADRO!I$4&amp;$E238),'Hoja de Trabajo para listado'!$DE$151:$DG$151,0)),0)+IFERROR(INDEX('Hoja de Trabajo para listado'!$CD$155:$DC$1048576,MATCH($A238,'Hoja de Trabajo para listado'!$CD$155:$CD$1048576,0),MATCH((CUADRO!I$4&amp;$E238),'Hoja de Trabajo para listado'!$CD$151:$DC$151,0)),0)</f>
        <v>0</v>
      </c>
      <c r="J238" s="243">
        <f ca="1">+IFERROR(INDEX('Hoja de Trabajo para listado'!$A$155:$Z$1048576,MATCH($A238,'Hoja de Trabajo para listado'!$A$155:$A$1048576,0),MATCH((CUADRO!J$4&amp;$E238),'Hoja de Trabajo para listado'!$A$151:$Z$151,0)),0)+IFERROR(INDEX('Hoja de Trabajo para listado'!$AB$155:$BA$1048576,MATCH($A238,'Hoja de Trabajo para listado'!$AB$155:$AB$1048576,0),MATCH((CUADRO!J$4&amp;$E238),'Hoja de Trabajo para listado'!$AB$151:$BA$151,0)),0)+IFERROR(INDEX('Hoja de Trabajo para listado'!$BC$155:$CB$1048576,MATCH($A238,'Hoja de Trabajo para listado'!$BC$155:$BC$1048576,0),MATCH((CUADRO!J$4&amp;$E238),'Hoja de Trabajo para listado'!$BC$151:$CB$151,0)),0)+IFERROR(INDEX('Hoja de Trabajo para listado'!$DE$153:$DG$274,MATCH($A238,'Hoja de Trabajo para listado'!$DE$153:$DE$1048576,0),MATCH((CUADRO!J$4&amp;$E238),'Hoja de Trabajo para listado'!$DE$151:$DG$151,0)),0)+IFERROR(INDEX('Hoja de Trabajo para listado'!$CD$155:$DC$1048576,MATCH($A238,'Hoja de Trabajo para listado'!$CD$155:$CD$1048576,0),MATCH((CUADRO!J$4&amp;$E238),'Hoja de Trabajo para listado'!$CD$151:$DC$151,0)),0)</f>
        <v>393</v>
      </c>
      <c r="K238" s="243">
        <f ca="1">+IFERROR(INDEX('Hoja de Trabajo para listado'!$A$155:$Z$1048576,MATCH($A238,'Hoja de Trabajo para listado'!$A$155:$A$1048576,0),MATCH((CUADRO!K$4&amp;$E238),'Hoja de Trabajo para listado'!$A$151:$Z$151,0)),0)+IFERROR(INDEX('Hoja de Trabajo para listado'!$AB$155:$BA$1048576,MATCH($A238,'Hoja de Trabajo para listado'!$AB$155:$AB$1048576,0),MATCH((CUADRO!K$4&amp;$E238),'Hoja de Trabajo para listado'!$AB$151:$BA$151,0)),0)+IFERROR(INDEX('Hoja de Trabajo para listado'!$BC$155:$CB$1048576,MATCH($A238,'Hoja de Trabajo para listado'!$BC$155:$BC$1048576,0),MATCH((CUADRO!K$4&amp;$E238),'Hoja de Trabajo para listado'!$BC$151:$CB$151,0)),0)+IFERROR(INDEX('Hoja de Trabajo para listado'!$DE$153:$DG$274,MATCH($A238,'Hoja de Trabajo para listado'!$DE$153:$DE$1048576,0),MATCH((CUADRO!K$4&amp;$E238),'Hoja de Trabajo para listado'!$DE$151:$DG$151,0)),0)+IFERROR(INDEX('Hoja de Trabajo para listado'!$CD$155:$DC$1048576,MATCH($A238,'Hoja de Trabajo para listado'!$CD$155:$CD$1048576,0),MATCH((CUADRO!K$4&amp;$E238),'Hoja de Trabajo para listado'!$CD$151:$DC$151,0)),0)</f>
        <v>0</v>
      </c>
      <c r="L238" s="243">
        <f ca="1">+IFERROR(INDEX('Hoja de Trabajo para listado'!$A$155:$Z$1048576,MATCH($A238,'Hoja de Trabajo para listado'!$A$155:$A$1048576,0),MATCH((CUADRO!L$4&amp;$E238),'Hoja de Trabajo para listado'!$A$151:$Z$151,0)),0)+IFERROR(INDEX('Hoja de Trabajo para listado'!$AB$155:$BA$1048576,MATCH($A238,'Hoja de Trabajo para listado'!$AB$155:$AB$1048576,0),MATCH((CUADRO!L$4&amp;$E238),'Hoja de Trabajo para listado'!$AB$151:$BA$151,0)),0)+IFERROR(INDEX('Hoja de Trabajo para listado'!$BC$155:$CB$1048576,MATCH($A238,'Hoja de Trabajo para listado'!$BC$155:$BC$1048576,0),MATCH((CUADRO!L$4&amp;$E238),'Hoja de Trabajo para listado'!$BC$151:$CB$151,0)),0)+IFERROR(INDEX('Hoja de Trabajo para listado'!$DE$153:$DG$274,MATCH($A238,'Hoja de Trabajo para listado'!$DE$153:$DE$1048576,0),MATCH((CUADRO!L$4&amp;$E238),'Hoja de Trabajo para listado'!$DE$151:$DG$151,0)),0)+IFERROR(INDEX('Hoja de Trabajo para listado'!$CD$155:$DC$1048576,MATCH($A238,'Hoja de Trabajo para listado'!$CD$155:$CD$1048576,0),MATCH((CUADRO!L$4&amp;$E238),'Hoja de Trabajo para listado'!$CD$151:$DC$151,0)),0)</f>
        <v>0</v>
      </c>
      <c r="M238" s="243">
        <f ca="1">+IFERROR(INDEX('Hoja de Trabajo para listado'!$A$155:$Z$1048576,MATCH($A238,'Hoja de Trabajo para listado'!$A$155:$A$1048576,0),MATCH((CUADRO!M$4&amp;$E238),'Hoja de Trabajo para listado'!$A$151:$Z$151,0)),0)+IFERROR(INDEX('Hoja de Trabajo para listado'!$AB$155:$BA$1048576,MATCH($A238,'Hoja de Trabajo para listado'!$AB$155:$AB$1048576,0),MATCH((CUADRO!M$4&amp;$E238),'Hoja de Trabajo para listado'!$AB$151:$BA$151,0)),0)+IFERROR(INDEX('Hoja de Trabajo para listado'!$BC$155:$CB$1048576,MATCH($A238,'Hoja de Trabajo para listado'!$BC$155:$BC$1048576,0),MATCH((CUADRO!M$4&amp;$E238),'Hoja de Trabajo para listado'!$BC$151:$CB$151,0)),0)+IFERROR(INDEX('Hoja de Trabajo para listado'!$DE$153:$DG$274,MATCH($A238,'Hoja de Trabajo para listado'!$DE$153:$DE$1048576,0),MATCH((CUADRO!M$4&amp;$E238),'Hoja de Trabajo para listado'!$DE$151:$DG$151,0)),0)+IFERROR(INDEX('Hoja de Trabajo para listado'!$CD$155:$DC$1048576,MATCH($A238,'Hoja de Trabajo para listado'!$CD$155:$CD$1048576,0),MATCH((CUADRO!M$4&amp;$E238),'Hoja de Trabajo para listado'!$CD$151:$DC$151,0)),0)</f>
        <v>0</v>
      </c>
      <c r="N238" s="243">
        <f ca="1">+IFERROR(INDEX('Hoja de Trabajo para listado'!$A$155:$Z$1048576,MATCH($A238,'Hoja de Trabajo para listado'!$A$155:$A$1048576,0),MATCH((CUADRO!N$4&amp;$E238),'Hoja de Trabajo para listado'!$A$151:$Z$151,0)),0)+IFERROR(INDEX('Hoja de Trabajo para listado'!$AB$155:$BA$1048576,MATCH($A238,'Hoja de Trabajo para listado'!$AB$155:$AB$1048576,0),MATCH((CUADRO!N$4&amp;$E238),'Hoja de Trabajo para listado'!$AB$151:$BA$151,0)),0)+IFERROR(INDEX('Hoja de Trabajo para listado'!$BC$155:$CB$1048576,MATCH($A238,'Hoja de Trabajo para listado'!$BC$155:$BC$1048576,0),MATCH((CUADRO!N$4&amp;$E238),'Hoja de Trabajo para listado'!$BC$151:$CB$151,0)),0)+IFERROR(INDEX('Hoja de Trabajo para listado'!$DE$153:$DG$274,MATCH($A238,'Hoja de Trabajo para listado'!$DE$153:$DE$1048576,0),MATCH((CUADRO!N$4&amp;$E238),'Hoja de Trabajo para listado'!$DE$151:$DG$151,0)),0)+IFERROR(INDEX('Hoja de Trabajo para listado'!$CD$155:$DC$1048576,MATCH($A238,'Hoja de Trabajo para listado'!$CD$155:$CD$1048576,0),MATCH((CUADRO!N$4&amp;$E238),'Hoja de Trabajo para listado'!$CD$151:$DC$151,0)),0)</f>
        <v>0</v>
      </c>
      <c r="O238" s="243">
        <f ca="1">+IFERROR(INDEX('Hoja de Trabajo para listado'!$A$155:$Z$1048576,MATCH($A238,'Hoja de Trabajo para listado'!$A$155:$A$1048576,0),MATCH((CUADRO!O$4&amp;$E238),'Hoja de Trabajo para listado'!$A$151:$Z$151,0)),0)+IFERROR(INDEX('Hoja de Trabajo para listado'!$AB$155:$BA$1048576,MATCH($A238,'Hoja de Trabajo para listado'!$AB$155:$AB$1048576,0),MATCH((CUADRO!O$4&amp;$E238),'Hoja de Trabajo para listado'!$AB$151:$BA$151,0)),0)+IFERROR(INDEX('Hoja de Trabajo para listado'!$BC$155:$CB$1048576,MATCH($A238,'Hoja de Trabajo para listado'!$BC$155:$BC$1048576,0),MATCH((CUADRO!O$4&amp;$E238),'Hoja de Trabajo para listado'!$BC$151:$CB$151,0)),0)+IFERROR(INDEX('Hoja de Trabajo para listado'!$DE$153:$DG$274,MATCH($A238,'Hoja de Trabajo para listado'!$DE$153:$DE$1048576,0),MATCH((CUADRO!O$4&amp;$E238),'Hoja de Trabajo para listado'!$DE$151:$DG$151,0)),0)+IFERROR(INDEX('Hoja de Trabajo para listado'!$CD$155:$DC$1048576,MATCH($A238,'Hoja de Trabajo para listado'!$CD$155:$CD$1048576,0),MATCH((CUADRO!O$4&amp;$E238),'Hoja de Trabajo para listado'!$CD$151:$DC$151,0)),0)</f>
        <v>0</v>
      </c>
      <c r="P238" s="243">
        <f ca="1">+IFERROR(INDEX('Hoja de Trabajo para listado'!$A$155:$Z$1048576,MATCH($A238,'Hoja de Trabajo para listado'!$A$155:$A$1048576,0),MATCH((CUADRO!P$4&amp;$E238),'Hoja de Trabajo para listado'!$A$151:$Z$151,0)),0)+IFERROR(INDEX('Hoja de Trabajo para listado'!$AB$155:$BA$1048576,MATCH($A238,'Hoja de Trabajo para listado'!$AB$155:$AB$1048576,0),MATCH((CUADRO!P$4&amp;$E238),'Hoja de Trabajo para listado'!$AB$151:$BA$151,0)),0)+IFERROR(INDEX('Hoja de Trabajo para listado'!$BC$155:$CB$1048576,MATCH($A238,'Hoja de Trabajo para listado'!$BC$155:$BC$1048576,0),MATCH((CUADRO!P$4&amp;$E238),'Hoja de Trabajo para listado'!$BC$151:$CB$151,0)),0)+IFERROR(INDEX('Hoja de Trabajo para listado'!$DE$153:$DG$274,MATCH($A238,'Hoja de Trabajo para listado'!$DE$153:$DE$1048576,0),MATCH((CUADRO!P$4&amp;$E238),'Hoja de Trabajo para listado'!$DE$151:$DG$151,0)),0)+IFERROR(INDEX('Hoja de Trabajo para listado'!$CD$155:$DC$1048576,MATCH($A238,'Hoja de Trabajo para listado'!$CD$155:$CD$1048576,0),MATCH((CUADRO!P$4&amp;$E238),'Hoja de Trabajo para listado'!$CD$151:$DC$151,0)),0)</f>
        <v>0</v>
      </c>
      <c r="Q238" s="243">
        <f ca="1">+IFERROR(INDEX('Hoja de Trabajo para listado'!$A$155:$Z$1048576,MATCH($A238,'Hoja de Trabajo para listado'!$A$155:$A$1048576,0),MATCH((CUADRO!Q$4&amp;$E238),'Hoja de Trabajo para listado'!$A$151:$Z$151,0)),0)+IFERROR(INDEX('Hoja de Trabajo para listado'!$AB$155:$BA$1048576,MATCH($A238,'Hoja de Trabajo para listado'!$AB$155:$AB$1048576,0),MATCH((CUADRO!Q$4&amp;$E238),'Hoja de Trabajo para listado'!$AB$151:$BA$151,0)),0)+IFERROR(INDEX('Hoja de Trabajo para listado'!$BC$155:$CB$1048576,MATCH($A238,'Hoja de Trabajo para listado'!$BC$155:$BC$1048576,0),MATCH((CUADRO!Q$4&amp;$E238),'Hoja de Trabajo para listado'!$BC$151:$CB$151,0)),0)+IFERROR(INDEX('Hoja de Trabajo para listado'!$DE$153:$DG$274,MATCH($A238,'Hoja de Trabajo para listado'!$DE$153:$DE$1048576,0),MATCH((CUADRO!Q$4&amp;$E238),'Hoja de Trabajo para listado'!$DE$151:$DG$151,0)),0)+IFERROR(INDEX('Hoja de Trabajo para listado'!$CD$155:$DC$1048576,MATCH($A238,'Hoja de Trabajo para listado'!$CD$155:$CD$1048576,0),MATCH((CUADRO!Q$4&amp;$E238),'Hoja de Trabajo para listado'!$CD$151:$DC$151,0)),0)</f>
        <v>0</v>
      </c>
      <c r="R238" s="243">
        <f t="shared" ca="1" si="6"/>
        <v>393</v>
      </c>
      <c r="S238" s="243">
        <f ca="1">+R237+R238</f>
        <v>393</v>
      </c>
      <c r="T238" s="243">
        <f ca="1">+S238</f>
        <v>393</v>
      </c>
      <c r="U238" s="242">
        <f t="shared" si="7"/>
        <v>2</v>
      </c>
    </row>
    <row r="239" spans="1:21" customFormat="1" ht="15" hidden="1" customHeight="1">
      <c r="A239" s="249">
        <v>315</v>
      </c>
      <c r="B239" s="381">
        <f>+A239</f>
        <v>315</v>
      </c>
      <c r="C239" s="245" t="str">
        <f>+VLOOKUP(A239,bd_lista!$A$3:$C$592,3,FALSE)</f>
        <v>Autoridad de Fiscalización de Empresas</v>
      </c>
      <c r="D239" s="383" t="str">
        <f>+C239</f>
        <v>Autoridad de Fiscalización de Empresas</v>
      </c>
      <c r="E239" s="245" t="s">
        <v>683</v>
      </c>
      <c r="F239" s="241">
        <f ca="1">+IFERROR(INDEX('Hoja de Trabajo para listado'!$A$155:$Z$1048576,MATCH($A239,'Hoja de Trabajo para listado'!$A$155:$A$1048576,0),MATCH((CUADRO!F$4&amp;$E239),'Hoja de Trabajo para listado'!$A$151:$Z$151,0)),0)+IFERROR(INDEX('Hoja de Trabajo para listado'!$AB$155:$BA$1048576,MATCH($A239,'Hoja de Trabajo para listado'!$AB$155:$AB$1048576,0),MATCH((CUADRO!F$4&amp;$E239),'Hoja de Trabajo para listado'!$AB$151:$BA$151,0)),0)+IFERROR(INDEX('Hoja de Trabajo para listado'!$BC$155:$CB$1048576,MATCH($A239,'Hoja de Trabajo para listado'!$BC$155:$BC$1048576,0),MATCH((CUADRO!F$4&amp;$E239),'Hoja de Trabajo para listado'!$BC$151:$CB$151,0)),0)+IFERROR(INDEX('Hoja de Trabajo para listado'!$DE$153:$DG$274,MATCH($A239,'Hoja de Trabajo para listado'!$DE$153:$DE$1048576,0),MATCH((CUADRO!F$4&amp;$E239),'Hoja de Trabajo para listado'!$DE$151:$DG$151,0)),0)+IFERROR(INDEX('Hoja de Trabajo para listado'!$CD$155:$DC$1048576,MATCH($A239,'Hoja de Trabajo para listado'!$CD$155:$CD$1048576,0),MATCH((CUADRO!F$4&amp;$E239),'Hoja de Trabajo para listado'!$CD$151:$DC$151,0)),0)</f>
        <v>0</v>
      </c>
      <c r="G239" s="241">
        <f ca="1">+IFERROR(INDEX('Hoja de Trabajo para listado'!$A$155:$Z$1048576,MATCH($A239,'Hoja de Trabajo para listado'!$A$155:$A$1048576,0),MATCH((CUADRO!G$4&amp;$E239),'Hoja de Trabajo para listado'!$A$151:$Z$151,0)),0)+IFERROR(INDEX('Hoja de Trabajo para listado'!$AB$155:$BA$1048576,MATCH($A239,'Hoja de Trabajo para listado'!$AB$155:$AB$1048576,0),MATCH((CUADRO!G$4&amp;$E239),'Hoja de Trabajo para listado'!$AB$151:$BA$151,0)),0)+IFERROR(INDEX('Hoja de Trabajo para listado'!$BC$155:$CB$1048576,MATCH($A239,'Hoja de Trabajo para listado'!$BC$155:$BC$1048576,0),MATCH((CUADRO!G$4&amp;$E239),'Hoja de Trabajo para listado'!$BC$151:$CB$151,0)),0)+IFERROR(INDEX('Hoja de Trabajo para listado'!$DE$153:$DG$274,MATCH($A239,'Hoja de Trabajo para listado'!$DE$153:$DE$1048576,0),MATCH((CUADRO!G$4&amp;$E239),'Hoja de Trabajo para listado'!$DE$151:$DG$151,0)),0)+IFERROR(INDEX('Hoja de Trabajo para listado'!$CD$155:$DC$1048576,MATCH($A239,'Hoja de Trabajo para listado'!$CD$155:$CD$1048576,0),MATCH((CUADRO!G$4&amp;$E239),'Hoja de Trabajo para listado'!$CD$151:$DC$151,0)),0)</f>
        <v>0</v>
      </c>
      <c r="H239" s="241">
        <f ca="1">+IFERROR(INDEX('Hoja de Trabajo para listado'!$A$155:$Z$1048576,MATCH($A239,'Hoja de Trabajo para listado'!$A$155:$A$1048576,0),MATCH((CUADRO!H$4&amp;$E239),'Hoja de Trabajo para listado'!$A$151:$Z$151,0)),0)+IFERROR(INDEX('Hoja de Trabajo para listado'!$AB$155:$BA$1048576,MATCH($A239,'Hoja de Trabajo para listado'!$AB$155:$AB$1048576,0),MATCH((CUADRO!H$4&amp;$E239),'Hoja de Trabajo para listado'!$AB$151:$BA$151,0)),0)+IFERROR(INDEX('Hoja de Trabajo para listado'!$BC$155:$CB$1048576,MATCH($A239,'Hoja de Trabajo para listado'!$BC$155:$BC$1048576,0),MATCH((CUADRO!H$4&amp;$E239),'Hoja de Trabajo para listado'!$BC$151:$CB$151,0)),0)+IFERROR(INDEX('Hoja de Trabajo para listado'!$DE$153:$DG$274,MATCH($A239,'Hoja de Trabajo para listado'!$DE$153:$DE$1048576,0),MATCH((CUADRO!H$4&amp;$E239),'Hoja de Trabajo para listado'!$DE$151:$DG$151,0)),0)+IFERROR(INDEX('Hoja de Trabajo para listado'!$CD$155:$DC$1048576,MATCH($A239,'Hoja de Trabajo para listado'!$CD$155:$CD$1048576,0),MATCH((CUADRO!H$4&amp;$E239),'Hoja de Trabajo para listado'!$CD$151:$DC$151,0)),0)</f>
        <v>0</v>
      </c>
      <c r="I239" s="241">
        <f ca="1">+IFERROR(INDEX('Hoja de Trabajo para listado'!$A$155:$Z$1048576,MATCH($A239,'Hoja de Trabajo para listado'!$A$155:$A$1048576,0),MATCH((CUADRO!I$4&amp;$E239),'Hoja de Trabajo para listado'!$A$151:$Z$151,0)),0)+IFERROR(INDEX('Hoja de Trabajo para listado'!$AB$155:$BA$1048576,MATCH($A239,'Hoja de Trabajo para listado'!$AB$155:$AB$1048576,0),MATCH((CUADRO!I$4&amp;$E239),'Hoja de Trabajo para listado'!$AB$151:$BA$151,0)),0)+IFERROR(INDEX('Hoja de Trabajo para listado'!$BC$155:$CB$1048576,MATCH($A239,'Hoja de Trabajo para listado'!$BC$155:$BC$1048576,0),MATCH((CUADRO!I$4&amp;$E239),'Hoja de Trabajo para listado'!$BC$151:$CB$151,0)),0)+IFERROR(INDEX('Hoja de Trabajo para listado'!$DE$153:$DG$274,MATCH($A239,'Hoja de Trabajo para listado'!$DE$153:$DE$1048576,0),MATCH((CUADRO!I$4&amp;$E239),'Hoja de Trabajo para listado'!$DE$151:$DG$151,0)),0)+IFERROR(INDEX('Hoja de Trabajo para listado'!$CD$155:$DC$1048576,MATCH($A239,'Hoja de Trabajo para listado'!$CD$155:$CD$1048576,0),MATCH((CUADRO!I$4&amp;$E239),'Hoja de Trabajo para listado'!$CD$151:$DC$151,0)),0)</f>
        <v>0</v>
      </c>
      <c r="J239" s="241">
        <f ca="1">+IFERROR(INDEX('Hoja de Trabajo para listado'!$A$155:$Z$1048576,MATCH($A239,'Hoja de Trabajo para listado'!$A$155:$A$1048576,0),MATCH((CUADRO!J$4&amp;$E239),'Hoja de Trabajo para listado'!$A$151:$Z$151,0)),0)+IFERROR(INDEX('Hoja de Trabajo para listado'!$AB$155:$BA$1048576,MATCH($A239,'Hoja de Trabajo para listado'!$AB$155:$AB$1048576,0),MATCH((CUADRO!J$4&amp;$E239),'Hoja de Trabajo para listado'!$AB$151:$BA$151,0)),0)+IFERROR(INDEX('Hoja de Trabajo para listado'!$BC$155:$CB$1048576,MATCH($A239,'Hoja de Trabajo para listado'!$BC$155:$BC$1048576,0),MATCH((CUADRO!J$4&amp;$E239),'Hoja de Trabajo para listado'!$BC$151:$CB$151,0)),0)+IFERROR(INDEX('Hoja de Trabajo para listado'!$DE$153:$DG$274,MATCH($A239,'Hoja de Trabajo para listado'!$DE$153:$DE$1048576,0),MATCH((CUADRO!J$4&amp;$E239),'Hoja de Trabajo para listado'!$DE$151:$DG$151,0)),0)+IFERROR(INDEX('Hoja de Trabajo para listado'!$CD$155:$DC$1048576,MATCH($A239,'Hoja de Trabajo para listado'!$CD$155:$CD$1048576,0),MATCH((CUADRO!J$4&amp;$E239),'Hoja de Trabajo para listado'!$CD$151:$DC$151,0)),0)</f>
        <v>0</v>
      </c>
      <c r="K239" s="241">
        <f ca="1">+IFERROR(INDEX('Hoja de Trabajo para listado'!$A$155:$Z$1048576,MATCH($A239,'Hoja de Trabajo para listado'!$A$155:$A$1048576,0),MATCH((CUADRO!K$4&amp;$E239),'Hoja de Trabajo para listado'!$A$151:$Z$151,0)),0)+IFERROR(INDEX('Hoja de Trabajo para listado'!$AB$155:$BA$1048576,MATCH($A239,'Hoja de Trabajo para listado'!$AB$155:$AB$1048576,0),MATCH((CUADRO!K$4&amp;$E239),'Hoja de Trabajo para listado'!$AB$151:$BA$151,0)),0)+IFERROR(INDEX('Hoja de Trabajo para listado'!$BC$155:$CB$1048576,MATCH($A239,'Hoja de Trabajo para listado'!$BC$155:$BC$1048576,0),MATCH((CUADRO!K$4&amp;$E239),'Hoja de Trabajo para listado'!$BC$151:$CB$151,0)),0)+IFERROR(INDEX('Hoja de Trabajo para listado'!$DE$153:$DG$274,MATCH($A239,'Hoja de Trabajo para listado'!$DE$153:$DE$1048576,0),MATCH((CUADRO!K$4&amp;$E239),'Hoja de Trabajo para listado'!$DE$151:$DG$151,0)),0)+IFERROR(INDEX('Hoja de Trabajo para listado'!$CD$155:$DC$1048576,MATCH($A239,'Hoja de Trabajo para listado'!$CD$155:$CD$1048576,0),MATCH((CUADRO!K$4&amp;$E239),'Hoja de Trabajo para listado'!$CD$151:$DC$151,0)),0)</f>
        <v>0</v>
      </c>
      <c r="L239" s="241">
        <f ca="1">+IFERROR(INDEX('Hoja de Trabajo para listado'!$A$155:$Z$1048576,MATCH($A239,'Hoja de Trabajo para listado'!$A$155:$A$1048576,0),MATCH((CUADRO!L$4&amp;$E239),'Hoja de Trabajo para listado'!$A$151:$Z$151,0)),0)+IFERROR(INDEX('Hoja de Trabajo para listado'!$AB$155:$BA$1048576,MATCH($A239,'Hoja de Trabajo para listado'!$AB$155:$AB$1048576,0),MATCH((CUADRO!L$4&amp;$E239),'Hoja de Trabajo para listado'!$AB$151:$BA$151,0)),0)+IFERROR(INDEX('Hoja de Trabajo para listado'!$BC$155:$CB$1048576,MATCH($A239,'Hoja de Trabajo para listado'!$BC$155:$BC$1048576,0),MATCH((CUADRO!L$4&amp;$E239),'Hoja de Trabajo para listado'!$BC$151:$CB$151,0)),0)+IFERROR(INDEX('Hoja de Trabajo para listado'!$DE$153:$DG$274,MATCH($A239,'Hoja de Trabajo para listado'!$DE$153:$DE$1048576,0),MATCH((CUADRO!L$4&amp;$E239),'Hoja de Trabajo para listado'!$DE$151:$DG$151,0)),0)+IFERROR(INDEX('Hoja de Trabajo para listado'!$CD$155:$DC$1048576,MATCH($A239,'Hoja de Trabajo para listado'!$CD$155:$CD$1048576,0),MATCH((CUADRO!L$4&amp;$E239),'Hoja de Trabajo para listado'!$CD$151:$DC$151,0)),0)</f>
        <v>0</v>
      </c>
      <c r="M239" s="241">
        <f ca="1">+IFERROR(INDEX('Hoja de Trabajo para listado'!$A$155:$Z$1048576,MATCH($A239,'Hoja de Trabajo para listado'!$A$155:$A$1048576,0),MATCH((CUADRO!M$4&amp;$E239),'Hoja de Trabajo para listado'!$A$151:$Z$151,0)),0)+IFERROR(INDEX('Hoja de Trabajo para listado'!$AB$155:$BA$1048576,MATCH($A239,'Hoja de Trabajo para listado'!$AB$155:$AB$1048576,0),MATCH((CUADRO!M$4&amp;$E239),'Hoja de Trabajo para listado'!$AB$151:$BA$151,0)),0)+IFERROR(INDEX('Hoja de Trabajo para listado'!$BC$155:$CB$1048576,MATCH($A239,'Hoja de Trabajo para listado'!$BC$155:$BC$1048576,0),MATCH((CUADRO!M$4&amp;$E239),'Hoja de Trabajo para listado'!$BC$151:$CB$151,0)),0)+IFERROR(INDEX('Hoja de Trabajo para listado'!$DE$153:$DG$274,MATCH($A239,'Hoja de Trabajo para listado'!$DE$153:$DE$1048576,0),MATCH((CUADRO!M$4&amp;$E239),'Hoja de Trabajo para listado'!$DE$151:$DG$151,0)),0)+IFERROR(INDEX('Hoja de Trabajo para listado'!$CD$155:$DC$1048576,MATCH($A239,'Hoja de Trabajo para listado'!$CD$155:$CD$1048576,0),MATCH((CUADRO!M$4&amp;$E239),'Hoja de Trabajo para listado'!$CD$151:$DC$151,0)),0)</f>
        <v>0</v>
      </c>
      <c r="N239" s="241">
        <f ca="1">+IFERROR(INDEX('Hoja de Trabajo para listado'!$A$155:$Z$1048576,MATCH($A239,'Hoja de Trabajo para listado'!$A$155:$A$1048576,0),MATCH((CUADRO!N$4&amp;$E239),'Hoja de Trabajo para listado'!$A$151:$Z$151,0)),0)+IFERROR(INDEX('Hoja de Trabajo para listado'!$AB$155:$BA$1048576,MATCH($A239,'Hoja de Trabajo para listado'!$AB$155:$AB$1048576,0),MATCH((CUADRO!N$4&amp;$E239),'Hoja de Trabajo para listado'!$AB$151:$BA$151,0)),0)+IFERROR(INDEX('Hoja de Trabajo para listado'!$BC$155:$CB$1048576,MATCH($A239,'Hoja de Trabajo para listado'!$BC$155:$BC$1048576,0),MATCH((CUADRO!N$4&amp;$E239),'Hoja de Trabajo para listado'!$BC$151:$CB$151,0)),0)+IFERROR(INDEX('Hoja de Trabajo para listado'!$DE$153:$DG$274,MATCH($A239,'Hoja de Trabajo para listado'!$DE$153:$DE$1048576,0),MATCH((CUADRO!N$4&amp;$E239),'Hoja de Trabajo para listado'!$DE$151:$DG$151,0)),0)+IFERROR(INDEX('Hoja de Trabajo para listado'!$CD$155:$DC$1048576,MATCH($A239,'Hoja de Trabajo para listado'!$CD$155:$CD$1048576,0),MATCH((CUADRO!N$4&amp;$E239),'Hoja de Trabajo para listado'!$CD$151:$DC$151,0)),0)</f>
        <v>0</v>
      </c>
      <c r="O239" s="241">
        <f ca="1">+IFERROR(INDEX('Hoja de Trabajo para listado'!$A$155:$Z$1048576,MATCH($A239,'Hoja de Trabajo para listado'!$A$155:$A$1048576,0),MATCH((CUADRO!O$4&amp;$E239),'Hoja de Trabajo para listado'!$A$151:$Z$151,0)),0)+IFERROR(INDEX('Hoja de Trabajo para listado'!$AB$155:$BA$1048576,MATCH($A239,'Hoja de Trabajo para listado'!$AB$155:$AB$1048576,0),MATCH((CUADRO!O$4&amp;$E239),'Hoja de Trabajo para listado'!$AB$151:$BA$151,0)),0)+IFERROR(INDEX('Hoja de Trabajo para listado'!$BC$155:$CB$1048576,MATCH($A239,'Hoja de Trabajo para listado'!$BC$155:$BC$1048576,0),MATCH((CUADRO!O$4&amp;$E239),'Hoja de Trabajo para listado'!$BC$151:$CB$151,0)),0)+IFERROR(INDEX('Hoja de Trabajo para listado'!$DE$153:$DG$274,MATCH($A239,'Hoja de Trabajo para listado'!$DE$153:$DE$1048576,0),MATCH((CUADRO!O$4&amp;$E239),'Hoja de Trabajo para listado'!$DE$151:$DG$151,0)),0)+IFERROR(INDEX('Hoja de Trabajo para listado'!$CD$155:$DC$1048576,MATCH($A239,'Hoja de Trabajo para listado'!$CD$155:$CD$1048576,0),MATCH((CUADRO!O$4&amp;$E239),'Hoja de Trabajo para listado'!$CD$151:$DC$151,0)),0)</f>
        <v>0</v>
      </c>
      <c r="P239" s="241">
        <f ca="1">+IFERROR(INDEX('Hoja de Trabajo para listado'!$A$155:$Z$1048576,MATCH($A239,'Hoja de Trabajo para listado'!$A$155:$A$1048576,0),MATCH((CUADRO!P$4&amp;$E239),'Hoja de Trabajo para listado'!$A$151:$Z$151,0)),0)+IFERROR(INDEX('Hoja de Trabajo para listado'!$AB$155:$BA$1048576,MATCH($A239,'Hoja de Trabajo para listado'!$AB$155:$AB$1048576,0),MATCH((CUADRO!P$4&amp;$E239),'Hoja de Trabajo para listado'!$AB$151:$BA$151,0)),0)+IFERROR(INDEX('Hoja de Trabajo para listado'!$BC$155:$CB$1048576,MATCH($A239,'Hoja de Trabajo para listado'!$BC$155:$BC$1048576,0),MATCH((CUADRO!P$4&amp;$E239),'Hoja de Trabajo para listado'!$BC$151:$CB$151,0)),0)+IFERROR(INDEX('Hoja de Trabajo para listado'!$DE$153:$DG$274,MATCH($A239,'Hoja de Trabajo para listado'!$DE$153:$DE$1048576,0),MATCH((CUADRO!P$4&amp;$E239),'Hoja de Trabajo para listado'!$DE$151:$DG$151,0)),0)+IFERROR(INDEX('Hoja de Trabajo para listado'!$CD$155:$DC$1048576,MATCH($A239,'Hoja de Trabajo para listado'!$CD$155:$CD$1048576,0),MATCH((CUADRO!P$4&amp;$E239),'Hoja de Trabajo para listado'!$CD$151:$DC$151,0)),0)</f>
        <v>0</v>
      </c>
      <c r="Q239" s="241">
        <f ca="1">+IFERROR(INDEX('Hoja de Trabajo para listado'!$A$155:$Z$1048576,MATCH($A239,'Hoja de Trabajo para listado'!$A$155:$A$1048576,0),MATCH((CUADRO!Q$4&amp;$E239),'Hoja de Trabajo para listado'!$A$151:$Z$151,0)),0)+IFERROR(INDEX('Hoja de Trabajo para listado'!$AB$155:$BA$1048576,MATCH($A239,'Hoja de Trabajo para listado'!$AB$155:$AB$1048576,0),MATCH((CUADRO!Q$4&amp;$E239),'Hoja de Trabajo para listado'!$AB$151:$BA$151,0)),0)+IFERROR(INDEX('Hoja de Trabajo para listado'!$BC$155:$CB$1048576,MATCH($A239,'Hoja de Trabajo para listado'!$BC$155:$BC$1048576,0),MATCH((CUADRO!Q$4&amp;$E239),'Hoja de Trabajo para listado'!$BC$151:$CB$151,0)),0)+IFERROR(INDEX('Hoja de Trabajo para listado'!$DE$153:$DG$274,MATCH($A239,'Hoja de Trabajo para listado'!$DE$153:$DE$1048576,0),MATCH((CUADRO!Q$4&amp;$E239),'Hoja de Trabajo para listado'!$DE$151:$DG$151,0)),0)+IFERROR(INDEX('Hoja de Trabajo para listado'!$CD$155:$DC$1048576,MATCH($A239,'Hoja de Trabajo para listado'!$CD$155:$CD$1048576,0),MATCH((CUADRO!Q$4&amp;$E239),'Hoja de Trabajo para listado'!$CD$151:$DC$151,0)),0)</f>
        <v>0</v>
      </c>
      <c r="R239" s="241">
        <f t="shared" ca="1" si="6"/>
        <v>0</v>
      </c>
      <c r="S239" s="241"/>
      <c r="T239" s="241">
        <f ca="1">+T240</f>
        <v>0</v>
      </c>
      <c r="U239" s="240">
        <f t="shared" si="7"/>
        <v>1</v>
      </c>
    </row>
    <row r="240" spans="1:21" customFormat="1" ht="15" hidden="1" customHeight="1">
      <c r="A240" s="32">
        <v>315</v>
      </c>
      <c r="B240" s="382"/>
      <c r="C240" s="305" t="str">
        <f>+VLOOKUP(A240,bd_lista!$A$3:$C$592,3,FALSE)</f>
        <v>Autoridad de Fiscalización de Empresas</v>
      </c>
      <c r="D240" s="384"/>
      <c r="E240" s="305" t="s">
        <v>684</v>
      </c>
      <c r="F240" s="243">
        <f ca="1">+IFERROR(INDEX('Hoja de Trabajo para listado'!$A$155:$Z$1048576,MATCH($A240,'Hoja de Trabajo para listado'!$A$155:$A$1048576,0),MATCH((CUADRO!F$4&amp;$E240),'Hoja de Trabajo para listado'!$A$151:$Z$151,0)),0)+IFERROR(INDEX('Hoja de Trabajo para listado'!$AB$155:$BA$1048576,MATCH($A240,'Hoja de Trabajo para listado'!$AB$155:$AB$1048576,0),MATCH((CUADRO!F$4&amp;$E240),'Hoja de Trabajo para listado'!$AB$151:$BA$151,0)),0)+IFERROR(INDEX('Hoja de Trabajo para listado'!$BC$155:$CB$1048576,MATCH($A240,'Hoja de Trabajo para listado'!$BC$155:$BC$1048576,0),MATCH((CUADRO!F$4&amp;$E240),'Hoja de Trabajo para listado'!$BC$151:$CB$151,0)),0)+IFERROR(INDEX('Hoja de Trabajo para listado'!$DE$153:$DG$274,MATCH($A240,'Hoja de Trabajo para listado'!$DE$153:$DE$1048576,0),MATCH((CUADRO!F$4&amp;$E240),'Hoja de Trabajo para listado'!$DE$151:$DG$151,0)),0)+IFERROR(INDEX('Hoja de Trabajo para listado'!$CD$155:$DC$1048576,MATCH($A240,'Hoja de Trabajo para listado'!$CD$155:$CD$1048576,0),MATCH((CUADRO!F$4&amp;$E240),'Hoja de Trabajo para listado'!$CD$151:$DC$151,0)),0)</f>
        <v>0</v>
      </c>
      <c r="G240" s="243">
        <f ca="1">+IFERROR(INDEX('Hoja de Trabajo para listado'!$A$155:$Z$1048576,MATCH($A240,'Hoja de Trabajo para listado'!$A$155:$A$1048576,0),MATCH((CUADRO!G$4&amp;$E240),'Hoja de Trabajo para listado'!$A$151:$Z$151,0)),0)+IFERROR(INDEX('Hoja de Trabajo para listado'!$AB$155:$BA$1048576,MATCH($A240,'Hoja de Trabajo para listado'!$AB$155:$AB$1048576,0),MATCH((CUADRO!G$4&amp;$E240),'Hoja de Trabajo para listado'!$AB$151:$BA$151,0)),0)+IFERROR(INDEX('Hoja de Trabajo para listado'!$BC$155:$CB$1048576,MATCH($A240,'Hoja de Trabajo para listado'!$BC$155:$BC$1048576,0),MATCH((CUADRO!G$4&amp;$E240),'Hoja de Trabajo para listado'!$BC$151:$CB$151,0)),0)+IFERROR(INDEX('Hoja de Trabajo para listado'!$DE$153:$DG$274,MATCH($A240,'Hoja de Trabajo para listado'!$DE$153:$DE$1048576,0),MATCH((CUADRO!G$4&amp;$E240),'Hoja de Trabajo para listado'!$DE$151:$DG$151,0)),0)+IFERROR(INDEX('Hoja de Trabajo para listado'!$CD$155:$DC$1048576,MATCH($A240,'Hoja de Trabajo para listado'!$CD$155:$CD$1048576,0),MATCH((CUADRO!G$4&amp;$E240),'Hoja de Trabajo para listado'!$CD$151:$DC$151,0)),0)</f>
        <v>0</v>
      </c>
      <c r="H240" s="243">
        <f ca="1">+IFERROR(INDEX('Hoja de Trabajo para listado'!$A$155:$Z$1048576,MATCH($A240,'Hoja de Trabajo para listado'!$A$155:$A$1048576,0),MATCH((CUADRO!H$4&amp;$E240),'Hoja de Trabajo para listado'!$A$151:$Z$151,0)),0)+IFERROR(INDEX('Hoja de Trabajo para listado'!$AB$155:$BA$1048576,MATCH($A240,'Hoja de Trabajo para listado'!$AB$155:$AB$1048576,0),MATCH((CUADRO!H$4&amp;$E240),'Hoja de Trabajo para listado'!$AB$151:$BA$151,0)),0)+IFERROR(INDEX('Hoja de Trabajo para listado'!$BC$155:$CB$1048576,MATCH($A240,'Hoja de Trabajo para listado'!$BC$155:$BC$1048576,0),MATCH((CUADRO!H$4&amp;$E240),'Hoja de Trabajo para listado'!$BC$151:$CB$151,0)),0)+IFERROR(INDEX('Hoja de Trabajo para listado'!$DE$153:$DG$274,MATCH($A240,'Hoja de Trabajo para listado'!$DE$153:$DE$1048576,0),MATCH((CUADRO!H$4&amp;$E240),'Hoja de Trabajo para listado'!$DE$151:$DG$151,0)),0)+IFERROR(INDEX('Hoja de Trabajo para listado'!$CD$155:$DC$1048576,MATCH($A240,'Hoja de Trabajo para listado'!$CD$155:$CD$1048576,0),MATCH((CUADRO!H$4&amp;$E240),'Hoja de Trabajo para listado'!$CD$151:$DC$151,0)),0)</f>
        <v>0</v>
      </c>
      <c r="I240" s="243">
        <f ca="1">+IFERROR(INDEX('Hoja de Trabajo para listado'!$A$155:$Z$1048576,MATCH($A240,'Hoja de Trabajo para listado'!$A$155:$A$1048576,0),MATCH((CUADRO!I$4&amp;$E240),'Hoja de Trabajo para listado'!$A$151:$Z$151,0)),0)+IFERROR(INDEX('Hoja de Trabajo para listado'!$AB$155:$BA$1048576,MATCH($A240,'Hoja de Trabajo para listado'!$AB$155:$AB$1048576,0),MATCH((CUADRO!I$4&amp;$E240),'Hoja de Trabajo para listado'!$AB$151:$BA$151,0)),0)+IFERROR(INDEX('Hoja de Trabajo para listado'!$BC$155:$CB$1048576,MATCH($A240,'Hoja de Trabajo para listado'!$BC$155:$BC$1048576,0),MATCH((CUADRO!I$4&amp;$E240),'Hoja de Trabajo para listado'!$BC$151:$CB$151,0)),0)+IFERROR(INDEX('Hoja de Trabajo para listado'!$DE$153:$DG$274,MATCH($A240,'Hoja de Trabajo para listado'!$DE$153:$DE$1048576,0),MATCH((CUADRO!I$4&amp;$E240),'Hoja de Trabajo para listado'!$DE$151:$DG$151,0)),0)+IFERROR(INDEX('Hoja de Trabajo para listado'!$CD$155:$DC$1048576,MATCH($A240,'Hoja de Trabajo para listado'!$CD$155:$CD$1048576,0),MATCH((CUADRO!I$4&amp;$E240),'Hoja de Trabajo para listado'!$CD$151:$DC$151,0)),0)</f>
        <v>0</v>
      </c>
      <c r="J240" s="243">
        <f ca="1">+IFERROR(INDEX('Hoja de Trabajo para listado'!$A$155:$Z$1048576,MATCH($A240,'Hoja de Trabajo para listado'!$A$155:$A$1048576,0),MATCH((CUADRO!J$4&amp;$E240),'Hoja de Trabajo para listado'!$A$151:$Z$151,0)),0)+IFERROR(INDEX('Hoja de Trabajo para listado'!$AB$155:$BA$1048576,MATCH($A240,'Hoja de Trabajo para listado'!$AB$155:$AB$1048576,0),MATCH((CUADRO!J$4&amp;$E240),'Hoja de Trabajo para listado'!$AB$151:$BA$151,0)),0)+IFERROR(INDEX('Hoja de Trabajo para listado'!$BC$155:$CB$1048576,MATCH($A240,'Hoja de Trabajo para listado'!$BC$155:$BC$1048576,0),MATCH((CUADRO!J$4&amp;$E240),'Hoja de Trabajo para listado'!$BC$151:$CB$151,0)),0)+IFERROR(INDEX('Hoja de Trabajo para listado'!$DE$153:$DG$274,MATCH($A240,'Hoja de Trabajo para listado'!$DE$153:$DE$1048576,0),MATCH((CUADRO!J$4&amp;$E240),'Hoja de Trabajo para listado'!$DE$151:$DG$151,0)),0)+IFERROR(INDEX('Hoja de Trabajo para listado'!$CD$155:$DC$1048576,MATCH($A240,'Hoja de Trabajo para listado'!$CD$155:$CD$1048576,0),MATCH((CUADRO!J$4&amp;$E240),'Hoja de Trabajo para listado'!$CD$151:$DC$151,0)),0)</f>
        <v>0</v>
      </c>
      <c r="K240" s="243">
        <f ca="1">+IFERROR(INDEX('Hoja de Trabajo para listado'!$A$155:$Z$1048576,MATCH($A240,'Hoja de Trabajo para listado'!$A$155:$A$1048576,0),MATCH((CUADRO!K$4&amp;$E240),'Hoja de Trabajo para listado'!$A$151:$Z$151,0)),0)+IFERROR(INDEX('Hoja de Trabajo para listado'!$AB$155:$BA$1048576,MATCH($A240,'Hoja de Trabajo para listado'!$AB$155:$AB$1048576,0),MATCH((CUADRO!K$4&amp;$E240),'Hoja de Trabajo para listado'!$AB$151:$BA$151,0)),0)+IFERROR(INDEX('Hoja de Trabajo para listado'!$BC$155:$CB$1048576,MATCH($A240,'Hoja de Trabajo para listado'!$BC$155:$BC$1048576,0),MATCH((CUADRO!K$4&amp;$E240),'Hoja de Trabajo para listado'!$BC$151:$CB$151,0)),0)+IFERROR(INDEX('Hoja de Trabajo para listado'!$DE$153:$DG$274,MATCH($A240,'Hoja de Trabajo para listado'!$DE$153:$DE$1048576,0),MATCH((CUADRO!K$4&amp;$E240),'Hoja de Trabajo para listado'!$DE$151:$DG$151,0)),0)+IFERROR(INDEX('Hoja de Trabajo para listado'!$CD$155:$DC$1048576,MATCH($A240,'Hoja de Trabajo para listado'!$CD$155:$CD$1048576,0),MATCH((CUADRO!K$4&amp;$E240),'Hoja de Trabajo para listado'!$CD$151:$DC$151,0)),0)</f>
        <v>0</v>
      </c>
      <c r="L240" s="243">
        <f ca="1">+IFERROR(INDEX('Hoja de Trabajo para listado'!$A$155:$Z$1048576,MATCH($A240,'Hoja de Trabajo para listado'!$A$155:$A$1048576,0),MATCH((CUADRO!L$4&amp;$E240),'Hoja de Trabajo para listado'!$A$151:$Z$151,0)),0)+IFERROR(INDEX('Hoja de Trabajo para listado'!$AB$155:$BA$1048576,MATCH($A240,'Hoja de Trabajo para listado'!$AB$155:$AB$1048576,0),MATCH((CUADRO!L$4&amp;$E240),'Hoja de Trabajo para listado'!$AB$151:$BA$151,0)),0)+IFERROR(INDEX('Hoja de Trabajo para listado'!$BC$155:$CB$1048576,MATCH($A240,'Hoja de Trabajo para listado'!$BC$155:$BC$1048576,0),MATCH((CUADRO!L$4&amp;$E240),'Hoja de Trabajo para listado'!$BC$151:$CB$151,0)),0)+IFERROR(INDEX('Hoja de Trabajo para listado'!$DE$153:$DG$274,MATCH($A240,'Hoja de Trabajo para listado'!$DE$153:$DE$1048576,0),MATCH((CUADRO!L$4&amp;$E240),'Hoja de Trabajo para listado'!$DE$151:$DG$151,0)),0)+IFERROR(INDEX('Hoja de Trabajo para listado'!$CD$155:$DC$1048576,MATCH($A240,'Hoja de Trabajo para listado'!$CD$155:$CD$1048576,0),MATCH((CUADRO!L$4&amp;$E240),'Hoja de Trabajo para listado'!$CD$151:$DC$151,0)),0)</f>
        <v>0</v>
      </c>
      <c r="M240" s="243">
        <f ca="1">+IFERROR(INDEX('Hoja de Trabajo para listado'!$A$155:$Z$1048576,MATCH($A240,'Hoja de Trabajo para listado'!$A$155:$A$1048576,0),MATCH((CUADRO!M$4&amp;$E240),'Hoja de Trabajo para listado'!$A$151:$Z$151,0)),0)+IFERROR(INDEX('Hoja de Trabajo para listado'!$AB$155:$BA$1048576,MATCH($A240,'Hoja de Trabajo para listado'!$AB$155:$AB$1048576,0),MATCH((CUADRO!M$4&amp;$E240),'Hoja de Trabajo para listado'!$AB$151:$BA$151,0)),0)+IFERROR(INDEX('Hoja de Trabajo para listado'!$BC$155:$CB$1048576,MATCH($A240,'Hoja de Trabajo para listado'!$BC$155:$BC$1048576,0),MATCH((CUADRO!M$4&amp;$E240),'Hoja de Trabajo para listado'!$BC$151:$CB$151,0)),0)+IFERROR(INDEX('Hoja de Trabajo para listado'!$DE$153:$DG$274,MATCH($A240,'Hoja de Trabajo para listado'!$DE$153:$DE$1048576,0),MATCH((CUADRO!M$4&amp;$E240),'Hoja de Trabajo para listado'!$DE$151:$DG$151,0)),0)+IFERROR(INDEX('Hoja de Trabajo para listado'!$CD$155:$DC$1048576,MATCH($A240,'Hoja de Trabajo para listado'!$CD$155:$CD$1048576,0),MATCH((CUADRO!M$4&amp;$E240),'Hoja de Trabajo para listado'!$CD$151:$DC$151,0)),0)</f>
        <v>0</v>
      </c>
      <c r="N240" s="243">
        <f ca="1">+IFERROR(INDEX('Hoja de Trabajo para listado'!$A$155:$Z$1048576,MATCH($A240,'Hoja de Trabajo para listado'!$A$155:$A$1048576,0),MATCH((CUADRO!N$4&amp;$E240),'Hoja de Trabajo para listado'!$A$151:$Z$151,0)),0)+IFERROR(INDEX('Hoja de Trabajo para listado'!$AB$155:$BA$1048576,MATCH($A240,'Hoja de Trabajo para listado'!$AB$155:$AB$1048576,0),MATCH((CUADRO!N$4&amp;$E240),'Hoja de Trabajo para listado'!$AB$151:$BA$151,0)),0)+IFERROR(INDEX('Hoja de Trabajo para listado'!$BC$155:$CB$1048576,MATCH($A240,'Hoja de Trabajo para listado'!$BC$155:$BC$1048576,0),MATCH((CUADRO!N$4&amp;$E240),'Hoja de Trabajo para listado'!$BC$151:$CB$151,0)),0)+IFERROR(INDEX('Hoja de Trabajo para listado'!$DE$153:$DG$274,MATCH($A240,'Hoja de Trabajo para listado'!$DE$153:$DE$1048576,0),MATCH((CUADRO!N$4&amp;$E240),'Hoja de Trabajo para listado'!$DE$151:$DG$151,0)),0)+IFERROR(INDEX('Hoja de Trabajo para listado'!$CD$155:$DC$1048576,MATCH($A240,'Hoja de Trabajo para listado'!$CD$155:$CD$1048576,0),MATCH((CUADRO!N$4&amp;$E240),'Hoja de Trabajo para listado'!$CD$151:$DC$151,0)),0)</f>
        <v>0</v>
      </c>
      <c r="O240" s="243">
        <f ca="1">+IFERROR(INDEX('Hoja de Trabajo para listado'!$A$155:$Z$1048576,MATCH($A240,'Hoja de Trabajo para listado'!$A$155:$A$1048576,0),MATCH((CUADRO!O$4&amp;$E240),'Hoja de Trabajo para listado'!$A$151:$Z$151,0)),0)+IFERROR(INDEX('Hoja de Trabajo para listado'!$AB$155:$BA$1048576,MATCH($A240,'Hoja de Trabajo para listado'!$AB$155:$AB$1048576,0),MATCH((CUADRO!O$4&amp;$E240),'Hoja de Trabajo para listado'!$AB$151:$BA$151,0)),0)+IFERROR(INDEX('Hoja de Trabajo para listado'!$BC$155:$CB$1048576,MATCH($A240,'Hoja de Trabajo para listado'!$BC$155:$BC$1048576,0),MATCH((CUADRO!O$4&amp;$E240),'Hoja de Trabajo para listado'!$BC$151:$CB$151,0)),0)+IFERROR(INDEX('Hoja de Trabajo para listado'!$DE$153:$DG$274,MATCH($A240,'Hoja de Trabajo para listado'!$DE$153:$DE$1048576,0),MATCH((CUADRO!O$4&amp;$E240),'Hoja de Trabajo para listado'!$DE$151:$DG$151,0)),0)+IFERROR(INDEX('Hoja de Trabajo para listado'!$CD$155:$DC$1048576,MATCH($A240,'Hoja de Trabajo para listado'!$CD$155:$CD$1048576,0),MATCH((CUADRO!O$4&amp;$E240),'Hoja de Trabajo para listado'!$CD$151:$DC$151,0)),0)</f>
        <v>0</v>
      </c>
      <c r="P240" s="243">
        <f ca="1">+IFERROR(INDEX('Hoja de Trabajo para listado'!$A$155:$Z$1048576,MATCH($A240,'Hoja de Trabajo para listado'!$A$155:$A$1048576,0),MATCH((CUADRO!P$4&amp;$E240),'Hoja de Trabajo para listado'!$A$151:$Z$151,0)),0)+IFERROR(INDEX('Hoja de Trabajo para listado'!$AB$155:$BA$1048576,MATCH($A240,'Hoja de Trabajo para listado'!$AB$155:$AB$1048576,0),MATCH((CUADRO!P$4&amp;$E240),'Hoja de Trabajo para listado'!$AB$151:$BA$151,0)),0)+IFERROR(INDEX('Hoja de Trabajo para listado'!$BC$155:$CB$1048576,MATCH($A240,'Hoja de Trabajo para listado'!$BC$155:$BC$1048576,0),MATCH((CUADRO!P$4&amp;$E240),'Hoja de Trabajo para listado'!$BC$151:$CB$151,0)),0)+IFERROR(INDEX('Hoja de Trabajo para listado'!$DE$153:$DG$274,MATCH($A240,'Hoja de Trabajo para listado'!$DE$153:$DE$1048576,0),MATCH((CUADRO!P$4&amp;$E240),'Hoja de Trabajo para listado'!$DE$151:$DG$151,0)),0)+IFERROR(INDEX('Hoja de Trabajo para listado'!$CD$155:$DC$1048576,MATCH($A240,'Hoja de Trabajo para listado'!$CD$155:$CD$1048576,0),MATCH((CUADRO!P$4&amp;$E240),'Hoja de Trabajo para listado'!$CD$151:$DC$151,0)),0)</f>
        <v>0</v>
      </c>
      <c r="Q240" s="243">
        <f ca="1">+IFERROR(INDEX('Hoja de Trabajo para listado'!$A$155:$Z$1048576,MATCH($A240,'Hoja de Trabajo para listado'!$A$155:$A$1048576,0),MATCH((CUADRO!Q$4&amp;$E240),'Hoja de Trabajo para listado'!$A$151:$Z$151,0)),0)+IFERROR(INDEX('Hoja de Trabajo para listado'!$AB$155:$BA$1048576,MATCH($A240,'Hoja de Trabajo para listado'!$AB$155:$AB$1048576,0),MATCH((CUADRO!Q$4&amp;$E240),'Hoja de Trabajo para listado'!$AB$151:$BA$151,0)),0)+IFERROR(INDEX('Hoja de Trabajo para listado'!$BC$155:$CB$1048576,MATCH($A240,'Hoja de Trabajo para listado'!$BC$155:$BC$1048576,0),MATCH((CUADRO!Q$4&amp;$E240),'Hoja de Trabajo para listado'!$BC$151:$CB$151,0)),0)+IFERROR(INDEX('Hoja de Trabajo para listado'!$DE$153:$DG$274,MATCH($A240,'Hoja de Trabajo para listado'!$DE$153:$DE$1048576,0),MATCH((CUADRO!Q$4&amp;$E240),'Hoja de Trabajo para listado'!$DE$151:$DG$151,0)),0)+IFERROR(INDEX('Hoja de Trabajo para listado'!$CD$155:$DC$1048576,MATCH($A240,'Hoja de Trabajo para listado'!$CD$155:$CD$1048576,0),MATCH((CUADRO!Q$4&amp;$E240),'Hoja de Trabajo para listado'!$CD$151:$DC$151,0)),0)</f>
        <v>0</v>
      </c>
      <c r="R240" s="243">
        <f t="shared" ca="1" si="6"/>
        <v>0</v>
      </c>
      <c r="S240" s="243">
        <f ca="1">+R239+R240</f>
        <v>0</v>
      </c>
      <c r="T240" s="243">
        <f ca="1">+S240</f>
        <v>0</v>
      </c>
      <c r="U240" s="242">
        <f t="shared" si="7"/>
        <v>2</v>
      </c>
    </row>
    <row r="241" spans="1:21" ht="15" customHeight="1">
      <c r="A241" s="353">
        <v>324</v>
      </c>
      <c r="B241" s="381">
        <f>+A241</f>
        <v>324</v>
      </c>
      <c r="C241" s="245" t="str">
        <f>+VLOOKUP(A241,bd_lista!$A$3:$C$592,3,FALSE)</f>
        <v>Escuela Boliviana Intercultural de Música</v>
      </c>
      <c r="D241" s="383" t="str">
        <f>+C241</f>
        <v>Escuela Boliviana Intercultural de Música</v>
      </c>
      <c r="E241" s="245" t="s">
        <v>683</v>
      </c>
      <c r="F241" s="241">
        <f ca="1">+IFERROR(INDEX('Hoja de Trabajo para listado'!$A$155:$Z$1048576,MATCH($A241,'Hoja de Trabajo para listado'!$A$155:$A$1048576,0),MATCH((CUADRO!F$4&amp;$E241),'Hoja de Trabajo para listado'!$A$151:$Z$151,0)),0)+IFERROR(INDEX('Hoja de Trabajo para listado'!$AB$155:$BA$1048576,MATCH($A241,'Hoja de Trabajo para listado'!$AB$155:$AB$1048576,0),MATCH((CUADRO!F$4&amp;$E241),'Hoja de Trabajo para listado'!$AB$151:$BA$151,0)),0)+IFERROR(INDEX('Hoja de Trabajo para listado'!$BC$155:$CB$1048576,MATCH($A241,'Hoja de Trabajo para listado'!$BC$155:$BC$1048576,0),MATCH((CUADRO!F$4&amp;$E241),'Hoja de Trabajo para listado'!$BC$151:$CB$151,0)),0)+IFERROR(INDEX('Hoja de Trabajo para listado'!$DE$153:$DG$274,MATCH($A241,'Hoja de Trabajo para listado'!$DE$153:$DE$1048576,0),MATCH((CUADRO!F$4&amp;$E241),'Hoja de Trabajo para listado'!$DE$151:$DG$151,0)),0)+IFERROR(INDEX('Hoja de Trabajo para listado'!$CD$155:$DC$1048576,MATCH($A241,'Hoja de Trabajo para listado'!$CD$155:$CD$1048576,0),MATCH((CUADRO!F$4&amp;$E241),'Hoja de Trabajo para listado'!$CD$151:$DC$151,0)),0)</f>
        <v>0</v>
      </c>
      <c r="G241" s="241">
        <f ca="1">+IFERROR(INDEX('Hoja de Trabajo para listado'!$A$155:$Z$1048576,MATCH($A241,'Hoja de Trabajo para listado'!$A$155:$A$1048576,0),MATCH((CUADRO!G$4&amp;$E241),'Hoja de Trabajo para listado'!$A$151:$Z$151,0)),0)+IFERROR(INDEX('Hoja de Trabajo para listado'!$AB$155:$BA$1048576,MATCH($A241,'Hoja de Trabajo para listado'!$AB$155:$AB$1048576,0),MATCH((CUADRO!G$4&amp;$E241),'Hoja de Trabajo para listado'!$AB$151:$BA$151,0)),0)+IFERROR(INDEX('Hoja de Trabajo para listado'!$BC$155:$CB$1048576,MATCH($A241,'Hoja de Trabajo para listado'!$BC$155:$BC$1048576,0),MATCH((CUADRO!G$4&amp;$E241),'Hoja de Trabajo para listado'!$BC$151:$CB$151,0)),0)+IFERROR(INDEX('Hoja de Trabajo para listado'!$DE$153:$DG$274,MATCH($A241,'Hoja de Trabajo para listado'!$DE$153:$DE$1048576,0),MATCH((CUADRO!G$4&amp;$E241),'Hoja de Trabajo para listado'!$DE$151:$DG$151,0)),0)+IFERROR(INDEX('Hoja de Trabajo para listado'!$CD$155:$DC$1048576,MATCH($A241,'Hoja de Trabajo para listado'!$CD$155:$CD$1048576,0),MATCH((CUADRO!G$4&amp;$E241),'Hoja de Trabajo para listado'!$CD$151:$DC$151,0)),0)</f>
        <v>0</v>
      </c>
      <c r="H241" s="241">
        <f ca="1">+IFERROR(INDEX('Hoja de Trabajo para listado'!$A$155:$Z$1048576,MATCH($A241,'Hoja de Trabajo para listado'!$A$155:$A$1048576,0),MATCH((CUADRO!H$4&amp;$E241),'Hoja de Trabajo para listado'!$A$151:$Z$151,0)),0)+IFERROR(INDEX('Hoja de Trabajo para listado'!$AB$155:$BA$1048576,MATCH($A241,'Hoja de Trabajo para listado'!$AB$155:$AB$1048576,0),MATCH((CUADRO!H$4&amp;$E241),'Hoja de Trabajo para listado'!$AB$151:$BA$151,0)),0)+IFERROR(INDEX('Hoja de Trabajo para listado'!$BC$155:$CB$1048576,MATCH($A241,'Hoja de Trabajo para listado'!$BC$155:$BC$1048576,0),MATCH((CUADRO!H$4&amp;$E241),'Hoja de Trabajo para listado'!$BC$151:$CB$151,0)),0)+IFERROR(INDEX('Hoja de Trabajo para listado'!$DE$153:$DG$274,MATCH($A241,'Hoja de Trabajo para listado'!$DE$153:$DE$1048576,0),MATCH((CUADRO!H$4&amp;$E241),'Hoja de Trabajo para listado'!$DE$151:$DG$151,0)),0)+IFERROR(INDEX('Hoja de Trabajo para listado'!$CD$155:$DC$1048576,MATCH($A241,'Hoja de Trabajo para listado'!$CD$155:$CD$1048576,0),MATCH((CUADRO!H$4&amp;$E241),'Hoja de Trabajo para listado'!$CD$151:$DC$151,0)),0)</f>
        <v>0</v>
      </c>
      <c r="I241" s="241">
        <f ca="1">+IFERROR(INDEX('Hoja de Trabajo para listado'!$A$155:$Z$1048576,MATCH($A241,'Hoja de Trabajo para listado'!$A$155:$A$1048576,0),MATCH((CUADRO!I$4&amp;$E241),'Hoja de Trabajo para listado'!$A$151:$Z$151,0)),0)+IFERROR(INDEX('Hoja de Trabajo para listado'!$AB$155:$BA$1048576,MATCH($A241,'Hoja de Trabajo para listado'!$AB$155:$AB$1048576,0),MATCH((CUADRO!I$4&amp;$E241),'Hoja de Trabajo para listado'!$AB$151:$BA$151,0)),0)+IFERROR(INDEX('Hoja de Trabajo para listado'!$BC$155:$CB$1048576,MATCH($A241,'Hoja de Trabajo para listado'!$BC$155:$BC$1048576,0),MATCH((CUADRO!I$4&amp;$E241),'Hoja de Trabajo para listado'!$BC$151:$CB$151,0)),0)+IFERROR(INDEX('Hoja de Trabajo para listado'!$DE$153:$DG$274,MATCH($A241,'Hoja de Trabajo para listado'!$DE$153:$DE$1048576,0),MATCH((CUADRO!I$4&amp;$E241),'Hoja de Trabajo para listado'!$DE$151:$DG$151,0)),0)+IFERROR(INDEX('Hoja de Trabajo para listado'!$CD$155:$DC$1048576,MATCH($A241,'Hoja de Trabajo para listado'!$CD$155:$CD$1048576,0),MATCH((CUADRO!I$4&amp;$E241),'Hoja de Trabajo para listado'!$CD$151:$DC$151,0)),0)</f>
        <v>0</v>
      </c>
      <c r="J241" s="241">
        <f ca="1">+IFERROR(INDEX('Hoja de Trabajo para listado'!$A$155:$Z$1048576,MATCH($A241,'Hoja de Trabajo para listado'!$A$155:$A$1048576,0),MATCH((CUADRO!J$4&amp;$E241),'Hoja de Trabajo para listado'!$A$151:$Z$151,0)),0)+IFERROR(INDEX('Hoja de Trabajo para listado'!$AB$155:$BA$1048576,MATCH($A241,'Hoja de Trabajo para listado'!$AB$155:$AB$1048576,0),MATCH((CUADRO!J$4&amp;$E241),'Hoja de Trabajo para listado'!$AB$151:$BA$151,0)),0)+IFERROR(INDEX('Hoja de Trabajo para listado'!$BC$155:$CB$1048576,MATCH($A241,'Hoja de Trabajo para listado'!$BC$155:$BC$1048576,0),MATCH((CUADRO!J$4&amp;$E241),'Hoja de Trabajo para listado'!$BC$151:$CB$151,0)),0)+IFERROR(INDEX('Hoja de Trabajo para listado'!$DE$153:$DG$274,MATCH($A241,'Hoja de Trabajo para listado'!$DE$153:$DE$1048576,0),MATCH((CUADRO!J$4&amp;$E241),'Hoja de Trabajo para listado'!$DE$151:$DG$151,0)),0)+IFERROR(INDEX('Hoja de Trabajo para listado'!$CD$155:$DC$1048576,MATCH($A241,'Hoja de Trabajo para listado'!$CD$155:$CD$1048576,0),MATCH((CUADRO!J$4&amp;$E241),'Hoja de Trabajo para listado'!$CD$151:$DC$151,0)),0)</f>
        <v>0</v>
      </c>
      <c r="K241" s="241">
        <f ca="1">+IFERROR(INDEX('Hoja de Trabajo para listado'!$A$155:$Z$1048576,MATCH($A241,'Hoja de Trabajo para listado'!$A$155:$A$1048576,0),MATCH((CUADRO!K$4&amp;$E241),'Hoja de Trabajo para listado'!$A$151:$Z$151,0)),0)+IFERROR(INDEX('Hoja de Trabajo para listado'!$AB$155:$BA$1048576,MATCH($A241,'Hoja de Trabajo para listado'!$AB$155:$AB$1048576,0),MATCH((CUADRO!K$4&amp;$E241),'Hoja de Trabajo para listado'!$AB$151:$BA$151,0)),0)+IFERROR(INDEX('Hoja de Trabajo para listado'!$BC$155:$CB$1048576,MATCH($A241,'Hoja de Trabajo para listado'!$BC$155:$BC$1048576,0),MATCH((CUADRO!K$4&amp;$E241),'Hoja de Trabajo para listado'!$BC$151:$CB$151,0)),0)+IFERROR(INDEX('Hoja de Trabajo para listado'!$DE$153:$DG$274,MATCH($A241,'Hoja de Trabajo para listado'!$DE$153:$DE$1048576,0),MATCH((CUADRO!K$4&amp;$E241),'Hoja de Trabajo para listado'!$DE$151:$DG$151,0)),0)+IFERROR(INDEX('Hoja de Trabajo para listado'!$CD$155:$DC$1048576,MATCH($A241,'Hoja de Trabajo para listado'!$CD$155:$CD$1048576,0),MATCH((CUADRO!K$4&amp;$E241),'Hoja de Trabajo para listado'!$CD$151:$DC$151,0)),0)</f>
        <v>0</v>
      </c>
      <c r="L241" s="241">
        <f ca="1">+IFERROR(INDEX('Hoja de Trabajo para listado'!$A$155:$Z$1048576,MATCH($A241,'Hoja de Trabajo para listado'!$A$155:$A$1048576,0),MATCH((CUADRO!L$4&amp;$E241),'Hoja de Trabajo para listado'!$A$151:$Z$151,0)),0)+IFERROR(INDEX('Hoja de Trabajo para listado'!$AB$155:$BA$1048576,MATCH($A241,'Hoja de Trabajo para listado'!$AB$155:$AB$1048576,0),MATCH((CUADRO!L$4&amp;$E241),'Hoja de Trabajo para listado'!$AB$151:$BA$151,0)),0)+IFERROR(INDEX('Hoja de Trabajo para listado'!$BC$155:$CB$1048576,MATCH($A241,'Hoja de Trabajo para listado'!$BC$155:$BC$1048576,0),MATCH((CUADRO!L$4&amp;$E241),'Hoja de Trabajo para listado'!$BC$151:$CB$151,0)),0)+IFERROR(INDEX('Hoja de Trabajo para listado'!$DE$153:$DG$274,MATCH($A241,'Hoja de Trabajo para listado'!$DE$153:$DE$1048576,0),MATCH((CUADRO!L$4&amp;$E241),'Hoja de Trabajo para listado'!$DE$151:$DG$151,0)),0)+IFERROR(INDEX('Hoja de Trabajo para listado'!$CD$155:$DC$1048576,MATCH($A241,'Hoja de Trabajo para listado'!$CD$155:$CD$1048576,0),MATCH((CUADRO!L$4&amp;$E241),'Hoja de Trabajo para listado'!$CD$151:$DC$151,0)),0)</f>
        <v>0</v>
      </c>
      <c r="M241" s="241">
        <f ca="1">+IFERROR(INDEX('Hoja de Trabajo para listado'!$A$155:$Z$1048576,MATCH($A241,'Hoja de Trabajo para listado'!$A$155:$A$1048576,0),MATCH((CUADRO!M$4&amp;$E241),'Hoja de Trabajo para listado'!$A$151:$Z$151,0)),0)+IFERROR(INDEX('Hoja de Trabajo para listado'!$AB$155:$BA$1048576,MATCH($A241,'Hoja de Trabajo para listado'!$AB$155:$AB$1048576,0),MATCH((CUADRO!M$4&amp;$E241),'Hoja de Trabajo para listado'!$AB$151:$BA$151,0)),0)+IFERROR(INDEX('Hoja de Trabajo para listado'!$BC$155:$CB$1048576,MATCH($A241,'Hoja de Trabajo para listado'!$BC$155:$BC$1048576,0),MATCH((CUADRO!M$4&amp;$E241),'Hoja de Trabajo para listado'!$BC$151:$CB$151,0)),0)+IFERROR(INDEX('Hoja de Trabajo para listado'!$DE$153:$DG$274,MATCH($A241,'Hoja de Trabajo para listado'!$DE$153:$DE$1048576,0),MATCH((CUADRO!M$4&amp;$E241),'Hoja de Trabajo para listado'!$DE$151:$DG$151,0)),0)+IFERROR(INDEX('Hoja de Trabajo para listado'!$CD$155:$DC$1048576,MATCH($A241,'Hoja de Trabajo para listado'!$CD$155:$CD$1048576,0),MATCH((CUADRO!M$4&amp;$E241),'Hoja de Trabajo para listado'!$CD$151:$DC$151,0)),0)</f>
        <v>0</v>
      </c>
      <c r="N241" s="241">
        <f ca="1">+IFERROR(INDEX('Hoja de Trabajo para listado'!$A$155:$Z$1048576,MATCH($A241,'Hoja de Trabajo para listado'!$A$155:$A$1048576,0),MATCH((CUADRO!N$4&amp;$E241),'Hoja de Trabajo para listado'!$A$151:$Z$151,0)),0)+IFERROR(INDEX('Hoja de Trabajo para listado'!$AB$155:$BA$1048576,MATCH($A241,'Hoja de Trabajo para listado'!$AB$155:$AB$1048576,0),MATCH((CUADRO!N$4&amp;$E241),'Hoja de Trabajo para listado'!$AB$151:$BA$151,0)),0)+IFERROR(INDEX('Hoja de Trabajo para listado'!$BC$155:$CB$1048576,MATCH($A241,'Hoja de Trabajo para listado'!$BC$155:$BC$1048576,0),MATCH((CUADRO!N$4&amp;$E241),'Hoja de Trabajo para listado'!$BC$151:$CB$151,0)),0)+IFERROR(INDEX('Hoja de Trabajo para listado'!$DE$153:$DG$274,MATCH($A241,'Hoja de Trabajo para listado'!$DE$153:$DE$1048576,0),MATCH((CUADRO!N$4&amp;$E241),'Hoja de Trabajo para listado'!$DE$151:$DG$151,0)),0)+IFERROR(INDEX('Hoja de Trabajo para listado'!$CD$155:$DC$1048576,MATCH($A241,'Hoja de Trabajo para listado'!$CD$155:$CD$1048576,0),MATCH((CUADRO!N$4&amp;$E241),'Hoja de Trabajo para listado'!$CD$151:$DC$151,0)),0)</f>
        <v>0</v>
      </c>
      <c r="O241" s="241">
        <f ca="1">+IFERROR(INDEX('Hoja de Trabajo para listado'!$A$155:$Z$1048576,MATCH($A241,'Hoja de Trabajo para listado'!$A$155:$A$1048576,0),MATCH((CUADRO!O$4&amp;$E241),'Hoja de Trabajo para listado'!$A$151:$Z$151,0)),0)+IFERROR(INDEX('Hoja de Trabajo para listado'!$AB$155:$BA$1048576,MATCH($A241,'Hoja de Trabajo para listado'!$AB$155:$AB$1048576,0),MATCH((CUADRO!O$4&amp;$E241),'Hoja de Trabajo para listado'!$AB$151:$BA$151,0)),0)+IFERROR(INDEX('Hoja de Trabajo para listado'!$BC$155:$CB$1048576,MATCH($A241,'Hoja de Trabajo para listado'!$BC$155:$BC$1048576,0),MATCH((CUADRO!O$4&amp;$E241),'Hoja de Trabajo para listado'!$BC$151:$CB$151,0)),0)+IFERROR(INDEX('Hoja de Trabajo para listado'!$DE$153:$DG$274,MATCH($A241,'Hoja de Trabajo para listado'!$DE$153:$DE$1048576,0),MATCH((CUADRO!O$4&amp;$E241),'Hoja de Trabajo para listado'!$DE$151:$DG$151,0)),0)+IFERROR(INDEX('Hoja de Trabajo para listado'!$CD$155:$DC$1048576,MATCH($A241,'Hoja de Trabajo para listado'!$CD$155:$CD$1048576,0),MATCH((CUADRO!O$4&amp;$E241),'Hoja de Trabajo para listado'!$CD$151:$DC$151,0)),0)</f>
        <v>0</v>
      </c>
      <c r="P241" s="241">
        <f ca="1">+IFERROR(INDEX('Hoja de Trabajo para listado'!$A$155:$Z$1048576,MATCH($A241,'Hoja de Trabajo para listado'!$A$155:$A$1048576,0),MATCH((CUADRO!P$4&amp;$E241),'Hoja de Trabajo para listado'!$A$151:$Z$151,0)),0)+IFERROR(INDEX('Hoja de Trabajo para listado'!$AB$155:$BA$1048576,MATCH($A241,'Hoja de Trabajo para listado'!$AB$155:$AB$1048576,0),MATCH((CUADRO!P$4&amp;$E241),'Hoja de Trabajo para listado'!$AB$151:$BA$151,0)),0)+IFERROR(INDEX('Hoja de Trabajo para listado'!$BC$155:$CB$1048576,MATCH($A241,'Hoja de Trabajo para listado'!$BC$155:$BC$1048576,0),MATCH((CUADRO!P$4&amp;$E241),'Hoja de Trabajo para listado'!$BC$151:$CB$151,0)),0)+IFERROR(INDEX('Hoja de Trabajo para listado'!$DE$153:$DG$274,MATCH($A241,'Hoja de Trabajo para listado'!$DE$153:$DE$1048576,0),MATCH((CUADRO!P$4&amp;$E241),'Hoja de Trabajo para listado'!$DE$151:$DG$151,0)),0)+IFERROR(INDEX('Hoja de Trabajo para listado'!$CD$155:$DC$1048576,MATCH($A241,'Hoja de Trabajo para listado'!$CD$155:$CD$1048576,0),MATCH((CUADRO!P$4&amp;$E241),'Hoja de Trabajo para listado'!$CD$151:$DC$151,0)),0)</f>
        <v>0</v>
      </c>
      <c r="Q241" s="241">
        <f ca="1">+IFERROR(INDEX('Hoja de Trabajo para listado'!$A$155:$Z$1048576,MATCH($A241,'Hoja de Trabajo para listado'!$A$155:$A$1048576,0),MATCH((CUADRO!Q$4&amp;$E241),'Hoja de Trabajo para listado'!$A$151:$Z$151,0)),0)+IFERROR(INDEX('Hoja de Trabajo para listado'!$AB$155:$BA$1048576,MATCH($A241,'Hoja de Trabajo para listado'!$AB$155:$AB$1048576,0),MATCH((CUADRO!Q$4&amp;$E241),'Hoja de Trabajo para listado'!$AB$151:$BA$151,0)),0)+IFERROR(INDEX('Hoja de Trabajo para listado'!$BC$155:$CB$1048576,MATCH($A241,'Hoja de Trabajo para listado'!$BC$155:$BC$1048576,0),MATCH((CUADRO!Q$4&amp;$E241),'Hoja de Trabajo para listado'!$BC$151:$CB$151,0)),0)+IFERROR(INDEX('Hoja de Trabajo para listado'!$DE$153:$DG$274,MATCH($A241,'Hoja de Trabajo para listado'!$DE$153:$DE$1048576,0),MATCH((CUADRO!Q$4&amp;$E241),'Hoja de Trabajo para listado'!$DE$151:$DG$151,0)),0)+IFERROR(INDEX('Hoja de Trabajo para listado'!$CD$155:$DC$1048576,MATCH($A241,'Hoja de Trabajo para listado'!$CD$155:$CD$1048576,0),MATCH((CUADRO!Q$4&amp;$E241),'Hoja de Trabajo para listado'!$CD$151:$DC$151,0)),0)</f>
        <v>0</v>
      </c>
      <c r="R241" s="241">
        <f t="shared" ca="1" si="6"/>
        <v>0</v>
      </c>
      <c r="S241" s="241"/>
      <c r="T241" s="241">
        <f ca="1">+T242</f>
        <v>72985.62</v>
      </c>
      <c r="U241" s="240">
        <f t="shared" si="7"/>
        <v>1</v>
      </c>
    </row>
    <row r="242" spans="1:21" ht="15" customHeight="1">
      <c r="A242" s="353">
        <v>324</v>
      </c>
      <c r="B242" s="382"/>
      <c r="C242" s="305" t="str">
        <f>+VLOOKUP(A242,bd_lista!$A$3:$C$592,3,FALSE)</f>
        <v>Escuela Boliviana Intercultural de Música</v>
      </c>
      <c r="D242" s="384"/>
      <c r="E242" s="305" t="s">
        <v>684</v>
      </c>
      <c r="F242" s="243">
        <f ca="1">+IFERROR(INDEX('Hoja de Trabajo para listado'!$A$155:$Z$1048576,MATCH($A242,'Hoja de Trabajo para listado'!$A$155:$A$1048576,0),MATCH((CUADRO!F$4&amp;$E242),'Hoja de Trabajo para listado'!$A$151:$Z$151,0)),0)+IFERROR(INDEX('Hoja de Trabajo para listado'!$AB$155:$BA$1048576,MATCH($A242,'Hoja de Trabajo para listado'!$AB$155:$AB$1048576,0),MATCH((CUADRO!F$4&amp;$E242),'Hoja de Trabajo para listado'!$AB$151:$BA$151,0)),0)+IFERROR(INDEX('Hoja de Trabajo para listado'!$BC$155:$CB$1048576,MATCH($A242,'Hoja de Trabajo para listado'!$BC$155:$BC$1048576,0),MATCH((CUADRO!F$4&amp;$E242),'Hoja de Trabajo para listado'!$BC$151:$CB$151,0)),0)+IFERROR(INDEX('Hoja de Trabajo para listado'!$DE$153:$DG$274,MATCH($A242,'Hoja de Trabajo para listado'!$DE$153:$DE$1048576,0),MATCH((CUADRO!F$4&amp;$E242),'Hoja de Trabajo para listado'!$DE$151:$DG$151,0)),0)+IFERROR(INDEX('Hoja de Trabajo para listado'!$CD$155:$DC$1048576,MATCH($A242,'Hoja de Trabajo para listado'!$CD$155:$CD$1048576,0),MATCH((CUADRO!F$4&amp;$E242),'Hoja de Trabajo para listado'!$CD$151:$DC$151,0)),0)</f>
        <v>0</v>
      </c>
      <c r="G242" s="243">
        <f ca="1">+IFERROR(INDEX('Hoja de Trabajo para listado'!$A$155:$Z$1048576,MATCH($A242,'Hoja de Trabajo para listado'!$A$155:$A$1048576,0),MATCH((CUADRO!G$4&amp;$E242),'Hoja de Trabajo para listado'!$A$151:$Z$151,0)),0)+IFERROR(INDEX('Hoja de Trabajo para listado'!$AB$155:$BA$1048576,MATCH($A242,'Hoja de Trabajo para listado'!$AB$155:$AB$1048576,0),MATCH((CUADRO!G$4&amp;$E242),'Hoja de Trabajo para listado'!$AB$151:$BA$151,0)),0)+IFERROR(INDEX('Hoja de Trabajo para listado'!$BC$155:$CB$1048576,MATCH($A242,'Hoja de Trabajo para listado'!$BC$155:$BC$1048576,0),MATCH((CUADRO!G$4&amp;$E242),'Hoja de Trabajo para listado'!$BC$151:$CB$151,0)),0)+IFERROR(INDEX('Hoja de Trabajo para listado'!$DE$153:$DG$274,MATCH($A242,'Hoja de Trabajo para listado'!$DE$153:$DE$1048576,0),MATCH((CUADRO!G$4&amp;$E242),'Hoja de Trabajo para listado'!$DE$151:$DG$151,0)),0)+IFERROR(INDEX('Hoja de Trabajo para listado'!$CD$155:$DC$1048576,MATCH($A242,'Hoja de Trabajo para listado'!$CD$155:$CD$1048576,0),MATCH((CUADRO!G$4&amp;$E242),'Hoja de Trabajo para listado'!$CD$151:$DC$151,0)),0)</f>
        <v>0</v>
      </c>
      <c r="H242" s="243">
        <f ca="1">+IFERROR(INDEX('Hoja de Trabajo para listado'!$A$155:$Z$1048576,MATCH($A242,'Hoja de Trabajo para listado'!$A$155:$A$1048576,0),MATCH((CUADRO!H$4&amp;$E242),'Hoja de Trabajo para listado'!$A$151:$Z$151,0)),0)+IFERROR(INDEX('Hoja de Trabajo para listado'!$AB$155:$BA$1048576,MATCH($A242,'Hoja de Trabajo para listado'!$AB$155:$AB$1048576,0),MATCH((CUADRO!H$4&amp;$E242),'Hoja de Trabajo para listado'!$AB$151:$BA$151,0)),0)+IFERROR(INDEX('Hoja de Trabajo para listado'!$BC$155:$CB$1048576,MATCH($A242,'Hoja de Trabajo para listado'!$BC$155:$BC$1048576,0),MATCH((CUADRO!H$4&amp;$E242),'Hoja de Trabajo para listado'!$BC$151:$CB$151,0)),0)+IFERROR(INDEX('Hoja de Trabajo para listado'!$DE$153:$DG$274,MATCH($A242,'Hoja de Trabajo para listado'!$DE$153:$DE$1048576,0),MATCH((CUADRO!H$4&amp;$E242),'Hoja de Trabajo para listado'!$DE$151:$DG$151,0)),0)+IFERROR(INDEX('Hoja de Trabajo para listado'!$CD$155:$DC$1048576,MATCH($A242,'Hoja de Trabajo para listado'!$CD$155:$CD$1048576,0),MATCH((CUADRO!H$4&amp;$E242),'Hoja de Trabajo para listado'!$CD$151:$DC$151,0)),0)</f>
        <v>2383.62</v>
      </c>
      <c r="I242" s="243">
        <f ca="1">+IFERROR(INDEX('Hoja de Trabajo para listado'!$A$155:$Z$1048576,MATCH($A242,'Hoja de Trabajo para listado'!$A$155:$A$1048576,0),MATCH((CUADRO!I$4&amp;$E242),'Hoja de Trabajo para listado'!$A$151:$Z$151,0)),0)+IFERROR(INDEX('Hoja de Trabajo para listado'!$AB$155:$BA$1048576,MATCH($A242,'Hoja de Trabajo para listado'!$AB$155:$AB$1048576,0),MATCH((CUADRO!I$4&amp;$E242),'Hoja de Trabajo para listado'!$AB$151:$BA$151,0)),0)+IFERROR(INDEX('Hoja de Trabajo para listado'!$BC$155:$CB$1048576,MATCH($A242,'Hoja de Trabajo para listado'!$BC$155:$BC$1048576,0),MATCH((CUADRO!I$4&amp;$E242),'Hoja de Trabajo para listado'!$BC$151:$CB$151,0)),0)+IFERROR(INDEX('Hoja de Trabajo para listado'!$DE$153:$DG$274,MATCH($A242,'Hoja de Trabajo para listado'!$DE$153:$DE$1048576,0),MATCH((CUADRO!I$4&amp;$E242),'Hoja de Trabajo para listado'!$DE$151:$DG$151,0)),0)+IFERROR(INDEX('Hoja de Trabajo para listado'!$CD$155:$DC$1048576,MATCH($A242,'Hoja de Trabajo para listado'!$CD$155:$CD$1048576,0),MATCH((CUADRO!I$4&amp;$E242),'Hoja de Trabajo para listado'!$CD$151:$DC$151,0)),0)</f>
        <v>0</v>
      </c>
      <c r="J242" s="243">
        <f ca="1">+IFERROR(INDEX('Hoja de Trabajo para listado'!$A$155:$Z$1048576,MATCH($A242,'Hoja de Trabajo para listado'!$A$155:$A$1048576,0),MATCH((CUADRO!J$4&amp;$E242),'Hoja de Trabajo para listado'!$A$151:$Z$151,0)),0)+IFERROR(INDEX('Hoja de Trabajo para listado'!$AB$155:$BA$1048576,MATCH($A242,'Hoja de Trabajo para listado'!$AB$155:$AB$1048576,0),MATCH((CUADRO!J$4&amp;$E242),'Hoja de Trabajo para listado'!$AB$151:$BA$151,0)),0)+IFERROR(INDEX('Hoja de Trabajo para listado'!$BC$155:$CB$1048576,MATCH($A242,'Hoja de Trabajo para listado'!$BC$155:$BC$1048576,0),MATCH((CUADRO!J$4&amp;$E242),'Hoja de Trabajo para listado'!$BC$151:$CB$151,0)),0)+IFERROR(INDEX('Hoja de Trabajo para listado'!$DE$153:$DG$274,MATCH($A242,'Hoja de Trabajo para listado'!$DE$153:$DE$1048576,0),MATCH((CUADRO!J$4&amp;$E242),'Hoja de Trabajo para listado'!$DE$151:$DG$151,0)),0)+IFERROR(INDEX('Hoja de Trabajo para listado'!$CD$155:$DC$1048576,MATCH($A242,'Hoja de Trabajo para listado'!$CD$155:$CD$1048576,0),MATCH((CUADRO!J$4&amp;$E242),'Hoja de Trabajo para listado'!$CD$151:$DC$151,0)),0)</f>
        <v>70602</v>
      </c>
      <c r="K242" s="243">
        <f ca="1">+IFERROR(INDEX('Hoja de Trabajo para listado'!$A$155:$Z$1048576,MATCH($A242,'Hoja de Trabajo para listado'!$A$155:$A$1048576,0),MATCH((CUADRO!K$4&amp;$E242),'Hoja de Trabajo para listado'!$A$151:$Z$151,0)),0)+IFERROR(INDEX('Hoja de Trabajo para listado'!$AB$155:$BA$1048576,MATCH($A242,'Hoja de Trabajo para listado'!$AB$155:$AB$1048576,0),MATCH((CUADRO!K$4&amp;$E242),'Hoja de Trabajo para listado'!$AB$151:$BA$151,0)),0)+IFERROR(INDEX('Hoja de Trabajo para listado'!$BC$155:$CB$1048576,MATCH($A242,'Hoja de Trabajo para listado'!$BC$155:$BC$1048576,0),MATCH((CUADRO!K$4&amp;$E242),'Hoja de Trabajo para listado'!$BC$151:$CB$151,0)),0)+IFERROR(INDEX('Hoja de Trabajo para listado'!$DE$153:$DG$274,MATCH($A242,'Hoja de Trabajo para listado'!$DE$153:$DE$1048576,0),MATCH((CUADRO!K$4&amp;$E242),'Hoja de Trabajo para listado'!$DE$151:$DG$151,0)),0)+IFERROR(INDEX('Hoja de Trabajo para listado'!$CD$155:$DC$1048576,MATCH($A242,'Hoja de Trabajo para listado'!$CD$155:$CD$1048576,0),MATCH((CUADRO!K$4&amp;$E242),'Hoja de Trabajo para listado'!$CD$151:$DC$151,0)),0)</f>
        <v>0</v>
      </c>
      <c r="L242" s="243">
        <f ca="1">+IFERROR(INDEX('Hoja de Trabajo para listado'!$A$155:$Z$1048576,MATCH($A242,'Hoja de Trabajo para listado'!$A$155:$A$1048576,0),MATCH((CUADRO!L$4&amp;$E242),'Hoja de Trabajo para listado'!$A$151:$Z$151,0)),0)+IFERROR(INDEX('Hoja de Trabajo para listado'!$AB$155:$BA$1048576,MATCH($A242,'Hoja de Trabajo para listado'!$AB$155:$AB$1048576,0),MATCH((CUADRO!L$4&amp;$E242),'Hoja de Trabajo para listado'!$AB$151:$BA$151,0)),0)+IFERROR(INDEX('Hoja de Trabajo para listado'!$BC$155:$CB$1048576,MATCH($A242,'Hoja de Trabajo para listado'!$BC$155:$BC$1048576,0),MATCH((CUADRO!L$4&amp;$E242),'Hoja de Trabajo para listado'!$BC$151:$CB$151,0)),0)+IFERROR(INDEX('Hoja de Trabajo para listado'!$DE$153:$DG$274,MATCH($A242,'Hoja de Trabajo para listado'!$DE$153:$DE$1048576,0),MATCH((CUADRO!L$4&amp;$E242),'Hoja de Trabajo para listado'!$DE$151:$DG$151,0)),0)+IFERROR(INDEX('Hoja de Trabajo para listado'!$CD$155:$DC$1048576,MATCH($A242,'Hoja de Trabajo para listado'!$CD$155:$CD$1048576,0),MATCH((CUADRO!L$4&amp;$E242),'Hoja de Trabajo para listado'!$CD$151:$DC$151,0)),0)</f>
        <v>0</v>
      </c>
      <c r="M242" s="243">
        <f ca="1">+IFERROR(INDEX('Hoja de Trabajo para listado'!$A$155:$Z$1048576,MATCH($A242,'Hoja de Trabajo para listado'!$A$155:$A$1048576,0),MATCH((CUADRO!M$4&amp;$E242),'Hoja de Trabajo para listado'!$A$151:$Z$151,0)),0)+IFERROR(INDEX('Hoja de Trabajo para listado'!$AB$155:$BA$1048576,MATCH($A242,'Hoja de Trabajo para listado'!$AB$155:$AB$1048576,0),MATCH((CUADRO!M$4&amp;$E242),'Hoja de Trabajo para listado'!$AB$151:$BA$151,0)),0)+IFERROR(INDEX('Hoja de Trabajo para listado'!$BC$155:$CB$1048576,MATCH($A242,'Hoja de Trabajo para listado'!$BC$155:$BC$1048576,0),MATCH((CUADRO!M$4&amp;$E242),'Hoja de Trabajo para listado'!$BC$151:$CB$151,0)),0)+IFERROR(INDEX('Hoja de Trabajo para listado'!$DE$153:$DG$274,MATCH($A242,'Hoja de Trabajo para listado'!$DE$153:$DE$1048576,0),MATCH((CUADRO!M$4&amp;$E242),'Hoja de Trabajo para listado'!$DE$151:$DG$151,0)),0)+IFERROR(INDEX('Hoja de Trabajo para listado'!$CD$155:$DC$1048576,MATCH($A242,'Hoja de Trabajo para listado'!$CD$155:$CD$1048576,0),MATCH((CUADRO!M$4&amp;$E242),'Hoja de Trabajo para listado'!$CD$151:$DC$151,0)),0)</f>
        <v>0</v>
      </c>
      <c r="N242" s="243">
        <f ca="1">+IFERROR(INDEX('Hoja de Trabajo para listado'!$A$155:$Z$1048576,MATCH($A242,'Hoja de Trabajo para listado'!$A$155:$A$1048576,0),MATCH((CUADRO!N$4&amp;$E242),'Hoja de Trabajo para listado'!$A$151:$Z$151,0)),0)+IFERROR(INDEX('Hoja de Trabajo para listado'!$AB$155:$BA$1048576,MATCH($A242,'Hoja de Trabajo para listado'!$AB$155:$AB$1048576,0),MATCH((CUADRO!N$4&amp;$E242),'Hoja de Trabajo para listado'!$AB$151:$BA$151,0)),0)+IFERROR(INDEX('Hoja de Trabajo para listado'!$BC$155:$CB$1048576,MATCH($A242,'Hoja de Trabajo para listado'!$BC$155:$BC$1048576,0),MATCH((CUADRO!N$4&amp;$E242),'Hoja de Trabajo para listado'!$BC$151:$CB$151,0)),0)+IFERROR(INDEX('Hoja de Trabajo para listado'!$DE$153:$DG$274,MATCH($A242,'Hoja de Trabajo para listado'!$DE$153:$DE$1048576,0),MATCH((CUADRO!N$4&amp;$E242),'Hoja de Trabajo para listado'!$DE$151:$DG$151,0)),0)+IFERROR(INDEX('Hoja de Trabajo para listado'!$CD$155:$DC$1048576,MATCH($A242,'Hoja de Trabajo para listado'!$CD$155:$CD$1048576,0),MATCH((CUADRO!N$4&amp;$E242),'Hoja de Trabajo para listado'!$CD$151:$DC$151,0)),0)</f>
        <v>0</v>
      </c>
      <c r="O242" s="243">
        <f ca="1">+IFERROR(INDEX('Hoja de Trabajo para listado'!$A$155:$Z$1048576,MATCH($A242,'Hoja de Trabajo para listado'!$A$155:$A$1048576,0),MATCH((CUADRO!O$4&amp;$E242),'Hoja de Trabajo para listado'!$A$151:$Z$151,0)),0)+IFERROR(INDEX('Hoja de Trabajo para listado'!$AB$155:$BA$1048576,MATCH($A242,'Hoja de Trabajo para listado'!$AB$155:$AB$1048576,0),MATCH((CUADRO!O$4&amp;$E242),'Hoja de Trabajo para listado'!$AB$151:$BA$151,0)),0)+IFERROR(INDEX('Hoja de Trabajo para listado'!$BC$155:$CB$1048576,MATCH($A242,'Hoja de Trabajo para listado'!$BC$155:$BC$1048576,0),MATCH((CUADRO!O$4&amp;$E242),'Hoja de Trabajo para listado'!$BC$151:$CB$151,0)),0)+IFERROR(INDEX('Hoja de Trabajo para listado'!$DE$153:$DG$274,MATCH($A242,'Hoja de Trabajo para listado'!$DE$153:$DE$1048576,0),MATCH((CUADRO!O$4&amp;$E242),'Hoja de Trabajo para listado'!$DE$151:$DG$151,0)),0)+IFERROR(INDEX('Hoja de Trabajo para listado'!$CD$155:$DC$1048576,MATCH($A242,'Hoja de Trabajo para listado'!$CD$155:$CD$1048576,0),MATCH((CUADRO!O$4&amp;$E242),'Hoja de Trabajo para listado'!$CD$151:$DC$151,0)),0)</f>
        <v>0</v>
      </c>
      <c r="P242" s="243">
        <f ca="1">+IFERROR(INDEX('Hoja de Trabajo para listado'!$A$155:$Z$1048576,MATCH($A242,'Hoja de Trabajo para listado'!$A$155:$A$1048576,0),MATCH((CUADRO!P$4&amp;$E242),'Hoja de Trabajo para listado'!$A$151:$Z$151,0)),0)+IFERROR(INDEX('Hoja de Trabajo para listado'!$AB$155:$BA$1048576,MATCH($A242,'Hoja de Trabajo para listado'!$AB$155:$AB$1048576,0),MATCH((CUADRO!P$4&amp;$E242),'Hoja de Trabajo para listado'!$AB$151:$BA$151,0)),0)+IFERROR(INDEX('Hoja de Trabajo para listado'!$BC$155:$CB$1048576,MATCH($A242,'Hoja de Trabajo para listado'!$BC$155:$BC$1048576,0),MATCH((CUADRO!P$4&amp;$E242),'Hoja de Trabajo para listado'!$BC$151:$CB$151,0)),0)+IFERROR(INDEX('Hoja de Trabajo para listado'!$DE$153:$DG$274,MATCH($A242,'Hoja de Trabajo para listado'!$DE$153:$DE$1048576,0),MATCH((CUADRO!P$4&amp;$E242),'Hoja de Trabajo para listado'!$DE$151:$DG$151,0)),0)+IFERROR(INDEX('Hoja de Trabajo para listado'!$CD$155:$DC$1048576,MATCH($A242,'Hoja de Trabajo para listado'!$CD$155:$CD$1048576,0),MATCH((CUADRO!P$4&amp;$E242),'Hoja de Trabajo para listado'!$CD$151:$DC$151,0)),0)</f>
        <v>0</v>
      </c>
      <c r="Q242" s="243">
        <f ca="1">+IFERROR(INDEX('Hoja de Trabajo para listado'!$A$155:$Z$1048576,MATCH($A242,'Hoja de Trabajo para listado'!$A$155:$A$1048576,0),MATCH((CUADRO!Q$4&amp;$E242),'Hoja de Trabajo para listado'!$A$151:$Z$151,0)),0)+IFERROR(INDEX('Hoja de Trabajo para listado'!$AB$155:$BA$1048576,MATCH($A242,'Hoja de Trabajo para listado'!$AB$155:$AB$1048576,0),MATCH((CUADRO!Q$4&amp;$E242),'Hoja de Trabajo para listado'!$AB$151:$BA$151,0)),0)+IFERROR(INDEX('Hoja de Trabajo para listado'!$BC$155:$CB$1048576,MATCH($A242,'Hoja de Trabajo para listado'!$BC$155:$BC$1048576,0),MATCH((CUADRO!Q$4&amp;$E242),'Hoja de Trabajo para listado'!$BC$151:$CB$151,0)),0)+IFERROR(INDEX('Hoja de Trabajo para listado'!$DE$153:$DG$274,MATCH($A242,'Hoja de Trabajo para listado'!$DE$153:$DE$1048576,0),MATCH((CUADRO!Q$4&amp;$E242),'Hoja de Trabajo para listado'!$DE$151:$DG$151,0)),0)+IFERROR(INDEX('Hoja de Trabajo para listado'!$CD$155:$DC$1048576,MATCH($A242,'Hoja de Trabajo para listado'!$CD$155:$CD$1048576,0),MATCH((CUADRO!Q$4&amp;$E242),'Hoja de Trabajo para listado'!$CD$151:$DC$151,0)),0)</f>
        <v>0</v>
      </c>
      <c r="R242" s="243">
        <f t="shared" ca="1" si="6"/>
        <v>72985.62</v>
      </c>
      <c r="S242" s="243">
        <f ca="1">+R241+R242</f>
        <v>72985.62</v>
      </c>
      <c r="T242" s="243">
        <f ca="1">+S242</f>
        <v>72985.62</v>
      </c>
      <c r="U242" s="242">
        <f t="shared" si="7"/>
        <v>2</v>
      </c>
    </row>
    <row r="243" spans="1:21" ht="15" customHeight="1">
      <c r="A243" s="354">
        <v>340</v>
      </c>
      <c r="B243" s="381">
        <f>+A243</f>
        <v>340</v>
      </c>
      <c r="C243" s="245" t="str">
        <f>+VLOOKUP(A243,bd_lista!$A$3:$C$592,3,FALSE)</f>
        <v>Servicio General de Identificación Personal</v>
      </c>
      <c r="D243" s="383" t="str">
        <f>+C243</f>
        <v>Servicio General de Identificación Personal</v>
      </c>
      <c r="E243" s="245" t="s">
        <v>683</v>
      </c>
      <c r="F243" s="241">
        <f ca="1">+IFERROR(INDEX('Hoja de Trabajo para listado'!$A$155:$Z$1048576,MATCH($A243,'Hoja de Trabajo para listado'!$A$155:$A$1048576,0),MATCH((CUADRO!F$4&amp;$E243),'Hoja de Trabajo para listado'!$A$151:$Z$151,0)),0)+IFERROR(INDEX('Hoja de Trabajo para listado'!$AB$155:$BA$1048576,MATCH($A243,'Hoja de Trabajo para listado'!$AB$155:$AB$1048576,0),MATCH((CUADRO!F$4&amp;$E243),'Hoja de Trabajo para listado'!$AB$151:$BA$151,0)),0)+IFERROR(INDEX('Hoja de Trabajo para listado'!$BC$155:$CB$1048576,MATCH($A243,'Hoja de Trabajo para listado'!$BC$155:$BC$1048576,0),MATCH((CUADRO!F$4&amp;$E243),'Hoja de Trabajo para listado'!$BC$151:$CB$151,0)),0)+IFERROR(INDEX('Hoja de Trabajo para listado'!$DE$153:$DG$274,MATCH($A243,'Hoja de Trabajo para listado'!$DE$153:$DE$1048576,0),MATCH((CUADRO!F$4&amp;$E243),'Hoja de Trabajo para listado'!$DE$151:$DG$151,0)),0)+IFERROR(INDEX('Hoja de Trabajo para listado'!$CD$155:$DC$1048576,MATCH($A243,'Hoja de Trabajo para listado'!$CD$155:$CD$1048576,0),MATCH((CUADRO!F$4&amp;$E243),'Hoja de Trabajo para listado'!$CD$151:$DC$151,0)),0)</f>
        <v>0</v>
      </c>
      <c r="G243" s="241">
        <f ca="1">+IFERROR(INDEX('Hoja de Trabajo para listado'!$A$155:$Z$1048576,MATCH($A243,'Hoja de Trabajo para listado'!$A$155:$A$1048576,0),MATCH((CUADRO!G$4&amp;$E243),'Hoja de Trabajo para listado'!$A$151:$Z$151,0)),0)+IFERROR(INDEX('Hoja de Trabajo para listado'!$AB$155:$BA$1048576,MATCH($A243,'Hoja de Trabajo para listado'!$AB$155:$AB$1048576,0),MATCH((CUADRO!G$4&amp;$E243),'Hoja de Trabajo para listado'!$AB$151:$BA$151,0)),0)+IFERROR(INDEX('Hoja de Trabajo para listado'!$BC$155:$CB$1048576,MATCH($A243,'Hoja de Trabajo para listado'!$BC$155:$BC$1048576,0),MATCH((CUADRO!G$4&amp;$E243),'Hoja de Trabajo para listado'!$BC$151:$CB$151,0)),0)+IFERROR(INDEX('Hoja de Trabajo para listado'!$DE$153:$DG$274,MATCH($A243,'Hoja de Trabajo para listado'!$DE$153:$DE$1048576,0),MATCH((CUADRO!G$4&amp;$E243),'Hoja de Trabajo para listado'!$DE$151:$DG$151,0)),0)+IFERROR(INDEX('Hoja de Trabajo para listado'!$CD$155:$DC$1048576,MATCH($A243,'Hoja de Trabajo para listado'!$CD$155:$CD$1048576,0),MATCH((CUADRO!G$4&amp;$E243),'Hoja de Trabajo para listado'!$CD$151:$DC$151,0)),0)</f>
        <v>0</v>
      </c>
      <c r="H243" s="241">
        <f ca="1">+IFERROR(INDEX('Hoja de Trabajo para listado'!$A$155:$Z$1048576,MATCH($A243,'Hoja de Trabajo para listado'!$A$155:$A$1048576,0),MATCH((CUADRO!H$4&amp;$E243),'Hoja de Trabajo para listado'!$A$151:$Z$151,0)),0)+IFERROR(INDEX('Hoja de Trabajo para listado'!$AB$155:$BA$1048576,MATCH($A243,'Hoja de Trabajo para listado'!$AB$155:$AB$1048576,0),MATCH((CUADRO!H$4&amp;$E243),'Hoja de Trabajo para listado'!$AB$151:$BA$151,0)),0)+IFERROR(INDEX('Hoja de Trabajo para listado'!$BC$155:$CB$1048576,MATCH($A243,'Hoja de Trabajo para listado'!$BC$155:$BC$1048576,0),MATCH((CUADRO!H$4&amp;$E243),'Hoja de Trabajo para listado'!$BC$151:$CB$151,0)),0)+IFERROR(INDEX('Hoja de Trabajo para listado'!$DE$153:$DG$274,MATCH($A243,'Hoja de Trabajo para listado'!$DE$153:$DE$1048576,0),MATCH((CUADRO!H$4&amp;$E243),'Hoja de Trabajo para listado'!$DE$151:$DG$151,0)),0)+IFERROR(INDEX('Hoja de Trabajo para listado'!$CD$155:$DC$1048576,MATCH($A243,'Hoja de Trabajo para listado'!$CD$155:$CD$1048576,0),MATCH((CUADRO!H$4&amp;$E243),'Hoja de Trabajo para listado'!$CD$151:$DC$151,0)),0)</f>
        <v>0</v>
      </c>
      <c r="I243" s="241">
        <f ca="1">+IFERROR(INDEX('Hoja de Trabajo para listado'!$A$155:$Z$1048576,MATCH($A243,'Hoja de Trabajo para listado'!$A$155:$A$1048576,0),MATCH((CUADRO!I$4&amp;$E243),'Hoja de Trabajo para listado'!$A$151:$Z$151,0)),0)+IFERROR(INDEX('Hoja de Trabajo para listado'!$AB$155:$BA$1048576,MATCH($A243,'Hoja de Trabajo para listado'!$AB$155:$AB$1048576,0),MATCH((CUADRO!I$4&amp;$E243),'Hoja de Trabajo para listado'!$AB$151:$BA$151,0)),0)+IFERROR(INDEX('Hoja de Trabajo para listado'!$BC$155:$CB$1048576,MATCH($A243,'Hoja de Trabajo para listado'!$BC$155:$BC$1048576,0),MATCH((CUADRO!I$4&amp;$E243),'Hoja de Trabajo para listado'!$BC$151:$CB$151,0)),0)+IFERROR(INDEX('Hoja de Trabajo para listado'!$DE$153:$DG$274,MATCH($A243,'Hoja de Trabajo para listado'!$DE$153:$DE$1048576,0),MATCH((CUADRO!I$4&amp;$E243),'Hoja de Trabajo para listado'!$DE$151:$DG$151,0)),0)+IFERROR(INDEX('Hoja de Trabajo para listado'!$CD$155:$DC$1048576,MATCH($A243,'Hoja de Trabajo para listado'!$CD$155:$CD$1048576,0),MATCH((CUADRO!I$4&amp;$E243),'Hoja de Trabajo para listado'!$CD$151:$DC$151,0)),0)</f>
        <v>0</v>
      </c>
      <c r="J243" s="241">
        <f ca="1">+IFERROR(INDEX('Hoja de Trabajo para listado'!$A$155:$Z$1048576,MATCH($A243,'Hoja de Trabajo para listado'!$A$155:$A$1048576,0),MATCH((CUADRO!J$4&amp;$E243),'Hoja de Trabajo para listado'!$A$151:$Z$151,0)),0)+IFERROR(INDEX('Hoja de Trabajo para listado'!$AB$155:$BA$1048576,MATCH($A243,'Hoja de Trabajo para listado'!$AB$155:$AB$1048576,0),MATCH((CUADRO!J$4&amp;$E243),'Hoja de Trabajo para listado'!$AB$151:$BA$151,0)),0)+IFERROR(INDEX('Hoja de Trabajo para listado'!$BC$155:$CB$1048576,MATCH($A243,'Hoja de Trabajo para listado'!$BC$155:$BC$1048576,0),MATCH((CUADRO!J$4&amp;$E243),'Hoja de Trabajo para listado'!$BC$151:$CB$151,0)),0)+IFERROR(INDEX('Hoja de Trabajo para listado'!$DE$153:$DG$274,MATCH($A243,'Hoja de Trabajo para listado'!$DE$153:$DE$1048576,0),MATCH((CUADRO!J$4&amp;$E243),'Hoja de Trabajo para listado'!$DE$151:$DG$151,0)),0)+IFERROR(INDEX('Hoja de Trabajo para listado'!$CD$155:$DC$1048576,MATCH($A243,'Hoja de Trabajo para listado'!$CD$155:$CD$1048576,0),MATCH((CUADRO!J$4&amp;$E243),'Hoja de Trabajo para listado'!$CD$151:$DC$151,0)),0)</f>
        <v>640</v>
      </c>
      <c r="K243" s="241">
        <f ca="1">+IFERROR(INDEX('Hoja de Trabajo para listado'!$A$155:$Z$1048576,MATCH($A243,'Hoja de Trabajo para listado'!$A$155:$A$1048576,0),MATCH((CUADRO!K$4&amp;$E243),'Hoja de Trabajo para listado'!$A$151:$Z$151,0)),0)+IFERROR(INDEX('Hoja de Trabajo para listado'!$AB$155:$BA$1048576,MATCH($A243,'Hoja de Trabajo para listado'!$AB$155:$AB$1048576,0),MATCH((CUADRO!K$4&amp;$E243),'Hoja de Trabajo para listado'!$AB$151:$BA$151,0)),0)+IFERROR(INDEX('Hoja de Trabajo para listado'!$BC$155:$CB$1048576,MATCH($A243,'Hoja de Trabajo para listado'!$BC$155:$BC$1048576,0),MATCH((CUADRO!K$4&amp;$E243),'Hoja de Trabajo para listado'!$BC$151:$CB$151,0)),0)+IFERROR(INDEX('Hoja de Trabajo para listado'!$DE$153:$DG$274,MATCH($A243,'Hoja de Trabajo para listado'!$DE$153:$DE$1048576,0),MATCH((CUADRO!K$4&amp;$E243),'Hoja de Trabajo para listado'!$DE$151:$DG$151,0)),0)+IFERROR(INDEX('Hoja de Trabajo para listado'!$CD$155:$DC$1048576,MATCH($A243,'Hoja de Trabajo para listado'!$CD$155:$CD$1048576,0),MATCH((CUADRO!K$4&amp;$E243),'Hoja de Trabajo para listado'!$CD$151:$DC$151,0)),0)</f>
        <v>0</v>
      </c>
      <c r="L243" s="241">
        <f ca="1">+IFERROR(INDEX('Hoja de Trabajo para listado'!$A$155:$Z$1048576,MATCH($A243,'Hoja de Trabajo para listado'!$A$155:$A$1048576,0),MATCH((CUADRO!L$4&amp;$E243),'Hoja de Trabajo para listado'!$A$151:$Z$151,0)),0)+IFERROR(INDEX('Hoja de Trabajo para listado'!$AB$155:$BA$1048576,MATCH($A243,'Hoja de Trabajo para listado'!$AB$155:$AB$1048576,0),MATCH((CUADRO!L$4&amp;$E243),'Hoja de Trabajo para listado'!$AB$151:$BA$151,0)),0)+IFERROR(INDEX('Hoja de Trabajo para listado'!$BC$155:$CB$1048576,MATCH($A243,'Hoja de Trabajo para listado'!$BC$155:$BC$1048576,0),MATCH((CUADRO!L$4&amp;$E243),'Hoja de Trabajo para listado'!$BC$151:$CB$151,0)),0)+IFERROR(INDEX('Hoja de Trabajo para listado'!$DE$153:$DG$274,MATCH($A243,'Hoja de Trabajo para listado'!$DE$153:$DE$1048576,0),MATCH((CUADRO!L$4&amp;$E243),'Hoja de Trabajo para listado'!$DE$151:$DG$151,0)),0)+IFERROR(INDEX('Hoja de Trabajo para listado'!$CD$155:$DC$1048576,MATCH($A243,'Hoja de Trabajo para listado'!$CD$155:$CD$1048576,0),MATCH((CUADRO!L$4&amp;$E243),'Hoja de Trabajo para listado'!$CD$151:$DC$151,0)),0)</f>
        <v>0</v>
      </c>
      <c r="M243" s="241">
        <f ca="1">+IFERROR(INDEX('Hoja de Trabajo para listado'!$A$155:$Z$1048576,MATCH($A243,'Hoja de Trabajo para listado'!$A$155:$A$1048576,0),MATCH((CUADRO!M$4&amp;$E243),'Hoja de Trabajo para listado'!$A$151:$Z$151,0)),0)+IFERROR(INDEX('Hoja de Trabajo para listado'!$AB$155:$BA$1048576,MATCH($A243,'Hoja de Trabajo para listado'!$AB$155:$AB$1048576,0),MATCH((CUADRO!M$4&amp;$E243),'Hoja de Trabajo para listado'!$AB$151:$BA$151,0)),0)+IFERROR(INDEX('Hoja de Trabajo para listado'!$BC$155:$CB$1048576,MATCH($A243,'Hoja de Trabajo para listado'!$BC$155:$BC$1048576,0),MATCH((CUADRO!M$4&amp;$E243),'Hoja de Trabajo para listado'!$BC$151:$CB$151,0)),0)+IFERROR(INDEX('Hoja de Trabajo para listado'!$DE$153:$DG$274,MATCH($A243,'Hoja de Trabajo para listado'!$DE$153:$DE$1048576,0),MATCH((CUADRO!M$4&amp;$E243),'Hoja de Trabajo para listado'!$DE$151:$DG$151,0)),0)+IFERROR(INDEX('Hoja de Trabajo para listado'!$CD$155:$DC$1048576,MATCH($A243,'Hoja de Trabajo para listado'!$CD$155:$CD$1048576,0),MATCH((CUADRO!M$4&amp;$E243),'Hoja de Trabajo para listado'!$CD$151:$DC$151,0)),0)</f>
        <v>0</v>
      </c>
      <c r="N243" s="241">
        <f ca="1">+IFERROR(INDEX('Hoja de Trabajo para listado'!$A$155:$Z$1048576,MATCH($A243,'Hoja de Trabajo para listado'!$A$155:$A$1048576,0),MATCH((CUADRO!N$4&amp;$E243),'Hoja de Trabajo para listado'!$A$151:$Z$151,0)),0)+IFERROR(INDEX('Hoja de Trabajo para listado'!$AB$155:$BA$1048576,MATCH($A243,'Hoja de Trabajo para listado'!$AB$155:$AB$1048576,0),MATCH((CUADRO!N$4&amp;$E243),'Hoja de Trabajo para listado'!$AB$151:$BA$151,0)),0)+IFERROR(INDEX('Hoja de Trabajo para listado'!$BC$155:$CB$1048576,MATCH($A243,'Hoja de Trabajo para listado'!$BC$155:$BC$1048576,0),MATCH((CUADRO!N$4&amp;$E243),'Hoja de Trabajo para listado'!$BC$151:$CB$151,0)),0)+IFERROR(INDEX('Hoja de Trabajo para listado'!$DE$153:$DG$274,MATCH($A243,'Hoja de Trabajo para listado'!$DE$153:$DE$1048576,0),MATCH((CUADRO!N$4&amp;$E243),'Hoja de Trabajo para listado'!$DE$151:$DG$151,0)),0)+IFERROR(INDEX('Hoja de Trabajo para listado'!$CD$155:$DC$1048576,MATCH($A243,'Hoja de Trabajo para listado'!$CD$155:$CD$1048576,0),MATCH((CUADRO!N$4&amp;$E243),'Hoja de Trabajo para listado'!$CD$151:$DC$151,0)),0)</f>
        <v>0</v>
      </c>
      <c r="O243" s="241">
        <f ca="1">+IFERROR(INDEX('Hoja de Trabajo para listado'!$A$155:$Z$1048576,MATCH($A243,'Hoja de Trabajo para listado'!$A$155:$A$1048576,0),MATCH((CUADRO!O$4&amp;$E243),'Hoja de Trabajo para listado'!$A$151:$Z$151,0)),0)+IFERROR(INDEX('Hoja de Trabajo para listado'!$AB$155:$BA$1048576,MATCH($A243,'Hoja de Trabajo para listado'!$AB$155:$AB$1048576,0),MATCH((CUADRO!O$4&amp;$E243),'Hoja de Trabajo para listado'!$AB$151:$BA$151,0)),0)+IFERROR(INDEX('Hoja de Trabajo para listado'!$BC$155:$CB$1048576,MATCH($A243,'Hoja de Trabajo para listado'!$BC$155:$BC$1048576,0),MATCH((CUADRO!O$4&amp;$E243),'Hoja de Trabajo para listado'!$BC$151:$CB$151,0)),0)+IFERROR(INDEX('Hoja de Trabajo para listado'!$DE$153:$DG$274,MATCH($A243,'Hoja de Trabajo para listado'!$DE$153:$DE$1048576,0),MATCH((CUADRO!O$4&amp;$E243),'Hoja de Trabajo para listado'!$DE$151:$DG$151,0)),0)+IFERROR(INDEX('Hoja de Trabajo para listado'!$CD$155:$DC$1048576,MATCH($A243,'Hoja de Trabajo para listado'!$CD$155:$CD$1048576,0),MATCH((CUADRO!O$4&amp;$E243),'Hoja de Trabajo para listado'!$CD$151:$DC$151,0)),0)</f>
        <v>0</v>
      </c>
      <c r="P243" s="241">
        <f ca="1">+IFERROR(INDEX('Hoja de Trabajo para listado'!$A$155:$Z$1048576,MATCH($A243,'Hoja de Trabajo para listado'!$A$155:$A$1048576,0),MATCH((CUADRO!P$4&amp;$E243),'Hoja de Trabajo para listado'!$A$151:$Z$151,0)),0)+IFERROR(INDEX('Hoja de Trabajo para listado'!$AB$155:$BA$1048576,MATCH($A243,'Hoja de Trabajo para listado'!$AB$155:$AB$1048576,0),MATCH((CUADRO!P$4&amp;$E243),'Hoja de Trabajo para listado'!$AB$151:$BA$151,0)),0)+IFERROR(INDEX('Hoja de Trabajo para listado'!$BC$155:$CB$1048576,MATCH($A243,'Hoja de Trabajo para listado'!$BC$155:$BC$1048576,0),MATCH((CUADRO!P$4&amp;$E243),'Hoja de Trabajo para listado'!$BC$151:$CB$151,0)),0)+IFERROR(INDEX('Hoja de Trabajo para listado'!$DE$153:$DG$274,MATCH($A243,'Hoja de Trabajo para listado'!$DE$153:$DE$1048576,0),MATCH((CUADRO!P$4&amp;$E243),'Hoja de Trabajo para listado'!$DE$151:$DG$151,0)),0)+IFERROR(INDEX('Hoja de Trabajo para listado'!$CD$155:$DC$1048576,MATCH($A243,'Hoja de Trabajo para listado'!$CD$155:$CD$1048576,0),MATCH((CUADRO!P$4&amp;$E243),'Hoja de Trabajo para listado'!$CD$151:$DC$151,0)),0)</f>
        <v>0</v>
      </c>
      <c r="Q243" s="262">
        <f ca="1">+IFERROR(INDEX('Hoja de Trabajo para listado'!$A$155:$Z$1048576,MATCH($A243,'Hoja de Trabajo para listado'!$A$155:$A$1048576,0),MATCH((CUADRO!Q$4&amp;$E243),'Hoja de Trabajo para listado'!$A$151:$Z$151,0)),0)+IFERROR(INDEX('Hoja de Trabajo para listado'!$AB$155:$BA$1048576,MATCH($A243,'Hoja de Trabajo para listado'!$AB$155:$AB$1048576,0),MATCH((CUADRO!Q$4&amp;$E243),'Hoja de Trabajo para listado'!$AB$151:$BA$151,0)),0)+IFERROR(INDEX('Hoja de Trabajo para listado'!$BC$155:$CB$1048576,MATCH($A243,'Hoja de Trabajo para listado'!$BC$155:$BC$1048576,0),MATCH((CUADRO!Q$4&amp;$E243),'Hoja de Trabajo para listado'!$BC$151:$CB$151,0)),0)+IFERROR(INDEX('Hoja de Trabajo para listado'!$DE$153:$DG$274,MATCH($A243,'Hoja de Trabajo para listado'!$DE$153:$DE$1048576,0),MATCH((CUADRO!Q$4&amp;$E243),'Hoja de Trabajo para listado'!$DE$151:$DG$151,0)),0)+IFERROR(INDEX('Hoja de Trabajo para listado'!$CD$155:$DC$1048576,MATCH($A243,'Hoja de Trabajo para listado'!$CD$155:$CD$1048576,0),MATCH((CUADRO!Q$4&amp;$E243),'Hoja de Trabajo para listado'!$CD$151:$DC$151,0)),0)</f>
        <v>0</v>
      </c>
      <c r="R243" s="241">
        <f t="shared" ca="1" si="6"/>
        <v>640</v>
      </c>
      <c r="S243" s="241"/>
      <c r="T243" s="241">
        <f ca="1">+T244</f>
        <v>654187.62</v>
      </c>
      <c r="U243" s="240">
        <f t="shared" si="7"/>
        <v>1</v>
      </c>
    </row>
    <row r="244" spans="1:21" ht="15" customHeight="1">
      <c r="A244" s="353">
        <v>340</v>
      </c>
      <c r="B244" s="382"/>
      <c r="C244" s="305" t="str">
        <f>+VLOOKUP(A244,bd_lista!$A$3:$C$592,3,FALSE)</f>
        <v>Servicio General de Identificación Personal</v>
      </c>
      <c r="D244" s="384"/>
      <c r="E244" s="305" t="s">
        <v>684</v>
      </c>
      <c r="F244" s="243">
        <f ca="1">+IFERROR(INDEX('Hoja de Trabajo para listado'!$A$155:$Z$1048576,MATCH($A244,'Hoja de Trabajo para listado'!$A$155:$A$1048576,0),MATCH((CUADRO!F$4&amp;$E244),'Hoja de Trabajo para listado'!$A$151:$Z$151,0)),0)+IFERROR(INDEX('Hoja de Trabajo para listado'!$AB$155:$BA$1048576,MATCH($A244,'Hoja de Trabajo para listado'!$AB$155:$AB$1048576,0),MATCH((CUADRO!F$4&amp;$E244),'Hoja de Trabajo para listado'!$AB$151:$BA$151,0)),0)+IFERROR(INDEX('Hoja de Trabajo para listado'!$BC$155:$CB$1048576,MATCH($A244,'Hoja de Trabajo para listado'!$BC$155:$BC$1048576,0),MATCH((CUADRO!F$4&amp;$E244),'Hoja de Trabajo para listado'!$BC$151:$CB$151,0)),0)+IFERROR(INDEX('Hoja de Trabajo para listado'!$DE$153:$DG$274,MATCH($A244,'Hoja de Trabajo para listado'!$DE$153:$DE$1048576,0),MATCH((CUADRO!F$4&amp;$E244),'Hoja de Trabajo para listado'!$DE$151:$DG$151,0)),0)+IFERROR(INDEX('Hoja de Trabajo para listado'!$CD$155:$DC$1048576,MATCH($A244,'Hoja de Trabajo para listado'!$CD$155:$CD$1048576,0),MATCH((CUADRO!F$4&amp;$E244),'Hoja de Trabajo para listado'!$CD$151:$DC$151,0)),0)</f>
        <v>0</v>
      </c>
      <c r="G244" s="243">
        <f ca="1">+IFERROR(INDEX('Hoja de Trabajo para listado'!$A$155:$Z$1048576,MATCH($A244,'Hoja de Trabajo para listado'!$A$155:$A$1048576,0),MATCH((CUADRO!G$4&amp;$E244),'Hoja de Trabajo para listado'!$A$151:$Z$151,0)),0)+IFERROR(INDEX('Hoja de Trabajo para listado'!$AB$155:$BA$1048576,MATCH($A244,'Hoja de Trabajo para listado'!$AB$155:$AB$1048576,0),MATCH((CUADRO!G$4&amp;$E244),'Hoja de Trabajo para listado'!$AB$151:$BA$151,0)),0)+IFERROR(INDEX('Hoja de Trabajo para listado'!$BC$155:$CB$1048576,MATCH($A244,'Hoja de Trabajo para listado'!$BC$155:$BC$1048576,0),MATCH((CUADRO!G$4&amp;$E244),'Hoja de Trabajo para listado'!$BC$151:$CB$151,0)),0)+IFERROR(INDEX('Hoja de Trabajo para listado'!$DE$153:$DG$274,MATCH($A244,'Hoja de Trabajo para listado'!$DE$153:$DE$1048576,0),MATCH((CUADRO!G$4&amp;$E244),'Hoja de Trabajo para listado'!$DE$151:$DG$151,0)),0)+IFERROR(INDEX('Hoja de Trabajo para listado'!$CD$155:$DC$1048576,MATCH($A244,'Hoja de Trabajo para listado'!$CD$155:$CD$1048576,0),MATCH((CUADRO!G$4&amp;$E244),'Hoja de Trabajo para listado'!$CD$151:$DC$151,0)),0)</f>
        <v>0</v>
      </c>
      <c r="H244" s="243">
        <f ca="1">+IFERROR(INDEX('Hoja de Trabajo para listado'!$A$155:$Z$1048576,MATCH($A244,'Hoja de Trabajo para listado'!$A$155:$A$1048576,0),MATCH((CUADRO!H$4&amp;$E244),'Hoja de Trabajo para listado'!$A$151:$Z$151,0)),0)+IFERROR(INDEX('Hoja de Trabajo para listado'!$AB$155:$BA$1048576,MATCH($A244,'Hoja de Trabajo para listado'!$AB$155:$AB$1048576,0),MATCH((CUADRO!H$4&amp;$E244),'Hoja de Trabajo para listado'!$AB$151:$BA$151,0)),0)+IFERROR(INDEX('Hoja de Trabajo para listado'!$BC$155:$CB$1048576,MATCH($A244,'Hoja de Trabajo para listado'!$BC$155:$BC$1048576,0),MATCH((CUADRO!H$4&amp;$E244),'Hoja de Trabajo para listado'!$BC$151:$CB$151,0)),0)+IFERROR(INDEX('Hoja de Trabajo para listado'!$DE$153:$DG$274,MATCH($A244,'Hoja de Trabajo para listado'!$DE$153:$DE$1048576,0),MATCH((CUADRO!H$4&amp;$E244),'Hoja de Trabajo para listado'!$DE$151:$DG$151,0)),0)+IFERROR(INDEX('Hoja de Trabajo para listado'!$CD$155:$DC$1048576,MATCH($A244,'Hoja de Trabajo para listado'!$CD$155:$CD$1048576,0),MATCH((CUADRO!H$4&amp;$E244),'Hoja de Trabajo para listado'!$CD$151:$DC$151,0)),0)</f>
        <v>0</v>
      </c>
      <c r="I244" s="243">
        <f ca="1">+IFERROR(INDEX('Hoja de Trabajo para listado'!$A$155:$Z$1048576,MATCH($A244,'Hoja de Trabajo para listado'!$A$155:$A$1048576,0),MATCH((CUADRO!I$4&amp;$E244),'Hoja de Trabajo para listado'!$A$151:$Z$151,0)),0)+IFERROR(INDEX('Hoja de Trabajo para listado'!$AB$155:$BA$1048576,MATCH($A244,'Hoja de Trabajo para listado'!$AB$155:$AB$1048576,0),MATCH((CUADRO!I$4&amp;$E244),'Hoja de Trabajo para listado'!$AB$151:$BA$151,0)),0)+IFERROR(INDEX('Hoja de Trabajo para listado'!$BC$155:$CB$1048576,MATCH($A244,'Hoja de Trabajo para listado'!$BC$155:$BC$1048576,0),MATCH((CUADRO!I$4&amp;$E244),'Hoja de Trabajo para listado'!$BC$151:$CB$151,0)),0)+IFERROR(INDEX('Hoja de Trabajo para listado'!$DE$153:$DG$274,MATCH($A244,'Hoja de Trabajo para listado'!$DE$153:$DE$1048576,0),MATCH((CUADRO!I$4&amp;$E244),'Hoja de Trabajo para listado'!$DE$151:$DG$151,0)),0)+IFERROR(INDEX('Hoja de Trabajo para listado'!$CD$155:$DC$1048576,MATCH($A244,'Hoja de Trabajo para listado'!$CD$155:$CD$1048576,0),MATCH((CUADRO!I$4&amp;$E244),'Hoja de Trabajo para listado'!$CD$151:$DC$151,0)),0)</f>
        <v>0</v>
      </c>
      <c r="J244" s="243">
        <f ca="1">+IFERROR(INDEX('Hoja de Trabajo para listado'!$A$155:$Z$1048576,MATCH($A244,'Hoja de Trabajo para listado'!$A$155:$A$1048576,0),MATCH((CUADRO!J$4&amp;$E244),'Hoja de Trabajo para listado'!$A$151:$Z$151,0)),0)+IFERROR(INDEX('Hoja de Trabajo para listado'!$AB$155:$BA$1048576,MATCH($A244,'Hoja de Trabajo para listado'!$AB$155:$AB$1048576,0),MATCH((CUADRO!J$4&amp;$E244),'Hoja de Trabajo para listado'!$AB$151:$BA$151,0)),0)+IFERROR(INDEX('Hoja de Trabajo para listado'!$BC$155:$CB$1048576,MATCH($A244,'Hoja de Trabajo para listado'!$BC$155:$BC$1048576,0),MATCH((CUADRO!J$4&amp;$E244),'Hoja de Trabajo para listado'!$BC$151:$CB$151,0)),0)+IFERROR(INDEX('Hoja de Trabajo para listado'!$DE$153:$DG$274,MATCH($A244,'Hoja de Trabajo para listado'!$DE$153:$DE$1048576,0),MATCH((CUADRO!J$4&amp;$E244),'Hoja de Trabajo para listado'!$DE$151:$DG$151,0)),0)+IFERROR(INDEX('Hoja de Trabajo para listado'!$CD$155:$DC$1048576,MATCH($A244,'Hoja de Trabajo para listado'!$CD$155:$CD$1048576,0),MATCH((CUADRO!J$4&amp;$E244),'Hoja de Trabajo para listado'!$CD$151:$DC$151,0)),0)</f>
        <v>653547.62</v>
      </c>
      <c r="K244" s="243">
        <f ca="1">+IFERROR(INDEX('Hoja de Trabajo para listado'!$A$155:$Z$1048576,MATCH($A244,'Hoja de Trabajo para listado'!$A$155:$A$1048576,0),MATCH((CUADRO!K$4&amp;$E244),'Hoja de Trabajo para listado'!$A$151:$Z$151,0)),0)+IFERROR(INDEX('Hoja de Trabajo para listado'!$AB$155:$BA$1048576,MATCH($A244,'Hoja de Trabajo para listado'!$AB$155:$AB$1048576,0),MATCH((CUADRO!K$4&amp;$E244),'Hoja de Trabajo para listado'!$AB$151:$BA$151,0)),0)+IFERROR(INDEX('Hoja de Trabajo para listado'!$BC$155:$CB$1048576,MATCH($A244,'Hoja de Trabajo para listado'!$BC$155:$BC$1048576,0),MATCH((CUADRO!K$4&amp;$E244),'Hoja de Trabajo para listado'!$BC$151:$CB$151,0)),0)+IFERROR(INDEX('Hoja de Trabajo para listado'!$DE$153:$DG$274,MATCH($A244,'Hoja de Trabajo para listado'!$DE$153:$DE$1048576,0),MATCH((CUADRO!K$4&amp;$E244),'Hoja de Trabajo para listado'!$DE$151:$DG$151,0)),0)+IFERROR(INDEX('Hoja de Trabajo para listado'!$CD$155:$DC$1048576,MATCH($A244,'Hoja de Trabajo para listado'!$CD$155:$CD$1048576,0),MATCH((CUADRO!K$4&amp;$E244),'Hoja de Trabajo para listado'!$CD$151:$DC$151,0)),0)</f>
        <v>0</v>
      </c>
      <c r="L244" s="243">
        <f ca="1">+IFERROR(INDEX('Hoja de Trabajo para listado'!$A$155:$Z$1048576,MATCH($A244,'Hoja de Trabajo para listado'!$A$155:$A$1048576,0),MATCH((CUADRO!L$4&amp;$E244),'Hoja de Trabajo para listado'!$A$151:$Z$151,0)),0)+IFERROR(INDEX('Hoja de Trabajo para listado'!$AB$155:$BA$1048576,MATCH($A244,'Hoja de Trabajo para listado'!$AB$155:$AB$1048576,0),MATCH((CUADRO!L$4&amp;$E244),'Hoja de Trabajo para listado'!$AB$151:$BA$151,0)),0)+IFERROR(INDEX('Hoja de Trabajo para listado'!$BC$155:$CB$1048576,MATCH($A244,'Hoja de Trabajo para listado'!$BC$155:$BC$1048576,0),MATCH((CUADRO!L$4&amp;$E244),'Hoja de Trabajo para listado'!$BC$151:$CB$151,0)),0)+IFERROR(INDEX('Hoja de Trabajo para listado'!$DE$153:$DG$274,MATCH($A244,'Hoja de Trabajo para listado'!$DE$153:$DE$1048576,0),MATCH((CUADRO!L$4&amp;$E244),'Hoja de Trabajo para listado'!$DE$151:$DG$151,0)),0)+IFERROR(INDEX('Hoja de Trabajo para listado'!$CD$155:$DC$1048576,MATCH($A244,'Hoja de Trabajo para listado'!$CD$155:$CD$1048576,0),MATCH((CUADRO!L$4&amp;$E244),'Hoja de Trabajo para listado'!$CD$151:$DC$151,0)),0)</f>
        <v>0</v>
      </c>
      <c r="M244" s="243">
        <f ca="1">+IFERROR(INDEX('Hoja de Trabajo para listado'!$A$155:$Z$1048576,MATCH($A244,'Hoja de Trabajo para listado'!$A$155:$A$1048576,0),MATCH((CUADRO!M$4&amp;$E244),'Hoja de Trabajo para listado'!$A$151:$Z$151,0)),0)+IFERROR(INDEX('Hoja de Trabajo para listado'!$AB$155:$BA$1048576,MATCH($A244,'Hoja de Trabajo para listado'!$AB$155:$AB$1048576,0),MATCH((CUADRO!M$4&amp;$E244),'Hoja de Trabajo para listado'!$AB$151:$BA$151,0)),0)+IFERROR(INDEX('Hoja de Trabajo para listado'!$BC$155:$CB$1048576,MATCH($A244,'Hoja de Trabajo para listado'!$BC$155:$BC$1048576,0),MATCH((CUADRO!M$4&amp;$E244),'Hoja de Trabajo para listado'!$BC$151:$CB$151,0)),0)+IFERROR(INDEX('Hoja de Trabajo para listado'!$DE$153:$DG$274,MATCH($A244,'Hoja de Trabajo para listado'!$DE$153:$DE$1048576,0),MATCH((CUADRO!M$4&amp;$E244),'Hoja de Trabajo para listado'!$DE$151:$DG$151,0)),0)+IFERROR(INDEX('Hoja de Trabajo para listado'!$CD$155:$DC$1048576,MATCH($A244,'Hoja de Trabajo para listado'!$CD$155:$CD$1048576,0),MATCH((CUADRO!M$4&amp;$E244),'Hoja de Trabajo para listado'!$CD$151:$DC$151,0)),0)</f>
        <v>0</v>
      </c>
      <c r="N244" s="243">
        <f ca="1">+IFERROR(INDEX('Hoja de Trabajo para listado'!$A$155:$Z$1048576,MATCH($A244,'Hoja de Trabajo para listado'!$A$155:$A$1048576,0),MATCH((CUADRO!N$4&amp;$E244),'Hoja de Trabajo para listado'!$A$151:$Z$151,0)),0)+IFERROR(INDEX('Hoja de Trabajo para listado'!$AB$155:$BA$1048576,MATCH($A244,'Hoja de Trabajo para listado'!$AB$155:$AB$1048576,0),MATCH((CUADRO!N$4&amp;$E244),'Hoja de Trabajo para listado'!$AB$151:$BA$151,0)),0)+IFERROR(INDEX('Hoja de Trabajo para listado'!$BC$155:$CB$1048576,MATCH($A244,'Hoja de Trabajo para listado'!$BC$155:$BC$1048576,0),MATCH((CUADRO!N$4&amp;$E244),'Hoja de Trabajo para listado'!$BC$151:$CB$151,0)),0)+IFERROR(INDEX('Hoja de Trabajo para listado'!$DE$153:$DG$274,MATCH($A244,'Hoja de Trabajo para listado'!$DE$153:$DE$1048576,0),MATCH((CUADRO!N$4&amp;$E244),'Hoja de Trabajo para listado'!$DE$151:$DG$151,0)),0)+IFERROR(INDEX('Hoja de Trabajo para listado'!$CD$155:$DC$1048576,MATCH($A244,'Hoja de Trabajo para listado'!$CD$155:$CD$1048576,0),MATCH((CUADRO!N$4&amp;$E244),'Hoja de Trabajo para listado'!$CD$151:$DC$151,0)),0)</f>
        <v>0</v>
      </c>
      <c r="O244" s="243">
        <f ca="1">+IFERROR(INDEX('Hoja de Trabajo para listado'!$A$155:$Z$1048576,MATCH($A244,'Hoja de Trabajo para listado'!$A$155:$A$1048576,0),MATCH((CUADRO!O$4&amp;$E244),'Hoja de Trabajo para listado'!$A$151:$Z$151,0)),0)+IFERROR(INDEX('Hoja de Trabajo para listado'!$AB$155:$BA$1048576,MATCH($A244,'Hoja de Trabajo para listado'!$AB$155:$AB$1048576,0),MATCH((CUADRO!O$4&amp;$E244),'Hoja de Trabajo para listado'!$AB$151:$BA$151,0)),0)+IFERROR(INDEX('Hoja de Trabajo para listado'!$BC$155:$CB$1048576,MATCH($A244,'Hoja de Trabajo para listado'!$BC$155:$BC$1048576,0),MATCH((CUADRO!O$4&amp;$E244),'Hoja de Trabajo para listado'!$BC$151:$CB$151,0)),0)+IFERROR(INDEX('Hoja de Trabajo para listado'!$DE$153:$DG$274,MATCH($A244,'Hoja de Trabajo para listado'!$DE$153:$DE$1048576,0),MATCH((CUADRO!O$4&amp;$E244),'Hoja de Trabajo para listado'!$DE$151:$DG$151,0)),0)+IFERROR(INDEX('Hoja de Trabajo para listado'!$CD$155:$DC$1048576,MATCH($A244,'Hoja de Trabajo para listado'!$CD$155:$CD$1048576,0),MATCH((CUADRO!O$4&amp;$E244),'Hoja de Trabajo para listado'!$CD$151:$DC$151,0)),0)</f>
        <v>0</v>
      </c>
      <c r="P244" s="243">
        <f ca="1">+IFERROR(INDEX('Hoja de Trabajo para listado'!$A$155:$Z$1048576,MATCH($A244,'Hoja de Trabajo para listado'!$A$155:$A$1048576,0),MATCH((CUADRO!P$4&amp;$E244),'Hoja de Trabajo para listado'!$A$151:$Z$151,0)),0)+IFERROR(INDEX('Hoja de Trabajo para listado'!$AB$155:$BA$1048576,MATCH($A244,'Hoja de Trabajo para listado'!$AB$155:$AB$1048576,0),MATCH((CUADRO!P$4&amp;$E244),'Hoja de Trabajo para listado'!$AB$151:$BA$151,0)),0)+IFERROR(INDEX('Hoja de Trabajo para listado'!$BC$155:$CB$1048576,MATCH($A244,'Hoja de Trabajo para listado'!$BC$155:$BC$1048576,0),MATCH((CUADRO!P$4&amp;$E244),'Hoja de Trabajo para listado'!$BC$151:$CB$151,0)),0)+IFERROR(INDEX('Hoja de Trabajo para listado'!$DE$153:$DG$274,MATCH($A244,'Hoja de Trabajo para listado'!$DE$153:$DE$1048576,0),MATCH((CUADRO!P$4&amp;$E244),'Hoja de Trabajo para listado'!$DE$151:$DG$151,0)),0)+IFERROR(INDEX('Hoja de Trabajo para listado'!$CD$155:$DC$1048576,MATCH($A244,'Hoja de Trabajo para listado'!$CD$155:$CD$1048576,0),MATCH((CUADRO!P$4&amp;$E244),'Hoja de Trabajo para listado'!$CD$151:$DC$151,0)),0)</f>
        <v>0</v>
      </c>
      <c r="Q244" s="243">
        <f ca="1">+IFERROR(INDEX('Hoja de Trabajo para listado'!$A$155:$Z$1048576,MATCH($A244,'Hoja de Trabajo para listado'!$A$155:$A$1048576,0),MATCH((CUADRO!Q$4&amp;$E244),'Hoja de Trabajo para listado'!$A$151:$Z$151,0)),0)+IFERROR(INDEX('Hoja de Trabajo para listado'!$AB$155:$BA$1048576,MATCH($A244,'Hoja de Trabajo para listado'!$AB$155:$AB$1048576,0),MATCH((CUADRO!Q$4&amp;$E244),'Hoja de Trabajo para listado'!$AB$151:$BA$151,0)),0)+IFERROR(INDEX('Hoja de Trabajo para listado'!$BC$155:$CB$1048576,MATCH($A244,'Hoja de Trabajo para listado'!$BC$155:$BC$1048576,0),MATCH((CUADRO!Q$4&amp;$E244),'Hoja de Trabajo para listado'!$BC$151:$CB$151,0)),0)+IFERROR(INDEX('Hoja de Trabajo para listado'!$DE$153:$DG$274,MATCH($A244,'Hoja de Trabajo para listado'!$DE$153:$DE$1048576,0),MATCH((CUADRO!Q$4&amp;$E244),'Hoja de Trabajo para listado'!$DE$151:$DG$151,0)),0)+IFERROR(INDEX('Hoja de Trabajo para listado'!$CD$155:$DC$1048576,MATCH($A244,'Hoja de Trabajo para listado'!$CD$155:$CD$1048576,0),MATCH((CUADRO!Q$4&amp;$E244),'Hoja de Trabajo para listado'!$CD$151:$DC$151,0)),0)</f>
        <v>0</v>
      </c>
      <c r="R244" s="243">
        <f t="shared" ca="1" si="6"/>
        <v>653547.62</v>
      </c>
      <c r="S244" s="243">
        <f ca="1">+R243+R244</f>
        <v>654187.62</v>
      </c>
      <c r="T244" s="243">
        <f ca="1">+S244</f>
        <v>654187.62</v>
      </c>
      <c r="U244" s="242">
        <f t="shared" si="7"/>
        <v>2</v>
      </c>
    </row>
    <row r="245" spans="1:21" s="352" customFormat="1" ht="15" customHeight="1">
      <c r="A245" s="354">
        <v>342</v>
      </c>
      <c r="B245" s="381">
        <f>+A245</f>
        <v>342</v>
      </c>
      <c r="C245" s="245" t="str">
        <f>+VLOOKUP(A245,bd_lista!$A$3:$C$592,3,FALSE)</f>
        <v>Agencia Estatal de Vivienda</v>
      </c>
      <c r="D245" s="383" t="str">
        <f>+C245</f>
        <v>Agencia Estatal de Vivienda</v>
      </c>
      <c r="E245" s="245" t="s">
        <v>683</v>
      </c>
      <c r="F245" s="241">
        <f ca="1">+IFERROR(INDEX('Hoja de Trabajo para listado'!$A$155:$Z$1048576,MATCH($A245,'Hoja de Trabajo para listado'!$A$155:$A$1048576,0),MATCH((CUADRO!F$4&amp;$E245),'Hoja de Trabajo para listado'!$A$151:$Z$151,0)),0)+IFERROR(INDEX('Hoja de Trabajo para listado'!$AB$155:$BA$1048576,MATCH($A245,'Hoja de Trabajo para listado'!$AB$155:$AB$1048576,0),MATCH((CUADRO!F$4&amp;$E245),'Hoja de Trabajo para listado'!$AB$151:$BA$151,0)),0)+IFERROR(INDEX('Hoja de Trabajo para listado'!$BC$155:$CB$1048576,MATCH($A245,'Hoja de Trabajo para listado'!$BC$155:$BC$1048576,0),MATCH((CUADRO!F$4&amp;$E245),'Hoja de Trabajo para listado'!$BC$151:$CB$151,0)),0)+IFERROR(INDEX('Hoja de Trabajo para listado'!$DE$153:$DG$274,MATCH($A245,'Hoja de Trabajo para listado'!$DE$153:$DE$1048576,0),MATCH((CUADRO!F$4&amp;$E245),'Hoja de Trabajo para listado'!$DE$151:$DG$151,0)),0)+IFERROR(INDEX('Hoja de Trabajo para listado'!$CD$155:$DC$1048576,MATCH($A245,'Hoja de Trabajo para listado'!$CD$155:$CD$1048576,0),MATCH((CUADRO!F$4&amp;$E245),'Hoja de Trabajo para listado'!$CD$151:$DC$151,0)),0)</f>
        <v>0</v>
      </c>
      <c r="G245" s="241">
        <f ca="1">+IFERROR(INDEX('Hoja de Trabajo para listado'!$A$155:$Z$1048576,MATCH($A245,'Hoja de Trabajo para listado'!$A$155:$A$1048576,0),MATCH((CUADRO!G$4&amp;$E245),'Hoja de Trabajo para listado'!$A$151:$Z$151,0)),0)+IFERROR(INDEX('Hoja de Trabajo para listado'!$AB$155:$BA$1048576,MATCH($A245,'Hoja de Trabajo para listado'!$AB$155:$AB$1048576,0),MATCH((CUADRO!G$4&amp;$E245),'Hoja de Trabajo para listado'!$AB$151:$BA$151,0)),0)+IFERROR(INDEX('Hoja de Trabajo para listado'!$BC$155:$CB$1048576,MATCH($A245,'Hoja de Trabajo para listado'!$BC$155:$BC$1048576,0),MATCH((CUADRO!G$4&amp;$E245),'Hoja de Trabajo para listado'!$BC$151:$CB$151,0)),0)+IFERROR(INDEX('Hoja de Trabajo para listado'!$DE$153:$DG$274,MATCH($A245,'Hoja de Trabajo para listado'!$DE$153:$DE$1048576,0),MATCH((CUADRO!G$4&amp;$E245),'Hoja de Trabajo para listado'!$DE$151:$DG$151,0)),0)+IFERROR(INDEX('Hoja de Trabajo para listado'!$CD$155:$DC$1048576,MATCH($A245,'Hoja de Trabajo para listado'!$CD$155:$CD$1048576,0),MATCH((CUADRO!G$4&amp;$E245),'Hoja de Trabajo para listado'!$CD$151:$DC$151,0)),0)</f>
        <v>0</v>
      </c>
      <c r="H245" s="241">
        <f ca="1">+IFERROR(INDEX('Hoja de Trabajo para listado'!$A$155:$Z$1048576,MATCH($A245,'Hoja de Trabajo para listado'!$A$155:$A$1048576,0),MATCH((CUADRO!H$4&amp;$E245),'Hoja de Trabajo para listado'!$A$151:$Z$151,0)),0)+IFERROR(INDEX('Hoja de Trabajo para listado'!$AB$155:$BA$1048576,MATCH($A245,'Hoja de Trabajo para listado'!$AB$155:$AB$1048576,0),MATCH((CUADRO!H$4&amp;$E245),'Hoja de Trabajo para listado'!$AB$151:$BA$151,0)),0)+IFERROR(INDEX('Hoja de Trabajo para listado'!$BC$155:$CB$1048576,MATCH($A245,'Hoja de Trabajo para listado'!$BC$155:$BC$1048576,0),MATCH((CUADRO!H$4&amp;$E245),'Hoja de Trabajo para listado'!$BC$151:$CB$151,0)),0)+IFERROR(INDEX('Hoja de Trabajo para listado'!$DE$153:$DG$274,MATCH($A245,'Hoja de Trabajo para listado'!$DE$153:$DE$1048576,0),MATCH((CUADRO!H$4&amp;$E245),'Hoja de Trabajo para listado'!$DE$151:$DG$151,0)),0)+IFERROR(INDEX('Hoja de Trabajo para listado'!$CD$155:$DC$1048576,MATCH($A245,'Hoja de Trabajo para listado'!$CD$155:$CD$1048576,0),MATCH((CUADRO!H$4&amp;$E245),'Hoja de Trabajo para listado'!$CD$151:$DC$151,0)),0)</f>
        <v>0</v>
      </c>
      <c r="I245" s="241">
        <f ca="1">+IFERROR(INDEX('Hoja de Trabajo para listado'!$A$155:$Z$1048576,MATCH($A245,'Hoja de Trabajo para listado'!$A$155:$A$1048576,0),MATCH((CUADRO!I$4&amp;$E245),'Hoja de Trabajo para listado'!$A$151:$Z$151,0)),0)+IFERROR(INDEX('Hoja de Trabajo para listado'!$AB$155:$BA$1048576,MATCH($A245,'Hoja de Trabajo para listado'!$AB$155:$AB$1048576,0),MATCH((CUADRO!I$4&amp;$E245),'Hoja de Trabajo para listado'!$AB$151:$BA$151,0)),0)+IFERROR(INDEX('Hoja de Trabajo para listado'!$BC$155:$CB$1048576,MATCH($A245,'Hoja de Trabajo para listado'!$BC$155:$BC$1048576,0),MATCH((CUADRO!I$4&amp;$E245),'Hoja de Trabajo para listado'!$BC$151:$CB$151,0)),0)+IFERROR(INDEX('Hoja de Trabajo para listado'!$DE$153:$DG$274,MATCH($A245,'Hoja de Trabajo para listado'!$DE$153:$DE$1048576,0),MATCH((CUADRO!I$4&amp;$E245),'Hoja de Trabajo para listado'!$DE$151:$DG$151,0)),0)+IFERROR(INDEX('Hoja de Trabajo para listado'!$CD$155:$DC$1048576,MATCH($A245,'Hoja de Trabajo para listado'!$CD$155:$CD$1048576,0),MATCH((CUADRO!I$4&amp;$E245),'Hoja de Trabajo para listado'!$CD$151:$DC$151,0)),0)</f>
        <v>0</v>
      </c>
      <c r="J245" s="241">
        <f ca="1">+IFERROR(INDEX('Hoja de Trabajo para listado'!$A$155:$Z$1048576,MATCH($A245,'Hoja de Trabajo para listado'!$A$155:$A$1048576,0),MATCH((CUADRO!J$4&amp;$E245),'Hoja de Trabajo para listado'!$A$151:$Z$151,0)),0)+IFERROR(INDEX('Hoja de Trabajo para listado'!$AB$155:$BA$1048576,MATCH($A245,'Hoja de Trabajo para listado'!$AB$155:$AB$1048576,0),MATCH((CUADRO!J$4&amp;$E245),'Hoja de Trabajo para listado'!$AB$151:$BA$151,0)),0)+IFERROR(INDEX('Hoja de Trabajo para listado'!$BC$155:$CB$1048576,MATCH($A245,'Hoja de Trabajo para listado'!$BC$155:$BC$1048576,0),MATCH((CUADRO!J$4&amp;$E245),'Hoja de Trabajo para listado'!$BC$151:$CB$151,0)),0)+IFERROR(INDEX('Hoja de Trabajo para listado'!$DE$153:$DG$274,MATCH($A245,'Hoja de Trabajo para listado'!$DE$153:$DE$1048576,0),MATCH((CUADRO!J$4&amp;$E245),'Hoja de Trabajo para listado'!$DE$151:$DG$151,0)),0)+IFERROR(INDEX('Hoja de Trabajo para listado'!$CD$155:$DC$1048576,MATCH($A245,'Hoja de Trabajo para listado'!$CD$155:$CD$1048576,0),MATCH((CUADRO!J$4&amp;$E245),'Hoja de Trabajo para listado'!$CD$151:$DC$151,0)),0)</f>
        <v>0</v>
      </c>
      <c r="K245" s="241">
        <f ca="1">+IFERROR(INDEX('Hoja de Trabajo para listado'!$A$155:$Z$1048576,MATCH($A245,'Hoja de Trabajo para listado'!$A$155:$A$1048576,0),MATCH((CUADRO!K$4&amp;$E245),'Hoja de Trabajo para listado'!$A$151:$Z$151,0)),0)+IFERROR(INDEX('Hoja de Trabajo para listado'!$AB$155:$BA$1048576,MATCH($A245,'Hoja de Trabajo para listado'!$AB$155:$AB$1048576,0),MATCH((CUADRO!K$4&amp;$E245),'Hoja de Trabajo para listado'!$AB$151:$BA$151,0)),0)+IFERROR(INDEX('Hoja de Trabajo para listado'!$BC$155:$CB$1048576,MATCH($A245,'Hoja de Trabajo para listado'!$BC$155:$BC$1048576,0),MATCH((CUADRO!K$4&amp;$E245),'Hoja de Trabajo para listado'!$BC$151:$CB$151,0)),0)+IFERROR(INDEX('Hoja de Trabajo para listado'!$DE$153:$DG$274,MATCH($A245,'Hoja de Trabajo para listado'!$DE$153:$DE$1048576,0),MATCH((CUADRO!K$4&amp;$E245),'Hoja de Trabajo para listado'!$DE$151:$DG$151,0)),0)+IFERROR(INDEX('Hoja de Trabajo para listado'!$CD$155:$DC$1048576,MATCH($A245,'Hoja de Trabajo para listado'!$CD$155:$CD$1048576,0),MATCH((CUADRO!K$4&amp;$E245),'Hoja de Trabajo para listado'!$CD$151:$DC$151,0)),0)</f>
        <v>0</v>
      </c>
      <c r="L245" s="241">
        <f ca="1">+IFERROR(INDEX('Hoja de Trabajo para listado'!$A$155:$Z$1048576,MATCH($A245,'Hoja de Trabajo para listado'!$A$155:$A$1048576,0),MATCH((CUADRO!L$4&amp;$E245),'Hoja de Trabajo para listado'!$A$151:$Z$151,0)),0)+IFERROR(INDEX('Hoja de Trabajo para listado'!$AB$155:$BA$1048576,MATCH($A245,'Hoja de Trabajo para listado'!$AB$155:$AB$1048576,0),MATCH((CUADRO!L$4&amp;$E245),'Hoja de Trabajo para listado'!$AB$151:$BA$151,0)),0)+IFERROR(INDEX('Hoja de Trabajo para listado'!$BC$155:$CB$1048576,MATCH($A245,'Hoja de Trabajo para listado'!$BC$155:$BC$1048576,0),MATCH((CUADRO!L$4&amp;$E245),'Hoja de Trabajo para listado'!$BC$151:$CB$151,0)),0)+IFERROR(INDEX('Hoja de Trabajo para listado'!$DE$153:$DG$274,MATCH($A245,'Hoja de Trabajo para listado'!$DE$153:$DE$1048576,0),MATCH((CUADRO!L$4&amp;$E245),'Hoja de Trabajo para listado'!$DE$151:$DG$151,0)),0)+IFERROR(INDEX('Hoja de Trabajo para listado'!$CD$155:$DC$1048576,MATCH($A245,'Hoja de Trabajo para listado'!$CD$155:$CD$1048576,0),MATCH((CUADRO!L$4&amp;$E245),'Hoja de Trabajo para listado'!$CD$151:$DC$151,0)),0)</f>
        <v>0</v>
      </c>
      <c r="M245" s="241">
        <f ca="1">+IFERROR(INDEX('Hoja de Trabajo para listado'!$A$155:$Z$1048576,MATCH($A245,'Hoja de Trabajo para listado'!$A$155:$A$1048576,0),MATCH((CUADRO!M$4&amp;$E245),'Hoja de Trabajo para listado'!$A$151:$Z$151,0)),0)+IFERROR(INDEX('Hoja de Trabajo para listado'!$AB$155:$BA$1048576,MATCH($A245,'Hoja de Trabajo para listado'!$AB$155:$AB$1048576,0),MATCH((CUADRO!M$4&amp;$E245),'Hoja de Trabajo para listado'!$AB$151:$BA$151,0)),0)+IFERROR(INDEX('Hoja de Trabajo para listado'!$BC$155:$CB$1048576,MATCH($A245,'Hoja de Trabajo para listado'!$BC$155:$BC$1048576,0),MATCH((CUADRO!M$4&amp;$E245),'Hoja de Trabajo para listado'!$BC$151:$CB$151,0)),0)+IFERROR(INDEX('Hoja de Trabajo para listado'!$DE$153:$DG$274,MATCH($A245,'Hoja de Trabajo para listado'!$DE$153:$DE$1048576,0),MATCH((CUADRO!M$4&amp;$E245),'Hoja de Trabajo para listado'!$DE$151:$DG$151,0)),0)+IFERROR(INDEX('Hoja de Trabajo para listado'!$CD$155:$DC$1048576,MATCH($A245,'Hoja de Trabajo para listado'!$CD$155:$CD$1048576,0),MATCH((CUADRO!M$4&amp;$E245),'Hoja de Trabajo para listado'!$CD$151:$DC$151,0)),0)</f>
        <v>0</v>
      </c>
      <c r="N245" s="241">
        <f ca="1">+IFERROR(INDEX('Hoja de Trabajo para listado'!$A$155:$Z$1048576,MATCH($A245,'Hoja de Trabajo para listado'!$A$155:$A$1048576,0),MATCH((CUADRO!N$4&amp;$E245),'Hoja de Trabajo para listado'!$A$151:$Z$151,0)),0)+IFERROR(INDEX('Hoja de Trabajo para listado'!$AB$155:$BA$1048576,MATCH($A245,'Hoja de Trabajo para listado'!$AB$155:$AB$1048576,0),MATCH((CUADRO!N$4&amp;$E245),'Hoja de Trabajo para listado'!$AB$151:$BA$151,0)),0)+IFERROR(INDEX('Hoja de Trabajo para listado'!$BC$155:$CB$1048576,MATCH($A245,'Hoja de Trabajo para listado'!$BC$155:$BC$1048576,0),MATCH((CUADRO!N$4&amp;$E245),'Hoja de Trabajo para listado'!$BC$151:$CB$151,0)),0)+IFERROR(INDEX('Hoja de Trabajo para listado'!$DE$153:$DG$274,MATCH($A245,'Hoja de Trabajo para listado'!$DE$153:$DE$1048576,0),MATCH((CUADRO!N$4&amp;$E245),'Hoja de Trabajo para listado'!$DE$151:$DG$151,0)),0)+IFERROR(INDEX('Hoja de Trabajo para listado'!$CD$155:$DC$1048576,MATCH($A245,'Hoja de Trabajo para listado'!$CD$155:$CD$1048576,0),MATCH((CUADRO!N$4&amp;$E245),'Hoja de Trabajo para listado'!$CD$151:$DC$151,0)),0)</f>
        <v>0</v>
      </c>
      <c r="O245" s="241">
        <f ca="1">+IFERROR(INDEX('Hoja de Trabajo para listado'!$A$155:$Z$1048576,MATCH($A245,'Hoja de Trabajo para listado'!$A$155:$A$1048576,0),MATCH((CUADRO!O$4&amp;$E245),'Hoja de Trabajo para listado'!$A$151:$Z$151,0)),0)+IFERROR(INDEX('Hoja de Trabajo para listado'!$AB$155:$BA$1048576,MATCH($A245,'Hoja de Trabajo para listado'!$AB$155:$AB$1048576,0),MATCH((CUADRO!O$4&amp;$E245),'Hoja de Trabajo para listado'!$AB$151:$BA$151,0)),0)+IFERROR(INDEX('Hoja de Trabajo para listado'!$BC$155:$CB$1048576,MATCH($A245,'Hoja de Trabajo para listado'!$BC$155:$BC$1048576,0),MATCH((CUADRO!O$4&amp;$E245),'Hoja de Trabajo para listado'!$BC$151:$CB$151,0)),0)+IFERROR(INDEX('Hoja de Trabajo para listado'!$DE$153:$DG$274,MATCH($A245,'Hoja de Trabajo para listado'!$DE$153:$DE$1048576,0),MATCH((CUADRO!O$4&amp;$E245),'Hoja de Trabajo para listado'!$DE$151:$DG$151,0)),0)+IFERROR(INDEX('Hoja de Trabajo para listado'!$CD$155:$DC$1048576,MATCH($A245,'Hoja de Trabajo para listado'!$CD$155:$CD$1048576,0),MATCH((CUADRO!O$4&amp;$E245),'Hoja de Trabajo para listado'!$CD$151:$DC$151,0)),0)</f>
        <v>0</v>
      </c>
      <c r="P245" s="241">
        <f ca="1">+IFERROR(INDEX('Hoja de Trabajo para listado'!$A$155:$Z$1048576,MATCH($A245,'Hoja de Trabajo para listado'!$A$155:$A$1048576,0),MATCH((CUADRO!P$4&amp;$E245),'Hoja de Trabajo para listado'!$A$151:$Z$151,0)),0)+IFERROR(INDEX('Hoja de Trabajo para listado'!$AB$155:$BA$1048576,MATCH($A245,'Hoja de Trabajo para listado'!$AB$155:$AB$1048576,0),MATCH((CUADRO!P$4&amp;$E245),'Hoja de Trabajo para listado'!$AB$151:$BA$151,0)),0)+IFERROR(INDEX('Hoja de Trabajo para listado'!$BC$155:$CB$1048576,MATCH($A245,'Hoja de Trabajo para listado'!$BC$155:$BC$1048576,0),MATCH((CUADRO!P$4&amp;$E245),'Hoja de Trabajo para listado'!$BC$151:$CB$151,0)),0)+IFERROR(INDEX('Hoja de Trabajo para listado'!$DE$153:$DG$274,MATCH($A245,'Hoja de Trabajo para listado'!$DE$153:$DE$1048576,0),MATCH((CUADRO!P$4&amp;$E245),'Hoja de Trabajo para listado'!$DE$151:$DG$151,0)),0)+IFERROR(INDEX('Hoja de Trabajo para listado'!$CD$155:$DC$1048576,MATCH($A245,'Hoja de Trabajo para listado'!$CD$155:$CD$1048576,0),MATCH((CUADRO!P$4&amp;$E245),'Hoja de Trabajo para listado'!$CD$151:$DC$151,0)),0)</f>
        <v>0</v>
      </c>
      <c r="Q245" s="241">
        <f ca="1">+IFERROR(INDEX('Hoja de Trabajo para listado'!$A$155:$Z$1048576,MATCH($A245,'Hoja de Trabajo para listado'!$A$155:$A$1048576,0),MATCH((CUADRO!Q$4&amp;$E245),'Hoja de Trabajo para listado'!$A$151:$Z$151,0)),0)+IFERROR(INDEX('Hoja de Trabajo para listado'!$AB$155:$BA$1048576,MATCH($A245,'Hoja de Trabajo para listado'!$AB$155:$AB$1048576,0),MATCH((CUADRO!Q$4&amp;$E245),'Hoja de Trabajo para listado'!$AB$151:$BA$151,0)),0)+IFERROR(INDEX('Hoja de Trabajo para listado'!$BC$155:$CB$1048576,MATCH($A245,'Hoja de Trabajo para listado'!$BC$155:$BC$1048576,0),MATCH((CUADRO!Q$4&amp;$E245),'Hoja de Trabajo para listado'!$BC$151:$CB$151,0)),0)+IFERROR(INDEX('Hoja de Trabajo para listado'!$DE$153:$DG$274,MATCH($A245,'Hoja de Trabajo para listado'!$DE$153:$DE$1048576,0),MATCH((CUADRO!Q$4&amp;$E245),'Hoja de Trabajo para listado'!$DE$151:$DG$151,0)),0)+IFERROR(INDEX('Hoja de Trabajo para listado'!$CD$155:$DC$1048576,MATCH($A245,'Hoja de Trabajo para listado'!$CD$155:$CD$1048576,0),MATCH((CUADRO!Q$4&amp;$E245),'Hoja de Trabajo para listado'!$CD$151:$DC$151,0)),0)</f>
        <v>0</v>
      </c>
      <c r="R245" s="241">
        <f t="shared" ca="1" si="6"/>
        <v>0</v>
      </c>
      <c r="S245" s="241"/>
      <c r="T245" s="241">
        <f ca="1">+T246</f>
        <v>6336891.3899999997</v>
      </c>
      <c r="U245" s="240">
        <f t="shared" si="7"/>
        <v>1</v>
      </c>
    </row>
    <row r="246" spans="1:21" s="352" customFormat="1" ht="15" customHeight="1">
      <c r="A246" s="353">
        <v>342</v>
      </c>
      <c r="B246" s="382"/>
      <c r="C246" s="305" t="str">
        <f>+VLOOKUP(A246,bd_lista!$A$3:$C$592,3,FALSE)</f>
        <v>Agencia Estatal de Vivienda</v>
      </c>
      <c r="D246" s="384"/>
      <c r="E246" s="305" t="s">
        <v>684</v>
      </c>
      <c r="F246" s="243">
        <f ca="1">+IFERROR(INDEX('Hoja de Trabajo para listado'!$A$155:$Z$1048576,MATCH($A246,'Hoja de Trabajo para listado'!$A$155:$A$1048576,0),MATCH((CUADRO!F$4&amp;$E246),'Hoja de Trabajo para listado'!$A$151:$Z$151,0)),0)+IFERROR(INDEX('Hoja de Trabajo para listado'!$AB$155:$BA$1048576,MATCH($A246,'Hoja de Trabajo para listado'!$AB$155:$AB$1048576,0),MATCH((CUADRO!F$4&amp;$E246),'Hoja de Trabajo para listado'!$AB$151:$BA$151,0)),0)+IFERROR(INDEX('Hoja de Trabajo para listado'!$BC$155:$CB$1048576,MATCH($A246,'Hoja de Trabajo para listado'!$BC$155:$BC$1048576,0),MATCH((CUADRO!F$4&amp;$E246),'Hoja de Trabajo para listado'!$BC$151:$CB$151,0)),0)+IFERROR(INDEX('Hoja de Trabajo para listado'!$DE$153:$DG$274,MATCH($A246,'Hoja de Trabajo para listado'!$DE$153:$DE$1048576,0),MATCH((CUADRO!F$4&amp;$E246),'Hoja de Trabajo para listado'!$DE$151:$DG$151,0)),0)+IFERROR(INDEX('Hoja de Trabajo para listado'!$CD$155:$DC$1048576,MATCH($A246,'Hoja de Trabajo para listado'!$CD$155:$CD$1048576,0),MATCH((CUADRO!F$4&amp;$E246),'Hoja de Trabajo para listado'!$CD$151:$DC$151,0)),0)</f>
        <v>0</v>
      </c>
      <c r="G246" s="243">
        <f ca="1">+IFERROR(INDEX('Hoja de Trabajo para listado'!$A$155:$Z$1048576,MATCH($A246,'Hoja de Trabajo para listado'!$A$155:$A$1048576,0),MATCH((CUADRO!G$4&amp;$E246),'Hoja de Trabajo para listado'!$A$151:$Z$151,0)),0)+IFERROR(INDEX('Hoja de Trabajo para listado'!$AB$155:$BA$1048576,MATCH($A246,'Hoja de Trabajo para listado'!$AB$155:$AB$1048576,0),MATCH((CUADRO!G$4&amp;$E246),'Hoja de Trabajo para listado'!$AB$151:$BA$151,0)),0)+IFERROR(INDEX('Hoja de Trabajo para listado'!$BC$155:$CB$1048576,MATCH($A246,'Hoja de Trabajo para listado'!$BC$155:$BC$1048576,0),MATCH((CUADRO!G$4&amp;$E246),'Hoja de Trabajo para listado'!$BC$151:$CB$151,0)),0)+IFERROR(INDEX('Hoja de Trabajo para listado'!$DE$153:$DG$274,MATCH($A246,'Hoja de Trabajo para listado'!$DE$153:$DE$1048576,0),MATCH((CUADRO!G$4&amp;$E246),'Hoja de Trabajo para listado'!$DE$151:$DG$151,0)),0)+IFERROR(INDEX('Hoja de Trabajo para listado'!$CD$155:$DC$1048576,MATCH($A246,'Hoja de Trabajo para listado'!$CD$155:$CD$1048576,0),MATCH((CUADRO!G$4&amp;$E246),'Hoja de Trabajo para listado'!$CD$151:$DC$151,0)),0)</f>
        <v>0</v>
      </c>
      <c r="H246" s="243">
        <f ca="1">+IFERROR(INDEX('Hoja de Trabajo para listado'!$A$155:$Z$1048576,MATCH($A246,'Hoja de Trabajo para listado'!$A$155:$A$1048576,0),MATCH((CUADRO!H$4&amp;$E246),'Hoja de Trabajo para listado'!$A$151:$Z$151,0)),0)+IFERROR(INDEX('Hoja de Trabajo para listado'!$AB$155:$BA$1048576,MATCH($A246,'Hoja de Trabajo para listado'!$AB$155:$AB$1048576,0),MATCH((CUADRO!H$4&amp;$E246),'Hoja de Trabajo para listado'!$AB$151:$BA$151,0)),0)+IFERROR(INDEX('Hoja de Trabajo para listado'!$BC$155:$CB$1048576,MATCH($A246,'Hoja de Trabajo para listado'!$BC$155:$BC$1048576,0),MATCH((CUADRO!H$4&amp;$E246),'Hoja de Trabajo para listado'!$BC$151:$CB$151,0)),0)+IFERROR(INDEX('Hoja de Trabajo para listado'!$DE$153:$DG$274,MATCH($A246,'Hoja de Trabajo para listado'!$DE$153:$DE$1048576,0),MATCH((CUADRO!H$4&amp;$E246),'Hoja de Trabajo para listado'!$DE$151:$DG$151,0)),0)+IFERROR(INDEX('Hoja de Trabajo para listado'!$CD$155:$DC$1048576,MATCH($A246,'Hoja de Trabajo para listado'!$CD$155:$CD$1048576,0),MATCH((CUADRO!H$4&amp;$E246),'Hoja de Trabajo para listado'!$CD$151:$DC$151,0)),0)</f>
        <v>0</v>
      </c>
      <c r="I246" s="243">
        <f ca="1">+IFERROR(INDEX('Hoja de Trabajo para listado'!$A$155:$Z$1048576,MATCH($A246,'Hoja de Trabajo para listado'!$A$155:$A$1048576,0),MATCH((CUADRO!I$4&amp;$E246),'Hoja de Trabajo para listado'!$A$151:$Z$151,0)),0)+IFERROR(INDEX('Hoja de Trabajo para listado'!$AB$155:$BA$1048576,MATCH($A246,'Hoja de Trabajo para listado'!$AB$155:$AB$1048576,0),MATCH((CUADRO!I$4&amp;$E246),'Hoja de Trabajo para listado'!$AB$151:$BA$151,0)),0)+IFERROR(INDEX('Hoja de Trabajo para listado'!$BC$155:$CB$1048576,MATCH($A246,'Hoja de Trabajo para listado'!$BC$155:$BC$1048576,0),MATCH((CUADRO!I$4&amp;$E246),'Hoja de Trabajo para listado'!$BC$151:$CB$151,0)),0)+IFERROR(INDEX('Hoja de Trabajo para listado'!$DE$153:$DG$274,MATCH($A246,'Hoja de Trabajo para listado'!$DE$153:$DE$1048576,0),MATCH((CUADRO!I$4&amp;$E246),'Hoja de Trabajo para listado'!$DE$151:$DG$151,0)),0)+IFERROR(INDEX('Hoja de Trabajo para listado'!$CD$155:$DC$1048576,MATCH($A246,'Hoja de Trabajo para listado'!$CD$155:$CD$1048576,0),MATCH((CUADRO!I$4&amp;$E246),'Hoja de Trabajo para listado'!$CD$151:$DC$151,0)),0)</f>
        <v>0</v>
      </c>
      <c r="J246" s="243">
        <f ca="1">+IFERROR(INDEX('Hoja de Trabajo para listado'!$A$155:$Z$1048576,MATCH($A246,'Hoja de Trabajo para listado'!$A$155:$A$1048576,0),MATCH((CUADRO!J$4&amp;$E246),'Hoja de Trabajo para listado'!$A$151:$Z$151,0)),0)+IFERROR(INDEX('Hoja de Trabajo para listado'!$AB$155:$BA$1048576,MATCH($A246,'Hoja de Trabajo para listado'!$AB$155:$AB$1048576,0),MATCH((CUADRO!J$4&amp;$E246),'Hoja de Trabajo para listado'!$AB$151:$BA$151,0)),0)+IFERROR(INDEX('Hoja de Trabajo para listado'!$BC$155:$CB$1048576,MATCH($A246,'Hoja de Trabajo para listado'!$BC$155:$BC$1048576,0),MATCH((CUADRO!J$4&amp;$E246),'Hoja de Trabajo para listado'!$BC$151:$CB$151,0)),0)+IFERROR(INDEX('Hoja de Trabajo para listado'!$DE$153:$DG$274,MATCH($A246,'Hoja de Trabajo para listado'!$DE$153:$DE$1048576,0),MATCH((CUADRO!J$4&amp;$E246),'Hoja de Trabajo para listado'!$DE$151:$DG$151,0)),0)+IFERROR(INDEX('Hoja de Trabajo para listado'!$CD$155:$DC$1048576,MATCH($A246,'Hoja de Trabajo para listado'!$CD$155:$CD$1048576,0),MATCH((CUADRO!J$4&amp;$E246),'Hoja de Trabajo para listado'!$CD$151:$DC$151,0)),0)</f>
        <v>6336891.3899999997</v>
      </c>
      <c r="K246" s="243">
        <f ca="1">+IFERROR(INDEX('Hoja de Trabajo para listado'!$A$155:$Z$1048576,MATCH($A246,'Hoja de Trabajo para listado'!$A$155:$A$1048576,0),MATCH((CUADRO!K$4&amp;$E246),'Hoja de Trabajo para listado'!$A$151:$Z$151,0)),0)+IFERROR(INDEX('Hoja de Trabajo para listado'!$AB$155:$BA$1048576,MATCH($A246,'Hoja de Trabajo para listado'!$AB$155:$AB$1048576,0),MATCH((CUADRO!K$4&amp;$E246),'Hoja de Trabajo para listado'!$AB$151:$BA$151,0)),0)+IFERROR(INDEX('Hoja de Trabajo para listado'!$BC$155:$CB$1048576,MATCH($A246,'Hoja de Trabajo para listado'!$BC$155:$BC$1048576,0),MATCH((CUADRO!K$4&amp;$E246),'Hoja de Trabajo para listado'!$BC$151:$CB$151,0)),0)+IFERROR(INDEX('Hoja de Trabajo para listado'!$DE$153:$DG$274,MATCH($A246,'Hoja de Trabajo para listado'!$DE$153:$DE$1048576,0),MATCH((CUADRO!K$4&amp;$E246),'Hoja de Trabajo para listado'!$DE$151:$DG$151,0)),0)+IFERROR(INDEX('Hoja de Trabajo para listado'!$CD$155:$DC$1048576,MATCH($A246,'Hoja de Trabajo para listado'!$CD$155:$CD$1048576,0),MATCH((CUADRO!K$4&amp;$E246),'Hoja de Trabajo para listado'!$CD$151:$DC$151,0)),0)</f>
        <v>0</v>
      </c>
      <c r="L246" s="243">
        <f ca="1">+IFERROR(INDEX('Hoja de Trabajo para listado'!$A$155:$Z$1048576,MATCH($A246,'Hoja de Trabajo para listado'!$A$155:$A$1048576,0),MATCH((CUADRO!L$4&amp;$E246),'Hoja de Trabajo para listado'!$A$151:$Z$151,0)),0)+IFERROR(INDEX('Hoja de Trabajo para listado'!$AB$155:$BA$1048576,MATCH($A246,'Hoja de Trabajo para listado'!$AB$155:$AB$1048576,0),MATCH((CUADRO!L$4&amp;$E246),'Hoja de Trabajo para listado'!$AB$151:$BA$151,0)),0)+IFERROR(INDEX('Hoja de Trabajo para listado'!$BC$155:$CB$1048576,MATCH($A246,'Hoja de Trabajo para listado'!$BC$155:$BC$1048576,0),MATCH((CUADRO!L$4&amp;$E246),'Hoja de Trabajo para listado'!$BC$151:$CB$151,0)),0)+IFERROR(INDEX('Hoja de Trabajo para listado'!$DE$153:$DG$274,MATCH($A246,'Hoja de Trabajo para listado'!$DE$153:$DE$1048576,0),MATCH((CUADRO!L$4&amp;$E246),'Hoja de Trabajo para listado'!$DE$151:$DG$151,0)),0)+IFERROR(INDEX('Hoja de Trabajo para listado'!$CD$155:$DC$1048576,MATCH($A246,'Hoja de Trabajo para listado'!$CD$155:$CD$1048576,0),MATCH((CUADRO!L$4&amp;$E246),'Hoja de Trabajo para listado'!$CD$151:$DC$151,0)),0)</f>
        <v>0</v>
      </c>
      <c r="M246" s="243">
        <f ca="1">+IFERROR(INDEX('Hoja de Trabajo para listado'!$A$155:$Z$1048576,MATCH($A246,'Hoja de Trabajo para listado'!$A$155:$A$1048576,0),MATCH((CUADRO!M$4&amp;$E246),'Hoja de Trabajo para listado'!$A$151:$Z$151,0)),0)+IFERROR(INDEX('Hoja de Trabajo para listado'!$AB$155:$BA$1048576,MATCH($A246,'Hoja de Trabajo para listado'!$AB$155:$AB$1048576,0),MATCH((CUADRO!M$4&amp;$E246),'Hoja de Trabajo para listado'!$AB$151:$BA$151,0)),0)+IFERROR(INDEX('Hoja de Trabajo para listado'!$BC$155:$CB$1048576,MATCH($A246,'Hoja de Trabajo para listado'!$BC$155:$BC$1048576,0),MATCH((CUADRO!M$4&amp;$E246),'Hoja de Trabajo para listado'!$BC$151:$CB$151,0)),0)+IFERROR(INDEX('Hoja de Trabajo para listado'!$DE$153:$DG$274,MATCH($A246,'Hoja de Trabajo para listado'!$DE$153:$DE$1048576,0),MATCH((CUADRO!M$4&amp;$E246),'Hoja de Trabajo para listado'!$DE$151:$DG$151,0)),0)+IFERROR(INDEX('Hoja de Trabajo para listado'!$CD$155:$DC$1048576,MATCH($A246,'Hoja de Trabajo para listado'!$CD$155:$CD$1048576,0),MATCH((CUADRO!M$4&amp;$E246),'Hoja de Trabajo para listado'!$CD$151:$DC$151,0)),0)</f>
        <v>0</v>
      </c>
      <c r="N246" s="243">
        <f ca="1">+IFERROR(INDEX('Hoja de Trabajo para listado'!$A$155:$Z$1048576,MATCH($A246,'Hoja de Trabajo para listado'!$A$155:$A$1048576,0),MATCH((CUADRO!N$4&amp;$E246),'Hoja de Trabajo para listado'!$A$151:$Z$151,0)),0)+IFERROR(INDEX('Hoja de Trabajo para listado'!$AB$155:$BA$1048576,MATCH($A246,'Hoja de Trabajo para listado'!$AB$155:$AB$1048576,0),MATCH((CUADRO!N$4&amp;$E246),'Hoja de Trabajo para listado'!$AB$151:$BA$151,0)),0)+IFERROR(INDEX('Hoja de Trabajo para listado'!$BC$155:$CB$1048576,MATCH($A246,'Hoja de Trabajo para listado'!$BC$155:$BC$1048576,0),MATCH((CUADRO!N$4&amp;$E246),'Hoja de Trabajo para listado'!$BC$151:$CB$151,0)),0)+IFERROR(INDEX('Hoja de Trabajo para listado'!$DE$153:$DG$274,MATCH($A246,'Hoja de Trabajo para listado'!$DE$153:$DE$1048576,0),MATCH((CUADRO!N$4&amp;$E246),'Hoja de Trabajo para listado'!$DE$151:$DG$151,0)),0)+IFERROR(INDEX('Hoja de Trabajo para listado'!$CD$155:$DC$1048576,MATCH($A246,'Hoja de Trabajo para listado'!$CD$155:$CD$1048576,0),MATCH((CUADRO!N$4&amp;$E246),'Hoja de Trabajo para listado'!$CD$151:$DC$151,0)),0)</f>
        <v>0</v>
      </c>
      <c r="O246" s="243">
        <f ca="1">+IFERROR(INDEX('Hoja de Trabajo para listado'!$A$155:$Z$1048576,MATCH($A246,'Hoja de Trabajo para listado'!$A$155:$A$1048576,0),MATCH((CUADRO!O$4&amp;$E246),'Hoja de Trabajo para listado'!$A$151:$Z$151,0)),0)+IFERROR(INDEX('Hoja de Trabajo para listado'!$AB$155:$BA$1048576,MATCH($A246,'Hoja de Trabajo para listado'!$AB$155:$AB$1048576,0),MATCH((CUADRO!O$4&amp;$E246),'Hoja de Trabajo para listado'!$AB$151:$BA$151,0)),0)+IFERROR(INDEX('Hoja de Trabajo para listado'!$BC$155:$CB$1048576,MATCH($A246,'Hoja de Trabajo para listado'!$BC$155:$BC$1048576,0),MATCH((CUADRO!O$4&amp;$E246),'Hoja de Trabajo para listado'!$BC$151:$CB$151,0)),0)+IFERROR(INDEX('Hoja de Trabajo para listado'!$DE$153:$DG$274,MATCH($A246,'Hoja de Trabajo para listado'!$DE$153:$DE$1048576,0),MATCH((CUADRO!O$4&amp;$E246),'Hoja de Trabajo para listado'!$DE$151:$DG$151,0)),0)+IFERROR(INDEX('Hoja de Trabajo para listado'!$CD$155:$DC$1048576,MATCH($A246,'Hoja de Trabajo para listado'!$CD$155:$CD$1048576,0),MATCH((CUADRO!O$4&amp;$E246),'Hoja de Trabajo para listado'!$CD$151:$DC$151,0)),0)</f>
        <v>0</v>
      </c>
      <c r="P246" s="243">
        <f ca="1">+IFERROR(INDEX('Hoja de Trabajo para listado'!$A$155:$Z$1048576,MATCH($A246,'Hoja de Trabajo para listado'!$A$155:$A$1048576,0),MATCH((CUADRO!P$4&amp;$E246),'Hoja de Trabajo para listado'!$A$151:$Z$151,0)),0)+IFERROR(INDEX('Hoja de Trabajo para listado'!$AB$155:$BA$1048576,MATCH($A246,'Hoja de Trabajo para listado'!$AB$155:$AB$1048576,0),MATCH((CUADRO!P$4&amp;$E246),'Hoja de Trabajo para listado'!$AB$151:$BA$151,0)),0)+IFERROR(INDEX('Hoja de Trabajo para listado'!$BC$155:$CB$1048576,MATCH($A246,'Hoja de Trabajo para listado'!$BC$155:$BC$1048576,0),MATCH((CUADRO!P$4&amp;$E246),'Hoja de Trabajo para listado'!$BC$151:$CB$151,0)),0)+IFERROR(INDEX('Hoja de Trabajo para listado'!$DE$153:$DG$274,MATCH($A246,'Hoja de Trabajo para listado'!$DE$153:$DE$1048576,0),MATCH((CUADRO!P$4&amp;$E246),'Hoja de Trabajo para listado'!$DE$151:$DG$151,0)),0)+IFERROR(INDEX('Hoja de Trabajo para listado'!$CD$155:$DC$1048576,MATCH($A246,'Hoja de Trabajo para listado'!$CD$155:$CD$1048576,0),MATCH((CUADRO!P$4&amp;$E246),'Hoja de Trabajo para listado'!$CD$151:$DC$151,0)),0)</f>
        <v>0</v>
      </c>
      <c r="Q246" s="243">
        <f ca="1">+IFERROR(INDEX('Hoja de Trabajo para listado'!$A$155:$Z$1048576,MATCH($A246,'Hoja de Trabajo para listado'!$A$155:$A$1048576,0),MATCH((CUADRO!Q$4&amp;$E246),'Hoja de Trabajo para listado'!$A$151:$Z$151,0)),0)+IFERROR(INDEX('Hoja de Trabajo para listado'!$AB$155:$BA$1048576,MATCH($A246,'Hoja de Trabajo para listado'!$AB$155:$AB$1048576,0),MATCH((CUADRO!Q$4&amp;$E246),'Hoja de Trabajo para listado'!$AB$151:$BA$151,0)),0)+IFERROR(INDEX('Hoja de Trabajo para listado'!$BC$155:$CB$1048576,MATCH($A246,'Hoja de Trabajo para listado'!$BC$155:$BC$1048576,0),MATCH((CUADRO!Q$4&amp;$E246),'Hoja de Trabajo para listado'!$BC$151:$CB$151,0)),0)+IFERROR(INDEX('Hoja de Trabajo para listado'!$DE$153:$DG$274,MATCH($A246,'Hoja de Trabajo para listado'!$DE$153:$DE$1048576,0),MATCH((CUADRO!Q$4&amp;$E246),'Hoja de Trabajo para listado'!$DE$151:$DG$151,0)),0)+IFERROR(INDEX('Hoja de Trabajo para listado'!$CD$155:$DC$1048576,MATCH($A246,'Hoja de Trabajo para listado'!$CD$155:$CD$1048576,0),MATCH((CUADRO!Q$4&amp;$E246),'Hoja de Trabajo para listado'!$CD$151:$DC$151,0)),0)</f>
        <v>0</v>
      </c>
      <c r="R246" s="243">
        <f t="shared" ca="1" si="6"/>
        <v>6336891.3899999997</v>
      </c>
      <c r="S246" s="243">
        <f ca="1">+R245+R246</f>
        <v>6336891.3899999997</v>
      </c>
      <c r="T246" s="243">
        <f ca="1">+S246</f>
        <v>6336891.3899999997</v>
      </c>
      <c r="U246" s="242">
        <f t="shared" si="7"/>
        <v>2</v>
      </c>
    </row>
    <row r="247" spans="1:21" ht="15" hidden="1" customHeight="1">
      <c r="A247" s="32">
        <v>343</v>
      </c>
      <c r="B247" s="381">
        <f>+A247</f>
        <v>343</v>
      </c>
      <c r="C247" s="245" t="str">
        <f>+VLOOKUP(A247,bd_lista!$A$3:$C$592,3,FALSE)</f>
        <v>Escuela de Jueces del Estado</v>
      </c>
      <c r="D247" s="383" t="str">
        <f>+C247</f>
        <v>Escuela de Jueces del Estado</v>
      </c>
      <c r="E247" s="245" t="s">
        <v>683</v>
      </c>
      <c r="F247" s="241">
        <f ca="1">+IFERROR(INDEX('Hoja de Trabajo para listado'!$A$155:$Z$1048576,MATCH($A247,'Hoja de Trabajo para listado'!$A$155:$A$1048576,0),MATCH((CUADRO!F$4&amp;$E247),'Hoja de Trabajo para listado'!$A$151:$Z$151,0)),0)+IFERROR(INDEX('Hoja de Trabajo para listado'!$AB$155:$BA$1048576,MATCH($A247,'Hoja de Trabajo para listado'!$AB$155:$AB$1048576,0),MATCH((CUADRO!F$4&amp;$E247),'Hoja de Trabajo para listado'!$AB$151:$BA$151,0)),0)+IFERROR(INDEX('Hoja de Trabajo para listado'!$BC$155:$CB$1048576,MATCH($A247,'Hoja de Trabajo para listado'!$BC$155:$BC$1048576,0),MATCH((CUADRO!F$4&amp;$E247),'Hoja de Trabajo para listado'!$BC$151:$CB$151,0)),0)+IFERROR(INDEX('Hoja de Trabajo para listado'!$DE$153:$DG$274,MATCH($A247,'Hoja de Trabajo para listado'!$DE$153:$DE$1048576,0),MATCH((CUADRO!F$4&amp;$E247),'Hoja de Trabajo para listado'!$DE$151:$DG$151,0)),0)+IFERROR(INDEX('Hoja de Trabajo para listado'!$CD$155:$DC$1048576,MATCH($A247,'Hoja de Trabajo para listado'!$CD$155:$CD$1048576,0),MATCH((CUADRO!F$4&amp;$E247),'Hoja de Trabajo para listado'!$CD$151:$DC$151,0)),0)</f>
        <v>0</v>
      </c>
      <c r="G247" s="241">
        <f ca="1">+IFERROR(INDEX('Hoja de Trabajo para listado'!$A$155:$Z$1048576,MATCH($A247,'Hoja de Trabajo para listado'!$A$155:$A$1048576,0),MATCH((CUADRO!G$4&amp;$E247),'Hoja de Trabajo para listado'!$A$151:$Z$151,0)),0)+IFERROR(INDEX('Hoja de Trabajo para listado'!$AB$155:$BA$1048576,MATCH($A247,'Hoja de Trabajo para listado'!$AB$155:$AB$1048576,0),MATCH((CUADRO!G$4&amp;$E247),'Hoja de Trabajo para listado'!$AB$151:$BA$151,0)),0)+IFERROR(INDEX('Hoja de Trabajo para listado'!$BC$155:$CB$1048576,MATCH($A247,'Hoja de Trabajo para listado'!$BC$155:$BC$1048576,0),MATCH((CUADRO!G$4&amp;$E247),'Hoja de Trabajo para listado'!$BC$151:$CB$151,0)),0)+IFERROR(INDEX('Hoja de Trabajo para listado'!$DE$153:$DG$274,MATCH($A247,'Hoja de Trabajo para listado'!$DE$153:$DE$1048576,0),MATCH((CUADRO!G$4&amp;$E247),'Hoja de Trabajo para listado'!$DE$151:$DG$151,0)),0)+IFERROR(INDEX('Hoja de Trabajo para listado'!$CD$155:$DC$1048576,MATCH($A247,'Hoja de Trabajo para listado'!$CD$155:$CD$1048576,0),MATCH((CUADRO!G$4&amp;$E247),'Hoja de Trabajo para listado'!$CD$151:$DC$151,0)),0)</f>
        <v>0</v>
      </c>
      <c r="H247" s="241">
        <f ca="1">+IFERROR(INDEX('Hoja de Trabajo para listado'!$A$155:$Z$1048576,MATCH($A247,'Hoja de Trabajo para listado'!$A$155:$A$1048576,0),MATCH((CUADRO!H$4&amp;$E247),'Hoja de Trabajo para listado'!$A$151:$Z$151,0)),0)+IFERROR(INDEX('Hoja de Trabajo para listado'!$AB$155:$BA$1048576,MATCH($A247,'Hoja de Trabajo para listado'!$AB$155:$AB$1048576,0),MATCH((CUADRO!H$4&amp;$E247),'Hoja de Trabajo para listado'!$AB$151:$BA$151,0)),0)+IFERROR(INDEX('Hoja de Trabajo para listado'!$BC$155:$CB$1048576,MATCH($A247,'Hoja de Trabajo para listado'!$BC$155:$BC$1048576,0),MATCH((CUADRO!H$4&amp;$E247),'Hoja de Trabajo para listado'!$BC$151:$CB$151,0)),0)+IFERROR(INDEX('Hoja de Trabajo para listado'!$DE$153:$DG$274,MATCH($A247,'Hoja de Trabajo para listado'!$DE$153:$DE$1048576,0),MATCH((CUADRO!H$4&amp;$E247),'Hoja de Trabajo para listado'!$DE$151:$DG$151,0)),0)+IFERROR(INDEX('Hoja de Trabajo para listado'!$CD$155:$DC$1048576,MATCH($A247,'Hoja de Trabajo para listado'!$CD$155:$CD$1048576,0),MATCH((CUADRO!H$4&amp;$E247),'Hoja de Trabajo para listado'!$CD$151:$DC$151,0)),0)</f>
        <v>0</v>
      </c>
      <c r="I247" s="241">
        <f ca="1">+IFERROR(INDEX('Hoja de Trabajo para listado'!$A$155:$Z$1048576,MATCH($A247,'Hoja de Trabajo para listado'!$A$155:$A$1048576,0),MATCH((CUADRO!I$4&amp;$E247),'Hoja de Trabajo para listado'!$A$151:$Z$151,0)),0)+IFERROR(INDEX('Hoja de Trabajo para listado'!$AB$155:$BA$1048576,MATCH($A247,'Hoja de Trabajo para listado'!$AB$155:$AB$1048576,0),MATCH((CUADRO!I$4&amp;$E247),'Hoja de Trabajo para listado'!$AB$151:$BA$151,0)),0)+IFERROR(INDEX('Hoja de Trabajo para listado'!$BC$155:$CB$1048576,MATCH($A247,'Hoja de Trabajo para listado'!$BC$155:$BC$1048576,0),MATCH((CUADRO!I$4&amp;$E247),'Hoja de Trabajo para listado'!$BC$151:$CB$151,0)),0)+IFERROR(INDEX('Hoja de Trabajo para listado'!$DE$153:$DG$274,MATCH($A247,'Hoja de Trabajo para listado'!$DE$153:$DE$1048576,0),MATCH((CUADRO!I$4&amp;$E247),'Hoja de Trabajo para listado'!$DE$151:$DG$151,0)),0)+IFERROR(INDEX('Hoja de Trabajo para listado'!$CD$155:$DC$1048576,MATCH($A247,'Hoja de Trabajo para listado'!$CD$155:$CD$1048576,0),MATCH((CUADRO!I$4&amp;$E247),'Hoja de Trabajo para listado'!$CD$151:$DC$151,0)),0)</f>
        <v>0</v>
      </c>
      <c r="J247" s="241">
        <f ca="1">+IFERROR(INDEX('Hoja de Trabajo para listado'!$A$155:$Z$1048576,MATCH($A247,'Hoja de Trabajo para listado'!$A$155:$A$1048576,0),MATCH((CUADRO!J$4&amp;$E247),'Hoja de Trabajo para listado'!$A$151:$Z$151,0)),0)+IFERROR(INDEX('Hoja de Trabajo para listado'!$AB$155:$BA$1048576,MATCH($A247,'Hoja de Trabajo para listado'!$AB$155:$AB$1048576,0),MATCH((CUADRO!J$4&amp;$E247),'Hoja de Trabajo para listado'!$AB$151:$BA$151,0)),0)+IFERROR(INDEX('Hoja de Trabajo para listado'!$BC$155:$CB$1048576,MATCH($A247,'Hoja de Trabajo para listado'!$BC$155:$BC$1048576,0),MATCH((CUADRO!J$4&amp;$E247),'Hoja de Trabajo para listado'!$BC$151:$CB$151,0)),0)+IFERROR(INDEX('Hoja de Trabajo para listado'!$DE$153:$DG$274,MATCH($A247,'Hoja de Trabajo para listado'!$DE$153:$DE$1048576,0),MATCH((CUADRO!J$4&amp;$E247),'Hoja de Trabajo para listado'!$DE$151:$DG$151,0)),0)+IFERROR(INDEX('Hoja de Trabajo para listado'!$CD$155:$DC$1048576,MATCH($A247,'Hoja de Trabajo para listado'!$CD$155:$CD$1048576,0),MATCH((CUADRO!J$4&amp;$E247),'Hoja de Trabajo para listado'!$CD$151:$DC$151,0)),0)</f>
        <v>0</v>
      </c>
      <c r="K247" s="241">
        <f ca="1">+IFERROR(INDEX('Hoja de Trabajo para listado'!$A$155:$Z$1048576,MATCH($A247,'Hoja de Trabajo para listado'!$A$155:$A$1048576,0),MATCH((CUADRO!K$4&amp;$E247),'Hoja de Trabajo para listado'!$A$151:$Z$151,0)),0)+IFERROR(INDEX('Hoja de Trabajo para listado'!$AB$155:$BA$1048576,MATCH($A247,'Hoja de Trabajo para listado'!$AB$155:$AB$1048576,0),MATCH((CUADRO!K$4&amp;$E247),'Hoja de Trabajo para listado'!$AB$151:$BA$151,0)),0)+IFERROR(INDEX('Hoja de Trabajo para listado'!$BC$155:$CB$1048576,MATCH($A247,'Hoja de Trabajo para listado'!$BC$155:$BC$1048576,0),MATCH((CUADRO!K$4&amp;$E247),'Hoja de Trabajo para listado'!$BC$151:$CB$151,0)),0)+IFERROR(INDEX('Hoja de Trabajo para listado'!$DE$153:$DG$274,MATCH($A247,'Hoja de Trabajo para listado'!$DE$153:$DE$1048576,0),MATCH((CUADRO!K$4&amp;$E247),'Hoja de Trabajo para listado'!$DE$151:$DG$151,0)),0)+IFERROR(INDEX('Hoja de Trabajo para listado'!$CD$155:$DC$1048576,MATCH($A247,'Hoja de Trabajo para listado'!$CD$155:$CD$1048576,0),MATCH((CUADRO!K$4&amp;$E247),'Hoja de Trabajo para listado'!$CD$151:$DC$151,0)),0)</f>
        <v>0</v>
      </c>
      <c r="L247" s="241">
        <f ca="1">+IFERROR(INDEX('Hoja de Trabajo para listado'!$A$155:$Z$1048576,MATCH($A247,'Hoja de Trabajo para listado'!$A$155:$A$1048576,0),MATCH((CUADRO!L$4&amp;$E247),'Hoja de Trabajo para listado'!$A$151:$Z$151,0)),0)+IFERROR(INDEX('Hoja de Trabajo para listado'!$AB$155:$BA$1048576,MATCH($A247,'Hoja de Trabajo para listado'!$AB$155:$AB$1048576,0),MATCH((CUADRO!L$4&amp;$E247),'Hoja de Trabajo para listado'!$AB$151:$BA$151,0)),0)+IFERROR(INDEX('Hoja de Trabajo para listado'!$BC$155:$CB$1048576,MATCH($A247,'Hoja de Trabajo para listado'!$BC$155:$BC$1048576,0),MATCH((CUADRO!L$4&amp;$E247),'Hoja de Trabajo para listado'!$BC$151:$CB$151,0)),0)+IFERROR(INDEX('Hoja de Trabajo para listado'!$DE$153:$DG$274,MATCH($A247,'Hoja de Trabajo para listado'!$DE$153:$DE$1048576,0),MATCH((CUADRO!L$4&amp;$E247),'Hoja de Trabajo para listado'!$DE$151:$DG$151,0)),0)+IFERROR(INDEX('Hoja de Trabajo para listado'!$CD$155:$DC$1048576,MATCH($A247,'Hoja de Trabajo para listado'!$CD$155:$CD$1048576,0),MATCH((CUADRO!L$4&amp;$E247),'Hoja de Trabajo para listado'!$CD$151:$DC$151,0)),0)</f>
        <v>0</v>
      </c>
      <c r="M247" s="241">
        <f ca="1">+IFERROR(INDEX('Hoja de Trabajo para listado'!$A$155:$Z$1048576,MATCH($A247,'Hoja de Trabajo para listado'!$A$155:$A$1048576,0),MATCH((CUADRO!M$4&amp;$E247),'Hoja de Trabajo para listado'!$A$151:$Z$151,0)),0)+IFERROR(INDEX('Hoja de Trabajo para listado'!$AB$155:$BA$1048576,MATCH($A247,'Hoja de Trabajo para listado'!$AB$155:$AB$1048576,0),MATCH((CUADRO!M$4&amp;$E247),'Hoja de Trabajo para listado'!$AB$151:$BA$151,0)),0)+IFERROR(INDEX('Hoja de Trabajo para listado'!$BC$155:$CB$1048576,MATCH($A247,'Hoja de Trabajo para listado'!$BC$155:$BC$1048576,0),MATCH((CUADRO!M$4&amp;$E247),'Hoja de Trabajo para listado'!$BC$151:$CB$151,0)),0)+IFERROR(INDEX('Hoja de Trabajo para listado'!$DE$153:$DG$274,MATCH($A247,'Hoja de Trabajo para listado'!$DE$153:$DE$1048576,0),MATCH((CUADRO!M$4&amp;$E247),'Hoja de Trabajo para listado'!$DE$151:$DG$151,0)),0)+IFERROR(INDEX('Hoja de Trabajo para listado'!$CD$155:$DC$1048576,MATCH($A247,'Hoja de Trabajo para listado'!$CD$155:$CD$1048576,0),MATCH((CUADRO!M$4&amp;$E247),'Hoja de Trabajo para listado'!$CD$151:$DC$151,0)),0)</f>
        <v>0</v>
      </c>
      <c r="N247" s="241">
        <f ca="1">+IFERROR(INDEX('Hoja de Trabajo para listado'!$A$155:$Z$1048576,MATCH($A247,'Hoja de Trabajo para listado'!$A$155:$A$1048576,0),MATCH((CUADRO!N$4&amp;$E247),'Hoja de Trabajo para listado'!$A$151:$Z$151,0)),0)+IFERROR(INDEX('Hoja de Trabajo para listado'!$AB$155:$BA$1048576,MATCH($A247,'Hoja de Trabajo para listado'!$AB$155:$AB$1048576,0),MATCH((CUADRO!N$4&amp;$E247),'Hoja de Trabajo para listado'!$AB$151:$BA$151,0)),0)+IFERROR(INDEX('Hoja de Trabajo para listado'!$BC$155:$CB$1048576,MATCH($A247,'Hoja de Trabajo para listado'!$BC$155:$BC$1048576,0),MATCH((CUADRO!N$4&amp;$E247),'Hoja de Trabajo para listado'!$BC$151:$CB$151,0)),0)+IFERROR(INDEX('Hoja de Trabajo para listado'!$DE$153:$DG$274,MATCH($A247,'Hoja de Trabajo para listado'!$DE$153:$DE$1048576,0),MATCH((CUADRO!N$4&amp;$E247),'Hoja de Trabajo para listado'!$DE$151:$DG$151,0)),0)+IFERROR(INDEX('Hoja de Trabajo para listado'!$CD$155:$DC$1048576,MATCH($A247,'Hoja de Trabajo para listado'!$CD$155:$CD$1048576,0),MATCH((CUADRO!N$4&amp;$E247),'Hoja de Trabajo para listado'!$CD$151:$DC$151,0)),0)</f>
        <v>0</v>
      </c>
      <c r="O247" s="241">
        <f ca="1">+IFERROR(INDEX('Hoja de Trabajo para listado'!$A$155:$Z$1048576,MATCH($A247,'Hoja de Trabajo para listado'!$A$155:$A$1048576,0),MATCH((CUADRO!O$4&amp;$E247),'Hoja de Trabajo para listado'!$A$151:$Z$151,0)),0)+IFERROR(INDEX('Hoja de Trabajo para listado'!$AB$155:$BA$1048576,MATCH($A247,'Hoja de Trabajo para listado'!$AB$155:$AB$1048576,0),MATCH((CUADRO!O$4&amp;$E247),'Hoja de Trabajo para listado'!$AB$151:$BA$151,0)),0)+IFERROR(INDEX('Hoja de Trabajo para listado'!$BC$155:$CB$1048576,MATCH($A247,'Hoja de Trabajo para listado'!$BC$155:$BC$1048576,0),MATCH((CUADRO!O$4&amp;$E247),'Hoja de Trabajo para listado'!$BC$151:$CB$151,0)),0)+IFERROR(INDEX('Hoja de Trabajo para listado'!$DE$153:$DG$274,MATCH($A247,'Hoja de Trabajo para listado'!$DE$153:$DE$1048576,0),MATCH((CUADRO!O$4&amp;$E247),'Hoja de Trabajo para listado'!$DE$151:$DG$151,0)),0)+IFERROR(INDEX('Hoja de Trabajo para listado'!$CD$155:$DC$1048576,MATCH($A247,'Hoja de Trabajo para listado'!$CD$155:$CD$1048576,0),MATCH((CUADRO!O$4&amp;$E247),'Hoja de Trabajo para listado'!$CD$151:$DC$151,0)),0)</f>
        <v>0</v>
      </c>
      <c r="P247" s="241">
        <f ca="1">+IFERROR(INDEX('Hoja de Trabajo para listado'!$A$155:$Z$1048576,MATCH($A247,'Hoja de Trabajo para listado'!$A$155:$A$1048576,0),MATCH((CUADRO!P$4&amp;$E247),'Hoja de Trabajo para listado'!$A$151:$Z$151,0)),0)+IFERROR(INDEX('Hoja de Trabajo para listado'!$AB$155:$BA$1048576,MATCH($A247,'Hoja de Trabajo para listado'!$AB$155:$AB$1048576,0),MATCH((CUADRO!P$4&amp;$E247),'Hoja de Trabajo para listado'!$AB$151:$BA$151,0)),0)+IFERROR(INDEX('Hoja de Trabajo para listado'!$BC$155:$CB$1048576,MATCH($A247,'Hoja de Trabajo para listado'!$BC$155:$BC$1048576,0),MATCH((CUADRO!P$4&amp;$E247),'Hoja de Trabajo para listado'!$BC$151:$CB$151,0)),0)+IFERROR(INDEX('Hoja de Trabajo para listado'!$DE$153:$DG$274,MATCH($A247,'Hoja de Trabajo para listado'!$DE$153:$DE$1048576,0),MATCH((CUADRO!P$4&amp;$E247),'Hoja de Trabajo para listado'!$DE$151:$DG$151,0)),0)+IFERROR(INDEX('Hoja de Trabajo para listado'!$CD$155:$DC$1048576,MATCH($A247,'Hoja de Trabajo para listado'!$CD$155:$CD$1048576,0),MATCH((CUADRO!P$4&amp;$E247),'Hoja de Trabajo para listado'!$CD$151:$DC$151,0)),0)</f>
        <v>0</v>
      </c>
      <c r="Q247" s="241">
        <f ca="1">+IFERROR(INDEX('Hoja de Trabajo para listado'!$A$155:$Z$1048576,MATCH($A247,'Hoja de Trabajo para listado'!$A$155:$A$1048576,0),MATCH((CUADRO!Q$4&amp;$E247),'Hoja de Trabajo para listado'!$A$151:$Z$151,0)),0)+IFERROR(INDEX('Hoja de Trabajo para listado'!$AB$155:$BA$1048576,MATCH($A247,'Hoja de Trabajo para listado'!$AB$155:$AB$1048576,0),MATCH((CUADRO!Q$4&amp;$E247),'Hoja de Trabajo para listado'!$AB$151:$BA$151,0)),0)+IFERROR(INDEX('Hoja de Trabajo para listado'!$BC$155:$CB$1048576,MATCH($A247,'Hoja de Trabajo para listado'!$BC$155:$BC$1048576,0),MATCH((CUADRO!Q$4&amp;$E247),'Hoja de Trabajo para listado'!$BC$151:$CB$151,0)),0)+IFERROR(INDEX('Hoja de Trabajo para listado'!$DE$153:$DG$274,MATCH($A247,'Hoja de Trabajo para listado'!$DE$153:$DE$1048576,0),MATCH((CUADRO!Q$4&amp;$E247),'Hoja de Trabajo para listado'!$DE$151:$DG$151,0)),0)+IFERROR(INDEX('Hoja de Trabajo para listado'!$CD$155:$DC$1048576,MATCH($A247,'Hoja de Trabajo para listado'!$CD$155:$CD$1048576,0),MATCH((CUADRO!Q$4&amp;$E247),'Hoja de Trabajo para listado'!$CD$151:$DC$151,0)),0)</f>
        <v>0</v>
      </c>
      <c r="R247" s="241">
        <f t="shared" ca="1" si="6"/>
        <v>0</v>
      </c>
      <c r="S247" s="241"/>
      <c r="T247" s="241">
        <f ca="1">+T248</f>
        <v>1893</v>
      </c>
      <c r="U247" s="240">
        <f t="shared" si="7"/>
        <v>1</v>
      </c>
    </row>
    <row r="248" spans="1:21" ht="15" hidden="1" customHeight="1">
      <c r="A248" s="32">
        <v>343</v>
      </c>
      <c r="B248" s="382"/>
      <c r="C248" s="305" t="str">
        <f>+VLOOKUP(A248,bd_lista!$A$3:$C$592,3,FALSE)</f>
        <v>Escuela de Jueces del Estado</v>
      </c>
      <c r="D248" s="384"/>
      <c r="E248" s="305" t="s">
        <v>684</v>
      </c>
      <c r="F248" s="243">
        <f ca="1">+IFERROR(INDEX('Hoja de Trabajo para listado'!$A$155:$Z$1048576,MATCH($A248,'Hoja de Trabajo para listado'!$A$155:$A$1048576,0),MATCH((CUADRO!F$4&amp;$E248),'Hoja de Trabajo para listado'!$A$151:$Z$151,0)),0)+IFERROR(INDEX('Hoja de Trabajo para listado'!$AB$155:$BA$1048576,MATCH($A248,'Hoja de Trabajo para listado'!$AB$155:$AB$1048576,0),MATCH((CUADRO!F$4&amp;$E248),'Hoja de Trabajo para listado'!$AB$151:$BA$151,0)),0)+IFERROR(INDEX('Hoja de Trabajo para listado'!$BC$155:$CB$1048576,MATCH($A248,'Hoja de Trabajo para listado'!$BC$155:$BC$1048576,0),MATCH((CUADRO!F$4&amp;$E248),'Hoja de Trabajo para listado'!$BC$151:$CB$151,0)),0)+IFERROR(INDEX('Hoja de Trabajo para listado'!$DE$153:$DG$274,MATCH($A248,'Hoja de Trabajo para listado'!$DE$153:$DE$1048576,0),MATCH((CUADRO!F$4&amp;$E248),'Hoja de Trabajo para listado'!$DE$151:$DG$151,0)),0)+IFERROR(INDEX('Hoja de Trabajo para listado'!$CD$155:$DC$1048576,MATCH($A248,'Hoja de Trabajo para listado'!$CD$155:$CD$1048576,0),MATCH((CUADRO!F$4&amp;$E248),'Hoja de Trabajo para listado'!$CD$151:$DC$151,0)),0)</f>
        <v>0</v>
      </c>
      <c r="G248" s="243">
        <f ca="1">+IFERROR(INDEX('Hoja de Trabajo para listado'!$A$155:$Z$1048576,MATCH($A248,'Hoja de Trabajo para listado'!$A$155:$A$1048576,0),MATCH((CUADRO!G$4&amp;$E248),'Hoja de Trabajo para listado'!$A$151:$Z$151,0)),0)+IFERROR(INDEX('Hoja de Trabajo para listado'!$AB$155:$BA$1048576,MATCH($A248,'Hoja de Trabajo para listado'!$AB$155:$AB$1048576,0),MATCH((CUADRO!G$4&amp;$E248),'Hoja de Trabajo para listado'!$AB$151:$BA$151,0)),0)+IFERROR(INDEX('Hoja de Trabajo para listado'!$BC$155:$CB$1048576,MATCH($A248,'Hoja de Trabajo para listado'!$BC$155:$BC$1048576,0),MATCH((CUADRO!G$4&amp;$E248),'Hoja de Trabajo para listado'!$BC$151:$CB$151,0)),0)+IFERROR(INDEX('Hoja de Trabajo para listado'!$DE$153:$DG$274,MATCH($A248,'Hoja de Trabajo para listado'!$DE$153:$DE$1048576,0),MATCH((CUADRO!G$4&amp;$E248),'Hoja de Trabajo para listado'!$DE$151:$DG$151,0)),0)+IFERROR(INDEX('Hoja de Trabajo para listado'!$CD$155:$DC$1048576,MATCH($A248,'Hoja de Trabajo para listado'!$CD$155:$CD$1048576,0),MATCH((CUADRO!G$4&amp;$E248),'Hoja de Trabajo para listado'!$CD$151:$DC$151,0)),0)</f>
        <v>0</v>
      </c>
      <c r="H248" s="243">
        <f ca="1">+IFERROR(INDEX('Hoja de Trabajo para listado'!$A$155:$Z$1048576,MATCH($A248,'Hoja de Trabajo para listado'!$A$155:$A$1048576,0),MATCH((CUADRO!H$4&amp;$E248),'Hoja de Trabajo para listado'!$A$151:$Z$151,0)),0)+IFERROR(INDEX('Hoja de Trabajo para listado'!$AB$155:$BA$1048576,MATCH($A248,'Hoja de Trabajo para listado'!$AB$155:$AB$1048576,0),MATCH((CUADRO!H$4&amp;$E248),'Hoja de Trabajo para listado'!$AB$151:$BA$151,0)),0)+IFERROR(INDEX('Hoja de Trabajo para listado'!$BC$155:$CB$1048576,MATCH($A248,'Hoja de Trabajo para listado'!$BC$155:$BC$1048576,0),MATCH((CUADRO!H$4&amp;$E248),'Hoja de Trabajo para listado'!$BC$151:$CB$151,0)),0)+IFERROR(INDEX('Hoja de Trabajo para listado'!$DE$153:$DG$274,MATCH($A248,'Hoja de Trabajo para listado'!$DE$153:$DE$1048576,0),MATCH((CUADRO!H$4&amp;$E248),'Hoja de Trabajo para listado'!$DE$151:$DG$151,0)),0)+IFERROR(INDEX('Hoja de Trabajo para listado'!$CD$155:$DC$1048576,MATCH($A248,'Hoja de Trabajo para listado'!$CD$155:$CD$1048576,0),MATCH((CUADRO!H$4&amp;$E248),'Hoja de Trabajo para listado'!$CD$151:$DC$151,0)),0)</f>
        <v>1893</v>
      </c>
      <c r="I248" s="243">
        <f ca="1">+IFERROR(INDEX('Hoja de Trabajo para listado'!$A$155:$Z$1048576,MATCH($A248,'Hoja de Trabajo para listado'!$A$155:$A$1048576,0),MATCH((CUADRO!I$4&amp;$E248),'Hoja de Trabajo para listado'!$A$151:$Z$151,0)),0)+IFERROR(INDEX('Hoja de Trabajo para listado'!$AB$155:$BA$1048576,MATCH($A248,'Hoja de Trabajo para listado'!$AB$155:$AB$1048576,0),MATCH((CUADRO!I$4&amp;$E248),'Hoja de Trabajo para listado'!$AB$151:$BA$151,0)),0)+IFERROR(INDEX('Hoja de Trabajo para listado'!$BC$155:$CB$1048576,MATCH($A248,'Hoja de Trabajo para listado'!$BC$155:$BC$1048576,0),MATCH((CUADRO!I$4&amp;$E248),'Hoja de Trabajo para listado'!$BC$151:$CB$151,0)),0)+IFERROR(INDEX('Hoja de Trabajo para listado'!$DE$153:$DG$274,MATCH($A248,'Hoja de Trabajo para listado'!$DE$153:$DE$1048576,0),MATCH((CUADRO!I$4&amp;$E248),'Hoja de Trabajo para listado'!$DE$151:$DG$151,0)),0)+IFERROR(INDEX('Hoja de Trabajo para listado'!$CD$155:$DC$1048576,MATCH($A248,'Hoja de Trabajo para listado'!$CD$155:$CD$1048576,0),MATCH((CUADRO!I$4&amp;$E248),'Hoja de Trabajo para listado'!$CD$151:$DC$151,0)),0)</f>
        <v>0</v>
      </c>
      <c r="J248" s="243">
        <f ca="1">+IFERROR(INDEX('Hoja de Trabajo para listado'!$A$155:$Z$1048576,MATCH($A248,'Hoja de Trabajo para listado'!$A$155:$A$1048576,0),MATCH((CUADRO!J$4&amp;$E248),'Hoja de Trabajo para listado'!$A$151:$Z$151,0)),0)+IFERROR(INDEX('Hoja de Trabajo para listado'!$AB$155:$BA$1048576,MATCH($A248,'Hoja de Trabajo para listado'!$AB$155:$AB$1048576,0),MATCH((CUADRO!J$4&amp;$E248),'Hoja de Trabajo para listado'!$AB$151:$BA$151,0)),0)+IFERROR(INDEX('Hoja de Trabajo para listado'!$BC$155:$CB$1048576,MATCH($A248,'Hoja de Trabajo para listado'!$BC$155:$BC$1048576,0),MATCH((CUADRO!J$4&amp;$E248),'Hoja de Trabajo para listado'!$BC$151:$CB$151,0)),0)+IFERROR(INDEX('Hoja de Trabajo para listado'!$DE$153:$DG$274,MATCH($A248,'Hoja de Trabajo para listado'!$DE$153:$DE$1048576,0),MATCH((CUADRO!J$4&amp;$E248),'Hoja de Trabajo para listado'!$DE$151:$DG$151,0)),0)+IFERROR(INDEX('Hoja de Trabajo para listado'!$CD$155:$DC$1048576,MATCH($A248,'Hoja de Trabajo para listado'!$CD$155:$CD$1048576,0),MATCH((CUADRO!J$4&amp;$E248),'Hoja de Trabajo para listado'!$CD$151:$DC$151,0)),0)</f>
        <v>0</v>
      </c>
      <c r="K248" s="243">
        <f ca="1">+IFERROR(INDEX('Hoja de Trabajo para listado'!$A$155:$Z$1048576,MATCH($A248,'Hoja de Trabajo para listado'!$A$155:$A$1048576,0),MATCH((CUADRO!K$4&amp;$E248),'Hoja de Trabajo para listado'!$A$151:$Z$151,0)),0)+IFERROR(INDEX('Hoja de Trabajo para listado'!$AB$155:$BA$1048576,MATCH($A248,'Hoja de Trabajo para listado'!$AB$155:$AB$1048576,0),MATCH((CUADRO!K$4&amp;$E248),'Hoja de Trabajo para listado'!$AB$151:$BA$151,0)),0)+IFERROR(INDEX('Hoja de Trabajo para listado'!$BC$155:$CB$1048576,MATCH($A248,'Hoja de Trabajo para listado'!$BC$155:$BC$1048576,0),MATCH((CUADRO!K$4&amp;$E248),'Hoja de Trabajo para listado'!$BC$151:$CB$151,0)),0)+IFERROR(INDEX('Hoja de Trabajo para listado'!$DE$153:$DG$274,MATCH($A248,'Hoja de Trabajo para listado'!$DE$153:$DE$1048576,0),MATCH((CUADRO!K$4&amp;$E248),'Hoja de Trabajo para listado'!$DE$151:$DG$151,0)),0)+IFERROR(INDEX('Hoja de Trabajo para listado'!$CD$155:$DC$1048576,MATCH($A248,'Hoja de Trabajo para listado'!$CD$155:$CD$1048576,0),MATCH((CUADRO!K$4&amp;$E248),'Hoja de Trabajo para listado'!$CD$151:$DC$151,0)),0)</f>
        <v>0</v>
      </c>
      <c r="L248" s="243">
        <f ca="1">+IFERROR(INDEX('Hoja de Trabajo para listado'!$A$155:$Z$1048576,MATCH($A248,'Hoja de Trabajo para listado'!$A$155:$A$1048576,0),MATCH((CUADRO!L$4&amp;$E248),'Hoja de Trabajo para listado'!$A$151:$Z$151,0)),0)+IFERROR(INDEX('Hoja de Trabajo para listado'!$AB$155:$BA$1048576,MATCH($A248,'Hoja de Trabajo para listado'!$AB$155:$AB$1048576,0),MATCH((CUADRO!L$4&amp;$E248),'Hoja de Trabajo para listado'!$AB$151:$BA$151,0)),0)+IFERROR(INDEX('Hoja de Trabajo para listado'!$BC$155:$CB$1048576,MATCH($A248,'Hoja de Trabajo para listado'!$BC$155:$BC$1048576,0),MATCH((CUADRO!L$4&amp;$E248),'Hoja de Trabajo para listado'!$BC$151:$CB$151,0)),0)+IFERROR(INDEX('Hoja de Trabajo para listado'!$DE$153:$DG$274,MATCH($A248,'Hoja de Trabajo para listado'!$DE$153:$DE$1048576,0),MATCH((CUADRO!L$4&amp;$E248),'Hoja de Trabajo para listado'!$DE$151:$DG$151,0)),0)+IFERROR(INDEX('Hoja de Trabajo para listado'!$CD$155:$DC$1048576,MATCH($A248,'Hoja de Trabajo para listado'!$CD$155:$CD$1048576,0),MATCH((CUADRO!L$4&amp;$E248),'Hoja de Trabajo para listado'!$CD$151:$DC$151,0)),0)</f>
        <v>0</v>
      </c>
      <c r="M248" s="243">
        <f ca="1">+IFERROR(INDEX('Hoja de Trabajo para listado'!$A$155:$Z$1048576,MATCH($A248,'Hoja de Trabajo para listado'!$A$155:$A$1048576,0),MATCH((CUADRO!M$4&amp;$E248),'Hoja de Trabajo para listado'!$A$151:$Z$151,0)),0)+IFERROR(INDEX('Hoja de Trabajo para listado'!$AB$155:$BA$1048576,MATCH($A248,'Hoja de Trabajo para listado'!$AB$155:$AB$1048576,0),MATCH((CUADRO!M$4&amp;$E248),'Hoja de Trabajo para listado'!$AB$151:$BA$151,0)),0)+IFERROR(INDEX('Hoja de Trabajo para listado'!$BC$155:$CB$1048576,MATCH($A248,'Hoja de Trabajo para listado'!$BC$155:$BC$1048576,0),MATCH((CUADRO!M$4&amp;$E248),'Hoja de Trabajo para listado'!$BC$151:$CB$151,0)),0)+IFERROR(INDEX('Hoja de Trabajo para listado'!$DE$153:$DG$274,MATCH($A248,'Hoja de Trabajo para listado'!$DE$153:$DE$1048576,0),MATCH((CUADRO!M$4&amp;$E248),'Hoja de Trabajo para listado'!$DE$151:$DG$151,0)),0)+IFERROR(INDEX('Hoja de Trabajo para listado'!$CD$155:$DC$1048576,MATCH($A248,'Hoja de Trabajo para listado'!$CD$155:$CD$1048576,0),MATCH((CUADRO!M$4&amp;$E248),'Hoja de Trabajo para listado'!$CD$151:$DC$151,0)),0)</f>
        <v>0</v>
      </c>
      <c r="N248" s="243">
        <f ca="1">+IFERROR(INDEX('Hoja de Trabajo para listado'!$A$155:$Z$1048576,MATCH($A248,'Hoja de Trabajo para listado'!$A$155:$A$1048576,0),MATCH((CUADRO!N$4&amp;$E248),'Hoja de Trabajo para listado'!$A$151:$Z$151,0)),0)+IFERROR(INDEX('Hoja de Trabajo para listado'!$AB$155:$BA$1048576,MATCH($A248,'Hoja de Trabajo para listado'!$AB$155:$AB$1048576,0),MATCH((CUADRO!N$4&amp;$E248),'Hoja de Trabajo para listado'!$AB$151:$BA$151,0)),0)+IFERROR(INDEX('Hoja de Trabajo para listado'!$BC$155:$CB$1048576,MATCH($A248,'Hoja de Trabajo para listado'!$BC$155:$BC$1048576,0),MATCH((CUADRO!N$4&amp;$E248),'Hoja de Trabajo para listado'!$BC$151:$CB$151,0)),0)+IFERROR(INDEX('Hoja de Trabajo para listado'!$DE$153:$DG$274,MATCH($A248,'Hoja de Trabajo para listado'!$DE$153:$DE$1048576,0),MATCH((CUADRO!N$4&amp;$E248),'Hoja de Trabajo para listado'!$DE$151:$DG$151,0)),0)+IFERROR(INDEX('Hoja de Trabajo para listado'!$CD$155:$DC$1048576,MATCH($A248,'Hoja de Trabajo para listado'!$CD$155:$CD$1048576,0),MATCH((CUADRO!N$4&amp;$E248),'Hoja de Trabajo para listado'!$CD$151:$DC$151,0)),0)</f>
        <v>0</v>
      </c>
      <c r="O248" s="243">
        <f ca="1">+IFERROR(INDEX('Hoja de Trabajo para listado'!$A$155:$Z$1048576,MATCH($A248,'Hoja de Trabajo para listado'!$A$155:$A$1048576,0),MATCH((CUADRO!O$4&amp;$E248),'Hoja de Trabajo para listado'!$A$151:$Z$151,0)),0)+IFERROR(INDEX('Hoja de Trabajo para listado'!$AB$155:$BA$1048576,MATCH($A248,'Hoja de Trabajo para listado'!$AB$155:$AB$1048576,0),MATCH((CUADRO!O$4&amp;$E248),'Hoja de Trabajo para listado'!$AB$151:$BA$151,0)),0)+IFERROR(INDEX('Hoja de Trabajo para listado'!$BC$155:$CB$1048576,MATCH($A248,'Hoja de Trabajo para listado'!$BC$155:$BC$1048576,0),MATCH((CUADRO!O$4&amp;$E248),'Hoja de Trabajo para listado'!$BC$151:$CB$151,0)),0)+IFERROR(INDEX('Hoja de Trabajo para listado'!$DE$153:$DG$274,MATCH($A248,'Hoja de Trabajo para listado'!$DE$153:$DE$1048576,0),MATCH((CUADRO!O$4&amp;$E248),'Hoja de Trabajo para listado'!$DE$151:$DG$151,0)),0)+IFERROR(INDEX('Hoja de Trabajo para listado'!$CD$155:$DC$1048576,MATCH($A248,'Hoja de Trabajo para listado'!$CD$155:$CD$1048576,0),MATCH((CUADRO!O$4&amp;$E248),'Hoja de Trabajo para listado'!$CD$151:$DC$151,0)),0)</f>
        <v>0</v>
      </c>
      <c r="P248" s="243">
        <f ca="1">+IFERROR(INDEX('Hoja de Trabajo para listado'!$A$155:$Z$1048576,MATCH($A248,'Hoja de Trabajo para listado'!$A$155:$A$1048576,0),MATCH((CUADRO!P$4&amp;$E248),'Hoja de Trabajo para listado'!$A$151:$Z$151,0)),0)+IFERROR(INDEX('Hoja de Trabajo para listado'!$AB$155:$BA$1048576,MATCH($A248,'Hoja de Trabajo para listado'!$AB$155:$AB$1048576,0),MATCH((CUADRO!P$4&amp;$E248),'Hoja de Trabajo para listado'!$AB$151:$BA$151,0)),0)+IFERROR(INDEX('Hoja de Trabajo para listado'!$BC$155:$CB$1048576,MATCH($A248,'Hoja de Trabajo para listado'!$BC$155:$BC$1048576,0),MATCH((CUADRO!P$4&amp;$E248),'Hoja de Trabajo para listado'!$BC$151:$CB$151,0)),0)+IFERROR(INDEX('Hoja de Trabajo para listado'!$DE$153:$DG$274,MATCH($A248,'Hoja de Trabajo para listado'!$DE$153:$DE$1048576,0),MATCH((CUADRO!P$4&amp;$E248),'Hoja de Trabajo para listado'!$DE$151:$DG$151,0)),0)+IFERROR(INDEX('Hoja de Trabajo para listado'!$CD$155:$DC$1048576,MATCH($A248,'Hoja de Trabajo para listado'!$CD$155:$CD$1048576,0),MATCH((CUADRO!P$4&amp;$E248),'Hoja de Trabajo para listado'!$CD$151:$DC$151,0)),0)</f>
        <v>0</v>
      </c>
      <c r="Q248" s="243">
        <f ca="1">+IFERROR(INDEX('Hoja de Trabajo para listado'!$A$155:$Z$1048576,MATCH($A248,'Hoja de Trabajo para listado'!$A$155:$A$1048576,0),MATCH((CUADRO!Q$4&amp;$E248),'Hoja de Trabajo para listado'!$A$151:$Z$151,0)),0)+IFERROR(INDEX('Hoja de Trabajo para listado'!$AB$155:$BA$1048576,MATCH($A248,'Hoja de Trabajo para listado'!$AB$155:$AB$1048576,0),MATCH((CUADRO!Q$4&amp;$E248),'Hoja de Trabajo para listado'!$AB$151:$BA$151,0)),0)+IFERROR(INDEX('Hoja de Trabajo para listado'!$BC$155:$CB$1048576,MATCH($A248,'Hoja de Trabajo para listado'!$BC$155:$BC$1048576,0),MATCH((CUADRO!Q$4&amp;$E248),'Hoja de Trabajo para listado'!$BC$151:$CB$151,0)),0)+IFERROR(INDEX('Hoja de Trabajo para listado'!$DE$153:$DG$274,MATCH($A248,'Hoja de Trabajo para listado'!$DE$153:$DE$1048576,0),MATCH((CUADRO!Q$4&amp;$E248),'Hoja de Trabajo para listado'!$DE$151:$DG$151,0)),0)+IFERROR(INDEX('Hoja de Trabajo para listado'!$CD$155:$DC$1048576,MATCH($A248,'Hoja de Trabajo para listado'!$CD$155:$CD$1048576,0),MATCH((CUADRO!Q$4&amp;$E248),'Hoja de Trabajo para listado'!$CD$151:$DC$151,0)),0)</f>
        <v>0</v>
      </c>
      <c r="R248" s="243">
        <f t="shared" ca="1" si="6"/>
        <v>1893</v>
      </c>
      <c r="S248" s="243">
        <f ca="1">+R247+R248</f>
        <v>1893</v>
      </c>
      <c r="T248" s="243">
        <f ca="1">+S248</f>
        <v>1893</v>
      </c>
      <c r="U248" s="242">
        <f t="shared" si="7"/>
        <v>2</v>
      </c>
    </row>
    <row r="249" spans="1:21" ht="15" customHeight="1">
      <c r="A249" s="354">
        <v>344</v>
      </c>
      <c r="B249" s="381">
        <f>+A249</f>
        <v>344</v>
      </c>
      <c r="C249" s="245" t="str">
        <f>+VLOOKUP(A249,bd_lista!$A$3:$C$592,3,FALSE)</f>
        <v>Instituto Plurinacional de Estudio de Lenguas y Culturas</v>
      </c>
      <c r="D249" s="383" t="str">
        <f>+C249</f>
        <v>Instituto Plurinacional de Estudio de Lenguas y Culturas</v>
      </c>
      <c r="E249" s="245" t="s">
        <v>683</v>
      </c>
      <c r="F249" s="241">
        <f ca="1">+IFERROR(INDEX('Hoja de Trabajo para listado'!$A$155:$Z$1048576,MATCH($A249,'Hoja de Trabajo para listado'!$A$155:$A$1048576,0),MATCH((CUADRO!F$4&amp;$E249),'Hoja de Trabajo para listado'!$A$151:$Z$151,0)),0)+IFERROR(INDEX('Hoja de Trabajo para listado'!$AB$155:$BA$1048576,MATCH($A249,'Hoja de Trabajo para listado'!$AB$155:$AB$1048576,0),MATCH((CUADRO!F$4&amp;$E249),'Hoja de Trabajo para listado'!$AB$151:$BA$151,0)),0)+IFERROR(INDEX('Hoja de Trabajo para listado'!$BC$155:$CB$1048576,MATCH($A249,'Hoja de Trabajo para listado'!$BC$155:$BC$1048576,0),MATCH((CUADRO!F$4&amp;$E249),'Hoja de Trabajo para listado'!$BC$151:$CB$151,0)),0)+IFERROR(INDEX('Hoja de Trabajo para listado'!$DE$153:$DG$274,MATCH($A249,'Hoja de Trabajo para listado'!$DE$153:$DE$1048576,0),MATCH((CUADRO!F$4&amp;$E249),'Hoja de Trabajo para listado'!$DE$151:$DG$151,0)),0)+IFERROR(INDEX('Hoja de Trabajo para listado'!$CD$155:$DC$1048576,MATCH($A249,'Hoja de Trabajo para listado'!$CD$155:$CD$1048576,0),MATCH((CUADRO!F$4&amp;$E249),'Hoja de Trabajo para listado'!$CD$151:$DC$151,0)),0)</f>
        <v>0</v>
      </c>
      <c r="G249" s="241">
        <f ca="1">+IFERROR(INDEX('Hoja de Trabajo para listado'!$A$155:$Z$1048576,MATCH($A249,'Hoja de Trabajo para listado'!$A$155:$A$1048576,0),MATCH((CUADRO!G$4&amp;$E249),'Hoja de Trabajo para listado'!$A$151:$Z$151,0)),0)+IFERROR(INDEX('Hoja de Trabajo para listado'!$AB$155:$BA$1048576,MATCH($A249,'Hoja de Trabajo para listado'!$AB$155:$AB$1048576,0),MATCH((CUADRO!G$4&amp;$E249),'Hoja de Trabajo para listado'!$AB$151:$BA$151,0)),0)+IFERROR(INDEX('Hoja de Trabajo para listado'!$BC$155:$CB$1048576,MATCH($A249,'Hoja de Trabajo para listado'!$BC$155:$BC$1048576,0),MATCH((CUADRO!G$4&amp;$E249),'Hoja de Trabajo para listado'!$BC$151:$CB$151,0)),0)+IFERROR(INDEX('Hoja de Trabajo para listado'!$DE$153:$DG$274,MATCH($A249,'Hoja de Trabajo para listado'!$DE$153:$DE$1048576,0),MATCH((CUADRO!G$4&amp;$E249),'Hoja de Trabajo para listado'!$DE$151:$DG$151,0)),0)+IFERROR(INDEX('Hoja de Trabajo para listado'!$CD$155:$DC$1048576,MATCH($A249,'Hoja de Trabajo para listado'!$CD$155:$CD$1048576,0),MATCH((CUADRO!G$4&amp;$E249),'Hoja de Trabajo para listado'!$CD$151:$DC$151,0)),0)</f>
        <v>0</v>
      </c>
      <c r="H249" s="241">
        <f ca="1">+IFERROR(INDEX('Hoja de Trabajo para listado'!$A$155:$Z$1048576,MATCH($A249,'Hoja de Trabajo para listado'!$A$155:$A$1048576,0),MATCH((CUADRO!H$4&amp;$E249),'Hoja de Trabajo para listado'!$A$151:$Z$151,0)),0)+IFERROR(INDEX('Hoja de Trabajo para listado'!$AB$155:$BA$1048576,MATCH($A249,'Hoja de Trabajo para listado'!$AB$155:$AB$1048576,0),MATCH((CUADRO!H$4&amp;$E249),'Hoja de Trabajo para listado'!$AB$151:$BA$151,0)),0)+IFERROR(INDEX('Hoja de Trabajo para listado'!$BC$155:$CB$1048576,MATCH($A249,'Hoja de Trabajo para listado'!$BC$155:$BC$1048576,0),MATCH((CUADRO!H$4&amp;$E249),'Hoja de Trabajo para listado'!$BC$151:$CB$151,0)),0)+IFERROR(INDEX('Hoja de Trabajo para listado'!$DE$153:$DG$274,MATCH($A249,'Hoja de Trabajo para listado'!$DE$153:$DE$1048576,0),MATCH((CUADRO!H$4&amp;$E249),'Hoja de Trabajo para listado'!$DE$151:$DG$151,0)),0)+IFERROR(INDEX('Hoja de Trabajo para listado'!$CD$155:$DC$1048576,MATCH($A249,'Hoja de Trabajo para listado'!$CD$155:$CD$1048576,0),MATCH((CUADRO!H$4&amp;$E249),'Hoja de Trabajo para listado'!$CD$151:$DC$151,0)),0)</f>
        <v>0</v>
      </c>
      <c r="I249" s="241">
        <f ca="1">+IFERROR(INDEX('Hoja de Trabajo para listado'!$A$155:$Z$1048576,MATCH($A249,'Hoja de Trabajo para listado'!$A$155:$A$1048576,0),MATCH((CUADRO!I$4&amp;$E249),'Hoja de Trabajo para listado'!$A$151:$Z$151,0)),0)+IFERROR(INDEX('Hoja de Trabajo para listado'!$AB$155:$BA$1048576,MATCH($A249,'Hoja de Trabajo para listado'!$AB$155:$AB$1048576,0),MATCH((CUADRO!I$4&amp;$E249),'Hoja de Trabajo para listado'!$AB$151:$BA$151,0)),0)+IFERROR(INDEX('Hoja de Trabajo para listado'!$BC$155:$CB$1048576,MATCH($A249,'Hoja de Trabajo para listado'!$BC$155:$BC$1048576,0),MATCH((CUADRO!I$4&amp;$E249),'Hoja de Trabajo para listado'!$BC$151:$CB$151,0)),0)+IFERROR(INDEX('Hoja de Trabajo para listado'!$DE$153:$DG$274,MATCH($A249,'Hoja de Trabajo para listado'!$DE$153:$DE$1048576,0),MATCH((CUADRO!I$4&amp;$E249),'Hoja de Trabajo para listado'!$DE$151:$DG$151,0)),0)+IFERROR(INDEX('Hoja de Trabajo para listado'!$CD$155:$DC$1048576,MATCH($A249,'Hoja de Trabajo para listado'!$CD$155:$CD$1048576,0),MATCH((CUADRO!I$4&amp;$E249),'Hoja de Trabajo para listado'!$CD$151:$DC$151,0)),0)</f>
        <v>0</v>
      </c>
      <c r="J249" s="241">
        <f ca="1">+IFERROR(INDEX('Hoja de Trabajo para listado'!$A$155:$Z$1048576,MATCH($A249,'Hoja de Trabajo para listado'!$A$155:$A$1048576,0),MATCH((CUADRO!J$4&amp;$E249),'Hoja de Trabajo para listado'!$A$151:$Z$151,0)),0)+IFERROR(INDEX('Hoja de Trabajo para listado'!$AB$155:$BA$1048576,MATCH($A249,'Hoja de Trabajo para listado'!$AB$155:$AB$1048576,0),MATCH((CUADRO!J$4&amp;$E249),'Hoja de Trabajo para listado'!$AB$151:$BA$151,0)),0)+IFERROR(INDEX('Hoja de Trabajo para listado'!$BC$155:$CB$1048576,MATCH($A249,'Hoja de Trabajo para listado'!$BC$155:$BC$1048576,0),MATCH((CUADRO!J$4&amp;$E249),'Hoja de Trabajo para listado'!$BC$151:$CB$151,0)),0)+IFERROR(INDEX('Hoja de Trabajo para listado'!$DE$153:$DG$274,MATCH($A249,'Hoja de Trabajo para listado'!$DE$153:$DE$1048576,0),MATCH((CUADRO!J$4&amp;$E249),'Hoja de Trabajo para listado'!$DE$151:$DG$151,0)),0)+IFERROR(INDEX('Hoja de Trabajo para listado'!$CD$155:$DC$1048576,MATCH($A249,'Hoja de Trabajo para listado'!$CD$155:$CD$1048576,0),MATCH((CUADRO!J$4&amp;$E249),'Hoja de Trabajo para listado'!$CD$151:$DC$151,0)),0)</f>
        <v>0</v>
      </c>
      <c r="K249" s="241">
        <f ca="1">+IFERROR(INDEX('Hoja de Trabajo para listado'!$A$155:$Z$1048576,MATCH($A249,'Hoja de Trabajo para listado'!$A$155:$A$1048576,0),MATCH((CUADRO!K$4&amp;$E249),'Hoja de Trabajo para listado'!$A$151:$Z$151,0)),0)+IFERROR(INDEX('Hoja de Trabajo para listado'!$AB$155:$BA$1048576,MATCH($A249,'Hoja de Trabajo para listado'!$AB$155:$AB$1048576,0),MATCH((CUADRO!K$4&amp;$E249),'Hoja de Trabajo para listado'!$AB$151:$BA$151,0)),0)+IFERROR(INDEX('Hoja de Trabajo para listado'!$BC$155:$CB$1048576,MATCH($A249,'Hoja de Trabajo para listado'!$BC$155:$BC$1048576,0),MATCH((CUADRO!K$4&amp;$E249),'Hoja de Trabajo para listado'!$BC$151:$CB$151,0)),0)+IFERROR(INDEX('Hoja de Trabajo para listado'!$DE$153:$DG$274,MATCH($A249,'Hoja de Trabajo para listado'!$DE$153:$DE$1048576,0),MATCH((CUADRO!K$4&amp;$E249),'Hoja de Trabajo para listado'!$DE$151:$DG$151,0)),0)+IFERROR(INDEX('Hoja de Trabajo para listado'!$CD$155:$DC$1048576,MATCH($A249,'Hoja de Trabajo para listado'!$CD$155:$CD$1048576,0),MATCH((CUADRO!K$4&amp;$E249),'Hoja de Trabajo para listado'!$CD$151:$DC$151,0)),0)</f>
        <v>0</v>
      </c>
      <c r="L249" s="241">
        <f ca="1">+IFERROR(INDEX('Hoja de Trabajo para listado'!$A$155:$Z$1048576,MATCH($A249,'Hoja de Trabajo para listado'!$A$155:$A$1048576,0),MATCH((CUADRO!L$4&amp;$E249),'Hoja de Trabajo para listado'!$A$151:$Z$151,0)),0)+IFERROR(INDEX('Hoja de Trabajo para listado'!$AB$155:$BA$1048576,MATCH($A249,'Hoja de Trabajo para listado'!$AB$155:$AB$1048576,0),MATCH((CUADRO!L$4&amp;$E249),'Hoja de Trabajo para listado'!$AB$151:$BA$151,0)),0)+IFERROR(INDEX('Hoja de Trabajo para listado'!$BC$155:$CB$1048576,MATCH($A249,'Hoja de Trabajo para listado'!$BC$155:$BC$1048576,0),MATCH((CUADRO!L$4&amp;$E249),'Hoja de Trabajo para listado'!$BC$151:$CB$151,0)),0)+IFERROR(INDEX('Hoja de Trabajo para listado'!$DE$153:$DG$274,MATCH($A249,'Hoja de Trabajo para listado'!$DE$153:$DE$1048576,0),MATCH((CUADRO!L$4&amp;$E249),'Hoja de Trabajo para listado'!$DE$151:$DG$151,0)),0)+IFERROR(INDEX('Hoja de Trabajo para listado'!$CD$155:$DC$1048576,MATCH($A249,'Hoja de Trabajo para listado'!$CD$155:$CD$1048576,0),MATCH((CUADRO!L$4&amp;$E249),'Hoja de Trabajo para listado'!$CD$151:$DC$151,0)),0)</f>
        <v>0</v>
      </c>
      <c r="M249" s="241">
        <f ca="1">+IFERROR(INDEX('Hoja de Trabajo para listado'!$A$155:$Z$1048576,MATCH($A249,'Hoja de Trabajo para listado'!$A$155:$A$1048576,0),MATCH((CUADRO!M$4&amp;$E249),'Hoja de Trabajo para listado'!$A$151:$Z$151,0)),0)+IFERROR(INDEX('Hoja de Trabajo para listado'!$AB$155:$BA$1048576,MATCH($A249,'Hoja de Trabajo para listado'!$AB$155:$AB$1048576,0),MATCH((CUADRO!M$4&amp;$E249),'Hoja de Trabajo para listado'!$AB$151:$BA$151,0)),0)+IFERROR(INDEX('Hoja de Trabajo para listado'!$BC$155:$CB$1048576,MATCH($A249,'Hoja de Trabajo para listado'!$BC$155:$BC$1048576,0),MATCH((CUADRO!M$4&amp;$E249),'Hoja de Trabajo para listado'!$BC$151:$CB$151,0)),0)+IFERROR(INDEX('Hoja de Trabajo para listado'!$DE$153:$DG$274,MATCH($A249,'Hoja de Trabajo para listado'!$DE$153:$DE$1048576,0),MATCH((CUADRO!M$4&amp;$E249),'Hoja de Trabajo para listado'!$DE$151:$DG$151,0)),0)+IFERROR(INDEX('Hoja de Trabajo para listado'!$CD$155:$DC$1048576,MATCH($A249,'Hoja de Trabajo para listado'!$CD$155:$CD$1048576,0),MATCH((CUADRO!M$4&amp;$E249),'Hoja de Trabajo para listado'!$CD$151:$DC$151,0)),0)</f>
        <v>0</v>
      </c>
      <c r="N249" s="241">
        <f ca="1">+IFERROR(INDEX('Hoja de Trabajo para listado'!$A$155:$Z$1048576,MATCH($A249,'Hoja de Trabajo para listado'!$A$155:$A$1048576,0),MATCH((CUADRO!N$4&amp;$E249),'Hoja de Trabajo para listado'!$A$151:$Z$151,0)),0)+IFERROR(INDEX('Hoja de Trabajo para listado'!$AB$155:$BA$1048576,MATCH($A249,'Hoja de Trabajo para listado'!$AB$155:$AB$1048576,0),MATCH((CUADRO!N$4&amp;$E249),'Hoja de Trabajo para listado'!$AB$151:$BA$151,0)),0)+IFERROR(INDEX('Hoja de Trabajo para listado'!$BC$155:$CB$1048576,MATCH($A249,'Hoja de Trabajo para listado'!$BC$155:$BC$1048576,0),MATCH((CUADRO!N$4&amp;$E249),'Hoja de Trabajo para listado'!$BC$151:$CB$151,0)),0)+IFERROR(INDEX('Hoja de Trabajo para listado'!$DE$153:$DG$274,MATCH($A249,'Hoja de Trabajo para listado'!$DE$153:$DE$1048576,0),MATCH((CUADRO!N$4&amp;$E249),'Hoja de Trabajo para listado'!$DE$151:$DG$151,0)),0)+IFERROR(INDEX('Hoja de Trabajo para listado'!$CD$155:$DC$1048576,MATCH($A249,'Hoja de Trabajo para listado'!$CD$155:$CD$1048576,0),MATCH((CUADRO!N$4&amp;$E249),'Hoja de Trabajo para listado'!$CD$151:$DC$151,0)),0)</f>
        <v>0</v>
      </c>
      <c r="O249" s="241">
        <f ca="1">+IFERROR(INDEX('Hoja de Trabajo para listado'!$A$155:$Z$1048576,MATCH($A249,'Hoja de Trabajo para listado'!$A$155:$A$1048576,0),MATCH((CUADRO!O$4&amp;$E249),'Hoja de Trabajo para listado'!$A$151:$Z$151,0)),0)+IFERROR(INDEX('Hoja de Trabajo para listado'!$AB$155:$BA$1048576,MATCH($A249,'Hoja de Trabajo para listado'!$AB$155:$AB$1048576,0),MATCH((CUADRO!O$4&amp;$E249),'Hoja de Trabajo para listado'!$AB$151:$BA$151,0)),0)+IFERROR(INDEX('Hoja de Trabajo para listado'!$BC$155:$CB$1048576,MATCH($A249,'Hoja de Trabajo para listado'!$BC$155:$BC$1048576,0),MATCH((CUADRO!O$4&amp;$E249),'Hoja de Trabajo para listado'!$BC$151:$CB$151,0)),0)+IFERROR(INDEX('Hoja de Trabajo para listado'!$DE$153:$DG$274,MATCH($A249,'Hoja de Trabajo para listado'!$DE$153:$DE$1048576,0),MATCH((CUADRO!O$4&amp;$E249),'Hoja de Trabajo para listado'!$DE$151:$DG$151,0)),0)+IFERROR(INDEX('Hoja de Trabajo para listado'!$CD$155:$DC$1048576,MATCH($A249,'Hoja de Trabajo para listado'!$CD$155:$CD$1048576,0),MATCH((CUADRO!O$4&amp;$E249),'Hoja de Trabajo para listado'!$CD$151:$DC$151,0)),0)</f>
        <v>0</v>
      </c>
      <c r="P249" s="241">
        <f ca="1">+IFERROR(INDEX('Hoja de Trabajo para listado'!$A$155:$Z$1048576,MATCH($A249,'Hoja de Trabajo para listado'!$A$155:$A$1048576,0),MATCH((CUADRO!P$4&amp;$E249),'Hoja de Trabajo para listado'!$A$151:$Z$151,0)),0)+IFERROR(INDEX('Hoja de Trabajo para listado'!$AB$155:$BA$1048576,MATCH($A249,'Hoja de Trabajo para listado'!$AB$155:$AB$1048576,0),MATCH((CUADRO!P$4&amp;$E249),'Hoja de Trabajo para listado'!$AB$151:$BA$151,0)),0)+IFERROR(INDEX('Hoja de Trabajo para listado'!$BC$155:$CB$1048576,MATCH($A249,'Hoja de Trabajo para listado'!$BC$155:$BC$1048576,0),MATCH((CUADRO!P$4&amp;$E249),'Hoja de Trabajo para listado'!$BC$151:$CB$151,0)),0)+IFERROR(INDEX('Hoja de Trabajo para listado'!$DE$153:$DG$274,MATCH($A249,'Hoja de Trabajo para listado'!$DE$153:$DE$1048576,0),MATCH((CUADRO!P$4&amp;$E249),'Hoja de Trabajo para listado'!$DE$151:$DG$151,0)),0)+IFERROR(INDEX('Hoja de Trabajo para listado'!$CD$155:$DC$1048576,MATCH($A249,'Hoja de Trabajo para listado'!$CD$155:$CD$1048576,0),MATCH((CUADRO!P$4&amp;$E249),'Hoja de Trabajo para listado'!$CD$151:$DC$151,0)),0)</f>
        <v>0</v>
      </c>
      <c r="Q249" s="241">
        <f ca="1">+IFERROR(INDEX('Hoja de Trabajo para listado'!$A$155:$Z$1048576,MATCH($A249,'Hoja de Trabajo para listado'!$A$155:$A$1048576,0),MATCH((CUADRO!Q$4&amp;$E249),'Hoja de Trabajo para listado'!$A$151:$Z$151,0)),0)+IFERROR(INDEX('Hoja de Trabajo para listado'!$AB$155:$BA$1048576,MATCH($A249,'Hoja de Trabajo para listado'!$AB$155:$AB$1048576,0),MATCH((CUADRO!Q$4&amp;$E249),'Hoja de Trabajo para listado'!$AB$151:$BA$151,0)),0)+IFERROR(INDEX('Hoja de Trabajo para listado'!$BC$155:$CB$1048576,MATCH($A249,'Hoja de Trabajo para listado'!$BC$155:$BC$1048576,0),MATCH((CUADRO!Q$4&amp;$E249),'Hoja de Trabajo para listado'!$BC$151:$CB$151,0)),0)+IFERROR(INDEX('Hoja de Trabajo para listado'!$DE$153:$DG$274,MATCH($A249,'Hoja de Trabajo para listado'!$DE$153:$DE$1048576,0),MATCH((CUADRO!Q$4&amp;$E249),'Hoja de Trabajo para listado'!$DE$151:$DG$151,0)),0)+IFERROR(INDEX('Hoja de Trabajo para listado'!$CD$155:$DC$1048576,MATCH($A249,'Hoja de Trabajo para listado'!$CD$155:$CD$1048576,0),MATCH((CUADRO!Q$4&amp;$E249),'Hoja de Trabajo para listado'!$CD$151:$DC$151,0)),0)</f>
        <v>0</v>
      </c>
      <c r="R249" s="241">
        <f t="shared" ca="1" si="6"/>
        <v>0</v>
      </c>
      <c r="S249" s="241"/>
      <c r="T249" s="241">
        <f ca="1">+T250</f>
        <v>350</v>
      </c>
      <c r="U249" s="240">
        <f t="shared" si="7"/>
        <v>1</v>
      </c>
    </row>
    <row r="250" spans="1:21" ht="15" customHeight="1">
      <c r="A250" s="353">
        <v>344</v>
      </c>
      <c r="B250" s="382"/>
      <c r="C250" s="305" t="str">
        <f>+VLOOKUP(A250,bd_lista!$A$3:$C$592,3,FALSE)</f>
        <v>Instituto Plurinacional de Estudio de Lenguas y Culturas</v>
      </c>
      <c r="D250" s="384"/>
      <c r="E250" s="305" t="s">
        <v>684</v>
      </c>
      <c r="F250" s="243">
        <f ca="1">+IFERROR(INDEX('Hoja de Trabajo para listado'!$A$155:$Z$1048576,MATCH($A250,'Hoja de Trabajo para listado'!$A$155:$A$1048576,0),MATCH((CUADRO!F$4&amp;$E250),'Hoja de Trabajo para listado'!$A$151:$Z$151,0)),0)+IFERROR(INDEX('Hoja de Trabajo para listado'!$AB$155:$BA$1048576,MATCH($A250,'Hoja de Trabajo para listado'!$AB$155:$AB$1048576,0),MATCH((CUADRO!F$4&amp;$E250),'Hoja de Trabajo para listado'!$AB$151:$BA$151,0)),0)+IFERROR(INDEX('Hoja de Trabajo para listado'!$BC$155:$CB$1048576,MATCH($A250,'Hoja de Trabajo para listado'!$BC$155:$BC$1048576,0),MATCH((CUADRO!F$4&amp;$E250),'Hoja de Trabajo para listado'!$BC$151:$CB$151,0)),0)+IFERROR(INDEX('Hoja de Trabajo para listado'!$DE$153:$DG$274,MATCH($A250,'Hoja de Trabajo para listado'!$DE$153:$DE$1048576,0),MATCH((CUADRO!F$4&amp;$E250),'Hoja de Trabajo para listado'!$DE$151:$DG$151,0)),0)+IFERROR(INDEX('Hoja de Trabajo para listado'!$CD$155:$DC$1048576,MATCH($A250,'Hoja de Trabajo para listado'!$CD$155:$CD$1048576,0),MATCH((CUADRO!F$4&amp;$E250),'Hoja de Trabajo para listado'!$CD$151:$DC$151,0)),0)</f>
        <v>350</v>
      </c>
      <c r="G250" s="243">
        <f ca="1">+IFERROR(INDEX('Hoja de Trabajo para listado'!$A$155:$Z$1048576,MATCH($A250,'Hoja de Trabajo para listado'!$A$155:$A$1048576,0),MATCH((CUADRO!G$4&amp;$E250),'Hoja de Trabajo para listado'!$A$151:$Z$151,0)),0)+IFERROR(INDEX('Hoja de Trabajo para listado'!$AB$155:$BA$1048576,MATCH($A250,'Hoja de Trabajo para listado'!$AB$155:$AB$1048576,0),MATCH((CUADRO!G$4&amp;$E250),'Hoja de Trabajo para listado'!$AB$151:$BA$151,0)),0)+IFERROR(INDEX('Hoja de Trabajo para listado'!$BC$155:$CB$1048576,MATCH($A250,'Hoja de Trabajo para listado'!$BC$155:$BC$1048576,0),MATCH((CUADRO!G$4&amp;$E250),'Hoja de Trabajo para listado'!$BC$151:$CB$151,0)),0)+IFERROR(INDEX('Hoja de Trabajo para listado'!$DE$153:$DG$274,MATCH($A250,'Hoja de Trabajo para listado'!$DE$153:$DE$1048576,0),MATCH((CUADRO!G$4&amp;$E250),'Hoja de Trabajo para listado'!$DE$151:$DG$151,0)),0)+IFERROR(INDEX('Hoja de Trabajo para listado'!$CD$155:$DC$1048576,MATCH($A250,'Hoja de Trabajo para listado'!$CD$155:$CD$1048576,0),MATCH((CUADRO!G$4&amp;$E250),'Hoja de Trabajo para listado'!$CD$151:$DC$151,0)),0)</f>
        <v>0</v>
      </c>
      <c r="H250" s="243">
        <f ca="1">+IFERROR(INDEX('Hoja de Trabajo para listado'!$A$155:$Z$1048576,MATCH($A250,'Hoja de Trabajo para listado'!$A$155:$A$1048576,0),MATCH((CUADRO!H$4&amp;$E250),'Hoja de Trabajo para listado'!$A$151:$Z$151,0)),0)+IFERROR(INDEX('Hoja de Trabajo para listado'!$AB$155:$BA$1048576,MATCH($A250,'Hoja de Trabajo para listado'!$AB$155:$AB$1048576,0),MATCH((CUADRO!H$4&amp;$E250),'Hoja de Trabajo para listado'!$AB$151:$BA$151,0)),0)+IFERROR(INDEX('Hoja de Trabajo para listado'!$BC$155:$CB$1048576,MATCH($A250,'Hoja de Trabajo para listado'!$BC$155:$BC$1048576,0),MATCH((CUADRO!H$4&amp;$E250),'Hoja de Trabajo para listado'!$BC$151:$CB$151,0)),0)+IFERROR(INDEX('Hoja de Trabajo para listado'!$DE$153:$DG$274,MATCH($A250,'Hoja de Trabajo para listado'!$DE$153:$DE$1048576,0),MATCH((CUADRO!H$4&amp;$E250),'Hoja de Trabajo para listado'!$DE$151:$DG$151,0)),0)+IFERROR(INDEX('Hoja de Trabajo para listado'!$CD$155:$DC$1048576,MATCH($A250,'Hoja de Trabajo para listado'!$CD$155:$CD$1048576,0),MATCH((CUADRO!H$4&amp;$E250),'Hoja de Trabajo para listado'!$CD$151:$DC$151,0)),0)</f>
        <v>0</v>
      </c>
      <c r="I250" s="243">
        <f ca="1">+IFERROR(INDEX('Hoja de Trabajo para listado'!$A$155:$Z$1048576,MATCH($A250,'Hoja de Trabajo para listado'!$A$155:$A$1048576,0),MATCH((CUADRO!I$4&amp;$E250),'Hoja de Trabajo para listado'!$A$151:$Z$151,0)),0)+IFERROR(INDEX('Hoja de Trabajo para listado'!$AB$155:$BA$1048576,MATCH($A250,'Hoja de Trabajo para listado'!$AB$155:$AB$1048576,0),MATCH((CUADRO!I$4&amp;$E250),'Hoja de Trabajo para listado'!$AB$151:$BA$151,0)),0)+IFERROR(INDEX('Hoja de Trabajo para listado'!$BC$155:$CB$1048576,MATCH($A250,'Hoja de Trabajo para listado'!$BC$155:$BC$1048576,0),MATCH((CUADRO!I$4&amp;$E250),'Hoja de Trabajo para listado'!$BC$151:$CB$151,0)),0)+IFERROR(INDEX('Hoja de Trabajo para listado'!$DE$153:$DG$274,MATCH($A250,'Hoja de Trabajo para listado'!$DE$153:$DE$1048576,0),MATCH((CUADRO!I$4&amp;$E250),'Hoja de Trabajo para listado'!$DE$151:$DG$151,0)),0)+IFERROR(INDEX('Hoja de Trabajo para listado'!$CD$155:$DC$1048576,MATCH($A250,'Hoja de Trabajo para listado'!$CD$155:$CD$1048576,0),MATCH((CUADRO!I$4&amp;$E250),'Hoja de Trabajo para listado'!$CD$151:$DC$151,0)),0)</f>
        <v>0</v>
      </c>
      <c r="J250" s="243">
        <f ca="1">+IFERROR(INDEX('Hoja de Trabajo para listado'!$A$155:$Z$1048576,MATCH($A250,'Hoja de Trabajo para listado'!$A$155:$A$1048576,0),MATCH((CUADRO!J$4&amp;$E250),'Hoja de Trabajo para listado'!$A$151:$Z$151,0)),0)+IFERROR(INDEX('Hoja de Trabajo para listado'!$AB$155:$BA$1048576,MATCH($A250,'Hoja de Trabajo para listado'!$AB$155:$AB$1048576,0),MATCH((CUADRO!J$4&amp;$E250),'Hoja de Trabajo para listado'!$AB$151:$BA$151,0)),0)+IFERROR(INDEX('Hoja de Trabajo para listado'!$BC$155:$CB$1048576,MATCH($A250,'Hoja de Trabajo para listado'!$BC$155:$BC$1048576,0),MATCH((CUADRO!J$4&amp;$E250),'Hoja de Trabajo para listado'!$BC$151:$CB$151,0)),0)+IFERROR(INDEX('Hoja de Trabajo para listado'!$DE$153:$DG$274,MATCH($A250,'Hoja de Trabajo para listado'!$DE$153:$DE$1048576,0),MATCH((CUADRO!J$4&amp;$E250),'Hoja de Trabajo para listado'!$DE$151:$DG$151,0)),0)+IFERROR(INDEX('Hoja de Trabajo para listado'!$CD$155:$DC$1048576,MATCH($A250,'Hoja de Trabajo para listado'!$CD$155:$CD$1048576,0),MATCH((CUADRO!J$4&amp;$E250),'Hoja de Trabajo para listado'!$CD$151:$DC$151,0)),0)</f>
        <v>0</v>
      </c>
      <c r="K250" s="243">
        <f ca="1">+IFERROR(INDEX('Hoja de Trabajo para listado'!$A$155:$Z$1048576,MATCH($A250,'Hoja de Trabajo para listado'!$A$155:$A$1048576,0),MATCH((CUADRO!K$4&amp;$E250),'Hoja de Trabajo para listado'!$A$151:$Z$151,0)),0)+IFERROR(INDEX('Hoja de Trabajo para listado'!$AB$155:$BA$1048576,MATCH($A250,'Hoja de Trabajo para listado'!$AB$155:$AB$1048576,0),MATCH((CUADRO!K$4&amp;$E250),'Hoja de Trabajo para listado'!$AB$151:$BA$151,0)),0)+IFERROR(INDEX('Hoja de Trabajo para listado'!$BC$155:$CB$1048576,MATCH($A250,'Hoja de Trabajo para listado'!$BC$155:$BC$1048576,0),MATCH((CUADRO!K$4&amp;$E250),'Hoja de Trabajo para listado'!$BC$151:$CB$151,0)),0)+IFERROR(INDEX('Hoja de Trabajo para listado'!$DE$153:$DG$274,MATCH($A250,'Hoja de Trabajo para listado'!$DE$153:$DE$1048576,0),MATCH((CUADRO!K$4&amp;$E250),'Hoja de Trabajo para listado'!$DE$151:$DG$151,0)),0)+IFERROR(INDEX('Hoja de Trabajo para listado'!$CD$155:$DC$1048576,MATCH($A250,'Hoja de Trabajo para listado'!$CD$155:$CD$1048576,0),MATCH((CUADRO!K$4&amp;$E250),'Hoja de Trabajo para listado'!$CD$151:$DC$151,0)),0)</f>
        <v>0</v>
      </c>
      <c r="L250" s="243">
        <f ca="1">+IFERROR(INDEX('Hoja de Trabajo para listado'!$A$155:$Z$1048576,MATCH($A250,'Hoja de Trabajo para listado'!$A$155:$A$1048576,0),MATCH((CUADRO!L$4&amp;$E250),'Hoja de Trabajo para listado'!$A$151:$Z$151,0)),0)+IFERROR(INDEX('Hoja de Trabajo para listado'!$AB$155:$BA$1048576,MATCH($A250,'Hoja de Trabajo para listado'!$AB$155:$AB$1048576,0),MATCH((CUADRO!L$4&amp;$E250),'Hoja de Trabajo para listado'!$AB$151:$BA$151,0)),0)+IFERROR(INDEX('Hoja de Trabajo para listado'!$BC$155:$CB$1048576,MATCH($A250,'Hoja de Trabajo para listado'!$BC$155:$BC$1048576,0),MATCH((CUADRO!L$4&amp;$E250),'Hoja de Trabajo para listado'!$BC$151:$CB$151,0)),0)+IFERROR(INDEX('Hoja de Trabajo para listado'!$DE$153:$DG$274,MATCH($A250,'Hoja de Trabajo para listado'!$DE$153:$DE$1048576,0),MATCH((CUADRO!L$4&amp;$E250),'Hoja de Trabajo para listado'!$DE$151:$DG$151,0)),0)+IFERROR(INDEX('Hoja de Trabajo para listado'!$CD$155:$DC$1048576,MATCH($A250,'Hoja de Trabajo para listado'!$CD$155:$CD$1048576,0),MATCH((CUADRO!L$4&amp;$E250),'Hoja de Trabajo para listado'!$CD$151:$DC$151,0)),0)</f>
        <v>0</v>
      </c>
      <c r="M250" s="243">
        <f ca="1">+IFERROR(INDEX('Hoja de Trabajo para listado'!$A$155:$Z$1048576,MATCH($A250,'Hoja de Trabajo para listado'!$A$155:$A$1048576,0),MATCH((CUADRO!M$4&amp;$E250),'Hoja de Trabajo para listado'!$A$151:$Z$151,0)),0)+IFERROR(INDEX('Hoja de Trabajo para listado'!$AB$155:$BA$1048576,MATCH($A250,'Hoja de Trabajo para listado'!$AB$155:$AB$1048576,0),MATCH((CUADRO!M$4&amp;$E250),'Hoja de Trabajo para listado'!$AB$151:$BA$151,0)),0)+IFERROR(INDEX('Hoja de Trabajo para listado'!$BC$155:$CB$1048576,MATCH($A250,'Hoja de Trabajo para listado'!$BC$155:$BC$1048576,0),MATCH((CUADRO!M$4&amp;$E250),'Hoja de Trabajo para listado'!$BC$151:$CB$151,0)),0)+IFERROR(INDEX('Hoja de Trabajo para listado'!$DE$153:$DG$274,MATCH($A250,'Hoja de Trabajo para listado'!$DE$153:$DE$1048576,0),MATCH((CUADRO!M$4&amp;$E250),'Hoja de Trabajo para listado'!$DE$151:$DG$151,0)),0)+IFERROR(INDEX('Hoja de Trabajo para listado'!$CD$155:$DC$1048576,MATCH($A250,'Hoja de Trabajo para listado'!$CD$155:$CD$1048576,0),MATCH((CUADRO!M$4&amp;$E250),'Hoja de Trabajo para listado'!$CD$151:$DC$151,0)),0)</f>
        <v>0</v>
      </c>
      <c r="N250" s="243">
        <f ca="1">+IFERROR(INDEX('Hoja de Trabajo para listado'!$A$155:$Z$1048576,MATCH($A250,'Hoja de Trabajo para listado'!$A$155:$A$1048576,0),MATCH((CUADRO!N$4&amp;$E250),'Hoja de Trabajo para listado'!$A$151:$Z$151,0)),0)+IFERROR(INDEX('Hoja de Trabajo para listado'!$AB$155:$BA$1048576,MATCH($A250,'Hoja de Trabajo para listado'!$AB$155:$AB$1048576,0),MATCH((CUADRO!N$4&amp;$E250),'Hoja de Trabajo para listado'!$AB$151:$BA$151,0)),0)+IFERROR(INDEX('Hoja de Trabajo para listado'!$BC$155:$CB$1048576,MATCH($A250,'Hoja de Trabajo para listado'!$BC$155:$BC$1048576,0),MATCH((CUADRO!N$4&amp;$E250),'Hoja de Trabajo para listado'!$BC$151:$CB$151,0)),0)+IFERROR(INDEX('Hoja de Trabajo para listado'!$DE$153:$DG$274,MATCH($A250,'Hoja de Trabajo para listado'!$DE$153:$DE$1048576,0),MATCH((CUADRO!N$4&amp;$E250),'Hoja de Trabajo para listado'!$DE$151:$DG$151,0)),0)+IFERROR(INDEX('Hoja de Trabajo para listado'!$CD$155:$DC$1048576,MATCH($A250,'Hoja de Trabajo para listado'!$CD$155:$CD$1048576,0),MATCH((CUADRO!N$4&amp;$E250),'Hoja de Trabajo para listado'!$CD$151:$DC$151,0)),0)</f>
        <v>0</v>
      </c>
      <c r="O250" s="243">
        <f ca="1">+IFERROR(INDEX('Hoja de Trabajo para listado'!$A$155:$Z$1048576,MATCH($A250,'Hoja de Trabajo para listado'!$A$155:$A$1048576,0),MATCH((CUADRO!O$4&amp;$E250),'Hoja de Trabajo para listado'!$A$151:$Z$151,0)),0)+IFERROR(INDEX('Hoja de Trabajo para listado'!$AB$155:$BA$1048576,MATCH($A250,'Hoja de Trabajo para listado'!$AB$155:$AB$1048576,0),MATCH((CUADRO!O$4&amp;$E250),'Hoja de Trabajo para listado'!$AB$151:$BA$151,0)),0)+IFERROR(INDEX('Hoja de Trabajo para listado'!$BC$155:$CB$1048576,MATCH($A250,'Hoja de Trabajo para listado'!$BC$155:$BC$1048576,0),MATCH((CUADRO!O$4&amp;$E250),'Hoja de Trabajo para listado'!$BC$151:$CB$151,0)),0)+IFERROR(INDEX('Hoja de Trabajo para listado'!$DE$153:$DG$274,MATCH($A250,'Hoja de Trabajo para listado'!$DE$153:$DE$1048576,0),MATCH((CUADRO!O$4&amp;$E250),'Hoja de Trabajo para listado'!$DE$151:$DG$151,0)),0)+IFERROR(INDEX('Hoja de Trabajo para listado'!$CD$155:$DC$1048576,MATCH($A250,'Hoja de Trabajo para listado'!$CD$155:$CD$1048576,0),MATCH((CUADRO!O$4&amp;$E250),'Hoja de Trabajo para listado'!$CD$151:$DC$151,0)),0)</f>
        <v>0</v>
      </c>
      <c r="P250" s="243">
        <f ca="1">+IFERROR(INDEX('Hoja de Trabajo para listado'!$A$155:$Z$1048576,MATCH($A250,'Hoja de Trabajo para listado'!$A$155:$A$1048576,0),MATCH((CUADRO!P$4&amp;$E250),'Hoja de Trabajo para listado'!$A$151:$Z$151,0)),0)+IFERROR(INDEX('Hoja de Trabajo para listado'!$AB$155:$BA$1048576,MATCH($A250,'Hoja de Trabajo para listado'!$AB$155:$AB$1048576,0),MATCH((CUADRO!P$4&amp;$E250),'Hoja de Trabajo para listado'!$AB$151:$BA$151,0)),0)+IFERROR(INDEX('Hoja de Trabajo para listado'!$BC$155:$CB$1048576,MATCH($A250,'Hoja de Trabajo para listado'!$BC$155:$BC$1048576,0),MATCH((CUADRO!P$4&amp;$E250),'Hoja de Trabajo para listado'!$BC$151:$CB$151,0)),0)+IFERROR(INDEX('Hoja de Trabajo para listado'!$DE$153:$DG$274,MATCH($A250,'Hoja de Trabajo para listado'!$DE$153:$DE$1048576,0),MATCH((CUADRO!P$4&amp;$E250),'Hoja de Trabajo para listado'!$DE$151:$DG$151,0)),0)+IFERROR(INDEX('Hoja de Trabajo para listado'!$CD$155:$DC$1048576,MATCH($A250,'Hoja de Trabajo para listado'!$CD$155:$CD$1048576,0),MATCH((CUADRO!P$4&amp;$E250),'Hoja de Trabajo para listado'!$CD$151:$DC$151,0)),0)</f>
        <v>0</v>
      </c>
      <c r="Q250" s="243">
        <f ca="1">+IFERROR(INDEX('Hoja de Trabajo para listado'!$A$155:$Z$1048576,MATCH($A250,'Hoja de Trabajo para listado'!$A$155:$A$1048576,0),MATCH((CUADRO!Q$4&amp;$E250),'Hoja de Trabajo para listado'!$A$151:$Z$151,0)),0)+IFERROR(INDEX('Hoja de Trabajo para listado'!$AB$155:$BA$1048576,MATCH($A250,'Hoja de Trabajo para listado'!$AB$155:$AB$1048576,0),MATCH((CUADRO!Q$4&amp;$E250),'Hoja de Trabajo para listado'!$AB$151:$BA$151,0)),0)+IFERROR(INDEX('Hoja de Trabajo para listado'!$BC$155:$CB$1048576,MATCH($A250,'Hoja de Trabajo para listado'!$BC$155:$BC$1048576,0),MATCH((CUADRO!Q$4&amp;$E250),'Hoja de Trabajo para listado'!$BC$151:$CB$151,0)),0)+IFERROR(INDEX('Hoja de Trabajo para listado'!$DE$153:$DG$274,MATCH($A250,'Hoja de Trabajo para listado'!$DE$153:$DE$1048576,0),MATCH((CUADRO!Q$4&amp;$E250),'Hoja de Trabajo para listado'!$DE$151:$DG$151,0)),0)+IFERROR(INDEX('Hoja de Trabajo para listado'!$CD$155:$DC$1048576,MATCH($A250,'Hoja de Trabajo para listado'!$CD$155:$CD$1048576,0),MATCH((CUADRO!Q$4&amp;$E250),'Hoja de Trabajo para listado'!$CD$151:$DC$151,0)),0)</f>
        <v>0</v>
      </c>
      <c r="R250" s="243">
        <f t="shared" ca="1" si="6"/>
        <v>350</v>
      </c>
      <c r="S250" s="243">
        <f ca="1">+R249+R250</f>
        <v>350</v>
      </c>
      <c r="T250" s="243">
        <f ca="1">+S250</f>
        <v>350</v>
      </c>
      <c r="U250" s="242">
        <f t="shared" si="7"/>
        <v>2</v>
      </c>
    </row>
    <row r="251" spans="1:21" s="352" customFormat="1" ht="15" customHeight="1">
      <c r="A251" s="354">
        <v>345</v>
      </c>
      <c r="B251" s="381">
        <f>+A251</f>
        <v>345</v>
      </c>
      <c r="C251" s="245" t="str">
        <f>+VLOOKUP(A251,bd_lista!$A$3:$C$592,3,FALSE)</f>
        <v>Mutual de Servicios al Policía</v>
      </c>
      <c r="D251" s="383" t="str">
        <f>+C251</f>
        <v>Mutual de Servicios al Policía</v>
      </c>
      <c r="E251" s="245" t="s">
        <v>683</v>
      </c>
      <c r="F251" s="241">
        <f ca="1">+IFERROR(INDEX('Hoja de Trabajo para listado'!$A$155:$Z$1048576,MATCH($A251,'Hoja de Trabajo para listado'!$A$155:$A$1048576,0),MATCH((CUADRO!F$4&amp;$E251),'Hoja de Trabajo para listado'!$A$151:$Z$151,0)),0)+IFERROR(INDEX('Hoja de Trabajo para listado'!$AB$155:$BA$1048576,MATCH($A251,'Hoja de Trabajo para listado'!$AB$155:$AB$1048576,0),MATCH((CUADRO!F$4&amp;$E251),'Hoja de Trabajo para listado'!$AB$151:$BA$151,0)),0)+IFERROR(INDEX('Hoja de Trabajo para listado'!$BC$155:$CB$1048576,MATCH($A251,'Hoja de Trabajo para listado'!$BC$155:$BC$1048576,0),MATCH((CUADRO!F$4&amp;$E251),'Hoja de Trabajo para listado'!$BC$151:$CB$151,0)),0)+IFERROR(INDEX('Hoja de Trabajo para listado'!$DE$153:$DG$274,MATCH($A251,'Hoja de Trabajo para listado'!$DE$153:$DE$1048576,0),MATCH((CUADRO!F$4&amp;$E251),'Hoja de Trabajo para listado'!$DE$151:$DG$151,0)),0)+IFERROR(INDEX('Hoja de Trabajo para listado'!$CD$155:$DC$1048576,MATCH($A251,'Hoja de Trabajo para listado'!$CD$155:$CD$1048576,0),MATCH((CUADRO!F$4&amp;$E251),'Hoja de Trabajo para listado'!$CD$151:$DC$151,0)),0)</f>
        <v>0</v>
      </c>
      <c r="G251" s="241">
        <f ca="1">+IFERROR(INDEX('Hoja de Trabajo para listado'!$A$155:$Z$1048576,MATCH($A251,'Hoja de Trabajo para listado'!$A$155:$A$1048576,0),MATCH((CUADRO!G$4&amp;$E251),'Hoja de Trabajo para listado'!$A$151:$Z$151,0)),0)+IFERROR(INDEX('Hoja de Trabajo para listado'!$AB$155:$BA$1048576,MATCH($A251,'Hoja de Trabajo para listado'!$AB$155:$AB$1048576,0),MATCH((CUADRO!G$4&amp;$E251),'Hoja de Trabajo para listado'!$AB$151:$BA$151,0)),0)+IFERROR(INDEX('Hoja de Trabajo para listado'!$BC$155:$CB$1048576,MATCH($A251,'Hoja de Trabajo para listado'!$BC$155:$BC$1048576,0),MATCH((CUADRO!G$4&amp;$E251),'Hoja de Trabajo para listado'!$BC$151:$CB$151,0)),0)+IFERROR(INDEX('Hoja de Trabajo para listado'!$DE$153:$DG$274,MATCH($A251,'Hoja de Trabajo para listado'!$DE$153:$DE$1048576,0),MATCH((CUADRO!G$4&amp;$E251),'Hoja de Trabajo para listado'!$DE$151:$DG$151,0)),0)+IFERROR(INDEX('Hoja de Trabajo para listado'!$CD$155:$DC$1048576,MATCH($A251,'Hoja de Trabajo para listado'!$CD$155:$CD$1048576,0),MATCH((CUADRO!G$4&amp;$E251),'Hoja de Trabajo para listado'!$CD$151:$DC$151,0)),0)</f>
        <v>0</v>
      </c>
      <c r="H251" s="241">
        <f ca="1">+IFERROR(INDEX('Hoja de Trabajo para listado'!$A$155:$Z$1048576,MATCH($A251,'Hoja de Trabajo para listado'!$A$155:$A$1048576,0),MATCH((CUADRO!H$4&amp;$E251),'Hoja de Trabajo para listado'!$A$151:$Z$151,0)),0)+IFERROR(INDEX('Hoja de Trabajo para listado'!$AB$155:$BA$1048576,MATCH($A251,'Hoja de Trabajo para listado'!$AB$155:$AB$1048576,0),MATCH((CUADRO!H$4&amp;$E251),'Hoja de Trabajo para listado'!$AB$151:$BA$151,0)),0)+IFERROR(INDEX('Hoja de Trabajo para listado'!$BC$155:$CB$1048576,MATCH($A251,'Hoja de Trabajo para listado'!$BC$155:$BC$1048576,0),MATCH((CUADRO!H$4&amp;$E251),'Hoja de Trabajo para listado'!$BC$151:$CB$151,0)),0)+IFERROR(INDEX('Hoja de Trabajo para listado'!$DE$153:$DG$274,MATCH($A251,'Hoja de Trabajo para listado'!$DE$153:$DE$1048576,0),MATCH((CUADRO!H$4&amp;$E251),'Hoja de Trabajo para listado'!$DE$151:$DG$151,0)),0)+IFERROR(INDEX('Hoja de Trabajo para listado'!$CD$155:$DC$1048576,MATCH($A251,'Hoja de Trabajo para listado'!$CD$155:$CD$1048576,0),MATCH((CUADRO!H$4&amp;$E251),'Hoja de Trabajo para listado'!$CD$151:$DC$151,0)),0)</f>
        <v>0</v>
      </c>
      <c r="I251" s="241">
        <f ca="1">+IFERROR(INDEX('Hoja de Trabajo para listado'!$A$155:$Z$1048576,MATCH($A251,'Hoja de Trabajo para listado'!$A$155:$A$1048576,0),MATCH((CUADRO!I$4&amp;$E251),'Hoja de Trabajo para listado'!$A$151:$Z$151,0)),0)+IFERROR(INDEX('Hoja de Trabajo para listado'!$AB$155:$BA$1048576,MATCH($A251,'Hoja de Trabajo para listado'!$AB$155:$AB$1048576,0),MATCH((CUADRO!I$4&amp;$E251),'Hoja de Trabajo para listado'!$AB$151:$BA$151,0)),0)+IFERROR(INDEX('Hoja de Trabajo para listado'!$BC$155:$CB$1048576,MATCH($A251,'Hoja de Trabajo para listado'!$BC$155:$BC$1048576,0),MATCH((CUADRO!I$4&amp;$E251),'Hoja de Trabajo para listado'!$BC$151:$CB$151,0)),0)+IFERROR(INDEX('Hoja de Trabajo para listado'!$DE$153:$DG$274,MATCH($A251,'Hoja de Trabajo para listado'!$DE$153:$DE$1048576,0),MATCH((CUADRO!I$4&amp;$E251),'Hoja de Trabajo para listado'!$DE$151:$DG$151,0)),0)+IFERROR(INDEX('Hoja de Trabajo para listado'!$CD$155:$DC$1048576,MATCH($A251,'Hoja de Trabajo para listado'!$CD$155:$CD$1048576,0),MATCH((CUADRO!I$4&amp;$E251),'Hoja de Trabajo para listado'!$CD$151:$DC$151,0)),0)</f>
        <v>0</v>
      </c>
      <c r="J251" s="241">
        <f ca="1">+IFERROR(INDEX('Hoja de Trabajo para listado'!$A$155:$Z$1048576,MATCH($A251,'Hoja de Trabajo para listado'!$A$155:$A$1048576,0),MATCH((CUADRO!J$4&amp;$E251),'Hoja de Trabajo para listado'!$A$151:$Z$151,0)),0)+IFERROR(INDEX('Hoja de Trabajo para listado'!$AB$155:$BA$1048576,MATCH($A251,'Hoja de Trabajo para listado'!$AB$155:$AB$1048576,0),MATCH((CUADRO!J$4&amp;$E251),'Hoja de Trabajo para listado'!$AB$151:$BA$151,0)),0)+IFERROR(INDEX('Hoja de Trabajo para listado'!$BC$155:$CB$1048576,MATCH($A251,'Hoja de Trabajo para listado'!$BC$155:$BC$1048576,0),MATCH((CUADRO!J$4&amp;$E251),'Hoja de Trabajo para listado'!$BC$151:$CB$151,0)),0)+IFERROR(INDEX('Hoja de Trabajo para listado'!$DE$153:$DG$274,MATCH($A251,'Hoja de Trabajo para listado'!$DE$153:$DE$1048576,0),MATCH((CUADRO!J$4&amp;$E251),'Hoja de Trabajo para listado'!$DE$151:$DG$151,0)),0)+IFERROR(INDEX('Hoja de Trabajo para listado'!$CD$155:$DC$1048576,MATCH($A251,'Hoja de Trabajo para listado'!$CD$155:$CD$1048576,0),MATCH((CUADRO!J$4&amp;$E251),'Hoja de Trabajo para listado'!$CD$151:$DC$151,0)),0)</f>
        <v>0</v>
      </c>
      <c r="K251" s="241">
        <f ca="1">+IFERROR(INDEX('Hoja de Trabajo para listado'!$A$155:$Z$1048576,MATCH($A251,'Hoja de Trabajo para listado'!$A$155:$A$1048576,0),MATCH((CUADRO!K$4&amp;$E251),'Hoja de Trabajo para listado'!$A$151:$Z$151,0)),0)+IFERROR(INDEX('Hoja de Trabajo para listado'!$AB$155:$BA$1048576,MATCH($A251,'Hoja de Trabajo para listado'!$AB$155:$AB$1048576,0),MATCH((CUADRO!K$4&amp;$E251),'Hoja de Trabajo para listado'!$AB$151:$BA$151,0)),0)+IFERROR(INDEX('Hoja de Trabajo para listado'!$BC$155:$CB$1048576,MATCH($A251,'Hoja de Trabajo para listado'!$BC$155:$BC$1048576,0),MATCH((CUADRO!K$4&amp;$E251),'Hoja de Trabajo para listado'!$BC$151:$CB$151,0)),0)+IFERROR(INDEX('Hoja de Trabajo para listado'!$DE$153:$DG$274,MATCH($A251,'Hoja de Trabajo para listado'!$DE$153:$DE$1048576,0),MATCH((CUADRO!K$4&amp;$E251),'Hoja de Trabajo para listado'!$DE$151:$DG$151,0)),0)+IFERROR(INDEX('Hoja de Trabajo para listado'!$CD$155:$DC$1048576,MATCH($A251,'Hoja de Trabajo para listado'!$CD$155:$CD$1048576,0),MATCH((CUADRO!K$4&amp;$E251),'Hoja de Trabajo para listado'!$CD$151:$DC$151,0)),0)</f>
        <v>0</v>
      </c>
      <c r="L251" s="241">
        <f ca="1">+IFERROR(INDEX('Hoja de Trabajo para listado'!$A$155:$Z$1048576,MATCH($A251,'Hoja de Trabajo para listado'!$A$155:$A$1048576,0),MATCH((CUADRO!L$4&amp;$E251),'Hoja de Trabajo para listado'!$A$151:$Z$151,0)),0)+IFERROR(INDEX('Hoja de Trabajo para listado'!$AB$155:$BA$1048576,MATCH($A251,'Hoja de Trabajo para listado'!$AB$155:$AB$1048576,0),MATCH((CUADRO!L$4&amp;$E251),'Hoja de Trabajo para listado'!$AB$151:$BA$151,0)),0)+IFERROR(INDEX('Hoja de Trabajo para listado'!$BC$155:$CB$1048576,MATCH($A251,'Hoja de Trabajo para listado'!$BC$155:$BC$1048576,0),MATCH((CUADRO!L$4&amp;$E251),'Hoja de Trabajo para listado'!$BC$151:$CB$151,0)),0)+IFERROR(INDEX('Hoja de Trabajo para listado'!$DE$153:$DG$274,MATCH($A251,'Hoja de Trabajo para listado'!$DE$153:$DE$1048576,0),MATCH((CUADRO!L$4&amp;$E251),'Hoja de Trabajo para listado'!$DE$151:$DG$151,0)),0)+IFERROR(INDEX('Hoja de Trabajo para listado'!$CD$155:$DC$1048576,MATCH($A251,'Hoja de Trabajo para listado'!$CD$155:$CD$1048576,0),MATCH((CUADRO!L$4&amp;$E251),'Hoja de Trabajo para listado'!$CD$151:$DC$151,0)),0)</f>
        <v>0</v>
      </c>
      <c r="M251" s="241">
        <f ca="1">+IFERROR(INDEX('Hoja de Trabajo para listado'!$A$155:$Z$1048576,MATCH($A251,'Hoja de Trabajo para listado'!$A$155:$A$1048576,0),MATCH((CUADRO!M$4&amp;$E251),'Hoja de Trabajo para listado'!$A$151:$Z$151,0)),0)+IFERROR(INDEX('Hoja de Trabajo para listado'!$AB$155:$BA$1048576,MATCH($A251,'Hoja de Trabajo para listado'!$AB$155:$AB$1048576,0),MATCH((CUADRO!M$4&amp;$E251),'Hoja de Trabajo para listado'!$AB$151:$BA$151,0)),0)+IFERROR(INDEX('Hoja de Trabajo para listado'!$BC$155:$CB$1048576,MATCH($A251,'Hoja de Trabajo para listado'!$BC$155:$BC$1048576,0),MATCH((CUADRO!M$4&amp;$E251),'Hoja de Trabajo para listado'!$BC$151:$CB$151,0)),0)+IFERROR(INDEX('Hoja de Trabajo para listado'!$DE$153:$DG$274,MATCH($A251,'Hoja de Trabajo para listado'!$DE$153:$DE$1048576,0),MATCH((CUADRO!M$4&amp;$E251),'Hoja de Trabajo para listado'!$DE$151:$DG$151,0)),0)+IFERROR(INDEX('Hoja de Trabajo para listado'!$CD$155:$DC$1048576,MATCH($A251,'Hoja de Trabajo para listado'!$CD$155:$CD$1048576,0),MATCH((CUADRO!M$4&amp;$E251),'Hoja de Trabajo para listado'!$CD$151:$DC$151,0)),0)</f>
        <v>0</v>
      </c>
      <c r="N251" s="241">
        <f ca="1">+IFERROR(INDEX('Hoja de Trabajo para listado'!$A$155:$Z$1048576,MATCH($A251,'Hoja de Trabajo para listado'!$A$155:$A$1048576,0),MATCH((CUADRO!N$4&amp;$E251),'Hoja de Trabajo para listado'!$A$151:$Z$151,0)),0)+IFERROR(INDEX('Hoja de Trabajo para listado'!$AB$155:$BA$1048576,MATCH($A251,'Hoja de Trabajo para listado'!$AB$155:$AB$1048576,0),MATCH((CUADRO!N$4&amp;$E251),'Hoja de Trabajo para listado'!$AB$151:$BA$151,0)),0)+IFERROR(INDEX('Hoja de Trabajo para listado'!$BC$155:$CB$1048576,MATCH($A251,'Hoja de Trabajo para listado'!$BC$155:$BC$1048576,0),MATCH((CUADRO!N$4&amp;$E251),'Hoja de Trabajo para listado'!$BC$151:$CB$151,0)),0)+IFERROR(INDEX('Hoja de Trabajo para listado'!$DE$153:$DG$274,MATCH($A251,'Hoja de Trabajo para listado'!$DE$153:$DE$1048576,0),MATCH((CUADRO!N$4&amp;$E251),'Hoja de Trabajo para listado'!$DE$151:$DG$151,0)),0)+IFERROR(INDEX('Hoja de Trabajo para listado'!$CD$155:$DC$1048576,MATCH($A251,'Hoja de Trabajo para listado'!$CD$155:$CD$1048576,0),MATCH((CUADRO!N$4&amp;$E251),'Hoja de Trabajo para listado'!$CD$151:$DC$151,0)),0)</f>
        <v>0</v>
      </c>
      <c r="O251" s="241">
        <f ca="1">+IFERROR(INDEX('Hoja de Trabajo para listado'!$A$155:$Z$1048576,MATCH($A251,'Hoja de Trabajo para listado'!$A$155:$A$1048576,0),MATCH((CUADRO!O$4&amp;$E251),'Hoja de Trabajo para listado'!$A$151:$Z$151,0)),0)+IFERROR(INDEX('Hoja de Trabajo para listado'!$AB$155:$BA$1048576,MATCH($A251,'Hoja de Trabajo para listado'!$AB$155:$AB$1048576,0),MATCH((CUADRO!O$4&amp;$E251),'Hoja de Trabajo para listado'!$AB$151:$BA$151,0)),0)+IFERROR(INDEX('Hoja de Trabajo para listado'!$BC$155:$CB$1048576,MATCH($A251,'Hoja de Trabajo para listado'!$BC$155:$BC$1048576,0),MATCH((CUADRO!O$4&amp;$E251),'Hoja de Trabajo para listado'!$BC$151:$CB$151,0)),0)+IFERROR(INDEX('Hoja de Trabajo para listado'!$DE$153:$DG$274,MATCH($A251,'Hoja de Trabajo para listado'!$DE$153:$DE$1048576,0),MATCH((CUADRO!O$4&amp;$E251),'Hoja de Trabajo para listado'!$DE$151:$DG$151,0)),0)+IFERROR(INDEX('Hoja de Trabajo para listado'!$CD$155:$DC$1048576,MATCH($A251,'Hoja de Trabajo para listado'!$CD$155:$CD$1048576,0),MATCH((CUADRO!O$4&amp;$E251),'Hoja de Trabajo para listado'!$CD$151:$DC$151,0)),0)</f>
        <v>0</v>
      </c>
      <c r="P251" s="241">
        <f ca="1">+IFERROR(INDEX('Hoja de Trabajo para listado'!$A$155:$Z$1048576,MATCH($A251,'Hoja de Trabajo para listado'!$A$155:$A$1048576,0),MATCH((CUADRO!P$4&amp;$E251),'Hoja de Trabajo para listado'!$A$151:$Z$151,0)),0)+IFERROR(INDEX('Hoja de Trabajo para listado'!$AB$155:$BA$1048576,MATCH($A251,'Hoja de Trabajo para listado'!$AB$155:$AB$1048576,0),MATCH((CUADRO!P$4&amp;$E251),'Hoja de Trabajo para listado'!$AB$151:$BA$151,0)),0)+IFERROR(INDEX('Hoja de Trabajo para listado'!$BC$155:$CB$1048576,MATCH($A251,'Hoja de Trabajo para listado'!$BC$155:$BC$1048576,0),MATCH((CUADRO!P$4&amp;$E251),'Hoja de Trabajo para listado'!$BC$151:$CB$151,0)),0)+IFERROR(INDEX('Hoja de Trabajo para listado'!$DE$153:$DG$274,MATCH($A251,'Hoja de Trabajo para listado'!$DE$153:$DE$1048576,0),MATCH((CUADRO!P$4&amp;$E251),'Hoja de Trabajo para listado'!$DE$151:$DG$151,0)),0)+IFERROR(INDEX('Hoja de Trabajo para listado'!$CD$155:$DC$1048576,MATCH($A251,'Hoja de Trabajo para listado'!$CD$155:$CD$1048576,0),MATCH((CUADRO!P$4&amp;$E251),'Hoja de Trabajo para listado'!$CD$151:$DC$151,0)),0)</f>
        <v>0</v>
      </c>
      <c r="Q251" s="241">
        <f ca="1">+IFERROR(INDEX('Hoja de Trabajo para listado'!$A$155:$Z$1048576,MATCH($A251,'Hoja de Trabajo para listado'!$A$155:$A$1048576,0),MATCH((CUADRO!Q$4&amp;$E251),'Hoja de Trabajo para listado'!$A$151:$Z$151,0)),0)+IFERROR(INDEX('Hoja de Trabajo para listado'!$AB$155:$BA$1048576,MATCH($A251,'Hoja de Trabajo para listado'!$AB$155:$AB$1048576,0),MATCH((CUADRO!Q$4&amp;$E251),'Hoja de Trabajo para listado'!$AB$151:$BA$151,0)),0)+IFERROR(INDEX('Hoja de Trabajo para listado'!$BC$155:$CB$1048576,MATCH($A251,'Hoja de Trabajo para listado'!$BC$155:$BC$1048576,0),MATCH((CUADRO!Q$4&amp;$E251),'Hoja de Trabajo para listado'!$BC$151:$CB$151,0)),0)+IFERROR(INDEX('Hoja de Trabajo para listado'!$DE$153:$DG$274,MATCH($A251,'Hoja de Trabajo para listado'!$DE$153:$DE$1048576,0),MATCH((CUADRO!Q$4&amp;$E251),'Hoja de Trabajo para listado'!$DE$151:$DG$151,0)),0)+IFERROR(INDEX('Hoja de Trabajo para listado'!$CD$155:$DC$1048576,MATCH($A251,'Hoja de Trabajo para listado'!$CD$155:$CD$1048576,0),MATCH((CUADRO!Q$4&amp;$E251),'Hoja de Trabajo para listado'!$CD$151:$DC$151,0)),0)</f>
        <v>0</v>
      </c>
      <c r="R251" s="241">
        <f t="shared" ca="1" si="6"/>
        <v>0</v>
      </c>
      <c r="S251" s="241"/>
      <c r="T251" s="241">
        <f ca="1">+T252</f>
        <v>8122.9</v>
      </c>
      <c r="U251" s="240">
        <f t="shared" si="7"/>
        <v>1</v>
      </c>
    </row>
    <row r="252" spans="1:21" s="352" customFormat="1" ht="15" customHeight="1">
      <c r="A252" s="353">
        <v>345</v>
      </c>
      <c r="B252" s="382"/>
      <c r="C252" s="305" t="str">
        <f>+VLOOKUP(A252,bd_lista!$A$3:$C$592,3,FALSE)</f>
        <v>Mutual de Servicios al Policía</v>
      </c>
      <c r="D252" s="384"/>
      <c r="E252" s="305" t="s">
        <v>684</v>
      </c>
      <c r="F252" s="243">
        <f ca="1">+IFERROR(INDEX('Hoja de Trabajo para listado'!$A$155:$Z$1048576,MATCH($A252,'Hoja de Trabajo para listado'!$A$155:$A$1048576,0),MATCH((CUADRO!F$4&amp;$E252),'Hoja de Trabajo para listado'!$A$151:$Z$151,0)),0)+IFERROR(INDEX('Hoja de Trabajo para listado'!$AB$155:$BA$1048576,MATCH($A252,'Hoja de Trabajo para listado'!$AB$155:$AB$1048576,0),MATCH((CUADRO!F$4&amp;$E252),'Hoja de Trabajo para listado'!$AB$151:$BA$151,0)),0)+IFERROR(INDEX('Hoja de Trabajo para listado'!$BC$155:$CB$1048576,MATCH($A252,'Hoja de Trabajo para listado'!$BC$155:$BC$1048576,0),MATCH((CUADRO!F$4&amp;$E252),'Hoja de Trabajo para listado'!$BC$151:$CB$151,0)),0)+IFERROR(INDEX('Hoja de Trabajo para listado'!$DE$153:$DG$274,MATCH($A252,'Hoja de Trabajo para listado'!$DE$153:$DE$1048576,0),MATCH((CUADRO!F$4&amp;$E252),'Hoja de Trabajo para listado'!$DE$151:$DG$151,0)),0)+IFERROR(INDEX('Hoja de Trabajo para listado'!$CD$155:$DC$1048576,MATCH($A252,'Hoja de Trabajo para listado'!$CD$155:$CD$1048576,0),MATCH((CUADRO!F$4&amp;$E252),'Hoja de Trabajo para listado'!$CD$151:$DC$151,0)),0)</f>
        <v>0</v>
      </c>
      <c r="G252" s="243">
        <f ca="1">+IFERROR(INDEX('Hoja de Trabajo para listado'!$A$155:$Z$1048576,MATCH($A252,'Hoja de Trabajo para listado'!$A$155:$A$1048576,0),MATCH((CUADRO!G$4&amp;$E252),'Hoja de Trabajo para listado'!$A$151:$Z$151,0)),0)+IFERROR(INDEX('Hoja de Trabajo para listado'!$AB$155:$BA$1048576,MATCH($A252,'Hoja de Trabajo para listado'!$AB$155:$AB$1048576,0),MATCH((CUADRO!G$4&amp;$E252),'Hoja de Trabajo para listado'!$AB$151:$BA$151,0)),0)+IFERROR(INDEX('Hoja de Trabajo para listado'!$BC$155:$CB$1048576,MATCH($A252,'Hoja de Trabajo para listado'!$BC$155:$BC$1048576,0),MATCH((CUADRO!G$4&amp;$E252),'Hoja de Trabajo para listado'!$BC$151:$CB$151,0)),0)+IFERROR(INDEX('Hoja de Trabajo para listado'!$DE$153:$DG$274,MATCH($A252,'Hoja de Trabajo para listado'!$DE$153:$DE$1048576,0),MATCH((CUADRO!G$4&amp;$E252),'Hoja de Trabajo para listado'!$DE$151:$DG$151,0)),0)+IFERROR(INDEX('Hoja de Trabajo para listado'!$CD$155:$DC$1048576,MATCH($A252,'Hoja de Trabajo para listado'!$CD$155:$CD$1048576,0),MATCH((CUADRO!G$4&amp;$E252),'Hoja de Trabajo para listado'!$CD$151:$DC$151,0)),0)</f>
        <v>7192.9</v>
      </c>
      <c r="H252" s="243">
        <f ca="1">+IFERROR(INDEX('Hoja de Trabajo para listado'!$A$155:$Z$1048576,MATCH($A252,'Hoja de Trabajo para listado'!$A$155:$A$1048576,0),MATCH((CUADRO!H$4&amp;$E252),'Hoja de Trabajo para listado'!$A$151:$Z$151,0)),0)+IFERROR(INDEX('Hoja de Trabajo para listado'!$AB$155:$BA$1048576,MATCH($A252,'Hoja de Trabajo para listado'!$AB$155:$AB$1048576,0),MATCH((CUADRO!H$4&amp;$E252),'Hoja de Trabajo para listado'!$AB$151:$BA$151,0)),0)+IFERROR(INDEX('Hoja de Trabajo para listado'!$BC$155:$CB$1048576,MATCH($A252,'Hoja de Trabajo para listado'!$BC$155:$BC$1048576,0),MATCH((CUADRO!H$4&amp;$E252),'Hoja de Trabajo para listado'!$BC$151:$CB$151,0)),0)+IFERROR(INDEX('Hoja de Trabajo para listado'!$DE$153:$DG$274,MATCH($A252,'Hoja de Trabajo para listado'!$DE$153:$DE$1048576,0),MATCH((CUADRO!H$4&amp;$E252),'Hoja de Trabajo para listado'!$DE$151:$DG$151,0)),0)+IFERROR(INDEX('Hoja de Trabajo para listado'!$CD$155:$DC$1048576,MATCH($A252,'Hoja de Trabajo para listado'!$CD$155:$CD$1048576,0),MATCH((CUADRO!H$4&amp;$E252),'Hoja de Trabajo para listado'!$CD$151:$DC$151,0)),0)</f>
        <v>0</v>
      </c>
      <c r="I252" s="243">
        <f ca="1">+IFERROR(INDEX('Hoja de Trabajo para listado'!$A$155:$Z$1048576,MATCH($A252,'Hoja de Trabajo para listado'!$A$155:$A$1048576,0),MATCH((CUADRO!I$4&amp;$E252),'Hoja de Trabajo para listado'!$A$151:$Z$151,0)),0)+IFERROR(INDEX('Hoja de Trabajo para listado'!$AB$155:$BA$1048576,MATCH($A252,'Hoja de Trabajo para listado'!$AB$155:$AB$1048576,0),MATCH((CUADRO!I$4&amp;$E252),'Hoja de Trabajo para listado'!$AB$151:$BA$151,0)),0)+IFERROR(INDEX('Hoja de Trabajo para listado'!$BC$155:$CB$1048576,MATCH($A252,'Hoja de Trabajo para listado'!$BC$155:$BC$1048576,0),MATCH((CUADRO!I$4&amp;$E252),'Hoja de Trabajo para listado'!$BC$151:$CB$151,0)),0)+IFERROR(INDEX('Hoja de Trabajo para listado'!$DE$153:$DG$274,MATCH($A252,'Hoja de Trabajo para listado'!$DE$153:$DE$1048576,0),MATCH((CUADRO!I$4&amp;$E252),'Hoja de Trabajo para listado'!$DE$151:$DG$151,0)),0)+IFERROR(INDEX('Hoja de Trabajo para listado'!$CD$155:$DC$1048576,MATCH($A252,'Hoja de Trabajo para listado'!$CD$155:$CD$1048576,0),MATCH((CUADRO!I$4&amp;$E252),'Hoja de Trabajo para listado'!$CD$151:$DC$151,0)),0)</f>
        <v>0</v>
      </c>
      <c r="J252" s="243">
        <f ca="1">+IFERROR(INDEX('Hoja de Trabajo para listado'!$A$155:$Z$1048576,MATCH($A252,'Hoja de Trabajo para listado'!$A$155:$A$1048576,0),MATCH((CUADRO!J$4&amp;$E252),'Hoja de Trabajo para listado'!$A$151:$Z$151,0)),0)+IFERROR(INDEX('Hoja de Trabajo para listado'!$AB$155:$BA$1048576,MATCH($A252,'Hoja de Trabajo para listado'!$AB$155:$AB$1048576,0),MATCH((CUADRO!J$4&amp;$E252),'Hoja de Trabajo para listado'!$AB$151:$BA$151,0)),0)+IFERROR(INDEX('Hoja de Trabajo para listado'!$BC$155:$CB$1048576,MATCH($A252,'Hoja de Trabajo para listado'!$BC$155:$BC$1048576,0),MATCH((CUADRO!J$4&amp;$E252),'Hoja de Trabajo para listado'!$BC$151:$CB$151,0)),0)+IFERROR(INDEX('Hoja de Trabajo para listado'!$DE$153:$DG$274,MATCH($A252,'Hoja de Trabajo para listado'!$DE$153:$DE$1048576,0),MATCH((CUADRO!J$4&amp;$E252),'Hoja de Trabajo para listado'!$DE$151:$DG$151,0)),0)+IFERROR(INDEX('Hoja de Trabajo para listado'!$CD$155:$DC$1048576,MATCH($A252,'Hoja de Trabajo para listado'!$CD$155:$CD$1048576,0),MATCH((CUADRO!J$4&amp;$E252),'Hoja de Trabajo para listado'!$CD$151:$DC$151,0)),0)</f>
        <v>930</v>
      </c>
      <c r="K252" s="243">
        <f ca="1">+IFERROR(INDEX('Hoja de Trabajo para listado'!$A$155:$Z$1048576,MATCH($A252,'Hoja de Trabajo para listado'!$A$155:$A$1048576,0),MATCH((CUADRO!K$4&amp;$E252),'Hoja de Trabajo para listado'!$A$151:$Z$151,0)),0)+IFERROR(INDEX('Hoja de Trabajo para listado'!$AB$155:$BA$1048576,MATCH($A252,'Hoja de Trabajo para listado'!$AB$155:$AB$1048576,0),MATCH((CUADRO!K$4&amp;$E252),'Hoja de Trabajo para listado'!$AB$151:$BA$151,0)),0)+IFERROR(INDEX('Hoja de Trabajo para listado'!$BC$155:$CB$1048576,MATCH($A252,'Hoja de Trabajo para listado'!$BC$155:$BC$1048576,0),MATCH((CUADRO!K$4&amp;$E252),'Hoja de Trabajo para listado'!$BC$151:$CB$151,0)),0)+IFERROR(INDEX('Hoja de Trabajo para listado'!$DE$153:$DG$274,MATCH($A252,'Hoja de Trabajo para listado'!$DE$153:$DE$1048576,0),MATCH((CUADRO!K$4&amp;$E252),'Hoja de Trabajo para listado'!$DE$151:$DG$151,0)),0)+IFERROR(INDEX('Hoja de Trabajo para listado'!$CD$155:$DC$1048576,MATCH($A252,'Hoja de Trabajo para listado'!$CD$155:$CD$1048576,0),MATCH((CUADRO!K$4&amp;$E252),'Hoja de Trabajo para listado'!$CD$151:$DC$151,0)),0)</f>
        <v>0</v>
      </c>
      <c r="L252" s="243">
        <f ca="1">+IFERROR(INDEX('Hoja de Trabajo para listado'!$A$155:$Z$1048576,MATCH($A252,'Hoja de Trabajo para listado'!$A$155:$A$1048576,0),MATCH((CUADRO!L$4&amp;$E252),'Hoja de Trabajo para listado'!$A$151:$Z$151,0)),0)+IFERROR(INDEX('Hoja de Trabajo para listado'!$AB$155:$BA$1048576,MATCH($A252,'Hoja de Trabajo para listado'!$AB$155:$AB$1048576,0),MATCH((CUADRO!L$4&amp;$E252),'Hoja de Trabajo para listado'!$AB$151:$BA$151,0)),0)+IFERROR(INDEX('Hoja de Trabajo para listado'!$BC$155:$CB$1048576,MATCH($A252,'Hoja de Trabajo para listado'!$BC$155:$BC$1048576,0),MATCH((CUADRO!L$4&amp;$E252),'Hoja de Trabajo para listado'!$BC$151:$CB$151,0)),0)+IFERROR(INDEX('Hoja de Trabajo para listado'!$DE$153:$DG$274,MATCH($A252,'Hoja de Trabajo para listado'!$DE$153:$DE$1048576,0),MATCH((CUADRO!L$4&amp;$E252),'Hoja de Trabajo para listado'!$DE$151:$DG$151,0)),0)+IFERROR(INDEX('Hoja de Trabajo para listado'!$CD$155:$DC$1048576,MATCH($A252,'Hoja de Trabajo para listado'!$CD$155:$CD$1048576,0),MATCH((CUADRO!L$4&amp;$E252),'Hoja de Trabajo para listado'!$CD$151:$DC$151,0)),0)</f>
        <v>0</v>
      </c>
      <c r="M252" s="243">
        <f ca="1">+IFERROR(INDEX('Hoja de Trabajo para listado'!$A$155:$Z$1048576,MATCH($A252,'Hoja de Trabajo para listado'!$A$155:$A$1048576,0),MATCH((CUADRO!M$4&amp;$E252),'Hoja de Trabajo para listado'!$A$151:$Z$151,0)),0)+IFERROR(INDEX('Hoja de Trabajo para listado'!$AB$155:$BA$1048576,MATCH($A252,'Hoja de Trabajo para listado'!$AB$155:$AB$1048576,0),MATCH((CUADRO!M$4&amp;$E252),'Hoja de Trabajo para listado'!$AB$151:$BA$151,0)),0)+IFERROR(INDEX('Hoja de Trabajo para listado'!$BC$155:$CB$1048576,MATCH($A252,'Hoja de Trabajo para listado'!$BC$155:$BC$1048576,0),MATCH((CUADRO!M$4&amp;$E252),'Hoja de Trabajo para listado'!$BC$151:$CB$151,0)),0)+IFERROR(INDEX('Hoja de Trabajo para listado'!$DE$153:$DG$274,MATCH($A252,'Hoja de Trabajo para listado'!$DE$153:$DE$1048576,0),MATCH((CUADRO!M$4&amp;$E252),'Hoja de Trabajo para listado'!$DE$151:$DG$151,0)),0)+IFERROR(INDEX('Hoja de Trabajo para listado'!$CD$155:$DC$1048576,MATCH($A252,'Hoja de Trabajo para listado'!$CD$155:$CD$1048576,0),MATCH((CUADRO!M$4&amp;$E252),'Hoja de Trabajo para listado'!$CD$151:$DC$151,0)),0)</f>
        <v>0</v>
      </c>
      <c r="N252" s="243">
        <f ca="1">+IFERROR(INDEX('Hoja de Trabajo para listado'!$A$155:$Z$1048576,MATCH($A252,'Hoja de Trabajo para listado'!$A$155:$A$1048576,0),MATCH((CUADRO!N$4&amp;$E252),'Hoja de Trabajo para listado'!$A$151:$Z$151,0)),0)+IFERROR(INDEX('Hoja de Trabajo para listado'!$AB$155:$BA$1048576,MATCH($A252,'Hoja de Trabajo para listado'!$AB$155:$AB$1048576,0),MATCH((CUADRO!N$4&amp;$E252),'Hoja de Trabajo para listado'!$AB$151:$BA$151,0)),0)+IFERROR(INDEX('Hoja de Trabajo para listado'!$BC$155:$CB$1048576,MATCH($A252,'Hoja de Trabajo para listado'!$BC$155:$BC$1048576,0),MATCH((CUADRO!N$4&amp;$E252),'Hoja de Trabajo para listado'!$BC$151:$CB$151,0)),0)+IFERROR(INDEX('Hoja de Trabajo para listado'!$DE$153:$DG$274,MATCH($A252,'Hoja de Trabajo para listado'!$DE$153:$DE$1048576,0),MATCH((CUADRO!N$4&amp;$E252),'Hoja de Trabajo para listado'!$DE$151:$DG$151,0)),0)+IFERROR(INDEX('Hoja de Trabajo para listado'!$CD$155:$DC$1048576,MATCH($A252,'Hoja de Trabajo para listado'!$CD$155:$CD$1048576,0),MATCH((CUADRO!N$4&amp;$E252),'Hoja de Trabajo para listado'!$CD$151:$DC$151,0)),0)</f>
        <v>0</v>
      </c>
      <c r="O252" s="243">
        <f ca="1">+IFERROR(INDEX('Hoja de Trabajo para listado'!$A$155:$Z$1048576,MATCH($A252,'Hoja de Trabajo para listado'!$A$155:$A$1048576,0),MATCH((CUADRO!O$4&amp;$E252),'Hoja de Trabajo para listado'!$A$151:$Z$151,0)),0)+IFERROR(INDEX('Hoja de Trabajo para listado'!$AB$155:$BA$1048576,MATCH($A252,'Hoja de Trabajo para listado'!$AB$155:$AB$1048576,0),MATCH((CUADRO!O$4&amp;$E252),'Hoja de Trabajo para listado'!$AB$151:$BA$151,0)),0)+IFERROR(INDEX('Hoja de Trabajo para listado'!$BC$155:$CB$1048576,MATCH($A252,'Hoja de Trabajo para listado'!$BC$155:$BC$1048576,0),MATCH((CUADRO!O$4&amp;$E252),'Hoja de Trabajo para listado'!$BC$151:$CB$151,0)),0)+IFERROR(INDEX('Hoja de Trabajo para listado'!$DE$153:$DG$274,MATCH($A252,'Hoja de Trabajo para listado'!$DE$153:$DE$1048576,0),MATCH((CUADRO!O$4&amp;$E252),'Hoja de Trabajo para listado'!$DE$151:$DG$151,0)),0)+IFERROR(INDEX('Hoja de Trabajo para listado'!$CD$155:$DC$1048576,MATCH($A252,'Hoja de Trabajo para listado'!$CD$155:$CD$1048576,0),MATCH((CUADRO!O$4&amp;$E252),'Hoja de Trabajo para listado'!$CD$151:$DC$151,0)),0)</f>
        <v>0</v>
      </c>
      <c r="P252" s="243">
        <f ca="1">+IFERROR(INDEX('Hoja de Trabajo para listado'!$A$155:$Z$1048576,MATCH($A252,'Hoja de Trabajo para listado'!$A$155:$A$1048576,0),MATCH((CUADRO!P$4&amp;$E252),'Hoja de Trabajo para listado'!$A$151:$Z$151,0)),0)+IFERROR(INDEX('Hoja de Trabajo para listado'!$AB$155:$BA$1048576,MATCH($A252,'Hoja de Trabajo para listado'!$AB$155:$AB$1048576,0),MATCH((CUADRO!P$4&amp;$E252),'Hoja de Trabajo para listado'!$AB$151:$BA$151,0)),0)+IFERROR(INDEX('Hoja de Trabajo para listado'!$BC$155:$CB$1048576,MATCH($A252,'Hoja de Trabajo para listado'!$BC$155:$BC$1048576,0),MATCH((CUADRO!P$4&amp;$E252),'Hoja de Trabajo para listado'!$BC$151:$CB$151,0)),0)+IFERROR(INDEX('Hoja de Trabajo para listado'!$DE$153:$DG$274,MATCH($A252,'Hoja de Trabajo para listado'!$DE$153:$DE$1048576,0),MATCH((CUADRO!P$4&amp;$E252),'Hoja de Trabajo para listado'!$DE$151:$DG$151,0)),0)+IFERROR(INDEX('Hoja de Trabajo para listado'!$CD$155:$DC$1048576,MATCH($A252,'Hoja de Trabajo para listado'!$CD$155:$CD$1048576,0),MATCH((CUADRO!P$4&amp;$E252),'Hoja de Trabajo para listado'!$CD$151:$DC$151,0)),0)</f>
        <v>0</v>
      </c>
      <c r="Q252" s="243">
        <f ca="1">+IFERROR(INDEX('Hoja de Trabajo para listado'!$A$155:$Z$1048576,MATCH($A252,'Hoja de Trabajo para listado'!$A$155:$A$1048576,0),MATCH((CUADRO!Q$4&amp;$E252),'Hoja de Trabajo para listado'!$A$151:$Z$151,0)),0)+IFERROR(INDEX('Hoja de Trabajo para listado'!$AB$155:$BA$1048576,MATCH($A252,'Hoja de Trabajo para listado'!$AB$155:$AB$1048576,0),MATCH((CUADRO!Q$4&amp;$E252),'Hoja de Trabajo para listado'!$AB$151:$BA$151,0)),0)+IFERROR(INDEX('Hoja de Trabajo para listado'!$BC$155:$CB$1048576,MATCH($A252,'Hoja de Trabajo para listado'!$BC$155:$BC$1048576,0),MATCH((CUADRO!Q$4&amp;$E252),'Hoja de Trabajo para listado'!$BC$151:$CB$151,0)),0)+IFERROR(INDEX('Hoja de Trabajo para listado'!$DE$153:$DG$274,MATCH($A252,'Hoja de Trabajo para listado'!$DE$153:$DE$1048576,0),MATCH((CUADRO!Q$4&amp;$E252),'Hoja de Trabajo para listado'!$DE$151:$DG$151,0)),0)+IFERROR(INDEX('Hoja de Trabajo para listado'!$CD$155:$DC$1048576,MATCH($A252,'Hoja de Trabajo para listado'!$CD$155:$CD$1048576,0),MATCH((CUADRO!Q$4&amp;$E252),'Hoja de Trabajo para listado'!$CD$151:$DC$151,0)),0)</f>
        <v>0</v>
      </c>
      <c r="R252" s="243">
        <f t="shared" ca="1" si="6"/>
        <v>8122.9</v>
      </c>
      <c r="S252" s="243">
        <f ca="1">+R251+R252</f>
        <v>8122.9</v>
      </c>
      <c r="T252" s="243">
        <f ca="1">+S252</f>
        <v>8122.9</v>
      </c>
      <c r="U252" s="242">
        <f t="shared" si="7"/>
        <v>2</v>
      </c>
    </row>
    <row r="253" spans="1:21" ht="15" customHeight="1">
      <c r="A253" s="32">
        <v>346</v>
      </c>
      <c r="B253" s="381">
        <f>+A253</f>
        <v>346</v>
      </c>
      <c r="C253" s="245" t="str">
        <f>+VLOOKUP(A253,bd_lista!$A$3:$C$592,3,FALSE)</f>
        <v>Unidad de Investigaciones Financieras</v>
      </c>
      <c r="D253" s="383" t="str">
        <f>+C253</f>
        <v>Unidad de Investigaciones Financieras</v>
      </c>
      <c r="E253" s="245" t="s">
        <v>683</v>
      </c>
      <c r="F253" s="241">
        <f ca="1">+IFERROR(INDEX('Hoja de Trabajo para listado'!$A$155:$Z$1048576,MATCH($A253,'Hoja de Trabajo para listado'!$A$155:$A$1048576,0),MATCH((CUADRO!F$4&amp;$E253),'Hoja de Trabajo para listado'!$A$151:$Z$151,0)),0)+IFERROR(INDEX('Hoja de Trabajo para listado'!$AB$155:$BA$1048576,MATCH($A253,'Hoja de Trabajo para listado'!$AB$155:$AB$1048576,0),MATCH((CUADRO!F$4&amp;$E253),'Hoja de Trabajo para listado'!$AB$151:$BA$151,0)),0)+IFERROR(INDEX('Hoja de Trabajo para listado'!$BC$155:$CB$1048576,MATCH($A253,'Hoja de Trabajo para listado'!$BC$155:$BC$1048576,0),MATCH((CUADRO!F$4&amp;$E253),'Hoja de Trabajo para listado'!$BC$151:$CB$151,0)),0)+IFERROR(INDEX('Hoja de Trabajo para listado'!$DE$153:$DG$274,MATCH($A253,'Hoja de Trabajo para listado'!$DE$153:$DE$1048576,0),MATCH((CUADRO!F$4&amp;$E253),'Hoja de Trabajo para listado'!$DE$151:$DG$151,0)),0)+IFERROR(INDEX('Hoja de Trabajo para listado'!$CD$155:$DC$1048576,MATCH($A253,'Hoja de Trabajo para listado'!$CD$155:$CD$1048576,0),MATCH((CUADRO!F$4&amp;$E253),'Hoja de Trabajo para listado'!$CD$151:$DC$151,0)),0)</f>
        <v>0</v>
      </c>
      <c r="G253" s="241">
        <f ca="1">+IFERROR(INDEX('Hoja de Trabajo para listado'!$A$155:$Z$1048576,MATCH($A253,'Hoja de Trabajo para listado'!$A$155:$A$1048576,0),MATCH((CUADRO!G$4&amp;$E253),'Hoja de Trabajo para listado'!$A$151:$Z$151,0)),0)+IFERROR(INDEX('Hoja de Trabajo para listado'!$AB$155:$BA$1048576,MATCH($A253,'Hoja de Trabajo para listado'!$AB$155:$AB$1048576,0),MATCH((CUADRO!G$4&amp;$E253),'Hoja de Trabajo para listado'!$AB$151:$BA$151,0)),0)+IFERROR(INDEX('Hoja de Trabajo para listado'!$BC$155:$CB$1048576,MATCH($A253,'Hoja de Trabajo para listado'!$BC$155:$BC$1048576,0),MATCH((CUADRO!G$4&amp;$E253),'Hoja de Trabajo para listado'!$BC$151:$CB$151,0)),0)+IFERROR(INDEX('Hoja de Trabajo para listado'!$DE$153:$DG$274,MATCH($A253,'Hoja de Trabajo para listado'!$DE$153:$DE$1048576,0),MATCH((CUADRO!G$4&amp;$E253),'Hoja de Trabajo para listado'!$DE$151:$DG$151,0)),0)+IFERROR(INDEX('Hoja de Trabajo para listado'!$CD$155:$DC$1048576,MATCH($A253,'Hoja de Trabajo para listado'!$CD$155:$CD$1048576,0),MATCH((CUADRO!G$4&amp;$E253),'Hoja de Trabajo para listado'!$CD$151:$DC$151,0)),0)</f>
        <v>0</v>
      </c>
      <c r="H253" s="241">
        <f ca="1">+IFERROR(INDEX('Hoja de Trabajo para listado'!$A$155:$Z$1048576,MATCH($A253,'Hoja de Trabajo para listado'!$A$155:$A$1048576,0),MATCH((CUADRO!H$4&amp;$E253),'Hoja de Trabajo para listado'!$A$151:$Z$151,0)),0)+IFERROR(INDEX('Hoja de Trabajo para listado'!$AB$155:$BA$1048576,MATCH($A253,'Hoja de Trabajo para listado'!$AB$155:$AB$1048576,0),MATCH((CUADRO!H$4&amp;$E253),'Hoja de Trabajo para listado'!$AB$151:$BA$151,0)),0)+IFERROR(INDEX('Hoja de Trabajo para listado'!$BC$155:$CB$1048576,MATCH($A253,'Hoja de Trabajo para listado'!$BC$155:$BC$1048576,0),MATCH((CUADRO!H$4&amp;$E253),'Hoja de Trabajo para listado'!$BC$151:$CB$151,0)),0)+IFERROR(INDEX('Hoja de Trabajo para listado'!$DE$153:$DG$274,MATCH($A253,'Hoja de Trabajo para listado'!$DE$153:$DE$1048576,0),MATCH((CUADRO!H$4&amp;$E253),'Hoja de Trabajo para listado'!$DE$151:$DG$151,0)),0)+IFERROR(INDEX('Hoja de Trabajo para listado'!$CD$155:$DC$1048576,MATCH($A253,'Hoja de Trabajo para listado'!$CD$155:$CD$1048576,0),MATCH((CUADRO!H$4&amp;$E253),'Hoja de Trabajo para listado'!$CD$151:$DC$151,0)),0)</f>
        <v>0</v>
      </c>
      <c r="I253" s="241">
        <f ca="1">+IFERROR(INDEX('Hoja de Trabajo para listado'!$A$155:$Z$1048576,MATCH($A253,'Hoja de Trabajo para listado'!$A$155:$A$1048576,0),MATCH((CUADRO!I$4&amp;$E253),'Hoja de Trabajo para listado'!$A$151:$Z$151,0)),0)+IFERROR(INDEX('Hoja de Trabajo para listado'!$AB$155:$BA$1048576,MATCH($A253,'Hoja de Trabajo para listado'!$AB$155:$AB$1048576,0),MATCH((CUADRO!I$4&amp;$E253),'Hoja de Trabajo para listado'!$AB$151:$BA$151,0)),0)+IFERROR(INDEX('Hoja de Trabajo para listado'!$BC$155:$CB$1048576,MATCH($A253,'Hoja de Trabajo para listado'!$BC$155:$BC$1048576,0),MATCH((CUADRO!I$4&amp;$E253),'Hoja de Trabajo para listado'!$BC$151:$CB$151,0)),0)+IFERROR(INDEX('Hoja de Trabajo para listado'!$DE$153:$DG$274,MATCH($A253,'Hoja de Trabajo para listado'!$DE$153:$DE$1048576,0),MATCH((CUADRO!I$4&amp;$E253),'Hoja de Trabajo para listado'!$DE$151:$DG$151,0)),0)+IFERROR(INDEX('Hoja de Trabajo para listado'!$CD$155:$DC$1048576,MATCH($A253,'Hoja de Trabajo para listado'!$CD$155:$CD$1048576,0),MATCH((CUADRO!I$4&amp;$E253),'Hoja de Trabajo para listado'!$CD$151:$DC$151,0)),0)</f>
        <v>0</v>
      </c>
      <c r="J253" s="241">
        <f ca="1">+IFERROR(INDEX('Hoja de Trabajo para listado'!$A$155:$Z$1048576,MATCH($A253,'Hoja de Trabajo para listado'!$A$155:$A$1048576,0),MATCH((CUADRO!J$4&amp;$E253),'Hoja de Trabajo para listado'!$A$151:$Z$151,0)),0)+IFERROR(INDEX('Hoja de Trabajo para listado'!$AB$155:$BA$1048576,MATCH($A253,'Hoja de Trabajo para listado'!$AB$155:$AB$1048576,0),MATCH((CUADRO!J$4&amp;$E253),'Hoja de Trabajo para listado'!$AB$151:$BA$151,0)),0)+IFERROR(INDEX('Hoja de Trabajo para listado'!$BC$155:$CB$1048576,MATCH($A253,'Hoja de Trabajo para listado'!$BC$155:$BC$1048576,0),MATCH((CUADRO!J$4&amp;$E253),'Hoja de Trabajo para listado'!$BC$151:$CB$151,0)),0)+IFERROR(INDEX('Hoja de Trabajo para listado'!$DE$153:$DG$274,MATCH($A253,'Hoja de Trabajo para listado'!$DE$153:$DE$1048576,0),MATCH((CUADRO!J$4&amp;$E253),'Hoja de Trabajo para listado'!$DE$151:$DG$151,0)),0)+IFERROR(INDEX('Hoja de Trabajo para listado'!$CD$155:$DC$1048576,MATCH($A253,'Hoja de Trabajo para listado'!$CD$155:$CD$1048576,0),MATCH((CUADRO!J$4&amp;$E253),'Hoja de Trabajo para listado'!$CD$151:$DC$151,0)),0)</f>
        <v>0</v>
      </c>
      <c r="K253" s="241">
        <f ca="1">+IFERROR(INDEX('Hoja de Trabajo para listado'!$A$155:$Z$1048576,MATCH($A253,'Hoja de Trabajo para listado'!$A$155:$A$1048576,0),MATCH((CUADRO!K$4&amp;$E253),'Hoja de Trabajo para listado'!$A$151:$Z$151,0)),0)+IFERROR(INDEX('Hoja de Trabajo para listado'!$AB$155:$BA$1048576,MATCH($A253,'Hoja de Trabajo para listado'!$AB$155:$AB$1048576,0),MATCH((CUADRO!K$4&amp;$E253),'Hoja de Trabajo para listado'!$AB$151:$BA$151,0)),0)+IFERROR(INDEX('Hoja de Trabajo para listado'!$BC$155:$CB$1048576,MATCH($A253,'Hoja de Trabajo para listado'!$BC$155:$BC$1048576,0),MATCH((CUADRO!K$4&amp;$E253),'Hoja de Trabajo para listado'!$BC$151:$CB$151,0)),0)+IFERROR(INDEX('Hoja de Trabajo para listado'!$DE$153:$DG$274,MATCH($A253,'Hoja de Trabajo para listado'!$DE$153:$DE$1048576,0),MATCH((CUADRO!K$4&amp;$E253),'Hoja de Trabajo para listado'!$DE$151:$DG$151,0)),0)+IFERROR(INDEX('Hoja de Trabajo para listado'!$CD$155:$DC$1048576,MATCH($A253,'Hoja de Trabajo para listado'!$CD$155:$CD$1048576,0),MATCH((CUADRO!K$4&amp;$E253),'Hoja de Trabajo para listado'!$CD$151:$DC$151,0)),0)</f>
        <v>0</v>
      </c>
      <c r="L253" s="241">
        <f ca="1">+IFERROR(INDEX('Hoja de Trabajo para listado'!$A$155:$Z$1048576,MATCH($A253,'Hoja de Trabajo para listado'!$A$155:$A$1048576,0),MATCH((CUADRO!L$4&amp;$E253),'Hoja de Trabajo para listado'!$A$151:$Z$151,0)),0)+IFERROR(INDEX('Hoja de Trabajo para listado'!$AB$155:$BA$1048576,MATCH($A253,'Hoja de Trabajo para listado'!$AB$155:$AB$1048576,0),MATCH((CUADRO!L$4&amp;$E253),'Hoja de Trabajo para listado'!$AB$151:$BA$151,0)),0)+IFERROR(INDEX('Hoja de Trabajo para listado'!$BC$155:$CB$1048576,MATCH($A253,'Hoja de Trabajo para listado'!$BC$155:$BC$1048576,0),MATCH((CUADRO!L$4&amp;$E253),'Hoja de Trabajo para listado'!$BC$151:$CB$151,0)),0)+IFERROR(INDEX('Hoja de Trabajo para listado'!$DE$153:$DG$274,MATCH($A253,'Hoja de Trabajo para listado'!$DE$153:$DE$1048576,0),MATCH((CUADRO!L$4&amp;$E253),'Hoja de Trabajo para listado'!$DE$151:$DG$151,0)),0)+IFERROR(INDEX('Hoja de Trabajo para listado'!$CD$155:$DC$1048576,MATCH($A253,'Hoja de Trabajo para listado'!$CD$155:$CD$1048576,0),MATCH((CUADRO!L$4&amp;$E253),'Hoja de Trabajo para listado'!$CD$151:$DC$151,0)),0)</f>
        <v>0</v>
      </c>
      <c r="M253" s="241">
        <f ca="1">+IFERROR(INDEX('Hoja de Trabajo para listado'!$A$155:$Z$1048576,MATCH($A253,'Hoja de Trabajo para listado'!$A$155:$A$1048576,0),MATCH((CUADRO!M$4&amp;$E253),'Hoja de Trabajo para listado'!$A$151:$Z$151,0)),0)+IFERROR(INDEX('Hoja de Trabajo para listado'!$AB$155:$BA$1048576,MATCH($A253,'Hoja de Trabajo para listado'!$AB$155:$AB$1048576,0),MATCH((CUADRO!M$4&amp;$E253),'Hoja de Trabajo para listado'!$AB$151:$BA$151,0)),0)+IFERROR(INDEX('Hoja de Trabajo para listado'!$BC$155:$CB$1048576,MATCH($A253,'Hoja de Trabajo para listado'!$BC$155:$BC$1048576,0),MATCH((CUADRO!M$4&amp;$E253),'Hoja de Trabajo para listado'!$BC$151:$CB$151,0)),0)+IFERROR(INDEX('Hoja de Trabajo para listado'!$DE$153:$DG$274,MATCH($A253,'Hoja de Trabajo para listado'!$DE$153:$DE$1048576,0),MATCH((CUADRO!M$4&amp;$E253),'Hoja de Trabajo para listado'!$DE$151:$DG$151,0)),0)+IFERROR(INDEX('Hoja de Trabajo para listado'!$CD$155:$DC$1048576,MATCH($A253,'Hoja de Trabajo para listado'!$CD$155:$CD$1048576,0),MATCH((CUADRO!M$4&amp;$E253),'Hoja de Trabajo para listado'!$CD$151:$DC$151,0)),0)</f>
        <v>0</v>
      </c>
      <c r="N253" s="241">
        <f ca="1">+IFERROR(INDEX('Hoja de Trabajo para listado'!$A$155:$Z$1048576,MATCH($A253,'Hoja de Trabajo para listado'!$A$155:$A$1048576,0),MATCH((CUADRO!N$4&amp;$E253),'Hoja de Trabajo para listado'!$A$151:$Z$151,0)),0)+IFERROR(INDEX('Hoja de Trabajo para listado'!$AB$155:$BA$1048576,MATCH($A253,'Hoja de Trabajo para listado'!$AB$155:$AB$1048576,0),MATCH((CUADRO!N$4&amp;$E253),'Hoja de Trabajo para listado'!$AB$151:$BA$151,0)),0)+IFERROR(INDEX('Hoja de Trabajo para listado'!$BC$155:$CB$1048576,MATCH($A253,'Hoja de Trabajo para listado'!$BC$155:$BC$1048576,0),MATCH((CUADRO!N$4&amp;$E253),'Hoja de Trabajo para listado'!$BC$151:$CB$151,0)),0)+IFERROR(INDEX('Hoja de Trabajo para listado'!$DE$153:$DG$274,MATCH($A253,'Hoja de Trabajo para listado'!$DE$153:$DE$1048576,0),MATCH((CUADRO!N$4&amp;$E253),'Hoja de Trabajo para listado'!$DE$151:$DG$151,0)),0)+IFERROR(INDEX('Hoja de Trabajo para listado'!$CD$155:$DC$1048576,MATCH($A253,'Hoja de Trabajo para listado'!$CD$155:$CD$1048576,0),MATCH((CUADRO!N$4&amp;$E253),'Hoja de Trabajo para listado'!$CD$151:$DC$151,0)),0)</f>
        <v>0</v>
      </c>
      <c r="O253" s="241">
        <f ca="1">+IFERROR(INDEX('Hoja de Trabajo para listado'!$A$155:$Z$1048576,MATCH($A253,'Hoja de Trabajo para listado'!$A$155:$A$1048576,0),MATCH((CUADRO!O$4&amp;$E253),'Hoja de Trabajo para listado'!$A$151:$Z$151,0)),0)+IFERROR(INDEX('Hoja de Trabajo para listado'!$AB$155:$BA$1048576,MATCH($A253,'Hoja de Trabajo para listado'!$AB$155:$AB$1048576,0),MATCH((CUADRO!O$4&amp;$E253),'Hoja de Trabajo para listado'!$AB$151:$BA$151,0)),0)+IFERROR(INDEX('Hoja de Trabajo para listado'!$BC$155:$CB$1048576,MATCH($A253,'Hoja de Trabajo para listado'!$BC$155:$BC$1048576,0),MATCH((CUADRO!O$4&amp;$E253),'Hoja de Trabajo para listado'!$BC$151:$CB$151,0)),0)+IFERROR(INDEX('Hoja de Trabajo para listado'!$DE$153:$DG$274,MATCH($A253,'Hoja de Trabajo para listado'!$DE$153:$DE$1048576,0),MATCH((CUADRO!O$4&amp;$E253),'Hoja de Trabajo para listado'!$DE$151:$DG$151,0)),0)+IFERROR(INDEX('Hoja de Trabajo para listado'!$CD$155:$DC$1048576,MATCH($A253,'Hoja de Trabajo para listado'!$CD$155:$CD$1048576,0),MATCH((CUADRO!O$4&amp;$E253),'Hoja de Trabajo para listado'!$CD$151:$DC$151,0)),0)</f>
        <v>0</v>
      </c>
      <c r="P253" s="241">
        <f ca="1">+IFERROR(INDEX('Hoja de Trabajo para listado'!$A$155:$Z$1048576,MATCH($A253,'Hoja de Trabajo para listado'!$A$155:$A$1048576,0),MATCH((CUADRO!P$4&amp;$E253),'Hoja de Trabajo para listado'!$A$151:$Z$151,0)),0)+IFERROR(INDEX('Hoja de Trabajo para listado'!$AB$155:$BA$1048576,MATCH($A253,'Hoja de Trabajo para listado'!$AB$155:$AB$1048576,0),MATCH((CUADRO!P$4&amp;$E253),'Hoja de Trabajo para listado'!$AB$151:$BA$151,0)),0)+IFERROR(INDEX('Hoja de Trabajo para listado'!$BC$155:$CB$1048576,MATCH($A253,'Hoja de Trabajo para listado'!$BC$155:$BC$1048576,0),MATCH((CUADRO!P$4&amp;$E253),'Hoja de Trabajo para listado'!$BC$151:$CB$151,0)),0)+IFERROR(INDEX('Hoja de Trabajo para listado'!$DE$153:$DG$274,MATCH($A253,'Hoja de Trabajo para listado'!$DE$153:$DE$1048576,0),MATCH((CUADRO!P$4&amp;$E253),'Hoja de Trabajo para listado'!$DE$151:$DG$151,0)),0)+IFERROR(INDEX('Hoja de Trabajo para listado'!$CD$155:$DC$1048576,MATCH($A253,'Hoja de Trabajo para listado'!$CD$155:$CD$1048576,0),MATCH((CUADRO!P$4&amp;$E253),'Hoja de Trabajo para listado'!$CD$151:$DC$151,0)),0)</f>
        <v>0</v>
      </c>
      <c r="Q253" s="241">
        <f ca="1">+IFERROR(INDEX('Hoja de Trabajo para listado'!$A$155:$Z$1048576,MATCH($A253,'Hoja de Trabajo para listado'!$A$155:$A$1048576,0),MATCH((CUADRO!Q$4&amp;$E253),'Hoja de Trabajo para listado'!$A$151:$Z$151,0)),0)+IFERROR(INDEX('Hoja de Trabajo para listado'!$AB$155:$BA$1048576,MATCH($A253,'Hoja de Trabajo para listado'!$AB$155:$AB$1048576,0),MATCH((CUADRO!Q$4&amp;$E253),'Hoja de Trabajo para listado'!$AB$151:$BA$151,0)),0)+IFERROR(INDEX('Hoja de Trabajo para listado'!$BC$155:$CB$1048576,MATCH($A253,'Hoja de Trabajo para listado'!$BC$155:$BC$1048576,0),MATCH((CUADRO!Q$4&amp;$E253),'Hoja de Trabajo para listado'!$BC$151:$CB$151,0)),0)+IFERROR(INDEX('Hoja de Trabajo para listado'!$DE$153:$DG$274,MATCH($A253,'Hoja de Trabajo para listado'!$DE$153:$DE$1048576,0),MATCH((CUADRO!Q$4&amp;$E253),'Hoja de Trabajo para listado'!$DE$151:$DG$151,0)),0)+IFERROR(INDEX('Hoja de Trabajo para listado'!$CD$155:$DC$1048576,MATCH($A253,'Hoja de Trabajo para listado'!$CD$155:$CD$1048576,0),MATCH((CUADRO!Q$4&amp;$E253),'Hoja de Trabajo para listado'!$CD$151:$DC$151,0)),0)</f>
        <v>0</v>
      </c>
      <c r="R253" s="241">
        <f t="shared" ca="1" si="6"/>
        <v>0</v>
      </c>
      <c r="S253" s="241"/>
      <c r="T253" s="241">
        <f ca="1">+T254</f>
        <v>0</v>
      </c>
      <c r="U253" s="240">
        <f t="shared" si="7"/>
        <v>1</v>
      </c>
    </row>
    <row r="254" spans="1:21" ht="15" customHeight="1">
      <c r="A254" s="32">
        <v>346</v>
      </c>
      <c r="B254" s="382"/>
      <c r="C254" s="305" t="str">
        <f>+VLOOKUP(A254,bd_lista!$A$3:$C$592,3,FALSE)</f>
        <v>Unidad de Investigaciones Financieras</v>
      </c>
      <c r="D254" s="384"/>
      <c r="E254" s="305" t="s">
        <v>684</v>
      </c>
      <c r="F254" s="243">
        <f ca="1">+IFERROR(INDEX('Hoja de Trabajo para listado'!$A$155:$Z$1048576,MATCH($A254,'Hoja de Trabajo para listado'!$A$155:$A$1048576,0),MATCH((CUADRO!F$4&amp;$E254),'Hoja de Trabajo para listado'!$A$151:$Z$151,0)),0)+IFERROR(INDEX('Hoja de Trabajo para listado'!$AB$155:$BA$1048576,MATCH($A254,'Hoja de Trabajo para listado'!$AB$155:$AB$1048576,0),MATCH((CUADRO!F$4&amp;$E254),'Hoja de Trabajo para listado'!$AB$151:$BA$151,0)),0)+IFERROR(INDEX('Hoja de Trabajo para listado'!$BC$155:$CB$1048576,MATCH($A254,'Hoja de Trabajo para listado'!$BC$155:$BC$1048576,0),MATCH((CUADRO!F$4&amp;$E254),'Hoja de Trabajo para listado'!$BC$151:$CB$151,0)),0)+IFERROR(INDEX('Hoja de Trabajo para listado'!$DE$153:$DG$274,MATCH($A254,'Hoja de Trabajo para listado'!$DE$153:$DE$1048576,0),MATCH((CUADRO!F$4&amp;$E254),'Hoja de Trabajo para listado'!$DE$151:$DG$151,0)),0)+IFERROR(INDEX('Hoja de Trabajo para listado'!$CD$155:$DC$1048576,MATCH($A254,'Hoja de Trabajo para listado'!$CD$155:$CD$1048576,0),MATCH((CUADRO!F$4&amp;$E254),'Hoja de Trabajo para listado'!$CD$151:$DC$151,0)),0)</f>
        <v>0</v>
      </c>
      <c r="G254" s="243">
        <f ca="1">+IFERROR(INDEX('Hoja de Trabajo para listado'!$A$155:$Z$1048576,MATCH($A254,'Hoja de Trabajo para listado'!$A$155:$A$1048576,0),MATCH((CUADRO!G$4&amp;$E254),'Hoja de Trabajo para listado'!$A$151:$Z$151,0)),0)+IFERROR(INDEX('Hoja de Trabajo para listado'!$AB$155:$BA$1048576,MATCH($A254,'Hoja de Trabajo para listado'!$AB$155:$AB$1048576,0),MATCH((CUADRO!G$4&amp;$E254),'Hoja de Trabajo para listado'!$AB$151:$BA$151,0)),0)+IFERROR(INDEX('Hoja de Trabajo para listado'!$BC$155:$CB$1048576,MATCH($A254,'Hoja de Trabajo para listado'!$BC$155:$BC$1048576,0),MATCH((CUADRO!G$4&amp;$E254),'Hoja de Trabajo para listado'!$BC$151:$CB$151,0)),0)+IFERROR(INDEX('Hoja de Trabajo para listado'!$DE$153:$DG$274,MATCH($A254,'Hoja de Trabajo para listado'!$DE$153:$DE$1048576,0),MATCH((CUADRO!G$4&amp;$E254),'Hoja de Trabajo para listado'!$DE$151:$DG$151,0)),0)+IFERROR(INDEX('Hoja de Trabajo para listado'!$CD$155:$DC$1048576,MATCH($A254,'Hoja de Trabajo para listado'!$CD$155:$CD$1048576,0),MATCH((CUADRO!G$4&amp;$E254),'Hoja de Trabajo para listado'!$CD$151:$DC$151,0)),0)</f>
        <v>0</v>
      </c>
      <c r="H254" s="243">
        <f ca="1">+IFERROR(INDEX('Hoja de Trabajo para listado'!$A$155:$Z$1048576,MATCH($A254,'Hoja de Trabajo para listado'!$A$155:$A$1048576,0),MATCH((CUADRO!H$4&amp;$E254),'Hoja de Trabajo para listado'!$A$151:$Z$151,0)),0)+IFERROR(INDEX('Hoja de Trabajo para listado'!$AB$155:$BA$1048576,MATCH($A254,'Hoja de Trabajo para listado'!$AB$155:$AB$1048576,0),MATCH((CUADRO!H$4&amp;$E254),'Hoja de Trabajo para listado'!$AB$151:$BA$151,0)),0)+IFERROR(INDEX('Hoja de Trabajo para listado'!$BC$155:$CB$1048576,MATCH($A254,'Hoja de Trabajo para listado'!$BC$155:$BC$1048576,0),MATCH((CUADRO!H$4&amp;$E254),'Hoja de Trabajo para listado'!$BC$151:$CB$151,0)),0)+IFERROR(INDEX('Hoja de Trabajo para listado'!$DE$153:$DG$274,MATCH($A254,'Hoja de Trabajo para listado'!$DE$153:$DE$1048576,0),MATCH((CUADRO!H$4&amp;$E254),'Hoja de Trabajo para listado'!$DE$151:$DG$151,0)),0)+IFERROR(INDEX('Hoja de Trabajo para listado'!$CD$155:$DC$1048576,MATCH($A254,'Hoja de Trabajo para listado'!$CD$155:$CD$1048576,0),MATCH((CUADRO!H$4&amp;$E254),'Hoja de Trabajo para listado'!$CD$151:$DC$151,0)),0)</f>
        <v>0</v>
      </c>
      <c r="I254" s="243">
        <f ca="1">+IFERROR(INDEX('Hoja de Trabajo para listado'!$A$155:$Z$1048576,MATCH($A254,'Hoja de Trabajo para listado'!$A$155:$A$1048576,0),MATCH((CUADRO!I$4&amp;$E254),'Hoja de Trabajo para listado'!$A$151:$Z$151,0)),0)+IFERROR(INDEX('Hoja de Trabajo para listado'!$AB$155:$BA$1048576,MATCH($A254,'Hoja de Trabajo para listado'!$AB$155:$AB$1048576,0),MATCH((CUADRO!I$4&amp;$E254),'Hoja de Trabajo para listado'!$AB$151:$BA$151,0)),0)+IFERROR(INDEX('Hoja de Trabajo para listado'!$BC$155:$CB$1048576,MATCH($A254,'Hoja de Trabajo para listado'!$BC$155:$BC$1048576,0),MATCH((CUADRO!I$4&amp;$E254),'Hoja de Trabajo para listado'!$BC$151:$CB$151,0)),0)+IFERROR(INDEX('Hoja de Trabajo para listado'!$DE$153:$DG$274,MATCH($A254,'Hoja de Trabajo para listado'!$DE$153:$DE$1048576,0),MATCH((CUADRO!I$4&amp;$E254),'Hoja de Trabajo para listado'!$DE$151:$DG$151,0)),0)+IFERROR(INDEX('Hoja de Trabajo para listado'!$CD$155:$DC$1048576,MATCH($A254,'Hoja de Trabajo para listado'!$CD$155:$CD$1048576,0),MATCH((CUADRO!I$4&amp;$E254),'Hoja de Trabajo para listado'!$CD$151:$DC$151,0)),0)</f>
        <v>0</v>
      </c>
      <c r="J254" s="243">
        <f ca="1">+IFERROR(INDEX('Hoja de Trabajo para listado'!$A$155:$Z$1048576,MATCH($A254,'Hoja de Trabajo para listado'!$A$155:$A$1048576,0),MATCH((CUADRO!J$4&amp;$E254),'Hoja de Trabajo para listado'!$A$151:$Z$151,0)),0)+IFERROR(INDEX('Hoja de Trabajo para listado'!$AB$155:$BA$1048576,MATCH($A254,'Hoja de Trabajo para listado'!$AB$155:$AB$1048576,0),MATCH((CUADRO!J$4&amp;$E254),'Hoja de Trabajo para listado'!$AB$151:$BA$151,0)),0)+IFERROR(INDEX('Hoja de Trabajo para listado'!$BC$155:$CB$1048576,MATCH($A254,'Hoja de Trabajo para listado'!$BC$155:$BC$1048576,0),MATCH((CUADRO!J$4&amp;$E254),'Hoja de Trabajo para listado'!$BC$151:$CB$151,0)),0)+IFERROR(INDEX('Hoja de Trabajo para listado'!$DE$153:$DG$274,MATCH($A254,'Hoja de Trabajo para listado'!$DE$153:$DE$1048576,0),MATCH((CUADRO!J$4&amp;$E254),'Hoja de Trabajo para listado'!$DE$151:$DG$151,0)),0)+IFERROR(INDEX('Hoja de Trabajo para listado'!$CD$155:$DC$1048576,MATCH($A254,'Hoja de Trabajo para listado'!$CD$155:$CD$1048576,0),MATCH((CUADRO!J$4&amp;$E254),'Hoja de Trabajo para listado'!$CD$151:$DC$151,0)),0)</f>
        <v>0</v>
      </c>
      <c r="K254" s="243">
        <f ca="1">+IFERROR(INDEX('Hoja de Trabajo para listado'!$A$155:$Z$1048576,MATCH($A254,'Hoja de Trabajo para listado'!$A$155:$A$1048576,0),MATCH((CUADRO!K$4&amp;$E254),'Hoja de Trabajo para listado'!$A$151:$Z$151,0)),0)+IFERROR(INDEX('Hoja de Trabajo para listado'!$AB$155:$BA$1048576,MATCH($A254,'Hoja de Trabajo para listado'!$AB$155:$AB$1048576,0),MATCH((CUADRO!K$4&amp;$E254),'Hoja de Trabajo para listado'!$AB$151:$BA$151,0)),0)+IFERROR(INDEX('Hoja de Trabajo para listado'!$BC$155:$CB$1048576,MATCH($A254,'Hoja de Trabajo para listado'!$BC$155:$BC$1048576,0),MATCH((CUADRO!K$4&amp;$E254),'Hoja de Trabajo para listado'!$BC$151:$CB$151,0)),0)+IFERROR(INDEX('Hoja de Trabajo para listado'!$DE$153:$DG$274,MATCH($A254,'Hoja de Trabajo para listado'!$DE$153:$DE$1048576,0),MATCH((CUADRO!K$4&amp;$E254),'Hoja de Trabajo para listado'!$DE$151:$DG$151,0)),0)+IFERROR(INDEX('Hoja de Trabajo para listado'!$CD$155:$DC$1048576,MATCH($A254,'Hoja de Trabajo para listado'!$CD$155:$CD$1048576,0),MATCH((CUADRO!K$4&amp;$E254),'Hoja de Trabajo para listado'!$CD$151:$DC$151,0)),0)</f>
        <v>0</v>
      </c>
      <c r="L254" s="243">
        <f ca="1">+IFERROR(INDEX('Hoja de Trabajo para listado'!$A$155:$Z$1048576,MATCH($A254,'Hoja de Trabajo para listado'!$A$155:$A$1048576,0),MATCH((CUADRO!L$4&amp;$E254),'Hoja de Trabajo para listado'!$A$151:$Z$151,0)),0)+IFERROR(INDEX('Hoja de Trabajo para listado'!$AB$155:$BA$1048576,MATCH($A254,'Hoja de Trabajo para listado'!$AB$155:$AB$1048576,0),MATCH((CUADRO!L$4&amp;$E254),'Hoja de Trabajo para listado'!$AB$151:$BA$151,0)),0)+IFERROR(INDEX('Hoja de Trabajo para listado'!$BC$155:$CB$1048576,MATCH($A254,'Hoja de Trabajo para listado'!$BC$155:$BC$1048576,0),MATCH((CUADRO!L$4&amp;$E254),'Hoja de Trabajo para listado'!$BC$151:$CB$151,0)),0)+IFERROR(INDEX('Hoja de Trabajo para listado'!$DE$153:$DG$274,MATCH($A254,'Hoja de Trabajo para listado'!$DE$153:$DE$1048576,0),MATCH((CUADRO!L$4&amp;$E254),'Hoja de Trabajo para listado'!$DE$151:$DG$151,0)),0)+IFERROR(INDEX('Hoja de Trabajo para listado'!$CD$155:$DC$1048576,MATCH($A254,'Hoja de Trabajo para listado'!$CD$155:$CD$1048576,0),MATCH((CUADRO!L$4&amp;$E254),'Hoja de Trabajo para listado'!$CD$151:$DC$151,0)),0)</f>
        <v>0</v>
      </c>
      <c r="M254" s="243">
        <f ca="1">+IFERROR(INDEX('Hoja de Trabajo para listado'!$A$155:$Z$1048576,MATCH($A254,'Hoja de Trabajo para listado'!$A$155:$A$1048576,0),MATCH((CUADRO!M$4&amp;$E254),'Hoja de Trabajo para listado'!$A$151:$Z$151,0)),0)+IFERROR(INDEX('Hoja de Trabajo para listado'!$AB$155:$BA$1048576,MATCH($A254,'Hoja de Trabajo para listado'!$AB$155:$AB$1048576,0),MATCH((CUADRO!M$4&amp;$E254),'Hoja de Trabajo para listado'!$AB$151:$BA$151,0)),0)+IFERROR(INDEX('Hoja de Trabajo para listado'!$BC$155:$CB$1048576,MATCH($A254,'Hoja de Trabajo para listado'!$BC$155:$BC$1048576,0),MATCH((CUADRO!M$4&amp;$E254),'Hoja de Trabajo para listado'!$BC$151:$CB$151,0)),0)+IFERROR(INDEX('Hoja de Trabajo para listado'!$DE$153:$DG$274,MATCH($A254,'Hoja de Trabajo para listado'!$DE$153:$DE$1048576,0),MATCH((CUADRO!M$4&amp;$E254),'Hoja de Trabajo para listado'!$DE$151:$DG$151,0)),0)+IFERROR(INDEX('Hoja de Trabajo para listado'!$CD$155:$DC$1048576,MATCH($A254,'Hoja de Trabajo para listado'!$CD$155:$CD$1048576,0),MATCH((CUADRO!M$4&amp;$E254),'Hoja de Trabajo para listado'!$CD$151:$DC$151,0)),0)</f>
        <v>0</v>
      </c>
      <c r="N254" s="243">
        <f ca="1">+IFERROR(INDEX('Hoja de Trabajo para listado'!$A$155:$Z$1048576,MATCH($A254,'Hoja de Trabajo para listado'!$A$155:$A$1048576,0),MATCH((CUADRO!N$4&amp;$E254),'Hoja de Trabajo para listado'!$A$151:$Z$151,0)),0)+IFERROR(INDEX('Hoja de Trabajo para listado'!$AB$155:$BA$1048576,MATCH($A254,'Hoja de Trabajo para listado'!$AB$155:$AB$1048576,0),MATCH((CUADRO!N$4&amp;$E254),'Hoja de Trabajo para listado'!$AB$151:$BA$151,0)),0)+IFERROR(INDEX('Hoja de Trabajo para listado'!$BC$155:$CB$1048576,MATCH($A254,'Hoja de Trabajo para listado'!$BC$155:$BC$1048576,0),MATCH((CUADRO!N$4&amp;$E254),'Hoja de Trabajo para listado'!$BC$151:$CB$151,0)),0)+IFERROR(INDEX('Hoja de Trabajo para listado'!$DE$153:$DG$274,MATCH($A254,'Hoja de Trabajo para listado'!$DE$153:$DE$1048576,0),MATCH((CUADRO!N$4&amp;$E254),'Hoja de Trabajo para listado'!$DE$151:$DG$151,0)),0)+IFERROR(INDEX('Hoja de Trabajo para listado'!$CD$155:$DC$1048576,MATCH($A254,'Hoja de Trabajo para listado'!$CD$155:$CD$1048576,0),MATCH((CUADRO!N$4&amp;$E254),'Hoja de Trabajo para listado'!$CD$151:$DC$151,0)),0)</f>
        <v>0</v>
      </c>
      <c r="O254" s="243">
        <f ca="1">+IFERROR(INDEX('Hoja de Trabajo para listado'!$A$155:$Z$1048576,MATCH($A254,'Hoja de Trabajo para listado'!$A$155:$A$1048576,0),MATCH((CUADRO!O$4&amp;$E254),'Hoja de Trabajo para listado'!$A$151:$Z$151,0)),0)+IFERROR(INDEX('Hoja de Trabajo para listado'!$AB$155:$BA$1048576,MATCH($A254,'Hoja de Trabajo para listado'!$AB$155:$AB$1048576,0),MATCH((CUADRO!O$4&amp;$E254),'Hoja de Trabajo para listado'!$AB$151:$BA$151,0)),0)+IFERROR(INDEX('Hoja de Trabajo para listado'!$BC$155:$CB$1048576,MATCH($A254,'Hoja de Trabajo para listado'!$BC$155:$BC$1048576,0),MATCH((CUADRO!O$4&amp;$E254),'Hoja de Trabajo para listado'!$BC$151:$CB$151,0)),0)+IFERROR(INDEX('Hoja de Trabajo para listado'!$DE$153:$DG$274,MATCH($A254,'Hoja de Trabajo para listado'!$DE$153:$DE$1048576,0),MATCH((CUADRO!O$4&amp;$E254),'Hoja de Trabajo para listado'!$DE$151:$DG$151,0)),0)+IFERROR(INDEX('Hoja de Trabajo para listado'!$CD$155:$DC$1048576,MATCH($A254,'Hoja de Trabajo para listado'!$CD$155:$CD$1048576,0),MATCH((CUADRO!O$4&amp;$E254),'Hoja de Trabajo para listado'!$CD$151:$DC$151,0)),0)</f>
        <v>0</v>
      </c>
      <c r="P254" s="243">
        <f ca="1">+IFERROR(INDEX('Hoja de Trabajo para listado'!$A$155:$Z$1048576,MATCH($A254,'Hoja de Trabajo para listado'!$A$155:$A$1048576,0),MATCH((CUADRO!P$4&amp;$E254),'Hoja de Trabajo para listado'!$A$151:$Z$151,0)),0)+IFERROR(INDEX('Hoja de Trabajo para listado'!$AB$155:$BA$1048576,MATCH($A254,'Hoja de Trabajo para listado'!$AB$155:$AB$1048576,0),MATCH((CUADRO!P$4&amp;$E254),'Hoja de Trabajo para listado'!$AB$151:$BA$151,0)),0)+IFERROR(INDEX('Hoja de Trabajo para listado'!$BC$155:$CB$1048576,MATCH($A254,'Hoja de Trabajo para listado'!$BC$155:$BC$1048576,0),MATCH((CUADRO!P$4&amp;$E254),'Hoja de Trabajo para listado'!$BC$151:$CB$151,0)),0)+IFERROR(INDEX('Hoja de Trabajo para listado'!$DE$153:$DG$274,MATCH($A254,'Hoja de Trabajo para listado'!$DE$153:$DE$1048576,0),MATCH((CUADRO!P$4&amp;$E254),'Hoja de Trabajo para listado'!$DE$151:$DG$151,0)),0)+IFERROR(INDEX('Hoja de Trabajo para listado'!$CD$155:$DC$1048576,MATCH($A254,'Hoja de Trabajo para listado'!$CD$155:$CD$1048576,0),MATCH((CUADRO!P$4&amp;$E254),'Hoja de Trabajo para listado'!$CD$151:$DC$151,0)),0)</f>
        <v>0</v>
      </c>
      <c r="Q254" s="243">
        <f ca="1">+IFERROR(INDEX('Hoja de Trabajo para listado'!$A$155:$Z$1048576,MATCH($A254,'Hoja de Trabajo para listado'!$A$155:$A$1048576,0),MATCH((CUADRO!Q$4&amp;$E254),'Hoja de Trabajo para listado'!$A$151:$Z$151,0)),0)+IFERROR(INDEX('Hoja de Trabajo para listado'!$AB$155:$BA$1048576,MATCH($A254,'Hoja de Trabajo para listado'!$AB$155:$AB$1048576,0),MATCH((CUADRO!Q$4&amp;$E254),'Hoja de Trabajo para listado'!$AB$151:$BA$151,0)),0)+IFERROR(INDEX('Hoja de Trabajo para listado'!$BC$155:$CB$1048576,MATCH($A254,'Hoja de Trabajo para listado'!$BC$155:$BC$1048576,0),MATCH((CUADRO!Q$4&amp;$E254),'Hoja de Trabajo para listado'!$BC$151:$CB$151,0)),0)+IFERROR(INDEX('Hoja de Trabajo para listado'!$DE$153:$DG$274,MATCH($A254,'Hoja de Trabajo para listado'!$DE$153:$DE$1048576,0),MATCH((CUADRO!Q$4&amp;$E254),'Hoja de Trabajo para listado'!$DE$151:$DG$151,0)),0)+IFERROR(INDEX('Hoja de Trabajo para listado'!$CD$155:$DC$1048576,MATCH($A254,'Hoja de Trabajo para listado'!$CD$155:$CD$1048576,0),MATCH((CUADRO!Q$4&amp;$E254),'Hoja de Trabajo para listado'!$CD$151:$DC$151,0)),0)</f>
        <v>0</v>
      </c>
      <c r="R254" s="243">
        <f t="shared" ca="1" si="6"/>
        <v>0</v>
      </c>
      <c r="S254" s="243">
        <f ca="1">+R253+R254</f>
        <v>0</v>
      </c>
      <c r="T254" s="243">
        <f ca="1">+S254</f>
        <v>0</v>
      </c>
      <c r="U254" s="242">
        <f t="shared" si="7"/>
        <v>2</v>
      </c>
    </row>
    <row r="255" spans="1:21" ht="15" customHeight="1">
      <c r="A255" s="354">
        <v>347</v>
      </c>
      <c r="B255" s="381">
        <f>+A255</f>
        <v>347</v>
      </c>
      <c r="C255" s="245" t="str">
        <f>+VLOOKUP(A255,bd_lista!$A$3:$C$592,3,FALSE)</f>
        <v>Autoridad de Fiscalización y Control de Cooperativas</v>
      </c>
      <c r="D255" s="383" t="str">
        <f>+C255</f>
        <v>Autoridad de Fiscalización y Control de Cooperativas</v>
      </c>
      <c r="E255" s="245" t="s">
        <v>683</v>
      </c>
      <c r="F255" s="241">
        <f ca="1">+IFERROR(INDEX('Hoja de Trabajo para listado'!$A$155:$Z$1048576,MATCH($A255,'Hoja de Trabajo para listado'!$A$155:$A$1048576,0),MATCH((CUADRO!F$4&amp;$E255),'Hoja de Trabajo para listado'!$A$151:$Z$151,0)),0)+IFERROR(INDEX('Hoja de Trabajo para listado'!$AB$155:$BA$1048576,MATCH($A255,'Hoja de Trabajo para listado'!$AB$155:$AB$1048576,0),MATCH((CUADRO!F$4&amp;$E255),'Hoja de Trabajo para listado'!$AB$151:$BA$151,0)),0)+IFERROR(INDEX('Hoja de Trabajo para listado'!$BC$155:$CB$1048576,MATCH($A255,'Hoja de Trabajo para listado'!$BC$155:$BC$1048576,0),MATCH((CUADRO!F$4&amp;$E255),'Hoja de Trabajo para listado'!$BC$151:$CB$151,0)),0)+IFERROR(INDEX('Hoja de Trabajo para listado'!$DE$153:$DG$274,MATCH($A255,'Hoja de Trabajo para listado'!$DE$153:$DE$1048576,0),MATCH((CUADRO!F$4&amp;$E255),'Hoja de Trabajo para listado'!$DE$151:$DG$151,0)),0)+IFERROR(INDEX('Hoja de Trabajo para listado'!$CD$155:$DC$1048576,MATCH($A255,'Hoja de Trabajo para listado'!$CD$155:$CD$1048576,0),MATCH((CUADRO!F$4&amp;$E255),'Hoja de Trabajo para listado'!$CD$151:$DC$151,0)),0)</f>
        <v>0</v>
      </c>
      <c r="G255" s="241">
        <f ca="1">+IFERROR(INDEX('Hoja de Trabajo para listado'!$A$155:$Z$1048576,MATCH($A255,'Hoja de Trabajo para listado'!$A$155:$A$1048576,0),MATCH((CUADRO!G$4&amp;$E255),'Hoja de Trabajo para listado'!$A$151:$Z$151,0)),0)+IFERROR(INDEX('Hoja de Trabajo para listado'!$AB$155:$BA$1048576,MATCH($A255,'Hoja de Trabajo para listado'!$AB$155:$AB$1048576,0),MATCH((CUADRO!G$4&amp;$E255),'Hoja de Trabajo para listado'!$AB$151:$BA$151,0)),0)+IFERROR(INDEX('Hoja de Trabajo para listado'!$BC$155:$CB$1048576,MATCH($A255,'Hoja de Trabajo para listado'!$BC$155:$BC$1048576,0),MATCH((CUADRO!G$4&amp;$E255),'Hoja de Trabajo para listado'!$BC$151:$CB$151,0)),0)+IFERROR(INDEX('Hoja de Trabajo para listado'!$DE$153:$DG$274,MATCH($A255,'Hoja de Trabajo para listado'!$DE$153:$DE$1048576,0),MATCH((CUADRO!G$4&amp;$E255),'Hoja de Trabajo para listado'!$DE$151:$DG$151,0)),0)+IFERROR(INDEX('Hoja de Trabajo para listado'!$CD$155:$DC$1048576,MATCH($A255,'Hoja de Trabajo para listado'!$CD$155:$CD$1048576,0),MATCH((CUADRO!G$4&amp;$E255),'Hoja de Trabajo para listado'!$CD$151:$DC$151,0)),0)</f>
        <v>0</v>
      </c>
      <c r="H255" s="241">
        <f ca="1">+IFERROR(INDEX('Hoja de Trabajo para listado'!$A$155:$Z$1048576,MATCH($A255,'Hoja de Trabajo para listado'!$A$155:$A$1048576,0),MATCH((CUADRO!H$4&amp;$E255),'Hoja de Trabajo para listado'!$A$151:$Z$151,0)),0)+IFERROR(INDEX('Hoja de Trabajo para listado'!$AB$155:$BA$1048576,MATCH($A255,'Hoja de Trabajo para listado'!$AB$155:$AB$1048576,0),MATCH((CUADRO!H$4&amp;$E255),'Hoja de Trabajo para listado'!$AB$151:$BA$151,0)),0)+IFERROR(INDEX('Hoja de Trabajo para listado'!$BC$155:$CB$1048576,MATCH($A255,'Hoja de Trabajo para listado'!$BC$155:$BC$1048576,0),MATCH((CUADRO!H$4&amp;$E255),'Hoja de Trabajo para listado'!$BC$151:$CB$151,0)),0)+IFERROR(INDEX('Hoja de Trabajo para listado'!$DE$153:$DG$274,MATCH($A255,'Hoja de Trabajo para listado'!$DE$153:$DE$1048576,0),MATCH((CUADRO!H$4&amp;$E255),'Hoja de Trabajo para listado'!$DE$151:$DG$151,0)),0)+IFERROR(INDEX('Hoja de Trabajo para listado'!$CD$155:$DC$1048576,MATCH($A255,'Hoja de Trabajo para listado'!$CD$155:$CD$1048576,0),MATCH((CUADRO!H$4&amp;$E255),'Hoja de Trabajo para listado'!$CD$151:$DC$151,0)),0)</f>
        <v>0</v>
      </c>
      <c r="I255" s="241">
        <f ca="1">+IFERROR(INDEX('Hoja de Trabajo para listado'!$A$155:$Z$1048576,MATCH($A255,'Hoja de Trabajo para listado'!$A$155:$A$1048576,0),MATCH((CUADRO!I$4&amp;$E255),'Hoja de Trabajo para listado'!$A$151:$Z$151,0)),0)+IFERROR(INDEX('Hoja de Trabajo para listado'!$AB$155:$BA$1048576,MATCH($A255,'Hoja de Trabajo para listado'!$AB$155:$AB$1048576,0),MATCH((CUADRO!I$4&amp;$E255),'Hoja de Trabajo para listado'!$AB$151:$BA$151,0)),0)+IFERROR(INDEX('Hoja de Trabajo para listado'!$BC$155:$CB$1048576,MATCH($A255,'Hoja de Trabajo para listado'!$BC$155:$BC$1048576,0),MATCH((CUADRO!I$4&amp;$E255),'Hoja de Trabajo para listado'!$BC$151:$CB$151,0)),0)+IFERROR(INDEX('Hoja de Trabajo para listado'!$DE$153:$DG$274,MATCH($A255,'Hoja de Trabajo para listado'!$DE$153:$DE$1048576,0),MATCH((CUADRO!I$4&amp;$E255),'Hoja de Trabajo para listado'!$DE$151:$DG$151,0)),0)+IFERROR(INDEX('Hoja de Trabajo para listado'!$CD$155:$DC$1048576,MATCH($A255,'Hoja de Trabajo para listado'!$CD$155:$CD$1048576,0),MATCH((CUADRO!I$4&amp;$E255),'Hoja de Trabajo para listado'!$CD$151:$DC$151,0)),0)</f>
        <v>0</v>
      </c>
      <c r="J255" s="241">
        <f ca="1">+IFERROR(INDEX('Hoja de Trabajo para listado'!$A$155:$Z$1048576,MATCH($A255,'Hoja de Trabajo para listado'!$A$155:$A$1048576,0),MATCH((CUADRO!J$4&amp;$E255),'Hoja de Trabajo para listado'!$A$151:$Z$151,0)),0)+IFERROR(INDEX('Hoja de Trabajo para listado'!$AB$155:$BA$1048576,MATCH($A255,'Hoja de Trabajo para listado'!$AB$155:$AB$1048576,0),MATCH((CUADRO!J$4&amp;$E255),'Hoja de Trabajo para listado'!$AB$151:$BA$151,0)),0)+IFERROR(INDEX('Hoja de Trabajo para listado'!$BC$155:$CB$1048576,MATCH($A255,'Hoja de Trabajo para listado'!$BC$155:$BC$1048576,0),MATCH((CUADRO!J$4&amp;$E255),'Hoja de Trabajo para listado'!$BC$151:$CB$151,0)),0)+IFERROR(INDEX('Hoja de Trabajo para listado'!$DE$153:$DG$274,MATCH($A255,'Hoja de Trabajo para listado'!$DE$153:$DE$1048576,0),MATCH((CUADRO!J$4&amp;$E255),'Hoja de Trabajo para listado'!$DE$151:$DG$151,0)),0)+IFERROR(INDEX('Hoja de Trabajo para listado'!$CD$155:$DC$1048576,MATCH($A255,'Hoja de Trabajo para listado'!$CD$155:$CD$1048576,0),MATCH((CUADRO!J$4&amp;$E255),'Hoja de Trabajo para listado'!$CD$151:$DC$151,0)),0)</f>
        <v>0</v>
      </c>
      <c r="K255" s="241">
        <f ca="1">+IFERROR(INDEX('Hoja de Trabajo para listado'!$A$155:$Z$1048576,MATCH($A255,'Hoja de Trabajo para listado'!$A$155:$A$1048576,0),MATCH((CUADRO!K$4&amp;$E255),'Hoja de Trabajo para listado'!$A$151:$Z$151,0)),0)+IFERROR(INDEX('Hoja de Trabajo para listado'!$AB$155:$BA$1048576,MATCH($A255,'Hoja de Trabajo para listado'!$AB$155:$AB$1048576,0),MATCH((CUADRO!K$4&amp;$E255),'Hoja de Trabajo para listado'!$AB$151:$BA$151,0)),0)+IFERROR(INDEX('Hoja de Trabajo para listado'!$BC$155:$CB$1048576,MATCH($A255,'Hoja de Trabajo para listado'!$BC$155:$BC$1048576,0),MATCH((CUADRO!K$4&amp;$E255),'Hoja de Trabajo para listado'!$BC$151:$CB$151,0)),0)+IFERROR(INDEX('Hoja de Trabajo para listado'!$DE$153:$DG$274,MATCH($A255,'Hoja de Trabajo para listado'!$DE$153:$DE$1048576,0),MATCH((CUADRO!K$4&amp;$E255),'Hoja de Trabajo para listado'!$DE$151:$DG$151,0)),0)+IFERROR(INDEX('Hoja de Trabajo para listado'!$CD$155:$DC$1048576,MATCH($A255,'Hoja de Trabajo para listado'!$CD$155:$CD$1048576,0),MATCH((CUADRO!K$4&amp;$E255),'Hoja de Trabajo para listado'!$CD$151:$DC$151,0)),0)</f>
        <v>0</v>
      </c>
      <c r="L255" s="241">
        <f ca="1">+IFERROR(INDEX('Hoja de Trabajo para listado'!$A$155:$Z$1048576,MATCH($A255,'Hoja de Trabajo para listado'!$A$155:$A$1048576,0),MATCH((CUADRO!L$4&amp;$E255),'Hoja de Trabajo para listado'!$A$151:$Z$151,0)),0)+IFERROR(INDEX('Hoja de Trabajo para listado'!$AB$155:$BA$1048576,MATCH($A255,'Hoja de Trabajo para listado'!$AB$155:$AB$1048576,0),MATCH((CUADRO!L$4&amp;$E255),'Hoja de Trabajo para listado'!$AB$151:$BA$151,0)),0)+IFERROR(INDEX('Hoja de Trabajo para listado'!$BC$155:$CB$1048576,MATCH($A255,'Hoja de Trabajo para listado'!$BC$155:$BC$1048576,0),MATCH((CUADRO!L$4&amp;$E255),'Hoja de Trabajo para listado'!$BC$151:$CB$151,0)),0)+IFERROR(INDEX('Hoja de Trabajo para listado'!$DE$153:$DG$274,MATCH($A255,'Hoja de Trabajo para listado'!$DE$153:$DE$1048576,0),MATCH((CUADRO!L$4&amp;$E255),'Hoja de Trabajo para listado'!$DE$151:$DG$151,0)),0)+IFERROR(INDEX('Hoja de Trabajo para listado'!$CD$155:$DC$1048576,MATCH($A255,'Hoja de Trabajo para listado'!$CD$155:$CD$1048576,0),MATCH((CUADRO!L$4&amp;$E255),'Hoja de Trabajo para listado'!$CD$151:$DC$151,0)),0)</f>
        <v>0</v>
      </c>
      <c r="M255" s="241">
        <f ca="1">+IFERROR(INDEX('Hoja de Trabajo para listado'!$A$155:$Z$1048576,MATCH($A255,'Hoja de Trabajo para listado'!$A$155:$A$1048576,0),MATCH((CUADRO!M$4&amp;$E255),'Hoja de Trabajo para listado'!$A$151:$Z$151,0)),0)+IFERROR(INDEX('Hoja de Trabajo para listado'!$AB$155:$BA$1048576,MATCH($A255,'Hoja de Trabajo para listado'!$AB$155:$AB$1048576,0),MATCH((CUADRO!M$4&amp;$E255),'Hoja de Trabajo para listado'!$AB$151:$BA$151,0)),0)+IFERROR(INDEX('Hoja de Trabajo para listado'!$BC$155:$CB$1048576,MATCH($A255,'Hoja de Trabajo para listado'!$BC$155:$BC$1048576,0),MATCH((CUADRO!M$4&amp;$E255),'Hoja de Trabajo para listado'!$BC$151:$CB$151,0)),0)+IFERROR(INDEX('Hoja de Trabajo para listado'!$DE$153:$DG$274,MATCH($A255,'Hoja de Trabajo para listado'!$DE$153:$DE$1048576,0),MATCH((CUADRO!M$4&amp;$E255),'Hoja de Trabajo para listado'!$DE$151:$DG$151,0)),0)+IFERROR(INDEX('Hoja de Trabajo para listado'!$CD$155:$DC$1048576,MATCH($A255,'Hoja de Trabajo para listado'!$CD$155:$CD$1048576,0),MATCH((CUADRO!M$4&amp;$E255),'Hoja de Trabajo para listado'!$CD$151:$DC$151,0)),0)</f>
        <v>0</v>
      </c>
      <c r="N255" s="241">
        <f ca="1">+IFERROR(INDEX('Hoja de Trabajo para listado'!$A$155:$Z$1048576,MATCH($A255,'Hoja de Trabajo para listado'!$A$155:$A$1048576,0),MATCH((CUADRO!N$4&amp;$E255),'Hoja de Trabajo para listado'!$A$151:$Z$151,0)),0)+IFERROR(INDEX('Hoja de Trabajo para listado'!$AB$155:$BA$1048576,MATCH($A255,'Hoja de Trabajo para listado'!$AB$155:$AB$1048576,0),MATCH((CUADRO!N$4&amp;$E255),'Hoja de Trabajo para listado'!$AB$151:$BA$151,0)),0)+IFERROR(INDEX('Hoja de Trabajo para listado'!$BC$155:$CB$1048576,MATCH($A255,'Hoja de Trabajo para listado'!$BC$155:$BC$1048576,0),MATCH((CUADRO!N$4&amp;$E255),'Hoja de Trabajo para listado'!$BC$151:$CB$151,0)),0)+IFERROR(INDEX('Hoja de Trabajo para listado'!$DE$153:$DG$274,MATCH($A255,'Hoja de Trabajo para listado'!$DE$153:$DE$1048576,0),MATCH((CUADRO!N$4&amp;$E255),'Hoja de Trabajo para listado'!$DE$151:$DG$151,0)),0)+IFERROR(INDEX('Hoja de Trabajo para listado'!$CD$155:$DC$1048576,MATCH($A255,'Hoja de Trabajo para listado'!$CD$155:$CD$1048576,0),MATCH((CUADRO!N$4&amp;$E255),'Hoja de Trabajo para listado'!$CD$151:$DC$151,0)),0)</f>
        <v>0</v>
      </c>
      <c r="O255" s="241">
        <f ca="1">+IFERROR(INDEX('Hoja de Trabajo para listado'!$A$155:$Z$1048576,MATCH($A255,'Hoja de Trabajo para listado'!$A$155:$A$1048576,0),MATCH((CUADRO!O$4&amp;$E255),'Hoja de Trabajo para listado'!$A$151:$Z$151,0)),0)+IFERROR(INDEX('Hoja de Trabajo para listado'!$AB$155:$BA$1048576,MATCH($A255,'Hoja de Trabajo para listado'!$AB$155:$AB$1048576,0),MATCH((CUADRO!O$4&amp;$E255),'Hoja de Trabajo para listado'!$AB$151:$BA$151,0)),0)+IFERROR(INDEX('Hoja de Trabajo para listado'!$BC$155:$CB$1048576,MATCH($A255,'Hoja de Trabajo para listado'!$BC$155:$BC$1048576,0),MATCH((CUADRO!O$4&amp;$E255),'Hoja de Trabajo para listado'!$BC$151:$CB$151,0)),0)+IFERROR(INDEX('Hoja de Trabajo para listado'!$DE$153:$DG$274,MATCH($A255,'Hoja de Trabajo para listado'!$DE$153:$DE$1048576,0),MATCH((CUADRO!O$4&amp;$E255),'Hoja de Trabajo para listado'!$DE$151:$DG$151,0)),0)+IFERROR(INDEX('Hoja de Trabajo para listado'!$CD$155:$DC$1048576,MATCH($A255,'Hoja de Trabajo para listado'!$CD$155:$CD$1048576,0),MATCH((CUADRO!O$4&amp;$E255),'Hoja de Trabajo para listado'!$CD$151:$DC$151,0)),0)</f>
        <v>0</v>
      </c>
      <c r="P255" s="241">
        <f ca="1">+IFERROR(INDEX('Hoja de Trabajo para listado'!$A$155:$Z$1048576,MATCH($A255,'Hoja de Trabajo para listado'!$A$155:$A$1048576,0),MATCH((CUADRO!P$4&amp;$E255),'Hoja de Trabajo para listado'!$A$151:$Z$151,0)),0)+IFERROR(INDEX('Hoja de Trabajo para listado'!$AB$155:$BA$1048576,MATCH($A255,'Hoja de Trabajo para listado'!$AB$155:$AB$1048576,0),MATCH((CUADRO!P$4&amp;$E255),'Hoja de Trabajo para listado'!$AB$151:$BA$151,0)),0)+IFERROR(INDEX('Hoja de Trabajo para listado'!$BC$155:$CB$1048576,MATCH($A255,'Hoja de Trabajo para listado'!$BC$155:$BC$1048576,0),MATCH((CUADRO!P$4&amp;$E255),'Hoja de Trabajo para listado'!$BC$151:$CB$151,0)),0)+IFERROR(INDEX('Hoja de Trabajo para listado'!$DE$153:$DG$274,MATCH($A255,'Hoja de Trabajo para listado'!$DE$153:$DE$1048576,0),MATCH((CUADRO!P$4&amp;$E255),'Hoja de Trabajo para listado'!$DE$151:$DG$151,0)),0)+IFERROR(INDEX('Hoja de Trabajo para listado'!$CD$155:$DC$1048576,MATCH($A255,'Hoja de Trabajo para listado'!$CD$155:$CD$1048576,0),MATCH((CUADRO!P$4&amp;$E255),'Hoja de Trabajo para listado'!$CD$151:$DC$151,0)),0)</f>
        <v>0</v>
      </c>
      <c r="Q255" s="241">
        <f ca="1">+IFERROR(INDEX('Hoja de Trabajo para listado'!$A$155:$Z$1048576,MATCH($A255,'Hoja de Trabajo para listado'!$A$155:$A$1048576,0),MATCH((CUADRO!Q$4&amp;$E255),'Hoja de Trabajo para listado'!$A$151:$Z$151,0)),0)+IFERROR(INDEX('Hoja de Trabajo para listado'!$AB$155:$BA$1048576,MATCH($A255,'Hoja de Trabajo para listado'!$AB$155:$AB$1048576,0),MATCH((CUADRO!Q$4&amp;$E255),'Hoja de Trabajo para listado'!$AB$151:$BA$151,0)),0)+IFERROR(INDEX('Hoja de Trabajo para listado'!$BC$155:$CB$1048576,MATCH($A255,'Hoja de Trabajo para listado'!$BC$155:$BC$1048576,0),MATCH((CUADRO!Q$4&amp;$E255),'Hoja de Trabajo para listado'!$BC$151:$CB$151,0)),0)+IFERROR(INDEX('Hoja de Trabajo para listado'!$DE$153:$DG$274,MATCH($A255,'Hoja de Trabajo para listado'!$DE$153:$DE$1048576,0),MATCH((CUADRO!Q$4&amp;$E255),'Hoja de Trabajo para listado'!$DE$151:$DG$151,0)),0)+IFERROR(INDEX('Hoja de Trabajo para listado'!$CD$155:$DC$1048576,MATCH($A255,'Hoja de Trabajo para listado'!$CD$155:$CD$1048576,0),MATCH((CUADRO!Q$4&amp;$E255),'Hoja de Trabajo para listado'!$CD$151:$DC$151,0)),0)</f>
        <v>0</v>
      </c>
      <c r="R255" s="241">
        <f t="shared" ca="1" si="6"/>
        <v>0</v>
      </c>
      <c r="S255" s="241"/>
      <c r="T255" s="241">
        <f ca="1">+T256</f>
        <v>1664148</v>
      </c>
      <c r="U255" s="240">
        <f t="shared" si="7"/>
        <v>1</v>
      </c>
    </row>
    <row r="256" spans="1:21" ht="15" customHeight="1">
      <c r="A256" s="353">
        <v>347</v>
      </c>
      <c r="B256" s="382"/>
      <c r="C256" s="305" t="str">
        <f>+VLOOKUP(A256,bd_lista!$A$3:$C$592,3,FALSE)</f>
        <v>Autoridad de Fiscalización y Control de Cooperativas</v>
      </c>
      <c r="D256" s="384"/>
      <c r="E256" s="305" t="s">
        <v>684</v>
      </c>
      <c r="F256" s="243">
        <f ca="1">+IFERROR(INDEX('Hoja de Trabajo para listado'!$A$155:$Z$1048576,MATCH($A256,'Hoja de Trabajo para listado'!$A$155:$A$1048576,0),MATCH((CUADRO!F$4&amp;$E256),'Hoja de Trabajo para listado'!$A$151:$Z$151,0)),0)+IFERROR(INDEX('Hoja de Trabajo para listado'!$AB$155:$BA$1048576,MATCH($A256,'Hoja de Trabajo para listado'!$AB$155:$AB$1048576,0),MATCH((CUADRO!F$4&amp;$E256),'Hoja de Trabajo para listado'!$AB$151:$BA$151,0)),0)+IFERROR(INDEX('Hoja de Trabajo para listado'!$BC$155:$CB$1048576,MATCH($A256,'Hoja de Trabajo para listado'!$BC$155:$BC$1048576,0),MATCH((CUADRO!F$4&amp;$E256),'Hoja de Trabajo para listado'!$BC$151:$CB$151,0)),0)+IFERROR(INDEX('Hoja de Trabajo para listado'!$DE$153:$DG$274,MATCH($A256,'Hoja de Trabajo para listado'!$DE$153:$DE$1048576,0),MATCH((CUADRO!F$4&amp;$E256),'Hoja de Trabajo para listado'!$DE$151:$DG$151,0)),0)+IFERROR(INDEX('Hoja de Trabajo para listado'!$CD$155:$DC$1048576,MATCH($A256,'Hoja de Trabajo para listado'!$CD$155:$CD$1048576,0),MATCH((CUADRO!F$4&amp;$E256),'Hoja de Trabajo para listado'!$CD$151:$DC$151,0)),0)</f>
        <v>0</v>
      </c>
      <c r="G256" s="243">
        <f ca="1">+IFERROR(INDEX('Hoja de Trabajo para listado'!$A$155:$Z$1048576,MATCH($A256,'Hoja de Trabajo para listado'!$A$155:$A$1048576,0),MATCH((CUADRO!G$4&amp;$E256),'Hoja de Trabajo para listado'!$A$151:$Z$151,0)),0)+IFERROR(INDEX('Hoja de Trabajo para listado'!$AB$155:$BA$1048576,MATCH($A256,'Hoja de Trabajo para listado'!$AB$155:$AB$1048576,0),MATCH((CUADRO!G$4&amp;$E256),'Hoja de Trabajo para listado'!$AB$151:$BA$151,0)),0)+IFERROR(INDEX('Hoja de Trabajo para listado'!$BC$155:$CB$1048576,MATCH($A256,'Hoja de Trabajo para listado'!$BC$155:$BC$1048576,0),MATCH((CUADRO!G$4&amp;$E256),'Hoja de Trabajo para listado'!$BC$151:$CB$151,0)),0)+IFERROR(INDEX('Hoja de Trabajo para listado'!$DE$153:$DG$274,MATCH($A256,'Hoja de Trabajo para listado'!$DE$153:$DE$1048576,0),MATCH((CUADRO!G$4&amp;$E256),'Hoja de Trabajo para listado'!$DE$151:$DG$151,0)),0)+IFERROR(INDEX('Hoja de Trabajo para listado'!$CD$155:$DC$1048576,MATCH($A256,'Hoja de Trabajo para listado'!$CD$155:$CD$1048576,0),MATCH((CUADRO!G$4&amp;$E256),'Hoja de Trabajo para listado'!$CD$151:$DC$151,0)),0)</f>
        <v>0</v>
      </c>
      <c r="H256" s="243">
        <f ca="1">+IFERROR(INDEX('Hoja de Trabajo para listado'!$A$155:$Z$1048576,MATCH($A256,'Hoja de Trabajo para listado'!$A$155:$A$1048576,0),MATCH((CUADRO!H$4&amp;$E256),'Hoja de Trabajo para listado'!$A$151:$Z$151,0)),0)+IFERROR(INDEX('Hoja de Trabajo para listado'!$AB$155:$BA$1048576,MATCH($A256,'Hoja de Trabajo para listado'!$AB$155:$AB$1048576,0),MATCH((CUADRO!H$4&amp;$E256),'Hoja de Trabajo para listado'!$AB$151:$BA$151,0)),0)+IFERROR(INDEX('Hoja de Trabajo para listado'!$BC$155:$CB$1048576,MATCH($A256,'Hoja de Trabajo para listado'!$BC$155:$BC$1048576,0),MATCH((CUADRO!H$4&amp;$E256),'Hoja de Trabajo para listado'!$BC$151:$CB$151,0)),0)+IFERROR(INDEX('Hoja de Trabajo para listado'!$DE$153:$DG$274,MATCH($A256,'Hoja de Trabajo para listado'!$DE$153:$DE$1048576,0),MATCH((CUADRO!H$4&amp;$E256),'Hoja de Trabajo para listado'!$DE$151:$DG$151,0)),0)+IFERROR(INDEX('Hoja de Trabajo para listado'!$CD$155:$DC$1048576,MATCH($A256,'Hoja de Trabajo para listado'!$CD$155:$CD$1048576,0),MATCH((CUADRO!H$4&amp;$E256),'Hoja de Trabajo para listado'!$CD$151:$DC$151,0)),0)</f>
        <v>0</v>
      </c>
      <c r="I256" s="243">
        <f ca="1">+IFERROR(INDEX('Hoja de Trabajo para listado'!$A$155:$Z$1048576,MATCH($A256,'Hoja de Trabajo para listado'!$A$155:$A$1048576,0),MATCH((CUADRO!I$4&amp;$E256),'Hoja de Trabajo para listado'!$A$151:$Z$151,0)),0)+IFERROR(INDEX('Hoja de Trabajo para listado'!$AB$155:$BA$1048576,MATCH($A256,'Hoja de Trabajo para listado'!$AB$155:$AB$1048576,0),MATCH((CUADRO!I$4&amp;$E256),'Hoja de Trabajo para listado'!$AB$151:$BA$151,0)),0)+IFERROR(INDEX('Hoja de Trabajo para listado'!$BC$155:$CB$1048576,MATCH($A256,'Hoja de Trabajo para listado'!$BC$155:$BC$1048576,0),MATCH((CUADRO!I$4&amp;$E256),'Hoja de Trabajo para listado'!$BC$151:$CB$151,0)),0)+IFERROR(INDEX('Hoja de Trabajo para listado'!$DE$153:$DG$274,MATCH($A256,'Hoja de Trabajo para listado'!$DE$153:$DE$1048576,0),MATCH((CUADRO!I$4&amp;$E256),'Hoja de Trabajo para listado'!$DE$151:$DG$151,0)),0)+IFERROR(INDEX('Hoja de Trabajo para listado'!$CD$155:$DC$1048576,MATCH($A256,'Hoja de Trabajo para listado'!$CD$155:$CD$1048576,0),MATCH((CUADRO!I$4&amp;$E256),'Hoja de Trabajo para listado'!$CD$151:$DC$151,0)),0)</f>
        <v>0</v>
      </c>
      <c r="J256" s="243">
        <f ca="1">+IFERROR(INDEX('Hoja de Trabajo para listado'!$A$155:$Z$1048576,MATCH($A256,'Hoja de Trabajo para listado'!$A$155:$A$1048576,0),MATCH((CUADRO!J$4&amp;$E256),'Hoja de Trabajo para listado'!$A$151:$Z$151,0)),0)+IFERROR(INDEX('Hoja de Trabajo para listado'!$AB$155:$BA$1048576,MATCH($A256,'Hoja de Trabajo para listado'!$AB$155:$AB$1048576,0),MATCH((CUADRO!J$4&amp;$E256),'Hoja de Trabajo para listado'!$AB$151:$BA$151,0)),0)+IFERROR(INDEX('Hoja de Trabajo para listado'!$BC$155:$CB$1048576,MATCH($A256,'Hoja de Trabajo para listado'!$BC$155:$BC$1048576,0),MATCH((CUADRO!J$4&amp;$E256),'Hoja de Trabajo para listado'!$BC$151:$CB$151,0)),0)+IFERROR(INDEX('Hoja de Trabajo para listado'!$DE$153:$DG$274,MATCH($A256,'Hoja de Trabajo para listado'!$DE$153:$DE$1048576,0),MATCH((CUADRO!J$4&amp;$E256),'Hoja de Trabajo para listado'!$DE$151:$DG$151,0)),0)+IFERROR(INDEX('Hoja de Trabajo para listado'!$CD$155:$DC$1048576,MATCH($A256,'Hoja de Trabajo para listado'!$CD$155:$CD$1048576,0),MATCH((CUADRO!J$4&amp;$E256),'Hoja de Trabajo para listado'!$CD$151:$DC$151,0)),0)</f>
        <v>1664148</v>
      </c>
      <c r="K256" s="243">
        <f ca="1">+IFERROR(INDEX('Hoja de Trabajo para listado'!$A$155:$Z$1048576,MATCH($A256,'Hoja de Trabajo para listado'!$A$155:$A$1048576,0),MATCH((CUADRO!K$4&amp;$E256),'Hoja de Trabajo para listado'!$A$151:$Z$151,0)),0)+IFERROR(INDEX('Hoja de Trabajo para listado'!$AB$155:$BA$1048576,MATCH($A256,'Hoja de Trabajo para listado'!$AB$155:$AB$1048576,0),MATCH((CUADRO!K$4&amp;$E256),'Hoja de Trabajo para listado'!$AB$151:$BA$151,0)),0)+IFERROR(INDEX('Hoja de Trabajo para listado'!$BC$155:$CB$1048576,MATCH($A256,'Hoja de Trabajo para listado'!$BC$155:$BC$1048576,0),MATCH((CUADRO!K$4&amp;$E256),'Hoja de Trabajo para listado'!$BC$151:$CB$151,0)),0)+IFERROR(INDEX('Hoja de Trabajo para listado'!$DE$153:$DG$274,MATCH($A256,'Hoja de Trabajo para listado'!$DE$153:$DE$1048576,0),MATCH((CUADRO!K$4&amp;$E256),'Hoja de Trabajo para listado'!$DE$151:$DG$151,0)),0)+IFERROR(INDEX('Hoja de Trabajo para listado'!$CD$155:$DC$1048576,MATCH($A256,'Hoja de Trabajo para listado'!$CD$155:$CD$1048576,0),MATCH((CUADRO!K$4&amp;$E256),'Hoja de Trabajo para listado'!$CD$151:$DC$151,0)),0)</f>
        <v>0</v>
      </c>
      <c r="L256" s="243">
        <f ca="1">+IFERROR(INDEX('Hoja de Trabajo para listado'!$A$155:$Z$1048576,MATCH($A256,'Hoja de Trabajo para listado'!$A$155:$A$1048576,0),MATCH((CUADRO!L$4&amp;$E256),'Hoja de Trabajo para listado'!$A$151:$Z$151,0)),0)+IFERROR(INDEX('Hoja de Trabajo para listado'!$AB$155:$BA$1048576,MATCH($A256,'Hoja de Trabajo para listado'!$AB$155:$AB$1048576,0),MATCH((CUADRO!L$4&amp;$E256),'Hoja de Trabajo para listado'!$AB$151:$BA$151,0)),0)+IFERROR(INDEX('Hoja de Trabajo para listado'!$BC$155:$CB$1048576,MATCH($A256,'Hoja de Trabajo para listado'!$BC$155:$BC$1048576,0),MATCH((CUADRO!L$4&amp;$E256),'Hoja de Trabajo para listado'!$BC$151:$CB$151,0)),0)+IFERROR(INDEX('Hoja de Trabajo para listado'!$DE$153:$DG$274,MATCH($A256,'Hoja de Trabajo para listado'!$DE$153:$DE$1048576,0),MATCH((CUADRO!L$4&amp;$E256),'Hoja de Trabajo para listado'!$DE$151:$DG$151,0)),0)+IFERROR(INDEX('Hoja de Trabajo para listado'!$CD$155:$DC$1048576,MATCH($A256,'Hoja de Trabajo para listado'!$CD$155:$CD$1048576,0),MATCH((CUADRO!L$4&amp;$E256),'Hoja de Trabajo para listado'!$CD$151:$DC$151,0)),0)</f>
        <v>0</v>
      </c>
      <c r="M256" s="243">
        <f ca="1">+IFERROR(INDEX('Hoja de Trabajo para listado'!$A$155:$Z$1048576,MATCH($A256,'Hoja de Trabajo para listado'!$A$155:$A$1048576,0),MATCH((CUADRO!M$4&amp;$E256),'Hoja de Trabajo para listado'!$A$151:$Z$151,0)),0)+IFERROR(INDEX('Hoja de Trabajo para listado'!$AB$155:$BA$1048576,MATCH($A256,'Hoja de Trabajo para listado'!$AB$155:$AB$1048576,0),MATCH((CUADRO!M$4&amp;$E256),'Hoja de Trabajo para listado'!$AB$151:$BA$151,0)),0)+IFERROR(INDEX('Hoja de Trabajo para listado'!$BC$155:$CB$1048576,MATCH($A256,'Hoja de Trabajo para listado'!$BC$155:$BC$1048576,0),MATCH((CUADRO!M$4&amp;$E256),'Hoja de Trabajo para listado'!$BC$151:$CB$151,0)),0)+IFERROR(INDEX('Hoja de Trabajo para listado'!$DE$153:$DG$274,MATCH($A256,'Hoja de Trabajo para listado'!$DE$153:$DE$1048576,0),MATCH((CUADRO!M$4&amp;$E256),'Hoja de Trabajo para listado'!$DE$151:$DG$151,0)),0)+IFERROR(INDEX('Hoja de Trabajo para listado'!$CD$155:$DC$1048576,MATCH($A256,'Hoja de Trabajo para listado'!$CD$155:$CD$1048576,0),MATCH((CUADRO!M$4&amp;$E256),'Hoja de Trabajo para listado'!$CD$151:$DC$151,0)),0)</f>
        <v>0</v>
      </c>
      <c r="N256" s="243">
        <f ca="1">+IFERROR(INDEX('Hoja de Trabajo para listado'!$A$155:$Z$1048576,MATCH($A256,'Hoja de Trabajo para listado'!$A$155:$A$1048576,0),MATCH((CUADRO!N$4&amp;$E256),'Hoja de Trabajo para listado'!$A$151:$Z$151,0)),0)+IFERROR(INDEX('Hoja de Trabajo para listado'!$AB$155:$BA$1048576,MATCH($A256,'Hoja de Trabajo para listado'!$AB$155:$AB$1048576,0),MATCH((CUADRO!N$4&amp;$E256),'Hoja de Trabajo para listado'!$AB$151:$BA$151,0)),0)+IFERROR(INDEX('Hoja de Trabajo para listado'!$BC$155:$CB$1048576,MATCH($A256,'Hoja de Trabajo para listado'!$BC$155:$BC$1048576,0),MATCH((CUADRO!N$4&amp;$E256),'Hoja de Trabajo para listado'!$BC$151:$CB$151,0)),0)+IFERROR(INDEX('Hoja de Trabajo para listado'!$DE$153:$DG$274,MATCH($A256,'Hoja de Trabajo para listado'!$DE$153:$DE$1048576,0),MATCH((CUADRO!N$4&amp;$E256),'Hoja de Trabajo para listado'!$DE$151:$DG$151,0)),0)+IFERROR(INDEX('Hoja de Trabajo para listado'!$CD$155:$DC$1048576,MATCH($A256,'Hoja de Trabajo para listado'!$CD$155:$CD$1048576,0),MATCH((CUADRO!N$4&amp;$E256),'Hoja de Trabajo para listado'!$CD$151:$DC$151,0)),0)</f>
        <v>0</v>
      </c>
      <c r="O256" s="243">
        <f ca="1">+IFERROR(INDEX('Hoja de Trabajo para listado'!$A$155:$Z$1048576,MATCH($A256,'Hoja de Trabajo para listado'!$A$155:$A$1048576,0),MATCH((CUADRO!O$4&amp;$E256),'Hoja de Trabajo para listado'!$A$151:$Z$151,0)),0)+IFERROR(INDEX('Hoja de Trabajo para listado'!$AB$155:$BA$1048576,MATCH($A256,'Hoja de Trabajo para listado'!$AB$155:$AB$1048576,0),MATCH((CUADRO!O$4&amp;$E256),'Hoja de Trabajo para listado'!$AB$151:$BA$151,0)),0)+IFERROR(INDEX('Hoja de Trabajo para listado'!$BC$155:$CB$1048576,MATCH($A256,'Hoja de Trabajo para listado'!$BC$155:$BC$1048576,0),MATCH((CUADRO!O$4&amp;$E256),'Hoja de Trabajo para listado'!$BC$151:$CB$151,0)),0)+IFERROR(INDEX('Hoja de Trabajo para listado'!$DE$153:$DG$274,MATCH($A256,'Hoja de Trabajo para listado'!$DE$153:$DE$1048576,0),MATCH((CUADRO!O$4&amp;$E256),'Hoja de Trabajo para listado'!$DE$151:$DG$151,0)),0)+IFERROR(INDEX('Hoja de Trabajo para listado'!$CD$155:$DC$1048576,MATCH($A256,'Hoja de Trabajo para listado'!$CD$155:$CD$1048576,0),MATCH((CUADRO!O$4&amp;$E256),'Hoja de Trabajo para listado'!$CD$151:$DC$151,0)),0)</f>
        <v>0</v>
      </c>
      <c r="P256" s="243">
        <f ca="1">+IFERROR(INDEX('Hoja de Trabajo para listado'!$A$155:$Z$1048576,MATCH($A256,'Hoja de Trabajo para listado'!$A$155:$A$1048576,0),MATCH((CUADRO!P$4&amp;$E256),'Hoja de Trabajo para listado'!$A$151:$Z$151,0)),0)+IFERROR(INDEX('Hoja de Trabajo para listado'!$AB$155:$BA$1048576,MATCH($A256,'Hoja de Trabajo para listado'!$AB$155:$AB$1048576,0),MATCH((CUADRO!P$4&amp;$E256),'Hoja de Trabajo para listado'!$AB$151:$BA$151,0)),0)+IFERROR(INDEX('Hoja de Trabajo para listado'!$BC$155:$CB$1048576,MATCH($A256,'Hoja de Trabajo para listado'!$BC$155:$BC$1048576,0),MATCH((CUADRO!P$4&amp;$E256),'Hoja de Trabajo para listado'!$BC$151:$CB$151,0)),0)+IFERROR(INDEX('Hoja de Trabajo para listado'!$DE$153:$DG$274,MATCH($A256,'Hoja de Trabajo para listado'!$DE$153:$DE$1048576,0),MATCH((CUADRO!P$4&amp;$E256),'Hoja de Trabajo para listado'!$DE$151:$DG$151,0)),0)+IFERROR(INDEX('Hoja de Trabajo para listado'!$CD$155:$DC$1048576,MATCH($A256,'Hoja de Trabajo para listado'!$CD$155:$CD$1048576,0),MATCH((CUADRO!P$4&amp;$E256),'Hoja de Trabajo para listado'!$CD$151:$DC$151,0)),0)</f>
        <v>0</v>
      </c>
      <c r="Q256" s="243">
        <f ca="1">+IFERROR(INDEX('Hoja de Trabajo para listado'!$A$155:$Z$1048576,MATCH($A256,'Hoja de Trabajo para listado'!$A$155:$A$1048576,0),MATCH((CUADRO!Q$4&amp;$E256),'Hoja de Trabajo para listado'!$A$151:$Z$151,0)),0)+IFERROR(INDEX('Hoja de Trabajo para listado'!$AB$155:$BA$1048576,MATCH($A256,'Hoja de Trabajo para listado'!$AB$155:$AB$1048576,0),MATCH((CUADRO!Q$4&amp;$E256),'Hoja de Trabajo para listado'!$AB$151:$BA$151,0)),0)+IFERROR(INDEX('Hoja de Trabajo para listado'!$BC$155:$CB$1048576,MATCH($A256,'Hoja de Trabajo para listado'!$BC$155:$BC$1048576,0),MATCH((CUADRO!Q$4&amp;$E256),'Hoja de Trabajo para listado'!$BC$151:$CB$151,0)),0)+IFERROR(INDEX('Hoja de Trabajo para listado'!$DE$153:$DG$274,MATCH($A256,'Hoja de Trabajo para listado'!$DE$153:$DE$1048576,0),MATCH((CUADRO!Q$4&amp;$E256),'Hoja de Trabajo para listado'!$DE$151:$DG$151,0)),0)+IFERROR(INDEX('Hoja de Trabajo para listado'!$CD$155:$DC$1048576,MATCH($A256,'Hoja de Trabajo para listado'!$CD$155:$CD$1048576,0),MATCH((CUADRO!Q$4&amp;$E256),'Hoja de Trabajo para listado'!$CD$151:$DC$151,0)),0)</f>
        <v>0</v>
      </c>
      <c r="R256" s="243">
        <f t="shared" ca="1" si="6"/>
        <v>1664148</v>
      </c>
      <c r="S256" s="243">
        <f ca="1">+R255+R256</f>
        <v>1664148</v>
      </c>
      <c r="T256" s="243">
        <f ca="1">+S256</f>
        <v>1664148</v>
      </c>
      <c r="U256" s="242">
        <f t="shared" si="7"/>
        <v>2</v>
      </c>
    </row>
    <row r="257" spans="1:21" ht="15" customHeight="1">
      <c r="A257" s="354">
        <v>348</v>
      </c>
      <c r="B257" s="381">
        <f>+A257</f>
        <v>348</v>
      </c>
      <c r="C257" s="245" t="str">
        <f>+VLOOKUP(A257,bd_lista!$A$3:$C$592,3,FALSE)</f>
        <v>Autoridad Plurinacional de la Madre Tierra</v>
      </c>
      <c r="D257" s="383" t="str">
        <f>+C257</f>
        <v>Autoridad Plurinacional de la Madre Tierra</v>
      </c>
      <c r="E257" s="245" t="s">
        <v>683</v>
      </c>
      <c r="F257" s="241">
        <f ca="1">+IFERROR(INDEX('Hoja de Trabajo para listado'!$A$155:$Z$1048576,MATCH($A257,'Hoja de Trabajo para listado'!$A$155:$A$1048576,0),MATCH((CUADRO!F$4&amp;$E257),'Hoja de Trabajo para listado'!$A$151:$Z$151,0)),0)+IFERROR(INDEX('Hoja de Trabajo para listado'!$AB$155:$BA$1048576,MATCH($A257,'Hoja de Trabajo para listado'!$AB$155:$AB$1048576,0),MATCH((CUADRO!F$4&amp;$E257),'Hoja de Trabajo para listado'!$AB$151:$BA$151,0)),0)+IFERROR(INDEX('Hoja de Trabajo para listado'!$BC$155:$CB$1048576,MATCH($A257,'Hoja de Trabajo para listado'!$BC$155:$BC$1048576,0),MATCH((CUADRO!F$4&amp;$E257),'Hoja de Trabajo para listado'!$BC$151:$CB$151,0)),0)+IFERROR(INDEX('Hoja de Trabajo para listado'!$DE$153:$DG$274,MATCH($A257,'Hoja de Trabajo para listado'!$DE$153:$DE$1048576,0),MATCH((CUADRO!F$4&amp;$E257),'Hoja de Trabajo para listado'!$DE$151:$DG$151,0)),0)+IFERROR(INDEX('Hoja de Trabajo para listado'!$CD$155:$DC$1048576,MATCH($A257,'Hoja de Trabajo para listado'!$CD$155:$CD$1048576,0),MATCH((CUADRO!F$4&amp;$E257),'Hoja de Trabajo para listado'!$CD$151:$DC$151,0)),0)</f>
        <v>0</v>
      </c>
      <c r="G257" s="241">
        <f ca="1">+IFERROR(INDEX('Hoja de Trabajo para listado'!$A$155:$Z$1048576,MATCH($A257,'Hoja de Trabajo para listado'!$A$155:$A$1048576,0),MATCH((CUADRO!G$4&amp;$E257),'Hoja de Trabajo para listado'!$A$151:$Z$151,0)),0)+IFERROR(INDEX('Hoja de Trabajo para listado'!$AB$155:$BA$1048576,MATCH($A257,'Hoja de Trabajo para listado'!$AB$155:$AB$1048576,0),MATCH((CUADRO!G$4&amp;$E257),'Hoja de Trabajo para listado'!$AB$151:$BA$151,0)),0)+IFERROR(INDEX('Hoja de Trabajo para listado'!$BC$155:$CB$1048576,MATCH($A257,'Hoja de Trabajo para listado'!$BC$155:$BC$1048576,0),MATCH((CUADRO!G$4&amp;$E257),'Hoja de Trabajo para listado'!$BC$151:$CB$151,0)),0)+IFERROR(INDEX('Hoja de Trabajo para listado'!$DE$153:$DG$274,MATCH($A257,'Hoja de Trabajo para listado'!$DE$153:$DE$1048576,0),MATCH((CUADRO!G$4&amp;$E257),'Hoja de Trabajo para listado'!$DE$151:$DG$151,0)),0)+IFERROR(INDEX('Hoja de Trabajo para listado'!$CD$155:$DC$1048576,MATCH($A257,'Hoja de Trabajo para listado'!$CD$155:$CD$1048576,0),MATCH((CUADRO!G$4&amp;$E257),'Hoja de Trabajo para listado'!$CD$151:$DC$151,0)),0)</f>
        <v>0</v>
      </c>
      <c r="H257" s="241">
        <f ca="1">+IFERROR(INDEX('Hoja de Trabajo para listado'!$A$155:$Z$1048576,MATCH($A257,'Hoja de Trabajo para listado'!$A$155:$A$1048576,0),MATCH((CUADRO!H$4&amp;$E257),'Hoja de Trabajo para listado'!$A$151:$Z$151,0)),0)+IFERROR(INDEX('Hoja de Trabajo para listado'!$AB$155:$BA$1048576,MATCH($A257,'Hoja de Trabajo para listado'!$AB$155:$AB$1048576,0),MATCH((CUADRO!H$4&amp;$E257),'Hoja de Trabajo para listado'!$AB$151:$BA$151,0)),0)+IFERROR(INDEX('Hoja de Trabajo para listado'!$BC$155:$CB$1048576,MATCH($A257,'Hoja de Trabajo para listado'!$BC$155:$BC$1048576,0),MATCH((CUADRO!H$4&amp;$E257),'Hoja de Trabajo para listado'!$BC$151:$CB$151,0)),0)+IFERROR(INDEX('Hoja de Trabajo para listado'!$DE$153:$DG$274,MATCH($A257,'Hoja de Trabajo para listado'!$DE$153:$DE$1048576,0),MATCH((CUADRO!H$4&amp;$E257),'Hoja de Trabajo para listado'!$DE$151:$DG$151,0)),0)+IFERROR(INDEX('Hoja de Trabajo para listado'!$CD$155:$DC$1048576,MATCH($A257,'Hoja de Trabajo para listado'!$CD$155:$CD$1048576,0),MATCH((CUADRO!H$4&amp;$E257),'Hoja de Trabajo para listado'!$CD$151:$DC$151,0)),0)</f>
        <v>0</v>
      </c>
      <c r="I257" s="241">
        <f ca="1">+IFERROR(INDEX('Hoja de Trabajo para listado'!$A$155:$Z$1048576,MATCH($A257,'Hoja de Trabajo para listado'!$A$155:$A$1048576,0),MATCH((CUADRO!I$4&amp;$E257),'Hoja de Trabajo para listado'!$A$151:$Z$151,0)),0)+IFERROR(INDEX('Hoja de Trabajo para listado'!$AB$155:$BA$1048576,MATCH($A257,'Hoja de Trabajo para listado'!$AB$155:$AB$1048576,0),MATCH((CUADRO!I$4&amp;$E257),'Hoja de Trabajo para listado'!$AB$151:$BA$151,0)),0)+IFERROR(INDEX('Hoja de Trabajo para listado'!$BC$155:$CB$1048576,MATCH($A257,'Hoja de Trabajo para listado'!$BC$155:$BC$1048576,0),MATCH((CUADRO!I$4&amp;$E257),'Hoja de Trabajo para listado'!$BC$151:$CB$151,0)),0)+IFERROR(INDEX('Hoja de Trabajo para listado'!$DE$153:$DG$274,MATCH($A257,'Hoja de Trabajo para listado'!$DE$153:$DE$1048576,0),MATCH((CUADRO!I$4&amp;$E257),'Hoja de Trabajo para listado'!$DE$151:$DG$151,0)),0)+IFERROR(INDEX('Hoja de Trabajo para listado'!$CD$155:$DC$1048576,MATCH($A257,'Hoja de Trabajo para listado'!$CD$155:$CD$1048576,0),MATCH((CUADRO!I$4&amp;$E257),'Hoja de Trabajo para listado'!$CD$151:$DC$151,0)),0)</f>
        <v>0</v>
      </c>
      <c r="J257" s="241">
        <f ca="1">+IFERROR(INDEX('Hoja de Trabajo para listado'!$A$155:$Z$1048576,MATCH($A257,'Hoja de Trabajo para listado'!$A$155:$A$1048576,0),MATCH((CUADRO!J$4&amp;$E257),'Hoja de Trabajo para listado'!$A$151:$Z$151,0)),0)+IFERROR(INDEX('Hoja de Trabajo para listado'!$AB$155:$BA$1048576,MATCH($A257,'Hoja de Trabajo para listado'!$AB$155:$AB$1048576,0),MATCH((CUADRO!J$4&amp;$E257),'Hoja de Trabajo para listado'!$AB$151:$BA$151,0)),0)+IFERROR(INDEX('Hoja de Trabajo para listado'!$BC$155:$CB$1048576,MATCH($A257,'Hoja de Trabajo para listado'!$BC$155:$BC$1048576,0),MATCH((CUADRO!J$4&amp;$E257),'Hoja de Trabajo para listado'!$BC$151:$CB$151,0)),0)+IFERROR(INDEX('Hoja de Trabajo para listado'!$DE$153:$DG$274,MATCH($A257,'Hoja de Trabajo para listado'!$DE$153:$DE$1048576,0),MATCH((CUADRO!J$4&amp;$E257),'Hoja de Trabajo para listado'!$DE$151:$DG$151,0)),0)+IFERROR(INDEX('Hoja de Trabajo para listado'!$CD$155:$DC$1048576,MATCH($A257,'Hoja de Trabajo para listado'!$CD$155:$CD$1048576,0),MATCH((CUADRO!J$4&amp;$E257),'Hoja de Trabajo para listado'!$CD$151:$DC$151,0)),0)</f>
        <v>0</v>
      </c>
      <c r="K257" s="241">
        <f ca="1">+IFERROR(INDEX('Hoja de Trabajo para listado'!$A$155:$Z$1048576,MATCH($A257,'Hoja de Trabajo para listado'!$A$155:$A$1048576,0),MATCH((CUADRO!K$4&amp;$E257),'Hoja de Trabajo para listado'!$A$151:$Z$151,0)),0)+IFERROR(INDEX('Hoja de Trabajo para listado'!$AB$155:$BA$1048576,MATCH($A257,'Hoja de Trabajo para listado'!$AB$155:$AB$1048576,0),MATCH((CUADRO!K$4&amp;$E257),'Hoja de Trabajo para listado'!$AB$151:$BA$151,0)),0)+IFERROR(INDEX('Hoja de Trabajo para listado'!$BC$155:$CB$1048576,MATCH($A257,'Hoja de Trabajo para listado'!$BC$155:$BC$1048576,0),MATCH((CUADRO!K$4&amp;$E257),'Hoja de Trabajo para listado'!$BC$151:$CB$151,0)),0)+IFERROR(INDEX('Hoja de Trabajo para listado'!$DE$153:$DG$274,MATCH($A257,'Hoja de Trabajo para listado'!$DE$153:$DE$1048576,0),MATCH((CUADRO!K$4&amp;$E257),'Hoja de Trabajo para listado'!$DE$151:$DG$151,0)),0)+IFERROR(INDEX('Hoja de Trabajo para listado'!$CD$155:$DC$1048576,MATCH($A257,'Hoja de Trabajo para listado'!$CD$155:$CD$1048576,0),MATCH((CUADRO!K$4&amp;$E257),'Hoja de Trabajo para listado'!$CD$151:$DC$151,0)),0)</f>
        <v>0</v>
      </c>
      <c r="L257" s="241">
        <f ca="1">+IFERROR(INDEX('Hoja de Trabajo para listado'!$A$155:$Z$1048576,MATCH($A257,'Hoja de Trabajo para listado'!$A$155:$A$1048576,0),MATCH((CUADRO!L$4&amp;$E257),'Hoja de Trabajo para listado'!$A$151:$Z$151,0)),0)+IFERROR(INDEX('Hoja de Trabajo para listado'!$AB$155:$BA$1048576,MATCH($A257,'Hoja de Trabajo para listado'!$AB$155:$AB$1048576,0),MATCH((CUADRO!L$4&amp;$E257),'Hoja de Trabajo para listado'!$AB$151:$BA$151,0)),0)+IFERROR(INDEX('Hoja de Trabajo para listado'!$BC$155:$CB$1048576,MATCH($A257,'Hoja de Trabajo para listado'!$BC$155:$BC$1048576,0),MATCH((CUADRO!L$4&amp;$E257),'Hoja de Trabajo para listado'!$BC$151:$CB$151,0)),0)+IFERROR(INDEX('Hoja de Trabajo para listado'!$DE$153:$DG$274,MATCH($A257,'Hoja de Trabajo para listado'!$DE$153:$DE$1048576,0),MATCH((CUADRO!L$4&amp;$E257),'Hoja de Trabajo para listado'!$DE$151:$DG$151,0)),0)+IFERROR(INDEX('Hoja de Trabajo para listado'!$CD$155:$DC$1048576,MATCH($A257,'Hoja de Trabajo para listado'!$CD$155:$CD$1048576,0),MATCH((CUADRO!L$4&amp;$E257),'Hoja de Trabajo para listado'!$CD$151:$DC$151,0)),0)</f>
        <v>0</v>
      </c>
      <c r="M257" s="241">
        <f ca="1">+IFERROR(INDEX('Hoja de Trabajo para listado'!$A$155:$Z$1048576,MATCH($A257,'Hoja de Trabajo para listado'!$A$155:$A$1048576,0),MATCH((CUADRO!M$4&amp;$E257),'Hoja de Trabajo para listado'!$A$151:$Z$151,0)),0)+IFERROR(INDEX('Hoja de Trabajo para listado'!$AB$155:$BA$1048576,MATCH($A257,'Hoja de Trabajo para listado'!$AB$155:$AB$1048576,0),MATCH((CUADRO!M$4&amp;$E257),'Hoja de Trabajo para listado'!$AB$151:$BA$151,0)),0)+IFERROR(INDEX('Hoja de Trabajo para listado'!$BC$155:$CB$1048576,MATCH($A257,'Hoja de Trabajo para listado'!$BC$155:$BC$1048576,0),MATCH((CUADRO!M$4&amp;$E257),'Hoja de Trabajo para listado'!$BC$151:$CB$151,0)),0)+IFERROR(INDEX('Hoja de Trabajo para listado'!$DE$153:$DG$274,MATCH($A257,'Hoja de Trabajo para listado'!$DE$153:$DE$1048576,0),MATCH((CUADRO!M$4&amp;$E257),'Hoja de Trabajo para listado'!$DE$151:$DG$151,0)),0)+IFERROR(INDEX('Hoja de Trabajo para listado'!$CD$155:$DC$1048576,MATCH($A257,'Hoja de Trabajo para listado'!$CD$155:$CD$1048576,0),MATCH((CUADRO!M$4&amp;$E257),'Hoja de Trabajo para listado'!$CD$151:$DC$151,0)),0)</f>
        <v>0</v>
      </c>
      <c r="N257" s="241">
        <f ca="1">+IFERROR(INDEX('Hoja de Trabajo para listado'!$A$155:$Z$1048576,MATCH($A257,'Hoja de Trabajo para listado'!$A$155:$A$1048576,0),MATCH((CUADRO!N$4&amp;$E257),'Hoja de Trabajo para listado'!$A$151:$Z$151,0)),0)+IFERROR(INDEX('Hoja de Trabajo para listado'!$AB$155:$BA$1048576,MATCH($A257,'Hoja de Trabajo para listado'!$AB$155:$AB$1048576,0),MATCH((CUADRO!N$4&amp;$E257),'Hoja de Trabajo para listado'!$AB$151:$BA$151,0)),0)+IFERROR(INDEX('Hoja de Trabajo para listado'!$BC$155:$CB$1048576,MATCH($A257,'Hoja de Trabajo para listado'!$BC$155:$BC$1048576,0),MATCH((CUADRO!N$4&amp;$E257),'Hoja de Trabajo para listado'!$BC$151:$CB$151,0)),0)+IFERROR(INDEX('Hoja de Trabajo para listado'!$DE$153:$DG$274,MATCH($A257,'Hoja de Trabajo para listado'!$DE$153:$DE$1048576,0),MATCH((CUADRO!N$4&amp;$E257),'Hoja de Trabajo para listado'!$DE$151:$DG$151,0)),0)+IFERROR(INDEX('Hoja de Trabajo para listado'!$CD$155:$DC$1048576,MATCH($A257,'Hoja de Trabajo para listado'!$CD$155:$CD$1048576,0),MATCH((CUADRO!N$4&amp;$E257),'Hoja de Trabajo para listado'!$CD$151:$DC$151,0)),0)</f>
        <v>0</v>
      </c>
      <c r="O257" s="241">
        <f ca="1">+IFERROR(INDEX('Hoja de Trabajo para listado'!$A$155:$Z$1048576,MATCH($A257,'Hoja de Trabajo para listado'!$A$155:$A$1048576,0),MATCH((CUADRO!O$4&amp;$E257),'Hoja de Trabajo para listado'!$A$151:$Z$151,0)),0)+IFERROR(INDEX('Hoja de Trabajo para listado'!$AB$155:$BA$1048576,MATCH($A257,'Hoja de Trabajo para listado'!$AB$155:$AB$1048576,0),MATCH((CUADRO!O$4&amp;$E257),'Hoja de Trabajo para listado'!$AB$151:$BA$151,0)),0)+IFERROR(INDEX('Hoja de Trabajo para listado'!$BC$155:$CB$1048576,MATCH($A257,'Hoja de Trabajo para listado'!$BC$155:$BC$1048576,0),MATCH((CUADRO!O$4&amp;$E257),'Hoja de Trabajo para listado'!$BC$151:$CB$151,0)),0)+IFERROR(INDEX('Hoja de Trabajo para listado'!$DE$153:$DG$274,MATCH($A257,'Hoja de Trabajo para listado'!$DE$153:$DE$1048576,0),MATCH((CUADRO!O$4&amp;$E257),'Hoja de Trabajo para listado'!$DE$151:$DG$151,0)),0)+IFERROR(INDEX('Hoja de Trabajo para listado'!$CD$155:$DC$1048576,MATCH($A257,'Hoja de Trabajo para listado'!$CD$155:$CD$1048576,0),MATCH((CUADRO!O$4&amp;$E257),'Hoja de Trabajo para listado'!$CD$151:$DC$151,0)),0)</f>
        <v>0</v>
      </c>
      <c r="P257" s="241">
        <f ca="1">+IFERROR(INDEX('Hoja de Trabajo para listado'!$A$155:$Z$1048576,MATCH($A257,'Hoja de Trabajo para listado'!$A$155:$A$1048576,0),MATCH((CUADRO!P$4&amp;$E257),'Hoja de Trabajo para listado'!$A$151:$Z$151,0)),0)+IFERROR(INDEX('Hoja de Trabajo para listado'!$AB$155:$BA$1048576,MATCH($A257,'Hoja de Trabajo para listado'!$AB$155:$AB$1048576,0),MATCH((CUADRO!P$4&amp;$E257),'Hoja de Trabajo para listado'!$AB$151:$BA$151,0)),0)+IFERROR(INDEX('Hoja de Trabajo para listado'!$BC$155:$CB$1048576,MATCH($A257,'Hoja de Trabajo para listado'!$BC$155:$BC$1048576,0),MATCH((CUADRO!P$4&amp;$E257),'Hoja de Trabajo para listado'!$BC$151:$CB$151,0)),0)+IFERROR(INDEX('Hoja de Trabajo para listado'!$DE$153:$DG$274,MATCH($A257,'Hoja de Trabajo para listado'!$DE$153:$DE$1048576,0),MATCH((CUADRO!P$4&amp;$E257),'Hoja de Trabajo para listado'!$DE$151:$DG$151,0)),0)+IFERROR(INDEX('Hoja de Trabajo para listado'!$CD$155:$DC$1048576,MATCH($A257,'Hoja de Trabajo para listado'!$CD$155:$CD$1048576,0),MATCH((CUADRO!P$4&amp;$E257),'Hoja de Trabajo para listado'!$CD$151:$DC$151,0)),0)</f>
        <v>0</v>
      </c>
      <c r="Q257" s="241">
        <f ca="1">+IFERROR(INDEX('Hoja de Trabajo para listado'!$A$155:$Z$1048576,MATCH($A257,'Hoja de Trabajo para listado'!$A$155:$A$1048576,0),MATCH((CUADRO!Q$4&amp;$E257),'Hoja de Trabajo para listado'!$A$151:$Z$151,0)),0)+IFERROR(INDEX('Hoja de Trabajo para listado'!$AB$155:$BA$1048576,MATCH($A257,'Hoja de Trabajo para listado'!$AB$155:$AB$1048576,0),MATCH((CUADRO!Q$4&amp;$E257),'Hoja de Trabajo para listado'!$AB$151:$BA$151,0)),0)+IFERROR(INDEX('Hoja de Trabajo para listado'!$BC$155:$CB$1048576,MATCH($A257,'Hoja de Trabajo para listado'!$BC$155:$BC$1048576,0),MATCH((CUADRO!Q$4&amp;$E257),'Hoja de Trabajo para listado'!$BC$151:$CB$151,0)),0)+IFERROR(INDEX('Hoja de Trabajo para listado'!$DE$153:$DG$274,MATCH($A257,'Hoja de Trabajo para listado'!$DE$153:$DE$1048576,0),MATCH((CUADRO!Q$4&amp;$E257),'Hoja de Trabajo para listado'!$DE$151:$DG$151,0)),0)+IFERROR(INDEX('Hoja de Trabajo para listado'!$CD$155:$DC$1048576,MATCH($A257,'Hoja de Trabajo para listado'!$CD$155:$CD$1048576,0),MATCH((CUADRO!Q$4&amp;$E257),'Hoja de Trabajo para listado'!$CD$151:$DC$151,0)),0)</f>
        <v>0</v>
      </c>
      <c r="R257" s="241">
        <f t="shared" ca="1" si="6"/>
        <v>0</v>
      </c>
      <c r="S257" s="241"/>
      <c r="T257" s="241">
        <f ca="1">+T258</f>
        <v>484.40999999999997</v>
      </c>
      <c r="U257" s="240">
        <f t="shared" si="7"/>
        <v>1</v>
      </c>
    </row>
    <row r="258" spans="1:21" ht="15" customHeight="1">
      <c r="A258" s="353">
        <v>348</v>
      </c>
      <c r="B258" s="382"/>
      <c r="C258" s="305" t="str">
        <f>+VLOOKUP(A258,bd_lista!$A$3:$C$592,3,FALSE)</f>
        <v>Autoridad Plurinacional de la Madre Tierra</v>
      </c>
      <c r="D258" s="384"/>
      <c r="E258" s="305" t="s">
        <v>684</v>
      </c>
      <c r="F258" s="243">
        <f ca="1">+IFERROR(INDEX('Hoja de Trabajo para listado'!$A$155:$Z$1048576,MATCH($A258,'Hoja de Trabajo para listado'!$A$155:$A$1048576,0),MATCH((CUADRO!F$4&amp;$E258),'Hoja de Trabajo para listado'!$A$151:$Z$151,0)),0)+IFERROR(INDEX('Hoja de Trabajo para listado'!$AB$155:$BA$1048576,MATCH($A258,'Hoja de Trabajo para listado'!$AB$155:$AB$1048576,0),MATCH((CUADRO!F$4&amp;$E258),'Hoja de Trabajo para listado'!$AB$151:$BA$151,0)),0)+IFERROR(INDEX('Hoja de Trabajo para listado'!$BC$155:$CB$1048576,MATCH($A258,'Hoja de Trabajo para listado'!$BC$155:$BC$1048576,0),MATCH((CUADRO!F$4&amp;$E258),'Hoja de Trabajo para listado'!$BC$151:$CB$151,0)),0)+IFERROR(INDEX('Hoja de Trabajo para listado'!$DE$153:$DG$274,MATCH($A258,'Hoja de Trabajo para listado'!$DE$153:$DE$1048576,0),MATCH((CUADRO!F$4&amp;$E258),'Hoja de Trabajo para listado'!$DE$151:$DG$151,0)),0)+IFERROR(INDEX('Hoja de Trabajo para listado'!$CD$155:$DC$1048576,MATCH($A258,'Hoja de Trabajo para listado'!$CD$155:$CD$1048576,0),MATCH((CUADRO!F$4&amp;$E258),'Hoja de Trabajo para listado'!$CD$151:$DC$151,0)),0)</f>
        <v>0</v>
      </c>
      <c r="G258" s="243">
        <f ca="1">+IFERROR(INDEX('Hoja de Trabajo para listado'!$A$155:$Z$1048576,MATCH($A258,'Hoja de Trabajo para listado'!$A$155:$A$1048576,0),MATCH((CUADRO!G$4&amp;$E258),'Hoja de Trabajo para listado'!$A$151:$Z$151,0)),0)+IFERROR(INDEX('Hoja de Trabajo para listado'!$AB$155:$BA$1048576,MATCH($A258,'Hoja de Trabajo para listado'!$AB$155:$AB$1048576,0),MATCH((CUADRO!G$4&amp;$E258),'Hoja de Trabajo para listado'!$AB$151:$BA$151,0)),0)+IFERROR(INDEX('Hoja de Trabajo para listado'!$BC$155:$CB$1048576,MATCH($A258,'Hoja de Trabajo para listado'!$BC$155:$BC$1048576,0),MATCH((CUADRO!G$4&amp;$E258),'Hoja de Trabajo para listado'!$BC$151:$CB$151,0)),0)+IFERROR(INDEX('Hoja de Trabajo para listado'!$DE$153:$DG$274,MATCH($A258,'Hoja de Trabajo para listado'!$DE$153:$DE$1048576,0),MATCH((CUADRO!G$4&amp;$E258),'Hoja de Trabajo para listado'!$DE$151:$DG$151,0)),0)+IFERROR(INDEX('Hoja de Trabajo para listado'!$CD$155:$DC$1048576,MATCH($A258,'Hoja de Trabajo para listado'!$CD$155:$CD$1048576,0),MATCH((CUADRO!G$4&amp;$E258),'Hoja de Trabajo para listado'!$CD$151:$DC$151,0)),0)</f>
        <v>0</v>
      </c>
      <c r="H258" s="243">
        <f ca="1">+IFERROR(INDEX('Hoja de Trabajo para listado'!$A$155:$Z$1048576,MATCH($A258,'Hoja de Trabajo para listado'!$A$155:$A$1048576,0),MATCH((CUADRO!H$4&amp;$E258),'Hoja de Trabajo para listado'!$A$151:$Z$151,0)),0)+IFERROR(INDEX('Hoja de Trabajo para listado'!$AB$155:$BA$1048576,MATCH($A258,'Hoja de Trabajo para listado'!$AB$155:$AB$1048576,0),MATCH((CUADRO!H$4&amp;$E258),'Hoja de Trabajo para listado'!$AB$151:$BA$151,0)),0)+IFERROR(INDEX('Hoja de Trabajo para listado'!$BC$155:$CB$1048576,MATCH($A258,'Hoja de Trabajo para listado'!$BC$155:$BC$1048576,0),MATCH((CUADRO!H$4&amp;$E258),'Hoja de Trabajo para listado'!$BC$151:$CB$151,0)),0)+IFERROR(INDEX('Hoja de Trabajo para listado'!$DE$153:$DG$274,MATCH($A258,'Hoja de Trabajo para listado'!$DE$153:$DE$1048576,0),MATCH((CUADRO!H$4&amp;$E258),'Hoja de Trabajo para listado'!$DE$151:$DG$151,0)),0)+IFERROR(INDEX('Hoja de Trabajo para listado'!$CD$155:$DC$1048576,MATCH($A258,'Hoja de Trabajo para listado'!$CD$155:$CD$1048576,0),MATCH((CUADRO!H$4&amp;$E258),'Hoja de Trabajo para listado'!$CD$151:$DC$151,0)),0)</f>
        <v>300.63</v>
      </c>
      <c r="I258" s="243">
        <f ca="1">+IFERROR(INDEX('Hoja de Trabajo para listado'!$A$155:$Z$1048576,MATCH($A258,'Hoja de Trabajo para listado'!$A$155:$A$1048576,0),MATCH((CUADRO!I$4&amp;$E258),'Hoja de Trabajo para listado'!$A$151:$Z$151,0)),0)+IFERROR(INDEX('Hoja de Trabajo para listado'!$AB$155:$BA$1048576,MATCH($A258,'Hoja de Trabajo para listado'!$AB$155:$AB$1048576,0),MATCH((CUADRO!I$4&amp;$E258),'Hoja de Trabajo para listado'!$AB$151:$BA$151,0)),0)+IFERROR(INDEX('Hoja de Trabajo para listado'!$BC$155:$CB$1048576,MATCH($A258,'Hoja de Trabajo para listado'!$BC$155:$BC$1048576,0),MATCH((CUADRO!I$4&amp;$E258),'Hoja de Trabajo para listado'!$BC$151:$CB$151,0)),0)+IFERROR(INDEX('Hoja de Trabajo para listado'!$DE$153:$DG$274,MATCH($A258,'Hoja de Trabajo para listado'!$DE$153:$DE$1048576,0),MATCH((CUADRO!I$4&amp;$E258),'Hoja de Trabajo para listado'!$DE$151:$DG$151,0)),0)+IFERROR(INDEX('Hoja de Trabajo para listado'!$CD$155:$DC$1048576,MATCH($A258,'Hoja de Trabajo para listado'!$CD$155:$CD$1048576,0),MATCH((CUADRO!I$4&amp;$E258),'Hoja de Trabajo para listado'!$CD$151:$DC$151,0)),0)</f>
        <v>183.78</v>
      </c>
      <c r="J258" s="243">
        <f ca="1">+IFERROR(INDEX('Hoja de Trabajo para listado'!$A$155:$Z$1048576,MATCH($A258,'Hoja de Trabajo para listado'!$A$155:$A$1048576,0),MATCH((CUADRO!J$4&amp;$E258),'Hoja de Trabajo para listado'!$A$151:$Z$151,0)),0)+IFERROR(INDEX('Hoja de Trabajo para listado'!$AB$155:$BA$1048576,MATCH($A258,'Hoja de Trabajo para listado'!$AB$155:$AB$1048576,0),MATCH((CUADRO!J$4&amp;$E258),'Hoja de Trabajo para listado'!$AB$151:$BA$151,0)),0)+IFERROR(INDEX('Hoja de Trabajo para listado'!$BC$155:$CB$1048576,MATCH($A258,'Hoja de Trabajo para listado'!$BC$155:$BC$1048576,0),MATCH((CUADRO!J$4&amp;$E258),'Hoja de Trabajo para listado'!$BC$151:$CB$151,0)),0)+IFERROR(INDEX('Hoja de Trabajo para listado'!$DE$153:$DG$274,MATCH($A258,'Hoja de Trabajo para listado'!$DE$153:$DE$1048576,0),MATCH((CUADRO!J$4&amp;$E258),'Hoja de Trabajo para listado'!$DE$151:$DG$151,0)),0)+IFERROR(INDEX('Hoja de Trabajo para listado'!$CD$155:$DC$1048576,MATCH($A258,'Hoja de Trabajo para listado'!$CD$155:$CD$1048576,0),MATCH((CUADRO!J$4&amp;$E258),'Hoja de Trabajo para listado'!$CD$151:$DC$151,0)),0)</f>
        <v>0</v>
      </c>
      <c r="K258" s="243">
        <f ca="1">+IFERROR(INDEX('Hoja de Trabajo para listado'!$A$155:$Z$1048576,MATCH($A258,'Hoja de Trabajo para listado'!$A$155:$A$1048576,0),MATCH((CUADRO!K$4&amp;$E258),'Hoja de Trabajo para listado'!$A$151:$Z$151,0)),0)+IFERROR(INDEX('Hoja de Trabajo para listado'!$AB$155:$BA$1048576,MATCH($A258,'Hoja de Trabajo para listado'!$AB$155:$AB$1048576,0),MATCH((CUADRO!K$4&amp;$E258),'Hoja de Trabajo para listado'!$AB$151:$BA$151,0)),0)+IFERROR(INDEX('Hoja de Trabajo para listado'!$BC$155:$CB$1048576,MATCH($A258,'Hoja de Trabajo para listado'!$BC$155:$BC$1048576,0),MATCH((CUADRO!K$4&amp;$E258),'Hoja de Trabajo para listado'!$BC$151:$CB$151,0)),0)+IFERROR(INDEX('Hoja de Trabajo para listado'!$DE$153:$DG$274,MATCH($A258,'Hoja de Trabajo para listado'!$DE$153:$DE$1048576,0),MATCH((CUADRO!K$4&amp;$E258),'Hoja de Trabajo para listado'!$DE$151:$DG$151,0)),0)+IFERROR(INDEX('Hoja de Trabajo para listado'!$CD$155:$DC$1048576,MATCH($A258,'Hoja de Trabajo para listado'!$CD$155:$CD$1048576,0),MATCH((CUADRO!K$4&amp;$E258),'Hoja de Trabajo para listado'!$CD$151:$DC$151,0)),0)</f>
        <v>0</v>
      </c>
      <c r="L258" s="243">
        <f ca="1">+IFERROR(INDEX('Hoja de Trabajo para listado'!$A$155:$Z$1048576,MATCH($A258,'Hoja de Trabajo para listado'!$A$155:$A$1048576,0),MATCH((CUADRO!L$4&amp;$E258),'Hoja de Trabajo para listado'!$A$151:$Z$151,0)),0)+IFERROR(INDEX('Hoja de Trabajo para listado'!$AB$155:$BA$1048576,MATCH($A258,'Hoja de Trabajo para listado'!$AB$155:$AB$1048576,0),MATCH((CUADRO!L$4&amp;$E258),'Hoja de Trabajo para listado'!$AB$151:$BA$151,0)),0)+IFERROR(INDEX('Hoja de Trabajo para listado'!$BC$155:$CB$1048576,MATCH($A258,'Hoja de Trabajo para listado'!$BC$155:$BC$1048576,0),MATCH((CUADRO!L$4&amp;$E258),'Hoja de Trabajo para listado'!$BC$151:$CB$151,0)),0)+IFERROR(INDEX('Hoja de Trabajo para listado'!$DE$153:$DG$274,MATCH($A258,'Hoja de Trabajo para listado'!$DE$153:$DE$1048576,0),MATCH((CUADRO!L$4&amp;$E258),'Hoja de Trabajo para listado'!$DE$151:$DG$151,0)),0)+IFERROR(INDEX('Hoja de Trabajo para listado'!$CD$155:$DC$1048576,MATCH($A258,'Hoja de Trabajo para listado'!$CD$155:$CD$1048576,0),MATCH((CUADRO!L$4&amp;$E258),'Hoja de Trabajo para listado'!$CD$151:$DC$151,0)),0)</f>
        <v>0</v>
      </c>
      <c r="M258" s="243">
        <f ca="1">+IFERROR(INDEX('Hoja de Trabajo para listado'!$A$155:$Z$1048576,MATCH($A258,'Hoja de Trabajo para listado'!$A$155:$A$1048576,0),MATCH((CUADRO!M$4&amp;$E258),'Hoja de Trabajo para listado'!$A$151:$Z$151,0)),0)+IFERROR(INDEX('Hoja de Trabajo para listado'!$AB$155:$BA$1048576,MATCH($A258,'Hoja de Trabajo para listado'!$AB$155:$AB$1048576,0),MATCH((CUADRO!M$4&amp;$E258),'Hoja de Trabajo para listado'!$AB$151:$BA$151,0)),0)+IFERROR(INDEX('Hoja de Trabajo para listado'!$BC$155:$CB$1048576,MATCH($A258,'Hoja de Trabajo para listado'!$BC$155:$BC$1048576,0),MATCH((CUADRO!M$4&amp;$E258),'Hoja de Trabajo para listado'!$BC$151:$CB$151,0)),0)+IFERROR(INDEX('Hoja de Trabajo para listado'!$DE$153:$DG$274,MATCH($A258,'Hoja de Trabajo para listado'!$DE$153:$DE$1048576,0),MATCH((CUADRO!M$4&amp;$E258),'Hoja de Trabajo para listado'!$DE$151:$DG$151,0)),0)+IFERROR(INDEX('Hoja de Trabajo para listado'!$CD$155:$DC$1048576,MATCH($A258,'Hoja de Trabajo para listado'!$CD$155:$CD$1048576,0),MATCH((CUADRO!M$4&amp;$E258),'Hoja de Trabajo para listado'!$CD$151:$DC$151,0)),0)</f>
        <v>0</v>
      </c>
      <c r="N258" s="243">
        <f ca="1">+IFERROR(INDEX('Hoja de Trabajo para listado'!$A$155:$Z$1048576,MATCH($A258,'Hoja de Trabajo para listado'!$A$155:$A$1048576,0),MATCH((CUADRO!N$4&amp;$E258),'Hoja de Trabajo para listado'!$A$151:$Z$151,0)),0)+IFERROR(INDEX('Hoja de Trabajo para listado'!$AB$155:$BA$1048576,MATCH($A258,'Hoja de Trabajo para listado'!$AB$155:$AB$1048576,0),MATCH((CUADRO!N$4&amp;$E258),'Hoja de Trabajo para listado'!$AB$151:$BA$151,0)),0)+IFERROR(INDEX('Hoja de Trabajo para listado'!$BC$155:$CB$1048576,MATCH($A258,'Hoja de Trabajo para listado'!$BC$155:$BC$1048576,0),MATCH((CUADRO!N$4&amp;$E258),'Hoja de Trabajo para listado'!$BC$151:$CB$151,0)),0)+IFERROR(INDEX('Hoja de Trabajo para listado'!$DE$153:$DG$274,MATCH($A258,'Hoja de Trabajo para listado'!$DE$153:$DE$1048576,0),MATCH((CUADRO!N$4&amp;$E258),'Hoja de Trabajo para listado'!$DE$151:$DG$151,0)),0)+IFERROR(INDEX('Hoja de Trabajo para listado'!$CD$155:$DC$1048576,MATCH($A258,'Hoja de Trabajo para listado'!$CD$155:$CD$1048576,0),MATCH((CUADRO!N$4&amp;$E258),'Hoja de Trabajo para listado'!$CD$151:$DC$151,0)),0)</f>
        <v>0</v>
      </c>
      <c r="O258" s="243">
        <f ca="1">+IFERROR(INDEX('Hoja de Trabajo para listado'!$A$155:$Z$1048576,MATCH($A258,'Hoja de Trabajo para listado'!$A$155:$A$1048576,0),MATCH((CUADRO!O$4&amp;$E258),'Hoja de Trabajo para listado'!$A$151:$Z$151,0)),0)+IFERROR(INDEX('Hoja de Trabajo para listado'!$AB$155:$BA$1048576,MATCH($A258,'Hoja de Trabajo para listado'!$AB$155:$AB$1048576,0),MATCH((CUADRO!O$4&amp;$E258),'Hoja de Trabajo para listado'!$AB$151:$BA$151,0)),0)+IFERROR(INDEX('Hoja de Trabajo para listado'!$BC$155:$CB$1048576,MATCH($A258,'Hoja de Trabajo para listado'!$BC$155:$BC$1048576,0),MATCH((CUADRO!O$4&amp;$E258),'Hoja de Trabajo para listado'!$BC$151:$CB$151,0)),0)+IFERROR(INDEX('Hoja de Trabajo para listado'!$DE$153:$DG$274,MATCH($A258,'Hoja de Trabajo para listado'!$DE$153:$DE$1048576,0),MATCH((CUADRO!O$4&amp;$E258),'Hoja de Trabajo para listado'!$DE$151:$DG$151,0)),0)+IFERROR(INDEX('Hoja de Trabajo para listado'!$CD$155:$DC$1048576,MATCH($A258,'Hoja de Trabajo para listado'!$CD$155:$CD$1048576,0),MATCH((CUADRO!O$4&amp;$E258),'Hoja de Trabajo para listado'!$CD$151:$DC$151,0)),0)</f>
        <v>0</v>
      </c>
      <c r="P258" s="243">
        <f ca="1">+IFERROR(INDEX('Hoja de Trabajo para listado'!$A$155:$Z$1048576,MATCH($A258,'Hoja de Trabajo para listado'!$A$155:$A$1048576,0),MATCH((CUADRO!P$4&amp;$E258),'Hoja de Trabajo para listado'!$A$151:$Z$151,0)),0)+IFERROR(INDEX('Hoja de Trabajo para listado'!$AB$155:$BA$1048576,MATCH($A258,'Hoja de Trabajo para listado'!$AB$155:$AB$1048576,0),MATCH((CUADRO!P$4&amp;$E258),'Hoja de Trabajo para listado'!$AB$151:$BA$151,0)),0)+IFERROR(INDEX('Hoja de Trabajo para listado'!$BC$155:$CB$1048576,MATCH($A258,'Hoja de Trabajo para listado'!$BC$155:$BC$1048576,0),MATCH((CUADRO!P$4&amp;$E258),'Hoja de Trabajo para listado'!$BC$151:$CB$151,0)),0)+IFERROR(INDEX('Hoja de Trabajo para listado'!$DE$153:$DG$274,MATCH($A258,'Hoja de Trabajo para listado'!$DE$153:$DE$1048576,0),MATCH((CUADRO!P$4&amp;$E258),'Hoja de Trabajo para listado'!$DE$151:$DG$151,0)),0)+IFERROR(INDEX('Hoja de Trabajo para listado'!$CD$155:$DC$1048576,MATCH($A258,'Hoja de Trabajo para listado'!$CD$155:$CD$1048576,0),MATCH((CUADRO!P$4&amp;$E258),'Hoja de Trabajo para listado'!$CD$151:$DC$151,0)),0)</f>
        <v>0</v>
      </c>
      <c r="Q258" s="243">
        <f ca="1">+IFERROR(INDEX('Hoja de Trabajo para listado'!$A$155:$Z$1048576,MATCH($A258,'Hoja de Trabajo para listado'!$A$155:$A$1048576,0),MATCH((CUADRO!Q$4&amp;$E258),'Hoja de Trabajo para listado'!$A$151:$Z$151,0)),0)+IFERROR(INDEX('Hoja de Trabajo para listado'!$AB$155:$BA$1048576,MATCH($A258,'Hoja de Trabajo para listado'!$AB$155:$AB$1048576,0),MATCH((CUADRO!Q$4&amp;$E258),'Hoja de Trabajo para listado'!$AB$151:$BA$151,0)),0)+IFERROR(INDEX('Hoja de Trabajo para listado'!$BC$155:$CB$1048576,MATCH($A258,'Hoja de Trabajo para listado'!$BC$155:$BC$1048576,0),MATCH((CUADRO!Q$4&amp;$E258),'Hoja de Trabajo para listado'!$BC$151:$CB$151,0)),0)+IFERROR(INDEX('Hoja de Trabajo para listado'!$DE$153:$DG$274,MATCH($A258,'Hoja de Trabajo para listado'!$DE$153:$DE$1048576,0),MATCH((CUADRO!Q$4&amp;$E258),'Hoja de Trabajo para listado'!$DE$151:$DG$151,0)),0)+IFERROR(INDEX('Hoja de Trabajo para listado'!$CD$155:$DC$1048576,MATCH($A258,'Hoja de Trabajo para listado'!$CD$155:$CD$1048576,0),MATCH((CUADRO!Q$4&amp;$E258),'Hoja de Trabajo para listado'!$CD$151:$DC$151,0)),0)</f>
        <v>0</v>
      </c>
      <c r="R258" s="243">
        <f t="shared" ca="1" si="6"/>
        <v>484.40999999999997</v>
      </c>
      <c r="S258" s="243">
        <f ca="1">+R257+R258</f>
        <v>484.40999999999997</v>
      </c>
      <c r="T258" s="243">
        <f ca="1">+S258</f>
        <v>484.40999999999997</v>
      </c>
      <c r="U258" s="242">
        <f t="shared" si="7"/>
        <v>2</v>
      </c>
    </row>
    <row r="259" spans="1:21" ht="15" hidden="1" customHeight="1">
      <c r="A259" s="249">
        <v>349</v>
      </c>
      <c r="B259" s="381">
        <f>+A259</f>
        <v>349</v>
      </c>
      <c r="C259" s="245" t="str">
        <f>+VLOOKUP(A259,bd_lista!$A$3:$C$592,3,FALSE)</f>
        <v>Centro de Inv.Arqueológicas,Antropológicas y Adm.de Tiwanaku</v>
      </c>
      <c r="D259" s="383" t="str">
        <f>+C259</f>
        <v>Centro de Inv.Arqueológicas,Antropológicas y Adm.de Tiwanaku</v>
      </c>
      <c r="E259" s="245" t="s">
        <v>683</v>
      </c>
      <c r="F259" s="241">
        <f ca="1">+IFERROR(INDEX('Hoja de Trabajo para listado'!$A$155:$Z$1048576,MATCH($A259,'Hoja de Trabajo para listado'!$A$155:$A$1048576,0),MATCH((CUADRO!F$4&amp;$E259),'Hoja de Trabajo para listado'!$A$151:$Z$151,0)),0)+IFERROR(INDEX('Hoja de Trabajo para listado'!$AB$155:$BA$1048576,MATCH($A259,'Hoja de Trabajo para listado'!$AB$155:$AB$1048576,0),MATCH((CUADRO!F$4&amp;$E259),'Hoja de Trabajo para listado'!$AB$151:$BA$151,0)),0)+IFERROR(INDEX('Hoja de Trabajo para listado'!$BC$155:$CB$1048576,MATCH($A259,'Hoja de Trabajo para listado'!$BC$155:$BC$1048576,0),MATCH((CUADRO!F$4&amp;$E259),'Hoja de Trabajo para listado'!$BC$151:$CB$151,0)),0)+IFERROR(INDEX('Hoja de Trabajo para listado'!$DE$153:$DG$274,MATCH($A259,'Hoja de Trabajo para listado'!$DE$153:$DE$1048576,0),MATCH((CUADRO!F$4&amp;$E259),'Hoja de Trabajo para listado'!$DE$151:$DG$151,0)),0)+IFERROR(INDEX('Hoja de Trabajo para listado'!$CD$155:$DC$1048576,MATCH($A259,'Hoja de Trabajo para listado'!$CD$155:$CD$1048576,0),MATCH((CUADRO!F$4&amp;$E259),'Hoja de Trabajo para listado'!$CD$151:$DC$151,0)),0)</f>
        <v>0</v>
      </c>
      <c r="G259" s="241">
        <f ca="1">+IFERROR(INDEX('Hoja de Trabajo para listado'!$A$155:$Z$1048576,MATCH($A259,'Hoja de Trabajo para listado'!$A$155:$A$1048576,0),MATCH((CUADRO!G$4&amp;$E259),'Hoja de Trabajo para listado'!$A$151:$Z$151,0)),0)+IFERROR(INDEX('Hoja de Trabajo para listado'!$AB$155:$BA$1048576,MATCH($A259,'Hoja de Trabajo para listado'!$AB$155:$AB$1048576,0),MATCH((CUADRO!G$4&amp;$E259),'Hoja de Trabajo para listado'!$AB$151:$BA$151,0)),0)+IFERROR(INDEX('Hoja de Trabajo para listado'!$BC$155:$CB$1048576,MATCH($A259,'Hoja de Trabajo para listado'!$BC$155:$BC$1048576,0),MATCH((CUADRO!G$4&amp;$E259),'Hoja de Trabajo para listado'!$BC$151:$CB$151,0)),0)+IFERROR(INDEX('Hoja de Trabajo para listado'!$DE$153:$DG$274,MATCH($A259,'Hoja de Trabajo para listado'!$DE$153:$DE$1048576,0),MATCH((CUADRO!G$4&amp;$E259),'Hoja de Trabajo para listado'!$DE$151:$DG$151,0)),0)+IFERROR(INDEX('Hoja de Trabajo para listado'!$CD$155:$DC$1048576,MATCH($A259,'Hoja de Trabajo para listado'!$CD$155:$CD$1048576,0),MATCH((CUADRO!G$4&amp;$E259),'Hoja de Trabajo para listado'!$CD$151:$DC$151,0)),0)</f>
        <v>0</v>
      </c>
      <c r="H259" s="241">
        <f ca="1">+IFERROR(INDEX('Hoja de Trabajo para listado'!$A$155:$Z$1048576,MATCH($A259,'Hoja de Trabajo para listado'!$A$155:$A$1048576,0),MATCH((CUADRO!H$4&amp;$E259),'Hoja de Trabajo para listado'!$A$151:$Z$151,0)),0)+IFERROR(INDEX('Hoja de Trabajo para listado'!$AB$155:$BA$1048576,MATCH($A259,'Hoja de Trabajo para listado'!$AB$155:$AB$1048576,0),MATCH((CUADRO!H$4&amp;$E259),'Hoja de Trabajo para listado'!$AB$151:$BA$151,0)),0)+IFERROR(INDEX('Hoja de Trabajo para listado'!$BC$155:$CB$1048576,MATCH($A259,'Hoja de Trabajo para listado'!$BC$155:$BC$1048576,0),MATCH((CUADRO!H$4&amp;$E259),'Hoja de Trabajo para listado'!$BC$151:$CB$151,0)),0)+IFERROR(INDEX('Hoja de Trabajo para listado'!$DE$153:$DG$274,MATCH($A259,'Hoja de Trabajo para listado'!$DE$153:$DE$1048576,0),MATCH((CUADRO!H$4&amp;$E259),'Hoja de Trabajo para listado'!$DE$151:$DG$151,0)),0)+IFERROR(INDEX('Hoja de Trabajo para listado'!$CD$155:$DC$1048576,MATCH($A259,'Hoja de Trabajo para listado'!$CD$155:$CD$1048576,0),MATCH((CUADRO!H$4&amp;$E259),'Hoja de Trabajo para listado'!$CD$151:$DC$151,0)),0)</f>
        <v>0</v>
      </c>
      <c r="I259" s="241">
        <f ca="1">+IFERROR(INDEX('Hoja de Trabajo para listado'!$A$155:$Z$1048576,MATCH($A259,'Hoja de Trabajo para listado'!$A$155:$A$1048576,0),MATCH((CUADRO!I$4&amp;$E259),'Hoja de Trabajo para listado'!$A$151:$Z$151,0)),0)+IFERROR(INDEX('Hoja de Trabajo para listado'!$AB$155:$BA$1048576,MATCH($A259,'Hoja de Trabajo para listado'!$AB$155:$AB$1048576,0),MATCH((CUADRO!I$4&amp;$E259),'Hoja de Trabajo para listado'!$AB$151:$BA$151,0)),0)+IFERROR(INDEX('Hoja de Trabajo para listado'!$BC$155:$CB$1048576,MATCH($A259,'Hoja de Trabajo para listado'!$BC$155:$BC$1048576,0),MATCH((CUADRO!I$4&amp;$E259),'Hoja de Trabajo para listado'!$BC$151:$CB$151,0)),0)+IFERROR(INDEX('Hoja de Trabajo para listado'!$DE$153:$DG$274,MATCH($A259,'Hoja de Trabajo para listado'!$DE$153:$DE$1048576,0),MATCH((CUADRO!I$4&amp;$E259),'Hoja de Trabajo para listado'!$DE$151:$DG$151,0)),0)+IFERROR(INDEX('Hoja de Trabajo para listado'!$CD$155:$DC$1048576,MATCH($A259,'Hoja de Trabajo para listado'!$CD$155:$CD$1048576,0),MATCH((CUADRO!I$4&amp;$E259),'Hoja de Trabajo para listado'!$CD$151:$DC$151,0)),0)</f>
        <v>0</v>
      </c>
      <c r="J259" s="241">
        <f ca="1">+IFERROR(INDEX('Hoja de Trabajo para listado'!$A$155:$Z$1048576,MATCH($A259,'Hoja de Trabajo para listado'!$A$155:$A$1048576,0),MATCH((CUADRO!J$4&amp;$E259),'Hoja de Trabajo para listado'!$A$151:$Z$151,0)),0)+IFERROR(INDEX('Hoja de Trabajo para listado'!$AB$155:$BA$1048576,MATCH($A259,'Hoja de Trabajo para listado'!$AB$155:$AB$1048576,0),MATCH((CUADRO!J$4&amp;$E259),'Hoja de Trabajo para listado'!$AB$151:$BA$151,0)),0)+IFERROR(INDEX('Hoja de Trabajo para listado'!$BC$155:$CB$1048576,MATCH($A259,'Hoja de Trabajo para listado'!$BC$155:$BC$1048576,0),MATCH((CUADRO!J$4&amp;$E259),'Hoja de Trabajo para listado'!$BC$151:$CB$151,0)),0)+IFERROR(INDEX('Hoja de Trabajo para listado'!$DE$153:$DG$274,MATCH($A259,'Hoja de Trabajo para listado'!$DE$153:$DE$1048576,0),MATCH((CUADRO!J$4&amp;$E259),'Hoja de Trabajo para listado'!$DE$151:$DG$151,0)),0)+IFERROR(INDEX('Hoja de Trabajo para listado'!$CD$155:$DC$1048576,MATCH($A259,'Hoja de Trabajo para listado'!$CD$155:$CD$1048576,0),MATCH((CUADRO!J$4&amp;$E259),'Hoja de Trabajo para listado'!$CD$151:$DC$151,0)),0)</f>
        <v>0</v>
      </c>
      <c r="K259" s="241">
        <f ca="1">+IFERROR(INDEX('Hoja de Trabajo para listado'!$A$155:$Z$1048576,MATCH($A259,'Hoja de Trabajo para listado'!$A$155:$A$1048576,0),MATCH((CUADRO!K$4&amp;$E259),'Hoja de Trabajo para listado'!$A$151:$Z$151,0)),0)+IFERROR(INDEX('Hoja de Trabajo para listado'!$AB$155:$BA$1048576,MATCH($A259,'Hoja de Trabajo para listado'!$AB$155:$AB$1048576,0),MATCH((CUADRO!K$4&amp;$E259),'Hoja de Trabajo para listado'!$AB$151:$BA$151,0)),0)+IFERROR(INDEX('Hoja de Trabajo para listado'!$BC$155:$CB$1048576,MATCH($A259,'Hoja de Trabajo para listado'!$BC$155:$BC$1048576,0),MATCH((CUADRO!K$4&amp;$E259),'Hoja de Trabajo para listado'!$BC$151:$CB$151,0)),0)+IFERROR(INDEX('Hoja de Trabajo para listado'!$DE$153:$DG$274,MATCH($A259,'Hoja de Trabajo para listado'!$DE$153:$DE$1048576,0),MATCH((CUADRO!K$4&amp;$E259),'Hoja de Trabajo para listado'!$DE$151:$DG$151,0)),0)+IFERROR(INDEX('Hoja de Trabajo para listado'!$CD$155:$DC$1048576,MATCH($A259,'Hoja de Trabajo para listado'!$CD$155:$CD$1048576,0),MATCH((CUADRO!K$4&amp;$E259),'Hoja de Trabajo para listado'!$CD$151:$DC$151,0)),0)</f>
        <v>0</v>
      </c>
      <c r="L259" s="241">
        <f ca="1">+IFERROR(INDEX('Hoja de Trabajo para listado'!$A$155:$Z$1048576,MATCH($A259,'Hoja de Trabajo para listado'!$A$155:$A$1048576,0),MATCH((CUADRO!L$4&amp;$E259),'Hoja de Trabajo para listado'!$A$151:$Z$151,0)),0)+IFERROR(INDEX('Hoja de Trabajo para listado'!$AB$155:$BA$1048576,MATCH($A259,'Hoja de Trabajo para listado'!$AB$155:$AB$1048576,0),MATCH((CUADRO!L$4&amp;$E259),'Hoja de Trabajo para listado'!$AB$151:$BA$151,0)),0)+IFERROR(INDEX('Hoja de Trabajo para listado'!$BC$155:$CB$1048576,MATCH($A259,'Hoja de Trabajo para listado'!$BC$155:$BC$1048576,0),MATCH((CUADRO!L$4&amp;$E259),'Hoja de Trabajo para listado'!$BC$151:$CB$151,0)),0)+IFERROR(INDEX('Hoja de Trabajo para listado'!$DE$153:$DG$274,MATCH($A259,'Hoja de Trabajo para listado'!$DE$153:$DE$1048576,0),MATCH((CUADRO!L$4&amp;$E259),'Hoja de Trabajo para listado'!$DE$151:$DG$151,0)),0)+IFERROR(INDEX('Hoja de Trabajo para listado'!$CD$155:$DC$1048576,MATCH($A259,'Hoja de Trabajo para listado'!$CD$155:$CD$1048576,0),MATCH((CUADRO!L$4&amp;$E259),'Hoja de Trabajo para listado'!$CD$151:$DC$151,0)),0)</f>
        <v>0</v>
      </c>
      <c r="M259" s="241">
        <f ca="1">+IFERROR(INDEX('Hoja de Trabajo para listado'!$A$155:$Z$1048576,MATCH($A259,'Hoja de Trabajo para listado'!$A$155:$A$1048576,0),MATCH((CUADRO!M$4&amp;$E259),'Hoja de Trabajo para listado'!$A$151:$Z$151,0)),0)+IFERROR(INDEX('Hoja de Trabajo para listado'!$AB$155:$BA$1048576,MATCH($A259,'Hoja de Trabajo para listado'!$AB$155:$AB$1048576,0),MATCH((CUADRO!M$4&amp;$E259),'Hoja de Trabajo para listado'!$AB$151:$BA$151,0)),0)+IFERROR(INDEX('Hoja de Trabajo para listado'!$BC$155:$CB$1048576,MATCH($A259,'Hoja de Trabajo para listado'!$BC$155:$BC$1048576,0),MATCH((CUADRO!M$4&amp;$E259),'Hoja de Trabajo para listado'!$BC$151:$CB$151,0)),0)+IFERROR(INDEX('Hoja de Trabajo para listado'!$DE$153:$DG$274,MATCH($A259,'Hoja de Trabajo para listado'!$DE$153:$DE$1048576,0),MATCH((CUADRO!M$4&amp;$E259),'Hoja de Trabajo para listado'!$DE$151:$DG$151,0)),0)+IFERROR(INDEX('Hoja de Trabajo para listado'!$CD$155:$DC$1048576,MATCH($A259,'Hoja de Trabajo para listado'!$CD$155:$CD$1048576,0),MATCH((CUADRO!M$4&amp;$E259),'Hoja de Trabajo para listado'!$CD$151:$DC$151,0)),0)</f>
        <v>0</v>
      </c>
      <c r="N259" s="241">
        <f ca="1">+IFERROR(INDEX('Hoja de Trabajo para listado'!$A$155:$Z$1048576,MATCH($A259,'Hoja de Trabajo para listado'!$A$155:$A$1048576,0),MATCH((CUADRO!N$4&amp;$E259),'Hoja de Trabajo para listado'!$A$151:$Z$151,0)),0)+IFERROR(INDEX('Hoja de Trabajo para listado'!$AB$155:$BA$1048576,MATCH($A259,'Hoja de Trabajo para listado'!$AB$155:$AB$1048576,0),MATCH((CUADRO!N$4&amp;$E259),'Hoja de Trabajo para listado'!$AB$151:$BA$151,0)),0)+IFERROR(INDEX('Hoja de Trabajo para listado'!$BC$155:$CB$1048576,MATCH($A259,'Hoja de Trabajo para listado'!$BC$155:$BC$1048576,0),MATCH((CUADRO!N$4&amp;$E259),'Hoja de Trabajo para listado'!$BC$151:$CB$151,0)),0)+IFERROR(INDEX('Hoja de Trabajo para listado'!$DE$153:$DG$274,MATCH($A259,'Hoja de Trabajo para listado'!$DE$153:$DE$1048576,0),MATCH((CUADRO!N$4&amp;$E259),'Hoja de Trabajo para listado'!$DE$151:$DG$151,0)),0)+IFERROR(INDEX('Hoja de Trabajo para listado'!$CD$155:$DC$1048576,MATCH($A259,'Hoja de Trabajo para listado'!$CD$155:$CD$1048576,0),MATCH((CUADRO!N$4&amp;$E259),'Hoja de Trabajo para listado'!$CD$151:$DC$151,0)),0)</f>
        <v>0</v>
      </c>
      <c r="O259" s="241">
        <f ca="1">+IFERROR(INDEX('Hoja de Trabajo para listado'!$A$155:$Z$1048576,MATCH($A259,'Hoja de Trabajo para listado'!$A$155:$A$1048576,0),MATCH((CUADRO!O$4&amp;$E259),'Hoja de Trabajo para listado'!$A$151:$Z$151,0)),0)+IFERROR(INDEX('Hoja de Trabajo para listado'!$AB$155:$BA$1048576,MATCH($A259,'Hoja de Trabajo para listado'!$AB$155:$AB$1048576,0),MATCH((CUADRO!O$4&amp;$E259),'Hoja de Trabajo para listado'!$AB$151:$BA$151,0)),0)+IFERROR(INDEX('Hoja de Trabajo para listado'!$BC$155:$CB$1048576,MATCH($A259,'Hoja de Trabajo para listado'!$BC$155:$BC$1048576,0),MATCH((CUADRO!O$4&amp;$E259),'Hoja de Trabajo para listado'!$BC$151:$CB$151,0)),0)+IFERROR(INDEX('Hoja de Trabajo para listado'!$DE$153:$DG$274,MATCH($A259,'Hoja de Trabajo para listado'!$DE$153:$DE$1048576,0),MATCH((CUADRO!O$4&amp;$E259),'Hoja de Trabajo para listado'!$DE$151:$DG$151,0)),0)+IFERROR(INDEX('Hoja de Trabajo para listado'!$CD$155:$DC$1048576,MATCH($A259,'Hoja de Trabajo para listado'!$CD$155:$CD$1048576,0),MATCH((CUADRO!O$4&amp;$E259),'Hoja de Trabajo para listado'!$CD$151:$DC$151,0)),0)</f>
        <v>0</v>
      </c>
      <c r="P259" s="241">
        <f ca="1">+IFERROR(INDEX('Hoja de Trabajo para listado'!$A$155:$Z$1048576,MATCH($A259,'Hoja de Trabajo para listado'!$A$155:$A$1048576,0),MATCH((CUADRO!P$4&amp;$E259),'Hoja de Trabajo para listado'!$A$151:$Z$151,0)),0)+IFERROR(INDEX('Hoja de Trabajo para listado'!$AB$155:$BA$1048576,MATCH($A259,'Hoja de Trabajo para listado'!$AB$155:$AB$1048576,0),MATCH((CUADRO!P$4&amp;$E259),'Hoja de Trabajo para listado'!$AB$151:$BA$151,0)),0)+IFERROR(INDEX('Hoja de Trabajo para listado'!$BC$155:$CB$1048576,MATCH($A259,'Hoja de Trabajo para listado'!$BC$155:$BC$1048576,0),MATCH((CUADRO!P$4&amp;$E259),'Hoja de Trabajo para listado'!$BC$151:$CB$151,0)),0)+IFERROR(INDEX('Hoja de Trabajo para listado'!$DE$153:$DG$274,MATCH($A259,'Hoja de Trabajo para listado'!$DE$153:$DE$1048576,0),MATCH((CUADRO!P$4&amp;$E259),'Hoja de Trabajo para listado'!$DE$151:$DG$151,0)),0)+IFERROR(INDEX('Hoja de Trabajo para listado'!$CD$155:$DC$1048576,MATCH($A259,'Hoja de Trabajo para listado'!$CD$155:$CD$1048576,0),MATCH((CUADRO!P$4&amp;$E259),'Hoja de Trabajo para listado'!$CD$151:$DC$151,0)),0)</f>
        <v>0</v>
      </c>
      <c r="Q259" s="241">
        <f ca="1">+IFERROR(INDEX('Hoja de Trabajo para listado'!$A$155:$Z$1048576,MATCH($A259,'Hoja de Trabajo para listado'!$A$155:$A$1048576,0),MATCH((CUADRO!Q$4&amp;$E259),'Hoja de Trabajo para listado'!$A$151:$Z$151,0)),0)+IFERROR(INDEX('Hoja de Trabajo para listado'!$AB$155:$BA$1048576,MATCH($A259,'Hoja de Trabajo para listado'!$AB$155:$AB$1048576,0),MATCH((CUADRO!Q$4&amp;$E259),'Hoja de Trabajo para listado'!$AB$151:$BA$151,0)),0)+IFERROR(INDEX('Hoja de Trabajo para listado'!$BC$155:$CB$1048576,MATCH($A259,'Hoja de Trabajo para listado'!$BC$155:$BC$1048576,0),MATCH((CUADRO!Q$4&amp;$E259),'Hoja de Trabajo para listado'!$BC$151:$CB$151,0)),0)+IFERROR(INDEX('Hoja de Trabajo para listado'!$DE$153:$DG$274,MATCH($A259,'Hoja de Trabajo para listado'!$DE$153:$DE$1048576,0),MATCH((CUADRO!Q$4&amp;$E259),'Hoja de Trabajo para listado'!$DE$151:$DG$151,0)),0)+IFERROR(INDEX('Hoja de Trabajo para listado'!$CD$155:$DC$1048576,MATCH($A259,'Hoja de Trabajo para listado'!$CD$155:$CD$1048576,0),MATCH((CUADRO!Q$4&amp;$E259),'Hoja de Trabajo para listado'!$CD$151:$DC$151,0)),0)</f>
        <v>0</v>
      </c>
      <c r="R259" s="241">
        <f t="shared" ca="1" si="6"/>
        <v>0</v>
      </c>
      <c r="S259" s="241"/>
      <c r="T259" s="241">
        <f ca="1">+T260</f>
        <v>0</v>
      </c>
      <c r="U259" s="240">
        <f t="shared" si="7"/>
        <v>1</v>
      </c>
    </row>
    <row r="260" spans="1:21" ht="15" hidden="1" customHeight="1">
      <c r="A260" s="32">
        <v>349</v>
      </c>
      <c r="B260" s="382"/>
      <c r="C260" s="305" t="str">
        <f>+VLOOKUP(A260,bd_lista!$A$3:$C$592,3,FALSE)</f>
        <v>Centro de Inv.Arqueológicas,Antropológicas y Adm.de Tiwanaku</v>
      </c>
      <c r="D260" s="384"/>
      <c r="E260" s="305" t="s">
        <v>684</v>
      </c>
      <c r="F260" s="243">
        <f ca="1">+IFERROR(INDEX('Hoja de Trabajo para listado'!$A$155:$Z$1048576,MATCH($A260,'Hoja de Trabajo para listado'!$A$155:$A$1048576,0),MATCH((CUADRO!F$4&amp;$E260),'Hoja de Trabajo para listado'!$A$151:$Z$151,0)),0)+IFERROR(INDEX('Hoja de Trabajo para listado'!$AB$155:$BA$1048576,MATCH($A260,'Hoja de Trabajo para listado'!$AB$155:$AB$1048576,0),MATCH((CUADRO!F$4&amp;$E260),'Hoja de Trabajo para listado'!$AB$151:$BA$151,0)),0)+IFERROR(INDEX('Hoja de Trabajo para listado'!$BC$155:$CB$1048576,MATCH($A260,'Hoja de Trabajo para listado'!$BC$155:$BC$1048576,0),MATCH((CUADRO!F$4&amp;$E260),'Hoja de Trabajo para listado'!$BC$151:$CB$151,0)),0)+IFERROR(INDEX('Hoja de Trabajo para listado'!$DE$153:$DG$274,MATCH($A260,'Hoja de Trabajo para listado'!$DE$153:$DE$1048576,0),MATCH((CUADRO!F$4&amp;$E260),'Hoja de Trabajo para listado'!$DE$151:$DG$151,0)),0)+IFERROR(INDEX('Hoja de Trabajo para listado'!$CD$155:$DC$1048576,MATCH($A260,'Hoja de Trabajo para listado'!$CD$155:$CD$1048576,0),MATCH((CUADRO!F$4&amp;$E260),'Hoja de Trabajo para listado'!$CD$151:$DC$151,0)),0)</f>
        <v>0</v>
      </c>
      <c r="G260" s="243">
        <f ca="1">+IFERROR(INDEX('Hoja de Trabajo para listado'!$A$155:$Z$1048576,MATCH($A260,'Hoja de Trabajo para listado'!$A$155:$A$1048576,0),MATCH((CUADRO!G$4&amp;$E260),'Hoja de Trabajo para listado'!$A$151:$Z$151,0)),0)+IFERROR(INDEX('Hoja de Trabajo para listado'!$AB$155:$BA$1048576,MATCH($A260,'Hoja de Trabajo para listado'!$AB$155:$AB$1048576,0),MATCH((CUADRO!G$4&amp;$E260),'Hoja de Trabajo para listado'!$AB$151:$BA$151,0)),0)+IFERROR(INDEX('Hoja de Trabajo para listado'!$BC$155:$CB$1048576,MATCH($A260,'Hoja de Trabajo para listado'!$BC$155:$BC$1048576,0),MATCH((CUADRO!G$4&amp;$E260),'Hoja de Trabajo para listado'!$BC$151:$CB$151,0)),0)+IFERROR(INDEX('Hoja de Trabajo para listado'!$DE$153:$DG$274,MATCH($A260,'Hoja de Trabajo para listado'!$DE$153:$DE$1048576,0),MATCH((CUADRO!G$4&amp;$E260),'Hoja de Trabajo para listado'!$DE$151:$DG$151,0)),0)+IFERROR(INDEX('Hoja de Trabajo para listado'!$CD$155:$DC$1048576,MATCH($A260,'Hoja de Trabajo para listado'!$CD$155:$CD$1048576,0),MATCH((CUADRO!G$4&amp;$E260),'Hoja de Trabajo para listado'!$CD$151:$DC$151,0)),0)</f>
        <v>0</v>
      </c>
      <c r="H260" s="243">
        <f ca="1">+IFERROR(INDEX('Hoja de Trabajo para listado'!$A$155:$Z$1048576,MATCH($A260,'Hoja de Trabajo para listado'!$A$155:$A$1048576,0),MATCH((CUADRO!H$4&amp;$E260),'Hoja de Trabajo para listado'!$A$151:$Z$151,0)),0)+IFERROR(INDEX('Hoja de Trabajo para listado'!$AB$155:$BA$1048576,MATCH($A260,'Hoja de Trabajo para listado'!$AB$155:$AB$1048576,0),MATCH((CUADRO!H$4&amp;$E260),'Hoja de Trabajo para listado'!$AB$151:$BA$151,0)),0)+IFERROR(INDEX('Hoja de Trabajo para listado'!$BC$155:$CB$1048576,MATCH($A260,'Hoja de Trabajo para listado'!$BC$155:$BC$1048576,0),MATCH((CUADRO!H$4&amp;$E260),'Hoja de Trabajo para listado'!$BC$151:$CB$151,0)),0)+IFERROR(INDEX('Hoja de Trabajo para listado'!$DE$153:$DG$274,MATCH($A260,'Hoja de Trabajo para listado'!$DE$153:$DE$1048576,0),MATCH((CUADRO!H$4&amp;$E260),'Hoja de Trabajo para listado'!$DE$151:$DG$151,0)),0)+IFERROR(INDEX('Hoja de Trabajo para listado'!$CD$155:$DC$1048576,MATCH($A260,'Hoja de Trabajo para listado'!$CD$155:$CD$1048576,0),MATCH((CUADRO!H$4&amp;$E260),'Hoja de Trabajo para listado'!$CD$151:$DC$151,0)),0)</f>
        <v>0</v>
      </c>
      <c r="I260" s="243">
        <f ca="1">+IFERROR(INDEX('Hoja de Trabajo para listado'!$A$155:$Z$1048576,MATCH($A260,'Hoja de Trabajo para listado'!$A$155:$A$1048576,0),MATCH((CUADRO!I$4&amp;$E260),'Hoja de Trabajo para listado'!$A$151:$Z$151,0)),0)+IFERROR(INDEX('Hoja de Trabajo para listado'!$AB$155:$BA$1048576,MATCH($A260,'Hoja de Trabajo para listado'!$AB$155:$AB$1048576,0),MATCH((CUADRO!I$4&amp;$E260),'Hoja de Trabajo para listado'!$AB$151:$BA$151,0)),0)+IFERROR(INDEX('Hoja de Trabajo para listado'!$BC$155:$CB$1048576,MATCH($A260,'Hoja de Trabajo para listado'!$BC$155:$BC$1048576,0),MATCH((CUADRO!I$4&amp;$E260),'Hoja de Trabajo para listado'!$BC$151:$CB$151,0)),0)+IFERROR(INDEX('Hoja de Trabajo para listado'!$DE$153:$DG$274,MATCH($A260,'Hoja de Trabajo para listado'!$DE$153:$DE$1048576,0),MATCH((CUADRO!I$4&amp;$E260),'Hoja de Trabajo para listado'!$DE$151:$DG$151,0)),0)+IFERROR(INDEX('Hoja de Trabajo para listado'!$CD$155:$DC$1048576,MATCH($A260,'Hoja de Trabajo para listado'!$CD$155:$CD$1048576,0),MATCH((CUADRO!I$4&amp;$E260),'Hoja de Trabajo para listado'!$CD$151:$DC$151,0)),0)</f>
        <v>0</v>
      </c>
      <c r="J260" s="243">
        <f ca="1">+IFERROR(INDEX('Hoja de Trabajo para listado'!$A$155:$Z$1048576,MATCH($A260,'Hoja de Trabajo para listado'!$A$155:$A$1048576,0),MATCH((CUADRO!J$4&amp;$E260),'Hoja de Trabajo para listado'!$A$151:$Z$151,0)),0)+IFERROR(INDEX('Hoja de Trabajo para listado'!$AB$155:$BA$1048576,MATCH($A260,'Hoja de Trabajo para listado'!$AB$155:$AB$1048576,0),MATCH((CUADRO!J$4&amp;$E260),'Hoja de Trabajo para listado'!$AB$151:$BA$151,0)),0)+IFERROR(INDEX('Hoja de Trabajo para listado'!$BC$155:$CB$1048576,MATCH($A260,'Hoja de Trabajo para listado'!$BC$155:$BC$1048576,0),MATCH((CUADRO!J$4&amp;$E260),'Hoja de Trabajo para listado'!$BC$151:$CB$151,0)),0)+IFERROR(INDEX('Hoja de Trabajo para listado'!$DE$153:$DG$274,MATCH($A260,'Hoja de Trabajo para listado'!$DE$153:$DE$1048576,0),MATCH((CUADRO!J$4&amp;$E260),'Hoja de Trabajo para listado'!$DE$151:$DG$151,0)),0)+IFERROR(INDEX('Hoja de Trabajo para listado'!$CD$155:$DC$1048576,MATCH($A260,'Hoja de Trabajo para listado'!$CD$155:$CD$1048576,0),MATCH((CUADRO!J$4&amp;$E260),'Hoja de Trabajo para listado'!$CD$151:$DC$151,0)),0)</f>
        <v>0</v>
      </c>
      <c r="K260" s="243">
        <f ca="1">+IFERROR(INDEX('Hoja de Trabajo para listado'!$A$155:$Z$1048576,MATCH($A260,'Hoja de Trabajo para listado'!$A$155:$A$1048576,0),MATCH((CUADRO!K$4&amp;$E260),'Hoja de Trabajo para listado'!$A$151:$Z$151,0)),0)+IFERROR(INDEX('Hoja de Trabajo para listado'!$AB$155:$BA$1048576,MATCH($A260,'Hoja de Trabajo para listado'!$AB$155:$AB$1048576,0),MATCH((CUADRO!K$4&amp;$E260),'Hoja de Trabajo para listado'!$AB$151:$BA$151,0)),0)+IFERROR(INDEX('Hoja de Trabajo para listado'!$BC$155:$CB$1048576,MATCH($A260,'Hoja de Trabajo para listado'!$BC$155:$BC$1048576,0),MATCH((CUADRO!K$4&amp;$E260),'Hoja de Trabajo para listado'!$BC$151:$CB$151,0)),0)+IFERROR(INDEX('Hoja de Trabajo para listado'!$DE$153:$DG$274,MATCH($A260,'Hoja de Trabajo para listado'!$DE$153:$DE$1048576,0),MATCH((CUADRO!K$4&amp;$E260),'Hoja de Trabajo para listado'!$DE$151:$DG$151,0)),0)+IFERROR(INDEX('Hoja de Trabajo para listado'!$CD$155:$DC$1048576,MATCH($A260,'Hoja de Trabajo para listado'!$CD$155:$CD$1048576,0),MATCH((CUADRO!K$4&amp;$E260),'Hoja de Trabajo para listado'!$CD$151:$DC$151,0)),0)</f>
        <v>0</v>
      </c>
      <c r="L260" s="243">
        <f ca="1">+IFERROR(INDEX('Hoja de Trabajo para listado'!$A$155:$Z$1048576,MATCH($A260,'Hoja de Trabajo para listado'!$A$155:$A$1048576,0),MATCH((CUADRO!L$4&amp;$E260),'Hoja de Trabajo para listado'!$A$151:$Z$151,0)),0)+IFERROR(INDEX('Hoja de Trabajo para listado'!$AB$155:$BA$1048576,MATCH($A260,'Hoja de Trabajo para listado'!$AB$155:$AB$1048576,0),MATCH((CUADRO!L$4&amp;$E260),'Hoja de Trabajo para listado'!$AB$151:$BA$151,0)),0)+IFERROR(INDEX('Hoja de Trabajo para listado'!$BC$155:$CB$1048576,MATCH($A260,'Hoja de Trabajo para listado'!$BC$155:$BC$1048576,0),MATCH((CUADRO!L$4&amp;$E260),'Hoja de Trabajo para listado'!$BC$151:$CB$151,0)),0)+IFERROR(INDEX('Hoja de Trabajo para listado'!$DE$153:$DG$274,MATCH($A260,'Hoja de Trabajo para listado'!$DE$153:$DE$1048576,0),MATCH((CUADRO!L$4&amp;$E260),'Hoja de Trabajo para listado'!$DE$151:$DG$151,0)),0)+IFERROR(INDEX('Hoja de Trabajo para listado'!$CD$155:$DC$1048576,MATCH($A260,'Hoja de Trabajo para listado'!$CD$155:$CD$1048576,0),MATCH((CUADRO!L$4&amp;$E260),'Hoja de Trabajo para listado'!$CD$151:$DC$151,0)),0)</f>
        <v>0</v>
      </c>
      <c r="M260" s="243">
        <f ca="1">+IFERROR(INDEX('Hoja de Trabajo para listado'!$A$155:$Z$1048576,MATCH($A260,'Hoja de Trabajo para listado'!$A$155:$A$1048576,0),MATCH((CUADRO!M$4&amp;$E260),'Hoja de Trabajo para listado'!$A$151:$Z$151,0)),0)+IFERROR(INDEX('Hoja de Trabajo para listado'!$AB$155:$BA$1048576,MATCH($A260,'Hoja de Trabajo para listado'!$AB$155:$AB$1048576,0),MATCH((CUADRO!M$4&amp;$E260),'Hoja de Trabajo para listado'!$AB$151:$BA$151,0)),0)+IFERROR(INDEX('Hoja de Trabajo para listado'!$BC$155:$CB$1048576,MATCH($A260,'Hoja de Trabajo para listado'!$BC$155:$BC$1048576,0),MATCH((CUADRO!M$4&amp;$E260),'Hoja de Trabajo para listado'!$BC$151:$CB$151,0)),0)+IFERROR(INDEX('Hoja de Trabajo para listado'!$DE$153:$DG$274,MATCH($A260,'Hoja de Trabajo para listado'!$DE$153:$DE$1048576,0),MATCH((CUADRO!M$4&amp;$E260),'Hoja de Trabajo para listado'!$DE$151:$DG$151,0)),0)+IFERROR(INDEX('Hoja de Trabajo para listado'!$CD$155:$DC$1048576,MATCH($A260,'Hoja de Trabajo para listado'!$CD$155:$CD$1048576,0),MATCH((CUADRO!M$4&amp;$E260),'Hoja de Trabajo para listado'!$CD$151:$DC$151,0)),0)</f>
        <v>0</v>
      </c>
      <c r="N260" s="243">
        <f ca="1">+IFERROR(INDEX('Hoja de Trabajo para listado'!$A$155:$Z$1048576,MATCH($A260,'Hoja de Trabajo para listado'!$A$155:$A$1048576,0),MATCH((CUADRO!N$4&amp;$E260),'Hoja de Trabajo para listado'!$A$151:$Z$151,0)),0)+IFERROR(INDEX('Hoja de Trabajo para listado'!$AB$155:$BA$1048576,MATCH($A260,'Hoja de Trabajo para listado'!$AB$155:$AB$1048576,0),MATCH((CUADRO!N$4&amp;$E260),'Hoja de Trabajo para listado'!$AB$151:$BA$151,0)),0)+IFERROR(INDEX('Hoja de Trabajo para listado'!$BC$155:$CB$1048576,MATCH($A260,'Hoja de Trabajo para listado'!$BC$155:$BC$1048576,0),MATCH((CUADRO!N$4&amp;$E260),'Hoja de Trabajo para listado'!$BC$151:$CB$151,0)),0)+IFERROR(INDEX('Hoja de Trabajo para listado'!$DE$153:$DG$274,MATCH($A260,'Hoja de Trabajo para listado'!$DE$153:$DE$1048576,0),MATCH((CUADRO!N$4&amp;$E260),'Hoja de Trabajo para listado'!$DE$151:$DG$151,0)),0)+IFERROR(INDEX('Hoja de Trabajo para listado'!$CD$155:$DC$1048576,MATCH($A260,'Hoja de Trabajo para listado'!$CD$155:$CD$1048576,0),MATCH((CUADRO!N$4&amp;$E260),'Hoja de Trabajo para listado'!$CD$151:$DC$151,0)),0)</f>
        <v>0</v>
      </c>
      <c r="O260" s="243">
        <f ca="1">+IFERROR(INDEX('Hoja de Trabajo para listado'!$A$155:$Z$1048576,MATCH($A260,'Hoja de Trabajo para listado'!$A$155:$A$1048576,0),MATCH((CUADRO!O$4&amp;$E260),'Hoja de Trabajo para listado'!$A$151:$Z$151,0)),0)+IFERROR(INDEX('Hoja de Trabajo para listado'!$AB$155:$BA$1048576,MATCH($A260,'Hoja de Trabajo para listado'!$AB$155:$AB$1048576,0),MATCH((CUADRO!O$4&amp;$E260),'Hoja de Trabajo para listado'!$AB$151:$BA$151,0)),0)+IFERROR(INDEX('Hoja de Trabajo para listado'!$BC$155:$CB$1048576,MATCH($A260,'Hoja de Trabajo para listado'!$BC$155:$BC$1048576,0),MATCH((CUADRO!O$4&amp;$E260),'Hoja de Trabajo para listado'!$BC$151:$CB$151,0)),0)+IFERROR(INDEX('Hoja de Trabajo para listado'!$DE$153:$DG$274,MATCH($A260,'Hoja de Trabajo para listado'!$DE$153:$DE$1048576,0),MATCH((CUADRO!O$4&amp;$E260),'Hoja de Trabajo para listado'!$DE$151:$DG$151,0)),0)+IFERROR(INDEX('Hoja de Trabajo para listado'!$CD$155:$DC$1048576,MATCH($A260,'Hoja de Trabajo para listado'!$CD$155:$CD$1048576,0),MATCH((CUADRO!O$4&amp;$E260),'Hoja de Trabajo para listado'!$CD$151:$DC$151,0)),0)</f>
        <v>0</v>
      </c>
      <c r="P260" s="243">
        <f ca="1">+IFERROR(INDEX('Hoja de Trabajo para listado'!$A$155:$Z$1048576,MATCH($A260,'Hoja de Trabajo para listado'!$A$155:$A$1048576,0),MATCH((CUADRO!P$4&amp;$E260),'Hoja de Trabajo para listado'!$A$151:$Z$151,0)),0)+IFERROR(INDEX('Hoja de Trabajo para listado'!$AB$155:$BA$1048576,MATCH($A260,'Hoja de Trabajo para listado'!$AB$155:$AB$1048576,0),MATCH((CUADRO!P$4&amp;$E260),'Hoja de Trabajo para listado'!$AB$151:$BA$151,0)),0)+IFERROR(INDEX('Hoja de Trabajo para listado'!$BC$155:$CB$1048576,MATCH($A260,'Hoja de Trabajo para listado'!$BC$155:$BC$1048576,0),MATCH((CUADRO!P$4&amp;$E260),'Hoja de Trabajo para listado'!$BC$151:$CB$151,0)),0)+IFERROR(INDEX('Hoja de Trabajo para listado'!$DE$153:$DG$274,MATCH($A260,'Hoja de Trabajo para listado'!$DE$153:$DE$1048576,0),MATCH((CUADRO!P$4&amp;$E260),'Hoja de Trabajo para listado'!$DE$151:$DG$151,0)),0)+IFERROR(INDEX('Hoja de Trabajo para listado'!$CD$155:$DC$1048576,MATCH($A260,'Hoja de Trabajo para listado'!$CD$155:$CD$1048576,0),MATCH((CUADRO!P$4&amp;$E260),'Hoja de Trabajo para listado'!$CD$151:$DC$151,0)),0)</f>
        <v>0</v>
      </c>
      <c r="Q260" s="243">
        <f ca="1">+IFERROR(INDEX('Hoja de Trabajo para listado'!$A$155:$Z$1048576,MATCH($A260,'Hoja de Trabajo para listado'!$A$155:$A$1048576,0),MATCH((CUADRO!Q$4&amp;$E260),'Hoja de Trabajo para listado'!$A$151:$Z$151,0)),0)+IFERROR(INDEX('Hoja de Trabajo para listado'!$AB$155:$BA$1048576,MATCH($A260,'Hoja de Trabajo para listado'!$AB$155:$AB$1048576,0),MATCH((CUADRO!Q$4&amp;$E260),'Hoja de Trabajo para listado'!$AB$151:$BA$151,0)),0)+IFERROR(INDEX('Hoja de Trabajo para listado'!$BC$155:$CB$1048576,MATCH($A260,'Hoja de Trabajo para listado'!$BC$155:$BC$1048576,0),MATCH((CUADRO!Q$4&amp;$E260),'Hoja de Trabajo para listado'!$BC$151:$CB$151,0)),0)+IFERROR(INDEX('Hoja de Trabajo para listado'!$DE$153:$DG$274,MATCH($A260,'Hoja de Trabajo para listado'!$DE$153:$DE$1048576,0),MATCH((CUADRO!Q$4&amp;$E260),'Hoja de Trabajo para listado'!$DE$151:$DG$151,0)),0)+IFERROR(INDEX('Hoja de Trabajo para listado'!$CD$155:$DC$1048576,MATCH($A260,'Hoja de Trabajo para listado'!$CD$155:$CD$1048576,0),MATCH((CUADRO!Q$4&amp;$E260),'Hoja de Trabajo para listado'!$CD$151:$DC$151,0)),0)</f>
        <v>0</v>
      </c>
      <c r="R260" s="243">
        <f t="shared" ca="1" si="6"/>
        <v>0</v>
      </c>
      <c r="S260" s="243">
        <f ca="1">+R259+R260</f>
        <v>0</v>
      </c>
      <c r="T260" s="243">
        <f ca="1">+S260</f>
        <v>0</v>
      </c>
      <c r="U260" s="242">
        <f t="shared" si="7"/>
        <v>2</v>
      </c>
    </row>
    <row r="261" spans="1:21" ht="15" hidden="1" customHeight="1">
      <c r="A261" s="249">
        <v>371</v>
      </c>
      <c r="B261" s="381">
        <f>+A261</f>
        <v>371</v>
      </c>
      <c r="C261" s="245" t="str">
        <f>+VLOOKUP(A261,bd_lista!$A$3:$C$592,3,FALSE)</f>
        <v>Centro Internacional de la Quinua</v>
      </c>
      <c r="D261" s="383" t="str">
        <f>+C261</f>
        <v>Centro Internacional de la Quinua</v>
      </c>
      <c r="E261" s="245" t="s">
        <v>683</v>
      </c>
      <c r="F261" s="241">
        <f ca="1">+IFERROR(INDEX('Hoja de Trabajo para listado'!$A$155:$Z$1048576,MATCH($A261,'Hoja de Trabajo para listado'!$A$155:$A$1048576,0),MATCH((CUADRO!F$4&amp;$E261),'Hoja de Trabajo para listado'!$A$151:$Z$151,0)),0)+IFERROR(INDEX('Hoja de Trabajo para listado'!$AB$155:$BA$1048576,MATCH($A261,'Hoja de Trabajo para listado'!$AB$155:$AB$1048576,0),MATCH((CUADRO!F$4&amp;$E261),'Hoja de Trabajo para listado'!$AB$151:$BA$151,0)),0)+IFERROR(INDEX('Hoja de Trabajo para listado'!$BC$155:$CB$1048576,MATCH($A261,'Hoja de Trabajo para listado'!$BC$155:$BC$1048576,0),MATCH((CUADRO!F$4&amp;$E261),'Hoja de Trabajo para listado'!$BC$151:$CB$151,0)),0)+IFERROR(INDEX('Hoja de Trabajo para listado'!$DE$153:$DG$274,MATCH($A261,'Hoja de Trabajo para listado'!$DE$153:$DE$1048576,0),MATCH((CUADRO!F$4&amp;$E261),'Hoja de Trabajo para listado'!$DE$151:$DG$151,0)),0)+IFERROR(INDEX('Hoja de Trabajo para listado'!$CD$155:$DC$1048576,MATCH($A261,'Hoja de Trabajo para listado'!$CD$155:$CD$1048576,0),MATCH((CUADRO!F$4&amp;$E261),'Hoja de Trabajo para listado'!$CD$151:$DC$151,0)),0)</f>
        <v>0</v>
      </c>
      <c r="G261" s="241">
        <f ca="1">+IFERROR(INDEX('Hoja de Trabajo para listado'!$A$155:$Z$1048576,MATCH($A261,'Hoja de Trabajo para listado'!$A$155:$A$1048576,0),MATCH((CUADRO!G$4&amp;$E261),'Hoja de Trabajo para listado'!$A$151:$Z$151,0)),0)+IFERROR(INDEX('Hoja de Trabajo para listado'!$AB$155:$BA$1048576,MATCH($A261,'Hoja de Trabajo para listado'!$AB$155:$AB$1048576,0),MATCH((CUADRO!G$4&amp;$E261),'Hoja de Trabajo para listado'!$AB$151:$BA$151,0)),0)+IFERROR(INDEX('Hoja de Trabajo para listado'!$BC$155:$CB$1048576,MATCH($A261,'Hoja de Trabajo para listado'!$BC$155:$BC$1048576,0),MATCH((CUADRO!G$4&amp;$E261),'Hoja de Trabajo para listado'!$BC$151:$CB$151,0)),0)+IFERROR(INDEX('Hoja de Trabajo para listado'!$DE$153:$DG$274,MATCH($A261,'Hoja de Trabajo para listado'!$DE$153:$DE$1048576,0),MATCH((CUADRO!G$4&amp;$E261),'Hoja de Trabajo para listado'!$DE$151:$DG$151,0)),0)+IFERROR(INDEX('Hoja de Trabajo para listado'!$CD$155:$DC$1048576,MATCH($A261,'Hoja de Trabajo para listado'!$CD$155:$CD$1048576,0),MATCH((CUADRO!G$4&amp;$E261),'Hoja de Trabajo para listado'!$CD$151:$DC$151,0)),0)</f>
        <v>0</v>
      </c>
      <c r="H261" s="241">
        <f ca="1">+IFERROR(INDEX('Hoja de Trabajo para listado'!$A$155:$Z$1048576,MATCH($A261,'Hoja de Trabajo para listado'!$A$155:$A$1048576,0),MATCH((CUADRO!H$4&amp;$E261),'Hoja de Trabajo para listado'!$A$151:$Z$151,0)),0)+IFERROR(INDEX('Hoja de Trabajo para listado'!$AB$155:$BA$1048576,MATCH($A261,'Hoja de Trabajo para listado'!$AB$155:$AB$1048576,0),MATCH((CUADRO!H$4&amp;$E261),'Hoja de Trabajo para listado'!$AB$151:$BA$151,0)),0)+IFERROR(INDEX('Hoja de Trabajo para listado'!$BC$155:$CB$1048576,MATCH($A261,'Hoja de Trabajo para listado'!$BC$155:$BC$1048576,0),MATCH((CUADRO!H$4&amp;$E261),'Hoja de Trabajo para listado'!$BC$151:$CB$151,0)),0)+IFERROR(INDEX('Hoja de Trabajo para listado'!$DE$153:$DG$274,MATCH($A261,'Hoja de Trabajo para listado'!$DE$153:$DE$1048576,0),MATCH((CUADRO!H$4&amp;$E261),'Hoja de Trabajo para listado'!$DE$151:$DG$151,0)),0)+IFERROR(INDEX('Hoja de Trabajo para listado'!$CD$155:$DC$1048576,MATCH($A261,'Hoja de Trabajo para listado'!$CD$155:$CD$1048576,0),MATCH((CUADRO!H$4&amp;$E261),'Hoja de Trabajo para listado'!$CD$151:$DC$151,0)),0)</f>
        <v>0</v>
      </c>
      <c r="I261" s="241">
        <f ca="1">+IFERROR(INDEX('Hoja de Trabajo para listado'!$A$155:$Z$1048576,MATCH($A261,'Hoja de Trabajo para listado'!$A$155:$A$1048576,0),MATCH((CUADRO!I$4&amp;$E261),'Hoja de Trabajo para listado'!$A$151:$Z$151,0)),0)+IFERROR(INDEX('Hoja de Trabajo para listado'!$AB$155:$BA$1048576,MATCH($A261,'Hoja de Trabajo para listado'!$AB$155:$AB$1048576,0),MATCH((CUADRO!I$4&amp;$E261),'Hoja de Trabajo para listado'!$AB$151:$BA$151,0)),0)+IFERROR(INDEX('Hoja de Trabajo para listado'!$BC$155:$CB$1048576,MATCH($A261,'Hoja de Trabajo para listado'!$BC$155:$BC$1048576,0),MATCH((CUADRO!I$4&amp;$E261),'Hoja de Trabajo para listado'!$BC$151:$CB$151,0)),0)+IFERROR(INDEX('Hoja de Trabajo para listado'!$DE$153:$DG$274,MATCH($A261,'Hoja de Trabajo para listado'!$DE$153:$DE$1048576,0),MATCH((CUADRO!I$4&amp;$E261),'Hoja de Trabajo para listado'!$DE$151:$DG$151,0)),0)+IFERROR(INDEX('Hoja de Trabajo para listado'!$CD$155:$DC$1048576,MATCH($A261,'Hoja de Trabajo para listado'!$CD$155:$CD$1048576,0),MATCH((CUADRO!I$4&amp;$E261),'Hoja de Trabajo para listado'!$CD$151:$DC$151,0)),0)</f>
        <v>0</v>
      </c>
      <c r="J261" s="241">
        <f ca="1">+IFERROR(INDEX('Hoja de Trabajo para listado'!$A$155:$Z$1048576,MATCH($A261,'Hoja de Trabajo para listado'!$A$155:$A$1048576,0),MATCH((CUADRO!J$4&amp;$E261),'Hoja de Trabajo para listado'!$A$151:$Z$151,0)),0)+IFERROR(INDEX('Hoja de Trabajo para listado'!$AB$155:$BA$1048576,MATCH($A261,'Hoja de Trabajo para listado'!$AB$155:$AB$1048576,0),MATCH((CUADRO!J$4&amp;$E261),'Hoja de Trabajo para listado'!$AB$151:$BA$151,0)),0)+IFERROR(INDEX('Hoja de Trabajo para listado'!$BC$155:$CB$1048576,MATCH($A261,'Hoja de Trabajo para listado'!$BC$155:$BC$1048576,0),MATCH((CUADRO!J$4&amp;$E261),'Hoja de Trabajo para listado'!$BC$151:$CB$151,0)),0)+IFERROR(INDEX('Hoja de Trabajo para listado'!$DE$153:$DG$274,MATCH($A261,'Hoja de Trabajo para listado'!$DE$153:$DE$1048576,0),MATCH((CUADRO!J$4&amp;$E261),'Hoja de Trabajo para listado'!$DE$151:$DG$151,0)),0)+IFERROR(INDEX('Hoja de Trabajo para listado'!$CD$155:$DC$1048576,MATCH($A261,'Hoja de Trabajo para listado'!$CD$155:$CD$1048576,0),MATCH((CUADRO!J$4&amp;$E261),'Hoja de Trabajo para listado'!$CD$151:$DC$151,0)),0)</f>
        <v>0</v>
      </c>
      <c r="K261" s="241">
        <f ca="1">+IFERROR(INDEX('Hoja de Trabajo para listado'!$A$155:$Z$1048576,MATCH($A261,'Hoja de Trabajo para listado'!$A$155:$A$1048576,0),MATCH((CUADRO!K$4&amp;$E261),'Hoja de Trabajo para listado'!$A$151:$Z$151,0)),0)+IFERROR(INDEX('Hoja de Trabajo para listado'!$AB$155:$BA$1048576,MATCH($A261,'Hoja de Trabajo para listado'!$AB$155:$AB$1048576,0),MATCH((CUADRO!K$4&amp;$E261),'Hoja de Trabajo para listado'!$AB$151:$BA$151,0)),0)+IFERROR(INDEX('Hoja de Trabajo para listado'!$BC$155:$CB$1048576,MATCH($A261,'Hoja de Trabajo para listado'!$BC$155:$BC$1048576,0),MATCH((CUADRO!K$4&amp;$E261),'Hoja de Trabajo para listado'!$BC$151:$CB$151,0)),0)+IFERROR(INDEX('Hoja de Trabajo para listado'!$DE$153:$DG$274,MATCH($A261,'Hoja de Trabajo para listado'!$DE$153:$DE$1048576,0),MATCH((CUADRO!K$4&amp;$E261),'Hoja de Trabajo para listado'!$DE$151:$DG$151,0)),0)+IFERROR(INDEX('Hoja de Trabajo para listado'!$CD$155:$DC$1048576,MATCH($A261,'Hoja de Trabajo para listado'!$CD$155:$CD$1048576,0),MATCH((CUADRO!K$4&amp;$E261),'Hoja de Trabajo para listado'!$CD$151:$DC$151,0)),0)</f>
        <v>0</v>
      </c>
      <c r="L261" s="241">
        <f ca="1">+IFERROR(INDEX('Hoja de Trabajo para listado'!$A$155:$Z$1048576,MATCH($A261,'Hoja de Trabajo para listado'!$A$155:$A$1048576,0),MATCH((CUADRO!L$4&amp;$E261),'Hoja de Trabajo para listado'!$A$151:$Z$151,0)),0)+IFERROR(INDEX('Hoja de Trabajo para listado'!$AB$155:$BA$1048576,MATCH($A261,'Hoja de Trabajo para listado'!$AB$155:$AB$1048576,0),MATCH((CUADRO!L$4&amp;$E261),'Hoja de Trabajo para listado'!$AB$151:$BA$151,0)),0)+IFERROR(INDEX('Hoja de Trabajo para listado'!$BC$155:$CB$1048576,MATCH($A261,'Hoja de Trabajo para listado'!$BC$155:$BC$1048576,0),MATCH((CUADRO!L$4&amp;$E261),'Hoja de Trabajo para listado'!$BC$151:$CB$151,0)),0)+IFERROR(INDEX('Hoja de Trabajo para listado'!$DE$153:$DG$274,MATCH($A261,'Hoja de Trabajo para listado'!$DE$153:$DE$1048576,0),MATCH((CUADRO!L$4&amp;$E261),'Hoja de Trabajo para listado'!$DE$151:$DG$151,0)),0)+IFERROR(INDEX('Hoja de Trabajo para listado'!$CD$155:$DC$1048576,MATCH($A261,'Hoja de Trabajo para listado'!$CD$155:$CD$1048576,0),MATCH((CUADRO!L$4&amp;$E261),'Hoja de Trabajo para listado'!$CD$151:$DC$151,0)),0)</f>
        <v>0</v>
      </c>
      <c r="M261" s="241">
        <f ca="1">+IFERROR(INDEX('Hoja de Trabajo para listado'!$A$155:$Z$1048576,MATCH($A261,'Hoja de Trabajo para listado'!$A$155:$A$1048576,0),MATCH((CUADRO!M$4&amp;$E261),'Hoja de Trabajo para listado'!$A$151:$Z$151,0)),0)+IFERROR(INDEX('Hoja de Trabajo para listado'!$AB$155:$BA$1048576,MATCH($A261,'Hoja de Trabajo para listado'!$AB$155:$AB$1048576,0),MATCH((CUADRO!M$4&amp;$E261),'Hoja de Trabajo para listado'!$AB$151:$BA$151,0)),0)+IFERROR(INDEX('Hoja de Trabajo para listado'!$BC$155:$CB$1048576,MATCH($A261,'Hoja de Trabajo para listado'!$BC$155:$BC$1048576,0),MATCH((CUADRO!M$4&amp;$E261),'Hoja de Trabajo para listado'!$BC$151:$CB$151,0)),0)+IFERROR(INDEX('Hoja de Trabajo para listado'!$DE$153:$DG$274,MATCH($A261,'Hoja de Trabajo para listado'!$DE$153:$DE$1048576,0),MATCH((CUADRO!M$4&amp;$E261),'Hoja de Trabajo para listado'!$DE$151:$DG$151,0)),0)+IFERROR(INDEX('Hoja de Trabajo para listado'!$CD$155:$DC$1048576,MATCH($A261,'Hoja de Trabajo para listado'!$CD$155:$CD$1048576,0),MATCH((CUADRO!M$4&amp;$E261),'Hoja de Trabajo para listado'!$CD$151:$DC$151,0)),0)</f>
        <v>0</v>
      </c>
      <c r="N261" s="241">
        <f ca="1">+IFERROR(INDEX('Hoja de Trabajo para listado'!$A$155:$Z$1048576,MATCH($A261,'Hoja de Trabajo para listado'!$A$155:$A$1048576,0),MATCH((CUADRO!N$4&amp;$E261),'Hoja de Trabajo para listado'!$A$151:$Z$151,0)),0)+IFERROR(INDEX('Hoja de Trabajo para listado'!$AB$155:$BA$1048576,MATCH($A261,'Hoja de Trabajo para listado'!$AB$155:$AB$1048576,0),MATCH((CUADRO!N$4&amp;$E261),'Hoja de Trabajo para listado'!$AB$151:$BA$151,0)),0)+IFERROR(INDEX('Hoja de Trabajo para listado'!$BC$155:$CB$1048576,MATCH($A261,'Hoja de Trabajo para listado'!$BC$155:$BC$1048576,0),MATCH((CUADRO!N$4&amp;$E261),'Hoja de Trabajo para listado'!$BC$151:$CB$151,0)),0)+IFERROR(INDEX('Hoja de Trabajo para listado'!$DE$153:$DG$274,MATCH($A261,'Hoja de Trabajo para listado'!$DE$153:$DE$1048576,0),MATCH((CUADRO!N$4&amp;$E261),'Hoja de Trabajo para listado'!$DE$151:$DG$151,0)),0)+IFERROR(INDEX('Hoja de Trabajo para listado'!$CD$155:$DC$1048576,MATCH($A261,'Hoja de Trabajo para listado'!$CD$155:$CD$1048576,0),MATCH((CUADRO!N$4&amp;$E261),'Hoja de Trabajo para listado'!$CD$151:$DC$151,0)),0)</f>
        <v>0</v>
      </c>
      <c r="O261" s="241">
        <f ca="1">+IFERROR(INDEX('Hoja de Trabajo para listado'!$A$155:$Z$1048576,MATCH($A261,'Hoja de Trabajo para listado'!$A$155:$A$1048576,0),MATCH((CUADRO!O$4&amp;$E261),'Hoja de Trabajo para listado'!$A$151:$Z$151,0)),0)+IFERROR(INDEX('Hoja de Trabajo para listado'!$AB$155:$BA$1048576,MATCH($A261,'Hoja de Trabajo para listado'!$AB$155:$AB$1048576,0),MATCH((CUADRO!O$4&amp;$E261),'Hoja de Trabajo para listado'!$AB$151:$BA$151,0)),0)+IFERROR(INDEX('Hoja de Trabajo para listado'!$BC$155:$CB$1048576,MATCH($A261,'Hoja de Trabajo para listado'!$BC$155:$BC$1048576,0),MATCH((CUADRO!O$4&amp;$E261),'Hoja de Trabajo para listado'!$BC$151:$CB$151,0)),0)+IFERROR(INDEX('Hoja de Trabajo para listado'!$DE$153:$DG$274,MATCH($A261,'Hoja de Trabajo para listado'!$DE$153:$DE$1048576,0),MATCH((CUADRO!O$4&amp;$E261),'Hoja de Trabajo para listado'!$DE$151:$DG$151,0)),0)+IFERROR(INDEX('Hoja de Trabajo para listado'!$CD$155:$DC$1048576,MATCH($A261,'Hoja de Trabajo para listado'!$CD$155:$CD$1048576,0),MATCH((CUADRO!O$4&amp;$E261),'Hoja de Trabajo para listado'!$CD$151:$DC$151,0)),0)</f>
        <v>0</v>
      </c>
      <c r="P261" s="241">
        <f ca="1">+IFERROR(INDEX('Hoja de Trabajo para listado'!$A$155:$Z$1048576,MATCH($A261,'Hoja de Trabajo para listado'!$A$155:$A$1048576,0),MATCH((CUADRO!P$4&amp;$E261),'Hoja de Trabajo para listado'!$A$151:$Z$151,0)),0)+IFERROR(INDEX('Hoja de Trabajo para listado'!$AB$155:$BA$1048576,MATCH($A261,'Hoja de Trabajo para listado'!$AB$155:$AB$1048576,0),MATCH((CUADRO!P$4&amp;$E261),'Hoja de Trabajo para listado'!$AB$151:$BA$151,0)),0)+IFERROR(INDEX('Hoja de Trabajo para listado'!$BC$155:$CB$1048576,MATCH($A261,'Hoja de Trabajo para listado'!$BC$155:$BC$1048576,0),MATCH((CUADRO!P$4&amp;$E261),'Hoja de Trabajo para listado'!$BC$151:$CB$151,0)),0)+IFERROR(INDEX('Hoja de Trabajo para listado'!$DE$153:$DG$274,MATCH($A261,'Hoja de Trabajo para listado'!$DE$153:$DE$1048576,0),MATCH((CUADRO!P$4&amp;$E261),'Hoja de Trabajo para listado'!$DE$151:$DG$151,0)),0)+IFERROR(INDEX('Hoja de Trabajo para listado'!$CD$155:$DC$1048576,MATCH($A261,'Hoja de Trabajo para listado'!$CD$155:$CD$1048576,0),MATCH((CUADRO!P$4&amp;$E261),'Hoja de Trabajo para listado'!$CD$151:$DC$151,0)),0)</f>
        <v>0</v>
      </c>
      <c r="Q261" s="241">
        <f ca="1">+IFERROR(INDEX('Hoja de Trabajo para listado'!$A$155:$Z$1048576,MATCH($A261,'Hoja de Trabajo para listado'!$A$155:$A$1048576,0),MATCH((CUADRO!Q$4&amp;$E261),'Hoja de Trabajo para listado'!$A$151:$Z$151,0)),0)+IFERROR(INDEX('Hoja de Trabajo para listado'!$AB$155:$BA$1048576,MATCH($A261,'Hoja de Trabajo para listado'!$AB$155:$AB$1048576,0),MATCH((CUADRO!Q$4&amp;$E261),'Hoja de Trabajo para listado'!$AB$151:$BA$151,0)),0)+IFERROR(INDEX('Hoja de Trabajo para listado'!$BC$155:$CB$1048576,MATCH($A261,'Hoja de Trabajo para listado'!$BC$155:$BC$1048576,0),MATCH((CUADRO!Q$4&amp;$E261),'Hoja de Trabajo para listado'!$BC$151:$CB$151,0)),0)+IFERROR(INDEX('Hoja de Trabajo para listado'!$DE$153:$DG$274,MATCH($A261,'Hoja de Trabajo para listado'!$DE$153:$DE$1048576,0),MATCH((CUADRO!Q$4&amp;$E261),'Hoja de Trabajo para listado'!$DE$151:$DG$151,0)),0)+IFERROR(INDEX('Hoja de Trabajo para listado'!$CD$155:$DC$1048576,MATCH($A261,'Hoja de Trabajo para listado'!$CD$155:$CD$1048576,0),MATCH((CUADRO!Q$4&amp;$E261),'Hoja de Trabajo para listado'!$CD$151:$DC$151,0)),0)</f>
        <v>0</v>
      </c>
      <c r="R261" s="241">
        <f t="shared" ref="R261:R326" ca="1" si="8">+SUM(F261:Q261)</f>
        <v>0</v>
      </c>
      <c r="S261" s="241"/>
      <c r="T261" s="241">
        <f ca="1">+T262</f>
        <v>0</v>
      </c>
      <c r="U261" s="240">
        <f t="shared" ref="U261:U326" si="9">+IF(E261="Débitos",1,2)</f>
        <v>1</v>
      </c>
    </row>
    <row r="262" spans="1:21" ht="15" hidden="1" customHeight="1">
      <c r="A262" s="32">
        <v>371</v>
      </c>
      <c r="B262" s="382"/>
      <c r="C262" s="305" t="str">
        <f>+VLOOKUP(A262,bd_lista!$A$3:$C$592,3,FALSE)</f>
        <v>Centro Internacional de la Quinua</v>
      </c>
      <c r="D262" s="384"/>
      <c r="E262" s="305" t="s">
        <v>684</v>
      </c>
      <c r="F262" s="243">
        <f ca="1">+IFERROR(INDEX('Hoja de Trabajo para listado'!$A$155:$Z$1048576,MATCH($A262,'Hoja de Trabajo para listado'!$A$155:$A$1048576,0),MATCH((CUADRO!F$4&amp;$E262),'Hoja de Trabajo para listado'!$A$151:$Z$151,0)),0)+IFERROR(INDEX('Hoja de Trabajo para listado'!$AB$155:$BA$1048576,MATCH($A262,'Hoja de Trabajo para listado'!$AB$155:$AB$1048576,0),MATCH((CUADRO!F$4&amp;$E262),'Hoja de Trabajo para listado'!$AB$151:$BA$151,0)),0)+IFERROR(INDEX('Hoja de Trabajo para listado'!$BC$155:$CB$1048576,MATCH($A262,'Hoja de Trabajo para listado'!$BC$155:$BC$1048576,0),MATCH((CUADRO!F$4&amp;$E262),'Hoja de Trabajo para listado'!$BC$151:$CB$151,0)),0)+IFERROR(INDEX('Hoja de Trabajo para listado'!$DE$153:$DG$274,MATCH($A262,'Hoja de Trabajo para listado'!$DE$153:$DE$1048576,0),MATCH((CUADRO!F$4&amp;$E262),'Hoja de Trabajo para listado'!$DE$151:$DG$151,0)),0)+IFERROR(INDEX('Hoja de Trabajo para listado'!$CD$155:$DC$1048576,MATCH($A262,'Hoja de Trabajo para listado'!$CD$155:$CD$1048576,0),MATCH((CUADRO!F$4&amp;$E262),'Hoja de Trabajo para listado'!$CD$151:$DC$151,0)),0)</f>
        <v>0</v>
      </c>
      <c r="G262" s="243">
        <f ca="1">+IFERROR(INDEX('Hoja de Trabajo para listado'!$A$155:$Z$1048576,MATCH($A262,'Hoja de Trabajo para listado'!$A$155:$A$1048576,0),MATCH((CUADRO!G$4&amp;$E262),'Hoja de Trabajo para listado'!$A$151:$Z$151,0)),0)+IFERROR(INDEX('Hoja de Trabajo para listado'!$AB$155:$BA$1048576,MATCH($A262,'Hoja de Trabajo para listado'!$AB$155:$AB$1048576,0),MATCH((CUADRO!G$4&amp;$E262),'Hoja de Trabajo para listado'!$AB$151:$BA$151,0)),0)+IFERROR(INDEX('Hoja de Trabajo para listado'!$BC$155:$CB$1048576,MATCH($A262,'Hoja de Trabajo para listado'!$BC$155:$BC$1048576,0),MATCH((CUADRO!G$4&amp;$E262),'Hoja de Trabajo para listado'!$BC$151:$CB$151,0)),0)+IFERROR(INDEX('Hoja de Trabajo para listado'!$DE$153:$DG$274,MATCH($A262,'Hoja de Trabajo para listado'!$DE$153:$DE$1048576,0),MATCH((CUADRO!G$4&amp;$E262),'Hoja de Trabajo para listado'!$DE$151:$DG$151,0)),0)+IFERROR(INDEX('Hoja de Trabajo para listado'!$CD$155:$DC$1048576,MATCH($A262,'Hoja de Trabajo para listado'!$CD$155:$CD$1048576,0),MATCH((CUADRO!G$4&amp;$E262),'Hoja de Trabajo para listado'!$CD$151:$DC$151,0)),0)</f>
        <v>0</v>
      </c>
      <c r="H262" s="243">
        <f ca="1">+IFERROR(INDEX('Hoja de Trabajo para listado'!$A$155:$Z$1048576,MATCH($A262,'Hoja de Trabajo para listado'!$A$155:$A$1048576,0),MATCH((CUADRO!H$4&amp;$E262),'Hoja de Trabajo para listado'!$A$151:$Z$151,0)),0)+IFERROR(INDEX('Hoja de Trabajo para listado'!$AB$155:$BA$1048576,MATCH($A262,'Hoja de Trabajo para listado'!$AB$155:$AB$1048576,0),MATCH((CUADRO!H$4&amp;$E262),'Hoja de Trabajo para listado'!$AB$151:$BA$151,0)),0)+IFERROR(INDEX('Hoja de Trabajo para listado'!$BC$155:$CB$1048576,MATCH($A262,'Hoja de Trabajo para listado'!$BC$155:$BC$1048576,0),MATCH((CUADRO!H$4&amp;$E262),'Hoja de Trabajo para listado'!$BC$151:$CB$151,0)),0)+IFERROR(INDEX('Hoja de Trabajo para listado'!$DE$153:$DG$274,MATCH($A262,'Hoja de Trabajo para listado'!$DE$153:$DE$1048576,0),MATCH((CUADRO!H$4&amp;$E262),'Hoja de Trabajo para listado'!$DE$151:$DG$151,0)),0)+IFERROR(INDEX('Hoja de Trabajo para listado'!$CD$155:$DC$1048576,MATCH($A262,'Hoja de Trabajo para listado'!$CD$155:$CD$1048576,0),MATCH((CUADRO!H$4&amp;$E262),'Hoja de Trabajo para listado'!$CD$151:$DC$151,0)),0)</f>
        <v>0</v>
      </c>
      <c r="I262" s="243">
        <f ca="1">+IFERROR(INDEX('Hoja de Trabajo para listado'!$A$155:$Z$1048576,MATCH($A262,'Hoja de Trabajo para listado'!$A$155:$A$1048576,0),MATCH((CUADRO!I$4&amp;$E262),'Hoja de Trabajo para listado'!$A$151:$Z$151,0)),0)+IFERROR(INDEX('Hoja de Trabajo para listado'!$AB$155:$BA$1048576,MATCH($A262,'Hoja de Trabajo para listado'!$AB$155:$AB$1048576,0),MATCH((CUADRO!I$4&amp;$E262),'Hoja de Trabajo para listado'!$AB$151:$BA$151,0)),0)+IFERROR(INDEX('Hoja de Trabajo para listado'!$BC$155:$CB$1048576,MATCH($A262,'Hoja de Trabajo para listado'!$BC$155:$BC$1048576,0),MATCH((CUADRO!I$4&amp;$E262),'Hoja de Trabajo para listado'!$BC$151:$CB$151,0)),0)+IFERROR(INDEX('Hoja de Trabajo para listado'!$DE$153:$DG$274,MATCH($A262,'Hoja de Trabajo para listado'!$DE$153:$DE$1048576,0),MATCH((CUADRO!I$4&amp;$E262),'Hoja de Trabajo para listado'!$DE$151:$DG$151,0)),0)+IFERROR(INDEX('Hoja de Trabajo para listado'!$CD$155:$DC$1048576,MATCH($A262,'Hoja de Trabajo para listado'!$CD$155:$CD$1048576,0),MATCH((CUADRO!I$4&amp;$E262),'Hoja de Trabajo para listado'!$CD$151:$DC$151,0)),0)</f>
        <v>0</v>
      </c>
      <c r="J262" s="243">
        <f ca="1">+IFERROR(INDEX('Hoja de Trabajo para listado'!$A$155:$Z$1048576,MATCH($A262,'Hoja de Trabajo para listado'!$A$155:$A$1048576,0),MATCH((CUADRO!J$4&amp;$E262),'Hoja de Trabajo para listado'!$A$151:$Z$151,0)),0)+IFERROR(INDEX('Hoja de Trabajo para listado'!$AB$155:$BA$1048576,MATCH($A262,'Hoja de Trabajo para listado'!$AB$155:$AB$1048576,0),MATCH((CUADRO!J$4&amp;$E262),'Hoja de Trabajo para listado'!$AB$151:$BA$151,0)),0)+IFERROR(INDEX('Hoja de Trabajo para listado'!$BC$155:$CB$1048576,MATCH($A262,'Hoja de Trabajo para listado'!$BC$155:$BC$1048576,0),MATCH((CUADRO!J$4&amp;$E262),'Hoja de Trabajo para listado'!$BC$151:$CB$151,0)),0)+IFERROR(INDEX('Hoja de Trabajo para listado'!$DE$153:$DG$274,MATCH($A262,'Hoja de Trabajo para listado'!$DE$153:$DE$1048576,0),MATCH((CUADRO!J$4&amp;$E262),'Hoja de Trabajo para listado'!$DE$151:$DG$151,0)),0)+IFERROR(INDEX('Hoja de Trabajo para listado'!$CD$155:$DC$1048576,MATCH($A262,'Hoja de Trabajo para listado'!$CD$155:$CD$1048576,0),MATCH((CUADRO!J$4&amp;$E262),'Hoja de Trabajo para listado'!$CD$151:$DC$151,0)),0)</f>
        <v>0</v>
      </c>
      <c r="K262" s="243">
        <f ca="1">+IFERROR(INDEX('Hoja de Trabajo para listado'!$A$155:$Z$1048576,MATCH($A262,'Hoja de Trabajo para listado'!$A$155:$A$1048576,0),MATCH((CUADRO!K$4&amp;$E262),'Hoja de Trabajo para listado'!$A$151:$Z$151,0)),0)+IFERROR(INDEX('Hoja de Trabajo para listado'!$AB$155:$BA$1048576,MATCH($A262,'Hoja de Trabajo para listado'!$AB$155:$AB$1048576,0),MATCH((CUADRO!K$4&amp;$E262),'Hoja de Trabajo para listado'!$AB$151:$BA$151,0)),0)+IFERROR(INDEX('Hoja de Trabajo para listado'!$BC$155:$CB$1048576,MATCH($A262,'Hoja de Trabajo para listado'!$BC$155:$BC$1048576,0),MATCH((CUADRO!K$4&amp;$E262),'Hoja de Trabajo para listado'!$BC$151:$CB$151,0)),0)+IFERROR(INDEX('Hoja de Trabajo para listado'!$DE$153:$DG$274,MATCH($A262,'Hoja de Trabajo para listado'!$DE$153:$DE$1048576,0),MATCH((CUADRO!K$4&amp;$E262),'Hoja de Trabajo para listado'!$DE$151:$DG$151,0)),0)+IFERROR(INDEX('Hoja de Trabajo para listado'!$CD$155:$DC$1048576,MATCH($A262,'Hoja de Trabajo para listado'!$CD$155:$CD$1048576,0),MATCH((CUADRO!K$4&amp;$E262),'Hoja de Trabajo para listado'!$CD$151:$DC$151,0)),0)</f>
        <v>0</v>
      </c>
      <c r="L262" s="243">
        <f ca="1">+IFERROR(INDEX('Hoja de Trabajo para listado'!$A$155:$Z$1048576,MATCH($A262,'Hoja de Trabajo para listado'!$A$155:$A$1048576,0),MATCH((CUADRO!L$4&amp;$E262),'Hoja de Trabajo para listado'!$A$151:$Z$151,0)),0)+IFERROR(INDEX('Hoja de Trabajo para listado'!$AB$155:$BA$1048576,MATCH($A262,'Hoja de Trabajo para listado'!$AB$155:$AB$1048576,0),MATCH((CUADRO!L$4&amp;$E262),'Hoja de Trabajo para listado'!$AB$151:$BA$151,0)),0)+IFERROR(INDEX('Hoja de Trabajo para listado'!$BC$155:$CB$1048576,MATCH($A262,'Hoja de Trabajo para listado'!$BC$155:$BC$1048576,0),MATCH((CUADRO!L$4&amp;$E262),'Hoja de Trabajo para listado'!$BC$151:$CB$151,0)),0)+IFERROR(INDEX('Hoja de Trabajo para listado'!$DE$153:$DG$274,MATCH($A262,'Hoja de Trabajo para listado'!$DE$153:$DE$1048576,0),MATCH((CUADRO!L$4&amp;$E262),'Hoja de Trabajo para listado'!$DE$151:$DG$151,0)),0)+IFERROR(INDEX('Hoja de Trabajo para listado'!$CD$155:$DC$1048576,MATCH($A262,'Hoja de Trabajo para listado'!$CD$155:$CD$1048576,0),MATCH((CUADRO!L$4&amp;$E262),'Hoja de Trabajo para listado'!$CD$151:$DC$151,0)),0)</f>
        <v>0</v>
      </c>
      <c r="M262" s="243">
        <f ca="1">+IFERROR(INDEX('Hoja de Trabajo para listado'!$A$155:$Z$1048576,MATCH($A262,'Hoja de Trabajo para listado'!$A$155:$A$1048576,0),MATCH((CUADRO!M$4&amp;$E262),'Hoja de Trabajo para listado'!$A$151:$Z$151,0)),0)+IFERROR(INDEX('Hoja de Trabajo para listado'!$AB$155:$BA$1048576,MATCH($A262,'Hoja de Trabajo para listado'!$AB$155:$AB$1048576,0),MATCH((CUADRO!M$4&amp;$E262),'Hoja de Trabajo para listado'!$AB$151:$BA$151,0)),0)+IFERROR(INDEX('Hoja de Trabajo para listado'!$BC$155:$CB$1048576,MATCH($A262,'Hoja de Trabajo para listado'!$BC$155:$BC$1048576,0),MATCH((CUADRO!M$4&amp;$E262),'Hoja de Trabajo para listado'!$BC$151:$CB$151,0)),0)+IFERROR(INDEX('Hoja de Trabajo para listado'!$DE$153:$DG$274,MATCH($A262,'Hoja de Trabajo para listado'!$DE$153:$DE$1048576,0),MATCH((CUADRO!M$4&amp;$E262),'Hoja de Trabajo para listado'!$DE$151:$DG$151,0)),0)+IFERROR(INDEX('Hoja de Trabajo para listado'!$CD$155:$DC$1048576,MATCH($A262,'Hoja de Trabajo para listado'!$CD$155:$CD$1048576,0),MATCH((CUADRO!M$4&amp;$E262),'Hoja de Trabajo para listado'!$CD$151:$DC$151,0)),0)</f>
        <v>0</v>
      </c>
      <c r="N262" s="243">
        <f ca="1">+IFERROR(INDEX('Hoja de Trabajo para listado'!$A$155:$Z$1048576,MATCH($A262,'Hoja de Trabajo para listado'!$A$155:$A$1048576,0),MATCH((CUADRO!N$4&amp;$E262),'Hoja de Trabajo para listado'!$A$151:$Z$151,0)),0)+IFERROR(INDEX('Hoja de Trabajo para listado'!$AB$155:$BA$1048576,MATCH($A262,'Hoja de Trabajo para listado'!$AB$155:$AB$1048576,0),MATCH((CUADRO!N$4&amp;$E262),'Hoja de Trabajo para listado'!$AB$151:$BA$151,0)),0)+IFERROR(INDEX('Hoja de Trabajo para listado'!$BC$155:$CB$1048576,MATCH($A262,'Hoja de Trabajo para listado'!$BC$155:$BC$1048576,0),MATCH((CUADRO!N$4&amp;$E262),'Hoja de Trabajo para listado'!$BC$151:$CB$151,0)),0)+IFERROR(INDEX('Hoja de Trabajo para listado'!$DE$153:$DG$274,MATCH($A262,'Hoja de Trabajo para listado'!$DE$153:$DE$1048576,0),MATCH((CUADRO!N$4&amp;$E262),'Hoja de Trabajo para listado'!$DE$151:$DG$151,0)),0)+IFERROR(INDEX('Hoja de Trabajo para listado'!$CD$155:$DC$1048576,MATCH($A262,'Hoja de Trabajo para listado'!$CD$155:$CD$1048576,0),MATCH((CUADRO!N$4&amp;$E262),'Hoja de Trabajo para listado'!$CD$151:$DC$151,0)),0)</f>
        <v>0</v>
      </c>
      <c r="O262" s="243">
        <f ca="1">+IFERROR(INDEX('Hoja de Trabajo para listado'!$A$155:$Z$1048576,MATCH($A262,'Hoja de Trabajo para listado'!$A$155:$A$1048576,0),MATCH((CUADRO!O$4&amp;$E262),'Hoja de Trabajo para listado'!$A$151:$Z$151,0)),0)+IFERROR(INDEX('Hoja de Trabajo para listado'!$AB$155:$BA$1048576,MATCH($A262,'Hoja de Trabajo para listado'!$AB$155:$AB$1048576,0),MATCH((CUADRO!O$4&amp;$E262),'Hoja de Trabajo para listado'!$AB$151:$BA$151,0)),0)+IFERROR(INDEX('Hoja de Trabajo para listado'!$BC$155:$CB$1048576,MATCH($A262,'Hoja de Trabajo para listado'!$BC$155:$BC$1048576,0),MATCH((CUADRO!O$4&amp;$E262),'Hoja de Trabajo para listado'!$BC$151:$CB$151,0)),0)+IFERROR(INDEX('Hoja de Trabajo para listado'!$DE$153:$DG$274,MATCH($A262,'Hoja de Trabajo para listado'!$DE$153:$DE$1048576,0),MATCH((CUADRO!O$4&amp;$E262),'Hoja de Trabajo para listado'!$DE$151:$DG$151,0)),0)+IFERROR(INDEX('Hoja de Trabajo para listado'!$CD$155:$DC$1048576,MATCH($A262,'Hoja de Trabajo para listado'!$CD$155:$CD$1048576,0),MATCH((CUADRO!O$4&amp;$E262),'Hoja de Trabajo para listado'!$CD$151:$DC$151,0)),0)</f>
        <v>0</v>
      </c>
      <c r="P262" s="243">
        <f ca="1">+IFERROR(INDEX('Hoja de Trabajo para listado'!$A$155:$Z$1048576,MATCH($A262,'Hoja de Trabajo para listado'!$A$155:$A$1048576,0),MATCH((CUADRO!P$4&amp;$E262),'Hoja de Trabajo para listado'!$A$151:$Z$151,0)),0)+IFERROR(INDEX('Hoja de Trabajo para listado'!$AB$155:$BA$1048576,MATCH($A262,'Hoja de Trabajo para listado'!$AB$155:$AB$1048576,0),MATCH((CUADRO!P$4&amp;$E262),'Hoja de Trabajo para listado'!$AB$151:$BA$151,0)),0)+IFERROR(INDEX('Hoja de Trabajo para listado'!$BC$155:$CB$1048576,MATCH($A262,'Hoja de Trabajo para listado'!$BC$155:$BC$1048576,0),MATCH((CUADRO!P$4&amp;$E262),'Hoja de Trabajo para listado'!$BC$151:$CB$151,0)),0)+IFERROR(INDEX('Hoja de Trabajo para listado'!$DE$153:$DG$274,MATCH($A262,'Hoja de Trabajo para listado'!$DE$153:$DE$1048576,0),MATCH((CUADRO!P$4&amp;$E262),'Hoja de Trabajo para listado'!$DE$151:$DG$151,0)),0)+IFERROR(INDEX('Hoja de Trabajo para listado'!$CD$155:$DC$1048576,MATCH($A262,'Hoja de Trabajo para listado'!$CD$155:$CD$1048576,0),MATCH((CUADRO!P$4&amp;$E262),'Hoja de Trabajo para listado'!$CD$151:$DC$151,0)),0)</f>
        <v>0</v>
      </c>
      <c r="Q262" s="243">
        <f ca="1">+IFERROR(INDEX('Hoja de Trabajo para listado'!$A$155:$Z$1048576,MATCH($A262,'Hoja de Trabajo para listado'!$A$155:$A$1048576,0),MATCH((CUADRO!Q$4&amp;$E262),'Hoja de Trabajo para listado'!$A$151:$Z$151,0)),0)+IFERROR(INDEX('Hoja de Trabajo para listado'!$AB$155:$BA$1048576,MATCH($A262,'Hoja de Trabajo para listado'!$AB$155:$AB$1048576,0),MATCH((CUADRO!Q$4&amp;$E262),'Hoja de Trabajo para listado'!$AB$151:$BA$151,0)),0)+IFERROR(INDEX('Hoja de Trabajo para listado'!$BC$155:$CB$1048576,MATCH($A262,'Hoja de Trabajo para listado'!$BC$155:$BC$1048576,0),MATCH((CUADRO!Q$4&amp;$E262),'Hoja de Trabajo para listado'!$BC$151:$CB$151,0)),0)+IFERROR(INDEX('Hoja de Trabajo para listado'!$DE$153:$DG$274,MATCH($A262,'Hoja de Trabajo para listado'!$DE$153:$DE$1048576,0),MATCH((CUADRO!Q$4&amp;$E262),'Hoja de Trabajo para listado'!$DE$151:$DG$151,0)),0)+IFERROR(INDEX('Hoja de Trabajo para listado'!$CD$155:$DC$1048576,MATCH($A262,'Hoja de Trabajo para listado'!$CD$155:$CD$1048576,0),MATCH((CUADRO!Q$4&amp;$E262),'Hoja de Trabajo para listado'!$CD$151:$DC$151,0)),0)</f>
        <v>0</v>
      </c>
      <c r="R262" s="243">
        <f t="shared" ca="1" si="8"/>
        <v>0</v>
      </c>
      <c r="S262" s="243">
        <f ca="1">+R261+R262</f>
        <v>0</v>
      </c>
      <c r="T262" s="243">
        <f ca="1">+S262</f>
        <v>0</v>
      </c>
      <c r="U262" s="242">
        <f t="shared" si="9"/>
        <v>2</v>
      </c>
    </row>
    <row r="263" spans="1:21" s="352" customFormat="1" ht="15" customHeight="1">
      <c r="A263" s="354">
        <v>373</v>
      </c>
      <c r="B263" s="381">
        <f>+A263</f>
        <v>373</v>
      </c>
      <c r="C263" s="245" t="str">
        <f>+VLOOKUP(A263,bd_lista!$A$3:$C$592,3,FALSE)</f>
        <v>Fondo de Desarrollo Indigena</v>
      </c>
      <c r="D263" s="383" t="str">
        <f>+C263</f>
        <v>Fondo de Desarrollo Indigena</v>
      </c>
      <c r="E263" s="245" t="s">
        <v>683</v>
      </c>
      <c r="F263" s="241">
        <f ca="1">+IFERROR(INDEX('Hoja de Trabajo para listado'!$A$155:$Z$1048576,MATCH($A263,'Hoja de Trabajo para listado'!$A$155:$A$1048576,0),MATCH((CUADRO!F$4&amp;$E263),'Hoja de Trabajo para listado'!$A$151:$Z$151,0)),0)+IFERROR(INDEX('Hoja de Trabajo para listado'!$AB$155:$BA$1048576,MATCH($A263,'Hoja de Trabajo para listado'!$AB$155:$AB$1048576,0),MATCH((CUADRO!F$4&amp;$E263),'Hoja de Trabajo para listado'!$AB$151:$BA$151,0)),0)+IFERROR(INDEX('Hoja de Trabajo para listado'!$BC$155:$CB$1048576,MATCH($A263,'Hoja de Trabajo para listado'!$BC$155:$BC$1048576,0),MATCH((CUADRO!F$4&amp;$E263),'Hoja de Trabajo para listado'!$BC$151:$CB$151,0)),0)+IFERROR(INDEX('Hoja de Trabajo para listado'!$DE$153:$DG$274,MATCH($A263,'Hoja de Trabajo para listado'!$DE$153:$DE$1048576,0),MATCH((CUADRO!F$4&amp;$E263),'Hoja de Trabajo para listado'!$DE$151:$DG$151,0)),0)+IFERROR(INDEX('Hoja de Trabajo para listado'!$CD$155:$DC$1048576,MATCH($A263,'Hoja de Trabajo para listado'!$CD$155:$CD$1048576,0),MATCH((CUADRO!F$4&amp;$E263),'Hoja de Trabajo para listado'!$CD$151:$DC$151,0)),0)</f>
        <v>0</v>
      </c>
      <c r="G263" s="241">
        <f ca="1">+IFERROR(INDEX('Hoja de Trabajo para listado'!$A$155:$Z$1048576,MATCH($A263,'Hoja de Trabajo para listado'!$A$155:$A$1048576,0),MATCH((CUADRO!G$4&amp;$E263),'Hoja de Trabajo para listado'!$A$151:$Z$151,0)),0)+IFERROR(INDEX('Hoja de Trabajo para listado'!$AB$155:$BA$1048576,MATCH($A263,'Hoja de Trabajo para listado'!$AB$155:$AB$1048576,0),MATCH((CUADRO!G$4&amp;$E263),'Hoja de Trabajo para listado'!$AB$151:$BA$151,0)),0)+IFERROR(INDEX('Hoja de Trabajo para listado'!$BC$155:$CB$1048576,MATCH($A263,'Hoja de Trabajo para listado'!$BC$155:$BC$1048576,0),MATCH((CUADRO!G$4&amp;$E263),'Hoja de Trabajo para listado'!$BC$151:$CB$151,0)),0)+IFERROR(INDEX('Hoja de Trabajo para listado'!$DE$153:$DG$274,MATCH($A263,'Hoja de Trabajo para listado'!$DE$153:$DE$1048576,0),MATCH((CUADRO!G$4&amp;$E263),'Hoja de Trabajo para listado'!$DE$151:$DG$151,0)),0)+IFERROR(INDEX('Hoja de Trabajo para listado'!$CD$155:$DC$1048576,MATCH($A263,'Hoja de Trabajo para listado'!$CD$155:$CD$1048576,0),MATCH((CUADRO!G$4&amp;$E263),'Hoja de Trabajo para listado'!$CD$151:$DC$151,0)),0)</f>
        <v>0</v>
      </c>
      <c r="H263" s="241">
        <f ca="1">+IFERROR(INDEX('Hoja de Trabajo para listado'!$A$155:$Z$1048576,MATCH($A263,'Hoja de Trabajo para listado'!$A$155:$A$1048576,0),MATCH((CUADRO!H$4&amp;$E263),'Hoja de Trabajo para listado'!$A$151:$Z$151,0)),0)+IFERROR(INDEX('Hoja de Trabajo para listado'!$AB$155:$BA$1048576,MATCH($A263,'Hoja de Trabajo para listado'!$AB$155:$AB$1048576,0),MATCH((CUADRO!H$4&amp;$E263),'Hoja de Trabajo para listado'!$AB$151:$BA$151,0)),0)+IFERROR(INDEX('Hoja de Trabajo para listado'!$BC$155:$CB$1048576,MATCH($A263,'Hoja de Trabajo para listado'!$BC$155:$BC$1048576,0),MATCH((CUADRO!H$4&amp;$E263),'Hoja de Trabajo para listado'!$BC$151:$CB$151,0)),0)+IFERROR(INDEX('Hoja de Trabajo para listado'!$DE$153:$DG$274,MATCH($A263,'Hoja de Trabajo para listado'!$DE$153:$DE$1048576,0),MATCH((CUADRO!H$4&amp;$E263),'Hoja de Trabajo para listado'!$DE$151:$DG$151,0)),0)+IFERROR(INDEX('Hoja de Trabajo para listado'!$CD$155:$DC$1048576,MATCH($A263,'Hoja de Trabajo para listado'!$CD$155:$CD$1048576,0),MATCH((CUADRO!H$4&amp;$E263),'Hoja de Trabajo para listado'!$CD$151:$DC$151,0)),0)</f>
        <v>0</v>
      </c>
      <c r="I263" s="241">
        <f ca="1">+IFERROR(INDEX('Hoja de Trabajo para listado'!$A$155:$Z$1048576,MATCH($A263,'Hoja de Trabajo para listado'!$A$155:$A$1048576,0),MATCH((CUADRO!I$4&amp;$E263),'Hoja de Trabajo para listado'!$A$151:$Z$151,0)),0)+IFERROR(INDEX('Hoja de Trabajo para listado'!$AB$155:$BA$1048576,MATCH($A263,'Hoja de Trabajo para listado'!$AB$155:$AB$1048576,0),MATCH((CUADRO!I$4&amp;$E263),'Hoja de Trabajo para listado'!$AB$151:$BA$151,0)),0)+IFERROR(INDEX('Hoja de Trabajo para listado'!$BC$155:$CB$1048576,MATCH($A263,'Hoja de Trabajo para listado'!$BC$155:$BC$1048576,0),MATCH((CUADRO!I$4&amp;$E263),'Hoja de Trabajo para listado'!$BC$151:$CB$151,0)),0)+IFERROR(INDEX('Hoja de Trabajo para listado'!$DE$153:$DG$274,MATCH($A263,'Hoja de Trabajo para listado'!$DE$153:$DE$1048576,0),MATCH((CUADRO!I$4&amp;$E263),'Hoja de Trabajo para listado'!$DE$151:$DG$151,0)),0)+IFERROR(INDEX('Hoja de Trabajo para listado'!$CD$155:$DC$1048576,MATCH($A263,'Hoja de Trabajo para listado'!$CD$155:$CD$1048576,0),MATCH((CUADRO!I$4&amp;$E263),'Hoja de Trabajo para listado'!$CD$151:$DC$151,0)),0)</f>
        <v>0</v>
      </c>
      <c r="J263" s="241">
        <f ca="1">+IFERROR(INDEX('Hoja de Trabajo para listado'!$A$155:$Z$1048576,MATCH($A263,'Hoja de Trabajo para listado'!$A$155:$A$1048576,0),MATCH((CUADRO!J$4&amp;$E263),'Hoja de Trabajo para listado'!$A$151:$Z$151,0)),0)+IFERROR(INDEX('Hoja de Trabajo para listado'!$AB$155:$BA$1048576,MATCH($A263,'Hoja de Trabajo para listado'!$AB$155:$AB$1048576,0),MATCH((CUADRO!J$4&amp;$E263),'Hoja de Trabajo para listado'!$AB$151:$BA$151,0)),0)+IFERROR(INDEX('Hoja de Trabajo para listado'!$BC$155:$CB$1048576,MATCH($A263,'Hoja de Trabajo para listado'!$BC$155:$BC$1048576,0),MATCH((CUADRO!J$4&amp;$E263),'Hoja de Trabajo para listado'!$BC$151:$CB$151,0)),0)+IFERROR(INDEX('Hoja de Trabajo para listado'!$DE$153:$DG$274,MATCH($A263,'Hoja de Trabajo para listado'!$DE$153:$DE$1048576,0),MATCH((CUADRO!J$4&amp;$E263),'Hoja de Trabajo para listado'!$DE$151:$DG$151,0)),0)+IFERROR(INDEX('Hoja de Trabajo para listado'!$CD$155:$DC$1048576,MATCH($A263,'Hoja de Trabajo para listado'!$CD$155:$CD$1048576,0),MATCH((CUADRO!J$4&amp;$E263),'Hoja de Trabajo para listado'!$CD$151:$DC$151,0)),0)</f>
        <v>0</v>
      </c>
      <c r="K263" s="241">
        <f ca="1">+IFERROR(INDEX('Hoja de Trabajo para listado'!$A$155:$Z$1048576,MATCH($A263,'Hoja de Trabajo para listado'!$A$155:$A$1048576,0),MATCH((CUADRO!K$4&amp;$E263),'Hoja de Trabajo para listado'!$A$151:$Z$151,0)),0)+IFERROR(INDEX('Hoja de Trabajo para listado'!$AB$155:$BA$1048576,MATCH($A263,'Hoja de Trabajo para listado'!$AB$155:$AB$1048576,0),MATCH((CUADRO!K$4&amp;$E263),'Hoja de Trabajo para listado'!$AB$151:$BA$151,0)),0)+IFERROR(INDEX('Hoja de Trabajo para listado'!$BC$155:$CB$1048576,MATCH($A263,'Hoja de Trabajo para listado'!$BC$155:$BC$1048576,0),MATCH((CUADRO!K$4&amp;$E263),'Hoja de Trabajo para listado'!$BC$151:$CB$151,0)),0)+IFERROR(INDEX('Hoja de Trabajo para listado'!$DE$153:$DG$274,MATCH($A263,'Hoja de Trabajo para listado'!$DE$153:$DE$1048576,0),MATCH((CUADRO!K$4&amp;$E263),'Hoja de Trabajo para listado'!$DE$151:$DG$151,0)),0)+IFERROR(INDEX('Hoja de Trabajo para listado'!$CD$155:$DC$1048576,MATCH($A263,'Hoja de Trabajo para listado'!$CD$155:$CD$1048576,0),MATCH((CUADRO!K$4&amp;$E263),'Hoja de Trabajo para listado'!$CD$151:$DC$151,0)),0)</f>
        <v>0</v>
      </c>
      <c r="L263" s="241">
        <f ca="1">+IFERROR(INDEX('Hoja de Trabajo para listado'!$A$155:$Z$1048576,MATCH($A263,'Hoja de Trabajo para listado'!$A$155:$A$1048576,0),MATCH((CUADRO!L$4&amp;$E263),'Hoja de Trabajo para listado'!$A$151:$Z$151,0)),0)+IFERROR(INDEX('Hoja de Trabajo para listado'!$AB$155:$BA$1048576,MATCH($A263,'Hoja de Trabajo para listado'!$AB$155:$AB$1048576,0),MATCH((CUADRO!L$4&amp;$E263),'Hoja de Trabajo para listado'!$AB$151:$BA$151,0)),0)+IFERROR(INDEX('Hoja de Trabajo para listado'!$BC$155:$CB$1048576,MATCH($A263,'Hoja de Trabajo para listado'!$BC$155:$BC$1048576,0),MATCH((CUADRO!L$4&amp;$E263),'Hoja de Trabajo para listado'!$BC$151:$CB$151,0)),0)+IFERROR(INDEX('Hoja de Trabajo para listado'!$DE$153:$DG$274,MATCH($A263,'Hoja de Trabajo para listado'!$DE$153:$DE$1048576,0),MATCH((CUADRO!L$4&amp;$E263),'Hoja de Trabajo para listado'!$DE$151:$DG$151,0)),0)+IFERROR(INDEX('Hoja de Trabajo para listado'!$CD$155:$DC$1048576,MATCH($A263,'Hoja de Trabajo para listado'!$CD$155:$CD$1048576,0),MATCH((CUADRO!L$4&amp;$E263),'Hoja de Trabajo para listado'!$CD$151:$DC$151,0)),0)</f>
        <v>0</v>
      </c>
      <c r="M263" s="241">
        <f ca="1">+IFERROR(INDEX('Hoja de Trabajo para listado'!$A$155:$Z$1048576,MATCH($A263,'Hoja de Trabajo para listado'!$A$155:$A$1048576,0),MATCH((CUADRO!M$4&amp;$E263),'Hoja de Trabajo para listado'!$A$151:$Z$151,0)),0)+IFERROR(INDEX('Hoja de Trabajo para listado'!$AB$155:$BA$1048576,MATCH($A263,'Hoja de Trabajo para listado'!$AB$155:$AB$1048576,0),MATCH((CUADRO!M$4&amp;$E263),'Hoja de Trabajo para listado'!$AB$151:$BA$151,0)),0)+IFERROR(INDEX('Hoja de Trabajo para listado'!$BC$155:$CB$1048576,MATCH($A263,'Hoja de Trabajo para listado'!$BC$155:$BC$1048576,0),MATCH((CUADRO!M$4&amp;$E263),'Hoja de Trabajo para listado'!$BC$151:$CB$151,0)),0)+IFERROR(INDEX('Hoja de Trabajo para listado'!$DE$153:$DG$274,MATCH($A263,'Hoja de Trabajo para listado'!$DE$153:$DE$1048576,0),MATCH((CUADRO!M$4&amp;$E263),'Hoja de Trabajo para listado'!$DE$151:$DG$151,0)),0)+IFERROR(INDEX('Hoja de Trabajo para listado'!$CD$155:$DC$1048576,MATCH($A263,'Hoja de Trabajo para listado'!$CD$155:$CD$1048576,0),MATCH((CUADRO!M$4&amp;$E263),'Hoja de Trabajo para listado'!$CD$151:$DC$151,0)),0)</f>
        <v>0</v>
      </c>
      <c r="N263" s="241">
        <f ca="1">+IFERROR(INDEX('Hoja de Trabajo para listado'!$A$155:$Z$1048576,MATCH($A263,'Hoja de Trabajo para listado'!$A$155:$A$1048576,0),MATCH((CUADRO!N$4&amp;$E263),'Hoja de Trabajo para listado'!$A$151:$Z$151,0)),0)+IFERROR(INDEX('Hoja de Trabajo para listado'!$AB$155:$BA$1048576,MATCH($A263,'Hoja de Trabajo para listado'!$AB$155:$AB$1048576,0),MATCH((CUADRO!N$4&amp;$E263),'Hoja de Trabajo para listado'!$AB$151:$BA$151,0)),0)+IFERROR(INDEX('Hoja de Trabajo para listado'!$BC$155:$CB$1048576,MATCH($A263,'Hoja de Trabajo para listado'!$BC$155:$BC$1048576,0),MATCH((CUADRO!N$4&amp;$E263),'Hoja de Trabajo para listado'!$BC$151:$CB$151,0)),0)+IFERROR(INDEX('Hoja de Trabajo para listado'!$DE$153:$DG$274,MATCH($A263,'Hoja de Trabajo para listado'!$DE$153:$DE$1048576,0),MATCH((CUADRO!N$4&amp;$E263),'Hoja de Trabajo para listado'!$DE$151:$DG$151,0)),0)+IFERROR(INDEX('Hoja de Trabajo para listado'!$CD$155:$DC$1048576,MATCH($A263,'Hoja de Trabajo para listado'!$CD$155:$CD$1048576,0),MATCH((CUADRO!N$4&amp;$E263),'Hoja de Trabajo para listado'!$CD$151:$DC$151,0)),0)</f>
        <v>0</v>
      </c>
      <c r="O263" s="241">
        <f ca="1">+IFERROR(INDEX('Hoja de Trabajo para listado'!$A$155:$Z$1048576,MATCH($A263,'Hoja de Trabajo para listado'!$A$155:$A$1048576,0),MATCH((CUADRO!O$4&amp;$E263),'Hoja de Trabajo para listado'!$A$151:$Z$151,0)),0)+IFERROR(INDEX('Hoja de Trabajo para listado'!$AB$155:$BA$1048576,MATCH($A263,'Hoja de Trabajo para listado'!$AB$155:$AB$1048576,0),MATCH((CUADRO!O$4&amp;$E263),'Hoja de Trabajo para listado'!$AB$151:$BA$151,0)),0)+IFERROR(INDEX('Hoja de Trabajo para listado'!$BC$155:$CB$1048576,MATCH($A263,'Hoja de Trabajo para listado'!$BC$155:$BC$1048576,0),MATCH((CUADRO!O$4&amp;$E263),'Hoja de Trabajo para listado'!$BC$151:$CB$151,0)),0)+IFERROR(INDEX('Hoja de Trabajo para listado'!$DE$153:$DG$274,MATCH($A263,'Hoja de Trabajo para listado'!$DE$153:$DE$1048576,0),MATCH((CUADRO!O$4&amp;$E263),'Hoja de Trabajo para listado'!$DE$151:$DG$151,0)),0)+IFERROR(INDEX('Hoja de Trabajo para listado'!$CD$155:$DC$1048576,MATCH($A263,'Hoja de Trabajo para listado'!$CD$155:$CD$1048576,0),MATCH((CUADRO!O$4&amp;$E263),'Hoja de Trabajo para listado'!$CD$151:$DC$151,0)),0)</f>
        <v>0</v>
      </c>
      <c r="P263" s="241">
        <f ca="1">+IFERROR(INDEX('Hoja de Trabajo para listado'!$A$155:$Z$1048576,MATCH($A263,'Hoja de Trabajo para listado'!$A$155:$A$1048576,0),MATCH((CUADRO!P$4&amp;$E263),'Hoja de Trabajo para listado'!$A$151:$Z$151,0)),0)+IFERROR(INDEX('Hoja de Trabajo para listado'!$AB$155:$BA$1048576,MATCH($A263,'Hoja de Trabajo para listado'!$AB$155:$AB$1048576,0),MATCH((CUADRO!P$4&amp;$E263),'Hoja de Trabajo para listado'!$AB$151:$BA$151,0)),0)+IFERROR(INDEX('Hoja de Trabajo para listado'!$BC$155:$CB$1048576,MATCH($A263,'Hoja de Trabajo para listado'!$BC$155:$BC$1048576,0),MATCH((CUADRO!P$4&amp;$E263),'Hoja de Trabajo para listado'!$BC$151:$CB$151,0)),0)+IFERROR(INDEX('Hoja de Trabajo para listado'!$DE$153:$DG$274,MATCH($A263,'Hoja de Trabajo para listado'!$DE$153:$DE$1048576,0),MATCH((CUADRO!P$4&amp;$E263),'Hoja de Trabajo para listado'!$DE$151:$DG$151,0)),0)+IFERROR(INDEX('Hoja de Trabajo para listado'!$CD$155:$DC$1048576,MATCH($A263,'Hoja de Trabajo para listado'!$CD$155:$CD$1048576,0),MATCH((CUADRO!P$4&amp;$E263),'Hoja de Trabajo para listado'!$CD$151:$DC$151,0)),0)</f>
        <v>0</v>
      </c>
      <c r="Q263" s="241">
        <f ca="1">+IFERROR(INDEX('Hoja de Trabajo para listado'!$A$155:$Z$1048576,MATCH($A263,'Hoja de Trabajo para listado'!$A$155:$A$1048576,0),MATCH((CUADRO!Q$4&amp;$E263),'Hoja de Trabajo para listado'!$A$151:$Z$151,0)),0)+IFERROR(INDEX('Hoja de Trabajo para listado'!$AB$155:$BA$1048576,MATCH($A263,'Hoja de Trabajo para listado'!$AB$155:$AB$1048576,0),MATCH((CUADRO!Q$4&amp;$E263),'Hoja de Trabajo para listado'!$AB$151:$BA$151,0)),0)+IFERROR(INDEX('Hoja de Trabajo para listado'!$BC$155:$CB$1048576,MATCH($A263,'Hoja de Trabajo para listado'!$BC$155:$BC$1048576,0),MATCH((CUADRO!Q$4&amp;$E263),'Hoja de Trabajo para listado'!$BC$151:$CB$151,0)),0)+IFERROR(INDEX('Hoja de Trabajo para listado'!$DE$153:$DG$274,MATCH($A263,'Hoja de Trabajo para listado'!$DE$153:$DE$1048576,0),MATCH((CUADRO!Q$4&amp;$E263),'Hoja de Trabajo para listado'!$DE$151:$DG$151,0)),0)+IFERROR(INDEX('Hoja de Trabajo para listado'!$CD$155:$DC$1048576,MATCH($A263,'Hoja de Trabajo para listado'!$CD$155:$CD$1048576,0),MATCH((CUADRO!Q$4&amp;$E263),'Hoja de Trabajo para listado'!$CD$151:$DC$151,0)),0)</f>
        <v>0</v>
      </c>
      <c r="R263" s="241">
        <f t="shared" ca="1" si="8"/>
        <v>0</v>
      </c>
      <c r="S263" s="241"/>
      <c r="T263" s="241">
        <f ca="1">+T264</f>
        <v>13741977.460000001</v>
      </c>
      <c r="U263" s="240">
        <f t="shared" si="9"/>
        <v>1</v>
      </c>
    </row>
    <row r="264" spans="1:21" s="352" customFormat="1" ht="15" customHeight="1">
      <c r="A264" s="353">
        <v>373</v>
      </c>
      <c r="B264" s="382"/>
      <c r="C264" s="305" t="str">
        <f>+VLOOKUP(A264,bd_lista!$A$3:$C$592,3,FALSE)</f>
        <v>Fondo de Desarrollo Indigena</v>
      </c>
      <c r="D264" s="384"/>
      <c r="E264" s="305" t="s">
        <v>684</v>
      </c>
      <c r="F264" s="243">
        <f ca="1">+IFERROR(INDEX('Hoja de Trabajo para listado'!$A$155:$Z$1048576,MATCH($A264,'Hoja de Trabajo para listado'!$A$155:$A$1048576,0),MATCH((CUADRO!F$4&amp;$E264),'Hoja de Trabajo para listado'!$A$151:$Z$151,0)),0)+IFERROR(INDEX('Hoja de Trabajo para listado'!$AB$155:$BA$1048576,MATCH($A264,'Hoja de Trabajo para listado'!$AB$155:$AB$1048576,0),MATCH((CUADRO!F$4&amp;$E264),'Hoja de Trabajo para listado'!$AB$151:$BA$151,0)),0)+IFERROR(INDEX('Hoja de Trabajo para listado'!$BC$155:$CB$1048576,MATCH($A264,'Hoja de Trabajo para listado'!$BC$155:$BC$1048576,0),MATCH((CUADRO!F$4&amp;$E264),'Hoja de Trabajo para listado'!$BC$151:$CB$151,0)),0)+IFERROR(INDEX('Hoja de Trabajo para listado'!$DE$153:$DG$274,MATCH($A264,'Hoja de Trabajo para listado'!$DE$153:$DE$1048576,0),MATCH((CUADRO!F$4&amp;$E264),'Hoja de Trabajo para listado'!$DE$151:$DG$151,0)),0)+IFERROR(INDEX('Hoja de Trabajo para listado'!$CD$155:$DC$1048576,MATCH($A264,'Hoja de Trabajo para listado'!$CD$155:$CD$1048576,0),MATCH((CUADRO!F$4&amp;$E264),'Hoja de Trabajo para listado'!$CD$151:$DC$151,0)),0)</f>
        <v>0</v>
      </c>
      <c r="G264" s="243">
        <f ca="1">+IFERROR(INDEX('Hoja de Trabajo para listado'!$A$155:$Z$1048576,MATCH($A264,'Hoja de Trabajo para listado'!$A$155:$A$1048576,0),MATCH((CUADRO!G$4&amp;$E264),'Hoja de Trabajo para listado'!$A$151:$Z$151,0)),0)+IFERROR(INDEX('Hoja de Trabajo para listado'!$AB$155:$BA$1048576,MATCH($A264,'Hoja de Trabajo para listado'!$AB$155:$AB$1048576,0),MATCH((CUADRO!G$4&amp;$E264),'Hoja de Trabajo para listado'!$AB$151:$BA$151,0)),0)+IFERROR(INDEX('Hoja de Trabajo para listado'!$BC$155:$CB$1048576,MATCH($A264,'Hoja de Trabajo para listado'!$BC$155:$BC$1048576,0),MATCH((CUADRO!G$4&amp;$E264),'Hoja de Trabajo para listado'!$BC$151:$CB$151,0)),0)+IFERROR(INDEX('Hoja de Trabajo para listado'!$DE$153:$DG$274,MATCH($A264,'Hoja de Trabajo para listado'!$DE$153:$DE$1048576,0),MATCH((CUADRO!G$4&amp;$E264),'Hoja de Trabajo para listado'!$DE$151:$DG$151,0)),0)+IFERROR(INDEX('Hoja de Trabajo para listado'!$CD$155:$DC$1048576,MATCH($A264,'Hoja de Trabajo para listado'!$CD$155:$CD$1048576,0),MATCH((CUADRO!G$4&amp;$E264),'Hoja de Trabajo para listado'!$CD$151:$DC$151,0)),0)</f>
        <v>0</v>
      </c>
      <c r="H264" s="243">
        <f ca="1">+IFERROR(INDEX('Hoja de Trabajo para listado'!$A$155:$Z$1048576,MATCH($A264,'Hoja de Trabajo para listado'!$A$155:$A$1048576,0),MATCH((CUADRO!H$4&amp;$E264),'Hoja de Trabajo para listado'!$A$151:$Z$151,0)),0)+IFERROR(INDEX('Hoja de Trabajo para listado'!$AB$155:$BA$1048576,MATCH($A264,'Hoja de Trabajo para listado'!$AB$155:$AB$1048576,0),MATCH((CUADRO!H$4&amp;$E264),'Hoja de Trabajo para listado'!$AB$151:$BA$151,0)),0)+IFERROR(INDEX('Hoja de Trabajo para listado'!$BC$155:$CB$1048576,MATCH($A264,'Hoja de Trabajo para listado'!$BC$155:$BC$1048576,0),MATCH((CUADRO!H$4&amp;$E264),'Hoja de Trabajo para listado'!$BC$151:$CB$151,0)),0)+IFERROR(INDEX('Hoja de Trabajo para listado'!$DE$153:$DG$274,MATCH($A264,'Hoja de Trabajo para listado'!$DE$153:$DE$1048576,0),MATCH((CUADRO!H$4&amp;$E264),'Hoja de Trabajo para listado'!$DE$151:$DG$151,0)),0)+IFERROR(INDEX('Hoja de Trabajo para listado'!$CD$155:$DC$1048576,MATCH($A264,'Hoja de Trabajo para listado'!$CD$155:$CD$1048576,0),MATCH((CUADRO!H$4&amp;$E264),'Hoja de Trabajo para listado'!$CD$151:$DC$151,0)),0)</f>
        <v>0</v>
      </c>
      <c r="I264" s="243">
        <f ca="1">+IFERROR(INDEX('Hoja de Trabajo para listado'!$A$155:$Z$1048576,MATCH($A264,'Hoja de Trabajo para listado'!$A$155:$A$1048576,0),MATCH((CUADRO!I$4&amp;$E264),'Hoja de Trabajo para listado'!$A$151:$Z$151,0)),0)+IFERROR(INDEX('Hoja de Trabajo para listado'!$AB$155:$BA$1048576,MATCH($A264,'Hoja de Trabajo para listado'!$AB$155:$AB$1048576,0),MATCH((CUADRO!I$4&amp;$E264),'Hoja de Trabajo para listado'!$AB$151:$BA$151,0)),0)+IFERROR(INDEX('Hoja de Trabajo para listado'!$BC$155:$CB$1048576,MATCH($A264,'Hoja de Trabajo para listado'!$BC$155:$BC$1048576,0),MATCH((CUADRO!I$4&amp;$E264),'Hoja de Trabajo para listado'!$BC$151:$CB$151,0)),0)+IFERROR(INDEX('Hoja de Trabajo para listado'!$DE$153:$DG$274,MATCH($A264,'Hoja de Trabajo para listado'!$DE$153:$DE$1048576,0),MATCH((CUADRO!I$4&amp;$E264),'Hoja de Trabajo para listado'!$DE$151:$DG$151,0)),0)+IFERROR(INDEX('Hoja de Trabajo para listado'!$CD$155:$DC$1048576,MATCH($A264,'Hoja de Trabajo para listado'!$CD$155:$CD$1048576,0),MATCH((CUADRO!I$4&amp;$E264),'Hoja de Trabajo para listado'!$CD$151:$DC$151,0)),0)</f>
        <v>0</v>
      </c>
      <c r="J264" s="243">
        <f ca="1">+IFERROR(INDEX('Hoja de Trabajo para listado'!$A$155:$Z$1048576,MATCH($A264,'Hoja de Trabajo para listado'!$A$155:$A$1048576,0),MATCH((CUADRO!J$4&amp;$E264),'Hoja de Trabajo para listado'!$A$151:$Z$151,0)),0)+IFERROR(INDEX('Hoja de Trabajo para listado'!$AB$155:$BA$1048576,MATCH($A264,'Hoja de Trabajo para listado'!$AB$155:$AB$1048576,0),MATCH((CUADRO!J$4&amp;$E264),'Hoja de Trabajo para listado'!$AB$151:$BA$151,0)),0)+IFERROR(INDEX('Hoja de Trabajo para listado'!$BC$155:$CB$1048576,MATCH($A264,'Hoja de Trabajo para listado'!$BC$155:$BC$1048576,0),MATCH((CUADRO!J$4&amp;$E264),'Hoja de Trabajo para listado'!$BC$151:$CB$151,0)),0)+IFERROR(INDEX('Hoja de Trabajo para listado'!$DE$153:$DG$274,MATCH($A264,'Hoja de Trabajo para listado'!$DE$153:$DE$1048576,0),MATCH((CUADRO!J$4&amp;$E264),'Hoja de Trabajo para listado'!$DE$151:$DG$151,0)),0)+IFERROR(INDEX('Hoja de Trabajo para listado'!$CD$155:$DC$1048576,MATCH($A264,'Hoja de Trabajo para listado'!$CD$155:$CD$1048576,0),MATCH((CUADRO!J$4&amp;$E264),'Hoja de Trabajo para listado'!$CD$151:$DC$151,0)),0)</f>
        <v>13741977.460000001</v>
      </c>
      <c r="K264" s="243">
        <f ca="1">+IFERROR(INDEX('Hoja de Trabajo para listado'!$A$155:$Z$1048576,MATCH($A264,'Hoja de Trabajo para listado'!$A$155:$A$1048576,0),MATCH((CUADRO!K$4&amp;$E264),'Hoja de Trabajo para listado'!$A$151:$Z$151,0)),0)+IFERROR(INDEX('Hoja de Trabajo para listado'!$AB$155:$BA$1048576,MATCH($A264,'Hoja de Trabajo para listado'!$AB$155:$AB$1048576,0),MATCH((CUADRO!K$4&amp;$E264),'Hoja de Trabajo para listado'!$AB$151:$BA$151,0)),0)+IFERROR(INDEX('Hoja de Trabajo para listado'!$BC$155:$CB$1048576,MATCH($A264,'Hoja de Trabajo para listado'!$BC$155:$BC$1048576,0),MATCH((CUADRO!K$4&amp;$E264),'Hoja de Trabajo para listado'!$BC$151:$CB$151,0)),0)+IFERROR(INDEX('Hoja de Trabajo para listado'!$DE$153:$DG$274,MATCH($A264,'Hoja de Trabajo para listado'!$DE$153:$DE$1048576,0),MATCH((CUADRO!K$4&amp;$E264),'Hoja de Trabajo para listado'!$DE$151:$DG$151,0)),0)+IFERROR(INDEX('Hoja de Trabajo para listado'!$CD$155:$DC$1048576,MATCH($A264,'Hoja de Trabajo para listado'!$CD$155:$CD$1048576,0),MATCH((CUADRO!K$4&amp;$E264),'Hoja de Trabajo para listado'!$CD$151:$DC$151,0)),0)</f>
        <v>0</v>
      </c>
      <c r="L264" s="243">
        <f ca="1">+IFERROR(INDEX('Hoja de Trabajo para listado'!$A$155:$Z$1048576,MATCH($A264,'Hoja de Trabajo para listado'!$A$155:$A$1048576,0),MATCH((CUADRO!L$4&amp;$E264),'Hoja de Trabajo para listado'!$A$151:$Z$151,0)),0)+IFERROR(INDEX('Hoja de Trabajo para listado'!$AB$155:$BA$1048576,MATCH($A264,'Hoja de Trabajo para listado'!$AB$155:$AB$1048576,0),MATCH((CUADRO!L$4&amp;$E264),'Hoja de Trabajo para listado'!$AB$151:$BA$151,0)),0)+IFERROR(INDEX('Hoja de Trabajo para listado'!$BC$155:$CB$1048576,MATCH($A264,'Hoja de Trabajo para listado'!$BC$155:$BC$1048576,0),MATCH((CUADRO!L$4&amp;$E264),'Hoja de Trabajo para listado'!$BC$151:$CB$151,0)),0)+IFERROR(INDEX('Hoja de Trabajo para listado'!$DE$153:$DG$274,MATCH($A264,'Hoja de Trabajo para listado'!$DE$153:$DE$1048576,0),MATCH((CUADRO!L$4&amp;$E264),'Hoja de Trabajo para listado'!$DE$151:$DG$151,0)),0)+IFERROR(INDEX('Hoja de Trabajo para listado'!$CD$155:$DC$1048576,MATCH($A264,'Hoja de Trabajo para listado'!$CD$155:$CD$1048576,0),MATCH((CUADRO!L$4&amp;$E264),'Hoja de Trabajo para listado'!$CD$151:$DC$151,0)),0)</f>
        <v>0</v>
      </c>
      <c r="M264" s="243">
        <f ca="1">+IFERROR(INDEX('Hoja de Trabajo para listado'!$A$155:$Z$1048576,MATCH($A264,'Hoja de Trabajo para listado'!$A$155:$A$1048576,0),MATCH((CUADRO!M$4&amp;$E264),'Hoja de Trabajo para listado'!$A$151:$Z$151,0)),0)+IFERROR(INDEX('Hoja de Trabajo para listado'!$AB$155:$BA$1048576,MATCH($A264,'Hoja de Trabajo para listado'!$AB$155:$AB$1048576,0),MATCH((CUADRO!M$4&amp;$E264),'Hoja de Trabajo para listado'!$AB$151:$BA$151,0)),0)+IFERROR(INDEX('Hoja de Trabajo para listado'!$BC$155:$CB$1048576,MATCH($A264,'Hoja de Trabajo para listado'!$BC$155:$BC$1048576,0),MATCH((CUADRO!M$4&amp;$E264),'Hoja de Trabajo para listado'!$BC$151:$CB$151,0)),0)+IFERROR(INDEX('Hoja de Trabajo para listado'!$DE$153:$DG$274,MATCH($A264,'Hoja de Trabajo para listado'!$DE$153:$DE$1048576,0),MATCH((CUADRO!M$4&amp;$E264),'Hoja de Trabajo para listado'!$DE$151:$DG$151,0)),0)+IFERROR(INDEX('Hoja de Trabajo para listado'!$CD$155:$DC$1048576,MATCH($A264,'Hoja de Trabajo para listado'!$CD$155:$CD$1048576,0),MATCH((CUADRO!M$4&amp;$E264),'Hoja de Trabajo para listado'!$CD$151:$DC$151,0)),0)</f>
        <v>0</v>
      </c>
      <c r="N264" s="243">
        <f ca="1">+IFERROR(INDEX('Hoja de Trabajo para listado'!$A$155:$Z$1048576,MATCH($A264,'Hoja de Trabajo para listado'!$A$155:$A$1048576,0),MATCH((CUADRO!N$4&amp;$E264),'Hoja de Trabajo para listado'!$A$151:$Z$151,0)),0)+IFERROR(INDEX('Hoja de Trabajo para listado'!$AB$155:$BA$1048576,MATCH($A264,'Hoja de Trabajo para listado'!$AB$155:$AB$1048576,0),MATCH((CUADRO!N$4&amp;$E264),'Hoja de Trabajo para listado'!$AB$151:$BA$151,0)),0)+IFERROR(INDEX('Hoja de Trabajo para listado'!$BC$155:$CB$1048576,MATCH($A264,'Hoja de Trabajo para listado'!$BC$155:$BC$1048576,0),MATCH((CUADRO!N$4&amp;$E264),'Hoja de Trabajo para listado'!$BC$151:$CB$151,0)),0)+IFERROR(INDEX('Hoja de Trabajo para listado'!$DE$153:$DG$274,MATCH($A264,'Hoja de Trabajo para listado'!$DE$153:$DE$1048576,0),MATCH((CUADRO!N$4&amp;$E264),'Hoja de Trabajo para listado'!$DE$151:$DG$151,0)),0)+IFERROR(INDEX('Hoja de Trabajo para listado'!$CD$155:$DC$1048576,MATCH($A264,'Hoja de Trabajo para listado'!$CD$155:$CD$1048576,0),MATCH((CUADRO!N$4&amp;$E264),'Hoja de Trabajo para listado'!$CD$151:$DC$151,0)),0)</f>
        <v>0</v>
      </c>
      <c r="O264" s="243">
        <f ca="1">+IFERROR(INDEX('Hoja de Trabajo para listado'!$A$155:$Z$1048576,MATCH($A264,'Hoja de Trabajo para listado'!$A$155:$A$1048576,0),MATCH((CUADRO!O$4&amp;$E264),'Hoja de Trabajo para listado'!$A$151:$Z$151,0)),0)+IFERROR(INDEX('Hoja de Trabajo para listado'!$AB$155:$BA$1048576,MATCH($A264,'Hoja de Trabajo para listado'!$AB$155:$AB$1048576,0),MATCH((CUADRO!O$4&amp;$E264),'Hoja de Trabajo para listado'!$AB$151:$BA$151,0)),0)+IFERROR(INDEX('Hoja de Trabajo para listado'!$BC$155:$CB$1048576,MATCH($A264,'Hoja de Trabajo para listado'!$BC$155:$BC$1048576,0),MATCH((CUADRO!O$4&amp;$E264),'Hoja de Trabajo para listado'!$BC$151:$CB$151,0)),0)+IFERROR(INDEX('Hoja de Trabajo para listado'!$DE$153:$DG$274,MATCH($A264,'Hoja de Trabajo para listado'!$DE$153:$DE$1048576,0),MATCH((CUADRO!O$4&amp;$E264),'Hoja de Trabajo para listado'!$DE$151:$DG$151,0)),0)+IFERROR(INDEX('Hoja de Trabajo para listado'!$CD$155:$DC$1048576,MATCH($A264,'Hoja de Trabajo para listado'!$CD$155:$CD$1048576,0),MATCH((CUADRO!O$4&amp;$E264),'Hoja de Trabajo para listado'!$CD$151:$DC$151,0)),0)</f>
        <v>0</v>
      </c>
      <c r="P264" s="243">
        <f ca="1">+IFERROR(INDEX('Hoja de Trabajo para listado'!$A$155:$Z$1048576,MATCH($A264,'Hoja de Trabajo para listado'!$A$155:$A$1048576,0),MATCH((CUADRO!P$4&amp;$E264),'Hoja de Trabajo para listado'!$A$151:$Z$151,0)),0)+IFERROR(INDEX('Hoja de Trabajo para listado'!$AB$155:$BA$1048576,MATCH($A264,'Hoja de Trabajo para listado'!$AB$155:$AB$1048576,0),MATCH((CUADRO!P$4&amp;$E264),'Hoja de Trabajo para listado'!$AB$151:$BA$151,0)),0)+IFERROR(INDEX('Hoja de Trabajo para listado'!$BC$155:$CB$1048576,MATCH($A264,'Hoja de Trabajo para listado'!$BC$155:$BC$1048576,0),MATCH((CUADRO!P$4&amp;$E264),'Hoja de Trabajo para listado'!$BC$151:$CB$151,0)),0)+IFERROR(INDEX('Hoja de Trabajo para listado'!$DE$153:$DG$274,MATCH($A264,'Hoja de Trabajo para listado'!$DE$153:$DE$1048576,0),MATCH((CUADRO!P$4&amp;$E264),'Hoja de Trabajo para listado'!$DE$151:$DG$151,0)),0)+IFERROR(INDEX('Hoja de Trabajo para listado'!$CD$155:$DC$1048576,MATCH($A264,'Hoja de Trabajo para listado'!$CD$155:$CD$1048576,0),MATCH((CUADRO!P$4&amp;$E264),'Hoja de Trabajo para listado'!$CD$151:$DC$151,0)),0)</f>
        <v>0</v>
      </c>
      <c r="Q264" s="243">
        <f ca="1">+IFERROR(INDEX('Hoja de Trabajo para listado'!$A$155:$Z$1048576,MATCH($A264,'Hoja de Trabajo para listado'!$A$155:$A$1048576,0),MATCH((CUADRO!Q$4&amp;$E264),'Hoja de Trabajo para listado'!$A$151:$Z$151,0)),0)+IFERROR(INDEX('Hoja de Trabajo para listado'!$AB$155:$BA$1048576,MATCH($A264,'Hoja de Trabajo para listado'!$AB$155:$AB$1048576,0),MATCH((CUADRO!Q$4&amp;$E264),'Hoja de Trabajo para listado'!$AB$151:$BA$151,0)),0)+IFERROR(INDEX('Hoja de Trabajo para listado'!$BC$155:$CB$1048576,MATCH($A264,'Hoja de Trabajo para listado'!$BC$155:$BC$1048576,0),MATCH((CUADRO!Q$4&amp;$E264),'Hoja de Trabajo para listado'!$BC$151:$CB$151,0)),0)+IFERROR(INDEX('Hoja de Trabajo para listado'!$DE$153:$DG$274,MATCH($A264,'Hoja de Trabajo para listado'!$DE$153:$DE$1048576,0),MATCH((CUADRO!Q$4&amp;$E264),'Hoja de Trabajo para listado'!$DE$151:$DG$151,0)),0)+IFERROR(INDEX('Hoja de Trabajo para listado'!$CD$155:$DC$1048576,MATCH($A264,'Hoja de Trabajo para listado'!$CD$155:$CD$1048576,0),MATCH((CUADRO!Q$4&amp;$E264),'Hoja de Trabajo para listado'!$CD$151:$DC$151,0)),0)</f>
        <v>0</v>
      </c>
      <c r="R264" s="243">
        <f t="shared" ca="1" si="8"/>
        <v>13741977.460000001</v>
      </c>
      <c r="S264" s="243">
        <f ca="1">+R263+R264</f>
        <v>13741977.460000001</v>
      </c>
      <c r="T264" s="243">
        <f ca="1">+S264</f>
        <v>13741977.460000001</v>
      </c>
      <c r="U264" s="242">
        <f t="shared" si="9"/>
        <v>2</v>
      </c>
    </row>
    <row r="265" spans="1:21" ht="15" customHeight="1">
      <c r="A265" s="353">
        <v>374</v>
      </c>
      <c r="B265" s="381">
        <f>+A265</f>
        <v>374</v>
      </c>
      <c r="C265" s="245" t="str">
        <f>+VLOOKUP(A265,bd_lista!$A$3:$C$592,3,FALSE)</f>
        <v>Agencia de Gobierno Electrónico y Tecnologías de Información y Comunicación</v>
      </c>
      <c r="D265" s="383" t="str">
        <f>+C265</f>
        <v>Agencia de Gobierno Electrónico y Tecnologías de Información y Comunicación</v>
      </c>
      <c r="E265" s="245" t="s">
        <v>683</v>
      </c>
      <c r="F265" s="241">
        <f ca="1">+IFERROR(INDEX('Hoja de Trabajo para listado'!$A$155:$Z$1048576,MATCH($A265,'Hoja de Trabajo para listado'!$A$155:$A$1048576,0),MATCH((CUADRO!F$4&amp;$E265),'Hoja de Trabajo para listado'!$A$151:$Z$151,0)),0)+IFERROR(INDEX('Hoja de Trabajo para listado'!$AB$155:$BA$1048576,MATCH($A265,'Hoja de Trabajo para listado'!$AB$155:$AB$1048576,0),MATCH((CUADRO!F$4&amp;$E265),'Hoja de Trabajo para listado'!$AB$151:$BA$151,0)),0)+IFERROR(INDEX('Hoja de Trabajo para listado'!$BC$155:$CB$1048576,MATCH($A265,'Hoja de Trabajo para listado'!$BC$155:$BC$1048576,0),MATCH((CUADRO!F$4&amp;$E265),'Hoja de Trabajo para listado'!$BC$151:$CB$151,0)),0)+IFERROR(INDEX('Hoja de Trabajo para listado'!$DE$153:$DG$274,MATCH($A265,'Hoja de Trabajo para listado'!$DE$153:$DE$1048576,0),MATCH((CUADRO!F$4&amp;$E265),'Hoja de Trabajo para listado'!$DE$151:$DG$151,0)),0)+IFERROR(INDEX('Hoja de Trabajo para listado'!$CD$155:$DC$1048576,MATCH($A265,'Hoja de Trabajo para listado'!$CD$155:$CD$1048576,0),MATCH((CUADRO!F$4&amp;$E265),'Hoja de Trabajo para listado'!$CD$151:$DC$151,0)),0)</f>
        <v>0</v>
      </c>
      <c r="G265" s="241">
        <f ca="1">+IFERROR(INDEX('Hoja de Trabajo para listado'!$A$155:$Z$1048576,MATCH($A265,'Hoja de Trabajo para listado'!$A$155:$A$1048576,0),MATCH((CUADRO!G$4&amp;$E265),'Hoja de Trabajo para listado'!$A$151:$Z$151,0)),0)+IFERROR(INDEX('Hoja de Trabajo para listado'!$AB$155:$BA$1048576,MATCH($A265,'Hoja de Trabajo para listado'!$AB$155:$AB$1048576,0),MATCH((CUADRO!G$4&amp;$E265),'Hoja de Trabajo para listado'!$AB$151:$BA$151,0)),0)+IFERROR(INDEX('Hoja de Trabajo para listado'!$BC$155:$CB$1048576,MATCH($A265,'Hoja de Trabajo para listado'!$BC$155:$BC$1048576,0),MATCH((CUADRO!G$4&amp;$E265),'Hoja de Trabajo para listado'!$BC$151:$CB$151,0)),0)+IFERROR(INDEX('Hoja de Trabajo para listado'!$DE$153:$DG$274,MATCH($A265,'Hoja de Trabajo para listado'!$DE$153:$DE$1048576,0),MATCH((CUADRO!G$4&amp;$E265),'Hoja de Trabajo para listado'!$DE$151:$DG$151,0)),0)+IFERROR(INDEX('Hoja de Trabajo para listado'!$CD$155:$DC$1048576,MATCH($A265,'Hoja de Trabajo para listado'!$CD$155:$CD$1048576,0),MATCH((CUADRO!G$4&amp;$E265),'Hoja de Trabajo para listado'!$CD$151:$DC$151,0)),0)</f>
        <v>0</v>
      </c>
      <c r="H265" s="241">
        <f ca="1">+IFERROR(INDEX('Hoja de Trabajo para listado'!$A$155:$Z$1048576,MATCH($A265,'Hoja de Trabajo para listado'!$A$155:$A$1048576,0),MATCH((CUADRO!H$4&amp;$E265),'Hoja de Trabajo para listado'!$A$151:$Z$151,0)),0)+IFERROR(INDEX('Hoja de Trabajo para listado'!$AB$155:$BA$1048576,MATCH($A265,'Hoja de Trabajo para listado'!$AB$155:$AB$1048576,0),MATCH((CUADRO!H$4&amp;$E265),'Hoja de Trabajo para listado'!$AB$151:$BA$151,0)),0)+IFERROR(INDEX('Hoja de Trabajo para listado'!$BC$155:$CB$1048576,MATCH($A265,'Hoja de Trabajo para listado'!$BC$155:$BC$1048576,0),MATCH((CUADRO!H$4&amp;$E265),'Hoja de Trabajo para listado'!$BC$151:$CB$151,0)),0)+IFERROR(INDEX('Hoja de Trabajo para listado'!$DE$153:$DG$274,MATCH($A265,'Hoja de Trabajo para listado'!$DE$153:$DE$1048576,0),MATCH((CUADRO!H$4&amp;$E265),'Hoja de Trabajo para listado'!$DE$151:$DG$151,0)),0)+IFERROR(INDEX('Hoja de Trabajo para listado'!$CD$155:$DC$1048576,MATCH($A265,'Hoja de Trabajo para listado'!$CD$155:$CD$1048576,0),MATCH((CUADRO!H$4&amp;$E265),'Hoja de Trabajo para listado'!$CD$151:$DC$151,0)),0)</f>
        <v>0</v>
      </c>
      <c r="I265" s="241">
        <f ca="1">+IFERROR(INDEX('Hoja de Trabajo para listado'!$A$155:$Z$1048576,MATCH($A265,'Hoja de Trabajo para listado'!$A$155:$A$1048576,0),MATCH((CUADRO!I$4&amp;$E265),'Hoja de Trabajo para listado'!$A$151:$Z$151,0)),0)+IFERROR(INDEX('Hoja de Trabajo para listado'!$AB$155:$BA$1048576,MATCH($A265,'Hoja de Trabajo para listado'!$AB$155:$AB$1048576,0),MATCH((CUADRO!I$4&amp;$E265),'Hoja de Trabajo para listado'!$AB$151:$BA$151,0)),0)+IFERROR(INDEX('Hoja de Trabajo para listado'!$BC$155:$CB$1048576,MATCH($A265,'Hoja de Trabajo para listado'!$BC$155:$BC$1048576,0),MATCH((CUADRO!I$4&amp;$E265),'Hoja de Trabajo para listado'!$BC$151:$CB$151,0)),0)+IFERROR(INDEX('Hoja de Trabajo para listado'!$DE$153:$DG$274,MATCH($A265,'Hoja de Trabajo para listado'!$DE$153:$DE$1048576,0),MATCH((CUADRO!I$4&amp;$E265),'Hoja de Trabajo para listado'!$DE$151:$DG$151,0)),0)+IFERROR(INDEX('Hoja de Trabajo para listado'!$CD$155:$DC$1048576,MATCH($A265,'Hoja de Trabajo para listado'!$CD$155:$CD$1048576,0),MATCH((CUADRO!I$4&amp;$E265),'Hoja de Trabajo para listado'!$CD$151:$DC$151,0)),0)</f>
        <v>0</v>
      </c>
      <c r="J265" s="241">
        <f ca="1">+IFERROR(INDEX('Hoja de Trabajo para listado'!$A$155:$Z$1048576,MATCH($A265,'Hoja de Trabajo para listado'!$A$155:$A$1048576,0),MATCH((CUADRO!J$4&amp;$E265),'Hoja de Trabajo para listado'!$A$151:$Z$151,0)),0)+IFERROR(INDEX('Hoja de Trabajo para listado'!$AB$155:$BA$1048576,MATCH($A265,'Hoja de Trabajo para listado'!$AB$155:$AB$1048576,0),MATCH((CUADRO!J$4&amp;$E265),'Hoja de Trabajo para listado'!$AB$151:$BA$151,0)),0)+IFERROR(INDEX('Hoja de Trabajo para listado'!$BC$155:$CB$1048576,MATCH($A265,'Hoja de Trabajo para listado'!$BC$155:$BC$1048576,0),MATCH((CUADRO!J$4&amp;$E265),'Hoja de Trabajo para listado'!$BC$151:$CB$151,0)),0)+IFERROR(INDEX('Hoja de Trabajo para listado'!$DE$153:$DG$274,MATCH($A265,'Hoja de Trabajo para listado'!$DE$153:$DE$1048576,0),MATCH((CUADRO!J$4&amp;$E265),'Hoja de Trabajo para listado'!$DE$151:$DG$151,0)),0)+IFERROR(INDEX('Hoja de Trabajo para listado'!$CD$155:$DC$1048576,MATCH($A265,'Hoja de Trabajo para listado'!$CD$155:$CD$1048576,0),MATCH((CUADRO!J$4&amp;$E265),'Hoja de Trabajo para listado'!$CD$151:$DC$151,0)),0)</f>
        <v>0</v>
      </c>
      <c r="K265" s="241">
        <f ca="1">+IFERROR(INDEX('Hoja de Trabajo para listado'!$A$155:$Z$1048576,MATCH($A265,'Hoja de Trabajo para listado'!$A$155:$A$1048576,0),MATCH((CUADRO!K$4&amp;$E265),'Hoja de Trabajo para listado'!$A$151:$Z$151,0)),0)+IFERROR(INDEX('Hoja de Trabajo para listado'!$AB$155:$BA$1048576,MATCH($A265,'Hoja de Trabajo para listado'!$AB$155:$AB$1048576,0),MATCH((CUADRO!K$4&amp;$E265),'Hoja de Trabajo para listado'!$AB$151:$BA$151,0)),0)+IFERROR(INDEX('Hoja de Trabajo para listado'!$BC$155:$CB$1048576,MATCH($A265,'Hoja de Trabajo para listado'!$BC$155:$BC$1048576,0),MATCH((CUADRO!K$4&amp;$E265),'Hoja de Trabajo para listado'!$BC$151:$CB$151,0)),0)+IFERROR(INDEX('Hoja de Trabajo para listado'!$DE$153:$DG$274,MATCH($A265,'Hoja de Trabajo para listado'!$DE$153:$DE$1048576,0),MATCH((CUADRO!K$4&amp;$E265),'Hoja de Trabajo para listado'!$DE$151:$DG$151,0)),0)+IFERROR(INDEX('Hoja de Trabajo para listado'!$CD$155:$DC$1048576,MATCH($A265,'Hoja de Trabajo para listado'!$CD$155:$CD$1048576,0),MATCH((CUADRO!K$4&amp;$E265),'Hoja de Trabajo para listado'!$CD$151:$DC$151,0)),0)</f>
        <v>0</v>
      </c>
      <c r="L265" s="241">
        <f ca="1">+IFERROR(INDEX('Hoja de Trabajo para listado'!$A$155:$Z$1048576,MATCH($A265,'Hoja de Trabajo para listado'!$A$155:$A$1048576,0),MATCH((CUADRO!L$4&amp;$E265),'Hoja de Trabajo para listado'!$A$151:$Z$151,0)),0)+IFERROR(INDEX('Hoja de Trabajo para listado'!$AB$155:$BA$1048576,MATCH($A265,'Hoja de Trabajo para listado'!$AB$155:$AB$1048576,0),MATCH((CUADRO!L$4&amp;$E265),'Hoja de Trabajo para listado'!$AB$151:$BA$151,0)),0)+IFERROR(INDEX('Hoja de Trabajo para listado'!$BC$155:$CB$1048576,MATCH($A265,'Hoja de Trabajo para listado'!$BC$155:$BC$1048576,0),MATCH((CUADRO!L$4&amp;$E265),'Hoja de Trabajo para listado'!$BC$151:$CB$151,0)),0)+IFERROR(INDEX('Hoja de Trabajo para listado'!$DE$153:$DG$274,MATCH($A265,'Hoja de Trabajo para listado'!$DE$153:$DE$1048576,0),MATCH((CUADRO!L$4&amp;$E265),'Hoja de Trabajo para listado'!$DE$151:$DG$151,0)),0)+IFERROR(INDEX('Hoja de Trabajo para listado'!$CD$155:$DC$1048576,MATCH($A265,'Hoja de Trabajo para listado'!$CD$155:$CD$1048576,0),MATCH((CUADRO!L$4&amp;$E265),'Hoja de Trabajo para listado'!$CD$151:$DC$151,0)),0)</f>
        <v>0</v>
      </c>
      <c r="M265" s="241">
        <f ca="1">+IFERROR(INDEX('Hoja de Trabajo para listado'!$A$155:$Z$1048576,MATCH($A265,'Hoja de Trabajo para listado'!$A$155:$A$1048576,0),MATCH((CUADRO!M$4&amp;$E265),'Hoja de Trabajo para listado'!$A$151:$Z$151,0)),0)+IFERROR(INDEX('Hoja de Trabajo para listado'!$AB$155:$BA$1048576,MATCH($A265,'Hoja de Trabajo para listado'!$AB$155:$AB$1048576,0),MATCH((CUADRO!M$4&amp;$E265),'Hoja de Trabajo para listado'!$AB$151:$BA$151,0)),0)+IFERROR(INDEX('Hoja de Trabajo para listado'!$BC$155:$CB$1048576,MATCH($A265,'Hoja de Trabajo para listado'!$BC$155:$BC$1048576,0),MATCH((CUADRO!M$4&amp;$E265),'Hoja de Trabajo para listado'!$BC$151:$CB$151,0)),0)+IFERROR(INDEX('Hoja de Trabajo para listado'!$DE$153:$DG$274,MATCH($A265,'Hoja de Trabajo para listado'!$DE$153:$DE$1048576,0),MATCH((CUADRO!M$4&amp;$E265),'Hoja de Trabajo para listado'!$DE$151:$DG$151,0)),0)+IFERROR(INDEX('Hoja de Trabajo para listado'!$CD$155:$DC$1048576,MATCH($A265,'Hoja de Trabajo para listado'!$CD$155:$CD$1048576,0),MATCH((CUADRO!M$4&amp;$E265),'Hoja de Trabajo para listado'!$CD$151:$DC$151,0)),0)</f>
        <v>0</v>
      </c>
      <c r="N265" s="241">
        <f ca="1">+IFERROR(INDEX('Hoja de Trabajo para listado'!$A$155:$Z$1048576,MATCH($A265,'Hoja de Trabajo para listado'!$A$155:$A$1048576,0),MATCH((CUADRO!N$4&amp;$E265),'Hoja de Trabajo para listado'!$A$151:$Z$151,0)),0)+IFERROR(INDEX('Hoja de Trabajo para listado'!$AB$155:$BA$1048576,MATCH($A265,'Hoja de Trabajo para listado'!$AB$155:$AB$1048576,0),MATCH((CUADRO!N$4&amp;$E265),'Hoja de Trabajo para listado'!$AB$151:$BA$151,0)),0)+IFERROR(INDEX('Hoja de Trabajo para listado'!$BC$155:$CB$1048576,MATCH($A265,'Hoja de Trabajo para listado'!$BC$155:$BC$1048576,0),MATCH((CUADRO!N$4&amp;$E265),'Hoja de Trabajo para listado'!$BC$151:$CB$151,0)),0)+IFERROR(INDEX('Hoja de Trabajo para listado'!$DE$153:$DG$274,MATCH($A265,'Hoja de Trabajo para listado'!$DE$153:$DE$1048576,0),MATCH((CUADRO!N$4&amp;$E265),'Hoja de Trabajo para listado'!$DE$151:$DG$151,0)),0)+IFERROR(INDEX('Hoja de Trabajo para listado'!$CD$155:$DC$1048576,MATCH($A265,'Hoja de Trabajo para listado'!$CD$155:$CD$1048576,0),MATCH((CUADRO!N$4&amp;$E265),'Hoja de Trabajo para listado'!$CD$151:$DC$151,0)),0)</f>
        <v>0</v>
      </c>
      <c r="O265" s="241">
        <f ca="1">+IFERROR(INDEX('Hoja de Trabajo para listado'!$A$155:$Z$1048576,MATCH($A265,'Hoja de Trabajo para listado'!$A$155:$A$1048576,0),MATCH((CUADRO!O$4&amp;$E265),'Hoja de Trabajo para listado'!$A$151:$Z$151,0)),0)+IFERROR(INDEX('Hoja de Trabajo para listado'!$AB$155:$BA$1048576,MATCH($A265,'Hoja de Trabajo para listado'!$AB$155:$AB$1048576,0),MATCH((CUADRO!O$4&amp;$E265),'Hoja de Trabajo para listado'!$AB$151:$BA$151,0)),0)+IFERROR(INDEX('Hoja de Trabajo para listado'!$BC$155:$CB$1048576,MATCH($A265,'Hoja de Trabajo para listado'!$BC$155:$BC$1048576,0),MATCH((CUADRO!O$4&amp;$E265),'Hoja de Trabajo para listado'!$BC$151:$CB$151,0)),0)+IFERROR(INDEX('Hoja de Trabajo para listado'!$DE$153:$DG$274,MATCH($A265,'Hoja de Trabajo para listado'!$DE$153:$DE$1048576,0),MATCH((CUADRO!O$4&amp;$E265),'Hoja de Trabajo para listado'!$DE$151:$DG$151,0)),0)+IFERROR(INDEX('Hoja de Trabajo para listado'!$CD$155:$DC$1048576,MATCH($A265,'Hoja de Trabajo para listado'!$CD$155:$CD$1048576,0),MATCH((CUADRO!O$4&amp;$E265),'Hoja de Trabajo para listado'!$CD$151:$DC$151,0)),0)</f>
        <v>0</v>
      </c>
      <c r="P265" s="241">
        <f ca="1">+IFERROR(INDEX('Hoja de Trabajo para listado'!$A$155:$Z$1048576,MATCH($A265,'Hoja de Trabajo para listado'!$A$155:$A$1048576,0),MATCH((CUADRO!P$4&amp;$E265),'Hoja de Trabajo para listado'!$A$151:$Z$151,0)),0)+IFERROR(INDEX('Hoja de Trabajo para listado'!$AB$155:$BA$1048576,MATCH($A265,'Hoja de Trabajo para listado'!$AB$155:$AB$1048576,0),MATCH((CUADRO!P$4&amp;$E265),'Hoja de Trabajo para listado'!$AB$151:$BA$151,0)),0)+IFERROR(INDEX('Hoja de Trabajo para listado'!$BC$155:$CB$1048576,MATCH($A265,'Hoja de Trabajo para listado'!$BC$155:$BC$1048576,0),MATCH((CUADRO!P$4&amp;$E265),'Hoja de Trabajo para listado'!$BC$151:$CB$151,0)),0)+IFERROR(INDEX('Hoja de Trabajo para listado'!$DE$153:$DG$274,MATCH($A265,'Hoja de Trabajo para listado'!$DE$153:$DE$1048576,0),MATCH((CUADRO!P$4&amp;$E265),'Hoja de Trabajo para listado'!$DE$151:$DG$151,0)),0)+IFERROR(INDEX('Hoja de Trabajo para listado'!$CD$155:$DC$1048576,MATCH($A265,'Hoja de Trabajo para listado'!$CD$155:$CD$1048576,0),MATCH((CUADRO!P$4&amp;$E265),'Hoja de Trabajo para listado'!$CD$151:$DC$151,0)),0)</f>
        <v>0</v>
      </c>
      <c r="Q265" s="241">
        <f ca="1">+IFERROR(INDEX('Hoja de Trabajo para listado'!$A$155:$Z$1048576,MATCH($A265,'Hoja de Trabajo para listado'!$A$155:$A$1048576,0),MATCH((CUADRO!Q$4&amp;$E265),'Hoja de Trabajo para listado'!$A$151:$Z$151,0)),0)+IFERROR(INDEX('Hoja de Trabajo para listado'!$AB$155:$BA$1048576,MATCH($A265,'Hoja de Trabajo para listado'!$AB$155:$AB$1048576,0),MATCH((CUADRO!Q$4&amp;$E265),'Hoja de Trabajo para listado'!$AB$151:$BA$151,0)),0)+IFERROR(INDEX('Hoja de Trabajo para listado'!$BC$155:$CB$1048576,MATCH($A265,'Hoja de Trabajo para listado'!$BC$155:$BC$1048576,0),MATCH((CUADRO!Q$4&amp;$E265),'Hoja de Trabajo para listado'!$BC$151:$CB$151,0)),0)+IFERROR(INDEX('Hoja de Trabajo para listado'!$DE$153:$DG$274,MATCH($A265,'Hoja de Trabajo para listado'!$DE$153:$DE$1048576,0),MATCH((CUADRO!Q$4&amp;$E265),'Hoja de Trabajo para listado'!$DE$151:$DG$151,0)),0)+IFERROR(INDEX('Hoja de Trabajo para listado'!$CD$155:$DC$1048576,MATCH($A265,'Hoja de Trabajo para listado'!$CD$155:$CD$1048576,0),MATCH((CUADRO!Q$4&amp;$E265),'Hoja de Trabajo para listado'!$CD$151:$DC$151,0)),0)</f>
        <v>0</v>
      </c>
      <c r="R265" s="241">
        <f t="shared" ca="1" si="8"/>
        <v>0</v>
      </c>
      <c r="T265" s="241">
        <f ca="1">+T266</f>
        <v>15295006.869999999</v>
      </c>
      <c r="U265" s="240">
        <f t="shared" si="9"/>
        <v>1</v>
      </c>
    </row>
    <row r="266" spans="1:21" ht="15" customHeight="1">
      <c r="A266" s="353">
        <v>374</v>
      </c>
      <c r="B266" s="382"/>
      <c r="C266" s="305" t="str">
        <f>+VLOOKUP(A266,bd_lista!$A$3:$C$592,3,FALSE)</f>
        <v>Agencia de Gobierno Electrónico y Tecnologías de Información y Comunicación</v>
      </c>
      <c r="D266" s="384"/>
      <c r="E266" s="305" t="s">
        <v>684</v>
      </c>
      <c r="F266" s="243">
        <f ca="1">+IFERROR(INDEX('Hoja de Trabajo para listado'!$A$155:$Z$1048576,MATCH($A266,'Hoja de Trabajo para listado'!$A$155:$A$1048576,0),MATCH((CUADRO!F$4&amp;$E266),'Hoja de Trabajo para listado'!$A$151:$Z$151,0)),0)+IFERROR(INDEX('Hoja de Trabajo para listado'!$AB$155:$BA$1048576,MATCH($A266,'Hoja de Trabajo para listado'!$AB$155:$AB$1048576,0),MATCH((CUADRO!F$4&amp;$E266),'Hoja de Trabajo para listado'!$AB$151:$BA$151,0)),0)+IFERROR(INDEX('Hoja de Trabajo para listado'!$BC$155:$CB$1048576,MATCH($A266,'Hoja de Trabajo para listado'!$BC$155:$BC$1048576,0),MATCH((CUADRO!F$4&amp;$E266),'Hoja de Trabajo para listado'!$BC$151:$CB$151,0)),0)+IFERROR(INDEX('Hoja de Trabajo para listado'!$DE$153:$DG$274,MATCH($A266,'Hoja de Trabajo para listado'!$DE$153:$DE$1048576,0),MATCH((CUADRO!F$4&amp;$E266),'Hoja de Trabajo para listado'!$DE$151:$DG$151,0)),0)+IFERROR(INDEX('Hoja de Trabajo para listado'!$CD$155:$DC$1048576,MATCH($A266,'Hoja de Trabajo para listado'!$CD$155:$CD$1048576,0),MATCH((CUADRO!F$4&amp;$E266),'Hoja de Trabajo para listado'!$CD$151:$DC$151,0)),0)</f>
        <v>4500</v>
      </c>
      <c r="G266" s="243">
        <f ca="1">+IFERROR(INDEX('Hoja de Trabajo para listado'!$A$155:$Z$1048576,MATCH($A266,'Hoja de Trabajo para listado'!$A$155:$A$1048576,0),MATCH((CUADRO!G$4&amp;$E266),'Hoja de Trabajo para listado'!$A$151:$Z$151,0)),0)+IFERROR(INDEX('Hoja de Trabajo para listado'!$AB$155:$BA$1048576,MATCH($A266,'Hoja de Trabajo para listado'!$AB$155:$AB$1048576,0),MATCH((CUADRO!G$4&amp;$E266),'Hoja de Trabajo para listado'!$AB$151:$BA$151,0)),0)+IFERROR(INDEX('Hoja de Trabajo para listado'!$BC$155:$CB$1048576,MATCH($A266,'Hoja de Trabajo para listado'!$BC$155:$BC$1048576,0),MATCH((CUADRO!G$4&amp;$E266),'Hoja de Trabajo para listado'!$BC$151:$CB$151,0)),0)+IFERROR(INDEX('Hoja de Trabajo para listado'!$DE$153:$DG$274,MATCH($A266,'Hoja de Trabajo para listado'!$DE$153:$DE$1048576,0),MATCH((CUADRO!G$4&amp;$E266),'Hoja de Trabajo para listado'!$DE$151:$DG$151,0)),0)+IFERROR(INDEX('Hoja de Trabajo para listado'!$CD$155:$DC$1048576,MATCH($A266,'Hoja de Trabajo para listado'!$CD$155:$CD$1048576,0),MATCH((CUADRO!G$4&amp;$E266),'Hoja de Trabajo para listado'!$CD$151:$DC$151,0)),0)</f>
        <v>15290506.869999999</v>
      </c>
      <c r="H266" s="243">
        <f ca="1">+IFERROR(INDEX('Hoja de Trabajo para listado'!$A$155:$Z$1048576,MATCH($A266,'Hoja de Trabajo para listado'!$A$155:$A$1048576,0),MATCH((CUADRO!H$4&amp;$E266),'Hoja de Trabajo para listado'!$A$151:$Z$151,0)),0)+IFERROR(INDEX('Hoja de Trabajo para listado'!$AB$155:$BA$1048576,MATCH($A266,'Hoja de Trabajo para listado'!$AB$155:$AB$1048576,0),MATCH((CUADRO!H$4&amp;$E266),'Hoja de Trabajo para listado'!$AB$151:$BA$151,0)),0)+IFERROR(INDEX('Hoja de Trabajo para listado'!$BC$155:$CB$1048576,MATCH($A266,'Hoja de Trabajo para listado'!$BC$155:$BC$1048576,0),MATCH((CUADRO!H$4&amp;$E266),'Hoja de Trabajo para listado'!$BC$151:$CB$151,0)),0)+IFERROR(INDEX('Hoja de Trabajo para listado'!$DE$153:$DG$274,MATCH($A266,'Hoja de Trabajo para listado'!$DE$153:$DE$1048576,0),MATCH((CUADRO!H$4&amp;$E266),'Hoja de Trabajo para listado'!$DE$151:$DG$151,0)),0)+IFERROR(INDEX('Hoja de Trabajo para listado'!$CD$155:$DC$1048576,MATCH($A266,'Hoja de Trabajo para listado'!$CD$155:$CD$1048576,0),MATCH((CUADRO!H$4&amp;$E266),'Hoja de Trabajo para listado'!$CD$151:$DC$151,0)),0)</f>
        <v>0</v>
      </c>
      <c r="I266" s="243">
        <f ca="1">+IFERROR(INDEX('Hoja de Trabajo para listado'!$A$155:$Z$1048576,MATCH($A266,'Hoja de Trabajo para listado'!$A$155:$A$1048576,0),MATCH((CUADRO!I$4&amp;$E266),'Hoja de Trabajo para listado'!$A$151:$Z$151,0)),0)+IFERROR(INDEX('Hoja de Trabajo para listado'!$AB$155:$BA$1048576,MATCH($A266,'Hoja de Trabajo para listado'!$AB$155:$AB$1048576,0),MATCH((CUADRO!I$4&amp;$E266),'Hoja de Trabajo para listado'!$AB$151:$BA$151,0)),0)+IFERROR(INDEX('Hoja de Trabajo para listado'!$BC$155:$CB$1048576,MATCH($A266,'Hoja de Trabajo para listado'!$BC$155:$BC$1048576,0),MATCH((CUADRO!I$4&amp;$E266),'Hoja de Trabajo para listado'!$BC$151:$CB$151,0)),0)+IFERROR(INDEX('Hoja de Trabajo para listado'!$DE$153:$DG$274,MATCH($A266,'Hoja de Trabajo para listado'!$DE$153:$DE$1048576,0),MATCH((CUADRO!I$4&amp;$E266),'Hoja de Trabajo para listado'!$DE$151:$DG$151,0)),0)+IFERROR(INDEX('Hoja de Trabajo para listado'!$CD$155:$DC$1048576,MATCH($A266,'Hoja de Trabajo para listado'!$CD$155:$CD$1048576,0),MATCH((CUADRO!I$4&amp;$E266),'Hoja de Trabajo para listado'!$CD$151:$DC$151,0)),0)</f>
        <v>0</v>
      </c>
      <c r="J266" s="243">
        <f ca="1">+IFERROR(INDEX('Hoja de Trabajo para listado'!$A$155:$Z$1048576,MATCH($A266,'Hoja de Trabajo para listado'!$A$155:$A$1048576,0),MATCH((CUADRO!J$4&amp;$E266),'Hoja de Trabajo para listado'!$A$151:$Z$151,0)),0)+IFERROR(INDEX('Hoja de Trabajo para listado'!$AB$155:$BA$1048576,MATCH($A266,'Hoja de Trabajo para listado'!$AB$155:$AB$1048576,0),MATCH((CUADRO!J$4&amp;$E266),'Hoja de Trabajo para listado'!$AB$151:$BA$151,0)),0)+IFERROR(INDEX('Hoja de Trabajo para listado'!$BC$155:$CB$1048576,MATCH($A266,'Hoja de Trabajo para listado'!$BC$155:$BC$1048576,0),MATCH((CUADRO!J$4&amp;$E266),'Hoja de Trabajo para listado'!$BC$151:$CB$151,0)),0)+IFERROR(INDEX('Hoja de Trabajo para listado'!$DE$153:$DG$274,MATCH($A266,'Hoja de Trabajo para listado'!$DE$153:$DE$1048576,0),MATCH((CUADRO!J$4&amp;$E266),'Hoja de Trabajo para listado'!$DE$151:$DG$151,0)),0)+IFERROR(INDEX('Hoja de Trabajo para listado'!$CD$155:$DC$1048576,MATCH($A266,'Hoja de Trabajo para listado'!$CD$155:$CD$1048576,0),MATCH((CUADRO!J$4&amp;$E266),'Hoja de Trabajo para listado'!$CD$151:$DC$151,0)),0)</f>
        <v>0</v>
      </c>
      <c r="K266" s="243">
        <f ca="1">+IFERROR(INDEX('Hoja de Trabajo para listado'!$A$155:$Z$1048576,MATCH($A266,'Hoja de Trabajo para listado'!$A$155:$A$1048576,0),MATCH((CUADRO!K$4&amp;$E266),'Hoja de Trabajo para listado'!$A$151:$Z$151,0)),0)+IFERROR(INDEX('Hoja de Trabajo para listado'!$AB$155:$BA$1048576,MATCH($A266,'Hoja de Trabajo para listado'!$AB$155:$AB$1048576,0),MATCH((CUADRO!K$4&amp;$E266),'Hoja de Trabajo para listado'!$AB$151:$BA$151,0)),0)+IFERROR(INDEX('Hoja de Trabajo para listado'!$BC$155:$CB$1048576,MATCH($A266,'Hoja de Trabajo para listado'!$BC$155:$BC$1048576,0),MATCH((CUADRO!K$4&amp;$E266),'Hoja de Trabajo para listado'!$BC$151:$CB$151,0)),0)+IFERROR(INDEX('Hoja de Trabajo para listado'!$DE$153:$DG$274,MATCH($A266,'Hoja de Trabajo para listado'!$DE$153:$DE$1048576,0),MATCH((CUADRO!K$4&amp;$E266),'Hoja de Trabajo para listado'!$DE$151:$DG$151,0)),0)+IFERROR(INDEX('Hoja de Trabajo para listado'!$CD$155:$DC$1048576,MATCH($A266,'Hoja de Trabajo para listado'!$CD$155:$CD$1048576,0),MATCH((CUADRO!K$4&amp;$E266),'Hoja de Trabajo para listado'!$CD$151:$DC$151,0)),0)</f>
        <v>0</v>
      </c>
      <c r="L266" s="243">
        <f ca="1">+IFERROR(INDEX('Hoja de Trabajo para listado'!$A$155:$Z$1048576,MATCH($A266,'Hoja de Trabajo para listado'!$A$155:$A$1048576,0),MATCH((CUADRO!L$4&amp;$E266),'Hoja de Trabajo para listado'!$A$151:$Z$151,0)),0)+IFERROR(INDEX('Hoja de Trabajo para listado'!$AB$155:$BA$1048576,MATCH($A266,'Hoja de Trabajo para listado'!$AB$155:$AB$1048576,0),MATCH((CUADRO!L$4&amp;$E266),'Hoja de Trabajo para listado'!$AB$151:$BA$151,0)),0)+IFERROR(INDEX('Hoja de Trabajo para listado'!$BC$155:$CB$1048576,MATCH($A266,'Hoja de Trabajo para listado'!$BC$155:$BC$1048576,0),MATCH((CUADRO!L$4&amp;$E266),'Hoja de Trabajo para listado'!$BC$151:$CB$151,0)),0)+IFERROR(INDEX('Hoja de Trabajo para listado'!$DE$153:$DG$274,MATCH($A266,'Hoja de Trabajo para listado'!$DE$153:$DE$1048576,0),MATCH((CUADRO!L$4&amp;$E266),'Hoja de Trabajo para listado'!$DE$151:$DG$151,0)),0)+IFERROR(INDEX('Hoja de Trabajo para listado'!$CD$155:$DC$1048576,MATCH($A266,'Hoja de Trabajo para listado'!$CD$155:$CD$1048576,0),MATCH((CUADRO!L$4&amp;$E266),'Hoja de Trabajo para listado'!$CD$151:$DC$151,0)),0)</f>
        <v>0</v>
      </c>
      <c r="M266" s="243">
        <f ca="1">+IFERROR(INDEX('Hoja de Trabajo para listado'!$A$155:$Z$1048576,MATCH($A266,'Hoja de Trabajo para listado'!$A$155:$A$1048576,0),MATCH((CUADRO!M$4&amp;$E266),'Hoja de Trabajo para listado'!$A$151:$Z$151,0)),0)+IFERROR(INDEX('Hoja de Trabajo para listado'!$AB$155:$BA$1048576,MATCH($A266,'Hoja de Trabajo para listado'!$AB$155:$AB$1048576,0),MATCH((CUADRO!M$4&amp;$E266),'Hoja de Trabajo para listado'!$AB$151:$BA$151,0)),0)+IFERROR(INDEX('Hoja de Trabajo para listado'!$BC$155:$CB$1048576,MATCH($A266,'Hoja de Trabajo para listado'!$BC$155:$BC$1048576,0),MATCH((CUADRO!M$4&amp;$E266),'Hoja de Trabajo para listado'!$BC$151:$CB$151,0)),0)+IFERROR(INDEX('Hoja de Trabajo para listado'!$DE$153:$DG$274,MATCH($A266,'Hoja de Trabajo para listado'!$DE$153:$DE$1048576,0),MATCH((CUADRO!M$4&amp;$E266),'Hoja de Trabajo para listado'!$DE$151:$DG$151,0)),0)+IFERROR(INDEX('Hoja de Trabajo para listado'!$CD$155:$DC$1048576,MATCH($A266,'Hoja de Trabajo para listado'!$CD$155:$CD$1048576,0),MATCH((CUADRO!M$4&amp;$E266),'Hoja de Trabajo para listado'!$CD$151:$DC$151,0)),0)</f>
        <v>0</v>
      </c>
      <c r="N266" s="243">
        <f ca="1">+IFERROR(INDEX('Hoja de Trabajo para listado'!$A$155:$Z$1048576,MATCH($A266,'Hoja de Trabajo para listado'!$A$155:$A$1048576,0),MATCH((CUADRO!N$4&amp;$E266),'Hoja de Trabajo para listado'!$A$151:$Z$151,0)),0)+IFERROR(INDEX('Hoja de Trabajo para listado'!$AB$155:$BA$1048576,MATCH($A266,'Hoja de Trabajo para listado'!$AB$155:$AB$1048576,0),MATCH((CUADRO!N$4&amp;$E266),'Hoja de Trabajo para listado'!$AB$151:$BA$151,0)),0)+IFERROR(INDEX('Hoja de Trabajo para listado'!$BC$155:$CB$1048576,MATCH($A266,'Hoja de Trabajo para listado'!$BC$155:$BC$1048576,0),MATCH((CUADRO!N$4&amp;$E266),'Hoja de Trabajo para listado'!$BC$151:$CB$151,0)),0)+IFERROR(INDEX('Hoja de Trabajo para listado'!$DE$153:$DG$274,MATCH($A266,'Hoja de Trabajo para listado'!$DE$153:$DE$1048576,0),MATCH((CUADRO!N$4&amp;$E266),'Hoja de Trabajo para listado'!$DE$151:$DG$151,0)),0)+IFERROR(INDEX('Hoja de Trabajo para listado'!$CD$155:$DC$1048576,MATCH($A266,'Hoja de Trabajo para listado'!$CD$155:$CD$1048576,0),MATCH((CUADRO!N$4&amp;$E266),'Hoja de Trabajo para listado'!$CD$151:$DC$151,0)),0)</f>
        <v>0</v>
      </c>
      <c r="O266" s="243">
        <f ca="1">+IFERROR(INDEX('Hoja de Trabajo para listado'!$A$155:$Z$1048576,MATCH($A266,'Hoja de Trabajo para listado'!$A$155:$A$1048576,0),MATCH((CUADRO!O$4&amp;$E266),'Hoja de Trabajo para listado'!$A$151:$Z$151,0)),0)+IFERROR(INDEX('Hoja de Trabajo para listado'!$AB$155:$BA$1048576,MATCH($A266,'Hoja de Trabajo para listado'!$AB$155:$AB$1048576,0),MATCH((CUADRO!O$4&amp;$E266),'Hoja de Trabajo para listado'!$AB$151:$BA$151,0)),0)+IFERROR(INDEX('Hoja de Trabajo para listado'!$BC$155:$CB$1048576,MATCH($A266,'Hoja de Trabajo para listado'!$BC$155:$BC$1048576,0),MATCH((CUADRO!O$4&amp;$E266),'Hoja de Trabajo para listado'!$BC$151:$CB$151,0)),0)+IFERROR(INDEX('Hoja de Trabajo para listado'!$DE$153:$DG$274,MATCH($A266,'Hoja de Trabajo para listado'!$DE$153:$DE$1048576,0),MATCH((CUADRO!O$4&amp;$E266),'Hoja de Trabajo para listado'!$DE$151:$DG$151,0)),0)+IFERROR(INDEX('Hoja de Trabajo para listado'!$CD$155:$DC$1048576,MATCH($A266,'Hoja de Trabajo para listado'!$CD$155:$CD$1048576,0),MATCH((CUADRO!O$4&amp;$E266),'Hoja de Trabajo para listado'!$CD$151:$DC$151,0)),0)</f>
        <v>0</v>
      </c>
      <c r="P266" s="243">
        <f ca="1">+IFERROR(INDEX('Hoja de Trabajo para listado'!$A$155:$Z$1048576,MATCH($A266,'Hoja de Trabajo para listado'!$A$155:$A$1048576,0),MATCH((CUADRO!P$4&amp;$E266),'Hoja de Trabajo para listado'!$A$151:$Z$151,0)),0)+IFERROR(INDEX('Hoja de Trabajo para listado'!$AB$155:$BA$1048576,MATCH($A266,'Hoja de Trabajo para listado'!$AB$155:$AB$1048576,0),MATCH((CUADRO!P$4&amp;$E266),'Hoja de Trabajo para listado'!$AB$151:$BA$151,0)),0)+IFERROR(INDEX('Hoja de Trabajo para listado'!$BC$155:$CB$1048576,MATCH($A266,'Hoja de Trabajo para listado'!$BC$155:$BC$1048576,0),MATCH((CUADRO!P$4&amp;$E266),'Hoja de Trabajo para listado'!$BC$151:$CB$151,0)),0)+IFERROR(INDEX('Hoja de Trabajo para listado'!$DE$153:$DG$274,MATCH($A266,'Hoja de Trabajo para listado'!$DE$153:$DE$1048576,0),MATCH((CUADRO!P$4&amp;$E266),'Hoja de Trabajo para listado'!$DE$151:$DG$151,0)),0)+IFERROR(INDEX('Hoja de Trabajo para listado'!$CD$155:$DC$1048576,MATCH($A266,'Hoja de Trabajo para listado'!$CD$155:$CD$1048576,0),MATCH((CUADRO!P$4&amp;$E266),'Hoja de Trabajo para listado'!$CD$151:$DC$151,0)),0)</f>
        <v>0</v>
      </c>
      <c r="Q266" s="243">
        <f ca="1">+IFERROR(INDEX('Hoja de Trabajo para listado'!$A$155:$Z$1048576,MATCH($A266,'Hoja de Trabajo para listado'!$A$155:$A$1048576,0),MATCH((CUADRO!Q$4&amp;$E266),'Hoja de Trabajo para listado'!$A$151:$Z$151,0)),0)+IFERROR(INDEX('Hoja de Trabajo para listado'!$AB$155:$BA$1048576,MATCH($A266,'Hoja de Trabajo para listado'!$AB$155:$AB$1048576,0),MATCH((CUADRO!Q$4&amp;$E266),'Hoja de Trabajo para listado'!$AB$151:$BA$151,0)),0)+IFERROR(INDEX('Hoja de Trabajo para listado'!$BC$155:$CB$1048576,MATCH($A266,'Hoja de Trabajo para listado'!$BC$155:$BC$1048576,0),MATCH((CUADRO!Q$4&amp;$E266),'Hoja de Trabajo para listado'!$BC$151:$CB$151,0)),0)+IFERROR(INDEX('Hoja de Trabajo para listado'!$DE$153:$DG$274,MATCH($A266,'Hoja de Trabajo para listado'!$DE$153:$DE$1048576,0),MATCH((CUADRO!Q$4&amp;$E266),'Hoja de Trabajo para listado'!$DE$151:$DG$151,0)),0)+IFERROR(INDEX('Hoja de Trabajo para listado'!$CD$155:$DC$1048576,MATCH($A266,'Hoja de Trabajo para listado'!$CD$155:$CD$1048576,0),MATCH((CUADRO!Q$4&amp;$E266),'Hoja de Trabajo para listado'!$CD$151:$DC$151,0)),0)</f>
        <v>0</v>
      </c>
      <c r="R266" s="243">
        <f t="shared" ca="1" si="8"/>
        <v>15295006.869999999</v>
      </c>
      <c r="S266" s="256">
        <f ca="1">+R265+R266</f>
        <v>15295006.869999999</v>
      </c>
      <c r="T266" s="243">
        <f ca="1">+S266</f>
        <v>15295006.869999999</v>
      </c>
      <c r="U266" s="242">
        <f t="shared" si="9"/>
        <v>2</v>
      </c>
    </row>
    <row r="267" spans="1:21" s="352" customFormat="1" ht="15" customHeight="1">
      <c r="A267" s="354">
        <v>376</v>
      </c>
      <c r="B267" s="381">
        <f>+A267</f>
        <v>376</v>
      </c>
      <c r="C267" s="245" t="str">
        <f>+VLOOKUP(A267,bd_lista!$A$3:$C$592,3,FALSE)</f>
        <v>Agencia Boliviana de Energía Nuclear</v>
      </c>
      <c r="D267" s="383" t="str">
        <f>+C267</f>
        <v>Agencia Boliviana de Energía Nuclear</v>
      </c>
      <c r="E267" s="245" t="s">
        <v>683</v>
      </c>
      <c r="F267" s="241">
        <f ca="1">+IFERROR(INDEX('Hoja de Trabajo para listado'!$A$155:$Z$1048576,MATCH($A267,'Hoja de Trabajo para listado'!$A$155:$A$1048576,0),MATCH((CUADRO!F$4&amp;$E267),'Hoja de Trabajo para listado'!$A$151:$Z$151,0)),0)+IFERROR(INDEX('Hoja de Trabajo para listado'!$AB$155:$BA$1048576,MATCH($A267,'Hoja de Trabajo para listado'!$AB$155:$AB$1048576,0),MATCH((CUADRO!F$4&amp;$E267),'Hoja de Trabajo para listado'!$AB$151:$BA$151,0)),0)+IFERROR(INDEX('Hoja de Trabajo para listado'!$BC$155:$CB$1048576,MATCH($A267,'Hoja de Trabajo para listado'!$BC$155:$BC$1048576,0),MATCH((CUADRO!F$4&amp;$E267),'Hoja de Trabajo para listado'!$BC$151:$CB$151,0)),0)+IFERROR(INDEX('Hoja de Trabajo para listado'!$DE$153:$DG$274,MATCH($A267,'Hoja de Trabajo para listado'!$DE$153:$DE$1048576,0),MATCH((CUADRO!F$4&amp;$E267),'Hoja de Trabajo para listado'!$DE$151:$DG$151,0)),0)+IFERROR(INDEX('Hoja de Trabajo para listado'!$CD$155:$DC$1048576,MATCH($A267,'Hoja de Trabajo para listado'!$CD$155:$CD$1048576,0),MATCH((CUADRO!F$4&amp;$E267),'Hoja de Trabajo para listado'!$CD$151:$DC$151,0)),0)</f>
        <v>405</v>
      </c>
      <c r="G267" s="241">
        <f ca="1">+IFERROR(INDEX('Hoja de Trabajo para listado'!$A$155:$Z$1048576,MATCH($A267,'Hoja de Trabajo para listado'!$A$155:$A$1048576,0),MATCH((CUADRO!G$4&amp;$E267),'Hoja de Trabajo para listado'!$A$151:$Z$151,0)),0)+IFERROR(INDEX('Hoja de Trabajo para listado'!$AB$155:$BA$1048576,MATCH($A267,'Hoja de Trabajo para listado'!$AB$155:$AB$1048576,0),MATCH((CUADRO!G$4&amp;$E267),'Hoja de Trabajo para listado'!$AB$151:$BA$151,0)),0)+IFERROR(INDEX('Hoja de Trabajo para listado'!$BC$155:$CB$1048576,MATCH($A267,'Hoja de Trabajo para listado'!$BC$155:$BC$1048576,0),MATCH((CUADRO!G$4&amp;$E267),'Hoja de Trabajo para listado'!$BC$151:$CB$151,0)),0)+IFERROR(INDEX('Hoja de Trabajo para listado'!$DE$153:$DG$274,MATCH($A267,'Hoja de Trabajo para listado'!$DE$153:$DE$1048576,0),MATCH((CUADRO!G$4&amp;$E267),'Hoja de Trabajo para listado'!$DE$151:$DG$151,0)),0)+IFERROR(INDEX('Hoja de Trabajo para listado'!$CD$155:$DC$1048576,MATCH($A267,'Hoja de Trabajo para listado'!$CD$155:$CD$1048576,0),MATCH((CUADRO!G$4&amp;$E267),'Hoja de Trabajo para listado'!$CD$151:$DC$151,0)),0)</f>
        <v>0</v>
      </c>
      <c r="H267" s="241">
        <f ca="1">+IFERROR(INDEX('Hoja de Trabajo para listado'!$A$155:$Z$1048576,MATCH($A267,'Hoja de Trabajo para listado'!$A$155:$A$1048576,0),MATCH((CUADRO!H$4&amp;$E267),'Hoja de Trabajo para listado'!$A$151:$Z$151,0)),0)+IFERROR(INDEX('Hoja de Trabajo para listado'!$AB$155:$BA$1048576,MATCH($A267,'Hoja de Trabajo para listado'!$AB$155:$AB$1048576,0),MATCH((CUADRO!H$4&amp;$E267),'Hoja de Trabajo para listado'!$AB$151:$BA$151,0)),0)+IFERROR(INDEX('Hoja de Trabajo para listado'!$BC$155:$CB$1048576,MATCH($A267,'Hoja de Trabajo para listado'!$BC$155:$BC$1048576,0),MATCH((CUADRO!H$4&amp;$E267),'Hoja de Trabajo para listado'!$BC$151:$CB$151,0)),0)+IFERROR(INDEX('Hoja de Trabajo para listado'!$DE$153:$DG$274,MATCH($A267,'Hoja de Trabajo para listado'!$DE$153:$DE$1048576,0),MATCH((CUADRO!H$4&amp;$E267),'Hoja de Trabajo para listado'!$DE$151:$DG$151,0)),0)+IFERROR(INDEX('Hoja de Trabajo para listado'!$CD$155:$DC$1048576,MATCH($A267,'Hoja de Trabajo para listado'!$CD$155:$CD$1048576,0),MATCH((CUADRO!H$4&amp;$E267),'Hoja de Trabajo para listado'!$CD$151:$DC$151,0)),0)</f>
        <v>79.989999999999995</v>
      </c>
      <c r="I267" s="241">
        <f ca="1">+IFERROR(INDEX('Hoja de Trabajo para listado'!$A$155:$Z$1048576,MATCH($A267,'Hoja de Trabajo para listado'!$A$155:$A$1048576,0),MATCH((CUADRO!I$4&amp;$E267),'Hoja de Trabajo para listado'!$A$151:$Z$151,0)),0)+IFERROR(INDEX('Hoja de Trabajo para listado'!$AB$155:$BA$1048576,MATCH($A267,'Hoja de Trabajo para listado'!$AB$155:$AB$1048576,0),MATCH((CUADRO!I$4&amp;$E267),'Hoja de Trabajo para listado'!$AB$151:$BA$151,0)),0)+IFERROR(INDEX('Hoja de Trabajo para listado'!$BC$155:$CB$1048576,MATCH($A267,'Hoja de Trabajo para listado'!$BC$155:$BC$1048576,0),MATCH((CUADRO!I$4&amp;$E267),'Hoja de Trabajo para listado'!$BC$151:$CB$151,0)),0)+IFERROR(INDEX('Hoja de Trabajo para listado'!$DE$153:$DG$274,MATCH($A267,'Hoja de Trabajo para listado'!$DE$153:$DE$1048576,0),MATCH((CUADRO!I$4&amp;$E267),'Hoja de Trabajo para listado'!$DE$151:$DG$151,0)),0)+IFERROR(INDEX('Hoja de Trabajo para listado'!$CD$155:$DC$1048576,MATCH($A267,'Hoja de Trabajo para listado'!$CD$155:$CD$1048576,0),MATCH((CUADRO!I$4&amp;$E267),'Hoja de Trabajo para listado'!$CD$151:$DC$151,0)),0)</f>
        <v>0</v>
      </c>
      <c r="J267" s="241">
        <f ca="1">+IFERROR(INDEX('Hoja de Trabajo para listado'!$A$155:$Z$1048576,MATCH($A267,'Hoja de Trabajo para listado'!$A$155:$A$1048576,0),MATCH((CUADRO!J$4&amp;$E267),'Hoja de Trabajo para listado'!$A$151:$Z$151,0)),0)+IFERROR(INDEX('Hoja de Trabajo para listado'!$AB$155:$BA$1048576,MATCH($A267,'Hoja de Trabajo para listado'!$AB$155:$AB$1048576,0),MATCH((CUADRO!J$4&amp;$E267),'Hoja de Trabajo para listado'!$AB$151:$BA$151,0)),0)+IFERROR(INDEX('Hoja de Trabajo para listado'!$BC$155:$CB$1048576,MATCH($A267,'Hoja de Trabajo para listado'!$BC$155:$BC$1048576,0),MATCH((CUADRO!J$4&amp;$E267),'Hoja de Trabajo para listado'!$BC$151:$CB$151,0)),0)+IFERROR(INDEX('Hoja de Trabajo para listado'!$DE$153:$DG$274,MATCH($A267,'Hoja de Trabajo para listado'!$DE$153:$DE$1048576,0),MATCH((CUADRO!J$4&amp;$E267),'Hoja de Trabajo para listado'!$DE$151:$DG$151,0)),0)+IFERROR(INDEX('Hoja de Trabajo para listado'!$CD$155:$DC$1048576,MATCH($A267,'Hoja de Trabajo para listado'!$CD$155:$CD$1048576,0),MATCH((CUADRO!J$4&amp;$E267),'Hoja de Trabajo para listado'!$CD$151:$DC$151,0)),0)</f>
        <v>0</v>
      </c>
      <c r="K267" s="241">
        <f ca="1">+IFERROR(INDEX('Hoja de Trabajo para listado'!$A$155:$Z$1048576,MATCH($A267,'Hoja de Trabajo para listado'!$A$155:$A$1048576,0),MATCH((CUADRO!K$4&amp;$E267),'Hoja de Trabajo para listado'!$A$151:$Z$151,0)),0)+IFERROR(INDEX('Hoja de Trabajo para listado'!$AB$155:$BA$1048576,MATCH($A267,'Hoja de Trabajo para listado'!$AB$155:$AB$1048576,0),MATCH((CUADRO!K$4&amp;$E267),'Hoja de Trabajo para listado'!$AB$151:$BA$151,0)),0)+IFERROR(INDEX('Hoja de Trabajo para listado'!$BC$155:$CB$1048576,MATCH($A267,'Hoja de Trabajo para listado'!$BC$155:$BC$1048576,0),MATCH((CUADRO!K$4&amp;$E267),'Hoja de Trabajo para listado'!$BC$151:$CB$151,0)),0)+IFERROR(INDEX('Hoja de Trabajo para listado'!$DE$153:$DG$274,MATCH($A267,'Hoja de Trabajo para listado'!$DE$153:$DE$1048576,0),MATCH((CUADRO!K$4&amp;$E267),'Hoja de Trabajo para listado'!$DE$151:$DG$151,0)),0)+IFERROR(INDEX('Hoja de Trabajo para listado'!$CD$155:$DC$1048576,MATCH($A267,'Hoja de Trabajo para listado'!$CD$155:$CD$1048576,0),MATCH((CUADRO!K$4&amp;$E267),'Hoja de Trabajo para listado'!$CD$151:$DC$151,0)),0)</f>
        <v>0</v>
      </c>
      <c r="L267" s="241">
        <f ca="1">+IFERROR(INDEX('Hoja de Trabajo para listado'!$A$155:$Z$1048576,MATCH($A267,'Hoja de Trabajo para listado'!$A$155:$A$1048576,0),MATCH((CUADRO!L$4&amp;$E267),'Hoja de Trabajo para listado'!$A$151:$Z$151,0)),0)+IFERROR(INDEX('Hoja de Trabajo para listado'!$AB$155:$BA$1048576,MATCH($A267,'Hoja de Trabajo para listado'!$AB$155:$AB$1048576,0),MATCH((CUADRO!L$4&amp;$E267),'Hoja de Trabajo para listado'!$AB$151:$BA$151,0)),0)+IFERROR(INDEX('Hoja de Trabajo para listado'!$BC$155:$CB$1048576,MATCH($A267,'Hoja de Trabajo para listado'!$BC$155:$BC$1048576,0),MATCH((CUADRO!L$4&amp;$E267),'Hoja de Trabajo para listado'!$BC$151:$CB$151,0)),0)+IFERROR(INDEX('Hoja de Trabajo para listado'!$DE$153:$DG$274,MATCH($A267,'Hoja de Trabajo para listado'!$DE$153:$DE$1048576,0),MATCH((CUADRO!L$4&amp;$E267),'Hoja de Trabajo para listado'!$DE$151:$DG$151,0)),0)+IFERROR(INDEX('Hoja de Trabajo para listado'!$CD$155:$DC$1048576,MATCH($A267,'Hoja de Trabajo para listado'!$CD$155:$CD$1048576,0),MATCH((CUADRO!L$4&amp;$E267),'Hoja de Trabajo para listado'!$CD$151:$DC$151,0)),0)</f>
        <v>0</v>
      </c>
      <c r="M267" s="241">
        <f ca="1">+IFERROR(INDEX('Hoja de Trabajo para listado'!$A$155:$Z$1048576,MATCH($A267,'Hoja de Trabajo para listado'!$A$155:$A$1048576,0),MATCH((CUADRO!M$4&amp;$E267),'Hoja de Trabajo para listado'!$A$151:$Z$151,0)),0)+IFERROR(INDEX('Hoja de Trabajo para listado'!$AB$155:$BA$1048576,MATCH($A267,'Hoja de Trabajo para listado'!$AB$155:$AB$1048576,0),MATCH((CUADRO!M$4&amp;$E267),'Hoja de Trabajo para listado'!$AB$151:$BA$151,0)),0)+IFERROR(INDEX('Hoja de Trabajo para listado'!$BC$155:$CB$1048576,MATCH($A267,'Hoja de Trabajo para listado'!$BC$155:$BC$1048576,0),MATCH((CUADRO!M$4&amp;$E267),'Hoja de Trabajo para listado'!$BC$151:$CB$151,0)),0)+IFERROR(INDEX('Hoja de Trabajo para listado'!$DE$153:$DG$274,MATCH($A267,'Hoja de Trabajo para listado'!$DE$153:$DE$1048576,0),MATCH((CUADRO!M$4&amp;$E267),'Hoja de Trabajo para listado'!$DE$151:$DG$151,0)),0)+IFERROR(INDEX('Hoja de Trabajo para listado'!$CD$155:$DC$1048576,MATCH($A267,'Hoja de Trabajo para listado'!$CD$155:$CD$1048576,0),MATCH((CUADRO!M$4&amp;$E267),'Hoja de Trabajo para listado'!$CD$151:$DC$151,0)),0)</f>
        <v>0</v>
      </c>
      <c r="N267" s="241">
        <f ca="1">+IFERROR(INDEX('Hoja de Trabajo para listado'!$A$155:$Z$1048576,MATCH($A267,'Hoja de Trabajo para listado'!$A$155:$A$1048576,0),MATCH((CUADRO!N$4&amp;$E267),'Hoja de Trabajo para listado'!$A$151:$Z$151,0)),0)+IFERROR(INDEX('Hoja de Trabajo para listado'!$AB$155:$BA$1048576,MATCH($A267,'Hoja de Trabajo para listado'!$AB$155:$AB$1048576,0),MATCH((CUADRO!N$4&amp;$E267),'Hoja de Trabajo para listado'!$AB$151:$BA$151,0)),0)+IFERROR(INDEX('Hoja de Trabajo para listado'!$BC$155:$CB$1048576,MATCH($A267,'Hoja de Trabajo para listado'!$BC$155:$BC$1048576,0),MATCH((CUADRO!N$4&amp;$E267),'Hoja de Trabajo para listado'!$BC$151:$CB$151,0)),0)+IFERROR(INDEX('Hoja de Trabajo para listado'!$DE$153:$DG$274,MATCH($A267,'Hoja de Trabajo para listado'!$DE$153:$DE$1048576,0),MATCH((CUADRO!N$4&amp;$E267),'Hoja de Trabajo para listado'!$DE$151:$DG$151,0)),0)+IFERROR(INDEX('Hoja de Trabajo para listado'!$CD$155:$DC$1048576,MATCH($A267,'Hoja de Trabajo para listado'!$CD$155:$CD$1048576,0),MATCH((CUADRO!N$4&amp;$E267),'Hoja de Trabajo para listado'!$CD$151:$DC$151,0)),0)</f>
        <v>0</v>
      </c>
      <c r="O267" s="241">
        <f ca="1">+IFERROR(INDEX('Hoja de Trabajo para listado'!$A$155:$Z$1048576,MATCH($A267,'Hoja de Trabajo para listado'!$A$155:$A$1048576,0),MATCH((CUADRO!O$4&amp;$E267),'Hoja de Trabajo para listado'!$A$151:$Z$151,0)),0)+IFERROR(INDEX('Hoja de Trabajo para listado'!$AB$155:$BA$1048576,MATCH($A267,'Hoja de Trabajo para listado'!$AB$155:$AB$1048576,0),MATCH((CUADRO!O$4&amp;$E267),'Hoja de Trabajo para listado'!$AB$151:$BA$151,0)),0)+IFERROR(INDEX('Hoja de Trabajo para listado'!$BC$155:$CB$1048576,MATCH($A267,'Hoja de Trabajo para listado'!$BC$155:$BC$1048576,0),MATCH((CUADRO!O$4&amp;$E267),'Hoja de Trabajo para listado'!$BC$151:$CB$151,0)),0)+IFERROR(INDEX('Hoja de Trabajo para listado'!$DE$153:$DG$274,MATCH($A267,'Hoja de Trabajo para listado'!$DE$153:$DE$1048576,0),MATCH((CUADRO!O$4&amp;$E267),'Hoja de Trabajo para listado'!$DE$151:$DG$151,0)),0)+IFERROR(INDEX('Hoja de Trabajo para listado'!$CD$155:$DC$1048576,MATCH($A267,'Hoja de Trabajo para listado'!$CD$155:$CD$1048576,0),MATCH((CUADRO!O$4&amp;$E267),'Hoja de Trabajo para listado'!$CD$151:$DC$151,0)),0)</f>
        <v>0</v>
      </c>
      <c r="P267" s="241">
        <f ca="1">+IFERROR(INDEX('Hoja de Trabajo para listado'!$A$155:$Z$1048576,MATCH($A267,'Hoja de Trabajo para listado'!$A$155:$A$1048576,0),MATCH((CUADRO!P$4&amp;$E267),'Hoja de Trabajo para listado'!$A$151:$Z$151,0)),0)+IFERROR(INDEX('Hoja de Trabajo para listado'!$AB$155:$BA$1048576,MATCH($A267,'Hoja de Trabajo para listado'!$AB$155:$AB$1048576,0),MATCH((CUADRO!P$4&amp;$E267),'Hoja de Trabajo para listado'!$AB$151:$BA$151,0)),0)+IFERROR(INDEX('Hoja de Trabajo para listado'!$BC$155:$CB$1048576,MATCH($A267,'Hoja de Trabajo para listado'!$BC$155:$BC$1048576,0),MATCH((CUADRO!P$4&amp;$E267),'Hoja de Trabajo para listado'!$BC$151:$CB$151,0)),0)+IFERROR(INDEX('Hoja de Trabajo para listado'!$DE$153:$DG$274,MATCH($A267,'Hoja de Trabajo para listado'!$DE$153:$DE$1048576,0),MATCH((CUADRO!P$4&amp;$E267),'Hoja de Trabajo para listado'!$DE$151:$DG$151,0)),0)+IFERROR(INDEX('Hoja de Trabajo para listado'!$CD$155:$DC$1048576,MATCH($A267,'Hoja de Trabajo para listado'!$CD$155:$CD$1048576,0),MATCH((CUADRO!P$4&amp;$E267),'Hoja de Trabajo para listado'!$CD$151:$DC$151,0)),0)</f>
        <v>0</v>
      </c>
      <c r="Q267" s="241">
        <f ca="1">+IFERROR(INDEX('Hoja de Trabajo para listado'!$A$155:$Z$1048576,MATCH($A267,'Hoja de Trabajo para listado'!$A$155:$A$1048576,0),MATCH((CUADRO!Q$4&amp;$E267),'Hoja de Trabajo para listado'!$A$151:$Z$151,0)),0)+IFERROR(INDEX('Hoja de Trabajo para listado'!$AB$155:$BA$1048576,MATCH($A267,'Hoja de Trabajo para listado'!$AB$155:$AB$1048576,0),MATCH((CUADRO!Q$4&amp;$E267),'Hoja de Trabajo para listado'!$AB$151:$BA$151,0)),0)+IFERROR(INDEX('Hoja de Trabajo para listado'!$BC$155:$CB$1048576,MATCH($A267,'Hoja de Trabajo para listado'!$BC$155:$BC$1048576,0),MATCH((CUADRO!Q$4&amp;$E267),'Hoja de Trabajo para listado'!$BC$151:$CB$151,0)),0)+IFERROR(INDEX('Hoja de Trabajo para listado'!$DE$153:$DG$274,MATCH($A267,'Hoja de Trabajo para listado'!$DE$153:$DE$1048576,0),MATCH((CUADRO!Q$4&amp;$E267),'Hoja de Trabajo para listado'!$DE$151:$DG$151,0)),0)+IFERROR(INDEX('Hoja de Trabajo para listado'!$CD$155:$DC$1048576,MATCH($A267,'Hoja de Trabajo para listado'!$CD$155:$CD$1048576,0),MATCH((CUADRO!Q$4&amp;$E267),'Hoja de Trabajo para listado'!$CD$151:$DC$151,0)),0)</f>
        <v>0</v>
      </c>
      <c r="R267" s="241">
        <f t="shared" ca="1" si="8"/>
        <v>484.99</v>
      </c>
      <c r="S267" s="257"/>
      <c r="T267" s="241">
        <f ca="1">+T268</f>
        <v>2136789.35</v>
      </c>
      <c r="U267" s="240">
        <f t="shared" si="9"/>
        <v>1</v>
      </c>
    </row>
    <row r="268" spans="1:21" s="352" customFormat="1" ht="15" customHeight="1">
      <c r="A268" s="353">
        <v>376</v>
      </c>
      <c r="B268" s="382"/>
      <c r="C268" s="305" t="str">
        <f>+VLOOKUP(A268,bd_lista!$A$3:$C$592,3,FALSE)</f>
        <v>Agencia Boliviana de Energía Nuclear</v>
      </c>
      <c r="D268" s="384"/>
      <c r="E268" s="305" t="s">
        <v>684</v>
      </c>
      <c r="F268" s="243">
        <f ca="1">+IFERROR(INDEX('Hoja de Trabajo para listado'!$A$155:$Z$1048576,MATCH($A268,'Hoja de Trabajo para listado'!$A$155:$A$1048576,0),MATCH((CUADRO!F$4&amp;$E268),'Hoja de Trabajo para listado'!$A$151:$Z$151,0)),0)+IFERROR(INDEX('Hoja de Trabajo para listado'!$AB$155:$BA$1048576,MATCH($A268,'Hoja de Trabajo para listado'!$AB$155:$AB$1048576,0),MATCH((CUADRO!F$4&amp;$E268),'Hoja de Trabajo para listado'!$AB$151:$BA$151,0)),0)+IFERROR(INDEX('Hoja de Trabajo para listado'!$BC$155:$CB$1048576,MATCH($A268,'Hoja de Trabajo para listado'!$BC$155:$BC$1048576,0),MATCH((CUADRO!F$4&amp;$E268),'Hoja de Trabajo para listado'!$BC$151:$CB$151,0)),0)+IFERROR(INDEX('Hoja de Trabajo para listado'!$DE$153:$DG$274,MATCH($A268,'Hoja de Trabajo para listado'!$DE$153:$DE$1048576,0),MATCH((CUADRO!F$4&amp;$E268),'Hoja de Trabajo para listado'!$DE$151:$DG$151,0)),0)+IFERROR(INDEX('Hoja de Trabajo para listado'!$CD$155:$DC$1048576,MATCH($A268,'Hoja de Trabajo para listado'!$CD$155:$CD$1048576,0),MATCH((CUADRO!F$4&amp;$E268),'Hoja de Trabajo para listado'!$CD$151:$DC$151,0)),0)</f>
        <v>0</v>
      </c>
      <c r="G268" s="243">
        <f ca="1">+IFERROR(INDEX('Hoja de Trabajo para listado'!$A$155:$Z$1048576,MATCH($A268,'Hoja de Trabajo para listado'!$A$155:$A$1048576,0),MATCH((CUADRO!G$4&amp;$E268),'Hoja de Trabajo para listado'!$A$151:$Z$151,0)),0)+IFERROR(INDEX('Hoja de Trabajo para listado'!$AB$155:$BA$1048576,MATCH($A268,'Hoja de Trabajo para listado'!$AB$155:$AB$1048576,0),MATCH((CUADRO!G$4&amp;$E268),'Hoja de Trabajo para listado'!$AB$151:$BA$151,0)),0)+IFERROR(INDEX('Hoja de Trabajo para listado'!$BC$155:$CB$1048576,MATCH($A268,'Hoja de Trabajo para listado'!$BC$155:$BC$1048576,0),MATCH((CUADRO!G$4&amp;$E268),'Hoja de Trabajo para listado'!$BC$151:$CB$151,0)),0)+IFERROR(INDEX('Hoja de Trabajo para listado'!$DE$153:$DG$274,MATCH($A268,'Hoja de Trabajo para listado'!$DE$153:$DE$1048576,0),MATCH((CUADRO!G$4&amp;$E268),'Hoja de Trabajo para listado'!$DE$151:$DG$151,0)),0)+IFERROR(INDEX('Hoja de Trabajo para listado'!$CD$155:$DC$1048576,MATCH($A268,'Hoja de Trabajo para listado'!$CD$155:$CD$1048576,0),MATCH((CUADRO!G$4&amp;$E268),'Hoja de Trabajo para listado'!$CD$151:$DC$151,0)),0)</f>
        <v>0</v>
      </c>
      <c r="H268" s="243">
        <f ca="1">+IFERROR(INDEX('Hoja de Trabajo para listado'!$A$155:$Z$1048576,MATCH($A268,'Hoja de Trabajo para listado'!$A$155:$A$1048576,0),MATCH((CUADRO!H$4&amp;$E268),'Hoja de Trabajo para listado'!$A$151:$Z$151,0)),0)+IFERROR(INDEX('Hoja de Trabajo para listado'!$AB$155:$BA$1048576,MATCH($A268,'Hoja de Trabajo para listado'!$AB$155:$AB$1048576,0),MATCH((CUADRO!H$4&amp;$E268),'Hoja de Trabajo para listado'!$AB$151:$BA$151,0)),0)+IFERROR(INDEX('Hoja de Trabajo para listado'!$BC$155:$CB$1048576,MATCH($A268,'Hoja de Trabajo para listado'!$BC$155:$BC$1048576,0),MATCH((CUADRO!H$4&amp;$E268),'Hoja de Trabajo para listado'!$BC$151:$CB$151,0)),0)+IFERROR(INDEX('Hoja de Trabajo para listado'!$DE$153:$DG$274,MATCH($A268,'Hoja de Trabajo para listado'!$DE$153:$DE$1048576,0),MATCH((CUADRO!H$4&amp;$E268),'Hoja de Trabajo para listado'!$DE$151:$DG$151,0)),0)+IFERROR(INDEX('Hoja de Trabajo para listado'!$CD$155:$DC$1048576,MATCH($A268,'Hoja de Trabajo para listado'!$CD$155:$CD$1048576,0),MATCH((CUADRO!H$4&amp;$E268),'Hoja de Trabajo para listado'!$CD$151:$DC$151,0)),0)</f>
        <v>2136304.36</v>
      </c>
      <c r="I268" s="243">
        <f ca="1">+IFERROR(INDEX('Hoja de Trabajo para listado'!$A$155:$Z$1048576,MATCH($A268,'Hoja de Trabajo para listado'!$A$155:$A$1048576,0),MATCH((CUADRO!I$4&amp;$E268),'Hoja de Trabajo para listado'!$A$151:$Z$151,0)),0)+IFERROR(INDEX('Hoja de Trabajo para listado'!$AB$155:$BA$1048576,MATCH($A268,'Hoja de Trabajo para listado'!$AB$155:$AB$1048576,0),MATCH((CUADRO!I$4&amp;$E268),'Hoja de Trabajo para listado'!$AB$151:$BA$151,0)),0)+IFERROR(INDEX('Hoja de Trabajo para listado'!$BC$155:$CB$1048576,MATCH($A268,'Hoja de Trabajo para listado'!$BC$155:$BC$1048576,0),MATCH((CUADRO!I$4&amp;$E268),'Hoja de Trabajo para listado'!$BC$151:$CB$151,0)),0)+IFERROR(INDEX('Hoja de Trabajo para listado'!$DE$153:$DG$274,MATCH($A268,'Hoja de Trabajo para listado'!$DE$153:$DE$1048576,0),MATCH((CUADRO!I$4&amp;$E268),'Hoja de Trabajo para listado'!$DE$151:$DG$151,0)),0)+IFERROR(INDEX('Hoja de Trabajo para listado'!$CD$155:$DC$1048576,MATCH($A268,'Hoja de Trabajo para listado'!$CD$155:$CD$1048576,0),MATCH((CUADRO!I$4&amp;$E268),'Hoja de Trabajo para listado'!$CD$151:$DC$151,0)),0)</f>
        <v>0</v>
      </c>
      <c r="J268" s="243">
        <f ca="1">+IFERROR(INDEX('Hoja de Trabajo para listado'!$A$155:$Z$1048576,MATCH($A268,'Hoja de Trabajo para listado'!$A$155:$A$1048576,0),MATCH((CUADRO!J$4&amp;$E268),'Hoja de Trabajo para listado'!$A$151:$Z$151,0)),0)+IFERROR(INDEX('Hoja de Trabajo para listado'!$AB$155:$BA$1048576,MATCH($A268,'Hoja de Trabajo para listado'!$AB$155:$AB$1048576,0),MATCH((CUADRO!J$4&amp;$E268),'Hoja de Trabajo para listado'!$AB$151:$BA$151,0)),0)+IFERROR(INDEX('Hoja de Trabajo para listado'!$BC$155:$CB$1048576,MATCH($A268,'Hoja de Trabajo para listado'!$BC$155:$BC$1048576,0),MATCH((CUADRO!J$4&amp;$E268),'Hoja de Trabajo para listado'!$BC$151:$CB$151,0)),0)+IFERROR(INDEX('Hoja de Trabajo para listado'!$DE$153:$DG$274,MATCH($A268,'Hoja de Trabajo para listado'!$DE$153:$DE$1048576,0),MATCH((CUADRO!J$4&amp;$E268),'Hoja de Trabajo para listado'!$DE$151:$DG$151,0)),0)+IFERROR(INDEX('Hoja de Trabajo para listado'!$CD$155:$DC$1048576,MATCH($A268,'Hoja de Trabajo para listado'!$CD$155:$CD$1048576,0),MATCH((CUADRO!J$4&amp;$E268),'Hoja de Trabajo para listado'!$CD$151:$DC$151,0)),0)</f>
        <v>0</v>
      </c>
      <c r="K268" s="243">
        <f ca="1">+IFERROR(INDEX('Hoja de Trabajo para listado'!$A$155:$Z$1048576,MATCH($A268,'Hoja de Trabajo para listado'!$A$155:$A$1048576,0),MATCH((CUADRO!K$4&amp;$E268),'Hoja de Trabajo para listado'!$A$151:$Z$151,0)),0)+IFERROR(INDEX('Hoja de Trabajo para listado'!$AB$155:$BA$1048576,MATCH($A268,'Hoja de Trabajo para listado'!$AB$155:$AB$1048576,0),MATCH((CUADRO!K$4&amp;$E268),'Hoja de Trabajo para listado'!$AB$151:$BA$151,0)),0)+IFERROR(INDEX('Hoja de Trabajo para listado'!$BC$155:$CB$1048576,MATCH($A268,'Hoja de Trabajo para listado'!$BC$155:$BC$1048576,0),MATCH((CUADRO!K$4&amp;$E268),'Hoja de Trabajo para listado'!$BC$151:$CB$151,0)),0)+IFERROR(INDEX('Hoja de Trabajo para listado'!$DE$153:$DG$274,MATCH($A268,'Hoja de Trabajo para listado'!$DE$153:$DE$1048576,0),MATCH((CUADRO!K$4&amp;$E268),'Hoja de Trabajo para listado'!$DE$151:$DG$151,0)),0)+IFERROR(INDEX('Hoja de Trabajo para listado'!$CD$155:$DC$1048576,MATCH($A268,'Hoja de Trabajo para listado'!$CD$155:$CD$1048576,0),MATCH((CUADRO!K$4&amp;$E268),'Hoja de Trabajo para listado'!$CD$151:$DC$151,0)),0)</f>
        <v>0</v>
      </c>
      <c r="L268" s="243">
        <f ca="1">+IFERROR(INDEX('Hoja de Trabajo para listado'!$A$155:$Z$1048576,MATCH($A268,'Hoja de Trabajo para listado'!$A$155:$A$1048576,0),MATCH((CUADRO!L$4&amp;$E268),'Hoja de Trabajo para listado'!$A$151:$Z$151,0)),0)+IFERROR(INDEX('Hoja de Trabajo para listado'!$AB$155:$BA$1048576,MATCH($A268,'Hoja de Trabajo para listado'!$AB$155:$AB$1048576,0),MATCH((CUADRO!L$4&amp;$E268),'Hoja de Trabajo para listado'!$AB$151:$BA$151,0)),0)+IFERROR(INDEX('Hoja de Trabajo para listado'!$BC$155:$CB$1048576,MATCH($A268,'Hoja de Trabajo para listado'!$BC$155:$BC$1048576,0),MATCH((CUADRO!L$4&amp;$E268),'Hoja de Trabajo para listado'!$BC$151:$CB$151,0)),0)+IFERROR(INDEX('Hoja de Trabajo para listado'!$DE$153:$DG$274,MATCH($A268,'Hoja de Trabajo para listado'!$DE$153:$DE$1048576,0),MATCH((CUADRO!L$4&amp;$E268),'Hoja de Trabajo para listado'!$DE$151:$DG$151,0)),0)+IFERROR(INDEX('Hoja de Trabajo para listado'!$CD$155:$DC$1048576,MATCH($A268,'Hoja de Trabajo para listado'!$CD$155:$CD$1048576,0),MATCH((CUADRO!L$4&amp;$E268),'Hoja de Trabajo para listado'!$CD$151:$DC$151,0)),0)</f>
        <v>0</v>
      </c>
      <c r="M268" s="243">
        <f ca="1">+IFERROR(INDEX('Hoja de Trabajo para listado'!$A$155:$Z$1048576,MATCH($A268,'Hoja de Trabajo para listado'!$A$155:$A$1048576,0),MATCH((CUADRO!M$4&amp;$E268),'Hoja de Trabajo para listado'!$A$151:$Z$151,0)),0)+IFERROR(INDEX('Hoja de Trabajo para listado'!$AB$155:$BA$1048576,MATCH($A268,'Hoja de Trabajo para listado'!$AB$155:$AB$1048576,0),MATCH((CUADRO!M$4&amp;$E268),'Hoja de Trabajo para listado'!$AB$151:$BA$151,0)),0)+IFERROR(INDEX('Hoja de Trabajo para listado'!$BC$155:$CB$1048576,MATCH($A268,'Hoja de Trabajo para listado'!$BC$155:$BC$1048576,0),MATCH((CUADRO!M$4&amp;$E268),'Hoja de Trabajo para listado'!$BC$151:$CB$151,0)),0)+IFERROR(INDEX('Hoja de Trabajo para listado'!$DE$153:$DG$274,MATCH($A268,'Hoja de Trabajo para listado'!$DE$153:$DE$1048576,0),MATCH((CUADRO!M$4&amp;$E268),'Hoja de Trabajo para listado'!$DE$151:$DG$151,0)),0)+IFERROR(INDEX('Hoja de Trabajo para listado'!$CD$155:$DC$1048576,MATCH($A268,'Hoja de Trabajo para listado'!$CD$155:$CD$1048576,0),MATCH((CUADRO!M$4&amp;$E268),'Hoja de Trabajo para listado'!$CD$151:$DC$151,0)),0)</f>
        <v>0</v>
      </c>
      <c r="N268" s="243">
        <f ca="1">+IFERROR(INDEX('Hoja de Trabajo para listado'!$A$155:$Z$1048576,MATCH($A268,'Hoja de Trabajo para listado'!$A$155:$A$1048576,0),MATCH((CUADRO!N$4&amp;$E268),'Hoja de Trabajo para listado'!$A$151:$Z$151,0)),0)+IFERROR(INDEX('Hoja de Trabajo para listado'!$AB$155:$BA$1048576,MATCH($A268,'Hoja de Trabajo para listado'!$AB$155:$AB$1048576,0),MATCH((CUADRO!N$4&amp;$E268),'Hoja de Trabajo para listado'!$AB$151:$BA$151,0)),0)+IFERROR(INDEX('Hoja de Trabajo para listado'!$BC$155:$CB$1048576,MATCH($A268,'Hoja de Trabajo para listado'!$BC$155:$BC$1048576,0),MATCH((CUADRO!N$4&amp;$E268),'Hoja de Trabajo para listado'!$BC$151:$CB$151,0)),0)+IFERROR(INDEX('Hoja de Trabajo para listado'!$DE$153:$DG$274,MATCH($A268,'Hoja de Trabajo para listado'!$DE$153:$DE$1048576,0),MATCH((CUADRO!N$4&amp;$E268),'Hoja de Trabajo para listado'!$DE$151:$DG$151,0)),0)+IFERROR(INDEX('Hoja de Trabajo para listado'!$CD$155:$DC$1048576,MATCH($A268,'Hoja de Trabajo para listado'!$CD$155:$CD$1048576,0),MATCH((CUADRO!N$4&amp;$E268),'Hoja de Trabajo para listado'!$CD$151:$DC$151,0)),0)</f>
        <v>0</v>
      </c>
      <c r="O268" s="243">
        <f ca="1">+IFERROR(INDEX('Hoja de Trabajo para listado'!$A$155:$Z$1048576,MATCH($A268,'Hoja de Trabajo para listado'!$A$155:$A$1048576,0),MATCH((CUADRO!O$4&amp;$E268),'Hoja de Trabajo para listado'!$A$151:$Z$151,0)),0)+IFERROR(INDEX('Hoja de Trabajo para listado'!$AB$155:$BA$1048576,MATCH($A268,'Hoja de Trabajo para listado'!$AB$155:$AB$1048576,0),MATCH((CUADRO!O$4&amp;$E268),'Hoja de Trabajo para listado'!$AB$151:$BA$151,0)),0)+IFERROR(INDEX('Hoja de Trabajo para listado'!$BC$155:$CB$1048576,MATCH($A268,'Hoja de Trabajo para listado'!$BC$155:$BC$1048576,0),MATCH((CUADRO!O$4&amp;$E268),'Hoja de Trabajo para listado'!$BC$151:$CB$151,0)),0)+IFERROR(INDEX('Hoja de Trabajo para listado'!$DE$153:$DG$274,MATCH($A268,'Hoja de Trabajo para listado'!$DE$153:$DE$1048576,0),MATCH((CUADRO!O$4&amp;$E268),'Hoja de Trabajo para listado'!$DE$151:$DG$151,0)),0)+IFERROR(INDEX('Hoja de Trabajo para listado'!$CD$155:$DC$1048576,MATCH($A268,'Hoja de Trabajo para listado'!$CD$155:$CD$1048576,0),MATCH((CUADRO!O$4&amp;$E268),'Hoja de Trabajo para listado'!$CD$151:$DC$151,0)),0)</f>
        <v>0</v>
      </c>
      <c r="P268" s="243">
        <f ca="1">+IFERROR(INDEX('Hoja de Trabajo para listado'!$A$155:$Z$1048576,MATCH($A268,'Hoja de Trabajo para listado'!$A$155:$A$1048576,0),MATCH((CUADRO!P$4&amp;$E268),'Hoja de Trabajo para listado'!$A$151:$Z$151,0)),0)+IFERROR(INDEX('Hoja de Trabajo para listado'!$AB$155:$BA$1048576,MATCH($A268,'Hoja de Trabajo para listado'!$AB$155:$AB$1048576,0),MATCH((CUADRO!P$4&amp;$E268),'Hoja de Trabajo para listado'!$AB$151:$BA$151,0)),0)+IFERROR(INDEX('Hoja de Trabajo para listado'!$BC$155:$CB$1048576,MATCH($A268,'Hoja de Trabajo para listado'!$BC$155:$BC$1048576,0),MATCH((CUADRO!P$4&amp;$E268),'Hoja de Trabajo para listado'!$BC$151:$CB$151,0)),0)+IFERROR(INDEX('Hoja de Trabajo para listado'!$DE$153:$DG$274,MATCH($A268,'Hoja de Trabajo para listado'!$DE$153:$DE$1048576,0),MATCH((CUADRO!P$4&amp;$E268),'Hoja de Trabajo para listado'!$DE$151:$DG$151,0)),0)+IFERROR(INDEX('Hoja de Trabajo para listado'!$CD$155:$DC$1048576,MATCH($A268,'Hoja de Trabajo para listado'!$CD$155:$CD$1048576,0),MATCH((CUADRO!P$4&amp;$E268),'Hoja de Trabajo para listado'!$CD$151:$DC$151,0)),0)</f>
        <v>0</v>
      </c>
      <c r="Q268" s="243">
        <f ca="1">+IFERROR(INDEX('Hoja de Trabajo para listado'!$A$155:$Z$1048576,MATCH($A268,'Hoja de Trabajo para listado'!$A$155:$A$1048576,0),MATCH((CUADRO!Q$4&amp;$E268),'Hoja de Trabajo para listado'!$A$151:$Z$151,0)),0)+IFERROR(INDEX('Hoja de Trabajo para listado'!$AB$155:$BA$1048576,MATCH($A268,'Hoja de Trabajo para listado'!$AB$155:$AB$1048576,0),MATCH((CUADRO!Q$4&amp;$E268),'Hoja de Trabajo para listado'!$AB$151:$BA$151,0)),0)+IFERROR(INDEX('Hoja de Trabajo para listado'!$BC$155:$CB$1048576,MATCH($A268,'Hoja de Trabajo para listado'!$BC$155:$BC$1048576,0),MATCH((CUADRO!Q$4&amp;$E268),'Hoja de Trabajo para listado'!$BC$151:$CB$151,0)),0)+IFERROR(INDEX('Hoja de Trabajo para listado'!$DE$153:$DG$274,MATCH($A268,'Hoja de Trabajo para listado'!$DE$153:$DE$1048576,0),MATCH((CUADRO!Q$4&amp;$E268),'Hoja de Trabajo para listado'!$DE$151:$DG$151,0)),0)+IFERROR(INDEX('Hoja de Trabajo para listado'!$CD$155:$DC$1048576,MATCH($A268,'Hoja de Trabajo para listado'!$CD$155:$CD$1048576,0),MATCH((CUADRO!Q$4&amp;$E268),'Hoja de Trabajo para listado'!$CD$151:$DC$151,0)),0)</f>
        <v>0</v>
      </c>
      <c r="R268" s="243">
        <f t="shared" ca="1" si="8"/>
        <v>2136304.36</v>
      </c>
      <c r="S268" s="256">
        <f ca="1">+R267+R268</f>
        <v>2136789.35</v>
      </c>
      <c r="T268" s="243">
        <f ca="1">+S268</f>
        <v>2136789.35</v>
      </c>
      <c r="U268" s="242">
        <f t="shared" si="9"/>
        <v>2</v>
      </c>
    </row>
    <row r="269" spans="1:21" s="352" customFormat="1" ht="15" customHeight="1">
      <c r="A269" s="353">
        <v>378</v>
      </c>
      <c r="B269" s="381">
        <f>+A269</f>
        <v>378</v>
      </c>
      <c r="C269" s="245" t="str">
        <f>+VLOOKUP(A269,bd_lista!$A$3:$C$592,3,FALSE)</f>
        <v>Servicio Nacional Textil</v>
      </c>
      <c r="D269" s="383" t="str">
        <f>+C269</f>
        <v>Servicio Nacional Textil</v>
      </c>
      <c r="E269" s="245" t="s">
        <v>683</v>
      </c>
      <c r="F269" s="241">
        <f ca="1">+IFERROR(INDEX('Hoja de Trabajo para listado'!$A$155:$Z$1048576,MATCH($A269,'Hoja de Trabajo para listado'!$A$155:$A$1048576,0),MATCH((CUADRO!F$4&amp;$E269),'Hoja de Trabajo para listado'!$A$151:$Z$151,0)),0)+IFERROR(INDEX('Hoja de Trabajo para listado'!$AB$155:$BA$1048576,MATCH($A269,'Hoja de Trabajo para listado'!$AB$155:$AB$1048576,0),MATCH((CUADRO!F$4&amp;$E269),'Hoja de Trabajo para listado'!$AB$151:$BA$151,0)),0)+IFERROR(INDEX('Hoja de Trabajo para listado'!$BC$155:$CB$1048576,MATCH($A269,'Hoja de Trabajo para listado'!$BC$155:$BC$1048576,0),MATCH((CUADRO!F$4&amp;$E269),'Hoja de Trabajo para listado'!$BC$151:$CB$151,0)),0)+IFERROR(INDEX('Hoja de Trabajo para listado'!$DE$153:$DG$274,MATCH($A269,'Hoja de Trabajo para listado'!$DE$153:$DE$1048576,0),MATCH((CUADRO!F$4&amp;$E269),'Hoja de Trabajo para listado'!$DE$151:$DG$151,0)),0)+IFERROR(INDEX('Hoja de Trabajo para listado'!$CD$155:$DC$1048576,MATCH($A269,'Hoja de Trabajo para listado'!$CD$155:$CD$1048576,0),MATCH((CUADRO!F$4&amp;$E269),'Hoja de Trabajo para listado'!$CD$151:$DC$151,0)),0)</f>
        <v>0</v>
      </c>
      <c r="G269" s="241">
        <f ca="1">+IFERROR(INDEX('Hoja de Trabajo para listado'!$A$155:$Z$1048576,MATCH($A269,'Hoja de Trabajo para listado'!$A$155:$A$1048576,0),MATCH((CUADRO!G$4&amp;$E269),'Hoja de Trabajo para listado'!$A$151:$Z$151,0)),0)+IFERROR(INDEX('Hoja de Trabajo para listado'!$AB$155:$BA$1048576,MATCH($A269,'Hoja de Trabajo para listado'!$AB$155:$AB$1048576,0),MATCH((CUADRO!G$4&amp;$E269),'Hoja de Trabajo para listado'!$AB$151:$BA$151,0)),0)+IFERROR(INDEX('Hoja de Trabajo para listado'!$BC$155:$CB$1048576,MATCH($A269,'Hoja de Trabajo para listado'!$BC$155:$BC$1048576,0),MATCH((CUADRO!G$4&amp;$E269),'Hoja de Trabajo para listado'!$BC$151:$CB$151,0)),0)+IFERROR(INDEX('Hoja de Trabajo para listado'!$DE$153:$DG$274,MATCH($A269,'Hoja de Trabajo para listado'!$DE$153:$DE$1048576,0),MATCH((CUADRO!G$4&amp;$E269),'Hoja de Trabajo para listado'!$DE$151:$DG$151,0)),0)+IFERROR(INDEX('Hoja de Trabajo para listado'!$CD$155:$DC$1048576,MATCH($A269,'Hoja de Trabajo para listado'!$CD$155:$CD$1048576,0),MATCH((CUADRO!G$4&amp;$E269),'Hoja de Trabajo para listado'!$CD$151:$DC$151,0)),0)</f>
        <v>0</v>
      </c>
      <c r="H269" s="241">
        <f ca="1">+IFERROR(INDEX('Hoja de Trabajo para listado'!$A$155:$Z$1048576,MATCH($A269,'Hoja de Trabajo para listado'!$A$155:$A$1048576,0),MATCH((CUADRO!H$4&amp;$E269),'Hoja de Trabajo para listado'!$A$151:$Z$151,0)),0)+IFERROR(INDEX('Hoja de Trabajo para listado'!$AB$155:$BA$1048576,MATCH($A269,'Hoja de Trabajo para listado'!$AB$155:$AB$1048576,0),MATCH((CUADRO!H$4&amp;$E269),'Hoja de Trabajo para listado'!$AB$151:$BA$151,0)),0)+IFERROR(INDEX('Hoja de Trabajo para listado'!$BC$155:$CB$1048576,MATCH($A269,'Hoja de Trabajo para listado'!$BC$155:$BC$1048576,0),MATCH((CUADRO!H$4&amp;$E269),'Hoja de Trabajo para listado'!$BC$151:$CB$151,0)),0)+IFERROR(INDEX('Hoja de Trabajo para listado'!$DE$153:$DG$274,MATCH($A269,'Hoja de Trabajo para listado'!$DE$153:$DE$1048576,0),MATCH((CUADRO!H$4&amp;$E269),'Hoja de Trabajo para listado'!$DE$151:$DG$151,0)),0)+IFERROR(INDEX('Hoja de Trabajo para listado'!$CD$155:$DC$1048576,MATCH($A269,'Hoja de Trabajo para listado'!$CD$155:$CD$1048576,0),MATCH((CUADRO!H$4&amp;$E269),'Hoja de Trabajo para listado'!$CD$151:$DC$151,0)),0)</f>
        <v>0</v>
      </c>
      <c r="I269" s="241">
        <f ca="1">+IFERROR(INDEX('Hoja de Trabajo para listado'!$A$155:$Z$1048576,MATCH($A269,'Hoja de Trabajo para listado'!$A$155:$A$1048576,0),MATCH((CUADRO!I$4&amp;$E269),'Hoja de Trabajo para listado'!$A$151:$Z$151,0)),0)+IFERROR(INDEX('Hoja de Trabajo para listado'!$AB$155:$BA$1048576,MATCH($A269,'Hoja de Trabajo para listado'!$AB$155:$AB$1048576,0),MATCH((CUADRO!I$4&amp;$E269),'Hoja de Trabajo para listado'!$AB$151:$BA$151,0)),0)+IFERROR(INDEX('Hoja de Trabajo para listado'!$BC$155:$CB$1048576,MATCH($A269,'Hoja de Trabajo para listado'!$BC$155:$BC$1048576,0),MATCH((CUADRO!I$4&amp;$E269),'Hoja de Trabajo para listado'!$BC$151:$CB$151,0)),0)+IFERROR(INDEX('Hoja de Trabajo para listado'!$DE$153:$DG$274,MATCH($A269,'Hoja de Trabajo para listado'!$DE$153:$DE$1048576,0),MATCH((CUADRO!I$4&amp;$E269),'Hoja de Trabajo para listado'!$DE$151:$DG$151,0)),0)+IFERROR(INDEX('Hoja de Trabajo para listado'!$CD$155:$DC$1048576,MATCH($A269,'Hoja de Trabajo para listado'!$CD$155:$CD$1048576,0),MATCH((CUADRO!I$4&amp;$E269),'Hoja de Trabajo para listado'!$CD$151:$DC$151,0)),0)</f>
        <v>0</v>
      </c>
      <c r="J269" s="241">
        <f ca="1">+IFERROR(INDEX('Hoja de Trabajo para listado'!$A$155:$Z$1048576,MATCH($A269,'Hoja de Trabajo para listado'!$A$155:$A$1048576,0),MATCH((CUADRO!J$4&amp;$E269),'Hoja de Trabajo para listado'!$A$151:$Z$151,0)),0)+IFERROR(INDEX('Hoja de Trabajo para listado'!$AB$155:$BA$1048576,MATCH($A269,'Hoja de Trabajo para listado'!$AB$155:$AB$1048576,0),MATCH((CUADRO!J$4&amp;$E269),'Hoja de Trabajo para listado'!$AB$151:$BA$151,0)),0)+IFERROR(INDEX('Hoja de Trabajo para listado'!$BC$155:$CB$1048576,MATCH($A269,'Hoja de Trabajo para listado'!$BC$155:$BC$1048576,0),MATCH((CUADRO!J$4&amp;$E269),'Hoja de Trabajo para listado'!$BC$151:$CB$151,0)),0)+IFERROR(INDEX('Hoja de Trabajo para listado'!$DE$153:$DG$274,MATCH($A269,'Hoja de Trabajo para listado'!$DE$153:$DE$1048576,0),MATCH((CUADRO!J$4&amp;$E269),'Hoja de Trabajo para listado'!$DE$151:$DG$151,0)),0)+IFERROR(INDEX('Hoja de Trabajo para listado'!$CD$155:$DC$1048576,MATCH($A269,'Hoja de Trabajo para listado'!$CD$155:$CD$1048576,0),MATCH((CUADRO!J$4&amp;$E269),'Hoja de Trabajo para listado'!$CD$151:$DC$151,0)),0)</f>
        <v>0</v>
      </c>
      <c r="K269" s="241">
        <f ca="1">+IFERROR(INDEX('Hoja de Trabajo para listado'!$A$155:$Z$1048576,MATCH($A269,'Hoja de Trabajo para listado'!$A$155:$A$1048576,0),MATCH((CUADRO!K$4&amp;$E269),'Hoja de Trabajo para listado'!$A$151:$Z$151,0)),0)+IFERROR(INDEX('Hoja de Trabajo para listado'!$AB$155:$BA$1048576,MATCH($A269,'Hoja de Trabajo para listado'!$AB$155:$AB$1048576,0),MATCH((CUADRO!K$4&amp;$E269),'Hoja de Trabajo para listado'!$AB$151:$BA$151,0)),0)+IFERROR(INDEX('Hoja de Trabajo para listado'!$BC$155:$CB$1048576,MATCH($A269,'Hoja de Trabajo para listado'!$BC$155:$BC$1048576,0),MATCH((CUADRO!K$4&amp;$E269),'Hoja de Trabajo para listado'!$BC$151:$CB$151,0)),0)+IFERROR(INDEX('Hoja de Trabajo para listado'!$DE$153:$DG$274,MATCH($A269,'Hoja de Trabajo para listado'!$DE$153:$DE$1048576,0),MATCH((CUADRO!K$4&amp;$E269),'Hoja de Trabajo para listado'!$DE$151:$DG$151,0)),0)+IFERROR(INDEX('Hoja de Trabajo para listado'!$CD$155:$DC$1048576,MATCH($A269,'Hoja de Trabajo para listado'!$CD$155:$CD$1048576,0),MATCH((CUADRO!K$4&amp;$E269),'Hoja de Trabajo para listado'!$CD$151:$DC$151,0)),0)</f>
        <v>0</v>
      </c>
      <c r="L269" s="241">
        <f ca="1">+IFERROR(INDEX('Hoja de Trabajo para listado'!$A$155:$Z$1048576,MATCH($A269,'Hoja de Trabajo para listado'!$A$155:$A$1048576,0),MATCH((CUADRO!L$4&amp;$E269),'Hoja de Trabajo para listado'!$A$151:$Z$151,0)),0)+IFERROR(INDEX('Hoja de Trabajo para listado'!$AB$155:$BA$1048576,MATCH($A269,'Hoja de Trabajo para listado'!$AB$155:$AB$1048576,0),MATCH((CUADRO!L$4&amp;$E269),'Hoja de Trabajo para listado'!$AB$151:$BA$151,0)),0)+IFERROR(INDEX('Hoja de Trabajo para listado'!$BC$155:$CB$1048576,MATCH($A269,'Hoja de Trabajo para listado'!$BC$155:$BC$1048576,0),MATCH((CUADRO!L$4&amp;$E269),'Hoja de Trabajo para listado'!$BC$151:$CB$151,0)),0)+IFERROR(INDEX('Hoja de Trabajo para listado'!$DE$153:$DG$274,MATCH($A269,'Hoja de Trabajo para listado'!$DE$153:$DE$1048576,0),MATCH((CUADRO!L$4&amp;$E269),'Hoja de Trabajo para listado'!$DE$151:$DG$151,0)),0)+IFERROR(INDEX('Hoja de Trabajo para listado'!$CD$155:$DC$1048576,MATCH($A269,'Hoja de Trabajo para listado'!$CD$155:$CD$1048576,0),MATCH((CUADRO!L$4&amp;$E269),'Hoja de Trabajo para listado'!$CD$151:$DC$151,0)),0)</f>
        <v>0</v>
      </c>
      <c r="M269" s="241">
        <f ca="1">+IFERROR(INDEX('Hoja de Trabajo para listado'!$A$155:$Z$1048576,MATCH($A269,'Hoja de Trabajo para listado'!$A$155:$A$1048576,0),MATCH((CUADRO!M$4&amp;$E269),'Hoja de Trabajo para listado'!$A$151:$Z$151,0)),0)+IFERROR(INDEX('Hoja de Trabajo para listado'!$AB$155:$BA$1048576,MATCH($A269,'Hoja de Trabajo para listado'!$AB$155:$AB$1048576,0),MATCH((CUADRO!M$4&amp;$E269),'Hoja de Trabajo para listado'!$AB$151:$BA$151,0)),0)+IFERROR(INDEX('Hoja de Trabajo para listado'!$BC$155:$CB$1048576,MATCH($A269,'Hoja de Trabajo para listado'!$BC$155:$BC$1048576,0),MATCH((CUADRO!M$4&amp;$E269),'Hoja de Trabajo para listado'!$BC$151:$CB$151,0)),0)+IFERROR(INDEX('Hoja de Trabajo para listado'!$DE$153:$DG$274,MATCH($A269,'Hoja de Trabajo para listado'!$DE$153:$DE$1048576,0),MATCH((CUADRO!M$4&amp;$E269),'Hoja de Trabajo para listado'!$DE$151:$DG$151,0)),0)+IFERROR(INDEX('Hoja de Trabajo para listado'!$CD$155:$DC$1048576,MATCH($A269,'Hoja de Trabajo para listado'!$CD$155:$CD$1048576,0),MATCH((CUADRO!M$4&amp;$E269),'Hoja de Trabajo para listado'!$CD$151:$DC$151,0)),0)</f>
        <v>0</v>
      </c>
      <c r="N269" s="241">
        <f ca="1">+IFERROR(INDEX('Hoja de Trabajo para listado'!$A$155:$Z$1048576,MATCH($A269,'Hoja de Trabajo para listado'!$A$155:$A$1048576,0),MATCH((CUADRO!N$4&amp;$E269),'Hoja de Trabajo para listado'!$A$151:$Z$151,0)),0)+IFERROR(INDEX('Hoja de Trabajo para listado'!$AB$155:$BA$1048576,MATCH($A269,'Hoja de Trabajo para listado'!$AB$155:$AB$1048576,0),MATCH((CUADRO!N$4&amp;$E269),'Hoja de Trabajo para listado'!$AB$151:$BA$151,0)),0)+IFERROR(INDEX('Hoja de Trabajo para listado'!$BC$155:$CB$1048576,MATCH($A269,'Hoja de Trabajo para listado'!$BC$155:$BC$1048576,0),MATCH((CUADRO!N$4&amp;$E269),'Hoja de Trabajo para listado'!$BC$151:$CB$151,0)),0)+IFERROR(INDEX('Hoja de Trabajo para listado'!$DE$153:$DG$274,MATCH($A269,'Hoja de Trabajo para listado'!$DE$153:$DE$1048576,0),MATCH((CUADRO!N$4&amp;$E269),'Hoja de Trabajo para listado'!$DE$151:$DG$151,0)),0)+IFERROR(INDEX('Hoja de Trabajo para listado'!$CD$155:$DC$1048576,MATCH($A269,'Hoja de Trabajo para listado'!$CD$155:$CD$1048576,0),MATCH((CUADRO!N$4&amp;$E269),'Hoja de Trabajo para listado'!$CD$151:$DC$151,0)),0)</f>
        <v>0</v>
      </c>
      <c r="O269" s="241">
        <f ca="1">+IFERROR(INDEX('Hoja de Trabajo para listado'!$A$155:$Z$1048576,MATCH($A269,'Hoja de Trabajo para listado'!$A$155:$A$1048576,0),MATCH((CUADRO!O$4&amp;$E269),'Hoja de Trabajo para listado'!$A$151:$Z$151,0)),0)+IFERROR(INDEX('Hoja de Trabajo para listado'!$AB$155:$BA$1048576,MATCH($A269,'Hoja de Trabajo para listado'!$AB$155:$AB$1048576,0),MATCH((CUADRO!O$4&amp;$E269),'Hoja de Trabajo para listado'!$AB$151:$BA$151,0)),0)+IFERROR(INDEX('Hoja de Trabajo para listado'!$BC$155:$CB$1048576,MATCH($A269,'Hoja de Trabajo para listado'!$BC$155:$BC$1048576,0),MATCH((CUADRO!O$4&amp;$E269),'Hoja de Trabajo para listado'!$BC$151:$CB$151,0)),0)+IFERROR(INDEX('Hoja de Trabajo para listado'!$DE$153:$DG$274,MATCH($A269,'Hoja de Trabajo para listado'!$DE$153:$DE$1048576,0),MATCH((CUADRO!O$4&amp;$E269),'Hoja de Trabajo para listado'!$DE$151:$DG$151,0)),0)+IFERROR(INDEX('Hoja de Trabajo para listado'!$CD$155:$DC$1048576,MATCH($A269,'Hoja de Trabajo para listado'!$CD$155:$CD$1048576,0),MATCH((CUADRO!O$4&amp;$E269),'Hoja de Trabajo para listado'!$CD$151:$DC$151,0)),0)</f>
        <v>0</v>
      </c>
      <c r="P269" s="241">
        <f ca="1">+IFERROR(INDEX('Hoja de Trabajo para listado'!$A$155:$Z$1048576,MATCH($A269,'Hoja de Trabajo para listado'!$A$155:$A$1048576,0),MATCH((CUADRO!P$4&amp;$E269),'Hoja de Trabajo para listado'!$A$151:$Z$151,0)),0)+IFERROR(INDEX('Hoja de Trabajo para listado'!$AB$155:$BA$1048576,MATCH($A269,'Hoja de Trabajo para listado'!$AB$155:$AB$1048576,0),MATCH((CUADRO!P$4&amp;$E269),'Hoja de Trabajo para listado'!$AB$151:$BA$151,0)),0)+IFERROR(INDEX('Hoja de Trabajo para listado'!$BC$155:$CB$1048576,MATCH($A269,'Hoja de Trabajo para listado'!$BC$155:$BC$1048576,0),MATCH((CUADRO!P$4&amp;$E269),'Hoja de Trabajo para listado'!$BC$151:$CB$151,0)),0)+IFERROR(INDEX('Hoja de Trabajo para listado'!$DE$153:$DG$274,MATCH($A269,'Hoja de Trabajo para listado'!$DE$153:$DE$1048576,0),MATCH((CUADRO!P$4&amp;$E269),'Hoja de Trabajo para listado'!$DE$151:$DG$151,0)),0)+IFERROR(INDEX('Hoja de Trabajo para listado'!$CD$155:$DC$1048576,MATCH($A269,'Hoja de Trabajo para listado'!$CD$155:$CD$1048576,0),MATCH((CUADRO!P$4&amp;$E269),'Hoja de Trabajo para listado'!$CD$151:$DC$151,0)),0)</f>
        <v>0</v>
      </c>
      <c r="Q269" s="241">
        <f ca="1">+IFERROR(INDEX('Hoja de Trabajo para listado'!$A$155:$Z$1048576,MATCH($A269,'Hoja de Trabajo para listado'!$A$155:$A$1048576,0),MATCH((CUADRO!Q$4&amp;$E269),'Hoja de Trabajo para listado'!$A$151:$Z$151,0)),0)+IFERROR(INDEX('Hoja de Trabajo para listado'!$AB$155:$BA$1048576,MATCH($A269,'Hoja de Trabajo para listado'!$AB$155:$AB$1048576,0),MATCH((CUADRO!Q$4&amp;$E269),'Hoja de Trabajo para listado'!$AB$151:$BA$151,0)),0)+IFERROR(INDEX('Hoja de Trabajo para listado'!$BC$155:$CB$1048576,MATCH($A269,'Hoja de Trabajo para listado'!$BC$155:$BC$1048576,0),MATCH((CUADRO!Q$4&amp;$E269),'Hoja de Trabajo para listado'!$BC$151:$CB$151,0)),0)+IFERROR(INDEX('Hoja de Trabajo para listado'!$DE$153:$DG$274,MATCH($A269,'Hoja de Trabajo para listado'!$DE$153:$DE$1048576,0),MATCH((CUADRO!Q$4&amp;$E269),'Hoja de Trabajo para listado'!$DE$151:$DG$151,0)),0)+IFERROR(INDEX('Hoja de Trabajo para listado'!$CD$155:$DC$1048576,MATCH($A269,'Hoja de Trabajo para listado'!$CD$155:$CD$1048576,0),MATCH((CUADRO!Q$4&amp;$E269),'Hoja de Trabajo para listado'!$CD$151:$DC$151,0)),0)</f>
        <v>0</v>
      </c>
      <c r="R269" s="241">
        <f t="shared" ca="1" si="8"/>
        <v>0</v>
      </c>
      <c r="S269" s="257"/>
      <c r="T269" s="241">
        <f ca="1">+T270</f>
        <v>367848.46</v>
      </c>
      <c r="U269" s="240">
        <f t="shared" si="9"/>
        <v>1</v>
      </c>
    </row>
    <row r="270" spans="1:21" s="352" customFormat="1" ht="15" customHeight="1">
      <c r="A270" s="353">
        <v>378</v>
      </c>
      <c r="B270" s="382"/>
      <c r="C270" s="305" t="str">
        <f>+VLOOKUP(A270,bd_lista!$A$3:$C$592,3,FALSE)</f>
        <v>Servicio Nacional Textil</v>
      </c>
      <c r="D270" s="384"/>
      <c r="E270" s="305" t="s">
        <v>684</v>
      </c>
      <c r="F270" s="243">
        <f ca="1">+IFERROR(INDEX('Hoja de Trabajo para listado'!$A$155:$Z$1048576,MATCH($A270,'Hoja de Trabajo para listado'!$A$155:$A$1048576,0),MATCH((CUADRO!F$4&amp;$E270),'Hoja de Trabajo para listado'!$A$151:$Z$151,0)),0)+IFERROR(INDEX('Hoja de Trabajo para listado'!$AB$155:$BA$1048576,MATCH($A270,'Hoja de Trabajo para listado'!$AB$155:$AB$1048576,0),MATCH((CUADRO!F$4&amp;$E270),'Hoja de Trabajo para listado'!$AB$151:$BA$151,0)),0)+IFERROR(INDEX('Hoja de Trabajo para listado'!$BC$155:$CB$1048576,MATCH($A270,'Hoja de Trabajo para listado'!$BC$155:$BC$1048576,0),MATCH((CUADRO!F$4&amp;$E270),'Hoja de Trabajo para listado'!$BC$151:$CB$151,0)),0)+IFERROR(INDEX('Hoja de Trabajo para listado'!$DE$153:$DG$274,MATCH($A270,'Hoja de Trabajo para listado'!$DE$153:$DE$1048576,0),MATCH((CUADRO!F$4&amp;$E270),'Hoja de Trabajo para listado'!$DE$151:$DG$151,0)),0)+IFERROR(INDEX('Hoja de Trabajo para listado'!$CD$155:$DC$1048576,MATCH($A270,'Hoja de Trabajo para listado'!$CD$155:$CD$1048576,0),MATCH((CUADRO!F$4&amp;$E270),'Hoja de Trabajo para listado'!$CD$151:$DC$151,0)),0)</f>
        <v>1</v>
      </c>
      <c r="G270" s="243">
        <f ca="1">+IFERROR(INDEX('Hoja de Trabajo para listado'!$A$155:$Z$1048576,MATCH($A270,'Hoja de Trabajo para listado'!$A$155:$A$1048576,0),MATCH((CUADRO!G$4&amp;$E270),'Hoja de Trabajo para listado'!$A$151:$Z$151,0)),0)+IFERROR(INDEX('Hoja de Trabajo para listado'!$AB$155:$BA$1048576,MATCH($A270,'Hoja de Trabajo para listado'!$AB$155:$AB$1048576,0),MATCH((CUADRO!G$4&amp;$E270),'Hoja de Trabajo para listado'!$AB$151:$BA$151,0)),0)+IFERROR(INDEX('Hoja de Trabajo para listado'!$BC$155:$CB$1048576,MATCH($A270,'Hoja de Trabajo para listado'!$BC$155:$BC$1048576,0),MATCH((CUADRO!G$4&amp;$E270),'Hoja de Trabajo para listado'!$BC$151:$CB$151,0)),0)+IFERROR(INDEX('Hoja de Trabajo para listado'!$DE$153:$DG$274,MATCH($A270,'Hoja de Trabajo para listado'!$DE$153:$DE$1048576,0),MATCH((CUADRO!G$4&amp;$E270),'Hoja de Trabajo para listado'!$DE$151:$DG$151,0)),0)+IFERROR(INDEX('Hoja de Trabajo para listado'!$CD$155:$DC$1048576,MATCH($A270,'Hoja de Trabajo para listado'!$CD$155:$CD$1048576,0),MATCH((CUADRO!G$4&amp;$E270),'Hoja de Trabajo para listado'!$CD$151:$DC$151,0)),0)</f>
        <v>0</v>
      </c>
      <c r="H270" s="243">
        <f ca="1">+IFERROR(INDEX('Hoja de Trabajo para listado'!$A$155:$Z$1048576,MATCH($A270,'Hoja de Trabajo para listado'!$A$155:$A$1048576,0),MATCH((CUADRO!H$4&amp;$E270),'Hoja de Trabajo para listado'!$A$151:$Z$151,0)),0)+IFERROR(INDEX('Hoja de Trabajo para listado'!$AB$155:$BA$1048576,MATCH($A270,'Hoja de Trabajo para listado'!$AB$155:$AB$1048576,0),MATCH((CUADRO!H$4&amp;$E270),'Hoja de Trabajo para listado'!$AB$151:$BA$151,0)),0)+IFERROR(INDEX('Hoja de Trabajo para listado'!$BC$155:$CB$1048576,MATCH($A270,'Hoja de Trabajo para listado'!$BC$155:$BC$1048576,0),MATCH((CUADRO!H$4&amp;$E270),'Hoja de Trabajo para listado'!$BC$151:$CB$151,0)),0)+IFERROR(INDEX('Hoja de Trabajo para listado'!$DE$153:$DG$274,MATCH($A270,'Hoja de Trabajo para listado'!$DE$153:$DE$1048576,0),MATCH((CUADRO!H$4&amp;$E270),'Hoja de Trabajo para listado'!$DE$151:$DG$151,0)),0)+IFERROR(INDEX('Hoja de Trabajo para listado'!$CD$155:$DC$1048576,MATCH($A270,'Hoja de Trabajo para listado'!$CD$155:$CD$1048576,0),MATCH((CUADRO!H$4&amp;$E270),'Hoja de Trabajo para listado'!$CD$151:$DC$151,0)),0)</f>
        <v>10700</v>
      </c>
      <c r="I270" s="243">
        <f ca="1">+IFERROR(INDEX('Hoja de Trabajo para listado'!$A$155:$Z$1048576,MATCH($A270,'Hoja de Trabajo para listado'!$A$155:$A$1048576,0),MATCH((CUADRO!I$4&amp;$E270),'Hoja de Trabajo para listado'!$A$151:$Z$151,0)),0)+IFERROR(INDEX('Hoja de Trabajo para listado'!$AB$155:$BA$1048576,MATCH($A270,'Hoja de Trabajo para listado'!$AB$155:$AB$1048576,0),MATCH((CUADRO!I$4&amp;$E270),'Hoja de Trabajo para listado'!$AB$151:$BA$151,0)),0)+IFERROR(INDEX('Hoja de Trabajo para listado'!$BC$155:$CB$1048576,MATCH($A270,'Hoja de Trabajo para listado'!$BC$155:$BC$1048576,0),MATCH((CUADRO!I$4&amp;$E270),'Hoja de Trabajo para listado'!$BC$151:$CB$151,0)),0)+IFERROR(INDEX('Hoja de Trabajo para listado'!$DE$153:$DG$274,MATCH($A270,'Hoja de Trabajo para listado'!$DE$153:$DE$1048576,0),MATCH((CUADRO!I$4&amp;$E270),'Hoja de Trabajo para listado'!$DE$151:$DG$151,0)),0)+IFERROR(INDEX('Hoja de Trabajo para listado'!$CD$155:$DC$1048576,MATCH($A270,'Hoja de Trabajo para listado'!$CD$155:$CD$1048576,0),MATCH((CUADRO!I$4&amp;$E270),'Hoja de Trabajo para listado'!$CD$151:$DC$151,0)),0)</f>
        <v>212.56</v>
      </c>
      <c r="J270" s="243">
        <f ca="1">+IFERROR(INDEX('Hoja de Trabajo para listado'!$A$155:$Z$1048576,MATCH($A270,'Hoja de Trabajo para listado'!$A$155:$A$1048576,0),MATCH((CUADRO!J$4&amp;$E270),'Hoja de Trabajo para listado'!$A$151:$Z$151,0)),0)+IFERROR(INDEX('Hoja de Trabajo para listado'!$AB$155:$BA$1048576,MATCH($A270,'Hoja de Trabajo para listado'!$AB$155:$AB$1048576,0),MATCH((CUADRO!J$4&amp;$E270),'Hoja de Trabajo para listado'!$AB$151:$BA$151,0)),0)+IFERROR(INDEX('Hoja de Trabajo para listado'!$BC$155:$CB$1048576,MATCH($A270,'Hoja de Trabajo para listado'!$BC$155:$BC$1048576,0),MATCH((CUADRO!J$4&amp;$E270),'Hoja de Trabajo para listado'!$BC$151:$CB$151,0)),0)+IFERROR(INDEX('Hoja de Trabajo para listado'!$DE$153:$DG$274,MATCH($A270,'Hoja de Trabajo para listado'!$DE$153:$DE$1048576,0),MATCH((CUADRO!J$4&amp;$E270),'Hoja de Trabajo para listado'!$DE$151:$DG$151,0)),0)+IFERROR(INDEX('Hoja de Trabajo para listado'!$CD$155:$DC$1048576,MATCH($A270,'Hoja de Trabajo para listado'!$CD$155:$CD$1048576,0),MATCH((CUADRO!J$4&amp;$E270),'Hoja de Trabajo para listado'!$CD$151:$DC$151,0)),0)</f>
        <v>356934.9</v>
      </c>
      <c r="K270" s="243">
        <f ca="1">+IFERROR(INDEX('Hoja de Trabajo para listado'!$A$155:$Z$1048576,MATCH($A270,'Hoja de Trabajo para listado'!$A$155:$A$1048576,0),MATCH((CUADRO!K$4&amp;$E270),'Hoja de Trabajo para listado'!$A$151:$Z$151,0)),0)+IFERROR(INDEX('Hoja de Trabajo para listado'!$AB$155:$BA$1048576,MATCH($A270,'Hoja de Trabajo para listado'!$AB$155:$AB$1048576,0),MATCH((CUADRO!K$4&amp;$E270),'Hoja de Trabajo para listado'!$AB$151:$BA$151,0)),0)+IFERROR(INDEX('Hoja de Trabajo para listado'!$BC$155:$CB$1048576,MATCH($A270,'Hoja de Trabajo para listado'!$BC$155:$BC$1048576,0),MATCH((CUADRO!K$4&amp;$E270),'Hoja de Trabajo para listado'!$BC$151:$CB$151,0)),0)+IFERROR(INDEX('Hoja de Trabajo para listado'!$DE$153:$DG$274,MATCH($A270,'Hoja de Trabajo para listado'!$DE$153:$DE$1048576,0),MATCH((CUADRO!K$4&amp;$E270),'Hoja de Trabajo para listado'!$DE$151:$DG$151,0)),0)+IFERROR(INDEX('Hoja de Trabajo para listado'!$CD$155:$DC$1048576,MATCH($A270,'Hoja de Trabajo para listado'!$CD$155:$CD$1048576,0),MATCH((CUADRO!K$4&amp;$E270),'Hoja de Trabajo para listado'!$CD$151:$DC$151,0)),0)</f>
        <v>0</v>
      </c>
      <c r="L270" s="243">
        <f ca="1">+IFERROR(INDEX('Hoja de Trabajo para listado'!$A$155:$Z$1048576,MATCH($A270,'Hoja de Trabajo para listado'!$A$155:$A$1048576,0),MATCH((CUADRO!L$4&amp;$E270),'Hoja de Trabajo para listado'!$A$151:$Z$151,0)),0)+IFERROR(INDEX('Hoja de Trabajo para listado'!$AB$155:$BA$1048576,MATCH($A270,'Hoja de Trabajo para listado'!$AB$155:$AB$1048576,0),MATCH((CUADRO!L$4&amp;$E270),'Hoja de Trabajo para listado'!$AB$151:$BA$151,0)),0)+IFERROR(INDEX('Hoja de Trabajo para listado'!$BC$155:$CB$1048576,MATCH($A270,'Hoja de Trabajo para listado'!$BC$155:$BC$1048576,0),MATCH((CUADRO!L$4&amp;$E270),'Hoja de Trabajo para listado'!$BC$151:$CB$151,0)),0)+IFERROR(INDEX('Hoja de Trabajo para listado'!$DE$153:$DG$274,MATCH($A270,'Hoja de Trabajo para listado'!$DE$153:$DE$1048576,0),MATCH((CUADRO!L$4&amp;$E270),'Hoja de Trabajo para listado'!$DE$151:$DG$151,0)),0)+IFERROR(INDEX('Hoja de Trabajo para listado'!$CD$155:$DC$1048576,MATCH($A270,'Hoja de Trabajo para listado'!$CD$155:$CD$1048576,0),MATCH((CUADRO!L$4&amp;$E270),'Hoja de Trabajo para listado'!$CD$151:$DC$151,0)),0)</f>
        <v>0</v>
      </c>
      <c r="M270" s="243">
        <f ca="1">+IFERROR(INDEX('Hoja de Trabajo para listado'!$A$155:$Z$1048576,MATCH($A270,'Hoja de Trabajo para listado'!$A$155:$A$1048576,0),MATCH((CUADRO!M$4&amp;$E270),'Hoja de Trabajo para listado'!$A$151:$Z$151,0)),0)+IFERROR(INDEX('Hoja de Trabajo para listado'!$AB$155:$BA$1048576,MATCH($A270,'Hoja de Trabajo para listado'!$AB$155:$AB$1048576,0),MATCH((CUADRO!M$4&amp;$E270),'Hoja de Trabajo para listado'!$AB$151:$BA$151,0)),0)+IFERROR(INDEX('Hoja de Trabajo para listado'!$BC$155:$CB$1048576,MATCH($A270,'Hoja de Trabajo para listado'!$BC$155:$BC$1048576,0),MATCH((CUADRO!M$4&amp;$E270),'Hoja de Trabajo para listado'!$BC$151:$CB$151,0)),0)+IFERROR(INDEX('Hoja de Trabajo para listado'!$DE$153:$DG$274,MATCH($A270,'Hoja de Trabajo para listado'!$DE$153:$DE$1048576,0),MATCH((CUADRO!M$4&amp;$E270),'Hoja de Trabajo para listado'!$DE$151:$DG$151,0)),0)+IFERROR(INDEX('Hoja de Trabajo para listado'!$CD$155:$DC$1048576,MATCH($A270,'Hoja de Trabajo para listado'!$CD$155:$CD$1048576,0),MATCH((CUADRO!M$4&amp;$E270),'Hoja de Trabajo para listado'!$CD$151:$DC$151,0)),0)</f>
        <v>0</v>
      </c>
      <c r="N270" s="243">
        <f ca="1">+IFERROR(INDEX('Hoja de Trabajo para listado'!$A$155:$Z$1048576,MATCH($A270,'Hoja de Trabajo para listado'!$A$155:$A$1048576,0),MATCH((CUADRO!N$4&amp;$E270),'Hoja de Trabajo para listado'!$A$151:$Z$151,0)),0)+IFERROR(INDEX('Hoja de Trabajo para listado'!$AB$155:$BA$1048576,MATCH($A270,'Hoja de Trabajo para listado'!$AB$155:$AB$1048576,0),MATCH((CUADRO!N$4&amp;$E270),'Hoja de Trabajo para listado'!$AB$151:$BA$151,0)),0)+IFERROR(INDEX('Hoja de Trabajo para listado'!$BC$155:$CB$1048576,MATCH($A270,'Hoja de Trabajo para listado'!$BC$155:$BC$1048576,0),MATCH((CUADRO!N$4&amp;$E270),'Hoja de Trabajo para listado'!$BC$151:$CB$151,0)),0)+IFERROR(INDEX('Hoja de Trabajo para listado'!$DE$153:$DG$274,MATCH($A270,'Hoja de Trabajo para listado'!$DE$153:$DE$1048576,0),MATCH((CUADRO!N$4&amp;$E270),'Hoja de Trabajo para listado'!$DE$151:$DG$151,0)),0)+IFERROR(INDEX('Hoja de Trabajo para listado'!$CD$155:$DC$1048576,MATCH($A270,'Hoja de Trabajo para listado'!$CD$155:$CD$1048576,0),MATCH((CUADRO!N$4&amp;$E270),'Hoja de Trabajo para listado'!$CD$151:$DC$151,0)),0)</f>
        <v>0</v>
      </c>
      <c r="O270" s="243">
        <f ca="1">+IFERROR(INDEX('Hoja de Trabajo para listado'!$A$155:$Z$1048576,MATCH($A270,'Hoja de Trabajo para listado'!$A$155:$A$1048576,0),MATCH((CUADRO!O$4&amp;$E270),'Hoja de Trabajo para listado'!$A$151:$Z$151,0)),0)+IFERROR(INDEX('Hoja de Trabajo para listado'!$AB$155:$BA$1048576,MATCH($A270,'Hoja de Trabajo para listado'!$AB$155:$AB$1048576,0),MATCH((CUADRO!O$4&amp;$E270),'Hoja de Trabajo para listado'!$AB$151:$BA$151,0)),0)+IFERROR(INDEX('Hoja de Trabajo para listado'!$BC$155:$CB$1048576,MATCH($A270,'Hoja de Trabajo para listado'!$BC$155:$BC$1048576,0),MATCH((CUADRO!O$4&amp;$E270),'Hoja de Trabajo para listado'!$BC$151:$CB$151,0)),0)+IFERROR(INDEX('Hoja de Trabajo para listado'!$DE$153:$DG$274,MATCH($A270,'Hoja de Trabajo para listado'!$DE$153:$DE$1048576,0),MATCH((CUADRO!O$4&amp;$E270),'Hoja de Trabajo para listado'!$DE$151:$DG$151,0)),0)+IFERROR(INDEX('Hoja de Trabajo para listado'!$CD$155:$DC$1048576,MATCH($A270,'Hoja de Trabajo para listado'!$CD$155:$CD$1048576,0),MATCH((CUADRO!O$4&amp;$E270),'Hoja de Trabajo para listado'!$CD$151:$DC$151,0)),0)</f>
        <v>0</v>
      </c>
      <c r="P270" s="243">
        <f ca="1">+IFERROR(INDEX('Hoja de Trabajo para listado'!$A$155:$Z$1048576,MATCH($A270,'Hoja de Trabajo para listado'!$A$155:$A$1048576,0),MATCH((CUADRO!P$4&amp;$E270),'Hoja de Trabajo para listado'!$A$151:$Z$151,0)),0)+IFERROR(INDEX('Hoja de Trabajo para listado'!$AB$155:$BA$1048576,MATCH($A270,'Hoja de Trabajo para listado'!$AB$155:$AB$1048576,0),MATCH((CUADRO!P$4&amp;$E270),'Hoja de Trabajo para listado'!$AB$151:$BA$151,0)),0)+IFERROR(INDEX('Hoja de Trabajo para listado'!$BC$155:$CB$1048576,MATCH($A270,'Hoja de Trabajo para listado'!$BC$155:$BC$1048576,0),MATCH((CUADRO!P$4&amp;$E270),'Hoja de Trabajo para listado'!$BC$151:$CB$151,0)),0)+IFERROR(INDEX('Hoja de Trabajo para listado'!$DE$153:$DG$274,MATCH($A270,'Hoja de Trabajo para listado'!$DE$153:$DE$1048576,0),MATCH((CUADRO!P$4&amp;$E270),'Hoja de Trabajo para listado'!$DE$151:$DG$151,0)),0)+IFERROR(INDEX('Hoja de Trabajo para listado'!$CD$155:$DC$1048576,MATCH($A270,'Hoja de Trabajo para listado'!$CD$155:$CD$1048576,0),MATCH((CUADRO!P$4&amp;$E270),'Hoja de Trabajo para listado'!$CD$151:$DC$151,0)),0)</f>
        <v>0</v>
      </c>
      <c r="Q270" s="243">
        <f ca="1">+IFERROR(INDEX('Hoja de Trabajo para listado'!$A$155:$Z$1048576,MATCH($A270,'Hoja de Trabajo para listado'!$A$155:$A$1048576,0),MATCH((CUADRO!Q$4&amp;$E270),'Hoja de Trabajo para listado'!$A$151:$Z$151,0)),0)+IFERROR(INDEX('Hoja de Trabajo para listado'!$AB$155:$BA$1048576,MATCH($A270,'Hoja de Trabajo para listado'!$AB$155:$AB$1048576,0),MATCH((CUADRO!Q$4&amp;$E270),'Hoja de Trabajo para listado'!$AB$151:$BA$151,0)),0)+IFERROR(INDEX('Hoja de Trabajo para listado'!$BC$155:$CB$1048576,MATCH($A270,'Hoja de Trabajo para listado'!$BC$155:$BC$1048576,0),MATCH((CUADRO!Q$4&amp;$E270),'Hoja de Trabajo para listado'!$BC$151:$CB$151,0)),0)+IFERROR(INDEX('Hoja de Trabajo para listado'!$DE$153:$DG$274,MATCH($A270,'Hoja de Trabajo para listado'!$DE$153:$DE$1048576,0),MATCH((CUADRO!Q$4&amp;$E270),'Hoja de Trabajo para listado'!$DE$151:$DG$151,0)),0)+IFERROR(INDEX('Hoja de Trabajo para listado'!$CD$155:$DC$1048576,MATCH($A270,'Hoja de Trabajo para listado'!$CD$155:$CD$1048576,0),MATCH((CUADRO!Q$4&amp;$E270),'Hoja de Trabajo para listado'!$CD$151:$DC$151,0)),0)</f>
        <v>0</v>
      </c>
      <c r="R270" s="243">
        <f t="shared" ca="1" si="8"/>
        <v>367848.46</v>
      </c>
      <c r="S270" s="256">
        <f ca="1">+R269+R270</f>
        <v>367848.46</v>
      </c>
      <c r="T270" s="241">
        <f ca="1">+S270</f>
        <v>367848.46</v>
      </c>
      <c r="U270" s="240">
        <f t="shared" si="9"/>
        <v>2</v>
      </c>
    </row>
    <row r="271" spans="1:21" customFormat="1" ht="15" hidden="1" customHeight="1">
      <c r="A271" s="32">
        <v>379</v>
      </c>
      <c r="B271" s="381">
        <f>+A271</f>
        <v>379</v>
      </c>
      <c r="C271" s="245" t="str">
        <f>+VLOOKUP(A271,bd_lista!$A$3:$C$592,3,FALSE)</f>
        <v xml:space="preserve">Escuela Boliviana Intercultural de Danza </v>
      </c>
      <c r="D271" s="383" t="str">
        <f>+C271</f>
        <v xml:space="preserve">Escuela Boliviana Intercultural de Danza </v>
      </c>
      <c r="E271" s="245" t="s">
        <v>683</v>
      </c>
      <c r="F271" s="241">
        <f ca="1">+IFERROR(INDEX('Hoja de Trabajo para listado'!$A$155:$Z$1048576,MATCH($A271,'Hoja de Trabajo para listado'!$A$155:$A$1048576,0),MATCH((CUADRO!F$4&amp;$E271),'Hoja de Trabajo para listado'!$A$151:$Z$151,0)),0)+IFERROR(INDEX('Hoja de Trabajo para listado'!$AB$155:$BA$1048576,MATCH($A271,'Hoja de Trabajo para listado'!$AB$155:$AB$1048576,0),MATCH((CUADRO!F$4&amp;$E271),'Hoja de Trabajo para listado'!$AB$151:$BA$151,0)),0)+IFERROR(INDEX('Hoja de Trabajo para listado'!$BC$155:$CB$1048576,MATCH($A271,'Hoja de Trabajo para listado'!$BC$155:$BC$1048576,0),MATCH((CUADRO!F$4&amp;$E271),'Hoja de Trabajo para listado'!$BC$151:$CB$151,0)),0)+IFERROR(INDEX('Hoja de Trabajo para listado'!$DE$153:$DG$274,MATCH($A271,'Hoja de Trabajo para listado'!$DE$153:$DE$1048576,0),MATCH((CUADRO!F$4&amp;$E271),'Hoja de Trabajo para listado'!$DE$151:$DG$151,0)),0)+IFERROR(INDEX('Hoja de Trabajo para listado'!$CD$155:$DC$1048576,MATCH($A271,'Hoja de Trabajo para listado'!$CD$155:$CD$1048576,0),MATCH((CUADRO!F$4&amp;$E271),'Hoja de Trabajo para listado'!$CD$151:$DC$151,0)),0)</f>
        <v>0</v>
      </c>
      <c r="G271" s="241">
        <f ca="1">+IFERROR(INDEX('Hoja de Trabajo para listado'!$A$155:$Z$1048576,MATCH($A271,'Hoja de Trabajo para listado'!$A$155:$A$1048576,0),MATCH((CUADRO!G$4&amp;$E271),'Hoja de Trabajo para listado'!$A$151:$Z$151,0)),0)+IFERROR(INDEX('Hoja de Trabajo para listado'!$AB$155:$BA$1048576,MATCH($A271,'Hoja de Trabajo para listado'!$AB$155:$AB$1048576,0),MATCH((CUADRO!G$4&amp;$E271),'Hoja de Trabajo para listado'!$AB$151:$BA$151,0)),0)+IFERROR(INDEX('Hoja de Trabajo para listado'!$BC$155:$CB$1048576,MATCH($A271,'Hoja de Trabajo para listado'!$BC$155:$BC$1048576,0),MATCH((CUADRO!G$4&amp;$E271),'Hoja de Trabajo para listado'!$BC$151:$CB$151,0)),0)+IFERROR(INDEX('Hoja de Trabajo para listado'!$DE$153:$DG$274,MATCH($A271,'Hoja de Trabajo para listado'!$DE$153:$DE$1048576,0),MATCH((CUADRO!G$4&amp;$E271),'Hoja de Trabajo para listado'!$DE$151:$DG$151,0)),0)+IFERROR(INDEX('Hoja de Trabajo para listado'!$CD$155:$DC$1048576,MATCH($A271,'Hoja de Trabajo para listado'!$CD$155:$CD$1048576,0),MATCH((CUADRO!G$4&amp;$E271),'Hoja de Trabajo para listado'!$CD$151:$DC$151,0)),0)</f>
        <v>0</v>
      </c>
      <c r="H271" s="241">
        <f ca="1">+IFERROR(INDEX('Hoja de Trabajo para listado'!$A$155:$Z$1048576,MATCH($A271,'Hoja de Trabajo para listado'!$A$155:$A$1048576,0),MATCH((CUADRO!H$4&amp;$E271),'Hoja de Trabajo para listado'!$A$151:$Z$151,0)),0)+IFERROR(INDEX('Hoja de Trabajo para listado'!$AB$155:$BA$1048576,MATCH($A271,'Hoja de Trabajo para listado'!$AB$155:$AB$1048576,0),MATCH((CUADRO!H$4&amp;$E271),'Hoja de Trabajo para listado'!$AB$151:$BA$151,0)),0)+IFERROR(INDEX('Hoja de Trabajo para listado'!$BC$155:$CB$1048576,MATCH($A271,'Hoja de Trabajo para listado'!$BC$155:$BC$1048576,0),MATCH((CUADRO!H$4&amp;$E271),'Hoja de Trabajo para listado'!$BC$151:$CB$151,0)),0)+IFERROR(INDEX('Hoja de Trabajo para listado'!$DE$153:$DG$274,MATCH($A271,'Hoja de Trabajo para listado'!$DE$153:$DE$1048576,0),MATCH((CUADRO!H$4&amp;$E271),'Hoja de Trabajo para listado'!$DE$151:$DG$151,0)),0)+IFERROR(INDEX('Hoja de Trabajo para listado'!$CD$155:$DC$1048576,MATCH($A271,'Hoja de Trabajo para listado'!$CD$155:$CD$1048576,0),MATCH((CUADRO!H$4&amp;$E271),'Hoja de Trabajo para listado'!$CD$151:$DC$151,0)),0)</f>
        <v>0</v>
      </c>
      <c r="I271" s="241">
        <f ca="1">+IFERROR(INDEX('Hoja de Trabajo para listado'!$A$155:$Z$1048576,MATCH($A271,'Hoja de Trabajo para listado'!$A$155:$A$1048576,0),MATCH((CUADRO!I$4&amp;$E271),'Hoja de Trabajo para listado'!$A$151:$Z$151,0)),0)+IFERROR(INDEX('Hoja de Trabajo para listado'!$AB$155:$BA$1048576,MATCH($A271,'Hoja de Trabajo para listado'!$AB$155:$AB$1048576,0),MATCH((CUADRO!I$4&amp;$E271),'Hoja de Trabajo para listado'!$AB$151:$BA$151,0)),0)+IFERROR(INDEX('Hoja de Trabajo para listado'!$BC$155:$CB$1048576,MATCH($A271,'Hoja de Trabajo para listado'!$BC$155:$BC$1048576,0),MATCH((CUADRO!I$4&amp;$E271),'Hoja de Trabajo para listado'!$BC$151:$CB$151,0)),0)+IFERROR(INDEX('Hoja de Trabajo para listado'!$DE$153:$DG$274,MATCH($A271,'Hoja de Trabajo para listado'!$DE$153:$DE$1048576,0),MATCH((CUADRO!I$4&amp;$E271),'Hoja de Trabajo para listado'!$DE$151:$DG$151,0)),0)+IFERROR(INDEX('Hoja de Trabajo para listado'!$CD$155:$DC$1048576,MATCH($A271,'Hoja de Trabajo para listado'!$CD$155:$CD$1048576,0),MATCH((CUADRO!I$4&amp;$E271),'Hoja de Trabajo para listado'!$CD$151:$DC$151,0)),0)</f>
        <v>0</v>
      </c>
      <c r="J271" s="241">
        <f ca="1">+IFERROR(INDEX('Hoja de Trabajo para listado'!$A$155:$Z$1048576,MATCH($A271,'Hoja de Trabajo para listado'!$A$155:$A$1048576,0),MATCH((CUADRO!J$4&amp;$E271),'Hoja de Trabajo para listado'!$A$151:$Z$151,0)),0)+IFERROR(INDEX('Hoja de Trabajo para listado'!$AB$155:$BA$1048576,MATCH($A271,'Hoja de Trabajo para listado'!$AB$155:$AB$1048576,0),MATCH((CUADRO!J$4&amp;$E271),'Hoja de Trabajo para listado'!$AB$151:$BA$151,0)),0)+IFERROR(INDEX('Hoja de Trabajo para listado'!$BC$155:$CB$1048576,MATCH($A271,'Hoja de Trabajo para listado'!$BC$155:$BC$1048576,0),MATCH((CUADRO!J$4&amp;$E271),'Hoja de Trabajo para listado'!$BC$151:$CB$151,0)),0)+IFERROR(INDEX('Hoja de Trabajo para listado'!$DE$153:$DG$274,MATCH($A271,'Hoja de Trabajo para listado'!$DE$153:$DE$1048576,0),MATCH((CUADRO!J$4&amp;$E271),'Hoja de Trabajo para listado'!$DE$151:$DG$151,0)),0)+IFERROR(INDEX('Hoja de Trabajo para listado'!$CD$155:$DC$1048576,MATCH($A271,'Hoja de Trabajo para listado'!$CD$155:$CD$1048576,0),MATCH((CUADRO!J$4&amp;$E271),'Hoja de Trabajo para listado'!$CD$151:$DC$151,0)),0)</f>
        <v>0</v>
      </c>
      <c r="K271" s="241">
        <f ca="1">+IFERROR(INDEX('Hoja de Trabajo para listado'!$A$155:$Z$1048576,MATCH($A271,'Hoja de Trabajo para listado'!$A$155:$A$1048576,0),MATCH((CUADRO!K$4&amp;$E271),'Hoja de Trabajo para listado'!$A$151:$Z$151,0)),0)+IFERROR(INDEX('Hoja de Trabajo para listado'!$AB$155:$BA$1048576,MATCH($A271,'Hoja de Trabajo para listado'!$AB$155:$AB$1048576,0),MATCH((CUADRO!K$4&amp;$E271),'Hoja de Trabajo para listado'!$AB$151:$BA$151,0)),0)+IFERROR(INDEX('Hoja de Trabajo para listado'!$BC$155:$CB$1048576,MATCH($A271,'Hoja de Trabajo para listado'!$BC$155:$BC$1048576,0),MATCH((CUADRO!K$4&amp;$E271),'Hoja de Trabajo para listado'!$BC$151:$CB$151,0)),0)+IFERROR(INDEX('Hoja de Trabajo para listado'!$DE$153:$DG$274,MATCH($A271,'Hoja de Trabajo para listado'!$DE$153:$DE$1048576,0),MATCH((CUADRO!K$4&amp;$E271),'Hoja de Trabajo para listado'!$DE$151:$DG$151,0)),0)+IFERROR(INDEX('Hoja de Trabajo para listado'!$CD$155:$DC$1048576,MATCH($A271,'Hoja de Trabajo para listado'!$CD$155:$CD$1048576,0),MATCH((CUADRO!K$4&amp;$E271),'Hoja de Trabajo para listado'!$CD$151:$DC$151,0)),0)</f>
        <v>0</v>
      </c>
      <c r="L271" s="241">
        <f ca="1">+IFERROR(INDEX('Hoja de Trabajo para listado'!$A$155:$Z$1048576,MATCH($A271,'Hoja de Trabajo para listado'!$A$155:$A$1048576,0),MATCH((CUADRO!L$4&amp;$E271),'Hoja de Trabajo para listado'!$A$151:$Z$151,0)),0)+IFERROR(INDEX('Hoja de Trabajo para listado'!$AB$155:$BA$1048576,MATCH($A271,'Hoja de Trabajo para listado'!$AB$155:$AB$1048576,0),MATCH((CUADRO!L$4&amp;$E271),'Hoja de Trabajo para listado'!$AB$151:$BA$151,0)),0)+IFERROR(INDEX('Hoja de Trabajo para listado'!$BC$155:$CB$1048576,MATCH($A271,'Hoja de Trabajo para listado'!$BC$155:$BC$1048576,0),MATCH((CUADRO!L$4&amp;$E271),'Hoja de Trabajo para listado'!$BC$151:$CB$151,0)),0)+IFERROR(INDEX('Hoja de Trabajo para listado'!$DE$153:$DG$274,MATCH($A271,'Hoja de Trabajo para listado'!$DE$153:$DE$1048576,0),MATCH((CUADRO!L$4&amp;$E271),'Hoja de Trabajo para listado'!$DE$151:$DG$151,0)),0)+IFERROR(INDEX('Hoja de Trabajo para listado'!$CD$155:$DC$1048576,MATCH($A271,'Hoja de Trabajo para listado'!$CD$155:$CD$1048576,0),MATCH((CUADRO!L$4&amp;$E271),'Hoja de Trabajo para listado'!$CD$151:$DC$151,0)),0)</f>
        <v>0</v>
      </c>
      <c r="M271" s="241">
        <f ca="1">+IFERROR(INDEX('Hoja de Trabajo para listado'!$A$155:$Z$1048576,MATCH($A271,'Hoja de Trabajo para listado'!$A$155:$A$1048576,0),MATCH((CUADRO!M$4&amp;$E271),'Hoja de Trabajo para listado'!$A$151:$Z$151,0)),0)+IFERROR(INDEX('Hoja de Trabajo para listado'!$AB$155:$BA$1048576,MATCH($A271,'Hoja de Trabajo para listado'!$AB$155:$AB$1048576,0),MATCH((CUADRO!M$4&amp;$E271),'Hoja de Trabajo para listado'!$AB$151:$BA$151,0)),0)+IFERROR(INDEX('Hoja de Trabajo para listado'!$BC$155:$CB$1048576,MATCH($A271,'Hoja de Trabajo para listado'!$BC$155:$BC$1048576,0),MATCH((CUADRO!M$4&amp;$E271),'Hoja de Trabajo para listado'!$BC$151:$CB$151,0)),0)+IFERROR(INDEX('Hoja de Trabajo para listado'!$DE$153:$DG$274,MATCH($A271,'Hoja de Trabajo para listado'!$DE$153:$DE$1048576,0),MATCH((CUADRO!M$4&amp;$E271),'Hoja de Trabajo para listado'!$DE$151:$DG$151,0)),0)+IFERROR(INDEX('Hoja de Trabajo para listado'!$CD$155:$DC$1048576,MATCH($A271,'Hoja de Trabajo para listado'!$CD$155:$CD$1048576,0),MATCH((CUADRO!M$4&amp;$E271),'Hoja de Trabajo para listado'!$CD$151:$DC$151,0)),0)</f>
        <v>0</v>
      </c>
      <c r="N271" s="241">
        <f ca="1">+IFERROR(INDEX('Hoja de Trabajo para listado'!$A$155:$Z$1048576,MATCH($A271,'Hoja de Trabajo para listado'!$A$155:$A$1048576,0),MATCH((CUADRO!N$4&amp;$E271),'Hoja de Trabajo para listado'!$A$151:$Z$151,0)),0)+IFERROR(INDEX('Hoja de Trabajo para listado'!$AB$155:$BA$1048576,MATCH($A271,'Hoja de Trabajo para listado'!$AB$155:$AB$1048576,0),MATCH((CUADRO!N$4&amp;$E271),'Hoja de Trabajo para listado'!$AB$151:$BA$151,0)),0)+IFERROR(INDEX('Hoja de Trabajo para listado'!$BC$155:$CB$1048576,MATCH($A271,'Hoja de Trabajo para listado'!$BC$155:$BC$1048576,0),MATCH((CUADRO!N$4&amp;$E271),'Hoja de Trabajo para listado'!$BC$151:$CB$151,0)),0)+IFERROR(INDEX('Hoja de Trabajo para listado'!$DE$153:$DG$274,MATCH($A271,'Hoja de Trabajo para listado'!$DE$153:$DE$1048576,0),MATCH((CUADRO!N$4&amp;$E271),'Hoja de Trabajo para listado'!$DE$151:$DG$151,0)),0)+IFERROR(INDEX('Hoja de Trabajo para listado'!$CD$155:$DC$1048576,MATCH($A271,'Hoja de Trabajo para listado'!$CD$155:$CD$1048576,0),MATCH((CUADRO!N$4&amp;$E271),'Hoja de Trabajo para listado'!$CD$151:$DC$151,0)),0)</f>
        <v>0</v>
      </c>
      <c r="O271" s="241">
        <f ca="1">+IFERROR(INDEX('Hoja de Trabajo para listado'!$A$155:$Z$1048576,MATCH($A271,'Hoja de Trabajo para listado'!$A$155:$A$1048576,0),MATCH((CUADRO!O$4&amp;$E271),'Hoja de Trabajo para listado'!$A$151:$Z$151,0)),0)+IFERROR(INDEX('Hoja de Trabajo para listado'!$AB$155:$BA$1048576,MATCH($A271,'Hoja de Trabajo para listado'!$AB$155:$AB$1048576,0),MATCH((CUADRO!O$4&amp;$E271),'Hoja de Trabajo para listado'!$AB$151:$BA$151,0)),0)+IFERROR(INDEX('Hoja de Trabajo para listado'!$BC$155:$CB$1048576,MATCH($A271,'Hoja de Trabajo para listado'!$BC$155:$BC$1048576,0),MATCH((CUADRO!O$4&amp;$E271),'Hoja de Trabajo para listado'!$BC$151:$CB$151,0)),0)+IFERROR(INDEX('Hoja de Trabajo para listado'!$DE$153:$DG$274,MATCH($A271,'Hoja de Trabajo para listado'!$DE$153:$DE$1048576,0),MATCH((CUADRO!O$4&amp;$E271),'Hoja de Trabajo para listado'!$DE$151:$DG$151,0)),0)+IFERROR(INDEX('Hoja de Trabajo para listado'!$CD$155:$DC$1048576,MATCH($A271,'Hoja de Trabajo para listado'!$CD$155:$CD$1048576,0),MATCH((CUADRO!O$4&amp;$E271),'Hoja de Trabajo para listado'!$CD$151:$DC$151,0)),0)</f>
        <v>0</v>
      </c>
      <c r="P271" s="241">
        <f ca="1">+IFERROR(INDEX('Hoja de Trabajo para listado'!$A$155:$Z$1048576,MATCH($A271,'Hoja de Trabajo para listado'!$A$155:$A$1048576,0),MATCH((CUADRO!P$4&amp;$E271),'Hoja de Trabajo para listado'!$A$151:$Z$151,0)),0)+IFERROR(INDEX('Hoja de Trabajo para listado'!$AB$155:$BA$1048576,MATCH($A271,'Hoja de Trabajo para listado'!$AB$155:$AB$1048576,0),MATCH((CUADRO!P$4&amp;$E271),'Hoja de Trabajo para listado'!$AB$151:$BA$151,0)),0)+IFERROR(INDEX('Hoja de Trabajo para listado'!$BC$155:$CB$1048576,MATCH($A271,'Hoja de Trabajo para listado'!$BC$155:$BC$1048576,0),MATCH((CUADRO!P$4&amp;$E271),'Hoja de Trabajo para listado'!$BC$151:$CB$151,0)),0)+IFERROR(INDEX('Hoja de Trabajo para listado'!$DE$153:$DG$274,MATCH($A271,'Hoja de Trabajo para listado'!$DE$153:$DE$1048576,0),MATCH((CUADRO!P$4&amp;$E271),'Hoja de Trabajo para listado'!$DE$151:$DG$151,0)),0)+IFERROR(INDEX('Hoja de Trabajo para listado'!$CD$155:$DC$1048576,MATCH($A271,'Hoja de Trabajo para listado'!$CD$155:$CD$1048576,0),MATCH((CUADRO!P$4&amp;$E271),'Hoja de Trabajo para listado'!$CD$151:$DC$151,0)),0)</f>
        <v>0</v>
      </c>
      <c r="Q271" s="241">
        <f ca="1">+IFERROR(INDEX('Hoja de Trabajo para listado'!$A$155:$Z$1048576,MATCH($A271,'Hoja de Trabajo para listado'!$A$155:$A$1048576,0),MATCH((CUADRO!Q$4&amp;$E271),'Hoja de Trabajo para listado'!$A$151:$Z$151,0)),0)+IFERROR(INDEX('Hoja de Trabajo para listado'!$AB$155:$BA$1048576,MATCH($A271,'Hoja de Trabajo para listado'!$AB$155:$AB$1048576,0),MATCH((CUADRO!Q$4&amp;$E271),'Hoja de Trabajo para listado'!$AB$151:$BA$151,0)),0)+IFERROR(INDEX('Hoja de Trabajo para listado'!$BC$155:$CB$1048576,MATCH($A271,'Hoja de Trabajo para listado'!$BC$155:$BC$1048576,0),MATCH((CUADRO!Q$4&amp;$E271),'Hoja de Trabajo para listado'!$BC$151:$CB$151,0)),0)+IFERROR(INDEX('Hoja de Trabajo para listado'!$DE$153:$DG$274,MATCH($A271,'Hoja de Trabajo para listado'!$DE$153:$DE$1048576,0),MATCH((CUADRO!Q$4&amp;$E271),'Hoja de Trabajo para listado'!$DE$151:$DG$151,0)),0)+IFERROR(INDEX('Hoja de Trabajo para listado'!$CD$155:$DC$1048576,MATCH($A271,'Hoja de Trabajo para listado'!$CD$155:$CD$1048576,0),MATCH((CUADRO!Q$4&amp;$E271),'Hoja de Trabajo para listado'!$CD$151:$DC$151,0)),0)</f>
        <v>0</v>
      </c>
      <c r="R271" s="241">
        <f t="shared" ca="1" si="8"/>
        <v>0</v>
      </c>
      <c r="S271" s="257"/>
      <c r="T271" s="241">
        <f ca="1">+T272</f>
        <v>0</v>
      </c>
      <c r="U271" s="240">
        <f t="shared" si="9"/>
        <v>1</v>
      </c>
    </row>
    <row r="272" spans="1:21" customFormat="1" ht="15" hidden="1" customHeight="1">
      <c r="A272" s="32">
        <v>379</v>
      </c>
      <c r="B272" s="382"/>
      <c r="C272" s="305" t="str">
        <f>+VLOOKUP(A272,bd_lista!$A$3:$C$592,3,FALSE)</f>
        <v xml:space="preserve">Escuela Boliviana Intercultural de Danza </v>
      </c>
      <c r="D272" s="384"/>
      <c r="E272" s="305" t="s">
        <v>684</v>
      </c>
      <c r="F272" s="243">
        <f ca="1">+IFERROR(INDEX('Hoja de Trabajo para listado'!$A$155:$Z$1048576,MATCH($A272,'Hoja de Trabajo para listado'!$A$155:$A$1048576,0),MATCH((CUADRO!F$4&amp;$E272),'Hoja de Trabajo para listado'!$A$151:$Z$151,0)),0)+IFERROR(INDEX('Hoja de Trabajo para listado'!$AB$155:$BA$1048576,MATCH($A272,'Hoja de Trabajo para listado'!$AB$155:$AB$1048576,0),MATCH((CUADRO!F$4&amp;$E272),'Hoja de Trabajo para listado'!$AB$151:$BA$151,0)),0)+IFERROR(INDEX('Hoja de Trabajo para listado'!$BC$155:$CB$1048576,MATCH($A272,'Hoja de Trabajo para listado'!$BC$155:$BC$1048576,0),MATCH((CUADRO!F$4&amp;$E272),'Hoja de Trabajo para listado'!$BC$151:$CB$151,0)),0)+IFERROR(INDEX('Hoja de Trabajo para listado'!$DE$153:$DG$274,MATCH($A272,'Hoja de Trabajo para listado'!$DE$153:$DE$1048576,0),MATCH((CUADRO!F$4&amp;$E272),'Hoja de Trabajo para listado'!$DE$151:$DG$151,0)),0)+IFERROR(INDEX('Hoja de Trabajo para listado'!$CD$155:$DC$1048576,MATCH($A272,'Hoja de Trabajo para listado'!$CD$155:$CD$1048576,0),MATCH((CUADRO!F$4&amp;$E272),'Hoja de Trabajo para listado'!$CD$151:$DC$151,0)),0)</f>
        <v>0</v>
      </c>
      <c r="G272" s="243">
        <f ca="1">+IFERROR(INDEX('Hoja de Trabajo para listado'!$A$155:$Z$1048576,MATCH($A272,'Hoja de Trabajo para listado'!$A$155:$A$1048576,0),MATCH((CUADRO!G$4&amp;$E272),'Hoja de Trabajo para listado'!$A$151:$Z$151,0)),0)+IFERROR(INDEX('Hoja de Trabajo para listado'!$AB$155:$BA$1048576,MATCH($A272,'Hoja de Trabajo para listado'!$AB$155:$AB$1048576,0),MATCH((CUADRO!G$4&amp;$E272),'Hoja de Trabajo para listado'!$AB$151:$BA$151,0)),0)+IFERROR(INDEX('Hoja de Trabajo para listado'!$BC$155:$CB$1048576,MATCH($A272,'Hoja de Trabajo para listado'!$BC$155:$BC$1048576,0),MATCH((CUADRO!G$4&amp;$E272),'Hoja de Trabajo para listado'!$BC$151:$CB$151,0)),0)+IFERROR(INDEX('Hoja de Trabajo para listado'!$DE$153:$DG$274,MATCH($A272,'Hoja de Trabajo para listado'!$DE$153:$DE$1048576,0),MATCH((CUADRO!G$4&amp;$E272),'Hoja de Trabajo para listado'!$DE$151:$DG$151,0)),0)+IFERROR(INDEX('Hoja de Trabajo para listado'!$CD$155:$DC$1048576,MATCH($A272,'Hoja de Trabajo para listado'!$CD$155:$CD$1048576,0),MATCH((CUADRO!G$4&amp;$E272),'Hoja de Trabajo para listado'!$CD$151:$DC$151,0)),0)</f>
        <v>0</v>
      </c>
      <c r="H272" s="243">
        <f ca="1">+IFERROR(INDEX('Hoja de Trabajo para listado'!$A$155:$Z$1048576,MATCH($A272,'Hoja de Trabajo para listado'!$A$155:$A$1048576,0),MATCH((CUADRO!H$4&amp;$E272),'Hoja de Trabajo para listado'!$A$151:$Z$151,0)),0)+IFERROR(INDEX('Hoja de Trabajo para listado'!$AB$155:$BA$1048576,MATCH($A272,'Hoja de Trabajo para listado'!$AB$155:$AB$1048576,0),MATCH((CUADRO!H$4&amp;$E272),'Hoja de Trabajo para listado'!$AB$151:$BA$151,0)),0)+IFERROR(INDEX('Hoja de Trabajo para listado'!$BC$155:$CB$1048576,MATCH($A272,'Hoja de Trabajo para listado'!$BC$155:$BC$1048576,0),MATCH((CUADRO!H$4&amp;$E272),'Hoja de Trabajo para listado'!$BC$151:$CB$151,0)),0)+IFERROR(INDEX('Hoja de Trabajo para listado'!$DE$153:$DG$274,MATCH($A272,'Hoja de Trabajo para listado'!$DE$153:$DE$1048576,0),MATCH((CUADRO!H$4&amp;$E272),'Hoja de Trabajo para listado'!$DE$151:$DG$151,0)),0)+IFERROR(INDEX('Hoja de Trabajo para listado'!$CD$155:$DC$1048576,MATCH($A272,'Hoja de Trabajo para listado'!$CD$155:$CD$1048576,0),MATCH((CUADRO!H$4&amp;$E272),'Hoja de Trabajo para listado'!$CD$151:$DC$151,0)),0)</f>
        <v>0</v>
      </c>
      <c r="I272" s="243">
        <f ca="1">+IFERROR(INDEX('Hoja de Trabajo para listado'!$A$155:$Z$1048576,MATCH($A272,'Hoja de Trabajo para listado'!$A$155:$A$1048576,0),MATCH((CUADRO!I$4&amp;$E272),'Hoja de Trabajo para listado'!$A$151:$Z$151,0)),0)+IFERROR(INDEX('Hoja de Trabajo para listado'!$AB$155:$BA$1048576,MATCH($A272,'Hoja de Trabajo para listado'!$AB$155:$AB$1048576,0),MATCH((CUADRO!I$4&amp;$E272),'Hoja de Trabajo para listado'!$AB$151:$BA$151,0)),0)+IFERROR(INDEX('Hoja de Trabajo para listado'!$BC$155:$CB$1048576,MATCH($A272,'Hoja de Trabajo para listado'!$BC$155:$BC$1048576,0),MATCH((CUADRO!I$4&amp;$E272),'Hoja de Trabajo para listado'!$BC$151:$CB$151,0)),0)+IFERROR(INDEX('Hoja de Trabajo para listado'!$DE$153:$DG$274,MATCH($A272,'Hoja de Trabajo para listado'!$DE$153:$DE$1048576,0),MATCH((CUADRO!I$4&amp;$E272),'Hoja de Trabajo para listado'!$DE$151:$DG$151,0)),0)+IFERROR(INDEX('Hoja de Trabajo para listado'!$CD$155:$DC$1048576,MATCH($A272,'Hoja de Trabajo para listado'!$CD$155:$CD$1048576,0),MATCH((CUADRO!I$4&amp;$E272),'Hoja de Trabajo para listado'!$CD$151:$DC$151,0)),0)</f>
        <v>0</v>
      </c>
      <c r="J272" s="243">
        <f ca="1">+IFERROR(INDEX('Hoja de Trabajo para listado'!$A$155:$Z$1048576,MATCH($A272,'Hoja de Trabajo para listado'!$A$155:$A$1048576,0),MATCH((CUADRO!J$4&amp;$E272),'Hoja de Trabajo para listado'!$A$151:$Z$151,0)),0)+IFERROR(INDEX('Hoja de Trabajo para listado'!$AB$155:$BA$1048576,MATCH($A272,'Hoja de Trabajo para listado'!$AB$155:$AB$1048576,0),MATCH((CUADRO!J$4&amp;$E272),'Hoja de Trabajo para listado'!$AB$151:$BA$151,0)),0)+IFERROR(INDEX('Hoja de Trabajo para listado'!$BC$155:$CB$1048576,MATCH($A272,'Hoja de Trabajo para listado'!$BC$155:$BC$1048576,0),MATCH((CUADRO!J$4&amp;$E272),'Hoja de Trabajo para listado'!$BC$151:$CB$151,0)),0)+IFERROR(INDEX('Hoja de Trabajo para listado'!$DE$153:$DG$274,MATCH($A272,'Hoja de Trabajo para listado'!$DE$153:$DE$1048576,0),MATCH((CUADRO!J$4&amp;$E272),'Hoja de Trabajo para listado'!$DE$151:$DG$151,0)),0)+IFERROR(INDEX('Hoja de Trabajo para listado'!$CD$155:$DC$1048576,MATCH($A272,'Hoja de Trabajo para listado'!$CD$155:$CD$1048576,0),MATCH((CUADRO!J$4&amp;$E272),'Hoja de Trabajo para listado'!$CD$151:$DC$151,0)),0)</f>
        <v>0</v>
      </c>
      <c r="K272" s="243">
        <f ca="1">+IFERROR(INDEX('Hoja de Trabajo para listado'!$A$155:$Z$1048576,MATCH($A272,'Hoja de Trabajo para listado'!$A$155:$A$1048576,0),MATCH((CUADRO!K$4&amp;$E272),'Hoja de Trabajo para listado'!$A$151:$Z$151,0)),0)+IFERROR(INDEX('Hoja de Trabajo para listado'!$AB$155:$BA$1048576,MATCH($A272,'Hoja de Trabajo para listado'!$AB$155:$AB$1048576,0),MATCH((CUADRO!K$4&amp;$E272),'Hoja de Trabajo para listado'!$AB$151:$BA$151,0)),0)+IFERROR(INDEX('Hoja de Trabajo para listado'!$BC$155:$CB$1048576,MATCH($A272,'Hoja de Trabajo para listado'!$BC$155:$BC$1048576,0),MATCH((CUADRO!K$4&amp;$E272),'Hoja de Trabajo para listado'!$BC$151:$CB$151,0)),0)+IFERROR(INDEX('Hoja de Trabajo para listado'!$DE$153:$DG$274,MATCH($A272,'Hoja de Trabajo para listado'!$DE$153:$DE$1048576,0),MATCH((CUADRO!K$4&amp;$E272),'Hoja de Trabajo para listado'!$DE$151:$DG$151,0)),0)+IFERROR(INDEX('Hoja de Trabajo para listado'!$CD$155:$DC$1048576,MATCH($A272,'Hoja de Trabajo para listado'!$CD$155:$CD$1048576,0),MATCH((CUADRO!K$4&amp;$E272),'Hoja de Trabajo para listado'!$CD$151:$DC$151,0)),0)</f>
        <v>0</v>
      </c>
      <c r="L272" s="243">
        <f ca="1">+IFERROR(INDEX('Hoja de Trabajo para listado'!$A$155:$Z$1048576,MATCH($A272,'Hoja de Trabajo para listado'!$A$155:$A$1048576,0),MATCH((CUADRO!L$4&amp;$E272),'Hoja de Trabajo para listado'!$A$151:$Z$151,0)),0)+IFERROR(INDEX('Hoja de Trabajo para listado'!$AB$155:$BA$1048576,MATCH($A272,'Hoja de Trabajo para listado'!$AB$155:$AB$1048576,0),MATCH((CUADRO!L$4&amp;$E272),'Hoja de Trabajo para listado'!$AB$151:$BA$151,0)),0)+IFERROR(INDEX('Hoja de Trabajo para listado'!$BC$155:$CB$1048576,MATCH($A272,'Hoja de Trabajo para listado'!$BC$155:$BC$1048576,0),MATCH((CUADRO!L$4&amp;$E272),'Hoja de Trabajo para listado'!$BC$151:$CB$151,0)),0)+IFERROR(INDEX('Hoja de Trabajo para listado'!$DE$153:$DG$274,MATCH($A272,'Hoja de Trabajo para listado'!$DE$153:$DE$1048576,0),MATCH((CUADRO!L$4&amp;$E272),'Hoja de Trabajo para listado'!$DE$151:$DG$151,0)),0)+IFERROR(INDEX('Hoja de Trabajo para listado'!$CD$155:$DC$1048576,MATCH($A272,'Hoja de Trabajo para listado'!$CD$155:$CD$1048576,0),MATCH((CUADRO!L$4&amp;$E272),'Hoja de Trabajo para listado'!$CD$151:$DC$151,0)),0)</f>
        <v>0</v>
      </c>
      <c r="M272" s="243">
        <f ca="1">+IFERROR(INDEX('Hoja de Trabajo para listado'!$A$155:$Z$1048576,MATCH($A272,'Hoja de Trabajo para listado'!$A$155:$A$1048576,0),MATCH((CUADRO!M$4&amp;$E272),'Hoja de Trabajo para listado'!$A$151:$Z$151,0)),0)+IFERROR(INDEX('Hoja de Trabajo para listado'!$AB$155:$BA$1048576,MATCH($A272,'Hoja de Trabajo para listado'!$AB$155:$AB$1048576,0),MATCH((CUADRO!M$4&amp;$E272),'Hoja de Trabajo para listado'!$AB$151:$BA$151,0)),0)+IFERROR(INDEX('Hoja de Trabajo para listado'!$BC$155:$CB$1048576,MATCH($A272,'Hoja de Trabajo para listado'!$BC$155:$BC$1048576,0),MATCH((CUADRO!M$4&amp;$E272),'Hoja de Trabajo para listado'!$BC$151:$CB$151,0)),0)+IFERROR(INDEX('Hoja de Trabajo para listado'!$DE$153:$DG$274,MATCH($A272,'Hoja de Trabajo para listado'!$DE$153:$DE$1048576,0),MATCH((CUADRO!M$4&amp;$E272),'Hoja de Trabajo para listado'!$DE$151:$DG$151,0)),0)+IFERROR(INDEX('Hoja de Trabajo para listado'!$CD$155:$DC$1048576,MATCH($A272,'Hoja de Trabajo para listado'!$CD$155:$CD$1048576,0),MATCH((CUADRO!M$4&amp;$E272),'Hoja de Trabajo para listado'!$CD$151:$DC$151,0)),0)</f>
        <v>0</v>
      </c>
      <c r="N272" s="243">
        <f ca="1">+IFERROR(INDEX('Hoja de Trabajo para listado'!$A$155:$Z$1048576,MATCH($A272,'Hoja de Trabajo para listado'!$A$155:$A$1048576,0),MATCH((CUADRO!N$4&amp;$E272),'Hoja de Trabajo para listado'!$A$151:$Z$151,0)),0)+IFERROR(INDEX('Hoja de Trabajo para listado'!$AB$155:$BA$1048576,MATCH($A272,'Hoja de Trabajo para listado'!$AB$155:$AB$1048576,0),MATCH((CUADRO!N$4&amp;$E272),'Hoja de Trabajo para listado'!$AB$151:$BA$151,0)),0)+IFERROR(INDEX('Hoja de Trabajo para listado'!$BC$155:$CB$1048576,MATCH($A272,'Hoja de Trabajo para listado'!$BC$155:$BC$1048576,0),MATCH((CUADRO!N$4&amp;$E272),'Hoja de Trabajo para listado'!$BC$151:$CB$151,0)),0)+IFERROR(INDEX('Hoja de Trabajo para listado'!$DE$153:$DG$274,MATCH($A272,'Hoja de Trabajo para listado'!$DE$153:$DE$1048576,0),MATCH((CUADRO!N$4&amp;$E272),'Hoja de Trabajo para listado'!$DE$151:$DG$151,0)),0)+IFERROR(INDEX('Hoja de Trabajo para listado'!$CD$155:$DC$1048576,MATCH($A272,'Hoja de Trabajo para listado'!$CD$155:$CD$1048576,0),MATCH((CUADRO!N$4&amp;$E272),'Hoja de Trabajo para listado'!$CD$151:$DC$151,0)),0)</f>
        <v>0</v>
      </c>
      <c r="O272" s="243">
        <f ca="1">+IFERROR(INDEX('Hoja de Trabajo para listado'!$A$155:$Z$1048576,MATCH($A272,'Hoja de Trabajo para listado'!$A$155:$A$1048576,0),MATCH((CUADRO!O$4&amp;$E272),'Hoja de Trabajo para listado'!$A$151:$Z$151,0)),0)+IFERROR(INDEX('Hoja de Trabajo para listado'!$AB$155:$BA$1048576,MATCH($A272,'Hoja de Trabajo para listado'!$AB$155:$AB$1048576,0),MATCH((CUADRO!O$4&amp;$E272),'Hoja de Trabajo para listado'!$AB$151:$BA$151,0)),0)+IFERROR(INDEX('Hoja de Trabajo para listado'!$BC$155:$CB$1048576,MATCH($A272,'Hoja de Trabajo para listado'!$BC$155:$BC$1048576,0),MATCH((CUADRO!O$4&amp;$E272),'Hoja de Trabajo para listado'!$BC$151:$CB$151,0)),0)+IFERROR(INDEX('Hoja de Trabajo para listado'!$DE$153:$DG$274,MATCH($A272,'Hoja de Trabajo para listado'!$DE$153:$DE$1048576,0),MATCH((CUADRO!O$4&amp;$E272),'Hoja de Trabajo para listado'!$DE$151:$DG$151,0)),0)+IFERROR(INDEX('Hoja de Trabajo para listado'!$CD$155:$DC$1048576,MATCH($A272,'Hoja de Trabajo para listado'!$CD$155:$CD$1048576,0),MATCH((CUADRO!O$4&amp;$E272),'Hoja de Trabajo para listado'!$CD$151:$DC$151,0)),0)</f>
        <v>0</v>
      </c>
      <c r="P272" s="243">
        <f ca="1">+IFERROR(INDEX('Hoja de Trabajo para listado'!$A$155:$Z$1048576,MATCH($A272,'Hoja de Trabajo para listado'!$A$155:$A$1048576,0),MATCH((CUADRO!P$4&amp;$E272),'Hoja de Trabajo para listado'!$A$151:$Z$151,0)),0)+IFERROR(INDEX('Hoja de Trabajo para listado'!$AB$155:$BA$1048576,MATCH($A272,'Hoja de Trabajo para listado'!$AB$155:$AB$1048576,0),MATCH((CUADRO!P$4&amp;$E272),'Hoja de Trabajo para listado'!$AB$151:$BA$151,0)),0)+IFERROR(INDEX('Hoja de Trabajo para listado'!$BC$155:$CB$1048576,MATCH($A272,'Hoja de Trabajo para listado'!$BC$155:$BC$1048576,0),MATCH((CUADRO!P$4&amp;$E272),'Hoja de Trabajo para listado'!$BC$151:$CB$151,0)),0)+IFERROR(INDEX('Hoja de Trabajo para listado'!$DE$153:$DG$274,MATCH($A272,'Hoja de Trabajo para listado'!$DE$153:$DE$1048576,0),MATCH((CUADRO!P$4&amp;$E272),'Hoja de Trabajo para listado'!$DE$151:$DG$151,0)),0)+IFERROR(INDEX('Hoja de Trabajo para listado'!$CD$155:$DC$1048576,MATCH($A272,'Hoja de Trabajo para listado'!$CD$155:$CD$1048576,0),MATCH((CUADRO!P$4&amp;$E272),'Hoja de Trabajo para listado'!$CD$151:$DC$151,0)),0)</f>
        <v>0</v>
      </c>
      <c r="Q272" s="243">
        <f ca="1">+IFERROR(INDEX('Hoja de Trabajo para listado'!$A$155:$Z$1048576,MATCH($A272,'Hoja de Trabajo para listado'!$A$155:$A$1048576,0),MATCH((CUADRO!Q$4&amp;$E272),'Hoja de Trabajo para listado'!$A$151:$Z$151,0)),0)+IFERROR(INDEX('Hoja de Trabajo para listado'!$AB$155:$BA$1048576,MATCH($A272,'Hoja de Trabajo para listado'!$AB$155:$AB$1048576,0),MATCH((CUADRO!Q$4&amp;$E272),'Hoja de Trabajo para listado'!$AB$151:$BA$151,0)),0)+IFERROR(INDEX('Hoja de Trabajo para listado'!$BC$155:$CB$1048576,MATCH($A272,'Hoja de Trabajo para listado'!$BC$155:$BC$1048576,0),MATCH((CUADRO!Q$4&amp;$E272),'Hoja de Trabajo para listado'!$BC$151:$CB$151,0)),0)+IFERROR(INDEX('Hoja de Trabajo para listado'!$DE$153:$DG$274,MATCH($A272,'Hoja de Trabajo para listado'!$DE$153:$DE$1048576,0),MATCH((CUADRO!Q$4&amp;$E272),'Hoja de Trabajo para listado'!$DE$151:$DG$151,0)),0)+IFERROR(INDEX('Hoja de Trabajo para listado'!$CD$155:$DC$1048576,MATCH($A272,'Hoja de Trabajo para listado'!$CD$155:$CD$1048576,0),MATCH((CUADRO!Q$4&amp;$E272),'Hoja de Trabajo para listado'!$CD$151:$DC$151,0)),0)</f>
        <v>0</v>
      </c>
      <c r="R272" s="243">
        <f t="shared" ca="1" si="8"/>
        <v>0</v>
      </c>
      <c r="S272" s="256">
        <f ca="1">+R271+R272</f>
        <v>0</v>
      </c>
      <c r="T272" s="241">
        <f ca="1">+S272</f>
        <v>0</v>
      </c>
      <c r="U272" s="240">
        <f t="shared" si="9"/>
        <v>2</v>
      </c>
    </row>
    <row r="273" spans="1:21" ht="15" customHeight="1">
      <c r="A273" s="32">
        <v>382</v>
      </c>
      <c r="B273" s="381">
        <f>+A273</f>
        <v>382</v>
      </c>
      <c r="C273" s="245" t="str">
        <f>+VLOOKUP(A273,bd_lista!$A$3:$C$592,3,FALSE)</f>
        <v>Agencia de Infraestructura en Salud y Equipamiento Médico</v>
      </c>
      <c r="D273" s="383" t="str">
        <f>+C273</f>
        <v>Agencia de Infraestructura en Salud y Equipamiento Médico</v>
      </c>
      <c r="E273" s="245" t="s">
        <v>683</v>
      </c>
      <c r="F273" s="241">
        <f ca="1">+IFERROR(INDEX('Hoja de Trabajo para listado'!$A$155:$Z$1048576,MATCH($A273,'Hoja de Trabajo para listado'!$A$155:$A$1048576,0),MATCH((CUADRO!F$4&amp;$E273),'Hoja de Trabajo para listado'!$A$151:$Z$151,0)),0)+IFERROR(INDEX('Hoja de Trabajo para listado'!$AB$155:$BA$1048576,MATCH($A273,'Hoja de Trabajo para listado'!$AB$155:$AB$1048576,0),MATCH((CUADRO!F$4&amp;$E273),'Hoja de Trabajo para listado'!$AB$151:$BA$151,0)),0)+IFERROR(INDEX('Hoja de Trabajo para listado'!$BC$155:$CB$1048576,MATCH($A273,'Hoja de Trabajo para listado'!$BC$155:$BC$1048576,0),MATCH((CUADRO!F$4&amp;$E273),'Hoja de Trabajo para listado'!$BC$151:$CB$151,0)),0)+IFERROR(INDEX('Hoja de Trabajo para listado'!$DE$153:$DG$274,MATCH($A273,'Hoja de Trabajo para listado'!$DE$153:$DE$1048576,0),MATCH((CUADRO!F$4&amp;$E273),'Hoja de Trabajo para listado'!$DE$151:$DG$151,0)),0)+IFERROR(INDEX('Hoja de Trabajo para listado'!$CD$155:$DC$1048576,MATCH($A273,'Hoja de Trabajo para listado'!$CD$155:$CD$1048576,0),MATCH((CUADRO!F$4&amp;$E273),'Hoja de Trabajo para listado'!$CD$151:$DC$151,0)),0)</f>
        <v>0</v>
      </c>
      <c r="G273" s="241">
        <f ca="1">+IFERROR(INDEX('Hoja de Trabajo para listado'!$A$155:$Z$1048576,MATCH($A273,'Hoja de Trabajo para listado'!$A$155:$A$1048576,0),MATCH((CUADRO!G$4&amp;$E273),'Hoja de Trabajo para listado'!$A$151:$Z$151,0)),0)+IFERROR(INDEX('Hoja de Trabajo para listado'!$AB$155:$BA$1048576,MATCH($A273,'Hoja de Trabajo para listado'!$AB$155:$AB$1048576,0),MATCH((CUADRO!G$4&amp;$E273),'Hoja de Trabajo para listado'!$AB$151:$BA$151,0)),0)+IFERROR(INDEX('Hoja de Trabajo para listado'!$BC$155:$CB$1048576,MATCH($A273,'Hoja de Trabajo para listado'!$BC$155:$BC$1048576,0),MATCH((CUADRO!G$4&amp;$E273),'Hoja de Trabajo para listado'!$BC$151:$CB$151,0)),0)+IFERROR(INDEX('Hoja de Trabajo para listado'!$DE$153:$DG$274,MATCH($A273,'Hoja de Trabajo para listado'!$DE$153:$DE$1048576,0),MATCH((CUADRO!G$4&amp;$E273),'Hoja de Trabajo para listado'!$DE$151:$DG$151,0)),0)+IFERROR(INDEX('Hoja de Trabajo para listado'!$CD$155:$DC$1048576,MATCH($A273,'Hoja de Trabajo para listado'!$CD$155:$CD$1048576,0),MATCH((CUADRO!G$4&amp;$E273),'Hoja de Trabajo para listado'!$CD$151:$DC$151,0)),0)</f>
        <v>1257914.9072</v>
      </c>
      <c r="H273" s="241">
        <f ca="1">+IFERROR(INDEX('Hoja de Trabajo para listado'!$A$155:$Z$1048576,MATCH($A273,'Hoja de Trabajo para listado'!$A$155:$A$1048576,0),MATCH((CUADRO!H$4&amp;$E273),'Hoja de Trabajo para listado'!$A$151:$Z$151,0)),0)+IFERROR(INDEX('Hoja de Trabajo para listado'!$AB$155:$BA$1048576,MATCH($A273,'Hoja de Trabajo para listado'!$AB$155:$AB$1048576,0),MATCH((CUADRO!H$4&amp;$E273),'Hoja de Trabajo para listado'!$AB$151:$BA$151,0)),0)+IFERROR(INDEX('Hoja de Trabajo para listado'!$BC$155:$CB$1048576,MATCH($A273,'Hoja de Trabajo para listado'!$BC$155:$BC$1048576,0),MATCH((CUADRO!H$4&amp;$E273),'Hoja de Trabajo para listado'!$BC$151:$CB$151,0)),0)+IFERROR(INDEX('Hoja de Trabajo para listado'!$DE$153:$DG$274,MATCH($A273,'Hoja de Trabajo para listado'!$DE$153:$DE$1048576,0),MATCH((CUADRO!H$4&amp;$E273),'Hoja de Trabajo para listado'!$DE$151:$DG$151,0)),0)+IFERROR(INDEX('Hoja de Trabajo para listado'!$CD$155:$DC$1048576,MATCH($A273,'Hoja de Trabajo para listado'!$CD$155:$CD$1048576,0),MATCH((CUADRO!H$4&amp;$E273),'Hoja de Trabajo para listado'!$CD$151:$DC$151,0)),0)</f>
        <v>2798945.3758000005</v>
      </c>
      <c r="I273" s="241">
        <f ca="1">+IFERROR(INDEX('Hoja de Trabajo para listado'!$A$155:$Z$1048576,MATCH($A273,'Hoja de Trabajo para listado'!$A$155:$A$1048576,0),MATCH((CUADRO!I$4&amp;$E273),'Hoja de Trabajo para listado'!$A$151:$Z$151,0)),0)+IFERROR(INDEX('Hoja de Trabajo para listado'!$AB$155:$BA$1048576,MATCH($A273,'Hoja de Trabajo para listado'!$AB$155:$AB$1048576,0),MATCH((CUADRO!I$4&amp;$E273),'Hoja de Trabajo para listado'!$AB$151:$BA$151,0)),0)+IFERROR(INDEX('Hoja de Trabajo para listado'!$BC$155:$CB$1048576,MATCH($A273,'Hoja de Trabajo para listado'!$BC$155:$BC$1048576,0),MATCH((CUADRO!I$4&amp;$E273),'Hoja de Trabajo para listado'!$BC$151:$CB$151,0)),0)+IFERROR(INDEX('Hoja de Trabajo para listado'!$DE$153:$DG$274,MATCH($A273,'Hoja de Trabajo para listado'!$DE$153:$DE$1048576,0),MATCH((CUADRO!I$4&amp;$E273),'Hoja de Trabajo para listado'!$DE$151:$DG$151,0)),0)+IFERROR(INDEX('Hoja de Trabajo para listado'!$CD$155:$DC$1048576,MATCH($A273,'Hoja de Trabajo para listado'!$CD$155:$CD$1048576,0),MATCH((CUADRO!I$4&amp;$E273),'Hoja de Trabajo para listado'!$CD$151:$DC$151,0)),0)</f>
        <v>79.989999999999995</v>
      </c>
      <c r="J273" s="241">
        <f ca="1">+IFERROR(INDEX('Hoja de Trabajo para listado'!$A$155:$Z$1048576,MATCH($A273,'Hoja de Trabajo para listado'!$A$155:$A$1048576,0),MATCH((CUADRO!J$4&amp;$E273),'Hoja de Trabajo para listado'!$A$151:$Z$151,0)),0)+IFERROR(INDEX('Hoja de Trabajo para listado'!$AB$155:$BA$1048576,MATCH($A273,'Hoja de Trabajo para listado'!$AB$155:$AB$1048576,0),MATCH((CUADRO!J$4&amp;$E273),'Hoja de Trabajo para listado'!$AB$151:$BA$151,0)),0)+IFERROR(INDEX('Hoja de Trabajo para listado'!$BC$155:$CB$1048576,MATCH($A273,'Hoja de Trabajo para listado'!$BC$155:$BC$1048576,0),MATCH((CUADRO!J$4&amp;$E273),'Hoja de Trabajo para listado'!$BC$151:$CB$151,0)),0)+IFERROR(INDEX('Hoja de Trabajo para listado'!$DE$153:$DG$274,MATCH($A273,'Hoja de Trabajo para listado'!$DE$153:$DE$1048576,0),MATCH((CUADRO!J$4&amp;$E273),'Hoja de Trabajo para listado'!$DE$151:$DG$151,0)),0)+IFERROR(INDEX('Hoja de Trabajo para listado'!$CD$155:$DC$1048576,MATCH($A273,'Hoja de Trabajo para listado'!$CD$155:$CD$1048576,0),MATCH((CUADRO!J$4&amp;$E273),'Hoja de Trabajo para listado'!$CD$151:$DC$151,0)),0)</f>
        <v>0</v>
      </c>
      <c r="K273" s="241">
        <f ca="1">+IFERROR(INDEX('Hoja de Trabajo para listado'!$A$155:$Z$1048576,MATCH($A273,'Hoja de Trabajo para listado'!$A$155:$A$1048576,0),MATCH((CUADRO!K$4&amp;$E273),'Hoja de Trabajo para listado'!$A$151:$Z$151,0)),0)+IFERROR(INDEX('Hoja de Trabajo para listado'!$AB$155:$BA$1048576,MATCH($A273,'Hoja de Trabajo para listado'!$AB$155:$AB$1048576,0),MATCH((CUADRO!K$4&amp;$E273),'Hoja de Trabajo para listado'!$AB$151:$BA$151,0)),0)+IFERROR(INDEX('Hoja de Trabajo para listado'!$BC$155:$CB$1048576,MATCH($A273,'Hoja de Trabajo para listado'!$BC$155:$BC$1048576,0),MATCH((CUADRO!K$4&amp;$E273),'Hoja de Trabajo para listado'!$BC$151:$CB$151,0)),0)+IFERROR(INDEX('Hoja de Trabajo para listado'!$DE$153:$DG$274,MATCH($A273,'Hoja de Trabajo para listado'!$DE$153:$DE$1048576,0),MATCH((CUADRO!K$4&amp;$E273),'Hoja de Trabajo para listado'!$DE$151:$DG$151,0)),0)+IFERROR(INDEX('Hoja de Trabajo para listado'!$CD$155:$DC$1048576,MATCH($A273,'Hoja de Trabajo para listado'!$CD$155:$CD$1048576,0),MATCH((CUADRO!K$4&amp;$E273),'Hoja de Trabajo para listado'!$CD$151:$DC$151,0)),0)</f>
        <v>0</v>
      </c>
      <c r="L273" s="241">
        <f ca="1">+IFERROR(INDEX('Hoja de Trabajo para listado'!$A$155:$Z$1048576,MATCH($A273,'Hoja de Trabajo para listado'!$A$155:$A$1048576,0),MATCH((CUADRO!L$4&amp;$E273),'Hoja de Trabajo para listado'!$A$151:$Z$151,0)),0)+IFERROR(INDEX('Hoja de Trabajo para listado'!$AB$155:$BA$1048576,MATCH($A273,'Hoja de Trabajo para listado'!$AB$155:$AB$1048576,0),MATCH((CUADRO!L$4&amp;$E273),'Hoja de Trabajo para listado'!$AB$151:$BA$151,0)),0)+IFERROR(INDEX('Hoja de Trabajo para listado'!$BC$155:$CB$1048576,MATCH($A273,'Hoja de Trabajo para listado'!$BC$155:$BC$1048576,0),MATCH((CUADRO!L$4&amp;$E273),'Hoja de Trabajo para listado'!$BC$151:$CB$151,0)),0)+IFERROR(INDEX('Hoja de Trabajo para listado'!$DE$153:$DG$274,MATCH($A273,'Hoja de Trabajo para listado'!$DE$153:$DE$1048576,0),MATCH((CUADRO!L$4&amp;$E273),'Hoja de Trabajo para listado'!$DE$151:$DG$151,0)),0)+IFERROR(INDEX('Hoja de Trabajo para listado'!$CD$155:$DC$1048576,MATCH($A273,'Hoja de Trabajo para listado'!$CD$155:$CD$1048576,0),MATCH((CUADRO!L$4&amp;$E273),'Hoja de Trabajo para listado'!$CD$151:$DC$151,0)),0)</f>
        <v>0</v>
      </c>
      <c r="M273" s="241">
        <f ca="1">+IFERROR(INDEX('Hoja de Trabajo para listado'!$A$155:$Z$1048576,MATCH($A273,'Hoja de Trabajo para listado'!$A$155:$A$1048576,0),MATCH((CUADRO!M$4&amp;$E273),'Hoja de Trabajo para listado'!$A$151:$Z$151,0)),0)+IFERROR(INDEX('Hoja de Trabajo para listado'!$AB$155:$BA$1048576,MATCH($A273,'Hoja de Trabajo para listado'!$AB$155:$AB$1048576,0),MATCH((CUADRO!M$4&amp;$E273),'Hoja de Trabajo para listado'!$AB$151:$BA$151,0)),0)+IFERROR(INDEX('Hoja de Trabajo para listado'!$BC$155:$CB$1048576,MATCH($A273,'Hoja de Trabajo para listado'!$BC$155:$BC$1048576,0),MATCH((CUADRO!M$4&amp;$E273),'Hoja de Trabajo para listado'!$BC$151:$CB$151,0)),0)+IFERROR(INDEX('Hoja de Trabajo para listado'!$DE$153:$DG$274,MATCH($A273,'Hoja de Trabajo para listado'!$DE$153:$DE$1048576,0),MATCH((CUADRO!M$4&amp;$E273),'Hoja de Trabajo para listado'!$DE$151:$DG$151,0)),0)+IFERROR(INDEX('Hoja de Trabajo para listado'!$CD$155:$DC$1048576,MATCH($A273,'Hoja de Trabajo para listado'!$CD$155:$CD$1048576,0),MATCH((CUADRO!M$4&amp;$E273),'Hoja de Trabajo para listado'!$CD$151:$DC$151,0)),0)</f>
        <v>0</v>
      </c>
      <c r="N273" s="241">
        <f ca="1">+IFERROR(INDEX('Hoja de Trabajo para listado'!$A$155:$Z$1048576,MATCH($A273,'Hoja de Trabajo para listado'!$A$155:$A$1048576,0),MATCH((CUADRO!N$4&amp;$E273),'Hoja de Trabajo para listado'!$A$151:$Z$151,0)),0)+IFERROR(INDEX('Hoja de Trabajo para listado'!$AB$155:$BA$1048576,MATCH($A273,'Hoja de Trabajo para listado'!$AB$155:$AB$1048576,0),MATCH((CUADRO!N$4&amp;$E273),'Hoja de Trabajo para listado'!$AB$151:$BA$151,0)),0)+IFERROR(INDEX('Hoja de Trabajo para listado'!$BC$155:$CB$1048576,MATCH($A273,'Hoja de Trabajo para listado'!$BC$155:$BC$1048576,0),MATCH((CUADRO!N$4&amp;$E273),'Hoja de Trabajo para listado'!$BC$151:$CB$151,0)),0)+IFERROR(INDEX('Hoja de Trabajo para listado'!$DE$153:$DG$274,MATCH($A273,'Hoja de Trabajo para listado'!$DE$153:$DE$1048576,0),MATCH((CUADRO!N$4&amp;$E273),'Hoja de Trabajo para listado'!$DE$151:$DG$151,0)),0)+IFERROR(INDEX('Hoja de Trabajo para listado'!$CD$155:$DC$1048576,MATCH($A273,'Hoja de Trabajo para listado'!$CD$155:$CD$1048576,0),MATCH((CUADRO!N$4&amp;$E273),'Hoja de Trabajo para listado'!$CD$151:$DC$151,0)),0)</f>
        <v>0</v>
      </c>
      <c r="O273" s="241">
        <f ca="1">+IFERROR(INDEX('Hoja de Trabajo para listado'!$A$155:$Z$1048576,MATCH($A273,'Hoja de Trabajo para listado'!$A$155:$A$1048576,0),MATCH((CUADRO!O$4&amp;$E273),'Hoja de Trabajo para listado'!$A$151:$Z$151,0)),0)+IFERROR(INDEX('Hoja de Trabajo para listado'!$AB$155:$BA$1048576,MATCH($A273,'Hoja de Trabajo para listado'!$AB$155:$AB$1048576,0),MATCH((CUADRO!O$4&amp;$E273),'Hoja de Trabajo para listado'!$AB$151:$BA$151,0)),0)+IFERROR(INDEX('Hoja de Trabajo para listado'!$BC$155:$CB$1048576,MATCH($A273,'Hoja de Trabajo para listado'!$BC$155:$BC$1048576,0),MATCH((CUADRO!O$4&amp;$E273),'Hoja de Trabajo para listado'!$BC$151:$CB$151,0)),0)+IFERROR(INDEX('Hoja de Trabajo para listado'!$DE$153:$DG$274,MATCH($A273,'Hoja de Trabajo para listado'!$DE$153:$DE$1048576,0),MATCH((CUADRO!O$4&amp;$E273),'Hoja de Trabajo para listado'!$DE$151:$DG$151,0)),0)+IFERROR(INDEX('Hoja de Trabajo para listado'!$CD$155:$DC$1048576,MATCH($A273,'Hoja de Trabajo para listado'!$CD$155:$CD$1048576,0),MATCH((CUADRO!O$4&amp;$E273),'Hoja de Trabajo para listado'!$CD$151:$DC$151,0)),0)</f>
        <v>0</v>
      </c>
      <c r="P273" s="241">
        <f ca="1">+IFERROR(INDEX('Hoja de Trabajo para listado'!$A$155:$Z$1048576,MATCH($A273,'Hoja de Trabajo para listado'!$A$155:$A$1048576,0),MATCH((CUADRO!P$4&amp;$E273),'Hoja de Trabajo para listado'!$A$151:$Z$151,0)),0)+IFERROR(INDEX('Hoja de Trabajo para listado'!$AB$155:$BA$1048576,MATCH($A273,'Hoja de Trabajo para listado'!$AB$155:$AB$1048576,0),MATCH((CUADRO!P$4&amp;$E273),'Hoja de Trabajo para listado'!$AB$151:$BA$151,0)),0)+IFERROR(INDEX('Hoja de Trabajo para listado'!$BC$155:$CB$1048576,MATCH($A273,'Hoja de Trabajo para listado'!$BC$155:$BC$1048576,0),MATCH((CUADRO!P$4&amp;$E273),'Hoja de Trabajo para listado'!$BC$151:$CB$151,0)),0)+IFERROR(INDEX('Hoja de Trabajo para listado'!$DE$153:$DG$274,MATCH($A273,'Hoja de Trabajo para listado'!$DE$153:$DE$1048576,0),MATCH((CUADRO!P$4&amp;$E273),'Hoja de Trabajo para listado'!$DE$151:$DG$151,0)),0)+IFERROR(INDEX('Hoja de Trabajo para listado'!$CD$155:$DC$1048576,MATCH($A273,'Hoja de Trabajo para listado'!$CD$155:$CD$1048576,0),MATCH((CUADRO!P$4&amp;$E273),'Hoja de Trabajo para listado'!$CD$151:$DC$151,0)),0)</f>
        <v>0</v>
      </c>
      <c r="Q273" s="241">
        <f ca="1">+IFERROR(INDEX('Hoja de Trabajo para listado'!$A$155:$Z$1048576,MATCH($A273,'Hoja de Trabajo para listado'!$A$155:$A$1048576,0),MATCH((CUADRO!Q$4&amp;$E273),'Hoja de Trabajo para listado'!$A$151:$Z$151,0)),0)+IFERROR(INDEX('Hoja de Trabajo para listado'!$AB$155:$BA$1048576,MATCH($A273,'Hoja de Trabajo para listado'!$AB$155:$AB$1048576,0),MATCH((CUADRO!Q$4&amp;$E273),'Hoja de Trabajo para listado'!$AB$151:$BA$151,0)),0)+IFERROR(INDEX('Hoja de Trabajo para listado'!$BC$155:$CB$1048576,MATCH($A273,'Hoja de Trabajo para listado'!$BC$155:$BC$1048576,0),MATCH((CUADRO!Q$4&amp;$E273),'Hoja de Trabajo para listado'!$BC$151:$CB$151,0)),0)+IFERROR(INDEX('Hoja de Trabajo para listado'!$DE$153:$DG$274,MATCH($A273,'Hoja de Trabajo para listado'!$DE$153:$DE$1048576,0),MATCH((CUADRO!Q$4&amp;$E273),'Hoja de Trabajo para listado'!$DE$151:$DG$151,0)),0)+IFERROR(INDEX('Hoja de Trabajo para listado'!$CD$155:$DC$1048576,MATCH($A273,'Hoja de Trabajo para listado'!$CD$155:$CD$1048576,0),MATCH((CUADRO!Q$4&amp;$E273),'Hoja de Trabajo para listado'!$CD$151:$DC$151,0)),0)</f>
        <v>0</v>
      </c>
      <c r="R273" s="241">
        <f t="shared" ca="1" si="8"/>
        <v>4056940.273000001</v>
      </c>
      <c r="S273" s="257"/>
      <c r="T273" s="241">
        <f ca="1">+T274</f>
        <v>8115128.563000001</v>
      </c>
      <c r="U273" s="240">
        <f t="shared" si="9"/>
        <v>1</v>
      </c>
    </row>
    <row r="274" spans="1:21" ht="15" customHeight="1">
      <c r="A274" s="32">
        <v>382</v>
      </c>
      <c r="B274" s="382"/>
      <c r="C274" s="305" t="str">
        <f>+VLOOKUP(A274,bd_lista!$A$3:$C$592,3,FALSE)</f>
        <v>Agencia de Infraestructura en Salud y Equipamiento Médico</v>
      </c>
      <c r="D274" s="384"/>
      <c r="E274" s="305" t="s">
        <v>684</v>
      </c>
      <c r="F274" s="243">
        <f ca="1">+IFERROR(INDEX('Hoja de Trabajo para listado'!$A$155:$Z$1048576,MATCH($A274,'Hoja de Trabajo para listado'!$A$155:$A$1048576,0),MATCH((CUADRO!F$4&amp;$E274),'Hoja de Trabajo para listado'!$A$151:$Z$151,0)),0)+IFERROR(INDEX('Hoja de Trabajo para listado'!$AB$155:$BA$1048576,MATCH($A274,'Hoja de Trabajo para listado'!$AB$155:$AB$1048576,0),MATCH((CUADRO!F$4&amp;$E274),'Hoja de Trabajo para listado'!$AB$151:$BA$151,0)),0)+IFERROR(INDEX('Hoja de Trabajo para listado'!$BC$155:$CB$1048576,MATCH($A274,'Hoja de Trabajo para listado'!$BC$155:$BC$1048576,0),MATCH((CUADRO!F$4&amp;$E274),'Hoja de Trabajo para listado'!$BC$151:$CB$151,0)),0)+IFERROR(INDEX('Hoja de Trabajo para listado'!$DE$153:$DG$274,MATCH($A274,'Hoja de Trabajo para listado'!$DE$153:$DE$1048576,0),MATCH((CUADRO!F$4&amp;$E274),'Hoja de Trabajo para listado'!$DE$151:$DG$151,0)),0)+IFERROR(INDEX('Hoja de Trabajo para listado'!$CD$155:$DC$1048576,MATCH($A274,'Hoja de Trabajo para listado'!$CD$155:$CD$1048576,0),MATCH((CUADRO!F$4&amp;$E274),'Hoja de Trabajo para listado'!$CD$151:$DC$151,0)),0)</f>
        <v>1040</v>
      </c>
      <c r="G274" s="243">
        <f ca="1">+IFERROR(INDEX('Hoja de Trabajo para listado'!$A$155:$Z$1048576,MATCH($A274,'Hoja de Trabajo para listado'!$A$155:$A$1048576,0),MATCH((CUADRO!G$4&amp;$E274),'Hoja de Trabajo para listado'!$A$151:$Z$151,0)),0)+IFERROR(INDEX('Hoja de Trabajo para listado'!$AB$155:$BA$1048576,MATCH($A274,'Hoja de Trabajo para listado'!$AB$155:$AB$1048576,0),MATCH((CUADRO!G$4&amp;$E274),'Hoja de Trabajo para listado'!$AB$151:$BA$151,0)),0)+IFERROR(INDEX('Hoja de Trabajo para listado'!$BC$155:$CB$1048576,MATCH($A274,'Hoja de Trabajo para listado'!$BC$155:$BC$1048576,0),MATCH((CUADRO!G$4&amp;$E274),'Hoja de Trabajo para listado'!$BC$151:$CB$151,0)),0)+IFERROR(INDEX('Hoja de Trabajo para listado'!$DE$153:$DG$274,MATCH($A274,'Hoja de Trabajo para listado'!$DE$153:$DE$1048576,0),MATCH((CUADRO!G$4&amp;$E274),'Hoja de Trabajo para listado'!$DE$151:$DG$151,0)),0)+IFERROR(INDEX('Hoja de Trabajo para listado'!$CD$155:$DC$1048576,MATCH($A274,'Hoja de Trabajo para listado'!$CD$155:$CD$1048576,0),MATCH((CUADRO!G$4&amp;$E274),'Hoja de Trabajo para listado'!$CD$151:$DC$151,0)),0)</f>
        <v>1258202.9099999999</v>
      </c>
      <c r="H274" s="243">
        <f ca="1">+IFERROR(INDEX('Hoja de Trabajo para listado'!$A$155:$Z$1048576,MATCH($A274,'Hoja de Trabajo para listado'!$A$155:$A$1048576,0),MATCH((CUADRO!H$4&amp;$E274),'Hoja de Trabajo para listado'!$A$151:$Z$151,0)),0)+IFERROR(INDEX('Hoja de Trabajo para listado'!$AB$155:$BA$1048576,MATCH($A274,'Hoja de Trabajo para listado'!$AB$155:$AB$1048576,0),MATCH((CUADRO!H$4&amp;$E274),'Hoja de Trabajo para listado'!$AB$151:$BA$151,0)),0)+IFERROR(INDEX('Hoja de Trabajo para listado'!$BC$155:$CB$1048576,MATCH($A274,'Hoja de Trabajo para listado'!$BC$155:$BC$1048576,0),MATCH((CUADRO!H$4&amp;$E274),'Hoja de Trabajo para listado'!$BC$151:$CB$151,0)),0)+IFERROR(INDEX('Hoja de Trabajo para listado'!$DE$153:$DG$274,MATCH($A274,'Hoja de Trabajo para listado'!$DE$153:$DE$1048576,0),MATCH((CUADRO!H$4&amp;$E274),'Hoja de Trabajo para listado'!$DE$151:$DG$151,0)),0)+IFERROR(INDEX('Hoja de Trabajo para listado'!$CD$155:$DC$1048576,MATCH($A274,'Hoja de Trabajo para listado'!$CD$155:$CD$1048576,0),MATCH((CUADRO!H$4&amp;$E274),'Hoja de Trabajo para listado'!$CD$151:$DC$151,0)),0)</f>
        <v>2798945.38</v>
      </c>
      <c r="I274" s="243">
        <f ca="1">+IFERROR(INDEX('Hoja de Trabajo para listado'!$A$155:$Z$1048576,MATCH($A274,'Hoja de Trabajo para listado'!$A$155:$A$1048576,0),MATCH((CUADRO!I$4&amp;$E274),'Hoja de Trabajo para listado'!$A$151:$Z$151,0)),0)+IFERROR(INDEX('Hoja de Trabajo para listado'!$AB$155:$BA$1048576,MATCH($A274,'Hoja de Trabajo para listado'!$AB$155:$AB$1048576,0),MATCH((CUADRO!I$4&amp;$E274),'Hoja de Trabajo para listado'!$AB$151:$BA$151,0)),0)+IFERROR(INDEX('Hoja de Trabajo para listado'!$BC$155:$CB$1048576,MATCH($A274,'Hoja de Trabajo para listado'!$BC$155:$BC$1048576,0),MATCH((CUADRO!I$4&amp;$E274),'Hoja de Trabajo para listado'!$BC$151:$CB$151,0)),0)+IFERROR(INDEX('Hoja de Trabajo para listado'!$DE$153:$DG$274,MATCH($A274,'Hoja de Trabajo para listado'!$DE$153:$DE$1048576,0),MATCH((CUADRO!I$4&amp;$E274),'Hoja de Trabajo para listado'!$DE$151:$DG$151,0)),0)+IFERROR(INDEX('Hoja de Trabajo para listado'!$CD$155:$DC$1048576,MATCH($A274,'Hoja de Trabajo para listado'!$CD$155:$CD$1048576,0),MATCH((CUADRO!I$4&amp;$E274),'Hoja de Trabajo para listado'!$CD$151:$DC$151,0)),0)</f>
        <v>0</v>
      </c>
      <c r="J274" s="243">
        <f ca="1">+IFERROR(INDEX('Hoja de Trabajo para listado'!$A$155:$Z$1048576,MATCH($A274,'Hoja de Trabajo para listado'!$A$155:$A$1048576,0),MATCH((CUADRO!J$4&amp;$E274),'Hoja de Trabajo para listado'!$A$151:$Z$151,0)),0)+IFERROR(INDEX('Hoja de Trabajo para listado'!$AB$155:$BA$1048576,MATCH($A274,'Hoja de Trabajo para listado'!$AB$155:$AB$1048576,0),MATCH((CUADRO!J$4&amp;$E274),'Hoja de Trabajo para listado'!$AB$151:$BA$151,0)),0)+IFERROR(INDEX('Hoja de Trabajo para listado'!$BC$155:$CB$1048576,MATCH($A274,'Hoja de Trabajo para listado'!$BC$155:$BC$1048576,0),MATCH((CUADRO!J$4&amp;$E274),'Hoja de Trabajo para listado'!$BC$151:$CB$151,0)),0)+IFERROR(INDEX('Hoja de Trabajo para listado'!$DE$153:$DG$274,MATCH($A274,'Hoja de Trabajo para listado'!$DE$153:$DE$1048576,0),MATCH((CUADRO!J$4&amp;$E274),'Hoja de Trabajo para listado'!$DE$151:$DG$151,0)),0)+IFERROR(INDEX('Hoja de Trabajo para listado'!$CD$155:$DC$1048576,MATCH($A274,'Hoja de Trabajo para listado'!$CD$155:$CD$1048576,0),MATCH((CUADRO!J$4&amp;$E274),'Hoja de Trabajo para listado'!$CD$151:$DC$151,0)),0)</f>
        <v>0</v>
      </c>
      <c r="K274" s="243">
        <f ca="1">+IFERROR(INDEX('Hoja de Trabajo para listado'!$A$155:$Z$1048576,MATCH($A274,'Hoja de Trabajo para listado'!$A$155:$A$1048576,0),MATCH((CUADRO!K$4&amp;$E274),'Hoja de Trabajo para listado'!$A$151:$Z$151,0)),0)+IFERROR(INDEX('Hoja de Trabajo para listado'!$AB$155:$BA$1048576,MATCH($A274,'Hoja de Trabajo para listado'!$AB$155:$AB$1048576,0),MATCH((CUADRO!K$4&amp;$E274),'Hoja de Trabajo para listado'!$AB$151:$BA$151,0)),0)+IFERROR(INDEX('Hoja de Trabajo para listado'!$BC$155:$CB$1048576,MATCH($A274,'Hoja de Trabajo para listado'!$BC$155:$BC$1048576,0),MATCH((CUADRO!K$4&amp;$E274),'Hoja de Trabajo para listado'!$BC$151:$CB$151,0)),0)+IFERROR(INDEX('Hoja de Trabajo para listado'!$DE$153:$DG$274,MATCH($A274,'Hoja de Trabajo para listado'!$DE$153:$DE$1048576,0),MATCH((CUADRO!K$4&amp;$E274),'Hoja de Trabajo para listado'!$DE$151:$DG$151,0)),0)+IFERROR(INDEX('Hoja de Trabajo para listado'!$CD$155:$DC$1048576,MATCH($A274,'Hoja de Trabajo para listado'!$CD$155:$CD$1048576,0),MATCH((CUADRO!K$4&amp;$E274),'Hoja de Trabajo para listado'!$CD$151:$DC$151,0)),0)</f>
        <v>0</v>
      </c>
      <c r="L274" s="243">
        <f ca="1">+IFERROR(INDEX('Hoja de Trabajo para listado'!$A$155:$Z$1048576,MATCH($A274,'Hoja de Trabajo para listado'!$A$155:$A$1048576,0),MATCH((CUADRO!L$4&amp;$E274),'Hoja de Trabajo para listado'!$A$151:$Z$151,0)),0)+IFERROR(INDEX('Hoja de Trabajo para listado'!$AB$155:$BA$1048576,MATCH($A274,'Hoja de Trabajo para listado'!$AB$155:$AB$1048576,0),MATCH((CUADRO!L$4&amp;$E274),'Hoja de Trabajo para listado'!$AB$151:$BA$151,0)),0)+IFERROR(INDEX('Hoja de Trabajo para listado'!$BC$155:$CB$1048576,MATCH($A274,'Hoja de Trabajo para listado'!$BC$155:$BC$1048576,0),MATCH((CUADRO!L$4&amp;$E274),'Hoja de Trabajo para listado'!$BC$151:$CB$151,0)),0)+IFERROR(INDEX('Hoja de Trabajo para listado'!$DE$153:$DG$274,MATCH($A274,'Hoja de Trabajo para listado'!$DE$153:$DE$1048576,0),MATCH((CUADRO!L$4&amp;$E274),'Hoja de Trabajo para listado'!$DE$151:$DG$151,0)),0)+IFERROR(INDEX('Hoja de Trabajo para listado'!$CD$155:$DC$1048576,MATCH($A274,'Hoja de Trabajo para listado'!$CD$155:$CD$1048576,0),MATCH((CUADRO!L$4&amp;$E274),'Hoja de Trabajo para listado'!$CD$151:$DC$151,0)),0)</f>
        <v>0</v>
      </c>
      <c r="M274" s="243">
        <f ca="1">+IFERROR(INDEX('Hoja de Trabajo para listado'!$A$155:$Z$1048576,MATCH($A274,'Hoja de Trabajo para listado'!$A$155:$A$1048576,0),MATCH((CUADRO!M$4&amp;$E274),'Hoja de Trabajo para listado'!$A$151:$Z$151,0)),0)+IFERROR(INDEX('Hoja de Trabajo para listado'!$AB$155:$BA$1048576,MATCH($A274,'Hoja de Trabajo para listado'!$AB$155:$AB$1048576,0),MATCH((CUADRO!M$4&amp;$E274),'Hoja de Trabajo para listado'!$AB$151:$BA$151,0)),0)+IFERROR(INDEX('Hoja de Trabajo para listado'!$BC$155:$CB$1048576,MATCH($A274,'Hoja de Trabajo para listado'!$BC$155:$BC$1048576,0),MATCH((CUADRO!M$4&amp;$E274),'Hoja de Trabajo para listado'!$BC$151:$CB$151,0)),0)+IFERROR(INDEX('Hoja de Trabajo para listado'!$DE$153:$DG$274,MATCH($A274,'Hoja de Trabajo para listado'!$DE$153:$DE$1048576,0),MATCH((CUADRO!M$4&amp;$E274),'Hoja de Trabajo para listado'!$DE$151:$DG$151,0)),0)+IFERROR(INDEX('Hoja de Trabajo para listado'!$CD$155:$DC$1048576,MATCH($A274,'Hoja de Trabajo para listado'!$CD$155:$CD$1048576,0),MATCH((CUADRO!M$4&amp;$E274),'Hoja de Trabajo para listado'!$CD$151:$DC$151,0)),0)</f>
        <v>0</v>
      </c>
      <c r="N274" s="243">
        <f ca="1">+IFERROR(INDEX('Hoja de Trabajo para listado'!$A$155:$Z$1048576,MATCH($A274,'Hoja de Trabajo para listado'!$A$155:$A$1048576,0),MATCH((CUADRO!N$4&amp;$E274),'Hoja de Trabajo para listado'!$A$151:$Z$151,0)),0)+IFERROR(INDEX('Hoja de Trabajo para listado'!$AB$155:$BA$1048576,MATCH($A274,'Hoja de Trabajo para listado'!$AB$155:$AB$1048576,0),MATCH((CUADRO!N$4&amp;$E274),'Hoja de Trabajo para listado'!$AB$151:$BA$151,0)),0)+IFERROR(INDEX('Hoja de Trabajo para listado'!$BC$155:$CB$1048576,MATCH($A274,'Hoja de Trabajo para listado'!$BC$155:$BC$1048576,0),MATCH((CUADRO!N$4&amp;$E274),'Hoja de Trabajo para listado'!$BC$151:$CB$151,0)),0)+IFERROR(INDEX('Hoja de Trabajo para listado'!$DE$153:$DG$274,MATCH($A274,'Hoja de Trabajo para listado'!$DE$153:$DE$1048576,0),MATCH((CUADRO!N$4&amp;$E274),'Hoja de Trabajo para listado'!$DE$151:$DG$151,0)),0)+IFERROR(INDEX('Hoja de Trabajo para listado'!$CD$155:$DC$1048576,MATCH($A274,'Hoja de Trabajo para listado'!$CD$155:$CD$1048576,0),MATCH((CUADRO!N$4&amp;$E274),'Hoja de Trabajo para listado'!$CD$151:$DC$151,0)),0)</f>
        <v>0</v>
      </c>
      <c r="O274" s="243">
        <f ca="1">+IFERROR(INDEX('Hoja de Trabajo para listado'!$A$155:$Z$1048576,MATCH($A274,'Hoja de Trabajo para listado'!$A$155:$A$1048576,0),MATCH((CUADRO!O$4&amp;$E274),'Hoja de Trabajo para listado'!$A$151:$Z$151,0)),0)+IFERROR(INDEX('Hoja de Trabajo para listado'!$AB$155:$BA$1048576,MATCH($A274,'Hoja de Trabajo para listado'!$AB$155:$AB$1048576,0),MATCH((CUADRO!O$4&amp;$E274),'Hoja de Trabajo para listado'!$AB$151:$BA$151,0)),0)+IFERROR(INDEX('Hoja de Trabajo para listado'!$BC$155:$CB$1048576,MATCH($A274,'Hoja de Trabajo para listado'!$BC$155:$BC$1048576,0),MATCH((CUADRO!O$4&amp;$E274),'Hoja de Trabajo para listado'!$BC$151:$CB$151,0)),0)+IFERROR(INDEX('Hoja de Trabajo para listado'!$DE$153:$DG$274,MATCH($A274,'Hoja de Trabajo para listado'!$DE$153:$DE$1048576,0),MATCH((CUADRO!O$4&amp;$E274),'Hoja de Trabajo para listado'!$DE$151:$DG$151,0)),0)+IFERROR(INDEX('Hoja de Trabajo para listado'!$CD$155:$DC$1048576,MATCH($A274,'Hoja de Trabajo para listado'!$CD$155:$CD$1048576,0),MATCH((CUADRO!O$4&amp;$E274),'Hoja de Trabajo para listado'!$CD$151:$DC$151,0)),0)</f>
        <v>0</v>
      </c>
      <c r="P274" s="243">
        <f ca="1">+IFERROR(INDEX('Hoja de Trabajo para listado'!$A$155:$Z$1048576,MATCH($A274,'Hoja de Trabajo para listado'!$A$155:$A$1048576,0),MATCH((CUADRO!P$4&amp;$E274),'Hoja de Trabajo para listado'!$A$151:$Z$151,0)),0)+IFERROR(INDEX('Hoja de Trabajo para listado'!$AB$155:$BA$1048576,MATCH($A274,'Hoja de Trabajo para listado'!$AB$155:$AB$1048576,0),MATCH((CUADRO!P$4&amp;$E274),'Hoja de Trabajo para listado'!$AB$151:$BA$151,0)),0)+IFERROR(INDEX('Hoja de Trabajo para listado'!$BC$155:$CB$1048576,MATCH($A274,'Hoja de Trabajo para listado'!$BC$155:$BC$1048576,0),MATCH((CUADRO!P$4&amp;$E274),'Hoja de Trabajo para listado'!$BC$151:$CB$151,0)),0)+IFERROR(INDEX('Hoja de Trabajo para listado'!$DE$153:$DG$274,MATCH($A274,'Hoja de Trabajo para listado'!$DE$153:$DE$1048576,0),MATCH((CUADRO!P$4&amp;$E274),'Hoja de Trabajo para listado'!$DE$151:$DG$151,0)),0)+IFERROR(INDEX('Hoja de Trabajo para listado'!$CD$155:$DC$1048576,MATCH($A274,'Hoja de Trabajo para listado'!$CD$155:$CD$1048576,0),MATCH((CUADRO!P$4&amp;$E274),'Hoja de Trabajo para listado'!$CD$151:$DC$151,0)),0)</f>
        <v>0</v>
      </c>
      <c r="Q274" s="243">
        <f ca="1">+IFERROR(INDEX('Hoja de Trabajo para listado'!$A$155:$Z$1048576,MATCH($A274,'Hoja de Trabajo para listado'!$A$155:$A$1048576,0),MATCH((CUADRO!Q$4&amp;$E274),'Hoja de Trabajo para listado'!$A$151:$Z$151,0)),0)+IFERROR(INDEX('Hoja de Trabajo para listado'!$AB$155:$BA$1048576,MATCH($A274,'Hoja de Trabajo para listado'!$AB$155:$AB$1048576,0),MATCH((CUADRO!Q$4&amp;$E274),'Hoja de Trabajo para listado'!$AB$151:$BA$151,0)),0)+IFERROR(INDEX('Hoja de Trabajo para listado'!$BC$155:$CB$1048576,MATCH($A274,'Hoja de Trabajo para listado'!$BC$155:$BC$1048576,0),MATCH((CUADRO!Q$4&amp;$E274),'Hoja de Trabajo para listado'!$BC$151:$CB$151,0)),0)+IFERROR(INDEX('Hoja de Trabajo para listado'!$DE$153:$DG$274,MATCH($A274,'Hoja de Trabajo para listado'!$DE$153:$DE$1048576,0),MATCH((CUADRO!Q$4&amp;$E274),'Hoja de Trabajo para listado'!$DE$151:$DG$151,0)),0)+IFERROR(INDEX('Hoja de Trabajo para listado'!$CD$155:$DC$1048576,MATCH($A274,'Hoja de Trabajo para listado'!$CD$155:$CD$1048576,0),MATCH((CUADRO!Q$4&amp;$E274),'Hoja de Trabajo para listado'!$CD$151:$DC$151,0)),0)</f>
        <v>0</v>
      </c>
      <c r="R274" s="243">
        <f t="shared" ca="1" si="8"/>
        <v>4058188.29</v>
      </c>
      <c r="S274" s="256">
        <f ca="1">+R273+R274</f>
        <v>8115128.563000001</v>
      </c>
      <c r="T274" s="243">
        <f ca="1">+S274</f>
        <v>8115128.563000001</v>
      </c>
      <c r="U274" s="242">
        <f t="shared" si="9"/>
        <v>2</v>
      </c>
    </row>
    <row r="275" spans="1:21" s="352" customFormat="1" ht="15" customHeight="1">
      <c r="A275" s="354">
        <v>383</v>
      </c>
      <c r="B275" s="381">
        <f>+A275</f>
        <v>383</v>
      </c>
      <c r="C275" s="245" t="str">
        <f>+VLOOKUP(A275,bd_lista!$A$3:$C$592,3,FALSE)</f>
        <v>Agencia Boliviana de Correos "Correos de Bolivia"</v>
      </c>
      <c r="D275" s="383" t="str">
        <f>+C275</f>
        <v>Agencia Boliviana de Correos "Correos de Bolivia"</v>
      </c>
      <c r="E275" s="245" t="s">
        <v>683</v>
      </c>
      <c r="F275" s="241">
        <f ca="1">+IFERROR(INDEX('Hoja de Trabajo para listado'!$A$155:$Z$1048576,MATCH($A275,'Hoja de Trabajo para listado'!$A$155:$A$1048576,0),MATCH((CUADRO!F$4&amp;$E275),'Hoja de Trabajo para listado'!$A$151:$Z$151,0)),0)+IFERROR(INDEX('Hoja de Trabajo para listado'!$AB$155:$BA$1048576,MATCH($A275,'Hoja de Trabajo para listado'!$AB$155:$AB$1048576,0),MATCH((CUADRO!F$4&amp;$E275),'Hoja de Trabajo para listado'!$AB$151:$BA$151,0)),0)+IFERROR(INDEX('Hoja de Trabajo para listado'!$BC$155:$CB$1048576,MATCH($A275,'Hoja de Trabajo para listado'!$BC$155:$BC$1048576,0),MATCH((CUADRO!F$4&amp;$E275),'Hoja de Trabajo para listado'!$BC$151:$CB$151,0)),0)+IFERROR(INDEX('Hoja de Trabajo para listado'!$DE$153:$DG$274,MATCH($A275,'Hoja de Trabajo para listado'!$DE$153:$DE$1048576,0),MATCH((CUADRO!F$4&amp;$E275),'Hoja de Trabajo para listado'!$DE$151:$DG$151,0)),0)+IFERROR(INDEX('Hoja de Trabajo para listado'!$CD$155:$DC$1048576,MATCH($A275,'Hoja de Trabajo para listado'!$CD$155:$CD$1048576,0),MATCH((CUADRO!F$4&amp;$E275),'Hoja de Trabajo para listado'!$CD$151:$DC$151,0)),0)</f>
        <v>0</v>
      </c>
      <c r="G275" s="241">
        <f ca="1">+IFERROR(INDEX('Hoja de Trabajo para listado'!$A$155:$Z$1048576,MATCH($A275,'Hoja de Trabajo para listado'!$A$155:$A$1048576,0),MATCH((CUADRO!G$4&amp;$E275),'Hoja de Trabajo para listado'!$A$151:$Z$151,0)),0)+IFERROR(INDEX('Hoja de Trabajo para listado'!$AB$155:$BA$1048576,MATCH($A275,'Hoja de Trabajo para listado'!$AB$155:$AB$1048576,0),MATCH((CUADRO!G$4&amp;$E275),'Hoja de Trabajo para listado'!$AB$151:$BA$151,0)),0)+IFERROR(INDEX('Hoja de Trabajo para listado'!$BC$155:$CB$1048576,MATCH($A275,'Hoja de Trabajo para listado'!$BC$155:$BC$1048576,0),MATCH((CUADRO!G$4&amp;$E275),'Hoja de Trabajo para listado'!$BC$151:$CB$151,0)),0)+IFERROR(INDEX('Hoja de Trabajo para listado'!$DE$153:$DG$274,MATCH($A275,'Hoja de Trabajo para listado'!$DE$153:$DE$1048576,0),MATCH((CUADRO!G$4&amp;$E275),'Hoja de Trabajo para listado'!$DE$151:$DG$151,0)),0)+IFERROR(INDEX('Hoja de Trabajo para listado'!$CD$155:$DC$1048576,MATCH($A275,'Hoja de Trabajo para listado'!$CD$155:$CD$1048576,0),MATCH((CUADRO!G$4&amp;$E275),'Hoja de Trabajo para listado'!$CD$151:$DC$151,0)),0)</f>
        <v>0</v>
      </c>
      <c r="H275" s="241">
        <f ca="1">+IFERROR(INDEX('Hoja de Trabajo para listado'!$A$155:$Z$1048576,MATCH($A275,'Hoja de Trabajo para listado'!$A$155:$A$1048576,0),MATCH((CUADRO!H$4&amp;$E275),'Hoja de Trabajo para listado'!$A$151:$Z$151,0)),0)+IFERROR(INDEX('Hoja de Trabajo para listado'!$AB$155:$BA$1048576,MATCH($A275,'Hoja de Trabajo para listado'!$AB$155:$AB$1048576,0),MATCH((CUADRO!H$4&amp;$E275),'Hoja de Trabajo para listado'!$AB$151:$BA$151,0)),0)+IFERROR(INDEX('Hoja de Trabajo para listado'!$BC$155:$CB$1048576,MATCH($A275,'Hoja de Trabajo para listado'!$BC$155:$BC$1048576,0),MATCH((CUADRO!H$4&amp;$E275),'Hoja de Trabajo para listado'!$BC$151:$CB$151,0)),0)+IFERROR(INDEX('Hoja de Trabajo para listado'!$DE$153:$DG$274,MATCH($A275,'Hoja de Trabajo para listado'!$DE$153:$DE$1048576,0),MATCH((CUADRO!H$4&amp;$E275),'Hoja de Trabajo para listado'!$DE$151:$DG$151,0)),0)+IFERROR(INDEX('Hoja de Trabajo para listado'!$CD$155:$DC$1048576,MATCH($A275,'Hoja de Trabajo para listado'!$CD$155:$CD$1048576,0),MATCH((CUADRO!H$4&amp;$E275),'Hoja de Trabajo para listado'!$CD$151:$DC$151,0)),0)</f>
        <v>2353138</v>
      </c>
      <c r="I275" s="241">
        <f ca="1">+IFERROR(INDEX('Hoja de Trabajo para listado'!$A$155:$Z$1048576,MATCH($A275,'Hoja de Trabajo para listado'!$A$155:$A$1048576,0),MATCH((CUADRO!I$4&amp;$E275),'Hoja de Trabajo para listado'!$A$151:$Z$151,0)),0)+IFERROR(INDEX('Hoja de Trabajo para listado'!$AB$155:$BA$1048576,MATCH($A275,'Hoja de Trabajo para listado'!$AB$155:$AB$1048576,0),MATCH((CUADRO!I$4&amp;$E275),'Hoja de Trabajo para listado'!$AB$151:$BA$151,0)),0)+IFERROR(INDEX('Hoja de Trabajo para listado'!$BC$155:$CB$1048576,MATCH($A275,'Hoja de Trabajo para listado'!$BC$155:$BC$1048576,0),MATCH((CUADRO!I$4&amp;$E275),'Hoja de Trabajo para listado'!$BC$151:$CB$151,0)),0)+IFERROR(INDEX('Hoja de Trabajo para listado'!$DE$153:$DG$274,MATCH($A275,'Hoja de Trabajo para listado'!$DE$153:$DE$1048576,0),MATCH((CUADRO!I$4&amp;$E275),'Hoja de Trabajo para listado'!$DE$151:$DG$151,0)),0)+IFERROR(INDEX('Hoja de Trabajo para listado'!$CD$155:$DC$1048576,MATCH($A275,'Hoja de Trabajo para listado'!$CD$155:$CD$1048576,0),MATCH((CUADRO!I$4&amp;$E275),'Hoja de Trabajo para listado'!$CD$151:$DC$151,0)),0)</f>
        <v>0</v>
      </c>
      <c r="J275" s="241">
        <f ca="1">+IFERROR(INDEX('Hoja de Trabajo para listado'!$A$155:$Z$1048576,MATCH($A275,'Hoja de Trabajo para listado'!$A$155:$A$1048576,0),MATCH((CUADRO!J$4&amp;$E275),'Hoja de Trabajo para listado'!$A$151:$Z$151,0)),0)+IFERROR(INDEX('Hoja de Trabajo para listado'!$AB$155:$BA$1048576,MATCH($A275,'Hoja de Trabajo para listado'!$AB$155:$AB$1048576,0),MATCH((CUADRO!J$4&amp;$E275),'Hoja de Trabajo para listado'!$AB$151:$BA$151,0)),0)+IFERROR(INDEX('Hoja de Trabajo para listado'!$BC$155:$CB$1048576,MATCH($A275,'Hoja de Trabajo para listado'!$BC$155:$BC$1048576,0),MATCH((CUADRO!J$4&amp;$E275),'Hoja de Trabajo para listado'!$BC$151:$CB$151,0)),0)+IFERROR(INDEX('Hoja de Trabajo para listado'!$DE$153:$DG$274,MATCH($A275,'Hoja de Trabajo para listado'!$DE$153:$DE$1048576,0),MATCH((CUADRO!J$4&amp;$E275),'Hoja de Trabajo para listado'!$DE$151:$DG$151,0)),0)+IFERROR(INDEX('Hoja de Trabajo para listado'!$CD$155:$DC$1048576,MATCH($A275,'Hoja de Trabajo para listado'!$CD$155:$CD$1048576,0),MATCH((CUADRO!J$4&amp;$E275),'Hoja de Trabajo para listado'!$CD$151:$DC$151,0)),0)</f>
        <v>0</v>
      </c>
      <c r="K275" s="241">
        <f ca="1">+IFERROR(INDEX('Hoja de Trabajo para listado'!$A$155:$Z$1048576,MATCH($A275,'Hoja de Trabajo para listado'!$A$155:$A$1048576,0),MATCH((CUADRO!K$4&amp;$E275),'Hoja de Trabajo para listado'!$A$151:$Z$151,0)),0)+IFERROR(INDEX('Hoja de Trabajo para listado'!$AB$155:$BA$1048576,MATCH($A275,'Hoja de Trabajo para listado'!$AB$155:$AB$1048576,0),MATCH((CUADRO!K$4&amp;$E275),'Hoja de Trabajo para listado'!$AB$151:$BA$151,0)),0)+IFERROR(INDEX('Hoja de Trabajo para listado'!$BC$155:$CB$1048576,MATCH($A275,'Hoja de Trabajo para listado'!$BC$155:$BC$1048576,0),MATCH((CUADRO!K$4&amp;$E275),'Hoja de Trabajo para listado'!$BC$151:$CB$151,0)),0)+IFERROR(INDEX('Hoja de Trabajo para listado'!$DE$153:$DG$274,MATCH($A275,'Hoja de Trabajo para listado'!$DE$153:$DE$1048576,0),MATCH((CUADRO!K$4&amp;$E275),'Hoja de Trabajo para listado'!$DE$151:$DG$151,0)),0)+IFERROR(INDEX('Hoja de Trabajo para listado'!$CD$155:$DC$1048576,MATCH($A275,'Hoja de Trabajo para listado'!$CD$155:$CD$1048576,0),MATCH((CUADRO!K$4&amp;$E275),'Hoja de Trabajo para listado'!$CD$151:$DC$151,0)),0)</f>
        <v>0</v>
      </c>
      <c r="L275" s="241">
        <f ca="1">+IFERROR(INDEX('Hoja de Trabajo para listado'!$A$155:$Z$1048576,MATCH($A275,'Hoja de Trabajo para listado'!$A$155:$A$1048576,0),MATCH((CUADRO!L$4&amp;$E275),'Hoja de Trabajo para listado'!$A$151:$Z$151,0)),0)+IFERROR(INDEX('Hoja de Trabajo para listado'!$AB$155:$BA$1048576,MATCH($A275,'Hoja de Trabajo para listado'!$AB$155:$AB$1048576,0),MATCH((CUADRO!L$4&amp;$E275),'Hoja de Trabajo para listado'!$AB$151:$BA$151,0)),0)+IFERROR(INDEX('Hoja de Trabajo para listado'!$BC$155:$CB$1048576,MATCH($A275,'Hoja de Trabajo para listado'!$BC$155:$BC$1048576,0),MATCH((CUADRO!L$4&amp;$E275),'Hoja de Trabajo para listado'!$BC$151:$CB$151,0)),0)+IFERROR(INDEX('Hoja de Trabajo para listado'!$DE$153:$DG$274,MATCH($A275,'Hoja de Trabajo para listado'!$DE$153:$DE$1048576,0),MATCH((CUADRO!L$4&amp;$E275),'Hoja de Trabajo para listado'!$DE$151:$DG$151,0)),0)+IFERROR(INDEX('Hoja de Trabajo para listado'!$CD$155:$DC$1048576,MATCH($A275,'Hoja de Trabajo para listado'!$CD$155:$CD$1048576,0),MATCH((CUADRO!L$4&amp;$E275),'Hoja de Trabajo para listado'!$CD$151:$DC$151,0)),0)</f>
        <v>0</v>
      </c>
      <c r="M275" s="241">
        <f ca="1">+IFERROR(INDEX('Hoja de Trabajo para listado'!$A$155:$Z$1048576,MATCH($A275,'Hoja de Trabajo para listado'!$A$155:$A$1048576,0),MATCH((CUADRO!M$4&amp;$E275),'Hoja de Trabajo para listado'!$A$151:$Z$151,0)),0)+IFERROR(INDEX('Hoja de Trabajo para listado'!$AB$155:$BA$1048576,MATCH($A275,'Hoja de Trabajo para listado'!$AB$155:$AB$1048576,0),MATCH((CUADRO!M$4&amp;$E275),'Hoja de Trabajo para listado'!$AB$151:$BA$151,0)),0)+IFERROR(INDEX('Hoja de Trabajo para listado'!$BC$155:$CB$1048576,MATCH($A275,'Hoja de Trabajo para listado'!$BC$155:$BC$1048576,0),MATCH((CUADRO!M$4&amp;$E275),'Hoja de Trabajo para listado'!$BC$151:$CB$151,0)),0)+IFERROR(INDEX('Hoja de Trabajo para listado'!$DE$153:$DG$274,MATCH($A275,'Hoja de Trabajo para listado'!$DE$153:$DE$1048576,0),MATCH((CUADRO!M$4&amp;$E275),'Hoja de Trabajo para listado'!$DE$151:$DG$151,0)),0)+IFERROR(INDEX('Hoja de Trabajo para listado'!$CD$155:$DC$1048576,MATCH($A275,'Hoja de Trabajo para listado'!$CD$155:$CD$1048576,0),MATCH((CUADRO!M$4&amp;$E275),'Hoja de Trabajo para listado'!$CD$151:$DC$151,0)),0)</f>
        <v>0</v>
      </c>
      <c r="N275" s="241">
        <f ca="1">+IFERROR(INDEX('Hoja de Trabajo para listado'!$A$155:$Z$1048576,MATCH($A275,'Hoja de Trabajo para listado'!$A$155:$A$1048576,0),MATCH((CUADRO!N$4&amp;$E275),'Hoja de Trabajo para listado'!$A$151:$Z$151,0)),0)+IFERROR(INDEX('Hoja de Trabajo para listado'!$AB$155:$BA$1048576,MATCH($A275,'Hoja de Trabajo para listado'!$AB$155:$AB$1048576,0),MATCH((CUADRO!N$4&amp;$E275),'Hoja de Trabajo para listado'!$AB$151:$BA$151,0)),0)+IFERROR(INDEX('Hoja de Trabajo para listado'!$BC$155:$CB$1048576,MATCH($A275,'Hoja de Trabajo para listado'!$BC$155:$BC$1048576,0),MATCH((CUADRO!N$4&amp;$E275),'Hoja de Trabajo para listado'!$BC$151:$CB$151,0)),0)+IFERROR(INDEX('Hoja de Trabajo para listado'!$DE$153:$DG$274,MATCH($A275,'Hoja de Trabajo para listado'!$DE$153:$DE$1048576,0),MATCH((CUADRO!N$4&amp;$E275),'Hoja de Trabajo para listado'!$DE$151:$DG$151,0)),0)+IFERROR(INDEX('Hoja de Trabajo para listado'!$CD$155:$DC$1048576,MATCH($A275,'Hoja de Trabajo para listado'!$CD$155:$CD$1048576,0),MATCH((CUADRO!N$4&amp;$E275),'Hoja de Trabajo para listado'!$CD$151:$DC$151,0)),0)</f>
        <v>0</v>
      </c>
      <c r="O275" s="241">
        <f ca="1">+IFERROR(INDEX('Hoja de Trabajo para listado'!$A$155:$Z$1048576,MATCH($A275,'Hoja de Trabajo para listado'!$A$155:$A$1048576,0),MATCH((CUADRO!O$4&amp;$E275),'Hoja de Trabajo para listado'!$A$151:$Z$151,0)),0)+IFERROR(INDEX('Hoja de Trabajo para listado'!$AB$155:$BA$1048576,MATCH($A275,'Hoja de Trabajo para listado'!$AB$155:$AB$1048576,0),MATCH((CUADRO!O$4&amp;$E275),'Hoja de Trabajo para listado'!$AB$151:$BA$151,0)),0)+IFERROR(INDEX('Hoja de Trabajo para listado'!$BC$155:$CB$1048576,MATCH($A275,'Hoja de Trabajo para listado'!$BC$155:$BC$1048576,0),MATCH((CUADRO!O$4&amp;$E275),'Hoja de Trabajo para listado'!$BC$151:$CB$151,0)),0)+IFERROR(INDEX('Hoja de Trabajo para listado'!$DE$153:$DG$274,MATCH($A275,'Hoja de Trabajo para listado'!$DE$153:$DE$1048576,0),MATCH((CUADRO!O$4&amp;$E275),'Hoja de Trabajo para listado'!$DE$151:$DG$151,0)),0)+IFERROR(INDEX('Hoja de Trabajo para listado'!$CD$155:$DC$1048576,MATCH($A275,'Hoja de Trabajo para listado'!$CD$155:$CD$1048576,0),MATCH((CUADRO!O$4&amp;$E275),'Hoja de Trabajo para listado'!$CD$151:$DC$151,0)),0)</f>
        <v>0</v>
      </c>
      <c r="P275" s="241">
        <f ca="1">+IFERROR(INDEX('Hoja de Trabajo para listado'!$A$155:$Z$1048576,MATCH($A275,'Hoja de Trabajo para listado'!$A$155:$A$1048576,0),MATCH((CUADRO!P$4&amp;$E275),'Hoja de Trabajo para listado'!$A$151:$Z$151,0)),0)+IFERROR(INDEX('Hoja de Trabajo para listado'!$AB$155:$BA$1048576,MATCH($A275,'Hoja de Trabajo para listado'!$AB$155:$AB$1048576,0),MATCH((CUADRO!P$4&amp;$E275),'Hoja de Trabajo para listado'!$AB$151:$BA$151,0)),0)+IFERROR(INDEX('Hoja de Trabajo para listado'!$BC$155:$CB$1048576,MATCH($A275,'Hoja de Trabajo para listado'!$BC$155:$BC$1048576,0),MATCH((CUADRO!P$4&amp;$E275),'Hoja de Trabajo para listado'!$BC$151:$CB$151,0)),0)+IFERROR(INDEX('Hoja de Trabajo para listado'!$DE$153:$DG$274,MATCH($A275,'Hoja de Trabajo para listado'!$DE$153:$DE$1048576,0),MATCH((CUADRO!P$4&amp;$E275),'Hoja de Trabajo para listado'!$DE$151:$DG$151,0)),0)+IFERROR(INDEX('Hoja de Trabajo para listado'!$CD$155:$DC$1048576,MATCH($A275,'Hoja de Trabajo para listado'!$CD$155:$CD$1048576,0),MATCH((CUADRO!P$4&amp;$E275),'Hoja de Trabajo para listado'!$CD$151:$DC$151,0)),0)</f>
        <v>0</v>
      </c>
      <c r="Q275" s="241">
        <f ca="1">+IFERROR(INDEX('Hoja de Trabajo para listado'!$A$155:$Z$1048576,MATCH($A275,'Hoja de Trabajo para listado'!$A$155:$A$1048576,0),MATCH((CUADRO!Q$4&amp;$E275),'Hoja de Trabajo para listado'!$A$151:$Z$151,0)),0)+IFERROR(INDEX('Hoja de Trabajo para listado'!$AB$155:$BA$1048576,MATCH($A275,'Hoja de Trabajo para listado'!$AB$155:$AB$1048576,0),MATCH((CUADRO!Q$4&amp;$E275),'Hoja de Trabajo para listado'!$AB$151:$BA$151,0)),0)+IFERROR(INDEX('Hoja de Trabajo para listado'!$BC$155:$CB$1048576,MATCH($A275,'Hoja de Trabajo para listado'!$BC$155:$BC$1048576,0),MATCH((CUADRO!Q$4&amp;$E275),'Hoja de Trabajo para listado'!$BC$151:$CB$151,0)),0)+IFERROR(INDEX('Hoja de Trabajo para listado'!$DE$153:$DG$274,MATCH($A275,'Hoja de Trabajo para listado'!$DE$153:$DE$1048576,0),MATCH((CUADRO!Q$4&amp;$E275),'Hoja de Trabajo para listado'!$DE$151:$DG$151,0)),0)+IFERROR(INDEX('Hoja de Trabajo para listado'!$CD$155:$DC$1048576,MATCH($A275,'Hoja de Trabajo para listado'!$CD$155:$CD$1048576,0),MATCH((CUADRO!Q$4&amp;$E275),'Hoja de Trabajo para listado'!$CD$151:$DC$151,0)),0)</f>
        <v>0</v>
      </c>
      <c r="R275" s="241">
        <f t="shared" ca="1" si="8"/>
        <v>2353138</v>
      </c>
      <c r="S275" s="257"/>
      <c r="T275" s="241">
        <f ca="1">+T276</f>
        <v>2643193.2999999998</v>
      </c>
      <c r="U275" s="240">
        <f t="shared" si="9"/>
        <v>1</v>
      </c>
    </row>
    <row r="276" spans="1:21" s="352" customFormat="1" ht="15" customHeight="1">
      <c r="A276" s="353">
        <v>383</v>
      </c>
      <c r="B276" s="382"/>
      <c r="C276" s="305" t="str">
        <f>+VLOOKUP(A276,bd_lista!$A$3:$C$592,3,FALSE)</f>
        <v>Agencia Boliviana de Correos "Correos de Bolivia"</v>
      </c>
      <c r="D276" s="384"/>
      <c r="E276" s="305" t="s">
        <v>684</v>
      </c>
      <c r="F276" s="243">
        <f ca="1">+IFERROR(INDEX('Hoja de Trabajo para listado'!$A$155:$Z$1048576,MATCH($A276,'Hoja de Trabajo para listado'!$A$155:$A$1048576,0),MATCH((CUADRO!F$4&amp;$E276),'Hoja de Trabajo para listado'!$A$151:$Z$151,0)),0)+IFERROR(INDEX('Hoja de Trabajo para listado'!$AB$155:$BA$1048576,MATCH($A276,'Hoja de Trabajo para listado'!$AB$155:$AB$1048576,0),MATCH((CUADRO!F$4&amp;$E276),'Hoja de Trabajo para listado'!$AB$151:$BA$151,0)),0)+IFERROR(INDEX('Hoja de Trabajo para listado'!$BC$155:$CB$1048576,MATCH($A276,'Hoja de Trabajo para listado'!$BC$155:$BC$1048576,0),MATCH((CUADRO!F$4&amp;$E276),'Hoja de Trabajo para listado'!$BC$151:$CB$151,0)),0)+IFERROR(INDEX('Hoja de Trabajo para listado'!$DE$153:$DG$274,MATCH($A276,'Hoja de Trabajo para listado'!$DE$153:$DE$1048576,0),MATCH((CUADRO!F$4&amp;$E276),'Hoja de Trabajo para listado'!$DE$151:$DG$151,0)),0)+IFERROR(INDEX('Hoja de Trabajo para listado'!$CD$155:$DC$1048576,MATCH($A276,'Hoja de Trabajo para listado'!$CD$155:$CD$1048576,0),MATCH((CUADRO!F$4&amp;$E276),'Hoja de Trabajo para listado'!$CD$151:$DC$151,0)),0)</f>
        <v>0</v>
      </c>
      <c r="G276" s="243">
        <f ca="1">+IFERROR(INDEX('Hoja de Trabajo para listado'!$A$155:$Z$1048576,MATCH($A276,'Hoja de Trabajo para listado'!$A$155:$A$1048576,0),MATCH((CUADRO!G$4&amp;$E276),'Hoja de Trabajo para listado'!$A$151:$Z$151,0)),0)+IFERROR(INDEX('Hoja de Trabajo para listado'!$AB$155:$BA$1048576,MATCH($A276,'Hoja de Trabajo para listado'!$AB$155:$AB$1048576,0),MATCH((CUADRO!G$4&amp;$E276),'Hoja de Trabajo para listado'!$AB$151:$BA$151,0)),0)+IFERROR(INDEX('Hoja de Trabajo para listado'!$BC$155:$CB$1048576,MATCH($A276,'Hoja de Trabajo para listado'!$BC$155:$BC$1048576,0),MATCH((CUADRO!G$4&amp;$E276),'Hoja de Trabajo para listado'!$BC$151:$CB$151,0)),0)+IFERROR(INDEX('Hoja de Trabajo para listado'!$DE$153:$DG$274,MATCH($A276,'Hoja de Trabajo para listado'!$DE$153:$DE$1048576,0),MATCH((CUADRO!G$4&amp;$E276),'Hoja de Trabajo para listado'!$DE$151:$DG$151,0)),0)+IFERROR(INDEX('Hoja de Trabajo para listado'!$CD$155:$DC$1048576,MATCH($A276,'Hoja de Trabajo para listado'!$CD$155:$CD$1048576,0),MATCH((CUADRO!G$4&amp;$E276),'Hoja de Trabajo para listado'!$CD$151:$DC$151,0)),0)</f>
        <v>0</v>
      </c>
      <c r="H276" s="243">
        <f ca="1">+IFERROR(INDEX('Hoja de Trabajo para listado'!$A$155:$Z$1048576,MATCH($A276,'Hoja de Trabajo para listado'!$A$155:$A$1048576,0),MATCH((CUADRO!H$4&amp;$E276),'Hoja de Trabajo para listado'!$A$151:$Z$151,0)),0)+IFERROR(INDEX('Hoja de Trabajo para listado'!$AB$155:$BA$1048576,MATCH($A276,'Hoja de Trabajo para listado'!$AB$155:$AB$1048576,0),MATCH((CUADRO!H$4&amp;$E276),'Hoja de Trabajo para listado'!$AB$151:$BA$151,0)),0)+IFERROR(INDEX('Hoja de Trabajo para listado'!$BC$155:$CB$1048576,MATCH($A276,'Hoja de Trabajo para listado'!$BC$155:$BC$1048576,0),MATCH((CUADRO!H$4&amp;$E276),'Hoja de Trabajo para listado'!$BC$151:$CB$151,0)),0)+IFERROR(INDEX('Hoja de Trabajo para listado'!$DE$153:$DG$274,MATCH($A276,'Hoja de Trabajo para listado'!$DE$153:$DE$1048576,0),MATCH((CUADRO!H$4&amp;$E276),'Hoja de Trabajo para listado'!$DE$151:$DG$151,0)),0)+IFERROR(INDEX('Hoja de Trabajo para listado'!$CD$155:$DC$1048576,MATCH($A276,'Hoja de Trabajo para listado'!$CD$155:$CD$1048576,0),MATCH((CUADRO!H$4&amp;$E276),'Hoja de Trabajo para listado'!$CD$151:$DC$151,0)),0)</f>
        <v>0</v>
      </c>
      <c r="I276" s="243">
        <f ca="1">+IFERROR(INDEX('Hoja de Trabajo para listado'!$A$155:$Z$1048576,MATCH($A276,'Hoja de Trabajo para listado'!$A$155:$A$1048576,0),MATCH((CUADRO!I$4&amp;$E276),'Hoja de Trabajo para listado'!$A$151:$Z$151,0)),0)+IFERROR(INDEX('Hoja de Trabajo para listado'!$AB$155:$BA$1048576,MATCH($A276,'Hoja de Trabajo para listado'!$AB$155:$AB$1048576,0),MATCH((CUADRO!I$4&amp;$E276),'Hoja de Trabajo para listado'!$AB$151:$BA$151,0)),0)+IFERROR(INDEX('Hoja de Trabajo para listado'!$BC$155:$CB$1048576,MATCH($A276,'Hoja de Trabajo para listado'!$BC$155:$BC$1048576,0),MATCH((CUADRO!I$4&amp;$E276),'Hoja de Trabajo para listado'!$BC$151:$CB$151,0)),0)+IFERROR(INDEX('Hoja de Trabajo para listado'!$DE$153:$DG$274,MATCH($A276,'Hoja de Trabajo para listado'!$DE$153:$DE$1048576,0),MATCH((CUADRO!I$4&amp;$E276),'Hoja de Trabajo para listado'!$DE$151:$DG$151,0)),0)+IFERROR(INDEX('Hoja de Trabajo para listado'!$CD$155:$DC$1048576,MATCH($A276,'Hoja de Trabajo para listado'!$CD$155:$CD$1048576,0),MATCH((CUADRO!I$4&amp;$E276),'Hoja de Trabajo para listado'!$CD$151:$DC$151,0)),0)</f>
        <v>82143.399999999994</v>
      </c>
      <c r="J276" s="243">
        <f ca="1">+IFERROR(INDEX('Hoja de Trabajo para listado'!$A$155:$Z$1048576,MATCH($A276,'Hoja de Trabajo para listado'!$A$155:$A$1048576,0),MATCH((CUADRO!J$4&amp;$E276),'Hoja de Trabajo para listado'!$A$151:$Z$151,0)),0)+IFERROR(INDEX('Hoja de Trabajo para listado'!$AB$155:$BA$1048576,MATCH($A276,'Hoja de Trabajo para listado'!$AB$155:$AB$1048576,0),MATCH((CUADRO!J$4&amp;$E276),'Hoja de Trabajo para listado'!$AB$151:$BA$151,0)),0)+IFERROR(INDEX('Hoja de Trabajo para listado'!$BC$155:$CB$1048576,MATCH($A276,'Hoja de Trabajo para listado'!$BC$155:$BC$1048576,0),MATCH((CUADRO!J$4&amp;$E276),'Hoja de Trabajo para listado'!$BC$151:$CB$151,0)),0)+IFERROR(INDEX('Hoja de Trabajo para listado'!$DE$153:$DG$274,MATCH($A276,'Hoja de Trabajo para listado'!$DE$153:$DE$1048576,0),MATCH((CUADRO!J$4&amp;$E276),'Hoja de Trabajo para listado'!$DE$151:$DG$151,0)),0)+IFERROR(INDEX('Hoja de Trabajo para listado'!$CD$155:$DC$1048576,MATCH($A276,'Hoja de Trabajo para listado'!$CD$155:$CD$1048576,0),MATCH((CUADRO!J$4&amp;$E276),'Hoja de Trabajo para listado'!$CD$151:$DC$151,0)),0)</f>
        <v>207911.9</v>
      </c>
      <c r="K276" s="243">
        <f ca="1">+IFERROR(INDEX('Hoja de Trabajo para listado'!$A$155:$Z$1048576,MATCH($A276,'Hoja de Trabajo para listado'!$A$155:$A$1048576,0),MATCH((CUADRO!K$4&amp;$E276),'Hoja de Trabajo para listado'!$A$151:$Z$151,0)),0)+IFERROR(INDEX('Hoja de Trabajo para listado'!$AB$155:$BA$1048576,MATCH($A276,'Hoja de Trabajo para listado'!$AB$155:$AB$1048576,0),MATCH((CUADRO!K$4&amp;$E276),'Hoja de Trabajo para listado'!$AB$151:$BA$151,0)),0)+IFERROR(INDEX('Hoja de Trabajo para listado'!$BC$155:$CB$1048576,MATCH($A276,'Hoja de Trabajo para listado'!$BC$155:$BC$1048576,0),MATCH((CUADRO!K$4&amp;$E276),'Hoja de Trabajo para listado'!$BC$151:$CB$151,0)),0)+IFERROR(INDEX('Hoja de Trabajo para listado'!$DE$153:$DG$274,MATCH($A276,'Hoja de Trabajo para listado'!$DE$153:$DE$1048576,0),MATCH((CUADRO!K$4&amp;$E276),'Hoja de Trabajo para listado'!$DE$151:$DG$151,0)),0)+IFERROR(INDEX('Hoja de Trabajo para listado'!$CD$155:$DC$1048576,MATCH($A276,'Hoja de Trabajo para listado'!$CD$155:$CD$1048576,0),MATCH((CUADRO!K$4&amp;$E276),'Hoja de Trabajo para listado'!$CD$151:$DC$151,0)),0)</f>
        <v>0</v>
      </c>
      <c r="L276" s="243">
        <f ca="1">+IFERROR(INDEX('Hoja de Trabajo para listado'!$A$155:$Z$1048576,MATCH($A276,'Hoja de Trabajo para listado'!$A$155:$A$1048576,0),MATCH((CUADRO!L$4&amp;$E276),'Hoja de Trabajo para listado'!$A$151:$Z$151,0)),0)+IFERROR(INDEX('Hoja de Trabajo para listado'!$AB$155:$BA$1048576,MATCH($A276,'Hoja de Trabajo para listado'!$AB$155:$AB$1048576,0),MATCH((CUADRO!L$4&amp;$E276),'Hoja de Trabajo para listado'!$AB$151:$BA$151,0)),0)+IFERROR(INDEX('Hoja de Trabajo para listado'!$BC$155:$CB$1048576,MATCH($A276,'Hoja de Trabajo para listado'!$BC$155:$BC$1048576,0),MATCH((CUADRO!L$4&amp;$E276),'Hoja de Trabajo para listado'!$BC$151:$CB$151,0)),0)+IFERROR(INDEX('Hoja de Trabajo para listado'!$DE$153:$DG$274,MATCH($A276,'Hoja de Trabajo para listado'!$DE$153:$DE$1048576,0),MATCH((CUADRO!L$4&amp;$E276),'Hoja de Trabajo para listado'!$DE$151:$DG$151,0)),0)+IFERROR(INDEX('Hoja de Trabajo para listado'!$CD$155:$DC$1048576,MATCH($A276,'Hoja de Trabajo para listado'!$CD$155:$CD$1048576,0),MATCH((CUADRO!L$4&amp;$E276),'Hoja de Trabajo para listado'!$CD$151:$DC$151,0)),0)</f>
        <v>0</v>
      </c>
      <c r="M276" s="243">
        <f ca="1">+IFERROR(INDEX('Hoja de Trabajo para listado'!$A$155:$Z$1048576,MATCH($A276,'Hoja de Trabajo para listado'!$A$155:$A$1048576,0),MATCH((CUADRO!M$4&amp;$E276),'Hoja de Trabajo para listado'!$A$151:$Z$151,0)),0)+IFERROR(INDEX('Hoja de Trabajo para listado'!$AB$155:$BA$1048576,MATCH($A276,'Hoja de Trabajo para listado'!$AB$155:$AB$1048576,0),MATCH((CUADRO!M$4&amp;$E276),'Hoja de Trabajo para listado'!$AB$151:$BA$151,0)),0)+IFERROR(INDEX('Hoja de Trabajo para listado'!$BC$155:$CB$1048576,MATCH($A276,'Hoja de Trabajo para listado'!$BC$155:$BC$1048576,0),MATCH((CUADRO!M$4&amp;$E276),'Hoja de Trabajo para listado'!$BC$151:$CB$151,0)),0)+IFERROR(INDEX('Hoja de Trabajo para listado'!$DE$153:$DG$274,MATCH($A276,'Hoja de Trabajo para listado'!$DE$153:$DE$1048576,0),MATCH((CUADRO!M$4&amp;$E276),'Hoja de Trabajo para listado'!$DE$151:$DG$151,0)),0)+IFERROR(INDEX('Hoja de Trabajo para listado'!$CD$155:$DC$1048576,MATCH($A276,'Hoja de Trabajo para listado'!$CD$155:$CD$1048576,0),MATCH((CUADRO!M$4&amp;$E276),'Hoja de Trabajo para listado'!$CD$151:$DC$151,0)),0)</f>
        <v>0</v>
      </c>
      <c r="N276" s="243">
        <f ca="1">+IFERROR(INDEX('Hoja de Trabajo para listado'!$A$155:$Z$1048576,MATCH($A276,'Hoja de Trabajo para listado'!$A$155:$A$1048576,0),MATCH((CUADRO!N$4&amp;$E276),'Hoja de Trabajo para listado'!$A$151:$Z$151,0)),0)+IFERROR(INDEX('Hoja de Trabajo para listado'!$AB$155:$BA$1048576,MATCH($A276,'Hoja de Trabajo para listado'!$AB$155:$AB$1048576,0),MATCH((CUADRO!N$4&amp;$E276),'Hoja de Trabajo para listado'!$AB$151:$BA$151,0)),0)+IFERROR(INDEX('Hoja de Trabajo para listado'!$BC$155:$CB$1048576,MATCH($A276,'Hoja de Trabajo para listado'!$BC$155:$BC$1048576,0),MATCH((CUADRO!N$4&amp;$E276),'Hoja de Trabajo para listado'!$BC$151:$CB$151,0)),0)+IFERROR(INDEX('Hoja de Trabajo para listado'!$DE$153:$DG$274,MATCH($A276,'Hoja de Trabajo para listado'!$DE$153:$DE$1048576,0),MATCH((CUADRO!N$4&amp;$E276),'Hoja de Trabajo para listado'!$DE$151:$DG$151,0)),0)+IFERROR(INDEX('Hoja de Trabajo para listado'!$CD$155:$DC$1048576,MATCH($A276,'Hoja de Trabajo para listado'!$CD$155:$CD$1048576,0),MATCH((CUADRO!N$4&amp;$E276),'Hoja de Trabajo para listado'!$CD$151:$DC$151,0)),0)</f>
        <v>0</v>
      </c>
      <c r="O276" s="243">
        <f ca="1">+IFERROR(INDEX('Hoja de Trabajo para listado'!$A$155:$Z$1048576,MATCH($A276,'Hoja de Trabajo para listado'!$A$155:$A$1048576,0),MATCH((CUADRO!O$4&amp;$E276),'Hoja de Trabajo para listado'!$A$151:$Z$151,0)),0)+IFERROR(INDEX('Hoja de Trabajo para listado'!$AB$155:$BA$1048576,MATCH($A276,'Hoja de Trabajo para listado'!$AB$155:$AB$1048576,0),MATCH((CUADRO!O$4&amp;$E276),'Hoja de Trabajo para listado'!$AB$151:$BA$151,0)),0)+IFERROR(INDEX('Hoja de Trabajo para listado'!$BC$155:$CB$1048576,MATCH($A276,'Hoja de Trabajo para listado'!$BC$155:$BC$1048576,0),MATCH((CUADRO!O$4&amp;$E276),'Hoja de Trabajo para listado'!$BC$151:$CB$151,0)),0)+IFERROR(INDEX('Hoja de Trabajo para listado'!$DE$153:$DG$274,MATCH($A276,'Hoja de Trabajo para listado'!$DE$153:$DE$1048576,0),MATCH((CUADRO!O$4&amp;$E276),'Hoja de Trabajo para listado'!$DE$151:$DG$151,0)),0)+IFERROR(INDEX('Hoja de Trabajo para listado'!$CD$155:$DC$1048576,MATCH($A276,'Hoja de Trabajo para listado'!$CD$155:$CD$1048576,0),MATCH((CUADRO!O$4&amp;$E276),'Hoja de Trabajo para listado'!$CD$151:$DC$151,0)),0)</f>
        <v>0</v>
      </c>
      <c r="P276" s="243">
        <f ca="1">+IFERROR(INDEX('Hoja de Trabajo para listado'!$A$155:$Z$1048576,MATCH($A276,'Hoja de Trabajo para listado'!$A$155:$A$1048576,0),MATCH((CUADRO!P$4&amp;$E276),'Hoja de Trabajo para listado'!$A$151:$Z$151,0)),0)+IFERROR(INDEX('Hoja de Trabajo para listado'!$AB$155:$BA$1048576,MATCH($A276,'Hoja de Trabajo para listado'!$AB$155:$AB$1048576,0),MATCH((CUADRO!P$4&amp;$E276),'Hoja de Trabajo para listado'!$AB$151:$BA$151,0)),0)+IFERROR(INDEX('Hoja de Trabajo para listado'!$BC$155:$CB$1048576,MATCH($A276,'Hoja de Trabajo para listado'!$BC$155:$BC$1048576,0),MATCH((CUADRO!P$4&amp;$E276),'Hoja de Trabajo para listado'!$BC$151:$CB$151,0)),0)+IFERROR(INDEX('Hoja de Trabajo para listado'!$DE$153:$DG$274,MATCH($A276,'Hoja de Trabajo para listado'!$DE$153:$DE$1048576,0),MATCH((CUADRO!P$4&amp;$E276),'Hoja de Trabajo para listado'!$DE$151:$DG$151,0)),0)+IFERROR(INDEX('Hoja de Trabajo para listado'!$CD$155:$DC$1048576,MATCH($A276,'Hoja de Trabajo para listado'!$CD$155:$CD$1048576,0),MATCH((CUADRO!P$4&amp;$E276),'Hoja de Trabajo para listado'!$CD$151:$DC$151,0)),0)</f>
        <v>0</v>
      </c>
      <c r="Q276" s="243">
        <f ca="1">+IFERROR(INDEX('Hoja de Trabajo para listado'!$A$155:$Z$1048576,MATCH($A276,'Hoja de Trabajo para listado'!$A$155:$A$1048576,0),MATCH((CUADRO!Q$4&amp;$E276),'Hoja de Trabajo para listado'!$A$151:$Z$151,0)),0)+IFERROR(INDEX('Hoja de Trabajo para listado'!$AB$155:$BA$1048576,MATCH($A276,'Hoja de Trabajo para listado'!$AB$155:$AB$1048576,0),MATCH((CUADRO!Q$4&amp;$E276),'Hoja de Trabajo para listado'!$AB$151:$BA$151,0)),0)+IFERROR(INDEX('Hoja de Trabajo para listado'!$BC$155:$CB$1048576,MATCH($A276,'Hoja de Trabajo para listado'!$BC$155:$BC$1048576,0),MATCH((CUADRO!Q$4&amp;$E276),'Hoja de Trabajo para listado'!$BC$151:$CB$151,0)),0)+IFERROR(INDEX('Hoja de Trabajo para listado'!$DE$153:$DG$274,MATCH($A276,'Hoja de Trabajo para listado'!$DE$153:$DE$1048576,0),MATCH((CUADRO!Q$4&amp;$E276),'Hoja de Trabajo para listado'!$DE$151:$DG$151,0)),0)+IFERROR(INDEX('Hoja de Trabajo para listado'!$CD$155:$DC$1048576,MATCH($A276,'Hoja de Trabajo para listado'!$CD$155:$CD$1048576,0),MATCH((CUADRO!Q$4&amp;$E276),'Hoja de Trabajo para listado'!$CD$151:$DC$151,0)),0)</f>
        <v>0</v>
      </c>
      <c r="R276" s="243">
        <f t="shared" ca="1" si="8"/>
        <v>290055.3</v>
      </c>
      <c r="S276" s="256">
        <f ca="1">+R275+R276</f>
        <v>2643193.2999999998</v>
      </c>
      <c r="T276" s="241">
        <f ca="1">+S276</f>
        <v>2643193.2999999998</v>
      </c>
      <c r="U276" s="240">
        <f t="shared" si="9"/>
        <v>2</v>
      </c>
    </row>
    <row r="277" spans="1:21" customFormat="1" ht="15" hidden="1" customHeight="1">
      <c r="A277" s="32">
        <v>384</v>
      </c>
      <c r="B277" s="381">
        <f>+A277</f>
        <v>384</v>
      </c>
      <c r="C277" s="245" t="e">
        <f>+VLOOKUP(A277,bd_lista!$A$3:$C$592,3,FALSE)</f>
        <v>#N/A</v>
      </c>
      <c r="D277" s="383" t="e">
        <f>+C277</f>
        <v>#N/A</v>
      </c>
      <c r="E277" s="245" t="s">
        <v>683</v>
      </c>
      <c r="F277" s="241">
        <f ca="1">+IFERROR(INDEX('Hoja de Trabajo para listado'!$A$155:$Z$1048576,MATCH($A277,'Hoja de Trabajo para listado'!$A$155:$A$1048576,0),MATCH((CUADRO!F$4&amp;$E277),'Hoja de Trabajo para listado'!$A$151:$Z$151,0)),0)+IFERROR(INDEX('Hoja de Trabajo para listado'!$AB$155:$BA$1048576,MATCH($A277,'Hoja de Trabajo para listado'!$AB$155:$AB$1048576,0),MATCH((CUADRO!F$4&amp;$E277),'Hoja de Trabajo para listado'!$AB$151:$BA$151,0)),0)+IFERROR(INDEX('Hoja de Trabajo para listado'!$BC$155:$CB$1048576,MATCH($A277,'Hoja de Trabajo para listado'!$BC$155:$BC$1048576,0),MATCH((CUADRO!F$4&amp;$E277),'Hoja de Trabajo para listado'!$BC$151:$CB$151,0)),0)+IFERROR(INDEX('Hoja de Trabajo para listado'!$DE$153:$DG$274,MATCH($A277,'Hoja de Trabajo para listado'!$DE$153:$DE$1048576,0),MATCH((CUADRO!F$4&amp;$E277),'Hoja de Trabajo para listado'!$DE$151:$DG$151,0)),0)+IFERROR(INDEX('Hoja de Trabajo para listado'!$CD$155:$DC$1048576,MATCH($A277,'Hoja de Trabajo para listado'!$CD$155:$CD$1048576,0),MATCH((CUADRO!F$4&amp;$E277),'Hoja de Trabajo para listado'!$CD$151:$DC$151,0)),0)</f>
        <v>0</v>
      </c>
      <c r="G277" s="241">
        <f ca="1">+IFERROR(INDEX('Hoja de Trabajo para listado'!$A$155:$Z$1048576,MATCH($A277,'Hoja de Trabajo para listado'!$A$155:$A$1048576,0),MATCH((CUADRO!G$4&amp;$E277),'Hoja de Trabajo para listado'!$A$151:$Z$151,0)),0)+IFERROR(INDEX('Hoja de Trabajo para listado'!$AB$155:$BA$1048576,MATCH($A277,'Hoja de Trabajo para listado'!$AB$155:$AB$1048576,0),MATCH((CUADRO!G$4&amp;$E277),'Hoja de Trabajo para listado'!$AB$151:$BA$151,0)),0)+IFERROR(INDEX('Hoja de Trabajo para listado'!$BC$155:$CB$1048576,MATCH($A277,'Hoja de Trabajo para listado'!$BC$155:$BC$1048576,0),MATCH((CUADRO!G$4&amp;$E277),'Hoja de Trabajo para listado'!$BC$151:$CB$151,0)),0)+IFERROR(INDEX('Hoja de Trabajo para listado'!$DE$153:$DG$274,MATCH($A277,'Hoja de Trabajo para listado'!$DE$153:$DE$1048576,0),MATCH((CUADRO!G$4&amp;$E277),'Hoja de Trabajo para listado'!$DE$151:$DG$151,0)),0)+IFERROR(INDEX('Hoja de Trabajo para listado'!$CD$155:$DC$1048576,MATCH($A277,'Hoja de Trabajo para listado'!$CD$155:$CD$1048576,0),MATCH((CUADRO!G$4&amp;$E277),'Hoja de Trabajo para listado'!$CD$151:$DC$151,0)),0)</f>
        <v>0</v>
      </c>
      <c r="H277" s="241">
        <f ca="1">+IFERROR(INDEX('Hoja de Trabajo para listado'!$A$155:$Z$1048576,MATCH($A277,'Hoja de Trabajo para listado'!$A$155:$A$1048576,0),MATCH((CUADRO!H$4&amp;$E277),'Hoja de Trabajo para listado'!$A$151:$Z$151,0)),0)+IFERROR(INDEX('Hoja de Trabajo para listado'!$AB$155:$BA$1048576,MATCH($A277,'Hoja de Trabajo para listado'!$AB$155:$AB$1048576,0),MATCH((CUADRO!H$4&amp;$E277),'Hoja de Trabajo para listado'!$AB$151:$BA$151,0)),0)+IFERROR(INDEX('Hoja de Trabajo para listado'!$BC$155:$CB$1048576,MATCH($A277,'Hoja de Trabajo para listado'!$BC$155:$BC$1048576,0),MATCH((CUADRO!H$4&amp;$E277),'Hoja de Trabajo para listado'!$BC$151:$CB$151,0)),0)+IFERROR(INDEX('Hoja de Trabajo para listado'!$DE$153:$DG$274,MATCH($A277,'Hoja de Trabajo para listado'!$DE$153:$DE$1048576,0),MATCH((CUADRO!H$4&amp;$E277),'Hoja de Trabajo para listado'!$DE$151:$DG$151,0)),0)+IFERROR(INDEX('Hoja de Trabajo para listado'!$CD$155:$DC$1048576,MATCH($A277,'Hoja de Trabajo para listado'!$CD$155:$CD$1048576,0),MATCH((CUADRO!H$4&amp;$E277),'Hoja de Trabajo para listado'!$CD$151:$DC$151,0)),0)</f>
        <v>0</v>
      </c>
      <c r="I277" s="241">
        <f ca="1">+IFERROR(INDEX('Hoja de Trabajo para listado'!$A$155:$Z$1048576,MATCH($A277,'Hoja de Trabajo para listado'!$A$155:$A$1048576,0),MATCH((CUADRO!I$4&amp;$E277),'Hoja de Trabajo para listado'!$A$151:$Z$151,0)),0)+IFERROR(INDEX('Hoja de Trabajo para listado'!$AB$155:$BA$1048576,MATCH($A277,'Hoja de Trabajo para listado'!$AB$155:$AB$1048576,0),MATCH((CUADRO!I$4&amp;$E277),'Hoja de Trabajo para listado'!$AB$151:$BA$151,0)),0)+IFERROR(INDEX('Hoja de Trabajo para listado'!$BC$155:$CB$1048576,MATCH($A277,'Hoja de Trabajo para listado'!$BC$155:$BC$1048576,0),MATCH((CUADRO!I$4&amp;$E277),'Hoja de Trabajo para listado'!$BC$151:$CB$151,0)),0)+IFERROR(INDEX('Hoja de Trabajo para listado'!$DE$153:$DG$274,MATCH($A277,'Hoja de Trabajo para listado'!$DE$153:$DE$1048576,0),MATCH((CUADRO!I$4&amp;$E277),'Hoja de Trabajo para listado'!$DE$151:$DG$151,0)),0)+IFERROR(INDEX('Hoja de Trabajo para listado'!$CD$155:$DC$1048576,MATCH($A277,'Hoja de Trabajo para listado'!$CD$155:$CD$1048576,0),MATCH((CUADRO!I$4&amp;$E277),'Hoja de Trabajo para listado'!$CD$151:$DC$151,0)),0)</f>
        <v>0</v>
      </c>
      <c r="J277" s="241">
        <f ca="1">+IFERROR(INDEX('Hoja de Trabajo para listado'!$A$155:$Z$1048576,MATCH($A277,'Hoja de Trabajo para listado'!$A$155:$A$1048576,0),MATCH((CUADRO!J$4&amp;$E277),'Hoja de Trabajo para listado'!$A$151:$Z$151,0)),0)+IFERROR(INDEX('Hoja de Trabajo para listado'!$AB$155:$BA$1048576,MATCH($A277,'Hoja de Trabajo para listado'!$AB$155:$AB$1048576,0),MATCH((CUADRO!J$4&amp;$E277),'Hoja de Trabajo para listado'!$AB$151:$BA$151,0)),0)+IFERROR(INDEX('Hoja de Trabajo para listado'!$BC$155:$CB$1048576,MATCH($A277,'Hoja de Trabajo para listado'!$BC$155:$BC$1048576,0),MATCH((CUADRO!J$4&amp;$E277),'Hoja de Trabajo para listado'!$BC$151:$CB$151,0)),0)+IFERROR(INDEX('Hoja de Trabajo para listado'!$DE$153:$DG$274,MATCH($A277,'Hoja de Trabajo para listado'!$DE$153:$DE$1048576,0),MATCH((CUADRO!J$4&amp;$E277),'Hoja de Trabajo para listado'!$DE$151:$DG$151,0)),0)+IFERROR(INDEX('Hoja de Trabajo para listado'!$CD$155:$DC$1048576,MATCH($A277,'Hoja de Trabajo para listado'!$CD$155:$CD$1048576,0),MATCH((CUADRO!J$4&amp;$E277),'Hoja de Trabajo para listado'!$CD$151:$DC$151,0)),0)</f>
        <v>0</v>
      </c>
      <c r="K277" s="241">
        <f ca="1">+IFERROR(INDEX('Hoja de Trabajo para listado'!$A$155:$Z$1048576,MATCH($A277,'Hoja de Trabajo para listado'!$A$155:$A$1048576,0),MATCH((CUADRO!K$4&amp;$E277),'Hoja de Trabajo para listado'!$A$151:$Z$151,0)),0)+IFERROR(INDEX('Hoja de Trabajo para listado'!$AB$155:$BA$1048576,MATCH($A277,'Hoja de Trabajo para listado'!$AB$155:$AB$1048576,0),MATCH((CUADRO!K$4&amp;$E277),'Hoja de Trabajo para listado'!$AB$151:$BA$151,0)),0)+IFERROR(INDEX('Hoja de Trabajo para listado'!$BC$155:$CB$1048576,MATCH($A277,'Hoja de Trabajo para listado'!$BC$155:$BC$1048576,0),MATCH((CUADRO!K$4&amp;$E277),'Hoja de Trabajo para listado'!$BC$151:$CB$151,0)),0)+IFERROR(INDEX('Hoja de Trabajo para listado'!$DE$153:$DG$274,MATCH($A277,'Hoja de Trabajo para listado'!$DE$153:$DE$1048576,0),MATCH((CUADRO!K$4&amp;$E277),'Hoja de Trabajo para listado'!$DE$151:$DG$151,0)),0)+IFERROR(INDEX('Hoja de Trabajo para listado'!$CD$155:$DC$1048576,MATCH($A277,'Hoja de Trabajo para listado'!$CD$155:$CD$1048576,0),MATCH((CUADRO!K$4&amp;$E277),'Hoja de Trabajo para listado'!$CD$151:$DC$151,0)),0)</f>
        <v>0</v>
      </c>
      <c r="L277" s="241">
        <f ca="1">+IFERROR(INDEX('Hoja de Trabajo para listado'!$A$155:$Z$1048576,MATCH($A277,'Hoja de Trabajo para listado'!$A$155:$A$1048576,0),MATCH((CUADRO!L$4&amp;$E277),'Hoja de Trabajo para listado'!$A$151:$Z$151,0)),0)+IFERROR(INDEX('Hoja de Trabajo para listado'!$AB$155:$BA$1048576,MATCH($A277,'Hoja de Trabajo para listado'!$AB$155:$AB$1048576,0),MATCH((CUADRO!L$4&amp;$E277),'Hoja de Trabajo para listado'!$AB$151:$BA$151,0)),0)+IFERROR(INDEX('Hoja de Trabajo para listado'!$BC$155:$CB$1048576,MATCH($A277,'Hoja de Trabajo para listado'!$BC$155:$BC$1048576,0),MATCH((CUADRO!L$4&amp;$E277),'Hoja de Trabajo para listado'!$BC$151:$CB$151,0)),0)+IFERROR(INDEX('Hoja de Trabajo para listado'!$DE$153:$DG$274,MATCH($A277,'Hoja de Trabajo para listado'!$DE$153:$DE$1048576,0),MATCH((CUADRO!L$4&amp;$E277),'Hoja de Trabajo para listado'!$DE$151:$DG$151,0)),0)+IFERROR(INDEX('Hoja de Trabajo para listado'!$CD$155:$DC$1048576,MATCH($A277,'Hoja de Trabajo para listado'!$CD$155:$CD$1048576,0),MATCH((CUADRO!L$4&amp;$E277),'Hoja de Trabajo para listado'!$CD$151:$DC$151,0)),0)</f>
        <v>0</v>
      </c>
      <c r="M277" s="241">
        <f ca="1">+IFERROR(INDEX('Hoja de Trabajo para listado'!$A$155:$Z$1048576,MATCH($A277,'Hoja de Trabajo para listado'!$A$155:$A$1048576,0),MATCH((CUADRO!M$4&amp;$E277),'Hoja de Trabajo para listado'!$A$151:$Z$151,0)),0)+IFERROR(INDEX('Hoja de Trabajo para listado'!$AB$155:$BA$1048576,MATCH($A277,'Hoja de Trabajo para listado'!$AB$155:$AB$1048576,0),MATCH((CUADRO!M$4&amp;$E277),'Hoja de Trabajo para listado'!$AB$151:$BA$151,0)),0)+IFERROR(INDEX('Hoja de Trabajo para listado'!$BC$155:$CB$1048576,MATCH($A277,'Hoja de Trabajo para listado'!$BC$155:$BC$1048576,0),MATCH((CUADRO!M$4&amp;$E277),'Hoja de Trabajo para listado'!$BC$151:$CB$151,0)),0)+IFERROR(INDEX('Hoja de Trabajo para listado'!$DE$153:$DG$274,MATCH($A277,'Hoja de Trabajo para listado'!$DE$153:$DE$1048576,0),MATCH((CUADRO!M$4&amp;$E277),'Hoja de Trabajo para listado'!$DE$151:$DG$151,0)),0)+IFERROR(INDEX('Hoja de Trabajo para listado'!$CD$155:$DC$1048576,MATCH($A277,'Hoja de Trabajo para listado'!$CD$155:$CD$1048576,0),MATCH((CUADRO!M$4&amp;$E277),'Hoja de Trabajo para listado'!$CD$151:$DC$151,0)),0)</f>
        <v>0</v>
      </c>
      <c r="N277" s="241">
        <f ca="1">+IFERROR(INDEX('Hoja de Trabajo para listado'!$A$155:$Z$1048576,MATCH($A277,'Hoja de Trabajo para listado'!$A$155:$A$1048576,0),MATCH((CUADRO!N$4&amp;$E277),'Hoja de Trabajo para listado'!$A$151:$Z$151,0)),0)+IFERROR(INDEX('Hoja de Trabajo para listado'!$AB$155:$BA$1048576,MATCH($A277,'Hoja de Trabajo para listado'!$AB$155:$AB$1048576,0),MATCH((CUADRO!N$4&amp;$E277),'Hoja de Trabajo para listado'!$AB$151:$BA$151,0)),0)+IFERROR(INDEX('Hoja de Trabajo para listado'!$BC$155:$CB$1048576,MATCH($A277,'Hoja de Trabajo para listado'!$BC$155:$BC$1048576,0),MATCH((CUADRO!N$4&amp;$E277),'Hoja de Trabajo para listado'!$BC$151:$CB$151,0)),0)+IFERROR(INDEX('Hoja de Trabajo para listado'!$DE$153:$DG$274,MATCH($A277,'Hoja de Trabajo para listado'!$DE$153:$DE$1048576,0),MATCH((CUADRO!N$4&amp;$E277),'Hoja de Trabajo para listado'!$DE$151:$DG$151,0)),0)+IFERROR(INDEX('Hoja de Trabajo para listado'!$CD$155:$DC$1048576,MATCH($A277,'Hoja de Trabajo para listado'!$CD$155:$CD$1048576,0),MATCH((CUADRO!N$4&amp;$E277),'Hoja de Trabajo para listado'!$CD$151:$DC$151,0)),0)</f>
        <v>0</v>
      </c>
      <c r="O277" s="241">
        <f ca="1">+IFERROR(INDEX('Hoja de Trabajo para listado'!$A$155:$Z$1048576,MATCH($A277,'Hoja de Trabajo para listado'!$A$155:$A$1048576,0),MATCH((CUADRO!O$4&amp;$E277),'Hoja de Trabajo para listado'!$A$151:$Z$151,0)),0)+IFERROR(INDEX('Hoja de Trabajo para listado'!$AB$155:$BA$1048576,MATCH($A277,'Hoja de Trabajo para listado'!$AB$155:$AB$1048576,0),MATCH((CUADRO!O$4&amp;$E277),'Hoja de Trabajo para listado'!$AB$151:$BA$151,0)),0)+IFERROR(INDEX('Hoja de Trabajo para listado'!$BC$155:$CB$1048576,MATCH($A277,'Hoja de Trabajo para listado'!$BC$155:$BC$1048576,0),MATCH((CUADRO!O$4&amp;$E277),'Hoja de Trabajo para listado'!$BC$151:$CB$151,0)),0)+IFERROR(INDEX('Hoja de Trabajo para listado'!$DE$153:$DG$274,MATCH($A277,'Hoja de Trabajo para listado'!$DE$153:$DE$1048576,0),MATCH((CUADRO!O$4&amp;$E277),'Hoja de Trabajo para listado'!$DE$151:$DG$151,0)),0)+IFERROR(INDEX('Hoja de Trabajo para listado'!$CD$155:$DC$1048576,MATCH($A277,'Hoja de Trabajo para listado'!$CD$155:$CD$1048576,0),MATCH((CUADRO!O$4&amp;$E277),'Hoja de Trabajo para listado'!$CD$151:$DC$151,0)),0)</f>
        <v>0</v>
      </c>
      <c r="P277" s="241">
        <f ca="1">+IFERROR(INDEX('Hoja de Trabajo para listado'!$A$155:$Z$1048576,MATCH($A277,'Hoja de Trabajo para listado'!$A$155:$A$1048576,0),MATCH((CUADRO!P$4&amp;$E277),'Hoja de Trabajo para listado'!$A$151:$Z$151,0)),0)+IFERROR(INDEX('Hoja de Trabajo para listado'!$AB$155:$BA$1048576,MATCH($A277,'Hoja de Trabajo para listado'!$AB$155:$AB$1048576,0),MATCH((CUADRO!P$4&amp;$E277),'Hoja de Trabajo para listado'!$AB$151:$BA$151,0)),0)+IFERROR(INDEX('Hoja de Trabajo para listado'!$BC$155:$CB$1048576,MATCH($A277,'Hoja de Trabajo para listado'!$BC$155:$BC$1048576,0),MATCH((CUADRO!P$4&amp;$E277),'Hoja de Trabajo para listado'!$BC$151:$CB$151,0)),0)+IFERROR(INDEX('Hoja de Trabajo para listado'!$DE$153:$DG$274,MATCH($A277,'Hoja de Trabajo para listado'!$DE$153:$DE$1048576,0),MATCH((CUADRO!P$4&amp;$E277),'Hoja de Trabajo para listado'!$DE$151:$DG$151,0)),0)+IFERROR(INDEX('Hoja de Trabajo para listado'!$CD$155:$DC$1048576,MATCH($A277,'Hoja de Trabajo para listado'!$CD$155:$CD$1048576,0),MATCH((CUADRO!P$4&amp;$E277),'Hoja de Trabajo para listado'!$CD$151:$DC$151,0)),0)</f>
        <v>0</v>
      </c>
      <c r="Q277" s="241">
        <f ca="1">+IFERROR(INDEX('Hoja de Trabajo para listado'!$A$155:$Z$1048576,MATCH($A277,'Hoja de Trabajo para listado'!$A$155:$A$1048576,0),MATCH((CUADRO!Q$4&amp;$E277),'Hoja de Trabajo para listado'!$A$151:$Z$151,0)),0)+IFERROR(INDEX('Hoja de Trabajo para listado'!$AB$155:$BA$1048576,MATCH($A277,'Hoja de Trabajo para listado'!$AB$155:$AB$1048576,0),MATCH((CUADRO!Q$4&amp;$E277),'Hoja de Trabajo para listado'!$AB$151:$BA$151,0)),0)+IFERROR(INDEX('Hoja de Trabajo para listado'!$BC$155:$CB$1048576,MATCH($A277,'Hoja de Trabajo para listado'!$BC$155:$BC$1048576,0),MATCH((CUADRO!Q$4&amp;$E277),'Hoja de Trabajo para listado'!$BC$151:$CB$151,0)),0)+IFERROR(INDEX('Hoja de Trabajo para listado'!$DE$153:$DG$274,MATCH($A277,'Hoja de Trabajo para listado'!$DE$153:$DE$1048576,0),MATCH((CUADRO!Q$4&amp;$E277),'Hoja de Trabajo para listado'!$DE$151:$DG$151,0)),0)+IFERROR(INDEX('Hoja de Trabajo para listado'!$CD$155:$DC$1048576,MATCH($A277,'Hoja de Trabajo para listado'!$CD$155:$CD$1048576,0),MATCH((CUADRO!Q$4&amp;$E277),'Hoja de Trabajo para listado'!$CD$151:$DC$151,0)),0)</f>
        <v>0</v>
      </c>
      <c r="R277" s="241">
        <f t="shared" ca="1" si="8"/>
        <v>0</v>
      </c>
      <c r="S277" s="247"/>
      <c r="T277" s="241">
        <f ca="1">+T278</f>
        <v>0</v>
      </c>
      <c r="U277" s="240">
        <f t="shared" si="9"/>
        <v>1</v>
      </c>
    </row>
    <row r="278" spans="1:21" customFormat="1" ht="15" hidden="1" customHeight="1">
      <c r="A278" s="32">
        <v>384</v>
      </c>
      <c r="B278" s="382"/>
      <c r="C278" s="305" t="e">
        <f>+VLOOKUP(A278,bd_lista!$A$3:$C$592,3,FALSE)</f>
        <v>#N/A</v>
      </c>
      <c r="D278" s="384"/>
      <c r="E278" s="305" t="s">
        <v>684</v>
      </c>
      <c r="F278" s="243">
        <f ca="1">+IFERROR(INDEX('Hoja de Trabajo para listado'!$A$155:$Z$1048576,MATCH($A278,'Hoja de Trabajo para listado'!$A$155:$A$1048576,0),MATCH((CUADRO!F$4&amp;$E278),'Hoja de Trabajo para listado'!$A$151:$Z$151,0)),0)+IFERROR(INDEX('Hoja de Trabajo para listado'!$AB$155:$BA$1048576,MATCH($A278,'Hoja de Trabajo para listado'!$AB$155:$AB$1048576,0),MATCH((CUADRO!F$4&amp;$E278),'Hoja de Trabajo para listado'!$AB$151:$BA$151,0)),0)+IFERROR(INDEX('Hoja de Trabajo para listado'!$BC$155:$CB$1048576,MATCH($A278,'Hoja de Trabajo para listado'!$BC$155:$BC$1048576,0),MATCH((CUADRO!F$4&amp;$E278),'Hoja de Trabajo para listado'!$BC$151:$CB$151,0)),0)+IFERROR(INDEX('Hoja de Trabajo para listado'!$DE$153:$DG$274,MATCH($A278,'Hoja de Trabajo para listado'!$DE$153:$DE$1048576,0),MATCH((CUADRO!F$4&amp;$E278),'Hoja de Trabajo para listado'!$DE$151:$DG$151,0)),0)+IFERROR(INDEX('Hoja de Trabajo para listado'!$CD$155:$DC$1048576,MATCH($A278,'Hoja de Trabajo para listado'!$CD$155:$CD$1048576,0),MATCH((CUADRO!F$4&amp;$E278),'Hoja de Trabajo para listado'!$CD$151:$DC$151,0)),0)</f>
        <v>0</v>
      </c>
      <c r="G278" s="243">
        <f ca="1">+IFERROR(INDEX('Hoja de Trabajo para listado'!$A$155:$Z$1048576,MATCH($A278,'Hoja de Trabajo para listado'!$A$155:$A$1048576,0),MATCH((CUADRO!G$4&amp;$E278),'Hoja de Trabajo para listado'!$A$151:$Z$151,0)),0)+IFERROR(INDEX('Hoja de Trabajo para listado'!$AB$155:$BA$1048576,MATCH($A278,'Hoja de Trabajo para listado'!$AB$155:$AB$1048576,0),MATCH((CUADRO!G$4&amp;$E278),'Hoja de Trabajo para listado'!$AB$151:$BA$151,0)),0)+IFERROR(INDEX('Hoja de Trabajo para listado'!$BC$155:$CB$1048576,MATCH($A278,'Hoja de Trabajo para listado'!$BC$155:$BC$1048576,0),MATCH((CUADRO!G$4&amp;$E278),'Hoja de Trabajo para listado'!$BC$151:$CB$151,0)),0)+IFERROR(INDEX('Hoja de Trabajo para listado'!$DE$153:$DG$274,MATCH($A278,'Hoja de Trabajo para listado'!$DE$153:$DE$1048576,0),MATCH((CUADRO!G$4&amp;$E278),'Hoja de Trabajo para listado'!$DE$151:$DG$151,0)),0)+IFERROR(INDEX('Hoja de Trabajo para listado'!$CD$155:$DC$1048576,MATCH($A278,'Hoja de Trabajo para listado'!$CD$155:$CD$1048576,0),MATCH((CUADRO!G$4&amp;$E278),'Hoja de Trabajo para listado'!$CD$151:$DC$151,0)),0)</f>
        <v>0</v>
      </c>
      <c r="H278" s="243">
        <f ca="1">+IFERROR(INDEX('Hoja de Trabajo para listado'!$A$155:$Z$1048576,MATCH($A278,'Hoja de Trabajo para listado'!$A$155:$A$1048576,0),MATCH((CUADRO!H$4&amp;$E278),'Hoja de Trabajo para listado'!$A$151:$Z$151,0)),0)+IFERROR(INDEX('Hoja de Trabajo para listado'!$AB$155:$BA$1048576,MATCH($A278,'Hoja de Trabajo para listado'!$AB$155:$AB$1048576,0),MATCH((CUADRO!H$4&amp;$E278),'Hoja de Trabajo para listado'!$AB$151:$BA$151,0)),0)+IFERROR(INDEX('Hoja de Trabajo para listado'!$BC$155:$CB$1048576,MATCH($A278,'Hoja de Trabajo para listado'!$BC$155:$BC$1048576,0),MATCH((CUADRO!H$4&amp;$E278),'Hoja de Trabajo para listado'!$BC$151:$CB$151,0)),0)+IFERROR(INDEX('Hoja de Trabajo para listado'!$DE$153:$DG$274,MATCH($A278,'Hoja de Trabajo para listado'!$DE$153:$DE$1048576,0),MATCH((CUADRO!H$4&amp;$E278),'Hoja de Trabajo para listado'!$DE$151:$DG$151,0)),0)+IFERROR(INDEX('Hoja de Trabajo para listado'!$CD$155:$DC$1048576,MATCH($A278,'Hoja de Trabajo para listado'!$CD$155:$CD$1048576,0),MATCH((CUADRO!H$4&amp;$E278),'Hoja de Trabajo para listado'!$CD$151:$DC$151,0)),0)</f>
        <v>0</v>
      </c>
      <c r="I278" s="243">
        <f ca="1">+IFERROR(INDEX('Hoja de Trabajo para listado'!$A$155:$Z$1048576,MATCH($A278,'Hoja de Trabajo para listado'!$A$155:$A$1048576,0),MATCH((CUADRO!I$4&amp;$E278),'Hoja de Trabajo para listado'!$A$151:$Z$151,0)),0)+IFERROR(INDEX('Hoja de Trabajo para listado'!$AB$155:$BA$1048576,MATCH($A278,'Hoja de Trabajo para listado'!$AB$155:$AB$1048576,0),MATCH((CUADRO!I$4&amp;$E278),'Hoja de Trabajo para listado'!$AB$151:$BA$151,0)),0)+IFERROR(INDEX('Hoja de Trabajo para listado'!$BC$155:$CB$1048576,MATCH($A278,'Hoja de Trabajo para listado'!$BC$155:$BC$1048576,0),MATCH((CUADRO!I$4&amp;$E278),'Hoja de Trabajo para listado'!$BC$151:$CB$151,0)),0)+IFERROR(INDEX('Hoja de Trabajo para listado'!$DE$153:$DG$274,MATCH($A278,'Hoja de Trabajo para listado'!$DE$153:$DE$1048576,0),MATCH((CUADRO!I$4&amp;$E278),'Hoja de Trabajo para listado'!$DE$151:$DG$151,0)),0)+IFERROR(INDEX('Hoja de Trabajo para listado'!$CD$155:$DC$1048576,MATCH($A278,'Hoja de Trabajo para listado'!$CD$155:$CD$1048576,0),MATCH((CUADRO!I$4&amp;$E278),'Hoja de Trabajo para listado'!$CD$151:$DC$151,0)),0)</f>
        <v>0</v>
      </c>
      <c r="J278" s="243">
        <f ca="1">+IFERROR(INDEX('Hoja de Trabajo para listado'!$A$155:$Z$1048576,MATCH($A278,'Hoja de Trabajo para listado'!$A$155:$A$1048576,0),MATCH((CUADRO!J$4&amp;$E278),'Hoja de Trabajo para listado'!$A$151:$Z$151,0)),0)+IFERROR(INDEX('Hoja de Trabajo para listado'!$AB$155:$BA$1048576,MATCH($A278,'Hoja de Trabajo para listado'!$AB$155:$AB$1048576,0),MATCH((CUADRO!J$4&amp;$E278),'Hoja de Trabajo para listado'!$AB$151:$BA$151,0)),0)+IFERROR(INDEX('Hoja de Trabajo para listado'!$BC$155:$CB$1048576,MATCH($A278,'Hoja de Trabajo para listado'!$BC$155:$BC$1048576,0),MATCH((CUADRO!J$4&amp;$E278),'Hoja de Trabajo para listado'!$BC$151:$CB$151,0)),0)+IFERROR(INDEX('Hoja de Trabajo para listado'!$DE$153:$DG$274,MATCH($A278,'Hoja de Trabajo para listado'!$DE$153:$DE$1048576,0),MATCH((CUADRO!J$4&amp;$E278),'Hoja de Trabajo para listado'!$DE$151:$DG$151,0)),0)+IFERROR(INDEX('Hoja de Trabajo para listado'!$CD$155:$DC$1048576,MATCH($A278,'Hoja de Trabajo para listado'!$CD$155:$CD$1048576,0),MATCH((CUADRO!J$4&amp;$E278),'Hoja de Trabajo para listado'!$CD$151:$DC$151,0)),0)</f>
        <v>0</v>
      </c>
      <c r="K278" s="243">
        <f ca="1">+IFERROR(INDEX('Hoja de Trabajo para listado'!$A$155:$Z$1048576,MATCH($A278,'Hoja de Trabajo para listado'!$A$155:$A$1048576,0),MATCH((CUADRO!K$4&amp;$E278),'Hoja de Trabajo para listado'!$A$151:$Z$151,0)),0)+IFERROR(INDEX('Hoja de Trabajo para listado'!$AB$155:$BA$1048576,MATCH($A278,'Hoja de Trabajo para listado'!$AB$155:$AB$1048576,0),MATCH((CUADRO!K$4&amp;$E278),'Hoja de Trabajo para listado'!$AB$151:$BA$151,0)),0)+IFERROR(INDEX('Hoja de Trabajo para listado'!$BC$155:$CB$1048576,MATCH($A278,'Hoja de Trabajo para listado'!$BC$155:$BC$1048576,0),MATCH((CUADRO!K$4&amp;$E278),'Hoja de Trabajo para listado'!$BC$151:$CB$151,0)),0)+IFERROR(INDEX('Hoja de Trabajo para listado'!$DE$153:$DG$274,MATCH($A278,'Hoja de Trabajo para listado'!$DE$153:$DE$1048576,0),MATCH((CUADRO!K$4&amp;$E278),'Hoja de Trabajo para listado'!$DE$151:$DG$151,0)),0)+IFERROR(INDEX('Hoja de Trabajo para listado'!$CD$155:$DC$1048576,MATCH($A278,'Hoja de Trabajo para listado'!$CD$155:$CD$1048576,0),MATCH((CUADRO!K$4&amp;$E278),'Hoja de Trabajo para listado'!$CD$151:$DC$151,0)),0)</f>
        <v>0</v>
      </c>
      <c r="L278" s="243">
        <f ca="1">+IFERROR(INDEX('Hoja de Trabajo para listado'!$A$155:$Z$1048576,MATCH($A278,'Hoja de Trabajo para listado'!$A$155:$A$1048576,0),MATCH((CUADRO!L$4&amp;$E278),'Hoja de Trabajo para listado'!$A$151:$Z$151,0)),0)+IFERROR(INDEX('Hoja de Trabajo para listado'!$AB$155:$BA$1048576,MATCH($A278,'Hoja de Trabajo para listado'!$AB$155:$AB$1048576,0),MATCH((CUADRO!L$4&amp;$E278),'Hoja de Trabajo para listado'!$AB$151:$BA$151,0)),0)+IFERROR(INDEX('Hoja de Trabajo para listado'!$BC$155:$CB$1048576,MATCH($A278,'Hoja de Trabajo para listado'!$BC$155:$BC$1048576,0),MATCH((CUADRO!L$4&amp;$E278),'Hoja de Trabajo para listado'!$BC$151:$CB$151,0)),0)+IFERROR(INDEX('Hoja de Trabajo para listado'!$DE$153:$DG$274,MATCH($A278,'Hoja de Trabajo para listado'!$DE$153:$DE$1048576,0),MATCH((CUADRO!L$4&amp;$E278),'Hoja de Trabajo para listado'!$DE$151:$DG$151,0)),0)+IFERROR(INDEX('Hoja de Trabajo para listado'!$CD$155:$DC$1048576,MATCH($A278,'Hoja de Trabajo para listado'!$CD$155:$CD$1048576,0),MATCH((CUADRO!L$4&amp;$E278),'Hoja de Trabajo para listado'!$CD$151:$DC$151,0)),0)</f>
        <v>0</v>
      </c>
      <c r="M278" s="243">
        <f ca="1">+IFERROR(INDEX('Hoja de Trabajo para listado'!$A$155:$Z$1048576,MATCH($A278,'Hoja de Trabajo para listado'!$A$155:$A$1048576,0),MATCH((CUADRO!M$4&amp;$E278),'Hoja de Trabajo para listado'!$A$151:$Z$151,0)),0)+IFERROR(INDEX('Hoja de Trabajo para listado'!$AB$155:$BA$1048576,MATCH($A278,'Hoja de Trabajo para listado'!$AB$155:$AB$1048576,0),MATCH((CUADRO!M$4&amp;$E278),'Hoja de Trabajo para listado'!$AB$151:$BA$151,0)),0)+IFERROR(INDEX('Hoja de Trabajo para listado'!$BC$155:$CB$1048576,MATCH($A278,'Hoja de Trabajo para listado'!$BC$155:$BC$1048576,0),MATCH((CUADRO!M$4&amp;$E278),'Hoja de Trabajo para listado'!$BC$151:$CB$151,0)),0)+IFERROR(INDEX('Hoja de Trabajo para listado'!$DE$153:$DG$274,MATCH($A278,'Hoja de Trabajo para listado'!$DE$153:$DE$1048576,0),MATCH((CUADRO!M$4&amp;$E278),'Hoja de Trabajo para listado'!$DE$151:$DG$151,0)),0)+IFERROR(INDEX('Hoja de Trabajo para listado'!$CD$155:$DC$1048576,MATCH($A278,'Hoja de Trabajo para listado'!$CD$155:$CD$1048576,0),MATCH((CUADRO!M$4&amp;$E278),'Hoja de Trabajo para listado'!$CD$151:$DC$151,0)),0)</f>
        <v>0</v>
      </c>
      <c r="N278" s="243">
        <f ca="1">+IFERROR(INDEX('Hoja de Trabajo para listado'!$A$155:$Z$1048576,MATCH($A278,'Hoja de Trabajo para listado'!$A$155:$A$1048576,0),MATCH((CUADRO!N$4&amp;$E278),'Hoja de Trabajo para listado'!$A$151:$Z$151,0)),0)+IFERROR(INDEX('Hoja de Trabajo para listado'!$AB$155:$BA$1048576,MATCH($A278,'Hoja de Trabajo para listado'!$AB$155:$AB$1048576,0),MATCH((CUADRO!N$4&amp;$E278),'Hoja de Trabajo para listado'!$AB$151:$BA$151,0)),0)+IFERROR(INDEX('Hoja de Trabajo para listado'!$BC$155:$CB$1048576,MATCH($A278,'Hoja de Trabajo para listado'!$BC$155:$BC$1048576,0),MATCH((CUADRO!N$4&amp;$E278),'Hoja de Trabajo para listado'!$BC$151:$CB$151,0)),0)+IFERROR(INDEX('Hoja de Trabajo para listado'!$DE$153:$DG$274,MATCH($A278,'Hoja de Trabajo para listado'!$DE$153:$DE$1048576,0),MATCH((CUADRO!N$4&amp;$E278),'Hoja de Trabajo para listado'!$DE$151:$DG$151,0)),0)+IFERROR(INDEX('Hoja de Trabajo para listado'!$CD$155:$DC$1048576,MATCH($A278,'Hoja de Trabajo para listado'!$CD$155:$CD$1048576,0),MATCH((CUADRO!N$4&amp;$E278),'Hoja de Trabajo para listado'!$CD$151:$DC$151,0)),0)</f>
        <v>0</v>
      </c>
      <c r="O278" s="243">
        <f ca="1">+IFERROR(INDEX('Hoja de Trabajo para listado'!$A$155:$Z$1048576,MATCH($A278,'Hoja de Trabajo para listado'!$A$155:$A$1048576,0),MATCH((CUADRO!O$4&amp;$E278),'Hoja de Trabajo para listado'!$A$151:$Z$151,0)),0)+IFERROR(INDEX('Hoja de Trabajo para listado'!$AB$155:$BA$1048576,MATCH($A278,'Hoja de Trabajo para listado'!$AB$155:$AB$1048576,0),MATCH((CUADRO!O$4&amp;$E278),'Hoja de Trabajo para listado'!$AB$151:$BA$151,0)),0)+IFERROR(INDEX('Hoja de Trabajo para listado'!$BC$155:$CB$1048576,MATCH($A278,'Hoja de Trabajo para listado'!$BC$155:$BC$1048576,0),MATCH((CUADRO!O$4&amp;$E278),'Hoja de Trabajo para listado'!$BC$151:$CB$151,0)),0)+IFERROR(INDEX('Hoja de Trabajo para listado'!$DE$153:$DG$274,MATCH($A278,'Hoja de Trabajo para listado'!$DE$153:$DE$1048576,0),MATCH((CUADRO!O$4&amp;$E278),'Hoja de Trabajo para listado'!$DE$151:$DG$151,0)),0)+IFERROR(INDEX('Hoja de Trabajo para listado'!$CD$155:$DC$1048576,MATCH($A278,'Hoja de Trabajo para listado'!$CD$155:$CD$1048576,0),MATCH((CUADRO!O$4&amp;$E278),'Hoja de Trabajo para listado'!$CD$151:$DC$151,0)),0)</f>
        <v>0</v>
      </c>
      <c r="P278" s="243">
        <f ca="1">+IFERROR(INDEX('Hoja de Trabajo para listado'!$A$155:$Z$1048576,MATCH($A278,'Hoja de Trabajo para listado'!$A$155:$A$1048576,0),MATCH((CUADRO!P$4&amp;$E278),'Hoja de Trabajo para listado'!$A$151:$Z$151,0)),0)+IFERROR(INDEX('Hoja de Trabajo para listado'!$AB$155:$BA$1048576,MATCH($A278,'Hoja de Trabajo para listado'!$AB$155:$AB$1048576,0),MATCH((CUADRO!P$4&amp;$E278),'Hoja de Trabajo para listado'!$AB$151:$BA$151,0)),0)+IFERROR(INDEX('Hoja de Trabajo para listado'!$BC$155:$CB$1048576,MATCH($A278,'Hoja de Trabajo para listado'!$BC$155:$BC$1048576,0),MATCH((CUADRO!P$4&amp;$E278),'Hoja de Trabajo para listado'!$BC$151:$CB$151,0)),0)+IFERROR(INDEX('Hoja de Trabajo para listado'!$DE$153:$DG$274,MATCH($A278,'Hoja de Trabajo para listado'!$DE$153:$DE$1048576,0),MATCH((CUADRO!P$4&amp;$E278),'Hoja de Trabajo para listado'!$DE$151:$DG$151,0)),0)+IFERROR(INDEX('Hoja de Trabajo para listado'!$CD$155:$DC$1048576,MATCH($A278,'Hoja de Trabajo para listado'!$CD$155:$CD$1048576,0),MATCH((CUADRO!P$4&amp;$E278),'Hoja de Trabajo para listado'!$CD$151:$DC$151,0)),0)</f>
        <v>0</v>
      </c>
      <c r="Q278" s="243">
        <f ca="1">+IFERROR(INDEX('Hoja de Trabajo para listado'!$A$155:$Z$1048576,MATCH($A278,'Hoja de Trabajo para listado'!$A$155:$A$1048576,0),MATCH((CUADRO!Q$4&amp;$E278),'Hoja de Trabajo para listado'!$A$151:$Z$151,0)),0)+IFERROR(INDEX('Hoja de Trabajo para listado'!$AB$155:$BA$1048576,MATCH($A278,'Hoja de Trabajo para listado'!$AB$155:$AB$1048576,0),MATCH((CUADRO!Q$4&amp;$E278),'Hoja de Trabajo para listado'!$AB$151:$BA$151,0)),0)+IFERROR(INDEX('Hoja de Trabajo para listado'!$BC$155:$CB$1048576,MATCH($A278,'Hoja de Trabajo para listado'!$BC$155:$BC$1048576,0),MATCH((CUADRO!Q$4&amp;$E278),'Hoja de Trabajo para listado'!$BC$151:$CB$151,0)),0)+IFERROR(INDEX('Hoja de Trabajo para listado'!$DE$153:$DG$274,MATCH($A278,'Hoja de Trabajo para listado'!$DE$153:$DE$1048576,0),MATCH((CUADRO!Q$4&amp;$E278),'Hoja de Trabajo para listado'!$DE$151:$DG$151,0)),0)+IFERROR(INDEX('Hoja de Trabajo para listado'!$CD$155:$DC$1048576,MATCH($A278,'Hoja de Trabajo para listado'!$CD$155:$CD$1048576,0),MATCH((CUADRO!Q$4&amp;$E278),'Hoja de Trabajo para listado'!$CD$151:$DC$151,0)),0)</f>
        <v>0</v>
      </c>
      <c r="R278" s="243">
        <f t="shared" ca="1" si="8"/>
        <v>0</v>
      </c>
      <c r="S278" s="253">
        <f ca="1">+R277+R278</f>
        <v>0</v>
      </c>
      <c r="T278" s="241">
        <f ca="1">+S278</f>
        <v>0</v>
      </c>
      <c r="U278" s="240">
        <f t="shared" si="9"/>
        <v>2</v>
      </c>
    </row>
    <row r="279" spans="1:21" s="352" customFormat="1" ht="15" customHeight="1">
      <c r="A279" s="353">
        <v>385</v>
      </c>
      <c r="B279" s="381">
        <f>+A279</f>
        <v>385</v>
      </c>
      <c r="C279" s="245" t="str">
        <f>+VLOOKUP(A279,bd_lista!$A$3:$C$592,3,FALSE)</f>
        <v>Autoridad de Supervisión de la Seguridad Social de Corto Plazo</v>
      </c>
      <c r="D279" s="383" t="str">
        <f>+C279</f>
        <v>Autoridad de Supervisión de la Seguridad Social de Corto Plazo</v>
      </c>
      <c r="E279" s="245" t="s">
        <v>683</v>
      </c>
      <c r="F279" s="241">
        <f ca="1">+IFERROR(INDEX('Hoja de Trabajo para listado'!$A$155:$Z$1048576,MATCH($A279,'Hoja de Trabajo para listado'!$A$155:$A$1048576,0),MATCH((CUADRO!F$4&amp;$E279),'Hoja de Trabajo para listado'!$A$151:$Z$151,0)),0)+IFERROR(INDEX('Hoja de Trabajo para listado'!$AB$155:$BA$1048576,MATCH($A279,'Hoja de Trabajo para listado'!$AB$155:$AB$1048576,0),MATCH((CUADRO!F$4&amp;$E279),'Hoja de Trabajo para listado'!$AB$151:$BA$151,0)),0)+IFERROR(INDEX('Hoja de Trabajo para listado'!$BC$155:$CB$1048576,MATCH($A279,'Hoja de Trabajo para listado'!$BC$155:$BC$1048576,0),MATCH((CUADRO!F$4&amp;$E279),'Hoja de Trabajo para listado'!$BC$151:$CB$151,0)),0)+IFERROR(INDEX('Hoja de Trabajo para listado'!$DE$153:$DG$274,MATCH($A279,'Hoja de Trabajo para listado'!$DE$153:$DE$1048576,0),MATCH((CUADRO!F$4&amp;$E279),'Hoja de Trabajo para listado'!$DE$151:$DG$151,0)),0)+IFERROR(INDEX('Hoja de Trabajo para listado'!$CD$155:$DC$1048576,MATCH($A279,'Hoja de Trabajo para listado'!$CD$155:$CD$1048576,0),MATCH((CUADRO!F$4&amp;$E279),'Hoja de Trabajo para listado'!$CD$151:$DC$151,0)),0)</f>
        <v>0</v>
      </c>
      <c r="G279" s="241">
        <f ca="1">+IFERROR(INDEX('Hoja de Trabajo para listado'!$A$155:$Z$1048576,MATCH($A279,'Hoja de Trabajo para listado'!$A$155:$A$1048576,0),MATCH((CUADRO!G$4&amp;$E279),'Hoja de Trabajo para listado'!$A$151:$Z$151,0)),0)+IFERROR(INDEX('Hoja de Trabajo para listado'!$AB$155:$BA$1048576,MATCH($A279,'Hoja de Trabajo para listado'!$AB$155:$AB$1048576,0),MATCH((CUADRO!G$4&amp;$E279),'Hoja de Trabajo para listado'!$AB$151:$BA$151,0)),0)+IFERROR(INDEX('Hoja de Trabajo para listado'!$BC$155:$CB$1048576,MATCH($A279,'Hoja de Trabajo para listado'!$BC$155:$BC$1048576,0),MATCH((CUADRO!G$4&amp;$E279),'Hoja de Trabajo para listado'!$BC$151:$CB$151,0)),0)+IFERROR(INDEX('Hoja de Trabajo para listado'!$DE$153:$DG$274,MATCH($A279,'Hoja de Trabajo para listado'!$DE$153:$DE$1048576,0),MATCH((CUADRO!G$4&amp;$E279),'Hoja de Trabajo para listado'!$DE$151:$DG$151,0)),0)+IFERROR(INDEX('Hoja de Trabajo para listado'!$CD$155:$DC$1048576,MATCH($A279,'Hoja de Trabajo para listado'!$CD$155:$CD$1048576,0),MATCH((CUADRO!G$4&amp;$E279),'Hoja de Trabajo para listado'!$CD$151:$DC$151,0)),0)</f>
        <v>0</v>
      </c>
      <c r="H279" s="241">
        <f ca="1">+IFERROR(INDEX('Hoja de Trabajo para listado'!$A$155:$Z$1048576,MATCH($A279,'Hoja de Trabajo para listado'!$A$155:$A$1048576,0),MATCH((CUADRO!H$4&amp;$E279),'Hoja de Trabajo para listado'!$A$151:$Z$151,0)),0)+IFERROR(INDEX('Hoja de Trabajo para listado'!$AB$155:$BA$1048576,MATCH($A279,'Hoja de Trabajo para listado'!$AB$155:$AB$1048576,0),MATCH((CUADRO!H$4&amp;$E279),'Hoja de Trabajo para listado'!$AB$151:$BA$151,0)),0)+IFERROR(INDEX('Hoja de Trabajo para listado'!$BC$155:$CB$1048576,MATCH($A279,'Hoja de Trabajo para listado'!$BC$155:$BC$1048576,0),MATCH((CUADRO!H$4&amp;$E279),'Hoja de Trabajo para listado'!$BC$151:$CB$151,0)),0)+IFERROR(INDEX('Hoja de Trabajo para listado'!$DE$153:$DG$274,MATCH($A279,'Hoja de Trabajo para listado'!$DE$153:$DE$1048576,0),MATCH((CUADRO!H$4&amp;$E279),'Hoja de Trabajo para listado'!$DE$151:$DG$151,0)),0)+IFERROR(INDEX('Hoja de Trabajo para listado'!$CD$155:$DC$1048576,MATCH($A279,'Hoja de Trabajo para listado'!$CD$155:$CD$1048576,0),MATCH((CUADRO!H$4&amp;$E279),'Hoja de Trabajo para listado'!$CD$151:$DC$151,0)),0)</f>
        <v>0</v>
      </c>
      <c r="I279" s="241">
        <f ca="1">+IFERROR(INDEX('Hoja de Trabajo para listado'!$A$155:$Z$1048576,MATCH($A279,'Hoja de Trabajo para listado'!$A$155:$A$1048576,0),MATCH((CUADRO!I$4&amp;$E279),'Hoja de Trabajo para listado'!$A$151:$Z$151,0)),0)+IFERROR(INDEX('Hoja de Trabajo para listado'!$AB$155:$BA$1048576,MATCH($A279,'Hoja de Trabajo para listado'!$AB$155:$AB$1048576,0),MATCH((CUADRO!I$4&amp;$E279),'Hoja de Trabajo para listado'!$AB$151:$BA$151,0)),0)+IFERROR(INDEX('Hoja de Trabajo para listado'!$BC$155:$CB$1048576,MATCH($A279,'Hoja de Trabajo para listado'!$BC$155:$BC$1048576,0),MATCH((CUADRO!I$4&amp;$E279),'Hoja de Trabajo para listado'!$BC$151:$CB$151,0)),0)+IFERROR(INDEX('Hoja de Trabajo para listado'!$DE$153:$DG$274,MATCH($A279,'Hoja de Trabajo para listado'!$DE$153:$DE$1048576,0),MATCH((CUADRO!I$4&amp;$E279),'Hoja de Trabajo para listado'!$DE$151:$DG$151,0)),0)+IFERROR(INDEX('Hoja de Trabajo para listado'!$CD$155:$DC$1048576,MATCH($A279,'Hoja de Trabajo para listado'!$CD$155:$CD$1048576,0),MATCH((CUADRO!I$4&amp;$E279),'Hoja de Trabajo para listado'!$CD$151:$DC$151,0)),0)</f>
        <v>0</v>
      </c>
      <c r="J279" s="241">
        <f ca="1">+IFERROR(INDEX('Hoja de Trabajo para listado'!$A$155:$Z$1048576,MATCH($A279,'Hoja de Trabajo para listado'!$A$155:$A$1048576,0),MATCH((CUADRO!J$4&amp;$E279),'Hoja de Trabajo para listado'!$A$151:$Z$151,0)),0)+IFERROR(INDEX('Hoja de Trabajo para listado'!$AB$155:$BA$1048576,MATCH($A279,'Hoja de Trabajo para listado'!$AB$155:$AB$1048576,0),MATCH((CUADRO!J$4&amp;$E279),'Hoja de Trabajo para listado'!$AB$151:$BA$151,0)),0)+IFERROR(INDEX('Hoja de Trabajo para listado'!$BC$155:$CB$1048576,MATCH($A279,'Hoja de Trabajo para listado'!$BC$155:$BC$1048576,0),MATCH((CUADRO!J$4&amp;$E279),'Hoja de Trabajo para listado'!$BC$151:$CB$151,0)),0)+IFERROR(INDEX('Hoja de Trabajo para listado'!$DE$153:$DG$274,MATCH($A279,'Hoja de Trabajo para listado'!$DE$153:$DE$1048576,0),MATCH((CUADRO!J$4&amp;$E279),'Hoja de Trabajo para listado'!$DE$151:$DG$151,0)),0)+IFERROR(INDEX('Hoja de Trabajo para listado'!$CD$155:$DC$1048576,MATCH($A279,'Hoja de Trabajo para listado'!$CD$155:$CD$1048576,0),MATCH((CUADRO!J$4&amp;$E279),'Hoja de Trabajo para listado'!$CD$151:$DC$151,0)),0)</f>
        <v>0</v>
      </c>
      <c r="K279" s="241">
        <f ca="1">+IFERROR(INDEX('Hoja de Trabajo para listado'!$A$155:$Z$1048576,MATCH($A279,'Hoja de Trabajo para listado'!$A$155:$A$1048576,0),MATCH((CUADRO!K$4&amp;$E279),'Hoja de Trabajo para listado'!$A$151:$Z$151,0)),0)+IFERROR(INDEX('Hoja de Trabajo para listado'!$AB$155:$BA$1048576,MATCH($A279,'Hoja de Trabajo para listado'!$AB$155:$AB$1048576,0),MATCH((CUADRO!K$4&amp;$E279),'Hoja de Trabajo para listado'!$AB$151:$BA$151,0)),0)+IFERROR(INDEX('Hoja de Trabajo para listado'!$BC$155:$CB$1048576,MATCH($A279,'Hoja de Trabajo para listado'!$BC$155:$BC$1048576,0),MATCH((CUADRO!K$4&amp;$E279),'Hoja de Trabajo para listado'!$BC$151:$CB$151,0)),0)+IFERROR(INDEX('Hoja de Trabajo para listado'!$DE$153:$DG$274,MATCH($A279,'Hoja de Trabajo para listado'!$DE$153:$DE$1048576,0),MATCH((CUADRO!K$4&amp;$E279),'Hoja de Trabajo para listado'!$DE$151:$DG$151,0)),0)+IFERROR(INDEX('Hoja de Trabajo para listado'!$CD$155:$DC$1048576,MATCH($A279,'Hoja de Trabajo para listado'!$CD$155:$CD$1048576,0),MATCH((CUADRO!K$4&amp;$E279),'Hoja de Trabajo para listado'!$CD$151:$DC$151,0)),0)</f>
        <v>0</v>
      </c>
      <c r="L279" s="241">
        <f ca="1">+IFERROR(INDEX('Hoja de Trabajo para listado'!$A$155:$Z$1048576,MATCH($A279,'Hoja de Trabajo para listado'!$A$155:$A$1048576,0),MATCH((CUADRO!L$4&amp;$E279),'Hoja de Trabajo para listado'!$A$151:$Z$151,0)),0)+IFERROR(INDEX('Hoja de Trabajo para listado'!$AB$155:$BA$1048576,MATCH($A279,'Hoja de Trabajo para listado'!$AB$155:$AB$1048576,0),MATCH((CUADRO!L$4&amp;$E279),'Hoja de Trabajo para listado'!$AB$151:$BA$151,0)),0)+IFERROR(INDEX('Hoja de Trabajo para listado'!$BC$155:$CB$1048576,MATCH($A279,'Hoja de Trabajo para listado'!$BC$155:$BC$1048576,0),MATCH((CUADRO!L$4&amp;$E279),'Hoja de Trabajo para listado'!$BC$151:$CB$151,0)),0)+IFERROR(INDEX('Hoja de Trabajo para listado'!$DE$153:$DG$274,MATCH($A279,'Hoja de Trabajo para listado'!$DE$153:$DE$1048576,0),MATCH((CUADRO!L$4&amp;$E279),'Hoja de Trabajo para listado'!$DE$151:$DG$151,0)),0)+IFERROR(INDEX('Hoja de Trabajo para listado'!$CD$155:$DC$1048576,MATCH($A279,'Hoja de Trabajo para listado'!$CD$155:$CD$1048576,0),MATCH((CUADRO!L$4&amp;$E279),'Hoja de Trabajo para listado'!$CD$151:$DC$151,0)),0)</f>
        <v>0</v>
      </c>
      <c r="M279" s="241">
        <f ca="1">+IFERROR(INDEX('Hoja de Trabajo para listado'!$A$155:$Z$1048576,MATCH($A279,'Hoja de Trabajo para listado'!$A$155:$A$1048576,0),MATCH((CUADRO!M$4&amp;$E279),'Hoja de Trabajo para listado'!$A$151:$Z$151,0)),0)+IFERROR(INDEX('Hoja de Trabajo para listado'!$AB$155:$BA$1048576,MATCH($A279,'Hoja de Trabajo para listado'!$AB$155:$AB$1048576,0),MATCH((CUADRO!M$4&amp;$E279),'Hoja de Trabajo para listado'!$AB$151:$BA$151,0)),0)+IFERROR(INDEX('Hoja de Trabajo para listado'!$BC$155:$CB$1048576,MATCH($A279,'Hoja de Trabajo para listado'!$BC$155:$BC$1048576,0),MATCH((CUADRO!M$4&amp;$E279),'Hoja de Trabajo para listado'!$BC$151:$CB$151,0)),0)+IFERROR(INDEX('Hoja de Trabajo para listado'!$DE$153:$DG$274,MATCH($A279,'Hoja de Trabajo para listado'!$DE$153:$DE$1048576,0),MATCH((CUADRO!M$4&amp;$E279),'Hoja de Trabajo para listado'!$DE$151:$DG$151,0)),0)+IFERROR(INDEX('Hoja de Trabajo para listado'!$CD$155:$DC$1048576,MATCH($A279,'Hoja de Trabajo para listado'!$CD$155:$CD$1048576,0),MATCH((CUADRO!M$4&amp;$E279),'Hoja de Trabajo para listado'!$CD$151:$DC$151,0)),0)</f>
        <v>0</v>
      </c>
      <c r="N279" s="241">
        <f ca="1">+IFERROR(INDEX('Hoja de Trabajo para listado'!$A$155:$Z$1048576,MATCH($A279,'Hoja de Trabajo para listado'!$A$155:$A$1048576,0),MATCH((CUADRO!N$4&amp;$E279),'Hoja de Trabajo para listado'!$A$151:$Z$151,0)),0)+IFERROR(INDEX('Hoja de Trabajo para listado'!$AB$155:$BA$1048576,MATCH($A279,'Hoja de Trabajo para listado'!$AB$155:$AB$1048576,0),MATCH((CUADRO!N$4&amp;$E279),'Hoja de Trabajo para listado'!$AB$151:$BA$151,0)),0)+IFERROR(INDEX('Hoja de Trabajo para listado'!$BC$155:$CB$1048576,MATCH($A279,'Hoja de Trabajo para listado'!$BC$155:$BC$1048576,0),MATCH((CUADRO!N$4&amp;$E279),'Hoja de Trabajo para listado'!$BC$151:$CB$151,0)),0)+IFERROR(INDEX('Hoja de Trabajo para listado'!$DE$153:$DG$274,MATCH($A279,'Hoja de Trabajo para listado'!$DE$153:$DE$1048576,0),MATCH((CUADRO!N$4&amp;$E279),'Hoja de Trabajo para listado'!$DE$151:$DG$151,0)),0)+IFERROR(INDEX('Hoja de Trabajo para listado'!$CD$155:$DC$1048576,MATCH($A279,'Hoja de Trabajo para listado'!$CD$155:$CD$1048576,0),MATCH((CUADRO!N$4&amp;$E279),'Hoja de Trabajo para listado'!$CD$151:$DC$151,0)),0)</f>
        <v>0</v>
      </c>
      <c r="O279" s="241">
        <f ca="1">+IFERROR(INDEX('Hoja de Trabajo para listado'!$A$155:$Z$1048576,MATCH($A279,'Hoja de Trabajo para listado'!$A$155:$A$1048576,0),MATCH((CUADRO!O$4&amp;$E279),'Hoja de Trabajo para listado'!$A$151:$Z$151,0)),0)+IFERROR(INDEX('Hoja de Trabajo para listado'!$AB$155:$BA$1048576,MATCH($A279,'Hoja de Trabajo para listado'!$AB$155:$AB$1048576,0),MATCH((CUADRO!O$4&amp;$E279),'Hoja de Trabajo para listado'!$AB$151:$BA$151,0)),0)+IFERROR(INDEX('Hoja de Trabajo para listado'!$BC$155:$CB$1048576,MATCH($A279,'Hoja de Trabajo para listado'!$BC$155:$BC$1048576,0),MATCH((CUADRO!O$4&amp;$E279),'Hoja de Trabajo para listado'!$BC$151:$CB$151,0)),0)+IFERROR(INDEX('Hoja de Trabajo para listado'!$DE$153:$DG$274,MATCH($A279,'Hoja de Trabajo para listado'!$DE$153:$DE$1048576,0),MATCH((CUADRO!O$4&amp;$E279),'Hoja de Trabajo para listado'!$DE$151:$DG$151,0)),0)+IFERROR(INDEX('Hoja de Trabajo para listado'!$CD$155:$DC$1048576,MATCH($A279,'Hoja de Trabajo para listado'!$CD$155:$CD$1048576,0),MATCH((CUADRO!O$4&amp;$E279),'Hoja de Trabajo para listado'!$CD$151:$DC$151,0)),0)</f>
        <v>0</v>
      </c>
      <c r="P279" s="241">
        <f ca="1">+IFERROR(INDEX('Hoja de Trabajo para listado'!$A$155:$Z$1048576,MATCH($A279,'Hoja de Trabajo para listado'!$A$155:$A$1048576,0),MATCH((CUADRO!P$4&amp;$E279),'Hoja de Trabajo para listado'!$A$151:$Z$151,0)),0)+IFERROR(INDEX('Hoja de Trabajo para listado'!$AB$155:$BA$1048576,MATCH($A279,'Hoja de Trabajo para listado'!$AB$155:$AB$1048576,0),MATCH((CUADRO!P$4&amp;$E279),'Hoja de Trabajo para listado'!$AB$151:$BA$151,0)),0)+IFERROR(INDEX('Hoja de Trabajo para listado'!$BC$155:$CB$1048576,MATCH($A279,'Hoja de Trabajo para listado'!$BC$155:$BC$1048576,0),MATCH((CUADRO!P$4&amp;$E279),'Hoja de Trabajo para listado'!$BC$151:$CB$151,0)),0)+IFERROR(INDEX('Hoja de Trabajo para listado'!$DE$153:$DG$274,MATCH($A279,'Hoja de Trabajo para listado'!$DE$153:$DE$1048576,0),MATCH((CUADRO!P$4&amp;$E279),'Hoja de Trabajo para listado'!$DE$151:$DG$151,0)),0)+IFERROR(INDEX('Hoja de Trabajo para listado'!$CD$155:$DC$1048576,MATCH($A279,'Hoja de Trabajo para listado'!$CD$155:$CD$1048576,0),MATCH((CUADRO!P$4&amp;$E279),'Hoja de Trabajo para listado'!$CD$151:$DC$151,0)),0)</f>
        <v>0</v>
      </c>
      <c r="Q279" s="241">
        <f ca="1">+IFERROR(INDEX('Hoja de Trabajo para listado'!$A$155:$Z$1048576,MATCH($A279,'Hoja de Trabajo para listado'!$A$155:$A$1048576,0),MATCH((CUADRO!Q$4&amp;$E279),'Hoja de Trabajo para listado'!$A$151:$Z$151,0)),0)+IFERROR(INDEX('Hoja de Trabajo para listado'!$AB$155:$BA$1048576,MATCH($A279,'Hoja de Trabajo para listado'!$AB$155:$AB$1048576,0),MATCH((CUADRO!Q$4&amp;$E279),'Hoja de Trabajo para listado'!$AB$151:$BA$151,0)),0)+IFERROR(INDEX('Hoja de Trabajo para listado'!$BC$155:$CB$1048576,MATCH($A279,'Hoja de Trabajo para listado'!$BC$155:$BC$1048576,0),MATCH((CUADRO!Q$4&amp;$E279),'Hoja de Trabajo para listado'!$BC$151:$CB$151,0)),0)+IFERROR(INDEX('Hoja de Trabajo para listado'!$DE$153:$DG$274,MATCH($A279,'Hoja de Trabajo para listado'!$DE$153:$DE$1048576,0),MATCH((CUADRO!Q$4&amp;$E279),'Hoja de Trabajo para listado'!$DE$151:$DG$151,0)),0)+IFERROR(INDEX('Hoja de Trabajo para listado'!$CD$155:$DC$1048576,MATCH($A279,'Hoja de Trabajo para listado'!$CD$155:$CD$1048576,0),MATCH((CUADRO!Q$4&amp;$E279),'Hoja de Trabajo para listado'!$CD$151:$DC$151,0)),0)</f>
        <v>0</v>
      </c>
      <c r="R279" s="241">
        <f t="shared" ca="1" si="8"/>
        <v>0</v>
      </c>
      <c r="S279" s="257"/>
      <c r="T279" s="241">
        <f ca="1">+T280</f>
        <v>742</v>
      </c>
      <c r="U279" s="240">
        <f t="shared" si="9"/>
        <v>1</v>
      </c>
    </row>
    <row r="280" spans="1:21" s="352" customFormat="1" ht="15" customHeight="1">
      <c r="A280" s="353">
        <v>385</v>
      </c>
      <c r="B280" s="382"/>
      <c r="C280" s="305" t="str">
        <f>+VLOOKUP(A280,bd_lista!$A$3:$C$592,3,FALSE)</f>
        <v>Autoridad de Supervisión de la Seguridad Social de Corto Plazo</v>
      </c>
      <c r="D280" s="384"/>
      <c r="E280" s="305" t="s">
        <v>684</v>
      </c>
      <c r="F280" s="243">
        <f ca="1">+IFERROR(INDEX('Hoja de Trabajo para listado'!$A$155:$Z$1048576,MATCH($A280,'Hoja de Trabajo para listado'!$A$155:$A$1048576,0),MATCH((CUADRO!F$4&amp;$E280),'Hoja de Trabajo para listado'!$A$151:$Z$151,0)),0)+IFERROR(INDEX('Hoja de Trabajo para listado'!$AB$155:$BA$1048576,MATCH($A280,'Hoja de Trabajo para listado'!$AB$155:$AB$1048576,0),MATCH((CUADRO!F$4&amp;$E280),'Hoja de Trabajo para listado'!$AB$151:$BA$151,0)),0)+IFERROR(INDEX('Hoja de Trabajo para listado'!$BC$155:$CB$1048576,MATCH($A280,'Hoja de Trabajo para listado'!$BC$155:$BC$1048576,0),MATCH((CUADRO!F$4&amp;$E280),'Hoja de Trabajo para listado'!$BC$151:$CB$151,0)),0)+IFERROR(INDEX('Hoja de Trabajo para listado'!$DE$153:$DG$274,MATCH($A280,'Hoja de Trabajo para listado'!$DE$153:$DE$1048576,0),MATCH((CUADRO!F$4&amp;$E280),'Hoja de Trabajo para listado'!$DE$151:$DG$151,0)),0)+IFERROR(INDEX('Hoja de Trabajo para listado'!$CD$155:$DC$1048576,MATCH($A280,'Hoja de Trabajo para listado'!$CD$155:$CD$1048576,0),MATCH((CUADRO!F$4&amp;$E280),'Hoja de Trabajo para listado'!$CD$151:$DC$151,0)),0)</f>
        <v>0</v>
      </c>
      <c r="G280" s="243">
        <f ca="1">+IFERROR(INDEX('Hoja de Trabajo para listado'!$A$155:$Z$1048576,MATCH($A280,'Hoja de Trabajo para listado'!$A$155:$A$1048576,0),MATCH((CUADRO!G$4&amp;$E280),'Hoja de Trabajo para listado'!$A$151:$Z$151,0)),0)+IFERROR(INDEX('Hoja de Trabajo para listado'!$AB$155:$BA$1048576,MATCH($A280,'Hoja de Trabajo para listado'!$AB$155:$AB$1048576,0),MATCH((CUADRO!G$4&amp;$E280),'Hoja de Trabajo para listado'!$AB$151:$BA$151,0)),0)+IFERROR(INDEX('Hoja de Trabajo para listado'!$BC$155:$CB$1048576,MATCH($A280,'Hoja de Trabajo para listado'!$BC$155:$BC$1048576,0),MATCH((CUADRO!G$4&amp;$E280),'Hoja de Trabajo para listado'!$BC$151:$CB$151,0)),0)+IFERROR(INDEX('Hoja de Trabajo para listado'!$DE$153:$DG$274,MATCH($A280,'Hoja de Trabajo para listado'!$DE$153:$DE$1048576,0),MATCH((CUADRO!G$4&amp;$E280),'Hoja de Trabajo para listado'!$DE$151:$DG$151,0)),0)+IFERROR(INDEX('Hoja de Trabajo para listado'!$CD$155:$DC$1048576,MATCH($A280,'Hoja de Trabajo para listado'!$CD$155:$CD$1048576,0),MATCH((CUADRO!G$4&amp;$E280),'Hoja de Trabajo para listado'!$CD$151:$DC$151,0)),0)</f>
        <v>0</v>
      </c>
      <c r="H280" s="243">
        <f ca="1">+IFERROR(INDEX('Hoja de Trabajo para listado'!$A$155:$Z$1048576,MATCH($A280,'Hoja de Trabajo para listado'!$A$155:$A$1048576,0),MATCH((CUADRO!H$4&amp;$E280),'Hoja de Trabajo para listado'!$A$151:$Z$151,0)),0)+IFERROR(INDEX('Hoja de Trabajo para listado'!$AB$155:$BA$1048576,MATCH($A280,'Hoja de Trabajo para listado'!$AB$155:$AB$1048576,0),MATCH((CUADRO!H$4&amp;$E280),'Hoja de Trabajo para listado'!$AB$151:$BA$151,0)),0)+IFERROR(INDEX('Hoja de Trabajo para listado'!$BC$155:$CB$1048576,MATCH($A280,'Hoja de Trabajo para listado'!$BC$155:$BC$1048576,0),MATCH((CUADRO!H$4&amp;$E280),'Hoja de Trabajo para listado'!$BC$151:$CB$151,0)),0)+IFERROR(INDEX('Hoja de Trabajo para listado'!$DE$153:$DG$274,MATCH($A280,'Hoja de Trabajo para listado'!$DE$153:$DE$1048576,0),MATCH((CUADRO!H$4&amp;$E280),'Hoja de Trabajo para listado'!$DE$151:$DG$151,0)),0)+IFERROR(INDEX('Hoja de Trabajo para listado'!$CD$155:$DC$1048576,MATCH($A280,'Hoja de Trabajo para listado'!$CD$155:$CD$1048576,0),MATCH((CUADRO!H$4&amp;$E280),'Hoja de Trabajo para listado'!$CD$151:$DC$151,0)),0)</f>
        <v>0</v>
      </c>
      <c r="I280" s="243">
        <f ca="1">+IFERROR(INDEX('Hoja de Trabajo para listado'!$A$155:$Z$1048576,MATCH($A280,'Hoja de Trabajo para listado'!$A$155:$A$1048576,0),MATCH((CUADRO!I$4&amp;$E280),'Hoja de Trabajo para listado'!$A$151:$Z$151,0)),0)+IFERROR(INDEX('Hoja de Trabajo para listado'!$AB$155:$BA$1048576,MATCH($A280,'Hoja de Trabajo para listado'!$AB$155:$AB$1048576,0),MATCH((CUADRO!I$4&amp;$E280),'Hoja de Trabajo para listado'!$AB$151:$BA$151,0)),0)+IFERROR(INDEX('Hoja de Trabajo para listado'!$BC$155:$CB$1048576,MATCH($A280,'Hoja de Trabajo para listado'!$BC$155:$BC$1048576,0),MATCH((CUADRO!I$4&amp;$E280),'Hoja de Trabajo para listado'!$BC$151:$CB$151,0)),0)+IFERROR(INDEX('Hoja de Trabajo para listado'!$DE$153:$DG$274,MATCH($A280,'Hoja de Trabajo para listado'!$DE$153:$DE$1048576,0),MATCH((CUADRO!I$4&amp;$E280),'Hoja de Trabajo para listado'!$DE$151:$DG$151,0)),0)+IFERROR(INDEX('Hoja de Trabajo para listado'!$CD$155:$DC$1048576,MATCH($A280,'Hoja de Trabajo para listado'!$CD$155:$CD$1048576,0),MATCH((CUADRO!I$4&amp;$E280),'Hoja de Trabajo para listado'!$CD$151:$DC$151,0)),0)</f>
        <v>0</v>
      </c>
      <c r="J280" s="243">
        <f ca="1">+IFERROR(INDEX('Hoja de Trabajo para listado'!$A$155:$Z$1048576,MATCH($A280,'Hoja de Trabajo para listado'!$A$155:$A$1048576,0),MATCH((CUADRO!J$4&amp;$E280),'Hoja de Trabajo para listado'!$A$151:$Z$151,0)),0)+IFERROR(INDEX('Hoja de Trabajo para listado'!$AB$155:$BA$1048576,MATCH($A280,'Hoja de Trabajo para listado'!$AB$155:$AB$1048576,0),MATCH((CUADRO!J$4&amp;$E280),'Hoja de Trabajo para listado'!$AB$151:$BA$151,0)),0)+IFERROR(INDEX('Hoja de Trabajo para listado'!$BC$155:$CB$1048576,MATCH($A280,'Hoja de Trabajo para listado'!$BC$155:$BC$1048576,0),MATCH((CUADRO!J$4&amp;$E280),'Hoja de Trabajo para listado'!$BC$151:$CB$151,0)),0)+IFERROR(INDEX('Hoja de Trabajo para listado'!$DE$153:$DG$274,MATCH($A280,'Hoja de Trabajo para listado'!$DE$153:$DE$1048576,0),MATCH((CUADRO!J$4&amp;$E280),'Hoja de Trabajo para listado'!$DE$151:$DG$151,0)),0)+IFERROR(INDEX('Hoja de Trabajo para listado'!$CD$155:$DC$1048576,MATCH($A280,'Hoja de Trabajo para listado'!$CD$155:$CD$1048576,0),MATCH((CUADRO!J$4&amp;$E280),'Hoja de Trabajo para listado'!$CD$151:$DC$151,0)),0)</f>
        <v>742</v>
      </c>
      <c r="K280" s="243">
        <f ca="1">+IFERROR(INDEX('Hoja de Trabajo para listado'!$A$155:$Z$1048576,MATCH($A280,'Hoja de Trabajo para listado'!$A$155:$A$1048576,0),MATCH((CUADRO!K$4&amp;$E280),'Hoja de Trabajo para listado'!$A$151:$Z$151,0)),0)+IFERROR(INDEX('Hoja de Trabajo para listado'!$AB$155:$BA$1048576,MATCH($A280,'Hoja de Trabajo para listado'!$AB$155:$AB$1048576,0),MATCH((CUADRO!K$4&amp;$E280),'Hoja de Trabajo para listado'!$AB$151:$BA$151,0)),0)+IFERROR(INDEX('Hoja de Trabajo para listado'!$BC$155:$CB$1048576,MATCH($A280,'Hoja de Trabajo para listado'!$BC$155:$BC$1048576,0),MATCH((CUADRO!K$4&amp;$E280),'Hoja de Trabajo para listado'!$BC$151:$CB$151,0)),0)+IFERROR(INDEX('Hoja de Trabajo para listado'!$DE$153:$DG$274,MATCH($A280,'Hoja de Trabajo para listado'!$DE$153:$DE$1048576,0),MATCH((CUADRO!K$4&amp;$E280),'Hoja de Trabajo para listado'!$DE$151:$DG$151,0)),0)+IFERROR(INDEX('Hoja de Trabajo para listado'!$CD$155:$DC$1048576,MATCH($A280,'Hoja de Trabajo para listado'!$CD$155:$CD$1048576,0),MATCH((CUADRO!K$4&amp;$E280),'Hoja de Trabajo para listado'!$CD$151:$DC$151,0)),0)</f>
        <v>0</v>
      </c>
      <c r="L280" s="243">
        <f ca="1">+IFERROR(INDEX('Hoja de Trabajo para listado'!$A$155:$Z$1048576,MATCH($A280,'Hoja de Trabajo para listado'!$A$155:$A$1048576,0),MATCH((CUADRO!L$4&amp;$E280),'Hoja de Trabajo para listado'!$A$151:$Z$151,0)),0)+IFERROR(INDEX('Hoja de Trabajo para listado'!$AB$155:$BA$1048576,MATCH($A280,'Hoja de Trabajo para listado'!$AB$155:$AB$1048576,0),MATCH((CUADRO!L$4&amp;$E280),'Hoja de Trabajo para listado'!$AB$151:$BA$151,0)),0)+IFERROR(INDEX('Hoja de Trabajo para listado'!$BC$155:$CB$1048576,MATCH($A280,'Hoja de Trabajo para listado'!$BC$155:$BC$1048576,0),MATCH((CUADRO!L$4&amp;$E280),'Hoja de Trabajo para listado'!$BC$151:$CB$151,0)),0)+IFERROR(INDEX('Hoja de Trabajo para listado'!$DE$153:$DG$274,MATCH($A280,'Hoja de Trabajo para listado'!$DE$153:$DE$1048576,0),MATCH((CUADRO!L$4&amp;$E280),'Hoja de Trabajo para listado'!$DE$151:$DG$151,0)),0)+IFERROR(INDEX('Hoja de Trabajo para listado'!$CD$155:$DC$1048576,MATCH($A280,'Hoja de Trabajo para listado'!$CD$155:$CD$1048576,0),MATCH((CUADRO!L$4&amp;$E280),'Hoja de Trabajo para listado'!$CD$151:$DC$151,0)),0)</f>
        <v>0</v>
      </c>
      <c r="M280" s="243">
        <f ca="1">+IFERROR(INDEX('Hoja de Trabajo para listado'!$A$155:$Z$1048576,MATCH($A280,'Hoja de Trabajo para listado'!$A$155:$A$1048576,0),MATCH((CUADRO!M$4&amp;$E280),'Hoja de Trabajo para listado'!$A$151:$Z$151,0)),0)+IFERROR(INDEX('Hoja de Trabajo para listado'!$AB$155:$BA$1048576,MATCH($A280,'Hoja de Trabajo para listado'!$AB$155:$AB$1048576,0),MATCH((CUADRO!M$4&amp;$E280),'Hoja de Trabajo para listado'!$AB$151:$BA$151,0)),0)+IFERROR(INDEX('Hoja de Trabajo para listado'!$BC$155:$CB$1048576,MATCH($A280,'Hoja de Trabajo para listado'!$BC$155:$BC$1048576,0),MATCH((CUADRO!M$4&amp;$E280),'Hoja de Trabajo para listado'!$BC$151:$CB$151,0)),0)+IFERROR(INDEX('Hoja de Trabajo para listado'!$DE$153:$DG$274,MATCH($A280,'Hoja de Trabajo para listado'!$DE$153:$DE$1048576,0),MATCH((CUADRO!M$4&amp;$E280),'Hoja de Trabajo para listado'!$DE$151:$DG$151,0)),0)+IFERROR(INDEX('Hoja de Trabajo para listado'!$CD$155:$DC$1048576,MATCH($A280,'Hoja de Trabajo para listado'!$CD$155:$CD$1048576,0),MATCH((CUADRO!M$4&amp;$E280),'Hoja de Trabajo para listado'!$CD$151:$DC$151,0)),0)</f>
        <v>0</v>
      </c>
      <c r="N280" s="243">
        <f ca="1">+IFERROR(INDEX('Hoja de Trabajo para listado'!$A$155:$Z$1048576,MATCH($A280,'Hoja de Trabajo para listado'!$A$155:$A$1048576,0),MATCH((CUADRO!N$4&amp;$E280),'Hoja de Trabajo para listado'!$A$151:$Z$151,0)),0)+IFERROR(INDEX('Hoja de Trabajo para listado'!$AB$155:$BA$1048576,MATCH($A280,'Hoja de Trabajo para listado'!$AB$155:$AB$1048576,0),MATCH((CUADRO!N$4&amp;$E280),'Hoja de Trabajo para listado'!$AB$151:$BA$151,0)),0)+IFERROR(INDEX('Hoja de Trabajo para listado'!$BC$155:$CB$1048576,MATCH($A280,'Hoja de Trabajo para listado'!$BC$155:$BC$1048576,0),MATCH((CUADRO!N$4&amp;$E280),'Hoja de Trabajo para listado'!$BC$151:$CB$151,0)),0)+IFERROR(INDEX('Hoja de Trabajo para listado'!$DE$153:$DG$274,MATCH($A280,'Hoja de Trabajo para listado'!$DE$153:$DE$1048576,0),MATCH((CUADRO!N$4&amp;$E280),'Hoja de Trabajo para listado'!$DE$151:$DG$151,0)),0)+IFERROR(INDEX('Hoja de Trabajo para listado'!$CD$155:$DC$1048576,MATCH($A280,'Hoja de Trabajo para listado'!$CD$155:$CD$1048576,0),MATCH((CUADRO!N$4&amp;$E280),'Hoja de Trabajo para listado'!$CD$151:$DC$151,0)),0)</f>
        <v>0</v>
      </c>
      <c r="O280" s="243">
        <f ca="1">+IFERROR(INDEX('Hoja de Trabajo para listado'!$A$155:$Z$1048576,MATCH($A280,'Hoja de Trabajo para listado'!$A$155:$A$1048576,0),MATCH((CUADRO!O$4&amp;$E280),'Hoja de Trabajo para listado'!$A$151:$Z$151,0)),0)+IFERROR(INDEX('Hoja de Trabajo para listado'!$AB$155:$BA$1048576,MATCH($A280,'Hoja de Trabajo para listado'!$AB$155:$AB$1048576,0),MATCH((CUADRO!O$4&amp;$E280),'Hoja de Trabajo para listado'!$AB$151:$BA$151,0)),0)+IFERROR(INDEX('Hoja de Trabajo para listado'!$BC$155:$CB$1048576,MATCH($A280,'Hoja de Trabajo para listado'!$BC$155:$BC$1048576,0),MATCH((CUADRO!O$4&amp;$E280),'Hoja de Trabajo para listado'!$BC$151:$CB$151,0)),0)+IFERROR(INDEX('Hoja de Trabajo para listado'!$DE$153:$DG$274,MATCH($A280,'Hoja de Trabajo para listado'!$DE$153:$DE$1048576,0),MATCH((CUADRO!O$4&amp;$E280),'Hoja de Trabajo para listado'!$DE$151:$DG$151,0)),0)+IFERROR(INDEX('Hoja de Trabajo para listado'!$CD$155:$DC$1048576,MATCH($A280,'Hoja de Trabajo para listado'!$CD$155:$CD$1048576,0),MATCH((CUADRO!O$4&amp;$E280),'Hoja de Trabajo para listado'!$CD$151:$DC$151,0)),0)</f>
        <v>0</v>
      </c>
      <c r="P280" s="243">
        <f ca="1">+IFERROR(INDEX('Hoja de Trabajo para listado'!$A$155:$Z$1048576,MATCH($A280,'Hoja de Trabajo para listado'!$A$155:$A$1048576,0),MATCH((CUADRO!P$4&amp;$E280),'Hoja de Trabajo para listado'!$A$151:$Z$151,0)),0)+IFERROR(INDEX('Hoja de Trabajo para listado'!$AB$155:$BA$1048576,MATCH($A280,'Hoja de Trabajo para listado'!$AB$155:$AB$1048576,0),MATCH((CUADRO!P$4&amp;$E280),'Hoja de Trabajo para listado'!$AB$151:$BA$151,0)),0)+IFERROR(INDEX('Hoja de Trabajo para listado'!$BC$155:$CB$1048576,MATCH($A280,'Hoja de Trabajo para listado'!$BC$155:$BC$1048576,0),MATCH((CUADRO!P$4&amp;$E280),'Hoja de Trabajo para listado'!$BC$151:$CB$151,0)),0)+IFERROR(INDEX('Hoja de Trabajo para listado'!$DE$153:$DG$274,MATCH($A280,'Hoja de Trabajo para listado'!$DE$153:$DE$1048576,0),MATCH((CUADRO!P$4&amp;$E280),'Hoja de Trabajo para listado'!$DE$151:$DG$151,0)),0)+IFERROR(INDEX('Hoja de Trabajo para listado'!$CD$155:$DC$1048576,MATCH($A280,'Hoja de Trabajo para listado'!$CD$155:$CD$1048576,0),MATCH((CUADRO!P$4&amp;$E280),'Hoja de Trabajo para listado'!$CD$151:$DC$151,0)),0)</f>
        <v>0</v>
      </c>
      <c r="Q280" s="243">
        <f ca="1">+IFERROR(INDEX('Hoja de Trabajo para listado'!$A$155:$Z$1048576,MATCH($A280,'Hoja de Trabajo para listado'!$A$155:$A$1048576,0),MATCH((CUADRO!Q$4&amp;$E280),'Hoja de Trabajo para listado'!$A$151:$Z$151,0)),0)+IFERROR(INDEX('Hoja de Trabajo para listado'!$AB$155:$BA$1048576,MATCH($A280,'Hoja de Trabajo para listado'!$AB$155:$AB$1048576,0),MATCH((CUADRO!Q$4&amp;$E280),'Hoja de Trabajo para listado'!$AB$151:$BA$151,0)),0)+IFERROR(INDEX('Hoja de Trabajo para listado'!$BC$155:$CB$1048576,MATCH($A280,'Hoja de Trabajo para listado'!$BC$155:$BC$1048576,0),MATCH((CUADRO!Q$4&amp;$E280),'Hoja de Trabajo para listado'!$BC$151:$CB$151,0)),0)+IFERROR(INDEX('Hoja de Trabajo para listado'!$DE$153:$DG$274,MATCH($A280,'Hoja de Trabajo para listado'!$DE$153:$DE$1048576,0),MATCH((CUADRO!Q$4&amp;$E280),'Hoja de Trabajo para listado'!$DE$151:$DG$151,0)),0)+IFERROR(INDEX('Hoja de Trabajo para listado'!$CD$155:$DC$1048576,MATCH($A280,'Hoja de Trabajo para listado'!$CD$155:$CD$1048576,0),MATCH((CUADRO!Q$4&amp;$E280),'Hoja de Trabajo para listado'!$CD$151:$DC$151,0)),0)</f>
        <v>0</v>
      </c>
      <c r="R280" s="243">
        <f t="shared" ca="1" si="8"/>
        <v>742</v>
      </c>
      <c r="S280" s="256">
        <f ca="1">+R279+R280</f>
        <v>742</v>
      </c>
      <c r="T280" s="241">
        <f ca="1">+S280</f>
        <v>742</v>
      </c>
      <c r="U280" s="240">
        <f t="shared" si="9"/>
        <v>2</v>
      </c>
    </row>
    <row r="281" spans="1:21" customFormat="1" ht="15" hidden="1" customHeight="1">
      <c r="A281" s="32">
        <v>386</v>
      </c>
      <c r="B281" s="381">
        <f>+A281</f>
        <v>386</v>
      </c>
      <c r="C281" s="245" t="str">
        <f>+VLOOKUP(A281,bd_lista!$A$3:$C$592,3,FALSE)</f>
        <v>Servicio Plurinacional de la Mujer y de la Despatriarcalización Ana María Romero</v>
      </c>
      <c r="D281" s="383" t="str">
        <f>+C281</f>
        <v>Servicio Plurinacional de la Mujer y de la Despatriarcalización Ana María Romero</v>
      </c>
      <c r="E281" s="245" t="s">
        <v>683</v>
      </c>
      <c r="F281" s="241">
        <f ca="1">+IFERROR(INDEX('Hoja de Trabajo para listado'!$A$155:$Z$1048576,MATCH($A281,'Hoja de Trabajo para listado'!$A$155:$A$1048576,0),MATCH((CUADRO!F$4&amp;$E281),'Hoja de Trabajo para listado'!$A$151:$Z$151,0)),0)+IFERROR(INDEX('Hoja de Trabajo para listado'!$AB$155:$BA$1048576,MATCH($A281,'Hoja de Trabajo para listado'!$AB$155:$AB$1048576,0),MATCH((CUADRO!F$4&amp;$E281),'Hoja de Trabajo para listado'!$AB$151:$BA$151,0)),0)+IFERROR(INDEX('Hoja de Trabajo para listado'!$BC$155:$CB$1048576,MATCH($A281,'Hoja de Trabajo para listado'!$BC$155:$BC$1048576,0),MATCH((CUADRO!F$4&amp;$E281),'Hoja de Trabajo para listado'!$BC$151:$CB$151,0)),0)+IFERROR(INDEX('Hoja de Trabajo para listado'!$DE$153:$DG$274,MATCH($A281,'Hoja de Trabajo para listado'!$DE$153:$DE$1048576,0),MATCH((CUADRO!F$4&amp;$E281),'Hoja de Trabajo para listado'!$DE$151:$DG$151,0)),0)+IFERROR(INDEX('Hoja de Trabajo para listado'!$CD$155:$DC$1048576,MATCH($A281,'Hoja de Trabajo para listado'!$CD$155:$CD$1048576,0),MATCH((CUADRO!F$4&amp;$E281),'Hoja de Trabajo para listado'!$CD$151:$DC$151,0)),0)</f>
        <v>0</v>
      </c>
      <c r="G281" s="241">
        <f ca="1">+IFERROR(INDEX('Hoja de Trabajo para listado'!$A$155:$Z$1048576,MATCH($A281,'Hoja de Trabajo para listado'!$A$155:$A$1048576,0),MATCH((CUADRO!G$4&amp;$E281),'Hoja de Trabajo para listado'!$A$151:$Z$151,0)),0)+IFERROR(INDEX('Hoja de Trabajo para listado'!$AB$155:$BA$1048576,MATCH($A281,'Hoja de Trabajo para listado'!$AB$155:$AB$1048576,0),MATCH((CUADRO!G$4&amp;$E281),'Hoja de Trabajo para listado'!$AB$151:$BA$151,0)),0)+IFERROR(INDEX('Hoja de Trabajo para listado'!$BC$155:$CB$1048576,MATCH($A281,'Hoja de Trabajo para listado'!$BC$155:$BC$1048576,0),MATCH((CUADRO!G$4&amp;$E281),'Hoja de Trabajo para listado'!$BC$151:$CB$151,0)),0)+IFERROR(INDEX('Hoja de Trabajo para listado'!$DE$153:$DG$274,MATCH($A281,'Hoja de Trabajo para listado'!$DE$153:$DE$1048576,0),MATCH((CUADRO!G$4&amp;$E281),'Hoja de Trabajo para listado'!$DE$151:$DG$151,0)),0)+IFERROR(INDEX('Hoja de Trabajo para listado'!$CD$155:$DC$1048576,MATCH($A281,'Hoja de Trabajo para listado'!$CD$155:$CD$1048576,0),MATCH((CUADRO!G$4&amp;$E281),'Hoja de Trabajo para listado'!$CD$151:$DC$151,0)),0)</f>
        <v>0</v>
      </c>
      <c r="H281" s="241">
        <f ca="1">+IFERROR(INDEX('Hoja de Trabajo para listado'!$A$155:$Z$1048576,MATCH($A281,'Hoja de Trabajo para listado'!$A$155:$A$1048576,0),MATCH((CUADRO!H$4&amp;$E281),'Hoja de Trabajo para listado'!$A$151:$Z$151,0)),0)+IFERROR(INDEX('Hoja de Trabajo para listado'!$AB$155:$BA$1048576,MATCH($A281,'Hoja de Trabajo para listado'!$AB$155:$AB$1048576,0),MATCH((CUADRO!H$4&amp;$E281),'Hoja de Trabajo para listado'!$AB$151:$BA$151,0)),0)+IFERROR(INDEX('Hoja de Trabajo para listado'!$BC$155:$CB$1048576,MATCH($A281,'Hoja de Trabajo para listado'!$BC$155:$BC$1048576,0),MATCH((CUADRO!H$4&amp;$E281),'Hoja de Trabajo para listado'!$BC$151:$CB$151,0)),0)+IFERROR(INDEX('Hoja de Trabajo para listado'!$DE$153:$DG$274,MATCH($A281,'Hoja de Trabajo para listado'!$DE$153:$DE$1048576,0),MATCH((CUADRO!H$4&amp;$E281),'Hoja de Trabajo para listado'!$DE$151:$DG$151,0)),0)+IFERROR(INDEX('Hoja de Trabajo para listado'!$CD$155:$DC$1048576,MATCH($A281,'Hoja de Trabajo para listado'!$CD$155:$CD$1048576,0),MATCH((CUADRO!H$4&amp;$E281),'Hoja de Trabajo para listado'!$CD$151:$DC$151,0)),0)</f>
        <v>0</v>
      </c>
      <c r="I281" s="241">
        <f ca="1">+IFERROR(INDEX('Hoja de Trabajo para listado'!$A$155:$Z$1048576,MATCH($A281,'Hoja de Trabajo para listado'!$A$155:$A$1048576,0),MATCH((CUADRO!I$4&amp;$E281),'Hoja de Trabajo para listado'!$A$151:$Z$151,0)),0)+IFERROR(INDEX('Hoja de Trabajo para listado'!$AB$155:$BA$1048576,MATCH($A281,'Hoja de Trabajo para listado'!$AB$155:$AB$1048576,0),MATCH((CUADRO!I$4&amp;$E281),'Hoja de Trabajo para listado'!$AB$151:$BA$151,0)),0)+IFERROR(INDEX('Hoja de Trabajo para listado'!$BC$155:$CB$1048576,MATCH($A281,'Hoja de Trabajo para listado'!$BC$155:$BC$1048576,0),MATCH((CUADRO!I$4&amp;$E281),'Hoja de Trabajo para listado'!$BC$151:$CB$151,0)),0)+IFERROR(INDEX('Hoja de Trabajo para listado'!$DE$153:$DG$274,MATCH($A281,'Hoja de Trabajo para listado'!$DE$153:$DE$1048576,0),MATCH((CUADRO!I$4&amp;$E281),'Hoja de Trabajo para listado'!$DE$151:$DG$151,0)),0)+IFERROR(INDEX('Hoja de Trabajo para listado'!$CD$155:$DC$1048576,MATCH($A281,'Hoja de Trabajo para listado'!$CD$155:$CD$1048576,0),MATCH((CUADRO!I$4&amp;$E281),'Hoja de Trabajo para listado'!$CD$151:$DC$151,0)),0)</f>
        <v>0</v>
      </c>
      <c r="J281" s="241">
        <f ca="1">+IFERROR(INDEX('Hoja de Trabajo para listado'!$A$155:$Z$1048576,MATCH($A281,'Hoja de Trabajo para listado'!$A$155:$A$1048576,0),MATCH((CUADRO!J$4&amp;$E281),'Hoja de Trabajo para listado'!$A$151:$Z$151,0)),0)+IFERROR(INDEX('Hoja de Trabajo para listado'!$AB$155:$BA$1048576,MATCH($A281,'Hoja de Trabajo para listado'!$AB$155:$AB$1048576,0),MATCH((CUADRO!J$4&amp;$E281),'Hoja de Trabajo para listado'!$AB$151:$BA$151,0)),0)+IFERROR(INDEX('Hoja de Trabajo para listado'!$BC$155:$CB$1048576,MATCH($A281,'Hoja de Trabajo para listado'!$BC$155:$BC$1048576,0),MATCH((CUADRO!J$4&amp;$E281),'Hoja de Trabajo para listado'!$BC$151:$CB$151,0)),0)+IFERROR(INDEX('Hoja de Trabajo para listado'!$DE$153:$DG$274,MATCH($A281,'Hoja de Trabajo para listado'!$DE$153:$DE$1048576,0),MATCH((CUADRO!J$4&amp;$E281),'Hoja de Trabajo para listado'!$DE$151:$DG$151,0)),0)+IFERROR(INDEX('Hoja de Trabajo para listado'!$CD$155:$DC$1048576,MATCH($A281,'Hoja de Trabajo para listado'!$CD$155:$CD$1048576,0),MATCH((CUADRO!J$4&amp;$E281),'Hoja de Trabajo para listado'!$CD$151:$DC$151,0)),0)</f>
        <v>0</v>
      </c>
      <c r="K281" s="241">
        <f ca="1">+IFERROR(INDEX('Hoja de Trabajo para listado'!$A$155:$Z$1048576,MATCH($A281,'Hoja de Trabajo para listado'!$A$155:$A$1048576,0),MATCH((CUADRO!K$4&amp;$E281),'Hoja de Trabajo para listado'!$A$151:$Z$151,0)),0)+IFERROR(INDEX('Hoja de Trabajo para listado'!$AB$155:$BA$1048576,MATCH($A281,'Hoja de Trabajo para listado'!$AB$155:$AB$1048576,0),MATCH((CUADRO!K$4&amp;$E281),'Hoja de Trabajo para listado'!$AB$151:$BA$151,0)),0)+IFERROR(INDEX('Hoja de Trabajo para listado'!$BC$155:$CB$1048576,MATCH($A281,'Hoja de Trabajo para listado'!$BC$155:$BC$1048576,0),MATCH((CUADRO!K$4&amp;$E281),'Hoja de Trabajo para listado'!$BC$151:$CB$151,0)),0)+IFERROR(INDEX('Hoja de Trabajo para listado'!$DE$153:$DG$274,MATCH($A281,'Hoja de Trabajo para listado'!$DE$153:$DE$1048576,0),MATCH((CUADRO!K$4&amp;$E281),'Hoja de Trabajo para listado'!$DE$151:$DG$151,0)),0)+IFERROR(INDEX('Hoja de Trabajo para listado'!$CD$155:$DC$1048576,MATCH($A281,'Hoja de Trabajo para listado'!$CD$155:$CD$1048576,0),MATCH((CUADRO!K$4&amp;$E281),'Hoja de Trabajo para listado'!$CD$151:$DC$151,0)),0)</f>
        <v>0</v>
      </c>
      <c r="L281" s="241">
        <f ca="1">+IFERROR(INDEX('Hoja de Trabajo para listado'!$A$155:$Z$1048576,MATCH($A281,'Hoja de Trabajo para listado'!$A$155:$A$1048576,0),MATCH((CUADRO!L$4&amp;$E281),'Hoja de Trabajo para listado'!$A$151:$Z$151,0)),0)+IFERROR(INDEX('Hoja de Trabajo para listado'!$AB$155:$BA$1048576,MATCH($A281,'Hoja de Trabajo para listado'!$AB$155:$AB$1048576,0),MATCH((CUADRO!L$4&amp;$E281),'Hoja de Trabajo para listado'!$AB$151:$BA$151,0)),0)+IFERROR(INDEX('Hoja de Trabajo para listado'!$BC$155:$CB$1048576,MATCH($A281,'Hoja de Trabajo para listado'!$BC$155:$BC$1048576,0),MATCH((CUADRO!L$4&amp;$E281),'Hoja de Trabajo para listado'!$BC$151:$CB$151,0)),0)+IFERROR(INDEX('Hoja de Trabajo para listado'!$DE$153:$DG$274,MATCH($A281,'Hoja de Trabajo para listado'!$DE$153:$DE$1048576,0),MATCH((CUADRO!L$4&amp;$E281),'Hoja de Trabajo para listado'!$DE$151:$DG$151,0)),0)+IFERROR(INDEX('Hoja de Trabajo para listado'!$CD$155:$DC$1048576,MATCH($A281,'Hoja de Trabajo para listado'!$CD$155:$CD$1048576,0),MATCH((CUADRO!L$4&amp;$E281),'Hoja de Trabajo para listado'!$CD$151:$DC$151,0)),0)</f>
        <v>0</v>
      </c>
      <c r="M281" s="241">
        <f ca="1">+IFERROR(INDEX('Hoja de Trabajo para listado'!$A$155:$Z$1048576,MATCH($A281,'Hoja de Trabajo para listado'!$A$155:$A$1048576,0),MATCH((CUADRO!M$4&amp;$E281),'Hoja de Trabajo para listado'!$A$151:$Z$151,0)),0)+IFERROR(INDEX('Hoja de Trabajo para listado'!$AB$155:$BA$1048576,MATCH($A281,'Hoja de Trabajo para listado'!$AB$155:$AB$1048576,0),MATCH((CUADRO!M$4&amp;$E281),'Hoja de Trabajo para listado'!$AB$151:$BA$151,0)),0)+IFERROR(INDEX('Hoja de Trabajo para listado'!$BC$155:$CB$1048576,MATCH($A281,'Hoja de Trabajo para listado'!$BC$155:$BC$1048576,0),MATCH((CUADRO!M$4&amp;$E281),'Hoja de Trabajo para listado'!$BC$151:$CB$151,0)),0)+IFERROR(INDEX('Hoja de Trabajo para listado'!$DE$153:$DG$274,MATCH($A281,'Hoja de Trabajo para listado'!$DE$153:$DE$1048576,0),MATCH((CUADRO!M$4&amp;$E281),'Hoja de Trabajo para listado'!$DE$151:$DG$151,0)),0)+IFERROR(INDEX('Hoja de Trabajo para listado'!$CD$155:$DC$1048576,MATCH($A281,'Hoja de Trabajo para listado'!$CD$155:$CD$1048576,0),MATCH((CUADRO!M$4&amp;$E281),'Hoja de Trabajo para listado'!$CD$151:$DC$151,0)),0)</f>
        <v>0</v>
      </c>
      <c r="N281" s="241">
        <f ca="1">+IFERROR(INDEX('Hoja de Trabajo para listado'!$A$155:$Z$1048576,MATCH($A281,'Hoja de Trabajo para listado'!$A$155:$A$1048576,0),MATCH((CUADRO!N$4&amp;$E281),'Hoja de Trabajo para listado'!$A$151:$Z$151,0)),0)+IFERROR(INDEX('Hoja de Trabajo para listado'!$AB$155:$BA$1048576,MATCH($A281,'Hoja de Trabajo para listado'!$AB$155:$AB$1048576,0),MATCH((CUADRO!N$4&amp;$E281),'Hoja de Trabajo para listado'!$AB$151:$BA$151,0)),0)+IFERROR(INDEX('Hoja de Trabajo para listado'!$BC$155:$CB$1048576,MATCH($A281,'Hoja de Trabajo para listado'!$BC$155:$BC$1048576,0),MATCH((CUADRO!N$4&amp;$E281),'Hoja de Trabajo para listado'!$BC$151:$CB$151,0)),0)+IFERROR(INDEX('Hoja de Trabajo para listado'!$DE$153:$DG$274,MATCH($A281,'Hoja de Trabajo para listado'!$DE$153:$DE$1048576,0),MATCH((CUADRO!N$4&amp;$E281),'Hoja de Trabajo para listado'!$DE$151:$DG$151,0)),0)+IFERROR(INDEX('Hoja de Trabajo para listado'!$CD$155:$DC$1048576,MATCH($A281,'Hoja de Trabajo para listado'!$CD$155:$CD$1048576,0),MATCH((CUADRO!N$4&amp;$E281),'Hoja de Trabajo para listado'!$CD$151:$DC$151,0)),0)</f>
        <v>0</v>
      </c>
      <c r="O281" s="241">
        <f ca="1">+IFERROR(INDEX('Hoja de Trabajo para listado'!$A$155:$Z$1048576,MATCH($A281,'Hoja de Trabajo para listado'!$A$155:$A$1048576,0),MATCH((CUADRO!O$4&amp;$E281),'Hoja de Trabajo para listado'!$A$151:$Z$151,0)),0)+IFERROR(INDEX('Hoja de Trabajo para listado'!$AB$155:$BA$1048576,MATCH($A281,'Hoja de Trabajo para listado'!$AB$155:$AB$1048576,0),MATCH((CUADRO!O$4&amp;$E281),'Hoja de Trabajo para listado'!$AB$151:$BA$151,0)),0)+IFERROR(INDEX('Hoja de Trabajo para listado'!$BC$155:$CB$1048576,MATCH($A281,'Hoja de Trabajo para listado'!$BC$155:$BC$1048576,0),MATCH((CUADRO!O$4&amp;$E281),'Hoja de Trabajo para listado'!$BC$151:$CB$151,0)),0)+IFERROR(INDEX('Hoja de Trabajo para listado'!$DE$153:$DG$274,MATCH($A281,'Hoja de Trabajo para listado'!$DE$153:$DE$1048576,0),MATCH((CUADRO!O$4&amp;$E281),'Hoja de Trabajo para listado'!$DE$151:$DG$151,0)),0)+IFERROR(INDEX('Hoja de Trabajo para listado'!$CD$155:$DC$1048576,MATCH($A281,'Hoja de Trabajo para listado'!$CD$155:$CD$1048576,0),MATCH((CUADRO!O$4&amp;$E281),'Hoja de Trabajo para listado'!$CD$151:$DC$151,0)),0)</f>
        <v>0</v>
      </c>
      <c r="P281" s="241">
        <f ca="1">+IFERROR(INDEX('Hoja de Trabajo para listado'!$A$155:$Z$1048576,MATCH($A281,'Hoja de Trabajo para listado'!$A$155:$A$1048576,0),MATCH((CUADRO!P$4&amp;$E281),'Hoja de Trabajo para listado'!$A$151:$Z$151,0)),0)+IFERROR(INDEX('Hoja de Trabajo para listado'!$AB$155:$BA$1048576,MATCH($A281,'Hoja de Trabajo para listado'!$AB$155:$AB$1048576,0),MATCH((CUADRO!P$4&amp;$E281),'Hoja de Trabajo para listado'!$AB$151:$BA$151,0)),0)+IFERROR(INDEX('Hoja de Trabajo para listado'!$BC$155:$CB$1048576,MATCH($A281,'Hoja de Trabajo para listado'!$BC$155:$BC$1048576,0),MATCH((CUADRO!P$4&amp;$E281),'Hoja de Trabajo para listado'!$BC$151:$CB$151,0)),0)+IFERROR(INDEX('Hoja de Trabajo para listado'!$DE$153:$DG$274,MATCH($A281,'Hoja de Trabajo para listado'!$DE$153:$DE$1048576,0),MATCH((CUADRO!P$4&amp;$E281),'Hoja de Trabajo para listado'!$DE$151:$DG$151,0)),0)+IFERROR(INDEX('Hoja de Trabajo para listado'!$CD$155:$DC$1048576,MATCH($A281,'Hoja de Trabajo para listado'!$CD$155:$CD$1048576,0),MATCH((CUADRO!P$4&amp;$E281),'Hoja de Trabajo para listado'!$CD$151:$DC$151,0)),0)</f>
        <v>0</v>
      </c>
      <c r="Q281" s="241">
        <f ca="1">+IFERROR(INDEX('Hoja de Trabajo para listado'!$A$155:$Z$1048576,MATCH($A281,'Hoja de Trabajo para listado'!$A$155:$A$1048576,0),MATCH((CUADRO!Q$4&amp;$E281),'Hoja de Trabajo para listado'!$A$151:$Z$151,0)),0)+IFERROR(INDEX('Hoja de Trabajo para listado'!$AB$155:$BA$1048576,MATCH($A281,'Hoja de Trabajo para listado'!$AB$155:$AB$1048576,0),MATCH((CUADRO!Q$4&amp;$E281),'Hoja de Trabajo para listado'!$AB$151:$BA$151,0)),0)+IFERROR(INDEX('Hoja de Trabajo para listado'!$BC$155:$CB$1048576,MATCH($A281,'Hoja de Trabajo para listado'!$BC$155:$BC$1048576,0),MATCH((CUADRO!Q$4&amp;$E281),'Hoja de Trabajo para listado'!$BC$151:$CB$151,0)),0)+IFERROR(INDEX('Hoja de Trabajo para listado'!$DE$153:$DG$274,MATCH($A281,'Hoja de Trabajo para listado'!$DE$153:$DE$1048576,0),MATCH((CUADRO!Q$4&amp;$E281),'Hoja de Trabajo para listado'!$DE$151:$DG$151,0)),0)+IFERROR(INDEX('Hoja de Trabajo para listado'!$CD$155:$DC$1048576,MATCH($A281,'Hoja de Trabajo para listado'!$CD$155:$CD$1048576,0),MATCH((CUADRO!Q$4&amp;$E281),'Hoja de Trabajo para listado'!$CD$151:$DC$151,0)),0)</f>
        <v>0</v>
      </c>
      <c r="R281" s="241">
        <f t="shared" ca="1" si="8"/>
        <v>0</v>
      </c>
      <c r="S281" s="257"/>
      <c r="T281" s="241">
        <f ca="1">+T282</f>
        <v>0</v>
      </c>
      <c r="U281" s="240">
        <f t="shared" si="9"/>
        <v>1</v>
      </c>
    </row>
    <row r="282" spans="1:21" customFormat="1" ht="15" hidden="1" customHeight="1">
      <c r="A282" s="32">
        <v>386</v>
      </c>
      <c r="B282" s="382"/>
      <c r="C282" s="305" t="str">
        <f>+VLOOKUP(A282,bd_lista!$A$3:$C$592,3,FALSE)</f>
        <v>Servicio Plurinacional de la Mujer y de la Despatriarcalización Ana María Romero</v>
      </c>
      <c r="D282" s="384"/>
      <c r="E282" s="305" t="s">
        <v>684</v>
      </c>
      <c r="F282" s="243">
        <f ca="1">+IFERROR(INDEX('Hoja de Trabajo para listado'!$A$155:$Z$1048576,MATCH($A282,'Hoja de Trabajo para listado'!$A$155:$A$1048576,0),MATCH((CUADRO!F$4&amp;$E282),'Hoja de Trabajo para listado'!$A$151:$Z$151,0)),0)+IFERROR(INDEX('Hoja de Trabajo para listado'!$AB$155:$BA$1048576,MATCH($A282,'Hoja de Trabajo para listado'!$AB$155:$AB$1048576,0),MATCH((CUADRO!F$4&amp;$E282),'Hoja de Trabajo para listado'!$AB$151:$BA$151,0)),0)+IFERROR(INDEX('Hoja de Trabajo para listado'!$BC$155:$CB$1048576,MATCH($A282,'Hoja de Trabajo para listado'!$BC$155:$BC$1048576,0),MATCH((CUADRO!F$4&amp;$E282),'Hoja de Trabajo para listado'!$BC$151:$CB$151,0)),0)+IFERROR(INDEX('Hoja de Trabajo para listado'!$DE$153:$DG$274,MATCH($A282,'Hoja de Trabajo para listado'!$DE$153:$DE$1048576,0),MATCH((CUADRO!F$4&amp;$E282),'Hoja de Trabajo para listado'!$DE$151:$DG$151,0)),0)+IFERROR(INDEX('Hoja de Trabajo para listado'!$CD$155:$DC$1048576,MATCH($A282,'Hoja de Trabajo para listado'!$CD$155:$CD$1048576,0),MATCH((CUADRO!F$4&amp;$E282),'Hoja de Trabajo para listado'!$CD$151:$DC$151,0)),0)</f>
        <v>0</v>
      </c>
      <c r="G282" s="243">
        <f ca="1">+IFERROR(INDEX('Hoja de Trabajo para listado'!$A$155:$Z$1048576,MATCH($A282,'Hoja de Trabajo para listado'!$A$155:$A$1048576,0),MATCH((CUADRO!G$4&amp;$E282),'Hoja de Trabajo para listado'!$A$151:$Z$151,0)),0)+IFERROR(INDEX('Hoja de Trabajo para listado'!$AB$155:$BA$1048576,MATCH($A282,'Hoja de Trabajo para listado'!$AB$155:$AB$1048576,0),MATCH((CUADRO!G$4&amp;$E282),'Hoja de Trabajo para listado'!$AB$151:$BA$151,0)),0)+IFERROR(INDEX('Hoja de Trabajo para listado'!$BC$155:$CB$1048576,MATCH($A282,'Hoja de Trabajo para listado'!$BC$155:$BC$1048576,0),MATCH((CUADRO!G$4&amp;$E282),'Hoja de Trabajo para listado'!$BC$151:$CB$151,0)),0)+IFERROR(INDEX('Hoja de Trabajo para listado'!$DE$153:$DG$274,MATCH($A282,'Hoja de Trabajo para listado'!$DE$153:$DE$1048576,0),MATCH((CUADRO!G$4&amp;$E282),'Hoja de Trabajo para listado'!$DE$151:$DG$151,0)),0)+IFERROR(INDEX('Hoja de Trabajo para listado'!$CD$155:$DC$1048576,MATCH($A282,'Hoja de Trabajo para listado'!$CD$155:$CD$1048576,0),MATCH((CUADRO!G$4&amp;$E282),'Hoja de Trabajo para listado'!$CD$151:$DC$151,0)),0)</f>
        <v>0</v>
      </c>
      <c r="H282" s="243">
        <f ca="1">+IFERROR(INDEX('Hoja de Trabajo para listado'!$A$155:$Z$1048576,MATCH($A282,'Hoja de Trabajo para listado'!$A$155:$A$1048576,0),MATCH((CUADRO!H$4&amp;$E282),'Hoja de Trabajo para listado'!$A$151:$Z$151,0)),0)+IFERROR(INDEX('Hoja de Trabajo para listado'!$AB$155:$BA$1048576,MATCH($A282,'Hoja de Trabajo para listado'!$AB$155:$AB$1048576,0),MATCH((CUADRO!H$4&amp;$E282),'Hoja de Trabajo para listado'!$AB$151:$BA$151,0)),0)+IFERROR(INDEX('Hoja de Trabajo para listado'!$BC$155:$CB$1048576,MATCH($A282,'Hoja de Trabajo para listado'!$BC$155:$BC$1048576,0),MATCH((CUADRO!H$4&amp;$E282),'Hoja de Trabajo para listado'!$BC$151:$CB$151,0)),0)+IFERROR(INDEX('Hoja de Trabajo para listado'!$DE$153:$DG$274,MATCH($A282,'Hoja de Trabajo para listado'!$DE$153:$DE$1048576,0),MATCH((CUADRO!H$4&amp;$E282),'Hoja de Trabajo para listado'!$DE$151:$DG$151,0)),0)+IFERROR(INDEX('Hoja de Trabajo para listado'!$CD$155:$DC$1048576,MATCH($A282,'Hoja de Trabajo para listado'!$CD$155:$CD$1048576,0),MATCH((CUADRO!H$4&amp;$E282),'Hoja de Trabajo para listado'!$CD$151:$DC$151,0)),0)</f>
        <v>0</v>
      </c>
      <c r="I282" s="243">
        <f ca="1">+IFERROR(INDEX('Hoja de Trabajo para listado'!$A$155:$Z$1048576,MATCH($A282,'Hoja de Trabajo para listado'!$A$155:$A$1048576,0),MATCH((CUADRO!I$4&amp;$E282),'Hoja de Trabajo para listado'!$A$151:$Z$151,0)),0)+IFERROR(INDEX('Hoja de Trabajo para listado'!$AB$155:$BA$1048576,MATCH($A282,'Hoja de Trabajo para listado'!$AB$155:$AB$1048576,0),MATCH((CUADRO!I$4&amp;$E282),'Hoja de Trabajo para listado'!$AB$151:$BA$151,0)),0)+IFERROR(INDEX('Hoja de Trabajo para listado'!$BC$155:$CB$1048576,MATCH($A282,'Hoja de Trabajo para listado'!$BC$155:$BC$1048576,0),MATCH((CUADRO!I$4&amp;$E282),'Hoja de Trabajo para listado'!$BC$151:$CB$151,0)),0)+IFERROR(INDEX('Hoja de Trabajo para listado'!$DE$153:$DG$274,MATCH($A282,'Hoja de Trabajo para listado'!$DE$153:$DE$1048576,0),MATCH((CUADRO!I$4&amp;$E282),'Hoja de Trabajo para listado'!$DE$151:$DG$151,0)),0)+IFERROR(INDEX('Hoja de Trabajo para listado'!$CD$155:$DC$1048576,MATCH($A282,'Hoja de Trabajo para listado'!$CD$155:$CD$1048576,0),MATCH((CUADRO!I$4&amp;$E282),'Hoja de Trabajo para listado'!$CD$151:$DC$151,0)),0)</f>
        <v>0</v>
      </c>
      <c r="J282" s="243">
        <f ca="1">+IFERROR(INDEX('Hoja de Trabajo para listado'!$A$155:$Z$1048576,MATCH($A282,'Hoja de Trabajo para listado'!$A$155:$A$1048576,0),MATCH((CUADRO!J$4&amp;$E282),'Hoja de Trabajo para listado'!$A$151:$Z$151,0)),0)+IFERROR(INDEX('Hoja de Trabajo para listado'!$AB$155:$BA$1048576,MATCH($A282,'Hoja de Trabajo para listado'!$AB$155:$AB$1048576,0),MATCH((CUADRO!J$4&amp;$E282),'Hoja de Trabajo para listado'!$AB$151:$BA$151,0)),0)+IFERROR(INDEX('Hoja de Trabajo para listado'!$BC$155:$CB$1048576,MATCH($A282,'Hoja de Trabajo para listado'!$BC$155:$BC$1048576,0),MATCH((CUADRO!J$4&amp;$E282),'Hoja de Trabajo para listado'!$BC$151:$CB$151,0)),0)+IFERROR(INDEX('Hoja de Trabajo para listado'!$DE$153:$DG$274,MATCH($A282,'Hoja de Trabajo para listado'!$DE$153:$DE$1048576,0),MATCH((CUADRO!J$4&amp;$E282),'Hoja de Trabajo para listado'!$DE$151:$DG$151,0)),0)+IFERROR(INDEX('Hoja de Trabajo para listado'!$CD$155:$DC$1048576,MATCH($A282,'Hoja de Trabajo para listado'!$CD$155:$CD$1048576,0),MATCH((CUADRO!J$4&amp;$E282),'Hoja de Trabajo para listado'!$CD$151:$DC$151,0)),0)</f>
        <v>0</v>
      </c>
      <c r="K282" s="243">
        <f ca="1">+IFERROR(INDEX('Hoja de Trabajo para listado'!$A$155:$Z$1048576,MATCH($A282,'Hoja de Trabajo para listado'!$A$155:$A$1048576,0),MATCH((CUADRO!K$4&amp;$E282),'Hoja de Trabajo para listado'!$A$151:$Z$151,0)),0)+IFERROR(INDEX('Hoja de Trabajo para listado'!$AB$155:$BA$1048576,MATCH($A282,'Hoja de Trabajo para listado'!$AB$155:$AB$1048576,0),MATCH((CUADRO!K$4&amp;$E282),'Hoja de Trabajo para listado'!$AB$151:$BA$151,0)),0)+IFERROR(INDEX('Hoja de Trabajo para listado'!$BC$155:$CB$1048576,MATCH($A282,'Hoja de Trabajo para listado'!$BC$155:$BC$1048576,0),MATCH((CUADRO!K$4&amp;$E282),'Hoja de Trabajo para listado'!$BC$151:$CB$151,0)),0)+IFERROR(INDEX('Hoja de Trabajo para listado'!$DE$153:$DG$274,MATCH($A282,'Hoja de Trabajo para listado'!$DE$153:$DE$1048576,0),MATCH((CUADRO!K$4&amp;$E282),'Hoja de Trabajo para listado'!$DE$151:$DG$151,0)),0)+IFERROR(INDEX('Hoja de Trabajo para listado'!$CD$155:$DC$1048576,MATCH($A282,'Hoja de Trabajo para listado'!$CD$155:$CD$1048576,0),MATCH((CUADRO!K$4&amp;$E282),'Hoja de Trabajo para listado'!$CD$151:$DC$151,0)),0)</f>
        <v>0</v>
      </c>
      <c r="L282" s="243">
        <f ca="1">+IFERROR(INDEX('Hoja de Trabajo para listado'!$A$155:$Z$1048576,MATCH($A282,'Hoja de Trabajo para listado'!$A$155:$A$1048576,0),MATCH((CUADRO!L$4&amp;$E282),'Hoja de Trabajo para listado'!$A$151:$Z$151,0)),0)+IFERROR(INDEX('Hoja de Trabajo para listado'!$AB$155:$BA$1048576,MATCH($A282,'Hoja de Trabajo para listado'!$AB$155:$AB$1048576,0),MATCH((CUADRO!L$4&amp;$E282),'Hoja de Trabajo para listado'!$AB$151:$BA$151,0)),0)+IFERROR(INDEX('Hoja de Trabajo para listado'!$BC$155:$CB$1048576,MATCH($A282,'Hoja de Trabajo para listado'!$BC$155:$BC$1048576,0),MATCH((CUADRO!L$4&amp;$E282),'Hoja de Trabajo para listado'!$BC$151:$CB$151,0)),0)+IFERROR(INDEX('Hoja de Trabajo para listado'!$DE$153:$DG$274,MATCH($A282,'Hoja de Trabajo para listado'!$DE$153:$DE$1048576,0),MATCH((CUADRO!L$4&amp;$E282),'Hoja de Trabajo para listado'!$DE$151:$DG$151,0)),0)+IFERROR(INDEX('Hoja de Trabajo para listado'!$CD$155:$DC$1048576,MATCH($A282,'Hoja de Trabajo para listado'!$CD$155:$CD$1048576,0),MATCH((CUADRO!L$4&amp;$E282),'Hoja de Trabajo para listado'!$CD$151:$DC$151,0)),0)</f>
        <v>0</v>
      </c>
      <c r="M282" s="243">
        <f ca="1">+IFERROR(INDEX('Hoja de Trabajo para listado'!$A$155:$Z$1048576,MATCH($A282,'Hoja de Trabajo para listado'!$A$155:$A$1048576,0),MATCH((CUADRO!M$4&amp;$E282),'Hoja de Trabajo para listado'!$A$151:$Z$151,0)),0)+IFERROR(INDEX('Hoja de Trabajo para listado'!$AB$155:$BA$1048576,MATCH($A282,'Hoja de Trabajo para listado'!$AB$155:$AB$1048576,0),MATCH((CUADRO!M$4&amp;$E282),'Hoja de Trabajo para listado'!$AB$151:$BA$151,0)),0)+IFERROR(INDEX('Hoja de Trabajo para listado'!$BC$155:$CB$1048576,MATCH($A282,'Hoja de Trabajo para listado'!$BC$155:$BC$1048576,0),MATCH((CUADRO!M$4&amp;$E282),'Hoja de Trabajo para listado'!$BC$151:$CB$151,0)),0)+IFERROR(INDEX('Hoja de Trabajo para listado'!$DE$153:$DG$274,MATCH($A282,'Hoja de Trabajo para listado'!$DE$153:$DE$1048576,0),MATCH((CUADRO!M$4&amp;$E282),'Hoja de Trabajo para listado'!$DE$151:$DG$151,0)),0)+IFERROR(INDEX('Hoja de Trabajo para listado'!$CD$155:$DC$1048576,MATCH($A282,'Hoja de Trabajo para listado'!$CD$155:$CD$1048576,0),MATCH((CUADRO!M$4&amp;$E282),'Hoja de Trabajo para listado'!$CD$151:$DC$151,0)),0)</f>
        <v>0</v>
      </c>
      <c r="N282" s="243">
        <f ca="1">+IFERROR(INDEX('Hoja de Trabajo para listado'!$A$155:$Z$1048576,MATCH($A282,'Hoja de Trabajo para listado'!$A$155:$A$1048576,0),MATCH((CUADRO!N$4&amp;$E282),'Hoja de Trabajo para listado'!$A$151:$Z$151,0)),0)+IFERROR(INDEX('Hoja de Trabajo para listado'!$AB$155:$BA$1048576,MATCH($A282,'Hoja de Trabajo para listado'!$AB$155:$AB$1048576,0),MATCH((CUADRO!N$4&amp;$E282),'Hoja de Trabajo para listado'!$AB$151:$BA$151,0)),0)+IFERROR(INDEX('Hoja de Trabajo para listado'!$BC$155:$CB$1048576,MATCH($A282,'Hoja de Trabajo para listado'!$BC$155:$BC$1048576,0),MATCH((CUADRO!N$4&amp;$E282),'Hoja de Trabajo para listado'!$BC$151:$CB$151,0)),0)+IFERROR(INDEX('Hoja de Trabajo para listado'!$DE$153:$DG$274,MATCH($A282,'Hoja de Trabajo para listado'!$DE$153:$DE$1048576,0),MATCH((CUADRO!N$4&amp;$E282),'Hoja de Trabajo para listado'!$DE$151:$DG$151,0)),0)+IFERROR(INDEX('Hoja de Trabajo para listado'!$CD$155:$DC$1048576,MATCH($A282,'Hoja de Trabajo para listado'!$CD$155:$CD$1048576,0),MATCH((CUADRO!N$4&amp;$E282),'Hoja de Trabajo para listado'!$CD$151:$DC$151,0)),0)</f>
        <v>0</v>
      </c>
      <c r="O282" s="243">
        <f ca="1">+IFERROR(INDEX('Hoja de Trabajo para listado'!$A$155:$Z$1048576,MATCH($A282,'Hoja de Trabajo para listado'!$A$155:$A$1048576,0),MATCH((CUADRO!O$4&amp;$E282),'Hoja de Trabajo para listado'!$A$151:$Z$151,0)),0)+IFERROR(INDEX('Hoja de Trabajo para listado'!$AB$155:$BA$1048576,MATCH($A282,'Hoja de Trabajo para listado'!$AB$155:$AB$1048576,0),MATCH((CUADRO!O$4&amp;$E282),'Hoja de Trabajo para listado'!$AB$151:$BA$151,0)),0)+IFERROR(INDEX('Hoja de Trabajo para listado'!$BC$155:$CB$1048576,MATCH($A282,'Hoja de Trabajo para listado'!$BC$155:$BC$1048576,0),MATCH((CUADRO!O$4&amp;$E282),'Hoja de Trabajo para listado'!$BC$151:$CB$151,0)),0)+IFERROR(INDEX('Hoja de Trabajo para listado'!$DE$153:$DG$274,MATCH($A282,'Hoja de Trabajo para listado'!$DE$153:$DE$1048576,0),MATCH((CUADRO!O$4&amp;$E282),'Hoja de Trabajo para listado'!$DE$151:$DG$151,0)),0)+IFERROR(INDEX('Hoja de Trabajo para listado'!$CD$155:$DC$1048576,MATCH($A282,'Hoja de Trabajo para listado'!$CD$155:$CD$1048576,0),MATCH((CUADRO!O$4&amp;$E282),'Hoja de Trabajo para listado'!$CD$151:$DC$151,0)),0)</f>
        <v>0</v>
      </c>
      <c r="P282" s="243">
        <f ca="1">+IFERROR(INDEX('Hoja de Trabajo para listado'!$A$155:$Z$1048576,MATCH($A282,'Hoja de Trabajo para listado'!$A$155:$A$1048576,0),MATCH((CUADRO!P$4&amp;$E282),'Hoja de Trabajo para listado'!$A$151:$Z$151,0)),0)+IFERROR(INDEX('Hoja de Trabajo para listado'!$AB$155:$BA$1048576,MATCH($A282,'Hoja de Trabajo para listado'!$AB$155:$AB$1048576,0),MATCH((CUADRO!P$4&amp;$E282),'Hoja de Trabajo para listado'!$AB$151:$BA$151,0)),0)+IFERROR(INDEX('Hoja de Trabajo para listado'!$BC$155:$CB$1048576,MATCH($A282,'Hoja de Trabajo para listado'!$BC$155:$BC$1048576,0),MATCH((CUADRO!P$4&amp;$E282),'Hoja de Trabajo para listado'!$BC$151:$CB$151,0)),0)+IFERROR(INDEX('Hoja de Trabajo para listado'!$DE$153:$DG$274,MATCH($A282,'Hoja de Trabajo para listado'!$DE$153:$DE$1048576,0),MATCH((CUADRO!P$4&amp;$E282),'Hoja de Trabajo para listado'!$DE$151:$DG$151,0)),0)+IFERROR(INDEX('Hoja de Trabajo para listado'!$CD$155:$DC$1048576,MATCH($A282,'Hoja de Trabajo para listado'!$CD$155:$CD$1048576,0),MATCH((CUADRO!P$4&amp;$E282),'Hoja de Trabajo para listado'!$CD$151:$DC$151,0)),0)</f>
        <v>0</v>
      </c>
      <c r="Q282" s="243">
        <f ca="1">+IFERROR(INDEX('Hoja de Trabajo para listado'!$A$155:$Z$1048576,MATCH($A282,'Hoja de Trabajo para listado'!$A$155:$A$1048576,0),MATCH((CUADRO!Q$4&amp;$E282),'Hoja de Trabajo para listado'!$A$151:$Z$151,0)),0)+IFERROR(INDEX('Hoja de Trabajo para listado'!$AB$155:$BA$1048576,MATCH($A282,'Hoja de Trabajo para listado'!$AB$155:$AB$1048576,0),MATCH((CUADRO!Q$4&amp;$E282),'Hoja de Trabajo para listado'!$AB$151:$BA$151,0)),0)+IFERROR(INDEX('Hoja de Trabajo para listado'!$BC$155:$CB$1048576,MATCH($A282,'Hoja de Trabajo para listado'!$BC$155:$BC$1048576,0),MATCH((CUADRO!Q$4&amp;$E282),'Hoja de Trabajo para listado'!$BC$151:$CB$151,0)),0)+IFERROR(INDEX('Hoja de Trabajo para listado'!$DE$153:$DG$274,MATCH($A282,'Hoja de Trabajo para listado'!$DE$153:$DE$1048576,0),MATCH((CUADRO!Q$4&amp;$E282),'Hoja de Trabajo para listado'!$DE$151:$DG$151,0)),0)+IFERROR(INDEX('Hoja de Trabajo para listado'!$CD$155:$DC$1048576,MATCH($A282,'Hoja de Trabajo para listado'!$CD$155:$CD$1048576,0),MATCH((CUADRO!Q$4&amp;$E282),'Hoja de Trabajo para listado'!$CD$151:$DC$151,0)),0)</f>
        <v>0</v>
      </c>
      <c r="R282" s="243">
        <f t="shared" ca="1" si="8"/>
        <v>0</v>
      </c>
      <c r="S282" s="256">
        <f ca="1">+R281+R282</f>
        <v>0</v>
      </c>
      <c r="T282" s="243">
        <f ca="1">+S282</f>
        <v>0</v>
      </c>
      <c r="U282" s="242">
        <f t="shared" si="9"/>
        <v>2</v>
      </c>
    </row>
    <row r="283" spans="1:21" s="352" customFormat="1" ht="15" customHeight="1">
      <c r="A283" s="353">
        <v>387</v>
      </c>
      <c r="B283" s="381">
        <f>+A283</f>
        <v>387</v>
      </c>
      <c r="C283" s="245" t="str">
        <f>+VLOOKUP(A283,bd_lista!$A$3:$C$592,3,FALSE)</f>
        <v>Agencia del Desarrollo del Cine y Audiovisual Bolivianos</v>
      </c>
      <c r="D283" s="383" t="str">
        <f>+C283</f>
        <v>Agencia del Desarrollo del Cine y Audiovisual Bolivianos</v>
      </c>
      <c r="E283" s="245" t="s">
        <v>683</v>
      </c>
      <c r="F283" s="241">
        <f ca="1">+IFERROR(INDEX('Hoja de Trabajo para listado'!$A$155:$Z$1048576,MATCH($A283,'Hoja de Trabajo para listado'!$A$155:$A$1048576,0),MATCH((CUADRO!F$4&amp;$E283),'Hoja de Trabajo para listado'!$A$151:$Z$151,0)),0)+IFERROR(INDEX('Hoja de Trabajo para listado'!$AB$155:$BA$1048576,MATCH($A283,'Hoja de Trabajo para listado'!$AB$155:$AB$1048576,0),MATCH((CUADRO!F$4&amp;$E283),'Hoja de Trabajo para listado'!$AB$151:$BA$151,0)),0)+IFERROR(INDEX('Hoja de Trabajo para listado'!$BC$155:$CB$1048576,MATCH($A283,'Hoja de Trabajo para listado'!$BC$155:$BC$1048576,0),MATCH((CUADRO!F$4&amp;$E283),'Hoja de Trabajo para listado'!$BC$151:$CB$151,0)),0)+IFERROR(INDEX('Hoja de Trabajo para listado'!$DE$153:$DG$274,MATCH($A283,'Hoja de Trabajo para listado'!$DE$153:$DE$1048576,0),MATCH((CUADRO!F$4&amp;$E283),'Hoja de Trabajo para listado'!$DE$151:$DG$151,0)),0)+IFERROR(INDEX('Hoja de Trabajo para listado'!$CD$155:$DC$1048576,MATCH($A283,'Hoja de Trabajo para listado'!$CD$155:$CD$1048576,0),MATCH((CUADRO!F$4&amp;$E283),'Hoja de Trabajo para listado'!$CD$151:$DC$151,0)),0)</f>
        <v>0</v>
      </c>
      <c r="G283" s="241">
        <f ca="1">+IFERROR(INDEX('Hoja de Trabajo para listado'!$A$155:$Z$1048576,MATCH($A283,'Hoja de Trabajo para listado'!$A$155:$A$1048576,0),MATCH((CUADRO!G$4&amp;$E283),'Hoja de Trabajo para listado'!$A$151:$Z$151,0)),0)+IFERROR(INDEX('Hoja de Trabajo para listado'!$AB$155:$BA$1048576,MATCH($A283,'Hoja de Trabajo para listado'!$AB$155:$AB$1048576,0),MATCH((CUADRO!G$4&amp;$E283),'Hoja de Trabajo para listado'!$AB$151:$BA$151,0)),0)+IFERROR(INDEX('Hoja de Trabajo para listado'!$BC$155:$CB$1048576,MATCH($A283,'Hoja de Trabajo para listado'!$BC$155:$BC$1048576,0),MATCH((CUADRO!G$4&amp;$E283),'Hoja de Trabajo para listado'!$BC$151:$CB$151,0)),0)+IFERROR(INDEX('Hoja de Trabajo para listado'!$DE$153:$DG$274,MATCH($A283,'Hoja de Trabajo para listado'!$DE$153:$DE$1048576,0),MATCH((CUADRO!G$4&amp;$E283),'Hoja de Trabajo para listado'!$DE$151:$DG$151,0)),0)+IFERROR(INDEX('Hoja de Trabajo para listado'!$CD$155:$DC$1048576,MATCH($A283,'Hoja de Trabajo para listado'!$CD$155:$CD$1048576,0),MATCH((CUADRO!G$4&amp;$E283),'Hoja de Trabajo para listado'!$CD$151:$DC$151,0)),0)</f>
        <v>0</v>
      </c>
      <c r="H283" s="241">
        <f ca="1">+IFERROR(INDEX('Hoja de Trabajo para listado'!$A$155:$Z$1048576,MATCH($A283,'Hoja de Trabajo para listado'!$A$155:$A$1048576,0),MATCH((CUADRO!H$4&amp;$E283),'Hoja de Trabajo para listado'!$A$151:$Z$151,0)),0)+IFERROR(INDEX('Hoja de Trabajo para listado'!$AB$155:$BA$1048576,MATCH($A283,'Hoja de Trabajo para listado'!$AB$155:$AB$1048576,0),MATCH((CUADRO!H$4&amp;$E283),'Hoja de Trabajo para listado'!$AB$151:$BA$151,0)),0)+IFERROR(INDEX('Hoja de Trabajo para listado'!$BC$155:$CB$1048576,MATCH($A283,'Hoja de Trabajo para listado'!$BC$155:$BC$1048576,0),MATCH((CUADRO!H$4&amp;$E283),'Hoja de Trabajo para listado'!$BC$151:$CB$151,0)),0)+IFERROR(INDEX('Hoja de Trabajo para listado'!$DE$153:$DG$274,MATCH($A283,'Hoja de Trabajo para listado'!$DE$153:$DE$1048576,0),MATCH((CUADRO!H$4&amp;$E283),'Hoja de Trabajo para listado'!$DE$151:$DG$151,0)),0)+IFERROR(INDEX('Hoja de Trabajo para listado'!$CD$155:$DC$1048576,MATCH($A283,'Hoja de Trabajo para listado'!$CD$155:$CD$1048576,0),MATCH((CUADRO!H$4&amp;$E283),'Hoja de Trabajo para listado'!$CD$151:$DC$151,0)),0)</f>
        <v>0</v>
      </c>
      <c r="I283" s="241">
        <f ca="1">+IFERROR(INDEX('Hoja de Trabajo para listado'!$A$155:$Z$1048576,MATCH($A283,'Hoja de Trabajo para listado'!$A$155:$A$1048576,0),MATCH((CUADRO!I$4&amp;$E283),'Hoja de Trabajo para listado'!$A$151:$Z$151,0)),0)+IFERROR(INDEX('Hoja de Trabajo para listado'!$AB$155:$BA$1048576,MATCH($A283,'Hoja de Trabajo para listado'!$AB$155:$AB$1048576,0),MATCH((CUADRO!I$4&amp;$E283),'Hoja de Trabajo para listado'!$AB$151:$BA$151,0)),0)+IFERROR(INDEX('Hoja de Trabajo para listado'!$BC$155:$CB$1048576,MATCH($A283,'Hoja de Trabajo para listado'!$BC$155:$BC$1048576,0),MATCH((CUADRO!I$4&amp;$E283),'Hoja de Trabajo para listado'!$BC$151:$CB$151,0)),0)+IFERROR(INDEX('Hoja de Trabajo para listado'!$DE$153:$DG$274,MATCH($A283,'Hoja de Trabajo para listado'!$DE$153:$DE$1048576,0),MATCH((CUADRO!I$4&amp;$E283),'Hoja de Trabajo para listado'!$DE$151:$DG$151,0)),0)+IFERROR(INDEX('Hoja de Trabajo para listado'!$CD$155:$DC$1048576,MATCH($A283,'Hoja de Trabajo para listado'!$CD$155:$CD$1048576,0),MATCH((CUADRO!I$4&amp;$E283),'Hoja de Trabajo para listado'!$CD$151:$DC$151,0)),0)</f>
        <v>0</v>
      </c>
      <c r="J283" s="241">
        <f ca="1">+IFERROR(INDEX('Hoja de Trabajo para listado'!$A$155:$Z$1048576,MATCH($A283,'Hoja de Trabajo para listado'!$A$155:$A$1048576,0),MATCH((CUADRO!J$4&amp;$E283),'Hoja de Trabajo para listado'!$A$151:$Z$151,0)),0)+IFERROR(INDEX('Hoja de Trabajo para listado'!$AB$155:$BA$1048576,MATCH($A283,'Hoja de Trabajo para listado'!$AB$155:$AB$1048576,0),MATCH((CUADRO!J$4&amp;$E283),'Hoja de Trabajo para listado'!$AB$151:$BA$151,0)),0)+IFERROR(INDEX('Hoja de Trabajo para listado'!$BC$155:$CB$1048576,MATCH($A283,'Hoja de Trabajo para listado'!$BC$155:$BC$1048576,0),MATCH((CUADRO!J$4&amp;$E283),'Hoja de Trabajo para listado'!$BC$151:$CB$151,0)),0)+IFERROR(INDEX('Hoja de Trabajo para listado'!$DE$153:$DG$274,MATCH($A283,'Hoja de Trabajo para listado'!$DE$153:$DE$1048576,0),MATCH((CUADRO!J$4&amp;$E283),'Hoja de Trabajo para listado'!$DE$151:$DG$151,0)),0)+IFERROR(INDEX('Hoja de Trabajo para listado'!$CD$155:$DC$1048576,MATCH($A283,'Hoja de Trabajo para listado'!$CD$155:$CD$1048576,0),MATCH((CUADRO!J$4&amp;$E283),'Hoja de Trabajo para listado'!$CD$151:$DC$151,0)),0)</f>
        <v>0</v>
      </c>
      <c r="K283" s="241">
        <f ca="1">+IFERROR(INDEX('Hoja de Trabajo para listado'!$A$155:$Z$1048576,MATCH($A283,'Hoja de Trabajo para listado'!$A$155:$A$1048576,0),MATCH((CUADRO!K$4&amp;$E283),'Hoja de Trabajo para listado'!$A$151:$Z$151,0)),0)+IFERROR(INDEX('Hoja de Trabajo para listado'!$AB$155:$BA$1048576,MATCH($A283,'Hoja de Trabajo para listado'!$AB$155:$AB$1048576,0),MATCH((CUADRO!K$4&amp;$E283),'Hoja de Trabajo para listado'!$AB$151:$BA$151,0)),0)+IFERROR(INDEX('Hoja de Trabajo para listado'!$BC$155:$CB$1048576,MATCH($A283,'Hoja de Trabajo para listado'!$BC$155:$BC$1048576,0),MATCH((CUADRO!K$4&amp;$E283),'Hoja de Trabajo para listado'!$BC$151:$CB$151,0)),0)+IFERROR(INDEX('Hoja de Trabajo para listado'!$DE$153:$DG$274,MATCH($A283,'Hoja de Trabajo para listado'!$DE$153:$DE$1048576,0),MATCH((CUADRO!K$4&amp;$E283),'Hoja de Trabajo para listado'!$DE$151:$DG$151,0)),0)+IFERROR(INDEX('Hoja de Trabajo para listado'!$CD$155:$DC$1048576,MATCH($A283,'Hoja de Trabajo para listado'!$CD$155:$CD$1048576,0),MATCH((CUADRO!K$4&amp;$E283),'Hoja de Trabajo para listado'!$CD$151:$DC$151,0)),0)</f>
        <v>0</v>
      </c>
      <c r="L283" s="241">
        <f ca="1">+IFERROR(INDEX('Hoja de Trabajo para listado'!$A$155:$Z$1048576,MATCH($A283,'Hoja de Trabajo para listado'!$A$155:$A$1048576,0),MATCH((CUADRO!L$4&amp;$E283),'Hoja de Trabajo para listado'!$A$151:$Z$151,0)),0)+IFERROR(INDEX('Hoja de Trabajo para listado'!$AB$155:$BA$1048576,MATCH($A283,'Hoja de Trabajo para listado'!$AB$155:$AB$1048576,0),MATCH((CUADRO!L$4&amp;$E283),'Hoja de Trabajo para listado'!$AB$151:$BA$151,0)),0)+IFERROR(INDEX('Hoja de Trabajo para listado'!$BC$155:$CB$1048576,MATCH($A283,'Hoja de Trabajo para listado'!$BC$155:$BC$1048576,0),MATCH((CUADRO!L$4&amp;$E283),'Hoja de Trabajo para listado'!$BC$151:$CB$151,0)),0)+IFERROR(INDEX('Hoja de Trabajo para listado'!$DE$153:$DG$274,MATCH($A283,'Hoja de Trabajo para listado'!$DE$153:$DE$1048576,0),MATCH((CUADRO!L$4&amp;$E283),'Hoja de Trabajo para listado'!$DE$151:$DG$151,0)),0)+IFERROR(INDEX('Hoja de Trabajo para listado'!$CD$155:$DC$1048576,MATCH($A283,'Hoja de Trabajo para listado'!$CD$155:$CD$1048576,0),MATCH((CUADRO!L$4&amp;$E283),'Hoja de Trabajo para listado'!$CD$151:$DC$151,0)),0)</f>
        <v>0</v>
      </c>
      <c r="M283" s="241">
        <f ca="1">+IFERROR(INDEX('Hoja de Trabajo para listado'!$A$155:$Z$1048576,MATCH($A283,'Hoja de Trabajo para listado'!$A$155:$A$1048576,0),MATCH((CUADRO!M$4&amp;$E283),'Hoja de Trabajo para listado'!$A$151:$Z$151,0)),0)+IFERROR(INDEX('Hoja de Trabajo para listado'!$AB$155:$BA$1048576,MATCH($A283,'Hoja de Trabajo para listado'!$AB$155:$AB$1048576,0),MATCH((CUADRO!M$4&amp;$E283),'Hoja de Trabajo para listado'!$AB$151:$BA$151,0)),0)+IFERROR(INDEX('Hoja de Trabajo para listado'!$BC$155:$CB$1048576,MATCH($A283,'Hoja de Trabajo para listado'!$BC$155:$BC$1048576,0),MATCH((CUADRO!M$4&amp;$E283),'Hoja de Trabajo para listado'!$BC$151:$CB$151,0)),0)+IFERROR(INDEX('Hoja de Trabajo para listado'!$DE$153:$DG$274,MATCH($A283,'Hoja de Trabajo para listado'!$DE$153:$DE$1048576,0),MATCH((CUADRO!M$4&amp;$E283),'Hoja de Trabajo para listado'!$DE$151:$DG$151,0)),0)+IFERROR(INDEX('Hoja de Trabajo para listado'!$CD$155:$DC$1048576,MATCH($A283,'Hoja de Trabajo para listado'!$CD$155:$CD$1048576,0),MATCH((CUADRO!M$4&amp;$E283),'Hoja de Trabajo para listado'!$CD$151:$DC$151,0)),0)</f>
        <v>0</v>
      </c>
      <c r="N283" s="241">
        <f ca="1">+IFERROR(INDEX('Hoja de Trabajo para listado'!$A$155:$Z$1048576,MATCH($A283,'Hoja de Trabajo para listado'!$A$155:$A$1048576,0),MATCH((CUADRO!N$4&amp;$E283),'Hoja de Trabajo para listado'!$A$151:$Z$151,0)),0)+IFERROR(INDEX('Hoja de Trabajo para listado'!$AB$155:$BA$1048576,MATCH($A283,'Hoja de Trabajo para listado'!$AB$155:$AB$1048576,0),MATCH((CUADRO!N$4&amp;$E283),'Hoja de Trabajo para listado'!$AB$151:$BA$151,0)),0)+IFERROR(INDEX('Hoja de Trabajo para listado'!$BC$155:$CB$1048576,MATCH($A283,'Hoja de Trabajo para listado'!$BC$155:$BC$1048576,0),MATCH((CUADRO!N$4&amp;$E283),'Hoja de Trabajo para listado'!$BC$151:$CB$151,0)),0)+IFERROR(INDEX('Hoja de Trabajo para listado'!$DE$153:$DG$274,MATCH($A283,'Hoja de Trabajo para listado'!$DE$153:$DE$1048576,0),MATCH((CUADRO!N$4&amp;$E283),'Hoja de Trabajo para listado'!$DE$151:$DG$151,0)),0)+IFERROR(INDEX('Hoja de Trabajo para listado'!$CD$155:$DC$1048576,MATCH($A283,'Hoja de Trabajo para listado'!$CD$155:$CD$1048576,0),MATCH((CUADRO!N$4&amp;$E283),'Hoja de Trabajo para listado'!$CD$151:$DC$151,0)),0)</f>
        <v>0</v>
      </c>
      <c r="O283" s="241">
        <f ca="1">+IFERROR(INDEX('Hoja de Trabajo para listado'!$A$155:$Z$1048576,MATCH($A283,'Hoja de Trabajo para listado'!$A$155:$A$1048576,0),MATCH((CUADRO!O$4&amp;$E283),'Hoja de Trabajo para listado'!$A$151:$Z$151,0)),0)+IFERROR(INDEX('Hoja de Trabajo para listado'!$AB$155:$BA$1048576,MATCH($A283,'Hoja de Trabajo para listado'!$AB$155:$AB$1048576,0),MATCH((CUADRO!O$4&amp;$E283),'Hoja de Trabajo para listado'!$AB$151:$BA$151,0)),0)+IFERROR(INDEX('Hoja de Trabajo para listado'!$BC$155:$CB$1048576,MATCH($A283,'Hoja de Trabajo para listado'!$BC$155:$BC$1048576,0),MATCH((CUADRO!O$4&amp;$E283),'Hoja de Trabajo para listado'!$BC$151:$CB$151,0)),0)+IFERROR(INDEX('Hoja de Trabajo para listado'!$DE$153:$DG$274,MATCH($A283,'Hoja de Trabajo para listado'!$DE$153:$DE$1048576,0),MATCH((CUADRO!O$4&amp;$E283),'Hoja de Trabajo para listado'!$DE$151:$DG$151,0)),0)+IFERROR(INDEX('Hoja de Trabajo para listado'!$CD$155:$DC$1048576,MATCH($A283,'Hoja de Trabajo para listado'!$CD$155:$CD$1048576,0),MATCH((CUADRO!O$4&amp;$E283),'Hoja de Trabajo para listado'!$CD$151:$DC$151,0)),0)</f>
        <v>0</v>
      </c>
      <c r="P283" s="241">
        <f ca="1">+IFERROR(INDEX('Hoja de Trabajo para listado'!$A$155:$Z$1048576,MATCH($A283,'Hoja de Trabajo para listado'!$A$155:$A$1048576,0),MATCH((CUADRO!P$4&amp;$E283),'Hoja de Trabajo para listado'!$A$151:$Z$151,0)),0)+IFERROR(INDEX('Hoja de Trabajo para listado'!$AB$155:$BA$1048576,MATCH($A283,'Hoja de Trabajo para listado'!$AB$155:$AB$1048576,0),MATCH((CUADRO!P$4&amp;$E283),'Hoja de Trabajo para listado'!$AB$151:$BA$151,0)),0)+IFERROR(INDEX('Hoja de Trabajo para listado'!$BC$155:$CB$1048576,MATCH($A283,'Hoja de Trabajo para listado'!$BC$155:$BC$1048576,0),MATCH((CUADRO!P$4&amp;$E283),'Hoja de Trabajo para listado'!$BC$151:$CB$151,0)),0)+IFERROR(INDEX('Hoja de Trabajo para listado'!$DE$153:$DG$274,MATCH($A283,'Hoja de Trabajo para listado'!$DE$153:$DE$1048576,0),MATCH((CUADRO!P$4&amp;$E283),'Hoja de Trabajo para listado'!$DE$151:$DG$151,0)),0)+IFERROR(INDEX('Hoja de Trabajo para listado'!$CD$155:$DC$1048576,MATCH($A283,'Hoja de Trabajo para listado'!$CD$155:$CD$1048576,0),MATCH((CUADRO!P$4&amp;$E283),'Hoja de Trabajo para listado'!$CD$151:$DC$151,0)),0)</f>
        <v>0</v>
      </c>
      <c r="Q283" s="241">
        <f ca="1">+IFERROR(INDEX('Hoja de Trabajo para listado'!$A$155:$Z$1048576,MATCH($A283,'Hoja de Trabajo para listado'!$A$155:$A$1048576,0),MATCH((CUADRO!Q$4&amp;$E283),'Hoja de Trabajo para listado'!$A$151:$Z$151,0)),0)+IFERROR(INDEX('Hoja de Trabajo para listado'!$AB$155:$BA$1048576,MATCH($A283,'Hoja de Trabajo para listado'!$AB$155:$AB$1048576,0),MATCH((CUADRO!Q$4&amp;$E283),'Hoja de Trabajo para listado'!$AB$151:$BA$151,0)),0)+IFERROR(INDEX('Hoja de Trabajo para listado'!$BC$155:$CB$1048576,MATCH($A283,'Hoja de Trabajo para listado'!$BC$155:$BC$1048576,0),MATCH((CUADRO!Q$4&amp;$E283),'Hoja de Trabajo para listado'!$BC$151:$CB$151,0)),0)+IFERROR(INDEX('Hoja de Trabajo para listado'!$DE$153:$DG$274,MATCH($A283,'Hoja de Trabajo para listado'!$DE$153:$DE$1048576,0),MATCH((CUADRO!Q$4&amp;$E283),'Hoja de Trabajo para listado'!$DE$151:$DG$151,0)),0)+IFERROR(INDEX('Hoja de Trabajo para listado'!$CD$155:$DC$1048576,MATCH($A283,'Hoja de Trabajo para listado'!$CD$155:$CD$1048576,0),MATCH((CUADRO!Q$4&amp;$E283),'Hoja de Trabajo para listado'!$CD$151:$DC$151,0)),0)</f>
        <v>0</v>
      </c>
      <c r="R283" s="241">
        <f t="shared" ca="1" si="8"/>
        <v>0</v>
      </c>
      <c r="S283" s="257"/>
      <c r="T283" s="241">
        <f ca="1">+T284</f>
        <v>12729.48</v>
      </c>
      <c r="U283" s="240">
        <f t="shared" si="9"/>
        <v>1</v>
      </c>
    </row>
    <row r="284" spans="1:21" s="352" customFormat="1" ht="15" customHeight="1">
      <c r="A284" s="353">
        <v>387</v>
      </c>
      <c r="B284" s="382"/>
      <c r="C284" s="305" t="str">
        <f>+VLOOKUP(A284,bd_lista!$A$3:$C$592,3,FALSE)</f>
        <v>Agencia del Desarrollo del Cine y Audiovisual Bolivianos</v>
      </c>
      <c r="D284" s="384"/>
      <c r="E284" s="305" t="s">
        <v>684</v>
      </c>
      <c r="F284" s="243">
        <f ca="1">+IFERROR(INDEX('Hoja de Trabajo para listado'!$A$155:$Z$1048576,MATCH($A284,'Hoja de Trabajo para listado'!$A$155:$A$1048576,0),MATCH((CUADRO!F$4&amp;$E284),'Hoja de Trabajo para listado'!$A$151:$Z$151,0)),0)+IFERROR(INDEX('Hoja de Trabajo para listado'!$AB$155:$BA$1048576,MATCH($A284,'Hoja de Trabajo para listado'!$AB$155:$AB$1048576,0),MATCH((CUADRO!F$4&amp;$E284),'Hoja de Trabajo para listado'!$AB$151:$BA$151,0)),0)+IFERROR(INDEX('Hoja de Trabajo para listado'!$BC$155:$CB$1048576,MATCH($A284,'Hoja de Trabajo para listado'!$BC$155:$BC$1048576,0),MATCH((CUADRO!F$4&amp;$E284),'Hoja de Trabajo para listado'!$BC$151:$CB$151,0)),0)+IFERROR(INDEX('Hoja de Trabajo para listado'!$DE$153:$DG$274,MATCH($A284,'Hoja de Trabajo para listado'!$DE$153:$DE$1048576,0),MATCH((CUADRO!F$4&amp;$E284),'Hoja de Trabajo para listado'!$DE$151:$DG$151,0)),0)+IFERROR(INDEX('Hoja de Trabajo para listado'!$CD$155:$DC$1048576,MATCH($A284,'Hoja de Trabajo para listado'!$CD$155:$CD$1048576,0),MATCH((CUADRO!F$4&amp;$E284),'Hoja de Trabajo para listado'!$CD$151:$DC$151,0)),0)</f>
        <v>0</v>
      </c>
      <c r="G284" s="243">
        <f ca="1">+IFERROR(INDEX('Hoja de Trabajo para listado'!$A$155:$Z$1048576,MATCH($A284,'Hoja de Trabajo para listado'!$A$155:$A$1048576,0),MATCH((CUADRO!G$4&amp;$E284),'Hoja de Trabajo para listado'!$A$151:$Z$151,0)),0)+IFERROR(INDEX('Hoja de Trabajo para listado'!$AB$155:$BA$1048576,MATCH($A284,'Hoja de Trabajo para listado'!$AB$155:$AB$1048576,0),MATCH((CUADRO!G$4&amp;$E284),'Hoja de Trabajo para listado'!$AB$151:$BA$151,0)),0)+IFERROR(INDEX('Hoja de Trabajo para listado'!$BC$155:$CB$1048576,MATCH($A284,'Hoja de Trabajo para listado'!$BC$155:$BC$1048576,0),MATCH((CUADRO!G$4&amp;$E284),'Hoja de Trabajo para listado'!$BC$151:$CB$151,0)),0)+IFERROR(INDEX('Hoja de Trabajo para listado'!$DE$153:$DG$274,MATCH($A284,'Hoja de Trabajo para listado'!$DE$153:$DE$1048576,0),MATCH((CUADRO!G$4&amp;$E284),'Hoja de Trabajo para listado'!$DE$151:$DG$151,0)),0)+IFERROR(INDEX('Hoja de Trabajo para listado'!$CD$155:$DC$1048576,MATCH($A284,'Hoja de Trabajo para listado'!$CD$155:$CD$1048576,0),MATCH((CUADRO!G$4&amp;$E284),'Hoja de Trabajo para listado'!$CD$151:$DC$151,0)),0)</f>
        <v>0</v>
      </c>
      <c r="H284" s="243">
        <f ca="1">+IFERROR(INDEX('Hoja de Trabajo para listado'!$A$155:$Z$1048576,MATCH($A284,'Hoja de Trabajo para listado'!$A$155:$A$1048576,0),MATCH((CUADRO!H$4&amp;$E284),'Hoja de Trabajo para listado'!$A$151:$Z$151,0)),0)+IFERROR(INDEX('Hoja de Trabajo para listado'!$AB$155:$BA$1048576,MATCH($A284,'Hoja de Trabajo para listado'!$AB$155:$AB$1048576,0),MATCH((CUADRO!H$4&amp;$E284),'Hoja de Trabajo para listado'!$AB$151:$BA$151,0)),0)+IFERROR(INDEX('Hoja de Trabajo para listado'!$BC$155:$CB$1048576,MATCH($A284,'Hoja de Trabajo para listado'!$BC$155:$BC$1048576,0),MATCH((CUADRO!H$4&amp;$E284),'Hoja de Trabajo para listado'!$BC$151:$CB$151,0)),0)+IFERROR(INDEX('Hoja de Trabajo para listado'!$DE$153:$DG$274,MATCH($A284,'Hoja de Trabajo para listado'!$DE$153:$DE$1048576,0),MATCH((CUADRO!H$4&amp;$E284),'Hoja de Trabajo para listado'!$DE$151:$DG$151,0)),0)+IFERROR(INDEX('Hoja de Trabajo para listado'!$CD$155:$DC$1048576,MATCH($A284,'Hoja de Trabajo para listado'!$CD$155:$CD$1048576,0),MATCH((CUADRO!H$4&amp;$E284),'Hoja de Trabajo para listado'!$CD$151:$DC$151,0)),0)</f>
        <v>0</v>
      </c>
      <c r="I284" s="243">
        <f ca="1">+IFERROR(INDEX('Hoja de Trabajo para listado'!$A$155:$Z$1048576,MATCH($A284,'Hoja de Trabajo para listado'!$A$155:$A$1048576,0),MATCH((CUADRO!I$4&amp;$E284),'Hoja de Trabajo para listado'!$A$151:$Z$151,0)),0)+IFERROR(INDEX('Hoja de Trabajo para listado'!$AB$155:$BA$1048576,MATCH($A284,'Hoja de Trabajo para listado'!$AB$155:$AB$1048576,0),MATCH((CUADRO!I$4&amp;$E284),'Hoja de Trabajo para listado'!$AB$151:$BA$151,0)),0)+IFERROR(INDEX('Hoja de Trabajo para listado'!$BC$155:$CB$1048576,MATCH($A284,'Hoja de Trabajo para listado'!$BC$155:$BC$1048576,0),MATCH((CUADRO!I$4&amp;$E284),'Hoja de Trabajo para listado'!$BC$151:$CB$151,0)),0)+IFERROR(INDEX('Hoja de Trabajo para listado'!$DE$153:$DG$274,MATCH($A284,'Hoja de Trabajo para listado'!$DE$153:$DE$1048576,0),MATCH((CUADRO!I$4&amp;$E284),'Hoja de Trabajo para listado'!$DE$151:$DG$151,0)),0)+IFERROR(INDEX('Hoja de Trabajo para listado'!$CD$155:$DC$1048576,MATCH($A284,'Hoja de Trabajo para listado'!$CD$155:$CD$1048576,0),MATCH((CUADRO!I$4&amp;$E284),'Hoja de Trabajo para listado'!$CD$151:$DC$151,0)),0)</f>
        <v>0</v>
      </c>
      <c r="J284" s="243">
        <f ca="1">+IFERROR(INDEX('Hoja de Trabajo para listado'!$A$155:$Z$1048576,MATCH($A284,'Hoja de Trabajo para listado'!$A$155:$A$1048576,0),MATCH((CUADRO!J$4&amp;$E284),'Hoja de Trabajo para listado'!$A$151:$Z$151,0)),0)+IFERROR(INDEX('Hoja de Trabajo para listado'!$AB$155:$BA$1048576,MATCH($A284,'Hoja de Trabajo para listado'!$AB$155:$AB$1048576,0),MATCH((CUADRO!J$4&amp;$E284),'Hoja de Trabajo para listado'!$AB$151:$BA$151,0)),0)+IFERROR(INDEX('Hoja de Trabajo para listado'!$BC$155:$CB$1048576,MATCH($A284,'Hoja de Trabajo para listado'!$BC$155:$BC$1048576,0),MATCH((CUADRO!J$4&amp;$E284),'Hoja de Trabajo para listado'!$BC$151:$CB$151,0)),0)+IFERROR(INDEX('Hoja de Trabajo para listado'!$DE$153:$DG$274,MATCH($A284,'Hoja de Trabajo para listado'!$DE$153:$DE$1048576,0),MATCH((CUADRO!J$4&amp;$E284),'Hoja de Trabajo para listado'!$DE$151:$DG$151,0)),0)+IFERROR(INDEX('Hoja de Trabajo para listado'!$CD$155:$DC$1048576,MATCH($A284,'Hoja de Trabajo para listado'!$CD$155:$CD$1048576,0),MATCH((CUADRO!J$4&amp;$E284),'Hoja de Trabajo para listado'!$CD$151:$DC$151,0)),0)</f>
        <v>12729.48</v>
      </c>
      <c r="K284" s="243">
        <f ca="1">+IFERROR(INDEX('Hoja de Trabajo para listado'!$A$155:$Z$1048576,MATCH($A284,'Hoja de Trabajo para listado'!$A$155:$A$1048576,0),MATCH((CUADRO!K$4&amp;$E284),'Hoja de Trabajo para listado'!$A$151:$Z$151,0)),0)+IFERROR(INDEX('Hoja de Trabajo para listado'!$AB$155:$BA$1048576,MATCH($A284,'Hoja de Trabajo para listado'!$AB$155:$AB$1048576,0),MATCH((CUADRO!K$4&amp;$E284),'Hoja de Trabajo para listado'!$AB$151:$BA$151,0)),0)+IFERROR(INDEX('Hoja de Trabajo para listado'!$BC$155:$CB$1048576,MATCH($A284,'Hoja de Trabajo para listado'!$BC$155:$BC$1048576,0),MATCH((CUADRO!K$4&amp;$E284),'Hoja de Trabajo para listado'!$BC$151:$CB$151,0)),0)+IFERROR(INDEX('Hoja de Trabajo para listado'!$DE$153:$DG$274,MATCH($A284,'Hoja de Trabajo para listado'!$DE$153:$DE$1048576,0),MATCH((CUADRO!K$4&amp;$E284),'Hoja de Trabajo para listado'!$DE$151:$DG$151,0)),0)+IFERROR(INDEX('Hoja de Trabajo para listado'!$CD$155:$DC$1048576,MATCH($A284,'Hoja de Trabajo para listado'!$CD$155:$CD$1048576,0),MATCH((CUADRO!K$4&amp;$E284),'Hoja de Trabajo para listado'!$CD$151:$DC$151,0)),0)</f>
        <v>0</v>
      </c>
      <c r="L284" s="243">
        <f ca="1">+IFERROR(INDEX('Hoja de Trabajo para listado'!$A$155:$Z$1048576,MATCH($A284,'Hoja de Trabajo para listado'!$A$155:$A$1048576,0),MATCH((CUADRO!L$4&amp;$E284),'Hoja de Trabajo para listado'!$A$151:$Z$151,0)),0)+IFERROR(INDEX('Hoja de Trabajo para listado'!$AB$155:$BA$1048576,MATCH($A284,'Hoja de Trabajo para listado'!$AB$155:$AB$1048576,0),MATCH((CUADRO!L$4&amp;$E284),'Hoja de Trabajo para listado'!$AB$151:$BA$151,0)),0)+IFERROR(INDEX('Hoja de Trabajo para listado'!$BC$155:$CB$1048576,MATCH($A284,'Hoja de Trabajo para listado'!$BC$155:$BC$1048576,0),MATCH((CUADRO!L$4&amp;$E284),'Hoja de Trabajo para listado'!$BC$151:$CB$151,0)),0)+IFERROR(INDEX('Hoja de Trabajo para listado'!$DE$153:$DG$274,MATCH($A284,'Hoja de Trabajo para listado'!$DE$153:$DE$1048576,0),MATCH((CUADRO!L$4&amp;$E284),'Hoja de Trabajo para listado'!$DE$151:$DG$151,0)),0)+IFERROR(INDEX('Hoja de Trabajo para listado'!$CD$155:$DC$1048576,MATCH($A284,'Hoja de Trabajo para listado'!$CD$155:$CD$1048576,0),MATCH((CUADRO!L$4&amp;$E284),'Hoja de Trabajo para listado'!$CD$151:$DC$151,0)),0)</f>
        <v>0</v>
      </c>
      <c r="M284" s="243">
        <f ca="1">+IFERROR(INDEX('Hoja de Trabajo para listado'!$A$155:$Z$1048576,MATCH($A284,'Hoja de Trabajo para listado'!$A$155:$A$1048576,0),MATCH((CUADRO!M$4&amp;$E284),'Hoja de Trabajo para listado'!$A$151:$Z$151,0)),0)+IFERROR(INDEX('Hoja de Trabajo para listado'!$AB$155:$BA$1048576,MATCH($A284,'Hoja de Trabajo para listado'!$AB$155:$AB$1048576,0),MATCH((CUADRO!M$4&amp;$E284),'Hoja de Trabajo para listado'!$AB$151:$BA$151,0)),0)+IFERROR(INDEX('Hoja de Trabajo para listado'!$BC$155:$CB$1048576,MATCH($A284,'Hoja de Trabajo para listado'!$BC$155:$BC$1048576,0),MATCH((CUADRO!M$4&amp;$E284),'Hoja de Trabajo para listado'!$BC$151:$CB$151,0)),0)+IFERROR(INDEX('Hoja de Trabajo para listado'!$DE$153:$DG$274,MATCH($A284,'Hoja de Trabajo para listado'!$DE$153:$DE$1048576,0),MATCH((CUADRO!M$4&amp;$E284),'Hoja de Trabajo para listado'!$DE$151:$DG$151,0)),0)+IFERROR(INDEX('Hoja de Trabajo para listado'!$CD$155:$DC$1048576,MATCH($A284,'Hoja de Trabajo para listado'!$CD$155:$CD$1048576,0),MATCH((CUADRO!M$4&amp;$E284),'Hoja de Trabajo para listado'!$CD$151:$DC$151,0)),0)</f>
        <v>0</v>
      </c>
      <c r="N284" s="243">
        <f ca="1">+IFERROR(INDEX('Hoja de Trabajo para listado'!$A$155:$Z$1048576,MATCH($A284,'Hoja de Trabajo para listado'!$A$155:$A$1048576,0),MATCH((CUADRO!N$4&amp;$E284),'Hoja de Trabajo para listado'!$A$151:$Z$151,0)),0)+IFERROR(INDEX('Hoja de Trabajo para listado'!$AB$155:$BA$1048576,MATCH($A284,'Hoja de Trabajo para listado'!$AB$155:$AB$1048576,0),MATCH((CUADRO!N$4&amp;$E284),'Hoja de Trabajo para listado'!$AB$151:$BA$151,0)),0)+IFERROR(INDEX('Hoja de Trabajo para listado'!$BC$155:$CB$1048576,MATCH($A284,'Hoja de Trabajo para listado'!$BC$155:$BC$1048576,0),MATCH((CUADRO!N$4&amp;$E284),'Hoja de Trabajo para listado'!$BC$151:$CB$151,0)),0)+IFERROR(INDEX('Hoja de Trabajo para listado'!$DE$153:$DG$274,MATCH($A284,'Hoja de Trabajo para listado'!$DE$153:$DE$1048576,0),MATCH((CUADRO!N$4&amp;$E284),'Hoja de Trabajo para listado'!$DE$151:$DG$151,0)),0)+IFERROR(INDEX('Hoja de Trabajo para listado'!$CD$155:$DC$1048576,MATCH($A284,'Hoja de Trabajo para listado'!$CD$155:$CD$1048576,0),MATCH((CUADRO!N$4&amp;$E284),'Hoja de Trabajo para listado'!$CD$151:$DC$151,0)),0)</f>
        <v>0</v>
      </c>
      <c r="O284" s="243">
        <f ca="1">+IFERROR(INDEX('Hoja de Trabajo para listado'!$A$155:$Z$1048576,MATCH($A284,'Hoja de Trabajo para listado'!$A$155:$A$1048576,0),MATCH((CUADRO!O$4&amp;$E284),'Hoja de Trabajo para listado'!$A$151:$Z$151,0)),0)+IFERROR(INDEX('Hoja de Trabajo para listado'!$AB$155:$BA$1048576,MATCH($A284,'Hoja de Trabajo para listado'!$AB$155:$AB$1048576,0),MATCH((CUADRO!O$4&amp;$E284),'Hoja de Trabajo para listado'!$AB$151:$BA$151,0)),0)+IFERROR(INDEX('Hoja de Trabajo para listado'!$BC$155:$CB$1048576,MATCH($A284,'Hoja de Trabajo para listado'!$BC$155:$BC$1048576,0),MATCH((CUADRO!O$4&amp;$E284),'Hoja de Trabajo para listado'!$BC$151:$CB$151,0)),0)+IFERROR(INDEX('Hoja de Trabajo para listado'!$DE$153:$DG$274,MATCH($A284,'Hoja de Trabajo para listado'!$DE$153:$DE$1048576,0),MATCH((CUADRO!O$4&amp;$E284),'Hoja de Trabajo para listado'!$DE$151:$DG$151,0)),0)+IFERROR(INDEX('Hoja de Trabajo para listado'!$CD$155:$DC$1048576,MATCH($A284,'Hoja de Trabajo para listado'!$CD$155:$CD$1048576,0),MATCH((CUADRO!O$4&amp;$E284),'Hoja de Trabajo para listado'!$CD$151:$DC$151,0)),0)</f>
        <v>0</v>
      </c>
      <c r="P284" s="243">
        <f ca="1">+IFERROR(INDEX('Hoja de Trabajo para listado'!$A$155:$Z$1048576,MATCH($A284,'Hoja de Trabajo para listado'!$A$155:$A$1048576,0),MATCH((CUADRO!P$4&amp;$E284),'Hoja de Trabajo para listado'!$A$151:$Z$151,0)),0)+IFERROR(INDEX('Hoja de Trabajo para listado'!$AB$155:$BA$1048576,MATCH($A284,'Hoja de Trabajo para listado'!$AB$155:$AB$1048576,0),MATCH((CUADRO!P$4&amp;$E284),'Hoja de Trabajo para listado'!$AB$151:$BA$151,0)),0)+IFERROR(INDEX('Hoja de Trabajo para listado'!$BC$155:$CB$1048576,MATCH($A284,'Hoja de Trabajo para listado'!$BC$155:$BC$1048576,0),MATCH((CUADRO!P$4&amp;$E284),'Hoja de Trabajo para listado'!$BC$151:$CB$151,0)),0)+IFERROR(INDEX('Hoja de Trabajo para listado'!$DE$153:$DG$274,MATCH($A284,'Hoja de Trabajo para listado'!$DE$153:$DE$1048576,0),MATCH((CUADRO!P$4&amp;$E284),'Hoja de Trabajo para listado'!$DE$151:$DG$151,0)),0)+IFERROR(INDEX('Hoja de Trabajo para listado'!$CD$155:$DC$1048576,MATCH($A284,'Hoja de Trabajo para listado'!$CD$155:$CD$1048576,0),MATCH((CUADRO!P$4&amp;$E284),'Hoja de Trabajo para listado'!$CD$151:$DC$151,0)),0)</f>
        <v>0</v>
      </c>
      <c r="Q284" s="243">
        <f ca="1">+IFERROR(INDEX('Hoja de Trabajo para listado'!$A$155:$Z$1048576,MATCH($A284,'Hoja de Trabajo para listado'!$A$155:$A$1048576,0),MATCH((CUADRO!Q$4&amp;$E284),'Hoja de Trabajo para listado'!$A$151:$Z$151,0)),0)+IFERROR(INDEX('Hoja de Trabajo para listado'!$AB$155:$BA$1048576,MATCH($A284,'Hoja de Trabajo para listado'!$AB$155:$AB$1048576,0),MATCH((CUADRO!Q$4&amp;$E284),'Hoja de Trabajo para listado'!$AB$151:$BA$151,0)),0)+IFERROR(INDEX('Hoja de Trabajo para listado'!$BC$155:$CB$1048576,MATCH($A284,'Hoja de Trabajo para listado'!$BC$155:$BC$1048576,0),MATCH((CUADRO!Q$4&amp;$E284),'Hoja de Trabajo para listado'!$BC$151:$CB$151,0)),0)+IFERROR(INDEX('Hoja de Trabajo para listado'!$DE$153:$DG$274,MATCH($A284,'Hoja de Trabajo para listado'!$DE$153:$DE$1048576,0),MATCH((CUADRO!Q$4&amp;$E284),'Hoja de Trabajo para listado'!$DE$151:$DG$151,0)),0)+IFERROR(INDEX('Hoja de Trabajo para listado'!$CD$155:$DC$1048576,MATCH($A284,'Hoja de Trabajo para listado'!$CD$155:$CD$1048576,0),MATCH((CUADRO!Q$4&amp;$E284),'Hoja de Trabajo para listado'!$CD$151:$DC$151,0)),0)</f>
        <v>0</v>
      </c>
      <c r="R284" s="243">
        <f t="shared" ca="1" si="8"/>
        <v>12729.48</v>
      </c>
      <c r="S284" s="256">
        <f ca="1">+R283+R284</f>
        <v>12729.48</v>
      </c>
      <c r="T284" s="241">
        <f ca="1">+S284</f>
        <v>12729.48</v>
      </c>
      <c r="U284" s="240">
        <f t="shared" si="9"/>
        <v>2</v>
      </c>
    </row>
    <row r="285" spans="1:21" s="352" customFormat="1" ht="15" customHeight="1">
      <c r="A285" s="353">
        <v>388</v>
      </c>
      <c r="B285" s="381">
        <f>+A285</f>
        <v>388</v>
      </c>
      <c r="C285" s="304" t="str">
        <f>+VLOOKUP(A285,bd_lista!$A$3:$C$592,3,FALSE)</f>
        <v>Servicio Plurinacional de Registro de Comercio</v>
      </c>
      <c r="D285" s="383" t="str">
        <f>+C285</f>
        <v>Servicio Plurinacional de Registro de Comercio</v>
      </c>
      <c r="E285" s="245" t="s">
        <v>683</v>
      </c>
      <c r="F285" s="241">
        <f ca="1">+IFERROR(INDEX('Hoja de Trabajo para listado'!$A$155:$Z$1048576,MATCH($A285,'Hoja de Trabajo para listado'!$A$155:$A$1048576,0),MATCH((CUADRO!F$4&amp;$E285),'Hoja de Trabajo para listado'!$A$151:$Z$151,0)),0)+IFERROR(INDEX('Hoja de Trabajo para listado'!$AB$155:$BA$1048576,MATCH($A285,'Hoja de Trabajo para listado'!$AB$155:$AB$1048576,0),MATCH((CUADRO!F$4&amp;$E285),'Hoja de Trabajo para listado'!$AB$151:$BA$151,0)),0)+IFERROR(INDEX('Hoja de Trabajo para listado'!$BC$155:$CB$1048576,MATCH($A285,'Hoja de Trabajo para listado'!$BC$155:$BC$1048576,0),MATCH((CUADRO!F$4&amp;$E285),'Hoja de Trabajo para listado'!$BC$151:$CB$151,0)),0)+IFERROR(INDEX('Hoja de Trabajo para listado'!$DE$153:$DG$274,MATCH($A285,'Hoja de Trabajo para listado'!$DE$153:$DE$1048576,0),MATCH((CUADRO!F$4&amp;$E285),'Hoja de Trabajo para listado'!$DE$151:$DG$151,0)),0)+IFERROR(INDEX('Hoja de Trabajo para listado'!$CD$155:$DC$1048576,MATCH($A285,'Hoja de Trabajo para listado'!$CD$155:$CD$1048576,0),MATCH((CUADRO!F$4&amp;$E285),'Hoja de Trabajo para listado'!$CD$151:$DC$151,0)),0)</f>
        <v>0</v>
      </c>
      <c r="G285" s="241">
        <f ca="1">+IFERROR(INDEX('Hoja de Trabajo para listado'!$A$155:$Z$1048576,MATCH($A285,'Hoja de Trabajo para listado'!$A$155:$A$1048576,0),MATCH((CUADRO!G$4&amp;$E285),'Hoja de Trabajo para listado'!$A$151:$Z$151,0)),0)+IFERROR(INDEX('Hoja de Trabajo para listado'!$AB$155:$BA$1048576,MATCH($A285,'Hoja de Trabajo para listado'!$AB$155:$AB$1048576,0),MATCH((CUADRO!G$4&amp;$E285),'Hoja de Trabajo para listado'!$AB$151:$BA$151,0)),0)+IFERROR(INDEX('Hoja de Trabajo para listado'!$BC$155:$CB$1048576,MATCH($A285,'Hoja de Trabajo para listado'!$BC$155:$BC$1048576,0),MATCH((CUADRO!G$4&amp;$E285),'Hoja de Trabajo para listado'!$BC$151:$CB$151,0)),0)+IFERROR(INDEX('Hoja de Trabajo para listado'!$DE$153:$DG$274,MATCH($A285,'Hoja de Trabajo para listado'!$DE$153:$DE$1048576,0),MATCH((CUADRO!G$4&amp;$E285),'Hoja de Trabajo para listado'!$DE$151:$DG$151,0)),0)+IFERROR(INDEX('Hoja de Trabajo para listado'!$CD$155:$DC$1048576,MATCH($A285,'Hoja de Trabajo para listado'!$CD$155:$CD$1048576,0),MATCH((CUADRO!G$4&amp;$E285),'Hoja de Trabajo para listado'!$CD$151:$DC$151,0)),0)</f>
        <v>0</v>
      </c>
      <c r="H285" s="241">
        <f ca="1">+IFERROR(INDEX('Hoja de Trabajo para listado'!$A$155:$Z$1048576,MATCH($A285,'Hoja de Trabajo para listado'!$A$155:$A$1048576,0),MATCH((CUADRO!H$4&amp;$E285),'Hoja de Trabajo para listado'!$A$151:$Z$151,0)),0)+IFERROR(INDEX('Hoja de Trabajo para listado'!$AB$155:$BA$1048576,MATCH($A285,'Hoja de Trabajo para listado'!$AB$155:$AB$1048576,0),MATCH((CUADRO!H$4&amp;$E285),'Hoja de Trabajo para listado'!$AB$151:$BA$151,0)),0)+IFERROR(INDEX('Hoja de Trabajo para listado'!$BC$155:$CB$1048576,MATCH($A285,'Hoja de Trabajo para listado'!$BC$155:$BC$1048576,0),MATCH((CUADRO!H$4&amp;$E285),'Hoja de Trabajo para listado'!$BC$151:$CB$151,0)),0)+IFERROR(INDEX('Hoja de Trabajo para listado'!$DE$153:$DG$274,MATCH($A285,'Hoja de Trabajo para listado'!$DE$153:$DE$1048576,0),MATCH((CUADRO!H$4&amp;$E285),'Hoja de Trabajo para listado'!$DE$151:$DG$151,0)),0)+IFERROR(INDEX('Hoja de Trabajo para listado'!$CD$155:$DC$1048576,MATCH($A285,'Hoja de Trabajo para listado'!$CD$155:$CD$1048576,0),MATCH((CUADRO!H$4&amp;$E285),'Hoja de Trabajo para listado'!$CD$151:$DC$151,0)),0)</f>
        <v>0</v>
      </c>
      <c r="I285" s="241">
        <f ca="1">+IFERROR(INDEX('Hoja de Trabajo para listado'!$A$155:$Z$1048576,MATCH($A285,'Hoja de Trabajo para listado'!$A$155:$A$1048576,0),MATCH((CUADRO!I$4&amp;$E285),'Hoja de Trabajo para listado'!$A$151:$Z$151,0)),0)+IFERROR(INDEX('Hoja de Trabajo para listado'!$AB$155:$BA$1048576,MATCH($A285,'Hoja de Trabajo para listado'!$AB$155:$AB$1048576,0),MATCH((CUADRO!I$4&amp;$E285),'Hoja de Trabajo para listado'!$AB$151:$BA$151,0)),0)+IFERROR(INDEX('Hoja de Trabajo para listado'!$BC$155:$CB$1048576,MATCH($A285,'Hoja de Trabajo para listado'!$BC$155:$BC$1048576,0),MATCH((CUADRO!I$4&amp;$E285),'Hoja de Trabajo para listado'!$BC$151:$CB$151,0)),0)+IFERROR(INDEX('Hoja de Trabajo para listado'!$DE$153:$DG$274,MATCH($A285,'Hoja de Trabajo para listado'!$DE$153:$DE$1048576,0),MATCH((CUADRO!I$4&amp;$E285),'Hoja de Trabajo para listado'!$DE$151:$DG$151,0)),0)+IFERROR(INDEX('Hoja de Trabajo para listado'!$CD$155:$DC$1048576,MATCH($A285,'Hoja de Trabajo para listado'!$CD$155:$CD$1048576,0),MATCH((CUADRO!I$4&amp;$E285),'Hoja de Trabajo para listado'!$CD$151:$DC$151,0)),0)</f>
        <v>0</v>
      </c>
      <c r="J285" s="241">
        <f ca="1">+IFERROR(INDEX('Hoja de Trabajo para listado'!$A$155:$Z$1048576,MATCH($A285,'Hoja de Trabajo para listado'!$A$155:$A$1048576,0),MATCH((CUADRO!J$4&amp;$E285),'Hoja de Trabajo para listado'!$A$151:$Z$151,0)),0)+IFERROR(INDEX('Hoja de Trabajo para listado'!$AB$155:$BA$1048576,MATCH($A285,'Hoja de Trabajo para listado'!$AB$155:$AB$1048576,0),MATCH((CUADRO!J$4&amp;$E285),'Hoja de Trabajo para listado'!$AB$151:$BA$151,0)),0)+IFERROR(INDEX('Hoja de Trabajo para listado'!$BC$155:$CB$1048576,MATCH($A285,'Hoja de Trabajo para listado'!$BC$155:$BC$1048576,0),MATCH((CUADRO!J$4&amp;$E285),'Hoja de Trabajo para listado'!$BC$151:$CB$151,0)),0)+IFERROR(INDEX('Hoja de Trabajo para listado'!$DE$153:$DG$274,MATCH($A285,'Hoja de Trabajo para listado'!$DE$153:$DE$1048576,0),MATCH((CUADRO!J$4&amp;$E285),'Hoja de Trabajo para listado'!$DE$151:$DG$151,0)),0)+IFERROR(INDEX('Hoja de Trabajo para listado'!$CD$155:$DC$1048576,MATCH($A285,'Hoja de Trabajo para listado'!$CD$155:$CD$1048576,0),MATCH((CUADRO!J$4&amp;$E285),'Hoja de Trabajo para listado'!$CD$151:$DC$151,0)),0)</f>
        <v>0</v>
      </c>
      <c r="K285" s="241">
        <f ca="1">+IFERROR(INDEX('Hoja de Trabajo para listado'!$A$155:$Z$1048576,MATCH($A285,'Hoja de Trabajo para listado'!$A$155:$A$1048576,0),MATCH((CUADRO!K$4&amp;$E285),'Hoja de Trabajo para listado'!$A$151:$Z$151,0)),0)+IFERROR(INDEX('Hoja de Trabajo para listado'!$AB$155:$BA$1048576,MATCH($A285,'Hoja de Trabajo para listado'!$AB$155:$AB$1048576,0),MATCH((CUADRO!K$4&amp;$E285),'Hoja de Trabajo para listado'!$AB$151:$BA$151,0)),0)+IFERROR(INDEX('Hoja de Trabajo para listado'!$BC$155:$CB$1048576,MATCH($A285,'Hoja de Trabajo para listado'!$BC$155:$BC$1048576,0),MATCH((CUADRO!K$4&amp;$E285),'Hoja de Trabajo para listado'!$BC$151:$CB$151,0)),0)+IFERROR(INDEX('Hoja de Trabajo para listado'!$DE$153:$DG$274,MATCH($A285,'Hoja de Trabajo para listado'!$DE$153:$DE$1048576,0),MATCH((CUADRO!K$4&amp;$E285),'Hoja de Trabajo para listado'!$DE$151:$DG$151,0)),0)+IFERROR(INDEX('Hoja de Trabajo para listado'!$CD$155:$DC$1048576,MATCH($A285,'Hoja de Trabajo para listado'!$CD$155:$CD$1048576,0),MATCH((CUADRO!K$4&amp;$E285),'Hoja de Trabajo para listado'!$CD$151:$DC$151,0)),0)</f>
        <v>0</v>
      </c>
      <c r="L285" s="241">
        <f ca="1">+IFERROR(INDEX('Hoja de Trabajo para listado'!$A$155:$Z$1048576,MATCH($A285,'Hoja de Trabajo para listado'!$A$155:$A$1048576,0),MATCH((CUADRO!L$4&amp;$E285),'Hoja de Trabajo para listado'!$A$151:$Z$151,0)),0)+IFERROR(INDEX('Hoja de Trabajo para listado'!$AB$155:$BA$1048576,MATCH($A285,'Hoja de Trabajo para listado'!$AB$155:$AB$1048576,0),MATCH((CUADRO!L$4&amp;$E285),'Hoja de Trabajo para listado'!$AB$151:$BA$151,0)),0)+IFERROR(INDEX('Hoja de Trabajo para listado'!$BC$155:$CB$1048576,MATCH($A285,'Hoja de Trabajo para listado'!$BC$155:$BC$1048576,0),MATCH((CUADRO!L$4&amp;$E285),'Hoja de Trabajo para listado'!$BC$151:$CB$151,0)),0)+IFERROR(INDEX('Hoja de Trabajo para listado'!$DE$153:$DG$274,MATCH($A285,'Hoja de Trabajo para listado'!$DE$153:$DE$1048576,0),MATCH((CUADRO!L$4&amp;$E285),'Hoja de Trabajo para listado'!$DE$151:$DG$151,0)),0)+IFERROR(INDEX('Hoja de Trabajo para listado'!$CD$155:$DC$1048576,MATCH($A285,'Hoja de Trabajo para listado'!$CD$155:$CD$1048576,0),MATCH((CUADRO!L$4&amp;$E285),'Hoja de Trabajo para listado'!$CD$151:$DC$151,0)),0)</f>
        <v>0</v>
      </c>
      <c r="M285" s="241">
        <f ca="1">+IFERROR(INDEX('Hoja de Trabajo para listado'!$A$155:$Z$1048576,MATCH($A285,'Hoja de Trabajo para listado'!$A$155:$A$1048576,0),MATCH((CUADRO!M$4&amp;$E285),'Hoja de Trabajo para listado'!$A$151:$Z$151,0)),0)+IFERROR(INDEX('Hoja de Trabajo para listado'!$AB$155:$BA$1048576,MATCH($A285,'Hoja de Trabajo para listado'!$AB$155:$AB$1048576,0),MATCH((CUADRO!M$4&amp;$E285),'Hoja de Trabajo para listado'!$AB$151:$BA$151,0)),0)+IFERROR(INDEX('Hoja de Trabajo para listado'!$BC$155:$CB$1048576,MATCH($A285,'Hoja de Trabajo para listado'!$BC$155:$BC$1048576,0),MATCH((CUADRO!M$4&amp;$E285),'Hoja de Trabajo para listado'!$BC$151:$CB$151,0)),0)+IFERROR(INDEX('Hoja de Trabajo para listado'!$DE$153:$DG$274,MATCH($A285,'Hoja de Trabajo para listado'!$DE$153:$DE$1048576,0),MATCH((CUADRO!M$4&amp;$E285),'Hoja de Trabajo para listado'!$DE$151:$DG$151,0)),0)+IFERROR(INDEX('Hoja de Trabajo para listado'!$CD$155:$DC$1048576,MATCH($A285,'Hoja de Trabajo para listado'!$CD$155:$CD$1048576,0),MATCH((CUADRO!M$4&amp;$E285),'Hoja de Trabajo para listado'!$CD$151:$DC$151,0)),0)</f>
        <v>0</v>
      </c>
      <c r="N285" s="241">
        <f ca="1">+IFERROR(INDEX('Hoja de Trabajo para listado'!$A$155:$Z$1048576,MATCH($A285,'Hoja de Trabajo para listado'!$A$155:$A$1048576,0),MATCH((CUADRO!N$4&amp;$E285),'Hoja de Trabajo para listado'!$A$151:$Z$151,0)),0)+IFERROR(INDEX('Hoja de Trabajo para listado'!$AB$155:$BA$1048576,MATCH($A285,'Hoja de Trabajo para listado'!$AB$155:$AB$1048576,0),MATCH((CUADRO!N$4&amp;$E285),'Hoja de Trabajo para listado'!$AB$151:$BA$151,0)),0)+IFERROR(INDEX('Hoja de Trabajo para listado'!$BC$155:$CB$1048576,MATCH($A285,'Hoja de Trabajo para listado'!$BC$155:$BC$1048576,0),MATCH((CUADRO!N$4&amp;$E285),'Hoja de Trabajo para listado'!$BC$151:$CB$151,0)),0)+IFERROR(INDEX('Hoja de Trabajo para listado'!$DE$153:$DG$274,MATCH($A285,'Hoja de Trabajo para listado'!$DE$153:$DE$1048576,0),MATCH((CUADRO!N$4&amp;$E285),'Hoja de Trabajo para listado'!$DE$151:$DG$151,0)),0)+IFERROR(INDEX('Hoja de Trabajo para listado'!$CD$155:$DC$1048576,MATCH($A285,'Hoja de Trabajo para listado'!$CD$155:$CD$1048576,0),MATCH((CUADRO!N$4&amp;$E285),'Hoja de Trabajo para listado'!$CD$151:$DC$151,0)),0)</f>
        <v>0</v>
      </c>
      <c r="O285" s="241">
        <f ca="1">+IFERROR(INDEX('Hoja de Trabajo para listado'!$A$155:$Z$1048576,MATCH($A285,'Hoja de Trabajo para listado'!$A$155:$A$1048576,0),MATCH((CUADRO!O$4&amp;$E285),'Hoja de Trabajo para listado'!$A$151:$Z$151,0)),0)+IFERROR(INDEX('Hoja de Trabajo para listado'!$AB$155:$BA$1048576,MATCH($A285,'Hoja de Trabajo para listado'!$AB$155:$AB$1048576,0),MATCH((CUADRO!O$4&amp;$E285),'Hoja de Trabajo para listado'!$AB$151:$BA$151,0)),0)+IFERROR(INDEX('Hoja de Trabajo para listado'!$BC$155:$CB$1048576,MATCH($A285,'Hoja de Trabajo para listado'!$BC$155:$BC$1048576,0),MATCH((CUADRO!O$4&amp;$E285),'Hoja de Trabajo para listado'!$BC$151:$CB$151,0)),0)+IFERROR(INDEX('Hoja de Trabajo para listado'!$DE$153:$DG$274,MATCH($A285,'Hoja de Trabajo para listado'!$DE$153:$DE$1048576,0),MATCH((CUADRO!O$4&amp;$E285),'Hoja de Trabajo para listado'!$DE$151:$DG$151,0)),0)+IFERROR(INDEX('Hoja de Trabajo para listado'!$CD$155:$DC$1048576,MATCH($A285,'Hoja de Trabajo para listado'!$CD$155:$CD$1048576,0),MATCH((CUADRO!O$4&amp;$E285),'Hoja de Trabajo para listado'!$CD$151:$DC$151,0)),0)</f>
        <v>0</v>
      </c>
      <c r="P285" s="241">
        <f ca="1">+IFERROR(INDEX('Hoja de Trabajo para listado'!$A$155:$Z$1048576,MATCH($A285,'Hoja de Trabajo para listado'!$A$155:$A$1048576,0),MATCH((CUADRO!P$4&amp;$E285),'Hoja de Trabajo para listado'!$A$151:$Z$151,0)),0)+IFERROR(INDEX('Hoja de Trabajo para listado'!$AB$155:$BA$1048576,MATCH($A285,'Hoja de Trabajo para listado'!$AB$155:$AB$1048576,0),MATCH((CUADRO!P$4&amp;$E285),'Hoja de Trabajo para listado'!$AB$151:$BA$151,0)),0)+IFERROR(INDEX('Hoja de Trabajo para listado'!$BC$155:$CB$1048576,MATCH($A285,'Hoja de Trabajo para listado'!$BC$155:$BC$1048576,0),MATCH((CUADRO!P$4&amp;$E285),'Hoja de Trabajo para listado'!$BC$151:$CB$151,0)),0)+IFERROR(INDEX('Hoja de Trabajo para listado'!$DE$153:$DG$274,MATCH($A285,'Hoja de Trabajo para listado'!$DE$153:$DE$1048576,0),MATCH((CUADRO!P$4&amp;$E285),'Hoja de Trabajo para listado'!$DE$151:$DG$151,0)),0)+IFERROR(INDEX('Hoja de Trabajo para listado'!$CD$155:$DC$1048576,MATCH($A285,'Hoja de Trabajo para listado'!$CD$155:$CD$1048576,0),MATCH((CUADRO!P$4&amp;$E285),'Hoja de Trabajo para listado'!$CD$151:$DC$151,0)),0)</f>
        <v>0</v>
      </c>
      <c r="Q285" s="241">
        <f ca="1">+IFERROR(INDEX('Hoja de Trabajo para listado'!$A$155:$Z$1048576,MATCH($A285,'Hoja de Trabajo para listado'!$A$155:$A$1048576,0),MATCH((CUADRO!Q$4&amp;$E285),'Hoja de Trabajo para listado'!$A$151:$Z$151,0)),0)+IFERROR(INDEX('Hoja de Trabajo para listado'!$AB$155:$BA$1048576,MATCH($A285,'Hoja de Trabajo para listado'!$AB$155:$AB$1048576,0),MATCH((CUADRO!Q$4&amp;$E285),'Hoja de Trabajo para listado'!$AB$151:$BA$151,0)),0)+IFERROR(INDEX('Hoja de Trabajo para listado'!$BC$155:$CB$1048576,MATCH($A285,'Hoja de Trabajo para listado'!$BC$155:$BC$1048576,0),MATCH((CUADRO!Q$4&amp;$E285),'Hoja de Trabajo para listado'!$BC$151:$CB$151,0)),0)+IFERROR(INDEX('Hoja de Trabajo para listado'!$DE$153:$DG$274,MATCH($A285,'Hoja de Trabajo para listado'!$DE$153:$DE$1048576,0),MATCH((CUADRO!Q$4&amp;$E285),'Hoja de Trabajo para listado'!$DE$151:$DG$151,0)),0)+IFERROR(INDEX('Hoja de Trabajo para listado'!$CD$155:$DC$1048576,MATCH($A285,'Hoja de Trabajo para listado'!$CD$155:$CD$1048576,0),MATCH((CUADRO!Q$4&amp;$E285),'Hoja de Trabajo para listado'!$CD$151:$DC$151,0)),0)</f>
        <v>0</v>
      </c>
      <c r="R285" s="241">
        <f ca="1">+SUM(F285:Q285)</f>
        <v>0</v>
      </c>
      <c r="S285" s="257"/>
      <c r="T285" s="241">
        <f ca="1">+T286</f>
        <v>22806.9</v>
      </c>
      <c r="U285" s="240">
        <f>+IF(E285="Débitos",1,2)</f>
        <v>1</v>
      </c>
    </row>
    <row r="286" spans="1:21" s="352" customFormat="1" ht="15" customHeight="1">
      <c r="A286" s="353">
        <v>388</v>
      </c>
      <c r="B286" s="382"/>
      <c r="C286" s="305" t="str">
        <f>+VLOOKUP(A286,bd_lista!$A$3:$C$592,3,FALSE)</f>
        <v>Servicio Plurinacional de Registro de Comercio</v>
      </c>
      <c r="D286" s="384"/>
      <c r="E286" s="305" t="s">
        <v>684</v>
      </c>
      <c r="F286" s="243">
        <f ca="1">+IFERROR(INDEX('Hoja de Trabajo para listado'!$A$155:$Z$1048576,MATCH($A286,'Hoja de Trabajo para listado'!$A$155:$A$1048576,0),MATCH((CUADRO!F$4&amp;$E286),'Hoja de Trabajo para listado'!$A$151:$Z$151,0)),0)+IFERROR(INDEX('Hoja de Trabajo para listado'!$AB$155:$BA$1048576,MATCH($A286,'Hoja de Trabajo para listado'!$AB$155:$AB$1048576,0),MATCH((CUADRO!F$4&amp;$E286),'Hoja de Trabajo para listado'!$AB$151:$BA$151,0)),0)+IFERROR(INDEX('Hoja de Trabajo para listado'!$BC$155:$CB$1048576,MATCH($A286,'Hoja de Trabajo para listado'!$BC$155:$BC$1048576,0),MATCH((CUADRO!F$4&amp;$E286),'Hoja de Trabajo para listado'!$BC$151:$CB$151,0)),0)+IFERROR(INDEX('Hoja de Trabajo para listado'!$DE$153:$DG$274,MATCH($A286,'Hoja de Trabajo para listado'!$DE$153:$DE$1048576,0),MATCH((CUADRO!F$4&amp;$E286),'Hoja de Trabajo para listado'!$DE$151:$DG$151,0)),0)+IFERROR(INDEX('Hoja de Trabajo para listado'!$CD$155:$DC$1048576,MATCH($A286,'Hoja de Trabajo para listado'!$CD$155:$CD$1048576,0),MATCH((CUADRO!F$4&amp;$E286),'Hoja de Trabajo para listado'!$CD$151:$DC$151,0)),0)</f>
        <v>6942</v>
      </c>
      <c r="G286" s="243">
        <f ca="1">+IFERROR(INDEX('Hoja de Trabajo para listado'!$A$155:$Z$1048576,MATCH($A286,'Hoja de Trabajo para listado'!$A$155:$A$1048576,0),MATCH((CUADRO!G$4&amp;$E286),'Hoja de Trabajo para listado'!$A$151:$Z$151,0)),0)+IFERROR(INDEX('Hoja de Trabajo para listado'!$AB$155:$BA$1048576,MATCH($A286,'Hoja de Trabajo para listado'!$AB$155:$AB$1048576,0),MATCH((CUADRO!G$4&amp;$E286),'Hoja de Trabajo para listado'!$AB$151:$BA$151,0)),0)+IFERROR(INDEX('Hoja de Trabajo para listado'!$BC$155:$CB$1048576,MATCH($A286,'Hoja de Trabajo para listado'!$BC$155:$BC$1048576,0),MATCH((CUADRO!G$4&amp;$E286),'Hoja de Trabajo para listado'!$BC$151:$CB$151,0)),0)+IFERROR(INDEX('Hoja de Trabajo para listado'!$DE$153:$DG$274,MATCH($A286,'Hoja de Trabajo para listado'!$DE$153:$DE$1048576,0),MATCH((CUADRO!G$4&amp;$E286),'Hoja de Trabajo para listado'!$DE$151:$DG$151,0)),0)+IFERROR(INDEX('Hoja de Trabajo para listado'!$CD$155:$DC$1048576,MATCH($A286,'Hoja de Trabajo para listado'!$CD$155:$CD$1048576,0),MATCH((CUADRO!G$4&amp;$E286),'Hoja de Trabajo para listado'!$CD$151:$DC$151,0)),0)</f>
        <v>0</v>
      </c>
      <c r="H286" s="243">
        <f ca="1">+IFERROR(INDEX('Hoja de Trabajo para listado'!$A$155:$Z$1048576,MATCH($A286,'Hoja de Trabajo para listado'!$A$155:$A$1048576,0),MATCH((CUADRO!H$4&amp;$E286),'Hoja de Trabajo para listado'!$A$151:$Z$151,0)),0)+IFERROR(INDEX('Hoja de Trabajo para listado'!$AB$155:$BA$1048576,MATCH($A286,'Hoja de Trabajo para listado'!$AB$155:$AB$1048576,0),MATCH((CUADRO!H$4&amp;$E286),'Hoja de Trabajo para listado'!$AB$151:$BA$151,0)),0)+IFERROR(INDEX('Hoja de Trabajo para listado'!$BC$155:$CB$1048576,MATCH($A286,'Hoja de Trabajo para listado'!$BC$155:$BC$1048576,0),MATCH((CUADRO!H$4&amp;$E286),'Hoja de Trabajo para listado'!$BC$151:$CB$151,0)),0)+IFERROR(INDEX('Hoja de Trabajo para listado'!$DE$153:$DG$274,MATCH($A286,'Hoja de Trabajo para listado'!$DE$153:$DE$1048576,0),MATCH((CUADRO!H$4&amp;$E286),'Hoja de Trabajo para listado'!$DE$151:$DG$151,0)),0)+IFERROR(INDEX('Hoja de Trabajo para listado'!$CD$155:$DC$1048576,MATCH($A286,'Hoja de Trabajo para listado'!$CD$155:$CD$1048576,0),MATCH((CUADRO!H$4&amp;$E286),'Hoja de Trabajo para listado'!$CD$151:$DC$151,0)),0)</f>
        <v>1146.2</v>
      </c>
      <c r="I286" s="243">
        <f ca="1">+IFERROR(INDEX('Hoja de Trabajo para listado'!$A$155:$Z$1048576,MATCH($A286,'Hoja de Trabajo para listado'!$A$155:$A$1048576,0),MATCH((CUADRO!I$4&amp;$E286),'Hoja de Trabajo para listado'!$A$151:$Z$151,0)),0)+IFERROR(INDEX('Hoja de Trabajo para listado'!$AB$155:$BA$1048576,MATCH($A286,'Hoja de Trabajo para listado'!$AB$155:$AB$1048576,0),MATCH((CUADRO!I$4&amp;$E286),'Hoja de Trabajo para listado'!$AB$151:$BA$151,0)),0)+IFERROR(INDEX('Hoja de Trabajo para listado'!$BC$155:$CB$1048576,MATCH($A286,'Hoja de Trabajo para listado'!$BC$155:$BC$1048576,0),MATCH((CUADRO!I$4&amp;$E286),'Hoja de Trabajo para listado'!$BC$151:$CB$151,0)),0)+IFERROR(INDEX('Hoja de Trabajo para listado'!$DE$153:$DG$274,MATCH($A286,'Hoja de Trabajo para listado'!$DE$153:$DE$1048576,0),MATCH((CUADRO!I$4&amp;$E286),'Hoja de Trabajo para listado'!$DE$151:$DG$151,0)),0)+IFERROR(INDEX('Hoja de Trabajo para listado'!$CD$155:$DC$1048576,MATCH($A286,'Hoja de Trabajo para listado'!$CD$155:$CD$1048576,0),MATCH((CUADRO!I$4&amp;$E286),'Hoja de Trabajo para listado'!$CD$151:$DC$151,0)),0)</f>
        <v>14718.7</v>
      </c>
      <c r="J286" s="243">
        <f ca="1">+IFERROR(INDEX('Hoja de Trabajo para listado'!$A$155:$Z$1048576,MATCH($A286,'Hoja de Trabajo para listado'!$A$155:$A$1048576,0),MATCH((CUADRO!J$4&amp;$E286),'Hoja de Trabajo para listado'!$A$151:$Z$151,0)),0)+IFERROR(INDEX('Hoja de Trabajo para listado'!$AB$155:$BA$1048576,MATCH($A286,'Hoja de Trabajo para listado'!$AB$155:$AB$1048576,0),MATCH((CUADRO!J$4&amp;$E286),'Hoja de Trabajo para listado'!$AB$151:$BA$151,0)),0)+IFERROR(INDEX('Hoja de Trabajo para listado'!$BC$155:$CB$1048576,MATCH($A286,'Hoja de Trabajo para listado'!$BC$155:$BC$1048576,0),MATCH((CUADRO!J$4&amp;$E286),'Hoja de Trabajo para listado'!$BC$151:$CB$151,0)),0)+IFERROR(INDEX('Hoja de Trabajo para listado'!$DE$153:$DG$274,MATCH($A286,'Hoja de Trabajo para listado'!$DE$153:$DE$1048576,0),MATCH((CUADRO!J$4&amp;$E286),'Hoja de Trabajo para listado'!$DE$151:$DG$151,0)),0)+IFERROR(INDEX('Hoja de Trabajo para listado'!$CD$155:$DC$1048576,MATCH($A286,'Hoja de Trabajo para listado'!$CD$155:$CD$1048576,0),MATCH((CUADRO!J$4&amp;$E286),'Hoja de Trabajo para listado'!$CD$151:$DC$151,0)),0)</f>
        <v>0</v>
      </c>
      <c r="K286" s="243">
        <f ca="1">+IFERROR(INDEX('Hoja de Trabajo para listado'!$A$155:$Z$1048576,MATCH($A286,'Hoja de Trabajo para listado'!$A$155:$A$1048576,0),MATCH((CUADRO!K$4&amp;$E286),'Hoja de Trabajo para listado'!$A$151:$Z$151,0)),0)+IFERROR(INDEX('Hoja de Trabajo para listado'!$AB$155:$BA$1048576,MATCH($A286,'Hoja de Trabajo para listado'!$AB$155:$AB$1048576,0),MATCH((CUADRO!K$4&amp;$E286),'Hoja de Trabajo para listado'!$AB$151:$BA$151,0)),0)+IFERROR(INDEX('Hoja de Trabajo para listado'!$BC$155:$CB$1048576,MATCH($A286,'Hoja de Trabajo para listado'!$BC$155:$BC$1048576,0),MATCH((CUADRO!K$4&amp;$E286),'Hoja de Trabajo para listado'!$BC$151:$CB$151,0)),0)+IFERROR(INDEX('Hoja de Trabajo para listado'!$DE$153:$DG$274,MATCH($A286,'Hoja de Trabajo para listado'!$DE$153:$DE$1048576,0),MATCH((CUADRO!K$4&amp;$E286),'Hoja de Trabajo para listado'!$DE$151:$DG$151,0)),0)+IFERROR(INDEX('Hoja de Trabajo para listado'!$CD$155:$DC$1048576,MATCH($A286,'Hoja de Trabajo para listado'!$CD$155:$CD$1048576,0),MATCH((CUADRO!K$4&amp;$E286),'Hoja de Trabajo para listado'!$CD$151:$DC$151,0)),0)</f>
        <v>0</v>
      </c>
      <c r="L286" s="243">
        <f ca="1">+IFERROR(INDEX('Hoja de Trabajo para listado'!$A$155:$Z$1048576,MATCH($A286,'Hoja de Trabajo para listado'!$A$155:$A$1048576,0),MATCH((CUADRO!L$4&amp;$E286),'Hoja de Trabajo para listado'!$A$151:$Z$151,0)),0)+IFERROR(INDEX('Hoja de Trabajo para listado'!$AB$155:$BA$1048576,MATCH($A286,'Hoja de Trabajo para listado'!$AB$155:$AB$1048576,0),MATCH((CUADRO!L$4&amp;$E286),'Hoja de Trabajo para listado'!$AB$151:$BA$151,0)),0)+IFERROR(INDEX('Hoja de Trabajo para listado'!$BC$155:$CB$1048576,MATCH($A286,'Hoja de Trabajo para listado'!$BC$155:$BC$1048576,0),MATCH((CUADRO!L$4&amp;$E286),'Hoja de Trabajo para listado'!$BC$151:$CB$151,0)),0)+IFERROR(INDEX('Hoja de Trabajo para listado'!$DE$153:$DG$274,MATCH($A286,'Hoja de Trabajo para listado'!$DE$153:$DE$1048576,0),MATCH((CUADRO!L$4&amp;$E286),'Hoja de Trabajo para listado'!$DE$151:$DG$151,0)),0)+IFERROR(INDEX('Hoja de Trabajo para listado'!$CD$155:$DC$1048576,MATCH($A286,'Hoja de Trabajo para listado'!$CD$155:$CD$1048576,0),MATCH((CUADRO!L$4&amp;$E286),'Hoja de Trabajo para listado'!$CD$151:$DC$151,0)),0)</f>
        <v>0</v>
      </c>
      <c r="M286" s="243">
        <f ca="1">+IFERROR(INDEX('Hoja de Trabajo para listado'!$A$155:$Z$1048576,MATCH($A286,'Hoja de Trabajo para listado'!$A$155:$A$1048576,0),MATCH((CUADRO!M$4&amp;$E286),'Hoja de Trabajo para listado'!$A$151:$Z$151,0)),0)+IFERROR(INDEX('Hoja de Trabajo para listado'!$AB$155:$BA$1048576,MATCH($A286,'Hoja de Trabajo para listado'!$AB$155:$AB$1048576,0),MATCH((CUADRO!M$4&amp;$E286),'Hoja de Trabajo para listado'!$AB$151:$BA$151,0)),0)+IFERROR(INDEX('Hoja de Trabajo para listado'!$BC$155:$CB$1048576,MATCH($A286,'Hoja de Trabajo para listado'!$BC$155:$BC$1048576,0),MATCH((CUADRO!M$4&amp;$E286),'Hoja de Trabajo para listado'!$BC$151:$CB$151,0)),0)+IFERROR(INDEX('Hoja de Trabajo para listado'!$DE$153:$DG$274,MATCH($A286,'Hoja de Trabajo para listado'!$DE$153:$DE$1048576,0),MATCH((CUADRO!M$4&amp;$E286),'Hoja de Trabajo para listado'!$DE$151:$DG$151,0)),0)+IFERROR(INDEX('Hoja de Trabajo para listado'!$CD$155:$DC$1048576,MATCH($A286,'Hoja de Trabajo para listado'!$CD$155:$CD$1048576,0),MATCH((CUADRO!M$4&amp;$E286),'Hoja de Trabajo para listado'!$CD$151:$DC$151,0)),0)</f>
        <v>0</v>
      </c>
      <c r="N286" s="243">
        <f ca="1">+IFERROR(INDEX('Hoja de Trabajo para listado'!$A$155:$Z$1048576,MATCH($A286,'Hoja de Trabajo para listado'!$A$155:$A$1048576,0),MATCH((CUADRO!N$4&amp;$E286),'Hoja de Trabajo para listado'!$A$151:$Z$151,0)),0)+IFERROR(INDEX('Hoja de Trabajo para listado'!$AB$155:$BA$1048576,MATCH($A286,'Hoja de Trabajo para listado'!$AB$155:$AB$1048576,0),MATCH((CUADRO!N$4&amp;$E286),'Hoja de Trabajo para listado'!$AB$151:$BA$151,0)),0)+IFERROR(INDEX('Hoja de Trabajo para listado'!$BC$155:$CB$1048576,MATCH($A286,'Hoja de Trabajo para listado'!$BC$155:$BC$1048576,0),MATCH((CUADRO!N$4&amp;$E286),'Hoja de Trabajo para listado'!$BC$151:$CB$151,0)),0)+IFERROR(INDEX('Hoja de Trabajo para listado'!$DE$153:$DG$274,MATCH($A286,'Hoja de Trabajo para listado'!$DE$153:$DE$1048576,0),MATCH((CUADRO!N$4&amp;$E286),'Hoja de Trabajo para listado'!$DE$151:$DG$151,0)),0)+IFERROR(INDEX('Hoja de Trabajo para listado'!$CD$155:$DC$1048576,MATCH($A286,'Hoja de Trabajo para listado'!$CD$155:$CD$1048576,0),MATCH((CUADRO!N$4&amp;$E286),'Hoja de Trabajo para listado'!$CD$151:$DC$151,0)),0)</f>
        <v>0</v>
      </c>
      <c r="O286" s="243">
        <f ca="1">+IFERROR(INDEX('Hoja de Trabajo para listado'!$A$155:$Z$1048576,MATCH($A286,'Hoja de Trabajo para listado'!$A$155:$A$1048576,0),MATCH((CUADRO!O$4&amp;$E286),'Hoja de Trabajo para listado'!$A$151:$Z$151,0)),0)+IFERROR(INDEX('Hoja de Trabajo para listado'!$AB$155:$BA$1048576,MATCH($A286,'Hoja de Trabajo para listado'!$AB$155:$AB$1048576,0),MATCH((CUADRO!O$4&amp;$E286),'Hoja de Trabajo para listado'!$AB$151:$BA$151,0)),0)+IFERROR(INDEX('Hoja de Trabajo para listado'!$BC$155:$CB$1048576,MATCH($A286,'Hoja de Trabajo para listado'!$BC$155:$BC$1048576,0),MATCH((CUADRO!O$4&amp;$E286),'Hoja de Trabajo para listado'!$BC$151:$CB$151,0)),0)+IFERROR(INDEX('Hoja de Trabajo para listado'!$DE$153:$DG$274,MATCH($A286,'Hoja de Trabajo para listado'!$DE$153:$DE$1048576,0),MATCH((CUADRO!O$4&amp;$E286),'Hoja de Trabajo para listado'!$DE$151:$DG$151,0)),0)+IFERROR(INDEX('Hoja de Trabajo para listado'!$CD$155:$DC$1048576,MATCH($A286,'Hoja de Trabajo para listado'!$CD$155:$CD$1048576,0),MATCH((CUADRO!O$4&amp;$E286),'Hoja de Trabajo para listado'!$CD$151:$DC$151,0)),0)</f>
        <v>0</v>
      </c>
      <c r="P286" s="243">
        <f ca="1">+IFERROR(INDEX('Hoja de Trabajo para listado'!$A$155:$Z$1048576,MATCH($A286,'Hoja de Trabajo para listado'!$A$155:$A$1048576,0),MATCH((CUADRO!P$4&amp;$E286),'Hoja de Trabajo para listado'!$A$151:$Z$151,0)),0)+IFERROR(INDEX('Hoja de Trabajo para listado'!$AB$155:$BA$1048576,MATCH($A286,'Hoja de Trabajo para listado'!$AB$155:$AB$1048576,0),MATCH((CUADRO!P$4&amp;$E286),'Hoja de Trabajo para listado'!$AB$151:$BA$151,0)),0)+IFERROR(INDEX('Hoja de Trabajo para listado'!$BC$155:$CB$1048576,MATCH($A286,'Hoja de Trabajo para listado'!$BC$155:$BC$1048576,0),MATCH((CUADRO!P$4&amp;$E286),'Hoja de Trabajo para listado'!$BC$151:$CB$151,0)),0)+IFERROR(INDEX('Hoja de Trabajo para listado'!$DE$153:$DG$274,MATCH($A286,'Hoja de Trabajo para listado'!$DE$153:$DE$1048576,0),MATCH((CUADRO!P$4&amp;$E286),'Hoja de Trabajo para listado'!$DE$151:$DG$151,0)),0)+IFERROR(INDEX('Hoja de Trabajo para listado'!$CD$155:$DC$1048576,MATCH($A286,'Hoja de Trabajo para listado'!$CD$155:$CD$1048576,0),MATCH((CUADRO!P$4&amp;$E286),'Hoja de Trabajo para listado'!$CD$151:$DC$151,0)),0)</f>
        <v>0</v>
      </c>
      <c r="Q286" s="243">
        <f ca="1">+IFERROR(INDEX('Hoja de Trabajo para listado'!$A$155:$Z$1048576,MATCH($A286,'Hoja de Trabajo para listado'!$A$155:$A$1048576,0),MATCH((CUADRO!Q$4&amp;$E286),'Hoja de Trabajo para listado'!$A$151:$Z$151,0)),0)+IFERROR(INDEX('Hoja de Trabajo para listado'!$AB$155:$BA$1048576,MATCH($A286,'Hoja de Trabajo para listado'!$AB$155:$AB$1048576,0),MATCH((CUADRO!Q$4&amp;$E286),'Hoja de Trabajo para listado'!$AB$151:$BA$151,0)),0)+IFERROR(INDEX('Hoja de Trabajo para listado'!$BC$155:$CB$1048576,MATCH($A286,'Hoja de Trabajo para listado'!$BC$155:$BC$1048576,0),MATCH((CUADRO!Q$4&amp;$E286),'Hoja de Trabajo para listado'!$BC$151:$CB$151,0)),0)+IFERROR(INDEX('Hoja de Trabajo para listado'!$DE$153:$DG$274,MATCH($A286,'Hoja de Trabajo para listado'!$DE$153:$DE$1048576,0),MATCH((CUADRO!Q$4&amp;$E286),'Hoja de Trabajo para listado'!$DE$151:$DG$151,0)),0)+IFERROR(INDEX('Hoja de Trabajo para listado'!$CD$155:$DC$1048576,MATCH($A286,'Hoja de Trabajo para listado'!$CD$155:$CD$1048576,0),MATCH((CUADRO!Q$4&amp;$E286),'Hoja de Trabajo para listado'!$CD$151:$DC$151,0)),0)</f>
        <v>0</v>
      </c>
      <c r="R286" s="243">
        <f ca="1">+SUM(F286:Q286)</f>
        <v>22806.9</v>
      </c>
      <c r="S286" s="256">
        <f ca="1">+R285+R286</f>
        <v>22806.9</v>
      </c>
      <c r="T286" s="241">
        <f ca="1">+S286</f>
        <v>22806.9</v>
      </c>
      <c r="U286" s="240">
        <f>+IF(E286="Débitos",1,2)</f>
        <v>2</v>
      </c>
    </row>
    <row r="287" spans="1:21" s="352" customFormat="1" ht="15" customHeight="1">
      <c r="A287" s="353">
        <v>389</v>
      </c>
      <c r="B287" s="381">
        <f>+A287</f>
        <v>389</v>
      </c>
      <c r="C287" s="245" t="str">
        <f>+VLOOKUP(A287,bd_lista!$A$3:$C$592,3,FALSE)</f>
        <v xml:space="preserve">Navegación Aérea y Aeropuertos Bolivianos </v>
      </c>
      <c r="D287" s="383" t="str">
        <f>+C287</f>
        <v xml:space="preserve">Navegación Aérea y Aeropuertos Bolivianos </v>
      </c>
      <c r="E287" s="245" t="s">
        <v>683</v>
      </c>
      <c r="F287" s="241">
        <f ca="1">+IFERROR(INDEX('Hoja de Trabajo para listado'!$A$155:$Z$1048576,MATCH($A287,'Hoja de Trabajo para listado'!$A$155:$A$1048576,0),MATCH((CUADRO!F$4&amp;$E287),'Hoja de Trabajo para listado'!$A$151:$Z$151,0)),0)+IFERROR(INDEX('Hoja de Trabajo para listado'!$AB$155:$BA$1048576,MATCH($A287,'Hoja de Trabajo para listado'!$AB$155:$AB$1048576,0),MATCH((CUADRO!F$4&amp;$E287),'Hoja de Trabajo para listado'!$AB$151:$BA$151,0)),0)+IFERROR(INDEX('Hoja de Trabajo para listado'!$BC$155:$CB$1048576,MATCH($A287,'Hoja de Trabajo para listado'!$BC$155:$BC$1048576,0),MATCH((CUADRO!F$4&amp;$E287),'Hoja de Trabajo para listado'!$BC$151:$CB$151,0)),0)+IFERROR(INDEX('Hoja de Trabajo para listado'!$DE$153:$DG$274,MATCH($A287,'Hoja de Trabajo para listado'!$DE$153:$DE$1048576,0),MATCH((CUADRO!F$4&amp;$E287),'Hoja de Trabajo para listado'!$DE$151:$DG$151,0)),0)+IFERROR(INDEX('Hoja de Trabajo para listado'!$CD$155:$DC$1048576,MATCH($A287,'Hoja de Trabajo para listado'!$CD$155:$CD$1048576,0),MATCH((CUADRO!F$4&amp;$E287),'Hoja de Trabajo para listado'!$CD$151:$DC$151,0)),0)</f>
        <v>0</v>
      </c>
      <c r="G287" s="241">
        <f ca="1">+IFERROR(INDEX('Hoja de Trabajo para listado'!$A$155:$Z$1048576,MATCH($A287,'Hoja de Trabajo para listado'!$A$155:$A$1048576,0),MATCH((CUADRO!G$4&amp;$E287),'Hoja de Trabajo para listado'!$A$151:$Z$151,0)),0)+IFERROR(INDEX('Hoja de Trabajo para listado'!$AB$155:$BA$1048576,MATCH($A287,'Hoja de Trabajo para listado'!$AB$155:$AB$1048576,0),MATCH((CUADRO!G$4&amp;$E287),'Hoja de Trabajo para listado'!$AB$151:$BA$151,0)),0)+IFERROR(INDEX('Hoja de Trabajo para listado'!$BC$155:$CB$1048576,MATCH($A287,'Hoja de Trabajo para listado'!$BC$155:$BC$1048576,0),MATCH((CUADRO!G$4&amp;$E287),'Hoja de Trabajo para listado'!$BC$151:$CB$151,0)),0)+IFERROR(INDEX('Hoja de Trabajo para listado'!$DE$153:$DG$274,MATCH($A287,'Hoja de Trabajo para listado'!$DE$153:$DE$1048576,0),MATCH((CUADRO!G$4&amp;$E287),'Hoja de Trabajo para listado'!$DE$151:$DG$151,0)),0)+IFERROR(INDEX('Hoja de Trabajo para listado'!$CD$155:$DC$1048576,MATCH($A287,'Hoja de Trabajo para listado'!$CD$155:$CD$1048576,0),MATCH((CUADRO!G$4&amp;$E287),'Hoja de Trabajo para listado'!$CD$151:$DC$151,0)),0)</f>
        <v>0</v>
      </c>
      <c r="H287" s="241">
        <f ca="1">+IFERROR(INDEX('Hoja de Trabajo para listado'!$A$155:$Z$1048576,MATCH($A287,'Hoja de Trabajo para listado'!$A$155:$A$1048576,0),MATCH((CUADRO!H$4&amp;$E287),'Hoja de Trabajo para listado'!$A$151:$Z$151,0)),0)+IFERROR(INDEX('Hoja de Trabajo para listado'!$AB$155:$BA$1048576,MATCH($A287,'Hoja de Trabajo para listado'!$AB$155:$AB$1048576,0),MATCH((CUADRO!H$4&amp;$E287),'Hoja de Trabajo para listado'!$AB$151:$BA$151,0)),0)+IFERROR(INDEX('Hoja de Trabajo para listado'!$BC$155:$CB$1048576,MATCH($A287,'Hoja de Trabajo para listado'!$BC$155:$BC$1048576,0),MATCH((CUADRO!H$4&amp;$E287),'Hoja de Trabajo para listado'!$BC$151:$CB$151,0)),0)+IFERROR(INDEX('Hoja de Trabajo para listado'!$DE$153:$DG$274,MATCH($A287,'Hoja de Trabajo para listado'!$DE$153:$DE$1048576,0),MATCH((CUADRO!H$4&amp;$E287),'Hoja de Trabajo para listado'!$DE$151:$DG$151,0)),0)+IFERROR(INDEX('Hoja de Trabajo para listado'!$CD$155:$DC$1048576,MATCH($A287,'Hoja de Trabajo para listado'!$CD$155:$CD$1048576,0),MATCH((CUADRO!H$4&amp;$E287),'Hoja de Trabajo para listado'!$CD$151:$DC$151,0)),0)</f>
        <v>18138190.559999999</v>
      </c>
      <c r="I287" s="241">
        <f ca="1">+IFERROR(INDEX('Hoja de Trabajo para listado'!$A$155:$Z$1048576,MATCH($A287,'Hoja de Trabajo para listado'!$A$155:$A$1048576,0),MATCH((CUADRO!I$4&amp;$E287),'Hoja de Trabajo para listado'!$A$151:$Z$151,0)),0)+IFERROR(INDEX('Hoja de Trabajo para listado'!$AB$155:$BA$1048576,MATCH($A287,'Hoja de Trabajo para listado'!$AB$155:$AB$1048576,0),MATCH((CUADRO!I$4&amp;$E287),'Hoja de Trabajo para listado'!$AB$151:$BA$151,0)),0)+IFERROR(INDEX('Hoja de Trabajo para listado'!$BC$155:$CB$1048576,MATCH($A287,'Hoja de Trabajo para listado'!$BC$155:$BC$1048576,0),MATCH((CUADRO!I$4&amp;$E287),'Hoja de Trabajo para listado'!$BC$151:$CB$151,0)),0)+IFERROR(INDEX('Hoja de Trabajo para listado'!$DE$153:$DG$274,MATCH($A287,'Hoja de Trabajo para listado'!$DE$153:$DE$1048576,0),MATCH((CUADRO!I$4&amp;$E287),'Hoja de Trabajo para listado'!$DE$151:$DG$151,0)),0)+IFERROR(INDEX('Hoja de Trabajo para listado'!$CD$155:$DC$1048576,MATCH($A287,'Hoja de Trabajo para listado'!$CD$155:$CD$1048576,0),MATCH((CUADRO!I$4&amp;$E287),'Hoja de Trabajo para listado'!$CD$151:$DC$151,0)),0)</f>
        <v>0</v>
      </c>
      <c r="J287" s="241">
        <f ca="1">+IFERROR(INDEX('Hoja de Trabajo para listado'!$A$155:$Z$1048576,MATCH($A287,'Hoja de Trabajo para listado'!$A$155:$A$1048576,0),MATCH((CUADRO!J$4&amp;$E287),'Hoja de Trabajo para listado'!$A$151:$Z$151,0)),0)+IFERROR(INDEX('Hoja de Trabajo para listado'!$AB$155:$BA$1048576,MATCH($A287,'Hoja de Trabajo para listado'!$AB$155:$AB$1048576,0),MATCH((CUADRO!J$4&amp;$E287),'Hoja de Trabajo para listado'!$AB$151:$BA$151,0)),0)+IFERROR(INDEX('Hoja de Trabajo para listado'!$BC$155:$CB$1048576,MATCH($A287,'Hoja de Trabajo para listado'!$BC$155:$BC$1048576,0),MATCH((CUADRO!J$4&amp;$E287),'Hoja de Trabajo para listado'!$BC$151:$CB$151,0)),0)+IFERROR(INDEX('Hoja de Trabajo para listado'!$DE$153:$DG$274,MATCH($A287,'Hoja de Trabajo para listado'!$DE$153:$DE$1048576,0),MATCH((CUADRO!J$4&amp;$E287),'Hoja de Trabajo para listado'!$DE$151:$DG$151,0)),0)+IFERROR(INDEX('Hoja de Trabajo para listado'!$CD$155:$DC$1048576,MATCH($A287,'Hoja de Trabajo para listado'!$CD$155:$CD$1048576,0),MATCH((CUADRO!J$4&amp;$E287),'Hoja de Trabajo para listado'!$CD$151:$DC$151,0)),0)</f>
        <v>1520</v>
      </c>
      <c r="K287" s="241">
        <f ca="1">+IFERROR(INDEX('Hoja de Trabajo para listado'!$A$155:$Z$1048576,MATCH($A287,'Hoja de Trabajo para listado'!$A$155:$A$1048576,0),MATCH((CUADRO!K$4&amp;$E287),'Hoja de Trabajo para listado'!$A$151:$Z$151,0)),0)+IFERROR(INDEX('Hoja de Trabajo para listado'!$AB$155:$BA$1048576,MATCH($A287,'Hoja de Trabajo para listado'!$AB$155:$AB$1048576,0),MATCH((CUADRO!K$4&amp;$E287),'Hoja de Trabajo para listado'!$AB$151:$BA$151,0)),0)+IFERROR(INDEX('Hoja de Trabajo para listado'!$BC$155:$CB$1048576,MATCH($A287,'Hoja de Trabajo para listado'!$BC$155:$BC$1048576,0),MATCH((CUADRO!K$4&amp;$E287),'Hoja de Trabajo para listado'!$BC$151:$CB$151,0)),0)+IFERROR(INDEX('Hoja de Trabajo para listado'!$DE$153:$DG$274,MATCH($A287,'Hoja de Trabajo para listado'!$DE$153:$DE$1048576,0),MATCH((CUADRO!K$4&amp;$E287),'Hoja de Trabajo para listado'!$DE$151:$DG$151,0)),0)+IFERROR(INDEX('Hoja de Trabajo para listado'!$CD$155:$DC$1048576,MATCH($A287,'Hoja de Trabajo para listado'!$CD$155:$CD$1048576,0),MATCH((CUADRO!K$4&amp;$E287),'Hoja de Trabajo para listado'!$CD$151:$DC$151,0)),0)</f>
        <v>0</v>
      </c>
      <c r="L287" s="241">
        <f ca="1">+IFERROR(INDEX('Hoja de Trabajo para listado'!$A$155:$Z$1048576,MATCH($A287,'Hoja de Trabajo para listado'!$A$155:$A$1048576,0),MATCH((CUADRO!L$4&amp;$E287),'Hoja de Trabajo para listado'!$A$151:$Z$151,0)),0)+IFERROR(INDEX('Hoja de Trabajo para listado'!$AB$155:$BA$1048576,MATCH($A287,'Hoja de Trabajo para listado'!$AB$155:$AB$1048576,0),MATCH((CUADRO!L$4&amp;$E287),'Hoja de Trabajo para listado'!$AB$151:$BA$151,0)),0)+IFERROR(INDEX('Hoja de Trabajo para listado'!$BC$155:$CB$1048576,MATCH($A287,'Hoja de Trabajo para listado'!$BC$155:$BC$1048576,0),MATCH((CUADRO!L$4&amp;$E287),'Hoja de Trabajo para listado'!$BC$151:$CB$151,0)),0)+IFERROR(INDEX('Hoja de Trabajo para listado'!$DE$153:$DG$274,MATCH($A287,'Hoja de Trabajo para listado'!$DE$153:$DE$1048576,0),MATCH((CUADRO!L$4&amp;$E287),'Hoja de Trabajo para listado'!$DE$151:$DG$151,0)),0)+IFERROR(INDEX('Hoja de Trabajo para listado'!$CD$155:$DC$1048576,MATCH($A287,'Hoja de Trabajo para listado'!$CD$155:$CD$1048576,0),MATCH((CUADRO!L$4&amp;$E287),'Hoja de Trabajo para listado'!$CD$151:$DC$151,0)),0)</f>
        <v>0</v>
      </c>
      <c r="M287" s="241">
        <f ca="1">+IFERROR(INDEX('Hoja de Trabajo para listado'!$A$155:$Z$1048576,MATCH($A287,'Hoja de Trabajo para listado'!$A$155:$A$1048576,0),MATCH((CUADRO!M$4&amp;$E287),'Hoja de Trabajo para listado'!$A$151:$Z$151,0)),0)+IFERROR(INDEX('Hoja de Trabajo para listado'!$AB$155:$BA$1048576,MATCH($A287,'Hoja de Trabajo para listado'!$AB$155:$AB$1048576,0),MATCH((CUADRO!M$4&amp;$E287),'Hoja de Trabajo para listado'!$AB$151:$BA$151,0)),0)+IFERROR(INDEX('Hoja de Trabajo para listado'!$BC$155:$CB$1048576,MATCH($A287,'Hoja de Trabajo para listado'!$BC$155:$BC$1048576,0),MATCH((CUADRO!M$4&amp;$E287),'Hoja de Trabajo para listado'!$BC$151:$CB$151,0)),0)+IFERROR(INDEX('Hoja de Trabajo para listado'!$DE$153:$DG$274,MATCH($A287,'Hoja de Trabajo para listado'!$DE$153:$DE$1048576,0),MATCH((CUADRO!M$4&amp;$E287),'Hoja de Trabajo para listado'!$DE$151:$DG$151,0)),0)+IFERROR(INDEX('Hoja de Trabajo para listado'!$CD$155:$DC$1048576,MATCH($A287,'Hoja de Trabajo para listado'!$CD$155:$CD$1048576,0),MATCH((CUADRO!M$4&amp;$E287),'Hoja de Trabajo para listado'!$CD$151:$DC$151,0)),0)</f>
        <v>0</v>
      </c>
      <c r="N287" s="241">
        <f ca="1">+IFERROR(INDEX('Hoja de Trabajo para listado'!$A$155:$Z$1048576,MATCH($A287,'Hoja de Trabajo para listado'!$A$155:$A$1048576,0),MATCH((CUADRO!N$4&amp;$E287),'Hoja de Trabajo para listado'!$A$151:$Z$151,0)),0)+IFERROR(INDEX('Hoja de Trabajo para listado'!$AB$155:$BA$1048576,MATCH($A287,'Hoja de Trabajo para listado'!$AB$155:$AB$1048576,0),MATCH((CUADRO!N$4&amp;$E287),'Hoja de Trabajo para listado'!$AB$151:$BA$151,0)),0)+IFERROR(INDEX('Hoja de Trabajo para listado'!$BC$155:$CB$1048576,MATCH($A287,'Hoja de Trabajo para listado'!$BC$155:$BC$1048576,0),MATCH((CUADRO!N$4&amp;$E287),'Hoja de Trabajo para listado'!$BC$151:$CB$151,0)),0)+IFERROR(INDEX('Hoja de Trabajo para listado'!$DE$153:$DG$274,MATCH($A287,'Hoja de Trabajo para listado'!$DE$153:$DE$1048576,0),MATCH((CUADRO!N$4&amp;$E287),'Hoja de Trabajo para listado'!$DE$151:$DG$151,0)),0)+IFERROR(INDEX('Hoja de Trabajo para listado'!$CD$155:$DC$1048576,MATCH($A287,'Hoja de Trabajo para listado'!$CD$155:$CD$1048576,0),MATCH((CUADRO!N$4&amp;$E287),'Hoja de Trabajo para listado'!$CD$151:$DC$151,0)),0)</f>
        <v>0</v>
      </c>
      <c r="O287" s="241">
        <f ca="1">+IFERROR(INDEX('Hoja de Trabajo para listado'!$A$155:$Z$1048576,MATCH($A287,'Hoja de Trabajo para listado'!$A$155:$A$1048576,0),MATCH((CUADRO!O$4&amp;$E287),'Hoja de Trabajo para listado'!$A$151:$Z$151,0)),0)+IFERROR(INDEX('Hoja de Trabajo para listado'!$AB$155:$BA$1048576,MATCH($A287,'Hoja de Trabajo para listado'!$AB$155:$AB$1048576,0),MATCH((CUADRO!O$4&amp;$E287),'Hoja de Trabajo para listado'!$AB$151:$BA$151,0)),0)+IFERROR(INDEX('Hoja de Trabajo para listado'!$BC$155:$CB$1048576,MATCH($A287,'Hoja de Trabajo para listado'!$BC$155:$BC$1048576,0),MATCH((CUADRO!O$4&amp;$E287),'Hoja de Trabajo para listado'!$BC$151:$CB$151,0)),0)+IFERROR(INDEX('Hoja de Trabajo para listado'!$DE$153:$DG$274,MATCH($A287,'Hoja de Trabajo para listado'!$DE$153:$DE$1048576,0),MATCH((CUADRO!O$4&amp;$E287),'Hoja de Trabajo para listado'!$DE$151:$DG$151,0)),0)+IFERROR(INDEX('Hoja de Trabajo para listado'!$CD$155:$DC$1048576,MATCH($A287,'Hoja de Trabajo para listado'!$CD$155:$CD$1048576,0),MATCH((CUADRO!O$4&amp;$E287),'Hoja de Trabajo para listado'!$CD$151:$DC$151,0)),0)</f>
        <v>0</v>
      </c>
      <c r="P287" s="241">
        <f ca="1">+IFERROR(INDEX('Hoja de Trabajo para listado'!$A$155:$Z$1048576,MATCH($A287,'Hoja de Trabajo para listado'!$A$155:$A$1048576,0),MATCH((CUADRO!P$4&amp;$E287),'Hoja de Trabajo para listado'!$A$151:$Z$151,0)),0)+IFERROR(INDEX('Hoja de Trabajo para listado'!$AB$155:$BA$1048576,MATCH($A287,'Hoja de Trabajo para listado'!$AB$155:$AB$1048576,0),MATCH((CUADRO!P$4&amp;$E287),'Hoja de Trabajo para listado'!$AB$151:$BA$151,0)),0)+IFERROR(INDEX('Hoja de Trabajo para listado'!$BC$155:$CB$1048576,MATCH($A287,'Hoja de Trabajo para listado'!$BC$155:$BC$1048576,0),MATCH((CUADRO!P$4&amp;$E287),'Hoja de Trabajo para listado'!$BC$151:$CB$151,0)),0)+IFERROR(INDEX('Hoja de Trabajo para listado'!$DE$153:$DG$274,MATCH($A287,'Hoja de Trabajo para listado'!$DE$153:$DE$1048576,0),MATCH((CUADRO!P$4&amp;$E287),'Hoja de Trabajo para listado'!$DE$151:$DG$151,0)),0)+IFERROR(INDEX('Hoja de Trabajo para listado'!$CD$155:$DC$1048576,MATCH($A287,'Hoja de Trabajo para listado'!$CD$155:$CD$1048576,0),MATCH((CUADRO!P$4&amp;$E287),'Hoja de Trabajo para listado'!$CD$151:$DC$151,0)),0)</f>
        <v>0</v>
      </c>
      <c r="Q287" s="241">
        <f ca="1">+IFERROR(INDEX('Hoja de Trabajo para listado'!$A$155:$Z$1048576,MATCH($A287,'Hoja de Trabajo para listado'!$A$155:$A$1048576,0),MATCH((CUADRO!Q$4&amp;$E287),'Hoja de Trabajo para listado'!$A$151:$Z$151,0)),0)+IFERROR(INDEX('Hoja de Trabajo para listado'!$AB$155:$BA$1048576,MATCH($A287,'Hoja de Trabajo para listado'!$AB$155:$AB$1048576,0),MATCH((CUADRO!Q$4&amp;$E287),'Hoja de Trabajo para listado'!$AB$151:$BA$151,0)),0)+IFERROR(INDEX('Hoja de Trabajo para listado'!$BC$155:$CB$1048576,MATCH($A287,'Hoja de Trabajo para listado'!$BC$155:$BC$1048576,0),MATCH((CUADRO!Q$4&amp;$E287),'Hoja de Trabajo para listado'!$BC$151:$CB$151,0)),0)+IFERROR(INDEX('Hoja de Trabajo para listado'!$DE$153:$DG$274,MATCH($A287,'Hoja de Trabajo para listado'!$DE$153:$DE$1048576,0),MATCH((CUADRO!Q$4&amp;$E287),'Hoja de Trabajo para listado'!$DE$151:$DG$151,0)),0)+IFERROR(INDEX('Hoja de Trabajo para listado'!$CD$155:$DC$1048576,MATCH($A287,'Hoja de Trabajo para listado'!$CD$155:$CD$1048576,0),MATCH((CUADRO!Q$4&amp;$E287),'Hoja de Trabajo para listado'!$CD$151:$DC$151,0)),0)</f>
        <v>0</v>
      </c>
      <c r="R287" s="241">
        <f t="shared" ca="1" si="8"/>
        <v>18139710.559999999</v>
      </c>
      <c r="S287" s="241"/>
      <c r="T287" s="241">
        <f ca="1">+T288</f>
        <v>39687353.530000001</v>
      </c>
      <c r="U287" s="240">
        <f t="shared" si="9"/>
        <v>1</v>
      </c>
    </row>
    <row r="288" spans="1:21" s="352" customFormat="1" ht="15" customHeight="1">
      <c r="A288" s="353">
        <v>389</v>
      </c>
      <c r="B288" s="382"/>
      <c r="C288" s="305" t="str">
        <f>+VLOOKUP(A288,bd_lista!$A$3:$C$592,3,FALSE)</f>
        <v xml:space="preserve">Navegación Aérea y Aeropuertos Bolivianos </v>
      </c>
      <c r="D288" s="384"/>
      <c r="E288" s="305" t="s">
        <v>684</v>
      </c>
      <c r="F288" s="243">
        <f ca="1">+IFERROR(INDEX('Hoja de Trabajo para listado'!$A$155:$Z$1048576,MATCH($A288,'Hoja de Trabajo para listado'!$A$155:$A$1048576,0),MATCH((CUADRO!F$4&amp;$E288),'Hoja de Trabajo para listado'!$A$151:$Z$151,0)),0)+IFERROR(INDEX('Hoja de Trabajo para listado'!$AB$155:$BA$1048576,MATCH($A288,'Hoja de Trabajo para listado'!$AB$155:$AB$1048576,0),MATCH((CUADRO!F$4&amp;$E288),'Hoja de Trabajo para listado'!$AB$151:$BA$151,0)),0)+IFERROR(INDEX('Hoja de Trabajo para listado'!$BC$155:$CB$1048576,MATCH($A288,'Hoja de Trabajo para listado'!$BC$155:$BC$1048576,0),MATCH((CUADRO!F$4&amp;$E288),'Hoja de Trabajo para listado'!$BC$151:$CB$151,0)),0)+IFERROR(INDEX('Hoja de Trabajo para listado'!$DE$153:$DG$274,MATCH($A288,'Hoja de Trabajo para listado'!$DE$153:$DE$1048576,0),MATCH((CUADRO!F$4&amp;$E288),'Hoja de Trabajo para listado'!$DE$151:$DG$151,0)),0)+IFERROR(INDEX('Hoja de Trabajo para listado'!$CD$155:$DC$1048576,MATCH($A288,'Hoja de Trabajo para listado'!$CD$155:$CD$1048576,0),MATCH((CUADRO!F$4&amp;$E288),'Hoja de Trabajo para listado'!$CD$151:$DC$151,0)),0)</f>
        <v>0</v>
      </c>
      <c r="G288" s="243">
        <f ca="1">+IFERROR(INDEX('Hoja de Trabajo para listado'!$A$155:$Z$1048576,MATCH($A288,'Hoja de Trabajo para listado'!$A$155:$A$1048576,0),MATCH((CUADRO!G$4&amp;$E288),'Hoja de Trabajo para listado'!$A$151:$Z$151,0)),0)+IFERROR(INDEX('Hoja de Trabajo para listado'!$AB$155:$BA$1048576,MATCH($A288,'Hoja de Trabajo para listado'!$AB$155:$AB$1048576,0),MATCH((CUADRO!G$4&amp;$E288),'Hoja de Trabajo para listado'!$AB$151:$BA$151,0)),0)+IFERROR(INDEX('Hoja de Trabajo para listado'!$BC$155:$CB$1048576,MATCH($A288,'Hoja de Trabajo para listado'!$BC$155:$BC$1048576,0),MATCH((CUADRO!G$4&amp;$E288),'Hoja de Trabajo para listado'!$BC$151:$CB$151,0)),0)+IFERROR(INDEX('Hoja de Trabajo para listado'!$DE$153:$DG$274,MATCH($A288,'Hoja de Trabajo para listado'!$DE$153:$DE$1048576,0),MATCH((CUADRO!G$4&amp;$E288),'Hoja de Trabajo para listado'!$DE$151:$DG$151,0)),0)+IFERROR(INDEX('Hoja de Trabajo para listado'!$CD$155:$DC$1048576,MATCH($A288,'Hoja de Trabajo para listado'!$CD$155:$CD$1048576,0),MATCH((CUADRO!G$4&amp;$E288),'Hoja de Trabajo para listado'!$CD$151:$DC$151,0)),0)</f>
        <v>0</v>
      </c>
      <c r="H288" s="243">
        <f ca="1">+IFERROR(INDEX('Hoja de Trabajo para listado'!$A$155:$Z$1048576,MATCH($A288,'Hoja de Trabajo para listado'!$A$155:$A$1048576,0),MATCH((CUADRO!H$4&amp;$E288),'Hoja de Trabajo para listado'!$A$151:$Z$151,0)),0)+IFERROR(INDEX('Hoja de Trabajo para listado'!$AB$155:$BA$1048576,MATCH($A288,'Hoja de Trabajo para listado'!$AB$155:$AB$1048576,0),MATCH((CUADRO!H$4&amp;$E288),'Hoja de Trabajo para listado'!$AB$151:$BA$151,0)),0)+IFERROR(INDEX('Hoja de Trabajo para listado'!$BC$155:$CB$1048576,MATCH($A288,'Hoja de Trabajo para listado'!$BC$155:$BC$1048576,0),MATCH((CUADRO!H$4&amp;$E288),'Hoja de Trabajo para listado'!$BC$151:$CB$151,0)),0)+IFERROR(INDEX('Hoja de Trabajo para listado'!$DE$153:$DG$274,MATCH($A288,'Hoja de Trabajo para listado'!$DE$153:$DE$1048576,0),MATCH((CUADRO!H$4&amp;$E288),'Hoja de Trabajo para listado'!$DE$151:$DG$151,0)),0)+IFERROR(INDEX('Hoja de Trabajo para listado'!$CD$155:$DC$1048576,MATCH($A288,'Hoja de Trabajo para listado'!$CD$155:$CD$1048576,0),MATCH((CUADRO!H$4&amp;$E288),'Hoja de Trabajo para listado'!$CD$151:$DC$151,0)),0)</f>
        <v>18292706.609999999</v>
      </c>
      <c r="I288" s="243">
        <f ca="1">+IFERROR(INDEX('Hoja de Trabajo para listado'!$A$155:$Z$1048576,MATCH($A288,'Hoja de Trabajo para listado'!$A$155:$A$1048576,0),MATCH((CUADRO!I$4&amp;$E288),'Hoja de Trabajo para listado'!$A$151:$Z$151,0)),0)+IFERROR(INDEX('Hoja de Trabajo para listado'!$AB$155:$BA$1048576,MATCH($A288,'Hoja de Trabajo para listado'!$AB$155:$AB$1048576,0),MATCH((CUADRO!I$4&amp;$E288),'Hoja de Trabajo para listado'!$AB$151:$BA$151,0)),0)+IFERROR(INDEX('Hoja de Trabajo para listado'!$BC$155:$CB$1048576,MATCH($A288,'Hoja de Trabajo para listado'!$BC$155:$BC$1048576,0),MATCH((CUADRO!I$4&amp;$E288),'Hoja de Trabajo para listado'!$BC$151:$CB$151,0)),0)+IFERROR(INDEX('Hoja de Trabajo para listado'!$DE$153:$DG$274,MATCH($A288,'Hoja de Trabajo para listado'!$DE$153:$DE$1048576,0),MATCH((CUADRO!I$4&amp;$E288),'Hoja de Trabajo para listado'!$DE$151:$DG$151,0)),0)+IFERROR(INDEX('Hoja de Trabajo para listado'!$CD$155:$DC$1048576,MATCH($A288,'Hoja de Trabajo para listado'!$CD$155:$CD$1048576,0),MATCH((CUADRO!I$4&amp;$E288),'Hoja de Trabajo para listado'!$CD$151:$DC$151,0)),0)</f>
        <v>0</v>
      </c>
      <c r="J288" s="243">
        <f ca="1">+IFERROR(INDEX('Hoja de Trabajo para listado'!$A$155:$Z$1048576,MATCH($A288,'Hoja de Trabajo para listado'!$A$155:$A$1048576,0),MATCH((CUADRO!J$4&amp;$E288),'Hoja de Trabajo para listado'!$A$151:$Z$151,0)),0)+IFERROR(INDEX('Hoja de Trabajo para listado'!$AB$155:$BA$1048576,MATCH($A288,'Hoja de Trabajo para listado'!$AB$155:$AB$1048576,0),MATCH((CUADRO!J$4&amp;$E288),'Hoja de Trabajo para listado'!$AB$151:$BA$151,0)),0)+IFERROR(INDEX('Hoja de Trabajo para listado'!$BC$155:$CB$1048576,MATCH($A288,'Hoja de Trabajo para listado'!$BC$155:$BC$1048576,0),MATCH((CUADRO!J$4&amp;$E288),'Hoja de Trabajo para listado'!$BC$151:$CB$151,0)),0)+IFERROR(INDEX('Hoja de Trabajo para listado'!$DE$153:$DG$274,MATCH($A288,'Hoja de Trabajo para listado'!$DE$153:$DE$1048576,0),MATCH((CUADRO!J$4&amp;$E288),'Hoja de Trabajo para listado'!$DE$151:$DG$151,0)),0)+IFERROR(INDEX('Hoja de Trabajo para listado'!$CD$155:$DC$1048576,MATCH($A288,'Hoja de Trabajo para listado'!$CD$155:$CD$1048576,0),MATCH((CUADRO!J$4&amp;$E288),'Hoja de Trabajo para listado'!$CD$151:$DC$151,0)),0)</f>
        <v>3254936.3599999994</v>
      </c>
      <c r="K288" s="243">
        <f ca="1">+IFERROR(INDEX('Hoja de Trabajo para listado'!$A$155:$Z$1048576,MATCH($A288,'Hoja de Trabajo para listado'!$A$155:$A$1048576,0),MATCH((CUADRO!K$4&amp;$E288),'Hoja de Trabajo para listado'!$A$151:$Z$151,0)),0)+IFERROR(INDEX('Hoja de Trabajo para listado'!$AB$155:$BA$1048576,MATCH($A288,'Hoja de Trabajo para listado'!$AB$155:$AB$1048576,0),MATCH((CUADRO!K$4&amp;$E288),'Hoja de Trabajo para listado'!$AB$151:$BA$151,0)),0)+IFERROR(INDEX('Hoja de Trabajo para listado'!$BC$155:$CB$1048576,MATCH($A288,'Hoja de Trabajo para listado'!$BC$155:$BC$1048576,0),MATCH((CUADRO!K$4&amp;$E288),'Hoja de Trabajo para listado'!$BC$151:$CB$151,0)),0)+IFERROR(INDEX('Hoja de Trabajo para listado'!$DE$153:$DG$274,MATCH($A288,'Hoja de Trabajo para listado'!$DE$153:$DE$1048576,0),MATCH((CUADRO!K$4&amp;$E288),'Hoja de Trabajo para listado'!$DE$151:$DG$151,0)),0)+IFERROR(INDEX('Hoja de Trabajo para listado'!$CD$155:$DC$1048576,MATCH($A288,'Hoja de Trabajo para listado'!$CD$155:$CD$1048576,0),MATCH((CUADRO!K$4&amp;$E288),'Hoja de Trabajo para listado'!$CD$151:$DC$151,0)),0)</f>
        <v>0</v>
      </c>
      <c r="L288" s="243">
        <f ca="1">+IFERROR(INDEX('Hoja de Trabajo para listado'!$A$155:$Z$1048576,MATCH($A288,'Hoja de Trabajo para listado'!$A$155:$A$1048576,0),MATCH((CUADRO!L$4&amp;$E288),'Hoja de Trabajo para listado'!$A$151:$Z$151,0)),0)+IFERROR(INDEX('Hoja de Trabajo para listado'!$AB$155:$BA$1048576,MATCH($A288,'Hoja de Trabajo para listado'!$AB$155:$AB$1048576,0),MATCH((CUADRO!L$4&amp;$E288),'Hoja de Trabajo para listado'!$AB$151:$BA$151,0)),0)+IFERROR(INDEX('Hoja de Trabajo para listado'!$BC$155:$CB$1048576,MATCH($A288,'Hoja de Trabajo para listado'!$BC$155:$BC$1048576,0),MATCH((CUADRO!L$4&amp;$E288),'Hoja de Trabajo para listado'!$BC$151:$CB$151,0)),0)+IFERROR(INDEX('Hoja de Trabajo para listado'!$DE$153:$DG$274,MATCH($A288,'Hoja de Trabajo para listado'!$DE$153:$DE$1048576,0),MATCH((CUADRO!L$4&amp;$E288),'Hoja de Trabajo para listado'!$DE$151:$DG$151,0)),0)+IFERROR(INDEX('Hoja de Trabajo para listado'!$CD$155:$DC$1048576,MATCH($A288,'Hoja de Trabajo para listado'!$CD$155:$CD$1048576,0),MATCH((CUADRO!L$4&amp;$E288),'Hoja de Trabajo para listado'!$CD$151:$DC$151,0)),0)</f>
        <v>0</v>
      </c>
      <c r="M288" s="243">
        <f ca="1">+IFERROR(INDEX('Hoja de Trabajo para listado'!$A$155:$Z$1048576,MATCH($A288,'Hoja de Trabajo para listado'!$A$155:$A$1048576,0),MATCH((CUADRO!M$4&amp;$E288),'Hoja de Trabajo para listado'!$A$151:$Z$151,0)),0)+IFERROR(INDEX('Hoja de Trabajo para listado'!$AB$155:$BA$1048576,MATCH($A288,'Hoja de Trabajo para listado'!$AB$155:$AB$1048576,0),MATCH((CUADRO!M$4&amp;$E288),'Hoja de Trabajo para listado'!$AB$151:$BA$151,0)),0)+IFERROR(INDEX('Hoja de Trabajo para listado'!$BC$155:$CB$1048576,MATCH($A288,'Hoja de Trabajo para listado'!$BC$155:$BC$1048576,0),MATCH((CUADRO!M$4&amp;$E288),'Hoja de Trabajo para listado'!$BC$151:$CB$151,0)),0)+IFERROR(INDEX('Hoja de Trabajo para listado'!$DE$153:$DG$274,MATCH($A288,'Hoja de Trabajo para listado'!$DE$153:$DE$1048576,0),MATCH((CUADRO!M$4&amp;$E288),'Hoja de Trabajo para listado'!$DE$151:$DG$151,0)),0)+IFERROR(INDEX('Hoja de Trabajo para listado'!$CD$155:$DC$1048576,MATCH($A288,'Hoja de Trabajo para listado'!$CD$155:$CD$1048576,0),MATCH((CUADRO!M$4&amp;$E288),'Hoja de Trabajo para listado'!$CD$151:$DC$151,0)),0)</f>
        <v>0</v>
      </c>
      <c r="N288" s="243">
        <f ca="1">+IFERROR(INDEX('Hoja de Trabajo para listado'!$A$155:$Z$1048576,MATCH($A288,'Hoja de Trabajo para listado'!$A$155:$A$1048576,0),MATCH((CUADRO!N$4&amp;$E288),'Hoja de Trabajo para listado'!$A$151:$Z$151,0)),0)+IFERROR(INDEX('Hoja de Trabajo para listado'!$AB$155:$BA$1048576,MATCH($A288,'Hoja de Trabajo para listado'!$AB$155:$AB$1048576,0),MATCH((CUADRO!N$4&amp;$E288),'Hoja de Trabajo para listado'!$AB$151:$BA$151,0)),0)+IFERROR(INDEX('Hoja de Trabajo para listado'!$BC$155:$CB$1048576,MATCH($A288,'Hoja de Trabajo para listado'!$BC$155:$BC$1048576,0),MATCH((CUADRO!N$4&amp;$E288),'Hoja de Trabajo para listado'!$BC$151:$CB$151,0)),0)+IFERROR(INDEX('Hoja de Trabajo para listado'!$DE$153:$DG$274,MATCH($A288,'Hoja de Trabajo para listado'!$DE$153:$DE$1048576,0),MATCH((CUADRO!N$4&amp;$E288),'Hoja de Trabajo para listado'!$DE$151:$DG$151,0)),0)+IFERROR(INDEX('Hoja de Trabajo para listado'!$CD$155:$DC$1048576,MATCH($A288,'Hoja de Trabajo para listado'!$CD$155:$CD$1048576,0),MATCH((CUADRO!N$4&amp;$E288),'Hoja de Trabajo para listado'!$CD$151:$DC$151,0)),0)</f>
        <v>0</v>
      </c>
      <c r="O288" s="243">
        <f ca="1">+IFERROR(INDEX('Hoja de Trabajo para listado'!$A$155:$Z$1048576,MATCH($A288,'Hoja de Trabajo para listado'!$A$155:$A$1048576,0),MATCH((CUADRO!O$4&amp;$E288),'Hoja de Trabajo para listado'!$A$151:$Z$151,0)),0)+IFERROR(INDEX('Hoja de Trabajo para listado'!$AB$155:$BA$1048576,MATCH($A288,'Hoja de Trabajo para listado'!$AB$155:$AB$1048576,0),MATCH((CUADRO!O$4&amp;$E288),'Hoja de Trabajo para listado'!$AB$151:$BA$151,0)),0)+IFERROR(INDEX('Hoja de Trabajo para listado'!$BC$155:$CB$1048576,MATCH($A288,'Hoja de Trabajo para listado'!$BC$155:$BC$1048576,0),MATCH((CUADRO!O$4&amp;$E288),'Hoja de Trabajo para listado'!$BC$151:$CB$151,0)),0)+IFERROR(INDEX('Hoja de Trabajo para listado'!$DE$153:$DG$274,MATCH($A288,'Hoja de Trabajo para listado'!$DE$153:$DE$1048576,0),MATCH((CUADRO!O$4&amp;$E288),'Hoja de Trabajo para listado'!$DE$151:$DG$151,0)),0)+IFERROR(INDEX('Hoja de Trabajo para listado'!$CD$155:$DC$1048576,MATCH($A288,'Hoja de Trabajo para listado'!$CD$155:$CD$1048576,0),MATCH((CUADRO!O$4&amp;$E288),'Hoja de Trabajo para listado'!$CD$151:$DC$151,0)),0)</f>
        <v>0</v>
      </c>
      <c r="P288" s="243">
        <f ca="1">+IFERROR(INDEX('Hoja de Trabajo para listado'!$A$155:$Z$1048576,MATCH($A288,'Hoja de Trabajo para listado'!$A$155:$A$1048576,0),MATCH((CUADRO!P$4&amp;$E288),'Hoja de Trabajo para listado'!$A$151:$Z$151,0)),0)+IFERROR(INDEX('Hoja de Trabajo para listado'!$AB$155:$BA$1048576,MATCH($A288,'Hoja de Trabajo para listado'!$AB$155:$AB$1048576,0),MATCH((CUADRO!P$4&amp;$E288),'Hoja de Trabajo para listado'!$AB$151:$BA$151,0)),0)+IFERROR(INDEX('Hoja de Trabajo para listado'!$BC$155:$CB$1048576,MATCH($A288,'Hoja de Trabajo para listado'!$BC$155:$BC$1048576,0),MATCH((CUADRO!P$4&amp;$E288),'Hoja de Trabajo para listado'!$BC$151:$CB$151,0)),0)+IFERROR(INDEX('Hoja de Trabajo para listado'!$DE$153:$DG$274,MATCH($A288,'Hoja de Trabajo para listado'!$DE$153:$DE$1048576,0),MATCH((CUADRO!P$4&amp;$E288),'Hoja de Trabajo para listado'!$DE$151:$DG$151,0)),0)+IFERROR(INDEX('Hoja de Trabajo para listado'!$CD$155:$DC$1048576,MATCH($A288,'Hoja de Trabajo para listado'!$CD$155:$CD$1048576,0),MATCH((CUADRO!P$4&amp;$E288),'Hoja de Trabajo para listado'!$CD$151:$DC$151,0)),0)</f>
        <v>0</v>
      </c>
      <c r="Q288" s="243">
        <f ca="1">+IFERROR(INDEX('Hoja de Trabajo para listado'!$A$155:$Z$1048576,MATCH($A288,'Hoja de Trabajo para listado'!$A$155:$A$1048576,0),MATCH((CUADRO!Q$4&amp;$E288),'Hoja de Trabajo para listado'!$A$151:$Z$151,0)),0)+IFERROR(INDEX('Hoja de Trabajo para listado'!$AB$155:$BA$1048576,MATCH($A288,'Hoja de Trabajo para listado'!$AB$155:$AB$1048576,0),MATCH((CUADRO!Q$4&amp;$E288),'Hoja de Trabajo para listado'!$AB$151:$BA$151,0)),0)+IFERROR(INDEX('Hoja de Trabajo para listado'!$BC$155:$CB$1048576,MATCH($A288,'Hoja de Trabajo para listado'!$BC$155:$BC$1048576,0),MATCH((CUADRO!Q$4&amp;$E288),'Hoja de Trabajo para listado'!$BC$151:$CB$151,0)),0)+IFERROR(INDEX('Hoja de Trabajo para listado'!$DE$153:$DG$274,MATCH($A288,'Hoja de Trabajo para listado'!$DE$153:$DE$1048576,0),MATCH((CUADRO!Q$4&amp;$E288),'Hoja de Trabajo para listado'!$DE$151:$DG$151,0)),0)+IFERROR(INDEX('Hoja de Trabajo para listado'!$CD$155:$DC$1048576,MATCH($A288,'Hoja de Trabajo para listado'!$CD$155:$CD$1048576,0),MATCH((CUADRO!Q$4&amp;$E288),'Hoja de Trabajo para listado'!$CD$151:$DC$151,0)),0)</f>
        <v>0</v>
      </c>
      <c r="R288" s="243">
        <f t="shared" ca="1" si="8"/>
        <v>21547642.969999999</v>
      </c>
      <c r="S288" s="243">
        <f ca="1">+R287+R288</f>
        <v>39687353.530000001</v>
      </c>
      <c r="T288" s="241">
        <f ca="1">+S288</f>
        <v>39687353.530000001</v>
      </c>
      <c r="U288" s="240">
        <f t="shared" si="9"/>
        <v>2</v>
      </c>
    </row>
    <row r="289" spans="1:21" customFormat="1" ht="15" hidden="1" customHeight="1">
      <c r="A289" s="32">
        <v>411</v>
      </c>
      <c r="B289" s="381">
        <f>+A289</f>
        <v>411</v>
      </c>
      <c r="C289" s="245" t="str">
        <f>+VLOOKUP(A289,bd_lista!$A$3:$C$592,3,FALSE)</f>
        <v>Corporación del Seguro Social Militar</v>
      </c>
      <c r="D289" s="383" t="str">
        <f>+C289</f>
        <v>Corporación del Seguro Social Militar</v>
      </c>
      <c r="E289" s="245" t="s">
        <v>683</v>
      </c>
      <c r="F289" s="241">
        <f ca="1">+IFERROR(INDEX('Hoja de Trabajo para listado'!$A$155:$Z$1048576,MATCH($A289,'Hoja de Trabajo para listado'!$A$155:$A$1048576,0),MATCH((CUADRO!F$4&amp;$E289),'Hoja de Trabajo para listado'!$A$151:$Z$151,0)),0)+IFERROR(INDEX('Hoja de Trabajo para listado'!$AB$155:$BA$1048576,MATCH($A289,'Hoja de Trabajo para listado'!$AB$155:$AB$1048576,0),MATCH((CUADRO!F$4&amp;$E289),'Hoja de Trabajo para listado'!$AB$151:$BA$151,0)),0)+IFERROR(INDEX('Hoja de Trabajo para listado'!$BC$155:$CB$1048576,MATCH($A289,'Hoja de Trabajo para listado'!$BC$155:$BC$1048576,0),MATCH((CUADRO!F$4&amp;$E289),'Hoja de Trabajo para listado'!$BC$151:$CB$151,0)),0)+IFERROR(INDEX('Hoja de Trabajo para listado'!$DE$153:$DG$274,MATCH($A289,'Hoja de Trabajo para listado'!$DE$153:$DE$1048576,0),MATCH((CUADRO!F$4&amp;$E289),'Hoja de Trabajo para listado'!$DE$151:$DG$151,0)),0)+IFERROR(INDEX('Hoja de Trabajo para listado'!$CD$155:$DC$1048576,MATCH($A289,'Hoja de Trabajo para listado'!$CD$155:$CD$1048576,0),MATCH((CUADRO!F$4&amp;$E289),'Hoja de Trabajo para listado'!$CD$151:$DC$151,0)),0)</f>
        <v>0</v>
      </c>
      <c r="G289" s="241">
        <f ca="1">+IFERROR(INDEX('Hoja de Trabajo para listado'!$A$155:$Z$1048576,MATCH($A289,'Hoja de Trabajo para listado'!$A$155:$A$1048576,0),MATCH((CUADRO!G$4&amp;$E289),'Hoja de Trabajo para listado'!$A$151:$Z$151,0)),0)+IFERROR(INDEX('Hoja de Trabajo para listado'!$AB$155:$BA$1048576,MATCH($A289,'Hoja de Trabajo para listado'!$AB$155:$AB$1048576,0),MATCH((CUADRO!G$4&amp;$E289),'Hoja de Trabajo para listado'!$AB$151:$BA$151,0)),0)+IFERROR(INDEX('Hoja de Trabajo para listado'!$BC$155:$CB$1048576,MATCH($A289,'Hoja de Trabajo para listado'!$BC$155:$BC$1048576,0),MATCH((CUADRO!G$4&amp;$E289),'Hoja de Trabajo para listado'!$BC$151:$CB$151,0)),0)+IFERROR(INDEX('Hoja de Trabajo para listado'!$DE$153:$DG$274,MATCH($A289,'Hoja de Trabajo para listado'!$DE$153:$DE$1048576,0),MATCH((CUADRO!G$4&amp;$E289),'Hoja de Trabajo para listado'!$DE$151:$DG$151,0)),0)+IFERROR(INDEX('Hoja de Trabajo para listado'!$CD$155:$DC$1048576,MATCH($A289,'Hoja de Trabajo para listado'!$CD$155:$CD$1048576,0),MATCH((CUADRO!G$4&amp;$E289),'Hoja de Trabajo para listado'!$CD$151:$DC$151,0)),0)</f>
        <v>0</v>
      </c>
      <c r="H289" s="241">
        <f ca="1">+IFERROR(INDEX('Hoja de Trabajo para listado'!$A$155:$Z$1048576,MATCH($A289,'Hoja de Trabajo para listado'!$A$155:$A$1048576,0),MATCH((CUADRO!H$4&amp;$E289),'Hoja de Trabajo para listado'!$A$151:$Z$151,0)),0)+IFERROR(INDEX('Hoja de Trabajo para listado'!$AB$155:$BA$1048576,MATCH($A289,'Hoja de Trabajo para listado'!$AB$155:$AB$1048576,0),MATCH((CUADRO!H$4&amp;$E289),'Hoja de Trabajo para listado'!$AB$151:$BA$151,0)),0)+IFERROR(INDEX('Hoja de Trabajo para listado'!$BC$155:$CB$1048576,MATCH($A289,'Hoja de Trabajo para listado'!$BC$155:$BC$1048576,0),MATCH((CUADRO!H$4&amp;$E289),'Hoja de Trabajo para listado'!$BC$151:$CB$151,0)),0)+IFERROR(INDEX('Hoja de Trabajo para listado'!$DE$153:$DG$274,MATCH($A289,'Hoja de Trabajo para listado'!$DE$153:$DE$1048576,0),MATCH((CUADRO!H$4&amp;$E289),'Hoja de Trabajo para listado'!$DE$151:$DG$151,0)),0)+IFERROR(INDEX('Hoja de Trabajo para listado'!$CD$155:$DC$1048576,MATCH($A289,'Hoja de Trabajo para listado'!$CD$155:$CD$1048576,0),MATCH((CUADRO!H$4&amp;$E289),'Hoja de Trabajo para listado'!$CD$151:$DC$151,0)),0)</f>
        <v>0</v>
      </c>
      <c r="I289" s="241">
        <f ca="1">+IFERROR(INDEX('Hoja de Trabajo para listado'!$A$155:$Z$1048576,MATCH($A289,'Hoja de Trabajo para listado'!$A$155:$A$1048576,0),MATCH((CUADRO!I$4&amp;$E289),'Hoja de Trabajo para listado'!$A$151:$Z$151,0)),0)+IFERROR(INDEX('Hoja de Trabajo para listado'!$AB$155:$BA$1048576,MATCH($A289,'Hoja de Trabajo para listado'!$AB$155:$AB$1048576,0),MATCH((CUADRO!I$4&amp;$E289),'Hoja de Trabajo para listado'!$AB$151:$BA$151,0)),0)+IFERROR(INDEX('Hoja de Trabajo para listado'!$BC$155:$CB$1048576,MATCH($A289,'Hoja de Trabajo para listado'!$BC$155:$BC$1048576,0),MATCH((CUADRO!I$4&amp;$E289),'Hoja de Trabajo para listado'!$BC$151:$CB$151,0)),0)+IFERROR(INDEX('Hoja de Trabajo para listado'!$DE$153:$DG$274,MATCH($A289,'Hoja de Trabajo para listado'!$DE$153:$DE$1048576,0),MATCH((CUADRO!I$4&amp;$E289),'Hoja de Trabajo para listado'!$DE$151:$DG$151,0)),0)+IFERROR(INDEX('Hoja de Trabajo para listado'!$CD$155:$DC$1048576,MATCH($A289,'Hoja de Trabajo para listado'!$CD$155:$CD$1048576,0),MATCH((CUADRO!I$4&amp;$E289),'Hoja de Trabajo para listado'!$CD$151:$DC$151,0)),0)</f>
        <v>0</v>
      </c>
      <c r="J289" s="241">
        <f ca="1">+IFERROR(INDEX('Hoja de Trabajo para listado'!$A$155:$Z$1048576,MATCH($A289,'Hoja de Trabajo para listado'!$A$155:$A$1048576,0),MATCH((CUADRO!J$4&amp;$E289),'Hoja de Trabajo para listado'!$A$151:$Z$151,0)),0)+IFERROR(INDEX('Hoja de Trabajo para listado'!$AB$155:$BA$1048576,MATCH($A289,'Hoja de Trabajo para listado'!$AB$155:$AB$1048576,0),MATCH((CUADRO!J$4&amp;$E289),'Hoja de Trabajo para listado'!$AB$151:$BA$151,0)),0)+IFERROR(INDEX('Hoja de Trabajo para listado'!$BC$155:$CB$1048576,MATCH($A289,'Hoja de Trabajo para listado'!$BC$155:$BC$1048576,0),MATCH((CUADRO!J$4&amp;$E289),'Hoja de Trabajo para listado'!$BC$151:$CB$151,0)),0)+IFERROR(INDEX('Hoja de Trabajo para listado'!$DE$153:$DG$274,MATCH($A289,'Hoja de Trabajo para listado'!$DE$153:$DE$1048576,0),MATCH((CUADRO!J$4&amp;$E289),'Hoja de Trabajo para listado'!$DE$151:$DG$151,0)),0)+IFERROR(INDEX('Hoja de Trabajo para listado'!$CD$155:$DC$1048576,MATCH($A289,'Hoja de Trabajo para listado'!$CD$155:$CD$1048576,0),MATCH((CUADRO!J$4&amp;$E289),'Hoja de Trabajo para listado'!$CD$151:$DC$151,0)),0)</f>
        <v>0</v>
      </c>
      <c r="K289" s="241">
        <f ca="1">+IFERROR(INDEX('Hoja de Trabajo para listado'!$A$155:$Z$1048576,MATCH($A289,'Hoja de Trabajo para listado'!$A$155:$A$1048576,0),MATCH((CUADRO!K$4&amp;$E289),'Hoja de Trabajo para listado'!$A$151:$Z$151,0)),0)+IFERROR(INDEX('Hoja de Trabajo para listado'!$AB$155:$BA$1048576,MATCH($A289,'Hoja de Trabajo para listado'!$AB$155:$AB$1048576,0),MATCH((CUADRO!K$4&amp;$E289),'Hoja de Trabajo para listado'!$AB$151:$BA$151,0)),0)+IFERROR(INDEX('Hoja de Trabajo para listado'!$BC$155:$CB$1048576,MATCH($A289,'Hoja de Trabajo para listado'!$BC$155:$BC$1048576,0),MATCH((CUADRO!K$4&amp;$E289),'Hoja de Trabajo para listado'!$BC$151:$CB$151,0)),0)+IFERROR(INDEX('Hoja de Trabajo para listado'!$DE$153:$DG$274,MATCH($A289,'Hoja de Trabajo para listado'!$DE$153:$DE$1048576,0),MATCH((CUADRO!K$4&amp;$E289),'Hoja de Trabajo para listado'!$DE$151:$DG$151,0)),0)+IFERROR(INDEX('Hoja de Trabajo para listado'!$CD$155:$DC$1048576,MATCH($A289,'Hoja de Trabajo para listado'!$CD$155:$CD$1048576,0),MATCH((CUADRO!K$4&amp;$E289),'Hoja de Trabajo para listado'!$CD$151:$DC$151,0)),0)</f>
        <v>0</v>
      </c>
      <c r="L289" s="241">
        <f ca="1">+IFERROR(INDEX('Hoja de Trabajo para listado'!$A$155:$Z$1048576,MATCH($A289,'Hoja de Trabajo para listado'!$A$155:$A$1048576,0),MATCH((CUADRO!L$4&amp;$E289),'Hoja de Trabajo para listado'!$A$151:$Z$151,0)),0)+IFERROR(INDEX('Hoja de Trabajo para listado'!$AB$155:$BA$1048576,MATCH($A289,'Hoja de Trabajo para listado'!$AB$155:$AB$1048576,0),MATCH((CUADRO!L$4&amp;$E289),'Hoja de Trabajo para listado'!$AB$151:$BA$151,0)),0)+IFERROR(INDEX('Hoja de Trabajo para listado'!$BC$155:$CB$1048576,MATCH($A289,'Hoja de Trabajo para listado'!$BC$155:$BC$1048576,0),MATCH((CUADRO!L$4&amp;$E289),'Hoja de Trabajo para listado'!$BC$151:$CB$151,0)),0)+IFERROR(INDEX('Hoja de Trabajo para listado'!$DE$153:$DG$274,MATCH($A289,'Hoja de Trabajo para listado'!$DE$153:$DE$1048576,0),MATCH((CUADRO!L$4&amp;$E289),'Hoja de Trabajo para listado'!$DE$151:$DG$151,0)),0)+IFERROR(INDEX('Hoja de Trabajo para listado'!$CD$155:$DC$1048576,MATCH($A289,'Hoja de Trabajo para listado'!$CD$155:$CD$1048576,0),MATCH((CUADRO!L$4&amp;$E289),'Hoja de Trabajo para listado'!$CD$151:$DC$151,0)),0)</f>
        <v>0</v>
      </c>
      <c r="M289" s="241">
        <f ca="1">+IFERROR(INDEX('Hoja de Trabajo para listado'!$A$155:$Z$1048576,MATCH($A289,'Hoja de Trabajo para listado'!$A$155:$A$1048576,0),MATCH((CUADRO!M$4&amp;$E289),'Hoja de Trabajo para listado'!$A$151:$Z$151,0)),0)+IFERROR(INDEX('Hoja de Trabajo para listado'!$AB$155:$BA$1048576,MATCH($A289,'Hoja de Trabajo para listado'!$AB$155:$AB$1048576,0),MATCH((CUADRO!M$4&amp;$E289),'Hoja de Trabajo para listado'!$AB$151:$BA$151,0)),0)+IFERROR(INDEX('Hoja de Trabajo para listado'!$BC$155:$CB$1048576,MATCH($A289,'Hoja de Trabajo para listado'!$BC$155:$BC$1048576,0),MATCH((CUADRO!M$4&amp;$E289),'Hoja de Trabajo para listado'!$BC$151:$CB$151,0)),0)+IFERROR(INDEX('Hoja de Trabajo para listado'!$DE$153:$DG$274,MATCH($A289,'Hoja de Trabajo para listado'!$DE$153:$DE$1048576,0),MATCH((CUADRO!M$4&amp;$E289),'Hoja de Trabajo para listado'!$DE$151:$DG$151,0)),0)+IFERROR(INDEX('Hoja de Trabajo para listado'!$CD$155:$DC$1048576,MATCH($A289,'Hoja de Trabajo para listado'!$CD$155:$CD$1048576,0),MATCH((CUADRO!M$4&amp;$E289),'Hoja de Trabajo para listado'!$CD$151:$DC$151,0)),0)</f>
        <v>0</v>
      </c>
      <c r="N289" s="241">
        <f ca="1">+IFERROR(INDEX('Hoja de Trabajo para listado'!$A$155:$Z$1048576,MATCH($A289,'Hoja de Trabajo para listado'!$A$155:$A$1048576,0),MATCH((CUADRO!N$4&amp;$E289),'Hoja de Trabajo para listado'!$A$151:$Z$151,0)),0)+IFERROR(INDEX('Hoja de Trabajo para listado'!$AB$155:$BA$1048576,MATCH($A289,'Hoja de Trabajo para listado'!$AB$155:$AB$1048576,0),MATCH((CUADRO!N$4&amp;$E289),'Hoja de Trabajo para listado'!$AB$151:$BA$151,0)),0)+IFERROR(INDEX('Hoja de Trabajo para listado'!$BC$155:$CB$1048576,MATCH($A289,'Hoja de Trabajo para listado'!$BC$155:$BC$1048576,0),MATCH((CUADRO!N$4&amp;$E289),'Hoja de Trabajo para listado'!$BC$151:$CB$151,0)),0)+IFERROR(INDEX('Hoja de Trabajo para listado'!$DE$153:$DG$274,MATCH($A289,'Hoja de Trabajo para listado'!$DE$153:$DE$1048576,0),MATCH((CUADRO!N$4&amp;$E289),'Hoja de Trabajo para listado'!$DE$151:$DG$151,0)),0)+IFERROR(INDEX('Hoja de Trabajo para listado'!$CD$155:$DC$1048576,MATCH($A289,'Hoja de Trabajo para listado'!$CD$155:$CD$1048576,0),MATCH((CUADRO!N$4&amp;$E289),'Hoja de Trabajo para listado'!$CD$151:$DC$151,0)),0)</f>
        <v>0</v>
      </c>
      <c r="O289" s="241">
        <f ca="1">+IFERROR(INDEX('Hoja de Trabajo para listado'!$A$155:$Z$1048576,MATCH($A289,'Hoja de Trabajo para listado'!$A$155:$A$1048576,0),MATCH((CUADRO!O$4&amp;$E289),'Hoja de Trabajo para listado'!$A$151:$Z$151,0)),0)+IFERROR(INDEX('Hoja de Trabajo para listado'!$AB$155:$BA$1048576,MATCH($A289,'Hoja de Trabajo para listado'!$AB$155:$AB$1048576,0),MATCH((CUADRO!O$4&amp;$E289),'Hoja de Trabajo para listado'!$AB$151:$BA$151,0)),0)+IFERROR(INDEX('Hoja de Trabajo para listado'!$BC$155:$CB$1048576,MATCH($A289,'Hoja de Trabajo para listado'!$BC$155:$BC$1048576,0),MATCH((CUADRO!O$4&amp;$E289),'Hoja de Trabajo para listado'!$BC$151:$CB$151,0)),0)+IFERROR(INDEX('Hoja de Trabajo para listado'!$DE$153:$DG$274,MATCH($A289,'Hoja de Trabajo para listado'!$DE$153:$DE$1048576,0),MATCH((CUADRO!O$4&amp;$E289),'Hoja de Trabajo para listado'!$DE$151:$DG$151,0)),0)+IFERROR(INDEX('Hoja de Trabajo para listado'!$CD$155:$DC$1048576,MATCH($A289,'Hoja de Trabajo para listado'!$CD$155:$CD$1048576,0),MATCH((CUADRO!O$4&amp;$E289),'Hoja de Trabajo para listado'!$CD$151:$DC$151,0)),0)</f>
        <v>0</v>
      </c>
      <c r="P289" s="241">
        <f ca="1">+IFERROR(INDEX('Hoja de Trabajo para listado'!$A$155:$Z$1048576,MATCH($A289,'Hoja de Trabajo para listado'!$A$155:$A$1048576,0),MATCH((CUADRO!P$4&amp;$E289),'Hoja de Trabajo para listado'!$A$151:$Z$151,0)),0)+IFERROR(INDEX('Hoja de Trabajo para listado'!$AB$155:$BA$1048576,MATCH($A289,'Hoja de Trabajo para listado'!$AB$155:$AB$1048576,0),MATCH((CUADRO!P$4&amp;$E289),'Hoja de Trabajo para listado'!$AB$151:$BA$151,0)),0)+IFERROR(INDEX('Hoja de Trabajo para listado'!$BC$155:$CB$1048576,MATCH($A289,'Hoja de Trabajo para listado'!$BC$155:$BC$1048576,0),MATCH((CUADRO!P$4&amp;$E289),'Hoja de Trabajo para listado'!$BC$151:$CB$151,0)),0)+IFERROR(INDEX('Hoja de Trabajo para listado'!$DE$153:$DG$274,MATCH($A289,'Hoja de Trabajo para listado'!$DE$153:$DE$1048576,0),MATCH((CUADRO!P$4&amp;$E289),'Hoja de Trabajo para listado'!$DE$151:$DG$151,0)),0)+IFERROR(INDEX('Hoja de Trabajo para listado'!$CD$155:$DC$1048576,MATCH($A289,'Hoja de Trabajo para listado'!$CD$155:$CD$1048576,0),MATCH((CUADRO!P$4&amp;$E289),'Hoja de Trabajo para listado'!$CD$151:$DC$151,0)),0)</f>
        <v>0</v>
      </c>
      <c r="Q289" s="241">
        <f ca="1">+IFERROR(INDEX('Hoja de Trabajo para listado'!$A$155:$Z$1048576,MATCH($A289,'Hoja de Trabajo para listado'!$A$155:$A$1048576,0),MATCH((CUADRO!Q$4&amp;$E289),'Hoja de Trabajo para listado'!$A$151:$Z$151,0)),0)+IFERROR(INDEX('Hoja de Trabajo para listado'!$AB$155:$BA$1048576,MATCH($A289,'Hoja de Trabajo para listado'!$AB$155:$AB$1048576,0),MATCH((CUADRO!Q$4&amp;$E289),'Hoja de Trabajo para listado'!$AB$151:$BA$151,0)),0)+IFERROR(INDEX('Hoja de Trabajo para listado'!$BC$155:$CB$1048576,MATCH($A289,'Hoja de Trabajo para listado'!$BC$155:$BC$1048576,0),MATCH((CUADRO!Q$4&amp;$E289),'Hoja de Trabajo para listado'!$BC$151:$CB$151,0)),0)+IFERROR(INDEX('Hoja de Trabajo para listado'!$DE$153:$DG$274,MATCH($A289,'Hoja de Trabajo para listado'!$DE$153:$DE$1048576,0),MATCH((CUADRO!Q$4&amp;$E289),'Hoja de Trabajo para listado'!$DE$151:$DG$151,0)),0)+IFERROR(INDEX('Hoja de Trabajo para listado'!$CD$155:$DC$1048576,MATCH($A289,'Hoja de Trabajo para listado'!$CD$155:$CD$1048576,0),MATCH((CUADRO!Q$4&amp;$E289),'Hoja de Trabajo para listado'!$CD$151:$DC$151,0)),0)</f>
        <v>0</v>
      </c>
      <c r="R289" s="241">
        <f t="shared" ca="1" si="8"/>
        <v>0</v>
      </c>
      <c r="S289" s="247"/>
      <c r="T289" s="241">
        <f ca="1">+T290</f>
        <v>0</v>
      </c>
      <c r="U289" s="240">
        <f t="shared" si="9"/>
        <v>1</v>
      </c>
    </row>
    <row r="290" spans="1:21" customFormat="1" ht="15" hidden="1" customHeight="1">
      <c r="A290" s="32">
        <v>411</v>
      </c>
      <c r="B290" s="382"/>
      <c r="C290" s="305" t="str">
        <f>+VLOOKUP(A290,bd_lista!$A$3:$C$592,3,FALSE)</f>
        <v>Corporación del Seguro Social Militar</v>
      </c>
      <c r="D290" s="384"/>
      <c r="E290" s="305" t="s">
        <v>684</v>
      </c>
      <c r="F290" s="243">
        <f ca="1">+IFERROR(INDEX('Hoja de Trabajo para listado'!$A$155:$Z$1048576,MATCH($A290,'Hoja de Trabajo para listado'!$A$155:$A$1048576,0),MATCH((CUADRO!F$4&amp;$E290),'Hoja de Trabajo para listado'!$A$151:$Z$151,0)),0)+IFERROR(INDEX('Hoja de Trabajo para listado'!$AB$155:$BA$1048576,MATCH($A290,'Hoja de Trabajo para listado'!$AB$155:$AB$1048576,0),MATCH((CUADRO!F$4&amp;$E290),'Hoja de Trabajo para listado'!$AB$151:$BA$151,0)),0)+IFERROR(INDEX('Hoja de Trabajo para listado'!$BC$155:$CB$1048576,MATCH($A290,'Hoja de Trabajo para listado'!$BC$155:$BC$1048576,0),MATCH((CUADRO!F$4&amp;$E290),'Hoja de Trabajo para listado'!$BC$151:$CB$151,0)),0)+IFERROR(INDEX('Hoja de Trabajo para listado'!$DE$153:$DG$274,MATCH($A290,'Hoja de Trabajo para listado'!$DE$153:$DE$1048576,0),MATCH((CUADRO!F$4&amp;$E290),'Hoja de Trabajo para listado'!$DE$151:$DG$151,0)),0)+IFERROR(INDEX('Hoja de Trabajo para listado'!$CD$155:$DC$1048576,MATCH($A290,'Hoja de Trabajo para listado'!$CD$155:$CD$1048576,0),MATCH((CUADRO!F$4&amp;$E290),'Hoja de Trabajo para listado'!$CD$151:$DC$151,0)),0)</f>
        <v>0</v>
      </c>
      <c r="G290" s="243">
        <f ca="1">+IFERROR(INDEX('Hoja de Trabajo para listado'!$A$155:$Z$1048576,MATCH($A290,'Hoja de Trabajo para listado'!$A$155:$A$1048576,0),MATCH((CUADRO!G$4&amp;$E290),'Hoja de Trabajo para listado'!$A$151:$Z$151,0)),0)+IFERROR(INDEX('Hoja de Trabajo para listado'!$AB$155:$BA$1048576,MATCH($A290,'Hoja de Trabajo para listado'!$AB$155:$AB$1048576,0),MATCH((CUADRO!G$4&amp;$E290),'Hoja de Trabajo para listado'!$AB$151:$BA$151,0)),0)+IFERROR(INDEX('Hoja de Trabajo para listado'!$BC$155:$CB$1048576,MATCH($A290,'Hoja de Trabajo para listado'!$BC$155:$BC$1048576,0),MATCH((CUADRO!G$4&amp;$E290),'Hoja de Trabajo para listado'!$BC$151:$CB$151,0)),0)+IFERROR(INDEX('Hoja de Trabajo para listado'!$DE$153:$DG$274,MATCH($A290,'Hoja de Trabajo para listado'!$DE$153:$DE$1048576,0),MATCH((CUADRO!G$4&amp;$E290),'Hoja de Trabajo para listado'!$DE$151:$DG$151,0)),0)+IFERROR(INDEX('Hoja de Trabajo para listado'!$CD$155:$DC$1048576,MATCH($A290,'Hoja de Trabajo para listado'!$CD$155:$CD$1048576,0),MATCH((CUADRO!G$4&amp;$E290),'Hoja de Trabajo para listado'!$CD$151:$DC$151,0)),0)</f>
        <v>0</v>
      </c>
      <c r="H290" s="243">
        <f ca="1">+IFERROR(INDEX('Hoja de Trabajo para listado'!$A$155:$Z$1048576,MATCH($A290,'Hoja de Trabajo para listado'!$A$155:$A$1048576,0),MATCH((CUADRO!H$4&amp;$E290),'Hoja de Trabajo para listado'!$A$151:$Z$151,0)),0)+IFERROR(INDEX('Hoja de Trabajo para listado'!$AB$155:$BA$1048576,MATCH($A290,'Hoja de Trabajo para listado'!$AB$155:$AB$1048576,0),MATCH((CUADRO!H$4&amp;$E290),'Hoja de Trabajo para listado'!$AB$151:$BA$151,0)),0)+IFERROR(INDEX('Hoja de Trabajo para listado'!$BC$155:$CB$1048576,MATCH($A290,'Hoja de Trabajo para listado'!$BC$155:$BC$1048576,0),MATCH((CUADRO!H$4&amp;$E290),'Hoja de Trabajo para listado'!$BC$151:$CB$151,0)),0)+IFERROR(INDEX('Hoja de Trabajo para listado'!$DE$153:$DG$274,MATCH($A290,'Hoja de Trabajo para listado'!$DE$153:$DE$1048576,0),MATCH((CUADRO!H$4&amp;$E290),'Hoja de Trabajo para listado'!$DE$151:$DG$151,0)),0)+IFERROR(INDEX('Hoja de Trabajo para listado'!$CD$155:$DC$1048576,MATCH($A290,'Hoja de Trabajo para listado'!$CD$155:$CD$1048576,0),MATCH((CUADRO!H$4&amp;$E290),'Hoja de Trabajo para listado'!$CD$151:$DC$151,0)),0)</f>
        <v>0</v>
      </c>
      <c r="I290" s="243">
        <f ca="1">+IFERROR(INDEX('Hoja de Trabajo para listado'!$A$155:$Z$1048576,MATCH($A290,'Hoja de Trabajo para listado'!$A$155:$A$1048576,0),MATCH((CUADRO!I$4&amp;$E290),'Hoja de Trabajo para listado'!$A$151:$Z$151,0)),0)+IFERROR(INDEX('Hoja de Trabajo para listado'!$AB$155:$BA$1048576,MATCH($A290,'Hoja de Trabajo para listado'!$AB$155:$AB$1048576,0),MATCH((CUADRO!I$4&amp;$E290),'Hoja de Trabajo para listado'!$AB$151:$BA$151,0)),0)+IFERROR(INDEX('Hoja de Trabajo para listado'!$BC$155:$CB$1048576,MATCH($A290,'Hoja de Trabajo para listado'!$BC$155:$BC$1048576,0),MATCH((CUADRO!I$4&amp;$E290),'Hoja de Trabajo para listado'!$BC$151:$CB$151,0)),0)+IFERROR(INDEX('Hoja de Trabajo para listado'!$DE$153:$DG$274,MATCH($A290,'Hoja de Trabajo para listado'!$DE$153:$DE$1048576,0),MATCH((CUADRO!I$4&amp;$E290),'Hoja de Trabajo para listado'!$DE$151:$DG$151,0)),0)+IFERROR(INDEX('Hoja de Trabajo para listado'!$CD$155:$DC$1048576,MATCH($A290,'Hoja de Trabajo para listado'!$CD$155:$CD$1048576,0),MATCH((CUADRO!I$4&amp;$E290),'Hoja de Trabajo para listado'!$CD$151:$DC$151,0)),0)</f>
        <v>0</v>
      </c>
      <c r="J290" s="243">
        <f ca="1">+IFERROR(INDEX('Hoja de Trabajo para listado'!$A$155:$Z$1048576,MATCH($A290,'Hoja de Trabajo para listado'!$A$155:$A$1048576,0),MATCH((CUADRO!J$4&amp;$E290),'Hoja de Trabajo para listado'!$A$151:$Z$151,0)),0)+IFERROR(INDEX('Hoja de Trabajo para listado'!$AB$155:$BA$1048576,MATCH($A290,'Hoja de Trabajo para listado'!$AB$155:$AB$1048576,0),MATCH((CUADRO!J$4&amp;$E290),'Hoja de Trabajo para listado'!$AB$151:$BA$151,0)),0)+IFERROR(INDEX('Hoja de Trabajo para listado'!$BC$155:$CB$1048576,MATCH($A290,'Hoja de Trabajo para listado'!$BC$155:$BC$1048576,0),MATCH((CUADRO!J$4&amp;$E290),'Hoja de Trabajo para listado'!$BC$151:$CB$151,0)),0)+IFERROR(INDEX('Hoja de Trabajo para listado'!$DE$153:$DG$274,MATCH($A290,'Hoja de Trabajo para listado'!$DE$153:$DE$1048576,0),MATCH((CUADRO!J$4&amp;$E290),'Hoja de Trabajo para listado'!$DE$151:$DG$151,0)),0)+IFERROR(INDEX('Hoja de Trabajo para listado'!$CD$155:$DC$1048576,MATCH($A290,'Hoja de Trabajo para listado'!$CD$155:$CD$1048576,0),MATCH((CUADRO!J$4&amp;$E290),'Hoja de Trabajo para listado'!$CD$151:$DC$151,0)),0)</f>
        <v>0</v>
      </c>
      <c r="K290" s="243">
        <f ca="1">+IFERROR(INDEX('Hoja de Trabajo para listado'!$A$155:$Z$1048576,MATCH($A290,'Hoja de Trabajo para listado'!$A$155:$A$1048576,0),MATCH((CUADRO!K$4&amp;$E290),'Hoja de Trabajo para listado'!$A$151:$Z$151,0)),0)+IFERROR(INDEX('Hoja de Trabajo para listado'!$AB$155:$BA$1048576,MATCH($A290,'Hoja de Trabajo para listado'!$AB$155:$AB$1048576,0),MATCH((CUADRO!K$4&amp;$E290),'Hoja de Trabajo para listado'!$AB$151:$BA$151,0)),0)+IFERROR(INDEX('Hoja de Trabajo para listado'!$BC$155:$CB$1048576,MATCH($A290,'Hoja de Trabajo para listado'!$BC$155:$BC$1048576,0),MATCH((CUADRO!K$4&amp;$E290),'Hoja de Trabajo para listado'!$BC$151:$CB$151,0)),0)+IFERROR(INDEX('Hoja de Trabajo para listado'!$DE$153:$DG$274,MATCH($A290,'Hoja de Trabajo para listado'!$DE$153:$DE$1048576,0),MATCH((CUADRO!K$4&amp;$E290),'Hoja de Trabajo para listado'!$DE$151:$DG$151,0)),0)+IFERROR(INDEX('Hoja de Trabajo para listado'!$CD$155:$DC$1048576,MATCH($A290,'Hoja de Trabajo para listado'!$CD$155:$CD$1048576,0),MATCH((CUADRO!K$4&amp;$E290),'Hoja de Trabajo para listado'!$CD$151:$DC$151,0)),0)</f>
        <v>0</v>
      </c>
      <c r="L290" s="243">
        <f ca="1">+IFERROR(INDEX('Hoja de Trabajo para listado'!$A$155:$Z$1048576,MATCH($A290,'Hoja de Trabajo para listado'!$A$155:$A$1048576,0),MATCH((CUADRO!L$4&amp;$E290),'Hoja de Trabajo para listado'!$A$151:$Z$151,0)),0)+IFERROR(INDEX('Hoja de Trabajo para listado'!$AB$155:$BA$1048576,MATCH($A290,'Hoja de Trabajo para listado'!$AB$155:$AB$1048576,0),MATCH((CUADRO!L$4&amp;$E290),'Hoja de Trabajo para listado'!$AB$151:$BA$151,0)),0)+IFERROR(INDEX('Hoja de Trabajo para listado'!$BC$155:$CB$1048576,MATCH($A290,'Hoja de Trabajo para listado'!$BC$155:$BC$1048576,0),MATCH((CUADRO!L$4&amp;$E290),'Hoja de Trabajo para listado'!$BC$151:$CB$151,0)),0)+IFERROR(INDEX('Hoja de Trabajo para listado'!$DE$153:$DG$274,MATCH($A290,'Hoja de Trabajo para listado'!$DE$153:$DE$1048576,0),MATCH((CUADRO!L$4&amp;$E290),'Hoja de Trabajo para listado'!$DE$151:$DG$151,0)),0)+IFERROR(INDEX('Hoja de Trabajo para listado'!$CD$155:$DC$1048576,MATCH($A290,'Hoja de Trabajo para listado'!$CD$155:$CD$1048576,0),MATCH((CUADRO!L$4&amp;$E290),'Hoja de Trabajo para listado'!$CD$151:$DC$151,0)),0)</f>
        <v>0</v>
      </c>
      <c r="M290" s="243">
        <f ca="1">+IFERROR(INDEX('Hoja de Trabajo para listado'!$A$155:$Z$1048576,MATCH($A290,'Hoja de Trabajo para listado'!$A$155:$A$1048576,0),MATCH((CUADRO!M$4&amp;$E290),'Hoja de Trabajo para listado'!$A$151:$Z$151,0)),0)+IFERROR(INDEX('Hoja de Trabajo para listado'!$AB$155:$BA$1048576,MATCH($A290,'Hoja de Trabajo para listado'!$AB$155:$AB$1048576,0),MATCH((CUADRO!M$4&amp;$E290),'Hoja de Trabajo para listado'!$AB$151:$BA$151,0)),0)+IFERROR(INDEX('Hoja de Trabajo para listado'!$BC$155:$CB$1048576,MATCH($A290,'Hoja de Trabajo para listado'!$BC$155:$BC$1048576,0),MATCH((CUADRO!M$4&amp;$E290),'Hoja de Trabajo para listado'!$BC$151:$CB$151,0)),0)+IFERROR(INDEX('Hoja de Trabajo para listado'!$DE$153:$DG$274,MATCH($A290,'Hoja de Trabajo para listado'!$DE$153:$DE$1048576,0),MATCH((CUADRO!M$4&amp;$E290),'Hoja de Trabajo para listado'!$DE$151:$DG$151,0)),0)+IFERROR(INDEX('Hoja de Trabajo para listado'!$CD$155:$DC$1048576,MATCH($A290,'Hoja de Trabajo para listado'!$CD$155:$CD$1048576,0),MATCH((CUADRO!M$4&amp;$E290),'Hoja de Trabajo para listado'!$CD$151:$DC$151,0)),0)</f>
        <v>0</v>
      </c>
      <c r="N290" s="243">
        <f ca="1">+IFERROR(INDEX('Hoja de Trabajo para listado'!$A$155:$Z$1048576,MATCH($A290,'Hoja de Trabajo para listado'!$A$155:$A$1048576,0),MATCH((CUADRO!N$4&amp;$E290),'Hoja de Trabajo para listado'!$A$151:$Z$151,0)),0)+IFERROR(INDEX('Hoja de Trabajo para listado'!$AB$155:$BA$1048576,MATCH($A290,'Hoja de Trabajo para listado'!$AB$155:$AB$1048576,0),MATCH((CUADRO!N$4&amp;$E290),'Hoja de Trabajo para listado'!$AB$151:$BA$151,0)),0)+IFERROR(INDEX('Hoja de Trabajo para listado'!$BC$155:$CB$1048576,MATCH($A290,'Hoja de Trabajo para listado'!$BC$155:$BC$1048576,0),MATCH((CUADRO!N$4&amp;$E290),'Hoja de Trabajo para listado'!$BC$151:$CB$151,0)),0)+IFERROR(INDEX('Hoja de Trabajo para listado'!$DE$153:$DG$274,MATCH($A290,'Hoja de Trabajo para listado'!$DE$153:$DE$1048576,0),MATCH((CUADRO!N$4&amp;$E290),'Hoja de Trabajo para listado'!$DE$151:$DG$151,0)),0)+IFERROR(INDEX('Hoja de Trabajo para listado'!$CD$155:$DC$1048576,MATCH($A290,'Hoja de Trabajo para listado'!$CD$155:$CD$1048576,0),MATCH((CUADRO!N$4&amp;$E290),'Hoja de Trabajo para listado'!$CD$151:$DC$151,0)),0)</f>
        <v>0</v>
      </c>
      <c r="O290" s="243">
        <f ca="1">+IFERROR(INDEX('Hoja de Trabajo para listado'!$A$155:$Z$1048576,MATCH($A290,'Hoja de Trabajo para listado'!$A$155:$A$1048576,0),MATCH((CUADRO!O$4&amp;$E290),'Hoja de Trabajo para listado'!$A$151:$Z$151,0)),0)+IFERROR(INDEX('Hoja de Trabajo para listado'!$AB$155:$BA$1048576,MATCH($A290,'Hoja de Trabajo para listado'!$AB$155:$AB$1048576,0),MATCH((CUADRO!O$4&amp;$E290),'Hoja de Trabajo para listado'!$AB$151:$BA$151,0)),0)+IFERROR(INDEX('Hoja de Trabajo para listado'!$BC$155:$CB$1048576,MATCH($A290,'Hoja de Trabajo para listado'!$BC$155:$BC$1048576,0),MATCH((CUADRO!O$4&amp;$E290),'Hoja de Trabajo para listado'!$BC$151:$CB$151,0)),0)+IFERROR(INDEX('Hoja de Trabajo para listado'!$DE$153:$DG$274,MATCH($A290,'Hoja de Trabajo para listado'!$DE$153:$DE$1048576,0),MATCH((CUADRO!O$4&amp;$E290),'Hoja de Trabajo para listado'!$DE$151:$DG$151,0)),0)+IFERROR(INDEX('Hoja de Trabajo para listado'!$CD$155:$DC$1048576,MATCH($A290,'Hoja de Trabajo para listado'!$CD$155:$CD$1048576,0),MATCH((CUADRO!O$4&amp;$E290),'Hoja de Trabajo para listado'!$CD$151:$DC$151,0)),0)</f>
        <v>0</v>
      </c>
      <c r="P290" s="243">
        <f ca="1">+IFERROR(INDEX('Hoja de Trabajo para listado'!$A$155:$Z$1048576,MATCH($A290,'Hoja de Trabajo para listado'!$A$155:$A$1048576,0),MATCH((CUADRO!P$4&amp;$E290),'Hoja de Trabajo para listado'!$A$151:$Z$151,0)),0)+IFERROR(INDEX('Hoja de Trabajo para listado'!$AB$155:$BA$1048576,MATCH($A290,'Hoja de Trabajo para listado'!$AB$155:$AB$1048576,0),MATCH((CUADRO!P$4&amp;$E290),'Hoja de Trabajo para listado'!$AB$151:$BA$151,0)),0)+IFERROR(INDEX('Hoja de Trabajo para listado'!$BC$155:$CB$1048576,MATCH($A290,'Hoja de Trabajo para listado'!$BC$155:$BC$1048576,0),MATCH((CUADRO!P$4&amp;$E290),'Hoja de Trabajo para listado'!$BC$151:$CB$151,0)),0)+IFERROR(INDEX('Hoja de Trabajo para listado'!$DE$153:$DG$274,MATCH($A290,'Hoja de Trabajo para listado'!$DE$153:$DE$1048576,0),MATCH((CUADRO!P$4&amp;$E290),'Hoja de Trabajo para listado'!$DE$151:$DG$151,0)),0)+IFERROR(INDEX('Hoja de Trabajo para listado'!$CD$155:$DC$1048576,MATCH($A290,'Hoja de Trabajo para listado'!$CD$155:$CD$1048576,0),MATCH((CUADRO!P$4&amp;$E290),'Hoja de Trabajo para listado'!$CD$151:$DC$151,0)),0)</f>
        <v>0</v>
      </c>
      <c r="Q290" s="243">
        <f ca="1">+IFERROR(INDEX('Hoja de Trabajo para listado'!$A$155:$Z$1048576,MATCH($A290,'Hoja de Trabajo para listado'!$A$155:$A$1048576,0),MATCH((CUADRO!Q$4&amp;$E290),'Hoja de Trabajo para listado'!$A$151:$Z$151,0)),0)+IFERROR(INDEX('Hoja de Trabajo para listado'!$AB$155:$BA$1048576,MATCH($A290,'Hoja de Trabajo para listado'!$AB$155:$AB$1048576,0),MATCH((CUADRO!Q$4&amp;$E290),'Hoja de Trabajo para listado'!$AB$151:$BA$151,0)),0)+IFERROR(INDEX('Hoja de Trabajo para listado'!$BC$155:$CB$1048576,MATCH($A290,'Hoja de Trabajo para listado'!$BC$155:$BC$1048576,0),MATCH((CUADRO!Q$4&amp;$E290),'Hoja de Trabajo para listado'!$BC$151:$CB$151,0)),0)+IFERROR(INDEX('Hoja de Trabajo para listado'!$DE$153:$DG$274,MATCH($A290,'Hoja de Trabajo para listado'!$DE$153:$DE$1048576,0),MATCH((CUADRO!Q$4&amp;$E290),'Hoja de Trabajo para listado'!$DE$151:$DG$151,0)),0)+IFERROR(INDEX('Hoja de Trabajo para listado'!$CD$155:$DC$1048576,MATCH($A290,'Hoja de Trabajo para listado'!$CD$155:$CD$1048576,0),MATCH((CUADRO!Q$4&amp;$E290),'Hoja de Trabajo para listado'!$CD$151:$DC$151,0)),0)</f>
        <v>0</v>
      </c>
      <c r="R290" s="243">
        <f t="shared" ca="1" si="8"/>
        <v>0</v>
      </c>
      <c r="S290" s="253">
        <f ca="1">+R289+R290</f>
        <v>0</v>
      </c>
      <c r="T290" s="241">
        <f ca="1">+S290</f>
        <v>0</v>
      </c>
      <c r="U290" s="240">
        <f t="shared" si="9"/>
        <v>2</v>
      </c>
    </row>
    <row r="291" spans="1:21" customFormat="1" ht="15" hidden="1" customHeight="1">
      <c r="A291" s="32">
        <v>417</v>
      </c>
      <c r="B291" s="381">
        <f>+A291</f>
        <v>417</v>
      </c>
      <c r="C291" s="245" t="str">
        <f>+VLOOKUP(A291,bd_lista!$A$3:$C$592,3,FALSE)</f>
        <v>Caja Nacional de Salud</v>
      </c>
      <c r="D291" s="383" t="str">
        <f>+C291</f>
        <v>Caja Nacional de Salud</v>
      </c>
      <c r="E291" s="245" t="s">
        <v>683</v>
      </c>
      <c r="F291" s="241">
        <f ca="1">+IFERROR(INDEX('Hoja de Trabajo para listado'!$A$155:$Z$1048576,MATCH($A291,'Hoja de Trabajo para listado'!$A$155:$A$1048576,0),MATCH((CUADRO!F$4&amp;$E291),'Hoja de Trabajo para listado'!$A$151:$Z$151,0)),0)+IFERROR(INDEX('Hoja de Trabajo para listado'!$AB$155:$BA$1048576,MATCH($A291,'Hoja de Trabajo para listado'!$AB$155:$AB$1048576,0),MATCH((CUADRO!F$4&amp;$E291),'Hoja de Trabajo para listado'!$AB$151:$BA$151,0)),0)+IFERROR(INDEX('Hoja de Trabajo para listado'!$BC$155:$CB$1048576,MATCH($A291,'Hoja de Trabajo para listado'!$BC$155:$BC$1048576,0),MATCH((CUADRO!F$4&amp;$E291),'Hoja de Trabajo para listado'!$BC$151:$CB$151,0)),0)+IFERROR(INDEX('Hoja de Trabajo para listado'!$DE$153:$DG$274,MATCH($A291,'Hoja de Trabajo para listado'!$DE$153:$DE$1048576,0),MATCH((CUADRO!F$4&amp;$E291),'Hoja de Trabajo para listado'!$DE$151:$DG$151,0)),0)+IFERROR(INDEX('Hoja de Trabajo para listado'!$CD$155:$DC$1048576,MATCH($A291,'Hoja de Trabajo para listado'!$CD$155:$CD$1048576,0),MATCH((CUADRO!F$4&amp;$E291),'Hoja de Trabajo para listado'!$CD$151:$DC$151,0)),0)</f>
        <v>0</v>
      </c>
      <c r="G291" s="241">
        <f ca="1">+IFERROR(INDEX('Hoja de Trabajo para listado'!$A$155:$Z$1048576,MATCH($A291,'Hoja de Trabajo para listado'!$A$155:$A$1048576,0),MATCH((CUADRO!G$4&amp;$E291),'Hoja de Trabajo para listado'!$A$151:$Z$151,0)),0)+IFERROR(INDEX('Hoja de Trabajo para listado'!$AB$155:$BA$1048576,MATCH($A291,'Hoja de Trabajo para listado'!$AB$155:$AB$1048576,0),MATCH((CUADRO!G$4&amp;$E291),'Hoja de Trabajo para listado'!$AB$151:$BA$151,0)),0)+IFERROR(INDEX('Hoja de Trabajo para listado'!$BC$155:$CB$1048576,MATCH($A291,'Hoja de Trabajo para listado'!$BC$155:$BC$1048576,0),MATCH((CUADRO!G$4&amp;$E291),'Hoja de Trabajo para listado'!$BC$151:$CB$151,0)),0)+IFERROR(INDEX('Hoja de Trabajo para listado'!$DE$153:$DG$274,MATCH($A291,'Hoja de Trabajo para listado'!$DE$153:$DE$1048576,0),MATCH((CUADRO!G$4&amp;$E291),'Hoja de Trabajo para listado'!$DE$151:$DG$151,0)),0)+IFERROR(INDEX('Hoja de Trabajo para listado'!$CD$155:$DC$1048576,MATCH($A291,'Hoja de Trabajo para listado'!$CD$155:$CD$1048576,0),MATCH((CUADRO!G$4&amp;$E291),'Hoja de Trabajo para listado'!$CD$151:$DC$151,0)),0)</f>
        <v>0</v>
      </c>
      <c r="H291" s="241">
        <f ca="1">+IFERROR(INDEX('Hoja de Trabajo para listado'!$A$155:$Z$1048576,MATCH($A291,'Hoja de Trabajo para listado'!$A$155:$A$1048576,0),MATCH((CUADRO!H$4&amp;$E291),'Hoja de Trabajo para listado'!$A$151:$Z$151,0)),0)+IFERROR(INDEX('Hoja de Trabajo para listado'!$AB$155:$BA$1048576,MATCH($A291,'Hoja de Trabajo para listado'!$AB$155:$AB$1048576,0),MATCH((CUADRO!H$4&amp;$E291),'Hoja de Trabajo para listado'!$AB$151:$BA$151,0)),0)+IFERROR(INDEX('Hoja de Trabajo para listado'!$BC$155:$CB$1048576,MATCH($A291,'Hoja de Trabajo para listado'!$BC$155:$BC$1048576,0),MATCH((CUADRO!H$4&amp;$E291),'Hoja de Trabajo para listado'!$BC$151:$CB$151,0)),0)+IFERROR(INDEX('Hoja de Trabajo para listado'!$DE$153:$DG$274,MATCH($A291,'Hoja de Trabajo para listado'!$DE$153:$DE$1048576,0),MATCH((CUADRO!H$4&amp;$E291),'Hoja de Trabajo para listado'!$DE$151:$DG$151,0)),0)+IFERROR(INDEX('Hoja de Trabajo para listado'!$CD$155:$DC$1048576,MATCH($A291,'Hoja de Trabajo para listado'!$CD$155:$CD$1048576,0),MATCH((CUADRO!H$4&amp;$E291),'Hoja de Trabajo para listado'!$CD$151:$DC$151,0)),0)</f>
        <v>0</v>
      </c>
      <c r="I291" s="241">
        <f ca="1">+IFERROR(INDEX('Hoja de Trabajo para listado'!$A$155:$Z$1048576,MATCH($A291,'Hoja de Trabajo para listado'!$A$155:$A$1048576,0),MATCH((CUADRO!I$4&amp;$E291),'Hoja de Trabajo para listado'!$A$151:$Z$151,0)),0)+IFERROR(INDEX('Hoja de Trabajo para listado'!$AB$155:$BA$1048576,MATCH($A291,'Hoja de Trabajo para listado'!$AB$155:$AB$1048576,0),MATCH((CUADRO!I$4&amp;$E291),'Hoja de Trabajo para listado'!$AB$151:$BA$151,0)),0)+IFERROR(INDEX('Hoja de Trabajo para listado'!$BC$155:$CB$1048576,MATCH($A291,'Hoja de Trabajo para listado'!$BC$155:$BC$1048576,0),MATCH((CUADRO!I$4&amp;$E291),'Hoja de Trabajo para listado'!$BC$151:$CB$151,0)),0)+IFERROR(INDEX('Hoja de Trabajo para listado'!$DE$153:$DG$274,MATCH($A291,'Hoja de Trabajo para listado'!$DE$153:$DE$1048576,0),MATCH((CUADRO!I$4&amp;$E291),'Hoja de Trabajo para listado'!$DE$151:$DG$151,0)),0)+IFERROR(INDEX('Hoja de Trabajo para listado'!$CD$155:$DC$1048576,MATCH($A291,'Hoja de Trabajo para listado'!$CD$155:$CD$1048576,0),MATCH((CUADRO!I$4&amp;$E291),'Hoja de Trabajo para listado'!$CD$151:$DC$151,0)),0)</f>
        <v>0</v>
      </c>
      <c r="J291" s="241">
        <f ca="1">+IFERROR(INDEX('Hoja de Trabajo para listado'!$A$155:$Z$1048576,MATCH($A291,'Hoja de Trabajo para listado'!$A$155:$A$1048576,0),MATCH((CUADRO!J$4&amp;$E291),'Hoja de Trabajo para listado'!$A$151:$Z$151,0)),0)+IFERROR(INDEX('Hoja de Trabajo para listado'!$AB$155:$BA$1048576,MATCH($A291,'Hoja de Trabajo para listado'!$AB$155:$AB$1048576,0),MATCH((CUADRO!J$4&amp;$E291),'Hoja de Trabajo para listado'!$AB$151:$BA$151,0)),0)+IFERROR(INDEX('Hoja de Trabajo para listado'!$BC$155:$CB$1048576,MATCH($A291,'Hoja de Trabajo para listado'!$BC$155:$BC$1048576,0),MATCH((CUADRO!J$4&amp;$E291),'Hoja de Trabajo para listado'!$BC$151:$CB$151,0)),0)+IFERROR(INDEX('Hoja de Trabajo para listado'!$DE$153:$DG$274,MATCH($A291,'Hoja de Trabajo para listado'!$DE$153:$DE$1048576,0),MATCH((CUADRO!J$4&amp;$E291),'Hoja de Trabajo para listado'!$DE$151:$DG$151,0)),0)+IFERROR(INDEX('Hoja de Trabajo para listado'!$CD$155:$DC$1048576,MATCH($A291,'Hoja de Trabajo para listado'!$CD$155:$CD$1048576,0),MATCH((CUADRO!J$4&amp;$E291),'Hoja de Trabajo para listado'!$CD$151:$DC$151,0)),0)</f>
        <v>0</v>
      </c>
      <c r="K291" s="241">
        <f ca="1">+IFERROR(INDEX('Hoja de Trabajo para listado'!$A$155:$Z$1048576,MATCH($A291,'Hoja de Trabajo para listado'!$A$155:$A$1048576,0),MATCH((CUADRO!K$4&amp;$E291),'Hoja de Trabajo para listado'!$A$151:$Z$151,0)),0)+IFERROR(INDEX('Hoja de Trabajo para listado'!$AB$155:$BA$1048576,MATCH($A291,'Hoja de Trabajo para listado'!$AB$155:$AB$1048576,0),MATCH((CUADRO!K$4&amp;$E291),'Hoja de Trabajo para listado'!$AB$151:$BA$151,0)),0)+IFERROR(INDEX('Hoja de Trabajo para listado'!$BC$155:$CB$1048576,MATCH($A291,'Hoja de Trabajo para listado'!$BC$155:$BC$1048576,0),MATCH((CUADRO!K$4&amp;$E291),'Hoja de Trabajo para listado'!$BC$151:$CB$151,0)),0)+IFERROR(INDEX('Hoja de Trabajo para listado'!$DE$153:$DG$274,MATCH($A291,'Hoja de Trabajo para listado'!$DE$153:$DE$1048576,0),MATCH((CUADRO!K$4&amp;$E291),'Hoja de Trabajo para listado'!$DE$151:$DG$151,0)),0)+IFERROR(INDEX('Hoja de Trabajo para listado'!$CD$155:$DC$1048576,MATCH($A291,'Hoja de Trabajo para listado'!$CD$155:$CD$1048576,0),MATCH((CUADRO!K$4&amp;$E291),'Hoja de Trabajo para listado'!$CD$151:$DC$151,0)),0)</f>
        <v>0</v>
      </c>
      <c r="L291" s="241">
        <f ca="1">+IFERROR(INDEX('Hoja de Trabajo para listado'!$A$155:$Z$1048576,MATCH($A291,'Hoja de Trabajo para listado'!$A$155:$A$1048576,0),MATCH((CUADRO!L$4&amp;$E291),'Hoja de Trabajo para listado'!$A$151:$Z$151,0)),0)+IFERROR(INDEX('Hoja de Trabajo para listado'!$AB$155:$BA$1048576,MATCH($A291,'Hoja de Trabajo para listado'!$AB$155:$AB$1048576,0),MATCH((CUADRO!L$4&amp;$E291),'Hoja de Trabajo para listado'!$AB$151:$BA$151,0)),0)+IFERROR(INDEX('Hoja de Trabajo para listado'!$BC$155:$CB$1048576,MATCH($A291,'Hoja de Trabajo para listado'!$BC$155:$BC$1048576,0),MATCH((CUADRO!L$4&amp;$E291),'Hoja de Trabajo para listado'!$BC$151:$CB$151,0)),0)+IFERROR(INDEX('Hoja de Trabajo para listado'!$DE$153:$DG$274,MATCH($A291,'Hoja de Trabajo para listado'!$DE$153:$DE$1048576,0),MATCH((CUADRO!L$4&amp;$E291),'Hoja de Trabajo para listado'!$DE$151:$DG$151,0)),0)+IFERROR(INDEX('Hoja de Trabajo para listado'!$CD$155:$DC$1048576,MATCH($A291,'Hoja de Trabajo para listado'!$CD$155:$CD$1048576,0),MATCH((CUADRO!L$4&amp;$E291),'Hoja de Trabajo para listado'!$CD$151:$DC$151,0)),0)</f>
        <v>0</v>
      </c>
      <c r="M291" s="241">
        <f ca="1">+IFERROR(INDEX('Hoja de Trabajo para listado'!$A$155:$Z$1048576,MATCH($A291,'Hoja de Trabajo para listado'!$A$155:$A$1048576,0),MATCH((CUADRO!M$4&amp;$E291),'Hoja de Trabajo para listado'!$A$151:$Z$151,0)),0)+IFERROR(INDEX('Hoja de Trabajo para listado'!$AB$155:$BA$1048576,MATCH($A291,'Hoja de Trabajo para listado'!$AB$155:$AB$1048576,0),MATCH((CUADRO!M$4&amp;$E291),'Hoja de Trabajo para listado'!$AB$151:$BA$151,0)),0)+IFERROR(INDEX('Hoja de Trabajo para listado'!$BC$155:$CB$1048576,MATCH($A291,'Hoja de Trabajo para listado'!$BC$155:$BC$1048576,0),MATCH((CUADRO!M$4&amp;$E291),'Hoja de Trabajo para listado'!$BC$151:$CB$151,0)),0)+IFERROR(INDEX('Hoja de Trabajo para listado'!$DE$153:$DG$274,MATCH($A291,'Hoja de Trabajo para listado'!$DE$153:$DE$1048576,0),MATCH((CUADRO!M$4&amp;$E291),'Hoja de Trabajo para listado'!$DE$151:$DG$151,0)),0)+IFERROR(INDEX('Hoja de Trabajo para listado'!$CD$155:$DC$1048576,MATCH($A291,'Hoja de Trabajo para listado'!$CD$155:$CD$1048576,0),MATCH((CUADRO!M$4&amp;$E291),'Hoja de Trabajo para listado'!$CD$151:$DC$151,0)),0)</f>
        <v>0</v>
      </c>
      <c r="N291" s="241">
        <f ca="1">+IFERROR(INDEX('Hoja de Trabajo para listado'!$A$155:$Z$1048576,MATCH($A291,'Hoja de Trabajo para listado'!$A$155:$A$1048576,0),MATCH((CUADRO!N$4&amp;$E291),'Hoja de Trabajo para listado'!$A$151:$Z$151,0)),0)+IFERROR(INDEX('Hoja de Trabajo para listado'!$AB$155:$BA$1048576,MATCH($A291,'Hoja de Trabajo para listado'!$AB$155:$AB$1048576,0),MATCH((CUADRO!N$4&amp;$E291),'Hoja de Trabajo para listado'!$AB$151:$BA$151,0)),0)+IFERROR(INDEX('Hoja de Trabajo para listado'!$BC$155:$CB$1048576,MATCH($A291,'Hoja de Trabajo para listado'!$BC$155:$BC$1048576,0),MATCH((CUADRO!N$4&amp;$E291),'Hoja de Trabajo para listado'!$BC$151:$CB$151,0)),0)+IFERROR(INDEX('Hoja de Trabajo para listado'!$DE$153:$DG$274,MATCH($A291,'Hoja de Trabajo para listado'!$DE$153:$DE$1048576,0),MATCH((CUADRO!N$4&amp;$E291),'Hoja de Trabajo para listado'!$DE$151:$DG$151,0)),0)+IFERROR(INDEX('Hoja de Trabajo para listado'!$CD$155:$DC$1048576,MATCH($A291,'Hoja de Trabajo para listado'!$CD$155:$CD$1048576,0),MATCH((CUADRO!N$4&amp;$E291),'Hoja de Trabajo para listado'!$CD$151:$DC$151,0)),0)</f>
        <v>0</v>
      </c>
      <c r="O291" s="241">
        <f ca="1">+IFERROR(INDEX('Hoja de Trabajo para listado'!$A$155:$Z$1048576,MATCH($A291,'Hoja de Trabajo para listado'!$A$155:$A$1048576,0),MATCH((CUADRO!O$4&amp;$E291),'Hoja de Trabajo para listado'!$A$151:$Z$151,0)),0)+IFERROR(INDEX('Hoja de Trabajo para listado'!$AB$155:$BA$1048576,MATCH($A291,'Hoja de Trabajo para listado'!$AB$155:$AB$1048576,0),MATCH((CUADRO!O$4&amp;$E291),'Hoja de Trabajo para listado'!$AB$151:$BA$151,0)),0)+IFERROR(INDEX('Hoja de Trabajo para listado'!$BC$155:$CB$1048576,MATCH($A291,'Hoja de Trabajo para listado'!$BC$155:$BC$1048576,0),MATCH((CUADRO!O$4&amp;$E291),'Hoja de Trabajo para listado'!$BC$151:$CB$151,0)),0)+IFERROR(INDEX('Hoja de Trabajo para listado'!$DE$153:$DG$274,MATCH($A291,'Hoja de Trabajo para listado'!$DE$153:$DE$1048576,0),MATCH((CUADRO!O$4&amp;$E291),'Hoja de Trabajo para listado'!$DE$151:$DG$151,0)),0)+IFERROR(INDEX('Hoja de Trabajo para listado'!$CD$155:$DC$1048576,MATCH($A291,'Hoja de Trabajo para listado'!$CD$155:$CD$1048576,0),MATCH((CUADRO!O$4&amp;$E291),'Hoja de Trabajo para listado'!$CD$151:$DC$151,0)),0)</f>
        <v>0</v>
      </c>
      <c r="P291" s="241">
        <f ca="1">+IFERROR(INDEX('Hoja de Trabajo para listado'!$A$155:$Z$1048576,MATCH($A291,'Hoja de Trabajo para listado'!$A$155:$A$1048576,0),MATCH((CUADRO!P$4&amp;$E291),'Hoja de Trabajo para listado'!$A$151:$Z$151,0)),0)+IFERROR(INDEX('Hoja de Trabajo para listado'!$AB$155:$BA$1048576,MATCH($A291,'Hoja de Trabajo para listado'!$AB$155:$AB$1048576,0),MATCH((CUADRO!P$4&amp;$E291),'Hoja de Trabajo para listado'!$AB$151:$BA$151,0)),0)+IFERROR(INDEX('Hoja de Trabajo para listado'!$BC$155:$CB$1048576,MATCH($A291,'Hoja de Trabajo para listado'!$BC$155:$BC$1048576,0),MATCH((CUADRO!P$4&amp;$E291),'Hoja de Trabajo para listado'!$BC$151:$CB$151,0)),0)+IFERROR(INDEX('Hoja de Trabajo para listado'!$DE$153:$DG$274,MATCH($A291,'Hoja de Trabajo para listado'!$DE$153:$DE$1048576,0),MATCH((CUADRO!P$4&amp;$E291),'Hoja de Trabajo para listado'!$DE$151:$DG$151,0)),0)+IFERROR(INDEX('Hoja de Trabajo para listado'!$CD$155:$DC$1048576,MATCH($A291,'Hoja de Trabajo para listado'!$CD$155:$CD$1048576,0),MATCH((CUADRO!P$4&amp;$E291),'Hoja de Trabajo para listado'!$CD$151:$DC$151,0)),0)</f>
        <v>0</v>
      </c>
      <c r="Q291" s="241">
        <f ca="1">+IFERROR(INDEX('Hoja de Trabajo para listado'!$A$155:$Z$1048576,MATCH($A291,'Hoja de Trabajo para listado'!$A$155:$A$1048576,0),MATCH((CUADRO!Q$4&amp;$E291),'Hoja de Trabajo para listado'!$A$151:$Z$151,0)),0)+IFERROR(INDEX('Hoja de Trabajo para listado'!$AB$155:$BA$1048576,MATCH($A291,'Hoja de Trabajo para listado'!$AB$155:$AB$1048576,0),MATCH((CUADRO!Q$4&amp;$E291),'Hoja de Trabajo para listado'!$AB$151:$BA$151,0)),0)+IFERROR(INDEX('Hoja de Trabajo para listado'!$BC$155:$CB$1048576,MATCH($A291,'Hoja de Trabajo para listado'!$BC$155:$BC$1048576,0),MATCH((CUADRO!Q$4&amp;$E291),'Hoja de Trabajo para listado'!$BC$151:$CB$151,0)),0)+IFERROR(INDEX('Hoja de Trabajo para listado'!$DE$153:$DG$274,MATCH($A291,'Hoja de Trabajo para listado'!$DE$153:$DE$1048576,0),MATCH((CUADRO!Q$4&amp;$E291),'Hoja de Trabajo para listado'!$DE$151:$DG$151,0)),0)+IFERROR(INDEX('Hoja de Trabajo para listado'!$CD$155:$DC$1048576,MATCH($A291,'Hoja de Trabajo para listado'!$CD$155:$CD$1048576,0),MATCH((CUADRO!Q$4&amp;$E291),'Hoja de Trabajo para listado'!$CD$151:$DC$151,0)),0)</f>
        <v>0</v>
      </c>
      <c r="R291" s="241">
        <f t="shared" ca="1" si="8"/>
        <v>0</v>
      </c>
      <c r="S291" s="247"/>
      <c r="T291" s="241">
        <f ca="1">+T292</f>
        <v>0</v>
      </c>
      <c r="U291" s="240">
        <f t="shared" si="9"/>
        <v>1</v>
      </c>
    </row>
    <row r="292" spans="1:21" customFormat="1" ht="15" hidden="1" customHeight="1">
      <c r="A292" s="32">
        <v>417</v>
      </c>
      <c r="B292" s="382"/>
      <c r="C292" s="305" t="str">
        <f>+VLOOKUP(A292,bd_lista!$A$3:$C$592,3,FALSE)</f>
        <v>Caja Nacional de Salud</v>
      </c>
      <c r="D292" s="384"/>
      <c r="E292" s="245" t="s">
        <v>684</v>
      </c>
      <c r="F292" s="241">
        <f ca="1">+IFERROR(INDEX('Hoja de Trabajo para listado'!$A$155:$Z$1048576,MATCH($A292,'Hoja de Trabajo para listado'!$A$155:$A$1048576,0),MATCH((CUADRO!F$4&amp;$E292),'Hoja de Trabajo para listado'!$A$151:$Z$151,0)),0)+IFERROR(INDEX('Hoja de Trabajo para listado'!$AB$155:$BA$1048576,MATCH($A292,'Hoja de Trabajo para listado'!$AB$155:$AB$1048576,0),MATCH((CUADRO!F$4&amp;$E292),'Hoja de Trabajo para listado'!$AB$151:$BA$151,0)),0)+IFERROR(INDEX('Hoja de Trabajo para listado'!$BC$155:$CB$1048576,MATCH($A292,'Hoja de Trabajo para listado'!$BC$155:$BC$1048576,0),MATCH((CUADRO!F$4&amp;$E292),'Hoja de Trabajo para listado'!$BC$151:$CB$151,0)),0)+IFERROR(INDEX('Hoja de Trabajo para listado'!$DE$153:$DG$274,MATCH($A292,'Hoja de Trabajo para listado'!$DE$153:$DE$1048576,0),MATCH((CUADRO!F$4&amp;$E292),'Hoja de Trabajo para listado'!$DE$151:$DG$151,0)),0)+IFERROR(INDEX('Hoja de Trabajo para listado'!$CD$155:$DC$1048576,MATCH($A292,'Hoja de Trabajo para listado'!$CD$155:$CD$1048576,0),MATCH((CUADRO!F$4&amp;$E292),'Hoja de Trabajo para listado'!$CD$151:$DC$151,0)),0)</f>
        <v>0</v>
      </c>
      <c r="G292" s="241">
        <f ca="1">+IFERROR(INDEX('Hoja de Trabajo para listado'!$A$155:$Z$1048576,MATCH($A292,'Hoja de Trabajo para listado'!$A$155:$A$1048576,0),MATCH((CUADRO!G$4&amp;$E292),'Hoja de Trabajo para listado'!$A$151:$Z$151,0)),0)+IFERROR(INDEX('Hoja de Trabajo para listado'!$AB$155:$BA$1048576,MATCH($A292,'Hoja de Trabajo para listado'!$AB$155:$AB$1048576,0),MATCH((CUADRO!G$4&amp;$E292),'Hoja de Trabajo para listado'!$AB$151:$BA$151,0)),0)+IFERROR(INDEX('Hoja de Trabajo para listado'!$BC$155:$CB$1048576,MATCH($A292,'Hoja de Trabajo para listado'!$BC$155:$BC$1048576,0),MATCH((CUADRO!G$4&amp;$E292),'Hoja de Trabajo para listado'!$BC$151:$CB$151,0)),0)+IFERROR(INDEX('Hoja de Trabajo para listado'!$DE$153:$DG$274,MATCH($A292,'Hoja de Trabajo para listado'!$DE$153:$DE$1048576,0),MATCH((CUADRO!G$4&amp;$E292),'Hoja de Trabajo para listado'!$DE$151:$DG$151,0)),0)+IFERROR(INDEX('Hoja de Trabajo para listado'!$CD$155:$DC$1048576,MATCH($A292,'Hoja de Trabajo para listado'!$CD$155:$CD$1048576,0),MATCH((CUADRO!G$4&amp;$E292),'Hoja de Trabajo para listado'!$CD$151:$DC$151,0)),0)</f>
        <v>0</v>
      </c>
      <c r="H292" s="241">
        <f ca="1">+IFERROR(INDEX('Hoja de Trabajo para listado'!$A$155:$Z$1048576,MATCH($A292,'Hoja de Trabajo para listado'!$A$155:$A$1048576,0),MATCH((CUADRO!H$4&amp;$E292),'Hoja de Trabajo para listado'!$A$151:$Z$151,0)),0)+IFERROR(INDEX('Hoja de Trabajo para listado'!$AB$155:$BA$1048576,MATCH($A292,'Hoja de Trabajo para listado'!$AB$155:$AB$1048576,0),MATCH((CUADRO!H$4&amp;$E292),'Hoja de Trabajo para listado'!$AB$151:$BA$151,0)),0)+IFERROR(INDEX('Hoja de Trabajo para listado'!$BC$155:$CB$1048576,MATCH($A292,'Hoja de Trabajo para listado'!$BC$155:$BC$1048576,0),MATCH((CUADRO!H$4&amp;$E292),'Hoja de Trabajo para listado'!$BC$151:$CB$151,0)),0)+IFERROR(INDEX('Hoja de Trabajo para listado'!$DE$153:$DG$274,MATCH($A292,'Hoja de Trabajo para listado'!$DE$153:$DE$1048576,0),MATCH((CUADRO!H$4&amp;$E292),'Hoja de Trabajo para listado'!$DE$151:$DG$151,0)),0)+IFERROR(INDEX('Hoja de Trabajo para listado'!$CD$155:$DC$1048576,MATCH($A292,'Hoja de Trabajo para listado'!$CD$155:$CD$1048576,0),MATCH((CUADRO!H$4&amp;$E292),'Hoja de Trabajo para listado'!$CD$151:$DC$151,0)),0)</f>
        <v>0</v>
      </c>
      <c r="I292" s="241">
        <f ca="1">+IFERROR(INDEX('Hoja de Trabajo para listado'!$A$155:$Z$1048576,MATCH($A292,'Hoja de Trabajo para listado'!$A$155:$A$1048576,0),MATCH((CUADRO!I$4&amp;$E292),'Hoja de Trabajo para listado'!$A$151:$Z$151,0)),0)+IFERROR(INDEX('Hoja de Trabajo para listado'!$AB$155:$BA$1048576,MATCH($A292,'Hoja de Trabajo para listado'!$AB$155:$AB$1048576,0),MATCH((CUADRO!I$4&amp;$E292),'Hoja de Trabajo para listado'!$AB$151:$BA$151,0)),0)+IFERROR(INDEX('Hoja de Trabajo para listado'!$BC$155:$CB$1048576,MATCH($A292,'Hoja de Trabajo para listado'!$BC$155:$BC$1048576,0),MATCH((CUADRO!I$4&amp;$E292),'Hoja de Trabajo para listado'!$BC$151:$CB$151,0)),0)+IFERROR(INDEX('Hoja de Trabajo para listado'!$DE$153:$DG$274,MATCH($A292,'Hoja de Trabajo para listado'!$DE$153:$DE$1048576,0),MATCH((CUADRO!I$4&amp;$E292),'Hoja de Trabajo para listado'!$DE$151:$DG$151,0)),0)+IFERROR(INDEX('Hoja de Trabajo para listado'!$CD$155:$DC$1048576,MATCH($A292,'Hoja de Trabajo para listado'!$CD$155:$CD$1048576,0),MATCH((CUADRO!I$4&amp;$E292),'Hoja de Trabajo para listado'!$CD$151:$DC$151,0)),0)</f>
        <v>0</v>
      </c>
      <c r="J292" s="241">
        <f ca="1">+IFERROR(INDEX('Hoja de Trabajo para listado'!$A$155:$Z$1048576,MATCH($A292,'Hoja de Trabajo para listado'!$A$155:$A$1048576,0),MATCH((CUADRO!J$4&amp;$E292),'Hoja de Trabajo para listado'!$A$151:$Z$151,0)),0)+IFERROR(INDEX('Hoja de Trabajo para listado'!$AB$155:$BA$1048576,MATCH($A292,'Hoja de Trabajo para listado'!$AB$155:$AB$1048576,0),MATCH((CUADRO!J$4&amp;$E292),'Hoja de Trabajo para listado'!$AB$151:$BA$151,0)),0)+IFERROR(INDEX('Hoja de Trabajo para listado'!$BC$155:$CB$1048576,MATCH($A292,'Hoja de Trabajo para listado'!$BC$155:$BC$1048576,0),MATCH((CUADRO!J$4&amp;$E292),'Hoja de Trabajo para listado'!$BC$151:$CB$151,0)),0)+IFERROR(INDEX('Hoja de Trabajo para listado'!$DE$153:$DG$274,MATCH($A292,'Hoja de Trabajo para listado'!$DE$153:$DE$1048576,0),MATCH((CUADRO!J$4&amp;$E292),'Hoja de Trabajo para listado'!$DE$151:$DG$151,0)),0)+IFERROR(INDEX('Hoja de Trabajo para listado'!$CD$155:$DC$1048576,MATCH($A292,'Hoja de Trabajo para listado'!$CD$155:$CD$1048576,0),MATCH((CUADRO!J$4&amp;$E292),'Hoja de Trabajo para listado'!$CD$151:$DC$151,0)),0)</f>
        <v>0</v>
      </c>
      <c r="K292" s="241">
        <f ca="1">+IFERROR(INDEX('Hoja de Trabajo para listado'!$A$155:$Z$1048576,MATCH($A292,'Hoja de Trabajo para listado'!$A$155:$A$1048576,0),MATCH((CUADRO!K$4&amp;$E292),'Hoja de Trabajo para listado'!$A$151:$Z$151,0)),0)+IFERROR(INDEX('Hoja de Trabajo para listado'!$AB$155:$BA$1048576,MATCH($A292,'Hoja de Trabajo para listado'!$AB$155:$AB$1048576,0),MATCH((CUADRO!K$4&amp;$E292),'Hoja de Trabajo para listado'!$AB$151:$BA$151,0)),0)+IFERROR(INDEX('Hoja de Trabajo para listado'!$BC$155:$CB$1048576,MATCH($A292,'Hoja de Trabajo para listado'!$BC$155:$BC$1048576,0),MATCH((CUADRO!K$4&amp;$E292),'Hoja de Trabajo para listado'!$BC$151:$CB$151,0)),0)+IFERROR(INDEX('Hoja de Trabajo para listado'!$DE$153:$DG$274,MATCH($A292,'Hoja de Trabajo para listado'!$DE$153:$DE$1048576,0),MATCH((CUADRO!K$4&amp;$E292),'Hoja de Trabajo para listado'!$DE$151:$DG$151,0)),0)+IFERROR(INDEX('Hoja de Trabajo para listado'!$CD$155:$DC$1048576,MATCH($A292,'Hoja de Trabajo para listado'!$CD$155:$CD$1048576,0),MATCH((CUADRO!K$4&amp;$E292),'Hoja de Trabajo para listado'!$CD$151:$DC$151,0)),0)</f>
        <v>0</v>
      </c>
      <c r="L292" s="241">
        <f ca="1">+IFERROR(INDEX('Hoja de Trabajo para listado'!$A$155:$Z$1048576,MATCH($A292,'Hoja de Trabajo para listado'!$A$155:$A$1048576,0),MATCH((CUADRO!L$4&amp;$E292),'Hoja de Trabajo para listado'!$A$151:$Z$151,0)),0)+IFERROR(INDEX('Hoja de Trabajo para listado'!$AB$155:$BA$1048576,MATCH($A292,'Hoja de Trabajo para listado'!$AB$155:$AB$1048576,0),MATCH((CUADRO!L$4&amp;$E292),'Hoja de Trabajo para listado'!$AB$151:$BA$151,0)),0)+IFERROR(INDEX('Hoja de Trabajo para listado'!$BC$155:$CB$1048576,MATCH($A292,'Hoja de Trabajo para listado'!$BC$155:$BC$1048576,0),MATCH((CUADRO!L$4&amp;$E292),'Hoja de Trabajo para listado'!$BC$151:$CB$151,0)),0)+IFERROR(INDEX('Hoja de Trabajo para listado'!$DE$153:$DG$274,MATCH($A292,'Hoja de Trabajo para listado'!$DE$153:$DE$1048576,0),MATCH((CUADRO!L$4&amp;$E292),'Hoja de Trabajo para listado'!$DE$151:$DG$151,0)),0)+IFERROR(INDEX('Hoja de Trabajo para listado'!$CD$155:$DC$1048576,MATCH($A292,'Hoja de Trabajo para listado'!$CD$155:$CD$1048576,0),MATCH((CUADRO!L$4&amp;$E292),'Hoja de Trabajo para listado'!$CD$151:$DC$151,0)),0)</f>
        <v>0</v>
      </c>
      <c r="M292" s="241">
        <f ca="1">+IFERROR(INDEX('Hoja de Trabajo para listado'!$A$155:$Z$1048576,MATCH($A292,'Hoja de Trabajo para listado'!$A$155:$A$1048576,0),MATCH((CUADRO!M$4&amp;$E292),'Hoja de Trabajo para listado'!$A$151:$Z$151,0)),0)+IFERROR(INDEX('Hoja de Trabajo para listado'!$AB$155:$BA$1048576,MATCH($A292,'Hoja de Trabajo para listado'!$AB$155:$AB$1048576,0),MATCH((CUADRO!M$4&amp;$E292),'Hoja de Trabajo para listado'!$AB$151:$BA$151,0)),0)+IFERROR(INDEX('Hoja de Trabajo para listado'!$BC$155:$CB$1048576,MATCH($A292,'Hoja de Trabajo para listado'!$BC$155:$BC$1048576,0),MATCH((CUADRO!M$4&amp;$E292),'Hoja de Trabajo para listado'!$BC$151:$CB$151,0)),0)+IFERROR(INDEX('Hoja de Trabajo para listado'!$DE$153:$DG$274,MATCH($A292,'Hoja de Trabajo para listado'!$DE$153:$DE$1048576,0),MATCH((CUADRO!M$4&amp;$E292),'Hoja de Trabajo para listado'!$DE$151:$DG$151,0)),0)+IFERROR(INDEX('Hoja de Trabajo para listado'!$CD$155:$DC$1048576,MATCH($A292,'Hoja de Trabajo para listado'!$CD$155:$CD$1048576,0),MATCH((CUADRO!M$4&amp;$E292),'Hoja de Trabajo para listado'!$CD$151:$DC$151,0)),0)</f>
        <v>0</v>
      </c>
      <c r="N292" s="241">
        <f ca="1">+IFERROR(INDEX('Hoja de Trabajo para listado'!$A$155:$Z$1048576,MATCH($A292,'Hoja de Trabajo para listado'!$A$155:$A$1048576,0),MATCH((CUADRO!N$4&amp;$E292),'Hoja de Trabajo para listado'!$A$151:$Z$151,0)),0)+IFERROR(INDEX('Hoja de Trabajo para listado'!$AB$155:$BA$1048576,MATCH($A292,'Hoja de Trabajo para listado'!$AB$155:$AB$1048576,0),MATCH((CUADRO!N$4&amp;$E292),'Hoja de Trabajo para listado'!$AB$151:$BA$151,0)),0)+IFERROR(INDEX('Hoja de Trabajo para listado'!$BC$155:$CB$1048576,MATCH($A292,'Hoja de Trabajo para listado'!$BC$155:$BC$1048576,0),MATCH((CUADRO!N$4&amp;$E292),'Hoja de Trabajo para listado'!$BC$151:$CB$151,0)),0)+IFERROR(INDEX('Hoja de Trabajo para listado'!$DE$153:$DG$274,MATCH($A292,'Hoja de Trabajo para listado'!$DE$153:$DE$1048576,0),MATCH((CUADRO!N$4&amp;$E292),'Hoja de Trabajo para listado'!$DE$151:$DG$151,0)),0)+IFERROR(INDEX('Hoja de Trabajo para listado'!$CD$155:$DC$1048576,MATCH($A292,'Hoja de Trabajo para listado'!$CD$155:$CD$1048576,0),MATCH((CUADRO!N$4&amp;$E292),'Hoja de Trabajo para listado'!$CD$151:$DC$151,0)),0)</f>
        <v>0</v>
      </c>
      <c r="O292" s="241">
        <f ca="1">+IFERROR(INDEX('Hoja de Trabajo para listado'!$A$155:$Z$1048576,MATCH($A292,'Hoja de Trabajo para listado'!$A$155:$A$1048576,0),MATCH((CUADRO!O$4&amp;$E292),'Hoja de Trabajo para listado'!$A$151:$Z$151,0)),0)+IFERROR(INDEX('Hoja de Trabajo para listado'!$AB$155:$BA$1048576,MATCH($A292,'Hoja de Trabajo para listado'!$AB$155:$AB$1048576,0),MATCH((CUADRO!O$4&amp;$E292),'Hoja de Trabajo para listado'!$AB$151:$BA$151,0)),0)+IFERROR(INDEX('Hoja de Trabajo para listado'!$BC$155:$CB$1048576,MATCH($A292,'Hoja de Trabajo para listado'!$BC$155:$BC$1048576,0),MATCH((CUADRO!O$4&amp;$E292),'Hoja de Trabajo para listado'!$BC$151:$CB$151,0)),0)+IFERROR(INDEX('Hoja de Trabajo para listado'!$DE$153:$DG$274,MATCH($A292,'Hoja de Trabajo para listado'!$DE$153:$DE$1048576,0),MATCH((CUADRO!O$4&amp;$E292),'Hoja de Trabajo para listado'!$DE$151:$DG$151,0)),0)+IFERROR(INDEX('Hoja de Trabajo para listado'!$CD$155:$DC$1048576,MATCH($A292,'Hoja de Trabajo para listado'!$CD$155:$CD$1048576,0),MATCH((CUADRO!O$4&amp;$E292),'Hoja de Trabajo para listado'!$CD$151:$DC$151,0)),0)</f>
        <v>0</v>
      </c>
      <c r="P292" s="241">
        <f ca="1">+IFERROR(INDEX('Hoja de Trabajo para listado'!$A$155:$Z$1048576,MATCH($A292,'Hoja de Trabajo para listado'!$A$155:$A$1048576,0),MATCH((CUADRO!P$4&amp;$E292),'Hoja de Trabajo para listado'!$A$151:$Z$151,0)),0)+IFERROR(INDEX('Hoja de Trabajo para listado'!$AB$155:$BA$1048576,MATCH($A292,'Hoja de Trabajo para listado'!$AB$155:$AB$1048576,0),MATCH((CUADRO!P$4&amp;$E292),'Hoja de Trabajo para listado'!$AB$151:$BA$151,0)),0)+IFERROR(INDEX('Hoja de Trabajo para listado'!$BC$155:$CB$1048576,MATCH($A292,'Hoja de Trabajo para listado'!$BC$155:$BC$1048576,0),MATCH((CUADRO!P$4&amp;$E292),'Hoja de Trabajo para listado'!$BC$151:$CB$151,0)),0)+IFERROR(INDEX('Hoja de Trabajo para listado'!$DE$153:$DG$274,MATCH($A292,'Hoja de Trabajo para listado'!$DE$153:$DE$1048576,0),MATCH((CUADRO!P$4&amp;$E292),'Hoja de Trabajo para listado'!$DE$151:$DG$151,0)),0)+IFERROR(INDEX('Hoja de Trabajo para listado'!$CD$155:$DC$1048576,MATCH($A292,'Hoja de Trabajo para listado'!$CD$155:$CD$1048576,0),MATCH((CUADRO!P$4&amp;$E292),'Hoja de Trabajo para listado'!$CD$151:$DC$151,0)),0)</f>
        <v>0</v>
      </c>
      <c r="Q292" s="241">
        <f ca="1">+IFERROR(INDEX('Hoja de Trabajo para listado'!$A$155:$Z$1048576,MATCH($A292,'Hoja de Trabajo para listado'!$A$155:$A$1048576,0),MATCH((CUADRO!Q$4&amp;$E292),'Hoja de Trabajo para listado'!$A$151:$Z$151,0)),0)+IFERROR(INDEX('Hoja de Trabajo para listado'!$AB$155:$BA$1048576,MATCH($A292,'Hoja de Trabajo para listado'!$AB$155:$AB$1048576,0),MATCH((CUADRO!Q$4&amp;$E292),'Hoja de Trabajo para listado'!$AB$151:$BA$151,0)),0)+IFERROR(INDEX('Hoja de Trabajo para listado'!$BC$155:$CB$1048576,MATCH($A292,'Hoja de Trabajo para listado'!$BC$155:$BC$1048576,0),MATCH((CUADRO!Q$4&amp;$E292),'Hoja de Trabajo para listado'!$BC$151:$CB$151,0)),0)+IFERROR(INDEX('Hoja de Trabajo para listado'!$DE$153:$DG$274,MATCH($A292,'Hoja de Trabajo para listado'!$DE$153:$DE$1048576,0),MATCH((CUADRO!Q$4&amp;$E292),'Hoja de Trabajo para listado'!$DE$151:$DG$151,0)),0)+IFERROR(INDEX('Hoja de Trabajo para listado'!$CD$155:$DC$1048576,MATCH($A292,'Hoja de Trabajo para listado'!$CD$155:$CD$1048576,0),MATCH((CUADRO!Q$4&amp;$E292),'Hoja de Trabajo para listado'!$CD$151:$DC$151,0)),0)</f>
        <v>0</v>
      </c>
      <c r="R292" s="241">
        <f t="shared" ca="1" si="8"/>
        <v>0</v>
      </c>
      <c r="S292" s="247">
        <f ca="1">+R291+R292</f>
        <v>0</v>
      </c>
      <c r="T292" s="241">
        <f ca="1">+S292</f>
        <v>0</v>
      </c>
      <c r="U292" s="240">
        <f t="shared" si="9"/>
        <v>2</v>
      </c>
    </row>
    <row r="293" spans="1:21" customFormat="1" ht="15" hidden="1" customHeight="1">
      <c r="A293" s="32">
        <v>418</v>
      </c>
      <c r="B293" s="381">
        <f>+A293</f>
        <v>418</v>
      </c>
      <c r="C293" s="245" t="str">
        <f>+VLOOKUP(A293,bd_lista!$A$3:$C$592,3,FALSE)</f>
        <v>Caja Petrolera de Salud</v>
      </c>
      <c r="D293" s="383" t="str">
        <f>+C293</f>
        <v>Caja Petrolera de Salud</v>
      </c>
      <c r="E293" s="245" t="s">
        <v>683</v>
      </c>
      <c r="F293" s="241">
        <f ca="1">+IFERROR(INDEX('Hoja de Trabajo para listado'!$A$155:$Z$1048576,MATCH($A293,'Hoja de Trabajo para listado'!$A$155:$A$1048576,0),MATCH((CUADRO!F$4&amp;$E293),'Hoja de Trabajo para listado'!$A$151:$Z$151,0)),0)+IFERROR(INDEX('Hoja de Trabajo para listado'!$AB$155:$BA$1048576,MATCH($A293,'Hoja de Trabajo para listado'!$AB$155:$AB$1048576,0),MATCH((CUADRO!F$4&amp;$E293),'Hoja de Trabajo para listado'!$AB$151:$BA$151,0)),0)+IFERROR(INDEX('Hoja de Trabajo para listado'!$BC$155:$CB$1048576,MATCH($A293,'Hoja de Trabajo para listado'!$BC$155:$BC$1048576,0),MATCH((CUADRO!F$4&amp;$E293),'Hoja de Trabajo para listado'!$BC$151:$CB$151,0)),0)+IFERROR(INDEX('Hoja de Trabajo para listado'!$DE$153:$DG$274,MATCH($A293,'Hoja de Trabajo para listado'!$DE$153:$DE$1048576,0),MATCH((CUADRO!F$4&amp;$E293),'Hoja de Trabajo para listado'!$DE$151:$DG$151,0)),0)+IFERROR(INDEX('Hoja de Trabajo para listado'!$CD$155:$DC$1048576,MATCH($A293,'Hoja de Trabajo para listado'!$CD$155:$CD$1048576,0),MATCH((CUADRO!F$4&amp;$E293),'Hoja de Trabajo para listado'!$CD$151:$DC$151,0)),0)</f>
        <v>0</v>
      </c>
      <c r="G293" s="241">
        <f ca="1">+IFERROR(INDEX('Hoja de Trabajo para listado'!$A$155:$Z$1048576,MATCH($A293,'Hoja de Trabajo para listado'!$A$155:$A$1048576,0),MATCH((CUADRO!G$4&amp;$E293),'Hoja de Trabajo para listado'!$A$151:$Z$151,0)),0)+IFERROR(INDEX('Hoja de Trabajo para listado'!$AB$155:$BA$1048576,MATCH($A293,'Hoja de Trabajo para listado'!$AB$155:$AB$1048576,0),MATCH((CUADRO!G$4&amp;$E293),'Hoja de Trabajo para listado'!$AB$151:$BA$151,0)),0)+IFERROR(INDEX('Hoja de Trabajo para listado'!$BC$155:$CB$1048576,MATCH($A293,'Hoja de Trabajo para listado'!$BC$155:$BC$1048576,0),MATCH((CUADRO!G$4&amp;$E293),'Hoja de Trabajo para listado'!$BC$151:$CB$151,0)),0)+IFERROR(INDEX('Hoja de Trabajo para listado'!$DE$153:$DG$274,MATCH($A293,'Hoja de Trabajo para listado'!$DE$153:$DE$1048576,0),MATCH((CUADRO!G$4&amp;$E293),'Hoja de Trabajo para listado'!$DE$151:$DG$151,0)),0)+IFERROR(INDEX('Hoja de Trabajo para listado'!$CD$155:$DC$1048576,MATCH($A293,'Hoja de Trabajo para listado'!$CD$155:$CD$1048576,0),MATCH((CUADRO!G$4&amp;$E293),'Hoja de Trabajo para listado'!$CD$151:$DC$151,0)),0)</f>
        <v>0</v>
      </c>
      <c r="H293" s="241">
        <f ca="1">+IFERROR(INDEX('Hoja de Trabajo para listado'!$A$155:$Z$1048576,MATCH($A293,'Hoja de Trabajo para listado'!$A$155:$A$1048576,0),MATCH((CUADRO!H$4&amp;$E293),'Hoja de Trabajo para listado'!$A$151:$Z$151,0)),0)+IFERROR(INDEX('Hoja de Trabajo para listado'!$AB$155:$BA$1048576,MATCH($A293,'Hoja de Trabajo para listado'!$AB$155:$AB$1048576,0),MATCH((CUADRO!H$4&amp;$E293),'Hoja de Trabajo para listado'!$AB$151:$BA$151,0)),0)+IFERROR(INDEX('Hoja de Trabajo para listado'!$BC$155:$CB$1048576,MATCH($A293,'Hoja de Trabajo para listado'!$BC$155:$BC$1048576,0),MATCH((CUADRO!H$4&amp;$E293),'Hoja de Trabajo para listado'!$BC$151:$CB$151,0)),0)+IFERROR(INDEX('Hoja de Trabajo para listado'!$DE$153:$DG$274,MATCH($A293,'Hoja de Trabajo para listado'!$DE$153:$DE$1048576,0),MATCH((CUADRO!H$4&amp;$E293),'Hoja de Trabajo para listado'!$DE$151:$DG$151,0)),0)+IFERROR(INDEX('Hoja de Trabajo para listado'!$CD$155:$DC$1048576,MATCH($A293,'Hoja de Trabajo para listado'!$CD$155:$CD$1048576,0),MATCH((CUADRO!H$4&amp;$E293),'Hoja de Trabajo para listado'!$CD$151:$DC$151,0)),0)</f>
        <v>0</v>
      </c>
      <c r="I293" s="241">
        <f ca="1">+IFERROR(INDEX('Hoja de Trabajo para listado'!$A$155:$Z$1048576,MATCH($A293,'Hoja de Trabajo para listado'!$A$155:$A$1048576,0),MATCH((CUADRO!I$4&amp;$E293),'Hoja de Trabajo para listado'!$A$151:$Z$151,0)),0)+IFERROR(INDEX('Hoja de Trabajo para listado'!$AB$155:$BA$1048576,MATCH($A293,'Hoja de Trabajo para listado'!$AB$155:$AB$1048576,0),MATCH((CUADRO!I$4&amp;$E293),'Hoja de Trabajo para listado'!$AB$151:$BA$151,0)),0)+IFERROR(INDEX('Hoja de Trabajo para listado'!$BC$155:$CB$1048576,MATCH($A293,'Hoja de Trabajo para listado'!$BC$155:$BC$1048576,0),MATCH((CUADRO!I$4&amp;$E293),'Hoja de Trabajo para listado'!$BC$151:$CB$151,0)),0)+IFERROR(INDEX('Hoja de Trabajo para listado'!$DE$153:$DG$274,MATCH($A293,'Hoja de Trabajo para listado'!$DE$153:$DE$1048576,0),MATCH((CUADRO!I$4&amp;$E293),'Hoja de Trabajo para listado'!$DE$151:$DG$151,0)),0)+IFERROR(INDEX('Hoja de Trabajo para listado'!$CD$155:$DC$1048576,MATCH($A293,'Hoja de Trabajo para listado'!$CD$155:$CD$1048576,0),MATCH((CUADRO!I$4&amp;$E293),'Hoja de Trabajo para listado'!$CD$151:$DC$151,0)),0)</f>
        <v>0</v>
      </c>
      <c r="J293" s="241">
        <f ca="1">+IFERROR(INDEX('Hoja de Trabajo para listado'!$A$155:$Z$1048576,MATCH($A293,'Hoja de Trabajo para listado'!$A$155:$A$1048576,0),MATCH((CUADRO!J$4&amp;$E293),'Hoja de Trabajo para listado'!$A$151:$Z$151,0)),0)+IFERROR(INDEX('Hoja de Trabajo para listado'!$AB$155:$BA$1048576,MATCH($A293,'Hoja de Trabajo para listado'!$AB$155:$AB$1048576,0),MATCH((CUADRO!J$4&amp;$E293),'Hoja de Trabajo para listado'!$AB$151:$BA$151,0)),0)+IFERROR(INDEX('Hoja de Trabajo para listado'!$BC$155:$CB$1048576,MATCH($A293,'Hoja de Trabajo para listado'!$BC$155:$BC$1048576,0),MATCH((CUADRO!J$4&amp;$E293),'Hoja de Trabajo para listado'!$BC$151:$CB$151,0)),0)+IFERROR(INDEX('Hoja de Trabajo para listado'!$DE$153:$DG$274,MATCH($A293,'Hoja de Trabajo para listado'!$DE$153:$DE$1048576,0),MATCH((CUADRO!J$4&amp;$E293),'Hoja de Trabajo para listado'!$DE$151:$DG$151,0)),0)+IFERROR(INDEX('Hoja de Trabajo para listado'!$CD$155:$DC$1048576,MATCH($A293,'Hoja de Trabajo para listado'!$CD$155:$CD$1048576,0),MATCH((CUADRO!J$4&amp;$E293),'Hoja de Trabajo para listado'!$CD$151:$DC$151,0)),0)</f>
        <v>0</v>
      </c>
      <c r="K293" s="241">
        <f ca="1">+IFERROR(INDEX('Hoja de Trabajo para listado'!$A$155:$Z$1048576,MATCH($A293,'Hoja de Trabajo para listado'!$A$155:$A$1048576,0),MATCH((CUADRO!K$4&amp;$E293),'Hoja de Trabajo para listado'!$A$151:$Z$151,0)),0)+IFERROR(INDEX('Hoja de Trabajo para listado'!$AB$155:$BA$1048576,MATCH($A293,'Hoja de Trabajo para listado'!$AB$155:$AB$1048576,0),MATCH((CUADRO!K$4&amp;$E293),'Hoja de Trabajo para listado'!$AB$151:$BA$151,0)),0)+IFERROR(INDEX('Hoja de Trabajo para listado'!$BC$155:$CB$1048576,MATCH($A293,'Hoja de Trabajo para listado'!$BC$155:$BC$1048576,0),MATCH((CUADRO!K$4&amp;$E293),'Hoja de Trabajo para listado'!$BC$151:$CB$151,0)),0)+IFERROR(INDEX('Hoja de Trabajo para listado'!$DE$153:$DG$274,MATCH($A293,'Hoja de Trabajo para listado'!$DE$153:$DE$1048576,0),MATCH((CUADRO!K$4&amp;$E293),'Hoja de Trabajo para listado'!$DE$151:$DG$151,0)),0)+IFERROR(INDEX('Hoja de Trabajo para listado'!$CD$155:$DC$1048576,MATCH($A293,'Hoja de Trabajo para listado'!$CD$155:$CD$1048576,0),MATCH((CUADRO!K$4&amp;$E293),'Hoja de Trabajo para listado'!$CD$151:$DC$151,0)),0)</f>
        <v>0</v>
      </c>
      <c r="L293" s="241">
        <f ca="1">+IFERROR(INDEX('Hoja de Trabajo para listado'!$A$155:$Z$1048576,MATCH($A293,'Hoja de Trabajo para listado'!$A$155:$A$1048576,0),MATCH((CUADRO!L$4&amp;$E293),'Hoja de Trabajo para listado'!$A$151:$Z$151,0)),0)+IFERROR(INDEX('Hoja de Trabajo para listado'!$AB$155:$BA$1048576,MATCH($A293,'Hoja de Trabajo para listado'!$AB$155:$AB$1048576,0),MATCH((CUADRO!L$4&amp;$E293),'Hoja de Trabajo para listado'!$AB$151:$BA$151,0)),0)+IFERROR(INDEX('Hoja de Trabajo para listado'!$BC$155:$CB$1048576,MATCH($A293,'Hoja de Trabajo para listado'!$BC$155:$BC$1048576,0),MATCH((CUADRO!L$4&amp;$E293),'Hoja de Trabajo para listado'!$BC$151:$CB$151,0)),0)+IFERROR(INDEX('Hoja de Trabajo para listado'!$DE$153:$DG$274,MATCH($A293,'Hoja de Trabajo para listado'!$DE$153:$DE$1048576,0),MATCH((CUADRO!L$4&amp;$E293),'Hoja de Trabajo para listado'!$DE$151:$DG$151,0)),0)+IFERROR(INDEX('Hoja de Trabajo para listado'!$CD$155:$DC$1048576,MATCH($A293,'Hoja de Trabajo para listado'!$CD$155:$CD$1048576,0),MATCH((CUADRO!L$4&amp;$E293),'Hoja de Trabajo para listado'!$CD$151:$DC$151,0)),0)</f>
        <v>0</v>
      </c>
      <c r="M293" s="241">
        <f ca="1">+IFERROR(INDEX('Hoja de Trabajo para listado'!$A$155:$Z$1048576,MATCH($A293,'Hoja de Trabajo para listado'!$A$155:$A$1048576,0),MATCH((CUADRO!M$4&amp;$E293),'Hoja de Trabajo para listado'!$A$151:$Z$151,0)),0)+IFERROR(INDEX('Hoja de Trabajo para listado'!$AB$155:$BA$1048576,MATCH($A293,'Hoja de Trabajo para listado'!$AB$155:$AB$1048576,0),MATCH((CUADRO!M$4&amp;$E293),'Hoja de Trabajo para listado'!$AB$151:$BA$151,0)),0)+IFERROR(INDEX('Hoja de Trabajo para listado'!$BC$155:$CB$1048576,MATCH($A293,'Hoja de Trabajo para listado'!$BC$155:$BC$1048576,0),MATCH((CUADRO!M$4&amp;$E293),'Hoja de Trabajo para listado'!$BC$151:$CB$151,0)),0)+IFERROR(INDEX('Hoja de Trabajo para listado'!$DE$153:$DG$274,MATCH($A293,'Hoja de Trabajo para listado'!$DE$153:$DE$1048576,0),MATCH((CUADRO!M$4&amp;$E293),'Hoja de Trabajo para listado'!$DE$151:$DG$151,0)),0)+IFERROR(INDEX('Hoja de Trabajo para listado'!$CD$155:$DC$1048576,MATCH($A293,'Hoja de Trabajo para listado'!$CD$155:$CD$1048576,0),MATCH((CUADRO!M$4&amp;$E293),'Hoja de Trabajo para listado'!$CD$151:$DC$151,0)),0)</f>
        <v>0</v>
      </c>
      <c r="N293" s="241">
        <f ca="1">+IFERROR(INDEX('Hoja de Trabajo para listado'!$A$155:$Z$1048576,MATCH($A293,'Hoja de Trabajo para listado'!$A$155:$A$1048576,0),MATCH((CUADRO!N$4&amp;$E293),'Hoja de Trabajo para listado'!$A$151:$Z$151,0)),0)+IFERROR(INDEX('Hoja de Trabajo para listado'!$AB$155:$BA$1048576,MATCH($A293,'Hoja de Trabajo para listado'!$AB$155:$AB$1048576,0),MATCH((CUADRO!N$4&amp;$E293),'Hoja de Trabajo para listado'!$AB$151:$BA$151,0)),0)+IFERROR(INDEX('Hoja de Trabajo para listado'!$BC$155:$CB$1048576,MATCH($A293,'Hoja de Trabajo para listado'!$BC$155:$BC$1048576,0),MATCH((CUADRO!N$4&amp;$E293),'Hoja de Trabajo para listado'!$BC$151:$CB$151,0)),0)+IFERROR(INDEX('Hoja de Trabajo para listado'!$DE$153:$DG$274,MATCH($A293,'Hoja de Trabajo para listado'!$DE$153:$DE$1048576,0),MATCH((CUADRO!N$4&amp;$E293),'Hoja de Trabajo para listado'!$DE$151:$DG$151,0)),0)+IFERROR(INDEX('Hoja de Trabajo para listado'!$CD$155:$DC$1048576,MATCH($A293,'Hoja de Trabajo para listado'!$CD$155:$CD$1048576,0),MATCH((CUADRO!N$4&amp;$E293),'Hoja de Trabajo para listado'!$CD$151:$DC$151,0)),0)</f>
        <v>0</v>
      </c>
      <c r="O293" s="241">
        <f ca="1">+IFERROR(INDEX('Hoja de Trabajo para listado'!$A$155:$Z$1048576,MATCH($A293,'Hoja de Trabajo para listado'!$A$155:$A$1048576,0),MATCH((CUADRO!O$4&amp;$E293),'Hoja de Trabajo para listado'!$A$151:$Z$151,0)),0)+IFERROR(INDEX('Hoja de Trabajo para listado'!$AB$155:$BA$1048576,MATCH($A293,'Hoja de Trabajo para listado'!$AB$155:$AB$1048576,0),MATCH((CUADRO!O$4&amp;$E293),'Hoja de Trabajo para listado'!$AB$151:$BA$151,0)),0)+IFERROR(INDEX('Hoja de Trabajo para listado'!$BC$155:$CB$1048576,MATCH($A293,'Hoja de Trabajo para listado'!$BC$155:$BC$1048576,0),MATCH((CUADRO!O$4&amp;$E293),'Hoja de Trabajo para listado'!$BC$151:$CB$151,0)),0)+IFERROR(INDEX('Hoja de Trabajo para listado'!$DE$153:$DG$274,MATCH($A293,'Hoja de Trabajo para listado'!$DE$153:$DE$1048576,0),MATCH((CUADRO!O$4&amp;$E293),'Hoja de Trabajo para listado'!$DE$151:$DG$151,0)),0)+IFERROR(INDEX('Hoja de Trabajo para listado'!$CD$155:$DC$1048576,MATCH($A293,'Hoja de Trabajo para listado'!$CD$155:$CD$1048576,0),MATCH((CUADRO!O$4&amp;$E293),'Hoja de Trabajo para listado'!$CD$151:$DC$151,0)),0)</f>
        <v>0</v>
      </c>
      <c r="P293" s="241">
        <f ca="1">+IFERROR(INDEX('Hoja de Trabajo para listado'!$A$155:$Z$1048576,MATCH($A293,'Hoja de Trabajo para listado'!$A$155:$A$1048576,0),MATCH((CUADRO!P$4&amp;$E293),'Hoja de Trabajo para listado'!$A$151:$Z$151,0)),0)+IFERROR(INDEX('Hoja de Trabajo para listado'!$AB$155:$BA$1048576,MATCH($A293,'Hoja de Trabajo para listado'!$AB$155:$AB$1048576,0),MATCH((CUADRO!P$4&amp;$E293),'Hoja de Trabajo para listado'!$AB$151:$BA$151,0)),0)+IFERROR(INDEX('Hoja de Trabajo para listado'!$BC$155:$CB$1048576,MATCH($A293,'Hoja de Trabajo para listado'!$BC$155:$BC$1048576,0),MATCH((CUADRO!P$4&amp;$E293),'Hoja de Trabajo para listado'!$BC$151:$CB$151,0)),0)+IFERROR(INDEX('Hoja de Trabajo para listado'!$DE$153:$DG$274,MATCH($A293,'Hoja de Trabajo para listado'!$DE$153:$DE$1048576,0),MATCH((CUADRO!P$4&amp;$E293),'Hoja de Trabajo para listado'!$DE$151:$DG$151,0)),0)+IFERROR(INDEX('Hoja de Trabajo para listado'!$CD$155:$DC$1048576,MATCH($A293,'Hoja de Trabajo para listado'!$CD$155:$CD$1048576,0),MATCH((CUADRO!P$4&amp;$E293),'Hoja de Trabajo para listado'!$CD$151:$DC$151,0)),0)</f>
        <v>0</v>
      </c>
      <c r="Q293" s="241">
        <f ca="1">+IFERROR(INDEX('Hoja de Trabajo para listado'!$A$155:$Z$1048576,MATCH($A293,'Hoja de Trabajo para listado'!$A$155:$A$1048576,0),MATCH((CUADRO!Q$4&amp;$E293),'Hoja de Trabajo para listado'!$A$151:$Z$151,0)),0)+IFERROR(INDEX('Hoja de Trabajo para listado'!$AB$155:$BA$1048576,MATCH($A293,'Hoja de Trabajo para listado'!$AB$155:$AB$1048576,0),MATCH((CUADRO!Q$4&amp;$E293),'Hoja de Trabajo para listado'!$AB$151:$BA$151,0)),0)+IFERROR(INDEX('Hoja de Trabajo para listado'!$BC$155:$CB$1048576,MATCH($A293,'Hoja de Trabajo para listado'!$BC$155:$BC$1048576,0),MATCH((CUADRO!Q$4&amp;$E293),'Hoja de Trabajo para listado'!$BC$151:$CB$151,0)),0)+IFERROR(INDEX('Hoja de Trabajo para listado'!$DE$153:$DG$274,MATCH($A293,'Hoja de Trabajo para listado'!$DE$153:$DE$1048576,0),MATCH((CUADRO!Q$4&amp;$E293),'Hoja de Trabajo para listado'!$DE$151:$DG$151,0)),0)+IFERROR(INDEX('Hoja de Trabajo para listado'!$CD$155:$DC$1048576,MATCH($A293,'Hoja de Trabajo para listado'!$CD$155:$CD$1048576,0),MATCH((CUADRO!Q$4&amp;$E293),'Hoja de Trabajo para listado'!$CD$151:$DC$151,0)),0)</f>
        <v>0</v>
      </c>
      <c r="R293" s="241">
        <f t="shared" ca="1" si="8"/>
        <v>0</v>
      </c>
      <c r="S293" s="247"/>
      <c r="T293" s="241">
        <f ca="1">+T294</f>
        <v>0</v>
      </c>
      <c r="U293" s="240">
        <f t="shared" si="9"/>
        <v>1</v>
      </c>
    </row>
    <row r="294" spans="1:21" customFormat="1" ht="15" hidden="1" customHeight="1">
      <c r="A294" s="32">
        <v>418</v>
      </c>
      <c r="B294" s="382"/>
      <c r="C294" s="305" t="str">
        <f>+VLOOKUP(A294,bd_lista!$A$3:$C$592,3,FALSE)</f>
        <v>Caja Petrolera de Salud</v>
      </c>
      <c r="D294" s="384"/>
      <c r="E294" s="305" t="s">
        <v>684</v>
      </c>
      <c r="F294" s="243">
        <f ca="1">+IFERROR(INDEX('Hoja de Trabajo para listado'!$A$155:$Z$1048576,MATCH($A294,'Hoja de Trabajo para listado'!$A$155:$A$1048576,0),MATCH((CUADRO!F$4&amp;$E294),'Hoja de Trabajo para listado'!$A$151:$Z$151,0)),0)+IFERROR(INDEX('Hoja de Trabajo para listado'!$AB$155:$BA$1048576,MATCH($A294,'Hoja de Trabajo para listado'!$AB$155:$AB$1048576,0),MATCH((CUADRO!F$4&amp;$E294),'Hoja de Trabajo para listado'!$AB$151:$BA$151,0)),0)+IFERROR(INDEX('Hoja de Trabajo para listado'!$BC$155:$CB$1048576,MATCH($A294,'Hoja de Trabajo para listado'!$BC$155:$BC$1048576,0),MATCH((CUADRO!F$4&amp;$E294),'Hoja de Trabajo para listado'!$BC$151:$CB$151,0)),0)+IFERROR(INDEX('Hoja de Trabajo para listado'!$DE$153:$DG$274,MATCH($A294,'Hoja de Trabajo para listado'!$DE$153:$DE$1048576,0),MATCH((CUADRO!F$4&amp;$E294),'Hoja de Trabajo para listado'!$DE$151:$DG$151,0)),0)+IFERROR(INDEX('Hoja de Trabajo para listado'!$CD$155:$DC$1048576,MATCH($A294,'Hoja de Trabajo para listado'!$CD$155:$CD$1048576,0),MATCH((CUADRO!F$4&amp;$E294),'Hoja de Trabajo para listado'!$CD$151:$DC$151,0)),0)</f>
        <v>0</v>
      </c>
      <c r="G294" s="243">
        <f ca="1">+IFERROR(INDEX('Hoja de Trabajo para listado'!$A$155:$Z$1048576,MATCH($A294,'Hoja de Trabajo para listado'!$A$155:$A$1048576,0),MATCH((CUADRO!G$4&amp;$E294),'Hoja de Trabajo para listado'!$A$151:$Z$151,0)),0)+IFERROR(INDEX('Hoja de Trabajo para listado'!$AB$155:$BA$1048576,MATCH($A294,'Hoja de Trabajo para listado'!$AB$155:$AB$1048576,0),MATCH((CUADRO!G$4&amp;$E294),'Hoja de Trabajo para listado'!$AB$151:$BA$151,0)),0)+IFERROR(INDEX('Hoja de Trabajo para listado'!$BC$155:$CB$1048576,MATCH($A294,'Hoja de Trabajo para listado'!$BC$155:$BC$1048576,0),MATCH((CUADRO!G$4&amp;$E294),'Hoja de Trabajo para listado'!$BC$151:$CB$151,0)),0)+IFERROR(INDEX('Hoja de Trabajo para listado'!$DE$153:$DG$274,MATCH($A294,'Hoja de Trabajo para listado'!$DE$153:$DE$1048576,0),MATCH((CUADRO!G$4&amp;$E294),'Hoja de Trabajo para listado'!$DE$151:$DG$151,0)),0)+IFERROR(INDEX('Hoja de Trabajo para listado'!$CD$155:$DC$1048576,MATCH($A294,'Hoja de Trabajo para listado'!$CD$155:$CD$1048576,0),MATCH((CUADRO!G$4&amp;$E294),'Hoja de Trabajo para listado'!$CD$151:$DC$151,0)),0)</f>
        <v>0</v>
      </c>
      <c r="H294" s="243">
        <f ca="1">+IFERROR(INDEX('Hoja de Trabajo para listado'!$A$155:$Z$1048576,MATCH($A294,'Hoja de Trabajo para listado'!$A$155:$A$1048576,0),MATCH((CUADRO!H$4&amp;$E294),'Hoja de Trabajo para listado'!$A$151:$Z$151,0)),0)+IFERROR(INDEX('Hoja de Trabajo para listado'!$AB$155:$BA$1048576,MATCH($A294,'Hoja de Trabajo para listado'!$AB$155:$AB$1048576,0),MATCH((CUADRO!H$4&amp;$E294),'Hoja de Trabajo para listado'!$AB$151:$BA$151,0)),0)+IFERROR(INDEX('Hoja de Trabajo para listado'!$BC$155:$CB$1048576,MATCH($A294,'Hoja de Trabajo para listado'!$BC$155:$BC$1048576,0),MATCH((CUADRO!H$4&amp;$E294),'Hoja de Trabajo para listado'!$BC$151:$CB$151,0)),0)+IFERROR(INDEX('Hoja de Trabajo para listado'!$DE$153:$DG$274,MATCH($A294,'Hoja de Trabajo para listado'!$DE$153:$DE$1048576,0),MATCH((CUADRO!H$4&amp;$E294),'Hoja de Trabajo para listado'!$DE$151:$DG$151,0)),0)+IFERROR(INDEX('Hoja de Trabajo para listado'!$CD$155:$DC$1048576,MATCH($A294,'Hoja de Trabajo para listado'!$CD$155:$CD$1048576,0),MATCH((CUADRO!H$4&amp;$E294),'Hoja de Trabajo para listado'!$CD$151:$DC$151,0)),0)</f>
        <v>0</v>
      </c>
      <c r="I294" s="243">
        <f ca="1">+IFERROR(INDEX('Hoja de Trabajo para listado'!$A$155:$Z$1048576,MATCH($A294,'Hoja de Trabajo para listado'!$A$155:$A$1048576,0),MATCH((CUADRO!I$4&amp;$E294),'Hoja de Trabajo para listado'!$A$151:$Z$151,0)),0)+IFERROR(INDEX('Hoja de Trabajo para listado'!$AB$155:$BA$1048576,MATCH($A294,'Hoja de Trabajo para listado'!$AB$155:$AB$1048576,0),MATCH((CUADRO!I$4&amp;$E294),'Hoja de Trabajo para listado'!$AB$151:$BA$151,0)),0)+IFERROR(INDEX('Hoja de Trabajo para listado'!$BC$155:$CB$1048576,MATCH($A294,'Hoja de Trabajo para listado'!$BC$155:$BC$1048576,0),MATCH((CUADRO!I$4&amp;$E294),'Hoja de Trabajo para listado'!$BC$151:$CB$151,0)),0)+IFERROR(INDEX('Hoja de Trabajo para listado'!$DE$153:$DG$274,MATCH($A294,'Hoja de Trabajo para listado'!$DE$153:$DE$1048576,0),MATCH((CUADRO!I$4&amp;$E294),'Hoja de Trabajo para listado'!$DE$151:$DG$151,0)),0)+IFERROR(INDEX('Hoja de Trabajo para listado'!$CD$155:$DC$1048576,MATCH($A294,'Hoja de Trabajo para listado'!$CD$155:$CD$1048576,0),MATCH((CUADRO!I$4&amp;$E294),'Hoja de Trabajo para listado'!$CD$151:$DC$151,0)),0)</f>
        <v>0</v>
      </c>
      <c r="J294" s="243">
        <f ca="1">+IFERROR(INDEX('Hoja de Trabajo para listado'!$A$155:$Z$1048576,MATCH($A294,'Hoja de Trabajo para listado'!$A$155:$A$1048576,0),MATCH((CUADRO!J$4&amp;$E294),'Hoja de Trabajo para listado'!$A$151:$Z$151,0)),0)+IFERROR(INDEX('Hoja de Trabajo para listado'!$AB$155:$BA$1048576,MATCH($A294,'Hoja de Trabajo para listado'!$AB$155:$AB$1048576,0),MATCH((CUADRO!J$4&amp;$E294),'Hoja de Trabajo para listado'!$AB$151:$BA$151,0)),0)+IFERROR(INDEX('Hoja de Trabajo para listado'!$BC$155:$CB$1048576,MATCH($A294,'Hoja de Trabajo para listado'!$BC$155:$BC$1048576,0),MATCH((CUADRO!J$4&amp;$E294),'Hoja de Trabajo para listado'!$BC$151:$CB$151,0)),0)+IFERROR(INDEX('Hoja de Trabajo para listado'!$DE$153:$DG$274,MATCH($A294,'Hoja de Trabajo para listado'!$DE$153:$DE$1048576,0),MATCH((CUADRO!J$4&amp;$E294),'Hoja de Trabajo para listado'!$DE$151:$DG$151,0)),0)+IFERROR(INDEX('Hoja de Trabajo para listado'!$CD$155:$DC$1048576,MATCH($A294,'Hoja de Trabajo para listado'!$CD$155:$CD$1048576,0),MATCH((CUADRO!J$4&amp;$E294),'Hoja de Trabajo para listado'!$CD$151:$DC$151,0)),0)</f>
        <v>0</v>
      </c>
      <c r="K294" s="243">
        <f ca="1">+IFERROR(INDEX('Hoja de Trabajo para listado'!$A$155:$Z$1048576,MATCH($A294,'Hoja de Trabajo para listado'!$A$155:$A$1048576,0),MATCH((CUADRO!K$4&amp;$E294),'Hoja de Trabajo para listado'!$A$151:$Z$151,0)),0)+IFERROR(INDEX('Hoja de Trabajo para listado'!$AB$155:$BA$1048576,MATCH($A294,'Hoja de Trabajo para listado'!$AB$155:$AB$1048576,0),MATCH((CUADRO!K$4&amp;$E294),'Hoja de Trabajo para listado'!$AB$151:$BA$151,0)),0)+IFERROR(INDEX('Hoja de Trabajo para listado'!$BC$155:$CB$1048576,MATCH($A294,'Hoja de Trabajo para listado'!$BC$155:$BC$1048576,0),MATCH((CUADRO!K$4&amp;$E294),'Hoja de Trabajo para listado'!$BC$151:$CB$151,0)),0)+IFERROR(INDEX('Hoja de Trabajo para listado'!$DE$153:$DG$274,MATCH($A294,'Hoja de Trabajo para listado'!$DE$153:$DE$1048576,0),MATCH((CUADRO!K$4&amp;$E294),'Hoja de Trabajo para listado'!$DE$151:$DG$151,0)),0)+IFERROR(INDEX('Hoja de Trabajo para listado'!$CD$155:$DC$1048576,MATCH($A294,'Hoja de Trabajo para listado'!$CD$155:$CD$1048576,0),MATCH((CUADRO!K$4&amp;$E294),'Hoja de Trabajo para listado'!$CD$151:$DC$151,0)),0)</f>
        <v>0</v>
      </c>
      <c r="L294" s="243">
        <f ca="1">+IFERROR(INDEX('Hoja de Trabajo para listado'!$A$155:$Z$1048576,MATCH($A294,'Hoja de Trabajo para listado'!$A$155:$A$1048576,0),MATCH((CUADRO!L$4&amp;$E294),'Hoja de Trabajo para listado'!$A$151:$Z$151,0)),0)+IFERROR(INDEX('Hoja de Trabajo para listado'!$AB$155:$BA$1048576,MATCH($A294,'Hoja de Trabajo para listado'!$AB$155:$AB$1048576,0),MATCH((CUADRO!L$4&amp;$E294),'Hoja de Trabajo para listado'!$AB$151:$BA$151,0)),0)+IFERROR(INDEX('Hoja de Trabajo para listado'!$BC$155:$CB$1048576,MATCH($A294,'Hoja de Trabajo para listado'!$BC$155:$BC$1048576,0),MATCH((CUADRO!L$4&amp;$E294),'Hoja de Trabajo para listado'!$BC$151:$CB$151,0)),0)+IFERROR(INDEX('Hoja de Trabajo para listado'!$DE$153:$DG$274,MATCH($A294,'Hoja de Trabajo para listado'!$DE$153:$DE$1048576,0),MATCH((CUADRO!L$4&amp;$E294),'Hoja de Trabajo para listado'!$DE$151:$DG$151,0)),0)+IFERROR(INDEX('Hoja de Trabajo para listado'!$CD$155:$DC$1048576,MATCH($A294,'Hoja de Trabajo para listado'!$CD$155:$CD$1048576,0),MATCH((CUADRO!L$4&amp;$E294),'Hoja de Trabajo para listado'!$CD$151:$DC$151,0)),0)</f>
        <v>0</v>
      </c>
      <c r="M294" s="243">
        <f ca="1">+IFERROR(INDEX('Hoja de Trabajo para listado'!$A$155:$Z$1048576,MATCH($A294,'Hoja de Trabajo para listado'!$A$155:$A$1048576,0),MATCH((CUADRO!M$4&amp;$E294),'Hoja de Trabajo para listado'!$A$151:$Z$151,0)),0)+IFERROR(INDEX('Hoja de Trabajo para listado'!$AB$155:$BA$1048576,MATCH($A294,'Hoja de Trabajo para listado'!$AB$155:$AB$1048576,0),MATCH((CUADRO!M$4&amp;$E294),'Hoja de Trabajo para listado'!$AB$151:$BA$151,0)),0)+IFERROR(INDEX('Hoja de Trabajo para listado'!$BC$155:$CB$1048576,MATCH($A294,'Hoja de Trabajo para listado'!$BC$155:$BC$1048576,0),MATCH((CUADRO!M$4&amp;$E294),'Hoja de Trabajo para listado'!$BC$151:$CB$151,0)),0)+IFERROR(INDEX('Hoja de Trabajo para listado'!$DE$153:$DG$274,MATCH($A294,'Hoja de Trabajo para listado'!$DE$153:$DE$1048576,0),MATCH((CUADRO!M$4&amp;$E294),'Hoja de Trabajo para listado'!$DE$151:$DG$151,0)),0)+IFERROR(INDEX('Hoja de Trabajo para listado'!$CD$155:$DC$1048576,MATCH($A294,'Hoja de Trabajo para listado'!$CD$155:$CD$1048576,0),MATCH((CUADRO!M$4&amp;$E294),'Hoja de Trabajo para listado'!$CD$151:$DC$151,0)),0)</f>
        <v>0</v>
      </c>
      <c r="N294" s="243">
        <f ca="1">+IFERROR(INDEX('Hoja de Trabajo para listado'!$A$155:$Z$1048576,MATCH($A294,'Hoja de Trabajo para listado'!$A$155:$A$1048576,0),MATCH((CUADRO!N$4&amp;$E294),'Hoja de Trabajo para listado'!$A$151:$Z$151,0)),0)+IFERROR(INDEX('Hoja de Trabajo para listado'!$AB$155:$BA$1048576,MATCH($A294,'Hoja de Trabajo para listado'!$AB$155:$AB$1048576,0),MATCH((CUADRO!N$4&amp;$E294),'Hoja de Trabajo para listado'!$AB$151:$BA$151,0)),0)+IFERROR(INDEX('Hoja de Trabajo para listado'!$BC$155:$CB$1048576,MATCH($A294,'Hoja de Trabajo para listado'!$BC$155:$BC$1048576,0),MATCH((CUADRO!N$4&amp;$E294),'Hoja de Trabajo para listado'!$BC$151:$CB$151,0)),0)+IFERROR(INDEX('Hoja de Trabajo para listado'!$DE$153:$DG$274,MATCH($A294,'Hoja de Trabajo para listado'!$DE$153:$DE$1048576,0),MATCH((CUADRO!N$4&amp;$E294),'Hoja de Trabajo para listado'!$DE$151:$DG$151,0)),0)+IFERROR(INDEX('Hoja de Trabajo para listado'!$CD$155:$DC$1048576,MATCH($A294,'Hoja de Trabajo para listado'!$CD$155:$CD$1048576,0),MATCH((CUADRO!N$4&amp;$E294),'Hoja de Trabajo para listado'!$CD$151:$DC$151,0)),0)</f>
        <v>0</v>
      </c>
      <c r="O294" s="243">
        <f ca="1">+IFERROR(INDEX('Hoja de Trabajo para listado'!$A$155:$Z$1048576,MATCH($A294,'Hoja de Trabajo para listado'!$A$155:$A$1048576,0),MATCH((CUADRO!O$4&amp;$E294),'Hoja de Trabajo para listado'!$A$151:$Z$151,0)),0)+IFERROR(INDEX('Hoja de Trabajo para listado'!$AB$155:$BA$1048576,MATCH($A294,'Hoja de Trabajo para listado'!$AB$155:$AB$1048576,0),MATCH((CUADRO!O$4&amp;$E294),'Hoja de Trabajo para listado'!$AB$151:$BA$151,0)),0)+IFERROR(INDEX('Hoja de Trabajo para listado'!$BC$155:$CB$1048576,MATCH($A294,'Hoja de Trabajo para listado'!$BC$155:$BC$1048576,0),MATCH((CUADRO!O$4&amp;$E294),'Hoja de Trabajo para listado'!$BC$151:$CB$151,0)),0)+IFERROR(INDEX('Hoja de Trabajo para listado'!$DE$153:$DG$274,MATCH($A294,'Hoja de Trabajo para listado'!$DE$153:$DE$1048576,0),MATCH((CUADRO!O$4&amp;$E294),'Hoja de Trabajo para listado'!$DE$151:$DG$151,0)),0)+IFERROR(INDEX('Hoja de Trabajo para listado'!$CD$155:$DC$1048576,MATCH($A294,'Hoja de Trabajo para listado'!$CD$155:$CD$1048576,0),MATCH((CUADRO!O$4&amp;$E294),'Hoja de Trabajo para listado'!$CD$151:$DC$151,0)),0)</f>
        <v>0</v>
      </c>
      <c r="P294" s="243">
        <f ca="1">+IFERROR(INDEX('Hoja de Trabajo para listado'!$A$155:$Z$1048576,MATCH($A294,'Hoja de Trabajo para listado'!$A$155:$A$1048576,0),MATCH((CUADRO!P$4&amp;$E294),'Hoja de Trabajo para listado'!$A$151:$Z$151,0)),0)+IFERROR(INDEX('Hoja de Trabajo para listado'!$AB$155:$BA$1048576,MATCH($A294,'Hoja de Trabajo para listado'!$AB$155:$AB$1048576,0),MATCH((CUADRO!P$4&amp;$E294),'Hoja de Trabajo para listado'!$AB$151:$BA$151,0)),0)+IFERROR(INDEX('Hoja de Trabajo para listado'!$BC$155:$CB$1048576,MATCH($A294,'Hoja de Trabajo para listado'!$BC$155:$BC$1048576,0),MATCH((CUADRO!P$4&amp;$E294),'Hoja de Trabajo para listado'!$BC$151:$CB$151,0)),0)+IFERROR(INDEX('Hoja de Trabajo para listado'!$DE$153:$DG$274,MATCH($A294,'Hoja de Trabajo para listado'!$DE$153:$DE$1048576,0),MATCH((CUADRO!P$4&amp;$E294),'Hoja de Trabajo para listado'!$DE$151:$DG$151,0)),0)+IFERROR(INDEX('Hoja de Trabajo para listado'!$CD$155:$DC$1048576,MATCH($A294,'Hoja de Trabajo para listado'!$CD$155:$CD$1048576,0),MATCH((CUADRO!P$4&amp;$E294),'Hoja de Trabajo para listado'!$CD$151:$DC$151,0)),0)</f>
        <v>0</v>
      </c>
      <c r="Q294" s="243">
        <f ca="1">+IFERROR(INDEX('Hoja de Trabajo para listado'!$A$155:$Z$1048576,MATCH($A294,'Hoja de Trabajo para listado'!$A$155:$A$1048576,0),MATCH((CUADRO!Q$4&amp;$E294),'Hoja de Trabajo para listado'!$A$151:$Z$151,0)),0)+IFERROR(INDEX('Hoja de Trabajo para listado'!$AB$155:$BA$1048576,MATCH($A294,'Hoja de Trabajo para listado'!$AB$155:$AB$1048576,0),MATCH((CUADRO!Q$4&amp;$E294),'Hoja de Trabajo para listado'!$AB$151:$BA$151,0)),0)+IFERROR(INDEX('Hoja de Trabajo para listado'!$BC$155:$CB$1048576,MATCH($A294,'Hoja de Trabajo para listado'!$BC$155:$BC$1048576,0),MATCH((CUADRO!Q$4&amp;$E294),'Hoja de Trabajo para listado'!$BC$151:$CB$151,0)),0)+IFERROR(INDEX('Hoja de Trabajo para listado'!$DE$153:$DG$274,MATCH($A294,'Hoja de Trabajo para listado'!$DE$153:$DE$1048576,0),MATCH((CUADRO!Q$4&amp;$E294),'Hoja de Trabajo para listado'!$DE$151:$DG$151,0)),0)+IFERROR(INDEX('Hoja de Trabajo para listado'!$CD$155:$DC$1048576,MATCH($A294,'Hoja de Trabajo para listado'!$CD$155:$CD$1048576,0),MATCH((CUADRO!Q$4&amp;$E294),'Hoja de Trabajo para listado'!$CD$151:$DC$151,0)),0)</f>
        <v>0</v>
      </c>
      <c r="R294" s="243">
        <f t="shared" ca="1" si="8"/>
        <v>0</v>
      </c>
      <c r="S294" s="253">
        <f ca="1">+R293+R294</f>
        <v>0</v>
      </c>
      <c r="T294" s="241">
        <f ca="1">+S294</f>
        <v>0</v>
      </c>
      <c r="U294" s="240">
        <f t="shared" si="9"/>
        <v>2</v>
      </c>
    </row>
    <row r="295" spans="1:21" customFormat="1" ht="27" hidden="1" customHeight="1">
      <c r="A295" s="32">
        <v>422</v>
      </c>
      <c r="B295" s="381">
        <f>+A295</f>
        <v>422</v>
      </c>
      <c r="C295" s="245" t="str">
        <f>+VLOOKUP(A295,bd_lista!$A$3:$C$592,3,FALSE)</f>
        <v>Caja Bancaria Estatal de Salud</v>
      </c>
      <c r="D295" s="383" t="str">
        <f>+C295</f>
        <v>Caja Bancaria Estatal de Salud</v>
      </c>
      <c r="E295" s="245" t="s">
        <v>683</v>
      </c>
      <c r="F295" s="241">
        <f ca="1">+IFERROR(INDEX('Hoja de Trabajo para listado'!$A$155:$Z$1048576,MATCH($A295,'Hoja de Trabajo para listado'!$A$155:$A$1048576,0),MATCH((CUADRO!F$4&amp;$E295),'Hoja de Trabajo para listado'!$A$151:$Z$151,0)),0)+IFERROR(INDEX('Hoja de Trabajo para listado'!$AB$155:$BA$1048576,MATCH($A295,'Hoja de Trabajo para listado'!$AB$155:$AB$1048576,0),MATCH((CUADRO!F$4&amp;$E295),'Hoja de Trabajo para listado'!$AB$151:$BA$151,0)),0)+IFERROR(INDEX('Hoja de Trabajo para listado'!$BC$155:$CB$1048576,MATCH($A295,'Hoja de Trabajo para listado'!$BC$155:$BC$1048576,0),MATCH((CUADRO!F$4&amp;$E295),'Hoja de Trabajo para listado'!$BC$151:$CB$151,0)),0)+IFERROR(INDEX('Hoja de Trabajo para listado'!$DE$153:$DG$274,MATCH($A295,'Hoja de Trabajo para listado'!$DE$153:$DE$1048576,0),MATCH((CUADRO!F$4&amp;$E295),'Hoja de Trabajo para listado'!$DE$151:$DG$151,0)),0)+IFERROR(INDEX('Hoja de Trabajo para listado'!$CD$155:$DC$1048576,MATCH($A295,'Hoja de Trabajo para listado'!$CD$155:$CD$1048576,0),MATCH((CUADRO!F$4&amp;$E295),'Hoja de Trabajo para listado'!$CD$151:$DC$151,0)),0)</f>
        <v>0</v>
      </c>
      <c r="G295" s="241">
        <f ca="1">+IFERROR(INDEX('Hoja de Trabajo para listado'!$A$155:$Z$1048576,MATCH($A295,'Hoja de Trabajo para listado'!$A$155:$A$1048576,0),MATCH((CUADRO!G$4&amp;$E295),'Hoja de Trabajo para listado'!$A$151:$Z$151,0)),0)+IFERROR(INDEX('Hoja de Trabajo para listado'!$AB$155:$BA$1048576,MATCH($A295,'Hoja de Trabajo para listado'!$AB$155:$AB$1048576,0),MATCH((CUADRO!G$4&amp;$E295),'Hoja de Trabajo para listado'!$AB$151:$BA$151,0)),0)+IFERROR(INDEX('Hoja de Trabajo para listado'!$BC$155:$CB$1048576,MATCH($A295,'Hoja de Trabajo para listado'!$BC$155:$BC$1048576,0),MATCH((CUADRO!G$4&amp;$E295),'Hoja de Trabajo para listado'!$BC$151:$CB$151,0)),0)+IFERROR(INDEX('Hoja de Trabajo para listado'!$DE$153:$DG$274,MATCH($A295,'Hoja de Trabajo para listado'!$DE$153:$DE$1048576,0),MATCH((CUADRO!G$4&amp;$E295),'Hoja de Trabajo para listado'!$DE$151:$DG$151,0)),0)+IFERROR(INDEX('Hoja de Trabajo para listado'!$CD$155:$DC$1048576,MATCH($A295,'Hoja de Trabajo para listado'!$CD$155:$CD$1048576,0),MATCH((CUADRO!G$4&amp;$E295),'Hoja de Trabajo para listado'!$CD$151:$DC$151,0)),0)</f>
        <v>0</v>
      </c>
      <c r="H295" s="241">
        <f ca="1">+IFERROR(INDEX('Hoja de Trabajo para listado'!$A$155:$Z$1048576,MATCH($A295,'Hoja de Trabajo para listado'!$A$155:$A$1048576,0),MATCH((CUADRO!H$4&amp;$E295),'Hoja de Trabajo para listado'!$A$151:$Z$151,0)),0)+IFERROR(INDEX('Hoja de Trabajo para listado'!$AB$155:$BA$1048576,MATCH($A295,'Hoja de Trabajo para listado'!$AB$155:$AB$1048576,0),MATCH((CUADRO!H$4&amp;$E295),'Hoja de Trabajo para listado'!$AB$151:$BA$151,0)),0)+IFERROR(INDEX('Hoja de Trabajo para listado'!$BC$155:$CB$1048576,MATCH($A295,'Hoja de Trabajo para listado'!$BC$155:$BC$1048576,0),MATCH((CUADRO!H$4&amp;$E295),'Hoja de Trabajo para listado'!$BC$151:$CB$151,0)),0)+IFERROR(INDEX('Hoja de Trabajo para listado'!$DE$153:$DG$274,MATCH($A295,'Hoja de Trabajo para listado'!$DE$153:$DE$1048576,0),MATCH((CUADRO!H$4&amp;$E295),'Hoja de Trabajo para listado'!$DE$151:$DG$151,0)),0)+IFERROR(INDEX('Hoja de Trabajo para listado'!$CD$155:$DC$1048576,MATCH($A295,'Hoja de Trabajo para listado'!$CD$155:$CD$1048576,0),MATCH((CUADRO!H$4&amp;$E295),'Hoja de Trabajo para listado'!$CD$151:$DC$151,0)),0)</f>
        <v>0</v>
      </c>
      <c r="I295" s="241">
        <f ca="1">+IFERROR(INDEX('Hoja de Trabajo para listado'!$A$155:$Z$1048576,MATCH($A295,'Hoja de Trabajo para listado'!$A$155:$A$1048576,0),MATCH((CUADRO!I$4&amp;$E295),'Hoja de Trabajo para listado'!$A$151:$Z$151,0)),0)+IFERROR(INDEX('Hoja de Trabajo para listado'!$AB$155:$BA$1048576,MATCH($A295,'Hoja de Trabajo para listado'!$AB$155:$AB$1048576,0),MATCH((CUADRO!I$4&amp;$E295),'Hoja de Trabajo para listado'!$AB$151:$BA$151,0)),0)+IFERROR(INDEX('Hoja de Trabajo para listado'!$BC$155:$CB$1048576,MATCH($A295,'Hoja de Trabajo para listado'!$BC$155:$BC$1048576,0),MATCH((CUADRO!I$4&amp;$E295),'Hoja de Trabajo para listado'!$BC$151:$CB$151,0)),0)+IFERROR(INDEX('Hoja de Trabajo para listado'!$DE$153:$DG$274,MATCH($A295,'Hoja de Trabajo para listado'!$DE$153:$DE$1048576,0),MATCH((CUADRO!I$4&amp;$E295),'Hoja de Trabajo para listado'!$DE$151:$DG$151,0)),0)+IFERROR(INDEX('Hoja de Trabajo para listado'!$CD$155:$DC$1048576,MATCH($A295,'Hoja de Trabajo para listado'!$CD$155:$CD$1048576,0),MATCH((CUADRO!I$4&amp;$E295),'Hoja de Trabajo para listado'!$CD$151:$DC$151,0)),0)</f>
        <v>0</v>
      </c>
      <c r="J295" s="241">
        <f ca="1">+IFERROR(INDEX('Hoja de Trabajo para listado'!$A$155:$Z$1048576,MATCH($A295,'Hoja de Trabajo para listado'!$A$155:$A$1048576,0),MATCH((CUADRO!J$4&amp;$E295),'Hoja de Trabajo para listado'!$A$151:$Z$151,0)),0)+IFERROR(INDEX('Hoja de Trabajo para listado'!$AB$155:$BA$1048576,MATCH($A295,'Hoja de Trabajo para listado'!$AB$155:$AB$1048576,0),MATCH((CUADRO!J$4&amp;$E295),'Hoja de Trabajo para listado'!$AB$151:$BA$151,0)),0)+IFERROR(INDEX('Hoja de Trabajo para listado'!$BC$155:$CB$1048576,MATCH($A295,'Hoja de Trabajo para listado'!$BC$155:$BC$1048576,0),MATCH((CUADRO!J$4&amp;$E295),'Hoja de Trabajo para listado'!$BC$151:$CB$151,0)),0)+IFERROR(INDEX('Hoja de Trabajo para listado'!$DE$153:$DG$274,MATCH($A295,'Hoja de Trabajo para listado'!$DE$153:$DE$1048576,0),MATCH((CUADRO!J$4&amp;$E295),'Hoja de Trabajo para listado'!$DE$151:$DG$151,0)),0)+IFERROR(INDEX('Hoja de Trabajo para listado'!$CD$155:$DC$1048576,MATCH($A295,'Hoja de Trabajo para listado'!$CD$155:$CD$1048576,0),MATCH((CUADRO!J$4&amp;$E295),'Hoja de Trabajo para listado'!$CD$151:$DC$151,0)),0)</f>
        <v>0</v>
      </c>
      <c r="K295" s="241">
        <f ca="1">+IFERROR(INDEX('Hoja de Trabajo para listado'!$A$155:$Z$1048576,MATCH($A295,'Hoja de Trabajo para listado'!$A$155:$A$1048576,0),MATCH((CUADRO!K$4&amp;$E295),'Hoja de Trabajo para listado'!$A$151:$Z$151,0)),0)+IFERROR(INDEX('Hoja de Trabajo para listado'!$AB$155:$BA$1048576,MATCH($A295,'Hoja de Trabajo para listado'!$AB$155:$AB$1048576,0),MATCH((CUADRO!K$4&amp;$E295),'Hoja de Trabajo para listado'!$AB$151:$BA$151,0)),0)+IFERROR(INDEX('Hoja de Trabajo para listado'!$BC$155:$CB$1048576,MATCH($A295,'Hoja de Trabajo para listado'!$BC$155:$BC$1048576,0),MATCH((CUADRO!K$4&amp;$E295),'Hoja de Trabajo para listado'!$BC$151:$CB$151,0)),0)+IFERROR(INDEX('Hoja de Trabajo para listado'!$DE$153:$DG$274,MATCH($A295,'Hoja de Trabajo para listado'!$DE$153:$DE$1048576,0),MATCH((CUADRO!K$4&amp;$E295),'Hoja de Trabajo para listado'!$DE$151:$DG$151,0)),0)+IFERROR(INDEX('Hoja de Trabajo para listado'!$CD$155:$DC$1048576,MATCH($A295,'Hoja de Trabajo para listado'!$CD$155:$CD$1048576,0),MATCH((CUADRO!K$4&amp;$E295),'Hoja de Trabajo para listado'!$CD$151:$DC$151,0)),0)</f>
        <v>0</v>
      </c>
      <c r="L295" s="241">
        <f ca="1">+IFERROR(INDEX('Hoja de Trabajo para listado'!$A$155:$Z$1048576,MATCH($A295,'Hoja de Trabajo para listado'!$A$155:$A$1048576,0),MATCH((CUADRO!L$4&amp;$E295),'Hoja de Trabajo para listado'!$A$151:$Z$151,0)),0)+IFERROR(INDEX('Hoja de Trabajo para listado'!$AB$155:$BA$1048576,MATCH($A295,'Hoja de Trabajo para listado'!$AB$155:$AB$1048576,0),MATCH((CUADRO!L$4&amp;$E295),'Hoja de Trabajo para listado'!$AB$151:$BA$151,0)),0)+IFERROR(INDEX('Hoja de Trabajo para listado'!$BC$155:$CB$1048576,MATCH($A295,'Hoja de Trabajo para listado'!$BC$155:$BC$1048576,0),MATCH((CUADRO!L$4&amp;$E295),'Hoja de Trabajo para listado'!$BC$151:$CB$151,0)),0)+IFERROR(INDEX('Hoja de Trabajo para listado'!$DE$153:$DG$274,MATCH($A295,'Hoja de Trabajo para listado'!$DE$153:$DE$1048576,0),MATCH((CUADRO!L$4&amp;$E295),'Hoja de Trabajo para listado'!$DE$151:$DG$151,0)),0)+IFERROR(INDEX('Hoja de Trabajo para listado'!$CD$155:$DC$1048576,MATCH($A295,'Hoja de Trabajo para listado'!$CD$155:$CD$1048576,0),MATCH((CUADRO!L$4&amp;$E295),'Hoja de Trabajo para listado'!$CD$151:$DC$151,0)),0)</f>
        <v>0</v>
      </c>
      <c r="M295" s="241">
        <f ca="1">+IFERROR(INDEX('Hoja de Trabajo para listado'!$A$155:$Z$1048576,MATCH($A295,'Hoja de Trabajo para listado'!$A$155:$A$1048576,0),MATCH((CUADRO!M$4&amp;$E295),'Hoja de Trabajo para listado'!$A$151:$Z$151,0)),0)+IFERROR(INDEX('Hoja de Trabajo para listado'!$AB$155:$BA$1048576,MATCH($A295,'Hoja de Trabajo para listado'!$AB$155:$AB$1048576,0),MATCH((CUADRO!M$4&amp;$E295),'Hoja de Trabajo para listado'!$AB$151:$BA$151,0)),0)+IFERROR(INDEX('Hoja de Trabajo para listado'!$BC$155:$CB$1048576,MATCH($A295,'Hoja de Trabajo para listado'!$BC$155:$BC$1048576,0),MATCH((CUADRO!M$4&amp;$E295),'Hoja de Trabajo para listado'!$BC$151:$CB$151,0)),0)+IFERROR(INDEX('Hoja de Trabajo para listado'!$DE$153:$DG$274,MATCH($A295,'Hoja de Trabajo para listado'!$DE$153:$DE$1048576,0),MATCH((CUADRO!M$4&amp;$E295),'Hoja de Trabajo para listado'!$DE$151:$DG$151,0)),0)+IFERROR(INDEX('Hoja de Trabajo para listado'!$CD$155:$DC$1048576,MATCH($A295,'Hoja de Trabajo para listado'!$CD$155:$CD$1048576,0),MATCH((CUADRO!M$4&amp;$E295),'Hoja de Trabajo para listado'!$CD$151:$DC$151,0)),0)</f>
        <v>0</v>
      </c>
      <c r="N295" s="241">
        <f ca="1">+IFERROR(INDEX('Hoja de Trabajo para listado'!$A$155:$Z$1048576,MATCH($A295,'Hoja de Trabajo para listado'!$A$155:$A$1048576,0),MATCH((CUADRO!N$4&amp;$E295),'Hoja de Trabajo para listado'!$A$151:$Z$151,0)),0)+IFERROR(INDEX('Hoja de Trabajo para listado'!$AB$155:$BA$1048576,MATCH($A295,'Hoja de Trabajo para listado'!$AB$155:$AB$1048576,0),MATCH((CUADRO!N$4&amp;$E295),'Hoja de Trabajo para listado'!$AB$151:$BA$151,0)),0)+IFERROR(INDEX('Hoja de Trabajo para listado'!$BC$155:$CB$1048576,MATCH($A295,'Hoja de Trabajo para listado'!$BC$155:$BC$1048576,0),MATCH((CUADRO!N$4&amp;$E295),'Hoja de Trabajo para listado'!$BC$151:$CB$151,0)),0)+IFERROR(INDEX('Hoja de Trabajo para listado'!$DE$153:$DG$274,MATCH($A295,'Hoja de Trabajo para listado'!$DE$153:$DE$1048576,0),MATCH((CUADRO!N$4&amp;$E295),'Hoja de Trabajo para listado'!$DE$151:$DG$151,0)),0)+IFERROR(INDEX('Hoja de Trabajo para listado'!$CD$155:$DC$1048576,MATCH($A295,'Hoja de Trabajo para listado'!$CD$155:$CD$1048576,0),MATCH((CUADRO!N$4&amp;$E295),'Hoja de Trabajo para listado'!$CD$151:$DC$151,0)),0)</f>
        <v>0</v>
      </c>
      <c r="O295" s="241">
        <f ca="1">+IFERROR(INDEX('Hoja de Trabajo para listado'!$A$155:$Z$1048576,MATCH($A295,'Hoja de Trabajo para listado'!$A$155:$A$1048576,0),MATCH((CUADRO!O$4&amp;$E295),'Hoja de Trabajo para listado'!$A$151:$Z$151,0)),0)+IFERROR(INDEX('Hoja de Trabajo para listado'!$AB$155:$BA$1048576,MATCH($A295,'Hoja de Trabajo para listado'!$AB$155:$AB$1048576,0),MATCH((CUADRO!O$4&amp;$E295),'Hoja de Trabajo para listado'!$AB$151:$BA$151,0)),0)+IFERROR(INDEX('Hoja de Trabajo para listado'!$BC$155:$CB$1048576,MATCH($A295,'Hoja de Trabajo para listado'!$BC$155:$BC$1048576,0),MATCH((CUADRO!O$4&amp;$E295),'Hoja de Trabajo para listado'!$BC$151:$CB$151,0)),0)+IFERROR(INDEX('Hoja de Trabajo para listado'!$DE$153:$DG$274,MATCH($A295,'Hoja de Trabajo para listado'!$DE$153:$DE$1048576,0),MATCH((CUADRO!O$4&amp;$E295),'Hoja de Trabajo para listado'!$DE$151:$DG$151,0)),0)+IFERROR(INDEX('Hoja de Trabajo para listado'!$CD$155:$DC$1048576,MATCH($A295,'Hoja de Trabajo para listado'!$CD$155:$CD$1048576,0),MATCH((CUADRO!O$4&amp;$E295),'Hoja de Trabajo para listado'!$CD$151:$DC$151,0)),0)</f>
        <v>0</v>
      </c>
      <c r="P295" s="241">
        <f ca="1">+IFERROR(INDEX('Hoja de Trabajo para listado'!$A$155:$Z$1048576,MATCH($A295,'Hoja de Trabajo para listado'!$A$155:$A$1048576,0),MATCH((CUADRO!P$4&amp;$E295),'Hoja de Trabajo para listado'!$A$151:$Z$151,0)),0)+IFERROR(INDEX('Hoja de Trabajo para listado'!$AB$155:$BA$1048576,MATCH($A295,'Hoja de Trabajo para listado'!$AB$155:$AB$1048576,0),MATCH((CUADRO!P$4&amp;$E295),'Hoja de Trabajo para listado'!$AB$151:$BA$151,0)),0)+IFERROR(INDEX('Hoja de Trabajo para listado'!$BC$155:$CB$1048576,MATCH($A295,'Hoja de Trabajo para listado'!$BC$155:$BC$1048576,0),MATCH((CUADRO!P$4&amp;$E295),'Hoja de Trabajo para listado'!$BC$151:$CB$151,0)),0)+IFERROR(INDEX('Hoja de Trabajo para listado'!$DE$153:$DG$274,MATCH($A295,'Hoja de Trabajo para listado'!$DE$153:$DE$1048576,0),MATCH((CUADRO!P$4&amp;$E295),'Hoja de Trabajo para listado'!$DE$151:$DG$151,0)),0)+IFERROR(INDEX('Hoja de Trabajo para listado'!$CD$155:$DC$1048576,MATCH($A295,'Hoja de Trabajo para listado'!$CD$155:$CD$1048576,0),MATCH((CUADRO!P$4&amp;$E295),'Hoja de Trabajo para listado'!$CD$151:$DC$151,0)),0)</f>
        <v>0</v>
      </c>
      <c r="Q295" s="241">
        <f ca="1">+IFERROR(INDEX('Hoja de Trabajo para listado'!$A$155:$Z$1048576,MATCH($A295,'Hoja de Trabajo para listado'!$A$155:$A$1048576,0),MATCH((CUADRO!Q$4&amp;$E295),'Hoja de Trabajo para listado'!$A$151:$Z$151,0)),0)+IFERROR(INDEX('Hoja de Trabajo para listado'!$AB$155:$BA$1048576,MATCH($A295,'Hoja de Trabajo para listado'!$AB$155:$AB$1048576,0),MATCH((CUADRO!Q$4&amp;$E295),'Hoja de Trabajo para listado'!$AB$151:$BA$151,0)),0)+IFERROR(INDEX('Hoja de Trabajo para listado'!$BC$155:$CB$1048576,MATCH($A295,'Hoja de Trabajo para listado'!$BC$155:$BC$1048576,0),MATCH((CUADRO!Q$4&amp;$E295),'Hoja de Trabajo para listado'!$BC$151:$CB$151,0)),0)+IFERROR(INDEX('Hoja de Trabajo para listado'!$DE$153:$DG$274,MATCH($A295,'Hoja de Trabajo para listado'!$DE$153:$DE$1048576,0),MATCH((CUADRO!Q$4&amp;$E295),'Hoja de Trabajo para listado'!$DE$151:$DG$151,0)),0)+IFERROR(INDEX('Hoja de Trabajo para listado'!$CD$155:$DC$1048576,MATCH($A295,'Hoja de Trabajo para listado'!$CD$155:$CD$1048576,0),MATCH((CUADRO!Q$4&amp;$E295),'Hoja de Trabajo para listado'!$CD$151:$DC$151,0)),0)</f>
        <v>0</v>
      </c>
      <c r="R295" s="241">
        <f t="shared" ca="1" si="8"/>
        <v>0</v>
      </c>
      <c r="S295" s="247"/>
      <c r="T295" s="241">
        <f ca="1">+T296</f>
        <v>0</v>
      </c>
      <c r="U295" s="240">
        <f t="shared" si="9"/>
        <v>1</v>
      </c>
    </row>
    <row r="296" spans="1:21" customFormat="1" ht="15" hidden="1" customHeight="1">
      <c r="A296" s="32">
        <v>422</v>
      </c>
      <c r="B296" s="382"/>
      <c r="C296" s="305" t="str">
        <f>+VLOOKUP(A296,bd_lista!$A$3:$C$592,3,FALSE)</f>
        <v>Caja Bancaria Estatal de Salud</v>
      </c>
      <c r="D296" s="384"/>
      <c r="E296" s="245" t="s">
        <v>684</v>
      </c>
      <c r="F296" s="241">
        <f ca="1">+IFERROR(INDEX('Hoja de Trabajo para listado'!$A$155:$Z$1048576,MATCH($A296,'Hoja de Trabajo para listado'!$A$155:$A$1048576,0),MATCH((CUADRO!F$4&amp;$E296),'Hoja de Trabajo para listado'!$A$151:$Z$151,0)),0)+IFERROR(INDEX('Hoja de Trabajo para listado'!$AB$155:$BA$1048576,MATCH($A296,'Hoja de Trabajo para listado'!$AB$155:$AB$1048576,0),MATCH((CUADRO!F$4&amp;$E296),'Hoja de Trabajo para listado'!$AB$151:$BA$151,0)),0)+IFERROR(INDEX('Hoja de Trabajo para listado'!$BC$155:$CB$1048576,MATCH($A296,'Hoja de Trabajo para listado'!$BC$155:$BC$1048576,0),MATCH((CUADRO!F$4&amp;$E296),'Hoja de Trabajo para listado'!$BC$151:$CB$151,0)),0)+IFERROR(INDEX('Hoja de Trabajo para listado'!$DE$153:$DG$274,MATCH($A296,'Hoja de Trabajo para listado'!$DE$153:$DE$1048576,0),MATCH((CUADRO!F$4&amp;$E296),'Hoja de Trabajo para listado'!$DE$151:$DG$151,0)),0)+IFERROR(INDEX('Hoja de Trabajo para listado'!$CD$155:$DC$1048576,MATCH($A296,'Hoja de Trabajo para listado'!$CD$155:$CD$1048576,0),MATCH((CUADRO!F$4&amp;$E296),'Hoja de Trabajo para listado'!$CD$151:$DC$151,0)),0)</f>
        <v>0</v>
      </c>
      <c r="G296" s="241">
        <f ca="1">+IFERROR(INDEX('Hoja de Trabajo para listado'!$A$155:$Z$1048576,MATCH($A296,'Hoja de Trabajo para listado'!$A$155:$A$1048576,0),MATCH((CUADRO!G$4&amp;$E296),'Hoja de Trabajo para listado'!$A$151:$Z$151,0)),0)+IFERROR(INDEX('Hoja de Trabajo para listado'!$AB$155:$BA$1048576,MATCH($A296,'Hoja de Trabajo para listado'!$AB$155:$AB$1048576,0),MATCH((CUADRO!G$4&amp;$E296),'Hoja de Trabajo para listado'!$AB$151:$BA$151,0)),0)+IFERROR(INDEX('Hoja de Trabajo para listado'!$BC$155:$CB$1048576,MATCH($A296,'Hoja de Trabajo para listado'!$BC$155:$BC$1048576,0),MATCH((CUADRO!G$4&amp;$E296),'Hoja de Trabajo para listado'!$BC$151:$CB$151,0)),0)+IFERROR(INDEX('Hoja de Trabajo para listado'!$DE$153:$DG$274,MATCH($A296,'Hoja de Trabajo para listado'!$DE$153:$DE$1048576,0),MATCH((CUADRO!G$4&amp;$E296),'Hoja de Trabajo para listado'!$DE$151:$DG$151,0)),0)+IFERROR(INDEX('Hoja de Trabajo para listado'!$CD$155:$DC$1048576,MATCH($A296,'Hoja de Trabajo para listado'!$CD$155:$CD$1048576,0),MATCH((CUADRO!G$4&amp;$E296),'Hoja de Trabajo para listado'!$CD$151:$DC$151,0)),0)</f>
        <v>0</v>
      </c>
      <c r="H296" s="241">
        <f ca="1">+IFERROR(INDEX('Hoja de Trabajo para listado'!$A$155:$Z$1048576,MATCH($A296,'Hoja de Trabajo para listado'!$A$155:$A$1048576,0),MATCH((CUADRO!H$4&amp;$E296),'Hoja de Trabajo para listado'!$A$151:$Z$151,0)),0)+IFERROR(INDEX('Hoja de Trabajo para listado'!$AB$155:$BA$1048576,MATCH($A296,'Hoja de Trabajo para listado'!$AB$155:$AB$1048576,0),MATCH((CUADRO!H$4&amp;$E296),'Hoja de Trabajo para listado'!$AB$151:$BA$151,0)),0)+IFERROR(INDEX('Hoja de Trabajo para listado'!$BC$155:$CB$1048576,MATCH($A296,'Hoja de Trabajo para listado'!$BC$155:$BC$1048576,0),MATCH((CUADRO!H$4&amp;$E296),'Hoja de Trabajo para listado'!$BC$151:$CB$151,0)),0)+IFERROR(INDEX('Hoja de Trabajo para listado'!$DE$153:$DG$274,MATCH($A296,'Hoja de Trabajo para listado'!$DE$153:$DE$1048576,0),MATCH((CUADRO!H$4&amp;$E296),'Hoja de Trabajo para listado'!$DE$151:$DG$151,0)),0)+IFERROR(INDEX('Hoja de Trabajo para listado'!$CD$155:$DC$1048576,MATCH($A296,'Hoja de Trabajo para listado'!$CD$155:$CD$1048576,0),MATCH((CUADRO!H$4&amp;$E296),'Hoja de Trabajo para listado'!$CD$151:$DC$151,0)),0)</f>
        <v>0</v>
      </c>
      <c r="I296" s="241">
        <f ca="1">+IFERROR(INDEX('Hoja de Trabajo para listado'!$A$155:$Z$1048576,MATCH($A296,'Hoja de Trabajo para listado'!$A$155:$A$1048576,0),MATCH((CUADRO!I$4&amp;$E296),'Hoja de Trabajo para listado'!$A$151:$Z$151,0)),0)+IFERROR(INDEX('Hoja de Trabajo para listado'!$AB$155:$BA$1048576,MATCH($A296,'Hoja de Trabajo para listado'!$AB$155:$AB$1048576,0),MATCH((CUADRO!I$4&amp;$E296),'Hoja de Trabajo para listado'!$AB$151:$BA$151,0)),0)+IFERROR(INDEX('Hoja de Trabajo para listado'!$BC$155:$CB$1048576,MATCH($A296,'Hoja de Trabajo para listado'!$BC$155:$BC$1048576,0),MATCH((CUADRO!I$4&amp;$E296),'Hoja de Trabajo para listado'!$BC$151:$CB$151,0)),0)+IFERROR(INDEX('Hoja de Trabajo para listado'!$DE$153:$DG$274,MATCH($A296,'Hoja de Trabajo para listado'!$DE$153:$DE$1048576,0),MATCH((CUADRO!I$4&amp;$E296),'Hoja de Trabajo para listado'!$DE$151:$DG$151,0)),0)+IFERROR(INDEX('Hoja de Trabajo para listado'!$CD$155:$DC$1048576,MATCH($A296,'Hoja de Trabajo para listado'!$CD$155:$CD$1048576,0),MATCH((CUADRO!I$4&amp;$E296),'Hoja de Trabajo para listado'!$CD$151:$DC$151,0)),0)</f>
        <v>0</v>
      </c>
      <c r="J296" s="241">
        <f ca="1">+IFERROR(INDEX('Hoja de Trabajo para listado'!$A$155:$Z$1048576,MATCH($A296,'Hoja de Trabajo para listado'!$A$155:$A$1048576,0),MATCH((CUADRO!J$4&amp;$E296),'Hoja de Trabajo para listado'!$A$151:$Z$151,0)),0)+IFERROR(INDEX('Hoja de Trabajo para listado'!$AB$155:$BA$1048576,MATCH($A296,'Hoja de Trabajo para listado'!$AB$155:$AB$1048576,0),MATCH((CUADRO!J$4&amp;$E296),'Hoja de Trabajo para listado'!$AB$151:$BA$151,0)),0)+IFERROR(INDEX('Hoja de Trabajo para listado'!$BC$155:$CB$1048576,MATCH($A296,'Hoja de Trabajo para listado'!$BC$155:$BC$1048576,0),MATCH((CUADRO!J$4&amp;$E296),'Hoja de Trabajo para listado'!$BC$151:$CB$151,0)),0)+IFERROR(INDEX('Hoja de Trabajo para listado'!$DE$153:$DG$274,MATCH($A296,'Hoja de Trabajo para listado'!$DE$153:$DE$1048576,0),MATCH((CUADRO!J$4&amp;$E296),'Hoja de Trabajo para listado'!$DE$151:$DG$151,0)),0)+IFERROR(INDEX('Hoja de Trabajo para listado'!$CD$155:$DC$1048576,MATCH($A296,'Hoja de Trabajo para listado'!$CD$155:$CD$1048576,0),MATCH((CUADRO!J$4&amp;$E296),'Hoja de Trabajo para listado'!$CD$151:$DC$151,0)),0)</f>
        <v>0</v>
      </c>
      <c r="K296" s="241">
        <f ca="1">+IFERROR(INDEX('Hoja de Trabajo para listado'!$A$155:$Z$1048576,MATCH($A296,'Hoja de Trabajo para listado'!$A$155:$A$1048576,0),MATCH((CUADRO!K$4&amp;$E296),'Hoja de Trabajo para listado'!$A$151:$Z$151,0)),0)+IFERROR(INDEX('Hoja de Trabajo para listado'!$AB$155:$BA$1048576,MATCH($A296,'Hoja de Trabajo para listado'!$AB$155:$AB$1048576,0),MATCH((CUADRO!K$4&amp;$E296),'Hoja de Trabajo para listado'!$AB$151:$BA$151,0)),0)+IFERROR(INDEX('Hoja de Trabajo para listado'!$BC$155:$CB$1048576,MATCH($A296,'Hoja de Trabajo para listado'!$BC$155:$BC$1048576,0),MATCH((CUADRO!K$4&amp;$E296),'Hoja de Trabajo para listado'!$BC$151:$CB$151,0)),0)+IFERROR(INDEX('Hoja de Trabajo para listado'!$DE$153:$DG$274,MATCH($A296,'Hoja de Trabajo para listado'!$DE$153:$DE$1048576,0),MATCH((CUADRO!K$4&amp;$E296),'Hoja de Trabajo para listado'!$DE$151:$DG$151,0)),0)+IFERROR(INDEX('Hoja de Trabajo para listado'!$CD$155:$DC$1048576,MATCH($A296,'Hoja de Trabajo para listado'!$CD$155:$CD$1048576,0),MATCH((CUADRO!K$4&amp;$E296),'Hoja de Trabajo para listado'!$CD$151:$DC$151,0)),0)</f>
        <v>0</v>
      </c>
      <c r="L296" s="241">
        <f ca="1">+IFERROR(INDEX('Hoja de Trabajo para listado'!$A$155:$Z$1048576,MATCH($A296,'Hoja de Trabajo para listado'!$A$155:$A$1048576,0),MATCH((CUADRO!L$4&amp;$E296),'Hoja de Trabajo para listado'!$A$151:$Z$151,0)),0)+IFERROR(INDEX('Hoja de Trabajo para listado'!$AB$155:$BA$1048576,MATCH($A296,'Hoja de Trabajo para listado'!$AB$155:$AB$1048576,0),MATCH((CUADRO!L$4&amp;$E296),'Hoja de Trabajo para listado'!$AB$151:$BA$151,0)),0)+IFERROR(INDEX('Hoja de Trabajo para listado'!$BC$155:$CB$1048576,MATCH($A296,'Hoja de Trabajo para listado'!$BC$155:$BC$1048576,0),MATCH((CUADRO!L$4&amp;$E296),'Hoja de Trabajo para listado'!$BC$151:$CB$151,0)),0)+IFERROR(INDEX('Hoja de Trabajo para listado'!$DE$153:$DG$274,MATCH($A296,'Hoja de Trabajo para listado'!$DE$153:$DE$1048576,0),MATCH((CUADRO!L$4&amp;$E296),'Hoja de Trabajo para listado'!$DE$151:$DG$151,0)),0)+IFERROR(INDEX('Hoja de Trabajo para listado'!$CD$155:$DC$1048576,MATCH($A296,'Hoja de Trabajo para listado'!$CD$155:$CD$1048576,0),MATCH((CUADRO!L$4&amp;$E296),'Hoja de Trabajo para listado'!$CD$151:$DC$151,0)),0)</f>
        <v>0</v>
      </c>
      <c r="M296" s="241">
        <f ca="1">+IFERROR(INDEX('Hoja de Trabajo para listado'!$A$155:$Z$1048576,MATCH($A296,'Hoja de Trabajo para listado'!$A$155:$A$1048576,0),MATCH((CUADRO!M$4&amp;$E296),'Hoja de Trabajo para listado'!$A$151:$Z$151,0)),0)+IFERROR(INDEX('Hoja de Trabajo para listado'!$AB$155:$BA$1048576,MATCH($A296,'Hoja de Trabajo para listado'!$AB$155:$AB$1048576,0),MATCH((CUADRO!M$4&amp;$E296),'Hoja de Trabajo para listado'!$AB$151:$BA$151,0)),0)+IFERROR(INDEX('Hoja de Trabajo para listado'!$BC$155:$CB$1048576,MATCH($A296,'Hoja de Trabajo para listado'!$BC$155:$BC$1048576,0),MATCH((CUADRO!M$4&amp;$E296),'Hoja de Trabajo para listado'!$BC$151:$CB$151,0)),0)+IFERROR(INDEX('Hoja de Trabajo para listado'!$DE$153:$DG$274,MATCH($A296,'Hoja de Trabajo para listado'!$DE$153:$DE$1048576,0),MATCH((CUADRO!M$4&amp;$E296),'Hoja de Trabajo para listado'!$DE$151:$DG$151,0)),0)+IFERROR(INDEX('Hoja de Trabajo para listado'!$CD$155:$DC$1048576,MATCH($A296,'Hoja de Trabajo para listado'!$CD$155:$CD$1048576,0),MATCH((CUADRO!M$4&amp;$E296),'Hoja de Trabajo para listado'!$CD$151:$DC$151,0)),0)</f>
        <v>0</v>
      </c>
      <c r="N296" s="241">
        <f ca="1">+IFERROR(INDEX('Hoja de Trabajo para listado'!$A$155:$Z$1048576,MATCH($A296,'Hoja de Trabajo para listado'!$A$155:$A$1048576,0),MATCH((CUADRO!N$4&amp;$E296),'Hoja de Trabajo para listado'!$A$151:$Z$151,0)),0)+IFERROR(INDEX('Hoja de Trabajo para listado'!$AB$155:$BA$1048576,MATCH($A296,'Hoja de Trabajo para listado'!$AB$155:$AB$1048576,0),MATCH((CUADRO!N$4&amp;$E296),'Hoja de Trabajo para listado'!$AB$151:$BA$151,0)),0)+IFERROR(INDEX('Hoja de Trabajo para listado'!$BC$155:$CB$1048576,MATCH($A296,'Hoja de Trabajo para listado'!$BC$155:$BC$1048576,0),MATCH((CUADRO!N$4&amp;$E296),'Hoja de Trabajo para listado'!$BC$151:$CB$151,0)),0)+IFERROR(INDEX('Hoja de Trabajo para listado'!$DE$153:$DG$274,MATCH($A296,'Hoja de Trabajo para listado'!$DE$153:$DE$1048576,0),MATCH((CUADRO!N$4&amp;$E296),'Hoja de Trabajo para listado'!$DE$151:$DG$151,0)),0)+IFERROR(INDEX('Hoja de Trabajo para listado'!$CD$155:$DC$1048576,MATCH($A296,'Hoja de Trabajo para listado'!$CD$155:$CD$1048576,0),MATCH((CUADRO!N$4&amp;$E296),'Hoja de Trabajo para listado'!$CD$151:$DC$151,0)),0)</f>
        <v>0</v>
      </c>
      <c r="O296" s="241">
        <f ca="1">+IFERROR(INDEX('Hoja de Trabajo para listado'!$A$155:$Z$1048576,MATCH($A296,'Hoja de Trabajo para listado'!$A$155:$A$1048576,0),MATCH((CUADRO!O$4&amp;$E296),'Hoja de Trabajo para listado'!$A$151:$Z$151,0)),0)+IFERROR(INDEX('Hoja de Trabajo para listado'!$AB$155:$BA$1048576,MATCH($A296,'Hoja de Trabajo para listado'!$AB$155:$AB$1048576,0),MATCH((CUADRO!O$4&amp;$E296),'Hoja de Trabajo para listado'!$AB$151:$BA$151,0)),0)+IFERROR(INDEX('Hoja de Trabajo para listado'!$BC$155:$CB$1048576,MATCH($A296,'Hoja de Trabajo para listado'!$BC$155:$BC$1048576,0),MATCH((CUADRO!O$4&amp;$E296),'Hoja de Trabajo para listado'!$BC$151:$CB$151,0)),0)+IFERROR(INDEX('Hoja de Trabajo para listado'!$DE$153:$DG$274,MATCH($A296,'Hoja de Trabajo para listado'!$DE$153:$DE$1048576,0),MATCH((CUADRO!O$4&amp;$E296),'Hoja de Trabajo para listado'!$DE$151:$DG$151,0)),0)+IFERROR(INDEX('Hoja de Trabajo para listado'!$CD$155:$DC$1048576,MATCH($A296,'Hoja de Trabajo para listado'!$CD$155:$CD$1048576,0),MATCH((CUADRO!O$4&amp;$E296),'Hoja de Trabajo para listado'!$CD$151:$DC$151,0)),0)</f>
        <v>0</v>
      </c>
      <c r="P296" s="241">
        <f ca="1">+IFERROR(INDEX('Hoja de Trabajo para listado'!$A$155:$Z$1048576,MATCH($A296,'Hoja de Trabajo para listado'!$A$155:$A$1048576,0),MATCH((CUADRO!P$4&amp;$E296),'Hoja de Trabajo para listado'!$A$151:$Z$151,0)),0)+IFERROR(INDEX('Hoja de Trabajo para listado'!$AB$155:$BA$1048576,MATCH($A296,'Hoja de Trabajo para listado'!$AB$155:$AB$1048576,0),MATCH((CUADRO!P$4&amp;$E296),'Hoja de Trabajo para listado'!$AB$151:$BA$151,0)),0)+IFERROR(INDEX('Hoja de Trabajo para listado'!$BC$155:$CB$1048576,MATCH($A296,'Hoja de Trabajo para listado'!$BC$155:$BC$1048576,0),MATCH((CUADRO!P$4&amp;$E296),'Hoja de Trabajo para listado'!$BC$151:$CB$151,0)),0)+IFERROR(INDEX('Hoja de Trabajo para listado'!$DE$153:$DG$274,MATCH($A296,'Hoja de Trabajo para listado'!$DE$153:$DE$1048576,0),MATCH((CUADRO!P$4&amp;$E296),'Hoja de Trabajo para listado'!$DE$151:$DG$151,0)),0)+IFERROR(INDEX('Hoja de Trabajo para listado'!$CD$155:$DC$1048576,MATCH($A296,'Hoja de Trabajo para listado'!$CD$155:$CD$1048576,0),MATCH((CUADRO!P$4&amp;$E296),'Hoja de Trabajo para listado'!$CD$151:$DC$151,0)),0)</f>
        <v>0</v>
      </c>
      <c r="Q296" s="241">
        <f ca="1">+IFERROR(INDEX('Hoja de Trabajo para listado'!$A$155:$Z$1048576,MATCH($A296,'Hoja de Trabajo para listado'!$A$155:$A$1048576,0),MATCH((CUADRO!Q$4&amp;$E296),'Hoja de Trabajo para listado'!$A$151:$Z$151,0)),0)+IFERROR(INDEX('Hoja de Trabajo para listado'!$AB$155:$BA$1048576,MATCH($A296,'Hoja de Trabajo para listado'!$AB$155:$AB$1048576,0),MATCH((CUADRO!Q$4&amp;$E296),'Hoja de Trabajo para listado'!$AB$151:$BA$151,0)),0)+IFERROR(INDEX('Hoja de Trabajo para listado'!$BC$155:$CB$1048576,MATCH($A296,'Hoja de Trabajo para listado'!$BC$155:$BC$1048576,0),MATCH((CUADRO!Q$4&amp;$E296),'Hoja de Trabajo para listado'!$BC$151:$CB$151,0)),0)+IFERROR(INDEX('Hoja de Trabajo para listado'!$DE$153:$DG$274,MATCH($A296,'Hoja de Trabajo para listado'!$DE$153:$DE$1048576,0),MATCH((CUADRO!Q$4&amp;$E296),'Hoja de Trabajo para listado'!$DE$151:$DG$151,0)),0)+IFERROR(INDEX('Hoja de Trabajo para listado'!$CD$155:$DC$1048576,MATCH($A296,'Hoja de Trabajo para listado'!$CD$155:$CD$1048576,0),MATCH((CUADRO!Q$4&amp;$E296),'Hoja de Trabajo para listado'!$CD$151:$DC$151,0)),0)</f>
        <v>0</v>
      </c>
      <c r="R296" s="241">
        <f t="shared" ca="1" si="8"/>
        <v>0</v>
      </c>
      <c r="S296" s="247">
        <f ca="1">+R295+R296</f>
        <v>0</v>
      </c>
      <c r="T296" s="241">
        <f ca="1">+S296</f>
        <v>0</v>
      </c>
      <c r="U296" s="240">
        <f t="shared" si="9"/>
        <v>2</v>
      </c>
    </row>
    <row r="297" spans="1:21" customFormat="1" ht="15" customHeight="1">
      <c r="A297" s="32">
        <v>423</v>
      </c>
      <c r="B297" s="381">
        <f>+A297</f>
        <v>423</v>
      </c>
      <c r="C297" s="245" t="str">
        <f>+VLOOKUP(A297,bd_lista!$A$3:$C$592,3,FALSE)</f>
        <v>Caja de Salud del Servicio Nal. de Caminos y Ramas Anexas</v>
      </c>
      <c r="D297" s="383" t="str">
        <f>+C297</f>
        <v>Caja de Salud del Servicio Nal. de Caminos y Ramas Anexas</v>
      </c>
      <c r="E297" s="245" t="s">
        <v>683</v>
      </c>
      <c r="F297" s="241">
        <f ca="1">+IFERROR(INDEX('Hoja de Trabajo para listado'!$A$155:$Z$1048576,MATCH($A297,'Hoja de Trabajo para listado'!$A$155:$A$1048576,0),MATCH((CUADRO!F$4&amp;$E297),'Hoja de Trabajo para listado'!$A$151:$Z$151,0)),0)+IFERROR(INDEX('Hoja de Trabajo para listado'!$AB$155:$BA$1048576,MATCH($A297,'Hoja de Trabajo para listado'!$AB$155:$AB$1048576,0),MATCH((CUADRO!F$4&amp;$E297),'Hoja de Trabajo para listado'!$AB$151:$BA$151,0)),0)+IFERROR(INDEX('Hoja de Trabajo para listado'!$BC$155:$CB$1048576,MATCH($A297,'Hoja de Trabajo para listado'!$BC$155:$BC$1048576,0),MATCH((CUADRO!F$4&amp;$E297),'Hoja de Trabajo para listado'!$BC$151:$CB$151,0)),0)+IFERROR(INDEX('Hoja de Trabajo para listado'!$DE$153:$DG$274,MATCH($A297,'Hoja de Trabajo para listado'!$DE$153:$DE$1048576,0),MATCH((CUADRO!F$4&amp;$E297),'Hoja de Trabajo para listado'!$DE$151:$DG$151,0)),0)+IFERROR(INDEX('Hoja de Trabajo para listado'!$CD$155:$DC$1048576,MATCH($A297,'Hoja de Trabajo para listado'!$CD$155:$CD$1048576,0),MATCH((CUADRO!F$4&amp;$E297),'Hoja de Trabajo para listado'!$CD$151:$DC$151,0)),0)</f>
        <v>0</v>
      </c>
      <c r="G297" s="241">
        <f ca="1">+IFERROR(INDEX('Hoja de Trabajo para listado'!$A$155:$Z$1048576,MATCH($A297,'Hoja de Trabajo para listado'!$A$155:$A$1048576,0),MATCH((CUADRO!G$4&amp;$E297),'Hoja de Trabajo para listado'!$A$151:$Z$151,0)),0)+IFERROR(INDEX('Hoja de Trabajo para listado'!$AB$155:$BA$1048576,MATCH($A297,'Hoja de Trabajo para listado'!$AB$155:$AB$1048576,0),MATCH((CUADRO!G$4&amp;$E297),'Hoja de Trabajo para listado'!$AB$151:$BA$151,0)),0)+IFERROR(INDEX('Hoja de Trabajo para listado'!$BC$155:$CB$1048576,MATCH($A297,'Hoja de Trabajo para listado'!$BC$155:$BC$1048576,0),MATCH((CUADRO!G$4&amp;$E297),'Hoja de Trabajo para listado'!$BC$151:$CB$151,0)),0)+IFERROR(INDEX('Hoja de Trabajo para listado'!$DE$153:$DG$274,MATCH($A297,'Hoja de Trabajo para listado'!$DE$153:$DE$1048576,0),MATCH((CUADRO!G$4&amp;$E297),'Hoja de Trabajo para listado'!$DE$151:$DG$151,0)),0)+IFERROR(INDEX('Hoja de Trabajo para listado'!$CD$155:$DC$1048576,MATCH($A297,'Hoja de Trabajo para listado'!$CD$155:$CD$1048576,0),MATCH((CUADRO!G$4&amp;$E297),'Hoja de Trabajo para listado'!$CD$151:$DC$151,0)),0)</f>
        <v>0</v>
      </c>
      <c r="H297" s="241">
        <f ca="1">+IFERROR(INDEX('Hoja de Trabajo para listado'!$A$155:$Z$1048576,MATCH($A297,'Hoja de Trabajo para listado'!$A$155:$A$1048576,0),MATCH((CUADRO!H$4&amp;$E297),'Hoja de Trabajo para listado'!$A$151:$Z$151,0)),0)+IFERROR(INDEX('Hoja de Trabajo para listado'!$AB$155:$BA$1048576,MATCH($A297,'Hoja de Trabajo para listado'!$AB$155:$AB$1048576,0),MATCH((CUADRO!H$4&amp;$E297),'Hoja de Trabajo para listado'!$AB$151:$BA$151,0)),0)+IFERROR(INDEX('Hoja de Trabajo para listado'!$BC$155:$CB$1048576,MATCH($A297,'Hoja de Trabajo para listado'!$BC$155:$BC$1048576,0),MATCH((CUADRO!H$4&amp;$E297),'Hoja de Trabajo para listado'!$BC$151:$CB$151,0)),0)+IFERROR(INDEX('Hoja de Trabajo para listado'!$DE$153:$DG$274,MATCH($A297,'Hoja de Trabajo para listado'!$DE$153:$DE$1048576,0),MATCH((CUADRO!H$4&amp;$E297),'Hoja de Trabajo para listado'!$DE$151:$DG$151,0)),0)+IFERROR(INDEX('Hoja de Trabajo para listado'!$CD$155:$DC$1048576,MATCH($A297,'Hoja de Trabajo para listado'!$CD$155:$CD$1048576,0),MATCH((CUADRO!H$4&amp;$E297),'Hoja de Trabajo para listado'!$CD$151:$DC$151,0)),0)</f>
        <v>0</v>
      </c>
      <c r="I297" s="241">
        <f ca="1">+IFERROR(INDEX('Hoja de Trabajo para listado'!$A$155:$Z$1048576,MATCH($A297,'Hoja de Trabajo para listado'!$A$155:$A$1048576,0),MATCH((CUADRO!I$4&amp;$E297),'Hoja de Trabajo para listado'!$A$151:$Z$151,0)),0)+IFERROR(INDEX('Hoja de Trabajo para listado'!$AB$155:$BA$1048576,MATCH($A297,'Hoja de Trabajo para listado'!$AB$155:$AB$1048576,0),MATCH((CUADRO!I$4&amp;$E297),'Hoja de Trabajo para listado'!$AB$151:$BA$151,0)),0)+IFERROR(INDEX('Hoja de Trabajo para listado'!$BC$155:$CB$1048576,MATCH($A297,'Hoja de Trabajo para listado'!$BC$155:$BC$1048576,0),MATCH((CUADRO!I$4&amp;$E297),'Hoja de Trabajo para listado'!$BC$151:$CB$151,0)),0)+IFERROR(INDEX('Hoja de Trabajo para listado'!$DE$153:$DG$274,MATCH($A297,'Hoja de Trabajo para listado'!$DE$153:$DE$1048576,0),MATCH((CUADRO!I$4&amp;$E297),'Hoja de Trabajo para listado'!$DE$151:$DG$151,0)),0)+IFERROR(INDEX('Hoja de Trabajo para listado'!$CD$155:$DC$1048576,MATCH($A297,'Hoja de Trabajo para listado'!$CD$155:$CD$1048576,0),MATCH((CUADRO!I$4&amp;$E297),'Hoja de Trabajo para listado'!$CD$151:$DC$151,0)),0)</f>
        <v>0</v>
      </c>
      <c r="J297" s="241">
        <f ca="1">+IFERROR(INDEX('Hoja de Trabajo para listado'!$A$155:$Z$1048576,MATCH($A297,'Hoja de Trabajo para listado'!$A$155:$A$1048576,0),MATCH((CUADRO!J$4&amp;$E297),'Hoja de Trabajo para listado'!$A$151:$Z$151,0)),0)+IFERROR(INDEX('Hoja de Trabajo para listado'!$AB$155:$BA$1048576,MATCH($A297,'Hoja de Trabajo para listado'!$AB$155:$AB$1048576,0),MATCH((CUADRO!J$4&amp;$E297),'Hoja de Trabajo para listado'!$AB$151:$BA$151,0)),0)+IFERROR(INDEX('Hoja de Trabajo para listado'!$BC$155:$CB$1048576,MATCH($A297,'Hoja de Trabajo para listado'!$BC$155:$BC$1048576,0),MATCH((CUADRO!J$4&amp;$E297),'Hoja de Trabajo para listado'!$BC$151:$CB$151,0)),0)+IFERROR(INDEX('Hoja de Trabajo para listado'!$DE$153:$DG$274,MATCH($A297,'Hoja de Trabajo para listado'!$DE$153:$DE$1048576,0),MATCH((CUADRO!J$4&amp;$E297),'Hoja de Trabajo para listado'!$DE$151:$DG$151,0)),0)+IFERROR(INDEX('Hoja de Trabajo para listado'!$CD$155:$DC$1048576,MATCH($A297,'Hoja de Trabajo para listado'!$CD$155:$CD$1048576,0),MATCH((CUADRO!J$4&amp;$E297),'Hoja de Trabajo para listado'!$CD$151:$DC$151,0)),0)</f>
        <v>0</v>
      </c>
      <c r="K297" s="241">
        <f ca="1">+IFERROR(INDEX('Hoja de Trabajo para listado'!$A$155:$Z$1048576,MATCH($A297,'Hoja de Trabajo para listado'!$A$155:$A$1048576,0),MATCH((CUADRO!K$4&amp;$E297),'Hoja de Trabajo para listado'!$A$151:$Z$151,0)),0)+IFERROR(INDEX('Hoja de Trabajo para listado'!$AB$155:$BA$1048576,MATCH($A297,'Hoja de Trabajo para listado'!$AB$155:$AB$1048576,0),MATCH((CUADRO!K$4&amp;$E297),'Hoja de Trabajo para listado'!$AB$151:$BA$151,0)),0)+IFERROR(INDEX('Hoja de Trabajo para listado'!$BC$155:$CB$1048576,MATCH($A297,'Hoja de Trabajo para listado'!$BC$155:$BC$1048576,0),MATCH((CUADRO!K$4&amp;$E297),'Hoja de Trabajo para listado'!$BC$151:$CB$151,0)),0)+IFERROR(INDEX('Hoja de Trabajo para listado'!$DE$153:$DG$274,MATCH($A297,'Hoja de Trabajo para listado'!$DE$153:$DE$1048576,0),MATCH((CUADRO!K$4&amp;$E297),'Hoja de Trabajo para listado'!$DE$151:$DG$151,0)),0)+IFERROR(INDEX('Hoja de Trabajo para listado'!$CD$155:$DC$1048576,MATCH($A297,'Hoja de Trabajo para listado'!$CD$155:$CD$1048576,0),MATCH((CUADRO!K$4&amp;$E297),'Hoja de Trabajo para listado'!$CD$151:$DC$151,0)),0)</f>
        <v>0</v>
      </c>
      <c r="L297" s="241">
        <f ca="1">+IFERROR(INDEX('Hoja de Trabajo para listado'!$A$155:$Z$1048576,MATCH($A297,'Hoja de Trabajo para listado'!$A$155:$A$1048576,0),MATCH((CUADRO!L$4&amp;$E297),'Hoja de Trabajo para listado'!$A$151:$Z$151,0)),0)+IFERROR(INDEX('Hoja de Trabajo para listado'!$AB$155:$BA$1048576,MATCH($A297,'Hoja de Trabajo para listado'!$AB$155:$AB$1048576,0),MATCH((CUADRO!L$4&amp;$E297),'Hoja de Trabajo para listado'!$AB$151:$BA$151,0)),0)+IFERROR(INDEX('Hoja de Trabajo para listado'!$BC$155:$CB$1048576,MATCH($A297,'Hoja de Trabajo para listado'!$BC$155:$BC$1048576,0),MATCH((CUADRO!L$4&amp;$E297),'Hoja de Trabajo para listado'!$BC$151:$CB$151,0)),0)+IFERROR(INDEX('Hoja de Trabajo para listado'!$DE$153:$DG$274,MATCH($A297,'Hoja de Trabajo para listado'!$DE$153:$DE$1048576,0),MATCH((CUADRO!L$4&amp;$E297),'Hoja de Trabajo para listado'!$DE$151:$DG$151,0)),0)+IFERROR(INDEX('Hoja de Trabajo para listado'!$CD$155:$DC$1048576,MATCH($A297,'Hoja de Trabajo para listado'!$CD$155:$CD$1048576,0),MATCH((CUADRO!L$4&amp;$E297),'Hoja de Trabajo para listado'!$CD$151:$DC$151,0)),0)</f>
        <v>0</v>
      </c>
      <c r="M297" s="241">
        <f ca="1">+IFERROR(INDEX('Hoja de Trabajo para listado'!$A$155:$Z$1048576,MATCH($A297,'Hoja de Trabajo para listado'!$A$155:$A$1048576,0),MATCH((CUADRO!M$4&amp;$E297),'Hoja de Trabajo para listado'!$A$151:$Z$151,0)),0)+IFERROR(INDEX('Hoja de Trabajo para listado'!$AB$155:$BA$1048576,MATCH($A297,'Hoja de Trabajo para listado'!$AB$155:$AB$1048576,0),MATCH((CUADRO!M$4&amp;$E297),'Hoja de Trabajo para listado'!$AB$151:$BA$151,0)),0)+IFERROR(INDEX('Hoja de Trabajo para listado'!$BC$155:$CB$1048576,MATCH($A297,'Hoja de Trabajo para listado'!$BC$155:$BC$1048576,0),MATCH((CUADRO!M$4&amp;$E297),'Hoja de Trabajo para listado'!$BC$151:$CB$151,0)),0)+IFERROR(INDEX('Hoja de Trabajo para listado'!$DE$153:$DG$274,MATCH($A297,'Hoja de Trabajo para listado'!$DE$153:$DE$1048576,0),MATCH((CUADRO!M$4&amp;$E297),'Hoja de Trabajo para listado'!$DE$151:$DG$151,0)),0)+IFERROR(INDEX('Hoja de Trabajo para listado'!$CD$155:$DC$1048576,MATCH($A297,'Hoja de Trabajo para listado'!$CD$155:$CD$1048576,0),MATCH((CUADRO!M$4&amp;$E297),'Hoja de Trabajo para listado'!$CD$151:$DC$151,0)),0)</f>
        <v>0</v>
      </c>
      <c r="N297" s="241">
        <f ca="1">+IFERROR(INDEX('Hoja de Trabajo para listado'!$A$155:$Z$1048576,MATCH($A297,'Hoja de Trabajo para listado'!$A$155:$A$1048576,0),MATCH((CUADRO!N$4&amp;$E297),'Hoja de Trabajo para listado'!$A$151:$Z$151,0)),0)+IFERROR(INDEX('Hoja de Trabajo para listado'!$AB$155:$BA$1048576,MATCH($A297,'Hoja de Trabajo para listado'!$AB$155:$AB$1048576,0),MATCH((CUADRO!N$4&amp;$E297),'Hoja de Trabajo para listado'!$AB$151:$BA$151,0)),0)+IFERROR(INDEX('Hoja de Trabajo para listado'!$BC$155:$CB$1048576,MATCH($A297,'Hoja de Trabajo para listado'!$BC$155:$BC$1048576,0),MATCH((CUADRO!N$4&amp;$E297),'Hoja de Trabajo para listado'!$BC$151:$CB$151,0)),0)+IFERROR(INDEX('Hoja de Trabajo para listado'!$DE$153:$DG$274,MATCH($A297,'Hoja de Trabajo para listado'!$DE$153:$DE$1048576,0),MATCH((CUADRO!N$4&amp;$E297),'Hoja de Trabajo para listado'!$DE$151:$DG$151,0)),0)+IFERROR(INDEX('Hoja de Trabajo para listado'!$CD$155:$DC$1048576,MATCH($A297,'Hoja de Trabajo para listado'!$CD$155:$CD$1048576,0),MATCH((CUADRO!N$4&amp;$E297),'Hoja de Trabajo para listado'!$CD$151:$DC$151,0)),0)</f>
        <v>0</v>
      </c>
      <c r="O297" s="241">
        <f ca="1">+IFERROR(INDEX('Hoja de Trabajo para listado'!$A$155:$Z$1048576,MATCH($A297,'Hoja de Trabajo para listado'!$A$155:$A$1048576,0),MATCH((CUADRO!O$4&amp;$E297),'Hoja de Trabajo para listado'!$A$151:$Z$151,0)),0)+IFERROR(INDEX('Hoja de Trabajo para listado'!$AB$155:$BA$1048576,MATCH($A297,'Hoja de Trabajo para listado'!$AB$155:$AB$1048576,0),MATCH((CUADRO!O$4&amp;$E297),'Hoja de Trabajo para listado'!$AB$151:$BA$151,0)),0)+IFERROR(INDEX('Hoja de Trabajo para listado'!$BC$155:$CB$1048576,MATCH($A297,'Hoja de Trabajo para listado'!$BC$155:$BC$1048576,0),MATCH((CUADRO!O$4&amp;$E297),'Hoja de Trabajo para listado'!$BC$151:$CB$151,0)),0)+IFERROR(INDEX('Hoja de Trabajo para listado'!$DE$153:$DG$274,MATCH($A297,'Hoja de Trabajo para listado'!$DE$153:$DE$1048576,0),MATCH((CUADRO!O$4&amp;$E297),'Hoja de Trabajo para listado'!$DE$151:$DG$151,0)),0)+IFERROR(INDEX('Hoja de Trabajo para listado'!$CD$155:$DC$1048576,MATCH($A297,'Hoja de Trabajo para listado'!$CD$155:$CD$1048576,0),MATCH((CUADRO!O$4&amp;$E297),'Hoja de Trabajo para listado'!$CD$151:$DC$151,0)),0)</f>
        <v>0</v>
      </c>
      <c r="P297" s="241">
        <f ca="1">+IFERROR(INDEX('Hoja de Trabajo para listado'!$A$155:$Z$1048576,MATCH($A297,'Hoja de Trabajo para listado'!$A$155:$A$1048576,0),MATCH((CUADRO!P$4&amp;$E297),'Hoja de Trabajo para listado'!$A$151:$Z$151,0)),0)+IFERROR(INDEX('Hoja de Trabajo para listado'!$AB$155:$BA$1048576,MATCH($A297,'Hoja de Trabajo para listado'!$AB$155:$AB$1048576,0),MATCH((CUADRO!P$4&amp;$E297),'Hoja de Trabajo para listado'!$AB$151:$BA$151,0)),0)+IFERROR(INDEX('Hoja de Trabajo para listado'!$BC$155:$CB$1048576,MATCH($A297,'Hoja de Trabajo para listado'!$BC$155:$BC$1048576,0),MATCH((CUADRO!P$4&amp;$E297),'Hoja de Trabajo para listado'!$BC$151:$CB$151,0)),0)+IFERROR(INDEX('Hoja de Trabajo para listado'!$DE$153:$DG$274,MATCH($A297,'Hoja de Trabajo para listado'!$DE$153:$DE$1048576,0),MATCH((CUADRO!P$4&amp;$E297),'Hoja de Trabajo para listado'!$DE$151:$DG$151,0)),0)+IFERROR(INDEX('Hoja de Trabajo para listado'!$CD$155:$DC$1048576,MATCH($A297,'Hoja de Trabajo para listado'!$CD$155:$CD$1048576,0),MATCH((CUADRO!P$4&amp;$E297),'Hoja de Trabajo para listado'!$CD$151:$DC$151,0)),0)</f>
        <v>0</v>
      </c>
      <c r="Q297" s="241">
        <f ca="1">+IFERROR(INDEX('Hoja de Trabajo para listado'!$A$155:$Z$1048576,MATCH($A297,'Hoja de Trabajo para listado'!$A$155:$A$1048576,0),MATCH((CUADRO!Q$4&amp;$E297),'Hoja de Trabajo para listado'!$A$151:$Z$151,0)),0)+IFERROR(INDEX('Hoja de Trabajo para listado'!$AB$155:$BA$1048576,MATCH($A297,'Hoja de Trabajo para listado'!$AB$155:$AB$1048576,0),MATCH((CUADRO!Q$4&amp;$E297),'Hoja de Trabajo para listado'!$AB$151:$BA$151,0)),0)+IFERROR(INDEX('Hoja de Trabajo para listado'!$BC$155:$CB$1048576,MATCH($A297,'Hoja de Trabajo para listado'!$BC$155:$BC$1048576,0),MATCH((CUADRO!Q$4&amp;$E297),'Hoja de Trabajo para listado'!$BC$151:$CB$151,0)),0)+IFERROR(INDEX('Hoja de Trabajo para listado'!$DE$153:$DG$274,MATCH($A297,'Hoja de Trabajo para listado'!$DE$153:$DE$1048576,0),MATCH((CUADRO!Q$4&amp;$E297),'Hoja de Trabajo para listado'!$DE$151:$DG$151,0)),0)+IFERROR(INDEX('Hoja de Trabajo para listado'!$CD$155:$DC$1048576,MATCH($A297,'Hoja de Trabajo para listado'!$CD$155:$CD$1048576,0),MATCH((CUADRO!Q$4&amp;$E297),'Hoja de Trabajo para listado'!$CD$151:$DC$151,0)),0)</f>
        <v>0</v>
      </c>
      <c r="R297" s="241">
        <f t="shared" ca="1" si="8"/>
        <v>0</v>
      </c>
      <c r="S297" s="247"/>
      <c r="T297" s="241">
        <f ca="1">+T298</f>
        <v>6619.11</v>
      </c>
      <c r="U297" s="240">
        <f t="shared" si="9"/>
        <v>1</v>
      </c>
    </row>
    <row r="298" spans="1:21" customFormat="1" ht="15" customHeight="1">
      <c r="A298" s="32">
        <v>423</v>
      </c>
      <c r="B298" s="382"/>
      <c r="C298" s="305" t="str">
        <f>+VLOOKUP(A298,bd_lista!$A$3:$C$592,3,FALSE)</f>
        <v>Caja de Salud del Servicio Nal. de Caminos y Ramas Anexas</v>
      </c>
      <c r="D298" s="384"/>
      <c r="E298" s="245" t="s">
        <v>684</v>
      </c>
      <c r="F298" s="241">
        <f ca="1">+IFERROR(INDEX('Hoja de Trabajo para listado'!$A$155:$Z$1048576,MATCH($A298,'Hoja de Trabajo para listado'!$A$155:$A$1048576,0),MATCH((CUADRO!F$4&amp;$E298),'Hoja de Trabajo para listado'!$A$151:$Z$151,0)),0)+IFERROR(INDEX('Hoja de Trabajo para listado'!$AB$155:$BA$1048576,MATCH($A298,'Hoja de Trabajo para listado'!$AB$155:$AB$1048576,0),MATCH((CUADRO!F$4&amp;$E298),'Hoja de Trabajo para listado'!$AB$151:$BA$151,0)),0)+IFERROR(INDEX('Hoja de Trabajo para listado'!$BC$155:$CB$1048576,MATCH($A298,'Hoja de Trabajo para listado'!$BC$155:$BC$1048576,0),MATCH((CUADRO!F$4&amp;$E298),'Hoja de Trabajo para listado'!$BC$151:$CB$151,0)),0)+IFERROR(INDEX('Hoja de Trabajo para listado'!$DE$153:$DG$274,MATCH($A298,'Hoja de Trabajo para listado'!$DE$153:$DE$1048576,0),MATCH((CUADRO!F$4&amp;$E298),'Hoja de Trabajo para listado'!$DE$151:$DG$151,0)),0)+IFERROR(INDEX('Hoja de Trabajo para listado'!$CD$155:$DC$1048576,MATCH($A298,'Hoja de Trabajo para listado'!$CD$155:$CD$1048576,0),MATCH((CUADRO!F$4&amp;$E298),'Hoja de Trabajo para listado'!$CD$151:$DC$151,0)),0)</f>
        <v>0</v>
      </c>
      <c r="G298" s="241">
        <f ca="1">+IFERROR(INDEX('Hoja de Trabajo para listado'!$A$155:$Z$1048576,MATCH($A298,'Hoja de Trabajo para listado'!$A$155:$A$1048576,0),MATCH((CUADRO!G$4&amp;$E298),'Hoja de Trabajo para listado'!$A$151:$Z$151,0)),0)+IFERROR(INDEX('Hoja de Trabajo para listado'!$AB$155:$BA$1048576,MATCH($A298,'Hoja de Trabajo para listado'!$AB$155:$AB$1048576,0),MATCH((CUADRO!G$4&amp;$E298),'Hoja de Trabajo para listado'!$AB$151:$BA$151,0)),0)+IFERROR(INDEX('Hoja de Trabajo para listado'!$BC$155:$CB$1048576,MATCH($A298,'Hoja de Trabajo para listado'!$BC$155:$BC$1048576,0),MATCH((CUADRO!G$4&amp;$E298),'Hoja de Trabajo para listado'!$BC$151:$CB$151,0)),0)+IFERROR(INDEX('Hoja de Trabajo para listado'!$DE$153:$DG$274,MATCH($A298,'Hoja de Trabajo para listado'!$DE$153:$DE$1048576,0),MATCH((CUADRO!G$4&amp;$E298),'Hoja de Trabajo para listado'!$DE$151:$DG$151,0)),0)+IFERROR(INDEX('Hoja de Trabajo para listado'!$CD$155:$DC$1048576,MATCH($A298,'Hoja de Trabajo para listado'!$CD$155:$CD$1048576,0),MATCH((CUADRO!G$4&amp;$E298),'Hoja de Trabajo para listado'!$CD$151:$DC$151,0)),0)</f>
        <v>6566.73</v>
      </c>
      <c r="H298" s="241">
        <f ca="1">+IFERROR(INDEX('Hoja de Trabajo para listado'!$A$155:$Z$1048576,MATCH($A298,'Hoja de Trabajo para listado'!$A$155:$A$1048576,0),MATCH((CUADRO!H$4&amp;$E298),'Hoja de Trabajo para listado'!$A$151:$Z$151,0)),0)+IFERROR(INDEX('Hoja de Trabajo para listado'!$AB$155:$BA$1048576,MATCH($A298,'Hoja de Trabajo para listado'!$AB$155:$AB$1048576,0),MATCH((CUADRO!H$4&amp;$E298),'Hoja de Trabajo para listado'!$AB$151:$BA$151,0)),0)+IFERROR(INDEX('Hoja de Trabajo para listado'!$BC$155:$CB$1048576,MATCH($A298,'Hoja de Trabajo para listado'!$BC$155:$BC$1048576,0),MATCH((CUADRO!H$4&amp;$E298),'Hoja de Trabajo para listado'!$BC$151:$CB$151,0)),0)+IFERROR(INDEX('Hoja de Trabajo para listado'!$DE$153:$DG$274,MATCH($A298,'Hoja de Trabajo para listado'!$DE$153:$DE$1048576,0),MATCH((CUADRO!H$4&amp;$E298),'Hoja de Trabajo para listado'!$DE$151:$DG$151,0)),0)+IFERROR(INDEX('Hoja de Trabajo para listado'!$CD$155:$DC$1048576,MATCH($A298,'Hoja de Trabajo para listado'!$CD$155:$CD$1048576,0),MATCH((CUADRO!H$4&amp;$E298),'Hoja de Trabajo para listado'!$CD$151:$DC$151,0)),0)</f>
        <v>0</v>
      </c>
      <c r="I298" s="241">
        <f ca="1">+IFERROR(INDEX('Hoja de Trabajo para listado'!$A$155:$Z$1048576,MATCH($A298,'Hoja de Trabajo para listado'!$A$155:$A$1048576,0),MATCH((CUADRO!I$4&amp;$E298),'Hoja de Trabajo para listado'!$A$151:$Z$151,0)),0)+IFERROR(INDEX('Hoja de Trabajo para listado'!$AB$155:$BA$1048576,MATCH($A298,'Hoja de Trabajo para listado'!$AB$155:$AB$1048576,0),MATCH((CUADRO!I$4&amp;$E298),'Hoja de Trabajo para listado'!$AB$151:$BA$151,0)),0)+IFERROR(INDEX('Hoja de Trabajo para listado'!$BC$155:$CB$1048576,MATCH($A298,'Hoja de Trabajo para listado'!$BC$155:$BC$1048576,0),MATCH((CUADRO!I$4&amp;$E298),'Hoja de Trabajo para listado'!$BC$151:$CB$151,0)),0)+IFERROR(INDEX('Hoja de Trabajo para listado'!$DE$153:$DG$274,MATCH($A298,'Hoja de Trabajo para listado'!$DE$153:$DE$1048576,0),MATCH((CUADRO!I$4&amp;$E298),'Hoja de Trabajo para listado'!$DE$151:$DG$151,0)),0)+IFERROR(INDEX('Hoja de Trabajo para listado'!$CD$155:$DC$1048576,MATCH($A298,'Hoja de Trabajo para listado'!$CD$155:$CD$1048576,0),MATCH((CUADRO!I$4&amp;$E298),'Hoja de Trabajo para listado'!$CD$151:$DC$151,0)),0)</f>
        <v>0</v>
      </c>
      <c r="J298" s="241">
        <f ca="1">+IFERROR(INDEX('Hoja de Trabajo para listado'!$A$155:$Z$1048576,MATCH($A298,'Hoja de Trabajo para listado'!$A$155:$A$1048576,0),MATCH((CUADRO!J$4&amp;$E298),'Hoja de Trabajo para listado'!$A$151:$Z$151,0)),0)+IFERROR(INDEX('Hoja de Trabajo para listado'!$AB$155:$BA$1048576,MATCH($A298,'Hoja de Trabajo para listado'!$AB$155:$AB$1048576,0),MATCH((CUADRO!J$4&amp;$E298),'Hoja de Trabajo para listado'!$AB$151:$BA$151,0)),0)+IFERROR(INDEX('Hoja de Trabajo para listado'!$BC$155:$CB$1048576,MATCH($A298,'Hoja de Trabajo para listado'!$BC$155:$BC$1048576,0),MATCH((CUADRO!J$4&amp;$E298),'Hoja de Trabajo para listado'!$BC$151:$CB$151,0)),0)+IFERROR(INDEX('Hoja de Trabajo para listado'!$DE$153:$DG$274,MATCH($A298,'Hoja de Trabajo para listado'!$DE$153:$DE$1048576,0),MATCH((CUADRO!J$4&amp;$E298),'Hoja de Trabajo para listado'!$DE$151:$DG$151,0)),0)+IFERROR(INDEX('Hoja de Trabajo para listado'!$CD$155:$DC$1048576,MATCH($A298,'Hoja de Trabajo para listado'!$CD$155:$CD$1048576,0),MATCH((CUADRO!J$4&amp;$E298),'Hoja de Trabajo para listado'!$CD$151:$DC$151,0)),0)</f>
        <v>52.38</v>
      </c>
      <c r="K298" s="241">
        <f ca="1">+IFERROR(INDEX('Hoja de Trabajo para listado'!$A$155:$Z$1048576,MATCH($A298,'Hoja de Trabajo para listado'!$A$155:$A$1048576,0),MATCH((CUADRO!K$4&amp;$E298),'Hoja de Trabajo para listado'!$A$151:$Z$151,0)),0)+IFERROR(INDEX('Hoja de Trabajo para listado'!$AB$155:$BA$1048576,MATCH($A298,'Hoja de Trabajo para listado'!$AB$155:$AB$1048576,0),MATCH((CUADRO!K$4&amp;$E298),'Hoja de Trabajo para listado'!$AB$151:$BA$151,0)),0)+IFERROR(INDEX('Hoja de Trabajo para listado'!$BC$155:$CB$1048576,MATCH($A298,'Hoja de Trabajo para listado'!$BC$155:$BC$1048576,0),MATCH((CUADRO!K$4&amp;$E298),'Hoja de Trabajo para listado'!$BC$151:$CB$151,0)),0)+IFERROR(INDEX('Hoja de Trabajo para listado'!$DE$153:$DG$274,MATCH($A298,'Hoja de Trabajo para listado'!$DE$153:$DE$1048576,0),MATCH((CUADRO!K$4&amp;$E298),'Hoja de Trabajo para listado'!$DE$151:$DG$151,0)),0)+IFERROR(INDEX('Hoja de Trabajo para listado'!$CD$155:$DC$1048576,MATCH($A298,'Hoja de Trabajo para listado'!$CD$155:$CD$1048576,0),MATCH((CUADRO!K$4&amp;$E298),'Hoja de Trabajo para listado'!$CD$151:$DC$151,0)),0)</f>
        <v>0</v>
      </c>
      <c r="L298" s="241">
        <f ca="1">+IFERROR(INDEX('Hoja de Trabajo para listado'!$A$155:$Z$1048576,MATCH($A298,'Hoja de Trabajo para listado'!$A$155:$A$1048576,0),MATCH((CUADRO!L$4&amp;$E298),'Hoja de Trabajo para listado'!$A$151:$Z$151,0)),0)+IFERROR(INDEX('Hoja de Trabajo para listado'!$AB$155:$BA$1048576,MATCH($A298,'Hoja de Trabajo para listado'!$AB$155:$AB$1048576,0),MATCH((CUADRO!L$4&amp;$E298),'Hoja de Trabajo para listado'!$AB$151:$BA$151,0)),0)+IFERROR(INDEX('Hoja de Trabajo para listado'!$BC$155:$CB$1048576,MATCH($A298,'Hoja de Trabajo para listado'!$BC$155:$BC$1048576,0),MATCH((CUADRO!L$4&amp;$E298),'Hoja de Trabajo para listado'!$BC$151:$CB$151,0)),0)+IFERROR(INDEX('Hoja de Trabajo para listado'!$DE$153:$DG$274,MATCH($A298,'Hoja de Trabajo para listado'!$DE$153:$DE$1048576,0),MATCH((CUADRO!L$4&amp;$E298),'Hoja de Trabajo para listado'!$DE$151:$DG$151,0)),0)+IFERROR(INDEX('Hoja de Trabajo para listado'!$CD$155:$DC$1048576,MATCH($A298,'Hoja de Trabajo para listado'!$CD$155:$CD$1048576,0),MATCH((CUADRO!L$4&amp;$E298),'Hoja de Trabajo para listado'!$CD$151:$DC$151,0)),0)</f>
        <v>0</v>
      </c>
      <c r="M298" s="241">
        <f ca="1">+IFERROR(INDEX('Hoja de Trabajo para listado'!$A$155:$Z$1048576,MATCH($A298,'Hoja de Trabajo para listado'!$A$155:$A$1048576,0),MATCH((CUADRO!M$4&amp;$E298),'Hoja de Trabajo para listado'!$A$151:$Z$151,0)),0)+IFERROR(INDEX('Hoja de Trabajo para listado'!$AB$155:$BA$1048576,MATCH($A298,'Hoja de Trabajo para listado'!$AB$155:$AB$1048576,0),MATCH((CUADRO!M$4&amp;$E298),'Hoja de Trabajo para listado'!$AB$151:$BA$151,0)),0)+IFERROR(INDEX('Hoja de Trabajo para listado'!$BC$155:$CB$1048576,MATCH($A298,'Hoja de Trabajo para listado'!$BC$155:$BC$1048576,0),MATCH((CUADRO!M$4&amp;$E298),'Hoja de Trabajo para listado'!$BC$151:$CB$151,0)),0)+IFERROR(INDEX('Hoja de Trabajo para listado'!$DE$153:$DG$274,MATCH($A298,'Hoja de Trabajo para listado'!$DE$153:$DE$1048576,0),MATCH((CUADRO!M$4&amp;$E298),'Hoja de Trabajo para listado'!$DE$151:$DG$151,0)),0)+IFERROR(INDEX('Hoja de Trabajo para listado'!$CD$155:$DC$1048576,MATCH($A298,'Hoja de Trabajo para listado'!$CD$155:$CD$1048576,0),MATCH((CUADRO!M$4&amp;$E298),'Hoja de Trabajo para listado'!$CD$151:$DC$151,0)),0)</f>
        <v>0</v>
      </c>
      <c r="N298" s="241">
        <f ca="1">+IFERROR(INDEX('Hoja de Trabajo para listado'!$A$155:$Z$1048576,MATCH($A298,'Hoja de Trabajo para listado'!$A$155:$A$1048576,0),MATCH((CUADRO!N$4&amp;$E298),'Hoja de Trabajo para listado'!$A$151:$Z$151,0)),0)+IFERROR(INDEX('Hoja de Trabajo para listado'!$AB$155:$BA$1048576,MATCH($A298,'Hoja de Trabajo para listado'!$AB$155:$AB$1048576,0),MATCH((CUADRO!N$4&amp;$E298),'Hoja de Trabajo para listado'!$AB$151:$BA$151,0)),0)+IFERROR(INDEX('Hoja de Trabajo para listado'!$BC$155:$CB$1048576,MATCH($A298,'Hoja de Trabajo para listado'!$BC$155:$BC$1048576,0),MATCH((CUADRO!N$4&amp;$E298),'Hoja de Trabajo para listado'!$BC$151:$CB$151,0)),0)+IFERROR(INDEX('Hoja de Trabajo para listado'!$DE$153:$DG$274,MATCH($A298,'Hoja de Trabajo para listado'!$DE$153:$DE$1048576,0),MATCH((CUADRO!N$4&amp;$E298),'Hoja de Trabajo para listado'!$DE$151:$DG$151,0)),0)+IFERROR(INDEX('Hoja de Trabajo para listado'!$CD$155:$DC$1048576,MATCH($A298,'Hoja de Trabajo para listado'!$CD$155:$CD$1048576,0),MATCH((CUADRO!N$4&amp;$E298),'Hoja de Trabajo para listado'!$CD$151:$DC$151,0)),0)</f>
        <v>0</v>
      </c>
      <c r="O298" s="241">
        <f ca="1">+IFERROR(INDEX('Hoja de Trabajo para listado'!$A$155:$Z$1048576,MATCH($A298,'Hoja de Trabajo para listado'!$A$155:$A$1048576,0),MATCH((CUADRO!O$4&amp;$E298),'Hoja de Trabajo para listado'!$A$151:$Z$151,0)),0)+IFERROR(INDEX('Hoja de Trabajo para listado'!$AB$155:$BA$1048576,MATCH($A298,'Hoja de Trabajo para listado'!$AB$155:$AB$1048576,0),MATCH((CUADRO!O$4&amp;$E298),'Hoja de Trabajo para listado'!$AB$151:$BA$151,0)),0)+IFERROR(INDEX('Hoja de Trabajo para listado'!$BC$155:$CB$1048576,MATCH($A298,'Hoja de Trabajo para listado'!$BC$155:$BC$1048576,0),MATCH((CUADRO!O$4&amp;$E298),'Hoja de Trabajo para listado'!$BC$151:$CB$151,0)),0)+IFERROR(INDEX('Hoja de Trabajo para listado'!$DE$153:$DG$274,MATCH($A298,'Hoja de Trabajo para listado'!$DE$153:$DE$1048576,0),MATCH((CUADRO!O$4&amp;$E298),'Hoja de Trabajo para listado'!$DE$151:$DG$151,0)),0)+IFERROR(INDEX('Hoja de Trabajo para listado'!$CD$155:$DC$1048576,MATCH($A298,'Hoja de Trabajo para listado'!$CD$155:$CD$1048576,0),MATCH((CUADRO!O$4&amp;$E298),'Hoja de Trabajo para listado'!$CD$151:$DC$151,0)),0)</f>
        <v>0</v>
      </c>
      <c r="P298" s="241">
        <f ca="1">+IFERROR(INDEX('Hoja de Trabajo para listado'!$A$155:$Z$1048576,MATCH($A298,'Hoja de Trabajo para listado'!$A$155:$A$1048576,0),MATCH((CUADRO!P$4&amp;$E298),'Hoja de Trabajo para listado'!$A$151:$Z$151,0)),0)+IFERROR(INDEX('Hoja de Trabajo para listado'!$AB$155:$BA$1048576,MATCH($A298,'Hoja de Trabajo para listado'!$AB$155:$AB$1048576,0),MATCH((CUADRO!P$4&amp;$E298),'Hoja de Trabajo para listado'!$AB$151:$BA$151,0)),0)+IFERROR(INDEX('Hoja de Trabajo para listado'!$BC$155:$CB$1048576,MATCH($A298,'Hoja de Trabajo para listado'!$BC$155:$BC$1048576,0),MATCH((CUADRO!P$4&amp;$E298),'Hoja de Trabajo para listado'!$BC$151:$CB$151,0)),0)+IFERROR(INDEX('Hoja de Trabajo para listado'!$DE$153:$DG$274,MATCH($A298,'Hoja de Trabajo para listado'!$DE$153:$DE$1048576,0),MATCH((CUADRO!P$4&amp;$E298),'Hoja de Trabajo para listado'!$DE$151:$DG$151,0)),0)+IFERROR(INDEX('Hoja de Trabajo para listado'!$CD$155:$DC$1048576,MATCH($A298,'Hoja de Trabajo para listado'!$CD$155:$CD$1048576,0),MATCH((CUADRO!P$4&amp;$E298),'Hoja de Trabajo para listado'!$CD$151:$DC$151,0)),0)</f>
        <v>0</v>
      </c>
      <c r="Q298" s="241">
        <f ca="1">+IFERROR(INDEX('Hoja de Trabajo para listado'!$A$155:$Z$1048576,MATCH($A298,'Hoja de Trabajo para listado'!$A$155:$A$1048576,0),MATCH((CUADRO!Q$4&amp;$E298),'Hoja de Trabajo para listado'!$A$151:$Z$151,0)),0)+IFERROR(INDEX('Hoja de Trabajo para listado'!$AB$155:$BA$1048576,MATCH($A298,'Hoja de Trabajo para listado'!$AB$155:$AB$1048576,0),MATCH((CUADRO!Q$4&amp;$E298),'Hoja de Trabajo para listado'!$AB$151:$BA$151,0)),0)+IFERROR(INDEX('Hoja de Trabajo para listado'!$BC$155:$CB$1048576,MATCH($A298,'Hoja de Trabajo para listado'!$BC$155:$BC$1048576,0),MATCH((CUADRO!Q$4&amp;$E298),'Hoja de Trabajo para listado'!$BC$151:$CB$151,0)),0)+IFERROR(INDEX('Hoja de Trabajo para listado'!$DE$153:$DG$274,MATCH($A298,'Hoja de Trabajo para listado'!$DE$153:$DE$1048576,0),MATCH((CUADRO!Q$4&amp;$E298),'Hoja de Trabajo para listado'!$DE$151:$DG$151,0)),0)+IFERROR(INDEX('Hoja de Trabajo para listado'!$CD$155:$DC$1048576,MATCH($A298,'Hoja de Trabajo para listado'!$CD$155:$CD$1048576,0),MATCH((CUADRO!Q$4&amp;$E298),'Hoja de Trabajo para listado'!$CD$151:$DC$151,0)),0)</f>
        <v>0</v>
      </c>
      <c r="R298" s="241">
        <f t="shared" ca="1" si="8"/>
        <v>6619.11</v>
      </c>
      <c r="S298" s="247">
        <f ca="1">+R297+R298</f>
        <v>6619.11</v>
      </c>
      <c r="T298" s="241">
        <f ca="1">+S298</f>
        <v>6619.11</v>
      </c>
      <c r="U298" s="240">
        <f t="shared" si="9"/>
        <v>2</v>
      </c>
    </row>
    <row r="299" spans="1:21" customFormat="1" ht="15" hidden="1" customHeight="1">
      <c r="A299" s="32">
        <v>424</v>
      </c>
      <c r="B299" s="381">
        <f>+A299</f>
        <v>424</v>
      </c>
      <c r="C299" s="245" t="str">
        <f>+VLOOKUP(A299,bd_lista!$A$3:$C$592,3,FALSE)</f>
        <v>Caja de Salud CORDES</v>
      </c>
      <c r="D299" s="383" t="str">
        <f>+C299</f>
        <v>Caja de Salud CORDES</v>
      </c>
      <c r="E299" s="245" t="s">
        <v>683</v>
      </c>
      <c r="F299" s="241">
        <f ca="1">+IFERROR(INDEX('Hoja de Trabajo para listado'!$A$155:$Z$1048576,MATCH($A299,'Hoja de Trabajo para listado'!$A$155:$A$1048576,0),MATCH((CUADRO!F$4&amp;$E299),'Hoja de Trabajo para listado'!$A$151:$Z$151,0)),0)+IFERROR(INDEX('Hoja de Trabajo para listado'!$AB$155:$BA$1048576,MATCH($A299,'Hoja de Trabajo para listado'!$AB$155:$AB$1048576,0),MATCH((CUADRO!F$4&amp;$E299),'Hoja de Trabajo para listado'!$AB$151:$BA$151,0)),0)+IFERROR(INDEX('Hoja de Trabajo para listado'!$BC$155:$CB$1048576,MATCH($A299,'Hoja de Trabajo para listado'!$BC$155:$BC$1048576,0),MATCH((CUADRO!F$4&amp;$E299),'Hoja de Trabajo para listado'!$BC$151:$CB$151,0)),0)+IFERROR(INDEX('Hoja de Trabajo para listado'!$DE$153:$DG$274,MATCH($A299,'Hoja de Trabajo para listado'!$DE$153:$DE$1048576,0),MATCH((CUADRO!F$4&amp;$E299),'Hoja de Trabajo para listado'!$DE$151:$DG$151,0)),0)+IFERROR(INDEX('Hoja de Trabajo para listado'!$CD$155:$DC$1048576,MATCH($A299,'Hoja de Trabajo para listado'!$CD$155:$CD$1048576,0),MATCH((CUADRO!F$4&amp;$E299),'Hoja de Trabajo para listado'!$CD$151:$DC$151,0)),0)</f>
        <v>0</v>
      </c>
      <c r="G299" s="241">
        <f ca="1">+IFERROR(INDEX('Hoja de Trabajo para listado'!$A$155:$Z$1048576,MATCH($A299,'Hoja de Trabajo para listado'!$A$155:$A$1048576,0),MATCH((CUADRO!G$4&amp;$E299),'Hoja de Trabajo para listado'!$A$151:$Z$151,0)),0)+IFERROR(INDEX('Hoja de Trabajo para listado'!$AB$155:$BA$1048576,MATCH($A299,'Hoja de Trabajo para listado'!$AB$155:$AB$1048576,0),MATCH((CUADRO!G$4&amp;$E299),'Hoja de Trabajo para listado'!$AB$151:$BA$151,0)),0)+IFERROR(INDEX('Hoja de Trabajo para listado'!$BC$155:$CB$1048576,MATCH($A299,'Hoja de Trabajo para listado'!$BC$155:$BC$1048576,0),MATCH((CUADRO!G$4&amp;$E299),'Hoja de Trabajo para listado'!$BC$151:$CB$151,0)),0)+IFERROR(INDEX('Hoja de Trabajo para listado'!$DE$153:$DG$274,MATCH($A299,'Hoja de Trabajo para listado'!$DE$153:$DE$1048576,0),MATCH((CUADRO!G$4&amp;$E299),'Hoja de Trabajo para listado'!$DE$151:$DG$151,0)),0)+IFERROR(INDEX('Hoja de Trabajo para listado'!$CD$155:$DC$1048576,MATCH($A299,'Hoja de Trabajo para listado'!$CD$155:$CD$1048576,0),MATCH((CUADRO!G$4&amp;$E299),'Hoja de Trabajo para listado'!$CD$151:$DC$151,0)),0)</f>
        <v>0</v>
      </c>
      <c r="H299" s="241">
        <f ca="1">+IFERROR(INDEX('Hoja de Trabajo para listado'!$A$155:$Z$1048576,MATCH($A299,'Hoja de Trabajo para listado'!$A$155:$A$1048576,0),MATCH((CUADRO!H$4&amp;$E299),'Hoja de Trabajo para listado'!$A$151:$Z$151,0)),0)+IFERROR(INDEX('Hoja de Trabajo para listado'!$AB$155:$BA$1048576,MATCH($A299,'Hoja de Trabajo para listado'!$AB$155:$AB$1048576,0),MATCH((CUADRO!H$4&amp;$E299),'Hoja de Trabajo para listado'!$AB$151:$BA$151,0)),0)+IFERROR(INDEX('Hoja de Trabajo para listado'!$BC$155:$CB$1048576,MATCH($A299,'Hoja de Trabajo para listado'!$BC$155:$BC$1048576,0),MATCH((CUADRO!H$4&amp;$E299),'Hoja de Trabajo para listado'!$BC$151:$CB$151,0)),0)+IFERROR(INDEX('Hoja de Trabajo para listado'!$DE$153:$DG$274,MATCH($A299,'Hoja de Trabajo para listado'!$DE$153:$DE$1048576,0),MATCH((CUADRO!H$4&amp;$E299),'Hoja de Trabajo para listado'!$DE$151:$DG$151,0)),0)+IFERROR(INDEX('Hoja de Trabajo para listado'!$CD$155:$DC$1048576,MATCH($A299,'Hoja de Trabajo para listado'!$CD$155:$CD$1048576,0),MATCH((CUADRO!H$4&amp;$E299),'Hoja de Trabajo para listado'!$CD$151:$DC$151,0)),0)</f>
        <v>0</v>
      </c>
      <c r="I299" s="241">
        <f ca="1">+IFERROR(INDEX('Hoja de Trabajo para listado'!$A$155:$Z$1048576,MATCH($A299,'Hoja de Trabajo para listado'!$A$155:$A$1048576,0),MATCH((CUADRO!I$4&amp;$E299),'Hoja de Trabajo para listado'!$A$151:$Z$151,0)),0)+IFERROR(INDEX('Hoja de Trabajo para listado'!$AB$155:$BA$1048576,MATCH($A299,'Hoja de Trabajo para listado'!$AB$155:$AB$1048576,0),MATCH((CUADRO!I$4&amp;$E299),'Hoja de Trabajo para listado'!$AB$151:$BA$151,0)),0)+IFERROR(INDEX('Hoja de Trabajo para listado'!$BC$155:$CB$1048576,MATCH($A299,'Hoja de Trabajo para listado'!$BC$155:$BC$1048576,0),MATCH((CUADRO!I$4&amp;$E299),'Hoja de Trabajo para listado'!$BC$151:$CB$151,0)),0)+IFERROR(INDEX('Hoja de Trabajo para listado'!$DE$153:$DG$274,MATCH($A299,'Hoja de Trabajo para listado'!$DE$153:$DE$1048576,0),MATCH((CUADRO!I$4&amp;$E299),'Hoja de Trabajo para listado'!$DE$151:$DG$151,0)),0)+IFERROR(INDEX('Hoja de Trabajo para listado'!$CD$155:$DC$1048576,MATCH($A299,'Hoja de Trabajo para listado'!$CD$155:$CD$1048576,0),MATCH((CUADRO!I$4&amp;$E299),'Hoja de Trabajo para listado'!$CD$151:$DC$151,0)),0)</f>
        <v>0</v>
      </c>
      <c r="J299" s="241">
        <f ca="1">+IFERROR(INDEX('Hoja de Trabajo para listado'!$A$155:$Z$1048576,MATCH($A299,'Hoja de Trabajo para listado'!$A$155:$A$1048576,0),MATCH((CUADRO!J$4&amp;$E299),'Hoja de Trabajo para listado'!$A$151:$Z$151,0)),0)+IFERROR(INDEX('Hoja de Trabajo para listado'!$AB$155:$BA$1048576,MATCH($A299,'Hoja de Trabajo para listado'!$AB$155:$AB$1048576,0),MATCH((CUADRO!J$4&amp;$E299),'Hoja de Trabajo para listado'!$AB$151:$BA$151,0)),0)+IFERROR(INDEX('Hoja de Trabajo para listado'!$BC$155:$CB$1048576,MATCH($A299,'Hoja de Trabajo para listado'!$BC$155:$BC$1048576,0),MATCH((CUADRO!J$4&amp;$E299),'Hoja de Trabajo para listado'!$BC$151:$CB$151,0)),0)+IFERROR(INDEX('Hoja de Trabajo para listado'!$DE$153:$DG$274,MATCH($A299,'Hoja de Trabajo para listado'!$DE$153:$DE$1048576,0),MATCH((CUADRO!J$4&amp;$E299),'Hoja de Trabajo para listado'!$DE$151:$DG$151,0)),0)+IFERROR(INDEX('Hoja de Trabajo para listado'!$CD$155:$DC$1048576,MATCH($A299,'Hoja de Trabajo para listado'!$CD$155:$CD$1048576,0),MATCH((CUADRO!J$4&amp;$E299),'Hoja de Trabajo para listado'!$CD$151:$DC$151,0)),0)</f>
        <v>0</v>
      </c>
      <c r="K299" s="241">
        <f ca="1">+IFERROR(INDEX('Hoja de Trabajo para listado'!$A$155:$Z$1048576,MATCH($A299,'Hoja de Trabajo para listado'!$A$155:$A$1048576,0),MATCH((CUADRO!K$4&amp;$E299),'Hoja de Trabajo para listado'!$A$151:$Z$151,0)),0)+IFERROR(INDEX('Hoja de Trabajo para listado'!$AB$155:$BA$1048576,MATCH($A299,'Hoja de Trabajo para listado'!$AB$155:$AB$1048576,0),MATCH((CUADRO!K$4&amp;$E299),'Hoja de Trabajo para listado'!$AB$151:$BA$151,0)),0)+IFERROR(INDEX('Hoja de Trabajo para listado'!$BC$155:$CB$1048576,MATCH($A299,'Hoja de Trabajo para listado'!$BC$155:$BC$1048576,0),MATCH((CUADRO!K$4&amp;$E299),'Hoja de Trabajo para listado'!$BC$151:$CB$151,0)),0)+IFERROR(INDEX('Hoja de Trabajo para listado'!$DE$153:$DG$274,MATCH($A299,'Hoja de Trabajo para listado'!$DE$153:$DE$1048576,0),MATCH((CUADRO!K$4&amp;$E299),'Hoja de Trabajo para listado'!$DE$151:$DG$151,0)),0)+IFERROR(INDEX('Hoja de Trabajo para listado'!$CD$155:$DC$1048576,MATCH($A299,'Hoja de Trabajo para listado'!$CD$155:$CD$1048576,0),MATCH((CUADRO!K$4&amp;$E299),'Hoja de Trabajo para listado'!$CD$151:$DC$151,0)),0)</f>
        <v>0</v>
      </c>
      <c r="L299" s="241">
        <f ca="1">+IFERROR(INDEX('Hoja de Trabajo para listado'!$A$155:$Z$1048576,MATCH($A299,'Hoja de Trabajo para listado'!$A$155:$A$1048576,0),MATCH((CUADRO!L$4&amp;$E299),'Hoja de Trabajo para listado'!$A$151:$Z$151,0)),0)+IFERROR(INDEX('Hoja de Trabajo para listado'!$AB$155:$BA$1048576,MATCH($A299,'Hoja de Trabajo para listado'!$AB$155:$AB$1048576,0),MATCH((CUADRO!L$4&amp;$E299),'Hoja de Trabajo para listado'!$AB$151:$BA$151,0)),0)+IFERROR(INDEX('Hoja de Trabajo para listado'!$BC$155:$CB$1048576,MATCH($A299,'Hoja de Trabajo para listado'!$BC$155:$BC$1048576,0),MATCH((CUADRO!L$4&amp;$E299),'Hoja de Trabajo para listado'!$BC$151:$CB$151,0)),0)+IFERROR(INDEX('Hoja de Trabajo para listado'!$DE$153:$DG$274,MATCH($A299,'Hoja de Trabajo para listado'!$DE$153:$DE$1048576,0),MATCH((CUADRO!L$4&amp;$E299),'Hoja de Trabajo para listado'!$DE$151:$DG$151,0)),0)+IFERROR(INDEX('Hoja de Trabajo para listado'!$CD$155:$DC$1048576,MATCH($A299,'Hoja de Trabajo para listado'!$CD$155:$CD$1048576,0),MATCH((CUADRO!L$4&amp;$E299),'Hoja de Trabajo para listado'!$CD$151:$DC$151,0)),0)</f>
        <v>0</v>
      </c>
      <c r="M299" s="241">
        <f ca="1">+IFERROR(INDEX('Hoja de Trabajo para listado'!$A$155:$Z$1048576,MATCH($A299,'Hoja de Trabajo para listado'!$A$155:$A$1048576,0),MATCH((CUADRO!M$4&amp;$E299),'Hoja de Trabajo para listado'!$A$151:$Z$151,0)),0)+IFERROR(INDEX('Hoja de Trabajo para listado'!$AB$155:$BA$1048576,MATCH($A299,'Hoja de Trabajo para listado'!$AB$155:$AB$1048576,0),MATCH((CUADRO!M$4&amp;$E299),'Hoja de Trabajo para listado'!$AB$151:$BA$151,0)),0)+IFERROR(INDEX('Hoja de Trabajo para listado'!$BC$155:$CB$1048576,MATCH($A299,'Hoja de Trabajo para listado'!$BC$155:$BC$1048576,0),MATCH((CUADRO!M$4&amp;$E299),'Hoja de Trabajo para listado'!$BC$151:$CB$151,0)),0)+IFERROR(INDEX('Hoja de Trabajo para listado'!$DE$153:$DG$274,MATCH($A299,'Hoja de Trabajo para listado'!$DE$153:$DE$1048576,0),MATCH((CUADRO!M$4&amp;$E299),'Hoja de Trabajo para listado'!$DE$151:$DG$151,0)),0)+IFERROR(INDEX('Hoja de Trabajo para listado'!$CD$155:$DC$1048576,MATCH($A299,'Hoja de Trabajo para listado'!$CD$155:$CD$1048576,0),MATCH((CUADRO!M$4&amp;$E299),'Hoja de Trabajo para listado'!$CD$151:$DC$151,0)),0)</f>
        <v>0</v>
      </c>
      <c r="N299" s="241">
        <f ca="1">+IFERROR(INDEX('Hoja de Trabajo para listado'!$A$155:$Z$1048576,MATCH($A299,'Hoja de Trabajo para listado'!$A$155:$A$1048576,0),MATCH((CUADRO!N$4&amp;$E299),'Hoja de Trabajo para listado'!$A$151:$Z$151,0)),0)+IFERROR(INDEX('Hoja de Trabajo para listado'!$AB$155:$BA$1048576,MATCH($A299,'Hoja de Trabajo para listado'!$AB$155:$AB$1048576,0),MATCH((CUADRO!N$4&amp;$E299),'Hoja de Trabajo para listado'!$AB$151:$BA$151,0)),0)+IFERROR(INDEX('Hoja de Trabajo para listado'!$BC$155:$CB$1048576,MATCH($A299,'Hoja de Trabajo para listado'!$BC$155:$BC$1048576,0),MATCH((CUADRO!N$4&amp;$E299),'Hoja de Trabajo para listado'!$BC$151:$CB$151,0)),0)+IFERROR(INDEX('Hoja de Trabajo para listado'!$DE$153:$DG$274,MATCH($A299,'Hoja de Trabajo para listado'!$DE$153:$DE$1048576,0),MATCH((CUADRO!N$4&amp;$E299),'Hoja de Trabajo para listado'!$DE$151:$DG$151,0)),0)+IFERROR(INDEX('Hoja de Trabajo para listado'!$CD$155:$DC$1048576,MATCH($A299,'Hoja de Trabajo para listado'!$CD$155:$CD$1048576,0),MATCH((CUADRO!N$4&amp;$E299),'Hoja de Trabajo para listado'!$CD$151:$DC$151,0)),0)</f>
        <v>0</v>
      </c>
      <c r="O299" s="241">
        <f ca="1">+IFERROR(INDEX('Hoja de Trabajo para listado'!$A$155:$Z$1048576,MATCH($A299,'Hoja de Trabajo para listado'!$A$155:$A$1048576,0),MATCH((CUADRO!O$4&amp;$E299),'Hoja de Trabajo para listado'!$A$151:$Z$151,0)),0)+IFERROR(INDEX('Hoja de Trabajo para listado'!$AB$155:$BA$1048576,MATCH($A299,'Hoja de Trabajo para listado'!$AB$155:$AB$1048576,0),MATCH((CUADRO!O$4&amp;$E299),'Hoja de Trabajo para listado'!$AB$151:$BA$151,0)),0)+IFERROR(INDEX('Hoja de Trabajo para listado'!$BC$155:$CB$1048576,MATCH($A299,'Hoja de Trabajo para listado'!$BC$155:$BC$1048576,0),MATCH((CUADRO!O$4&amp;$E299),'Hoja de Trabajo para listado'!$BC$151:$CB$151,0)),0)+IFERROR(INDEX('Hoja de Trabajo para listado'!$DE$153:$DG$274,MATCH($A299,'Hoja de Trabajo para listado'!$DE$153:$DE$1048576,0),MATCH((CUADRO!O$4&amp;$E299),'Hoja de Trabajo para listado'!$DE$151:$DG$151,0)),0)+IFERROR(INDEX('Hoja de Trabajo para listado'!$CD$155:$DC$1048576,MATCH($A299,'Hoja de Trabajo para listado'!$CD$155:$CD$1048576,0),MATCH((CUADRO!O$4&amp;$E299),'Hoja de Trabajo para listado'!$CD$151:$DC$151,0)),0)</f>
        <v>0</v>
      </c>
      <c r="P299" s="241">
        <f ca="1">+IFERROR(INDEX('Hoja de Trabajo para listado'!$A$155:$Z$1048576,MATCH($A299,'Hoja de Trabajo para listado'!$A$155:$A$1048576,0),MATCH((CUADRO!P$4&amp;$E299),'Hoja de Trabajo para listado'!$A$151:$Z$151,0)),0)+IFERROR(INDEX('Hoja de Trabajo para listado'!$AB$155:$BA$1048576,MATCH($A299,'Hoja de Trabajo para listado'!$AB$155:$AB$1048576,0),MATCH((CUADRO!P$4&amp;$E299),'Hoja de Trabajo para listado'!$AB$151:$BA$151,0)),0)+IFERROR(INDEX('Hoja de Trabajo para listado'!$BC$155:$CB$1048576,MATCH($A299,'Hoja de Trabajo para listado'!$BC$155:$BC$1048576,0),MATCH((CUADRO!P$4&amp;$E299),'Hoja de Trabajo para listado'!$BC$151:$CB$151,0)),0)+IFERROR(INDEX('Hoja de Trabajo para listado'!$DE$153:$DG$274,MATCH($A299,'Hoja de Trabajo para listado'!$DE$153:$DE$1048576,0),MATCH((CUADRO!P$4&amp;$E299),'Hoja de Trabajo para listado'!$DE$151:$DG$151,0)),0)+IFERROR(INDEX('Hoja de Trabajo para listado'!$CD$155:$DC$1048576,MATCH($A299,'Hoja de Trabajo para listado'!$CD$155:$CD$1048576,0),MATCH((CUADRO!P$4&amp;$E299),'Hoja de Trabajo para listado'!$CD$151:$DC$151,0)),0)</f>
        <v>0</v>
      </c>
      <c r="Q299" s="241">
        <f ca="1">+IFERROR(INDEX('Hoja de Trabajo para listado'!$A$155:$Z$1048576,MATCH($A299,'Hoja de Trabajo para listado'!$A$155:$A$1048576,0),MATCH((CUADRO!Q$4&amp;$E299),'Hoja de Trabajo para listado'!$A$151:$Z$151,0)),0)+IFERROR(INDEX('Hoja de Trabajo para listado'!$AB$155:$BA$1048576,MATCH($A299,'Hoja de Trabajo para listado'!$AB$155:$AB$1048576,0),MATCH((CUADRO!Q$4&amp;$E299),'Hoja de Trabajo para listado'!$AB$151:$BA$151,0)),0)+IFERROR(INDEX('Hoja de Trabajo para listado'!$BC$155:$CB$1048576,MATCH($A299,'Hoja de Trabajo para listado'!$BC$155:$BC$1048576,0),MATCH((CUADRO!Q$4&amp;$E299),'Hoja de Trabajo para listado'!$BC$151:$CB$151,0)),0)+IFERROR(INDEX('Hoja de Trabajo para listado'!$DE$153:$DG$274,MATCH($A299,'Hoja de Trabajo para listado'!$DE$153:$DE$1048576,0),MATCH((CUADRO!Q$4&amp;$E299),'Hoja de Trabajo para listado'!$DE$151:$DG$151,0)),0)+IFERROR(INDEX('Hoja de Trabajo para listado'!$CD$155:$DC$1048576,MATCH($A299,'Hoja de Trabajo para listado'!$CD$155:$CD$1048576,0),MATCH((CUADRO!Q$4&amp;$E299),'Hoja de Trabajo para listado'!$CD$151:$DC$151,0)),0)</f>
        <v>0</v>
      </c>
      <c r="R299" s="241">
        <f t="shared" ca="1" si="8"/>
        <v>0</v>
      </c>
      <c r="S299" s="247"/>
      <c r="T299" s="241">
        <f ca="1">+T300</f>
        <v>0</v>
      </c>
      <c r="U299" s="240">
        <f t="shared" si="9"/>
        <v>1</v>
      </c>
    </row>
    <row r="300" spans="1:21" customFormat="1" ht="15" hidden="1" customHeight="1">
      <c r="A300" s="32">
        <v>424</v>
      </c>
      <c r="B300" s="382"/>
      <c r="C300" s="305" t="str">
        <f>+VLOOKUP(A300,bd_lista!$A$3:$C$592,3,FALSE)</f>
        <v>Caja de Salud CORDES</v>
      </c>
      <c r="D300" s="384"/>
      <c r="E300" s="305" t="s">
        <v>684</v>
      </c>
      <c r="F300" s="243">
        <f ca="1">+IFERROR(INDEX('Hoja de Trabajo para listado'!$A$155:$Z$1048576,MATCH($A300,'Hoja de Trabajo para listado'!$A$155:$A$1048576,0),MATCH((CUADRO!F$4&amp;$E300),'Hoja de Trabajo para listado'!$A$151:$Z$151,0)),0)+IFERROR(INDEX('Hoja de Trabajo para listado'!$AB$155:$BA$1048576,MATCH($A300,'Hoja de Trabajo para listado'!$AB$155:$AB$1048576,0),MATCH((CUADRO!F$4&amp;$E300),'Hoja de Trabajo para listado'!$AB$151:$BA$151,0)),0)+IFERROR(INDEX('Hoja de Trabajo para listado'!$BC$155:$CB$1048576,MATCH($A300,'Hoja de Trabajo para listado'!$BC$155:$BC$1048576,0),MATCH((CUADRO!F$4&amp;$E300),'Hoja de Trabajo para listado'!$BC$151:$CB$151,0)),0)+IFERROR(INDEX('Hoja de Trabajo para listado'!$DE$153:$DG$274,MATCH($A300,'Hoja de Trabajo para listado'!$DE$153:$DE$1048576,0),MATCH((CUADRO!F$4&amp;$E300),'Hoja de Trabajo para listado'!$DE$151:$DG$151,0)),0)+IFERROR(INDEX('Hoja de Trabajo para listado'!$CD$155:$DC$1048576,MATCH($A300,'Hoja de Trabajo para listado'!$CD$155:$CD$1048576,0),MATCH((CUADRO!F$4&amp;$E300),'Hoja de Trabajo para listado'!$CD$151:$DC$151,0)),0)</f>
        <v>0</v>
      </c>
      <c r="G300" s="243">
        <f ca="1">+IFERROR(INDEX('Hoja de Trabajo para listado'!$A$155:$Z$1048576,MATCH($A300,'Hoja de Trabajo para listado'!$A$155:$A$1048576,0),MATCH((CUADRO!G$4&amp;$E300),'Hoja de Trabajo para listado'!$A$151:$Z$151,0)),0)+IFERROR(INDEX('Hoja de Trabajo para listado'!$AB$155:$BA$1048576,MATCH($A300,'Hoja de Trabajo para listado'!$AB$155:$AB$1048576,0),MATCH((CUADRO!G$4&amp;$E300),'Hoja de Trabajo para listado'!$AB$151:$BA$151,0)),0)+IFERROR(INDEX('Hoja de Trabajo para listado'!$BC$155:$CB$1048576,MATCH($A300,'Hoja de Trabajo para listado'!$BC$155:$BC$1048576,0),MATCH((CUADRO!G$4&amp;$E300),'Hoja de Trabajo para listado'!$BC$151:$CB$151,0)),0)+IFERROR(INDEX('Hoja de Trabajo para listado'!$DE$153:$DG$274,MATCH($A300,'Hoja de Trabajo para listado'!$DE$153:$DE$1048576,0),MATCH((CUADRO!G$4&amp;$E300),'Hoja de Trabajo para listado'!$DE$151:$DG$151,0)),0)+IFERROR(INDEX('Hoja de Trabajo para listado'!$CD$155:$DC$1048576,MATCH($A300,'Hoja de Trabajo para listado'!$CD$155:$CD$1048576,0),MATCH((CUADRO!G$4&amp;$E300),'Hoja de Trabajo para listado'!$CD$151:$DC$151,0)),0)</f>
        <v>0</v>
      </c>
      <c r="H300" s="243">
        <f ca="1">+IFERROR(INDEX('Hoja de Trabajo para listado'!$A$155:$Z$1048576,MATCH($A300,'Hoja de Trabajo para listado'!$A$155:$A$1048576,0),MATCH((CUADRO!H$4&amp;$E300),'Hoja de Trabajo para listado'!$A$151:$Z$151,0)),0)+IFERROR(INDEX('Hoja de Trabajo para listado'!$AB$155:$BA$1048576,MATCH($A300,'Hoja de Trabajo para listado'!$AB$155:$AB$1048576,0),MATCH((CUADRO!H$4&amp;$E300),'Hoja de Trabajo para listado'!$AB$151:$BA$151,0)),0)+IFERROR(INDEX('Hoja de Trabajo para listado'!$BC$155:$CB$1048576,MATCH($A300,'Hoja de Trabajo para listado'!$BC$155:$BC$1048576,0),MATCH((CUADRO!H$4&amp;$E300),'Hoja de Trabajo para listado'!$BC$151:$CB$151,0)),0)+IFERROR(INDEX('Hoja de Trabajo para listado'!$DE$153:$DG$274,MATCH($A300,'Hoja de Trabajo para listado'!$DE$153:$DE$1048576,0),MATCH((CUADRO!H$4&amp;$E300),'Hoja de Trabajo para listado'!$DE$151:$DG$151,0)),0)+IFERROR(INDEX('Hoja de Trabajo para listado'!$CD$155:$DC$1048576,MATCH($A300,'Hoja de Trabajo para listado'!$CD$155:$CD$1048576,0),MATCH((CUADRO!H$4&amp;$E300),'Hoja de Trabajo para listado'!$CD$151:$DC$151,0)),0)</f>
        <v>0</v>
      </c>
      <c r="I300" s="243">
        <f ca="1">+IFERROR(INDEX('Hoja de Trabajo para listado'!$A$155:$Z$1048576,MATCH($A300,'Hoja de Trabajo para listado'!$A$155:$A$1048576,0),MATCH((CUADRO!I$4&amp;$E300),'Hoja de Trabajo para listado'!$A$151:$Z$151,0)),0)+IFERROR(INDEX('Hoja de Trabajo para listado'!$AB$155:$BA$1048576,MATCH($A300,'Hoja de Trabajo para listado'!$AB$155:$AB$1048576,0),MATCH((CUADRO!I$4&amp;$E300),'Hoja de Trabajo para listado'!$AB$151:$BA$151,0)),0)+IFERROR(INDEX('Hoja de Trabajo para listado'!$BC$155:$CB$1048576,MATCH($A300,'Hoja de Trabajo para listado'!$BC$155:$BC$1048576,0),MATCH((CUADRO!I$4&amp;$E300),'Hoja de Trabajo para listado'!$BC$151:$CB$151,0)),0)+IFERROR(INDEX('Hoja de Trabajo para listado'!$DE$153:$DG$274,MATCH($A300,'Hoja de Trabajo para listado'!$DE$153:$DE$1048576,0),MATCH((CUADRO!I$4&amp;$E300),'Hoja de Trabajo para listado'!$DE$151:$DG$151,0)),0)+IFERROR(INDEX('Hoja de Trabajo para listado'!$CD$155:$DC$1048576,MATCH($A300,'Hoja de Trabajo para listado'!$CD$155:$CD$1048576,0),MATCH((CUADRO!I$4&amp;$E300),'Hoja de Trabajo para listado'!$CD$151:$DC$151,0)),0)</f>
        <v>0</v>
      </c>
      <c r="J300" s="243">
        <f ca="1">+IFERROR(INDEX('Hoja de Trabajo para listado'!$A$155:$Z$1048576,MATCH($A300,'Hoja de Trabajo para listado'!$A$155:$A$1048576,0),MATCH((CUADRO!J$4&amp;$E300),'Hoja de Trabajo para listado'!$A$151:$Z$151,0)),0)+IFERROR(INDEX('Hoja de Trabajo para listado'!$AB$155:$BA$1048576,MATCH($A300,'Hoja de Trabajo para listado'!$AB$155:$AB$1048576,0),MATCH((CUADRO!J$4&amp;$E300),'Hoja de Trabajo para listado'!$AB$151:$BA$151,0)),0)+IFERROR(INDEX('Hoja de Trabajo para listado'!$BC$155:$CB$1048576,MATCH($A300,'Hoja de Trabajo para listado'!$BC$155:$BC$1048576,0),MATCH((CUADRO!J$4&amp;$E300),'Hoja de Trabajo para listado'!$BC$151:$CB$151,0)),0)+IFERROR(INDEX('Hoja de Trabajo para listado'!$DE$153:$DG$274,MATCH($A300,'Hoja de Trabajo para listado'!$DE$153:$DE$1048576,0),MATCH((CUADRO!J$4&amp;$E300),'Hoja de Trabajo para listado'!$DE$151:$DG$151,0)),0)+IFERROR(INDEX('Hoja de Trabajo para listado'!$CD$155:$DC$1048576,MATCH($A300,'Hoja de Trabajo para listado'!$CD$155:$CD$1048576,0),MATCH((CUADRO!J$4&amp;$E300),'Hoja de Trabajo para listado'!$CD$151:$DC$151,0)),0)</f>
        <v>0</v>
      </c>
      <c r="K300" s="243">
        <f ca="1">+IFERROR(INDEX('Hoja de Trabajo para listado'!$A$155:$Z$1048576,MATCH($A300,'Hoja de Trabajo para listado'!$A$155:$A$1048576,0),MATCH((CUADRO!K$4&amp;$E300),'Hoja de Trabajo para listado'!$A$151:$Z$151,0)),0)+IFERROR(INDEX('Hoja de Trabajo para listado'!$AB$155:$BA$1048576,MATCH($A300,'Hoja de Trabajo para listado'!$AB$155:$AB$1048576,0),MATCH((CUADRO!K$4&amp;$E300),'Hoja de Trabajo para listado'!$AB$151:$BA$151,0)),0)+IFERROR(INDEX('Hoja de Trabajo para listado'!$BC$155:$CB$1048576,MATCH($A300,'Hoja de Trabajo para listado'!$BC$155:$BC$1048576,0),MATCH((CUADRO!K$4&amp;$E300),'Hoja de Trabajo para listado'!$BC$151:$CB$151,0)),0)+IFERROR(INDEX('Hoja de Trabajo para listado'!$DE$153:$DG$274,MATCH($A300,'Hoja de Trabajo para listado'!$DE$153:$DE$1048576,0),MATCH((CUADRO!K$4&amp;$E300),'Hoja de Trabajo para listado'!$DE$151:$DG$151,0)),0)+IFERROR(INDEX('Hoja de Trabajo para listado'!$CD$155:$DC$1048576,MATCH($A300,'Hoja de Trabajo para listado'!$CD$155:$CD$1048576,0),MATCH((CUADRO!K$4&amp;$E300),'Hoja de Trabajo para listado'!$CD$151:$DC$151,0)),0)</f>
        <v>0</v>
      </c>
      <c r="L300" s="243">
        <f ca="1">+IFERROR(INDEX('Hoja de Trabajo para listado'!$A$155:$Z$1048576,MATCH($A300,'Hoja de Trabajo para listado'!$A$155:$A$1048576,0),MATCH((CUADRO!L$4&amp;$E300),'Hoja de Trabajo para listado'!$A$151:$Z$151,0)),0)+IFERROR(INDEX('Hoja de Trabajo para listado'!$AB$155:$BA$1048576,MATCH($A300,'Hoja de Trabajo para listado'!$AB$155:$AB$1048576,0),MATCH((CUADRO!L$4&amp;$E300),'Hoja de Trabajo para listado'!$AB$151:$BA$151,0)),0)+IFERROR(INDEX('Hoja de Trabajo para listado'!$BC$155:$CB$1048576,MATCH($A300,'Hoja de Trabajo para listado'!$BC$155:$BC$1048576,0),MATCH((CUADRO!L$4&amp;$E300),'Hoja de Trabajo para listado'!$BC$151:$CB$151,0)),0)+IFERROR(INDEX('Hoja de Trabajo para listado'!$DE$153:$DG$274,MATCH($A300,'Hoja de Trabajo para listado'!$DE$153:$DE$1048576,0),MATCH((CUADRO!L$4&amp;$E300),'Hoja de Trabajo para listado'!$DE$151:$DG$151,0)),0)+IFERROR(INDEX('Hoja de Trabajo para listado'!$CD$155:$DC$1048576,MATCH($A300,'Hoja de Trabajo para listado'!$CD$155:$CD$1048576,0),MATCH((CUADRO!L$4&amp;$E300),'Hoja de Trabajo para listado'!$CD$151:$DC$151,0)),0)</f>
        <v>0</v>
      </c>
      <c r="M300" s="243">
        <f ca="1">+IFERROR(INDEX('Hoja de Trabajo para listado'!$A$155:$Z$1048576,MATCH($A300,'Hoja de Trabajo para listado'!$A$155:$A$1048576,0),MATCH((CUADRO!M$4&amp;$E300),'Hoja de Trabajo para listado'!$A$151:$Z$151,0)),0)+IFERROR(INDEX('Hoja de Trabajo para listado'!$AB$155:$BA$1048576,MATCH($A300,'Hoja de Trabajo para listado'!$AB$155:$AB$1048576,0),MATCH((CUADRO!M$4&amp;$E300),'Hoja de Trabajo para listado'!$AB$151:$BA$151,0)),0)+IFERROR(INDEX('Hoja de Trabajo para listado'!$BC$155:$CB$1048576,MATCH($A300,'Hoja de Trabajo para listado'!$BC$155:$BC$1048576,0),MATCH((CUADRO!M$4&amp;$E300),'Hoja de Trabajo para listado'!$BC$151:$CB$151,0)),0)+IFERROR(INDEX('Hoja de Trabajo para listado'!$DE$153:$DG$274,MATCH($A300,'Hoja de Trabajo para listado'!$DE$153:$DE$1048576,0),MATCH((CUADRO!M$4&amp;$E300),'Hoja de Trabajo para listado'!$DE$151:$DG$151,0)),0)+IFERROR(INDEX('Hoja de Trabajo para listado'!$CD$155:$DC$1048576,MATCH($A300,'Hoja de Trabajo para listado'!$CD$155:$CD$1048576,0),MATCH((CUADRO!M$4&amp;$E300),'Hoja de Trabajo para listado'!$CD$151:$DC$151,0)),0)</f>
        <v>0</v>
      </c>
      <c r="N300" s="243">
        <f ca="1">+IFERROR(INDEX('Hoja de Trabajo para listado'!$A$155:$Z$1048576,MATCH($A300,'Hoja de Trabajo para listado'!$A$155:$A$1048576,0),MATCH((CUADRO!N$4&amp;$E300),'Hoja de Trabajo para listado'!$A$151:$Z$151,0)),0)+IFERROR(INDEX('Hoja de Trabajo para listado'!$AB$155:$BA$1048576,MATCH($A300,'Hoja de Trabajo para listado'!$AB$155:$AB$1048576,0),MATCH((CUADRO!N$4&amp;$E300),'Hoja de Trabajo para listado'!$AB$151:$BA$151,0)),0)+IFERROR(INDEX('Hoja de Trabajo para listado'!$BC$155:$CB$1048576,MATCH($A300,'Hoja de Trabajo para listado'!$BC$155:$BC$1048576,0),MATCH((CUADRO!N$4&amp;$E300),'Hoja de Trabajo para listado'!$BC$151:$CB$151,0)),0)+IFERROR(INDEX('Hoja de Trabajo para listado'!$DE$153:$DG$274,MATCH($A300,'Hoja de Trabajo para listado'!$DE$153:$DE$1048576,0),MATCH((CUADRO!N$4&amp;$E300),'Hoja de Trabajo para listado'!$DE$151:$DG$151,0)),0)+IFERROR(INDEX('Hoja de Trabajo para listado'!$CD$155:$DC$1048576,MATCH($A300,'Hoja de Trabajo para listado'!$CD$155:$CD$1048576,0),MATCH((CUADRO!N$4&amp;$E300),'Hoja de Trabajo para listado'!$CD$151:$DC$151,0)),0)</f>
        <v>0</v>
      </c>
      <c r="O300" s="243">
        <f ca="1">+IFERROR(INDEX('Hoja de Trabajo para listado'!$A$155:$Z$1048576,MATCH($A300,'Hoja de Trabajo para listado'!$A$155:$A$1048576,0),MATCH((CUADRO!O$4&amp;$E300),'Hoja de Trabajo para listado'!$A$151:$Z$151,0)),0)+IFERROR(INDEX('Hoja de Trabajo para listado'!$AB$155:$BA$1048576,MATCH($A300,'Hoja de Trabajo para listado'!$AB$155:$AB$1048576,0),MATCH((CUADRO!O$4&amp;$E300),'Hoja de Trabajo para listado'!$AB$151:$BA$151,0)),0)+IFERROR(INDEX('Hoja de Trabajo para listado'!$BC$155:$CB$1048576,MATCH($A300,'Hoja de Trabajo para listado'!$BC$155:$BC$1048576,0),MATCH((CUADRO!O$4&amp;$E300),'Hoja de Trabajo para listado'!$BC$151:$CB$151,0)),0)+IFERROR(INDEX('Hoja de Trabajo para listado'!$DE$153:$DG$274,MATCH($A300,'Hoja de Trabajo para listado'!$DE$153:$DE$1048576,0),MATCH((CUADRO!O$4&amp;$E300),'Hoja de Trabajo para listado'!$DE$151:$DG$151,0)),0)+IFERROR(INDEX('Hoja de Trabajo para listado'!$CD$155:$DC$1048576,MATCH($A300,'Hoja de Trabajo para listado'!$CD$155:$CD$1048576,0),MATCH((CUADRO!O$4&amp;$E300),'Hoja de Trabajo para listado'!$CD$151:$DC$151,0)),0)</f>
        <v>0</v>
      </c>
      <c r="P300" s="243">
        <f ca="1">+IFERROR(INDEX('Hoja de Trabajo para listado'!$A$155:$Z$1048576,MATCH($A300,'Hoja de Trabajo para listado'!$A$155:$A$1048576,0),MATCH((CUADRO!P$4&amp;$E300),'Hoja de Trabajo para listado'!$A$151:$Z$151,0)),0)+IFERROR(INDEX('Hoja de Trabajo para listado'!$AB$155:$BA$1048576,MATCH($A300,'Hoja de Trabajo para listado'!$AB$155:$AB$1048576,0),MATCH((CUADRO!P$4&amp;$E300),'Hoja de Trabajo para listado'!$AB$151:$BA$151,0)),0)+IFERROR(INDEX('Hoja de Trabajo para listado'!$BC$155:$CB$1048576,MATCH($A300,'Hoja de Trabajo para listado'!$BC$155:$BC$1048576,0),MATCH((CUADRO!P$4&amp;$E300),'Hoja de Trabajo para listado'!$BC$151:$CB$151,0)),0)+IFERROR(INDEX('Hoja de Trabajo para listado'!$DE$153:$DG$274,MATCH($A300,'Hoja de Trabajo para listado'!$DE$153:$DE$1048576,0),MATCH((CUADRO!P$4&amp;$E300),'Hoja de Trabajo para listado'!$DE$151:$DG$151,0)),0)+IFERROR(INDEX('Hoja de Trabajo para listado'!$CD$155:$DC$1048576,MATCH($A300,'Hoja de Trabajo para listado'!$CD$155:$CD$1048576,0),MATCH((CUADRO!P$4&amp;$E300),'Hoja de Trabajo para listado'!$CD$151:$DC$151,0)),0)</f>
        <v>0</v>
      </c>
      <c r="Q300" s="243">
        <f ca="1">+IFERROR(INDEX('Hoja de Trabajo para listado'!$A$155:$Z$1048576,MATCH($A300,'Hoja de Trabajo para listado'!$A$155:$A$1048576,0),MATCH((CUADRO!Q$4&amp;$E300),'Hoja de Trabajo para listado'!$A$151:$Z$151,0)),0)+IFERROR(INDEX('Hoja de Trabajo para listado'!$AB$155:$BA$1048576,MATCH($A300,'Hoja de Trabajo para listado'!$AB$155:$AB$1048576,0),MATCH((CUADRO!Q$4&amp;$E300),'Hoja de Trabajo para listado'!$AB$151:$BA$151,0)),0)+IFERROR(INDEX('Hoja de Trabajo para listado'!$BC$155:$CB$1048576,MATCH($A300,'Hoja de Trabajo para listado'!$BC$155:$BC$1048576,0),MATCH((CUADRO!Q$4&amp;$E300),'Hoja de Trabajo para listado'!$BC$151:$CB$151,0)),0)+IFERROR(INDEX('Hoja de Trabajo para listado'!$DE$153:$DG$274,MATCH($A300,'Hoja de Trabajo para listado'!$DE$153:$DE$1048576,0),MATCH((CUADRO!Q$4&amp;$E300),'Hoja de Trabajo para listado'!$DE$151:$DG$151,0)),0)+IFERROR(INDEX('Hoja de Trabajo para listado'!$CD$155:$DC$1048576,MATCH($A300,'Hoja de Trabajo para listado'!$CD$155:$CD$1048576,0),MATCH((CUADRO!Q$4&amp;$E300),'Hoja de Trabajo para listado'!$CD$151:$DC$151,0)),0)</f>
        <v>0</v>
      </c>
      <c r="R300" s="243">
        <f t="shared" ca="1" si="8"/>
        <v>0</v>
      </c>
      <c r="S300" s="253">
        <f ca="1">+R299+R300</f>
        <v>0</v>
      </c>
      <c r="T300" s="241">
        <f ca="1">+S300</f>
        <v>0</v>
      </c>
      <c r="U300" s="240">
        <f t="shared" si="9"/>
        <v>2</v>
      </c>
    </row>
    <row r="301" spans="1:21" customFormat="1" ht="15" hidden="1" customHeight="1">
      <c r="A301" s="32">
        <v>425</v>
      </c>
      <c r="B301" s="381">
        <f>+A301</f>
        <v>425</v>
      </c>
      <c r="C301" s="245" t="str">
        <f>+VLOOKUP(A301,bd_lista!$A$3:$C$592,3,FALSE)</f>
        <v>Seguro Social Universitario de Cochabamba</v>
      </c>
      <c r="D301" s="383" t="str">
        <f>+C301</f>
        <v>Seguro Social Universitario de Cochabamba</v>
      </c>
      <c r="E301" s="245" t="s">
        <v>683</v>
      </c>
      <c r="F301" s="241">
        <f ca="1">+IFERROR(INDEX('Hoja de Trabajo para listado'!$A$155:$Z$1048576,MATCH($A301,'Hoja de Trabajo para listado'!$A$155:$A$1048576,0),MATCH((CUADRO!F$4&amp;$E301),'Hoja de Trabajo para listado'!$A$151:$Z$151,0)),0)+IFERROR(INDEX('Hoja de Trabajo para listado'!$AB$155:$BA$1048576,MATCH($A301,'Hoja de Trabajo para listado'!$AB$155:$AB$1048576,0),MATCH((CUADRO!F$4&amp;$E301),'Hoja de Trabajo para listado'!$AB$151:$BA$151,0)),0)+IFERROR(INDEX('Hoja de Trabajo para listado'!$BC$155:$CB$1048576,MATCH($A301,'Hoja de Trabajo para listado'!$BC$155:$BC$1048576,0),MATCH((CUADRO!F$4&amp;$E301),'Hoja de Trabajo para listado'!$BC$151:$CB$151,0)),0)+IFERROR(INDEX('Hoja de Trabajo para listado'!$DE$153:$DG$274,MATCH($A301,'Hoja de Trabajo para listado'!$DE$153:$DE$1048576,0),MATCH((CUADRO!F$4&amp;$E301),'Hoja de Trabajo para listado'!$DE$151:$DG$151,0)),0)+IFERROR(INDEX('Hoja de Trabajo para listado'!$CD$155:$DC$1048576,MATCH($A301,'Hoja de Trabajo para listado'!$CD$155:$CD$1048576,0),MATCH((CUADRO!F$4&amp;$E301),'Hoja de Trabajo para listado'!$CD$151:$DC$151,0)),0)</f>
        <v>0</v>
      </c>
      <c r="G301" s="241">
        <f ca="1">+IFERROR(INDEX('Hoja de Trabajo para listado'!$A$155:$Z$1048576,MATCH($A301,'Hoja de Trabajo para listado'!$A$155:$A$1048576,0),MATCH((CUADRO!G$4&amp;$E301),'Hoja de Trabajo para listado'!$A$151:$Z$151,0)),0)+IFERROR(INDEX('Hoja de Trabajo para listado'!$AB$155:$BA$1048576,MATCH($A301,'Hoja de Trabajo para listado'!$AB$155:$AB$1048576,0),MATCH((CUADRO!G$4&amp;$E301),'Hoja de Trabajo para listado'!$AB$151:$BA$151,0)),0)+IFERROR(INDEX('Hoja de Trabajo para listado'!$BC$155:$CB$1048576,MATCH($A301,'Hoja de Trabajo para listado'!$BC$155:$BC$1048576,0),MATCH((CUADRO!G$4&amp;$E301),'Hoja de Trabajo para listado'!$BC$151:$CB$151,0)),0)+IFERROR(INDEX('Hoja de Trabajo para listado'!$DE$153:$DG$274,MATCH($A301,'Hoja de Trabajo para listado'!$DE$153:$DE$1048576,0),MATCH((CUADRO!G$4&amp;$E301),'Hoja de Trabajo para listado'!$DE$151:$DG$151,0)),0)+IFERROR(INDEX('Hoja de Trabajo para listado'!$CD$155:$DC$1048576,MATCH($A301,'Hoja de Trabajo para listado'!$CD$155:$CD$1048576,0),MATCH((CUADRO!G$4&amp;$E301),'Hoja de Trabajo para listado'!$CD$151:$DC$151,0)),0)</f>
        <v>0</v>
      </c>
      <c r="H301" s="241">
        <f ca="1">+IFERROR(INDEX('Hoja de Trabajo para listado'!$A$155:$Z$1048576,MATCH($A301,'Hoja de Trabajo para listado'!$A$155:$A$1048576,0),MATCH((CUADRO!H$4&amp;$E301),'Hoja de Trabajo para listado'!$A$151:$Z$151,0)),0)+IFERROR(INDEX('Hoja de Trabajo para listado'!$AB$155:$BA$1048576,MATCH($A301,'Hoja de Trabajo para listado'!$AB$155:$AB$1048576,0),MATCH((CUADRO!H$4&amp;$E301),'Hoja de Trabajo para listado'!$AB$151:$BA$151,0)),0)+IFERROR(INDEX('Hoja de Trabajo para listado'!$BC$155:$CB$1048576,MATCH($A301,'Hoja de Trabajo para listado'!$BC$155:$BC$1048576,0),MATCH((CUADRO!H$4&amp;$E301),'Hoja de Trabajo para listado'!$BC$151:$CB$151,0)),0)+IFERROR(INDEX('Hoja de Trabajo para listado'!$DE$153:$DG$274,MATCH($A301,'Hoja de Trabajo para listado'!$DE$153:$DE$1048576,0),MATCH((CUADRO!H$4&amp;$E301),'Hoja de Trabajo para listado'!$DE$151:$DG$151,0)),0)+IFERROR(INDEX('Hoja de Trabajo para listado'!$CD$155:$DC$1048576,MATCH($A301,'Hoja de Trabajo para listado'!$CD$155:$CD$1048576,0),MATCH((CUADRO!H$4&amp;$E301),'Hoja de Trabajo para listado'!$CD$151:$DC$151,0)),0)</f>
        <v>0</v>
      </c>
      <c r="I301" s="241">
        <f ca="1">+IFERROR(INDEX('Hoja de Trabajo para listado'!$A$155:$Z$1048576,MATCH($A301,'Hoja de Trabajo para listado'!$A$155:$A$1048576,0),MATCH((CUADRO!I$4&amp;$E301),'Hoja de Trabajo para listado'!$A$151:$Z$151,0)),0)+IFERROR(INDEX('Hoja de Trabajo para listado'!$AB$155:$BA$1048576,MATCH($A301,'Hoja de Trabajo para listado'!$AB$155:$AB$1048576,0),MATCH((CUADRO!I$4&amp;$E301),'Hoja de Trabajo para listado'!$AB$151:$BA$151,0)),0)+IFERROR(INDEX('Hoja de Trabajo para listado'!$BC$155:$CB$1048576,MATCH($A301,'Hoja de Trabajo para listado'!$BC$155:$BC$1048576,0),MATCH((CUADRO!I$4&amp;$E301),'Hoja de Trabajo para listado'!$BC$151:$CB$151,0)),0)+IFERROR(INDEX('Hoja de Trabajo para listado'!$DE$153:$DG$274,MATCH($A301,'Hoja de Trabajo para listado'!$DE$153:$DE$1048576,0),MATCH((CUADRO!I$4&amp;$E301),'Hoja de Trabajo para listado'!$DE$151:$DG$151,0)),0)+IFERROR(INDEX('Hoja de Trabajo para listado'!$CD$155:$DC$1048576,MATCH($A301,'Hoja de Trabajo para listado'!$CD$155:$CD$1048576,0),MATCH((CUADRO!I$4&amp;$E301),'Hoja de Trabajo para listado'!$CD$151:$DC$151,0)),0)</f>
        <v>0</v>
      </c>
      <c r="J301" s="241">
        <f ca="1">+IFERROR(INDEX('Hoja de Trabajo para listado'!$A$155:$Z$1048576,MATCH($A301,'Hoja de Trabajo para listado'!$A$155:$A$1048576,0),MATCH((CUADRO!J$4&amp;$E301),'Hoja de Trabajo para listado'!$A$151:$Z$151,0)),0)+IFERROR(INDEX('Hoja de Trabajo para listado'!$AB$155:$BA$1048576,MATCH($A301,'Hoja de Trabajo para listado'!$AB$155:$AB$1048576,0),MATCH((CUADRO!J$4&amp;$E301),'Hoja de Trabajo para listado'!$AB$151:$BA$151,0)),0)+IFERROR(INDEX('Hoja de Trabajo para listado'!$BC$155:$CB$1048576,MATCH($A301,'Hoja de Trabajo para listado'!$BC$155:$BC$1048576,0),MATCH((CUADRO!J$4&amp;$E301),'Hoja de Trabajo para listado'!$BC$151:$CB$151,0)),0)+IFERROR(INDEX('Hoja de Trabajo para listado'!$DE$153:$DG$274,MATCH($A301,'Hoja de Trabajo para listado'!$DE$153:$DE$1048576,0),MATCH((CUADRO!J$4&amp;$E301),'Hoja de Trabajo para listado'!$DE$151:$DG$151,0)),0)+IFERROR(INDEX('Hoja de Trabajo para listado'!$CD$155:$DC$1048576,MATCH($A301,'Hoja de Trabajo para listado'!$CD$155:$CD$1048576,0),MATCH((CUADRO!J$4&amp;$E301),'Hoja de Trabajo para listado'!$CD$151:$DC$151,0)),0)</f>
        <v>0</v>
      </c>
      <c r="K301" s="241">
        <f ca="1">+IFERROR(INDEX('Hoja de Trabajo para listado'!$A$155:$Z$1048576,MATCH($A301,'Hoja de Trabajo para listado'!$A$155:$A$1048576,0),MATCH((CUADRO!K$4&amp;$E301),'Hoja de Trabajo para listado'!$A$151:$Z$151,0)),0)+IFERROR(INDEX('Hoja de Trabajo para listado'!$AB$155:$BA$1048576,MATCH($A301,'Hoja de Trabajo para listado'!$AB$155:$AB$1048576,0),MATCH((CUADRO!K$4&amp;$E301),'Hoja de Trabajo para listado'!$AB$151:$BA$151,0)),0)+IFERROR(INDEX('Hoja de Trabajo para listado'!$BC$155:$CB$1048576,MATCH($A301,'Hoja de Trabajo para listado'!$BC$155:$BC$1048576,0),MATCH((CUADRO!K$4&amp;$E301),'Hoja de Trabajo para listado'!$BC$151:$CB$151,0)),0)+IFERROR(INDEX('Hoja de Trabajo para listado'!$DE$153:$DG$274,MATCH($A301,'Hoja de Trabajo para listado'!$DE$153:$DE$1048576,0),MATCH((CUADRO!K$4&amp;$E301),'Hoja de Trabajo para listado'!$DE$151:$DG$151,0)),0)+IFERROR(INDEX('Hoja de Trabajo para listado'!$CD$155:$DC$1048576,MATCH($A301,'Hoja de Trabajo para listado'!$CD$155:$CD$1048576,0),MATCH((CUADRO!K$4&amp;$E301),'Hoja de Trabajo para listado'!$CD$151:$DC$151,0)),0)</f>
        <v>0</v>
      </c>
      <c r="L301" s="241">
        <f ca="1">+IFERROR(INDEX('Hoja de Trabajo para listado'!$A$155:$Z$1048576,MATCH($A301,'Hoja de Trabajo para listado'!$A$155:$A$1048576,0),MATCH((CUADRO!L$4&amp;$E301),'Hoja de Trabajo para listado'!$A$151:$Z$151,0)),0)+IFERROR(INDEX('Hoja de Trabajo para listado'!$AB$155:$BA$1048576,MATCH($A301,'Hoja de Trabajo para listado'!$AB$155:$AB$1048576,0),MATCH((CUADRO!L$4&amp;$E301),'Hoja de Trabajo para listado'!$AB$151:$BA$151,0)),0)+IFERROR(INDEX('Hoja de Trabajo para listado'!$BC$155:$CB$1048576,MATCH($A301,'Hoja de Trabajo para listado'!$BC$155:$BC$1048576,0),MATCH((CUADRO!L$4&amp;$E301),'Hoja de Trabajo para listado'!$BC$151:$CB$151,0)),0)+IFERROR(INDEX('Hoja de Trabajo para listado'!$DE$153:$DG$274,MATCH($A301,'Hoja de Trabajo para listado'!$DE$153:$DE$1048576,0),MATCH((CUADRO!L$4&amp;$E301),'Hoja de Trabajo para listado'!$DE$151:$DG$151,0)),0)+IFERROR(INDEX('Hoja de Trabajo para listado'!$CD$155:$DC$1048576,MATCH($A301,'Hoja de Trabajo para listado'!$CD$155:$CD$1048576,0),MATCH((CUADRO!L$4&amp;$E301),'Hoja de Trabajo para listado'!$CD$151:$DC$151,0)),0)</f>
        <v>0</v>
      </c>
      <c r="M301" s="241">
        <f ca="1">+IFERROR(INDEX('Hoja de Trabajo para listado'!$A$155:$Z$1048576,MATCH($A301,'Hoja de Trabajo para listado'!$A$155:$A$1048576,0),MATCH((CUADRO!M$4&amp;$E301),'Hoja de Trabajo para listado'!$A$151:$Z$151,0)),0)+IFERROR(INDEX('Hoja de Trabajo para listado'!$AB$155:$BA$1048576,MATCH($A301,'Hoja de Trabajo para listado'!$AB$155:$AB$1048576,0),MATCH((CUADRO!M$4&amp;$E301),'Hoja de Trabajo para listado'!$AB$151:$BA$151,0)),0)+IFERROR(INDEX('Hoja de Trabajo para listado'!$BC$155:$CB$1048576,MATCH($A301,'Hoja de Trabajo para listado'!$BC$155:$BC$1048576,0),MATCH((CUADRO!M$4&amp;$E301),'Hoja de Trabajo para listado'!$BC$151:$CB$151,0)),0)+IFERROR(INDEX('Hoja de Trabajo para listado'!$DE$153:$DG$274,MATCH($A301,'Hoja de Trabajo para listado'!$DE$153:$DE$1048576,0),MATCH((CUADRO!M$4&amp;$E301),'Hoja de Trabajo para listado'!$DE$151:$DG$151,0)),0)+IFERROR(INDEX('Hoja de Trabajo para listado'!$CD$155:$DC$1048576,MATCH($A301,'Hoja de Trabajo para listado'!$CD$155:$CD$1048576,0),MATCH((CUADRO!M$4&amp;$E301),'Hoja de Trabajo para listado'!$CD$151:$DC$151,0)),0)</f>
        <v>0</v>
      </c>
      <c r="N301" s="241">
        <f ca="1">+IFERROR(INDEX('Hoja de Trabajo para listado'!$A$155:$Z$1048576,MATCH($A301,'Hoja de Trabajo para listado'!$A$155:$A$1048576,0),MATCH((CUADRO!N$4&amp;$E301),'Hoja de Trabajo para listado'!$A$151:$Z$151,0)),0)+IFERROR(INDEX('Hoja de Trabajo para listado'!$AB$155:$BA$1048576,MATCH($A301,'Hoja de Trabajo para listado'!$AB$155:$AB$1048576,0),MATCH((CUADRO!N$4&amp;$E301),'Hoja de Trabajo para listado'!$AB$151:$BA$151,0)),0)+IFERROR(INDEX('Hoja de Trabajo para listado'!$BC$155:$CB$1048576,MATCH($A301,'Hoja de Trabajo para listado'!$BC$155:$BC$1048576,0),MATCH((CUADRO!N$4&amp;$E301),'Hoja de Trabajo para listado'!$BC$151:$CB$151,0)),0)+IFERROR(INDEX('Hoja de Trabajo para listado'!$DE$153:$DG$274,MATCH($A301,'Hoja de Trabajo para listado'!$DE$153:$DE$1048576,0),MATCH((CUADRO!N$4&amp;$E301),'Hoja de Trabajo para listado'!$DE$151:$DG$151,0)),0)+IFERROR(INDEX('Hoja de Trabajo para listado'!$CD$155:$DC$1048576,MATCH($A301,'Hoja de Trabajo para listado'!$CD$155:$CD$1048576,0),MATCH((CUADRO!N$4&amp;$E301),'Hoja de Trabajo para listado'!$CD$151:$DC$151,0)),0)</f>
        <v>0</v>
      </c>
      <c r="O301" s="241">
        <f ca="1">+IFERROR(INDEX('Hoja de Trabajo para listado'!$A$155:$Z$1048576,MATCH($A301,'Hoja de Trabajo para listado'!$A$155:$A$1048576,0),MATCH((CUADRO!O$4&amp;$E301),'Hoja de Trabajo para listado'!$A$151:$Z$151,0)),0)+IFERROR(INDEX('Hoja de Trabajo para listado'!$AB$155:$BA$1048576,MATCH($A301,'Hoja de Trabajo para listado'!$AB$155:$AB$1048576,0),MATCH((CUADRO!O$4&amp;$E301),'Hoja de Trabajo para listado'!$AB$151:$BA$151,0)),0)+IFERROR(INDEX('Hoja de Trabajo para listado'!$BC$155:$CB$1048576,MATCH($A301,'Hoja de Trabajo para listado'!$BC$155:$BC$1048576,0),MATCH((CUADRO!O$4&amp;$E301),'Hoja de Trabajo para listado'!$BC$151:$CB$151,0)),0)+IFERROR(INDEX('Hoja de Trabajo para listado'!$DE$153:$DG$274,MATCH($A301,'Hoja de Trabajo para listado'!$DE$153:$DE$1048576,0),MATCH((CUADRO!O$4&amp;$E301),'Hoja de Trabajo para listado'!$DE$151:$DG$151,0)),0)+IFERROR(INDEX('Hoja de Trabajo para listado'!$CD$155:$DC$1048576,MATCH($A301,'Hoja de Trabajo para listado'!$CD$155:$CD$1048576,0),MATCH((CUADRO!O$4&amp;$E301),'Hoja de Trabajo para listado'!$CD$151:$DC$151,0)),0)</f>
        <v>0</v>
      </c>
      <c r="P301" s="241">
        <f ca="1">+IFERROR(INDEX('Hoja de Trabajo para listado'!$A$155:$Z$1048576,MATCH($A301,'Hoja de Trabajo para listado'!$A$155:$A$1048576,0),MATCH((CUADRO!P$4&amp;$E301),'Hoja de Trabajo para listado'!$A$151:$Z$151,0)),0)+IFERROR(INDEX('Hoja de Trabajo para listado'!$AB$155:$BA$1048576,MATCH($A301,'Hoja de Trabajo para listado'!$AB$155:$AB$1048576,0),MATCH((CUADRO!P$4&amp;$E301),'Hoja de Trabajo para listado'!$AB$151:$BA$151,0)),0)+IFERROR(INDEX('Hoja de Trabajo para listado'!$BC$155:$CB$1048576,MATCH($A301,'Hoja de Trabajo para listado'!$BC$155:$BC$1048576,0),MATCH((CUADRO!P$4&amp;$E301),'Hoja de Trabajo para listado'!$BC$151:$CB$151,0)),0)+IFERROR(INDEX('Hoja de Trabajo para listado'!$DE$153:$DG$274,MATCH($A301,'Hoja de Trabajo para listado'!$DE$153:$DE$1048576,0),MATCH((CUADRO!P$4&amp;$E301),'Hoja de Trabajo para listado'!$DE$151:$DG$151,0)),0)+IFERROR(INDEX('Hoja de Trabajo para listado'!$CD$155:$DC$1048576,MATCH($A301,'Hoja de Trabajo para listado'!$CD$155:$CD$1048576,0),MATCH((CUADRO!P$4&amp;$E301),'Hoja de Trabajo para listado'!$CD$151:$DC$151,0)),0)</f>
        <v>0</v>
      </c>
      <c r="Q301" s="241">
        <f ca="1">+IFERROR(INDEX('Hoja de Trabajo para listado'!$A$155:$Z$1048576,MATCH($A301,'Hoja de Trabajo para listado'!$A$155:$A$1048576,0),MATCH((CUADRO!Q$4&amp;$E301),'Hoja de Trabajo para listado'!$A$151:$Z$151,0)),0)+IFERROR(INDEX('Hoja de Trabajo para listado'!$AB$155:$BA$1048576,MATCH($A301,'Hoja de Trabajo para listado'!$AB$155:$AB$1048576,0),MATCH((CUADRO!Q$4&amp;$E301),'Hoja de Trabajo para listado'!$AB$151:$BA$151,0)),0)+IFERROR(INDEX('Hoja de Trabajo para listado'!$BC$155:$CB$1048576,MATCH($A301,'Hoja de Trabajo para listado'!$BC$155:$BC$1048576,0),MATCH((CUADRO!Q$4&amp;$E301),'Hoja de Trabajo para listado'!$BC$151:$CB$151,0)),0)+IFERROR(INDEX('Hoja de Trabajo para listado'!$DE$153:$DG$274,MATCH($A301,'Hoja de Trabajo para listado'!$DE$153:$DE$1048576,0),MATCH((CUADRO!Q$4&amp;$E301),'Hoja de Trabajo para listado'!$DE$151:$DG$151,0)),0)+IFERROR(INDEX('Hoja de Trabajo para listado'!$CD$155:$DC$1048576,MATCH($A301,'Hoja de Trabajo para listado'!$CD$155:$CD$1048576,0),MATCH((CUADRO!Q$4&amp;$E301),'Hoja de Trabajo para listado'!$CD$151:$DC$151,0)),0)</f>
        <v>0</v>
      </c>
      <c r="R301" s="241">
        <f t="shared" ca="1" si="8"/>
        <v>0</v>
      </c>
      <c r="S301" s="247"/>
      <c r="T301" s="241">
        <f ca="1">+T302</f>
        <v>0</v>
      </c>
      <c r="U301" s="240">
        <f t="shared" si="9"/>
        <v>1</v>
      </c>
    </row>
    <row r="302" spans="1:21" customFormat="1" ht="15" hidden="1" customHeight="1">
      <c r="A302" s="32">
        <v>425</v>
      </c>
      <c r="B302" s="382"/>
      <c r="C302" s="305" t="str">
        <f>+VLOOKUP(A302,bd_lista!$A$3:$C$592,3,FALSE)</f>
        <v>Seguro Social Universitario de Cochabamba</v>
      </c>
      <c r="D302" s="384"/>
      <c r="E302" s="305" t="s">
        <v>684</v>
      </c>
      <c r="F302" s="243">
        <f ca="1">+IFERROR(INDEX('Hoja de Trabajo para listado'!$A$155:$Z$1048576,MATCH($A302,'Hoja de Trabajo para listado'!$A$155:$A$1048576,0),MATCH((CUADRO!F$4&amp;$E302),'Hoja de Trabajo para listado'!$A$151:$Z$151,0)),0)+IFERROR(INDEX('Hoja de Trabajo para listado'!$AB$155:$BA$1048576,MATCH($A302,'Hoja de Trabajo para listado'!$AB$155:$AB$1048576,0),MATCH((CUADRO!F$4&amp;$E302),'Hoja de Trabajo para listado'!$AB$151:$BA$151,0)),0)+IFERROR(INDEX('Hoja de Trabajo para listado'!$BC$155:$CB$1048576,MATCH($A302,'Hoja de Trabajo para listado'!$BC$155:$BC$1048576,0),MATCH((CUADRO!F$4&amp;$E302),'Hoja de Trabajo para listado'!$BC$151:$CB$151,0)),0)+IFERROR(INDEX('Hoja de Trabajo para listado'!$DE$153:$DG$274,MATCH($A302,'Hoja de Trabajo para listado'!$DE$153:$DE$1048576,0),MATCH((CUADRO!F$4&amp;$E302),'Hoja de Trabajo para listado'!$DE$151:$DG$151,0)),0)+IFERROR(INDEX('Hoja de Trabajo para listado'!$CD$155:$DC$1048576,MATCH($A302,'Hoja de Trabajo para listado'!$CD$155:$CD$1048576,0),MATCH((CUADRO!F$4&amp;$E302),'Hoja de Trabajo para listado'!$CD$151:$DC$151,0)),0)</f>
        <v>0</v>
      </c>
      <c r="G302" s="243">
        <f ca="1">+IFERROR(INDEX('Hoja de Trabajo para listado'!$A$155:$Z$1048576,MATCH($A302,'Hoja de Trabajo para listado'!$A$155:$A$1048576,0),MATCH((CUADRO!G$4&amp;$E302),'Hoja de Trabajo para listado'!$A$151:$Z$151,0)),0)+IFERROR(INDEX('Hoja de Trabajo para listado'!$AB$155:$BA$1048576,MATCH($A302,'Hoja de Trabajo para listado'!$AB$155:$AB$1048576,0),MATCH((CUADRO!G$4&amp;$E302),'Hoja de Trabajo para listado'!$AB$151:$BA$151,0)),0)+IFERROR(INDEX('Hoja de Trabajo para listado'!$BC$155:$CB$1048576,MATCH($A302,'Hoja de Trabajo para listado'!$BC$155:$BC$1048576,0),MATCH((CUADRO!G$4&amp;$E302),'Hoja de Trabajo para listado'!$BC$151:$CB$151,0)),0)+IFERROR(INDEX('Hoja de Trabajo para listado'!$DE$153:$DG$274,MATCH($A302,'Hoja de Trabajo para listado'!$DE$153:$DE$1048576,0),MATCH((CUADRO!G$4&amp;$E302),'Hoja de Trabajo para listado'!$DE$151:$DG$151,0)),0)+IFERROR(INDEX('Hoja de Trabajo para listado'!$CD$155:$DC$1048576,MATCH($A302,'Hoja de Trabajo para listado'!$CD$155:$CD$1048576,0),MATCH((CUADRO!G$4&amp;$E302),'Hoja de Trabajo para listado'!$CD$151:$DC$151,0)),0)</f>
        <v>0</v>
      </c>
      <c r="H302" s="243">
        <f ca="1">+IFERROR(INDEX('Hoja de Trabajo para listado'!$A$155:$Z$1048576,MATCH($A302,'Hoja de Trabajo para listado'!$A$155:$A$1048576,0),MATCH((CUADRO!H$4&amp;$E302),'Hoja de Trabajo para listado'!$A$151:$Z$151,0)),0)+IFERROR(INDEX('Hoja de Trabajo para listado'!$AB$155:$BA$1048576,MATCH($A302,'Hoja de Trabajo para listado'!$AB$155:$AB$1048576,0),MATCH((CUADRO!H$4&amp;$E302),'Hoja de Trabajo para listado'!$AB$151:$BA$151,0)),0)+IFERROR(INDEX('Hoja de Trabajo para listado'!$BC$155:$CB$1048576,MATCH($A302,'Hoja de Trabajo para listado'!$BC$155:$BC$1048576,0),MATCH((CUADRO!H$4&amp;$E302),'Hoja de Trabajo para listado'!$BC$151:$CB$151,0)),0)+IFERROR(INDEX('Hoja de Trabajo para listado'!$DE$153:$DG$274,MATCH($A302,'Hoja de Trabajo para listado'!$DE$153:$DE$1048576,0),MATCH((CUADRO!H$4&amp;$E302),'Hoja de Trabajo para listado'!$DE$151:$DG$151,0)),0)+IFERROR(INDEX('Hoja de Trabajo para listado'!$CD$155:$DC$1048576,MATCH($A302,'Hoja de Trabajo para listado'!$CD$155:$CD$1048576,0),MATCH((CUADRO!H$4&amp;$E302),'Hoja de Trabajo para listado'!$CD$151:$DC$151,0)),0)</f>
        <v>0</v>
      </c>
      <c r="I302" s="243">
        <f ca="1">+IFERROR(INDEX('Hoja de Trabajo para listado'!$A$155:$Z$1048576,MATCH($A302,'Hoja de Trabajo para listado'!$A$155:$A$1048576,0),MATCH((CUADRO!I$4&amp;$E302),'Hoja de Trabajo para listado'!$A$151:$Z$151,0)),0)+IFERROR(INDEX('Hoja de Trabajo para listado'!$AB$155:$BA$1048576,MATCH($A302,'Hoja de Trabajo para listado'!$AB$155:$AB$1048576,0),MATCH((CUADRO!I$4&amp;$E302),'Hoja de Trabajo para listado'!$AB$151:$BA$151,0)),0)+IFERROR(INDEX('Hoja de Trabajo para listado'!$BC$155:$CB$1048576,MATCH($A302,'Hoja de Trabajo para listado'!$BC$155:$BC$1048576,0),MATCH((CUADRO!I$4&amp;$E302),'Hoja de Trabajo para listado'!$BC$151:$CB$151,0)),0)+IFERROR(INDEX('Hoja de Trabajo para listado'!$DE$153:$DG$274,MATCH($A302,'Hoja de Trabajo para listado'!$DE$153:$DE$1048576,0),MATCH((CUADRO!I$4&amp;$E302),'Hoja de Trabajo para listado'!$DE$151:$DG$151,0)),0)+IFERROR(INDEX('Hoja de Trabajo para listado'!$CD$155:$DC$1048576,MATCH($A302,'Hoja de Trabajo para listado'!$CD$155:$CD$1048576,0),MATCH((CUADRO!I$4&amp;$E302),'Hoja de Trabajo para listado'!$CD$151:$DC$151,0)),0)</f>
        <v>0</v>
      </c>
      <c r="J302" s="243">
        <f ca="1">+IFERROR(INDEX('Hoja de Trabajo para listado'!$A$155:$Z$1048576,MATCH($A302,'Hoja de Trabajo para listado'!$A$155:$A$1048576,0),MATCH((CUADRO!J$4&amp;$E302),'Hoja de Trabajo para listado'!$A$151:$Z$151,0)),0)+IFERROR(INDEX('Hoja de Trabajo para listado'!$AB$155:$BA$1048576,MATCH($A302,'Hoja de Trabajo para listado'!$AB$155:$AB$1048576,0),MATCH((CUADRO!J$4&amp;$E302),'Hoja de Trabajo para listado'!$AB$151:$BA$151,0)),0)+IFERROR(INDEX('Hoja de Trabajo para listado'!$BC$155:$CB$1048576,MATCH($A302,'Hoja de Trabajo para listado'!$BC$155:$BC$1048576,0),MATCH((CUADRO!J$4&amp;$E302),'Hoja de Trabajo para listado'!$BC$151:$CB$151,0)),0)+IFERROR(INDEX('Hoja de Trabajo para listado'!$DE$153:$DG$274,MATCH($A302,'Hoja de Trabajo para listado'!$DE$153:$DE$1048576,0),MATCH((CUADRO!J$4&amp;$E302),'Hoja de Trabajo para listado'!$DE$151:$DG$151,0)),0)+IFERROR(INDEX('Hoja de Trabajo para listado'!$CD$155:$DC$1048576,MATCH($A302,'Hoja de Trabajo para listado'!$CD$155:$CD$1048576,0),MATCH((CUADRO!J$4&amp;$E302),'Hoja de Trabajo para listado'!$CD$151:$DC$151,0)),0)</f>
        <v>0</v>
      </c>
      <c r="K302" s="243">
        <f ca="1">+IFERROR(INDEX('Hoja de Trabajo para listado'!$A$155:$Z$1048576,MATCH($A302,'Hoja de Trabajo para listado'!$A$155:$A$1048576,0),MATCH((CUADRO!K$4&amp;$E302),'Hoja de Trabajo para listado'!$A$151:$Z$151,0)),0)+IFERROR(INDEX('Hoja de Trabajo para listado'!$AB$155:$BA$1048576,MATCH($A302,'Hoja de Trabajo para listado'!$AB$155:$AB$1048576,0),MATCH((CUADRO!K$4&amp;$E302),'Hoja de Trabajo para listado'!$AB$151:$BA$151,0)),0)+IFERROR(INDEX('Hoja de Trabajo para listado'!$BC$155:$CB$1048576,MATCH($A302,'Hoja de Trabajo para listado'!$BC$155:$BC$1048576,0),MATCH((CUADRO!K$4&amp;$E302),'Hoja de Trabajo para listado'!$BC$151:$CB$151,0)),0)+IFERROR(INDEX('Hoja de Trabajo para listado'!$DE$153:$DG$274,MATCH($A302,'Hoja de Trabajo para listado'!$DE$153:$DE$1048576,0),MATCH((CUADRO!K$4&amp;$E302),'Hoja de Trabajo para listado'!$DE$151:$DG$151,0)),0)+IFERROR(INDEX('Hoja de Trabajo para listado'!$CD$155:$DC$1048576,MATCH($A302,'Hoja de Trabajo para listado'!$CD$155:$CD$1048576,0),MATCH((CUADRO!K$4&amp;$E302),'Hoja de Trabajo para listado'!$CD$151:$DC$151,0)),0)</f>
        <v>0</v>
      </c>
      <c r="L302" s="243">
        <f ca="1">+IFERROR(INDEX('Hoja de Trabajo para listado'!$A$155:$Z$1048576,MATCH($A302,'Hoja de Trabajo para listado'!$A$155:$A$1048576,0),MATCH((CUADRO!L$4&amp;$E302),'Hoja de Trabajo para listado'!$A$151:$Z$151,0)),0)+IFERROR(INDEX('Hoja de Trabajo para listado'!$AB$155:$BA$1048576,MATCH($A302,'Hoja de Trabajo para listado'!$AB$155:$AB$1048576,0),MATCH((CUADRO!L$4&amp;$E302),'Hoja de Trabajo para listado'!$AB$151:$BA$151,0)),0)+IFERROR(INDEX('Hoja de Trabajo para listado'!$BC$155:$CB$1048576,MATCH($A302,'Hoja de Trabajo para listado'!$BC$155:$BC$1048576,0),MATCH((CUADRO!L$4&amp;$E302),'Hoja de Trabajo para listado'!$BC$151:$CB$151,0)),0)+IFERROR(INDEX('Hoja de Trabajo para listado'!$DE$153:$DG$274,MATCH($A302,'Hoja de Trabajo para listado'!$DE$153:$DE$1048576,0),MATCH((CUADRO!L$4&amp;$E302),'Hoja de Trabajo para listado'!$DE$151:$DG$151,0)),0)+IFERROR(INDEX('Hoja de Trabajo para listado'!$CD$155:$DC$1048576,MATCH($A302,'Hoja de Trabajo para listado'!$CD$155:$CD$1048576,0),MATCH((CUADRO!L$4&amp;$E302),'Hoja de Trabajo para listado'!$CD$151:$DC$151,0)),0)</f>
        <v>0</v>
      </c>
      <c r="M302" s="243">
        <f ca="1">+IFERROR(INDEX('Hoja de Trabajo para listado'!$A$155:$Z$1048576,MATCH($A302,'Hoja de Trabajo para listado'!$A$155:$A$1048576,0),MATCH((CUADRO!M$4&amp;$E302),'Hoja de Trabajo para listado'!$A$151:$Z$151,0)),0)+IFERROR(INDEX('Hoja de Trabajo para listado'!$AB$155:$BA$1048576,MATCH($A302,'Hoja de Trabajo para listado'!$AB$155:$AB$1048576,0),MATCH((CUADRO!M$4&amp;$E302),'Hoja de Trabajo para listado'!$AB$151:$BA$151,0)),0)+IFERROR(INDEX('Hoja de Trabajo para listado'!$BC$155:$CB$1048576,MATCH($A302,'Hoja de Trabajo para listado'!$BC$155:$BC$1048576,0),MATCH((CUADRO!M$4&amp;$E302),'Hoja de Trabajo para listado'!$BC$151:$CB$151,0)),0)+IFERROR(INDEX('Hoja de Trabajo para listado'!$DE$153:$DG$274,MATCH($A302,'Hoja de Trabajo para listado'!$DE$153:$DE$1048576,0),MATCH((CUADRO!M$4&amp;$E302),'Hoja de Trabajo para listado'!$DE$151:$DG$151,0)),0)+IFERROR(INDEX('Hoja de Trabajo para listado'!$CD$155:$DC$1048576,MATCH($A302,'Hoja de Trabajo para listado'!$CD$155:$CD$1048576,0),MATCH((CUADRO!M$4&amp;$E302),'Hoja de Trabajo para listado'!$CD$151:$DC$151,0)),0)</f>
        <v>0</v>
      </c>
      <c r="N302" s="243">
        <f ca="1">+IFERROR(INDEX('Hoja de Trabajo para listado'!$A$155:$Z$1048576,MATCH($A302,'Hoja de Trabajo para listado'!$A$155:$A$1048576,0),MATCH((CUADRO!N$4&amp;$E302),'Hoja de Trabajo para listado'!$A$151:$Z$151,0)),0)+IFERROR(INDEX('Hoja de Trabajo para listado'!$AB$155:$BA$1048576,MATCH($A302,'Hoja de Trabajo para listado'!$AB$155:$AB$1048576,0),MATCH((CUADRO!N$4&amp;$E302),'Hoja de Trabajo para listado'!$AB$151:$BA$151,0)),0)+IFERROR(INDEX('Hoja de Trabajo para listado'!$BC$155:$CB$1048576,MATCH($A302,'Hoja de Trabajo para listado'!$BC$155:$BC$1048576,0),MATCH((CUADRO!N$4&amp;$E302),'Hoja de Trabajo para listado'!$BC$151:$CB$151,0)),0)+IFERROR(INDEX('Hoja de Trabajo para listado'!$DE$153:$DG$274,MATCH($A302,'Hoja de Trabajo para listado'!$DE$153:$DE$1048576,0),MATCH((CUADRO!N$4&amp;$E302),'Hoja de Trabajo para listado'!$DE$151:$DG$151,0)),0)+IFERROR(INDEX('Hoja de Trabajo para listado'!$CD$155:$DC$1048576,MATCH($A302,'Hoja de Trabajo para listado'!$CD$155:$CD$1048576,0),MATCH((CUADRO!N$4&amp;$E302),'Hoja de Trabajo para listado'!$CD$151:$DC$151,0)),0)</f>
        <v>0</v>
      </c>
      <c r="O302" s="243">
        <f ca="1">+IFERROR(INDEX('Hoja de Trabajo para listado'!$A$155:$Z$1048576,MATCH($A302,'Hoja de Trabajo para listado'!$A$155:$A$1048576,0),MATCH((CUADRO!O$4&amp;$E302),'Hoja de Trabajo para listado'!$A$151:$Z$151,0)),0)+IFERROR(INDEX('Hoja de Trabajo para listado'!$AB$155:$BA$1048576,MATCH($A302,'Hoja de Trabajo para listado'!$AB$155:$AB$1048576,0),MATCH((CUADRO!O$4&amp;$E302),'Hoja de Trabajo para listado'!$AB$151:$BA$151,0)),0)+IFERROR(INDEX('Hoja de Trabajo para listado'!$BC$155:$CB$1048576,MATCH($A302,'Hoja de Trabajo para listado'!$BC$155:$BC$1048576,0),MATCH((CUADRO!O$4&amp;$E302),'Hoja de Trabajo para listado'!$BC$151:$CB$151,0)),0)+IFERROR(INDEX('Hoja de Trabajo para listado'!$DE$153:$DG$274,MATCH($A302,'Hoja de Trabajo para listado'!$DE$153:$DE$1048576,0),MATCH((CUADRO!O$4&amp;$E302),'Hoja de Trabajo para listado'!$DE$151:$DG$151,0)),0)+IFERROR(INDEX('Hoja de Trabajo para listado'!$CD$155:$DC$1048576,MATCH($A302,'Hoja de Trabajo para listado'!$CD$155:$CD$1048576,0),MATCH((CUADRO!O$4&amp;$E302),'Hoja de Trabajo para listado'!$CD$151:$DC$151,0)),0)</f>
        <v>0</v>
      </c>
      <c r="P302" s="243">
        <f ca="1">+IFERROR(INDEX('Hoja de Trabajo para listado'!$A$155:$Z$1048576,MATCH($A302,'Hoja de Trabajo para listado'!$A$155:$A$1048576,0),MATCH((CUADRO!P$4&amp;$E302),'Hoja de Trabajo para listado'!$A$151:$Z$151,0)),0)+IFERROR(INDEX('Hoja de Trabajo para listado'!$AB$155:$BA$1048576,MATCH($A302,'Hoja de Trabajo para listado'!$AB$155:$AB$1048576,0),MATCH((CUADRO!P$4&amp;$E302),'Hoja de Trabajo para listado'!$AB$151:$BA$151,0)),0)+IFERROR(INDEX('Hoja de Trabajo para listado'!$BC$155:$CB$1048576,MATCH($A302,'Hoja de Trabajo para listado'!$BC$155:$BC$1048576,0),MATCH((CUADRO!P$4&amp;$E302),'Hoja de Trabajo para listado'!$BC$151:$CB$151,0)),0)+IFERROR(INDEX('Hoja de Trabajo para listado'!$DE$153:$DG$274,MATCH($A302,'Hoja de Trabajo para listado'!$DE$153:$DE$1048576,0),MATCH((CUADRO!P$4&amp;$E302),'Hoja de Trabajo para listado'!$DE$151:$DG$151,0)),0)+IFERROR(INDEX('Hoja de Trabajo para listado'!$CD$155:$DC$1048576,MATCH($A302,'Hoja de Trabajo para listado'!$CD$155:$CD$1048576,0),MATCH((CUADRO!P$4&amp;$E302),'Hoja de Trabajo para listado'!$CD$151:$DC$151,0)),0)</f>
        <v>0</v>
      </c>
      <c r="Q302" s="243">
        <f ca="1">+IFERROR(INDEX('Hoja de Trabajo para listado'!$A$155:$Z$1048576,MATCH($A302,'Hoja de Trabajo para listado'!$A$155:$A$1048576,0),MATCH((CUADRO!Q$4&amp;$E302),'Hoja de Trabajo para listado'!$A$151:$Z$151,0)),0)+IFERROR(INDEX('Hoja de Trabajo para listado'!$AB$155:$BA$1048576,MATCH($A302,'Hoja de Trabajo para listado'!$AB$155:$AB$1048576,0),MATCH((CUADRO!Q$4&amp;$E302),'Hoja de Trabajo para listado'!$AB$151:$BA$151,0)),0)+IFERROR(INDEX('Hoja de Trabajo para listado'!$BC$155:$CB$1048576,MATCH($A302,'Hoja de Trabajo para listado'!$BC$155:$BC$1048576,0),MATCH((CUADRO!Q$4&amp;$E302),'Hoja de Trabajo para listado'!$BC$151:$CB$151,0)),0)+IFERROR(INDEX('Hoja de Trabajo para listado'!$DE$153:$DG$274,MATCH($A302,'Hoja de Trabajo para listado'!$DE$153:$DE$1048576,0),MATCH((CUADRO!Q$4&amp;$E302),'Hoja de Trabajo para listado'!$DE$151:$DG$151,0)),0)+IFERROR(INDEX('Hoja de Trabajo para listado'!$CD$155:$DC$1048576,MATCH($A302,'Hoja de Trabajo para listado'!$CD$155:$CD$1048576,0),MATCH((CUADRO!Q$4&amp;$E302),'Hoja de Trabajo para listado'!$CD$151:$DC$151,0)),0)</f>
        <v>0</v>
      </c>
      <c r="R302" s="243">
        <f t="shared" ca="1" si="8"/>
        <v>0</v>
      </c>
      <c r="S302" s="253">
        <f ca="1">+R301+R302</f>
        <v>0</v>
      </c>
      <c r="T302" s="241">
        <f ca="1">+S302</f>
        <v>0</v>
      </c>
      <c r="U302" s="240">
        <f t="shared" si="9"/>
        <v>2</v>
      </c>
    </row>
    <row r="303" spans="1:21" customFormat="1" ht="15" hidden="1" customHeight="1">
      <c r="A303" s="32">
        <v>426</v>
      </c>
      <c r="B303" s="381">
        <f>+A303</f>
        <v>426</v>
      </c>
      <c r="C303" s="245" t="str">
        <f>+VLOOKUP(A303,bd_lista!$A$3:$C$592,3,FALSE)</f>
        <v>Seguro Social Universitario de Oruro</v>
      </c>
      <c r="D303" s="383" t="str">
        <f>+C303</f>
        <v>Seguro Social Universitario de Oruro</v>
      </c>
      <c r="E303" s="245" t="s">
        <v>683</v>
      </c>
      <c r="F303" s="241">
        <f ca="1">+IFERROR(INDEX('Hoja de Trabajo para listado'!$A$155:$Z$1048576,MATCH($A303,'Hoja de Trabajo para listado'!$A$155:$A$1048576,0),MATCH((CUADRO!F$4&amp;$E303),'Hoja de Trabajo para listado'!$A$151:$Z$151,0)),0)+IFERROR(INDEX('Hoja de Trabajo para listado'!$AB$155:$BA$1048576,MATCH($A303,'Hoja de Trabajo para listado'!$AB$155:$AB$1048576,0),MATCH((CUADRO!F$4&amp;$E303),'Hoja de Trabajo para listado'!$AB$151:$BA$151,0)),0)+IFERROR(INDEX('Hoja de Trabajo para listado'!$BC$155:$CB$1048576,MATCH($A303,'Hoja de Trabajo para listado'!$BC$155:$BC$1048576,0),MATCH((CUADRO!F$4&amp;$E303),'Hoja de Trabajo para listado'!$BC$151:$CB$151,0)),0)+IFERROR(INDEX('Hoja de Trabajo para listado'!$DE$153:$DG$274,MATCH($A303,'Hoja de Trabajo para listado'!$DE$153:$DE$1048576,0),MATCH((CUADRO!F$4&amp;$E303),'Hoja de Trabajo para listado'!$DE$151:$DG$151,0)),0)+IFERROR(INDEX('Hoja de Trabajo para listado'!$CD$155:$DC$1048576,MATCH($A303,'Hoja de Trabajo para listado'!$CD$155:$CD$1048576,0),MATCH((CUADRO!F$4&amp;$E303),'Hoja de Trabajo para listado'!$CD$151:$DC$151,0)),0)</f>
        <v>0</v>
      </c>
      <c r="G303" s="241">
        <f ca="1">+IFERROR(INDEX('Hoja de Trabajo para listado'!$A$155:$Z$1048576,MATCH($A303,'Hoja de Trabajo para listado'!$A$155:$A$1048576,0),MATCH((CUADRO!G$4&amp;$E303),'Hoja de Trabajo para listado'!$A$151:$Z$151,0)),0)+IFERROR(INDEX('Hoja de Trabajo para listado'!$AB$155:$BA$1048576,MATCH($A303,'Hoja de Trabajo para listado'!$AB$155:$AB$1048576,0),MATCH((CUADRO!G$4&amp;$E303),'Hoja de Trabajo para listado'!$AB$151:$BA$151,0)),0)+IFERROR(INDEX('Hoja de Trabajo para listado'!$BC$155:$CB$1048576,MATCH($A303,'Hoja de Trabajo para listado'!$BC$155:$BC$1048576,0),MATCH((CUADRO!G$4&amp;$E303),'Hoja de Trabajo para listado'!$BC$151:$CB$151,0)),0)+IFERROR(INDEX('Hoja de Trabajo para listado'!$DE$153:$DG$274,MATCH($A303,'Hoja de Trabajo para listado'!$DE$153:$DE$1048576,0),MATCH((CUADRO!G$4&amp;$E303),'Hoja de Trabajo para listado'!$DE$151:$DG$151,0)),0)+IFERROR(INDEX('Hoja de Trabajo para listado'!$CD$155:$DC$1048576,MATCH($A303,'Hoja de Trabajo para listado'!$CD$155:$CD$1048576,0),MATCH((CUADRO!G$4&amp;$E303),'Hoja de Trabajo para listado'!$CD$151:$DC$151,0)),0)</f>
        <v>0</v>
      </c>
      <c r="H303" s="241">
        <f ca="1">+IFERROR(INDEX('Hoja de Trabajo para listado'!$A$155:$Z$1048576,MATCH($A303,'Hoja de Trabajo para listado'!$A$155:$A$1048576,0),MATCH((CUADRO!H$4&amp;$E303),'Hoja de Trabajo para listado'!$A$151:$Z$151,0)),0)+IFERROR(INDEX('Hoja de Trabajo para listado'!$AB$155:$BA$1048576,MATCH($A303,'Hoja de Trabajo para listado'!$AB$155:$AB$1048576,0),MATCH((CUADRO!H$4&amp;$E303),'Hoja de Trabajo para listado'!$AB$151:$BA$151,0)),0)+IFERROR(INDEX('Hoja de Trabajo para listado'!$BC$155:$CB$1048576,MATCH($A303,'Hoja de Trabajo para listado'!$BC$155:$BC$1048576,0),MATCH((CUADRO!H$4&amp;$E303),'Hoja de Trabajo para listado'!$BC$151:$CB$151,0)),0)+IFERROR(INDEX('Hoja de Trabajo para listado'!$DE$153:$DG$274,MATCH($A303,'Hoja de Trabajo para listado'!$DE$153:$DE$1048576,0),MATCH((CUADRO!H$4&amp;$E303),'Hoja de Trabajo para listado'!$DE$151:$DG$151,0)),0)+IFERROR(INDEX('Hoja de Trabajo para listado'!$CD$155:$DC$1048576,MATCH($A303,'Hoja de Trabajo para listado'!$CD$155:$CD$1048576,0),MATCH((CUADRO!H$4&amp;$E303),'Hoja de Trabajo para listado'!$CD$151:$DC$151,0)),0)</f>
        <v>0</v>
      </c>
      <c r="I303" s="241">
        <f ca="1">+IFERROR(INDEX('Hoja de Trabajo para listado'!$A$155:$Z$1048576,MATCH($A303,'Hoja de Trabajo para listado'!$A$155:$A$1048576,0),MATCH((CUADRO!I$4&amp;$E303),'Hoja de Trabajo para listado'!$A$151:$Z$151,0)),0)+IFERROR(INDEX('Hoja de Trabajo para listado'!$AB$155:$BA$1048576,MATCH($A303,'Hoja de Trabajo para listado'!$AB$155:$AB$1048576,0),MATCH((CUADRO!I$4&amp;$E303),'Hoja de Trabajo para listado'!$AB$151:$BA$151,0)),0)+IFERROR(INDEX('Hoja de Trabajo para listado'!$BC$155:$CB$1048576,MATCH($A303,'Hoja de Trabajo para listado'!$BC$155:$BC$1048576,0),MATCH((CUADRO!I$4&amp;$E303),'Hoja de Trabajo para listado'!$BC$151:$CB$151,0)),0)+IFERROR(INDEX('Hoja de Trabajo para listado'!$DE$153:$DG$274,MATCH($A303,'Hoja de Trabajo para listado'!$DE$153:$DE$1048576,0),MATCH((CUADRO!I$4&amp;$E303),'Hoja de Trabajo para listado'!$DE$151:$DG$151,0)),0)+IFERROR(INDEX('Hoja de Trabajo para listado'!$CD$155:$DC$1048576,MATCH($A303,'Hoja de Trabajo para listado'!$CD$155:$CD$1048576,0),MATCH((CUADRO!I$4&amp;$E303),'Hoja de Trabajo para listado'!$CD$151:$DC$151,0)),0)</f>
        <v>0</v>
      </c>
      <c r="J303" s="241">
        <f ca="1">+IFERROR(INDEX('Hoja de Trabajo para listado'!$A$155:$Z$1048576,MATCH($A303,'Hoja de Trabajo para listado'!$A$155:$A$1048576,0),MATCH((CUADRO!J$4&amp;$E303),'Hoja de Trabajo para listado'!$A$151:$Z$151,0)),0)+IFERROR(INDEX('Hoja de Trabajo para listado'!$AB$155:$BA$1048576,MATCH($A303,'Hoja de Trabajo para listado'!$AB$155:$AB$1048576,0),MATCH((CUADRO!J$4&amp;$E303),'Hoja de Trabajo para listado'!$AB$151:$BA$151,0)),0)+IFERROR(INDEX('Hoja de Trabajo para listado'!$BC$155:$CB$1048576,MATCH($A303,'Hoja de Trabajo para listado'!$BC$155:$BC$1048576,0),MATCH((CUADRO!J$4&amp;$E303),'Hoja de Trabajo para listado'!$BC$151:$CB$151,0)),0)+IFERROR(INDEX('Hoja de Trabajo para listado'!$DE$153:$DG$274,MATCH($A303,'Hoja de Trabajo para listado'!$DE$153:$DE$1048576,0),MATCH((CUADRO!J$4&amp;$E303),'Hoja de Trabajo para listado'!$DE$151:$DG$151,0)),0)+IFERROR(INDEX('Hoja de Trabajo para listado'!$CD$155:$DC$1048576,MATCH($A303,'Hoja de Trabajo para listado'!$CD$155:$CD$1048576,0),MATCH((CUADRO!J$4&amp;$E303),'Hoja de Trabajo para listado'!$CD$151:$DC$151,0)),0)</f>
        <v>0</v>
      </c>
      <c r="K303" s="241">
        <f ca="1">+IFERROR(INDEX('Hoja de Trabajo para listado'!$A$155:$Z$1048576,MATCH($A303,'Hoja de Trabajo para listado'!$A$155:$A$1048576,0),MATCH((CUADRO!K$4&amp;$E303),'Hoja de Trabajo para listado'!$A$151:$Z$151,0)),0)+IFERROR(INDEX('Hoja de Trabajo para listado'!$AB$155:$BA$1048576,MATCH($A303,'Hoja de Trabajo para listado'!$AB$155:$AB$1048576,0),MATCH((CUADRO!K$4&amp;$E303),'Hoja de Trabajo para listado'!$AB$151:$BA$151,0)),0)+IFERROR(INDEX('Hoja de Trabajo para listado'!$BC$155:$CB$1048576,MATCH($A303,'Hoja de Trabajo para listado'!$BC$155:$BC$1048576,0),MATCH((CUADRO!K$4&amp;$E303),'Hoja de Trabajo para listado'!$BC$151:$CB$151,0)),0)+IFERROR(INDEX('Hoja de Trabajo para listado'!$DE$153:$DG$274,MATCH($A303,'Hoja de Trabajo para listado'!$DE$153:$DE$1048576,0),MATCH((CUADRO!K$4&amp;$E303),'Hoja de Trabajo para listado'!$DE$151:$DG$151,0)),0)+IFERROR(INDEX('Hoja de Trabajo para listado'!$CD$155:$DC$1048576,MATCH($A303,'Hoja de Trabajo para listado'!$CD$155:$CD$1048576,0),MATCH((CUADRO!K$4&amp;$E303),'Hoja de Trabajo para listado'!$CD$151:$DC$151,0)),0)</f>
        <v>0</v>
      </c>
      <c r="L303" s="241">
        <f ca="1">+IFERROR(INDEX('Hoja de Trabajo para listado'!$A$155:$Z$1048576,MATCH($A303,'Hoja de Trabajo para listado'!$A$155:$A$1048576,0),MATCH((CUADRO!L$4&amp;$E303),'Hoja de Trabajo para listado'!$A$151:$Z$151,0)),0)+IFERROR(INDEX('Hoja de Trabajo para listado'!$AB$155:$BA$1048576,MATCH($A303,'Hoja de Trabajo para listado'!$AB$155:$AB$1048576,0),MATCH((CUADRO!L$4&amp;$E303),'Hoja de Trabajo para listado'!$AB$151:$BA$151,0)),0)+IFERROR(INDEX('Hoja de Trabajo para listado'!$BC$155:$CB$1048576,MATCH($A303,'Hoja de Trabajo para listado'!$BC$155:$BC$1048576,0),MATCH((CUADRO!L$4&amp;$E303),'Hoja de Trabajo para listado'!$BC$151:$CB$151,0)),0)+IFERROR(INDEX('Hoja de Trabajo para listado'!$DE$153:$DG$274,MATCH($A303,'Hoja de Trabajo para listado'!$DE$153:$DE$1048576,0),MATCH((CUADRO!L$4&amp;$E303),'Hoja de Trabajo para listado'!$DE$151:$DG$151,0)),0)+IFERROR(INDEX('Hoja de Trabajo para listado'!$CD$155:$DC$1048576,MATCH($A303,'Hoja de Trabajo para listado'!$CD$155:$CD$1048576,0),MATCH((CUADRO!L$4&amp;$E303),'Hoja de Trabajo para listado'!$CD$151:$DC$151,0)),0)</f>
        <v>0</v>
      </c>
      <c r="M303" s="241">
        <f ca="1">+IFERROR(INDEX('Hoja de Trabajo para listado'!$A$155:$Z$1048576,MATCH($A303,'Hoja de Trabajo para listado'!$A$155:$A$1048576,0),MATCH((CUADRO!M$4&amp;$E303),'Hoja de Trabajo para listado'!$A$151:$Z$151,0)),0)+IFERROR(INDEX('Hoja de Trabajo para listado'!$AB$155:$BA$1048576,MATCH($A303,'Hoja de Trabajo para listado'!$AB$155:$AB$1048576,0),MATCH((CUADRO!M$4&amp;$E303),'Hoja de Trabajo para listado'!$AB$151:$BA$151,0)),0)+IFERROR(INDEX('Hoja de Trabajo para listado'!$BC$155:$CB$1048576,MATCH($A303,'Hoja de Trabajo para listado'!$BC$155:$BC$1048576,0),MATCH((CUADRO!M$4&amp;$E303),'Hoja de Trabajo para listado'!$BC$151:$CB$151,0)),0)+IFERROR(INDEX('Hoja de Trabajo para listado'!$DE$153:$DG$274,MATCH($A303,'Hoja de Trabajo para listado'!$DE$153:$DE$1048576,0),MATCH((CUADRO!M$4&amp;$E303),'Hoja de Trabajo para listado'!$DE$151:$DG$151,0)),0)+IFERROR(INDEX('Hoja de Trabajo para listado'!$CD$155:$DC$1048576,MATCH($A303,'Hoja de Trabajo para listado'!$CD$155:$CD$1048576,0),MATCH((CUADRO!M$4&amp;$E303),'Hoja de Trabajo para listado'!$CD$151:$DC$151,0)),0)</f>
        <v>0</v>
      </c>
      <c r="N303" s="241">
        <f ca="1">+IFERROR(INDEX('Hoja de Trabajo para listado'!$A$155:$Z$1048576,MATCH($A303,'Hoja de Trabajo para listado'!$A$155:$A$1048576,0),MATCH((CUADRO!N$4&amp;$E303),'Hoja de Trabajo para listado'!$A$151:$Z$151,0)),0)+IFERROR(INDEX('Hoja de Trabajo para listado'!$AB$155:$BA$1048576,MATCH($A303,'Hoja de Trabajo para listado'!$AB$155:$AB$1048576,0),MATCH((CUADRO!N$4&amp;$E303),'Hoja de Trabajo para listado'!$AB$151:$BA$151,0)),0)+IFERROR(INDEX('Hoja de Trabajo para listado'!$BC$155:$CB$1048576,MATCH($A303,'Hoja de Trabajo para listado'!$BC$155:$BC$1048576,0),MATCH((CUADRO!N$4&amp;$E303),'Hoja de Trabajo para listado'!$BC$151:$CB$151,0)),0)+IFERROR(INDEX('Hoja de Trabajo para listado'!$DE$153:$DG$274,MATCH($A303,'Hoja de Trabajo para listado'!$DE$153:$DE$1048576,0),MATCH((CUADRO!N$4&amp;$E303),'Hoja de Trabajo para listado'!$DE$151:$DG$151,0)),0)+IFERROR(INDEX('Hoja de Trabajo para listado'!$CD$155:$DC$1048576,MATCH($A303,'Hoja de Trabajo para listado'!$CD$155:$CD$1048576,0),MATCH((CUADRO!N$4&amp;$E303),'Hoja de Trabajo para listado'!$CD$151:$DC$151,0)),0)</f>
        <v>0</v>
      </c>
      <c r="O303" s="241">
        <f ca="1">+IFERROR(INDEX('Hoja de Trabajo para listado'!$A$155:$Z$1048576,MATCH($A303,'Hoja de Trabajo para listado'!$A$155:$A$1048576,0),MATCH((CUADRO!O$4&amp;$E303),'Hoja de Trabajo para listado'!$A$151:$Z$151,0)),0)+IFERROR(INDEX('Hoja de Trabajo para listado'!$AB$155:$BA$1048576,MATCH($A303,'Hoja de Trabajo para listado'!$AB$155:$AB$1048576,0),MATCH((CUADRO!O$4&amp;$E303),'Hoja de Trabajo para listado'!$AB$151:$BA$151,0)),0)+IFERROR(INDEX('Hoja de Trabajo para listado'!$BC$155:$CB$1048576,MATCH($A303,'Hoja de Trabajo para listado'!$BC$155:$BC$1048576,0),MATCH((CUADRO!O$4&amp;$E303),'Hoja de Trabajo para listado'!$BC$151:$CB$151,0)),0)+IFERROR(INDEX('Hoja de Trabajo para listado'!$DE$153:$DG$274,MATCH($A303,'Hoja de Trabajo para listado'!$DE$153:$DE$1048576,0),MATCH((CUADRO!O$4&amp;$E303),'Hoja de Trabajo para listado'!$DE$151:$DG$151,0)),0)+IFERROR(INDEX('Hoja de Trabajo para listado'!$CD$155:$DC$1048576,MATCH($A303,'Hoja de Trabajo para listado'!$CD$155:$CD$1048576,0),MATCH((CUADRO!O$4&amp;$E303),'Hoja de Trabajo para listado'!$CD$151:$DC$151,0)),0)</f>
        <v>0</v>
      </c>
      <c r="P303" s="241">
        <f ca="1">+IFERROR(INDEX('Hoja de Trabajo para listado'!$A$155:$Z$1048576,MATCH($A303,'Hoja de Trabajo para listado'!$A$155:$A$1048576,0),MATCH((CUADRO!P$4&amp;$E303),'Hoja de Trabajo para listado'!$A$151:$Z$151,0)),0)+IFERROR(INDEX('Hoja de Trabajo para listado'!$AB$155:$BA$1048576,MATCH($A303,'Hoja de Trabajo para listado'!$AB$155:$AB$1048576,0),MATCH((CUADRO!P$4&amp;$E303),'Hoja de Trabajo para listado'!$AB$151:$BA$151,0)),0)+IFERROR(INDEX('Hoja de Trabajo para listado'!$BC$155:$CB$1048576,MATCH($A303,'Hoja de Trabajo para listado'!$BC$155:$BC$1048576,0),MATCH((CUADRO!P$4&amp;$E303),'Hoja de Trabajo para listado'!$BC$151:$CB$151,0)),0)+IFERROR(INDEX('Hoja de Trabajo para listado'!$DE$153:$DG$274,MATCH($A303,'Hoja de Trabajo para listado'!$DE$153:$DE$1048576,0),MATCH((CUADRO!P$4&amp;$E303),'Hoja de Trabajo para listado'!$DE$151:$DG$151,0)),0)+IFERROR(INDEX('Hoja de Trabajo para listado'!$CD$155:$DC$1048576,MATCH($A303,'Hoja de Trabajo para listado'!$CD$155:$CD$1048576,0),MATCH((CUADRO!P$4&amp;$E303),'Hoja de Trabajo para listado'!$CD$151:$DC$151,0)),0)</f>
        <v>0</v>
      </c>
      <c r="Q303" s="241">
        <f ca="1">+IFERROR(INDEX('Hoja de Trabajo para listado'!$A$155:$Z$1048576,MATCH($A303,'Hoja de Trabajo para listado'!$A$155:$A$1048576,0),MATCH((CUADRO!Q$4&amp;$E303),'Hoja de Trabajo para listado'!$A$151:$Z$151,0)),0)+IFERROR(INDEX('Hoja de Trabajo para listado'!$AB$155:$BA$1048576,MATCH($A303,'Hoja de Trabajo para listado'!$AB$155:$AB$1048576,0),MATCH((CUADRO!Q$4&amp;$E303),'Hoja de Trabajo para listado'!$AB$151:$BA$151,0)),0)+IFERROR(INDEX('Hoja de Trabajo para listado'!$BC$155:$CB$1048576,MATCH($A303,'Hoja de Trabajo para listado'!$BC$155:$BC$1048576,0),MATCH((CUADRO!Q$4&amp;$E303),'Hoja de Trabajo para listado'!$BC$151:$CB$151,0)),0)+IFERROR(INDEX('Hoja de Trabajo para listado'!$DE$153:$DG$274,MATCH($A303,'Hoja de Trabajo para listado'!$DE$153:$DE$1048576,0),MATCH((CUADRO!Q$4&amp;$E303),'Hoja de Trabajo para listado'!$DE$151:$DG$151,0)),0)+IFERROR(INDEX('Hoja de Trabajo para listado'!$CD$155:$DC$1048576,MATCH($A303,'Hoja de Trabajo para listado'!$CD$155:$CD$1048576,0),MATCH((CUADRO!Q$4&amp;$E303),'Hoja de Trabajo para listado'!$CD$151:$DC$151,0)),0)</f>
        <v>0</v>
      </c>
      <c r="R303" s="241">
        <f t="shared" ca="1" si="8"/>
        <v>0</v>
      </c>
      <c r="S303" s="247"/>
      <c r="T303" s="241">
        <f ca="1">+T304</f>
        <v>0</v>
      </c>
      <c r="U303" s="240">
        <f t="shared" si="9"/>
        <v>1</v>
      </c>
    </row>
    <row r="304" spans="1:21" customFormat="1" ht="15" hidden="1" customHeight="1">
      <c r="A304" s="32">
        <v>426</v>
      </c>
      <c r="B304" s="382"/>
      <c r="C304" s="305" t="str">
        <f>+VLOOKUP(A304,bd_lista!$A$3:$C$592,3,FALSE)</f>
        <v>Seguro Social Universitario de Oruro</v>
      </c>
      <c r="D304" s="384"/>
      <c r="E304" s="305" t="s">
        <v>684</v>
      </c>
      <c r="F304" s="243">
        <f ca="1">+IFERROR(INDEX('Hoja de Trabajo para listado'!$A$155:$Z$1048576,MATCH($A304,'Hoja de Trabajo para listado'!$A$155:$A$1048576,0),MATCH((CUADRO!F$4&amp;$E304),'Hoja de Trabajo para listado'!$A$151:$Z$151,0)),0)+IFERROR(INDEX('Hoja de Trabajo para listado'!$AB$155:$BA$1048576,MATCH($A304,'Hoja de Trabajo para listado'!$AB$155:$AB$1048576,0),MATCH((CUADRO!F$4&amp;$E304),'Hoja de Trabajo para listado'!$AB$151:$BA$151,0)),0)+IFERROR(INDEX('Hoja de Trabajo para listado'!$BC$155:$CB$1048576,MATCH($A304,'Hoja de Trabajo para listado'!$BC$155:$BC$1048576,0),MATCH((CUADRO!F$4&amp;$E304),'Hoja de Trabajo para listado'!$BC$151:$CB$151,0)),0)+IFERROR(INDEX('Hoja de Trabajo para listado'!$DE$153:$DG$274,MATCH($A304,'Hoja de Trabajo para listado'!$DE$153:$DE$1048576,0),MATCH((CUADRO!F$4&amp;$E304),'Hoja de Trabajo para listado'!$DE$151:$DG$151,0)),0)+IFERROR(INDEX('Hoja de Trabajo para listado'!$CD$155:$DC$1048576,MATCH($A304,'Hoja de Trabajo para listado'!$CD$155:$CD$1048576,0),MATCH((CUADRO!F$4&amp;$E304),'Hoja de Trabajo para listado'!$CD$151:$DC$151,0)),0)</f>
        <v>0</v>
      </c>
      <c r="G304" s="243">
        <f ca="1">+IFERROR(INDEX('Hoja de Trabajo para listado'!$A$155:$Z$1048576,MATCH($A304,'Hoja de Trabajo para listado'!$A$155:$A$1048576,0),MATCH((CUADRO!G$4&amp;$E304),'Hoja de Trabajo para listado'!$A$151:$Z$151,0)),0)+IFERROR(INDEX('Hoja de Trabajo para listado'!$AB$155:$BA$1048576,MATCH($A304,'Hoja de Trabajo para listado'!$AB$155:$AB$1048576,0),MATCH((CUADRO!G$4&amp;$E304),'Hoja de Trabajo para listado'!$AB$151:$BA$151,0)),0)+IFERROR(INDEX('Hoja de Trabajo para listado'!$BC$155:$CB$1048576,MATCH($A304,'Hoja de Trabajo para listado'!$BC$155:$BC$1048576,0),MATCH((CUADRO!G$4&amp;$E304),'Hoja de Trabajo para listado'!$BC$151:$CB$151,0)),0)+IFERROR(INDEX('Hoja de Trabajo para listado'!$DE$153:$DG$274,MATCH($A304,'Hoja de Trabajo para listado'!$DE$153:$DE$1048576,0),MATCH((CUADRO!G$4&amp;$E304),'Hoja de Trabajo para listado'!$DE$151:$DG$151,0)),0)+IFERROR(INDEX('Hoja de Trabajo para listado'!$CD$155:$DC$1048576,MATCH($A304,'Hoja de Trabajo para listado'!$CD$155:$CD$1048576,0),MATCH((CUADRO!G$4&amp;$E304),'Hoja de Trabajo para listado'!$CD$151:$DC$151,0)),0)</f>
        <v>0</v>
      </c>
      <c r="H304" s="243">
        <f ca="1">+IFERROR(INDEX('Hoja de Trabajo para listado'!$A$155:$Z$1048576,MATCH($A304,'Hoja de Trabajo para listado'!$A$155:$A$1048576,0),MATCH((CUADRO!H$4&amp;$E304),'Hoja de Trabajo para listado'!$A$151:$Z$151,0)),0)+IFERROR(INDEX('Hoja de Trabajo para listado'!$AB$155:$BA$1048576,MATCH($A304,'Hoja de Trabajo para listado'!$AB$155:$AB$1048576,0),MATCH((CUADRO!H$4&amp;$E304),'Hoja de Trabajo para listado'!$AB$151:$BA$151,0)),0)+IFERROR(INDEX('Hoja de Trabajo para listado'!$BC$155:$CB$1048576,MATCH($A304,'Hoja de Trabajo para listado'!$BC$155:$BC$1048576,0),MATCH((CUADRO!H$4&amp;$E304),'Hoja de Trabajo para listado'!$BC$151:$CB$151,0)),0)+IFERROR(INDEX('Hoja de Trabajo para listado'!$DE$153:$DG$274,MATCH($A304,'Hoja de Trabajo para listado'!$DE$153:$DE$1048576,0),MATCH((CUADRO!H$4&amp;$E304),'Hoja de Trabajo para listado'!$DE$151:$DG$151,0)),0)+IFERROR(INDEX('Hoja de Trabajo para listado'!$CD$155:$DC$1048576,MATCH($A304,'Hoja de Trabajo para listado'!$CD$155:$CD$1048576,0),MATCH((CUADRO!H$4&amp;$E304),'Hoja de Trabajo para listado'!$CD$151:$DC$151,0)),0)</f>
        <v>0</v>
      </c>
      <c r="I304" s="243">
        <f ca="1">+IFERROR(INDEX('Hoja de Trabajo para listado'!$A$155:$Z$1048576,MATCH($A304,'Hoja de Trabajo para listado'!$A$155:$A$1048576,0),MATCH((CUADRO!I$4&amp;$E304),'Hoja de Trabajo para listado'!$A$151:$Z$151,0)),0)+IFERROR(INDEX('Hoja de Trabajo para listado'!$AB$155:$BA$1048576,MATCH($A304,'Hoja de Trabajo para listado'!$AB$155:$AB$1048576,0),MATCH((CUADRO!I$4&amp;$E304),'Hoja de Trabajo para listado'!$AB$151:$BA$151,0)),0)+IFERROR(INDEX('Hoja de Trabajo para listado'!$BC$155:$CB$1048576,MATCH($A304,'Hoja de Trabajo para listado'!$BC$155:$BC$1048576,0),MATCH((CUADRO!I$4&amp;$E304),'Hoja de Trabajo para listado'!$BC$151:$CB$151,0)),0)+IFERROR(INDEX('Hoja de Trabajo para listado'!$DE$153:$DG$274,MATCH($A304,'Hoja de Trabajo para listado'!$DE$153:$DE$1048576,0),MATCH((CUADRO!I$4&amp;$E304),'Hoja de Trabajo para listado'!$DE$151:$DG$151,0)),0)+IFERROR(INDEX('Hoja de Trabajo para listado'!$CD$155:$DC$1048576,MATCH($A304,'Hoja de Trabajo para listado'!$CD$155:$CD$1048576,0),MATCH((CUADRO!I$4&amp;$E304),'Hoja de Trabajo para listado'!$CD$151:$DC$151,0)),0)</f>
        <v>0</v>
      </c>
      <c r="J304" s="243">
        <f ca="1">+IFERROR(INDEX('Hoja de Trabajo para listado'!$A$155:$Z$1048576,MATCH($A304,'Hoja de Trabajo para listado'!$A$155:$A$1048576,0),MATCH((CUADRO!J$4&amp;$E304),'Hoja de Trabajo para listado'!$A$151:$Z$151,0)),0)+IFERROR(INDEX('Hoja de Trabajo para listado'!$AB$155:$BA$1048576,MATCH($A304,'Hoja de Trabajo para listado'!$AB$155:$AB$1048576,0),MATCH((CUADRO!J$4&amp;$E304),'Hoja de Trabajo para listado'!$AB$151:$BA$151,0)),0)+IFERROR(INDEX('Hoja de Trabajo para listado'!$BC$155:$CB$1048576,MATCH($A304,'Hoja de Trabajo para listado'!$BC$155:$BC$1048576,0),MATCH((CUADRO!J$4&amp;$E304),'Hoja de Trabajo para listado'!$BC$151:$CB$151,0)),0)+IFERROR(INDEX('Hoja de Trabajo para listado'!$DE$153:$DG$274,MATCH($A304,'Hoja de Trabajo para listado'!$DE$153:$DE$1048576,0),MATCH((CUADRO!J$4&amp;$E304),'Hoja de Trabajo para listado'!$DE$151:$DG$151,0)),0)+IFERROR(INDEX('Hoja de Trabajo para listado'!$CD$155:$DC$1048576,MATCH($A304,'Hoja de Trabajo para listado'!$CD$155:$CD$1048576,0),MATCH((CUADRO!J$4&amp;$E304),'Hoja de Trabajo para listado'!$CD$151:$DC$151,0)),0)</f>
        <v>0</v>
      </c>
      <c r="K304" s="243">
        <f ca="1">+IFERROR(INDEX('Hoja de Trabajo para listado'!$A$155:$Z$1048576,MATCH($A304,'Hoja de Trabajo para listado'!$A$155:$A$1048576,0),MATCH((CUADRO!K$4&amp;$E304),'Hoja de Trabajo para listado'!$A$151:$Z$151,0)),0)+IFERROR(INDEX('Hoja de Trabajo para listado'!$AB$155:$BA$1048576,MATCH($A304,'Hoja de Trabajo para listado'!$AB$155:$AB$1048576,0),MATCH((CUADRO!K$4&amp;$E304),'Hoja de Trabajo para listado'!$AB$151:$BA$151,0)),0)+IFERROR(INDEX('Hoja de Trabajo para listado'!$BC$155:$CB$1048576,MATCH($A304,'Hoja de Trabajo para listado'!$BC$155:$BC$1048576,0),MATCH((CUADRO!K$4&amp;$E304),'Hoja de Trabajo para listado'!$BC$151:$CB$151,0)),0)+IFERROR(INDEX('Hoja de Trabajo para listado'!$DE$153:$DG$274,MATCH($A304,'Hoja de Trabajo para listado'!$DE$153:$DE$1048576,0),MATCH((CUADRO!K$4&amp;$E304),'Hoja de Trabajo para listado'!$DE$151:$DG$151,0)),0)+IFERROR(INDEX('Hoja de Trabajo para listado'!$CD$155:$DC$1048576,MATCH($A304,'Hoja de Trabajo para listado'!$CD$155:$CD$1048576,0),MATCH((CUADRO!K$4&amp;$E304),'Hoja de Trabajo para listado'!$CD$151:$DC$151,0)),0)</f>
        <v>0</v>
      </c>
      <c r="L304" s="243">
        <f ca="1">+IFERROR(INDEX('Hoja de Trabajo para listado'!$A$155:$Z$1048576,MATCH($A304,'Hoja de Trabajo para listado'!$A$155:$A$1048576,0),MATCH((CUADRO!L$4&amp;$E304),'Hoja de Trabajo para listado'!$A$151:$Z$151,0)),0)+IFERROR(INDEX('Hoja de Trabajo para listado'!$AB$155:$BA$1048576,MATCH($A304,'Hoja de Trabajo para listado'!$AB$155:$AB$1048576,0),MATCH((CUADRO!L$4&amp;$E304),'Hoja de Trabajo para listado'!$AB$151:$BA$151,0)),0)+IFERROR(INDEX('Hoja de Trabajo para listado'!$BC$155:$CB$1048576,MATCH($A304,'Hoja de Trabajo para listado'!$BC$155:$BC$1048576,0),MATCH((CUADRO!L$4&amp;$E304),'Hoja de Trabajo para listado'!$BC$151:$CB$151,0)),0)+IFERROR(INDEX('Hoja de Trabajo para listado'!$DE$153:$DG$274,MATCH($A304,'Hoja de Trabajo para listado'!$DE$153:$DE$1048576,0),MATCH((CUADRO!L$4&amp;$E304),'Hoja de Trabajo para listado'!$DE$151:$DG$151,0)),0)+IFERROR(INDEX('Hoja de Trabajo para listado'!$CD$155:$DC$1048576,MATCH($A304,'Hoja de Trabajo para listado'!$CD$155:$CD$1048576,0),MATCH((CUADRO!L$4&amp;$E304),'Hoja de Trabajo para listado'!$CD$151:$DC$151,0)),0)</f>
        <v>0</v>
      </c>
      <c r="M304" s="243">
        <f ca="1">+IFERROR(INDEX('Hoja de Trabajo para listado'!$A$155:$Z$1048576,MATCH($A304,'Hoja de Trabajo para listado'!$A$155:$A$1048576,0),MATCH((CUADRO!M$4&amp;$E304),'Hoja de Trabajo para listado'!$A$151:$Z$151,0)),0)+IFERROR(INDEX('Hoja de Trabajo para listado'!$AB$155:$BA$1048576,MATCH($A304,'Hoja de Trabajo para listado'!$AB$155:$AB$1048576,0),MATCH((CUADRO!M$4&amp;$E304),'Hoja de Trabajo para listado'!$AB$151:$BA$151,0)),0)+IFERROR(INDEX('Hoja de Trabajo para listado'!$BC$155:$CB$1048576,MATCH($A304,'Hoja de Trabajo para listado'!$BC$155:$BC$1048576,0),MATCH((CUADRO!M$4&amp;$E304),'Hoja de Trabajo para listado'!$BC$151:$CB$151,0)),0)+IFERROR(INDEX('Hoja de Trabajo para listado'!$DE$153:$DG$274,MATCH($A304,'Hoja de Trabajo para listado'!$DE$153:$DE$1048576,0),MATCH((CUADRO!M$4&amp;$E304),'Hoja de Trabajo para listado'!$DE$151:$DG$151,0)),0)+IFERROR(INDEX('Hoja de Trabajo para listado'!$CD$155:$DC$1048576,MATCH($A304,'Hoja de Trabajo para listado'!$CD$155:$CD$1048576,0),MATCH((CUADRO!M$4&amp;$E304),'Hoja de Trabajo para listado'!$CD$151:$DC$151,0)),0)</f>
        <v>0</v>
      </c>
      <c r="N304" s="243">
        <f ca="1">+IFERROR(INDEX('Hoja de Trabajo para listado'!$A$155:$Z$1048576,MATCH($A304,'Hoja de Trabajo para listado'!$A$155:$A$1048576,0),MATCH((CUADRO!N$4&amp;$E304),'Hoja de Trabajo para listado'!$A$151:$Z$151,0)),0)+IFERROR(INDEX('Hoja de Trabajo para listado'!$AB$155:$BA$1048576,MATCH($A304,'Hoja de Trabajo para listado'!$AB$155:$AB$1048576,0),MATCH((CUADRO!N$4&amp;$E304),'Hoja de Trabajo para listado'!$AB$151:$BA$151,0)),0)+IFERROR(INDEX('Hoja de Trabajo para listado'!$BC$155:$CB$1048576,MATCH($A304,'Hoja de Trabajo para listado'!$BC$155:$BC$1048576,0),MATCH((CUADRO!N$4&amp;$E304),'Hoja de Trabajo para listado'!$BC$151:$CB$151,0)),0)+IFERROR(INDEX('Hoja de Trabajo para listado'!$DE$153:$DG$274,MATCH($A304,'Hoja de Trabajo para listado'!$DE$153:$DE$1048576,0),MATCH((CUADRO!N$4&amp;$E304),'Hoja de Trabajo para listado'!$DE$151:$DG$151,0)),0)+IFERROR(INDEX('Hoja de Trabajo para listado'!$CD$155:$DC$1048576,MATCH($A304,'Hoja de Trabajo para listado'!$CD$155:$CD$1048576,0),MATCH((CUADRO!N$4&amp;$E304),'Hoja de Trabajo para listado'!$CD$151:$DC$151,0)),0)</f>
        <v>0</v>
      </c>
      <c r="O304" s="243">
        <f ca="1">+IFERROR(INDEX('Hoja de Trabajo para listado'!$A$155:$Z$1048576,MATCH($A304,'Hoja de Trabajo para listado'!$A$155:$A$1048576,0),MATCH((CUADRO!O$4&amp;$E304),'Hoja de Trabajo para listado'!$A$151:$Z$151,0)),0)+IFERROR(INDEX('Hoja de Trabajo para listado'!$AB$155:$BA$1048576,MATCH($A304,'Hoja de Trabajo para listado'!$AB$155:$AB$1048576,0),MATCH((CUADRO!O$4&amp;$E304),'Hoja de Trabajo para listado'!$AB$151:$BA$151,0)),0)+IFERROR(INDEX('Hoja de Trabajo para listado'!$BC$155:$CB$1048576,MATCH($A304,'Hoja de Trabajo para listado'!$BC$155:$BC$1048576,0),MATCH((CUADRO!O$4&amp;$E304),'Hoja de Trabajo para listado'!$BC$151:$CB$151,0)),0)+IFERROR(INDEX('Hoja de Trabajo para listado'!$DE$153:$DG$274,MATCH($A304,'Hoja de Trabajo para listado'!$DE$153:$DE$1048576,0),MATCH((CUADRO!O$4&amp;$E304),'Hoja de Trabajo para listado'!$DE$151:$DG$151,0)),0)+IFERROR(INDEX('Hoja de Trabajo para listado'!$CD$155:$DC$1048576,MATCH($A304,'Hoja de Trabajo para listado'!$CD$155:$CD$1048576,0),MATCH((CUADRO!O$4&amp;$E304),'Hoja de Trabajo para listado'!$CD$151:$DC$151,0)),0)</f>
        <v>0</v>
      </c>
      <c r="P304" s="243">
        <f ca="1">+IFERROR(INDEX('Hoja de Trabajo para listado'!$A$155:$Z$1048576,MATCH($A304,'Hoja de Trabajo para listado'!$A$155:$A$1048576,0),MATCH((CUADRO!P$4&amp;$E304),'Hoja de Trabajo para listado'!$A$151:$Z$151,0)),0)+IFERROR(INDEX('Hoja de Trabajo para listado'!$AB$155:$BA$1048576,MATCH($A304,'Hoja de Trabajo para listado'!$AB$155:$AB$1048576,0),MATCH((CUADRO!P$4&amp;$E304),'Hoja de Trabajo para listado'!$AB$151:$BA$151,0)),0)+IFERROR(INDEX('Hoja de Trabajo para listado'!$BC$155:$CB$1048576,MATCH($A304,'Hoja de Trabajo para listado'!$BC$155:$BC$1048576,0),MATCH((CUADRO!P$4&amp;$E304),'Hoja de Trabajo para listado'!$BC$151:$CB$151,0)),0)+IFERROR(INDEX('Hoja de Trabajo para listado'!$DE$153:$DG$274,MATCH($A304,'Hoja de Trabajo para listado'!$DE$153:$DE$1048576,0),MATCH((CUADRO!P$4&amp;$E304),'Hoja de Trabajo para listado'!$DE$151:$DG$151,0)),0)+IFERROR(INDEX('Hoja de Trabajo para listado'!$CD$155:$DC$1048576,MATCH($A304,'Hoja de Trabajo para listado'!$CD$155:$CD$1048576,0),MATCH((CUADRO!P$4&amp;$E304),'Hoja de Trabajo para listado'!$CD$151:$DC$151,0)),0)</f>
        <v>0</v>
      </c>
      <c r="Q304" s="243">
        <f ca="1">+IFERROR(INDEX('Hoja de Trabajo para listado'!$A$155:$Z$1048576,MATCH($A304,'Hoja de Trabajo para listado'!$A$155:$A$1048576,0),MATCH((CUADRO!Q$4&amp;$E304),'Hoja de Trabajo para listado'!$A$151:$Z$151,0)),0)+IFERROR(INDEX('Hoja de Trabajo para listado'!$AB$155:$BA$1048576,MATCH($A304,'Hoja de Trabajo para listado'!$AB$155:$AB$1048576,0),MATCH((CUADRO!Q$4&amp;$E304),'Hoja de Trabajo para listado'!$AB$151:$BA$151,0)),0)+IFERROR(INDEX('Hoja de Trabajo para listado'!$BC$155:$CB$1048576,MATCH($A304,'Hoja de Trabajo para listado'!$BC$155:$BC$1048576,0),MATCH((CUADRO!Q$4&amp;$E304),'Hoja de Trabajo para listado'!$BC$151:$CB$151,0)),0)+IFERROR(INDEX('Hoja de Trabajo para listado'!$DE$153:$DG$274,MATCH($A304,'Hoja de Trabajo para listado'!$DE$153:$DE$1048576,0),MATCH((CUADRO!Q$4&amp;$E304),'Hoja de Trabajo para listado'!$DE$151:$DG$151,0)),0)+IFERROR(INDEX('Hoja de Trabajo para listado'!$CD$155:$DC$1048576,MATCH($A304,'Hoja de Trabajo para listado'!$CD$155:$CD$1048576,0),MATCH((CUADRO!Q$4&amp;$E304),'Hoja de Trabajo para listado'!$CD$151:$DC$151,0)),0)</f>
        <v>0</v>
      </c>
      <c r="R304" s="243">
        <f t="shared" ca="1" si="8"/>
        <v>0</v>
      </c>
      <c r="S304" s="253">
        <f ca="1">+R303+R304</f>
        <v>0</v>
      </c>
      <c r="T304" s="241">
        <f ca="1">+S304</f>
        <v>0</v>
      </c>
      <c r="U304" s="240">
        <f t="shared" si="9"/>
        <v>2</v>
      </c>
    </row>
    <row r="305" spans="1:21" customFormat="1" ht="15" hidden="1" customHeight="1">
      <c r="A305" s="32">
        <v>427</v>
      </c>
      <c r="B305" s="381">
        <f>+A305</f>
        <v>427</v>
      </c>
      <c r="C305" s="245" t="str">
        <f>+VLOOKUP(A305,bd_lista!$A$3:$C$592,3,FALSE)</f>
        <v>Seguro Social Universitario de Santa Cruz</v>
      </c>
      <c r="D305" s="383" t="str">
        <f>+C305</f>
        <v>Seguro Social Universitario de Santa Cruz</v>
      </c>
      <c r="E305" s="245" t="s">
        <v>683</v>
      </c>
      <c r="F305" s="241">
        <f ca="1">+IFERROR(INDEX('Hoja de Trabajo para listado'!$A$155:$Z$1048576,MATCH($A305,'Hoja de Trabajo para listado'!$A$155:$A$1048576,0),MATCH((CUADRO!F$4&amp;$E305),'Hoja de Trabajo para listado'!$A$151:$Z$151,0)),0)+IFERROR(INDEX('Hoja de Trabajo para listado'!$AB$155:$BA$1048576,MATCH($A305,'Hoja de Trabajo para listado'!$AB$155:$AB$1048576,0),MATCH((CUADRO!F$4&amp;$E305),'Hoja de Trabajo para listado'!$AB$151:$BA$151,0)),0)+IFERROR(INDEX('Hoja de Trabajo para listado'!$BC$155:$CB$1048576,MATCH($A305,'Hoja de Trabajo para listado'!$BC$155:$BC$1048576,0),MATCH((CUADRO!F$4&amp;$E305),'Hoja de Trabajo para listado'!$BC$151:$CB$151,0)),0)+IFERROR(INDEX('Hoja de Trabajo para listado'!$DE$153:$DG$274,MATCH($A305,'Hoja de Trabajo para listado'!$DE$153:$DE$1048576,0),MATCH((CUADRO!F$4&amp;$E305),'Hoja de Trabajo para listado'!$DE$151:$DG$151,0)),0)+IFERROR(INDEX('Hoja de Trabajo para listado'!$CD$155:$DC$1048576,MATCH($A305,'Hoja de Trabajo para listado'!$CD$155:$CD$1048576,0),MATCH((CUADRO!F$4&amp;$E305),'Hoja de Trabajo para listado'!$CD$151:$DC$151,0)),0)</f>
        <v>0</v>
      </c>
      <c r="G305" s="241">
        <f ca="1">+IFERROR(INDEX('Hoja de Trabajo para listado'!$A$155:$Z$1048576,MATCH($A305,'Hoja de Trabajo para listado'!$A$155:$A$1048576,0),MATCH((CUADRO!G$4&amp;$E305),'Hoja de Trabajo para listado'!$A$151:$Z$151,0)),0)+IFERROR(INDEX('Hoja de Trabajo para listado'!$AB$155:$BA$1048576,MATCH($A305,'Hoja de Trabajo para listado'!$AB$155:$AB$1048576,0),MATCH((CUADRO!G$4&amp;$E305),'Hoja de Trabajo para listado'!$AB$151:$BA$151,0)),0)+IFERROR(INDEX('Hoja de Trabajo para listado'!$BC$155:$CB$1048576,MATCH($A305,'Hoja de Trabajo para listado'!$BC$155:$BC$1048576,0),MATCH((CUADRO!G$4&amp;$E305),'Hoja de Trabajo para listado'!$BC$151:$CB$151,0)),0)+IFERROR(INDEX('Hoja de Trabajo para listado'!$DE$153:$DG$274,MATCH($A305,'Hoja de Trabajo para listado'!$DE$153:$DE$1048576,0),MATCH((CUADRO!G$4&amp;$E305),'Hoja de Trabajo para listado'!$DE$151:$DG$151,0)),0)+IFERROR(INDEX('Hoja de Trabajo para listado'!$CD$155:$DC$1048576,MATCH($A305,'Hoja de Trabajo para listado'!$CD$155:$CD$1048576,0),MATCH((CUADRO!G$4&amp;$E305),'Hoja de Trabajo para listado'!$CD$151:$DC$151,0)),0)</f>
        <v>0</v>
      </c>
      <c r="H305" s="241">
        <f ca="1">+IFERROR(INDEX('Hoja de Trabajo para listado'!$A$155:$Z$1048576,MATCH($A305,'Hoja de Trabajo para listado'!$A$155:$A$1048576,0),MATCH((CUADRO!H$4&amp;$E305),'Hoja de Trabajo para listado'!$A$151:$Z$151,0)),0)+IFERROR(INDEX('Hoja de Trabajo para listado'!$AB$155:$BA$1048576,MATCH($A305,'Hoja de Trabajo para listado'!$AB$155:$AB$1048576,0),MATCH((CUADRO!H$4&amp;$E305),'Hoja de Trabajo para listado'!$AB$151:$BA$151,0)),0)+IFERROR(INDEX('Hoja de Trabajo para listado'!$BC$155:$CB$1048576,MATCH($A305,'Hoja de Trabajo para listado'!$BC$155:$BC$1048576,0),MATCH((CUADRO!H$4&amp;$E305),'Hoja de Trabajo para listado'!$BC$151:$CB$151,0)),0)+IFERROR(INDEX('Hoja de Trabajo para listado'!$DE$153:$DG$274,MATCH($A305,'Hoja de Trabajo para listado'!$DE$153:$DE$1048576,0),MATCH((CUADRO!H$4&amp;$E305),'Hoja de Trabajo para listado'!$DE$151:$DG$151,0)),0)+IFERROR(INDEX('Hoja de Trabajo para listado'!$CD$155:$DC$1048576,MATCH($A305,'Hoja de Trabajo para listado'!$CD$155:$CD$1048576,0),MATCH((CUADRO!H$4&amp;$E305),'Hoja de Trabajo para listado'!$CD$151:$DC$151,0)),0)</f>
        <v>0</v>
      </c>
      <c r="I305" s="241">
        <f ca="1">+IFERROR(INDEX('Hoja de Trabajo para listado'!$A$155:$Z$1048576,MATCH($A305,'Hoja de Trabajo para listado'!$A$155:$A$1048576,0),MATCH((CUADRO!I$4&amp;$E305),'Hoja de Trabajo para listado'!$A$151:$Z$151,0)),0)+IFERROR(INDEX('Hoja de Trabajo para listado'!$AB$155:$BA$1048576,MATCH($A305,'Hoja de Trabajo para listado'!$AB$155:$AB$1048576,0),MATCH((CUADRO!I$4&amp;$E305),'Hoja de Trabajo para listado'!$AB$151:$BA$151,0)),0)+IFERROR(INDEX('Hoja de Trabajo para listado'!$BC$155:$CB$1048576,MATCH($A305,'Hoja de Trabajo para listado'!$BC$155:$BC$1048576,0),MATCH((CUADRO!I$4&amp;$E305),'Hoja de Trabajo para listado'!$BC$151:$CB$151,0)),0)+IFERROR(INDEX('Hoja de Trabajo para listado'!$DE$153:$DG$274,MATCH($A305,'Hoja de Trabajo para listado'!$DE$153:$DE$1048576,0),MATCH((CUADRO!I$4&amp;$E305),'Hoja de Trabajo para listado'!$DE$151:$DG$151,0)),0)+IFERROR(INDEX('Hoja de Trabajo para listado'!$CD$155:$DC$1048576,MATCH($A305,'Hoja de Trabajo para listado'!$CD$155:$CD$1048576,0),MATCH((CUADRO!I$4&amp;$E305),'Hoja de Trabajo para listado'!$CD$151:$DC$151,0)),0)</f>
        <v>0</v>
      </c>
      <c r="J305" s="241">
        <f ca="1">+IFERROR(INDEX('Hoja de Trabajo para listado'!$A$155:$Z$1048576,MATCH($A305,'Hoja de Trabajo para listado'!$A$155:$A$1048576,0),MATCH((CUADRO!J$4&amp;$E305),'Hoja de Trabajo para listado'!$A$151:$Z$151,0)),0)+IFERROR(INDEX('Hoja de Trabajo para listado'!$AB$155:$BA$1048576,MATCH($A305,'Hoja de Trabajo para listado'!$AB$155:$AB$1048576,0),MATCH((CUADRO!J$4&amp;$E305),'Hoja de Trabajo para listado'!$AB$151:$BA$151,0)),0)+IFERROR(INDEX('Hoja de Trabajo para listado'!$BC$155:$CB$1048576,MATCH($A305,'Hoja de Trabajo para listado'!$BC$155:$BC$1048576,0),MATCH((CUADRO!J$4&amp;$E305),'Hoja de Trabajo para listado'!$BC$151:$CB$151,0)),0)+IFERROR(INDEX('Hoja de Trabajo para listado'!$DE$153:$DG$274,MATCH($A305,'Hoja de Trabajo para listado'!$DE$153:$DE$1048576,0),MATCH((CUADRO!J$4&amp;$E305),'Hoja de Trabajo para listado'!$DE$151:$DG$151,0)),0)+IFERROR(INDEX('Hoja de Trabajo para listado'!$CD$155:$DC$1048576,MATCH($A305,'Hoja de Trabajo para listado'!$CD$155:$CD$1048576,0),MATCH((CUADRO!J$4&amp;$E305),'Hoja de Trabajo para listado'!$CD$151:$DC$151,0)),0)</f>
        <v>0</v>
      </c>
      <c r="K305" s="241">
        <f ca="1">+IFERROR(INDEX('Hoja de Trabajo para listado'!$A$155:$Z$1048576,MATCH($A305,'Hoja de Trabajo para listado'!$A$155:$A$1048576,0),MATCH((CUADRO!K$4&amp;$E305),'Hoja de Trabajo para listado'!$A$151:$Z$151,0)),0)+IFERROR(INDEX('Hoja de Trabajo para listado'!$AB$155:$BA$1048576,MATCH($A305,'Hoja de Trabajo para listado'!$AB$155:$AB$1048576,0),MATCH((CUADRO!K$4&amp;$E305),'Hoja de Trabajo para listado'!$AB$151:$BA$151,0)),0)+IFERROR(INDEX('Hoja de Trabajo para listado'!$BC$155:$CB$1048576,MATCH($A305,'Hoja de Trabajo para listado'!$BC$155:$BC$1048576,0),MATCH((CUADRO!K$4&amp;$E305),'Hoja de Trabajo para listado'!$BC$151:$CB$151,0)),0)+IFERROR(INDEX('Hoja de Trabajo para listado'!$DE$153:$DG$274,MATCH($A305,'Hoja de Trabajo para listado'!$DE$153:$DE$1048576,0),MATCH((CUADRO!K$4&amp;$E305),'Hoja de Trabajo para listado'!$DE$151:$DG$151,0)),0)+IFERROR(INDEX('Hoja de Trabajo para listado'!$CD$155:$DC$1048576,MATCH($A305,'Hoja de Trabajo para listado'!$CD$155:$CD$1048576,0),MATCH((CUADRO!K$4&amp;$E305),'Hoja de Trabajo para listado'!$CD$151:$DC$151,0)),0)</f>
        <v>0</v>
      </c>
      <c r="L305" s="241">
        <f ca="1">+IFERROR(INDEX('Hoja de Trabajo para listado'!$A$155:$Z$1048576,MATCH($A305,'Hoja de Trabajo para listado'!$A$155:$A$1048576,0),MATCH((CUADRO!L$4&amp;$E305),'Hoja de Trabajo para listado'!$A$151:$Z$151,0)),0)+IFERROR(INDEX('Hoja de Trabajo para listado'!$AB$155:$BA$1048576,MATCH($A305,'Hoja de Trabajo para listado'!$AB$155:$AB$1048576,0),MATCH((CUADRO!L$4&amp;$E305),'Hoja de Trabajo para listado'!$AB$151:$BA$151,0)),0)+IFERROR(INDEX('Hoja de Trabajo para listado'!$BC$155:$CB$1048576,MATCH($A305,'Hoja de Trabajo para listado'!$BC$155:$BC$1048576,0),MATCH((CUADRO!L$4&amp;$E305),'Hoja de Trabajo para listado'!$BC$151:$CB$151,0)),0)+IFERROR(INDEX('Hoja de Trabajo para listado'!$DE$153:$DG$274,MATCH($A305,'Hoja de Trabajo para listado'!$DE$153:$DE$1048576,0),MATCH((CUADRO!L$4&amp;$E305),'Hoja de Trabajo para listado'!$DE$151:$DG$151,0)),0)+IFERROR(INDEX('Hoja de Trabajo para listado'!$CD$155:$DC$1048576,MATCH($A305,'Hoja de Trabajo para listado'!$CD$155:$CD$1048576,0),MATCH((CUADRO!L$4&amp;$E305),'Hoja de Trabajo para listado'!$CD$151:$DC$151,0)),0)</f>
        <v>0</v>
      </c>
      <c r="M305" s="241">
        <f ca="1">+IFERROR(INDEX('Hoja de Trabajo para listado'!$A$155:$Z$1048576,MATCH($A305,'Hoja de Trabajo para listado'!$A$155:$A$1048576,0),MATCH((CUADRO!M$4&amp;$E305),'Hoja de Trabajo para listado'!$A$151:$Z$151,0)),0)+IFERROR(INDEX('Hoja de Trabajo para listado'!$AB$155:$BA$1048576,MATCH($A305,'Hoja de Trabajo para listado'!$AB$155:$AB$1048576,0),MATCH((CUADRO!M$4&amp;$E305),'Hoja de Trabajo para listado'!$AB$151:$BA$151,0)),0)+IFERROR(INDEX('Hoja de Trabajo para listado'!$BC$155:$CB$1048576,MATCH($A305,'Hoja de Trabajo para listado'!$BC$155:$BC$1048576,0),MATCH((CUADRO!M$4&amp;$E305),'Hoja de Trabajo para listado'!$BC$151:$CB$151,0)),0)+IFERROR(INDEX('Hoja de Trabajo para listado'!$DE$153:$DG$274,MATCH($A305,'Hoja de Trabajo para listado'!$DE$153:$DE$1048576,0),MATCH((CUADRO!M$4&amp;$E305),'Hoja de Trabajo para listado'!$DE$151:$DG$151,0)),0)+IFERROR(INDEX('Hoja de Trabajo para listado'!$CD$155:$DC$1048576,MATCH($A305,'Hoja de Trabajo para listado'!$CD$155:$CD$1048576,0),MATCH((CUADRO!M$4&amp;$E305),'Hoja de Trabajo para listado'!$CD$151:$DC$151,0)),0)</f>
        <v>0</v>
      </c>
      <c r="N305" s="241">
        <f ca="1">+IFERROR(INDEX('Hoja de Trabajo para listado'!$A$155:$Z$1048576,MATCH($A305,'Hoja de Trabajo para listado'!$A$155:$A$1048576,0),MATCH((CUADRO!N$4&amp;$E305),'Hoja de Trabajo para listado'!$A$151:$Z$151,0)),0)+IFERROR(INDEX('Hoja de Trabajo para listado'!$AB$155:$BA$1048576,MATCH($A305,'Hoja de Trabajo para listado'!$AB$155:$AB$1048576,0),MATCH((CUADRO!N$4&amp;$E305),'Hoja de Trabajo para listado'!$AB$151:$BA$151,0)),0)+IFERROR(INDEX('Hoja de Trabajo para listado'!$BC$155:$CB$1048576,MATCH($A305,'Hoja de Trabajo para listado'!$BC$155:$BC$1048576,0),MATCH((CUADRO!N$4&amp;$E305),'Hoja de Trabajo para listado'!$BC$151:$CB$151,0)),0)+IFERROR(INDEX('Hoja de Trabajo para listado'!$DE$153:$DG$274,MATCH($A305,'Hoja de Trabajo para listado'!$DE$153:$DE$1048576,0),MATCH((CUADRO!N$4&amp;$E305),'Hoja de Trabajo para listado'!$DE$151:$DG$151,0)),0)+IFERROR(INDEX('Hoja de Trabajo para listado'!$CD$155:$DC$1048576,MATCH($A305,'Hoja de Trabajo para listado'!$CD$155:$CD$1048576,0),MATCH((CUADRO!N$4&amp;$E305),'Hoja de Trabajo para listado'!$CD$151:$DC$151,0)),0)</f>
        <v>0</v>
      </c>
      <c r="O305" s="241">
        <f ca="1">+IFERROR(INDEX('Hoja de Trabajo para listado'!$A$155:$Z$1048576,MATCH($A305,'Hoja de Trabajo para listado'!$A$155:$A$1048576,0),MATCH((CUADRO!O$4&amp;$E305),'Hoja de Trabajo para listado'!$A$151:$Z$151,0)),0)+IFERROR(INDEX('Hoja de Trabajo para listado'!$AB$155:$BA$1048576,MATCH($A305,'Hoja de Trabajo para listado'!$AB$155:$AB$1048576,0),MATCH((CUADRO!O$4&amp;$E305),'Hoja de Trabajo para listado'!$AB$151:$BA$151,0)),0)+IFERROR(INDEX('Hoja de Trabajo para listado'!$BC$155:$CB$1048576,MATCH($A305,'Hoja de Trabajo para listado'!$BC$155:$BC$1048576,0),MATCH((CUADRO!O$4&amp;$E305),'Hoja de Trabajo para listado'!$BC$151:$CB$151,0)),0)+IFERROR(INDEX('Hoja de Trabajo para listado'!$DE$153:$DG$274,MATCH($A305,'Hoja de Trabajo para listado'!$DE$153:$DE$1048576,0),MATCH((CUADRO!O$4&amp;$E305),'Hoja de Trabajo para listado'!$DE$151:$DG$151,0)),0)+IFERROR(INDEX('Hoja de Trabajo para listado'!$CD$155:$DC$1048576,MATCH($A305,'Hoja de Trabajo para listado'!$CD$155:$CD$1048576,0),MATCH((CUADRO!O$4&amp;$E305),'Hoja de Trabajo para listado'!$CD$151:$DC$151,0)),0)</f>
        <v>0</v>
      </c>
      <c r="P305" s="241">
        <f ca="1">+IFERROR(INDEX('Hoja de Trabajo para listado'!$A$155:$Z$1048576,MATCH($A305,'Hoja de Trabajo para listado'!$A$155:$A$1048576,0),MATCH((CUADRO!P$4&amp;$E305),'Hoja de Trabajo para listado'!$A$151:$Z$151,0)),0)+IFERROR(INDEX('Hoja de Trabajo para listado'!$AB$155:$BA$1048576,MATCH($A305,'Hoja de Trabajo para listado'!$AB$155:$AB$1048576,0),MATCH((CUADRO!P$4&amp;$E305),'Hoja de Trabajo para listado'!$AB$151:$BA$151,0)),0)+IFERROR(INDEX('Hoja de Trabajo para listado'!$BC$155:$CB$1048576,MATCH($A305,'Hoja de Trabajo para listado'!$BC$155:$BC$1048576,0),MATCH((CUADRO!P$4&amp;$E305),'Hoja de Trabajo para listado'!$BC$151:$CB$151,0)),0)+IFERROR(INDEX('Hoja de Trabajo para listado'!$DE$153:$DG$274,MATCH($A305,'Hoja de Trabajo para listado'!$DE$153:$DE$1048576,0),MATCH((CUADRO!P$4&amp;$E305),'Hoja de Trabajo para listado'!$DE$151:$DG$151,0)),0)+IFERROR(INDEX('Hoja de Trabajo para listado'!$CD$155:$DC$1048576,MATCH($A305,'Hoja de Trabajo para listado'!$CD$155:$CD$1048576,0),MATCH((CUADRO!P$4&amp;$E305),'Hoja de Trabajo para listado'!$CD$151:$DC$151,0)),0)</f>
        <v>0</v>
      </c>
      <c r="Q305" s="241">
        <f ca="1">+IFERROR(INDEX('Hoja de Trabajo para listado'!$A$155:$Z$1048576,MATCH($A305,'Hoja de Trabajo para listado'!$A$155:$A$1048576,0),MATCH((CUADRO!Q$4&amp;$E305),'Hoja de Trabajo para listado'!$A$151:$Z$151,0)),0)+IFERROR(INDEX('Hoja de Trabajo para listado'!$AB$155:$BA$1048576,MATCH($A305,'Hoja de Trabajo para listado'!$AB$155:$AB$1048576,0),MATCH((CUADRO!Q$4&amp;$E305),'Hoja de Trabajo para listado'!$AB$151:$BA$151,0)),0)+IFERROR(INDEX('Hoja de Trabajo para listado'!$BC$155:$CB$1048576,MATCH($A305,'Hoja de Trabajo para listado'!$BC$155:$BC$1048576,0),MATCH((CUADRO!Q$4&amp;$E305),'Hoja de Trabajo para listado'!$BC$151:$CB$151,0)),0)+IFERROR(INDEX('Hoja de Trabajo para listado'!$DE$153:$DG$274,MATCH($A305,'Hoja de Trabajo para listado'!$DE$153:$DE$1048576,0),MATCH((CUADRO!Q$4&amp;$E305),'Hoja de Trabajo para listado'!$DE$151:$DG$151,0)),0)+IFERROR(INDEX('Hoja de Trabajo para listado'!$CD$155:$DC$1048576,MATCH($A305,'Hoja de Trabajo para listado'!$CD$155:$CD$1048576,0),MATCH((CUADRO!Q$4&amp;$E305),'Hoja de Trabajo para listado'!$CD$151:$DC$151,0)),0)</f>
        <v>0</v>
      </c>
      <c r="R305" s="241">
        <f t="shared" ca="1" si="8"/>
        <v>0</v>
      </c>
      <c r="S305" s="247"/>
      <c r="T305" s="241">
        <f ca="1">+T306</f>
        <v>0</v>
      </c>
      <c r="U305" s="240">
        <f t="shared" si="9"/>
        <v>1</v>
      </c>
    </row>
    <row r="306" spans="1:21" customFormat="1" ht="15" hidden="1" customHeight="1">
      <c r="A306" s="32">
        <v>427</v>
      </c>
      <c r="B306" s="382"/>
      <c r="C306" s="305" t="str">
        <f>+VLOOKUP(A306,bd_lista!$A$3:$C$592,3,FALSE)</f>
        <v>Seguro Social Universitario de Santa Cruz</v>
      </c>
      <c r="D306" s="384"/>
      <c r="E306" s="305" t="s">
        <v>684</v>
      </c>
      <c r="F306" s="243">
        <f ca="1">+IFERROR(INDEX('Hoja de Trabajo para listado'!$A$155:$Z$1048576,MATCH($A306,'Hoja de Trabajo para listado'!$A$155:$A$1048576,0),MATCH((CUADRO!F$4&amp;$E306),'Hoja de Trabajo para listado'!$A$151:$Z$151,0)),0)+IFERROR(INDEX('Hoja de Trabajo para listado'!$AB$155:$BA$1048576,MATCH($A306,'Hoja de Trabajo para listado'!$AB$155:$AB$1048576,0),MATCH((CUADRO!F$4&amp;$E306),'Hoja de Trabajo para listado'!$AB$151:$BA$151,0)),0)+IFERROR(INDEX('Hoja de Trabajo para listado'!$BC$155:$CB$1048576,MATCH($A306,'Hoja de Trabajo para listado'!$BC$155:$BC$1048576,0),MATCH((CUADRO!F$4&amp;$E306),'Hoja de Trabajo para listado'!$BC$151:$CB$151,0)),0)+IFERROR(INDEX('Hoja de Trabajo para listado'!$DE$153:$DG$274,MATCH($A306,'Hoja de Trabajo para listado'!$DE$153:$DE$1048576,0),MATCH((CUADRO!F$4&amp;$E306),'Hoja de Trabajo para listado'!$DE$151:$DG$151,0)),0)+IFERROR(INDEX('Hoja de Trabajo para listado'!$CD$155:$DC$1048576,MATCH($A306,'Hoja de Trabajo para listado'!$CD$155:$CD$1048576,0),MATCH((CUADRO!F$4&amp;$E306),'Hoja de Trabajo para listado'!$CD$151:$DC$151,0)),0)</f>
        <v>0</v>
      </c>
      <c r="G306" s="243">
        <f ca="1">+IFERROR(INDEX('Hoja de Trabajo para listado'!$A$155:$Z$1048576,MATCH($A306,'Hoja de Trabajo para listado'!$A$155:$A$1048576,0),MATCH((CUADRO!G$4&amp;$E306),'Hoja de Trabajo para listado'!$A$151:$Z$151,0)),0)+IFERROR(INDEX('Hoja de Trabajo para listado'!$AB$155:$BA$1048576,MATCH($A306,'Hoja de Trabajo para listado'!$AB$155:$AB$1048576,0),MATCH((CUADRO!G$4&amp;$E306),'Hoja de Trabajo para listado'!$AB$151:$BA$151,0)),0)+IFERROR(INDEX('Hoja de Trabajo para listado'!$BC$155:$CB$1048576,MATCH($A306,'Hoja de Trabajo para listado'!$BC$155:$BC$1048576,0),MATCH((CUADRO!G$4&amp;$E306),'Hoja de Trabajo para listado'!$BC$151:$CB$151,0)),0)+IFERROR(INDEX('Hoja de Trabajo para listado'!$DE$153:$DG$274,MATCH($A306,'Hoja de Trabajo para listado'!$DE$153:$DE$1048576,0),MATCH((CUADRO!G$4&amp;$E306),'Hoja de Trabajo para listado'!$DE$151:$DG$151,0)),0)+IFERROR(INDEX('Hoja de Trabajo para listado'!$CD$155:$DC$1048576,MATCH($A306,'Hoja de Trabajo para listado'!$CD$155:$CD$1048576,0),MATCH((CUADRO!G$4&amp;$E306),'Hoja de Trabajo para listado'!$CD$151:$DC$151,0)),0)</f>
        <v>0</v>
      </c>
      <c r="H306" s="243">
        <f ca="1">+IFERROR(INDEX('Hoja de Trabajo para listado'!$A$155:$Z$1048576,MATCH($A306,'Hoja de Trabajo para listado'!$A$155:$A$1048576,0),MATCH((CUADRO!H$4&amp;$E306),'Hoja de Trabajo para listado'!$A$151:$Z$151,0)),0)+IFERROR(INDEX('Hoja de Trabajo para listado'!$AB$155:$BA$1048576,MATCH($A306,'Hoja de Trabajo para listado'!$AB$155:$AB$1048576,0),MATCH((CUADRO!H$4&amp;$E306),'Hoja de Trabajo para listado'!$AB$151:$BA$151,0)),0)+IFERROR(INDEX('Hoja de Trabajo para listado'!$BC$155:$CB$1048576,MATCH($A306,'Hoja de Trabajo para listado'!$BC$155:$BC$1048576,0),MATCH((CUADRO!H$4&amp;$E306),'Hoja de Trabajo para listado'!$BC$151:$CB$151,0)),0)+IFERROR(INDEX('Hoja de Trabajo para listado'!$DE$153:$DG$274,MATCH($A306,'Hoja de Trabajo para listado'!$DE$153:$DE$1048576,0),MATCH((CUADRO!H$4&amp;$E306),'Hoja de Trabajo para listado'!$DE$151:$DG$151,0)),0)+IFERROR(INDEX('Hoja de Trabajo para listado'!$CD$155:$DC$1048576,MATCH($A306,'Hoja de Trabajo para listado'!$CD$155:$CD$1048576,0),MATCH((CUADRO!H$4&amp;$E306),'Hoja de Trabajo para listado'!$CD$151:$DC$151,0)),0)</f>
        <v>0</v>
      </c>
      <c r="I306" s="243">
        <f ca="1">+IFERROR(INDEX('Hoja de Trabajo para listado'!$A$155:$Z$1048576,MATCH($A306,'Hoja de Trabajo para listado'!$A$155:$A$1048576,0),MATCH((CUADRO!I$4&amp;$E306),'Hoja de Trabajo para listado'!$A$151:$Z$151,0)),0)+IFERROR(INDEX('Hoja de Trabajo para listado'!$AB$155:$BA$1048576,MATCH($A306,'Hoja de Trabajo para listado'!$AB$155:$AB$1048576,0),MATCH((CUADRO!I$4&amp;$E306),'Hoja de Trabajo para listado'!$AB$151:$BA$151,0)),0)+IFERROR(INDEX('Hoja de Trabajo para listado'!$BC$155:$CB$1048576,MATCH($A306,'Hoja de Trabajo para listado'!$BC$155:$BC$1048576,0),MATCH((CUADRO!I$4&amp;$E306),'Hoja de Trabajo para listado'!$BC$151:$CB$151,0)),0)+IFERROR(INDEX('Hoja de Trabajo para listado'!$DE$153:$DG$274,MATCH($A306,'Hoja de Trabajo para listado'!$DE$153:$DE$1048576,0),MATCH((CUADRO!I$4&amp;$E306),'Hoja de Trabajo para listado'!$DE$151:$DG$151,0)),0)+IFERROR(INDEX('Hoja de Trabajo para listado'!$CD$155:$DC$1048576,MATCH($A306,'Hoja de Trabajo para listado'!$CD$155:$CD$1048576,0),MATCH((CUADRO!I$4&amp;$E306),'Hoja de Trabajo para listado'!$CD$151:$DC$151,0)),0)</f>
        <v>0</v>
      </c>
      <c r="J306" s="243">
        <f ca="1">+IFERROR(INDEX('Hoja de Trabajo para listado'!$A$155:$Z$1048576,MATCH($A306,'Hoja de Trabajo para listado'!$A$155:$A$1048576,0),MATCH((CUADRO!J$4&amp;$E306),'Hoja de Trabajo para listado'!$A$151:$Z$151,0)),0)+IFERROR(INDEX('Hoja de Trabajo para listado'!$AB$155:$BA$1048576,MATCH($A306,'Hoja de Trabajo para listado'!$AB$155:$AB$1048576,0),MATCH((CUADRO!J$4&amp;$E306),'Hoja de Trabajo para listado'!$AB$151:$BA$151,0)),0)+IFERROR(INDEX('Hoja de Trabajo para listado'!$BC$155:$CB$1048576,MATCH($A306,'Hoja de Trabajo para listado'!$BC$155:$BC$1048576,0),MATCH((CUADRO!J$4&amp;$E306),'Hoja de Trabajo para listado'!$BC$151:$CB$151,0)),0)+IFERROR(INDEX('Hoja de Trabajo para listado'!$DE$153:$DG$274,MATCH($A306,'Hoja de Trabajo para listado'!$DE$153:$DE$1048576,0),MATCH((CUADRO!J$4&amp;$E306),'Hoja de Trabajo para listado'!$DE$151:$DG$151,0)),0)+IFERROR(INDEX('Hoja de Trabajo para listado'!$CD$155:$DC$1048576,MATCH($A306,'Hoja de Trabajo para listado'!$CD$155:$CD$1048576,0),MATCH((CUADRO!J$4&amp;$E306),'Hoja de Trabajo para listado'!$CD$151:$DC$151,0)),0)</f>
        <v>0</v>
      </c>
      <c r="K306" s="243">
        <f ca="1">+IFERROR(INDEX('Hoja de Trabajo para listado'!$A$155:$Z$1048576,MATCH($A306,'Hoja de Trabajo para listado'!$A$155:$A$1048576,0),MATCH((CUADRO!K$4&amp;$E306),'Hoja de Trabajo para listado'!$A$151:$Z$151,0)),0)+IFERROR(INDEX('Hoja de Trabajo para listado'!$AB$155:$BA$1048576,MATCH($A306,'Hoja de Trabajo para listado'!$AB$155:$AB$1048576,0),MATCH((CUADRO!K$4&amp;$E306),'Hoja de Trabajo para listado'!$AB$151:$BA$151,0)),0)+IFERROR(INDEX('Hoja de Trabajo para listado'!$BC$155:$CB$1048576,MATCH($A306,'Hoja de Trabajo para listado'!$BC$155:$BC$1048576,0),MATCH((CUADRO!K$4&amp;$E306),'Hoja de Trabajo para listado'!$BC$151:$CB$151,0)),0)+IFERROR(INDEX('Hoja de Trabajo para listado'!$DE$153:$DG$274,MATCH($A306,'Hoja de Trabajo para listado'!$DE$153:$DE$1048576,0),MATCH((CUADRO!K$4&amp;$E306),'Hoja de Trabajo para listado'!$DE$151:$DG$151,0)),0)+IFERROR(INDEX('Hoja de Trabajo para listado'!$CD$155:$DC$1048576,MATCH($A306,'Hoja de Trabajo para listado'!$CD$155:$CD$1048576,0),MATCH((CUADRO!K$4&amp;$E306),'Hoja de Trabajo para listado'!$CD$151:$DC$151,0)),0)</f>
        <v>0</v>
      </c>
      <c r="L306" s="243">
        <f ca="1">+IFERROR(INDEX('Hoja de Trabajo para listado'!$A$155:$Z$1048576,MATCH($A306,'Hoja de Trabajo para listado'!$A$155:$A$1048576,0),MATCH((CUADRO!L$4&amp;$E306),'Hoja de Trabajo para listado'!$A$151:$Z$151,0)),0)+IFERROR(INDEX('Hoja de Trabajo para listado'!$AB$155:$BA$1048576,MATCH($A306,'Hoja de Trabajo para listado'!$AB$155:$AB$1048576,0),MATCH((CUADRO!L$4&amp;$E306),'Hoja de Trabajo para listado'!$AB$151:$BA$151,0)),0)+IFERROR(INDEX('Hoja de Trabajo para listado'!$BC$155:$CB$1048576,MATCH($A306,'Hoja de Trabajo para listado'!$BC$155:$BC$1048576,0),MATCH((CUADRO!L$4&amp;$E306),'Hoja de Trabajo para listado'!$BC$151:$CB$151,0)),0)+IFERROR(INDEX('Hoja de Trabajo para listado'!$DE$153:$DG$274,MATCH($A306,'Hoja de Trabajo para listado'!$DE$153:$DE$1048576,0),MATCH((CUADRO!L$4&amp;$E306),'Hoja de Trabajo para listado'!$DE$151:$DG$151,0)),0)+IFERROR(INDEX('Hoja de Trabajo para listado'!$CD$155:$DC$1048576,MATCH($A306,'Hoja de Trabajo para listado'!$CD$155:$CD$1048576,0),MATCH((CUADRO!L$4&amp;$E306),'Hoja de Trabajo para listado'!$CD$151:$DC$151,0)),0)</f>
        <v>0</v>
      </c>
      <c r="M306" s="243">
        <f ca="1">+IFERROR(INDEX('Hoja de Trabajo para listado'!$A$155:$Z$1048576,MATCH($A306,'Hoja de Trabajo para listado'!$A$155:$A$1048576,0),MATCH((CUADRO!M$4&amp;$E306),'Hoja de Trabajo para listado'!$A$151:$Z$151,0)),0)+IFERROR(INDEX('Hoja de Trabajo para listado'!$AB$155:$BA$1048576,MATCH($A306,'Hoja de Trabajo para listado'!$AB$155:$AB$1048576,0),MATCH((CUADRO!M$4&amp;$E306),'Hoja de Trabajo para listado'!$AB$151:$BA$151,0)),0)+IFERROR(INDEX('Hoja de Trabajo para listado'!$BC$155:$CB$1048576,MATCH($A306,'Hoja de Trabajo para listado'!$BC$155:$BC$1048576,0),MATCH((CUADRO!M$4&amp;$E306),'Hoja de Trabajo para listado'!$BC$151:$CB$151,0)),0)+IFERROR(INDEX('Hoja de Trabajo para listado'!$DE$153:$DG$274,MATCH($A306,'Hoja de Trabajo para listado'!$DE$153:$DE$1048576,0),MATCH((CUADRO!M$4&amp;$E306),'Hoja de Trabajo para listado'!$DE$151:$DG$151,0)),0)+IFERROR(INDEX('Hoja de Trabajo para listado'!$CD$155:$DC$1048576,MATCH($A306,'Hoja de Trabajo para listado'!$CD$155:$CD$1048576,0),MATCH((CUADRO!M$4&amp;$E306),'Hoja de Trabajo para listado'!$CD$151:$DC$151,0)),0)</f>
        <v>0</v>
      </c>
      <c r="N306" s="243">
        <f ca="1">+IFERROR(INDEX('Hoja de Trabajo para listado'!$A$155:$Z$1048576,MATCH($A306,'Hoja de Trabajo para listado'!$A$155:$A$1048576,0),MATCH((CUADRO!N$4&amp;$E306),'Hoja de Trabajo para listado'!$A$151:$Z$151,0)),0)+IFERROR(INDEX('Hoja de Trabajo para listado'!$AB$155:$BA$1048576,MATCH($A306,'Hoja de Trabajo para listado'!$AB$155:$AB$1048576,0),MATCH((CUADRO!N$4&amp;$E306),'Hoja de Trabajo para listado'!$AB$151:$BA$151,0)),0)+IFERROR(INDEX('Hoja de Trabajo para listado'!$BC$155:$CB$1048576,MATCH($A306,'Hoja de Trabajo para listado'!$BC$155:$BC$1048576,0),MATCH((CUADRO!N$4&amp;$E306),'Hoja de Trabajo para listado'!$BC$151:$CB$151,0)),0)+IFERROR(INDEX('Hoja de Trabajo para listado'!$DE$153:$DG$274,MATCH($A306,'Hoja de Trabajo para listado'!$DE$153:$DE$1048576,0),MATCH((CUADRO!N$4&amp;$E306),'Hoja de Trabajo para listado'!$DE$151:$DG$151,0)),0)+IFERROR(INDEX('Hoja de Trabajo para listado'!$CD$155:$DC$1048576,MATCH($A306,'Hoja de Trabajo para listado'!$CD$155:$CD$1048576,0),MATCH((CUADRO!N$4&amp;$E306),'Hoja de Trabajo para listado'!$CD$151:$DC$151,0)),0)</f>
        <v>0</v>
      </c>
      <c r="O306" s="243">
        <f ca="1">+IFERROR(INDEX('Hoja de Trabajo para listado'!$A$155:$Z$1048576,MATCH($A306,'Hoja de Trabajo para listado'!$A$155:$A$1048576,0),MATCH((CUADRO!O$4&amp;$E306),'Hoja de Trabajo para listado'!$A$151:$Z$151,0)),0)+IFERROR(INDEX('Hoja de Trabajo para listado'!$AB$155:$BA$1048576,MATCH($A306,'Hoja de Trabajo para listado'!$AB$155:$AB$1048576,0),MATCH((CUADRO!O$4&amp;$E306),'Hoja de Trabajo para listado'!$AB$151:$BA$151,0)),0)+IFERROR(INDEX('Hoja de Trabajo para listado'!$BC$155:$CB$1048576,MATCH($A306,'Hoja de Trabajo para listado'!$BC$155:$BC$1048576,0),MATCH((CUADRO!O$4&amp;$E306),'Hoja de Trabajo para listado'!$BC$151:$CB$151,0)),0)+IFERROR(INDEX('Hoja de Trabajo para listado'!$DE$153:$DG$274,MATCH($A306,'Hoja de Trabajo para listado'!$DE$153:$DE$1048576,0),MATCH((CUADRO!O$4&amp;$E306),'Hoja de Trabajo para listado'!$DE$151:$DG$151,0)),0)+IFERROR(INDEX('Hoja de Trabajo para listado'!$CD$155:$DC$1048576,MATCH($A306,'Hoja de Trabajo para listado'!$CD$155:$CD$1048576,0),MATCH((CUADRO!O$4&amp;$E306),'Hoja de Trabajo para listado'!$CD$151:$DC$151,0)),0)</f>
        <v>0</v>
      </c>
      <c r="P306" s="243">
        <f ca="1">+IFERROR(INDEX('Hoja de Trabajo para listado'!$A$155:$Z$1048576,MATCH($A306,'Hoja de Trabajo para listado'!$A$155:$A$1048576,0),MATCH((CUADRO!P$4&amp;$E306),'Hoja de Trabajo para listado'!$A$151:$Z$151,0)),0)+IFERROR(INDEX('Hoja de Trabajo para listado'!$AB$155:$BA$1048576,MATCH($A306,'Hoja de Trabajo para listado'!$AB$155:$AB$1048576,0),MATCH((CUADRO!P$4&amp;$E306),'Hoja de Trabajo para listado'!$AB$151:$BA$151,0)),0)+IFERROR(INDEX('Hoja de Trabajo para listado'!$BC$155:$CB$1048576,MATCH($A306,'Hoja de Trabajo para listado'!$BC$155:$BC$1048576,0),MATCH((CUADRO!P$4&amp;$E306),'Hoja de Trabajo para listado'!$BC$151:$CB$151,0)),0)+IFERROR(INDEX('Hoja de Trabajo para listado'!$DE$153:$DG$274,MATCH($A306,'Hoja de Trabajo para listado'!$DE$153:$DE$1048576,0),MATCH((CUADRO!P$4&amp;$E306),'Hoja de Trabajo para listado'!$DE$151:$DG$151,0)),0)+IFERROR(INDEX('Hoja de Trabajo para listado'!$CD$155:$DC$1048576,MATCH($A306,'Hoja de Trabajo para listado'!$CD$155:$CD$1048576,0),MATCH((CUADRO!P$4&amp;$E306),'Hoja de Trabajo para listado'!$CD$151:$DC$151,0)),0)</f>
        <v>0</v>
      </c>
      <c r="Q306" s="243">
        <f ca="1">+IFERROR(INDEX('Hoja de Trabajo para listado'!$A$155:$Z$1048576,MATCH($A306,'Hoja de Trabajo para listado'!$A$155:$A$1048576,0),MATCH((CUADRO!Q$4&amp;$E306),'Hoja de Trabajo para listado'!$A$151:$Z$151,0)),0)+IFERROR(INDEX('Hoja de Trabajo para listado'!$AB$155:$BA$1048576,MATCH($A306,'Hoja de Trabajo para listado'!$AB$155:$AB$1048576,0),MATCH((CUADRO!Q$4&amp;$E306),'Hoja de Trabajo para listado'!$AB$151:$BA$151,0)),0)+IFERROR(INDEX('Hoja de Trabajo para listado'!$BC$155:$CB$1048576,MATCH($A306,'Hoja de Trabajo para listado'!$BC$155:$BC$1048576,0),MATCH((CUADRO!Q$4&amp;$E306),'Hoja de Trabajo para listado'!$BC$151:$CB$151,0)),0)+IFERROR(INDEX('Hoja de Trabajo para listado'!$DE$153:$DG$274,MATCH($A306,'Hoja de Trabajo para listado'!$DE$153:$DE$1048576,0),MATCH((CUADRO!Q$4&amp;$E306),'Hoja de Trabajo para listado'!$DE$151:$DG$151,0)),0)+IFERROR(INDEX('Hoja de Trabajo para listado'!$CD$155:$DC$1048576,MATCH($A306,'Hoja de Trabajo para listado'!$CD$155:$CD$1048576,0),MATCH((CUADRO!Q$4&amp;$E306),'Hoja de Trabajo para listado'!$CD$151:$DC$151,0)),0)</f>
        <v>0</v>
      </c>
      <c r="R306" s="243">
        <f t="shared" ca="1" si="8"/>
        <v>0</v>
      </c>
      <c r="S306" s="253">
        <f ca="1">+R305+R306</f>
        <v>0</v>
      </c>
      <c r="T306" s="241">
        <f ca="1">+S306</f>
        <v>0</v>
      </c>
      <c r="U306" s="240">
        <f t="shared" si="9"/>
        <v>2</v>
      </c>
    </row>
    <row r="307" spans="1:21" customFormat="1" ht="15" hidden="1" customHeight="1">
      <c r="A307" s="32">
        <v>428</v>
      </c>
      <c r="B307" s="381">
        <f>+A307</f>
        <v>428</v>
      </c>
      <c r="C307" s="245" t="str">
        <f>+VLOOKUP(A307,bd_lista!$A$3:$C$592,3,FALSE)</f>
        <v>Seguro Social Universitario de Sucre</v>
      </c>
      <c r="D307" s="383" t="str">
        <f>+C307</f>
        <v>Seguro Social Universitario de Sucre</v>
      </c>
      <c r="E307" s="245" t="s">
        <v>683</v>
      </c>
      <c r="F307" s="241">
        <f ca="1">+IFERROR(INDEX('Hoja de Trabajo para listado'!$A$155:$Z$1048576,MATCH($A307,'Hoja de Trabajo para listado'!$A$155:$A$1048576,0),MATCH((CUADRO!F$4&amp;$E307),'Hoja de Trabajo para listado'!$A$151:$Z$151,0)),0)+IFERROR(INDEX('Hoja de Trabajo para listado'!$AB$155:$BA$1048576,MATCH($A307,'Hoja de Trabajo para listado'!$AB$155:$AB$1048576,0),MATCH((CUADRO!F$4&amp;$E307),'Hoja de Trabajo para listado'!$AB$151:$BA$151,0)),0)+IFERROR(INDEX('Hoja de Trabajo para listado'!$BC$155:$CB$1048576,MATCH($A307,'Hoja de Trabajo para listado'!$BC$155:$BC$1048576,0),MATCH((CUADRO!F$4&amp;$E307),'Hoja de Trabajo para listado'!$BC$151:$CB$151,0)),0)+IFERROR(INDEX('Hoja de Trabajo para listado'!$DE$153:$DG$274,MATCH($A307,'Hoja de Trabajo para listado'!$DE$153:$DE$1048576,0),MATCH((CUADRO!F$4&amp;$E307),'Hoja de Trabajo para listado'!$DE$151:$DG$151,0)),0)+IFERROR(INDEX('Hoja de Trabajo para listado'!$CD$155:$DC$1048576,MATCH($A307,'Hoja de Trabajo para listado'!$CD$155:$CD$1048576,0),MATCH((CUADRO!F$4&amp;$E307),'Hoja de Trabajo para listado'!$CD$151:$DC$151,0)),0)</f>
        <v>0</v>
      </c>
      <c r="G307" s="241">
        <f ca="1">+IFERROR(INDEX('Hoja de Trabajo para listado'!$A$155:$Z$1048576,MATCH($A307,'Hoja de Trabajo para listado'!$A$155:$A$1048576,0),MATCH((CUADRO!G$4&amp;$E307),'Hoja de Trabajo para listado'!$A$151:$Z$151,0)),0)+IFERROR(INDEX('Hoja de Trabajo para listado'!$AB$155:$BA$1048576,MATCH($A307,'Hoja de Trabajo para listado'!$AB$155:$AB$1048576,0),MATCH((CUADRO!G$4&amp;$E307),'Hoja de Trabajo para listado'!$AB$151:$BA$151,0)),0)+IFERROR(INDEX('Hoja de Trabajo para listado'!$BC$155:$CB$1048576,MATCH($A307,'Hoja de Trabajo para listado'!$BC$155:$BC$1048576,0),MATCH((CUADRO!G$4&amp;$E307),'Hoja de Trabajo para listado'!$BC$151:$CB$151,0)),0)+IFERROR(INDEX('Hoja de Trabajo para listado'!$DE$153:$DG$274,MATCH($A307,'Hoja de Trabajo para listado'!$DE$153:$DE$1048576,0),MATCH((CUADRO!G$4&amp;$E307),'Hoja de Trabajo para listado'!$DE$151:$DG$151,0)),0)+IFERROR(INDEX('Hoja de Trabajo para listado'!$CD$155:$DC$1048576,MATCH($A307,'Hoja de Trabajo para listado'!$CD$155:$CD$1048576,0),MATCH((CUADRO!G$4&amp;$E307),'Hoja de Trabajo para listado'!$CD$151:$DC$151,0)),0)</f>
        <v>0</v>
      </c>
      <c r="H307" s="241">
        <f ca="1">+IFERROR(INDEX('Hoja de Trabajo para listado'!$A$155:$Z$1048576,MATCH($A307,'Hoja de Trabajo para listado'!$A$155:$A$1048576,0),MATCH((CUADRO!H$4&amp;$E307),'Hoja de Trabajo para listado'!$A$151:$Z$151,0)),0)+IFERROR(INDEX('Hoja de Trabajo para listado'!$AB$155:$BA$1048576,MATCH($A307,'Hoja de Trabajo para listado'!$AB$155:$AB$1048576,0),MATCH((CUADRO!H$4&amp;$E307),'Hoja de Trabajo para listado'!$AB$151:$BA$151,0)),0)+IFERROR(INDEX('Hoja de Trabajo para listado'!$BC$155:$CB$1048576,MATCH($A307,'Hoja de Trabajo para listado'!$BC$155:$BC$1048576,0),MATCH((CUADRO!H$4&amp;$E307),'Hoja de Trabajo para listado'!$BC$151:$CB$151,0)),0)+IFERROR(INDEX('Hoja de Trabajo para listado'!$DE$153:$DG$274,MATCH($A307,'Hoja de Trabajo para listado'!$DE$153:$DE$1048576,0),MATCH((CUADRO!H$4&amp;$E307),'Hoja de Trabajo para listado'!$DE$151:$DG$151,0)),0)+IFERROR(INDEX('Hoja de Trabajo para listado'!$CD$155:$DC$1048576,MATCH($A307,'Hoja de Trabajo para listado'!$CD$155:$CD$1048576,0),MATCH((CUADRO!H$4&amp;$E307),'Hoja de Trabajo para listado'!$CD$151:$DC$151,0)),0)</f>
        <v>0</v>
      </c>
      <c r="I307" s="241">
        <f ca="1">+IFERROR(INDEX('Hoja de Trabajo para listado'!$A$155:$Z$1048576,MATCH($A307,'Hoja de Trabajo para listado'!$A$155:$A$1048576,0),MATCH((CUADRO!I$4&amp;$E307),'Hoja de Trabajo para listado'!$A$151:$Z$151,0)),0)+IFERROR(INDEX('Hoja de Trabajo para listado'!$AB$155:$BA$1048576,MATCH($A307,'Hoja de Trabajo para listado'!$AB$155:$AB$1048576,0),MATCH((CUADRO!I$4&amp;$E307),'Hoja de Trabajo para listado'!$AB$151:$BA$151,0)),0)+IFERROR(INDEX('Hoja de Trabajo para listado'!$BC$155:$CB$1048576,MATCH($A307,'Hoja de Trabajo para listado'!$BC$155:$BC$1048576,0),MATCH((CUADRO!I$4&amp;$E307),'Hoja de Trabajo para listado'!$BC$151:$CB$151,0)),0)+IFERROR(INDEX('Hoja de Trabajo para listado'!$DE$153:$DG$274,MATCH($A307,'Hoja de Trabajo para listado'!$DE$153:$DE$1048576,0),MATCH((CUADRO!I$4&amp;$E307),'Hoja de Trabajo para listado'!$DE$151:$DG$151,0)),0)+IFERROR(INDEX('Hoja de Trabajo para listado'!$CD$155:$DC$1048576,MATCH($A307,'Hoja de Trabajo para listado'!$CD$155:$CD$1048576,0),MATCH((CUADRO!I$4&amp;$E307),'Hoja de Trabajo para listado'!$CD$151:$DC$151,0)),0)</f>
        <v>0</v>
      </c>
      <c r="J307" s="241">
        <f ca="1">+IFERROR(INDEX('Hoja de Trabajo para listado'!$A$155:$Z$1048576,MATCH($A307,'Hoja de Trabajo para listado'!$A$155:$A$1048576,0),MATCH((CUADRO!J$4&amp;$E307),'Hoja de Trabajo para listado'!$A$151:$Z$151,0)),0)+IFERROR(INDEX('Hoja de Trabajo para listado'!$AB$155:$BA$1048576,MATCH($A307,'Hoja de Trabajo para listado'!$AB$155:$AB$1048576,0),MATCH((CUADRO!J$4&amp;$E307),'Hoja de Trabajo para listado'!$AB$151:$BA$151,0)),0)+IFERROR(INDEX('Hoja de Trabajo para listado'!$BC$155:$CB$1048576,MATCH($A307,'Hoja de Trabajo para listado'!$BC$155:$BC$1048576,0),MATCH((CUADRO!J$4&amp;$E307),'Hoja de Trabajo para listado'!$BC$151:$CB$151,0)),0)+IFERROR(INDEX('Hoja de Trabajo para listado'!$DE$153:$DG$274,MATCH($A307,'Hoja de Trabajo para listado'!$DE$153:$DE$1048576,0),MATCH((CUADRO!J$4&amp;$E307),'Hoja de Trabajo para listado'!$DE$151:$DG$151,0)),0)+IFERROR(INDEX('Hoja de Trabajo para listado'!$CD$155:$DC$1048576,MATCH($A307,'Hoja de Trabajo para listado'!$CD$155:$CD$1048576,0),MATCH((CUADRO!J$4&amp;$E307),'Hoja de Trabajo para listado'!$CD$151:$DC$151,0)),0)</f>
        <v>0</v>
      </c>
      <c r="K307" s="241">
        <f ca="1">+IFERROR(INDEX('Hoja de Trabajo para listado'!$A$155:$Z$1048576,MATCH($A307,'Hoja de Trabajo para listado'!$A$155:$A$1048576,0),MATCH((CUADRO!K$4&amp;$E307),'Hoja de Trabajo para listado'!$A$151:$Z$151,0)),0)+IFERROR(INDEX('Hoja de Trabajo para listado'!$AB$155:$BA$1048576,MATCH($A307,'Hoja de Trabajo para listado'!$AB$155:$AB$1048576,0),MATCH((CUADRO!K$4&amp;$E307),'Hoja de Trabajo para listado'!$AB$151:$BA$151,0)),0)+IFERROR(INDEX('Hoja de Trabajo para listado'!$BC$155:$CB$1048576,MATCH($A307,'Hoja de Trabajo para listado'!$BC$155:$BC$1048576,0),MATCH((CUADRO!K$4&amp;$E307),'Hoja de Trabajo para listado'!$BC$151:$CB$151,0)),0)+IFERROR(INDEX('Hoja de Trabajo para listado'!$DE$153:$DG$274,MATCH($A307,'Hoja de Trabajo para listado'!$DE$153:$DE$1048576,0),MATCH((CUADRO!K$4&amp;$E307),'Hoja de Trabajo para listado'!$DE$151:$DG$151,0)),0)+IFERROR(INDEX('Hoja de Trabajo para listado'!$CD$155:$DC$1048576,MATCH($A307,'Hoja de Trabajo para listado'!$CD$155:$CD$1048576,0),MATCH((CUADRO!K$4&amp;$E307),'Hoja de Trabajo para listado'!$CD$151:$DC$151,0)),0)</f>
        <v>0</v>
      </c>
      <c r="L307" s="241">
        <f ca="1">+IFERROR(INDEX('Hoja de Trabajo para listado'!$A$155:$Z$1048576,MATCH($A307,'Hoja de Trabajo para listado'!$A$155:$A$1048576,0),MATCH((CUADRO!L$4&amp;$E307),'Hoja de Trabajo para listado'!$A$151:$Z$151,0)),0)+IFERROR(INDEX('Hoja de Trabajo para listado'!$AB$155:$BA$1048576,MATCH($A307,'Hoja de Trabajo para listado'!$AB$155:$AB$1048576,0),MATCH((CUADRO!L$4&amp;$E307),'Hoja de Trabajo para listado'!$AB$151:$BA$151,0)),0)+IFERROR(INDEX('Hoja de Trabajo para listado'!$BC$155:$CB$1048576,MATCH($A307,'Hoja de Trabajo para listado'!$BC$155:$BC$1048576,0),MATCH((CUADRO!L$4&amp;$E307),'Hoja de Trabajo para listado'!$BC$151:$CB$151,0)),0)+IFERROR(INDEX('Hoja de Trabajo para listado'!$DE$153:$DG$274,MATCH($A307,'Hoja de Trabajo para listado'!$DE$153:$DE$1048576,0),MATCH((CUADRO!L$4&amp;$E307),'Hoja de Trabajo para listado'!$DE$151:$DG$151,0)),0)+IFERROR(INDEX('Hoja de Trabajo para listado'!$CD$155:$DC$1048576,MATCH($A307,'Hoja de Trabajo para listado'!$CD$155:$CD$1048576,0),MATCH((CUADRO!L$4&amp;$E307),'Hoja de Trabajo para listado'!$CD$151:$DC$151,0)),0)</f>
        <v>0</v>
      </c>
      <c r="M307" s="241">
        <f ca="1">+IFERROR(INDEX('Hoja de Trabajo para listado'!$A$155:$Z$1048576,MATCH($A307,'Hoja de Trabajo para listado'!$A$155:$A$1048576,0),MATCH((CUADRO!M$4&amp;$E307),'Hoja de Trabajo para listado'!$A$151:$Z$151,0)),0)+IFERROR(INDEX('Hoja de Trabajo para listado'!$AB$155:$BA$1048576,MATCH($A307,'Hoja de Trabajo para listado'!$AB$155:$AB$1048576,0),MATCH((CUADRO!M$4&amp;$E307),'Hoja de Trabajo para listado'!$AB$151:$BA$151,0)),0)+IFERROR(INDEX('Hoja de Trabajo para listado'!$BC$155:$CB$1048576,MATCH($A307,'Hoja de Trabajo para listado'!$BC$155:$BC$1048576,0),MATCH((CUADRO!M$4&amp;$E307),'Hoja de Trabajo para listado'!$BC$151:$CB$151,0)),0)+IFERROR(INDEX('Hoja de Trabajo para listado'!$DE$153:$DG$274,MATCH($A307,'Hoja de Trabajo para listado'!$DE$153:$DE$1048576,0),MATCH((CUADRO!M$4&amp;$E307),'Hoja de Trabajo para listado'!$DE$151:$DG$151,0)),0)+IFERROR(INDEX('Hoja de Trabajo para listado'!$CD$155:$DC$1048576,MATCH($A307,'Hoja de Trabajo para listado'!$CD$155:$CD$1048576,0),MATCH((CUADRO!M$4&amp;$E307),'Hoja de Trabajo para listado'!$CD$151:$DC$151,0)),0)</f>
        <v>0</v>
      </c>
      <c r="N307" s="241">
        <f ca="1">+IFERROR(INDEX('Hoja de Trabajo para listado'!$A$155:$Z$1048576,MATCH($A307,'Hoja de Trabajo para listado'!$A$155:$A$1048576,0),MATCH((CUADRO!N$4&amp;$E307),'Hoja de Trabajo para listado'!$A$151:$Z$151,0)),0)+IFERROR(INDEX('Hoja de Trabajo para listado'!$AB$155:$BA$1048576,MATCH($A307,'Hoja de Trabajo para listado'!$AB$155:$AB$1048576,0),MATCH((CUADRO!N$4&amp;$E307),'Hoja de Trabajo para listado'!$AB$151:$BA$151,0)),0)+IFERROR(INDEX('Hoja de Trabajo para listado'!$BC$155:$CB$1048576,MATCH($A307,'Hoja de Trabajo para listado'!$BC$155:$BC$1048576,0),MATCH((CUADRO!N$4&amp;$E307),'Hoja de Trabajo para listado'!$BC$151:$CB$151,0)),0)+IFERROR(INDEX('Hoja de Trabajo para listado'!$DE$153:$DG$274,MATCH($A307,'Hoja de Trabajo para listado'!$DE$153:$DE$1048576,0),MATCH((CUADRO!N$4&amp;$E307),'Hoja de Trabajo para listado'!$DE$151:$DG$151,0)),0)+IFERROR(INDEX('Hoja de Trabajo para listado'!$CD$155:$DC$1048576,MATCH($A307,'Hoja de Trabajo para listado'!$CD$155:$CD$1048576,0),MATCH((CUADRO!N$4&amp;$E307),'Hoja de Trabajo para listado'!$CD$151:$DC$151,0)),0)</f>
        <v>0</v>
      </c>
      <c r="O307" s="241">
        <f ca="1">+IFERROR(INDEX('Hoja de Trabajo para listado'!$A$155:$Z$1048576,MATCH($A307,'Hoja de Trabajo para listado'!$A$155:$A$1048576,0),MATCH((CUADRO!O$4&amp;$E307),'Hoja de Trabajo para listado'!$A$151:$Z$151,0)),0)+IFERROR(INDEX('Hoja de Trabajo para listado'!$AB$155:$BA$1048576,MATCH($A307,'Hoja de Trabajo para listado'!$AB$155:$AB$1048576,0),MATCH((CUADRO!O$4&amp;$E307),'Hoja de Trabajo para listado'!$AB$151:$BA$151,0)),0)+IFERROR(INDEX('Hoja de Trabajo para listado'!$BC$155:$CB$1048576,MATCH($A307,'Hoja de Trabajo para listado'!$BC$155:$BC$1048576,0),MATCH((CUADRO!O$4&amp;$E307),'Hoja de Trabajo para listado'!$BC$151:$CB$151,0)),0)+IFERROR(INDEX('Hoja de Trabajo para listado'!$DE$153:$DG$274,MATCH($A307,'Hoja de Trabajo para listado'!$DE$153:$DE$1048576,0),MATCH((CUADRO!O$4&amp;$E307),'Hoja de Trabajo para listado'!$DE$151:$DG$151,0)),0)+IFERROR(INDEX('Hoja de Trabajo para listado'!$CD$155:$DC$1048576,MATCH($A307,'Hoja de Trabajo para listado'!$CD$155:$CD$1048576,0),MATCH((CUADRO!O$4&amp;$E307),'Hoja de Trabajo para listado'!$CD$151:$DC$151,0)),0)</f>
        <v>0</v>
      </c>
      <c r="P307" s="241">
        <f ca="1">+IFERROR(INDEX('Hoja de Trabajo para listado'!$A$155:$Z$1048576,MATCH($A307,'Hoja de Trabajo para listado'!$A$155:$A$1048576,0),MATCH((CUADRO!P$4&amp;$E307),'Hoja de Trabajo para listado'!$A$151:$Z$151,0)),0)+IFERROR(INDEX('Hoja de Trabajo para listado'!$AB$155:$BA$1048576,MATCH($A307,'Hoja de Trabajo para listado'!$AB$155:$AB$1048576,0),MATCH((CUADRO!P$4&amp;$E307),'Hoja de Trabajo para listado'!$AB$151:$BA$151,0)),0)+IFERROR(INDEX('Hoja de Trabajo para listado'!$BC$155:$CB$1048576,MATCH($A307,'Hoja de Trabajo para listado'!$BC$155:$BC$1048576,0),MATCH((CUADRO!P$4&amp;$E307),'Hoja de Trabajo para listado'!$BC$151:$CB$151,0)),0)+IFERROR(INDEX('Hoja de Trabajo para listado'!$DE$153:$DG$274,MATCH($A307,'Hoja de Trabajo para listado'!$DE$153:$DE$1048576,0),MATCH((CUADRO!P$4&amp;$E307),'Hoja de Trabajo para listado'!$DE$151:$DG$151,0)),0)+IFERROR(INDEX('Hoja de Trabajo para listado'!$CD$155:$DC$1048576,MATCH($A307,'Hoja de Trabajo para listado'!$CD$155:$CD$1048576,0),MATCH((CUADRO!P$4&amp;$E307),'Hoja de Trabajo para listado'!$CD$151:$DC$151,0)),0)</f>
        <v>0</v>
      </c>
      <c r="Q307" s="241">
        <f ca="1">+IFERROR(INDEX('Hoja de Trabajo para listado'!$A$155:$Z$1048576,MATCH($A307,'Hoja de Trabajo para listado'!$A$155:$A$1048576,0),MATCH((CUADRO!Q$4&amp;$E307),'Hoja de Trabajo para listado'!$A$151:$Z$151,0)),0)+IFERROR(INDEX('Hoja de Trabajo para listado'!$AB$155:$BA$1048576,MATCH($A307,'Hoja de Trabajo para listado'!$AB$155:$AB$1048576,0),MATCH((CUADRO!Q$4&amp;$E307),'Hoja de Trabajo para listado'!$AB$151:$BA$151,0)),0)+IFERROR(INDEX('Hoja de Trabajo para listado'!$BC$155:$CB$1048576,MATCH($A307,'Hoja de Trabajo para listado'!$BC$155:$BC$1048576,0),MATCH((CUADRO!Q$4&amp;$E307),'Hoja de Trabajo para listado'!$BC$151:$CB$151,0)),0)+IFERROR(INDEX('Hoja de Trabajo para listado'!$DE$153:$DG$274,MATCH($A307,'Hoja de Trabajo para listado'!$DE$153:$DE$1048576,0),MATCH((CUADRO!Q$4&amp;$E307),'Hoja de Trabajo para listado'!$DE$151:$DG$151,0)),0)+IFERROR(INDEX('Hoja de Trabajo para listado'!$CD$155:$DC$1048576,MATCH($A307,'Hoja de Trabajo para listado'!$CD$155:$CD$1048576,0),MATCH((CUADRO!Q$4&amp;$E307),'Hoja de Trabajo para listado'!$CD$151:$DC$151,0)),0)</f>
        <v>0</v>
      </c>
      <c r="R307" s="241">
        <f t="shared" ca="1" si="8"/>
        <v>0</v>
      </c>
      <c r="S307" s="247"/>
      <c r="T307" s="241">
        <f ca="1">+T308</f>
        <v>0</v>
      </c>
      <c r="U307" s="240">
        <f t="shared" si="9"/>
        <v>1</v>
      </c>
    </row>
    <row r="308" spans="1:21" customFormat="1" ht="15" hidden="1" customHeight="1">
      <c r="A308" s="32">
        <v>428</v>
      </c>
      <c r="B308" s="382"/>
      <c r="C308" s="305" t="str">
        <f>+VLOOKUP(A308,bd_lista!$A$3:$C$592,3,FALSE)</f>
        <v>Seguro Social Universitario de Sucre</v>
      </c>
      <c r="D308" s="384"/>
      <c r="E308" s="245" t="s">
        <v>684</v>
      </c>
      <c r="F308" s="241">
        <f ca="1">+IFERROR(INDEX('Hoja de Trabajo para listado'!$A$155:$Z$1048576,MATCH($A308,'Hoja de Trabajo para listado'!$A$155:$A$1048576,0),MATCH((CUADRO!F$4&amp;$E308),'Hoja de Trabajo para listado'!$A$151:$Z$151,0)),0)+IFERROR(INDEX('Hoja de Trabajo para listado'!$AB$155:$BA$1048576,MATCH($A308,'Hoja de Trabajo para listado'!$AB$155:$AB$1048576,0),MATCH((CUADRO!F$4&amp;$E308),'Hoja de Trabajo para listado'!$AB$151:$BA$151,0)),0)+IFERROR(INDEX('Hoja de Trabajo para listado'!$BC$155:$CB$1048576,MATCH($A308,'Hoja de Trabajo para listado'!$BC$155:$BC$1048576,0),MATCH((CUADRO!F$4&amp;$E308),'Hoja de Trabajo para listado'!$BC$151:$CB$151,0)),0)+IFERROR(INDEX('Hoja de Trabajo para listado'!$DE$153:$DG$274,MATCH($A308,'Hoja de Trabajo para listado'!$DE$153:$DE$1048576,0),MATCH((CUADRO!F$4&amp;$E308),'Hoja de Trabajo para listado'!$DE$151:$DG$151,0)),0)+IFERROR(INDEX('Hoja de Trabajo para listado'!$CD$155:$DC$1048576,MATCH($A308,'Hoja de Trabajo para listado'!$CD$155:$CD$1048576,0),MATCH((CUADRO!F$4&amp;$E308),'Hoja de Trabajo para listado'!$CD$151:$DC$151,0)),0)</f>
        <v>0</v>
      </c>
      <c r="G308" s="241">
        <f ca="1">+IFERROR(INDEX('Hoja de Trabajo para listado'!$A$155:$Z$1048576,MATCH($A308,'Hoja de Trabajo para listado'!$A$155:$A$1048576,0),MATCH((CUADRO!G$4&amp;$E308),'Hoja de Trabajo para listado'!$A$151:$Z$151,0)),0)+IFERROR(INDEX('Hoja de Trabajo para listado'!$AB$155:$BA$1048576,MATCH($A308,'Hoja de Trabajo para listado'!$AB$155:$AB$1048576,0),MATCH((CUADRO!G$4&amp;$E308),'Hoja de Trabajo para listado'!$AB$151:$BA$151,0)),0)+IFERROR(INDEX('Hoja de Trabajo para listado'!$BC$155:$CB$1048576,MATCH($A308,'Hoja de Trabajo para listado'!$BC$155:$BC$1048576,0),MATCH((CUADRO!G$4&amp;$E308),'Hoja de Trabajo para listado'!$BC$151:$CB$151,0)),0)+IFERROR(INDEX('Hoja de Trabajo para listado'!$DE$153:$DG$274,MATCH($A308,'Hoja de Trabajo para listado'!$DE$153:$DE$1048576,0),MATCH((CUADRO!G$4&amp;$E308),'Hoja de Trabajo para listado'!$DE$151:$DG$151,0)),0)+IFERROR(INDEX('Hoja de Trabajo para listado'!$CD$155:$DC$1048576,MATCH($A308,'Hoja de Trabajo para listado'!$CD$155:$CD$1048576,0),MATCH((CUADRO!G$4&amp;$E308),'Hoja de Trabajo para listado'!$CD$151:$DC$151,0)),0)</f>
        <v>0</v>
      </c>
      <c r="H308" s="241">
        <f ca="1">+IFERROR(INDEX('Hoja de Trabajo para listado'!$A$155:$Z$1048576,MATCH($A308,'Hoja de Trabajo para listado'!$A$155:$A$1048576,0),MATCH((CUADRO!H$4&amp;$E308),'Hoja de Trabajo para listado'!$A$151:$Z$151,0)),0)+IFERROR(INDEX('Hoja de Trabajo para listado'!$AB$155:$BA$1048576,MATCH($A308,'Hoja de Trabajo para listado'!$AB$155:$AB$1048576,0),MATCH((CUADRO!H$4&amp;$E308),'Hoja de Trabajo para listado'!$AB$151:$BA$151,0)),0)+IFERROR(INDEX('Hoja de Trabajo para listado'!$BC$155:$CB$1048576,MATCH($A308,'Hoja de Trabajo para listado'!$BC$155:$BC$1048576,0),MATCH((CUADRO!H$4&amp;$E308),'Hoja de Trabajo para listado'!$BC$151:$CB$151,0)),0)+IFERROR(INDEX('Hoja de Trabajo para listado'!$DE$153:$DG$274,MATCH($A308,'Hoja de Trabajo para listado'!$DE$153:$DE$1048576,0),MATCH((CUADRO!H$4&amp;$E308),'Hoja de Trabajo para listado'!$DE$151:$DG$151,0)),0)+IFERROR(INDEX('Hoja de Trabajo para listado'!$CD$155:$DC$1048576,MATCH($A308,'Hoja de Trabajo para listado'!$CD$155:$CD$1048576,0),MATCH((CUADRO!H$4&amp;$E308),'Hoja de Trabajo para listado'!$CD$151:$DC$151,0)),0)</f>
        <v>0</v>
      </c>
      <c r="I308" s="241">
        <f ca="1">+IFERROR(INDEX('Hoja de Trabajo para listado'!$A$155:$Z$1048576,MATCH($A308,'Hoja de Trabajo para listado'!$A$155:$A$1048576,0),MATCH((CUADRO!I$4&amp;$E308),'Hoja de Trabajo para listado'!$A$151:$Z$151,0)),0)+IFERROR(INDEX('Hoja de Trabajo para listado'!$AB$155:$BA$1048576,MATCH($A308,'Hoja de Trabajo para listado'!$AB$155:$AB$1048576,0),MATCH((CUADRO!I$4&amp;$E308),'Hoja de Trabajo para listado'!$AB$151:$BA$151,0)),0)+IFERROR(INDEX('Hoja de Trabajo para listado'!$BC$155:$CB$1048576,MATCH($A308,'Hoja de Trabajo para listado'!$BC$155:$BC$1048576,0),MATCH((CUADRO!I$4&amp;$E308),'Hoja de Trabajo para listado'!$BC$151:$CB$151,0)),0)+IFERROR(INDEX('Hoja de Trabajo para listado'!$DE$153:$DG$274,MATCH($A308,'Hoja de Trabajo para listado'!$DE$153:$DE$1048576,0),MATCH((CUADRO!I$4&amp;$E308),'Hoja de Trabajo para listado'!$DE$151:$DG$151,0)),0)+IFERROR(INDEX('Hoja de Trabajo para listado'!$CD$155:$DC$1048576,MATCH($A308,'Hoja de Trabajo para listado'!$CD$155:$CD$1048576,0),MATCH((CUADRO!I$4&amp;$E308),'Hoja de Trabajo para listado'!$CD$151:$DC$151,0)),0)</f>
        <v>0</v>
      </c>
      <c r="J308" s="241">
        <f ca="1">+IFERROR(INDEX('Hoja de Trabajo para listado'!$A$155:$Z$1048576,MATCH($A308,'Hoja de Trabajo para listado'!$A$155:$A$1048576,0),MATCH((CUADRO!J$4&amp;$E308),'Hoja de Trabajo para listado'!$A$151:$Z$151,0)),0)+IFERROR(INDEX('Hoja de Trabajo para listado'!$AB$155:$BA$1048576,MATCH($A308,'Hoja de Trabajo para listado'!$AB$155:$AB$1048576,0),MATCH((CUADRO!J$4&amp;$E308),'Hoja de Trabajo para listado'!$AB$151:$BA$151,0)),0)+IFERROR(INDEX('Hoja de Trabajo para listado'!$BC$155:$CB$1048576,MATCH($A308,'Hoja de Trabajo para listado'!$BC$155:$BC$1048576,0),MATCH((CUADRO!J$4&amp;$E308),'Hoja de Trabajo para listado'!$BC$151:$CB$151,0)),0)+IFERROR(INDEX('Hoja de Trabajo para listado'!$DE$153:$DG$274,MATCH($A308,'Hoja de Trabajo para listado'!$DE$153:$DE$1048576,0),MATCH((CUADRO!J$4&amp;$E308),'Hoja de Trabajo para listado'!$DE$151:$DG$151,0)),0)+IFERROR(INDEX('Hoja de Trabajo para listado'!$CD$155:$DC$1048576,MATCH($A308,'Hoja de Trabajo para listado'!$CD$155:$CD$1048576,0),MATCH((CUADRO!J$4&amp;$E308),'Hoja de Trabajo para listado'!$CD$151:$DC$151,0)),0)</f>
        <v>0</v>
      </c>
      <c r="K308" s="241">
        <f ca="1">+IFERROR(INDEX('Hoja de Trabajo para listado'!$A$155:$Z$1048576,MATCH($A308,'Hoja de Trabajo para listado'!$A$155:$A$1048576,0),MATCH((CUADRO!K$4&amp;$E308),'Hoja de Trabajo para listado'!$A$151:$Z$151,0)),0)+IFERROR(INDEX('Hoja de Trabajo para listado'!$AB$155:$BA$1048576,MATCH($A308,'Hoja de Trabajo para listado'!$AB$155:$AB$1048576,0),MATCH((CUADRO!K$4&amp;$E308),'Hoja de Trabajo para listado'!$AB$151:$BA$151,0)),0)+IFERROR(INDEX('Hoja de Trabajo para listado'!$BC$155:$CB$1048576,MATCH($A308,'Hoja de Trabajo para listado'!$BC$155:$BC$1048576,0),MATCH((CUADRO!K$4&amp;$E308),'Hoja de Trabajo para listado'!$BC$151:$CB$151,0)),0)+IFERROR(INDEX('Hoja de Trabajo para listado'!$DE$153:$DG$274,MATCH($A308,'Hoja de Trabajo para listado'!$DE$153:$DE$1048576,0),MATCH((CUADRO!K$4&amp;$E308),'Hoja de Trabajo para listado'!$DE$151:$DG$151,0)),0)+IFERROR(INDEX('Hoja de Trabajo para listado'!$CD$155:$DC$1048576,MATCH($A308,'Hoja de Trabajo para listado'!$CD$155:$CD$1048576,0),MATCH((CUADRO!K$4&amp;$E308),'Hoja de Trabajo para listado'!$CD$151:$DC$151,0)),0)</f>
        <v>0</v>
      </c>
      <c r="L308" s="241">
        <f ca="1">+IFERROR(INDEX('Hoja de Trabajo para listado'!$A$155:$Z$1048576,MATCH($A308,'Hoja de Trabajo para listado'!$A$155:$A$1048576,0),MATCH((CUADRO!L$4&amp;$E308),'Hoja de Trabajo para listado'!$A$151:$Z$151,0)),0)+IFERROR(INDEX('Hoja de Trabajo para listado'!$AB$155:$BA$1048576,MATCH($A308,'Hoja de Trabajo para listado'!$AB$155:$AB$1048576,0),MATCH((CUADRO!L$4&amp;$E308),'Hoja de Trabajo para listado'!$AB$151:$BA$151,0)),0)+IFERROR(INDEX('Hoja de Trabajo para listado'!$BC$155:$CB$1048576,MATCH($A308,'Hoja de Trabajo para listado'!$BC$155:$BC$1048576,0),MATCH((CUADRO!L$4&amp;$E308),'Hoja de Trabajo para listado'!$BC$151:$CB$151,0)),0)+IFERROR(INDEX('Hoja de Trabajo para listado'!$DE$153:$DG$274,MATCH($A308,'Hoja de Trabajo para listado'!$DE$153:$DE$1048576,0),MATCH((CUADRO!L$4&amp;$E308),'Hoja de Trabajo para listado'!$DE$151:$DG$151,0)),0)+IFERROR(INDEX('Hoja de Trabajo para listado'!$CD$155:$DC$1048576,MATCH($A308,'Hoja de Trabajo para listado'!$CD$155:$CD$1048576,0),MATCH((CUADRO!L$4&amp;$E308),'Hoja de Trabajo para listado'!$CD$151:$DC$151,0)),0)</f>
        <v>0</v>
      </c>
      <c r="M308" s="241">
        <f ca="1">+IFERROR(INDEX('Hoja de Trabajo para listado'!$A$155:$Z$1048576,MATCH($A308,'Hoja de Trabajo para listado'!$A$155:$A$1048576,0),MATCH((CUADRO!M$4&amp;$E308),'Hoja de Trabajo para listado'!$A$151:$Z$151,0)),0)+IFERROR(INDEX('Hoja de Trabajo para listado'!$AB$155:$BA$1048576,MATCH($A308,'Hoja de Trabajo para listado'!$AB$155:$AB$1048576,0),MATCH((CUADRO!M$4&amp;$E308),'Hoja de Trabajo para listado'!$AB$151:$BA$151,0)),0)+IFERROR(INDEX('Hoja de Trabajo para listado'!$BC$155:$CB$1048576,MATCH($A308,'Hoja de Trabajo para listado'!$BC$155:$BC$1048576,0),MATCH((CUADRO!M$4&amp;$E308),'Hoja de Trabajo para listado'!$BC$151:$CB$151,0)),0)+IFERROR(INDEX('Hoja de Trabajo para listado'!$DE$153:$DG$274,MATCH($A308,'Hoja de Trabajo para listado'!$DE$153:$DE$1048576,0),MATCH((CUADRO!M$4&amp;$E308),'Hoja de Trabajo para listado'!$DE$151:$DG$151,0)),0)+IFERROR(INDEX('Hoja de Trabajo para listado'!$CD$155:$DC$1048576,MATCH($A308,'Hoja de Trabajo para listado'!$CD$155:$CD$1048576,0),MATCH((CUADRO!M$4&amp;$E308),'Hoja de Trabajo para listado'!$CD$151:$DC$151,0)),0)</f>
        <v>0</v>
      </c>
      <c r="N308" s="241">
        <f ca="1">+IFERROR(INDEX('Hoja de Trabajo para listado'!$A$155:$Z$1048576,MATCH($A308,'Hoja de Trabajo para listado'!$A$155:$A$1048576,0),MATCH((CUADRO!N$4&amp;$E308),'Hoja de Trabajo para listado'!$A$151:$Z$151,0)),0)+IFERROR(INDEX('Hoja de Trabajo para listado'!$AB$155:$BA$1048576,MATCH($A308,'Hoja de Trabajo para listado'!$AB$155:$AB$1048576,0),MATCH((CUADRO!N$4&amp;$E308),'Hoja de Trabajo para listado'!$AB$151:$BA$151,0)),0)+IFERROR(INDEX('Hoja de Trabajo para listado'!$BC$155:$CB$1048576,MATCH($A308,'Hoja de Trabajo para listado'!$BC$155:$BC$1048576,0),MATCH((CUADRO!N$4&amp;$E308),'Hoja de Trabajo para listado'!$BC$151:$CB$151,0)),0)+IFERROR(INDEX('Hoja de Trabajo para listado'!$DE$153:$DG$274,MATCH($A308,'Hoja de Trabajo para listado'!$DE$153:$DE$1048576,0),MATCH((CUADRO!N$4&amp;$E308),'Hoja de Trabajo para listado'!$DE$151:$DG$151,0)),0)+IFERROR(INDEX('Hoja de Trabajo para listado'!$CD$155:$DC$1048576,MATCH($A308,'Hoja de Trabajo para listado'!$CD$155:$CD$1048576,0),MATCH((CUADRO!N$4&amp;$E308),'Hoja de Trabajo para listado'!$CD$151:$DC$151,0)),0)</f>
        <v>0</v>
      </c>
      <c r="O308" s="241">
        <f ca="1">+IFERROR(INDEX('Hoja de Trabajo para listado'!$A$155:$Z$1048576,MATCH($A308,'Hoja de Trabajo para listado'!$A$155:$A$1048576,0),MATCH((CUADRO!O$4&amp;$E308),'Hoja de Trabajo para listado'!$A$151:$Z$151,0)),0)+IFERROR(INDEX('Hoja de Trabajo para listado'!$AB$155:$BA$1048576,MATCH($A308,'Hoja de Trabajo para listado'!$AB$155:$AB$1048576,0),MATCH((CUADRO!O$4&amp;$E308),'Hoja de Trabajo para listado'!$AB$151:$BA$151,0)),0)+IFERROR(INDEX('Hoja de Trabajo para listado'!$BC$155:$CB$1048576,MATCH($A308,'Hoja de Trabajo para listado'!$BC$155:$BC$1048576,0),MATCH((CUADRO!O$4&amp;$E308),'Hoja de Trabajo para listado'!$BC$151:$CB$151,0)),0)+IFERROR(INDEX('Hoja de Trabajo para listado'!$DE$153:$DG$274,MATCH($A308,'Hoja de Trabajo para listado'!$DE$153:$DE$1048576,0),MATCH((CUADRO!O$4&amp;$E308),'Hoja de Trabajo para listado'!$DE$151:$DG$151,0)),0)+IFERROR(INDEX('Hoja de Trabajo para listado'!$CD$155:$DC$1048576,MATCH($A308,'Hoja de Trabajo para listado'!$CD$155:$CD$1048576,0),MATCH((CUADRO!O$4&amp;$E308),'Hoja de Trabajo para listado'!$CD$151:$DC$151,0)),0)</f>
        <v>0</v>
      </c>
      <c r="P308" s="241">
        <f ca="1">+IFERROR(INDEX('Hoja de Trabajo para listado'!$A$155:$Z$1048576,MATCH($A308,'Hoja de Trabajo para listado'!$A$155:$A$1048576,0),MATCH((CUADRO!P$4&amp;$E308),'Hoja de Trabajo para listado'!$A$151:$Z$151,0)),0)+IFERROR(INDEX('Hoja de Trabajo para listado'!$AB$155:$BA$1048576,MATCH($A308,'Hoja de Trabajo para listado'!$AB$155:$AB$1048576,0),MATCH((CUADRO!P$4&amp;$E308),'Hoja de Trabajo para listado'!$AB$151:$BA$151,0)),0)+IFERROR(INDEX('Hoja de Trabajo para listado'!$BC$155:$CB$1048576,MATCH($A308,'Hoja de Trabajo para listado'!$BC$155:$BC$1048576,0),MATCH((CUADRO!P$4&amp;$E308),'Hoja de Trabajo para listado'!$BC$151:$CB$151,0)),0)+IFERROR(INDEX('Hoja de Trabajo para listado'!$DE$153:$DG$274,MATCH($A308,'Hoja de Trabajo para listado'!$DE$153:$DE$1048576,0),MATCH((CUADRO!P$4&amp;$E308),'Hoja de Trabajo para listado'!$DE$151:$DG$151,0)),0)+IFERROR(INDEX('Hoja de Trabajo para listado'!$CD$155:$DC$1048576,MATCH($A308,'Hoja de Trabajo para listado'!$CD$155:$CD$1048576,0),MATCH((CUADRO!P$4&amp;$E308),'Hoja de Trabajo para listado'!$CD$151:$DC$151,0)),0)</f>
        <v>0</v>
      </c>
      <c r="Q308" s="241">
        <f ca="1">+IFERROR(INDEX('Hoja de Trabajo para listado'!$A$155:$Z$1048576,MATCH($A308,'Hoja de Trabajo para listado'!$A$155:$A$1048576,0),MATCH((CUADRO!Q$4&amp;$E308),'Hoja de Trabajo para listado'!$A$151:$Z$151,0)),0)+IFERROR(INDEX('Hoja de Trabajo para listado'!$AB$155:$BA$1048576,MATCH($A308,'Hoja de Trabajo para listado'!$AB$155:$AB$1048576,0),MATCH((CUADRO!Q$4&amp;$E308),'Hoja de Trabajo para listado'!$AB$151:$BA$151,0)),0)+IFERROR(INDEX('Hoja de Trabajo para listado'!$BC$155:$CB$1048576,MATCH($A308,'Hoja de Trabajo para listado'!$BC$155:$BC$1048576,0),MATCH((CUADRO!Q$4&amp;$E308),'Hoja de Trabajo para listado'!$BC$151:$CB$151,0)),0)+IFERROR(INDEX('Hoja de Trabajo para listado'!$DE$153:$DG$274,MATCH($A308,'Hoja de Trabajo para listado'!$DE$153:$DE$1048576,0),MATCH((CUADRO!Q$4&amp;$E308),'Hoja de Trabajo para listado'!$DE$151:$DG$151,0)),0)+IFERROR(INDEX('Hoja de Trabajo para listado'!$CD$155:$DC$1048576,MATCH($A308,'Hoja de Trabajo para listado'!$CD$155:$CD$1048576,0),MATCH((CUADRO!Q$4&amp;$E308),'Hoja de Trabajo para listado'!$CD$151:$DC$151,0)),0)</f>
        <v>0</v>
      </c>
      <c r="R308" s="241">
        <f t="shared" ca="1" si="8"/>
        <v>0</v>
      </c>
      <c r="S308" s="247">
        <f ca="1">+R307+R308</f>
        <v>0</v>
      </c>
      <c r="T308" s="241">
        <f ca="1">+S308</f>
        <v>0</v>
      </c>
      <c r="U308" s="240">
        <f t="shared" si="9"/>
        <v>2</v>
      </c>
    </row>
    <row r="309" spans="1:21" customFormat="1" ht="15" hidden="1" customHeight="1">
      <c r="A309" s="32">
        <v>429</v>
      </c>
      <c r="B309" s="381">
        <f>+A309</f>
        <v>429</v>
      </c>
      <c r="C309" s="245" t="str">
        <f>+VLOOKUP(A309,bd_lista!$A$3:$C$592,3,FALSE)</f>
        <v>Seguro Social Universitario de La Paz</v>
      </c>
      <c r="D309" s="383" t="str">
        <f>+C309</f>
        <v>Seguro Social Universitario de La Paz</v>
      </c>
      <c r="E309" s="245" t="s">
        <v>683</v>
      </c>
      <c r="F309" s="241">
        <f ca="1">+IFERROR(INDEX('Hoja de Trabajo para listado'!$A$155:$Z$1048576,MATCH($A309,'Hoja de Trabajo para listado'!$A$155:$A$1048576,0),MATCH((CUADRO!F$4&amp;$E309),'Hoja de Trabajo para listado'!$A$151:$Z$151,0)),0)+IFERROR(INDEX('Hoja de Trabajo para listado'!$AB$155:$BA$1048576,MATCH($A309,'Hoja de Trabajo para listado'!$AB$155:$AB$1048576,0),MATCH((CUADRO!F$4&amp;$E309),'Hoja de Trabajo para listado'!$AB$151:$BA$151,0)),0)+IFERROR(INDEX('Hoja de Trabajo para listado'!$BC$155:$CB$1048576,MATCH($A309,'Hoja de Trabajo para listado'!$BC$155:$BC$1048576,0),MATCH((CUADRO!F$4&amp;$E309),'Hoja de Trabajo para listado'!$BC$151:$CB$151,0)),0)+IFERROR(INDEX('Hoja de Trabajo para listado'!$DE$153:$DG$274,MATCH($A309,'Hoja de Trabajo para listado'!$DE$153:$DE$1048576,0),MATCH((CUADRO!F$4&amp;$E309),'Hoja de Trabajo para listado'!$DE$151:$DG$151,0)),0)+IFERROR(INDEX('Hoja de Trabajo para listado'!$CD$155:$DC$1048576,MATCH($A309,'Hoja de Trabajo para listado'!$CD$155:$CD$1048576,0),MATCH((CUADRO!F$4&amp;$E309),'Hoja de Trabajo para listado'!$CD$151:$DC$151,0)),0)</f>
        <v>0</v>
      </c>
      <c r="G309" s="241">
        <f ca="1">+IFERROR(INDEX('Hoja de Trabajo para listado'!$A$155:$Z$1048576,MATCH($A309,'Hoja de Trabajo para listado'!$A$155:$A$1048576,0),MATCH((CUADRO!G$4&amp;$E309),'Hoja de Trabajo para listado'!$A$151:$Z$151,0)),0)+IFERROR(INDEX('Hoja de Trabajo para listado'!$AB$155:$BA$1048576,MATCH($A309,'Hoja de Trabajo para listado'!$AB$155:$AB$1048576,0),MATCH((CUADRO!G$4&amp;$E309),'Hoja de Trabajo para listado'!$AB$151:$BA$151,0)),0)+IFERROR(INDEX('Hoja de Trabajo para listado'!$BC$155:$CB$1048576,MATCH($A309,'Hoja de Trabajo para listado'!$BC$155:$BC$1048576,0),MATCH((CUADRO!G$4&amp;$E309),'Hoja de Trabajo para listado'!$BC$151:$CB$151,0)),0)+IFERROR(INDEX('Hoja de Trabajo para listado'!$DE$153:$DG$274,MATCH($A309,'Hoja de Trabajo para listado'!$DE$153:$DE$1048576,0),MATCH((CUADRO!G$4&amp;$E309),'Hoja de Trabajo para listado'!$DE$151:$DG$151,0)),0)+IFERROR(INDEX('Hoja de Trabajo para listado'!$CD$155:$DC$1048576,MATCH($A309,'Hoja de Trabajo para listado'!$CD$155:$CD$1048576,0),MATCH((CUADRO!G$4&amp;$E309),'Hoja de Trabajo para listado'!$CD$151:$DC$151,0)),0)</f>
        <v>0</v>
      </c>
      <c r="H309" s="241">
        <f ca="1">+IFERROR(INDEX('Hoja de Trabajo para listado'!$A$155:$Z$1048576,MATCH($A309,'Hoja de Trabajo para listado'!$A$155:$A$1048576,0),MATCH((CUADRO!H$4&amp;$E309),'Hoja de Trabajo para listado'!$A$151:$Z$151,0)),0)+IFERROR(INDEX('Hoja de Trabajo para listado'!$AB$155:$BA$1048576,MATCH($A309,'Hoja de Trabajo para listado'!$AB$155:$AB$1048576,0),MATCH((CUADRO!H$4&amp;$E309),'Hoja de Trabajo para listado'!$AB$151:$BA$151,0)),0)+IFERROR(INDEX('Hoja de Trabajo para listado'!$BC$155:$CB$1048576,MATCH($A309,'Hoja de Trabajo para listado'!$BC$155:$BC$1048576,0),MATCH((CUADRO!H$4&amp;$E309),'Hoja de Trabajo para listado'!$BC$151:$CB$151,0)),0)+IFERROR(INDEX('Hoja de Trabajo para listado'!$DE$153:$DG$274,MATCH($A309,'Hoja de Trabajo para listado'!$DE$153:$DE$1048576,0),MATCH((CUADRO!H$4&amp;$E309),'Hoja de Trabajo para listado'!$DE$151:$DG$151,0)),0)+IFERROR(INDEX('Hoja de Trabajo para listado'!$CD$155:$DC$1048576,MATCH($A309,'Hoja de Trabajo para listado'!$CD$155:$CD$1048576,0),MATCH((CUADRO!H$4&amp;$E309),'Hoja de Trabajo para listado'!$CD$151:$DC$151,0)),0)</f>
        <v>0</v>
      </c>
      <c r="I309" s="241">
        <f ca="1">+IFERROR(INDEX('Hoja de Trabajo para listado'!$A$155:$Z$1048576,MATCH($A309,'Hoja de Trabajo para listado'!$A$155:$A$1048576,0),MATCH((CUADRO!I$4&amp;$E309),'Hoja de Trabajo para listado'!$A$151:$Z$151,0)),0)+IFERROR(INDEX('Hoja de Trabajo para listado'!$AB$155:$BA$1048576,MATCH($A309,'Hoja de Trabajo para listado'!$AB$155:$AB$1048576,0),MATCH((CUADRO!I$4&amp;$E309),'Hoja de Trabajo para listado'!$AB$151:$BA$151,0)),0)+IFERROR(INDEX('Hoja de Trabajo para listado'!$BC$155:$CB$1048576,MATCH($A309,'Hoja de Trabajo para listado'!$BC$155:$BC$1048576,0),MATCH((CUADRO!I$4&amp;$E309),'Hoja de Trabajo para listado'!$BC$151:$CB$151,0)),0)+IFERROR(INDEX('Hoja de Trabajo para listado'!$DE$153:$DG$274,MATCH($A309,'Hoja de Trabajo para listado'!$DE$153:$DE$1048576,0),MATCH((CUADRO!I$4&amp;$E309),'Hoja de Trabajo para listado'!$DE$151:$DG$151,0)),0)+IFERROR(INDEX('Hoja de Trabajo para listado'!$CD$155:$DC$1048576,MATCH($A309,'Hoja de Trabajo para listado'!$CD$155:$CD$1048576,0),MATCH((CUADRO!I$4&amp;$E309),'Hoja de Trabajo para listado'!$CD$151:$DC$151,0)),0)</f>
        <v>0</v>
      </c>
      <c r="J309" s="241">
        <f ca="1">+IFERROR(INDEX('Hoja de Trabajo para listado'!$A$155:$Z$1048576,MATCH($A309,'Hoja de Trabajo para listado'!$A$155:$A$1048576,0),MATCH((CUADRO!J$4&amp;$E309),'Hoja de Trabajo para listado'!$A$151:$Z$151,0)),0)+IFERROR(INDEX('Hoja de Trabajo para listado'!$AB$155:$BA$1048576,MATCH($A309,'Hoja de Trabajo para listado'!$AB$155:$AB$1048576,0),MATCH((CUADRO!J$4&amp;$E309),'Hoja de Trabajo para listado'!$AB$151:$BA$151,0)),0)+IFERROR(INDEX('Hoja de Trabajo para listado'!$BC$155:$CB$1048576,MATCH($A309,'Hoja de Trabajo para listado'!$BC$155:$BC$1048576,0),MATCH((CUADRO!J$4&amp;$E309),'Hoja de Trabajo para listado'!$BC$151:$CB$151,0)),0)+IFERROR(INDEX('Hoja de Trabajo para listado'!$DE$153:$DG$274,MATCH($A309,'Hoja de Trabajo para listado'!$DE$153:$DE$1048576,0),MATCH((CUADRO!J$4&amp;$E309),'Hoja de Trabajo para listado'!$DE$151:$DG$151,0)),0)+IFERROR(INDEX('Hoja de Trabajo para listado'!$CD$155:$DC$1048576,MATCH($A309,'Hoja de Trabajo para listado'!$CD$155:$CD$1048576,0),MATCH((CUADRO!J$4&amp;$E309),'Hoja de Trabajo para listado'!$CD$151:$DC$151,0)),0)</f>
        <v>0</v>
      </c>
      <c r="K309" s="241">
        <f ca="1">+IFERROR(INDEX('Hoja de Trabajo para listado'!$A$155:$Z$1048576,MATCH($A309,'Hoja de Trabajo para listado'!$A$155:$A$1048576,0),MATCH((CUADRO!K$4&amp;$E309),'Hoja de Trabajo para listado'!$A$151:$Z$151,0)),0)+IFERROR(INDEX('Hoja de Trabajo para listado'!$AB$155:$BA$1048576,MATCH($A309,'Hoja de Trabajo para listado'!$AB$155:$AB$1048576,0),MATCH((CUADRO!K$4&amp;$E309),'Hoja de Trabajo para listado'!$AB$151:$BA$151,0)),0)+IFERROR(INDEX('Hoja de Trabajo para listado'!$BC$155:$CB$1048576,MATCH($A309,'Hoja de Trabajo para listado'!$BC$155:$BC$1048576,0),MATCH((CUADRO!K$4&amp;$E309),'Hoja de Trabajo para listado'!$BC$151:$CB$151,0)),0)+IFERROR(INDEX('Hoja de Trabajo para listado'!$DE$153:$DG$274,MATCH($A309,'Hoja de Trabajo para listado'!$DE$153:$DE$1048576,0),MATCH((CUADRO!K$4&amp;$E309),'Hoja de Trabajo para listado'!$DE$151:$DG$151,0)),0)+IFERROR(INDEX('Hoja de Trabajo para listado'!$CD$155:$DC$1048576,MATCH($A309,'Hoja de Trabajo para listado'!$CD$155:$CD$1048576,0),MATCH((CUADRO!K$4&amp;$E309),'Hoja de Trabajo para listado'!$CD$151:$DC$151,0)),0)</f>
        <v>0</v>
      </c>
      <c r="L309" s="241">
        <f ca="1">+IFERROR(INDEX('Hoja de Trabajo para listado'!$A$155:$Z$1048576,MATCH($A309,'Hoja de Trabajo para listado'!$A$155:$A$1048576,0),MATCH((CUADRO!L$4&amp;$E309),'Hoja de Trabajo para listado'!$A$151:$Z$151,0)),0)+IFERROR(INDEX('Hoja de Trabajo para listado'!$AB$155:$BA$1048576,MATCH($A309,'Hoja de Trabajo para listado'!$AB$155:$AB$1048576,0),MATCH((CUADRO!L$4&amp;$E309),'Hoja de Trabajo para listado'!$AB$151:$BA$151,0)),0)+IFERROR(INDEX('Hoja de Trabajo para listado'!$BC$155:$CB$1048576,MATCH($A309,'Hoja de Trabajo para listado'!$BC$155:$BC$1048576,0),MATCH((CUADRO!L$4&amp;$E309),'Hoja de Trabajo para listado'!$BC$151:$CB$151,0)),0)+IFERROR(INDEX('Hoja de Trabajo para listado'!$DE$153:$DG$274,MATCH($A309,'Hoja de Trabajo para listado'!$DE$153:$DE$1048576,0),MATCH((CUADRO!L$4&amp;$E309),'Hoja de Trabajo para listado'!$DE$151:$DG$151,0)),0)+IFERROR(INDEX('Hoja de Trabajo para listado'!$CD$155:$DC$1048576,MATCH($A309,'Hoja de Trabajo para listado'!$CD$155:$CD$1048576,0),MATCH((CUADRO!L$4&amp;$E309),'Hoja de Trabajo para listado'!$CD$151:$DC$151,0)),0)</f>
        <v>0</v>
      </c>
      <c r="M309" s="241">
        <f ca="1">+IFERROR(INDEX('Hoja de Trabajo para listado'!$A$155:$Z$1048576,MATCH($A309,'Hoja de Trabajo para listado'!$A$155:$A$1048576,0),MATCH((CUADRO!M$4&amp;$E309),'Hoja de Trabajo para listado'!$A$151:$Z$151,0)),0)+IFERROR(INDEX('Hoja de Trabajo para listado'!$AB$155:$BA$1048576,MATCH($A309,'Hoja de Trabajo para listado'!$AB$155:$AB$1048576,0),MATCH((CUADRO!M$4&amp;$E309),'Hoja de Trabajo para listado'!$AB$151:$BA$151,0)),0)+IFERROR(INDEX('Hoja de Trabajo para listado'!$BC$155:$CB$1048576,MATCH($A309,'Hoja de Trabajo para listado'!$BC$155:$BC$1048576,0),MATCH((CUADRO!M$4&amp;$E309),'Hoja de Trabajo para listado'!$BC$151:$CB$151,0)),0)+IFERROR(INDEX('Hoja de Trabajo para listado'!$DE$153:$DG$274,MATCH($A309,'Hoja de Trabajo para listado'!$DE$153:$DE$1048576,0),MATCH((CUADRO!M$4&amp;$E309),'Hoja de Trabajo para listado'!$DE$151:$DG$151,0)),0)+IFERROR(INDEX('Hoja de Trabajo para listado'!$CD$155:$DC$1048576,MATCH($A309,'Hoja de Trabajo para listado'!$CD$155:$CD$1048576,0),MATCH((CUADRO!M$4&amp;$E309),'Hoja de Trabajo para listado'!$CD$151:$DC$151,0)),0)</f>
        <v>0</v>
      </c>
      <c r="N309" s="241">
        <f ca="1">+IFERROR(INDEX('Hoja de Trabajo para listado'!$A$155:$Z$1048576,MATCH($A309,'Hoja de Trabajo para listado'!$A$155:$A$1048576,0),MATCH((CUADRO!N$4&amp;$E309),'Hoja de Trabajo para listado'!$A$151:$Z$151,0)),0)+IFERROR(INDEX('Hoja de Trabajo para listado'!$AB$155:$BA$1048576,MATCH($A309,'Hoja de Trabajo para listado'!$AB$155:$AB$1048576,0),MATCH((CUADRO!N$4&amp;$E309),'Hoja de Trabajo para listado'!$AB$151:$BA$151,0)),0)+IFERROR(INDEX('Hoja de Trabajo para listado'!$BC$155:$CB$1048576,MATCH($A309,'Hoja de Trabajo para listado'!$BC$155:$BC$1048576,0),MATCH((CUADRO!N$4&amp;$E309),'Hoja de Trabajo para listado'!$BC$151:$CB$151,0)),0)+IFERROR(INDEX('Hoja de Trabajo para listado'!$DE$153:$DG$274,MATCH($A309,'Hoja de Trabajo para listado'!$DE$153:$DE$1048576,0),MATCH((CUADRO!N$4&amp;$E309),'Hoja de Trabajo para listado'!$DE$151:$DG$151,0)),0)+IFERROR(INDEX('Hoja de Trabajo para listado'!$CD$155:$DC$1048576,MATCH($A309,'Hoja de Trabajo para listado'!$CD$155:$CD$1048576,0),MATCH((CUADRO!N$4&amp;$E309),'Hoja de Trabajo para listado'!$CD$151:$DC$151,0)),0)</f>
        <v>0</v>
      </c>
      <c r="O309" s="241">
        <f ca="1">+IFERROR(INDEX('Hoja de Trabajo para listado'!$A$155:$Z$1048576,MATCH($A309,'Hoja de Trabajo para listado'!$A$155:$A$1048576,0),MATCH((CUADRO!O$4&amp;$E309),'Hoja de Trabajo para listado'!$A$151:$Z$151,0)),0)+IFERROR(INDEX('Hoja de Trabajo para listado'!$AB$155:$BA$1048576,MATCH($A309,'Hoja de Trabajo para listado'!$AB$155:$AB$1048576,0),MATCH((CUADRO!O$4&amp;$E309),'Hoja de Trabajo para listado'!$AB$151:$BA$151,0)),0)+IFERROR(INDEX('Hoja de Trabajo para listado'!$BC$155:$CB$1048576,MATCH($A309,'Hoja de Trabajo para listado'!$BC$155:$BC$1048576,0),MATCH((CUADRO!O$4&amp;$E309),'Hoja de Trabajo para listado'!$BC$151:$CB$151,0)),0)+IFERROR(INDEX('Hoja de Trabajo para listado'!$DE$153:$DG$274,MATCH($A309,'Hoja de Trabajo para listado'!$DE$153:$DE$1048576,0),MATCH((CUADRO!O$4&amp;$E309),'Hoja de Trabajo para listado'!$DE$151:$DG$151,0)),0)+IFERROR(INDEX('Hoja de Trabajo para listado'!$CD$155:$DC$1048576,MATCH($A309,'Hoja de Trabajo para listado'!$CD$155:$CD$1048576,0),MATCH((CUADRO!O$4&amp;$E309),'Hoja de Trabajo para listado'!$CD$151:$DC$151,0)),0)</f>
        <v>0</v>
      </c>
      <c r="P309" s="241">
        <f ca="1">+IFERROR(INDEX('Hoja de Trabajo para listado'!$A$155:$Z$1048576,MATCH($A309,'Hoja de Trabajo para listado'!$A$155:$A$1048576,0),MATCH((CUADRO!P$4&amp;$E309),'Hoja de Trabajo para listado'!$A$151:$Z$151,0)),0)+IFERROR(INDEX('Hoja de Trabajo para listado'!$AB$155:$BA$1048576,MATCH($A309,'Hoja de Trabajo para listado'!$AB$155:$AB$1048576,0),MATCH((CUADRO!P$4&amp;$E309),'Hoja de Trabajo para listado'!$AB$151:$BA$151,0)),0)+IFERROR(INDEX('Hoja de Trabajo para listado'!$BC$155:$CB$1048576,MATCH($A309,'Hoja de Trabajo para listado'!$BC$155:$BC$1048576,0),MATCH((CUADRO!P$4&amp;$E309),'Hoja de Trabajo para listado'!$BC$151:$CB$151,0)),0)+IFERROR(INDEX('Hoja de Trabajo para listado'!$DE$153:$DG$274,MATCH($A309,'Hoja de Trabajo para listado'!$DE$153:$DE$1048576,0),MATCH((CUADRO!P$4&amp;$E309),'Hoja de Trabajo para listado'!$DE$151:$DG$151,0)),0)+IFERROR(INDEX('Hoja de Trabajo para listado'!$CD$155:$DC$1048576,MATCH($A309,'Hoja de Trabajo para listado'!$CD$155:$CD$1048576,0),MATCH((CUADRO!P$4&amp;$E309),'Hoja de Trabajo para listado'!$CD$151:$DC$151,0)),0)</f>
        <v>0</v>
      </c>
      <c r="Q309" s="241">
        <f ca="1">+IFERROR(INDEX('Hoja de Trabajo para listado'!$A$155:$Z$1048576,MATCH($A309,'Hoja de Trabajo para listado'!$A$155:$A$1048576,0),MATCH((CUADRO!Q$4&amp;$E309),'Hoja de Trabajo para listado'!$A$151:$Z$151,0)),0)+IFERROR(INDEX('Hoja de Trabajo para listado'!$AB$155:$BA$1048576,MATCH($A309,'Hoja de Trabajo para listado'!$AB$155:$AB$1048576,0),MATCH((CUADRO!Q$4&amp;$E309),'Hoja de Trabajo para listado'!$AB$151:$BA$151,0)),0)+IFERROR(INDEX('Hoja de Trabajo para listado'!$BC$155:$CB$1048576,MATCH($A309,'Hoja de Trabajo para listado'!$BC$155:$BC$1048576,0),MATCH((CUADRO!Q$4&amp;$E309),'Hoja de Trabajo para listado'!$BC$151:$CB$151,0)),0)+IFERROR(INDEX('Hoja de Trabajo para listado'!$DE$153:$DG$274,MATCH($A309,'Hoja de Trabajo para listado'!$DE$153:$DE$1048576,0),MATCH((CUADRO!Q$4&amp;$E309),'Hoja de Trabajo para listado'!$DE$151:$DG$151,0)),0)+IFERROR(INDEX('Hoja de Trabajo para listado'!$CD$155:$DC$1048576,MATCH($A309,'Hoja de Trabajo para listado'!$CD$155:$CD$1048576,0),MATCH((CUADRO!Q$4&amp;$E309),'Hoja de Trabajo para listado'!$CD$151:$DC$151,0)),0)</f>
        <v>0</v>
      </c>
      <c r="R309" s="241">
        <f t="shared" ca="1" si="8"/>
        <v>0</v>
      </c>
      <c r="S309" s="247"/>
      <c r="T309" s="241">
        <f ca="1">+T310</f>
        <v>0</v>
      </c>
      <c r="U309" s="240">
        <f t="shared" si="9"/>
        <v>1</v>
      </c>
    </row>
    <row r="310" spans="1:21" customFormat="1" ht="15" hidden="1" customHeight="1">
      <c r="A310" s="32">
        <v>429</v>
      </c>
      <c r="B310" s="382"/>
      <c r="C310" s="305" t="str">
        <f>+VLOOKUP(A310,bd_lista!$A$3:$C$592,3,FALSE)</f>
        <v>Seguro Social Universitario de La Paz</v>
      </c>
      <c r="D310" s="384"/>
      <c r="E310" s="245" t="s">
        <v>684</v>
      </c>
      <c r="F310" s="241">
        <f ca="1">+IFERROR(INDEX('Hoja de Trabajo para listado'!$A$155:$Z$1048576,MATCH($A310,'Hoja de Trabajo para listado'!$A$155:$A$1048576,0),MATCH((CUADRO!F$4&amp;$E310),'Hoja de Trabajo para listado'!$A$151:$Z$151,0)),0)+IFERROR(INDEX('Hoja de Trabajo para listado'!$AB$155:$BA$1048576,MATCH($A310,'Hoja de Trabajo para listado'!$AB$155:$AB$1048576,0),MATCH((CUADRO!F$4&amp;$E310),'Hoja de Trabajo para listado'!$AB$151:$BA$151,0)),0)+IFERROR(INDEX('Hoja de Trabajo para listado'!$BC$155:$CB$1048576,MATCH($A310,'Hoja de Trabajo para listado'!$BC$155:$BC$1048576,0),MATCH((CUADRO!F$4&amp;$E310),'Hoja de Trabajo para listado'!$BC$151:$CB$151,0)),0)+IFERROR(INDEX('Hoja de Trabajo para listado'!$DE$153:$DG$274,MATCH($A310,'Hoja de Trabajo para listado'!$DE$153:$DE$1048576,0),MATCH((CUADRO!F$4&amp;$E310),'Hoja de Trabajo para listado'!$DE$151:$DG$151,0)),0)+IFERROR(INDEX('Hoja de Trabajo para listado'!$CD$155:$DC$1048576,MATCH($A310,'Hoja de Trabajo para listado'!$CD$155:$CD$1048576,0),MATCH((CUADRO!F$4&amp;$E310),'Hoja de Trabajo para listado'!$CD$151:$DC$151,0)),0)</f>
        <v>0</v>
      </c>
      <c r="G310" s="241">
        <f ca="1">+IFERROR(INDEX('Hoja de Trabajo para listado'!$A$155:$Z$1048576,MATCH($A310,'Hoja de Trabajo para listado'!$A$155:$A$1048576,0),MATCH((CUADRO!G$4&amp;$E310),'Hoja de Trabajo para listado'!$A$151:$Z$151,0)),0)+IFERROR(INDEX('Hoja de Trabajo para listado'!$AB$155:$BA$1048576,MATCH($A310,'Hoja de Trabajo para listado'!$AB$155:$AB$1048576,0),MATCH((CUADRO!G$4&amp;$E310),'Hoja de Trabajo para listado'!$AB$151:$BA$151,0)),0)+IFERROR(INDEX('Hoja de Trabajo para listado'!$BC$155:$CB$1048576,MATCH($A310,'Hoja de Trabajo para listado'!$BC$155:$BC$1048576,0),MATCH((CUADRO!G$4&amp;$E310),'Hoja de Trabajo para listado'!$BC$151:$CB$151,0)),0)+IFERROR(INDEX('Hoja de Trabajo para listado'!$DE$153:$DG$274,MATCH($A310,'Hoja de Trabajo para listado'!$DE$153:$DE$1048576,0),MATCH((CUADRO!G$4&amp;$E310),'Hoja de Trabajo para listado'!$DE$151:$DG$151,0)),0)+IFERROR(INDEX('Hoja de Trabajo para listado'!$CD$155:$DC$1048576,MATCH($A310,'Hoja de Trabajo para listado'!$CD$155:$CD$1048576,0),MATCH((CUADRO!G$4&amp;$E310),'Hoja de Trabajo para listado'!$CD$151:$DC$151,0)),0)</f>
        <v>0</v>
      </c>
      <c r="H310" s="241">
        <f ca="1">+IFERROR(INDEX('Hoja de Trabajo para listado'!$A$155:$Z$1048576,MATCH($A310,'Hoja de Trabajo para listado'!$A$155:$A$1048576,0),MATCH((CUADRO!H$4&amp;$E310),'Hoja de Trabajo para listado'!$A$151:$Z$151,0)),0)+IFERROR(INDEX('Hoja de Trabajo para listado'!$AB$155:$BA$1048576,MATCH($A310,'Hoja de Trabajo para listado'!$AB$155:$AB$1048576,0),MATCH((CUADRO!H$4&amp;$E310),'Hoja de Trabajo para listado'!$AB$151:$BA$151,0)),0)+IFERROR(INDEX('Hoja de Trabajo para listado'!$BC$155:$CB$1048576,MATCH($A310,'Hoja de Trabajo para listado'!$BC$155:$BC$1048576,0),MATCH((CUADRO!H$4&amp;$E310),'Hoja de Trabajo para listado'!$BC$151:$CB$151,0)),0)+IFERROR(INDEX('Hoja de Trabajo para listado'!$DE$153:$DG$274,MATCH($A310,'Hoja de Trabajo para listado'!$DE$153:$DE$1048576,0),MATCH((CUADRO!H$4&amp;$E310),'Hoja de Trabajo para listado'!$DE$151:$DG$151,0)),0)+IFERROR(INDEX('Hoja de Trabajo para listado'!$CD$155:$DC$1048576,MATCH($A310,'Hoja de Trabajo para listado'!$CD$155:$CD$1048576,0),MATCH((CUADRO!H$4&amp;$E310),'Hoja de Trabajo para listado'!$CD$151:$DC$151,0)),0)</f>
        <v>0</v>
      </c>
      <c r="I310" s="241">
        <f ca="1">+IFERROR(INDEX('Hoja de Trabajo para listado'!$A$155:$Z$1048576,MATCH($A310,'Hoja de Trabajo para listado'!$A$155:$A$1048576,0),MATCH((CUADRO!I$4&amp;$E310),'Hoja de Trabajo para listado'!$A$151:$Z$151,0)),0)+IFERROR(INDEX('Hoja de Trabajo para listado'!$AB$155:$BA$1048576,MATCH($A310,'Hoja de Trabajo para listado'!$AB$155:$AB$1048576,0),MATCH((CUADRO!I$4&amp;$E310),'Hoja de Trabajo para listado'!$AB$151:$BA$151,0)),0)+IFERROR(INDEX('Hoja de Trabajo para listado'!$BC$155:$CB$1048576,MATCH($A310,'Hoja de Trabajo para listado'!$BC$155:$BC$1048576,0),MATCH((CUADRO!I$4&amp;$E310),'Hoja de Trabajo para listado'!$BC$151:$CB$151,0)),0)+IFERROR(INDEX('Hoja de Trabajo para listado'!$DE$153:$DG$274,MATCH($A310,'Hoja de Trabajo para listado'!$DE$153:$DE$1048576,0),MATCH((CUADRO!I$4&amp;$E310),'Hoja de Trabajo para listado'!$DE$151:$DG$151,0)),0)+IFERROR(INDEX('Hoja de Trabajo para listado'!$CD$155:$DC$1048576,MATCH($A310,'Hoja de Trabajo para listado'!$CD$155:$CD$1048576,0),MATCH((CUADRO!I$4&amp;$E310),'Hoja de Trabajo para listado'!$CD$151:$DC$151,0)),0)</f>
        <v>0</v>
      </c>
      <c r="J310" s="241">
        <f ca="1">+IFERROR(INDEX('Hoja de Trabajo para listado'!$A$155:$Z$1048576,MATCH($A310,'Hoja de Trabajo para listado'!$A$155:$A$1048576,0),MATCH((CUADRO!J$4&amp;$E310),'Hoja de Trabajo para listado'!$A$151:$Z$151,0)),0)+IFERROR(INDEX('Hoja de Trabajo para listado'!$AB$155:$BA$1048576,MATCH($A310,'Hoja de Trabajo para listado'!$AB$155:$AB$1048576,0),MATCH((CUADRO!J$4&amp;$E310),'Hoja de Trabajo para listado'!$AB$151:$BA$151,0)),0)+IFERROR(INDEX('Hoja de Trabajo para listado'!$BC$155:$CB$1048576,MATCH($A310,'Hoja de Trabajo para listado'!$BC$155:$BC$1048576,0),MATCH((CUADRO!J$4&amp;$E310),'Hoja de Trabajo para listado'!$BC$151:$CB$151,0)),0)+IFERROR(INDEX('Hoja de Trabajo para listado'!$DE$153:$DG$274,MATCH($A310,'Hoja de Trabajo para listado'!$DE$153:$DE$1048576,0),MATCH((CUADRO!J$4&amp;$E310),'Hoja de Trabajo para listado'!$DE$151:$DG$151,0)),0)+IFERROR(INDEX('Hoja de Trabajo para listado'!$CD$155:$DC$1048576,MATCH($A310,'Hoja de Trabajo para listado'!$CD$155:$CD$1048576,0),MATCH((CUADRO!J$4&amp;$E310),'Hoja de Trabajo para listado'!$CD$151:$DC$151,0)),0)</f>
        <v>0</v>
      </c>
      <c r="K310" s="241">
        <f ca="1">+IFERROR(INDEX('Hoja de Trabajo para listado'!$A$155:$Z$1048576,MATCH($A310,'Hoja de Trabajo para listado'!$A$155:$A$1048576,0),MATCH((CUADRO!K$4&amp;$E310),'Hoja de Trabajo para listado'!$A$151:$Z$151,0)),0)+IFERROR(INDEX('Hoja de Trabajo para listado'!$AB$155:$BA$1048576,MATCH($A310,'Hoja de Trabajo para listado'!$AB$155:$AB$1048576,0),MATCH((CUADRO!K$4&amp;$E310),'Hoja de Trabajo para listado'!$AB$151:$BA$151,0)),0)+IFERROR(INDEX('Hoja de Trabajo para listado'!$BC$155:$CB$1048576,MATCH($A310,'Hoja de Trabajo para listado'!$BC$155:$BC$1048576,0),MATCH((CUADRO!K$4&amp;$E310),'Hoja de Trabajo para listado'!$BC$151:$CB$151,0)),0)+IFERROR(INDEX('Hoja de Trabajo para listado'!$DE$153:$DG$274,MATCH($A310,'Hoja de Trabajo para listado'!$DE$153:$DE$1048576,0),MATCH((CUADRO!K$4&amp;$E310),'Hoja de Trabajo para listado'!$DE$151:$DG$151,0)),0)+IFERROR(INDEX('Hoja de Trabajo para listado'!$CD$155:$DC$1048576,MATCH($A310,'Hoja de Trabajo para listado'!$CD$155:$CD$1048576,0),MATCH((CUADRO!K$4&amp;$E310),'Hoja de Trabajo para listado'!$CD$151:$DC$151,0)),0)</f>
        <v>0</v>
      </c>
      <c r="L310" s="241">
        <f ca="1">+IFERROR(INDEX('Hoja de Trabajo para listado'!$A$155:$Z$1048576,MATCH($A310,'Hoja de Trabajo para listado'!$A$155:$A$1048576,0),MATCH((CUADRO!L$4&amp;$E310),'Hoja de Trabajo para listado'!$A$151:$Z$151,0)),0)+IFERROR(INDEX('Hoja de Trabajo para listado'!$AB$155:$BA$1048576,MATCH($A310,'Hoja de Trabajo para listado'!$AB$155:$AB$1048576,0),MATCH((CUADRO!L$4&amp;$E310),'Hoja de Trabajo para listado'!$AB$151:$BA$151,0)),0)+IFERROR(INDEX('Hoja de Trabajo para listado'!$BC$155:$CB$1048576,MATCH($A310,'Hoja de Trabajo para listado'!$BC$155:$BC$1048576,0),MATCH((CUADRO!L$4&amp;$E310),'Hoja de Trabajo para listado'!$BC$151:$CB$151,0)),0)+IFERROR(INDEX('Hoja de Trabajo para listado'!$DE$153:$DG$274,MATCH($A310,'Hoja de Trabajo para listado'!$DE$153:$DE$1048576,0),MATCH((CUADRO!L$4&amp;$E310),'Hoja de Trabajo para listado'!$DE$151:$DG$151,0)),0)+IFERROR(INDEX('Hoja de Trabajo para listado'!$CD$155:$DC$1048576,MATCH($A310,'Hoja de Trabajo para listado'!$CD$155:$CD$1048576,0),MATCH((CUADRO!L$4&amp;$E310),'Hoja de Trabajo para listado'!$CD$151:$DC$151,0)),0)</f>
        <v>0</v>
      </c>
      <c r="M310" s="241">
        <f ca="1">+IFERROR(INDEX('Hoja de Trabajo para listado'!$A$155:$Z$1048576,MATCH($A310,'Hoja de Trabajo para listado'!$A$155:$A$1048576,0),MATCH((CUADRO!M$4&amp;$E310),'Hoja de Trabajo para listado'!$A$151:$Z$151,0)),0)+IFERROR(INDEX('Hoja de Trabajo para listado'!$AB$155:$BA$1048576,MATCH($A310,'Hoja de Trabajo para listado'!$AB$155:$AB$1048576,0),MATCH((CUADRO!M$4&amp;$E310),'Hoja de Trabajo para listado'!$AB$151:$BA$151,0)),0)+IFERROR(INDEX('Hoja de Trabajo para listado'!$BC$155:$CB$1048576,MATCH($A310,'Hoja de Trabajo para listado'!$BC$155:$BC$1048576,0),MATCH((CUADRO!M$4&amp;$E310),'Hoja de Trabajo para listado'!$BC$151:$CB$151,0)),0)+IFERROR(INDEX('Hoja de Trabajo para listado'!$DE$153:$DG$274,MATCH($A310,'Hoja de Trabajo para listado'!$DE$153:$DE$1048576,0),MATCH((CUADRO!M$4&amp;$E310),'Hoja de Trabajo para listado'!$DE$151:$DG$151,0)),0)+IFERROR(INDEX('Hoja de Trabajo para listado'!$CD$155:$DC$1048576,MATCH($A310,'Hoja de Trabajo para listado'!$CD$155:$CD$1048576,0),MATCH((CUADRO!M$4&amp;$E310),'Hoja de Trabajo para listado'!$CD$151:$DC$151,0)),0)</f>
        <v>0</v>
      </c>
      <c r="N310" s="241">
        <f ca="1">+IFERROR(INDEX('Hoja de Trabajo para listado'!$A$155:$Z$1048576,MATCH($A310,'Hoja de Trabajo para listado'!$A$155:$A$1048576,0),MATCH((CUADRO!N$4&amp;$E310),'Hoja de Trabajo para listado'!$A$151:$Z$151,0)),0)+IFERROR(INDEX('Hoja de Trabajo para listado'!$AB$155:$BA$1048576,MATCH($A310,'Hoja de Trabajo para listado'!$AB$155:$AB$1048576,0),MATCH((CUADRO!N$4&amp;$E310),'Hoja de Trabajo para listado'!$AB$151:$BA$151,0)),0)+IFERROR(INDEX('Hoja de Trabajo para listado'!$BC$155:$CB$1048576,MATCH($A310,'Hoja de Trabajo para listado'!$BC$155:$BC$1048576,0),MATCH((CUADRO!N$4&amp;$E310),'Hoja de Trabajo para listado'!$BC$151:$CB$151,0)),0)+IFERROR(INDEX('Hoja de Trabajo para listado'!$DE$153:$DG$274,MATCH($A310,'Hoja de Trabajo para listado'!$DE$153:$DE$1048576,0),MATCH((CUADRO!N$4&amp;$E310),'Hoja de Trabajo para listado'!$DE$151:$DG$151,0)),0)+IFERROR(INDEX('Hoja de Trabajo para listado'!$CD$155:$DC$1048576,MATCH($A310,'Hoja de Trabajo para listado'!$CD$155:$CD$1048576,0),MATCH((CUADRO!N$4&amp;$E310),'Hoja de Trabajo para listado'!$CD$151:$DC$151,0)),0)</f>
        <v>0</v>
      </c>
      <c r="O310" s="241">
        <f ca="1">+IFERROR(INDEX('Hoja de Trabajo para listado'!$A$155:$Z$1048576,MATCH($A310,'Hoja de Trabajo para listado'!$A$155:$A$1048576,0),MATCH((CUADRO!O$4&amp;$E310),'Hoja de Trabajo para listado'!$A$151:$Z$151,0)),0)+IFERROR(INDEX('Hoja de Trabajo para listado'!$AB$155:$BA$1048576,MATCH($A310,'Hoja de Trabajo para listado'!$AB$155:$AB$1048576,0),MATCH((CUADRO!O$4&amp;$E310),'Hoja de Trabajo para listado'!$AB$151:$BA$151,0)),0)+IFERROR(INDEX('Hoja de Trabajo para listado'!$BC$155:$CB$1048576,MATCH($A310,'Hoja de Trabajo para listado'!$BC$155:$BC$1048576,0),MATCH((CUADRO!O$4&amp;$E310),'Hoja de Trabajo para listado'!$BC$151:$CB$151,0)),0)+IFERROR(INDEX('Hoja de Trabajo para listado'!$DE$153:$DG$274,MATCH($A310,'Hoja de Trabajo para listado'!$DE$153:$DE$1048576,0),MATCH((CUADRO!O$4&amp;$E310),'Hoja de Trabajo para listado'!$DE$151:$DG$151,0)),0)+IFERROR(INDEX('Hoja de Trabajo para listado'!$CD$155:$DC$1048576,MATCH($A310,'Hoja de Trabajo para listado'!$CD$155:$CD$1048576,0),MATCH((CUADRO!O$4&amp;$E310),'Hoja de Trabajo para listado'!$CD$151:$DC$151,0)),0)</f>
        <v>0</v>
      </c>
      <c r="P310" s="241">
        <f ca="1">+IFERROR(INDEX('Hoja de Trabajo para listado'!$A$155:$Z$1048576,MATCH($A310,'Hoja de Trabajo para listado'!$A$155:$A$1048576,0),MATCH((CUADRO!P$4&amp;$E310),'Hoja de Trabajo para listado'!$A$151:$Z$151,0)),0)+IFERROR(INDEX('Hoja de Trabajo para listado'!$AB$155:$BA$1048576,MATCH($A310,'Hoja de Trabajo para listado'!$AB$155:$AB$1048576,0),MATCH((CUADRO!P$4&amp;$E310),'Hoja de Trabajo para listado'!$AB$151:$BA$151,0)),0)+IFERROR(INDEX('Hoja de Trabajo para listado'!$BC$155:$CB$1048576,MATCH($A310,'Hoja de Trabajo para listado'!$BC$155:$BC$1048576,0),MATCH((CUADRO!P$4&amp;$E310),'Hoja de Trabajo para listado'!$BC$151:$CB$151,0)),0)+IFERROR(INDEX('Hoja de Trabajo para listado'!$DE$153:$DG$274,MATCH($A310,'Hoja de Trabajo para listado'!$DE$153:$DE$1048576,0),MATCH((CUADRO!P$4&amp;$E310),'Hoja de Trabajo para listado'!$DE$151:$DG$151,0)),0)+IFERROR(INDEX('Hoja de Trabajo para listado'!$CD$155:$DC$1048576,MATCH($A310,'Hoja de Trabajo para listado'!$CD$155:$CD$1048576,0),MATCH((CUADRO!P$4&amp;$E310),'Hoja de Trabajo para listado'!$CD$151:$DC$151,0)),0)</f>
        <v>0</v>
      </c>
      <c r="Q310" s="241">
        <f ca="1">+IFERROR(INDEX('Hoja de Trabajo para listado'!$A$155:$Z$1048576,MATCH($A310,'Hoja de Trabajo para listado'!$A$155:$A$1048576,0),MATCH((CUADRO!Q$4&amp;$E310),'Hoja de Trabajo para listado'!$A$151:$Z$151,0)),0)+IFERROR(INDEX('Hoja de Trabajo para listado'!$AB$155:$BA$1048576,MATCH($A310,'Hoja de Trabajo para listado'!$AB$155:$AB$1048576,0),MATCH((CUADRO!Q$4&amp;$E310),'Hoja de Trabajo para listado'!$AB$151:$BA$151,0)),0)+IFERROR(INDEX('Hoja de Trabajo para listado'!$BC$155:$CB$1048576,MATCH($A310,'Hoja de Trabajo para listado'!$BC$155:$BC$1048576,0),MATCH((CUADRO!Q$4&amp;$E310),'Hoja de Trabajo para listado'!$BC$151:$CB$151,0)),0)+IFERROR(INDEX('Hoja de Trabajo para listado'!$DE$153:$DG$274,MATCH($A310,'Hoja de Trabajo para listado'!$DE$153:$DE$1048576,0),MATCH((CUADRO!Q$4&amp;$E310),'Hoja de Trabajo para listado'!$DE$151:$DG$151,0)),0)+IFERROR(INDEX('Hoja de Trabajo para listado'!$CD$155:$DC$1048576,MATCH($A310,'Hoja de Trabajo para listado'!$CD$155:$CD$1048576,0),MATCH((CUADRO!Q$4&amp;$E310),'Hoja de Trabajo para listado'!$CD$151:$DC$151,0)),0)</f>
        <v>0</v>
      </c>
      <c r="R310" s="241">
        <f t="shared" ca="1" si="8"/>
        <v>0</v>
      </c>
      <c r="S310" s="247">
        <f ca="1">+R309+R310</f>
        <v>0</v>
      </c>
      <c r="T310" s="241">
        <f ca="1">+S310</f>
        <v>0</v>
      </c>
      <c r="U310" s="240">
        <f t="shared" si="9"/>
        <v>2</v>
      </c>
    </row>
    <row r="311" spans="1:21" customFormat="1" ht="15" hidden="1" customHeight="1">
      <c r="A311" s="32">
        <v>432</v>
      </c>
      <c r="B311" s="381">
        <f>+A311</f>
        <v>432</v>
      </c>
      <c r="C311" s="245" t="str">
        <f>+VLOOKUP(A311,bd_lista!$A$3:$C$592,3,FALSE)</f>
        <v>Seguro Social Universitario de Tarija</v>
      </c>
      <c r="D311" s="383" t="str">
        <f>+C311</f>
        <v>Seguro Social Universitario de Tarija</v>
      </c>
      <c r="E311" s="245" t="s">
        <v>683</v>
      </c>
      <c r="F311" s="241">
        <f ca="1">+IFERROR(INDEX('Hoja de Trabajo para listado'!$A$155:$Z$1048576,MATCH($A311,'Hoja de Trabajo para listado'!$A$155:$A$1048576,0),MATCH((CUADRO!F$4&amp;$E311),'Hoja de Trabajo para listado'!$A$151:$Z$151,0)),0)+IFERROR(INDEX('Hoja de Trabajo para listado'!$AB$155:$BA$1048576,MATCH($A311,'Hoja de Trabajo para listado'!$AB$155:$AB$1048576,0),MATCH((CUADRO!F$4&amp;$E311),'Hoja de Trabajo para listado'!$AB$151:$BA$151,0)),0)+IFERROR(INDEX('Hoja de Trabajo para listado'!$BC$155:$CB$1048576,MATCH($A311,'Hoja de Trabajo para listado'!$BC$155:$BC$1048576,0),MATCH((CUADRO!F$4&amp;$E311),'Hoja de Trabajo para listado'!$BC$151:$CB$151,0)),0)+IFERROR(INDEX('Hoja de Trabajo para listado'!$DE$153:$DG$274,MATCH($A311,'Hoja de Trabajo para listado'!$DE$153:$DE$1048576,0),MATCH((CUADRO!F$4&amp;$E311),'Hoja de Trabajo para listado'!$DE$151:$DG$151,0)),0)+IFERROR(INDEX('Hoja de Trabajo para listado'!$CD$155:$DC$1048576,MATCH($A311,'Hoja de Trabajo para listado'!$CD$155:$CD$1048576,0),MATCH((CUADRO!F$4&amp;$E311),'Hoja de Trabajo para listado'!$CD$151:$DC$151,0)),0)</f>
        <v>0</v>
      </c>
      <c r="G311" s="241">
        <f ca="1">+IFERROR(INDEX('Hoja de Trabajo para listado'!$A$155:$Z$1048576,MATCH($A311,'Hoja de Trabajo para listado'!$A$155:$A$1048576,0),MATCH((CUADRO!G$4&amp;$E311),'Hoja de Trabajo para listado'!$A$151:$Z$151,0)),0)+IFERROR(INDEX('Hoja de Trabajo para listado'!$AB$155:$BA$1048576,MATCH($A311,'Hoja de Trabajo para listado'!$AB$155:$AB$1048576,0),MATCH((CUADRO!G$4&amp;$E311),'Hoja de Trabajo para listado'!$AB$151:$BA$151,0)),0)+IFERROR(INDEX('Hoja de Trabajo para listado'!$BC$155:$CB$1048576,MATCH($A311,'Hoja de Trabajo para listado'!$BC$155:$BC$1048576,0),MATCH((CUADRO!G$4&amp;$E311),'Hoja de Trabajo para listado'!$BC$151:$CB$151,0)),0)+IFERROR(INDEX('Hoja de Trabajo para listado'!$DE$153:$DG$274,MATCH($A311,'Hoja de Trabajo para listado'!$DE$153:$DE$1048576,0),MATCH((CUADRO!G$4&amp;$E311),'Hoja de Trabajo para listado'!$DE$151:$DG$151,0)),0)+IFERROR(INDEX('Hoja de Trabajo para listado'!$CD$155:$DC$1048576,MATCH($A311,'Hoja de Trabajo para listado'!$CD$155:$CD$1048576,0),MATCH((CUADRO!G$4&amp;$E311),'Hoja de Trabajo para listado'!$CD$151:$DC$151,0)),0)</f>
        <v>0</v>
      </c>
      <c r="H311" s="241">
        <f ca="1">+IFERROR(INDEX('Hoja de Trabajo para listado'!$A$155:$Z$1048576,MATCH($A311,'Hoja de Trabajo para listado'!$A$155:$A$1048576,0),MATCH((CUADRO!H$4&amp;$E311),'Hoja de Trabajo para listado'!$A$151:$Z$151,0)),0)+IFERROR(INDEX('Hoja de Trabajo para listado'!$AB$155:$BA$1048576,MATCH($A311,'Hoja de Trabajo para listado'!$AB$155:$AB$1048576,0),MATCH((CUADRO!H$4&amp;$E311),'Hoja de Trabajo para listado'!$AB$151:$BA$151,0)),0)+IFERROR(INDEX('Hoja de Trabajo para listado'!$BC$155:$CB$1048576,MATCH($A311,'Hoja de Trabajo para listado'!$BC$155:$BC$1048576,0),MATCH((CUADRO!H$4&amp;$E311),'Hoja de Trabajo para listado'!$BC$151:$CB$151,0)),0)+IFERROR(INDEX('Hoja de Trabajo para listado'!$DE$153:$DG$274,MATCH($A311,'Hoja de Trabajo para listado'!$DE$153:$DE$1048576,0),MATCH((CUADRO!H$4&amp;$E311),'Hoja de Trabajo para listado'!$DE$151:$DG$151,0)),0)+IFERROR(INDEX('Hoja de Trabajo para listado'!$CD$155:$DC$1048576,MATCH($A311,'Hoja de Trabajo para listado'!$CD$155:$CD$1048576,0),MATCH((CUADRO!H$4&amp;$E311),'Hoja de Trabajo para listado'!$CD$151:$DC$151,0)),0)</f>
        <v>0</v>
      </c>
      <c r="I311" s="241">
        <f ca="1">+IFERROR(INDEX('Hoja de Trabajo para listado'!$A$155:$Z$1048576,MATCH($A311,'Hoja de Trabajo para listado'!$A$155:$A$1048576,0),MATCH((CUADRO!I$4&amp;$E311),'Hoja de Trabajo para listado'!$A$151:$Z$151,0)),0)+IFERROR(INDEX('Hoja de Trabajo para listado'!$AB$155:$BA$1048576,MATCH($A311,'Hoja de Trabajo para listado'!$AB$155:$AB$1048576,0),MATCH((CUADRO!I$4&amp;$E311),'Hoja de Trabajo para listado'!$AB$151:$BA$151,0)),0)+IFERROR(INDEX('Hoja de Trabajo para listado'!$BC$155:$CB$1048576,MATCH($A311,'Hoja de Trabajo para listado'!$BC$155:$BC$1048576,0),MATCH((CUADRO!I$4&amp;$E311),'Hoja de Trabajo para listado'!$BC$151:$CB$151,0)),0)+IFERROR(INDEX('Hoja de Trabajo para listado'!$DE$153:$DG$274,MATCH($A311,'Hoja de Trabajo para listado'!$DE$153:$DE$1048576,0),MATCH((CUADRO!I$4&amp;$E311),'Hoja de Trabajo para listado'!$DE$151:$DG$151,0)),0)+IFERROR(INDEX('Hoja de Trabajo para listado'!$CD$155:$DC$1048576,MATCH($A311,'Hoja de Trabajo para listado'!$CD$155:$CD$1048576,0),MATCH((CUADRO!I$4&amp;$E311),'Hoja de Trabajo para listado'!$CD$151:$DC$151,0)),0)</f>
        <v>0</v>
      </c>
      <c r="J311" s="241">
        <f ca="1">+IFERROR(INDEX('Hoja de Trabajo para listado'!$A$155:$Z$1048576,MATCH($A311,'Hoja de Trabajo para listado'!$A$155:$A$1048576,0),MATCH((CUADRO!J$4&amp;$E311),'Hoja de Trabajo para listado'!$A$151:$Z$151,0)),0)+IFERROR(INDEX('Hoja de Trabajo para listado'!$AB$155:$BA$1048576,MATCH($A311,'Hoja de Trabajo para listado'!$AB$155:$AB$1048576,0),MATCH((CUADRO!J$4&amp;$E311),'Hoja de Trabajo para listado'!$AB$151:$BA$151,0)),0)+IFERROR(INDEX('Hoja de Trabajo para listado'!$BC$155:$CB$1048576,MATCH($A311,'Hoja de Trabajo para listado'!$BC$155:$BC$1048576,0),MATCH((CUADRO!J$4&amp;$E311),'Hoja de Trabajo para listado'!$BC$151:$CB$151,0)),0)+IFERROR(INDEX('Hoja de Trabajo para listado'!$DE$153:$DG$274,MATCH($A311,'Hoja de Trabajo para listado'!$DE$153:$DE$1048576,0),MATCH((CUADRO!J$4&amp;$E311),'Hoja de Trabajo para listado'!$DE$151:$DG$151,0)),0)+IFERROR(INDEX('Hoja de Trabajo para listado'!$CD$155:$DC$1048576,MATCH($A311,'Hoja de Trabajo para listado'!$CD$155:$CD$1048576,0),MATCH((CUADRO!J$4&amp;$E311),'Hoja de Trabajo para listado'!$CD$151:$DC$151,0)),0)</f>
        <v>0</v>
      </c>
      <c r="K311" s="241">
        <f ca="1">+IFERROR(INDEX('Hoja de Trabajo para listado'!$A$155:$Z$1048576,MATCH($A311,'Hoja de Trabajo para listado'!$A$155:$A$1048576,0),MATCH((CUADRO!K$4&amp;$E311),'Hoja de Trabajo para listado'!$A$151:$Z$151,0)),0)+IFERROR(INDEX('Hoja de Trabajo para listado'!$AB$155:$BA$1048576,MATCH($A311,'Hoja de Trabajo para listado'!$AB$155:$AB$1048576,0),MATCH((CUADRO!K$4&amp;$E311),'Hoja de Trabajo para listado'!$AB$151:$BA$151,0)),0)+IFERROR(INDEX('Hoja de Trabajo para listado'!$BC$155:$CB$1048576,MATCH($A311,'Hoja de Trabajo para listado'!$BC$155:$BC$1048576,0),MATCH((CUADRO!K$4&amp;$E311),'Hoja de Trabajo para listado'!$BC$151:$CB$151,0)),0)+IFERROR(INDEX('Hoja de Trabajo para listado'!$DE$153:$DG$274,MATCH($A311,'Hoja de Trabajo para listado'!$DE$153:$DE$1048576,0),MATCH((CUADRO!K$4&amp;$E311),'Hoja de Trabajo para listado'!$DE$151:$DG$151,0)),0)+IFERROR(INDEX('Hoja de Trabajo para listado'!$CD$155:$DC$1048576,MATCH($A311,'Hoja de Trabajo para listado'!$CD$155:$CD$1048576,0),MATCH((CUADRO!K$4&amp;$E311),'Hoja de Trabajo para listado'!$CD$151:$DC$151,0)),0)</f>
        <v>0</v>
      </c>
      <c r="L311" s="241">
        <f ca="1">+IFERROR(INDEX('Hoja de Trabajo para listado'!$A$155:$Z$1048576,MATCH($A311,'Hoja de Trabajo para listado'!$A$155:$A$1048576,0),MATCH((CUADRO!L$4&amp;$E311),'Hoja de Trabajo para listado'!$A$151:$Z$151,0)),0)+IFERROR(INDEX('Hoja de Trabajo para listado'!$AB$155:$BA$1048576,MATCH($A311,'Hoja de Trabajo para listado'!$AB$155:$AB$1048576,0),MATCH((CUADRO!L$4&amp;$E311),'Hoja de Trabajo para listado'!$AB$151:$BA$151,0)),0)+IFERROR(INDEX('Hoja de Trabajo para listado'!$BC$155:$CB$1048576,MATCH($A311,'Hoja de Trabajo para listado'!$BC$155:$BC$1048576,0),MATCH((CUADRO!L$4&amp;$E311),'Hoja de Trabajo para listado'!$BC$151:$CB$151,0)),0)+IFERROR(INDEX('Hoja de Trabajo para listado'!$DE$153:$DG$274,MATCH($A311,'Hoja de Trabajo para listado'!$DE$153:$DE$1048576,0),MATCH((CUADRO!L$4&amp;$E311),'Hoja de Trabajo para listado'!$DE$151:$DG$151,0)),0)+IFERROR(INDEX('Hoja de Trabajo para listado'!$CD$155:$DC$1048576,MATCH($A311,'Hoja de Trabajo para listado'!$CD$155:$CD$1048576,0),MATCH((CUADRO!L$4&amp;$E311),'Hoja de Trabajo para listado'!$CD$151:$DC$151,0)),0)</f>
        <v>0</v>
      </c>
      <c r="M311" s="241">
        <f ca="1">+IFERROR(INDEX('Hoja de Trabajo para listado'!$A$155:$Z$1048576,MATCH($A311,'Hoja de Trabajo para listado'!$A$155:$A$1048576,0),MATCH((CUADRO!M$4&amp;$E311),'Hoja de Trabajo para listado'!$A$151:$Z$151,0)),0)+IFERROR(INDEX('Hoja de Trabajo para listado'!$AB$155:$BA$1048576,MATCH($A311,'Hoja de Trabajo para listado'!$AB$155:$AB$1048576,0),MATCH((CUADRO!M$4&amp;$E311),'Hoja de Trabajo para listado'!$AB$151:$BA$151,0)),0)+IFERROR(INDEX('Hoja de Trabajo para listado'!$BC$155:$CB$1048576,MATCH($A311,'Hoja de Trabajo para listado'!$BC$155:$BC$1048576,0),MATCH((CUADRO!M$4&amp;$E311),'Hoja de Trabajo para listado'!$BC$151:$CB$151,0)),0)+IFERROR(INDEX('Hoja de Trabajo para listado'!$DE$153:$DG$274,MATCH($A311,'Hoja de Trabajo para listado'!$DE$153:$DE$1048576,0),MATCH((CUADRO!M$4&amp;$E311),'Hoja de Trabajo para listado'!$DE$151:$DG$151,0)),0)+IFERROR(INDEX('Hoja de Trabajo para listado'!$CD$155:$DC$1048576,MATCH($A311,'Hoja de Trabajo para listado'!$CD$155:$CD$1048576,0),MATCH((CUADRO!M$4&amp;$E311),'Hoja de Trabajo para listado'!$CD$151:$DC$151,0)),0)</f>
        <v>0</v>
      </c>
      <c r="N311" s="241">
        <f ca="1">+IFERROR(INDEX('Hoja de Trabajo para listado'!$A$155:$Z$1048576,MATCH($A311,'Hoja de Trabajo para listado'!$A$155:$A$1048576,0),MATCH((CUADRO!N$4&amp;$E311),'Hoja de Trabajo para listado'!$A$151:$Z$151,0)),0)+IFERROR(INDEX('Hoja de Trabajo para listado'!$AB$155:$BA$1048576,MATCH($A311,'Hoja de Trabajo para listado'!$AB$155:$AB$1048576,0),MATCH((CUADRO!N$4&amp;$E311),'Hoja de Trabajo para listado'!$AB$151:$BA$151,0)),0)+IFERROR(INDEX('Hoja de Trabajo para listado'!$BC$155:$CB$1048576,MATCH($A311,'Hoja de Trabajo para listado'!$BC$155:$BC$1048576,0),MATCH((CUADRO!N$4&amp;$E311),'Hoja de Trabajo para listado'!$BC$151:$CB$151,0)),0)+IFERROR(INDEX('Hoja de Trabajo para listado'!$DE$153:$DG$274,MATCH($A311,'Hoja de Trabajo para listado'!$DE$153:$DE$1048576,0),MATCH((CUADRO!N$4&amp;$E311),'Hoja de Trabajo para listado'!$DE$151:$DG$151,0)),0)+IFERROR(INDEX('Hoja de Trabajo para listado'!$CD$155:$DC$1048576,MATCH($A311,'Hoja de Trabajo para listado'!$CD$155:$CD$1048576,0),MATCH((CUADRO!N$4&amp;$E311),'Hoja de Trabajo para listado'!$CD$151:$DC$151,0)),0)</f>
        <v>0</v>
      </c>
      <c r="O311" s="241">
        <f ca="1">+IFERROR(INDEX('Hoja de Trabajo para listado'!$A$155:$Z$1048576,MATCH($A311,'Hoja de Trabajo para listado'!$A$155:$A$1048576,0),MATCH((CUADRO!O$4&amp;$E311),'Hoja de Trabajo para listado'!$A$151:$Z$151,0)),0)+IFERROR(INDEX('Hoja de Trabajo para listado'!$AB$155:$BA$1048576,MATCH($A311,'Hoja de Trabajo para listado'!$AB$155:$AB$1048576,0),MATCH((CUADRO!O$4&amp;$E311),'Hoja de Trabajo para listado'!$AB$151:$BA$151,0)),0)+IFERROR(INDEX('Hoja de Trabajo para listado'!$BC$155:$CB$1048576,MATCH($A311,'Hoja de Trabajo para listado'!$BC$155:$BC$1048576,0),MATCH((CUADRO!O$4&amp;$E311),'Hoja de Trabajo para listado'!$BC$151:$CB$151,0)),0)+IFERROR(INDEX('Hoja de Trabajo para listado'!$DE$153:$DG$274,MATCH($A311,'Hoja de Trabajo para listado'!$DE$153:$DE$1048576,0),MATCH((CUADRO!O$4&amp;$E311),'Hoja de Trabajo para listado'!$DE$151:$DG$151,0)),0)+IFERROR(INDEX('Hoja de Trabajo para listado'!$CD$155:$DC$1048576,MATCH($A311,'Hoja de Trabajo para listado'!$CD$155:$CD$1048576,0),MATCH((CUADRO!O$4&amp;$E311),'Hoja de Trabajo para listado'!$CD$151:$DC$151,0)),0)</f>
        <v>0</v>
      </c>
      <c r="P311" s="241">
        <f ca="1">+IFERROR(INDEX('Hoja de Trabajo para listado'!$A$155:$Z$1048576,MATCH($A311,'Hoja de Trabajo para listado'!$A$155:$A$1048576,0),MATCH((CUADRO!P$4&amp;$E311),'Hoja de Trabajo para listado'!$A$151:$Z$151,0)),0)+IFERROR(INDEX('Hoja de Trabajo para listado'!$AB$155:$BA$1048576,MATCH($A311,'Hoja de Trabajo para listado'!$AB$155:$AB$1048576,0),MATCH((CUADRO!P$4&amp;$E311),'Hoja de Trabajo para listado'!$AB$151:$BA$151,0)),0)+IFERROR(INDEX('Hoja de Trabajo para listado'!$BC$155:$CB$1048576,MATCH($A311,'Hoja de Trabajo para listado'!$BC$155:$BC$1048576,0),MATCH((CUADRO!P$4&amp;$E311),'Hoja de Trabajo para listado'!$BC$151:$CB$151,0)),0)+IFERROR(INDEX('Hoja de Trabajo para listado'!$DE$153:$DG$274,MATCH($A311,'Hoja de Trabajo para listado'!$DE$153:$DE$1048576,0),MATCH((CUADRO!P$4&amp;$E311),'Hoja de Trabajo para listado'!$DE$151:$DG$151,0)),0)+IFERROR(INDEX('Hoja de Trabajo para listado'!$CD$155:$DC$1048576,MATCH($A311,'Hoja de Trabajo para listado'!$CD$155:$CD$1048576,0),MATCH((CUADRO!P$4&amp;$E311),'Hoja de Trabajo para listado'!$CD$151:$DC$151,0)),0)</f>
        <v>0</v>
      </c>
      <c r="Q311" s="241">
        <f ca="1">+IFERROR(INDEX('Hoja de Trabajo para listado'!$A$155:$Z$1048576,MATCH($A311,'Hoja de Trabajo para listado'!$A$155:$A$1048576,0),MATCH((CUADRO!Q$4&amp;$E311),'Hoja de Trabajo para listado'!$A$151:$Z$151,0)),0)+IFERROR(INDEX('Hoja de Trabajo para listado'!$AB$155:$BA$1048576,MATCH($A311,'Hoja de Trabajo para listado'!$AB$155:$AB$1048576,0),MATCH((CUADRO!Q$4&amp;$E311),'Hoja de Trabajo para listado'!$AB$151:$BA$151,0)),0)+IFERROR(INDEX('Hoja de Trabajo para listado'!$BC$155:$CB$1048576,MATCH($A311,'Hoja de Trabajo para listado'!$BC$155:$BC$1048576,0),MATCH((CUADRO!Q$4&amp;$E311),'Hoja de Trabajo para listado'!$BC$151:$CB$151,0)),0)+IFERROR(INDEX('Hoja de Trabajo para listado'!$DE$153:$DG$274,MATCH($A311,'Hoja de Trabajo para listado'!$DE$153:$DE$1048576,0),MATCH((CUADRO!Q$4&amp;$E311),'Hoja de Trabajo para listado'!$DE$151:$DG$151,0)),0)+IFERROR(INDEX('Hoja de Trabajo para listado'!$CD$155:$DC$1048576,MATCH($A311,'Hoja de Trabajo para listado'!$CD$155:$CD$1048576,0),MATCH((CUADRO!Q$4&amp;$E311),'Hoja de Trabajo para listado'!$CD$151:$DC$151,0)),0)</f>
        <v>0</v>
      </c>
      <c r="R311" s="241">
        <f t="shared" ca="1" si="8"/>
        <v>0</v>
      </c>
      <c r="S311" s="247"/>
      <c r="T311" s="241">
        <f ca="1">+T312</f>
        <v>0</v>
      </c>
      <c r="U311" s="240">
        <f t="shared" si="9"/>
        <v>1</v>
      </c>
    </row>
    <row r="312" spans="1:21" customFormat="1" ht="15" hidden="1" customHeight="1">
      <c r="A312" s="32">
        <v>432</v>
      </c>
      <c r="B312" s="382"/>
      <c r="C312" s="305" t="str">
        <f>+VLOOKUP(A312,bd_lista!$A$3:$C$592,3,FALSE)</f>
        <v>Seguro Social Universitario de Tarija</v>
      </c>
      <c r="D312" s="384"/>
      <c r="E312" s="245" t="s">
        <v>684</v>
      </c>
      <c r="F312" s="241">
        <f ca="1">+IFERROR(INDEX('Hoja de Trabajo para listado'!$A$155:$Z$1048576,MATCH($A312,'Hoja de Trabajo para listado'!$A$155:$A$1048576,0),MATCH((CUADRO!F$4&amp;$E312),'Hoja de Trabajo para listado'!$A$151:$Z$151,0)),0)+IFERROR(INDEX('Hoja de Trabajo para listado'!$AB$155:$BA$1048576,MATCH($A312,'Hoja de Trabajo para listado'!$AB$155:$AB$1048576,0),MATCH((CUADRO!F$4&amp;$E312),'Hoja de Trabajo para listado'!$AB$151:$BA$151,0)),0)+IFERROR(INDEX('Hoja de Trabajo para listado'!$BC$155:$CB$1048576,MATCH($A312,'Hoja de Trabajo para listado'!$BC$155:$BC$1048576,0),MATCH((CUADRO!F$4&amp;$E312),'Hoja de Trabajo para listado'!$BC$151:$CB$151,0)),0)+IFERROR(INDEX('Hoja de Trabajo para listado'!$DE$153:$DG$274,MATCH($A312,'Hoja de Trabajo para listado'!$DE$153:$DE$1048576,0),MATCH((CUADRO!F$4&amp;$E312),'Hoja de Trabajo para listado'!$DE$151:$DG$151,0)),0)+IFERROR(INDEX('Hoja de Trabajo para listado'!$CD$155:$DC$1048576,MATCH($A312,'Hoja de Trabajo para listado'!$CD$155:$CD$1048576,0),MATCH((CUADRO!F$4&amp;$E312),'Hoja de Trabajo para listado'!$CD$151:$DC$151,0)),0)</f>
        <v>0</v>
      </c>
      <c r="G312" s="241">
        <f ca="1">+IFERROR(INDEX('Hoja de Trabajo para listado'!$A$155:$Z$1048576,MATCH($A312,'Hoja de Trabajo para listado'!$A$155:$A$1048576,0),MATCH((CUADRO!G$4&amp;$E312),'Hoja de Trabajo para listado'!$A$151:$Z$151,0)),0)+IFERROR(INDEX('Hoja de Trabajo para listado'!$AB$155:$BA$1048576,MATCH($A312,'Hoja de Trabajo para listado'!$AB$155:$AB$1048576,0),MATCH((CUADRO!G$4&amp;$E312),'Hoja de Trabajo para listado'!$AB$151:$BA$151,0)),0)+IFERROR(INDEX('Hoja de Trabajo para listado'!$BC$155:$CB$1048576,MATCH($A312,'Hoja de Trabajo para listado'!$BC$155:$BC$1048576,0),MATCH((CUADRO!G$4&amp;$E312),'Hoja de Trabajo para listado'!$BC$151:$CB$151,0)),0)+IFERROR(INDEX('Hoja de Trabajo para listado'!$DE$153:$DG$274,MATCH($A312,'Hoja de Trabajo para listado'!$DE$153:$DE$1048576,0),MATCH((CUADRO!G$4&amp;$E312),'Hoja de Trabajo para listado'!$DE$151:$DG$151,0)),0)+IFERROR(INDEX('Hoja de Trabajo para listado'!$CD$155:$DC$1048576,MATCH($A312,'Hoja de Trabajo para listado'!$CD$155:$CD$1048576,0),MATCH((CUADRO!G$4&amp;$E312),'Hoja de Trabajo para listado'!$CD$151:$DC$151,0)),0)</f>
        <v>0</v>
      </c>
      <c r="H312" s="241">
        <f ca="1">+IFERROR(INDEX('Hoja de Trabajo para listado'!$A$155:$Z$1048576,MATCH($A312,'Hoja de Trabajo para listado'!$A$155:$A$1048576,0),MATCH((CUADRO!H$4&amp;$E312),'Hoja de Trabajo para listado'!$A$151:$Z$151,0)),0)+IFERROR(INDEX('Hoja de Trabajo para listado'!$AB$155:$BA$1048576,MATCH($A312,'Hoja de Trabajo para listado'!$AB$155:$AB$1048576,0),MATCH((CUADRO!H$4&amp;$E312),'Hoja de Trabajo para listado'!$AB$151:$BA$151,0)),0)+IFERROR(INDEX('Hoja de Trabajo para listado'!$BC$155:$CB$1048576,MATCH($A312,'Hoja de Trabajo para listado'!$BC$155:$BC$1048576,0),MATCH((CUADRO!H$4&amp;$E312),'Hoja de Trabajo para listado'!$BC$151:$CB$151,0)),0)+IFERROR(INDEX('Hoja de Trabajo para listado'!$DE$153:$DG$274,MATCH($A312,'Hoja de Trabajo para listado'!$DE$153:$DE$1048576,0),MATCH((CUADRO!H$4&amp;$E312),'Hoja de Trabajo para listado'!$DE$151:$DG$151,0)),0)+IFERROR(INDEX('Hoja de Trabajo para listado'!$CD$155:$DC$1048576,MATCH($A312,'Hoja de Trabajo para listado'!$CD$155:$CD$1048576,0),MATCH((CUADRO!H$4&amp;$E312),'Hoja de Trabajo para listado'!$CD$151:$DC$151,0)),0)</f>
        <v>0</v>
      </c>
      <c r="I312" s="241">
        <f ca="1">+IFERROR(INDEX('Hoja de Trabajo para listado'!$A$155:$Z$1048576,MATCH($A312,'Hoja de Trabajo para listado'!$A$155:$A$1048576,0),MATCH((CUADRO!I$4&amp;$E312),'Hoja de Trabajo para listado'!$A$151:$Z$151,0)),0)+IFERROR(INDEX('Hoja de Trabajo para listado'!$AB$155:$BA$1048576,MATCH($A312,'Hoja de Trabajo para listado'!$AB$155:$AB$1048576,0),MATCH((CUADRO!I$4&amp;$E312),'Hoja de Trabajo para listado'!$AB$151:$BA$151,0)),0)+IFERROR(INDEX('Hoja de Trabajo para listado'!$BC$155:$CB$1048576,MATCH($A312,'Hoja de Trabajo para listado'!$BC$155:$BC$1048576,0),MATCH((CUADRO!I$4&amp;$E312),'Hoja de Trabajo para listado'!$BC$151:$CB$151,0)),0)+IFERROR(INDEX('Hoja de Trabajo para listado'!$DE$153:$DG$274,MATCH($A312,'Hoja de Trabajo para listado'!$DE$153:$DE$1048576,0),MATCH((CUADRO!I$4&amp;$E312),'Hoja de Trabajo para listado'!$DE$151:$DG$151,0)),0)+IFERROR(INDEX('Hoja de Trabajo para listado'!$CD$155:$DC$1048576,MATCH($A312,'Hoja de Trabajo para listado'!$CD$155:$CD$1048576,0),MATCH((CUADRO!I$4&amp;$E312),'Hoja de Trabajo para listado'!$CD$151:$DC$151,0)),0)</f>
        <v>0</v>
      </c>
      <c r="J312" s="241">
        <f ca="1">+IFERROR(INDEX('Hoja de Trabajo para listado'!$A$155:$Z$1048576,MATCH($A312,'Hoja de Trabajo para listado'!$A$155:$A$1048576,0),MATCH((CUADRO!J$4&amp;$E312),'Hoja de Trabajo para listado'!$A$151:$Z$151,0)),0)+IFERROR(INDEX('Hoja de Trabajo para listado'!$AB$155:$BA$1048576,MATCH($A312,'Hoja de Trabajo para listado'!$AB$155:$AB$1048576,0),MATCH((CUADRO!J$4&amp;$E312),'Hoja de Trabajo para listado'!$AB$151:$BA$151,0)),0)+IFERROR(INDEX('Hoja de Trabajo para listado'!$BC$155:$CB$1048576,MATCH($A312,'Hoja de Trabajo para listado'!$BC$155:$BC$1048576,0),MATCH((CUADRO!J$4&amp;$E312),'Hoja de Trabajo para listado'!$BC$151:$CB$151,0)),0)+IFERROR(INDEX('Hoja de Trabajo para listado'!$DE$153:$DG$274,MATCH($A312,'Hoja de Trabajo para listado'!$DE$153:$DE$1048576,0),MATCH((CUADRO!J$4&amp;$E312),'Hoja de Trabajo para listado'!$DE$151:$DG$151,0)),0)+IFERROR(INDEX('Hoja de Trabajo para listado'!$CD$155:$DC$1048576,MATCH($A312,'Hoja de Trabajo para listado'!$CD$155:$CD$1048576,0),MATCH((CUADRO!J$4&amp;$E312),'Hoja de Trabajo para listado'!$CD$151:$DC$151,0)),0)</f>
        <v>0</v>
      </c>
      <c r="K312" s="241">
        <f ca="1">+IFERROR(INDEX('Hoja de Trabajo para listado'!$A$155:$Z$1048576,MATCH($A312,'Hoja de Trabajo para listado'!$A$155:$A$1048576,0),MATCH((CUADRO!K$4&amp;$E312),'Hoja de Trabajo para listado'!$A$151:$Z$151,0)),0)+IFERROR(INDEX('Hoja de Trabajo para listado'!$AB$155:$BA$1048576,MATCH($A312,'Hoja de Trabajo para listado'!$AB$155:$AB$1048576,0),MATCH((CUADRO!K$4&amp;$E312),'Hoja de Trabajo para listado'!$AB$151:$BA$151,0)),0)+IFERROR(INDEX('Hoja de Trabajo para listado'!$BC$155:$CB$1048576,MATCH($A312,'Hoja de Trabajo para listado'!$BC$155:$BC$1048576,0),MATCH((CUADRO!K$4&amp;$E312),'Hoja de Trabajo para listado'!$BC$151:$CB$151,0)),0)+IFERROR(INDEX('Hoja de Trabajo para listado'!$DE$153:$DG$274,MATCH($A312,'Hoja de Trabajo para listado'!$DE$153:$DE$1048576,0),MATCH((CUADRO!K$4&amp;$E312),'Hoja de Trabajo para listado'!$DE$151:$DG$151,0)),0)+IFERROR(INDEX('Hoja de Trabajo para listado'!$CD$155:$DC$1048576,MATCH($A312,'Hoja de Trabajo para listado'!$CD$155:$CD$1048576,0),MATCH((CUADRO!K$4&amp;$E312),'Hoja de Trabajo para listado'!$CD$151:$DC$151,0)),0)</f>
        <v>0</v>
      </c>
      <c r="L312" s="241">
        <f ca="1">+IFERROR(INDEX('Hoja de Trabajo para listado'!$A$155:$Z$1048576,MATCH($A312,'Hoja de Trabajo para listado'!$A$155:$A$1048576,0),MATCH((CUADRO!L$4&amp;$E312),'Hoja de Trabajo para listado'!$A$151:$Z$151,0)),0)+IFERROR(INDEX('Hoja de Trabajo para listado'!$AB$155:$BA$1048576,MATCH($A312,'Hoja de Trabajo para listado'!$AB$155:$AB$1048576,0),MATCH((CUADRO!L$4&amp;$E312),'Hoja de Trabajo para listado'!$AB$151:$BA$151,0)),0)+IFERROR(INDEX('Hoja de Trabajo para listado'!$BC$155:$CB$1048576,MATCH($A312,'Hoja de Trabajo para listado'!$BC$155:$BC$1048576,0),MATCH((CUADRO!L$4&amp;$E312),'Hoja de Trabajo para listado'!$BC$151:$CB$151,0)),0)+IFERROR(INDEX('Hoja de Trabajo para listado'!$DE$153:$DG$274,MATCH($A312,'Hoja de Trabajo para listado'!$DE$153:$DE$1048576,0),MATCH((CUADRO!L$4&amp;$E312),'Hoja de Trabajo para listado'!$DE$151:$DG$151,0)),0)+IFERROR(INDEX('Hoja de Trabajo para listado'!$CD$155:$DC$1048576,MATCH($A312,'Hoja de Trabajo para listado'!$CD$155:$CD$1048576,0),MATCH((CUADRO!L$4&amp;$E312),'Hoja de Trabajo para listado'!$CD$151:$DC$151,0)),0)</f>
        <v>0</v>
      </c>
      <c r="M312" s="241">
        <f ca="1">+IFERROR(INDEX('Hoja de Trabajo para listado'!$A$155:$Z$1048576,MATCH($A312,'Hoja de Trabajo para listado'!$A$155:$A$1048576,0),MATCH((CUADRO!M$4&amp;$E312),'Hoja de Trabajo para listado'!$A$151:$Z$151,0)),0)+IFERROR(INDEX('Hoja de Trabajo para listado'!$AB$155:$BA$1048576,MATCH($A312,'Hoja de Trabajo para listado'!$AB$155:$AB$1048576,0),MATCH((CUADRO!M$4&amp;$E312),'Hoja de Trabajo para listado'!$AB$151:$BA$151,0)),0)+IFERROR(INDEX('Hoja de Trabajo para listado'!$BC$155:$CB$1048576,MATCH($A312,'Hoja de Trabajo para listado'!$BC$155:$BC$1048576,0),MATCH((CUADRO!M$4&amp;$E312),'Hoja de Trabajo para listado'!$BC$151:$CB$151,0)),0)+IFERROR(INDEX('Hoja de Trabajo para listado'!$DE$153:$DG$274,MATCH($A312,'Hoja de Trabajo para listado'!$DE$153:$DE$1048576,0),MATCH((CUADRO!M$4&amp;$E312),'Hoja de Trabajo para listado'!$DE$151:$DG$151,0)),0)+IFERROR(INDEX('Hoja de Trabajo para listado'!$CD$155:$DC$1048576,MATCH($A312,'Hoja de Trabajo para listado'!$CD$155:$CD$1048576,0),MATCH((CUADRO!M$4&amp;$E312),'Hoja de Trabajo para listado'!$CD$151:$DC$151,0)),0)</f>
        <v>0</v>
      </c>
      <c r="N312" s="241">
        <f ca="1">+IFERROR(INDEX('Hoja de Trabajo para listado'!$A$155:$Z$1048576,MATCH($A312,'Hoja de Trabajo para listado'!$A$155:$A$1048576,0),MATCH((CUADRO!N$4&amp;$E312),'Hoja de Trabajo para listado'!$A$151:$Z$151,0)),0)+IFERROR(INDEX('Hoja de Trabajo para listado'!$AB$155:$BA$1048576,MATCH($A312,'Hoja de Trabajo para listado'!$AB$155:$AB$1048576,0),MATCH((CUADRO!N$4&amp;$E312),'Hoja de Trabajo para listado'!$AB$151:$BA$151,0)),0)+IFERROR(INDEX('Hoja de Trabajo para listado'!$BC$155:$CB$1048576,MATCH($A312,'Hoja de Trabajo para listado'!$BC$155:$BC$1048576,0),MATCH((CUADRO!N$4&amp;$E312),'Hoja de Trabajo para listado'!$BC$151:$CB$151,0)),0)+IFERROR(INDEX('Hoja de Trabajo para listado'!$DE$153:$DG$274,MATCH($A312,'Hoja de Trabajo para listado'!$DE$153:$DE$1048576,0),MATCH((CUADRO!N$4&amp;$E312),'Hoja de Trabajo para listado'!$DE$151:$DG$151,0)),0)+IFERROR(INDEX('Hoja de Trabajo para listado'!$CD$155:$DC$1048576,MATCH($A312,'Hoja de Trabajo para listado'!$CD$155:$CD$1048576,0),MATCH((CUADRO!N$4&amp;$E312),'Hoja de Trabajo para listado'!$CD$151:$DC$151,0)),0)</f>
        <v>0</v>
      </c>
      <c r="O312" s="241">
        <f ca="1">+IFERROR(INDEX('Hoja de Trabajo para listado'!$A$155:$Z$1048576,MATCH($A312,'Hoja de Trabajo para listado'!$A$155:$A$1048576,0),MATCH((CUADRO!O$4&amp;$E312),'Hoja de Trabajo para listado'!$A$151:$Z$151,0)),0)+IFERROR(INDEX('Hoja de Trabajo para listado'!$AB$155:$BA$1048576,MATCH($A312,'Hoja de Trabajo para listado'!$AB$155:$AB$1048576,0),MATCH((CUADRO!O$4&amp;$E312),'Hoja de Trabajo para listado'!$AB$151:$BA$151,0)),0)+IFERROR(INDEX('Hoja de Trabajo para listado'!$BC$155:$CB$1048576,MATCH($A312,'Hoja de Trabajo para listado'!$BC$155:$BC$1048576,0),MATCH((CUADRO!O$4&amp;$E312),'Hoja de Trabajo para listado'!$BC$151:$CB$151,0)),0)+IFERROR(INDEX('Hoja de Trabajo para listado'!$DE$153:$DG$274,MATCH($A312,'Hoja de Trabajo para listado'!$DE$153:$DE$1048576,0),MATCH((CUADRO!O$4&amp;$E312),'Hoja de Trabajo para listado'!$DE$151:$DG$151,0)),0)+IFERROR(INDEX('Hoja de Trabajo para listado'!$CD$155:$DC$1048576,MATCH($A312,'Hoja de Trabajo para listado'!$CD$155:$CD$1048576,0),MATCH((CUADRO!O$4&amp;$E312),'Hoja de Trabajo para listado'!$CD$151:$DC$151,0)),0)</f>
        <v>0</v>
      </c>
      <c r="P312" s="241">
        <f ca="1">+IFERROR(INDEX('Hoja de Trabajo para listado'!$A$155:$Z$1048576,MATCH($A312,'Hoja de Trabajo para listado'!$A$155:$A$1048576,0),MATCH((CUADRO!P$4&amp;$E312),'Hoja de Trabajo para listado'!$A$151:$Z$151,0)),0)+IFERROR(INDEX('Hoja de Trabajo para listado'!$AB$155:$BA$1048576,MATCH($A312,'Hoja de Trabajo para listado'!$AB$155:$AB$1048576,0),MATCH((CUADRO!P$4&amp;$E312),'Hoja de Trabajo para listado'!$AB$151:$BA$151,0)),0)+IFERROR(INDEX('Hoja de Trabajo para listado'!$BC$155:$CB$1048576,MATCH($A312,'Hoja de Trabajo para listado'!$BC$155:$BC$1048576,0),MATCH((CUADRO!P$4&amp;$E312),'Hoja de Trabajo para listado'!$BC$151:$CB$151,0)),0)+IFERROR(INDEX('Hoja de Trabajo para listado'!$DE$153:$DG$274,MATCH($A312,'Hoja de Trabajo para listado'!$DE$153:$DE$1048576,0),MATCH((CUADRO!P$4&amp;$E312),'Hoja de Trabajo para listado'!$DE$151:$DG$151,0)),0)+IFERROR(INDEX('Hoja de Trabajo para listado'!$CD$155:$DC$1048576,MATCH($A312,'Hoja de Trabajo para listado'!$CD$155:$CD$1048576,0),MATCH((CUADRO!P$4&amp;$E312),'Hoja de Trabajo para listado'!$CD$151:$DC$151,0)),0)</f>
        <v>0</v>
      </c>
      <c r="Q312" s="241">
        <f ca="1">+IFERROR(INDEX('Hoja de Trabajo para listado'!$A$155:$Z$1048576,MATCH($A312,'Hoja de Trabajo para listado'!$A$155:$A$1048576,0),MATCH((CUADRO!Q$4&amp;$E312),'Hoja de Trabajo para listado'!$A$151:$Z$151,0)),0)+IFERROR(INDEX('Hoja de Trabajo para listado'!$AB$155:$BA$1048576,MATCH($A312,'Hoja de Trabajo para listado'!$AB$155:$AB$1048576,0),MATCH((CUADRO!Q$4&amp;$E312),'Hoja de Trabajo para listado'!$AB$151:$BA$151,0)),0)+IFERROR(INDEX('Hoja de Trabajo para listado'!$BC$155:$CB$1048576,MATCH($A312,'Hoja de Trabajo para listado'!$BC$155:$BC$1048576,0),MATCH((CUADRO!Q$4&amp;$E312),'Hoja de Trabajo para listado'!$BC$151:$CB$151,0)),0)+IFERROR(INDEX('Hoja de Trabajo para listado'!$DE$153:$DG$274,MATCH($A312,'Hoja de Trabajo para listado'!$DE$153:$DE$1048576,0),MATCH((CUADRO!Q$4&amp;$E312),'Hoja de Trabajo para listado'!$DE$151:$DG$151,0)),0)+IFERROR(INDEX('Hoja de Trabajo para listado'!$CD$155:$DC$1048576,MATCH($A312,'Hoja de Trabajo para listado'!$CD$155:$CD$1048576,0),MATCH((CUADRO!Q$4&amp;$E312),'Hoja de Trabajo para listado'!$CD$151:$DC$151,0)),0)</f>
        <v>0</v>
      </c>
      <c r="R312" s="241">
        <f t="shared" ca="1" si="8"/>
        <v>0</v>
      </c>
      <c r="S312" s="247">
        <f ca="1">+R311+R312</f>
        <v>0</v>
      </c>
      <c r="T312" s="241">
        <f ca="1">+S312</f>
        <v>0</v>
      </c>
      <c r="U312" s="240">
        <f t="shared" si="9"/>
        <v>2</v>
      </c>
    </row>
    <row r="313" spans="1:21" customFormat="1" ht="15" hidden="1" customHeight="1">
      <c r="A313" s="32">
        <v>433</v>
      </c>
      <c r="B313" s="381">
        <f>+A313</f>
        <v>433</v>
      </c>
      <c r="C313" s="245" t="str">
        <f>+VLOOKUP(A313,bd_lista!$A$3:$C$592,3,FALSE)</f>
        <v>Seguro Social Universitario de Potosí</v>
      </c>
      <c r="D313" s="383" t="str">
        <f>+C313</f>
        <v>Seguro Social Universitario de Potosí</v>
      </c>
      <c r="E313" s="245" t="s">
        <v>683</v>
      </c>
      <c r="F313" s="241">
        <f ca="1">+IFERROR(INDEX('Hoja de Trabajo para listado'!$A$155:$Z$1048576,MATCH($A313,'Hoja de Trabajo para listado'!$A$155:$A$1048576,0),MATCH((CUADRO!F$4&amp;$E313),'Hoja de Trabajo para listado'!$A$151:$Z$151,0)),0)+IFERROR(INDEX('Hoja de Trabajo para listado'!$AB$155:$BA$1048576,MATCH($A313,'Hoja de Trabajo para listado'!$AB$155:$AB$1048576,0),MATCH((CUADRO!F$4&amp;$E313),'Hoja de Trabajo para listado'!$AB$151:$BA$151,0)),0)+IFERROR(INDEX('Hoja de Trabajo para listado'!$BC$155:$CB$1048576,MATCH($A313,'Hoja de Trabajo para listado'!$BC$155:$BC$1048576,0),MATCH((CUADRO!F$4&amp;$E313),'Hoja de Trabajo para listado'!$BC$151:$CB$151,0)),0)+IFERROR(INDEX('Hoja de Trabajo para listado'!$DE$153:$DG$274,MATCH($A313,'Hoja de Trabajo para listado'!$DE$153:$DE$1048576,0),MATCH((CUADRO!F$4&amp;$E313),'Hoja de Trabajo para listado'!$DE$151:$DG$151,0)),0)+IFERROR(INDEX('Hoja de Trabajo para listado'!$CD$155:$DC$1048576,MATCH($A313,'Hoja de Trabajo para listado'!$CD$155:$CD$1048576,0),MATCH((CUADRO!F$4&amp;$E313),'Hoja de Trabajo para listado'!$CD$151:$DC$151,0)),0)</f>
        <v>0</v>
      </c>
      <c r="G313" s="241">
        <f ca="1">+IFERROR(INDEX('Hoja de Trabajo para listado'!$A$155:$Z$1048576,MATCH($A313,'Hoja de Trabajo para listado'!$A$155:$A$1048576,0),MATCH((CUADRO!G$4&amp;$E313),'Hoja de Trabajo para listado'!$A$151:$Z$151,0)),0)+IFERROR(INDEX('Hoja de Trabajo para listado'!$AB$155:$BA$1048576,MATCH($A313,'Hoja de Trabajo para listado'!$AB$155:$AB$1048576,0),MATCH((CUADRO!G$4&amp;$E313),'Hoja de Trabajo para listado'!$AB$151:$BA$151,0)),0)+IFERROR(INDEX('Hoja de Trabajo para listado'!$BC$155:$CB$1048576,MATCH($A313,'Hoja de Trabajo para listado'!$BC$155:$BC$1048576,0),MATCH((CUADRO!G$4&amp;$E313),'Hoja de Trabajo para listado'!$BC$151:$CB$151,0)),0)+IFERROR(INDEX('Hoja de Trabajo para listado'!$DE$153:$DG$274,MATCH($A313,'Hoja de Trabajo para listado'!$DE$153:$DE$1048576,0),MATCH((CUADRO!G$4&amp;$E313),'Hoja de Trabajo para listado'!$DE$151:$DG$151,0)),0)+IFERROR(INDEX('Hoja de Trabajo para listado'!$CD$155:$DC$1048576,MATCH($A313,'Hoja de Trabajo para listado'!$CD$155:$CD$1048576,0),MATCH((CUADRO!G$4&amp;$E313),'Hoja de Trabajo para listado'!$CD$151:$DC$151,0)),0)</f>
        <v>0</v>
      </c>
      <c r="H313" s="241">
        <f ca="1">+IFERROR(INDEX('Hoja de Trabajo para listado'!$A$155:$Z$1048576,MATCH($A313,'Hoja de Trabajo para listado'!$A$155:$A$1048576,0),MATCH((CUADRO!H$4&amp;$E313),'Hoja de Trabajo para listado'!$A$151:$Z$151,0)),0)+IFERROR(INDEX('Hoja de Trabajo para listado'!$AB$155:$BA$1048576,MATCH($A313,'Hoja de Trabajo para listado'!$AB$155:$AB$1048576,0),MATCH((CUADRO!H$4&amp;$E313),'Hoja de Trabajo para listado'!$AB$151:$BA$151,0)),0)+IFERROR(INDEX('Hoja de Trabajo para listado'!$BC$155:$CB$1048576,MATCH($A313,'Hoja de Trabajo para listado'!$BC$155:$BC$1048576,0),MATCH((CUADRO!H$4&amp;$E313),'Hoja de Trabajo para listado'!$BC$151:$CB$151,0)),0)+IFERROR(INDEX('Hoja de Trabajo para listado'!$DE$153:$DG$274,MATCH($A313,'Hoja de Trabajo para listado'!$DE$153:$DE$1048576,0),MATCH((CUADRO!H$4&amp;$E313),'Hoja de Trabajo para listado'!$DE$151:$DG$151,0)),0)+IFERROR(INDEX('Hoja de Trabajo para listado'!$CD$155:$DC$1048576,MATCH($A313,'Hoja de Trabajo para listado'!$CD$155:$CD$1048576,0),MATCH((CUADRO!H$4&amp;$E313),'Hoja de Trabajo para listado'!$CD$151:$DC$151,0)),0)</f>
        <v>0</v>
      </c>
      <c r="I313" s="241">
        <f ca="1">+IFERROR(INDEX('Hoja de Trabajo para listado'!$A$155:$Z$1048576,MATCH($A313,'Hoja de Trabajo para listado'!$A$155:$A$1048576,0),MATCH((CUADRO!I$4&amp;$E313),'Hoja de Trabajo para listado'!$A$151:$Z$151,0)),0)+IFERROR(INDEX('Hoja de Trabajo para listado'!$AB$155:$BA$1048576,MATCH($A313,'Hoja de Trabajo para listado'!$AB$155:$AB$1048576,0),MATCH((CUADRO!I$4&amp;$E313),'Hoja de Trabajo para listado'!$AB$151:$BA$151,0)),0)+IFERROR(INDEX('Hoja de Trabajo para listado'!$BC$155:$CB$1048576,MATCH($A313,'Hoja de Trabajo para listado'!$BC$155:$BC$1048576,0),MATCH((CUADRO!I$4&amp;$E313),'Hoja de Trabajo para listado'!$BC$151:$CB$151,0)),0)+IFERROR(INDEX('Hoja de Trabajo para listado'!$DE$153:$DG$274,MATCH($A313,'Hoja de Trabajo para listado'!$DE$153:$DE$1048576,0),MATCH((CUADRO!I$4&amp;$E313),'Hoja de Trabajo para listado'!$DE$151:$DG$151,0)),0)+IFERROR(INDEX('Hoja de Trabajo para listado'!$CD$155:$DC$1048576,MATCH($A313,'Hoja de Trabajo para listado'!$CD$155:$CD$1048576,0),MATCH((CUADRO!I$4&amp;$E313),'Hoja de Trabajo para listado'!$CD$151:$DC$151,0)),0)</f>
        <v>0</v>
      </c>
      <c r="J313" s="241">
        <f ca="1">+IFERROR(INDEX('Hoja de Trabajo para listado'!$A$155:$Z$1048576,MATCH($A313,'Hoja de Trabajo para listado'!$A$155:$A$1048576,0),MATCH((CUADRO!J$4&amp;$E313),'Hoja de Trabajo para listado'!$A$151:$Z$151,0)),0)+IFERROR(INDEX('Hoja de Trabajo para listado'!$AB$155:$BA$1048576,MATCH($A313,'Hoja de Trabajo para listado'!$AB$155:$AB$1048576,0),MATCH((CUADRO!J$4&amp;$E313),'Hoja de Trabajo para listado'!$AB$151:$BA$151,0)),0)+IFERROR(INDEX('Hoja de Trabajo para listado'!$BC$155:$CB$1048576,MATCH($A313,'Hoja de Trabajo para listado'!$BC$155:$BC$1048576,0),MATCH((CUADRO!J$4&amp;$E313),'Hoja de Trabajo para listado'!$BC$151:$CB$151,0)),0)+IFERROR(INDEX('Hoja de Trabajo para listado'!$DE$153:$DG$274,MATCH($A313,'Hoja de Trabajo para listado'!$DE$153:$DE$1048576,0),MATCH((CUADRO!J$4&amp;$E313),'Hoja de Trabajo para listado'!$DE$151:$DG$151,0)),0)+IFERROR(INDEX('Hoja de Trabajo para listado'!$CD$155:$DC$1048576,MATCH($A313,'Hoja de Trabajo para listado'!$CD$155:$CD$1048576,0),MATCH((CUADRO!J$4&amp;$E313),'Hoja de Trabajo para listado'!$CD$151:$DC$151,0)),0)</f>
        <v>0</v>
      </c>
      <c r="K313" s="241">
        <f ca="1">+IFERROR(INDEX('Hoja de Trabajo para listado'!$A$155:$Z$1048576,MATCH($A313,'Hoja de Trabajo para listado'!$A$155:$A$1048576,0),MATCH((CUADRO!K$4&amp;$E313),'Hoja de Trabajo para listado'!$A$151:$Z$151,0)),0)+IFERROR(INDEX('Hoja de Trabajo para listado'!$AB$155:$BA$1048576,MATCH($A313,'Hoja de Trabajo para listado'!$AB$155:$AB$1048576,0),MATCH((CUADRO!K$4&amp;$E313),'Hoja de Trabajo para listado'!$AB$151:$BA$151,0)),0)+IFERROR(INDEX('Hoja de Trabajo para listado'!$BC$155:$CB$1048576,MATCH($A313,'Hoja de Trabajo para listado'!$BC$155:$BC$1048576,0),MATCH((CUADRO!K$4&amp;$E313),'Hoja de Trabajo para listado'!$BC$151:$CB$151,0)),0)+IFERROR(INDEX('Hoja de Trabajo para listado'!$DE$153:$DG$274,MATCH($A313,'Hoja de Trabajo para listado'!$DE$153:$DE$1048576,0),MATCH((CUADRO!K$4&amp;$E313),'Hoja de Trabajo para listado'!$DE$151:$DG$151,0)),0)+IFERROR(INDEX('Hoja de Trabajo para listado'!$CD$155:$DC$1048576,MATCH($A313,'Hoja de Trabajo para listado'!$CD$155:$CD$1048576,0),MATCH((CUADRO!K$4&amp;$E313),'Hoja de Trabajo para listado'!$CD$151:$DC$151,0)),0)</f>
        <v>0</v>
      </c>
      <c r="L313" s="241">
        <f ca="1">+IFERROR(INDEX('Hoja de Trabajo para listado'!$A$155:$Z$1048576,MATCH($A313,'Hoja de Trabajo para listado'!$A$155:$A$1048576,0),MATCH((CUADRO!L$4&amp;$E313),'Hoja de Trabajo para listado'!$A$151:$Z$151,0)),0)+IFERROR(INDEX('Hoja de Trabajo para listado'!$AB$155:$BA$1048576,MATCH($A313,'Hoja de Trabajo para listado'!$AB$155:$AB$1048576,0),MATCH((CUADRO!L$4&amp;$E313),'Hoja de Trabajo para listado'!$AB$151:$BA$151,0)),0)+IFERROR(INDEX('Hoja de Trabajo para listado'!$BC$155:$CB$1048576,MATCH($A313,'Hoja de Trabajo para listado'!$BC$155:$BC$1048576,0),MATCH((CUADRO!L$4&amp;$E313),'Hoja de Trabajo para listado'!$BC$151:$CB$151,0)),0)+IFERROR(INDEX('Hoja de Trabajo para listado'!$DE$153:$DG$274,MATCH($A313,'Hoja de Trabajo para listado'!$DE$153:$DE$1048576,0),MATCH((CUADRO!L$4&amp;$E313),'Hoja de Trabajo para listado'!$DE$151:$DG$151,0)),0)+IFERROR(INDEX('Hoja de Trabajo para listado'!$CD$155:$DC$1048576,MATCH($A313,'Hoja de Trabajo para listado'!$CD$155:$CD$1048576,0),MATCH((CUADRO!L$4&amp;$E313),'Hoja de Trabajo para listado'!$CD$151:$DC$151,0)),0)</f>
        <v>0</v>
      </c>
      <c r="M313" s="241">
        <f ca="1">+IFERROR(INDEX('Hoja de Trabajo para listado'!$A$155:$Z$1048576,MATCH($A313,'Hoja de Trabajo para listado'!$A$155:$A$1048576,0),MATCH((CUADRO!M$4&amp;$E313),'Hoja de Trabajo para listado'!$A$151:$Z$151,0)),0)+IFERROR(INDEX('Hoja de Trabajo para listado'!$AB$155:$BA$1048576,MATCH($A313,'Hoja de Trabajo para listado'!$AB$155:$AB$1048576,0),MATCH((CUADRO!M$4&amp;$E313),'Hoja de Trabajo para listado'!$AB$151:$BA$151,0)),0)+IFERROR(INDEX('Hoja de Trabajo para listado'!$BC$155:$CB$1048576,MATCH($A313,'Hoja de Trabajo para listado'!$BC$155:$BC$1048576,0),MATCH((CUADRO!M$4&amp;$E313),'Hoja de Trabajo para listado'!$BC$151:$CB$151,0)),0)+IFERROR(INDEX('Hoja de Trabajo para listado'!$DE$153:$DG$274,MATCH($A313,'Hoja de Trabajo para listado'!$DE$153:$DE$1048576,0),MATCH((CUADRO!M$4&amp;$E313),'Hoja de Trabajo para listado'!$DE$151:$DG$151,0)),0)+IFERROR(INDEX('Hoja de Trabajo para listado'!$CD$155:$DC$1048576,MATCH($A313,'Hoja de Trabajo para listado'!$CD$155:$CD$1048576,0),MATCH((CUADRO!M$4&amp;$E313),'Hoja de Trabajo para listado'!$CD$151:$DC$151,0)),0)</f>
        <v>0</v>
      </c>
      <c r="N313" s="241">
        <f ca="1">+IFERROR(INDEX('Hoja de Trabajo para listado'!$A$155:$Z$1048576,MATCH($A313,'Hoja de Trabajo para listado'!$A$155:$A$1048576,0),MATCH((CUADRO!N$4&amp;$E313),'Hoja de Trabajo para listado'!$A$151:$Z$151,0)),0)+IFERROR(INDEX('Hoja de Trabajo para listado'!$AB$155:$BA$1048576,MATCH($A313,'Hoja de Trabajo para listado'!$AB$155:$AB$1048576,0),MATCH((CUADRO!N$4&amp;$E313),'Hoja de Trabajo para listado'!$AB$151:$BA$151,0)),0)+IFERROR(INDEX('Hoja de Trabajo para listado'!$BC$155:$CB$1048576,MATCH($A313,'Hoja de Trabajo para listado'!$BC$155:$BC$1048576,0),MATCH((CUADRO!N$4&amp;$E313),'Hoja de Trabajo para listado'!$BC$151:$CB$151,0)),0)+IFERROR(INDEX('Hoja de Trabajo para listado'!$DE$153:$DG$274,MATCH($A313,'Hoja de Trabajo para listado'!$DE$153:$DE$1048576,0),MATCH((CUADRO!N$4&amp;$E313),'Hoja de Trabajo para listado'!$DE$151:$DG$151,0)),0)+IFERROR(INDEX('Hoja de Trabajo para listado'!$CD$155:$DC$1048576,MATCH($A313,'Hoja de Trabajo para listado'!$CD$155:$CD$1048576,0),MATCH((CUADRO!N$4&amp;$E313),'Hoja de Trabajo para listado'!$CD$151:$DC$151,0)),0)</f>
        <v>0</v>
      </c>
      <c r="O313" s="241">
        <f ca="1">+IFERROR(INDEX('Hoja de Trabajo para listado'!$A$155:$Z$1048576,MATCH($A313,'Hoja de Trabajo para listado'!$A$155:$A$1048576,0),MATCH((CUADRO!O$4&amp;$E313),'Hoja de Trabajo para listado'!$A$151:$Z$151,0)),0)+IFERROR(INDEX('Hoja de Trabajo para listado'!$AB$155:$BA$1048576,MATCH($A313,'Hoja de Trabajo para listado'!$AB$155:$AB$1048576,0),MATCH((CUADRO!O$4&amp;$E313),'Hoja de Trabajo para listado'!$AB$151:$BA$151,0)),0)+IFERROR(INDEX('Hoja de Trabajo para listado'!$BC$155:$CB$1048576,MATCH($A313,'Hoja de Trabajo para listado'!$BC$155:$BC$1048576,0),MATCH((CUADRO!O$4&amp;$E313),'Hoja de Trabajo para listado'!$BC$151:$CB$151,0)),0)+IFERROR(INDEX('Hoja de Trabajo para listado'!$DE$153:$DG$274,MATCH($A313,'Hoja de Trabajo para listado'!$DE$153:$DE$1048576,0),MATCH((CUADRO!O$4&amp;$E313),'Hoja de Trabajo para listado'!$DE$151:$DG$151,0)),0)+IFERROR(INDEX('Hoja de Trabajo para listado'!$CD$155:$DC$1048576,MATCH($A313,'Hoja de Trabajo para listado'!$CD$155:$CD$1048576,0),MATCH((CUADRO!O$4&amp;$E313),'Hoja de Trabajo para listado'!$CD$151:$DC$151,0)),0)</f>
        <v>0</v>
      </c>
      <c r="P313" s="241">
        <f ca="1">+IFERROR(INDEX('Hoja de Trabajo para listado'!$A$155:$Z$1048576,MATCH($A313,'Hoja de Trabajo para listado'!$A$155:$A$1048576,0),MATCH((CUADRO!P$4&amp;$E313),'Hoja de Trabajo para listado'!$A$151:$Z$151,0)),0)+IFERROR(INDEX('Hoja de Trabajo para listado'!$AB$155:$BA$1048576,MATCH($A313,'Hoja de Trabajo para listado'!$AB$155:$AB$1048576,0),MATCH((CUADRO!P$4&amp;$E313),'Hoja de Trabajo para listado'!$AB$151:$BA$151,0)),0)+IFERROR(INDEX('Hoja de Trabajo para listado'!$BC$155:$CB$1048576,MATCH($A313,'Hoja de Trabajo para listado'!$BC$155:$BC$1048576,0),MATCH((CUADRO!P$4&amp;$E313),'Hoja de Trabajo para listado'!$BC$151:$CB$151,0)),0)+IFERROR(INDEX('Hoja de Trabajo para listado'!$DE$153:$DG$274,MATCH($A313,'Hoja de Trabajo para listado'!$DE$153:$DE$1048576,0),MATCH((CUADRO!P$4&amp;$E313),'Hoja de Trabajo para listado'!$DE$151:$DG$151,0)),0)+IFERROR(INDEX('Hoja de Trabajo para listado'!$CD$155:$DC$1048576,MATCH($A313,'Hoja de Trabajo para listado'!$CD$155:$CD$1048576,0),MATCH((CUADRO!P$4&amp;$E313),'Hoja de Trabajo para listado'!$CD$151:$DC$151,0)),0)</f>
        <v>0</v>
      </c>
      <c r="Q313" s="241">
        <f ca="1">+IFERROR(INDEX('Hoja de Trabajo para listado'!$A$155:$Z$1048576,MATCH($A313,'Hoja de Trabajo para listado'!$A$155:$A$1048576,0),MATCH((CUADRO!Q$4&amp;$E313),'Hoja de Trabajo para listado'!$A$151:$Z$151,0)),0)+IFERROR(INDEX('Hoja de Trabajo para listado'!$AB$155:$BA$1048576,MATCH($A313,'Hoja de Trabajo para listado'!$AB$155:$AB$1048576,0),MATCH((CUADRO!Q$4&amp;$E313),'Hoja de Trabajo para listado'!$AB$151:$BA$151,0)),0)+IFERROR(INDEX('Hoja de Trabajo para listado'!$BC$155:$CB$1048576,MATCH($A313,'Hoja de Trabajo para listado'!$BC$155:$BC$1048576,0),MATCH((CUADRO!Q$4&amp;$E313),'Hoja de Trabajo para listado'!$BC$151:$CB$151,0)),0)+IFERROR(INDEX('Hoja de Trabajo para listado'!$DE$153:$DG$274,MATCH($A313,'Hoja de Trabajo para listado'!$DE$153:$DE$1048576,0),MATCH((CUADRO!Q$4&amp;$E313),'Hoja de Trabajo para listado'!$DE$151:$DG$151,0)),0)+IFERROR(INDEX('Hoja de Trabajo para listado'!$CD$155:$DC$1048576,MATCH($A313,'Hoja de Trabajo para listado'!$CD$155:$CD$1048576,0),MATCH((CUADRO!Q$4&amp;$E313),'Hoja de Trabajo para listado'!$CD$151:$DC$151,0)),0)</f>
        <v>0</v>
      </c>
      <c r="R313" s="241">
        <f t="shared" ca="1" si="8"/>
        <v>0</v>
      </c>
      <c r="S313" s="247"/>
      <c r="T313" s="241">
        <f ca="1">+T314</f>
        <v>0</v>
      </c>
      <c r="U313" s="240">
        <f t="shared" si="9"/>
        <v>1</v>
      </c>
    </row>
    <row r="314" spans="1:21" customFormat="1" ht="15" hidden="1" customHeight="1">
      <c r="A314" s="32">
        <v>433</v>
      </c>
      <c r="B314" s="382"/>
      <c r="C314" s="305" t="str">
        <f>+VLOOKUP(A314,bd_lista!$A$3:$C$592,3,FALSE)</f>
        <v>Seguro Social Universitario de Potosí</v>
      </c>
      <c r="D314" s="384"/>
      <c r="E314" s="305" t="s">
        <v>684</v>
      </c>
      <c r="F314" s="243">
        <f ca="1">+IFERROR(INDEX('Hoja de Trabajo para listado'!$A$155:$Z$1048576,MATCH($A314,'Hoja de Trabajo para listado'!$A$155:$A$1048576,0),MATCH((CUADRO!F$4&amp;$E314),'Hoja de Trabajo para listado'!$A$151:$Z$151,0)),0)+IFERROR(INDEX('Hoja de Trabajo para listado'!$AB$155:$BA$1048576,MATCH($A314,'Hoja de Trabajo para listado'!$AB$155:$AB$1048576,0),MATCH((CUADRO!F$4&amp;$E314),'Hoja de Trabajo para listado'!$AB$151:$BA$151,0)),0)+IFERROR(INDEX('Hoja de Trabajo para listado'!$BC$155:$CB$1048576,MATCH($A314,'Hoja de Trabajo para listado'!$BC$155:$BC$1048576,0),MATCH((CUADRO!F$4&amp;$E314),'Hoja de Trabajo para listado'!$BC$151:$CB$151,0)),0)+IFERROR(INDEX('Hoja de Trabajo para listado'!$DE$153:$DG$274,MATCH($A314,'Hoja de Trabajo para listado'!$DE$153:$DE$1048576,0),MATCH((CUADRO!F$4&amp;$E314),'Hoja de Trabajo para listado'!$DE$151:$DG$151,0)),0)+IFERROR(INDEX('Hoja de Trabajo para listado'!$CD$155:$DC$1048576,MATCH($A314,'Hoja de Trabajo para listado'!$CD$155:$CD$1048576,0),MATCH((CUADRO!F$4&amp;$E314),'Hoja de Trabajo para listado'!$CD$151:$DC$151,0)),0)</f>
        <v>0</v>
      </c>
      <c r="G314" s="243">
        <f ca="1">+IFERROR(INDEX('Hoja de Trabajo para listado'!$A$155:$Z$1048576,MATCH($A314,'Hoja de Trabajo para listado'!$A$155:$A$1048576,0),MATCH((CUADRO!G$4&amp;$E314),'Hoja de Trabajo para listado'!$A$151:$Z$151,0)),0)+IFERROR(INDEX('Hoja de Trabajo para listado'!$AB$155:$BA$1048576,MATCH($A314,'Hoja de Trabajo para listado'!$AB$155:$AB$1048576,0),MATCH((CUADRO!G$4&amp;$E314),'Hoja de Trabajo para listado'!$AB$151:$BA$151,0)),0)+IFERROR(INDEX('Hoja de Trabajo para listado'!$BC$155:$CB$1048576,MATCH($A314,'Hoja de Trabajo para listado'!$BC$155:$BC$1048576,0),MATCH((CUADRO!G$4&amp;$E314),'Hoja de Trabajo para listado'!$BC$151:$CB$151,0)),0)+IFERROR(INDEX('Hoja de Trabajo para listado'!$DE$153:$DG$274,MATCH($A314,'Hoja de Trabajo para listado'!$DE$153:$DE$1048576,0),MATCH((CUADRO!G$4&amp;$E314),'Hoja de Trabajo para listado'!$DE$151:$DG$151,0)),0)+IFERROR(INDEX('Hoja de Trabajo para listado'!$CD$155:$DC$1048576,MATCH($A314,'Hoja de Trabajo para listado'!$CD$155:$CD$1048576,0),MATCH((CUADRO!G$4&amp;$E314),'Hoja de Trabajo para listado'!$CD$151:$DC$151,0)),0)</f>
        <v>0</v>
      </c>
      <c r="H314" s="243">
        <f ca="1">+IFERROR(INDEX('Hoja de Trabajo para listado'!$A$155:$Z$1048576,MATCH($A314,'Hoja de Trabajo para listado'!$A$155:$A$1048576,0),MATCH((CUADRO!H$4&amp;$E314),'Hoja de Trabajo para listado'!$A$151:$Z$151,0)),0)+IFERROR(INDEX('Hoja de Trabajo para listado'!$AB$155:$BA$1048576,MATCH($A314,'Hoja de Trabajo para listado'!$AB$155:$AB$1048576,0),MATCH((CUADRO!H$4&amp;$E314),'Hoja de Trabajo para listado'!$AB$151:$BA$151,0)),0)+IFERROR(INDEX('Hoja de Trabajo para listado'!$BC$155:$CB$1048576,MATCH($A314,'Hoja de Trabajo para listado'!$BC$155:$BC$1048576,0),MATCH((CUADRO!H$4&amp;$E314),'Hoja de Trabajo para listado'!$BC$151:$CB$151,0)),0)+IFERROR(INDEX('Hoja de Trabajo para listado'!$DE$153:$DG$274,MATCH($A314,'Hoja de Trabajo para listado'!$DE$153:$DE$1048576,0),MATCH((CUADRO!H$4&amp;$E314),'Hoja de Trabajo para listado'!$DE$151:$DG$151,0)),0)+IFERROR(INDEX('Hoja de Trabajo para listado'!$CD$155:$DC$1048576,MATCH($A314,'Hoja de Trabajo para listado'!$CD$155:$CD$1048576,0),MATCH((CUADRO!H$4&amp;$E314),'Hoja de Trabajo para listado'!$CD$151:$DC$151,0)),0)</f>
        <v>0</v>
      </c>
      <c r="I314" s="243">
        <f ca="1">+IFERROR(INDEX('Hoja de Trabajo para listado'!$A$155:$Z$1048576,MATCH($A314,'Hoja de Trabajo para listado'!$A$155:$A$1048576,0),MATCH((CUADRO!I$4&amp;$E314),'Hoja de Trabajo para listado'!$A$151:$Z$151,0)),0)+IFERROR(INDEX('Hoja de Trabajo para listado'!$AB$155:$BA$1048576,MATCH($A314,'Hoja de Trabajo para listado'!$AB$155:$AB$1048576,0),MATCH((CUADRO!I$4&amp;$E314),'Hoja de Trabajo para listado'!$AB$151:$BA$151,0)),0)+IFERROR(INDEX('Hoja de Trabajo para listado'!$BC$155:$CB$1048576,MATCH($A314,'Hoja de Trabajo para listado'!$BC$155:$BC$1048576,0),MATCH((CUADRO!I$4&amp;$E314),'Hoja de Trabajo para listado'!$BC$151:$CB$151,0)),0)+IFERROR(INDEX('Hoja de Trabajo para listado'!$DE$153:$DG$274,MATCH($A314,'Hoja de Trabajo para listado'!$DE$153:$DE$1048576,0),MATCH((CUADRO!I$4&amp;$E314),'Hoja de Trabajo para listado'!$DE$151:$DG$151,0)),0)+IFERROR(INDEX('Hoja de Trabajo para listado'!$CD$155:$DC$1048576,MATCH($A314,'Hoja de Trabajo para listado'!$CD$155:$CD$1048576,0),MATCH((CUADRO!I$4&amp;$E314),'Hoja de Trabajo para listado'!$CD$151:$DC$151,0)),0)</f>
        <v>0</v>
      </c>
      <c r="J314" s="243">
        <f ca="1">+IFERROR(INDEX('Hoja de Trabajo para listado'!$A$155:$Z$1048576,MATCH($A314,'Hoja de Trabajo para listado'!$A$155:$A$1048576,0),MATCH((CUADRO!J$4&amp;$E314),'Hoja de Trabajo para listado'!$A$151:$Z$151,0)),0)+IFERROR(INDEX('Hoja de Trabajo para listado'!$AB$155:$BA$1048576,MATCH($A314,'Hoja de Trabajo para listado'!$AB$155:$AB$1048576,0),MATCH((CUADRO!J$4&amp;$E314),'Hoja de Trabajo para listado'!$AB$151:$BA$151,0)),0)+IFERROR(INDEX('Hoja de Trabajo para listado'!$BC$155:$CB$1048576,MATCH($A314,'Hoja de Trabajo para listado'!$BC$155:$BC$1048576,0),MATCH((CUADRO!J$4&amp;$E314),'Hoja de Trabajo para listado'!$BC$151:$CB$151,0)),0)+IFERROR(INDEX('Hoja de Trabajo para listado'!$DE$153:$DG$274,MATCH($A314,'Hoja de Trabajo para listado'!$DE$153:$DE$1048576,0),MATCH((CUADRO!J$4&amp;$E314),'Hoja de Trabajo para listado'!$DE$151:$DG$151,0)),0)+IFERROR(INDEX('Hoja de Trabajo para listado'!$CD$155:$DC$1048576,MATCH($A314,'Hoja de Trabajo para listado'!$CD$155:$CD$1048576,0),MATCH((CUADRO!J$4&amp;$E314),'Hoja de Trabajo para listado'!$CD$151:$DC$151,0)),0)</f>
        <v>0</v>
      </c>
      <c r="K314" s="243">
        <f ca="1">+IFERROR(INDEX('Hoja de Trabajo para listado'!$A$155:$Z$1048576,MATCH($A314,'Hoja de Trabajo para listado'!$A$155:$A$1048576,0),MATCH((CUADRO!K$4&amp;$E314),'Hoja de Trabajo para listado'!$A$151:$Z$151,0)),0)+IFERROR(INDEX('Hoja de Trabajo para listado'!$AB$155:$BA$1048576,MATCH($A314,'Hoja de Trabajo para listado'!$AB$155:$AB$1048576,0),MATCH((CUADRO!K$4&amp;$E314),'Hoja de Trabajo para listado'!$AB$151:$BA$151,0)),0)+IFERROR(INDEX('Hoja de Trabajo para listado'!$BC$155:$CB$1048576,MATCH($A314,'Hoja de Trabajo para listado'!$BC$155:$BC$1048576,0),MATCH((CUADRO!K$4&amp;$E314),'Hoja de Trabajo para listado'!$BC$151:$CB$151,0)),0)+IFERROR(INDEX('Hoja de Trabajo para listado'!$DE$153:$DG$274,MATCH($A314,'Hoja de Trabajo para listado'!$DE$153:$DE$1048576,0),MATCH((CUADRO!K$4&amp;$E314),'Hoja de Trabajo para listado'!$DE$151:$DG$151,0)),0)+IFERROR(INDEX('Hoja de Trabajo para listado'!$CD$155:$DC$1048576,MATCH($A314,'Hoja de Trabajo para listado'!$CD$155:$CD$1048576,0),MATCH((CUADRO!K$4&amp;$E314),'Hoja de Trabajo para listado'!$CD$151:$DC$151,0)),0)</f>
        <v>0</v>
      </c>
      <c r="L314" s="243">
        <f ca="1">+IFERROR(INDEX('Hoja de Trabajo para listado'!$A$155:$Z$1048576,MATCH($A314,'Hoja de Trabajo para listado'!$A$155:$A$1048576,0),MATCH((CUADRO!L$4&amp;$E314),'Hoja de Trabajo para listado'!$A$151:$Z$151,0)),0)+IFERROR(INDEX('Hoja de Trabajo para listado'!$AB$155:$BA$1048576,MATCH($A314,'Hoja de Trabajo para listado'!$AB$155:$AB$1048576,0),MATCH((CUADRO!L$4&amp;$E314),'Hoja de Trabajo para listado'!$AB$151:$BA$151,0)),0)+IFERROR(INDEX('Hoja de Trabajo para listado'!$BC$155:$CB$1048576,MATCH($A314,'Hoja de Trabajo para listado'!$BC$155:$BC$1048576,0),MATCH((CUADRO!L$4&amp;$E314),'Hoja de Trabajo para listado'!$BC$151:$CB$151,0)),0)+IFERROR(INDEX('Hoja de Trabajo para listado'!$DE$153:$DG$274,MATCH($A314,'Hoja de Trabajo para listado'!$DE$153:$DE$1048576,0),MATCH((CUADRO!L$4&amp;$E314),'Hoja de Trabajo para listado'!$DE$151:$DG$151,0)),0)+IFERROR(INDEX('Hoja de Trabajo para listado'!$CD$155:$DC$1048576,MATCH($A314,'Hoja de Trabajo para listado'!$CD$155:$CD$1048576,0),MATCH((CUADRO!L$4&amp;$E314),'Hoja de Trabajo para listado'!$CD$151:$DC$151,0)),0)</f>
        <v>0</v>
      </c>
      <c r="M314" s="243">
        <f ca="1">+IFERROR(INDEX('Hoja de Trabajo para listado'!$A$155:$Z$1048576,MATCH($A314,'Hoja de Trabajo para listado'!$A$155:$A$1048576,0),MATCH((CUADRO!M$4&amp;$E314),'Hoja de Trabajo para listado'!$A$151:$Z$151,0)),0)+IFERROR(INDEX('Hoja de Trabajo para listado'!$AB$155:$BA$1048576,MATCH($A314,'Hoja de Trabajo para listado'!$AB$155:$AB$1048576,0),MATCH((CUADRO!M$4&amp;$E314),'Hoja de Trabajo para listado'!$AB$151:$BA$151,0)),0)+IFERROR(INDEX('Hoja de Trabajo para listado'!$BC$155:$CB$1048576,MATCH($A314,'Hoja de Trabajo para listado'!$BC$155:$BC$1048576,0),MATCH((CUADRO!M$4&amp;$E314),'Hoja de Trabajo para listado'!$BC$151:$CB$151,0)),0)+IFERROR(INDEX('Hoja de Trabajo para listado'!$DE$153:$DG$274,MATCH($A314,'Hoja de Trabajo para listado'!$DE$153:$DE$1048576,0),MATCH((CUADRO!M$4&amp;$E314),'Hoja de Trabajo para listado'!$DE$151:$DG$151,0)),0)+IFERROR(INDEX('Hoja de Trabajo para listado'!$CD$155:$DC$1048576,MATCH($A314,'Hoja de Trabajo para listado'!$CD$155:$CD$1048576,0),MATCH((CUADRO!M$4&amp;$E314),'Hoja de Trabajo para listado'!$CD$151:$DC$151,0)),0)</f>
        <v>0</v>
      </c>
      <c r="N314" s="243">
        <f ca="1">+IFERROR(INDEX('Hoja de Trabajo para listado'!$A$155:$Z$1048576,MATCH($A314,'Hoja de Trabajo para listado'!$A$155:$A$1048576,0),MATCH((CUADRO!N$4&amp;$E314),'Hoja de Trabajo para listado'!$A$151:$Z$151,0)),0)+IFERROR(INDEX('Hoja de Trabajo para listado'!$AB$155:$BA$1048576,MATCH($A314,'Hoja de Trabajo para listado'!$AB$155:$AB$1048576,0),MATCH((CUADRO!N$4&amp;$E314),'Hoja de Trabajo para listado'!$AB$151:$BA$151,0)),0)+IFERROR(INDEX('Hoja de Trabajo para listado'!$BC$155:$CB$1048576,MATCH($A314,'Hoja de Trabajo para listado'!$BC$155:$BC$1048576,0),MATCH((CUADRO!N$4&amp;$E314),'Hoja de Trabajo para listado'!$BC$151:$CB$151,0)),0)+IFERROR(INDEX('Hoja de Trabajo para listado'!$DE$153:$DG$274,MATCH($A314,'Hoja de Trabajo para listado'!$DE$153:$DE$1048576,0),MATCH((CUADRO!N$4&amp;$E314),'Hoja de Trabajo para listado'!$DE$151:$DG$151,0)),0)+IFERROR(INDEX('Hoja de Trabajo para listado'!$CD$155:$DC$1048576,MATCH($A314,'Hoja de Trabajo para listado'!$CD$155:$CD$1048576,0),MATCH((CUADRO!N$4&amp;$E314),'Hoja de Trabajo para listado'!$CD$151:$DC$151,0)),0)</f>
        <v>0</v>
      </c>
      <c r="O314" s="243">
        <f ca="1">+IFERROR(INDEX('Hoja de Trabajo para listado'!$A$155:$Z$1048576,MATCH($A314,'Hoja de Trabajo para listado'!$A$155:$A$1048576,0),MATCH((CUADRO!O$4&amp;$E314),'Hoja de Trabajo para listado'!$A$151:$Z$151,0)),0)+IFERROR(INDEX('Hoja de Trabajo para listado'!$AB$155:$BA$1048576,MATCH($A314,'Hoja de Trabajo para listado'!$AB$155:$AB$1048576,0),MATCH((CUADRO!O$4&amp;$E314),'Hoja de Trabajo para listado'!$AB$151:$BA$151,0)),0)+IFERROR(INDEX('Hoja de Trabajo para listado'!$BC$155:$CB$1048576,MATCH($A314,'Hoja de Trabajo para listado'!$BC$155:$BC$1048576,0),MATCH((CUADRO!O$4&amp;$E314),'Hoja de Trabajo para listado'!$BC$151:$CB$151,0)),0)+IFERROR(INDEX('Hoja de Trabajo para listado'!$DE$153:$DG$274,MATCH($A314,'Hoja de Trabajo para listado'!$DE$153:$DE$1048576,0),MATCH((CUADRO!O$4&amp;$E314),'Hoja de Trabajo para listado'!$DE$151:$DG$151,0)),0)+IFERROR(INDEX('Hoja de Trabajo para listado'!$CD$155:$DC$1048576,MATCH($A314,'Hoja de Trabajo para listado'!$CD$155:$CD$1048576,0),MATCH((CUADRO!O$4&amp;$E314),'Hoja de Trabajo para listado'!$CD$151:$DC$151,0)),0)</f>
        <v>0</v>
      </c>
      <c r="P314" s="243">
        <f ca="1">+IFERROR(INDEX('Hoja de Trabajo para listado'!$A$155:$Z$1048576,MATCH($A314,'Hoja de Trabajo para listado'!$A$155:$A$1048576,0),MATCH((CUADRO!P$4&amp;$E314),'Hoja de Trabajo para listado'!$A$151:$Z$151,0)),0)+IFERROR(INDEX('Hoja de Trabajo para listado'!$AB$155:$BA$1048576,MATCH($A314,'Hoja de Trabajo para listado'!$AB$155:$AB$1048576,0),MATCH((CUADRO!P$4&amp;$E314),'Hoja de Trabajo para listado'!$AB$151:$BA$151,0)),0)+IFERROR(INDEX('Hoja de Trabajo para listado'!$BC$155:$CB$1048576,MATCH($A314,'Hoja de Trabajo para listado'!$BC$155:$BC$1048576,0),MATCH((CUADRO!P$4&amp;$E314),'Hoja de Trabajo para listado'!$BC$151:$CB$151,0)),0)+IFERROR(INDEX('Hoja de Trabajo para listado'!$DE$153:$DG$274,MATCH($A314,'Hoja de Trabajo para listado'!$DE$153:$DE$1048576,0),MATCH((CUADRO!P$4&amp;$E314),'Hoja de Trabajo para listado'!$DE$151:$DG$151,0)),0)+IFERROR(INDEX('Hoja de Trabajo para listado'!$CD$155:$DC$1048576,MATCH($A314,'Hoja de Trabajo para listado'!$CD$155:$CD$1048576,0),MATCH((CUADRO!P$4&amp;$E314),'Hoja de Trabajo para listado'!$CD$151:$DC$151,0)),0)</f>
        <v>0</v>
      </c>
      <c r="Q314" s="243">
        <f ca="1">+IFERROR(INDEX('Hoja de Trabajo para listado'!$A$155:$Z$1048576,MATCH($A314,'Hoja de Trabajo para listado'!$A$155:$A$1048576,0),MATCH((CUADRO!Q$4&amp;$E314),'Hoja de Trabajo para listado'!$A$151:$Z$151,0)),0)+IFERROR(INDEX('Hoja de Trabajo para listado'!$AB$155:$BA$1048576,MATCH($A314,'Hoja de Trabajo para listado'!$AB$155:$AB$1048576,0),MATCH((CUADRO!Q$4&amp;$E314),'Hoja de Trabajo para listado'!$AB$151:$BA$151,0)),0)+IFERROR(INDEX('Hoja de Trabajo para listado'!$BC$155:$CB$1048576,MATCH($A314,'Hoja de Trabajo para listado'!$BC$155:$BC$1048576,0),MATCH((CUADRO!Q$4&amp;$E314),'Hoja de Trabajo para listado'!$BC$151:$CB$151,0)),0)+IFERROR(INDEX('Hoja de Trabajo para listado'!$DE$153:$DG$274,MATCH($A314,'Hoja de Trabajo para listado'!$DE$153:$DE$1048576,0),MATCH((CUADRO!Q$4&amp;$E314),'Hoja de Trabajo para listado'!$DE$151:$DG$151,0)),0)+IFERROR(INDEX('Hoja de Trabajo para listado'!$CD$155:$DC$1048576,MATCH($A314,'Hoja de Trabajo para listado'!$CD$155:$CD$1048576,0),MATCH((CUADRO!Q$4&amp;$E314),'Hoja de Trabajo para listado'!$CD$151:$DC$151,0)),0)</f>
        <v>0</v>
      </c>
      <c r="R314" s="243">
        <f t="shared" ca="1" si="8"/>
        <v>0</v>
      </c>
      <c r="S314" s="253">
        <f ca="1">+R313+R314</f>
        <v>0</v>
      </c>
      <c r="T314" s="241">
        <f ca="1">+S314</f>
        <v>0</v>
      </c>
      <c r="U314" s="240">
        <f t="shared" si="9"/>
        <v>2</v>
      </c>
    </row>
    <row r="315" spans="1:21" customFormat="1" ht="15" hidden="1" customHeight="1">
      <c r="A315" s="32">
        <v>434</v>
      </c>
      <c r="B315" s="381">
        <f>+A315</f>
        <v>434</v>
      </c>
      <c r="C315" s="245" t="str">
        <f>+VLOOKUP(A315,bd_lista!$A$3:$C$592,3,FALSE)</f>
        <v>Seguro Social Universitario de Beni</v>
      </c>
      <c r="D315" s="383" t="str">
        <f>+C315</f>
        <v>Seguro Social Universitario de Beni</v>
      </c>
      <c r="E315" s="245" t="s">
        <v>683</v>
      </c>
      <c r="F315" s="241">
        <f ca="1">+IFERROR(INDEX('Hoja de Trabajo para listado'!$A$155:$Z$1048576,MATCH($A315,'Hoja de Trabajo para listado'!$A$155:$A$1048576,0),MATCH((CUADRO!F$4&amp;$E315),'Hoja de Trabajo para listado'!$A$151:$Z$151,0)),0)+IFERROR(INDEX('Hoja de Trabajo para listado'!$AB$155:$BA$1048576,MATCH($A315,'Hoja de Trabajo para listado'!$AB$155:$AB$1048576,0),MATCH((CUADRO!F$4&amp;$E315),'Hoja de Trabajo para listado'!$AB$151:$BA$151,0)),0)+IFERROR(INDEX('Hoja de Trabajo para listado'!$BC$155:$CB$1048576,MATCH($A315,'Hoja de Trabajo para listado'!$BC$155:$BC$1048576,0),MATCH((CUADRO!F$4&amp;$E315),'Hoja de Trabajo para listado'!$BC$151:$CB$151,0)),0)+IFERROR(INDEX('Hoja de Trabajo para listado'!$DE$153:$DG$274,MATCH($A315,'Hoja de Trabajo para listado'!$DE$153:$DE$1048576,0),MATCH((CUADRO!F$4&amp;$E315),'Hoja de Trabajo para listado'!$DE$151:$DG$151,0)),0)+IFERROR(INDEX('Hoja de Trabajo para listado'!$CD$155:$DC$1048576,MATCH($A315,'Hoja de Trabajo para listado'!$CD$155:$CD$1048576,0),MATCH((CUADRO!F$4&amp;$E315),'Hoja de Trabajo para listado'!$CD$151:$DC$151,0)),0)</f>
        <v>0</v>
      </c>
      <c r="G315" s="241">
        <f ca="1">+IFERROR(INDEX('Hoja de Trabajo para listado'!$A$155:$Z$1048576,MATCH($A315,'Hoja de Trabajo para listado'!$A$155:$A$1048576,0),MATCH((CUADRO!G$4&amp;$E315),'Hoja de Trabajo para listado'!$A$151:$Z$151,0)),0)+IFERROR(INDEX('Hoja de Trabajo para listado'!$AB$155:$BA$1048576,MATCH($A315,'Hoja de Trabajo para listado'!$AB$155:$AB$1048576,0),MATCH((CUADRO!G$4&amp;$E315),'Hoja de Trabajo para listado'!$AB$151:$BA$151,0)),0)+IFERROR(INDEX('Hoja de Trabajo para listado'!$BC$155:$CB$1048576,MATCH($A315,'Hoja de Trabajo para listado'!$BC$155:$BC$1048576,0),MATCH((CUADRO!G$4&amp;$E315),'Hoja de Trabajo para listado'!$BC$151:$CB$151,0)),0)+IFERROR(INDEX('Hoja de Trabajo para listado'!$DE$153:$DG$274,MATCH($A315,'Hoja de Trabajo para listado'!$DE$153:$DE$1048576,0),MATCH((CUADRO!G$4&amp;$E315),'Hoja de Trabajo para listado'!$DE$151:$DG$151,0)),0)+IFERROR(INDEX('Hoja de Trabajo para listado'!$CD$155:$DC$1048576,MATCH($A315,'Hoja de Trabajo para listado'!$CD$155:$CD$1048576,0),MATCH((CUADRO!G$4&amp;$E315),'Hoja de Trabajo para listado'!$CD$151:$DC$151,0)),0)</f>
        <v>0</v>
      </c>
      <c r="H315" s="241">
        <f ca="1">+IFERROR(INDEX('Hoja de Trabajo para listado'!$A$155:$Z$1048576,MATCH($A315,'Hoja de Trabajo para listado'!$A$155:$A$1048576,0),MATCH((CUADRO!H$4&amp;$E315),'Hoja de Trabajo para listado'!$A$151:$Z$151,0)),0)+IFERROR(INDEX('Hoja de Trabajo para listado'!$AB$155:$BA$1048576,MATCH($A315,'Hoja de Trabajo para listado'!$AB$155:$AB$1048576,0),MATCH((CUADRO!H$4&amp;$E315),'Hoja de Trabajo para listado'!$AB$151:$BA$151,0)),0)+IFERROR(INDEX('Hoja de Trabajo para listado'!$BC$155:$CB$1048576,MATCH($A315,'Hoja de Trabajo para listado'!$BC$155:$BC$1048576,0),MATCH((CUADRO!H$4&amp;$E315),'Hoja de Trabajo para listado'!$BC$151:$CB$151,0)),0)+IFERROR(INDEX('Hoja de Trabajo para listado'!$DE$153:$DG$274,MATCH($A315,'Hoja de Trabajo para listado'!$DE$153:$DE$1048576,0),MATCH((CUADRO!H$4&amp;$E315),'Hoja de Trabajo para listado'!$DE$151:$DG$151,0)),0)+IFERROR(INDEX('Hoja de Trabajo para listado'!$CD$155:$DC$1048576,MATCH($A315,'Hoja de Trabajo para listado'!$CD$155:$CD$1048576,0),MATCH((CUADRO!H$4&amp;$E315),'Hoja de Trabajo para listado'!$CD$151:$DC$151,0)),0)</f>
        <v>0</v>
      </c>
      <c r="I315" s="241">
        <f ca="1">+IFERROR(INDEX('Hoja de Trabajo para listado'!$A$155:$Z$1048576,MATCH($A315,'Hoja de Trabajo para listado'!$A$155:$A$1048576,0),MATCH((CUADRO!I$4&amp;$E315),'Hoja de Trabajo para listado'!$A$151:$Z$151,0)),0)+IFERROR(INDEX('Hoja de Trabajo para listado'!$AB$155:$BA$1048576,MATCH($A315,'Hoja de Trabajo para listado'!$AB$155:$AB$1048576,0),MATCH((CUADRO!I$4&amp;$E315),'Hoja de Trabajo para listado'!$AB$151:$BA$151,0)),0)+IFERROR(INDEX('Hoja de Trabajo para listado'!$BC$155:$CB$1048576,MATCH($A315,'Hoja de Trabajo para listado'!$BC$155:$BC$1048576,0),MATCH((CUADRO!I$4&amp;$E315),'Hoja de Trabajo para listado'!$BC$151:$CB$151,0)),0)+IFERROR(INDEX('Hoja de Trabajo para listado'!$DE$153:$DG$274,MATCH($A315,'Hoja de Trabajo para listado'!$DE$153:$DE$1048576,0),MATCH((CUADRO!I$4&amp;$E315),'Hoja de Trabajo para listado'!$DE$151:$DG$151,0)),0)+IFERROR(INDEX('Hoja de Trabajo para listado'!$CD$155:$DC$1048576,MATCH($A315,'Hoja de Trabajo para listado'!$CD$155:$CD$1048576,0),MATCH((CUADRO!I$4&amp;$E315),'Hoja de Trabajo para listado'!$CD$151:$DC$151,0)),0)</f>
        <v>0</v>
      </c>
      <c r="J315" s="241">
        <f ca="1">+IFERROR(INDEX('Hoja de Trabajo para listado'!$A$155:$Z$1048576,MATCH($A315,'Hoja de Trabajo para listado'!$A$155:$A$1048576,0),MATCH((CUADRO!J$4&amp;$E315),'Hoja de Trabajo para listado'!$A$151:$Z$151,0)),0)+IFERROR(INDEX('Hoja de Trabajo para listado'!$AB$155:$BA$1048576,MATCH($A315,'Hoja de Trabajo para listado'!$AB$155:$AB$1048576,0),MATCH((CUADRO!J$4&amp;$E315),'Hoja de Trabajo para listado'!$AB$151:$BA$151,0)),0)+IFERROR(INDEX('Hoja de Trabajo para listado'!$BC$155:$CB$1048576,MATCH($A315,'Hoja de Trabajo para listado'!$BC$155:$BC$1048576,0),MATCH((CUADRO!J$4&amp;$E315),'Hoja de Trabajo para listado'!$BC$151:$CB$151,0)),0)+IFERROR(INDEX('Hoja de Trabajo para listado'!$DE$153:$DG$274,MATCH($A315,'Hoja de Trabajo para listado'!$DE$153:$DE$1048576,0),MATCH((CUADRO!J$4&amp;$E315),'Hoja de Trabajo para listado'!$DE$151:$DG$151,0)),0)+IFERROR(INDEX('Hoja de Trabajo para listado'!$CD$155:$DC$1048576,MATCH($A315,'Hoja de Trabajo para listado'!$CD$155:$CD$1048576,0),MATCH((CUADRO!J$4&amp;$E315),'Hoja de Trabajo para listado'!$CD$151:$DC$151,0)),0)</f>
        <v>0</v>
      </c>
      <c r="K315" s="241">
        <f ca="1">+IFERROR(INDEX('Hoja de Trabajo para listado'!$A$155:$Z$1048576,MATCH($A315,'Hoja de Trabajo para listado'!$A$155:$A$1048576,0),MATCH((CUADRO!K$4&amp;$E315),'Hoja de Trabajo para listado'!$A$151:$Z$151,0)),0)+IFERROR(INDEX('Hoja de Trabajo para listado'!$AB$155:$BA$1048576,MATCH($A315,'Hoja de Trabajo para listado'!$AB$155:$AB$1048576,0),MATCH((CUADRO!K$4&amp;$E315),'Hoja de Trabajo para listado'!$AB$151:$BA$151,0)),0)+IFERROR(INDEX('Hoja de Trabajo para listado'!$BC$155:$CB$1048576,MATCH($A315,'Hoja de Trabajo para listado'!$BC$155:$BC$1048576,0),MATCH((CUADRO!K$4&amp;$E315),'Hoja de Trabajo para listado'!$BC$151:$CB$151,0)),0)+IFERROR(INDEX('Hoja de Trabajo para listado'!$DE$153:$DG$274,MATCH($A315,'Hoja de Trabajo para listado'!$DE$153:$DE$1048576,0),MATCH((CUADRO!K$4&amp;$E315),'Hoja de Trabajo para listado'!$DE$151:$DG$151,0)),0)+IFERROR(INDEX('Hoja de Trabajo para listado'!$CD$155:$DC$1048576,MATCH($A315,'Hoja de Trabajo para listado'!$CD$155:$CD$1048576,0),MATCH((CUADRO!K$4&amp;$E315),'Hoja de Trabajo para listado'!$CD$151:$DC$151,0)),0)</f>
        <v>0</v>
      </c>
      <c r="L315" s="241">
        <f ca="1">+IFERROR(INDEX('Hoja de Trabajo para listado'!$A$155:$Z$1048576,MATCH($A315,'Hoja de Trabajo para listado'!$A$155:$A$1048576,0),MATCH((CUADRO!L$4&amp;$E315),'Hoja de Trabajo para listado'!$A$151:$Z$151,0)),0)+IFERROR(INDEX('Hoja de Trabajo para listado'!$AB$155:$BA$1048576,MATCH($A315,'Hoja de Trabajo para listado'!$AB$155:$AB$1048576,0),MATCH((CUADRO!L$4&amp;$E315),'Hoja de Trabajo para listado'!$AB$151:$BA$151,0)),0)+IFERROR(INDEX('Hoja de Trabajo para listado'!$BC$155:$CB$1048576,MATCH($A315,'Hoja de Trabajo para listado'!$BC$155:$BC$1048576,0),MATCH((CUADRO!L$4&amp;$E315),'Hoja de Trabajo para listado'!$BC$151:$CB$151,0)),0)+IFERROR(INDEX('Hoja de Trabajo para listado'!$DE$153:$DG$274,MATCH($A315,'Hoja de Trabajo para listado'!$DE$153:$DE$1048576,0),MATCH((CUADRO!L$4&amp;$E315),'Hoja de Trabajo para listado'!$DE$151:$DG$151,0)),0)+IFERROR(INDEX('Hoja de Trabajo para listado'!$CD$155:$DC$1048576,MATCH($A315,'Hoja de Trabajo para listado'!$CD$155:$CD$1048576,0),MATCH((CUADRO!L$4&amp;$E315),'Hoja de Trabajo para listado'!$CD$151:$DC$151,0)),0)</f>
        <v>0</v>
      </c>
      <c r="M315" s="241">
        <f ca="1">+IFERROR(INDEX('Hoja de Trabajo para listado'!$A$155:$Z$1048576,MATCH($A315,'Hoja de Trabajo para listado'!$A$155:$A$1048576,0),MATCH((CUADRO!M$4&amp;$E315),'Hoja de Trabajo para listado'!$A$151:$Z$151,0)),0)+IFERROR(INDEX('Hoja de Trabajo para listado'!$AB$155:$BA$1048576,MATCH($A315,'Hoja de Trabajo para listado'!$AB$155:$AB$1048576,0),MATCH((CUADRO!M$4&amp;$E315),'Hoja de Trabajo para listado'!$AB$151:$BA$151,0)),0)+IFERROR(INDEX('Hoja de Trabajo para listado'!$BC$155:$CB$1048576,MATCH($A315,'Hoja de Trabajo para listado'!$BC$155:$BC$1048576,0),MATCH((CUADRO!M$4&amp;$E315),'Hoja de Trabajo para listado'!$BC$151:$CB$151,0)),0)+IFERROR(INDEX('Hoja de Trabajo para listado'!$DE$153:$DG$274,MATCH($A315,'Hoja de Trabajo para listado'!$DE$153:$DE$1048576,0),MATCH((CUADRO!M$4&amp;$E315),'Hoja de Trabajo para listado'!$DE$151:$DG$151,0)),0)+IFERROR(INDEX('Hoja de Trabajo para listado'!$CD$155:$DC$1048576,MATCH($A315,'Hoja de Trabajo para listado'!$CD$155:$CD$1048576,0),MATCH((CUADRO!M$4&amp;$E315),'Hoja de Trabajo para listado'!$CD$151:$DC$151,0)),0)</f>
        <v>0</v>
      </c>
      <c r="N315" s="241">
        <f ca="1">+IFERROR(INDEX('Hoja de Trabajo para listado'!$A$155:$Z$1048576,MATCH($A315,'Hoja de Trabajo para listado'!$A$155:$A$1048576,0),MATCH((CUADRO!N$4&amp;$E315),'Hoja de Trabajo para listado'!$A$151:$Z$151,0)),0)+IFERROR(INDEX('Hoja de Trabajo para listado'!$AB$155:$BA$1048576,MATCH($A315,'Hoja de Trabajo para listado'!$AB$155:$AB$1048576,0),MATCH((CUADRO!N$4&amp;$E315),'Hoja de Trabajo para listado'!$AB$151:$BA$151,0)),0)+IFERROR(INDEX('Hoja de Trabajo para listado'!$BC$155:$CB$1048576,MATCH($A315,'Hoja de Trabajo para listado'!$BC$155:$BC$1048576,0),MATCH((CUADRO!N$4&amp;$E315),'Hoja de Trabajo para listado'!$BC$151:$CB$151,0)),0)+IFERROR(INDEX('Hoja de Trabajo para listado'!$DE$153:$DG$274,MATCH($A315,'Hoja de Trabajo para listado'!$DE$153:$DE$1048576,0),MATCH((CUADRO!N$4&amp;$E315),'Hoja de Trabajo para listado'!$DE$151:$DG$151,0)),0)+IFERROR(INDEX('Hoja de Trabajo para listado'!$CD$155:$DC$1048576,MATCH($A315,'Hoja de Trabajo para listado'!$CD$155:$CD$1048576,0),MATCH((CUADRO!N$4&amp;$E315),'Hoja de Trabajo para listado'!$CD$151:$DC$151,0)),0)</f>
        <v>0</v>
      </c>
      <c r="O315" s="241">
        <f ca="1">+IFERROR(INDEX('Hoja de Trabajo para listado'!$A$155:$Z$1048576,MATCH($A315,'Hoja de Trabajo para listado'!$A$155:$A$1048576,0),MATCH((CUADRO!O$4&amp;$E315),'Hoja de Trabajo para listado'!$A$151:$Z$151,0)),0)+IFERROR(INDEX('Hoja de Trabajo para listado'!$AB$155:$BA$1048576,MATCH($A315,'Hoja de Trabajo para listado'!$AB$155:$AB$1048576,0),MATCH((CUADRO!O$4&amp;$E315),'Hoja de Trabajo para listado'!$AB$151:$BA$151,0)),0)+IFERROR(INDEX('Hoja de Trabajo para listado'!$BC$155:$CB$1048576,MATCH($A315,'Hoja de Trabajo para listado'!$BC$155:$BC$1048576,0),MATCH((CUADRO!O$4&amp;$E315),'Hoja de Trabajo para listado'!$BC$151:$CB$151,0)),0)+IFERROR(INDEX('Hoja de Trabajo para listado'!$DE$153:$DG$274,MATCH($A315,'Hoja de Trabajo para listado'!$DE$153:$DE$1048576,0),MATCH((CUADRO!O$4&amp;$E315),'Hoja de Trabajo para listado'!$DE$151:$DG$151,0)),0)+IFERROR(INDEX('Hoja de Trabajo para listado'!$CD$155:$DC$1048576,MATCH($A315,'Hoja de Trabajo para listado'!$CD$155:$CD$1048576,0),MATCH((CUADRO!O$4&amp;$E315),'Hoja de Trabajo para listado'!$CD$151:$DC$151,0)),0)</f>
        <v>0</v>
      </c>
      <c r="P315" s="241">
        <f ca="1">+IFERROR(INDEX('Hoja de Trabajo para listado'!$A$155:$Z$1048576,MATCH($A315,'Hoja de Trabajo para listado'!$A$155:$A$1048576,0),MATCH((CUADRO!P$4&amp;$E315),'Hoja de Trabajo para listado'!$A$151:$Z$151,0)),0)+IFERROR(INDEX('Hoja de Trabajo para listado'!$AB$155:$BA$1048576,MATCH($A315,'Hoja de Trabajo para listado'!$AB$155:$AB$1048576,0),MATCH((CUADRO!P$4&amp;$E315),'Hoja de Trabajo para listado'!$AB$151:$BA$151,0)),0)+IFERROR(INDEX('Hoja de Trabajo para listado'!$BC$155:$CB$1048576,MATCH($A315,'Hoja de Trabajo para listado'!$BC$155:$BC$1048576,0),MATCH((CUADRO!P$4&amp;$E315),'Hoja de Trabajo para listado'!$BC$151:$CB$151,0)),0)+IFERROR(INDEX('Hoja de Trabajo para listado'!$DE$153:$DG$274,MATCH($A315,'Hoja de Trabajo para listado'!$DE$153:$DE$1048576,0),MATCH((CUADRO!P$4&amp;$E315),'Hoja de Trabajo para listado'!$DE$151:$DG$151,0)),0)+IFERROR(INDEX('Hoja de Trabajo para listado'!$CD$155:$DC$1048576,MATCH($A315,'Hoja de Trabajo para listado'!$CD$155:$CD$1048576,0),MATCH((CUADRO!P$4&amp;$E315),'Hoja de Trabajo para listado'!$CD$151:$DC$151,0)),0)</f>
        <v>0</v>
      </c>
      <c r="Q315" s="241">
        <f ca="1">+IFERROR(INDEX('Hoja de Trabajo para listado'!$A$155:$Z$1048576,MATCH($A315,'Hoja de Trabajo para listado'!$A$155:$A$1048576,0),MATCH((CUADRO!Q$4&amp;$E315),'Hoja de Trabajo para listado'!$A$151:$Z$151,0)),0)+IFERROR(INDEX('Hoja de Trabajo para listado'!$AB$155:$BA$1048576,MATCH($A315,'Hoja de Trabajo para listado'!$AB$155:$AB$1048576,0),MATCH((CUADRO!Q$4&amp;$E315),'Hoja de Trabajo para listado'!$AB$151:$BA$151,0)),0)+IFERROR(INDEX('Hoja de Trabajo para listado'!$BC$155:$CB$1048576,MATCH($A315,'Hoja de Trabajo para listado'!$BC$155:$BC$1048576,0),MATCH((CUADRO!Q$4&amp;$E315),'Hoja de Trabajo para listado'!$BC$151:$CB$151,0)),0)+IFERROR(INDEX('Hoja de Trabajo para listado'!$DE$153:$DG$274,MATCH($A315,'Hoja de Trabajo para listado'!$DE$153:$DE$1048576,0),MATCH((CUADRO!Q$4&amp;$E315),'Hoja de Trabajo para listado'!$DE$151:$DG$151,0)),0)+IFERROR(INDEX('Hoja de Trabajo para listado'!$CD$155:$DC$1048576,MATCH($A315,'Hoja de Trabajo para listado'!$CD$155:$CD$1048576,0),MATCH((CUADRO!Q$4&amp;$E315),'Hoja de Trabajo para listado'!$CD$151:$DC$151,0)),0)</f>
        <v>0</v>
      </c>
      <c r="R315" s="241">
        <f t="shared" ca="1" si="8"/>
        <v>0</v>
      </c>
      <c r="S315" s="247"/>
      <c r="T315" s="241">
        <f ca="1">+T316</f>
        <v>0</v>
      </c>
      <c r="U315" s="240">
        <f t="shared" si="9"/>
        <v>1</v>
      </c>
    </row>
    <row r="316" spans="1:21" customFormat="1" ht="15" hidden="1" customHeight="1">
      <c r="A316" s="32">
        <v>434</v>
      </c>
      <c r="B316" s="382"/>
      <c r="C316" s="305" t="str">
        <f>+VLOOKUP(A316,bd_lista!$A$3:$C$592,3,FALSE)</f>
        <v>Seguro Social Universitario de Beni</v>
      </c>
      <c r="D316" s="384"/>
      <c r="E316" s="245" t="s">
        <v>684</v>
      </c>
      <c r="F316" s="241">
        <f ca="1">+IFERROR(INDEX('Hoja de Trabajo para listado'!$A$155:$Z$1048576,MATCH($A316,'Hoja de Trabajo para listado'!$A$155:$A$1048576,0),MATCH((CUADRO!F$4&amp;$E316),'Hoja de Trabajo para listado'!$A$151:$Z$151,0)),0)+IFERROR(INDEX('Hoja de Trabajo para listado'!$AB$155:$BA$1048576,MATCH($A316,'Hoja de Trabajo para listado'!$AB$155:$AB$1048576,0),MATCH((CUADRO!F$4&amp;$E316),'Hoja de Trabajo para listado'!$AB$151:$BA$151,0)),0)+IFERROR(INDEX('Hoja de Trabajo para listado'!$BC$155:$CB$1048576,MATCH($A316,'Hoja de Trabajo para listado'!$BC$155:$BC$1048576,0),MATCH((CUADRO!F$4&amp;$E316),'Hoja de Trabajo para listado'!$BC$151:$CB$151,0)),0)+IFERROR(INDEX('Hoja de Trabajo para listado'!$DE$153:$DG$274,MATCH($A316,'Hoja de Trabajo para listado'!$DE$153:$DE$1048576,0),MATCH((CUADRO!F$4&amp;$E316),'Hoja de Trabajo para listado'!$DE$151:$DG$151,0)),0)+IFERROR(INDEX('Hoja de Trabajo para listado'!$CD$155:$DC$1048576,MATCH($A316,'Hoja de Trabajo para listado'!$CD$155:$CD$1048576,0),MATCH((CUADRO!F$4&amp;$E316),'Hoja de Trabajo para listado'!$CD$151:$DC$151,0)),0)</f>
        <v>0</v>
      </c>
      <c r="G316" s="241">
        <f ca="1">+IFERROR(INDEX('Hoja de Trabajo para listado'!$A$155:$Z$1048576,MATCH($A316,'Hoja de Trabajo para listado'!$A$155:$A$1048576,0),MATCH((CUADRO!G$4&amp;$E316),'Hoja de Trabajo para listado'!$A$151:$Z$151,0)),0)+IFERROR(INDEX('Hoja de Trabajo para listado'!$AB$155:$BA$1048576,MATCH($A316,'Hoja de Trabajo para listado'!$AB$155:$AB$1048576,0),MATCH((CUADRO!G$4&amp;$E316),'Hoja de Trabajo para listado'!$AB$151:$BA$151,0)),0)+IFERROR(INDEX('Hoja de Trabajo para listado'!$BC$155:$CB$1048576,MATCH($A316,'Hoja de Trabajo para listado'!$BC$155:$BC$1048576,0),MATCH((CUADRO!G$4&amp;$E316),'Hoja de Trabajo para listado'!$BC$151:$CB$151,0)),0)+IFERROR(INDEX('Hoja de Trabajo para listado'!$DE$153:$DG$274,MATCH($A316,'Hoja de Trabajo para listado'!$DE$153:$DE$1048576,0),MATCH((CUADRO!G$4&amp;$E316),'Hoja de Trabajo para listado'!$DE$151:$DG$151,0)),0)+IFERROR(INDEX('Hoja de Trabajo para listado'!$CD$155:$DC$1048576,MATCH($A316,'Hoja de Trabajo para listado'!$CD$155:$CD$1048576,0),MATCH((CUADRO!G$4&amp;$E316),'Hoja de Trabajo para listado'!$CD$151:$DC$151,0)),0)</f>
        <v>0</v>
      </c>
      <c r="H316" s="241">
        <f ca="1">+IFERROR(INDEX('Hoja de Trabajo para listado'!$A$155:$Z$1048576,MATCH($A316,'Hoja de Trabajo para listado'!$A$155:$A$1048576,0),MATCH((CUADRO!H$4&amp;$E316),'Hoja de Trabajo para listado'!$A$151:$Z$151,0)),0)+IFERROR(INDEX('Hoja de Trabajo para listado'!$AB$155:$BA$1048576,MATCH($A316,'Hoja de Trabajo para listado'!$AB$155:$AB$1048576,0),MATCH((CUADRO!H$4&amp;$E316),'Hoja de Trabajo para listado'!$AB$151:$BA$151,0)),0)+IFERROR(INDEX('Hoja de Trabajo para listado'!$BC$155:$CB$1048576,MATCH($A316,'Hoja de Trabajo para listado'!$BC$155:$BC$1048576,0),MATCH((CUADRO!H$4&amp;$E316),'Hoja de Trabajo para listado'!$BC$151:$CB$151,0)),0)+IFERROR(INDEX('Hoja de Trabajo para listado'!$DE$153:$DG$274,MATCH($A316,'Hoja de Trabajo para listado'!$DE$153:$DE$1048576,0),MATCH((CUADRO!H$4&amp;$E316),'Hoja de Trabajo para listado'!$DE$151:$DG$151,0)),0)+IFERROR(INDEX('Hoja de Trabajo para listado'!$CD$155:$DC$1048576,MATCH($A316,'Hoja de Trabajo para listado'!$CD$155:$CD$1048576,0),MATCH((CUADRO!H$4&amp;$E316),'Hoja de Trabajo para listado'!$CD$151:$DC$151,0)),0)</f>
        <v>0</v>
      </c>
      <c r="I316" s="241">
        <f ca="1">+IFERROR(INDEX('Hoja de Trabajo para listado'!$A$155:$Z$1048576,MATCH($A316,'Hoja de Trabajo para listado'!$A$155:$A$1048576,0),MATCH((CUADRO!I$4&amp;$E316),'Hoja de Trabajo para listado'!$A$151:$Z$151,0)),0)+IFERROR(INDEX('Hoja de Trabajo para listado'!$AB$155:$BA$1048576,MATCH($A316,'Hoja de Trabajo para listado'!$AB$155:$AB$1048576,0),MATCH((CUADRO!I$4&amp;$E316),'Hoja de Trabajo para listado'!$AB$151:$BA$151,0)),0)+IFERROR(INDEX('Hoja de Trabajo para listado'!$BC$155:$CB$1048576,MATCH($A316,'Hoja de Trabajo para listado'!$BC$155:$BC$1048576,0),MATCH((CUADRO!I$4&amp;$E316),'Hoja de Trabajo para listado'!$BC$151:$CB$151,0)),0)+IFERROR(INDEX('Hoja de Trabajo para listado'!$DE$153:$DG$274,MATCH($A316,'Hoja de Trabajo para listado'!$DE$153:$DE$1048576,0),MATCH((CUADRO!I$4&amp;$E316),'Hoja de Trabajo para listado'!$DE$151:$DG$151,0)),0)+IFERROR(INDEX('Hoja de Trabajo para listado'!$CD$155:$DC$1048576,MATCH($A316,'Hoja de Trabajo para listado'!$CD$155:$CD$1048576,0),MATCH((CUADRO!I$4&amp;$E316),'Hoja de Trabajo para listado'!$CD$151:$DC$151,0)),0)</f>
        <v>0</v>
      </c>
      <c r="J316" s="241">
        <f ca="1">+IFERROR(INDEX('Hoja de Trabajo para listado'!$A$155:$Z$1048576,MATCH($A316,'Hoja de Trabajo para listado'!$A$155:$A$1048576,0),MATCH((CUADRO!J$4&amp;$E316),'Hoja de Trabajo para listado'!$A$151:$Z$151,0)),0)+IFERROR(INDEX('Hoja de Trabajo para listado'!$AB$155:$BA$1048576,MATCH($A316,'Hoja de Trabajo para listado'!$AB$155:$AB$1048576,0),MATCH((CUADRO!J$4&amp;$E316),'Hoja de Trabajo para listado'!$AB$151:$BA$151,0)),0)+IFERROR(INDEX('Hoja de Trabajo para listado'!$BC$155:$CB$1048576,MATCH($A316,'Hoja de Trabajo para listado'!$BC$155:$BC$1048576,0),MATCH((CUADRO!J$4&amp;$E316),'Hoja de Trabajo para listado'!$BC$151:$CB$151,0)),0)+IFERROR(INDEX('Hoja de Trabajo para listado'!$DE$153:$DG$274,MATCH($A316,'Hoja de Trabajo para listado'!$DE$153:$DE$1048576,0),MATCH((CUADRO!J$4&amp;$E316),'Hoja de Trabajo para listado'!$DE$151:$DG$151,0)),0)+IFERROR(INDEX('Hoja de Trabajo para listado'!$CD$155:$DC$1048576,MATCH($A316,'Hoja de Trabajo para listado'!$CD$155:$CD$1048576,0),MATCH((CUADRO!J$4&amp;$E316),'Hoja de Trabajo para listado'!$CD$151:$DC$151,0)),0)</f>
        <v>0</v>
      </c>
      <c r="K316" s="241">
        <f ca="1">+IFERROR(INDEX('Hoja de Trabajo para listado'!$A$155:$Z$1048576,MATCH($A316,'Hoja de Trabajo para listado'!$A$155:$A$1048576,0),MATCH((CUADRO!K$4&amp;$E316),'Hoja de Trabajo para listado'!$A$151:$Z$151,0)),0)+IFERROR(INDEX('Hoja de Trabajo para listado'!$AB$155:$BA$1048576,MATCH($A316,'Hoja de Trabajo para listado'!$AB$155:$AB$1048576,0),MATCH((CUADRO!K$4&amp;$E316),'Hoja de Trabajo para listado'!$AB$151:$BA$151,0)),0)+IFERROR(INDEX('Hoja de Trabajo para listado'!$BC$155:$CB$1048576,MATCH($A316,'Hoja de Trabajo para listado'!$BC$155:$BC$1048576,0),MATCH((CUADRO!K$4&amp;$E316),'Hoja de Trabajo para listado'!$BC$151:$CB$151,0)),0)+IFERROR(INDEX('Hoja de Trabajo para listado'!$DE$153:$DG$274,MATCH($A316,'Hoja de Trabajo para listado'!$DE$153:$DE$1048576,0),MATCH((CUADRO!K$4&amp;$E316),'Hoja de Trabajo para listado'!$DE$151:$DG$151,0)),0)+IFERROR(INDEX('Hoja de Trabajo para listado'!$CD$155:$DC$1048576,MATCH($A316,'Hoja de Trabajo para listado'!$CD$155:$CD$1048576,0),MATCH((CUADRO!K$4&amp;$E316),'Hoja de Trabajo para listado'!$CD$151:$DC$151,0)),0)</f>
        <v>0</v>
      </c>
      <c r="L316" s="241">
        <f ca="1">+IFERROR(INDEX('Hoja de Trabajo para listado'!$A$155:$Z$1048576,MATCH($A316,'Hoja de Trabajo para listado'!$A$155:$A$1048576,0),MATCH((CUADRO!L$4&amp;$E316),'Hoja de Trabajo para listado'!$A$151:$Z$151,0)),0)+IFERROR(INDEX('Hoja de Trabajo para listado'!$AB$155:$BA$1048576,MATCH($A316,'Hoja de Trabajo para listado'!$AB$155:$AB$1048576,0),MATCH((CUADRO!L$4&amp;$E316),'Hoja de Trabajo para listado'!$AB$151:$BA$151,0)),0)+IFERROR(INDEX('Hoja de Trabajo para listado'!$BC$155:$CB$1048576,MATCH($A316,'Hoja de Trabajo para listado'!$BC$155:$BC$1048576,0),MATCH((CUADRO!L$4&amp;$E316),'Hoja de Trabajo para listado'!$BC$151:$CB$151,0)),0)+IFERROR(INDEX('Hoja de Trabajo para listado'!$DE$153:$DG$274,MATCH($A316,'Hoja de Trabajo para listado'!$DE$153:$DE$1048576,0),MATCH((CUADRO!L$4&amp;$E316),'Hoja de Trabajo para listado'!$DE$151:$DG$151,0)),0)+IFERROR(INDEX('Hoja de Trabajo para listado'!$CD$155:$DC$1048576,MATCH($A316,'Hoja de Trabajo para listado'!$CD$155:$CD$1048576,0),MATCH((CUADRO!L$4&amp;$E316),'Hoja de Trabajo para listado'!$CD$151:$DC$151,0)),0)</f>
        <v>0</v>
      </c>
      <c r="M316" s="241">
        <f ca="1">+IFERROR(INDEX('Hoja de Trabajo para listado'!$A$155:$Z$1048576,MATCH($A316,'Hoja de Trabajo para listado'!$A$155:$A$1048576,0),MATCH((CUADRO!M$4&amp;$E316),'Hoja de Trabajo para listado'!$A$151:$Z$151,0)),0)+IFERROR(INDEX('Hoja de Trabajo para listado'!$AB$155:$BA$1048576,MATCH($A316,'Hoja de Trabajo para listado'!$AB$155:$AB$1048576,0),MATCH((CUADRO!M$4&amp;$E316),'Hoja de Trabajo para listado'!$AB$151:$BA$151,0)),0)+IFERROR(INDEX('Hoja de Trabajo para listado'!$BC$155:$CB$1048576,MATCH($A316,'Hoja de Trabajo para listado'!$BC$155:$BC$1048576,0),MATCH((CUADRO!M$4&amp;$E316),'Hoja de Trabajo para listado'!$BC$151:$CB$151,0)),0)+IFERROR(INDEX('Hoja de Trabajo para listado'!$DE$153:$DG$274,MATCH($A316,'Hoja de Trabajo para listado'!$DE$153:$DE$1048576,0),MATCH((CUADRO!M$4&amp;$E316),'Hoja de Trabajo para listado'!$DE$151:$DG$151,0)),0)+IFERROR(INDEX('Hoja de Trabajo para listado'!$CD$155:$DC$1048576,MATCH($A316,'Hoja de Trabajo para listado'!$CD$155:$CD$1048576,0),MATCH((CUADRO!M$4&amp;$E316),'Hoja de Trabajo para listado'!$CD$151:$DC$151,0)),0)</f>
        <v>0</v>
      </c>
      <c r="N316" s="241">
        <f ca="1">+IFERROR(INDEX('Hoja de Trabajo para listado'!$A$155:$Z$1048576,MATCH($A316,'Hoja de Trabajo para listado'!$A$155:$A$1048576,0),MATCH((CUADRO!N$4&amp;$E316),'Hoja de Trabajo para listado'!$A$151:$Z$151,0)),0)+IFERROR(INDEX('Hoja de Trabajo para listado'!$AB$155:$BA$1048576,MATCH($A316,'Hoja de Trabajo para listado'!$AB$155:$AB$1048576,0),MATCH((CUADRO!N$4&amp;$E316),'Hoja de Trabajo para listado'!$AB$151:$BA$151,0)),0)+IFERROR(INDEX('Hoja de Trabajo para listado'!$BC$155:$CB$1048576,MATCH($A316,'Hoja de Trabajo para listado'!$BC$155:$BC$1048576,0),MATCH((CUADRO!N$4&amp;$E316),'Hoja de Trabajo para listado'!$BC$151:$CB$151,0)),0)+IFERROR(INDEX('Hoja de Trabajo para listado'!$DE$153:$DG$274,MATCH($A316,'Hoja de Trabajo para listado'!$DE$153:$DE$1048576,0),MATCH((CUADRO!N$4&amp;$E316),'Hoja de Trabajo para listado'!$DE$151:$DG$151,0)),0)+IFERROR(INDEX('Hoja de Trabajo para listado'!$CD$155:$DC$1048576,MATCH($A316,'Hoja de Trabajo para listado'!$CD$155:$CD$1048576,0),MATCH((CUADRO!N$4&amp;$E316),'Hoja de Trabajo para listado'!$CD$151:$DC$151,0)),0)</f>
        <v>0</v>
      </c>
      <c r="O316" s="241">
        <f ca="1">+IFERROR(INDEX('Hoja de Trabajo para listado'!$A$155:$Z$1048576,MATCH($A316,'Hoja de Trabajo para listado'!$A$155:$A$1048576,0),MATCH((CUADRO!O$4&amp;$E316),'Hoja de Trabajo para listado'!$A$151:$Z$151,0)),0)+IFERROR(INDEX('Hoja de Trabajo para listado'!$AB$155:$BA$1048576,MATCH($A316,'Hoja de Trabajo para listado'!$AB$155:$AB$1048576,0),MATCH((CUADRO!O$4&amp;$E316),'Hoja de Trabajo para listado'!$AB$151:$BA$151,0)),0)+IFERROR(INDEX('Hoja de Trabajo para listado'!$BC$155:$CB$1048576,MATCH($A316,'Hoja de Trabajo para listado'!$BC$155:$BC$1048576,0),MATCH((CUADRO!O$4&amp;$E316),'Hoja de Trabajo para listado'!$BC$151:$CB$151,0)),0)+IFERROR(INDEX('Hoja de Trabajo para listado'!$DE$153:$DG$274,MATCH($A316,'Hoja de Trabajo para listado'!$DE$153:$DE$1048576,0),MATCH((CUADRO!O$4&amp;$E316),'Hoja de Trabajo para listado'!$DE$151:$DG$151,0)),0)+IFERROR(INDEX('Hoja de Trabajo para listado'!$CD$155:$DC$1048576,MATCH($A316,'Hoja de Trabajo para listado'!$CD$155:$CD$1048576,0),MATCH((CUADRO!O$4&amp;$E316),'Hoja de Trabajo para listado'!$CD$151:$DC$151,0)),0)</f>
        <v>0</v>
      </c>
      <c r="P316" s="241">
        <f ca="1">+IFERROR(INDEX('Hoja de Trabajo para listado'!$A$155:$Z$1048576,MATCH($A316,'Hoja de Trabajo para listado'!$A$155:$A$1048576,0),MATCH((CUADRO!P$4&amp;$E316),'Hoja de Trabajo para listado'!$A$151:$Z$151,0)),0)+IFERROR(INDEX('Hoja de Trabajo para listado'!$AB$155:$BA$1048576,MATCH($A316,'Hoja de Trabajo para listado'!$AB$155:$AB$1048576,0),MATCH((CUADRO!P$4&amp;$E316),'Hoja de Trabajo para listado'!$AB$151:$BA$151,0)),0)+IFERROR(INDEX('Hoja de Trabajo para listado'!$BC$155:$CB$1048576,MATCH($A316,'Hoja de Trabajo para listado'!$BC$155:$BC$1048576,0),MATCH((CUADRO!P$4&amp;$E316),'Hoja de Trabajo para listado'!$BC$151:$CB$151,0)),0)+IFERROR(INDEX('Hoja de Trabajo para listado'!$DE$153:$DG$274,MATCH($A316,'Hoja de Trabajo para listado'!$DE$153:$DE$1048576,0),MATCH((CUADRO!P$4&amp;$E316),'Hoja de Trabajo para listado'!$DE$151:$DG$151,0)),0)+IFERROR(INDEX('Hoja de Trabajo para listado'!$CD$155:$DC$1048576,MATCH($A316,'Hoja de Trabajo para listado'!$CD$155:$CD$1048576,0),MATCH((CUADRO!P$4&amp;$E316),'Hoja de Trabajo para listado'!$CD$151:$DC$151,0)),0)</f>
        <v>0</v>
      </c>
      <c r="Q316" s="241">
        <f ca="1">+IFERROR(INDEX('Hoja de Trabajo para listado'!$A$155:$Z$1048576,MATCH($A316,'Hoja de Trabajo para listado'!$A$155:$A$1048576,0),MATCH((CUADRO!Q$4&amp;$E316),'Hoja de Trabajo para listado'!$A$151:$Z$151,0)),0)+IFERROR(INDEX('Hoja de Trabajo para listado'!$AB$155:$BA$1048576,MATCH($A316,'Hoja de Trabajo para listado'!$AB$155:$AB$1048576,0),MATCH((CUADRO!Q$4&amp;$E316),'Hoja de Trabajo para listado'!$AB$151:$BA$151,0)),0)+IFERROR(INDEX('Hoja de Trabajo para listado'!$BC$155:$CB$1048576,MATCH($A316,'Hoja de Trabajo para listado'!$BC$155:$BC$1048576,0),MATCH((CUADRO!Q$4&amp;$E316),'Hoja de Trabajo para listado'!$BC$151:$CB$151,0)),0)+IFERROR(INDEX('Hoja de Trabajo para listado'!$DE$153:$DG$274,MATCH($A316,'Hoja de Trabajo para listado'!$DE$153:$DE$1048576,0),MATCH((CUADRO!Q$4&amp;$E316),'Hoja de Trabajo para listado'!$DE$151:$DG$151,0)),0)+IFERROR(INDEX('Hoja de Trabajo para listado'!$CD$155:$DC$1048576,MATCH($A316,'Hoja de Trabajo para listado'!$CD$155:$CD$1048576,0),MATCH((CUADRO!Q$4&amp;$E316),'Hoja de Trabajo para listado'!$CD$151:$DC$151,0)),0)</f>
        <v>0</v>
      </c>
      <c r="R316" s="241">
        <f t="shared" ca="1" si="8"/>
        <v>0</v>
      </c>
      <c r="S316" s="247">
        <f ca="1">+R315+R316</f>
        <v>0</v>
      </c>
      <c r="T316" s="241">
        <f ca="1">+S316</f>
        <v>0</v>
      </c>
      <c r="U316" s="240">
        <f t="shared" si="9"/>
        <v>2</v>
      </c>
    </row>
    <row r="317" spans="1:21" customFormat="1" ht="15" hidden="1" customHeight="1">
      <c r="A317" s="32">
        <v>435</v>
      </c>
      <c r="B317" s="381">
        <f>+A317</f>
        <v>435</v>
      </c>
      <c r="C317" s="245" t="str">
        <f>+VLOOKUP(A317,bd_lista!$A$3:$C$592,3,FALSE)</f>
        <v>Seguro Integral de Salud</v>
      </c>
      <c r="D317" s="383" t="str">
        <f>+C317</f>
        <v>Seguro Integral de Salud</v>
      </c>
      <c r="E317" s="245" t="s">
        <v>683</v>
      </c>
      <c r="F317" s="241">
        <f ca="1">+IFERROR(INDEX('Hoja de Trabajo para listado'!$A$155:$Z$1048576,MATCH($A317,'Hoja de Trabajo para listado'!$A$155:$A$1048576,0),MATCH((CUADRO!F$4&amp;$E317),'Hoja de Trabajo para listado'!$A$151:$Z$151,0)),0)+IFERROR(INDEX('Hoja de Trabajo para listado'!$AB$155:$BA$1048576,MATCH($A317,'Hoja de Trabajo para listado'!$AB$155:$AB$1048576,0),MATCH((CUADRO!F$4&amp;$E317),'Hoja de Trabajo para listado'!$AB$151:$BA$151,0)),0)+IFERROR(INDEX('Hoja de Trabajo para listado'!$BC$155:$CB$1048576,MATCH($A317,'Hoja de Trabajo para listado'!$BC$155:$BC$1048576,0),MATCH((CUADRO!F$4&amp;$E317),'Hoja de Trabajo para listado'!$BC$151:$CB$151,0)),0)+IFERROR(INDEX('Hoja de Trabajo para listado'!$DE$153:$DG$274,MATCH($A317,'Hoja de Trabajo para listado'!$DE$153:$DE$1048576,0),MATCH((CUADRO!F$4&amp;$E317),'Hoja de Trabajo para listado'!$DE$151:$DG$151,0)),0)+IFERROR(INDEX('Hoja de Trabajo para listado'!$CD$155:$DC$1048576,MATCH($A317,'Hoja de Trabajo para listado'!$CD$155:$CD$1048576,0),MATCH((CUADRO!F$4&amp;$E317),'Hoja de Trabajo para listado'!$CD$151:$DC$151,0)),0)</f>
        <v>0</v>
      </c>
      <c r="G317" s="241">
        <f ca="1">+IFERROR(INDEX('Hoja de Trabajo para listado'!$A$155:$Z$1048576,MATCH($A317,'Hoja de Trabajo para listado'!$A$155:$A$1048576,0),MATCH((CUADRO!G$4&amp;$E317),'Hoja de Trabajo para listado'!$A$151:$Z$151,0)),0)+IFERROR(INDEX('Hoja de Trabajo para listado'!$AB$155:$BA$1048576,MATCH($A317,'Hoja de Trabajo para listado'!$AB$155:$AB$1048576,0),MATCH((CUADRO!G$4&amp;$E317),'Hoja de Trabajo para listado'!$AB$151:$BA$151,0)),0)+IFERROR(INDEX('Hoja de Trabajo para listado'!$BC$155:$CB$1048576,MATCH($A317,'Hoja de Trabajo para listado'!$BC$155:$BC$1048576,0),MATCH((CUADRO!G$4&amp;$E317),'Hoja de Trabajo para listado'!$BC$151:$CB$151,0)),0)+IFERROR(INDEX('Hoja de Trabajo para listado'!$DE$153:$DG$274,MATCH($A317,'Hoja de Trabajo para listado'!$DE$153:$DE$1048576,0),MATCH((CUADRO!G$4&amp;$E317),'Hoja de Trabajo para listado'!$DE$151:$DG$151,0)),0)+IFERROR(INDEX('Hoja de Trabajo para listado'!$CD$155:$DC$1048576,MATCH($A317,'Hoja de Trabajo para listado'!$CD$155:$CD$1048576,0),MATCH((CUADRO!G$4&amp;$E317),'Hoja de Trabajo para listado'!$CD$151:$DC$151,0)),0)</f>
        <v>0</v>
      </c>
      <c r="H317" s="241">
        <f ca="1">+IFERROR(INDEX('Hoja de Trabajo para listado'!$A$155:$Z$1048576,MATCH($A317,'Hoja de Trabajo para listado'!$A$155:$A$1048576,0),MATCH((CUADRO!H$4&amp;$E317),'Hoja de Trabajo para listado'!$A$151:$Z$151,0)),0)+IFERROR(INDEX('Hoja de Trabajo para listado'!$AB$155:$BA$1048576,MATCH($A317,'Hoja de Trabajo para listado'!$AB$155:$AB$1048576,0),MATCH((CUADRO!H$4&amp;$E317),'Hoja de Trabajo para listado'!$AB$151:$BA$151,0)),0)+IFERROR(INDEX('Hoja de Trabajo para listado'!$BC$155:$CB$1048576,MATCH($A317,'Hoja de Trabajo para listado'!$BC$155:$BC$1048576,0),MATCH((CUADRO!H$4&amp;$E317),'Hoja de Trabajo para listado'!$BC$151:$CB$151,0)),0)+IFERROR(INDEX('Hoja de Trabajo para listado'!$DE$153:$DG$274,MATCH($A317,'Hoja de Trabajo para listado'!$DE$153:$DE$1048576,0),MATCH((CUADRO!H$4&amp;$E317),'Hoja de Trabajo para listado'!$DE$151:$DG$151,0)),0)+IFERROR(INDEX('Hoja de Trabajo para listado'!$CD$155:$DC$1048576,MATCH($A317,'Hoja de Trabajo para listado'!$CD$155:$CD$1048576,0),MATCH((CUADRO!H$4&amp;$E317),'Hoja de Trabajo para listado'!$CD$151:$DC$151,0)),0)</f>
        <v>0</v>
      </c>
      <c r="I317" s="241">
        <f ca="1">+IFERROR(INDEX('Hoja de Trabajo para listado'!$A$155:$Z$1048576,MATCH($A317,'Hoja de Trabajo para listado'!$A$155:$A$1048576,0),MATCH((CUADRO!I$4&amp;$E317),'Hoja de Trabajo para listado'!$A$151:$Z$151,0)),0)+IFERROR(INDEX('Hoja de Trabajo para listado'!$AB$155:$BA$1048576,MATCH($A317,'Hoja de Trabajo para listado'!$AB$155:$AB$1048576,0),MATCH((CUADRO!I$4&amp;$E317),'Hoja de Trabajo para listado'!$AB$151:$BA$151,0)),0)+IFERROR(INDEX('Hoja de Trabajo para listado'!$BC$155:$CB$1048576,MATCH($A317,'Hoja de Trabajo para listado'!$BC$155:$BC$1048576,0),MATCH((CUADRO!I$4&amp;$E317),'Hoja de Trabajo para listado'!$BC$151:$CB$151,0)),0)+IFERROR(INDEX('Hoja de Trabajo para listado'!$DE$153:$DG$274,MATCH($A317,'Hoja de Trabajo para listado'!$DE$153:$DE$1048576,0),MATCH((CUADRO!I$4&amp;$E317),'Hoja de Trabajo para listado'!$DE$151:$DG$151,0)),0)+IFERROR(INDEX('Hoja de Trabajo para listado'!$CD$155:$DC$1048576,MATCH($A317,'Hoja de Trabajo para listado'!$CD$155:$CD$1048576,0),MATCH((CUADRO!I$4&amp;$E317),'Hoja de Trabajo para listado'!$CD$151:$DC$151,0)),0)</f>
        <v>0</v>
      </c>
      <c r="J317" s="241">
        <f ca="1">+IFERROR(INDEX('Hoja de Trabajo para listado'!$A$155:$Z$1048576,MATCH($A317,'Hoja de Trabajo para listado'!$A$155:$A$1048576,0),MATCH((CUADRO!J$4&amp;$E317),'Hoja de Trabajo para listado'!$A$151:$Z$151,0)),0)+IFERROR(INDEX('Hoja de Trabajo para listado'!$AB$155:$BA$1048576,MATCH($A317,'Hoja de Trabajo para listado'!$AB$155:$AB$1048576,0),MATCH((CUADRO!J$4&amp;$E317),'Hoja de Trabajo para listado'!$AB$151:$BA$151,0)),0)+IFERROR(INDEX('Hoja de Trabajo para listado'!$BC$155:$CB$1048576,MATCH($A317,'Hoja de Trabajo para listado'!$BC$155:$BC$1048576,0),MATCH((CUADRO!J$4&amp;$E317),'Hoja de Trabajo para listado'!$BC$151:$CB$151,0)),0)+IFERROR(INDEX('Hoja de Trabajo para listado'!$DE$153:$DG$274,MATCH($A317,'Hoja de Trabajo para listado'!$DE$153:$DE$1048576,0),MATCH((CUADRO!J$4&amp;$E317),'Hoja de Trabajo para listado'!$DE$151:$DG$151,0)),0)+IFERROR(INDEX('Hoja de Trabajo para listado'!$CD$155:$DC$1048576,MATCH($A317,'Hoja de Trabajo para listado'!$CD$155:$CD$1048576,0),MATCH((CUADRO!J$4&amp;$E317),'Hoja de Trabajo para listado'!$CD$151:$DC$151,0)),0)</f>
        <v>0</v>
      </c>
      <c r="K317" s="241">
        <f ca="1">+IFERROR(INDEX('Hoja de Trabajo para listado'!$A$155:$Z$1048576,MATCH($A317,'Hoja de Trabajo para listado'!$A$155:$A$1048576,0),MATCH((CUADRO!K$4&amp;$E317),'Hoja de Trabajo para listado'!$A$151:$Z$151,0)),0)+IFERROR(INDEX('Hoja de Trabajo para listado'!$AB$155:$BA$1048576,MATCH($A317,'Hoja de Trabajo para listado'!$AB$155:$AB$1048576,0),MATCH((CUADRO!K$4&amp;$E317),'Hoja de Trabajo para listado'!$AB$151:$BA$151,0)),0)+IFERROR(INDEX('Hoja de Trabajo para listado'!$BC$155:$CB$1048576,MATCH($A317,'Hoja de Trabajo para listado'!$BC$155:$BC$1048576,0),MATCH((CUADRO!K$4&amp;$E317),'Hoja de Trabajo para listado'!$BC$151:$CB$151,0)),0)+IFERROR(INDEX('Hoja de Trabajo para listado'!$DE$153:$DG$274,MATCH($A317,'Hoja de Trabajo para listado'!$DE$153:$DE$1048576,0),MATCH((CUADRO!K$4&amp;$E317),'Hoja de Trabajo para listado'!$DE$151:$DG$151,0)),0)+IFERROR(INDEX('Hoja de Trabajo para listado'!$CD$155:$DC$1048576,MATCH($A317,'Hoja de Trabajo para listado'!$CD$155:$CD$1048576,0),MATCH((CUADRO!K$4&amp;$E317),'Hoja de Trabajo para listado'!$CD$151:$DC$151,0)),0)</f>
        <v>0</v>
      </c>
      <c r="L317" s="241">
        <f ca="1">+IFERROR(INDEX('Hoja de Trabajo para listado'!$A$155:$Z$1048576,MATCH($A317,'Hoja de Trabajo para listado'!$A$155:$A$1048576,0),MATCH((CUADRO!L$4&amp;$E317),'Hoja de Trabajo para listado'!$A$151:$Z$151,0)),0)+IFERROR(INDEX('Hoja de Trabajo para listado'!$AB$155:$BA$1048576,MATCH($A317,'Hoja de Trabajo para listado'!$AB$155:$AB$1048576,0),MATCH((CUADRO!L$4&amp;$E317),'Hoja de Trabajo para listado'!$AB$151:$BA$151,0)),0)+IFERROR(INDEX('Hoja de Trabajo para listado'!$BC$155:$CB$1048576,MATCH($A317,'Hoja de Trabajo para listado'!$BC$155:$BC$1048576,0),MATCH((CUADRO!L$4&amp;$E317),'Hoja de Trabajo para listado'!$BC$151:$CB$151,0)),0)+IFERROR(INDEX('Hoja de Trabajo para listado'!$DE$153:$DG$274,MATCH($A317,'Hoja de Trabajo para listado'!$DE$153:$DE$1048576,0),MATCH((CUADRO!L$4&amp;$E317),'Hoja de Trabajo para listado'!$DE$151:$DG$151,0)),0)+IFERROR(INDEX('Hoja de Trabajo para listado'!$CD$155:$DC$1048576,MATCH($A317,'Hoja de Trabajo para listado'!$CD$155:$CD$1048576,0),MATCH((CUADRO!L$4&amp;$E317),'Hoja de Trabajo para listado'!$CD$151:$DC$151,0)),0)</f>
        <v>0</v>
      </c>
      <c r="M317" s="241">
        <f ca="1">+IFERROR(INDEX('Hoja de Trabajo para listado'!$A$155:$Z$1048576,MATCH($A317,'Hoja de Trabajo para listado'!$A$155:$A$1048576,0),MATCH((CUADRO!M$4&amp;$E317),'Hoja de Trabajo para listado'!$A$151:$Z$151,0)),0)+IFERROR(INDEX('Hoja de Trabajo para listado'!$AB$155:$BA$1048576,MATCH($A317,'Hoja de Trabajo para listado'!$AB$155:$AB$1048576,0),MATCH((CUADRO!M$4&amp;$E317),'Hoja de Trabajo para listado'!$AB$151:$BA$151,0)),0)+IFERROR(INDEX('Hoja de Trabajo para listado'!$BC$155:$CB$1048576,MATCH($A317,'Hoja de Trabajo para listado'!$BC$155:$BC$1048576,0),MATCH((CUADRO!M$4&amp;$E317),'Hoja de Trabajo para listado'!$BC$151:$CB$151,0)),0)+IFERROR(INDEX('Hoja de Trabajo para listado'!$DE$153:$DG$274,MATCH($A317,'Hoja de Trabajo para listado'!$DE$153:$DE$1048576,0),MATCH((CUADRO!M$4&amp;$E317),'Hoja de Trabajo para listado'!$DE$151:$DG$151,0)),0)+IFERROR(INDEX('Hoja de Trabajo para listado'!$CD$155:$DC$1048576,MATCH($A317,'Hoja de Trabajo para listado'!$CD$155:$CD$1048576,0),MATCH((CUADRO!M$4&amp;$E317),'Hoja de Trabajo para listado'!$CD$151:$DC$151,0)),0)</f>
        <v>0</v>
      </c>
      <c r="N317" s="241">
        <f ca="1">+IFERROR(INDEX('Hoja de Trabajo para listado'!$A$155:$Z$1048576,MATCH($A317,'Hoja de Trabajo para listado'!$A$155:$A$1048576,0),MATCH((CUADRO!N$4&amp;$E317),'Hoja de Trabajo para listado'!$A$151:$Z$151,0)),0)+IFERROR(INDEX('Hoja de Trabajo para listado'!$AB$155:$BA$1048576,MATCH($A317,'Hoja de Trabajo para listado'!$AB$155:$AB$1048576,0),MATCH((CUADRO!N$4&amp;$E317),'Hoja de Trabajo para listado'!$AB$151:$BA$151,0)),0)+IFERROR(INDEX('Hoja de Trabajo para listado'!$BC$155:$CB$1048576,MATCH($A317,'Hoja de Trabajo para listado'!$BC$155:$BC$1048576,0),MATCH((CUADRO!N$4&amp;$E317),'Hoja de Trabajo para listado'!$BC$151:$CB$151,0)),0)+IFERROR(INDEX('Hoja de Trabajo para listado'!$DE$153:$DG$274,MATCH($A317,'Hoja de Trabajo para listado'!$DE$153:$DE$1048576,0),MATCH((CUADRO!N$4&amp;$E317),'Hoja de Trabajo para listado'!$DE$151:$DG$151,0)),0)+IFERROR(INDEX('Hoja de Trabajo para listado'!$CD$155:$DC$1048576,MATCH($A317,'Hoja de Trabajo para listado'!$CD$155:$CD$1048576,0),MATCH((CUADRO!N$4&amp;$E317),'Hoja de Trabajo para listado'!$CD$151:$DC$151,0)),0)</f>
        <v>0</v>
      </c>
      <c r="O317" s="241">
        <f ca="1">+IFERROR(INDEX('Hoja de Trabajo para listado'!$A$155:$Z$1048576,MATCH($A317,'Hoja de Trabajo para listado'!$A$155:$A$1048576,0),MATCH((CUADRO!O$4&amp;$E317),'Hoja de Trabajo para listado'!$A$151:$Z$151,0)),0)+IFERROR(INDEX('Hoja de Trabajo para listado'!$AB$155:$BA$1048576,MATCH($A317,'Hoja de Trabajo para listado'!$AB$155:$AB$1048576,0),MATCH((CUADRO!O$4&amp;$E317),'Hoja de Trabajo para listado'!$AB$151:$BA$151,0)),0)+IFERROR(INDEX('Hoja de Trabajo para listado'!$BC$155:$CB$1048576,MATCH($A317,'Hoja de Trabajo para listado'!$BC$155:$BC$1048576,0),MATCH((CUADRO!O$4&amp;$E317),'Hoja de Trabajo para listado'!$BC$151:$CB$151,0)),0)+IFERROR(INDEX('Hoja de Trabajo para listado'!$DE$153:$DG$274,MATCH($A317,'Hoja de Trabajo para listado'!$DE$153:$DE$1048576,0),MATCH((CUADRO!O$4&amp;$E317),'Hoja de Trabajo para listado'!$DE$151:$DG$151,0)),0)+IFERROR(INDEX('Hoja de Trabajo para listado'!$CD$155:$DC$1048576,MATCH($A317,'Hoja de Trabajo para listado'!$CD$155:$CD$1048576,0),MATCH((CUADRO!O$4&amp;$E317),'Hoja de Trabajo para listado'!$CD$151:$DC$151,0)),0)</f>
        <v>0</v>
      </c>
      <c r="P317" s="241">
        <f ca="1">+IFERROR(INDEX('Hoja de Trabajo para listado'!$A$155:$Z$1048576,MATCH($A317,'Hoja de Trabajo para listado'!$A$155:$A$1048576,0),MATCH((CUADRO!P$4&amp;$E317),'Hoja de Trabajo para listado'!$A$151:$Z$151,0)),0)+IFERROR(INDEX('Hoja de Trabajo para listado'!$AB$155:$BA$1048576,MATCH($A317,'Hoja de Trabajo para listado'!$AB$155:$AB$1048576,0),MATCH((CUADRO!P$4&amp;$E317),'Hoja de Trabajo para listado'!$AB$151:$BA$151,0)),0)+IFERROR(INDEX('Hoja de Trabajo para listado'!$BC$155:$CB$1048576,MATCH($A317,'Hoja de Trabajo para listado'!$BC$155:$BC$1048576,0),MATCH((CUADRO!P$4&amp;$E317),'Hoja de Trabajo para listado'!$BC$151:$CB$151,0)),0)+IFERROR(INDEX('Hoja de Trabajo para listado'!$DE$153:$DG$274,MATCH($A317,'Hoja de Trabajo para listado'!$DE$153:$DE$1048576,0),MATCH((CUADRO!P$4&amp;$E317),'Hoja de Trabajo para listado'!$DE$151:$DG$151,0)),0)+IFERROR(INDEX('Hoja de Trabajo para listado'!$CD$155:$DC$1048576,MATCH($A317,'Hoja de Trabajo para listado'!$CD$155:$CD$1048576,0),MATCH((CUADRO!P$4&amp;$E317),'Hoja de Trabajo para listado'!$CD$151:$DC$151,0)),0)</f>
        <v>0</v>
      </c>
      <c r="Q317" s="241">
        <f ca="1">+IFERROR(INDEX('Hoja de Trabajo para listado'!$A$155:$Z$1048576,MATCH($A317,'Hoja de Trabajo para listado'!$A$155:$A$1048576,0),MATCH((CUADRO!Q$4&amp;$E317),'Hoja de Trabajo para listado'!$A$151:$Z$151,0)),0)+IFERROR(INDEX('Hoja de Trabajo para listado'!$AB$155:$BA$1048576,MATCH($A317,'Hoja de Trabajo para listado'!$AB$155:$AB$1048576,0),MATCH((CUADRO!Q$4&amp;$E317),'Hoja de Trabajo para listado'!$AB$151:$BA$151,0)),0)+IFERROR(INDEX('Hoja de Trabajo para listado'!$BC$155:$CB$1048576,MATCH($A317,'Hoja de Trabajo para listado'!$BC$155:$BC$1048576,0),MATCH((CUADRO!Q$4&amp;$E317),'Hoja de Trabajo para listado'!$BC$151:$CB$151,0)),0)+IFERROR(INDEX('Hoja de Trabajo para listado'!$DE$153:$DG$274,MATCH($A317,'Hoja de Trabajo para listado'!$DE$153:$DE$1048576,0),MATCH((CUADRO!Q$4&amp;$E317),'Hoja de Trabajo para listado'!$DE$151:$DG$151,0)),0)+IFERROR(INDEX('Hoja de Trabajo para listado'!$CD$155:$DC$1048576,MATCH($A317,'Hoja de Trabajo para listado'!$CD$155:$CD$1048576,0),MATCH((CUADRO!Q$4&amp;$E317),'Hoja de Trabajo para listado'!$CD$151:$DC$151,0)),0)</f>
        <v>0</v>
      </c>
      <c r="R317" s="241">
        <f t="shared" ca="1" si="8"/>
        <v>0</v>
      </c>
      <c r="S317" s="247"/>
      <c r="T317" s="241">
        <f ca="1">+T318</f>
        <v>0</v>
      </c>
      <c r="U317" s="240">
        <f t="shared" si="9"/>
        <v>1</v>
      </c>
    </row>
    <row r="318" spans="1:21" customFormat="1" ht="15" hidden="1" customHeight="1">
      <c r="A318" s="32">
        <v>435</v>
      </c>
      <c r="B318" s="382"/>
      <c r="C318" s="305" t="str">
        <f>+VLOOKUP(A318,bd_lista!$A$3:$C$592,3,FALSE)</f>
        <v>Seguro Integral de Salud</v>
      </c>
      <c r="D318" s="384"/>
      <c r="E318" s="245" t="s">
        <v>684</v>
      </c>
      <c r="F318" s="241">
        <f ca="1">+IFERROR(INDEX('Hoja de Trabajo para listado'!$A$155:$Z$1048576,MATCH($A318,'Hoja de Trabajo para listado'!$A$155:$A$1048576,0),MATCH((CUADRO!F$4&amp;$E318),'Hoja de Trabajo para listado'!$A$151:$Z$151,0)),0)+IFERROR(INDEX('Hoja de Trabajo para listado'!$AB$155:$BA$1048576,MATCH($A318,'Hoja de Trabajo para listado'!$AB$155:$AB$1048576,0),MATCH((CUADRO!F$4&amp;$E318),'Hoja de Trabajo para listado'!$AB$151:$BA$151,0)),0)+IFERROR(INDEX('Hoja de Trabajo para listado'!$BC$155:$CB$1048576,MATCH($A318,'Hoja de Trabajo para listado'!$BC$155:$BC$1048576,0),MATCH((CUADRO!F$4&amp;$E318),'Hoja de Trabajo para listado'!$BC$151:$CB$151,0)),0)+IFERROR(INDEX('Hoja de Trabajo para listado'!$DE$153:$DG$274,MATCH($A318,'Hoja de Trabajo para listado'!$DE$153:$DE$1048576,0),MATCH((CUADRO!F$4&amp;$E318),'Hoja de Trabajo para listado'!$DE$151:$DG$151,0)),0)+IFERROR(INDEX('Hoja de Trabajo para listado'!$CD$155:$DC$1048576,MATCH($A318,'Hoja de Trabajo para listado'!$CD$155:$CD$1048576,0),MATCH((CUADRO!F$4&amp;$E318),'Hoja de Trabajo para listado'!$CD$151:$DC$151,0)),0)</f>
        <v>0</v>
      </c>
      <c r="G318" s="241">
        <f ca="1">+IFERROR(INDEX('Hoja de Trabajo para listado'!$A$155:$Z$1048576,MATCH($A318,'Hoja de Trabajo para listado'!$A$155:$A$1048576,0),MATCH((CUADRO!G$4&amp;$E318),'Hoja de Trabajo para listado'!$A$151:$Z$151,0)),0)+IFERROR(INDEX('Hoja de Trabajo para listado'!$AB$155:$BA$1048576,MATCH($A318,'Hoja de Trabajo para listado'!$AB$155:$AB$1048576,0),MATCH((CUADRO!G$4&amp;$E318),'Hoja de Trabajo para listado'!$AB$151:$BA$151,0)),0)+IFERROR(INDEX('Hoja de Trabajo para listado'!$BC$155:$CB$1048576,MATCH($A318,'Hoja de Trabajo para listado'!$BC$155:$BC$1048576,0),MATCH((CUADRO!G$4&amp;$E318),'Hoja de Trabajo para listado'!$BC$151:$CB$151,0)),0)+IFERROR(INDEX('Hoja de Trabajo para listado'!$DE$153:$DG$274,MATCH($A318,'Hoja de Trabajo para listado'!$DE$153:$DE$1048576,0),MATCH((CUADRO!G$4&amp;$E318),'Hoja de Trabajo para listado'!$DE$151:$DG$151,0)),0)+IFERROR(INDEX('Hoja de Trabajo para listado'!$CD$155:$DC$1048576,MATCH($A318,'Hoja de Trabajo para listado'!$CD$155:$CD$1048576,0),MATCH((CUADRO!G$4&amp;$E318),'Hoja de Trabajo para listado'!$CD$151:$DC$151,0)),0)</f>
        <v>0</v>
      </c>
      <c r="H318" s="241">
        <f ca="1">+IFERROR(INDEX('Hoja de Trabajo para listado'!$A$155:$Z$1048576,MATCH($A318,'Hoja de Trabajo para listado'!$A$155:$A$1048576,0),MATCH((CUADRO!H$4&amp;$E318),'Hoja de Trabajo para listado'!$A$151:$Z$151,0)),0)+IFERROR(INDEX('Hoja de Trabajo para listado'!$AB$155:$BA$1048576,MATCH($A318,'Hoja de Trabajo para listado'!$AB$155:$AB$1048576,0),MATCH((CUADRO!H$4&amp;$E318),'Hoja de Trabajo para listado'!$AB$151:$BA$151,0)),0)+IFERROR(INDEX('Hoja de Trabajo para listado'!$BC$155:$CB$1048576,MATCH($A318,'Hoja de Trabajo para listado'!$BC$155:$BC$1048576,0),MATCH((CUADRO!H$4&amp;$E318),'Hoja de Trabajo para listado'!$BC$151:$CB$151,0)),0)+IFERROR(INDEX('Hoja de Trabajo para listado'!$DE$153:$DG$274,MATCH($A318,'Hoja de Trabajo para listado'!$DE$153:$DE$1048576,0),MATCH((CUADRO!H$4&amp;$E318),'Hoja de Trabajo para listado'!$DE$151:$DG$151,0)),0)+IFERROR(INDEX('Hoja de Trabajo para listado'!$CD$155:$DC$1048576,MATCH($A318,'Hoja de Trabajo para listado'!$CD$155:$CD$1048576,0),MATCH((CUADRO!H$4&amp;$E318),'Hoja de Trabajo para listado'!$CD$151:$DC$151,0)),0)</f>
        <v>0</v>
      </c>
      <c r="I318" s="241">
        <f ca="1">+IFERROR(INDEX('Hoja de Trabajo para listado'!$A$155:$Z$1048576,MATCH($A318,'Hoja de Trabajo para listado'!$A$155:$A$1048576,0),MATCH((CUADRO!I$4&amp;$E318),'Hoja de Trabajo para listado'!$A$151:$Z$151,0)),0)+IFERROR(INDEX('Hoja de Trabajo para listado'!$AB$155:$BA$1048576,MATCH($A318,'Hoja de Trabajo para listado'!$AB$155:$AB$1048576,0),MATCH((CUADRO!I$4&amp;$E318),'Hoja de Trabajo para listado'!$AB$151:$BA$151,0)),0)+IFERROR(INDEX('Hoja de Trabajo para listado'!$BC$155:$CB$1048576,MATCH($A318,'Hoja de Trabajo para listado'!$BC$155:$BC$1048576,0),MATCH((CUADRO!I$4&amp;$E318),'Hoja de Trabajo para listado'!$BC$151:$CB$151,0)),0)+IFERROR(INDEX('Hoja de Trabajo para listado'!$DE$153:$DG$274,MATCH($A318,'Hoja de Trabajo para listado'!$DE$153:$DE$1048576,0),MATCH((CUADRO!I$4&amp;$E318),'Hoja de Trabajo para listado'!$DE$151:$DG$151,0)),0)+IFERROR(INDEX('Hoja de Trabajo para listado'!$CD$155:$DC$1048576,MATCH($A318,'Hoja de Trabajo para listado'!$CD$155:$CD$1048576,0),MATCH((CUADRO!I$4&amp;$E318),'Hoja de Trabajo para listado'!$CD$151:$DC$151,0)),0)</f>
        <v>0</v>
      </c>
      <c r="J318" s="241">
        <f ca="1">+IFERROR(INDEX('Hoja de Trabajo para listado'!$A$155:$Z$1048576,MATCH($A318,'Hoja de Trabajo para listado'!$A$155:$A$1048576,0),MATCH((CUADRO!J$4&amp;$E318),'Hoja de Trabajo para listado'!$A$151:$Z$151,0)),0)+IFERROR(INDEX('Hoja de Trabajo para listado'!$AB$155:$BA$1048576,MATCH($A318,'Hoja de Trabajo para listado'!$AB$155:$AB$1048576,0),MATCH((CUADRO!J$4&amp;$E318),'Hoja de Trabajo para listado'!$AB$151:$BA$151,0)),0)+IFERROR(INDEX('Hoja de Trabajo para listado'!$BC$155:$CB$1048576,MATCH($A318,'Hoja de Trabajo para listado'!$BC$155:$BC$1048576,0),MATCH((CUADRO!J$4&amp;$E318),'Hoja de Trabajo para listado'!$BC$151:$CB$151,0)),0)+IFERROR(INDEX('Hoja de Trabajo para listado'!$DE$153:$DG$274,MATCH($A318,'Hoja de Trabajo para listado'!$DE$153:$DE$1048576,0),MATCH((CUADRO!J$4&amp;$E318),'Hoja de Trabajo para listado'!$DE$151:$DG$151,0)),0)+IFERROR(INDEX('Hoja de Trabajo para listado'!$CD$155:$DC$1048576,MATCH($A318,'Hoja de Trabajo para listado'!$CD$155:$CD$1048576,0),MATCH((CUADRO!J$4&amp;$E318),'Hoja de Trabajo para listado'!$CD$151:$DC$151,0)),0)</f>
        <v>0</v>
      </c>
      <c r="K318" s="241">
        <f ca="1">+IFERROR(INDEX('Hoja de Trabajo para listado'!$A$155:$Z$1048576,MATCH($A318,'Hoja de Trabajo para listado'!$A$155:$A$1048576,0),MATCH((CUADRO!K$4&amp;$E318),'Hoja de Trabajo para listado'!$A$151:$Z$151,0)),0)+IFERROR(INDEX('Hoja de Trabajo para listado'!$AB$155:$BA$1048576,MATCH($A318,'Hoja de Trabajo para listado'!$AB$155:$AB$1048576,0),MATCH((CUADRO!K$4&amp;$E318),'Hoja de Trabajo para listado'!$AB$151:$BA$151,0)),0)+IFERROR(INDEX('Hoja de Trabajo para listado'!$BC$155:$CB$1048576,MATCH($A318,'Hoja de Trabajo para listado'!$BC$155:$BC$1048576,0),MATCH((CUADRO!K$4&amp;$E318),'Hoja de Trabajo para listado'!$BC$151:$CB$151,0)),0)+IFERROR(INDEX('Hoja de Trabajo para listado'!$DE$153:$DG$274,MATCH($A318,'Hoja de Trabajo para listado'!$DE$153:$DE$1048576,0),MATCH((CUADRO!K$4&amp;$E318),'Hoja de Trabajo para listado'!$DE$151:$DG$151,0)),0)+IFERROR(INDEX('Hoja de Trabajo para listado'!$CD$155:$DC$1048576,MATCH($A318,'Hoja de Trabajo para listado'!$CD$155:$CD$1048576,0),MATCH((CUADRO!K$4&amp;$E318),'Hoja de Trabajo para listado'!$CD$151:$DC$151,0)),0)</f>
        <v>0</v>
      </c>
      <c r="L318" s="241">
        <f ca="1">+IFERROR(INDEX('Hoja de Trabajo para listado'!$A$155:$Z$1048576,MATCH($A318,'Hoja de Trabajo para listado'!$A$155:$A$1048576,0),MATCH((CUADRO!L$4&amp;$E318),'Hoja de Trabajo para listado'!$A$151:$Z$151,0)),0)+IFERROR(INDEX('Hoja de Trabajo para listado'!$AB$155:$BA$1048576,MATCH($A318,'Hoja de Trabajo para listado'!$AB$155:$AB$1048576,0),MATCH((CUADRO!L$4&amp;$E318),'Hoja de Trabajo para listado'!$AB$151:$BA$151,0)),0)+IFERROR(INDEX('Hoja de Trabajo para listado'!$BC$155:$CB$1048576,MATCH($A318,'Hoja de Trabajo para listado'!$BC$155:$BC$1048576,0),MATCH((CUADRO!L$4&amp;$E318),'Hoja de Trabajo para listado'!$BC$151:$CB$151,0)),0)+IFERROR(INDEX('Hoja de Trabajo para listado'!$DE$153:$DG$274,MATCH($A318,'Hoja de Trabajo para listado'!$DE$153:$DE$1048576,0),MATCH((CUADRO!L$4&amp;$E318),'Hoja de Trabajo para listado'!$DE$151:$DG$151,0)),0)+IFERROR(INDEX('Hoja de Trabajo para listado'!$CD$155:$DC$1048576,MATCH($A318,'Hoja de Trabajo para listado'!$CD$155:$CD$1048576,0),MATCH((CUADRO!L$4&amp;$E318),'Hoja de Trabajo para listado'!$CD$151:$DC$151,0)),0)</f>
        <v>0</v>
      </c>
      <c r="M318" s="241">
        <f ca="1">+IFERROR(INDEX('Hoja de Trabajo para listado'!$A$155:$Z$1048576,MATCH($A318,'Hoja de Trabajo para listado'!$A$155:$A$1048576,0),MATCH((CUADRO!M$4&amp;$E318),'Hoja de Trabajo para listado'!$A$151:$Z$151,0)),0)+IFERROR(INDEX('Hoja de Trabajo para listado'!$AB$155:$BA$1048576,MATCH($A318,'Hoja de Trabajo para listado'!$AB$155:$AB$1048576,0),MATCH((CUADRO!M$4&amp;$E318),'Hoja de Trabajo para listado'!$AB$151:$BA$151,0)),0)+IFERROR(INDEX('Hoja de Trabajo para listado'!$BC$155:$CB$1048576,MATCH($A318,'Hoja de Trabajo para listado'!$BC$155:$BC$1048576,0),MATCH((CUADRO!M$4&amp;$E318),'Hoja de Trabajo para listado'!$BC$151:$CB$151,0)),0)+IFERROR(INDEX('Hoja de Trabajo para listado'!$DE$153:$DG$274,MATCH($A318,'Hoja de Trabajo para listado'!$DE$153:$DE$1048576,0),MATCH((CUADRO!M$4&amp;$E318),'Hoja de Trabajo para listado'!$DE$151:$DG$151,0)),0)+IFERROR(INDEX('Hoja de Trabajo para listado'!$CD$155:$DC$1048576,MATCH($A318,'Hoja de Trabajo para listado'!$CD$155:$CD$1048576,0),MATCH((CUADRO!M$4&amp;$E318),'Hoja de Trabajo para listado'!$CD$151:$DC$151,0)),0)</f>
        <v>0</v>
      </c>
      <c r="N318" s="241">
        <f ca="1">+IFERROR(INDEX('Hoja de Trabajo para listado'!$A$155:$Z$1048576,MATCH($A318,'Hoja de Trabajo para listado'!$A$155:$A$1048576,0),MATCH((CUADRO!N$4&amp;$E318),'Hoja de Trabajo para listado'!$A$151:$Z$151,0)),0)+IFERROR(INDEX('Hoja de Trabajo para listado'!$AB$155:$BA$1048576,MATCH($A318,'Hoja de Trabajo para listado'!$AB$155:$AB$1048576,0),MATCH((CUADRO!N$4&amp;$E318),'Hoja de Trabajo para listado'!$AB$151:$BA$151,0)),0)+IFERROR(INDEX('Hoja de Trabajo para listado'!$BC$155:$CB$1048576,MATCH($A318,'Hoja de Trabajo para listado'!$BC$155:$BC$1048576,0),MATCH((CUADRO!N$4&amp;$E318),'Hoja de Trabajo para listado'!$BC$151:$CB$151,0)),0)+IFERROR(INDEX('Hoja de Trabajo para listado'!$DE$153:$DG$274,MATCH($A318,'Hoja de Trabajo para listado'!$DE$153:$DE$1048576,0),MATCH((CUADRO!N$4&amp;$E318),'Hoja de Trabajo para listado'!$DE$151:$DG$151,0)),0)+IFERROR(INDEX('Hoja de Trabajo para listado'!$CD$155:$DC$1048576,MATCH($A318,'Hoja de Trabajo para listado'!$CD$155:$CD$1048576,0),MATCH((CUADRO!N$4&amp;$E318),'Hoja de Trabajo para listado'!$CD$151:$DC$151,0)),0)</f>
        <v>0</v>
      </c>
      <c r="O318" s="241">
        <f ca="1">+IFERROR(INDEX('Hoja de Trabajo para listado'!$A$155:$Z$1048576,MATCH($A318,'Hoja de Trabajo para listado'!$A$155:$A$1048576,0),MATCH((CUADRO!O$4&amp;$E318),'Hoja de Trabajo para listado'!$A$151:$Z$151,0)),0)+IFERROR(INDEX('Hoja de Trabajo para listado'!$AB$155:$BA$1048576,MATCH($A318,'Hoja de Trabajo para listado'!$AB$155:$AB$1048576,0),MATCH((CUADRO!O$4&amp;$E318),'Hoja de Trabajo para listado'!$AB$151:$BA$151,0)),0)+IFERROR(INDEX('Hoja de Trabajo para listado'!$BC$155:$CB$1048576,MATCH($A318,'Hoja de Trabajo para listado'!$BC$155:$BC$1048576,0),MATCH((CUADRO!O$4&amp;$E318),'Hoja de Trabajo para listado'!$BC$151:$CB$151,0)),0)+IFERROR(INDEX('Hoja de Trabajo para listado'!$DE$153:$DG$274,MATCH($A318,'Hoja de Trabajo para listado'!$DE$153:$DE$1048576,0),MATCH((CUADRO!O$4&amp;$E318),'Hoja de Trabajo para listado'!$DE$151:$DG$151,0)),0)+IFERROR(INDEX('Hoja de Trabajo para listado'!$CD$155:$DC$1048576,MATCH($A318,'Hoja de Trabajo para listado'!$CD$155:$CD$1048576,0),MATCH((CUADRO!O$4&amp;$E318),'Hoja de Trabajo para listado'!$CD$151:$DC$151,0)),0)</f>
        <v>0</v>
      </c>
      <c r="P318" s="241">
        <f ca="1">+IFERROR(INDEX('Hoja de Trabajo para listado'!$A$155:$Z$1048576,MATCH($A318,'Hoja de Trabajo para listado'!$A$155:$A$1048576,0),MATCH((CUADRO!P$4&amp;$E318),'Hoja de Trabajo para listado'!$A$151:$Z$151,0)),0)+IFERROR(INDEX('Hoja de Trabajo para listado'!$AB$155:$BA$1048576,MATCH($A318,'Hoja de Trabajo para listado'!$AB$155:$AB$1048576,0),MATCH((CUADRO!P$4&amp;$E318),'Hoja de Trabajo para listado'!$AB$151:$BA$151,0)),0)+IFERROR(INDEX('Hoja de Trabajo para listado'!$BC$155:$CB$1048576,MATCH($A318,'Hoja de Trabajo para listado'!$BC$155:$BC$1048576,0),MATCH((CUADRO!P$4&amp;$E318),'Hoja de Trabajo para listado'!$BC$151:$CB$151,0)),0)+IFERROR(INDEX('Hoja de Trabajo para listado'!$DE$153:$DG$274,MATCH($A318,'Hoja de Trabajo para listado'!$DE$153:$DE$1048576,0),MATCH((CUADRO!P$4&amp;$E318),'Hoja de Trabajo para listado'!$DE$151:$DG$151,0)),0)+IFERROR(INDEX('Hoja de Trabajo para listado'!$CD$155:$DC$1048576,MATCH($A318,'Hoja de Trabajo para listado'!$CD$155:$CD$1048576,0),MATCH((CUADRO!P$4&amp;$E318),'Hoja de Trabajo para listado'!$CD$151:$DC$151,0)),0)</f>
        <v>0</v>
      </c>
      <c r="Q318" s="241">
        <f ca="1">+IFERROR(INDEX('Hoja de Trabajo para listado'!$A$155:$Z$1048576,MATCH($A318,'Hoja de Trabajo para listado'!$A$155:$A$1048576,0),MATCH((CUADRO!Q$4&amp;$E318),'Hoja de Trabajo para listado'!$A$151:$Z$151,0)),0)+IFERROR(INDEX('Hoja de Trabajo para listado'!$AB$155:$BA$1048576,MATCH($A318,'Hoja de Trabajo para listado'!$AB$155:$AB$1048576,0),MATCH((CUADRO!Q$4&amp;$E318),'Hoja de Trabajo para listado'!$AB$151:$BA$151,0)),0)+IFERROR(INDEX('Hoja de Trabajo para listado'!$BC$155:$CB$1048576,MATCH($A318,'Hoja de Trabajo para listado'!$BC$155:$BC$1048576,0),MATCH((CUADRO!Q$4&amp;$E318),'Hoja de Trabajo para listado'!$BC$151:$CB$151,0)),0)+IFERROR(INDEX('Hoja de Trabajo para listado'!$DE$153:$DG$274,MATCH($A318,'Hoja de Trabajo para listado'!$DE$153:$DE$1048576,0),MATCH((CUADRO!Q$4&amp;$E318),'Hoja de Trabajo para listado'!$DE$151:$DG$151,0)),0)+IFERROR(INDEX('Hoja de Trabajo para listado'!$CD$155:$DC$1048576,MATCH($A318,'Hoja de Trabajo para listado'!$CD$155:$CD$1048576,0),MATCH((CUADRO!Q$4&amp;$E318),'Hoja de Trabajo para listado'!$CD$151:$DC$151,0)),0)</f>
        <v>0</v>
      </c>
      <c r="R318" s="241">
        <f t="shared" ca="1" si="8"/>
        <v>0</v>
      </c>
      <c r="S318" s="247">
        <f ca="1">+R317+R318</f>
        <v>0</v>
      </c>
      <c r="T318" s="241">
        <f ca="1">+S318</f>
        <v>0</v>
      </c>
      <c r="U318" s="240">
        <f t="shared" si="9"/>
        <v>2</v>
      </c>
    </row>
    <row r="319" spans="1:21" customFormat="1" ht="15" hidden="1" customHeight="1">
      <c r="A319" s="32">
        <v>512</v>
      </c>
      <c r="B319" s="381">
        <f>+A319</f>
        <v>512</v>
      </c>
      <c r="C319" s="245" t="e">
        <f>+VLOOKUP(A319,bd_lista!$A$3:$C$592,3,FALSE)</f>
        <v>#N/A</v>
      </c>
      <c r="D319" s="383" t="e">
        <f>+C319</f>
        <v>#N/A</v>
      </c>
      <c r="E319" s="245" t="s">
        <v>683</v>
      </c>
      <c r="F319" s="241">
        <f ca="1">+IFERROR(INDEX('Hoja de Trabajo para listado'!$A$155:$Z$1048576,MATCH($A319,'Hoja de Trabajo para listado'!$A$155:$A$1048576,0),MATCH((CUADRO!F$4&amp;$E319),'Hoja de Trabajo para listado'!$A$151:$Z$151,0)),0)+IFERROR(INDEX('Hoja de Trabajo para listado'!$AB$155:$BA$1048576,MATCH($A319,'Hoja de Trabajo para listado'!$AB$155:$AB$1048576,0),MATCH((CUADRO!F$4&amp;$E319),'Hoja de Trabajo para listado'!$AB$151:$BA$151,0)),0)+IFERROR(INDEX('Hoja de Trabajo para listado'!$BC$155:$CB$1048576,MATCH($A319,'Hoja de Trabajo para listado'!$BC$155:$BC$1048576,0),MATCH((CUADRO!F$4&amp;$E319),'Hoja de Trabajo para listado'!$BC$151:$CB$151,0)),0)+IFERROR(INDEX('Hoja de Trabajo para listado'!$DE$153:$DG$274,MATCH($A319,'Hoja de Trabajo para listado'!$DE$153:$DE$1048576,0),MATCH((CUADRO!F$4&amp;$E319),'Hoja de Trabajo para listado'!$DE$151:$DG$151,0)),0)+IFERROR(INDEX('Hoja de Trabajo para listado'!$CD$155:$DC$1048576,MATCH($A319,'Hoja de Trabajo para listado'!$CD$155:$CD$1048576,0),MATCH((CUADRO!F$4&amp;$E319),'Hoja de Trabajo para listado'!$CD$151:$DC$151,0)),0)</f>
        <v>0</v>
      </c>
      <c r="G319" s="241">
        <f ca="1">+IFERROR(INDEX('Hoja de Trabajo para listado'!$A$155:$Z$1048576,MATCH($A319,'Hoja de Trabajo para listado'!$A$155:$A$1048576,0),MATCH((CUADRO!G$4&amp;$E319),'Hoja de Trabajo para listado'!$A$151:$Z$151,0)),0)+IFERROR(INDEX('Hoja de Trabajo para listado'!$AB$155:$BA$1048576,MATCH($A319,'Hoja de Trabajo para listado'!$AB$155:$AB$1048576,0),MATCH((CUADRO!G$4&amp;$E319),'Hoja de Trabajo para listado'!$AB$151:$BA$151,0)),0)+IFERROR(INDEX('Hoja de Trabajo para listado'!$BC$155:$CB$1048576,MATCH($A319,'Hoja de Trabajo para listado'!$BC$155:$BC$1048576,0),MATCH((CUADRO!G$4&amp;$E319),'Hoja de Trabajo para listado'!$BC$151:$CB$151,0)),0)+IFERROR(INDEX('Hoja de Trabajo para listado'!$DE$153:$DG$274,MATCH($A319,'Hoja de Trabajo para listado'!$DE$153:$DE$1048576,0),MATCH((CUADRO!G$4&amp;$E319),'Hoja de Trabajo para listado'!$DE$151:$DG$151,0)),0)+IFERROR(INDEX('Hoja de Trabajo para listado'!$CD$155:$DC$1048576,MATCH($A319,'Hoja de Trabajo para listado'!$CD$155:$CD$1048576,0),MATCH((CUADRO!G$4&amp;$E319),'Hoja de Trabajo para listado'!$CD$151:$DC$151,0)),0)</f>
        <v>0</v>
      </c>
      <c r="H319" s="241">
        <f ca="1">+IFERROR(INDEX('Hoja de Trabajo para listado'!$A$155:$Z$1048576,MATCH($A319,'Hoja de Trabajo para listado'!$A$155:$A$1048576,0),MATCH((CUADRO!H$4&amp;$E319),'Hoja de Trabajo para listado'!$A$151:$Z$151,0)),0)+IFERROR(INDEX('Hoja de Trabajo para listado'!$AB$155:$BA$1048576,MATCH($A319,'Hoja de Trabajo para listado'!$AB$155:$AB$1048576,0),MATCH((CUADRO!H$4&amp;$E319),'Hoja de Trabajo para listado'!$AB$151:$BA$151,0)),0)+IFERROR(INDEX('Hoja de Trabajo para listado'!$BC$155:$CB$1048576,MATCH($A319,'Hoja de Trabajo para listado'!$BC$155:$BC$1048576,0),MATCH((CUADRO!H$4&amp;$E319),'Hoja de Trabajo para listado'!$BC$151:$CB$151,0)),0)+IFERROR(INDEX('Hoja de Trabajo para listado'!$DE$153:$DG$274,MATCH($A319,'Hoja de Trabajo para listado'!$DE$153:$DE$1048576,0),MATCH((CUADRO!H$4&amp;$E319),'Hoja de Trabajo para listado'!$DE$151:$DG$151,0)),0)+IFERROR(INDEX('Hoja de Trabajo para listado'!$CD$155:$DC$1048576,MATCH($A319,'Hoja de Trabajo para listado'!$CD$155:$CD$1048576,0),MATCH((CUADRO!H$4&amp;$E319),'Hoja de Trabajo para listado'!$CD$151:$DC$151,0)),0)</f>
        <v>0</v>
      </c>
      <c r="I319" s="241">
        <f ca="1">+IFERROR(INDEX('Hoja de Trabajo para listado'!$A$155:$Z$1048576,MATCH($A319,'Hoja de Trabajo para listado'!$A$155:$A$1048576,0),MATCH((CUADRO!I$4&amp;$E319),'Hoja de Trabajo para listado'!$A$151:$Z$151,0)),0)+IFERROR(INDEX('Hoja de Trabajo para listado'!$AB$155:$BA$1048576,MATCH($A319,'Hoja de Trabajo para listado'!$AB$155:$AB$1048576,0),MATCH((CUADRO!I$4&amp;$E319),'Hoja de Trabajo para listado'!$AB$151:$BA$151,0)),0)+IFERROR(INDEX('Hoja de Trabajo para listado'!$BC$155:$CB$1048576,MATCH($A319,'Hoja de Trabajo para listado'!$BC$155:$BC$1048576,0),MATCH((CUADRO!I$4&amp;$E319),'Hoja de Trabajo para listado'!$BC$151:$CB$151,0)),0)+IFERROR(INDEX('Hoja de Trabajo para listado'!$DE$153:$DG$274,MATCH($A319,'Hoja de Trabajo para listado'!$DE$153:$DE$1048576,0),MATCH((CUADRO!I$4&amp;$E319),'Hoja de Trabajo para listado'!$DE$151:$DG$151,0)),0)+IFERROR(INDEX('Hoja de Trabajo para listado'!$CD$155:$DC$1048576,MATCH($A319,'Hoja de Trabajo para listado'!$CD$155:$CD$1048576,0),MATCH((CUADRO!I$4&amp;$E319),'Hoja de Trabajo para listado'!$CD$151:$DC$151,0)),0)</f>
        <v>0</v>
      </c>
      <c r="J319" s="241">
        <f ca="1">+IFERROR(INDEX('Hoja de Trabajo para listado'!$A$155:$Z$1048576,MATCH($A319,'Hoja de Trabajo para listado'!$A$155:$A$1048576,0),MATCH((CUADRO!J$4&amp;$E319),'Hoja de Trabajo para listado'!$A$151:$Z$151,0)),0)+IFERROR(INDEX('Hoja de Trabajo para listado'!$AB$155:$BA$1048576,MATCH($A319,'Hoja de Trabajo para listado'!$AB$155:$AB$1048576,0),MATCH((CUADRO!J$4&amp;$E319),'Hoja de Trabajo para listado'!$AB$151:$BA$151,0)),0)+IFERROR(INDEX('Hoja de Trabajo para listado'!$BC$155:$CB$1048576,MATCH($A319,'Hoja de Trabajo para listado'!$BC$155:$BC$1048576,0),MATCH((CUADRO!J$4&amp;$E319),'Hoja de Trabajo para listado'!$BC$151:$CB$151,0)),0)+IFERROR(INDEX('Hoja de Trabajo para listado'!$DE$153:$DG$274,MATCH($A319,'Hoja de Trabajo para listado'!$DE$153:$DE$1048576,0),MATCH((CUADRO!J$4&amp;$E319),'Hoja de Trabajo para listado'!$DE$151:$DG$151,0)),0)+IFERROR(INDEX('Hoja de Trabajo para listado'!$CD$155:$DC$1048576,MATCH($A319,'Hoja de Trabajo para listado'!$CD$155:$CD$1048576,0),MATCH((CUADRO!J$4&amp;$E319),'Hoja de Trabajo para listado'!$CD$151:$DC$151,0)),0)</f>
        <v>0</v>
      </c>
      <c r="K319" s="241">
        <f ca="1">+IFERROR(INDEX('Hoja de Trabajo para listado'!$A$155:$Z$1048576,MATCH($A319,'Hoja de Trabajo para listado'!$A$155:$A$1048576,0),MATCH((CUADRO!K$4&amp;$E319),'Hoja de Trabajo para listado'!$A$151:$Z$151,0)),0)+IFERROR(INDEX('Hoja de Trabajo para listado'!$AB$155:$BA$1048576,MATCH($A319,'Hoja de Trabajo para listado'!$AB$155:$AB$1048576,0),MATCH((CUADRO!K$4&amp;$E319),'Hoja de Trabajo para listado'!$AB$151:$BA$151,0)),0)+IFERROR(INDEX('Hoja de Trabajo para listado'!$BC$155:$CB$1048576,MATCH($A319,'Hoja de Trabajo para listado'!$BC$155:$BC$1048576,0),MATCH((CUADRO!K$4&amp;$E319),'Hoja de Trabajo para listado'!$BC$151:$CB$151,0)),0)+IFERROR(INDEX('Hoja de Trabajo para listado'!$DE$153:$DG$274,MATCH($A319,'Hoja de Trabajo para listado'!$DE$153:$DE$1048576,0),MATCH((CUADRO!K$4&amp;$E319),'Hoja de Trabajo para listado'!$DE$151:$DG$151,0)),0)+IFERROR(INDEX('Hoja de Trabajo para listado'!$CD$155:$DC$1048576,MATCH($A319,'Hoja de Trabajo para listado'!$CD$155:$CD$1048576,0),MATCH((CUADRO!K$4&amp;$E319),'Hoja de Trabajo para listado'!$CD$151:$DC$151,0)),0)</f>
        <v>0</v>
      </c>
      <c r="L319" s="241">
        <f ca="1">+IFERROR(INDEX('Hoja de Trabajo para listado'!$A$155:$Z$1048576,MATCH($A319,'Hoja de Trabajo para listado'!$A$155:$A$1048576,0),MATCH((CUADRO!L$4&amp;$E319),'Hoja de Trabajo para listado'!$A$151:$Z$151,0)),0)+IFERROR(INDEX('Hoja de Trabajo para listado'!$AB$155:$BA$1048576,MATCH($A319,'Hoja de Trabajo para listado'!$AB$155:$AB$1048576,0),MATCH((CUADRO!L$4&amp;$E319),'Hoja de Trabajo para listado'!$AB$151:$BA$151,0)),0)+IFERROR(INDEX('Hoja de Trabajo para listado'!$BC$155:$CB$1048576,MATCH($A319,'Hoja de Trabajo para listado'!$BC$155:$BC$1048576,0),MATCH((CUADRO!L$4&amp;$E319),'Hoja de Trabajo para listado'!$BC$151:$CB$151,0)),0)+IFERROR(INDEX('Hoja de Trabajo para listado'!$DE$153:$DG$274,MATCH($A319,'Hoja de Trabajo para listado'!$DE$153:$DE$1048576,0),MATCH((CUADRO!L$4&amp;$E319),'Hoja de Trabajo para listado'!$DE$151:$DG$151,0)),0)+IFERROR(INDEX('Hoja de Trabajo para listado'!$CD$155:$DC$1048576,MATCH($A319,'Hoja de Trabajo para listado'!$CD$155:$CD$1048576,0),MATCH((CUADRO!L$4&amp;$E319),'Hoja de Trabajo para listado'!$CD$151:$DC$151,0)),0)</f>
        <v>0</v>
      </c>
      <c r="M319" s="241">
        <f ca="1">+IFERROR(INDEX('Hoja de Trabajo para listado'!$A$155:$Z$1048576,MATCH($A319,'Hoja de Trabajo para listado'!$A$155:$A$1048576,0),MATCH((CUADRO!M$4&amp;$E319),'Hoja de Trabajo para listado'!$A$151:$Z$151,0)),0)+IFERROR(INDEX('Hoja de Trabajo para listado'!$AB$155:$BA$1048576,MATCH($A319,'Hoja de Trabajo para listado'!$AB$155:$AB$1048576,0),MATCH((CUADRO!M$4&amp;$E319),'Hoja de Trabajo para listado'!$AB$151:$BA$151,0)),0)+IFERROR(INDEX('Hoja de Trabajo para listado'!$BC$155:$CB$1048576,MATCH($A319,'Hoja de Trabajo para listado'!$BC$155:$BC$1048576,0),MATCH((CUADRO!M$4&amp;$E319),'Hoja de Trabajo para listado'!$BC$151:$CB$151,0)),0)+IFERROR(INDEX('Hoja de Trabajo para listado'!$DE$153:$DG$274,MATCH($A319,'Hoja de Trabajo para listado'!$DE$153:$DE$1048576,0),MATCH((CUADRO!M$4&amp;$E319),'Hoja de Trabajo para listado'!$DE$151:$DG$151,0)),0)+IFERROR(INDEX('Hoja de Trabajo para listado'!$CD$155:$DC$1048576,MATCH($A319,'Hoja de Trabajo para listado'!$CD$155:$CD$1048576,0),MATCH((CUADRO!M$4&amp;$E319),'Hoja de Trabajo para listado'!$CD$151:$DC$151,0)),0)</f>
        <v>0</v>
      </c>
      <c r="N319" s="241">
        <f ca="1">+IFERROR(INDEX('Hoja de Trabajo para listado'!$A$155:$Z$1048576,MATCH($A319,'Hoja de Trabajo para listado'!$A$155:$A$1048576,0),MATCH((CUADRO!N$4&amp;$E319),'Hoja de Trabajo para listado'!$A$151:$Z$151,0)),0)+IFERROR(INDEX('Hoja de Trabajo para listado'!$AB$155:$BA$1048576,MATCH($A319,'Hoja de Trabajo para listado'!$AB$155:$AB$1048576,0),MATCH((CUADRO!N$4&amp;$E319),'Hoja de Trabajo para listado'!$AB$151:$BA$151,0)),0)+IFERROR(INDEX('Hoja de Trabajo para listado'!$BC$155:$CB$1048576,MATCH($A319,'Hoja de Trabajo para listado'!$BC$155:$BC$1048576,0),MATCH((CUADRO!N$4&amp;$E319),'Hoja de Trabajo para listado'!$BC$151:$CB$151,0)),0)+IFERROR(INDEX('Hoja de Trabajo para listado'!$DE$153:$DG$274,MATCH($A319,'Hoja de Trabajo para listado'!$DE$153:$DE$1048576,0),MATCH((CUADRO!N$4&amp;$E319),'Hoja de Trabajo para listado'!$DE$151:$DG$151,0)),0)+IFERROR(INDEX('Hoja de Trabajo para listado'!$CD$155:$DC$1048576,MATCH($A319,'Hoja de Trabajo para listado'!$CD$155:$CD$1048576,0),MATCH((CUADRO!N$4&amp;$E319),'Hoja de Trabajo para listado'!$CD$151:$DC$151,0)),0)</f>
        <v>0</v>
      </c>
      <c r="O319" s="241">
        <f ca="1">+IFERROR(INDEX('Hoja de Trabajo para listado'!$A$155:$Z$1048576,MATCH($A319,'Hoja de Trabajo para listado'!$A$155:$A$1048576,0),MATCH((CUADRO!O$4&amp;$E319),'Hoja de Trabajo para listado'!$A$151:$Z$151,0)),0)+IFERROR(INDEX('Hoja de Trabajo para listado'!$AB$155:$BA$1048576,MATCH($A319,'Hoja de Trabajo para listado'!$AB$155:$AB$1048576,0),MATCH((CUADRO!O$4&amp;$E319),'Hoja de Trabajo para listado'!$AB$151:$BA$151,0)),0)+IFERROR(INDEX('Hoja de Trabajo para listado'!$BC$155:$CB$1048576,MATCH($A319,'Hoja de Trabajo para listado'!$BC$155:$BC$1048576,0),MATCH((CUADRO!O$4&amp;$E319),'Hoja de Trabajo para listado'!$BC$151:$CB$151,0)),0)+IFERROR(INDEX('Hoja de Trabajo para listado'!$DE$153:$DG$274,MATCH($A319,'Hoja de Trabajo para listado'!$DE$153:$DE$1048576,0),MATCH((CUADRO!O$4&amp;$E319),'Hoja de Trabajo para listado'!$DE$151:$DG$151,0)),0)+IFERROR(INDEX('Hoja de Trabajo para listado'!$CD$155:$DC$1048576,MATCH($A319,'Hoja de Trabajo para listado'!$CD$155:$CD$1048576,0),MATCH((CUADRO!O$4&amp;$E319),'Hoja de Trabajo para listado'!$CD$151:$DC$151,0)),0)</f>
        <v>0</v>
      </c>
      <c r="P319" s="241">
        <f ca="1">+IFERROR(INDEX('Hoja de Trabajo para listado'!$A$155:$Z$1048576,MATCH($A319,'Hoja de Trabajo para listado'!$A$155:$A$1048576,0),MATCH((CUADRO!P$4&amp;$E319),'Hoja de Trabajo para listado'!$A$151:$Z$151,0)),0)+IFERROR(INDEX('Hoja de Trabajo para listado'!$AB$155:$BA$1048576,MATCH($A319,'Hoja de Trabajo para listado'!$AB$155:$AB$1048576,0),MATCH((CUADRO!P$4&amp;$E319),'Hoja de Trabajo para listado'!$AB$151:$BA$151,0)),0)+IFERROR(INDEX('Hoja de Trabajo para listado'!$BC$155:$CB$1048576,MATCH($A319,'Hoja de Trabajo para listado'!$BC$155:$BC$1048576,0),MATCH((CUADRO!P$4&amp;$E319),'Hoja de Trabajo para listado'!$BC$151:$CB$151,0)),0)+IFERROR(INDEX('Hoja de Trabajo para listado'!$DE$153:$DG$274,MATCH($A319,'Hoja de Trabajo para listado'!$DE$153:$DE$1048576,0),MATCH((CUADRO!P$4&amp;$E319),'Hoja de Trabajo para listado'!$DE$151:$DG$151,0)),0)+IFERROR(INDEX('Hoja de Trabajo para listado'!$CD$155:$DC$1048576,MATCH($A319,'Hoja de Trabajo para listado'!$CD$155:$CD$1048576,0),MATCH((CUADRO!P$4&amp;$E319),'Hoja de Trabajo para listado'!$CD$151:$DC$151,0)),0)</f>
        <v>0</v>
      </c>
      <c r="Q319" s="241">
        <f ca="1">+IFERROR(INDEX('Hoja de Trabajo para listado'!$A$155:$Z$1048576,MATCH($A319,'Hoja de Trabajo para listado'!$A$155:$A$1048576,0),MATCH((CUADRO!Q$4&amp;$E319),'Hoja de Trabajo para listado'!$A$151:$Z$151,0)),0)+IFERROR(INDEX('Hoja de Trabajo para listado'!$AB$155:$BA$1048576,MATCH($A319,'Hoja de Trabajo para listado'!$AB$155:$AB$1048576,0),MATCH((CUADRO!Q$4&amp;$E319),'Hoja de Trabajo para listado'!$AB$151:$BA$151,0)),0)+IFERROR(INDEX('Hoja de Trabajo para listado'!$BC$155:$CB$1048576,MATCH($A319,'Hoja de Trabajo para listado'!$BC$155:$BC$1048576,0),MATCH((CUADRO!Q$4&amp;$E319),'Hoja de Trabajo para listado'!$BC$151:$CB$151,0)),0)+IFERROR(INDEX('Hoja de Trabajo para listado'!$DE$153:$DG$274,MATCH($A319,'Hoja de Trabajo para listado'!$DE$153:$DE$1048576,0),MATCH((CUADRO!Q$4&amp;$E319),'Hoja de Trabajo para listado'!$DE$151:$DG$151,0)),0)+IFERROR(INDEX('Hoja de Trabajo para listado'!$CD$155:$DC$1048576,MATCH($A319,'Hoja de Trabajo para listado'!$CD$155:$CD$1048576,0),MATCH((CUADRO!Q$4&amp;$E319),'Hoja de Trabajo para listado'!$CD$151:$DC$151,0)),0)</f>
        <v>0</v>
      </c>
      <c r="R319" s="241">
        <f t="shared" ca="1" si="8"/>
        <v>0</v>
      </c>
      <c r="S319" s="257"/>
      <c r="T319" s="241">
        <f ca="1">+T320</f>
        <v>0</v>
      </c>
      <c r="U319" s="240">
        <f t="shared" si="9"/>
        <v>1</v>
      </c>
    </row>
    <row r="320" spans="1:21" customFormat="1" ht="15" hidden="1" customHeight="1">
      <c r="A320" s="32">
        <v>512</v>
      </c>
      <c r="B320" s="382"/>
      <c r="C320" s="305" t="e">
        <f>+VLOOKUP(A320,bd_lista!$A$3:$C$592,3,FALSE)</f>
        <v>#N/A</v>
      </c>
      <c r="D320" s="384"/>
      <c r="E320" s="245" t="s">
        <v>684</v>
      </c>
      <c r="F320" s="241">
        <f ca="1">+IFERROR(INDEX('Hoja de Trabajo para listado'!$A$155:$Z$1048576,MATCH($A320,'Hoja de Trabajo para listado'!$A$155:$A$1048576,0),MATCH((CUADRO!F$4&amp;$E320),'Hoja de Trabajo para listado'!$A$151:$Z$151,0)),0)+IFERROR(INDEX('Hoja de Trabajo para listado'!$AB$155:$BA$1048576,MATCH($A320,'Hoja de Trabajo para listado'!$AB$155:$AB$1048576,0),MATCH((CUADRO!F$4&amp;$E320),'Hoja de Trabajo para listado'!$AB$151:$BA$151,0)),0)+IFERROR(INDEX('Hoja de Trabajo para listado'!$BC$155:$CB$1048576,MATCH($A320,'Hoja de Trabajo para listado'!$BC$155:$BC$1048576,0),MATCH((CUADRO!F$4&amp;$E320),'Hoja de Trabajo para listado'!$BC$151:$CB$151,0)),0)+IFERROR(INDEX('Hoja de Trabajo para listado'!$DE$153:$DG$274,MATCH($A320,'Hoja de Trabajo para listado'!$DE$153:$DE$1048576,0),MATCH((CUADRO!F$4&amp;$E320),'Hoja de Trabajo para listado'!$DE$151:$DG$151,0)),0)+IFERROR(INDEX('Hoja de Trabajo para listado'!$CD$155:$DC$1048576,MATCH($A320,'Hoja de Trabajo para listado'!$CD$155:$CD$1048576,0),MATCH((CUADRO!F$4&amp;$E320),'Hoja de Trabajo para listado'!$CD$151:$DC$151,0)),0)</f>
        <v>0</v>
      </c>
      <c r="G320" s="241">
        <f ca="1">+IFERROR(INDEX('Hoja de Trabajo para listado'!$A$155:$Z$1048576,MATCH($A320,'Hoja de Trabajo para listado'!$A$155:$A$1048576,0),MATCH((CUADRO!G$4&amp;$E320),'Hoja de Trabajo para listado'!$A$151:$Z$151,0)),0)+IFERROR(INDEX('Hoja de Trabajo para listado'!$AB$155:$BA$1048576,MATCH($A320,'Hoja de Trabajo para listado'!$AB$155:$AB$1048576,0),MATCH((CUADRO!G$4&amp;$E320),'Hoja de Trabajo para listado'!$AB$151:$BA$151,0)),0)+IFERROR(INDEX('Hoja de Trabajo para listado'!$BC$155:$CB$1048576,MATCH($A320,'Hoja de Trabajo para listado'!$BC$155:$BC$1048576,0),MATCH((CUADRO!G$4&amp;$E320),'Hoja de Trabajo para listado'!$BC$151:$CB$151,0)),0)+IFERROR(INDEX('Hoja de Trabajo para listado'!$DE$153:$DG$274,MATCH($A320,'Hoja de Trabajo para listado'!$DE$153:$DE$1048576,0),MATCH((CUADRO!G$4&amp;$E320),'Hoja de Trabajo para listado'!$DE$151:$DG$151,0)),0)+IFERROR(INDEX('Hoja de Trabajo para listado'!$CD$155:$DC$1048576,MATCH($A320,'Hoja de Trabajo para listado'!$CD$155:$CD$1048576,0),MATCH((CUADRO!G$4&amp;$E320),'Hoja de Trabajo para listado'!$CD$151:$DC$151,0)),0)</f>
        <v>0</v>
      </c>
      <c r="H320" s="241">
        <f ca="1">+IFERROR(INDEX('Hoja de Trabajo para listado'!$A$155:$Z$1048576,MATCH($A320,'Hoja de Trabajo para listado'!$A$155:$A$1048576,0),MATCH((CUADRO!H$4&amp;$E320),'Hoja de Trabajo para listado'!$A$151:$Z$151,0)),0)+IFERROR(INDEX('Hoja de Trabajo para listado'!$AB$155:$BA$1048576,MATCH($A320,'Hoja de Trabajo para listado'!$AB$155:$AB$1048576,0),MATCH((CUADRO!H$4&amp;$E320),'Hoja de Trabajo para listado'!$AB$151:$BA$151,0)),0)+IFERROR(INDEX('Hoja de Trabajo para listado'!$BC$155:$CB$1048576,MATCH($A320,'Hoja de Trabajo para listado'!$BC$155:$BC$1048576,0),MATCH((CUADRO!H$4&amp;$E320),'Hoja de Trabajo para listado'!$BC$151:$CB$151,0)),0)+IFERROR(INDEX('Hoja de Trabajo para listado'!$DE$153:$DG$274,MATCH($A320,'Hoja de Trabajo para listado'!$DE$153:$DE$1048576,0),MATCH((CUADRO!H$4&amp;$E320),'Hoja de Trabajo para listado'!$DE$151:$DG$151,0)),0)+IFERROR(INDEX('Hoja de Trabajo para listado'!$CD$155:$DC$1048576,MATCH($A320,'Hoja de Trabajo para listado'!$CD$155:$CD$1048576,0),MATCH((CUADRO!H$4&amp;$E320),'Hoja de Trabajo para listado'!$CD$151:$DC$151,0)),0)</f>
        <v>0</v>
      </c>
      <c r="I320" s="241">
        <f ca="1">+IFERROR(INDEX('Hoja de Trabajo para listado'!$A$155:$Z$1048576,MATCH($A320,'Hoja de Trabajo para listado'!$A$155:$A$1048576,0),MATCH((CUADRO!I$4&amp;$E320),'Hoja de Trabajo para listado'!$A$151:$Z$151,0)),0)+IFERROR(INDEX('Hoja de Trabajo para listado'!$AB$155:$BA$1048576,MATCH($A320,'Hoja de Trabajo para listado'!$AB$155:$AB$1048576,0),MATCH((CUADRO!I$4&amp;$E320),'Hoja de Trabajo para listado'!$AB$151:$BA$151,0)),0)+IFERROR(INDEX('Hoja de Trabajo para listado'!$BC$155:$CB$1048576,MATCH($A320,'Hoja de Trabajo para listado'!$BC$155:$BC$1048576,0),MATCH((CUADRO!I$4&amp;$E320),'Hoja de Trabajo para listado'!$BC$151:$CB$151,0)),0)+IFERROR(INDEX('Hoja de Trabajo para listado'!$DE$153:$DG$274,MATCH($A320,'Hoja de Trabajo para listado'!$DE$153:$DE$1048576,0),MATCH((CUADRO!I$4&amp;$E320),'Hoja de Trabajo para listado'!$DE$151:$DG$151,0)),0)+IFERROR(INDEX('Hoja de Trabajo para listado'!$CD$155:$DC$1048576,MATCH($A320,'Hoja de Trabajo para listado'!$CD$155:$CD$1048576,0),MATCH((CUADRO!I$4&amp;$E320),'Hoja de Trabajo para listado'!$CD$151:$DC$151,0)),0)</f>
        <v>0</v>
      </c>
      <c r="J320" s="241">
        <f ca="1">+IFERROR(INDEX('Hoja de Trabajo para listado'!$A$155:$Z$1048576,MATCH($A320,'Hoja de Trabajo para listado'!$A$155:$A$1048576,0),MATCH((CUADRO!J$4&amp;$E320),'Hoja de Trabajo para listado'!$A$151:$Z$151,0)),0)+IFERROR(INDEX('Hoja de Trabajo para listado'!$AB$155:$BA$1048576,MATCH($A320,'Hoja de Trabajo para listado'!$AB$155:$AB$1048576,0),MATCH((CUADRO!J$4&amp;$E320),'Hoja de Trabajo para listado'!$AB$151:$BA$151,0)),0)+IFERROR(INDEX('Hoja de Trabajo para listado'!$BC$155:$CB$1048576,MATCH($A320,'Hoja de Trabajo para listado'!$BC$155:$BC$1048576,0),MATCH((CUADRO!J$4&amp;$E320),'Hoja de Trabajo para listado'!$BC$151:$CB$151,0)),0)+IFERROR(INDEX('Hoja de Trabajo para listado'!$DE$153:$DG$274,MATCH($A320,'Hoja de Trabajo para listado'!$DE$153:$DE$1048576,0),MATCH((CUADRO!J$4&amp;$E320),'Hoja de Trabajo para listado'!$DE$151:$DG$151,0)),0)+IFERROR(INDEX('Hoja de Trabajo para listado'!$CD$155:$DC$1048576,MATCH($A320,'Hoja de Trabajo para listado'!$CD$155:$CD$1048576,0),MATCH((CUADRO!J$4&amp;$E320),'Hoja de Trabajo para listado'!$CD$151:$DC$151,0)),0)</f>
        <v>0</v>
      </c>
      <c r="K320" s="241">
        <f ca="1">+IFERROR(INDEX('Hoja de Trabajo para listado'!$A$155:$Z$1048576,MATCH($A320,'Hoja de Trabajo para listado'!$A$155:$A$1048576,0),MATCH((CUADRO!K$4&amp;$E320),'Hoja de Trabajo para listado'!$A$151:$Z$151,0)),0)+IFERROR(INDEX('Hoja de Trabajo para listado'!$AB$155:$BA$1048576,MATCH($A320,'Hoja de Trabajo para listado'!$AB$155:$AB$1048576,0),MATCH((CUADRO!K$4&amp;$E320),'Hoja de Trabajo para listado'!$AB$151:$BA$151,0)),0)+IFERROR(INDEX('Hoja de Trabajo para listado'!$BC$155:$CB$1048576,MATCH($A320,'Hoja de Trabajo para listado'!$BC$155:$BC$1048576,0),MATCH((CUADRO!K$4&amp;$E320),'Hoja de Trabajo para listado'!$BC$151:$CB$151,0)),0)+IFERROR(INDEX('Hoja de Trabajo para listado'!$DE$153:$DG$274,MATCH($A320,'Hoja de Trabajo para listado'!$DE$153:$DE$1048576,0),MATCH((CUADRO!K$4&amp;$E320),'Hoja de Trabajo para listado'!$DE$151:$DG$151,0)),0)+IFERROR(INDEX('Hoja de Trabajo para listado'!$CD$155:$DC$1048576,MATCH($A320,'Hoja de Trabajo para listado'!$CD$155:$CD$1048576,0),MATCH((CUADRO!K$4&amp;$E320),'Hoja de Trabajo para listado'!$CD$151:$DC$151,0)),0)</f>
        <v>0</v>
      </c>
      <c r="L320" s="241">
        <f ca="1">+IFERROR(INDEX('Hoja de Trabajo para listado'!$A$155:$Z$1048576,MATCH($A320,'Hoja de Trabajo para listado'!$A$155:$A$1048576,0),MATCH((CUADRO!L$4&amp;$E320),'Hoja de Trabajo para listado'!$A$151:$Z$151,0)),0)+IFERROR(INDEX('Hoja de Trabajo para listado'!$AB$155:$BA$1048576,MATCH($A320,'Hoja de Trabajo para listado'!$AB$155:$AB$1048576,0),MATCH((CUADRO!L$4&amp;$E320),'Hoja de Trabajo para listado'!$AB$151:$BA$151,0)),0)+IFERROR(INDEX('Hoja de Trabajo para listado'!$BC$155:$CB$1048576,MATCH($A320,'Hoja de Trabajo para listado'!$BC$155:$BC$1048576,0),MATCH((CUADRO!L$4&amp;$E320),'Hoja de Trabajo para listado'!$BC$151:$CB$151,0)),0)+IFERROR(INDEX('Hoja de Trabajo para listado'!$DE$153:$DG$274,MATCH($A320,'Hoja de Trabajo para listado'!$DE$153:$DE$1048576,0),MATCH((CUADRO!L$4&amp;$E320),'Hoja de Trabajo para listado'!$DE$151:$DG$151,0)),0)+IFERROR(INDEX('Hoja de Trabajo para listado'!$CD$155:$DC$1048576,MATCH($A320,'Hoja de Trabajo para listado'!$CD$155:$CD$1048576,0),MATCH((CUADRO!L$4&amp;$E320),'Hoja de Trabajo para listado'!$CD$151:$DC$151,0)),0)</f>
        <v>0</v>
      </c>
      <c r="M320" s="241">
        <f ca="1">+IFERROR(INDEX('Hoja de Trabajo para listado'!$A$155:$Z$1048576,MATCH($A320,'Hoja de Trabajo para listado'!$A$155:$A$1048576,0),MATCH((CUADRO!M$4&amp;$E320),'Hoja de Trabajo para listado'!$A$151:$Z$151,0)),0)+IFERROR(INDEX('Hoja de Trabajo para listado'!$AB$155:$BA$1048576,MATCH($A320,'Hoja de Trabajo para listado'!$AB$155:$AB$1048576,0),MATCH((CUADRO!M$4&amp;$E320),'Hoja de Trabajo para listado'!$AB$151:$BA$151,0)),0)+IFERROR(INDEX('Hoja de Trabajo para listado'!$BC$155:$CB$1048576,MATCH($A320,'Hoja de Trabajo para listado'!$BC$155:$BC$1048576,0),MATCH((CUADRO!M$4&amp;$E320),'Hoja de Trabajo para listado'!$BC$151:$CB$151,0)),0)+IFERROR(INDEX('Hoja de Trabajo para listado'!$DE$153:$DG$274,MATCH($A320,'Hoja de Trabajo para listado'!$DE$153:$DE$1048576,0),MATCH((CUADRO!M$4&amp;$E320),'Hoja de Trabajo para listado'!$DE$151:$DG$151,0)),0)+IFERROR(INDEX('Hoja de Trabajo para listado'!$CD$155:$DC$1048576,MATCH($A320,'Hoja de Trabajo para listado'!$CD$155:$CD$1048576,0),MATCH((CUADRO!M$4&amp;$E320),'Hoja de Trabajo para listado'!$CD$151:$DC$151,0)),0)</f>
        <v>0</v>
      </c>
      <c r="N320" s="241">
        <f ca="1">+IFERROR(INDEX('Hoja de Trabajo para listado'!$A$155:$Z$1048576,MATCH($A320,'Hoja de Trabajo para listado'!$A$155:$A$1048576,0),MATCH((CUADRO!N$4&amp;$E320),'Hoja de Trabajo para listado'!$A$151:$Z$151,0)),0)+IFERROR(INDEX('Hoja de Trabajo para listado'!$AB$155:$BA$1048576,MATCH($A320,'Hoja de Trabajo para listado'!$AB$155:$AB$1048576,0),MATCH((CUADRO!N$4&amp;$E320),'Hoja de Trabajo para listado'!$AB$151:$BA$151,0)),0)+IFERROR(INDEX('Hoja de Trabajo para listado'!$BC$155:$CB$1048576,MATCH($A320,'Hoja de Trabajo para listado'!$BC$155:$BC$1048576,0),MATCH((CUADRO!N$4&amp;$E320),'Hoja de Trabajo para listado'!$BC$151:$CB$151,0)),0)+IFERROR(INDEX('Hoja de Trabajo para listado'!$DE$153:$DG$274,MATCH($A320,'Hoja de Trabajo para listado'!$DE$153:$DE$1048576,0),MATCH((CUADRO!N$4&amp;$E320),'Hoja de Trabajo para listado'!$DE$151:$DG$151,0)),0)+IFERROR(INDEX('Hoja de Trabajo para listado'!$CD$155:$DC$1048576,MATCH($A320,'Hoja de Trabajo para listado'!$CD$155:$CD$1048576,0),MATCH((CUADRO!N$4&amp;$E320),'Hoja de Trabajo para listado'!$CD$151:$DC$151,0)),0)</f>
        <v>0</v>
      </c>
      <c r="O320" s="241">
        <f ca="1">+IFERROR(INDEX('Hoja de Trabajo para listado'!$A$155:$Z$1048576,MATCH($A320,'Hoja de Trabajo para listado'!$A$155:$A$1048576,0),MATCH((CUADRO!O$4&amp;$E320),'Hoja de Trabajo para listado'!$A$151:$Z$151,0)),0)+IFERROR(INDEX('Hoja de Trabajo para listado'!$AB$155:$BA$1048576,MATCH($A320,'Hoja de Trabajo para listado'!$AB$155:$AB$1048576,0),MATCH((CUADRO!O$4&amp;$E320),'Hoja de Trabajo para listado'!$AB$151:$BA$151,0)),0)+IFERROR(INDEX('Hoja de Trabajo para listado'!$BC$155:$CB$1048576,MATCH($A320,'Hoja de Trabajo para listado'!$BC$155:$BC$1048576,0),MATCH((CUADRO!O$4&amp;$E320),'Hoja de Trabajo para listado'!$BC$151:$CB$151,0)),0)+IFERROR(INDEX('Hoja de Trabajo para listado'!$DE$153:$DG$274,MATCH($A320,'Hoja de Trabajo para listado'!$DE$153:$DE$1048576,0),MATCH((CUADRO!O$4&amp;$E320),'Hoja de Trabajo para listado'!$DE$151:$DG$151,0)),0)+IFERROR(INDEX('Hoja de Trabajo para listado'!$CD$155:$DC$1048576,MATCH($A320,'Hoja de Trabajo para listado'!$CD$155:$CD$1048576,0),MATCH((CUADRO!O$4&amp;$E320),'Hoja de Trabajo para listado'!$CD$151:$DC$151,0)),0)</f>
        <v>0</v>
      </c>
      <c r="P320" s="241">
        <f ca="1">+IFERROR(INDEX('Hoja de Trabajo para listado'!$A$155:$Z$1048576,MATCH($A320,'Hoja de Trabajo para listado'!$A$155:$A$1048576,0),MATCH((CUADRO!P$4&amp;$E320),'Hoja de Trabajo para listado'!$A$151:$Z$151,0)),0)+IFERROR(INDEX('Hoja de Trabajo para listado'!$AB$155:$BA$1048576,MATCH($A320,'Hoja de Trabajo para listado'!$AB$155:$AB$1048576,0),MATCH((CUADRO!P$4&amp;$E320),'Hoja de Trabajo para listado'!$AB$151:$BA$151,0)),0)+IFERROR(INDEX('Hoja de Trabajo para listado'!$BC$155:$CB$1048576,MATCH($A320,'Hoja de Trabajo para listado'!$BC$155:$BC$1048576,0),MATCH((CUADRO!P$4&amp;$E320),'Hoja de Trabajo para listado'!$BC$151:$CB$151,0)),0)+IFERROR(INDEX('Hoja de Trabajo para listado'!$DE$153:$DG$274,MATCH($A320,'Hoja de Trabajo para listado'!$DE$153:$DE$1048576,0),MATCH((CUADRO!P$4&amp;$E320),'Hoja de Trabajo para listado'!$DE$151:$DG$151,0)),0)+IFERROR(INDEX('Hoja de Trabajo para listado'!$CD$155:$DC$1048576,MATCH($A320,'Hoja de Trabajo para listado'!$CD$155:$CD$1048576,0),MATCH((CUADRO!P$4&amp;$E320),'Hoja de Trabajo para listado'!$CD$151:$DC$151,0)),0)</f>
        <v>0</v>
      </c>
      <c r="Q320" s="241">
        <f ca="1">+IFERROR(INDEX('Hoja de Trabajo para listado'!$A$155:$Z$1048576,MATCH($A320,'Hoja de Trabajo para listado'!$A$155:$A$1048576,0),MATCH((CUADRO!Q$4&amp;$E320),'Hoja de Trabajo para listado'!$A$151:$Z$151,0)),0)+IFERROR(INDEX('Hoja de Trabajo para listado'!$AB$155:$BA$1048576,MATCH($A320,'Hoja de Trabajo para listado'!$AB$155:$AB$1048576,0),MATCH((CUADRO!Q$4&amp;$E320),'Hoja de Trabajo para listado'!$AB$151:$BA$151,0)),0)+IFERROR(INDEX('Hoja de Trabajo para listado'!$BC$155:$CB$1048576,MATCH($A320,'Hoja de Trabajo para listado'!$BC$155:$BC$1048576,0),MATCH((CUADRO!Q$4&amp;$E320),'Hoja de Trabajo para listado'!$BC$151:$CB$151,0)),0)+IFERROR(INDEX('Hoja de Trabajo para listado'!$DE$153:$DG$274,MATCH($A320,'Hoja de Trabajo para listado'!$DE$153:$DE$1048576,0),MATCH((CUADRO!Q$4&amp;$E320),'Hoja de Trabajo para listado'!$DE$151:$DG$151,0)),0)+IFERROR(INDEX('Hoja de Trabajo para listado'!$CD$155:$DC$1048576,MATCH($A320,'Hoja de Trabajo para listado'!$CD$155:$CD$1048576,0),MATCH((CUADRO!Q$4&amp;$E320),'Hoja de Trabajo para listado'!$CD$151:$DC$151,0)),0)</f>
        <v>0</v>
      </c>
      <c r="R320" s="241">
        <f t="shared" ca="1" si="8"/>
        <v>0</v>
      </c>
      <c r="S320" s="257">
        <f ca="1">+R319+R320</f>
        <v>0</v>
      </c>
      <c r="T320" s="241">
        <f ca="1">+S320</f>
        <v>0</v>
      </c>
      <c r="U320" s="240">
        <f t="shared" si="9"/>
        <v>2</v>
      </c>
    </row>
    <row r="321" spans="1:21" ht="15" customHeight="1">
      <c r="A321" s="353">
        <v>513</v>
      </c>
      <c r="B321" s="381">
        <f>+A321</f>
        <v>513</v>
      </c>
      <c r="C321" s="245" t="str">
        <f>+VLOOKUP(A321,bd_lista!$A$3:$C$592,3,FALSE)</f>
        <v>Yacimientos Petrolíferos Fiscales Bolivianos</v>
      </c>
      <c r="D321" s="383" t="str">
        <f>+C321</f>
        <v>Yacimientos Petrolíferos Fiscales Bolivianos</v>
      </c>
      <c r="E321" s="304" t="s">
        <v>683</v>
      </c>
      <c r="F321" s="262">
        <f ca="1">+IFERROR(INDEX('Hoja de Trabajo para listado'!$A$155:$Z$1048576,MATCH($A321,'Hoja de Trabajo para listado'!$A$155:$A$1048576,0),MATCH((CUADRO!F$4&amp;$E321),'Hoja de Trabajo para listado'!$A$151:$Z$151,0)),0)+IFERROR(INDEX('Hoja de Trabajo para listado'!$AB$155:$BA$1048576,MATCH($A321,'Hoja de Trabajo para listado'!$AB$155:$AB$1048576,0),MATCH((CUADRO!F$4&amp;$E321),'Hoja de Trabajo para listado'!$AB$151:$BA$151,0)),0)+IFERROR(INDEX('Hoja de Trabajo para listado'!$BC$155:$CB$1048576,MATCH($A321,'Hoja de Trabajo para listado'!$BC$155:$BC$1048576,0),MATCH((CUADRO!F$4&amp;$E321),'Hoja de Trabajo para listado'!$BC$151:$CB$151,0)),0)+IFERROR(INDEX('Hoja de Trabajo para listado'!$DE$153:$DG$274,MATCH($A321,'Hoja de Trabajo para listado'!$DE$153:$DE$1048576,0),MATCH((CUADRO!F$4&amp;$E321),'Hoja de Trabajo para listado'!$DE$151:$DG$151,0)),0)+IFERROR(INDEX('Hoja de Trabajo para listado'!$CD$155:$DC$1048576,MATCH($A321,'Hoja de Trabajo para listado'!$CD$155:$CD$1048576,0),MATCH((CUADRO!F$4&amp;$E321),'Hoja de Trabajo para listado'!$CD$151:$DC$151,0)),0)</f>
        <v>80</v>
      </c>
      <c r="G321" s="262">
        <f ca="1">+IFERROR(INDEX('Hoja de Trabajo para listado'!$A$155:$Z$1048576,MATCH($A321,'Hoja de Trabajo para listado'!$A$155:$A$1048576,0),MATCH((CUADRO!G$4&amp;$E321),'Hoja de Trabajo para listado'!$A$151:$Z$151,0)),0)+IFERROR(INDEX('Hoja de Trabajo para listado'!$AB$155:$BA$1048576,MATCH($A321,'Hoja de Trabajo para listado'!$AB$155:$AB$1048576,0),MATCH((CUADRO!G$4&amp;$E321),'Hoja de Trabajo para listado'!$AB$151:$BA$151,0)),0)+IFERROR(INDEX('Hoja de Trabajo para listado'!$BC$155:$CB$1048576,MATCH($A321,'Hoja de Trabajo para listado'!$BC$155:$BC$1048576,0),MATCH((CUADRO!G$4&amp;$E321),'Hoja de Trabajo para listado'!$BC$151:$CB$151,0)),0)+IFERROR(INDEX('Hoja de Trabajo para listado'!$DE$153:$DG$274,MATCH($A321,'Hoja de Trabajo para listado'!$DE$153:$DE$1048576,0),MATCH((CUADRO!G$4&amp;$E321),'Hoja de Trabajo para listado'!$DE$151:$DG$151,0)),0)+IFERROR(INDEX('Hoja de Trabajo para listado'!$CD$155:$DC$1048576,MATCH($A321,'Hoja de Trabajo para listado'!$CD$155:$CD$1048576,0),MATCH((CUADRO!G$4&amp;$E321),'Hoja de Trabajo para listado'!$CD$151:$DC$151,0)),0)</f>
        <v>80</v>
      </c>
      <c r="H321" s="262">
        <f ca="1">+IFERROR(INDEX('Hoja de Trabajo para listado'!$A$155:$Z$1048576,MATCH($A321,'Hoja de Trabajo para listado'!$A$155:$A$1048576,0),MATCH((CUADRO!H$4&amp;$E321),'Hoja de Trabajo para listado'!$A$151:$Z$151,0)),0)+IFERROR(INDEX('Hoja de Trabajo para listado'!$AB$155:$BA$1048576,MATCH($A321,'Hoja de Trabajo para listado'!$AB$155:$AB$1048576,0),MATCH((CUADRO!H$4&amp;$E321),'Hoja de Trabajo para listado'!$AB$151:$BA$151,0)),0)+IFERROR(INDEX('Hoja de Trabajo para listado'!$BC$155:$CB$1048576,MATCH($A321,'Hoja de Trabajo para listado'!$BC$155:$BC$1048576,0),MATCH((CUADRO!H$4&amp;$E321),'Hoja de Trabajo para listado'!$BC$151:$CB$151,0)),0)+IFERROR(INDEX('Hoja de Trabajo para listado'!$DE$153:$DG$274,MATCH($A321,'Hoja de Trabajo para listado'!$DE$153:$DE$1048576,0),MATCH((CUADRO!H$4&amp;$E321),'Hoja de Trabajo para listado'!$DE$151:$DG$151,0)),0)+IFERROR(INDEX('Hoja de Trabajo para listado'!$CD$155:$DC$1048576,MATCH($A321,'Hoja de Trabajo para listado'!$CD$155:$CD$1048576,0),MATCH((CUADRO!H$4&amp;$E321),'Hoja de Trabajo para listado'!$CD$151:$DC$151,0)),0)</f>
        <v>440</v>
      </c>
      <c r="I321" s="262">
        <f ca="1">+IFERROR(INDEX('Hoja de Trabajo para listado'!$A$155:$Z$1048576,MATCH($A321,'Hoja de Trabajo para listado'!$A$155:$A$1048576,0),MATCH((CUADRO!I$4&amp;$E321),'Hoja de Trabajo para listado'!$A$151:$Z$151,0)),0)+IFERROR(INDEX('Hoja de Trabajo para listado'!$AB$155:$BA$1048576,MATCH($A321,'Hoja de Trabajo para listado'!$AB$155:$AB$1048576,0),MATCH((CUADRO!I$4&amp;$E321),'Hoja de Trabajo para listado'!$AB$151:$BA$151,0)),0)+IFERROR(INDEX('Hoja de Trabajo para listado'!$BC$155:$CB$1048576,MATCH($A321,'Hoja de Trabajo para listado'!$BC$155:$BC$1048576,0),MATCH((CUADRO!I$4&amp;$E321),'Hoja de Trabajo para listado'!$BC$151:$CB$151,0)),0)+IFERROR(INDEX('Hoja de Trabajo para listado'!$DE$153:$DG$274,MATCH($A321,'Hoja de Trabajo para listado'!$DE$153:$DE$1048576,0),MATCH((CUADRO!I$4&amp;$E321),'Hoja de Trabajo para listado'!$DE$151:$DG$151,0)),0)+IFERROR(INDEX('Hoja de Trabajo para listado'!$CD$155:$DC$1048576,MATCH($A321,'Hoja de Trabajo para listado'!$CD$155:$CD$1048576,0),MATCH((CUADRO!I$4&amp;$E321),'Hoja de Trabajo para listado'!$CD$151:$DC$151,0)),0)</f>
        <v>163442928.46000001</v>
      </c>
      <c r="J321" s="262">
        <f ca="1">+IFERROR(INDEX('Hoja de Trabajo para listado'!$A$155:$Z$1048576,MATCH($A321,'Hoja de Trabajo para listado'!$A$155:$A$1048576,0),MATCH((CUADRO!J$4&amp;$E321),'Hoja de Trabajo para listado'!$A$151:$Z$151,0)),0)+IFERROR(INDEX('Hoja de Trabajo para listado'!$AB$155:$BA$1048576,MATCH($A321,'Hoja de Trabajo para listado'!$AB$155:$AB$1048576,0),MATCH((CUADRO!J$4&amp;$E321),'Hoja de Trabajo para listado'!$AB$151:$BA$151,0)),0)+IFERROR(INDEX('Hoja de Trabajo para listado'!$BC$155:$CB$1048576,MATCH($A321,'Hoja de Trabajo para listado'!$BC$155:$BC$1048576,0),MATCH((CUADRO!J$4&amp;$E321),'Hoja de Trabajo para listado'!$BC$151:$CB$151,0)),0)+IFERROR(INDEX('Hoja de Trabajo para listado'!$DE$153:$DG$274,MATCH($A321,'Hoja de Trabajo para listado'!$DE$153:$DE$1048576,0),MATCH((CUADRO!J$4&amp;$E321),'Hoja de Trabajo para listado'!$DE$151:$DG$151,0)),0)+IFERROR(INDEX('Hoja de Trabajo para listado'!$CD$155:$DC$1048576,MATCH($A321,'Hoja de Trabajo para listado'!$CD$155:$CD$1048576,0),MATCH((CUADRO!J$4&amp;$E321),'Hoja de Trabajo para listado'!$CD$151:$DC$151,0)),0)</f>
        <v>373106548.20000005</v>
      </c>
      <c r="K321" s="262">
        <f ca="1">+IFERROR(INDEX('Hoja de Trabajo para listado'!$A$155:$Z$1048576,MATCH($A321,'Hoja de Trabajo para listado'!$A$155:$A$1048576,0),MATCH((CUADRO!K$4&amp;$E321),'Hoja de Trabajo para listado'!$A$151:$Z$151,0)),0)+IFERROR(INDEX('Hoja de Trabajo para listado'!$AB$155:$BA$1048576,MATCH($A321,'Hoja de Trabajo para listado'!$AB$155:$AB$1048576,0),MATCH((CUADRO!K$4&amp;$E321),'Hoja de Trabajo para listado'!$AB$151:$BA$151,0)),0)+IFERROR(INDEX('Hoja de Trabajo para listado'!$BC$155:$CB$1048576,MATCH($A321,'Hoja de Trabajo para listado'!$BC$155:$BC$1048576,0),MATCH((CUADRO!K$4&amp;$E321),'Hoja de Trabajo para listado'!$BC$151:$CB$151,0)),0)+IFERROR(INDEX('Hoja de Trabajo para listado'!$DE$153:$DG$274,MATCH($A321,'Hoja de Trabajo para listado'!$DE$153:$DE$1048576,0),MATCH((CUADRO!K$4&amp;$E321),'Hoja de Trabajo para listado'!$DE$151:$DG$151,0)),0)+IFERROR(INDEX('Hoja de Trabajo para listado'!$CD$155:$DC$1048576,MATCH($A321,'Hoja de Trabajo para listado'!$CD$155:$CD$1048576,0),MATCH((CUADRO!K$4&amp;$E321),'Hoja de Trabajo para listado'!$CD$151:$DC$151,0)),0)</f>
        <v>0</v>
      </c>
      <c r="L321" s="262">
        <f ca="1">+IFERROR(INDEX('Hoja de Trabajo para listado'!$A$155:$Z$1048576,MATCH($A321,'Hoja de Trabajo para listado'!$A$155:$A$1048576,0),MATCH((CUADRO!L$4&amp;$E321),'Hoja de Trabajo para listado'!$A$151:$Z$151,0)),0)+IFERROR(INDEX('Hoja de Trabajo para listado'!$AB$155:$BA$1048576,MATCH($A321,'Hoja de Trabajo para listado'!$AB$155:$AB$1048576,0),MATCH((CUADRO!L$4&amp;$E321),'Hoja de Trabajo para listado'!$AB$151:$BA$151,0)),0)+IFERROR(INDEX('Hoja de Trabajo para listado'!$BC$155:$CB$1048576,MATCH($A321,'Hoja de Trabajo para listado'!$BC$155:$BC$1048576,0),MATCH((CUADRO!L$4&amp;$E321),'Hoja de Trabajo para listado'!$BC$151:$CB$151,0)),0)+IFERROR(INDEX('Hoja de Trabajo para listado'!$DE$153:$DG$274,MATCH($A321,'Hoja de Trabajo para listado'!$DE$153:$DE$1048576,0),MATCH((CUADRO!L$4&amp;$E321),'Hoja de Trabajo para listado'!$DE$151:$DG$151,0)),0)+IFERROR(INDEX('Hoja de Trabajo para listado'!$CD$155:$DC$1048576,MATCH($A321,'Hoja de Trabajo para listado'!$CD$155:$CD$1048576,0),MATCH((CUADRO!L$4&amp;$E321),'Hoja de Trabajo para listado'!$CD$151:$DC$151,0)),0)</f>
        <v>0</v>
      </c>
      <c r="M321" s="262">
        <f ca="1">+IFERROR(INDEX('Hoja de Trabajo para listado'!$A$155:$Z$1048576,MATCH($A321,'Hoja de Trabajo para listado'!$A$155:$A$1048576,0),MATCH((CUADRO!M$4&amp;$E321),'Hoja de Trabajo para listado'!$A$151:$Z$151,0)),0)+IFERROR(INDEX('Hoja de Trabajo para listado'!$AB$155:$BA$1048576,MATCH($A321,'Hoja de Trabajo para listado'!$AB$155:$AB$1048576,0),MATCH((CUADRO!M$4&amp;$E321),'Hoja de Trabajo para listado'!$AB$151:$BA$151,0)),0)+IFERROR(INDEX('Hoja de Trabajo para listado'!$BC$155:$CB$1048576,MATCH($A321,'Hoja de Trabajo para listado'!$BC$155:$BC$1048576,0),MATCH((CUADRO!M$4&amp;$E321),'Hoja de Trabajo para listado'!$BC$151:$CB$151,0)),0)+IFERROR(INDEX('Hoja de Trabajo para listado'!$DE$153:$DG$274,MATCH($A321,'Hoja de Trabajo para listado'!$DE$153:$DE$1048576,0),MATCH((CUADRO!M$4&amp;$E321),'Hoja de Trabajo para listado'!$DE$151:$DG$151,0)),0)+IFERROR(INDEX('Hoja de Trabajo para listado'!$CD$155:$DC$1048576,MATCH($A321,'Hoja de Trabajo para listado'!$CD$155:$CD$1048576,0),MATCH((CUADRO!M$4&amp;$E321),'Hoja de Trabajo para listado'!$CD$151:$DC$151,0)),0)</f>
        <v>0</v>
      </c>
      <c r="N321" s="262">
        <f ca="1">+IFERROR(INDEX('Hoja de Trabajo para listado'!$A$155:$Z$1048576,MATCH($A321,'Hoja de Trabajo para listado'!$A$155:$A$1048576,0),MATCH((CUADRO!N$4&amp;$E321),'Hoja de Trabajo para listado'!$A$151:$Z$151,0)),0)+IFERROR(INDEX('Hoja de Trabajo para listado'!$AB$155:$BA$1048576,MATCH($A321,'Hoja de Trabajo para listado'!$AB$155:$AB$1048576,0),MATCH((CUADRO!N$4&amp;$E321),'Hoja de Trabajo para listado'!$AB$151:$BA$151,0)),0)+IFERROR(INDEX('Hoja de Trabajo para listado'!$BC$155:$CB$1048576,MATCH($A321,'Hoja de Trabajo para listado'!$BC$155:$BC$1048576,0),MATCH((CUADRO!N$4&amp;$E321),'Hoja de Trabajo para listado'!$BC$151:$CB$151,0)),0)+IFERROR(INDEX('Hoja de Trabajo para listado'!$DE$153:$DG$274,MATCH($A321,'Hoja de Trabajo para listado'!$DE$153:$DE$1048576,0),MATCH((CUADRO!N$4&amp;$E321),'Hoja de Trabajo para listado'!$DE$151:$DG$151,0)),0)+IFERROR(INDEX('Hoja de Trabajo para listado'!$CD$155:$DC$1048576,MATCH($A321,'Hoja de Trabajo para listado'!$CD$155:$CD$1048576,0),MATCH((CUADRO!N$4&amp;$E321),'Hoja de Trabajo para listado'!$CD$151:$DC$151,0)),0)</f>
        <v>0</v>
      </c>
      <c r="O321" s="262">
        <f ca="1">+IFERROR(INDEX('Hoja de Trabajo para listado'!$A$155:$Z$1048576,MATCH($A321,'Hoja de Trabajo para listado'!$A$155:$A$1048576,0),MATCH((CUADRO!O$4&amp;$E321),'Hoja de Trabajo para listado'!$A$151:$Z$151,0)),0)+IFERROR(INDEX('Hoja de Trabajo para listado'!$AB$155:$BA$1048576,MATCH($A321,'Hoja de Trabajo para listado'!$AB$155:$AB$1048576,0),MATCH((CUADRO!O$4&amp;$E321),'Hoja de Trabajo para listado'!$AB$151:$BA$151,0)),0)+IFERROR(INDEX('Hoja de Trabajo para listado'!$BC$155:$CB$1048576,MATCH($A321,'Hoja de Trabajo para listado'!$BC$155:$BC$1048576,0),MATCH((CUADRO!O$4&amp;$E321),'Hoja de Trabajo para listado'!$BC$151:$CB$151,0)),0)+IFERROR(INDEX('Hoja de Trabajo para listado'!$DE$153:$DG$274,MATCH($A321,'Hoja de Trabajo para listado'!$DE$153:$DE$1048576,0),MATCH((CUADRO!O$4&amp;$E321),'Hoja de Trabajo para listado'!$DE$151:$DG$151,0)),0)+IFERROR(INDEX('Hoja de Trabajo para listado'!$CD$155:$DC$1048576,MATCH($A321,'Hoja de Trabajo para listado'!$CD$155:$CD$1048576,0),MATCH((CUADRO!O$4&amp;$E321),'Hoja de Trabajo para listado'!$CD$151:$DC$151,0)),0)</f>
        <v>0</v>
      </c>
      <c r="P321" s="262">
        <f ca="1">+IFERROR(INDEX('Hoja de Trabajo para listado'!$A$155:$Z$1048576,MATCH($A321,'Hoja de Trabajo para listado'!$A$155:$A$1048576,0),MATCH((CUADRO!P$4&amp;$E321),'Hoja de Trabajo para listado'!$A$151:$Z$151,0)),0)+IFERROR(INDEX('Hoja de Trabajo para listado'!$AB$155:$BA$1048576,MATCH($A321,'Hoja de Trabajo para listado'!$AB$155:$AB$1048576,0),MATCH((CUADRO!P$4&amp;$E321),'Hoja de Trabajo para listado'!$AB$151:$BA$151,0)),0)+IFERROR(INDEX('Hoja de Trabajo para listado'!$BC$155:$CB$1048576,MATCH($A321,'Hoja de Trabajo para listado'!$BC$155:$BC$1048576,0),MATCH((CUADRO!P$4&amp;$E321),'Hoja de Trabajo para listado'!$BC$151:$CB$151,0)),0)+IFERROR(INDEX('Hoja de Trabajo para listado'!$DE$153:$DG$274,MATCH($A321,'Hoja de Trabajo para listado'!$DE$153:$DE$1048576,0),MATCH((CUADRO!P$4&amp;$E321),'Hoja de Trabajo para listado'!$DE$151:$DG$151,0)),0)+IFERROR(INDEX('Hoja de Trabajo para listado'!$CD$155:$DC$1048576,MATCH($A321,'Hoja de Trabajo para listado'!$CD$155:$CD$1048576,0),MATCH((CUADRO!P$4&amp;$E321),'Hoja de Trabajo para listado'!$CD$151:$DC$151,0)),0)</f>
        <v>0</v>
      </c>
      <c r="Q321" s="262">
        <f ca="1">+IFERROR(INDEX('Hoja de Trabajo para listado'!$A$155:$Z$1048576,MATCH($A321,'Hoja de Trabajo para listado'!$A$155:$A$1048576,0),MATCH((CUADRO!Q$4&amp;$E321),'Hoja de Trabajo para listado'!$A$151:$Z$151,0)),0)+IFERROR(INDEX('Hoja de Trabajo para listado'!$AB$155:$BA$1048576,MATCH($A321,'Hoja de Trabajo para listado'!$AB$155:$AB$1048576,0),MATCH((CUADRO!Q$4&amp;$E321),'Hoja de Trabajo para listado'!$AB$151:$BA$151,0)),0)+IFERROR(INDEX('Hoja de Trabajo para listado'!$BC$155:$CB$1048576,MATCH($A321,'Hoja de Trabajo para listado'!$BC$155:$BC$1048576,0),MATCH((CUADRO!Q$4&amp;$E321),'Hoja de Trabajo para listado'!$BC$151:$CB$151,0)),0)+IFERROR(INDEX('Hoja de Trabajo para listado'!$DE$153:$DG$274,MATCH($A321,'Hoja de Trabajo para listado'!$DE$153:$DE$1048576,0),MATCH((CUADRO!Q$4&amp;$E321),'Hoja de Trabajo para listado'!$DE$151:$DG$151,0)),0)+IFERROR(INDEX('Hoja de Trabajo para listado'!$CD$155:$DC$1048576,MATCH($A321,'Hoja de Trabajo para listado'!$CD$155:$CD$1048576,0),MATCH((CUADRO!Q$4&amp;$E321),'Hoja de Trabajo para listado'!$CD$151:$DC$151,0)),0)</f>
        <v>0</v>
      </c>
      <c r="R321" s="262">
        <f t="shared" ca="1" si="8"/>
        <v>536550076.66000009</v>
      </c>
      <c r="S321" s="299"/>
      <c r="T321" s="241">
        <f ca="1">+T322</f>
        <v>801814839.66000009</v>
      </c>
      <c r="U321" s="240">
        <f t="shared" si="9"/>
        <v>1</v>
      </c>
    </row>
    <row r="322" spans="1:21" ht="15" customHeight="1">
      <c r="A322" s="353">
        <v>513</v>
      </c>
      <c r="B322" s="382"/>
      <c r="C322" s="305" t="str">
        <f>+VLOOKUP(A322,bd_lista!$A$3:$C$592,3,FALSE)</f>
        <v>Yacimientos Petrolíferos Fiscales Bolivianos</v>
      </c>
      <c r="D322" s="384"/>
      <c r="E322" s="305" t="s">
        <v>684</v>
      </c>
      <c r="F322" s="243">
        <f ca="1">+IFERROR(INDEX('Hoja de Trabajo para listado'!$A$155:$Z$1048576,MATCH($A322,'Hoja de Trabajo para listado'!$A$155:$A$1048576,0),MATCH((CUADRO!F$4&amp;$E322),'Hoja de Trabajo para listado'!$A$151:$Z$151,0)),0)+IFERROR(INDEX('Hoja de Trabajo para listado'!$AB$155:$BA$1048576,MATCH($A322,'Hoja de Trabajo para listado'!$AB$155:$AB$1048576,0),MATCH((CUADRO!F$4&amp;$E322),'Hoja de Trabajo para listado'!$AB$151:$BA$151,0)),0)+IFERROR(INDEX('Hoja de Trabajo para listado'!$BC$155:$CB$1048576,MATCH($A322,'Hoja de Trabajo para listado'!$BC$155:$BC$1048576,0),MATCH((CUADRO!F$4&amp;$E322),'Hoja de Trabajo para listado'!$BC$151:$CB$151,0)),0)+IFERROR(INDEX('Hoja de Trabajo para listado'!$DE$153:$DG$274,MATCH($A322,'Hoja de Trabajo para listado'!$DE$153:$DE$1048576,0),MATCH((CUADRO!F$4&amp;$E322),'Hoja de Trabajo para listado'!$DE$151:$DG$151,0)),0)+IFERROR(INDEX('Hoja de Trabajo para listado'!$CD$155:$DC$1048576,MATCH($A322,'Hoja de Trabajo para listado'!$CD$155:$CD$1048576,0),MATCH((CUADRO!F$4&amp;$E322),'Hoja de Trabajo para listado'!$CD$151:$DC$151,0)),0)</f>
        <v>4856673.17</v>
      </c>
      <c r="G322" s="243">
        <f ca="1">+IFERROR(INDEX('Hoja de Trabajo para listado'!$A$155:$Z$1048576,MATCH($A322,'Hoja de Trabajo para listado'!$A$155:$A$1048576,0),MATCH((CUADRO!G$4&amp;$E322),'Hoja de Trabajo para listado'!$A$151:$Z$151,0)),0)+IFERROR(INDEX('Hoja de Trabajo para listado'!$AB$155:$BA$1048576,MATCH($A322,'Hoja de Trabajo para listado'!$AB$155:$AB$1048576,0),MATCH((CUADRO!G$4&amp;$E322),'Hoja de Trabajo para listado'!$AB$151:$BA$151,0)),0)+IFERROR(INDEX('Hoja de Trabajo para listado'!$BC$155:$CB$1048576,MATCH($A322,'Hoja de Trabajo para listado'!$BC$155:$BC$1048576,0),MATCH((CUADRO!G$4&amp;$E322),'Hoja de Trabajo para listado'!$BC$151:$CB$151,0)),0)+IFERROR(INDEX('Hoja de Trabajo para listado'!$DE$153:$DG$274,MATCH($A322,'Hoja de Trabajo para listado'!$DE$153:$DE$1048576,0),MATCH((CUADRO!G$4&amp;$E322),'Hoja de Trabajo para listado'!$DE$151:$DG$151,0)),0)+IFERROR(INDEX('Hoja de Trabajo para listado'!$CD$155:$DC$1048576,MATCH($A322,'Hoja de Trabajo para listado'!$CD$155:$CD$1048576,0),MATCH((CUADRO!G$4&amp;$E322),'Hoja de Trabajo para listado'!$CD$151:$DC$151,0)),0)</f>
        <v>1520200.67</v>
      </c>
      <c r="H322" s="243">
        <f ca="1">+IFERROR(INDEX('Hoja de Trabajo para listado'!$A$155:$Z$1048576,MATCH($A322,'Hoja de Trabajo para listado'!$A$155:$A$1048576,0),MATCH((CUADRO!H$4&amp;$E322),'Hoja de Trabajo para listado'!$A$151:$Z$151,0)),0)+IFERROR(INDEX('Hoja de Trabajo para listado'!$AB$155:$BA$1048576,MATCH($A322,'Hoja de Trabajo para listado'!$AB$155:$AB$1048576,0),MATCH((CUADRO!H$4&amp;$E322),'Hoja de Trabajo para listado'!$AB$151:$BA$151,0)),0)+IFERROR(INDEX('Hoja de Trabajo para listado'!$BC$155:$CB$1048576,MATCH($A322,'Hoja de Trabajo para listado'!$BC$155:$BC$1048576,0),MATCH((CUADRO!H$4&amp;$E322),'Hoja de Trabajo para listado'!$BC$151:$CB$151,0)),0)+IFERROR(INDEX('Hoja de Trabajo para listado'!$DE$153:$DG$274,MATCH($A322,'Hoja de Trabajo para listado'!$DE$153:$DE$1048576,0),MATCH((CUADRO!H$4&amp;$E322),'Hoja de Trabajo para listado'!$DE$151:$DG$151,0)),0)+IFERROR(INDEX('Hoja de Trabajo para listado'!$CD$155:$DC$1048576,MATCH($A322,'Hoja de Trabajo para listado'!$CD$155:$CD$1048576,0),MATCH((CUADRO!H$4&amp;$E322),'Hoja de Trabajo para listado'!$CD$151:$DC$151,0)),0)</f>
        <v>124380</v>
      </c>
      <c r="I322" s="243">
        <f ca="1">+IFERROR(INDEX('Hoja de Trabajo para listado'!$A$155:$Z$1048576,MATCH($A322,'Hoja de Trabajo para listado'!$A$155:$A$1048576,0),MATCH((CUADRO!I$4&amp;$E322),'Hoja de Trabajo para listado'!$A$151:$Z$151,0)),0)+IFERROR(INDEX('Hoja de Trabajo para listado'!$AB$155:$BA$1048576,MATCH($A322,'Hoja de Trabajo para listado'!$AB$155:$AB$1048576,0),MATCH((CUADRO!I$4&amp;$E322),'Hoja de Trabajo para listado'!$AB$151:$BA$151,0)),0)+IFERROR(INDEX('Hoja de Trabajo para listado'!$BC$155:$CB$1048576,MATCH($A322,'Hoja de Trabajo para listado'!$BC$155:$BC$1048576,0),MATCH((CUADRO!I$4&amp;$E322),'Hoja de Trabajo para listado'!$BC$151:$CB$151,0)),0)+IFERROR(INDEX('Hoja de Trabajo para listado'!$DE$153:$DG$274,MATCH($A322,'Hoja de Trabajo para listado'!$DE$153:$DE$1048576,0),MATCH((CUADRO!I$4&amp;$E322),'Hoja de Trabajo para listado'!$DE$151:$DG$151,0)),0)+IFERROR(INDEX('Hoja de Trabajo para listado'!$CD$155:$DC$1048576,MATCH($A322,'Hoja de Trabajo para listado'!$CD$155:$CD$1048576,0),MATCH((CUADRO!I$4&amp;$E322),'Hoja de Trabajo para listado'!$CD$151:$DC$151,0)),0)</f>
        <v>38575189.160000004</v>
      </c>
      <c r="J322" s="243">
        <f ca="1">+IFERROR(INDEX('Hoja de Trabajo para listado'!$A$155:$Z$1048576,MATCH($A322,'Hoja de Trabajo para listado'!$A$155:$A$1048576,0),MATCH((CUADRO!J$4&amp;$E322),'Hoja de Trabajo para listado'!$A$151:$Z$151,0)),0)+IFERROR(INDEX('Hoja de Trabajo para listado'!$AB$155:$BA$1048576,MATCH($A322,'Hoja de Trabajo para listado'!$AB$155:$AB$1048576,0),MATCH((CUADRO!J$4&amp;$E322),'Hoja de Trabajo para listado'!$AB$151:$BA$151,0)),0)+IFERROR(INDEX('Hoja de Trabajo para listado'!$BC$155:$CB$1048576,MATCH($A322,'Hoja de Trabajo para listado'!$BC$155:$BC$1048576,0),MATCH((CUADRO!J$4&amp;$E322),'Hoja de Trabajo para listado'!$BC$151:$CB$151,0)),0)+IFERROR(INDEX('Hoja de Trabajo para listado'!$DE$153:$DG$274,MATCH($A322,'Hoja de Trabajo para listado'!$DE$153:$DE$1048576,0),MATCH((CUADRO!J$4&amp;$E322),'Hoja de Trabajo para listado'!$DE$151:$DG$151,0)),0)+IFERROR(INDEX('Hoja de Trabajo para listado'!$CD$155:$DC$1048576,MATCH($A322,'Hoja de Trabajo para listado'!$CD$155:$CD$1048576,0),MATCH((CUADRO!J$4&amp;$E322),'Hoja de Trabajo para listado'!$CD$151:$DC$151,0)),0)</f>
        <v>220188320</v>
      </c>
      <c r="K322" s="243">
        <f ca="1">+IFERROR(INDEX('Hoja de Trabajo para listado'!$A$155:$Z$1048576,MATCH($A322,'Hoja de Trabajo para listado'!$A$155:$A$1048576,0),MATCH((CUADRO!K$4&amp;$E322),'Hoja de Trabajo para listado'!$A$151:$Z$151,0)),0)+IFERROR(INDEX('Hoja de Trabajo para listado'!$AB$155:$BA$1048576,MATCH($A322,'Hoja de Trabajo para listado'!$AB$155:$AB$1048576,0),MATCH((CUADRO!K$4&amp;$E322),'Hoja de Trabajo para listado'!$AB$151:$BA$151,0)),0)+IFERROR(INDEX('Hoja de Trabajo para listado'!$BC$155:$CB$1048576,MATCH($A322,'Hoja de Trabajo para listado'!$BC$155:$BC$1048576,0),MATCH((CUADRO!K$4&amp;$E322),'Hoja de Trabajo para listado'!$BC$151:$CB$151,0)),0)+IFERROR(INDEX('Hoja de Trabajo para listado'!$DE$153:$DG$274,MATCH($A322,'Hoja de Trabajo para listado'!$DE$153:$DE$1048576,0),MATCH((CUADRO!K$4&amp;$E322),'Hoja de Trabajo para listado'!$DE$151:$DG$151,0)),0)+IFERROR(INDEX('Hoja de Trabajo para listado'!$CD$155:$DC$1048576,MATCH($A322,'Hoja de Trabajo para listado'!$CD$155:$CD$1048576,0),MATCH((CUADRO!K$4&amp;$E322),'Hoja de Trabajo para listado'!$CD$151:$DC$151,0)),0)</f>
        <v>0</v>
      </c>
      <c r="L322" s="243">
        <f ca="1">+IFERROR(INDEX('Hoja de Trabajo para listado'!$A$155:$Z$1048576,MATCH($A322,'Hoja de Trabajo para listado'!$A$155:$A$1048576,0),MATCH((CUADRO!L$4&amp;$E322),'Hoja de Trabajo para listado'!$A$151:$Z$151,0)),0)+IFERROR(INDEX('Hoja de Trabajo para listado'!$AB$155:$BA$1048576,MATCH($A322,'Hoja de Trabajo para listado'!$AB$155:$AB$1048576,0),MATCH((CUADRO!L$4&amp;$E322),'Hoja de Trabajo para listado'!$AB$151:$BA$151,0)),0)+IFERROR(INDEX('Hoja de Trabajo para listado'!$BC$155:$CB$1048576,MATCH($A322,'Hoja de Trabajo para listado'!$BC$155:$BC$1048576,0),MATCH((CUADRO!L$4&amp;$E322),'Hoja de Trabajo para listado'!$BC$151:$CB$151,0)),0)+IFERROR(INDEX('Hoja de Trabajo para listado'!$DE$153:$DG$274,MATCH($A322,'Hoja de Trabajo para listado'!$DE$153:$DE$1048576,0),MATCH((CUADRO!L$4&amp;$E322),'Hoja de Trabajo para listado'!$DE$151:$DG$151,0)),0)+IFERROR(INDEX('Hoja de Trabajo para listado'!$CD$155:$DC$1048576,MATCH($A322,'Hoja de Trabajo para listado'!$CD$155:$CD$1048576,0),MATCH((CUADRO!L$4&amp;$E322),'Hoja de Trabajo para listado'!$CD$151:$DC$151,0)),0)</f>
        <v>0</v>
      </c>
      <c r="M322" s="243">
        <f ca="1">+IFERROR(INDEX('Hoja de Trabajo para listado'!$A$155:$Z$1048576,MATCH($A322,'Hoja de Trabajo para listado'!$A$155:$A$1048576,0),MATCH((CUADRO!M$4&amp;$E322),'Hoja de Trabajo para listado'!$A$151:$Z$151,0)),0)+IFERROR(INDEX('Hoja de Trabajo para listado'!$AB$155:$BA$1048576,MATCH($A322,'Hoja de Trabajo para listado'!$AB$155:$AB$1048576,0),MATCH((CUADRO!M$4&amp;$E322),'Hoja de Trabajo para listado'!$AB$151:$BA$151,0)),0)+IFERROR(INDEX('Hoja de Trabajo para listado'!$BC$155:$CB$1048576,MATCH($A322,'Hoja de Trabajo para listado'!$BC$155:$BC$1048576,0),MATCH((CUADRO!M$4&amp;$E322),'Hoja de Trabajo para listado'!$BC$151:$CB$151,0)),0)+IFERROR(INDEX('Hoja de Trabajo para listado'!$DE$153:$DG$274,MATCH($A322,'Hoja de Trabajo para listado'!$DE$153:$DE$1048576,0),MATCH((CUADRO!M$4&amp;$E322),'Hoja de Trabajo para listado'!$DE$151:$DG$151,0)),0)+IFERROR(INDEX('Hoja de Trabajo para listado'!$CD$155:$DC$1048576,MATCH($A322,'Hoja de Trabajo para listado'!$CD$155:$CD$1048576,0),MATCH((CUADRO!M$4&amp;$E322),'Hoja de Trabajo para listado'!$CD$151:$DC$151,0)),0)</f>
        <v>0</v>
      </c>
      <c r="N322" s="243">
        <f ca="1">+IFERROR(INDEX('Hoja de Trabajo para listado'!$A$155:$Z$1048576,MATCH($A322,'Hoja de Trabajo para listado'!$A$155:$A$1048576,0),MATCH((CUADRO!N$4&amp;$E322),'Hoja de Trabajo para listado'!$A$151:$Z$151,0)),0)+IFERROR(INDEX('Hoja de Trabajo para listado'!$AB$155:$BA$1048576,MATCH($A322,'Hoja de Trabajo para listado'!$AB$155:$AB$1048576,0),MATCH((CUADRO!N$4&amp;$E322),'Hoja de Trabajo para listado'!$AB$151:$BA$151,0)),0)+IFERROR(INDEX('Hoja de Trabajo para listado'!$BC$155:$CB$1048576,MATCH($A322,'Hoja de Trabajo para listado'!$BC$155:$BC$1048576,0),MATCH((CUADRO!N$4&amp;$E322),'Hoja de Trabajo para listado'!$BC$151:$CB$151,0)),0)+IFERROR(INDEX('Hoja de Trabajo para listado'!$DE$153:$DG$274,MATCH($A322,'Hoja de Trabajo para listado'!$DE$153:$DE$1048576,0),MATCH((CUADRO!N$4&amp;$E322),'Hoja de Trabajo para listado'!$DE$151:$DG$151,0)),0)+IFERROR(INDEX('Hoja de Trabajo para listado'!$CD$155:$DC$1048576,MATCH($A322,'Hoja de Trabajo para listado'!$CD$155:$CD$1048576,0),MATCH((CUADRO!N$4&amp;$E322),'Hoja de Trabajo para listado'!$CD$151:$DC$151,0)),0)</f>
        <v>0</v>
      </c>
      <c r="O322" s="243">
        <f ca="1">+IFERROR(INDEX('Hoja de Trabajo para listado'!$A$155:$Z$1048576,MATCH($A322,'Hoja de Trabajo para listado'!$A$155:$A$1048576,0),MATCH((CUADRO!O$4&amp;$E322),'Hoja de Trabajo para listado'!$A$151:$Z$151,0)),0)+IFERROR(INDEX('Hoja de Trabajo para listado'!$AB$155:$BA$1048576,MATCH($A322,'Hoja de Trabajo para listado'!$AB$155:$AB$1048576,0),MATCH((CUADRO!O$4&amp;$E322),'Hoja de Trabajo para listado'!$AB$151:$BA$151,0)),0)+IFERROR(INDEX('Hoja de Trabajo para listado'!$BC$155:$CB$1048576,MATCH($A322,'Hoja de Trabajo para listado'!$BC$155:$BC$1048576,0),MATCH((CUADRO!O$4&amp;$E322),'Hoja de Trabajo para listado'!$BC$151:$CB$151,0)),0)+IFERROR(INDEX('Hoja de Trabajo para listado'!$DE$153:$DG$274,MATCH($A322,'Hoja de Trabajo para listado'!$DE$153:$DE$1048576,0),MATCH((CUADRO!O$4&amp;$E322),'Hoja de Trabajo para listado'!$DE$151:$DG$151,0)),0)+IFERROR(INDEX('Hoja de Trabajo para listado'!$CD$155:$DC$1048576,MATCH($A322,'Hoja de Trabajo para listado'!$CD$155:$CD$1048576,0),MATCH((CUADRO!O$4&amp;$E322),'Hoja de Trabajo para listado'!$CD$151:$DC$151,0)),0)</f>
        <v>0</v>
      </c>
      <c r="P322" s="243">
        <f ca="1">+IFERROR(INDEX('Hoja de Trabajo para listado'!$A$155:$Z$1048576,MATCH($A322,'Hoja de Trabajo para listado'!$A$155:$A$1048576,0),MATCH((CUADRO!P$4&amp;$E322),'Hoja de Trabajo para listado'!$A$151:$Z$151,0)),0)+IFERROR(INDEX('Hoja de Trabajo para listado'!$AB$155:$BA$1048576,MATCH($A322,'Hoja de Trabajo para listado'!$AB$155:$AB$1048576,0),MATCH((CUADRO!P$4&amp;$E322),'Hoja de Trabajo para listado'!$AB$151:$BA$151,0)),0)+IFERROR(INDEX('Hoja de Trabajo para listado'!$BC$155:$CB$1048576,MATCH($A322,'Hoja de Trabajo para listado'!$BC$155:$BC$1048576,0),MATCH((CUADRO!P$4&amp;$E322),'Hoja de Trabajo para listado'!$BC$151:$CB$151,0)),0)+IFERROR(INDEX('Hoja de Trabajo para listado'!$DE$153:$DG$274,MATCH($A322,'Hoja de Trabajo para listado'!$DE$153:$DE$1048576,0),MATCH((CUADRO!P$4&amp;$E322),'Hoja de Trabajo para listado'!$DE$151:$DG$151,0)),0)+IFERROR(INDEX('Hoja de Trabajo para listado'!$CD$155:$DC$1048576,MATCH($A322,'Hoja de Trabajo para listado'!$CD$155:$CD$1048576,0),MATCH((CUADRO!P$4&amp;$E322),'Hoja de Trabajo para listado'!$CD$151:$DC$151,0)),0)</f>
        <v>0</v>
      </c>
      <c r="Q322" s="243">
        <f ca="1">+IFERROR(INDEX('Hoja de Trabajo para listado'!$A$155:$Z$1048576,MATCH($A322,'Hoja de Trabajo para listado'!$A$155:$A$1048576,0),MATCH((CUADRO!Q$4&amp;$E322),'Hoja de Trabajo para listado'!$A$151:$Z$151,0)),0)+IFERROR(INDEX('Hoja de Trabajo para listado'!$AB$155:$BA$1048576,MATCH($A322,'Hoja de Trabajo para listado'!$AB$155:$AB$1048576,0),MATCH((CUADRO!Q$4&amp;$E322),'Hoja de Trabajo para listado'!$AB$151:$BA$151,0)),0)+IFERROR(INDEX('Hoja de Trabajo para listado'!$BC$155:$CB$1048576,MATCH($A322,'Hoja de Trabajo para listado'!$BC$155:$BC$1048576,0),MATCH((CUADRO!Q$4&amp;$E322),'Hoja de Trabajo para listado'!$BC$151:$CB$151,0)),0)+IFERROR(INDEX('Hoja de Trabajo para listado'!$DE$153:$DG$274,MATCH($A322,'Hoja de Trabajo para listado'!$DE$153:$DE$1048576,0),MATCH((CUADRO!Q$4&amp;$E322),'Hoja de Trabajo para listado'!$DE$151:$DG$151,0)),0)+IFERROR(INDEX('Hoja de Trabajo para listado'!$CD$155:$DC$1048576,MATCH($A322,'Hoja de Trabajo para listado'!$CD$155:$CD$1048576,0),MATCH((CUADRO!Q$4&amp;$E322),'Hoja de Trabajo para listado'!$CD$151:$DC$151,0)),0)</f>
        <v>0</v>
      </c>
      <c r="R322" s="243">
        <f t="shared" ca="1" si="8"/>
        <v>265264763</v>
      </c>
      <c r="S322" s="256">
        <f ca="1">+R321+R322</f>
        <v>801814839.66000009</v>
      </c>
      <c r="T322" s="243">
        <f ca="1">+S322</f>
        <v>801814839.66000009</v>
      </c>
      <c r="U322" s="242">
        <f t="shared" si="9"/>
        <v>2</v>
      </c>
    </row>
    <row r="323" spans="1:21" s="352" customFormat="1" ht="15" customHeight="1">
      <c r="A323" s="354">
        <v>514</v>
      </c>
      <c r="B323" s="381">
        <f>+A323</f>
        <v>514</v>
      </c>
      <c r="C323" s="245" t="str">
        <f>+VLOOKUP(A323,bd_lista!$A$3:$C$592,3,FALSE)</f>
        <v>Empresa Nacional de Electricidad</v>
      </c>
      <c r="D323" s="383" t="str">
        <f>+C323</f>
        <v>Empresa Nacional de Electricidad</v>
      </c>
      <c r="E323" s="240" t="s">
        <v>683</v>
      </c>
      <c r="F323" s="241">
        <f ca="1">+IFERROR(INDEX('Hoja de Trabajo para listado'!$A$155:$Z$1048576,MATCH($A323,'Hoja de Trabajo para listado'!$A$155:$A$1048576,0),MATCH((CUADRO!F$4&amp;$E323),'Hoja de Trabajo para listado'!$A$151:$Z$151,0)),0)+IFERROR(INDEX('Hoja de Trabajo para listado'!$AB$155:$BA$1048576,MATCH($A323,'Hoja de Trabajo para listado'!$AB$155:$AB$1048576,0),MATCH((CUADRO!F$4&amp;$E323),'Hoja de Trabajo para listado'!$AB$151:$BA$151,0)),0)+IFERROR(INDEX('Hoja de Trabajo para listado'!$BC$155:$CB$1048576,MATCH($A323,'Hoja de Trabajo para listado'!$BC$155:$BC$1048576,0),MATCH((CUADRO!F$4&amp;$E323),'Hoja de Trabajo para listado'!$BC$151:$CB$151,0)),0)+IFERROR(INDEX('Hoja de Trabajo para listado'!$DE$153:$DG$274,MATCH($A323,'Hoja de Trabajo para listado'!$DE$153:$DE$1048576,0),MATCH((CUADRO!F$4&amp;$E323),'Hoja de Trabajo para listado'!$DE$151:$DG$151,0)),0)+IFERROR(INDEX('Hoja de Trabajo para listado'!$CD$155:$DC$1048576,MATCH($A323,'Hoja de Trabajo para listado'!$CD$155:$CD$1048576,0),MATCH((CUADRO!F$4&amp;$E323),'Hoja de Trabajo para listado'!$CD$151:$DC$151,0)),0)</f>
        <v>0</v>
      </c>
      <c r="G323" s="241">
        <f ca="1">+IFERROR(INDEX('Hoja de Trabajo para listado'!$A$155:$Z$1048576,MATCH($A323,'Hoja de Trabajo para listado'!$A$155:$A$1048576,0),MATCH((CUADRO!G$4&amp;$E323),'Hoja de Trabajo para listado'!$A$151:$Z$151,0)),0)+IFERROR(INDEX('Hoja de Trabajo para listado'!$AB$155:$BA$1048576,MATCH($A323,'Hoja de Trabajo para listado'!$AB$155:$AB$1048576,0),MATCH((CUADRO!G$4&amp;$E323),'Hoja de Trabajo para listado'!$AB$151:$BA$151,0)),0)+IFERROR(INDEX('Hoja de Trabajo para listado'!$BC$155:$CB$1048576,MATCH($A323,'Hoja de Trabajo para listado'!$BC$155:$BC$1048576,0),MATCH((CUADRO!G$4&amp;$E323),'Hoja de Trabajo para listado'!$BC$151:$CB$151,0)),0)+IFERROR(INDEX('Hoja de Trabajo para listado'!$DE$153:$DG$274,MATCH($A323,'Hoja de Trabajo para listado'!$DE$153:$DE$1048576,0),MATCH((CUADRO!G$4&amp;$E323),'Hoja de Trabajo para listado'!$DE$151:$DG$151,0)),0)+IFERROR(INDEX('Hoja de Trabajo para listado'!$CD$155:$DC$1048576,MATCH($A323,'Hoja de Trabajo para listado'!$CD$155:$CD$1048576,0),MATCH((CUADRO!G$4&amp;$E323),'Hoja de Trabajo para listado'!$CD$151:$DC$151,0)),0)</f>
        <v>0</v>
      </c>
      <c r="H323" s="241">
        <f ca="1">+IFERROR(INDEX('Hoja de Trabajo para listado'!$A$155:$Z$1048576,MATCH($A323,'Hoja de Trabajo para listado'!$A$155:$A$1048576,0),MATCH((CUADRO!H$4&amp;$E323),'Hoja de Trabajo para listado'!$A$151:$Z$151,0)),0)+IFERROR(INDEX('Hoja de Trabajo para listado'!$AB$155:$BA$1048576,MATCH($A323,'Hoja de Trabajo para listado'!$AB$155:$AB$1048576,0),MATCH((CUADRO!H$4&amp;$E323),'Hoja de Trabajo para listado'!$AB$151:$BA$151,0)),0)+IFERROR(INDEX('Hoja de Trabajo para listado'!$BC$155:$CB$1048576,MATCH($A323,'Hoja de Trabajo para listado'!$BC$155:$BC$1048576,0),MATCH((CUADRO!H$4&amp;$E323),'Hoja de Trabajo para listado'!$BC$151:$CB$151,0)),0)+IFERROR(INDEX('Hoja de Trabajo para listado'!$DE$153:$DG$274,MATCH($A323,'Hoja de Trabajo para listado'!$DE$153:$DE$1048576,0),MATCH((CUADRO!H$4&amp;$E323),'Hoja de Trabajo para listado'!$DE$151:$DG$151,0)),0)+IFERROR(INDEX('Hoja de Trabajo para listado'!$CD$155:$DC$1048576,MATCH($A323,'Hoja de Trabajo para listado'!$CD$155:$CD$1048576,0),MATCH((CUADRO!H$4&amp;$E323),'Hoja de Trabajo para listado'!$CD$151:$DC$151,0)),0)</f>
        <v>0</v>
      </c>
      <c r="I323" s="241">
        <f ca="1">+IFERROR(INDEX('Hoja de Trabajo para listado'!$A$155:$Z$1048576,MATCH($A323,'Hoja de Trabajo para listado'!$A$155:$A$1048576,0),MATCH((CUADRO!I$4&amp;$E323),'Hoja de Trabajo para listado'!$A$151:$Z$151,0)),0)+IFERROR(INDEX('Hoja de Trabajo para listado'!$AB$155:$BA$1048576,MATCH($A323,'Hoja de Trabajo para listado'!$AB$155:$AB$1048576,0),MATCH((CUADRO!I$4&amp;$E323),'Hoja de Trabajo para listado'!$AB$151:$BA$151,0)),0)+IFERROR(INDEX('Hoja de Trabajo para listado'!$BC$155:$CB$1048576,MATCH($A323,'Hoja de Trabajo para listado'!$BC$155:$BC$1048576,0),MATCH((CUADRO!I$4&amp;$E323),'Hoja de Trabajo para listado'!$BC$151:$CB$151,0)),0)+IFERROR(INDEX('Hoja de Trabajo para listado'!$DE$153:$DG$274,MATCH($A323,'Hoja de Trabajo para listado'!$DE$153:$DE$1048576,0),MATCH((CUADRO!I$4&amp;$E323),'Hoja de Trabajo para listado'!$DE$151:$DG$151,0)),0)+IFERROR(INDEX('Hoja de Trabajo para listado'!$CD$155:$DC$1048576,MATCH($A323,'Hoja de Trabajo para listado'!$CD$155:$CD$1048576,0),MATCH((CUADRO!I$4&amp;$E323),'Hoja de Trabajo para listado'!$CD$151:$DC$151,0)),0)</f>
        <v>0</v>
      </c>
      <c r="J323" s="241">
        <f ca="1">+IFERROR(INDEX('Hoja de Trabajo para listado'!$A$155:$Z$1048576,MATCH($A323,'Hoja de Trabajo para listado'!$A$155:$A$1048576,0),MATCH((CUADRO!J$4&amp;$E323),'Hoja de Trabajo para listado'!$A$151:$Z$151,0)),0)+IFERROR(INDEX('Hoja de Trabajo para listado'!$AB$155:$BA$1048576,MATCH($A323,'Hoja de Trabajo para listado'!$AB$155:$AB$1048576,0),MATCH((CUADRO!J$4&amp;$E323),'Hoja de Trabajo para listado'!$AB$151:$BA$151,0)),0)+IFERROR(INDEX('Hoja de Trabajo para listado'!$BC$155:$CB$1048576,MATCH($A323,'Hoja de Trabajo para listado'!$BC$155:$BC$1048576,0),MATCH((CUADRO!J$4&amp;$E323),'Hoja de Trabajo para listado'!$BC$151:$CB$151,0)),0)+IFERROR(INDEX('Hoja de Trabajo para listado'!$DE$153:$DG$274,MATCH($A323,'Hoja de Trabajo para listado'!$DE$153:$DE$1048576,0),MATCH((CUADRO!J$4&amp;$E323),'Hoja de Trabajo para listado'!$DE$151:$DG$151,0)),0)+IFERROR(INDEX('Hoja de Trabajo para listado'!$CD$155:$DC$1048576,MATCH($A323,'Hoja de Trabajo para listado'!$CD$155:$CD$1048576,0),MATCH((CUADRO!J$4&amp;$E323),'Hoja de Trabajo para listado'!$CD$151:$DC$151,0)),0)</f>
        <v>80</v>
      </c>
      <c r="K323" s="241">
        <f ca="1">+IFERROR(INDEX('Hoja de Trabajo para listado'!$A$155:$Z$1048576,MATCH($A323,'Hoja de Trabajo para listado'!$A$155:$A$1048576,0),MATCH((CUADRO!K$4&amp;$E323),'Hoja de Trabajo para listado'!$A$151:$Z$151,0)),0)+IFERROR(INDEX('Hoja de Trabajo para listado'!$AB$155:$BA$1048576,MATCH($A323,'Hoja de Trabajo para listado'!$AB$155:$AB$1048576,0),MATCH((CUADRO!K$4&amp;$E323),'Hoja de Trabajo para listado'!$AB$151:$BA$151,0)),0)+IFERROR(INDEX('Hoja de Trabajo para listado'!$BC$155:$CB$1048576,MATCH($A323,'Hoja de Trabajo para listado'!$BC$155:$BC$1048576,0),MATCH((CUADRO!K$4&amp;$E323),'Hoja de Trabajo para listado'!$BC$151:$CB$151,0)),0)+IFERROR(INDEX('Hoja de Trabajo para listado'!$DE$153:$DG$274,MATCH($A323,'Hoja de Trabajo para listado'!$DE$153:$DE$1048576,0),MATCH((CUADRO!K$4&amp;$E323),'Hoja de Trabajo para listado'!$DE$151:$DG$151,0)),0)+IFERROR(INDEX('Hoja de Trabajo para listado'!$CD$155:$DC$1048576,MATCH($A323,'Hoja de Trabajo para listado'!$CD$155:$CD$1048576,0),MATCH((CUADRO!K$4&amp;$E323),'Hoja de Trabajo para listado'!$CD$151:$DC$151,0)),0)</f>
        <v>0</v>
      </c>
      <c r="L323" s="241">
        <f ca="1">+IFERROR(INDEX('Hoja de Trabajo para listado'!$A$155:$Z$1048576,MATCH($A323,'Hoja de Trabajo para listado'!$A$155:$A$1048576,0),MATCH((CUADRO!L$4&amp;$E323),'Hoja de Trabajo para listado'!$A$151:$Z$151,0)),0)+IFERROR(INDEX('Hoja de Trabajo para listado'!$AB$155:$BA$1048576,MATCH($A323,'Hoja de Trabajo para listado'!$AB$155:$AB$1048576,0),MATCH((CUADRO!L$4&amp;$E323),'Hoja de Trabajo para listado'!$AB$151:$BA$151,0)),0)+IFERROR(INDEX('Hoja de Trabajo para listado'!$BC$155:$CB$1048576,MATCH($A323,'Hoja de Trabajo para listado'!$BC$155:$BC$1048576,0),MATCH((CUADRO!L$4&amp;$E323),'Hoja de Trabajo para listado'!$BC$151:$CB$151,0)),0)+IFERROR(INDEX('Hoja de Trabajo para listado'!$DE$153:$DG$274,MATCH($A323,'Hoja de Trabajo para listado'!$DE$153:$DE$1048576,0),MATCH((CUADRO!L$4&amp;$E323),'Hoja de Trabajo para listado'!$DE$151:$DG$151,0)),0)+IFERROR(INDEX('Hoja de Trabajo para listado'!$CD$155:$DC$1048576,MATCH($A323,'Hoja de Trabajo para listado'!$CD$155:$CD$1048576,0),MATCH((CUADRO!L$4&amp;$E323),'Hoja de Trabajo para listado'!$CD$151:$DC$151,0)),0)</f>
        <v>0</v>
      </c>
      <c r="M323" s="241">
        <f ca="1">+IFERROR(INDEX('Hoja de Trabajo para listado'!$A$155:$Z$1048576,MATCH($A323,'Hoja de Trabajo para listado'!$A$155:$A$1048576,0),MATCH((CUADRO!M$4&amp;$E323),'Hoja de Trabajo para listado'!$A$151:$Z$151,0)),0)+IFERROR(INDEX('Hoja de Trabajo para listado'!$AB$155:$BA$1048576,MATCH($A323,'Hoja de Trabajo para listado'!$AB$155:$AB$1048576,0),MATCH((CUADRO!M$4&amp;$E323),'Hoja de Trabajo para listado'!$AB$151:$BA$151,0)),0)+IFERROR(INDEX('Hoja de Trabajo para listado'!$BC$155:$CB$1048576,MATCH($A323,'Hoja de Trabajo para listado'!$BC$155:$BC$1048576,0),MATCH((CUADRO!M$4&amp;$E323),'Hoja de Trabajo para listado'!$BC$151:$CB$151,0)),0)+IFERROR(INDEX('Hoja de Trabajo para listado'!$DE$153:$DG$274,MATCH($A323,'Hoja de Trabajo para listado'!$DE$153:$DE$1048576,0),MATCH((CUADRO!M$4&amp;$E323),'Hoja de Trabajo para listado'!$DE$151:$DG$151,0)),0)+IFERROR(INDEX('Hoja de Trabajo para listado'!$CD$155:$DC$1048576,MATCH($A323,'Hoja de Trabajo para listado'!$CD$155:$CD$1048576,0),MATCH((CUADRO!M$4&amp;$E323),'Hoja de Trabajo para listado'!$CD$151:$DC$151,0)),0)</f>
        <v>0</v>
      </c>
      <c r="N323" s="241">
        <f ca="1">+IFERROR(INDEX('Hoja de Trabajo para listado'!$A$155:$Z$1048576,MATCH($A323,'Hoja de Trabajo para listado'!$A$155:$A$1048576,0),MATCH((CUADRO!N$4&amp;$E323),'Hoja de Trabajo para listado'!$A$151:$Z$151,0)),0)+IFERROR(INDEX('Hoja de Trabajo para listado'!$AB$155:$BA$1048576,MATCH($A323,'Hoja de Trabajo para listado'!$AB$155:$AB$1048576,0),MATCH((CUADRO!N$4&amp;$E323),'Hoja de Trabajo para listado'!$AB$151:$BA$151,0)),0)+IFERROR(INDEX('Hoja de Trabajo para listado'!$BC$155:$CB$1048576,MATCH($A323,'Hoja de Trabajo para listado'!$BC$155:$BC$1048576,0),MATCH((CUADRO!N$4&amp;$E323),'Hoja de Trabajo para listado'!$BC$151:$CB$151,0)),0)+IFERROR(INDEX('Hoja de Trabajo para listado'!$DE$153:$DG$274,MATCH($A323,'Hoja de Trabajo para listado'!$DE$153:$DE$1048576,0),MATCH((CUADRO!N$4&amp;$E323),'Hoja de Trabajo para listado'!$DE$151:$DG$151,0)),0)+IFERROR(INDEX('Hoja de Trabajo para listado'!$CD$155:$DC$1048576,MATCH($A323,'Hoja de Trabajo para listado'!$CD$155:$CD$1048576,0),MATCH((CUADRO!N$4&amp;$E323),'Hoja de Trabajo para listado'!$CD$151:$DC$151,0)),0)</f>
        <v>0</v>
      </c>
      <c r="O323" s="241">
        <f ca="1">+IFERROR(INDEX('Hoja de Trabajo para listado'!$A$155:$Z$1048576,MATCH($A323,'Hoja de Trabajo para listado'!$A$155:$A$1048576,0),MATCH((CUADRO!O$4&amp;$E323),'Hoja de Trabajo para listado'!$A$151:$Z$151,0)),0)+IFERROR(INDEX('Hoja de Trabajo para listado'!$AB$155:$BA$1048576,MATCH($A323,'Hoja de Trabajo para listado'!$AB$155:$AB$1048576,0),MATCH((CUADRO!O$4&amp;$E323),'Hoja de Trabajo para listado'!$AB$151:$BA$151,0)),0)+IFERROR(INDEX('Hoja de Trabajo para listado'!$BC$155:$CB$1048576,MATCH($A323,'Hoja de Trabajo para listado'!$BC$155:$BC$1048576,0),MATCH((CUADRO!O$4&amp;$E323),'Hoja de Trabajo para listado'!$BC$151:$CB$151,0)),0)+IFERROR(INDEX('Hoja de Trabajo para listado'!$DE$153:$DG$274,MATCH($A323,'Hoja de Trabajo para listado'!$DE$153:$DE$1048576,0),MATCH((CUADRO!O$4&amp;$E323),'Hoja de Trabajo para listado'!$DE$151:$DG$151,0)),0)+IFERROR(INDEX('Hoja de Trabajo para listado'!$CD$155:$DC$1048576,MATCH($A323,'Hoja de Trabajo para listado'!$CD$155:$CD$1048576,0),MATCH((CUADRO!O$4&amp;$E323),'Hoja de Trabajo para listado'!$CD$151:$DC$151,0)),0)</f>
        <v>0</v>
      </c>
      <c r="P323" s="241">
        <f ca="1">+IFERROR(INDEX('Hoja de Trabajo para listado'!$A$155:$Z$1048576,MATCH($A323,'Hoja de Trabajo para listado'!$A$155:$A$1048576,0),MATCH((CUADRO!P$4&amp;$E323),'Hoja de Trabajo para listado'!$A$151:$Z$151,0)),0)+IFERROR(INDEX('Hoja de Trabajo para listado'!$AB$155:$BA$1048576,MATCH($A323,'Hoja de Trabajo para listado'!$AB$155:$AB$1048576,0),MATCH((CUADRO!P$4&amp;$E323),'Hoja de Trabajo para listado'!$AB$151:$BA$151,0)),0)+IFERROR(INDEX('Hoja de Trabajo para listado'!$BC$155:$CB$1048576,MATCH($A323,'Hoja de Trabajo para listado'!$BC$155:$BC$1048576,0),MATCH((CUADRO!P$4&amp;$E323),'Hoja de Trabajo para listado'!$BC$151:$CB$151,0)),0)+IFERROR(INDEX('Hoja de Trabajo para listado'!$DE$153:$DG$274,MATCH($A323,'Hoja de Trabajo para listado'!$DE$153:$DE$1048576,0),MATCH((CUADRO!P$4&amp;$E323),'Hoja de Trabajo para listado'!$DE$151:$DG$151,0)),0)+IFERROR(INDEX('Hoja de Trabajo para listado'!$CD$155:$DC$1048576,MATCH($A323,'Hoja de Trabajo para listado'!$CD$155:$CD$1048576,0),MATCH((CUADRO!P$4&amp;$E323),'Hoja de Trabajo para listado'!$CD$151:$DC$151,0)),0)</f>
        <v>0</v>
      </c>
      <c r="Q323" s="241">
        <f ca="1">+IFERROR(INDEX('Hoja de Trabajo para listado'!$A$155:$Z$1048576,MATCH($A323,'Hoja de Trabajo para listado'!$A$155:$A$1048576,0),MATCH((CUADRO!Q$4&amp;$E323),'Hoja de Trabajo para listado'!$A$151:$Z$151,0)),0)+IFERROR(INDEX('Hoja de Trabajo para listado'!$AB$155:$BA$1048576,MATCH($A323,'Hoja de Trabajo para listado'!$AB$155:$AB$1048576,0),MATCH((CUADRO!Q$4&amp;$E323),'Hoja de Trabajo para listado'!$AB$151:$BA$151,0)),0)+IFERROR(INDEX('Hoja de Trabajo para listado'!$BC$155:$CB$1048576,MATCH($A323,'Hoja de Trabajo para listado'!$BC$155:$BC$1048576,0),MATCH((CUADRO!Q$4&amp;$E323),'Hoja de Trabajo para listado'!$BC$151:$CB$151,0)),0)+IFERROR(INDEX('Hoja de Trabajo para listado'!$DE$153:$DG$274,MATCH($A323,'Hoja de Trabajo para listado'!$DE$153:$DE$1048576,0),MATCH((CUADRO!Q$4&amp;$E323),'Hoja de Trabajo para listado'!$DE$151:$DG$151,0)),0)+IFERROR(INDEX('Hoja de Trabajo para listado'!$CD$155:$DC$1048576,MATCH($A323,'Hoja de Trabajo para listado'!$CD$155:$CD$1048576,0),MATCH((CUADRO!Q$4&amp;$E323),'Hoja de Trabajo para listado'!$CD$151:$DC$151,0)),0)</f>
        <v>0</v>
      </c>
      <c r="R323" s="241">
        <f t="shared" ca="1" si="8"/>
        <v>80</v>
      </c>
      <c r="S323" s="257"/>
      <c r="T323" s="241">
        <f ca="1">+T324</f>
        <v>226463311.91999999</v>
      </c>
      <c r="U323" s="240">
        <f t="shared" si="9"/>
        <v>1</v>
      </c>
    </row>
    <row r="324" spans="1:21" s="352" customFormat="1" ht="15" customHeight="1">
      <c r="A324" s="353">
        <v>514</v>
      </c>
      <c r="B324" s="382"/>
      <c r="C324" s="305" t="str">
        <f>+VLOOKUP(A324,bd_lista!$A$3:$C$592,3,FALSE)</f>
        <v>Empresa Nacional de Electricidad</v>
      </c>
      <c r="D324" s="384"/>
      <c r="E324" s="242" t="s">
        <v>684</v>
      </c>
      <c r="F324" s="243">
        <f ca="1">+IFERROR(INDEX('Hoja de Trabajo para listado'!$A$155:$Z$1048576,MATCH($A324,'Hoja de Trabajo para listado'!$A$155:$A$1048576,0),MATCH((CUADRO!F$4&amp;$E324),'Hoja de Trabajo para listado'!$A$151:$Z$151,0)),0)+IFERROR(INDEX('Hoja de Trabajo para listado'!$AB$155:$BA$1048576,MATCH($A324,'Hoja de Trabajo para listado'!$AB$155:$AB$1048576,0),MATCH((CUADRO!F$4&amp;$E324),'Hoja de Trabajo para listado'!$AB$151:$BA$151,0)),0)+IFERROR(INDEX('Hoja de Trabajo para listado'!$BC$155:$CB$1048576,MATCH($A324,'Hoja de Trabajo para listado'!$BC$155:$BC$1048576,0),MATCH((CUADRO!F$4&amp;$E324),'Hoja de Trabajo para listado'!$BC$151:$CB$151,0)),0)+IFERROR(INDEX('Hoja de Trabajo para listado'!$DE$153:$DG$274,MATCH($A324,'Hoja de Trabajo para listado'!$DE$153:$DE$1048576,0),MATCH((CUADRO!F$4&amp;$E324),'Hoja de Trabajo para listado'!$DE$151:$DG$151,0)),0)+IFERROR(INDEX('Hoja de Trabajo para listado'!$CD$155:$DC$1048576,MATCH($A324,'Hoja de Trabajo para listado'!$CD$155:$CD$1048576,0),MATCH((CUADRO!F$4&amp;$E324),'Hoja de Trabajo para listado'!$CD$151:$DC$151,0)),0)</f>
        <v>0</v>
      </c>
      <c r="G324" s="243">
        <f ca="1">+IFERROR(INDEX('Hoja de Trabajo para listado'!$A$155:$Z$1048576,MATCH($A324,'Hoja de Trabajo para listado'!$A$155:$A$1048576,0),MATCH((CUADRO!G$4&amp;$E324),'Hoja de Trabajo para listado'!$A$151:$Z$151,0)),0)+IFERROR(INDEX('Hoja de Trabajo para listado'!$AB$155:$BA$1048576,MATCH($A324,'Hoja de Trabajo para listado'!$AB$155:$AB$1048576,0),MATCH((CUADRO!G$4&amp;$E324),'Hoja de Trabajo para listado'!$AB$151:$BA$151,0)),0)+IFERROR(INDEX('Hoja de Trabajo para listado'!$BC$155:$CB$1048576,MATCH($A324,'Hoja de Trabajo para listado'!$BC$155:$BC$1048576,0),MATCH((CUADRO!G$4&amp;$E324),'Hoja de Trabajo para listado'!$BC$151:$CB$151,0)),0)+IFERROR(INDEX('Hoja de Trabajo para listado'!$DE$153:$DG$274,MATCH($A324,'Hoja de Trabajo para listado'!$DE$153:$DE$1048576,0),MATCH((CUADRO!G$4&amp;$E324),'Hoja de Trabajo para listado'!$DE$151:$DG$151,0)),0)+IFERROR(INDEX('Hoja de Trabajo para listado'!$CD$155:$DC$1048576,MATCH($A324,'Hoja de Trabajo para listado'!$CD$155:$CD$1048576,0),MATCH((CUADRO!G$4&amp;$E324),'Hoja de Trabajo para listado'!$CD$151:$DC$151,0)),0)</f>
        <v>0</v>
      </c>
      <c r="H324" s="243">
        <f ca="1">+IFERROR(INDEX('Hoja de Trabajo para listado'!$A$155:$Z$1048576,MATCH($A324,'Hoja de Trabajo para listado'!$A$155:$A$1048576,0),MATCH((CUADRO!H$4&amp;$E324),'Hoja de Trabajo para listado'!$A$151:$Z$151,0)),0)+IFERROR(INDEX('Hoja de Trabajo para listado'!$AB$155:$BA$1048576,MATCH($A324,'Hoja de Trabajo para listado'!$AB$155:$AB$1048576,0),MATCH((CUADRO!H$4&amp;$E324),'Hoja de Trabajo para listado'!$AB$151:$BA$151,0)),0)+IFERROR(INDEX('Hoja de Trabajo para listado'!$BC$155:$CB$1048576,MATCH($A324,'Hoja de Trabajo para listado'!$BC$155:$BC$1048576,0),MATCH((CUADRO!H$4&amp;$E324),'Hoja de Trabajo para listado'!$BC$151:$CB$151,0)),0)+IFERROR(INDEX('Hoja de Trabajo para listado'!$DE$153:$DG$274,MATCH($A324,'Hoja de Trabajo para listado'!$DE$153:$DE$1048576,0),MATCH((CUADRO!H$4&amp;$E324),'Hoja de Trabajo para listado'!$DE$151:$DG$151,0)),0)+IFERROR(INDEX('Hoja de Trabajo para listado'!$CD$155:$DC$1048576,MATCH($A324,'Hoja de Trabajo para listado'!$CD$155:$CD$1048576,0),MATCH((CUADRO!H$4&amp;$E324),'Hoja de Trabajo para listado'!$CD$151:$DC$151,0)),0)</f>
        <v>0</v>
      </c>
      <c r="I324" s="243">
        <f ca="1">+IFERROR(INDEX('Hoja de Trabajo para listado'!$A$155:$Z$1048576,MATCH($A324,'Hoja de Trabajo para listado'!$A$155:$A$1048576,0),MATCH((CUADRO!I$4&amp;$E324),'Hoja de Trabajo para listado'!$A$151:$Z$151,0)),0)+IFERROR(INDEX('Hoja de Trabajo para listado'!$AB$155:$BA$1048576,MATCH($A324,'Hoja de Trabajo para listado'!$AB$155:$AB$1048576,0),MATCH((CUADRO!I$4&amp;$E324),'Hoja de Trabajo para listado'!$AB$151:$BA$151,0)),0)+IFERROR(INDEX('Hoja de Trabajo para listado'!$BC$155:$CB$1048576,MATCH($A324,'Hoja de Trabajo para listado'!$BC$155:$BC$1048576,0),MATCH((CUADRO!I$4&amp;$E324),'Hoja de Trabajo para listado'!$BC$151:$CB$151,0)),0)+IFERROR(INDEX('Hoja de Trabajo para listado'!$DE$153:$DG$274,MATCH($A324,'Hoja de Trabajo para listado'!$DE$153:$DE$1048576,0),MATCH((CUADRO!I$4&amp;$E324),'Hoja de Trabajo para listado'!$DE$151:$DG$151,0)),0)+IFERROR(INDEX('Hoja de Trabajo para listado'!$CD$155:$DC$1048576,MATCH($A324,'Hoja de Trabajo para listado'!$CD$155:$CD$1048576,0),MATCH((CUADRO!I$4&amp;$E324),'Hoja de Trabajo para listado'!$CD$151:$DC$151,0)),0)</f>
        <v>0</v>
      </c>
      <c r="J324" s="243">
        <f ca="1">+IFERROR(INDEX('Hoja de Trabajo para listado'!$A$155:$Z$1048576,MATCH($A324,'Hoja de Trabajo para listado'!$A$155:$A$1048576,0),MATCH((CUADRO!J$4&amp;$E324),'Hoja de Trabajo para listado'!$A$151:$Z$151,0)),0)+IFERROR(INDEX('Hoja de Trabajo para listado'!$AB$155:$BA$1048576,MATCH($A324,'Hoja de Trabajo para listado'!$AB$155:$AB$1048576,0),MATCH((CUADRO!J$4&amp;$E324),'Hoja de Trabajo para listado'!$AB$151:$BA$151,0)),0)+IFERROR(INDEX('Hoja de Trabajo para listado'!$BC$155:$CB$1048576,MATCH($A324,'Hoja de Trabajo para listado'!$BC$155:$BC$1048576,0),MATCH((CUADRO!J$4&amp;$E324),'Hoja de Trabajo para listado'!$BC$151:$CB$151,0)),0)+IFERROR(INDEX('Hoja de Trabajo para listado'!$DE$153:$DG$274,MATCH($A324,'Hoja de Trabajo para listado'!$DE$153:$DE$1048576,0),MATCH((CUADRO!J$4&amp;$E324),'Hoja de Trabajo para listado'!$DE$151:$DG$151,0)),0)+IFERROR(INDEX('Hoja de Trabajo para listado'!$CD$155:$DC$1048576,MATCH($A324,'Hoja de Trabajo para listado'!$CD$155:$CD$1048576,0),MATCH((CUADRO!J$4&amp;$E324),'Hoja de Trabajo para listado'!$CD$151:$DC$151,0)),0)</f>
        <v>226463231.91999999</v>
      </c>
      <c r="K324" s="243">
        <f ca="1">+IFERROR(INDEX('Hoja de Trabajo para listado'!$A$155:$Z$1048576,MATCH($A324,'Hoja de Trabajo para listado'!$A$155:$A$1048576,0),MATCH((CUADRO!K$4&amp;$E324),'Hoja de Trabajo para listado'!$A$151:$Z$151,0)),0)+IFERROR(INDEX('Hoja de Trabajo para listado'!$AB$155:$BA$1048576,MATCH($A324,'Hoja de Trabajo para listado'!$AB$155:$AB$1048576,0),MATCH((CUADRO!K$4&amp;$E324),'Hoja de Trabajo para listado'!$AB$151:$BA$151,0)),0)+IFERROR(INDEX('Hoja de Trabajo para listado'!$BC$155:$CB$1048576,MATCH($A324,'Hoja de Trabajo para listado'!$BC$155:$BC$1048576,0),MATCH((CUADRO!K$4&amp;$E324),'Hoja de Trabajo para listado'!$BC$151:$CB$151,0)),0)+IFERROR(INDEX('Hoja de Trabajo para listado'!$DE$153:$DG$274,MATCH($A324,'Hoja de Trabajo para listado'!$DE$153:$DE$1048576,0),MATCH((CUADRO!K$4&amp;$E324),'Hoja de Trabajo para listado'!$DE$151:$DG$151,0)),0)+IFERROR(INDEX('Hoja de Trabajo para listado'!$CD$155:$DC$1048576,MATCH($A324,'Hoja de Trabajo para listado'!$CD$155:$CD$1048576,0),MATCH((CUADRO!K$4&amp;$E324),'Hoja de Trabajo para listado'!$CD$151:$DC$151,0)),0)</f>
        <v>0</v>
      </c>
      <c r="L324" s="243">
        <f ca="1">+IFERROR(INDEX('Hoja de Trabajo para listado'!$A$155:$Z$1048576,MATCH($A324,'Hoja de Trabajo para listado'!$A$155:$A$1048576,0),MATCH((CUADRO!L$4&amp;$E324),'Hoja de Trabajo para listado'!$A$151:$Z$151,0)),0)+IFERROR(INDEX('Hoja de Trabajo para listado'!$AB$155:$BA$1048576,MATCH($A324,'Hoja de Trabajo para listado'!$AB$155:$AB$1048576,0),MATCH((CUADRO!L$4&amp;$E324),'Hoja de Trabajo para listado'!$AB$151:$BA$151,0)),0)+IFERROR(INDEX('Hoja de Trabajo para listado'!$BC$155:$CB$1048576,MATCH($A324,'Hoja de Trabajo para listado'!$BC$155:$BC$1048576,0),MATCH((CUADRO!L$4&amp;$E324),'Hoja de Trabajo para listado'!$BC$151:$CB$151,0)),0)+IFERROR(INDEX('Hoja de Trabajo para listado'!$DE$153:$DG$274,MATCH($A324,'Hoja de Trabajo para listado'!$DE$153:$DE$1048576,0),MATCH((CUADRO!L$4&amp;$E324),'Hoja de Trabajo para listado'!$DE$151:$DG$151,0)),0)+IFERROR(INDEX('Hoja de Trabajo para listado'!$CD$155:$DC$1048576,MATCH($A324,'Hoja de Trabajo para listado'!$CD$155:$CD$1048576,0),MATCH((CUADRO!L$4&amp;$E324),'Hoja de Trabajo para listado'!$CD$151:$DC$151,0)),0)</f>
        <v>0</v>
      </c>
      <c r="M324" s="243">
        <f ca="1">+IFERROR(INDEX('Hoja de Trabajo para listado'!$A$155:$Z$1048576,MATCH($A324,'Hoja de Trabajo para listado'!$A$155:$A$1048576,0),MATCH((CUADRO!M$4&amp;$E324),'Hoja de Trabajo para listado'!$A$151:$Z$151,0)),0)+IFERROR(INDEX('Hoja de Trabajo para listado'!$AB$155:$BA$1048576,MATCH($A324,'Hoja de Trabajo para listado'!$AB$155:$AB$1048576,0),MATCH((CUADRO!M$4&amp;$E324),'Hoja de Trabajo para listado'!$AB$151:$BA$151,0)),0)+IFERROR(INDEX('Hoja de Trabajo para listado'!$BC$155:$CB$1048576,MATCH($A324,'Hoja de Trabajo para listado'!$BC$155:$BC$1048576,0),MATCH((CUADRO!M$4&amp;$E324),'Hoja de Trabajo para listado'!$BC$151:$CB$151,0)),0)+IFERROR(INDEX('Hoja de Trabajo para listado'!$DE$153:$DG$274,MATCH($A324,'Hoja de Trabajo para listado'!$DE$153:$DE$1048576,0),MATCH((CUADRO!M$4&amp;$E324),'Hoja de Trabajo para listado'!$DE$151:$DG$151,0)),0)+IFERROR(INDEX('Hoja de Trabajo para listado'!$CD$155:$DC$1048576,MATCH($A324,'Hoja de Trabajo para listado'!$CD$155:$CD$1048576,0),MATCH((CUADRO!M$4&amp;$E324),'Hoja de Trabajo para listado'!$CD$151:$DC$151,0)),0)</f>
        <v>0</v>
      </c>
      <c r="N324" s="243">
        <f ca="1">+IFERROR(INDEX('Hoja de Trabajo para listado'!$A$155:$Z$1048576,MATCH($A324,'Hoja de Trabajo para listado'!$A$155:$A$1048576,0),MATCH((CUADRO!N$4&amp;$E324),'Hoja de Trabajo para listado'!$A$151:$Z$151,0)),0)+IFERROR(INDEX('Hoja de Trabajo para listado'!$AB$155:$BA$1048576,MATCH($A324,'Hoja de Trabajo para listado'!$AB$155:$AB$1048576,0),MATCH((CUADRO!N$4&amp;$E324),'Hoja de Trabajo para listado'!$AB$151:$BA$151,0)),0)+IFERROR(INDEX('Hoja de Trabajo para listado'!$BC$155:$CB$1048576,MATCH($A324,'Hoja de Trabajo para listado'!$BC$155:$BC$1048576,0),MATCH((CUADRO!N$4&amp;$E324),'Hoja de Trabajo para listado'!$BC$151:$CB$151,0)),0)+IFERROR(INDEX('Hoja de Trabajo para listado'!$DE$153:$DG$274,MATCH($A324,'Hoja de Trabajo para listado'!$DE$153:$DE$1048576,0),MATCH((CUADRO!N$4&amp;$E324),'Hoja de Trabajo para listado'!$DE$151:$DG$151,0)),0)+IFERROR(INDEX('Hoja de Trabajo para listado'!$CD$155:$DC$1048576,MATCH($A324,'Hoja de Trabajo para listado'!$CD$155:$CD$1048576,0),MATCH((CUADRO!N$4&amp;$E324),'Hoja de Trabajo para listado'!$CD$151:$DC$151,0)),0)</f>
        <v>0</v>
      </c>
      <c r="O324" s="243">
        <f ca="1">+IFERROR(INDEX('Hoja de Trabajo para listado'!$A$155:$Z$1048576,MATCH($A324,'Hoja de Trabajo para listado'!$A$155:$A$1048576,0),MATCH((CUADRO!O$4&amp;$E324),'Hoja de Trabajo para listado'!$A$151:$Z$151,0)),0)+IFERROR(INDEX('Hoja de Trabajo para listado'!$AB$155:$BA$1048576,MATCH($A324,'Hoja de Trabajo para listado'!$AB$155:$AB$1048576,0),MATCH((CUADRO!O$4&amp;$E324),'Hoja de Trabajo para listado'!$AB$151:$BA$151,0)),0)+IFERROR(INDEX('Hoja de Trabajo para listado'!$BC$155:$CB$1048576,MATCH($A324,'Hoja de Trabajo para listado'!$BC$155:$BC$1048576,0),MATCH((CUADRO!O$4&amp;$E324),'Hoja de Trabajo para listado'!$BC$151:$CB$151,0)),0)+IFERROR(INDEX('Hoja de Trabajo para listado'!$DE$153:$DG$274,MATCH($A324,'Hoja de Trabajo para listado'!$DE$153:$DE$1048576,0),MATCH((CUADRO!O$4&amp;$E324),'Hoja de Trabajo para listado'!$DE$151:$DG$151,0)),0)+IFERROR(INDEX('Hoja de Trabajo para listado'!$CD$155:$DC$1048576,MATCH($A324,'Hoja de Trabajo para listado'!$CD$155:$CD$1048576,0),MATCH((CUADRO!O$4&amp;$E324),'Hoja de Trabajo para listado'!$CD$151:$DC$151,0)),0)</f>
        <v>0</v>
      </c>
      <c r="P324" s="243">
        <f ca="1">+IFERROR(INDEX('Hoja de Trabajo para listado'!$A$155:$Z$1048576,MATCH($A324,'Hoja de Trabajo para listado'!$A$155:$A$1048576,0),MATCH((CUADRO!P$4&amp;$E324),'Hoja de Trabajo para listado'!$A$151:$Z$151,0)),0)+IFERROR(INDEX('Hoja de Trabajo para listado'!$AB$155:$BA$1048576,MATCH($A324,'Hoja de Trabajo para listado'!$AB$155:$AB$1048576,0),MATCH((CUADRO!P$4&amp;$E324),'Hoja de Trabajo para listado'!$AB$151:$BA$151,0)),0)+IFERROR(INDEX('Hoja de Trabajo para listado'!$BC$155:$CB$1048576,MATCH($A324,'Hoja de Trabajo para listado'!$BC$155:$BC$1048576,0),MATCH((CUADRO!P$4&amp;$E324),'Hoja de Trabajo para listado'!$BC$151:$CB$151,0)),0)+IFERROR(INDEX('Hoja de Trabajo para listado'!$DE$153:$DG$274,MATCH($A324,'Hoja de Trabajo para listado'!$DE$153:$DE$1048576,0),MATCH((CUADRO!P$4&amp;$E324),'Hoja de Trabajo para listado'!$DE$151:$DG$151,0)),0)+IFERROR(INDEX('Hoja de Trabajo para listado'!$CD$155:$DC$1048576,MATCH($A324,'Hoja de Trabajo para listado'!$CD$155:$CD$1048576,0),MATCH((CUADRO!P$4&amp;$E324),'Hoja de Trabajo para listado'!$CD$151:$DC$151,0)),0)</f>
        <v>0</v>
      </c>
      <c r="Q324" s="243">
        <f ca="1">+IFERROR(INDEX('Hoja de Trabajo para listado'!$A$155:$Z$1048576,MATCH($A324,'Hoja de Trabajo para listado'!$A$155:$A$1048576,0),MATCH((CUADRO!Q$4&amp;$E324),'Hoja de Trabajo para listado'!$A$151:$Z$151,0)),0)+IFERROR(INDEX('Hoja de Trabajo para listado'!$AB$155:$BA$1048576,MATCH($A324,'Hoja de Trabajo para listado'!$AB$155:$AB$1048576,0),MATCH((CUADRO!Q$4&amp;$E324),'Hoja de Trabajo para listado'!$AB$151:$BA$151,0)),0)+IFERROR(INDEX('Hoja de Trabajo para listado'!$BC$155:$CB$1048576,MATCH($A324,'Hoja de Trabajo para listado'!$BC$155:$BC$1048576,0),MATCH((CUADRO!Q$4&amp;$E324),'Hoja de Trabajo para listado'!$BC$151:$CB$151,0)),0)+IFERROR(INDEX('Hoja de Trabajo para listado'!$DE$153:$DG$274,MATCH($A324,'Hoja de Trabajo para listado'!$DE$153:$DE$1048576,0),MATCH((CUADRO!Q$4&amp;$E324),'Hoja de Trabajo para listado'!$DE$151:$DG$151,0)),0)+IFERROR(INDEX('Hoja de Trabajo para listado'!$CD$155:$DC$1048576,MATCH($A324,'Hoja de Trabajo para listado'!$CD$155:$CD$1048576,0),MATCH((CUADRO!Q$4&amp;$E324),'Hoja de Trabajo para listado'!$CD$151:$DC$151,0)),0)</f>
        <v>0</v>
      </c>
      <c r="R324" s="243">
        <f t="shared" ca="1" si="8"/>
        <v>226463231.91999999</v>
      </c>
      <c r="S324" s="256">
        <f ca="1">+R323+R324</f>
        <v>226463311.91999999</v>
      </c>
      <c r="T324" s="241">
        <f ca="1">+S324</f>
        <v>226463311.91999999</v>
      </c>
      <c r="U324" s="240">
        <f t="shared" si="9"/>
        <v>2</v>
      </c>
    </row>
    <row r="325" spans="1:21" ht="15" customHeight="1">
      <c r="A325" s="32">
        <v>517</v>
      </c>
      <c r="B325" s="381">
        <f>+A325</f>
        <v>517</v>
      </c>
      <c r="C325" s="245" t="str">
        <f>+VLOOKUP(A325,bd_lista!$A$3:$C$592,3,FALSE)</f>
        <v>Corporación Minera de Bolivia</v>
      </c>
      <c r="D325" s="383" t="str">
        <f>+C325</f>
        <v>Corporación Minera de Bolivia</v>
      </c>
      <c r="E325" s="245" t="s">
        <v>683</v>
      </c>
      <c r="F325" s="241">
        <f ca="1">+IFERROR(INDEX('Hoja de Trabajo para listado'!$A$155:$Z$1048576,MATCH($A325,'Hoja de Trabajo para listado'!$A$155:$A$1048576,0),MATCH((CUADRO!F$4&amp;$E325),'Hoja de Trabajo para listado'!$A$151:$Z$151,0)),0)+IFERROR(INDEX('Hoja de Trabajo para listado'!$AB$155:$BA$1048576,MATCH($A325,'Hoja de Trabajo para listado'!$AB$155:$AB$1048576,0),MATCH((CUADRO!F$4&amp;$E325),'Hoja de Trabajo para listado'!$AB$151:$BA$151,0)),0)+IFERROR(INDEX('Hoja de Trabajo para listado'!$BC$155:$CB$1048576,MATCH($A325,'Hoja de Trabajo para listado'!$BC$155:$BC$1048576,0),MATCH((CUADRO!F$4&amp;$E325),'Hoja de Trabajo para listado'!$BC$151:$CB$151,0)),0)+IFERROR(INDEX('Hoja de Trabajo para listado'!$DE$153:$DG$274,MATCH($A325,'Hoja de Trabajo para listado'!$DE$153:$DE$1048576,0),MATCH((CUADRO!F$4&amp;$E325),'Hoja de Trabajo para listado'!$DE$151:$DG$151,0)),0)+IFERROR(INDEX('Hoja de Trabajo para listado'!$CD$155:$DC$1048576,MATCH($A325,'Hoja de Trabajo para listado'!$CD$155:$CD$1048576,0),MATCH((CUADRO!F$4&amp;$E325),'Hoja de Trabajo para listado'!$CD$151:$DC$151,0)),0)</f>
        <v>0</v>
      </c>
      <c r="G325" s="241">
        <f ca="1">+IFERROR(INDEX('Hoja de Trabajo para listado'!$A$155:$Z$1048576,MATCH($A325,'Hoja de Trabajo para listado'!$A$155:$A$1048576,0),MATCH((CUADRO!G$4&amp;$E325),'Hoja de Trabajo para listado'!$A$151:$Z$151,0)),0)+IFERROR(INDEX('Hoja de Trabajo para listado'!$AB$155:$BA$1048576,MATCH($A325,'Hoja de Trabajo para listado'!$AB$155:$AB$1048576,0),MATCH((CUADRO!G$4&amp;$E325),'Hoja de Trabajo para listado'!$AB$151:$BA$151,0)),0)+IFERROR(INDEX('Hoja de Trabajo para listado'!$BC$155:$CB$1048576,MATCH($A325,'Hoja de Trabajo para listado'!$BC$155:$BC$1048576,0),MATCH((CUADRO!G$4&amp;$E325),'Hoja de Trabajo para listado'!$BC$151:$CB$151,0)),0)+IFERROR(INDEX('Hoja de Trabajo para listado'!$DE$153:$DG$274,MATCH($A325,'Hoja de Trabajo para listado'!$DE$153:$DE$1048576,0),MATCH((CUADRO!G$4&amp;$E325),'Hoja de Trabajo para listado'!$DE$151:$DG$151,0)),0)+IFERROR(INDEX('Hoja de Trabajo para listado'!$CD$155:$DC$1048576,MATCH($A325,'Hoja de Trabajo para listado'!$CD$155:$CD$1048576,0),MATCH((CUADRO!G$4&amp;$E325),'Hoja de Trabajo para listado'!$CD$151:$DC$151,0)),0)</f>
        <v>0</v>
      </c>
      <c r="H325" s="241">
        <f ca="1">+IFERROR(INDEX('Hoja de Trabajo para listado'!$A$155:$Z$1048576,MATCH($A325,'Hoja de Trabajo para listado'!$A$155:$A$1048576,0),MATCH((CUADRO!H$4&amp;$E325),'Hoja de Trabajo para listado'!$A$151:$Z$151,0)),0)+IFERROR(INDEX('Hoja de Trabajo para listado'!$AB$155:$BA$1048576,MATCH($A325,'Hoja de Trabajo para listado'!$AB$155:$AB$1048576,0),MATCH((CUADRO!H$4&amp;$E325),'Hoja de Trabajo para listado'!$AB$151:$BA$151,0)),0)+IFERROR(INDEX('Hoja de Trabajo para listado'!$BC$155:$CB$1048576,MATCH($A325,'Hoja de Trabajo para listado'!$BC$155:$BC$1048576,0),MATCH((CUADRO!H$4&amp;$E325),'Hoja de Trabajo para listado'!$BC$151:$CB$151,0)),0)+IFERROR(INDEX('Hoja de Trabajo para listado'!$DE$153:$DG$274,MATCH($A325,'Hoja de Trabajo para listado'!$DE$153:$DE$1048576,0),MATCH((CUADRO!H$4&amp;$E325),'Hoja de Trabajo para listado'!$DE$151:$DG$151,0)),0)+IFERROR(INDEX('Hoja de Trabajo para listado'!$CD$155:$DC$1048576,MATCH($A325,'Hoja de Trabajo para listado'!$CD$155:$CD$1048576,0),MATCH((CUADRO!H$4&amp;$E325),'Hoja de Trabajo para listado'!$CD$151:$DC$151,0)),0)</f>
        <v>0</v>
      </c>
      <c r="I325" s="241">
        <f ca="1">+IFERROR(INDEX('Hoja de Trabajo para listado'!$A$155:$Z$1048576,MATCH($A325,'Hoja de Trabajo para listado'!$A$155:$A$1048576,0),MATCH((CUADRO!I$4&amp;$E325),'Hoja de Trabajo para listado'!$A$151:$Z$151,0)),0)+IFERROR(INDEX('Hoja de Trabajo para listado'!$AB$155:$BA$1048576,MATCH($A325,'Hoja de Trabajo para listado'!$AB$155:$AB$1048576,0),MATCH((CUADRO!I$4&amp;$E325),'Hoja de Trabajo para listado'!$AB$151:$BA$151,0)),0)+IFERROR(INDEX('Hoja de Trabajo para listado'!$BC$155:$CB$1048576,MATCH($A325,'Hoja de Trabajo para listado'!$BC$155:$BC$1048576,0),MATCH((CUADRO!I$4&amp;$E325),'Hoja de Trabajo para listado'!$BC$151:$CB$151,0)),0)+IFERROR(INDEX('Hoja de Trabajo para listado'!$DE$153:$DG$274,MATCH($A325,'Hoja de Trabajo para listado'!$DE$153:$DE$1048576,0),MATCH((CUADRO!I$4&amp;$E325),'Hoja de Trabajo para listado'!$DE$151:$DG$151,0)),0)+IFERROR(INDEX('Hoja de Trabajo para listado'!$CD$155:$DC$1048576,MATCH($A325,'Hoja de Trabajo para listado'!$CD$155:$CD$1048576,0),MATCH((CUADRO!I$4&amp;$E325),'Hoja de Trabajo para listado'!$CD$151:$DC$151,0)),0)</f>
        <v>0</v>
      </c>
      <c r="J325" s="241">
        <f ca="1">+IFERROR(INDEX('Hoja de Trabajo para listado'!$A$155:$Z$1048576,MATCH($A325,'Hoja de Trabajo para listado'!$A$155:$A$1048576,0),MATCH((CUADRO!J$4&amp;$E325),'Hoja de Trabajo para listado'!$A$151:$Z$151,0)),0)+IFERROR(INDEX('Hoja de Trabajo para listado'!$AB$155:$BA$1048576,MATCH($A325,'Hoja de Trabajo para listado'!$AB$155:$AB$1048576,0),MATCH((CUADRO!J$4&amp;$E325),'Hoja de Trabajo para listado'!$AB$151:$BA$151,0)),0)+IFERROR(INDEX('Hoja de Trabajo para listado'!$BC$155:$CB$1048576,MATCH($A325,'Hoja de Trabajo para listado'!$BC$155:$BC$1048576,0),MATCH((CUADRO!J$4&amp;$E325),'Hoja de Trabajo para listado'!$BC$151:$CB$151,0)),0)+IFERROR(INDEX('Hoja de Trabajo para listado'!$DE$153:$DG$274,MATCH($A325,'Hoja de Trabajo para listado'!$DE$153:$DE$1048576,0),MATCH((CUADRO!J$4&amp;$E325),'Hoja de Trabajo para listado'!$DE$151:$DG$151,0)),0)+IFERROR(INDEX('Hoja de Trabajo para listado'!$CD$155:$DC$1048576,MATCH($A325,'Hoja de Trabajo para listado'!$CD$155:$CD$1048576,0),MATCH((CUADRO!J$4&amp;$E325),'Hoja de Trabajo para listado'!$CD$151:$DC$151,0)),0)</f>
        <v>0</v>
      </c>
      <c r="K325" s="241">
        <f ca="1">+IFERROR(INDEX('Hoja de Trabajo para listado'!$A$155:$Z$1048576,MATCH($A325,'Hoja de Trabajo para listado'!$A$155:$A$1048576,0),MATCH((CUADRO!K$4&amp;$E325),'Hoja de Trabajo para listado'!$A$151:$Z$151,0)),0)+IFERROR(INDEX('Hoja de Trabajo para listado'!$AB$155:$BA$1048576,MATCH($A325,'Hoja de Trabajo para listado'!$AB$155:$AB$1048576,0),MATCH((CUADRO!K$4&amp;$E325),'Hoja de Trabajo para listado'!$AB$151:$BA$151,0)),0)+IFERROR(INDEX('Hoja de Trabajo para listado'!$BC$155:$CB$1048576,MATCH($A325,'Hoja de Trabajo para listado'!$BC$155:$BC$1048576,0),MATCH((CUADRO!K$4&amp;$E325),'Hoja de Trabajo para listado'!$BC$151:$CB$151,0)),0)+IFERROR(INDEX('Hoja de Trabajo para listado'!$DE$153:$DG$274,MATCH($A325,'Hoja de Trabajo para listado'!$DE$153:$DE$1048576,0),MATCH((CUADRO!K$4&amp;$E325),'Hoja de Trabajo para listado'!$DE$151:$DG$151,0)),0)+IFERROR(INDEX('Hoja de Trabajo para listado'!$CD$155:$DC$1048576,MATCH($A325,'Hoja de Trabajo para listado'!$CD$155:$CD$1048576,0),MATCH((CUADRO!K$4&amp;$E325),'Hoja de Trabajo para listado'!$CD$151:$DC$151,0)),0)</f>
        <v>0</v>
      </c>
      <c r="L325" s="241">
        <f ca="1">+IFERROR(INDEX('Hoja de Trabajo para listado'!$A$155:$Z$1048576,MATCH($A325,'Hoja de Trabajo para listado'!$A$155:$A$1048576,0),MATCH((CUADRO!L$4&amp;$E325),'Hoja de Trabajo para listado'!$A$151:$Z$151,0)),0)+IFERROR(INDEX('Hoja de Trabajo para listado'!$AB$155:$BA$1048576,MATCH($A325,'Hoja de Trabajo para listado'!$AB$155:$AB$1048576,0),MATCH((CUADRO!L$4&amp;$E325),'Hoja de Trabajo para listado'!$AB$151:$BA$151,0)),0)+IFERROR(INDEX('Hoja de Trabajo para listado'!$BC$155:$CB$1048576,MATCH($A325,'Hoja de Trabajo para listado'!$BC$155:$BC$1048576,0),MATCH((CUADRO!L$4&amp;$E325),'Hoja de Trabajo para listado'!$BC$151:$CB$151,0)),0)+IFERROR(INDEX('Hoja de Trabajo para listado'!$DE$153:$DG$274,MATCH($A325,'Hoja de Trabajo para listado'!$DE$153:$DE$1048576,0),MATCH((CUADRO!L$4&amp;$E325),'Hoja de Trabajo para listado'!$DE$151:$DG$151,0)),0)+IFERROR(INDEX('Hoja de Trabajo para listado'!$CD$155:$DC$1048576,MATCH($A325,'Hoja de Trabajo para listado'!$CD$155:$CD$1048576,0),MATCH((CUADRO!L$4&amp;$E325),'Hoja de Trabajo para listado'!$CD$151:$DC$151,0)),0)</f>
        <v>0</v>
      </c>
      <c r="M325" s="241">
        <f ca="1">+IFERROR(INDEX('Hoja de Trabajo para listado'!$A$155:$Z$1048576,MATCH($A325,'Hoja de Trabajo para listado'!$A$155:$A$1048576,0),MATCH((CUADRO!M$4&amp;$E325),'Hoja de Trabajo para listado'!$A$151:$Z$151,0)),0)+IFERROR(INDEX('Hoja de Trabajo para listado'!$AB$155:$BA$1048576,MATCH($A325,'Hoja de Trabajo para listado'!$AB$155:$AB$1048576,0),MATCH((CUADRO!M$4&amp;$E325),'Hoja de Trabajo para listado'!$AB$151:$BA$151,0)),0)+IFERROR(INDEX('Hoja de Trabajo para listado'!$BC$155:$CB$1048576,MATCH($A325,'Hoja de Trabajo para listado'!$BC$155:$BC$1048576,0),MATCH((CUADRO!M$4&amp;$E325),'Hoja de Trabajo para listado'!$BC$151:$CB$151,0)),0)+IFERROR(INDEX('Hoja de Trabajo para listado'!$DE$153:$DG$274,MATCH($A325,'Hoja de Trabajo para listado'!$DE$153:$DE$1048576,0),MATCH((CUADRO!M$4&amp;$E325),'Hoja de Trabajo para listado'!$DE$151:$DG$151,0)),0)+IFERROR(INDEX('Hoja de Trabajo para listado'!$CD$155:$DC$1048576,MATCH($A325,'Hoja de Trabajo para listado'!$CD$155:$CD$1048576,0),MATCH((CUADRO!M$4&amp;$E325),'Hoja de Trabajo para listado'!$CD$151:$DC$151,0)),0)</f>
        <v>0</v>
      </c>
      <c r="N325" s="241">
        <f ca="1">+IFERROR(INDEX('Hoja de Trabajo para listado'!$A$155:$Z$1048576,MATCH($A325,'Hoja de Trabajo para listado'!$A$155:$A$1048576,0),MATCH((CUADRO!N$4&amp;$E325),'Hoja de Trabajo para listado'!$A$151:$Z$151,0)),0)+IFERROR(INDEX('Hoja de Trabajo para listado'!$AB$155:$BA$1048576,MATCH($A325,'Hoja de Trabajo para listado'!$AB$155:$AB$1048576,0),MATCH((CUADRO!N$4&amp;$E325),'Hoja de Trabajo para listado'!$AB$151:$BA$151,0)),0)+IFERROR(INDEX('Hoja de Trabajo para listado'!$BC$155:$CB$1048576,MATCH($A325,'Hoja de Trabajo para listado'!$BC$155:$BC$1048576,0),MATCH((CUADRO!N$4&amp;$E325),'Hoja de Trabajo para listado'!$BC$151:$CB$151,0)),0)+IFERROR(INDEX('Hoja de Trabajo para listado'!$DE$153:$DG$274,MATCH($A325,'Hoja de Trabajo para listado'!$DE$153:$DE$1048576,0),MATCH((CUADRO!N$4&amp;$E325),'Hoja de Trabajo para listado'!$DE$151:$DG$151,0)),0)+IFERROR(INDEX('Hoja de Trabajo para listado'!$CD$155:$DC$1048576,MATCH($A325,'Hoja de Trabajo para listado'!$CD$155:$CD$1048576,0),MATCH((CUADRO!N$4&amp;$E325),'Hoja de Trabajo para listado'!$CD$151:$DC$151,0)),0)</f>
        <v>0</v>
      </c>
      <c r="O325" s="241">
        <f ca="1">+IFERROR(INDEX('Hoja de Trabajo para listado'!$A$155:$Z$1048576,MATCH($A325,'Hoja de Trabajo para listado'!$A$155:$A$1048576,0),MATCH((CUADRO!O$4&amp;$E325),'Hoja de Trabajo para listado'!$A$151:$Z$151,0)),0)+IFERROR(INDEX('Hoja de Trabajo para listado'!$AB$155:$BA$1048576,MATCH($A325,'Hoja de Trabajo para listado'!$AB$155:$AB$1048576,0),MATCH((CUADRO!O$4&amp;$E325),'Hoja de Trabajo para listado'!$AB$151:$BA$151,0)),0)+IFERROR(INDEX('Hoja de Trabajo para listado'!$BC$155:$CB$1048576,MATCH($A325,'Hoja de Trabajo para listado'!$BC$155:$BC$1048576,0),MATCH((CUADRO!O$4&amp;$E325),'Hoja de Trabajo para listado'!$BC$151:$CB$151,0)),0)+IFERROR(INDEX('Hoja de Trabajo para listado'!$DE$153:$DG$274,MATCH($A325,'Hoja de Trabajo para listado'!$DE$153:$DE$1048576,0),MATCH((CUADRO!O$4&amp;$E325),'Hoja de Trabajo para listado'!$DE$151:$DG$151,0)),0)+IFERROR(INDEX('Hoja de Trabajo para listado'!$CD$155:$DC$1048576,MATCH($A325,'Hoja de Trabajo para listado'!$CD$155:$CD$1048576,0),MATCH((CUADRO!O$4&amp;$E325),'Hoja de Trabajo para listado'!$CD$151:$DC$151,0)),0)</f>
        <v>0</v>
      </c>
      <c r="P325" s="241">
        <f ca="1">+IFERROR(INDEX('Hoja de Trabajo para listado'!$A$155:$Z$1048576,MATCH($A325,'Hoja de Trabajo para listado'!$A$155:$A$1048576,0),MATCH((CUADRO!P$4&amp;$E325),'Hoja de Trabajo para listado'!$A$151:$Z$151,0)),0)+IFERROR(INDEX('Hoja de Trabajo para listado'!$AB$155:$BA$1048576,MATCH($A325,'Hoja de Trabajo para listado'!$AB$155:$AB$1048576,0),MATCH((CUADRO!P$4&amp;$E325),'Hoja de Trabajo para listado'!$AB$151:$BA$151,0)),0)+IFERROR(INDEX('Hoja de Trabajo para listado'!$BC$155:$CB$1048576,MATCH($A325,'Hoja de Trabajo para listado'!$BC$155:$BC$1048576,0),MATCH((CUADRO!P$4&amp;$E325),'Hoja de Trabajo para listado'!$BC$151:$CB$151,0)),0)+IFERROR(INDEX('Hoja de Trabajo para listado'!$DE$153:$DG$274,MATCH($A325,'Hoja de Trabajo para listado'!$DE$153:$DE$1048576,0),MATCH((CUADRO!P$4&amp;$E325),'Hoja de Trabajo para listado'!$DE$151:$DG$151,0)),0)+IFERROR(INDEX('Hoja de Trabajo para listado'!$CD$155:$DC$1048576,MATCH($A325,'Hoja de Trabajo para listado'!$CD$155:$CD$1048576,0),MATCH((CUADRO!P$4&amp;$E325),'Hoja de Trabajo para listado'!$CD$151:$DC$151,0)),0)</f>
        <v>0</v>
      </c>
      <c r="Q325" s="241">
        <f ca="1">+IFERROR(INDEX('Hoja de Trabajo para listado'!$A$155:$Z$1048576,MATCH($A325,'Hoja de Trabajo para listado'!$A$155:$A$1048576,0),MATCH((CUADRO!Q$4&amp;$E325),'Hoja de Trabajo para listado'!$A$151:$Z$151,0)),0)+IFERROR(INDEX('Hoja de Trabajo para listado'!$AB$155:$BA$1048576,MATCH($A325,'Hoja de Trabajo para listado'!$AB$155:$AB$1048576,0),MATCH((CUADRO!Q$4&amp;$E325),'Hoja de Trabajo para listado'!$AB$151:$BA$151,0)),0)+IFERROR(INDEX('Hoja de Trabajo para listado'!$BC$155:$CB$1048576,MATCH($A325,'Hoja de Trabajo para listado'!$BC$155:$BC$1048576,0),MATCH((CUADRO!Q$4&amp;$E325),'Hoja de Trabajo para listado'!$BC$151:$CB$151,0)),0)+IFERROR(INDEX('Hoja de Trabajo para listado'!$DE$153:$DG$274,MATCH($A325,'Hoja de Trabajo para listado'!$DE$153:$DE$1048576,0),MATCH((CUADRO!Q$4&amp;$E325),'Hoja de Trabajo para listado'!$DE$151:$DG$151,0)),0)+IFERROR(INDEX('Hoja de Trabajo para listado'!$CD$155:$DC$1048576,MATCH($A325,'Hoja de Trabajo para listado'!$CD$155:$CD$1048576,0),MATCH((CUADRO!Q$4&amp;$E325),'Hoja de Trabajo para listado'!$CD$151:$DC$151,0)),0)</f>
        <v>0</v>
      </c>
      <c r="R325" s="241">
        <f t="shared" ca="1" si="8"/>
        <v>0</v>
      </c>
      <c r="S325" s="247"/>
      <c r="T325" s="241">
        <f ca="1">+T326</f>
        <v>1308055.3700000001</v>
      </c>
      <c r="U325" s="240">
        <f t="shared" si="9"/>
        <v>1</v>
      </c>
    </row>
    <row r="326" spans="1:21" ht="15" customHeight="1">
      <c r="A326" s="32">
        <v>517</v>
      </c>
      <c r="B326" s="382"/>
      <c r="C326" s="305" t="str">
        <f>+VLOOKUP(A326,bd_lista!$A$3:$C$592,3,FALSE)</f>
        <v>Corporación Minera de Bolivia</v>
      </c>
      <c r="D326" s="384"/>
      <c r="E326" s="305" t="s">
        <v>684</v>
      </c>
      <c r="F326" s="243">
        <f ca="1">+IFERROR(INDEX('Hoja de Trabajo para listado'!$A$155:$Z$1048576,MATCH($A326,'Hoja de Trabajo para listado'!$A$155:$A$1048576,0),MATCH((CUADRO!F$4&amp;$E326),'Hoja de Trabajo para listado'!$A$151:$Z$151,0)),0)+IFERROR(INDEX('Hoja de Trabajo para listado'!$AB$155:$BA$1048576,MATCH($A326,'Hoja de Trabajo para listado'!$AB$155:$AB$1048576,0),MATCH((CUADRO!F$4&amp;$E326),'Hoja de Trabajo para listado'!$AB$151:$BA$151,0)),0)+IFERROR(INDEX('Hoja de Trabajo para listado'!$BC$155:$CB$1048576,MATCH($A326,'Hoja de Trabajo para listado'!$BC$155:$BC$1048576,0),MATCH((CUADRO!F$4&amp;$E326),'Hoja de Trabajo para listado'!$BC$151:$CB$151,0)),0)+IFERROR(INDEX('Hoja de Trabajo para listado'!$DE$153:$DG$274,MATCH($A326,'Hoja de Trabajo para listado'!$DE$153:$DE$1048576,0),MATCH((CUADRO!F$4&amp;$E326),'Hoja de Trabajo para listado'!$DE$151:$DG$151,0)),0)+IFERROR(INDEX('Hoja de Trabajo para listado'!$CD$155:$DC$1048576,MATCH($A326,'Hoja de Trabajo para listado'!$CD$155:$CD$1048576,0),MATCH((CUADRO!F$4&amp;$E326),'Hoja de Trabajo para listado'!$CD$151:$DC$151,0)),0)</f>
        <v>0</v>
      </c>
      <c r="G326" s="243">
        <f ca="1">+IFERROR(INDEX('Hoja de Trabajo para listado'!$A$155:$Z$1048576,MATCH($A326,'Hoja de Trabajo para listado'!$A$155:$A$1048576,0),MATCH((CUADRO!G$4&amp;$E326),'Hoja de Trabajo para listado'!$A$151:$Z$151,0)),0)+IFERROR(INDEX('Hoja de Trabajo para listado'!$AB$155:$BA$1048576,MATCH($A326,'Hoja de Trabajo para listado'!$AB$155:$AB$1048576,0),MATCH((CUADRO!G$4&amp;$E326),'Hoja de Trabajo para listado'!$AB$151:$BA$151,0)),0)+IFERROR(INDEX('Hoja de Trabajo para listado'!$BC$155:$CB$1048576,MATCH($A326,'Hoja de Trabajo para listado'!$BC$155:$BC$1048576,0),MATCH((CUADRO!G$4&amp;$E326),'Hoja de Trabajo para listado'!$BC$151:$CB$151,0)),0)+IFERROR(INDEX('Hoja de Trabajo para listado'!$DE$153:$DG$274,MATCH($A326,'Hoja de Trabajo para listado'!$DE$153:$DE$1048576,0),MATCH((CUADRO!G$4&amp;$E326),'Hoja de Trabajo para listado'!$DE$151:$DG$151,0)),0)+IFERROR(INDEX('Hoja de Trabajo para listado'!$CD$155:$DC$1048576,MATCH($A326,'Hoja de Trabajo para listado'!$CD$155:$CD$1048576,0),MATCH((CUADRO!G$4&amp;$E326),'Hoja de Trabajo para listado'!$CD$151:$DC$151,0)),0)</f>
        <v>0</v>
      </c>
      <c r="H326" s="243">
        <f ca="1">+IFERROR(INDEX('Hoja de Trabajo para listado'!$A$155:$Z$1048576,MATCH($A326,'Hoja de Trabajo para listado'!$A$155:$A$1048576,0),MATCH((CUADRO!H$4&amp;$E326),'Hoja de Trabajo para listado'!$A$151:$Z$151,0)),0)+IFERROR(INDEX('Hoja de Trabajo para listado'!$AB$155:$BA$1048576,MATCH($A326,'Hoja de Trabajo para listado'!$AB$155:$AB$1048576,0),MATCH((CUADRO!H$4&amp;$E326),'Hoja de Trabajo para listado'!$AB$151:$BA$151,0)),0)+IFERROR(INDEX('Hoja de Trabajo para listado'!$BC$155:$CB$1048576,MATCH($A326,'Hoja de Trabajo para listado'!$BC$155:$BC$1048576,0),MATCH((CUADRO!H$4&amp;$E326),'Hoja de Trabajo para listado'!$BC$151:$CB$151,0)),0)+IFERROR(INDEX('Hoja de Trabajo para listado'!$DE$153:$DG$274,MATCH($A326,'Hoja de Trabajo para listado'!$DE$153:$DE$1048576,0),MATCH((CUADRO!H$4&amp;$E326),'Hoja de Trabajo para listado'!$DE$151:$DG$151,0)),0)+IFERROR(INDEX('Hoja de Trabajo para listado'!$CD$155:$DC$1048576,MATCH($A326,'Hoja de Trabajo para listado'!$CD$155:$CD$1048576,0),MATCH((CUADRO!H$4&amp;$E326),'Hoja de Trabajo para listado'!$CD$151:$DC$151,0)),0)</f>
        <v>1308055.3700000001</v>
      </c>
      <c r="I326" s="243">
        <f ca="1">+IFERROR(INDEX('Hoja de Trabajo para listado'!$A$155:$Z$1048576,MATCH($A326,'Hoja de Trabajo para listado'!$A$155:$A$1048576,0),MATCH((CUADRO!I$4&amp;$E326),'Hoja de Trabajo para listado'!$A$151:$Z$151,0)),0)+IFERROR(INDEX('Hoja de Trabajo para listado'!$AB$155:$BA$1048576,MATCH($A326,'Hoja de Trabajo para listado'!$AB$155:$AB$1048576,0),MATCH((CUADRO!I$4&amp;$E326),'Hoja de Trabajo para listado'!$AB$151:$BA$151,0)),0)+IFERROR(INDEX('Hoja de Trabajo para listado'!$BC$155:$CB$1048576,MATCH($A326,'Hoja de Trabajo para listado'!$BC$155:$BC$1048576,0),MATCH((CUADRO!I$4&amp;$E326),'Hoja de Trabajo para listado'!$BC$151:$CB$151,0)),0)+IFERROR(INDEX('Hoja de Trabajo para listado'!$DE$153:$DG$274,MATCH($A326,'Hoja de Trabajo para listado'!$DE$153:$DE$1048576,0),MATCH((CUADRO!I$4&amp;$E326),'Hoja de Trabajo para listado'!$DE$151:$DG$151,0)),0)+IFERROR(INDEX('Hoja de Trabajo para listado'!$CD$155:$DC$1048576,MATCH($A326,'Hoja de Trabajo para listado'!$CD$155:$CD$1048576,0),MATCH((CUADRO!I$4&amp;$E326),'Hoja de Trabajo para listado'!$CD$151:$DC$151,0)),0)</f>
        <v>0</v>
      </c>
      <c r="J326" s="243">
        <f ca="1">+IFERROR(INDEX('Hoja de Trabajo para listado'!$A$155:$Z$1048576,MATCH($A326,'Hoja de Trabajo para listado'!$A$155:$A$1048576,0),MATCH((CUADRO!J$4&amp;$E326),'Hoja de Trabajo para listado'!$A$151:$Z$151,0)),0)+IFERROR(INDEX('Hoja de Trabajo para listado'!$AB$155:$BA$1048576,MATCH($A326,'Hoja de Trabajo para listado'!$AB$155:$AB$1048576,0),MATCH((CUADRO!J$4&amp;$E326),'Hoja de Trabajo para listado'!$AB$151:$BA$151,0)),0)+IFERROR(INDEX('Hoja de Trabajo para listado'!$BC$155:$CB$1048576,MATCH($A326,'Hoja de Trabajo para listado'!$BC$155:$BC$1048576,0),MATCH((CUADRO!J$4&amp;$E326),'Hoja de Trabajo para listado'!$BC$151:$CB$151,0)),0)+IFERROR(INDEX('Hoja de Trabajo para listado'!$DE$153:$DG$274,MATCH($A326,'Hoja de Trabajo para listado'!$DE$153:$DE$1048576,0),MATCH((CUADRO!J$4&amp;$E326),'Hoja de Trabajo para listado'!$DE$151:$DG$151,0)),0)+IFERROR(INDEX('Hoja de Trabajo para listado'!$CD$155:$DC$1048576,MATCH($A326,'Hoja de Trabajo para listado'!$CD$155:$CD$1048576,0),MATCH((CUADRO!J$4&amp;$E326),'Hoja de Trabajo para listado'!$CD$151:$DC$151,0)),0)</f>
        <v>0</v>
      </c>
      <c r="K326" s="243">
        <f ca="1">+IFERROR(INDEX('Hoja de Trabajo para listado'!$A$155:$Z$1048576,MATCH($A326,'Hoja de Trabajo para listado'!$A$155:$A$1048576,0),MATCH((CUADRO!K$4&amp;$E326),'Hoja de Trabajo para listado'!$A$151:$Z$151,0)),0)+IFERROR(INDEX('Hoja de Trabajo para listado'!$AB$155:$BA$1048576,MATCH($A326,'Hoja de Trabajo para listado'!$AB$155:$AB$1048576,0),MATCH((CUADRO!K$4&amp;$E326),'Hoja de Trabajo para listado'!$AB$151:$BA$151,0)),0)+IFERROR(INDEX('Hoja de Trabajo para listado'!$BC$155:$CB$1048576,MATCH($A326,'Hoja de Trabajo para listado'!$BC$155:$BC$1048576,0),MATCH((CUADRO!K$4&amp;$E326),'Hoja de Trabajo para listado'!$BC$151:$CB$151,0)),0)+IFERROR(INDEX('Hoja de Trabajo para listado'!$DE$153:$DG$274,MATCH($A326,'Hoja de Trabajo para listado'!$DE$153:$DE$1048576,0),MATCH((CUADRO!K$4&amp;$E326),'Hoja de Trabajo para listado'!$DE$151:$DG$151,0)),0)+IFERROR(INDEX('Hoja de Trabajo para listado'!$CD$155:$DC$1048576,MATCH($A326,'Hoja de Trabajo para listado'!$CD$155:$CD$1048576,0),MATCH((CUADRO!K$4&amp;$E326),'Hoja de Trabajo para listado'!$CD$151:$DC$151,0)),0)</f>
        <v>0</v>
      </c>
      <c r="L326" s="243">
        <f ca="1">+IFERROR(INDEX('Hoja de Trabajo para listado'!$A$155:$Z$1048576,MATCH($A326,'Hoja de Trabajo para listado'!$A$155:$A$1048576,0),MATCH((CUADRO!L$4&amp;$E326),'Hoja de Trabajo para listado'!$A$151:$Z$151,0)),0)+IFERROR(INDEX('Hoja de Trabajo para listado'!$AB$155:$BA$1048576,MATCH($A326,'Hoja de Trabajo para listado'!$AB$155:$AB$1048576,0),MATCH((CUADRO!L$4&amp;$E326),'Hoja de Trabajo para listado'!$AB$151:$BA$151,0)),0)+IFERROR(INDEX('Hoja de Trabajo para listado'!$BC$155:$CB$1048576,MATCH($A326,'Hoja de Trabajo para listado'!$BC$155:$BC$1048576,0),MATCH((CUADRO!L$4&amp;$E326),'Hoja de Trabajo para listado'!$BC$151:$CB$151,0)),0)+IFERROR(INDEX('Hoja de Trabajo para listado'!$DE$153:$DG$274,MATCH($A326,'Hoja de Trabajo para listado'!$DE$153:$DE$1048576,0),MATCH((CUADRO!L$4&amp;$E326),'Hoja de Trabajo para listado'!$DE$151:$DG$151,0)),0)+IFERROR(INDEX('Hoja de Trabajo para listado'!$CD$155:$DC$1048576,MATCH($A326,'Hoja de Trabajo para listado'!$CD$155:$CD$1048576,0),MATCH((CUADRO!L$4&amp;$E326),'Hoja de Trabajo para listado'!$CD$151:$DC$151,0)),0)</f>
        <v>0</v>
      </c>
      <c r="M326" s="243">
        <f ca="1">+IFERROR(INDEX('Hoja de Trabajo para listado'!$A$155:$Z$1048576,MATCH($A326,'Hoja de Trabajo para listado'!$A$155:$A$1048576,0),MATCH((CUADRO!M$4&amp;$E326),'Hoja de Trabajo para listado'!$A$151:$Z$151,0)),0)+IFERROR(INDEX('Hoja de Trabajo para listado'!$AB$155:$BA$1048576,MATCH($A326,'Hoja de Trabajo para listado'!$AB$155:$AB$1048576,0),MATCH((CUADRO!M$4&amp;$E326),'Hoja de Trabajo para listado'!$AB$151:$BA$151,0)),0)+IFERROR(INDEX('Hoja de Trabajo para listado'!$BC$155:$CB$1048576,MATCH($A326,'Hoja de Trabajo para listado'!$BC$155:$BC$1048576,0),MATCH((CUADRO!M$4&amp;$E326),'Hoja de Trabajo para listado'!$BC$151:$CB$151,0)),0)+IFERROR(INDEX('Hoja de Trabajo para listado'!$DE$153:$DG$274,MATCH($A326,'Hoja de Trabajo para listado'!$DE$153:$DE$1048576,0),MATCH((CUADRO!M$4&amp;$E326),'Hoja de Trabajo para listado'!$DE$151:$DG$151,0)),0)+IFERROR(INDEX('Hoja de Trabajo para listado'!$CD$155:$DC$1048576,MATCH($A326,'Hoja de Trabajo para listado'!$CD$155:$CD$1048576,0),MATCH((CUADRO!M$4&amp;$E326),'Hoja de Trabajo para listado'!$CD$151:$DC$151,0)),0)</f>
        <v>0</v>
      </c>
      <c r="N326" s="243">
        <f ca="1">+IFERROR(INDEX('Hoja de Trabajo para listado'!$A$155:$Z$1048576,MATCH($A326,'Hoja de Trabajo para listado'!$A$155:$A$1048576,0),MATCH((CUADRO!N$4&amp;$E326),'Hoja de Trabajo para listado'!$A$151:$Z$151,0)),0)+IFERROR(INDEX('Hoja de Trabajo para listado'!$AB$155:$BA$1048576,MATCH($A326,'Hoja de Trabajo para listado'!$AB$155:$AB$1048576,0),MATCH((CUADRO!N$4&amp;$E326),'Hoja de Trabajo para listado'!$AB$151:$BA$151,0)),0)+IFERROR(INDEX('Hoja de Trabajo para listado'!$BC$155:$CB$1048576,MATCH($A326,'Hoja de Trabajo para listado'!$BC$155:$BC$1048576,0),MATCH((CUADRO!N$4&amp;$E326),'Hoja de Trabajo para listado'!$BC$151:$CB$151,0)),0)+IFERROR(INDEX('Hoja de Trabajo para listado'!$DE$153:$DG$274,MATCH($A326,'Hoja de Trabajo para listado'!$DE$153:$DE$1048576,0),MATCH((CUADRO!N$4&amp;$E326),'Hoja de Trabajo para listado'!$DE$151:$DG$151,0)),0)+IFERROR(INDEX('Hoja de Trabajo para listado'!$CD$155:$DC$1048576,MATCH($A326,'Hoja de Trabajo para listado'!$CD$155:$CD$1048576,0),MATCH((CUADRO!N$4&amp;$E326),'Hoja de Trabajo para listado'!$CD$151:$DC$151,0)),0)</f>
        <v>0</v>
      </c>
      <c r="O326" s="243">
        <f ca="1">+IFERROR(INDEX('Hoja de Trabajo para listado'!$A$155:$Z$1048576,MATCH($A326,'Hoja de Trabajo para listado'!$A$155:$A$1048576,0),MATCH((CUADRO!O$4&amp;$E326),'Hoja de Trabajo para listado'!$A$151:$Z$151,0)),0)+IFERROR(INDEX('Hoja de Trabajo para listado'!$AB$155:$BA$1048576,MATCH($A326,'Hoja de Trabajo para listado'!$AB$155:$AB$1048576,0),MATCH((CUADRO!O$4&amp;$E326),'Hoja de Trabajo para listado'!$AB$151:$BA$151,0)),0)+IFERROR(INDEX('Hoja de Trabajo para listado'!$BC$155:$CB$1048576,MATCH($A326,'Hoja de Trabajo para listado'!$BC$155:$BC$1048576,0),MATCH((CUADRO!O$4&amp;$E326),'Hoja de Trabajo para listado'!$BC$151:$CB$151,0)),0)+IFERROR(INDEX('Hoja de Trabajo para listado'!$DE$153:$DG$274,MATCH($A326,'Hoja de Trabajo para listado'!$DE$153:$DE$1048576,0),MATCH((CUADRO!O$4&amp;$E326),'Hoja de Trabajo para listado'!$DE$151:$DG$151,0)),0)+IFERROR(INDEX('Hoja de Trabajo para listado'!$CD$155:$DC$1048576,MATCH($A326,'Hoja de Trabajo para listado'!$CD$155:$CD$1048576,0),MATCH((CUADRO!O$4&amp;$E326),'Hoja de Trabajo para listado'!$CD$151:$DC$151,0)),0)</f>
        <v>0</v>
      </c>
      <c r="P326" s="243">
        <f ca="1">+IFERROR(INDEX('Hoja de Trabajo para listado'!$A$155:$Z$1048576,MATCH($A326,'Hoja de Trabajo para listado'!$A$155:$A$1048576,0),MATCH((CUADRO!P$4&amp;$E326),'Hoja de Trabajo para listado'!$A$151:$Z$151,0)),0)+IFERROR(INDEX('Hoja de Trabajo para listado'!$AB$155:$BA$1048576,MATCH($A326,'Hoja de Trabajo para listado'!$AB$155:$AB$1048576,0),MATCH((CUADRO!P$4&amp;$E326),'Hoja de Trabajo para listado'!$AB$151:$BA$151,0)),0)+IFERROR(INDEX('Hoja de Trabajo para listado'!$BC$155:$CB$1048576,MATCH($A326,'Hoja de Trabajo para listado'!$BC$155:$BC$1048576,0),MATCH((CUADRO!P$4&amp;$E326),'Hoja de Trabajo para listado'!$BC$151:$CB$151,0)),0)+IFERROR(INDEX('Hoja de Trabajo para listado'!$DE$153:$DG$274,MATCH($A326,'Hoja de Trabajo para listado'!$DE$153:$DE$1048576,0),MATCH((CUADRO!P$4&amp;$E326),'Hoja de Trabajo para listado'!$DE$151:$DG$151,0)),0)+IFERROR(INDEX('Hoja de Trabajo para listado'!$CD$155:$DC$1048576,MATCH($A326,'Hoja de Trabajo para listado'!$CD$155:$CD$1048576,0),MATCH((CUADRO!P$4&amp;$E326),'Hoja de Trabajo para listado'!$CD$151:$DC$151,0)),0)</f>
        <v>0</v>
      </c>
      <c r="Q326" s="243">
        <f ca="1">+IFERROR(INDEX('Hoja de Trabajo para listado'!$A$155:$Z$1048576,MATCH($A326,'Hoja de Trabajo para listado'!$A$155:$A$1048576,0),MATCH((CUADRO!Q$4&amp;$E326),'Hoja de Trabajo para listado'!$A$151:$Z$151,0)),0)+IFERROR(INDEX('Hoja de Trabajo para listado'!$AB$155:$BA$1048576,MATCH($A326,'Hoja de Trabajo para listado'!$AB$155:$AB$1048576,0),MATCH((CUADRO!Q$4&amp;$E326),'Hoja de Trabajo para listado'!$AB$151:$BA$151,0)),0)+IFERROR(INDEX('Hoja de Trabajo para listado'!$BC$155:$CB$1048576,MATCH($A326,'Hoja de Trabajo para listado'!$BC$155:$BC$1048576,0),MATCH((CUADRO!Q$4&amp;$E326),'Hoja de Trabajo para listado'!$BC$151:$CB$151,0)),0)+IFERROR(INDEX('Hoja de Trabajo para listado'!$DE$153:$DG$274,MATCH($A326,'Hoja de Trabajo para listado'!$DE$153:$DE$1048576,0),MATCH((CUADRO!Q$4&amp;$E326),'Hoja de Trabajo para listado'!$DE$151:$DG$151,0)),0)+IFERROR(INDEX('Hoja de Trabajo para listado'!$CD$155:$DC$1048576,MATCH($A326,'Hoja de Trabajo para listado'!$CD$155:$CD$1048576,0),MATCH((CUADRO!Q$4&amp;$E326),'Hoja de Trabajo para listado'!$CD$151:$DC$151,0)),0)</f>
        <v>0</v>
      </c>
      <c r="R326" s="243">
        <f t="shared" ca="1" si="8"/>
        <v>1308055.3700000001</v>
      </c>
      <c r="S326" s="253">
        <f ca="1">+R325+R326</f>
        <v>1308055.3700000001</v>
      </c>
      <c r="T326" s="243">
        <f ca="1">+S326</f>
        <v>1308055.3700000001</v>
      </c>
      <c r="U326" s="242">
        <f t="shared" si="9"/>
        <v>2</v>
      </c>
    </row>
    <row r="327" spans="1:21" customFormat="1" ht="15" hidden="1" customHeight="1">
      <c r="A327" s="249">
        <v>520</v>
      </c>
      <c r="B327" s="381">
        <f>+A327</f>
        <v>520</v>
      </c>
      <c r="C327" s="245" t="str">
        <f>+VLOOKUP(A327,bd_lista!$A$3:$C$592,3,FALSE)</f>
        <v>Empresa Metalúrgica VINTO - Nacionalizada</v>
      </c>
      <c r="D327" s="383" t="str">
        <f>+C327</f>
        <v>Empresa Metalúrgica VINTO - Nacionalizada</v>
      </c>
      <c r="E327" s="245" t="s">
        <v>683</v>
      </c>
      <c r="F327" s="241">
        <f ca="1">+IFERROR(INDEX('Hoja de Trabajo para listado'!$A$155:$Z$1048576,MATCH($A327,'Hoja de Trabajo para listado'!$A$155:$A$1048576,0),MATCH((CUADRO!F$4&amp;$E327),'Hoja de Trabajo para listado'!$A$151:$Z$151,0)),0)+IFERROR(INDEX('Hoja de Trabajo para listado'!$AB$155:$BA$1048576,MATCH($A327,'Hoja de Trabajo para listado'!$AB$155:$AB$1048576,0),MATCH((CUADRO!F$4&amp;$E327),'Hoja de Trabajo para listado'!$AB$151:$BA$151,0)),0)+IFERROR(INDEX('Hoja de Trabajo para listado'!$BC$155:$CB$1048576,MATCH($A327,'Hoja de Trabajo para listado'!$BC$155:$BC$1048576,0),MATCH((CUADRO!F$4&amp;$E327),'Hoja de Trabajo para listado'!$BC$151:$CB$151,0)),0)+IFERROR(INDEX('Hoja de Trabajo para listado'!$DE$153:$DG$274,MATCH($A327,'Hoja de Trabajo para listado'!$DE$153:$DE$1048576,0),MATCH((CUADRO!F$4&amp;$E327),'Hoja de Trabajo para listado'!$DE$151:$DG$151,0)),0)+IFERROR(INDEX('Hoja de Trabajo para listado'!$CD$155:$DC$1048576,MATCH($A327,'Hoja de Trabajo para listado'!$CD$155:$CD$1048576,0),MATCH((CUADRO!F$4&amp;$E327),'Hoja de Trabajo para listado'!$CD$151:$DC$151,0)),0)</f>
        <v>0</v>
      </c>
      <c r="G327" s="241">
        <f ca="1">+IFERROR(INDEX('Hoja de Trabajo para listado'!$A$155:$Z$1048576,MATCH($A327,'Hoja de Trabajo para listado'!$A$155:$A$1048576,0),MATCH((CUADRO!G$4&amp;$E327),'Hoja de Trabajo para listado'!$A$151:$Z$151,0)),0)+IFERROR(INDEX('Hoja de Trabajo para listado'!$AB$155:$BA$1048576,MATCH($A327,'Hoja de Trabajo para listado'!$AB$155:$AB$1048576,0),MATCH((CUADRO!G$4&amp;$E327),'Hoja de Trabajo para listado'!$AB$151:$BA$151,0)),0)+IFERROR(INDEX('Hoja de Trabajo para listado'!$BC$155:$CB$1048576,MATCH($A327,'Hoja de Trabajo para listado'!$BC$155:$BC$1048576,0),MATCH((CUADRO!G$4&amp;$E327),'Hoja de Trabajo para listado'!$BC$151:$CB$151,0)),0)+IFERROR(INDEX('Hoja de Trabajo para listado'!$DE$153:$DG$274,MATCH($A327,'Hoja de Trabajo para listado'!$DE$153:$DE$1048576,0),MATCH((CUADRO!G$4&amp;$E327),'Hoja de Trabajo para listado'!$DE$151:$DG$151,0)),0)+IFERROR(INDEX('Hoja de Trabajo para listado'!$CD$155:$DC$1048576,MATCH($A327,'Hoja de Trabajo para listado'!$CD$155:$CD$1048576,0),MATCH((CUADRO!G$4&amp;$E327),'Hoja de Trabajo para listado'!$CD$151:$DC$151,0)),0)</f>
        <v>0</v>
      </c>
      <c r="H327" s="241">
        <f ca="1">+IFERROR(INDEX('Hoja de Trabajo para listado'!$A$155:$Z$1048576,MATCH($A327,'Hoja de Trabajo para listado'!$A$155:$A$1048576,0),MATCH((CUADRO!H$4&amp;$E327),'Hoja de Trabajo para listado'!$A$151:$Z$151,0)),0)+IFERROR(INDEX('Hoja de Trabajo para listado'!$AB$155:$BA$1048576,MATCH($A327,'Hoja de Trabajo para listado'!$AB$155:$AB$1048576,0),MATCH((CUADRO!H$4&amp;$E327),'Hoja de Trabajo para listado'!$AB$151:$BA$151,0)),0)+IFERROR(INDEX('Hoja de Trabajo para listado'!$BC$155:$CB$1048576,MATCH($A327,'Hoja de Trabajo para listado'!$BC$155:$BC$1048576,0),MATCH((CUADRO!H$4&amp;$E327),'Hoja de Trabajo para listado'!$BC$151:$CB$151,0)),0)+IFERROR(INDEX('Hoja de Trabajo para listado'!$DE$153:$DG$274,MATCH($A327,'Hoja de Trabajo para listado'!$DE$153:$DE$1048576,0),MATCH((CUADRO!H$4&amp;$E327),'Hoja de Trabajo para listado'!$DE$151:$DG$151,0)),0)+IFERROR(INDEX('Hoja de Trabajo para listado'!$CD$155:$DC$1048576,MATCH($A327,'Hoja de Trabajo para listado'!$CD$155:$CD$1048576,0),MATCH((CUADRO!H$4&amp;$E327),'Hoja de Trabajo para listado'!$CD$151:$DC$151,0)),0)</f>
        <v>0</v>
      </c>
      <c r="I327" s="241">
        <f ca="1">+IFERROR(INDEX('Hoja de Trabajo para listado'!$A$155:$Z$1048576,MATCH($A327,'Hoja de Trabajo para listado'!$A$155:$A$1048576,0),MATCH((CUADRO!I$4&amp;$E327),'Hoja de Trabajo para listado'!$A$151:$Z$151,0)),0)+IFERROR(INDEX('Hoja de Trabajo para listado'!$AB$155:$BA$1048576,MATCH($A327,'Hoja de Trabajo para listado'!$AB$155:$AB$1048576,0),MATCH((CUADRO!I$4&amp;$E327),'Hoja de Trabajo para listado'!$AB$151:$BA$151,0)),0)+IFERROR(INDEX('Hoja de Trabajo para listado'!$BC$155:$CB$1048576,MATCH($A327,'Hoja de Trabajo para listado'!$BC$155:$BC$1048576,0),MATCH((CUADRO!I$4&amp;$E327),'Hoja de Trabajo para listado'!$BC$151:$CB$151,0)),0)+IFERROR(INDEX('Hoja de Trabajo para listado'!$DE$153:$DG$274,MATCH($A327,'Hoja de Trabajo para listado'!$DE$153:$DE$1048576,0),MATCH((CUADRO!I$4&amp;$E327),'Hoja de Trabajo para listado'!$DE$151:$DG$151,0)),0)+IFERROR(INDEX('Hoja de Trabajo para listado'!$CD$155:$DC$1048576,MATCH($A327,'Hoja de Trabajo para listado'!$CD$155:$CD$1048576,0),MATCH((CUADRO!I$4&amp;$E327),'Hoja de Trabajo para listado'!$CD$151:$DC$151,0)),0)</f>
        <v>0</v>
      </c>
      <c r="J327" s="241">
        <f ca="1">+IFERROR(INDEX('Hoja de Trabajo para listado'!$A$155:$Z$1048576,MATCH($A327,'Hoja de Trabajo para listado'!$A$155:$A$1048576,0),MATCH((CUADRO!J$4&amp;$E327),'Hoja de Trabajo para listado'!$A$151:$Z$151,0)),0)+IFERROR(INDEX('Hoja de Trabajo para listado'!$AB$155:$BA$1048576,MATCH($A327,'Hoja de Trabajo para listado'!$AB$155:$AB$1048576,0),MATCH((CUADRO!J$4&amp;$E327),'Hoja de Trabajo para listado'!$AB$151:$BA$151,0)),0)+IFERROR(INDEX('Hoja de Trabajo para listado'!$BC$155:$CB$1048576,MATCH($A327,'Hoja de Trabajo para listado'!$BC$155:$BC$1048576,0),MATCH((CUADRO!J$4&amp;$E327),'Hoja de Trabajo para listado'!$BC$151:$CB$151,0)),0)+IFERROR(INDEX('Hoja de Trabajo para listado'!$DE$153:$DG$274,MATCH($A327,'Hoja de Trabajo para listado'!$DE$153:$DE$1048576,0),MATCH((CUADRO!J$4&amp;$E327),'Hoja de Trabajo para listado'!$DE$151:$DG$151,0)),0)+IFERROR(INDEX('Hoja de Trabajo para listado'!$CD$155:$DC$1048576,MATCH($A327,'Hoja de Trabajo para listado'!$CD$155:$CD$1048576,0),MATCH((CUADRO!J$4&amp;$E327),'Hoja de Trabajo para listado'!$CD$151:$DC$151,0)),0)</f>
        <v>0</v>
      </c>
      <c r="K327" s="241">
        <f ca="1">+IFERROR(INDEX('Hoja de Trabajo para listado'!$A$155:$Z$1048576,MATCH($A327,'Hoja de Trabajo para listado'!$A$155:$A$1048576,0),MATCH((CUADRO!K$4&amp;$E327),'Hoja de Trabajo para listado'!$A$151:$Z$151,0)),0)+IFERROR(INDEX('Hoja de Trabajo para listado'!$AB$155:$BA$1048576,MATCH($A327,'Hoja de Trabajo para listado'!$AB$155:$AB$1048576,0),MATCH((CUADRO!K$4&amp;$E327),'Hoja de Trabajo para listado'!$AB$151:$BA$151,0)),0)+IFERROR(INDEX('Hoja de Trabajo para listado'!$BC$155:$CB$1048576,MATCH($A327,'Hoja de Trabajo para listado'!$BC$155:$BC$1048576,0),MATCH((CUADRO!K$4&amp;$E327),'Hoja de Trabajo para listado'!$BC$151:$CB$151,0)),0)+IFERROR(INDEX('Hoja de Trabajo para listado'!$DE$153:$DG$274,MATCH($A327,'Hoja de Trabajo para listado'!$DE$153:$DE$1048576,0),MATCH((CUADRO!K$4&amp;$E327),'Hoja de Trabajo para listado'!$DE$151:$DG$151,0)),0)+IFERROR(INDEX('Hoja de Trabajo para listado'!$CD$155:$DC$1048576,MATCH($A327,'Hoja de Trabajo para listado'!$CD$155:$CD$1048576,0),MATCH((CUADRO!K$4&amp;$E327),'Hoja de Trabajo para listado'!$CD$151:$DC$151,0)),0)</f>
        <v>0</v>
      </c>
      <c r="L327" s="241">
        <f ca="1">+IFERROR(INDEX('Hoja de Trabajo para listado'!$A$155:$Z$1048576,MATCH($A327,'Hoja de Trabajo para listado'!$A$155:$A$1048576,0),MATCH((CUADRO!L$4&amp;$E327),'Hoja de Trabajo para listado'!$A$151:$Z$151,0)),0)+IFERROR(INDEX('Hoja de Trabajo para listado'!$AB$155:$BA$1048576,MATCH($A327,'Hoja de Trabajo para listado'!$AB$155:$AB$1048576,0),MATCH((CUADRO!L$4&amp;$E327),'Hoja de Trabajo para listado'!$AB$151:$BA$151,0)),0)+IFERROR(INDEX('Hoja de Trabajo para listado'!$BC$155:$CB$1048576,MATCH($A327,'Hoja de Trabajo para listado'!$BC$155:$BC$1048576,0),MATCH((CUADRO!L$4&amp;$E327),'Hoja de Trabajo para listado'!$BC$151:$CB$151,0)),0)+IFERROR(INDEX('Hoja de Trabajo para listado'!$DE$153:$DG$274,MATCH($A327,'Hoja de Trabajo para listado'!$DE$153:$DE$1048576,0),MATCH((CUADRO!L$4&amp;$E327),'Hoja de Trabajo para listado'!$DE$151:$DG$151,0)),0)+IFERROR(INDEX('Hoja de Trabajo para listado'!$CD$155:$DC$1048576,MATCH($A327,'Hoja de Trabajo para listado'!$CD$155:$CD$1048576,0),MATCH((CUADRO!L$4&amp;$E327),'Hoja de Trabajo para listado'!$CD$151:$DC$151,0)),0)</f>
        <v>0</v>
      </c>
      <c r="M327" s="241">
        <f ca="1">+IFERROR(INDEX('Hoja de Trabajo para listado'!$A$155:$Z$1048576,MATCH($A327,'Hoja de Trabajo para listado'!$A$155:$A$1048576,0),MATCH((CUADRO!M$4&amp;$E327),'Hoja de Trabajo para listado'!$A$151:$Z$151,0)),0)+IFERROR(INDEX('Hoja de Trabajo para listado'!$AB$155:$BA$1048576,MATCH($A327,'Hoja de Trabajo para listado'!$AB$155:$AB$1048576,0),MATCH((CUADRO!M$4&amp;$E327),'Hoja de Trabajo para listado'!$AB$151:$BA$151,0)),0)+IFERROR(INDEX('Hoja de Trabajo para listado'!$BC$155:$CB$1048576,MATCH($A327,'Hoja de Trabajo para listado'!$BC$155:$BC$1048576,0),MATCH((CUADRO!M$4&amp;$E327),'Hoja de Trabajo para listado'!$BC$151:$CB$151,0)),0)+IFERROR(INDEX('Hoja de Trabajo para listado'!$DE$153:$DG$274,MATCH($A327,'Hoja de Trabajo para listado'!$DE$153:$DE$1048576,0),MATCH((CUADRO!M$4&amp;$E327),'Hoja de Trabajo para listado'!$DE$151:$DG$151,0)),0)+IFERROR(INDEX('Hoja de Trabajo para listado'!$CD$155:$DC$1048576,MATCH($A327,'Hoja de Trabajo para listado'!$CD$155:$CD$1048576,0),MATCH((CUADRO!M$4&amp;$E327),'Hoja de Trabajo para listado'!$CD$151:$DC$151,0)),0)</f>
        <v>0</v>
      </c>
      <c r="N327" s="241">
        <f ca="1">+IFERROR(INDEX('Hoja de Trabajo para listado'!$A$155:$Z$1048576,MATCH($A327,'Hoja de Trabajo para listado'!$A$155:$A$1048576,0),MATCH((CUADRO!N$4&amp;$E327),'Hoja de Trabajo para listado'!$A$151:$Z$151,0)),0)+IFERROR(INDEX('Hoja de Trabajo para listado'!$AB$155:$BA$1048576,MATCH($A327,'Hoja de Trabajo para listado'!$AB$155:$AB$1048576,0),MATCH((CUADRO!N$4&amp;$E327),'Hoja de Trabajo para listado'!$AB$151:$BA$151,0)),0)+IFERROR(INDEX('Hoja de Trabajo para listado'!$BC$155:$CB$1048576,MATCH($A327,'Hoja de Trabajo para listado'!$BC$155:$BC$1048576,0),MATCH((CUADRO!N$4&amp;$E327),'Hoja de Trabajo para listado'!$BC$151:$CB$151,0)),0)+IFERROR(INDEX('Hoja de Trabajo para listado'!$DE$153:$DG$274,MATCH($A327,'Hoja de Trabajo para listado'!$DE$153:$DE$1048576,0),MATCH((CUADRO!N$4&amp;$E327),'Hoja de Trabajo para listado'!$DE$151:$DG$151,0)),0)+IFERROR(INDEX('Hoja de Trabajo para listado'!$CD$155:$DC$1048576,MATCH($A327,'Hoja de Trabajo para listado'!$CD$155:$CD$1048576,0),MATCH((CUADRO!N$4&amp;$E327),'Hoja de Trabajo para listado'!$CD$151:$DC$151,0)),0)</f>
        <v>0</v>
      </c>
      <c r="O327" s="241">
        <f ca="1">+IFERROR(INDEX('Hoja de Trabajo para listado'!$A$155:$Z$1048576,MATCH($A327,'Hoja de Trabajo para listado'!$A$155:$A$1048576,0),MATCH((CUADRO!O$4&amp;$E327),'Hoja de Trabajo para listado'!$A$151:$Z$151,0)),0)+IFERROR(INDEX('Hoja de Trabajo para listado'!$AB$155:$BA$1048576,MATCH($A327,'Hoja de Trabajo para listado'!$AB$155:$AB$1048576,0),MATCH((CUADRO!O$4&amp;$E327),'Hoja de Trabajo para listado'!$AB$151:$BA$151,0)),0)+IFERROR(INDEX('Hoja de Trabajo para listado'!$BC$155:$CB$1048576,MATCH($A327,'Hoja de Trabajo para listado'!$BC$155:$BC$1048576,0),MATCH((CUADRO!O$4&amp;$E327),'Hoja de Trabajo para listado'!$BC$151:$CB$151,0)),0)+IFERROR(INDEX('Hoja de Trabajo para listado'!$DE$153:$DG$274,MATCH($A327,'Hoja de Trabajo para listado'!$DE$153:$DE$1048576,0),MATCH((CUADRO!O$4&amp;$E327),'Hoja de Trabajo para listado'!$DE$151:$DG$151,0)),0)+IFERROR(INDEX('Hoja de Trabajo para listado'!$CD$155:$DC$1048576,MATCH($A327,'Hoja de Trabajo para listado'!$CD$155:$CD$1048576,0),MATCH((CUADRO!O$4&amp;$E327),'Hoja de Trabajo para listado'!$CD$151:$DC$151,0)),0)</f>
        <v>0</v>
      </c>
      <c r="P327" s="241">
        <f ca="1">+IFERROR(INDEX('Hoja de Trabajo para listado'!$A$155:$Z$1048576,MATCH($A327,'Hoja de Trabajo para listado'!$A$155:$A$1048576,0),MATCH((CUADRO!P$4&amp;$E327),'Hoja de Trabajo para listado'!$A$151:$Z$151,0)),0)+IFERROR(INDEX('Hoja de Trabajo para listado'!$AB$155:$BA$1048576,MATCH($A327,'Hoja de Trabajo para listado'!$AB$155:$AB$1048576,0),MATCH((CUADRO!P$4&amp;$E327),'Hoja de Trabajo para listado'!$AB$151:$BA$151,0)),0)+IFERROR(INDEX('Hoja de Trabajo para listado'!$BC$155:$CB$1048576,MATCH($A327,'Hoja de Trabajo para listado'!$BC$155:$BC$1048576,0),MATCH((CUADRO!P$4&amp;$E327),'Hoja de Trabajo para listado'!$BC$151:$CB$151,0)),0)+IFERROR(INDEX('Hoja de Trabajo para listado'!$DE$153:$DG$274,MATCH($A327,'Hoja de Trabajo para listado'!$DE$153:$DE$1048576,0),MATCH((CUADRO!P$4&amp;$E327),'Hoja de Trabajo para listado'!$DE$151:$DG$151,0)),0)+IFERROR(INDEX('Hoja de Trabajo para listado'!$CD$155:$DC$1048576,MATCH($A327,'Hoja de Trabajo para listado'!$CD$155:$CD$1048576,0),MATCH((CUADRO!P$4&amp;$E327),'Hoja de Trabajo para listado'!$CD$151:$DC$151,0)),0)</f>
        <v>0</v>
      </c>
      <c r="Q327" s="241">
        <f ca="1">+IFERROR(INDEX('Hoja de Trabajo para listado'!$A$155:$Z$1048576,MATCH($A327,'Hoja de Trabajo para listado'!$A$155:$A$1048576,0),MATCH((CUADRO!Q$4&amp;$E327),'Hoja de Trabajo para listado'!$A$151:$Z$151,0)),0)+IFERROR(INDEX('Hoja de Trabajo para listado'!$AB$155:$BA$1048576,MATCH($A327,'Hoja de Trabajo para listado'!$AB$155:$AB$1048576,0),MATCH((CUADRO!Q$4&amp;$E327),'Hoja de Trabajo para listado'!$AB$151:$BA$151,0)),0)+IFERROR(INDEX('Hoja de Trabajo para listado'!$BC$155:$CB$1048576,MATCH($A327,'Hoja de Trabajo para listado'!$BC$155:$BC$1048576,0),MATCH((CUADRO!Q$4&amp;$E327),'Hoja de Trabajo para listado'!$BC$151:$CB$151,0)),0)+IFERROR(INDEX('Hoja de Trabajo para listado'!$DE$153:$DG$274,MATCH($A327,'Hoja de Trabajo para listado'!$DE$153:$DE$1048576,0),MATCH((CUADRO!Q$4&amp;$E327),'Hoja de Trabajo para listado'!$DE$151:$DG$151,0)),0)+IFERROR(INDEX('Hoja de Trabajo para listado'!$CD$155:$DC$1048576,MATCH($A327,'Hoja de Trabajo para listado'!$CD$155:$CD$1048576,0),MATCH((CUADRO!Q$4&amp;$E327),'Hoja de Trabajo para listado'!$CD$151:$DC$151,0)),0)</f>
        <v>0</v>
      </c>
      <c r="R327" s="241">
        <f t="shared" ref="R327:R392" ca="1" si="10">+SUM(F327:Q327)</f>
        <v>0</v>
      </c>
      <c r="S327" s="247"/>
      <c r="T327" s="241">
        <f ca="1">+T328</f>
        <v>0</v>
      </c>
      <c r="U327" s="240">
        <f t="shared" ref="U327:U392" si="11">+IF(E327="Débitos",1,2)</f>
        <v>1</v>
      </c>
    </row>
    <row r="328" spans="1:21" customFormat="1" ht="15" hidden="1" customHeight="1">
      <c r="A328" s="32">
        <v>520</v>
      </c>
      <c r="B328" s="382"/>
      <c r="C328" s="305" t="str">
        <f>+VLOOKUP(A328,bd_lista!$A$3:$C$592,3,FALSE)</f>
        <v>Empresa Metalúrgica VINTO - Nacionalizada</v>
      </c>
      <c r="D328" s="384"/>
      <c r="E328" s="305" t="s">
        <v>684</v>
      </c>
      <c r="F328" s="243">
        <f ca="1">+IFERROR(INDEX('Hoja de Trabajo para listado'!$A$155:$Z$1048576,MATCH($A328,'Hoja de Trabajo para listado'!$A$155:$A$1048576,0),MATCH((CUADRO!F$4&amp;$E328),'Hoja de Trabajo para listado'!$A$151:$Z$151,0)),0)+IFERROR(INDEX('Hoja de Trabajo para listado'!$AB$155:$BA$1048576,MATCH($A328,'Hoja de Trabajo para listado'!$AB$155:$AB$1048576,0),MATCH((CUADRO!F$4&amp;$E328),'Hoja de Trabajo para listado'!$AB$151:$BA$151,0)),0)+IFERROR(INDEX('Hoja de Trabajo para listado'!$BC$155:$CB$1048576,MATCH($A328,'Hoja de Trabajo para listado'!$BC$155:$BC$1048576,0),MATCH((CUADRO!F$4&amp;$E328),'Hoja de Trabajo para listado'!$BC$151:$CB$151,0)),0)+IFERROR(INDEX('Hoja de Trabajo para listado'!$DE$153:$DG$274,MATCH($A328,'Hoja de Trabajo para listado'!$DE$153:$DE$1048576,0),MATCH((CUADRO!F$4&amp;$E328),'Hoja de Trabajo para listado'!$DE$151:$DG$151,0)),0)+IFERROR(INDEX('Hoja de Trabajo para listado'!$CD$155:$DC$1048576,MATCH($A328,'Hoja de Trabajo para listado'!$CD$155:$CD$1048576,0),MATCH((CUADRO!F$4&amp;$E328),'Hoja de Trabajo para listado'!$CD$151:$DC$151,0)),0)</f>
        <v>0</v>
      </c>
      <c r="G328" s="243">
        <f ca="1">+IFERROR(INDEX('Hoja de Trabajo para listado'!$A$155:$Z$1048576,MATCH($A328,'Hoja de Trabajo para listado'!$A$155:$A$1048576,0),MATCH((CUADRO!G$4&amp;$E328),'Hoja de Trabajo para listado'!$A$151:$Z$151,0)),0)+IFERROR(INDEX('Hoja de Trabajo para listado'!$AB$155:$BA$1048576,MATCH($A328,'Hoja de Trabajo para listado'!$AB$155:$AB$1048576,0),MATCH((CUADRO!G$4&amp;$E328),'Hoja de Trabajo para listado'!$AB$151:$BA$151,0)),0)+IFERROR(INDEX('Hoja de Trabajo para listado'!$BC$155:$CB$1048576,MATCH($A328,'Hoja de Trabajo para listado'!$BC$155:$BC$1048576,0),MATCH((CUADRO!G$4&amp;$E328),'Hoja de Trabajo para listado'!$BC$151:$CB$151,0)),0)+IFERROR(INDEX('Hoja de Trabajo para listado'!$DE$153:$DG$274,MATCH($A328,'Hoja de Trabajo para listado'!$DE$153:$DE$1048576,0),MATCH((CUADRO!G$4&amp;$E328),'Hoja de Trabajo para listado'!$DE$151:$DG$151,0)),0)+IFERROR(INDEX('Hoja de Trabajo para listado'!$CD$155:$DC$1048576,MATCH($A328,'Hoja de Trabajo para listado'!$CD$155:$CD$1048576,0),MATCH((CUADRO!G$4&amp;$E328),'Hoja de Trabajo para listado'!$CD$151:$DC$151,0)),0)</f>
        <v>0</v>
      </c>
      <c r="H328" s="243">
        <f ca="1">+IFERROR(INDEX('Hoja de Trabajo para listado'!$A$155:$Z$1048576,MATCH($A328,'Hoja de Trabajo para listado'!$A$155:$A$1048576,0),MATCH((CUADRO!H$4&amp;$E328),'Hoja de Trabajo para listado'!$A$151:$Z$151,0)),0)+IFERROR(INDEX('Hoja de Trabajo para listado'!$AB$155:$BA$1048576,MATCH($A328,'Hoja de Trabajo para listado'!$AB$155:$AB$1048576,0),MATCH((CUADRO!H$4&amp;$E328),'Hoja de Trabajo para listado'!$AB$151:$BA$151,0)),0)+IFERROR(INDEX('Hoja de Trabajo para listado'!$BC$155:$CB$1048576,MATCH($A328,'Hoja de Trabajo para listado'!$BC$155:$BC$1048576,0),MATCH((CUADRO!H$4&amp;$E328),'Hoja de Trabajo para listado'!$BC$151:$CB$151,0)),0)+IFERROR(INDEX('Hoja de Trabajo para listado'!$DE$153:$DG$274,MATCH($A328,'Hoja de Trabajo para listado'!$DE$153:$DE$1048576,0),MATCH((CUADRO!H$4&amp;$E328),'Hoja de Trabajo para listado'!$DE$151:$DG$151,0)),0)+IFERROR(INDEX('Hoja de Trabajo para listado'!$CD$155:$DC$1048576,MATCH($A328,'Hoja de Trabajo para listado'!$CD$155:$CD$1048576,0),MATCH((CUADRO!H$4&amp;$E328),'Hoja de Trabajo para listado'!$CD$151:$DC$151,0)),0)</f>
        <v>0</v>
      </c>
      <c r="I328" s="243">
        <f ca="1">+IFERROR(INDEX('Hoja de Trabajo para listado'!$A$155:$Z$1048576,MATCH($A328,'Hoja de Trabajo para listado'!$A$155:$A$1048576,0),MATCH((CUADRO!I$4&amp;$E328),'Hoja de Trabajo para listado'!$A$151:$Z$151,0)),0)+IFERROR(INDEX('Hoja de Trabajo para listado'!$AB$155:$BA$1048576,MATCH($A328,'Hoja de Trabajo para listado'!$AB$155:$AB$1048576,0),MATCH((CUADRO!I$4&amp;$E328),'Hoja de Trabajo para listado'!$AB$151:$BA$151,0)),0)+IFERROR(INDEX('Hoja de Trabajo para listado'!$BC$155:$CB$1048576,MATCH($A328,'Hoja de Trabajo para listado'!$BC$155:$BC$1048576,0),MATCH((CUADRO!I$4&amp;$E328),'Hoja de Trabajo para listado'!$BC$151:$CB$151,0)),0)+IFERROR(INDEX('Hoja de Trabajo para listado'!$DE$153:$DG$274,MATCH($A328,'Hoja de Trabajo para listado'!$DE$153:$DE$1048576,0),MATCH((CUADRO!I$4&amp;$E328),'Hoja de Trabajo para listado'!$DE$151:$DG$151,0)),0)+IFERROR(INDEX('Hoja de Trabajo para listado'!$CD$155:$DC$1048576,MATCH($A328,'Hoja de Trabajo para listado'!$CD$155:$CD$1048576,0),MATCH((CUADRO!I$4&amp;$E328),'Hoja de Trabajo para listado'!$CD$151:$DC$151,0)),0)</f>
        <v>0</v>
      </c>
      <c r="J328" s="243">
        <f ca="1">+IFERROR(INDEX('Hoja de Trabajo para listado'!$A$155:$Z$1048576,MATCH($A328,'Hoja de Trabajo para listado'!$A$155:$A$1048576,0),MATCH((CUADRO!J$4&amp;$E328),'Hoja de Trabajo para listado'!$A$151:$Z$151,0)),0)+IFERROR(INDEX('Hoja de Trabajo para listado'!$AB$155:$BA$1048576,MATCH($A328,'Hoja de Trabajo para listado'!$AB$155:$AB$1048576,0),MATCH((CUADRO!J$4&amp;$E328),'Hoja de Trabajo para listado'!$AB$151:$BA$151,0)),0)+IFERROR(INDEX('Hoja de Trabajo para listado'!$BC$155:$CB$1048576,MATCH($A328,'Hoja de Trabajo para listado'!$BC$155:$BC$1048576,0),MATCH((CUADRO!J$4&amp;$E328),'Hoja de Trabajo para listado'!$BC$151:$CB$151,0)),0)+IFERROR(INDEX('Hoja de Trabajo para listado'!$DE$153:$DG$274,MATCH($A328,'Hoja de Trabajo para listado'!$DE$153:$DE$1048576,0),MATCH((CUADRO!J$4&amp;$E328),'Hoja de Trabajo para listado'!$DE$151:$DG$151,0)),0)+IFERROR(INDEX('Hoja de Trabajo para listado'!$CD$155:$DC$1048576,MATCH($A328,'Hoja de Trabajo para listado'!$CD$155:$CD$1048576,0),MATCH((CUADRO!J$4&amp;$E328),'Hoja de Trabajo para listado'!$CD$151:$DC$151,0)),0)</f>
        <v>0</v>
      </c>
      <c r="K328" s="243">
        <f ca="1">+IFERROR(INDEX('Hoja de Trabajo para listado'!$A$155:$Z$1048576,MATCH($A328,'Hoja de Trabajo para listado'!$A$155:$A$1048576,0),MATCH((CUADRO!K$4&amp;$E328),'Hoja de Trabajo para listado'!$A$151:$Z$151,0)),0)+IFERROR(INDEX('Hoja de Trabajo para listado'!$AB$155:$BA$1048576,MATCH($A328,'Hoja de Trabajo para listado'!$AB$155:$AB$1048576,0),MATCH((CUADRO!K$4&amp;$E328),'Hoja de Trabajo para listado'!$AB$151:$BA$151,0)),0)+IFERROR(INDEX('Hoja de Trabajo para listado'!$BC$155:$CB$1048576,MATCH($A328,'Hoja de Trabajo para listado'!$BC$155:$BC$1048576,0),MATCH((CUADRO!K$4&amp;$E328),'Hoja de Trabajo para listado'!$BC$151:$CB$151,0)),0)+IFERROR(INDEX('Hoja de Trabajo para listado'!$DE$153:$DG$274,MATCH($A328,'Hoja de Trabajo para listado'!$DE$153:$DE$1048576,0),MATCH((CUADRO!K$4&amp;$E328),'Hoja de Trabajo para listado'!$DE$151:$DG$151,0)),0)+IFERROR(INDEX('Hoja de Trabajo para listado'!$CD$155:$DC$1048576,MATCH($A328,'Hoja de Trabajo para listado'!$CD$155:$CD$1048576,0),MATCH((CUADRO!K$4&amp;$E328),'Hoja de Trabajo para listado'!$CD$151:$DC$151,0)),0)</f>
        <v>0</v>
      </c>
      <c r="L328" s="243">
        <f ca="1">+IFERROR(INDEX('Hoja de Trabajo para listado'!$A$155:$Z$1048576,MATCH($A328,'Hoja de Trabajo para listado'!$A$155:$A$1048576,0),MATCH((CUADRO!L$4&amp;$E328),'Hoja de Trabajo para listado'!$A$151:$Z$151,0)),0)+IFERROR(INDEX('Hoja de Trabajo para listado'!$AB$155:$BA$1048576,MATCH($A328,'Hoja de Trabajo para listado'!$AB$155:$AB$1048576,0),MATCH((CUADRO!L$4&amp;$E328),'Hoja de Trabajo para listado'!$AB$151:$BA$151,0)),0)+IFERROR(INDEX('Hoja de Trabajo para listado'!$BC$155:$CB$1048576,MATCH($A328,'Hoja de Trabajo para listado'!$BC$155:$BC$1048576,0),MATCH((CUADRO!L$4&amp;$E328),'Hoja de Trabajo para listado'!$BC$151:$CB$151,0)),0)+IFERROR(INDEX('Hoja de Trabajo para listado'!$DE$153:$DG$274,MATCH($A328,'Hoja de Trabajo para listado'!$DE$153:$DE$1048576,0),MATCH((CUADRO!L$4&amp;$E328),'Hoja de Trabajo para listado'!$DE$151:$DG$151,0)),0)+IFERROR(INDEX('Hoja de Trabajo para listado'!$CD$155:$DC$1048576,MATCH($A328,'Hoja de Trabajo para listado'!$CD$155:$CD$1048576,0),MATCH((CUADRO!L$4&amp;$E328),'Hoja de Trabajo para listado'!$CD$151:$DC$151,0)),0)</f>
        <v>0</v>
      </c>
      <c r="M328" s="243">
        <f ca="1">+IFERROR(INDEX('Hoja de Trabajo para listado'!$A$155:$Z$1048576,MATCH($A328,'Hoja de Trabajo para listado'!$A$155:$A$1048576,0),MATCH((CUADRO!M$4&amp;$E328),'Hoja de Trabajo para listado'!$A$151:$Z$151,0)),0)+IFERROR(INDEX('Hoja de Trabajo para listado'!$AB$155:$BA$1048576,MATCH($A328,'Hoja de Trabajo para listado'!$AB$155:$AB$1048576,0),MATCH((CUADRO!M$4&amp;$E328),'Hoja de Trabajo para listado'!$AB$151:$BA$151,0)),0)+IFERROR(INDEX('Hoja de Trabajo para listado'!$BC$155:$CB$1048576,MATCH($A328,'Hoja de Trabajo para listado'!$BC$155:$BC$1048576,0),MATCH((CUADRO!M$4&amp;$E328),'Hoja de Trabajo para listado'!$BC$151:$CB$151,0)),0)+IFERROR(INDEX('Hoja de Trabajo para listado'!$DE$153:$DG$274,MATCH($A328,'Hoja de Trabajo para listado'!$DE$153:$DE$1048576,0),MATCH((CUADRO!M$4&amp;$E328),'Hoja de Trabajo para listado'!$DE$151:$DG$151,0)),0)+IFERROR(INDEX('Hoja de Trabajo para listado'!$CD$155:$DC$1048576,MATCH($A328,'Hoja de Trabajo para listado'!$CD$155:$CD$1048576,0),MATCH((CUADRO!M$4&amp;$E328),'Hoja de Trabajo para listado'!$CD$151:$DC$151,0)),0)</f>
        <v>0</v>
      </c>
      <c r="N328" s="243">
        <f ca="1">+IFERROR(INDEX('Hoja de Trabajo para listado'!$A$155:$Z$1048576,MATCH($A328,'Hoja de Trabajo para listado'!$A$155:$A$1048576,0),MATCH((CUADRO!N$4&amp;$E328),'Hoja de Trabajo para listado'!$A$151:$Z$151,0)),0)+IFERROR(INDEX('Hoja de Trabajo para listado'!$AB$155:$BA$1048576,MATCH($A328,'Hoja de Trabajo para listado'!$AB$155:$AB$1048576,0),MATCH((CUADRO!N$4&amp;$E328),'Hoja de Trabajo para listado'!$AB$151:$BA$151,0)),0)+IFERROR(INDEX('Hoja de Trabajo para listado'!$BC$155:$CB$1048576,MATCH($A328,'Hoja de Trabajo para listado'!$BC$155:$BC$1048576,0),MATCH((CUADRO!N$4&amp;$E328),'Hoja de Trabajo para listado'!$BC$151:$CB$151,0)),0)+IFERROR(INDEX('Hoja de Trabajo para listado'!$DE$153:$DG$274,MATCH($A328,'Hoja de Trabajo para listado'!$DE$153:$DE$1048576,0),MATCH((CUADRO!N$4&amp;$E328),'Hoja de Trabajo para listado'!$DE$151:$DG$151,0)),0)+IFERROR(INDEX('Hoja de Trabajo para listado'!$CD$155:$DC$1048576,MATCH($A328,'Hoja de Trabajo para listado'!$CD$155:$CD$1048576,0),MATCH((CUADRO!N$4&amp;$E328),'Hoja de Trabajo para listado'!$CD$151:$DC$151,0)),0)</f>
        <v>0</v>
      </c>
      <c r="O328" s="243">
        <f ca="1">+IFERROR(INDEX('Hoja de Trabajo para listado'!$A$155:$Z$1048576,MATCH($A328,'Hoja de Trabajo para listado'!$A$155:$A$1048576,0),MATCH((CUADRO!O$4&amp;$E328),'Hoja de Trabajo para listado'!$A$151:$Z$151,0)),0)+IFERROR(INDEX('Hoja de Trabajo para listado'!$AB$155:$BA$1048576,MATCH($A328,'Hoja de Trabajo para listado'!$AB$155:$AB$1048576,0),MATCH((CUADRO!O$4&amp;$E328),'Hoja de Trabajo para listado'!$AB$151:$BA$151,0)),0)+IFERROR(INDEX('Hoja de Trabajo para listado'!$BC$155:$CB$1048576,MATCH($A328,'Hoja de Trabajo para listado'!$BC$155:$BC$1048576,0),MATCH((CUADRO!O$4&amp;$E328),'Hoja de Trabajo para listado'!$BC$151:$CB$151,0)),0)+IFERROR(INDEX('Hoja de Trabajo para listado'!$DE$153:$DG$274,MATCH($A328,'Hoja de Trabajo para listado'!$DE$153:$DE$1048576,0),MATCH((CUADRO!O$4&amp;$E328),'Hoja de Trabajo para listado'!$DE$151:$DG$151,0)),0)+IFERROR(INDEX('Hoja de Trabajo para listado'!$CD$155:$DC$1048576,MATCH($A328,'Hoja de Trabajo para listado'!$CD$155:$CD$1048576,0),MATCH((CUADRO!O$4&amp;$E328),'Hoja de Trabajo para listado'!$CD$151:$DC$151,0)),0)</f>
        <v>0</v>
      </c>
      <c r="P328" s="243">
        <f ca="1">+IFERROR(INDEX('Hoja de Trabajo para listado'!$A$155:$Z$1048576,MATCH($A328,'Hoja de Trabajo para listado'!$A$155:$A$1048576,0),MATCH((CUADRO!P$4&amp;$E328),'Hoja de Trabajo para listado'!$A$151:$Z$151,0)),0)+IFERROR(INDEX('Hoja de Trabajo para listado'!$AB$155:$BA$1048576,MATCH($A328,'Hoja de Trabajo para listado'!$AB$155:$AB$1048576,0),MATCH((CUADRO!P$4&amp;$E328),'Hoja de Trabajo para listado'!$AB$151:$BA$151,0)),0)+IFERROR(INDEX('Hoja de Trabajo para listado'!$BC$155:$CB$1048576,MATCH($A328,'Hoja de Trabajo para listado'!$BC$155:$BC$1048576,0),MATCH((CUADRO!P$4&amp;$E328),'Hoja de Trabajo para listado'!$BC$151:$CB$151,0)),0)+IFERROR(INDEX('Hoja de Trabajo para listado'!$DE$153:$DG$274,MATCH($A328,'Hoja de Trabajo para listado'!$DE$153:$DE$1048576,0),MATCH((CUADRO!P$4&amp;$E328),'Hoja de Trabajo para listado'!$DE$151:$DG$151,0)),0)+IFERROR(INDEX('Hoja de Trabajo para listado'!$CD$155:$DC$1048576,MATCH($A328,'Hoja de Trabajo para listado'!$CD$155:$CD$1048576,0),MATCH((CUADRO!P$4&amp;$E328),'Hoja de Trabajo para listado'!$CD$151:$DC$151,0)),0)</f>
        <v>0</v>
      </c>
      <c r="Q328" s="243">
        <f ca="1">+IFERROR(INDEX('Hoja de Trabajo para listado'!$A$155:$Z$1048576,MATCH($A328,'Hoja de Trabajo para listado'!$A$155:$A$1048576,0),MATCH((CUADRO!Q$4&amp;$E328),'Hoja de Trabajo para listado'!$A$151:$Z$151,0)),0)+IFERROR(INDEX('Hoja de Trabajo para listado'!$AB$155:$BA$1048576,MATCH($A328,'Hoja de Trabajo para listado'!$AB$155:$AB$1048576,0),MATCH((CUADRO!Q$4&amp;$E328),'Hoja de Trabajo para listado'!$AB$151:$BA$151,0)),0)+IFERROR(INDEX('Hoja de Trabajo para listado'!$BC$155:$CB$1048576,MATCH($A328,'Hoja de Trabajo para listado'!$BC$155:$BC$1048576,0),MATCH((CUADRO!Q$4&amp;$E328),'Hoja de Trabajo para listado'!$BC$151:$CB$151,0)),0)+IFERROR(INDEX('Hoja de Trabajo para listado'!$DE$153:$DG$274,MATCH($A328,'Hoja de Trabajo para listado'!$DE$153:$DE$1048576,0),MATCH((CUADRO!Q$4&amp;$E328),'Hoja de Trabajo para listado'!$DE$151:$DG$151,0)),0)+IFERROR(INDEX('Hoja de Trabajo para listado'!$CD$155:$DC$1048576,MATCH($A328,'Hoja de Trabajo para listado'!$CD$155:$CD$1048576,0),MATCH((CUADRO!Q$4&amp;$E328),'Hoja de Trabajo para listado'!$CD$151:$DC$151,0)),0)</f>
        <v>0</v>
      </c>
      <c r="R328" s="243">
        <f t="shared" ca="1" si="10"/>
        <v>0</v>
      </c>
      <c r="S328" s="243">
        <f ca="1">+R327+R328</f>
        <v>0</v>
      </c>
      <c r="T328" s="241">
        <f ca="1">+S328</f>
        <v>0</v>
      </c>
      <c r="U328" s="240">
        <f t="shared" si="11"/>
        <v>2</v>
      </c>
    </row>
    <row r="329" spans="1:21" ht="15" customHeight="1">
      <c r="A329" s="353">
        <v>522</v>
      </c>
      <c r="B329" s="381">
        <f>+A329</f>
        <v>522</v>
      </c>
      <c r="C329" s="245" t="str">
        <f>+VLOOKUP(A329,bd_lista!$A$3:$C$592,3,FALSE)</f>
        <v>Empresa Nacional de Ferrocarriles - Residual</v>
      </c>
      <c r="D329" s="383" t="str">
        <f>+C329</f>
        <v>Empresa Nacional de Ferrocarriles - Residual</v>
      </c>
      <c r="E329" s="245" t="s">
        <v>683</v>
      </c>
      <c r="F329" s="241">
        <f ca="1">+IFERROR(INDEX('Hoja de Trabajo para listado'!$A$155:$Z$1048576,MATCH($A329,'Hoja de Trabajo para listado'!$A$155:$A$1048576,0),MATCH((CUADRO!F$4&amp;$E329),'Hoja de Trabajo para listado'!$A$151:$Z$151,0)),0)+IFERROR(INDEX('Hoja de Trabajo para listado'!$AB$155:$BA$1048576,MATCH($A329,'Hoja de Trabajo para listado'!$AB$155:$AB$1048576,0),MATCH((CUADRO!F$4&amp;$E329),'Hoja de Trabajo para listado'!$AB$151:$BA$151,0)),0)+IFERROR(INDEX('Hoja de Trabajo para listado'!$BC$155:$CB$1048576,MATCH($A329,'Hoja de Trabajo para listado'!$BC$155:$BC$1048576,0),MATCH((CUADRO!F$4&amp;$E329),'Hoja de Trabajo para listado'!$BC$151:$CB$151,0)),0)+IFERROR(INDEX('Hoja de Trabajo para listado'!$DE$153:$DG$274,MATCH($A329,'Hoja de Trabajo para listado'!$DE$153:$DE$1048576,0),MATCH((CUADRO!F$4&amp;$E329),'Hoja de Trabajo para listado'!$DE$151:$DG$151,0)),0)+IFERROR(INDEX('Hoja de Trabajo para listado'!$CD$155:$DC$1048576,MATCH($A329,'Hoja de Trabajo para listado'!$CD$155:$CD$1048576,0),MATCH((CUADRO!F$4&amp;$E329),'Hoja de Trabajo para listado'!$CD$151:$DC$151,0)),0)</f>
        <v>0</v>
      </c>
      <c r="G329" s="241">
        <f ca="1">+IFERROR(INDEX('Hoja de Trabajo para listado'!$A$155:$Z$1048576,MATCH($A329,'Hoja de Trabajo para listado'!$A$155:$A$1048576,0),MATCH((CUADRO!G$4&amp;$E329),'Hoja de Trabajo para listado'!$A$151:$Z$151,0)),0)+IFERROR(INDEX('Hoja de Trabajo para listado'!$AB$155:$BA$1048576,MATCH($A329,'Hoja de Trabajo para listado'!$AB$155:$AB$1048576,0),MATCH((CUADRO!G$4&amp;$E329),'Hoja de Trabajo para listado'!$AB$151:$BA$151,0)),0)+IFERROR(INDEX('Hoja de Trabajo para listado'!$BC$155:$CB$1048576,MATCH($A329,'Hoja de Trabajo para listado'!$BC$155:$BC$1048576,0),MATCH((CUADRO!G$4&amp;$E329),'Hoja de Trabajo para listado'!$BC$151:$CB$151,0)),0)+IFERROR(INDEX('Hoja de Trabajo para listado'!$DE$153:$DG$274,MATCH($A329,'Hoja de Trabajo para listado'!$DE$153:$DE$1048576,0),MATCH((CUADRO!G$4&amp;$E329),'Hoja de Trabajo para listado'!$DE$151:$DG$151,0)),0)+IFERROR(INDEX('Hoja de Trabajo para listado'!$CD$155:$DC$1048576,MATCH($A329,'Hoja de Trabajo para listado'!$CD$155:$CD$1048576,0),MATCH((CUADRO!G$4&amp;$E329),'Hoja de Trabajo para listado'!$CD$151:$DC$151,0)),0)</f>
        <v>0</v>
      </c>
      <c r="H329" s="241">
        <f ca="1">+IFERROR(INDEX('Hoja de Trabajo para listado'!$A$155:$Z$1048576,MATCH($A329,'Hoja de Trabajo para listado'!$A$155:$A$1048576,0),MATCH((CUADRO!H$4&amp;$E329),'Hoja de Trabajo para listado'!$A$151:$Z$151,0)),0)+IFERROR(INDEX('Hoja de Trabajo para listado'!$AB$155:$BA$1048576,MATCH($A329,'Hoja de Trabajo para listado'!$AB$155:$AB$1048576,0),MATCH((CUADRO!H$4&amp;$E329),'Hoja de Trabajo para listado'!$AB$151:$BA$151,0)),0)+IFERROR(INDEX('Hoja de Trabajo para listado'!$BC$155:$CB$1048576,MATCH($A329,'Hoja de Trabajo para listado'!$BC$155:$BC$1048576,0),MATCH((CUADRO!H$4&amp;$E329),'Hoja de Trabajo para listado'!$BC$151:$CB$151,0)),0)+IFERROR(INDEX('Hoja de Trabajo para listado'!$DE$153:$DG$274,MATCH($A329,'Hoja de Trabajo para listado'!$DE$153:$DE$1048576,0),MATCH((CUADRO!H$4&amp;$E329),'Hoja de Trabajo para listado'!$DE$151:$DG$151,0)),0)+IFERROR(INDEX('Hoja de Trabajo para listado'!$CD$155:$DC$1048576,MATCH($A329,'Hoja de Trabajo para listado'!$CD$155:$CD$1048576,0),MATCH((CUADRO!H$4&amp;$E329),'Hoja de Trabajo para listado'!$CD$151:$DC$151,0)),0)</f>
        <v>0</v>
      </c>
      <c r="I329" s="241">
        <f ca="1">+IFERROR(INDEX('Hoja de Trabajo para listado'!$A$155:$Z$1048576,MATCH($A329,'Hoja de Trabajo para listado'!$A$155:$A$1048576,0),MATCH((CUADRO!I$4&amp;$E329),'Hoja de Trabajo para listado'!$A$151:$Z$151,0)),0)+IFERROR(INDEX('Hoja de Trabajo para listado'!$AB$155:$BA$1048576,MATCH($A329,'Hoja de Trabajo para listado'!$AB$155:$AB$1048576,0),MATCH((CUADRO!I$4&amp;$E329),'Hoja de Trabajo para listado'!$AB$151:$BA$151,0)),0)+IFERROR(INDEX('Hoja de Trabajo para listado'!$BC$155:$CB$1048576,MATCH($A329,'Hoja de Trabajo para listado'!$BC$155:$BC$1048576,0),MATCH((CUADRO!I$4&amp;$E329),'Hoja de Trabajo para listado'!$BC$151:$CB$151,0)),0)+IFERROR(INDEX('Hoja de Trabajo para listado'!$DE$153:$DG$274,MATCH($A329,'Hoja de Trabajo para listado'!$DE$153:$DE$1048576,0),MATCH((CUADRO!I$4&amp;$E329),'Hoja de Trabajo para listado'!$DE$151:$DG$151,0)),0)+IFERROR(INDEX('Hoja de Trabajo para listado'!$CD$155:$DC$1048576,MATCH($A329,'Hoja de Trabajo para listado'!$CD$155:$CD$1048576,0),MATCH((CUADRO!I$4&amp;$E329),'Hoja de Trabajo para listado'!$CD$151:$DC$151,0)),0)</f>
        <v>0</v>
      </c>
      <c r="J329" s="241">
        <f ca="1">+IFERROR(INDEX('Hoja de Trabajo para listado'!$A$155:$Z$1048576,MATCH($A329,'Hoja de Trabajo para listado'!$A$155:$A$1048576,0),MATCH((CUADRO!J$4&amp;$E329),'Hoja de Trabajo para listado'!$A$151:$Z$151,0)),0)+IFERROR(INDEX('Hoja de Trabajo para listado'!$AB$155:$BA$1048576,MATCH($A329,'Hoja de Trabajo para listado'!$AB$155:$AB$1048576,0),MATCH((CUADRO!J$4&amp;$E329),'Hoja de Trabajo para listado'!$AB$151:$BA$151,0)),0)+IFERROR(INDEX('Hoja de Trabajo para listado'!$BC$155:$CB$1048576,MATCH($A329,'Hoja de Trabajo para listado'!$BC$155:$BC$1048576,0),MATCH((CUADRO!J$4&amp;$E329),'Hoja de Trabajo para listado'!$BC$151:$CB$151,0)),0)+IFERROR(INDEX('Hoja de Trabajo para listado'!$DE$153:$DG$274,MATCH($A329,'Hoja de Trabajo para listado'!$DE$153:$DE$1048576,0),MATCH((CUADRO!J$4&amp;$E329),'Hoja de Trabajo para listado'!$DE$151:$DG$151,0)),0)+IFERROR(INDEX('Hoja de Trabajo para listado'!$CD$155:$DC$1048576,MATCH($A329,'Hoja de Trabajo para listado'!$CD$155:$CD$1048576,0),MATCH((CUADRO!J$4&amp;$E329),'Hoja de Trabajo para listado'!$CD$151:$DC$151,0)),0)</f>
        <v>0</v>
      </c>
      <c r="K329" s="241">
        <f ca="1">+IFERROR(INDEX('Hoja de Trabajo para listado'!$A$155:$Z$1048576,MATCH($A329,'Hoja de Trabajo para listado'!$A$155:$A$1048576,0),MATCH((CUADRO!K$4&amp;$E329),'Hoja de Trabajo para listado'!$A$151:$Z$151,0)),0)+IFERROR(INDEX('Hoja de Trabajo para listado'!$AB$155:$BA$1048576,MATCH($A329,'Hoja de Trabajo para listado'!$AB$155:$AB$1048576,0),MATCH((CUADRO!K$4&amp;$E329),'Hoja de Trabajo para listado'!$AB$151:$BA$151,0)),0)+IFERROR(INDEX('Hoja de Trabajo para listado'!$BC$155:$CB$1048576,MATCH($A329,'Hoja de Trabajo para listado'!$BC$155:$BC$1048576,0),MATCH((CUADRO!K$4&amp;$E329),'Hoja de Trabajo para listado'!$BC$151:$CB$151,0)),0)+IFERROR(INDEX('Hoja de Trabajo para listado'!$DE$153:$DG$274,MATCH($A329,'Hoja de Trabajo para listado'!$DE$153:$DE$1048576,0),MATCH((CUADRO!K$4&amp;$E329),'Hoja de Trabajo para listado'!$DE$151:$DG$151,0)),0)+IFERROR(INDEX('Hoja de Trabajo para listado'!$CD$155:$DC$1048576,MATCH($A329,'Hoja de Trabajo para listado'!$CD$155:$CD$1048576,0),MATCH((CUADRO!K$4&amp;$E329),'Hoja de Trabajo para listado'!$CD$151:$DC$151,0)),0)</f>
        <v>0</v>
      </c>
      <c r="L329" s="241">
        <f ca="1">+IFERROR(INDEX('Hoja de Trabajo para listado'!$A$155:$Z$1048576,MATCH($A329,'Hoja de Trabajo para listado'!$A$155:$A$1048576,0),MATCH((CUADRO!L$4&amp;$E329),'Hoja de Trabajo para listado'!$A$151:$Z$151,0)),0)+IFERROR(INDEX('Hoja de Trabajo para listado'!$AB$155:$BA$1048576,MATCH($A329,'Hoja de Trabajo para listado'!$AB$155:$AB$1048576,0),MATCH((CUADRO!L$4&amp;$E329),'Hoja de Trabajo para listado'!$AB$151:$BA$151,0)),0)+IFERROR(INDEX('Hoja de Trabajo para listado'!$BC$155:$CB$1048576,MATCH($A329,'Hoja de Trabajo para listado'!$BC$155:$BC$1048576,0),MATCH((CUADRO!L$4&amp;$E329),'Hoja de Trabajo para listado'!$BC$151:$CB$151,0)),0)+IFERROR(INDEX('Hoja de Trabajo para listado'!$DE$153:$DG$274,MATCH($A329,'Hoja de Trabajo para listado'!$DE$153:$DE$1048576,0),MATCH((CUADRO!L$4&amp;$E329),'Hoja de Trabajo para listado'!$DE$151:$DG$151,0)),0)+IFERROR(INDEX('Hoja de Trabajo para listado'!$CD$155:$DC$1048576,MATCH($A329,'Hoja de Trabajo para listado'!$CD$155:$CD$1048576,0),MATCH((CUADRO!L$4&amp;$E329),'Hoja de Trabajo para listado'!$CD$151:$DC$151,0)),0)</f>
        <v>0</v>
      </c>
      <c r="M329" s="241">
        <f ca="1">+IFERROR(INDEX('Hoja de Trabajo para listado'!$A$155:$Z$1048576,MATCH($A329,'Hoja de Trabajo para listado'!$A$155:$A$1048576,0),MATCH((CUADRO!M$4&amp;$E329),'Hoja de Trabajo para listado'!$A$151:$Z$151,0)),0)+IFERROR(INDEX('Hoja de Trabajo para listado'!$AB$155:$BA$1048576,MATCH($A329,'Hoja de Trabajo para listado'!$AB$155:$AB$1048576,0),MATCH((CUADRO!M$4&amp;$E329),'Hoja de Trabajo para listado'!$AB$151:$BA$151,0)),0)+IFERROR(INDEX('Hoja de Trabajo para listado'!$BC$155:$CB$1048576,MATCH($A329,'Hoja de Trabajo para listado'!$BC$155:$BC$1048576,0),MATCH((CUADRO!M$4&amp;$E329),'Hoja de Trabajo para listado'!$BC$151:$CB$151,0)),0)+IFERROR(INDEX('Hoja de Trabajo para listado'!$DE$153:$DG$274,MATCH($A329,'Hoja de Trabajo para listado'!$DE$153:$DE$1048576,0),MATCH((CUADRO!M$4&amp;$E329),'Hoja de Trabajo para listado'!$DE$151:$DG$151,0)),0)+IFERROR(INDEX('Hoja de Trabajo para listado'!$CD$155:$DC$1048576,MATCH($A329,'Hoja de Trabajo para listado'!$CD$155:$CD$1048576,0),MATCH((CUADRO!M$4&amp;$E329),'Hoja de Trabajo para listado'!$CD$151:$DC$151,0)),0)</f>
        <v>0</v>
      </c>
      <c r="N329" s="241">
        <f ca="1">+IFERROR(INDEX('Hoja de Trabajo para listado'!$A$155:$Z$1048576,MATCH($A329,'Hoja de Trabajo para listado'!$A$155:$A$1048576,0),MATCH((CUADRO!N$4&amp;$E329),'Hoja de Trabajo para listado'!$A$151:$Z$151,0)),0)+IFERROR(INDEX('Hoja de Trabajo para listado'!$AB$155:$BA$1048576,MATCH($A329,'Hoja de Trabajo para listado'!$AB$155:$AB$1048576,0),MATCH((CUADRO!N$4&amp;$E329),'Hoja de Trabajo para listado'!$AB$151:$BA$151,0)),0)+IFERROR(INDEX('Hoja de Trabajo para listado'!$BC$155:$CB$1048576,MATCH($A329,'Hoja de Trabajo para listado'!$BC$155:$BC$1048576,0),MATCH((CUADRO!N$4&amp;$E329),'Hoja de Trabajo para listado'!$BC$151:$CB$151,0)),0)+IFERROR(INDEX('Hoja de Trabajo para listado'!$DE$153:$DG$274,MATCH($A329,'Hoja de Trabajo para listado'!$DE$153:$DE$1048576,0),MATCH((CUADRO!N$4&amp;$E329),'Hoja de Trabajo para listado'!$DE$151:$DG$151,0)),0)+IFERROR(INDEX('Hoja de Trabajo para listado'!$CD$155:$DC$1048576,MATCH($A329,'Hoja de Trabajo para listado'!$CD$155:$CD$1048576,0),MATCH((CUADRO!N$4&amp;$E329),'Hoja de Trabajo para listado'!$CD$151:$DC$151,0)),0)</f>
        <v>0</v>
      </c>
      <c r="O329" s="241">
        <f ca="1">+IFERROR(INDEX('Hoja de Trabajo para listado'!$A$155:$Z$1048576,MATCH($A329,'Hoja de Trabajo para listado'!$A$155:$A$1048576,0),MATCH((CUADRO!O$4&amp;$E329),'Hoja de Trabajo para listado'!$A$151:$Z$151,0)),0)+IFERROR(INDEX('Hoja de Trabajo para listado'!$AB$155:$BA$1048576,MATCH($A329,'Hoja de Trabajo para listado'!$AB$155:$AB$1048576,0),MATCH((CUADRO!O$4&amp;$E329),'Hoja de Trabajo para listado'!$AB$151:$BA$151,0)),0)+IFERROR(INDEX('Hoja de Trabajo para listado'!$BC$155:$CB$1048576,MATCH($A329,'Hoja de Trabajo para listado'!$BC$155:$BC$1048576,0),MATCH((CUADRO!O$4&amp;$E329),'Hoja de Trabajo para listado'!$BC$151:$CB$151,0)),0)+IFERROR(INDEX('Hoja de Trabajo para listado'!$DE$153:$DG$274,MATCH($A329,'Hoja de Trabajo para listado'!$DE$153:$DE$1048576,0),MATCH((CUADRO!O$4&amp;$E329),'Hoja de Trabajo para listado'!$DE$151:$DG$151,0)),0)+IFERROR(INDEX('Hoja de Trabajo para listado'!$CD$155:$DC$1048576,MATCH($A329,'Hoja de Trabajo para listado'!$CD$155:$CD$1048576,0),MATCH((CUADRO!O$4&amp;$E329),'Hoja de Trabajo para listado'!$CD$151:$DC$151,0)),0)</f>
        <v>0</v>
      </c>
      <c r="P329" s="241">
        <f ca="1">+IFERROR(INDEX('Hoja de Trabajo para listado'!$A$155:$Z$1048576,MATCH($A329,'Hoja de Trabajo para listado'!$A$155:$A$1048576,0),MATCH((CUADRO!P$4&amp;$E329),'Hoja de Trabajo para listado'!$A$151:$Z$151,0)),0)+IFERROR(INDEX('Hoja de Trabajo para listado'!$AB$155:$BA$1048576,MATCH($A329,'Hoja de Trabajo para listado'!$AB$155:$AB$1048576,0),MATCH((CUADRO!P$4&amp;$E329),'Hoja de Trabajo para listado'!$AB$151:$BA$151,0)),0)+IFERROR(INDEX('Hoja de Trabajo para listado'!$BC$155:$CB$1048576,MATCH($A329,'Hoja de Trabajo para listado'!$BC$155:$BC$1048576,0),MATCH((CUADRO!P$4&amp;$E329),'Hoja de Trabajo para listado'!$BC$151:$CB$151,0)),0)+IFERROR(INDEX('Hoja de Trabajo para listado'!$DE$153:$DG$274,MATCH($A329,'Hoja de Trabajo para listado'!$DE$153:$DE$1048576,0),MATCH((CUADRO!P$4&amp;$E329),'Hoja de Trabajo para listado'!$DE$151:$DG$151,0)),0)+IFERROR(INDEX('Hoja de Trabajo para listado'!$CD$155:$DC$1048576,MATCH($A329,'Hoja de Trabajo para listado'!$CD$155:$CD$1048576,0),MATCH((CUADRO!P$4&amp;$E329),'Hoja de Trabajo para listado'!$CD$151:$DC$151,0)),0)</f>
        <v>0</v>
      </c>
      <c r="Q329" s="241">
        <f ca="1">+IFERROR(INDEX('Hoja de Trabajo para listado'!$A$155:$Z$1048576,MATCH($A329,'Hoja de Trabajo para listado'!$A$155:$A$1048576,0),MATCH((CUADRO!Q$4&amp;$E329),'Hoja de Trabajo para listado'!$A$151:$Z$151,0)),0)+IFERROR(INDEX('Hoja de Trabajo para listado'!$AB$155:$BA$1048576,MATCH($A329,'Hoja de Trabajo para listado'!$AB$155:$AB$1048576,0),MATCH((CUADRO!Q$4&amp;$E329),'Hoja de Trabajo para listado'!$AB$151:$BA$151,0)),0)+IFERROR(INDEX('Hoja de Trabajo para listado'!$BC$155:$CB$1048576,MATCH($A329,'Hoja de Trabajo para listado'!$BC$155:$BC$1048576,0),MATCH((CUADRO!Q$4&amp;$E329),'Hoja de Trabajo para listado'!$BC$151:$CB$151,0)),0)+IFERROR(INDEX('Hoja de Trabajo para listado'!$DE$153:$DG$274,MATCH($A329,'Hoja de Trabajo para listado'!$DE$153:$DE$1048576,0),MATCH((CUADRO!Q$4&amp;$E329),'Hoja de Trabajo para listado'!$DE$151:$DG$151,0)),0)+IFERROR(INDEX('Hoja de Trabajo para listado'!$CD$155:$DC$1048576,MATCH($A329,'Hoja de Trabajo para listado'!$CD$155:$CD$1048576,0),MATCH((CUADRO!Q$4&amp;$E329),'Hoja de Trabajo para listado'!$CD$151:$DC$151,0)),0)</f>
        <v>0</v>
      </c>
      <c r="R329" s="241">
        <f t="shared" ca="1" si="10"/>
        <v>0</v>
      </c>
      <c r="S329" s="257"/>
      <c r="T329" s="241">
        <f ca="1">+T330</f>
        <v>234353.72</v>
      </c>
      <c r="U329" s="240">
        <f t="shared" si="11"/>
        <v>1</v>
      </c>
    </row>
    <row r="330" spans="1:21" ht="15" customHeight="1">
      <c r="A330" s="353">
        <v>522</v>
      </c>
      <c r="B330" s="382"/>
      <c r="C330" s="305" t="str">
        <f>+VLOOKUP(A330,bd_lista!$A$3:$C$592,3,FALSE)</f>
        <v>Empresa Nacional de Ferrocarriles - Residual</v>
      </c>
      <c r="D330" s="384"/>
      <c r="E330" s="305" t="s">
        <v>684</v>
      </c>
      <c r="F330" s="243">
        <f ca="1">+IFERROR(INDEX('Hoja de Trabajo para listado'!$A$155:$Z$1048576,MATCH($A330,'Hoja de Trabajo para listado'!$A$155:$A$1048576,0),MATCH((CUADRO!F$4&amp;$E330),'Hoja de Trabajo para listado'!$A$151:$Z$151,0)),0)+IFERROR(INDEX('Hoja de Trabajo para listado'!$AB$155:$BA$1048576,MATCH($A330,'Hoja de Trabajo para listado'!$AB$155:$AB$1048576,0),MATCH((CUADRO!F$4&amp;$E330),'Hoja de Trabajo para listado'!$AB$151:$BA$151,0)),0)+IFERROR(INDEX('Hoja de Trabajo para listado'!$BC$155:$CB$1048576,MATCH($A330,'Hoja de Trabajo para listado'!$BC$155:$BC$1048576,0),MATCH((CUADRO!F$4&amp;$E330),'Hoja de Trabajo para listado'!$BC$151:$CB$151,0)),0)+IFERROR(INDEX('Hoja de Trabajo para listado'!$DE$153:$DG$274,MATCH($A330,'Hoja de Trabajo para listado'!$DE$153:$DE$1048576,0),MATCH((CUADRO!F$4&amp;$E330),'Hoja de Trabajo para listado'!$DE$151:$DG$151,0)),0)+IFERROR(INDEX('Hoja de Trabajo para listado'!$CD$155:$DC$1048576,MATCH($A330,'Hoja de Trabajo para listado'!$CD$155:$CD$1048576,0),MATCH((CUADRO!F$4&amp;$E330),'Hoja de Trabajo para listado'!$CD$151:$DC$151,0)),0)</f>
        <v>0</v>
      </c>
      <c r="G330" s="243">
        <f ca="1">+IFERROR(INDEX('Hoja de Trabajo para listado'!$A$155:$Z$1048576,MATCH($A330,'Hoja de Trabajo para listado'!$A$155:$A$1048576,0),MATCH((CUADRO!G$4&amp;$E330),'Hoja de Trabajo para listado'!$A$151:$Z$151,0)),0)+IFERROR(INDEX('Hoja de Trabajo para listado'!$AB$155:$BA$1048576,MATCH($A330,'Hoja de Trabajo para listado'!$AB$155:$AB$1048576,0),MATCH((CUADRO!G$4&amp;$E330),'Hoja de Trabajo para listado'!$AB$151:$BA$151,0)),0)+IFERROR(INDEX('Hoja de Trabajo para listado'!$BC$155:$CB$1048576,MATCH($A330,'Hoja de Trabajo para listado'!$BC$155:$BC$1048576,0),MATCH((CUADRO!G$4&amp;$E330),'Hoja de Trabajo para listado'!$BC$151:$CB$151,0)),0)+IFERROR(INDEX('Hoja de Trabajo para listado'!$DE$153:$DG$274,MATCH($A330,'Hoja de Trabajo para listado'!$DE$153:$DE$1048576,0),MATCH((CUADRO!G$4&amp;$E330),'Hoja de Trabajo para listado'!$DE$151:$DG$151,0)),0)+IFERROR(INDEX('Hoja de Trabajo para listado'!$CD$155:$DC$1048576,MATCH($A330,'Hoja de Trabajo para listado'!$CD$155:$CD$1048576,0),MATCH((CUADRO!G$4&amp;$E330),'Hoja de Trabajo para listado'!$CD$151:$DC$151,0)),0)</f>
        <v>20400</v>
      </c>
      <c r="H330" s="243">
        <f ca="1">+IFERROR(INDEX('Hoja de Trabajo para listado'!$A$155:$Z$1048576,MATCH($A330,'Hoja de Trabajo para listado'!$A$155:$A$1048576,0),MATCH((CUADRO!H$4&amp;$E330),'Hoja de Trabajo para listado'!$A$151:$Z$151,0)),0)+IFERROR(INDEX('Hoja de Trabajo para listado'!$AB$155:$BA$1048576,MATCH($A330,'Hoja de Trabajo para listado'!$AB$155:$AB$1048576,0),MATCH((CUADRO!H$4&amp;$E330),'Hoja de Trabajo para listado'!$AB$151:$BA$151,0)),0)+IFERROR(INDEX('Hoja de Trabajo para listado'!$BC$155:$CB$1048576,MATCH($A330,'Hoja de Trabajo para listado'!$BC$155:$BC$1048576,0),MATCH((CUADRO!H$4&amp;$E330),'Hoja de Trabajo para listado'!$BC$151:$CB$151,0)),0)+IFERROR(INDEX('Hoja de Trabajo para listado'!$DE$153:$DG$274,MATCH($A330,'Hoja de Trabajo para listado'!$DE$153:$DE$1048576,0),MATCH((CUADRO!H$4&amp;$E330),'Hoja de Trabajo para listado'!$DE$151:$DG$151,0)),0)+IFERROR(INDEX('Hoja de Trabajo para listado'!$CD$155:$DC$1048576,MATCH($A330,'Hoja de Trabajo para listado'!$CD$155:$CD$1048576,0),MATCH((CUADRO!H$4&amp;$E330),'Hoja de Trabajo para listado'!$CD$151:$DC$151,0)),0)</f>
        <v>8500</v>
      </c>
      <c r="I330" s="243">
        <f ca="1">+IFERROR(INDEX('Hoja de Trabajo para listado'!$A$155:$Z$1048576,MATCH($A330,'Hoja de Trabajo para listado'!$A$155:$A$1048576,0),MATCH((CUADRO!I$4&amp;$E330),'Hoja de Trabajo para listado'!$A$151:$Z$151,0)),0)+IFERROR(INDEX('Hoja de Trabajo para listado'!$AB$155:$BA$1048576,MATCH($A330,'Hoja de Trabajo para listado'!$AB$155:$AB$1048576,0),MATCH((CUADRO!I$4&amp;$E330),'Hoja de Trabajo para listado'!$AB$151:$BA$151,0)),0)+IFERROR(INDEX('Hoja de Trabajo para listado'!$BC$155:$CB$1048576,MATCH($A330,'Hoja de Trabajo para listado'!$BC$155:$BC$1048576,0),MATCH((CUADRO!I$4&amp;$E330),'Hoja de Trabajo para listado'!$BC$151:$CB$151,0)),0)+IFERROR(INDEX('Hoja de Trabajo para listado'!$DE$153:$DG$274,MATCH($A330,'Hoja de Trabajo para listado'!$DE$153:$DE$1048576,0),MATCH((CUADRO!I$4&amp;$E330),'Hoja de Trabajo para listado'!$DE$151:$DG$151,0)),0)+IFERROR(INDEX('Hoja de Trabajo para listado'!$CD$155:$DC$1048576,MATCH($A330,'Hoja de Trabajo para listado'!$CD$155:$CD$1048576,0),MATCH((CUADRO!I$4&amp;$E330),'Hoja de Trabajo para listado'!$CD$151:$DC$151,0)),0)</f>
        <v>0</v>
      </c>
      <c r="J330" s="243">
        <f ca="1">+IFERROR(INDEX('Hoja de Trabajo para listado'!$A$155:$Z$1048576,MATCH($A330,'Hoja de Trabajo para listado'!$A$155:$A$1048576,0),MATCH((CUADRO!J$4&amp;$E330),'Hoja de Trabajo para listado'!$A$151:$Z$151,0)),0)+IFERROR(INDEX('Hoja de Trabajo para listado'!$AB$155:$BA$1048576,MATCH($A330,'Hoja de Trabajo para listado'!$AB$155:$AB$1048576,0),MATCH((CUADRO!J$4&amp;$E330),'Hoja de Trabajo para listado'!$AB$151:$BA$151,0)),0)+IFERROR(INDEX('Hoja de Trabajo para listado'!$BC$155:$CB$1048576,MATCH($A330,'Hoja de Trabajo para listado'!$BC$155:$BC$1048576,0),MATCH((CUADRO!J$4&amp;$E330),'Hoja de Trabajo para listado'!$BC$151:$CB$151,0)),0)+IFERROR(INDEX('Hoja de Trabajo para listado'!$DE$153:$DG$274,MATCH($A330,'Hoja de Trabajo para listado'!$DE$153:$DE$1048576,0),MATCH((CUADRO!J$4&amp;$E330),'Hoja de Trabajo para listado'!$DE$151:$DG$151,0)),0)+IFERROR(INDEX('Hoja de Trabajo para listado'!$CD$155:$DC$1048576,MATCH($A330,'Hoja de Trabajo para listado'!$CD$155:$CD$1048576,0),MATCH((CUADRO!J$4&amp;$E330),'Hoja de Trabajo para listado'!$CD$151:$DC$151,0)),0)</f>
        <v>205453.72</v>
      </c>
      <c r="K330" s="243">
        <f ca="1">+IFERROR(INDEX('Hoja de Trabajo para listado'!$A$155:$Z$1048576,MATCH($A330,'Hoja de Trabajo para listado'!$A$155:$A$1048576,0),MATCH((CUADRO!K$4&amp;$E330),'Hoja de Trabajo para listado'!$A$151:$Z$151,0)),0)+IFERROR(INDEX('Hoja de Trabajo para listado'!$AB$155:$BA$1048576,MATCH($A330,'Hoja de Trabajo para listado'!$AB$155:$AB$1048576,0),MATCH((CUADRO!K$4&amp;$E330),'Hoja de Trabajo para listado'!$AB$151:$BA$151,0)),0)+IFERROR(INDEX('Hoja de Trabajo para listado'!$BC$155:$CB$1048576,MATCH($A330,'Hoja de Trabajo para listado'!$BC$155:$BC$1048576,0),MATCH((CUADRO!K$4&amp;$E330),'Hoja de Trabajo para listado'!$BC$151:$CB$151,0)),0)+IFERROR(INDEX('Hoja de Trabajo para listado'!$DE$153:$DG$274,MATCH($A330,'Hoja de Trabajo para listado'!$DE$153:$DE$1048576,0),MATCH((CUADRO!K$4&amp;$E330),'Hoja de Trabajo para listado'!$DE$151:$DG$151,0)),0)+IFERROR(INDEX('Hoja de Trabajo para listado'!$CD$155:$DC$1048576,MATCH($A330,'Hoja de Trabajo para listado'!$CD$155:$CD$1048576,0),MATCH((CUADRO!K$4&amp;$E330),'Hoja de Trabajo para listado'!$CD$151:$DC$151,0)),0)</f>
        <v>0</v>
      </c>
      <c r="L330" s="243">
        <f ca="1">+IFERROR(INDEX('Hoja de Trabajo para listado'!$A$155:$Z$1048576,MATCH($A330,'Hoja de Trabajo para listado'!$A$155:$A$1048576,0),MATCH((CUADRO!L$4&amp;$E330),'Hoja de Trabajo para listado'!$A$151:$Z$151,0)),0)+IFERROR(INDEX('Hoja de Trabajo para listado'!$AB$155:$BA$1048576,MATCH($A330,'Hoja de Trabajo para listado'!$AB$155:$AB$1048576,0),MATCH((CUADRO!L$4&amp;$E330),'Hoja de Trabajo para listado'!$AB$151:$BA$151,0)),0)+IFERROR(INDEX('Hoja de Trabajo para listado'!$BC$155:$CB$1048576,MATCH($A330,'Hoja de Trabajo para listado'!$BC$155:$BC$1048576,0),MATCH((CUADRO!L$4&amp;$E330),'Hoja de Trabajo para listado'!$BC$151:$CB$151,0)),0)+IFERROR(INDEX('Hoja de Trabajo para listado'!$DE$153:$DG$274,MATCH($A330,'Hoja de Trabajo para listado'!$DE$153:$DE$1048576,0),MATCH((CUADRO!L$4&amp;$E330),'Hoja de Trabajo para listado'!$DE$151:$DG$151,0)),0)+IFERROR(INDEX('Hoja de Trabajo para listado'!$CD$155:$DC$1048576,MATCH($A330,'Hoja de Trabajo para listado'!$CD$155:$CD$1048576,0),MATCH((CUADRO!L$4&amp;$E330),'Hoja de Trabajo para listado'!$CD$151:$DC$151,0)),0)</f>
        <v>0</v>
      </c>
      <c r="M330" s="243">
        <f ca="1">+IFERROR(INDEX('Hoja de Trabajo para listado'!$A$155:$Z$1048576,MATCH($A330,'Hoja de Trabajo para listado'!$A$155:$A$1048576,0),MATCH((CUADRO!M$4&amp;$E330),'Hoja de Trabajo para listado'!$A$151:$Z$151,0)),0)+IFERROR(INDEX('Hoja de Trabajo para listado'!$AB$155:$BA$1048576,MATCH($A330,'Hoja de Trabajo para listado'!$AB$155:$AB$1048576,0),MATCH((CUADRO!M$4&amp;$E330),'Hoja de Trabajo para listado'!$AB$151:$BA$151,0)),0)+IFERROR(INDEX('Hoja de Trabajo para listado'!$BC$155:$CB$1048576,MATCH($A330,'Hoja de Trabajo para listado'!$BC$155:$BC$1048576,0),MATCH((CUADRO!M$4&amp;$E330),'Hoja de Trabajo para listado'!$BC$151:$CB$151,0)),0)+IFERROR(INDEX('Hoja de Trabajo para listado'!$DE$153:$DG$274,MATCH($A330,'Hoja de Trabajo para listado'!$DE$153:$DE$1048576,0),MATCH((CUADRO!M$4&amp;$E330),'Hoja de Trabajo para listado'!$DE$151:$DG$151,0)),0)+IFERROR(INDEX('Hoja de Trabajo para listado'!$CD$155:$DC$1048576,MATCH($A330,'Hoja de Trabajo para listado'!$CD$155:$CD$1048576,0),MATCH((CUADRO!M$4&amp;$E330),'Hoja de Trabajo para listado'!$CD$151:$DC$151,0)),0)</f>
        <v>0</v>
      </c>
      <c r="N330" s="243">
        <f ca="1">+IFERROR(INDEX('Hoja de Trabajo para listado'!$A$155:$Z$1048576,MATCH($A330,'Hoja de Trabajo para listado'!$A$155:$A$1048576,0),MATCH((CUADRO!N$4&amp;$E330),'Hoja de Trabajo para listado'!$A$151:$Z$151,0)),0)+IFERROR(INDEX('Hoja de Trabajo para listado'!$AB$155:$BA$1048576,MATCH($A330,'Hoja de Trabajo para listado'!$AB$155:$AB$1048576,0),MATCH((CUADRO!N$4&amp;$E330),'Hoja de Trabajo para listado'!$AB$151:$BA$151,0)),0)+IFERROR(INDEX('Hoja de Trabajo para listado'!$BC$155:$CB$1048576,MATCH($A330,'Hoja de Trabajo para listado'!$BC$155:$BC$1048576,0),MATCH((CUADRO!N$4&amp;$E330),'Hoja de Trabajo para listado'!$BC$151:$CB$151,0)),0)+IFERROR(INDEX('Hoja de Trabajo para listado'!$DE$153:$DG$274,MATCH($A330,'Hoja de Trabajo para listado'!$DE$153:$DE$1048576,0),MATCH((CUADRO!N$4&amp;$E330),'Hoja de Trabajo para listado'!$DE$151:$DG$151,0)),0)+IFERROR(INDEX('Hoja de Trabajo para listado'!$CD$155:$DC$1048576,MATCH($A330,'Hoja de Trabajo para listado'!$CD$155:$CD$1048576,0),MATCH((CUADRO!N$4&amp;$E330),'Hoja de Trabajo para listado'!$CD$151:$DC$151,0)),0)</f>
        <v>0</v>
      </c>
      <c r="O330" s="243">
        <f ca="1">+IFERROR(INDEX('Hoja de Trabajo para listado'!$A$155:$Z$1048576,MATCH($A330,'Hoja de Trabajo para listado'!$A$155:$A$1048576,0),MATCH((CUADRO!O$4&amp;$E330),'Hoja de Trabajo para listado'!$A$151:$Z$151,0)),0)+IFERROR(INDEX('Hoja de Trabajo para listado'!$AB$155:$BA$1048576,MATCH($A330,'Hoja de Trabajo para listado'!$AB$155:$AB$1048576,0),MATCH((CUADRO!O$4&amp;$E330),'Hoja de Trabajo para listado'!$AB$151:$BA$151,0)),0)+IFERROR(INDEX('Hoja de Trabajo para listado'!$BC$155:$CB$1048576,MATCH($A330,'Hoja de Trabajo para listado'!$BC$155:$BC$1048576,0),MATCH((CUADRO!O$4&amp;$E330),'Hoja de Trabajo para listado'!$BC$151:$CB$151,0)),0)+IFERROR(INDEX('Hoja de Trabajo para listado'!$DE$153:$DG$274,MATCH($A330,'Hoja de Trabajo para listado'!$DE$153:$DE$1048576,0),MATCH((CUADRO!O$4&amp;$E330),'Hoja de Trabajo para listado'!$DE$151:$DG$151,0)),0)+IFERROR(INDEX('Hoja de Trabajo para listado'!$CD$155:$DC$1048576,MATCH($A330,'Hoja de Trabajo para listado'!$CD$155:$CD$1048576,0),MATCH((CUADRO!O$4&amp;$E330),'Hoja de Trabajo para listado'!$CD$151:$DC$151,0)),0)</f>
        <v>0</v>
      </c>
      <c r="P330" s="243">
        <f ca="1">+IFERROR(INDEX('Hoja de Trabajo para listado'!$A$155:$Z$1048576,MATCH($A330,'Hoja de Trabajo para listado'!$A$155:$A$1048576,0),MATCH((CUADRO!P$4&amp;$E330),'Hoja de Trabajo para listado'!$A$151:$Z$151,0)),0)+IFERROR(INDEX('Hoja de Trabajo para listado'!$AB$155:$BA$1048576,MATCH($A330,'Hoja de Trabajo para listado'!$AB$155:$AB$1048576,0),MATCH((CUADRO!P$4&amp;$E330),'Hoja de Trabajo para listado'!$AB$151:$BA$151,0)),0)+IFERROR(INDEX('Hoja de Trabajo para listado'!$BC$155:$CB$1048576,MATCH($A330,'Hoja de Trabajo para listado'!$BC$155:$BC$1048576,0),MATCH((CUADRO!P$4&amp;$E330),'Hoja de Trabajo para listado'!$BC$151:$CB$151,0)),0)+IFERROR(INDEX('Hoja de Trabajo para listado'!$DE$153:$DG$274,MATCH($A330,'Hoja de Trabajo para listado'!$DE$153:$DE$1048576,0),MATCH((CUADRO!P$4&amp;$E330),'Hoja de Trabajo para listado'!$DE$151:$DG$151,0)),0)+IFERROR(INDEX('Hoja de Trabajo para listado'!$CD$155:$DC$1048576,MATCH($A330,'Hoja de Trabajo para listado'!$CD$155:$CD$1048576,0),MATCH((CUADRO!P$4&amp;$E330),'Hoja de Trabajo para listado'!$CD$151:$DC$151,0)),0)</f>
        <v>0</v>
      </c>
      <c r="Q330" s="243">
        <f ca="1">+IFERROR(INDEX('Hoja de Trabajo para listado'!$A$155:$Z$1048576,MATCH($A330,'Hoja de Trabajo para listado'!$A$155:$A$1048576,0),MATCH((CUADRO!Q$4&amp;$E330),'Hoja de Trabajo para listado'!$A$151:$Z$151,0)),0)+IFERROR(INDEX('Hoja de Trabajo para listado'!$AB$155:$BA$1048576,MATCH($A330,'Hoja de Trabajo para listado'!$AB$155:$AB$1048576,0),MATCH((CUADRO!Q$4&amp;$E330),'Hoja de Trabajo para listado'!$AB$151:$BA$151,0)),0)+IFERROR(INDEX('Hoja de Trabajo para listado'!$BC$155:$CB$1048576,MATCH($A330,'Hoja de Trabajo para listado'!$BC$155:$BC$1048576,0),MATCH((CUADRO!Q$4&amp;$E330),'Hoja de Trabajo para listado'!$BC$151:$CB$151,0)),0)+IFERROR(INDEX('Hoja de Trabajo para listado'!$DE$153:$DG$274,MATCH($A330,'Hoja de Trabajo para listado'!$DE$153:$DE$1048576,0),MATCH((CUADRO!Q$4&amp;$E330),'Hoja de Trabajo para listado'!$DE$151:$DG$151,0)),0)+IFERROR(INDEX('Hoja de Trabajo para listado'!$CD$155:$DC$1048576,MATCH($A330,'Hoja de Trabajo para listado'!$CD$155:$CD$1048576,0),MATCH((CUADRO!Q$4&amp;$E330),'Hoja de Trabajo para listado'!$CD$151:$DC$151,0)),0)</f>
        <v>0</v>
      </c>
      <c r="R330" s="243">
        <f t="shared" ca="1" si="10"/>
        <v>234353.72</v>
      </c>
      <c r="S330" s="256">
        <f ca="1">+R329+R330</f>
        <v>234353.72</v>
      </c>
      <c r="T330" s="243">
        <f ca="1">+S330</f>
        <v>234353.72</v>
      </c>
      <c r="U330" s="242">
        <f t="shared" si="11"/>
        <v>2</v>
      </c>
    </row>
    <row r="331" spans="1:21" ht="15" customHeight="1">
      <c r="A331" s="354">
        <v>525</v>
      </c>
      <c r="B331" s="381">
        <f>+A331</f>
        <v>525</v>
      </c>
      <c r="C331" s="245" t="str">
        <f>+VLOOKUP(A331,bd_lista!$A$3:$C$592,3,FALSE)</f>
        <v>Transportes Aéreos Bolivianos</v>
      </c>
      <c r="D331" s="383" t="str">
        <f>+C331</f>
        <v>Transportes Aéreos Bolivianos</v>
      </c>
      <c r="E331" s="245" t="s">
        <v>683</v>
      </c>
      <c r="F331" s="262">
        <f ca="1">+IFERROR(INDEX('Hoja de Trabajo para listado'!$A$155:$Z$1048576,MATCH($A331,'Hoja de Trabajo para listado'!$A$155:$A$1048576,0),MATCH((CUADRO!F$4&amp;$E331),'Hoja de Trabajo para listado'!$A$151:$Z$151,0)),0)+IFERROR(INDEX('Hoja de Trabajo para listado'!$AB$155:$BA$1048576,MATCH($A331,'Hoja de Trabajo para listado'!$AB$155:$AB$1048576,0),MATCH((CUADRO!F$4&amp;$E331),'Hoja de Trabajo para listado'!$AB$151:$BA$151,0)),0)+IFERROR(INDEX('Hoja de Trabajo para listado'!$BC$155:$CB$1048576,MATCH($A331,'Hoja de Trabajo para listado'!$BC$155:$BC$1048576,0),MATCH((CUADRO!F$4&amp;$E331),'Hoja de Trabajo para listado'!$BC$151:$CB$151,0)),0)+IFERROR(INDEX('Hoja de Trabajo para listado'!$DE$153:$DG$274,MATCH($A331,'Hoja de Trabajo para listado'!$DE$153:$DE$1048576,0),MATCH((CUADRO!F$4&amp;$E331),'Hoja de Trabajo para listado'!$DE$151:$DG$151,0)),0)+IFERROR(INDEX('Hoja de Trabajo para listado'!$CD$155:$DC$1048576,MATCH($A331,'Hoja de Trabajo para listado'!$CD$155:$CD$1048576,0),MATCH((CUADRO!F$4&amp;$E331),'Hoja de Trabajo para listado'!$CD$151:$DC$151,0)),0)</f>
        <v>0</v>
      </c>
      <c r="G331" s="241">
        <f ca="1">+IFERROR(INDEX('Hoja de Trabajo para listado'!$A$155:$Z$1048576,MATCH($A331,'Hoja de Trabajo para listado'!$A$155:$A$1048576,0),MATCH((CUADRO!G$4&amp;$E331),'Hoja de Trabajo para listado'!$A$151:$Z$151,0)),0)+IFERROR(INDEX('Hoja de Trabajo para listado'!$AB$155:$BA$1048576,MATCH($A331,'Hoja de Trabajo para listado'!$AB$155:$AB$1048576,0),MATCH((CUADRO!G$4&amp;$E331),'Hoja de Trabajo para listado'!$AB$151:$BA$151,0)),0)+IFERROR(INDEX('Hoja de Trabajo para listado'!$BC$155:$CB$1048576,MATCH($A331,'Hoja de Trabajo para listado'!$BC$155:$BC$1048576,0),MATCH((CUADRO!G$4&amp;$E331),'Hoja de Trabajo para listado'!$BC$151:$CB$151,0)),0)+IFERROR(INDEX('Hoja de Trabajo para listado'!$DE$153:$DG$274,MATCH($A331,'Hoja de Trabajo para listado'!$DE$153:$DE$1048576,0),MATCH((CUADRO!G$4&amp;$E331),'Hoja de Trabajo para listado'!$DE$151:$DG$151,0)),0)+IFERROR(INDEX('Hoja de Trabajo para listado'!$CD$155:$DC$1048576,MATCH($A331,'Hoja de Trabajo para listado'!$CD$155:$CD$1048576,0),MATCH((CUADRO!G$4&amp;$E331),'Hoja de Trabajo para listado'!$CD$151:$DC$151,0)),0)</f>
        <v>0</v>
      </c>
      <c r="H331" s="241">
        <f ca="1">+IFERROR(INDEX('Hoja de Trabajo para listado'!$A$155:$Z$1048576,MATCH($A331,'Hoja de Trabajo para listado'!$A$155:$A$1048576,0),MATCH((CUADRO!H$4&amp;$E331),'Hoja de Trabajo para listado'!$A$151:$Z$151,0)),0)+IFERROR(INDEX('Hoja de Trabajo para listado'!$AB$155:$BA$1048576,MATCH($A331,'Hoja de Trabajo para listado'!$AB$155:$AB$1048576,0),MATCH((CUADRO!H$4&amp;$E331),'Hoja de Trabajo para listado'!$AB$151:$BA$151,0)),0)+IFERROR(INDEX('Hoja de Trabajo para listado'!$BC$155:$CB$1048576,MATCH($A331,'Hoja de Trabajo para listado'!$BC$155:$BC$1048576,0),MATCH((CUADRO!H$4&amp;$E331),'Hoja de Trabajo para listado'!$BC$151:$CB$151,0)),0)+IFERROR(INDEX('Hoja de Trabajo para listado'!$DE$153:$DG$274,MATCH($A331,'Hoja de Trabajo para listado'!$DE$153:$DE$1048576,0),MATCH((CUADRO!H$4&amp;$E331),'Hoja de Trabajo para listado'!$DE$151:$DG$151,0)),0)+IFERROR(INDEX('Hoja de Trabajo para listado'!$CD$155:$DC$1048576,MATCH($A331,'Hoja de Trabajo para listado'!$CD$155:$CD$1048576,0),MATCH((CUADRO!H$4&amp;$E331),'Hoja de Trabajo para listado'!$CD$151:$DC$151,0)),0)</f>
        <v>0</v>
      </c>
      <c r="I331" s="241">
        <f ca="1">+IFERROR(INDEX('Hoja de Trabajo para listado'!$A$155:$Z$1048576,MATCH($A331,'Hoja de Trabajo para listado'!$A$155:$A$1048576,0),MATCH((CUADRO!I$4&amp;$E331),'Hoja de Trabajo para listado'!$A$151:$Z$151,0)),0)+IFERROR(INDEX('Hoja de Trabajo para listado'!$AB$155:$BA$1048576,MATCH($A331,'Hoja de Trabajo para listado'!$AB$155:$AB$1048576,0),MATCH((CUADRO!I$4&amp;$E331),'Hoja de Trabajo para listado'!$AB$151:$BA$151,0)),0)+IFERROR(INDEX('Hoja de Trabajo para listado'!$BC$155:$CB$1048576,MATCH($A331,'Hoja de Trabajo para listado'!$BC$155:$BC$1048576,0),MATCH((CUADRO!I$4&amp;$E331),'Hoja de Trabajo para listado'!$BC$151:$CB$151,0)),0)+IFERROR(INDEX('Hoja de Trabajo para listado'!$DE$153:$DG$274,MATCH($A331,'Hoja de Trabajo para listado'!$DE$153:$DE$1048576,0),MATCH((CUADRO!I$4&amp;$E331),'Hoja de Trabajo para listado'!$DE$151:$DG$151,0)),0)+IFERROR(INDEX('Hoja de Trabajo para listado'!$CD$155:$DC$1048576,MATCH($A331,'Hoja de Trabajo para listado'!$CD$155:$CD$1048576,0),MATCH((CUADRO!I$4&amp;$E331),'Hoja de Trabajo para listado'!$CD$151:$DC$151,0)),0)</f>
        <v>0</v>
      </c>
      <c r="J331" s="241">
        <f ca="1">+IFERROR(INDEX('Hoja de Trabajo para listado'!$A$155:$Z$1048576,MATCH($A331,'Hoja de Trabajo para listado'!$A$155:$A$1048576,0),MATCH((CUADRO!J$4&amp;$E331),'Hoja de Trabajo para listado'!$A$151:$Z$151,0)),0)+IFERROR(INDEX('Hoja de Trabajo para listado'!$AB$155:$BA$1048576,MATCH($A331,'Hoja de Trabajo para listado'!$AB$155:$AB$1048576,0),MATCH((CUADRO!J$4&amp;$E331),'Hoja de Trabajo para listado'!$AB$151:$BA$151,0)),0)+IFERROR(INDEX('Hoja de Trabajo para listado'!$BC$155:$CB$1048576,MATCH($A331,'Hoja de Trabajo para listado'!$BC$155:$BC$1048576,0),MATCH((CUADRO!J$4&amp;$E331),'Hoja de Trabajo para listado'!$BC$151:$CB$151,0)),0)+IFERROR(INDEX('Hoja de Trabajo para listado'!$DE$153:$DG$274,MATCH($A331,'Hoja de Trabajo para listado'!$DE$153:$DE$1048576,0),MATCH((CUADRO!J$4&amp;$E331),'Hoja de Trabajo para listado'!$DE$151:$DG$151,0)),0)+IFERROR(INDEX('Hoja de Trabajo para listado'!$CD$155:$DC$1048576,MATCH($A331,'Hoja de Trabajo para listado'!$CD$155:$CD$1048576,0),MATCH((CUADRO!J$4&amp;$E331),'Hoja de Trabajo para listado'!$CD$151:$DC$151,0)),0)</f>
        <v>0</v>
      </c>
      <c r="K331" s="241">
        <f ca="1">+IFERROR(INDEX('Hoja de Trabajo para listado'!$A$155:$Z$1048576,MATCH($A331,'Hoja de Trabajo para listado'!$A$155:$A$1048576,0),MATCH((CUADRO!K$4&amp;$E331),'Hoja de Trabajo para listado'!$A$151:$Z$151,0)),0)+IFERROR(INDEX('Hoja de Trabajo para listado'!$AB$155:$BA$1048576,MATCH($A331,'Hoja de Trabajo para listado'!$AB$155:$AB$1048576,0),MATCH((CUADRO!K$4&amp;$E331),'Hoja de Trabajo para listado'!$AB$151:$BA$151,0)),0)+IFERROR(INDEX('Hoja de Trabajo para listado'!$BC$155:$CB$1048576,MATCH($A331,'Hoja de Trabajo para listado'!$BC$155:$BC$1048576,0),MATCH((CUADRO!K$4&amp;$E331),'Hoja de Trabajo para listado'!$BC$151:$CB$151,0)),0)+IFERROR(INDEX('Hoja de Trabajo para listado'!$DE$153:$DG$274,MATCH($A331,'Hoja de Trabajo para listado'!$DE$153:$DE$1048576,0),MATCH((CUADRO!K$4&amp;$E331),'Hoja de Trabajo para listado'!$DE$151:$DG$151,0)),0)+IFERROR(INDEX('Hoja de Trabajo para listado'!$CD$155:$DC$1048576,MATCH($A331,'Hoja de Trabajo para listado'!$CD$155:$CD$1048576,0),MATCH((CUADRO!K$4&amp;$E331),'Hoja de Trabajo para listado'!$CD$151:$DC$151,0)),0)</f>
        <v>0</v>
      </c>
      <c r="L331" s="241">
        <f ca="1">+IFERROR(INDEX('Hoja de Trabajo para listado'!$A$155:$Z$1048576,MATCH($A331,'Hoja de Trabajo para listado'!$A$155:$A$1048576,0),MATCH((CUADRO!L$4&amp;$E331),'Hoja de Trabajo para listado'!$A$151:$Z$151,0)),0)+IFERROR(INDEX('Hoja de Trabajo para listado'!$AB$155:$BA$1048576,MATCH($A331,'Hoja de Trabajo para listado'!$AB$155:$AB$1048576,0),MATCH((CUADRO!L$4&amp;$E331),'Hoja de Trabajo para listado'!$AB$151:$BA$151,0)),0)+IFERROR(INDEX('Hoja de Trabajo para listado'!$BC$155:$CB$1048576,MATCH($A331,'Hoja de Trabajo para listado'!$BC$155:$BC$1048576,0),MATCH((CUADRO!L$4&amp;$E331),'Hoja de Trabajo para listado'!$BC$151:$CB$151,0)),0)+IFERROR(INDEX('Hoja de Trabajo para listado'!$DE$153:$DG$274,MATCH($A331,'Hoja de Trabajo para listado'!$DE$153:$DE$1048576,0),MATCH((CUADRO!L$4&amp;$E331),'Hoja de Trabajo para listado'!$DE$151:$DG$151,0)),0)+IFERROR(INDEX('Hoja de Trabajo para listado'!$CD$155:$DC$1048576,MATCH($A331,'Hoja de Trabajo para listado'!$CD$155:$CD$1048576,0),MATCH((CUADRO!L$4&amp;$E331),'Hoja de Trabajo para listado'!$CD$151:$DC$151,0)),0)</f>
        <v>0</v>
      </c>
      <c r="M331" s="241">
        <f ca="1">+IFERROR(INDEX('Hoja de Trabajo para listado'!$A$155:$Z$1048576,MATCH($A331,'Hoja de Trabajo para listado'!$A$155:$A$1048576,0),MATCH((CUADRO!M$4&amp;$E331),'Hoja de Trabajo para listado'!$A$151:$Z$151,0)),0)+IFERROR(INDEX('Hoja de Trabajo para listado'!$AB$155:$BA$1048576,MATCH($A331,'Hoja de Trabajo para listado'!$AB$155:$AB$1048576,0),MATCH((CUADRO!M$4&amp;$E331),'Hoja de Trabajo para listado'!$AB$151:$BA$151,0)),0)+IFERROR(INDEX('Hoja de Trabajo para listado'!$BC$155:$CB$1048576,MATCH($A331,'Hoja de Trabajo para listado'!$BC$155:$BC$1048576,0),MATCH((CUADRO!M$4&amp;$E331),'Hoja de Trabajo para listado'!$BC$151:$CB$151,0)),0)+IFERROR(INDEX('Hoja de Trabajo para listado'!$DE$153:$DG$274,MATCH($A331,'Hoja de Trabajo para listado'!$DE$153:$DE$1048576,0),MATCH((CUADRO!M$4&amp;$E331),'Hoja de Trabajo para listado'!$DE$151:$DG$151,0)),0)+IFERROR(INDEX('Hoja de Trabajo para listado'!$CD$155:$DC$1048576,MATCH($A331,'Hoja de Trabajo para listado'!$CD$155:$CD$1048576,0),MATCH((CUADRO!M$4&amp;$E331),'Hoja de Trabajo para listado'!$CD$151:$DC$151,0)),0)</f>
        <v>0</v>
      </c>
      <c r="N331" s="241">
        <f ca="1">+IFERROR(INDEX('Hoja de Trabajo para listado'!$A$155:$Z$1048576,MATCH($A331,'Hoja de Trabajo para listado'!$A$155:$A$1048576,0),MATCH((CUADRO!N$4&amp;$E331),'Hoja de Trabajo para listado'!$A$151:$Z$151,0)),0)+IFERROR(INDEX('Hoja de Trabajo para listado'!$AB$155:$BA$1048576,MATCH($A331,'Hoja de Trabajo para listado'!$AB$155:$AB$1048576,0),MATCH((CUADRO!N$4&amp;$E331),'Hoja de Trabajo para listado'!$AB$151:$BA$151,0)),0)+IFERROR(INDEX('Hoja de Trabajo para listado'!$BC$155:$CB$1048576,MATCH($A331,'Hoja de Trabajo para listado'!$BC$155:$BC$1048576,0),MATCH((CUADRO!N$4&amp;$E331),'Hoja de Trabajo para listado'!$BC$151:$CB$151,0)),0)+IFERROR(INDEX('Hoja de Trabajo para listado'!$DE$153:$DG$274,MATCH($A331,'Hoja de Trabajo para listado'!$DE$153:$DE$1048576,0),MATCH((CUADRO!N$4&amp;$E331),'Hoja de Trabajo para listado'!$DE$151:$DG$151,0)),0)+IFERROR(INDEX('Hoja de Trabajo para listado'!$CD$155:$DC$1048576,MATCH($A331,'Hoja de Trabajo para listado'!$CD$155:$CD$1048576,0),MATCH((CUADRO!N$4&amp;$E331),'Hoja de Trabajo para listado'!$CD$151:$DC$151,0)),0)</f>
        <v>0</v>
      </c>
      <c r="O331" s="241">
        <f ca="1">+IFERROR(INDEX('Hoja de Trabajo para listado'!$A$155:$Z$1048576,MATCH($A331,'Hoja de Trabajo para listado'!$A$155:$A$1048576,0),MATCH((CUADRO!O$4&amp;$E331),'Hoja de Trabajo para listado'!$A$151:$Z$151,0)),0)+IFERROR(INDEX('Hoja de Trabajo para listado'!$AB$155:$BA$1048576,MATCH($A331,'Hoja de Trabajo para listado'!$AB$155:$AB$1048576,0),MATCH((CUADRO!O$4&amp;$E331),'Hoja de Trabajo para listado'!$AB$151:$BA$151,0)),0)+IFERROR(INDEX('Hoja de Trabajo para listado'!$BC$155:$CB$1048576,MATCH($A331,'Hoja de Trabajo para listado'!$BC$155:$BC$1048576,0),MATCH((CUADRO!O$4&amp;$E331),'Hoja de Trabajo para listado'!$BC$151:$CB$151,0)),0)+IFERROR(INDEX('Hoja de Trabajo para listado'!$DE$153:$DG$274,MATCH($A331,'Hoja de Trabajo para listado'!$DE$153:$DE$1048576,0),MATCH((CUADRO!O$4&amp;$E331),'Hoja de Trabajo para listado'!$DE$151:$DG$151,0)),0)+IFERROR(INDEX('Hoja de Trabajo para listado'!$CD$155:$DC$1048576,MATCH($A331,'Hoja de Trabajo para listado'!$CD$155:$CD$1048576,0),MATCH((CUADRO!O$4&amp;$E331),'Hoja de Trabajo para listado'!$CD$151:$DC$151,0)),0)</f>
        <v>0</v>
      </c>
      <c r="P331" s="241">
        <f ca="1">+IFERROR(INDEX('Hoja de Trabajo para listado'!$A$155:$Z$1048576,MATCH($A331,'Hoja de Trabajo para listado'!$A$155:$A$1048576,0),MATCH((CUADRO!P$4&amp;$E331),'Hoja de Trabajo para listado'!$A$151:$Z$151,0)),0)+IFERROR(INDEX('Hoja de Trabajo para listado'!$AB$155:$BA$1048576,MATCH($A331,'Hoja de Trabajo para listado'!$AB$155:$AB$1048576,0),MATCH((CUADRO!P$4&amp;$E331),'Hoja de Trabajo para listado'!$AB$151:$BA$151,0)),0)+IFERROR(INDEX('Hoja de Trabajo para listado'!$BC$155:$CB$1048576,MATCH($A331,'Hoja de Trabajo para listado'!$BC$155:$BC$1048576,0),MATCH((CUADRO!P$4&amp;$E331),'Hoja de Trabajo para listado'!$BC$151:$CB$151,0)),0)+IFERROR(INDEX('Hoja de Trabajo para listado'!$DE$153:$DG$274,MATCH($A331,'Hoja de Trabajo para listado'!$DE$153:$DE$1048576,0),MATCH((CUADRO!P$4&amp;$E331),'Hoja de Trabajo para listado'!$DE$151:$DG$151,0)),0)+IFERROR(INDEX('Hoja de Trabajo para listado'!$CD$155:$DC$1048576,MATCH($A331,'Hoja de Trabajo para listado'!$CD$155:$CD$1048576,0),MATCH((CUADRO!P$4&amp;$E331),'Hoja de Trabajo para listado'!$CD$151:$DC$151,0)),0)</f>
        <v>0</v>
      </c>
      <c r="Q331" s="241">
        <f ca="1">+IFERROR(INDEX('Hoja de Trabajo para listado'!$A$155:$Z$1048576,MATCH($A331,'Hoja de Trabajo para listado'!$A$155:$A$1048576,0),MATCH((CUADRO!Q$4&amp;$E331),'Hoja de Trabajo para listado'!$A$151:$Z$151,0)),0)+IFERROR(INDEX('Hoja de Trabajo para listado'!$AB$155:$BA$1048576,MATCH($A331,'Hoja de Trabajo para listado'!$AB$155:$AB$1048576,0),MATCH((CUADRO!Q$4&amp;$E331),'Hoja de Trabajo para listado'!$AB$151:$BA$151,0)),0)+IFERROR(INDEX('Hoja de Trabajo para listado'!$BC$155:$CB$1048576,MATCH($A331,'Hoja de Trabajo para listado'!$BC$155:$BC$1048576,0),MATCH((CUADRO!Q$4&amp;$E331),'Hoja de Trabajo para listado'!$BC$151:$CB$151,0)),0)+IFERROR(INDEX('Hoja de Trabajo para listado'!$DE$153:$DG$274,MATCH($A331,'Hoja de Trabajo para listado'!$DE$153:$DE$1048576,0),MATCH((CUADRO!Q$4&amp;$E331),'Hoja de Trabajo para listado'!$DE$151:$DG$151,0)),0)+IFERROR(INDEX('Hoja de Trabajo para listado'!$CD$155:$DC$1048576,MATCH($A331,'Hoja de Trabajo para listado'!$CD$155:$CD$1048576,0),MATCH((CUADRO!Q$4&amp;$E331),'Hoja de Trabajo para listado'!$CD$151:$DC$151,0)),0)</f>
        <v>0</v>
      </c>
      <c r="R331" s="241">
        <f t="shared" ca="1" si="10"/>
        <v>0</v>
      </c>
      <c r="S331" s="257"/>
      <c r="T331" s="262">
        <f ca="1">+T332</f>
        <v>5244182.83</v>
      </c>
      <c r="U331" s="268">
        <f t="shared" si="11"/>
        <v>1</v>
      </c>
    </row>
    <row r="332" spans="1:21" ht="15" customHeight="1">
      <c r="A332" s="353">
        <v>525</v>
      </c>
      <c r="B332" s="382"/>
      <c r="C332" s="305" t="str">
        <f>+VLOOKUP(A332,bd_lista!$A$3:$C$592,3,FALSE)</f>
        <v>Transportes Aéreos Bolivianos</v>
      </c>
      <c r="D332" s="384"/>
      <c r="E332" s="305" t="s">
        <v>684</v>
      </c>
      <c r="F332" s="243">
        <f ca="1">+IFERROR(INDEX('Hoja de Trabajo para listado'!$A$155:$Z$1048576,MATCH($A332,'Hoja de Trabajo para listado'!$A$155:$A$1048576,0),MATCH((CUADRO!F$4&amp;$E332),'Hoja de Trabajo para listado'!$A$151:$Z$151,0)),0)+IFERROR(INDEX('Hoja de Trabajo para listado'!$AB$155:$BA$1048576,MATCH($A332,'Hoja de Trabajo para listado'!$AB$155:$AB$1048576,0),MATCH((CUADRO!F$4&amp;$E332),'Hoja de Trabajo para listado'!$AB$151:$BA$151,0)),0)+IFERROR(INDEX('Hoja de Trabajo para listado'!$BC$155:$CB$1048576,MATCH($A332,'Hoja de Trabajo para listado'!$BC$155:$BC$1048576,0),MATCH((CUADRO!F$4&amp;$E332),'Hoja de Trabajo para listado'!$BC$151:$CB$151,0)),0)+IFERROR(INDEX('Hoja de Trabajo para listado'!$DE$153:$DG$274,MATCH($A332,'Hoja de Trabajo para listado'!$DE$153:$DE$1048576,0),MATCH((CUADRO!F$4&amp;$E332),'Hoja de Trabajo para listado'!$DE$151:$DG$151,0)),0)+IFERROR(INDEX('Hoja de Trabajo para listado'!$CD$155:$DC$1048576,MATCH($A332,'Hoja de Trabajo para listado'!$CD$155:$CD$1048576,0),MATCH((CUADRO!F$4&amp;$E332),'Hoja de Trabajo para listado'!$CD$151:$DC$151,0)),0)</f>
        <v>1557220</v>
      </c>
      <c r="G332" s="243">
        <f ca="1">+IFERROR(INDEX('Hoja de Trabajo para listado'!$A$155:$Z$1048576,MATCH($A332,'Hoja de Trabajo para listado'!$A$155:$A$1048576,0),MATCH((CUADRO!G$4&amp;$E332),'Hoja de Trabajo para listado'!$A$151:$Z$151,0)),0)+IFERROR(INDEX('Hoja de Trabajo para listado'!$AB$155:$BA$1048576,MATCH($A332,'Hoja de Trabajo para listado'!$AB$155:$AB$1048576,0),MATCH((CUADRO!G$4&amp;$E332),'Hoja de Trabajo para listado'!$AB$151:$BA$151,0)),0)+IFERROR(INDEX('Hoja de Trabajo para listado'!$BC$155:$CB$1048576,MATCH($A332,'Hoja de Trabajo para listado'!$BC$155:$BC$1048576,0),MATCH((CUADRO!G$4&amp;$E332),'Hoja de Trabajo para listado'!$BC$151:$CB$151,0)),0)+IFERROR(INDEX('Hoja de Trabajo para listado'!$DE$153:$DG$274,MATCH($A332,'Hoja de Trabajo para listado'!$DE$153:$DE$1048576,0),MATCH((CUADRO!G$4&amp;$E332),'Hoja de Trabajo para listado'!$DE$151:$DG$151,0)),0)+IFERROR(INDEX('Hoja de Trabajo para listado'!$CD$155:$DC$1048576,MATCH($A332,'Hoja de Trabajo para listado'!$CD$155:$CD$1048576,0),MATCH((CUADRO!G$4&amp;$E332),'Hoja de Trabajo para listado'!$CD$151:$DC$151,0)),0)</f>
        <v>0</v>
      </c>
      <c r="H332" s="243">
        <f ca="1">+IFERROR(INDEX('Hoja de Trabajo para listado'!$A$155:$Z$1048576,MATCH($A332,'Hoja de Trabajo para listado'!$A$155:$A$1048576,0),MATCH((CUADRO!H$4&amp;$E332),'Hoja de Trabajo para listado'!$A$151:$Z$151,0)),0)+IFERROR(INDEX('Hoja de Trabajo para listado'!$AB$155:$BA$1048576,MATCH($A332,'Hoja de Trabajo para listado'!$AB$155:$AB$1048576,0),MATCH((CUADRO!H$4&amp;$E332),'Hoja de Trabajo para listado'!$AB$151:$BA$151,0)),0)+IFERROR(INDEX('Hoja de Trabajo para listado'!$BC$155:$CB$1048576,MATCH($A332,'Hoja de Trabajo para listado'!$BC$155:$BC$1048576,0),MATCH((CUADRO!H$4&amp;$E332),'Hoja de Trabajo para listado'!$BC$151:$CB$151,0)),0)+IFERROR(INDEX('Hoja de Trabajo para listado'!$DE$153:$DG$274,MATCH($A332,'Hoja de Trabajo para listado'!$DE$153:$DE$1048576,0),MATCH((CUADRO!H$4&amp;$E332),'Hoja de Trabajo para listado'!$DE$151:$DG$151,0)),0)+IFERROR(INDEX('Hoja de Trabajo para listado'!$CD$155:$DC$1048576,MATCH($A332,'Hoja de Trabajo para listado'!$CD$155:$CD$1048576,0),MATCH((CUADRO!H$4&amp;$E332),'Hoja de Trabajo para listado'!$CD$151:$DC$151,0)),0)</f>
        <v>0</v>
      </c>
      <c r="I332" s="243">
        <f ca="1">+IFERROR(INDEX('Hoja de Trabajo para listado'!$A$155:$Z$1048576,MATCH($A332,'Hoja de Trabajo para listado'!$A$155:$A$1048576,0),MATCH((CUADRO!I$4&amp;$E332),'Hoja de Trabajo para listado'!$A$151:$Z$151,0)),0)+IFERROR(INDEX('Hoja de Trabajo para listado'!$AB$155:$BA$1048576,MATCH($A332,'Hoja de Trabajo para listado'!$AB$155:$AB$1048576,0),MATCH((CUADRO!I$4&amp;$E332),'Hoja de Trabajo para listado'!$AB$151:$BA$151,0)),0)+IFERROR(INDEX('Hoja de Trabajo para listado'!$BC$155:$CB$1048576,MATCH($A332,'Hoja de Trabajo para listado'!$BC$155:$BC$1048576,0),MATCH((CUADRO!I$4&amp;$E332),'Hoja de Trabajo para listado'!$BC$151:$CB$151,0)),0)+IFERROR(INDEX('Hoja de Trabajo para listado'!$DE$153:$DG$274,MATCH($A332,'Hoja de Trabajo para listado'!$DE$153:$DE$1048576,0),MATCH((CUADRO!I$4&amp;$E332),'Hoja de Trabajo para listado'!$DE$151:$DG$151,0)),0)+IFERROR(INDEX('Hoja de Trabajo para listado'!$CD$155:$DC$1048576,MATCH($A332,'Hoja de Trabajo para listado'!$CD$155:$CD$1048576,0),MATCH((CUADRO!I$4&amp;$E332),'Hoja de Trabajo para listado'!$CD$151:$DC$151,0)),0)</f>
        <v>548800</v>
      </c>
      <c r="J332" s="243">
        <f ca="1">+IFERROR(INDEX('Hoja de Trabajo para listado'!$A$155:$Z$1048576,MATCH($A332,'Hoja de Trabajo para listado'!$A$155:$A$1048576,0),MATCH((CUADRO!J$4&amp;$E332),'Hoja de Trabajo para listado'!$A$151:$Z$151,0)),0)+IFERROR(INDEX('Hoja de Trabajo para listado'!$AB$155:$BA$1048576,MATCH($A332,'Hoja de Trabajo para listado'!$AB$155:$AB$1048576,0),MATCH((CUADRO!J$4&amp;$E332),'Hoja de Trabajo para listado'!$AB$151:$BA$151,0)),0)+IFERROR(INDEX('Hoja de Trabajo para listado'!$BC$155:$CB$1048576,MATCH($A332,'Hoja de Trabajo para listado'!$BC$155:$BC$1048576,0),MATCH((CUADRO!J$4&amp;$E332),'Hoja de Trabajo para listado'!$BC$151:$CB$151,0)),0)+IFERROR(INDEX('Hoja de Trabajo para listado'!$DE$153:$DG$274,MATCH($A332,'Hoja de Trabajo para listado'!$DE$153:$DE$1048576,0),MATCH((CUADRO!J$4&amp;$E332),'Hoja de Trabajo para listado'!$DE$151:$DG$151,0)),0)+IFERROR(INDEX('Hoja de Trabajo para listado'!$CD$155:$DC$1048576,MATCH($A332,'Hoja de Trabajo para listado'!$CD$155:$CD$1048576,0),MATCH((CUADRO!J$4&amp;$E332),'Hoja de Trabajo para listado'!$CD$151:$DC$151,0)),0)</f>
        <v>3138162.83</v>
      </c>
      <c r="K332" s="243">
        <f ca="1">+IFERROR(INDEX('Hoja de Trabajo para listado'!$A$155:$Z$1048576,MATCH($A332,'Hoja de Trabajo para listado'!$A$155:$A$1048576,0),MATCH((CUADRO!K$4&amp;$E332),'Hoja de Trabajo para listado'!$A$151:$Z$151,0)),0)+IFERROR(INDEX('Hoja de Trabajo para listado'!$AB$155:$BA$1048576,MATCH($A332,'Hoja de Trabajo para listado'!$AB$155:$AB$1048576,0),MATCH((CUADRO!K$4&amp;$E332),'Hoja de Trabajo para listado'!$AB$151:$BA$151,0)),0)+IFERROR(INDEX('Hoja de Trabajo para listado'!$BC$155:$CB$1048576,MATCH($A332,'Hoja de Trabajo para listado'!$BC$155:$BC$1048576,0),MATCH((CUADRO!K$4&amp;$E332),'Hoja de Trabajo para listado'!$BC$151:$CB$151,0)),0)+IFERROR(INDEX('Hoja de Trabajo para listado'!$DE$153:$DG$274,MATCH($A332,'Hoja de Trabajo para listado'!$DE$153:$DE$1048576,0),MATCH((CUADRO!K$4&amp;$E332),'Hoja de Trabajo para listado'!$DE$151:$DG$151,0)),0)+IFERROR(INDEX('Hoja de Trabajo para listado'!$CD$155:$DC$1048576,MATCH($A332,'Hoja de Trabajo para listado'!$CD$155:$CD$1048576,0),MATCH((CUADRO!K$4&amp;$E332),'Hoja de Trabajo para listado'!$CD$151:$DC$151,0)),0)</f>
        <v>0</v>
      </c>
      <c r="L332" s="243">
        <f ca="1">+IFERROR(INDEX('Hoja de Trabajo para listado'!$A$155:$Z$1048576,MATCH($A332,'Hoja de Trabajo para listado'!$A$155:$A$1048576,0),MATCH((CUADRO!L$4&amp;$E332),'Hoja de Trabajo para listado'!$A$151:$Z$151,0)),0)+IFERROR(INDEX('Hoja de Trabajo para listado'!$AB$155:$BA$1048576,MATCH($A332,'Hoja de Trabajo para listado'!$AB$155:$AB$1048576,0),MATCH((CUADRO!L$4&amp;$E332),'Hoja de Trabajo para listado'!$AB$151:$BA$151,0)),0)+IFERROR(INDEX('Hoja de Trabajo para listado'!$BC$155:$CB$1048576,MATCH($A332,'Hoja de Trabajo para listado'!$BC$155:$BC$1048576,0),MATCH((CUADRO!L$4&amp;$E332),'Hoja de Trabajo para listado'!$BC$151:$CB$151,0)),0)+IFERROR(INDEX('Hoja de Trabajo para listado'!$DE$153:$DG$274,MATCH($A332,'Hoja de Trabajo para listado'!$DE$153:$DE$1048576,0),MATCH((CUADRO!L$4&amp;$E332),'Hoja de Trabajo para listado'!$DE$151:$DG$151,0)),0)+IFERROR(INDEX('Hoja de Trabajo para listado'!$CD$155:$DC$1048576,MATCH($A332,'Hoja de Trabajo para listado'!$CD$155:$CD$1048576,0),MATCH((CUADRO!L$4&amp;$E332),'Hoja de Trabajo para listado'!$CD$151:$DC$151,0)),0)</f>
        <v>0</v>
      </c>
      <c r="M332" s="243">
        <f ca="1">+IFERROR(INDEX('Hoja de Trabajo para listado'!$A$155:$Z$1048576,MATCH($A332,'Hoja de Trabajo para listado'!$A$155:$A$1048576,0),MATCH((CUADRO!M$4&amp;$E332),'Hoja de Trabajo para listado'!$A$151:$Z$151,0)),0)+IFERROR(INDEX('Hoja de Trabajo para listado'!$AB$155:$BA$1048576,MATCH($A332,'Hoja de Trabajo para listado'!$AB$155:$AB$1048576,0),MATCH((CUADRO!M$4&amp;$E332),'Hoja de Trabajo para listado'!$AB$151:$BA$151,0)),0)+IFERROR(INDEX('Hoja de Trabajo para listado'!$BC$155:$CB$1048576,MATCH($A332,'Hoja de Trabajo para listado'!$BC$155:$BC$1048576,0),MATCH((CUADRO!M$4&amp;$E332),'Hoja de Trabajo para listado'!$BC$151:$CB$151,0)),0)+IFERROR(INDEX('Hoja de Trabajo para listado'!$DE$153:$DG$274,MATCH($A332,'Hoja de Trabajo para listado'!$DE$153:$DE$1048576,0),MATCH((CUADRO!M$4&amp;$E332),'Hoja de Trabajo para listado'!$DE$151:$DG$151,0)),0)+IFERROR(INDEX('Hoja de Trabajo para listado'!$CD$155:$DC$1048576,MATCH($A332,'Hoja de Trabajo para listado'!$CD$155:$CD$1048576,0),MATCH((CUADRO!M$4&amp;$E332),'Hoja de Trabajo para listado'!$CD$151:$DC$151,0)),0)</f>
        <v>0</v>
      </c>
      <c r="N332" s="243">
        <f ca="1">+IFERROR(INDEX('Hoja de Trabajo para listado'!$A$155:$Z$1048576,MATCH($A332,'Hoja de Trabajo para listado'!$A$155:$A$1048576,0),MATCH((CUADRO!N$4&amp;$E332),'Hoja de Trabajo para listado'!$A$151:$Z$151,0)),0)+IFERROR(INDEX('Hoja de Trabajo para listado'!$AB$155:$BA$1048576,MATCH($A332,'Hoja de Trabajo para listado'!$AB$155:$AB$1048576,0),MATCH((CUADRO!N$4&amp;$E332),'Hoja de Trabajo para listado'!$AB$151:$BA$151,0)),0)+IFERROR(INDEX('Hoja de Trabajo para listado'!$BC$155:$CB$1048576,MATCH($A332,'Hoja de Trabajo para listado'!$BC$155:$BC$1048576,0),MATCH((CUADRO!N$4&amp;$E332),'Hoja de Trabajo para listado'!$BC$151:$CB$151,0)),0)+IFERROR(INDEX('Hoja de Trabajo para listado'!$DE$153:$DG$274,MATCH($A332,'Hoja de Trabajo para listado'!$DE$153:$DE$1048576,0),MATCH((CUADRO!N$4&amp;$E332),'Hoja de Trabajo para listado'!$DE$151:$DG$151,0)),0)+IFERROR(INDEX('Hoja de Trabajo para listado'!$CD$155:$DC$1048576,MATCH($A332,'Hoja de Trabajo para listado'!$CD$155:$CD$1048576,0),MATCH((CUADRO!N$4&amp;$E332),'Hoja de Trabajo para listado'!$CD$151:$DC$151,0)),0)</f>
        <v>0</v>
      </c>
      <c r="O332" s="243">
        <f ca="1">+IFERROR(INDEX('Hoja de Trabajo para listado'!$A$155:$Z$1048576,MATCH($A332,'Hoja de Trabajo para listado'!$A$155:$A$1048576,0),MATCH((CUADRO!O$4&amp;$E332),'Hoja de Trabajo para listado'!$A$151:$Z$151,0)),0)+IFERROR(INDEX('Hoja de Trabajo para listado'!$AB$155:$BA$1048576,MATCH($A332,'Hoja de Trabajo para listado'!$AB$155:$AB$1048576,0),MATCH((CUADRO!O$4&amp;$E332),'Hoja de Trabajo para listado'!$AB$151:$BA$151,0)),0)+IFERROR(INDEX('Hoja de Trabajo para listado'!$BC$155:$CB$1048576,MATCH($A332,'Hoja de Trabajo para listado'!$BC$155:$BC$1048576,0),MATCH((CUADRO!O$4&amp;$E332),'Hoja de Trabajo para listado'!$BC$151:$CB$151,0)),0)+IFERROR(INDEX('Hoja de Trabajo para listado'!$DE$153:$DG$274,MATCH($A332,'Hoja de Trabajo para listado'!$DE$153:$DE$1048576,0),MATCH((CUADRO!O$4&amp;$E332),'Hoja de Trabajo para listado'!$DE$151:$DG$151,0)),0)+IFERROR(INDEX('Hoja de Trabajo para listado'!$CD$155:$DC$1048576,MATCH($A332,'Hoja de Trabajo para listado'!$CD$155:$CD$1048576,0),MATCH((CUADRO!O$4&amp;$E332),'Hoja de Trabajo para listado'!$CD$151:$DC$151,0)),0)</f>
        <v>0</v>
      </c>
      <c r="P332" s="243">
        <f ca="1">+IFERROR(INDEX('Hoja de Trabajo para listado'!$A$155:$Z$1048576,MATCH($A332,'Hoja de Trabajo para listado'!$A$155:$A$1048576,0),MATCH((CUADRO!P$4&amp;$E332),'Hoja de Trabajo para listado'!$A$151:$Z$151,0)),0)+IFERROR(INDEX('Hoja de Trabajo para listado'!$AB$155:$BA$1048576,MATCH($A332,'Hoja de Trabajo para listado'!$AB$155:$AB$1048576,0),MATCH((CUADRO!P$4&amp;$E332),'Hoja de Trabajo para listado'!$AB$151:$BA$151,0)),0)+IFERROR(INDEX('Hoja de Trabajo para listado'!$BC$155:$CB$1048576,MATCH($A332,'Hoja de Trabajo para listado'!$BC$155:$BC$1048576,0),MATCH((CUADRO!P$4&amp;$E332),'Hoja de Trabajo para listado'!$BC$151:$CB$151,0)),0)+IFERROR(INDEX('Hoja de Trabajo para listado'!$DE$153:$DG$274,MATCH($A332,'Hoja de Trabajo para listado'!$DE$153:$DE$1048576,0),MATCH((CUADRO!P$4&amp;$E332),'Hoja de Trabajo para listado'!$DE$151:$DG$151,0)),0)+IFERROR(INDEX('Hoja de Trabajo para listado'!$CD$155:$DC$1048576,MATCH($A332,'Hoja de Trabajo para listado'!$CD$155:$CD$1048576,0),MATCH((CUADRO!P$4&amp;$E332),'Hoja de Trabajo para listado'!$CD$151:$DC$151,0)),0)</f>
        <v>0</v>
      </c>
      <c r="Q332" s="243">
        <f ca="1">+IFERROR(INDEX('Hoja de Trabajo para listado'!$A$155:$Z$1048576,MATCH($A332,'Hoja de Trabajo para listado'!$A$155:$A$1048576,0),MATCH((CUADRO!Q$4&amp;$E332),'Hoja de Trabajo para listado'!$A$151:$Z$151,0)),0)+IFERROR(INDEX('Hoja de Trabajo para listado'!$AB$155:$BA$1048576,MATCH($A332,'Hoja de Trabajo para listado'!$AB$155:$AB$1048576,0),MATCH((CUADRO!Q$4&amp;$E332),'Hoja de Trabajo para listado'!$AB$151:$BA$151,0)),0)+IFERROR(INDEX('Hoja de Trabajo para listado'!$BC$155:$CB$1048576,MATCH($A332,'Hoja de Trabajo para listado'!$BC$155:$BC$1048576,0),MATCH((CUADRO!Q$4&amp;$E332),'Hoja de Trabajo para listado'!$BC$151:$CB$151,0)),0)+IFERROR(INDEX('Hoja de Trabajo para listado'!$DE$153:$DG$274,MATCH($A332,'Hoja de Trabajo para listado'!$DE$153:$DE$1048576,0),MATCH((CUADRO!Q$4&amp;$E332),'Hoja de Trabajo para listado'!$DE$151:$DG$151,0)),0)+IFERROR(INDEX('Hoja de Trabajo para listado'!$CD$155:$DC$1048576,MATCH($A332,'Hoja de Trabajo para listado'!$CD$155:$CD$1048576,0),MATCH((CUADRO!Q$4&amp;$E332),'Hoja de Trabajo para listado'!$CD$151:$DC$151,0)),0)</f>
        <v>0</v>
      </c>
      <c r="R332" s="243">
        <f t="shared" ca="1" si="10"/>
        <v>5244182.83</v>
      </c>
      <c r="S332" s="256">
        <f ca="1">+R331+R332</f>
        <v>5244182.83</v>
      </c>
      <c r="T332" s="243">
        <f ca="1">+S332</f>
        <v>5244182.83</v>
      </c>
      <c r="U332" s="242">
        <f t="shared" si="11"/>
        <v>2</v>
      </c>
    </row>
    <row r="333" spans="1:21">
      <c r="A333" s="354">
        <v>526</v>
      </c>
      <c r="B333" s="381">
        <f>+A333</f>
        <v>526</v>
      </c>
      <c r="C333" s="245" t="str">
        <f>+VLOOKUP(A333,bd_lista!$A$3:$C$592,3,FALSE)</f>
        <v>Bolivia TV</v>
      </c>
      <c r="D333" s="383" t="str">
        <f>+C333</f>
        <v>Bolivia TV</v>
      </c>
      <c r="E333" s="245" t="s">
        <v>683</v>
      </c>
      <c r="F333" s="241">
        <f ca="1">+IFERROR(INDEX('Hoja de Trabajo para listado'!$A$155:$Z$1048576,MATCH($A333,'Hoja de Trabajo para listado'!$A$155:$A$1048576,0),MATCH((CUADRO!F$4&amp;$E333),'Hoja de Trabajo para listado'!$A$151:$Z$151,0)),0)+IFERROR(INDEX('Hoja de Trabajo para listado'!$AB$155:$BA$1048576,MATCH($A333,'Hoja de Trabajo para listado'!$AB$155:$AB$1048576,0),MATCH((CUADRO!F$4&amp;$E333),'Hoja de Trabajo para listado'!$AB$151:$BA$151,0)),0)+IFERROR(INDEX('Hoja de Trabajo para listado'!$BC$155:$CB$1048576,MATCH($A333,'Hoja de Trabajo para listado'!$BC$155:$BC$1048576,0),MATCH((CUADRO!F$4&amp;$E333),'Hoja de Trabajo para listado'!$BC$151:$CB$151,0)),0)+IFERROR(INDEX('Hoja de Trabajo para listado'!$DE$153:$DG$274,MATCH($A333,'Hoja de Trabajo para listado'!$DE$153:$DE$1048576,0),MATCH((CUADRO!F$4&amp;$E333),'Hoja de Trabajo para listado'!$DE$151:$DG$151,0)),0)+IFERROR(INDEX('Hoja de Trabajo para listado'!$CD$155:$DC$1048576,MATCH($A333,'Hoja de Trabajo para listado'!$CD$155:$CD$1048576,0),MATCH((CUADRO!F$4&amp;$E333),'Hoja de Trabajo para listado'!$CD$151:$DC$151,0)),0)</f>
        <v>0</v>
      </c>
      <c r="G333" s="241">
        <f ca="1">+IFERROR(INDEX('Hoja de Trabajo para listado'!$A$155:$Z$1048576,MATCH($A333,'Hoja de Trabajo para listado'!$A$155:$A$1048576,0),MATCH((CUADRO!G$4&amp;$E333),'Hoja de Trabajo para listado'!$A$151:$Z$151,0)),0)+IFERROR(INDEX('Hoja de Trabajo para listado'!$AB$155:$BA$1048576,MATCH($A333,'Hoja de Trabajo para listado'!$AB$155:$AB$1048576,0),MATCH((CUADRO!G$4&amp;$E333),'Hoja de Trabajo para listado'!$AB$151:$BA$151,0)),0)+IFERROR(INDEX('Hoja de Trabajo para listado'!$BC$155:$CB$1048576,MATCH($A333,'Hoja de Trabajo para listado'!$BC$155:$BC$1048576,0),MATCH((CUADRO!G$4&amp;$E333),'Hoja de Trabajo para listado'!$BC$151:$CB$151,0)),0)+IFERROR(INDEX('Hoja de Trabajo para listado'!$DE$153:$DG$274,MATCH($A333,'Hoja de Trabajo para listado'!$DE$153:$DE$1048576,0),MATCH((CUADRO!G$4&amp;$E333),'Hoja de Trabajo para listado'!$DE$151:$DG$151,0)),0)+IFERROR(INDEX('Hoja de Trabajo para listado'!$CD$155:$DC$1048576,MATCH($A333,'Hoja de Trabajo para listado'!$CD$155:$CD$1048576,0),MATCH((CUADRO!G$4&amp;$E333),'Hoja de Trabajo para listado'!$CD$151:$DC$151,0)),0)</f>
        <v>0</v>
      </c>
      <c r="H333" s="241">
        <f ca="1">+IFERROR(INDEX('Hoja de Trabajo para listado'!$A$155:$Z$1048576,MATCH($A333,'Hoja de Trabajo para listado'!$A$155:$A$1048576,0),MATCH((CUADRO!H$4&amp;$E333),'Hoja de Trabajo para listado'!$A$151:$Z$151,0)),0)+IFERROR(INDEX('Hoja de Trabajo para listado'!$AB$155:$BA$1048576,MATCH($A333,'Hoja de Trabajo para listado'!$AB$155:$AB$1048576,0),MATCH((CUADRO!H$4&amp;$E333),'Hoja de Trabajo para listado'!$AB$151:$BA$151,0)),0)+IFERROR(INDEX('Hoja de Trabajo para listado'!$BC$155:$CB$1048576,MATCH($A333,'Hoja de Trabajo para listado'!$BC$155:$BC$1048576,0),MATCH((CUADRO!H$4&amp;$E333),'Hoja de Trabajo para listado'!$BC$151:$CB$151,0)),0)+IFERROR(INDEX('Hoja de Trabajo para listado'!$DE$153:$DG$274,MATCH($A333,'Hoja de Trabajo para listado'!$DE$153:$DE$1048576,0),MATCH((CUADRO!H$4&amp;$E333),'Hoja de Trabajo para listado'!$DE$151:$DG$151,0)),0)+IFERROR(INDEX('Hoja de Trabajo para listado'!$CD$155:$DC$1048576,MATCH($A333,'Hoja de Trabajo para listado'!$CD$155:$CD$1048576,0),MATCH((CUADRO!H$4&amp;$E333),'Hoja de Trabajo para listado'!$CD$151:$DC$151,0)),0)</f>
        <v>0</v>
      </c>
      <c r="I333" s="241">
        <f ca="1">+IFERROR(INDEX('Hoja de Trabajo para listado'!$A$155:$Z$1048576,MATCH($A333,'Hoja de Trabajo para listado'!$A$155:$A$1048576,0),MATCH((CUADRO!I$4&amp;$E333),'Hoja de Trabajo para listado'!$A$151:$Z$151,0)),0)+IFERROR(INDEX('Hoja de Trabajo para listado'!$AB$155:$BA$1048576,MATCH($A333,'Hoja de Trabajo para listado'!$AB$155:$AB$1048576,0),MATCH((CUADRO!I$4&amp;$E333),'Hoja de Trabajo para listado'!$AB$151:$BA$151,0)),0)+IFERROR(INDEX('Hoja de Trabajo para listado'!$BC$155:$CB$1048576,MATCH($A333,'Hoja de Trabajo para listado'!$BC$155:$BC$1048576,0),MATCH((CUADRO!I$4&amp;$E333),'Hoja de Trabajo para listado'!$BC$151:$CB$151,0)),0)+IFERROR(INDEX('Hoja de Trabajo para listado'!$DE$153:$DG$274,MATCH($A333,'Hoja de Trabajo para listado'!$DE$153:$DE$1048576,0),MATCH((CUADRO!I$4&amp;$E333),'Hoja de Trabajo para listado'!$DE$151:$DG$151,0)),0)+IFERROR(INDEX('Hoja de Trabajo para listado'!$CD$155:$DC$1048576,MATCH($A333,'Hoja de Trabajo para listado'!$CD$155:$CD$1048576,0),MATCH((CUADRO!I$4&amp;$E333),'Hoja de Trabajo para listado'!$CD$151:$DC$151,0)),0)</f>
        <v>0</v>
      </c>
      <c r="J333" s="241">
        <f ca="1">+IFERROR(INDEX('Hoja de Trabajo para listado'!$A$155:$Z$1048576,MATCH($A333,'Hoja de Trabajo para listado'!$A$155:$A$1048576,0),MATCH((CUADRO!J$4&amp;$E333),'Hoja de Trabajo para listado'!$A$151:$Z$151,0)),0)+IFERROR(INDEX('Hoja de Trabajo para listado'!$AB$155:$BA$1048576,MATCH($A333,'Hoja de Trabajo para listado'!$AB$155:$AB$1048576,0),MATCH((CUADRO!J$4&amp;$E333),'Hoja de Trabajo para listado'!$AB$151:$BA$151,0)),0)+IFERROR(INDEX('Hoja de Trabajo para listado'!$BC$155:$CB$1048576,MATCH($A333,'Hoja de Trabajo para listado'!$BC$155:$BC$1048576,0),MATCH((CUADRO!J$4&amp;$E333),'Hoja de Trabajo para listado'!$BC$151:$CB$151,0)),0)+IFERROR(INDEX('Hoja de Trabajo para listado'!$DE$153:$DG$274,MATCH($A333,'Hoja de Trabajo para listado'!$DE$153:$DE$1048576,0),MATCH((CUADRO!J$4&amp;$E333),'Hoja de Trabajo para listado'!$DE$151:$DG$151,0)),0)+IFERROR(INDEX('Hoja de Trabajo para listado'!$CD$155:$DC$1048576,MATCH($A333,'Hoja de Trabajo para listado'!$CD$155:$CD$1048576,0),MATCH((CUADRO!J$4&amp;$E333),'Hoja de Trabajo para listado'!$CD$151:$DC$151,0)),0)</f>
        <v>0</v>
      </c>
      <c r="K333" s="241">
        <f ca="1">+IFERROR(INDEX('Hoja de Trabajo para listado'!$A$155:$Z$1048576,MATCH($A333,'Hoja de Trabajo para listado'!$A$155:$A$1048576,0),MATCH((CUADRO!K$4&amp;$E333),'Hoja de Trabajo para listado'!$A$151:$Z$151,0)),0)+IFERROR(INDEX('Hoja de Trabajo para listado'!$AB$155:$BA$1048576,MATCH($A333,'Hoja de Trabajo para listado'!$AB$155:$AB$1048576,0),MATCH((CUADRO!K$4&amp;$E333),'Hoja de Trabajo para listado'!$AB$151:$BA$151,0)),0)+IFERROR(INDEX('Hoja de Trabajo para listado'!$BC$155:$CB$1048576,MATCH($A333,'Hoja de Trabajo para listado'!$BC$155:$BC$1048576,0),MATCH((CUADRO!K$4&amp;$E333),'Hoja de Trabajo para listado'!$BC$151:$CB$151,0)),0)+IFERROR(INDEX('Hoja de Trabajo para listado'!$DE$153:$DG$274,MATCH($A333,'Hoja de Trabajo para listado'!$DE$153:$DE$1048576,0),MATCH((CUADRO!K$4&amp;$E333),'Hoja de Trabajo para listado'!$DE$151:$DG$151,0)),0)+IFERROR(INDEX('Hoja de Trabajo para listado'!$CD$155:$DC$1048576,MATCH($A333,'Hoja de Trabajo para listado'!$CD$155:$CD$1048576,0),MATCH((CUADRO!K$4&amp;$E333),'Hoja de Trabajo para listado'!$CD$151:$DC$151,0)),0)</f>
        <v>0</v>
      </c>
      <c r="L333" s="241">
        <f ca="1">+IFERROR(INDEX('Hoja de Trabajo para listado'!$A$155:$Z$1048576,MATCH($A333,'Hoja de Trabajo para listado'!$A$155:$A$1048576,0),MATCH((CUADRO!L$4&amp;$E333),'Hoja de Trabajo para listado'!$A$151:$Z$151,0)),0)+IFERROR(INDEX('Hoja de Trabajo para listado'!$AB$155:$BA$1048576,MATCH($A333,'Hoja de Trabajo para listado'!$AB$155:$AB$1048576,0),MATCH((CUADRO!L$4&amp;$E333),'Hoja de Trabajo para listado'!$AB$151:$BA$151,0)),0)+IFERROR(INDEX('Hoja de Trabajo para listado'!$BC$155:$CB$1048576,MATCH($A333,'Hoja de Trabajo para listado'!$BC$155:$BC$1048576,0),MATCH((CUADRO!L$4&amp;$E333),'Hoja de Trabajo para listado'!$BC$151:$CB$151,0)),0)+IFERROR(INDEX('Hoja de Trabajo para listado'!$DE$153:$DG$274,MATCH($A333,'Hoja de Trabajo para listado'!$DE$153:$DE$1048576,0),MATCH((CUADRO!L$4&amp;$E333),'Hoja de Trabajo para listado'!$DE$151:$DG$151,0)),0)+IFERROR(INDEX('Hoja de Trabajo para listado'!$CD$155:$DC$1048576,MATCH($A333,'Hoja de Trabajo para listado'!$CD$155:$CD$1048576,0),MATCH((CUADRO!L$4&amp;$E333),'Hoja de Trabajo para listado'!$CD$151:$DC$151,0)),0)</f>
        <v>0</v>
      </c>
      <c r="M333" s="241">
        <f ca="1">+IFERROR(INDEX('Hoja de Trabajo para listado'!$A$155:$Z$1048576,MATCH($A333,'Hoja de Trabajo para listado'!$A$155:$A$1048576,0),MATCH((CUADRO!M$4&amp;$E333),'Hoja de Trabajo para listado'!$A$151:$Z$151,0)),0)+IFERROR(INDEX('Hoja de Trabajo para listado'!$AB$155:$BA$1048576,MATCH($A333,'Hoja de Trabajo para listado'!$AB$155:$AB$1048576,0),MATCH((CUADRO!M$4&amp;$E333),'Hoja de Trabajo para listado'!$AB$151:$BA$151,0)),0)+IFERROR(INDEX('Hoja de Trabajo para listado'!$BC$155:$CB$1048576,MATCH($A333,'Hoja de Trabajo para listado'!$BC$155:$BC$1048576,0),MATCH((CUADRO!M$4&amp;$E333),'Hoja de Trabajo para listado'!$BC$151:$CB$151,0)),0)+IFERROR(INDEX('Hoja de Trabajo para listado'!$DE$153:$DG$274,MATCH($A333,'Hoja de Trabajo para listado'!$DE$153:$DE$1048576,0),MATCH((CUADRO!M$4&amp;$E333),'Hoja de Trabajo para listado'!$DE$151:$DG$151,0)),0)+IFERROR(INDEX('Hoja de Trabajo para listado'!$CD$155:$DC$1048576,MATCH($A333,'Hoja de Trabajo para listado'!$CD$155:$CD$1048576,0),MATCH((CUADRO!M$4&amp;$E333),'Hoja de Trabajo para listado'!$CD$151:$DC$151,0)),0)</f>
        <v>0</v>
      </c>
      <c r="N333" s="241">
        <f ca="1">+IFERROR(INDEX('Hoja de Trabajo para listado'!$A$155:$Z$1048576,MATCH($A333,'Hoja de Trabajo para listado'!$A$155:$A$1048576,0),MATCH((CUADRO!N$4&amp;$E333),'Hoja de Trabajo para listado'!$A$151:$Z$151,0)),0)+IFERROR(INDEX('Hoja de Trabajo para listado'!$AB$155:$BA$1048576,MATCH($A333,'Hoja de Trabajo para listado'!$AB$155:$AB$1048576,0),MATCH((CUADRO!N$4&amp;$E333),'Hoja de Trabajo para listado'!$AB$151:$BA$151,0)),0)+IFERROR(INDEX('Hoja de Trabajo para listado'!$BC$155:$CB$1048576,MATCH($A333,'Hoja de Trabajo para listado'!$BC$155:$BC$1048576,0),MATCH((CUADRO!N$4&amp;$E333),'Hoja de Trabajo para listado'!$BC$151:$CB$151,0)),0)+IFERROR(INDEX('Hoja de Trabajo para listado'!$DE$153:$DG$274,MATCH($A333,'Hoja de Trabajo para listado'!$DE$153:$DE$1048576,0),MATCH((CUADRO!N$4&amp;$E333),'Hoja de Trabajo para listado'!$DE$151:$DG$151,0)),0)+IFERROR(INDEX('Hoja de Trabajo para listado'!$CD$155:$DC$1048576,MATCH($A333,'Hoja de Trabajo para listado'!$CD$155:$CD$1048576,0),MATCH((CUADRO!N$4&amp;$E333),'Hoja de Trabajo para listado'!$CD$151:$DC$151,0)),0)</f>
        <v>0</v>
      </c>
      <c r="O333" s="241">
        <f ca="1">+IFERROR(INDEX('Hoja de Trabajo para listado'!$A$155:$Z$1048576,MATCH($A333,'Hoja de Trabajo para listado'!$A$155:$A$1048576,0),MATCH((CUADRO!O$4&amp;$E333),'Hoja de Trabajo para listado'!$A$151:$Z$151,0)),0)+IFERROR(INDEX('Hoja de Trabajo para listado'!$AB$155:$BA$1048576,MATCH($A333,'Hoja de Trabajo para listado'!$AB$155:$AB$1048576,0),MATCH((CUADRO!O$4&amp;$E333),'Hoja de Trabajo para listado'!$AB$151:$BA$151,0)),0)+IFERROR(INDEX('Hoja de Trabajo para listado'!$BC$155:$CB$1048576,MATCH($A333,'Hoja de Trabajo para listado'!$BC$155:$BC$1048576,0),MATCH((CUADRO!O$4&amp;$E333),'Hoja de Trabajo para listado'!$BC$151:$CB$151,0)),0)+IFERROR(INDEX('Hoja de Trabajo para listado'!$DE$153:$DG$274,MATCH($A333,'Hoja de Trabajo para listado'!$DE$153:$DE$1048576,0),MATCH((CUADRO!O$4&amp;$E333),'Hoja de Trabajo para listado'!$DE$151:$DG$151,0)),0)+IFERROR(INDEX('Hoja de Trabajo para listado'!$CD$155:$DC$1048576,MATCH($A333,'Hoja de Trabajo para listado'!$CD$155:$CD$1048576,0),MATCH((CUADRO!O$4&amp;$E333),'Hoja de Trabajo para listado'!$CD$151:$DC$151,0)),0)</f>
        <v>0</v>
      </c>
      <c r="P333" s="241">
        <f ca="1">+IFERROR(INDEX('Hoja de Trabajo para listado'!$A$155:$Z$1048576,MATCH($A333,'Hoja de Trabajo para listado'!$A$155:$A$1048576,0),MATCH((CUADRO!P$4&amp;$E333),'Hoja de Trabajo para listado'!$A$151:$Z$151,0)),0)+IFERROR(INDEX('Hoja de Trabajo para listado'!$AB$155:$BA$1048576,MATCH($A333,'Hoja de Trabajo para listado'!$AB$155:$AB$1048576,0),MATCH((CUADRO!P$4&amp;$E333),'Hoja de Trabajo para listado'!$AB$151:$BA$151,0)),0)+IFERROR(INDEX('Hoja de Trabajo para listado'!$BC$155:$CB$1048576,MATCH($A333,'Hoja de Trabajo para listado'!$BC$155:$BC$1048576,0),MATCH((CUADRO!P$4&amp;$E333),'Hoja de Trabajo para listado'!$BC$151:$CB$151,0)),0)+IFERROR(INDEX('Hoja de Trabajo para listado'!$DE$153:$DG$274,MATCH($A333,'Hoja de Trabajo para listado'!$DE$153:$DE$1048576,0),MATCH((CUADRO!P$4&amp;$E333),'Hoja de Trabajo para listado'!$DE$151:$DG$151,0)),0)+IFERROR(INDEX('Hoja de Trabajo para listado'!$CD$155:$DC$1048576,MATCH($A333,'Hoja de Trabajo para listado'!$CD$155:$CD$1048576,0),MATCH((CUADRO!P$4&amp;$E333),'Hoja de Trabajo para listado'!$CD$151:$DC$151,0)),0)</f>
        <v>0</v>
      </c>
      <c r="Q333" s="241">
        <f ca="1">+IFERROR(INDEX('Hoja de Trabajo para listado'!$A$155:$Z$1048576,MATCH($A333,'Hoja de Trabajo para listado'!$A$155:$A$1048576,0),MATCH((CUADRO!Q$4&amp;$E333),'Hoja de Trabajo para listado'!$A$151:$Z$151,0)),0)+IFERROR(INDEX('Hoja de Trabajo para listado'!$AB$155:$BA$1048576,MATCH($A333,'Hoja de Trabajo para listado'!$AB$155:$AB$1048576,0),MATCH((CUADRO!Q$4&amp;$E333),'Hoja de Trabajo para listado'!$AB$151:$BA$151,0)),0)+IFERROR(INDEX('Hoja de Trabajo para listado'!$BC$155:$CB$1048576,MATCH($A333,'Hoja de Trabajo para listado'!$BC$155:$BC$1048576,0),MATCH((CUADRO!Q$4&amp;$E333),'Hoja de Trabajo para listado'!$BC$151:$CB$151,0)),0)+IFERROR(INDEX('Hoja de Trabajo para listado'!$DE$153:$DG$274,MATCH($A333,'Hoja de Trabajo para listado'!$DE$153:$DE$1048576,0),MATCH((CUADRO!Q$4&amp;$E333),'Hoja de Trabajo para listado'!$DE$151:$DG$151,0)),0)+IFERROR(INDEX('Hoja de Trabajo para listado'!$CD$155:$DC$1048576,MATCH($A333,'Hoja de Trabajo para listado'!$CD$155:$CD$1048576,0),MATCH((CUADRO!Q$4&amp;$E333),'Hoja de Trabajo para listado'!$CD$151:$DC$151,0)),0)</f>
        <v>0</v>
      </c>
      <c r="R333" s="241">
        <f t="shared" ca="1" si="10"/>
        <v>0</v>
      </c>
      <c r="S333" s="257"/>
      <c r="T333" s="241">
        <f ca="1">+T334</f>
        <v>67477.11</v>
      </c>
      <c r="U333" s="240">
        <f t="shared" si="11"/>
        <v>1</v>
      </c>
    </row>
    <row r="334" spans="1:21" ht="15" customHeight="1">
      <c r="A334" s="353">
        <v>526</v>
      </c>
      <c r="B334" s="382"/>
      <c r="C334" s="305" t="str">
        <f>+VLOOKUP(A334,bd_lista!$A$3:$C$592,3,FALSE)</f>
        <v>Bolivia TV</v>
      </c>
      <c r="D334" s="384"/>
      <c r="E334" s="305" t="s">
        <v>684</v>
      </c>
      <c r="F334" s="243">
        <f ca="1">+IFERROR(INDEX('Hoja de Trabajo para listado'!$A$155:$Z$1048576,MATCH($A334,'Hoja de Trabajo para listado'!$A$155:$A$1048576,0),MATCH((CUADRO!F$4&amp;$E334),'Hoja de Trabajo para listado'!$A$151:$Z$151,0)),0)+IFERROR(INDEX('Hoja de Trabajo para listado'!$AB$155:$BA$1048576,MATCH($A334,'Hoja de Trabajo para listado'!$AB$155:$AB$1048576,0),MATCH((CUADRO!F$4&amp;$E334),'Hoja de Trabajo para listado'!$AB$151:$BA$151,0)),0)+IFERROR(INDEX('Hoja de Trabajo para listado'!$BC$155:$CB$1048576,MATCH($A334,'Hoja de Trabajo para listado'!$BC$155:$BC$1048576,0),MATCH((CUADRO!F$4&amp;$E334),'Hoja de Trabajo para listado'!$BC$151:$CB$151,0)),0)+IFERROR(INDEX('Hoja de Trabajo para listado'!$DE$153:$DG$274,MATCH($A334,'Hoja de Trabajo para listado'!$DE$153:$DE$1048576,0),MATCH((CUADRO!F$4&amp;$E334),'Hoja de Trabajo para listado'!$DE$151:$DG$151,0)),0)+IFERROR(INDEX('Hoja de Trabajo para listado'!$CD$155:$DC$1048576,MATCH($A334,'Hoja de Trabajo para listado'!$CD$155:$CD$1048576,0),MATCH((CUADRO!F$4&amp;$E334),'Hoja de Trabajo para listado'!$CD$151:$DC$151,0)),0)</f>
        <v>949.1</v>
      </c>
      <c r="G334" s="243">
        <f ca="1">+IFERROR(INDEX('Hoja de Trabajo para listado'!$A$155:$Z$1048576,MATCH($A334,'Hoja de Trabajo para listado'!$A$155:$A$1048576,0),MATCH((CUADRO!G$4&amp;$E334),'Hoja de Trabajo para listado'!$A$151:$Z$151,0)),0)+IFERROR(INDEX('Hoja de Trabajo para listado'!$AB$155:$BA$1048576,MATCH($A334,'Hoja de Trabajo para listado'!$AB$155:$AB$1048576,0),MATCH((CUADRO!G$4&amp;$E334),'Hoja de Trabajo para listado'!$AB$151:$BA$151,0)),0)+IFERROR(INDEX('Hoja de Trabajo para listado'!$BC$155:$CB$1048576,MATCH($A334,'Hoja de Trabajo para listado'!$BC$155:$BC$1048576,0),MATCH((CUADRO!G$4&amp;$E334),'Hoja de Trabajo para listado'!$BC$151:$CB$151,0)),0)+IFERROR(INDEX('Hoja de Trabajo para listado'!$DE$153:$DG$274,MATCH($A334,'Hoja de Trabajo para listado'!$DE$153:$DE$1048576,0),MATCH((CUADRO!G$4&amp;$E334),'Hoja de Trabajo para listado'!$DE$151:$DG$151,0)),0)+IFERROR(INDEX('Hoja de Trabajo para listado'!$CD$155:$DC$1048576,MATCH($A334,'Hoja de Trabajo para listado'!$CD$155:$CD$1048576,0),MATCH((CUADRO!G$4&amp;$E334),'Hoja de Trabajo para listado'!$CD$151:$DC$151,0)),0)</f>
        <v>1982.2</v>
      </c>
      <c r="H334" s="243">
        <f ca="1">+IFERROR(INDEX('Hoja de Trabajo para listado'!$A$155:$Z$1048576,MATCH($A334,'Hoja de Trabajo para listado'!$A$155:$A$1048576,0),MATCH((CUADRO!H$4&amp;$E334),'Hoja de Trabajo para listado'!$A$151:$Z$151,0)),0)+IFERROR(INDEX('Hoja de Trabajo para listado'!$AB$155:$BA$1048576,MATCH($A334,'Hoja de Trabajo para listado'!$AB$155:$AB$1048576,0),MATCH((CUADRO!H$4&amp;$E334),'Hoja de Trabajo para listado'!$AB$151:$BA$151,0)),0)+IFERROR(INDEX('Hoja de Trabajo para listado'!$BC$155:$CB$1048576,MATCH($A334,'Hoja de Trabajo para listado'!$BC$155:$BC$1048576,0),MATCH((CUADRO!H$4&amp;$E334),'Hoja de Trabajo para listado'!$BC$151:$CB$151,0)),0)+IFERROR(INDEX('Hoja de Trabajo para listado'!$DE$153:$DG$274,MATCH($A334,'Hoja de Trabajo para listado'!$DE$153:$DE$1048576,0),MATCH((CUADRO!H$4&amp;$E334),'Hoja de Trabajo para listado'!$DE$151:$DG$151,0)),0)+IFERROR(INDEX('Hoja de Trabajo para listado'!$CD$155:$DC$1048576,MATCH($A334,'Hoja de Trabajo para listado'!$CD$155:$CD$1048576,0),MATCH((CUADRO!H$4&amp;$E334),'Hoja de Trabajo para listado'!$CD$151:$DC$151,0)),0)</f>
        <v>0</v>
      </c>
      <c r="I334" s="243">
        <f ca="1">+IFERROR(INDEX('Hoja de Trabajo para listado'!$A$155:$Z$1048576,MATCH($A334,'Hoja de Trabajo para listado'!$A$155:$A$1048576,0),MATCH((CUADRO!I$4&amp;$E334),'Hoja de Trabajo para listado'!$A$151:$Z$151,0)),0)+IFERROR(INDEX('Hoja de Trabajo para listado'!$AB$155:$BA$1048576,MATCH($A334,'Hoja de Trabajo para listado'!$AB$155:$AB$1048576,0),MATCH((CUADRO!I$4&amp;$E334),'Hoja de Trabajo para listado'!$AB$151:$BA$151,0)),0)+IFERROR(INDEX('Hoja de Trabajo para listado'!$BC$155:$CB$1048576,MATCH($A334,'Hoja de Trabajo para listado'!$BC$155:$BC$1048576,0),MATCH((CUADRO!I$4&amp;$E334),'Hoja de Trabajo para listado'!$BC$151:$CB$151,0)),0)+IFERROR(INDEX('Hoja de Trabajo para listado'!$DE$153:$DG$274,MATCH($A334,'Hoja de Trabajo para listado'!$DE$153:$DE$1048576,0),MATCH((CUADRO!I$4&amp;$E334),'Hoja de Trabajo para listado'!$DE$151:$DG$151,0)),0)+IFERROR(INDEX('Hoja de Trabajo para listado'!$CD$155:$DC$1048576,MATCH($A334,'Hoja de Trabajo para listado'!$CD$155:$CD$1048576,0),MATCH((CUADRO!I$4&amp;$E334),'Hoja de Trabajo para listado'!$CD$151:$DC$151,0)),0)</f>
        <v>63739.81</v>
      </c>
      <c r="J334" s="243">
        <f ca="1">+IFERROR(INDEX('Hoja de Trabajo para listado'!$A$155:$Z$1048576,MATCH($A334,'Hoja de Trabajo para listado'!$A$155:$A$1048576,0),MATCH((CUADRO!J$4&amp;$E334),'Hoja de Trabajo para listado'!$A$151:$Z$151,0)),0)+IFERROR(INDEX('Hoja de Trabajo para listado'!$AB$155:$BA$1048576,MATCH($A334,'Hoja de Trabajo para listado'!$AB$155:$AB$1048576,0),MATCH((CUADRO!J$4&amp;$E334),'Hoja de Trabajo para listado'!$AB$151:$BA$151,0)),0)+IFERROR(INDEX('Hoja de Trabajo para listado'!$BC$155:$CB$1048576,MATCH($A334,'Hoja de Trabajo para listado'!$BC$155:$BC$1048576,0),MATCH((CUADRO!J$4&amp;$E334),'Hoja de Trabajo para listado'!$BC$151:$CB$151,0)),0)+IFERROR(INDEX('Hoja de Trabajo para listado'!$DE$153:$DG$274,MATCH($A334,'Hoja de Trabajo para listado'!$DE$153:$DE$1048576,0),MATCH((CUADRO!J$4&amp;$E334),'Hoja de Trabajo para listado'!$DE$151:$DG$151,0)),0)+IFERROR(INDEX('Hoja de Trabajo para listado'!$CD$155:$DC$1048576,MATCH($A334,'Hoja de Trabajo para listado'!$CD$155:$CD$1048576,0),MATCH((CUADRO!J$4&amp;$E334),'Hoja de Trabajo para listado'!$CD$151:$DC$151,0)),0)</f>
        <v>806</v>
      </c>
      <c r="K334" s="243">
        <f ca="1">+IFERROR(INDEX('Hoja de Trabajo para listado'!$A$155:$Z$1048576,MATCH($A334,'Hoja de Trabajo para listado'!$A$155:$A$1048576,0),MATCH((CUADRO!K$4&amp;$E334),'Hoja de Trabajo para listado'!$A$151:$Z$151,0)),0)+IFERROR(INDEX('Hoja de Trabajo para listado'!$AB$155:$BA$1048576,MATCH($A334,'Hoja de Trabajo para listado'!$AB$155:$AB$1048576,0),MATCH((CUADRO!K$4&amp;$E334),'Hoja de Trabajo para listado'!$AB$151:$BA$151,0)),0)+IFERROR(INDEX('Hoja de Trabajo para listado'!$BC$155:$CB$1048576,MATCH($A334,'Hoja de Trabajo para listado'!$BC$155:$BC$1048576,0),MATCH((CUADRO!K$4&amp;$E334),'Hoja de Trabajo para listado'!$BC$151:$CB$151,0)),0)+IFERROR(INDEX('Hoja de Trabajo para listado'!$DE$153:$DG$274,MATCH($A334,'Hoja de Trabajo para listado'!$DE$153:$DE$1048576,0),MATCH((CUADRO!K$4&amp;$E334),'Hoja de Trabajo para listado'!$DE$151:$DG$151,0)),0)+IFERROR(INDEX('Hoja de Trabajo para listado'!$CD$155:$DC$1048576,MATCH($A334,'Hoja de Trabajo para listado'!$CD$155:$CD$1048576,0),MATCH((CUADRO!K$4&amp;$E334),'Hoja de Trabajo para listado'!$CD$151:$DC$151,0)),0)</f>
        <v>0</v>
      </c>
      <c r="L334" s="243">
        <f ca="1">+IFERROR(INDEX('Hoja de Trabajo para listado'!$A$155:$Z$1048576,MATCH($A334,'Hoja de Trabajo para listado'!$A$155:$A$1048576,0),MATCH((CUADRO!L$4&amp;$E334),'Hoja de Trabajo para listado'!$A$151:$Z$151,0)),0)+IFERROR(INDEX('Hoja de Trabajo para listado'!$AB$155:$BA$1048576,MATCH($A334,'Hoja de Trabajo para listado'!$AB$155:$AB$1048576,0),MATCH((CUADRO!L$4&amp;$E334),'Hoja de Trabajo para listado'!$AB$151:$BA$151,0)),0)+IFERROR(INDEX('Hoja de Trabajo para listado'!$BC$155:$CB$1048576,MATCH($A334,'Hoja de Trabajo para listado'!$BC$155:$BC$1048576,0),MATCH((CUADRO!L$4&amp;$E334),'Hoja de Trabajo para listado'!$BC$151:$CB$151,0)),0)+IFERROR(INDEX('Hoja de Trabajo para listado'!$DE$153:$DG$274,MATCH($A334,'Hoja de Trabajo para listado'!$DE$153:$DE$1048576,0),MATCH((CUADRO!L$4&amp;$E334),'Hoja de Trabajo para listado'!$DE$151:$DG$151,0)),0)+IFERROR(INDEX('Hoja de Trabajo para listado'!$CD$155:$DC$1048576,MATCH($A334,'Hoja de Trabajo para listado'!$CD$155:$CD$1048576,0),MATCH((CUADRO!L$4&amp;$E334),'Hoja de Trabajo para listado'!$CD$151:$DC$151,0)),0)</f>
        <v>0</v>
      </c>
      <c r="M334" s="243">
        <f ca="1">+IFERROR(INDEX('Hoja de Trabajo para listado'!$A$155:$Z$1048576,MATCH($A334,'Hoja de Trabajo para listado'!$A$155:$A$1048576,0),MATCH((CUADRO!M$4&amp;$E334),'Hoja de Trabajo para listado'!$A$151:$Z$151,0)),0)+IFERROR(INDEX('Hoja de Trabajo para listado'!$AB$155:$BA$1048576,MATCH($A334,'Hoja de Trabajo para listado'!$AB$155:$AB$1048576,0),MATCH((CUADRO!M$4&amp;$E334),'Hoja de Trabajo para listado'!$AB$151:$BA$151,0)),0)+IFERROR(INDEX('Hoja de Trabajo para listado'!$BC$155:$CB$1048576,MATCH($A334,'Hoja de Trabajo para listado'!$BC$155:$BC$1048576,0),MATCH((CUADRO!M$4&amp;$E334),'Hoja de Trabajo para listado'!$BC$151:$CB$151,0)),0)+IFERROR(INDEX('Hoja de Trabajo para listado'!$DE$153:$DG$274,MATCH($A334,'Hoja de Trabajo para listado'!$DE$153:$DE$1048576,0),MATCH((CUADRO!M$4&amp;$E334),'Hoja de Trabajo para listado'!$DE$151:$DG$151,0)),0)+IFERROR(INDEX('Hoja de Trabajo para listado'!$CD$155:$DC$1048576,MATCH($A334,'Hoja de Trabajo para listado'!$CD$155:$CD$1048576,0),MATCH((CUADRO!M$4&amp;$E334),'Hoja de Trabajo para listado'!$CD$151:$DC$151,0)),0)</f>
        <v>0</v>
      </c>
      <c r="N334" s="243">
        <f ca="1">+IFERROR(INDEX('Hoja de Trabajo para listado'!$A$155:$Z$1048576,MATCH($A334,'Hoja de Trabajo para listado'!$A$155:$A$1048576,0),MATCH((CUADRO!N$4&amp;$E334),'Hoja de Trabajo para listado'!$A$151:$Z$151,0)),0)+IFERROR(INDEX('Hoja de Trabajo para listado'!$AB$155:$BA$1048576,MATCH($A334,'Hoja de Trabajo para listado'!$AB$155:$AB$1048576,0),MATCH((CUADRO!N$4&amp;$E334),'Hoja de Trabajo para listado'!$AB$151:$BA$151,0)),0)+IFERROR(INDEX('Hoja de Trabajo para listado'!$BC$155:$CB$1048576,MATCH($A334,'Hoja de Trabajo para listado'!$BC$155:$BC$1048576,0),MATCH((CUADRO!N$4&amp;$E334),'Hoja de Trabajo para listado'!$BC$151:$CB$151,0)),0)+IFERROR(INDEX('Hoja de Trabajo para listado'!$DE$153:$DG$274,MATCH($A334,'Hoja de Trabajo para listado'!$DE$153:$DE$1048576,0),MATCH((CUADRO!N$4&amp;$E334),'Hoja de Trabajo para listado'!$DE$151:$DG$151,0)),0)+IFERROR(INDEX('Hoja de Trabajo para listado'!$CD$155:$DC$1048576,MATCH($A334,'Hoja de Trabajo para listado'!$CD$155:$CD$1048576,0),MATCH((CUADRO!N$4&amp;$E334),'Hoja de Trabajo para listado'!$CD$151:$DC$151,0)),0)</f>
        <v>0</v>
      </c>
      <c r="O334" s="243">
        <f ca="1">+IFERROR(INDEX('Hoja de Trabajo para listado'!$A$155:$Z$1048576,MATCH($A334,'Hoja de Trabajo para listado'!$A$155:$A$1048576,0),MATCH((CUADRO!O$4&amp;$E334),'Hoja de Trabajo para listado'!$A$151:$Z$151,0)),0)+IFERROR(INDEX('Hoja de Trabajo para listado'!$AB$155:$BA$1048576,MATCH($A334,'Hoja de Trabajo para listado'!$AB$155:$AB$1048576,0),MATCH((CUADRO!O$4&amp;$E334),'Hoja de Trabajo para listado'!$AB$151:$BA$151,0)),0)+IFERROR(INDEX('Hoja de Trabajo para listado'!$BC$155:$CB$1048576,MATCH($A334,'Hoja de Trabajo para listado'!$BC$155:$BC$1048576,0),MATCH((CUADRO!O$4&amp;$E334),'Hoja de Trabajo para listado'!$BC$151:$CB$151,0)),0)+IFERROR(INDEX('Hoja de Trabajo para listado'!$DE$153:$DG$274,MATCH($A334,'Hoja de Trabajo para listado'!$DE$153:$DE$1048576,0),MATCH((CUADRO!O$4&amp;$E334),'Hoja de Trabajo para listado'!$DE$151:$DG$151,0)),0)+IFERROR(INDEX('Hoja de Trabajo para listado'!$CD$155:$DC$1048576,MATCH($A334,'Hoja de Trabajo para listado'!$CD$155:$CD$1048576,0),MATCH((CUADRO!O$4&amp;$E334),'Hoja de Trabajo para listado'!$CD$151:$DC$151,0)),0)</f>
        <v>0</v>
      </c>
      <c r="P334" s="243">
        <f ca="1">+IFERROR(INDEX('Hoja de Trabajo para listado'!$A$155:$Z$1048576,MATCH($A334,'Hoja de Trabajo para listado'!$A$155:$A$1048576,0),MATCH((CUADRO!P$4&amp;$E334),'Hoja de Trabajo para listado'!$A$151:$Z$151,0)),0)+IFERROR(INDEX('Hoja de Trabajo para listado'!$AB$155:$BA$1048576,MATCH($A334,'Hoja de Trabajo para listado'!$AB$155:$AB$1048576,0),MATCH((CUADRO!P$4&amp;$E334),'Hoja de Trabajo para listado'!$AB$151:$BA$151,0)),0)+IFERROR(INDEX('Hoja de Trabajo para listado'!$BC$155:$CB$1048576,MATCH($A334,'Hoja de Trabajo para listado'!$BC$155:$BC$1048576,0),MATCH((CUADRO!P$4&amp;$E334),'Hoja de Trabajo para listado'!$BC$151:$CB$151,0)),0)+IFERROR(INDEX('Hoja de Trabajo para listado'!$DE$153:$DG$274,MATCH($A334,'Hoja de Trabajo para listado'!$DE$153:$DE$1048576,0),MATCH((CUADRO!P$4&amp;$E334),'Hoja de Trabajo para listado'!$DE$151:$DG$151,0)),0)+IFERROR(INDEX('Hoja de Trabajo para listado'!$CD$155:$DC$1048576,MATCH($A334,'Hoja de Trabajo para listado'!$CD$155:$CD$1048576,0),MATCH((CUADRO!P$4&amp;$E334),'Hoja de Trabajo para listado'!$CD$151:$DC$151,0)),0)</f>
        <v>0</v>
      </c>
      <c r="Q334" s="243">
        <f ca="1">+IFERROR(INDEX('Hoja de Trabajo para listado'!$A$155:$Z$1048576,MATCH($A334,'Hoja de Trabajo para listado'!$A$155:$A$1048576,0),MATCH((CUADRO!Q$4&amp;$E334),'Hoja de Trabajo para listado'!$A$151:$Z$151,0)),0)+IFERROR(INDEX('Hoja de Trabajo para listado'!$AB$155:$BA$1048576,MATCH($A334,'Hoja de Trabajo para listado'!$AB$155:$AB$1048576,0),MATCH((CUADRO!Q$4&amp;$E334),'Hoja de Trabajo para listado'!$AB$151:$BA$151,0)),0)+IFERROR(INDEX('Hoja de Trabajo para listado'!$BC$155:$CB$1048576,MATCH($A334,'Hoja de Trabajo para listado'!$BC$155:$BC$1048576,0),MATCH((CUADRO!Q$4&amp;$E334),'Hoja de Trabajo para listado'!$BC$151:$CB$151,0)),0)+IFERROR(INDEX('Hoja de Trabajo para listado'!$DE$153:$DG$274,MATCH($A334,'Hoja de Trabajo para listado'!$DE$153:$DE$1048576,0),MATCH((CUADRO!Q$4&amp;$E334),'Hoja de Trabajo para listado'!$DE$151:$DG$151,0)),0)+IFERROR(INDEX('Hoja de Trabajo para listado'!$CD$155:$DC$1048576,MATCH($A334,'Hoja de Trabajo para listado'!$CD$155:$CD$1048576,0),MATCH((CUADRO!Q$4&amp;$E334),'Hoja de Trabajo para listado'!$CD$151:$DC$151,0)),0)</f>
        <v>0</v>
      </c>
      <c r="R334" s="243">
        <f t="shared" ca="1" si="10"/>
        <v>67477.11</v>
      </c>
      <c r="S334" s="256">
        <f ca="1">+R333+R334</f>
        <v>67477.11</v>
      </c>
      <c r="T334" s="243">
        <f ca="1">+S334</f>
        <v>67477.11</v>
      </c>
      <c r="U334" s="242">
        <f t="shared" si="11"/>
        <v>2</v>
      </c>
    </row>
    <row r="335" spans="1:21" s="352" customFormat="1" ht="15" customHeight="1">
      <c r="A335" s="354">
        <v>548</v>
      </c>
      <c r="B335" s="381">
        <f>+A335</f>
        <v>548</v>
      </c>
      <c r="C335" s="245" t="str">
        <f>+VLOOKUP(A335,bd_lista!$A$3:$C$592,3,FALSE)</f>
        <v>Corporación de las Fuerzas Armadas p/ el Des. Nacional</v>
      </c>
      <c r="D335" s="383" t="str">
        <f>+C335</f>
        <v>Corporación de las Fuerzas Armadas p/ el Des. Nacional</v>
      </c>
      <c r="E335" s="245" t="s">
        <v>683</v>
      </c>
      <c r="F335" s="241">
        <f ca="1">+IFERROR(INDEX('Hoja de Trabajo para listado'!$A$155:$Z$1048576,MATCH($A335,'Hoja de Trabajo para listado'!$A$155:$A$1048576,0),MATCH((CUADRO!F$4&amp;$E335),'Hoja de Trabajo para listado'!$A$151:$Z$151,0)),0)+IFERROR(INDEX('Hoja de Trabajo para listado'!$AB$155:$BA$1048576,MATCH($A335,'Hoja de Trabajo para listado'!$AB$155:$AB$1048576,0),MATCH((CUADRO!F$4&amp;$E335),'Hoja de Trabajo para listado'!$AB$151:$BA$151,0)),0)+IFERROR(INDEX('Hoja de Trabajo para listado'!$BC$155:$CB$1048576,MATCH($A335,'Hoja de Trabajo para listado'!$BC$155:$BC$1048576,0),MATCH((CUADRO!F$4&amp;$E335),'Hoja de Trabajo para listado'!$BC$151:$CB$151,0)),0)+IFERROR(INDEX('Hoja de Trabajo para listado'!$DE$153:$DG$274,MATCH($A335,'Hoja de Trabajo para listado'!$DE$153:$DE$1048576,0),MATCH((CUADRO!F$4&amp;$E335),'Hoja de Trabajo para listado'!$DE$151:$DG$151,0)),0)+IFERROR(INDEX('Hoja de Trabajo para listado'!$CD$155:$DC$1048576,MATCH($A335,'Hoja de Trabajo para listado'!$CD$155:$CD$1048576,0),MATCH((CUADRO!F$4&amp;$E335),'Hoja de Trabajo para listado'!$CD$151:$DC$151,0)),0)</f>
        <v>0</v>
      </c>
      <c r="G335" s="241">
        <f ca="1">+IFERROR(INDEX('Hoja de Trabajo para listado'!$A$155:$Z$1048576,MATCH($A335,'Hoja de Trabajo para listado'!$A$155:$A$1048576,0),MATCH((CUADRO!G$4&amp;$E335),'Hoja de Trabajo para listado'!$A$151:$Z$151,0)),0)+IFERROR(INDEX('Hoja de Trabajo para listado'!$AB$155:$BA$1048576,MATCH($A335,'Hoja de Trabajo para listado'!$AB$155:$AB$1048576,0),MATCH((CUADRO!G$4&amp;$E335),'Hoja de Trabajo para listado'!$AB$151:$BA$151,0)),0)+IFERROR(INDEX('Hoja de Trabajo para listado'!$BC$155:$CB$1048576,MATCH($A335,'Hoja de Trabajo para listado'!$BC$155:$BC$1048576,0),MATCH((CUADRO!G$4&amp;$E335),'Hoja de Trabajo para listado'!$BC$151:$CB$151,0)),0)+IFERROR(INDEX('Hoja de Trabajo para listado'!$DE$153:$DG$274,MATCH($A335,'Hoja de Trabajo para listado'!$DE$153:$DE$1048576,0),MATCH((CUADRO!G$4&amp;$E335),'Hoja de Trabajo para listado'!$DE$151:$DG$151,0)),0)+IFERROR(INDEX('Hoja de Trabajo para listado'!$CD$155:$DC$1048576,MATCH($A335,'Hoja de Trabajo para listado'!$CD$155:$CD$1048576,0),MATCH((CUADRO!G$4&amp;$E335),'Hoja de Trabajo para listado'!$CD$151:$DC$151,0)),0)</f>
        <v>0</v>
      </c>
      <c r="H335" s="241">
        <f ca="1">+IFERROR(INDEX('Hoja de Trabajo para listado'!$A$155:$Z$1048576,MATCH($A335,'Hoja de Trabajo para listado'!$A$155:$A$1048576,0),MATCH((CUADRO!H$4&amp;$E335),'Hoja de Trabajo para listado'!$A$151:$Z$151,0)),0)+IFERROR(INDEX('Hoja de Trabajo para listado'!$AB$155:$BA$1048576,MATCH($A335,'Hoja de Trabajo para listado'!$AB$155:$AB$1048576,0),MATCH((CUADRO!H$4&amp;$E335),'Hoja de Trabajo para listado'!$AB$151:$BA$151,0)),0)+IFERROR(INDEX('Hoja de Trabajo para listado'!$BC$155:$CB$1048576,MATCH($A335,'Hoja de Trabajo para listado'!$BC$155:$BC$1048576,0),MATCH((CUADRO!H$4&amp;$E335),'Hoja de Trabajo para listado'!$BC$151:$CB$151,0)),0)+IFERROR(INDEX('Hoja de Trabajo para listado'!$DE$153:$DG$274,MATCH($A335,'Hoja de Trabajo para listado'!$DE$153:$DE$1048576,0),MATCH((CUADRO!H$4&amp;$E335),'Hoja de Trabajo para listado'!$DE$151:$DG$151,0)),0)+IFERROR(INDEX('Hoja de Trabajo para listado'!$CD$155:$DC$1048576,MATCH($A335,'Hoja de Trabajo para listado'!$CD$155:$CD$1048576,0),MATCH((CUADRO!H$4&amp;$E335),'Hoja de Trabajo para listado'!$CD$151:$DC$151,0)),0)</f>
        <v>0</v>
      </c>
      <c r="I335" s="241">
        <f ca="1">+IFERROR(INDEX('Hoja de Trabajo para listado'!$A$155:$Z$1048576,MATCH($A335,'Hoja de Trabajo para listado'!$A$155:$A$1048576,0),MATCH((CUADRO!I$4&amp;$E335),'Hoja de Trabajo para listado'!$A$151:$Z$151,0)),0)+IFERROR(INDEX('Hoja de Trabajo para listado'!$AB$155:$BA$1048576,MATCH($A335,'Hoja de Trabajo para listado'!$AB$155:$AB$1048576,0),MATCH((CUADRO!I$4&amp;$E335),'Hoja de Trabajo para listado'!$AB$151:$BA$151,0)),0)+IFERROR(INDEX('Hoja de Trabajo para listado'!$BC$155:$CB$1048576,MATCH($A335,'Hoja de Trabajo para listado'!$BC$155:$BC$1048576,0),MATCH((CUADRO!I$4&amp;$E335),'Hoja de Trabajo para listado'!$BC$151:$CB$151,0)),0)+IFERROR(INDEX('Hoja de Trabajo para listado'!$DE$153:$DG$274,MATCH($A335,'Hoja de Trabajo para listado'!$DE$153:$DE$1048576,0),MATCH((CUADRO!I$4&amp;$E335),'Hoja de Trabajo para listado'!$DE$151:$DG$151,0)),0)+IFERROR(INDEX('Hoja de Trabajo para listado'!$CD$155:$DC$1048576,MATCH($A335,'Hoja de Trabajo para listado'!$CD$155:$CD$1048576,0),MATCH((CUADRO!I$4&amp;$E335),'Hoja de Trabajo para listado'!$CD$151:$DC$151,0)),0)</f>
        <v>0</v>
      </c>
      <c r="J335" s="241">
        <f ca="1">+IFERROR(INDEX('Hoja de Trabajo para listado'!$A$155:$Z$1048576,MATCH($A335,'Hoja de Trabajo para listado'!$A$155:$A$1048576,0),MATCH((CUADRO!J$4&amp;$E335),'Hoja de Trabajo para listado'!$A$151:$Z$151,0)),0)+IFERROR(INDEX('Hoja de Trabajo para listado'!$AB$155:$BA$1048576,MATCH($A335,'Hoja de Trabajo para listado'!$AB$155:$AB$1048576,0),MATCH((CUADRO!J$4&amp;$E335),'Hoja de Trabajo para listado'!$AB$151:$BA$151,0)),0)+IFERROR(INDEX('Hoja de Trabajo para listado'!$BC$155:$CB$1048576,MATCH($A335,'Hoja de Trabajo para listado'!$BC$155:$BC$1048576,0),MATCH((CUADRO!J$4&amp;$E335),'Hoja de Trabajo para listado'!$BC$151:$CB$151,0)),0)+IFERROR(INDEX('Hoja de Trabajo para listado'!$DE$153:$DG$274,MATCH($A335,'Hoja de Trabajo para listado'!$DE$153:$DE$1048576,0),MATCH((CUADRO!J$4&amp;$E335),'Hoja de Trabajo para listado'!$DE$151:$DG$151,0)),0)+IFERROR(INDEX('Hoja de Trabajo para listado'!$CD$155:$DC$1048576,MATCH($A335,'Hoja de Trabajo para listado'!$CD$155:$CD$1048576,0),MATCH((CUADRO!J$4&amp;$E335),'Hoja de Trabajo para listado'!$CD$151:$DC$151,0)),0)</f>
        <v>80</v>
      </c>
      <c r="K335" s="241">
        <f ca="1">+IFERROR(INDEX('Hoja de Trabajo para listado'!$A$155:$Z$1048576,MATCH($A335,'Hoja de Trabajo para listado'!$A$155:$A$1048576,0),MATCH((CUADRO!K$4&amp;$E335),'Hoja de Trabajo para listado'!$A$151:$Z$151,0)),0)+IFERROR(INDEX('Hoja de Trabajo para listado'!$AB$155:$BA$1048576,MATCH($A335,'Hoja de Trabajo para listado'!$AB$155:$AB$1048576,0),MATCH((CUADRO!K$4&amp;$E335),'Hoja de Trabajo para listado'!$AB$151:$BA$151,0)),0)+IFERROR(INDEX('Hoja de Trabajo para listado'!$BC$155:$CB$1048576,MATCH($A335,'Hoja de Trabajo para listado'!$BC$155:$BC$1048576,0),MATCH((CUADRO!K$4&amp;$E335),'Hoja de Trabajo para listado'!$BC$151:$CB$151,0)),0)+IFERROR(INDEX('Hoja de Trabajo para listado'!$DE$153:$DG$274,MATCH($A335,'Hoja de Trabajo para listado'!$DE$153:$DE$1048576,0),MATCH((CUADRO!K$4&amp;$E335),'Hoja de Trabajo para listado'!$DE$151:$DG$151,0)),0)+IFERROR(INDEX('Hoja de Trabajo para listado'!$CD$155:$DC$1048576,MATCH($A335,'Hoja de Trabajo para listado'!$CD$155:$CD$1048576,0),MATCH((CUADRO!K$4&amp;$E335),'Hoja de Trabajo para listado'!$CD$151:$DC$151,0)),0)</f>
        <v>0</v>
      </c>
      <c r="L335" s="241">
        <f ca="1">+IFERROR(INDEX('Hoja de Trabajo para listado'!$A$155:$Z$1048576,MATCH($A335,'Hoja de Trabajo para listado'!$A$155:$A$1048576,0),MATCH((CUADRO!L$4&amp;$E335),'Hoja de Trabajo para listado'!$A$151:$Z$151,0)),0)+IFERROR(INDEX('Hoja de Trabajo para listado'!$AB$155:$BA$1048576,MATCH($A335,'Hoja de Trabajo para listado'!$AB$155:$AB$1048576,0),MATCH((CUADRO!L$4&amp;$E335),'Hoja de Trabajo para listado'!$AB$151:$BA$151,0)),0)+IFERROR(INDEX('Hoja de Trabajo para listado'!$BC$155:$CB$1048576,MATCH($A335,'Hoja de Trabajo para listado'!$BC$155:$BC$1048576,0),MATCH((CUADRO!L$4&amp;$E335),'Hoja de Trabajo para listado'!$BC$151:$CB$151,0)),0)+IFERROR(INDEX('Hoja de Trabajo para listado'!$DE$153:$DG$274,MATCH($A335,'Hoja de Trabajo para listado'!$DE$153:$DE$1048576,0),MATCH((CUADRO!L$4&amp;$E335),'Hoja de Trabajo para listado'!$DE$151:$DG$151,0)),0)+IFERROR(INDEX('Hoja de Trabajo para listado'!$CD$155:$DC$1048576,MATCH($A335,'Hoja de Trabajo para listado'!$CD$155:$CD$1048576,0),MATCH((CUADRO!L$4&amp;$E335),'Hoja de Trabajo para listado'!$CD$151:$DC$151,0)),0)</f>
        <v>0</v>
      </c>
      <c r="M335" s="241">
        <f ca="1">+IFERROR(INDEX('Hoja de Trabajo para listado'!$A$155:$Z$1048576,MATCH($A335,'Hoja de Trabajo para listado'!$A$155:$A$1048576,0),MATCH((CUADRO!M$4&amp;$E335),'Hoja de Trabajo para listado'!$A$151:$Z$151,0)),0)+IFERROR(INDEX('Hoja de Trabajo para listado'!$AB$155:$BA$1048576,MATCH($A335,'Hoja de Trabajo para listado'!$AB$155:$AB$1048576,0),MATCH((CUADRO!M$4&amp;$E335),'Hoja de Trabajo para listado'!$AB$151:$BA$151,0)),0)+IFERROR(INDEX('Hoja de Trabajo para listado'!$BC$155:$CB$1048576,MATCH($A335,'Hoja de Trabajo para listado'!$BC$155:$BC$1048576,0),MATCH((CUADRO!M$4&amp;$E335),'Hoja de Trabajo para listado'!$BC$151:$CB$151,0)),0)+IFERROR(INDEX('Hoja de Trabajo para listado'!$DE$153:$DG$274,MATCH($A335,'Hoja de Trabajo para listado'!$DE$153:$DE$1048576,0),MATCH((CUADRO!M$4&amp;$E335),'Hoja de Trabajo para listado'!$DE$151:$DG$151,0)),0)+IFERROR(INDEX('Hoja de Trabajo para listado'!$CD$155:$DC$1048576,MATCH($A335,'Hoja de Trabajo para listado'!$CD$155:$CD$1048576,0),MATCH((CUADRO!M$4&amp;$E335),'Hoja de Trabajo para listado'!$CD$151:$DC$151,0)),0)</f>
        <v>0</v>
      </c>
      <c r="N335" s="241">
        <f ca="1">+IFERROR(INDEX('Hoja de Trabajo para listado'!$A$155:$Z$1048576,MATCH($A335,'Hoja de Trabajo para listado'!$A$155:$A$1048576,0),MATCH((CUADRO!N$4&amp;$E335),'Hoja de Trabajo para listado'!$A$151:$Z$151,0)),0)+IFERROR(INDEX('Hoja de Trabajo para listado'!$AB$155:$BA$1048576,MATCH($A335,'Hoja de Trabajo para listado'!$AB$155:$AB$1048576,0),MATCH((CUADRO!N$4&amp;$E335),'Hoja de Trabajo para listado'!$AB$151:$BA$151,0)),0)+IFERROR(INDEX('Hoja de Trabajo para listado'!$BC$155:$CB$1048576,MATCH($A335,'Hoja de Trabajo para listado'!$BC$155:$BC$1048576,0),MATCH((CUADRO!N$4&amp;$E335),'Hoja de Trabajo para listado'!$BC$151:$CB$151,0)),0)+IFERROR(INDEX('Hoja de Trabajo para listado'!$DE$153:$DG$274,MATCH($A335,'Hoja de Trabajo para listado'!$DE$153:$DE$1048576,0),MATCH((CUADRO!N$4&amp;$E335),'Hoja de Trabajo para listado'!$DE$151:$DG$151,0)),0)+IFERROR(INDEX('Hoja de Trabajo para listado'!$CD$155:$DC$1048576,MATCH($A335,'Hoja de Trabajo para listado'!$CD$155:$CD$1048576,0),MATCH((CUADRO!N$4&amp;$E335),'Hoja de Trabajo para listado'!$CD$151:$DC$151,0)),0)</f>
        <v>0</v>
      </c>
      <c r="O335" s="241">
        <f ca="1">+IFERROR(INDEX('Hoja de Trabajo para listado'!$A$155:$Z$1048576,MATCH($A335,'Hoja de Trabajo para listado'!$A$155:$A$1048576,0),MATCH((CUADRO!O$4&amp;$E335),'Hoja de Trabajo para listado'!$A$151:$Z$151,0)),0)+IFERROR(INDEX('Hoja de Trabajo para listado'!$AB$155:$BA$1048576,MATCH($A335,'Hoja de Trabajo para listado'!$AB$155:$AB$1048576,0),MATCH((CUADRO!O$4&amp;$E335),'Hoja de Trabajo para listado'!$AB$151:$BA$151,0)),0)+IFERROR(INDEX('Hoja de Trabajo para listado'!$BC$155:$CB$1048576,MATCH($A335,'Hoja de Trabajo para listado'!$BC$155:$BC$1048576,0),MATCH((CUADRO!O$4&amp;$E335),'Hoja de Trabajo para listado'!$BC$151:$CB$151,0)),0)+IFERROR(INDEX('Hoja de Trabajo para listado'!$DE$153:$DG$274,MATCH($A335,'Hoja de Trabajo para listado'!$DE$153:$DE$1048576,0),MATCH((CUADRO!O$4&amp;$E335),'Hoja de Trabajo para listado'!$DE$151:$DG$151,0)),0)+IFERROR(INDEX('Hoja de Trabajo para listado'!$CD$155:$DC$1048576,MATCH($A335,'Hoja de Trabajo para listado'!$CD$155:$CD$1048576,0),MATCH((CUADRO!O$4&amp;$E335),'Hoja de Trabajo para listado'!$CD$151:$DC$151,0)),0)</f>
        <v>0</v>
      </c>
      <c r="P335" s="241">
        <f ca="1">+IFERROR(INDEX('Hoja de Trabajo para listado'!$A$155:$Z$1048576,MATCH($A335,'Hoja de Trabajo para listado'!$A$155:$A$1048576,0),MATCH((CUADRO!P$4&amp;$E335),'Hoja de Trabajo para listado'!$A$151:$Z$151,0)),0)+IFERROR(INDEX('Hoja de Trabajo para listado'!$AB$155:$BA$1048576,MATCH($A335,'Hoja de Trabajo para listado'!$AB$155:$AB$1048576,0),MATCH((CUADRO!P$4&amp;$E335),'Hoja de Trabajo para listado'!$AB$151:$BA$151,0)),0)+IFERROR(INDEX('Hoja de Trabajo para listado'!$BC$155:$CB$1048576,MATCH($A335,'Hoja de Trabajo para listado'!$BC$155:$BC$1048576,0),MATCH((CUADRO!P$4&amp;$E335),'Hoja de Trabajo para listado'!$BC$151:$CB$151,0)),0)+IFERROR(INDEX('Hoja de Trabajo para listado'!$DE$153:$DG$274,MATCH($A335,'Hoja de Trabajo para listado'!$DE$153:$DE$1048576,0),MATCH((CUADRO!P$4&amp;$E335),'Hoja de Trabajo para listado'!$DE$151:$DG$151,0)),0)+IFERROR(INDEX('Hoja de Trabajo para listado'!$CD$155:$DC$1048576,MATCH($A335,'Hoja de Trabajo para listado'!$CD$155:$CD$1048576,0),MATCH((CUADRO!P$4&amp;$E335),'Hoja de Trabajo para listado'!$CD$151:$DC$151,0)),0)</f>
        <v>0</v>
      </c>
      <c r="Q335" s="241">
        <f ca="1">+IFERROR(INDEX('Hoja de Trabajo para listado'!$A$155:$Z$1048576,MATCH($A335,'Hoja de Trabajo para listado'!$A$155:$A$1048576,0),MATCH((CUADRO!Q$4&amp;$E335),'Hoja de Trabajo para listado'!$A$151:$Z$151,0)),0)+IFERROR(INDEX('Hoja de Trabajo para listado'!$AB$155:$BA$1048576,MATCH($A335,'Hoja de Trabajo para listado'!$AB$155:$AB$1048576,0),MATCH((CUADRO!Q$4&amp;$E335),'Hoja de Trabajo para listado'!$AB$151:$BA$151,0)),0)+IFERROR(INDEX('Hoja de Trabajo para listado'!$BC$155:$CB$1048576,MATCH($A335,'Hoja de Trabajo para listado'!$BC$155:$BC$1048576,0),MATCH((CUADRO!Q$4&amp;$E335),'Hoja de Trabajo para listado'!$BC$151:$CB$151,0)),0)+IFERROR(INDEX('Hoja de Trabajo para listado'!$DE$153:$DG$274,MATCH($A335,'Hoja de Trabajo para listado'!$DE$153:$DE$1048576,0),MATCH((CUADRO!Q$4&amp;$E335),'Hoja de Trabajo para listado'!$DE$151:$DG$151,0)),0)+IFERROR(INDEX('Hoja de Trabajo para listado'!$CD$155:$DC$1048576,MATCH($A335,'Hoja de Trabajo para listado'!$CD$155:$CD$1048576,0),MATCH((CUADRO!Q$4&amp;$E335),'Hoja de Trabajo para listado'!$CD$151:$DC$151,0)),0)</f>
        <v>0</v>
      </c>
      <c r="R335" s="241">
        <f t="shared" ca="1" si="10"/>
        <v>80</v>
      </c>
      <c r="S335" s="257"/>
      <c r="T335" s="241">
        <f ca="1">+T336</f>
        <v>466147.23000000004</v>
      </c>
      <c r="U335" s="240">
        <f t="shared" si="11"/>
        <v>1</v>
      </c>
    </row>
    <row r="336" spans="1:21" s="352" customFormat="1" ht="15" customHeight="1">
      <c r="A336" s="353">
        <v>548</v>
      </c>
      <c r="B336" s="382"/>
      <c r="C336" s="305" t="str">
        <f>+VLOOKUP(A336,bd_lista!$A$3:$C$592,3,FALSE)</f>
        <v>Corporación de las Fuerzas Armadas p/ el Des. Nacional</v>
      </c>
      <c r="D336" s="384"/>
      <c r="E336" s="305" t="s">
        <v>684</v>
      </c>
      <c r="F336" s="243">
        <f ca="1">+IFERROR(INDEX('Hoja de Trabajo para listado'!$A$155:$Z$1048576,MATCH($A336,'Hoja de Trabajo para listado'!$A$155:$A$1048576,0),MATCH((CUADRO!F$4&amp;$E336),'Hoja de Trabajo para listado'!$A$151:$Z$151,0)),0)+IFERROR(INDEX('Hoja de Trabajo para listado'!$AB$155:$BA$1048576,MATCH($A336,'Hoja de Trabajo para listado'!$AB$155:$AB$1048576,0),MATCH((CUADRO!F$4&amp;$E336),'Hoja de Trabajo para listado'!$AB$151:$BA$151,0)),0)+IFERROR(INDEX('Hoja de Trabajo para listado'!$BC$155:$CB$1048576,MATCH($A336,'Hoja de Trabajo para listado'!$BC$155:$BC$1048576,0),MATCH((CUADRO!F$4&amp;$E336),'Hoja de Trabajo para listado'!$BC$151:$CB$151,0)),0)+IFERROR(INDEX('Hoja de Trabajo para listado'!$DE$153:$DG$274,MATCH($A336,'Hoja de Trabajo para listado'!$DE$153:$DE$1048576,0),MATCH((CUADRO!F$4&amp;$E336),'Hoja de Trabajo para listado'!$DE$151:$DG$151,0)),0)+IFERROR(INDEX('Hoja de Trabajo para listado'!$CD$155:$DC$1048576,MATCH($A336,'Hoja de Trabajo para listado'!$CD$155:$CD$1048576,0),MATCH((CUADRO!F$4&amp;$E336),'Hoja de Trabajo para listado'!$CD$151:$DC$151,0)),0)</f>
        <v>0</v>
      </c>
      <c r="G336" s="243">
        <f ca="1">+IFERROR(INDEX('Hoja de Trabajo para listado'!$A$155:$Z$1048576,MATCH($A336,'Hoja de Trabajo para listado'!$A$155:$A$1048576,0),MATCH((CUADRO!G$4&amp;$E336),'Hoja de Trabajo para listado'!$A$151:$Z$151,0)),0)+IFERROR(INDEX('Hoja de Trabajo para listado'!$AB$155:$BA$1048576,MATCH($A336,'Hoja de Trabajo para listado'!$AB$155:$AB$1048576,0),MATCH((CUADRO!G$4&amp;$E336),'Hoja de Trabajo para listado'!$AB$151:$BA$151,0)),0)+IFERROR(INDEX('Hoja de Trabajo para listado'!$BC$155:$CB$1048576,MATCH($A336,'Hoja de Trabajo para listado'!$BC$155:$BC$1048576,0),MATCH((CUADRO!G$4&amp;$E336),'Hoja de Trabajo para listado'!$BC$151:$CB$151,0)),0)+IFERROR(INDEX('Hoja de Trabajo para listado'!$DE$153:$DG$274,MATCH($A336,'Hoja de Trabajo para listado'!$DE$153:$DE$1048576,0),MATCH((CUADRO!G$4&amp;$E336),'Hoja de Trabajo para listado'!$DE$151:$DG$151,0)),0)+IFERROR(INDEX('Hoja de Trabajo para listado'!$CD$155:$DC$1048576,MATCH($A336,'Hoja de Trabajo para listado'!$CD$155:$CD$1048576,0),MATCH((CUADRO!G$4&amp;$E336),'Hoja de Trabajo para listado'!$CD$151:$DC$151,0)),0)</f>
        <v>0</v>
      </c>
      <c r="H336" s="243">
        <f ca="1">+IFERROR(INDEX('Hoja de Trabajo para listado'!$A$155:$Z$1048576,MATCH($A336,'Hoja de Trabajo para listado'!$A$155:$A$1048576,0),MATCH((CUADRO!H$4&amp;$E336),'Hoja de Trabajo para listado'!$A$151:$Z$151,0)),0)+IFERROR(INDEX('Hoja de Trabajo para listado'!$AB$155:$BA$1048576,MATCH($A336,'Hoja de Trabajo para listado'!$AB$155:$AB$1048576,0),MATCH((CUADRO!H$4&amp;$E336),'Hoja de Trabajo para listado'!$AB$151:$BA$151,0)),0)+IFERROR(INDEX('Hoja de Trabajo para listado'!$BC$155:$CB$1048576,MATCH($A336,'Hoja de Trabajo para listado'!$BC$155:$BC$1048576,0),MATCH((CUADRO!H$4&amp;$E336),'Hoja de Trabajo para listado'!$BC$151:$CB$151,0)),0)+IFERROR(INDEX('Hoja de Trabajo para listado'!$DE$153:$DG$274,MATCH($A336,'Hoja de Trabajo para listado'!$DE$153:$DE$1048576,0),MATCH((CUADRO!H$4&amp;$E336),'Hoja de Trabajo para listado'!$DE$151:$DG$151,0)),0)+IFERROR(INDEX('Hoja de Trabajo para listado'!$CD$155:$DC$1048576,MATCH($A336,'Hoja de Trabajo para listado'!$CD$155:$CD$1048576,0),MATCH((CUADRO!H$4&amp;$E336),'Hoja de Trabajo para listado'!$CD$151:$DC$151,0)),0)</f>
        <v>527.96</v>
      </c>
      <c r="I336" s="243">
        <f ca="1">+IFERROR(INDEX('Hoja de Trabajo para listado'!$A$155:$Z$1048576,MATCH($A336,'Hoja de Trabajo para listado'!$A$155:$A$1048576,0),MATCH((CUADRO!I$4&amp;$E336),'Hoja de Trabajo para listado'!$A$151:$Z$151,0)),0)+IFERROR(INDEX('Hoja de Trabajo para listado'!$AB$155:$BA$1048576,MATCH($A336,'Hoja de Trabajo para listado'!$AB$155:$AB$1048576,0),MATCH((CUADRO!I$4&amp;$E336),'Hoja de Trabajo para listado'!$AB$151:$BA$151,0)),0)+IFERROR(INDEX('Hoja de Trabajo para listado'!$BC$155:$CB$1048576,MATCH($A336,'Hoja de Trabajo para listado'!$BC$155:$BC$1048576,0),MATCH((CUADRO!I$4&amp;$E336),'Hoja de Trabajo para listado'!$BC$151:$CB$151,0)),0)+IFERROR(INDEX('Hoja de Trabajo para listado'!$DE$153:$DG$274,MATCH($A336,'Hoja de Trabajo para listado'!$DE$153:$DE$1048576,0),MATCH((CUADRO!I$4&amp;$E336),'Hoja de Trabajo para listado'!$DE$151:$DG$151,0)),0)+IFERROR(INDEX('Hoja de Trabajo para listado'!$CD$155:$DC$1048576,MATCH($A336,'Hoja de Trabajo para listado'!$CD$155:$CD$1048576,0),MATCH((CUADRO!I$4&amp;$E336),'Hoja de Trabajo para listado'!$CD$151:$DC$151,0)),0)</f>
        <v>0</v>
      </c>
      <c r="J336" s="243">
        <f ca="1">+IFERROR(INDEX('Hoja de Trabajo para listado'!$A$155:$Z$1048576,MATCH($A336,'Hoja de Trabajo para listado'!$A$155:$A$1048576,0),MATCH((CUADRO!J$4&amp;$E336),'Hoja de Trabajo para listado'!$A$151:$Z$151,0)),0)+IFERROR(INDEX('Hoja de Trabajo para listado'!$AB$155:$BA$1048576,MATCH($A336,'Hoja de Trabajo para listado'!$AB$155:$AB$1048576,0),MATCH((CUADRO!J$4&amp;$E336),'Hoja de Trabajo para listado'!$AB$151:$BA$151,0)),0)+IFERROR(INDEX('Hoja de Trabajo para listado'!$BC$155:$CB$1048576,MATCH($A336,'Hoja de Trabajo para listado'!$BC$155:$BC$1048576,0),MATCH((CUADRO!J$4&amp;$E336),'Hoja de Trabajo para listado'!$BC$151:$CB$151,0)),0)+IFERROR(INDEX('Hoja de Trabajo para listado'!$DE$153:$DG$274,MATCH($A336,'Hoja de Trabajo para listado'!$DE$153:$DE$1048576,0),MATCH((CUADRO!J$4&amp;$E336),'Hoja de Trabajo para listado'!$DE$151:$DG$151,0)),0)+IFERROR(INDEX('Hoja de Trabajo para listado'!$CD$155:$DC$1048576,MATCH($A336,'Hoja de Trabajo para listado'!$CD$155:$CD$1048576,0),MATCH((CUADRO!J$4&amp;$E336),'Hoja de Trabajo para listado'!$CD$151:$DC$151,0)),0)</f>
        <v>465539.27</v>
      </c>
      <c r="K336" s="243">
        <f ca="1">+IFERROR(INDEX('Hoja de Trabajo para listado'!$A$155:$Z$1048576,MATCH($A336,'Hoja de Trabajo para listado'!$A$155:$A$1048576,0),MATCH((CUADRO!K$4&amp;$E336),'Hoja de Trabajo para listado'!$A$151:$Z$151,0)),0)+IFERROR(INDEX('Hoja de Trabajo para listado'!$AB$155:$BA$1048576,MATCH($A336,'Hoja de Trabajo para listado'!$AB$155:$AB$1048576,0),MATCH((CUADRO!K$4&amp;$E336),'Hoja de Trabajo para listado'!$AB$151:$BA$151,0)),0)+IFERROR(INDEX('Hoja de Trabajo para listado'!$BC$155:$CB$1048576,MATCH($A336,'Hoja de Trabajo para listado'!$BC$155:$BC$1048576,0),MATCH((CUADRO!K$4&amp;$E336),'Hoja de Trabajo para listado'!$BC$151:$CB$151,0)),0)+IFERROR(INDEX('Hoja de Trabajo para listado'!$DE$153:$DG$274,MATCH($A336,'Hoja de Trabajo para listado'!$DE$153:$DE$1048576,0),MATCH((CUADRO!K$4&amp;$E336),'Hoja de Trabajo para listado'!$DE$151:$DG$151,0)),0)+IFERROR(INDEX('Hoja de Trabajo para listado'!$CD$155:$DC$1048576,MATCH($A336,'Hoja de Trabajo para listado'!$CD$155:$CD$1048576,0),MATCH((CUADRO!K$4&amp;$E336),'Hoja de Trabajo para listado'!$CD$151:$DC$151,0)),0)</f>
        <v>0</v>
      </c>
      <c r="L336" s="243">
        <f ca="1">+IFERROR(INDEX('Hoja de Trabajo para listado'!$A$155:$Z$1048576,MATCH($A336,'Hoja de Trabajo para listado'!$A$155:$A$1048576,0),MATCH((CUADRO!L$4&amp;$E336),'Hoja de Trabajo para listado'!$A$151:$Z$151,0)),0)+IFERROR(INDEX('Hoja de Trabajo para listado'!$AB$155:$BA$1048576,MATCH($A336,'Hoja de Trabajo para listado'!$AB$155:$AB$1048576,0),MATCH((CUADRO!L$4&amp;$E336),'Hoja de Trabajo para listado'!$AB$151:$BA$151,0)),0)+IFERROR(INDEX('Hoja de Trabajo para listado'!$BC$155:$CB$1048576,MATCH($A336,'Hoja de Trabajo para listado'!$BC$155:$BC$1048576,0),MATCH((CUADRO!L$4&amp;$E336),'Hoja de Trabajo para listado'!$BC$151:$CB$151,0)),0)+IFERROR(INDEX('Hoja de Trabajo para listado'!$DE$153:$DG$274,MATCH($A336,'Hoja de Trabajo para listado'!$DE$153:$DE$1048576,0),MATCH((CUADRO!L$4&amp;$E336),'Hoja de Trabajo para listado'!$DE$151:$DG$151,0)),0)+IFERROR(INDEX('Hoja de Trabajo para listado'!$CD$155:$DC$1048576,MATCH($A336,'Hoja de Trabajo para listado'!$CD$155:$CD$1048576,0),MATCH((CUADRO!L$4&amp;$E336),'Hoja de Trabajo para listado'!$CD$151:$DC$151,0)),0)</f>
        <v>0</v>
      </c>
      <c r="M336" s="243">
        <f ca="1">+IFERROR(INDEX('Hoja de Trabajo para listado'!$A$155:$Z$1048576,MATCH($A336,'Hoja de Trabajo para listado'!$A$155:$A$1048576,0),MATCH((CUADRO!M$4&amp;$E336),'Hoja de Trabajo para listado'!$A$151:$Z$151,0)),0)+IFERROR(INDEX('Hoja de Trabajo para listado'!$AB$155:$BA$1048576,MATCH($A336,'Hoja de Trabajo para listado'!$AB$155:$AB$1048576,0),MATCH((CUADRO!M$4&amp;$E336),'Hoja de Trabajo para listado'!$AB$151:$BA$151,0)),0)+IFERROR(INDEX('Hoja de Trabajo para listado'!$BC$155:$CB$1048576,MATCH($A336,'Hoja de Trabajo para listado'!$BC$155:$BC$1048576,0),MATCH((CUADRO!M$4&amp;$E336),'Hoja de Trabajo para listado'!$BC$151:$CB$151,0)),0)+IFERROR(INDEX('Hoja de Trabajo para listado'!$DE$153:$DG$274,MATCH($A336,'Hoja de Trabajo para listado'!$DE$153:$DE$1048576,0),MATCH((CUADRO!M$4&amp;$E336),'Hoja de Trabajo para listado'!$DE$151:$DG$151,0)),0)+IFERROR(INDEX('Hoja de Trabajo para listado'!$CD$155:$DC$1048576,MATCH($A336,'Hoja de Trabajo para listado'!$CD$155:$CD$1048576,0),MATCH((CUADRO!M$4&amp;$E336),'Hoja de Trabajo para listado'!$CD$151:$DC$151,0)),0)</f>
        <v>0</v>
      </c>
      <c r="N336" s="243">
        <f ca="1">+IFERROR(INDEX('Hoja de Trabajo para listado'!$A$155:$Z$1048576,MATCH($A336,'Hoja de Trabajo para listado'!$A$155:$A$1048576,0),MATCH((CUADRO!N$4&amp;$E336),'Hoja de Trabajo para listado'!$A$151:$Z$151,0)),0)+IFERROR(INDEX('Hoja de Trabajo para listado'!$AB$155:$BA$1048576,MATCH($A336,'Hoja de Trabajo para listado'!$AB$155:$AB$1048576,0),MATCH((CUADRO!N$4&amp;$E336),'Hoja de Trabajo para listado'!$AB$151:$BA$151,0)),0)+IFERROR(INDEX('Hoja de Trabajo para listado'!$BC$155:$CB$1048576,MATCH($A336,'Hoja de Trabajo para listado'!$BC$155:$BC$1048576,0),MATCH((CUADRO!N$4&amp;$E336),'Hoja de Trabajo para listado'!$BC$151:$CB$151,0)),0)+IFERROR(INDEX('Hoja de Trabajo para listado'!$DE$153:$DG$274,MATCH($A336,'Hoja de Trabajo para listado'!$DE$153:$DE$1048576,0),MATCH((CUADRO!N$4&amp;$E336),'Hoja de Trabajo para listado'!$DE$151:$DG$151,0)),0)+IFERROR(INDEX('Hoja de Trabajo para listado'!$CD$155:$DC$1048576,MATCH($A336,'Hoja de Trabajo para listado'!$CD$155:$CD$1048576,0),MATCH((CUADRO!N$4&amp;$E336),'Hoja de Trabajo para listado'!$CD$151:$DC$151,0)),0)</f>
        <v>0</v>
      </c>
      <c r="O336" s="243">
        <f ca="1">+IFERROR(INDEX('Hoja de Trabajo para listado'!$A$155:$Z$1048576,MATCH($A336,'Hoja de Trabajo para listado'!$A$155:$A$1048576,0),MATCH((CUADRO!O$4&amp;$E336),'Hoja de Trabajo para listado'!$A$151:$Z$151,0)),0)+IFERROR(INDEX('Hoja de Trabajo para listado'!$AB$155:$BA$1048576,MATCH($A336,'Hoja de Trabajo para listado'!$AB$155:$AB$1048576,0),MATCH((CUADRO!O$4&amp;$E336),'Hoja de Trabajo para listado'!$AB$151:$BA$151,0)),0)+IFERROR(INDEX('Hoja de Trabajo para listado'!$BC$155:$CB$1048576,MATCH($A336,'Hoja de Trabajo para listado'!$BC$155:$BC$1048576,0),MATCH((CUADRO!O$4&amp;$E336),'Hoja de Trabajo para listado'!$BC$151:$CB$151,0)),0)+IFERROR(INDEX('Hoja de Trabajo para listado'!$DE$153:$DG$274,MATCH($A336,'Hoja de Trabajo para listado'!$DE$153:$DE$1048576,0),MATCH((CUADRO!O$4&amp;$E336),'Hoja de Trabajo para listado'!$DE$151:$DG$151,0)),0)+IFERROR(INDEX('Hoja de Trabajo para listado'!$CD$155:$DC$1048576,MATCH($A336,'Hoja de Trabajo para listado'!$CD$155:$CD$1048576,0),MATCH((CUADRO!O$4&amp;$E336),'Hoja de Trabajo para listado'!$CD$151:$DC$151,0)),0)</f>
        <v>0</v>
      </c>
      <c r="P336" s="243">
        <f ca="1">+IFERROR(INDEX('Hoja de Trabajo para listado'!$A$155:$Z$1048576,MATCH($A336,'Hoja de Trabajo para listado'!$A$155:$A$1048576,0),MATCH((CUADRO!P$4&amp;$E336),'Hoja de Trabajo para listado'!$A$151:$Z$151,0)),0)+IFERROR(INDEX('Hoja de Trabajo para listado'!$AB$155:$BA$1048576,MATCH($A336,'Hoja de Trabajo para listado'!$AB$155:$AB$1048576,0),MATCH((CUADRO!P$4&amp;$E336),'Hoja de Trabajo para listado'!$AB$151:$BA$151,0)),0)+IFERROR(INDEX('Hoja de Trabajo para listado'!$BC$155:$CB$1048576,MATCH($A336,'Hoja de Trabajo para listado'!$BC$155:$BC$1048576,0),MATCH((CUADRO!P$4&amp;$E336),'Hoja de Trabajo para listado'!$BC$151:$CB$151,0)),0)+IFERROR(INDEX('Hoja de Trabajo para listado'!$DE$153:$DG$274,MATCH($A336,'Hoja de Trabajo para listado'!$DE$153:$DE$1048576,0),MATCH((CUADRO!P$4&amp;$E336),'Hoja de Trabajo para listado'!$DE$151:$DG$151,0)),0)+IFERROR(INDEX('Hoja de Trabajo para listado'!$CD$155:$DC$1048576,MATCH($A336,'Hoja de Trabajo para listado'!$CD$155:$CD$1048576,0),MATCH((CUADRO!P$4&amp;$E336),'Hoja de Trabajo para listado'!$CD$151:$DC$151,0)),0)</f>
        <v>0</v>
      </c>
      <c r="Q336" s="243">
        <f ca="1">+IFERROR(INDEX('Hoja de Trabajo para listado'!$A$155:$Z$1048576,MATCH($A336,'Hoja de Trabajo para listado'!$A$155:$A$1048576,0),MATCH((CUADRO!Q$4&amp;$E336),'Hoja de Trabajo para listado'!$A$151:$Z$151,0)),0)+IFERROR(INDEX('Hoja de Trabajo para listado'!$AB$155:$BA$1048576,MATCH($A336,'Hoja de Trabajo para listado'!$AB$155:$AB$1048576,0),MATCH((CUADRO!Q$4&amp;$E336),'Hoja de Trabajo para listado'!$AB$151:$BA$151,0)),0)+IFERROR(INDEX('Hoja de Trabajo para listado'!$BC$155:$CB$1048576,MATCH($A336,'Hoja de Trabajo para listado'!$BC$155:$BC$1048576,0),MATCH((CUADRO!Q$4&amp;$E336),'Hoja de Trabajo para listado'!$BC$151:$CB$151,0)),0)+IFERROR(INDEX('Hoja de Trabajo para listado'!$DE$153:$DG$274,MATCH($A336,'Hoja de Trabajo para listado'!$DE$153:$DE$1048576,0),MATCH((CUADRO!Q$4&amp;$E336),'Hoja de Trabajo para listado'!$DE$151:$DG$151,0)),0)+IFERROR(INDEX('Hoja de Trabajo para listado'!$CD$155:$DC$1048576,MATCH($A336,'Hoja de Trabajo para listado'!$CD$155:$CD$1048576,0),MATCH((CUADRO!Q$4&amp;$E336),'Hoja de Trabajo para listado'!$CD$151:$DC$151,0)),0)</f>
        <v>0</v>
      </c>
      <c r="R336" s="243">
        <f t="shared" ca="1" si="10"/>
        <v>466067.23000000004</v>
      </c>
      <c r="S336" s="256">
        <f ca="1">+R335+R336</f>
        <v>466147.23000000004</v>
      </c>
      <c r="T336" s="241">
        <f ca="1">+S336</f>
        <v>466147.23000000004</v>
      </c>
      <c r="U336" s="240">
        <f t="shared" si="11"/>
        <v>2</v>
      </c>
    </row>
    <row r="337" spans="1:21" customFormat="1" ht="15" customHeight="1">
      <c r="A337" s="32">
        <v>551</v>
      </c>
      <c r="B337" s="381">
        <f>+A337</f>
        <v>551</v>
      </c>
      <c r="C337" s="245" t="str">
        <f>+VLOOKUP(A337,bd_lista!$A$3:$C$592,3,FALSE)</f>
        <v>Empresa Naviera Boliviana</v>
      </c>
      <c r="D337" s="383" t="str">
        <f>+C337</f>
        <v>Empresa Naviera Boliviana</v>
      </c>
      <c r="E337" s="245" t="s">
        <v>683</v>
      </c>
      <c r="F337" s="241">
        <f ca="1">+IFERROR(INDEX('Hoja de Trabajo para listado'!$A$155:$Z$1048576,MATCH($A337,'Hoja de Trabajo para listado'!$A$155:$A$1048576,0),MATCH((CUADRO!F$4&amp;$E337),'Hoja de Trabajo para listado'!$A$151:$Z$151,0)),0)+IFERROR(INDEX('Hoja de Trabajo para listado'!$AB$155:$BA$1048576,MATCH($A337,'Hoja de Trabajo para listado'!$AB$155:$AB$1048576,0),MATCH((CUADRO!F$4&amp;$E337),'Hoja de Trabajo para listado'!$AB$151:$BA$151,0)),0)+IFERROR(INDEX('Hoja de Trabajo para listado'!$BC$155:$CB$1048576,MATCH($A337,'Hoja de Trabajo para listado'!$BC$155:$BC$1048576,0),MATCH((CUADRO!F$4&amp;$E337),'Hoja de Trabajo para listado'!$BC$151:$CB$151,0)),0)+IFERROR(INDEX('Hoja de Trabajo para listado'!$DE$153:$DG$274,MATCH($A337,'Hoja de Trabajo para listado'!$DE$153:$DE$1048576,0),MATCH((CUADRO!F$4&amp;$E337),'Hoja de Trabajo para listado'!$DE$151:$DG$151,0)),0)+IFERROR(INDEX('Hoja de Trabajo para listado'!$CD$155:$DC$1048576,MATCH($A337,'Hoja de Trabajo para listado'!$CD$155:$CD$1048576,0),MATCH((CUADRO!F$4&amp;$E337),'Hoja de Trabajo para listado'!$CD$151:$DC$151,0)),0)</f>
        <v>0</v>
      </c>
      <c r="G337" s="241">
        <f ca="1">+IFERROR(INDEX('Hoja de Trabajo para listado'!$A$155:$Z$1048576,MATCH($A337,'Hoja de Trabajo para listado'!$A$155:$A$1048576,0),MATCH((CUADRO!G$4&amp;$E337),'Hoja de Trabajo para listado'!$A$151:$Z$151,0)),0)+IFERROR(INDEX('Hoja de Trabajo para listado'!$AB$155:$BA$1048576,MATCH($A337,'Hoja de Trabajo para listado'!$AB$155:$AB$1048576,0),MATCH((CUADRO!G$4&amp;$E337),'Hoja de Trabajo para listado'!$AB$151:$BA$151,0)),0)+IFERROR(INDEX('Hoja de Trabajo para listado'!$BC$155:$CB$1048576,MATCH($A337,'Hoja de Trabajo para listado'!$BC$155:$BC$1048576,0),MATCH((CUADRO!G$4&amp;$E337),'Hoja de Trabajo para listado'!$BC$151:$CB$151,0)),0)+IFERROR(INDEX('Hoja de Trabajo para listado'!$DE$153:$DG$274,MATCH($A337,'Hoja de Trabajo para listado'!$DE$153:$DE$1048576,0),MATCH((CUADRO!G$4&amp;$E337),'Hoja de Trabajo para listado'!$DE$151:$DG$151,0)),0)+IFERROR(INDEX('Hoja de Trabajo para listado'!$CD$155:$DC$1048576,MATCH($A337,'Hoja de Trabajo para listado'!$CD$155:$CD$1048576,0),MATCH((CUADRO!G$4&amp;$E337),'Hoja de Trabajo para listado'!$CD$151:$DC$151,0)),0)</f>
        <v>0</v>
      </c>
      <c r="H337" s="241">
        <f ca="1">+IFERROR(INDEX('Hoja de Trabajo para listado'!$A$155:$Z$1048576,MATCH($A337,'Hoja de Trabajo para listado'!$A$155:$A$1048576,0),MATCH((CUADRO!H$4&amp;$E337),'Hoja de Trabajo para listado'!$A$151:$Z$151,0)),0)+IFERROR(INDEX('Hoja de Trabajo para listado'!$AB$155:$BA$1048576,MATCH($A337,'Hoja de Trabajo para listado'!$AB$155:$AB$1048576,0),MATCH((CUADRO!H$4&amp;$E337),'Hoja de Trabajo para listado'!$AB$151:$BA$151,0)),0)+IFERROR(INDEX('Hoja de Trabajo para listado'!$BC$155:$CB$1048576,MATCH($A337,'Hoja de Trabajo para listado'!$BC$155:$BC$1048576,0),MATCH((CUADRO!H$4&amp;$E337),'Hoja de Trabajo para listado'!$BC$151:$CB$151,0)),0)+IFERROR(INDEX('Hoja de Trabajo para listado'!$DE$153:$DG$274,MATCH($A337,'Hoja de Trabajo para listado'!$DE$153:$DE$1048576,0),MATCH((CUADRO!H$4&amp;$E337),'Hoja de Trabajo para listado'!$DE$151:$DG$151,0)),0)+IFERROR(INDEX('Hoja de Trabajo para listado'!$CD$155:$DC$1048576,MATCH($A337,'Hoja de Trabajo para listado'!$CD$155:$CD$1048576,0),MATCH((CUADRO!H$4&amp;$E337),'Hoja de Trabajo para listado'!$CD$151:$DC$151,0)),0)</f>
        <v>0</v>
      </c>
      <c r="I337" s="241">
        <f ca="1">+IFERROR(INDEX('Hoja de Trabajo para listado'!$A$155:$Z$1048576,MATCH($A337,'Hoja de Trabajo para listado'!$A$155:$A$1048576,0),MATCH((CUADRO!I$4&amp;$E337),'Hoja de Trabajo para listado'!$A$151:$Z$151,0)),0)+IFERROR(INDEX('Hoja de Trabajo para listado'!$AB$155:$BA$1048576,MATCH($A337,'Hoja de Trabajo para listado'!$AB$155:$AB$1048576,0),MATCH((CUADRO!I$4&amp;$E337),'Hoja de Trabajo para listado'!$AB$151:$BA$151,0)),0)+IFERROR(INDEX('Hoja de Trabajo para listado'!$BC$155:$CB$1048576,MATCH($A337,'Hoja de Trabajo para listado'!$BC$155:$BC$1048576,0),MATCH((CUADRO!I$4&amp;$E337),'Hoja de Trabajo para listado'!$BC$151:$CB$151,0)),0)+IFERROR(INDEX('Hoja de Trabajo para listado'!$DE$153:$DG$274,MATCH($A337,'Hoja de Trabajo para listado'!$DE$153:$DE$1048576,0),MATCH((CUADRO!I$4&amp;$E337),'Hoja de Trabajo para listado'!$DE$151:$DG$151,0)),0)+IFERROR(INDEX('Hoja de Trabajo para listado'!$CD$155:$DC$1048576,MATCH($A337,'Hoja de Trabajo para listado'!$CD$155:$CD$1048576,0),MATCH((CUADRO!I$4&amp;$E337),'Hoja de Trabajo para listado'!$CD$151:$DC$151,0)),0)</f>
        <v>0</v>
      </c>
      <c r="J337" s="241">
        <f ca="1">+IFERROR(INDEX('Hoja de Trabajo para listado'!$A$155:$Z$1048576,MATCH($A337,'Hoja de Trabajo para listado'!$A$155:$A$1048576,0),MATCH((CUADRO!J$4&amp;$E337),'Hoja de Trabajo para listado'!$A$151:$Z$151,0)),0)+IFERROR(INDEX('Hoja de Trabajo para listado'!$AB$155:$BA$1048576,MATCH($A337,'Hoja de Trabajo para listado'!$AB$155:$AB$1048576,0),MATCH((CUADRO!J$4&amp;$E337),'Hoja de Trabajo para listado'!$AB$151:$BA$151,0)),0)+IFERROR(INDEX('Hoja de Trabajo para listado'!$BC$155:$CB$1048576,MATCH($A337,'Hoja de Trabajo para listado'!$BC$155:$BC$1048576,0),MATCH((CUADRO!J$4&amp;$E337),'Hoja de Trabajo para listado'!$BC$151:$CB$151,0)),0)+IFERROR(INDEX('Hoja de Trabajo para listado'!$DE$153:$DG$274,MATCH($A337,'Hoja de Trabajo para listado'!$DE$153:$DE$1048576,0),MATCH((CUADRO!J$4&amp;$E337),'Hoja de Trabajo para listado'!$DE$151:$DG$151,0)),0)+IFERROR(INDEX('Hoja de Trabajo para listado'!$CD$155:$DC$1048576,MATCH($A337,'Hoja de Trabajo para listado'!$CD$155:$CD$1048576,0),MATCH((CUADRO!J$4&amp;$E337),'Hoja de Trabajo para listado'!$CD$151:$DC$151,0)),0)</f>
        <v>0</v>
      </c>
      <c r="K337" s="241">
        <f ca="1">+IFERROR(INDEX('Hoja de Trabajo para listado'!$A$155:$Z$1048576,MATCH($A337,'Hoja de Trabajo para listado'!$A$155:$A$1048576,0),MATCH((CUADRO!K$4&amp;$E337),'Hoja de Trabajo para listado'!$A$151:$Z$151,0)),0)+IFERROR(INDEX('Hoja de Trabajo para listado'!$AB$155:$BA$1048576,MATCH($A337,'Hoja de Trabajo para listado'!$AB$155:$AB$1048576,0),MATCH((CUADRO!K$4&amp;$E337),'Hoja de Trabajo para listado'!$AB$151:$BA$151,0)),0)+IFERROR(INDEX('Hoja de Trabajo para listado'!$BC$155:$CB$1048576,MATCH($A337,'Hoja de Trabajo para listado'!$BC$155:$BC$1048576,0),MATCH((CUADRO!K$4&amp;$E337),'Hoja de Trabajo para listado'!$BC$151:$CB$151,0)),0)+IFERROR(INDEX('Hoja de Trabajo para listado'!$DE$153:$DG$274,MATCH($A337,'Hoja de Trabajo para listado'!$DE$153:$DE$1048576,0),MATCH((CUADRO!K$4&amp;$E337),'Hoja de Trabajo para listado'!$DE$151:$DG$151,0)),0)+IFERROR(INDEX('Hoja de Trabajo para listado'!$CD$155:$DC$1048576,MATCH($A337,'Hoja de Trabajo para listado'!$CD$155:$CD$1048576,0),MATCH((CUADRO!K$4&amp;$E337),'Hoja de Trabajo para listado'!$CD$151:$DC$151,0)),0)</f>
        <v>0</v>
      </c>
      <c r="L337" s="241">
        <f ca="1">+IFERROR(INDEX('Hoja de Trabajo para listado'!$A$155:$Z$1048576,MATCH($A337,'Hoja de Trabajo para listado'!$A$155:$A$1048576,0),MATCH((CUADRO!L$4&amp;$E337),'Hoja de Trabajo para listado'!$A$151:$Z$151,0)),0)+IFERROR(INDEX('Hoja de Trabajo para listado'!$AB$155:$BA$1048576,MATCH($A337,'Hoja de Trabajo para listado'!$AB$155:$AB$1048576,0),MATCH((CUADRO!L$4&amp;$E337),'Hoja de Trabajo para listado'!$AB$151:$BA$151,0)),0)+IFERROR(INDEX('Hoja de Trabajo para listado'!$BC$155:$CB$1048576,MATCH($A337,'Hoja de Trabajo para listado'!$BC$155:$BC$1048576,0),MATCH((CUADRO!L$4&amp;$E337),'Hoja de Trabajo para listado'!$BC$151:$CB$151,0)),0)+IFERROR(INDEX('Hoja de Trabajo para listado'!$DE$153:$DG$274,MATCH($A337,'Hoja de Trabajo para listado'!$DE$153:$DE$1048576,0),MATCH((CUADRO!L$4&amp;$E337),'Hoja de Trabajo para listado'!$DE$151:$DG$151,0)),0)+IFERROR(INDEX('Hoja de Trabajo para listado'!$CD$155:$DC$1048576,MATCH($A337,'Hoja de Trabajo para listado'!$CD$155:$CD$1048576,0),MATCH((CUADRO!L$4&amp;$E337),'Hoja de Trabajo para listado'!$CD$151:$DC$151,0)),0)</f>
        <v>0</v>
      </c>
      <c r="M337" s="241">
        <f ca="1">+IFERROR(INDEX('Hoja de Trabajo para listado'!$A$155:$Z$1048576,MATCH($A337,'Hoja de Trabajo para listado'!$A$155:$A$1048576,0),MATCH((CUADRO!M$4&amp;$E337),'Hoja de Trabajo para listado'!$A$151:$Z$151,0)),0)+IFERROR(INDEX('Hoja de Trabajo para listado'!$AB$155:$BA$1048576,MATCH($A337,'Hoja de Trabajo para listado'!$AB$155:$AB$1048576,0),MATCH((CUADRO!M$4&amp;$E337),'Hoja de Trabajo para listado'!$AB$151:$BA$151,0)),0)+IFERROR(INDEX('Hoja de Trabajo para listado'!$BC$155:$CB$1048576,MATCH($A337,'Hoja de Trabajo para listado'!$BC$155:$BC$1048576,0),MATCH((CUADRO!M$4&amp;$E337),'Hoja de Trabajo para listado'!$BC$151:$CB$151,0)),0)+IFERROR(INDEX('Hoja de Trabajo para listado'!$DE$153:$DG$274,MATCH($A337,'Hoja de Trabajo para listado'!$DE$153:$DE$1048576,0),MATCH((CUADRO!M$4&amp;$E337),'Hoja de Trabajo para listado'!$DE$151:$DG$151,0)),0)+IFERROR(INDEX('Hoja de Trabajo para listado'!$CD$155:$DC$1048576,MATCH($A337,'Hoja de Trabajo para listado'!$CD$155:$CD$1048576,0),MATCH((CUADRO!M$4&amp;$E337),'Hoja de Trabajo para listado'!$CD$151:$DC$151,0)),0)</f>
        <v>0</v>
      </c>
      <c r="N337" s="241">
        <f ca="1">+IFERROR(INDEX('Hoja de Trabajo para listado'!$A$155:$Z$1048576,MATCH($A337,'Hoja de Trabajo para listado'!$A$155:$A$1048576,0),MATCH((CUADRO!N$4&amp;$E337),'Hoja de Trabajo para listado'!$A$151:$Z$151,0)),0)+IFERROR(INDEX('Hoja de Trabajo para listado'!$AB$155:$BA$1048576,MATCH($A337,'Hoja de Trabajo para listado'!$AB$155:$AB$1048576,0),MATCH((CUADRO!N$4&amp;$E337),'Hoja de Trabajo para listado'!$AB$151:$BA$151,0)),0)+IFERROR(INDEX('Hoja de Trabajo para listado'!$BC$155:$CB$1048576,MATCH($A337,'Hoja de Trabajo para listado'!$BC$155:$BC$1048576,0),MATCH((CUADRO!N$4&amp;$E337),'Hoja de Trabajo para listado'!$BC$151:$CB$151,0)),0)+IFERROR(INDEX('Hoja de Trabajo para listado'!$DE$153:$DG$274,MATCH($A337,'Hoja de Trabajo para listado'!$DE$153:$DE$1048576,0),MATCH((CUADRO!N$4&amp;$E337),'Hoja de Trabajo para listado'!$DE$151:$DG$151,0)),0)+IFERROR(INDEX('Hoja de Trabajo para listado'!$CD$155:$DC$1048576,MATCH($A337,'Hoja de Trabajo para listado'!$CD$155:$CD$1048576,0),MATCH((CUADRO!N$4&amp;$E337),'Hoja de Trabajo para listado'!$CD$151:$DC$151,0)),0)</f>
        <v>0</v>
      </c>
      <c r="O337" s="241">
        <f ca="1">+IFERROR(INDEX('Hoja de Trabajo para listado'!$A$155:$Z$1048576,MATCH($A337,'Hoja de Trabajo para listado'!$A$155:$A$1048576,0),MATCH((CUADRO!O$4&amp;$E337),'Hoja de Trabajo para listado'!$A$151:$Z$151,0)),0)+IFERROR(INDEX('Hoja de Trabajo para listado'!$AB$155:$BA$1048576,MATCH($A337,'Hoja de Trabajo para listado'!$AB$155:$AB$1048576,0),MATCH((CUADRO!O$4&amp;$E337),'Hoja de Trabajo para listado'!$AB$151:$BA$151,0)),0)+IFERROR(INDEX('Hoja de Trabajo para listado'!$BC$155:$CB$1048576,MATCH($A337,'Hoja de Trabajo para listado'!$BC$155:$BC$1048576,0),MATCH((CUADRO!O$4&amp;$E337),'Hoja de Trabajo para listado'!$BC$151:$CB$151,0)),0)+IFERROR(INDEX('Hoja de Trabajo para listado'!$DE$153:$DG$274,MATCH($A337,'Hoja de Trabajo para listado'!$DE$153:$DE$1048576,0),MATCH((CUADRO!O$4&amp;$E337),'Hoja de Trabajo para listado'!$DE$151:$DG$151,0)),0)+IFERROR(INDEX('Hoja de Trabajo para listado'!$CD$155:$DC$1048576,MATCH($A337,'Hoja de Trabajo para listado'!$CD$155:$CD$1048576,0),MATCH((CUADRO!O$4&amp;$E337),'Hoja de Trabajo para listado'!$CD$151:$DC$151,0)),0)</f>
        <v>0</v>
      </c>
      <c r="P337" s="241">
        <f ca="1">+IFERROR(INDEX('Hoja de Trabajo para listado'!$A$155:$Z$1048576,MATCH($A337,'Hoja de Trabajo para listado'!$A$155:$A$1048576,0),MATCH((CUADRO!P$4&amp;$E337),'Hoja de Trabajo para listado'!$A$151:$Z$151,0)),0)+IFERROR(INDEX('Hoja de Trabajo para listado'!$AB$155:$BA$1048576,MATCH($A337,'Hoja de Trabajo para listado'!$AB$155:$AB$1048576,0),MATCH((CUADRO!P$4&amp;$E337),'Hoja de Trabajo para listado'!$AB$151:$BA$151,0)),0)+IFERROR(INDEX('Hoja de Trabajo para listado'!$BC$155:$CB$1048576,MATCH($A337,'Hoja de Trabajo para listado'!$BC$155:$BC$1048576,0),MATCH((CUADRO!P$4&amp;$E337),'Hoja de Trabajo para listado'!$BC$151:$CB$151,0)),0)+IFERROR(INDEX('Hoja de Trabajo para listado'!$DE$153:$DG$274,MATCH($A337,'Hoja de Trabajo para listado'!$DE$153:$DE$1048576,0),MATCH((CUADRO!P$4&amp;$E337),'Hoja de Trabajo para listado'!$DE$151:$DG$151,0)),0)+IFERROR(INDEX('Hoja de Trabajo para listado'!$CD$155:$DC$1048576,MATCH($A337,'Hoja de Trabajo para listado'!$CD$155:$CD$1048576,0),MATCH((CUADRO!P$4&amp;$E337),'Hoja de Trabajo para listado'!$CD$151:$DC$151,0)),0)</f>
        <v>0</v>
      </c>
      <c r="Q337" s="241">
        <f ca="1">+IFERROR(INDEX('Hoja de Trabajo para listado'!$A$155:$Z$1048576,MATCH($A337,'Hoja de Trabajo para listado'!$A$155:$A$1048576,0),MATCH((CUADRO!Q$4&amp;$E337),'Hoja de Trabajo para listado'!$A$151:$Z$151,0)),0)+IFERROR(INDEX('Hoja de Trabajo para listado'!$AB$155:$BA$1048576,MATCH($A337,'Hoja de Trabajo para listado'!$AB$155:$AB$1048576,0),MATCH((CUADRO!Q$4&amp;$E337),'Hoja de Trabajo para listado'!$AB$151:$BA$151,0)),0)+IFERROR(INDEX('Hoja de Trabajo para listado'!$BC$155:$CB$1048576,MATCH($A337,'Hoja de Trabajo para listado'!$BC$155:$BC$1048576,0),MATCH((CUADRO!Q$4&amp;$E337),'Hoja de Trabajo para listado'!$BC$151:$CB$151,0)),0)+IFERROR(INDEX('Hoja de Trabajo para listado'!$DE$153:$DG$274,MATCH($A337,'Hoja de Trabajo para listado'!$DE$153:$DE$1048576,0),MATCH((CUADRO!Q$4&amp;$E337),'Hoja de Trabajo para listado'!$DE$151:$DG$151,0)),0)+IFERROR(INDEX('Hoja de Trabajo para listado'!$CD$155:$DC$1048576,MATCH($A337,'Hoja de Trabajo para listado'!$CD$155:$CD$1048576,0),MATCH((CUADRO!Q$4&amp;$E337),'Hoja de Trabajo para listado'!$CD$151:$DC$151,0)),0)</f>
        <v>0</v>
      </c>
      <c r="R337" s="241">
        <f t="shared" ca="1" si="10"/>
        <v>0</v>
      </c>
      <c r="S337" s="257"/>
      <c r="T337" s="241">
        <f ca="1">+T338</f>
        <v>764.4</v>
      </c>
      <c r="U337" s="240">
        <f t="shared" si="11"/>
        <v>1</v>
      </c>
    </row>
    <row r="338" spans="1:21" customFormat="1" ht="15" customHeight="1">
      <c r="A338" s="32">
        <v>551</v>
      </c>
      <c r="B338" s="382"/>
      <c r="C338" s="305" t="str">
        <f>+VLOOKUP(A338,bd_lista!$A$3:$C$592,3,FALSE)</f>
        <v>Empresa Naviera Boliviana</v>
      </c>
      <c r="D338" s="384"/>
      <c r="E338" s="305" t="s">
        <v>684</v>
      </c>
      <c r="F338" s="243">
        <f ca="1">+IFERROR(INDEX('Hoja de Trabajo para listado'!$A$155:$Z$1048576,MATCH($A338,'Hoja de Trabajo para listado'!$A$155:$A$1048576,0),MATCH((CUADRO!F$4&amp;$E338),'Hoja de Trabajo para listado'!$A$151:$Z$151,0)),0)+IFERROR(INDEX('Hoja de Trabajo para listado'!$AB$155:$BA$1048576,MATCH($A338,'Hoja de Trabajo para listado'!$AB$155:$AB$1048576,0),MATCH((CUADRO!F$4&amp;$E338),'Hoja de Trabajo para listado'!$AB$151:$BA$151,0)),0)+IFERROR(INDEX('Hoja de Trabajo para listado'!$BC$155:$CB$1048576,MATCH($A338,'Hoja de Trabajo para listado'!$BC$155:$BC$1048576,0),MATCH((CUADRO!F$4&amp;$E338),'Hoja de Trabajo para listado'!$BC$151:$CB$151,0)),0)+IFERROR(INDEX('Hoja de Trabajo para listado'!$DE$153:$DG$274,MATCH($A338,'Hoja de Trabajo para listado'!$DE$153:$DE$1048576,0),MATCH((CUADRO!F$4&amp;$E338),'Hoja de Trabajo para listado'!$DE$151:$DG$151,0)),0)+IFERROR(INDEX('Hoja de Trabajo para listado'!$CD$155:$DC$1048576,MATCH($A338,'Hoja de Trabajo para listado'!$CD$155:$CD$1048576,0),MATCH((CUADRO!F$4&amp;$E338),'Hoja de Trabajo para listado'!$CD$151:$DC$151,0)),0)</f>
        <v>764.4</v>
      </c>
      <c r="G338" s="243">
        <f ca="1">+IFERROR(INDEX('Hoja de Trabajo para listado'!$A$155:$Z$1048576,MATCH($A338,'Hoja de Trabajo para listado'!$A$155:$A$1048576,0),MATCH((CUADRO!G$4&amp;$E338),'Hoja de Trabajo para listado'!$A$151:$Z$151,0)),0)+IFERROR(INDEX('Hoja de Trabajo para listado'!$AB$155:$BA$1048576,MATCH($A338,'Hoja de Trabajo para listado'!$AB$155:$AB$1048576,0),MATCH((CUADRO!G$4&amp;$E338),'Hoja de Trabajo para listado'!$AB$151:$BA$151,0)),0)+IFERROR(INDEX('Hoja de Trabajo para listado'!$BC$155:$CB$1048576,MATCH($A338,'Hoja de Trabajo para listado'!$BC$155:$BC$1048576,0),MATCH((CUADRO!G$4&amp;$E338),'Hoja de Trabajo para listado'!$BC$151:$CB$151,0)),0)+IFERROR(INDEX('Hoja de Trabajo para listado'!$DE$153:$DG$274,MATCH($A338,'Hoja de Trabajo para listado'!$DE$153:$DE$1048576,0),MATCH((CUADRO!G$4&amp;$E338),'Hoja de Trabajo para listado'!$DE$151:$DG$151,0)),0)+IFERROR(INDEX('Hoja de Trabajo para listado'!$CD$155:$DC$1048576,MATCH($A338,'Hoja de Trabajo para listado'!$CD$155:$CD$1048576,0),MATCH((CUADRO!G$4&amp;$E338),'Hoja de Trabajo para listado'!$CD$151:$DC$151,0)),0)</f>
        <v>0</v>
      </c>
      <c r="H338" s="243">
        <f ca="1">+IFERROR(INDEX('Hoja de Trabajo para listado'!$A$155:$Z$1048576,MATCH($A338,'Hoja de Trabajo para listado'!$A$155:$A$1048576,0),MATCH((CUADRO!H$4&amp;$E338),'Hoja de Trabajo para listado'!$A$151:$Z$151,0)),0)+IFERROR(INDEX('Hoja de Trabajo para listado'!$AB$155:$BA$1048576,MATCH($A338,'Hoja de Trabajo para listado'!$AB$155:$AB$1048576,0),MATCH((CUADRO!H$4&amp;$E338),'Hoja de Trabajo para listado'!$AB$151:$BA$151,0)),0)+IFERROR(INDEX('Hoja de Trabajo para listado'!$BC$155:$CB$1048576,MATCH($A338,'Hoja de Trabajo para listado'!$BC$155:$BC$1048576,0),MATCH((CUADRO!H$4&amp;$E338),'Hoja de Trabajo para listado'!$BC$151:$CB$151,0)),0)+IFERROR(INDEX('Hoja de Trabajo para listado'!$DE$153:$DG$274,MATCH($A338,'Hoja de Trabajo para listado'!$DE$153:$DE$1048576,0),MATCH((CUADRO!H$4&amp;$E338),'Hoja de Trabajo para listado'!$DE$151:$DG$151,0)),0)+IFERROR(INDEX('Hoja de Trabajo para listado'!$CD$155:$DC$1048576,MATCH($A338,'Hoja de Trabajo para listado'!$CD$155:$CD$1048576,0),MATCH((CUADRO!H$4&amp;$E338),'Hoja de Trabajo para listado'!$CD$151:$DC$151,0)),0)</f>
        <v>0</v>
      </c>
      <c r="I338" s="243">
        <f ca="1">+IFERROR(INDEX('Hoja de Trabajo para listado'!$A$155:$Z$1048576,MATCH($A338,'Hoja de Trabajo para listado'!$A$155:$A$1048576,0),MATCH((CUADRO!I$4&amp;$E338),'Hoja de Trabajo para listado'!$A$151:$Z$151,0)),0)+IFERROR(INDEX('Hoja de Trabajo para listado'!$AB$155:$BA$1048576,MATCH($A338,'Hoja de Trabajo para listado'!$AB$155:$AB$1048576,0),MATCH((CUADRO!I$4&amp;$E338),'Hoja de Trabajo para listado'!$AB$151:$BA$151,0)),0)+IFERROR(INDEX('Hoja de Trabajo para listado'!$BC$155:$CB$1048576,MATCH($A338,'Hoja de Trabajo para listado'!$BC$155:$BC$1048576,0),MATCH((CUADRO!I$4&amp;$E338),'Hoja de Trabajo para listado'!$BC$151:$CB$151,0)),0)+IFERROR(INDEX('Hoja de Trabajo para listado'!$DE$153:$DG$274,MATCH($A338,'Hoja de Trabajo para listado'!$DE$153:$DE$1048576,0),MATCH((CUADRO!I$4&amp;$E338),'Hoja de Trabajo para listado'!$DE$151:$DG$151,0)),0)+IFERROR(INDEX('Hoja de Trabajo para listado'!$CD$155:$DC$1048576,MATCH($A338,'Hoja de Trabajo para listado'!$CD$155:$CD$1048576,0),MATCH((CUADRO!I$4&amp;$E338),'Hoja de Trabajo para listado'!$CD$151:$DC$151,0)),0)</f>
        <v>0</v>
      </c>
      <c r="J338" s="243">
        <f ca="1">+IFERROR(INDEX('Hoja de Trabajo para listado'!$A$155:$Z$1048576,MATCH($A338,'Hoja de Trabajo para listado'!$A$155:$A$1048576,0),MATCH((CUADRO!J$4&amp;$E338),'Hoja de Trabajo para listado'!$A$151:$Z$151,0)),0)+IFERROR(INDEX('Hoja de Trabajo para listado'!$AB$155:$BA$1048576,MATCH($A338,'Hoja de Trabajo para listado'!$AB$155:$AB$1048576,0),MATCH((CUADRO!J$4&amp;$E338),'Hoja de Trabajo para listado'!$AB$151:$BA$151,0)),0)+IFERROR(INDEX('Hoja de Trabajo para listado'!$BC$155:$CB$1048576,MATCH($A338,'Hoja de Trabajo para listado'!$BC$155:$BC$1048576,0),MATCH((CUADRO!J$4&amp;$E338),'Hoja de Trabajo para listado'!$BC$151:$CB$151,0)),0)+IFERROR(INDEX('Hoja de Trabajo para listado'!$DE$153:$DG$274,MATCH($A338,'Hoja de Trabajo para listado'!$DE$153:$DE$1048576,0),MATCH((CUADRO!J$4&amp;$E338),'Hoja de Trabajo para listado'!$DE$151:$DG$151,0)),0)+IFERROR(INDEX('Hoja de Trabajo para listado'!$CD$155:$DC$1048576,MATCH($A338,'Hoja de Trabajo para listado'!$CD$155:$CD$1048576,0),MATCH((CUADRO!J$4&amp;$E338),'Hoja de Trabajo para listado'!$CD$151:$DC$151,0)),0)</f>
        <v>0</v>
      </c>
      <c r="K338" s="243">
        <f ca="1">+IFERROR(INDEX('Hoja de Trabajo para listado'!$A$155:$Z$1048576,MATCH($A338,'Hoja de Trabajo para listado'!$A$155:$A$1048576,0),MATCH((CUADRO!K$4&amp;$E338),'Hoja de Trabajo para listado'!$A$151:$Z$151,0)),0)+IFERROR(INDEX('Hoja de Trabajo para listado'!$AB$155:$BA$1048576,MATCH($A338,'Hoja de Trabajo para listado'!$AB$155:$AB$1048576,0),MATCH((CUADRO!K$4&amp;$E338),'Hoja de Trabajo para listado'!$AB$151:$BA$151,0)),0)+IFERROR(INDEX('Hoja de Trabajo para listado'!$BC$155:$CB$1048576,MATCH($A338,'Hoja de Trabajo para listado'!$BC$155:$BC$1048576,0),MATCH((CUADRO!K$4&amp;$E338),'Hoja de Trabajo para listado'!$BC$151:$CB$151,0)),0)+IFERROR(INDEX('Hoja de Trabajo para listado'!$DE$153:$DG$274,MATCH($A338,'Hoja de Trabajo para listado'!$DE$153:$DE$1048576,0),MATCH((CUADRO!K$4&amp;$E338),'Hoja de Trabajo para listado'!$DE$151:$DG$151,0)),0)+IFERROR(INDEX('Hoja de Trabajo para listado'!$CD$155:$DC$1048576,MATCH($A338,'Hoja de Trabajo para listado'!$CD$155:$CD$1048576,0),MATCH((CUADRO!K$4&amp;$E338),'Hoja de Trabajo para listado'!$CD$151:$DC$151,0)),0)</f>
        <v>0</v>
      </c>
      <c r="L338" s="243">
        <f ca="1">+IFERROR(INDEX('Hoja de Trabajo para listado'!$A$155:$Z$1048576,MATCH($A338,'Hoja de Trabajo para listado'!$A$155:$A$1048576,0),MATCH((CUADRO!L$4&amp;$E338),'Hoja de Trabajo para listado'!$A$151:$Z$151,0)),0)+IFERROR(INDEX('Hoja de Trabajo para listado'!$AB$155:$BA$1048576,MATCH($A338,'Hoja de Trabajo para listado'!$AB$155:$AB$1048576,0),MATCH((CUADRO!L$4&amp;$E338),'Hoja de Trabajo para listado'!$AB$151:$BA$151,0)),0)+IFERROR(INDEX('Hoja de Trabajo para listado'!$BC$155:$CB$1048576,MATCH($A338,'Hoja de Trabajo para listado'!$BC$155:$BC$1048576,0),MATCH((CUADRO!L$4&amp;$E338),'Hoja de Trabajo para listado'!$BC$151:$CB$151,0)),0)+IFERROR(INDEX('Hoja de Trabajo para listado'!$DE$153:$DG$274,MATCH($A338,'Hoja de Trabajo para listado'!$DE$153:$DE$1048576,0),MATCH((CUADRO!L$4&amp;$E338),'Hoja de Trabajo para listado'!$DE$151:$DG$151,0)),0)+IFERROR(INDEX('Hoja de Trabajo para listado'!$CD$155:$DC$1048576,MATCH($A338,'Hoja de Trabajo para listado'!$CD$155:$CD$1048576,0),MATCH((CUADRO!L$4&amp;$E338),'Hoja de Trabajo para listado'!$CD$151:$DC$151,0)),0)</f>
        <v>0</v>
      </c>
      <c r="M338" s="243">
        <f ca="1">+IFERROR(INDEX('Hoja de Trabajo para listado'!$A$155:$Z$1048576,MATCH($A338,'Hoja de Trabajo para listado'!$A$155:$A$1048576,0),MATCH((CUADRO!M$4&amp;$E338),'Hoja de Trabajo para listado'!$A$151:$Z$151,0)),0)+IFERROR(INDEX('Hoja de Trabajo para listado'!$AB$155:$BA$1048576,MATCH($A338,'Hoja de Trabajo para listado'!$AB$155:$AB$1048576,0),MATCH((CUADRO!M$4&amp;$E338),'Hoja de Trabajo para listado'!$AB$151:$BA$151,0)),0)+IFERROR(INDEX('Hoja de Trabajo para listado'!$BC$155:$CB$1048576,MATCH($A338,'Hoja de Trabajo para listado'!$BC$155:$BC$1048576,0),MATCH((CUADRO!M$4&amp;$E338),'Hoja de Trabajo para listado'!$BC$151:$CB$151,0)),0)+IFERROR(INDEX('Hoja de Trabajo para listado'!$DE$153:$DG$274,MATCH($A338,'Hoja de Trabajo para listado'!$DE$153:$DE$1048576,0),MATCH((CUADRO!M$4&amp;$E338),'Hoja de Trabajo para listado'!$DE$151:$DG$151,0)),0)+IFERROR(INDEX('Hoja de Trabajo para listado'!$CD$155:$DC$1048576,MATCH($A338,'Hoja de Trabajo para listado'!$CD$155:$CD$1048576,0),MATCH((CUADRO!M$4&amp;$E338),'Hoja de Trabajo para listado'!$CD$151:$DC$151,0)),0)</f>
        <v>0</v>
      </c>
      <c r="N338" s="243">
        <f ca="1">+IFERROR(INDEX('Hoja de Trabajo para listado'!$A$155:$Z$1048576,MATCH($A338,'Hoja de Trabajo para listado'!$A$155:$A$1048576,0),MATCH((CUADRO!N$4&amp;$E338),'Hoja de Trabajo para listado'!$A$151:$Z$151,0)),0)+IFERROR(INDEX('Hoja de Trabajo para listado'!$AB$155:$BA$1048576,MATCH($A338,'Hoja de Trabajo para listado'!$AB$155:$AB$1048576,0),MATCH((CUADRO!N$4&amp;$E338),'Hoja de Trabajo para listado'!$AB$151:$BA$151,0)),0)+IFERROR(INDEX('Hoja de Trabajo para listado'!$BC$155:$CB$1048576,MATCH($A338,'Hoja de Trabajo para listado'!$BC$155:$BC$1048576,0),MATCH((CUADRO!N$4&amp;$E338),'Hoja de Trabajo para listado'!$BC$151:$CB$151,0)),0)+IFERROR(INDEX('Hoja de Trabajo para listado'!$DE$153:$DG$274,MATCH($A338,'Hoja de Trabajo para listado'!$DE$153:$DE$1048576,0),MATCH((CUADRO!N$4&amp;$E338),'Hoja de Trabajo para listado'!$DE$151:$DG$151,0)),0)+IFERROR(INDEX('Hoja de Trabajo para listado'!$CD$155:$DC$1048576,MATCH($A338,'Hoja de Trabajo para listado'!$CD$155:$CD$1048576,0),MATCH((CUADRO!N$4&amp;$E338),'Hoja de Trabajo para listado'!$CD$151:$DC$151,0)),0)</f>
        <v>0</v>
      </c>
      <c r="O338" s="243">
        <f ca="1">+IFERROR(INDEX('Hoja de Trabajo para listado'!$A$155:$Z$1048576,MATCH($A338,'Hoja de Trabajo para listado'!$A$155:$A$1048576,0),MATCH((CUADRO!O$4&amp;$E338),'Hoja de Trabajo para listado'!$A$151:$Z$151,0)),0)+IFERROR(INDEX('Hoja de Trabajo para listado'!$AB$155:$BA$1048576,MATCH($A338,'Hoja de Trabajo para listado'!$AB$155:$AB$1048576,0),MATCH((CUADRO!O$4&amp;$E338),'Hoja de Trabajo para listado'!$AB$151:$BA$151,0)),0)+IFERROR(INDEX('Hoja de Trabajo para listado'!$BC$155:$CB$1048576,MATCH($A338,'Hoja de Trabajo para listado'!$BC$155:$BC$1048576,0),MATCH((CUADRO!O$4&amp;$E338),'Hoja de Trabajo para listado'!$BC$151:$CB$151,0)),0)+IFERROR(INDEX('Hoja de Trabajo para listado'!$DE$153:$DG$274,MATCH($A338,'Hoja de Trabajo para listado'!$DE$153:$DE$1048576,0),MATCH((CUADRO!O$4&amp;$E338),'Hoja de Trabajo para listado'!$DE$151:$DG$151,0)),0)+IFERROR(INDEX('Hoja de Trabajo para listado'!$CD$155:$DC$1048576,MATCH($A338,'Hoja de Trabajo para listado'!$CD$155:$CD$1048576,0),MATCH((CUADRO!O$4&amp;$E338),'Hoja de Trabajo para listado'!$CD$151:$DC$151,0)),0)</f>
        <v>0</v>
      </c>
      <c r="P338" s="243">
        <f ca="1">+IFERROR(INDEX('Hoja de Trabajo para listado'!$A$155:$Z$1048576,MATCH($A338,'Hoja de Trabajo para listado'!$A$155:$A$1048576,0),MATCH((CUADRO!P$4&amp;$E338),'Hoja de Trabajo para listado'!$A$151:$Z$151,0)),0)+IFERROR(INDEX('Hoja de Trabajo para listado'!$AB$155:$BA$1048576,MATCH($A338,'Hoja de Trabajo para listado'!$AB$155:$AB$1048576,0),MATCH((CUADRO!P$4&amp;$E338),'Hoja de Trabajo para listado'!$AB$151:$BA$151,0)),0)+IFERROR(INDEX('Hoja de Trabajo para listado'!$BC$155:$CB$1048576,MATCH($A338,'Hoja de Trabajo para listado'!$BC$155:$BC$1048576,0),MATCH((CUADRO!P$4&amp;$E338),'Hoja de Trabajo para listado'!$BC$151:$CB$151,0)),0)+IFERROR(INDEX('Hoja de Trabajo para listado'!$DE$153:$DG$274,MATCH($A338,'Hoja de Trabajo para listado'!$DE$153:$DE$1048576,0),MATCH((CUADRO!P$4&amp;$E338),'Hoja de Trabajo para listado'!$DE$151:$DG$151,0)),0)+IFERROR(INDEX('Hoja de Trabajo para listado'!$CD$155:$DC$1048576,MATCH($A338,'Hoja de Trabajo para listado'!$CD$155:$CD$1048576,0),MATCH((CUADRO!P$4&amp;$E338),'Hoja de Trabajo para listado'!$CD$151:$DC$151,0)),0)</f>
        <v>0</v>
      </c>
      <c r="Q338" s="243">
        <f ca="1">+IFERROR(INDEX('Hoja de Trabajo para listado'!$A$155:$Z$1048576,MATCH($A338,'Hoja de Trabajo para listado'!$A$155:$A$1048576,0),MATCH((CUADRO!Q$4&amp;$E338),'Hoja de Trabajo para listado'!$A$151:$Z$151,0)),0)+IFERROR(INDEX('Hoja de Trabajo para listado'!$AB$155:$BA$1048576,MATCH($A338,'Hoja de Trabajo para listado'!$AB$155:$AB$1048576,0),MATCH((CUADRO!Q$4&amp;$E338),'Hoja de Trabajo para listado'!$AB$151:$BA$151,0)),0)+IFERROR(INDEX('Hoja de Trabajo para listado'!$BC$155:$CB$1048576,MATCH($A338,'Hoja de Trabajo para listado'!$BC$155:$BC$1048576,0),MATCH((CUADRO!Q$4&amp;$E338),'Hoja de Trabajo para listado'!$BC$151:$CB$151,0)),0)+IFERROR(INDEX('Hoja de Trabajo para listado'!$DE$153:$DG$274,MATCH($A338,'Hoja de Trabajo para listado'!$DE$153:$DE$1048576,0),MATCH((CUADRO!Q$4&amp;$E338),'Hoja de Trabajo para listado'!$DE$151:$DG$151,0)),0)+IFERROR(INDEX('Hoja de Trabajo para listado'!$CD$155:$DC$1048576,MATCH($A338,'Hoja de Trabajo para listado'!$CD$155:$CD$1048576,0),MATCH((CUADRO!Q$4&amp;$E338),'Hoja de Trabajo para listado'!$CD$151:$DC$151,0)),0)</f>
        <v>0</v>
      </c>
      <c r="R338" s="243">
        <f t="shared" ca="1" si="10"/>
        <v>764.4</v>
      </c>
      <c r="S338" s="256">
        <f ca="1">+R337+R338</f>
        <v>764.4</v>
      </c>
      <c r="T338" s="241">
        <f ca="1">+S338</f>
        <v>764.4</v>
      </c>
      <c r="U338" s="240">
        <f t="shared" si="11"/>
        <v>2</v>
      </c>
    </row>
    <row r="339" spans="1:21" s="352" customFormat="1" ht="15" customHeight="1">
      <c r="A339" s="353">
        <v>572</v>
      </c>
      <c r="B339" s="381">
        <f>+A339</f>
        <v>572</v>
      </c>
      <c r="C339" s="245" t="str">
        <f>+VLOOKUP(A339,bd_lista!$A$3:$C$592,3,FALSE)</f>
        <v>Empresa de Apoyo a la Producción de Alimentos</v>
      </c>
      <c r="D339" s="383" t="str">
        <f>+C339</f>
        <v>Empresa de Apoyo a la Producción de Alimentos</v>
      </c>
      <c r="E339" s="245" t="s">
        <v>683</v>
      </c>
      <c r="F339" s="241">
        <f ca="1">+IFERROR(INDEX('Hoja de Trabajo para listado'!$A$155:$Z$1048576,MATCH($A339,'Hoja de Trabajo para listado'!$A$155:$A$1048576,0),MATCH((CUADRO!F$4&amp;$E339),'Hoja de Trabajo para listado'!$A$151:$Z$151,0)),0)+IFERROR(INDEX('Hoja de Trabajo para listado'!$AB$155:$BA$1048576,MATCH($A339,'Hoja de Trabajo para listado'!$AB$155:$AB$1048576,0),MATCH((CUADRO!F$4&amp;$E339),'Hoja de Trabajo para listado'!$AB$151:$BA$151,0)),0)+IFERROR(INDEX('Hoja de Trabajo para listado'!$BC$155:$CB$1048576,MATCH($A339,'Hoja de Trabajo para listado'!$BC$155:$BC$1048576,0),MATCH((CUADRO!F$4&amp;$E339),'Hoja de Trabajo para listado'!$BC$151:$CB$151,0)),0)+IFERROR(INDEX('Hoja de Trabajo para listado'!$DE$153:$DG$274,MATCH($A339,'Hoja de Trabajo para listado'!$DE$153:$DE$1048576,0),MATCH((CUADRO!F$4&amp;$E339),'Hoja de Trabajo para listado'!$DE$151:$DG$151,0)),0)+IFERROR(INDEX('Hoja de Trabajo para listado'!$CD$155:$DC$1048576,MATCH($A339,'Hoja de Trabajo para listado'!$CD$155:$CD$1048576,0),MATCH((CUADRO!F$4&amp;$E339),'Hoja de Trabajo para listado'!$CD$151:$DC$151,0)),0)</f>
        <v>0</v>
      </c>
      <c r="G339" s="241">
        <f ca="1">+IFERROR(INDEX('Hoja de Trabajo para listado'!$A$155:$Z$1048576,MATCH($A339,'Hoja de Trabajo para listado'!$A$155:$A$1048576,0),MATCH((CUADRO!G$4&amp;$E339),'Hoja de Trabajo para listado'!$A$151:$Z$151,0)),0)+IFERROR(INDEX('Hoja de Trabajo para listado'!$AB$155:$BA$1048576,MATCH($A339,'Hoja de Trabajo para listado'!$AB$155:$AB$1048576,0),MATCH((CUADRO!G$4&amp;$E339),'Hoja de Trabajo para listado'!$AB$151:$BA$151,0)),0)+IFERROR(INDEX('Hoja de Trabajo para listado'!$BC$155:$CB$1048576,MATCH($A339,'Hoja de Trabajo para listado'!$BC$155:$BC$1048576,0),MATCH((CUADRO!G$4&amp;$E339),'Hoja de Trabajo para listado'!$BC$151:$CB$151,0)),0)+IFERROR(INDEX('Hoja de Trabajo para listado'!$DE$153:$DG$274,MATCH($A339,'Hoja de Trabajo para listado'!$DE$153:$DE$1048576,0),MATCH((CUADRO!G$4&amp;$E339),'Hoja de Trabajo para listado'!$DE$151:$DG$151,0)),0)+IFERROR(INDEX('Hoja de Trabajo para listado'!$CD$155:$DC$1048576,MATCH($A339,'Hoja de Trabajo para listado'!$CD$155:$CD$1048576,0),MATCH((CUADRO!G$4&amp;$E339),'Hoja de Trabajo para listado'!$CD$151:$DC$151,0)),0)</f>
        <v>0</v>
      </c>
      <c r="H339" s="241">
        <f ca="1">+IFERROR(INDEX('Hoja de Trabajo para listado'!$A$155:$Z$1048576,MATCH($A339,'Hoja de Trabajo para listado'!$A$155:$A$1048576,0),MATCH((CUADRO!H$4&amp;$E339),'Hoja de Trabajo para listado'!$A$151:$Z$151,0)),0)+IFERROR(INDEX('Hoja de Trabajo para listado'!$AB$155:$BA$1048576,MATCH($A339,'Hoja de Trabajo para listado'!$AB$155:$AB$1048576,0),MATCH((CUADRO!H$4&amp;$E339),'Hoja de Trabajo para listado'!$AB$151:$BA$151,0)),0)+IFERROR(INDEX('Hoja de Trabajo para listado'!$BC$155:$CB$1048576,MATCH($A339,'Hoja de Trabajo para listado'!$BC$155:$BC$1048576,0),MATCH((CUADRO!H$4&amp;$E339),'Hoja de Trabajo para listado'!$BC$151:$CB$151,0)),0)+IFERROR(INDEX('Hoja de Trabajo para listado'!$DE$153:$DG$274,MATCH($A339,'Hoja de Trabajo para listado'!$DE$153:$DE$1048576,0),MATCH((CUADRO!H$4&amp;$E339),'Hoja de Trabajo para listado'!$DE$151:$DG$151,0)),0)+IFERROR(INDEX('Hoja de Trabajo para listado'!$CD$155:$DC$1048576,MATCH($A339,'Hoja de Trabajo para listado'!$CD$155:$CD$1048576,0),MATCH((CUADRO!H$4&amp;$E339),'Hoja de Trabajo para listado'!$CD$151:$DC$151,0)),0)</f>
        <v>0</v>
      </c>
      <c r="I339" s="241">
        <f ca="1">+IFERROR(INDEX('Hoja de Trabajo para listado'!$A$155:$Z$1048576,MATCH($A339,'Hoja de Trabajo para listado'!$A$155:$A$1048576,0),MATCH((CUADRO!I$4&amp;$E339),'Hoja de Trabajo para listado'!$A$151:$Z$151,0)),0)+IFERROR(INDEX('Hoja de Trabajo para listado'!$AB$155:$BA$1048576,MATCH($A339,'Hoja de Trabajo para listado'!$AB$155:$AB$1048576,0),MATCH((CUADRO!I$4&amp;$E339),'Hoja de Trabajo para listado'!$AB$151:$BA$151,0)),0)+IFERROR(INDEX('Hoja de Trabajo para listado'!$BC$155:$CB$1048576,MATCH($A339,'Hoja de Trabajo para listado'!$BC$155:$BC$1048576,0),MATCH((CUADRO!I$4&amp;$E339),'Hoja de Trabajo para listado'!$BC$151:$CB$151,0)),0)+IFERROR(INDEX('Hoja de Trabajo para listado'!$DE$153:$DG$274,MATCH($A339,'Hoja de Trabajo para listado'!$DE$153:$DE$1048576,0),MATCH((CUADRO!I$4&amp;$E339),'Hoja de Trabajo para listado'!$DE$151:$DG$151,0)),0)+IFERROR(INDEX('Hoja de Trabajo para listado'!$CD$155:$DC$1048576,MATCH($A339,'Hoja de Trabajo para listado'!$CD$155:$CD$1048576,0),MATCH((CUADRO!I$4&amp;$E339),'Hoja de Trabajo para listado'!$CD$151:$DC$151,0)),0)</f>
        <v>0</v>
      </c>
      <c r="J339" s="241">
        <f ca="1">+IFERROR(INDEX('Hoja de Trabajo para listado'!$A$155:$Z$1048576,MATCH($A339,'Hoja de Trabajo para listado'!$A$155:$A$1048576,0),MATCH((CUADRO!J$4&amp;$E339),'Hoja de Trabajo para listado'!$A$151:$Z$151,0)),0)+IFERROR(INDEX('Hoja de Trabajo para listado'!$AB$155:$BA$1048576,MATCH($A339,'Hoja de Trabajo para listado'!$AB$155:$AB$1048576,0),MATCH((CUADRO!J$4&amp;$E339),'Hoja de Trabajo para listado'!$AB$151:$BA$151,0)),0)+IFERROR(INDEX('Hoja de Trabajo para listado'!$BC$155:$CB$1048576,MATCH($A339,'Hoja de Trabajo para listado'!$BC$155:$BC$1048576,0),MATCH((CUADRO!J$4&amp;$E339),'Hoja de Trabajo para listado'!$BC$151:$CB$151,0)),0)+IFERROR(INDEX('Hoja de Trabajo para listado'!$DE$153:$DG$274,MATCH($A339,'Hoja de Trabajo para listado'!$DE$153:$DE$1048576,0),MATCH((CUADRO!J$4&amp;$E339),'Hoja de Trabajo para listado'!$DE$151:$DG$151,0)),0)+IFERROR(INDEX('Hoja de Trabajo para listado'!$CD$155:$DC$1048576,MATCH($A339,'Hoja de Trabajo para listado'!$CD$155:$CD$1048576,0),MATCH((CUADRO!J$4&amp;$E339),'Hoja de Trabajo para listado'!$CD$151:$DC$151,0)),0)</f>
        <v>0</v>
      </c>
      <c r="K339" s="241">
        <f ca="1">+IFERROR(INDEX('Hoja de Trabajo para listado'!$A$155:$Z$1048576,MATCH($A339,'Hoja de Trabajo para listado'!$A$155:$A$1048576,0),MATCH((CUADRO!K$4&amp;$E339),'Hoja de Trabajo para listado'!$A$151:$Z$151,0)),0)+IFERROR(INDEX('Hoja de Trabajo para listado'!$AB$155:$BA$1048576,MATCH($A339,'Hoja de Trabajo para listado'!$AB$155:$AB$1048576,0),MATCH((CUADRO!K$4&amp;$E339),'Hoja de Trabajo para listado'!$AB$151:$BA$151,0)),0)+IFERROR(INDEX('Hoja de Trabajo para listado'!$BC$155:$CB$1048576,MATCH($A339,'Hoja de Trabajo para listado'!$BC$155:$BC$1048576,0),MATCH((CUADRO!K$4&amp;$E339),'Hoja de Trabajo para listado'!$BC$151:$CB$151,0)),0)+IFERROR(INDEX('Hoja de Trabajo para listado'!$DE$153:$DG$274,MATCH($A339,'Hoja de Trabajo para listado'!$DE$153:$DE$1048576,0),MATCH((CUADRO!K$4&amp;$E339),'Hoja de Trabajo para listado'!$DE$151:$DG$151,0)),0)+IFERROR(INDEX('Hoja de Trabajo para listado'!$CD$155:$DC$1048576,MATCH($A339,'Hoja de Trabajo para listado'!$CD$155:$CD$1048576,0),MATCH((CUADRO!K$4&amp;$E339),'Hoja de Trabajo para listado'!$CD$151:$DC$151,0)),0)</f>
        <v>0</v>
      </c>
      <c r="L339" s="241">
        <f ca="1">+IFERROR(INDEX('Hoja de Trabajo para listado'!$A$155:$Z$1048576,MATCH($A339,'Hoja de Trabajo para listado'!$A$155:$A$1048576,0),MATCH((CUADRO!L$4&amp;$E339),'Hoja de Trabajo para listado'!$A$151:$Z$151,0)),0)+IFERROR(INDEX('Hoja de Trabajo para listado'!$AB$155:$BA$1048576,MATCH($A339,'Hoja de Trabajo para listado'!$AB$155:$AB$1048576,0),MATCH((CUADRO!L$4&amp;$E339),'Hoja de Trabajo para listado'!$AB$151:$BA$151,0)),0)+IFERROR(INDEX('Hoja de Trabajo para listado'!$BC$155:$CB$1048576,MATCH($A339,'Hoja de Trabajo para listado'!$BC$155:$BC$1048576,0),MATCH((CUADRO!L$4&amp;$E339),'Hoja de Trabajo para listado'!$BC$151:$CB$151,0)),0)+IFERROR(INDEX('Hoja de Trabajo para listado'!$DE$153:$DG$274,MATCH($A339,'Hoja de Trabajo para listado'!$DE$153:$DE$1048576,0),MATCH((CUADRO!L$4&amp;$E339),'Hoja de Trabajo para listado'!$DE$151:$DG$151,0)),0)+IFERROR(INDEX('Hoja de Trabajo para listado'!$CD$155:$DC$1048576,MATCH($A339,'Hoja de Trabajo para listado'!$CD$155:$CD$1048576,0),MATCH((CUADRO!L$4&amp;$E339),'Hoja de Trabajo para listado'!$CD$151:$DC$151,0)),0)</f>
        <v>0</v>
      </c>
      <c r="M339" s="241">
        <f ca="1">+IFERROR(INDEX('Hoja de Trabajo para listado'!$A$155:$Z$1048576,MATCH($A339,'Hoja de Trabajo para listado'!$A$155:$A$1048576,0),MATCH((CUADRO!M$4&amp;$E339),'Hoja de Trabajo para listado'!$A$151:$Z$151,0)),0)+IFERROR(INDEX('Hoja de Trabajo para listado'!$AB$155:$BA$1048576,MATCH($A339,'Hoja de Trabajo para listado'!$AB$155:$AB$1048576,0),MATCH((CUADRO!M$4&amp;$E339),'Hoja de Trabajo para listado'!$AB$151:$BA$151,0)),0)+IFERROR(INDEX('Hoja de Trabajo para listado'!$BC$155:$CB$1048576,MATCH($A339,'Hoja de Trabajo para listado'!$BC$155:$BC$1048576,0),MATCH((CUADRO!M$4&amp;$E339),'Hoja de Trabajo para listado'!$BC$151:$CB$151,0)),0)+IFERROR(INDEX('Hoja de Trabajo para listado'!$DE$153:$DG$274,MATCH($A339,'Hoja de Trabajo para listado'!$DE$153:$DE$1048576,0),MATCH((CUADRO!M$4&amp;$E339),'Hoja de Trabajo para listado'!$DE$151:$DG$151,0)),0)+IFERROR(INDEX('Hoja de Trabajo para listado'!$CD$155:$DC$1048576,MATCH($A339,'Hoja de Trabajo para listado'!$CD$155:$CD$1048576,0),MATCH((CUADRO!M$4&amp;$E339),'Hoja de Trabajo para listado'!$CD$151:$DC$151,0)),0)</f>
        <v>0</v>
      </c>
      <c r="N339" s="241">
        <f ca="1">+IFERROR(INDEX('Hoja de Trabajo para listado'!$A$155:$Z$1048576,MATCH($A339,'Hoja de Trabajo para listado'!$A$155:$A$1048576,0),MATCH((CUADRO!N$4&amp;$E339),'Hoja de Trabajo para listado'!$A$151:$Z$151,0)),0)+IFERROR(INDEX('Hoja de Trabajo para listado'!$AB$155:$BA$1048576,MATCH($A339,'Hoja de Trabajo para listado'!$AB$155:$AB$1048576,0),MATCH((CUADRO!N$4&amp;$E339),'Hoja de Trabajo para listado'!$AB$151:$BA$151,0)),0)+IFERROR(INDEX('Hoja de Trabajo para listado'!$BC$155:$CB$1048576,MATCH($A339,'Hoja de Trabajo para listado'!$BC$155:$BC$1048576,0),MATCH((CUADRO!N$4&amp;$E339),'Hoja de Trabajo para listado'!$BC$151:$CB$151,0)),0)+IFERROR(INDEX('Hoja de Trabajo para listado'!$DE$153:$DG$274,MATCH($A339,'Hoja de Trabajo para listado'!$DE$153:$DE$1048576,0),MATCH((CUADRO!N$4&amp;$E339),'Hoja de Trabajo para listado'!$DE$151:$DG$151,0)),0)+IFERROR(INDEX('Hoja de Trabajo para listado'!$CD$155:$DC$1048576,MATCH($A339,'Hoja de Trabajo para listado'!$CD$155:$CD$1048576,0),MATCH((CUADRO!N$4&amp;$E339),'Hoja de Trabajo para listado'!$CD$151:$DC$151,0)),0)</f>
        <v>0</v>
      </c>
      <c r="O339" s="241">
        <f ca="1">+IFERROR(INDEX('Hoja de Trabajo para listado'!$A$155:$Z$1048576,MATCH($A339,'Hoja de Trabajo para listado'!$A$155:$A$1048576,0),MATCH((CUADRO!O$4&amp;$E339),'Hoja de Trabajo para listado'!$A$151:$Z$151,0)),0)+IFERROR(INDEX('Hoja de Trabajo para listado'!$AB$155:$BA$1048576,MATCH($A339,'Hoja de Trabajo para listado'!$AB$155:$AB$1048576,0),MATCH((CUADRO!O$4&amp;$E339),'Hoja de Trabajo para listado'!$AB$151:$BA$151,0)),0)+IFERROR(INDEX('Hoja de Trabajo para listado'!$BC$155:$CB$1048576,MATCH($A339,'Hoja de Trabajo para listado'!$BC$155:$BC$1048576,0),MATCH((CUADRO!O$4&amp;$E339),'Hoja de Trabajo para listado'!$BC$151:$CB$151,0)),0)+IFERROR(INDEX('Hoja de Trabajo para listado'!$DE$153:$DG$274,MATCH($A339,'Hoja de Trabajo para listado'!$DE$153:$DE$1048576,0),MATCH((CUADRO!O$4&amp;$E339),'Hoja de Trabajo para listado'!$DE$151:$DG$151,0)),0)+IFERROR(INDEX('Hoja de Trabajo para listado'!$CD$155:$DC$1048576,MATCH($A339,'Hoja de Trabajo para listado'!$CD$155:$CD$1048576,0),MATCH((CUADRO!O$4&amp;$E339),'Hoja de Trabajo para listado'!$CD$151:$DC$151,0)),0)</f>
        <v>0</v>
      </c>
      <c r="P339" s="241">
        <f ca="1">+IFERROR(INDEX('Hoja de Trabajo para listado'!$A$155:$Z$1048576,MATCH($A339,'Hoja de Trabajo para listado'!$A$155:$A$1048576,0),MATCH((CUADRO!P$4&amp;$E339),'Hoja de Trabajo para listado'!$A$151:$Z$151,0)),0)+IFERROR(INDEX('Hoja de Trabajo para listado'!$AB$155:$BA$1048576,MATCH($A339,'Hoja de Trabajo para listado'!$AB$155:$AB$1048576,0),MATCH((CUADRO!P$4&amp;$E339),'Hoja de Trabajo para listado'!$AB$151:$BA$151,0)),0)+IFERROR(INDEX('Hoja de Trabajo para listado'!$BC$155:$CB$1048576,MATCH($A339,'Hoja de Trabajo para listado'!$BC$155:$BC$1048576,0),MATCH((CUADRO!P$4&amp;$E339),'Hoja de Trabajo para listado'!$BC$151:$CB$151,0)),0)+IFERROR(INDEX('Hoja de Trabajo para listado'!$DE$153:$DG$274,MATCH($A339,'Hoja de Trabajo para listado'!$DE$153:$DE$1048576,0),MATCH((CUADRO!P$4&amp;$E339),'Hoja de Trabajo para listado'!$DE$151:$DG$151,0)),0)+IFERROR(INDEX('Hoja de Trabajo para listado'!$CD$155:$DC$1048576,MATCH($A339,'Hoja de Trabajo para listado'!$CD$155:$CD$1048576,0),MATCH((CUADRO!P$4&amp;$E339),'Hoja de Trabajo para listado'!$CD$151:$DC$151,0)),0)</f>
        <v>0</v>
      </c>
      <c r="Q339" s="241">
        <f ca="1">+IFERROR(INDEX('Hoja de Trabajo para listado'!$A$155:$Z$1048576,MATCH($A339,'Hoja de Trabajo para listado'!$A$155:$A$1048576,0),MATCH((CUADRO!Q$4&amp;$E339),'Hoja de Trabajo para listado'!$A$151:$Z$151,0)),0)+IFERROR(INDEX('Hoja de Trabajo para listado'!$AB$155:$BA$1048576,MATCH($A339,'Hoja de Trabajo para listado'!$AB$155:$AB$1048576,0),MATCH((CUADRO!Q$4&amp;$E339),'Hoja de Trabajo para listado'!$AB$151:$BA$151,0)),0)+IFERROR(INDEX('Hoja de Trabajo para listado'!$BC$155:$CB$1048576,MATCH($A339,'Hoja de Trabajo para listado'!$BC$155:$BC$1048576,0),MATCH((CUADRO!Q$4&amp;$E339),'Hoja de Trabajo para listado'!$BC$151:$CB$151,0)),0)+IFERROR(INDEX('Hoja de Trabajo para listado'!$DE$153:$DG$274,MATCH($A339,'Hoja de Trabajo para listado'!$DE$153:$DE$1048576,0),MATCH((CUADRO!Q$4&amp;$E339),'Hoja de Trabajo para listado'!$DE$151:$DG$151,0)),0)+IFERROR(INDEX('Hoja de Trabajo para listado'!$CD$155:$DC$1048576,MATCH($A339,'Hoja de Trabajo para listado'!$CD$155:$CD$1048576,0),MATCH((CUADRO!Q$4&amp;$E339),'Hoja de Trabajo para listado'!$CD$151:$DC$151,0)),0)</f>
        <v>0</v>
      </c>
      <c r="R339" s="241">
        <f t="shared" ca="1" si="10"/>
        <v>0</v>
      </c>
      <c r="S339" s="257"/>
      <c r="T339" s="241">
        <f ca="1">+T340</f>
        <v>18142.260000000137</v>
      </c>
      <c r="U339" s="240">
        <f t="shared" si="11"/>
        <v>1</v>
      </c>
    </row>
    <row r="340" spans="1:21" s="352" customFormat="1" ht="15" customHeight="1">
      <c r="A340" s="353">
        <v>572</v>
      </c>
      <c r="B340" s="382"/>
      <c r="C340" s="305" t="str">
        <f>+VLOOKUP(A340,bd_lista!$A$3:$C$592,3,FALSE)</f>
        <v>Empresa de Apoyo a la Producción de Alimentos</v>
      </c>
      <c r="D340" s="384"/>
      <c r="E340" s="305" t="s">
        <v>684</v>
      </c>
      <c r="F340" s="243">
        <f ca="1">+IFERROR(INDEX('Hoja de Trabajo para listado'!$A$155:$Z$1048576,MATCH($A340,'Hoja de Trabajo para listado'!$A$155:$A$1048576,0),MATCH((CUADRO!F$4&amp;$E340),'Hoja de Trabajo para listado'!$A$151:$Z$151,0)),0)+IFERROR(INDEX('Hoja de Trabajo para listado'!$AB$155:$BA$1048576,MATCH($A340,'Hoja de Trabajo para listado'!$AB$155:$AB$1048576,0),MATCH((CUADRO!F$4&amp;$E340),'Hoja de Trabajo para listado'!$AB$151:$BA$151,0)),0)+IFERROR(INDEX('Hoja de Trabajo para listado'!$BC$155:$CB$1048576,MATCH($A340,'Hoja de Trabajo para listado'!$BC$155:$BC$1048576,0),MATCH((CUADRO!F$4&amp;$E340),'Hoja de Trabajo para listado'!$BC$151:$CB$151,0)),0)+IFERROR(INDEX('Hoja de Trabajo para listado'!$DE$153:$DG$274,MATCH($A340,'Hoja de Trabajo para listado'!$DE$153:$DE$1048576,0),MATCH((CUADRO!F$4&amp;$E340),'Hoja de Trabajo para listado'!$DE$151:$DG$151,0)),0)+IFERROR(INDEX('Hoja de Trabajo para listado'!$CD$155:$DC$1048576,MATCH($A340,'Hoja de Trabajo para listado'!$CD$155:$CD$1048576,0),MATCH((CUADRO!F$4&amp;$E340),'Hoja de Trabajo para listado'!$CD$151:$DC$151,0)),0)</f>
        <v>0</v>
      </c>
      <c r="G340" s="243">
        <f ca="1">+IFERROR(INDEX('Hoja de Trabajo para listado'!$A$155:$Z$1048576,MATCH($A340,'Hoja de Trabajo para listado'!$A$155:$A$1048576,0),MATCH((CUADRO!G$4&amp;$E340),'Hoja de Trabajo para listado'!$A$151:$Z$151,0)),0)+IFERROR(INDEX('Hoja de Trabajo para listado'!$AB$155:$BA$1048576,MATCH($A340,'Hoja de Trabajo para listado'!$AB$155:$AB$1048576,0),MATCH((CUADRO!G$4&amp;$E340),'Hoja de Trabajo para listado'!$AB$151:$BA$151,0)),0)+IFERROR(INDEX('Hoja de Trabajo para listado'!$BC$155:$CB$1048576,MATCH($A340,'Hoja de Trabajo para listado'!$BC$155:$BC$1048576,0),MATCH((CUADRO!G$4&amp;$E340),'Hoja de Trabajo para listado'!$BC$151:$CB$151,0)),0)+IFERROR(INDEX('Hoja de Trabajo para listado'!$DE$153:$DG$274,MATCH($A340,'Hoja de Trabajo para listado'!$DE$153:$DE$1048576,0),MATCH((CUADRO!G$4&amp;$E340),'Hoja de Trabajo para listado'!$DE$151:$DG$151,0)),0)+IFERROR(INDEX('Hoja de Trabajo para listado'!$CD$155:$DC$1048576,MATCH($A340,'Hoja de Trabajo para listado'!$CD$155:$CD$1048576,0),MATCH((CUADRO!G$4&amp;$E340),'Hoja de Trabajo para listado'!$CD$151:$DC$151,0)),0)</f>
        <v>4245.26</v>
      </c>
      <c r="H340" s="243">
        <f ca="1">+IFERROR(INDEX('Hoja de Trabajo para listado'!$A$155:$Z$1048576,MATCH($A340,'Hoja de Trabajo para listado'!$A$155:$A$1048576,0),MATCH((CUADRO!H$4&amp;$E340),'Hoja de Trabajo para listado'!$A$151:$Z$151,0)),0)+IFERROR(INDEX('Hoja de Trabajo para listado'!$AB$155:$BA$1048576,MATCH($A340,'Hoja de Trabajo para listado'!$AB$155:$AB$1048576,0),MATCH((CUADRO!H$4&amp;$E340),'Hoja de Trabajo para listado'!$AB$151:$BA$151,0)),0)+IFERROR(INDEX('Hoja de Trabajo para listado'!$BC$155:$CB$1048576,MATCH($A340,'Hoja de Trabajo para listado'!$BC$155:$BC$1048576,0),MATCH((CUADRO!H$4&amp;$E340),'Hoja de Trabajo para listado'!$BC$151:$CB$151,0)),0)+IFERROR(INDEX('Hoja de Trabajo para listado'!$DE$153:$DG$274,MATCH($A340,'Hoja de Trabajo para listado'!$DE$153:$DE$1048576,0),MATCH((CUADRO!H$4&amp;$E340),'Hoja de Trabajo para listado'!$DE$151:$DG$151,0)),0)+IFERROR(INDEX('Hoja de Trabajo para listado'!$CD$155:$DC$1048576,MATCH($A340,'Hoja de Trabajo para listado'!$CD$155:$CD$1048576,0),MATCH((CUADRO!H$4&amp;$E340),'Hoja de Trabajo para listado'!$CD$151:$DC$151,0)),0)</f>
        <v>4302.4400000000005</v>
      </c>
      <c r="I340" s="243">
        <f ca="1">+IFERROR(INDEX('Hoja de Trabajo para listado'!$A$155:$Z$1048576,MATCH($A340,'Hoja de Trabajo para listado'!$A$155:$A$1048576,0),MATCH((CUADRO!I$4&amp;$E340),'Hoja de Trabajo para listado'!$A$151:$Z$151,0)),0)+IFERROR(INDEX('Hoja de Trabajo para listado'!$AB$155:$BA$1048576,MATCH($A340,'Hoja de Trabajo para listado'!$AB$155:$AB$1048576,0),MATCH((CUADRO!I$4&amp;$E340),'Hoja de Trabajo para listado'!$AB$151:$BA$151,0)),0)+IFERROR(INDEX('Hoja de Trabajo para listado'!$BC$155:$CB$1048576,MATCH($A340,'Hoja de Trabajo para listado'!$BC$155:$BC$1048576,0),MATCH((CUADRO!I$4&amp;$E340),'Hoja de Trabajo para listado'!$BC$151:$CB$151,0)),0)+IFERROR(INDEX('Hoja de Trabajo para listado'!$DE$153:$DG$274,MATCH($A340,'Hoja de Trabajo para listado'!$DE$153:$DE$1048576,0),MATCH((CUADRO!I$4&amp;$E340),'Hoja de Trabajo para listado'!$DE$151:$DG$151,0)),0)+IFERROR(INDEX('Hoja de Trabajo para listado'!$CD$155:$DC$1048576,MATCH($A340,'Hoja de Trabajo para listado'!$CD$155:$CD$1048576,0),MATCH((CUADRO!I$4&amp;$E340),'Hoja de Trabajo para listado'!$CD$151:$DC$151,0)),0)</f>
        <v>1469.82</v>
      </c>
      <c r="J340" s="243">
        <f ca="1">+IFERROR(INDEX('Hoja de Trabajo para listado'!$A$155:$Z$1048576,MATCH($A340,'Hoja de Trabajo para listado'!$A$155:$A$1048576,0),MATCH((CUADRO!J$4&amp;$E340),'Hoja de Trabajo para listado'!$A$151:$Z$151,0)),0)+IFERROR(INDEX('Hoja de Trabajo para listado'!$AB$155:$BA$1048576,MATCH($A340,'Hoja de Trabajo para listado'!$AB$155:$AB$1048576,0),MATCH((CUADRO!J$4&amp;$E340),'Hoja de Trabajo para listado'!$AB$151:$BA$151,0)),0)+IFERROR(INDEX('Hoja de Trabajo para listado'!$BC$155:$CB$1048576,MATCH($A340,'Hoja de Trabajo para listado'!$BC$155:$BC$1048576,0),MATCH((CUADRO!J$4&amp;$E340),'Hoja de Trabajo para listado'!$BC$151:$CB$151,0)),0)+IFERROR(INDEX('Hoja de Trabajo para listado'!$DE$153:$DG$274,MATCH($A340,'Hoja de Trabajo para listado'!$DE$153:$DE$1048576,0),MATCH((CUADRO!J$4&amp;$E340),'Hoja de Trabajo para listado'!$DE$151:$DG$151,0)),0)+IFERROR(INDEX('Hoja de Trabajo para listado'!$CD$155:$DC$1048576,MATCH($A340,'Hoja de Trabajo para listado'!$CD$155:$CD$1048576,0),MATCH((CUADRO!J$4&amp;$E340),'Hoja de Trabajo para listado'!$CD$151:$DC$151,0)),0)</f>
        <v>8124.7400000001371</v>
      </c>
      <c r="K340" s="243">
        <f ca="1">+IFERROR(INDEX('Hoja de Trabajo para listado'!$A$155:$Z$1048576,MATCH($A340,'Hoja de Trabajo para listado'!$A$155:$A$1048576,0),MATCH((CUADRO!K$4&amp;$E340),'Hoja de Trabajo para listado'!$A$151:$Z$151,0)),0)+IFERROR(INDEX('Hoja de Trabajo para listado'!$AB$155:$BA$1048576,MATCH($A340,'Hoja de Trabajo para listado'!$AB$155:$AB$1048576,0),MATCH((CUADRO!K$4&amp;$E340),'Hoja de Trabajo para listado'!$AB$151:$BA$151,0)),0)+IFERROR(INDEX('Hoja de Trabajo para listado'!$BC$155:$CB$1048576,MATCH($A340,'Hoja de Trabajo para listado'!$BC$155:$BC$1048576,0),MATCH((CUADRO!K$4&amp;$E340),'Hoja de Trabajo para listado'!$BC$151:$CB$151,0)),0)+IFERROR(INDEX('Hoja de Trabajo para listado'!$DE$153:$DG$274,MATCH($A340,'Hoja de Trabajo para listado'!$DE$153:$DE$1048576,0),MATCH((CUADRO!K$4&amp;$E340),'Hoja de Trabajo para listado'!$DE$151:$DG$151,0)),0)+IFERROR(INDEX('Hoja de Trabajo para listado'!$CD$155:$DC$1048576,MATCH($A340,'Hoja de Trabajo para listado'!$CD$155:$CD$1048576,0),MATCH((CUADRO!K$4&amp;$E340),'Hoja de Trabajo para listado'!$CD$151:$DC$151,0)),0)</f>
        <v>0</v>
      </c>
      <c r="L340" s="243">
        <f ca="1">+IFERROR(INDEX('Hoja de Trabajo para listado'!$A$155:$Z$1048576,MATCH($A340,'Hoja de Trabajo para listado'!$A$155:$A$1048576,0),MATCH((CUADRO!L$4&amp;$E340),'Hoja de Trabajo para listado'!$A$151:$Z$151,0)),0)+IFERROR(INDEX('Hoja de Trabajo para listado'!$AB$155:$BA$1048576,MATCH($A340,'Hoja de Trabajo para listado'!$AB$155:$AB$1048576,0),MATCH((CUADRO!L$4&amp;$E340),'Hoja de Trabajo para listado'!$AB$151:$BA$151,0)),0)+IFERROR(INDEX('Hoja de Trabajo para listado'!$BC$155:$CB$1048576,MATCH($A340,'Hoja de Trabajo para listado'!$BC$155:$BC$1048576,0),MATCH((CUADRO!L$4&amp;$E340),'Hoja de Trabajo para listado'!$BC$151:$CB$151,0)),0)+IFERROR(INDEX('Hoja de Trabajo para listado'!$DE$153:$DG$274,MATCH($A340,'Hoja de Trabajo para listado'!$DE$153:$DE$1048576,0),MATCH((CUADRO!L$4&amp;$E340),'Hoja de Trabajo para listado'!$DE$151:$DG$151,0)),0)+IFERROR(INDEX('Hoja de Trabajo para listado'!$CD$155:$DC$1048576,MATCH($A340,'Hoja de Trabajo para listado'!$CD$155:$CD$1048576,0),MATCH((CUADRO!L$4&amp;$E340),'Hoja de Trabajo para listado'!$CD$151:$DC$151,0)),0)</f>
        <v>0</v>
      </c>
      <c r="M340" s="243">
        <f ca="1">+IFERROR(INDEX('Hoja de Trabajo para listado'!$A$155:$Z$1048576,MATCH($A340,'Hoja de Trabajo para listado'!$A$155:$A$1048576,0),MATCH((CUADRO!M$4&amp;$E340),'Hoja de Trabajo para listado'!$A$151:$Z$151,0)),0)+IFERROR(INDEX('Hoja de Trabajo para listado'!$AB$155:$BA$1048576,MATCH($A340,'Hoja de Trabajo para listado'!$AB$155:$AB$1048576,0),MATCH((CUADRO!M$4&amp;$E340),'Hoja de Trabajo para listado'!$AB$151:$BA$151,0)),0)+IFERROR(INDEX('Hoja de Trabajo para listado'!$BC$155:$CB$1048576,MATCH($A340,'Hoja de Trabajo para listado'!$BC$155:$BC$1048576,0),MATCH((CUADRO!M$4&amp;$E340),'Hoja de Trabajo para listado'!$BC$151:$CB$151,0)),0)+IFERROR(INDEX('Hoja de Trabajo para listado'!$DE$153:$DG$274,MATCH($A340,'Hoja de Trabajo para listado'!$DE$153:$DE$1048576,0),MATCH((CUADRO!M$4&amp;$E340),'Hoja de Trabajo para listado'!$DE$151:$DG$151,0)),0)+IFERROR(INDEX('Hoja de Trabajo para listado'!$CD$155:$DC$1048576,MATCH($A340,'Hoja de Trabajo para listado'!$CD$155:$CD$1048576,0),MATCH((CUADRO!M$4&amp;$E340),'Hoja de Trabajo para listado'!$CD$151:$DC$151,0)),0)</f>
        <v>0</v>
      </c>
      <c r="N340" s="243">
        <f ca="1">+IFERROR(INDEX('Hoja de Trabajo para listado'!$A$155:$Z$1048576,MATCH($A340,'Hoja de Trabajo para listado'!$A$155:$A$1048576,0),MATCH((CUADRO!N$4&amp;$E340),'Hoja de Trabajo para listado'!$A$151:$Z$151,0)),0)+IFERROR(INDEX('Hoja de Trabajo para listado'!$AB$155:$BA$1048576,MATCH($A340,'Hoja de Trabajo para listado'!$AB$155:$AB$1048576,0),MATCH((CUADRO!N$4&amp;$E340),'Hoja de Trabajo para listado'!$AB$151:$BA$151,0)),0)+IFERROR(INDEX('Hoja de Trabajo para listado'!$BC$155:$CB$1048576,MATCH($A340,'Hoja de Trabajo para listado'!$BC$155:$BC$1048576,0),MATCH((CUADRO!N$4&amp;$E340),'Hoja de Trabajo para listado'!$BC$151:$CB$151,0)),0)+IFERROR(INDEX('Hoja de Trabajo para listado'!$DE$153:$DG$274,MATCH($A340,'Hoja de Trabajo para listado'!$DE$153:$DE$1048576,0),MATCH((CUADRO!N$4&amp;$E340),'Hoja de Trabajo para listado'!$DE$151:$DG$151,0)),0)+IFERROR(INDEX('Hoja de Trabajo para listado'!$CD$155:$DC$1048576,MATCH($A340,'Hoja de Trabajo para listado'!$CD$155:$CD$1048576,0),MATCH((CUADRO!N$4&amp;$E340),'Hoja de Trabajo para listado'!$CD$151:$DC$151,0)),0)</f>
        <v>0</v>
      </c>
      <c r="O340" s="243">
        <f ca="1">+IFERROR(INDEX('Hoja de Trabajo para listado'!$A$155:$Z$1048576,MATCH($A340,'Hoja de Trabajo para listado'!$A$155:$A$1048576,0),MATCH((CUADRO!O$4&amp;$E340),'Hoja de Trabajo para listado'!$A$151:$Z$151,0)),0)+IFERROR(INDEX('Hoja de Trabajo para listado'!$AB$155:$BA$1048576,MATCH($A340,'Hoja de Trabajo para listado'!$AB$155:$AB$1048576,0),MATCH((CUADRO!O$4&amp;$E340),'Hoja de Trabajo para listado'!$AB$151:$BA$151,0)),0)+IFERROR(INDEX('Hoja de Trabajo para listado'!$BC$155:$CB$1048576,MATCH($A340,'Hoja de Trabajo para listado'!$BC$155:$BC$1048576,0),MATCH((CUADRO!O$4&amp;$E340),'Hoja de Trabajo para listado'!$BC$151:$CB$151,0)),0)+IFERROR(INDEX('Hoja de Trabajo para listado'!$DE$153:$DG$274,MATCH($A340,'Hoja de Trabajo para listado'!$DE$153:$DE$1048576,0),MATCH((CUADRO!O$4&amp;$E340),'Hoja de Trabajo para listado'!$DE$151:$DG$151,0)),0)+IFERROR(INDEX('Hoja de Trabajo para listado'!$CD$155:$DC$1048576,MATCH($A340,'Hoja de Trabajo para listado'!$CD$155:$CD$1048576,0),MATCH((CUADRO!O$4&amp;$E340),'Hoja de Trabajo para listado'!$CD$151:$DC$151,0)),0)</f>
        <v>0</v>
      </c>
      <c r="P340" s="243">
        <f ca="1">+IFERROR(INDEX('Hoja de Trabajo para listado'!$A$155:$Z$1048576,MATCH($A340,'Hoja de Trabajo para listado'!$A$155:$A$1048576,0),MATCH((CUADRO!P$4&amp;$E340),'Hoja de Trabajo para listado'!$A$151:$Z$151,0)),0)+IFERROR(INDEX('Hoja de Trabajo para listado'!$AB$155:$BA$1048576,MATCH($A340,'Hoja de Trabajo para listado'!$AB$155:$AB$1048576,0),MATCH((CUADRO!P$4&amp;$E340),'Hoja de Trabajo para listado'!$AB$151:$BA$151,0)),0)+IFERROR(INDEX('Hoja de Trabajo para listado'!$BC$155:$CB$1048576,MATCH($A340,'Hoja de Trabajo para listado'!$BC$155:$BC$1048576,0),MATCH((CUADRO!P$4&amp;$E340),'Hoja de Trabajo para listado'!$BC$151:$CB$151,0)),0)+IFERROR(INDEX('Hoja de Trabajo para listado'!$DE$153:$DG$274,MATCH($A340,'Hoja de Trabajo para listado'!$DE$153:$DE$1048576,0),MATCH((CUADRO!P$4&amp;$E340),'Hoja de Trabajo para listado'!$DE$151:$DG$151,0)),0)+IFERROR(INDEX('Hoja de Trabajo para listado'!$CD$155:$DC$1048576,MATCH($A340,'Hoja de Trabajo para listado'!$CD$155:$CD$1048576,0),MATCH((CUADRO!P$4&amp;$E340),'Hoja de Trabajo para listado'!$CD$151:$DC$151,0)),0)</f>
        <v>0</v>
      </c>
      <c r="Q340" s="243">
        <f ca="1">+IFERROR(INDEX('Hoja de Trabajo para listado'!$A$155:$Z$1048576,MATCH($A340,'Hoja de Trabajo para listado'!$A$155:$A$1048576,0),MATCH((CUADRO!Q$4&amp;$E340),'Hoja de Trabajo para listado'!$A$151:$Z$151,0)),0)+IFERROR(INDEX('Hoja de Trabajo para listado'!$AB$155:$BA$1048576,MATCH($A340,'Hoja de Trabajo para listado'!$AB$155:$AB$1048576,0),MATCH((CUADRO!Q$4&amp;$E340),'Hoja de Trabajo para listado'!$AB$151:$BA$151,0)),0)+IFERROR(INDEX('Hoja de Trabajo para listado'!$BC$155:$CB$1048576,MATCH($A340,'Hoja de Trabajo para listado'!$BC$155:$BC$1048576,0),MATCH((CUADRO!Q$4&amp;$E340),'Hoja de Trabajo para listado'!$BC$151:$CB$151,0)),0)+IFERROR(INDEX('Hoja de Trabajo para listado'!$DE$153:$DG$274,MATCH($A340,'Hoja de Trabajo para listado'!$DE$153:$DE$1048576,0),MATCH((CUADRO!Q$4&amp;$E340),'Hoja de Trabajo para listado'!$DE$151:$DG$151,0)),0)+IFERROR(INDEX('Hoja de Trabajo para listado'!$CD$155:$DC$1048576,MATCH($A340,'Hoja de Trabajo para listado'!$CD$155:$CD$1048576,0),MATCH((CUADRO!Q$4&amp;$E340),'Hoja de Trabajo para listado'!$CD$151:$DC$151,0)),0)</f>
        <v>0</v>
      </c>
      <c r="R340" s="243">
        <f t="shared" ca="1" si="10"/>
        <v>18142.260000000137</v>
      </c>
      <c r="S340" s="256">
        <f ca="1">+R339+R340</f>
        <v>18142.260000000137</v>
      </c>
      <c r="T340" s="241">
        <f ca="1">+S340</f>
        <v>18142.260000000137</v>
      </c>
      <c r="U340" s="240">
        <f t="shared" si="11"/>
        <v>2</v>
      </c>
    </row>
    <row r="341" spans="1:21" customFormat="1" ht="15" customHeight="1">
      <c r="A341" s="32">
        <v>573</v>
      </c>
      <c r="B341" s="381">
        <f>+A341</f>
        <v>573</v>
      </c>
      <c r="C341" s="245" t="str">
        <f>+VLOOKUP(A341,bd_lista!$A$3:$C$592,3,FALSE)</f>
        <v>Empresa Siderúrgica del Mutún</v>
      </c>
      <c r="D341" s="383" t="str">
        <f>+C341</f>
        <v>Empresa Siderúrgica del Mutún</v>
      </c>
      <c r="E341" s="240" t="s">
        <v>683</v>
      </c>
      <c r="F341" s="241">
        <f ca="1">+IFERROR(INDEX('Hoja de Trabajo para listado'!$A$155:$Z$1048576,MATCH($A341,'Hoja de Trabajo para listado'!$A$155:$A$1048576,0),MATCH((CUADRO!F$4&amp;$E341),'Hoja de Trabajo para listado'!$A$151:$Z$151,0)),0)+IFERROR(INDEX('Hoja de Trabajo para listado'!$AB$155:$BA$1048576,MATCH($A341,'Hoja de Trabajo para listado'!$AB$155:$AB$1048576,0),MATCH((CUADRO!F$4&amp;$E341),'Hoja de Trabajo para listado'!$AB$151:$BA$151,0)),0)+IFERROR(INDEX('Hoja de Trabajo para listado'!$BC$155:$CB$1048576,MATCH($A341,'Hoja de Trabajo para listado'!$BC$155:$BC$1048576,0),MATCH((CUADRO!F$4&amp;$E341),'Hoja de Trabajo para listado'!$BC$151:$CB$151,0)),0)+IFERROR(INDEX('Hoja de Trabajo para listado'!$DE$153:$DG$274,MATCH($A341,'Hoja de Trabajo para listado'!$DE$153:$DE$1048576,0),MATCH((CUADRO!F$4&amp;$E341),'Hoja de Trabajo para listado'!$DE$151:$DG$151,0)),0)+IFERROR(INDEX('Hoja de Trabajo para listado'!$CD$155:$DC$1048576,MATCH($A341,'Hoja de Trabajo para listado'!$CD$155:$CD$1048576,0),MATCH((CUADRO!F$4&amp;$E341),'Hoja de Trabajo para listado'!$CD$151:$DC$151,0)),0)</f>
        <v>0</v>
      </c>
      <c r="G341" s="241">
        <f ca="1">+IFERROR(INDEX('Hoja de Trabajo para listado'!$A$155:$Z$1048576,MATCH($A341,'Hoja de Trabajo para listado'!$A$155:$A$1048576,0),MATCH((CUADRO!G$4&amp;$E341),'Hoja de Trabajo para listado'!$A$151:$Z$151,0)),0)+IFERROR(INDEX('Hoja de Trabajo para listado'!$AB$155:$BA$1048576,MATCH($A341,'Hoja de Trabajo para listado'!$AB$155:$AB$1048576,0),MATCH((CUADRO!G$4&amp;$E341),'Hoja de Trabajo para listado'!$AB$151:$BA$151,0)),0)+IFERROR(INDEX('Hoja de Trabajo para listado'!$BC$155:$CB$1048576,MATCH($A341,'Hoja de Trabajo para listado'!$BC$155:$BC$1048576,0),MATCH((CUADRO!G$4&amp;$E341),'Hoja de Trabajo para listado'!$BC$151:$CB$151,0)),0)+IFERROR(INDEX('Hoja de Trabajo para listado'!$DE$153:$DG$274,MATCH($A341,'Hoja de Trabajo para listado'!$DE$153:$DE$1048576,0),MATCH((CUADRO!G$4&amp;$E341),'Hoja de Trabajo para listado'!$DE$151:$DG$151,0)),0)+IFERROR(INDEX('Hoja de Trabajo para listado'!$CD$155:$DC$1048576,MATCH($A341,'Hoja de Trabajo para listado'!$CD$155:$CD$1048576,0),MATCH((CUADRO!G$4&amp;$E341),'Hoja de Trabajo para listado'!$CD$151:$DC$151,0)),0)</f>
        <v>0</v>
      </c>
      <c r="H341" s="241">
        <f ca="1">+IFERROR(INDEX('Hoja de Trabajo para listado'!$A$155:$Z$1048576,MATCH($A341,'Hoja de Trabajo para listado'!$A$155:$A$1048576,0),MATCH((CUADRO!H$4&amp;$E341),'Hoja de Trabajo para listado'!$A$151:$Z$151,0)),0)+IFERROR(INDEX('Hoja de Trabajo para listado'!$AB$155:$BA$1048576,MATCH($A341,'Hoja de Trabajo para listado'!$AB$155:$AB$1048576,0),MATCH((CUADRO!H$4&amp;$E341),'Hoja de Trabajo para listado'!$AB$151:$BA$151,0)),0)+IFERROR(INDEX('Hoja de Trabajo para listado'!$BC$155:$CB$1048576,MATCH($A341,'Hoja de Trabajo para listado'!$BC$155:$BC$1048576,0),MATCH((CUADRO!H$4&amp;$E341),'Hoja de Trabajo para listado'!$BC$151:$CB$151,0)),0)+IFERROR(INDEX('Hoja de Trabajo para listado'!$DE$153:$DG$274,MATCH($A341,'Hoja de Trabajo para listado'!$DE$153:$DE$1048576,0),MATCH((CUADRO!H$4&amp;$E341),'Hoja de Trabajo para listado'!$DE$151:$DG$151,0)),0)+IFERROR(INDEX('Hoja de Trabajo para listado'!$CD$155:$DC$1048576,MATCH($A341,'Hoja de Trabajo para listado'!$CD$155:$CD$1048576,0),MATCH((CUADRO!H$4&amp;$E341),'Hoja de Trabajo para listado'!$CD$151:$DC$151,0)),0)</f>
        <v>0</v>
      </c>
      <c r="I341" s="241">
        <f ca="1">+IFERROR(INDEX('Hoja de Trabajo para listado'!$A$155:$Z$1048576,MATCH($A341,'Hoja de Trabajo para listado'!$A$155:$A$1048576,0),MATCH((CUADRO!I$4&amp;$E341),'Hoja de Trabajo para listado'!$A$151:$Z$151,0)),0)+IFERROR(INDEX('Hoja de Trabajo para listado'!$AB$155:$BA$1048576,MATCH($A341,'Hoja de Trabajo para listado'!$AB$155:$AB$1048576,0),MATCH((CUADRO!I$4&amp;$E341),'Hoja de Trabajo para listado'!$AB$151:$BA$151,0)),0)+IFERROR(INDEX('Hoja de Trabajo para listado'!$BC$155:$CB$1048576,MATCH($A341,'Hoja de Trabajo para listado'!$BC$155:$BC$1048576,0),MATCH((CUADRO!I$4&amp;$E341),'Hoja de Trabajo para listado'!$BC$151:$CB$151,0)),0)+IFERROR(INDEX('Hoja de Trabajo para listado'!$DE$153:$DG$274,MATCH($A341,'Hoja de Trabajo para listado'!$DE$153:$DE$1048576,0),MATCH((CUADRO!I$4&amp;$E341),'Hoja de Trabajo para listado'!$DE$151:$DG$151,0)),0)+IFERROR(INDEX('Hoja de Trabajo para listado'!$CD$155:$DC$1048576,MATCH($A341,'Hoja de Trabajo para listado'!$CD$155:$CD$1048576,0),MATCH((CUADRO!I$4&amp;$E341),'Hoja de Trabajo para listado'!$CD$151:$DC$151,0)),0)</f>
        <v>0</v>
      </c>
      <c r="J341" s="241">
        <f ca="1">+IFERROR(INDEX('Hoja de Trabajo para listado'!$A$155:$Z$1048576,MATCH($A341,'Hoja de Trabajo para listado'!$A$155:$A$1048576,0),MATCH((CUADRO!J$4&amp;$E341),'Hoja de Trabajo para listado'!$A$151:$Z$151,0)),0)+IFERROR(INDEX('Hoja de Trabajo para listado'!$AB$155:$BA$1048576,MATCH($A341,'Hoja de Trabajo para listado'!$AB$155:$AB$1048576,0),MATCH((CUADRO!J$4&amp;$E341),'Hoja de Trabajo para listado'!$AB$151:$BA$151,0)),0)+IFERROR(INDEX('Hoja de Trabajo para listado'!$BC$155:$CB$1048576,MATCH($A341,'Hoja de Trabajo para listado'!$BC$155:$BC$1048576,0),MATCH((CUADRO!J$4&amp;$E341),'Hoja de Trabajo para listado'!$BC$151:$CB$151,0)),0)+IFERROR(INDEX('Hoja de Trabajo para listado'!$DE$153:$DG$274,MATCH($A341,'Hoja de Trabajo para listado'!$DE$153:$DE$1048576,0),MATCH((CUADRO!J$4&amp;$E341),'Hoja de Trabajo para listado'!$DE$151:$DG$151,0)),0)+IFERROR(INDEX('Hoja de Trabajo para listado'!$CD$155:$DC$1048576,MATCH($A341,'Hoja de Trabajo para listado'!$CD$155:$CD$1048576,0),MATCH((CUADRO!J$4&amp;$E341),'Hoja de Trabajo para listado'!$CD$151:$DC$151,0)),0)</f>
        <v>0</v>
      </c>
      <c r="K341" s="241">
        <f ca="1">+IFERROR(INDEX('Hoja de Trabajo para listado'!$A$155:$Z$1048576,MATCH($A341,'Hoja de Trabajo para listado'!$A$155:$A$1048576,0),MATCH((CUADRO!K$4&amp;$E341),'Hoja de Trabajo para listado'!$A$151:$Z$151,0)),0)+IFERROR(INDEX('Hoja de Trabajo para listado'!$AB$155:$BA$1048576,MATCH($A341,'Hoja de Trabajo para listado'!$AB$155:$AB$1048576,0),MATCH((CUADRO!K$4&amp;$E341),'Hoja de Trabajo para listado'!$AB$151:$BA$151,0)),0)+IFERROR(INDEX('Hoja de Trabajo para listado'!$BC$155:$CB$1048576,MATCH($A341,'Hoja de Trabajo para listado'!$BC$155:$BC$1048576,0),MATCH((CUADRO!K$4&amp;$E341),'Hoja de Trabajo para listado'!$BC$151:$CB$151,0)),0)+IFERROR(INDEX('Hoja de Trabajo para listado'!$DE$153:$DG$274,MATCH($A341,'Hoja de Trabajo para listado'!$DE$153:$DE$1048576,0),MATCH((CUADRO!K$4&amp;$E341),'Hoja de Trabajo para listado'!$DE$151:$DG$151,0)),0)+IFERROR(INDEX('Hoja de Trabajo para listado'!$CD$155:$DC$1048576,MATCH($A341,'Hoja de Trabajo para listado'!$CD$155:$CD$1048576,0),MATCH((CUADRO!K$4&amp;$E341),'Hoja de Trabajo para listado'!$CD$151:$DC$151,0)),0)</f>
        <v>0</v>
      </c>
      <c r="L341" s="241">
        <f ca="1">+IFERROR(INDEX('Hoja de Trabajo para listado'!$A$155:$Z$1048576,MATCH($A341,'Hoja de Trabajo para listado'!$A$155:$A$1048576,0),MATCH((CUADRO!L$4&amp;$E341),'Hoja de Trabajo para listado'!$A$151:$Z$151,0)),0)+IFERROR(INDEX('Hoja de Trabajo para listado'!$AB$155:$BA$1048576,MATCH($A341,'Hoja de Trabajo para listado'!$AB$155:$AB$1048576,0),MATCH((CUADRO!L$4&amp;$E341),'Hoja de Trabajo para listado'!$AB$151:$BA$151,0)),0)+IFERROR(INDEX('Hoja de Trabajo para listado'!$BC$155:$CB$1048576,MATCH($A341,'Hoja de Trabajo para listado'!$BC$155:$BC$1048576,0),MATCH((CUADRO!L$4&amp;$E341),'Hoja de Trabajo para listado'!$BC$151:$CB$151,0)),0)+IFERROR(INDEX('Hoja de Trabajo para listado'!$DE$153:$DG$274,MATCH($A341,'Hoja de Trabajo para listado'!$DE$153:$DE$1048576,0),MATCH((CUADRO!L$4&amp;$E341),'Hoja de Trabajo para listado'!$DE$151:$DG$151,0)),0)+IFERROR(INDEX('Hoja de Trabajo para listado'!$CD$155:$DC$1048576,MATCH($A341,'Hoja de Trabajo para listado'!$CD$155:$CD$1048576,0),MATCH((CUADRO!L$4&amp;$E341),'Hoja de Trabajo para listado'!$CD$151:$DC$151,0)),0)</f>
        <v>0</v>
      </c>
      <c r="M341" s="241">
        <f ca="1">+IFERROR(INDEX('Hoja de Trabajo para listado'!$A$155:$Z$1048576,MATCH($A341,'Hoja de Trabajo para listado'!$A$155:$A$1048576,0),MATCH((CUADRO!M$4&amp;$E341),'Hoja de Trabajo para listado'!$A$151:$Z$151,0)),0)+IFERROR(INDEX('Hoja de Trabajo para listado'!$AB$155:$BA$1048576,MATCH($A341,'Hoja de Trabajo para listado'!$AB$155:$AB$1048576,0),MATCH((CUADRO!M$4&amp;$E341),'Hoja de Trabajo para listado'!$AB$151:$BA$151,0)),0)+IFERROR(INDEX('Hoja de Trabajo para listado'!$BC$155:$CB$1048576,MATCH($A341,'Hoja de Trabajo para listado'!$BC$155:$BC$1048576,0),MATCH((CUADRO!M$4&amp;$E341),'Hoja de Trabajo para listado'!$BC$151:$CB$151,0)),0)+IFERROR(INDEX('Hoja de Trabajo para listado'!$DE$153:$DG$274,MATCH($A341,'Hoja de Trabajo para listado'!$DE$153:$DE$1048576,0),MATCH((CUADRO!M$4&amp;$E341),'Hoja de Trabajo para listado'!$DE$151:$DG$151,0)),0)+IFERROR(INDEX('Hoja de Trabajo para listado'!$CD$155:$DC$1048576,MATCH($A341,'Hoja de Trabajo para listado'!$CD$155:$CD$1048576,0),MATCH((CUADRO!M$4&amp;$E341),'Hoja de Trabajo para listado'!$CD$151:$DC$151,0)),0)</f>
        <v>0</v>
      </c>
      <c r="N341" s="241">
        <f ca="1">+IFERROR(INDEX('Hoja de Trabajo para listado'!$A$155:$Z$1048576,MATCH($A341,'Hoja de Trabajo para listado'!$A$155:$A$1048576,0),MATCH((CUADRO!N$4&amp;$E341),'Hoja de Trabajo para listado'!$A$151:$Z$151,0)),0)+IFERROR(INDEX('Hoja de Trabajo para listado'!$AB$155:$BA$1048576,MATCH($A341,'Hoja de Trabajo para listado'!$AB$155:$AB$1048576,0),MATCH((CUADRO!N$4&amp;$E341),'Hoja de Trabajo para listado'!$AB$151:$BA$151,0)),0)+IFERROR(INDEX('Hoja de Trabajo para listado'!$BC$155:$CB$1048576,MATCH($A341,'Hoja de Trabajo para listado'!$BC$155:$BC$1048576,0),MATCH((CUADRO!N$4&amp;$E341),'Hoja de Trabajo para listado'!$BC$151:$CB$151,0)),0)+IFERROR(INDEX('Hoja de Trabajo para listado'!$DE$153:$DG$274,MATCH($A341,'Hoja de Trabajo para listado'!$DE$153:$DE$1048576,0),MATCH((CUADRO!N$4&amp;$E341),'Hoja de Trabajo para listado'!$DE$151:$DG$151,0)),0)+IFERROR(INDEX('Hoja de Trabajo para listado'!$CD$155:$DC$1048576,MATCH($A341,'Hoja de Trabajo para listado'!$CD$155:$CD$1048576,0),MATCH((CUADRO!N$4&amp;$E341),'Hoja de Trabajo para listado'!$CD$151:$DC$151,0)),0)</f>
        <v>0</v>
      </c>
      <c r="O341" s="241">
        <f ca="1">+IFERROR(INDEX('Hoja de Trabajo para listado'!$A$155:$Z$1048576,MATCH($A341,'Hoja de Trabajo para listado'!$A$155:$A$1048576,0),MATCH((CUADRO!O$4&amp;$E341),'Hoja de Trabajo para listado'!$A$151:$Z$151,0)),0)+IFERROR(INDEX('Hoja de Trabajo para listado'!$AB$155:$BA$1048576,MATCH($A341,'Hoja de Trabajo para listado'!$AB$155:$AB$1048576,0),MATCH((CUADRO!O$4&amp;$E341),'Hoja de Trabajo para listado'!$AB$151:$BA$151,0)),0)+IFERROR(INDEX('Hoja de Trabajo para listado'!$BC$155:$CB$1048576,MATCH($A341,'Hoja de Trabajo para listado'!$BC$155:$BC$1048576,0),MATCH((CUADRO!O$4&amp;$E341),'Hoja de Trabajo para listado'!$BC$151:$CB$151,0)),0)+IFERROR(INDEX('Hoja de Trabajo para listado'!$DE$153:$DG$274,MATCH($A341,'Hoja de Trabajo para listado'!$DE$153:$DE$1048576,0),MATCH((CUADRO!O$4&amp;$E341),'Hoja de Trabajo para listado'!$DE$151:$DG$151,0)),0)+IFERROR(INDEX('Hoja de Trabajo para listado'!$CD$155:$DC$1048576,MATCH($A341,'Hoja de Trabajo para listado'!$CD$155:$CD$1048576,0),MATCH((CUADRO!O$4&amp;$E341),'Hoja de Trabajo para listado'!$CD$151:$DC$151,0)),0)</f>
        <v>0</v>
      </c>
      <c r="P341" s="241">
        <f ca="1">+IFERROR(INDEX('Hoja de Trabajo para listado'!$A$155:$Z$1048576,MATCH($A341,'Hoja de Trabajo para listado'!$A$155:$A$1048576,0),MATCH((CUADRO!P$4&amp;$E341),'Hoja de Trabajo para listado'!$A$151:$Z$151,0)),0)+IFERROR(INDEX('Hoja de Trabajo para listado'!$AB$155:$BA$1048576,MATCH($A341,'Hoja de Trabajo para listado'!$AB$155:$AB$1048576,0),MATCH((CUADRO!P$4&amp;$E341),'Hoja de Trabajo para listado'!$AB$151:$BA$151,0)),0)+IFERROR(INDEX('Hoja de Trabajo para listado'!$BC$155:$CB$1048576,MATCH($A341,'Hoja de Trabajo para listado'!$BC$155:$BC$1048576,0),MATCH((CUADRO!P$4&amp;$E341),'Hoja de Trabajo para listado'!$BC$151:$CB$151,0)),0)+IFERROR(INDEX('Hoja de Trabajo para listado'!$DE$153:$DG$274,MATCH($A341,'Hoja de Trabajo para listado'!$DE$153:$DE$1048576,0),MATCH((CUADRO!P$4&amp;$E341),'Hoja de Trabajo para listado'!$DE$151:$DG$151,0)),0)+IFERROR(INDEX('Hoja de Trabajo para listado'!$CD$155:$DC$1048576,MATCH($A341,'Hoja de Trabajo para listado'!$CD$155:$CD$1048576,0),MATCH((CUADRO!P$4&amp;$E341),'Hoja de Trabajo para listado'!$CD$151:$DC$151,0)),0)</f>
        <v>0</v>
      </c>
      <c r="Q341" s="241">
        <f ca="1">+IFERROR(INDEX('Hoja de Trabajo para listado'!$A$155:$Z$1048576,MATCH($A341,'Hoja de Trabajo para listado'!$A$155:$A$1048576,0),MATCH((CUADRO!Q$4&amp;$E341),'Hoja de Trabajo para listado'!$A$151:$Z$151,0)),0)+IFERROR(INDEX('Hoja de Trabajo para listado'!$AB$155:$BA$1048576,MATCH($A341,'Hoja de Trabajo para listado'!$AB$155:$AB$1048576,0),MATCH((CUADRO!Q$4&amp;$E341),'Hoja de Trabajo para listado'!$AB$151:$BA$151,0)),0)+IFERROR(INDEX('Hoja de Trabajo para listado'!$BC$155:$CB$1048576,MATCH($A341,'Hoja de Trabajo para listado'!$BC$155:$BC$1048576,0),MATCH((CUADRO!Q$4&amp;$E341),'Hoja de Trabajo para listado'!$BC$151:$CB$151,0)),0)+IFERROR(INDEX('Hoja de Trabajo para listado'!$DE$153:$DG$274,MATCH($A341,'Hoja de Trabajo para listado'!$DE$153:$DE$1048576,0),MATCH((CUADRO!Q$4&amp;$E341),'Hoja de Trabajo para listado'!$DE$151:$DG$151,0)),0)+IFERROR(INDEX('Hoja de Trabajo para listado'!$CD$155:$DC$1048576,MATCH($A341,'Hoja de Trabajo para listado'!$CD$155:$CD$1048576,0),MATCH((CUADRO!Q$4&amp;$E341),'Hoja de Trabajo para listado'!$CD$151:$DC$151,0)),0)</f>
        <v>0</v>
      </c>
      <c r="R341" s="241">
        <f t="shared" ca="1" si="10"/>
        <v>0</v>
      </c>
      <c r="S341" s="257"/>
      <c r="T341" s="241">
        <f ca="1">+T342</f>
        <v>119246.75</v>
      </c>
      <c r="U341" s="240">
        <f t="shared" si="11"/>
        <v>1</v>
      </c>
    </row>
    <row r="342" spans="1:21" customFormat="1" ht="15" customHeight="1">
      <c r="A342" s="32">
        <v>573</v>
      </c>
      <c r="B342" s="382"/>
      <c r="C342" s="305" t="str">
        <f>+VLOOKUP(A342,bd_lista!$A$3:$C$592,3,FALSE)</f>
        <v>Empresa Siderúrgica del Mutún</v>
      </c>
      <c r="D342" s="384"/>
      <c r="E342" s="242" t="s">
        <v>684</v>
      </c>
      <c r="F342" s="243">
        <f ca="1">+IFERROR(INDEX('Hoja de Trabajo para listado'!$A$155:$Z$1048576,MATCH($A342,'Hoja de Trabajo para listado'!$A$155:$A$1048576,0),MATCH((CUADRO!F$4&amp;$E342),'Hoja de Trabajo para listado'!$A$151:$Z$151,0)),0)+IFERROR(INDEX('Hoja de Trabajo para listado'!$AB$155:$BA$1048576,MATCH($A342,'Hoja de Trabajo para listado'!$AB$155:$AB$1048576,0),MATCH((CUADRO!F$4&amp;$E342),'Hoja de Trabajo para listado'!$AB$151:$BA$151,0)),0)+IFERROR(INDEX('Hoja de Trabajo para listado'!$BC$155:$CB$1048576,MATCH($A342,'Hoja de Trabajo para listado'!$BC$155:$BC$1048576,0),MATCH((CUADRO!F$4&amp;$E342),'Hoja de Trabajo para listado'!$BC$151:$CB$151,0)),0)+IFERROR(INDEX('Hoja de Trabajo para listado'!$DE$153:$DG$274,MATCH($A342,'Hoja de Trabajo para listado'!$DE$153:$DE$1048576,0),MATCH((CUADRO!F$4&amp;$E342),'Hoja de Trabajo para listado'!$DE$151:$DG$151,0)),0)+IFERROR(INDEX('Hoja de Trabajo para listado'!$CD$155:$DC$1048576,MATCH($A342,'Hoja de Trabajo para listado'!$CD$155:$CD$1048576,0),MATCH((CUADRO!F$4&amp;$E342),'Hoja de Trabajo para listado'!$CD$151:$DC$151,0)),0)</f>
        <v>0</v>
      </c>
      <c r="G342" s="243">
        <f ca="1">+IFERROR(INDEX('Hoja de Trabajo para listado'!$A$155:$Z$1048576,MATCH($A342,'Hoja de Trabajo para listado'!$A$155:$A$1048576,0),MATCH((CUADRO!G$4&amp;$E342),'Hoja de Trabajo para listado'!$A$151:$Z$151,0)),0)+IFERROR(INDEX('Hoja de Trabajo para listado'!$AB$155:$BA$1048576,MATCH($A342,'Hoja de Trabajo para listado'!$AB$155:$AB$1048576,0),MATCH((CUADRO!G$4&amp;$E342),'Hoja de Trabajo para listado'!$AB$151:$BA$151,0)),0)+IFERROR(INDEX('Hoja de Trabajo para listado'!$BC$155:$CB$1048576,MATCH($A342,'Hoja de Trabajo para listado'!$BC$155:$BC$1048576,0),MATCH((CUADRO!G$4&amp;$E342),'Hoja de Trabajo para listado'!$BC$151:$CB$151,0)),0)+IFERROR(INDEX('Hoja de Trabajo para listado'!$DE$153:$DG$274,MATCH($A342,'Hoja de Trabajo para listado'!$DE$153:$DE$1048576,0),MATCH((CUADRO!G$4&amp;$E342),'Hoja de Trabajo para listado'!$DE$151:$DG$151,0)),0)+IFERROR(INDEX('Hoja de Trabajo para listado'!$CD$155:$DC$1048576,MATCH($A342,'Hoja de Trabajo para listado'!$CD$155:$CD$1048576,0),MATCH((CUADRO!G$4&amp;$E342),'Hoja de Trabajo para listado'!$CD$151:$DC$151,0)),0)</f>
        <v>0</v>
      </c>
      <c r="H342" s="243">
        <f ca="1">+IFERROR(INDEX('Hoja de Trabajo para listado'!$A$155:$Z$1048576,MATCH($A342,'Hoja de Trabajo para listado'!$A$155:$A$1048576,0),MATCH((CUADRO!H$4&amp;$E342),'Hoja de Trabajo para listado'!$A$151:$Z$151,0)),0)+IFERROR(INDEX('Hoja de Trabajo para listado'!$AB$155:$BA$1048576,MATCH($A342,'Hoja de Trabajo para listado'!$AB$155:$AB$1048576,0),MATCH((CUADRO!H$4&amp;$E342),'Hoja de Trabajo para listado'!$AB$151:$BA$151,0)),0)+IFERROR(INDEX('Hoja de Trabajo para listado'!$BC$155:$CB$1048576,MATCH($A342,'Hoja de Trabajo para listado'!$BC$155:$BC$1048576,0),MATCH((CUADRO!H$4&amp;$E342),'Hoja de Trabajo para listado'!$BC$151:$CB$151,0)),0)+IFERROR(INDEX('Hoja de Trabajo para listado'!$DE$153:$DG$274,MATCH($A342,'Hoja de Trabajo para listado'!$DE$153:$DE$1048576,0),MATCH((CUADRO!H$4&amp;$E342),'Hoja de Trabajo para listado'!$DE$151:$DG$151,0)),0)+IFERROR(INDEX('Hoja de Trabajo para listado'!$CD$155:$DC$1048576,MATCH($A342,'Hoja de Trabajo para listado'!$CD$155:$CD$1048576,0),MATCH((CUADRO!H$4&amp;$E342),'Hoja de Trabajo para listado'!$CD$151:$DC$151,0)),0)</f>
        <v>0</v>
      </c>
      <c r="I342" s="243">
        <f ca="1">+IFERROR(INDEX('Hoja de Trabajo para listado'!$A$155:$Z$1048576,MATCH($A342,'Hoja de Trabajo para listado'!$A$155:$A$1048576,0),MATCH((CUADRO!I$4&amp;$E342),'Hoja de Trabajo para listado'!$A$151:$Z$151,0)),0)+IFERROR(INDEX('Hoja de Trabajo para listado'!$AB$155:$BA$1048576,MATCH($A342,'Hoja de Trabajo para listado'!$AB$155:$AB$1048576,0),MATCH((CUADRO!I$4&amp;$E342),'Hoja de Trabajo para listado'!$AB$151:$BA$151,0)),0)+IFERROR(INDEX('Hoja de Trabajo para listado'!$BC$155:$CB$1048576,MATCH($A342,'Hoja de Trabajo para listado'!$BC$155:$BC$1048576,0),MATCH((CUADRO!I$4&amp;$E342),'Hoja de Trabajo para listado'!$BC$151:$CB$151,0)),0)+IFERROR(INDEX('Hoja de Trabajo para listado'!$DE$153:$DG$274,MATCH($A342,'Hoja de Trabajo para listado'!$DE$153:$DE$1048576,0),MATCH((CUADRO!I$4&amp;$E342),'Hoja de Trabajo para listado'!$DE$151:$DG$151,0)),0)+IFERROR(INDEX('Hoja de Trabajo para listado'!$CD$155:$DC$1048576,MATCH($A342,'Hoja de Trabajo para listado'!$CD$155:$CD$1048576,0),MATCH((CUADRO!I$4&amp;$E342),'Hoja de Trabajo para listado'!$CD$151:$DC$151,0)),0)</f>
        <v>0</v>
      </c>
      <c r="J342" s="243">
        <f ca="1">+IFERROR(INDEX('Hoja de Trabajo para listado'!$A$155:$Z$1048576,MATCH($A342,'Hoja de Trabajo para listado'!$A$155:$A$1048576,0),MATCH((CUADRO!J$4&amp;$E342),'Hoja de Trabajo para listado'!$A$151:$Z$151,0)),0)+IFERROR(INDEX('Hoja de Trabajo para listado'!$AB$155:$BA$1048576,MATCH($A342,'Hoja de Trabajo para listado'!$AB$155:$AB$1048576,0),MATCH((CUADRO!J$4&amp;$E342),'Hoja de Trabajo para listado'!$AB$151:$BA$151,0)),0)+IFERROR(INDEX('Hoja de Trabajo para listado'!$BC$155:$CB$1048576,MATCH($A342,'Hoja de Trabajo para listado'!$BC$155:$BC$1048576,0),MATCH((CUADRO!J$4&amp;$E342),'Hoja de Trabajo para listado'!$BC$151:$CB$151,0)),0)+IFERROR(INDEX('Hoja de Trabajo para listado'!$DE$153:$DG$274,MATCH($A342,'Hoja de Trabajo para listado'!$DE$153:$DE$1048576,0),MATCH((CUADRO!J$4&amp;$E342),'Hoja de Trabajo para listado'!$DE$151:$DG$151,0)),0)+IFERROR(INDEX('Hoja de Trabajo para listado'!$CD$155:$DC$1048576,MATCH($A342,'Hoja de Trabajo para listado'!$CD$155:$CD$1048576,0),MATCH((CUADRO!J$4&amp;$E342),'Hoja de Trabajo para listado'!$CD$151:$DC$151,0)),0)</f>
        <v>119246.75</v>
      </c>
      <c r="K342" s="243">
        <f ca="1">+IFERROR(INDEX('Hoja de Trabajo para listado'!$A$155:$Z$1048576,MATCH($A342,'Hoja de Trabajo para listado'!$A$155:$A$1048576,0),MATCH((CUADRO!K$4&amp;$E342),'Hoja de Trabajo para listado'!$A$151:$Z$151,0)),0)+IFERROR(INDEX('Hoja de Trabajo para listado'!$AB$155:$BA$1048576,MATCH($A342,'Hoja de Trabajo para listado'!$AB$155:$AB$1048576,0),MATCH((CUADRO!K$4&amp;$E342),'Hoja de Trabajo para listado'!$AB$151:$BA$151,0)),0)+IFERROR(INDEX('Hoja de Trabajo para listado'!$BC$155:$CB$1048576,MATCH($A342,'Hoja de Trabajo para listado'!$BC$155:$BC$1048576,0),MATCH((CUADRO!K$4&amp;$E342),'Hoja de Trabajo para listado'!$BC$151:$CB$151,0)),0)+IFERROR(INDEX('Hoja de Trabajo para listado'!$DE$153:$DG$274,MATCH($A342,'Hoja de Trabajo para listado'!$DE$153:$DE$1048576,0),MATCH((CUADRO!K$4&amp;$E342),'Hoja de Trabajo para listado'!$DE$151:$DG$151,0)),0)+IFERROR(INDEX('Hoja de Trabajo para listado'!$CD$155:$DC$1048576,MATCH($A342,'Hoja de Trabajo para listado'!$CD$155:$CD$1048576,0),MATCH((CUADRO!K$4&amp;$E342),'Hoja de Trabajo para listado'!$CD$151:$DC$151,0)),0)</f>
        <v>0</v>
      </c>
      <c r="L342" s="243">
        <f ca="1">+IFERROR(INDEX('Hoja de Trabajo para listado'!$A$155:$Z$1048576,MATCH($A342,'Hoja de Trabajo para listado'!$A$155:$A$1048576,0),MATCH((CUADRO!L$4&amp;$E342),'Hoja de Trabajo para listado'!$A$151:$Z$151,0)),0)+IFERROR(INDEX('Hoja de Trabajo para listado'!$AB$155:$BA$1048576,MATCH($A342,'Hoja de Trabajo para listado'!$AB$155:$AB$1048576,0),MATCH((CUADRO!L$4&amp;$E342),'Hoja de Trabajo para listado'!$AB$151:$BA$151,0)),0)+IFERROR(INDEX('Hoja de Trabajo para listado'!$BC$155:$CB$1048576,MATCH($A342,'Hoja de Trabajo para listado'!$BC$155:$BC$1048576,0),MATCH((CUADRO!L$4&amp;$E342),'Hoja de Trabajo para listado'!$BC$151:$CB$151,0)),0)+IFERROR(INDEX('Hoja de Trabajo para listado'!$DE$153:$DG$274,MATCH($A342,'Hoja de Trabajo para listado'!$DE$153:$DE$1048576,0),MATCH((CUADRO!L$4&amp;$E342),'Hoja de Trabajo para listado'!$DE$151:$DG$151,0)),0)+IFERROR(INDEX('Hoja de Trabajo para listado'!$CD$155:$DC$1048576,MATCH($A342,'Hoja de Trabajo para listado'!$CD$155:$CD$1048576,0),MATCH((CUADRO!L$4&amp;$E342),'Hoja de Trabajo para listado'!$CD$151:$DC$151,0)),0)</f>
        <v>0</v>
      </c>
      <c r="M342" s="243">
        <f ca="1">+IFERROR(INDEX('Hoja de Trabajo para listado'!$A$155:$Z$1048576,MATCH($A342,'Hoja de Trabajo para listado'!$A$155:$A$1048576,0),MATCH((CUADRO!M$4&amp;$E342),'Hoja de Trabajo para listado'!$A$151:$Z$151,0)),0)+IFERROR(INDEX('Hoja de Trabajo para listado'!$AB$155:$BA$1048576,MATCH($A342,'Hoja de Trabajo para listado'!$AB$155:$AB$1048576,0),MATCH((CUADRO!M$4&amp;$E342),'Hoja de Trabajo para listado'!$AB$151:$BA$151,0)),0)+IFERROR(INDEX('Hoja de Trabajo para listado'!$BC$155:$CB$1048576,MATCH($A342,'Hoja de Trabajo para listado'!$BC$155:$BC$1048576,0),MATCH((CUADRO!M$4&amp;$E342),'Hoja de Trabajo para listado'!$BC$151:$CB$151,0)),0)+IFERROR(INDEX('Hoja de Trabajo para listado'!$DE$153:$DG$274,MATCH($A342,'Hoja de Trabajo para listado'!$DE$153:$DE$1048576,0),MATCH((CUADRO!M$4&amp;$E342),'Hoja de Trabajo para listado'!$DE$151:$DG$151,0)),0)+IFERROR(INDEX('Hoja de Trabajo para listado'!$CD$155:$DC$1048576,MATCH($A342,'Hoja de Trabajo para listado'!$CD$155:$CD$1048576,0),MATCH((CUADRO!M$4&amp;$E342),'Hoja de Trabajo para listado'!$CD$151:$DC$151,0)),0)</f>
        <v>0</v>
      </c>
      <c r="N342" s="243">
        <f ca="1">+IFERROR(INDEX('Hoja de Trabajo para listado'!$A$155:$Z$1048576,MATCH($A342,'Hoja de Trabajo para listado'!$A$155:$A$1048576,0),MATCH((CUADRO!N$4&amp;$E342),'Hoja de Trabajo para listado'!$A$151:$Z$151,0)),0)+IFERROR(INDEX('Hoja de Trabajo para listado'!$AB$155:$BA$1048576,MATCH($A342,'Hoja de Trabajo para listado'!$AB$155:$AB$1048576,0),MATCH((CUADRO!N$4&amp;$E342),'Hoja de Trabajo para listado'!$AB$151:$BA$151,0)),0)+IFERROR(INDEX('Hoja de Trabajo para listado'!$BC$155:$CB$1048576,MATCH($A342,'Hoja de Trabajo para listado'!$BC$155:$BC$1048576,0),MATCH((CUADRO!N$4&amp;$E342),'Hoja de Trabajo para listado'!$BC$151:$CB$151,0)),0)+IFERROR(INDEX('Hoja de Trabajo para listado'!$DE$153:$DG$274,MATCH($A342,'Hoja de Trabajo para listado'!$DE$153:$DE$1048576,0),MATCH((CUADRO!N$4&amp;$E342),'Hoja de Trabajo para listado'!$DE$151:$DG$151,0)),0)+IFERROR(INDEX('Hoja de Trabajo para listado'!$CD$155:$DC$1048576,MATCH($A342,'Hoja de Trabajo para listado'!$CD$155:$CD$1048576,0),MATCH((CUADRO!N$4&amp;$E342),'Hoja de Trabajo para listado'!$CD$151:$DC$151,0)),0)</f>
        <v>0</v>
      </c>
      <c r="O342" s="243">
        <f ca="1">+IFERROR(INDEX('Hoja de Trabajo para listado'!$A$155:$Z$1048576,MATCH($A342,'Hoja de Trabajo para listado'!$A$155:$A$1048576,0),MATCH((CUADRO!O$4&amp;$E342),'Hoja de Trabajo para listado'!$A$151:$Z$151,0)),0)+IFERROR(INDEX('Hoja de Trabajo para listado'!$AB$155:$BA$1048576,MATCH($A342,'Hoja de Trabajo para listado'!$AB$155:$AB$1048576,0),MATCH((CUADRO!O$4&amp;$E342),'Hoja de Trabajo para listado'!$AB$151:$BA$151,0)),0)+IFERROR(INDEX('Hoja de Trabajo para listado'!$BC$155:$CB$1048576,MATCH($A342,'Hoja de Trabajo para listado'!$BC$155:$BC$1048576,0),MATCH((CUADRO!O$4&amp;$E342),'Hoja de Trabajo para listado'!$BC$151:$CB$151,0)),0)+IFERROR(INDEX('Hoja de Trabajo para listado'!$DE$153:$DG$274,MATCH($A342,'Hoja de Trabajo para listado'!$DE$153:$DE$1048576,0),MATCH((CUADRO!O$4&amp;$E342),'Hoja de Trabajo para listado'!$DE$151:$DG$151,0)),0)+IFERROR(INDEX('Hoja de Trabajo para listado'!$CD$155:$DC$1048576,MATCH($A342,'Hoja de Trabajo para listado'!$CD$155:$CD$1048576,0),MATCH((CUADRO!O$4&amp;$E342),'Hoja de Trabajo para listado'!$CD$151:$DC$151,0)),0)</f>
        <v>0</v>
      </c>
      <c r="P342" s="243">
        <f ca="1">+IFERROR(INDEX('Hoja de Trabajo para listado'!$A$155:$Z$1048576,MATCH($A342,'Hoja de Trabajo para listado'!$A$155:$A$1048576,0),MATCH((CUADRO!P$4&amp;$E342),'Hoja de Trabajo para listado'!$A$151:$Z$151,0)),0)+IFERROR(INDEX('Hoja de Trabajo para listado'!$AB$155:$BA$1048576,MATCH($A342,'Hoja de Trabajo para listado'!$AB$155:$AB$1048576,0),MATCH((CUADRO!P$4&amp;$E342),'Hoja de Trabajo para listado'!$AB$151:$BA$151,0)),0)+IFERROR(INDEX('Hoja de Trabajo para listado'!$BC$155:$CB$1048576,MATCH($A342,'Hoja de Trabajo para listado'!$BC$155:$BC$1048576,0),MATCH((CUADRO!P$4&amp;$E342),'Hoja de Trabajo para listado'!$BC$151:$CB$151,0)),0)+IFERROR(INDEX('Hoja de Trabajo para listado'!$DE$153:$DG$274,MATCH($A342,'Hoja de Trabajo para listado'!$DE$153:$DE$1048576,0),MATCH((CUADRO!P$4&amp;$E342),'Hoja de Trabajo para listado'!$DE$151:$DG$151,0)),0)+IFERROR(INDEX('Hoja de Trabajo para listado'!$CD$155:$DC$1048576,MATCH($A342,'Hoja de Trabajo para listado'!$CD$155:$CD$1048576,0),MATCH((CUADRO!P$4&amp;$E342),'Hoja de Trabajo para listado'!$CD$151:$DC$151,0)),0)</f>
        <v>0</v>
      </c>
      <c r="Q342" s="243">
        <f ca="1">+IFERROR(INDEX('Hoja de Trabajo para listado'!$A$155:$Z$1048576,MATCH($A342,'Hoja de Trabajo para listado'!$A$155:$A$1048576,0),MATCH((CUADRO!Q$4&amp;$E342),'Hoja de Trabajo para listado'!$A$151:$Z$151,0)),0)+IFERROR(INDEX('Hoja de Trabajo para listado'!$AB$155:$BA$1048576,MATCH($A342,'Hoja de Trabajo para listado'!$AB$155:$AB$1048576,0),MATCH((CUADRO!Q$4&amp;$E342),'Hoja de Trabajo para listado'!$AB$151:$BA$151,0)),0)+IFERROR(INDEX('Hoja de Trabajo para listado'!$BC$155:$CB$1048576,MATCH($A342,'Hoja de Trabajo para listado'!$BC$155:$BC$1048576,0),MATCH((CUADRO!Q$4&amp;$E342),'Hoja de Trabajo para listado'!$BC$151:$CB$151,0)),0)+IFERROR(INDEX('Hoja de Trabajo para listado'!$DE$153:$DG$274,MATCH($A342,'Hoja de Trabajo para listado'!$DE$153:$DE$1048576,0),MATCH((CUADRO!Q$4&amp;$E342),'Hoja de Trabajo para listado'!$DE$151:$DG$151,0)),0)+IFERROR(INDEX('Hoja de Trabajo para listado'!$CD$155:$DC$1048576,MATCH($A342,'Hoja de Trabajo para listado'!$CD$155:$CD$1048576,0),MATCH((CUADRO!Q$4&amp;$E342),'Hoja de Trabajo para listado'!$CD$151:$DC$151,0)),0)</f>
        <v>0</v>
      </c>
      <c r="R342" s="243">
        <f t="shared" ca="1" si="10"/>
        <v>119246.75</v>
      </c>
      <c r="S342" s="256">
        <f ca="1">+R341+R342</f>
        <v>119246.75</v>
      </c>
      <c r="T342" s="243">
        <f ca="1">+S342</f>
        <v>119246.75</v>
      </c>
      <c r="U342" s="240">
        <f t="shared" si="11"/>
        <v>2</v>
      </c>
    </row>
    <row r="343" spans="1:21" customFormat="1" ht="15" hidden="1" customHeight="1">
      <c r="A343" s="32">
        <v>576</v>
      </c>
      <c r="B343" s="381">
        <f>+A343</f>
        <v>576</v>
      </c>
      <c r="C343" s="245" t="e">
        <f>+VLOOKUP(A343,bd_lista!$A$3:$C$592,3,FALSE)</f>
        <v>#N/A</v>
      </c>
      <c r="D343" s="383" t="e">
        <f>+C343</f>
        <v>#N/A</v>
      </c>
      <c r="E343" s="245" t="s">
        <v>683</v>
      </c>
      <c r="F343" s="241">
        <f ca="1">+IFERROR(INDEX('Hoja de Trabajo para listado'!$A$155:$Z$1048576,MATCH($A343,'Hoja de Trabajo para listado'!$A$155:$A$1048576,0),MATCH((CUADRO!F$4&amp;$E343),'Hoja de Trabajo para listado'!$A$151:$Z$151,0)),0)+IFERROR(INDEX('Hoja de Trabajo para listado'!$AB$155:$BA$1048576,MATCH($A343,'Hoja de Trabajo para listado'!$AB$155:$AB$1048576,0),MATCH((CUADRO!F$4&amp;$E343),'Hoja de Trabajo para listado'!$AB$151:$BA$151,0)),0)+IFERROR(INDEX('Hoja de Trabajo para listado'!$BC$155:$CB$1048576,MATCH($A343,'Hoja de Trabajo para listado'!$BC$155:$BC$1048576,0),MATCH((CUADRO!F$4&amp;$E343),'Hoja de Trabajo para listado'!$BC$151:$CB$151,0)),0)+IFERROR(INDEX('Hoja de Trabajo para listado'!$DE$153:$DG$274,MATCH($A343,'Hoja de Trabajo para listado'!$DE$153:$DE$1048576,0),MATCH((CUADRO!F$4&amp;$E343),'Hoja de Trabajo para listado'!$DE$151:$DG$151,0)),0)+IFERROR(INDEX('Hoja de Trabajo para listado'!$CD$155:$DC$1048576,MATCH($A343,'Hoja de Trabajo para listado'!$CD$155:$CD$1048576,0),MATCH((CUADRO!F$4&amp;$E343),'Hoja de Trabajo para listado'!$CD$151:$DC$151,0)),0)</f>
        <v>0</v>
      </c>
      <c r="G343" s="241">
        <f ca="1">+IFERROR(INDEX('Hoja de Trabajo para listado'!$A$155:$Z$1048576,MATCH($A343,'Hoja de Trabajo para listado'!$A$155:$A$1048576,0),MATCH((CUADRO!G$4&amp;$E343),'Hoja de Trabajo para listado'!$A$151:$Z$151,0)),0)+IFERROR(INDEX('Hoja de Trabajo para listado'!$AB$155:$BA$1048576,MATCH($A343,'Hoja de Trabajo para listado'!$AB$155:$AB$1048576,0),MATCH((CUADRO!G$4&amp;$E343),'Hoja de Trabajo para listado'!$AB$151:$BA$151,0)),0)+IFERROR(INDEX('Hoja de Trabajo para listado'!$BC$155:$CB$1048576,MATCH($A343,'Hoja de Trabajo para listado'!$BC$155:$BC$1048576,0),MATCH((CUADRO!G$4&amp;$E343),'Hoja de Trabajo para listado'!$BC$151:$CB$151,0)),0)+IFERROR(INDEX('Hoja de Trabajo para listado'!$DE$153:$DG$274,MATCH($A343,'Hoja de Trabajo para listado'!$DE$153:$DE$1048576,0),MATCH((CUADRO!G$4&amp;$E343),'Hoja de Trabajo para listado'!$DE$151:$DG$151,0)),0)+IFERROR(INDEX('Hoja de Trabajo para listado'!$CD$155:$DC$1048576,MATCH($A343,'Hoja de Trabajo para listado'!$CD$155:$CD$1048576,0),MATCH((CUADRO!G$4&amp;$E343),'Hoja de Trabajo para listado'!$CD$151:$DC$151,0)),0)</f>
        <v>0</v>
      </c>
      <c r="H343" s="241">
        <f ca="1">+IFERROR(INDEX('Hoja de Trabajo para listado'!$A$155:$Z$1048576,MATCH($A343,'Hoja de Trabajo para listado'!$A$155:$A$1048576,0),MATCH((CUADRO!H$4&amp;$E343),'Hoja de Trabajo para listado'!$A$151:$Z$151,0)),0)+IFERROR(INDEX('Hoja de Trabajo para listado'!$AB$155:$BA$1048576,MATCH($A343,'Hoja de Trabajo para listado'!$AB$155:$AB$1048576,0),MATCH((CUADRO!H$4&amp;$E343),'Hoja de Trabajo para listado'!$AB$151:$BA$151,0)),0)+IFERROR(INDEX('Hoja de Trabajo para listado'!$BC$155:$CB$1048576,MATCH($A343,'Hoja de Trabajo para listado'!$BC$155:$BC$1048576,0),MATCH((CUADRO!H$4&amp;$E343),'Hoja de Trabajo para listado'!$BC$151:$CB$151,0)),0)+IFERROR(INDEX('Hoja de Trabajo para listado'!$DE$153:$DG$274,MATCH($A343,'Hoja de Trabajo para listado'!$DE$153:$DE$1048576,0),MATCH((CUADRO!H$4&amp;$E343),'Hoja de Trabajo para listado'!$DE$151:$DG$151,0)),0)+IFERROR(INDEX('Hoja de Trabajo para listado'!$CD$155:$DC$1048576,MATCH($A343,'Hoja de Trabajo para listado'!$CD$155:$CD$1048576,0),MATCH((CUADRO!H$4&amp;$E343),'Hoja de Trabajo para listado'!$CD$151:$DC$151,0)),0)</f>
        <v>0</v>
      </c>
      <c r="I343" s="241">
        <f ca="1">+IFERROR(INDEX('Hoja de Trabajo para listado'!$A$155:$Z$1048576,MATCH($A343,'Hoja de Trabajo para listado'!$A$155:$A$1048576,0),MATCH((CUADRO!I$4&amp;$E343),'Hoja de Trabajo para listado'!$A$151:$Z$151,0)),0)+IFERROR(INDEX('Hoja de Trabajo para listado'!$AB$155:$BA$1048576,MATCH($A343,'Hoja de Trabajo para listado'!$AB$155:$AB$1048576,0),MATCH((CUADRO!I$4&amp;$E343),'Hoja de Trabajo para listado'!$AB$151:$BA$151,0)),0)+IFERROR(INDEX('Hoja de Trabajo para listado'!$BC$155:$CB$1048576,MATCH($A343,'Hoja de Trabajo para listado'!$BC$155:$BC$1048576,0),MATCH((CUADRO!I$4&amp;$E343),'Hoja de Trabajo para listado'!$BC$151:$CB$151,0)),0)+IFERROR(INDEX('Hoja de Trabajo para listado'!$DE$153:$DG$274,MATCH($A343,'Hoja de Trabajo para listado'!$DE$153:$DE$1048576,0),MATCH((CUADRO!I$4&amp;$E343),'Hoja de Trabajo para listado'!$DE$151:$DG$151,0)),0)+IFERROR(INDEX('Hoja de Trabajo para listado'!$CD$155:$DC$1048576,MATCH($A343,'Hoja de Trabajo para listado'!$CD$155:$CD$1048576,0),MATCH((CUADRO!I$4&amp;$E343),'Hoja de Trabajo para listado'!$CD$151:$DC$151,0)),0)</f>
        <v>0</v>
      </c>
      <c r="J343" s="241">
        <f ca="1">+IFERROR(INDEX('Hoja de Trabajo para listado'!$A$155:$Z$1048576,MATCH($A343,'Hoja de Trabajo para listado'!$A$155:$A$1048576,0),MATCH((CUADRO!J$4&amp;$E343),'Hoja de Trabajo para listado'!$A$151:$Z$151,0)),0)+IFERROR(INDEX('Hoja de Trabajo para listado'!$AB$155:$BA$1048576,MATCH($A343,'Hoja de Trabajo para listado'!$AB$155:$AB$1048576,0),MATCH((CUADRO!J$4&amp;$E343),'Hoja de Trabajo para listado'!$AB$151:$BA$151,0)),0)+IFERROR(INDEX('Hoja de Trabajo para listado'!$BC$155:$CB$1048576,MATCH($A343,'Hoja de Trabajo para listado'!$BC$155:$BC$1048576,0),MATCH((CUADRO!J$4&amp;$E343),'Hoja de Trabajo para listado'!$BC$151:$CB$151,0)),0)+IFERROR(INDEX('Hoja de Trabajo para listado'!$DE$153:$DG$274,MATCH($A343,'Hoja de Trabajo para listado'!$DE$153:$DE$1048576,0),MATCH((CUADRO!J$4&amp;$E343),'Hoja de Trabajo para listado'!$DE$151:$DG$151,0)),0)+IFERROR(INDEX('Hoja de Trabajo para listado'!$CD$155:$DC$1048576,MATCH($A343,'Hoja de Trabajo para listado'!$CD$155:$CD$1048576,0),MATCH((CUADRO!J$4&amp;$E343),'Hoja de Trabajo para listado'!$CD$151:$DC$151,0)),0)</f>
        <v>0</v>
      </c>
      <c r="K343" s="241">
        <f ca="1">+IFERROR(INDEX('Hoja de Trabajo para listado'!$A$155:$Z$1048576,MATCH($A343,'Hoja de Trabajo para listado'!$A$155:$A$1048576,0),MATCH((CUADRO!K$4&amp;$E343),'Hoja de Trabajo para listado'!$A$151:$Z$151,0)),0)+IFERROR(INDEX('Hoja de Trabajo para listado'!$AB$155:$BA$1048576,MATCH($A343,'Hoja de Trabajo para listado'!$AB$155:$AB$1048576,0),MATCH((CUADRO!K$4&amp;$E343),'Hoja de Trabajo para listado'!$AB$151:$BA$151,0)),0)+IFERROR(INDEX('Hoja de Trabajo para listado'!$BC$155:$CB$1048576,MATCH($A343,'Hoja de Trabajo para listado'!$BC$155:$BC$1048576,0),MATCH((CUADRO!K$4&amp;$E343),'Hoja de Trabajo para listado'!$BC$151:$CB$151,0)),0)+IFERROR(INDEX('Hoja de Trabajo para listado'!$DE$153:$DG$274,MATCH($A343,'Hoja de Trabajo para listado'!$DE$153:$DE$1048576,0),MATCH((CUADRO!K$4&amp;$E343),'Hoja de Trabajo para listado'!$DE$151:$DG$151,0)),0)+IFERROR(INDEX('Hoja de Trabajo para listado'!$CD$155:$DC$1048576,MATCH($A343,'Hoja de Trabajo para listado'!$CD$155:$CD$1048576,0),MATCH((CUADRO!K$4&amp;$E343),'Hoja de Trabajo para listado'!$CD$151:$DC$151,0)),0)</f>
        <v>0</v>
      </c>
      <c r="L343" s="241">
        <f ca="1">+IFERROR(INDEX('Hoja de Trabajo para listado'!$A$155:$Z$1048576,MATCH($A343,'Hoja de Trabajo para listado'!$A$155:$A$1048576,0),MATCH((CUADRO!L$4&amp;$E343),'Hoja de Trabajo para listado'!$A$151:$Z$151,0)),0)+IFERROR(INDEX('Hoja de Trabajo para listado'!$AB$155:$BA$1048576,MATCH($A343,'Hoja de Trabajo para listado'!$AB$155:$AB$1048576,0),MATCH((CUADRO!L$4&amp;$E343),'Hoja de Trabajo para listado'!$AB$151:$BA$151,0)),0)+IFERROR(INDEX('Hoja de Trabajo para listado'!$BC$155:$CB$1048576,MATCH($A343,'Hoja de Trabajo para listado'!$BC$155:$BC$1048576,0),MATCH((CUADRO!L$4&amp;$E343),'Hoja de Trabajo para listado'!$BC$151:$CB$151,0)),0)+IFERROR(INDEX('Hoja de Trabajo para listado'!$DE$153:$DG$274,MATCH($A343,'Hoja de Trabajo para listado'!$DE$153:$DE$1048576,0),MATCH((CUADRO!L$4&amp;$E343),'Hoja de Trabajo para listado'!$DE$151:$DG$151,0)),0)+IFERROR(INDEX('Hoja de Trabajo para listado'!$CD$155:$DC$1048576,MATCH($A343,'Hoja de Trabajo para listado'!$CD$155:$CD$1048576,0),MATCH((CUADRO!L$4&amp;$E343),'Hoja de Trabajo para listado'!$CD$151:$DC$151,0)),0)</f>
        <v>0</v>
      </c>
      <c r="M343" s="241">
        <f ca="1">+IFERROR(INDEX('Hoja de Trabajo para listado'!$A$155:$Z$1048576,MATCH($A343,'Hoja de Trabajo para listado'!$A$155:$A$1048576,0),MATCH((CUADRO!M$4&amp;$E343),'Hoja de Trabajo para listado'!$A$151:$Z$151,0)),0)+IFERROR(INDEX('Hoja de Trabajo para listado'!$AB$155:$BA$1048576,MATCH($A343,'Hoja de Trabajo para listado'!$AB$155:$AB$1048576,0),MATCH((CUADRO!M$4&amp;$E343),'Hoja de Trabajo para listado'!$AB$151:$BA$151,0)),0)+IFERROR(INDEX('Hoja de Trabajo para listado'!$BC$155:$CB$1048576,MATCH($A343,'Hoja de Trabajo para listado'!$BC$155:$BC$1048576,0),MATCH((CUADRO!M$4&amp;$E343),'Hoja de Trabajo para listado'!$BC$151:$CB$151,0)),0)+IFERROR(INDEX('Hoja de Trabajo para listado'!$DE$153:$DG$274,MATCH($A343,'Hoja de Trabajo para listado'!$DE$153:$DE$1048576,0),MATCH((CUADRO!M$4&amp;$E343),'Hoja de Trabajo para listado'!$DE$151:$DG$151,0)),0)+IFERROR(INDEX('Hoja de Trabajo para listado'!$CD$155:$DC$1048576,MATCH($A343,'Hoja de Trabajo para listado'!$CD$155:$CD$1048576,0),MATCH((CUADRO!M$4&amp;$E343),'Hoja de Trabajo para listado'!$CD$151:$DC$151,0)),0)</f>
        <v>0</v>
      </c>
      <c r="N343" s="241">
        <f ca="1">+IFERROR(INDEX('Hoja de Trabajo para listado'!$A$155:$Z$1048576,MATCH($A343,'Hoja de Trabajo para listado'!$A$155:$A$1048576,0),MATCH((CUADRO!N$4&amp;$E343),'Hoja de Trabajo para listado'!$A$151:$Z$151,0)),0)+IFERROR(INDEX('Hoja de Trabajo para listado'!$AB$155:$BA$1048576,MATCH($A343,'Hoja de Trabajo para listado'!$AB$155:$AB$1048576,0),MATCH((CUADRO!N$4&amp;$E343),'Hoja de Trabajo para listado'!$AB$151:$BA$151,0)),0)+IFERROR(INDEX('Hoja de Trabajo para listado'!$BC$155:$CB$1048576,MATCH($A343,'Hoja de Trabajo para listado'!$BC$155:$BC$1048576,0),MATCH((CUADRO!N$4&amp;$E343),'Hoja de Trabajo para listado'!$BC$151:$CB$151,0)),0)+IFERROR(INDEX('Hoja de Trabajo para listado'!$DE$153:$DG$274,MATCH($A343,'Hoja de Trabajo para listado'!$DE$153:$DE$1048576,0),MATCH((CUADRO!N$4&amp;$E343),'Hoja de Trabajo para listado'!$DE$151:$DG$151,0)),0)+IFERROR(INDEX('Hoja de Trabajo para listado'!$CD$155:$DC$1048576,MATCH($A343,'Hoja de Trabajo para listado'!$CD$155:$CD$1048576,0),MATCH((CUADRO!N$4&amp;$E343),'Hoja de Trabajo para listado'!$CD$151:$DC$151,0)),0)</f>
        <v>0</v>
      </c>
      <c r="O343" s="241">
        <f ca="1">+IFERROR(INDEX('Hoja de Trabajo para listado'!$A$155:$Z$1048576,MATCH($A343,'Hoja de Trabajo para listado'!$A$155:$A$1048576,0),MATCH((CUADRO!O$4&amp;$E343),'Hoja de Trabajo para listado'!$A$151:$Z$151,0)),0)+IFERROR(INDEX('Hoja de Trabajo para listado'!$AB$155:$BA$1048576,MATCH($A343,'Hoja de Trabajo para listado'!$AB$155:$AB$1048576,0),MATCH((CUADRO!O$4&amp;$E343),'Hoja de Trabajo para listado'!$AB$151:$BA$151,0)),0)+IFERROR(INDEX('Hoja de Trabajo para listado'!$BC$155:$CB$1048576,MATCH($A343,'Hoja de Trabajo para listado'!$BC$155:$BC$1048576,0),MATCH((CUADRO!O$4&amp;$E343),'Hoja de Trabajo para listado'!$BC$151:$CB$151,0)),0)+IFERROR(INDEX('Hoja de Trabajo para listado'!$DE$153:$DG$274,MATCH($A343,'Hoja de Trabajo para listado'!$DE$153:$DE$1048576,0),MATCH((CUADRO!O$4&amp;$E343),'Hoja de Trabajo para listado'!$DE$151:$DG$151,0)),0)+IFERROR(INDEX('Hoja de Trabajo para listado'!$CD$155:$DC$1048576,MATCH($A343,'Hoja de Trabajo para listado'!$CD$155:$CD$1048576,0),MATCH((CUADRO!O$4&amp;$E343),'Hoja de Trabajo para listado'!$CD$151:$DC$151,0)),0)</f>
        <v>0</v>
      </c>
      <c r="P343" s="241">
        <f ca="1">+IFERROR(INDEX('Hoja de Trabajo para listado'!$A$155:$Z$1048576,MATCH($A343,'Hoja de Trabajo para listado'!$A$155:$A$1048576,0),MATCH((CUADRO!P$4&amp;$E343),'Hoja de Trabajo para listado'!$A$151:$Z$151,0)),0)+IFERROR(INDEX('Hoja de Trabajo para listado'!$AB$155:$BA$1048576,MATCH($A343,'Hoja de Trabajo para listado'!$AB$155:$AB$1048576,0),MATCH((CUADRO!P$4&amp;$E343),'Hoja de Trabajo para listado'!$AB$151:$BA$151,0)),0)+IFERROR(INDEX('Hoja de Trabajo para listado'!$BC$155:$CB$1048576,MATCH($A343,'Hoja de Trabajo para listado'!$BC$155:$BC$1048576,0),MATCH((CUADRO!P$4&amp;$E343),'Hoja de Trabajo para listado'!$BC$151:$CB$151,0)),0)+IFERROR(INDEX('Hoja de Trabajo para listado'!$DE$153:$DG$274,MATCH($A343,'Hoja de Trabajo para listado'!$DE$153:$DE$1048576,0),MATCH((CUADRO!P$4&amp;$E343),'Hoja de Trabajo para listado'!$DE$151:$DG$151,0)),0)+IFERROR(INDEX('Hoja de Trabajo para listado'!$CD$155:$DC$1048576,MATCH($A343,'Hoja de Trabajo para listado'!$CD$155:$CD$1048576,0),MATCH((CUADRO!P$4&amp;$E343),'Hoja de Trabajo para listado'!$CD$151:$DC$151,0)),0)</f>
        <v>0</v>
      </c>
      <c r="Q343" s="241">
        <f ca="1">+IFERROR(INDEX('Hoja de Trabajo para listado'!$A$155:$Z$1048576,MATCH($A343,'Hoja de Trabajo para listado'!$A$155:$A$1048576,0),MATCH((CUADRO!Q$4&amp;$E343),'Hoja de Trabajo para listado'!$A$151:$Z$151,0)),0)+IFERROR(INDEX('Hoja de Trabajo para listado'!$AB$155:$BA$1048576,MATCH($A343,'Hoja de Trabajo para listado'!$AB$155:$AB$1048576,0),MATCH((CUADRO!Q$4&amp;$E343),'Hoja de Trabajo para listado'!$AB$151:$BA$151,0)),0)+IFERROR(INDEX('Hoja de Trabajo para listado'!$BC$155:$CB$1048576,MATCH($A343,'Hoja de Trabajo para listado'!$BC$155:$BC$1048576,0),MATCH((CUADRO!Q$4&amp;$E343),'Hoja de Trabajo para listado'!$BC$151:$CB$151,0)),0)+IFERROR(INDEX('Hoja de Trabajo para listado'!$DE$153:$DG$274,MATCH($A343,'Hoja de Trabajo para listado'!$DE$153:$DE$1048576,0),MATCH((CUADRO!Q$4&amp;$E343),'Hoja de Trabajo para listado'!$DE$151:$DG$151,0)),0)+IFERROR(INDEX('Hoja de Trabajo para listado'!$CD$155:$DC$1048576,MATCH($A343,'Hoja de Trabajo para listado'!$CD$155:$CD$1048576,0),MATCH((CUADRO!Q$4&amp;$E343),'Hoja de Trabajo para listado'!$CD$151:$DC$151,0)),0)</f>
        <v>0</v>
      </c>
      <c r="R343" s="241">
        <f t="shared" ca="1" si="10"/>
        <v>0</v>
      </c>
      <c r="S343" s="257"/>
      <c r="T343" s="241">
        <f ca="1">+T344</f>
        <v>0</v>
      </c>
      <c r="U343" s="268">
        <f t="shared" si="11"/>
        <v>1</v>
      </c>
    </row>
    <row r="344" spans="1:21" customFormat="1" ht="15" hidden="1" customHeight="1">
      <c r="A344" s="32">
        <v>576</v>
      </c>
      <c r="B344" s="382"/>
      <c r="C344" s="305" t="e">
        <f>+VLOOKUP(A344,bd_lista!$A$3:$C$592,3,FALSE)</f>
        <v>#N/A</v>
      </c>
      <c r="D344" s="384"/>
      <c r="E344" s="245" t="s">
        <v>684</v>
      </c>
      <c r="F344" s="243">
        <f ca="1">+IFERROR(INDEX('Hoja de Trabajo para listado'!$A$155:$Z$1048576,MATCH($A344,'Hoja de Trabajo para listado'!$A$155:$A$1048576,0),MATCH((CUADRO!F$4&amp;$E344),'Hoja de Trabajo para listado'!$A$151:$Z$151,0)),0)+IFERROR(INDEX('Hoja de Trabajo para listado'!$AB$155:$BA$1048576,MATCH($A344,'Hoja de Trabajo para listado'!$AB$155:$AB$1048576,0),MATCH((CUADRO!F$4&amp;$E344),'Hoja de Trabajo para listado'!$AB$151:$BA$151,0)),0)+IFERROR(INDEX('Hoja de Trabajo para listado'!$BC$155:$CB$1048576,MATCH($A344,'Hoja de Trabajo para listado'!$BC$155:$BC$1048576,0),MATCH((CUADRO!F$4&amp;$E344),'Hoja de Trabajo para listado'!$BC$151:$CB$151,0)),0)+IFERROR(INDEX('Hoja de Trabajo para listado'!$DE$153:$DG$274,MATCH($A344,'Hoja de Trabajo para listado'!$DE$153:$DE$1048576,0),MATCH((CUADRO!F$4&amp;$E344),'Hoja de Trabajo para listado'!$DE$151:$DG$151,0)),0)+IFERROR(INDEX('Hoja de Trabajo para listado'!$CD$155:$DC$1048576,MATCH($A344,'Hoja de Trabajo para listado'!$CD$155:$CD$1048576,0),MATCH((CUADRO!F$4&amp;$E344),'Hoja de Trabajo para listado'!$CD$151:$DC$151,0)),0)</f>
        <v>0</v>
      </c>
      <c r="G344" s="241">
        <f ca="1">+IFERROR(INDEX('Hoja de Trabajo para listado'!$A$155:$Z$1048576,MATCH($A344,'Hoja de Trabajo para listado'!$A$155:$A$1048576,0),MATCH((CUADRO!G$4&amp;$E344),'Hoja de Trabajo para listado'!$A$151:$Z$151,0)),0)+IFERROR(INDEX('Hoja de Trabajo para listado'!$AB$155:$BA$1048576,MATCH($A344,'Hoja de Trabajo para listado'!$AB$155:$AB$1048576,0),MATCH((CUADRO!G$4&amp;$E344),'Hoja de Trabajo para listado'!$AB$151:$BA$151,0)),0)+IFERROR(INDEX('Hoja de Trabajo para listado'!$BC$155:$CB$1048576,MATCH($A344,'Hoja de Trabajo para listado'!$BC$155:$BC$1048576,0),MATCH((CUADRO!G$4&amp;$E344),'Hoja de Trabajo para listado'!$BC$151:$CB$151,0)),0)+IFERROR(INDEX('Hoja de Trabajo para listado'!$DE$153:$DG$274,MATCH($A344,'Hoja de Trabajo para listado'!$DE$153:$DE$1048576,0),MATCH((CUADRO!G$4&amp;$E344),'Hoja de Trabajo para listado'!$DE$151:$DG$151,0)),0)+IFERROR(INDEX('Hoja de Trabajo para listado'!$CD$155:$DC$1048576,MATCH($A344,'Hoja de Trabajo para listado'!$CD$155:$CD$1048576,0),MATCH((CUADRO!G$4&amp;$E344),'Hoja de Trabajo para listado'!$CD$151:$DC$151,0)),0)</f>
        <v>0</v>
      </c>
      <c r="H344" s="243">
        <f ca="1">+IFERROR(INDEX('Hoja de Trabajo para listado'!$A$155:$Z$1048576,MATCH($A344,'Hoja de Trabajo para listado'!$A$155:$A$1048576,0),MATCH((CUADRO!H$4&amp;$E344),'Hoja de Trabajo para listado'!$A$151:$Z$151,0)),0)+IFERROR(INDEX('Hoja de Trabajo para listado'!$AB$155:$BA$1048576,MATCH($A344,'Hoja de Trabajo para listado'!$AB$155:$AB$1048576,0),MATCH((CUADRO!H$4&amp;$E344),'Hoja de Trabajo para listado'!$AB$151:$BA$151,0)),0)+IFERROR(INDEX('Hoja de Trabajo para listado'!$BC$155:$CB$1048576,MATCH($A344,'Hoja de Trabajo para listado'!$BC$155:$BC$1048576,0),MATCH((CUADRO!H$4&amp;$E344),'Hoja de Trabajo para listado'!$BC$151:$CB$151,0)),0)+IFERROR(INDEX('Hoja de Trabajo para listado'!$DE$153:$DG$274,MATCH($A344,'Hoja de Trabajo para listado'!$DE$153:$DE$1048576,0),MATCH((CUADRO!H$4&amp;$E344),'Hoja de Trabajo para listado'!$DE$151:$DG$151,0)),0)+IFERROR(INDEX('Hoja de Trabajo para listado'!$CD$155:$DC$1048576,MATCH($A344,'Hoja de Trabajo para listado'!$CD$155:$CD$1048576,0),MATCH((CUADRO!H$4&amp;$E344),'Hoja de Trabajo para listado'!$CD$151:$DC$151,0)),0)</f>
        <v>0</v>
      </c>
      <c r="I344" s="243">
        <f ca="1">+IFERROR(INDEX('Hoja de Trabajo para listado'!$A$155:$Z$1048576,MATCH($A344,'Hoja de Trabajo para listado'!$A$155:$A$1048576,0),MATCH((CUADRO!I$4&amp;$E344),'Hoja de Trabajo para listado'!$A$151:$Z$151,0)),0)+IFERROR(INDEX('Hoja de Trabajo para listado'!$AB$155:$BA$1048576,MATCH($A344,'Hoja de Trabajo para listado'!$AB$155:$AB$1048576,0),MATCH((CUADRO!I$4&amp;$E344),'Hoja de Trabajo para listado'!$AB$151:$BA$151,0)),0)+IFERROR(INDEX('Hoja de Trabajo para listado'!$BC$155:$CB$1048576,MATCH($A344,'Hoja de Trabajo para listado'!$BC$155:$BC$1048576,0),MATCH((CUADRO!I$4&amp;$E344),'Hoja de Trabajo para listado'!$BC$151:$CB$151,0)),0)+IFERROR(INDEX('Hoja de Trabajo para listado'!$DE$153:$DG$274,MATCH($A344,'Hoja de Trabajo para listado'!$DE$153:$DE$1048576,0),MATCH((CUADRO!I$4&amp;$E344),'Hoja de Trabajo para listado'!$DE$151:$DG$151,0)),0)+IFERROR(INDEX('Hoja de Trabajo para listado'!$CD$155:$DC$1048576,MATCH($A344,'Hoja de Trabajo para listado'!$CD$155:$CD$1048576,0),MATCH((CUADRO!I$4&amp;$E344),'Hoja de Trabajo para listado'!$CD$151:$DC$151,0)),0)</f>
        <v>0</v>
      </c>
      <c r="J344" s="243">
        <f ca="1">+IFERROR(INDEX('Hoja de Trabajo para listado'!$A$155:$Z$1048576,MATCH($A344,'Hoja de Trabajo para listado'!$A$155:$A$1048576,0),MATCH((CUADRO!J$4&amp;$E344),'Hoja de Trabajo para listado'!$A$151:$Z$151,0)),0)+IFERROR(INDEX('Hoja de Trabajo para listado'!$AB$155:$BA$1048576,MATCH($A344,'Hoja de Trabajo para listado'!$AB$155:$AB$1048576,0),MATCH((CUADRO!J$4&amp;$E344),'Hoja de Trabajo para listado'!$AB$151:$BA$151,0)),0)+IFERROR(INDEX('Hoja de Trabajo para listado'!$BC$155:$CB$1048576,MATCH($A344,'Hoja de Trabajo para listado'!$BC$155:$BC$1048576,0),MATCH((CUADRO!J$4&amp;$E344),'Hoja de Trabajo para listado'!$BC$151:$CB$151,0)),0)+IFERROR(INDEX('Hoja de Trabajo para listado'!$DE$153:$DG$274,MATCH($A344,'Hoja de Trabajo para listado'!$DE$153:$DE$1048576,0),MATCH((CUADRO!J$4&amp;$E344),'Hoja de Trabajo para listado'!$DE$151:$DG$151,0)),0)+IFERROR(INDEX('Hoja de Trabajo para listado'!$CD$155:$DC$1048576,MATCH($A344,'Hoja de Trabajo para listado'!$CD$155:$CD$1048576,0),MATCH((CUADRO!J$4&amp;$E344),'Hoja de Trabajo para listado'!$CD$151:$DC$151,0)),0)</f>
        <v>0</v>
      </c>
      <c r="K344" s="243">
        <f ca="1">+IFERROR(INDEX('Hoja de Trabajo para listado'!$A$155:$Z$1048576,MATCH($A344,'Hoja de Trabajo para listado'!$A$155:$A$1048576,0),MATCH((CUADRO!K$4&amp;$E344),'Hoja de Trabajo para listado'!$A$151:$Z$151,0)),0)+IFERROR(INDEX('Hoja de Trabajo para listado'!$AB$155:$BA$1048576,MATCH($A344,'Hoja de Trabajo para listado'!$AB$155:$AB$1048576,0),MATCH((CUADRO!K$4&amp;$E344),'Hoja de Trabajo para listado'!$AB$151:$BA$151,0)),0)+IFERROR(INDEX('Hoja de Trabajo para listado'!$BC$155:$CB$1048576,MATCH($A344,'Hoja de Trabajo para listado'!$BC$155:$BC$1048576,0),MATCH((CUADRO!K$4&amp;$E344),'Hoja de Trabajo para listado'!$BC$151:$CB$151,0)),0)+IFERROR(INDEX('Hoja de Trabajo para listado'!$DE$153:$DG$274,MATCH($A344,'Hoja de Trabajo para listado'!$DE$153:$DE$1048576,0),MATCH((CUADRO!K$4&amp;$E344),'Hoja de Trabajo para listado'!$DE$151:$DG$151,0)),0)+IFERROR(INDEX('Hoja de Trabajo para listado'!$CD$155:$DC$1048576,MATCH($A344,'Hoja de Trabajo para listado'!$CD$155:$CD$1048576,0),MATCH((CUADRO!K$4&amp;$E344),'Hoja de Trabajo para listado'!$CD$151:$DC$151,0)),0)</f>
        <v>0</v>
      </c>
      <c r="L344" s="243">
        <f ca="1">+IFERROR(INDEX('Hoja de Trabajo para listado'!$A$155:$Z$1048576,MATCH($A344,'Hoja de Trabajo para listado'!$A$155:$A$1048576,0),MATCH((CUADRO!L$4&amp;$E344),'Hoja de Trabajo para listado'!$A$151:$Z$151,0)),0)+IFERROR(INDEX('Hoja de Trabajo para listado'!$AB$155:$BA$1048576,MATCH($A344,'Hoja de Trabajo para listado'!$AB$155:$AB$1048576,0),MATCH((CUADRO!L$4&amp;$E344),'Hoja de Trabajo para listado'!$AB$151:$BA$151,0)),0)+IFERROR(INDEX('Hoja de Trabajo para listado'!$BC$155:$CB$1048576,MATCH($A344,'Hoja de Trabajo para listado'!$BC$155:$BC$1048576,0),MATCH((CUADRO!L$4&amp;$E344),'Hoja de Trabajo para listado'!$BC$151:$CB$151,0)),0)+IFERROR(INDEX('Hoja de Trabajo para listado'!$DE$153:$DG$274,MATCH($A344,'Hoja de Trabajo para listado'!$DE$153:$DE$1048576,0),MATCH((CUADRO!L$4&amp;$E344),'Hoja de Trabajo para listado'!$DE$151:$DG$151,0)),0)+IFERROR(INDEX('Hoja de Trabajo para listado'!$CD$155:$DC$1048576,MATCH($A344,'Hoja de Trabajo para listado'!$CD$155:$CD$1048576,0),MATCH((CUADRO!L$4&amp;$E344),'Hoja de Trabajo para listado'!$CD$151:$DC$151,0)),0)</f>
        <v>0</v>
      </c>
      <c r="M344" s="243">
        <f ca="1">+IFERROR(INDEX('Hoja de Trabajo para listado'!$A$155:$Z$1048576,MATCH($A344,'Hoja de Trabajo para listado'!$A$155:$A$1048576,0),MATCH((CUADRO!M$4&amp;$E344),'Hoja de Trabajo para listado'!$A$151:$Z$151,0)),0)+IFERROR(INDEX('Hoja de Trabajo para listado'!$AB$155:$BA$1048576,MATCH($A344,'Hoja de Trabajo para listado'!$AB$155:$AB$1048576,0),MATCH((CUADRO!M$4&amp;$E344),'Hoja de Trabajo para listado'!$AB$151:$BA$151,0)),0)+IFERROR(INDEX('Hoja de Trabajo para listado'!$BC$155:$CB$1048576,MATCH($A344,'Hoja de Trabajo para listado'!$BC$155:$BC$1048576,0),MATCH((CUADRO!M$4&amp;$E344),'Hoja de Trabajo para listado'!$BC$151:$CB$151,0)),0)+IFERROR(INDEX('Hoja de Trabajo para listado'!$DE$153:$DG$274,MATCH($A344,'Hoja de Trabajo para listado'!$DE$153:$DE$1048576,0),MATCH((CUADRO!M$4&amp;$E344),'Hoja de Trabajo para listado'!$DE$151:$DG$151,0)),0)+IFERROR(INDEX('Hoja de Trabajo para listado'!$CD$155:$DC$1048576,MATCH($A344,'Hoja de Trabajo para listado'!$CD$155:$CD$1048576,0),MATCH((CUADRO!M$4&amp;$E344),'Hoja de Trabajo para listado'!$CD$151:$DC$151,0)),0)</f>
        <v>0</v>
      </c>
      <c r="N344" s="243">
        <f ca="1">+IFERROR(INDEX('Hoja de Trabajo para listado'!$A$155:$Z$1048576,MATCH($A344,'Hoja de Trabajo para listado'!$A$155:$A$1048576,0),MATCH((CUADRO!N$4&amp;$E344),'Hoja de Trabajo para listado'!$A$151:$Z$151,0)),0)+IFERROR(INDEX('Hoja de Trabajo para listado'!$AB$155:$BA$1048576,MATCH($A344,'Hoja de Trabajo para listado'!$AB$155:$AB$1048576,0),MATCH((CUADRO!N$4&amp;$E344),'Hoja de Trabajo para listado'!$AB$151:$BA$151,0)),0)+IFERROR(INDEX('Hoja de Trabajo para listado'!$BC$155:$CB$1048576,MATCH($A344,'Hoja de Trabajo para listado'!$BC$155:$BC$1048576,0),MATCH((CUADRO!N$4&amp;$E344),'Hoja de Trabajo para listado'!$BC$151:$CB$151,0)),0)+IFERROR(INDEX('Hoja de Trabajo para listado'!$DE$153:$DG$274,MATCH($A344,'Hoja de Trabajo para listado'!$DE$153:$DE$1048576,0),MATCH((CUADRO!N$4&amp;$E344),'Hoja de Trabajo para listado'!$DE$151:$DG$151,0)),0)+IFERROR(INDEX('Hoja de Trabajo para listado'!$CD$155:$DC$1048576,MATCH($A344,'Hoja de Trabajo para listado'!$CD$155:$CD$1048576,0),MATCH((CUADRO!N$4&amp;$E344),'Hoja de Trabajo para listado'!$CD$151:$DC$151,0)),0)</f>
        <v>0</v>
      </c>
      <c r="O344" s="243">
        <f ca="1">+IFERROR(INDEX('Hoja de Trabajo para listado'!$A$155:$Z$1048576,MATCH($A344,'Hoja de Trabajo para listado'!$A$155:$A$1048576,0),MATCH((CUADRO!O$4&amp;$E344),'Hoja de Trabajo para listado'!$A$151:$Z$151,0)),0)+IFERROR(INDEX('Hoja de Trabajo para listado'!$AB$155:$BA$1048576,MATCH($A344,'Hoja de Trabajo para listado'!$AB$155:$AB$1048576,0),MATCH((CUADRO!O$4&amp;$E344),'Hoja de Trabajo para listado'!$AB$151:$BA$151,0)),0)+IFERROR(INDEX('Hoja de Trabajo para listado'!$BC$155:$CB$1048576,MATCH($A344,'Hoja de Trabajo para listado'!$BC$155:$BC$1048576,0),MATCH((CUADRO!O$4&amp;$E344),'Hoja de Trabajo para listado'!$BC$151:$CB$151,0)),0)+IFERROR(INDEX('Hoja de Trabajo para listado'!$DE$153:$DG$274,MATCH($A344,'Hoja de Trabajo para listado'!$DE$153:$DE$1048576,0),MATCH((CUADRO!O$4&amp;$E344),'Hoja de Trabajo para listado'!$DE$151:$DG$151,0)),0)+IFERROR(INDEX('Hoja de Trabajo para listado'!$CD$155:$DC$1048576,MATCH($A344,'Hoja de Trabajo para listado'!$CD$155:$CD$1048576,0),MATCH((CUADRO!O$4&amp;$E344),'Hoja de Trabajo para listado'!$CD$151:$DC$151,0)),0)</f>
        <v>0</v>
      </c>
      <c r="P344" s="243">
        <f ca="1">+IFERROR(INDEX('Hoja de Trabajo para listado'!$A$155:$Z$1048576,MATCH($A344,'Hoja de Trabajo para listado'!$A$155:$A$1048576,0),MATCH((CUADRO!P$4&amp;$E344),'Hoja de Trabajo para listado'!$A$151:$Z$151,0)),0)+IFERROR(INDEX('Hoja de Trabajo para listado'!$AB$155:$BA$1048576,MATCH($A344,'Hoja de Trabajo para listado'!$AB$155:$AB$1048576,0),MATCH((CUADRO!P$4&amp;$E344),'Hoja de Trabajo para listado'!$AB$151:$BA$151,0)),0)+IFERROR(INDEX('Hoja de Trabajo para listado'!$BC$155:$CB$1048576,MATCH($A344,'Hoja de Trabajo para listado'!$BC$155:$BC$1048576,0),MATCH((CUADRO!P$4&amp;$E344),'Hoja de Trabajo para listado'!$BC$151:$CB$151,0)),0)+IFERROR(INDEX('Hoja de Trabajo para listado'!$DE$153:$DG$274,MATCH($A344,'Hoja de Trabajo para listado'!$DE$153:$DE$1048576,0),MATCH((CUADRO!P$4&amp;$E344),'Hoja de Trabajo para listado'!$DE$151:$DG$151,0)),0)+IFERROR(INDEX('Hoja de Trabajo para listado'!$CD$155:$DC$1048576,MATCH($A344,'Hoja de Trabajo para listado'!$CD$155:$CD$1048576,0),MATCH((CUADRO!P$4&amp;$E344),'Hoja de Trabajo para listado'!$CD$151:$DC$151,0)),0)</f>
        <v>0</v>
      </c>
      <c r="Q344" s="243">
        <f ca="1">+IFERROR(INDEX('Hoja de Trabajo para listado'!$A$155:$Z$1048576,MATCH($A344,'Hoja de Trabajo para listado'!$A$155:$A$1048576,0),MATCH((CUADRO!Q$4&amp;$E344),'Hoja de Trabajo para listado'!$A$151:$Z$151,0)),0)+IFERROR(INDEX('Hoja de Trabajo para listado'!$AB$155:$BA$1048576,MATCH($A344,'Hoja de Trabajo para listado'!$AB$155:$AB$1048576,0),MATCH((CUADRO!Q$4&amp;$E344),'Hoja de Trabajo para listado'!$AB$151:$BA$151,0)),0)+IFERROR(INDEX('Hoja de Trabajo para listado'!$BC$155:$CB$1048576,MATCH($A344,'Hoja de Trabajo para listado'!$BC$155:$BC$1048576,0),MATCH((CUADRO!Q$4&amp;$E344),'Hoja de Trabajo para listado'!$BC$151:$CB$151,0)),0)+IFERROR(INDEX('Hoja de Trabajo para listado'!$DE$153:$DG$274,MATCH($A344,'Hoja de Trabajo para listado'!$DE$153:$DE$1048576,0),MATCH((CUADRO!Q$4&amp;$E344),'Hoja de Trabajo para listado'!$DE$151:$DG$151,0)),0)+IFERROR(INDEX('Hoja de Trabajo para listado'!$CD$155:$DC$1048576,MATCH($A344,'Hoja de Trabajo para listado'!$CD$155:$CD$1048576,0),MATCH((CUADRO!Q$4&amp;$E344),'Hoja de Trabajo para listado'!$CD$151:$DC$151,0)),0)</f>
        <v>0</v>
      </c>
      <c r="R344" s="243">
        <f t="shared" ca="1" si="10"/>
        <v>0</v>
      </c>
      <c r="S344" s="257">
        <f ca="1">+R343+R344</f>
        <v>0</v>
      </c>
      <c r="T344" s="243">
        <f ca="1">+S344</f>
        <v>0</v>
      </c>
      <c r="U344" s="242">
        <f t="shared" si="11"/>
        <v>2</v>
      </c>
    </row>
    <row r="345" spans="1:21" s="352" customFormat="1" ht="15" customHeight="1">
      <c r="A345" s="353">
        <v>578</v>
      </c>
      <c r="B345" s="381">
        <f>+A345</f>
        <v>578</v>
      </c>
      <c r="C345" s="245" t="str">
        <f>+VLOOKUP(A345,bd_lista!$A$3:$C$592,3,FALSE)</f>
        <v>Boliviana de Aviación</v>
      </c>
      <c r="D345" s="383" t="str">
        <f>+C345</f>
        <v>Boliviana de Aviación</v>
      </c>
      <c r="E345" s="245" t="s">
        <v>683</v>
      </c>
      <c r="F345" s="241">
        <f ca="1">+IFERROR(INDEX('Hoja de Trabajo para listado'!$A$155:$Z$1048576,MATCH($A345,'Hoja de Trabajo para listado'!$A$155:$A$1048576,0),MATCH((CUADRO!F$4&amp;$E345),'Hoja de Trabajo para listado'!$A$151:$Z$151,0)),0)+IFERROR(INDEX('Hoja de Trabajo para listado'!$AB$155:$BA$1048576,MATCH($A345,'Hoja de Trabajo para listado'!$AB$155:$AB$1048576,0),MATCH((CUADRO!F$4&amp;$E345),'Hoja de Trabajo para listado'!$AB$151:$BA$151,0)),0)+IFERROR(INDEX('Hoja de Trabajo para listado'!$BC$155:$CB$1048576,MATCH($A345,'Hoja de Trabajo para listado'!$BC$155:$BC$1048576,0),MATCH((CUADRO!F$4&amp;$E345),'Hoja de Trabajo para listado'!$BC$151:$CB$151,0)),0)+IFERROR(INDEX('Hoja de Trabajo para listado'!$DE$153:$DG$274,MATCH($A345,'Hoja de Trabajo para listado'!$DE$153:$DE$1048576,0),MATCH((CUADRO!F$4&amp;$E345),'Hoja de Trabajo para listado'!$DE$151:$DG$151,0)),0)+IFERROR(INDEX('Hoja de Trabajo para listado'!$CD$155:$DC$1048576,MATCH($A345,'Hoja de Trabajo para listado'!$CD$155:$CD$1048576,0),MATCH((CUADRO!F$4&amp;$E345),'Hoja de Trabajo para listado'!$CD$151:$DC$151,0)),0)</f>
        <v>0</v>
      </c>
      <c r="G345" s="241">
        <f ca="1">+IFERROR(INDEX('Hoja de Trabajo para listado'!$A$155:$Z$1048576,MATCH($A345,'Hoja de Trabajo para listado'!$A$155:$A$1048576,0),MATCH((CUADRO!G$4&amp;$E345),'Hoja de Trabajo para listado'!$A$151:$Z$151,0)),0)+IFERROR(INDEX('Hoja de Trabajo para listado'!$AB$155:$BA$1048576,MATCH($A345,'Hoja de Trabajo para listado'!$AB$155:$AB$1048576,0),MATCH((CUADRO!G$4&amp;$E345),'Hoja de Trabajo para listado'!$AB$151:$BA$151,0)),0)+IFERROR(INDEX('Hoja de Trabajo para listado'!$BC$155:$CB$1048576,MATCH($A345,'Hoja de Trabajo para listado'!$BC$155:$BC$1048576,0),MATCH((CUADRO!G$4&amp;$E345),'Hoja de Trabajo para listado'!$BC$151:$CB$151,0)),0)+IFERROR(INDEX('Hoja de Trabajo para listado'!$DE$153:$DG$274,MATCH($A345,'Hoja de Trabajo para listado'!$DE$153:$DE$1048576,0),MATCH((CUADRO!G$4&amp;$E345),'Hoja de Trabajo para listado'!$DE$151:$DG$151,0)),0)+IFERROR(INDEX('Hoja de Trabajo para listado'!$CD$155:$DC$1048576,MATCH($A345,'Hoja de Trabajo para listado'!$CD$155:$CD$1048576,0),MATCH((CUADRO!G$4&amp;$E345),'Hoja de Trabajo para listado'!$CD$151:$DC$151,0)),0)</f>
        <v>0</v>
      </c>
      <c r="H345" s="241">
        <f ca="1">+IFERROR(INDEX('Hoja de Trabajo para listado'!$A$155:$Z$1048576,MATCH($A345,'Hoja de Trabajo para listado'!$A$155:$A$1048576,0),MATCH((CUADRO!H$4&amp;$E345),'Hoja de Trabajo para listado'!$A$151:$Z$151,0)),0)+IFERROR(INDEX('Hoja de Trabajo para listado'!$AB$155:$BA$1048576,MATCH($A345,'Hoja de Trabajo para listado'!$AB$155:$AB$1048576,0),MATCH((CUADRO!H$4&amp;$E345),'Hoja de Trabajo para listado'!$AB$151:$BA$151,0)),0)+IFERROR(INDEX('Hoja de Trabajo para listado'!$BC$155:$CB$1048576,MATCH($A345,'Hoja de Trabajo para listado'!$BC$155:$BC$1048576,0),MATCH((CUADRO!H$4&amp;$E345),'Hoja de Trabajo para listado'!$BC$151:$CB$151,0)),0)+IFERROR(INDEX('Hoja de Trabajo para listado'!$DE$153:$DG$274,MATCH($A345,'Hoja de Trabajo para listado'!$DE$153:$DE$1048576,0),MATCH((CUADRO!H$4&amp;$E345),'Hoja de Trabajo para listado'!$DE$151:$DG$151,0)),0)+IFERROR(INDEX('Hoja de Trabajo para listado'!$CD$155:$DC$1048576,MATCH($A345,'Hoja de Trabajo para listado'!$CD$155:$CD$1048576,0),MATCH((CUADRO!H$4&amp;$E345),'Hoja de Trabajo para listado'!$CD$151:$DC$151,0)),0)</f>
        <v>0</v>
      </c>
      <c r="I345" s="241">
        <f ca="1">+IFERROR(INDEX('Hoja de Trabajo para listado'!$A$155:$Z$1048576,MATCH($A345,'Hoja de Trabajo para listado'!$A$155:$A$1048576,0),MATCH((CUADRO!I$4&amp;$E345),'Hoja de Trabajo para listado'!$A$151:$Z$151,0)),0)+IFERROR(INDEX('Hoja de Trabajo para listado'!$AB$155:$BA$1048576,MATCH($A345,'Hoja de Trabajo para listado'!$AB$155:$AB$1048576,0),MATCH((CUADRO!I$4&amp;$E345),'Hoja de Trabajo para listado'!$AB$151:$BA$151,0)),0)+IFERROR(INDEX('Hoja de Trabajo para listado'!$BC$155:$CB$1048576,MATCH($A345,'Hoja de Trabajo para listado'!$BC$155:$BC$1048576,0),MATCH((CUADRO!I$4&amp;$E345),'Hoja de Trabajo para listado'!$BC$151:$CB$151,0)),0)+IFERROR(INDEX('Hoja de Trabajo para listado'!$DE$153:$DG$274,MATCH($A345,'Hoja de Trabajo para listado'!$DE$153:$DE$1048576,0),MATCH((CUADRO!I$4&amp;$E345),'Hoja de Trabajo para listado'!$DE$151:$DG$151,0)),0)+IFERROR(INDEX('Hoja de Trabajo para listado'!$CD$155:$DC$1048576,MATCH($A345,'Hoja de Trabajo para listado'!$CD$155:$CD$1048576,0),MATCH((CUADRO!I$4&amp;$E345),'Hoja de Trabajo para listado'!$CD$151:$DC$151,0)),0)</f>
        <v>0</v>
      </c>
      <c r="J345" s="241">
        <f ca="1">+IFERROR(INDEX('Hoja de Trabajo para listado'!$A$155:$Z$1048576,MATCH($A345,'Hoja de Trabajo para listado'!$A$155:$A$1048576,0),MATCH((CUADRO!J$4&amp;$E345),'Hoja de Trabajo para listado'!$A$151:$Z$151,0)),0)+IFERROR(INDEX('Hoja de Trabajo para listado'!$AB$155:$BA$1048576,MATCH($A345,'Hoja de Trabajo para listado'!$AB$155:$AB$1048576,0),MATCH((CUADRO!J$4&amp;$E345),'Hoja de Trabajo para listado'!$AB$151:$BA$151,0)),0)+IFERROR(INDEX('Hoja de Trabajo para listado'!$BC$155:$CB$1048576,MATCH($A345,'Hoja de Trabajo para listado'!$BC$155:$BC$1048576,0),MATCH((CUADRO!J$4&amp;$E345),'Hoja de Trabajo para listado'!$BC$151:$CB$151,0)),0)+IFERROR(INDEX('Hoja de Trabajo para listado'!$DE$153:$DG$274,MATCH($A345,'Hoja de Trabajo para listado'!$DE$153:$DE$1048576,0),MATCH((CUADRO!J$4&amp;$E345),'Hoja de Trabajo para listado'!$DE$151:$DG$151,0)),0)+IFERROR(INDEX('Hoja de Trabajo para listado'!$CD$155:$DC$1048576,MATCH($A345,'Hoja de Trabajo para listado'!$CD$155:$CD$1048576,0),MATCH((CUADRO!J$4&amp;$E345),'Hoja de Trabajo para listado'!$CD$151:$DC$151,0)),0)</f>
        <v>80</v>
      </c>
      <c r="K345" s="241">
        <f ca="1">+IFERROR(INDEX('Hoja de Trabajo para listado'!$A$155:$Z$1048576,MATCH($A345,'Hoja de Trabajo para listado'!$A$155:$A$1048576,0),MATCH((CUADRO!K$4&amp;$E345),'Hoja de Trabajo para listado'!$A$151:$Z$151,0)),0)+IFERROR(INDEX('Hoja de Trabajo para listado'!$AB$155:$BA$1048576,MATCH($A345,'Hoja de Trabajo para listado'!$AB$155:$AB$1048576,0),MATCH((CUADRO!K$4&amp;$E345),'Hoja de Trabajo para listado'!$AB$151:$BA$151,0)),0)+IFERROR(INDEX('Hoja de Trabajo para listado'!$BC$155:$CB$1048576,MATCH($A345,'Hoja de Trabajo para listado'!$BC$155:$BC$1048576,0),MATCH((CUADRO!K$4&amp;$E345),'Hoja de Trabajo para listado'!$BC$151:$CB$151,0)),0)+IFERROR(INDEX('Hoja de Trabajo para listado'!$DE$153:$DG$274,MATCH($A345,'Hoja de Trabajo para listado'!$DE$153:$DE$1048576,0),MATCH((CUADRO!K$4&amp;$E345),'Hoja de Trabajo para listado'!$DE$151:$DG$151,0)),0)+IFERROR(INDEX('Hoja de Trabajo para listado'!$CD$155:$DC$1048576,MATCH($A345,'Hoja de Trabajo para listado'!$CD$155:$CD$1048576,0),MATCH((CUADRO!K$4&amp;$E345),'Hoja de Trabajo para listado'!$CD$151:$DC$151,0)),0)</f>
        <v>0</v>
      </c>
      <c r="L345" s="241">
        <f ca="1">+IFERROR(INDEX('Hoja de Trabajo para listado'!$A$155:$Z$1048576,MATCH($A345,'Hoja de Trabajo para listado'!$A$155:$A$1048576,0),MATCH((CUADRO!L$4&amp;$E345),'Hoja de Trabajo para listado'!$A$151:$Z$151,0)),0)+IFERROR(INDEX('Hoja de Trabajo para listado'!$AB$155:$BA$1048576,MATCH($A345,'Hoja de Trabajo para listado'!$AB$155:$AB$1048576,0),MATCH((CUADRO!L$4&amp;$E345),'Hoja de Trabajo para listado'!$AB$151:$BA$151,0)),0)+IFERROR(INDEX('Hoja de Trabajo para listado'!$BC$155:$CB$1048576,MATCH($A345,'Hoja de Trabajo para listado'!$BC$155:$BC$1048576,0),MATCH((CUADRO!L$4&amp;$E345),'Hoja de Trabajo para listado'!$BC$151:$CB$151,0)),0)+IFERROR(INDEX('Hoja de Trabajo para listado'!$DE$153:$DG$274,MATCH($A345,'Hoja de Trabajo para listado'!$DE$153:$DE$1048576,0),MATCH((CUADRO!L$4&amp;$E345),'Hoja de Trabajo para listado'!$DE$151:$DG$151,0)),0)+IFERROR(INDEX('Hoja de Trabajo para listado'!$CD$155:$DC$1048576,MATCH($A345,'Hoja de Trabajo para listado'!$CD$155:$CD$1048576,0),MATCH((CUADRO!L$4&amp;$E345),'Hoja de Trabajo para listado'!$CD$151:$DC$151,0)),0)</f>
        <v>0</v>
      </c>
      <c r="M345" s="241">
        <f ca="1">+IFERROR(INDEX('Hoja de Trabajo para listado'!$A$155:$Z$1048576,MATCH($A345,'Hoja de Trabajo para listado'!$A$155:$A$1048576,0),MATCH((CUADRO!M$4&amp;$E345),'Hoja de Trabajo para listado'!$A$151:$Z$151,0)),0)+IFERROR(INDEX('Hoja de Trabajo para listado'!$AB$155:$BA$1048576,MATCH($A345,'Hoja de Trabajo para listado'!$AB$155:$AB$1048576,0),MATCH((CUADRO!M$4&amp;$E345),'Hoja de Trabajo para listado'!$AB$151:$BA$151,0)),0)+IFERROR(INDEX('Hoja de Trabajo para listado'!$BC$155:$CB$1048576,MATCH($A345,'Hoja de Trabajo para listado'!$BC$155:$BC$1048576,0),MATCH((CUADRO!M$4&amp;$E345),'Hoja de Trabajo para listado'!$BC$151:$CB$151,0)),0)+IFERROR(INDEX('Hoja de Trabajo para listado'!$DE$153:$DG$274,MATCH($A345,'Hoja de Trabajo para listado'!$DE$153:$DE$1048576,0),MATCH((CUADRO!M$4&amp;$E345),'Hoja de Trabajo para listado'!$DE$151:$DG$151,0)),0)+IFERROR(INDEX('Hoja de Trabajo para listado'!$CD$155:$DC$1048576,MATCH($A345,'Hoja de Trabajo para listado'!$CD$155:$CD$1048576,0),MATCH((CUADRO!M$4&amp;$E345),'Hoja de Trabajo para listado'!$CD$151:$DC$151,0)),0)</f>
        <v>0</v>
      </c>
      <c r="N345" s="241">
        <f ca="1">+IFERROR(INDEX('Hoja de Trabajo para listado'!$A$155:$Z$1048576,MATCH($A345,'Hoja de Trabajo para listado'!$A$155:$A$1048576,0),MATCH((CUADRO!N$4&amp;$E345),'Hoja de Trabajo para listado'!$A$151:$Z$151,0)),0)+IFERROR(INDEX('Hoja de Trabajo para listado'!$AB$155:$BA$1048576,MATCH($A345,'Hoja de Trabajo para listado'!$AB$155:$AB$1048576,0),MATCH((CUADRO!N$4&amp;$E345),'Hoja de Trabajo para listado'!$AB$151:$BA$151,0)),0)+IFERROR(INDEX('Hoja de Trabajo para listado'!$BC$155:$CB$1048576,MATCH($A345,'Hoja de Trabajo para listado'!$BC$155:$BC$1048576,0),MATCH((CUADRO!N$4&amp;$E345),'Hoja de Trabajo para listado'!$BC$151:$CB$151,0)),0)+IFERROR(INDEX('Hoja de Trabajo para listado'!$DE$153:$DG$274,MATCH($A345,'Hoja de Trabajo para listado'!$DE$153:$DE$1048576,0),MATCH((CUADRO!N$4&amp;$E345),'Hoja de Trabajo para listado'!$DE$151:$DG$151,0)),0)+IFERROR(INDEX('Hoja de Trabajo para listado'!$CD$155:$DC$1048576,MATCH($A345,'Hoja de Trabajo para listado'!$CD$155:$CD$1048576,0),MATCH((CUADRO!N$4&amp;$E345),'Hoja de Trabajo para listado'!$CD$151:$DC$151,0)),0)</f>
        <v>0</v>
      </c>
      <c r="O345" s="241">
        <f ca="1">+IFERROR(INDEX('Hoja de Trabajo para listado'!$A$155:$Z$1048576,MATCH($A345,'Hoja de Trabajo para listado'!$A$155:$A$1048576,0),MATCH((CUADRO!O$4&amp;$E345),'Hoja de Trabajo para listado'!$A$151:$Z$151,0)),0)+IFERROR(INDEX('Hoja de Trabajo para listado'!$AB$155:$BA$1048576,MATCH($A345,'Hoja de Trabajo para listado'!$AB$155:$AB$1048576,0),MATCH((CUADRO!O$4&amp;$E345),'Hoja de Trabajo para listado'!$AB$151:$BA$151,0)),0)+IFERROR(INDEX('Hoja de Trabajo para listado'!$BC$155:$CB$1048576,MATCH($A345,'Hoja de Trabajo para listado'!$BC$155:$BC$1048576,0),MATCH((CUADRO!O$4&amp;$E345),'Hoja de Trabajo para listado'!$BC$151:$CB$151,0)),0)+IFERROR(INDEX('Hoja de Trabajo para listado'!$DE$153:$DG$274,MATCH($A345,'Hoja de Trabajo para listado'!$DE$153:$DE$1048576,0),MATCH((CUADRO!O$4&amp;$E345),'Hoja de Trabajo para listado'!$DE$151:$DG$151,0)),0)+IFERROR(INDEX('Hoja de Trabajo para listado'!$CD$155:$DC$1048576,MATCH($A345,'Hoja de Trabajo para listado'!$CD$155:$CD$1048576,0),MATCH((CUADRO!O$4&amp;$E345),'Hoja de Trabajo para listado'!$CD$151:$DC$151,0)),0)</f>
        <v>0</v>
      </c>
      <c r="P345" s="241">
        <f ca="1">+IFERROR(INDEX('Hoja de Trabajo para listado'!$A$155:$Z$1048576,MATCH($A345,'Hoja de Trabajo para listado'!$A$155:$A$1048576,0),MATCH((CUADRO!P$4&amp;$E345),'Hoja de Trabajo para listado'!$A$151:$Z$151,0)),0)+IFERROR(INDEX('Hoja de Trabajo para listado'!$AB$155:$BA$1048576,MATCH($A345,'Hoja de Trabajo para listado'!$AB$155:$AB$1048576,0),MATCH((CUADRO!P$4&amp;$E345),'Hoja de Trabajo para listado'!$AB$151:$BA$151,0)),0)+IFERROR(INDEX('Hoja de Trabajo para listado'!$BC$155:$CB$1048576,MATCH($A345,'Hoja de Trabajo para listado'!$BC$155:$BC$1048576,0),MATCH((CUADRO!P$4&amp;$E345),'Hoja de Trabajo para listado'!$BC$151:$CB$151,0)),0)+IFERROR(INDEX('Hoja de Trabajo para listado'!$DE$153:$DG$274,MATCH($A345,'Hoja de Trabajo para listado'!$DE$153:$DE$1048576,0),MATCH((CUADRO!P$4&amp;$E345),'Hoja de Trabajo para listado'!$DE$151:$DG$151,0)),0)+IFERROR(INDEX('Hoja de Trabajo para listado'!$CD$155:$DC$1048576,MATCH($A345,'Hoja de Trabajo para listado'!$CD$155:$CD$1048576,0),MATCH((CUADRO!P$4&amp;$E345),'Hoja de Trabajo para listado'!$CD$151:$DC$151,0)),0)</f>
        <v>0</v>
      </c>
      <c r="Q345" s="241">
        <f ca="1">+IFERROR(INDEX('Hoja de Trabajo para listado'!$A$155:$Z$1048576,MATCH($A345,'Hoja de Trabajo para listado'!$A$155:$A$1048576,0),MATCH((CUADRO!Q$4&amp;$E345),'Hoja de Trabajo para listado'!$A$151:$Z$151,0)),0)+IFERROR(INDEX('Hoja de Trabajo para listado'!$AB$155:$BA$1048576,MATCH($A345,'Hoja de Trabajo para listado'!$AB$155:$AB$1048576,0),MATCH((CUADRO!Q$4&amp;$E345),'Hoja de Trabajo para listado'!$AB$151:$BA$151,0)),0)+IFERROR(INDEX('Hoja de Trabajo para listado'!$BC$155:$CB$1048576,MATCH($A345,'Hoja de Trabajo para listado'!$BC$155:$BC$1048576,0),MATCH((CUADRO!Q$4&amp;$E345),'Hoja de Trabajo para listado'!$BC$151:$CB$151,0)),0)+IFERROR(INDEX('Hoja de Trabajo para listado'!$DE$153:$DG$274,MATCH($A345,'Hoja de Trabajo para listado'!$DE$153:$DE$1048576,0),MATCH((CUADRO!Q$4&amp;$E345),'Hoja de Trabajo para listado'!$DE$151:$DG$151,0)),0)+IFERROR(INDEX('Hoja de Trabajo para listado'!$CD$155:$DC$1048576,MATCH($A345,'Hoja de Trabajo para listado'!$CD$155:$CD$1048576,0),MATCH((CUADRO!Q$4&amp;$E345),'Hoja de Trabajo para listado'!$CD$151:$DC$151,0)),0)</f>
        <v>0</v>
      </c>
      <c r="R345" s="241">
        <f t="shared" ca="1" si="10"/>
        <v>80</v>
      </c>
      <c r="S345" s="257"/>
      <c r="T345" s="241">
        <f ca="1">+T346</f>
        <v>165566.06</v>
      </c>
      <c r="U345" s="240">
        <f t="shared" si="11"/>
        <v>1</v>
      </c>
    </row>
    <row r="346" spans="1:21" s="352" customFormat="1" ht="15" customHeight="1">
      <c r="A346" s="353">
        <v>578</v>
      </c>
      <c r="B346" s="382"/>
      <c r="C346" s="305" t="str">
        <f>+VLOOKUP(A346,bd_lista!$A$3:$C$592,3,FALSE)</f>
        <v>Boliviana de Aviación</v>
      </c>
      <c r="D346" s="384"/>
      <c r="E346" s="245" t="s">
        <v>684</v>
      </c>
      <c r="F346" s="243">
        <f ca="1">+IFERROR(INDEX('Hoja de Trabajo para listado'!$A$155:$Z$1048576,MATCH($A346,'Hoja de Trabajo para listado'!$A$155:$A$1048576,0),MATCH((CUADRO!F$4&amp;$E346),'Hoja de Trabajo para listado'!$A$151:$Z$151,0)),0)+IFERROR(INDEX('Hoja de Trabajo para listado'!$AB$155:$BA$1048576,MATCH($A346,'Hoja de Trabajo para listado'!$AB$155:$AB$1048576,0),MATCH((CUADRO!F$4&amp;$E346),'Hoja de Trabajo para listado'!$AB$151:$BA$151,0)),0)+IFERROR(INDEX('Hoja de Trabajo para listado'!$BC$155:$CB$1048576,MATCH($A346,'Hoja de Trabajo para listado'!$BC$155:$BC$1048576,0),MATCH((CUADRO!F$4&amp;$E346),'Hoja de Trabajo para listado'!$BC$151:$CB$151,0)),0)+IFERROR(INDEX('Hoja de Trabajo para listado'!$DE$153:$DG$274,MATCH($A346,'Hoja de Trabajo para listado'!$DE$153:$DE$1048576,0),MATCH((CUADRO!F$4&amp;$E346),'Hoja de Trabajo para listado'!$DE$151:$DG$151,0)),0)+IFERROR(INDEX('Hoja de Trabajo para listado'!$CD$155:$DC$1048576,MATCH($A346,'Hoja de Trabajo para listado'!$CD$155:$CD$1048576,0),MATCH((CUADRO!F$4&amp;$E346),'Hoja de Trabajo para listado'!$CD$151:$DC$151,0)),0)</f>
        <v>0</v>
      </c>
      <c r="G346" s="243">
        <f ca="1">+IFERROR(INDEX('Hoja de Trabajo para listado'!$A$155:$Z$1048576,MATCH($A346,'Hoja de Trabajo para listado'!$A$155:$A$1048576,0),MATCH((CUADRO!G$4&amp;$E346),'Hoja de Trabajo para listado'!$A$151:$Z$151,0)),0)+IFERROR(INDEX('Hoja de Trabajo para listado'!$AB$155:$BA$1048576,MATCH($A346,'Hoja de Trabajo para listado'!$AB$155:$AB$1048576,0),MATCH((CUADRO!G$4&amp;$E346),'Hoja de Trabajo para listado'!$AB$151:$BA$151,0)),0)+IFERROR(INDEX('Hoja de Trabajo para listado'!$BC$155:$CB$1048576,MATCH($A346,'Hoja de Trabajo para listado'!$BC$155:$BC$1048576,0),MATCH((CUADRO!G$4&amp;$E346),'Hoja de Trabajo para listado'!$BC$151:$CB$151,0)),0)+IFERROR(INDEX('Hoja de Trabajo para listado'!$DE$153:$DG$274,MATCH($A346,'Hoja de Trabajo para listado'!$DE$153:$DE$1048576,0),MATCH((CUADRO!G$4&amp;$E346),'Hoja de Trabajo para listado'!$DE$151:$DG$151,0)),0)+IFERROR(INDEX('Hoja de Trabajo para listado'!$CD$155:$DC$1048576,MATCH($A346,'Hoja de Trabajo para listado'!$CD$155:$CD$1048576,0),MATCH((CUADRO!G$4&amp;$E346),'Hoja de Trabajo para listado'!$CD$151:$DC$151,0)),0)</f>
        <v>105664.85</v>
      </c>
      <c r="H346" s="243">
        <f ca="1">+IFERROR(INDEX('Hoja de Trabajo para listado'!$A$155:$Z$1048576,MATCH($A346,'Hoja de Trabajo para listado'!$A$155:$A$1048576,0),MATCH((CUADRO!H$4&amp;$E346),'Hoja de Trabajo para listado'!$A$151:$Z$151,0)),0)+IFERROR(INDEX('Hoja de Trabajo para listado'!$AB$155:$BA$1048576,MATCH($A346,'Hoja de Trabajo para listado'!$AB$155:$AB$1048576,0),MATCH((CUADRO!H$4&amp;$E346),'Hoja de Trabajo para listado'!$AB$151:$BA$151,0)),0)+IFERROR(INDEX('Hoja de Trabajo para listado'!$BC$155:$CB$1048576,MATCH($A346,'Hoja de Trabajo para listado'!$BC$155:$BC$1048576,0),MATCH((CUADRO!H$4&amp;$E346),'Hoja de Trabajo para listado'!$BC$151:$CB$151,0)),0)+IFERROR(INDEX('Hoja de Trabajo para listado'!$DE$153:$DG$274,MATCH($A346,'Hoja de Trabajo para listado'!$DE$153:$DE$1048576,0),MATCH((CUADRO!H$4&amp;$E346),'Hoja de Trabajo para listado'!$DE$151:$DG$151,0)),0)+IFERROR(INDEX('Hoja de Trabajo para listado'!$CD$155:$DC$1048576,MATCH($A346,'Hoja de Trabajo para listado'!$CD$155:$CD$1048576,0),MATCH((CUADRO!H$4&amp;$E346),'Hoja de Trabajo para listado'!$CD$151:$DC$151,0)),0)</f>
        <v>8072</v>
      </c>
      <c r="I346" s="243">
        <f ca="1">+IFERROR(INDEX('Hoja de Trabajo para listado'!$A$155:$Z$1048576,MATCH($A346,'Hoja de Trabajo para listado'!$A$155:$A$1048576,0),MATCH((CUADRO!I$4&amp;$E346),'Hoja de Trabajo para listado'!$A$151:$Z$151,0)),0)+IFERROR(INDEX('Hoja de Trabajo para listado'!$AB$155:$BA$1048576,MATCH($A346,'Hoja de Trabajo para listado'!$AB$155:$AB$1048576,0),MATCH((CUADRO!I$4&amp;$E346),'Hoja de Trabajo para listado'!$AB$151:$BA$151,0)),0)+IFERROR(INDEX('Hoja de Trabajo para listado'!$BC$155:$CB$1048576,MATCH($A346,'Hoja de Trabajo para listado'!$BC$155:$BC$1048576,0),MATCH((CUADRO!I$4&amp;$E346),'Hoja de Trabajo para listado'!$BC$151:$CB$151,0)),0)+IFERROR(INDEX('Hoja de Trabajo para listado'!$DE$153:$DG$274,MATCH($A346,'Hoja de Trabajo para listado'!$DE$153:$DE$1048576,0),MATCH((CUADRO!I$4&amp;$E346),'Hoja de Trabajo para listado'!$DE$151:$DG$151,0)),0)+IFERROR(INDEX('Hoja de Trabajo para listado'!$CD$155:$DC$1048576,MATCH($A346,'Hoja de Trabajo para listado'!$CD$155:$CD$1048576,0),MATCH((CUADRO!I$4&amp;$E346),'Hoja de Trabajo para listado'!$CD$151:$DC$151,0)),0)</f>
        <v>0</v>
      </c>
      <c r="J346" s="243">
        <f ca="1">+IFERROR(INDEX('Hoja de Trabajo para listado'!$A$155:$Z$1048576,MATCH($A346,'Hoja de Trabajo para listado'!$A$155:$A$1048576,0),MATCH((CUADRO!J$4&amp;$E346),'Hoja de Trabajo para listado'!$A$151:$Z$151,0)),0)+IFERROR(INDEX('Hoja de Trabajo para listado'!$AB$155:$BA$1048576,MATCH($A346,'Hoja de Trabajo para listado'!$AB$155:$AB$1048576,0),MATCH((CUADRO!J$4&amp;$E346),'Hoja de Trabajo para listado'!$AB$151:$BA$151,0)),0)+IFERROR(INDEX('Hoja de Trabajo para listado'!$BC$155:$CB$1048576,MATCH($A346,'Hoja de Trabajo para listado'!$BC$155:$BC$1048576,0),MATCH((CUADRO!J$4&amp;$E346),'Hoja de Trabajo para listado'!$BC$151:$CB$151,0)),0)+IFERROR(INDEX('Hoja de Trabajo para listado'!$DE$153:$DG$274,MATCH($A346,'Hoja de Trabajo para listado'!$DE$153:$DE$1048576,0),MATCH((CUADRO!J$4&amp;$E346),'Hoja de Trabajo para listado'!$DE$151:$DG$151,0)),0)+IFERROR(INDEX('Hoja de Trabajo para listado'!$CD$155:$DC$1048576,MATCH($A346,'Hoja de Trabajo para listado'!$CD$155:$CD$1048576,0),MATCH((CUADRO!J$4&amp;$E346),'Hoja de Trabajo para listado'!$CD$151:$DC$151,0)),0)</f>
        <v>51749.21</v>
      </c>
      <c r="K346" s="243">
        <f ca="1">+IFERROR(INDEX('Hoja de Trabajo para listado'!$A$155:$Z$1048576,MATCH($A346,'Hoja de Trabajo para listado'!$A$155:$A$1048576,0),MATCH((CUADRO!K$4&amp;$E346),'Hoja de Trabajo para listado'!$A$151:$Z$151,0)),0)+IFERROR(INDEX('Hoja de Trabajo para listado'!$AB$155:$BA$1048576,MATCH($A346,'Hoja de Trabajo para listado'!$AB$155:$AB$1048576,0),MATCH((CUADRO!K$4&amp;$E346),'Hoja de Trabajo para listado'!$AB$151:$BA$151,0)),0)+IFERROR(INDEX('Hoja de Trabajo para listado'!$BC$155:$CB$1048576,MATCH($A346,'Hoja de Trabajo para listado'!$BC$155:$BC$1048576,0),MATCH((CUADRO!K$4&amp;$E346),'Hoja de Trabajo para listado'!$BC$151:$CB$151,0)),0)+IFERROR(INDEX('Hoja de Trabajo para listado'!$DE$153:$DG$274,MATCH($A346,'Hoja de Trabajo para listado'!$DE$153:$DE$1048576,0),MATCH((CUADRO!K$4&amp;$E346),'Hoja de Trabajo para listado'!$DE$151:$DG$151,0)),0)+IFERROR(INDEX('Hoja de Trabajo para listado'!$CD$155:$DC$1048576,MATCH($A346,'Hoja de Trabajo para listado'!$CD$155:$CD$1048576,0),MATCH((CUADRO!K$4&amp;$E346),'Hoja de Trabajo para listado'!$CD$151:$DC$151,0)),0)</f>
        <v>0</v>
      </c>
      <c r="L346" s="243">
        <f ca="1">+IFERROR(INDEX('Hoja de Trabajo para listado'!$A$155:$Z$1048576,MATCH($A346,'Hoja de Trabajo para listado'!$A$155:$A$1048576,0),MATCH((CUADRO!L$4&amp;$E346),'Hoja de Trabajo para listado'!$A$151:$Z$151,0)),0)+IFERROR(INDEX('Hoja de Trabajo para listado'!$AB$155:$BA$1048576,MATCH($A346,'Hoja de Trabajo para listado'!$AB$155:$AB$1048576,0),MATCH((CUADRO!L$4&amp;$E346),'Hoja de Trabajo para listado'!$AB$151:$BA$151,0)),0)+IFERROR(INDEX('Hoja de Trabajo para listado'!$BC$155:$CB$1048576,MATCH($A346,'Hoja de Trabajo para listado'!$BC$155:$BC$1048576,0),MATCH((CUADRO!L$4&amp;$E346),'Hoja de Trabajo para listado'!$BC$151:$CB$151,0)),0)+IFERROR(INDEX('Hoja de Trabajo para listado'!$DE$153:$DG$274,MATCH($A346,'Hoja de Trabajo para listado'!$DE$153:$DE$1048576,0),MATCH((CUADRO!L$4&amp;$E346),'Hoja de Trabajo para listado'!$DE$151:$DG$151,0)),0)+IFERROR(INDEX('Hoja de Trabajo para listado'!$CD$155:$DC$1048576,MATCH($A346,'Hoja de Trabajo para listado'!$CD$155:$CD$1048576,0),MATCH((CUADRO!L$4&amp;$E346),'Hoja de Trabajo para listado'!$CD$151:$DC$151,0)),0)</f>
        <v>0</v>
      </c>
      <c r="M346" s="243">
        <f ca="1">+IFERROR(INDEX('Hoja de Trabajo para listado'!$A$155:$Z$1048576,MATCH($A346,'Hoja de Trabajo para listado'!$A$155:$A$1048576,0),MATCH((CUADRO!M$4&amp;$E346),'Hoja de Trabajo para listado'!$A$151:$Z$151,0)),0)+IFERROR(INDEX('Hoja de Trabajo para listado'!$AB$155:$BA$1048576,MATCH($A346,'Hoja de Trabajo para listado'!$AB$155:$AB$1048576,0),MATCH((CUADRO!M$4&amp;$E346),'Hoja de Trabajo para listado'!$AB$151:$BA$151,0)),0)+IFERROR(INDEX('Hoja de Trabajo para listado'!$BC$155:$CB$1048576,MATCH($A346,'Hoja de Trabajo para listado'!$BC$155:$BC$1048576,0),MATCH((CUADRO!M$4&amp;$E346),'Hoja de Trabajo para listado'!$BC$151:$CB$151,0)),0)+IFERROR(INDEX('Hoja de Trabajo para listado'!$DE$153:$DG$274,MATCH($A346,'Hoja de Trabajo para listado'!$DE$153:$DE$1048576,0),MATCH((CUADRO!M$4&amp;$E346),'Hoja de Trabajo para listado'!$DE$151:$DG$151,0)),0)+IFERROR(INDEX('Hoja de Trabajo para listado'!$CD$155:$DC$1048576,MATCH($A346,'Hoja de Trabajo para listado'!$CD$155:$CD$1048576,0),MATCH((CUADRO!M$4&amp;$E346),'Hoja de Trabajo para listado'!$CD$151:$DC$151,0)),0)</f>
        <v>0</v>
      </c>
      <c r="N346" s="243">
        <f ca="1">+IFERROR(INDEX('Hoja de Trabajo para listado'!$A$155:$Z$1048576,MATCH($A346,'Hoja de Trabajo para listado'!$A$155:$A$1048576,0),MATCH((CUADRO!N$4&amp;$E346),'Hoja de Trabajo para listado'!$A$151:$Z$151,0)),0)+IFERROR(INDEX('Hoja de Trabajo para listado'!$AB$155:$BA$1048576,MATCH($A346,'Hoja de Trabajo para listado'!$AB$155:$AB$1048576,0),MATCH((CUADRO!N$4&amp;$E346),'Hoja de Trabajo para listado'!$AB$151:$BA$151,0)),0)+IFERROR(INDEX('Hoja de Trabajo para listado'!$BC$155:$CB$1048576,MATCH($A346,'Hoja de Trabajo para listado'!$BC$155:$BC$1048576,0),MATCH((CUADRO!N$4&amp;$E346),'Hoja de Trabajo para listado'!$BC$151:$CB$151,0)),0)+IFERROR(INDEX('Hoja de Trabajo para listado'!$DE$153:$DG$274,MATCH($A346,'Hoja de Trabajo para listado'!$DE$153:$DE$1048576,0),MATCH((CUADRO!N$4&amp;$E346),'Hoja de Trabajo para listado'!$DE$151:$DG$151,0)),0)+IFERROR(INDEX('Hoja de Trabajo para listado'!$CD$155:$DC$1048576,MATCH($A346,'Hoja de Trabajo para listado'!$CD$155:$CD$1048576,0),MATCH((CUADRO!N$4&amp;$E346),'Hoja de Trabajo para listado'!$CD$151:$DC$151,0)),0)</f>
        <v>0</v>
      </c>
      <c r="O346" s="243">
        <f ca="1">+IFERROR(INDEX('Hoja de Trabajo para listado'!$A$155:$Z$1048576,MATCH($A346,'Hoja de Trabajo para listado'!$A$155:$A$1048576,0),MATCH((CUADRO!O$4&amp;$E346),'Hoja de Trabajo para listado'!$A$151:$Z$151,0)),0)+IFERROR(INDEX('Hoja de Trabajo para listado'!$AB$155:$BA$1048576,MATCH($A346,'Hoja de Trabajo para listado'!$AB$155:$AB$1048576,0),MATCH((CUADRO!O$4&amp;$E346),'Hoja de Trabajo para listado'!$AB$151:$BA$151,0)),0)+IFERROR(INDEX('Hoja de Trabajo para listado'!$BC$155:$CB$1048576,MATCH($A346,'Hoja de Trabajo para listado'!$BC$155:$BC$1048576,0),MATCH((CUADRO!O$4&amp;$E346),'Hoja de Trabajo para listado'!$BC$151:$CB$151,0)),0)+IFERROR(INDEX('Hoja de Trabajo para listado'!$DE$153:$DG$274,MATCH($A346,'Hoja de Trabajo para listado'!$DE$153:$DE$1048576,0),MATCH((CUADRO!O$4&amp;$E346),'Hoja de Trabajo para listado'!$DE$151:$DG$151,0)),0)+IFERROR(INDEX('Hoja de Trabajo para listado'!$CD$155:$DC$1048576,MATCH($A346,'Hoja de Trabajo para listado'!$CD$155:$CD$1048576,0),MATCH((CUADRO!O$4&amp;$E346),'Hoja de Trabajo para listado'!$CD$151:$DC$151,0)),0)</f>
        <v>0</v>
      </c>
      <c r="P346" s="243">
        <f ca="1">+IFERROR(INDEX('Hoja de Trabajo para listado'!$A$155:$Z$1048576,MATCH($A346,'Hoja de Trabajo para listado'!$A$155:$A$1048576,0),MATCH((CUADRO!P$4&amp;$E346),'Hoja de Trabajo para listado'!$A$151:$Z$151,0)),0)+IFERROR(INDEX('Hoja de Trabajo para listado'!$AB$155:$BA$1048576,MATCH($A346,'Hoja de Trabajo para listado'!$AB$155:$AB$1048576,0),MATCH((CUADRO!P$4&amp;$E346),'Hoja de Trabajo para listado'!$AB$151:$BA$151,0)),0)+IFERROR(INDEX('Hoja de Trabajo para listado'!$BC$155:$CB$1048576,MATCH($A346,'Hoja de Trabajo para listado'!$BC$155:$BC$1048576,0),MATCH((CUADRO!P$4&amp;$E346),'Hoja de Trabajo para listado'!$BC$151:$CB$151,0)),0)+IFERROR(INDEX('Hoja de Trabajo para listado'!$DE$153:$DG$274,MATCH($A346,'Hoja de Trabajo para listado'!$DE$153:$DE$1048576,0),MATCH((CUADRO!P$4&amp;$E346),'Hoja de Trabajo para listado'!$DE$151:$DG$151,0)),0)+IFERROR(INDEX('Hoja de Trabajo para listado'!$CD$155:$DC$1048576,MATCH($A346,'Hoja de Trabajo para listado'!$CD$155:$CD$1048576,0),MATCH((CUADRO!P$4&amp;$E346),'Hoja de Trabajo para listado'!$CD$151:$DC$151,0)),0)</f>
        <v>0</v>
      </c>
      <c r="Q346" s="243">
        <f ca="1">+IFERROR(INDEX('Hoja de Trabajo para listado'!$A$155:$Z$1048576,MATCH($A346,'Hoja de Trabajo para listado'!$A$155:$A$1048576,0),MATCH((CUADRO!Q$4&amp;$E346),'Hoja de Trabajo para listado'!$A$151:$Z$151,0)),0)+IFERROR(INDEX('Hoja de Trabajo para listado'!$AB$155:$BA$1048576,MATCH($A346,'Hoja de Trabajo para listado'!$AB$155:$AB$1048576,0),MATCH((CUADRO!Q$4&amp;$E346),'Hoja de Trabajo para listado'!$AB$151:$BA$151,0)),0)+IFERROR(INDEX('Hoja de Trabajo para listado'!$BC$155:$CB$1048576,MATCH($A346,'Hoja de Trabajo para listado'!$BC$155:$BC$1048576,0),MATCH((CUADRO!Q$4&amp;$E346),'Hoja de Trabajo para listado'!$BC$151:$CB$151,0)),0)+IFERROR(INDEX('Hoja de Trabajo para listado'!$DE$153:$DG$274,MATCH($A346,'Hoja de Trabajo para listado'!$DE$153:$DE$1048576,0),MATCH((CUADRO!Q$4&amp;$E346),'Hoja de Trabajo para listado'!$DE$151:$DG$151,0)),0)+IFERROR(INDEX('Hoja de Trabajo para listado'!$CD$155:$DC$1048576,MATCH($A346,'Hoja de Trabajo para listado'!$CD$155:$CD$1048576,0),MATCH((CUADRO!Q$4&amp;$E346),'Hoja de Trabajo para listado'!$CD$151:$DC$151,0)),0)</f>
        <v>0</v>
      </c>
      <c r="R346" s="243">
        <f t="shared" ca="1" si="10"/>
        <v>165486.06</v>
      </c>
      <c r="S346" s="256">
        <f ca="1">+R345+R346</f>
        <v>165566.06</v>
      </c>
      <c r="T346" s="241">
        <f ca="1">+S346</f>
        <v>165566.06</v>
      </c>
      <c r="U346" s="240">
        <f t="shared" si="11"/>
        <v>2</v>
      </c>
    </row>
    <row r="347" spans="1:21" s="352" customFormat="1" ht="15" customHeight="1">
      <c r="A347" s="353">
        <v>580</v>
      </c>
      <c r="B347" s="381">
        <f>+A347</f>
        <v>580</v>
      </c>
      <c r="C347" s="245" t="str">
        <f>+VLOOKUP(A347,bd_lista!$A$3:$C$592,3,FALSE)</f>
        <v>Depósitos Aduaneros Bolivianos</v>
      </c>
      <c r="D347" s="383" t="str">
        <f>+C347</f>
        <v>Depósitos Aduaneros Bolivianos</v>
      </c>
      <c r="E347" s="304" t="s">
        <v>683</v>
      </c>
      <c r="F347" s="241">
        <f ca="1">+IFERROR(INDEX('Hoja de Trabajo para listado'!$A$155:$Z$1048576,MATCH($A347,'Hoja de Trabajo para listado'!$A$155:$A$1048576,0),MATCH((CUADRO!F$4&amp;$E347),'Hoja de Trabajo para listado'!$A$151:$Z$151,0)),0)+IFERROR(INDEX('Hoja de Trabajo para listado'!$AB$155:$BA$1048576,MATCH($A347,'Hoja de Trabajo para listado'!$AB$155:$AB$1048576,0),MATCH((CUADRO!F$4&amp;$E347),'Hoja de Trabajo para listado'!$AB$151:$BA$151,0)),0)+IFERROR(INDEX('Hoja de Trabajo para listado'!$BC$155:$CB$1048576,MATCH($A347,'Hoja de Trabajo para listado'!$BC$155:$BC$1048576,0),MATCH((CUADRO!F$4&amp;$E347),'Hoja de Trabajo para listado'!$BC$151:$CB$151,0)),0)+IFERROR(INDEX('Hoja de Trabajo para listado'!$DE$153:$DG$274,MATCH($A347,'Hoja de Trabajo para listado'!$DE$153:$DE$1048576,0),MATCH((CUADRO!F$4&amp;$E347),'Hoja de Trabajo para listado'!$DE$151:$DG$151,0)),0)+IFERROR(INDEX('Hoja de Trabajo para listado'!$CD$155:$DC$1048576,MATCH($A347,'Hoja de Trabajo para listado'!$CD$155:$CD$1048576,0),MATCH((CUADRO!F$4&amp;$E347),'Hoja de Trabajo para listado'!$CD$151:$DC$151,0)),0)</f>
        <v>0</v>
      </c>
      <c r="G347" s="241">
        <f ca="1">+IFERROR(INDEX('Hoja de Trabajo para listado'!$A$155:$Z$1048576,MATCH($A347,'Hoja de Trabajo para listado'!$A$155:$A$1048576,0),MATCH((CUADRO!G$4&amp;$E347),'Hoja de Trabajo para listado'!$A$151:$Z$151,0)),0)+IFERROR(INDEX('Hoja de Trabajo para listado'!$AB$155:$BA$1048576,MATCH($A347,'Hoja de Trabajo para listado'!$AB$155:$AB$1048576,0),MATCH((CUADRO!G$4&amp;$E347),'Hoja de Trabajo para listado'!$AB$151:$BA$151,0)),0)+IFERROR(INDEX('Hoja de Trabajo para listado'!$BC$155:$CB$1048576,MATCH($A347,'Hoja de Trabajo para listado'!$BC$155:$BC$1048576,0),MATCH((CUADRO!G$4&amp;$E347),'Hoja de Trabajo para listado'!$BC$151:$CB$151,0)),0)+IFERROR(INDEX('Hoja de Trabajo para listado'!$DE$153:$DG$274,MATCH($A347,'Hoja de Trabajo para listado'!$DE$153:$DE$1048576,0),MATCH((CUADRO!G$4&amp;$E347),'Hoja de Trabajo para listado'!$DE$151:$DG$151,0)),0)+IFERROR(INDEX('Hoja de Trabajo para listado'!$CD$155:$DC$1048576,MATCH($A347,'Hoja de Trabajo para listado'!$CD$155:$CD$1048576,0),MATCH((CUADRO!G$4&amp;$E347),'Hoja de Trabajo para listado'!$CD$151:$DC$151,0)),0)</f>
        <v>0</v>
      </c>
      <c r="H347" s="241">
        <f ca="1">+IFERROR(INDEX('Hoja de Trabajo para listado'!$A$155:$Z$1048576,MATCH($A347,'Hoja de Trabajo para listado'!$A$155:$A$1048576,0),MATCH((CUADRO!H$4&amp;$E347),'Hoja de Trabajo para listado'!$A$151:$Z$151,0)),0)+IFERROR(INDEX('Hoja de Trabajo para listado'!$AB$155:$BA$1048576,MATCH($A347,'Hoja de Trabajo para listado'!$AB$155:$AB$1048576,0),MATCH((CUADRO!H$4&amp;$E347),'Hoja de Trabajo para listado'!$AB$151:$BA$151,0)),0)+IFERROR(INDEX('Hoja de Trabajo para listado'!$BC$155:$CB$1048576,MATCH($A347,'Hoja de Trabajo para listado'!$BC$155:$BC$1048576,0),MATCH((CUADRO!H$4&amp;$E347),'Hoja de Trabajo para listado'!$BC$151:$CB$151,0)),0)+IFERROR(INDEX('Hoja de Trabajo para listado'!$DE$153:$DG$274,MATCH($A347,'Hoja de Trabajo para listado'!$DE$153:$DE$1048576,0),MATCH((CUADRO!H$4&amp;$E347),'Hoja de Trabajo para listado'!$DE$151:$DG$151,0)),0)+IFERROR(INDEX('Hoja de Trabajo para listado'!$CD$155:$DC$1048576,MATCH($A347,'Hoja de Trabajo para listado'!$CD$155:$CD$1048576,0),MATCH((CUADRO!H$4&amp;$E347),'Hoja de Trabajo para listado'!$CD$151:$DC$151,0)),0)</f>
        <v>0</v>
      </c>
      <c r="I347" s="241">
        <f ca="1">+IFERROR(INDEX('Hoja de Trabajo para listado'!$A$155:$Z$1048576,MATCH($A347,'Hoja de Trabajo para listado'!$A$155:$A$1048576,0),MATCH((CUADRO!I$4&amp;$E347),'Hoja de Trabajo para listado'!$A$151:$Z$151,0)),0)+IFERROR(INDEX('Hoja de Trabajo para listado'!$AB$155:$BA$1048576,MATCH($A347,'Hoja de Trabajo para listado'!$AB$155:$AB$1048576,0),MATCH((CUADRO!I$4&amp;$E347),'Hoja de Trabajo para listado'!$AB$151:$BA$151,0)),0)+IFERROR(INDEX('Hoja de Trabajo para listado'!$BC$155:$CB$1048576,MATCH($A347,'Hoja de Trabajo para listado'!$BC$155:$BC$1048576,0),MATCH((CUADRO!I$4&amp;$E347),'Hoja de Trabajo para listado'!$BC$151:$CB$151,0)),0)+IFERROR(INDEX('Hoja de Trabajo para listado'!$DE$153:$DG$274,MATCH($A347,'Hoja de Trabajo para listado'!$DE$153:$DE$1048576,0),MATCH((CUADRO!I$4&amp;$E347),'Hoja de Trabajo para listado'!$DE$151:$DG$151,0)),0)+IFERROR(INDEX('Hoja de Trabajo para listado'!$CD$155:$DC$1048576,MATCH($A347,'Hoja de Trabajo para listado'!$CD$155:$CD$1048576,0),MATCH((CUADRO!I$4&amp;$E347),'Hoja de Trabajo para listado'!$CD$151:$DC$151,0)),0)</f>
        <v>0</v>
      </c>
      <c r="J347" s="241">
        <f ca="1">+IFERROR(INDEX('Hoja de Trabajo para listado'!$A$155:$Z$1048576,MATCH($A347,'Hoja de Trabajo para listado'!$A$155:$A$1048576,0),MATCH((CUADRO!J$4&amp;$E347),'Hoja de Trabajo para listado'!$A$151:$Z$151,0)),0)+IFERROR(INDEX('Hoja de Trabajo para listado'!$AB$155:$BA$1048576,MATCH($A347,'Hoja de Trabajo para listado'!$AB$155:$AB$1048576,0),MATCH((CUADRO!J$4&amp;$E347),'Hoja de Trabajo para listado'!$AB$151:$BA$151,0)),0)+IFERROR(INDEX('Hoja de Trabajo para listado'!$BC$155:$CB$1048576,MATCH($A347,'Hoja de Trabajo para listado'!$BC$155:$BC$1048576,0),MATCH((CUADRO!J$4&amp;$E347),'Hoja de Trabajo para listado'!$BC$151:$CB$151,0)),0)+IFERROR(INDEX('Hoja de Trabajo para listado'!$DE$153:$DG$274,MATCH($A347,'Hoja de Trabajo para listado'!$DE$153:$DE$1048576,0),MATCH((CUADRO!J$4&amp;$E347),'Hoja de Trabajo para listado'!$DE$151:$DG$151,0)),0)+IFERROR(INDEX('Hoja de Trabajo para listado'!$CD$155:$DC$1048576,MATCH($A347,'Hoja de Trabajo para listado'!$CD$155:$CD$1048576,0),MATCH((CUADRO!J$4&amp;$E347),'Hoja de Trabajo para listado'!$CD$151:$DC$151,0)),0)</f>
        <v>0</v>
      </c>
      <c r="K347" s="241">
        <f ca="1">+IFERROR(INDEX('Hoja de Trabajo para listado'!$A$155:$Z$1048576,MATCH($A347,'Hoja de Trabajo para listado'!$A$155:$A$1048576,0),MATCH((CUADRO!K$4&amp;$E347),'Hoja de Trabajo para listado'!$A$151:$Z$151,0)),0)+IFERROR(INDEX('Hoja de Trabajo para listado'!$AB$155:$BA$1048576,MATCH($A347,'Hoja de Trabajo para listado'!$AB$155:$AB$1048576,0),MATCH((CUADRO!K$4&amp;$E347),'Hoja de Trabajo para listado'!$AB$151:$BA$151,0)),0)+IFERROR(INDEX('Hoja de Trabajo para listado'!$BC$155:$CB$1048576,MATCH($A347,'Hoja de Trabajo para listado'!$BC$155:$BC$1048576,0),MATCH((CUADRO!K$4&amp;$E347),'Hoja de Trabajo para listado'!$BC$151:$CB$151,0)),0)+IFERROR(INDEX('Hoja de Trabajo para listado'!$DE$153:$DG$274,MATCH($A347,'Hoja de Trabajo para listado'!$DE$153:$DE$1048576,0),MATCH((CUADRO!K$4&amp;$E347),'Hoja de Trabajo para listado'!$DE$151:$DG$151,0)),0)+IFERROR(INDEX('Hoja de Trabajo para listado'!$CD$155:$DC$1048576,MATCH($A347,'Hoja de Trabajo para listado'!$CD$155:$CD$1048576,0),MATCH((CUADRO!K$4&amp;$E347),'Hoja de Trabajo para listado'!$CD$151:$DC$151,0)),0)</f>
        <v>0</v>
      </c>
      <c r="L347" s="241">
        <f ca="1">+IFERROR(INDEX('Hoja de Trabajo para listado'!$A$155:$Z$1048576,MATCH($A347,'Hoja de Trabajo para listado'!$A$155:$A$1048576,0),MATCH((CUADRO!L$4&amp;$E347),'Hoja de Trabajo para listado'!$A$151:$Z$151,0)),0)+IFERROR(INDEX('Hoja de Trabajo para listado'!$AB$155:$BA$1048576,MATCH($A347,'Hoja de Trabajo para listado'!$AB$155:$AB$1048576,0),MATCH((CUADRO!L$4&amp;$E347),'Hoja de Trabajo para listado'!$AB$151:$BA$151,0)),0)+IFERROR(INDEX('Hoja de Trabajo para listado'!$BC$155:$CB$1048576,MATCH($A347,'Hoja de Trabajo para listado'!$BC$155:$BC$1048576,0),MATCH((CUADRO!L$4&amp;$E347),'Hoja de Trabajo para listado'!$BC$151:$CB$151,0)),0)+IFERROR(INDEX('Hoja de Trabajo para listado'!$DE$153:$DG$274,MATCH($A347,'Hoja de Trabajo para listado'!$DE$153:$DE$1048576,0),MATCH((CUADRO!L$4&amp;$E347),'Hoja de Trabajo para listado'!$DE$151:$DG$151,0)),0)+IFERROR(INDEX('Hoja de Trabajo para listado'!$CD$155:$DC$1048576,MATCH($A347,'Hoja de Trabajo para listado'!$CD$155:$CD$1048576,0),MATCH((CUADRO!L$4&amp;$E347),'Hoja de Trabajo para listado'!$CD$151:$DC$151,0)),0)</f>
        <v>0</v>
      </c>
      <c r="M347" s="241">
        <f ca="1">+IFERROR(INDEX('Hoja de Trabajo para listado'!$A$155:$Z$1048576,MATCH($A347,'Hoja de Trabajo para listado'!$A$155:$A$1048576,0),MATCH((CUADRO!M$4&amp;$E347),'Hoja de Trabajo para listado'!$A$151:$Z$151,0)),0)+IFERROR(INDEX('Hoja de Trabajo para listado'!$AB$155:$BA$1048576,MATCH($A347,'Hoja de Trabajo para listado'!$AB$155:$AB$1048576,0),MATCH((CUADRO!M$4&amp;$E347),'Hoja de Trabajo para listado'!$AB$151:$BA$151,0)),0)+IFERROR(INDEX('Hoja de Trabajo para listado'!$BC$155:$CB$1048576,MATCH($A347,'Hoja de Trabajo para listado'!$BC$155:$BC$1048576,0),MATCH((CUADRO!M$4&amp;$E347),'Hoja de Trabajo para listado'!$BC$151:$CB$151,0)),0)+IFERROR(INDEX('Hoja de Trabajo para listado'!$DE$153:$DG$274,MATCH($A347,'Hoja de Trabajo para listado'!$DE$153:$DE$1048576,0),MATCH((CUADRO!M$4&amp;$E347),'Hoja de Trabajo para listado'!$DE$151:$DG$151,0)),0)+IFERROR(INDEX('Hoja de Trabajo para listado'!$CD$155:$DC$1048576,MATCH($A347,'Hoja de Trabajo para listado'!$CD$155:$CD$1048576,0),MATCH((CUADRO!M$4&amp;$E347),'Hoja de Trabajo para listado'!$CD$151:$DC$151,0)),0)</f>
        <v>0</v>
      </c>
      <c r="N347" s="241">
        <f ca="1">+IFERROR(INDEX('Hoja de Trabajo para listado'!$A$155:$Z$1048576,MATCH($A347,'Hoja de Trabajo para listado'!$A$155:$A$1048576,0),MATCH((CUADRO!N$4&amp;$E347),'Hoja de Trabajo para listado'!$A$151:$Z$151,0)),0)+IFERROR(INDEX('Hoja de Trabajo para listado'!$AB$155:$BA$1048576,MATCH($A347,'Hoja de Trabajo para listado'!$AB$155:$AB$1048576,0),MATCH((CUADRO!N$4&amp;$E347),'Hoja de Trabajo para listado'!$AB$151:$BA$151,0)),0)+IFERROR(INDEX('Hoja de Trabajo para listado'!$BC$155:$CB$1048576,MATCH($A347,'Hoja de Trabajo para listado'!$BC$155:$BC$1048576,0),MATCH((CUADRO!N$4&amp;$E347),'Hoja de Trabajo para listado'!$BC$151:$CB$151,0)),0)+IFERROR(INDEX('Hoja de Trabajo para listado'!$DE$153:$DG$274,MATCH($A347,'Hoja de Trabajo para listado'!$DE$153:$DE$1048576,0),MATCH((CUADRO!N$4&amp;$E347),'Hoja de Trabajo para listado'!$DE$151:$DG$151,0)),0)+IFERROR(INDEX('Hoja de Trabajo para listado'!$CD$155:$DC$1048576,MATCH($A347,'Hoja de Trabajo para listado'!$CD$155:$CD$1048576,0),MATCH((CUADRO!N$4&amp;$E347),'Hoja de Trabajo para listado'!$CD$151:$DC$151,0)),0)</f>
        <v>0</v>
      </c>
      <c r="O347" s="241">
        <f ca="1">+IFERROR(INDEX('Hoja de Trabajo para listado'!$A$155:$Z$1048576,MATCH($A347,'Hoja de Trabajo para listado'!$A$155:$A$1048576,0),MATCH((CUADRO!O$4&amp;$E347),'Hoja de Trabajo para listado'!$A$151:$Z$151,0)),0)+IFERROR(INDEX('Hoja de Trabajo para listado'!$AB$155:$BA$1048576,MATCH($A347,'Hoja de Trabajo para listado'!$AB$155:$AB$1048576,0),MATCH((CUADRO!O$4&amp;$E347),'Hoja de Trabajo para listado'!$AB$151:$BA$151,0)),0)+IFERROR(INDEX('Hoja de Trabajo para listado'!$BC$155:$CB$1048576,MATCH($A347,'Hoja de Trabajo para listado'!$BC$155:$BC$1048576,0),MATCH((CUADRO!O$4&amp;$E347),'Hoja de Trabajo para listado'!$BC$151:$CB$151,0)),0)+IFERROR(INDEX('Hoja de Trabajo para listado'!$DE$153:$DG$274,MATCH($A347,'Hoja de Trabajo para listado'!$DE$153:$DE$1048576,0),MATCH((CUADRO!O$4&amp;$E347),'Hoja de Trabajo para listado'!$DE$151:$DG$151,0)),0)+IFERROR(INDEX('Hoja de Trabajo para listado'!$CD$155:$DC$1048576,MATCH($A347,'Hoja de Trabajo para listado'!$CD$155:$CD$1048576,0),MATCH((CUADRO!O$4&amp;$E347),'Hoja de Trabajo para listado'!$CD$151:$DC$151,0)),0)</f>
        <v>0</v>
      </c>
      <c r="P347" s="241">
        <f ca="1">+IFERROR(INDEX('Hoja de Trabajo para listado'!$A$155:$Z$1048576,MATCH($A347,'Hoja de Trabajo para listado'!$A$155:$A$1048576,0),MATCH((CUADRO!P$4&amp;$E347),'Hoja de Trabajo para listado'!$A$151:$Z$151,0)),0)+IFERROR(INDEX('Hoja de Trabajo para listado'!$AB$155:$BA$1048576,MATCH($A347,'Hoja de Trabajo para listado'!$AB$155:$AB$1048576,0),MATCH((CUADRO!P$4&amp;$E347),'Hoja de Trabajo para listado'!$AB$151:$BA$151,0)),0)+IFERROR(INDEX('Hoja de Trabajo para listado'!$BC$155:$CB$1048576,MATCH($A347,'Hoja de Trabajo para listado'!$BC$155:$BC$1048576,0),MATCH((CUADRO!P$4&amp;$E347),'Hoja de Trabajo para listado'!$BC$151:$CB$151,0)),0)+IFERROR(INDEX('Hoja de Trabajo para listado'!$DE$153:$DG$274,MATCH($A347,'Hoja de Trabajo para listado'!$DE$153:$DE$1048576,0),MATCH((CUADRO!P$4&amp;$E347),'Hoja de Trabajo para listado'!$DE$151:$DG$151,0)),0)+IFERROR(INDEX('Hoja de Trabajo para listado'!$CD$155:$DC$1048576,MATCH($A347,'Hoja de Trabajo para listado'!$CD$155:$CD$1048576,0),MATCH((CUADRO!P$4&amp;$E347),'Hoja de Trabajo para listado'!$CD$151:$DC$151,0)),0)</f>
        <v>0</v>
      </c>
      <c r="Q347" s="241">
        <f ca="1">+IFERROR(INDEX('Hoja de Trabajo para listado'!$A$155:$Z$1048576,MATCH($A347,'Hoja de Trabajo para listado'!$A$155:$A$1048576,0),MATCH((CUADRO!Q$4&amp;$E347),'Hoja de Trabajo para listado'!$A$151:$Z$151,0)),0)+IFERROR(INDEX('Hoja de Trabajo para listado'!$AB$155:$BA$1048576,MATCH($A347,'Hoja de Trabajo para listado'!$AB$155:$AB$1048576,0),MATCH((CUADRO!Q$4&amp;$E347),'Hoja de Trabajo para listado'!$AB$151:$BA$151,0)),0)+IFERROR(INDEX('Hoja de Trabajo para listado'!$BC$155:$CB$1048576,MATCH($A347,'Hoja de Trabajo para listado'!$BC$155:$BC$1048576,0),MATCH((CUADRO!Q$4&amp;$E347),'Hoja de Trabajo para listado'!$BC$151:$CB$151,0)),0)+IFERROR(INDEX('Hoja de Trabajo para listado'!$DE$153:$DG$274,MATCH($A347,'Hoja de Trabajo para listado'!$DE$153:$DE$1048576,0),MATCH((CUADRO!Q$4&amp;$E347),'Hoja de Trabajo para listado'!$DE$151:$DG$151,0)),0)+IFERROR(INDEX('Hoja de Trabajo para listado'!$CD$155:$DC$1048576,MATCH($A347,'Hoja de Trabajo para listado'!$CD$155:$CD$1048576,0),MATCH((CUADRO!Q$4&amp;$E347),'Hoja de Trabajo para listado'!$CD$151:$DC$151,0)),0)</f>
        <v>0</v>
      </c>
      <c r="R347" s="241">
        <f t="shared" ca="1" si="10"/>
        <v>0</v>
      </c>
      <c r="S347" s="257"/>
      <c r="T347" s="241">
        <f ca="1">+T348</f>
        <v>2363.7799999999997</v>
      </c>
      <c r="U347" s="240">
        <f t="shared" si="11"/>
        <v>1</v>
      </c>
    </row>
    <row r="348" spans="1:21" s="352" customFormat="1" ht="15" customHeight="1">
      <c r="A348" s="353">
        <v>580</v>
      </c>
      <c r="B348" s="382"/>
      <c r="C348" s="305" t="str">
        <f>+VLOOKUP(A348,bd_lista!$A$3:$C$592,3,FALSE)</f>
        <v>Depósitos Aduaneros Bolivianos</v>
      </c>
      <c r="D348" s="384"/>
      <c r="E348" s="305" t="s">
        <v>684</v>
      </c>
      <c r="F348" s="243">
        <f ca="1">+IFERROR(INDEX('Hoja de Trabajo para listado'!$A$155:$Z$1048576,MATCH($A348,'Hoja de Trabajo para listado'!$A$155:$A$1048576,0),MATCH((CUADRO!F$4&amp;$E348),'Hoja de Trabajo para listado'!$A$151:$Z$151,0)),0)+IFERROR(INDEX('Hoja de Trabajo para listado'!$AB$155:$BA$1048576,MATCH($A348,'Hoja de Trabajo para listado'!$AB$155:$AB$1048576,0),MATCH((CUADRO!F$4&amp;$E348),'Hoja de Trabajo para listado'!$AB$151:$BA$151,0)),0)+IFERROR(INDEX('Hoja de Trabajo para listado'!$BC$155:$CB$1048576,MATCH($A348,'Hoja de Trabajo para listado'!$BC$155:$BC$1048576,0),MATCH((CUADRO!F$4&amp;$E348),'Hoja de Trabajo para listado'!$BC$151:$CB$151,0)),0)+IFERROR(INDEX('Hoja de Trabajo para listado'!$DE$153:$DG$274,MATCH($A348,'Hoja de Trabajo para listado'!$DE$153:$DE$1048576,0),MATCH((CUADRO!F$4&amp;$E348),'Hoja de Trabajo para listado'!$DE$151:$DG$151,0)),0)+IFERROR(INDEX('Hoja de Trabajo para listado'!$CD$155:$DC$1048576,MATCH($A348,'Hoja de Trabajo para listado'!$CD$155:$CD$1048576,0),MATCH((CUADRO!F$4&amp;$E348),'Hoja de Trabajo para listado'!$CD$151:$DC$151,0)),0)</f>
        <v>0</v>
      </c>
      <c r="G348" s="243">
        <f ca="1">+IFERROR(INDEX('Hoja de Trabajo para listado'!$A$155:$Z$1048576,MATCH($A348,'Hoja de Trabajo para listado'!$A$155:$A$1048576,0),MATCH((CUADRO!G$4&amp;$E348),'Hoja de Trabajo para listado'!$A$151:$Z$151,0)),0)+IFERROR(INDEX('Hoja de Trabajo para listado'!$AB$155:$BA$1048576,MATCH($A348,'Hoja de Trabajo para listado'!$AB$155:$AB$1048576,0),MATCH((CUADRO!G$4&amp;$E348),'Hoja de Trabajo para listado'!$AB$151:$BA$151,0)),0)+IFERROR(INDEX('Hoja de Trabajo para listado'!$BC$155:$CB$1048576,MATCH($A348,'Hoja de Trabajo para listado'!$BC$155:$BC$1048576,0),MATCH((CUADRO!G$4&amp;$E348),'Hoja de Trabajo para listado'!$BC$151:$CB$151,0)),0)+IFERROR(INDEX('Hoja de Trabajo para listado'!$DE$153:$DG$274,MATCH($A348,'Hoja de Trabajo para listado'!$DE$153:$DE$1048576,0),MATCH((CUADRO!G$4&amp;$E348),'Hoja de Trabajo para listado'!$DE$151:$DG$151,0)),0)+IFERROR(INDEX('Hoja de Trabajo para listado'!$CD$155:$DC$1048576,MATCH($A348,'Hoja de Trabajo para listado'!$CD$155:$CD$1048576,0),MATCH((CUADRO!G$4&amp;$E348),'Hoja de Trabajo para listado'!$CD$151:$DC$151,0)),0)</f>
        <v>0</v>
      </c>
      <c r="H348" s="243">
        <f ca="1">+IFERROR(INDEX('Hoja de Trabajo para listado'!$A$155:$Z$1048576,MATCH($A348,'Hoja de Trabajo para listado'!$A$155:$A$1048576,0),MATCH((CUADRO!H$4&amp;$E348),'Hoja de Trabajo para listado'!$A$151:$Z$151,0)),0)+IFERROR(INDEX('Hoja de Trabajo para listado'!$AB$155:$BA$1048576,MATCH($A348,'Hoja de Trabajo para listado'!$AB$155:$AB$1048576,0),MATCH((CUADRO!H$4&amp;$E348),'Hoja de Trabajo para listado'!$AB$151:$BA$151,0)),0)+IFERROR(INDEX('Hoja de Trabajo para listado'!$BC$155:$CB$1048576,MATCH($A348,'Hoja de Trabajo para listado'!$BC$155:$BC$1048576,0),MATCH((CUADRO!H$4&amp;$E348),'Hoja de Trabajo para listado'!$BC$151:$CB$151,0)),0)+IFERROR(INDEX('Hoja de Trabajo para listado'!$DE$153:$DG$274,MATCH($A348,'Hoja de Trabajo para listado'!$DE$153:$DE$1048576,0),MATCH((CUADRO!H$4&amp;$E348),'Hoja de Trabajo para listado'!$DE$151:$DG$151,0)),0)+IFERROR(INDEX('Hoja de Trabajo para listado'!$CD$155:$DC$1048576,MATCH($A348,'Hoja de Trabajo para listado'!$CD$155:$CD$1048576,0),MATCH((CUADRO!H$4&amp;$E348),'Hoja de Trabajo para listado'!$CD$151:$DC$151,0)),0)</f>
        <v>0</v>
      </c>
      <c r="I348" s="243">
        <f ca="1">+IFERROR(INDEX('Hoja de Trabajo para listado'!$A$155:$Z$1048576,MATCH($A348,'Hoja de Trabajo para listado'!$A$155:$A$1048576,0),MATCH((CUADRO!I$4&amp;$E348),'Hoja de Trabajo para listado'!$A$151:$Z$151,0)),0)+IFERROR(INDEX('Hoja de Trabajo para listado'!$AB$155:$BA$1048576,MATCH($A348,'Hoja de Trabajo para listado'!$AB$155:$AB$1048576,0),MATCH((CUADRO!I$4&amp;$E348),'Hoja de Trabajo para listado'!$AB$151:$BA$151,0)),0)+IFERROR(INDEX('Hoja de Trabajo para listado'!$BC$155:$CB$1048576,MATCH($A348,'Hoja de Trabajo para listado'!$BC$155:$BC$1048576,0),MATCH((CUADRO!I$4&amp;$E348),'Hoja de Trabajo para listado'!$BC$151:$CB$151,0)),0)+IFERROR(INDEX('Hoja de Trabajo para listado'!$DE$153:$DG$274,MATCH($A348,'Hoja de Trabajo para listado'!$DE$153:$DE$1048576,0),MATCH((CUADRO!I$4&amp;$E348),'Hoja de Trabajo para listado'!$DE$151:$DG$151,0)),0)+IFERROR(INDEX('Hoja de Trabajo para listado'!$CD$155:$DC$1048576,MATCH($A348,'Hoja de Trabajo para listado'!$CD$155:$CD$1048576,0),MATCH((CUADRO!I$4&amp;$E348),'Hoja de Trabajo para listado'!$CD$151:$DC$151,0)),0)</f>
        <v>0</v>
      </c>
      <c r="J348" s="243">
        <f ca="1">+IFERROR(INDEX('Hoja de Trabajo para listado'!$A$155:$Z$1048576,MATCH($A348,'Hoja de Trabajo para listado'!$A$155:$A$1048576,0),MATCH((CUADRO!J$4&amp;$E348),'Hoja de Trabajo para listado'!$A$151:$Z$151,0)),0)+IFERROR(INDEX('Hoja de Trabajo para listado'!$AB$155:$BA$1048576,MATCH($A348,'Hoja de Trabajo para listado'!$AB$155:$AB$1048576,0),MATCH((CUADRO!J$4&amp;$E348),'Hoja de Trabajo para listado'!$AB$151:$BA$151,0)),0)+IFERROR(INDEX('Hoja de Trabajo para listado'!$BC$155:$CB$1048576,MATCH($A348,'Hoja de Trabajo para listado'!$BC$155:$BC$1048576,0),MATCH((CUADRO!J$4&amp;$E348),'Hoja de Trabajo para listado'!$BC$151:$CB$151,0)),0)+IFERROR(INDEX('Hoja de Trabajo para listado'!$DE$153:$DG$274,MATCH($A348,'Hoja de Trabajo para listado'!$DE$153:$DE$1048576,0),MATCH((CUADRO!J$4&amp;$E348),'Hoja de Trabajo para listado'!$DE$151:$DG$151,0)),0)+IFERROR(INDEX('Hoja de Trabajo para listado'!$CD$155:$DC$1048576,MATCH($A348,'Hoja de Trabajo para listado'!$CD$155:$CD$1048576,0),MATCH((CUADRO!J$4&amp;$E348),'Hoja de Trabajo para listado'!$CD$151:$DC$151,0)),0)</f>
        <v>2363.7799999999997</v>
      </c>
      <c r="K348" s="243">
        <f ca="1">+IFERROR(INDEX('Hoja de Trabajo para listado'!$A$155:$Z$1048576,MATCH($A348,'Hoja de Trabajo para listado'!$A$155:$A$1048576,0),MATCH((CUADRO!K$4&amp;$E348),'Hoja de Trabajo para listado'!$A$151:$Z$151,0)),0)+IFERROR(INDEX('Hoja de Trabajo para listado'!$AB$155:$BA$1048576,MATCH($A348,'Hoja de Trabajo para listado'!$AB$155:$AB$1048576,0),MATCH((CUADRO!K$4&amp;$E348),'Hoja de Trabajo para listado'!$AB$151:$BA$151,0)),0)+IFERROR(INDEX('Hoja de Trabajo para listado'!$BC$155:$CB$1048576,MATCH($A348,'Hoja de Trabajo para listado'!$BC$155:$BC$1048576,0),MATCH((CUADRO!K$4&amp;$E348),'Hoja de Trabajo para listado'!$BC$151:$CB$151,0)),0)+IFERROR(INDEX('Hoja de Trabajo para listado'!$DE$153:$DG$274,MATCH($A348,'Hoja de Trabajo para listado'!$DE$153:$DE$1048576,0),MATCH((CUADRO!K$4&amp;$E348),'Hoja de Trabajo para listado'!$DE$151:$DG$151,0)),0)+IFERROR(INDEX('Hoja de Trabajo para listado'!$CD$155:$DC$1048576,MATCH($A348,'Hoja de Trabajo para listado'!$CD$155:$CD$1048576,0),MATCH((CUADRO!K$4&amp;$E348),'Hoja de Trabajo para listado'!$CD$151:$DC$151,0)),0)</f>
        <v>0</v>
      </c>
      <c r="L348" s="243">
        <f ca="1">+IFERROR(INDEX('Hoja de Trabajo para listado'!$A$155:$Z$1048576,MATCH($A348,'Hoja de Trabajo para listado'!$A$155:$A$1048576,0),MATCH((CUADRO!L$4&amp;$E348),'Hoja de Trabajo para listado'!$A$151:$Z$151,0)),0)+IFERROR(INDEX('Hoja de Trabajo para listado'!$AB$155:$BA$1048576,MATCH($A348,'Hoja de Trabajo para listado'!$AB$155:$AB$1048576,0),MATCH((CUADRO!L$4&amp;$E348),'Hoja de Trabajo para listado'!$AB$151:$BA$151,0)),0)+IFERROR(INDEX('Hoja de Trabajo para listado'!$BC$155:$CB$1048576,MATCH($A348,'Hoja de Trabajo para listado'!$BC$155:$BC$1048576,0),MATCH((CUADRO!L$4&amp;$E348),'Hoja de Trabajo para listado'!$BC$151:$CB$151,0)),0)+IFERROR(INDEX('Hoja de Trabajo para listado'!$DE$153:$DG$274,MATCH($A348,'Hoja de Trabajo para listado'!$DE$153:$DE$1048576,0),MATCH((CUADRO!L$4&amp;$E348),'Hoja de Trabajo para listado'!$DE$151:$DG$151,0)),0)+IFERROR(INDEX('Hoja de Trabajo para listado'!$CD$155:$DC$1048576,MATCH($A348,'Hoja de Trabajo para listado'!$CD$155:$CD$1048576,0),MATCH((CUADRO!L$4&amp;$E348),'Hoja de Trabajo para listado'!$CD$151:$DC$151,0)),0)</f>
        <v>0</v>
      </c>
      <c r="M348" s="243">
        <f ca="1">+IFERROR(INDEX('Hoja de Trabajo para listado'!$A$155:$Z$1048576,MATCH($A348,'Hoja de Trabajo para listado'!$A$155:$A$1048576,0),MATCH((CUADRO!M$4&amp;$E348),'Hoja de Trabajo para listado'!$A$151:$Z$151,0)),0)+IFERROR(INDEX('Hoja de Trabajo para listado'!$AB$155:$BA$1048576,MATCH($A348,'Hoja de Trabajo para listado'!$AB$155:$AB$1048576,0),MATCH((CUADRO!M$4&amp;$E348),'Hoja de Trabajo para listado'!$AB$151:$BA$151,0)),0)+IFERROR(INDEX('Hoja de Trabajo para listado'!$BC$155:$CB$1048576,MATCH($A348,'Hoja de Trabajo para listado'!$BC$155:$BC$1048576,0),MATCH((CUADRO!M$4&amp;$E348),'Hoja de Trabajo para listado'!$BC$151:$CB$151,0)),0)+IFERROR(INDEX('Hoja de Trabajo para listado'!$DE$153:$DG$274,MATCH($A348,'Hoja de Trabajo para listado'!$DE$153:$DE$1048576,0),MATCH((CUADRO!M$4&amp;$E348),'Hoja de Trabajo para listado'!$DE$151:$DG$151,0)),0)+IFERROR(INDEX('Hoja de Trabajo para listado'!$CD$155:$DC$1048576,MATCH($A348,'Hoja de Trabajo para listado'!$CD$155:$CD$1048576,0),MATCH((CUADRO!M$4&amp;$E348),'Hoja de Trabajo para listado'!$CD$151:$DC$151,0)),0)</f>
        <v>0</v>
      </c>
      <c r="N348" s="243">
        <f ca="1">+IFERROR(INDEX('Hoja de Trabajo para listado'!$A$155:$Z$1048576,MATCH($A348,'Hoja de Trabajo para listado'!$A$155:$A$1048576,0),MATCH((CUADRO!N$4&amp;$E348),'Hoja de Trabajo para listado'!$A$151:$Z$151,0)),0)+IFERROR(INDEX('Hoja de Trabajo para listado'!$AB$155:$BA$1048576,MATCH($A348,'Hoja de Trabajo para listado'!$AB$155:$AB$1048576,0),MATCH((CUADRO!N$4&amp;$E348),'Hoja de Trabajo para listado'!$AB$151:$BA$151,0)),0)+IFERROR(INDEX('Hoja de Trabajo para listado'!$BC$155:$CB$1048576,MATCH($A348,'Hoja de Trabajo para listado'!$BC$155:$BC$1048576,0),MATCH((CUADRO!N$4&amp;$E348),'Hoja de Trabajo para listado'!$BC$151:$CB$151,0)),0)+IFERROR(INDEX('Hoja de Trabajo para listado'!$DE$153:$DG$274,MATCH($A348,'Hoja de Trabajo para listado'!$DE$153:$DE$1048576,0),MATCH((CUADRO!N$4&amp;$E348),'Hoja de Trabajo para listado'!$DE$151:$DG$151,0)),0)+IFERROR(INDEX('Hoja de Trabajo para listado'!$CD$155:$DC$1048576,MATCH($A348,'Hoja de Trabajo para listado'!$CD$155:$CD$1048576,0),MATCH((CUADRO!N$4&amp;$E348),'Hoja de Trabajo para listado'!$CD$151:$DC$151,0)),0)</f>
        <v>0</v>
      </c>
      <c r="O348" s="243">
        <f ca="1">+IFERROR(INDEX('Hoja de Trabajo para listado'!$A$155:$Z$1048576,MATCH($A348,'Hoja de Trabajo para listado'!$A$155:$A$1048576,0),MATCH((CUADRO!O$4&amp;$E348),'Hoja de Trabajo para listado'!$A$151:$Z$151,0)),0)+IFERROR(INDEX('Hoja de Trabajo para listado'!$AB$155:$BA$1048576,MATCH($A348,'Hoja de Trabajo para listado'!$AB$155:$AB$1048576,0),MATCH((CUADRO!O$4&amp;$E348),'Hoja de Trabajo para listado'!$AB$151:$BA$151,0)),0)+IFERROR(INDEX('Hoja de Trabajo para listado'!$BC$155:$CB$1048576,MATCH($A348,'Hoja de Trabajo para listado'!$BC$155:$BC$1048576,0),MATCH((CUADRO!O$4&amp;$E348),'Hoja de Trabajo para listado'!$BC$151:$CB$151,0)),0)+IFERROR(INDEX('Hoja de Trabajo para listado'!$DE$153:$DG$274,MATCH($A348,'Hoja de Trabajo para listado'!$DE$153:$DE$1048576,0),MATCH((CUADRO!O$4&amp;$E348),'Hoja de Trabajo para listado'!$DE$151:$DG$151,0)),0)+IFERROR(INDEX('Hoja de Trabajo para listado'!$CD$155:$DC$1048576,MATCH($A348,'Hoja de Trabajo para listado'!$CD$155:$CD$1048576,0),MATCH((CUADRO!O$4&amp;$E348),'Hoja de Trabajo para listado'!$CD$151:$DC$151,0)),0)</f>
        <v>0</v>
      </c>
      <c r="P348" s="243">
        <f ca="1">+IFERROR(INDEX('Hoja de Trabajo para listado'!$A$155:$Z$1048576,MATCH($A348,'Hoja de Trabajo para listado'!$A$155:$A$1048576,0),MATCH((CUADRO!P$4&amp;$E348),'Hoja de Trabajo para listado'!$A$151:$Z$151,0)),0)+IFERROR(INDEX('Hoja de Trabajo para listado'!$AB$155:$BA$1048576,MATCH($A348,'Hoja de Trabajo para listado'!$AB$155:$AB$1048576,0),MATCH((CUADRO!P$4&amp;$E348),'Hoja de Trabajo para listado'!$AB$151:$BA$151,0)),0)+IFERROR(INDEX('Hoja de Trabajo para listado'!$BC$155:$CB$1048576,MATCH($A348,'Hoja de Trabajo para listado'!$BC$155:$BC$1048576,0),MATCH((CUADRO!P$4&amp;$E348),'Hoja de Trabajo para listado'!$BC$151:$CB$151,0)),0)+IFERROR(INDEX('Hoja de Trabajo para listado'!$DE$153:$DG$274,MATCH($A348,'Hoja de Trabajo para listado'!$DE$153:$DE$1048576,0),MATCH((CUADRO!P$4&amp;$E348),'Hoja de Trabajo para listado'!$DE$151:$DG$151,0)),0)+IFERROR(INDEX('Hoja de Trabajo para listado'!$CD$155:$DC$1048576,MATCH($A348,'Hoja de Trabajo para listado'!$CD$155:$CD$1048576,0),MATCH((CUADRO!P$4&amp;$E348),'Hoja de Trabajo para listado'!$CD$151:$DC$151,0)),0)</f>
        <v>0</v>
      </c>
      <c r="Q348" s="243">
        <f ca="1">+IFERROR(INDEX('Hoja de Trabajo para listado'!$A$155:$Z$1048576,MATCH($A348,'Hoja de Trabajo para listado'!$A$155:$A$1048576,0),MATCH((CUADRO!Q$4&amp;$E348),'Hoja de Trabajo para listado'!$A$151:$Z$151,0)),0)+IFERROR(INDEX('Hoja de Trabajo para listado'!$AB$155:$BA$1048576,MATCH($A348,'Hoja de Trabajo para listado'!$AB$155:$AB$1048576,0),MATCH((CUADRO!Q$4&amp;$E348),'Hoja de Trabajo para listado'!$AB$151:$BA$151,0)),0)+IFERROR(INDEX('Hoja de Trabajo para listado'!$BC$155:$CB$1048576,MATCH($A348,'Hoja de Trabajo para listado'!$BC$155:$BC$1048576,0),MATCH((CUADRO!Q$4&amp;$E348),'Hoja de Trabajo para listado'!$BC$151:$CB$151,0)),0)+IFERROR(INDEX('Hoja de Trabajo para listado'!$DE$153:$DG$274,MATCH($A348,'Hoja de Trabajo para listado'!$DE$153:$DE$1048576,0),MATCH((CUADRO!Q$4&amp;$E348),'Hoja de Trabajo para listado'!$DE$151:$DG$151,0)),0)+IFERROR(INDEX('Hoja de Trabajo para listado'!$CD$155:$DC$1048576,MATCH($A348,'Hoja de Trabajo para listado'!$CD$155:$CD$1048576,0),MATCH((CUADRO!Q$4&amp;$E348),'Hoja de Trabajo para listado'!$CD$151:$DC$151,0)),0)</f>
        <v>0</v>
      </c>
      <c r="R348" s="243">
        <f t="shared" ca="1" si="10"/>
        <v>2363.7799999999997</v>
      </c>
      <c r="S348" s="256">
        <f ca="1">+R347+R348</f>
        <v>2363.7799999999997</v>
      </c>
      <c r="T348" s="241">
        <f ca="1">+S348</f>
        <v>2363.7799999999997</v>
      </c>
      <c r="U348" s="240">
        <f t="shared" si="11"/>
        <v>2</v>
      </c>
    </row>
    <row r="349" spans="1:21" ht="15" customHeight="1">
      <c r="A349" s="353">
        <v>584</v>
      </c>
      <c r="B349" s="381">
        <f>+A349</f>
        <v>584</v>
      </c>
      <c r="C349" s="245" t="str">
        <f>+VLOOKUP(A349,bd_lista!$A$3:$C$592,3,FALSE)</f>
        <v>Empresa Boliviana de Industrializacion de Hidrocarburos</v>
      </c>
      <c r="D349" s="383" t="str">
        <f>+C349</f>
        <v>Empresa Boliviana de Industrializacion de Hidrocarburos</v>
      </c>
      <c r="E349" s="245" t="s">
        <v>683</v>
      </c>
      <c r="F349" s="241">
        <f ca="1">+IFERROR(INDEX('Hoja de Trabajo para listado'!$A$155:$Z$1048576,MATCH($A349,'Hoja de Trabajo para listado'!$A$155:$A$1048576,0),MATCH((CUADRO!F$4&amp;$E349),'Hoja de Trabajo para listado'!$A$151:$Z$151,0)),0)+IFERROR(INDEX('Hoja de Trabajo para listado'!$AB$155:$BA$1048576,MATCH($A349,'Hoja de Trabajo para listado'!$AB$155:$AB$1048576,0),MATCH((CUADRO!F$4&amp;$E349),'Hoja de Trabajo para listado'!$AB$151:$BA$151,0)),0)+IFERROR(INDEX('Hoja de Trabajo para listado'!$BC$155:$CB$1048576,MATCH($A349,'Hoja de Trabajo para listado'!$BC$155:$BC$1048576,0),MATCH((CUADRO!F$4&amp;$E349),'Hoja de Trabajo para listado'!$BC$151:$CB$151,0)),0)+IFERROR(INDEX('Hoja de Trabajo para listado'!$DE$153:$DG$274,MATCH($A349,'Hoja de Trabajo para listado'!$DE$153:$DE$1048576,0),MATCH((CUADRO!F$4&amp;$E349),'Hoja de Trabajo para listado'!$DE$151:$DG$151,0)),0)+IFERROR(INDEX('Hoja de Trabajo para listado'!$CD$155:$DC$1048576,MATCH($A349,'Hoja de Trabajo para listado'!$CD$155:$CD$1048576,0),MATCH((CUADRO!F$4&amp;$E349),'Hoja de Trabajo para listado'!$CD$151:$DC$151,0)),0)</f>
        <v>0</v>
      </c>
      <c r="G349" s="241">
        <f ca="1">+IFERROR(INDEX('Hoja de Trabajo para listado'!$A$155:$Z$1048576,MATCH($A349,'Hoja de Trabajo para listado'!$A$155:$A$1048576,0),MATCH((CUADRO!G$4&amp;$E349),'Hoja de Trabajo para listado'!$A$151:$Z$151,0)),0)+IFERROR(INDEX('Hoja de Trabajo para listado'!$AB$155:$BA$1048576,MATCH($A349,'Hoja de Trabajo para listado'!$AB$155:$AB$1048576,0),MATCH((CUADRO!G$4&amp;$E349),'Hoja de Trabajo para listado'!$AB$151:$BA$151,0)),0)+IFERROR(INDEX('Hoja de Trabajo para listado'!$BC$155:$CB$1048576,MATCH($A349,'Hoja de Trabajo para listado'!$BC$155:$BC$1048576,0),MATCH((CUADRO!G$4&amp;$E349),'Hoja de Trabajo para listado'!$BC$151:$CB$151,0)),0)+IFERROR(INDEX('Hoja de Trabajo para listado'!$DE$153:$DG$274,MATCH($A349,'Hoja de Trabajo para listado'!$DE$153:$DE$1048576,0),MATCH((CUADRO!G$4&amp;$E349),'Hoja de Trabajo para listado'!$DE$151:$DG$151,0)),0)+IFERROR(INDEX('Hoja de Trabajo para listado'!$CD$155:$DC$1048576,MATCH($A349,'Hoja de Trabajo para listado'!$CD$155:$CD$1048576,0),MATCH((CUADRO!G$4&amp;$E349),'Hoja de Trabajo para listado'!$CD$151:$DC$151,0)),0)</f>
        <v>0</v>
      </c>
      <c r="H349" s="241">
        <f ca="1">+IFERROR(INDEX('Hoja de Trabajo para listado'!$A$155:$Z$1048576,MATCH($A349,'Hoja de Trabajo para listado'!$A$155:$A$1048576,0),MATCH((CUADRO!H$4&amp;$E349),'Hoja de Trabajo para listado'!$A$151:$Z$151,0)),0)+IFERROR(INDEX('Hoja de Trabajo para listado'!$AB$155:$BA$1048576,MATCH($A349,'Hoja de Trabajo para listado'!$AB$155:$AB$1048576,0),MATCH((CUADRO!H$4&amp;$E349),'Hoja de Trabajo para listado'!$AB$151:$BA$151,0)),0)+IFERROR(INDEX('Hoja de Trabajo para listado'!$BC$155:$CB$1048576,MATCH($A349,'Hoja de Trabajo para listado'!$BC$155:$BC$1048576,0),MATCH((CUADRO!H$4&amp;$E349),'Hoja de Trabajo para listado'!$BC$151:$CB$151,0)),0)+IFERROR(INDEX('Hoja de Trabajo para listado'!$DE$153:$DG$274,MATCH($A349,'Hoja de Trabajo para listado'!$DE$153:$DE$1048576,0),MATCH((CUADRO!H$4&amp;$E349),'Hoja de Trabajo para listado'!$DE$151:$DG$151,0)),0)+IFERROR(INDEX('Hoja de Trabajo para listado'!$CD$155:$DC$1048576,MATCH($A349,'Hoja de Trabajo para listado'!$CD$155:$CD$1048576,0),MATCH((CUADRO!H$4&amp;$E349),'Hoja de Trabajo para listado'!$CD$151:$DC$151,0)),0)</f>
        <v>0</v>
      </c>
      <c r="I349" s="241">
        <f ca="1">+IFERROR(INDEX('Hoja de Trabajo para listado'!$A$155:$Z$1048576,MATCH($A349,'Hoja de Trabajo para listado'!$A$155:$A$1048576,0),MATCH((CUADRO!I$4&amp;$E349),'Hoja de Trabajo para listado'!$A$151:$Z$151,0)),0)+IFERROR(INDEX('Hoja de Trabajo para listado'!$AB$155:$BA$1048576,MATCH($A349,'Hoja de Trabajo para listado'!$AB$155:$AB$1048576,0),MATCH((CUADRO!I$4&amp;$E349),'Hoja de Trabajo para listado'!$AB$151:$BA$151,0)),0)+IFERROR(INDEX('Hoja de Trabajo para listado'!$BC$155:$CB$1048576,MATCH($A349,'Hoja de Trabajo para listado'!$BC$155:$BC$1048576,0),MATCH((CUADRO!I$4&amp;$E349),'Hoja de Trabajo para listado'!$BC$151:$CB$151,0)),0)+IFERROR(INDEX('Hoja de Trabajo para listado'!$DE$153:$DG$274,MATCH($A349,'Hoja de Trabajo para listado'!$DE$153:$DE$1048576,0),MATCH((CUADRO!I$4&amp;$E349),'Hoja de Trabajo para listado'!$DE$151:$DG$151,0)),0)+IFERROR(INDEX('Hoja de Trabajo para listado'!$CD$155:$DC$1048576,MATCH($A349,'Hoja de Trabajo para listado'!$CD$155:$CD$1048576,0),MATCH((CUADRO!I$4&amp;$E349),'Hoja de Trabajo para listado'!$CD$151:$DC$151,0)),0)</f>
        <v>0</v>
      </c>
      <c r="J349" s="241">
        <f ca="1">+IFERROR(INDEX('Hoja de Trabajo para listado'!$A$155:$Z$1048576,MATCH($A349,'Hoja de Trabajo para listado'!$A$155:$A$1048576,0),MATCH((CUADRO!J$4&amp;$E349),'Hoja de Trabajo para listado'!$A$151:$Z$151,0)),0)+IFERROR(INDEX('Hoja de Trabajo para listado'!$AB$155:$BA$1048576,MATCH($A349,'Hoja de Trabajo para listado'!$AB$155:$AB$1048576,0),MATCH((CUADRO!J$4&amp;$E349),'Hoja de Trabajo para listado'!$AB$151:$BA$151,0)),0)+IFERROR(INDEX('Hoja de Trabajo para listado'!$BC$155:$CB$1048576,MATCH($A349,'Hoja de Trabajo para listado'!$BC$155:$BC$1048576,0),MATCH((CUADRO!J$4&amp;$E349),'Hoja de Trabajo para listado'!$BC$151:$CB$151,0)),0)+IFERROR(INDEX('Hoja de Trabajo para listado'!$DE$153:$DG$274,MATCH($A349,'Hoja de Trabajo para listado'!$DE$153:$DE$1048576,0),MATCH((CUADRO!J$4&amp;$E349),'Hoja de Trabajo para listado'!$DE$151:$DG$151,0)),0)+IFERROR(INDEX('Hoja de Trabajo para listado'!$CD$155:$DC$1048576,MATCH($A349,'Hoja de Trabajo para listado'!$CD$155:$CD$1048576,0),MATCH((CUADRO!J$4&amp;$E349),'Hoja de Trabajo para listado'!$CD$151:$DC$151,0)),0)</f>
        <v>0</v>
      </c>
      <c r="K349" s="241">
        <f ca="1">+IFERROR(INDEX('Hoja de Trabajo para listado'!$A$155:$Z$1048576,MATCH($A349,'Hoja de Trabajo para listado'!$A$155:$A$1048576,0),MATCH((CUADRO!K$4&amp;$E349),'Hoja de Trabajo para listado'!$A$151:$Z$151,0)),0)+IFERROR(INDEX('Hoja de Trabajo para listado'!$AB$155:$BA$1048576,MATCH($A349,'Hoja de Trabajo para listado'!$AB$155:$AB$1048576,0),MATCH((CUADRO!K$4&amp;$E349),'Hoja de Trabajo para listado'!$AB$151:$BA$151,0)),0)+IFERROR(INDEX('Hoja de Trabajo para listado'!$BC$155:$CB$1048576,MATCH($A349,'Hoja de Trabajo para listado'!$BC$155:$BC$1048576,0),MATCH((CUADRO!K$4&amp;$E349),'Hoja de Trabajo para listado'!$BC$151:$CB$151,0)),0)+IFERROR(INDEX('Hoja de Trabajo para listado'!$DE$153:$DG$274,MATCH($A349,'Hoja de Trabajo para listado'!$DE$153:$DE$1048576,0),MATCH((CUADRO!K$4&amp;$E349),'Hoja de Trabajo para listado'!$DE$151:$DG$151,0)),0)+IFERROR(INDEX('Hoja de Trabajo para listado'!$CD$155:$DC$1048576,MATCH($A349,'Hoja de Trabajo para listado'!$CD$155:$CD$1048576,0),MATCH((CUADRO!K$4&amp;$E349),'Hoja de Trabajo para listado'!$CD$151:$DC$151,0)),0)</f>
        <v>0</v>
      </c>
      <c r="L349" s="241">
        <f ca="1">+IFERROR(INDEX('Hoja de Trabajo para listado'!$A$155:$Z$1048576,MATCH($A349,'Hoja de Trabajo para listado'!$A$155:$A$1048576,0),MATCH((CUADRO!L$4&amp;$E349),'Hoja de Trabajo para listado'!$A$151:$Z$151,0)),0)+IFERROR(INDEX('Hoja de Trabajo para listado'!$AB$155:$BA$1048576,MATCH($A349,'Hoja de Trabajo para listado'!$AB$155:$AB$1048576,0),MATCH((CUADRO!L$4&amp;$E349),'Hoja de Trabajo para listado'!$AB$151:$BA$151,0)),0)+IFERROR(INDEX('Hoja de Trabajo para listado'!$BC$155:$CB$1048576,MATCH($A349,'Hoja de Trabajo para listado'!$BC$155:$BC$1048576,0),MATCH((CUADRO!L$4&amp;$E349),'Hoja de Trabajo para listado'!$BC$151:$CB$151,0)),0)+IFERROR(INDEX('Hoja de Trabajo para listado'!$DE$153:$DG$274,MATCH($A349,'Hoja de Trabajo para listado'!$DE$153:$DE$1048576,0),MATCH((CUADRO!L$4&amp;$E349),'Hoja de Trabajo para listado'!$DE$151:$DG$151,0)),0)+IFERROR(INDEX('Hoja de Trabajo para listado'!$CD$155:$DC$1048576,MATCH($A349,'Hoja de Trabajo para listado'!$CD$155:$CD$1048576,0),MATCH((CUADRO!L$4&amp;$E349),'Hoja de Trabajo para listado'!$CD$151:$DC$151,0)),0)</f>
        <v>0</v>
      </c>
      <c r="M349" s="241">
        <f ca="1">+IFERROR(INDEX('Hoja de Trabajo para listado'!$A$155:$Z$1048576,MATCH($A349,'Hoja de Trabajo para listado'!$A$155:$A$1048576,0),MATCH((CUADRO!M$4&amp;$E349),'Hoja de Trabajo para listado'!$A$151:$Z$151,0)),0)+IFERROR(INDEX('Hoja de Trabajo para listado'!$AB$155:$BA$1048576,MATCH($A349,'Hoja de Trabajo para listado'!$AB$155:$AB$1048576,0),MATCH((CUADRO!M$4&amp;$E349),'Hoja de Trabajo para listado'!$AB$151:$BA$151,0)),0)+IFERROR(INDEX('Hoja de Trabajo para listado'!$BC$155:$CB$1048576,MATCH($A349,'Hoja de Trabajo para listado'!$BC$155:$BC$1048576,0),MATCH((CUADRO!M$4&amp;$E349),'Hoja de Trabajo para listado'!$BC$151:$CB$151,0)),0)+IFERROR(INDEX('Hoja de Trabajo para listado'!$DE$153:$DG$274,MATCH($A349,'Hoja de Trabajo para listado'!$DE$153:$DE$1048576,0),MATCH((CUADRO!M$4&amp;$E349),'Hoja de Trabajo para listado'!$DE$151:$DG$151,0)),0)+IFERROR(INDEX('Hoja de Trabajo para listado'!$CD$155:$DC$1048576,MATCH($A349,'Hoja de Trabajo para listado'!$CD$155:$CD$1048576,0),MATCH((CUADRO!M$4&amp;$E349),'Hoja de Trabajo para listado'!$CD$151:$DC$151,0)),0)</f>
        <v>0</v>
      </c>
      <c r="N349" s="241">
        <f ca="1">+IFERROR(INDEX('Hoja de Trabajo para listado'!$A$155:$Z$1048576,MATCH($A349,'Hoja de Trabajo para listado'!$A$155:$A$1048576,0),MATCH((CUADRO!N$4&amp;$E349),'Hoja de Trabajo para listado'!$A$151:$Z$151,0)),0)+IFERROR(INDEX('Hoja de Trabajo para listado'!$AB$155:$BA$1048576,MATCH($A349,'Hoja de Trabajo para listado'!$AB$155:$AB$1048576,0),MATCH((CUADRO!N$4&amp;$E349),'Hoja de Trabajo para listado'!$AB$151:$BA$151,0)),0)+IFERROR(INDEX('Hoja de Trabajo para listado'!$BC$155:$CB$1048576,MATCH($A349,'Hoja de Trabajo para listado'!$BC$155:$BC$1048576,0),MATCH((CUADRO!N$4&amp;$E349),'Hoja de Trabajo para listado'!$BC$151:$CB$151,0)),0)+IFERROR(INDEX('Hoja de Trabajo para listado'!$DE$153:$DG$274,MATCH($A349,'Hoja de Trabajo para listado'!$DE$153:$DE$1048576,0),MATCH((CUADRO!N$4&amp;$E349),'Hoja de Trabajo para listado'!$DE$151:$DG$151,0)),0)+IFERROR(INDEX('Hoja de Trabajo para listado'!$CD$155:$DC$1048576,MATCH($A349,'Hoja de Trabajo para listado'!$CD$155:$CD$1048576,0),MATCH((CUADRO!N$4&amp;$E349),'Hoja de Trabajo para listado'!$CD$151:$DC$151,0)),0)</f>
        <v>0</v>
      </c>
      <c r="O349" s="241">
        <f ca="1">+IFERROR(INDEX('Hoja de Trabajo para listado'!$A$155:$Z$1048576,MATCH($A349,'Hoja de Trabajo para listado'!$A$155:$A$1048576,0),MATCH((CUADRO!O$4&amp;$E349),'Hoja de Trabajo para listado'!$A$151:$Z$151,0)),0)+IFERROR(INDEX('Hoja de Trabajo para listado'!$AB$155:$BA$1048576,MATCH($A349,'Hoja de Trabajo para listado'!$AB$155:$AB$1048576,0),MATCH((CUADRO!O$4&amp;$E349),'Hoja de Trabajo para listado'!$AB$151:$BA$151,0)),0)+IFERROR(INDEX('Hoja de Trabajo para listado'!$BC$155:$CB$1048576,MATCH($A349,'Hoja de Trabajo para listado'!$BC$155:$BC$1048576,0),MATCH((CUADRO!O$4&amp;$E349),'Hoja de Trabajo para listado'!$BC$151:$CB$151,0)),0)+IFERROR(INDEX('Hoja de Trabajo para listado'!$DE$153:$DG$274,MATCH($A349,'Hoja de Trabajo para listado'!$DE$153:$DE$1048576,0),MATCH((CUADRO!O$4&amp;$E349),'Hoja de Trabajo para listado'!$DE$151:$DG$151,0)),0)+IFERROR(INDEX('Hoja de Trabajo para listado'!$CD$155:$DC$1048576,MATCH($A349,'Hoja de Trabajo para listado'!$CD$155:$CD$1048576,0),MATCH((CUADRO!O$4&amp;$E349),'Hoja de Trabajo para listado'!$CD$151:$DC$151,0)),0)</f>
        <v>0</v>
      </c>
      <c r="P349" s="241">
        <f ca="1">+IFERROR(INDEX('Hoja de Trabajo para listado'!$A$155:$Z$1048576,MATCH($A349,'Hoja de Trabajo para listado'!$A$155:$A$1048576,0),MATCH((CUADRO!P$4&amp;$E349),'Hoja de Trabajo para listado'!$A$151:$Z$151,0)),0)+IFERROR(INDEX('Hoja de Trabajo para listado'!$AB$155:$BA$1048576,MATCH($A349,'Hoja de Trabajo para listado'!$AB$155:$AB$1048576,0),MATCH((CUADRO!P$4&amp;$E349),'Hoja de Trabajo para listado'!$AB$151:$BA$151,0)),0)+IFERROR(INDEX('Hoja de Trabajo para listado'!$BC$155:$CB$1048576,MATCH($A349,'Hoja de Trabajo para listado'!$BC$155:$BC$1048576,0),MATCH((CUADRO!P$4&amp;$E349),'Hoja de Trabajo para listado'!$BC$151:$CB$151,0)),0)+IFERROR(INDEX('Hoja de Trabajo para listado'!$DE$153:$DG$274,MATCH($A349,'Hoja de Trabajo para listado'!$DE$153:$DE$1048576,0),MATCH((CUADRO!P$4&amp;$E349),'Hoja de Trabajo para listado'!$DE$151:$DG$151,0)),0)+IFERROR(INDEX('Hoja de Trabajo para listado'!$CD$155:$DC$1048576,MATCH($A349,'Hoja de Trabajo para listado'!$CD$155:$CD$1048576,0),MATCH((CUADRO!P$4&amp;$E349),'Hoja de Trabajo para listado'!$CD$151:$DC$151,0)),0)</f>
        <v>0</v>
      </c>
      <c r="Q349" s="241">
        <f ca="1">+IFERROR(INDEX('Hoja de Trabajo para listado'!$A$155:$Z$1048576,MATCH($A349,'Hoja de Trabajo para listado'!$A$155:$A$1048576,0),MATCH((CUADRO!Q$4&amp;$E349),'Hoja de Trabajo para listado'!$A$151:$Z$151,0)),0)+IFERROR(INDEX('Hoja de Trabajo para listado'!$AB$155:$BA$1048576,MATCH($A349,'Hoja de Trabajo para listado'!$AB$155:$AB$1048576,0),MATCH((CUADRO!Q$4&amp;$E349),'Hoja de Trabajo para listado'!$AB$151:$BA$151,0)),0)+IFERROR(INDEX('Hoja de Trabajo para listado'!$BC$155:$CB$1048576,MATCH($A349,'Hoja de Trabajo para listado'!$BC$155:$BC$1048576,0),MATCH((CUADRO!Q$4&amp;$E349),'Hoja de Trabajo para listado'!$BC$151:$CB$151,0)),0)+IFERROR(INDEX('Hoja de Trabajo para listado'!$DE$153:$DG$274,MATCH($A349,'Hoja de Trabajo para listado'!$DE$153:$DE$1048576,0),MATCH((CUADRO!Q$4&amp;$E349),'Hoja de Trabajo para listado'!$DE$151:$DG$151,0)),0)+IFERROR(INDEX('Hoja de Trabajo para listado'!$CD$155:$DC$1048576,MATCH($A349,'Hoja de Trabajo para listado'!$CD$155:$CD$1048576,0),MATCH((CUADRO!Q$4&amp;$E349),'Hoja de Trabajo para listado'!$CD$151:$DC$151,0)),0)</f>
        <v>0</v>
      </c>
      <c r="R349" s="241">
        <f t="shared" ca="1" si="10"/>
        <v>0</v>
      </c>
      <c r="S349" s="257"/>
      <c r="T349" s="241">
        <f ca="1">+T350</f>
        <v>2909</v>
      </c>
      <c r="U349" s="240">
        <f t="shared" si="11"/>
        <v>1</v>
      </c>
    </row>
    <row r="350" spans="1:21" ht="15" customHeight="1">
      <c r="A350" s="353">
        <v>584</v>
      </c>
      <c r="B350" s="382"/>
      <c r="C350" s="305" t="str">
        <f>+VLOOKUP(A350,bd_lista!$A$3:$C$592,3,FALSE)</f>
        <v>Empresa Boliviana de Industrializacion de Hidrocarburos</v>
      </c>
      <c r="D350" s="384"/>
      <c r="E350" s="305" t="s">
        <v>684</v>
      </c>
      <c r="F350" s="243">
        <f ca="1">+IFERROR(INDEX('Hoja de Trabajo para listado'!$A$155:$Z$1048576,MATCH($A350,'Hoja de Trabajo para listado'!$A$155:$A$1048576,0),MATCH((CUADRO!F$4&amp;$E350),'Hoja de Trabajo para listado'!$A$151:$Z$151,0)),0)+IFERROR(INDEX('Hoja de Trabajo para listado'!$AB$155:$BA$1048576,MATCH($A350,'Hoja de Trabajo para listado'!$AB$155:$AB$1048576,0),MATCH((CUADRO!F$4&amp;$E350),'Hoja de Trabajo para listado'!$AB$151:$BA$151,0)),0)+IFERROR(INDEX('Hoja de Trabajo para listado'!$BC$155:$CB$1048576,MATCH($A350,'Hoja de Trabajo para listado'!$BC$155:$BC$1048576,0),MATCH((CUADRO!F$4&amp;$E350),'Hoja de Trabajo para listado'!$BC$151:$CB$151,0)),0)+IFERROR(INDEX('Hoja de Trabajo para listado'!$DE$153:$DG$274,MATCH($A350,'Hoja de Trabajo para listado'!$DE$153:$DE$1048576,0),MATCH((CUADRO!F$4&amp;$E350),'Hoja de Trabajo para listado'!$DE$151:$DG$151,0)),0)+IFERROR(INDEX('Hoja de Trabajo para listado'!$CD$155:$DC$1048576,MATCH($A350,'Hoja de Trabajo para listado'!$CD$155:$CD$1048576,0),MATCH((CUADRO!F$4&amp;$E350),'Hoja de Trabajo para listado'!$CD$151:$DC$151,0)),0)</f>
        <v>0</v>
      </c>
      <c r="G350" s="243">
        <f ca="1">+IFERROR(INDEX('Hoja de Trabajo para listado'!$A$155:$Z$1048576,MATCH($A350,'Hoja de Trabajo para listado'!$A$155:$A$1048576,0),MATCH((CUADRO!G$4&amp;$E350),'Hoja de Trabajo para listado'!$A$151:$Z$151,0)),0)+IFERROR(INDEX('Hoja de Trabajo para listado'!$AB$155:$BA$1048576,MATCH($A350,'Hoja de Trabajo para listado'!$AB$155:$AB$1048576,0),MATCH((CUADRO!G$4&amp;$E350),'Hoja de Trabajo para listado'!$AB$151:$BA$151,0)),0)+IFERROR(INDEX('Hoja de Trabajo para listado'!$BC$155:$CB$1048576,MATCH($A350,'Hoja de Trabajo para listado'!$BC$155:$BC$1048576,0),MATCH((CUADRO!G$4&amp;$E350),'Hoja de Trabajo para listado'!$BC$151:$CB$151,0)),0)+IFERROR(INDEX('Hoja de Trabajo para listado'!$DE$153:$DG$274,MATCH($A350,'Hoja de Trabajo para listado'!$DE$153:$DE$1048576,0),MATCH((CUADRO!G$4&amp;$E350),'Hoja de Trabajo para listado'!$DE$151:$DG$151,0)),0)+IFERROR(INDEX('Hoja de Trabajo para listado'!$CD$155:$DC$1048576,MATCH($A350,'Hoja de Trabajo para listado'!$CD$155:$CD$1048576,0),MATCH((CUADRO!G$4&amp;$E350),'Hoja de Trabajo para listado'!$CD$151:$DC$151,0)),0)</f>
        <v>0</v>
      </c>
      <c r="H350" s="243">
        <f ca="1">+IFERROR(INDEX('Hoja de Trabajo para listado'!$A$155:$Z$1048576,MATCH($A350,'Hoja de Trabajo para listado'!$A$155:$A$1048576,0),MATCH((CUADRO!H$4&amp;$E350),'Hoja de Trabajo para listado'!$A$151:$Z$151,0)),0)+IFERROR(INDEX('Hoja de Trabajo para listado'!$AB$155:$BA$1048576,MATCH($A350,'Hoja de Trabajo para listado'!$AB$155:$AB$1048576,0),MATCH((CUADRO!H$4&amp;$E350),'Hoja de Trabajo para listado'!$AB$151:$BA$151,0)),0)+IFERROR(INDEX('Hoja de Trabajo para listado'!$BC$155:$CB$1048576,MATCH($A350,'Hoja de Trabajo para listado'!$BC$155:$BC$1048576,0),MATCH((CUADRO!H$4&amp;$E350),'Hoja de Trabajo para listado'!$BC$151:$CB$151,0)),0)+IFERROR(INDEX('Hoja de Trabajo para listado'!$DE$153:$DG$274,MATCH($A350,'Hoja de Trabajo para listado'!$DE$153:$DE$1048576,0),MATCH((CUADRO!H$4&amp;$E350),'Hoja de Trabajo para listado'!$DE$151:$DG$151,0)),0)+IFERROR(INDEX('Hoja de Trabajo para listado'!$CD$155:$DC$1048576,MATCH($A350,'Hoja de Trabajo para listado'!$CD$155:$CD$1048576,0),MATCH((CUADRO!H$4&amp;$E350),'Hoja de Trabajo para listado'!$CD$151:$DC$151,0)),0)</f>
        <v>1107</v>
      </c>
      <c r="I350" s="243">
        <f ca="1">+IFERROR(INDEX('Hoja de Trabajo para listado'!$A$155:$Z$1048576,MATCH($A350,'Hoja de Trabajo para listado'!$A$155:$A$1048576,0),MATCH((CUADRO!I$4&amp;$E350),'Hoja de Trabajo para listado'!$A$151:$Z$151,0)),0)+IFERROR(INDEX('Hoja de Trabajo para listado'!$AB$155:$BA$1048576,MATCH($A350,'Hoja de Trabajo para listado'!$AB$155:$AB$1048576,0),MATCH((CUADRO!I$4&amp;$E350),'Hoja de Trabajo para listado'!$AB$151:$BA$151,0)),0)+IFERROR(INDEX('Hoja de Trabajo para listado'!$BC$155:$CB$1048576,MATCH($A350,'Hoja de Trabajo para listado'!$BC$155:$BC$1048576,0),MATCH((CUADRO!I$4&amp;$E350),'Hoja de Trabajo para listado'!$BC$151:$CB$151,0)),0)+IFERROR(INDEX('Hoja de Trabajo para listado'!$DE$153:$DG$274,MATCH($A350,'Hoja de Trabajo para listado'!$DE$153:$DE$1048576,0),MATCH((CUADRO!I$4&amp;$E350),'Hoja de Trabajo para listado'!$DE$151:$DG$151,0)),0)+IFERROR(INDEX('Hoja de Trabajo para listado'!$CD$155:$DC$1048576,MATCH($A350,'Hoja de Trabajo para listado'!$CD$155:$CD$1048576,0),MATCH((CUADRO!I$4&amp;$E350),'Hoja de Trabajo para listado'!$CD$151:$DC$151,0)),0)</f>
        <v>1802</v>
      </c>
      <c r="J350" s="243">
        <f ca="1">+IFERROR(INDEX('Hoja de Trabajo para listado'!$A$155:$Z$1048576,MATCH($A350,'Hoja de Trabajo para listado'!$A$155:$A$1048576,0),MATCH((CUADRO!J$4&amp;$E350),'Hoja de Trabajo para listado'!$A$151:$Z$151,0)),0)+IFERROR(INDEX('Hoja de Trabajo para listado'!$AB$155:$BA$1048576,MATCH($A350,'Hoja de Trabajo para listado'!$AB$155:$AB$1048576,0),MATCH((CUADRO!J$4&amp;$E350),'Hoja de Trabajo para listado'!$AB$151:$BA$151,0)),0)+IFERROR(INDEX('Hoja de Trabajo para listado'!$BC$155:$CB$1048576,MATCH($A350,'Hoja de Trabajo para listado'!$BC$155:$BC$1048576,0),MATCH((CUADRO!J$4&amp;$E350),'Hoja de Trabajo para listado'!$BC$151:$CB$151,0)),0)+IFERROR(INDEX('Hoja de Trabajo para listado'!$DE$153:$DG$274,MATCH($A350,'Hoja de Trabajo para listado'!$DE$153:$DE$1048576,0),MATCH((CUADRO!J$4&amp;$E350),'Hoja de Trabajo para listado'!$DE$151:$DG$151,0)),0)+IFERROR(INDEX('Hoja de Trabajo para listado'!$CD$155:$DC$1048576,MATCH($A350,'Hoja de Trabajo para listado'!$CD$155:$CD$1048576,0),MATCH((CUADRO!J$4&amp;$E350),'Hoja de Trabajo para listado'!$CD$151:$DC$151,0)),0)</f>
        <v>0</v>
      </c>
      <c r="K350" s="243">
        <f ca="1">+IFERROR(INDEX('Hoja de Trabajo para listado'!$A$155:$Z$1048576,MATCH($A350,'Hoja de Trabajo para listado'!$A$155:$A$1048576,0),MATCH((CUADRO!K$4&amp;$E350),'Hoja de Trabajo para listado'!$A$151:$Z$151,0)),0)+IFERROR(INDEX('Hoja de Trabajo para listado'!$AB$155:$BA$1048576,MATCH($A350,'Hoja de Trabajo para listado'!$AB$155:$AB$1048576,0),MATCH((CUADRO!K$4&amp;$E350),'Hoja de Trabajo para listado'!$AB$151:$BA$151,0)),0)+IFERROR(INDEX('Hoja de Trabajo para listado'!$BC$155:$CB$1048576,MATCH($A350,'Hoja de Trabajo para listado'!$BC$155:$BC$1048576,0),MATCH((CUADRO!K$4&amp;$E350),'Hoja de Trabajo para listado'!$BC$151:$CB$151,0)),0)+IFERROR(INDEX('Hoja de Trabajo para listado'!$DE$153:$DG$274,MATCH($A350,'Hoja de Trabajo para listado'!$DE$153:$DE$1048576,0),MATCH((CUADRO!K$4&amp;$E350),'Hoja de Trabajo para listado'!$DE$151:$DG$151,0)),0)+IFERROR(INDEX('Hoja de Trabajo para listado'!$CD$155:$DC$1048576,MATCH($A350,'Hoja de Trabajo para listado'!$CD$155:$CD$1048576,0),MATCH((CUADRO!K$4&amp;$E350),'Hoja de Trabajo para listado'!$CD$151:$DC$151,0)),0)</f>
        <v>0</v>
      </c>
      <c r="L350" s="243">
        <f ca="1">+IFERROR(INDEX('Hoja de Trabajo para listado'!$A$155:$Z$1048576,MATCH($A350,'Hoja de Trabajo para listado'!$A$155:$A$1048576,0),MATCH((CUADRO!L$4&amp;$E350),'Hoja de Trabajo para listado'!$A$151:$Z$151,0)),0)+IFERROR(INDEX('Hoja de Trabajo para listado'!$AB$155:$BA$1048576,MATCH($A350,'Hoja de Trabajo para listado'!$AB$155:$AB$1048576,0),MATCH((CUADRO!L$4&amp;$E350),'Hoja de Trabajo para listado'!$AB$151:$BA$151,0)),0)+IFERROR(INDEX('Hoja de Trabajo para listado'!$BC$155:$CB$1048576,MATCH($A350,'Hoja de Trabajo para listado'!$BC$155:$BC$1048576,0),MATCH((CUADRO!L$4&amp;$E350),'Hoja de Trabajo para listado'!$BC$151:$CB$151,0)),0)+IFERROR(INDEX('Hoja de Trabajo para listado'!$DE$153:$DG$274,MATCH($A350,'Hoja de Trabajo para listado'!$DE$153:$DE$1048576,0),MATCH((CUADRO!L$4&amp;$E350),'Hoja de Trabajo para listado'!$DE$151:$DG$151,0)),0)+IFERROR(INDEX('Hoja de Trabajo para listado'!$CD$155:$DC$1048576,MATCH($A350,'Hoja de Trabajo para listado'!$CD$155:$CD$1048576,0),MATCH((CUADRO!L$4&amp;$E350),'Hoja de Trabajo para listado'!$CD$151:$DC$151,0)),0)</f>
        <v>0</v>
      </c>
      <c r="M350" s="243">
        <f ca="1">+IFERROR(INDEX('Hoja de Trabajo para listado'!$A$155:$Z$1048576,MATCH($A350,'Hoja de Trabajo para listado'!$A$155:$A$1048576,0),MATCH((CUADRO!M$4&amp;$E350),'Hoja de Trabajo para listado'!$A$151:$Z$151,0)),0)+IFERROR(INDEX('Hoja de Trabajo para listado'!$AB$155:$BA$1048576,MATCH($A350,'Hoja de Trabajo para listado'!$AB$155:$AB$1048576,0),MATCH((CUADRO!M$4&amp;$E350),'Hoja de Trabajo para listado'!$AB$151:$BA$151,0)),0)+IFERROR(INDEX('Hoja de Trabajo para listado'!$BC$155:$CB$1048576,MATCH($A350,'Hoja de Trabajo para listado'!$BC$155:$BC$1048576,0),MATCH((CUADRO!M$4&amp;$E350),'Hoja de Trabajo para listado'!$BC$151:$CB$151,0)),0)+IFERROR(INDEX('Hoja de Trabajo para listado'!$DE$153:$DG$274,MATCH($A350,'Hoja de Trabajo para listado'!$DE$153:$DE$1048576,0),MATCH((CUADRO!M$4&amp;$E350),'Hoja de Trabajo para listado'!$DE$151:$DG$151,0)),0)+IFERROR(INDEX('Hoja de Trabajo para listado'!$CD$155:$DC$1048576,MATCH($A350,'Hoja de Trabajo para listado'!$CD$155:$CD$1048576,0),MATCH((CUADRO!M$4&amp;$E350),'Hoja de Trabajo para listado'!$CD$151:$DC$151,0)),0)</f>
        <v>0</v>
      </c>
      <c r="N350" s="243">
        <f ca="1">+IFERROR(INDEX('Hoja de Trabajo para listado'!$A$155:$Z$1048576,MATCH($A350,'Hoja de Trabajo para listado'!$A$155:$A$1048576,0),MATCH((CUADRO!N$4&amp;$E350),'Hoja de Trabajo para listado'!$A$151:$Z$151,0)),0)+IFERROR(INDEX('Hoja de Trabajo para listado'!$AB$155:$BA$1048576,MATCH($A350,'Hoja de Trabajo para listado'!$AB$155:$AB$1048576,0),MATCH((CUADRO!N$4&amp;$E350),'Hoja de Trabajo para listado'!$AB$151:$BA$151,0)),0)+IFERROR(INDEX('Hoja de Trabajo para listado'!$BC$155:$CB$1048576,MATCH($A350,'Hoja de Trabajo para listado'!$BC$155:$BC$1048576,0),MATCH((CUADRO!N$4&amp;$E350),'Hoja de Trabajo para listado'!$BC$151:$CB$151,0)),0)+IFERROR(INDEX('Hoja de Trabajo para listado'!$DE$153:$DG$274,MATCH($A350,'Hoja de Trabajo para listado'!$DE$153:$DE$1048576,0),MATCH((CUADRO!N$4&amp;$E350),'Hoja de Trabajo para listado'!$DE$151:$DG$151,0)),0)+IFERROR(INDEX('Hoja de Trabajo para listado'!$CD$155:$DC$1048576,MATCH($A350,'Hoja de Trabajo para listado'!$CD$155:$CD$1048576,0),MATCH((CUADRO!N$4&amp;$E350),'Hoja de Trabajo para listado'!$CD$151:$DC$151,0)),0)</f>
        <v>0</v>
      </c>
      <c r="O350" s="243">
        <f ca="1">+IFERROR(INDEX('Hoja de Trabajo para listado'!$A$155:$Z$1048576,MATCH($A350,'Hoja de Trabajo para listado'!$A$155:$A$1048576,0),MATCH((CUADRO!O$4&amp;$E350),'Hoja de Trabajo para listado'!$A$151:$Z$151,0)),0)+IFERROR(INDEX('Hoja de Trabajo para listado'!$AB$155:$BA$1048576,MATCH($A350,'Hoja de Trabajo para listado'!$AB$155:$AB$1048576,0),MATCH((CUADRO!O$4&amp;$E350),'Hoja de Trabajo para listado'!$AB$151:$BA$151,0)),0)+IFERROR(INDEX('Hoja de Trabajo para listado'!$BC$155:$CB$1048576,MATCH($A350,'Hoja de Trabajo para listado'!$BC$155:$BC$1048576,0),MATCH((CUADRO!O$4&amp;$E350),'Hoja de Trabajo para listado'!$BC$151:$CB$151,0)),0)+IFERROR(INDEX('Hoja de Trabajo para listado'!$DE$153:$DG$274,MATCH($A350,'Hoja de Trabajo para listado'!$DE$153:$DE$1048576,0),MATCH((CUADRO!O$4&amp;$E350),'Hoja de Trabajo para listado'!$DE$151:$DG$151,0)),0)+IFERROR(INDEX('Hoja de Trabajo para listado'!$CD$155:$DC$1048576,MATCH($A350,'Hoja de Trabajo para listado'!$CD$155:$CD$1048576,0),MATCH((CUADRO!O$4&amp;$E350),'Hoja de Trabajo para listado'!$CD$151:$DC$151,0)),0)</f>
        <v>0</v>
      </c>
      <c r="P350" s="243">
        <f ca="1">+IFERROR(INDEX('Hoja de Trabajo para listado'!$A$155:$Z$1048576,MATCH($A350,'Hoja de Trabajo para listado'!$A$155:$A$1048576,0),MATCH((CUADRO!P$4&amp;$E350),'Hoja de Trabajo para listado'!$A$151:$Z$151,0)),0)+IFERROR(INDEX('Hoja de Trabajo para listado'!$AB$155:$BA$1048576,MATCH($A350,'Hoja de Trabajo para listado'!$AB$155:$AB$1048576,0),MATCH((CUADRO!P$4&amp;$E350),'Hoja de Trabajo para listado'!$AB$151:$BA$151,0)),0)+IFERROR(INDEX('Hoja de Trabajo para listado'!$BC$155:$CB$1048576,MATCH($A350,'Hoja de Trabajo para listado'!$BC$155:$BC$1048576,0),MATCH((CUADRO!P$4&amp;$E350),'Hoja de Trabajo para listado'!$BC$151:$CB$151,0)),0)+IFERROR(INDEX('Hoja de Trabajo para listado'!$DE$153:$DG$274,MATCH($A350,'Hoja de Trabajo para listado'!$DE$153:$DE$1048576,0),MATCH((CUADRO!P$4&amp;$E350),'Hoja de Trabajo para listado'!$DE$151:$DG$151,0)),0)+IFERROR(INDEX('Hoja de Trabajo para listado'!$CD$155:$DC$1048576,MATCH($A350,'Hoja de Trabajo para listado'!$CD$155:$CD$1048576,0),MATCH((CUADRO!P$4&amp;$E350),'Hoja de Trabajo para listado'!$CD$151:$DC$151,0)),0)</f>
        <v>0</v>
      </c>
      <c r="Q350" s="243">
        <f ca="1">+IFERROR(INDEX('Hoja de Trabajo para listado'!$A$155:$Z$1048576,MATCH($A350,'Hoja de Trabajo para listado'!$A$155:$A$1048576,0),MATCH((CUADRO!Q$4&amp;$E350),'Hoja de Trabajo para listado'!$A$151:$Z$151,0)),0)+IFERROR(INDEX('Hoja de Trabajo para listado'!$AB$155:$BA$1048576,MATCH($A350,'Hoja de Trabajo para listado'!$AB$155:$AB$1048576,0),MATCH((CUADRO!Q$4&amp;$E350),'Hoja de Trabajo para listado'!$AB$151:$BA$151,0)),0)+IFERROR(INDEX('Hoja de Trabajo para listado'!$BC$155:$CB$1048576,MATCH($A350,'Hoja de Trabajo para listado'!$BC$155:$BC$1048576,0),MATCH((CUADRO!Q$4&amp;$E350),'Hoja de Trabajo para listado'!$BC$151:$CB$151,0)),0)+IFERROR(INDEX('Hoja de Trabajo para listado'!$DE$153:$DG$274,MATCH($A350,'Hoja de Trabajo para listado'!$DE$153:$DE$1048576,0),MATCH((CUADRO!Q$4&amp;$E350),'Hoja de Trabajo para listado'!$DE$151:$DG$151,0)),0)+IFERROR(INDEX('Hoja de Trabajo para listado'!$CD$155:$DC$1048576,MATCH($A350,'Hoja de Trabajo para listado'!$CD$155:$CD$1048576,0),MATCH((CUADRO!Q$4&amp;$E350),'Hoja de Trabajo para listado'!$CD$151:$DC$151,0)),0)</f>
        <v>0</v>
      </c>
      <c r="R350" s="243">
        <f t="shared" ca="1" si="10"/>
        <v>2909</v>
      </c>
      <c r="S350" s="256">
        <f ca="1">+R349+R350</f>
        <v>2909</v>
      </c>
      <c r="T350" s="243">
        <f ca="1">+S350</f>
        <v>2909</v>
      </c>
      <c r="U350" s="242">
        <f t="shared" si="11"/>
        <v>2</v>
      </c>
    </row>
    <row r="351" spans="1:21" s="352" customFormat="1" ht="15" customHeight="1">
      <c r="A351" s="354">
        <v>585</v>
      </c>
      <c r="B351" s="381">
        <f>+A351</f>
        <v>585</v>
      </c>
      <c r="C351" s="245" t="str">
        <f>+VLOOKUP(A351,bd_lista!$A$3:$C$592,3,FALSE)</f>
        <v>Agencia Boliviana Espacial</v>
      </c>
      <c r="D351" s="383" t="str">
        <f>+C351</f>
        <v>Agencia Boliviana Espacial</v>
      </c>
      <c r="E351" s="245" t="s">
        <v>683</v>
      </c>
      <c r="F351" s="241">
        <f ca="1">+IFERROR(INDEX('Hoja de Trabajo para listado'!$A$155:$Z$1048576,MATCH($A351,'Hoja de Trabajo para listado'!$A$155:$A$1048576,0),MATCH((CUADRO!F$4&amp;$E351),'Hoja de Trabajo para listado'!$A$151:$Z$151,0)),0)+IFERROR(INDEX('Hoja de Trabajo para listado'!$AB$155:$BA$1048576,MATCH($A351,'Hoja de Trabajo para listado'!$AB$155:$AB$1048576,0),MATCH((CUADRO!F$4&amp;$E351),'Hoja de Trabajo para listado'!$AB$151:$BA$151,0)),0)+IFERROR(INDEX('Hoja de Trabajo para listado'!$BC$155:$CB$1048576,MATCH($A351,'Hoja de Trabajo para listado'!$BC$155:$BC$1048576,0),MATCH((CUADRO!F$4&amp;$E351),'Hoja de Trabajo para listado'!$BC$151:$CB$151,0)),0)+IFERROR(INDEX('Hoja de Trabajo para listado'!$DE$153:$DG$274,MATCH($A351,'Hoja de Trabajo para listado'!$DE$153:$DE$1048576,0),MATCH((CUADRO!F$4&amp;$E351),'Hoja de Trabajo para listado'!$DE$151:$DG$151,0)),0)+IFERROR(INDEX('Hoja de Trabajo para listado'!$CD$155:$DC$1048576,MATCH($A351,'Hoja de Trabajo para listado'!$CD$155:$CD$1048576,0),MATCH((CUADRO!F$4&amp;$E351),'Hoja de Trabajo para listado'!$CD$151:$DC$151,0)),0)</f>
        <v>0</v>
      </c>
      <c r="G351" s="241">
        <f ca="1">+IFERROR(INDEX('Hoja de Trabajo para listado'!$A$155:$Z$1048576,MATCH($A351,'Hoja de Trabajo para listado'!$A$155:$A$1048576,0),MATCH((CUADRO!G$4&amp;$E351),'Hoja de Trabajo para listado'!$A$151:$Z$151,0)),0)+IFERROR(INDEX('Hoja de Trabajo para listado'!$AB$155:$BA$1048576,MATCH($A351,'Hoja de Trabajo para listado'!$AB$155:$AB$1048576,0),MATCH((CUADRO!G$4&amp;$E351),'Hoja de Trabajo para listado'!$AB$151:$BA$151,0)),0)+IFERROR(INDEX('Hoja de Trabajo para listado'!$BC$155:$CB$1048576,MATCH($A351,'Hoja de Trabajo para listado'!$BC$155:$BC$1048576,0),MATCH((CUADRO!G$4&amp;$E351),'Hoja de Trabajo para listado'!$BC$151:$CB$151,0)),0)+IFERROR(INDEX('Hoja de Trabajo para listado'!$DE$153:$DG$274,MATCH($A351,'Hoja de Trabajo para listado'!$DE$153:$DE$1048576,0),MATCH((CUADRO!G$4&amp;$E351),'Hoja de Trabajo para listado'!$DE$151:$DG$151,0)),0)+IFERROR(INDEX('Hoja de Trabajo para listado'!$CD$155:$DC$1048576,MATCH($A351,'Hoja de Trabajo para listado'!$CD$155:$CD$1048576,0),MATCH((CUADRO!G$4&amp;$E351),'Hoja de Trabajo para listado'!$CD$151:$DC$151,0)),0)</f>
        <v>0</v>
      </c>
      <c r="H351" s="241">
        <f ca="1">+IFERROR(INDEX('Hoja de Trabajo para listado'!$A$155:$Z$1048576,MATCH($A351,'Hoja de Trabajo para listado'!$A$155:$A$1048576,0),MATCH((CUADRO!H$4&amp;$E351),'Hoja de Trabajo para listado'!$A$151:$Z$151,0)),0)+IFERROR(INDEX('Hoja de Trabajo para listado'!$AB$155:$BA$1048576,MATCH($A351,'Hoja de Trabajo para listado'!$AB$155:$AB$1048576,0),MATCH((CUADRO!H$4&amp;$E351),'Hoja de Trabajo para listado'!$AB$151:$BA$151,0)),0)+IFERROR(INDEX('Hoja de Trabajo para listado'!$BC$155:$CB$1048576,MATCH($A351,'Hoja de Trabajo para listado'!$BC$155:$BC$1048576,0),MATCH((CUADRO!H$4&amp;$E351),'Hoja de Trabajo para listado'!$BC$151:$CB$151,0)),0)+IFERROR(INDEX('Hoja de Trabajo para listado'!$DE$153:$DG$274,MATCH($A351,'Hoja de Trabajo para listado'!$DE$153:$DE$1048576,0),MATCH((CUADRO!H$4&amp;$E351),'Hoja de Trabajo para listado'!$DE$151:$DG$151,0)),0)+IFERROR(INDEX('Hoja de Trabajo para listado'!$CD$155:$DC$1048576,MATCH($A351,'Hoja de Trabajo para listado'!$CD$155:$CD$1048576,0),MATCH((CUADRO!H$4&amp;$E351),'Hoja de Trabajo para listado'!$CD$151:$DC$151,0)),0)</f>
        <v>0</v>
      </c>
      <c r="I351" s="241">
        <f ca="1">+IFERROR(INDEX('Hoja de Trabajo para listado'!$A$155:$Z$1048576,MATCH($A351,'Hoja de Trabajo para listado'!$A$155:$A$1048576,0),MATCH((CUADRO!I$4&amp;$E351),'Hoja de Trabajo para listado'!$A$151:$Z$151,0)),0)+IFERROR(INDEX('Hoja de Trabajo para listado'!$AB$155:$BA$1048576,MATCH($A351,'Hoja de Trabajo para listado'!$AB$155:$AB$1048576,0),MATCH((CUADRO!I$4&amp;$E351),'Hoja de Trabajo para listado'!$AB$151:$BA$151,0)),0)+IFERROR(INDEX('Hoja de Trabajo para listado'!$BC$155:$CB$1048576,MATCH($A351,'Hoja de Trabajo para listado'!$BC$155:$BC$1048576,0),MATCH((CUADRO!I$4&amp;$E351),'Hoja de Trabajo para listado'!$BC$151:$CB$151,0)),0)+IFERROR(INDEX('Hoja de Trabajo para listado'!$DE$153:$DG$274,MATCH($A351,'Hoja de Trabajo para listado'!$DE$153:$DE$1048576,0),MATCH((CUADRO!I$4&amp;$E351),'Hoja de Trabajo para listado'!$DE$151:$DG$151,0)),0)+IFERROR(INDEX('Hoja de Trabajo para listado'!$CD$155:$DC$1048576,MATCH($A351,'Hoja de Trabajo para listado'!$CD$155:$CD$1048576,0),MATCH((CUADRO!I$4&amp;$E351),'Hoja de Trabajo para listado'!$CD$151:$DC$151,0)),0)</f>
        <v>2500000</v>
      </c>
      <c r="J351" s="241">
        <f ca="1">+IFERROR(INDEX('Hoja de Trabajo para listado'!$A$155:$Z$1048576,MATCH($A351,'Hoja de Trabajo para listado'!$A$155:$A$1048576,0),MATCH((CUADRO!J$4&amp;$E351),'Hoja de Trabajo para listado'!$A$151:$Z$151,0)),0)+IFERROR(INDEX('Hoja de Trabajo para listado'!$AB$155:$BA$1048576,MATCH($A351,'Hoja de Trabajo para listado'!$AB$155:$AB$1048576,0),MATCH((CUADRO!J$4&amp;$E351),'Hoja de Trabajo para listado'!$AB$151:$BA$151,0)),0)+IFERROR(INDEX('Hoja de Trabajo para listado'!$BC$155:$CB$1048576,MATCH($A351,'Hoja de Trabajo para listado'!$BC$155:$BC$1048576,0),MATCH((CUADRO!J$4&amp;$E351),'Hoja de Trabajo para listado'!$BC$151:$CB$151,0)),0)+IFERROR(INDEX('Hoja de Trabajo para listado'!$DE$153:$DG$274,MATCH($A351,'Hoja de Trabajo para listado'!$DE$153:$DE$1048576,0),MATCH((CUADRO!J$4&amp;$E351),'Hoja de Trabajo para listado'!$DE$151:$DG$151,0)),0)+IFERROR(INDEX('Hoja de Trabajo para listado'!$CD$155:$DC$1048576,MATCH($A351,'Hoja de Trabajo para listado'!$CD$155:$CD$1048576,0),MATCH((CUADRO!J$4&amp;$E351),'Hoja de Trabajo para listado'!$CD$151:$DC$151,0)),0)</f>
        <v>0</v>
      </c>
      <c r="K351" s="241">
        <f ca="1">+IFERROR(INDEX('Hoja de Trabajo para listado'!$A$155:$Z$1048576,MATCH($A351,'Hoja de Trabajo para listado'!$A$155:$A$1048576,0),MATCH((CUADRO!K$4&amp;$E351),'Hoja de Trabajo para listado'!$A$151:$Z$151,0)),0)+IFERROR(INDEX('Hoja de Trabajo para listado'!$AB$155:$BA$1048576,MATCH($A351,'Hoja de Trabajo para listado'!$AB$155:$AB$1048576,0),MATCH((CUADRO!K$4&amp;$E351),'Hoja de Trabajo para listado'!$AB$151:$BA$151,0)),0)+IFERROR(INDEX('Hoja de Trabajo para listado'!$BC$155:$CB$1048576,MATCH($A351,'Hoja de Trabajo para listado'!$BC$155:$BC$1048576,0),MATCH((CUADRO!K$4&amp;$E351),'Hoja de Trabajo para listado'!$BC$151:$CB$151,0)),0)+IFERROR(INDEX('Hoja de Trabajo para listado'!$DE$153:$DG$274,MATCH($A351,'Hoja de Trabajo para listado'!$DE$153:$DE$1048576,0),MATCH((CUADRO!K$4&amp;$E351),'Hoja de Trabajo para listado'!$DE$151:$DG$151,0)),0)+IFERROR(INDEX('Hoja de Trabajo para listado'!$CD$155:$DC$1048576,MATCH($A351,'Hoja de Trabajo para listado'!$CD$155:$CD$1048576,0),MATCH((CUADRO!K$4&amp;$E351),'Hoja de Trabajo para listado'!$CD$151:$DC$151,0)),0)</f>
        <v>0</v>
      </c>
      <c r="L351" s="241">
        <f ca="1">+IFERROR(INDEX('Hoja de Trabajo para listado'!$A$155:$Z$1048576,MATCH($A351,'Hoja de Trabajo para listado'!$A$155:$A$1048576,0),MATCH((CUADRO!L$4&amp;$E351),'Hoja de Trabajo para listado'!$A$151:$Z$151,0)),0)+IFERROR(INDEX('Hoja de Trabajo para listado'!$AB$155:$BA$1048576,MATCH($A351,'Hoja de Trabajo para listado'!$AB$155:$AB$1048576,0),MATCH((CUADRO!L$4&amp;$E351),'Hoja de Trabajo para listado'!$AB$151:$BA$151,0)),0)+IFERROR(INDEX('Hoja de Trabajo para listado'!$BC$155:$CB$1048576,MATCH($A351,'Hoja de Trabajo para listado'!$BC$155:$BC$1048576,0),MATCH((CUADRO!L$4&amp;$E351),'Hoja de Trabajo para listado'!$BC$151:$CB$151,0)),0)+IFERROR(INDEX('Hoja de Trabajo para listado'!$DE$153:$DG$274,MATCH($A351,'Hoja de Trabajo para listado'!$DE$153:$DE$1048576,0),MATCH((CUADRO!L$4&amp;$E351),'Hoja de Trabajo para listado'!$DE$151:$DG$151,0)),0)+IFERROR(INDEX('Hoja de Trabajo para listado'!$CD$155:$DC$1048576,MATCH($A351,'Hoja de Trabajo para listado'!$CD$155:$CD$1048576,0),MATCH((CUADRO!L$4&amp;$E351),'Hoja de Trabajo para listado'!$CD$151:$DC$151,0)),0)</f>
        <v>0</v>
      </c>
      <c r="M351" s="241">
        <f ca="1">+IFERROR(INDEX('Hoja de Trabajo para listado'!$A$155:$Z$1048576,MATCH($A351,'Hoja de Trabajo para listado'!$A$155:$A$1048576,0),MATCH((CUADRO!M$4&amp;$E351),'Hoja de Trabajo para listado'!$A$151:$Z$151,0)),0)+IFERROR(INDEX('Hoja de Trabajo para listado'!$AB$155:$BA$1048576,MATCH($A351,'Hoja de Trabajo para listado'!$AB$155:$AB$1048576,0),MATCH((CUADRO!M$4&amp;$E351),'Hoja de Trabajo para listado'!$AB$151:$BA$151,0)),0)+IFERROR(INDEX('Hoja de Trabajo para listado'!$BC$155:$CB$1048576,MATCH($A351,'Hoja de Trabajo para listado'!$BC$155:$BC$1048576,0),MATCH((CUADRO!M$4&amp;$E351),'Hoja de Trabajo para listado'!$BC$151:$CB$151,0)),0)+IFERROR(INDEX('Hoja de Trabajo para listado'!$DE$153:$DG$274,MATCH($A351,'Hoja de Trabajo para listado'!$DE$153:$DE$1048576,0),MATCH((CUADRO!M$4&amp;$E351),'Hoja de Trabajo para listado'!$DE$151:$DG$151,0)),0)+IFERROR(INDEX('Hoja de Trabajo para listado'!$CD$155:$DC$1048576,MATCH($A351,'Hoja de Trabajo para listado'!$CD$155:$CD$1048576,0),MATCH((CUADRO!M$4&amp;$E351),'Hoja de Trabajo para listado'!$CD$151:$DC$151,0)),0)</f>
        <v>0</v>
      </c>
      <c r="N351" s="241">
        <f ca="1">+IFERROR(INDEX('Hoja de Trabajo para listado'!$A$155:$Z$1048576,MATCH($A351,'Hoja de Trabajo para listado'!$A$155:$A$1048576,0),MATCH((CUADRO!N$4&amp;$E351),'Hoja de Trabajo para listado'!$A$151:$Z$151,0)),0)+IFERROR(INDEX('Hoja de Trabajo para listado'!$AB$155:$BA$1048576,MATCH($A351,'Hoja de Trabajo para listado'!$AB$155:$AB$1048576,0),MATCH((CUADRO!N$4&amp;$E351),'Hoja de Trabajo para listado'!$AB$151:$BA$151,0)),0)+IFERROR(INDEX('Hoja de Trabajo para listado'!$BC$155:$CB$1048576,MATCH($A351,'Hoja de Trabajo para listado'!$BC$155:$BC$1048576,0),MATCH((CUADRO!N$4&amp;$E351),'Hoja de Trabajo para listado'!$BC$151:$CB$151,0)),0)+IFERROR(INDEX('Hoja de Trabajo para listado'!$DE$153:$DG$274,MATCH($A351,'Hoja de Trabajo para listado'!$DE$153:$DE$1048576,0),MATCH((CUADRO!N$4&amp;$E351),'Hoja de Trabajo para listado'!$DE$151:$DG$151,0)),0)+IFERROR(INDEX('Hoja de Trabajo para listado'!$CD$155:$DC$1048576,MATCH($A351,'Hoja de Trabajo para listado'!$CD$155:$CD$1048576,0),MATCH((CUADRO!N$4&amp;$E351),'Hoja de Trabajo para listado'!$CD$151:$DC$151,0)),0)</f>
        <v>0</v>
      </c>
      <c r="O351" s="241">
        <f ca="1">+IFERROR(INDEX('Hoja de Trabajo para listado'!$A$155:$Z$1048576,MATCH($A351,'Hoja de Trabajo para listado'!$A$155:$A$1048576,0),MATCH((CUADRO!O$4&amp;$E351),'Hoja de Trabajo para listado'!$A$151:$Z$151,0)),0)+IFERROR(INDEX('Hoja de Trabajo para listado'!$AB$155:$BA$1048576,MATCH($A351,'Hoja de Trabajo para listado'!$AB$155:$AB$1048576,0),MATCH((CUADRO!O$4&amp;$E351),'Hoja de Trabajo para listado'!$AB$151:$BA$151,0)),0)+IFERROR(INDEX('Hoja de Trabajo para listado'!$BC$155:$CB$1048576,MATCH($A351,'Hoja de Trabajo para listado'!$BC$155:$BC$1048576,0),MATCH((CUADRO!O$4&amp;$E351),'Hoja de Trabajo para listado'!$BC$151:$CB$151,0)),0)+IFERROR(INDEX('Hoja de Trabajo para listado'!$DE$153:$DG$274,MATCH($A351,'Hoja de Trabajo para listado'!$DE$153:$DE$1048576,0),MATCH((CUADRO!O$4&amp;$E351),'Hoja de Trabajo para listado'!$DE$151:$DG$151,0)),0)+IFERROR(INDEX('Hoja de Trabajo para listado'!$CD$155:$DC$1048576,MATCH($A351,'Hoja de Trabajo para listado'!$CD$155:$CD$1048576,0),MATCH((CUADRO!O$4&amp;$E351),'Hoja de Trabajo para listado'!$CD$151:$DC$151,0)),0)</f>
        <v>0</v>
      </c>
      <c r="P351" s="241">
        <f ca="1">+IFERROR(INDEX('Hoja de Trabajo para listado'!$A$155:$Z$1048576,MATCH($A351,'Hoja de Trabajo para listado'!$A$155:$A$1048576,0),MATCH((CUADRO!P$4&amp;$E351),'Hoja de Trabajo para listado'!$A$151:$Z$151,0)),0)+IFERROR(INDEX('Hoja de Trabajo para listado'!$AB$155:$BA$1048576,MATCH($A351,'Hoja de Trabajo para listado'!$AB$155:$AB$1048576,0),MATCH((CUADRO!P$4&amp;$E351),'Hoja de Trabajo para listado'!$AB$151:$BA$151,0)),0)+IFERROR(INDEX('Hoja de Trabajo para listado'!$BC$155:$CB$1048576,MATCH($A351,'Hoja de Trabajo para listado'!$BC$155:$BC$1048576,0),MATCH((CUADRO!P$4&amp;$E351),'Hoja de Trabajo para listado'!$BC$151:$CB$151,0)),0)+IFERROR(INDEX('Hoja de Trabajo para listado'!$DE$153:$DG$274,MATCH($A351,'Hoja de Trabajo para listado'!$DE$153:$DE$1048576,0),MATCH((CUADRO!P$4&amp;$E351),'Hoja de Trabajo para listado'!$DE$151:$DG$151,0)),0)+IFERROR(INDEX('Hoja de Trabajo para listado'!$CD$155:$DC$1048576,MATCH($A351,'Hoja de Trabajo para listado'!$CD$155:$CD$1048576,0),MATCH((CUADRO!P$4&amp;$E351),'Hoja de Trabajo para listado'!$CD$151:$DC$151,0)),0)</f>
        <v>0</v>
      </c>
      <c r="Q351" s="241">
        <f ca="1">+IFERROR(INDEX('Hoja de Trabajo para listado'!$A$155:$Z$1048576,MATCH($A351,'Hoja de Trabajo para listado'!$A$155:$A$1048576,0),MATCH((CUADRO!Q$4&amp;$E351),'Hoja de Trabajo para listado'!$A$151:$Z$151,0)),0)+IFERROR(INDEX('Hoja de Trabajo para listado'!$AB$155:$BA$1048576,MATCH($A351,'Hoja de Trabajo para listado'!$AB$155:$AB$1048576,0),MATCH((CUADRO!Q$4&amp;$E351),'Hoja de Trabajo para listado'!$AB$151:$BA$151,0)),0)+IFERROR(INDEX('Hoja de Trabajo para listado'!$BC$155:$CB$1048576,MATCH($A351,'Hoja de Trabajo para listado'!$BC$155:$BC$1048576,0),MATCH((CUADRO!Q$4&amp;$E351),'Hoja de Trabajo para listado'!$BC$151:$CB$151,0)),0)+IFERROR(INDEX('Hoja de Trabajo para listado'!$DE$153:$DG$274,MATCH($A351,'Hoja de Trabajo para listado'!$DE$153:$DE$1048576,0),MATCH((CUADRO!Q$4&amp;$E351),'Hoja de Trabajo para listado'!$DE$151:$DG$151,0)),0)+IFERROR(INDEX('Hoja de Trabajo para listado'!$CD$155:$DC$1048576,MATCH($A351,'Hoja de Trabajo para listado'!$CD$155:$CD$1048576,0),MATCH((CUADRO!Q$4&amp;$E351),'Hoja de Trabajo para listado'!$CD$151:$DC$151,0)),0)</f>
        <v>0</v>
      </c>
      <c r="R351" s="241">
        <f t="shared" ca="1" si="10"/>
        <v>2500000</v>
      </c>
      <c r="S351" s="257"/>
      <c r="T351" s="241">
        <f ca="1">+T352</f>
        <v>3282868.6500000004</v>
      </c>
      <c r="U351" s="240">
        <f t="shared" si="11"/>
        <v>1</v>
      </c>
    </row>
    <row r="352" spans="1:21" s="352" customFormat="1" ht="15" customHeight="1">
      <c r="A352" s="353">
        <v>585</v>
      </c>
      <c r="B352" s="382"/>
      <c r="C352" s="305" t="str">
        <f>+VLOOKUP(A352,bd_lista!$A$3:$C$592,3,FALSE)</f>
        <v>Agencia Boliviana Espacial</v>
      </c>
      <c r="D352" s="384"/>
      <c r="E352" s="305" t="s">
        <v>684</v>
      </c>
      <c r="F352" s="243">
        <f ca="1">+IFERROR(INDEX('Hoja de Trabajo para listado'!$A$155:$Z$1048576,MATCH($A352,'Hoja de Trabajo para listado'!$A$155:$A$1048576,0),MATCH((CUADRO!F$4&amp;$E352),'Hoja de Trabajo para listado'!$A$151:$Z$151,0)),0)+IFERROR(INDEX('Hoja de Trabajo para listado'!$AB$155:$BA$1048576,MATCH($A352,'Hoja de Trabajo para listado'!$AB$155:$AB$1048576,0),MATCH((CUADRO!F$4&amp;$E352),'Hoja de Trabajo para listado'!$AB$151:$BA$151,0)),0)+IFERROR(INDEX('Hoja de Trabajo para listado'!$BC$155:$CB$1048576,MATCH($A352,'Hoja de Trabajo para listado'!$BC$155:$BC$1048576,0),MATCH((CUADRO!F$4&amp;$E352),'Hoja de Trabajo para listado'!$BC$151:$CB$151,0)),0)+IFERROR(INDEX('Hoja de Trabajo para listado'!$DE$153:$DG$274,MATCH($A352,'Hoja de Trabajo para listado'!$DE$153:$DE$1048576,0),MATCH((CUADRO!F$4&amp;$E352),'Hoja de Trabajo para listado'!$DE$151:$DG$151,0)),0)+IFERROR(INDEX('Hoja de Trabajo para listado'!$CD$155:$DC$1048576,MATCH($A352,'Hoja de Trabajo para listado'!$CD$155:$CD$1048576,0),MATCH((CUADRO!F$4&amp;$E352),'Hoja de Trabajo para listado'!$CD$151:$DC$151,0)),0)</f>
        <v>0</v>
      </c>
      <c r="G352" s="243">
        <f ca="1">+IFERROR(INDEX('Hoja de Trabajo para listado'!$A$155:$Z$1048576,MATCH($A352,'Hoja de Trabajo para listado'!$A$155:$A$1048576,0),MATCH((CUADRO!G$4&amp;$E352),'Hoja de Trabajo para listado'!$A$151:$Z$151,0)),0)+IFERROR(INDEX('Hoja de Trabajo para listado'!$AB$155:$BA$1048576,MATCH($A352,'Hoja de Trabajo para listado'!$AB$155:$AB$1048576,0),MATCH((CUADRO!G$4&amp;$E352),'Hoja de Trabajo para listado'!$AB$151:$BA$151,0)),0)+IFERROR(INDEX('Hoja de Trabajo para listado'!$BC$155:$CB$1048576,MATCH($A352,'Hoja de Trabajo para listado'!$BC$155:$BC$1048576,0),MATCH((CUADRO!G$4&amp;$E352),'Hoja de Trabajo para listado'!$BC$151:$CB$151,0)),0)+IFERROR(INDEX('Hoja de Trabajo para listado'!$DE$153:$DG$274,MATCH($A352,'Hoja de Trabajo para listado'!$DE$153:$DE$1048576,0),MATCH((CUADRO!G$4&amp;$E352),'Hoja de Trabajo para listado'!$DE$151:$DG$151,0)),0)+IFERROR(INDEX('Hoja de Trabajo para listado'!$CD$155:$DC$1048576,MATCH($A352,'Hoja de Trabajo para listado'!$CD$155:$CD$1048576,0),MATCH((CUADRO!G$4&amp;$E352),'Hoja de Trabajo para listado'!$CD$151:$DC$151,0)),0)</f>
        <v>0</v>
      </c>
      <c r="H352" s="243">
        <f ca="1">+IFERROR(INDEX('Hoja de Trabajo para listado'!$A$155:$Z$1048576,MATCH($A352,'Hoja de Trabajo para listado'!$A$155:$A$1048576,0),MATCH((CUADRO!H$4&amp;$E352),'Hoja de Trabajo para listado'!$A$151:$Z$151,0)),0)+IFERROR(INDEX('Hoja de Trabajo para listado'!$AB$155:$BA$1048576,MATCH($A352,'Hoja de Trabajo para listado'!$AB$155:$AB$1048576,0),MATCH((CUADRO!H$4&amp;$E352),'Hoja de Trabajo para listado'!$AB$151:$BA$151,0)),0)+IFERROR(INDEX('Hoja de Trabajo para listado'!$BC$155:$CB$1048576,MATCH($A352,'Hoja de Trabajo para listado'!$BC$155:$BC$1048576,0),MATCH((CUADRO!H$4&amp;$E352),'Hoja de Trabajo para listado'!$BC$151:$CB$151,0)),0)+IFERROR(INDEX('Hoja de Trabajo para listado'!$DE$153:$DG$274,MATCH($A352,'Hoja de Trabajo para listado'!$DE$153:$DE$1048576,0),MATCH((CUADRO!H$4&amp;$E352),'Hoja de Trabajo para listado'!$DE$151:$DG$151,0)),0)+IFERROR(INDEX('Hoja de Trabajo para listado'!$CD$155:$DC$1048576,MATCH($A352,'Hoja de Trabajo para listado'!$CD$155:$CD$1048576,0),MATCH((CUADRO!H$4&amp;$E352),'Hoja de Trabajo para listado'!$CD$151:$DC$151,0)),0)</f>
        <v>0</v>
      </c>
      <c r="I352" s="243">
        <f ca="1">+IFERROR(INDEX('Hoja de Trabajo para listado'!$A$155:$Z$1048576,MATCH($A352,'Hoja de Trabajo para listado'!$A$155:$A$1048576,0),MATCH((CUADRO!I$4&amp;$E352),'Hoja de Trabajo para listado'!$A$151:$Z$151,0)),0)+IFERROR(INDEX('Hoja de Trabajo para listado'!$AB$155:$BA$1048576,MATCH($A352,'Hoja de Trabajo para listado'!$AB$155:$AB$1048576,0),MATCH((CUADRO!I$4&amp;$E352),'Hoja de Trabajo para listado'!$AB$151:$BA$151,0)),0)+IFERROR(INDEX('Hoja de Trabajo para listado'!$BC$155:$CB$1048576,MATCH($A352,'Hoja de Trabajo para listado'!$BC$155:$BC$1048576,0),MATCH((CUADRO!I$4&amp;$E352),'Hoja de Trabajo para listado'!$BC$151:$CB$151,0)),0)+IFERROR(INDEX('Hoja de Trabajo para listado'!$DE$153:$DG$274,MATCH($A352,'Hoja de Trabajo para listado'!$DE$153:$DE$1048576,0),MATCH((CUADRO!I$4&amp;$E352),'Hoja de Trabajo para listado'!$DE$151:$DG$151,0)),0)+IFERROR(INDEX('Hoja de Trabajo para listado'!$CD$155:$DC$1048576,MATCH($A352,'Hoja de Trabajo para listado'!$CD$155:$CD$1048576,0),MATCH((CUADRO!I$4&amp;$E352),'Hoja de Trabajo para listado'!$CD$151:$DC$151,0)),0)</f>
        <v>757404.25000000023</v>
      </c>
      <c r="J352" s="243">
        <f ca="1">+IFERROR(INDEX('Hoja de Trabajo para listado'!$A$155:$Z$1048576,MATCH($A352,'Hoja de Trabajo para listado'!$A$155:$A$1048576,0),MATCH((CUADRO!J$4&amp;$E352),'Hoja de Trabajo para listado'!$A$151:$Z$151,0)),0)+IFERROR(INDEX('Hoja de Trabajo para listado'!$AB$155:$BA$1048576,MATCH($A352,'Hoja de Trabajo para listado'!$AB$155:$AB$1048576,0),MATCH((CUADRO!J$4&amp;$E352),'Hoja de Trabajo para listado'!$AB$151:$BA$151,0)),0)+IFERROR(INDEX('Hoja de Trabajo para listado'!$BC$155:$CB$1048576,MATCH($A352,'Hoja de Trabajo para listado'!$BC$155:$BC$1048576,0),MATCH((CUADRO!J$4&amp;$E352),'Hoja de Trabajo para listado'!$BC$151:$CB$151,0)),0)+IFERROR(INDEX('Hoja de Trabajo para listado'!$DE$153:$DG$274,MATCH($A352,'Hoja de Trabajo para listado'!$DE$153:$DE$1048576,0),MATCH((CUADRO!J$4&amp;$E352),'Hoja de Trabajo para listado'!$DE$151:$DG$151,0)),0)+IFERROR(INDEX('Hoja de Trabajo para listado'!$CD$155:$DC$1048576,MATCH($A352,'Hoja de Trabajo para listado'!$CD$155:$CD$1048576,0),MATCH((CUADRO!J$4&amp;$E352),'Hoja de Trabajo para listado'!$CD$151:$DC$151,0)),0)</f>
        <v>25464.400000000001</v>
      </c>
      <c r="K352" s="243">
        <f ca="1">+IFERROR(INDEX('Hoja de Trabajo para listado'!$A$155:$Z$1048576,MATCH($A352,'Hoja de Trabajo para listado'!$A$155:$A$1048576,0),MATCH((CUADRO!K$4&amp;$E352),'Hoja de Trabajo para listado'!$A$151:$Z$151,0)),0)+IFERROR(INDEX('Hoja de Trabajo para listado'!$AB$155:$BA$1048576,MATCH($A352,'Hoja de Trabajo para listado'!$AB$155:$AB$1048576,0),MATCH((CUADRO!K$4&amp;$E352),'Hoja de Trabajo para listado'!$AB$151:$BA$151,0)),0)+IFERROR(INDEX('Hoja de Trabajo para listado'!$BC$155:$CB$1048576,MATCH($A352,'Hoja de Trabajo para listado'!$BC$155:$BC$1048576,0),MATCH((CUADRO!K$4&amp;$E352),'Hoja de Trabajo para listado'!$BC$151:$CB$151,0)),0)+IFERROR(INDEX('Hoja de Trabajo para listado'!$DE$153:$DG$274,MATCH($A352,'Hoja de Trabajo para listado'!$DE$153:$DE$1048576,0),MATCH((CUADRO!K$4&amp;$E352),'Hoja de Trabajo para listado'!$DE$151:$DG$151,0)),0)+IFERROR(INDEX('Hoja de Trabajo para listado'!$CD$155:$DC$1048576,MATCH($A352,'Hoja de Trabajo para listado'!$CD$155:$CD$1048576,0),MATCH((CUADRO!K$4&amp;$E352),'Hoja de Trabajo para listado'!$CD$151:$DC$151,0)),0)</f>
        <v>0</v>
      </c>
      <c r="L352" s="243">
        <f ca="1">+IFERROR(INDEX('Hoja de Trabajo para listado'!$A$155:$Z$1048576,MATCH($A352,'Hoja de Trabajo para listado'!$A$155:$A$1048576,0),MATCH((CUADRO!L$4&amp;$E352),'Hoja de Trabajo para listado'!$A$151:$Z$151,0)),0)+IFERROR(INDEX('Hoja de Trabajo para listado'!$AB$155:$BA$1048576,MATCH($A352,'Hoja de Trabajo para listado'!$AB$155:$AB$1048576,0),MATCH((CUADRO!L$4&amp;$E352),'Hoja de Trabajo para listado'!$AB$151:$BA$151,0)),0)+IFERROR(INDEX('Hoja de Trabajo para listado'!$BC$155:$CB$1048576,MATCH($A352,'Hoja de Trabajo para listado'!$BC$155:$BC$1048576,0),MATCH((CUADRO!L$4&amp;$E352),'Hoja de Trabajo para listado'!$BC$151:$CB$151,0)),0)+IFERROR(INDEX('Hoja de Trabajo para listado'!$DE$153:$DG$274,MATCH($A352,'Hoja de Trabajo para listado'!$DE$153:$DE$1048576,0),MATCH((CUADRO!L$4&amp;$E352),'Hoja de Trabajo para listado'!$DE$151:$DG$151,0)),0)+IFERROR(INDEX('Hoja de Trabajo para listado'!$CD$155:$DC$1048576,MATCH($A352,'Hoja de Trabajo para listado'!$CD$155:$CD$1048576,0),MATCH((CUADRO!L$4&amp;$E352),'Hoja de Trabajo para listado'!$CD$151:$DC$151,0)),0)</f>
        <v>0</v>
      </c>
      <c r="M352" s="243">
        <f ca="1">+IFERROR(INDEX('Hoja de Trabajo para listado'!$A$155:$Z$1048576,MATCH($A352,'Hoja de Trabajo para listado'!$A$155:$A$1048576,0),MATCH((CUADRO!M$4&amp;$E352),'Hoja de Trabajo para listado'!$A$151:$Z$151,0)),0)+IFERROR(INDEX('Hoja de Trabajo para listado'!$AB$155:$BA$1048576,MATCH($A352,'Hoja de Trabajo para listado'!$AB$155:$AB$1048576,0),MATCH((CUADRO!M$4&amp;$E352),'Hoja de Trabajo para listado'!$AB$151:$BA$151,0)),0)+IFERROR(INDEX('Hoja de Trabajo para listado'!$BC$155:$CB$1048576,MATCH($A352,'Hoja de Trabajo para listado'!$BC$155:$BC$1048576,0),MATCH((CUADRO!M$4&amp;$E352),'Hoja de Trabajo para listado'!$BC$151:$CB$151,0)),0)+IFERROR(INDEX('Hoja de Trabajo para listado'!$DE$153:$DG$274,MATCH($A352,'Hoja de Trabajo para listado'!$DE$153:$DE$1048576,0),MATCH((CUADRO!M$4&amp;$E352),'Hoja de Trabajo para listado'!$DE$151:$DG$151,0)),0)+IFERROR(INDEX('Hoja de Trabajo para listado'!$CD$155:$DC$1048576,MATCH($A352,'Hoja de Trabajo para listado'!$CD$155:$CD$1048576,0),MATCH((CUADRO!M$4&amp;$E352),'Hoja de Trabajo para listado'!$CD$151:$DC$151,0)),0)</f>
        <v>0</v>
      </c>
      <c r="N352" s="243">
        <f ca="1">+IFERROR(INDEX('Hoja de Trabajo para listado'!$A$155:$Z$1048576,MATCH($A352,'Hoja de Trabajo para listado'!$A$155:$A$1048576,0),MATCH((CUADRO!N$4&amp;$E352),'Hoja de Trabajo para listado'!$A$151:$Z$151,0)),0)+IFERROR(INDEX('Hoja de Trabajo para listado'!$AB$155:$BA$1048576,MATCH($A352,'Hoja de Trabajo para listado'!$AB$155:$AB$1048576,0),MATCH((CUADRO!N$4&amp;$E352),'Hoja de Trabajo para listado'!$AB$151:$BA$151,0)),0)+IFERROR(INDEX('Hoja de Trabajo para listado'!$BC$155:$CB$1048576,MATCH($A352,'Hoja de Trabajo para listado'!$BC$155:$BC$1048576,0),MATCH((CUADRO!N$4&amp;$E352),'Hoja de Trabajo para listado'!$BC$151:$CB$151,0)),0)+IFERROR(INDEX('Hoja de Trabajo para listado'!$DE$153:$DG$274,MATCH($A352,'Hoja de Trabajo para listado'!$DE$153:$DE$1048576,0),MATCH((CUADRO!N$4&amp;$E352),'Hoja de Trabajo para listado'!$DE$151:$DG$151,0)),0)+IFERROR(INDEX('Hoja de Trabajo para listado'!$CD$155:$DC$1048576,MATCH($A352,'Hoja de Trabajo para listado'!$CD$155:$CD$1048576,0),MATCH((CUADRO!N$4&amp;$E352),'Hoja de Trabajo para listado'!$CD$151:$DC$151,0)),0)</f>
        <v>0</v>
      </c>
      <c r="O352" s="243">
        <f ca="1">+IFERROR(INDEX('Hoja de Trabajo para listado'!$A$155:$Z$1048576,MATCH($A352,'Hoja de Trabajo para listado'!$A$155:$A$1048576,0),MATCH((CUADRO!O$4&amp;$E352),'Hoja de Trabajo para listado'!$A$151:$Z$151,0)),0)+IFERROR(INDEX('Hoja de Trabajo para listado'!$AB$155:$BA$1048576,MATCH($A352,'Hoja de Trabajo para listado'!$AB$155:$AB$1048576,0),MATCH((CUADRO!O$4&amp;$E352),'Hoja de Trabajo para listado'!$AB$151:$BA$151,0)),0)+IFERROR(INDEX('Hoja de Trabajo para listado'!$BC$155:$CB$1048576,MATCH($A352,'Hoja de Trabajo para listado'!$BC$155:$BC$1048576,0),MATCH((CUADRO!O$4&amp;$E352),'Hoja de Trabajo para listado'!$BC$151:$CB$151,0)),0)+IFERROR(INDEX('Hoja de Trabajo para listado'!$DE$153:$DG$274,MATCH($A352,'Hoja de Trabajo para listado'!$DE$153:$DE$1048576,0),MATCH((CUADRO!O$4&amp;$E352),'Hoja de Trabajo para listado'!$DE$151:$DG$151,0)),0)+IFERROR(INDEX('Hoja de Trabajo para listado'!$CD$155:$DC$1048576,MATCH($A352,'Hoja de Trabajo para listado'!$CD$155:$CD$1048576,0),MATCH((CUADRO!O$4&amp;$E352),'Hoja de Trabajo para listado'!$CD$151:$DC$151,0)),0)</f>
        <v>0</v>
      </c>
      <c r="P352" s="243">
        <f ca="1">+IFERROR(INDEX('Hoja de Trabajo para listado'!$A$155:$Z$1048576,MATCH($A352,'Hoja de Trabajo para listado'!$A$155:$A$1048576,0),MATCH((CUADRO!P$4&amp;$E352),'Hoja de Trabajo para listado'!$A$151:$Z$151,0)),0)+IFERROR(INDEX('Hoja de Trabajo para listado'!$AB$155:$BA$1048576,MATCH($A352,'Hoja de Trabajo para listado'!$AB$155:$AB$1048576,0),MATCH((CUADRO!P$4&amp;$E352),'Hoja de Trabajo para listado'!$AB$151:$BA$151,0)),0)+IFERROR(INDEX('Hoja de Trabajo para listado'!$BC$155:$CB$1048576,MATCH($A352,'Hoja de Trabajo para listado'!$BC$155:$BC$1048576,0),MATCH((CUADRO!P$4&amp;$E352),'Hoja de Trabajo para listado'!$BC$151:$CB$151,0)),0)+IFERROR(INDEX('Hoja de Trabajo para listado'!$DE$153:$DG$274,MATCH($A352,'Hoja de Trabajo para listado'!$DE$153:$DE$1048576,0),MATCH((CUADRO!P$4&amp;$E352),'Hoja de Trabajo para listado'!$DE$151:$DG$151,0)),0)+IFERROR(INDEX('Hoja de Trabajo para listado'!$CD$155:$DC$1048576,MATCH($A352,'Hoja de Trabajo para listado'!$CD$155:$CD$1048576,0),MATCH((CUADRO!P$4&amp;$E352),'Hoja de Trabajo para listado'!$CD$151:$DC$151,0)),0)</f>
        <v>0</v>
      </c>
      <c r="Q352" s="243">
        <f ca="1">+IFERROR(INDEX('Hoja de Trabajo para listado'!$A$155:$Z$1048576,MATCH($A352,'Hoja de Trabajo para listado'!$A$155:$A$1048576,0),MATCH((CUADRO!Q$4&amp;$E352),'Hoja de Trabajo para listado'!$A$151:$Z$151,0)),0)+IFERROR(INDEX('Hoja de Trabajo para listado'!$AB$155:$BA$1048576,MATCH($A352,'Hoja de Trabajo para listado'!$AB$155:$AB$1048576,0),MATCH((CUADRO!Q$4&amp;$E352),'Hoja de Trabajo para listado'!$AB$151:$BA$151,0)),0)+IFERROR(INDEX('Hoja de Trabajo para listado'!$BC$155:$CB$1048576,MATCH($A352,'Hoja de Trabajo para listado'!$BC$155:$BC$1048576,0),MATCH((CUADRO!Q$4&amp;$E352),'Hoja de Trabajo para listado'!$BC$151:$CB$151,0)),0)+IFERROR(INDEX('Hoja de Trabajo para listado'!$DE$153:$DG$274,MATCH($A352,'Hoja de Trabajo para listado'!$DE$153:$DE$1048576,0),MATCH((CUADRO!Q$4&amp;$E352),'Hoja de Trabajo para listado'!$DE$151:$DG$151,0)),0)+IFERROR(INDEX('Hoja de Trabajo para listado'!$CD$155:$DC$1048576,MATCH($A352,'Hoja de Trabajo para listado'!$CD$155:$CD$1048576,0),MATCH((CUADRO!Q$4&amp;$E352),'Hoja de Trabajo para listado'!$CD$151:$DC$151,0)),0)</f>
        <v>0</v>
      </c>
      <c r="R352" s="243">
        <f t="shared" ca="1" si="10"/>
        <v>782868.65000000026</v>
      </c>
      <c r="S352" s="256">
        <f ca="1">+R351+R352</f>
        <v>3282868.6500000004</v>
      </c>
      <c r="T352" s="241">
        <f ca="1">+S352</f>
        <v>3282868.6500000004</v>
      </c>
      <c r="U352" s="240">
        <f t="shared" si="11"/>
        <v>2</v>
      </c>
    </row>
    <row r="353" spans="1:21" s="352" customFormat="1" ht="15" customHeight="1">
      <c r="A353" s="353">
        <v>586</v>
      </c>
      <c r="B353" s="381">
        <f>+A353</f>
        <v>586</v>
      </c>
      <c r="C353" s="245" t="str">
        <f>+VLOOKUP(A353,bd_lista!$A$3:$C$592,3,FALSE)</f>
        <v>Empresa Azucarera San Buenaventura</v>
      </c>
      <c r="D353" s="383" t="str">
        <f>+C353</f>
        <v>Empresa Azucarera San Buenaventura</v>
      </c>
      <c r="E353" s="245" t="s">
        <v>683</v>
      </c>
      <c r="F353" s="241">
        <f ca="1">+IFERROR(INDEX('Hoja de Trabajo para listado'!$A$155:$Z$1048576,MATCH($A353,'Hoja de Trabajo para listado'!$A$155:$A$1048576,0),MATCH((CUADRO!F$4&amp;$E353),'Hoja de Trabajo para listado'!$A$151:$Z$151,0)),0)+IFERROR(INDEX('Hoja de Trabajo para listado'!$AB$155:$BA$1048576,MATCH($A353,'Hoja de Trabajo para listado'!$AB$155:$AB$1048576,0),MATCH((CUADRO!F$4&amp;$E353),'Hoja de Trabajo para listado'!$AB$151:$BA$151,0)),0)+IFERROR(INDEX('Hoja de Trabajo para listado'!$BC$155:$CB$1048576,MATCH($A353,'Hoja de Trabajo para listado'!$BC$155:$BC$1048576,0),MATCH((CUADRO!F$4&amp;$E353),'Hoja de Trabajo para listado'!$BC$151:$CB$151,0)),0)+IFERROR(INDEX('Hoja de Trabajo para listado'!$DE$153:$DG$274,MATCH($A353,'Hoja de Trabajo para listado'!$DE$153:$DE$1048576,0),MATCH((CUADRO!F$4&amp;$E353),'Hoja de Trabajo para listado'!$DE$151:$DG$151,0)),0)+IFERROR(INDEX('Hoja de Trabajo para listado'!$CD$155:$DC$1048576,MATCH($A353,'Hoja de Trabajo para listado'!$CD$155:$CD$1048576,0),MATCH((CUADRO!F$4&amp;$E353),'Hoja de Trabajo para listado'!$CD$151:$DC$151,0)),0)</f>
        <v>0</v>
      </c>
      <c r="G353" s="241">
        <f ca="1">+IFERROR(INDEX('Hoja de Trabajo para listado'!$A$155:$Z$1048576,MATCH($A353,'Hoja de Trabajo para listado'!$A$155:$A$1048576,0),MATCH((CUADRO!G$4&amp;$E353),'Hoja de Trabajo para listado'!$A$151:$Z$151,0)),0)+IFERROR(INDEX('Hoja de Trabajo para listado'!$AB$155:$BA$1048576,MATCH($A353,'Hoja de Trabajo para listado'!$AB$155:$AB$1048576,0),MATCH((CUADRO!G$4&amp;$E353),'Hoja de Trabajo para listado'!$AB$151:$BA$151,0)),0)+IFERROR(INDEX('Hoja de Trabajo para listado'!$BC$155:$CB$1048576,MATCH($A353,'Hoja de Trabajo para listado'!$BC$155:$BC$1048576,0),MATCH((CUADRO!G$4&amp;$E353),'Hoja de Trabajo para listado'!$BC$151:$CB$151,0)),0)+IFERROR(INDEX('Hoja de Trabajo para listado'!$DE$153:$DG$274,MATCH($A353,'Hoja de Trabajo para listado'!$DE$153:$DE$1048576,0),MATCH((CUADRO!G$4&amp;$E353),'Hoja de Trabajo para listado'!$DE$151:$DG$151,0)),0)+IFERROR(INDEX('Hoja de Trabajo para listado'!$CD$155:$DC$1048576,MATCH($A353,'Hoja de Trabajo para listado'!$CD$155:$CD$1048576,0),MATCH((CUADRO!G$4&amp;$E353),'Hoja de Trabajo para listado'!$CD$151:$DC$151,0)),0)</f>
        <v>0</v>
      </c>
      <c r="H353" s="241">
        <f ca="1">+IFERROR(INDEX('Hoja de Trabajo para listado'!$A$155:$Z$1048576,MATCH($A353,'Hoja de Trabajo para listado'!$A$155:$A$1048576,0),MATCH((CUADRO!H$4&amp;$E353),'Hoja de Trabajo para listado'!$A$151:$Z$151,0)),0)+IFERROR(INDEX('Hoja de Trabajo para listado'!$AB$155:$BA$1048576,MATCH($A353,'Hoja de Trabajo para listado'!$AB$155:$AB$1048576,0),MATCH((CUADRO!H$4&amp;$E353),'Hoja de Trabajo para listado'!$AB$151:$BA$151,0)),0)+IFERROR(INDEX('Hoja de Trabajo para listado'!$BC$155:$CB$1048576,MATCH($A353,'Hoja de Trabajo para listado'!$BC$155:$BC$1048576,0),MATCH((CUADRO!H$4&amp;$E353),'Hoja de Trabajo para listado'!$BC$151:$CB$151,0)),0)+IFERROR(INDEX('Hoja de Trabajo para listado'!$DE$153:$DG$274,MATCH($A353,'Hoja de Trabajo para listado'!$DE$153:$DE$1048576,0),MATCH((CUADRO!H$4&amp;$E353),'Hoja de Trabajo para listado'!$DE$151:$DG$151,0)),0)+IFERROR(INDEX('Hoja de Trabajo para listado'!$CD$155:$DC$1048576,MATCH($A353,'Hoja de Trabajo para listado'!$CD$155:$CD$1048576,0),MATCH((CUADRO!H$4&amp;$E353),'Hoja de Trabajo para listado'!$CD$151:$DC$151,0)),0)</f>
        <v>0</v>
      </c>
      <c r="I353" s="241">
        <f ca="1">+IFERROR(INDEX('Hoja de Trabajo para listado'!$A$155:$Z$1048576,MATCH($A353,'Hoja de Trabajo para listado'!$A$155:$A$1048576,0),MATCH((CUADRO!I$4&amp;$E353),'Hoja de Trabajo para listado'!$A$151:$Z$151,0)),0)+IFERROR(INDEX('Hoja de Trabajo para listado'!$AB$155:$BA$1048576,MATCH($A353,'Hoja de Trabajo para listado'!$AB$155:$AB$1048576,0),MATCH((CUADRO!I$4&amp;$E353),'Hoja de Trabajo para listado'!$AB$151:$BA$151,0)),0)+IFERROR(INDEX('Hoja de Trabajo para listado'!$BC$155:$CB$1048576,MATCH($A353,'Hoja de Trabajo para listado'!$BC$155:$BC$1048576,0),MATCH((CUADRO!I$4&amp;$E353),'Hoja de Trabajo para listado'!$BC$151:$CB$151,0)),0)+IFERROR(INDEX('Hoja de Trabajo para listado'!$DE$153:$DG$274,MATCH($A353,'Hoja de Trabajo para listado'!$DE$153:$DE$1048576,0),MATCH((CUADRO!I$4&amp;$E353),'Hoja de Trabajo para listado'!$DE$151:$DG$151,0)),0)+IFERROR(INDEX('Hoja de Trabajo para listado'!$CD$155:$DC$1048576,MATCH($A353,'Hoja de Trabajo para listado'!$CD$155:$CD$1048576,0),MATCH((CUADRO!I$4&amp;$E353),'Hoja de Trabajo para listado'!$CD$151:$DC$151,0)),0)</f>
        <v>0</v>
      </c>
      <c r="J353" s="241">
        <f ca="1">+IFERROR(INDEX('Hoja de Trabajo para listado'!$A$155:$Z$1048576,MATCH($A353,'Hoja de Trabajo para listado'!$A$155:$A$1048576,0),MATCH((CUADRO!J$4&amp;$E353),'Hoja de Trabajo para listado'!$A$151:$Z$151,0)),0)+IFERROR(INDEX('Hoja de Trabajo para listado'!$AB$155:$BA$1048576,MATCH($A353,'Hoja de Trabajo para listado'!$AB$155:$AB$1048576,0),MATCH((CUADRO!J$4&amp;$E353),'Hoja de Trabajo para listado'!$AB$151:$BA$151,0)),0)+IFERROR(INDEX('Hoja de Trabajo para listado'!$BC$155:$CB$1048576,MATCH($A353,'Hoja de Trabajo para listado'!$BC$155:$BC$1048576,0),MATCH((CUADRO!J$4&amp;$E353),'Hoja de Trabajo para listado'!$BC$151:$CB$151,0)),0)+IFERROR(INDEX('Hoja de Trabajo para listado'!$DE$153:$DG$274,MATCH($A353,'Hoja de Trabajo para listado'!$DE$153:$DE$1048576,0),MATCH((CUADRO!J$4&amp;$E353),'Hoja de Trabajo para listado'!$DE$151:$DG$151,0)),0)+IFERROR(INDEX('Hoja de Trabajo para listado'!$CD$155:$DC$1048576,MATCH($A353,'Hoja de Trabajo para listado'!$CD$155:$CD$1048576,0),MATCH((CUADRO!J$4&amp;$E353),'Hoja de Trabajo para listado'!$CD$151:$DC$151,0)),0)</f>
        <v>0</v>
      </c>
      <c r="K353" s="241">
        <f ca="1">+IFERROR(INDEX('Hoja de Trabajo para listado'!$A$155:$Z$1048576,MATCH($A353,'Hoja de Trabajo para listado'!$A$155:$A$1048576,0),MATCH((CUADRO!K$4&amp;$E353),'Hoja de Trabajo para listado'!$A$151:$Z$151,0)),0)+IFERROR(INDEX('Hoja de Trabajo para listado'!$AB$155:$BA$1048576,MATCH($A353,'Hoja de Trabajo para listado'!$AB$155:$AB$1048576,0),MATCH((CUADRO!K$4&amp;$E353),'Hoja de Trabajo para listado'!$AB$151:$BA$151,0)),0)+IFERROR(INDEX('Hoja de Trabajo para listado'!$BC$155:$CB$1048576,MATCH($A353,'Hoja de Trabajo para listado'!$BC$155:$BC$1048576,0),MATCH((CUADRO!K$4&amp;$E353),'Hoja de Trabajo para listado'!$BC$151:$CB$151,0)),0)+IFERROR(INDEX('Hoja de Trabajo para listado'!$DE$153:$DG$274,MATCH($A353,'Hoja de Trabajo para listado'!$DE$153:$DE$1048576,0),MATCH((CUADRO!K$4&amp;$E353),'Hoja de Trabajo para listado'!$DE$151:$DG$151,0)),0)+IFERROR(INDEX('Hoja de Trabajo para listado'!$CD$155:$DC$1048576,MATCH($A353,'Hoja de Trabajo para listado'!$CD$155:$CD$1048576,0),MATCH((CUADRO!K$4&amp;$E353),'Hoja de Trabajo para listado'!$CD$151:$DC$151,0)),0)</f>
        <v>0</v>
      </c>
      <c r="L353" s="241">
        <f ca="1">+IFERROR(INDEX('Hoja de Trabajo para listado'!$A$155:$Z$1048576,MATCH($A353,'Hoja de Trabajo para listado'!$A$155:$A$1048576,0),MATCH((CUADRO!L$4&amp;$E353),'Hoja de Trabajo para listado'!$A$151:$Z$151,0)),0)+IFERROR(INDEX('Hoja de Trabajo para listado'!$AB$155:$BA$1048576,MATCH($A353,'Hoja de Trabajo para listado'!$AB$155:$AB$1048576,0),MATCH((CUADRO!L$4&amp;$E353),'Hoja de Trabajo para listado'!$AB$151:$BA$151,0)),0)+IFERROR(INDEX('Hoja de Trabajo para listado'!$BC$155:$CB$1048576,MATCH($A353,'Hoja de Trabajo para listado'!$BC$155:$BC$1048576,0),MATCH((CUADRO!L$4&amp;$E353),'Hoja de Trabajo para listado'!$BC$151:$CB$151,0)),0)+IFERROR(INDEX('Hoja de Trabajo para listado'!$DE$153:$DG$274,MATCH($A353,'Hoja de Trabajo para listado'!$DE$153:$DE$1048576,0),MATCH((CUADRO!L$4&amp;$E353),'Hoja de Trabajo para listado'!$DE$151:$DG$151,0)),0)+IFERROR(INDEX('Hoja de Trabajo para listado'!$CD$155:$DC$1048576,MATCH($A353,'Hoja de Trabajo para listado'!$CD$155:$CD$1048576,0),MATCH((CUADRO!L$4&amp;$E353),'Hoja de Trabajo para listado'!$CD$151:$DC$151,0)),0)</f>
        <v>0</v>
      </c>
      <c r="M353" s="241">
        <f ca="1">+IFERROR(INDEX('Hoja de Trabajo para listado'!$A$155:$Z$1048576,MATCH($A353,'Hoja de Trabajo para listado'!$A$155:$A$1048576,0),MATCH((CUADRO!M$4&amp;$E353),'Hoja de Trabajo para listado'!$A$151:$Z$151,0)),0)+IFERROR(INDEX('Hoja de Trabajo para listado'!$AB$155:$BA$1048576,MATCH($A353,'Hoja de Trabajo para listado'!$AB$155:$AB$1048576,0),MATCH((CUADRO!M$4&amp;$E353),'Hoja de Trabajo para listado'!$AB$151:$BA$151,0)),0)+IFERROR(INDEX('Hoja de Trabajo para listado'!$BC$155:$CB$1048576,MATCH($A353,'Hoja de Trabajo para listado'!$BC$155:$BC$1048576,0),MATCH((CUADRO!M$4&amp;$E353),'Hoja de Trabajo para listado'!$BC$151:$CB$151,0)),0)+IFERROR(INDEX('Hoja de Trabajo para listado'!$DE$153:$DG$274,MATCH($A353,'Hoja de Trabajo para listado'!$DE$153:$DE$1048576,0),MATCH((CUADRO!M$4&amp;$E353),'Hoja de Trabajo para listado'!$DE$151:$DG$151,0)),0)+IFERROR(INDEX('Hoja de Trabajo para listado'!$CD$155:$DC$1048576,MATCH($A353,'Hoja de Trabajo para listado'!$CD$155:$CD$1048576,0),MATCH((CUADRO!M$4&amp;$E353),'Hoja de Trabajo para listado'!$CD$151:$DC$151,0)),0)</f>
        <v>0</v>
      </c>
      <c r="N353" s="241">
        <f ca="1">+IFERROR(INDEX('Hoja de Trabajo para listado'!$A$155:$Z$1048576,MATCH($A353,'Hoja de Trabajo para listado'!$A$155:$A$1048576,0),MATCH((CUADRO!N$4&amp;$E353),'Hoja de Trabajo para listado'!$A$151:$Z$151,0)),0)+IFERROR(INDEX('Hoja de Trabajo para listado'!$AB$155:$BA$1048576,MATCH($A353,'Hoja de Trabajo para listado'!$AB$155:$AB$1048576,0),MATCH((CUADRO!N$4&amp;$E353),'Hoja de Trabajo para listado'!$AB$151:$BA$151,0)),0)+IFERROR(INDEX('Hoja de Trabajo para listado'!$BC$155:$CB$1048576,MATCH($A353,'Hoja de Trabajo para listado'!$BC$155:$BC$1048576,0),MATCH((CUADRO!N$4&amp;$E353),'Hoja de Trabajo para listado'!$BC$151:$CB$151,0)),0)+IFERROR(INDEX('Hoja de Trabajo para listado'!$DE$153:$DG$274,MATCH($A353,'Hoja de Trabajo para listado'!$DE$153:$DE$1048576,0),MATCH((CUADRO!N$4&amp;$E353),'Hoja de Trabajo para listado'!$DE$151:$DG$151,0)),0)+IFERROR(INDEX('Hoja de Trabajo para listado'!$CD$155:$DC$1048576,MATCH($A353,'Hoja de Trabajo para listado'!$CD$155:$CD$1048576,0),MATCH((CUADRO!N$4&amp;$E353),'Hoja de Trabajo para listado'!$CD$151:$DC$151,0)),0)</f>
        <v>0</v>
      </c>
      <c r="O353" s="241">
        <f ca="1">+IFERROR(INDEX('Hoja de Trabajo para listado'!$A$155:$Z$1048576,MATCH($A353,'Hoja de Trabajo para listado'!$A$155:$A$1048576,0),MATCH((CUADRO!O$4&amp;$E353),'Hoja de Trabajo para listado'!$A$151:$Z$151,0)),0)+IFERROR(INDEX('Hoja de Trabajo para listado'!$AB$155:$BA$1048576,MATCH($A353,'Hoja de Trabajo para listado'!$AB$155:$AB$1048576,0),MATCH((CUADRO!O$4&amp;$E353),'Hoja de Trabajo para listado'!$AB$151:$BA$151,0)),0)+IFERROR(INDEX('Hoja de Trabajo para listado'!$BC$155:$CB$1048576,MATCH($A353,'Hoja de Trabajo para listado'!$BC$155:$BC$1048576,0),MATCH((CUADRO!O$4&amp;$E353),'Hoja de Trabajo para listado'!$BC$151:$CB$151,0)),0)+IFERROR(INDEX('Hoja de Trabajo para listado'!$DE$153:$DG$274,MATCH($A353,'Hoja de Trabajo para listado'!$DE$153:$DE$1048576,0),MATCH((CUADRO!O$4&amp;$E353),'Hoja de Trabajo para listado'!$DE$151:$DG$151,0)),0)+IFERROR(INDEX('Hoja de Trabajo para listado'!$CD$155:$DC$1048576,MATCH($A353,'Hoja de Trabajo para listado'!$CD$155:$CD$1048576,0),MATCH((CUADRO!O$4&amp;$E353),'Hoja de Trabajo para listado'!$CD$151:$DC$151,0)),0)</f>
        <v>0</v>
      </c>
      <c r="P353" s="241">
        <f ca="1">+IFERROR(INDEX('Hoja de Trabajo para listado'!$A$155:$Z$1048576,MATCH($A353,'Hoja de Trabajo para listado'!$A$155:$A$1048576,0),MATCH((CUADRO!P$4&amp;$E353),'Hoja de Trabajo para listado'!$A$151:$Z$151,0)),0)+IFERROR(INDEX('Hoja de Trabajo para listado'!$AB$155:$BA$1048576,MATCH($A353,'Hoja de Trabajo para listado'!$AB$155:$AB$1048576,0),MATCH((CUADRO!P$4&amp;$E353),'Hoja de Trabajo para listado'!$AB$151:$BA$151,0)),0)+IFERROR(INDEX('Hoja de Trabajo para listado'!$BC$155:$CB$1048576,MATCH($A353,'Hoja de Trabajo para listado'!$BC$155:$BC$1048576,0),MATCH((CUADRO!P$4&amp;$E353),'Hoja de Trabajo para listado'!$BC$151:$CB$151,0)),0)+IFERROR(INDEX('Hoja de Trabajo para listado'!$DE$153:$DG$274,MATCH($A353,'Hoja de Trabajo para listado'!$DE$153:$DE$1048576,0),MATCH((CUADRO!P$4&amp;$E353),'Hoja de Trabajo para listado'!$DE$151:$DG$151,0)),0)+IFERROR(INDEX('Hoja de Trabajo para listado'!$CD$155:$DC$1048576,MATCH($A353,'Hoja de Trabajo para listado'!$CD$155:$CD$1048576,0),MATCH((CUADRO!P$4&amp;$E353),'Hoja de Trabajo para listado'!$CD$151:$DC$151,0)),0)</f>
        <v>0</v>
      </c>
      <c r="Q353" s="241">
        <f ca="1">+IFERROR(INDEX('Hoja de Trabajo para listado'!$A$155:$Z$1048576,MATCH($A353,'Hoja de Trabajo para listado'!$A$155:$A$1048576,0),MATCH((CUADRO!Q$4&amp;$E353),'Hoja de Trabajo para listado'!$A$151:$Z$151,0)),0)+IFERROR(INDEX('Hoja de Trabajo para listado'!$AB$155:$BA$1048576,MATCH($A353,'Hoja de Trabajo para listado'!$AB$155:$AB$1048576,0),MATCH((CUADRO!Q$4&amp;$E353),'Hoja de Trabajo para listado'!$AB$151:$BA$151,0)),0)+IFERROR(INDEX('Hoja de Trabajo para listado'!$BC$155:$CB$1048576,MATCH($A353,'Hoja de Trabajo para listado'!$BC$155:$BC$1048576,0),MATCH((CUADRO!Q$4&amp;$E353),'Hoja de Trabajo para listado'!$BC$151:$CB$151,0)),0)+IFERROR(INDEX('Hoja de Trabajo para listado'!$DE$153:$DG$274,MATCH($A353,'Hoja de Trabajo para listado'!$DE$153:$DE$1048576,0),MATCH((CUADRO!Q$4&amp;$E353),'Hoja de Trabajo para listado'!$DE$151:$DG$151,0)),0)+IFERROR(INDEX('Hoja de Trabajo para listado'!$CD$155:$DC$1048576,MATCH($A353,'Hoja de Trabajo para listado'!$CD$155:$CD$1048576,0),MATCH((CUADRO!Q$4&amp;$E353),'Hoja de Trabajo para listado'!$CD$151:$DC$151,0)),0)</f>
        <v>0</v>
      </c>
      <c r="R353" s="241">
        <f t="shared" ca="1" si="10"/>
        <v>0</v>
      </c>
      <c r="S353" s="257"/>
      <c r="T353" s="241">
        <f ca="1">+T354</f>
        <v>794302.94</v>
      </c>
      <c r="U353" s="240">
        <f t="shared" si="11"/>
        <v>1</v>
      </c>
    </row>
    <row r="354" spans="1:21" s="352" customFormat="1" ht="15" customHeight="1">
      <c r="A354" s="353">
        <v>586</v>
      </c>
      <c r="B354" s="382"/>
      <c r="C354" s="305" t="str">
        <f>+VLOOKUP(A354,bd_lista!$A$3:$C$592,3,FALSE)</f>
        <v>Empresa Azucarera San Buenaventura</v>
      </c>
      <c r="D354" s="384"/>
      <c r="E354" s="305" t="s">
        <v>684</v>
      </c>
      <c r="F354" s="243">
        <f ca="1">+IFERROR(INDEX('Hoja de Trabajo para listado'!$A$155:$Z$1048576,MATCH($A354,'Hoja de Trabajo para listado'!$A$155:$A$1048576,0),MATCH((CUADRO!F$4&amp;$E354),'Hoja de Trabajo para listado'!$A$151:$Z$151,0)),0)+IFERROR(INDEX('Hoja de Trabajo para listado'!$AB$155:$BA$1048576,MATCH($A354,'Hoja de Trabajo para listado'!$AB$155:$AB$1048576,0),MATCH((CUADRO!F$4&amp;$E354),'Hoja de Trabajo para listado'!$AB$151:$BA$151,0)),0)+IFERROR(INDEX('Hoja de Trabajo para listado'!$BC$155:$CB$1048576,MATCH($A354,'Hoja de Trabajo para listado'!$BC$155:$BC$1048576,0),MATCH((CUADRO!F$4&amp;$E354),'Hoja de Trabajo para listado'!$BC$151:$CB$151,0)),0)+IFERROR(INDEX('Hoja de Trabajo para listado'!$DE$153:$DG$274,MATCH($A354,'Hoja de Trabajo para listado'!$DE$153:$DE$1048576,0),MATCH((CUADRO!F$4&amp;$E354),'Hoja de Trabajo para listado'!$DE$151:$DG$151,0)),0)+IFERROR(INDEX('Hoja de Trabajo para listado'!$CD$155:$DC$1048576,MATCH($A354,'Hoja de Trabajo para listado'!$CD$155:$CD$1048576,0),MATCH((CUADRO!F$4&amp;$E354),'Hoja de Trabajo para listado'!$CD$151:$DC$151,0)),0)</f>
        <v>0</v>
      </c>
      <c r="G354" s="243">
        <f ca="1">+IFERROR(INDEX('Hoja de Trabajo para listado'!$A$155:$Z$1048576,MATCH($A354,'Hoja de Trabajo para listado'!$A$155:$A$1048576,0),MATCH((CUADRO!G$4&amp;$E354),'Hoja de Trabajo para listado'!$A$151:$Z$151,0)),0)+IFERROR(INDEX('Hoja de Trabajo para listado'!$AB$155:$BA$1048576,MATCH($A354,'Hoja de Trabajo para listado'!$AB$155:$AB$1048576,0),MATCH((CUADRO!G$4&amp;$E354),'Hoja de Trabajo para listado'!$AB$151:$BA$151,0)),0)+IFERROR(INDEX('Hoja de Trabajo para listado'!$BC$155:$CB$1048576,MATCH($A354,'Hoja de Trabajo para listado'!$BC$155:$BC$1048576,0),MATCH((CUADRO!G$4&amp;$E354),'Hoja de Trabajo para listado'!$BC$151:$CB$151,0)),0)+IFERROR(INDEX('Hoja de Trabajo para listado'!$DE$153:$DG$274,MATCH($A354,'Hoja de Trabajo para listado'!$DE$153:$DE$1048576,0),MATCH((CUADRO!G$4&amp;$E354),'Hoja de Trabajo para listado'!$DE$151:$DG$151,0)),0)+IFERROR(INDEX('Hoja de Trabajo para listado'!$CD$155:$DC$1048576,MATCH($A354,'Hoja de Trabajo para listado'!$CD$155:$CD$1048576,0),MATCH((CUADRO!G$4&amp;$E354),'Hoja de Trabajo para listado'!$CD$151:$DC$151,0)),0)</f>
        <v>300</v>
      </c>
      <c r="H354" s="243">
        <f ca="1">+IFERROR(INDEX('Hoja de Trabajo para listado'!$A$155:$Z$1048576,MATCH($A354,'Hoja de Trabajo para listado'!$A$155:$A$1048576,0),MATCH((CUADRO!H$4&amp;$E354),'Hoja de Trabajo para listado'!$A$151:$Z$151,0)),0)+IFERROR(INDEX('Hoja de Trabajo para listado'!$AB$155:$BA$1048576,MATCH($A354,'Hoja de Trabajo para listado'!$AB$155:$AB$1048576,0),MATCH((CUADRO!H$4&amp;$E354),'Hoja de Trabajo para listado'!$AB$151:$BA$151,0)),0)+IFERROR(INDEX('Hoja de Trabajo para listado'!$BC$155:$CB$1048576,MATCH($A354,'Hoja de Trabajo para listado'!$BC$155:$BC$1048576,0),MATCH((CUADRO!H$4&amp;$E354),'Hoja de Trabajo para listado'!$BC$151:$CB$151,0)),0)+IFERROR(INDEX('Hoja de Trabajo para listado'!$DE$153:$DG$274,MATCH($A354,'Hoja de Trabajo para listado'!$DE$153:$DE$1048576,0),MATCH((CUADRO!H$4&amp;$E354),'Hoja de Trabajo para listado'!$DE$151:$DG$151,0)),0)+IFERROR(INDEX('Hoja de Trabajo para listado'!$CD$155:$DC$1048576,MATCH($A354,'Hoja de Trabajo para listado'!$CD$155:$CD$1048576,0),MATCH((CUADRO!H$4&amp;$E354),'Hoja de Trabajo para listado'!$CD$151:$DC$151,0)),0)</f>
        <v>0</v>
      </c>
      <c r="I354" s="243">
        <f ca="1">+IFERROR(INDEX('Hoja de Trabajo para listado'!$A$155:$Z$1048576,MATCH($A354,'Hoja de Trabajo para listado'!$A$155:$A$1048576,0),MATCH((CUADRO!I$4&amp;$E354),'Hoja de Trabajo para listado'!$A$151:$Z$151,0)),0)+IFERROR(INDEX('Hoja de Trabajo para listado'!$AB$155:$BA$1048576,MATCH($A354,'Hoja de Trabajo para listado'!$AB$155:$AB$1048576,0),MATCH((CUADRO!I$4&amp;$E354),'Hoja de Trabajo para listado'!$AB$151:$BA$151,0)),0)+IFERROR(INDEX('Hoja de Trabajo para listado'!$BC$155:$CB$1048576,MATCH($A354,'Hoja de Trabajo para listado'!$BC$155:$BC$1048576,0),MATCH((CUADRO!I$4&amp;$E354),'Hoja de Trabajo para listado'!$BC$151:$CB$151,0)),0)+IFERROR(INDEX('Hoja de Trabajo para listado'!$DE$153:$DG$274,MATCH($A354,'Hoja de Trabajo para listado'!$DE$153:$DE$1048576,0),MATCH((CUADRO!I$4&amp;$E354),'Hoja de Trabajo para listado'!$DE$151:$DG$151,0)),0)+IFERROR(INDEX('Hoja de Trabajo para listado'!$CD$155:$DC$1048576,MATCH($A354,'Hoja de Trabajo para listado'!$CD$155:$CD$1048576,0),MATCH((CUADRO!I$4&amp;$E354),'Hoja de Trabajo para listado'!$CD$151:$DC$151,0)),0)</f>
        <v>0</v>
      </c>
      <c r="J354" s="243">
        <f ca="1">+IFERROR(INDEX('Hoja de Trabajo para listado'!$A$155:$Z$1048576,MATCH($A354,'Hoja de Trabajo para listado'!$A$155:$A$1048576,0),MATCH((CUADRO!J$4&amp;$E354),'Hoja de Trabajo para listado'!$A$151:$Z$151,0)),0)+IFERROR(INDEX('Hoja de Trabajo para listado'!$AB$155:$BA$1048576,MATCH($A354,'Hoja de Trabajo para listado'!$AB$155:$AB$1048576,0),MATCH((CUADRO!J$4&amp;$E354),'Hoja de Trabajo para listado'!$AB$151:$BA$151,0)),0)+IFERROR(INDEX('Hoja de Trabajo para listado'!$BC$155:$CB$1048576,MATCH($A354,'Hoja de Trabajo para listado'!$BC$155:$BC$1048576,0),MATCH((CUADRO!J$4&amp;$E354),'Hoja de Trabajo para listado'!$BC$151:$CB$151,0)),0)+IFERROR(INDEX('Hoja de Trabajo para listado'!$DE$153:$DG$274,MATCH($A354,'Hoja de Trabajo para listado'!$DE$153:$DE$1048576,0),MATCH((CUADRO!J$4&amp;$E354),'Hoja de Trabajo para listado'!$DE$151:$DG$151,0)),0)+IFERROR(INDEX('Hoja de Trabajo para listado'!$CD$155:$DC$1048576,MATCH($A354,'Hoja de Trabajo para listado'!$CD$155:$CD$1048576,0),MATCH((CUADRO!J$4&amp;$E354),'Hoja de Trabajo para listado'!$CD$151:$DC$151,0)),0)</f>
        <v>794002.94</v>
      </c>
      <c r="K354" s="243">
        <f ca="1">+IFERROR(INDEX('Hoja de Trabajo para listado'!$A$155:$Z$1048576,MATCH($A354,'Hoja de Trabajo para listado'!$A$155:$A$1048576,0),MATCH((CUADRO!K$4&amp;$E354),'Hoja de Trabajo para listado'!$A$151:$Z$151,0)),0)+IFERROR(INDEX('Hoja de Trabajo para listado'!$AB$155:$BA$1048576,MATCH($A354,'Hoja de Trabajo para listado'!$AB$155:$AB$1048576,0),MATCH((CUADRO!K$4&amp;$E354),'Hoja de Trabajo para listado'!$AB$151:$BA$151,0)),0)+IFERROR(INDEX('Hoja de Trabajo para listado'!$BC$155:$CB$1048576,MATCH($A354,'Hoja de Trabajo para listado'!$BC$155:$BC$1048576,0),MATCH((CUADRO!K$4&amp;$E354),'Hoja de Trabajo para listado'!$BC$151:$CB$151,0)),0)+IFERROR(INDEX('Hoja de Trabajo para listado'!$DE$153:$DG$274,MATCH($A354,'Hoja de Trabajo para listado'!$DE$153:$DE$1048576,0),MATCH((CUADRO!K$4&amp;$E354),'Hoja de Trabajo para listado'!$DE$151:$DG$151,0)),0)+IFERROR(INDEX('Hoja de Trabajo para listado'!$CD$155:$DC$1048576,MATCH($A354,'Hoja de Trabajo para listado'!$CD$155:$CD$1048576,0),MATCH((CUADRO!K$4&amp;$E354),'Hoja de Trabajo para listado'!$CD$151:$DC$151,0)),0)</f>
        <v>0</v>
      </c>
      <c r="L354" s="243">
        <f ca="1">+IFERROR(INDEX('Hoja de Trabajo para listado'!$A$155:$Z$1048576,MATCH($A354,'Hoja de Trabajo para listado'!$A$155:$A$1048576,0),MATCH((CUADRO!L$4&amp;$E354),'Hoja de Trabajo para listado'!$A$151:$Z$151,0)),0)+IFERROR(INDEX('Hoja de Trabajo para listado'!$AB$155:$BA$1048576,MATCH($A354,'Hoja de Trabajo para listado'!$AB$155:$AB$1048576,0),MATCH((CUADRO!L$4&amp;$E354),'Hoja de Trabajo para listado'!$AB$151:$BA$151,0)),0)+IFERROR(INDEX('Hoja de Trabajo para listado'!$BC$155:$CB$1048576,MATCH($A354,'Hoja de Trabajo para listado'!$BC$155:$BC$1048576,0),MATCH((CUADRO!L$4&amp;$E354),'Hoja de Trabajo para listado'!$BC$151:$CB$151,0)),0)+IFERROR(INDEX('Hoja de Trabajo para listado'!$DE$153:$DG$274,MATCH($A354,'Hoja de Trabajo para listado'!$DE$153:$DE$1048576,0),MATCH((CUADRO!L$4&amp;$E354),'Hoja de Trabajo para listado'!$DE$151:$DG$151,0)),0)+IFERROR(INDEX('Hoja de Trabajo para listado'!$CD$155:$DC$1048576,MATCH($A354,'Hoja de Trabajo para listado'!$CD$155:$CD$1048576,0),MATCH((CUADRO!L$4&amp;$E354),'Hoja de Trabajo para listado'!$CD$151:$DC$151,0)),0)</f>
        <v>0</v>
      </c>
      <c r="M354" s="243">
        <f ca="1">+IFERROR(INDEX('Hoja de Trabajo para listado'!$A$155:$Z$1048576,MATCH($A354,'Hoja de Trabajo para listado'!$A$155:$A$1048576,0),MATCH((CUADRO!M$4&amp;$E354),'Hoja de Trabajo para listado'!$A$151:$Z$151,0)),0)+IFERROR(INDEX('Hoja de Trabajo para listado'!$AB$155:$BA$1048576,MATCH($A354,'Hoja de Trabajo para listado'!$AB$155:$AB$1048576,0),MATCH((CUADRO!M$4&amp;$E354),'Hoja de Trabajo para listado'!$AB$151:$BA$151,0)),0)+IFERROR(INDEX('Hoja de Trabajo para listado'!$BC$155:$CB$1048576,MATCH($A354,'Hoja de Trabajo para listado'!$BC$155:$BC$1048576,0),MATCH((CUADRO!M$4&amp;$E354),'Hoja de Trabajo para listado'!$BC$151:$CB$151,0)),0)+IFERROR(INDEX('Hoja de Trabajo para listado'!$DE$153:$DG$274,MATCH($A354,'Hoja de Trabajo para listado'!$DE$153:$DE$1048576,0),MATCH((CUADRO!M$4&amp;$E354),'Hoja de Trabajo para listado'!$DE$151:$DG$151,0)),0)+IFERROR(INDEX('Hoja de Trabajo para listado'!$CD$155:$DC$1048576,MATCH($A354,'Hoja de Trabajo para listado'!$CD$155:$CD$1048576,0),MATCH((CUADRO!M$4&amp;$E354),'Hoja de Trabajo para listado'!$CD$151:$DC$151,0)),0)</f>
        <v>0</v>
      </c>
      <c r="N354" s="243">
        <f ca="1">+IFERROR(INDEX('Hoja de Trabajo para listado'!$A$155:$Z$1048576,MATCH($A354,'Hoja de Trabajo para listado'!$A$155:$A$1048576,0),MATCH((CUADRO!N$4&amp;$E354),'Hoja de Trabajo para listado'!$A$151:$Z$151,0)),0)+IFERROR(INDEX('Hoja de Trabajo para listado'!$AB$155:$BA$1048576,MATCH($A354,'Hoja de Trabajo para listado'!$AB$155:$AB$1048576,0),MATCH((CUADRO!N$4&amp;$E354),'Hoja de Trabajo para listado'!$AB$151:$BA$151,0)),0)+IFERROR(INDEX('Hoja de Trabajo para listado'!$BC$155:$CB$1048576,MATCH($A354,'Hoja de Trabajo para listado'!$BC$155:$BC$1048576,0),MATCH((CUADRO!N$4&amp;$E354),'Hoja de Trabajo para listado'!$BC$151:$CB$151,0)),0)+IFERROR(INDEX('Hoja de Trabajo para listado'!$DE$153:$DG$274,MATCH($A354,'Hoja de Trabajo para listado'!$DE$153:$DE$1048576,0),MATCH((CUADRO!N$4&amp;$E354),'Hoja de Trabajo para listado'!$DE$151:$DG$151,0)),0)+IFERROR(INDEX('Hoja de Trabajo para listado'!$CD$155:$DC$1048576,MATCH($A354,'Hoja de Trabajo para listado'!$CD$155:$CD$1048576,0),MATCH((CUADRO!N$4&amp;$E354),'Hoja de Trabajo para listado'!$CD$151:$DC$151,0)),0)</f>
        <v>0</v>
      </c>
      <c r="O354" s="243">
        <f ca="1">+IFERROR(INDEX('Hoja de Trabajo para listado'!$A$155:$Z$1048576,MATCH($A354,'Hoja de Trabajo para listado'!$A$155:$A$1048576,0),MATCH((CUADRO!O$4&amp;$E354),'Hoja de Trabajo para listado'!$A$151:$Z$151,0)),0)+IFERROR(INDEX('Hoja de Trabajo para listado'!$AB$155:$BA$1048576,MATCH($A354,'Hoja de Trabajo para listado'!$AB$155:$AB$1048576,0),MATCH((CUADRO!O$4&amp;$E354),'Hoja de Trabajo para listado'!$AB$151:$BA$151,0)),0)+IFERROR(INDEX('Hoja de Trabajo para listado'!$BC$155:$CB$1048576,MATCH($A354,'Hoja de Trabajo para listado'!$BC$155:$BC$1048576,0),MATCH((CUADRO!O$4&amp;$E354),'Hoja de Trabajo para listado'!$BC$151:$CB$151,0)),0)+IFERROR(INDEX('Hoja de Trabajo para listado'!$DE$153:$DG$274,MATCH($A354,'Hoja de Trabajo para listado'!$DE$153:$DE$1048576,0),MATCH((CUADRO!O$4&amp;$E354),'Hoja de Trabajo para listado'!$DE$151:$DG$151,0)),0)+IFERROR(INDEX('Hoja de Trabajo para listado'!$CD$155:$DC$1048576,MATCH($A354,'Hoja de Trabajo para listado'!$CD$155:$CD$1048576,0),MATCH((CUADRO!O$4&amp;$E354),'Hoja de Trabajo para listado'!$CD$151:$DC$151,0)),0)</f>
        <v>0</v>
      </c>
      <c r="P354" s="243">
        <f ca="1">+IFERROR(INDEX('Hoja de Trabajo para listado'!$A$155:$Z$1048576,MATCH($A354,'Hoja de Trabajo para listado'!$A$155:$A$1048576,0),MATCH((CUADRO!P$4&amp;$E354),'Hoja de Trabajo para listado'!$A$151:$Z$151,0)),0)+IFERROR(INDEX('Hoja de Trabajo para listado'!$AB$155:$BA$1048576,MATCH($A354,'Hoja de Trabajo para listado'!$AB$155:$AB$1048576,0),MATCH((CUADRO!P$4&amp;$E354),'Hoja de Trabajo para listado'!$AB$151:$BA$151,0)),0)+IFERROR(INDEX('Hoja de Trabajo para listado'!$BC$155:$CB$1048576,MATCH($A354,'Hoja de Trabajo para listado'!$BC$155:$BC$1048576,0),MATCH((CUADRO!P$4&amp;$E354),'Hoja de Trabajo para listado'!$BC$151:$CB$151,0)),0)+IFERROR(INDEX('Hoja de Trabajo para listado'!$DE$153:$DG$274,MATCH($A354,'Hoja de Trabajo para listado'!$DE$153:$DE$1048576,0),MATCH((CUADRO!P$4&amp;$E354),'Hoja de Trabajo para listado'!$DE$151:$DG$151,0)),0)+IFERROR(INDEX('Hoja de Trabajo para listado'!$CD$155:$DC$1048576,MATCH($A354,'Hoja de Trabajo para listado'!$CD$155:$CD$1048576,0),MATCH((CUADRO!P$4&amp;$E354),'Hoja de Trabajo para listado'!$CD$151:$DC$151,0)),0)</f>
        <v>0</v>
      </c>
      <c r="Q354" s="243">
        <f ca="1">+IFERROR(INDEX('Hoja de Trabajo para listado'!$A$155:$Z$1048576,MATCH($A354,'Hoja de Trabajo para listado'!$A$155:$A$1048576,0),MATCH((CUADRO!Q$4&amp;$E354),'Hoja de Trabajo para listado'!$A$151:$Z$151,0)),0)+IFERROR(INDEX('Hoja de Trabajo para listado'!$AB$155:$BA$1048576,MATCH($A354,'Hoja de Trabajo para listado'!$AB$155:$AB$1048576,0),MATCH((CUADRO!Q$4&amp;$E354),'Hoja de Trabajo para listado'!$AB$151:$BA$151,0)),0)+IFERROR(INDEX('Hoja de Trabajo para listado'!$BC$155:$CB$1048576,MATCH($A354,'Hoja de Trabajo para listado'!$BC$155:$BC$1048576,0),MATCH((CUADRO!Q$4&amp;$E354),'Hoja de Trabajo para listado'!$BC$151:$CB$151,0)),0)+IFERROR(INDEX('Hoja de Trabajo para listado'!$DE$153:$DG$274,MATCH($A354,'Hoja de Trabajo para listado'!$DE$153:$DE$1048576,0),MATCH((CUADRO!Q$4&amp;$E354),'Hoja de Trabajo para listado'!$DE$151:$DG$151,0)),0)+IFERROR(INDEX('Hoja de Trabajo para listado'!$CD$155:$DC$1048576,MATCH($A354,'Hoja de Trabajo para listado'!$CD$155:$CD$1048576,0),MATCH((CUADRO!Q$4&amp;$E354),'Hoja de Trabajo para listado'!$CD$151:$DC$151,0)),0)</f>
        <v>0</v>
      </c>
      <c r="R354" s="243">
        <f t="shared" ca="1" si="10"/>
        <v>794302.94</v>
      </c>
      <c r="S354" s="256">
        <f ca="1">+R353+R354</f>
        <v>794302.94</v>
      </c>
      <c r="T354" s="241">
        <f ca="1">+S354</f>
        <v>794302.94</v>
      </c>
      <c r="U354" s="240">
        <f t="shared" si="11"/>
        <v>2</v>
      </c>
    </row>
    <row r="355" spans="1:21" s="352" customFormat="1" ht="15" customHeight="1">
      <c r="A355" s="355">
        <v>587</v>
      </c>
      <c r="B355" s="381">
        <f>+A355</f>
        <v>587</v>
      </c>
      <c r="C355" s="245" t="str">
        <f>+VLOOKUP(A355,bd_lista!$A$3:$C$592,3,FALSE)</f>
        <v>Empresa Estratégica Boliviana de Construcción y Conservación de Infraestructura Civil</v>
      </c>
      <c r="D355" s="383" t="str">
        <f>+C355</f>
        <v>Empresa Estratégica Boliviana de Construcción y Conservación de Infraestructura Civil</v>
      </c>
      <c r="E355" s="240" t="s">
        <v>683</v>
      </c>
      <c r="F355" s="241">
        <f ca="1">+IFERROR(INDEX('Hoja de Trabajo para listado'!$A$155:$Z$1048576,MATCH($A355,'Hoja de Trabajo para listado'!$A$155:$A$1048576,0),MATCH((CUADRO!F$4&amp;$E355),'Hoja de Trabajo para listado'!$A$151:$Z$151,0)),0)+IFERROR(INDEX('Hoja de Trabajo para listado'!$AB$155:$BA$1048576,MATCH($A355,'Hoja de Trabajo para listado'!$AB$155:$AB$1048576,0),MATCH((CUADRO!F$4&amp;$E355),'Hoja de Trabajo para listado'!$AB$151:$BA$151,0)),0)+IFERROR(INDEX('Hoja de Trabajo para listado'!$BC$155:$CB$1048576,MATCH($A355,'Hoja de Trabajo para listado'!$BC$155:$BC$1048576,0),MATCH((CUADRO!F$4&amp;$E355),'Hoja de Trabajo para listado'!$BC$151:$CB$151,0)),0)+IFERROR(INDEX('Hoja de Trabajo para listado'!$DE$153:$DG$274,MATCH($A355,'Hoja de Trabajo para listado'!$DE$153:$DE$1048576,0),MATCH((CUADRO!F$4&amp;$E355),'Hoja de Trabajo para listado'!$DE$151:$DG$151,0)),0)+IFERROR(INDEX('Hoja de Trabajo para listado'!$CD$155:$DC$1048576,MATCH($A355,'Hoja de Trabajo para listado'!$CD$155:$CD$1048576,0),MATCH((CUADRO!F$4&amp;$E355),'Hoja de Trabajo para listado'!$CD$151:$DC$151,0)),0)</f>
        <v>0</v>
      </c>
      <c r="G355" s="241">
        <f ca="1">+IFERROR(INDEX('Hoja de Trabajo para listado'!$A$155:$Z$1048576,MATCH($A355,'Hoja de Trabajo para listado'!$A$155:$A$1048576,0),MATCH((CUADRO!G$4&amp;$E355),'Hoja de Trabajo para listado'!$A$151:$Z$151,0)),0)+IFERROR(INDEX('Hoja de Trabajo para listado'!$AB$155:$BA$1048576,MATCH($A355,'Hoja de Trabajo para listado'!$AB$155:$AB$1048576,0),MATCH((CUADRO!G$4&amp;$E355),'Hoja de Trabajo para listado'!$AB$151:$BA$151,0)),0)+IFERROR(INDEX('Hoja de Trabajo para listado'!$BC$155:$CB$1048576,MATCH($A355,'Hoja de Trabajo para listado'!$BC$155:$BC$1048576,0),MATCH((CUADRO!G$4&amp;$E355),'Hoja de Trabajo para listado'!$BC$151:$CB$151,0)),0)+IFERROR(INDEX('Hoja de Trabajo para listado'!$DE$153:$DG$274,MATCH($A355,'Hoja de Trabajo para listado'!$DE$153:$DE$1048576,0),MATCH((CUADRO!G$4&amp;$E355),'Hoja de Trabajo para listado'!$DE$151:$DG$151,0)),0)+IFERROR(INDEX('Hoja de Trabajo para listado'!$CD$155:$DC$1048576,MATCH($A355,'Hoja de Trabajo para listado'!$CD$155:$CD$1048576,0),MATCH((CUADRO!G$4&amp;$E355),'Hoja de Trabajo para listado'!$CD$151:$DC$151,0)),0)</f>
        <v>0</v>
      </c>
      <c r="H355" s="241">
        <f ca="1">+IFERROR(INDEX('Hoja de Trabajo para listado'!$A$155:$Z$1048576,MATCH($A355,'Hoja de Trabajo para listado'!$A$155:$A$1048576,0),MATCH((CUADRO!H$4&amp;$E355),'Hoja de Trabajo para listado'!$A$151:$Z$151,0)),0)+IFERROR(INDEX('Hoja de Trabajo para listado'!$AB$155:$BA$1048576,MATCH($A355,'Hoja de Trabajo para listado'!$AB$155:$AB$1048576,0),MATCH((CUADRO!H$4&amp;$E355),'Hoja de Trabajo para listado'!$AB$151:$BA$151,0)),0)+IFERROR(INDEX('Hoja de Trabajo para listado'!$BC$155:$CB$1048576,MATCH($A355,'Hoja de Trabajo para listado'!$BC$155:$BC$1048576,0),MATCH((CUADRO!H$4&amp;$E355),'Hoja de Trabajo para listado'!$BC$151:$CB$151,0)),0)+IFERROR(INDEX('Hoja de Trabajo para listado'!$DE$153:$DG$274,MATCH($A355,'Hoja de Trabajo para listado'!$DE$153:$DE$1048576,0),MATCH((CUADRO!H$4&amp;$E355),'Hoja de Trabajo para listado'!$DE$151:$DG$151,0)),0)+IFERROR(INDEX('Hoja de Trabajo para listado'!$CD$155:$DC$1048576,MATCH($A355,'Hoja de Trabajo para listado'!$CD$155:$CD$1048576,0),MATCH((CUADRO!H$4&amp;$E355),'Hoja de Trabajo para listado'!$CD$151:$DC$151,0)),0)</f>
        <v>0</v>
      </c>
      <c r="I355" s="241">
        <f ca="1">+IFERROR(INDEX('Hoja de Trabajo para listado'!$A$155:$Z$1048576,MATCH($A355,'Hoja de Trabajo para listado'!$A$155:$A$1048576,0),MATCH((CUADRO!I$4&amp;$E355),'Hoja de Trabajo para listado'!$A$151:$Z$151,0)),0)+IFERROR(INDEX('Hoja de Trabajo para listado'!$AB$155:$BA$1048576,MATCH($A355,'Hoja de Trabajo para listado'!$AB$155:$AB$1048576,0),MATCH((CUADRO!I$4&amp;$E355),'Hoja de Trabajo para listado'!$AB$151:$BA$151,0)),0)+IFERROR(INDEX('Hoja de Trabajo para listado'!$BC$155:$CB$1048576,MATCH($A355,'Hoja de Trabajo para listado'!$BC$155:$BC$1048576,0),MATCH((CUADRO!I$4&amp;$E355),'Hoja de Trabajo para listado'!$BC$151:$CB$151,0)),0)+IFERROR(INDEX('Hoja de Trabajo para listado'!$DE$153:$DG$274,MATCH($A355,'Hoja de Trabajo para listado'!$DE$153:$DE$1048576,0),MATCH((CUADRO!I$4&amp;$E355),'Hoja de Trabajo para listado'!$DE$151:$DG$151,0)),0)+IFERROR(INDEX('Hoja de Trabajo para listado'!$CD$155:$DC$1048576,MATCH($A355,'Hoja de Trabajo para listado'!$CD$155:$CD$1048576,0),MATCH((CUADRO!I$4&amp;$E355),'Hoja de Trabajo para listado'!$CD$151:$DC$151,0)),0)</f>
        <v>0</v>
      </c>
      <c r="J355" s="241">
        <f ca="1">+IFERROR(INDEX('Hoja de Trabajo para listado'!$A$155:$Z$1048576,MATCH($A355,'Hoja de Trabajo para listado'!$A$155:$A$1048576,0),MATCH((CUADRO!J$4&amp;$E355),'Hoja de Trabajo para listado'!$A$151:$Z$151,0)),0)+IFERROR(INDEX('Hoja de Trabajo para listado'!$AB$155:$BA$1048576,MATCH($A355,'Hoja de Trabajo para listado'!$AB$155:$AB$1048576,0),MATCH((CUADRO!J$4&amp;$E355),'Hoja de Trabajo para listado'!$AB$151:$BA$151,0)),0)+IFERROR(INDEX('Hoja de Trabajo para listado'!$BC$155:$CB$1048576,MATCH($A355,'Hoja de Trabajo para listado'!$BC$155:$BC$1048576,0),MATCH((CUADRO!J$4&amp;$E355),'Hoja de Trabajo para listado'!$BC$151:$CB$151,0)),0)+IFERROR(INDEX('Hoja de Trabajo para listado'!$DE$153:$DG$274,MATCH($A355,'Hoja de Trabajo para listado'!$DE$153:$DE$1048576,0),MATCH((CUADRO!J$4&amp;$E355),'Hoja de Trabajo para listado'!$DE$151:$DG$151,0)),0)+IFERROR(INDEX('Hoja de Trabajo para listado'!$CD$155:$DC$1048576,MATCH($A355,'Hoja de Trabajo para listado'!$CD$155:$CD$1048576,0),MATCH((CUADRO!J$4&amp;$E355),'Hoja de Trabajo para listado'!$CD$151:$DC$151,0)),0)</f>
        <v>0</v>
      </c>
      <c r="K355" s="241">
        <f ca="1">+IFERROR(INDEX('Hoja de Trabajo para listado'!$A$155:$Z$1048576,MATCH($A355,'Hoja de Trabajo para listado'!$A$155:$A$1048576,0),MATCH((CUADRO!K$4&amp;$E355),'Hoja de Trabajo para listado'!$A$151:$Z$151,0)),0)+IFERROR(INDEX('Hoja de Trabajo para listado'!$AB$155:$BA$1048576,MATCH($A355,'Hoja de Trabajo para listado'!$AB$155:$AB$1048576,0),MATCH((CUADRO!K$4&amp;$E355),'Hoja de Trabajo para listado'!$AB$151:$BA$151,0)),0)+IFERROR(INDEX('Hoja de Trabajo para listado'!$BC$155:$CB$1048576,MATCH($A355,'Hoja de Trabajo para listado'!$BC$155:$BC$1048576,0),MATCH((CUADRO!K$4&amp;$E355),'Hoja de Trabajo para listado'!$BC$151:$CB$151,0)),0)+IFERROR(INDEX('Hoja de Trabajo para listado'!$DE$153:$DG$274,MATCH($A355,'Hoja de Trabajo para listado'!$DE$153:$DE$1048576,0),MATCH((CUADRO!K$4&amp;$E355),'Hoja de Trabajo para listado'!$DE$151:$DG$151,0)),0)+IFERROR(INDEX('Hoja de Trabajo para listado'!$CD$155:$DC$1048576,MATCH($A355,'Hoja de Trabajo para listado'!$CD$155:$CD$1048576,0),MATCH((CUADRO!K$4&amp;$E355),'Hoja de Trabajo para listado'!$CD$151:$DC$151,0)),0)</f>
        <v>0</v>
      </c>
      <c r="L355" s="241">
        <f ca="1">+IFERROR(INDEX('Hoja de Trabajo para listado'!$A$155:$Z$1048576,MATCH($A355,'Hoja de Trabajo para listado'!$A$155:$A$1048576,0),MATCH((CUADRO!L$4&amp;$E355),'Hoja de Trabajo para listado'!$A$151:$Z$151,0)),0)+IFERROR(INDEX('Hoja de Trabajo para listado'!$AB$155:$BA$1048576,MATCH($A355,'Hoja de Trabajo para listado'!$AB$155:$AB$1048576,0),MATCH((CUADRO!L$4&amp;$E355),'Hoja de Trabajo para listado'!$AB$151:$BA$151,0)),0)+IFERROR(INDEX('Hoja de Trabajo para listado'!$BC$155:$CB$1048576,MATCH($A355,'Hoja de Trabajo para listado'!$BC$155:$BC$1048576,0),MATCH((CUADRO!L$4&amp;$E355),'Hoja de Trabajo para listado'!$BC$151:$CB$151,0)),0)+IFERROR(INDEX('Hoja de Trabajo para listado'!$DE$153:$DG$274,MATCH($A355,'Hoja de Trabajo para listado'!$DE$153:$DE$1048576,0),MATCH((CUADRO!L$4&amp;$E355),'Hoja de Trabajo para listado'!$DE$151:$DG$151,0)),0)+IFERROR(INDEX('Hoja de Trabajo para listado'!$CD$155:$DC$1048576,MATCH($A355,'Hoja de Trabajo para listado'!$CD$155:$CD$1048576,0),MATCH((CUADRO!L$4&amp;$E355),'Hoja de Trabajo para listado'!$CD$151:$DC$151,0)),0)</f>
        <v>0</v>
      </c>
      <c r="M355" s="241">
        <f ca="1">+IFERROR(INDEX('Hoja de Trabajo para listado'!$A$155:$Z$1048576,MATCH($A355,'Hoja de Trabajo para listado'!$A$155:$A$1048576,0),MATCH((CUADRO!M$4&amp;$E355),'Hoja de Trabajo para listado'!$A$151:$Z$151,0)),0)+IFERROR(INDEX('Hoja de Trabajo para listado'!$AB$155:$BA$1048576,MATCH($A355,'Hoja de Trabajo para listado'!$AB$155:$AB$1048576,0),MATCH((CUADRO!M$4&amp;$E355),'Hoja de Trabajo para listado'!$AB$151:$BA$151,0)),0)+IFERROR(INDEX('Hoja de Trabajo para listado'!$BC$155:$CB$1048576,MATCH($A355,'Hoja de Trabajo para listado'!$BC$155:$BC$1048576,0),MATCH((CUADRO!M$4&amp;$E355),'Hoja de Trabajo para listado'!$BC$151:$CB$151,0)),0)+IFERROR(INDEX('Hoja de Trabajo para listado'!$DE$153:$DG$274,MATCH($A355,'Hoja de Trabajo para listado'!$DE$153:$DE$1048576,0),MATCH((CUADRO!M$4&amp;$E355),'Hoja de Trabajo para listado'!$DE$151:$DG$151,0)),0)+IFERROR(INDEX('Hoja de Trabajo para listado'!$CD$155:$DC$1048576,MATCH($A355,'Hoja de Trabajo para listado'!$CD$155:$CD$1048576,0),MATCH((CUADRO!M$4&amp;$E355),'Hoja de Trabajo para listado'!$CD$151:$DC$151,0)),0)</f>
        <v>0</v>
      </c>
      <c r="N355" s="241">
        <f ca="1">+IFERROR(INDEX('Hoja de Trabajo para listado'!$A$155:$Z$1048576,MATCH($A355,'Hoja de Trabajo para listado'!$A$155:$A$1048576,0),MATCH((CUADRO!N$4&amp;$E355),'Hoja de Trabajo para listado'!$A$151:$Z$151,0)),0)+IFERROR(INDEX('Hoja de Trabajo para listado'!$AB$155:$BA$1048576,MATCH($A355,'Hoja de Trabajo para listado'!$AB$155:$AB$1048576,0),MATCH((CUADRO!N$4&amp;$E355),'Hoja de Trabajo para listado'!$AB$151:$BA$151,0)),0)+IFERROR(INDEX('Hoja de Trabajo para listado'!$BC$155:$CB$1048576,MATCH($A355,'Hoja de Trabajo para listado'!$BC$155:$BC$1048576,0),MATCH((CUADRO!N$4&amp;$E355),'Hoja de Trabajo para listado'!$BC$151:$CB$151,0)),0)+IFERROR(INDEX('Hoja de Trabajo para listado'!$DE$153:$DG$274,MATCH($A355,'Hoja de Trabajo para listado'!$DE$153:$DE$1048576,0),MATCH((CUADRO!N$4&amp;$E355),'Hoja de Trabajo para listado'!$DE$151:$DG$151,0)),0)+IFERROR(INDEX('Hoja de Trabajo para listado'!$CD$155:$DC$1048576,MATCH($A355,'Hoja de Trabajo para listado'!$CD$155:$CD$1048576,0),MATCH((CUADRO!N$4&amp;$E355),'Hoja de Trabajo para listado'!$CD$151:$DC$151,0)),0)</f>
        <v>0</v>
      </c>
      <c r="O355" s="241">
        <f ca="1">+IFERROR(INDEX('Hoja de Trabajo para listado'!$A$155:$Z$1048576,MATCH($A355,'Hoja de Trabajo para listado'!$A$155:$A$1048576,0),MATCH((CUADRO!O$4&amp;$E355),'Hoja de Trabajo para listado'!$A$151:$Z$151,0)),0)+IFERROR(INDEX('Hoja de Trabajo para listado'!$AB$155:$BA$1048576,MATCH($A355,'Hoja de Trabajo para listado'!$AB$155:$AB$1048576,0),MATCH((CUADRO!O$4&amp;$E355),'Hoja de Trabajo para listado'!$AB$151:$BA$151,0)),0)+IFERROR(INDEX('Hoja de Trabajo para listado'!$BC$155:$CB$1048576,MATCH($A355,'Hoja de Trabajo para listado'!$BC$155:$BC$1048576,0),MATCH((CUADRO!O$4&amp;$E355),'Hoja de Trabajo para listado'!$BC$151:$CB$151,0)),0)+IFERROR(INDEX('Hoja de Trabajo para listado'!$DE$153:$DG$274,MATCH($A355,'Hoja de Trabajo para listado'!$DE$153:$DE$1048576,0),MATCH((CUADRO!O$4&amp;$E355),'Hoja de Trabajo para listado'!$DE$151:$DG$151,0)),0)+IFERROR(INDEX('Hoja de Trabajo para listado'!$CD$155:$DC$1048576,MATCH($A355,'Hoja de Trabajo para listado'!$CD$155:$CD$1048576,0),MATCH((CUADRO!O$4&amp;$E355),'Hoja de Trabajo para listado'!$CD$151:$DC$151,0)),0)</f>
        <v>0</v>
      </c>
      <c r="P355" s="241">
        <f ca="1">+IFERROR(INDEX('Hoja de Trabajo para listado'!$A$155:$Z$1048576,MATCH($A355,'Hoja de Trabajo para listado'!$A$155:$A$1048576,0),MATCH((CUADRO!P$4&amp;$E355),'Hoja de Trabajo para listado'!$A$151:$Z$151,0)),0)+IFERROR(INDEX('Hoja de Trabajo para listado'!$AB$155:$BA$1048576,MATCH($A355,'Hoja de Trabajo para listado'!$AB$155:$AB$1048576,0),MATCH((CUADRO!P$4&amp;$E355),'Hoja de Trabajo para listado'!$AB$151:$BA$151,0)),0)+IFERROR(INDEX('Hoja de Trabajo para listado'!$BC$155:$CB$1048576,MATCH($A355,'Hoja de Trabajo para listado'!$BC$155:$BC$1048576,0),MATCH((CUADRO!P$4&amp;$E355),'Hoja de Trabajo para listado'!$BC$151:$CB$151,0)),0)+IFERROR(INDEX('Hoja de Trabajo para listado'!$DE$153:$DG$274,MATCH($A355,'Hoja de Trabajo para listado'!$DE$153:$DE$1048576,0),MATCH((CUADRO!P$4&amp;$E355),'Hoja de Trabajo para listado'!$DE$151:$DG$151,0)),0)+IFERROR(INDEX('Hoja de Trabajo para listado'!$CD$155:$DC$1048576,MATCH($A355,'Hoja de Trabajo para listado'!$CD$155:$CD$1048576,0),MATCH((CUADRO!P$4&amp;$E355),'Hoja de Trabajo para listado'!$CD$151:$DC$151,0)),0)</f>
        <v>0</v>
      </c>
      <c r="Q355" s="241">
        <f ca="1">+IFERROR(INDEX('Hoja de Trabajo para listado'!$A$155:$Z$1048576,MATCH($A355,'Hoja de Trabajo para listado'!$A$155:$A$1048576,0),MATCH((CUADRO!Q$4&amp;$E355),'Hoja de Trabajo para listado'!$A$151:$Z$151,0)),0)+IFERROR(INDEX('Hoja de Trabajo para listado'!$AB$155:$BA$1048576,MATCH($A355,'Hoja de Trabajo para listado'!$AB$155:$AB$1048576,0),MATCH((CUADRO!Q$4&amp;$E355),'Hoja de Trabajo para listado'!$AB$151:$BA$151,0)),0)+IFERROR(INDEX('Hoja de Trabajo para listado'!$BC$155:$CB$1048576,MATCH($A355,'Hoja de Trabajo para listado'!$BC$155:$BC$1048576,0),MATCH((CUADRO!Q$4&amp;$E355),'Hoja de Trabajo para listado'!$BC$151:$CB$151,0)),0)+IFERROR(INDEX('Hoja de Trabajo para listado'!$DE$153:$DG$274,MATCH($A355,'Hoja de Trabajo para listado'!$DE$153:$DE$1048576,0),MATCH((CUADRO!Q$4&amp;$E355),'Hoja de Trabajo para listado'!$DE$151:$DG$151,0)),0)+IFERROR(INDEX('Hoja de Trabajo para listado'!$CD$155:$DC$1048576,MATCH($A355,'Hoja de Trabajo para listado'!$CD$155:$CD$1048576,0),MATCH((CUADRO!Q$4&amp;$E355),'Hoja de Trabajo para listado'!$CD$151:$DC$151,0)),0)</f>
        <v>0</v>
      </c>
      <c r="R355" s="241">
        <f t="shared" ca="1" si="10"/>
        <v>0</v>
      </c>
      <c r="S355" s="257"/>
      <c r="T355" s="241">
        <f ca="1">+T356</f>
        <v>0</v>
      </c>
      <c r="U355" s="240">
        <f t="shared" si="11"/>
        <v>1</v>
      </c>
    </row>
    <row r="356" spans="1:21" s="352" customFormat="1" ht="15" customHeight="1">
      <c r="A356" s="355">
        <v>587</v>
      </c>
      <c r="B356" s="382"/>
      <c r="C356" s="305" t="str">
        <f>+VLOOKUP(A356,bd_lista!$A$3:$C$592,3,FALSE)</f>
        <v>Empresa Estratégica Boliviana de Construcción y Conservación de Infraestructura Civil</v>
      </c>
      <c r="D356" s="384"/>
      <c r="E356" s="242" t="s">
        <v>684</v>
      </c>
      <c r="F356" s="243">
        <f ca="1">+IFERROR(INDEX('Hoja de Trabajo para listado'!$A$155:$Z$1048576,MATCH($A356,'Hoja de Trabajo para listado'!$A$155:$A$1048576,0),MATCH((CUADRO!F$4&amp;$E356),'Hoja de Trabajo para listado'!$A$151:$Z$151,0)),0)+IFERROR(INDEX('Hoja de Trabajo para listado'!$AB$155:$BA$1048576,MATCH($A356,'Hoja de Trabajo para listado'!$AB$155:$AB$1048576,0),MATCH((CUADRO!F$4&amp;$E356),'Hoja de Trabajo para listado'!$AB$151:$BA$151,0)),0)+IFERROR(INDEX('Hoja de Trabajo para listado'!$BC$155:$CB$1048576,MATCH($A356,'Hoja de Trabajo para listado'!$BC$155:$BC$1048576,0),MATCH((CUADRO!F$4&amp;$E356),'Hoja de Trabajo para listado'!$BC$151:$CB$151,0)),0)+IFERROR(INDEX('Hoja de Trabajo para listado'!$DE$153:$DG$274,MATCH($A356,'Hoja de Trabajo para listado'!$DE$153:$DE$1048576,0),MATCH((CUADRO!F$4&amp;$E356),'Hoja de Trabajo para listado'!$DE$151:$DG$151,0)),0)+IFERROR(INDEX('Hoja de Trabajo para listado'!$CD$155:$DC$1048576,MATCH($A356,'Hoja de Trabajo para listado'!$CD$155:$CD$1048576,0),MATCH((CUADRO!F$4&amp;$E356),'Hoja de Trabajo para listado'!$CD$151:$DC$151,0)),0)</f>
        <v>0</v>
      </c>
      <c r="G356" s="243">
        <f ca="1">+IFERROR(INDEX('Hoja de Trabajo para listado'!$A$155:$Z$1048576,MATCH($A356,'Hoja de Trabajo para listado'!$A$155:$A$1048576,0),MATCH((CUADRO!G$4&amp;$E356),'Hoja de Trabajo para listado'!$A$151:$Z$151,0)),0)+IFERROR(INDEX('Hoja de Trabajo para listado'!$AB$155:$BA$1048576,MATCH($A356,'Hoja de Trabajo para listado'!$AB$155:$AB$1048576,0),MATCH((CUADRO!G$4&amp;$E356),'Hoja de Trabajo para listado'!$AB$151:$BA$151,0)),0)+IFERROR(INDEX('Hoja de Trabajo para listado'!$BC$155:$CB$1048576,MATCH($A356,'Hoja de Trabajo para listado'!$BC$155:$BC$1048576,0),MATCH((CUADRO!G$4&amp;$E356),'Hoja de Trabajo para listado'!$BC$151:$CB$151,0)),0)+IFERROR(INDEX('Hoja de Trabajo para listado'!$DE$153:$DG$274,MATCH($A356,'Hoja de Trabajo para listado'!$DE$153:$DE$1048576,0),MATCH((CUADRO!G$4&amp;$E356),'Hoja de Trabajo para listado'!$DE$151:$DG$151,0)),0)+IFERROR(INDEX('Hoja de Trabajo para listado'!$CD$155:$DC$1048576,MATCH($A356,'Hoja de Trabajo para listado'!$CD$155:$CD$1048576,0),MATCH((CUADRO!G$4&amp;$E356),'Hoja de Trabajo para listado'!$CD$151:$DC$151,0)),0)</f>
        <v>0</v>
      </c>
      <c r="H356" s="243">
        <f ca="1">+IFERROR(INDEX('Hoja de Trabajo para listado'!$A$155:$Z$1048576,MATCH($A356,'Hoja de Trabajo para listado'!$A$155:$A$1048576,0),MATCH((CUADRO!H$4&amp;$E356),'Hoja de Trabajo para listado'!$A$151:$Z$151,0)),0)+IFERROR(INDEX('Hoja de Trabajo para listado'!$AB$155:$BA$1048576,MATCH($A356,'Hoja de Trabajo para listado'!$AB$155:$AB$1048576,0),MATCH((CUADRO!H$4&amp;$E356),'Hoja de Trabajo para listado'!$AB$151:$BA$151,0)),0)+IFERROR(INDEX('Hoja de Trabajo para listado'!$BC$155:$CB$1048576,MATCH($A356,'Hoja de Trabajo para listado'!$BC$155:$BC$1048576,0),MATCH((CUADRO!H$4&amp;$E356),'Hoja de Trabajo para listado'!$BC$151:$CB$151,0)),0)+IFERROR(INDEX('Hoja de Trabajo para listado'!$DE$153:$DG$274,MATCH($A356,'Hoja de Trabajo para listado'!$DE$153:$DE$1048576,0),MATCH((CUADRO!H$4&amp;$E356),'Hoja de Trabajo para listado'!$DE$151:$DG$151,0)),0)+IFERROR(INDEX('Hoja de Trabajo para listado'!$CD$155:$DC$1048576,MATCH($A356,'Hoja de Trabajo para listado'!$CD$155:$CD$1048576,0),MATCH((CUADRO!H$4&amp;$E356),'Hoja de Trabajo para listado'!$CD$151:$DC$151,0)),0)</f>
        <v>0</v>
      </c>
      <c r="I356" s="243">
        <f ca="1">+IFERROR(INDEX('Hoja de Trabajo para listado'!$A$155:$Z$1048576,MATCH($A356,'Hoja de Trabajo para listado'!$A$155:$A$1048576,0),MATCH((CUADRO!I$4&amp;$E356),'Hoja de Trabajo para listado'!$A$151:$Z$151,0)),0)+IFERROR(INDEX('Hoja de Trabajo para listado'!$AB$155:$BA$1048576,MATCH($A356,'Hoja de Trabajo para listado'!$AB$155:$AB$1048576,0),MATCH((CUADRO!I$4&amp;$E356),'Hoja de Trabajo para listado'!$AB$151:$BA$151,0)),0)+IFERROR(INDEX('Hoja de Trabajo para listado'!$BC$155:$CB$1048576,MATCH($A356,'Hoja de Trabajo para listado'!$BC$155:$BC$1048576,0),MATCH((CUADRO!I$4&amp;$E356),'Hoja de Trabajo para listado'!$BC$151:$CB$151,0)),0)+IFERROR(INDEX('Hoja de Trabajo para listado'!$DE$153:$DG$274,MATCH($A356,'Hoja de Trabajo para listado'!$DE$153:$DE$1048576,0),MATCH((CUADRO!I$4&amp;$E356),'Hoja de Trabajo para listado'!$DE$151:$DG$151,0)),0)+IFERROR(INDEX('Hoja de Trabajo para listado'!$CD$155:$DC$1048576,MATCH($A356,'Hoja de Trabajo para listado'!$CD$155:$CD$1048576,0),MATCH((CUADRO!I$4&amp;$E356),'Hoja de Trabajo para listado'!$CD$151:$DC$151,0)),0)</f>
        <v>0</v>
      </c>
      <c r="J356" s="243">
        <f ca="1">+IFERROR(INDEX('Hoja de Trabajo para listado'!$A$155:$Z$1048576,MATCH($A356,'Hoja de Trabajo para listado'!$A$155:$A$1048576,0),MATCH((CUADRO!J$4&amp;$E356),'Hoja de Trabajo para listado'!$A$151:$Z$151,0)),0)+IFERROR(INDEX('Hoja de Trabajo para listado'!$AB$155:$BA$1048576,MATCH($A356,'Hoja de Trabajo para listado'!$AB$155:$AB$1048576,0),MATCH((CUADRO!J$4&amp;$E356),'Hoja de Trabajo para listado'!$AB$151:$BA$151,0)),0)+IFERROR(INDEX('Hoja de Trabajo para listado'!$BC$155:$CB$1048576,MATCH($A356,'Hoja de Trabajo para listado'!$BC$155:$BC$1048576,0),MATCH((CUADRO!J$4&amp;$E356),'Hoja de Trabajo para listado'!$BC$151:$CB$151,0)),0)+IFERROR(INDEX('Hoja de Trabajo para listado'!$DE$153:$DG$274,MATCH($A356,'Hoja de Trabajo para listado'!$DE$153:$DE$1048576,0),MATCH((CUADRO!J$4&amp;$E356),'Hoja de Trabajo para listado'!$DE$151:$DG$151,0)),0)+IFERROR(INDEX('Hoja de Trabajo para listado'!$CD$155:$DC$1048576,MATCH($A356,'Hoja de Trabajo para listado'!$CD$155:$CD$1048576,0),MATCH((CUADRO!J$4&amp;$E356),'Hoja de Trabajo para listado'!$CD$151:$DC$151,0)),0)</f>
        <v>0</v>
      </c>
      <c r="K356" s="243">
        <f ca="1">+IFERROR(INDEX('Hoja de Trabajo para listado'!$A$155:$Z$1048576,MATCH($A356,'Hoja de Trabajo para listado'!$A$155:$A$1048576,0),MATCH((CUADRO!K$4&amp;$E356),'Hoja de Trabajo para listado'!$A$151:$Z$151,0)),0)+IFERROR(INDEX('Hoja de Trabajo para listado'!$AB$155:$BA$1048576,MATCH($A356,'Hoja de Trabajo para listado'!$AB$155:$AB$1048576,0),MATCH((CUADRO!K$4&amp;$E356),'Hoja de Trabajo para listado'!$AB$151:$BA$151,0)),0)+IFERROR(INDEX('Hoja de Trabajo para listado'!$BC$155:$CB$1048576,MATCH($A356,'Hoja de Trabajo para listado'!$BC$155:$BC$1048576,0),MATCH((CUADRO!K$4&amp;$E356),'Hoja de Trabajo para listado'!$BC$151:$CB$151,0)),0)+IFERROR(INDEX('Hoja de Trabajo para listado'!$DE$153:$DG$274,MATCH($A356,'Hoja de Trabajo para listado'!$DE$153:$DE$1048576,0),MATCH((CUADRO!K$4&amp;$E356),'Hoja de Trabajo para listado'!$DE$151:$DG$151,0)),0)+IFERROR(INDEX('Hoja de Trabajo para listado'!$CD$155:$DC$1048576,MATCH($A356,'Hoja de Trabajo para listado'!$CD$155:$CD$1048576,0),MATCH((CUADRO!K$4&amp;$E356),'Hoja de Trabajo para listado'!$CD$151:$DC$151,0)),0)</f>
        <v>0</v>
      </c>
      <c r="L356" s="243">
        <f ca="1">+IFERROR(INDEX('Hoja de Trabajo para listado'!$A$155:$Z$1048576,MATCH($A356,'Hoja de Trabajo para listado'!$A$155:$A$1048576,0),MATCH((CUADRO!L$4&amp;$E356),'Hoja de Trabajo para listado'!$A$151:$Z$151,0)),0)+IFERROR(INDEX('Hoja de Trabajo para listado'!$AB$155:$BA$1048576,MATCH($A356,'Hoja de Trabajo para listado'!$AB$155:$AB$1048576,0),MATCH((CUADRO!L$4&amp;$E356),'Hoja de Trabajo para listado'!$AB$151:$BA$151,0)),0)+IFERROR(INDEX('Hoja de Trabajo para listado'!$BC$155:$CB$1048576,MATCH($A356,'Hoja de Trabajo para listado'!$BC$155:$BC$1048576,0),MATCH((CUADRO!L$4&amp;$E356),'Hoja de Trabajo para listado'!$BC$151:$CB$151,0)),0)+IFERROR(INDEX('Hoja de Trabajo para listado'!$DE$153:$DG$274,MATCH($A356,'Hoja de Trabajo para listado'!$DE$153:$DE$1048576,0),MATCH((CUADRO!L$4&amp;$E356),'Hoja de Trabajo para listado'!$DE$151:$DG$151,0)),0)+IFERROR(INDEX('Hoja de Trabajo para listado'!$CD$155:$DC$1048576,MATCH($A356,'Hoja de Trabajo para listado'!$CD$155:$CD$1048576,0),MATCH((CUADRO!L$4&amp;$E356),'Hoja de Trabajo para listado'!$CD$151:$DC$151,0)),0)</f>
        <v>0</v>
      </c>
      <c r="M356" s="243">
        <f ca="1">+IFERROR(INDEX('Hoja de Trabajo para listado'!$A$155:$Z$1048576,MATCH($A356,'Hoja de Trabajo para listado'!$A$155:$A$1048576,0),MATCH((CUADRO!M$4&amp;$E356),'Hoja de Trabajo para listado'!$A$151:$Z$151,0)),0)+IFERROR(INDEX('Hoja de Trabajo para listado'!$AB$155:$BA$1048576,MATCH($A356,'Hoja de Trabajo para listado'!$AB$155:$AB$1048576,0),MATCH((CUADRO!M$4&amp;$E356),'Hoja de Trabajo para listado'!$AB$151:$BA$151,0)),0)+IFERROR(INDEX('Hoja de Trabajo para listado'!$BC$155:$CB$1048576,MATCH($A356,'Hoja de Trabajo para listado'!$BC$155:$BC$1048576,0),MATCH((CUADRO!M$4&amp;$E356),'Hoja de Trabajo para listado'!$BC$151:$CB$151,0)),0)+IFERROR(INDEX('Hoja de Trabajo para listado'!$DE$153:$DG$274,MATCH($A356,'Hoja de Trabajo para listado'!$DE$153:$DE$1048576,0),MATCH((CUADRO!M$4&amp;$E356),'Hoja de Trabajo para listado'!$DE$151:$DG$151,0)),0)+IFERROR(INDEX('Hoja de Trabajo para listado'!$CD$155:$DC$1048576,MATCH($A356,'Hoja de Trabajo para listado'!$CD$155:$CD$1048576,0),MATCH((CUADRO!M$4&amp;$E356),'Hoja de Trabajo para listado'!$CD$151:$DC$151,0)),0)</f>
        <v>0</v>
      </c>
      <c r="N356" s="243">
        <f ca="1">+IFERROR(INDEX('Hoja de Trabajo para listado'!$A$155:$Z$1048576,MATCH($A356,'Hoja de Trabajo para listado'!$A$155:$A$1048576,0),MATCH((CUADRO!N$4&amp;$E356),'Hoja de Trabajo para listado'!$A$151:$Z$151,0)),0)+IFERROR(INDEX('Hoja de Trabajo para listado'!$AB$155:$BA$1048576,MATCH($A356,'Hoja de Trabajo para listado'!$AB$155:$AB$1048576,0),MATCH((CUADRO!N$4&amp;$E356),'Hoja de Trabajo para listado'!$AB$151:$BA$151,0)),0)+IFERROR(INDEX('Hoja de Trabajo para listado'!$BC$155:$CB$1048576,MATCH($A356,'Hoja de Trabajo para listado'!$BC$155:$BC$1048576,0),MATCH((CUADRO!N$4&amp;$E356),'Hoja de Trabajo para listado'!$BC$151:$CB$151,0)),0)+IFERROR(INDEX('Hoja de Trabajo para listado'!$DE$153:$DG$274,MATCH($A356,'Hoja de Trabajo para listado'!$DE$153:$DE$1048576,0),MATCH((CUADRO!N$4&amp;$E356),'Hoja de Trabajo para listado'!$DE$151:$DG$151,0)),0)+IFERROR(INDEX('Hoja de Trabajo para listado'!$CD$155:$DC$1048576,MATCH($A356,'Hoja de Trabajo para listado'!$CD$155:$CD$1048576,0),MATCH((CUADRO!N$4&amp;$E356),'Hoja de Trabajo para listado'!$CD$151:$DC$151,0)),0)</f>
        <v>0</v>
      </c>
      <c r="O356" s="243">
        <f ca="1">+IFERROR(INDEX('Hoja de Trabajo para listado'!$A$155:$Z$1048576,MATCH($A356,'Hoja de Trabajo para listado'!$A$155:$A$1048576,0),MATCH((CUADRO!O$4&amp;$E356),'Hoja de Trabajo para listado'!$A$151:$Z$151,0)),0)+IFERROR(INDEX('Hoja de Trabajo para listado'!$AB$155:$BA$1048576,MATCH($A356,'Hoja de Trabajo para listado'!$AB$155:$AB$1048576,0),MATCH((CUADRO!O$4&amp;$E356),'Hoja de Trabajo para listado'!$AB$151:$BA$151,0)),0)+IFERROR(INDEX('Hoja de Trabajo para listado'!$BC$155:$CB$1048576,MATCH($A356,'Hoja de Trabajo para listado'!$BC$155:$BC$1048576,0),MATCH((CUADRO!O$4&amp;$E356),'Hoja de Trabajo para listado'!$BC$151:$CB$151,0)),0)+IFERROR(INDEX('Hoja de Trabajo para listado'!$DE$153:$DG$274,MATCH($A356,'Hoja de Trabajo para listado'!$DE$153:$DE$1048576,0),MATCH((CUADRO!O$4&amp;$E356),'Hoja de Trabajo para listado'!$DE$151:$DG$151,0)),0)+IFERROR(INDEX('Hoja de Trabajo para listado'!$CD$155:$DC$1048576,MATCH($A356,'Hoja de Trabajo para listado'!$CD$155:$CD$1048576,0),MATCH((CUADRO!O$4&amp;$E356),'Hoja de Trabajo para listado'!$CD$151:$DC$151,0)),0)</f>
        <v>0</v>
      </c>
      <c r="P356" s="243">
        <f ca="1">+IFERROR(INDEX('Hoja de Trabajo para listado'!$A$155:$Z$1048576,MATCH($A356,'Hoja de Trabajo para listado'!$A$155:$A$1048576,0),MATCH((CUADRO!P$4&amp;$E356),'Hoja de Trabajo para listado'!$A$151:$Z$151,0)),0)+IFERROR(INDEX('Hoja de Trabajo para listado'!$AB$155:$BA$1048576,MATCH($A356,'Hoja de Trabajo para listado'!$AB$155:$AB$1048576,0),MATCH((CUADRO!P$4&amp;$E356),'Hoja de Trabajo para listado'!$AB$151:$BA$151,0)),0)+IFERROR(INDEX('Hoja de Trabajo para listado'!$BC$155:$CB$1048576,MATCH($A356,'Hoja de Trabajo para listado'!$BC$155:$BC$1048576,0),MATCH((CUADRO!P$4&amp;$E356),'Hoja de Trabajo para listado'!$BC$151:$CB$151,0)),0)+IFERROR(INDEX('Hoja de Trabajo para listado'!$DE$153:$DG$274,MATCH($A356,'Hoja de Trabajo para listado'!$DE$153:$DE$1048576,0),MATCH((CUADRO!P$4&amp;$E356),'Hoja de Trabajo para listado'!$DE$151:$DG$151,0)),0)+IFERROR(INDEX('Hoja de Trabajo para listado'!$CD$155:$DC$1048576,MATCH($A356,'Hoja de Trabajo para listado'!$CD$155:$CD$1048576,0),MATCH((CUADRO!P$4&amp;$E356),'Hoja de Trabajo para listado'!$CD$151:$DC$151,0)),0)</f>
        <v>0</v>
      </c>
      <c r="Q356" s="241">
        <f ca="1">+IFERROR(INDEX('Hoja de Trabajo para listado'!$A$155:$Z$1048576,MATCH($A356,'Hoja de Trabajo para listado'!$A$155:$A$1048576,0),MATCH((CUADRO!Q$4&amp;$E356),'Hoja de Trabajo para listado'!$A$151:$Z$151,0)),0)+IFERROR(INDEX('Hoja de Trabajo para listado'!$AB$155:$BA$1048576,MATCH($A356,'Hoja de Trabajo para listado'!$AB$155:$AB$1048576,0),MATCH((CUADRO!Q$4&amp;$E356),'Hoja de Trabajo para listado'!$AB$151:$BA$151,0)),0)+IFERROR(INDEX('Hoja de Trabajo para listado'!$BC$155:$CB$1048576,MATCH($A356,'Hoja de Trabajo para listado'!$BC$155:$BC$1048576,0),MATCH((CUADRO!Q$4&amp;$E356),'Hoja de Trabajo para listado'!$BC$151:$CB$151,0)),0)+IFERROR(INDEX('Hoja de Trabajo para listado'!$DE$153:$DG$274,MATCH($A356,'Hoja de Trabajo para listado'!$DE$153:$DE$1048576,0),MATCH((CUADRO!Q$4&amp;$E356),'Hoja de Trabajo para listado'!$DE$151:$DG$151,0)),0)+IFERROR(INDEX('Hoja de Trabajo para listado'!$CD$155:$DC$1048576,MATCH($A356,'Hoja de Trabajo para listado'!$CD$155:$CD$1048576,0),MATCH((CUADRO!Q$4&amp;$E356),'Hoja de Trabajo para listado'!$CD$151:$DC$151,0)),0)</f>
        <v>0</v>
      </c>
      <c r="R356" s="243">
        <f t="shared" ca="1" si="10"/>
        <v>0</v>
      </c>
      <c r="S356" s="256">
        <f ca="1">+R355+R356</f>
        <v>0</v>
      </c>
      <c r="T356" s="243">
        <f ca="1">+S356</f>
        <v>0</v>
      </c>
      <c r="U356" s="242">
        <f t="shared" si="11"/>
        <v>2</v>
      </c>
    </row>
    <row r="357" spans="1:21" ht="15" customHeight="1">
      <c r="A357" s="353">
        <v>590</v>
      </c>
      <c r="B357" s="381">
        <f>+A357</f>
        <v>590</v>
      </c>
      <c r="C357" s="245" t="str">
        <f>+VLOOKUP(A357,bd_lista!$A$3:$C$592,3,FALSE)</f>
        <v>Empresa Pública "QUIPUS"</v>
      </c>
      <c r="D357" s="383" t="str">
        <f>+C357</f>
        <v>Empresa Pública "QUIPUS"</v>
      </c>
      <c r="E357" s="245" t="s">
        <v>683</v>
      </c>
      <c r="F357" s="241">
        <f ca="1">+IFERROR(INDEX('Hoja de Trabajo para listado'!$A$155:$Z$1048576,MATCH($A357,'Hoja de Trabajo para listado'!$A$155:$A$1048576,0),MATCH((CUADRO!F$4&amp;$E357),'Hoja de Trabajo para listado'!$A$151:$Z$151,0)),0)+IFERROR(INDEX('Hoja de Trabajo para listado'!$AB$155:$BA$1048576,MATCH($A357,'Hoja de Trabajo para listado'!$AB$155:$AB$1048576,0),MATCH((CUADRO!F$4&amp;$E357),'Hoja de Trabajo para listado'!$AB$151:$BA$151,0)),0)+IFERROR(INDEX('Hoja de Trabajo para listado'!$BC$155:$CB$1048576,MATCH($A357,'Hoja de Trabajo para listado'!$BC$155:$BC$1048576,0),MATCH((CUADRO!F$4&amp;$E357),'Hoja de Trabajo para listado'!$BC$151:$CB$151,0)),0)+IFERROR(INDEX('Hoja de Trabajo para listado'!$DE$153:$DG$274,MATCH($A357,'Hoja de Trabajo para listado'!$DE$153:$DE$1048576,0),MATCH((CUADRO!F$4&amp;$E357),'Hoja de Trabajo para listado'!$DE$151:$DG$151,0)),0)+IFERROR(INDEX('Hoja de Trabajo para listado'!$CD$155:$DC$1048576,MATCH($A357,'Hoja de Trabajo para listado'!$CD$155:$CD$1048576,0),MATCH((CUADRO!F$4&amp;$E357),'Hoja de Trabajo para listado'!$CD$151:$DC$151,0)),0)</f>
        <v>0</v>
      </c>
      <c r="G357" s="241">
        <f ca="1">+IFERROR(INDEX('Hoja de Trabajo para listado'!$A$155:$Z$1048576,MATCH($A357,'Hoja de Trabajo para listado'!$A$155:$A$1048576,0),MATCH((CUADRO!G$4&amp;$E357),'Hoja de Trabajo para listado'!$A$151:$Z$151,0)),0)+IFERROR(INDEX('Hoja de Trabajo para listado'!$AB$155:$BA$1048576,MATCH($A357,'Hoja de Trabajo para listado'!$AB$155:$AB$1048576,0),MATCH((CUADRO!G$4&amp;$E357),'Hoja de Trabajo para listado'!$AB$151:$BA$151,0)),0)+IFERROR(INDEX('Hoja de Trabajo para listado'!$BC$155:$CB$1048576,MATCH($A357,'Hoja de Trabajo para listado'!$BC$155:$BC$1048576,0),MATCH((CUADRO!G$4&amp;$E357),'Hoja de Trabajo para listado'!$BC$151:$CB$151,0)),0)+IFERROR(INDEX('Hoja de Trabajo para listado'!$DE$153:$DG$274,MATCH($A357,'Hoja de Trabajo para listado'!$DE$153:$DE$1048576,0),MATCH((CUADRO!G$4&amp;$E357),'Hoja de Trabajo para listado'!$DE$151:$DG$151,0)),0)+IFERROR(INDEX('Hoja de Trabajo para listado'!$CD$155:$DC$1048576,MATCH($A357,'Hoja de Trabajo para listado'!$CD$155:$CD$1048576,0),MATCH((CUADRO!G$4&amp;$E357),'Hoja de Trabajo para listado'!$CD$151:$DC$151,0)),0)</f>
        <v>0</v>
      </c>
      <c r="H357" s="241">
        <f ca="1">+IFERROR(INDEX('Hoja de Trabajo para listado'!$A$155:$Z$1048576,MATCH($A357,'Hoja de Trabajo para listado'!$A$155:$A$1048576,0),MATCH((CUADRO!H$4&amp;$E357),'Hoja de Trabajo para listado'!$A$151:$Z$151,0)),0)+IFERROR(INDEX('Hoja de Trabajo para listado'!$AB$155:$BA$1048576,MATCH($A357,'Hoja de Trabajo para listado'!$AB$155:$AB$1048576,0),MATCH((CUADRO!H$4&amp;$E357),'Hoja de Trabajo para listado'!$AB$151:$BA$151,0)),0)+IFERROR(INDEX('Hoja de Trabajo para listado'!$BC$155:$CB$1048576,MATCH($A357,'Hoja de Trabajo para listado'!$BC$155:$BC$1048576,0),MATCH((CUADRO!H$4&amp;$E357),'Hoja de Trabajo para listado'!$BC$151:$CB$151,0)),0)+IFERROR(INDEX('Hoja de Trabajo para listado'!$DE$153:$DG$274,MATCH($A357,'Hoja de Trabajo para listado'!$DE$153:$DE$1048576,0),MATCH((CUADRO!H$4&amp;$E357),'Hoja de Trabajo para listado'!$DE$151:$DG$151,0)),0)+IFERROR(INDEX('Hoja de Trabajo para listado'!$CD$155:$DC$1048576,MATCH($A357,'Hoja de Trabajo para listado'!$CD$155:$CD$1048576,0),MATCH((CUADRO!H$4&amp;$E357),'Hoja de Trabajo para listado'!$CD$151:$DC$151,0)),0)</f>
        <v>0</v>
      </c>
      <c r="I357" s="241">
        <f ca="1">+IFERROR(INDEX('Hoja de Trabajo para listado'!$A$155:$Z$1048576,MATCH($A357,'Hoja de Trabajo para listado'!$A$155:$A$1048576,0),MATCH((CUADRO!I$4&amp;$E357),'Hoja de Trabajo para listado'!$A$151:$Z$151,0)),0)+IFERROR(INDEX('Hoja de Trabajo para listado'!$AB$155:$BA$1048576,MATCH($A357,'Hoja de Trabajo para listado'!$AB$155:$AB$1048576,0),MATCH((CUADRO!I$4&amp;$E357),'Hoja de Trabajo para listado'!$AB$151:$BA$151,0)),0)+IFERROR(INDEX('Hoja de Trabajo para listado'!$BC$155:$CB$1048576,MATCH($A357,'Hoja de Trabajo para listado'!$BC$155:$BC$1048576,0),MATCH((CUADRO!I$4&amp;$E357),'Hoja de Trabajo para listado'!$BC$151:$CB$151,0)),0)+IFERROR(INDEX('Hoja de Trabajo para listado'!$DE$153:$DG$274,MATCH($A357,'Hoja de Trabajo para listado'!$DE$153:$DE$1048576,0),MATCH((CUADRO!I$4&amp;$E357),'Hoja de Trabajo para listado'!$DE$151:$DG$151,0)),0)+IFERROR(INDEX('Hoja de Trabajo para listado'!$CD$155:$DC$1048576,MATCH($A357,'Hoja de Trabajo para listado'!$CD$155:$CD$1048576,0),MATCH((CUADRO!I$4&amp;$E357),'Hoja de Trabajo para listado'!$CD$151:$DC$151,0)),0)</f>
        <v>80</v>
      </c>
      <c r="J357" s="241">
        <f ca="1">+IFERROR(INDEX('Hoja de Trabajo para listado'!$A$155:$Z$1048576,MATCH($A357,'Hoja de Trabajo para listado'!$A$155:$A$1048576,0),MATCH((CUADRO!J$4&amp;$E357),'Hoja de Trabajo para listado'!$A$151:$Z$151,0)),0)+IFERROR(INDEX('Hoja de Trabajo para listado'!$AB$155:$BA$1048576,MATCH($A357,'Hoja de Trabajo para listado'!$AB$155:$AB$1048576,0),MATCH((CUADRO!J$4&amp;$E357),'Hoja de Trabajo para listado'!$AB$151:$BA$151,0)),0)+IFERROR(INDEX('Hoja de Trabajo para listado'!$BC$155:$CB$1048576,MATCH($A357,'Hoja de Trabajo para listado'!$BC$155:$BC$1048576,0),MATCH((CUADRO!J$4&amp;$E357),'Hoja de Trabajo para listado'!$BC$151:$CB$151,0)),0)+IFERROR(INDEX('Hoja de Trabajo para listado'!$DE$153:$DG$274,MATCH($A357,'Hoja de Trabajo para listado'!$DE$153:$DE$1048576,0),MATCH((CUADRO!J$4&amp;$E357),'Hoja de Trabajo para listado'!$DE$151:$DG$151,0)),0)+IFERROR(INDEX('Hoja de Trabajo para listado'!$CD$155:$DC$1048576,MATCH($A357,'Hoja de Trabajo para listado'!$CD$155:$CD$1048576,0),MATCH((CUADRO!J$4&amp;$E357),'Hoja de Trabajo para listado'!$CD$151:$DC$151,0)),0)</f>
        <v>220</v>
      </c>
      <c r="K357" s="241">
        <f ca="1">+IFERROR(INDEX('Hoja de Trabajo para listado'!$A$155:$Z$1048576,MATCH($A357,'Hoja de Trabajo para listado'!$A$155:$A$1048576,0),MATCH((CUADRO!K$4&amp;$E357),'Hoja de Trabajo para listado'!$A$151:$Z$151,0)),0)+IFERROR(INDEX('Hoja de Trabajo para listado'!$AB$155:$BA$1048576,MATCH($A357,'Hoja de Trabajo para listado'!$AB$155:$AB$1048576,0),MATCH((CUADRO!K$4&amp;$E357),'Hoja de Trabajo para listado'!$AB$151:$BA$151,0)),0)+IFERROR(INDEX('Hoja de Trabajo para listado'!$BC$155:$CB$1048576,MATCH($A357,'Hoja de Trabajo para listado'!$BC$155:$BC$1048576,0),MATCH((CUADRO!K$4&amp;$E357),'Hoja de Trabajo para listado'!$BC$151:$CB$151,0)),0)+IFERROR(INDEX('Hoja de Trabajo para listado'!$DE$153:$DG$274,MATCH($A357,'Hoja de Trabajo para listado'!$DE$153:$DE$1048576,0),MATCH((CUADRO!K$4&amp;$E357),'Hoja de Trabajo para listado'!$DE$151:$DG$151,0)),0)+IFERROR(INDEX('Hoja de Trabajo para listado'!$CD$155:$DC$1048576,MATCH($A357,'Hoja de Trabajo para listado'!$CD$155:$CD$1048576,0),MATCH((CUADRO!K$4&amp;$E357),'Hoja de Trabajo para listado'!$CD$151:$DC$151,0)),0)</f>
        <v>0</v>
      </c>
      <c r="L357" s="241">
        <f ca="1">+IFERROR(INDEX('Hoja de Trabajo para listado'!$A$155:$Z$1048576,MATCH($A357,'Hoja de Trabajo para listado'!$A$155:$A$1048576,0),MATCH((CUADRO!L$4&amp;$E357),'Hoja de Trabajo para listado'!$A$151:$Z$151,0)),0)+IFERROR(INDEX('Hoja de Trabajo para listado'!$AB$155:$BA$1048576,MATCH($A357,'Hoja de Trabajo para listado'!$AB$155:$AB$1048576,0),MATCH((CUADRO!L$4&amp;$E357),'Hoja de Trabajo para listado'!$AB$151:$BA$151,0)),0)+IFERROR(INDEX('Hoja de Trabajo para listado'!$BC$155:$CB$1048576,MATCH($A357,'Hoja de Trabajo para listado'!$BC$155:$BC$1048576,0),MATCH((CUADRO!L$4&amp;$E357),'Hoja de Trabajo para listado'!$BC$151:$CB$151,0)),0)+IFERROR(INDEX('Hoja de Trabajo para listado'!$DE$153:$DG$274,MATCH($A357,'Hoja de Trabajo para listado'!$DE$153:$DE$1048576,0),MATCH((CUADRO!L$4&amp;$E357),'Hoja de Trabajo para listado'!$DE$151:$DG$151,0)),0)+IFERROR(INDEX('Hoja de Trabajo para listado'!$CD$155:$DC$1048576,MATCH($A357,'Hoja de Trabajo para listado'!$CD$155:$CD$1048576,0),MATCH((CUADRO!L$4&amp;$E357),'Hoja de Trabajo para listado'!$CD$151:$DC$151,0)),0)</f>
        <v>0</v>
      </c>
      <c r="M357" s="241">
        <f ca="1">+IFERROR(INDEX('Hoja de Trabajo para listado'!$A$155:$Z$1048576,MATCH($A357,'Hoja de Trabajo para listado'!$A$155:$A$1048576,0),MATCH((CUADRO!M$4&amp;$E357),'Hoja de Trabajo para listado'!$A$151:$Z$151,0)),0)+IFERROR(INDEX('Hoja de Trabajo para listado'!$AB$155:$BA$1048576,MATCH($A357,'Hoja de Trabajo para listado'!$AB$155:$AB$1048576,0),MATCH((CUADRO!M$4&amp;$E357),'Hoja de Trabajo para listado'!$AB$151:$BA$151,0)),0)+IFERROR(INDEX('Hoja de Trabajo para listado'!$BC$155:$CB$1048576,MATCH($A357,'Hoja de Trabajo para listado'!$BC$155:$BC$1048576,0),MATCH((CUADRO!M$4&amp;$E357),'Hoja de Trabajo para listado'!$BC$151:$CB$151,0)),0)+IFERROR(INDEX('Hoja de Trabajo para listado'!$DE$153:$DG$274,MATCH($A357,'Hoja de Trabajo para listado'!$DE$153:$DE$1048576,0),MATCH((CUADRO!M$4&amp;$E357),'Hoja de Trabajo para listado'!$DE$151:$DG$151,0)),0)+IFERROR(INDEX('Hoja de Trabajo para listado'!$CD$155:$DC$1048576,MATCH($A357,'Hoja de Trabajo para listado'!$CD$155:$CD$1048576,0),MATCH((CUADRO!M$4&amp;$E357),'Hoja de Trabajo para listado'!$CD$151:$DC$151,0)),0)</f>
        <v>0</v>
      </c>
      <c r="N357" s="241">
        <f ca="1">+IFERROR(INDEX('Hoja de Trabajo para listado'!$A$155:$Z$1048576,MATCH($A357,'Hoja de Trabajo para listado'!$A$155:$A$1048576,0),MATCH((CUADRO!N$4&amp;$E357),'Hoja de Trabajo para listado'!$A$151:$Z$151,0)),0)+IFERROR(INDEX('Hoja de Trabajo para listado'!$AB$155:$BA$1048576,MATCH($A357,'Hoja de Trabajo para listado'!$AB$155:$AB$1048576,0),MATCH((CUADRO!N$4&amp;$E357),'Hoja de Trabajo para listado'!$AB$151:$BA$151,0)),0)+IFERROR(INDEX('Hoja de Trabajo para listado'!$BC$155:$CB$1048576,MATCH($A357,'Hoja de Trabajo para listado'!$BC$155:$BC$1048576,0),MATCH((CUADRO!N$4&amp;$E357),'Hoja de Trabajo para listado'!$BC$151:$CB$151,0)),0)+IFERROR(INDEX('Hoja de Trabajo para listado'!$DE$153:$DG$274,MATCH($A357,'Hoja de Trabajo para listado'!$DE$153:$DE$1048576,0),MATCH((CUADRO!N$4&amp;$E357),'Hoja de Trabajo para listado'!$DE$151:$DG$151,0)),0)+IFERROR(INDEX('Hoja de Trabajo para listado'!$CD$155:$DC$1048576,MATCH($A357,'Hoja de Trabajo para listado'!$CD$155:$CD$1048576,0),MATCH((CUADRO!N$4&amp;$E357),'Hoja de Trabajo para listado'!$CD$151:$DC$151,0)),0)</f>
        <v>0</v>
      </c>
      <c r="O357" s="241">
        <f ca="1">+IFERROR(INDEX('Hoja de Trabajo para listado'!$A$155:$Z$1048576,MATCH($A357,'Hoja de Trabajo para listado'!$A$155:$A$1048576,0),MATCH((CUADRO!O$4&amp;$E357),'Hoja de Trabajo para listado'!$A$151:$Z$151,0)),0)+IFERROR(INDEX('Hoja de Trabajo para listado'!$AB$155:$BA$1048576,MATCH($A357,'Hoja de Trabajo para listado'!$AB$155:$AB$1048576,0),MATCH((CUADRO!O$4&amp;$E357),'Hoja de Trabajo para listado'!$AB$151:$BA$151,0)),0)+IFERROR(INDEX('Hoja de Trabajo para listado'!$BC$155:$CB$1048576,MATCH($A357,'Hoja de Trabajo para listado'!$BC$155:$BC$1048576,0),MATCH((CUADRO!O$4&amp;$E357),'Hoja de Trabajo para listado'!$BC$151:$CB$151,0)),0)+IFERROR(INDEX('Hoja de Trabajo para listado'!$DE$153:$DG$274,MATCH($A357,'Hoja de Trabajo para listado'!$DE$153:$DE$1048576,0),MATCH((CUADRO!O$4&amp;$E357),'Hoja de Trabajo para listado'!$DE$151:$DG$151,0)),0)+IFERROR(INDEX('Hoja de Trabajo para listado'!$CD$155:$DC$1048576,MATCH($A357,'Hoja de Trabajo para listado'!$CD$155:$CD$1048576,0),MATCH((CUADRO!O$4&amp;$E357),'Hoja de Trabajo para listado'!$CD$151:$DC$151,0)),0)</f>
        <v>0</v>
      </c>
      <c r="P357" s="241">
        <f ca="1">+IFERROR(INDEX('Hoja de Trabajo para listado'!$A$155:$Z$1048576,MATCH($A357,'Hoja de Trabajo para listado'!$A$155:$A$1048576,0),MATCH((CUADRO!P$4&amp;$E357),'Hoja de Trabajo para listado'!$A$151:$Z$151,0)),0)+IFERROR(INDEX('Hoja de Trabajo para listado'!$AB$155:$BA$1048576,MATCH($A357,'Hoja de Trabajo para listado'!$AB$155:$AB$1048576,0),MATCH((CUADRO!P$4&amp;$E357),'Hoja de Trabajo para listado'!$AB$151:$BA$151,0)),0)+IFERROR(INDEX('Hoja de Trabajo para listado'!$BC$155:$CB$1048576,MATCH($A357,'Hoja de Trabajo para listado'!$BC$155:$BC$1048576,0),MATCH((CUADRO!P$4&amp;$E357),'Hoja de Trabajo para listado'!$BC$151:$CB$151,0)),0)+IFERROR(INDEX('Hoja de Trabajo para listado'!$DE$153:$DG$274,MATCH($A357,'Hoja de Trabajo para listado'!$DE$153:$DE$1048576,0),MATCH((CUADRO!P$4&amp;$E357),'Hoja de Trabajo para listado'!$DE$151:$DG$151,0)),0)+IFERROR(INDEX('Hoja de Trabajo para listado'!$CD$155:$DC$1048576,MATCH($A357,'Hoja de Trabajo para listado'!$CD$155:$CD$1048576,0),MATCH((CUADRO!P$4&amp;$E357),'Hoja de Trabajo para listado'!$CD$151:$DC$151,0)),0)</f>
        <v>0</v>
      </c>
      <c r="Q357" s="262">
        <f ca="1">+IFERROR(INDEX('Hoja de Trabajo para listado'!$A$155:$Z$1048576,MATCH($A357,'Hoja de Trabajo para listado'!$A$155:$A$1048576,0),MATCH((CUADRO!Q$4&amp;$E357),'Hoja de Trabajo para listado'!$A$151:$Z$151,0)),0)+IFERROR(INDEX('Hoja de Trabajo para listado'!$AB$155:$BA$1048576,MATCH($A357,'Hoja de Trabajo para listado'!$AB$155:$AB$1048576,0),MATCH((CUADRO!Q$4&amp;$E357),'Hoja de Trabajo para listado'!$AB$151:$BA$151,0)),0)+IFERROR(INDEX('Hoja de Trabajo para listado'!$BC$155:$CB$1048576,MATCH($A357,'Hoja de Trabajo para listado'!$BC$155:$BC$1048576,0),MATCH((CUADRO!Q$4&amp;$E357),'Hoja de Trabajo para listado'!$BC$151:$CB$151,0)),0)+IFERROR(INDEX('Hoja de Trabajo para listado'!$DE$153:$DG$274,MATCH($A357,'Hoja de Trabajo para listado'!$DE$153:$DE$1048576,0),MATCH((CUADRO!Q$4&amp;$E357),'Hoja de Trabajo para listado'!$DE$151:$DG$151,0)),0)+IFERROR(INDEX('Hoja de Trabajo para listado'!$CD$155:$DC$1048576,MATCH($A357,'Hoja de Trabajo para listado'!$CD$155:$CD$1048576,0),MATCH((CUADRO!Q$4&amp;$E357),'Hoja de Trabajo para listado'!$CD$151:$DC$151,0)),0)</f>
        <v>0</v>
      </c>
      <c r="R357" s="241">
        <f t="shared" ca="1" si="10"/>
        <v>300</v>
      </c>
      <c r="S357" s="257"/>
      <c r="T357" s="241">
        <f ca="1">+T358</f>
        <v>25291.02</v>
      </c>
      <c r="U357" s="240">
        <f t="shared" si="11"/>
        <v>1</v>
      </c>
    </row>
    <row r="358" spans="1:21" ht="15" customHeight="1">
      <c r="A358" s="353">
        <v>590</v>
      </c>
      <c r="B358" s="382"/>
      <c r="C358" s="305" t="str">
        <f>+VLOOKUP(A358,bd_lista!$A$3:$C$592,3,FALSE)</f>
        <v>Empresa Pública "QUIPUS"</v>
      </c>
      <c r="D358" s="384"/>
      <c r="E358" s="305" t="s">
        <v>684</v>
      </c>
      <c r="F358" s="243">
        <f ca="1">+IFERROR(INDEX('Hoja de Trabajo para listado'!$A$155:$Z$1048576,MATCH($A358,'Hoja de Trabajo para listado'!$A$155:$A$1048576,0),MATCH((CUADRO!F$4&amp;$E358),'Hoja de Trabajo para listado'!$A$151:$Z$151,0)),0)+IFERROR(INDEX('Hoja de Trabajo para listado'!$AB$155:$BA$1048576,MATCH($A358,'Hoja de Trabajo para listado'!$AB$155:$AB$1048576,0),MATCH((CUADRO!F$4&amp;$E358),'Hoja de Trabajo para listado'!$AB$151:$BA$151,0)),0)+IFERROR(INDEX('Hoja de Trabajo para listado'!$BC$155:$CB$1048576,MATCH($A358,'Hoja de Trabajo para listado'!$BC$155:$BC$1048576,0),MATCH((CUADRO!F$4&amp;$E358),'Hoja de Trabajo para listado'!$BC$151:$CB$151,0)),0)+IFERROR(INDEX('Hoja de Trabajo para listado'!$DE$153:$DG$274,MATCH($A358,'Hoja de Trabajo para listado'!$DE$153:$DE$1048576,0),MATCH((CUADRO!F$4&amp;$E358),'Hoja de Trabajo para listado'!$DE$151:$DG$151,0)),0)+IFERROR(INDEX('Hoja de Trabajo para listado'!$CD$155:$DC$1048576,MATCH($A358,'Hoja de Trabajo para listado'!$CD$155:$CD$1048576,0),MATCH((CUADRO!F$4&amp;$E358),'Hoja de Trabajo para listado'!$CD$151:$DC$151,0)),0)</f>
        <v>0</v>
      </c>
      <c r="G358" s="243">
        <f ca="1">+IFERROR(INDEX('Hoja de Trabajo para listado'!$A$155:$Z$1048576,MATCH($A358,'Hoja de Trabajo para listado'!$A$155:$A$1048576,0),MATCH((CUADRO!G$4&amp;$E358),'Hoja de Trabajo para listado'!$A$151:$Z$151,0)),0)+IFERROR(INDEX('Hoja de Trabajo para listado'!$AB$155:$BA$1048576,MATCH($A358,'Hoja de Trabajo para listado'!$AB$155:$AB$1048576,0),MATCH((CUADRO!G$4&amp;$E358),'Hoja de Trabajo para listado'!$AB$151:$BA$151,0)),0)+IFERROR(INDEX('Hoja de Trabajo para listado'!$BC$155:$CB$1048576,MATCH($A358,'Hoja de Trabajo para listado'!$BC$155:$BC$1048576,0),MATCH((CUADRO!G$4&amp;$E358),'Hoja de Trabajo para listado'!$BC$151:$CB$151,0)),0)+IFERROR(INDEX('Hoja de Trabajo para listado'!$DE$153:$DG$274,MATCH($A358,'Hoja de Trabajo para listado'!$DE$153:$DE$1048576,0),MATCH((CUADRO!G$4&amp;$E358),'Hoja de Trabajo para listado'!$DE$151:$DG$151,0)),0)+IFERROR(INDEX('Hoja de Trabajo para listado'!$CD$155:$DC$1048576,MATCH($A358,'Hoja de Trabajo para listado'!$CD$155:$CD$1048576,0),MATCH((CUADRO!G$4&amp;$E358),'Hoja de Trabajo para listado'!$CD$151:$DC$151,0)),0)</f>
        <v>0</v>
      </c>
      <c r="H358" s="243">
        <f ca="1">+IFERROR(INDEX('Hoja de Trabajo para listado'!$A$155:$Z$1048576,MATCH($A358,'Hoja de Trabajo para listado'!$A$155:$A$1048576,0),MATCH((CUADRO!H$4&amp;$E358),'Hoja de Trabajo para listado'!$A$151:$Z$151,0)),0)+IFERROR(INDEX('Hoja de Trabajo para listado'!$AB$155:$BA$1048576,MATCH($A358,'Hoja de Trabajo para listado'!$AB$155:$AB$1048576,0),MATCH((CUADRO!H$4&amp;$E358),'Hoja de Trabajo para listado'!$AB$151:$BA$151,0)),0)+IFERROR(INDEX('Hoja de Trabajo para listado'!$BC$155:$CB$1048576,MATCH($A358,'Hoja de Trabajo para listado'!$BC$155:$BC$1048576,0),MATCH((CUADRO!H$4&amp;$E358),'Hoja de Trabajo para listado'!$BC$151:$CB$151,0)),0)+IFERROR(INDEX('Hoja de Trabajo para listado'!$DE$153:$DG$274,MATCH($A358,'Hoja de Trabajo para listado'!$DE$153:$DE$1048576,0),MATCH((CUADRO!H$4&amp;$E358),'Hoja de Trabajo para listado'!$DE$151:$DG$151,0)),0)+IFERROR(INDEX('Hoja de Trabajo para listado'!$CD$155:$DC$1048576,MATCH($A358,'Hoja de Trabajo para listado'!$CD$155:$CD$1048576,0),MATCH((CUADRO!H$4&amp;$E358),'Hoja de Trabajo para listado'!$CD$151:$DC$151,0)),0)</f>
        <v>0</v>
      </c>
      <c r="I358" s="243">
        <f ca="1">+IFERROR(INDEX('Hoja de Trabajo para listado'!$A$155:$Z$1048576,MATCH($A358,'Hoja de Trabajo para listado'!$A$155:$A$1048576,0),MATCH((CUADRO!I$4&amp;$E358),'Hoja de Trabajo para listado'!$A$151:$Z$151,0)),0)+IFERROR(INDEX('Hoja de Trabajo para listado'!$AB$155:$BA$1048576,MATCH($A358,'Hoja de Trabajo para listado'!$AB$155:$AB$1048576,0),MATCH((CUADRO!I$4&amp;$E358),'Hoja de Trabajo para listado'!$AB$151:$BA$151,0)),0)+IFERROR(INDEX('Hoja de Trabajo para listado'!$BC$155:$CB$1048576,MATCH($A358,'Hoja de Trabajo para listado'!$BC$155:$BC$1048576,0),MATCH((CUADRO!I$4&amp;$E358),'Hoja de Trabajo para listado'!$BC$151:$CB$151,0)),0)+IFERROR(INDEX('Hoja de Trabajo para listado'!$DE$153:$DG$274,MATCH($A358,'Hoja de Trabajo para listado'!$DE$153:$DE$1048576,0),MATCH((CUADRO!I$4&amp;$E358),'Hoja de Trabajo para listado'!$DE$151:$DG$151,0)),0)+IFERROR(INDEX('Hoja de Trabajo para listado'!$CD$155:$DC$1048576,MATCH($A358,'Hoja de Trabajo para listado'!$CD$155:$CD$1048576,0),MATCH((CUADRO!I$4&amp;$E358),'Hoja de Trabajo para listado'!$CD$151:$DC$151,0)),0)</f>
        <v>0</v>
      </c>
      <c r="J358" s="243">
        <f ca="1">+IFERROR(INDEX('Hoja de Trabajo para listado'!$A$155:$Z$1048576,MATCH($A358,'Hoja de Trabajo para listado'!$A$155:$A$1048576,0),MATCH((CUADRO!J$4&amp;$E358),'Hoja de Trabajo para listado'!$A$151:$Z$151,0)),0)+IFERROR(INDEX('Hoja de Trabajo para listado'!$AB$155:$BA$1048576,MATCH($A358,'Hoja de Trabajo para listado'!$AB$155:$AB$1048576,0),MATCH((CUADRO!J$4&amp;$E358),'Hoja de Trabajo para listado'!$AB$151:$BA$151,0)),0)+IFERROR(INDEX('Hoja de Trabajo para listado'!$BC$155:$CB$1048576,MATCH($A358,'Hoja de Trabajo para listado'!$BC$155:$BC$1048576,0),MATCH((CUADRO!J$4&amp;$E358),'Hoja de Trabajo para listado'!$BC$151:$CB$151,0)),0)+IFERROR(INDEX('Hoja de Trabajo para listado'!$DE$153:$DG$274,MATCH($A358,'Hoja de Trabajo para listado'!$DE$153:$DE$1048576,0),MATCH((CUADRO!J$4&amp;$E358),'Hoja de Trabajo para listado'!$DE$151:$DG$151,0)),0)+IFERROR(INDEX('Hoja de Trabajo para listado'!$CD$155:$DC$1048576,MATCH($A358,'Hoja de Trabajo para listado'!$CD$155:$CD$1048576,0),MATCH((CUADRO!J$4&amp;$E358),'Hoja de Trabajo para listado'!$CD$151:$DC$151,0)),0)</f>
        <v>24991.02</v>
      </c>
      <c r="K358" s="243">
        <f ca="1">+IFERROR(INDEX('Hoja de Trabajo para listado'!$A$155:$Z$1048576,MATCH($A358,'Hoja de Trabajo para listado'!$A$155:$A$1048576,0),MATCH((CUADRO!K$4&amp;$E358),'Hoja de Trabajo para listado'!$A$151:$Z$151,0)),0)+IFERROR(INDEX('Hoja de Trabajo para listado'!$AB$155:$BA$1048576,MATCH($A358,'Hoja de Trabajo para listado'!$AB$155:$AB$1048576,0),MATCH((CUADRO!K$4&amp;$E358),'Hoja de Trabajo para listado'!$AB$151:$BA$151,0)),0)+IFERROR(INDEX('Hoja de Trabajo para listado'!$BC$155:$CB$1048576,MATCH($A358,'Hoja de Trabajo para listado'!$BC$155:$BC$1048576,0),MATCH((CUADRO!K$4&amp;$E358),'Hoja de Trabajo para listado'!$BC$151:$CB$151,0)),0)+IFERROR(INDEX('Hoja de Trabajo para listado'!$DE$153:$DG$274,MATCH($A358,'Hoja de Trabajo para listado'!$DE$153:$DE$1048576,0),MATCH((CUADRO!K$4&amp;$E358),'Hoja de Trabajo para listado'!$DE$151:$DG$151,0)),0)+IFERROR(INDEX('Hoja de Trabajo para listado'!$CD$155:$DC$1048576,MATCH($A358,'Hoja de Trabajo para listado'!$CD$155:$CD$1048576,0),MATCH((CUADRO!K$4&amp;$E358),'Hoja de Trabajo para listado'!$CD$151:$DC$151,0)),0)</f>
        <v>0</v>
      </c>
      <c r="L358" s="243">
        <f ca="1">+IFERROR(INDEX('Hoja de Trabajo para listado'!$A$155:$Z$1048576,MATCH($A358,'Hoja de Trabajo para listado'!$A$155:$A$1048576,0),MATCH((CUADRO!L$4&amp;$E358),'Hoja de Trabajo para listado'!$A$151:$Z$151,0)),0)+IFERROR(INDEX('Hoja de Trabajo para listado'!$AB$155:$BA$1048576,MATCH($A358,'Hoja de Trabajo para listado'!$AB$155:$AB$1048576,0),MATCH((CUADRO!L$4&amp;$E358),'Hoja de Trabajo para listado'!$AB$151:$BA$151,0)),0)+IFERROR(INDEX('Hoja de Trabajo para listado'!$BC$155:$CB$1048576,MATCH($A358,'Hoja de Trabajo para listado'!$BC$155:$BC$1048576,0),MATCH((CUADRO!L$4&amp;$E358),'Hoja de Trabajo para listado'!$BC$151:$CB$151,0)),0)+IFERROR(INDEX('Hoja de Trabajo para listado'!$DE$153:$DG$274,MATCH($A358,'Hoja de Trabajo para listado'!$DE$153:$DE$1048576,0),MATCH((CUADRO!L$4&amp;$E358),'Hoja de Trabajo para listado'!$DE$151:$DG$151,0)),0)+IFERROR(INDEX('Hoja de Trabajo para listado'!$CD$155:$DC$1048576,MATCH($A358,'Hoja de Trabajo para listado'!$CD$155:$CD$1048576,0),MATCH((CUADRO!L$4&amp;$E358),'Hoja de Trabajo para listado'!$CD$151:$DC$151,0)),0)</f>
        <v>0</v>
      </c>
      <c r="M358" s="243">
        <f ca="1">+IFERROR(INDEX('Hoja de Trabajo para listado'!$A$155:$Z$1048576,MATCH($A358,'Hoja de Trabajo para listado'!$A$155:$A$1048576,0),MATCH((CUADRO!M$4&amp;$E358),'Hoja de Trabajo para listado'!$A$151:$Z$151,0)),0)+IFERROR(INDEX('Hoja de Trabajo para listado'!$AB$155:$BA$1048576,MATCH($A358,'Hoja de Trabajo para listado'!$AB$155:$AB$1048576,0),MATCH((CUADRO!M$4&amp;$E358),'Hoja de Trabajo para listado'!$AB$151:$BA$151,0)),0)+IFERROR(INDEX('Hoja de Trabajo para listado'!$BC$155:$CB$1048576,MATCH($A358,'Hoja de Trabajo para listado'!$BC$155:$BC$1048576,0),MATCH((CUADRO!M$4&amp;$E358),'Hoja de Trabajo para listado'!$BC$151:$CB$151,0)),0)+IFERROR(INDEX('Hoja de Trabajo para listado'!$DE$153:$DG$274,MATCH($A358,'Hoja de Trabajo para listado'!$DE$153:$DE$1048576,0),MATCH((CUADRO!M$4&amp;$E358),'Hoja de Trabajo para listado'!$DE$151:$DG$151,0)),0)+IFERROR(INDEX('Hoja de Trabajo para listado'!$CD$155:$DC$1048576,MATCH($A358,'Hoja de Trabajo para listado'!$CD$155:$CD$1048576,0),MATCH((CUADRO!M$4&amp;$E358),'Hoja de Trabajo para listado'!$CD$151:$DC$151,0)),0)</f>
        <v>0</v>
      </c>
      <c r="N358" s="243">
        <f ca="1">+IFERROR(INDEX('Hoja de Trabajo para listado'!$A$155:$Z$1048576,MATCH($A358,'Hoja de Trabajo para listado'!$A$155:$A$1048576,0),MATCH((CUADRO!N$4&amp;$E358),'Hoja de Trabajo para listado'!$A$151:$Z$151,0)),0)+IFERROR(INDEX('Hoja de Trabajo para listado'!$AB$155:$BA$1048576,MATCH($A358,'Hoja de Trabajo para listado'!$AB$155:$AB$1048576,0),MATCH((CUADRO!N$4&amp;$E358),'Hoja de Trabajo para listado'!$AB$151:$BA$151,0)),0)+IFERROR(INDEX('Hoja de Trabajo para listado'!$BC$155:$CB$1048576,MATCH($A358,'Hoja de Trabajo para listado'!$BC$155:$BC$1048576,0),MATCH((CUADRO!N$4&amp;$E358),'Hoja de Trabajo para listado'!$BC$151:$CB$151,0)),0)+IFERROR(INDEX('Hoja de Trabajo para listado'!$DE$153:$DG$274,MATCH($A358,'Hoja de Trabajo para listado'!$DE$153:$DE$1048576,0),MATCH((CUADRO!N$4&amp;$E358),'Hoja de Trabajo para listado'!$DE$151:$DG$151,0)),0)+IFERROR(INDEX('Hoja de Trabajo para listado'!$CD$155:$DC$1048576,MATCH($A358,'Hoja de Trabajo para listado'!$CD$155:$CD$1048576,0),MATCH((CUADRO!N$4&amp;$E358),'Hoja de Trabajo para listado'!$CD$151:$DC$151,0)),0)</f>
        <v>0</v>
      </c>
      <c r="O358" s="243">
        <f ca="1">+IFERROR(INDEX('Hoja de Trabajo para listado'!$A$155:$Z$1048576,MATCH($A358,'Hoja de Trabajo para listado'!$A$155:$A$1048576,0),MATCH((CUADRO!O$4&amp;$E358),'Hoja de Trabajo para listado'!$A$151:$Z$151,0)),0)+IFERROR(INDEX('Hoja de Trabajo para listado'!$AB$155:$BA$1048576,MATCH($A358,'Hoja de Trabajo para listado'!$AB$155:$AB$1048576,0),MATCH((CUADRO!O$4&amp;$E358),'Hoja de Trabajo para listado'!$AB$151:$BA$151,0)),0)+IFERROR(INDEX('Hoja de Trabajo para listado'!$BC$155:$CB$1048576,MATCH($A358,'Hoja de Trabajo para listado'!$BC$155:$BC$1048576,0),MATCH((CUADRO!O$4&amp;$E358),'Hoja de Trabajo para listado'!$BC$151:$CB$151,0)),0)+IFERROR(INDEX('Hoja de Trabajo para listado'!$DE$153:$DG$274,MATCH($A358,'Hoja de Trabajo para listado'!$DE$153:$DE$1048576,0),MATCH((CUADRO!O$4&amp;$E358),'Hoja de Trabajo para listado'!$DE$151:$DG$151,0)),0)+IFERROR(INDEX('Hoja de Trabajo para listado'!$CD$155:$DC$1048576,MATCH($A358,'Hoja de Trabajo para listado'!$CD$155:$CD$1048576,0),MATCH((CUADRO!O$4&amp;$E358),'Hoja de Trabajo para listado'!$CD$151:$DC$151,0)),0)</f>
        <v>0</v>
      </c>
      <c r="P358" s="243">
        <f ca="1">+IFERROR(INDEX('Hoja de Trabajo para listado'!$A$155:$Z$1048576,MATCH($A358,'Hoja de Trabajo para listado'!$A$155:$A$1048576,0),MATCH((CUADRO!P$4&amp;$E358),'Hoja de Trabajo para listado'!$A$151:$Z$151,0)),0)+IFERROR(INDEX('Hoja de Trabajo para listado'!$AB$155:$BA$1048576,MATCH($A358,'Hoja de Trabajo para listado'!$AB$155:$AB$1048576,0),MATCH((CUADRO!P$4&amp;$E358),'Hoja de Trabajo para listado'!$AB$151:$BA$151,0)),0)+IFERROR(INDEX('Hoja de Trabajo para listado'!$BC$155:$CB$1048576,MATCH($A358,'Hoja de Trabajo para listado'!$BC$155:$BC$1048576,0),MATCH((CUADRO!P$4&amp;$E358),'Hoja de Trabajo para listado'!$BC$151:$CB$151,0)),0)+IFERROR(INDEX('Hoja de Trabajo para listado'!$DE$153:$DG$274,MATCH($A358,'Hoja de Trabajo para listado'!$DE$153:$DE$1048576,0),MATCH((CUADRO!P$4&amp;$E358),'Hoja de Trabajo para listado'!$DE$151:$DG$151,0)),0)+IFERROR(INDEX('Hoja de Trabajo para listado'!$CD$155:$DC$1048576,MATCH($A358,'Hoja de Trabajo para listado'!$CD$155:$CD$1048576,0),MATCH((CUADRO!P$4&amp;$E358),'Hoja de Trabajo para listado'!$CD$151:$DC$151,0)),0)</f>
        <v>0</v>
      </c>
      <c r="Q358" s="243">
        <f ca="1">+IFERROR(INDEX('Hoja de Trabajo para listado'!$A$155:$Z$1048576,MATCH($A358,'Hoja de Trabajo para listado'!$A$155:$A$1048576,0),MATCH((CUADRO!Q$4&amp;$E358),'Hoja de Trabajo para listado'!$A$151:$Z$151,0)),0)+IFERROR(INDEX('Hoja de Trabajo para listado'!$AB$155:$BA$1048576,MATCH($A358,'Hoja de Trabajo para listado'!$AB$155:$AB$1048576,0),MATCH((CUADRO!Q$4&amp;$E358),'Hoja de Trabajo para listado'!$AB$151:$BA$151,0)),0)+IFERROR(INDEX('Hoja de Trabajo para listado'!$BC$155:$CB$1048576,MATCH($A358,'Hoja de Trabajo para listado'!$BC$155:$BC$1048576,0),MATCH((CUADRO!Q$4&amp;$E358),'Hoja de Trabajo para listado'!$BC$151:$CB$151,0)),0)+IFERROR(INDEX('Hoja de Trabajo para listado'!$DE$153:$DG$274,MATCH($A358,'Hoja de Trabajo para listado'!$DE$153:$DE$1048576,0),MATCH((CUADRO!Q$4&amp;$E358),'Hoja de Trabajo para listado'!$DE$151:$DG$151,0)),0)+IFERROR(INDEX('Hoja de Trabajo para listado'!$CD$155:$DC$1048576,MATCH($A358,'Hoja de Trabajo para listado'!$CD$155:$CD$1048576,0),MATCH((CUADRO!Q$4&amp;$E358),'Hoja de Trabajo para listado'!$CD$151:$DC$151,0)),0)</f>
        <v>0</v>
      </c>
      <c r="R358" s="243">
        <f t="shared" ca="1" si="10"/>
        <v>24991.02</v>
      </c>
      <c r="S358" s="256">
        <f ca="1">+R357+R358</f>
        <v>25291.02</v>
      </c>
      <c r="T358" s="243">
        <f ca="1">+S358</f>
        <v>25291.02</v>
      </c>
      <c r="U358" s="242">
        <f t="shared" si="11"/>
        <v>2</v>
      </c>
    </row>
    <row r="359" spans="1:21" ht="15" customHeight="1">
      <c r="A359" s="354">
        <v>591</v>
      </c>
      <c r="B359" s="381">
        <f>+A359</f>
        <v>591</v>
      </c>
      <c r="C359" s="245" t="str">
        <f>+VLOOKUP(A359,bd_lista!$A$3:$C$592,3,FALSE)</f>
        <v>Empresa Estatal de Transporte por Cable "Mi teleférico"</v>
      </c>
      <c r="D359" s="383" t="str">
        <f>+C359</f>
        <v>Empresa Estatal de Transporte por Cable "Mi teleférico"</v>
      </c>
      <c r="E359" s="245" t="s">
        <v>683</v>
      </c>
      <c r="F359" s="241">
        <f ca="1">+IFERROR(INDEX('Hoja de Trabajo para listado'!$A$155:$Z$1048576,MATCH($A359,'Hoja de Trabajo para listado'!$A$155:$A$1048576,0),MATCH((CUADRO!F$4&amp;$E359),'Hoja de Trabajo para listado'!$A$151:$Z$151,0)),0)+IFERROR(INDEX('Hoja de Trabajo para listado'!$AB$155:$BA$1048576,MATCH($A359,'Hoja de Trabajo para listado'!$AB$155:$AB$1048576,0),MATCH((CUADRO!F$4&amp;$E359),'Hoja de Trabajo para listado'!$AB$151:$BA$151,0)),0)+IFERROR(INDEX('Hoja de Trabajo para listado'!$BC$155:$CB$1048576,MATCH($A359,'Hoja de Trabajo para listado'!$BC$155:$BC$1048576,0),MATCH((CUADRO!F$4&amp;$E359),'Hoja de Trabajo para listado'!$BC$151:$CB$151,0)),0)+IFERROR(INDEX('Hoja de Trabajo para listado'!$DE$153:$DG$274,MATCH($A359,'Hoja de Trabajo para listado'!$DE$153:$DE$1048576,0),MATCH((CUADRO!F$4&amp;$E359),'Hoja de Trabajo para listado'!$DE$151:$DG$151,0)),0)+IFERROR(INDEX('Hoja de Trabajo para listado'!$CD$155:$DC$1048576,MATCH($A359,'Hoja de Trabajo para listado'!$CD$155:$CD$1048576,0),MATCH((CUADRO!F$4&amp;$E359),'Hoja de Trabajo para listado'!$CD$151:$DC$151,0)),0)</f>
        <v>0</v>
      </c>
      <c r="G359" s="241">
        <f ca="1">+IFERROR(INDEX('Hoja de Trabajo para listado'!$A$155:$Z$1048576,MATCH($A359,'Hoja de Trabajo para listado'!$A$155:$A$1048576,0),MATCH((CUADRO!G$4&amp;$E359),'Hoja de Trabajo para listado'!$A$151:$Z$151,0)),0)+IFERROR(INDEX('Hoja de Trabajo para listado'!$AB$155:$BA$1048576,MATCH($A359,'Hoja de Trabajo para listado'!$AB$155:$AB$1048576,0),MATCH((CUADRO!G$4&amp;$E359),'Hoja de Trabajo para listado'!$AB$151:$BA$151,0)),0)+IFERROR(INDEX('Hoja de Trabajo para listado'!$BC$155:$CB$1048576,MATCH($A359,'Hoja de Trabajo para listado'!$BC$155:$BC$1048576,0),MATCH((CUADRO!G$4&amp;$E359),'Hoja de Trabajo para listado'!$BC$151:$CB$151,0)),0)+IFERROR(INDEX('Hoja de Trabajo para listado'!$DE$153:$DG$274,MATCH($A359,'Hoja de Trabajo para listado'!$DE$153:$DE$1048576,0),MATCH((CUADRO!G$4&amp;$E359),'Hoja de Trabajo para listado'!$DE$151:$DG$151,0)),0)+IFERROR(INDEX('Hoja de Trabajo para listado'!$CD$155:$DC$1048576,MATCH($A359,'Hoja de Trabajo para listado'!$CD$155:$CD$1048576,0),MATCH((CUADRO!G$4&amp;$E359),'Hoja de Trabajo para listado'!$CD$151:$DC$151,0)),0)</f>
        <v>0</v>
      </c>
      <c r="H359" s="241">
        <f ca="1">+IFERROR(INDEX('Hoja de Trabajo para listado'!$A$155:$Z$1048576,MATCH($A359,'Hoja de Trabajo para listado'!$A$155:$A$1048576,0),MATCH((CUADRO!H$4&amp;$E359),'Hoja de Trabajo para listado'!$A$151:$Z$151,0)),0)+IFERROR(INDEX('Hoja de Trabajo para listado'!$AB$155:$BA$1048576,MATCH($A359,'Hoja de Trabajo para listado'!$AB$155:$AB$1048576,0),MATCH((CUADRO!H$4&amp;$E359),'Hoja de Trabajo para listado'!$AB$151:$BA$151,0)),0)+IFERROR(INDEX('Hoja de Trabajo para listado'!$BC$155:$CB$1048576,MATCH($A359,'Hoja de Trabajo para listado'!$BC$155:$BC$1048576,0),MATCH((CUADRO!H$4&amp;$E359),'Hoja de Trabajo para listado'!$BC$151:$CB$151,0)),0)+IFERROR(INDEX('Hoja de Trabajo para listado'!$DE$153:$DG$274,MATCH($A359,'Hoja de Trabajo para listado'!$DE$153:$DE$1048576,0),MATCH((CUADRO!H$4&amp;$E359),'Hoja de Trabajo para listado'!$DE$151:$DG$151,0)),0)+IFERROR(INDEX('Hoja de Trabajo para listado'!$CD$155:$DC$1048576,MATCH($A359,'Hoja de Trabajo para listado'!$CD$155:$CD$1048576,0),MATCH((CUADRO!H$4&amp;$E359),'Hoja de Trabajo para listado'!$CD$151:$DC$151,0)),0)</f>
        <v>0</v>
      </c>
      <c r="I359" s="241">
        <f ca="1">+IFERROR(INDEX('Hoja de Trabajo para listado'!$A$155:$Z$1048576,MATCH($A359,'Hoja de Trabajo para listado'!$A$155:$A$1048576,0),MATCH((CUADRO!I$4&amp;$E359),'Hoja de Trabajo para listado'!$A$151:$Z$151,0)),0)+IFERROR(INDEX('Hoja de Trabajo para listado'!$AB$155:$BA$1048576,MATCH($A359,'Hoja de Trabajo para listado'!$AB$155:$AB$1048576,0),MATCH((CUADRO!I$4&amp;$E359),'Hoja de Trabajo para listado'!$AB$151:$BA$151,0)),0)+IFERROR(INDEX('Hoja de Trabajo para listado'!$BC$155:$CB$1048576,MATCH($A359,'Hoja de Trabajo para listado'!$BC$155:$BC$1048576,0),MATCH((CUADRO!I$4&amp;$E359),'Hoja de Trabajo para listado'!$BC$151:$CB$151,0)),0)+IFERROR(INDEX('Hoja de Trabajo para listado'!$DE$153:$DG$274,MATCH($A359,'Hoja de Trabajo para listado'!$DE$153:$DE$1048576,0),MATCH((CUADRO!I$4&amp;$E359),'Hoja de Trabajo para listado'!$DE$151:$DG$151,0)),0)+IFERROR(INDEX('Hoja de Trabajo para listado'!$CD$155:$DC$1048576,MATCH($A359,'Hoja de Trabajo para listado'!$CD$155:$CD$1048576,0),MATCH((CUADRO!I$4&amp;$E359),'Hoja de Trabajo para listado'!$CD$151:$DC$151,0)),0)</f>
        <v>0</v>
      </c>
      <c r="J359" s="241">
        <f ca="1">+IFERROR(INDEX('Hoja de Trabajo para listado'!$A$155:$Z$1048576,MATCH($A359,'Hoja de Trabajo para listado'!$A$155:$A$1048576,0),MATCH((CUADRO!J$4&amp;$E359),'Hoja de Trabajo para listado'!$A$151:$Z$151,0)),0)+IFERROR(INDEX('Hoja de Trabajo para listado'!$AB$155:$BA$1048576,MATCH($A359,'Hoja de Trabajo para listado'!$AB$155:$AB$1048576,0),MATCH((CUADRO!J$4&amp;$E359),'Hoja de Trabajo para listado'!$AB$151:$BA$151,0)),0)+IFERROR(INDEX('Hoja de Trabajo para listado'!$BC$155:$CB$1048576,MATCH($A359,'Hoja de Trabajo para listado'!$BC$155:$BC$1048576,0),MATCH((CUADRO!J$4&amp;$E359),'Hoja de Trabajo para listado'!$BC$151:$CB$151,0)),0)+IFERROR(INDEX('Hoja de Trabajo para listado'!$DE$153:$DG$274,MATCH($A359,'Hoja de Trabajo para listado'!$DE$153:$DE$1048576,0),MATCH((CUADRO!J$4&amp;$E359),'Hoja de Trabajo para listado'!$DE$151:$DG$151,0)),0)+IFERROR(INDEX('Hoja de Trabajo para listado'!$CD$155:$DC$1048576,MATCH($A359,'Hoja de Trabajo para listado'!$CD$155:$CD$1048576,0),MATCH((CUADRO!J$4&amp;$E359),'Hoja de Trabajo para listado'!$CD$151:$DC$151,0)),0)</f>
        <v>0</v>
      </c>
      <c r="K359" s="241">
        <f ca="1">+IFERROR(INDEX('Hoja de Trabajo para listado'!$A$155:$Z$1048576,MATCH($A359,'Hoja de Trabajo para listado'!$A$155:$A$1048576,0),MATCH((CUADRO!K$4&amp;$E359),'Hoja de Trabajo para listado'!$A$151:$Z$151,0)),0)+IFERROR(INDEX('Hoja de Trabajo para listado'!$AB$155:$BA$1048576,MATCH($A359,'Hoja de Trabajo para listado'!$AB$155:$AB$1048576,0),MATCH((CUADRO!K$4&amp;$E359),'Hoja de Trabajo para listado'!$AB$151:$BA$151,0)),0)+IFERROR(INDEX('Hoja de Trabajo para listado'!$BC$155:$CB$1048576,MATCH($A359,'Hoja de Trabajo para listado'!$BC$155:$BC$1048576,0),MATCH((CUADRO!K$4&amp;$E359),'Hoja de Trabajo para listado'!$BC$151:$CB$151,0)),0)+IFERROR(INDEX('Hoja de Trabajo para listado'!$DE$153:$DG$274,MATCH($A359,'Hoja de Trabajo para listado'!$DE$153:$DE$1048576,0),MATCH((CUADRO!K$4&amp;$E359),'Hoja de Trabajo para listado'!$DE$151:$DG$151,0)),0)+IFERROR(INDEX('Hoja de Trabajo para listado'!$CD$155:$DC$1048576,MATCH($A359,'Hoja de Trabajo para listado'!$CD$155:$CD$1048576,0),MATCH((CUADRO!K$4&amp;$E359),'Hoja de Trabajo para listado'!$CD$151:$DC$151,0)),0)</f>
        <v>0</v>
      </c>
      <c r="L359" s="241">
        <f ca="1">+IFERROR(INDEX('Hoja de Trabajo para listado'!$A$155:$Z$1048576,MATCH($A359,'Hoja de Trabajo para listado'!$A$155:$A$1048576,0),MATCH((CUADRO!L$4&amp;$E359),'Hoja de Trabajo para listado'!$A$151:$Z$151,0)),0)+IFERROR(INDEX('Hoja de Trabajo para listado'!$AB$155:$BA$1048576,MATCH($A359,'Hoja de Trabajo para listado'!$AB$155:$AB$1048576,0),MATCH((CUADRO!L$4&amp;$E359),'Hoja de Trabajo para listado'!$AB$151:$BA$151,0)),0)+IFERROR(INDEX('Hoja de Trabajo para listado'!$BC$155:$CB$1048576,MATCH($A359,'Hoja de Trabajo para listado'!$BC$155:$BC$1048576,0),MATCH((CUADRO!L$4&amp;$E359),'Hoja de Trabajo para listado'!$BC$151:$CB$151,0)),0)+IFERROR(INDEX('Hoja de Trabajo para listado'!$DE$153:$DG$274,MATCH($A359,'Hoja de Trabajo para listado'!$DE$153:$DE$1048576,0),MATCH((CUADRO!L$4&amp;$E359),'Hoja de Trabajo para listado'!$DE$151:$DG$151,0)),0)+IFERROR(INDEX('Hoja de Trabajo para listado'!$CD$155:$DC$1048576,MATCH($A359,'Hoja de Trabajo para listado'!$CD$155:$CD$1048576,0),MATCH((CUADRO!L$4&amp;$E359),'Hoja de Trabajo para listado'!$CD$151:$DC$151,0)),0)</f>
        <v>0</v>
      </c>
      <c r="M359" s="241">
        <f ca="1">+IFERROR(INDEX('Hoja de Trabajo para listado'!$A$155:$Z$1048576,MATCH($A359,'Hoja de Trabajo para listado'!$A$155:$A$1048576,0),MATCH((CUADRO!M$4&amp;$E359),'Hoja de Trabajo para listado'!$A$151:$Z$151,0)),0)+IFERROR(INDEX('Hoja de Trabajo para listado'!$AB$155:$BA$1048576,MATCH($A359,'Hoja de Trabajo para listado'!$AB$155:$AB$1048576,0),MATCH((CUADRO!M$4&amp;$E359),'Hoja de Trabajo para listado'!$AB$151:$BA$151,0)),0)+IFERROR(INDEX('Hoja de Trabajo para listado'!$BC$155:$CB$1048576,MATCH($A359,'Hoja de Trabajo para listado'!$BC$155:$BC$1048576,0),MATCH((CUADRO!M$4&amp;$E359),'Hoja de Trabajo para listado'!$BC$151:$CB$151,0)),0)+IFERROR(INDEX('Hoja de Trabajo para listado'!$DE$153:$DG$274,MATCH($A359,'Hoja de Trabajo para listado'!$DE$153:$DE$1048576,0),MATCH((CUADRO!M$4&amp;$E359),'Hoja de Trabajo para listado'!$DE$151:$DG$151,0)),0)+IFERROR(INDEX('Hoja de Trabajo para listado'!$CD$155:$DC$1048576,MATCH($A359,'Hoja de Trabajo para listado'!$CD$155:$CD$1048576,0),MATCH((CUADRO!M$4&amp;$E359),'Hoja de Trabajo para listado'!$CD$151:$DC$151,0)),0)</f>
        <v>0</v>
      </c>
      <c r="N359" s="241">
        <f ca="1">+IFERROR(INDEX('Hoja de Trabajo para listado'!$A$155:$Z$1048576,MATCH($A359,'Hoja de Trabajo para listado'!$A$155:$A$1048576,0),MATCH((CUADRO!N$4&amp;$E359),'Hoja de Trabajo para listado'!$A$151:$Z$151,0)),0)+IFERROR(INDEX('Hoja de Trabajo para listado'!$AB$155:$BA$1048576,MATCH($A359,'Hoja de Trabajo para listado'!$AB$155:$AB$1048576,0),MATCH((CUADRO!N$4&amp;$E359),'Hoja de Trabajo para listado'!$AB$151:$BA$151,0)),0)+IFERROR(INDEX('Hoja de Trabajo para listado'!$BC$155:$CB$1048576,MATCH($A359,'Hoja de Trabajo para listado'!$BC$155:$BC$1048576,0),MATCH((CUADRO!N$4&amp;$E359),'Hoja de Trabajo para listado'!$BC$151:$CB$151,0)),0)+IFERROR(INDEX('Hoja de Trabajo para listado'!$DE$153:$DG$274,MATCH($A359,'Hoja de Trabajo para listado'!$DE$153:$DE$1048576,0),MATCH((CUADRO!N$4&amp;$E359),'Hoja de Trabajo para listado'!$DE$151:$DG$151,0)),0)+IFERROR(INDEX('Hoja de Trabajo para listado'!$CD$155:$DC$1048576,MATCH($A359,'Hoja de Trabajo para listado'!$CD$155:$CD$1048576,0),MATCH((CUADRO!N$4&amp;$E359),'Hoja de Trabajo para listado'!$CD$151:$DC$151,0)),0)</f>
        <v>0</v>
      </c>
      <c r="O359" s="241">
        <f ca="1">+IFERROR(INDEX('Hoja de Trabajo para listado'!$A$155:$Z$1048576,MATCH($A359,'Hoja de Trabajo para listado'!$A$155:$A$1048576,0),MATCH((CUADRO!O$4&amp;$E359),'Hoja de Trabajo para listado'!$A$151:$Z$151,0)),0)+IFERROR(INDEX('Hoja de Trabajo para listado'!$AB$155:$BA$1048576,MATCH($A359,'Hoja de Trabajo para listado'!$AB$155:$AB$1048576,0),MATCH((CUADRO!O$4&amp;$E359),'Hoja de Trabajo para listado'!$AB$151:$BA$151,0)),0)+IFERROR(INDEX('Hoja de Trabajo para listado'!$BC$155:$CB$1048576,MATCH($A359,'Hoja de Trabajo para listado'!$BC$155:$BC$1048576,0),MATCH((CUADRO!O$4&amp;$E359),'Hoja de Trabajo para listado'!$BC$151:$CB$151,0)),0)+IFERROR(INDEX('Hoja de Trabajo para listado'!$DE$153:$DG$274,MATCH($A359,'Hoja de Trabajo para listado'!$DE$153:$DE$1048576,0),MATCH((CUADRO!O$4&amp;$E359),'Hoja de Trabajo para listado'!$DE$151:$DG$151,0)),0)+IFERROR(INDEX('Hoja de Trabajo para listado'!$CD$155:$DC$1048576,MATCH($A359,'Hoja de Trabajo para listado'!$CD$155:$CD$1048576,0),MATCH((CUADRO!O$4&amp;$E359),'Hoja de Trabajo para listado'!$CD$151:$DC$151,0)),0)</f>
        <v>0</v>
      </c>
      <c r="P359" s="241">
        <f ca="1">+IFERROR(INDEX('Hoja de Trabajo para listado'!$A$155:$Z$1048576,MATCH($A359,'Hoja de Trabajo para listado'!$A$155:$A$1048576,0),MATCH((CUADRO!P$4&amp;$E359),'Hoja de Trabajo para listado'!$A$151:$Z$151,0)),0)+IFERROR(INDEX('Hoja de Trabajo para listado'!$AB$155:$BA$1048576,MATCH($A359,'Hoja de Trabajo para listado'!$AB$155:$AB$1048576,0),MATCH((CUADRO!P$4&amp;$E359),'Hoja de Trabajo para listado'!$AB$151:$BA$151,0)),0)+IFERROR(INDEX('Hoja de Trabajo para listado'!$BC$155:$CB$1048576,MATCH($A359,'Hoja de Trabajo para listado'!$BC$155:$BC$1048576,0),MATCH((CUADRO!P$4&amp;$E359),'Hoja de Trabajo para listado'!$BC$151:$CB$151,0)),0)+IFERROR(INDEX('Hoja de Trabajo para listado'!$DE$153:$DG$274,MATCH($A359,'Hoja de Trabajo para listado'!$DE$153:$DE$1048576,0),MATCH((CUADRO!P$4&amp;$E359),'Hoja de Trabajo para listado'!$DE$151:$DG$151,0)),0)+IFERROR(INDEX('Hoja de Trabajo para listado'!$CD$155:$DC$1048576,MATCH($A359,'Hoja de Trabajo para listado'!$CD$155:$CD$1048576,0),MATCH((CUADRO!P$4&amp;$E359),'Hoja de Trabajo para listado'!$CD$151:$DC$151,0)),0)</f>
        <v>0</v>
      </c>
      <c r="Q359" s="241">
        <f ca="1">+IFERROR(INDEX('Hoja de Trabajo para listado'!$A$155:$Z$1048576,MATCH($A359,'Hoja de Trabajo para listado'!$A$155:$A$1048576,0),MATCH((CUADRO!Q$4&amp;$E359),'Hoja de Trabajo para listado'!$A$151:$Z$151,0)),0)+IFERROR(INDEX('Hoja de Trabajo para listado'!$AB$155:$BA$1048576,MATCH($A359,'Hoja de Trabajo para listado'!$AB$155:$AB$1048576,0),MATCH((CUADRO!Q$4&amp;$E359),'Hoja de Trabajo para listado'!$AB$151:$BA$151,0)),0)+IFERROR(INDEX('Hoja de Trabajo para listado'!$BC$155:$CB$1048576,MATCH($A359,'Hoja de Trabajo para listado'!$BC$155:$BC$1048576,0),MATCH((CUADRO!Q$4&amp;$E359),'Hoja de Trabajo para listado'!$BC$151:$CB$151,0)),0)+IFERROR(INDEX('Hoja de Trabajo para listado'!$DE$153:$DG$274,MATCH($A359,'Hoja de Trabajo para listado'!$DE$153:$DE$1048576,0),MATCH((CUADRO!Q$4&amp;$E359),'Hoja de Trabajo para listado'!$DE$151:$DG$151,0)),0)+IFERROR(INDEX('Hoja de Trabajo para listado'!$CD$155:$DC$1048576,MATCH($A359,'Hoja de Trabajo para listado'!$CD$155:$CD$1048576,0),MATCH((CUADRO!Q$4&amp;$E359),'Hoja de Trabajo para listado'!$CD$151:$DC$151,0)),0)</f>
        <v>0</v>
      </c>
      <c r="R359" s="241">
        <f t="shared" ca="1" si="10"/>
        <v>0</v>
      </c>
      <c r="S359" s="257"/>
      <c r="T359" s="241">
        <f ca="1">+T360</f>
        <v>14586034.25</v>
      </c>
      <c r="U359" s="240">
        <f t="shared" si="11"/>
        <v>1</v>
      </c>
    </row>
    <row r="360" spans="1:21" ht="15" customHeight="1">
      <c r="A360" s="353">
        <v>591</v>
      </c>
      <c r="B360" s="382"/>
      <c r="C360" s="305" t="str">
        <f>+VLOOKUP(A360,bd_lista!$A$3:$C$592,3,FALSE)</f>
        <v>Empresa Estatal de Transporte por Cable "Mi teleférico"</v>
      </c>
      <c r="D360" s="384"/>
      <c r="E360" s="305" t="s">
        <v>684</v>
      </c>
      <c r="F360" s="243">
        <f ca="1">+IFERROR(INDEX('Hoja de Trabajo para listado'!$A$155:$Z$1048576,MATCH($A360,'Hoja de Trabajo para listado'!$A$155:$A$1048576,0),MATCH((CUADRO!F$4&amp;$E360),'Hoja de Trabajo para listado'!$A$151:$Z$151,0)),0)+IFERROR(INDEX('Hoja de Trabajo para listado'!$AB$155:$BA$1048576,MATCH($A360,'Hoja de Trabajo para listado'!$AB$155:$AB$1048576,0),MATCH((CUADRO!F$4&amp;$E360),'Hoja de Trabajo para listado'!$AB$151:$BA$151,0)),0)+IFERROR(INDEX('Hoja de Trabajo para listado'!$BC$155:$CB$1048576,MATCH($A360,'Hoja de Trabajo para listado'!$BC$155:$BC$1048576,0),MATCH((CUADRO!F$4&amp;$E360),'Hoja de Trabajo para listado'!$BC$151:$CB$151,0)),0)+IFERROR(INDEX('Hoja de Trabajo para listado'!$DE$153:$DG$274,MATCH($A360,'Hoja de Trabajo para listado'!$DE$153:$DE$1048576,0),MATCH((CUADRO!F$4&amp;$E360),'Hoja de Trabajo para listado'!$DE$151:$DG$151,0)),0)+IFERROR(INDEX('Hoja de Trabajo para listado'!$CD$155:$DC$1048576,MATCH($A360,'Hoja de Trabajo para listado'!$CD$155:$CD$1048576,0),MATCH((CUADRO!F$4&amp;$E360),'Hoja de Trabajo para listado'!$CD$151:$DC$151,0)),0)</f>
        <v>0</v>
      </c>
      <c r="G360" s="243">
        <f ca="1">+IFERROR(INDEX('Hoja de Trabajo para listado'!$A$155:$Z$1048576,MATCH($A360,'Hoja de Trabajo para listado'!$A$155:$A$1048576,0),MATCH((CUADRO!G$4&amp;$E360),'Hoja de Trabajo para listado'!$A$151:$Z$151,0)),0)+IFERROR(INDEX('Hoja de Trabajo para listado'!$AB$155:$BA$1048576,MATCH($A360,'Hoja de Trabajo para listado'!$AB$155:$AB$1048576,0),MATCH((CUADRO!G$4&amp;$E360),'Hoja de Trabajo para listado'!$AB$151:$BA$151,0)),0)+IFERROR(INDEX('Hoja de Trabajo para listado'!$BC$155:$CB$1048576,MATCH($A360,'Hoja de Trabajo para listado'!$BC$155:$BC$1048576,0),MATCH((CUADRO!G$4&amp;$E360),'Hoja de Trabajo para listado'!$BC$151:$CB$151,0)),0)+IFERROR(INDEX('Hoja de Trabajo para listado'!$DE$153:$DG$274,MATCH($A360,'Hoja de Trabajo para listado'!$DE$153:$DE$1048576,0),MATCH((CUADRO!G$4&amp;$E360),'Hoja de Trabajo para listado'!$DE$151:$DG$151,0)),0)+IFERROR(INDEX('Hoja de Trabajo para listado'!$CD$155:$DC$1048576,MATCH($A360,'Hoja de Trabajo para listado'!$CD$155:$CD$1048576,0),MATCH((CUADRO!G$4&amp;$E360),'Hoja de Trabajo para listado'!$CD$151:$DC$151,0)),0)</f>
        <v>0</v>
      </c>
      <c r="H360" s="243">
        <f ca="1">+IFERROR(INDEX('Hoja de Trabajo para listado'!$A$155:$Z$1048576,MATCH($A360,'Hoja de Trabajo para listado'!$A$155:$A$1048576,0),MATCH((CUADRO!H$4&amp;$E360),'Hoja de Trabajo para listado'!$A$151:$Z$151,0)),0)+IFERROR(INDEX('Hoja de Trabajo para listado'!$AB$155:$BA$1048576,MATCH($A360,'Hoja de Trabajo para listado'!$AB$155:$AB$1048576,0),MATCH((CUADRO!H$4&amp;$E360),'Hoja de Trabajo para listado'!$AB$151:$BA$151,0)),0)+IFERROR(INDEX('Hoja de Trabajo para listado'!$BC$155:$CB$1048576,MATCH($A360,'Hoja de Trabajo para listado'!$BC$155:$BC$1048576,0),MATCH((CUADRO!H$4&amp;$E360),'Hoja de Trabajo para listado'!$BC$151:$CB$151,0)),0)+IFERROR(INDEX('Hoja de Trabajo para listado'!$DE$153:$DG$274,MATCH($A360,'Hoja de Trabajo para listado'!$DE$153:$DE$1048576,0),MATCH((CUADRO!H$4&amp;$E360),'Hoja de Trabajo para listado'!$DE$151:$DG$151,0)),0)+IFERROR(INDEX('Hoja de Trabajo para listado'!$CD$155:$DC$1048576,MATCH($A360,'Hoja de Trabajo para listado'!$CD$155:$CD$1048576,0),MATCH((CUADRO!H$4&amp;$E360),'Hoja de Trabajo para listado'!$CD$151:$DC$151,0)),0)</f>
        <v>0</v>
      </c>
      <c r="I360" s="243">
        <f ca="1">+IFERROR(INDEX('Hoja de Trabajo para listado'!$A$155:$Z$1048576,MATCH($A360,'Hoja de Trabajo para listado'!$A$155:$A$1048576,0),MATCH((CUADRO!I$4&amp;$E360),'Hoja de Trabajo para listado'!$A$151:$Z$151,0)),0)+IFERROR(INDEX('Hoja de Trabajo para listado'!$AB$155:$BA$1048576,MATCH($A360,'Hoja de Trabajo para listado'!$AB$155:$AB$1048576,0),MATCH((CUADRO!I$4&amp;$E360),'Hoja de Trabajo para listado'!$AB$151:$BA$151,0)),0)+IFERROR(INDEX('Hoja de Trabajo para listado'!$BC$155:$CB$1048576,MATCH($A360,'Hoja de Trabajo para listado'!$BC$155:$BC$1048576,0),MATCH((CUADRO!I$4&amp;$E360),'Hoja de Trabajo para listado'!$BC$151:$CB$151,0)),0)+IFERROR(INDEX('Hoja de Trabajo para listado'!$DE$153:$DG$274,MATCH($A360,'Hoja de Trabajo para listado'!$DE$153:$DE$1048576,0),MATCH((CUADRO!I$4&amp;$E360),'Hoja de Trabajo para listado'!$DE$151:$DG$151,0)),0)+IFERROR(INDEX('Hoja de Trabajo para listado'!$CD$155:$DC$1048576,MATCH($A360,'Hoja de Trabajo para listado'!$CD$155:$CD$1048576,0),MATCH((CUADRO!I$4&amp;$E360),'Hoja de Trabajo para listado'!$CD$151:$DC$151,0)),0)</f>
        <v>0</v>
      </c>
      <c r="J360" s="243">
        <f ca="1">+IFERROR(INDEX('Hoja de Trabajo para listado'!$A$155:$Z$1048576,MATCH($A360,'Hoja de Trabajo para listado'!$A$155:$A$1048576,0),MATCH((CUADRO!J$4&amp;$E360),'Hoja de Trabajo para listado'!$A$151:$Z$151,0)),0)+IFERROR(INDEX('Hoja de Trabajo para listado'!$AB$155:$BA$1048576,MATCH($A360,'Hoja de Trabajo para listado'!$AB$155:$AB$1048576,0),MATCH((CUADRO!J$4&amp;$E360),'Hoja de Trabajo para listado'!$AB$151:$BA$151,0)),0)+IFERROR(INDEX('Hoja de Trabajo para listado'!$BC$155:$CB$1048576,MATCH($A360,'Hoja de Trabajo para listado'!$BC$155:$BC$1048576,0),MATCH((CUADRO!J$4&amp;$E360),'Hoja de Trabajo para listado'!$BC$151:$CB$151,0)),0)+IFERROR(INDEX('Hoja de Trabajo para listado'!$DE$153:$DG$274,MATCH($A360,'Hoja de Trabajo para listado'!$DE$153:$DE$1048576,0),MATCH((CUADRO!J$4&amp;$E360),'Hoja de Trabajo para listado'!$DE$151:$DG$151,0)),0)+IFERROR(INDEX('Hoja de Trabajo para listado'!$CD$155:$DC$1048576,MATCH($A360,'Hoja de Trabajo para listado'!$CD$155:$CD$1048576,0),MATCH((CUADRO!J$4&amp;$E360),'Hoja de Trabajo para listado'!$CD$151:$DC$151,0)),0)</f>
        <v>14586034.25</v>
      </c>
      <c r="K360" s="243">
        <f ca="1">+IFERROR(INDEX('Hoja de Trabajo para listado'!$A$155:$Z$1048576,MATCH($A360,'Hoja de Trabajo para listado'!$A$155:$A$1048576,0),MATCH((CUADRO!K$4&amp;$E360),'Hoja de Trabajo para listado'!$A$151:$Z$151,0)),0)+IFERROR(INDEX('Hoja de Trabajo para listado'!$AB$155:$BA$1048576,MATCH($A360,'Hoja de Trabajo para listado'!$AB$155:$AB$1048576,0),MATCH((CUADRO!K$4&amp;$E360),'Hoja de Trabajo para listado'!$AB$151:$BA$151,0)),0)+IFERROR(INDEX('Hoja de Trabajo para listado'!$BC$155:$CB$1048576,MATCH($A360,'Hoja de Trabajo para listado'!$BC$155:$BC$1048576,0),MATCH((CUADRO!K$4&amp;$E360),'Hoja de Trabajo para listado'!$BC$151:$CB$151,0)),0)+IFERROR(INDEX('Hoja de Trabajo para listado'!$DE$153:$DG$274,MATCH($A360,'Hoja de Trabajo para listado'!$DE$153:$DE$1048576,0),MATCH((CUADRO!K$4&amp;$E360),'Hoja de Trabajo para listado'!$DE$151:$DG$151,0)),0)+IFERROR(INDEX('Hoja de Trabajo para listado'!$CD$155:$DC$1048576,MATCH($A360,'Hoja de Trabajo para listado'!$CD$155:$CD$1048576,0),MATCH((CUADRO!K$4&amp;$E360),'Hoja de Trabajo para listado'!$CD$151:$DC$151,0)),0)</f>
        <v>0</v>
      </c>
      <c r="L360" s="243">
        <f ca="1">+IFERROR(INDEX('Hoja de Trabajo para listado'!$A$155:$Z$1048576,MATCH($A360,'Hoja de Trabajo para listado'!$A$155:$A$1048576,0),MATCH((CUADRO!L$4&amp;$E360),'Hoja de Trabajo para listado'!$A$151:$Z$151,0)),0)+IFERROR(INDEX('Hoja de Trabajo para listado'!$AB$155:$BA$1048576,MATCH($A360,'Hoja de Trabajo para listado'!$AB$155:$AB$1048576,0),MATCH((CUADRO!L$4&amp;$E360),'Hoja de Trabajo para listado'!$AB$151:$BA$151,0)),0)+IFERROR(INDEX('Hoja de Trabajo para listado'!$BC$155:$CB$1048576,MATCH($A360,'Hoja de Trabajo para listado'!$BC$155:$BC$1048576,0),MATCH((CUADRO!L$4&amp;$E360),'Hoja de Trabajo para listado'!$BC$151:$CB$151,0)),0)+IFERROR(INDEX('Hoja de Trabajo para listado'!$DE$153:$DG$274,MATCH($A360,'Hoja de Trabajo para listado'!$DE$153:$DE$1048576,0),MATCH((CUADRO!L$4&amp;$E360),'Hoja de Trabajo para listado'!$DE$151:$DG$151,0)),0)+IFERROR(INDEX('Hoja de Trabajo para listado'!$CD$155:$DC$1048576,MATCH($A360,'Hoja de Trabajo para listado'!$CD$155:$CD$1048576,0),MATCH((CUADRO!L$4&amp;$E360),'Hoja de Trabajo para listado'!$CD$151:$DC$151,0)),0)</f>
        <v>0</v>
      </c>
      <c r="M360" s="243">
        <f ca="1">+IFERROR(INDEX('Hoja de Trabajo para listado'!$A$155:$Z$1048576,MATCH($A360,'Hoja de Trabajo para listado'!$A$155:$A$1048576,0),MATCH((CUADRO!M$4&amp;$E360),'Hoja de Trabajo para listado'!$A$151:$Z$151,0)),0)+IFERROR(INDEX('Hoja de Trabajo para listado'!$AB$155:$BA$1048576,MATCH($A360,'Hoja de Trabajo para listado'!$AB$155:$AB$1048576,0),MATCH((CUADRO!M$4&amp;$E360),'Hoja de Trabajo para listado'!$AB$151:$BA$151,0)),0)+IFERROR(INDEX('Hoja de Trabajo para listado'!$BC$155:$CB$1048576,MATCH($A360,'Hoja de Trabajo para listado'!$BC$155:$BC$1048576,0),MATCH((CUADRO!M$4&amp;$E360),'Hoja de Trabajo para listado'!$BC$151:$CB$151,0)),0)+IFERROR(INDEX('Hoja de Trabajo para listado'!$DE$153:$DG$274,MATCH($A360,'Hoja de Trabajo para listado'!$DE$153:$DE$1048576,0),MATCH((CUADRO!M$4&amp;$E360),'Hoja de Trabajo para listado'!$DE$151:$DG$151,0)),0)+IFERROR(INDEX('Hoja de Trabajo para listado'!$CD$155:$DC$1048576,MATCH($A360,'Hoja de Trabajo para listado'!$CD$155:$CD$1048576,0),MATCH((CUADRO!M$4&amp;$E360),'Hoja de Trabajo para listado'!$CD$151:$DC$151,0)),0)</f>
        <v>0</v>
      </c>
      <c r="N360" s="243">
        <f ca="1">+IFERROR(INDEX('Hoja de Trabajo para listado'!$A$155:$Z$1048576,MATCH($A360,'Hoja de Trabajo para listado'!$A$155:$A$1048576,0),MATCH((CUADRO!N$4&amp;$E360),'Hoja de Trabajo para listado'!$A$151:$Z$151,0)),0)+IFERROR(INDEX('Hoja de Trabajo para listado'!$AB$155:$BA$1048576,MATCH($A360,'Hoja de Trabajo para listado'!$AB$155:$AB$1048576,0),MATCH((CUADRO!N$4&amp;$E360),'Hoja de Trabajo para listado'!$AB$151:$BA$151,0)),0)+IFERROR(INDEX('Hoja de Trabajo para listado'!$BC$155:$CB$1048576,MATCH($A360,'Hoja de Trabajo para listado'!$BC$155:$BC$1048576,0),MATCH((CUADRO!N$4&amp;$E360),'Hoja de Trabajo para listado'!$BC$151:$CB$151,0)),0)+IFERROR(INDEX('Hoja de Trabajo para listado'!$DE$153:$DG$274,MATCH($A360,'Hoja de Trabajo para listado'!$DE$153:$DE$1048576,0),MATCH((CUADRO!N$4&amp;$E360),'Hoja de Trabajo para listado'!$DE$151:$DG$151,0)),0)+IFERROR(INDEX('Hoja de Trabajo para listado'!$CD$155:$DC$1048576,MATCH($A360,'Hoja de Trabajo para listado'!$CD$155:$CD$1048576,0),MATCH((CUADRO!N$4&amp;$E360),'Hoja de Trabajo para listado'!$CD$151:$DC$151,0)),0)</f>
        <v>0</v>
      </c>
      <c r="O360" s="243">
        <f ca="1">+IFERROR(INDEX('Hoja de Trabajo para listado'!$A$155:$Z$1048576,MATCH($A360,'Hoja de Trabajo para listado'!$A$155:$A$1048576,0),MATCH((CUADRO!O$4&amp;$E360),'Hoja de Trabajo para listado'!$A$151:$Z$151,0)),0)+IFERROR(INDEX('Hoja de Trabajo para listado'!$AB$155:$BA$1048576,MATCH($A360,'Hoja de Trabajo para listado'!$AB$155:$AB$1048576,0),MATCH((CUADRO!O$4&amp;$E360),'Hoja de Trabajo para listado'!$AB$151:$BA$151,0)),0)+IFERROR(INDEX('Hoja de Trabajo para listado'!$BC$155:$CB$1048576,MATCH($A360,'Hoja de Trabajo para listado'!$BC$155:$BC$1048576,0),MATCH((CUADRO!O$4&amp;$E360),'Hoja de Trabajo para listado'!$BC$151:$CB$151,0)),0)+IFERROR(INDEX('Hoja de Trabajo para listado'!$DE$153:$DG$274,MATCH($A360,'Hoja de Trabajo para listado'!$DE$153:$DE$1048576,0),MATCH((CUADRO!O$4&amp;$E360),'Hoja de Trabajo para listado'!$DE$151:$DG$151,0)),0)+IFERROR(INDEX('Hoja de Trabajo para listado'!$CD$155:$DC$1048576,MATCH($A360,'Hoja de Trabajo para listado'!$CD$155:$CD$1048576,0),MATCH((CUADRO!O$4&amp;$E360),'Hoja de Trabajo para listado'!$CD$151:$DC$151,0)),0)</f>
        <v>0</v>
      </c>
      <c r="P360" s="243">
        <f ca="1">+IFERROR(INDEX('Hoja de Trabajo para listado'!$A$155:$Z$1048576,MATCH($A360,'Hoja de Trabajo para listado'!$A$155:$A$1048576,0),MATCH((CUADRO!P$4&amp;$E360),'Hoja de Trabajo para listado'!$A$151:$Z$151,0)),0)+IFERROR(INDEX('Hoja de Trabajo para listado'!$AB$155:$BA$1048576,MATCH($A360,'Hoja de Trabajo para listado'!$AB$155:$AB$1048576,0),MATCH((CUADRO!P$4&amp;$E360),'Hoja de Trabajo para listado'!$AB$151:$BA$151,0)),0)+IFERROR(INDEX('Hoja de Trabajo para listado'!$BC$155:$CB$1048576,MATCH($A360,'Hoja de Trabajo para listado'!$BC$155:$BC$1048576,0),MATCH((CUADRO!P$4&amp;$E360),'Hoja de Trabajo para listado'!$BC$151:$CB$151,0)),0)+IFERROR(INDEX('Hoja de Trabajo para listado'!$DE$153:$DG$274,MATCH($A360,'Hoja de Trabajo para listado'!$DE$153:$DE$1048576,0),MATCH((CUADRO!P$4&amp;$E360),'Hoja de Trabajo para listado'!$DE$151:$DG$151,0)),0)+IFERROR(INDEX('Hoja de Trabajo para listado'!$CD$155:$DC$1048576,MATCH($A360,'Hoja de Trabajo para listado'!$CD$155:$CD$1048576,0),MATCH((CUADRO!P$4&amp;$E360),'Hoja de Trabajo para listado'!$CD$151:$DC$151,0)),0)</f>
        <v>0</v>
      </c>
      <c r="Q360" s="243">
        <f ca="1">+IFERROR(INDEX('Hoja de Trabajo para listado'!$A$155:$Z$1048576,MATCH($A360,'Hoja de Trabajo para listado'!$A$155:$A$1048576,0),MATCH((CUADRO!Q$4&amp;$E360),'Hoja de Trabajo para listado'!$A$151:$Z$151,0)),0)+IFERROR(INDEX('Hoja de Trabajo para listado'!$AB$155:$BA$1048576,MATCH($A360,'Hoja de Trabajo para listado'!$AB$155:$AB$1048576,0),MATCH((CUADRO!Q$4&amp;$E360),'Hoja de Trabajo para listado'!$AB$151:$BA$151,0)),0)+IFERROR(INDEX('Hoja de Trabajo para listado'!$BC$155:$CB$1048576,MATCH($A360,'Hoja de Trabajo para listado'!$BC$155:$BC$1048576,0),MATCH((CUADRO!Q$4&amp;$E360),'Hoja de Trabajo para listado'!$BC$151:$CB$151,0)),0)+IFERROR(INDEX('Hoja de Trabajo para listado'!$DE$153:$DG$274,MATCH($A360,'Hoja de Trabajo para listado'!$DE$153:$DE$1048576,0),MATCH((CUADRO!Q$4&amp;$E360),'Hoja de Trabajo para listado'!$DE$151:$DG$151,0)),0)+IFERROR(INDEX('Hoja de Trabajo para listado'!$CD$155:$DC$1048576,MATCH($A360,'Hoja de Trabajo para listado'!$CD$155:$CD$1048576,0),MATCH((CUADRO!Q$4&amp;$E360),'Hoja de Trabajo para listado'!$CD$151:$DC$151,0)),0)</f>
        <v>0</v>
      </c>
      <c r="R360" s="243">
        <f t="shared" ca="1" si="10"/>
        <v>14586034.25</v>
      </c>
      <c r="S360" s="256">
        <f ca="1">+R359+R360</f>
        <v>14586034.25</v>
      </c>
      <c r="T360" s="243">
        <f ca="1">+S360</f>
        <v>14586034.25</v>
      </c>
      <c r="U360" s="242">
        <f t="shared" si="11"/>
        <v>2</v>
      </c>
    </row>
    <row r="361" spans="1:21" ht="15" hidden="1" customHeight="1">
      <c r="A361" s="249">
        <v>592</v>
      </c>
      <c r="B361" s="381">
        <f>+A361</f>
        <v>592</v>
      </c>
      <c r="C361" s="245" t="e">
        <f>+VLOOKUP(A361,bd_lista!$A$3:$C$592,3,FALSE)</f>
        <v>#N/A</v>
      </c>
      <c r="D361" s="383" t="e">
        <f>+C361</f>
        <v>#N/A</v>
      </c>
      <c r="E361" s="245" t="s">
        <v>683</v>
      </c>
      <c r="F361" s="241">
        <f ca="1">+IFERROR(INDEX('Hoja de Trabajo para listado'!$A$155:$Z$1048576,MATCH($A361,'Hoja de Trabajo para listado'!$A$155:$A$1048576,0),MATCH((CUADRO!F$4&amp;$E361),'Hoja de Trabajo para listado'!$A$151:$Z$151,0)),0)+IFERROR(INDEX('Hoja de Trabajo para listado'!$AB$155:$BA$1048576,MATCH($A361,'Hoja de Trabajo para listado'!$AB$155:$AB$1048576,0),MATCH((CUADRO!F$4&amp;$E361),'Hoja de Trabajo para listado'!$AB$151:$BA$151,0)),0)+IFERROR(INDEX('Hoja de Trabajo para listado'!$BC$155:$CB$1048576,MATCH($A361,'Hoja de Trabajo para listado'!$BC$155:$BC$1048576,0),MATCH((CUADRO!F$4&amp;$E361),'Hoja de Trabajo para listado'!$BC$151:$CB$151,0)),0)+IFERROR(INDEX('Hoja de Trabajo para listado'!$DE$153:$DG$274,MATCH($A361,'Hoja de Trabajo para listado'!$DE$153:$DE$1048576,0),MATCH((CUADRO!F$4&amp;$E361),'Hoja de Trabajo para listado'!$DE$151:$DG$151,0)),0)+IFERROR(INDEX('Hoja de Trabajo para listado'!$CD$155:$DC$1048576,MATCH($A361,'Hoja de Trabajo para listado'!$CD$155:$CD$1048576,0),MATCH((CUADRO!F$4&amp;$E361),'Hoja de Trabajo para listado'!$CD$151:$DC$151,0)),0)</f>
        <v>0</v>
      </c>
      <c r="G361" s="241">
        <f ca="1">+IFERROR(INDEX('Hoja de Trabajo para listado'!$A$155:$Z$1048576,MATCH($A361,'Hoja de Trabajo para listado'!$A$155:$A$1048576,0),MATCH((CUADRO!G$4&amp;$E361),'Hoja de Trabajo para listado'!$A$151:$Z$151,0)),0)+IFERROR(INDEX('Hoja de Trabajo para listado'!$AB$155:$BA$1048576,MATCH($A361,'Hoja de Trabajo para listado'!$AB$155:$AB$1048576,0),MATCH((CUADRO!G$4&amp;$E361),'Hoja de Trabajo para listado'!$AB$151:$BA$151,0)),0)+IFERROR(INDEX('Hoja de Trabajo para listado'!$BC$155:$CB$1048576,MATCH($A361,'Hoja de Trabajo para listado'!$BC$155:$BC$1048576,0),MATCH((CUADRO!G$4&amp;$E361),'Hoja de Trabajo para listado'!$BC$151:$CB$151,0)),0)+IFERROR(INDEX('Hoja de Trabajo para listado'!$DE$153:$DG$274,MATCH($A361,'Hoja de Trabajo para listado'!$DE$153:$DE$1048576,0),MATCH((CUADRO!G$4&amp;$E361),'Hoja de Trabajo para listado'!$DE$151:$DG$151,0)),0)+IFERROR(INDEX('Hoja de Trabajo para listado'!$CD$155:$DC$1048576,MATCH($A361,'Hoja de Trabajo para listado'!$CD$155:$CD$1048576,0),MATCH((CUADRO!G$4&amp;$E361),'Hoja de Trabajo para listado'!$CD$151:$DC$151,0)),0)</f>
        <v>0</v>
      </c>
      <c r="H361" s="241">
        <f ca="1">+IFERROR(INDEX('Hoja de Trabajo para listado'!$A$155:$Z$1048576,MATCH($A361,'Hoja de Trabajo para listado'!$A$155:$A$1048576,0),MATCH((CUADRO!H$4&amp;$E361),'Hoja de Trabajo para listado'!$A$151:$Z$151,0)),0)+IFERROR(INDEX('Hoja de Trabajo para listado'!$AB$155:$BA$1048576,MATCH($A361,'Hoja de Trabajo para listado'!$AB$155:$AB$1048576,0),MATCH((CUADRO!H$4&amp;$E361),'Hoja de Trabajo para listado'!$AB$151:$BA$151,0)),0)+IFERROR(INDEX('Hoja de Trabajo para listado'!$BC$155:$CB$1048576,MATCH($A361,'Hoja de Trabajo para listado'!$BC$155:$BC$1048576,0),MATCH((CUADRO!H$4&amp;$E361),'Hoja de Trabajo para listado'!$BC$151:$CB$151,0)),0)+IFERROR(INDEX('Hoja de Trabajo para listado'!$DE$153:$DG$274,MATCH($A361,'Hoja de Trabajo para listado'!$DE$153:$DE$1048576,0),MATCH((CUADRO!H$4&amp;$E361),'Hoja de Trabajo para listado'!$DE$151:$DG$151,0)),0)+IFERROR(INDEX('Hoja de Trabajo para listado'!$CD$155:$DC$1048576,MATCH($A361,'Hoja de Trabajo para listado'!$CD$155:$CD$1048576,0),MATCH((CUADRO!H$4&amp;$E361),'Hoja de Trabajo para listado'!$CD$151:$DC$151,0)),0)</f>
        <v>0</v>
      </c>
      <c r="I361" s="241">
        <f ca="1">+IFERROR(INDEX('Hoja de Trabajo para listado'!$A$155:$Z$1048576,MATCH($A361,'Hoja de Trabajo para listado'!$A$155:$A$1048576,0),MATCH((CUADRO!I$4&amp;$E361),'Hoja de Trabajo para listado'!$A$151:$Z$151,0)),0)+IFERROR(INDEX('Hoja de Trabajo para listado'!$AB$155:$BA$1048576,MATCH($A361,'Hoja de Trabajo para listado'!$AB$155:$AB$1048576,0),MATCH((CUADRO!I$4&amp;$E361),'Hoja de Trabajo para listado'!$AB$151:$BA$151,0)),0)+IFERROR(INDEX('Hoja de Trabajo para listado'!$BC$155:$CB$1048576,MATCH($A361,'Hoja de Trabajo para listado'!$BC$155:$BC$1048576,0),MATCH((CUADRO!I$4&amp;$E361),'Hoja de Trabajo para listado'!$BC$151:$CB$151,0)),0)+IFERROR(INDEX('Hoja de Trabajo para listado'!$DE$153:$DG$274,MATCH($A361,'Hoja de Trabajo para listado'!$DE$153:$DE$1048576,0),MATCH((CUADRO!I$4&amp;$E361),'Hoja de Trabajo para listado'!$DE$151:$DG$151,0)),0)+IFERROR(INDEX('Hoja de Trabajo para listado'!$CD$155:$DC$1048576,MATCH($A361,'Hoja de Trabajo para listado'!$CD$155:$CD$1048576,0),MATCH((CUADRO!I$4&amp;$E361),'Hoja de Trabajo para listado'!$CD$151:$DC$151,0)),0)</f>
        <v>0</v>
      </c>
      <c r="J361" s="241">
        <f ca="1">+IFERROR(INDEX('Hoja de Trabajo para listado'!$A$155:$Z$1048576,MATCH($A361,'Hoja de Trabajo para listado'!$A$155:$A$1048576,0),MATCH((CUADRO!J$4&amp;$E361),'Hoja de Trabajo para listado'!$A$151:$Z$151,0)),0)+IFERROR(INDEX('Hoja de Trabajo para listado'!$AB$155:$BA$1048576,MATCH($A361,'Hoja de Trabajo para listado'!$AB$155:$AB$1048576,0),MATCH((CUADRO!J$4&amp;$E361),'Hoja de Trabajo para listado'!$AB$151:$BA$151,0)),0)+IFERROR(INDEX('Hoja de Trabajo para listado'!$BC$155:$CB$1048576,MATCH($A361,'Hoja de Trabajo para listado'!$BC$155:$BC$1048576,0),MATCH((CUADRO!J$4&amp;$E361),'Hoja de Trabajo para listado'!$BC$151:$CB$151,0)),0)+IFERROR(INDEX('Hoja de Trabajo para listado'!$DE$153:$DG$274,MATCH($A361,'Hoja de Trabajo para listado'!$DE$153:$DE$1048576,0),MATCH((CUADRO!J$4&amp;$E361),'Hoja de Trabajo para listado'!$DE$151:$DG$151,0)),0)+IFERROR(INDEX('Hoja de Trabajo para listado'!$CD$155:$DC$1048576,MATCH($A361,'Hoja de Trabajo para listado'!$CD$155:$CD$1048576,0),MATCH((CUADRO!J$4&amp;$E361),'Hoja de Trabajo para listado'!$CD$151:$DC$151,0)),0)</f>
        <v>0</v>
      </c>
      <c r="K361" s="241">
        <f ca="1">+IFERROR(INDEX('Hoja de Trabajo para listado'!$A$155:$Z$1048576,MATCH($A361,'Hoja de Trabajo para listado'!$A$155:$A$1048576,0),MATCH((CUADRO!K$4&amp;$E361),'Hoja de Trabajo para listado'!$A$151:$Z$151,0)),0)+IFERROR(INDEX('Hoja de Trabajo para listado'!$AB$155:$BA$1048576,MATCH($A361,'Hoja de Trabajo para listado'!$AB$155:$AB$1048576,0),MATCH((CUADRO!K$4&amp;$E361),'Hoja de Trabajo para listado'!$AB$151:$BA$151,0)),0)+IFERROR(INDEX('Hoja de Trabajo para listado'!$BC$155:$CB$1048576,MATCH($A361,'Hoja de Trabajo para listado'!$BC$155:$BC$1048576,0),MATCH((CUADRO!K$4&amp;$E361),'Hoja de Trabajo para listado'!$BC$151:$CB$151,0)),0)+IFERROR(INDEX('Hoja de Trabajo para listado'!$DE$153:$DG$274,MATCH($A361,'Hoja de Trabajo para listado'!$DE$153:$DE$1048576,0),MATCH((CUADRO!K$4&amp;$E361),'Hoja de Trabajo para listado'!$DE$151:$DG$151,0)),0)+IFERROR(INDEX('Hoja de Trabajo para listado'!$CD$155:$DC$1048576,MATCH($A361,'Hoja de Trabajo para listado'!$CD$155:$CD$1048576,0),MATCH((CUADRO!K$4&amp;$E361),'Hoja de Trabajo para listado'!$CD$151:$DC$151,0)),0)</f>
        <v>0</v>
      </c>
      <c r="L361" s="241">
        <f ca="1">+IFERROR(INDEX('Hoja de Trabajo para listado'!$A$155:$Z$1048576,MATCH($A361,'Hoja de Trabajo para listado'!$A$155:$A$1048576,0),MATCH((CUADRO!L$4&amp;$E361),'Hoja de Trabajo para listado'!$A$151:$Z$151,0)),0)+IFERROR(INDEX('Hoja de Trabajo para listado'!$AB$155:$BA$1048576,MATCH($A361,'Hoja de Trabajo para listado'!$AB$155:$AB$1048576,0),MATCH((CUADRO!L$4&amp;$E361),'Hoja de Trabajo para listado'!$AB$151:$BA$151,0)),0)+IFERROR(INDEX('Hoja de Trabajo para listado'!$BC$155:$CB$1048576,MATCH($A361,'Hoja de Trabajo para listado'!$BC$155:$BC$1048576,0),MATCH((CUADRO!L$4&amp;$E361),'Hoja de Trabajo para listado'!$BC$151:$CB$151,0)),0)+IFERROR(INDEX('Hoja de Trabajo para listado'!$DE$153:$DG$274,MATCH($A361,'Hoja de Trabajo para listado'!$DE$153:$DE$1048576,0),MATCH((CUADRO!L$4&amp;$E361),'Hoja de Trabajo para listado'!$DE$151:$DG$151,0)),0)+IFERROR(INDEX('Hoja de Trabajo para listado'!$CD$155:$DC$1048576,MATCH($A361,'Hoja de Trabajo para listado'!$CD$155:$CD$1048576,0),MATCH((CUADRO!L$4&amp;$E361),'Hoja de Trabajo para listado'!$CD$151:$DC$151,0)),0)</f>
        <v>0</v>
      </c>
      <c r="M361" s="241">
        <f ca="1">+IFERROR(INDEX('Hoja de Trabajo para listado'!$A$155:$Z$1048576,MATCH($A361,'Hoja de Trabajo para listado'!$A$155:$A$1048576,0),MATCH((CUADRO!M$4&amp;$E361),'Hoja de Trabajo para listado'!$A$151:$Z$151,0)),0)+IFERROR(INDEX('Hoja de Trabajo para listado'!$AB$155:$BA$1048576,MATCH($A361,'Hoja de Trabajo para listado'!$AB$155:$AB$1048576,0),MATCH((CUADRO!M$4&amp;$E361),'Hoja de Trabajo para listado'!$AB$151:$BA$151,0)),0)+IFERROR(INDEX('Hoja de Trabajo para listado'!$BC$155:$CB$1048576,MATCH($A361,'Hoja de Trabajo para listado'!$BC$155:$BC$1048576,0),MATCH((CUADRO!M$4&amp;$E361),'Hoja de Trabajo para listado'!$BC$151:$CB$151,0)),0)+IFERROR(INDEX('Hoja de Trabajo para listado'!$DE$153:$DG$274,MATCH($A361,'Hoja de Trabajo para listado'!$DE$153:$DE$1048576,0),MATCH((CUADRO!M$4&amp;$E361),'Hoja de Trabajo para listado'!$DE$151:$DG$151,0)),0)+IFERROR(INDEX('Hoja de Trabajo para listado'!$CD$155:$DC$1048576,MATCH($A361,'Hoja de Trabajo para listado'!$CD$155:$CD$1048576,0),MATCH((CUADRO!M$4&amp;$E361),'Hoja de Trabajo para listado'!$CD$151:$DC$151,0)),0)</f>
        <v>0</v>
      </c>
      <c r="N361" s="241">
        <f ca="1">+IFERROR(INDEX('Hoja de Trabajo para listado'!$A$155:$Z$1048576,MATCH($A361,'Hoja de Trabajo para listado'!$A$155:$A$1048576,0),MATCH((CUADRO!N$4&amp;$E361),'Hoja de Trabajo para listado'!$A$151:$Z$151,0)),0)+IFERROR(INDEX('Hoja de Trabajo para listado'!$AB$155:$BA$1048576,MATCH($A361,'Hoja de Trabajo para listado'!$AB$155:$AB$1048576,0),MATCH((CUADRO!N$4&amp;$E361),'Hoja de Trabajo para listado'!$AB$151:$BA$151,0)),0)+IFERROR(INDEX('Hoja de Trabajo para listado'!$BC$155:$CB$1048576,MATCH($A361,'Hoja de Trabajo para listado'!$BC$155:$BC$1048576,0),MATCH((CUADRO!N$4&amp;$E361),'Hoja de Trabajo para listado'!$BC$151:$CB$151,0)),0)+IFERROR(INDEX('Hoja de Trabajo para listado'!$DE$153:$DG$274,MATCH($A361,'Hoja de Trabajo para listado'!$DE$153:$DE$1048576,0),MATCH((CUADRO!N$4&amp;$E361),'Hoja de Trabajo para listado'!$DE$151:$DG$151,0)),0)+IFERROR(INDEX('Hoja de Trabajo para listado'!$CD$155:$DC$1048576,MATCH($A361,'Hoja de Trabajo para listado'!$CD$155:$CD$1048576,0),MATCH((CUADRO!N$4&amp;$E361),'Hoja de Trabajo para listado'!$CD$151:$DC$151,0)),0)</f>
        <v>0</v>
      </c>
      <c r="O361" s="241">
        <f ca="1">+IFERROR(INDEX('Hoja de Trabajo para listado'!$A$155:$Z$1048576,MATCH($A361,'Hoja de Trabajo para listado'!$A$155:$A$1048576,0),MATCH((CUADRO!O$4&amp;$E361),'Hoja de Trabajo para listado'!$A$151:$Z$151,0)),0)+IFERROR(INDEX('Hoja de Trabajo para listado'!$AB$155:$BA$1048576,MATCH($A361,'Hoja de Trabajo para listado'!$AB$155:$AB$1048576,0),MATCH((CUADRO!O$4&amp;$E361),'Hoja de Trabajo para listado'!$AB$151:$BA$151,0)),0)+IFERROR(INDEX('Hoja de Trabajo para listado'!$BC$155:$CB$1048576,MATCH($A361,'Hoja de Trabajo para listado'!$BC$155:$BC$1048576,0),MATCH((CUADRO!O$4&amp;$E361),'Hoja de Trabajo para listado'!$BC$151:$CB$151,0)),0)+IFERROR(INDEX('Hoja de Trabajo para listado'!$DE$153:$DG$274,MATCH($A361,'Hoja de Trabajo para listado'!$DE$153:$DE$1048576,0),MATCH((CUADRO!O$4&amp;$E361),'Hoja de Trabajo para listado'!$DE$151:$DG$151,0)),0)+IFERROR(INDEX('Hoja de Trabajo para listado'!$CD$155:$DC$1048576,MATCH($A361,'Hoja de Trabajo para listado'!$CD$155:$CD$1048576,0),MATCH((CUADRO!O$4&amp;$E361),'Hoja de Trabajo para listado'!$CD$151:$DC$151,0)),0)</f>
        <v>0</v>
      </c>
      <c r="P361" s="241">
        <f ca="1">+IFERROR(INDEX('Hoja de Trabajo para listado'!$A$155:$Z$1048576,MATCH($A361,'Hoja de Trabajo para listado'!$A$155:$A$1048576,0),MATCH((CUADRO!P$4&amp;$E361),'Hoja de Trabajo para listado'!$A$151:$Z$151,0)),0)+IFERROR(INDEX('Hoja de Trabajo para listado'!$AB$155:$BA$1048576,MATCH($A361,'Hoja de Trabajo para listado'!$AB$155:$AB$1048576,0),MATCH((CUADRO!P$4&amp;$E361),'Hoja de Trabajo para listado'!$AB$151:$BA$151,0)),0)+IFERROR(INDEX('Hoja de Trabajo para listado'!$BC$155:$CB$1048576,MATCH($A361,'Hoja de Trabajo para listado'!$BC$155:$BC$1048576,0),MATCH((CUADRO!P$4&amp;$E361),'Hoja de Trabajo para listado'!$BC$151:$CB$151,0)),0)+IFERROR(INDEX('Hoja de Trabajo para listado'!$DE$153:$DG$274,MATCH($A361,'Hoja de Trabajo para listado'!$DE$153:$DE$1048576,0),MATCH((CUADRO!P$4&amp;$E361),'Hoja de Trabajo para listado'!$DE$151:$DG$151,0)),0)+IFERROR(INDEX('Hoja de Trabajo para listado'!$CD$155:$DC$1048576,MATCH($A361,'Hoja de Trabajo para listado'!$CD$155:$CD$1048576,0),MATCH((CUADRO!P$4&amp;$E361),'Hoja de Trabajo para listado'!$CD$151:$DC$151,0)),0)</f>
        <v>0</v>
      </c>
      <c r="Q361" s="241">
        <f ca="1">+IFERROR(INDEX('Hoja de Trabajo para listado'!$A$155:$Z$1048576,MATCH($A361,'Hoja de Trabajo para listado'!$A$155:$A$1048576,0),MATCH((CUADRO!Q$4&amp;$E361),'Hoja de Trabajo para listado'!$A$151:$Z$151,0)),0)+IFERROR(INDEX('Hoja de Trabajo para listado'!$AB$155:$BA$1048576,MATCH($A361,'Hoja de Trabajo para listado'!$AB$155:$AB$1048576,0),MATCH((CUADRO!Q$4&amp;$E361),'Hoja de Trabajo para listado'!$AB$151:$BA$151,0)),0)+IFERROR(INDEX('Hoja de Trabajo para listado'!$BC$155:$CB$1048576,MATCH($A361,'Hoja de Trabajo para listado'!$BC$155:$BC$1048576,0),MATCH((CUADRO!Q$4&amp;$E361),'Hoja de Trabajo para listado'!$BC$151:$CB$151,0)),0)+IFERROR(INDEX('Hoja de Trabajo para listado'!$DE$153:$DG$274,MATCH($A361,'Hoja de Trabajo para listado'!$DE$153:$DE$1048576,0),MATCH((CUADRO!Q$4&amp;$E361),'Hoja de Trabajo para listado'!$DE$151:$DG$151,0)),0)+IFERROR(INDEX('Hoja de Trabajo para listado'!$CD$155:$DC$1048576,MATCH($A361,'Hoja de Trabajo para listado'!$CD$155:$CD$1048576,0),MATCH((CUADRO!Q$4&amp;$E361),'Hoja de Trabajo para listado'!$CD$151:$DC$151,0)),0)</f>
        <v>0</v>
      </c>
      <c r="R361" s="241">
        <f t="shared" ca="1" si="10"/>
        <v>0</v>
      </c>
      <c r="S361" s="257"/>
      <c r="T361" s="241">
        <f ca="1">+T362</f>
        <v>0</v>
      </c>
      <c r="U361" s="240">
        <f t="shared" si="11"/>
        <v>1</v>
      </c>
    </row>
    <row r="362" spans="1:21" ht="15" hidden="1" customHeight="1">
      <c r="A362" s="32">
        <v>592</v>
      </c>
      <c r="B362" s="382"/>
      <c r="C362" s="305" t="e">
        <f>+VLOOKUP(A362,bd_lista!$A$3:$C$592,3,FALSE)</f>
        <v>#N/A</v>
      </c>
      <c r="D362" s="384"/>
      <c r="E362" s="305" t="s">
        <v>684</v>
      </c>
      <c r="F362" s="243">
        <f ca="1">+IFERROR(INDEX('Hoja de Trabajo para listado'!$A$155:$Z$1048576,MATCH($A362,'Hoja de Trabajo para listado'!$A$155:$A$1048576,0),MATCH((CUADRO!F$4&amp;$E362),'Hoja de Trabajo para listado'!$A$151:$Z$151,0)),0)+IFERROR(INDEX('Hoja de Trabajo para listado'!$AB$155:$BA$1048576,MATCH($A362,'Hoja de Trabajo para listado'!$AB$155:$AB$1048576,0),MATCH((CUADRO!F$4&amp;$E362),'Hoja de Trabajo para listado'!$AB$151:$BA$151,0)),0)+IFERROR(INDEX('Hoja de Trabajo para listado'!$BC$155:$CB$1048576,MATCH($A362,'Hoja de Trabajo para listado'!$BC$155:$BC$1048576,0),MATCH((CUADRO!F$4&amp;$E362),'Hoja de Trabajo para listado'!$BC$151:$CB$151,0)),0)+IFERROR(INDEX('Hoja de Trabajo para listado'!$DE$153:$DG$274,MATCH($A362,'Hoja de Trabajo para listado'!$DE$153:$DE$1048576,0),MATCH((CUADRO!F$4&amp;$E362),'Hoja de Trabajo para listado'!$DE$151:$DG$151,0)),0)+IFERROR(INDEX('Hoja de Trabajo para listado'!$CD$155:$DC$1048576,MATCH($A362,'Hoja de Trabajo para listado'!$CD$155:$CD$1048576,0),MATCH((CUADRO!F$4&amp;$E362),'Hoja de Trabajo para listado'!$CD$151:$DC$151,0)),0)</f>
        <v>0</v>
      </c>
      <c r="G362" s="243">
        <f ca="1">+IFERROR(INDEX('Hoja de Trabajo para listado'!$A$155:$Z$1048576,MATCH($A362,'Hoja de Trabajo para listado'!$A$155:$A$1048576,0),MATCH((CUADRO!G$4&amp;$E362),'Hoja de Trabajo para listado'!$A$151:$Z$151,0)),0)+IFERROR(INDEX('Hoja de Trabajo para listado'!$AB$155:$BA$1048576,MATCH($A362,'Hoja de Trabajo para listado'!$AB$155:$AB$1048576,0),MATCH((CUADRO!G$4&amp;$E362),'Hoja de Trabajo para listado'!$AB$151:$BA$151,0)),0)+IFERROR(INDEX('Hoja de Trabajo para listado'!$BC$155:$CB$1048576,MATCH($A362,'Hoja de Trabajo para listado'!$BC$155:$BC$1048576,0),MATCH((CUADRO!G$4&amp;$E362),'Hoja de Trabajo para listado'!$BC$151:$CB$151,0)),0)+IFERROR(INDEX('Hoja de Trabajo para listado'!$DE$153:$DG$274,MATCH($A362,'Hoja de Trabajo para listado'!$DE$153:$DE$1048576,0),MATCH((CUADRO!G$4&amp;$E362),'Hoja de Trabajo para listado'!$DE$151:$DG$151,0)),0)+IFERROR(INDEX('Hoja de Trabajo para listado'!$CD$155:$DC$1048576,MATCH($A362,'Hoja de Trabajo para listado'!$CD$155:$CD$1048576,0),MATCH((CUADRO!G$4&amp;$E362),'Hoja de Trabajo para listado'!$CD$151:$DC$151,0)),0)</f>
        <v>0</v>
      </c>
      <c r="H362" s="243">
        <f ca="1">+IFERROR(INDEX('Hoja de Trabajo para listado'!$A$155:$Z$1048576,MATCH($A362,'Hoja de Trabajo para listado'!$A$155:$A$1048576,0),MATCH((CUADRO!H$4&amp;$E362),'Hoja de Trabajo para listado'!$A$151:$Z$151,0)),0)+IFERROR(INDEX('Hoja de Trabajo para listado'!$AB$155:$BA$1048576,MATCH($A362,'Hoja de Trabajo para listado'!$AB$155:$AB$1048576,0),MATCH((CUADRO!H$4&amp;$E362),'Hoja de Trabajo para listado'!$AB$151:$BA$151,0)),0)+IFERROR(INDEX('Hoja de Trabajo para listado'!$BC$155:$CB$1048576,MATCH($A362,'Hoja de Trabajo para listado'!$BC$155:$BC$1048576,0),MATCH((CUADRO!H$4&amp;$E362),'Hoja de Trabajo para listado'!$BC$151:$CB$151,0)),0)+IFERROR(INDEX('Hoja de Trabajo para listado'!$DE$153:$DG$274,MATCH($A362,'Hoja de Trabajo para listado'!$DE$153:$DE$1048576,0),MATCH((CUADRO!H$4&amp;$E362),'Hoja de Trabajo para listado'!$DE$151:$DG$151,0)),0)+IFERROR(INDEX('Hoja de Trabajo para listado'!$CD$155:$DC$1048576,MATCH($A362,'Hoja de Trabajo para listado'!$CD$155:$CD$1048576,0),MATCH((CUADRO!H$4&amp;$E362),'Hoja de Trabajo para listado'!$CD$151:$DC$151,0)),0)</f>
        <v>0</v>
      </c>
      <c r="I362" s="243">
        <f ca="1">+IFERROR(INDEX('Hoja de Trabajo para listado'!$A$155:$Z$1048576,MATCH($A362,'Hoja de Trabajo para listado'!$A$155:$A$1048576,0),MATCH((CUADRO!I$4&amp;$E362),'Hoja de Trabajo para listado'!$A$151:$Z$151,0)),0)+IFERROR(INDEX('Hoja de Trabajo para listado'!$AB$155:$BA$1048576,MATCH($A362,'Hoja de Trabajo para listado'!$AB$155:$AB$1048576,0),MATCH((CUADRO!I$4&amp;$E362),'Hoja de Trabajo para listado'!$AB$151:$BA$151,0)),0)+IFERROR(INDEX('Hoja de Trabajo para listado'!$BC$155:$CB$1048576,MATCH($A362,'Hoja de Trabajo para listado'!$BC$155:$BC$1048576,0),MATCH((CUADRO!I$4&amp;$E362),'Hoja de Trabajo para listado'!$BC$151:$CB$151,0)),0)+IFERROR(INDEX('Hoja de Trabajo para listado'!$DE$153:$DG$274,MATCH($A362,'Hoja de Trabajo para listado'!$DE$153:$DE$1048576,0),MATCH((CUADRO!I$4&amp;$E362),'Hoja de Trabajo para listado'!$DE$151:$DG$151,0)),0)+IFERROR(INDEX('Hoja de Trabajo para listado'!$CD$155:$DC$1048576,MATCH($A362,'Hoja de Trabajo para listado'!$CD$155:$CD$1048576,0),MATCH((CUADRO!I$4&amp;$E362),'Hoja de Trabajo para listado'!$CD$151:$DC$151,0)),0)</f>
        <v>0</v>
      </c>
      <c r="J362" s="243">
        <f ca="1">+IFERROR(INDEX('Hoja de Trabajo para listado'!$A$155:$Z$1048576,MATCH($A362,'Hoja de Trabajo para listado'!$A$155:$A$1048576,0),MATCH((CUADRO!J$4&amp;$E362),'Hoja de Trabajo para listado'!$A$151:$Z$151,0)),0)+IFERROR(INDEX('Hoja de Trabajo para listado'!$AB$155:$BA$1048576,MATCH($A362,'Hoja de Trabajo para listado'!$AB$155:$AB$1048576,0),MATCH((CUADRO!J$4&amp;$E362),'Hoja de Trabajo para listado'!$AB$151:$BA$151,0)),0)+IFERROR(INDEX('Hoja de Trabajo para listado'!$BC$155:$CB$1048576,MATCH($A362,'Hoja de Trabajo para listado'!$BC$155:$BC$1048576,0),MATCH((CUADRO!J$4&amp;$E362),'Hoja de Trabajo para listado'!$BC$151:$CB$151,0)),0)+IFERROR(INDEX('Hoja de Trabajo para listado'!$DE$153:$DG$274,MATCH($A362,'Hoja de Trabajo para listado'!$DE$153:$DE$1048576,0),MATCH((CUADRO!J$4&amp;$E362),'Hoja de Trabajo para listado'!$DE$151:$DG$151,0)),0)+IFERROR(INDEX('Hoja de Trabajo para listado'!$CD$155:$DC$1048576,MATCH($A362,'Hoja de Trabajo para listado'!$CD$155:$CD$1048576,0),MATCH((CUADRO!J$4&amp;$E362),'Hoja de Trabajo para listado'!$CD$151:$DC$151,0)),0)</f>
        <v>0</v>
      </c>
      <c r="K362" s="243">
        <f ca="1">+IFERROR(INDEX('Hoja de Trabajo para listado'!$A$155:$Z$1048576,MATCH($A362,'Hoja de Trabajo para listado'!$A$155:$A$1048576,0),MATCH((CUADRO!K$4&amp;$E362),'Hoja de Trabajo para listado'!$A$151:$Z$151,0)),0)+IFERROR(INDEX('Hoja de Trabajo para listado'!$AB$155:$BA$1048576,MATCH($A362,'Hoja de Trabajo para listado'!$AB$155:$AB$1048576,0),MATCH((CUADRO!K$4&amp;$E362),'Hoja de Trabajo para listado'!$AB$151:$BA$151,0)),0)+IFERROR(INDEX('Hoja de Trabajo para listado'!$BC$155:$CB$1048576,MATCH($A362,'Hoja de Trabajo para listado'!$BC$155:$BC$1048576,0),MATCH((CUADRO!K$4&amp;$E362),'Hoja de Trabajo para listado'!$BC$151:$CB$151,0)),0)+IFERROR(INDEX('Hoja de Trabajo para listado'!$DE$153:$DG$274,MATCH($A362,'Hoja de Trabajo para listado'!$DE$153:$DE$1048576,0),MATCH((CUADRO!K$4&amp;$E362),'Hoja de Trabajo para listado'!$DE$151:$DG$151,0)),0)+IFERROR(INDEX('Hoja de Trabajo para listado'!$CD$155:$DC$1048576,MATCH($A362,'Hoja de Trabajo para listado'!$CD$155:$CD$1048576,0),MATCH((CUADRO!K$4&amp;$E362),'Hoja de Trabajo para listado'!$CD$151:$DC$151,0)),0)</f>
        <v>0</v>
      </c>
      <c r="L362" s="243">
        <f ca="1">+IFERROR(INDEX('Hoja de Trabajo para listado'!$A$155:$Z$1048576,MATCH($A362,'Hoja de Trabajo para listado'!$A$155:$A$1048576,0),MATCH((CUADRO!L$4&amp;$E362),'Hoja de Trabajo para listado'!$A$151:$Z$151,0)),0)+IFERROR(INDEX('Hoja de Trabajo para listado'!$AB$155:$BA$1048576,MATCH($A362,'Hoja de Trabajo para listado'!$AB$155:$AB$1048576,0),MATCH((CUADRO!L$4&amp;$E362),'Hoja de Trabajo para listado'!$AB$151:$BA$151,0)),0)+IFERROR(INDEX('Hoja de Trabajo para listado'!$BC$155:$CB$1048576,MATCH($A362,'Hoja de Trabajo para listado'!$BC$155:$BC$1048576,0),MATCH((CUADRO!L$4&amp;$E362),'Hoja de Trabajo para listado'!$BC$151:$CB$151,0)),0)+IFERROR(INDEX('Hoja de Trabajo para listado'!$DE$153:$DG$274,MATCH($A362,'Hoja de Trabajo para listado'!$DE$153:$DE$1048576,0),MATCH((CUADRO!L$4&amp;$E362),'Hoja de Trabajo para listado'!$DE$151:$DG$151,0)),0)+IFERROR(INDEX('Hoja de Trabajo para listado'!$CD$155:$DC$1048576,MATCH($A362,'Hoja de Trabajo para listado'!$CD$155:$CD$1048576,0),MATCH((CUADRO!L$4&amp;$E362),'Hoja de Trabajo para listado'!$CD$151:$DC$151,0)),0)</f>
        <v>0</v>
      </c>
      <c r="M362" s="243">
        <f ca="1">+IFERROR(INDEX('Hoja de Trabajo para listado'!$A$155:$Z$1048576,MATCH($A362,'Hoja de Trabajo para listado'!$A$155:$A$1048576,0),MATCH((CUADRO!M$4&amp;$E362),'Hoja de Trabajo para listado'!$A$151:$Z$151,0)),0)+IFERROR(INDEX('Hoja de Trabajo para listado'!$AB$155:$BA$1048576,MATCH($A362,'Hoja de Trabajo para listado'!$AB$155:$AB$1048576,0),MATCH((CUADRO!M$4&amp;$E362),'Hoja de Trabajo para listado'!$AB$151:$BA$151,0)),0)+IFERROR(INDEX('Hoja de Trabajo para listado'!$BC$155:$CB$1048576,MATCH($A362,'Hoja de Trabajo para listado'!$BC$155:$BC$1048576,0),MATCH((CUADRO!M$4&amp;$E362),'Hoja de Trabajo para listado'!$BC$151:$CB$151,0)),0)+IFERROR(INDEX('Hoja de Trabajo para listado'!$DE$153:$DG$274,MATCH($A362,'Hoja de Trabajo para listado'!$DE$153:$DE$1048576,0),MATCH((CUADRO!M$4&amp;$E362),'Hoja de Trabajo para listado'!$DE$151:$DG$151,0)),0)+IFERROR(INDEX('Hoja de Trabajo para listado'!$CD$155:$DC$1048576,MATCH($A362,'Hoja de Trabajo para listado'!$CD$155:$CD$1048576,0),MATCH((CUADRO!M$4&amp;$E362),'Hoja de Trabajo para listado'!$CD$151:$DC$151,0)),0)</f>
        <v>0</v>
      </c>
      <c r="N362" s="243">
        <f ca="1">+IFERROR(INDEX('Hoja de Trabajo para listado'!$A$155:$Z$1048576,MATCH($A362,'Hoja de Trabajo para listado'!$A$155:$A$1048576,0),MATCH((CUADRO!N$4&amp;$E362),'Hoja de Trabajo para listado'!$A$151:$Z$151,0)),0)+IFERROR(INDEX('Hoja de Trabajo para listado'!$AB$155:$BA$1048576,MATCH($A362,'Hoja de Trabajo para listado'!$AB$155:$AB$1048576,0),MATCH((CUADRO!N$4&amp;$E362),'Hoja de Trabajo para listado'!$AB$151:$BA$151,0)),0)+IFERROR(INDEX('Hoja de Trabajo para listado'!$BC$155:$CB$1048576,MATCH($A362,'Hoja de Trabajo para listado'!$BC$155:$BC$1048576,0),MATCH((CUADRO!N$4&amp;$E362),'Hoja de Trabajo para listado'!$BC$151:$CB$151,0)),0)+IFERROR(INDEX('Hoja de Trabajo para listado'!$DE$153:$DG$274,MATCH($A362,'Hoja de Trabajo para listado'!$DE$153:$DE$1048576,0),MATCH((CUADRO!N$4&amp;$E362),'Hoja de Trabajo para listado'!$DE$151:$DG$151,0)),0)+IFERROR(INDEX('Hoja de Trabajo para listado'!$CD$155:$DC$1048576,MATCH($A362,'Hoja de Trabajo para listado'!$CD$155:$CD$1048576,0),MATCH((CUADRO!N$4&amp;$E362),'Hoja de Trabajo para listado'!$CD$151:$DC$151,0)),0)</f>
        <v>0</v>
      </c>
      <c r="O362" s="243">
        <f ca="1">+IFERROR(INDEX('Hoja de Trabajo para listado'!$A$155:$Z$1048576,MATCH($A362,'Hoja de Trabajo para listado'!$A$155:$A$1048576,0),MATCH((CUADRO!O$4&amp;$E362),'Hoja de Trabajo para listado'!$A$151:$Z$151,0)),0)+IFERROR(INDEX('Hoja de Trabajo para listado'!$AB$155:$BA$1048576,MATCH($A362,'Hoja de Trabajo para listado'!$AB$155:$AB$1048576,0),MATCH((CUADRO!O$4&amp;$E362),'Hoja de Trabajo para listado'!$AB$151:$BA$151,0)),0)+IFERROR(INDEX('Hoja de Trabajo para listado'!$BC$155:$CB$1048576,MATCH($A362,'Hoja de Trabajo para listado'!$BC$155:$BC$1048576,0),MATCH((CUADRO!O$4&amp;$E362),'Hoja de Trabajo para listado'!$BC$151:$CB$151,0)),0)+IFERROR(INDEX('Hoja de Trabajo para listado'!$DE$153:$DG$274,MATCH($A362,'Hoja de Trabajo para listado'!$DE$153:$DE$1048576,0),MATCH((CUADRO!O$4&amp;$E362),'Hoja de Trabajo para listado'!$DE$151:$DG$151,0)),0)+IFERROR(INDEX('Hoja de Trabajo para listado'!$CD$155:$DC$1048576,MATCH($A362,'Hoja de Trabajo para listado'!$CD$155:$CD$1048576,0),MATCH((CUADRO!O$4&amp;$E362),'Hoja de Trabajo para listado'!$CD$151:$DC$151,0)),0)</f>
        <v>0</v>
      </c>
      <c r="P362" s="243">
        <f ca="1">+IFERROR(INDEX('Hoja de Trabajo para listado'!$A$155:$Z$1048576,MATCH($A362,'Hoja de Trabajo para listado'!$A$155:$A$1048576,0),MATCH((CUADRO!P$4&amp;$E362),'Hoja de Trabajo para listado'!$A$151:$Z$151,0)),0)+IFERROR(INDEX('Hoja de Trabajo para listado'!$AB$155:$BA$1048576,MATCH($A362,'Hoja de Trabajo para listado'!$AB$155:$AB$1048576,0),MATCH((CUADRO!P$4&amp;$E362),'Hoja de Trabajo para listado'!$AB$151:$BA$151,0)),0)+IFERROR(INDEX('Hoja de Trabajo para listado'!$BC$155:$CB$1048576,MATCH($A362,'Hoja de Trabajo para listado'!$BC$155:$BC$1048576,0),MATCH((CUADRO!P$4&amp;$E362),'Hoja de Trabajo para listado'!$BC$151:$CB$151,0)),0)+IFERROR(INDEX('Hoja de Trabajo para listado'!$DE$153:$DG$274,MATCH($A362,'Hoja de Trabajo para listado'!$DE$153:$DE$1048576,0),MATCH((CUADRO!P$4&amp;$E362),'Hoja de Trabajo para listado'!$DE$151:$DG$151,0)),0)+IFERROR(INDEX('Hoja de Trabajo para listado'!$CD$155:$DC$1048576,MATCH($A362,'Hoja de Trabajo para listado'!$CD$155:$CD$1048576,0),MATCH((CUADRO!P$4&amp;$E362),'Hoja de Trabajo para listado'!$CD$151:$DC$151,0)),0)</f>
        <v>0</v>
      </c>
      <c r="Q362" s="243">
        <f ca="1">+IFERROR(INDEX('Hoja de Trabajo para listado'!$A$155:$Z$1048576,MATCH($A362,'Hoja de Trabajo para listado'!$A$155:$A$1048576,0),MATCH((CUADRO!Q$4&amp;$E362),'Hoja de Trabajo para listado'!$A$151:$Z$151,0)),0)+IFERROR(INDEX('Hoja de Trabajo para listado'!$AB$155:$BA$1048576,MATCH($A362,'Hoja de Trabajo para listado'!$AB$155:$AB$1048576,0),MATCH((CUADRO!Q$4&amp;$E362),'Hoja de Trabajo para listado'!$AB$151:$BA$151,0)),0)+IFERROR(INDEX('Hoja de Trabajo para listado'!$BC$155:$CB$1048576,MATCH($A362,'Hoja de Trabajo para listado'!$BC$155:$BC$1048576,0),MATCH((CUADRO!Q$4&amp;$E362),'Hoja de Trabajo para listado'!$BC$151:$CB$151,0)),0)+IFERROR(INDEX('Hoja de Trabajo para listado'!$DE$153:$DG$274,MATCH($A362,'Hoja de Trabajo para listado'!$DE$153:$DE$1048576,0),MATCH((CUADRO!Q$4&amp;$E362),'Hoja de Trabajo para listado'!$DE$151:$DG$151,0)),0)+IFERROR(INDEX('Hoja de Trabajo para listado'!$CD$155:$DC$1048576,MATCH($A362,'Hoja de Trabajo para listado'!$CD$155:$CD$1048576,0),MATCH((CUADRO!Q$4&amp;$E362),'Hoja de Trabajo para listado'!$CD$151:$DC$151,0)),0)</f>
        <v>0</v>
      </c>
      <c r="R362" s="243">
        <f t="shared" ca="1" si="10"/>
        <v>0</v>
      </c>
      <c r="S362" s="256">
        <f ca="1">+R361+R362</f>
        <v>0</v>
      </c>
      <c r="T362" s="243">
        <f ca="1">+S362</f>
        <v>0</v>
      </c>
      <c r="U362" s="242">
        <f t="shared" si="11"/>
        <v>2</v>
      </c>
    </row>
    <row r="363" spans="1:21" ht="15" customHeight="1">
      <c r="A363" s="354">
        <v>593</v>
      </c>
      <c r="B363" s="381">
        <f>+A363</f>
        <v>593</v>
      </c>
      <c r="C363" s="245" t="str">
        <f>+VLOOKUP(A363,bd_lista!$A$3:$C$592,3,FALSE)</f>
        <v>Empresa Pública YACANA</v>
      </c>
      <c r="D363" s="383" t="str">
        <f>+C363</f>
        <v>Empresa Pública YACANA</v>
      </c>
      <c r="E363" s="245" t="s">
        <v>683</v>
      </c>
      <c r="F363" s="241">
        <f ca="1">+IFERROR(INDEX('Hoja de Trabajo para listado'!$A$155:$Z$1048576,MATCH($A363,'Hoja de Trabajo para listado'!$A$155:$A$1048576,0),MATCH((CUADRO!F$4&amp;$E363),'Hoja de Trabajo para listado'!$A$151:$Z$151,0)),0)+IFERROR(INDEX('Hoja de Trabajo para listado'!$AB$155:$BA$1048576,MATCH($A363,'Hoja de Trabajo para listado'!$AB$155:$AB$1048576,0),MATCH((CUADRO!F$4&amp;$E363),'Hoja de Trabajo para listado'!$AB$151:$BA$151,0)),0)+IFERROR(INDEX('Hoja de Trabajo para listado'!$BC$155:$CB$1048576,MATCH($A363,'Hoja de Trabajo para listado'!$BC$155:$BC$1048576,0),MATCH((CUADRO!F$4&amp;$E363),'Hoja de Trabajo para listado'!$BC$151:$CB$151,0)),0)+IFERROR(INDEX('Hoja de Trabajo para listado'!$DE$153:$DG$274,MATCH($A363,'Hoja de Trabajo para listado'!$DE$153:$DE$1048576,0),MATCH((CUADRO!F$4&amp;$E363),'Hoja de Trabajo para listado'!$DE$151:$DG$151,0)),0)+IFERROR(INDEX('Hoja de Trabajo para listado'!$CD$155:$DC$1048576,MATCH($A363,'Hoja de Trabajo para listado'!$CD$155:$CD$1048576,0),MATCH((CUADRO!F$4&amp;$E363),'Hoja de Trabajo para listado'!$CD$151:$DC$151,0)),0)</f>
        <v>0</v>
      </c>
      <c r="G363" s="241">
        <f ca="1">+IFERROR(INDEX('Hoja de Trabajo para listado'!$A$155:$Z$1048576,MATCH($A363,'Hoja de Trabajo para listado'!$A$155:$A$1048576,0),MATCH((CUADRO!G$4&amp;$E363),'Hoja de Trabajo para listado'!$A$151:$Z$151,0)),0)+IFERROR(INDEX('Hoja de Trabajo para listado'!$AB$155:$BA$1048576,MATCH($A363,'Hoja de Trabajo para listado'!$AB$155:$AB$1048576,0),MATCH((CUADRO!G$4&amp;$E363),'Hoja de Trabajo para listado'!$AB$151:$BA$151,0)),0)+IFERROR(INDEX('Hoja de Trabajo para listado'!$BC$155:$CB$1048576,MATCH($A363,'Hoja de Trabajo para listado'!$BC$155:$BC$1048576,0),MATCH((CUADRO!G$4&amp;$E363),'Hoja de Trabajo para listado'!$BC$151:$CB$151,0)),0)+IFERROR(INDEX('Hoja de Trabajo para listado'!$DE$153:$DG$274,MATCH($A363,'Hoja de Trabajo para listado'!$DE$153:$DE$1048576,0),MATCH((CUADRO!G$4&amp;$E363),'Hoja de Trabajo para listado'!$DE$151:$DG$151,0)),0)+IFERROR(INDEX('Hoja de Trabajo para listado'!$CD$155:$DC$1048576,MATCH($A363,'Hoja de Trabajo para listado'!$CD$155:$CD$1048576,0),MATCH((CUADRO!G$4&amp;$E363),'Hoja de Trabajo para listado'!$CD$151:$DC$151,0)),0)</f>
        <v>0</v>
      </c>
      <c r="H363" s="241">
        <f ca="1">+IFERROR(INDEX('Hoja de Trabajo para listado'!$A$155:$Z$1048576,MATCH($A363,'Hoja de Trabajo para listado'!$A$155:$A$1048576,0),MATCH((CUADRO!H$4&amp;$E363),'Hoja de Trabajo para listado'!$A$151:$Z$151,0)),0)+IFERROR(INDEX('Hoja de Trabajo para listado'!$AB$155:$BA$1048576,MATCH($A363,'Hoja de Trabajo para listado'!$AB$155:$AB$1048576,0),MATCH((CUADRO!H$4&amp;$E363),'Hoja de Trabajo para listado'!$AB$151:$BA$151,0)),0)+IFERROR(INDEX('Hoja de Trabajo para listado'!$BC$155:$CB$1048576,MATCH($A363,'Hoja de Trabajo para listado'!$BC$155:$BC$1048576,0),MATCH((CUADRO!H$4&amp;$E363),'Hoja de Trabajo para listado'!$BC$151:$CB$151,0)),0)+IFERROR(INDEX('Hoja de Trabajo para listado'!$DE$153:$DG$274,MATCH($A363,'Hoja de Trabajo para listado'!$DE$153:$DE$1048576,0),MATCH((CUADRO!H$4&amp;$E363),'Hoja de Trabajo para listado'!$DE$151:$DG$151,0)),0)+IFERROR(INDEX('Hoja de Trabajo para listado'!$CD$155:$DC$1048576,MATCH($A363,'Hoja de Trabajo para listado'!$CD$155:$CD$1048576,0),MATCH((CUADRO!H$4&amp;$E363),'Hoja de Trabajo para listado'!$CD$151:$DC$151,0)),0)</f>
        <v>0</v>
      </c>
      <c r="I363" s="241">
        <f ca="1">+IFERROR(INDEX('Hoja de Trabajo para listado'!$A$155:$Z$1048576,MATCH($A363,'Hoja de Trabajo para listado'!$A$155:$A$1048576,0),MATCH((CUADRO!I$4&amp;$E363),'Hoja de Trabajo para listado'!$A$151:$Z$151,0)),0)+IFERROR(INDEX('Hoja de Trabajo para listado'!$AB$155:$BA$1048576,MATCH($A363,'Hoja de Trabajo para listado'!$AB$155:$AB$1048576,0),MATCH((CUADRO!I$4&amp;$E363),'Hoja de Trabajo para listado'!$AB$151:$BA$151,0)),0)+IFERROR(INDEX('Hoja de Trabajo para listado'!$BC$155:$CB$1048576,MATCH($A363,'Hoja de Trabajo para listado'!$BC$155:$BC$1048576,0),MATCH((CUADRO!I$4&amp;$E363),'Hoja de Trabajo para listado'!$BC$151:$CB$151,0)),0)+IFERROR(INDEX('Hoja de Trabajo para listado'!$DE$153:$DG$274,MATCH($A363,'Hoja de Trabajo para listado'!$DE$153:$DE$1048576,0),MATCH((CUADRO!I$4&amp;$E363),'Hoja de Trabajo para listado'!$DE$151:$DG$151,0)),0)+IFERROR(INDEX('Hoja de Trabajo para listado'!$CD$155:$DC$1048576,MATCH($A363,'Hoja de Trabajo para listado'!$CD$155:$CD$1048576,0),MATCH((CUADRO!I$4&amp;$E363),'Hoja de Trabajo para listado'!$CD$151:$DC$151,0)),0)</f>
        <v>0</v>
      </c>
      <c r="J363" s="241">
        <f ca="1">+IFERROR(INDEX('Hoja de Trabajo para listado'!$A$155:$Z$1048576,MATCH($A363,'Hoja de Trabajo para listado'!$A$155:$A$1048576,0),MATCH((CUADRO!J$4&amp;$E363),'Hoja de Trabajo para listado'!$A$151:$Z$151,0)),0)+IFERROR(INDEX('Hoja de Trabajo para listado'!$AB$155:$BA$1048576,MATCH($A363,'Hoja de Trabajo para listado'!$AB$155:$AB$1048576,0),MATCH((CUADRO!J$4&amp;$E363),'Hoja de Trabajo para listado'!$AB$151:$BA$151,0)),0)+IFERROR(INDEX('Hoja de Trabajo para listado'!$BC$155:$CB$1048576,MATCH($A363,'Hoja de Trabajo para listado'!$BC$155:$BC$1048576,0),MATCH((CUADRO!J$4&amp;$E363),'Hoja de Trabajo para listado'!$BC$151:$CB$151,0)),0)+IFERROR(INDEX('Hoja de Trabajo para listado'!$DE$153:$DG$274,MATCH($A363,'Hoja de Trabajo para listado'!$DE$153:$DE$1048576,0),MATCH((CUADRO!J$4&amp;$E363),'Hoja de Trabajo para listado'!$DE$151:$DG$151,0)),0)+IFERROR(INDEX('Hoja de Trabajo para listado'!$CD$155:$DC$1048576,MATCH($A363,'Hoja de Trabajo para listado'!$CD$155:$CD$1048576,0),MATCH((CUADRO!J$4&amp;$E363),'Hoja de Trabajo para listado'!$CD$151:$DC$151,0)),0)</f>
        <v>0</v>
      </c>
      <c r="K363" s="241">
        <f ca="1">+IFERROR(INDEX('Hoja de Trabajo para listado'!$A$155:$Z$1048576,MATCH($A363,'Hoja de Trabajo para listado'!$A$155:$A$1048576,0),MATCH((CUADRO!K$4&amp;$E363),'Hoja de Trabajo para listado'!$A$151:$Z$151,0)),0)+IFERROR(INDEX('Hoja de Trabajo para listado'!$AB$155:$BA$1048576,MATCH($A363,'Hoja de Trabajo para listado'!$AB$155:$AB$1048576,0),MATCH((CUADRO!K$4&amp;$E363),'Hoja de Trabajo para listado'!$AB$151:$BA$151,0)),0)+IFERROR(INDEX('Hoja de Trabajo para listado'!$BC$155:$CB$1048576,MATCH($A363,'Hoja de Trabajo para listado'!$BC$155:$BC$1048576,0),MATCH((CUADRO!K$4&amp;$E363),'Hoja de Trabajo para listado'!$BC$151:$CB$151,0)),0)+IFERROR(INDEX('Hoja de Trabajo para listado'!$DE$153:$DG$274,MATCH($A363,'Hoja de Trabajo para listado'!$DE$153:$DE$1048576,0),MATCH((CUADRO!K$4&amp;$E363),'Hoja de Trabajo para listado'!$DE$151:$DG$151,0)),0)+IFERROR(INDEX('Hoja de Trabajo para listado'!$CD$155:$DC$1048576,MATCH($A363,'Hoja de Trabajo para listado'!$CD$155:$CD$1048576,0),MATCH((CUADRO!K$4&amp;$E363),'Hoja de Trabajo para listado'!$CD$151:$DC$151,0)),0)</f>
        <v>0</v>
      </c>
      <c r="L363" s="241">
        <f ca="1">+IFERROR(INDEX('Hoja de Trabajo para listado'!$A$155:$Z$1048576,MATCH($A363,'Hoja de Trabajo para listado'!$A$155:$A$1048576,0),MATCH((CUADRO!L$4&amp;$E363),'Hoja de Trabajo para listado'!$A$151:$Z$151,0)),0)+IFERROR(INDEX('Hoja de Trabajo para listado'!$AB$155:$BA$1048576,MATCH($A363,'Hoja de Trabajo para listado'!$AB$155:$AB$1048576,0),MATCH((CUADRO!L$4&amp;$E363),'Hoja de Trabajo para listado'!$AB$151:$BA$151,0)),0)+IFERROR(INDEX('Hoja de Trabajo para listado'!$BC$155:$CB$1048576,MATCH($A363,'Hoja de Trabajo para listado'!$BC$155:$BC$1048576,0),MATCH((CUADRO!L$4&amp;$E363),'Hoja de Trabajo para listado'!$BC$151:$CB$151,0)),0)+IFERROR(INDEX('Hoja de Trabajo para listado'!$DE$153:$DG$274,MATCH($A363,'Hoja de Trabajo para listado'!$DE$153:$DE$1048576,0),MATCH((CUADRO!L$4&amp;$E363),'Hoja de Trabajo para listado'!$DE$151:$DG$151,0)),0)+IFERROR(INDEX('Hoja de Trabajo para listado'!$CD$155:$DC$1048576,MATCH($A363,'Hoja de Trabajo para listado'!$CD$155:$CD$1048576,0),MATCH((CUADRO!L$4&amp;$E363),'Hoja de Trabajo para listado'!$CD$151:$DC$151,0)),0)</f>
        <v>0</v>
      </c>
      <c r="M363" s="241">
        <f ca="1">+IFERROR(INDEX('Hoja de Trabajo para listado'!$A$155:$Z$1048576,MATCH($A363,'Hoja de Trabajo para listado'!$A$155:$A$1048576,0),MATCH((CUADRO!M$4&amp;$E363),'Hoja de Trabajo para listado'!$A$151:$Z$151,0)),0)+IFERROR(INDEX('Hoja de Trabajo para listado'!$AB$155:$BA$1048576,MATCH($A363,'Hoja de Trabajo para listado'!$AB$155:$AB$1048576,0),MATCH((CUADRO!M$4&amp;$E363),'Hoja de Trabajo para listado'!$AB$151:$BA$151,0)),0)+IFERROR(INDEX('Hoja de Trabajo para listado'!$BC$155:$CB$1048576,MATCH($A363,'Hoja de Trabajo para listado'!$BC$155:$BC$1048576,0),MATCH((CUADRO!M$4&amp;$E363),'Hoja de Trabajo para listado'!$BC$151:$CB$151,0)),0)+IFERROR(INDEX('Hoja de Trabajo para listado'!$DE$153:$DG$274,MATCH($A363,'Hoja de Trabajo para listado'!$DE$153:$DE$1048576,0),MATCH((CUADRO!M$4&amp;$E363),'Hoja de Trabajo para listado'!$DE$151:$DG$151,0)),0)+IFERROR(INDEX('Hoja de Trabajo para listado'!$CD$155:$DC$1048576,MATCH($A363,'Hoja de Trabajo para listado'!$CD$155:$CD$1048576,0),MATCH((CUADRO!M$4&amp;$E363),'Hoja de Trabajo para listado'!$CD$151:$DC$151,0)),0)</f>
        <v>0</v>
      </c>
      <c r="N363" s="241">
        <f ca="1">+IFERROR(INDEX('Hoja de Trabajo para listado'!$A$155:$Z$1048576,MATCH($A363,'Hoja de Trabajo para listado'!$A$155:$A$1048576,0),MATCH((CUADRO!N$4&amp;$E363),'Hoja de Trabajo para listado'!$A$151:$Z$151,0)),0)+IFERROR(INDEX('Hoja de Trabajo para listado'!$AB$155:$BA$1048576,MATCH($A363,'Hoja de Trabajo para listado'!$AB$155:$AB$1048576,0),MATCH((CUADRO!N$4&amp;$E363),'Hoja de Trabajo para listado'!$AB$151:$BA$151,0)),0)+IFERROR(INDEX('Hoja de Trabajo para listado'!$BC$155:$CB$1048576,MATCH($A363,'Hoja de Trabajo para listado'!$BC$155:$BC$1048576,0),MATCH((CUADRO!N$4&amp;$E363),'Hoja de Trabajo para listado'!$BC$151:$CB$151,0)),0)+IFERROR(INDEX('Hoja de Trabajo para listado'!$DE$153:$DG$274,MATCH($A363,'Hoja de Trabajo para listado'!$DE$153:$DE$1048576,0),MATCH((CUADRO!N$4&amp;$E363),'Hoja de Trabajo para listado'!$DE$151:$DG$151,0)),0)+IFERROR(INDEX('Hoja de Trabajo para listado'!$CD$155:$DC$1048576,MATCH($A363,'Hoja de Trabajo para listado'!$CD$155:$CD$1048576,0),MATCH((CUADRO!N$4&amp;$E363),'Hoja de Trabajo para listado'!$CD$151:$DC$151,0)),0)</f>
        <v>0</v>
      </c>
      <c r="O363" s="241">
        <f ca="1">+IFERROR(INDEX('Hoja de Trabajo para listado'!$A$155:$Z$1048576,MATCH($A363,'Hoja de Trabajo para listado'!$A$155:$A$1048576,0),MATCH((CUADRO!O$4&amp;$E363),'Hoja de Trabajo para listado'!$A$151:$Z$151,0)),0)+IFERROR(INDEX('Hoja de Trabajo para listado'!$AB$155:$BA$1048576,MATCH($A363,'Hoja de Trabajo para listado'!$AB$155:$AB$1048576,0),MATCH((CUADRO!O$4&amp;$E363),'Hoja de Trabajo para listado'!$AB$151:$BA$151,0)),0)+IFERROR(INDEX('Hoja de Trabajo para listado'!$BC$155:$CB$1048576,MATCH($A363,'Hoja de Trabajo para listado'!$BC$155:$BC$1048576,0),MATCH((CUADRO!O$4&amp;$E363),'Hoja de Trabajo para listado'!$BC$151:$CB$151,0)),0)+IFERROR(INDEX('Hoja de Trabajo para listado'!$DE$153:$DG$274,MATCH($A363,'Hoja de Trabajo para listado'!$DE$153:$DE$1048576,0),MATCH((CUADRO!O$4&amp;$E363),'Hoja de Trabajo para listado'!$DE$151:$DG$151,0)),0)+IFERROR(INDEX('Hoja de Trabajo para listado'!$CD$155:$DC$1048576,MATCH($A363,'Hoja de Trabajo para listado'!$CD$155:$CD$1048576,0),MATCH((CUADRO!O$4&amp;$E363),'Hoja de Trabajo para listado'!$CD$151:$DC$151,0)),0)</f>
        <v>0</v>
      </c>
      <c r="P363" s="241">
        <f ca="1">+IFERROR(INDEX('Hoja de Trabajo para listado'!$A$155:$Z$1048576,MATCH($A363,'Hoja de Trabajo para listado'!$A$155:$A$1048576,0),MATCH((CUADRO!P$4&amp;$E363),'Hoja de Trabajo para listado'!$A$151:$Z$151,0)),0)+IFERROR(INDEX('Hoja de Trabajo para listado'!$AB$155:$BA$1048576,MATCH($A363,'Hoja de Trabajo para listado'!$AB$155:$AB$1048576,0),MATCH((CUADRO!P$4&amp;$E363),'Hoja de Trabajo para listado'!$AB$151:$BA$151,0)),0)+IFERROR(INDEX('Hoja de Trabajo para listado'!$BC$155:$CB$1048576,MATCH($A363,'Hoja de Trabajo para listado'!$BC$155:$BC$1048576,0),MATCH((CUADRO!P$4&amp;$E363),'Hoja de Trabajo para listado'!$BC$151:$CB$151,0)),0)+IFERROR(INDEX('Hoja de Trabajo para listado'!$DE$153:$DG$274,MATCH($A363,'Hoja de Trabajo para listado'!$DE$153:$DE$1048576,0),MATCH((CUADRO!P$4&amp;$E363),'Hoja de Trabajo para listado'!$DE$151:$DG$151,0)),0)+IFERROR(INDEX('Hoja de Trabajo para listado'!$CD$155:$DC$1048576,MATCH($A363,'Hoja de Trabajo para listado'!$CD$155:$CD$1048576,0),MATCH((CUADRO!P$4&amp;$E363),'Hoja de Trabajo para listado'!$CD$151:$DC$151,0)),0)</f>
        <v>0</v>
      </c>
      <c r="Q363" s="241">
        <f ca="1">+IFERROR(INDEX('Hoja de Trabajo para listado'!$A$155:$Z$1048576,MATCH($A363,'Hoja de Trabajo para listado'!$A$155:$A$1048576,0),MATCH((CUADRO!Q$4&amp;$E363),'Hoja de Trabajo para listado'!$A$151:$Z$151,0)),0)+IFERROR(INDEX('Hoja de Trabajo para listado'!$AB$155:$BA$1048576,MATCH($A363,'Hoja de Trabajo para listado'!$AB$155:$AB$1048576,0),MATCH((CUADRO!Q$4&amp;$E363),'Hoja de Trabajo para listado'!$AB$151:$BA$151,0)),0)+IFERROR(INDEX('Hoja de Trabajo para listado'!$BC$155:$CB$1048576,MATCH($A363,'Hoja de Trabajo para listado'!$BC$155:$BC$1048576,0),MATCH((CUADRO!Q$4&amp;$E363),'Hoja de Trabajo para listado'!$BC$151:$CB$151,0)),0)+IFERROR(INDEX('Hoja de Trabajo para listado'!$DE$153:$DG$274,MATCH($A363,'Hoja de Trabajo para listado'!$DE$153:$DE$1048576,0),MATCH((CUADRO!Q$4&amp;$E363),'Hoja de Trabajo para listado'!$DE$151:$DG$151,0)),0)+IFERROR(INDEX('Hoja de Trabajo para listado'!$CD$155:$DC$1048576,MATCH($A363,'Hoja de Trabajo para listado'!$CD$155:$CD$1048576,0),MATCH((CUADRO!Q$4&amp;$E363),'Hoja de Trabajo para listado'!$CD$151:$DC$151,0)),0)</f>
        <v>0</v>
      </c>
      <c r="R363" s="241">
        <f t="shared" ca="1" si="10"/>
        <v>0</v>
      </c>
      <c r="S363" s="257"/>
      <c r="T363" s="241">
        <f ca="1">+T364</f>
        <v>2050</v>
      </c>
      <c r="U363" s="240">
        <f t="shared" si="11"/>
        <v>1</v>
      </c>
    </row>
    <row r="364" spans="1:21" ht="15" customHeight="1">
      <c r="A364" s="353">
        <v>593</v>
      </c>
      <c r="B364" s="382"/>
      <c r="C364" s="305" t="str">
        <f>+VLOOKUP(A364,bd_lista!$A$3:$C$592,3,FALSE)</f>
        <v>Empresa Pública YACANA</v>
      </c>
      <c r="D364" s="384"/>
      <c r="E364" s="305" t="s">
        <v>684</v>
      </c>
      <c r="F364" s="243">
        <f ca="1">+IFERROR(INDEX('Hoja de Trabajo para listado'!$A$155:$Z$1048576,MATCH($A364,'Hoja de Trabajo para listado'!$A$155:$A$1048576,0),MATCH((CUADRO!F$4&amp;$E364),'Hoja de Trabajo para listado'!$A$151:$Z$151,0)),0)+IFERROR(INDEX('Hoja de Trabajo para listado'!$AB$155:$BA$1048576,MATCH($A364,'Hoja de Trabajo para listado'!$AB$155:$AB$1048576,0),MATCH((CUADRO!F$4&amp;$E364),'Hoja de Trabajo para listado'!$AB$151:$BA$151,0)),0)+IFERROR(INDEX('Hoja de Trabajo para listado'!$BC$155:$CB$1048576,MATCH($A364,'Hoja de Trabajo para listado'!$BC$155:$BC$1048576,0),MATCH((CUADRO!F$4&amp;$E364),'Hoja de Trabajo para listado'!$BC$151:$CB$151,0)),0)+IFERROR(INDEX('Hoja de Trabajo para listado'!$DE$153:$DG$274,MATCH($A364,'Hoja de Trabajo para listado'!$DE$153:$DE$1048576,0),MATCH((CUADRO!F$4&amp;$E364),'Hoja de Trabajo para listado'!$DE$151:$DG$151,0)),0)+IFERROR(INDEX('Hoja de Trabajo para listado'!$CD$155:$DC$1048576,MATCH($A364,'Hoja de Trabajo para listado'!$CD$155:$CD$1048576,0),MATCH((CUADRO!F$4&amp;$E364),'Hoja de Trabajo para listado'!$CD$151:$DC$151,0)),0)</f>
        <v>0</v>
      </c>
      <c r="G364" s="243">
        <f ca="1">+IFERROR(INDEX('Hoja de Trabajo para listado'!$A$155:$Z$1048576,MATCH($A364,'Hoja de Trabajo para listado'!$A$155:$A$1048576,0),MATCH((CUADRO!G$4&amp;$E364),'Hoja de Trabajo para listado'!$A$151:$Z$151,0)),0)+IFERROR(INDEX('Hoja de Trabajo para listado'!$AB$155:$BA$1048576,MATCH($A364,'Hoja de Trabajo para listado'!$AB$155:$AB$1048576,0),MATCH((CUADRO!G$4&amp;$E364),'Hoja de Trabajo para listado'!$AB$151:$BA$151,0)),0)+IFERROR(INDEX('Hoja de Trabajo para listado'!$BC$155:$CB$1048576,MATCH($A364,'Hoja de Trabajo para listado'!$BC$155:$BC$1048576,0),MATCH((CUADRO!G$4&amp;$E364),'Hoja de Trabajo para listado'!$BC$151:$CB$151,0)),0)+IFERROR(INDEX('Hoja de Trabajo para listado'!$DE$153:$DG$274,MATCH($A364,'Hoja de Trabajo para listado'!$DE$153:$DE$1048576,0),MATCH((CUADRO!G$4&amp;$E364),'Hoja de Trabajo para listado'!$DE$151:$DG$151,0)),0)+IFERROR(INDEX('Hoja de Trabajo para listado'!$CD$155:$DC$1048576,MATCH($A364,'Hoja de Trabajo para listado'!$CD$155:$CD$1048576,0),MATCH((CUADRO!G$4&amp;$E364),'Hoja de Trabajo para listado'!$CD$151:$DC$151,0)),0)</f>
        <v>0</v>
      </c>
      <c r="H364" s="243">
        <f ca="1">+IFERROR(INDEX('Hoja de Trabajo para listado'!$A$155:$Z$1048576,MATCH($A364,'Hoja de Trabajo para listado'!$A$155:$A$1048576,0),MATCH((CUADRO!H$4&amp;$E364),'Hoja de Trabajo para listado'!$A$151:$Z$151,0)),0)+IFERROR(INDEX('Hoja de Trabajo para listado'!$AB$155:$BA$1048576,MATCH($A364,'Hoja de Trabajo para listado'!$AB$155:$AB$1048576,0),MATCH((CUADRO!H$4&amp;$E364),'Hoja de Trabajo para listado'!$AB$151:$BA$151,0)),0)+IFERROR(INDEX('Hoja de Trabajo para listado'!$BC$155:$CB$1048576,MATCH($A364,'Hoja de Trabajo para listado'!$BC$155:$BC$1048576,0),MATCH((CUADRO!H$4&amp;$E364),'Hoja de Trabajo para listado'!$BC$151:$CB$151,0)),0)+IFERROR(INDEX('Hoja de Trabajo para listado'!$DE$153:$DG$274,MATCH($A364,'Hoja de Trabajo para listado'!$DE$153:$DE$1048576,0),MATCH((CUADRO!H$4&amp;$E364),'Hoja de Trabajo para listado'!$DE$151:$DG$151,0)),0)+IFERROR(INDEX('Hoja de Trabajo para listado'!$CD$155:$DC$1048576,MATCH($A364,'Hoja de Trabajo para listado'!$CD$155:$CD$1048576,0),MATCH((CUADRO!H$4&amp;$E364),'Hoja de Trabajo para listado'!$CD$151:$DC$151,0)),0)</f>
        <v>2050</v>
      </c>
      <c r="I364" s="243">
        <f ca="1">+IFERROR(INDEX('Hoja de Trabajo para listado'!$A$155:$Z$1048576,MATCH($A364,'Hoja de Trabajo para listado'!$A$155:$A$1048576,0),MATCH((CUADRO!I$4&amp;$E364),'Hoja de Trabajo para listado'!$A$151:$Z$151,0)),0)+IFERROR(INDEX('Hoja de Trabajo para listado'!$AB$155:$BA$1048576,MATCH($A364,'Hoja de Trabajo para listado'!$AB$155:$AB$1048576,0),MATCH((CUADRO!I$4&amp;$E364),'Hoja de Trabajo para listado'!$AB$151:$BA$151,0)),0)+IFERROR(INDEX('Hoja de Trabajo para listado'!$BC$155:$CB$1048576,MATCH($A364,'Hoja de Trabajo para listado'!$BC$155:$BC$1048576,0),MATCH((CUADRO!I$4&amp;$E364),'Hoja de Trabajo para listado'!$BC$151:$CB$151,0)),0)+IFERROR(INDEX('Hoja de Trabajo para listado'!$DE$153:$DG$274,MATCH($A364,'Hoja de Trabajo para listado'!$DE$153:$DE$1048576,0),MATCH((CUADRO!I$4&amp;$E364),'Hoja de Trabajo para listado'!$DE$151:$DG$151,0)),0)+IFERROR(INDEX('Hoja de Trabajo para listado'!$CD$155:$DC$1048576,MATCH($A364,'Hoja de Trabajo para listado'!$CD$155:$CD$1048576,0),MATCH((CUADRO!I$4&amp;$E364),'Hoja de Trabajo para listado'!$CD$151:$DC$151,0)),0)</f>
        <v>0</v>
      </c>
      <c r="J364" s="243">
        <f ca="1">+IFERROR(INDEX('Hoja de Trabajo para listado'!$A$155:$Z$1048576,MATCH($A364,'Hoja de Trabajo para listado'!$A$155:$A$1048576,0),MATCH((CUADRO!J$4&amp;$E364),'Hoja de Trabajo para listado'!$A$151:$Z$151,0)),0)+IFERROR(INDEX('Hoja de Trabajo para listado'!$AB$155:$BA$1048576,MATCH($A364,'Hoja de Trabajo para listado'!$AB$155:$AB$1048576,0),MATCH((CUADRO!J$4&amp;$E364),'Hoja de Trabajo para listado'!$AB$151:$BA$151,0)),0)+IFERROR(INDEX('Hoja de Trabajo para listado'!$BC$155:$CB$1048576,MATCH($A364,'Hoja de Trabajo para listado'!$BC$155:$BC$1048576,0),MATCH((CUADRO!J$4&amp;$E364),'Hoja de Trabajo para listado'!$BC$151:$CB$151,0)),0)+IFERROR(INDEX('Hoja de Trabajo para listado'!$DE$153:$DG$274,MATCH($A364,'Hoja de Trabajo para listado'!$DE$153:$DE$1048576,0),MATCH((CUADRO!J$4&amp;$E364),'Hoja de Trabajo para listado'!$DE$151:$DG$151,0)),0)+IFERROR(INDEX('Hoja de Trabajo para listado'!$CD$155:$DC$1048576,MATCH($A364,'Hoja de Trabajo para listado'!$CD$155:$CD$1048576,0),MATCH((CUADRO!J$4&amp;$E364),'Hoja de Trabajo para listado'!$CD$151:$DC$151,0)),0)</f>
        <v>0</v>
      </c>
      <c r="K364" s="243">
        <f ca="1">+IFERROR(INDEX('Hoja de Trabajo para listado'!$A$155:$Z$1048576,MATCH($A364,'Hoja de Trabajo para listado'!$A$155:$A$1048576,0),MATCH((CUADRO!K$4&amp;$E364),'Hoja de Trabajo para listado'!$A$151:$Z$151,0)),0)+IFERROR(INDEX('Hoja de Trabajo para listado'!$AB$155:$BA$1048576,MATCH($A364,'Hoja de Trabajo para listado'!$AB$155:$AB$1048576,0),MATCH((CUADRO!K$4&amp;$E364),'Hoja de Trabajo para listado'!$AB$151:$BA$151,0)),0)+IFERROR(INDEX('Hoja de Trabajo para listado'!$BC$155:$CB$1048576,MATCH($A364,'Hoja de Trabajo para listado'!$BC$155:$BC$1048576,0),MATCH((CUADRO!K$4&amp;$E364),'Hoja de Trabajo para listado'!$BC$151:$CB$151,0)),0)+IFERROR(INDEX('Hoja de Trabajo para listado'!$DE$153:$DG$274,MATCH($A364,'Hoja de Trabajo para listado'!$DE$153:$DE$1048576,0),MATCH((CUADRO!K$4&amp;$E364),'Hoja de Trabajo para listado'!$DE$151:$DG$151,0)),0)+IFERROR(INDEX('Hoja de Trabajo para listado'!$CD$155:$DC$1048576,MATCH($A364,'Hoja de Trabajo para listado'!$CD$155:$CD$1048576,0),MATCH((CUADRO!K$4&amp;$E364),'Hoja de Trabajo para listado'!$CD$151:$DC$151,0)),0)</f>
        <v>0</v>
      </c>
      <c r="L364" s="243">
        <f ca="1">+IFERROR(INDEX('Hoja de Trabajo para listado'!$A$155:$Z$1048576,MATCH($A364,'Hoja de Trabajo para listado'!$A$155:$A$1048576,0),MATCH((CUADRO!L$4&amp;$E364),'Hoja de Trabajo para listado'!$A$151:$Z$151,0)),0)+IFERROR(INDEX('Hoja de Trabajo para listado'!$AB$155:$BA$1048576,MATCH($A364,'Hoja de Trabajo para listado'!$AB$155:$AB$1048576,0),MATCH((CUADRO!L$4&amp;$E364),'Hoja de Trabajo para listado'!$AB$151:$BA$151,0)),0)+IFERROR(INDEX('Hoja de Trabajo para listado'!$BC$155:$CB$1048576,MATCH($A364,'Hoja de Trabajo para listado'!$BC$155:$BC$1048576,0),MATCH((CUADRO!L$4&amp;$E364),'Hoja de Trabajo para listado'!$BC$151:$CB$151,0)),0)+IFERROR(INDEX('Hoja de Trabajo para listado'!$DE$153:$DG$274,MATCH($A364,'Hoja de Trabajo para listado'!$DE$153:$DE$1048576,0),MATCH((CUADRO!L$4&amp;$E364),'Hoja de Trabajo para listado'!$DE$151:$DG$151,0)),0)+IFERROR(INDEX('Hoja de Trabajo para listado'!$CD$155:$DC$1048576,MATCH($A364,'Hoja de Trabajo para listado'!$CD$155:$CD$1048576,0),MATCH((CUADRO!L$4&amp;$E364),'Hoja de Trabajo para listado'!$CD$151:$DC$151,0)),0)</f>
        <v>0</v>
      </c>
      <c r="M364" s="243">
        <f ca="1">+IFERROR(INDEX('Hoja de Trabajo para listado'!$A$155:$Z$1048576,MATCH($A364,'Hoja de Trabajo para listado'!$A$155:$A$1048576,0),MATCH((CUADRO!M$4&amp;$E364),'Hoja de Trabajo para listado'!$A$151:$Z$151,0)),0)+IFERROR(INDEX('Hoja de Trabajo para listado'!$AB$155:$BA$1048576,MATCH($A364,'Hoja de Trabajo para listado'!$AB$155:$AB$1048576,0),MATCH((CUADRO!M$4&amp;$E364),'Hoja de Trabajo para listado'!$AB$151:$BA$151,0)),0)+IFERROR(INDEX('Hoja de Trabajo para listado'!$BC$155:$CB$1048576,MATCH($A364,'Hoja de Trabajo para listado'!$BC$155:$BC$1048576,0),MATCH((CUADRO!M$4&amp;$E364),'Hoja de Trabajo para listado'!$BC$151:$CB$151,0)),0)+IFERROR(INDEX('Hoja de Trabajo para listado'!$DE$153:$DG$274,MATCH($A364,'Hoja de Trabajo para listado'!$DE$153:$DE$1048576,0),MATCH((CUADRO!M$4&amp;$E364),'Hoja de Trabajo para listado'!$DE$151:$DG$151,0)),0)+IFERROR(INDEX('Hoja de Trabajo para listado'!$CD$155:$DC$1048576,MATCH($A364,'Hoja de Trabajo para listado'!$CD$155:$CD$1048576,0),MATCH((CUADRO!M$4&amp;$E364),'Hoja de Trabajo para listado'!$CD$151:$DC$151,0)),0)</f>
        <v>0</v>
      </c>
      <c r="N364" s="243">
        <f ca="1">+IFERROR(INDEX('Hoja de Trabajo para listado'!$A$155:$Z$1048576,MATCH($A364,'Hoja de Trabajo para listado'!$A$155:$A$1048576,0),MATCH((CUADRO!N$4&amp;$E364),'Hoja de Trabajo para listado'!$A$151:$Z$151,0)),0)+IFERROR(INDEX('Hoja de Trabajo para listado'!$AB$155:$BA$1048576,MATCH($A364,'Hoja de Trabajo para listado'!$AB$155:$AB$1048576,0),MATCH((CUADRO!N$4&amp;$E364),'Hoja de Trabajo para listado'!$AB$151:$BA$151,0)),0)+IFERROR(INDEX('Hoja de Trabajo para listado'!$BC$155:$CB$1048576,MATCH($A364,'Hoja de Trabajo para listado'!$BC$155:$BC$1048576,0),MATCH((CUADRO!N$4&amp;$E364),'Hoja de Trabajo para listado'!$BC$151:$CB$151,0)),0)+IFERROR(INDEX('Hoja de Trabajo para listado'!$DE$153:$DG$274,MATCH($A364,'Hoja de Trabajo para listado'!$DE$153:$DE$1048576,0),MATCH((CUADRO!N$4&amp;$E364),'Hoja de Trabajo para listado'!$DE$151:$DG$151,0)),0)+IFERROR(INDEX('Hoja de Trabajo para listado'!$CD$155:$DC$1048576,MATCH($A364,'Hoja de Trabajo para listado'!$CD$155:$CD$1048576,0),MATCH((CUADRO!N$4&amp;$E364),'Hoja de Trabajo para listado'!$CD$151:$DC$151,0)),0)</f>
        <v>0</v>
      </c>
      <c r="O364" s="243">
        <f ca="1">+IFERROR(INDEX('Hoja de Trabajo para listado'!$A$155:$Z$1048576,MATCH($A364,'Hoja de Trabajo para listado'!$A$155:$A$1048576,0),MATCH((CUADRO!O$4&amp;$E364),'Hoja de Trabajo para listado'!$A$151:$Z$151,0)),0)+IFERROR(INDEX('Hoja de Trabajo para listado'!$AB$155:$BA$1048576,MATCH($A364,'Hoja de Trabajo para listado'!$AB$155:$AB$1048576,0),MATCH((CUADRO!O$4&amp;$E364),'Hoja de Trabajo para listado'!$AB$151:$BA$151,0)),0)+IFERROR(INDEX('Hoja de Trabajo para listado'!$BC$155:$CB$1048576,MATCH($A364,'Hoja de Trabajo para listado'!$BC$155:$BC$1048576,0),MATCH((CUADRO!O$4&amp;$E364),'Hoja de Trabajo para listado'!$BC$151:$CB$151,0)),0)+IFERROR(INDEX('Hoja de Trabajo para listado'!$DE$153:$DG$274,MATCH($A364,'Hoja de Trabajo para listado'!$DE$153:$DE$1048576,0),MATCH((CUADRO!O$4&amp;$E364),'Hoja de Trabajo para listado'!$DE$151:$DG$151,0)),0)+IFERROR(INDEX('Hoja de Trabajo para listado'!$CD$155:$DC$1048576,MATCH($A364,'Hoja de Trabajo para listado'!$CD$155:$CD$1048576,0),MATCH((CUADRO!O$4&amp;$E364),'Hoja de Trabajo para listado'!$CD$151:$DC$151,0)),0)</f>
        <v>0</v>
      </c>
      <c r="P364" s="243">
        <f ca="1">+IFERROR(INDEX('Hoja de Trabajo para listado'!$A$155:$Z$1048576,MATCH($A364,'Hoja de Trabajo para listado'!$A$155:$A$1048576,0),MATCH((CUADRO!P$4&amp;$E364),'Hoja de Trabajo para listado'!$A$151:$Z$151,0)),0)+IFERROR(INDEX('Hoja de Trabajo para listado'!$AB$155:$BA$1048576,MATCH($A364,'Hoja de Trabajo para listado'!$AB$155:$AB$1048576,0),MATCH((CUADRO!P$4&amp;$E364),'Hoja de Trabajo para listado'!$AB$151:$BA$151,0)),0)+IFERROR(INDEX('Hoja de Trabajo para listado'!$BC$155:$CB$1048576,MATCH($A364,'Hoja de Trabajo para listado'!$BC$155:$BC$1048576,0),MATCH((CUADRO!P$4&amp;$E364),'Hoja de Trabajo para listado'!$BC$151:$CB$151,0)),0)+IFERROR(INDEX('Hoja de Trabajo para listado'!$DE$153:$DG$274,MATCH($A364,'Hoja de Trabajo para listado'!$DE$153:$DE$1048576,0),MATCH((CUADRO!P$4&amp;$E364),'Hoja de Trabajo para listado'!$DE$151:$DG$151,0)),0)+IFERROR(INDEX('Hoja de Trabajo para listado'!$CD$155:$DC$1048576,MATCH($A364,'Hoja de Trabajo para listado'!$CD$155:$CD$1048576,0),MATCH((CUADRO!P$4&amp;$E364),'Hoja de Trabajo para listado'!$CD$151:$DC$151,0)),0)</f>
        <v>0</v>
      </c>
      <c r="Q364" s="243">
        <f ca="1">+IFERROR(INDEX('Hoja de Trabajo para listado'!$A$155:$Z$1048576,MATCH($A364,'Hoja de Trabajo para listado'!$A$155:$A$1048576,0),MATCH((CUADRO!Q$4&amp;$E364),'Hoja de Trabajo para listado'!$A$151:$Z$151,0)),0)+IFERROR(INDEX('Hoja de Trabajo para listado'!$AB$155:$BA$1048576,MATCH($A364,'Hoja de Trabajo para listado'!$AB$155:$AB$1048576,0),MATCH((CUADRO!Q$4&amp;$E364),'Hoja de Trabajo para listado'!$AB$151:$BA$151,0)),0)+IFERROR(INDEX('Hoja de Trabajo para listado'!$BC$155:$CB$1048576,MATCH($A364,'Hoja de Trabajo para listado'!$BC$155:$BC$1048576,0),MATCH((CUADRO!Q$4&amp;$E364),'Hoja de Trabajo para listado'!$BC$151:$CB$151,0)),0)+IFERROR(INDEX('Hoja de Trabajo para listado'!$DE$153:$DG$274,MATCH($A364,'Hoja de Trabajo para listado'!$DE$153:$DE$1048576,0),MATCH((CUADRO!Q$4&amp;$E364),'Hoja de Trabajo para listado'!$DE$151:$DG$151,0)),0)+IFERROR(INDEX('Hoja de Trabajo para listado'!$CD$155:$DC$1048576,MATCH($A364,'Hoja de Trabajo para listado'!$CD$155:$CD$1048576,0),MATCH((CUADRO!Q$4&amp;$E364),'Hoja de Trabajo para listado'!$CD$151:$DC$151,0)),0)</f>
        <v>0</v>
      </c>
      <c r="R364" s="243">
        <f t="shared" ca="1" si="10"/>
        <v>2050</v>
      </c>
      <c r="S364" s="256">
        <f ca="1">+R363+R364</f>
        <v>2050</v>
      </c>
      <c r="T364" s="243">
        <f ca="1">+S364</f>
        <v>2050</v>
      </c>
      <c r="U364" s="242">
        <f t="shared" si="11"/>
        <v>2</v>
      </c>
    </row>
    <row r="365" spans="1:21" ht="15" customHeight="1">
      <c r="A365" s="354">
        <v>594</v>
      </c>
      <c r="B365" s="381">
        <f>+A365</f>
        <v>594</v>
      </c>
      <c r="C365" s="245" t="str">
        <f>+VLOOKUP(A365,bd_lista!$A$3:$C$592,3,FALSE)</f>
        <v>Administración de Servicios Portuarios - Bolivia</v>
      </c>
      <c r="D365" s="383" t="str">
        <f>+C365</f>
        <v>Administración de Servicios Portuarios - Bolivia</v>
      </c>
      <c r="E365" s="245" t="s">
        <v>683</v>
      </c>
      <c r="F365" s="241">
        <f ca="1">+IFERROR(INDEX('Hoja de Trabajo para listado'!$A$155:$Z$1048576,MATCH($A365,'Hoja de Trabajo para listado'!$A$155:$A$1048576,0),MATCH((CUADRO!F$4&amp;$E365),'Hoja de Trabajo para listado'!$A$151:$Z$151,0)),0)+IFERROR(INDEX('Hoja de Trabajo para listado'!$AB$155:$BA$1048576,MATCH($A365,'Hoja de Trabajo para listado'!$AB$155:$AB$1048576,0),MATCH((CUADRO!F$4&amp;$E365),'Hoja de Trabajo para listado'!$AB$151:$BA$151,0)),0)+IFERROR(INDEX('Hoja de Trabajo para listado'!$BC$155:$CB$1048576,MATCH($A365,'Hoja de Trabajo para listado'!$BC$155:$BC$1048576,0),MATCH((CUADRO!F$4&amp;$E365),'Hoja de Trabajo para listado'!$BC$151:$CB$151,0)),0)+IFERROR(INDEX('Hoja de Trabajo para listado'!$DE$153:$DG$274,MATCH($A365,'Hoja de Trabajo para listado'!$DE$153:$DE$1048576,0),MATCH((CUADRO!F$4&amp;$E365),'Hoja de Trabajo para listado'!$DE$151:$DG$151,0)),0)+IFERROR(INDEX('Hoja de Trabajo para listado'!$CD$155:$DC$1048576,MATCH($A365,'Hoja de Trabajo para listado'!$CD$155:$CD$1048576,0),MATCH((CUADRO!F$4&amp;$E365),'Hoja de Trabajo para listado'!$CD$151:$DC$151,0)),0)</f>
        <v>0</v>
      </c>
      <c r="G365" s="241">
        <f ca="1">+IFERROR(INDEX('Hoja de Trabajo para listado'!$A$155:$Z$1048576,MATCH($A365,'Hoja de Trabajo para listado'!$A$155:$A$1048576,0),MATCH((CUADRO!G$4&amp;$E365),'Hoja de Trabajo para listado'!$A$151:$Z$151,0)),0)+IFERROR(INDEX('Hoja de Trabajo para listado'!$AB$155:$BA$1048576,MATCH($A365,'Hoja de Trabajo para listado'!$AB$155:$AB$1048576,0),MATCH((CUADRO!G$4&amp;$E365),'Hoja de Trabajo para listado'!$AB$151:$BA$151,0)),0)+IFERROR(INDEX('Hoja de Trabajo para listado'!$BC$155:$CB$1048576,MATCH($A365,'Hoja de Trabajo para listado'!$BC$155:$BC$1048576,0),MATCH((CUADRO!G$4&amp;$E365),'Hoja de Trabajo para listado'!$BC$151:$CB$151,0)),0)+IFERROR(INDEX('Hoja de Trabajo para listado'!$DE$153:$DG$274,MATCH($A365,'Hoja de Trabajo para listado'!$DE$153:$DE$1048576,0),MATCH((CUADRO!G$4&amp;$E365),'Hoja de Trabajo para listado'!$DE$151:$DG$151,0)),0)+IFERROR(INDEX('Hoja de Trabajo para listado'!$CD$155:$DC$1048576,MATCH($A365,'Hoja de Trabajo para listado'!$CD$155:$CD$1048576,0),MATCH((CUADRO!G$4&amp;$E365),'Hoja de Trabajo para listado'!$CD$151:$DC$151,0)),0)</f>
        <v>0</v>
      </c>
      <c r="H365" s="241">
        <f ca="1">+IFERROR(INDEX('Hoja de Trabajo para listado'!$A$155:$Z$1048576,MATCH($A365,'Hoja de Trabajo para listado'!$A$155:$A$1048576,0),MATCH((CUADRO!H$4&amp;$E365),'Hoja de Trabajo para listado'!$A$151:$Z$151,0)),0)+IFERROR(INDEX('Hoja de Trabajo para listado'!$AB$155:$BA$1048576,MATCH($A365,'Hoja de Trabajo para listado'!$AB$155:$AB$1048576,0),MATCH((CUADRO!H$4&amp;$E365),'Hoja de Trabajo para listado'!$AB$151:$BA$151,0)),0)+IFERROR(INDEX('Hoja de Trabajo para listado'!$BC$155:$CB$1048576,MATCH($A365,'Hoja de Trabajo para listado'!$BC$155:$BC$1048576,0),MATCH((CUADRO!H$4&amp;$E365),'Hoja de Trabajo para listado'!$BC$151:$CB$151,0)),0)+IFERROR(INDEX('Hoja de Trabajo para listado'!$DE$153:$DG$274,MATCH($A365,'Hoja de Trabajo para listado'!$DE$153:$DE$1048576,0),MATCH((CUADRO!H$4&amp;$E365),'Hoja de Trabajo para listado'!$DE$151:$DG$151,0)),0)+IFERROR(INDEX('Hoja de Trabajo para listado'!$CD$155:$DC$1048576,MATCH($A365,'Hoja de Trabajo para listado'!$CD$155:$CD$1048576,0),MATCH((CUADRO!H$4&amp;$E365),'Hoja de Trabajo para listado'!$CD$151:$DC$151,0)),0)</f>
        <v>0</v>
      </c>
      <c r="I365" s="241">
        <f ca="1">+IFERROR(INDEX('Hoja de Trabajo para listado'!$A$155:$Z$1048576,MATCH($A365,'Hoja de Trabajo para listado'!$A$155:$A$1048576,0),MATCH((CUADRO!I$4&amp;$E365),'Hoja de Trabajo para listado'!$A$151:$Z$151,0)),0)+IFERROR(INDEX('Hoja de Trabajo para listado'!$AB$155:$BA$1048576,MATCH($A365,'Hoja de Trabajo para listado'!$AB$155:$AB$1048576,0),MATCH((CUADRO!I$4&amp;$E365),'Hoja de Trabajo para listado'!$AB$151:$BA$151,0)),0)+IFERROR(INDEX('Hoja de Trabajo para listado'!$BC$155:$CB$1048576,MATCH($A365,'Hoja de Trabajo para listado'!$BC$155:$BC$1048576,0),MATCH((CUADRO!I$4&amp;$E365),'Hoja de Trabajo para listado'!$BC$151:$CB$151,0)),0)+IFERROR(INDEX('Hoja de Trabajo para listado'!$DE$153:$DG$274,MATCH($A365,'Hoja de Trabajo para listado'!$DE$153:$DE$1048576,0),MATCH((CUADRO!I$4&amp;$E365),'Hoja de Trabajo para listado'!$DE$151:$DG$151,0)),0)+IFERROR(INDEX('Hoja de Trabajo para listado'!$CD$155:$DC$1048576,MATCH($A365,'Hoja de Trabajo para listado'!$CD$155:$CD$1048576,0),MATCH((CUADRO!I$4&amp;$E365),'Hoja de Trabajo para listado'!$CD$151:$DC$151,0)),0)</f>
        <v>0</v>
      </c>
      <c r="J365" s="241">
        <f ca="1">+IFERROR(INDEX('Hoja de Trabajo para listado'!$A$155:$Z$1048576,MATCH($A365,'Hoja de Trabajo para listado'!$A$155:$A$1048576,0),MATCH((CUADRO!J$4&amp;$E365),'Hoja de Trabajo para listado'!$A$151:$Z$151,0)),0)+IFERROR(INDEX('Hoja de Trabajo para listado'!$AB$155:$BA$1048576,MATCH($A365,'Hoja de Trabajo para listado'!$AB$155:$AB$1048576,0),MATCH((CUADRO!J$4&amp;$E365),'Hoja de Trabajo para listado'!$AB$151:$BA$151,0)),0)+IFERROR(INDEX('Hoja de Trabajo para listado'!$BC$155:$CB$1048576,MATCH($A365,'Hoja de Trabajo para listado'!$BC$155:$BC$1048576,0),MATCH((CUADRO!J$4&amp;$E365),'Hoja de Trabajo para listado'!$BC$151:$CB$151,0)),0)+IFERROR(INDEX('Hoja de Trabajo para listado'!$DE$153:$DG$274,MATCH($A365,'Hoja de Trabajo para listado'!$DE$153:$DE$1048576,0),MATCH((CUADRO!J$4&amp;$E365),'Hoja de Trabajo para listado'!$DE$151:$DG$151,0)),0)+IFERROR(INDEX('Hoja de Trabajo para listado'!$CD$155:$DC$1048576,MATCH($A365,'Hoja de Trabajo para listado'!$CD$155:$CD$1048576,0),MATCH((CUADRO!J$4&amp;$E365),'Hoja de Trabajo para listado'!$CD$151:$DC$151,0)),0)</f>
        <v>0</v>
      </c>
      <c r="K365" s="241">
        <f ca="1">+IFERROR(INDEX('Hoja de Trabajo para listado'!$A$155:$Z$1048576,MATCH($A365,'Hoja de Trabajo para listado'!$A$155:$A$1048576,0),MATCH((CUADRO!K$4&amp;$E365),'Hoja de Trabajo para listado'!$A$151:$Z$151,0)),0)+IFERROR(INDEX('Hoja de Trabajo para listado'!$AB$155:$BA$1048576,MATCH($A365,'Hoja de Trabajo para listado'!$AB$155:$AB$1048576,0),MATCH((CUADRO!K$4&amp;$E365),'Hoja de Trabajo para listado'!$AB$151:$BA$151,0)),0)+IFERROR(INDEX('Hoja de Trabajo para listado'!$BC$155:$CB$1048576,MATCH($A365,'Hoja de Trabajo para listado'!$BC$155:$BC$1048576,0),MATCH((CUADRO!K$4&amp;$E365),'Hoja de Trabajo para listado'!$BC$151:$CB$151,0)),0)+IFERROR(INDEX('Hoja de Trabajo para listado'!$DE$153:$DG$274,MATCH($A365,'Hoja de Trabajo para listado'!$DE$153:$DE$1048576,0),MATCH((CUADRO!K$4&amp;$E365),'Hoja de Trabajo para listado'!$DE$151:$DG$151,0)),0)+IFERROR(INDEX('Hoja de Trabajo para listado'!$CD$155:$DC$1048576,MATCH($A365,'Hoja de Trabajo para listado'!$CD$155:$CD$1048576,0),MATCH((CUADRO!K$4&amp;$E365),'Hoja de Trabajo para listado'!$CD$151:$DC$151,0)),0)</f>
        <v>0</v>
      </c>
      <c r="L365" s="241">
        <f ca="1">+IFERROR(INDEX('Hoja de Trabajo para listado'!$A$155:$Z$1048576,MATCH($A365,'Hoja de Trabajo para listado'!$A$155:$A$1048576,0),MATCH((CUADRO!L$4&amp;$E365),'Hoja de Trabajo para listado'!$A$151:$Z$151,0)),0)+IFERROR(INDEX('Hoja de Trabajo para listado'!$AB$155:$BA$1048576,MATCH($A365,'Hoja de Trabajo para listado'!$AB$155:$AB$1048576,0),MATCH((CUADRO!L$4&amp;$E365),'Hoja de Trabajo para listado'!$AB$151:$BA$151,0)),0)+IFERROR(INDEX('Hoja de Trabajo para listado'!$BC$155:$CB$1048576,MATCH($A365,'Hoja de Trabajo para listado'!$BC$155:$BC$1048576,0),MATCH((CUADRO!L$4&amp;$E365),'Hoja de Trabajo para listado'!$BC$151:$CB$151,0)),0)+IFERROR(INDEX('Hoja de Trabajo para listado'!$DE$153:$DG$274,MATCH($A365,'Hoja de Trabajo para listado'!$DE$153:$DE$1048576,0),MATCH((CUADRO!L$4&amp;$E365),'Hoja de Trabajo para listado'!$DE$151:$DG$151,0)),0)+IFERROR(INDEX('Hoja de Trabajo para listado'!$CD$155:$DC$1048576,MATCH($A365,'Hoja de Trabajo para listado'!$CD$155:$CD$1048576,0),MATCH((CUADRO!L$4&amp;$E365),'Hoja de Trabajo para listado'!$CD$151:$DC$151,0)),0)</f>
        <v>0</v>
      </c>
      <c r="M365" s="241">
        <f ca="1">+IFERROR(INDEX('Hoja de Trabajo para listado'!$A$155:$Z$1048576,MATCH($A365,'Hoja de Trabajo para listado'!$A$155:$A$1048576,0),MATCH((CUADRO!M$4&amp;$E365),'Hoja de Trabajo para listado'!$A$151:$Z$151,0)),0)+IFERROR(INDEX('Hoja de Trabajo para listado'!$AB$155:$BA$1048576,MATCH($A365,'Hoja de Trabajo para listado'!$AB$155:$AB$1048576,0),MATCH((CUADRO!M$4&amp;$E365),'Hoja de Trabajo para listado'!$AB$151:$BA$151,0)),0)+IFERROR(INDEX('Hoja de Trabajo para listado'!$BC$155:$CB$1048576,MATCH($A365,'Hoja de Trabajo para listado'!$BC$155:$BC$1048576,0),MATCH((CUADRO!M$4&amp;$E365),'Hoja de Trabajo para listado'!$BC$151:$CB$151,0)),0)+IFERROR(INDEX('Hoja de Trabajo para listado'!$DE$153:$DG$274,MATCH($A365,'Hoja de Trabajo para listado'!$DE$153:$DE$1048576,0),MATCH((CUADRO!M$4&amp;$E365),'Hoja de Trabajo para listado'!$DE$151:$DG$151,0)),0)+IFERROR(INDEX('Hoja de Trabajo para listado'!$CD$155:$DC$1048576,MATCH($A365,'Hoja de Trabajo para listado'!$CD$155:$CD$1048576,0),MATCH((CUADRO!M$4&amp;$E365),'Hoja de Trabajo para listado'!$CD$151:$DC$151,0)),0)</f>
        <v>0</v>
      </c>
      <c r="N365" s="241">
        <f ca="1">+IFERROR(INDEX('Hoja de Trabajo para listado'!$A$155:$Z$1048576,MATCH($A365,'Hoja de Trabajo para listado'!$A$155:$A$1048576,0),MATCH((CUADRO!N$4&amp;$E365),'Hoja de Trabajo para listado'!$A$151:$Z$151,0)),0)+IFERROR(INDEX('Hoja de Trabajo para listado'!$AB$155:$BA$1048576,MATCH($A365,'Hoja de Trabajo para listado'!$AB$155:$AB$1048576,0),MATCH((CUADRO!N$4&amp;$E365),'Hoja de Trabajo para listado'!$AB$151:$BA$151,0)),0)+IFERROR(INDEX('Hoja de Trabajo para listado'!$BC$155:$CB$1048576,MATCH($A365,'Hoja de Trabajo para listado'!$BC$155:$BC$1048576,0),MATCH((CUADRO!N$4&amp;$E365),'Hoja de Trabajo para listado'!$BC$151:$CB$151,0)),0)+IFERROR(INDEX('Hoja de Trabajo para listado'!$DE$153:$DG$274,MATCH($A365,'Hoja de Trabajo para listado'!$DE$153:$DE$1048576,0),MATCH((CUADRO!N$4&amp;$E365),'Hoja de Trabajo para listado'!$DE$151:$DG$151,0)),0)+IFERROR(INDEX('Hoja de Trabajo para listado'!$CD$155:$DC$1048576,MATCH($A365,'Hoja de Trabajo para listado'!$CD$155:$CD$1048576,0),MATCH((CUADRO!N$4&amp;$E365),'Hoja de Trabajo para listado'!$CD$151:$DC$151,0)),0)</f>
        <v>0</v>
      </c>
      <c r="O365" s="241">
        <f ca="1">+IFERROR(INDEX('Hoja de Trabajo para listado'!$A$155:$Z$1048576,MATCH($A365,'Hoja de Trabajo para listado'!$A$155:$A$1048576,0),MATCH((CUADRO!O$4&amp;$E365),'Hoja de Trabajo para listado'!$A$151:$Z$151,0)),0)+IFERROR(INDEX('Hoja de Trabajo para listado'!$AB$155:$BA$1048576,MATCH($A365,'Hoja de Trabajo para listado'!$AB$155:$AB$1048576,0),MATCH((CUADRO!O$4&amp;$E365),'Hoja de Trabajo para listado'!$AB$151:$BA$151,0)),0)+IFERROR(INDEX('Hoja de Trabajo para listado'!$BC$155:$CB$1048576,MATCH($A365,'Hoja de Trabajo para listado'!$BC$155:$BC$1048576,0),MATCH((CUADRO!O$4&amp;$E365),'Hoja de Trabajo para listado'!$BC$151:$CB$151,0)),0)+IFERROR(INDEX('Hoja de Trabajo para listado'!$DE$153:$DG$274,MATCH($A365,'Hoja de Trabajo para listado'!$DE$153:$DE$1048576,0),MATCH((CUADRO!O$4&amp;$E365),'Hoja de Trabajo para listado'!$DE$151:$DG$151,0)),0)+IFERROR(INDEX('Hoja de Trabajo para listado'!$CD$155:$DC$1048576,MATCH($A365,'Hoja de Trabajo para listado'!$CD$155:$CD$1048576,0),MATCH((CUADRO!O$4&amp;$E365),'Hoja de Trabajo para listado'!$CD$151:$DC$151,0)),0)</f>
        <v>0</v>
      </c>
      <c r="P365" s="241">
        <f ca="1">+IFERROR(INDEX('Hoja de Trabajo para listado'!$A$155:$Z$1048576,MATCH($A365,'Hoja de Trabajo para listado'!$A$155:$A$1048576,0),MATCH((CUADRO!P$4&amp;$E365),'Hoja de Trabajo para listado'!$A$151:$Z$151,0)),0)+IFERROR(INDEX('Hoja de Trabajo para listado'!$AB$155:$BA$1048576,MATCH($A365,'Hoja de Trabajo para listado'!$AB$155:$AB$1048576,0),MATCH((CUADRO!P$4&amp;$E365),'Hoja de Trabajo para listado'!$AB$151:$BA$151,0)),0)+IFERROR(INDEX('Hoja de Trabajo para listado'!$BC$155:$CB$1048576,MATCH($A365,'Hoja de Trabajo para listado'!$BC$155:$BC$1048576,0),MATCH((CUADRO!P$4&amp;$E365),'Hoja de Trabajo para listado'!$BC$151:$CB$151,0)),0)+IFERROR(INDEX('Hoja de Trabajo para listado'!$DE$153:$DG$274,MATCH($A365,'Hoja de Trabajo para listado'!$DE$153:$DE$1048576,0),MATCH((CUADRO!P$4&amp;$E365),'Hoja de Trabajo para listado'!$DE$151:$DG$151,0)),0)+IFERROR(INDEX('Hoja de Trabajo para listado'!$CD$155:$DC$1048576,MATCH($A365,'Hoja de Trabajo para listado'!$CD$155:$CD$1048576,0),MATCH((CUADRO!P$4&amp;$E365),'Hoja de Trabajo para listado'!$CD$151:$DC$151,0)),0)</f>
        <v>0</v>
      </c>
      <c r="Q365" s="241">
        <f ca="1">+IFERROR(INDEX('Hoja de Trabajo para listado'!$A$155:$Z$1048576,MATCH($A365,'Hoja de Trabajo para listado'!$A$155:$A$1048576,0),MATCH((CUADRO!Q$4&amp;$E365),'Hoja de Trabajo para listado'!$A$151:$Z$151,0)),0)+IFERROR(INDEX('Hoja de Trabajo para listado'!$AB$155:$BA$1048576,MATCH($A365,'Hoja de Trabajo para listado'!$AB$155:$AB$1048576,0),MATCH((CUADRO!Q$4&amp;$E365),'Hoja de Trabajo para listado'!$AB$151:$BA$151,0)),0)+IFERROR(INDEX('Hoja de Trabajo para listado'!$BC$155:$CB$1048576,MATCH($A365,'Hoja de Trabajo para listado'!$BC$155:$BC$1048576,0),MATCH((CUADRO!Q$4&amp;$E365),'Hoja de Trabajo para listado'!$BC$151:$CB$151,0)),0)+IFERROR(INDEX('Hoja de Trabajo para listado'!$DE$153:$DG$274,MATCH($A365,'Hoja de Trabajo para listado'!$DE$153:$DE$1048576,0),MATCH((CUADRO!Q$4&amp;$E365),'Hoja de Trabajo para listado'!$DE$151:$DG$151,0)),0)+IFERROR(INDEX('Hoja de Trabajo para listado'!$CD$155:$DC$1048576,MATCH($A365,'Hoja de Trabajo para listado'!$CD$155:$CD$1048576,0),MATCH((CUADRO!Q$4&amp;$E365),'Hoja de Trabajo para listado'!$CD$151:$DC$151,0)),0)</f>
        <v>0</v>
      </c>
      <c r="R365" s="241">
        <f t="shared" ca="1" si="10"/>
        <v>0</v>
      </c>
      <c r="S365" s="257"/>
      <c r="T365" s="241">
        <f ca="1">+T366</f>
        <v>8049149.8000000035</v>
      </c>
      <c r="U365" s="240">
        <f t="shared" si="11"/>
        <v>1</v>
      </c>
    </row>
    <row r="366" spans="1:21" ht="15" customHeight="1">
      <c r="A366" s="353">
        <v>594</v>
      </c>
      <c r="B366" s="382"/>
      <c r="C366" s="305" t="str">
        <f>+VLOOKUP(A366,bd_lista!$A$3:$C$592,3,FALSE)</f>
        <v>Administración de Servicios Portuarios - Bolivia</v>
      </c>
      <c r="D366" s="384"/>
      <c r="E366" s="305" t="s">
        <v>684</v>
      </c>
      <c r="F366" s="243">
        <f ca="1">+IFERROR(INDEX('Hoja de Trabajo para listado'!$A$155:$Z$1048576,MATCH($A366,'Hoja de Trabajo para listado'!$A$155:$A$1048576,0),MATCH((CUADRO!F$4&amp;$E366),'Hoja de Trabajo para listado'!$A$151:$Z$151,0)),0)+IFERROR(INDEX('Hoja de Trabajo para listado'!$AB$155:$BA$1048576,MATCH($A366,'Hoja de Trabajo para listado'!$AB$155:$AB$1048576,0),MATCH((CUADRO!F$4&amp;$E366),'Hoja de Trabajo para listado'!$AB$151:$BA$151,0)),0)+IFERROR(INDEX('Hoja de Trabajo para listado'!$BC$155:$CB$1048576,MATCH($A366,'Hoja de Trabajo para listado'!$BC$155:$BC$1048576,0),MATCH((CUADRO!F$4&amp;$E366),'Hoja de Trabajo para listado'!$BC$151:$CB$151,0)),0)+IFERROR(INDEX('Hoja de Trabajo para listado'!$DE$153:$DG$274,MATCH($A366,'Hoja de Trabajo para listado'!$DE$153:$DE$1048576,0),MATCH((CUADRO!F$4&amp;$E366),'Hoja de Trabajo para listado'!$DE$151:$DG$151,0)),0)+IFERROR(INDEX('Hoja de Trabajo para listado'!$CD$155:$DC$1048576,MATCH($A366,'Hoja de Trabajo para listado'!$CD$155:$CD$1048576,0),MATCH((CUADRO!F$4&amp;$E366),'Hoja de Trabajo para listado'!$CD$151:$DC$151,0)),0)</f>
        <v>0</v>
      </c>
      <c r="G366" s="243">
        <f ca="1">+IFERROR(INDEX('Hoja de Trabajo para listado'!$A$155:$Z$1048576,MATCH($A366,'Hoja de Trabajo para listado'!$A$155:$A$1048576,0),MATCH((CUADRO!G$4&amp;$E366),'Hoja de Trabajo para listado'!$A$151:$Z$151,0)),0)+IFERROR(INDEX('Hoja de Trabajo para listado'!$AB$155:$BA$1048576,MATCH($A366,'Hoja de Trabajo para listado'!$AB$155:$AB$1048576,0),MATCH((CUADRO!G$4&amp;$E366),'Hoja de Trabajo para listado'!$AB$151:$BA$151,0)),0)+IFERROR(INDEX('Hoja de Trabajo para listado'!$BC$155:$CB$1048576,MATCH($A366,'Hoja de Trabajo para listado'!$BC$155:$BC$1048576,0),MATCH((CUADRO!G$4&amp;$E366),'Hoja de Trabajo para listado'!$BC$151:$CB$151,0)),0)+IFERROR(INDEX('Hoja de Trabajo para listado'!$DE$153:$DG$274,MATCH($A366,'Hoja de Trabajo para listado'!$DE$153:$DE$1048576,0),MATCH((CUADRO!G$4&amp;$E366),'Hoja de Trabajo para listado'!$DE$151:$DG$151,0)),0)+IFERROR(INDEX('Hoja de Trabajo para listado'!$CD$155:$DC$1048576,MATCH($A366,'Hoja de Trabajo para listado'!$CD$155:$CD$1048576,0),MATCH((CUADRO!G$4&amp;$E366),'Hoja de Trabajo para listado'!$CD$151:$DC$151,0)),0)</f>
        <v>0</v>
      </c>
      <c r="H366" s="243">
        <f ca="1">+IFERROR(INDEX('Hoja de Trabajo para listado'!$A$155:$Z$1048576,MATCH($A366,'Hoja de Trabajo para listado'!$A$155:$A$1048576,0),MATCH((CUADRO!H$4&amp;$E366),'Hoja de Trabajo para listado'!$A$151:$Z$151,0)),0)+IFERROR(INDEX('Hoja de Trabajo para listado'!$AB$155:$BA$1048576,MATCH($A366,'Hoja de Trabajo para listado'!$AB$155:$AB$1048576,0),MATCH((CUADRO!H$4&amp;$E366),'Hoja de Trabajo para listado'!$AB$151:$BA$151,0)),0)+IFERROR(INDEX('Hoja de Trabajo para listado'!$BC$155:$CB$1048576,MATCH($A366,'Hoja de Trabajo para listado'!$BC$155:$BC$1048576,0),MATCH((CUADRO!H$4&amp;$E366),'Hoja de Trabajo para listado'!$BC$151:$CB$151,0)),0)+IFERROR(INDEX('Hoja de Trabajo para listado'!$DE$153:$DG$274,MATCH($A366,'Hoja de Trabajo para listado'!$DE$153:$DE$1048576,0),MATCH((CUADRO!H$4&amp;$E366),'Hoja de Trabajo para listado'!$DE$151:$DG$151,0)),0)+IFERROR(INDEX('Hoja de Trabajo para listado'!$CD$155:$DC$1048576,MATCH($A366,'Hoja de Trabajo para listado'!$CD$155:$CD$1048576,0),MATCH((CUADRO!H$4&amp;$E366),'Hoja de Trabajo para listado'!$CD$151:$DC$151,0)),0)</f>
        <v>0</v>
      </c>
      <c r="I366" s="243">
        <f ca="1">+IFERROR(INDEX('Hoja de Trabajo para listado'!$A$155:$Z$1048576,MATCH($A366,'Hoja de Trabajo para listado'!$A$155:$A$1048576,0),MATCH((CUADRO!I$4&amp;$E366),'Hoja de Trabajo para listado'!$A$151:$Z$151,0)),0)+IFERROR(INDEX('Hoja de Trabajo para listado'!$AB$155:$BA$1048576,MATCH($A366,'Hoja de Trabajo para listado'!$AB$155:$AB$1048576,0),MATCH((CUADRO!I$4&amp;$E366),'Hoja de Trabajo para listado'!$AB$151:$BA$151,0)),0)+IFERROR(INDEX('Hoja de Trabajo para listado'!$BC$155:$CB$1048576,MATCH($A366,'Hoja de Trabajo para listado'!$BC$155:$BC$1048576,0),MATCH((CUADRO!I$4&amp;$E366),'Hoja de Trabajo para listado'!$BC$151:$CB$151,0)),0)+IFERROR(INDEX('Hoja de Trabajo para listado'!$DE$153:$DG$274,MATCH($A366,'Hoja de Trabajo para listado'!$DE$153:$DE$1048576,0),MATCH((CUADRO!I$4&amp;$E366),'Hoja de Trabajo para listado'!$DE$151:$DG$151,0)),0)+IFERROR(INDEX('Hoja de Trabajo para listado'!$CD$155:$DC$1048576,MATCH($A366,'Hoja de Trabajo para listado'!$CD$155:$CD$1048576,0),MATCH((CUADRO!I$4&amp;$E366),'Hoja de Trabajo para listado'!$CD$151:$DC$151,0)),0)</f>
        <v>0</v>
      </c>
      <c r="J366" s="243">
        <f ca="1">+IFERROR(INDEX('Hoja de Trabajo para listado'!$A$155:$Z$1048576,MATCH($A366,'Hoja de Trabajo para listado'!$A$155:$A$1048576,0),MATCH((CUADRO!J$4&amp;$E366),'Hoja de Trabajo para listado'!$A$151:$Z$151,0)),0)+IFERROR(INDEX('Hoja de Trabajo para listado'!$AB$155:$BA$1048576,MATCH($A366,'Hoja de Trabajo para listado'!$AB$155:$AB$1048576,0),MATCH((CUADRO!J$4&amp;$E366),'Hoja de Trabajo para listado'!$AB$151:$BA$151,0)),0)+IFERROR(INDEX('Hoja de Trabajo para listado'!$BC$155:$CB$1048576,MATCH($A366,'Hoja de Trabajo para listado'!$BC$155:$BC$1048576,0),MATCH((CUADRO!J$4&amp;$E366),'Hoja de Trabajo para listado'!$BC$151:$CB$151,0)),0)+IFERROR(INDEX('Hoja de Trabajo para listado'!$DE$153:$DG$274,MATCH($A366,'Hoja de Trabajo para listado'!$DE$153:$DE$1048576,0),MATCH((CUADRO!J$4&amp;$E366),'Hoja de Trabajo para listado'!$DE$151:$DG$151,0)),0)+IFERROR(INDEX('Hoja de Trabajo para listado'!$CD$155:$DC$1048576,MATCH($A366,'Hoja de Trabajo para listado'!$CD$155:$CD$1048576,0),MATCH((CUADRO!J$4&amp;$E366),'Hoja de Trabajo para listado'!$CD$151:$DC$151,0)),0)</f>
        <v>8049149.8000000035</v>
      </c>
      <c r="K366" s="243">
        <f ca="1">+IFERROR(INDEX('Hoja de Trabajo para listado'!$A$155:$Z$1048576,MATCH($A366,'Hoja de Trabajo para listado'!$A$155:$A$1048576,0),MATCH((CUADRO!K$4&amp;$E366),'Hoja de Trabajo para listado'!$A$151:$Z$151,0)),0)+IFERROR(INDEX('Hoja de Trabajo para listado'!$AB$155:$BA$1048576,MATCH($A366,'Hoja de Trabajo para listado'!$AB$155:$AB$1048576,0),MATCH((CUADRO!K$4&amp;$E366),'Hoja de Trabajo para listado'!$AB$151:$BA$151,0)),0)+IFERROR(INDEX('Hoja de Trabajo para listado'!$BC$155:$CB$1048576,MATCH($A366,'Hoja de Trabajo para listado'!$BC$155:$BC$1048576,0),MATCH((CUADRO!K$4&amp;$E366),'Hoja de Trabajo para listado'!$BC$151:$CB$151,0)),0)+IFERROR(INDEX('Hoja de Trabajo para listado'!$DE$153:$DG$274,MATCH($A366,'Hoja de Trabajo para listado'!$DE$153:$DE$1048576,0),MATCH((CUADRO!K$4&amp;$E366),'Hoja de Trabajo para listado'!$DE$151:$DG$151,0)),0)+IFERROR(INDEX('Hoja de Trabajo para listado'!$CD$155:$DC$1048576,MATCH($A366,'Hoja de Trabajo para listado'!$CD$155:$CD$1048576,0),MATCH((CUADRO!K$4&amp;$E366),'Hoja de Trabajo para listado'!$CD$151:$DC$151,0)),0)</f>
        <v>0</v>
      </c>
      <c r="L366" s="243">
        <f ca="1">+IFERROR(INDEX('Hoja de Trabajo para listado'!$A$155:$Z$1048576,MATCH($A366,'Hoja de Trabajo para listado'!$A$155:$A$1048576,0),MATCH((CUADRO!L$4&amp;$E366),'Hoja de Trabajo para listado'!$A$151:$Z$151,0)),0)+IFERROR(INDEX('Hoja de Trabajo para listado'!$AB$155:$BA$1048576,MATCH($A366,'Hoja de Trabajo para listado'!$AB$155:$AB$1048576,0),MATCH((CUADRO!L$4&amp;$E366),'Hoja de Trabajo para listado'!$AB$151:$BA$151,0)),0)+IFERROR(INDEX('Hoja de Trabajo para listado'!$BC$155:$CB$1048576,MATCH($A366,'Hoja de Trabajo para listado'!$BC$155:$BC$1048576,0),MATCH((CUADRO!L$4&amp;$E366),'Hoja de Trabajo para listado'!$BC$151:$CB$151,0)),0)+IFERROR(INDEX('Hoja de Trabajo para listado'!$DE$153:$DG$274,MATCH($A366,'Hoja de Trabajo para listado'!$DE$153:$DE$1048576,0),MATCH((CUADRO!L$4&amp;$E366),'Hoja de Trabajo para listado'!$DE$151:$DG$151,0)),0)+IFERROR(INDEX('Hoja de Trabajo para listado'!$CD$155:$DC$1048576,MATCH($A366,'Hoja de Trabajo para listado'!$CD$155:$CD$1048576,0),MATCH((CUADRO!L$4&amp;$E366),'Hoja de Trabajo para listado'!$CD$151:$DC$151,0)),0)</f>
        <v>0</v>
      </c>
      <c r="M366" s="243">
        <f ca="1">+IFERROR(INDEX('Hoja de Trabajo para listado'!$A$155:$Z$1048576,MATCH($A366,'Hoja de Trabajo para listado'!$A$155:$A$1048576,0),MATCH((CUADRO!M$4&amp;$E366),'Hoja de Trabajo para listado'!$A$151:$Z$151,0)),0)+IFERROR(INDEX('Hoja de Trabajo para listado'!$AB$155:$BA$1048576,MATCH($A366,'Hoja de Trabajo para listado'!$AB$155:$AB$1048576,0),MATCH((CUADRO!M$4&amp;$E366),'Hoja de Trabajo para listado'!$AB$151:$BA$151,0)),0)+IFERROR(INDEX('Hoja de Trabajo para listado'!$BC$155:$CB$1048576,MATCH($A366,'Hoja de Trabajo para listado'!$BC$155:$BC$1048576,0),MATCH((CUADRO!M$4&amp;$E366),'Hoja de Trabajo para listado'!$BC$151:$CB$151,0)),0)+IFERROR(INDEX('Hoja de Trabajo para listado'!$DE$153:$DG$274,MATCH($A366,'Hoja de Trabajo para listado'!$DE$153:$DE$1048576,0),MATCH((CUADRO!M$4&amp;$E366),'Hoja de Trabajo para listado'!$DE$151:$DG$151,0)),0)+IFERROR(INDEX('Hoja de Trabajo para listado'!$CD$155:$DC$1048576,MATCH($A366,'Hoja de Trabajo para listado'!$CD$155:$CD$1048576,0),MATCH((CUADRO!M$4&amp;$E366),'Hoja de Trabajo para listado'!$CD$151:$DC$151,0)),0)</f>
        <v>0</v>
      </c>
      <c r="N366" s="243">
        <f ca="1">+IFERROR(INDEX('Hoja de Trabajo para listado'!$A$155:$Z$1048576,MATCH($A366,'Hoja de Trabajo para listado'!$A$155:$A$1048576,0),MATCH((CUADRO!N$4&amp;$E366),'Hoja de Trabajo para listado'!$A$151:$Z$151,0)),0)+IFERROR(INDEX('Hoja de Trabajo para listado'!$AB$155:$BA$1048576,MATCH($A366,'Hoja de Trabajo para listado'!$AB$155:$AB$1048576,0),MATCH((CUADRO!N$4&amp;$E366),'Hoja de Trabajo para listado'!$AB$151:$BA$151,0)),0)+IFERROR(INDEX('Hoja de Trabajo para listado'!$BC$155:$CB$1048576,MATCH($A366,'Hoja de Trabajo para listado'!$BC$155:$BC$1048576,0),MATCH((CUADRO!N$4&amp;$E366),'Hoja de Trabajo para listado'!$BC$151:$CB$151,0)),0)+IFERROR(INDEX('Hoja de Trabajo para listado'!$DE$153:$DG$274,MATCH($A366,'Hoja de Trabajo para listado'!$DE$153:$DE$1048576,0),MATCH((CUADRO!N$4&amp;$E366),'Hoja de Trabajo para listado'!$DE$151:$DG$151,0)),0)+IFERROR(INDEX('Hoja de Trabajo para listado'!$CD$155:$DC$1048576,MATCH($A366,'Hoja de Trabajo para listado'!$CD$155:$CD$1048576,0),MATCH((CUADRO!N$4&amp;$E366),'Hoja de Trabajo para listado'!$CD$151:$DC$151,0)),0)</f>
        <v>0</v>
      </c>
      <c r="O366" s="243">
        <f ca="1">+IFERROR(INDEX('Hoja de Trabajo para listado'!$A$155:$Z$1048576,MATCH($A366,'Hoja de Trabajo para listado'!$A$155:$A$1048576,0),MATCH((CUADRO!O$4&amp;$E366),'Hoja de Trabajo para listado'!$A$151:$Z$151,0)),0)+IFERROR(INDEX('Hoja de Trabajo para listado'!$AB$155:$BA$1048576,MATCH($A366,'Hoja de Trabajo para listado'!$AB$155:$AB$1048576,0),MATCH((CUADRO!O$4&amp;$E366),'Hoja de Trabajo para listado'!$AB$151:$BA$151,0)),0)+IFERROR(INDEX('Hoja de Trabajo para listado'!$BC$155:$CB$1048576,MATCH($A366,'Hoja de Trabajo para listado'!$BC$155:$BC$1048576,0),MATCH((CUADRO!O$4&amp;$E366),'Hoja de Trabajo para listado'!$BC$151:$CB$151,0)),0)+IFERROR(INDEX('Hoja de Trabajo para listado'!$DE$153:$DG$274,MATCH($A366,'Hoja de Trabajo para listado'!$DE$153:$DE$1048576,0),MATCH((CUADRO!O$4&amp;$E366),'Hoja de Trabajo para listado'!$DE$151:$DG$151,0)),0)+IFERROR(INDEX('Hoja de Trabajo para listado'!$CD$155:$DC$1048576,MATCH($A366,'Hoja de Trabajo para listado'!$CD$155:$CD$1048576,0),MATCH((CUADRO!O$4&amp;$E366),'Hoja de Trabajo para listado'!$CD$151:$DC$151,0)),0)</f>
        <v>0</v>
      </c>
      <c r="P366" s="243">
        <f ca="1">+IFERROR(INDEX('Hoja de Trabajo para listado'!$A$155:$Z$1048576,MATCH($A366,'Hoja de Trabajo para listado'!$A$155:$A$1048576,0),MATCH((CUADRO!P$4&amp;$E366),'Hoja de Trabajo para listado'!$A$151:$Z$151,0)),0)+IFERROR(INDEX('Hoja de Trabajo para listado'!$AB$155:$BA$1048576,MATCH($A366,'Hoja de Trabajo para listado'!$AB$155:$AB$1048576,0),MATCH((CUADRO!P$4&amp;$E366),'Hoja de Trabajo para listado'!$AB$151:$BA$151,0)),0)+IFERROR(INDEX('Hoja de Trabajo para listado'!$BC$155:$CB$1048576,MATCH($A366,'Hoja de Trabajo para listado'!$BC$155:$BC$1048576,0),MATCH((CUADRO!P$4&amp;$E366),'Hoja de Trabajo para listado'!$BC$151:$CB$151,0)),0)+IFERROR(INDEX('Hoja de Trabajo para listado'!$DE$153:$DG$274,MATCH($A366,'Hoja de Trabajo para listado'!$DE$153:$DE$1048576,0),MATCH((CUADRO!P$4&amp;$E366),'Hoja de Trabajo para listado'!$DE$151:$DG$151,0)),0)+IFERROR(INDEX('Hoja de Trabajo para listado'!$CD$155:$DC$1048576,MATCH($A366,'Hoja de Trabajo para listado'!$CD$155:$CD$1048576,0),MATCH((CUADRO!P$4&amp;$E366),'Hoja de Trabajo para listado'!$CD$151:$DC$151,0)),0)</f>
        <v>0</v>
      </c>
      <c r="Q366" s="243">
        <f ca="1">+IFERROR(INDEX('Hoja de Trabajo para listado'!$A$155:$Z$1048576,MATCH($A366,'Hoja de Trabajo para listado'!$A$155:$A$1048576,0),MATCH((CUADRO!Q$4&amp;$E366),'Hoja de Trabajo para listado'!$A$151:$Z$151,0)),0)+IFERROR(INDEX('Hoja de Trabajo para listado'!$AB$155:$BA$1048576,MATCH($A366,'Hoja de Trabajo para listado'!$AB$155:$AB$1048576,0),MATCH((CUADRO!Q$4&amp;$E366),'Hoja de Trabajo para listado'!$AB$151:$BA$151,0)),0)+IFERROR(INDEX('Hoja de Trabajo para listado'!$BC$155:$CB$1048576,MATCH($A366,'Hoja de Trabajo para listado'!$BC$155:$BC$1048576,0),MATCH((CUADRO!Q$4&amp;$E366),'Hoja de Trabajo para listado'!$BC$151:$CB$151,0)),0)+IFERROR(INDEX('Hoja de Trabajo para listado'!$DE$153:$DG$274,MATCH($A366,'Hoja de Trabajo para listado'!$DE$153:$DE$1048576,0),MATCH((CUADRO!Q$4&amp;$E366),'Hoja de Trabajo para listado'!$DE$151:$DG$151,0)),0)+IFERROR(INDEX('Hoja de Trabajo para listado'!$CD$155:$DC$1048576,MATCH($A366,'Hoja de Trabajo para listado'!$CD$155:$CD$1048576,0),MATCH((CUADRO!Q$4&amp;$E366),'Hoja de Trabajo para listado'!$CD$151:$DC$151,0)),0)</f>
        <v>0</v>
      </c>
      <c r="R366" s="243">
        <f t="shared" ca="1" si="10"/>
        <v>8049149.8000000035</v>
      </c>
      <c r="S366" s="256">
        <f ca="1">+R365+R366</f>
        <v>8049149.8000000035</v>
      </c>
      <c r="T366" s="243">
        <f ca="1">+S366</f>
        <v>8049149.8000000035</v>
      </c>
      <c r="U366" s="242">
        <f t="shared" si="11"/>
        <v>2</v>
      </c>
    </row>
    <row r="367" spans="1:21" ht="15" customHeight="1">
      <c r="A367" s="356">
        <v>595</v>
      </c>
      <c r="B367" s="381">
        <f>+A367</f>
        <v>595</v>
      </c>
      <c r="C367" s="245" t="str">
        <f>+VLOOKUP(A367,bd_lista!$A$3:$C$592,3,FALSE)</f>
        <v>Gestora Pública de la Seguridad Social de Largo Plazo</v>
      </c>
      <c r="D367" s="383" t="str">
        <f>+C367</f>
        <v>Gestora Pública de la Seguridad Social de Largo Plazo</v>
      </c>
      <c r="E367" s="245" t="s">
        <v>683</v>
      </c>
      <c r="F367" s="241">
        <f ca="1">+IFERROR(INDEX('Hoja de Trabajo para listado'!$A$155:$Z$1048576,MATCH($A367,'Hoja de Trabajo para listado'!$A$155:$A$1048576,0),MATCH((CUADRO!F$4&amp;$E367),'Hoja de Trabajo para listado'!$A$151:$Z$151,0)),0)+IFERROR(INDEX('Hoja de Trabajo para listado'!$AB$155:$BA$1048576,MATCH($A367,'Hoja de Trabajo para listado'!$AB$155:$AB$1048576,0),MATCH((CUADRO!F$4&amp;$E367),'Hoja de Trabajo para listado'!$AB$151:$BA$151,0)),0)+IFERROR(INDEX('Hoja de Trabajo para listado'!$BC$155:$CB$1048576,MATCH($A367,'Hoja de Trabajo para listado'!$BC$155:$BC$1048576,0),MATCH((CUADRO!F$4&amp;$E367),'Hoja de Trabajo para listado'!$BC$151:$CB$151,0)),0)+IFERROR(INDEX('Hoja de Trabajo para listado'!$DE$153:$DG$274,MATCH($A367,'Hoja de Trabajo para listado'!$DE$153:$DE$1048576,0),MATCH((CUADRO!F$4&amp;$E367),'Hoja de Trabajo para listado'!$DE$151:$DG$151,0)),0)+IFERROR(INDEX('Hoja de Trabajo para listado'!$CD$155:$DC$1048576,MATCH($A367,'Hoja de Trabajo para listado'!$CD$155:$CD$1048576,0),MATCH((CUADRO!F$4&amp;$E367),'Hoja de Trabajo para listado'!$CD$151:$DC$151,0)),0)</f>
        <v>0</v>
      </c>
      <c r="G367" s="241">
        <f ca="1">+IFERROR(INDEX('Hoja de Trabajo para listado'!$A$155:$Z$1048576,MATCH($A367,'Hoja de Trabajo para listado'!$A$155:$A$1048576,0),MATCH((CUADRO!G$4&amp;$E367),'Hoja de Trabajo para listado'!$A$151:$Z$151,0)),0)+IFERROR(INDEX('Hoja de Trabajo para listado'!$AB$155:$BA$1048576,MATCH($A367,'Hoja de Trabajo para listado'!$AB$155:$AB$1048576,0),MATCH((CUADRO!G$4&amp;$E367),'Hoja de Trabajo para listado'!$AB$151:$BA$151,0)),0)+IFERROR(INDEX('Hoja de Trabajo para listado'!$BC$155:$CB$1048576,MATCH($A367,'Hoja de Trabajo para listado'!$BC$155:$BC$1048576,0),MATCH((CUADRO!G$4&amp;$E367),'Hoja de Trabajo para listado'!$BC$151:$CB$151,0)),0)+IFERROR(INDEX('Hoja de Trabajo para listado'!$DE$153:$DG$274,MATCH($A367,'Hoja de Trabajo para listado'!$DE$153:$DE$1048576,0),MATCH((CUADRO!G$4&amp;$E367),'Hoja de Trabajo para listado'!$DE$151:$DG$151,0)),0)+IFERROR(INDEX('Hoja de Trabajo para listado'!$CD$155:$DC$1048576,MATCH($A367,'Hoja de Trabajo para listado'!$CD$155:$CD$1048576,0),MATCH((CUADRO!G$4&amp;$E367),'Hoja de Trabajo para listado'!$CD$151:$DC$151,0)),0)</f>
        <v>0</v>
      </c>
      <c r="H367" s="241">
        <f ca="1">+IFERROR(INDEX('Hoja de Trabajo para listado'!$A$155:$Z$1048576,MATCH($A367,'Hoja de Trabajo para listado'!$A$155:$A$1048576,0),MATCH((CUADRO!H$4&amp;$E367),'Hoja de Trabajo para listado'!$A$151:$Z$151,0)),0)+IFERROR(INDEX('Hoja de Trabajo para listado'!$AB$155:$BA$1048576,MATCH($A367,'Hoja de Trabajo para listado'!$AB$155:$AB$1048576,0),MATCH((CUADRO!H$4&amp;$E367),'Hoja de Trabajo para listado'!$AB$151:$BA$151,0)),0)+IFERROR(INDEX('Hoja de Trabajo para listado'!$BC$155:$CB$1048576,MATCH($A367,'Hoja de Trabajo para listado'!$BC$155:$BC$1048576,0),MATCH((CUADRO!H$4&amp;$E367),'Hoja de Trabajo para listado'!$BC$151:$CB$151,0)),0)+IFERROR(INDEX('Hoja de Trabajo para listado'!$DE$153:$DG$274,MATCH($A367,'Hoja de Trabajo para listado'!$DE$153:$DE$1048576,0),MATCH((CUADRO!H$4&amp;$E367),'Hoja de Trabajo para listado'!$DE$151:$DG$151,0)),0)+IFERROR(INDEX('Hoja de Trabajo para listado'!$CD$155:$DC$1048576,MATCH($A367,'Hoja de Trabajo para listado'!$CD$155:$CD$1048576,0),MATCH((CUADRO!H$4&amp;$E367),'Hoja de Trabajo para listado'!$CD$151:$DC$151,0)),0)</f>
        <v>0</v>
      </c>
      <c r="I367" s="241">
        <f ca="1">+IFERROR(INDEX('Hoja de Trabajo para listado'!$A$155:$Z$1048576,MATCH($A367,'Hoja de Trabajo para listado'!$A$155:$A$1048576,0),MATCH((CUADRO!I$4&amp;$E367),'Hoja de Trabajo para listado'!$A$151:$Z$151,0)),0)+IFERROR(INDEX('Hoja de Trabajo para listado'!$AB$155:$BA$1048576,MATCH($A367,'Hoja de Trabajo para listado'!$AB$155:$AB$1048576,0),MATCH((CUADRO!I$4&amp;$E367),'Hoja de Trabajo para listado'!$AB$151:$BA$151,0)),0)+IFERROR(INDEX('Hoja de Trabajo para listado'!$BC$155:$CB$1048576,MATCH($A367,'Hoja de Trabajo para listado'!$BC$155:$BC$1048576,0),MATCH((CUADRO!I$4&amp;$E367),'Hoja de Trabajo para listado'!$BC$151:$CB$151,0)),0)+IFERROR(INDEX('Hoja de Trabajo para listado'!$DE$153:$DG$274,MATCH($A367,'Hoja de Trabajo para listado'!$DE$153:$DE$1048576,0),MATCH((CUADRO!I$4&amp;$E367),'Hoja de Trabajo para listado'!$DE$151:$DG$151,0)),0)+IFERROR(INDEX('Hoja de Trabajo para listado'!$CD$155:$DC$1048576,MATCH($A367,'Hoja de Trabajo para listado'!$CD$155:$CD$1048576,0),MATCH((CUADRO!I$4&amp;$E367),'Hoja de Trabajo para listado'!$CD$151:$DC$151,0)),0)</f>
        <v>0</v>
      </c>
      <c r="J367" s="241">
        <f ca="1">+IFERROR(INDEX('Hoja de Trabajo para listado'!$A$155:$Z$1048576,MATCH($A367,'Hoja de Trabajo para listado'!$A$155:$A$1048576,0),MATCH((CUADRO!J$4&amp;$E367),'Hoja de Trabajo para listado'!$A$151:$Z$151,0)),0)+IFERROR(INDEX('Hoja de Trabajo para listado'!$AB$155:$BA$1048576,MATCH($A367,'Hoja de Trabajo para listado'!$AB$155:$AB$1048576,0),MATCH((CUADRO!J$4&amp;$E367),'Hoja de Trabajo para listado'!$AB$151:$BA$151,0)),0)+IFERROR(INDEX('Hoja de Trabajo para listado'!$BC$155:$CB$1048576,MATCH($A367,'Hoja de Trabajo para listado'!$BC$155:$BC$1048576,0),MATCH((CUADRO!J$4&amp;$E367),'Hoja de Trabajo para listado'!$BC$151:$CB$151,0)),0)+IFERROR(INDEX('Hoja de Trabajo para listado'!$DE$153:$DG$274,MATCH($A367,'Hoja de Trabajo para listado'!$DE$153:$DE$1048576,0),MATCH((CUADRO!J$4&amp;$E367),'Hoja de Trabajo para listado'!$DE$151:$DG$151,0)),0)+IFERROR(INDEX('Hoja de Trabajo para listado'!$CD$155:$DC$1048576,MATCH($A367,'Hoja de Trabajo para listado'!$CD$155:$CD$1048576,0),MATCH((CUADRO!J$4&amp;$E367),'Hoja de Trabajo para listado'!$CD$151:$DC$151,0)),0)</f>
        <v>0</v>
      </c>
      <c r="K367" s="241">
        <f ca="1">+IFERROR(INDEX('Hoja de Trabajo para listado'!$A$155:$Z$1048576,MATCH($A367,'Hoja de Trabajo para listado'!$A$155:$A$1048576,0),MATCH((CUADRO!K$4&amp;$E367),'Hoja de Trabajo para listado'!$A$151:$Z$151,0)),0)+IFERROR(INDEX('Hoja de Trabajo para listado'!$AB$155:$BA$1048576,MATCH($A367,'Hoja de Trabajo para listado'!$AB$155:$AB$1048576,0),MATCH((CUADRO!K$4&amp;$E367),'Hoja de Trabajo para listado'!$AB$151:$BA$151,0)),0)+IFERROR(INDEX('Hoja de Trabajo para listado'!$BC$155:$CB$1048576,MATCH($A367,'Hoja de Trabajo para listado'!$BC$155:$BC$1048576,0),MATCH((CUADRO!K$4&amp;$E367),'Hoja de Trabajo para listado'!$BC$151:$CB$151,0)),0)+IFERROR(INDEX('Hoja de Trabajo para listado'!$DE$153:$DG$274,MATCH($A367,'Hoja de Trabajo para listado'!$DE$153:$DE$1048576,0),MATCH((CUADRO!K$4&amp;$E367),'Hoja de Trabajo para listado'!$DE$151:$DG$151,0)),0)+IFERROR(INDEX('Hoja de Trabajo para listado'!$CD$155:$DC$1048576,MATCH($A367,'Hoja de Trabajo para listado'!$CD$155:$CD$1048576,0),MATCH((CUADRO!K$4&amp;$E367),'Hoja de Trabajo para listado'!$CD$151:$DC$151,0)),0)</f>
        <v>0</v>
      </c>
      <c r="L367" s="241">
        <f ca="1">+IFERROR(INDEX('Hoja de Trabajo para listado'!$A$155:$Z$1048576,MATCH($A367,'Hoja de Trabajo para listado'!$A$155:$A$1048576,0),MATCH((CUADRO!L$4&amp;$E367),'Hoja de Trabajo para listado'!$A$151:$Z$151,0)),0)+IFERROR(INDEX('Hoja de Trabajo para listado'!$AB$155:$BA$1048576,MATCH($A367,'Hoja de Trabajo para listado'!$AB$155:$AB$1048576,0),MATCH((CUADRO!L$4&amp;$E367),'Hoja de Trabajo para listado'!$AB$151:$BA$151,0)),0)+IFERROR(INDEX('Hoja de Trabajo para listado'!$BC$155:$CB$1048576,MATCH($A367,'Hoja de Trabajo para listado'!$BC$155:$BC$1048576,0),MATCH((CUADRO!L$4&amp;$E367),'Hoja de Trabajo para listado'!$BC$151:$CB$151,0)),0)+IFERROR(INDEX('Hoja de Trabajo para listado'!$DE$153:$DG$274,MATCH($A367,'Hoja de Trabajo para listado'!$DE$153:$DE$1048576,0),MATCH((CUADRO!L$4&amp;$E367),'Hoja de Trabajo para listado'!$DE$151:$DG$151,0)),0)+IFERROR(INDEX('Hoja de Trabajo para listado'!$CD$155:$DC$1048576,MATCH($A367,'Hoja de Trabajo para listado'!$CD$155:$CD$1048576,0),MATCH((CUADRO!L$4&amp;$E367),'Hoja de Trabajo para listado'!$CD$151:$DC$151,0)),0)</f>
        <v>0</v>
      </c>
      <c r="M367" s="241">
        <f ca="1">+IFERROR(INDEX('Hoja de Trabajo para listado'!$A$155:$Z$1048576,MATCH($A367,'Hoja de Trabajo para listado'!$A$155:$A$1048576,0),MATCH((CUADRO!M$4&amp;$E367),'Hoja de Trabajo para listado'!$A$151:$Z$151,0)),0)+IFERROR(INDEX('Hoja de Trabajo para listado'!$AB$155:$BA$1048576,MATCH($A367,'Hoja de Trabajo para listado'!$AB$155:$AB$1048576,0),MATCH((CUADRO!M$4&amp;$E367),'Hoja de Trabajo para listado'!$AB$151:$BA$151,0)),0)+IFERROR(INDEX('Hoja de Trabajo para listado'!$BC$155:$CB$1048576,MATCH($A367,'Hoja de Trabajo para listado'!$BC$155:$BC$1048576,0),MATCH((CUADRO!M$4&amp;$E367),'Hoja de Trabajo para listado'!$BC$151:$CB$151,0)),0)+IFERROR(INDEX('Hoja de Trabajo para listado'!$DE$153:$DG$274,MATCH($A367,'Hoja de Trabajo para listado'!$DE$153:$DE$1048576,0),MATCH((CUADRO!M$4&amp;$E367),'Hoja de Trabajo para listado'!$DE$151:$DG$151,0)),0)+IFERROR(INDEX('Hoja de Trabajo para listado'!$CD$155:$DC$1048576,MATCH($A367,'Hoja de Trabajo para listado'!$CD$155:$CD$1048576,0),MATCH((CUADRO!M$4&amp;$E367),'Hoja de Trabajo para listado'!$CD$151:$DC$151,0)),0)</f>
        <v>0</v>
      </c>
      <c r="N367" s="241">
        <f ca="1">+IFERROR(INDEX('Hoja de Trabajo para listado'!$A$155:$Z$1048576,MATCH($A367,'Hoja de Trabajo para listado'!$A$155:$A$1048576,0),MATCH((CUADRO!N$4&amp;$E367),'Hoja de Trabajo para listado'!$A$151:$Z$151,0)),0)+IFERROR(INDEX('Hoja de Trabajo para listado'!$AB$155:$BA$1048576,MATCH($A367,'Hoja de Trabajo para listado'!$AB$155:$AB$1048576,0),MATCH((CUADRO!N$4&amp;$E367),'Hoja de Trabajo para listado'!$AB$151:$BA$151,0)),0)+IFERROR(INDEX('Hoja de Trabajo para listado'!$BC$155:$CB$1048576,MATCH($A367,'Hoja de Trabajo para listado'!$BC$155:$BC$1048576,0),MATCH((CUADRO!N$4&amp;$E367),'Hoja de Trabajo para listado'!$BC$151:$CB$151,0)),0)+IFERROR(INDEX('Hoja de Trabajo para listado'!$DE$153:$DG$274,MATCH($A367,'Hoja de Trabajo para listado'!$DE$153:$DE$1048576,0),MATCH((CUADRO!N$4&amp;$E367),'Hoja de Trabajo para listado'!$DE$151:$DG$151,0)),0)+IFERROR(INDEX('Hoja de Trabajo para listado'!$CD$155:$DC$1048576,MATCH($A367,'Hoja de Trabajo para listado'!$CD$155:$CD$1048576,0),MATCH((CUADRO!N$4&amp;$E367),'Hoja de Trabajo para listado'!$CD$151:$DC$151,0)),0)</f>
        <v>0</v>
      </c>
      <c r="O367" s="241">
        <f ca="1">+IFERROR(INDEX('Hoja de Trabajo para listado'!$A$155:$Z$1048576,MATCH($A367,'Hoja de Trabajo para listado'!$A$155:$A$1048576,0),MATCH((CUADRO!O$4&amp;$E367),'Hoja de Trabajo para listado'!$A$151:$Z$151,0)),0)+IFERROR(INDEX('Hoja de Trabajo para listado'!$AB$155:$BA$1048576,MATCH($A367,'Hoja de Trabajo para listado'!$AB$155:$AB$1048576,0),MATCH((CUADRO!O$4&amp;$E367),'Hoja de Trabajo para listado'!$AB$151:$BA$151,0)),0)+IFERROR(INDEX('Hoja de Trabajo para listado'!$BC$155:$CB$1048576,MATCH($A367,'Hoja de Trabajo para listado'!$BC$155:$BC$1048576,0),MATCH((CUADRO!O$4&amp;$E367),'Hoja de Trabajo para listado'!$BC$151:$CB$151,0)),0)+IFERROR(INDEX('Hoja de Trabajo para listado'!$DE$153:$DG$274,MATCH($A367,'Hoja de Trabajo para listado'!$DE$153:$DE$1048576,0),MATCH((CUADRO!O$4&amp;$E367),'Hoja de Trabajo para listado'!$DE$151:$DG$151,0)),0)+IFERROR(INDEX('Hoja de Trabajo para listado'!$CD$155:$DC$1048576,MATCH($A367,'Hoja de Trabajo para listado'!$CD$155:$CD$1048576,0),MATCH((CUADRO!O$4&amp;$E367),'Hoja de Trabajo para listado'!$CD$151:$DC$151,0)),0)</f>
        <v>0</v>
      </c>
      <c r="P367" s="241">
        <f ca="1">+IFERROR(INDEX('Hoja de Trabajo para listado'!$A$155:$Z$1048576,MATCH($A367,'Hoja de Trabajo para listado'!$A$155:$A$1048576,0),MATCH((CUADRO!P$4&amp;$E367),'Hoja de Trabajo para listado'!$A$151:$Z$151,0)),0)+IFERROR(INDEX('Hoja de Trabajo para listado'!$AB$155:$BA$1048576,MATCH($A367,'Hoja de Trabajo para listado'!$AB$155:$AB$1048576,0),MATCH((CUADRO!P$4&amp;$E367),'Hoja de Trabajo para listado'!$AB$151:$BA$151,0)),0)+IFERROR(INDEX('Hoja de Trabajo para listado'!$BC$155:$CB$1048576,MATCH($A367,'Hoja de Trabajo para listado'!$BC$155:$BC$1048576,0),MATCH((CUADRO!P$4&amp;$E367),'Hoja de Trabajo para listado'!$BC$151:$CB$151,0)),0)+IFERROR(INDEX('Hoja de Trabajo para listado'!$DE$153:$DG$274,MATCH($A367,'Hoja de Trabajo para listado'!$DE$153:$DE$1048576,0),MATCH((CUADRO!P$4&amp;$E367),'Hoja de Trabajo para listado'!$DE$151:$DG$151,0)),0)+IFERROR(INDEX('Hoja de Trabajo para listado'!$CD$155:$DC$1048576,MATCH($A367,'Hoja de Trabajo para listado'!$CD$155:$CD$1048576,0),MATCH((CUADRO!P$4&amp;$E367),'Hoja de Trabajo para listado'!$CD$151:$DC$151,0)),0)</f>
        <v>0</v>
      </c>
      <c r="Q367" s="241">
        <f ca="1">+IFERROR(INDEX('Hoja de Trabajo para listado'!$A$155:$Z$1048576,MATCH($A367,'Hoja de Trabajo para listado'!$A$155:$A$1048576,0),MATCH((CUADRO!Q$4&amp;$E367),'Hoja de Trabajo para listado'!$A$151:$Z$151,0)),0)+IFERROR(INDEX('Hoja de Trabajo para listado'!$AB$155:$BA$1048576,MATCH($A367,'Hoja de Trabajo para listado'!$AB$155:$AB$1048576,0),MATCH((CUADRO!Q$4&amp;$E367),'Hoja de Trabajo para listado'!$AB$151:$BA$151,0)),0)+IFERROR(INDEX('Hoja de Trabajo para listado'!$BC$155:$CB$1048576,MATCH($A367,'Hoja de Trabajo para listado'!$BC$155:$BC$1048576,0),MATCH((CUADRO!Q$4&amp;$E367),'Hoja de Trabajo para listado'!$BC$151:$CB$151,0)),0)+IFERROR(INDEX('Hoja de Trabajo para listado'!$DE$153:$DG$274,MATCH($A367,'Hoja de Trabajo para listado'!$DE$153:$DE$1048576,0),MATCH((CUADRO!Q$4&amp;$E367),'Hoja de Trabajo para listado'!$DE$151:$DG$151,0)),0)+IFERROR(INDEX('Hoja de Trabajo para listado'!$CD$155:$DC$1048576,MATCH($A367,'Hoja de Trabajo para listado'!$CD$155:$CD$1048576,0),MATCH((CUADRO!Q$4&amp;$E367),'Hoja de Trabajo para listado'!$CD$151:$DC$151,0)),0)</f>
        <v>0</v>
      </c>
      <c r="R367" s="241">
        <f t="shared" ca="1" si="10"/>
        <v>0</v>
      </c>
      <c r="S367" s="257"/>
      <c r="T367" s="241">
        <f ca="1">+T368</f>
        <v>374888.05</v>
      </c>
      <c r="U367" s="240">
        <f t="shared" si="11"/>
        <v>1</v>
      </c>
    </row>
    <row r="368" spans="1:21" ht="15" customHeight="1">
      <c r="A368" s="355">
        <v>595</v>
      </c>
      <c r="B368" s="382"/>
      <c r="C368" s="305" t="str">
        <f>+VLOOKUP(A368,bd_lista!$A$3:$C$592,3,FALSE)</f>
        <v>Gestora Pública de la Seguridad Social de Largo Plazo</v>
      </c>
      <c r="D368" s="384"/>
      <c r="E368" s="305" t="s">
        <v>684</v>
      </c>
      <c r="F368" s="243">
        <f ca="1">+IFERROR(INDEX('Hoja de Trabajo para listado'!$A$155:$Z$1048576,MATCH($A368,'Hoja de Trabajo para listado'!$A$155:$A$1048576,0),MATCH((CUADRO!F$4&amp;$E368),'Hoja de Trabajo para listado'!$A$151:$Z$151,0)),0)+IFERROR(INDEX('Hoja de Trabajo para listado'!$AB$155:$BA$1048576,MATCH($A368,'Hoja de Trabajo para listado'!$AB$155:$AB$1048576,0),MATCH((CUADRO!F$4&amp;$E368),'Hoja de Trabajo para listado'!$AB$151:$BA$151,0)),0)+IFERROR(INDEX('Hoja de Trabajo para listado'!$BC$155:$CB$1048576,MATCH($A368,'Hoja de Trabajo para listado'!$BC$155:$BC$1048576,0),MATCH((CUADRO!F$4&amp;$E368),'Hoja de Trabajo para listado'!$BC$151:$CB$151,0)),0)+IFERROR(INDEX('Hoja de Trabajo para listado'!$DE$153:$DG$274,MATCH($A368,'Hoja de Trabajo para listado'!$DE$153:$DE$1048576,0),MATCH((CUADRO!F$4&amp;$E368),'Hoja de Trabajo para listado'!$DE$151:$DG$151,0)),0)+IFERROR(INDEX('Hoja de Trabajo para listado'!$CD$155:$DC$1048576,MATCH($A368,'Hoja de Trabajo para listado'!$CD$155:$CD$1048576,0),MATCH((CUADRO!F$4&amp;$E368),'Hoja de Trabajo para listado'!$CD$151:$DC$151,0)),0)</f>
        <v>0</v>
      </c>
      <c r="G368" s="243">
        <f ca="1">+IFERROR(INDEX('Hoja de Trabajo para listado'!$A$155:$Z$1048576,MATCH($A368,'Hoja de Trabajo para listado'!$A$155:$A$1048576,0),MATCH((CUADRO!G$4&amp;$E368),'Hoja de Trabajo para listado'!$A$151:$Z$151,0)),0)+IFERROR(INDEX('Hoja de Trabajo para listado'!$AB$155:$BA$1048576,MATCH($A368,'Hoja de Trabajo para listado'!$AB$155:$AB$1048576,0),MATCH((CUADRO!G$4&amp;$E368),'Hoja de Trabajo para listado'!$AB$151:$BA$151,0)),0)+IFERROR(INDEX('Hoja de Trabajo para listado'!$BC$155:$CB$1048576,MATCH($A368,'Hoja de Trabajo para listado'!$BC$155:$BC$1048576,0),MATCH((CUADRO!G$4&amp;$E368),'Hoja de Trabajo para listado'!$BC$151:$CB$151,0)),0)+IFERROR(INDEX('Hoja de Trabajo para listado'!$DE$153:$DG$274,MATCH($A368,'Hoja de Trabajo para listado'!$DE$153:$DE$1048576,0),MATCH((CUADRO!G$4&amp;$E368),'Hoja de Trabajo para listado'!$DE$151:$DG$151,0)),0)+IFERROR(INDEX('Hoja de Trabajo para listado'!$CD$155:$DC$1048576,MATCH($A368,'Hoja de Trabajo para listado'!$CD$155:$CD$1048576,0),MATCH((CUADRO!G$4&amp;$E368),'Hoja de Trabajo para listado'!$CD$151:$DC$151,0)),0)</f>
        <v>0</v>
      </c>
      <c r="H368" s="243">
        <f ca="1">+IFERROR(INDEX('Hoja de Trabajo para listado'!$A$155:$Z$1048576,MATCH($A368,'Hoja de Trabajo para listado'!$A$155:$A$1048576,0),MATCH((CUADRO!H$4&amp;$E368),'Hoja de Trabajo para listado'!$A$151:$Z$151,0)),0)+IFERROR(INDEX('Hoja de Trabajo para listado'!$AB$155:$BA$1048576,MATCH($A368,'Hoja de Trabajo para listado'!$AB$155:$AB$1048576,0),MATCH((CUADRO!H$4&amp;$E368),'Hoja de Trabajo para listado'!$AB$151:$BA$151,0)),0)+IFERROR(INDEX('Hoja de Trabajo para listado'!$BC$155:$CB$1048576,MATCH($A368,'Hoja de Trabajo para listado'!$BC$155:$BC$1048576,0),MATCH((CUADRO!H$4&amp;$E368),'Hoja de Trabajo para listado'!$BC$151:$CB$151,0)),0)+IFERROR(INDEX('Hoja de Trabajo para listado'!$DE$153:$DG$274,MATCH($A368,'Hoja de Trabajo para listado'!$DE$153:$DE$1048576,0),MATCH((CUADRO!H$4&amp;$E368),'Hoja de Trabajo para listado'!$DE$151:$DG$151,0)),0)+IFERROR(INDEX('Hoja de Trabajo para listado'!$CD$155:$DC$1048576,MATCH($A368,'Hoja de Trabajo para listado'!$CD$155:$CD$1048576,0),MATCH((CUADRO!H$4&amp;$E368),'Hoja de Trabajo para listado'!$CD$151:$DC$151,0)),0)</f>
        <v>0</v>
      </c>
      <c r="I368" s="243">
        <f ca="1">+IFERROR(INDEX('Hoja de Trabajo para listado'!$A$155:$Z$1048576,MATCH($A368,'Hoja de Trabajo para listado'!$A$155:$A$1048576,0),MATCH((CUADRO!I$4&amp;$E368),'Hoja de Trabajo para listado'!$A$151:$Z$151,0)),0)+IFERROR(INDEX('Hoja de Trabajo para listado'!$AB$155:$BA$1048576,MATCH($A368,'Hoja de Trabajo para listado'!$AB$155:$AB$1048576,0),MATCH((CUADRO!I$4&amp;$E368),'Hoja de Trabajo para listado'!$AB$151:$BA$151,0)),0)+IFERROR(INDEX('Hoja de Trabajo para listado'!$BC$155:$CB$1048576,MATCH($A368,'Hoja de Trabajo para listado'!$BC$155:$BC$1048576,0),MATCH((CUADRO!I$4&amp;$E368),'Hoja de Trabajo para listado'!$BC$151:$CB$151,0)),0)+IFERROR(INDEX('Hoja de Trabajo para listado'!$DE$153:$DG$274,MATCH($A368,'Hoja de Trabajo para listado'!$DE$153:$DE$1048576,0),MATCH((CUADRO!I$4&amp;$E368),'Hoja de Trabajo para listado'!$DE$151:$DG$151,0)),0)+IFERROR(INDEX('Hoja de Trabajo para listado'!$CD$155:$DC$1048576,MATCH($A368,'Hoja de Trabajo para listado'!$CD$155:$CD$1048576,0),MATCH((CUADRO!I$4&amp;$E368),'Hoja de Trabajo para listado'!$CD$151:$DC$151,0)),0)</f>
        <v>0</v>
      </c>
      <c r="J368" s="243">
        <f ca="1">+IFERROR(INDEX('Hoja de Trabajo para listado'!$A$155:$Z$1048576,MATCH($A368,'Hoja de Trabajo para listado'!$A$155:$A$1048576,0),MATCH((CUADRO!J$4&amp;$E368),'Hoja de Trabajo para listado'!$A$151:$Z$151,0)),0)+IFERROR(INDEX('Hoja de Trabajo para listado'!$AB$155:$BA$1048576,MATCH($A368,'Hoja de Trabajo para listado'!$AB$155:$AB$1048576,0),MATCH((CUADRO!J$4&amp;$E368),'Hoja de Trabajo para listado'!$AB$151:$BA$151,0)),0)+IFERROR(INDEX('Hoja de Trabajo para listado'!$BC$155:$CB$1048576,MATCH($A368,'Hoja de Trabajo para listado'!$BC$155:$BC$1048576,0),MATCH((CUADRO!J$4&amp;$E368),'Hoja de Trabajo para listado'!$BC$151:$CB$151,0)),0)+IFERROR(INDEX('Hoja de Trabajo para listado'!$DE$153:$DG$274,MATCH($A368,'Hoja de Trabajo para listado'!$DE$153:$DE$1048576,0),MATCH((CUADRO!J$4&amp;$E368),'Hoja de Trabajo para listado'!$DE$151:$DG$151,0)),0)+IFERROR(INDEX('Hoja de Trabajo para listado'!$CD$155:$DC$1048576,MATCH($A368,'Hoja de Trabajo para listado'!$CD$155:$CD$1048576,0),MATCH((CUADRO!J$4&amp;$E368),'Hoja de Trabajo para listado'!$CD$151:$DC$151,0)),0)</f>
        <v>374888.05</v>
      </c>
      <c r="K368" s="243">
        <f ca="1">+IFERROR(INDEX('Hoja de Trabajo para listado'!$A$155:$Z$1048576,MATCH($A368,'Hoja de Trabajo para listado'!$A$155:$A$1048576,0),MATCH((CUADRO!K$4&amp;$E368),'Hoja de Trabajo para listado'!$A$151:$Z$151,0)),0)+IFERROR(INDEX('Hoja de Trabajo para listado'!$AB$155:$BA$1048576,MATCH($A368,'Hoja de Trabajo para listado'!$AB$155:$AB$1048576,0),MATCH((CUADRO!K$4&amp;$E368),'Hoja de Trabajo para listado'!$AB$151:$BA$151,0)),0)+IFERROR(INDEX('Hoja de Trabajo para listado'!$BC$155:$CB$1048576,MATCH($A368,'Hoja de Trabajo para listado'!$BC$155:$BC$1048576,0),MATCH((CUADRO!K$4&amp;$E368),'Hoja de Trabajo para listado'!$BC$151:$CB$151,0)),0)+IFERROR(INDEX('Hoja de Trabajo para listado'!$DE$153:$DG$274,MATCH($A368,'Hoja de Trabajo para listado'!$DE$153:$DE$1048576,0),MATCH((CUADRO!K$4&amp;$E368),'Hoja de Trabajo para listado'!$DE$151:$DG$151,0)),0)+IFERROR(INDEX('Hoja de Trabajo para listado'!$CD$155:$DC$1048576,MATCH($A368,'Hoja de Trabajo para listado'!$CD$155:$CD$1048576,0),MATCH((CUADRO!K$4&amp;$E368),'Hoja de Trabajo para listado'!$CD$151:$DC$151,0)),0)</f>
        <v>0</v>
      </c>
      <c r="L368" s="243">
        <f ca="1">+IFERROR(INDEX('Hoja de Trabajo para listado'!$A$155:$Z$1048576,MATCH($A368,'Hoja de Trabajo para listado'!$A$155:$A$1048576,0),MATCH((CUADRO!L$4&amp;$E368),'Hoja de Trabajo para listado'!$A$151:$Z$151,0)),0)+IFERROR(INDEX('Hoja de Trabajo para listado'!$AB$155:$BA$1048576,MATCH($A368,'Hoja de Trabajo para listado'!$AB$155:$AB$1048576,0),MATCH((CUADRO!L$4&amp;$E368),'Hoja de Trabajo para listado'!$AB$151:$BA$151,0)),0)+IFERROR(INDEX('Hoja de Trabajo para listado'!$BC$155:$CB$1048576,MATCH($A368,'Hoja de Trabajo para listado'!$BC$155:$BC$1048576,0),MATCH((CUADRO!L$4&amp;$E368),'Hoja de Trabajo para listado'!$BC$151:$CB$151,0)),0)+IFERROR(INDEX('Hoja de Trabajo para listado'!$DE$153:$DG$274,MATCH($A368,'Hoja de Trabajo para listado'!$DE$153:$DE$1048576,0),MATCH((CUADRO!L$4&amp;$E368),'Hoja de Trabajo para listado'!$DE$151:$DG$151,0)),0)+IFERROR(INDEX('Hoja de Trabajo para listado'!$CD$155:$DC$1048576,MATCH($A368,'Hoja de Trabajo para listado'!$CD$155:$CD$1048576,0),MATCH((CUADRO!L$4&amp;$E368),'Hoja de Trabajo para listado'!$CD$151:$DC$151,0)),0)</f>
        <v>0</v>
      </c>
      <c r="M368" s="243">
        <f ca="1">+IFERROR(INDEX('Hoja de Trabajo para listado'!$A$155:$Z$1048576,MATCH($A368,'Hoja de Trabajo para listado'!$A$155:$A$1048576,0),MATCH((CUADRO!M$4&amp;$E368),'Hoja de Trabajo para listado'!$A$151:$Z$151,0)),0)+IFERROR(INDEX('Hoja de Trabajo para listado'!$AB$155:$BA$1048576,MATCH($A368,'Hoja de Trabajo para listado'!$AB$155:$AB$1048576,0),MATCH((CUADRO!M$4&amp;$E368),'Hoja de Trabajo para listado'!$AB$151:$BA$151,0)),0)+IFERROR(INDEX('Hoja de Trabajo para listado'!$BC$155:$CB$1048576,MATCH($A368,'Hoja de Trabajo para listado'!$BC$155:$BC$1048576,0),MATCH((CUADRO!M$4&amp;$E368),'Hoja de Trabajo para listado'!$BC$151:$CB$151,0)),0)+IFERROR(INDEX('Hoja de Trabajo para listado'!$DE$153:$DG$274,MATCH($A368,'Hoja de Trabajo para listado'!$DE$153:$DE$1048576,0),MATCH((CUADRO!M$4&amp;$E368),'Hoja de Trabajo para listado'!$DE$151:$DG$151,0)),0)+IFERROR(INDEX('Hoja de Trabajo para listado'!$CD$155:$DC$1048576,MATCH($A368,'Hoja de Trabajo para listado'!$CD$155:$CD$1048576,0),MATCH((CUADRO!M$4&amp;$E368),'Hoja de Trabajo para listado'!$CD$151:$DC$151,0)),0)</f>
        <v>0</v>
      </c>
      <c r="N368" s="243">
        <f ca="1">+IFERROR(INDEX('Hoja de Trabajo para listado'!$A$155:$Z$1048576,MATCH($A368,'Hoja de Trabajo para listado'!$A$155:$A$1048576,0),MATCH((CUADRO!N$4&amp;$E368),'Hoja de Trabajo para listado'!$A$151:$Z$151,0)),0)+IFERROR(INDEX('Hoja de Trabajo para listado'!$AB$155:$BA$1048576,MATCH($A368,'Hoja de Trabajo para listado'!$AB$155:$AB$1048576,0),MATCH((CUADRO!N$4&amp;$E368),'Hoja de Trabajo para listado'!$AB$151:$BA$151,0)),0)+IFERROR(INDEX('Hoja de Trabajo para listado'!$BC$155:$CB$1048576,MATCH($A368,'Hoja de Trabajo para listado'!$BC$155:$BC$1048576,0),MATCH((CUADRO!N$4&amp;$E368),'Hoja de Trabajo para listado'!$BC$151:$CB$151,0)),0)+IFERROR(INDEX('Hoja de Trabajo para listado'!$DE$153:$DG$274,MATCH($A368,'Hoja de Trabajo para listado'!$DE$153:$DE$1048576,0),MATCH((CUADRO!N$4&amp;$E368),'Hoja de Trabajo para listado'!$DE$151:$DG$151,0)),0)+IFERROR(INDEX('Hoja de Trabajo para listado'!$CD$155:$DC$1048576,MATCH($A368,'Hoja de Trabajo para listado'!$CD$155:$CD$1048576,0),MATCH((CUADRO!N$4&amp;$E368),'Hoja de Trabajo para listado'!$CD$151:$DC$151,0)),0)</f>
        <v>0</v>
      </c>
      <c r="O368" s="243">
        <f ca="1">+IFERROR(INDEX('Hoja de Trabajo para listado'!$A$155:$Z$1048576,MATCH($A368,'Hoja de Trabajo para listado'!$A$155:$A$1048576,0),MATCH((CUADRO!O$4&amp;$E368),'Hoja de Trabajo para listado'!$A$151:$Z$151,0)),0)+IFERROR(INDEX('Hoja de Trabajo para listado'!$AB$155:$BA$1048576,MATCH($A368,'Hoja de Trabajo para listado'!$AB$155:$AB$1048576,0),MATCH((CUADRO!O$4&amp;$E368),'Hoja de Trabajo para listado'!$AB$151:$BA$151,0)),0)+IFERROR(INDEX('Hoja de Trabajo para listado'!$BC$155:$CB$1048576,MATCH($A368,'Hoja de Trabajo para listado'!$BC$155:$BC$1048576,0),MATCH((CUADRO!O$4&amp;$E368),'Hoja de Trabajo para listado'!$BC$151:$CB$151,0)),0)+IFERROR(INDEX('Hoja de Trabajo para listado'!$DE$153:$DG$274,MATCH($A368,'Hoja de Trabajo para listado'!$DE$153:$DE$1048576,0),MATCH((CUADRO!O$4&amp;$E368),'Hoja de Trabajo para listado'!$DE$151:$DG$151,0)),0)+IFERROR(INDEX('Hoja de Trabajo para listado'!$CD$155:$DC$1048576,MATCH($A368,'Hoja de Trabajo para listado'!$CD$155:$CD$1048576,0),MATCH((CUADRO!O$4&amp;$E368),'Hoja de Trabajo para listado'!$CD$151:$DC$151,0)),0)</f>
        <v>0</v>
      </c>
      <c r="P368" s="243">
        <f ca="1">+IFERROR(INDEX('Hoja de Trabajo para listado'!$A$155:$Z$1048576,MATCH($A368,'Hoja de Trabajo para listado'!$A$155:$A$1048576,0),MATCH((CUADRO!P$4&amp;$E368),'Hoja de Trabajo para listado'!$A$151:$Z$151,0)),0)+IFERROR(INDEX('Hoja de Trabajo para listado'!$AB$155:$BA$1048576,MATCH($A368,'Hoja de Trabajo para listado'!$AB$155:$AB$1048576,0),MATCH((CUADRO!P$4&amp;$E368),'Hoja de Trabajo para listado'!$AB$151:$BA$151,0)),0)+IFERROR(INDEX('Hoja de Trabajo para listado'!$BC$155:$CB$1048576,MATCH($A368,'Hoja de Trabajo para listado'!$BC$155:$BC$1048576,0),MATCH((CUADRO!P$4&amp;$E368),'Hoja de Trabajo para listado'!$BC$151:$CB$151,0)),0)+IFERROR(INDEX('Hoja de Trabajo para listado'!$DE$153:$DG$274,MATCH($A368,'Hoja de Trabajo para listado'!$DE$153:$DE$1048576,0),MATCH((CUADRO!P$4&amp;$E368),'Hoja de Trabajo para listado'!$DE$151:$DG$151,0)),0)+IFERROR(INDEX('Hoja de Trabajo para listado'!$CD$155:$DC$1048576,MATCH($A368,'Hoja de Trabajo para listado'!$CD$155:$CD$1048576,0),MATCH((CUADRO!P$4&amp;$E368),'Hoja de Trabajo para listado'!$CD$151:$DC$151,0)),0)</f>
        <v>0</v>
      </c>
      <c r="Q368" s="243">
        <f ca="1">+IFERROR(INDEX('Hoja de Trabajo para listado'!$A$155:$Z$1048576,MATCH($A368,'Hoja de Trabajo para listado'!$A$155:$A$1048576,0),MATCH((CUADRO!Q$4&amp;$E368),'Hoja de Trabajo para listado'!$A$151:$Z$151,0)),0)+IFERROR(INDEX('Hoja de Trabajo para listado'!$AB$155:$BA$1048576,MATCH($A368,'Hoja de Trabajo para listado'!$AB$155:$AB$1048576,0),MATCH((CUADRO!Q$4&amp;$E368),'Hoja de Trabajo para listado'!$AB$151:$BA$151,0)),0)+IFERROR(INDEX('Hoja de Trabajo para listado'!$BC$155:$CB$1048576,MATCH($A368,'Hoja de Trabajo para listado'!$BC$155:$BC$1048576,0),MATCH((CUADRO!Q$4&amp;$E368),'Hoja de Trabajo para listado'!$BC$151:$CB$151,0)),0)+IFERROR(INDEX('Hoja de Trabajo para listado'!$DE$153:$DG$274,MATCH($A368,'Hoja de Trabajo para listado'!$DE$153:$DE$1048576,0),MATCH((CUADRO!Q$4&amp;$E368),'Hoja de Trabajo para listado'!$DE$151:$DG$151,0)),0)+IFERROR(INDEX('Hoja de Trabajo para listado'!$CD$155:$DC$1048576,MATCH($A368,'Hoja de Trabajo para listado'!$CD$155:$CD$1048576,0),MATCH((CUADRO!Q$4&amp;$E368),'Hoja de Trabajo para listado'!$CD$151:$DC$151,0)),0)</f>
        <v>0</v>
      </c>
      <c r="R368" s="243">
        <f t="shared" ca="1" si="10"/>
        <v>374888.05</v>
      </c>
      <c r="S368" s="256">
        <f ca="1">+R367+R368</f>
        <v>374888.05</v>
      </c>
      <c r="T368" s="243">
        <f ca="1">+S368</f>
        <v>374888.05</v>
      </c>
      <c r="U368" s="242">
        <f t="shared" si="11"/>
        <v>2</v>
      </c>
    </row>
    <row r="369" spans="1:21" ht="15" customHeight="1">
      <c r="A369" s="354">
        <v>596</v>
      </c>
      <c r="B369" s="381">
        <f>+A369</f>
        <v>596</v>
      </c>
      <c r="C369" s="245" t="str">
        <f>+VLOOKUP(A369,bd_lista!$A$3:$C$592,3,FALSE)</f>
        <v xml:space="preserve">Empresa Pública Transporte Aéreo Militar </v>
      </c>
      <c r="D369" s="383" t="str">
        <f>+C369</f>
        <v xml:space="preserve">Empresa Pública Transporte Aéreo Militar </v>
      </c>
      <c r="E369" s="245" t="s">
        <v>683</v>
      </c>
      <c r="F369" s="241">
        <f ca="1">+IFERROR(INDEX('Hoja de Trabajo para listado'!$A$155:$Z$1048576,MATCH($A369,'Hoja de Trabajo para listado'!$A$155:$A$1048576,0),MATCH((CUADRO!F$4&amp;$E369),'Hoja de Trabajo para listado'!$A$151:$Z$151,0)),0)+IFERROR(INDEX('Hoja de Trabajo para listado'!$AB$155:$BA$1048576,MATCH($A369,'Hoja de Trabajo para listado'!$AB$155:$AB$1048576,0),MATCH((CUADRO!F$4&amp;$E369),'Hoja de Trabajo para listado'!$AB$151:$BA$151,0)),0)+IFERROR(INDEX('Hoja de Trabajo para listado'!$BC$155:$CB$1048576,MATCH($A369,'Hoja de Trabajo para listado'!$BC$155:$BC$1048576,0),MATCH((CUADRO!F$4&amp;$E369),'Hoja de Trabajo para listado'!$BC$151:$CB$151,0)),0)+IFERROR(INDEX('Hoja de Trabajo para listado'!$DE$153:$DG$274,MATCH($A369,'Hoja de Trabajo para listado'!$DE$153:$DE$1048576,0),MATCH((CUADRO!F$4&amp;$E369),'Hoja de Trabajo para listado'!$DE$151:$DG$151,0)),0)+IFERROR(INDEX('Hoja de Trabajo para listado'!$CD$155:$DC$1048576,MATCH($A369,'Hoja de Trabajo para listado'!$CD$155:$CD$1048576,0),MATCH((CUADRO!F$4&amp;$E369),'Hoja de Trabajo para listado'!$CD$151:$DC$151,0)),0)</f>
        <v>0</v>
      </c>
      <c r="G369" s="241">
        <f ca="1">+IFERROR(INDEX('Hoja de Trabajo para listado'!$A$155:$Z$1048576,MATCH($A369,'Hoja de Trabajo para listado'!$A$155:$A$1048576,0),MATCH((CUADRO!G$4&amp;$E369),'Hoja de Trabajo para listado'!$A$151:$Z$151,0)),0)+IFERROR(INDEX('Hoja de Trabajo para listado'!$AB$155:$BA$1048576,MATCH($A369,'Hoja de Trabajo para listado'!$AB$155:$AB$1048576,0),MATCH((CUADRO!G$4&amp;$E369),'Hoja de Trabajo para listado'!$AB$151:$BA$151,0)),0)+IFERROR(INDEX('Hoja de Trabajo para listado'!$BC$155:$CB$1048576,MATCH($A369,'Hoja de Trabajo para listado'!$BC$155:$BC$1048576,0),MATCH((CUADRO!G$4&amp;$E369),'Hoja de Trabajo para listado'!$BC$151:$CB$151,0)),0)+IFERROR(INDEX('Hoja de Trabajo para listado'!$DE$153:$DG$274,MATCH($A369,'Hoja de Trabajo para listado'!$DE$153:$DE$1048576,0),MATCH((CUADRO!G$4&amp;$E369),'Hoja de Trabajo para listado'!$DE$151:$DG$151,0)),0)+IFERROR(INDEX('Hoja de Trabajo para listado'!$CD$155:$DC$1048576,MATCH($A369,'Hoja de Trabajo para listado'!$CD$155:$CD$1048576,0),MATCH((CUADRO!G$4&amp;$E369),'Hoja de Trabajo para listado'!$CD$151:$DC$151,0)),0)</f>
        <v>0</v>
      </c>
      <c r="H369" s="241">
        <f ca="1">+IFERROR(INDEX('Hoja de Trabajo para listado'!$A$155:$Z$1048576,MATCH($A369,'Hoja de Trabajo para listado'!$A$155:$A$1048576,0),MATCH((CUADRO!H$4&amp;$E369),'Hoja de Trabajo para listado'!$A$151:$Z$151,0)),0)+IFERROR(INDEX('Hoja de Trabajo para listado'!$AB$155:$BA$1048576,MATCH($A369,'Hoja de Trabajo para listado'!$AB$155:$AB$1048576,0),MATCH((CUADRO!H$4&amp;$E369),'Hoja de Trabajo para listado'!$AB$151:$BA$151,0)),0)+IFERROR(INDEX('Hoja de Trabajo para listado'!$BC$155:$CB$1048576,MATCH($A369,'Hoja de Trabajo para listado'!$BC$155:$BC$1048576,0),MATCH((CUADRO!H$4&amp;$E369),'Hoja de Trabajo para listado'!$BC$151:$CB$151,0)),0)+IFERROR(INDEX('Hoja de Trabajo para listado'!$DE$153:$DG$274,MATCH($A369,'Hoja de Trabajo para listado'!$DE$153:$DE$1048576,0),MATCH((CUADRO!H$4&amp;$E369),'Hoja de Trabajo para listado'!$DE$151:$DG$151,0)),0)+IFERROR(INDEX('Hoja de Trabajo para listado'!$CD$155:$DC$1048576,MATCH($A369,'Hoja de Trabajo para listado'!$CD$155:$CD$1048576,0),MATCH((CUADRO!H$4&amp;$E369),'Hoja de Trabajo para listado'!$CD$151:$DC$151,0)),0)</f>
        <v>0</v>
      </c>
      <c r="I369" s="241">
        <f ca="1">+IFERROR(INDEX('Hoja de Trabajo para listado'!$A$155:$Z$1048576,MATCH($A369,'Hoja de Trabajo para listado'!$A$155:$A$1048576,0),MATCH((CUADRO!I$4&amp;$E369),'Hoja de Trabajo para listado'!$A$151:$Z$151,0)),0)+IFERROR(INDEX('Hoja de Trabajo para listado'!$AB$155:$BA$1048576,MATCH($A369,'Hoja de Trabajo para listado'!$AB$155:$AB$1048576,0),MATCH((CUADRO!I$4&amp;$E369),'Hoja de Trabajo para listado'!$AB$151:$BA$151,0)),0)+IFERROR(INDEX('Hoja de Trabajo para listado'!$BC$155:$CB$1048576,MATCH($A369,'Hoja de Trabajo para listado'!$BC$155:$BC$1048576,0),MATCH((CUADRO!I$4&amp;$E369),'Hoja de Trabajo para listado'!$BC$151:$CB$151,0)),0)+IFERROR(INDEX('Hoja de Trabajo para listado'!$DE$153:$DG$274,MATCH($A369,'Hoja de Trabajo para listado'!$DE$153:$DE$1048576,0),MATCH((CUADRO!I$4&amp;$E369),'Hoja de Trabajo para listado'!$DE$151:$DG$151,0)),0)+IFERROR(INDEX('Hoja de Trabajo para listado'!$CD$155:$DC$1048576,MATCH($A369,'Hoja de Trabajo para listado'!$CD$155:$CD$1048576,0),MATCH((CUADRO!I$4&amp;$E369),'Hoja de Trabajo para listado'!$CD$151:$DC$151,0)),0)</f>
        <v>0</v>
      </c>
      <c r="J369" s="241">
        <f ca="1">+IFERROR(INDEX('Hoja de Trabajo para listado'!$A$155:$Z$1048576,MATCH($A369,'Hoja de Trabajo para listado'!$A$155:$A$1048576,0),MATCH((CUADRO!J$4&amp;$E369),'Hoja de Trabajo para listado'!$A$151:$Z$151,0)),0)+IFERROR(INDEX('Hoja de Trabajo para listado'!$AB$155:$BA$1048576,MATCH($A369,'Hoja de Trabajo para listado'!$AB$155:$AB$1048576,0),MATCH((CUADRO!J$4&amp;$E369),'Hoja de Trabajo para listado'!$AB$151:$BA$151,0)),0)+IFERROR(INDEX('Hoja de Trabajo para listado'!$BC$155:$CB$1048576,MATCH($A369,'Hoja de Trabajo para listado'!$BC$155:$BC$1048576,0),MATCH((CUADRO!J$4&amp;$E369),'Hoja de Trabajo para listado'!$BC$151:$CB$151,0)),0)+IFERROR(INDEX('Hoja de Trabajo para listado'!$DE$153:$DG$274,MATCH($A369,'Hoja de Trabajo para listado'!$DE$153:$DE$1048576,0),MATCH((CUADRO!J$4&amp;$E369),'Hoja de Trabajo para listado'!$DE$151:$DG$151,0)),0)+IFERROR(INDEX('Hoja de Trabajo para listado'!$CD$155:$DC$1048576,MATCH($A369,'Hoja de Trabajo para listado'!$CD$155:$CD$1048576,0),MATCH((CUADRO!J$4&amp;$E369),'Hoja de Trabajo para listado'!$CD$151:$DC$151,0)),0)</f>
        <v>0</v>
      </c>
      <c r="K369" s="241">
        <f ca="1">+IFERROR(INDEX('Hoja de Trabajo para listado'!$A$155:$Z$1048576,MATCH($A369,'Hoja de Trabajo para listado'!$A$155:$A$1048576,0),MATCH((CUADRO!K$4&amp;$E369),'Hoja de Trabajo para listado'!$A$151:$Z$151,0)),0)+IFERROR(INDEX('Hoja de Trabajo para listado'!$AB$155:$BA$1048576,MATCH($A369,'Hoja de Trabajo para listado'!$AB$155:$AB$1048576,0),MATCH((CUADRO!K$4&amp;$E369),'Hoja de Trabajo para listado'!$AB$151:$BA$151,0)),0)+IFERROR(INDEX('Hoja de Trabajo para listado'!$BC$155:$CB$1048576,MATCH($A369,'Hoja de Trabajo para listado'!$BC$155:$BC$1048576,0),MATCH((CUADRO!K$4&amp;$E369),'Hoja de Trabajo para listado'!$BC$151:$CB$151,0)),0)+IFERROR(INDEX('Hoja de Trabajo para listado'!$DE$153:$DG$274,MATCH($A369,'Hoja de Trabajo para listado'!$DE$153:$DE$1048576,0),MATCH((CUADRO!K$4&amp;$E369),'Hoja de Trabajo para listado'!$DE$151:$DG$151,0)),0)+IFERROR(INDEX('Hoja de Trabajo para listado'!$CD$155:$DC$1048576,MATCH($A369,'Hoja de Trabajo para listado'!$CD$155:$CD$1048576,0),MATCH((CUADRO!K$4&amp;$E369),'Hoja de Trabajo para listado'!$CD$151:$DC$151,0)),0)</f>
        <v>0</v>
      </c>
      <c r="L369" s="241">
        <f ca="1">+IFERROR(INDEX('Hoja de Trabajo para listado'!$A$155:$Z$1048576,MATCH($A369,'Hoja de Trabajo para listado'!$A$155:$A$1048576,0),MATCH((CUADRO!L$4&amp;$E369),'Hoja de Trabajo para listado'!$A$151:$Z$151,0)),0)+IFERROR(INDEX('Hoja de Trabajo para listado'!$AB$155:$BA$1048576,MATCH($A369,'Hoja de Trabajo para listado'!$AB$155:$AB$1048576,0),MATCH((CUADRO!L$4&amp;$E369),'Hoja de Trabajo para listado'!$AB$151:$BA$151,0)),0)+IFERROR(INDEX('Hoja de Trabajo para listado'!$BC$155:$CB$1048576,MATCH($A369,'Hoja de Trabajo para listado'!$BC$155:$BC$1048576,0),MATCH((CUADRO!L$4&amp;$E369),'Hoja de Trabajo para listado'!$BC$151:$CB$151,0)),0)+IFERROR(INDEX('Hoja de Trabajo para listado'!$DE$153:$DG$274,MATCH($A369,'Hoja de Trabajo para listado'!$DE$153:$DE$1048576,0),MATCH((CUADRO!L$4&amp;$E369),'Hoja de Trabajo para listado'!$DE$151:$DG$151,0)),0)+IFERROR(INDEX('Hoja de Trabajo para listado'!$CD$155:$DC$1048576,MATCH($A369,'Hoja de Trabajo para listado'!$CD$155:$CD$1048576,0),MATCH((CUADRO!L$4&amp;$E369),'Hoja de Trabajo para listado'!$CD$151:$DC$151,0)),0)</f>
        <v>0</v>
      </c>
      <c r="M369" s="241">
        <f ca="1">+IFERROR(INDEX('Hoja de Trabajo para listado'!$A$155:$Z$1048576,MATCH($A369,'Hoja de Trabajo para listado'!$A$155:$A$1048576,0),MATCH((CUADRO!M$4&amp;$E369),'Hoja de Trabajo para listado'!$A$151:$Z$151,0)),0)+IFERROR(INDEX('Hoja de Trabajo para listado'!$AB$155:$BA$1048576,MATCH($A369,'Hoja de Trabajo para listado'!$AB$155:$AB$1048576,0),MATCH((CUADRO!M$4&amp;$E369),'Hoja de Trabajo para listado'!$AB$151:$BA$151,0)),0)+IFERROR(INDEX('Hoja de Trabajo para listado'!$BC$155:$CB$1048576,MATCH($A369,'Hoja de Trabajo para listado'!$BC$155:$BC$1048576,0),MATCH((CUADRO!M$4&amp;$E369),'Hoja de Trabajo para listado'!$BC$151:$CB$151,0)),0)+IFERROR(INDEX('Hoja de Trabajo para listado'!$DE$153:$DG$274,MATCH($A369,'Hoja de Trabajo para listado'!$DE$153:$DE$1048576,0),MATCH((CUADRO!M$4&amp;$E369),'Hoja de Trabajo para listado'!$DE$151:$DG$151,0)),0)+IFERROR(INDEX('Hoja de Trabajo para listado'!$CD$155:$DC$1048576,MATCH($A369,'Hoja de Trabajo para listado'!$CD$155:$CD$1048576,0),MATCH((CUADRO!M$4&amp;$E369),'Hoja de Trabajo para listado'!$CD$151:$DC$151,0)),0)</f>
        <v>0</v>
      </c>
      <c r="N369" s="241">
        <f ca="1">+IFERROR(INDEX('Hoja de Trabajo para listado'!$A$155:$Z$1048576,MATCH($A369,'Hoja de Trabajo para listado'!$A$155:$A$1048576,0),MATCH((CUADRO!N$4&amp;$E369),'Hoja de Trabajo para listado'!$A$151:$Z$151,0)),0)+IFERROR(INDEX('Hoja de Trabajo para listado'!$AB$155:$BA$1048576,MATCH($A369,'Hoja de Trabajo para listado'!$AB$155:$AB$1048576,0),MATCH((CUADRO!N$4&amp;$E369),'Hoja de Trabajo para listado'!$AB$151:$BA$151,0)),0)+IFERROR(INDEX('Hoja de Trabajo para listado'!$BC$155:$CB$1048576,MATCH($A369,'Hoja de Trabajo para listado'!$BC$155:$BC$1048576,0),MATCH((CUADRO!N$4&amp;$E369),'Hoja de Trabajo para listado'!$BC$151:$CB$151,0)),0)+IFERROR(INDEX('Hoja de Trabajo para listado'!$DE$153:$DG$274,MATCH($A369,'Hoja de Trabajo para listado'!$DE$153:$DE$1048576,0),MATCH((CUADRO!N$4&amp;$E369),'Hoja de Trabajo para listado'!$DE$151:$DG$151,0)),0)+IFERROR(INDEX('Hoja de Trabajo para listado'!$CD$155:$DC$1048576,MATCH($A369,'Hoja de Trabajo para listado'!$CD$155:$CD$1048576,0),MATCH((CUADRO!N$4&amp;$E369),'Hoja de Trabajo para listado'!$CD$151:$DC$151,0)),0)</f>
        <v>0</v>
      </c>
      <c r="O369" s="241">
        <f ca="1">+IFERROR(INDEX('Hoja de Trabajo para listado'!$A$155:$Z$1048576,MATCH($A369,'Hoja de Trabajo para listado'!$A$155:$A$1048576,0),MATCH((CUADRO!O$4&amp;$E369),'Hoja de Trabajo para listado'!$A$151:$Z$151,0)),0)+IFERROR(INDEX('Hoja de Trabajo para listado'!$AB$155:$BA$1048576,MATCH($A369,'Hoja de Trabajo para listado'!$AB$155:$AB$1048576,0),MATCH((CUADRO!O$4&amp;$E369),'Hoja de Trabajo para listado'!$AB$151:$BA$151,0)),0)+IFERROR(INDEX('Hoja de Trabajo para listado'!$BC$155:$CB$1048576,MATCH($A369,'Hoja de Trabajo para listado'!$BC$155:$BC$1048576,0),MATCH((CUADRO!O$4&amp;$E369),'Hoja de Trabajo para listado'!$BC$151:$CB$151,0)),0)+IFERROR(INDEX('Hoja de Trabajo para listado'!$DE$153:$DG$274,MATCH($A369,'Hoja de Trabajo para listado'!$DE$153:$DE$1048576,0),MATCH((CUADRO!O$4&amp;$E369),'Hoja de Trabajo para listado'!$DE$151:$DG$151,0)),0)+IFERROR(INDEX('Hoja de Trabajo para listado'!$CD$155:$DC$1048576,MATCH($A369,'Hoja de Trabajo para listado'!$CD$155:$CD$1048576,0),MATCH((CUADRO!O$4&amp;$E369),'Hoja de Trabajo para listado'!$CD$151:$DC$151,0)),0)</f>
        <v>0</v>
      </c>
      <c r="P369" s="241">
        <f ca="1">+IFERROR(INDEX('Hoja de Trabajo para listado'!$A$155:$Z$1048576,MATCH($A369,'Hoja de Trabajo para listado'!$A$155:$A$1048576,0),MATCH((CUADRO!P$4&amp;$E369),'Hoja de Trabajo para listado'!$A$151:$Z$151,0)),0)+IFERROR(INDEX('Hoja de Trabajo para listado'!$AB$155:$BA$1048576,MATCH($A369,'Hoja de Trabajo para listado'!$AB$155:$AB$1048576,0),MATCH((CUADRO!P$4&amp;$E369),'Hoja de Trabajo para listado'!$AB$151:$BA$151,0)),0)+IFERROR(INDEX('Hoja de Trabajo para listado'!$BC$155:$CB$1048576,MATCH($A369,'Hoja de Trabajo para listado'!$BC$155:$BC$1048576,0),MATCH((CUADRO!P$4&amp;$E369),'Hoja de Trabajo para listado'!$BC$151:$CB$151,0)),0)+IFERROR(INDEX('Hoja de Trabajo para listado'!$DE$153:$DG$274,MATCH($A369,'Hoja de Trabajo para listado'!$DE$153:$DE$1048576,0),MATCH((CUADRO!P$4&amp;$E369),'Hoja de Trabajo para listado'!$DE$151:$DG$151,0)),0)+IFERROR(INDEX('Hoja de Trabajo para listado'!$CD$155:$DC$1048576,MATCH($A369,'Hoja de Trabajo para listado'!$CD$155:$CD$1048576,0),MATCH((CUADRO!P$4&amp;$E369),'Hoja de Trabajo para listado'!$CD$151:$DC$151,0)),0)</f>
        <v>0</v>
      </c>
      <c r="Q369" s="241">
        <f ca="1">+IFERROR(INDEX('Hoja de Trabajo para listado'!$A$155:$Z$1048576,MATCH($A369,'Hoja de Trabajo para listado'!$A$155:$A$1048576,0),MATCH((CUADRO!Q$4&amp;$E369),'Hoja de Trabajo para listado'!$A$151:$Z$151,0)),0)+IFERROR(INDEX('Hoja de Trabajo para listado'!$AB$155:$BA$1048576,MATCH($A369,'Hoja de Trabajo para listado'!$AB$155:$AB$1048576,0),MATCH((CUADRO!Q$4&amp;$E369),'Hoja de Trabajo para listado'!$AB$151:$BA$151,0)),0)+IFERROR(INDEX('Hoja de Trabajo para listado'!$BC$155:$CB$1048576,MATCH($A369,'Hoja de Trabajo para listado'!$BC$155:$BC$1048576,0),MATCH((CUADRO!Q$4&amp;$E369),'Hoja de Trabajo para listado'!$BC$151:$CB$151,0)),0)+IFERROR(INDEX('Hoja de Trabajo para listado'!$DE$153:$DG$274,MATCH($A369,'Hoja de Trabajo para listado'!$DE$153:$DE$1048576,0),MATCH((CUADRO!Q$4&amp;$E369),'Hoja de Trabajo para listado'!$DE$151:$DG$151,0)),0)+IFERROR(INDEX('Hoja de Trabajo para listado'!$CD$155:$DC$1048576,MATCH($A369,'Hoja de Trabajo para listado'!$CD$155:$CD$1048576,0),MATCH((CUADRO!Q$4&amp;$E369),'Hoja de Trabajo para listado'!$CD$151:$DC$151,0)),0)</f>
        <v>0</v>
      </c>
      <c r="R369" s="241">
        <f t="shared" ca="1" si="10"/>
        <v>0</v>
      </c>
      <c r="S369" s="257"/>
      <c r="T369" s="241">
        <f ca="1">+T370</f>
        <v>0</v>
      </c>
      <c r="U369" s="240">
        <f t="shared" si="11"/>
        <v>1</v>
      </c>
    </row>
    <row r="370" spans="1:21" ht="15" customHeight="1">
      <c r="A370" s="353">
        <v>596</v>
      </c>
      <c r="B370" s="382"/>
      <c r="C370" s="305" t="str">
        <f>+VLOOKUP(A370,bd_lista!$A$3:$C$592,3,FALSE)</f>
        <v xml:space="preserve">Empresa Pública Transporte Aéreo Militar </v>
      </c>
      <c r="D370" s="384"/>
      <c r="E370" s="305" t="s">
        <v>684</v>
      </c>
      <c r="F370" s="243">
        <f ca="1">+IFERROR(INDEX('Hoja de Trabajo para listado'!$A$155:$Z$1048576,MATCH($A370,'Hoja de Trabajo para listado'!$A$155:$A$1048576,0),MATCH((CUADRO!F$4&amp;$E370),'Hoja de Trabajo para listado'!$A$151:$Z$151,0)),0)+IFERROR(INDEX('Hoja de Trabajo para listado'!$AB$155:$BA$1048576,MATCH($A370,'Hoja de Trabajo para listado'!$AB$155:$AB$1048576,0),MATCH((CUADRO!F$4&amp;$E370),'Hoja de Trabajo para listado'!$AB$151:$BA$151,0)),0)+IFERROR(INDEX('Hoja de Trabajo para listado'!$BC$155:$CB$1048576,MATCH($A370,'Hoja de Trabajo para listado'!$BC$155:$BC$1048576,0),MATCH((CUADRO!F$4&amp;$E370),'Hoja de Trabajo para listado'!$BC$151:$CB$151,0)),0)+IFERROR(INDEX('Hoja de Trabajo para listado'!$DE$153:$DG$274,MATCH($A370,'Hoja de Trabajo para listado'!$DE$153:$DE$1048576,0),MATCH((CUADRO!F$4&amp;$E370),'Hoja de Trabajo para listado'!$DE$151:$DG$151,0)),0)+IFERROR(INDEX('Hoja de Trabajo para listado'!$CD$155:$DC$1048576,MATCH($A370,'Hoja de Trabajo para listado'!$CD$155:$CD$1048576,0),MATCH((CUADRO!F$4&amp;$E370),'Hoja de Trabajo para listado'!$CD$151:$DC$151,0)),0)</f>
        <v>0</v>
      </c>
      <c r="G370" s="243">
        <f ca="1">+IFERROR(INDEX('Hoja de Trabajo para listado'!$A$155:$Z$1048576,MATCH($A370,'Hoja de Trabajo para listado'!$A$155:$A$1048576,0),MATCH((CUADRO!G$4&amp;$E370),'Hoja de Trabajo para listado'!$A$151:$Z$151,0)),0)+IFERROR(INDEX('Hoja de Trabajo para listado'!$AB$155:$BA$1048576,MATCH($A370,'Hoja de Trabajo para listado'!$AB$155:$AB$1048576,0),MATCH((CUADRO!G$4&amp;$E370),'Hoja de Trabajo para listado'!$AB$151:$BA$151,0)),0)+IFERROR(INDEX('Hoja de Trabajo para listado'!$BC$155:$CB$1048576,MATCH($A370,'Hoja de Trabajo para listado'!$BC$155:$BC$1048576,0),MATCH((CUADRO!G$4&amp;$E370),'Hoja de Trabajo para listado'!$BC$151:$CB$151,0)),0)+IFERROR(INDEX('Hoja de Trabajo para listado'!$DE$153:$DG$274,MATCH($A370,'Hoja de Trabajo para listado'!$DE$153:$DE$1048576,0),MATCH((CUADRO!G$4&amp;$E370),'Hoja de Trabajo para listado'!$DE$151:$DG$151,0)),0)+IFERROR(INDEX('Hoja de Trabajo para listado'!$CD$155:$DC$1048576,MATCH($A370,'Hoja de Trabajo para listado'!$CD$155:$CD$1048576,0),MATCH((CUADRO!G$4&amp;$E370),'Hoja de Trabajo para listado'!$CD$151:$DC$151,0)),0)</f>
        <v>0</v>
      </c>
      <c r="H370" s="243">
        <f ca="1">+IFERROR(INDEX('Hoja de Trabajo para listado'!$A$155:$Z$1048576,MATCH($A370,'Hoja de Trabajo para listado'!$A$155:$A$1048576,0),MATCH((CUADRO!H$4&amp;$E370),'Hoja de Trabajo para listado'!$A$151:$Z$151,0)),0)+IFERROR(INDEX('Hoja de Trabajo para listado'!$AB$155:$BA$1048576,MATCH($A370,'Hoja de Trabajo para listado'!$AB$155:$AB$1048576,0),MATCH((CUADRO!H$4&amp;$E370),'Hoja de Trabajo para listado'!$AB$151:$BA$151,0)),0)+IFERROR(INDEX('Hoja de Trabajo para listado'!$BC$155:$CB$1048576,MATCH($A370,'Hoja de Trabajo para listado'!$BC$155:$BC$1048576,0),MATCH((CUADRO!H$4&amp;$E370),'Hoja de Trabajo para listado'!$BC$151:$CB$151,0)),0)+IFERROR(INDEX('Hoja de Trabajo para listado'!$DE$153:$DG$274,MATCH($A370,'Hoja de Trabajo para listado'!$DE$153:$DE$1048576,0),MATCH((CUADRO!H$4&amp;$E370),'Hoja de Trabajo para listado'!$DE$151:$DG$151,0)),0)+IFERROR(INDEX('Hoja de Trabajo para listado'!$CD$155:$DC$1048576,MATCH($A370,'Hoja de Trabajo para listado'!$CD$155:$CD$1048576,0),MATCH((CUADRO!H$4&amp;$E370),'Hoja de Trabajo para listado'!$CD$151:$DC$151,0)),0)</f>
        <v>0</v>
      </c>
      <c r="I370" s="243">
        <f ca="1">+IFERROR(INDEX('Hoja de Trabajo para listado'!$A$155:$Z$1048576,MATCH($A370,'Hoja de Trabajo para listado'!$A$155:$A$1048576,0),MATCH((CUADRO!I$4&amp;$E370),'Hoja de Trabajo para listado'!$A$151:$Z$151,0)),0)+IFERROR(INDEX('Hoja de Trabajo para listado'!$AB$155:$BA$1048576,MATCH($A370,'Hoja de Trabajo para listado'!$AB$155:$AB$1048576,0),MATCH((CUADRO!I$4&amp;$E370),'Hoja de Trabajo para listado'!$AB$151:$BA$151,0)),0)+IFERROR(INDEX('Hoja de Trabajo para listado'!$BC$155:$CB$1048576,MATCH($A370,'Hoja de Trabajo para listado'!$BC$155:$BC$1048576,0),MATCH((CUADRO!I$4&amp;$E370),'Hoja de Trabajo para listado'!$BC$151:$CB$151,0)),0)+IFERROR(INDEX('Hoja de Trabajo para listado'!$DE$153:$DG$274,MATCH($A370,'Hoja de Trabajo para listado'!$DE$153:$DE$1048576,0),MATCH((CUADRO!I$4&amp;$E370),'Hoja de Trabajo para listado'!$DE$151:$DG$151,0)),0)+IFERROR(INDEX('Hoja de Trabajo para listado'!$CD$155:$DC$1048576,MATCH($A370,'Hoja de Trabajo para listado'!$CD$155:$CD$1048576,0),MATCH((CUADRO!I$4&amp;$E370),'Hoja de Trabajo para listado'!$CD$151:$DC$151,0)),0)</f>
        <v>0</v>
      </c>
      <c r="J370" s="243">
        <f ca="1">+IFERROR(INDEX('Hoja de Trabajo para listado'!$A$155:$Z$1048576,MATCH($A370,'Hoja de Trabajo para listado'!$A$155:$A$1048576,0),MATCH((CUADRO!J$4&amp;$E370),'Hoja de Trabajo para listado'!$A$151:$Z$151,0)),0)+IFERROR(INDEX('Hoja de Trabajo para listado'!$AB$155:$BA$1048576,MATCH($A370,'Hoja de Trabajo para listado'!$AB$155:$AB$1048576,0),MATCH((CUADRO!J$4&amp;$E370),'Hoja de Trabajo para listado'!$AB$151:$BA$151,0)),0)+IFERROR(INDEX('Hoja de Trabajo para listado'!$BC$155:$CB$1048576,MATCH($A370,'Hoja de Trabajo para listado'!$BC$155:$BC$1048576,0),MATCH((CUADRO!J$4&amp;$E370),'Hoja de Trabajo para listado'!$BC$151:$CB$151,0)),0)+IFERROR(INDEX('Hoja de Trabajo para listado'!$DE$153:$DG$274,MATCH($A370,'Hoja de Trabajo para listado'!$DE$153:$DE$1048576,0),MATCH((CUADRO!J$4&amp;$E370),'Hoja de Trabajo para listado'!$DE$151:$DG$151,0)),0)+IFERROR(INDEX('Hoja de Trabajo para listado'!$CD$155:$DC$1048576,MATCH($A370,'Hoja de Trabajo para listado'!$CD$155:$CD$1048576,0),MATCH((CUADRO!J$4&amp;$E370),'Hoja de Trabajo para listado'!$CD$151:$DC$151,0)),0)</f>
        <v>0</v>
      </c>
      <c r="K370" s="243">
        <f ca="1">+IFERROR(INDEX('Hoja de Trabajo para listado'!$A$155:$Z$1048576,MATCH($A370,'Hoja de Trabajo para listado'!$A$155:$A$1048576,0),MATCH((CUADRO!K$4&amp;$E370),'Hoja de Trabajo para listado'!$A$151:$Z$151,0)),0)+IFERROR(INDEX('Hoja de Trabajo para listado'!$AB$155:$BA$1048576,MATCH($A370,'Hoja de Trabajo para listado'!$AB$155:$AB$1048576,0),MATCH((CUADRO!K$4&amp;$E370),'Hoja de Trabajo para listado'!$AB$151:$BA$151,0)),0)+IFERROR(INDEX('Hoja de Trabajo para listado'!$BC$155:$CB$1048576,MATCH($A370,'Hoja de Trabajo para listado'!$BC$155:$BC$1048576,0),MATCH((CUADRO!K$4&amp;$E370),'Hoja de Trabajo para listado'!$BC$151:$CB$151,0)),0)+IFERROR(INDEX('Hoja de Trabajo para listado'!$DE$153:$DG$274,MATCH($A370,'Hoja de Trabajo para listado'!$DE$153:$DE$1048576,0),MATCH((CUADRO!K$4&amp;$E370),'Hoja de Trabajo para listado'!$DE$151:$DG$151,0)),0)+IFERROR(INDEX('Hoja de Trabajo para listado'!$CD$155:$DC$1048576,MATCH($A370,'Hoja de Trabajo para listado'!$CD$155:$CD$1048576,0),MATCH((CUADRO!K$4&amp;$E370),'Hoja de Trabajo para listado'!$CD$151:$DC$151,0)),0)</f>
        <v>0</v>
      </c>
      <c r="L370" s="243">
        <f ca="1">+IFERROR(INDEX('Hoja de Trabajo para listado'!$A$155:$Z$1048576,MATCH($A370,'Hoja de Trabajo para listado'!$A$155:$A$1048576,0),MATCH((CUADRO!L$4&amp;$E370),'Hoja de Trabajo para listado'!$A$151:$Z$151,0)),0)+IFERROR(INDEX('Hoja de Trabajo para listado'!$AB$155:$BA$1048576,MATCH($A370,'Hoja de Trabajo para listado'!$AB$155:$AB$1048576,0),MATCH((CUADRO!L$4&amp;$E370),'Hoja de Trabajo para listado'!$AB$151:$BA$151,0)),0)+IFERROR(INDEX('Hoja de Trabajo para listado'!$BC$155:$CB$1048576,MATCH($A370,'Hoja de Trabajo para listado'!$BC$155:$BC$1048576,0),MATCH((CUADRO!L$4&amp;$E370),'Hoja de Trabajo para listado'!$BC$151:$CB$151,0)),0)+IFERROR(INDEX('Hoja de Trabajo para listado'!$DE$153:$DG$274,MATCH($A370,'Hoja de Trabajo para listado'!$DE$153:$DE$1048576,0),MATCH((CUADRO!L$4&amp;$E370),'Hoja de Trabajo para listado'!$DE$151:$DG$151,0)),0)+IFERROR(INDEX('Hoja de Trabajo para listado'!$CD$155:$DC$1048576,MATCH($A370,'Hoja de Trabajo para listado'!$CD$155:$CD$1048576,0),MATCH((CUADRO!L$4&amp;$E370),'Hoja de Trabajo para listado'!$CD$151:$DC$151,0)),0)</f>
        <v>0</v>
      </c>
      <c r="M370" s="243">
        <f ca="1">+IFERROR(INDEX('Hoja de Trabajo para listado'!$A$155:$Z$1048576,MATCH($A370,'Hoja de Trabajo para listado'!$A$155:$A$1048576,0),MATCH((CUADRO!M$4&amp;$E370),'Hoja de Trabajo para listado'!$A$151:$Z$151,0)),0)+IFERROR(INDEX('Hoja de Trabajo para listado'!$AB$155:$BA$1048576,MATCH($A370,'Hoja de Trabajo para listado'!$AB$155:$AB$1048576,0),MATCH((CUADRO!M$4&amp;$E370),'Hoja de Trabajo para listado'!$AB$151:$BA$151,0)),0)+IFERROR(INDEX('Hoja de Trabajo para listado'!$BC$155:$CB$1048576,MATCH($A370,'Hoja de Trabajo para listado'!$BC$155:$BC$1048576,0),MATCH((CUADRO!M$4&amp;$E370),'Hoja de Trabajo para listado'!$BC$151:$CB$151,0)),0)+IFERROR(INDEX('Hoja de Trabajo para listado'!$DE$153:$DG$274,MATCH($A370,'Hoja de Trabajo para listado'!$DE$153:$DE$1048576,0),MATCH((CUADRO!M$4&amp;$E370),'Hoja de Trabajo para listado'!$DE$151:$DG$151,0)),0)+IFERROR(INDEX('Hoja de Trabajo para listado'!$CD$155:$DC$1048576,MATCH($A370,'Hoja de Trabajo para listado'!$CD$155:$CD$1048576,0),MATCH((CUADRO!M$4&amp;$E370),'Hoja de Trabajo para listado'!$CD$151:$DC$151,0)),0)</f>
        <v>0</v>
      </c>
      <c r="N370" s="243">
        <f ca="1">+IFERROR(INDEX('Hoja de Trabajo para listado'!$A$155:$Z$1048576,MATCH($A370,'Hoja de Trabajo para listado'!$A$155:$A$1048576,0),MATCH((CUADRO!N$4&amp;$E370),'Hoja de Trabajo para listado'!$A$151:$Z$151,0)),0)+IFERROR(INDEX('Hoja de Trabajo para listado'!$AB$155:$BA$1048576,MATCH($A370,'Hoja de Trabajo para listado'!$AB$155:$AB$1048576,0),MATCH((CUADRO!N$4&amp;$E370),'Hoja de Trabajo para listado'!$AB$151:$BA$151,0)),0)+IFERROR(INDEX('Hoja de Trabajo para listado'!$BC$155:$CB$1048576,MATCH($A370,'Hoja de Trabajo para listado'!$BC$155:$BC$1048576,0),MATCH((CUADRO!N$4&amp;$E370),'Hoja de Trabajo para listado'!$BC$151:$CB$151,0)),0)+IFERROR(INDEX('Hoja de Trabajo para listado'!$DE$153:$DG$274,MATCH($A370,'Hoja de Trabajo para listado'!$DE$153:$DE$1048576,0),MATCH((CUADRO!N$4&amp;$E370),'Hoja de Trabajo para listado'!$DE$151:$DG$151,0)),0)+IFERROR(INDEX('Hoja de Trabajo para listado'!$CD$155:$DC$1048576,MATCH($A370,'Hoja de Trabajo para listado'!$CD$155:$CD$1048576,0),MATCH((CUADRO!N$4&amp;$E370),'Hoja de Trabajo para listado'!$CD$151:$DC$151,0)),0)</f>
        <v>0</v>
      </c>
      <c r="O370" s="243">
        <f ca="1">+IFERROR(INDEX('Hoja de Trabajo para listado'!$A$155:$Z$1048576,MATCH($A370,'Hoja de Trabajo para listado'!$A$155:$A$1048576,0),MATCH((CUADRO!O$4&amp;$E370),'Hoja de Trabajo para listado'!$A$151:$Z$151,0)),0)+IFERROR(INDEX('Hoja de Trabajo para listado'!$AB$155:$BA$1048576,MATCH($A370,'Hoja de Trabajo para listado'!$AB$155:$AB$1048576,0),MATCH((CUADRO!O$4&amp;$E370),'Hoja de Trabajo para listado'!$AB$151:$BA$151,0)),0)+IFERROR(INDEX('Hoja de Trabajo para listado'!$BC$155:$CB$1048576,MATCH($A370,'Hoja de Trabajo para listado'!$BC$155:$BC$1048576,0),MATCH((CUADRO!O$4&amp;$E370),'Hoja de Trabajo para listado'!$BC$151:$CB$151,0)),0)+IFERROR(INDEX('Hoja de Trabajo para listado'!$DE$153:$DG$274,MATCH($A370,'Hoja de Trabajo para listado'!$DE$153:$DE$1048576,0),MATCH((CUADRO!O$4&amp;$E370),'Hoja de Trabajo para listado'!$DE$151:$DG$151,0)),0)+IFERROR(INDEX('Hoja de Trabajo para listado'!$CD$155:$DC$1048576,MATCH($A370,'Hoja de Trabajo para listado'!$CD$155:$CD$1048576,0),MATCH((CUADRO!O$4&amp;$E370),'Hoja de Trabajo para listado'!$CD$151:$DC$151,0)),0)</f>
        <v>0</v>
      </c>
      <c r="P370" s="243">
        <f ca="1">+IFERROR(INDEX('Hoja de Trabajo para listado'!$A$155:$Z$1048576,MATCH($A370,'Hoja de Trabajo para listado'!$A$155:$A$1048576,0),MATCH((CUADRO!P$4&amp;$E370),'Hoja de Trabajo para listado'!$A$151:$Z$151,0)),0)+IFERROR(INDEX('Hoja de Trabajo para listado'!$AB$155:$BA$1048576,MATCH($A370,'Hoja de Trabajo para listado'!$AB$155:$AB$1048576,0),MATCH((CUADRO!P$4&amp;$E370),'Hoja de Trabajo para listado'!$AB$151:$BA$151,0)),0)+IFERROR(INDEX('Hoja de Trabajo para listado'!$BC$155:$CB$1048576,MATCH($A370,'Hoja de Trabajo para listado'!$BC$155:$BC$1048576,0),MATCH((CUADRO!P$4&amp;$E370),'Hoja de Trabajo para listado'!$BC$151:$CB$151,0)),0)+IFERROR(INDEX('Hoja de Trabajo para listado'!$DE$153:$DG$274,MATCH($A370,'Hoja de Trabajo para listado'!$DE$153:$DE$1048576,0),MATCH((CUADRO!P$4&amp;$E370),'Hoja de Trabajo para listado'!$DE$151:$DG$151,0)),0)+IFERROR(INDEX('Hoja de Trabajo para listado'!$CD$155:$DC$1048576,MATCH($A370,'Hoja de Trabajo para listado'!$CD$155:$CD$1048576,0),MATCH((CUADRO!P$4&amp;$E370),'Hoja de Trabajo para listado'!$CD$151:$DC$151,0)),0)</f>
        <v>0</v>
      </c>
      <c r="Q370" s="243">
        <f ca="1">+IFERROR(INDEX('Hoja de Trabajo para listado'!$A$155:$Z$1048576,MATCH($A370,'Hoja de Trabajo para listado'!$A$155:$A$1048576,0),MATCH((CUADRO!Q$4&amp;$E370),'Hoja de Trabajo para listado'!$A$151:$Z$151,0)),0)+IFERROR(INDEX('Hoja de Trabajo para listado'!$AB$155:$BA$1048576,MATCH($A370,'Hoja de Trabajo para listado'!$AB$155:$AB$1048576,0),MATCH((CUADRO!Q$4&amp;$E370),'Hoja de Trabajo para listado'!$AB$151:$BA$151,0)),0)+IFERROR(INDEX('Hoja de Trabajo para listado'!$BC$155:$CB$1048576,MATCH($A370,'Hoja de Trabajo para listado'!$BC$155:$BC$1048576,0),MATCH((CUADRO!Q$4&amp;$E370),'Hoja de Trabajo para listado'!$BC$151:$CB$151,0)),0)+IFERROR(INDEX('Hoja de Trabajo para listado'!$DE$153:$DG$274,MATCH($A370,'Hoja de Trabajo para listado'!$DE$153:$DE$1048576,0),MATCH((CUADRO!Q$4&amp;$E370),'Hoja de Trabajo para listado'!$DE$151:$DG$151,0)),0)+IFERROR(INDEX('Hoja de Trabajo para listado'!$CD$155:$DC$1048576,MATCH($A370,'Hoja de Trabajo para listado'!$CD$155:$CD$1048576,0),MATCH((CUADRO!Q$4&amp;$E370),'Hoja de Trabajo para listado'!$CD$151:$DC$151,0)),0)</f>
        <v>0</v>
      </c>
      <c r="R370" s="243">
        <f t="shared" ca="1" si="10"/>
        <v>0</v>
      </c>
      <c r="S370" s="256">
        <f ca="1">+R369+R370</f>
        <v>0</v>
      </c>
      <c r="T370" s="243">
        <f ca="1">+S370</f>
        <v>0</v>
      </c>
      <c r="U370" s="242">
        <f t="shared" si="11"/>
        <v>2</v>
      </c>
    </row>
    <row r="371" spans="1:21" ht="15" customHeight="1">
      <c r="A371" s="354">
        <v>597</v>
      </c>
      <c r="B371" s="381">
        <f>+A371</f>
        <v>597</v>
      </c>
      <c r="C371" s="245" t="str">
        <f>+VLOOKUP(A371,bd_lista!$A$3:$C$592,3,FALSE)</f>
        <v>Empresa Pública Nacional Estratégica de Yacimientos de Litio Bolivianos</v>
      </c>
      <c r="D371" s="383" t="str">
        <f>+C371</f>
        <v>Empresa Pública Nacional Estratégica de Yacimientos de Litio Bolivianos</v>
      </c>
      <c r="E371" s="245" t="s">
        <v>683</v>
      </c>
      <c r="F371" s="241">
        <f ca="1">+IFERROR(INDEX('Hoja de Trabajo para listado'!$A$155:$Z$1048576,MATCH($A371,'Hoja de Trabajo para listado'!$A$155:$A$1048576,0),MATCH((CUADRO!F$4&amp;$E371),'Hoja de Trabajo para listado'!$A$151:$Z$151,0)),0)+IFERROR(INDEX('Hoja de Trabajo para listado'!$AB$155:$BA$1048576,MATCH($A371,'Hoja de Trabajo para listado'!$AB$155:$AB$1048576,0),MATCH((CUADRO!F$4&amp;$E371),'Hoja de Trabajo para listado'!$AB$151:$BA$151,0)),0)+IFERROR(INDEX('Hoja de Trabajo para listado'!$BC$155:$CB$1048576,MATCH($A371,'Hoja de Trabajo para listado'!$BC$155:$BC$1048576,0),MATCH((CUADRO!F$4&amp;$E371),'Hoja de Trabajo para listado'!$BC$151:$CB$151,0)),0)+IFERROR(INDEX('Hoja de Trabajo para listado'!$DE$153:$DG$274,MATCH($A371,'Hoja de Trabajo para listado'!$DE$153:$DE$1048576,0),MATCH((CUADRO!F$4&amp;$E371),'Hoja de Trabajo para listado'!$DE$151:$DG$151,0)),0)+IFERROR(INDEX('Hoja de Trabajo para listado'!$CD$155:$DC$1048576,MATCH($A371,'Hoja de Trabajo para listado'!$CD$155:$CD$1048576,0),MATCH((CUADRO!F$4&amp;$E371),'Hoja de Trabajo para listado'!$CD$151:$DC$151,0)),0)</f>
        <v>0</v>
      </c>
      <c r="G371" s="241">
        <f ca="1">+IFERROR(INDEX('Hoja de Trabajo para listado'!$A$155:$Z$1048576,MATCH($A371,'Hoja de Trabajo para listado'!$A$155:$A$1048576,0),MATCH((CUADRO!G$4&amp;$E371),'Hoja de Trabajo para listado'!$A$151:$Z$151,0)),0)+IFERROR(INDEX('Hoja de Trabajo para listado'!$AB$155:$BA$1048576,MATCH($A371,'Hoja de Trabajo para listado'!$AB$155:$AB$1048576,0),MATCH((CUADRO!G$4&amp;$E371),'Hoja de Trabajo para listado'!$AB$151:$BA$151,0)),0)+IFERROR(INDEX('Hoja de Trabajo para listado'!$BC$155:$CB$1048576,MATCH($A371,'Hoja de Trabajo para listado'!$BC$155:$BC$1048576,0),MATCH((CUADRO!G$4&amp;$E371),'Hoja de Trabajo para listado'!$BC$151:$CB$151,0)),0)+IFERROR(INDEX('Hoja de Trabajo para listado'!$DE$153:$DG$274,MATCH($A371,'Hoja de Trabajo para listado'!$DE$153:$DE$1048576,0),MATCH((CUADRO!G$4&amp;$E371),'Hoja de Trabajo para listado'!$DE$151:$DG$151,0)),0)+IFERROR(INDEX('Hoja de Trabajo para listado'!$CD$155:$DC$1048576,MATCH($A371,'Hoja de Trabajo para listado'!$CD$155:$CD$1048576,0),MATCH((CUADRO!G$4&amp;$E371),'Hoja de Trabajo para listado'!$CD$151:$DC$151,0)),0)</f>
        <v>0</v>
      </c>
      <c r="H371" s="241">
        <f ca="1">+IFERROR(INDEX('Hoja de Trabajo para listado'!$A$155:$Z$1048576,MATCH($A371,'Hoja de Trabajo para listado'!$A$155:$A$1048576,0),MATCH((CUADRO!H$4&amp;$E371),'Hoja de Trabajo para listado'!$A$151:$Z$151,0)),0)+IFERROR(INDEX('Hoja de Trabajo para listado'!$AB$155:$BA$1048576,MATCH($A371,'Hoja de Trabajo para listado'!$AB$155:$AB$1048576,0),MATCH((CUADRO!H$4&amp;$E371),'Hoja de Trabajo para listado'!$AB$151:$BA$151,0)),0)+IFERROR(INDEX('Hoja de Trabajo para listado'!$BC$155:$CB$1048576,MATCH($A371,'Hoja de Trabajo para listado'!$BC$155:$BC$1048576,0),MATCH((CUADRO!H$4&amp;$E371),'Hoja de Trabajo para listado'!$BC$151:$CB$151,0)),0)+IFERROR(INDEX('Hoja de Trabajo para listado'!$DE$153:$DG$274,MATCH($A371,'Hoja de Trabajo para listado'!$DE$153:$DE$1048576,0),MATCH((CUADRO!H$4&amp;$E371),'Hoja de Trabajo para listado'!$DE$151:$DG$151,0)),0)+IFERROR(INDEX('Hoja de Trabajo para listado'!$CD$155:$DC$1048576,MATCH($A371,'Hoja de Trabajo para listado'!$CD$155:$CD$1048576,0),MATCH((CUADRO!H$4&amp;$E371),'Hoja de Trabajo para listado'!$CD$151:$DC$151,0)),0)</f>
        <v>0</v>
      </c>
      <c r="I371" s="241">
        <f ca="1">+IFERROR(INDEX('Hoja de Trabajo para listado'!$A$155:$Z$1048576,MATCH($A371,'Hoja de Trabajo para listado'!$A$155:$A$1048576,0),MATCH((CUADRO!I$4&amp;$E371),'Hoja de Trabajo para listado'!$A$151:$Z$151,0)),0)+IFERROR(INDEX('Hoja de Trabajo para listado'!$AB$155:$BA$1048576,MATCH($A371,'Hoja de Trabajo para listado'!$AB$155:$AB$1048576,0),MATCH((CUADRO!I$4&amp;$E371),'Hoja de Trabajo para listado'!$AB$151:$BA$151,0)),0)+IFERROR(INDEX('Hoja de Trabajo para listado'!$BC$155:$CB$1048576,MATCH($A371,'Hoja de Trabajo para listado'!$BC$155:$BC$1048576,0),MATCH((CUADRO!I$4&amp;$E371),'Hoja de Trabajo para listado'!$BC$151:$CB$151,0)),0)+IFERROR(INDEX('Hoja de Trabajo para listado'!$DE$153:$DG$274,MATCH($A371,'Hoja de Trabajo para listado'!$DE$153:$DE$1048576,0),MATCH((CUADRO!I$4&amp;$E371),'Hoja de Trabajo para listado'!$DE$151:$DG$151,0)),0)+IFERROR(INDEX('Hoja de Trabajo para listado'!$CD$155:$DC$1048576,MATCH($A371,'Hoja de Trabajo para listado'!$CD$155:$CD$1048576,0),MATCH((CUADRO!I$4&amp;$E371),'Hoja de Trabajo para listado'!$CD$151:$DC$151,0)),0)</f>
        <v>0</v>
      </c>
      <c r="J371" s="241">
        <f ca="1">+IFERROR(INDEX('Hoja de Trabajo para listado'!$A$155:$Z$1048576,MATCH($A371,'Hoja de Trabajo para listado'!$A$155:$A$1048576,0),MATCH((CUADRO!J$4&amp;$E371),'Hoja de Trabajo para listado'!$A$151:$Z$151,0)),0)+IFERROR(INDEX('Hoja de Trabajo para listado'!$AB$155:$BA$1048576,MATCH($A371,'Hoja de Trabajo para listado'!$AB$155:$AB$1048576,0),MATCH((CUADRO!J$4&amp;$E371),'Hoja de Trabajo para listado'!$AB$151:$BA$151,0)),0)+IFERROR(INDEX('Hoja de Trabajo para listado'!$BC$155:$CB$1048576,MATCH($A371,'Hoja de Trabajo para listado'!$BC$155:$BC$1048576,0),MATCH((CUADRO!J$4&amp;$E371),'Hoja de Trabajo para listado'!$BC$151:$CB$151,0)),0)+IFERROR(INDEX('Hoja de Trabajo para listado'!$DE$153:$DG$274,MATCH($A371,'Hoja de Trabajo para listado'!$DE$153:$DE$1048576,0),MATCH((CUADRO!J$4&amp;$E371),'Hoja de Trabajo para listado'!$DE$151:$DG$151,0)),0)+IFERROR(INDEX('Hoja de Trabajo para listado'!$CD$155:$DC$1048576,MATCH($A371,'Hoja de Trabajo para listado'!$CD$155:$CD$1048576,0),MATCH((CUADRO!J$4&amp;$E371),'Hoja de Trabajo para listado'!$CD$151:$DC$151,0)),0)</f>
        <v>1178.3499999999999</v>
      </c>
      <c r="K371" s="241">
        <f ca="1">+IFERROR(INDEX('Hoja de Trabajo para listado'!$A$155:$Z$1048576,MATCH($A371,'Hoja de Trabajo para listado'!$A$155:$A$1048576,0),MATCH((CUADRO!K$4&amp;$E371),'Hoja de Trabajo para listado'!$A$151:$Z$151,0)),0)+IFERROR(INDEX('Hoja de Trabajo para listado'!$AB$155:$BA$1048576,MATCH($A371,'Hoja de Trabajo para listado'!$AB$155:$AB$1048576,0),MATCH((CUADRO!K$4&amp;$E371),'Hoja de Trabajo para listado'!$AB$151:$BA$151,0)),0)+IFERROR(INDEX('Hoja de Trabajo para listado'!$BC$155:$CB$1048576,MATCH($A371,'Hoja de Trabajo para listado'!$BC$155:$BC$1048576,0),MATCH((CUADRO!K$4&amp;$E371),'Hoja de Trabajo para listado'!$BC$151:$CB$151,0)),0)+IFERROR(INDEX('Hoja de Trabajo para listado'!$DE$153:$DG$274,MATCH($A371,'Hoja de Trabajo para listado'!$DE$153:$DE$1048576,0),MATCH((CUADRO!K$4&amp;$E371),'Hoja de Trabajo para listado'!$DE$151:$DG$151,0)),0)+IFERROR(INDEX('Hoja de Trabajo para listado'!$CD$155:$DC$1048576,MATCH($A371,'Hoja de Trabajo para listado'!$CD$155:$CD$1048576,0),MATCH((CUADRO!K$4&amp;$E371),'Hoja de Trabajo para listado'!$CD$151:$DC$151,0)),0)</f>
        <v>0</v>
      </c>
      <c r="L371" s="241">
        <f ca="1">+IFERROR(INDEX('Hoja de Trabajo para listado'!$A$155:$Z$1048576,MATCH($A371,'Hoja de Trabajo para listado'!$A$155:$A$1048576,0),MATCH((CUADRO!L$4&amp;$E371),'Hoja de Trabajo para listado'!$A$151:$Z$151,0)),0)+IFERROR(INDEX('Hoja de Trabajo para listado'!$AB$155:$BA$1048576,MATCH($A371,'Hoja de Trabajo para listado'!$AB$155:$AB$1048576,0),MATCH((CUADRO!L$4&amp;$E371),'Hoja de Trabajo para listado'!$AB$151:$BA$151,0)),0)+IFERROR(INDEX('Hoja de Trabajo para listado'!$BC$155:$CB$1048576,MATCH($A371,'Hoja de Trabajo para listado'!$BC$155:$BC$1048576,0),MATCH((CUADRO!L$4&amp;$E371),'Hoja de Trabajo para listado'!$BC$151:$CB$151,0)),0)+IFERROR(INDEX('Hoja de Trabajo para listado'!$DE$153:$DG$274,MATCH($A371,'Hoja de Trabajo para listado'!$DE$153:$DE$1048576,0),MATCH((CUADRO!L$4&amp;$E371),'Hoja de Trabajo para listado'!$DE$151:$DG$151,0)),0)+IFERROR(INDEX('Hoja de Trabajo para listado'!$CD$155:$DC$1048576,MATCH($A371,'Hoja de Trabajo para listado'!$CD$155:$CD$1048576,0),MATCH((CUADRO!L$4&amp;$E371),'Hoja de Trabajo para listado'!$CD$151:$DC$151,0)),0)</f>
        <v>0</v>
      </c>
      <c r="M371" s="241">
        <f ca="1">+IFERROR(INDEX('Hoja de Trabajo para listado'!$A$155:$Z$1048576,MATCH($A371,'Hoja de Trabajo para listado'!$A$155:$A$1048576,0),MATCH((CUADRO!M$4&amp;$E371),'Hoja de Trabajo para listado'!$A$151:$Z$151,0)),0)+IFERROR(INDEX('Hoja de Trabajo para listado'!$AB$155:$BA$1048576,MATCH($A371,'Hoja de Trabajo para listado'!$AB$155:$AB$1048576,0),MATCH((CUADRO!M$4&amp;$E371),'Hoja de Trabajo para listado'!$AB$151:$BA$151,0)),0)+IFERROR(INDEX('Hoja de Trabajo para listado'!$BC$155:$CB$1048576,MATCH($A371,'Hoja de Trabajo para listado'!$BC$155:$BC$1048576,0),MATCH((CUADRO!M$4&amp;$E371),'Hoja de Trabajo para listado'!$BC$151:$CB$151,0)),0)+IFERROR(INDEX('Hoja de Trabajo para listado'!$DE$153:$DG$274,MATCH($A371,'Hoja de Trabajo para listado'!$DE$153:$DE$1048576,0),MATCH((CUADRO!M$4&amp;$E371),'Hoja de Trabajo para listado'!$DE$151:$DG$151,0)),0)+IFERROR(INDEX('Hoja de Trabajo para listado'!$CD$155:$DC$1048576,MATCH($A371,'Hoja de Trabajo para listado'!$CD$155:$CD$1048576,0),MATCH((CUADRO!M$4&amp;$E371),'Hoja de Trabajo para listado'!$CD$151:$DC$151,0)),0)</f>
        <v>0</v>
      </c>
      <c r="N371" s="241">
        <f ca="1">+IFERROR(INDEX('Hoja de Trabajo para listado'!$A$155:$Z$1048576,MATCH($A371,'Hoja de Trabajo para listado'!$A$155:$A$1048576,0),MATCH((CUADRO!N$4&amp;$E371),'Hoja de Trabajo para listado'!$A$151:$Z$151,0)),0)+IFERROR(INDEX('Hoja de Trabajo para listado'!$AB$155:$BA$1048576,MATCH($A371,'Hoja de Trabajo para listado'!$AB$155:$AB$1048576,0),MATCH((CUADRO!N$4&amp;$E371),'Hoja de Trabajo para listado'!$AB$151:$BA$151,0)),0)+IFERROR(INDEX('Hoja de Trabajo para listado'!$BC$155:$CB$1048576,MATCH($A371,'Hoja de Trabajo para listado'!$BC$155:$BC$1048576,0),MATCH((CUADRO!N$4&amp;$E371),'Hoja de Trabajo para listado'!$BC$151:$CB$151,0)),0)+IFERROR(INDEX('Hoja de Trabajo para listado'!$DE$153:$DG$274,MATCH($A371,'Hoja de Trabajo para listado'!$DE$153:$DE$1048576,0),MATCH((CUADRO!N$4&amp;$E371),'Hoja de Trabajo para listado'!$DE$151:$DG$151,0)),0)+IFERROR(INDEX('Hoja de Trabajo para listado'!$CD$155:$DC$1048576,MATCH($A371,'Hoja de Trabajo para listado'!$CD$155:$CD$1048576,0),MATCH((CUADRO!N$4&amp;$E371),'Hoja de Trabajo para listado'!$CD$151:$DC$151,0)),0)</f>
        <v>0</v>
      </c>
      <c r="O371" s="241">
        <f ca="1">+IFERROR(INDEX('Hoja de Trabajo para listado'!$A$155:$Z$1048576,MATCH($A371,'Hoja de Trabajo para listado'!$A$155:$A$1048576,0),MATCH((CUADRO!O$4&amp;$E371),'Hoja de Trabajo para listado'!$A$151:$Z$151,0)),0)+IFERROR(INDEX('Hoja de Trabajo para listado'!$AB$155:$BA$1048576,MATCH($A371,'Hoja de Trabajo para listado'!$AB$155:$AB$1048576,0),MATCH((CUADRO!O$4&amp;$E371),'Hoja de Trabajo para listado'!$AB$151:$BA$151,0)),0)+IFERROR(INDEX('Hoja de Trabajo para listado'!$BC$155:$CB$1048576,MATCH($A371,'Hoja de Trabajo para listado'!$BC$155:$BC$1048576,0),MATCH((CUADRO!O$4&amp;$E371),'Hoja de Trabajo para listado'!$BC$151:$CB$151,0)),0)+IFERROR(INDEX('Hoja de Trabajo para listado'!$DE$153:$DG$274,MATCH($A371,'Hoja de Trabajo para listado'!$DE$153:$DE$1048576,0),MATCH((CUADRO!O$4&amp;$E371),'Hoja de Trabajo para listado'!$DE$151:$DG$151,0)),0)+IFERROR(INDEX('Hoja de Trabajo para listado'!$CD$155:$DC$1048576,MATCH($A371,'Hoja de Trabajo para listado'!$CD$155:$CD$1048576,0),MATCH((CUADRO!O$4&amp;$E371),'Hoja de Trabajo para listado'!$CD$151:$DC$151,0)),0)</f>
        <v>0</v>
      </c>
      <c r="P371" s="241">
        <f ca="1">+IFERROR(INDEX('Hoja de Trabajo para listado'!$A$155:$Z$1048576,MATCH($A371,'Hoja de Trabajo para listado'!$A$155:$A$1048576,0),MATCH((CUADRO!P$4&amp;$E371),'Hoja de Trabajo para listado'!$A$151:$Z$151,0)),0)+IFERROR(INDEX('Hoja de Trabajo para listado'!$AB$155:$BA$1048576,MATCH($A371,'Hoja de Trabajo para listado'!$AB$155:$AB$1048576,0),MATCH((CUADRO!P$4&amp;$E371),'Hoja de Trabajo para listado'!$AB$151:$BA$151,0)),0)+IFERROR(INDEX('Hoja de Trabajo para listado'!$BC$155:$CB$1048576,MATCH($A371,'Hoja de Trabajo para listado'!$BC$155:$BC$1048576,0),MATCH((CUADRO!P$4&amp;$E371),'Hoja de Trabajo para listado'!$BC$151:$CB$151,0)),0)+IFERROR(INDEX('Hoja de Trabajo para listado'!$DE$153:$DG$274,MATCH($A371,'Hoja de Trabajo para listado'!$DE$153:$DE$1048576,0),MATCH((CUADRO!P$4&amp;$E371),'Hoja de Trabajo para listado'!$DE$151:$DG$151,0)),0)+IFERROR(INDEX('Hoja de Trabajo para listado'!$CD$155:$DC$1048576,MATCH($A371,'Hoja de Trabajo para listado'!$CD$155:$CD$1048576,0),MATCH((CUADRO!P$4&amp;$E371),'Hoja de Trabajo para listado'!$CD$151:$DC$151,0)),0)</f>
        <v>0</v>
      </c>
      <c r="Q371" s="241">
        <f ca="1">+IFERROR(INDEX('Hoja de Trabajo para listado'!$A$155:$Z$1048576,MATCH($A371,'Hoja de Trabajo para listado'!$A$155:$A$1048576,0),MATCH((CUADRO!Q$4&amp;$E371),'Hoja de Trabajo para listado'!$A$151:$Z$151,0)),0)+IFERROR(INDEX('Hoja de Trabajo para listado'!$AB$155:$BA$1048576,MATCH($A371,'Hoja de Trabajo para listado'!$AB$155:$AB$1048576,0),MATCH((CUADRO!Q$4&amp;$E371),'Hoja de Trabajo para listado'!$AB$151:$BA$151,0)),0)+IFERROR(INDEX('Hoja de Trabajo para listado'!$BC$155:$CB$1048576,MATCH($A371,'Hoja de Trabajo para listado'!$BC$155:$BC$1048576,0),MATCH((CUADRO!Q$4&amp;$E371),'Hoja de Trabajo para listado'!$BC$151:$CB$151,0)),0)+IFERROR(INDEX('Hoja de Trabajo para listado'!$DE$153:$DG$274,MATCH($A371,'Hoja de Trabajo para listado'!$DE$153:$DE$1048576,0),MATCH((CUADRO!Q$4&amp;$E371),'Hoja de Trabajo para listado'!$DE$151:$DG$151,0)),0)+IFERROR(INDEX('Hoja de Trabajo para listado'!$CD$155:$DC$1048576,MATCH($A371,'Hoja de Trabajo para listado'!$CD$155:$CD$1048576,0),MATCH((CUADRO!Q$4&amp;$E371),'Hoja de Trabajo para listado'!$CD$151:$DC$151,0)),0)</f>
        <v>0</v>
      </c>
      <c r="R371" s="241">
        <f t="shared" ca="1" si="10"/>
        <v>1178.3499999999999</v>
      </c>
      <c r="S371" s="257"/>
      <c r="T371" s="241">
        <f ca="1">+T372</f>
        <v>1622269.04</v>
      </c>
      <c r="U371" s="240">
        <f t="shared" si="11"/>
        <v>1</v>
      </c>
    </row>
    <row r="372" spans="1:21" ht="15" customHeight="1">
      <c r="A372" s="353">
        <v>597</v>
      </c>
      <c r="B372" s="382"/>
      <c r="C372" s="305" t="str">
        <f>+VLOOKUP(A372,bd_lista!$A$3:$C$592,3,FALSE)</f>
        <v>Empresa Pública Nacional Estratégica de Yacimientos de Litio Bolivianos</v>
      </c>
      <c r="D372" s="384"/>
      <c r="E372" s="305" t="s">
        <v>684</v>
      </c>
      <c r="F372" s="243">
        <f ca="1">+IFERROR(INDEX('Hoja de Trabajo para listado'!$A$155:$Z$1048576,MATCH($A372,'Hoja de Trabajo para listado'!$A$155:$A$1048576,0),MATCH((CUADRO!F$4&amp;$E372),'Hoja de Trabajo para listado'!$A$151:$Z$151,0)),0)+IFERROR(INDEX('Hoja de Trabajo para listado'!$AB$155:$BA$1048576,MATCH($A372,'Hoja de Trabajo para listado'!$AB$155:$AB$1048576,0),MATCH((CUADRO!F$4&amp;$E372),'Hoja de Trabajo para listado'!$AB$151:$BA$151,0)),0)+IFERROR(INDEX('Hoja de Trabajo para listado'!$BC$155:$CB$1048576,MATCH($A372,'Hoja de Trabajo para listado'!$BC$155:$BC$1048576,0),MATCH((CUADRO!F$4&amp;$E372),'Hoja de Trabajo para listado'!$BC$151:$CB$151,0)),0)+IFERROR(INDEX('Hoja de Trabajo para listado'!$DE$153:$DG$274,MATCH($A372,'Hoja de Trabajo para listado'!$DE$153:$DE$1048576,0),MATCH((CUADRO!F$4&amp;$E372),'Hoja de Trabajo para listado'!$DE$151:$DG$151,0)),0)+IFERROR(INDEX('Hoja de Trabajo para listado'!$CD$155:$DC$1048576,MATCH($A372,'Hoja de Trabajo para listado'!$CD$155:$CD$1048576,0),MATCH((CUADRO!F$4&amp;$E372),'Hoja de Trabajo para listado'!$CD$151:$DC$151,0)),0)</f>
        <v>0</v>
      </c>
      <c r="G372" s="243">
        <f ca="1">+IFERROR(INDEX('Hoja de Trabajo para listado'!$A$155:$Z$1048576,MATCH($A372,'Hoja de Trabajo para listado'!$A$155:$A$1048576,0),MATCH((CUADRO!G$4&amp;$E372),'Hoja de Trabajo para listado'!$A$151:$Z$151,0)),0)+IFERROR(INDEX('Hoja de Trabajo para listado'!$AB$155:$BA$1048576,MATCH($A372,'Hoja de Trabajo para listado'!$AB$155:$AB$1048576,0),MATCH((CUADRO!G$4&amp;$E372),'Hoja de Trabajo para listado'!$AB$151:$BA$151,0)),0)+IFERROR(INDEX('Hoja de Trabajo para listado'!$BC$155:$CB$1048576,MATCH($A372,'Hoja de Trabajo para listado'!$BC$155:$BC$1048576,0),MATCH((CUADRO!G$4&amp;$E372),'Hoja de Trabajo para listado'!$BC$151:$CB$151,0)),0)+IFERROR(INDEX('Hoja de Trabajo para listado'!$DE$153:$DG$274,MATCH($A372,'Hoja de Trabajo para listado'!$DE$153:$DE$1048576,0),MATCH((CUADRO!G$4&amp;$E372),'Hoja de Trabajo para listado'!$DE$151:$DG$151,0)),0)+IFERROR(INDEX('Hoja de Trabajo para listado'!$CD$155:$DC$1048576,MATCH($A372,'Hoja de Trabajo para listado'!$CD$155:$CD$1048576,0),MATCH((CUADRO!G$4&amp;$E372),'Hoja de Trabajo para listado'!$CD$151:$DC$151,0)),0)</f>
        <v>0</v>
      </c>
      <c r="H372" s="243">
        <f ca="1">+IFERROR(INDEX('Hoja de Trabajo para listado'!$A$155:$Z$1048576,MATCH($A372,'Hoja de Trabajo para listado'!$A$155:$A$1048576,0),MATCH((CUADRO!H$4&amp;$E372),'Hoja de Trabajo para listado'!$A$151:$Z$151,0)),0)+IFERROR(INDEX('Hoja de Trabajo para listado'!$AB$155:$BA$1048576,MATCH($A372,'Hoja de Trabajo para listado'!$AB$155:$AB$1048576,0),MATCH((CUADRO!H$4&amp;$E372),'Hoja de Trabajo para listado'!$AB$151:$BA$151,0)),0)+IFERROR(INDEX('Hoja de Trabajo para listado'!$BC$155:$CB$1048576,MATCH($A372,'Hoja de Trabajo para listado'!$BC$155:$BC$1048576,0),MATCH((CUADRO!H$4&amp;$E372),'Hoja de Trabajo para listado'!$BC$151:$CB$151,0)),0)+IFERROR(INDEX('Hoja de Trabajo para listado'!$DE$153:$DG$274,MATCH($A372,'Hoja de Trabajo para listado'!$DE$153:$DE$1048576,0),MATCH((CUADRO!H$4&amp;$E372),'Hoja de Trabajo para listado'!$DE$151:$DG$151,0)),0)+IFERROR(INDEX('Hoja de Trabajo para listado'!$CD$155:$DC$1048576,MATCH($A372,'Hoja de Trabajo para listado'!$CD$155:$CD$1048576,0),MATCH((CUADRO!H$4&amp;$E372),'Hoja de Trabajo para listado'!$CD$151:$DC$151,0)),0)</f>
        <v>0</v>
      </c>
      <c r="I372" s="243">
        <f ca="1">+IFERROR(INDEX('Hoja de Trabajo para listado'!$A$155:$Z$1048576,MATCH($A372,'Hoja de Trabajo para listado'!$A$155:$A$1048576,0),MATCH((CUADRO!I$4&amp;$E372),'Hoja de Trabajo para listado'!$A$151:$Z$151,0)),0)+IFERROR(INDEX('Hoja de Trabajo para listado'!$AB$155:$BA$1048576,MATCH($A372,'Hoja de Trabajo para listado'!$AB$155:$AB$1048576,0),MATCH((CUADRO!I$4&amp;$E372),'Hoja de Trabajo para listado'!$AB$151:$BA$151,0)),0)+IFERROR(INDEX('Hoja de Trabajo para listado'!$BC$155:$CB$1048576,MATCH($A372,'Hoja de Trabajo para listado'!$BC$155:$BC$1048576,0),MATCH((CUADRO!I$4&amp;$E372),'Hoja de Trabajo para listado'!$BC$151:$CB$151,0)),0)+IFERROR(INDEX('Hoja de Trabajo para listado'!$DE$153:$DG$274,MATCH($A372,'Hoja de Trabajo para listado'!$DE$153:$DE$1048576,0),MATCH((CUADRO!I$4&amp;$E372),'Hoja de Trabajo para listado'!$DE$151:$DG$151,0)),0)+IFERROR(INDEX('Hoja de Trabajo para listado'!$CD$155:$DC$1048576,MATCH($A372,'Hoja de Trabajo para listado'!$CD$155:$CD$1048576,0),MATCH((CUADRO!I$4&amp;$E372),'Hoja de Trabajo para listado'!$CD$151:$DC$151,0)),0)</f>
        <v>0</v>
      </c>
      <c r="J372" s="243">
        <f ca="1">+IFERROR(INDEX('Hoja de Trabajo para listado'!$A$155:$Z$1048576,MATCH($A372,'Hoja de Trabajo para listado'!$A$155:$A$1048576,0),MATCH((CUADRO!J$4&amp;$E372),'Hoja de Trabajo para listado'!$A$151:$Z$151,0)),0)+IFERROR(INDEX('Hoja de Trabajo para listado'!$AB$155:$BA$1048576,MATCH($A372,'Hoja de Trabajo para listado'!$AB$155:$AB$1048576,0),MATCH((CUADRO!J$4&amp;$E372),'Hoja de Trabajo para listado'!$AB$151:$BA$151,0)),0)+IFERROR(INDEX('Hoja de Trabajo para listado'!$BC$155:$CB$1048576,MATCH($A372,'Hoja de Trabajo para listado'!$BC$155:$BC$1048576,0),MATCH((CUADRO!J$4&amp;$E372),'Hoja de Trabajo para listado'!$BC$151:$CB$151,0)),0)+IFERROR(INDEX('Hoja de Trabajo para listado'!$DE$153:$DG$274,MATCH($A372,'Hoja de Trabajo para listado'!$DE$153:$DE$1048576,0),MATCH((CUADRO!J$4&amp;$E372),'Hoja de Trabajo para listado'!$DE$151:$DG$151,0)),0)+IFERROR(INDEX('Hoja de Trabajo para listado'!$CD$155:$DC$1048576,MATCH($A372,'Hoja de Trabajo para listado'!$CD$155:$CD$1048576,0),MATCH((CUADRO!J$4&amp;$E372),'Hoja de Trabajo para listado'!$CD$151:$DC$151,0)),0)</f>
        <v>1621090.69</v>
      </c>
      <c r="K372" s="243">
        <f ca="1">+IFERROR(INDEX('Hoja de Trabajo para listado'!$A$155:$Z$1048576,MATCH($A372,'Hoja de Trabajo para listado'!$A$155:$A$1048576,0),MATCH((CUADRO!K$4&amp;$E372),'Hoja de Trabajo para listado'!$A$151:$Z$151,0)),0)+IFERROR(INDEX('Hoja de Trabajo para listado'!$AB$155:$BA$1048576,MATCH($A372,'Hoja de Trabajo para listado'!$AB$155:$AB$1048576,0),MATCH((CUADRO!K$4&amp;$E372),'Hoja de Trabajo para listado'!$AB$151:$BA$151,0)),0)+IFERROR(INDEX('Hoja de Trabajo para listado'!$BC$155:$CB$1048576,MATCH($A372,'Hoja de Trabajo para listado'!$BC$155:$BC$1048576,0),MATCH((CUADRO!K$4&amp;$E372),'Hoja de Trabajo para listado'!$BC$151:$CB$151,0)),0)+IFERROR(INDEX('Hoja de Trabajo para listado'!$DE$153:$DG$274,MATCH($A372,'Hoja de Trabajo para listado'!$DE$153:$DE$1048576,0),MATCH((CUADRO!K$4&amp;$E372),'Hoja de Trabajo para listado'!$DE$151:$DG$151,0)),0)+IFERROR(INDEX('Hoja de Trabajo para listado'!$CD$155:$DC$1048576,MATCH($A372,'Hoja de Trabajo para listado'!$CD$155:$CD$1048576,0),MATCH((CUADRO!K$4&amp;$E372),'Hoja de Trabajo para listado'!$CD$151:$DC$151,0)),0)</f>
        <v>0</v>
      </c>
      <c r="L372" s="243">
        <f ca="1">+IFERROR(INDEX('Hoja de Trabajo para listado'!$A$155:$Z$1048576,MATCH($A372,'Hoja de Trabajo para listado'!$A$155:$A$1048576,0),MATCH((CUADRO!L$4&amp;$E372),'Hoja de Trabajo para listado'!$A$151:$Z$151,0)),0)+IFERROR(INDEX('Hoja de Trabajo para listado'!$AB$155:$BA$1048576,MATCH($A372,'Hoja de Trabajo para listado'!$AB$155:$AB$1048576,0),MATCH((CUADRO!L$4&amp;$E372),'Hoja de Trabajo para listado'!$AB$151:$BA$151,0)),0)+IFERROR(INDEX('Hoja de Trabajo para listado'!$BC$155:$CB$1048576,MATCH($A372,'Hoja de Trabajo para listado'!$BC$155:$BC$1048576,0),MATCH((CUADRO!L$4&amp;$E372),'Hoja de Trabajo para listado'!$BC$151:$CB$151,0)),0)+IFERROR(INDEX('Hoja de Trabajo para listado'!$DE$153:$DG$274,MATCH($A372,'Hoja de Trabajo para listado'!$DE$153:$DE$1048576,0),MATCH((CUADRO!L$4&amp;$E372),'Hoja de Trabajo para listado'!$DE$151:$DG$151,0)),0)+IFERROR(INDEX('Hoja de Trabajo para listado'!$CD$155:$DC$1048576,MATCH($A372,'Hoja de Trabajo para listado'!$CD$155:$CD$1048576,0),MATCH((CUADRO!L$4&amp;$E372),'Hoja de Trabajo para listado'!$CD$151:$DC$151,0)),0)</f>
        <v>0</v>
      </c>
      <c r="M372" s="243">
        <f ca="1">+IFERROR(INDEX('Hoja de Trabajo para listado'!$A$155:$Z$1048576,MATCH($A372,'Hoja de Trabajo para listado'!$A$155:$A$1048576,0),MATCH((CUADRO!M$4&amp;$E372),'Hoja de Trabajo para listado'!$A$151:$Z$151,0)),0)+IFERROR(INDEX('Hoja de Trabajo para listado'!$AB$155:$BA$1048576,MATCH($A372,'Hoja de Trabajo para listado'!$AB$155:$AB$1048576,0),MATCH((CUADRO!M$4&amp;$E372),'Hoja de Trabajo para listado'!$AB$151:$BA$151,0)),0)+IFERROR(INDEX('Hoja de Trabajo para listado'!$BC$155:$CB$1048576,MATCH($A372,'Hoja de Trabajo para listado'!$BC$155:$BC$1048576,0),MATCH((CUADRO!M$4&amp;$E372),'Hoja de Trabajo para listado'!$BC$151:$CB$151,0)),0)+IFERROR(INDEX('Hoja de Trabajo para listado'!$DE$153:$DG$274,MATCH($A372,'Hoja de Trabajo para listado'!$DE$153:$DE$1048576,0),MATCH((CUADRO!M$4&amp;$E372),'Hoja de Trabajo para listado'!$DE$151:$DG$151,0)),0)+IFERROR(INDEX('Hoja de Trabajo para listado'!$CD$155:$DC$1048576,MATCH($A372,'Hoja de Trabajo para listado'!$CD$155:$CD$1048576,0),MATCH((CUADRO!M$4&amp;$E372),'Hoja de Trabajo para listado'!$CD$151:$DC$151,0)),0)</f>
        <v>0</v>
      </c>
      <c r="N372" s="243">
        <f ca="1">+IFERROR(INDEX('Hoja de Trabajo para listado'!$A$155:$Z$1048576,MATCH($A372,'Hoja de Trabajo para listado'!$A$155:$A$1048576,0),MATCH((CUADRO!N$4&amp;$E372),'Hoja de Trabajo para listado'!$A$151:$Z$151,0)),0)+IFERROR(INDEX('Hoja de Trabajo para listado'!$AB$155:$BA$1048576,MATCH($A372,'Hoja de Trabajo para listado'!$AB$155:$AB$1048576,0),MATCH((CUADRO!N$4&amp;$E372),'Hoja de Trabajo para listado'!$AB$151:$BA$151,0)),0)+IFERROR(INDEX('Hoja de Trabajo para listado'!$BC$155:$CB$1048576,MATCH($A372,'Hoja de Trabajo para listado'!$BC$155:$BC$1048576,0),MATCH((CUADRO!N$4&amp;$E372),'Hoja de Trabajo para listado'!$BC$151:$CB$151,0)),0)+IFERROR(INDEX('Hoja de Trabajo para listado'!$DE$153:$DG$274,MATCH($A372,'Hoja de Trabajo para listado'!$DE$153:$DE$1048576,0),MATCH((CUADRO!N$4&amp;$E372),'Hoja de Trabajo para listado'!$DE$151:$DG$151,0)),0)+IFERROR(INDEX('Hoja de Trabajo para listado'!$CD$155:$DC$1048576,MATCH($A372,'Hoja de Trabajo para listado'!$CD$155:$CD$1048576,0),MATCH((CUADRO!N$4&amp;$E372),'Hoja de Trabajo para listado'!$CD$151:$DC$151,0)),0)</f>
        <v>0</v>
      </c>
      <c r="O372" s="243">
        <f ca="1">+IFERROR(INDEX('Hoja de Trabajo para listado'!$A$155:$Z$1048576,MATCH($A372,'Hoja de Trabajo para listado'!$A$155:$A$1048576,0),MATCH((CUADRO!O$4&amp;$E372),'Hoja de Trabajo para listado'!$A$151:$Z$151,0)),0)+IFERROR(INDEX('Hoja de Trabajo para listado'!$AB$155:$BA$1048576,MATCH($A372,'Hoja de Trabajo para listado'!$AB$155:$AB$1048576,0),MATCH((CUADRO!O$4&amp;$E372),'Hoja de Trabajo para listado'!$AB$151:$BA$151,0)),0)+IFERROR(INDEX('Hoja de Trabajo para listado'!$BC$155:$CB$1048576,MATCH($A372,'Hoja de Trabajo para listado'!$BC$155:$BC$1048576,0),MATCH((CUADRO!O$4&amp;$E372),'Hoja de Trabajo para listado'!$BC$151:$CB$151,0)),0)+IFERROR(INDEX('Hoja de Trabajo para listado'!$DE$153:$DG$274,MATCH($A372,'Hoja de Trabajo para listado'!$DE$153:$DE$1048576,0),MATCH((CUADRO!O$4&amp;$E372),'Hoja de Trabajo para listado'!$DE$151:$DG$151,0)),0)+IFERROR(INDEX('Hoja de Trabajo para listado'!$CD$155:$DC$1048576,MATCH($A372,'Hoja de Trabajo para listado'!$CD$155:$CD$1048576,0),MATCH((CUADRO!O$4&amp;$E372),'Hoja de Trabajo para listado'!$CD$151:$DC$151,0)),0)</f>
        <v>0</v>
      </c>
      <c r="P372" s="243">
        <f ca="1">+IFERROR(INDEX('Hoja de Trabajo para listado'!$A$155:$Z$1048576,MATCH($A372,'Hoja de Trabajo para listado'!$A$155:$A$1048576,0),MATCH((CUADRO!P$4&amp;$E372),'Hoja de Trabajo para listado'!$A$151:$Z$151,0)),0)+IFERROR(INDEX('Hoja de Trabajo para listado'!$AB$155:$BA$1048576,MATCH($A372,'Hoja de Trabajo para listado'!$AB$155:$AB$1048576,0),MATCH((CUADRO!P$4&amp;$E372),'Hoja de Trabajo para listado'!$AB$151:$BA$151,0)),0)+IFERROR(INDEX('Hoja de Trabajo para listado'!$BC$155:$CB$1048576,MATCH($A372,'Hoja de Trabajo para listado'!$BC$155:$BC$1048576,0),MATCH((CUADRO!P$4&amp;$E372),'Hoja de Trabajo para listado'!$BC$151:$CB$151,0)),0)+IFERROR(INDEX('Hoja de Trabajo para listado'!$DE$153:$DG$274,MATCH($A372,'Hoja de Trabajo para listado'!$DE$153:$DE$1048576,0),MATCH((CUADRO!P$4&amp;$E372),'Hoja de Trabajo para listado'!$DE$151:$DG$151,0)),0)+IFERROR(INDEX('Hoja de Trabajo para listado'!$CD$155:$DC$1048576,MATCH($A372,'Hoja de Trabajo para listado'!$CD$155:$CD$1048576,0),MATCH((CUADRO!P$4&amp;$E372),'Hoja de Trabajo para listado'!$CD$151:$DC$151,0)),0)</f>
        <v>0</v>
      </c>
      <c r="Q372" s="243">
        <f ca="1">+IFERROR(INDEX('Hoja de Trabajo para listado'!$A$155:$Z$1048576,MATCH($A372,'Hoja de Trabajo para listado'!$A$155:$A$1048576,0),MATCH((CUADRO!Q$4&amp;$E372),'Hoja de Trabajo para listado'!$A$151:$Z$151,0)),0)+IFERROR(INDEX('Hoja de Trabajo para listado'!$AB$155:$BA$1048576,MATCH($A372,'Hoja de Trabajo para listado'!$AB$155:$AB$1048576,0),MATCH((CUADRO!Q$4&amp;$E372),'Hoja de Trabajo para listado'!$AB$151:$BA$151,0)),0)+IFERROR(INDEX('Hoja de Trabajo para listado'!$BC$155:$CB$1048576,MATCH($A372,'Hoja de Trabajo para listado'!$BC$155:$BC$1048576,0),MATCH((CUADRO!Q$4&amp;$E372),'Hoja de Trabajo para listado'!$BC$151:$CB$151,0)),0)+IFERROR(INDEX('Hoja de Trabajo para listado'!$DE$153:$DG$274,MATCH($A372,'Hoja de Trabajo para listado'!$DE$153:$DE$1048576,0),MATCH((CUADRO!Q$4&amp;$E372),'Hoja de Trabajo para listado'!$DE$151:$DG$151,0)),0)+IFERROR(INDEX('Hoja de Trabajo para listado'!$CD$155:$DC$1048576,MATCH($A372,'Hoja de Trabajo para listado'!$CD$155:$CD$1048576,0),MATCH((CUADRO!Q$4&amp;$E372),'Hoja de Trabajo para listado'!$CD$151:$DC$151,0)),0)</f>
        <v>0</v>
      </c>
      <c r="R372" s="243">
        <f t="shared" ca="1" si="10"/>
        <v>1621090.69</v>
      </c>
      <c r="S372" s="256">
        <f ca="1">+R371+R372</f>
        <v>1622269.04</v>
      </c>
      <c r="T372" s="243">
        <f ca="1">+S372</f>
        <v>1622269.04</v>
      </c>
      <c r="U372" s="242">
        <f t="shared" si="11"/>
        <v>2</v>
      </c>
    </row>
    <row r="373" spans="1:21" ht="15" customHeight="1">
      <c r="A373" s="354">
        <v>598</v>
      </c>
      <c r="B373" s="381">
        <f>+A373</f>
        <v>598</v>
      </c>
      <c r="C373" s="245" t="str">
        <f>+VLOOKUP(A373,bd_lista!$A$3:$C$592,3,FALSE)</f>
        <v>Empresa Pública "Editorial del Estado Plurinacional de Bolivia"</v>
      </c>
      <c r="D373" s="383" t="str">
        <f>+C373</f>
        <v>Empresa Pública "Editorial del Estado Plurinacional de Bolivia"</v>
      </c>
      <c r="E373" s="245" t="s">
        <v>683</v>
      </c>
      <c r="F373" s="241">
        <f ca="1">+IFERROR(INDEX('Hoja de Trabajo para listado'!$A$155:$Z$1048576,MATCH($A373,'Hoja de Trabajo para listado'!$A$155:$A$1048576,0),MATCH((CUADRO!F$4&amp;$E373),'Hoja de Trabajo para listado'!$A$151:$Z$151,0)),0)+IFERROR(INDEX('Hoja de Trabajo para listado'!$AB$155:$BA$1048576,MATCH($A373,'Hoja de Trabajo para listado'!$AB$155:$AB$1048576,0),MATCH((CUADRO!F$4&amp;$E373),'Hoja de Trabajo para listado'!$AB$151:$BA$151,0)),0)+IFERROR(INDEX('Hoja de Trabajo para listado'!$BC$155:$CB$1048576,MATCH($A373,'Hoja de Trabajo para listado'!$BC$155:$BC$1048576,0),MATCH((CUADRO!F$4&amp;$E373),'Hoja de Trabajo para listado'!$BC$151:$CB$151,0)),0)+IFERROR(INDEX('Hoja de Trabajo para listado'!$DE$153:$DG$274,MATCH($A373,'Hoja de Trabajo para listado'!$DE$153:$DE$1048576,0),MATCH((CUADRO!F$4&amp;$E373),'Hoja de Trabajo para listado'!$DE$151:$DG$151,0)),0)+IFERROR(INDEX('Hoja de Trabajo para listado'!$CD$155:$DC$1048576,MATCH($A373,'Hoja de Trabajo para listado'!$CD$155:$CD$1048576,0),MATCH((CUADRO!F$4&amp;$E373),'Hoja de Trabajo para listado'!$CD$151:$DC$151,0)),0)</f>
        <v>122500</v>
      </c>
      <c r="G373" s="241">
        <f ca="1">+IFERROR(INDEX('Hoja de Trabajo para listado'!$A$155:$Z$1048576,MATCH($A373,'Hoja de Trabajo para listado'!$A$155:$A$1048576,0),MATCH((CUADRO!G$4&amp;$E373),'Hoja de Trabajo para listado'!$A$151:$Z$151,0)),0)+IFERROR(INDEX('Hoja de Trabajo para listado'!$AB$155:$BA$1048576,MATCH($A373,'Hoja de Trabajo para listado'!$AB$155:$AB$1048576,0),MATCH((CUADRO!G$4&amp;$E373),'Hoja de Trabajo para listado'!$AB$151:$BA$151,0)),0)+IFERROR(INDEX('Hoja de Trabajo para listado'!$BC$155:$CB$1048576,MATCH($A373,'Hoja de Trabajo para listado'!$BC$155:$BC$1048576,0),MATCH((CUADRO!G$4&amp;$E373),'Hoja de Trabajo para listado'!$BC$151:$CB$151,0)),0)+IFERROR(INDEX('Hoja de Trabajo para listado'!$DE$153:$DG$274,MATCH($A373,'Hoja de Trabajo para listado'!$DE$153:$DE$1048576,0),MATCH((CUADRO!G$4&amp;$E373),'Hoja de Trabajo para listado'!$DE$151:$DG$151,0)),0)+IFERROR(INDEX('Hoja de Trabajo para listado'!$CD$155:$DC$1048576,MATCH($A373,'Hoja de Trabajo para listado'!$CD$155:$CD$1048576,0),MATCH((CUADRO!G$4&amp;$E373),'Hoja de Trabajo para listado'!$CD$151:$DC$151,0)),0)</f>
        <v>37273.14</v>
      </c>
      <c r="H373" s="241">
        <f ca="1">+IFERROR(INDEX('Hoja de Trabajo para listado'!$A$155:$Z$1048576,MATCH($A373,'Hoja de Trabajo para listado'!$A$155:$A$1048576,0),MATCH((CUADRO!H$4&amp;$E373),'Hoja de Trabajo para listado'!$A$151:$Z$151,0)),0)+IFERROR(INDEX('Hoja de Trabajo para listado'!$AB$155:$BA$1048576,MATCH($A373,'Hoja de Trabajo para listado'!$AB$155:$AB$1048576,0),MATCH((CUADRO!H$4&amp;$E373),'Hoja de Trabajo para listado'!$AB$151:$BA$151,0)),0)+IFERROR(INDEX('Hoja de Trabajo para listado'!$BC$155:$CB$1048576,MATCH($A373,'Hoja de Trabajo para listado'!$BC$155:$BC$1048576,0),MATCH((CUADRO!H$4&amp;$E373),'Hoja de Trabajo para listado'!$BC$151:$CB$151,0)),0)+IFERROR(INDEX('Hoja de Trabajo para listado'!$DE$153:$DG$274,MATCH($A373,'Hoja de Trabajo para listado'!$DE$153:$DE$1048576,0),MATCH((CUADRO!H$4&amp;$E373),'Hoja de Trabajo para listado'!$DE$151:$DG$151,0)),0)+IFERROR(INDEX('Hoja de Trabajo para listado'!$CD$155:$DC$1048576,MATCH($A373,'Hoja de Trabajo para listado'!$CD$155:$CD$1048576,0),MATCH((CUADRO!H$4&amp;$E373),'Hoja de Trabajo para listado'!$CD$151:$DC$151,0)),0)</f>
        <v>0</v>
      </c>
      <c r="I373" s="241">
        <f ca="1">+IFERROR(INDEX('Hoja de Trabajo para listado'!$A$155:$Z$1048576,MATCH($A373,'Hoja de Trabajo para listado'!$A$155:$A$1048576,0),MATCH((CUADRO!I$4&amp;$E373),'Hoja de Trabajo para listado'!$A$151:$Z$151,0)),0)+IFERROR(INDEX('Hoja de Trabajo para listado'!$AB$155:$BA$1048576,MATCH($A373,'Hoja de Trabajo para listado'!$AB$155:$AB$1048576,0),MATCH((CUADRO!I$4&amp;$E373),'Hoja de Trabajo para listado'!$AB$151:$BA$151,0)),0)+IFERROR(INDEX('Hoja de Trabajo para listado'!$BC$155:$CB$1048576,MATCH($A373,'Hoja de Trabajo para listado'!$BC$155:$BC$1048576,0),MATCH((CUADRO!I$4&amp;$E373),'Hoja de Trabajo para listado'!$BC$151:$CB$151,0)),0)+IFERROR(INDEX('Hoja de Trabajo para listado'!$DE$153:$DG$274,MATCH($A373,'Hoja de Trabajo para listado'!$DE$153:$DE$1048576,0),MATCH((CUADRO!I$4&amp;$E373),'Hoja de Trabajo para listado'!$DE$151:$DG$151,0)),0)+IFERROR(INDEX('Hoja de Trabajo para listado'!$CD$155:$DC$1048576,MATCH($A373,'Hoja de Trabajo para listado'!$CD$155:$CD$1048576,0),MATCH((CUADRO!I$4&amp;$E373),'Hoja de Trabajo para listado'!$CD$151:$DC$151,0)),0)</f>
        <v>0</v>
      </c>
      <c r="J373" s="241">
        <f ca="1">+IFERROR(INDEX('Hoja de Trabajo para listado'!$A$155:$Z$1048576,MATCH($A373,'Hoja de Trabajo para listado'!$A$155:$A$1048576,0),MATCH((CUADRO!J$4&amp;$E373),'Hoja de Trabajo para listado'!$A$151:$Z$151,0)),0)+IFERROR(INDEX('Hoja de Trabajo para listado'!$AB$155:$BA$1048576,MATCH($A373,'Hoja de Trabajo para listado'!$AB$155:$AB$1048576,0),MATCH((CUADRO!J$4&amp;$E373),'Hoja de Trabajo para listado'!$AB$151:$BA$151,0)),0)+IFERROR(INDEX('Hoja de Trabajo para listado'!$BC$155:$CB$1048576,MATCH($A373,'Hoja de Trabajo para listado'!$BC$155:$BC$1048576,0),MATCH((CUADRO!J$4&amp;$E373),'Hoja de Trabajo para listado'!$BC$151:$CB$151,0)),0)+IFERROR(INDEX('Hoja de Trabajo para listado'!$DE$153:$DG$274,MATCH($A373,'Hoja de Trabajo para listado'!$DE$153:$DE$1048576,0),MATCH((CUADRO!J$4&amp;$E373),'Hoja de Trabajo para listado'!$DE$151:$DG$151,0)),0)+IFERROR(INDEX('Hoja de Trabajo para listado'!$CD$155:$DC$1048576,MATCH($A373,'Hoja de Trabajo para listado'!$CD$155:$CD$1048576,0),MATCH((CUADRO!J$4&amp;$E373),'Hoja de Trabajo para listado'!$CD$151:$DC$151,0)),0)</f>
        <v>0</v>
      </c>
      <c r="K373" s="241">
        <f ca="1">+IFERROR(INDEX('Hoja de Trabajo para listado'!$A$155:$Z$1048576,MATCH($A373,'Hoja de Trabajo para listado'!$A$155:$A$1048576,0),MATCH((CUADRO!K$4&amp;$E373),'Hoja de Trabajo para listado'!$A$151:$Z$151,0)),0)+IFERROR(INDEX('Hoja de Trabajo para listado'!$AB$155:$BA$1048576,MATCH($A373,'Hoja de Trabajo para listado'!$AB$155:$AB$1048576,0),MATCH((CUADRO!K$4&amp;$E373),'Hoja de Trabajo para listado'!$AB$151:$BA$151,0)),0)+IFERROR(INDEX('Hoja de Trabajo para listado'!$BC$155:$CB$1048576,MATCH($A373,'Hoja de Trabajo para listado'!$BC$155:$BC$1048576,0),MATCH((CUADRO!K$4&amp;$E373),'Hoja de Trabajo para listado'!$BC$151:$CB$151,0)),0)+IFERROR(INDEX('Hoja de Trabajo para listado'!$DE$153:$DG$274,MATCH($A373,'Hoja de Trabajo para listado'!$DE$153:$DE$1048576,0),MATCH((CUADRO!K$4&amp;$E373),'Hoja de Trabajo para listado'!$DE$151:$DG$151,0)),0)+IFERROR(INDEX('Hoja de Trabajo para listado'!$CD$155:$DC$1048576,MATCH($A373,'Hoja de Trabajo para listado'!$CD$155:$CD$1048576,0),MATCH((CUADRO!K$4&amp;$E373),'Hoja de Trabajo para listado'!$CD$151:$DC$151,0)),0)</f>
        <v>0</v>
      </c>
      <c r="L373" s="241">
        <f ca="1">+IFERROR(INDEX('Hoja de Trabajo para listado'!$A$155:$Z$1048576,MATCH($A373,'Hoja de Trabajo para listado'!$A$155:$A$1048576,0),MATCH((CUADRO!L$4&amp;$E373),'Hoja de Trabajo para listado'!$A$151:$Z$151,0)),0)+IFERROR(INDEX('Hoja de Trabajo para listado'!$AB$155:$BA$1048576,MATCH($A373,'Hoja de Trabajo para listado'!$AB$155:$AB$1048576,0),MATCH((CUADRO!L$4&amp;$E373),'Hoja de Trabajo para listado'!$AB$151:$BA$151,0)),0)+IFERROR(INDEX('Hoja de Trabajo para listado'!$BC$155:$CB$1048576,MATCH($A373,'Hoja de Trabajo para listado'!$BC$155:$BC$1048576,0),MATCH((CUADRO!L$4&amp;$E373),'Hoja de Trabajo para listado'!$BC$151:$CB$151,0)),0)+IFERROR(INDEX('Hoja de Trabajo para listado'!$DE$153:$DG$274,MATCH($A373,'Hoja de Trabajo para listado'!$DE$153:$DE$1048576,0),MATCH((CUADRO!L$4&amp;$E373),'Hoja de Trabajo para listado'!$DE$151:$DG$151,0)),0)+IFERROR(INDEX('Hoja de Trabajo para listado'!$CD$155:$DC$1048576,MATCH($A373,'Hoja de Trabajo para listado'!$CD$155:$CD$1048576,0),MATCH((CUADRO!L$4&amp;$E373),'Hoja de Trabajo para listado'!$CD$151:$DC$151,0)),0)</f>
        <v>0</v>
      </c>
      <c r="M373" s="241">
        <f ca="1">+IFERROR(INDEX('Hoja de Trabajo para listado'!$A$155:$Z$1048576,MATCH($A373,'Hoja de Trabajo para listado'!$A$155:$A$1048576,0),MATCH((CUADRO!M$4&amp;$E373),'Hoja de Trabajo para listado'!$A$151:$Z$151,0)),0)+IFERROR(INDEX('Hoja de Trabajo para listado'!$AB$155:$BA$1048576,MATCH($A373,'Hoja de Trabajo para listado'!$AB$155:$AB$1048576,0),MATCH((CUADRO!M$4&amp;$E373),'Hoja de Trabajo para listado'!$AB$151:$BA$151,0)),0)+IFERROR(INDEX('Hoja de Trabajo para listado'!$BC$155:$CB$1048576,MATCH($A373,'Hoja de Trabajo para listado'!$BC$155:$BC$1048576,0),MATCH((CUADRO!M$4&amp;$E373),'Hoja de Trabajo para listado'!$BC$151:$CB$151,0)),0)+IFERROR(INDEX('Hoja de Trabajo para listado'!$DE$153:$DG$274,MATCH($A373,'Hoja de Trabajo para listado'!$DE$153:$DE$1048576,0),MATCH((CUADRO!M$4&amp;$E373),'Hoja de Trabajo para listado'!$DE$151:$DG$151,0)),0)+IFERROR(INDEX('Hoja de Trabajo para listado'!$CD$155:$DC$1048576,MATCH($A373,'Hoja de Trabajo para listado'!$CD$155:$CD$1048576,0),MATCH((CUADRO!M$4&amp;$E373),'Hoja de Trabajo para listado'!$CD$151:$DC$151,0)),0)</f>
        <v>0</v>
      </c>
      <c r="N373" s="241">
        <f ca="1">+IFERROR(INDEX('Hoja de Trabajo para listado'!$A$155:$Z$1048576,MATCH($A373,'Hoja de Trabajo para listado'!$A$155:$A$1048576,0),MATCH((CUADRO!N$4&amp;$E373),'Hoja de Trabajo para listado'!$A$151:$Z$151,0)),0)+IFERROR(INDEX('Hoja de Trabajo para listado'!$AB$155:$BA$1048576,MATCH($A373,'Hoja de Trabajo para listado'!$AB$155:$AB$1048576,0),MATCH((CUADRO!N$4&amp;$E373),'Hoja de Trabajo para listado'!$AB$151:$BA$151,0)),0)+IFERROR(INDEX('Hoja de Trabajo para listado'!$BC$155:$CB$1048576,MATCH($A373,'Hoja de Trabajo para listado'!$BC$155:$BC$1048576,0),MATCH((CUADRO!N$4&amp;$E373),'Hoja de Trabajo para listado'!$BC$151:$CB$151,0)),0)+IFERROR(INDEX('Hoja de Trabajo para listado'!$DE$153:$DG$274,MATCH($A373,'Hoja de Trabajo para listado'!$DE$153:$DE$1048576,0),MATCH((CUADRO!N$4&amp;$E373),'Hoja de Trabajo para listado'!$DE$151:$DG$151,0)),0)+IFERROR(INDEX('Hoja de Trabajo para listado'!$CD$155:$DC$1048576,MATCH($A373,'Hoja de Trabajo para listado'!$CD$155:$CD$1048576,0),MATCH((CUADRO!N$4&amp;$E373),'Hoja de Trabajo para listado'!$CD$151:$DC$151,0)),0)</f>
        <v>0</v>
      </c>
      <c r="O373" s="241">
        <f ca="1">+IFERROR(INDEX('Hoja de Trabajo para listado'!$A$155:$Z$1048576,MATCH($A373,'Hoja de Trabajo para listado'!$A$155:$A$1048576,0),MATCH((CUADRO!O$4&amp;$E373),'Hoja de Trabajo para listado'!$A$151:$Z$151,0)),0)+IFERROR(INDEX('Hoja de Trabajo para listado'!$AB$155:$BA$1048576,MATCH($A373,'Hoja de Trabajo para listado'!$AB$155:$AB$1048576,0),MATCH((CUADRO!O$4&amp;$E373),'Hoja de Trabajo para listado'!$AB$151:$BA$151,0)),0)+IFERROR(INDEX('Hoja de Trabajo para listado'!$BC$155:$CB$1048576,MATCH($A373,'Hoja de Trabajo para listado'!$BC$155:$BC$1048576,0),MATCH((CUADRO!O$4&amp;$E373),'Hoja de Trabajo para listado'!$BC$151:$CB$151,0)),0)+IFERROR(INDEX('Hoja de Trabajo para listado'!$DE$153:$DG$274,MATCH($A373,'Hoja de Trabajo para listado'!$DE$153:$DE$1048576,0),MATCH((CUADRO!O$4&amp;$E373),'Hoja de Trabajo para listado'!$DE$151:$DG$151,0)),0)+IFERROR(INDEX('Hoja de Trabajo para listado'!$CD$155:$DC$1048576,MATCH($A373,'Hoja de Trabajo para listado'!$CD$155:$CD$1048576,0),MATCH((CUADRO!O$4&amp;$E373),'Hoja de Trabajo para listado'!$CD$151:$DC$151,0)),0)</f>
        <v>0</v>
      </c>
      <c r="P373" s="241">
        <f ca="1">+IFERROR(INDEX('Hoja de Trabajo para listado'!$A$155:$Z$1048576,MATCH($A373,'Hoja de Trabajo para listado'!$A$155:$A$1048576,0),MATCH((CUADRO!P$4&amp;$E373),'Hoja de Trabajo para listado'!$A$151:$Z$151,0)),0)+IFERROR(INDEX('Hoja de Trabajo para listado'!$AB$155:$BA$1048576,MATCH($A373,'Hoja de Trabajo para listado'!$AB$155:$AB$1048576,0),MATCH((CUADRO!P$4&amp;$E373),'Hoja de Trabajo para listado'!$AB$151:$BA$151,0)),0)+IFERROR(INDEX('Hoja de Trabajo para listado'!$BC$155:$CB$1048576,MATCH($A373,'Hoja de Trabajo para listado'!$BC$155:$BC$1048576,0),MATCH((CUADRO!P$4&amp;$E373),'Hoja de Trabajo para listado'!$BC$151:$CB$151,0)),0)+IFERROR(INDEX('Hoja de Trabajo para listado'!$DE$153:$DG$274,MATCH($A373,'Hoja de Trabajo para listado'!$DE$153:$DE$1048576,0),MATCH((CUADRO!P$4&amp;$E373),'Hoja de Trabajo para listado'!$DE$151:$DG$151,0)),0)+IFERROR(INDEX('Hoja de Trabajo para listado'!$CD$155:$DC$1048576,MATCH($A373,'Hoja de Trabajo para listado'!$CD$155:$CD$1048576,0),MATCH((CUADRO!P$4&amp;$E373),'Hoja de Trabajo para listado'!$CD$151:$DC$151,0)),0)</f>
        <v>0</v>
      </c>
      <c r="Q373" s="241">
        <f ca="1">+IFERROR(INDEX('Hoja de Trabajo para listado'!$A$155:$Z$1048576,MATCH($A373,'Hoja de Trabajo para listado'!$A$155:$A$1048576,0),MATCH((CUADRO!Q$4&amp;$E373),'Hoja de Trabajo para listado'!$A$151:$Z$151,0)),0)+IFERROR(INDEX('Hoja de Trabajo para listado'!$AB$155:$BA$1048576,MATCH($A373,'Hoja de Trabajo para listado'!$AB$155:$AB$1048576,0),MATCH((CUADRO!Q$4&amp;$E373),'Hoja de Trabajo para listado'!$AB$151:$BA$151,0)),0)+IFERROR(INDEX('Hoja de Trabajo para listado'!$BC$155:$CB$1048576,MATCH($A373,'Hoja de Trabajo para listado'!$BC$155:$BC$1048576,0),MATCH((CUADRO!Q$4&amp;$E373),'Hoja de Trabajo para listado'!$BC$151:$CB$151,0)),0)+IFERROR(INDEX('Hoja de Trabajo para listado'!$DE$153:$DG$274,MATCH($A373,'Hoja de Trabajo para listado'!$DE$153:$DE$1048576,0),MATCH((CUADRO!Q$4&amp;$E373),'Hoja de Trabajo para listado'!$DE$151:$DG$151,0)),0)+IFERROR(INDEX('Hoja de Trabajo para listado'!$CD$155:$DC$1048576,MATCH($A373,'Hoja de Trabajo para listado'!$CD$155:$CD$1048576,0),MATCH((CUADRO!Q$4&amp;$E373),'Hoja de Trabajo para listado'!$CD$151:$DC$151,0)),0)</f>
        <v>0</v>
      </c>
      <c r="R373" s="241">
        <f t="shared" ca="1" si="10"/>
        <v>159773.14000000001</v>
      </c>
      <c r="S373" s="257"/>
      <c r="T373" s="241">
        <f ca="1">+T374</f>
        <v>159773.14000000001</v>
      </c>
      <c r="U373" s="240">
        <f t="shared" si="11"/>
        <v>1</v>
      </c>
    </row>
    <row r="374" spans="1:21" ht="15" customHeight="1">
      <c r="A374" s="353">
        <v>598</v>
      </c>
      <c r="B374" s="382"/>
      <c r="C374" s="305" t="str">
        <f>+VLOOKUP(A374,bd_lista!$A$3:$C$592,3,FALSE)</f>
        <v>Empresa Pública "Editorial del Estado Plurinacional de Bolivia"</v>
      </c>
      <c r="D374" s="384"/>
      <c r="E374" s="305" t="s">
        <v>684</v>
      </c>
      <c r="F374" s="243">
        <f ca="1">+IFERROR(INDEX('Hoja de Trabajo para listado'!$A$155:$Z$1048576,MATCH($A374,'Hoja de Trabajo para listado'!$A$155:$A$1048576,0),MATCH((CUADRO!F$4&amp;$E374),'Hoja de Trabajo para listado'!$A$151:$Z$151,0)),0)+IFERROR(INDEX('Hoja de Trabajo para listado'!$AB$155:$BA$1048576,MATCH($A374,'Hoja de Trabajo para listado'!$AB$155:$AB$1048576,0),MATCH((CUADRO!F$4&amp;$E374),'Hoja de Trabajo para listado'!$AB$151:$BA$151,0)),0)+IFERROR(INDEX('Hoja de Trabajo para listado'!$BC$155:$CB$1048576,MATCH($A374,'Hoja de Trabajo para listado'!$BC$155:$BC$1048576,0),MATCH((CUADRO!F$4&amp;$E374),'Hoja de Trabajo para listado'!$BC$151:$CB$151,0)),0)+IFERROR(INDEX('Hoja de Trabajo para listado'!$DE$153:$DG$274,MATCH($A374,'Hoja de Trabajo para listado'!$DE$153:$DE$1048576,0),MATCH((CUADRO!F$4&amp;$E374),'Hoja de Trabajo para listado'!$DE$151:$DG$151,0)),0)+IFERROR(INDEX('Hoja de Trabajo para listado'!$CD$155:$DC$1048576,MATCH($A374,'Hoja de Trabajo para listado'!$CD$155:$CD$1048576,0),MATCH((CUADRO!F$4&amp;$E374),'Hoja de Trabajo para listado'!$CD$151:$DC$151,0)),0)</f>
        <v>0</v>
      </c>
      <c r="G374" s="243">
        <f ca="1">+IFERROR(INDEX('Hoja de Trabajo para listado'!$A$155:$Z$1048576,MATCH($A374,'Hoja de Trabajo para listado'!$A$155:$A$1048576,0),MATCH((CUADRO!G$4&amp;$E374),'Hoja de Trabajo para listado'!$A$151:$Z$151,0)),0)+IFERROR(INDEX('Hoja de Trabajo para listado'!$AB$155:$BA$1048576,MATCH($A374,'Hoja de Trabajo para listado'!$AB$155:$AB$1048576,0),MATCH((CUADRO!G$4&amp;$E374),'Hoja de Trabajo para listado'!$AB$151:$BA$151,0)),0)+IFERROR(INDEX('Hoja de Trabajo para listado'!$BC$155:$CB$1048576,MATCH($A374,'Hoja de Trabajo para listado'!$BC$155:$BC$1048576,0),MATCH((CUADRO!G$4&amp;$E374),'Hoja de Trabajo para listado'!$BC$151:$CB$151,0)),0)+IFERROR(INDEX('Hoja de Trabajo para listado'!$DE$153:$DG$274,MATCH($A374,'Hoja de Trabajo para listado'!$DE$153:$DE$1048576,0),MATCH((CUADRO!G$4&amp;$E374),'Hoja de Trabajo para listado'!$DE$151:$DG$151,0)),0)+IFERROR(INDEX('Hoja de Trabajo para listado'!$CD$155:$DC$1048576,MATCH($A374,'Hoja de Trabajo para listado'!$CD$155:$CD$1048576,0),MATCH((CUADRO!G$4&amp;$E374),'Hoja de Trabajo para listado'!$CD$151:$DC$151,0)),0)</f>
        <v>0</v>
      </c>
      <c r="H374" s="243">
        <f ca="1">+IFERROR(INDEX('Hoja de Trabajo para listado'!$A$155:$Z$1048576,MATCH($A374,'Hoja de Trabajo para listado'!$A$155:$A$1048576,0),MATCH((CUADRO!H$4&amp;$E374),'Hoja de Trabajo para listado'!$A$151:$Z$151,0)),0)+IFERROR(INDEX('Hoja de Trabajo para listado'!$AB$155:$BA$1048576,MATCH($A374,'Hoja de Trabajo para listado'!$AB$155:$AB$1048576,0),MATCH((CUADRO!H$4&amp;$E374),'Hoja de Trabajo para listado'!$AB$151:$BA$151,0)),0)+IFERROR(INDEX('Hoja de Trabajo para listado'!$BC$155:$CB$1048576,MATCH($A374,'Hoja de Trabajo para listado'!$BC$155:$BC$1048576,0),MATCH((CUADRO!H$4&amp;$E374),'Hoja de Trabajo para listado'!$BC$151:$CB$151,0)),0)+IFERROR(INDEX('Hoja de Trabajo para listado'!$DE$153:$DG$274,MATCH($A374,'Hoja de Trabajo para listado'!$DE$153:$DE$1048576,0),MATCH((CUADRO!H$4&amp;$E374),'Hoja de Trabajo para listado'!$DE$151:$DG$151,0)),0)+IFERROR(INDEX('Hoja de Trabajo para listado'!$CD$155:$DC$1048576,MATCH($A374,'Hoja de Trabajo para listado'!$CD$155:$CD$1048576,0),MATCH((CUADRO!H$4&amp;$E374),'Hoja de Trabajo para listado'!$CD$151:$DC$151,0)),0)</f>
        <v>0</v>
      </c>
      <c r="I374" s="243">
        <f ca="1">+IFERROR(INDEX('Hoja de Trabajo para listado'!$A$155:$Z$1048576,MATCH($A374,'Hoja de Trabajo para listado'!$A$155:$A$1048576,0),MATCH((CUADRO!I$4&amp;$E374),'Hoja de Trabajo para listado'!$A$151:$Z$151,0)),0)+IFERROR(INDEX('Hoja de Trabajo para listado'!$AB$155:$BA$1048576,MATCH($A374,'Hoja de Trabajo para listado'!$AB$155:$AB$1048576,0),MATCH((CUADRO!I$4&amp;$E374),'Hoja de Trabajo para listado'!$AB$151:$BA$151,0)),0)+IFERROR(INDEX('Hoja de Trabajo para listado'!$BC$155:$CB$1048576,MATCH($A374,'Hoja de Trabajo para listado'!$BC$155:$BC$1048576,0),MATCH((CUADRO!I$4&amp;$E374),'Hoja de Trabajo para listado'!$BC$151:$CB$151,0)),0)+IFERROR(INDEX('Hoja de Trabajo para listado'!$DE$153:$DG$274,MATCH($A374,'Hoja de Trabajo para listado'!$DE$153:$DE$1048576,0),MATCH((CUADRO!I$4&amp;$E374),'Hoja de Trabajo para listado'!$DE$151:$DG$151,0)),0)+IFERROR(INDEX('Hoja de Trabajo para listado'!$CD$155:$DC$1048576,MATCH($A374,'Hoja de Trabajo para listado'!$CD$155:$CD$1048576,0),MATCH((CUADRO!I$4&amp;$E374),'Hoja de Trabajo para listado'!$CD$151:$DC$151,0)),0)</f>
        <v>0</v>
      </c>
      <c r="J374" s="243">
        <f ca="1">+IFERROR(INDEX('Hoja de Trabajo para listado'!$A$155:$Z$1048576,MATCH($A374,'Hoja de Trabajo para listado'!$A$155:$A$1048576,0),MATCH((CUADRO!J$4&amp;$E374),'Hoja de Trabajo para listado'!$A$151:$Z$151,0)),0)+IFERROR(INDEX('Hoja de Trabajo para listado'!$AB$155:$BA$1048576,MATCH($A374,'Hoja de Trabajo para listado'!$AB$155:$AB$1048576,0),MATCH((CUADRO!J$4&amp;$E374),'Hoja de Trabajo para listado'!$AB$151:$BA$151,0)),0)+IFERROR(INDEX('Hoja de Trabajo para listado'!$BC$155:$CB$1048576,MATCH($A374,'Hoja de Trabajo para listado'!$BC$155:$BC$1048576,0),MATCH((CUADRO!J$4&amp;$E374),'Hoja de Trabajo para listado'!$BC$151:$CB$151,0)),0)+IFERROR(INDEX('Hoja de Trabajo para listado'!$DE$153:$DG$274,MATCH($A374,'Hoja de Trabajo para listado'!$DE$153:$DE$1048576,0),MATCH((CUADRO!J$4&amp;$E374),'Hoja de Trabajo para listado'!$DE$151:$DG$151,0)),0)+IFERROR(INDEX('Hoja de Trabajo para listado'!$CD$155:$DC$1048576,MATCH($A374,'Hoja de Trabajo para listado'!$CD$155:$CD$1048576,0),MATCH((CUADRO!J$4&amp;$E374),'Hoja de Trabajo para listado'!$CD$151:$DC$151,0)),0)</f>
        <v>0</v>
      </c>
      <c r="K374" s="243">
        <f ca="1">+IFERROR(INDEX('Hoja de Trabajo para listado'!$A$155:$Z$1048576,MATCH($A374,'Hoja de Trabajo para listado'!$A$155:$A$1048576,0),MATCH((CUADRO!K$4&amp;$E374),'Hoja de Trabajo para listado'!$A$151:$Z$151,0)),0)+IFERROR(INDEX('Hoja de Trabajo para listado'!$AB$155:$BA$1048576,MATCH($A374,'Hoja de Trabajo para listado'!$AB$155:$AB$1048576,0),MATCH((CUADRO!K$4&amp;$E374),'Hoja de Trabajo para listado'!$AB$151:$BA$151,0)),0)+IFERROR(INDEX('Hoja de Trabajo para listado'!$BC$155:$CB$1048576,MATCH($A374,'Hoja de Trabajo para listado'!$BC$155:$BC$1048576,0),MATCH((CUADRO!K$4&amp;$E374),'Hoja de Trabajo para listado'!$BC$151:$CB$151,0)),0)+IFERROR(INDEX('Hoja de Trabajo para listado'!$DE$153:$DG$274,MATCH($A374,'Hoja de Trabajo para listado'!$DE$153:$DE$1048576,0),MATCH((CUADRO!K$4&amp;$E374),'Hoja de Trabajo para listado'!$DE$151:$DG$151,0)),0)+IFERROR(INDEX('Hoja de Trabajo para listado'!$CD$155:$DC$1048576,MATCH($A374,'Hoja de Trabajo para listado'!$CD$155:$CD$1048576,0),MATCH((CUADRO!K$4&amp;$E374),'Hoja de Trabajo para listado'!$CD$151:$DC$151,0)),0)</f>
        <v>0</v>
      </c>
      <c r="L374" s="243">
        <f ca="1">+IFERROR(INDEX('Hoja de Trabajo para listado'!$A$155:$Z$1048576,MATCH($A374,'Hoja de Trabajo para listado'!$A$155:$A$1048576,0),MATCH((CUADRO!L$4&amp;$E374),'Hoja de Trabajo para listado'!$A$151:$Z$151,0)),0)+IFERROR(INDEX('Hoja de Trabajo para listado'!$AB$155:$BA$1048576,MATCH($A374,'Hoja de Trabajo para listado'!$AB$155:$AB$1048576,0),MATCH((CUADRO!L$4&amp;$E374),'Hoja de Trabajo para listado'!$AB$151:$BA$151,0)),0)+IFERROR(INDEX('Hoja de Trabajo para listado'!$BC$155:$CB$1048576,MATCH($A374,'Hoja de Trabajo para listado'!$BC$155:$BC$1048576,0),MATCH((CUADRO!L$4&amp;$E374),'Hoja de Trabajo para listado'!$BC$151:$CB$151,0)),0)+IFERROR(INDEX('Hoja de Trabajo para listado'!$DE$153:$DG$274,MATCH($A374,'Hoja de Trabajo para listado'!$DE$153:$DE$1048576,0),MATCH((CUADRO!L$4&amp;$E374),'Hoja de Trabajo para listado'!$DE$151:$DG$151,0)),0)+IFERROR(INDEX('Hoja de Trabajo para listado'!$CD$155:$DC$1048576,MATCH($A374,'Hoja de Trabajo para listado'!$CD$155:$CD$1048576,0),MATCH((CUADRO!L$4&amp;$E374),'Hoja de Trabajo para listado'!$CD$151:$DC$151,0)),0)</f>
        <v>0</v>
      </c>
      <c r="M374" s="243">
        <f ca="1">+IFERROR(INDEX('Hoja de Trabajo para listado'!$A$155:$Z$1048576,MATCH($A374,'Hoja de Trabajo para listado'!$A$155:$A$1048576,0),MATCH((CUADRO!M$4&amp;$E374),'Hoja de Trabajo para listado'!$A$151:$Z$151,0)),0)+IFERROR(INDEX('Hoja de Trabajo para listado'!$AB$155:$BA$1048576,MATCH($A374,'Hoja de Trabajo para listado'!$AB$155:$AB$1048576,0),MATCH((CUADRO!M$4&amp;$E374),'Hoja de Trabajo para listado'!$AB$151:$BA$151,0)),0)+IFERROR(INDEX('Hoja de Trabajo para listado'!$BC$155:$CB$1048576,MATCH($A374,'Hoja de Trabajo para listado'!$BC$155:$BC$1048576,0),MATCH((CUADRO!M$4&amp;$E374),'Hoja de Trabajo para listado'!$BC$151:$CB$151,0)),0)+IFERROR(INDEX('Hoja de Trabajo para listado'!$DE$153:$DG$274,MATCH($A374,'Hoja de Trabajo para listado'!$DE$153:$DE$1048576,0),MATCH((CUADRO!M$4&amp;$E374),'Hoja de Trabajo para listado'!$DE$151:$DG$151,0)),0)+IFERROR(INDEX('Hoja de Trabajo para listado'!$CD$155:$DC$1048576,MATCH($A374,'Hoja de Trabajo para listado'!$CD$155:$CD$1048576,0),MATCH((CUADRO!M$4&amp;$E374),'Hoja de Trabajo para listado'!$CD$151:$DC$151,0)),0)</f>
        <v>0</v>
      </c>
      <c r="N374" s="243">
        <f ca="1">+IFERROR(INDEX('Hoja de Trabajo para listado'!$A$155:$Z$1048576,MATCH($A374,'Hoja de Trabajo para listado'!$A$155:$A$1048576,0),MATCH((CUADRO!N$4&amp;$E374),'Hoja de Trabajo para listado'!$A$151:$Z$151,0)),0)+IFERROR(INDEX('Hoja de Trabajo para listado'!$AB$155:$BA$1048576,MATCH($A374,'Hoja de Trabajo para listado'!$AB$155:$AB$1048576,0),MATCH((CUADRO!N$4&amp;$E374),'Hoja de Trabajo para listado'!$AB$151:$BA$151,0)),0)+IFERROR(INDEX('Hoja de Trabajo para listado'!$BC$155:$CB$1048576,MATCH($A374,'Hoja de Trabajo para listado'!$BC$155:$BC$1048576,0),MATCH((CUADRO!N$4&amp;$E374),'Hoja de Trabajo para listado'!$BC$151:$CB$151,0)),0)+IFERROR(INDEX('Hoja de Trabajo para listado'!$DE$153:$DG$274,MATCH($A374,'Hoja de Trabajo para listado'!$DE$153:$DE$1048576,0),MATCH((CUADRO!N$4&amp;$E374),'Hoja de Trabajo para listado'!$DE$151:$DG$151,0)),0)+IFERROR(INDEX('Hoja de Trabajo para listado'!$CD$155:$DC$1048576,MATCH($A374,'Hoja de Trabajo para listado'!$CD$155:$CD$1048576,0),MATCH((CUADRO!N$4&amp;$E374),'Hoja de Trabajo para listado'!$CD$151:$DC$151,0)),0)</f>
        <v>0</v>
      </c>
      <c r="O374" s="243">
        <f ca="1">+IFERROR(INDEX('Hoja de Trabajo para listado'!$A$155:$Z$1048576,MATCH($A374,'Hoja de Trabajo para listado'!$A$155:$A$1048576,0),MATCH((CUADRO!O$4&amp;$E374),'Hoja de Trabajo para listado'!$A$151:$Z$151,0)),0)+IFERROR(INDEX('Hoja de Trabajo para listado'!$AB$155:$BA$1048576,MATCH($A374,'Hoja de Trabajo para listado'!$AB$155:$AB$1048576,0),MATCH((CUADRO!O$4&amp;$E374),'Hoja de Trabajo para listado'!$AB$151:$BA$151,0)),0)+IFERROR(INDEX('Hoja de Trabajo para listado'!$BC$155:$CB$1048576,MATCH($A374,'Hoja de Trabajo para listado'!$BC$155:$BC$1048576,0),MATCH((CUADRO!O$4&amp;$E374),'Hoja de Trabajo para listado'!$BC$151:$CB$151,0)),0)+IFERROR(INDEX('Hoja de Trabajo para listado'!$DE$153:$DG$274,MATCH($A374,'Hoja de Trabajo para listado'!$DE$153:$DE$1048576,0),MATCH((CUADRO!O$4&amp;$E374),'Hoja de Trabajo para listado'!$DE$151:$DG$151,0)),0)+IFERROR(INDEX('Hoja de Trabajo para listado'!$CD$155:$DC$1048576,MATCH($A374,'Hoja de Trabajo para listado'!$CD$155:$CD$1048576,0),MATCH((CUADRO!O$4&amp;$E374),'Hoja de Trabajo para listado'!$CD$151:$DC$151,0)),0)</f>
        <v>0</v>
      </c>
      <c r="P374" s="243">
        <f ca="1">+IFERROR(INDEX('Hoja de Trabajo para listado'!$A$155:$Z$1048576,MATCH($A374,'Hoja de Trabajo para listado'!$A$155:$A$1048576,0),MATCH((CUADRO!P$4&amp;$E374),'Hoja de Trabajo para listado'!$A$151:$Z$151,0)),0)+IFERROR(INDEX('Hoja de Trabajo para listado'!$AB$155:$BA$1048576,MATCH($A374,'Hoja de Trabajo para listado'!$AB$155:$AB$1048576,0),MATCH((CUADRO!P$4&amp;$E374),'Hoja de Trabajo para listado'!$AB$151:$BA$151,0)),0)+IFERROR(INDEX('Hoja de Trabajo para listado'!$BC$155:$CB$1048576,MATCH($A374,'Hoja de Trabajo para listado'!$BC$155:$BC$1048576,0),MATCH((CUADRO!P$4&amp;$E374),'Hoja de Trabajo para listado'!$BC$151:$CB$151,0)),0)+IFERROR(INDEX('Hoja de Trabajo para listado'!$DE$153:$DG$274,MATCH($A374,'Hoja de Trabajo para listado'!$DE$153:$DE$1048576,0),MATCH((CUADRO!P$4&amp;$E374),'Hoja de Trabajo para listado'!$DE$151:$DG$151,0)),0)+IFERROR(INDEX('Hoja de Trabajo para listado'!$CD$155:$DC$1048576,MATCH($A374,'Hoja de Trabajo para listado'!$CD$155:$CD$1048576,0),MATCH((CUADRO!P$4&amp;$E374),'Hoja de Trabajo para listado'!$CD$151:$DC$151,0)),0)</f>
        <v>0</v>
      </c>
      <c r="Q374" s="243">
        <f ca="1">+IFERROR(INDEX('Hoja de Trabajo para listado'!$A$155:$Z$1048576,MATCH($A374,'Hoja de Trabajo para listado'!$A$155:$A$1048576,0),MATCH((CUADRO!Q$4&amp;$E374),'Hoja de Trabajo para listado'!$A$151:$Z$151,0)),0)+IFERROR(INDEX('Hoja de Trabajo para listado'!$AB$155:$BA$1048576,MATCH($A374,'Hoja de Trabajo para listado'!$AB$155:$AB$1048576,0),MATCH((CUADRO!Q$4&amp;$E374),'Hoja de Trabajo para listado'!$AB$151:$BA$151,0)),0)+IFERROR(INDEX('Hoja de Trabajo para listado'!$BC$155:$CB$1048576,MATCH($A374,'Hoja de Trabajo para listado'!$BC$155:$BC$1048576,0),MATCH((CUADRO!Q$4&amp;$E374),'Hoja de Trabajo para listado'!$BC$151:$CB$151,0)),0)+IFERROR(INDEX('Hoja de Trabajo para listado'!$DE$153:$DG$274,MATCH($A374,'Hoja de Trabajo para listado'!$DE$153:$DE$1048576,0),MATCH((CUADRO!Q$4&amp;$E374),'Hoja de Trabajo para listado'!$DE$151:$DG$151,0)),0)+IFERROR(INDEX('Hoja de Trabajo para listado'!$CD$155:$DC$1048576,MATCH($A374,'Hoja de Trabajo para listado'!$CD$155:$CD$1048576,0),MATCH((CUADRO!Q$4&amp;$E374),'Hoja de Trabajo para listado'!$CD$151:$DC$151,0)),0)</f>
        <v>0</v>
      </c>
      <c r="R374" s="243">
        <f t="shared" ca="1" si="10"/>
        <v>0</v>
      </c>
      <c r="S374" s="256">
        <f ca="1">+R373+R374</f>
        <v>159773.14000000001</v>
      </c>
      <c r="T374" s="243">
        <f ca="1">+S374</f>
        <v>159773.14000000001</v>
      </c>
      <c r="U374" s="242">
        <f t="shared" si="11"/>
        <v>2</v>
      </c>
    </row>
    <row r="375" spans="1:21" ht="15" customHeight="1">
      <c r="A375" s="354">
        <v>599</v>
      </c>
      <c r="B375" s="381">
        <f>+A375</f>
        <v>599</v>
      </c>
      <c r="C375" s="245" t="str">
        <f>+VLOOKUP(A375,bd_lista!$A$3:$C$592,3,FALSE)</f>
        <v>Empresa Boliviana de Alimentos y Derivados</v>
      </c>
      <c r="D375" s="383" t="str">
        <f>+C375</f>
        <v>Empresa Boliviana de Alimentos y Derivados</v>
      </c>
      <c r="E375" s="245" t="s">
        <v>683</v>
      </c>
      <c r="F375" s="241">
        <f ca="1">+IFERROR(INDEX('Hoja de Trabajo para listado'!$A$155:$Z$1048576,MATCH($A375,'Hoja de Trabajo para listado'!$A$155:$A$1048576,0),MATCH((CUADRO!F$4&amp;$E375),'Hoja de Trabajo para listado'!$A$151:$Z$151,0)),0)+IFERROR(INDEX('Hoja de Trabajo para listado'!$AB$155:$BA$1048576,MATCH($A375,'Hoja de Trabajo para listado'!$AB$155:$AB$1048576,0),MATCH((CUADRO!F$4&amp;$E375),'Hoja de Trabajo para listado'!$AB$151:$BA$151,0)),0)+IFERROR(INDEX('Hoja de Trabajo para listado'!$BC$155:$CB$1048576,MATCH($A375,'Hoja de Trabajo para listado'!$BC$155:$BC$1048576,0),MATCH((CUADRO!F$4&amp;$E375),'Hoja de Trabajo para listado'!$BC$151:$CB$151,0)),0)+IFERROR(INDEX('Hoja de Trabajo para listado'!$DE$153:$DG$274,MATCH($A375,'Hoja de Trabajo para listado'!$DE$153:$DE$1048576,0),MATCH((CUADRO!F$4&amp;$E375),'Hoja de Trabajo para listado'!$DE$151:$DG$151,0)),0)+IFERROR(INDEX('Hoja de Trabajo para listado'!$CD$155:$DC$1048576,MATCH($A375,'Hoja de Trabajo para listado'!$CD$155:$CD$1048576,0),MATCH((CUADRO!F$4&amp;$E375),'Hoja de Trabajo para listado'!$CD$151:$DC$151,0)),0)</f>
        <v>0</v>
      </c>
      <c r="G375" s="241">
        <f ca="1">+IFERROR(INDEX('Hoja de Trabajo para listado'!$A$155:$Z$1048576,MATCH($A375,'Hoja de Trabajo para listado'!$A$155:$A$1048576,0),MATCH((CUADRO!G$4&amp;$E375),'Hoja de Trabajo para listado'!$A$151:$Z$151,0)),0)+IFERROR(INDEX('Hoja de Trabajo para listado'!$AB$155:$BA$1048576,MATCH($A375,'Hoja de Trabajo para listado'!$AB$155:$AB$1048576,0),MATCH((CUADRO!G$4&amp;$E375),'Hoja de Trabajo para listado'!$AB$151:$BA$151,0)),0)+IFERROR(INDEX('Hoja de Trabajo para listado'!$BC$155:$CB$1048576,MATCH($A375,'Hoja de Trabajo para listado'!$BC$155:$BC$1048576,0),MATCH((CUADRO!G$4&amp;$E375),'Hoja de Trabajo para listado'!$BC$151:$CB$151,0)),0)+IFERROR(INDEX('Hoja de Trabajo para listado'!$DE$153:$DG$274,MATCH($A375,'Hoja de Trabajo para listado'!$DE$153:$DE$1048576,0),MATCH((CUADRO!G$4&amp;$E375),'Hoja de Trabajo para listado'!$DE$151:$DG$151,0)),0)+IFERROR(INDEX('Hoja de Trabajo para listado'!$CD$155:$DC$1048576,MATCH($A375,'Hoja de Trabajo para listado'!$CD$155:$CD$1048576,0),MATCH((CUADRO!G$4&amp;$E375),'Hoja de Trabajo para listado'!$CD$151:$DC$151,0)),0)</f>
        <v>0</v>
      </c>
      <c r="H375" s="241">
        <f ca="1">+IFERROR(INDEX('Hoja de Trabajo para listado'!$A$155:$Z$1048576,MATCH($A375,'Hoja de Trabajo para listado'!$A$155:$A$1048576,0),MATCH((CUADRO!H$4&amp;$E375),'Hoja de Trabajo para listado'!$A$151:$Z$151,0)),0)+IFERROR(INDEX('Hoja de Trabajo para listado'!$AB$155:$BA$1048576,MATCH($A375,'Hoja de Trabajo para listado'!$AB$155:$AB$1048576,0),MATCH((CUADRO!H$4&amp;$E375),'Hoja de Trabajo para listado'!$AB$151:$BA$151,0)),0)+IFERROR(INDEX('Hoja de Trabajo para listado'!$BC$155:$CB$1048576,MATCH($A375,'Hoja de Trabajo para listado'!$BC$155:$BC$1048576,0),MATCH((CUADRO!H$4&amp;$E375),'Hoja de Trabajo para listado'!$BC$151:$CB$151,0)),0)+IFERROR(INDEX('Hoja de Trabajo para listado'!$DE$153:$DG$274,MATCH($A375,'Hoja de Trabajo para listado'!$DE$153:$DE$1048576,0),MATCH((CUADRO!H$4&amp;$E375),'Hoja de Trabajo para listado'!$DE$151:$DG$151,0)),0)+IFERROR(INDEX('Hoja de Trabajo para listado'!$CD$155:$DC$1048576,MATCH($A375,'Hoja de Trabajo para listado'!$CD$155:$CD$1048576,0),MATCH((CUADRO!H$4&amp;$E375),'Hoja de Trabajo para listado'!$CD$151:$DC$151,0)),0)</f>
        <v>0</v>
      </c>
      <c r="I375" s="241">
        <f ca="1">+IFERROR(INDEX('Hoja de Trabajo para listado'!$A$155:$Z$1048576,MATCH($A375,'Hoja de Trabajo para listado'!$A$155:$A$1048576,0),MATCH((CUADRO!I$4&amp;$E375),'Hoja de Trabajo para listado'!$A$151:$Z$151,0)),0)+IFERROR(INDEX('Hoja de Trabajo para listado'!$AB$155:$BA$1048576,MATCH($A375,'Hoja de Trabajo para listado'!$AB$155:$AB$1048576,0),MATCH((CUADRO!I$4&amp;$E375),'Hoja de Trabajo para listado'!$AB$151:$BA$151,0)),0)+IFERROR(INDEX('Hoja de Trabajo para listado'!$BC$155:$CB$1048576,MATCH($A375,'Hoja de Trabajo para listado'!$BC$155:$BC$1048576,0),MATCH((CUADRO!I$4&amp;$E375),'Hoja de Trabajo para listado'!$BC$151:$CB$151,0)),0)+IFERROR(INDEX('Hoja de Trabajo para listado'!$DE$153:$DG$274,MATCH($A375,'Hoja de Trabajo para listado'!$DE$153:$DE$1048576,0),MATCH((CUADRO!I$4&amp;$E375),'Hoja de Trabajo para listado'!$DE$151:$DG$151,0)),0)+IFERROR(INDEX('Hoja de Trabajo para listado'!$CD$155:$DC$1048576,MATCH($A375,'Hoja de Trabajo para listado'!$CD$155:$CD$1048576,0),MATCH((CUADRO!I$4&amp;$E375),'Hoja de Trabajo para listado'!$CD$151:$DC$151,0)),0)</f>
        <v>0</v>
      </c>
      <c r="J375" s="241">
        <f ca="1">+IFERROR(INDEX('Hoja de Trabajo para listado'!$A$155:$Z$1048576,MATCH($A375,'Hoja de Trabajo para listado'!$A$155:$A$1048576,0),MATCH((CUADRO!J$4&amp;$E375),'Hoja de Trabajo para listado'!$A$151:$Z$151,0)),0)+IFERROR(INDEX('Hoja de Trabajo para listado'!$AB$155:$BA$1048576,MATCH($A375,'Hoja de Trabajo para listado'!$AB$155:$AB$1048576,0),MATCH((CUADRO!J$4&amp;$E375),'Hoja de Trabajo para listado'!$AB$151:$BA$151,0)),0)+IFERROR(INDEX('Hoja de Trabajo para listado'!$BC$155:$CB$1048576,MATCH($A375,'Hoja de Trabajo para listado'!$BC$155:$BC$1048576,0),MATCH((CUADRO!J$4&amp;$E375),'Hoja de Trabajo para listado'!$BC$151:$CB$151,0)),0)+IFERROR(INDEX('Hoja de Trabajo para listado'!$DE$153:$DG$274,MATCH($A375,'Hoja de Trabajo para listado'!$DE$153:$DE$1048576,0),MATCH((CUADRO!J$4&amp;$E375),'Hoja de Trabajo para listado'!$DE$151:$DG$151,0)),0)+IFERROR(INDEX('Hoja de Trabajo para listado'!$CD$155:$DC$1048576,MATCH($A375,'Hoja de Trabajo para listado'!$CD$155:$CD$1048576,0),MATCH((CUADRO!J$4&amp;$E375),'Hoja de Trabajo para listado'!$CD$151:$DC$151,0)),0)</f>
        <v>0</v>
      </c>
      <c r="K375" s="241">
        <f ca="1">+IFERROR(INDEX('Hoja de Trabajo para listado'!$A$155:$Z$1048576,MATCH($A375,'Hoja de Trabajo para listado'!$A$155:$A$1048576,0),MATCH((CUADRO!K$4&amp;$E375),'Hoja de Trabajo para listado'!$A$151:$Z$151,0)),0)+IFERROR(INDEX('Hoja de Trabajo para listado'!$AB$155:$BA$1048576,MATCH($A375,'Hoja de Trabajo para listado'!$AB$155:$AB$1048576,0),MATCH((CUADRO!K$4&amp;$E375),'Hoja de Trabajo para listado'!$AB$151:$BA$151,0)),0)+IFERROR(INDEX('Hoja de Trabajo para listado'!$BC$155:$CB$1048576,MATCH($A375,'Hoja de Trabajo para listado'!$BC$155:$BC$1048576,0),MATCH((CUADRO!K$4&amp;$E375),'Hoja de Trabajo para listado'!$BC$151:$CB$151,0)),0)+IFERROR(INDEX('Hoja de Trabajo para listado'!$DE$153:$DG$274,MATCH($A375,'Hoja de Trabajo para listado'!$DE$153:$DE$1048576,0),MATCH((CUADRO!K$4&amp;$E375),'Hoja de Trabajo para listado'!$DE$151:$DG$151,0)),0)+IFERROR(INDEX('Hoja de Trabajo para listado'!$CD$155:$DC$1048576,MATCH($A375,'Hoja de Trabajo para listado'!$CD$155:$CD$1048576,0),MATCH((CUADRO!K$4&amp;$E375),'Hoja de Trabajo para listado'!$CD$151:$DC$151,0)),0)</f>
        <v>0</v>
      </c>
      <c r="L375" s="241">
        <f ca="1">+IFERROR(INDEX('Hoja de Trabajo para listado'!$A$155:$Z$1048576,MATCH($A375,'Hoja de Trabajo para listado'!$A$155:$A$1048576,0),MATCH((CUADRO!L$4&amp;$E375),'Hoja de Trabajo para listado'!$A$151:$Z$151,0)),0)+IFERROR(INDEX('Hoja de Trabajo para listado'!$AB$155:$BA$1048576,MATCH($A375,'Hoja de Trabajo para listado'!$AB$155:$AB$1048576,0),MATCH((CUADRO!L$4&amp;$E375),'Hoja de Trabajo para listado'!$AB$151:$BA$151,0)),0)+IFERROR(INDEX('Hoja de Trabajo para listado'!$BC$155:$CB$1048576,MATCH($A375,'Hoja de Trabajo para listado'!$BC$155:$BC$1048576,0),MATCH((CUADRO!L$4&amp;$E375),'Hoja de Trabajo para listado'!$BC$151:$CB$151,0)),0)+IFERROR(INDEX('Hoja de Trabajo para listado'!$DE$153:$DG$274,MATCH($A375,'Hoja de Trabajo para listado'!$DE$153:$DE$1048576,0),MATCH((CUADRO!L$4&amp;$E375),'Hoja de Trabajo para listado'!$DE$151:$DG$151,0)),0)+IFERROR(INDEX('Hoja de Trabajo para listado'!$CD$155:$DC$1048576,MATCH($A375,'Hoja de Trabajo para listado'!$CD$155:$CD$1048576,0),MATCH((CUADRO!L$4&amp;$E375),'Hoja de Trabajo para listado'!$CD$151:$DC$151,0)),0)</f>
        <v>0</v>
      </c>
      <c r="M375" s="241">
        <f ca="1">+IFERROR(INDEX('Hoja de Trabajo para listado'!$A$155:$Z$1048576,MATCH($A375,'Hoja de Trabajo para listado'!$A$155:$A$1048576,0),MATCH((CUADRO!M$4&amp;$E375),'Hoja de Trabajo para listado'!$A$151:$Z$151,0)),0)+IFERROR(INDEX('Hoja de Trabajo para listado'!$AB$155:$BA$1048576,MATCH($A375,'Hoja de Trabajo para listado'!$AB$155:$AB$1048576,0),MATCH((CUADRO!M$4&amp;$E375),'Hoja de Trabajo para listado'!$AB$151:$BA$151,0)),0)+IFERROR(INDEX('Hoja de Trabajo para listado'!$BC$155:$CB$1048576,MATCH($A375,'Hoja de Trabajo para listado'!$BC$155:$BC$1048576,0),MATCH((CUADRO!M$4&amp;$E375),'Hoja de Trabajo para listado'!$BC$151:$CB$151,0)),0)+IFERROR(INDEX('Hoja de Trabajo para listado'!$DE$153:$DG$274,MATCH($A375,'Hoja de Trabajo para listado'!$DE$153:$DE$1048576,0),MATCH((CUADRO!M$4&amp;$E375),'Hoja de Trabajo para listado'!$DE$151:$DG$151,0)),0)+IFERROR(INDEX('Hoja de Trabajo para listado'!$CD$155:$DC$1048576,MATCH($A375,'Hoja de Trabajo para listado'!$CD$155:$CD$1048576,0),MATCH((CUADRO!M$4&amp;$E375),'Hoja de Trabajo para listado'!$CD$151:$DC$151,0)),0)</f>
        <v>0</v>
      </c>
      <c r="N375" s="241">
        <f ca="1">+IFERROR(INDEX('Hoja de Trabajo para listado'!$A$155:$Z$1048576,MATCH($A375,'Hoja de Trabajo para listado'!$A$155:$A$1048576,0),MATCH((CUADRO!N$4&amp;$E375),'Hoja de Trabajo para listado'!$A$151:$Z$151,0)),0)+IFERROR(INDEX('Hoja de Trabajo para listado'!$AB$155:$BA$1048576,MATCH($A375,'Hoja de Trabajo para listado'!$AB$155:$AB$1048576,0),MATCH((CUADRO!N$4&amp;$E375),'Hoja de Trabajo para listado'!$AB$151:$BA$151,0)),0)+IFERROR(INDEX('Hoja de Trabajo para listado'!$BC$155:$CB$1048576,MATCH($A375,'Hoja de Trabajo para listado'!$BC$155:$BC$1048576,0),MATCH((CUADRO!N$4&amp;$E375),'Hoja de Trabajo para listado'!$BC$151:$CB$151,0)),0)+IFERROR(INDEX('Hoja de Trabajo para listado'!$DE$153:$DG$274,MATCH($A375,'Hoja de Trabajo para listado'!$DE$153:$DE$1048576,0),MATCH((CUADRO!N$4&amp;$E375),'Hoja de Trabajo para listado'!$DE$151:$DG$151,0)),0)+IFERROR(INDEX('Hoja de Trabajo para listado'!$CD$155:$DC$1048576,MATCH($A375,'Hoja de Trabajo para listado'!$CD$155:$CD$1048576,0),MATCH((CUADRO!N$4&amp;$E375),'Hoja de Trabajo para listado'!$CD$151:$DC$151,0)),0)</f>
        <v>0</v>
      </c>
      <c r="O375" s="241">
        <f ca="1">+IFERROR(INDEX('Hoja de Trabajo para listado'!$A$155:$Z$1048576,MATCH($A375,'Hoja de Trabajo para listado'!$A$155:$A$1048576,0),MATCH((CUADRO!O$4&amp;$E375),'Hoja de Trabajo para listado'!$A$151:$Z$151,0)),0)+IFERROR(INDEX('Hoja de Trabajo para listado'!$AB$155:$BA$1048576,MATCH($A375,'Hoja de Trabajo para listado'!$AB$155:$AB$1048576,0),MATCH((CUADRO!O$4&amp;$E375),'Hoja de Trabajo para listado'!$AB$151:$BA$151,0)),0)+IFERROR(INDEX('Hoja de Trabajo para listado'!$BC$155:$CB$1048576,MATCH($A375,'Hoja de Trabajo para listado'!$BC$155:$BC$1048576,0),MATCH((CUADRO!O$4&amp;$E375),'Hoja de Trabajo para listado'!$BC$151:$CB$151,0)),0)+IFERROR(INDEX('Hoja de Trabajo para listado'!$DE$153:$DG$274,MATCH($A375,'Hoja de Trabajo para listado'!$DE$153:$DE$1048576,0),MATCH((CUADRO!O$4&amp;$E375),'Hoja de Trabajo para listado'!$DE$151:$DG$151,0)),0)+IFERROR(INDEX('Hoja de Trabajo para listado'!$CD$155:$DC$1048576,MATCH($A375,'Hoja de Trabajo para listado'!$CD$155:$CD$1048576,0),MATCH((CUADRO!O$4&amp;$E375),'Hoja de Trabajo para listado'!$CD$151:$DC$151,0)),0)</f>
        <v>0</v>
      </c>
      <c r="P375" s="241">
        <f ca="1">+IFERROR(INDEX('Hoja de Trabajo para listado'!$A$155:$Z$1048576,MATCH($A375,'Hoja de Trabajo para listado'!$A$155:$A$1048576,0),MATCH((CUADRO!P$4&amp;$E375),'Hoja de Trabajo para listado'!$A$151:$Z$151,0)),0)+IFERROR(INDEX('Hoja de Trabajo para listado'!$AB$155:$BA$1048576,MATCH($A375,'Hoja de Trabajo para listado'!$AB$155:$AB$1048576,0),MATCH((CUADRO!P$4&amp;$E375),'Hoja de Trabajo para listado'!$AB$151:$BA$151,0)),0)+IFERROR(INDEX('Hoja de Trabajo para listado'!$BC$155:$CB$1048576,MATCH($A375,'Hoja de Trabajo para listado'!$BC$155:$BC$1048576,0),MATCH((CUADRO!P$4&amp;$E375),'Hoja de Trabajo para listado'!$BC$151:$CB$151,0)),0)+IFERROR(INDEX('Hoja de Trabajo para listado'!$DE$153:$DG$274,MATCH($A375,'Hoja de Trabajo para listado'!$DE$153:$DE$1048576,0),MATCH((CUADRO!P$4&amp;$E375),'Hoja de Trabajo para listado'!$DE$151:$DG$151,0)),0)+IFERROR(INDEX('Hoja de Trabajo para listado'!$CD$155:$DC$1048576,MATCH($A375,'Hoja de Trabajo para listado'!$CD$155:$CD$1048576,0),MATCH((CUADRO!P$4&amp;$E375),'Hoja de Trabajo para listado'!$CD$151:$DC$151,0)),0)</f>
        <v>0</v>
      </c>
      <c r="Q375" s="241">
        <f ca="1">+IFERROR(INDEX('Hoja de Trabajo para listado'!$A$155:$Z$1048576,MATCH($A375,'Hoja de Trabajo para listado'!$A$155:$A$1048576,0),MATCH((CUADRO!Q$4&amp;$E375),'Hoja de Trabajo para listado'!$A$151:$Z$151,0)),0)+IFERROR(INDEX('Hoja de Trabajo para listado'!$AB$155:$BA$1048576,MATCH($A375,'Hoja de Trabajo para listado'!$AB$155:$AB$1048576,0),MATCH((CUADRO!Q$4&amp;$E375),'Hoja de Trabajo para listado'!$AB$151:$BA$151,0)),0)+IFERROR(INDEX('Hoja de Trabajo para listado'!$BC$155:$CB$1048576,MATCH($A375,'Hoja de Trabajo para listado'!$BC$155:$BC$1048576,0),MATCH((CUADRO!Q$4&amp;$E375),'Hoja de Trabajo para listado'!$BC$151:$CB$151,0)),0)+IFERROR(INDEX('Hoja de Trabajo para listado'!$DE$153:$DG$274,MATCH($A375,'Hoja de Trabajo para listado'!$DE$153:$DE$1048576,0),MATCH((CUADRO!Q$4&amp;$E375),'Hoja de Trabajo para listado'!$DE$151:$DG$151,0)),0)+IFERROR(INDEX('Hoja de Trabajo para listado'!$CD$155:$DC$1048576,MATCH($A375,'Hoja de Trabajo para listado'!$CD$155:$CD$1048576,0),MATCH((CUADRO!Q$4&amp;$E375),'Hoja de Trabajo para listado'!$CD$151:$DC$151,0)),0)</f>
        <v>0</v>
      </c>
      <c r="R375" s="241">
        <f t="shared" ca="1" si="10"/>
        <v>0</v>
      </c>
      <c r="S375" s="257"/>
      <c r="T375" s="241">
        <f ca="1">+T376</f>
        <v>15703065.560000002</v>
      </c>
      <c r="U375" s="240">
        <f t="shared" si="11"/>
        <v>1</v>
      </c>
    </row>
    <row r="376" spans="1:21" ht="15" customHeight="1">
      <c r="A376" s="353">
        <v>599</v>
      </c>
      <c r="B376" s="382"/>
      <c r="C376" s="305" t="str">
        <f>+VLOOKUP(A376,bd_lista!$A$3:$C$592,3,FALSE)</f>
        <v>Empresa Boliviana de Alimentos y Derivados</v>
      </c>
      <c r="D376" s="384"/>
      <c r="E376" s="305" t="s">
        <v>684</v>
      </c>
      <c r="F376" s="243">
        <f ca="1">+IFERROR(INDEX('Hoja de Trabajo para listado'!$A$155:$Z$1048576,MATCH($A376,'Hoja de Trabajo para listado'!$A$155:$A$1048576,0),MATCH((CUADRO!F$4&amp;$E376),'Hoja de Trabajo para listado'!$A$151:$Z$151,0)),0)+IFERROR(INDEX('Hoja de Trabajo para listado'!$AB$155:$BA$1048576,MATCH($A376,'Hoja de Trabajo para listado'!$AB$155:$AB$1048576,0),MATCH((CUADRO!F$4&amp;$E376),'Hoja de Trabajo para listado'!$AB$151:$BA$151,0)),0)+IFERROR(INDEX('Hoja de Trabajo para listado'!$BC$155:$CB$1048576,MATCH($A376,'Hoja de Trabajo para listado'!$BC$155:$BC$1048576,0),MATCH((CUADRO!F$4&amp;$E376),'Hoja de Trabajo para listado'!$BC$151:$CB$151,0)),0)+IFERROR(INDEX('Hoja de Trabajo para listado'!$DE$153:$DG$274,MATCH($A376,'Hoja de Trabajo para listado'!$DE$153:$DE$1048576,0),MATCH((CUADRO!F$4&amp;$E376),'Hoja de Trabajo para listado'!$DE$151:$DG$151,0)),0)+IFERROR(INDEX('Hoja de Trabajo para listado'!$CD$155:$DC$1048576,MATCH($A376,'Hoja de Trabajo para listado'!$CD$155:$CD$1048576,0),MATCH((CUADRO!F$4&amp;$E376),'Hoja de Trabajo para listado'!$CD$151:$DC$151,0)),0)</f>
        <v>0</v>
      </c>
      <c r="G376" s="243">
        <f ca="1">+IFERROR(INDEX('Hoja de Trabajo para listado'!$A$155:$Z$1048576,MATCH($A376,'Hoja de Trabajo para listado'!$A$155:$A$1048576,0),MATCH((CUADRO!G$4&amp;$E376),'Hoja de Trabajo para listado'!$A$151:$Z$151,0)),0)+IFERROR(INDEX('Hoja de Trabajo para listado'!$AB$155:$BA$1048576,MATCH($A376,'Hoja de Trabajo para listado'!$AB$155:$AB$1048576,0),MATCH((CUADRO!G$4&amp;$E376),'Hoja de Trabajo para listado'!$AB$151:$BA$151,0)),0)+IFERROR(INDEX('Hoja de Trabajo para listado'!$BC$155:$CB$1048576,MATCH($A376,'Hoja de Trabajo para listado'!$BC$155:$BC$1048576,0),MATCH((CUADRO!G$4&amp;$E376),'Hoja de Trabajo para listado'!$BC$151:$CB$151,0)),0)+IFERROR(INDEX('Hoja de Trabajo para listado'!$DE$153:$DG$274,MATCH($A376,'Hoja de Trabajo para listado'!$DE$153:$DE$1048576,0),MATCH((CUADRO!G$4&amp;$E376),'Hoja de Trabajo para listado'!$DE$151:$DG$151,0)),0)+IFERROR(INDEX('Hoja de Trabajo para listado'!$CD$155:$DC$1048576,MATCH($A376,'Hoja de Trabajo para listado'!$CD$155:$CD$1048576,0),MATCH((CUADRO!G$4&amp;$E376),'Hoja de Trabajo para listado'!$CD$151:$DC$151,0)),0)</f>
        <v>0</v>
      </c>
      <c r="H376" s="243">
        <f ca="1">+IFERROR(INDEX('Hoja de Trabajo para listado'!$A$155:$Z$1048576,MATCH($A376,'Hoja de Trabajo para listado'!$A$155:$A$1048576,0),MATCH((CUADRO!H$4&amp;$E376),'Hoja de Trabajo para listado'!$A$151:$Z$151,0)),0)+IFERROR(INDEX('Hoja de Trabajo para listado'!$AB$155:$BA$1048576,MATCH($A376,'Hoja de Trabajo para listado'!$AB$155:$AB$1048576,0),MATCH((CUADRO!H$4&amp;$E376),'Hoja de Trabajo para listado'!$AB$151:$BA$151,0)),0)+IFERROR(INDEX('Hoja de Trabajo para listado'!$BC$155:$CB$1048576,MATCH($A376,'Hoja de Trabajo para listado'!$BC$155:$BC$1048576,0),MATCH((CUADRO!H$4&amp;$E376),'Hoja de Trabajo para listado'!$BC$151:$CB$151,0)),0)+IFERROR(INDEX('Hoja de Trabajo para listado'!$DE$153:$DG$274,MATCH($A376,'Hoja de Trabajo para listado'!$DE$153:$DE$1048576,0),MATCH((CUADRO!H$4&amp;$E376),'Hoja de Trabajo para listado'!$DE$151:$DG$151,0)),0)+IFERROR(INDEX('Hoja de Trabajo para listado'!$CD$155:$DC$1048576,MATCH($A376,'Hoja de Trabajo para listado'!$CD$155:$CD$1048576,0),MATCH((CUADRO!H$4&amp;$E376),'Hoja de Trabajo para listado'!$CD$151:$DC$151,0)),0)</f>
        <v>0</v>
      </c>
      <c r="I376" s="243">
        <f ca="1">+IFERROR(INDEX('Hoja de Trabajo para listado'!$A$155:$Z$1048576,MATCH($A376,'Hoja de Trabajo para listado'!$A$155:$A$1048576,0),MATCH((CUADRO!I$4&amp;$E376),'Hoja de Trabajo para listado'!$A$151:$Z$151,0)),0)+IFERROR(INDEX('Hoja de Trabajo para listado'!$AB$155:$BA$1048576,MATCH($A376,'Hoja de Trabajo para listado'!$AB$155:$AB$1048576,0),MATCH((CUADRO!I$4&amp;$E376),'Hoja de Trabajo para listado'!$AB$151:$BA$151,0)),0)+IFERROR(INDEX('Hoja de Trabajo para listado'!$BC$155:$CB$1048576,MATCH($A376,'Hoja de Trabajo para listado'!$BC$155:$BC$1048576,0),MATCH((CUADRO!I$4&amp;$E376),'Hoja de Trabajo para listado'!$BC$151:$CB$151,0)),0)+IFERROR(INDEX('Hoja de Trabajo para listado'!$DE$153:$DG$274,MATCH($A376,'Hoja de Trabajo para listado'!$DE$153:$DE$1048576,0),MATCH((CUADRO!I$4&amp;$E376),'Hoja de Trabajo para listado'!$DE$151:$DG$151,0)),0)+IFERROR(INDEX('Hoja de Trabajo para listado'!$CD$155:$DC$1048576,MATCH($A376,'Hoja de Trabajo para listado'!$CD$155:$CD$1048576,0),MATCH((CUADRO!I$4&amp;$E376),'Hoja de Trabajo para listado'!$CD$151:$DC$151,0)),0)</f>
        <v>0</v>
      </c>
      <c r="J376" s="243">
        <f ca="1">+IFERROR(INDEX('Hoja de Trabajo para listado'!$A$155:$Z$1048576,MATCH($A376,'Hoja de Trabajo para listado'!$A$155:$A$1048576,0),MATCH((CUADRO!J$4&amp;$E376),'Hoja de Trabajo para listado'!$A$151:$Z$151,0)),0)+IFERROR(INDEX('Hoja de Trabajo para listado'!$AB$155:$BA$1048576,MATCH($A376,'Hoja de Trabajo para listado'!$AB$155:$AB$1048576,0),MATCH((CUADRO!J$4&amp;$E376),'Hoja de Trabajo para listado'!$AB$151:$BA$151,0)),0)+IFERROR(INDEX('Hoja de Trabajo para listado'!$BC$155:$CB$1048576,MATCH($A376,'Hoja de Trabajo para listado'!$BC$155:$BC$1048576,0),MATCH((CUADRO!J$4&amp;$E376),'Hoja de Trabajo para listado'!$BC$151:$CB$151,0)),0)+IFERROR(INDEX('Hoja de Trabajo para listado'!$DE$153:$DG$274,MATCH($A376,'Hoja de Trabajo para listado'!$DE$153:$DE$1048576,0),MATCH((CUADRO!J$4&amp;$E376),'Hoja de Trabajo para listado'!$DE$151:$DG$151,0)),0)+IFERROR(INDEX('Hoja de Trabajo para listado'!$CD$155:$DC$1048576,MATCH($A376,'Hoja de Trabajo para listado'!$CD$155:$CD$1048576,0),MATCH((CUADRO!J$4&amp;$E376),'Hoja de Trabajo para listado'!$CD$151:$DC$151,0)),0)</f>
        <v>15703065.560000002</v>
      </c>
      <c r="K376" s="243">
        <f ca="1">+IFERROR(INDEX('Hoja de Trabajo para listado'!$A$155:$Z$1048576,MATCH($A376,'Hoja de Trabajo para listado'!$A$155:$A$1048576,0),MATCH((CUADRO!K$4&amp;$E376),'Hoja de Trabajo para listado'!$A$151:$Z$151,0)),0)+IFERROR(INDEX('Hoja de Trabajo para listado'!$AB$155:$BA$1048576,MATCH($A376,'Hoja de Trabajo para listado'!$AB$155:$AB$1048576,0),MATCH((CUADRO!K$4&amp;$E376),'Hoja de Trabajo para listado'!$AB$151:$BA$151,0)),0)+IFERROR(INDEX('Hoja de Trabajo para listado'!$BC$155:$CB$1048576,MATCH($A376,'Hoja de Trabajo para listado'!$BC$155:$BC$1048576,0),MATCH((CUADRO!K$4&amp;$E376),'Hoja de Trabajo para listado'!$BC$151:$CB$151,0)),0)+IFERROR(INDEX('Hoja de Trabajo para listado'!$DE$153:$DG$274,MATCH($A376,'Hoja de Trabajo para listado'!$DE$153:$DE$1048576,0),MATCH((CUADRO!K$4&amp;$E376),'Hoja de Trabajo para listado'!$DE$151:$DG$151,0)),0)+IFERROR(INDEX('Hoja de Trabajo para listado'!$CD$155:$DC$1048576,MATCH($A376,'Hoja de Trabajo para listado'!$CD$155:$CD$1048576,0),MATCH((CUADRO!K$4&amp;$E376),'Hoja de Trabajo para listado'!$CD$151:$DC$151,0)),0)</f>
        <v>0</v>
      </c>
      <c r="L376" s="243">
        <f ca="1">+IFERROR(INDEX('Hoja de Trabajo para listado'!$A$155:$Z$1048576,MATCH($A376,'Hoja de Trabajo para listado'!$A$155:$A$1048576,0),MATCH((CUADRO!L$4&amp;$E376),'Hoja de Trabajo para listado'!$A$151:$Z$151,0)),0)+IFERROR(INDEX('Hoja de Trabajo para listado'!$AB$155:$BA$1048576,MATCH($A376,'Hoja de Trabajo para listado'!$AB$155:$AB$1048576,0),MATCH((CUADRO!L$4&amp;$E376),'Hoja de Trabajo para listado'!$AB$151:$BA$151,0)),0)+IFERROR(INDEX('Hoja de Trabajo para listado'!$BC$155:$CB$1048576,MATCH($A376,'Hoja de Trabajo para listado'!$BC$155:$BC$1048576,0),MATCH((CUADRO!L$4&amp;$E376),'Hoja de Trabajo para listado'!$BC$151:$CB$151,0)),0)+IFERROR(INDEX('Hoja de Trabajo para listado'!$DE$153:$DG$274,MATCH($A376,'Hoja de Trabajo para listado'!$DE$153:$DE$1048576,0),MATCH((CUADRO!L$4&amp;$E376),'Hoja de Trabajo para listado'!$DE$151:$DG$151,0)),0)+IFERROR(INDEX('Hoja de Trabajo para listado'!$CD$155:$DC$1048576,MATCH($A376,'Hoja de Trabajo para listado'!$CD$155:$CD$1048576,0),MATCH((CUADRO!L$4&amp;$E376),'Hoja de Trabajo para listado'!$CD$151:$DC$151,0)),0)</f>
        <v>0</v>
      </c>
      <c r="M376" s="243">
        <f ca="1">+IFERROR(INDEX('Hoja de Trabajo para listado'!$A$155:$Z$1048576,MATCH($A376,'Hoja de Trabajo para listado'!$A$155:$A$1048576,0),MATCH((CUADRO!M$4&amp;$E376),'Hoja de Trabajo para listado'!$A$151:$Z$151,0)),0)+IFERROR(INDEX('Hoja de Trabajo para listado'!$AB$155:$BA$1048576,MATCH($A376,'Hoja de Trabajo para listado'!$AB$155:$AB$1048576,0),MATCH((CUADRO!M$4&amp;$E376),'Hoja de Trabajo para listado'!$AB$151:$BA$151,0)),0)+IFERROR(INDEX('Hoja de Trabajo para listado'!$BC$155:$CB$1048576,MATCH($A376,'Hoja de Trabajo para listado'!$BC$155:$BC$1048576,0),MATCH((CUADRO!M$4&amp;$E376),'Hoja de Trabajo para listado'!$BC$151:$CB$151,0)),0)+IFERROR(INDEX('Hoja de Trabajo para listado'!$DE$153:$DG$274,MATCH($A376,'Hoja de Trabajo para listado'!$DE$153:$DE$1048576,0),MATCH((CUADRO!M$4&amp;$E376),'Hoja de Trabajo para listado'!$DE$151:$DG$151,0)),0)+IFERROR(INDEX('Hoja de Trabajo para listado'!$CD$155:$DC$1048576,MATCH($A376,'Hoja de Trabajo para listado'!$CD$155:$CD$1048576,0),MATCH((CUADRO!M$4&amp;$E376),'Hoja de Trabajo para listado'!$CD$151:$DC$151,0)),0)</f>
        <v>0</v>
      </c>
      <c r="N376" s="243">
        <f ca="1">+IFERROR(INDEX('Hoja de Trabajo para listado'!$A$155:$Z$1048576,MATCH($A376,'Hoja de Trabajo para listado'!$A$155:$A$1048576,0),MATCH((CUADRO!N$4&amp;$E376),'Hoja de Trabajo para listado'!$A$151:$Z$151,0)),0)+IFERROR(INDEX('Hoja de Trabajo para listado'!$AB$155:$BA$1048576,MATCH($A376,'Hoja de Trabajo para listado'!$AB$155:$AB$1048576,0),MATCH((CUADRO!N$4&amp;$E376),'Hoja de Trabajo para listado'!$AB$151:$BA$151,0)),0)+IFERROR(INDEX('Hoja de Trabajo para listado'!$BC$155:$CB$1048576,MATCH($A376,'Hoja de Trabajo para listado'!$BC$155:$BC$1048576,0),MATCH((CUADRO!N$4&amp;$E376),'Hoja de Trabajo para listado'!$BC$151:$CB$151,0)),0)+IFERROR(INDEX('Hoja de Trabajo para listado'!$DE$153:$DG$274,MATCH($A376,'Hoja de Trabajo para listado'!$DE$153:$DE$1048576,0),MATCH((CUADRO!N$4&amp;$E376),'Hoja de Trabajo para listado'!$DE$151:$DG$151,0)),0)+IFERROR(INDEX('Hoja de Trabajo para listado'!$CD$155:$DC$1048576,MATCH($A376,'Hoja de Trabajo para listado'!$CD$155:$CD$1048576,0),MATCH((CUADRO!N$4&amp;$E376),'Hoja de Trabajo para listado'!$CD$151:$DC$151,0)),0)</f>
        <v>0</v>
      </c>
      <c r="O376" s="243">
        <f ca="1">+IFERROR(INDEX('Hoja de Trabajo para listado'!$A$155:$Z$1048576,MATCH($A376,'Hoja de Trabajo para listado'!$A$155:$A$1048576,0),MATCH((CUADRO!O$4&amp;$E376),'Hoja de Trabajo para listado'!$A$151:$Z$151,0)),0)+IFERROR(INDEX('Hoja de Trabajo para listado'!$AB$155:$BA$1048576,MATCH($A376,'Hoja de Trabajo para listado'!$AB$155:$AB$1048576,0),MATCH((CUADRO!O$4&amp;$E376),'Hoja de Trabajo para listado'!$AB$151:$BA$151,0)),0)+IFERROR(INDEX('Hoja de Trabajo para listado'!$BC$155:$CB$1048576,MATCH($A376,'Hoja de Trabajo para listado'!$BC$155:$BC$1048576,0),MATCH((CUADRO!O$4&amp;$E376),'Hoja de Trabajo para listado'!$BC$151:$CB$151,0)),0)+IFERROR(INDEX('Hoja de Trabajo para listado'!$DE$153:$DG$274,MATCH($A376,'Hoja de Trabajo para listado'!$DE$153:$DE$1048576,0),MATCH((CUADRO!O$4&amp;$E376),'Hoja de Trabajo para listado'!$DE$151:$DG$151,0)),0)+IFERROR(INDEX('Hoja de Trabajo para listado'!$CD$155:$DC$1048576,MATCH($A376,'Hoja de Trabajo para listado'!$CD$155:$CD$1048576,0),MATCH((CUADRO!O$4&amp;$E376),'Hoja de Trabajo para listado'!$CD$151:$DC$151,0)),0)</f>
        <v>0</v>
      </c>
      <c r="P376" s="243">
        <f ca="1">+IFERROR(INDEX('Hoja de Trabajo para listado'!$A$155:$Z$1048576,MATCH($A376,'Hoja de Trabajo para listado'!$A$155:$A$1048576,0),MATCH((CUADRO!P$4&amp;$E376),'Hoja de Trabajo para listado'!$A$151:$Z$151,0)),0)+IFERROR(INDEX('Hoja de Trabajo para listado'!$AB$155:$BA$1048576,MATCH($A376,'Hoja de Trabajo para listado'!$AB$155:$AB$1048576,0),MATCH((CUADRO!P$4&amp;$E376),'Hoja de Trabajo para listado'!$AB$151:$BA$151,0)),0)+IFERROR(INDEX('Hoja de Trabajo para listado'!$BC$155:$CB$1048576,MATCH($A376,'Hoja de Trabajo para listado'!$BC$155:$BC$1048576,0),MATCH((CUADRO!P$4&amp;$E376),'Hoja de Trabajo para listado'!$BC$151:$CB$151,0)),0)+IFERROR(INDEX('Hoja de Trabajo para listado'!$DE$153:$DG$274,MATCH($A376,'Hoja de Trabajo para listado'!$DE$153:$DE$1048576,0),MATCH((CUADRO!P$4&amp;$E376),'Hoja de Trabajo para listado'!$DE$151:$DG$151,0)),0)+IFERROR(INDEX('Hoja de Trabajo para listado'!$CD$155:$DC$1048576,MATCH($A376,'Hoja de Trabajo para listado'!$CD$155:$CD$1048576,0),MATCH((CUADRO!P$4&amp;$E376),'Hoja de Trabajo para listado'!$CD$151:$DC$151,0)),0)</f>
        <v>0</v>
      </c>
      <c r="Q376" s="243">
        <f ca="1">+IFERROR(INDEX('Hoja de Trabajo para listado'!$A$155:$Z$1048576,MATCH($A376,'Hoja de Trabajo para listado'!$A$155:$A$1048576,0),MATCH((CUADRO!Q$4&amp;$E376),'Hoja de Trabajo para listado'!$A$151:$Z$151,0)),0)+IFERROR(INDEX('Hoja de Trabajo para listado'!$AB$155:$BA$1048576,MATCH($A376,'Hoja de Trabajo para listado'!$AB$155:$AB$1048576,0),MATCH((CUADRO!Q$4&amp;$E376),'Hoja de Trabajo para listado'!$AB$151:$BA$151,0)),0)+IFERROR(INDEX('Hoja de Trabajo para listado'!$BC$155:$CB$1048576,MATCH($A376,'Hoja de Trabajo para listado'!$BC$155:$BC$1048576,0),MATCH((CUADRO!Q$4&amp;$E376),'Hoja de Trabajo para listado'!$BC$151:$CB$151,0)),0)+IFERROR(INDEX('Hoja de Trabajo para listado'!$DE$153:$DG$274,MATCH($A376,'Hoja de Trabajo para listado'!$DE$153:$DE$1048576,0),MATCH((CUADRO!Q$4&amp;$E376),'Hoja de Trabajo para listado'!$DE$151:$DG$151,0)),0)+IFERROR(INDEX('Hoja de Trabajo para listado'!$CD$155:$DC$1048576,MATCH($A376,'Hoja de Trabajo para listado'!$CD$155:$CD$1048576,0),MATCH((CUADRO!Q$4&amp;$E376),'Hoja de Trabajo para listado'!$CD$151:$DC$151,0)),0)</f>
        <v>0</v>
      </c>
      <c r="R376" s="243">
        <f t="shared" ca="1" si="10"/>
        <v>15703065.560000002</v>
      </c>
      <c r="S376" s="256">
        <f ca="1">+R375+R376</f>
        <v>15703065.560000002</v>
      </c>
      <c r="T376" s="243">
        <f ca="1">+S376</f>
        <v>15703065.560000002</v>
      </c>
      <c r="U376" s="242">
        <f t="shared" si="11"/>
        <v>2</v>
      </c>
    </row>
    <row r="377" spans="1:21" ht="15" customHeight="1">
      <c r="A377" s="249">
        <v>600</v>
      </c>
      <c r="B377" s="381">
        <f>+A377</f>
        <v>600</v>
      </c>
      <c r="C377" s="245" t="str">
        <f>+VLOOKUP(A377,bd_lista!$A$3:$C$592,3,FALSE)</f>
        <v>Empresa Servicios Aéreos Bolivianos</v>
      </c>
      <c r="D377" s="383" t="str">
        <f>+C377</f>
        <v>Empresa Servicios Aéreos Bolivianos</v>
      </c>
      <c r="E377" s="245" t="s">
        <v>683</v>
      </c>
      <c r="F377" s="241">
        <f ca="1">+IFERROR(INDEX('Hoja de Trabajo para listado'!$A$155:$Z$1048576,MATCH($A377,'Hoja de Trabajo para listado'!$A$155:$A$1048576,0),MATCH((CUADRO!F$4&amp;$E377),'Hoja de Trabajo para listado'!$A$151:$Z$151,0)),0)+IFERROR(INDEX('Hoja de Trabajo para listado'!$AB$155:$BA$1048576,MATCH($A377,'Hoja de Trabajo para listado'!$AB$155:$AB$1048576,0),MATCH((CUADRO!F$4&amp;$E377),'Hoja de Trabajo para listado'!$AB$151:$BA$151,0)),0)+IFERROR(INDEX('Hoja de Trabajo para listado'!$BC$155:$CB$1048576,MATCH($A377,'Hoja de Trabajo para listado'!$BC$155:$BC$1048576,0),MATCH((CUADRO!F$4&amp;$E377),'Hoja de Trabajo para listado'!$BC$151:$CB$151,0)),0)+IFERROR(INDEX('Hoja de Trabajo para listado'!$DE$153:$DG$274,MATCH($A377,'Hoja de Trabajo para listado'!$DE$153:$DE$1048576,0),MATCH((CUADRO!F$4&amp;$E377),'Hoja de Trabajo para listado'!$DE$151:$DG$151,0)),0)+IFERROR(INDEX('Hoja de Trabajo para listado'!$CD$155:$DC$1048576,MATCH($A377,'Hoja de Trabajo para listado'!$CD$155:$CD$1048576,0),MATCH((CUADRO!F$4&amp;$E377),'Hoja de Trabajo para listado'!$CD$151:$DC$151,0)),0)</f>
        <v>0</v>
      </c>
      <c r="G377" s="241">
        <f ca="1">+IFERROR(INDEX('Hoja de Trabajo para listado'!$A$155:$Z$1048576,MATCH($A377,'Hoja de Trabajo para listado'!$A$155:$A$1048576,0),MATCH((CUADRO!G$4&amp;$E377),'Hoja de Trabajo para listado'!$A$151:$Z$151,0)),0)+IFERROR(INDEX('Hoja de Trabajo para listado'!$AB$155:$BA$1048576,MATCH($A377,'Hoja de Trabajo para listado'!$AB$155:$AB$1048576,0),MATCH((CUADRO!G$4&amp;$E377),'Hoja de Trabajo para listado'!$AB$151:$BA$151,0)),0)+IFERROR(INDEX('Hoja de Trabajo para listado'!$BC$155:$CB$1048576,MATCH($A377,'Hoja de Trabajo para listado'!$BC$155:$BC$1048576,0),MATCH((CUADRO!G$4&amp;$E377),'Hoja de Trabajo para listado'!$BC$151:$CB$151,0)),0)+IFERROR(INDEX('Hoja de Trabajo para listado'!$DE$153:$DG$274,MATCH($A377,'Hoja de Trabajo para listado'!$DE$153:$DE$1048576,0),MATCH((CUADRO!G$4&amp;$E377),'Hoja de Trabajo para listado'!$DE$151:$DG$151,0)),0)+IFERROR(INDEX('Hoja de Trabajo para listado'!$CD$155:$DC$1048576,MATCH($A377,'Hoja de Trabajo para listado'!$CD$155:$CD$1048576,0),MATCH((CUADRO!G$4&amp;$E377),'Hoja de Trabajo para listado'!$CD$151:$DC$151,0)),0)</f>
        <v>0</v>
      </c>
      <c r="H377" s="241">
        <f ca="1">+IFERROR(INDEX('Hoja de Trabajo para listado'!$A$155:$Z$1048576,MATCH($A377,'Hoja de Trabajo para listado'!$A$155:$A$1048576,0),MATCH((CUADRO!H$4&amp;$E377),'Hoja de Trabajo para listado'!$A$151:$Z$151,0)),0)+IFERROR(INDEX('Hoja de Trabajo para listado'!$AB$155:$BA$1048576,MATCH($A377,'Hoja de Trabajo para listado'!$AB$155:$AB$1048576,0),MATCH((CUADRO!H$4&amp;$E377),'Hoja de Trabajo para listado'!$AB$151:$BA$151,0)),0)+IFERROR(INDEX('Hoja de Trabajo para listado'!$BC$155:$CB$1048576,MATCH($A377,'Hoja de Trabajo para listado'!$BC$155:$BC$1048576,0),MATCH((CUADRO!H$4&amp;$E377),'Hoja de Trabajo para listado'!$BC$151:$CB$151,0)),0)+IFERROR(INDEX('Hoja de Trabajo para listado'!$DE$153:$DG$274,MATCH($A377,'Hoja de Trabajo para listado'!$DE$153:$DE$1048576,0),MATCH((CUADRO!H$4&amp;$E377),'Hoja de Trabajo para listado'!$DE$151:$DG$151,0)),0)+IFERROR(INDEX('Hoja de Trabajo para listado'!$CD$155:$DC$1048576,MATCH($A377,'Hoja de Trabajo para listado'!$CD$155:$CD$1048576,0),MATCH((CUADRO!H$4&amp;$E377),'Hoja de Trabajo para listado'!$CD$151:$DC$151,0)),0)</f>
        <v>0</v>
      </c>
      <c r="I377" s="241">
        <f ca="1">+IFERROR(INDEX('Hoja de Trabajo para listado'!$A$155:$Z$1048576,MATCH($A377,'Hoja de Trabajo para listado'!$A$155:$A$1048576,0),MATCH((CUADRO!I$4&amp;$E377),'Hoja de Trabajo para listado'!$A$151:$Z$151,0)),0)+IFERROR(INDEX('Hoja de Trabajo para listado'!$AB$155:$BA$1048576,MATCH($A377,'Hoja de Trabajo para listado'!$AB$155:$AB$1048576,0),MATCH((CUADRO!I$4&amp;$E377),'Hoja de Trabajo para listado'!$AB$151:$BA$151,0)),0)+IFERROR(INDEX('Hoja de Trabajo para listado'!$BC$155:$CB$1048576,MATCH($A377,'Hoja de Trabajo para listado'!$BC$155:$BC$1048576,0),MATCH((CUADRO!I$4&amp;$E377),'Hoja de Trabajo para listado'!$BC$151:$CB$151,0)),0)+IFERROR(INDEX('Hoja de Trabajo para listado'!$DE$153:$DG$274,MATCH($A377,'Hoja de Trabajo para listado'!$DE$153:$DE$1048576,0),MATCH((CUADRO!I$4&amp;$E377),'Hoja de Trabajo para listado'!$DE$151:$DG$151,0)),0)+IFERROR(INDEX('Hoja de Trabajo para listado'!$CD$155:$DC$1048576,MATCH($A377,'Hoja de Trabajo para listado'!$CD$155:$CD$1048576,0),MATCH((CUADRO!I$4&amp;$E377),'Hoja de Trabajo para listado'!$CD$151:$DC$151,0)),0)</f>
        <v>0</v>
      </c>
      <c r="J377" s="241">
        <f ca="1">+IFERROR(INDEX('Hoja de Trabajo para listado'!$A$155:$Z$1048576,MATCH($A377,'Hoja de Trabajo para listado'!$A$155:$A$1048576,0),MATCH((CUADRO!J$4&amp;$E377),'Hoja de Trabajo para listado'!$A$151:$Z$151,0)),0)+IFERROR(INDEX('Hoja de Trabajo para listado'!$AB$155:$BA$1048576,MATCH($A377,'Hoja de Trabajo para listado'!$AB$155:$AB$1048576,0),MATCH((CUADRO!J$4&amp;$E377),'Hoja de Trabajo para listado'!$AB$151:$BA$151,0)),0)+IFERROR(INDEX('Hoja de Trabajo para listado'!$BC$155:$CB$1048576,MATCH($A377,'Hoja de Trabajo para listado'!$BC$155:$BC$1048576,0),MATCH((CUADRO!J$4&amp;$E377),'Hoja de Trabajo para listado'!$BC$151:$CB$151,0)),0)+IFERROR(INDEX('Hoja de Trabajo para listado'!$DE$153:$DG$274,MATCH($A377,'Hoja de Trabajo para listado'!$DE$153:$DE$1048576,0),MATCH((CUADRO!J$4&amp;$E377),'Hoja de Trabajo para listado'!$DE$151:$DG$151,0)),0)+IFERROR(INDEX('Hoja de Trabajo para listado'!$CD$155:$DC$1048576,MATCH($A377,'Hoja de Trabajo para listado'!$CD$155:$CD$1048576,0),MATCH((CUADRO!J$4&amp;$E377),'Hoja de Trabajo para listado'!$CD$151:$DC$151,0)),0)</f>
        <v>0</v>
      </c>
      <c r="K377" s="241">
        <f ca="1">+IFERROR(INDEX('Hoja de Trabajo para listado'!$A$155:$Z$1048576,MATCH($A377,'Hoja de Trabajo para listado'!$A$155:$A$1048576,0),MATCH((CUADRO!K$4&amp;$E377),'Hoja de Trabajo para listado'!$A$151:$Z$151,0)),0)+IFERROR(INDEX('Hoja de Trabajo para listado'!$AB$155:$BA$1048576,MATCH($A377,'Hoja de Trabajo para listado'!$AB$155:$AB$1048576,0),MATCH((CUADRO!K$4&amp;$E377),'Hoja de Trabajo para listado'!$AB$151:$BA$151,0)),0)+IFERROR(INDEX('Hoja de Trabajo para listado'!$BC$155:$CB$1048576,MATCH($A377,'Hoja de Trabajo para listado'!$BC$155:$BC$1048576,0),MATCH((CUADRO!K$4&amp;$E377),'Hoja de Trabajo para listado'!$BC$151:$CB$151,0)),0)+IFERROR(INDEX('Hoja de Trabajo para listado'!$DE$153:$DG$274,MATCH($A377,'Hoja de Trabajo para listado'!$DE$153:$DE$1048576,0),MATCH((CUADRO!K$4&amp;$E377),'Hoja de Trabajo para listado'!$DE$151:$DG$151,0)),0)+IFERROR(INDEX('Hoja de Trabajo para listado'!$CD$155:$DC$1048576,MATCH($A377,'Hoja de Trabajo para listado'!$CD$155:$CD$1048576,0),MATCH((CUADRO!K$4&amp;$E377),'Hoja de Trabajo para listado'!$CD$151:$DC$151,0)),0)</f>
        <v>0</v>
      </c>
      <c r="L377" s="241">
        <f ca="1">+IFERROR(INDEX('Hoja de Trabajo para listado'!$A$155:$Z$1048576,MATCH($A377,'Hoja de Trabajo para listado'!$A$155:$A$1048576,0),MATCH((CUADRO!L$4&amp;$E377),'Hoja de Trabajo para listado'!$A$151:$Z$151,0)),0)+IFERROR(INDEX('Hoja de Trabajo para listado'!$AB$155:$BA$1048576,MATCH($A377,'Hoja de Trabajo para listado'!$AB$155:$AB$1048576,0),MATCH((CUADRO!L$4&amp;$E377),'Hoja de Trabajo para listado'!$AB$151:$BA$151,0)),0)+IFERROR(INDEX('Hoja de Trabajo para listado'!$BC$155:$CB$1048576,MATCH($A377,'Hoja de Trabajo para listado'!$BC$155:$BC$1048576,0),MATCH((CUADRO!L$4&amp;$E377),'Hoja de Trabajo para listado'!$BC$151:$CB$151,0)),0)+IFERROR(INDEX('Hoja de Trabajo para listado'!$DE$153:$DG$274,MATCH($A377,'Hoja de Trabajo para listado'!$DE$153:$DE$1048576,0),MATCH((CUADRO!L$4&amp;$E377),'Hoja de Trabajo para listado'!$DE$151:$DG$151,0)),0)+IFERROR(INDEX('Hoja de Trabajo para listado'!$CD$155:$DC$1048576,MATCH($A377,'Hoja de Trabajo para listado'!$CD$155:$CD$1048576,0),MATCH((CUADRO!L$4&amp;$E377),'Hoja de Trabajo para listado'!$CD$151:$DC$151,0)),0)</f>
        <v>0</v>
      </c>
      <c r="M377" s="241">
        <f ca="1">+IFERROR(INDEX('Hoja de Trabajo para listado'!$A$155:$Z$1048576,MATCH($A377,'Hoja de Trabajo para listado'!$A$155:$A$1048576,0),MATCH((CUADRO!M$4&amp;$E377),'Hoja de Trabajo para listado'!$A$151:$Z$151,0)),0)+IFERROR(INDEX('Hoja de Trabajo para listado'!$AB$155:$BA$1048576,MATCH($A377,'Hoja de Trabajo para listado'!$AB$155:$AB$1048576,0),MATCH((CUADRO!M$4&amp;$E377),'Hoja de Trabajo para listado'!$AB$151:$BA$151,0)),0)+IFERROR(INDEX('Hoja de Trabajo para listado'!$BC$155:$CB$1048576,MATCH($A377,'Hoja de Trabajo para listado'!$BC$155:$BC$1048576,0),MATCH((CUADRO!M$4&amp;$E377),'Hoja de Trabajo para listado'!$BC$151:$CB$151,0)),0)+IFERROR(INDEX('Hoja de Trabajo para listado'!$DE$153:$DG$274,MATCH($A377,'Hoja de Trabajo para listado'!$DE$153:$DE$1048576,0),MATCH((CUADRO!M$4&amp;$E377),'Hoja de Trabajo para listado'!$DE$151:$DG$151,0)),0)+IFERROR(INDEX('Hoja de Trabajo para listado'!$CD$155:$DC$1048576,MATCH($A377,'Hoja de Trabajo para listado'!$CD$155:$CD$1048576,0),MATCH((CUADRO!M$4&amp;$E377),'Hoja de Trabajo para listado'!$CD$151:$DC$151,0)),0)</f>
        <v>0</v>
      </c>
      <c r="N377" s="241">
        <f ca="1">+IFERROR(INDEX('Hoja de Trabajo para listado'!$A$155:$Z$1048576,MATCH($A377,'Hoja de Trabajo para listado'!$A$155:$A$1048576,0),MATCH((CUADRO!N$4&amp;$E377),'Hoja de Trabajo para listado'!$A$151:$Z$151,0)),0)+IFERROR(INDEX('Hoja de Trabajo para listado'!$AB$155:$BA$1048576,MATCH($A377,'Hoja de Trabajo para listado'!$AB$155:$AB$1048576,0),MATCH((CUADRO!N$4&amp;$E377),'Hoja de Trabajo para listado'!$AB$151:$BA$151,0)),0)+IFERROR(INDEX('Hoja de Trabajo para listado'!$BC$155:$CB$1048576,MATCH($A377,'Hoja de Trabajo para listado'!$BC$155:$BC$1048576,0),MATCH((CUADRO!N$4&amp;$E377),'Hoja de Trabajo para listado'!$BC$151:$CB$151,0)),0)+IFERROR(INDEX('Hoja de Trabajo para listado'!$DE$153:$DG$274,MATCH($A377,'Hoja de Trabajo para listado'!$DE$153:$DE$1048576,0),MATCH((CUADRO!N$4&amp;$E377),'Hoja de Trabajo para listado'!$DE$151:$DG$151,0)),0)+IFERROR(INDEX('Hoja de Trabajo para listado'!$CD$155:$DC$1048576,MATCH($A377,'Hoja de Trabajo para listado'!$CD$155:$CD$1048576,0),MATCH((CUADRO!N$4&amp;$E377),'Hoja de Trabajo para listado'!$CD$151:$DC$151,0)),0)</f>
        <v>0</v>
      </c>
      <c r="O377" s="241">
        <f ca="1">+IFERROR(INDEX('Hoja de Trabajo para listado'!$A$155:$Z$1048576,MATCH($A377,'Hoja de Trabajo para listado'!$A$155:$A$1048576,0),MATCH((CUADRO!O$4&amp;$E377),'Hoja de Trabajo para listado'!$A$151:$Z$151,0)),0)+IFERROR(INDEX('Hoja de Trabajo para listado'!$AB$155:$BA$1048576,MATCH($A377,'Hoja de Trabajo para listado'!$AB$155:$AB$1048576,0),MATCH((CUADRO!O$4&amp;$E377),'Hoja de Trabajo para listado'!$AB$151:$BA$151,0)),0)+IFERROR(INDEX('Hoja de Trabajo para listado'!$BC$155:$CB$1048576,MATCH($A377,'Hoja de Trabajo para listado'!$BC$155:$BC$1048576,0),MATCH((CUADRO!O$4&amp;$E377),'Hoja de Trabajo para listado'!$BC$151:$CB$151,0)),0)+IFERROR(INDEX('Hoja de Trabajo para listado'!$DE$153:$DG$274,MATCH($A377,'Hoja de Trabajo para listado'!$DE$153:$DE$1048576,0),MATCH((CUADRO!O$4&amp;$E377),'Hoja de Trabajo para listado'!$DE$151:$DG$151,0)),0)+IFERROR(INDEX('Hoja de Trabajo para listado'!$CD$155:$DC$1048576,MATCH($A377,'Hoja de Trabajo para listado'!$CD$155:$CD$1048576,0),MATCH((CUADRO!O$4&amp;$E377),'Hoja de Trabajo para listado'!$CD$151:$DC$151,0)),0)</f>
        <v>0</v>
      </c>
      <c r="P377" s="241">
        <f ca="1">+IFERROR(INDEX('Hoja de Trabajo para listado'!$A$155:$Z$1048576,MATCH($A377,'Hoja de Trabajo para listado'!$A$155:$A$1048576,0),MATCH((CUADRO!P$4&amp;$E377),'Hoja de Trabajo para listado'!$A$151:$Z$151,0)),0)+IFERROR(INDEX('Hoja de Trabajo para listado'!$AB$155:$BA$1048576,MATCH($A377,'Hoja de Trabajo para listado'!$AB$155:$AB$1048576,0),MATCH((CUADRO!P$4&amp;$E377),'Hoja de Trabajo para listado'!$AB$151:$BA$151,0)),0)+IFERROR(INDEX('Hoja de Trabajo para listado'!$BC$155:$CB$1048576,MATCH($A377,'Hoja de Trabajo para listado'!$BC$155:$BC$1048576,0),MATCH((CUADRO!P$4&amp;$E377),'Hoja de Trabajo para listado'!$BC$151:$CB$151,0)),0)+IFERROR(INDEX('Hoja de Trabajo para listado'!$DE$153:$DG$274,MATCH($A377,'Hoja de Trabajo para listado'!$DE$153:$DE$1048576,0),MATCH((CUADRO!P$4&amp;$E377),'Hoja de Trabajo para listado'!$DE$151:$DG$151,0)),0)+IFERROR(INDEX('Hoja de Trabajo para listado'!$CD$155:$DC$1048576,MATCH($A377,'Hoja de Trabajo para listado'!$CD$155:$CD$1048576,0),MATCH((CUADRO!P$4&amp;$E377),'Hoja de Trabajo para listado'!$CD$151:$DC$151,0)),0)</f>
        <v>0</v>
      </c>
      <c r="Q377" s="241">
        <f ca="1">+IFERROR(INDEX('Hoja de Trabajo para listado'!$A$155:$Z$1048576,MATCH($A377,'Hoja de Trabajo para listado'!$A$155:$A$1048576,0),MATCH((CUADRO!Q$4&amp;$E377),'Hoja de Trabajo para listado'!$A$151:$Z$151,0)),0)+IFERROR(INDEX('Hoja de Trabajo para listado'!$AB$155:$BA$1048576,MATCH($A377,'Hoja de Trabajo para listado'!$AB$155:$AB$1048576,0),MATCH((CUADRO!Q$4&amp;$E377),'Hoja de Trabajo para listado'!$AB$151:$BA$151,0)),0)+IFERROR(INDEX('Hoja de Trabajo para listado'!$BC$155:$CB$1048576,MATCH($A377,'Hoja de Trabajo para listado'!$BC$155:$BC$1048576,0),MATCH((CUADRO!Q$4&amp;$E377),'Hoja de Trabajo para listado'!$BC$151:$CB$151,0)),0)+IFERROR(INDEX('Hoja de Trabajo para listado'!$DE$153:$DG$274,MATCH($A377,'Hoja de Trabajo para listado'!$DE$153:$DE$1048576,0),MATCH((CUADRO!Q$4&amp;$E377),'Hoja de Trabajo para listado'!$DE$151:$DG$151,0)),0)+IFERROR(INDEX('Hoja de Trabajo para listado'!$CD$155:$DC$1048576,MATCH($A377,'Hoja de Trabajo para listado'!$CD$155:$CD$1048576,0),MATCH((CUADRO!Q$4&amp;$E377),'Hoja de Trabajo para listado'!$CD$151:$DC$151,0)),0)</f>
        <v>0</v>
      </c>
      <c r="R377" s="241">
        <f t="shared" ca="1" si="10"/>
        <v>0</v>
      </c>
      <c r="S377" s="247"/>
      <c r="T377" s="241">
        <f ca="1">+T378</f>
        <v>392673.6</v>
      </c>
      <c r="U377" s="240">
        <f t="shared" si="11"/>
        <v>1</v>
      </c>
    </row>
    <row r="378" spans="1:21" ht="15" customHeight="1">
      <c r="A378" s="32">
        <v>600</v>
      </c>
      <c r="B378" s="382"/>
      <c r="C378" s="305" t="str">
        <f>+VLOOKUP(A378,bd_lista!$A$3:$C$592,3,FALSE)</f>
        <v>Empresa Servicios Aéreos Bolivianos</v>
      </c>
      <c r="D378" s="384"/>
      <c r="E378" s="305" t="s">
        <v>684</v>
      </c>
      <c r="F378" s="243">
        <f ca="1">+IFERROR(INDEX('Hoja de Trabajo para listado'!$A$155:$Z$1048576,MATCH($A378,'Hoja de Trabajo para listado'!$A$155:$A$1048576,0),MATCH((CUADRO!F$4&amp;$E378),'Hoja de Trabajo para listado'!$A$151:$Z$151,0)),0)+IFERROR(INDEX('Hoja de Trabajo para listado'!$AB$155:$BA$1048576,MATCH($A378,'Hoja de Trabajo para listado'!$AB$155:$AB$1048576,0),MATCH((CUADRO!F$4&amp;$E378),'Hoja de Trabajo para listado'!$AB$151:$BA$151,0)),0)+IFERROR(INDEX('Hoja de Trabajo para listado'!$BC$155:$CB$1048576,MATCH($A378,'Hoja de Trabajo para listado'!$BC$155:$BC$1048576,0),MATCH((CUADRO!F$4&amp;$E378),'Hoja de Trabajo para listado'!$BC$151:$CB$151,0)),0)+IFERROR(INDEX('Hoja de Trabajo para listado'!$DE$153:$DG$274,MATCH($A378,'Hoja de Trabajo para listado'!$DE$153:$DE$1048576,0),MATCH((CUADRO!F$4&amp;$E378),'Hoja de Trabajo para listado'!$DE$151:$DG$151,0)),0)+IFERROR(INDEX('Hoja de Trabajo para listado'!$CD$155:$DC$1048576,MATCH($A378,'Hoja de Trabajo para listado'!$CD$155:$CD$1048576,0),MATCH((CUADRO!F$4&amp;$E378),'Hoja de Trabajo para listado'!$CD$151:$DC$151,0)),0)</f>
        <v>0</v>
      </c>
      <c r="G378" s="243">
        <f ca="1">+IFERROR(INDEX('Hoja de Trabajo para listado'!$A$155:$Z$1048576,MATCH($A378,'Hoja de Trabajo para listado'!$A$155:$A$1048576,0),MATCH((CUADRO!G$4&amp;$E378),'Hoja de Trabajo para listado'!$A$151:$Z$151,0)),0)+IFERROR(INDEX('Hoja de Trabajo para listado'!$AB$155:$BA$1048576,MATCH($A378,'Hoja de Trabajo para listado'!$AB$155:$AB$1048576,0),MATCH((CUADRO!G$4&amp;$E378),'Hoja de Trabajo para listado'!$AB$151:$BA$151,0)),0)+IFERROR(INDEX('Hoja de Trabajo para listado'!$BC$155:$CB$1048576,MATCH($A378,'Hoja de Trabajo para listado'!$BC$155:$BC$1048576,0),MATCH((CUADRO!G$4&amp;$E378),'Hoja de Trabajo para listado'!$BC$151:$CB$151,0)),0)+IFERROR(INDEX('Hoja de Trabajo para listado'!$DE$153:$DG$274,MATCH($A378,'Hoja de Trabajo para listado'!$DE$153:$DE$1048576,0),MATCH((CUADRO!G$4&amp;$E378),'Hoja de Trabajo para listado'!$DE$151:$DG$151,0)),0)+IFERROR(INDEX('Hoja de Trabajo para listado'!$CD$155:$DC$1048576,MATCH($A378,'Hoja de Trabajo para listado'!$CD$155:$CD$1048576,0),MATCH((CUADRO!G$4&amp;$E378),'Hoja de Trabajo para listado'!$CD$151:$DC$151,0)),0)</f>
        <v>392673.6</v>
      </c>
      <c r="H378" s="243">
        <f ca="1">+IFERROR(INDEX('Hoja de Trabajo para listado'!$A$155:$Z$1048576,MATCH($A378,'Hoja de Trabajo para listado'!$A$155:$A$1048576,0),MATCH((CUADRO!H$4&amp;$E378),'Hoja de Trabajo para listado'!$A$151:$Z$151,0)),0)+IFERROR(INDEX('Hoja de Trabajo para listado'!$AB$155:$BA$1048576,MATCH($A378,'Hoja de Trabajo para listado'!$AB$155:$AB$1048576,0),MATCH((CUADRO!H$4&amp;$E378),'Hoja de Trabajo para listado'!$AB$151:$BA$151,0)),0)+IFERROR(INDEX('Hoja de Trabajo para listado'!$BC$155:$CB$1048576,MATCH($A378,'Hoja de Trabajo para listado'!$BC$155:$BC$1048576,0),MATCH((CUADRO!H$4&amp;$E378),'Hoja de Trabajo para listado'!$BC$151:$CB$151,0)),0)+IFERROR(INDEX('Hoja de Trabajo para listado'!$DE$153:$DG$274,MATCH($A378,'Hoja de Trabajo para listado'!$DE$153:$DE$1048576,0),MATCH((CUADRO!H$4&amp;$E378),'Hoja de Trabajo para listado'!$DE$151:$DG$151,0)),0)+IFERROR(INDEX('Hoja de Trabajo para listado'!$CD$155:$DC$1048576,MATCH($A378,'Hoja de Trabajo para listado'!$CD$155:$CD$1048576,0),MATCH((CUADRO!H$4&amp;$E378),'Hoja de Trabajo para listado'!$CD$151:$DC$151,0)),0)</f>
        <v>0</v>
      </c>
      <c r="I378" s="243">
        <f ca="1">+IFERROR(INDEX('Hoja de Trabajo para listado'!$A$155:$Z$1048576,MATCH($A378,'Hoja de Trabajo para listado'!$A$155:$A$1048576,0),MATCH((CUADRO!I$4&amp;$E378),'Hoja de Trabajo para listado'!$A$151:$Z$151,0)),0)+IFERROR(INDEX('Hoja de Trabajo para listado'!$AB$155:$BA$1048576,MATCH($A378,'Hoja de Trabajo para listado'!$AB$155:$AB$1048576,0),MATCH((CUADRO!I$4&amp;$E378),'Hoja de Trabajo para listado'!$AB$151:$BA$151,0)),0)+IFERROR(INDEX('Hoja de Trabajo para listado'!$BC$155:$CB$1048576,MATCH($A378,'Hoja de Trabajo para listado'!$BC$155:$BC$1048576,0),MATCH((CUADRO!I$4&amp;$E378),'Hoja de Trabajo para listado'!$BC$151:$CB$151,0)),0)+IFERROR(INDEX('Hoja de Trabajo para listado'!$DE$153:$DG$274,MATCH($A378,'Hoja de Trabajo para listado'!$DE$153:$DE$1048576,0),MATCH((CUADRO!I$4&amp;$E378),'Hoja de Trabajo para listado'!$DE$151:$DG$151,0)),0)+IFERROR(INDEX('Hoja de Trabajo para listado'!$CD$155:$DC$1048576,MATCH($A378,'Hoja de Trabajo para listado'!$CD$155:$CD$1048576,0),MATCH((CUADRO!I$4&amp;$E378),'Hoja de Trabajo para listado'!$CD$151:$DC$151,0)),0)</f>
        <v>0</v>
      </c>
      <c r="J378" s="243">
        <f ca="1">+IFERROR(INDEX('Hoja de Trabajo para listado'!$A$155:$Z$1048576,MATCH($A378,'Hoja de Trabajo para listado'!$A$155:$A$1048576,0),MATCH((CUADRO!J$4&amp;$E378),'Hoja de Trabajo para listado'!$A$151:$Z$151,0)),0)+IFERROR(INDEX('Hoja de Trabajo para listado'!$AB$155:$BA$1048576,MATCH($A378,'Hoja de Trabajo para listado'!$AB$155:$AB$1048576,0),MATCH((CUADRO!J$4&amp;$E378),'Hoja de Trabajo para listado'!$AB$151:$BA$151,0)),0)+IFERROR(INDEX('Hoja de Trabajo para listado'!$BC$155:$CB$1048576,MATCH($A378,'Hoja de Trabajo para listado'!$BC$155:$BC$1048576,0),MATCH((CUADRO!J$4&amp;$E378),'Hoja de Trabajo para listado'!$BC$151:$CB$151,0)),0)+IFERROR(INDEX('Hoja de Trabajo para listado'!$DE$153:$DG$274,MATCH($A378,'Hoja de Trabajo para listado'!$DE$153:$DE$1048576,0),MATCH((CUADRO!J$4&amp;$E378),'Hoja de Trabajo para listado'!$DE$151:$DG$151,0)),0)+IFERROR(INDEX('Hoja de Trabajo para listado'!$CD$155:$DC$1048576,MATCH($A378,'Hoja de Trabajo para listado'!$CD$155:$CD$1048576,0),MATCH((CUADRO!J$4&amp;$E378),'Hoja de Trabajo para listado'!$CD$151:$DC$151,0)),0)</f>
        <v>0</v>
      </c>
      <c r="K378" s="243">
        <f ca="1">+IFERROR(INDEX('Hoja de Trabajo para listado'!$A$155:$Z$1048576,MATCH($A378,'Hoja de Trabajo para listado'!$A$155:$A$1048576,0),MATCH((CUADRO!K$4&amp;$E378),'Hoja de Trabajo para listado'!$A$151:$Z$151,0)),0)+IFERROR(INDEX('Hoja de Trabajo para listado'!$AB$155:$BA$1048576,MATCH($A378,'Hoja de Trabajo para listado'!$AB$155:$AB$1048576,0),MATCH((CUADRO!K$4&amp;$E378),'Hoja de Trabajo para listado'!$AB$151:$BA$151,0)),0)+IFERROR(INDEX('Hoja de Trabajo para listado'!$BC$155:$CB$1048576,MATCH($A378,'Hoja de Trabajo para listado'!$BC$155:$BC$1048576,0),MATCH((CUADRO!K$4&amp;$E378),'Hoja de Trabajo para listado'!$BC$151:$CB$151,0)),0)+IFERROR(INDEX('Hoja de Trabajo para listado'!$DE$153:$DG$274,MATCH($A378,'Hoja de Trabajo para listado'!$DE$153:$DE$1048576,0),MATCH((CUADRO!K$4&amp;$E378),'Hoja de Trabajo para listado'!$DE$151:$DG$151,0)),0)+IFERROR(INDEX('Hoja de Trabajo para listado'!$CD$155:$DC$1048576,MATCH($A378,'Hoja de Trabajo para listado'!$CD$155:$CD$1048576,0),MATCH((CUADRO!K$4&amp;$E378),'Hoja de Trabajo para listado'!$CD$151:$DC$151,0)),0)</f>
        <v>0</v>
      </c>
      <c r="L378" s="243">
        <f ca="1">+IFERROR(INDEX('Hoja de Trabajo para listado'!$A$155:$Z$1048576,MATCH($A378,'Hoja de Trabajo para listado'!$A$155:$A$1048576,0),MATCH((CUADRO!L$4&amp;$E378),'Hoja de Trabajo para listado'!$A$151:$Z$151,0)),0)+IFERROR(INDEX('Hoja de Trabajo para listado'!$AB$155:$BA$1048576,MATCH($A378,'Hoja de Trabajo para listado'!$AB$155:$AB$1048576,0),MATCH((CUADRO!L$4&amp;$E378),'Hoja de Trabajo para listado'!$AB$151:$BA$151,0)),0)+IFERROR(INDEX('Hoja de Trabajo para listado'!$BC$155:$CB$1048576,MATCH($A378,'Hoja de Trabajo para listado'!$BC$155:$BC$1048576,0),MATCH((CUADRO!L$4&amp;$E378),'Hoja de Trabajo para listado'!$BC$151:$CB$151,0)),0)+IFERROR(INDEX('Hoja de Trabajo para listado'!$DE$153:$DG$274,MATCH($A378,'Hoja de Trabajo para listado'!$DE$153:$DE$1048576,0),MATCH((CUADRO!L$4&amp;$E378),'Hoja de Trabajo para listado'!$DE$151:$DG$151,0)),0)+IFERROR(INDEX('Hoja de Trabajo para listado'!$CD$155:$DC$1048576,MATCH($A378,'Hoja de Trabajo para listado'!$CD$155:$CD$1048576,0),MATCH((CUADRO!L$4&amp;$E378),'Hoja de Trabajo para listado'!$CD$151:$DC$151,0)),0)</f>
        <v>0</v>
      </c>
      <c r="M378" s="243">
        <f ca="1">+IFERROR(INDEX('Hoja de Trabajo para listado'!$A$155:$Z$1048576,MATCH($A378,'Hoja de Trabajo para listado'!$A$155:$A$1048576,0),MATCH((CUADRO!M$4&amp;$E378),'Hoja de Trabajo para listado'!$A$151:$Z$151,0)),0)+IFERROR(INDEX('Hoja de Trabajo para listado'!$AB$155:$BA$1048576,MATCH($A378,'Hoja de Trabajo para listado'!$AB$155:$AB$1048576,0),MATCH((CUADRO!M$4&amp;$E378),'Hoja de Trabajo para listado'!$AB$151:$BA$151,0)),0)+IFERROR(INDEX('Hoja de Trabajo para listado'!$BC$155:$CB$1048576,MATCH($A378,'Hoja de Trabajo para listado'!$BC$155:$BC$1048576,0),MATCH((CUADRO!M$4&amp;$E378),'Hoja de Trabajo para listado'!$BC$151:$CB$151,0)),0)+IFERROR(INDEX('Hoja de Trabajo para listado'!$DE$153:$DG$274,MATCH($A378,'Hoja de Trabajo para listado'!$DE$153:$DE$1048576,0),MATCH((CUADRO!M$4&amp;$E378),'Hoja de Trabajo para listado'!$DE$151:$DG$151,0)),0)+IFERROR(INDEX('Hoja de Trabajo para listado'!$CD$155:$DC$1048576,MATCH($A378,'Hoja de Trabajo para listado'!$CD$155:$CD$1048576,0),MATCH((CUADRO!M$4&amp;$E378),'Hoja de Trabajo para listado'!$CD$151:$DC$151,0)),0)</f>
        <v>0</v>
      </c>
      <c r="N378" s="243">
        <f ca="1">+IFERROR(INDEX('Hoja de Trabajo para listado'!$A$155:$Z$1048576,MATCH($A378,'Hoja de Trabajo para listado'!$A$155:$A$1048576,0),MATCH((CUADRO!N$4&amp;$E378),'Hoja de Trabajo para listado'!$A$151:$Z$151,0)),0)+IFERROR(INDEX('Hoja de Trabajo para listado'!$AB$155:$BA$1048576,MATCH($A378,'Hoja de Trabajo para listado'!$AB$155:$AB$1048576,0),MATCH((CUADRO!N$4&amp;$E378),'Hoja de Trabajo para listado'!$AB$151:$BA$151,0)),0)+IFERROR(INDEX('Hoja de Trabajo para listado'!$BC$155:$CB$1048576,MATCH($A378,'Hoja de Trabajo para listado'!$BC$155:$BC$1048576,0),MATCH((CUADRO!N$4&amp;$E378),'Hoja de Trabajo para listado'!$BC$151:$CB$151,0)),0)+IFERROR(INDEX('Hoja de Trabajo para listado'!$DE$153:$DG$274,MATCH($A378,'Hoja de Trabajo para listado'!$DE$153:$DE$1048576,0),MATCH((CUADRO!N$4&amp;$E378),'Hoja de Trabajo para listado'!$DE$151:$DG$151,0)),0)+IFERROR(INDEX('Hoja de Trabajo para listado'!$CD$155:$DC$1048576,MATCH($A378,'Hoja de Trabajo para listado'!$CD$155:$CD$1048576,0),MATCH((CUADRO!N$4&amp;$E378),'Hoja de Trabajo para listado'!$CD$151:$DC$151,0)),0)</f>
        <v>0</v>
      </c>
      <c r="O378" s="243">
        <f ca="1">+IFERROR(INDEX('Hoja de Trabajo para listado'!$A$155:$Z$1048576,MATCH($A378,'Hoja de Trabajo para listado'!$A$155:$A$1048576,0),MATCH((CUADRO!O$4&amp;$E378),'Hoja de Trabajo para listado'!$A$151:$Z$151,0)),0)+IFERROR(INDEX('Hoja de Trabajo para listado'!$AB$155:$BA$1048576,MATCH($A378,'Hoja de Trabajo para listado'!$AB$155:$AB$1048576,0),MATCH((CUADRO!O$4&amp;$E378),'Hoja de Trabajo para listado'!$AB$151:$BA$151,0)),0)+IFERROR(INDEX('Hoja de Trabajo para listado'!$BC$155:$CB$1048576,MATCH($A378,'Hoja de Trabajo para listado'!$BC$155:$BC$1048576,0),MATCH((CUADRO!O$4&amp;$E378),'Hoja de Trabajo para listado'!$BC$151:$CB$151,0)),0)+IFERROR(INDEX('Hoja de Trabajo para listado'!$DE$153:$DG$274,MATCH($A378,'Hoja de Trabajo para listado'!$DE$153:$DE$1048576,0),MATCH((CUADRO!O$4&amp;$E378),'Hoja de Trabajo para listado'!$DE$151:$DG$151,0)),0)+IFERROR(INDEX('Hoja de Trabajo para listado'!$CD$155:$DC$1048576,MATCH($A378,'Hoja de Trabajo para listado'!$CD$155:$CD$1048576,0),MATCH((CUADRO!O$4&amp;$E378),'Hoja de Trabajo para listado'!$CD$151:$DC$151,0)),0)</f>
        <v>0</v>
      </c>
      <c r="P378" s="243">
        <f ca="1">+IFERROR(INDEX('Hoja de Trabajo para listado'!$A$155:$Z$1048576,MATCH($A378,'Hoja de Trabajo para listado'!$A$155:$A$1048576,0),MATCH((CUADRO!P$4&amp;$E378),'Hoja de Trabajo para listado'!$A$151:$Z$151,0)),0)+IFERROR(INDEX('Hoja de Trabajo para listado'!$AB$155:$BA$1048576,MATCH($A378,'Hoja de Trabajo para listado'!$AB$155:$AB$1048576,0),MATCH((CUADRO!P$4&amp;$E378),'Hoja de Trabajo para listado'!$AB$151:$BA$151,0)),0)+IFERROR(INDEX('Hoja de Trabajo para listado'!$BC$155:$CB$1048576,MATCH($A378,'Hoja de Trabajo para listado'!$BC$155:$BC$1048576,0),MATCH((CUADRO!P$4&amp;$E378),'Hoja de Trabajo para listado'!$BC$151:$CB$151,0)),0)+IFERROR(INDEX('Hoja de Trabajo para listado'!$DE$153:$DG$274,MATCH($A378,'Hoja de Trabajo para listado'!$DE$153:$DE$1048576,0),MATCH((CUADRO!P$4&amp;$E378),'Hoja de Trabajo para listado'!$DE$151:$DG$151,0)),0)+IFERROR(INDEX('Hoja de Trabajo para listado'!$CD$155:$DC$1048576,MATCH($A378,'Hoja de Trabajo para listado'!$CD$155:$CD$1048576,0),MATCH((CUADRO!P$4&amp;$E378),'Hoja de Trabajo para listado'!$CD$151:$DC$151,0)),0)</f>
        <v>0</v>
      </c>
      <c r="Q378" s="243">
        <f ca="1">+IFERROR(INDEX('Hoja de Trabajo para listado'!$A$155:$Z$1048576,MATCH($A378,'Hoja de Trabajo para listado'!$A$155:$A$1048576,0),MATCH((CUADRO!Q$4&amp;$E378),'Hoja de Trabajo para listado'!$A$151:$Z$151,0)),0)+IFERROR(INDEX('Hoja de Trabajo para listado'!$AB$155:$BA$1048576,MATCH($A378,'Hoja de Trabajo para listado'!$AB$155:$AB$1048576,0),MATCH((CUADRO!Q$4&amp;$E378),'Hoja de Trabajo para listado'!$AB$151:$BA$151,0)),0)+IFERROR(INDEX('Hoja de Trabajo para listado'!$BC$155:$CB$1048576,MATCH($A378,'Hoja de Trabajo para listado'!$BC$155:$BC$1048576,0),MATCH((CUADRO!Q$4&amp;$E378),'Hoja de Trabajo para listado'!$BC$151:$CB$151,0)),0)+IFERROR(INDEX('Hoja de Trabajo para listado'!$DE$153:$DG$274,MATCH($A378,'Hoja de Trabajo para listado'!$DE$153:$DE$1048576,0),MATCH((CUADRO!Q$4&amp;$E378),'Hoja de Trabajo para listado'!$DE$151:$DG$151,0)),0)+IFERROR(INDEX('Hoja de Trabajo para listado'!$CD$155:$DC$1048576,MATCH($A378,'Hoja de Trabajo para listado'!$CD$155:$CD$1048576,0),MATCH((CUADRO!Q$4&amp;$E378),'Hoja de Trabajo para listado'!$CD$151:$DC$151,0)),0)</f>
        <v>0</v>
      </c>
      <c r="R378" s="243">
        <f t="shared" ca="1" si="10"/>
        <v>392673.6</v>
      </c>
      <c r="S378" s="253">
        <f ca="1">+R377+R378</f>
        <v>392673.6</v>
      </c>
      <c r="T378" s="243">
        <f ca="1">+S378</f>
        <v>392673.6</v>
      </c>
      <c r="U378" s="242">
        <f t="shared" si="11"/>
        <v>2</v>
      </c>
    </row>
    <row r="379" spans="1:21" ht="15" hidden="1" customHeight="1">
      <c r="A379" s="354">
        <v>601</v>
      </c>
      <c r="B379" s="381">
        <f>+A379</f>
        <v>601</v>
      </c>
      <c r="C379" s="245" t="str">
        <f>+VLOOKUP(A379,bd_lista!$A$3:$C$592,3,FALSE)</f>
        <v>Empresa Boliviana de Producción Agropecuaria</v>
      </c>
      <c r="D379" s="383" t="str">
        <f>+C379</f>
        <v>Empresa Boliviana de Producción Agropecuaria</v>
      </c>
      <c r="E379" s="245" t="s">
        <v>683</v>
      </c>
      <c r="F379" s="241">
        <f ca="1">+IFERROR(INDEX('Hoja de Trabajo para listado'!$A$155:$Z$1048576,MATCH($A379,'Hoja de Trabajo para listado'!$A$155:$A$1048576,0),MATCH((CUADRO!F$4&amp;$E379),'Hoja de Trabajo para listado'!$A$151:$Z$151,0)),0)+IFERROR(INDEX('Hoja de Trabajo para listado'!$AB$155:$BA$1048576,MATCH($A379,'Hoja de Trabajo para listado'!$AB$155:$AB$1048576,0),MATCH((CUADRO!F$4&amp;$E379),'Hoja de Trabajo para listado'!$AB$151:$BA$151,0)),0)+IFERROR(INDEX('Hoja de Trabajo para listado'!$BC$155:$CB$1048576,MATCH($A379,'Hoja de Trabajo para listado'!$BC$155:$BC$1048576,0),MATCH((CUADRO!F$4&amp;$E379),'Hoja de Trabajo para listado'!$BC$151:$CB$151,0)),0)+IFERROR(INDEX('Hoja de Trabajo para listado'!$DE$153:$DG$274,MATCH($A379,'Hoja de Trabajo para listado'!$DE$153:$DE$1048576,0),MATCH((CUADRO!F$4&amp;$E379),'Hoja de Trabajo para listado'!$DE$151:$DG$151,0)),0)+IFERROR(INDEX('Hoja de Trabajo para listado'!$CD$155:$DC$1048576,MATCH($A379,'Hoja de Trabajo para listado'!$CD$155:$CD$1048576,0),MATCH((CUADRO!F$4&amp;$E379),'Hoja de Trabajo para listado'!$CD$151:$DC$151,0)),0)</f>
        <v>0</v>
      </c>
      <c r="G379" s="241">
        <f ca="1">+IFERROR(INDEX('Hoja de Trabajo para listado'!$A$155:$Z$1048576,MATCH($A379,'Hoja de Trabajo para listado'!$A$155:$A$1048576,0),MATCH((CUADRO!G$4&amp;$E379),'Hoja de Trabajo para listado'!$A$151:$Z$151,0)),0)+IFERROR(INDEX('Hoja de Trabajo para listado'!$AB$155:$BA$1048576,MATCH($A379,'Hoja de Trabajo para listado'!$AB$155:$AB$1048576,0),MATCH((CUADRO!G$4&amp;$E379),'Hoja de Trabajo para listado'!$AB$151:$BA$151,0)),0)+IFERROR(INDEX('Hoja de Trabajo para listado'!$BC$155:$CB$1048576,MATCH($A379,'Hoja de Trabajo para listado'!$BC$155:$BC$1048576,0),MATCH((CUADRO!G$4&amp;$E379),'Hoja de Trabajo para listado'!$BC$151:$CB$151,0)),0)+IFERROR(INDEX('Hoja de Trabajo para listado'!$DE$153:$DG$274,MATCH($A379,'Hoja de Trabajo para listado'!$DE$153:$DE$1048576,0),MATCH((CUADRO!G$4&amp;$E379),'Hoja de Trabajo para listado'!$DE$151:$DG$151,0)),0)+IFERROR(INDEX('Hoja de Trabajo para listado'!$CD$155:$DC$1048576,MATCH($A379,'Hoja de Trabajo para listado'!$CD$155:$CD$1048576,0),MATCH((CUADRO!G$4&amp;$E379),'Hoja de Trabajo para listado'!$CD$151:$DC$151,0)),0)</f>
        <v>0</v>
      </c>
      <c r="H379" s="241">
        <f ca="1">+IFERROR(INDEX('Hoja de Trabajo para listado'!$A$155:$Z$1048576,MATCH($A379,'Hoja de Trabajo para listado'!$A$155:$A$1048576,0),MATCH((CUADRO!H$4&amp;$E379),'Hoja de Trabajo para listado'!$A$151:$Z$151,0)),0)+IFERROR(INDEX('Hoja de Trabajo para listado'!$AB$155:$BA$1048576,MATCH($A379,'Hoja de Trabajo para listado'!$AB$155:$AB$1048576,0),MATCH((CUADRO!H$4&amp;$E379),'Hoja de Trabajo para listado'!$AB$151:$BA$151,0)),0)+IFERROR(INDEX('Hoja de Trabajo para listado'!$BC$155:$CB$1048576,MATCH($A379,'Hoja de Trabajo para listado'!$BC$155:$BC$1048576,0),MATCH((CUADRO!H$4&amp;$E379),'Hoja de Trabajo para listado'!$BC$151:$CB$151,0)),0)+IFERROR(INDEX('Hoja de Trabajo para listado'!$DE$153:$DG$274,MATCH($A379,'Hoja de Trabajo para listado'!$DE$153:$DE$1048576,0),MATCH((CUADRO!H$4&amp;$E379),'Hoja de Trabajo para listado'!$DE$151:$DG$151,0)),0)+IFERROR(INDEX('Hoja de Trabajo para listado'!$CD$155:$DC$1048576,MATCH($A379,'Hoja de Trabajo para listado'!$CD$155:$CD$1048576,0),MATCH((CUADRO!H$4&amp;$E379),'Hoja de Trabajo para listado'!$CD$151:$DC$151,0)),0)</f>
        <v>0</v>
      </c>
      <c r="I379" s="241">
        <f ca="1">+IFERROR(INDEX('Hoja de Trabajo para listado'!$A$155:$Z$1048576,MATCH($A379,'Hoja de Trabajo para listado'!$A$155:$A$1048576,0),MATCH((CUADRO!I$4&amp;$E379),'Hoja de Trabajo para listado'!$A$151:$Z$151,0)),0)+IFERROR(INDEX('Hoja de Trabajo para listado'!$AB$155:$BA$1048576,MATCH($A379,'Hoja de Trabajo para listado'!$AB$155:$AB$1048576,0),MATCH((CUADRO!I$4&amp;$E379),'Hoja de Trabajo para listado'!$AB$151:$BA$151,0)),0)+IFERROR(INDEX('Hoja de Trabajo para listado'!$BC$155:$CB$1048576,MATCH($A379,'Hoja de Trabajo para listado'!$BC$155:$BC$1048576,0),MATCH((CUADRO!I$4&amp;$E379),'Hoja de Trabajo para listado'!$BC$151:$CB$151,0)),0)+IFERROR(INDEX('Hoja de Trabajo para listado'!$DE$153:$DG$274,MATCH($A379,'Hoja de Trabajo para listado'!$DE$153:$DE$1048576,0),MATCH((CUADRO!I$4&amp;$E379),'Hoja de Trabajo para listado'!$DE$151:$DG$151,0)),0)+IFERROR(INDEX('Hoja de Trabajo para listado'!$CD$155:$DC$1048576,MATCH($A379,'Hoja de Trabajo para listado'!$CD$155:$CD$1048576,0),MATCH((CUADRO!I$4&amp;$E379),'Hoja de Trabajo para listado'!$CD$151:$DC$151,0)),0)</f>
        <v>0</v>
      </c>
      <c r="J379" s="241">
        <f ca="1">+IFERROR(INDEX('Hoja de Trabajo para listado'!$A$155:$Z$1048576,MATCH($A379,'Hoja de Trabajo para listado'!$A$155:$A$1048576,0),MATCH((CUADRO!J$4&amp;$E379),'Hoja de Trabajo para listado'!$A$151:$Z$151,0)),0)+IFERROR(INDEX('Hoja de Trabajo para listado'!$AB$155:$BA$1048576,MATCH($A379,'Hoja de Trabajo para listado'!$AB$155:$AB$1048576,0),MATCH((CUADRO!J$4&amp;$E379),'Hoja de Trabajo para listado'!$AB$151:$BA$151,0)),0)+IFERROR(INDEX('Hoja de Trabajo para listado'!$BC$155:$CB$1048576,MATCH($A379,'Hoja de Trabajo para listado'!$BC$155:$BC$1048576,0),MATCH((CUADRO!J$4&amp;$E379),'Hoja de Trabajo para listado'!$BC$151:$CB$151,0)),0)+IFERROR(INDEX('Hoja de Trabajo para listado'!$DE$153:$DG$274,MATCH($A379,'Hoja de Trabajo para listado'!$DE$153:$DE$1048576,0),MATCH((CUADRO!J$4&amp;$E379),'Hoja de Trabajo para listado'!$DE$151:$DG$151,0)),0)+IFERROR(INDEX('Hoja de Trabajo para listado'!$CD$155:$DC$1048576,MATCH($A379,'Hoja de Trabajo para listado'!$CD$155:$CD$1048576,0),MATCH((CUADRO!J$4&amp;$E379),'Hoja de Trabajo para listado'!$CD$151:$DC$151,0)),0)</f>
        <v>0</v>
      </c>
      <c r="K379" s="241">
        <f ca="1">+IFERROR(INDEX('Hoja de Trabajo para listado'!$A$155:$Z$1048576,MATCH($A379,'Hoja de Trabajo para listado'!$A$155:$A$1048576,0),MATCH((CUADRO!K$4&amp;$E379),'Hoja de Trabajo para listado'!$A$151:$Z$151,0)),0)+IFERROR(INDEX('Hoja de Trabajo para listado'!$AB$155:$BA$1048576,MATCH($A379,'Hoja de Trabajo para listado'!$AB$155:$AB$1048576,0),MATCH((CUADRO!K$4&amp;$E379),'Hoja de Trabajo para listado'!$AB$151:$BA$151,0)),0)+IFERROR(INDEX('Hoja de Trabajo para listado'!$BC$155:$CB$1048576,MATCH($A379,'Hoja de Trabajo para listado'!$BC$155:$BC$1048576,0),MATCH((CUADRO!K$4&amp;$E379),'Hoja de Trabajo para listado'!$BC$151:$CB$151,0)),0)+IFERROR(INDEX('Hoja de Trabajo para listado'!$DE$153:$DG$274,MATCH($A379,'Hoja de Trabajo para listado'!$DE$153:$DE$1048576,0),MATCH((CUADRO!K$4&amp;$E379),'Hoja de Trabajo para listado'!$DE$151:$DG$151,0)),0)+IFERROR(INDEX('Hoja de Trabajo para listado'!$CD$155:$DC$1048576,MATCH($A379,'Hoja de Trabajo para listado'!$CD$155:$CD$1048576,0),MATCH((CUADRO!K$4&amp;$E379),'Hoja de Trabajo para listado'!$CD$151:$DC$151,0)),0)</f>
        <v>0</v>
      </c>
      <c r="L379" s="241">
        <f ca="1">+IFERROR(INDEX('Hoja de Trabajo para listado'!$A$155:$Z$1048576,MATCH($A379,'Hoja de Trabajo para listado'!$A$155:$A$1048576,0),MATCH((CUADRO!L$4&amp;$E379),'Hoja de Trabajo para listado'!$A$151:$Z$151,0)),0)+IFERROR(INDEX('Hoja de Trabajo para listado'!$AB$155:$BA$1048576,MATCH($A379,'Hoja de Trabajo para listado'!$AB$155:$AB$1048576,0),MATCH((CUADRO!L$4&amp;$E379),'Hoja de Trabajo para listado'!$AB$151:$BA$151,0)),0)+IFERROR(INDEX('Hoja de Trabajo para listado'!$BC$155:$CB$1048576,MATCH($A379,'Hoja de Trabajo para listado'!$BC$155:$BC$1048576,0),MATCH((CUADRO!L$4&amp;$E379),'Hoja de Trabajo para listado'!$BC$151:$CB$151,0)),0)+IFERROR(INDEX('Hoja de Trabajo para listado'!$DE$153:$DG$274,MATCH($A379,'Hoja de Trabajo para listado'!$DE$153:$DE$1048576,0),MATCH((CUADRO!L$4&amp;$E379),'Hoja de Trabajo para listado'!$DE$151:$DG$151,0)),0)+IFERROR(INDEX('Hoja de Trabajo para listado'!$CD$155:$DC$1048576,MATCH($A379,'Hoja de Trabajo para listado'!$CD$155:$CD$1048576,0),MATCH((CUADRO!L$4&amp;$E379),'Hoja de Trabajo para listado'!$CD$151:$DC$151,0)),0)</f>
        <v>0</v>
      </c>
      <c r="M379" s="241">
        <f ca="1">+IFERROR(INDEX('Hoja de Trabajo para listado'!$A$155:$Z$1048576,MATCH($A379,'Hoja de Trabajo para listado'!$A$155:$A$1048576,0),MATCH((CUADRO!M$4&amp;$E379),'Hoja de Trabajo para listado'!$A$151:$Z$151,0)),0)+IFERROR(INDEX('Hoja de Trabajo para listado'!$AB$155:$BA$1048576,MATCH($A379,'Hoja de Trabajo para listado'!$AB$155:$AB$1048576,0),MATCH((CUADRO!M$4&amp;$E379),'Hoja de Trabajo para listado'!$AB$151:$BA$151,0)),0)+IFERROR(INDEX('Hoja de Trabajo para listado'!$BC$155:$CB$1048576,MATCH($A379,'Hoja de Trabajo para listado'!$BC$155:$BC$1048576,0),MATCH((CUADRO!M$4&amp;$E379),'Hoja de Trabajo para listado'!$BC$151:$CB$151,0)),0)+IFERROR(INDEX('Hoja de Trabajo para listado'!$DE$153:$DG$274,MATCH($A379,'Hoja de Trabajo para listado'!$DE$153:$DE$1048576,0),MATCH((CUADRO!M$4&amp;$E379),'Hoja de Trabajo para listado'!$DE$151:$DG$151,0)),0)+IFERROR(INDEX('Hoja de Trabajo para listado'!$CD$155:$DC$1048576,MATCH($A379,'Hoja de Trabajo para listado'!$CD$155:$CD$1048576,0),MATCH((CUADRO!M$4&amp;$E379),'Hoja de Trabajo para listado'!$CD$151:$DC$151,0)),0)</f>
        <v>0</v>
      </c>
      <c r="N379" s="241">
        <f ca="1">+IFERROR(INDEX('Hoja de Trabajo para listado'!$A$155:$Z$1048576,MATCH($A379,'Hoja de Trabajo para listado'!$A$155:$A$1048576,0),MATCH((CUADRO!N$4&amp;$E379),'Hoja de Trabajo para listado'!$A$151:$Z$151,0)),0)+IFERROR(INDEX('Hoja de Trabajo para listado'!$AB$155:$BA$1048576,MATCH($A379,'Hoja de Trabajo para listado'!$AB$155:$AB$1048576,0),MATCH((CUADRO!N$4&amp;$E379),'Hoja de Trabajo para listado'!$AB$151:$BA$151,0)),0)+IFERROR(INDEX('Hoja de Trabajo para listado'!$BC$155:$CB$1048576,MATCH($A379,'Hoja de Trabajo para listado'!$BC$155:$BC$1048576,0),MATCH((CUADRO!N$4&amp;$E379),'Hoja de Trabajo para listado'!$BC$151:$CB$151,0)),0)+IFERROR(INDEX('Hoja de Trabajo para listado'!$DE$153:$DG$274,MATCH($A379,'Hoja de Trabajo para listado'!$DE$153:$DE$1048576,0),MATCH((CUADRO!N$4&amp;$E379),'Hoja de Trabajo para listado'!$DE$151:$DG$151,0)),0)+IFERROR(INDEX('Hoja de Trabajo para listado'!$CD$155:$DC$1048576,MATCH($A379,'Hoja de Trabajo para listado'!$CD$155:$CD$1048576,0),MATCH((CUADRO!N$4&amp;$E379),'Hoja de Trabajo para listado'!$CD$151:$DC$151,0)),0)</f>
        <v>0</v>
      </c>
      <c r="O379" s="241">
        <f ca="1">+IFERROR(INDEX('Hoja de Trabajo para listado'!$A$155:$Z$1048576,MATCH($A379,'Hoja de Trabajo para listado'!$A$155:$A$1048576,0),MATCH((CUADRO!O$4&amp;$E379),'Hoja de Trabajo para listado'!$A$151:$Z$151,0)),0)+IFERROR(INDEX('Hoja de Trabajo para listado'!$AB$155:$BA$1048576,MATCH($A379,'Hoja de Trabajo para listado'!$AB$155:$AB$1048576,0),MATCH((CUADRO!O$4&amp;$E379),'Hoja de Trabajo para listado'!$AB$151:$BA$151,0)),0)+IFERROR(INDEX('Hoja de Trabajo para listado'!$BC$155:$CB$1048576,MATCH($A379,'Hoja de Trabajo para listado'!$BC$155:$BC$1048576,0),MATCH((CUADRO!O$4&amp;$E379),'Hoja de Trabajo para listado'!$BC$151:$CB$151,0)),0)+IFERROR(INDEX('Hoja de Trabajo para listado'!$DE$153:$DG$274,MATCH($A379,'Hoja de Trabajo para listado'!$DE$153:$DE$1048576,0),MATCH((CUADRO!O$4&amp;$E379),'Hoja de Trabajo para listado'!$DE$151:$DG$151,0)),0)+IFERROR(INDEX('Hoja de Trabajo para listado'!$CD$155:$DC$1048576,MATCH($A379,'Hoja de Trabajo para listado'!$CD$155:$CD$1048576,0),MATCH((CUADRO!O$4&amp;$E379),'Hoja de Trabajo para listado'!$CD$151:$DC$151,0)),0)</f>
        <v>0</v>
      </c>
      <c r="P379" s="241">
        <f ca="1">+IFERROR(INDEX('Hoja de Trabajo para listado'!$A$155:$Z$1048576,MATCH($A379,'Hoja de Trabajo para listado'!$A$155:$A$1048576,0),MATCH((CUADRO!P$4&amp;$E379),'Hoja de Trabajo para listado'!$A$151:$Z$151,0)),0)+IFERROR(INDEX('Hoja de Trabajo para listado'!$AB$155:$BA$1048576,MATCH($A379,'Hoja de Trabajo para listado'!$AB$155:$AB$1048576,0),MATCH((CUADRO!P$4&amp;$E379),'Hoja de Trabajo para listado'!$AB$151:$BA$151,0)),0)+IFERROR(INDEX('Hoja de Trabajo para listado'!$BC$155:$CB$1048576,MATCH($A379,'Hoja de Trabajo para listado'!$BC$155:$BC$1048576,0),MATCH((CUADRO!P$4&amp;$E379),'Hoja de Trabajo para listado'!$BC$151:$CB$151,0)),0)+IFERROR(INDEX('Hoja de Trabajo para listado'!$DE$153:$DG$274,MATCH($A379,'Hoja de Trabajo para listado'!$DE$153:$DE$1048576,0),MATCH((CUADRO!P$4&amp;$E379),'Hoja de Trabajo para listado'!$DE$151:$DG$151,0)),0)+IFERROR(INDEX('Hoja de Trabajo para listado'!$CD$155:$DC$1048576,MATCH($A379,'Hoja de Trabajo para listado'!$CD$155:$CD$1048576,0),MATCH((CUADRO!P$4&amp;$E379),'Hoja de Trabajo para listado'!$CD$151:$DC$151,0)),0)</f>
        <v>0</v>
      </c>
      <c r="Q379" s="241">
        <f ca="1">+IFERROR(INDEX('Hoja de Trabajo para listado'!$A$155:$Z$1048576,MATCH($A379,'Hoja de Trabajo para listado'!$A$155:$A$1048576,0),MATCH((CUADRO!Q$4&amp;$E379),'Hoja de Trabajo para listado'!$A$151:$Z$151,0)),0)+IFERROR(INDEX('Hoja de Trabajo para listado'!$AB$155:$BA$1048576,MATCH($A379,'Hoja de Trabajo para listado'!$AB$155:$AB$1048576,0),MATCH((CUADRO!Q$4&amp;$E379),'Hoja de Trabajo para listado'!$AB$151:$BA$151,0)),0)+IFERROR(INDEX('Hoja de Trabajo para listado'!$BC$155:$CB$1048576,MATCH($A379,'Hoja de Trabajo para listado'!$BC$155:$BC$1048576,0),MATCH((CUADRO!Q$4&amp;$E379),'Hoja de Trabajo para listado'!$BC$151:$CB$151,0)),0)+IFERROR(INDEX('Hoja de Trabajo para listado'!$DE$153:$DG$274,MATCH($A379,'Hoja de Trabajo para listado'!$DE$153:$DE$1048576,0),MATCH((CUADRO!Q$4&amp;$E379),'Hoja de Trabajo para listado'!$DE$151:$DG$151,0)),0)+IFERROR(INDEX('Hoja de Trabajo para listado'!$CD$155:$DC$1048576,MATCH($A379,'Hoja de Trabajo para listado'!$CD$155:$CD$1048576,0),MATCH((CUADRO!Q$4&amp;$E379),'Hoja de Trabajo para listado'!$CD$151:$DC$151,0)),0)</f>
        <v>0</v>
      </c>
      <c r="R379" s="241">
        <f ca="1">+SUM(F379:Q379)</f>
        <v>0</v>
      </c>
      <c r="S379" s="357"/>
      <c r="T379" s="241">
        <f ca="1">+T380</f>
        <v>0</v>
      </c>
      <c r="U379" s="240">
        <f>+IF(E379="Débitos",1,2)</f>
        <v>1</v>
      </c>
    </row>
    <row r="380" spans="1:21" ht="15" hidden="1" customHeight="1">
      <c r="A380" s="354">
        <v>601</v>
      </c>
      <c r="B380" s="382"/>
      <c r="C380" s="305" t="str">
        <f>+VLOOKUP(A380,bd_lista!$A$3:$C$592,3,FALSE)</f>
        <v>Empresa Boliviana de Producción Agropecuaria</v>
      </c>
      <c r="D380" s="384"/>
      <c r="E380" s="305" t="s">
        <v>684</v>
      </c>
      <c r="F380" s="243">
        <f ca="1">+IFERROR(INDEX('Hoja de Trabajo para listado'!$A$155:$Z$1048576,MATCH($A380,'Hoja de Trabajo para listado'!$A$155:$A$1048576,0),MATCH((CUADRO!F$4&amp;$E380),'Hoja de Trabajo para listado'!$A$151:$Z$151,0)),0)+IFERROR(INDEX('Hoja de Trabajo para listado'!$AB$155:$BA$1048576,MATCH($A380,'Hoja de Trabajo para listado'!$AB$155:$AB$1048576,0),MATCH((CUADRO!F$4&amp;$E380),'Hoja de Trabajo para listado'!$AB$151:$BA$151,0)),0)+IFERROR(INDEX('Hoja de Trabajo para listado'!$BC$155:$CB$1048576,MATCH($A380,'Hoja de Trabajo para listado'!$BC$155:$BC$1048576,0),MATCH((CUADRO!F$4&amp;$E380),'Hoja de Trabajo para listado'!$BC$151:$CB$151,0)),0)+IFERROR(INDEX('Hoja de Trabajo para listado'!$DE$153:$DG$274,MATCH($A380,'Hoja de Trabajo para listado'!$DE$153:$DE$1048576,0),MATCH((CUADRO!F$4&amp;$E380),'Hoja de Trabajo para listado'!$DE$151:$DG$151,0)),0)+IFERROR(INDEX('Hoja de Trabajo para listado'!$CD$155:$DC$1048576,MATCH($A380,'Hoja de Trabajo para listado'!$CD$155:$CD$1048576,0),MATCH((CUADRO!F$4&amp;$E380),'Hoja de Trabajo para listado'!$CD$151:$DC$151,0)),0)</f>
        <v>0</v>
      </c>
      <c r="G380" s="243">
        <f ca="1">+IFERROR(INDEX('Hoja de Trabajo para listado'!$A$155:$Z$1048576,MATCH($A380,'Hoja de Trabajo para listado'!$A$155:$A$1048576,0),MATCH((CUADRO!G$4&amp;$E380),'Hoja de Trabajo para listado'!$A$151:$Z$151,0)),0)+IFERROR(INDEX('Hoja de Trabajo para listado'!$AB$155:$BA$1048576,MATCH($A380,'Hoja de Trabajo para listado'!$AB$155:$AB$1048576,0),MATCH((CUADRO!G$4&amp;$E380),'Hoja de Trabajo para listado'!$AB$151:$BA$151,0)),0)+IFERROR(INDEX('Hoja de Trabajo para listado'!$BC$155:$CB$1048576,MATCH($A380,'Hoja de Trabajo para listado'!$BC$155:$BC$1048576,0),MATCH((CUADRO!G$4&amp;$E380),'Hoja de Trabajo para listado'!$BC$151:$CB$151,0)),0)+IFERROR(INDEX('Hoja de Trabajo para listado'!$DE$153:$DG$274,MATCH($A380,'Hoja de Trabajo para listado'!$DE$153:$DE$1048576,0),MATCH((CUADRO!G$4&amp;$E380),'Hoja de Trabajo para listado'!$DE$151:$DG$151,0)),0)+IFERROR(INDEX('Hoja de Trabajo para listado'!$CD$155:$DC$1048576,MATCH($A380,'Hoja de Trabajo para listado'!$CD$155:$CD$1048576,0),MATCH((CUADRO!G$4&amp;$E380),'Hoja de Trabajo para listado'!$CD$151:$DC$151,0)),0)</f>
        <v>0</v>
      </c>
      <c r="H380" s="243">
        <f ca="1">+IFERROR(INDEX('Hoja de Trabajo para listado'!$A$155:$Z$1048576,MATCH($A380,'Hoja de Trabajo para listado'!$A$155:$A$1048576,0),MATCH((CUADRO!H$4&amp;$E380),'Hoja de Trabajo para listado'!$A$151:$Z$151,0)),0)+IFERROR(INDEX('Hoja de Trabajo para listado'!$AB$155:$BA$1048576,MATCH($A380,'Hoja de Trabajo para listado'!$AB$155:$AB$1048576,0),MATCH((CUADRO!H$4&amp;$E380),'Hoja de Trabajo para listado'!$AB$151:$BA$151,0)),0)+IFERROR(INDEX('Hoja de Trabajo para listado'!$BC$155:$CB$1048576,MATCH($A380,'Hoja de Trabajo para listado'!$BC$155:$BC$1048576,0),MATCH((CUADRO!H$4&amp;$E380),'Hoja de Trabajo para listado'!$BC$151:$CB$151,0)),0)+IFERROR(INDEX('Hoja de Trabajo para listado'!$DE$153:$DG$274,MATCH($A380,'Hoja de Trabajo para listado'!$DE$153:$DE$1048576,0),MATCH((CUADRO!H$4&amp;$E380),'Hoja de Trabajo para listado'!$DE$151:$DG$151,0)),0)+IFERROR(INDEX('Hoja de Trabajo para listado'!$CD$155:$DC$1048576,MATCH($A380,'Hoja de Trabajo para listado'!$CD$155:$CD$1048576,0),MATCH((CUADRO!H$4&amp;$E380),'Hoja de Trabajo para listado'!$CD$151:$DC$151,0)),0)</f>
        <v>0</v>
      </c>
      <c r="I380" s="243">
        <f ca="1">+IFERROR(INDEX('Hoja de Trabajo para listado'!$A$155:$Z$1048576,MATCH($A380,'Hoja de Trabajo para listado'!$A$155:$A$1048576,0),MATCH((CUADRO!I$4&amp;$E380),'Hoja de Trabajo para listado'!$A$151:$Z$151,0)),0)+IFERROR(INDEX('Hoja de Trabajo para listado'!$AB$155:$BA$1048576,MATCH($A380,'Hoja de Trabajo para listado'!$AB$155:$AB$1048576,0),MATCH((CUADRO!I$4&amp;$E380),'Hoja de Trabajo para listado'!$AB$151:$BA$151,0)),0)+IFERROR(INDEX('Hoja de Trabajo para listado'!$BC$155:$CB$1048576,MATCH($A380,'Hoja de Trabajo para listado'!$BC$155:$BC$1048576,0),MATCH((CUADRO!I$4&amp;$E380),'Hoja de Trabajo para listado'!$BC$151:$CB$151,0)),0)+IFERROR(INDEX('Hoja de Trabajo para listado'!$DE$153:$DG$274,MATCH($A380,'Hoja de Trabajo para listado'!$DE$153:$DE$1048576,0),MATCH((CUADRO!I$4&amp;$E380),'Hoja de Trabajo para listado'!$DE$151:$DG$151,0)),0)+IFERROR(INDEX('Hoja de Trabajo para listado'!$CD$155:$DC$1048576,MATCH($A380,'Hoja de Trabajo para listado'!$CD$155:$CD$1048576,0),MATCH((CUADRO!I$4&amp;$E380),'Hoja de Trabajo para listado'!$CD$151:$DC$151,0)),0)</f>
        <v>0</v>
      </c>
      <c r="J380" s="243">
        <f ca="1">+IFERROR(INDEX('Hoja de Trabajo para listado'!$A$155:$Z$1048576,MATCH($A380,'Hoja de Trabajo para listado'!$A$155:$A$1048576,0),MATCH((CUADRO!J$4&amp;$E380),'Hoja de Trabajo para listado'!$A$151:$Z$151,0)),0)+IFERROR(INDEX('Hoja de Trabajo para listado'!$AB$155:$BA$1048576,MATCH($A380,'Hoja de Trabajo para listado'!$AB$155:$AB$1048576,0),MATCH((CUADRO!J$4&amp;$E380),'Hoja de Trabajo para listado'!$AB$151:$BA$151,0)),0)+IFERROR(INDEX('Hoja de Trabajo para listado'!$BC$155:$CB$1048576,MATCH($A380,'Hoja de Trabajo para listado'!$BC$155:$BC$1048576,0),MATCH((CUADRO!J$4&amp;$E380),'Hoja de Trabajo para listado'!$BC$151:$CB$151,0)),0)+IFERROR(INDEX('Hoja de Trabajo para listado'!$DE$153:$DG$274,MATCH($A380,'Hoja de Trabajo para listado'!$DE$153:$DE$1048576,0),MATCH((CUADRO!J$4&amp;$E380),'Hoja de Trabajo para listado'!$DE$151:$DG$151,0)),0)+IFERROR(INDEX('Hoja de Trabajo para listado'!$CD$155:$DC$1048576,MATCH($A380,'Hoja de Trabajo para listado'!$CD$155:$CD$1048576,0),MATCH((CUADRO!J$4&amp;$E380),'Hoja de Trabajo para listado'!$CD$151:$DC$151,0)),0)</f>
        <v>0</v>
      </c>
      <c r="K380" s="243">
        <f ca="1">+IFERROR(INDEX('Hoja de Trabajo para listado'!$A$155:$Z$1048576,MATCH($A380,'Hoja de Trabajo para listado'!$A$155:$A$1048576,0),MATCH((CUADRO!K$4&amp;$E380),'Hoja de Trabajo para listado'!$A$151:$Z$151,0)),0)+IFERROR(INDEX('Hoja de Trabajo para listado'!$AB$155:$BA$1048576,MATCH($A380,'Hoja de Trabajo para listado'!$AB$155:$AB$1048576,0),MATCH((CUADRO!K$4&amp;$E380),'Hoja de Trabajo para listado'!$AB$151:$BA$151,0)),0)+IFERROR(INDEX('Hoja de Trabajo para listado'!$BC$155:$CB$1048576,MATCH($A380,'Hoja de Trabajo para listado'!$BC$155:$BC$1048576,0),MATCH((CUADRO!K$4&amp;$E380),'Hoja de Trabajo para listado'!$BC$151:$CB$151,0)),0)+IFERROR(INDEX('Hoja de Trabajo para listado'!$DE$153:$DG$274,MATCH($A380,'Hoja de Trabajo para listado'!$DE$153:$DE$1048576,0),MATCH((CUADRO!K$4&amp;$E380),'Hoja de Trabajo para listado'!$DE$151:$DG$151,0)),0)+IFERROR(INDEX('Hoja de Trabajo para listado'!$CD$155:$DC$1048576,MATCH($A380,'Hoja de Trabajo para listado'!$CD$155:$CD$1048576,0),MATCH((CUADRO!K$4&amp;$E380),'Hoja de Trabajo para listado'!$CD$151:$DC$151,0)),0)</f>
        <v>0</v>
      </c>
      <c r="L380" s="243">
        <f ca="1">+IFERROR(INDEX('Hoja de Trabajo para listado'!$A$155:$Z$1048576,MATCH($A380,'Hoja de Trabajo para listado'!$A$155:$A$1048576,0),MATCH((CUADRO!L$4&amp;$E380),'Hoja de Trabajo para listado'!$A$151:$Z$151,0)),0)+IFERROR(INDEX('Hoja de Trabajo para listado'!$AB$155:$BA$1048576,MATCH($A380,'Hoja de Trabajo para listado'!$AB$155:$AB$1048576,0),MATCH((CUADRO!L$4&amp;$E380),'Hoja de Trabajo para listado'!$AB$151:$BA$151,0)),0)+IFERROR(INDEX('Hoja de Trabajo para listado'!$BC$155:$CB$1048576,MATCH($A380,'Hoja de Trabajo para listado'!$BC$155:$BC$1048576,0),MATCH((CUADRO!L$4&amp;$E380),'Hoja de Trabajo para listado'!$BC$151:$CB$151,0)),0)+IFERROR(INDEX('Hoja de Trabajo para listado'!$DE$153:$DG$274,MATCH($A380,'Hoja de Trabajo para listado'!$DE$153:$DE$1048576,0),MATCH((CUADRO!L$4&amp;$E380),'Hoja de Trabajo para listado'!$DE$151:$DG$151,0)),0)+IFERROR(INDEX('Hoja de Trabajo para listado'!$CD$155:$DC$1048576,MATCH($A380,'Hoja de Trabajo para listado'!$CD$155:$CD$1048576,0),MATCH((CUADRO!L$4&amp;$E380),'Hoja de Trabajo para listado'!$CD$151:$DC$151,0)),0)</f>
        <v>0</v>
      </c>
      <c r="M380" s="243">
        <f ca="1">+IFERROR(INDEX('Hoja de Trabajo para listado'!$A$155:$Z$1048576,MATCH($A380,'Hoja de Trabajo para listado'!$A$155:$A$1048576,0),MATCH((CUADRO!M$4&amp;$E380),'Hoja de Trabajo para listado'!$A$151:$Z$151,0)),0)+IFERROR(INDEX('Hoja de Trabajo para listado'!$AB$155:$BA$1048576,MATCH($A380,'Hoja de Trabajo para listado'!$AB$155:$AB$1048576,0),MATCH((CUADRO!M$4&amp;$E380),'Hoja de Trabajo para listado'!$AB$151:$BA$151,0)),0)+IFERROR(INDEX('Hoja de Trabajo para listado'!$BC$155:$CB$1048576,MATCH($A380,'Hoja de Trabajo para listado'!$BC$155:$BC$1048576,0),MATCH((CUADRO!M$4&amp;$E380),'Hoja de Trabajo para listado'!$BC$151:$CB$151,0)),0)+IFERROR(INDEX('Hoja de Trabajo para listado'!$DE$153:$DG$274,MATCH($A380,'Hoja de Trabajo para listado'!$DE$153:$DE$1048576,0),MATCH((CUADRO!M$4&amp;$E380),'Hoja de Trabajo para listado'!$DE$151:$DG$151,0)),0)+IFERROR(INDEX('Hoja de Trabajo para listado'!$CD$155:$DC$1048576,MATCH($A380,'Hoja de Trabajo para listado'!$CD$155:$CD$1048576,0),MATCH((CUADRO!M$4&amp;$E380),'Hoja de Trabajo para listado'!$CD$151:$DC$151,0)),0)</f>
        <v>0</v>
      </c>
      <c r="N380" s="243">
        <f ca="1">+IFERROR(INDEX('Hoja de Trabajo para listado'!$A$155:$Z$1048576,MATCH($A380,'Hoja de Trabajo para listado'!$A$155:$A$1048576,0),MATCH((CUADRO!N$4&amp;$E380),'Hoja de Trabajo para listado'!$A$151:$Z$151,0)),0)+IFERROR(INDEX('Hoja de Trabajo para listado'!$AB$155:$BA$1048576,MATCH($A380,'Hoja de Trabajo para listado'!$AB$155:$AB$1048576,0),MATCH((CUADRO!N$4&amp;$E380),'Hoja de Trabajo para listado'!$AB$151:$BA$151,0)),0)+IFERROR(INDEX('Hoja de Trabajo para listado'!$BC$155:$CB$1048576,MATCH($A380,'Hoja de Trabajo para listado'!$BC$155:$BC$1048576,0),MATCH((CUADRO!N$4&amp;$E380),'Hoja de Trabajo para listado'!$BC$151:$CB$151,0)),0)+IFERROR(INDEX('Hoja de Trabajo para listado'!$DE$153:$DG$274,MATCH($A380,'Hoja de Trabajo para listado'!$DE$153:$DE$1048576,0),MATCH((CUADRO!N$4&amp;$E380),'Hoja de Trabajo para listado'!$DE$151:$DG$151,0)),0)+IFERROR(INDEX('Hoja de Trabajo para listado'!$CD$155:$DC$1048576,MATCH($A380,'Hoja de Trabajo para listado'!$CD$155:$CD$1048576,0),MATCH((CUADRO!N$4&amp;$E380),'Hoja de Trabajo para listado'!$CD$151:$DC$151,0)),0)</f>
        <v>0</v>
      </c>
      <c r="O380" s="243">
        <f ca="1">+IFERROR(INDEX('Hoja de Trabajo para listado'!$A$155:$Z$1048576,MATCH($A380,'Hoja de Trabajo para listado'!$A$155:$A$1048576,0),MATCH((CUADRO!O$4&amp;$E380),'Hoja de Trabajo para listado'!$A$151:$Z$151,0)),0)+IFERROR(INDEX('Hoja de Trabajo para listado'!$AB$155:$BA$1048576,MATCH($A380,'Hoja de Trabajo para listado'!$AB$155:$AB$1048576,0),MATCH((CUADRO!O$4&amp;$E380),'Hoja de Trabajo para listado'!$AB$151:$BA$151,0)),0)+IFERROR(INDEX('Hoja de Trabajo para listado'!$BC$155:$CB$1048576,MATCH($A380,'Hoja de Trabajo para listado'!$BC$155:$BC$1048576,0),MATCH((CUADRO!O$4&amp;$E380),'Hoja de Trabajo para listado'!$BC$151:$CB$151,0)),0)+IFERROR(INDEX('Hoja de Trabajo para listado'!$DE$153:$DG$274,MATCH($A380,'Hoja de Trabajo para listado'!$DE$153:$DE$1048576,0),MATCH((CUADRO!O$4&amp;$E380),'Hoja de Trabajo para listado'!$DE$151:$DG$151,0)),0)+IFERROR(INDEX('Hoja de Trabajo para listado'!$CD$155:$DC$1048576,MATCH($A380,'Hoja de Trabajo para listado'!$CD$155:$CD$1048576,0),MATCH((CUADRO!O$4&amp;$E380),'Hoja de Trabajo para listado'!$CD$151:$DC$151,0)),0)</f>
        <v>0</v>
      </c>
      <c r="P380" s="243">
        <f ca="1">+IFERROR(INDEX('Hoja de Trabajo para listado'!$A$155:$Z$1048576,MATCH($A380,'Hoja de Trabajo para listado'!$A$155:$A$1048576,0),MATCH((CUADRO!P$4&amp;$E380),'Hoja de Trabajo para listado'!$A$151:$Z$151,0)),0)+IFERROR(INDEX('Hoja de Trabajo para listado'!$AB$155:$BA$1048576,MATCH($A380,'Hoja de Trabajo para listado'!$AB$155:$AB$1048576,0),MATCH((CUADRO!P$4&amp;$E380),'Hoja de Trabajo para listado'!$AB$151:$BA$151,0)),0)+IFERROR(INDEX('Hoja de Trabajo para listado'!$BC$155:$CB$1048576,MATCH($A380,'Hoja de Trabajo para listado'!$BC$155:$BC$1048576,0),MATCH((CUADRO!P$4&amp;$E380),'Hoja de Trabajo para listado'!$BC$151:$CB$151,0)),0)+IFERROR(INDEX('Hoja de Trabajo para listado'!$DE$153:$DG$274,MATCH($A380,'Hoja de Trabajo para listado'!$DE$153:$DE$1048576,0),MATCH((CUADRO!P$4&amp;$E380),'Hoja de Trabajo para listado'!$DE$151:$DG$151,0)),0)+IFERROR(INDEX('Hoja de Trabajo para listado'!$CD$155:$DC$1048576,MATCH($A380,'Hoja de Trabajo para listado'!$CD$155:$CD$1048576,0),MATCH((CUADRO!P$4&amp;$E380),'Hoja de Trabajo para listado'!$CD$151:$DC$151,0)),0)</f>
        <v>0</v>
      </c>
      <c r="Q380" s="243">
        <f ca="1">+IFERROR(INDEX('Hoja de Trabajo para listado'!$A$155:$Z$1048576,MATCH($A380,'Hoja de Trabajo para listado'!$A$155:$A$1048576,0),MATCH((CUADRO!Q$4&amp;$E380),'Hoja de Trabajo para listado'!$A$151:$Z$151,0)),0)+IFERROR(INDEX('Hoja de Trabajo para listado'!$AB$155:$BA$1048576,MATCH($A380,'Hoja de Trabajo para listado'!$AB$155:$AB$1048576,0),MATCH((CUADRO!Q$4&amp;$E380),'Hoja de Trabajo para listado'!$AB$151:$BA$151,0)),0)+IFERROR(INDEX('Hoja de Trabajo para listado'!$BC$155:$CB$1048576,MATCH($A380,'Hoja de Trabajo para listado'!$BC$155:$BC$1048576,0),MATCH((CUADRO!Q$4&amp;$E380),'Hoja de Trabajo para listado'!$BC$151:$CB$151,0)),0)+IFERROR(INDEX('Hoja de Trabajo para listado'!$DE$153:$DG$274,MATCH($A380,'Hoja de Trabajo para listado'!$DE$153:$DE$1048576,0),MATCH((CUADRO!Q$4&amp;$E380),'Hoja de Trabajo para listado'!$DE$151:$DG$151,0)),0)+IFERROR(INDEX('Hoja de Trabajo para listado'!$CD$155:$DC$1048576,MATCH($A380,'Hoja de Trabajo para listado'!$CD$155:$CD$1048576,0),MATCH((CUADRO!Q$4&amp;$E380),'Hoja de Trabajo para listado'!$CD$151:$DC$151,0)),0)</f>
        <v>0</v>
      </c>
      <c r="R380" s="243">
        <f ca="1">+SUM(F380:Q380)</f>
        <v>0</v>
      </c>
      <c r="S380" s="358">
        <f ca="1">+R379+R380</f>
        <v>0</v>
      </c>
      <c r="T380" s="243">
        <f ca="1">+S380</f>
        <v>0</v>
      </c>
      <c r="U380" s="242">
        <f>+IF(E380="Débitos",1,2)</f>
        <v>2</v>
      </c>
    </row>
    <row r="381" spans="1:21" customFormat="1" ht="15">
      <c r="A381" s="249">
        <v>633</v>
      </c>
      <c r="B381" s="381">
        <f>+A381</f>
        <v>633</v>
      </c>
      <c r="C381" s="245" t="str">
        <f>+VLOOKUP(A381,bd_lista!$A$3:$C$592,3,FALSE)</f>
        <v>Empresa Misicuni</v>
      </c>
      <c r="D381" s="383" t="str">
        <f>+C381</f>
        <v>Empresa Misicuni</v>
      </c>
      <c r="E381" s="245" t="s">
        <v>683</v>
      </c>
      <c r="F381" s="241">
        <f ca="1">+IFERROR(INDEX('Hoja de Trabajo para listado'!$A$155:$Z$1048576,MATCH($A381,'Hoja de Trabajo para listado'!$A$155:$A$1048576,0),MATCH((CUADRO!F$4&amp;$E381),'Hoja de Trabajo para listado'!$A$151:$Z$151,0)),0)+IFERROR(INDEX('Hoja de Trabajo para listado'!$AB$155:$BA$1048576,MATCH($A381,'Hoja de Trabajo para listado'!$AB$155:$AB$1048576,0),MATCH((CUADRO!F$4&amp;$E381),'Hoja de Trabajo para listado'!$AB$151:$BA$151,0)),0)+IFERROR(INDEX('Hoja de Trabajo para listado'!$BC$155:$CB$1048576,MATCH($A381,'Hoja de Trabajo para listado'!$BC$155:$BC$1048576,0),MATCH((CUADRO!F$4&amp;$E381),'Hoja de Trabajo para listado'!$BC$151:$CB$151,0)),0)+IFERROR(INDEX('Hoja de Trabajo para listado'!$DE$153:$DG$274,MATCH($A381,'Hoja de Trabajo para listado'!$DE$153:$DE$1048576,0),MATCH((CUADRO!F$4&amp;$E381),'Hoja de Trabajo para listado'!$DE$151:$DG$151,0)),0)+IFERROR(INDEX('Hoja de Trabajo para listado'!$CD$155:$DC$1048576,MATCH($A381,'Hoja de Trabajo para listado'!$CD$155:$CD$1048576,0),MATCH((CUADRO!F$4&amp;$E381),'Hoja de Trabajo para listado'!$CD$151:$DC$151,0)),0)</f>
        <v>0</v>
      </c>
      <c r="G381" s="241">
        <f ca="1">+IFERROR(INDEX('Hoja de Trabajo para listado'!$A$155:$Z$1048576,MATCH($A381,'Hoja de Trabajo para listado'!$A$155:$A$1048576,0),MATCH((CUADRO!G$4&amp;$E381),'Hoja de Trabajo para listado'!$A$151:$Z$151,0)),0)+IFERROR(INDEX('Hoja de Trabajo para listado'!$AB$155:$BA$1048576,MATCH($A381,'Hoja de Trabajo para listado'!$AB$155:$AB$1048576,0),MATCH((CUADRO!G$4&amp;$E381),'Hoja de Trabajo para listado'!$AB$151:$BA$151,0)),0)+IFERROR(INDEX('Hoja de Trabajo para listado'!$BC$155:$CB$1048576,MATCH($A381,'Hoja de Trabajo para listado'!$BC$155:$BC$1048576,0),MATCH((CUADRO!G$4&amp;$E381),'Hoja de Trabajo para listado'!$BC$151:$CB$151,0)),0)+IFERROR(INDEX('Hoja de Trabajo para listado'!$DE$153:$DG$274,MATCH($A381,'Hoja de Trabajo para listado'!$DE$153:$DE$1048576,0),MATCH((CUADRO!G$4&amp;$E381),'Hoja de Trabajo para listado'!$DE$151:$DG$151,0)),0)+IFERROR(INDEX('Hoja de Trabajo para listado'!$CD$155:$DC$1048576,MATCH($A381,'Hoja de Trabajo para listado'!$CD$155:$CD$1048576,0),MATCH((CUADRO!G$4&amp;$E381),'Hoja de Trabajo para listado'!$CD$151:$DC$151,0)),0)</f>
        <v>0</v>
      </c>
      <c r="H381" s="241">
        <f ca="1">+IFERROR(INDEX('Hoja de Trabajo para listado'!$A$155:$Z$1048576,MATCH($A381,'Hoja de Trabajo para listado'!$A$155:$A$1048576,0),MATCH((CUADRO!H$4&amp;$E381),'Hoja de Trabajo para listado'!$A$151:$Z$151,0)),0)+IFERROR(INDEX('Hoja de Trabajo para listado'!$AB$155:$BA$1048576,MATCH($A381,'Hoja de Trabajo para listado'!$AB$155:$AB$1048576,0),MATCH((CUADRO!H$4&amp;$E381),'Hoja de Trabajo para listado'!$AB$151:$BA$151,0)),0)+IFERROR(INDEX('Hoja de Trabajo para listado'!$BC$155:$CB$1048576,MATCH($A381,'Hoja de Trabajo para listado'!$BC$155:$BC$1048576,0),MATCH((CUADRO!H$4&amp;$E381),'Hoja de Trabajo para listado'!$BC$151:$CB$151,0)),0)+IFERROR(INDEX('Hoja de Trabajo para listado'!$DE$153:$DG$274,MATCH($A381,'Hoja de Trabajo para listado'!$DE$153:$DE$1048576,0),MATCH((CUADRO!H$4&amp;$E381),'Hoja de Trabajo para listado'!$DE$151:$DG$151,0)),0)+IFERROR(INDEX('Hoja de Trabajo para listado'!$CD$155:$DC$1048576,MATCH($A381,'Hoja de Trabajo para listado'!$CD$155:$CD$1048576,0),MATCH((CUADRO!H$4&amp;$E381),'Hoja de Trabajo para listado'!$CD$151:$DC$151,0)),0)</f>
        <v>0</v>
      </c>
      <c r="I381" s="241">
        <f ca="1">+IFERROR(INDEX('Hoja de Trabajo para listado'!$A$155:$Z$1048576,MATCH($A381,'Hoja de Trabajo para listado'!$A$155:$A$1048576,0),MATCH((CUADRO!I$4&amp;$E381),'Hoja de Trabajo para listado'!$A$151:$Z$151,0)),0)+IFERROR(INDEX('Hoja de Trabajo para listado'!$AB$155:$BA$1048576,MATCH($A381,'Hoja de Trabajo para listado'!$AB$155:$AB$1048576,0),MATCH((CUADRO!I$4&amp;$E381),'Hoja de Trabajo para listado'!$AB$151:$BA$151,0)),0)+IFERROR(INDEX('Hoja de Trabajo para listado'!$BC$155:$CB$1048576,MATCH($A381,'Hoja de Trabajo para listado'!$BC$155:$BC$1048576,0),MATCH((CUADRO!I$4&amp;$E381),'Hoja de Trabajo para listado'!$BC$151:$CB$151,0)),0)+IFERROR(INDEX('Hoja de Trabajo para listado'!$DE$153:$DG$274,MATCH($A381,'Hoja de Trabajo para listado'!$DE$153:$DE$1048576,0),MATCH((CUADRO!I$4&amp;$E381),'Hoja de Trabajo para listado'!$DE$151:$DG$151,0)),0)+IFERROR(INDEX('Hoja de Trabajo para listado'!$CD$155:$DC$1048576,MATCH($A381,'Hoja de Trabajo para listado'!$CD$155:$CD$1048576,0),MATCH((CUADRO!I$4&amp;$E381),'Hoja de Trabajo para listado'!$CD$151:$DC$151,0)),0)</f>
        <v>0</v>
      </c>
      <c r="J381" s="241">
        <f ca="1">+IFERROR(INDEX('Hoja de Trabajo para listado'!$A$155:$Z$1048576,MATCH($A381,'Hoja de Trabajo para listado'!$A$155:$A$1048576,0),MATCH((CUADRO!J$4&amp;$E381),'Hoja de Trabajo para listado'!$A$151:$Z$151,0)),0)+IFERROR(INDEX('Hoja de Trabajo para listado'!$AB$155:$BA$1048576,MATCH($A381,'Hoja de Trabajo para listado'!$AB$155:$AB$1048576,0),MATCH((CUADRO!J$4&amp;$E381),'Hoja de Trabajo para listado'!$AB$151:$BA$151,0)),0)+IFERROR(INDEX('Hoja de Trabajo para listado'!$BC$155:$CB$1048576,MATCH($A381,'Hoja de Trabajo para listado'!$BC$155:$BC$1048576,0),MATCH((CUADRO!J$4&amp;$E381),'Hoja de Trabajo para listado'!$BC$151:$CB$151,0)),0)+IFERROR(INDEX('Hoja de Trabajo para listado'!$DE$153:$DG$274,MATCH($A381,'Hoja de Trabajo para listado'!$DE$153:$DE$1048576,0),MATCH((CUADRO!J$4&amp;$E381),'Hoja de Trabajo para listado'!$DE$151:$DG$151,0)),0)+IFERROR(INDEX('Hoja de Trabajo para listado'!$CD$155:$DC$1048576,MATCH($A381,'Hoja de Trabajo para listado'!$CD$155:$CD$1048576,0),MATCH((CUADRO!J$4&amp;$E381),'Hoja de Trabajo para listado'!$CD$151:$DC$151,0)),0)</f>
        <v>0</v>
      </c>
      <c r="K381" s="241">
        <f ca="1">+IFERROR(INDEX('Hoja de Trabajo para listado'!$A$155:$Z$1048576,MATCH($A381,'Hoja de Trabajo para listado'!$A$155:$A$1048576,0),MATCH((CUADRO!K$4&amp;$E381),'Hoja de Trabajo para listado'!$A$151:$Z$151,0)),0)+IFERROR(INDEX('Hoja de Trabajo para listado'!$AB$155:$BA$1048576,MATCH($A381,'Hoja de Trabajo para listado'!$AB$155:$AB$1048576,0),MATCH((CUADRO!K$4&amp;$E381),'Hoja de Trabajo para listado'!$AB$151:$BA$151,0)),0)+IFERROR(INDEX('Hoja de Trabajo para listado'!$BC$155:$CB$1048576,MATCH($A381,'Hoja de Trabajo para listado'!$BC$155:$BC$1048576,0),MATCH((CUADRO!K$4&amp;$E381),'Hoja de Trabajo para listado'!$BC$151:$CB$151,0)),0)+IFERROR(INDEX('Hoja de Trabajo para listado'!$DE$153:$DG$274,MATCH($A381,'Hoja de Trabajo para listado'!$DE$153:$DE$1048576,0),MATCH((CUADRO!K$4&amp;$E381),'Hoja de Trabajo para listado'!$DE$151:$DG$151,0)),0)+IFERROR(INDEX('Hoja de Trabajo para listado'!$CD$155:$DC$1048576,MATCH($A381,'Hoja de Trabajo para listado'!$CD$155:$CD$1048576,0),MATCH((CUADRO!K$4&amp;$E381),'Hoja de Trabajo para listado'!$CD$151:$DC$151,0)),0)</f>
        <v>0</v>
      </c>
      <c r="L381" s="241">
        <f ca="1">+IFERROR(INDEX('Hoja de Trabajo para listado'!$A$155:$Z$1048576,MATCH($A381,'Hoja de Trabajo para listado'!$A$155:$A$1048576,0),MATCH((CUADRO!L$4&amp;$E381),'Hoja de Trabajo para listado'!$A$151:$Z$151,0)),0)+IFERROR(INDEX('Hoja de Trabajo para listado'!$AB$155:$BA$1048576,MATCH($A381,'Hoja de Trabajo para listado'!$AB$155:$AB$1048576,0),MATCH((CUADRO!L$4&amp;$E381),'Hoja de Trabajo para listado'!$AB$151:$BA$151,0)),0)+IFERROR(INDEX('Hoja de Trabajo para listado'!$BC$155:$CB$1048576,MATCH($A381,'Hoja de Trabajo para listado'!$BC$155:$BC$1048576,0),MATCH((CUADRO!L$4&amp;$E381),'Hoja de Trabajo para listado'!$BC$151:$CB$151,0)),0)+IFERROR(INDEX('Hoja de Trabajo para listado'!$DE$153:$DG$274,MATCH($A381,'Hoja de Trabajo para listado'!$DE$153:$DE$1048576,0),MATCH((CUADRO!L$4&amp;$E381),'Hoja de Trabajo para listado'!$DE$151:$DG$151,0)),0)+IFERROR(INDEX('Hoja de Trabajo para listado'!$CD$155:$DC$1048576,MATCH($A381,'Hoja de Trabajo para listado'!$CD$155:$CD$1048576,0),MATCH((CUADRO!L$4&amp;$E381),'Hoja de Trabajo para listado'!$CD$151:$DC$151,0)),0)</f>
        <v>0</v>
      </c>
      <c r="M381" s="241">
        <f ca="1">+IFERROR(INDEX('Hoja de Trabajo para listado'!$A$155:$Z$1048576,MATCH($A381,'Hoja de Trabajo para listado'!$A$155:$A$1048576,0),MATCH((CUADRO!M$4&amp;$E381),'Hoja de Trabajo para listado'!$A$151:$Z$151,0)),0)+IFERROR(INDEX('Hoja de Trabajo para listado'!$AB$155:$BA$1048576,MATCH($A381,'Hoja de Trabajo para listado'!$AB$155:$AB$1048576,0),MATCH((CUADRO!M$4&amp;$E381),'Hoja de Trabajo para listado'!$AB$151:$BA$151,0)),0)+IFERROR(INDEX('Hoja de Trabajo para listado'!$BC$155:$CB$1048576,MATCH($A381,'Hoja de Trabajo para listado'!$BC$155:$BC$1048576,0),MATCH((CUADRO!M$4&amp;$E381),'Hoja de Trabajo para listado'!$BC$151:$CB$151,0)),0)+IFERROR(INDEX('Hoja de Trabajo para listado'!$DE$153:$DG$274,MATCH($A381,'Hoja de Trabajo para listado'!$DE$153:$DE$1048576,0),MATCH((CUADRO!M$4&amp;$E381),'Hoja de Trabajo para listado'!$DE$151:$DG$151,0)),0)+IFERROR(INDEX('Hoja de Trabajo para listado'!$CD$155:$DC$1048576,MATCH($A381,'Hoja de Trabajo para listado'!$CD$155:$CD$1048576,0),MATCH((CUADRO!M$4&amp;$E381),'Hoja de Trabajo para listado'!$CD$151:$DC$151,0)),0)</f>
        <v>0</v>
      </c>
      <c r="N381" s="241">
        <f ca="1">+IFERROR(INDEX('Hoja de Trabajo para listado'!$A$155:$Z$1048576,MATCH($A381,'Hoja de Trabajo para listado'!$A$155:$A$1048576,0),MATCH((CUADRO!N$4&amp;$E381),'Hoja de Trabajo para listado'!$A$151:$Z$151,0)),0)+IFERROR(INDEX('Hoja de Trabajo para listado'!$AB$155:$BA$1048576,MATCH($A381,'Hoja de Trabajo para listado'!$AB$155:$AB$1048576,0),MATCH((CUADRO!N$4&amp;$E381),'Hoja de Trabajo para listado'!$AB$151:$BA$151,0)),0)+IFERROR(INDEX('Hoja de Trabajo para listado'!$BC$155:$CB$1048576,MATCH($A381,'Hoja de Trabajo para listado'!$BC$155:$BC$1048576,0),MATCH((CUADRO!N$4&amp;$E381),'Hoja de Trabajo para listado'!$BC$151:$CB$151,0)),0)+IFERROR(INDEX('Hoja de Trabajo para listado'!$DE$153:$DG$274,MATCH($A381,'Hoja de Trabajo para listado'!$DE$153:$DE$1048576,0),MATCH((CUADRO!N$4&amp;$E381),'Hoja de Trabajo para listado'!$DE$151:$DG$151,0)),0)+IFERROR(INDEX('Hoja de Trabajo para listado'!$CD$155:$DC$1048576,MATCH($A381,'Hoja de Trabajo para listado'!$CD$155:$CD$1048576,0),MATCH((CUADRO!N$4&amp;$E381),'Hoja de Trabajo para listado'!$CD$151:$DC$151,0)),0)</f>
        <v>0</v>
      </c>
      <c r="O381" s="241">
        <f ca="1">+IFERROR(INDEX('Hoja de Trabajo para listado'!$A$155:$Z$1048576,MATCH($A381,'Hoja de Trabajo para listado'!$A$155:$A$1048576,0),MATCH((CUADRO!O$4&amp;$E381),'Hoja de Trabajo para listado'!$A$151:$Z$151,0)),0)+IFERROR(INDEX('Hoja de Trabajo para listado'!$AB$155:$BA$1048576,MATCH($A381,'Hoja de Trabajo para listado'!$AB$155:$AB$1048576,0),MATCH((CUADRO!O$4&amp;$E381),'Hoja de Trabajo para listado'!$AB$151:$BA$151,0)),0)+IFERROR(INDEX('Hoja de Trabajo para listado'!$BC$155:$CB$1048576,MATCH($A381,'Hoja de Trabajo para listado'!$BC$155:$BC$1048576,0),MATCH((CUADRO!O$4&amp;$E381),'Hoja de Trabajo para listado'!$BC$151:$CB$151,0)),0)+IFERROR(INDEX('Hoja de Trabajo para listado'!$DE$153:$DG$274,MATCH($A381,'Hoja de Trabajo para listado'!$DE$153:$DE$1048576,0),MATCH((CUADRO!O$4&amp;$E381),'Hoja de Trabajo para listado'!$DE$151:$DG$151,0)),0)+IFERROR(INDEX('Hoja de Trabajo para listado'!$CD$155:$DC$1048576,MATCH($A381,'Hoja de Trabajo para listado'!$CD$155:$CD$1048576,0),MATCH((CUADRO!O$4&amp;$E381),'Hoja de Trabajo para listado'!$CD$151:$DC$151,0)),0)</f>
        <v>0</v>
      </c>
      <c r="P381" s="241">
        <f ca="1">+IFERROR(INDEX('Hoja de Trabajo para listado'!$A$155:$Z$1048576,MATCH($A381,'Hoja de Trabajo para listado'!$A$155:$A$1048576,0),MATCH((CUADRO!P$4&amp;$E381),'Hoja de Trabajo para listado'!$A$151:$Z$151,0)),0)+IFERROR(INDEX('Hoja de Trabajo para listado'!$AB$155:$BA$1048576,MATCH($A381,'Hoja de Trabajo para listado'!$AB$155:$AB$1048576,0),MATCH((CUADRO!P$4&amp;$E381),'Hoja de Trabajo para listado'!$AB$151:$BA$151,0)),0)+IFERROR(INDEX('Hoja de Trabajo para listado'!$BC$155:$CB$1048576,MATCH($A381,'Hoja de Trabajo para listado'!$BC$155:$BC$1048576,0),MATCH((CUADRO!P$4&amp;$E381),'Hoja de Trabajo para listado'!$BC$151:$CB$151,0)),0)+IFERROR(INDEX('Hoja de Trabajo para listado'!$DE$153:$DG$274,MATCH($A381,'Hoja de Trabajo para listado'!$DE$153:$DE$1048576,0),MATCH((CUADRO!P$4&amp;$E381),'Hoja de Trabajo para listado'!$DE$151:$DG$151,0)),0)+IFERROR(INDEX('Hoja de Trabajo para listado'!$CD$155:$DC$1048576,MATCH($A381,'Hoja de Trabajo para listado'!$CD$155:$CD$1048576,0),MATCH((CUADRO!P$4&amp;$E381),'Hoja de Trabajo para listado'!$CD$151:$DC$151,0)),0)</f>
        <v>0</v>
      </c>
      <c r="Q381" s="241">
        <f ca="1">+IFERROR(INDEX('Hoja de Trabajo para listado'!$A$155:$Z$1048576,MATCH($A381,'Hoja de Trabajo para listado'!$A$155:$A$1048576,0),MATCH((CUADRO!Q$4&amp;$E381),'Hoja de Trabajo para listado'!$A$151:$Z$151,0)),0)+IFERROR(INDEX('Hoja de Trabajo para listado'!$AB$155:$BA$1048576,MATCH($A381,'Hoja de Trabajo para listado'!$AB$155:$AB$1048576,0),MATCH((CUADRO!Q$4&amp;$E381),'Hoja de Trabajo para listado'!$AB$151:$BA$151,0)),0)+IFERROR(INDEX('Hoja de Trabajo para listado'!$BC$155:$CB$1048576,MATCH($A381,'Hoja de Trabajo para listado'!$BC$155:$BC$1048576,0),MATCH((CUADRO!Q$4&amp;$E381),'Hoja de Trabajo para listado'!$BC$151:$CB$151,0)),0)+IFERROR(INDEX('Hoja de Trabajo para listado'!$DE$153:$DG$274,MATCH($A381,'Hoja de Trabajo para listado'!$DE$153:$DE$1048576,0),MATCH((CUADRO!Q$4&amp;$E381),'Hoja de Trabajo para listado'!$DE$151:$DG$151,0)),0)+IFERROR(INDEX('Hoja de Trabajo para listado'!$CD$155:$DC$1048576,MATCH($A381,'Hoja de Trabajo para listado'!$CD$155:$CD$1048576,0),MATCH((CUADRO!Q$4&amp;$E381),'Hoja de Trabajo para listado'!$CD$151:$DC$151,0)),0)</f>
        <v>0</v>
      </c>
      <c r="R381" s="241">
        <f t="shared" ca="1" si="10"/>
        <v>0</v>
      </c>
      <c r="S381" s="247"/>
      <c r="T381" s="241">
        <f ca="1">+T382</f>
        <v>0</v>
      </c>
      <c r="U381" s="240">
        <f t="shared" si="11"/>
        <v>1</v>
      </c>
    </row>
    <row r="382" spans="1:21" customFormat="1" ht="15" customHeight="1">
      <c r="A382" s="32">
        <v>633</v>
      </c>
      <c r="B382" s="382"/>
      <c r="C382" s="305" t="str">
        <f>+VLOOKUP(A382,bd_lista!$A$3:$C$592,3,FALSE)</f>
        <v>Empresa Misicuni</v>
      </c>
      <c r="D382" s="384"/>
      <c r="E382" s="245" t="s">
        <v>684</v>
      </c>
      <c r="F382" s="241">
        <f ca="1">+IFERROR(INDEX('Hoja de Trabajo para listado'!$A$155:$Z$1048576,MATCH($A382,'Hoja de Trabajo para listado'!$A$155:$A$1048576,0),MATCH((CUADRO!F$4&amp;$E382),'Hoja de Trabajo para listado'!$A$151:$Z$151,0)),0)+IFERROR(INDEX('Hoja de Trabajo para listado'!$AB$155:$BA$1048576,MATCH($A382,'Hoja de Trabajo para listado'!$AB$155:$AB$1048576,0),MATCH((CUADRO!F$4&amp;$E382),'Hoja de Trabajo para listado'!$AB$151:$BA$151,0)),0)+IFERROR(INDEX('Hoja de Trabajo para listado'!$BC$155:$CB$1048576,MATCH($A382,'Hoja de Trabajo para listado'!$BC$155:$BC$1048576,0),MATCH((CUADRO!F$4&amp;$E382),'Hoja de Trabajo para listado'!$BC$151:$CB$151,0)),0)+IFERROR(INDEX('Hoja de Trabajo para listado'!$DE$153:$DG$274,MATCH($A382,'Hoja de Trabajo para listado'!$DE$153:$DE$1048576,0),MATCH((CUADRO!F$4&amp;$E382),'Hoja de Trabajo para listado'!$DE$151:$DG$151,0)),0)+IFERROR(INDEX('Hoja de Trabajo para listado'!$CD$155:$DC$1048576,MATCH($A382,'Hoja de Trabajo para listado'!$CD$155:$CD$1048576,0),MATCH((CUADRO!F$4&amp;$E382),'Hoja de Trabajo para listado'!$CD$151:$DC$151,0)),0)</f>
        <v>0</v>
      </c>
      <c r="G382" s="241">
        <f ca="1">+IFERROR(INDEX('Hoja de Trabajo para listado'!$A$155:$Z$1048576,MATCH($A382,'Hoja de Trabajo para listado'!$A$155:$A$1048576,0),MATCH((CUADRO!G$4&amp;$E382),'Hoja de Trabajo para listado'!$A$151:$Z$151,0)),0)+IFERROR(INDEX('Hoja de Trabajo para listado'!$AB$155:$BA$1048576,MATCH($A382,'Hoja de Trabajo para listado'!$AB$155:$AB$1048576,0),MATCH((CUADRO!G$4&amp;$E382),'Hoja de Trabajo para listado'!$AB$151:$BA$151,0)),0)+IFERROR(INDEX('Hoja de Trabajo para listado'!$BC$155:$CB$1048576,MATCH($A382,'Hoja de Trabajo para listado'!$BC$155:$BC$1048576,0),MATCH((CUADRO!G$4&amp;$E382),'Hoja de Trabajo para listado'!$BC$151:$CB$151,0)),0)+IFERROR(INDEX('Hoja de Trabajo para listado'!$DE$153:$DG$274,MATCH($A382,'Hoja de Trabajo para listado'!$DE$153:$DE$1048576,0),MATCH((CUADRO!G$4&amp;$E382),'Hoja de Trabajo para listado'!$DE$151:$DG$151,0)),0)+IFERROR(INDEX('Hoja de Trabajo para listado'!$CD$155:$DC$1048576,MATCH($A382,'Hoja de Trabajo para listado'!$CD$155:$CD$1048576,0),MATCH((CUADRO!G$4&amp;$E382),'Hoja de Trabajo para listado'!$CD$151:$DC$151,0)),0)</f>
        <v>0</v>
      </c>
      <c r="H382" s="241">
        <f ca="1">+IFERROR(INDEX('Hoja de Trabajo para listado'!$A$155:$Z$1048576,MATCH($A382,'Hoja de Trabajo para listado'!$A$155:$A$1048576,0),MATCH((CUADRO!H$4&amp;$E382),'Hoja de Trabajo para listado'!$A$151:$Z$151,0)),0)+IFERROR(INDEX('Hoja de Trabajo para listado'!$AB$155:$BA$1048576,MATCH($A382,'Hoja de Trabajo para listado'!$AB$155:$AB$1048576,0),MATCH((CUADRO!H$4&amp;$E382),'Hoja de Trabajo para listado'!$AB$151:$BA$151,0)),0)+IFERROR(INDEX('Hoja de Trabajo para listado'!$BC$155:$CB$1048576,MATCH($A382,'Hoja de Trabajo para listado'!$BC$155:$BC$1048576,0),MATCH((CUADRO!H$4&amp;$E382),'Hoja de Trabajo para listado'!$BC$151:$CB$151,0)),0)+IFERROR(INDEX('Hoja de Trabajo para listado'!$DE$153:$DG$274,MATCH($A382,'Hoja de Trabajo para listado'!$DE$153:$DE$1048576,0),MATCH((CUADRO!H$4&amp;$E382),'Hoja de Trabajo para listado'!$DE$151:$DG$151,0)),0)+IFERROR(INDEX('Hoja de Trabajo para listado'!$CD$155:$DC$1048576,MATCH($A382,'Hoja de Trabajo para listado'!$CD$155:$CD$1048576,0),MATCH((CUADRO!H$4&amp;$E382),'Hoja de Trabajo para listado'!$CD$151:$DC$151,0)),0)</f>
        <v>0</v>
      </c>
      <c r="I382" s="241">
        <f ca="1">+IFERROR(INDEX('Hoja de Trabajo para listado'!$A$155:$Z$1048576,MATCH($A382,'Hoja de Trabajo para listado'!$A$155:$A$1048576,0),MATCH((CUADRO!I$4&amp;$E382),'Hoja de Trabajo para listado'!$A$151:$Z$151,0)),0)+IFERROR(INDEX('Hoja de Trabajo para listado'!$AB$155:$BA$1048576,MATCH($A382,'Hoja de Trabajo para listado'!$AB$155:$AB$1048576,0),MATCH((CUADRO!I$4&amp;$E382),'Hoja de Trabajo para listado'!$AB$151:$BA$151,0)),0)+IFERROR(INDEX('Hoja de Trabajo para listado'!$BC$155:$CB$1048576,MATCH($A382,'Hoja de Trabajo para listado'!$BC$155:$BC$1048576,0),MATCH((CUADRO!I$4&amp;$E382),'Hoja de Trabajo para listado'!$BC$151:$CB$151,0)),0)+IFERROR(INDEX('Hoja de Trabajo para listado'!$DE$153:$DG$274,MATCH($A382,'Hoja de Trabajo para listado'!$DE$153:$DE$1048576,0),MATCH((CUADRO!I$4&amp;$E382),'Hoja de Trabajo para listado'!$DE$151:$DG$151,0)),0)+IFERROR(INDEX('Hoja de Trabajo para listado'!$CD$155:$DC$1048576,MATCH($A382,'Hoja de Trabajo para listado'!$CD$155:$CD$1048576,0),MATCH((CUADRO!I$4&amp;$E382),'Hoja de Trabajo para listado'!$CD$151:$DC$151,0)),0)</f>
        <v>0</v>
      </c>
      <c r="J382" s="241">
        <f ca="1">+IFERROR(INDEX('Hoja de Trabajo para listado'!$A$155:$Z$1048576,MATCH($A382,'Hoja de Trabajo para listado'!$A$155:$A$1048576,0),MATCH((CUADRO!J$4&amp;$E382),'Hoja de Trabajo para listado'!$A$151:$Z$151,0)),0)+IFERROR(INDEX('Hoja de Trabajo para listado'!$AB$155:$BA$1048576,MATCH($A382,'Hoja de Trabajo para listado'!$AB$155:$AB$1048576,0),MATCH((CUADRO!J$4&amp;$E382),'Hoja de Trabajo para listado'!$AB$151:$BA$151,0)),0)+IFERROR(INDEX('Hoja de Trabajo para listado'!$BC$155:$CB$1048576,MATCH($A382,'Hoja de Trabajo para listado'!$BC$155:$BC$1048576,0),MATCH((CUADRO!J$4&amp;$E382),'Hoja de Trabajo para listado'!$BC$151:$CB$151,0)),0)+IFERROR(INDEX('Hoja de Trabajo para listado'!$DE$153:$DG$274,MATCH($A382,'Hoja de Trabajo para listado'!$DE$153:$DE$1048576,0),MATCH((CUADRO!J$4&amp;$E382),'Hoja de Trabajo para listado'!$DE$151:$DG$151,0)),0)+IFERROR(INDEX('Hoja de Trabajo para listado'!$CD$155:$DC$1048576,MATCH($A382,'Hoja de Trabajo para listado'!$CD$155:$CD$1048576,0),MATCH((CUADRO!J$4&amp;$E382),'Hoja de Trabajo para listado'!$CD$151:$DC$151,0)),0)</f>
        <v>0</v>
      </c>
      <c r="K382" s="241">
        <f ca="1">+IFERROR(INDEX('Hoja de Trabajo para listado'!$A$155:$Z$1048576,MATCH($A382,'Hoja de Trabajo para listado'!$A$155:$A$1048576,0),MATCH((CUADRO!K$4&amp;$E382),'Hoja de Trabajo para listado'!$A$151:$Z$151,0)),0)+IFERROR(INDEX('Hoja de Trabajo para listado'!$AB$155:$BA$1048576,MATCH($A382,'Hoja de Trabajo para listado'!$AB$155:$AB$1048576,0),MATCH((CUADRO!K$4&amp;$E382),'Hoja de Trabajo para listado'!$AB$151:$BA$151,0)),0)+IFERROR(INDEX('Hoja de Trabajo para listado'!$BC$155:$CB$1048576,MATCH($A382,'Hoja de Trabajo para listado'!$BC$155:$BC$1048576,0),MATCH((CUADRO!K$4&amp;$E382),'Hoja de Trabajo para listado'!$BC$151:$CB$151,0)),0)+IFERROR(INDEX('Hoja de Trabajo para listado'!$DE$153:$DG$274,MATCH($A382,'Hoja de Trabajo para listado'!$DE$153:$DE$1048576,0),MATCH((CUADRO!K$4&amp;$E382),'Hoja de Trabajo para listado'!$DE$151:$DG$151,0)),0)+IFERROR(INDEX('Hoja de Trabajo para listado'!$CD$155:$DC$1048576,MATCH($A382,'Hoja de Trabajo para listado'!$CD$155:$CD$1048576,0),MATCH((CUADRO!K$4&amp;$E382),'Hoja de Trabajo para listado'!$CD$151:$DC$151,0)),0)</f>
        <v>0</v>
      </c>
      <c r="L382" s="241">
        <f ca="1">+IFERROR(INDEX('Hoja de Trabajo para listado'!$A$155:$Z$1048576,MATCH($A382,'Hoja de Trabajo para listado'!$A$155:$A$1048576,0),MATCH((CUADRO!L$4&amp;$E382),'Hoja de Trabajo para listado'!$A$151:$Z$151,0)),0)+IFERROR(INDEX('Hoja de Trabajo para listado'!$AB$155:$BA$1048576,MATCH($A382,'Hoja de Trabajo para listado'!$AB$155:$AB$1048576,0),MATCH((CUADRO!L$4&amp;$E382),'Hoja de Trabajo para listado'!$AB$151:$BA$151,0)),0)+IFERROR(INDEX('Hoja de Trabajo para listado'!$BC$155:$CB$1048576,MATCH($A382,'Hoja de Trabajo para listado'!$BC$155:$BC$1048576,0),MATCH((CUADRO!L$4&amp;$E382),'Hoja de Trabajo para listado'!$BC$151:$CB$151,0)),0)+IFERROR(INDEX('Hoja de Trabajo para listado'!$DE$153:$DG$274,MATCH($A382,'Hoja de Trabajo para listado'!$DE$153:$DE$1048576,0),MATCH((CUADRO!L$4&amp;$E382),'Hoja de Trabajo para listado'!$DE$151:$DG$151,0)),0)+IFERROR(INDEX('Hoja de Trabajo para listado'!$CD$155:$DC$1048576,MATCH($A382,'Hoja de Trabajo para listado'!$CD$155:$CD$1048576,0),MATCH((CUADRO!L$4&amp;$E382),'Hoja de Trabajo para listado'!$CD$151:$DC$151,0)),0)</f>
        <v>0</v>
      </c>
      <c r="M382" s="241">
        <f ca="1">+IFERROR(INDEX('Hoja de Trabajo para listado'!$A$155:$Z$1048576,MATCH($A382,'Hoja de Trabajo para listado'!$A$155:$A$1048576,0),MATCH((CUADRO!M$4&amp;$E382),'Hoja de Trabajo para listado'!$A$151:$Z$151,0)),0)+IFERROR(INDEX('Hoja de Trabajo para listado'!$AB$155:$BA$1048576,MATCH($A382,'Hoja de Trabajo para listado'!$AB$155:$AB$1048576,0),MATCH((CUADRO!M$4&amp;$E382),'Hoja de Trabajo para listado'!$AB$151:$BA$151,0)),0)+IFERROR(INDEX('Hoja de Trabajo para listado'!$BC$155:$CB$1048576,MATCH($A382,'Hoja de Trabajo para listado'!$BC$155:$BC$1048576,0),MATCH((CUADRO!M$4&amp;$E382),'Hoja de Trabajo para listado'!$BC$151:$CB$151,0)),0)+IFERROR(INDEX('Hoja de Trabajo para listado'!$DE$153:$DG$274,MATCH($A382,'Hoja de Trabajo para listado'!$DE$153:$DE$1048576,0),MATCH((CUADRO!M$4&amp;$E382),'Hoja de Trabajo para listado'!$DE$151:$DG$151,0)),0)+IFERROR(INDEX('Hoja de Trabajo para listado'!$CD$155:$DC$1048576,MATCH($A382,'Hoja de Trabajo para listado'!$CD$155:$CD$1048576,0),MATCH((CUADRO!M$4&amp;$E382),'Hoja de Trabajo para listado'!$CD$151:$DC$151,0)),0)</f>
        <v>0</v>
      </c>
      <c r="N382" s="241">
        <f ca="1">+IFERROR(INDEX('Hoja de Trabajo para listado'!$A$155:$Z$1048576,MATCH($A382,'Hoja de Trabajo para listado'!$A$155:$A$1048576,0),MATCH((CUADRO!N$4&amp;$E382),'Hoja de Trabajo para listado'!$A$151:$Z$151,0)),0)+IFERROR(INDEX('Hoja de Trabajo para listado'!$AB$155:$BA$1048576,MATCH($A382,'Hoja de Trabajo para listado'!$AB$155:$AB$1048576,0),MATCH((CUADRO!N$4&amp;$E382),'Hoja de Trabajo para listado'!$AB$151:$BA$151,0)),0)+IFERROR(INDEX('Hoja de Trabajo para listado'!$BC$155:$CB$1048576,MATCH($A382,'Hoja de Trabajo para listado'!$BC$155:$BC$1048576,0),MATCH((CUADRO!N$4&amp;$E382),'Hoja de Trabajo para listado'!$BC$151:$CB$151,0)),0)+IFERROR(INDEX('Hoja de Trabajo para listado'!$DE$153:$DG$274,MATCH($A382,'Hoja de Trabajo para listado'!$DE$153:$DE$1048576,0),MATCH((CUADRO!N$4&amp;$E382),'Hoja de Trabajo para listado'!$DE$151:$DG$151,0)),0)+IFERROR(INDEX('Hoja de Trabajo para listado'!$CD$155:$DC$1048576,MATCH($A382,'Hoja de Trabajo para listado'!$CD$155:$CD$1048576,0),MATCH((CUADRO!N$4&amp;$E382),'Hoja de Trabajo para listado'!$CD$151:$DC$151,0)),0)</f>
        <v>0</v>
      </c>
      <c r="O382" s="241">
        <f ca="1">+IFERROR(INDEX('Hoja de Trabajo para listado'!$A$155:$Z$1048576,MATCH($A382,'Hoja de Trabajo para listado'!$A$155:$A$1048576,0),MATCH((CUADRO!O$4&amp;$E382),'Hoja de Trabajo para listado'!$A$151:$Z$151,0)),0)+IFERROR(INDEX('Hoja de Trabajo para listado'!$AB$155:$BA$1048576,MATCH($A382,'Hoja de Trabajo para listado'!$AB$155:$AB$1048576,0),MATCH((CUADRO!O$4&amp;$E382),'Hoja de Trabajo para listado'!$AB$151:$BA$151,0)),0)+IFERROR(INDEX('Hoja de Trabajo para listado'!$BC$155:$CB$1048576,MATCH($A382,'Hoja de Trabajo para listado'!$BC$155:$BC$1048576,0),MATCH((CUADRO!O$4&amp;$E382),'Hoja de Trabajo para listado'!$BC$151:$CB$151,0)),0)+IFERROR(INDEX('Hoja de Trabajo para listado'!$DE$153:$DG$274,MATCH($A382,'Hoja de Trabajo para listado'!$DE$153:$DE$1048576,0),MATCH((CUADRO!O$4&amp;$E382),'Hoja de Trabajo para listado'!$DE$151:$DG$151,0)),0)+IFERROR(INDEX('Hoja de Trabajo para listado'!$CD$155:$DC$1048576,MATCH($A382,'Hoja de Trabajo para listado'!$CD$155:$CD$1048576,0),MATCH((CUADRO!O$4&amp;$E382),'Hoja de Trabajo para listado'!$CD$151:$DC$151,0)),0)</f>
        <v>0</v>
      </c>
      <c r="P382" s="241">
        <f ca="1">+IFERROR(INDEX('Hoja de Trabajo para listado'!$A$155:$Z$1048576,MATCH($A382,'Hoja de Trabajo para listado'!$A$155:$A$1048576,0),MATCH((CUADRO!P$4&amp;$E382),'Hoja de Trabajo para listado'!$A$151:$Z$151,0)),0)+IFERROR(INDEX('Hoja de Trabajo para listado'!$AB$155:$BA$1048576,MATCH($A382,'Hoja de Trabajo para listado'!$AB$155:$AB$1048576,0),MATCH((CUADRO!P$4&amp;$E382),'Hoja de Trabajo para listado'!$AB$151:$BA$151,0)),0)+IFERROR(INDEX('Hoja de Trabajo para listado'!$BC$155:$CB$1048576,MATCH($A382,'Hoja de Trabajo para listado'!$BC$155:$BC$1048576,0),MATCH((CUADRO!P$4&amp;$E382),'Hoja de Trabajo para listado'!$BC$151:$CB$151,0)),0)+IFERROR(INDEX('Hoja de Trabajo para listado'!$DE$153:$DG$274,MATCH($A382,'Hoja de Trabajo para listado'!$DE$153:$DE$1048576,0),MATCH((CUADRO!P$4&amp;$E382),'Hoja de Trabajo para listado'!$DE$151:$DG$151,0)),0)+IFERROR(INDEX('Hoja de Trabajo para listado'!$CD$155:$DC$1048576,MATCH($A382,'Hoja de Trabajo para listado'!$CD$155:$CD$1048576,0),MATCH((CUADRO!P$4&amp;$E382),'Hoja de Trabajo para listado'!$CD$151:$DC$151,0)),0)</f>
        <v>0</v>
      </c>
      <c r="Q382" s="241">
        <f ca="1">+IFERROR(INDEX('Hoja de Trabajo para listado'!$A$155:$Z$1048576,MATCH($A382,'Hoja de Trabajo para listado'!$A$155:$A$1048576,0),MATCH((CUADRO!Q$4&amp;$E382),'Hoja de Trabajo para listado'!$A$151:$Z$151,0)),0)+IFERROR(INDEX('Hoja de Trabajo para listado'!$AB$155:$BA$1048576,MATCH($A382,'Hoja de Trabajo para listado'!$AB$155:$AB$1048576,0),MATCH((CUADRO!Q$4&amp;$E382),'Hoja de Trabajo para listado'!$AB$151:$BA$151,0)),0)+IFERROR(INDEX('Hoja de Trabajo para listado'!$BC$155:$CB$1048576,MATCH($A382,'Hoja de Trabajo para listado'!$BC$155:$BC$1048576,0),MATCH((CUADRO!Q$4&amp;$E382),'Hoja de Trabajo para listado'!$BC$151:$CB$151,0)),0)+IFERROR(INDEX('Hoja de Trabajo para listado'!$DE$153:$DG$274,MATCH($A382,'Hoja de Trabajo para listado'!$DE$153:$DE$1048576,0),MATCH((CUADRO!Q$4&amp;$E382),'Hoja de Trabajo para listado'!$DE$151:$DG$151,0)),0)+IFERROR(INDEX('Hoja de Trabajo para listado'!$CD$155:$DC$1048576,MATCH($A382,'Hoja de Trabajo para listado'!$CD$155:$CD$1048576,0),MATCH((CUADRO!Q$4&amp;$E382),'Hoja de Trabajo para listado'!$CD$151:$DC$151,0)),0)</f>
        <v>0</v>
      </c>
      <c r="R382" s="241">
        <f t="shared" ca="1" si="10"/>
        <v>0</v>
      </c>
      <c r="S382" s="247">
        <f ca="1">+R381+R382</f>
        <v>0</v>
      </c>
      <c r="T382" s="241">
        <f ca="1">+S382</f>
        <v>0</v>
      </c>
      <c r="U382" s="240">
        <f t="shared" si="11"/>
        <v>2</v>
      </c>
    </row>
    <row r="383" spans="1:21" ht="15" hidden="1" customHeight="1">
      <c r="A383" s="32">
        <v>634</v>
      </c>
      <c r="B383" s="381">
        <f>+A383</f>
        <v>634</v>
      </c>
      <c r="C383" s="245" t="str">
        <f>+VLOOKUP(A383,bd_lista!$A$3:$C$592,3,FALSE)</f>
        <v>Empresa Púb. Deptal. Hotel Terminal-Terminal de Buses Oruro</v>
      </c>
      <c r="D383" s="383" t="str">
        <f>+C383</f>
        <v>Empresa Púb. Deptal. Hotel Terminal-Terminal de Buses Oruro</v>
      </c>
      <c r="E383" s="245" t="s">
        <v>683</v>
      </c>
      <c r="F383" s="241">
        <f ca="1">+IFERROR(INDEX('Hoja de Trabajo para listado'!$A$155:$Z$1048576,MATCH($A383,'Hoja de Trabajo para listado'!$A$155:$A$1048576,0),MATCH((CUADRO!F$4&amp;$E383),'Hoja de Trabajo para listado'!$A$151:$Z$151,0)),0)+IFERROR(INDEX('Hoja de Trabajo para listado'!$AB$155:$BA$1048576,MATCH($A383,'Hoja de Trabajo para listado'!$AB$155:$AB$1048576,0),MATCH((CUADRO!F$4&amp;$E383),'Hoja de Trabajo para listado'!$AB$151:$BA$151,0)),0)+IFERROR(INDEX('Hoja de Trabajo para listado'!$BC$155:$CB$1048576,MATCH($A383,'Hoja de Trabajo para listado'!$BC$155:$BC$1048576,0),MATCH((CUADRO!F$4&amp;$E383),'Hoja de Trabajo para listado'!$BC$151:$CB$151,0)),0)+IFERROR(INDEX('Hoja de Trabajo para listado'!$DE$153:$DG$274,MATCH($A383,'Hoja de Trabajo para listado'!$DE$153:$DE$1048576,0),MATCH((CUADRO!F$4&amp;$E383),'Hoja de Trabajo para listado'!$DE$151:$DG$151,0)),0)+IFERROR(INDEX('Hoja de Trabajo para listado'!$CD$155:$DC$1048576,MATCH($A383,'Hoja de Trabajo para listado'!$CD$155:$CD$1048576,0),MATCH((CUADRO!F$4&amp;$E383),'Hoja de Trabajo para listado'!$CD$151:$DC$151,0)),0)</f>
        <v>0</v>
      </c>
      <c r="G383" s="241">
        <f ca="1">+IFERROR(INDEX('Hoja de Trabajo para listado'!$A$155:$Z$1048576,MATCH($A383,'Hoja de Trabajo para listado'!$A$155:$A$1048576,0),MATCH((CUADRO!G$4&amp;$E383),'Hoja de Trabajo para listado'!$A$151:$Z$151,0)),0)+IFERROR(INDEX('Hoja de Trabajo para listado'!$AB$155:$BA$1048576,MATCH($A383,'Hoja de Trabajo para listado'!$AB$155:$AB$1048576,0),MATCH((CUADRO!G$4&amp;$E383),'Hoja de Trabajo para listado'!$AB$151:$BA$151,0)),0)+IFERROR(INDEX('Hoja de Trabajo para listado'!$BC$155:$CB$1048576,MATCH($A383,'Hoja de Trabajo para listado'!$BC$155:$BC$1048576,0),MATCH((CUADRO!G$4&amp;$E383),'Hoja de Trabajo para listado'!$BC$151:$CB$151,0)),0)+IFERROR(INDEX('Hoja de Trabajo para listado'!$DE$153:$DG$274,MATCH($A383,'Hoja de Trabajo para listado'!$DE$153:$DE$1048576,0),MATCH((CUADRO!G$4&amp;$E383),'Hoja de Trabajo para listado'!$DE$151:$DG$151,0)),0)+IFERROR(INDEX('Hoja de Trabajo para listado'!$CD$155:$DC$1048576,MATCH($A383,'Hoja de Trabajo para listado'!$CD$155:$CD$1048576,0),MATCH((CUADRO!G$4&amp;$E383),'Hoja de Trabajo para listado'!$CD$151:$DC$151,0)),0)</f>
        <v>0</v>
      </c>
      <c r="H383" s="241">
        <f ca="1">+IFERROR(INDEX('Hoja de Trabajo para listado'!$A$155:$Z$1048576,MATCH($A383,'Hoja de Trabajo para listado'!$A$155:$A$1048576,0),MATCH((CUADRO!H$4&amp;$E383),'Hoja de Trabajo para listado'!$A$151:$Z$151,0)),0)+IFERROR(INDEX('Hoja de Trabajo para listado'!$AB$155:$BA$1048576,MATCH($A383,'Hoja de Trabajo para listado'!$AB$155:$AB$1048576,0),MATCH((CUADRO!H$4&amp;$E383),'Hoja de Trabajo para listado'!$AB$151:$BA$151,0)),0)+IFERROR(INDEX('Hoja de Trabajo para listado'!$BC$155:$CB$1048576,MATCH($A383,'Hoja de Trabajo para listado'!$BC$155:$BC$1048576,0),MATCH((CUADRO!H$4&amp;$E383),'Hoja de Trabajo para listado'!$BC$151:$CB$151,0)),0)+IFERROR(INDEX('Hoja de Trabajo para listado'!$DE$153:$DG$274,MATCH($A383,'Hoja de Trabajo para listado'!$DE$153:$DE$1048576,0),MATCH((CUADRO!H$4&amp;$E383),'Hoja de Trabajo para listado'!$DE$151:$DG$151,0)),0)+IFERROR(INDEX('Hoja de Trabajo para listado'!$CD$155:$DC$1048576,MATCH($A383,'Hoja de Trabajo para listado'!$CD$155:$CD$1048576,0),MATCH((CUADRO!H$4&amp;$E383),'Hoja de Trabajo para listado'!$CD$151:$DC$151,0)),0)</f>
        <v>0</v>
      </c>
      <c r="I383" s="241">
        <f ca="1">+IFERROR(INDEX('Hoja de Trabajo para listado'!$A$155:$Z$1048576,MATCH($A383,'Hoja de Trabajo para listado'!$A$155:$A$1048576,0),MATCH((CUADRO!I$4&amp;$E383),'Hoja de Trabajo para listado'!$A$151:$Z$151,0)),0)+IFERROR(INDEX('Hoja de Trabajo para listado'!$AB$155:$BA$1048576,MATCH($A383,'Hoja de Trabajo para listado'!$AB$155:$AB$1048576,0),MATCH((CUADRO!I$4&amp;$E383),'Hoja de Trabajo para listado'!$AB$151:$BA$151,0)),0)+IFERROR(INDEX('Hoja de Trabajo para listado'!$BC$155:$CB$1048576,MATCH($A383,'Hoja de Trabajo para listado'!$BC$155:$BC$1048576,0),MATCH((CUADRO!I$4&amp;$E383),'Hoja de Trabajo para listado'!$BC$151:$CB$151,0)),0)+IFERROR(INDEX('Hoja de Trabajo para listado'!$DE$153:$DG$274,MATCH($A383,'Hoja de Trabajo para listado'!$DE$153:$DE$1048576,0),MATCH((CUADRO!I$4&amp;$E383),'Hoja de Trabajo para listado'!$DE$151:$DG$151,0)),0)+IFERROR(INDEX('Hoja de Trabajo para listado'!$CD$155:$DC$1048576,MATCH($A383,'Hoja de Trabajo para listado'!$CD$155:$CD$1048576,0),MATCH((CUADRO!I$4&amp;$E383),'Hoja de Trabajo para listado'!$CD$151:$DC$151,0)),0)</f>
        <v>0</v>
      </c>
      <c r="J383" s="241">
        <f ca="1">+IFERROR(INDEX('Hoja de Trabajo para listado'!$A$155:$Z$1048576,MATCH($A383,'Hoja de Trabajo para listado'!$A$155:$A$1048576,0),MATCH((CUADRO!J$4&amp;$E383),'Hoja de Trabajo para listado'!$A$151:$Z$151,0)),0)+IFERROR(INDEX('Hoja de Trabajo para listado'!$AB$155:$BA$1048576,MATCH($A383,'Hoja de Trabajo para listado'!$AB$155:$AB$1048576,0),MATCH((CUADRO!J$4&amp;$E383),'Hoja de Trabajo para listado'!$AB$151:$BA$151,0)),0)+IFERROR(INDEX('Hoja de Trabajo para listado'!$BC$155:$CB$1048576,MATCH($A383,'Hoja de Trabajo para listado'!$BC$155:$BC$1048576,0),MATCH((CUADRO!J$4&amp;$E383),'Hoja de Trabajo para listado'!$BC$151:$CB$151,0)),0)+IFERROR(INDEX('Hoja de Trabajo para listado'!$DE$153:$DG$274,MATCH($A383,'Hoja de Trabajo para listado'!$DE$153:$DE$1048576,0),MATCH((CUADRO!J$4&amp;$E383),'Hoja de Trabajo para listado'!$DE$151:$DG$151,0)),0)+IFERROR(INDEX('Hoja de Trabajo para listado'!$CD$155:$DC$1048576,MATCH($A383,'Hoja de Trabajo para listado'!$CD$155:$CD$1048576,0),MATCH((CUADRO!J$4&amp;$E383),'Hoja de Trabajo para listado'!$CD$151:$DC$151,0)),0)</f>
        <v>0</v>
      </c>
      <c r="K383" s="241">
        <f ca="1">+IFERROR(INDEX('Hoja de Trabajo para listado'!$A$155:$Z$1048576,MATCH($A383,'Hoja de Trabajo para listado'!$A$155:$A$1048576,0),MATCH((CUADRO!K$4&amp;$E383),'Hoja de Trabajo para listado'!$A$151:$Z$151,0)),0)+IFERROR(INDEX('Hoja de Trabajo para listado'!$AB$155:$BA$1048576,MATCH($A383,'Hoja de Trabajo para listado'!$AB$155:$AB$1048576,0),MATCH((CUADRO!K$4&amp;$E383),'Hoja de Trabajo para listado'!$AB$151:$BA$151,0)),0)+IFERROR(INDEX('Hoja de Trabajo para listado'!$BC$155:$CB$1048576,MATCH($A383,'Hoja de Trabajo para listado'!$BC$155:$BC$1048576,0),MATCH((CUADRO!K$4&amp;$E383),'Hoja de Trabajo para listado'!$BC$151:$CB$151,0)),0)+IFERROR(INDEX('Hoja de Trabajo para listado'!$DE$153:$DG$274,MATCH($A383,'Hoja de Trabajo para listado'!$DE$153:$DE$1048576,0),MATCH((CUADRO!K$4&amp;$E383),'Hoja de Trabajo para listado'!$DE$151:$DG$151,0)),0)+IFERROR(INDEX('Hoja de Trabajo para listado'!$CD$155:$DC$1048576,MATCH($A383,'Hoja de Trabajo para listado'!$CD$155:$CD$1048576,0),MATCH((CUADRO!K$4&amp;$E383),'Hoja de Trabajo para listado'!$CD$151:$DC$151,0)),0)</f>
        <v>0</v>
      </c>
      <c r="L383" s="241">
        <f ca="1">+IFERROR(INDEX('Hoja de Trabajo para listado'!$A$155:$Z$1048576,MATCH($A383,'Hoja de Trabajo para listado'!$A$155:$A$1048576,0),MATCH((CUADRO!L$4&amp;$E383),'Hoja de Trabajo para listado'!$A$151:$Z$151,0)),0)+IFERROR(INDEX('Hoja de Trabajo para listado'!$AB$155:$BA$1048576,MATCH($A383,'Hoja de Trabajo para listado'!$AB$155:$AB$1048576,0),MATCH((CUADRO!L$4&amp;$E383),'Hoja de Trabajo para listado'!$AB$151:$BA$151,0)),0)+IFERROR(INDEX('Hoja de Trabajo para listado'!$BC$155:$CB$1048576,MATCH($A383,'Hoja de Trabajo para listado'!$BC$155:$BC$1048576,0),MATCH((CUADRO!L$4&amp;$E383),'Hoja de Trabajo para listado'!$BC$151:$CB$151,0)),0)+IFERROR(INDEX('Hoja de Trabajo para listado'!$DE$153:$DG$274,MATCH($A383,'Hoja de Trabajo para listado'!$DE$153:$DE$1048576,0),MATCH((CUADRO!L$4&amp;$E383),'Hoja de Trabajo para listado'!$DE$151:$DG$151,0)),0)+IFERROR(INDEX('Hoja de Trabajo para listado'!$CD$155:$DC$1048576,MATCH($A383,'Hoja de Trabajo para listado'!$CD$155:$CD$1048576,0),MATCH((CUADRO!L$4&amp;$E383),'Hoja de Trabajo para listado'!$CD$151:$DC$151,0)),0)</f>
        <v>0</v>
      </c>
      <c r="M383" s="241">
        <f ca="1">+IFERROR(INDEX('Hoja de Trabajo para listado'!$A$155:$Z$1048576,MATCH($A383,'Hoja de Trabajo para listado'!$A$155:$A$1048576,0),MATCH((CUADRO!M$4&amp;$E383),'Hoja de Trabajo para listado'!$A$151:$Z$151,0)),0)+IFERROR(INDEX('Hoja de Trabajo para listado'!$AB$155:$BA$1048576,MATCH($A383,'Hoja de Trabajo para listado'!$AB$155:$AB$1048576,0),MATCH((CUADRO!M$4&amp;$E383),'Hoja de Trabajo para listado'!$AB$151:$BA$151,0)),0)+IFERROR(INDEX('Hoja de Trabajo para listado'!$BC$155:$CB$1048576,MATCH($A383,'Hoja de Trabajo para listado'!$BC$155:$BC$1048576,0),MATCH((CUADRO!M$4&amp;$E383),'Hoja de Trabajo para listado'!$BC$151:$CB$151,0)),0)+IFERROR(INDEX('Hoja de Trabajo para listado'!$DE$153:$DG$274,MATCH($A383,'Hoja de Trabajo para listado'!$DE$153:$DE$1048576,0),MATCH((CUADRO!M$4&amp;$E383),'Hoja de Trabajo para listado'!$DE$151:$DG$151,0)),0)+IFERROR(INDEX('Hoja de Trabajo para listado'!$CD$155:$DC$1048576,MATCH($A383,'Hoja de Trabajo para listado'!$CD$155:$CD$1048576,0),MATCH((CUADRO!M$4&amp;$E383),'Hoja de Trabajo para listado'!$CD$151:$DC$151,0)),0)</f>
        <v>0</v>
      </c>
      <c r="N383" s="241">
        <f ca="1">+IFERROR(INDEX('Hoja de Trabajo para listado'!$A$155:$Z$1048576,MATCH($A383,'Hoja de Trabajo para listado'!$A$155:$A$1048576,0),MATCH((CUADRO!N$4&amp;$E383),'Hoja de Trabajo para listado'!$A$151:$Z$151,0)),0)+IFERROR(INDEX('Hoja de Trabajo para listado'!$AB$155:$BA$1048576,MATCH($A383,'Hoja de Trabajo para listado'!$AB$155:$AB$1048576,0),MATCH((CUADRO!N$4&amp;$E383),'Hoja de Trabajo para listado'!$AB$151:$BA$151,0)),0)+IFERROR(INDEX('Hoja de Trabajo para listado'!$BC$155:$CB$1048576,MATCH($A383,'Hoja de Trabajo para listado'!$BC$155:$BC$1048576,0),MATCH((CUADRO!N$4&amp;$E383),'Hoja de Trabajo para listado'!$BC$151:$CB$151,0)),0)+IFERROR(INDEX('Hoja de Trabajo para listado'!$DE$153:$DG$274,MATCH($A383,'Hoja de Trabajo para listado'!$DE$153:$DE$1048576,0),MATCH((CUADRO!N$4&amp;$E383),'Hoja de Trabajo para listado'!$DE$151:$DG$151,0)),0)+IFERROR(INDEX('Hoja de Trabajo para listado'!$CD$155:$DC$1048576,MATCH($A383,'Hoja de Trabajo para listado'!$CD$155:$CD$1048576,0),MATCH((CUADRO!N$4&amp;$E383),'Hoja de Trabajo para listado'!$CD$151:$DC$151,0)),0)</f>
        <v>0</v>
      </c>
      <c r="O383" s="241">
        <f ca="1">+IFERROR(INDEX('Hoja de Trabajo para listado'!$A$155:$Z$1048576,MATCH($A383,'Hoja de Trabajo para listado'!$A$155:$A$1048576,0),MATCH((CUADRO!O$4&amp;$E383),'Hoja de Trabajo para listado'!$A$151:$Z$151,0)),0)+IFERROR(INDEX('Hoja de Trabajo para listado'!$AB$155:$BA$1048576,MATCH($A383,'Hoja de Trabajo para listado'!$AB$155:$AB$1048576,0),MATCH((CUADRO!O$4&amp;$E383),'Hoja de Trabajo para listado'!$AB$151:$BA$151,0)),0)+IFERROR(INDEX('Hoja de Trabajo para listado'!$BC$155:$CB$1048576,MATCH($A383,'Hoja de Trabajo para listado'!$BC$155:$BC$1048576,0),MATCH((CUADRO!O$4&amp;$E383),'Hoja de Trabajo para listado'!$BC$151:$CB$151,0)),0)+IFERROR(INDEX('Hoja de Trabajo para listado'!$DE$153:$DG$274,MATCH($A383,'Hoja de Trabajo para listado'!$DE$153:$DE$1048576,0),MATCH((CUADRO!O$4&amp;$E383),'Hoja de Trabajo para listado'!$DE$151:$DG$151,0)),0)+IFERROR(INDEX('Hoja de Trabajo para listado'!$CD$155:$DC$1048576,MATCH($A383,'Hoja de Trabajo para listado'!$CD$155:$CD$1048576,0),MATCH((CUADRO!O$4&amp;$E383),'Hoja de Trabajo para listado'!$CD$151:$DC$151,0)),0)</f>
        <v>0</v>
      </c>
      <c r="P383" s="241">
        <f ca="1">+IFERROR(INDEX('Hoja de Trabajo para listado'!$A$155:$Z$1048576,MATCH($A383,'Hoja de Trabajo para listado'!$A$155:$A$1048576,0),MATCH((CUADRO!P$4&amp;$E383),'Hoja de Trabajo para listado'!$A$151:$Z$151,0)),0)+IFERROR(INDEX('Hoja de Trabajo para listado'!$AB$155:$BA$1048576,MATCH($A383,'Hoja de Trabajo para listado'!$AB$155:$AB$1048576,0),MATCH((CUADRO!P$4&amp;$E383),'Hoja de Trabajo para listado'!$AB$151:$BA$151,0)),0)+IFERROR(INDEX('Hoja de Trabajo para listado'!$BC$155:$CB$1048576,MATCH($A383,'Hoja de Trabajo para listado'!$BC$155:$BC$1048576,0),MATCH((CUADRO!P$4&amp;$E383),'Hoja de Trabajo para listado'!$BC$151:$CB$151,0)),0)+IFERROR(INDEX('Hoja de Trabajo para listado'!$DE$153:$DG$274,MATCH($A383,'Hoja de Trabajo para listado'!$DE$153:$DE$1048576,0),MATCH((CUADRO!P$4&amp;$E383),'Hoja de Trabajo para listado'!$DE$151:$DG$151,0)),0)+IFERROR(INDEX('Hoja de Trabajo para listado'!$CD$155:$DC$1048576,MATCH($A383,'Hoja de Trabajo para listado'!$CD$155:$CD$1048576,0),MATCH((CUADRO!P$4&amp;$E383),'Hoja de Trabajo para listado'!$CD$151:$DC$151,0)),0)</f>
        <v>0</v>
      </c>
      <c r="Q383" s="241">
        <f ca="1">+IFERROR(INDEX('Hoja de Trabajo para listado'!$A$155:$Z$1048576,MATCH($A383,'Hoja de Trabajo para listado'!$A$155:$A$1048576,0),MATCH((CUADRO!Q$4&amp;$E383),'Hoja de Trabajo para listado'!$A$151:$Z$151,0)),0)+IFERROR(INDEX('Hoja de Trabajo para listado'!$AB$155:$BA$1048576,MATCH($A383,'Hoja de Trabajo para listado'!$AB$155:$AB$1048576,0),MATCH((CUADRO!Q$4&amp;$E383),'Hoja de Trabajo para listado'!$AB$151:$BA$151,0)),0)+IFERROR(INDEX('Hoja de Trabajo para listado'!$BC$155:$CB$1048576,MATCH($A383,'Hoja de Trabajo para listado'!$BC$155:$BC$1048576,0),MATCH((CUADRO!Q$4&amp;$E383),'Hoja de Trabajo para listado'!$BC$151:$CB$151,0)),0)+IFERROR(INDEX('Hoja de Trabajo para listado'!$DE$153:$DG$274,MATCH($A383,'Hoja de Trabajo para listado'!$DE$153:$DE$1048576,0),MATCH((CUADRO!Q$4&amp;$E383),'Hoja de Trabajo para listado'!$DE$151:$DG$151,0)),0)+IFERROR(INDEX('Hoja de Trabajo para listado'!$CD$155:$DC$1048576,MATCH($A383,'Hoja de Trabajo para listado'!$CD$155:$CD$1048576,0),MATCH((CUADRO!Q$4&amp;$E383),'Hoja de Trabajo para listado'!$CD$151:$DC$151,0)),0)</f>
        <v>0</v>
      </c>
      <c r="R383" s="241">
        <f t="shared" ca="1" si="10"/>
        <v>0</v>
      </c>
      <c r="S383" s="247"/>
      <c r="T383" s="241">
        <f ca="1">+T384</f>
        <v>0</v>
      </c>
      <c r="U383" s="240">
        <f t="shared" si="11"/>
        <v>1</v>
      </c>
    </row>
    <row r="384" spans="1:21" ht="15" hidden="1" customHeight="1">
      <c r="A384" s="32">
        <v>634</v>
      </c>
      <c r="B384" s="382"/>
      <c r="C384" s="305" t="str">
        <f>+VLOOKUP(A384,bd_lista!$A$3:$C$592,3,FALSE)</f>
        <v>Empresa Púb. Deptal. Hotel Terminal-Terminal de Buses Oruro</v>
      </c>
      <c r="D384" s="384"/>
      <c r="E384" s="305" t="s">
        <v>684</v>
      </c>
      <c r="F384" s="243">
        <f ca="1">+IFERROR(INDEX('Hoja de Trabajo para listado'!$A$155:$Z$1048576,MATCH($A384,'Hoja de Trabajo para listado'!$A$155:$A$1048576,0),MATCH((CUADRO!F$4&amp;$E384),'Hoja de Trabajo para listado'!$A$151:$Z$151,0)),0)+IFERROR(INDEX('Hoja de Trabajo para listado'!$AB$155:$BA$1048576,MATCH($A384,'Hoja de Trabajo para listado'!$AB$155:$AB$1048576,0),MATCH((CUADRO!F$4&amp;$E384),'Hoja de Trabajo para listado'!$AB$151:$BA$151,0)),0)+IFERROR(INDEX('Hoja de Trabajo para listado'!$BC$155:$CB$1048576,MATCH($A384,'Hoja de Trabajo para listado'!$BC$155:$BC$1048576,0),MATCH((CUADRO!F$4&amp;$E384),'Hoja de Trabajo para listado'!$BC$151:$CB$151,0)),0)+IFERROR(INDEX('Hoja de Trabajo para listado'!$DE$153:$DG$274,MATCH($A384,'Hoja de Trabajo para listado'!$DE$153:$DE$1048576,0),MATCH((CUADRO!F$4&amp;$E384),'Hoja de Trabajo para listado'!$DE$151:$DG$151,0)),0)+IFERROR(INDEX('Hoja de Trabajo para listado'!$CD$155:$DC$1048576,MATCH($A384,'Hoja de Trabajo para listado'!$CD$155:$CD$1048576,0),MATCH((CUADRO!F$4&amp;$E384),'Hoja de Trabajo para listado'!$CD$151:$DC$151,0)),0)</f>
        <v>0</v>
      </c>
      <c r="G384" s="243">
        <f ca="1">+IFERROR(INDEX('Hoja de Trabajo para listado'!$A$155:$Z$1048576,MATCH($A384,'Hoja de Trabajo para listado'!$A$155:$A$1048576,0),MATCH((CUADRO!G$4&amp;$E384),'Hoja de Trabajo para listado'!$A$151:$Z$151,0)),0)+IFERROR(INDEX('Hoja de Trabajo para listado'!$AB$155:$BA$1048576,MATCH($A384,'Hoja de Trabajo para listado'!$AB$155:$AB$1048576,0),MATCH((CUADRO!G$4&amp;$E384),'Hoja de Trabajo para listado'!$AB$151:$BA$151,0)),0)+IFERROR(INDEX('Hoja de Trabajo para listado'!$BC$155:$CB$1048576,MATCH($A384,'Hoja de Trabajo para listado'!$BC$155:$BC$1048576,0),MATCH((CUADRO!G$4&amp;$E384),'Hoja de Trabajo para listado'!$BC$151:$CB$151,0)),0)+IFERROR(INDEX('Hoja de Trabajo para listado'!$DE$153:$DG$274,MATCH($A384,'Hoja de Trabajo para listado'!$DE$153:$DE$1048576,0),MATCH((CUADRO!G$4&amp;$E384),'Hoja de Trabajo para listado'!$DE$151:$DG$151,0)),0)+IFERROR(INDEX('Hoja de Trabajo para listado'!$CD$155:$DC$1048576,MATCH($A384,'Hoja de Trabajo para listado'!$CD$155:$CD$1048576,0),MATCH((CUADRO!G$4&amp;$E384),'Hoja de Trabajo para listado'!$CD$151:$DC$151,0)),0)</f>
        <v>0</v>
      </c>
      <c r="H384" s="243">
        <f ca="1">+IFERROR(INDEX('Hoja de Trabajo para listado'!$A$155:$Z$1048576,MATCH($A384,'Hoja de Trabajo para listado'!$A$155:$A$1048576,0),MATCH((CUADRO!H$4&amp;$E384),'Hoja de Trabajo para listado'!$A$151:$Z$151,0)),0)+IFERROR(INDEX('Hoja de Trabajo para listado'!$AB$155:$BA$1048576,MATCH($A384,'Hoja de Trabajo para listado'!$AB$155:$AB$1048576,0),MATCH((CUADRO!H$4&amp;$E384),'Hoja de Trabajo para listado'!$AB$151:$BA$151,0)),0)+IFERROR(INDEX('Hoja de Trabajo para listado'!$BC$155:$CB$1048576,MATCH($A384,'Hoja de Trabajo para listado'!$BC$155:$BC$1048576,0),MATCH((CUADRO!H$4&amp;$E384),'Hoja de Trabajo para listado'!$BC$151:$CB$151,0)),0)+IFERROR(INDEX('Hoja de Trabajo para listado'!$DE$153:$DG$274,MATCH($A384,'Hoja de Trabajo para listado'!$DE$153:$DE$1048576,0),MATCH((CUADRO!H$4&amp;$E384),'Hoja de Trabajo para listado'!$DE$151:$DG$151,0)),0)+IFERROR(INDEX('Hoja de Trabajo para listado'!$CD$155:$DC$1048576,MATCH($A384,'Hoja de Trabajo para listado'!$CD$155:$CD$1048576,0),MATCH((CUADRO!H$4&amp;$E384),'Hoja de Trabajo para listado'!$CD$151:$DC$151,0)),0)</f>
        <v>0</v>
      </c>
      <c r="I384" s="243">
        <f ca="1">+IFERROR(INDEX('Hoja de Trabajo para listado'!$A$155:$Z$1048576,MATCH($A384,'Hoja de Trabajo para listado'!$A$155:$A$1048576,0),MATCH((CUADRO!I$4&amp;$E384),'Hoja de Trabajo para listado'!$A$151:$Z$151,0)),0)+IFERROR(INDEX('Hoja de Trabajo para listado'!$AB$155:$BA$1048576,MATCH($A384,'Hoja de Trabajo para listado'!$AB$155:$AB$1048576,0),MATCH((CUADRO!I$4&amp;$E384),'Hoja de Trabajo para listado'!$AB$151:$BA$151,0)),0)+IFERROR(INDEX('Hoja de Trabajo para listado'!$BC$155:$CB$1048576,MATCH($A384,'Hoja de Trabajo para listado'!$BC$155:$BC$1048576,0),MATCH((CUADRO!I$4&amp;$E384),'Hoja de Trabajo para listado'!$BC$151:$CB$151,0)),0)+IFERROR(INDEX('Hoja de Trabajo para listado'!$DE$153:$DG$274,MATCH($A384,'Hoja de Trabajo para listado'!$DE$153:$DE$1048576,0),MATCH((CUADRO!I$4&amp;$E384),'Hoja de Trabajo para listado'!$DE$151:$DG$151,0)),0)+IFERROR(INDEX('Hoja de Trabajo para listado'!$CD$155:$DC$1048576,MATCH($A384,'Hoja de Trabajo para listado'!$CD$155:$CD$1048576,0),MATCH((CUADRO!I$4&amp;$E384),'Hoja de Trabajo para listado'!$CD$151:$DC$151,0)),0)</f>
        <v>0</v>
      </c>
      <c r="J384" s="243">
        <f ca="1">+IFERROR(INDEX('Hoja de Trabajo para listado'!$A$155:$Z$1048576,MATCH($A384,'Hoja de Trabajo para listado'!$A$155:$A$1048576,0),MATCH((CUADRO!J$4&amp;$E384),'Hoja de Trabajo para listado'!$A$151:$Z$151,0)),0)+IFERROR(INDEX('Hoja de Trabajo para listado'!$AB$155:$BA$1048576,MATCH($A384,'Hoja de Trabajo para listado'!$AB$155:$AB$1048576,0),MATCH((CUADRO!J$4&amp;$E384),'Hoja de Trabajo para listado'!$AB$151:$BA$151,0)),0)+IFERROR(INDEX('Hoja de Trabajo para listado'!$BC$155:$CB$1048576,MATCH($A384,'Hoja de Trabajo para listado'!$BC$155:$BC$1048576,0),MATCH((CUADRO!J$4&amp;$E384),'Hoja de Trabajo para listado'!$BC$151:$CB$151,0)),0)+IFERROR(INDEX('Hoja de Trabajo para listado'!$DE$153:$DG$274,MATCH($A384,'Hoja de Trabajo para listado'!$DE$153:$DE$1048576,0),MATCH((CUADRO!J$4&amp;$E384),'Hoja de Trabajo para listado'!$DE$151:$DG$151,0)),0)+IFERROR(INDEX('Hoja de Trabajo para listado'!$CD$155:$DC$1048576,MATCH($A384,'Hoja de Trabajo para listado'!$CD$155:$CD$1048576,0),MATCH((CUADRO!J$4&amp;$E384),'Hoja de Trabajo para listado'!$CD$151:$DC$151,0)),0)</f>
        <v>0</v>
      </c>
      <c r="K384" s="243">
        <f ca="1">+IFERROR(INDEX('Hoja de Trabajo para listado'!$A$155:$Z$1048576,MATCH($A384,'Hoja de Trabajo para listado'!$A$155:$A$1048576,0),MATCH((CUADRO!K$4&amp;$E384),'Hoja de Trabajo para listado'!$A$151:$Z$151,0)),0)+IFERROR(INDEX('Hoja de Trabajo para listado'!$AB$155:$BA$1048576,MATCH($A384,'Hoja de Trabajo para listado'!$AB$155:$AB$1048576,0),MATCH((CUADRO!K$4&amp;$E384),'Hoja de Trabajo para listado'!$AB$151:$BA$151,0)),0)+IFERROR(INDEX('Hoja de Trabajo para listado'!$BC$155:$CB$1048576,MATCH($A384,'Hoja de Trabajo para listado'!$BC$155:$BC$1048576,0),MATCH((CUADRO!K$4&amp;$E384),'Hoja de Trabajo para listado'!$BC$151:$CB$151,0)),0)+IFERROR(INDEX('Hoja de Trabajo para listado'!$DE$153:$DG$274,MATCH($A384,'Hoja de Trabajo para listado'!$DE$153:$DE$1048576,0),MATCH((CUADRO!K$4&amp;$E384),'Hoja de Trabajo para listado'!$DE$151:$DG$151,0)),0)+IFERROR(INDEX('Hoja de Trabajo para listado'!$CD$155:$DC$1048576,MATCH($A384,'Hoja de Trabajo para listado'!$CD$155:$CD$1048576,0),MATCH((CUADRO!K$4&amp;$E384),'Hoja de Trabajo para listado'!$CD$151:$DC$151,0)),0)</f>
        <v>0</v>
      </c>
      <c r="L384" s="243">
        <f ca="1">+IFERROR(INDEX('Hoja de Trabajo para listado'!$A$155:$Z$1048576,MATCH($A384,'Hoja de Trabajo para listado'!$A$155:$A$1048576,0),MATCH((CUADRO!L$4&amp;$E384),'Hoja de Trabajo para listado'!$A$151:$Z$151,0)),0)+IFERROR(INDEX('Hoja de Trabajo para listado'!$AB$155:$BA$1048576,MATCH($A384,'Hoja de Trabajo para listado'!$AB$155:$AB$1048576,0),MATCH((CUADRO!L$4&amp;$E384),'Hoja de Trabajo para listado'!$AB$151:$BA$151,0)),0)+IFERROR(INDEX('Hoja de Trabajo para listado'!$BC$155:$CB$1048576,MATCH($A384,'Hoja de Trabajo para listado'!$BC$155:$BC$1048576,0),MATCH((CUADRO!L$4&amp;$E384),'Hoja de Trabajo para listado'!$BC$151:$CB$151,0)),0)+IFERROR(INDEX('Hoja de Trabajo para listado'!$DE$153:$DG$274,MATCH($A384,'Hoja de Trabajo para listado'!$DE$153:$DE$1048576,0),MATCH((CUADRO!L$4&amp;$E384),'Hoja de Trabajo para listado'!$DE$151:$DG$151,0)),0)+IFERROR(INDEX('Hoja de Trabajo para listado'!$CD$155:$DC$1048576,MATCH($A384,'Hoja de Trabajo para listado'!$CD$155:$CD$1048576,0),MATCH((CUADRO!L$4&amp;$E384),'Hoja de Trabajo para listado'!$CD$151:$DC$151,0)),0)</f>
        <v>0</v>
      </c>
      <c r="M384" s="243">
        <f ca="1">+IFERROR(INDEX('Hoja de Trabajo para listado'!$A$155:$Z$1048576,MATCH($A384,'Hoja de Trabajo para listado'!$A$155:$A$1048576,0),MATCH((CUADRO!M$4&amp;$E384),'Hoja de Trabajo para listado'!$A$151:$Z$151,0)),0)+IFERROR(INDEX('Hoja de Trabajo para listado'!$AB$155:$BA$1048576,MATCH($A384,'Hoja de Trabajo para listado'!$AB$155:$AB$1048576,0),MATCH((CUADRO!M$4&amp;$E384),'Hoja de Trabajo para listado'!$AB$151:$BA$151,0)),0)+IFERROR(INDEX('Hoja de Trabajo para listado'!$BC$155:$CB$1048576,MATCH($A384,'Hoja de Trabajo para listado'!$BC$155:$BC$1048576,0),MATCH((CUADRO!M$4&amp;$E384),'Hoja de Trabajo para listado'!$BC$151:$CB$151,0)),0)+IFERROR(INDEX('Hoja de Trabajo para listado'!$DE$153:$DG$274,MATCH($A384,'Hoja de Trabajo para listado'!$DE$153:$DE$1048576,0),MATCH((CUADRO!M$4&amp;$E384),'Hoja de Trabajo para listado'!$DE$151:$DG$151,0)),0)+IFERROR(INDEX('Hoja de Trabajo para listado'!$CD$155:$DC$1048576,MATCH($A384,'Hoja de Trabajo para listado'!$CD$155:$CD$1048576,0),MATCH((CUADRO!M$4&amp;$E384),'Hoja de Trabajo para listado'!$CD$151:$DC$151,0)),0)</f>
        <v>0</v>
      </c>
      <c r="N384" s="243">
        <f ca="1">+IFERROR(INDEX('Hoja de Trabajo para listado'!$A$155:$Z$1048576,MATCH($A384,'Hoja de Trabajo para listado'!$A$155:$A$1048576,0),MATCH((CUADRO!N$4&amp;$E384),'Hoja de Trabajo para listado'!$A$151:$Z$151,0)),0)+IFERROR(INDEX('Hoja de Trabajo para listado'!$AB$155:$BA$1048576,MATCH($A384,'Hoja de Trabajo para listado'!$AB$155:$AB$1048576,0),MATCH((CUADRO!N$4&amp;$E384),'Hoja de Trabajo para listado'!$AB$151:$BA$151,0)),0)+IFERROR(INDEX('Hoja de Trabajo para listado'!$BC$155:$CB$1048576,MATCH($A384,'Hoja de Trabajo para listado'!$BC$155:$BC$1048576,0),MATCH((CUADRO!N$4&amp;$E384),'Hoja de Trabajo para listado'!$BC$151:$CB$151,0)),0)+IFERROR(INDEX('Hoja de Trabajo para listado'!$DE$153:$DG$274,MATCH($A384,'Hoja de Trabajo para listado'!$DE$153:$DE$1048576,0),MATCH((CUADRO!N$4&amp;$E384),'Hoja de Trabajo para listado'!$DE$151:$DG$151,0)),0)+IFERROR(INDEX('Hoja de Trabajo para listado'!$CD$155:$DC$1048576,MATCH($A384,'Hoja de Trabajo para listado'!$CD$155:$CD$1048576,0),MATCH((CUADRO!N$4&amp;$E384),'Hoja de Trabajo para listado'!$CD$151:$DC$151,0)),0)</f>
        <v>0</v>
      </c>
      <c r="O384" s="243">
        <f ca="1">+IFERROR(INDEX('Hoja de Trabajo para listado'!$A$155:$Z$1048576,MATCH($A384,'Hoja de Trabajo para listado'!$A$155:$A$1048576,0),MATCH((CUADRO!O$4&amp;$E384),'Hoja de Trabajo para listado'!$A$151:$Z$151,0)),0)+IFERROR(INDEX('Hoja de Trabajo para listado'!$AB$155:$BA$1048576,MATCH($A384,'Hoja de Trabajo para listado'!$AB$155:$AB$1048576,0),MATCH((CUADRO!O$4&amp;$E384),'Hoja de Trabajo para listado'!$AB$151:$BA$151,0)),0)+IFERROR(INDEX('Hoja de Trabajo para listado'!$BC$155:$CB$1048576,MATCH($A384,'Hoja de Trabajo para listado'!$BC$155:$BC$1048576,0),MATCH((CUADRO!O$4&amp;$E384),'Hoja de Trabajo para listado'!$BC$151:$CB$151,0)),0)+IFERROR(INDEX('Hoja de Trabajo para listado'!$DE$153:$DG$274,MATCH($A384,'Hoja de Trabajo para listado'!$DE$153:$DE$1048576,0),MATCH((CUADRO!O$4&amp;$E384),'Hoja de Trabajo para listado'!$DE$151:$DG$151,0)),0)+IFERROR(INDEX('Hoja de Trabajo para listado'!$CD$155:$DC$1048576,MATCH($A384,'Hoja de Trabajo para listado'!$CD$155:$CD$1048576,0),MATCH((CUADRO!O$4&amp;$E384),'Hoja de Trabajo para listado'!$CD$151:$DC$151,0)),0)</f>
        <v>0</v>
      </c>
      <c r="P384" s="243">
        <f ca="1">+IFERROR(INDEX('Hoja de Trabajo para listado'!$A$155:$Z$1048576,MATCH($A384,'Hoja de Trabajo para listado'!$A$155:$A$1048576,0),MATCH((CUADRO!P$4&amp;$E384),'Hoja de Trabajo para listado'!$A$151:$Z$151,0)),0)+IFERROR(INDEX('Hoja de Trabajo para listado'!$AB$155:$BA$1048576,MATCH($A384,'Hoja de Trabajo para listado'!$AB$155:$AB$1048576,0),MATCH((CUADRO!P$4&amp;$E384),'Hoja de Trabajo para listado'!$AB$151:$BA$151,0)),0)+IFERROR(INDEX('Hoja de Trabajo para listado'!$BC$155:$CB$1048576,MATCH($A384,'Hoja de Trabajo para listado'!$BC$155:$BC$1048576,0),MATCH((CUADRO!P$4&amp;$E384),'Hoja de Trabajo para listado'!$BC$151:$CB$151,0)),0)+IFERROR(INDEX('Hoja de Trabajo para listado'!$DE$153:$DG$274,MATCH($A384,'Hoja de Trabajo para listado'!$DE$153:$DE$1048576,0),MATCH((CUADRO!P$4&amp;$E384),'Hoja de Trabajo para listado'!$DE$151:$DG$151,0)),0)+IFERROR(INDEX('Hoja de Trabajo para listado'!$CD$155:$DC$1048576,MATCH($A384,'Hoja de Trabajo para listado'!$CD$155:$CD$1048576,0),MATCH((CUADRO!P$4&amp;$E384),'Hoja de Trabajo para listado'!$CD$151:$DC$151,0)),0)</f>
        <v>0</v>
      </c>
      <c r="Q384" s="243">
        <f ca="1">+IFERROR(INDEX('Hoja de Trabajo para listado'!$A$155:$Z$1048576,MATCH($A384,'Hoja de Trabajo para listado'!$A$155:$A$1048576,0),MATCH((CUADRO!Q$4&amp;$E384),'Hoja de Trabajo para listado'!$A$151:$Z$151,0)),0)+IFERROR(INDEX('Hoja de Trabajo para listado'!$AB$155:$BA$1048576,MATCH($A384,'Hoja de Trabajo para listado'!$AB$155:$AB$1048576,0),MATCH((CUADRO!Q$4&amp;$E384),'Hoja de Trabajo para listado'!$AB$151:$BA$151,0)),0)+IFERROR(INDEX('Hoja de Trabajo para listado'!$BC$155:$CB$1048576,MATCH($A384,'Hoja de Trabajo para listado'!$BC$155:$BC$1048576,0),MATCH((CUADRO!Q$4&amp;$E384),'Hoja de Trabajo para listado'!$BC$151:$CB$151,0)),0)+IFERROR(INDEX('Hoja de Trabajo para listado'!$DE$153:$DG$274,MATCH($A384,'Hoja de Trabajo para listado'!$DE$153:$DE$1048576,0),MATCH((CUADRO!Q$4&amp;$E384),'Hoja de Trabajo para listado'!$DE$151:$DG$151,0)),0)+IFERROR(INDEX('Hoja de Trabajo para listado'!$CD$155:$DC$1048576,MATCH($A384,'Hoja de Trabajo para listado'!$CD$155:$CD$1048576,0),MATCH((CUADRO!Q$4&amp;$E384),'Hoja de Trabajo para listado'!$CD$151:$DC$151,0)),0)</f>
        <v>0</v>
      </c>
      <c r="R384" s="243">
        <f t="shared" ca="1" si="10"/>
        <v>0</v>
      </c>
      <c r="S384" s="253">
        <f ca="1">+R383+R384</f>
        <v>0</v>
      </c>
      <c r="T384" s="243">
        <f ca="1">+S384</f>
        <v>0</v>
      </c>
      <c r="U384" s="242">
        <f t="shared" si="11"/>
        <v>2</v>
      </c>
    </row>
    <row r="385" spans="1:21" ht="15" customHeight="1">
      <c r="A385" s="354">
        <v>650</v>
      </c>
      <c r="B385" s="381">
        <f>+A385</f>
        <v>650</v>
      </c>
      <c r="C385" s="245" t="str">
        <f>+VLOOKUP(A385,bd_lista!$A$3:$C$592,3,FALSE)</f>
        <v>Asamblea Legislativa Plurinacional</v>
      </c>
      <c r="D385" s="383" t="str">
        <f>+C385</f>
        <v>Asamblea Legislativa Plurinacional</v>
      </c>
      <c r="E385" s="304" t="s">
        <v>683</v>
      </c>
      <c r="F385" s="262">
        <f ca="1">+IFERROR(INDEX('Hoja de Trabajo para listado'!$A$155:$Z$1048576,MATCH($A385,'Hoja de Trabajo para listado'!$A$155:$A$1048576,0),MATCH((CUADRO!F$4&amp;$E385),'Hoja de Trabajo para listado'!$A$151:$Z$151,0)),0)+IFERROR(INDEX('Hoja de Trabajo para listado'!$AB$155:$BA$1048576,MATCH($A385,'Hoja de Trabajo para listado'!$AB$155:$AB$1048576,0),MATCH((CUADRO!F$4&amp;$E385),'Hoja de Trabajo para listado'!$AB$151:$BA$151,0)),0)+IFERROR(INDEX('Hoja de Trabajo para listado'!$BC$155:$CB$1048576,MATCH($A385,'Hoja de Trabajo para listado'!$BC$155:$BC$1048576,0),MATCH((CUADRO!F$4&amp;$E385),'Hoja de Trabajo para listado'!$BC$151:$CB$151,0)),0)+IFERROR(INDEX('Hoja de Trabajo para listado'!$DE$153:$DG$274,MATCH($A385,'Hoja de Trabajo para listado'!$DE$153:$DE$1048576,0),MATCH((CUADRO!F$4&amp;$E385),'Hoja de Trabajo para listado'!$DE$151:$DG$151,0)),0)+IFERROR(INDEX('Hoja de Trabajo para listado'!$CD$155:$DC$1048576,MATCH($A385,'Hoja de Trabajo para listado'!$CD$155:$CD$1048576,0),MATCH((CUADRO!F$4&amp;$E385),'Hoja de Trabajo para listado'!$CD$151:$DC$151,0)),0)</f>
        <v>0</v>
      </c>
      <c r="G385" s="262">
        <f ca="1">+IFERROR(INDEX('Hoja de Trabajo para listado'!$A$155:$Z$1048576,MATCH($A385,'Hoja de Trabajo para listado'!$A$155:$A$1048576,0),MATCH((CUADRO!G$4&amp;$E385),'Hoja de Trabajo para listado'!$A$151:$Z$151,0)),0)+IFERROR(INDEX('Hoja de Trabajo para listado'!$AB$155:$BA$1048576,MATCH($A385,'Hoja de Trabajo para listado'!$AB$155:$AB$1048576,0),MATCH((CUADRO!G$4&amp;$E385),'Hoja de Trabajo para listado'!$AB$151:$BA$151,0)),0)+IFERROR(INDEX('Hoja de Trabajo para listado'!$BC$155:$CB$1048576,MATCH($A385,'Hoja de Trabajo para listado'!$BC$155:$BC$1048576,0),MATCH((CUADRO!G$4&amp;$E385),'Hoja de Trabajo para listado'!$BC$151:$CB$151,0)),0)+IFERROR(INDEX('Hoja de Trabajo para listado'!$DE$153:$DG$274,MATCH($A385,'Hoja de Trabajo para listado'!$DE$153:$DE$1048576,0),MATCH((CUADRO!G$4&amp;$E385),'Hoja de Trabajo para listado'!$DE$151:$DG$151,0)),0)+IFERROR(INDEX('Hoja de Trabajo para listado'!$CD$155:$DC$1048576,MATCH($A385,'Hoja de Trabajo para listado'!$CD$155:$CD$1048576,0),MATCH((CUADRO!G$4&amp;$E385),'Hoja de Trabajo para listado'!$CD$151:$DC$151,0)),0)</f>
        <v>0</v>
      </c>
      <c r="H385" s="262">
        <f ca="1">+IFERROR(INDEX('Hoja de Trabajo para listado'!$A$155:$Z$1048576,MATCH($A385,'Hoja de Trabajo para listado'!$A$155:$A$1048576,0),MATCH((CUADRO!H$4&amp;$E385),'Hoja de Trabajo para listado'!$A$151:$Z$151,0)),0)+IFERROR(INDEX('Hoja de Trabajo para listado'!$AB$155:$BA$1048576,MATCH($A385,'Hoja de Trabajo para listado'!$AB$155:$AB$1048576,0),MATCH((CUADRO!H$4&amp;$E385),'Hoja de Trabajo para listado'!$AB$151:$BA$151,0)),0)+IFERROR(INDEX('Hoja de Trabajo para listado'!$BC$155:$CB$1048576,MATCH($A385,'Hoja de Trabajo para listado'!$BC$155:$BC$1048576,0),MATCH((CUADRO!H$4&amp;$E385),'Hoja de Trabajo para listado'!$BC$151:$CB$151,0)),0)+IFERROR(INDEX('Hoja de Trabajo para listado'!$DE$153:$DG$274,MATCH($A385,'Hoja de Trabajo para listado'!$DE$153:$DE$1048576,0),MATCH((CUADRO!H$4&amp;$E385),'Hoja de Trabajo para listado'!$DE$151:$DG$151,0)),0)+IFERROR(INDEX('Hoja de Trabajo para listado'!$CD$155:$DC$1048576,MATCH($A385,'Hoja de Trabajo para listado'!$CD$155:$CD$1048576,0),MATCH((CUADRO!H$4&amp;$E385),'Hoja de Trabajo para listado'!$CD$151:$DC$151,0)),0)</f>
        <v>0</v>
      </c>
      <c r="I385" s="262">
        <f ca="1">+IFERROR(INDEX('Hoja de Trabajo para listado'!$A$155:$Z$1048576,MATCH($A385,'Hoja de Trabajo para listado'!$A$155:$A$1048576,0),MATCH((CUADRO!I$4&amp;$E385),'Hoja de Trabajo para listado'!$A$151:$Z$151,0)),0)+IFERROR(INDEX('Hoja de Trabajo para listado'!$AB$155:$BA$1048576,MATCH($A385,'Hoja de Trabajo para listado'!$AB$155:$AB$1048576,0),MATCH((CUADRO!I$4&amp;$E385),'Hoja de Trabajo para listado'!$AB$151:$BA$151,0)),0)+IFERROR(INDEX('Hoja de Trabajo para listado'!$BC$155:$CB$1048576,MATCH($A385,'Hoja de Trabajo para listado'!$BC$155:$BC$1048576,0),MATCH((CUADRO!I$4&amp;$E385),'Hoja de Trabajo para listado'!$BC$151:$CB$151,0)),0)+IFERROR(INDEX('Hoja de Trabajo para listado'!$DE$153:$DG$274,MATCH($A385,'Hoja de Trabajo para listado'!$DE$153:$DE$1048576,0),MATCH((CUADRO!I$4&amp;$E385),'Hoja de Trabajo para listado'!$DE$151:$DG$151,0)),0)+IFERROR(INDEX('Hoja de Trabajo para listado'!$CD$155:$DC$1048576,MATCH($A385,'Hoja de Trabajo para listado'!$CD$155:$CD$1048576,0),MATCH((CUADRO!I$4&amp;$E385),'Hoja de Trabajo para listado'!$CD$151:$DC$151,0)),0)</f>
        <v>0</v>
      </c>
      <c r="J385" s="262">
        <f ca="1">+IFERROR(INDEX('Hoja de Trabajo para listado'!$A$155:$Z$1048576,MATCH($A385,'Hoja de Trabajo para listado'!$A$155:$A$1048576,0),MATCH((CUADRO!J$4&amp;$E385),'Hoja de Trabajo para listado'!$A$151:$Z$151,0)),0)+IFERROR(INDEX('Hoja de Trabajo para listado'!$AB$155:$BA$1048576,MATCH($A385,'Hoja de Trabajo para listado'!$AB$155:$AB$1048576,0),MATCH((CUADRO!J$4&amp;$E385),'Hoja de Trabajo para listado'!$AB$151:$BA$151,0)),0)+IFERROR(INDEX('Hoja de Trabajo para listado'!$BC$155:$CB$1048576,MATCH($A385,'Hoja de Trabajo para listado'!$BC$155:$BC$1048576,0),MATCH((CUADRO!J$4&amp;$E385),'Hoja de Trabajo para listado'!$BC$151:$CB$151,0)),0)+IFERROR(INDEX('Hoja de Trabajo para listado'!$DE$153:$DG$274,MATCH($A385,'Hoja de Trabajo para listado'!$DE$153:$DE$1048576,0),MATCH((CUADRO!J$4&amp;$E385),'Hoja de Trabajo para listado'!$DE$151:$DG$151,0)),0)+IFERROR(INDEX('Hoja de Trabajo para listado'!$CD$155:$DC$1048576,MATCH($A385,'Hoja de Trabajo para listado'!$CD$155:$CD$1048576,0),MATCH((CUADRO!J$4&amp;$E385),'Hoja de Trabajo para listado'!$CD$151:$DC$151,0)),0)</f>
        <v>0</v>
      </c>
      <c r="K385" s="262">
        <f ca="1">+IFERROR(INDEX('Hoja de Trabajo para listado'!$A$155:$Z$1048576,MATCH($A385,'Hoja de Trabajo para listado'!$A$155:$A$1048576,0),MATCH((CUADRO!K$4&amp;$E385),'Hoja de Trabajo para listado'!$A$151:$Z$151,0)),0)+IFERROR(INDEX('Hoja de Trabajo para listado'!$AB$155:$BA$1048576,MATCH($A385,'Hoja de Trabajo para listado'!$AB$155:$AB$1048576,0),MATCH((CUADRO!K$4&amp;$E385),'Hoja de Trabajo para listado'!$AB$151:$BA$151,0)),0)+IFERROR(INDEX('Hoja de Trabajo para listado'!$BC$155:$CB$1048576,MATCH($A385,'Hoja de Trabajo para listado'!$BC$155:$BC$1048576,0),MATCH((CUADRO!K$4&amp;$E385),'Hoja de Trabajo para listado'!$BC$151:$CB$151,0)),0)+IFERROR(INDEX('Hoja de Trabajo para listado'!$DE$153:$DG$274,MATCH($A385,'Hoja de Trabajo para listado'!$DE$153:$DE$1048576,0),MATCH((CUADRO!K$4&amp;$E385),'Hoja de Trabajo para listado'!$DE$151:$DG$151,0)),0)+IFERROR(INDEX('Hoja de Trabajo para listado'!$CD$155:$DC$1048576,MATCH($A385,'Hoja de Trabajo para listado'!$CD$155:$CD$1048576,0),MATCH((CUADRO!K$4&amp;$E385),'Hoja de Trabajo para listado'!$CD$151:$DC$151,0)),0)</f>
        <v>0</v>
      </c>
      <c r="L385" s="262">
        <f ca="1">+IFERROR(INDEX('Hoja de Trabajo para listado'!$A$155:$Z$1048576,MATCH($A385,'Hoja de Trabajo para listado'!$A$155:$A$1048576,0),MATCH((CUADRO!L$4&amp;$E385),'Hoja de Trabajo para listado'!$A$151:$Z$151,0)),0)+IFERROR(INDEX('Hoja de Trabajo para listado'!$AB$155:$BA$1048576,MATCH($A385,'Hoja de Trabajo para listado'!$AB$155:$AB$1048576,0),MATCH((CUADRO!L$4&amp;$E385),'Hoja de Trabajo para listado'!$AB$151:$BA$151,0)),0)+IFERROR(INDEX('Hoja de Trabajo para listado'!$BC$155:$CB$1048576,MATCH($A385,'Hoja de Trabajo para listado'!$BC$155:$BC$1048576,0),MATCH((CUADRO!L$4&amp;$E385),'Hoja de Trabajo para listado'!$BC$151:$CB$151,0)),0)+IFERROR(INDEX('Hoja de Trabajo para listado'!$DE$153:$DG$274,MATCH($A385,'Hoja de Trabajo para listado'!$DE$153:$DE$1048576,0),MATCH((CUADRO!L$4&amp;$E385),'Hoja de Trabajo para listado'!$DE$151:$DG$151,0)),0)+IFERROR(INDEX('Hoja de Trabajo para listado'!$CD$155:$DC$1048576,MATCH($A385,'Hoja de Trabajo para listado'!$CD$155:$CD$1048576,0),MATCH((CUADRO!L$4&amp;$E385),'Hoja de Trabajo para listado'!$CD$151:$DC$151,0)),0)</f>
        <v>0</v>
      </c>
      <c r="M385" s="262">
        <f ca="1">+IFERROR(INDEX('Hoja de Trabajo para listado'!$A$155:$Z$1048576,MATCH($A385,'Hoja de Trabajo para listado'!$A$155:$A$1048576,0),MATCH((CUADRO!M$4&amp;$E385),'Hoja de Trabajo para listado'!$A$151:$Z$151,0)),0)+IFERROR(INDEX('Hoja de Trabajo para listado'!$AB$155:$BA$1048576,MATCH($A385,'Hoja de Trabajo para listado'!$AB$155:$AB$1048576,0),MATCH((CUADRO!M$4&amp;$E385),'Hoja de Trabajo para listado'!$AB$151:$BA$151,0)),0)+IFERROR(INDEX('Hoja de Trabajo para listado'!$BC$155:$CB$1048576,MATCH($A385,'Hoja de Trabajo para listado'!$BC$155:$BC$1048576,0),MATCH((CUADRO!M$4&amp;$E385),'Hoja de Trabajo para listado'!$BC$151:$CB$151,0)),0)+IFERROR(INDEX('Hoja de Trabajo para listado'!$DE$153:$DG$274,MATCH($A385,'Hoja de Trabajo para listado'!$DE$153:$DE$1048576,0),MATCH((CUADRO!M$4&amp;$E385),'Hoja de Trabajo para listado'!$DE$151:$DG$151,0)),0)+IFERROR(INDEX('Hoja de Trabajo para listado'!$CD$155:$DC$1048576,MATCH($A385,'Hoja de Trabajo para listado'!$CD$155:$CD$1048576,0),MATCH((CUADRO!M$4&amp;$E385),'Hoja de Trabajo para listado'!$CD$151:$DC$151,0)),0)</f>
        <v>0</v>
      </c>
      <c r="N385" s="262">
        <f ca="1">+IFERROR(INDEX('Hoja de Trabajo para listado'!$A$155:$Z$1048576,MATCH($A385,'Hoja de Trabajo para listado'!$A$155:$A$1048576,0),MATCH((CUADRO!N$4&amp;$E385),'Hoja de Trabajo para listado'!$A$151:$Z$151,0)),0)+IFERROR(INDEX('Hoja de Trabajo para listado'!$AB$155:$BA$1048576,MATCH($A385,'Hoja de Trabajo para listado'!$AB$155:$AB$1048576,0),MATCH((CUADRO!N$4&amp;$E385),'Hoja de Trabajo para listado'!$AB$151:$BA$151,0)),0)+IFERROR(INDEX('Hoja de Trabajo para listado'!$BC$155:$CB$1048576,MATCH($A385,'Hoja de Trabajo para listado'!$BC$155:$BC$1048576,0),MATCH((CUADRO!N$4&amp;$E385),'Hoja de Trabajo para listado'!$BC$151:$CB$151,0)),0)+IFERROR(INDEX('Hoja de Trabajo para listado'!$DE$153:$DG$274,MATCH($A385,'Hoja de Trabajo para listado'!$DE$153:$DE$1048576,0),MATCH((CUADRO!N$4&amp;$E385),'Hoja de Trabajo para listado'!$DE$151:$DG$151,0)),0)+IFERROR(INDEX('Hoja de Trabajo para listado'!$CD$155:$DC$1048576,MATCH($A385,'Hoja de Trabajo para listado'!$CD$155:$CD$1048576,0),MATCH((CUADRO!N$4&amp;$E385),'Hoja de Trabajo para listado'!$CD$151:$DC$151,0)),0)</f>
        <v>0</v>
      </c>
      <c r="O385" s="262">
        <f ca="1">+IFERROR(INDEX('Hoja de Trabajo para listado'!$A$155:$Z$1048576,MATCH($A385,'Hoja de Trabajo para listado'!$A$155:$A$1048576,0),MATCH((CUADRO!O$4&amp;$E385),'Hoja de Trabajo para listado'!$A$151:$Z$151,0)),0)+IFERROR(INDEX('Hoja de Trabajo para listado'!$AB$155:$BA$1048576,MATCH($A385,'Hoja de Trabajo para listado'!$AB$155:$AB$1048576,0),MATCH((CUADRO!O$4&amp;$E385),'Hoja de Trabajo para listado'!$AB$151:$BA$151,0)),0)+IFERROR(INDEX('Hoja de Trabajo para listado'!$BC$155:$CB$1048576,MATCH($A385,'Hoja de Trabajo para listado'!$BC$155:$BC$1048576,0),MATCH((CUADRO!O$4&amp;$E385),'Hoja de Trabajo para listado'!$BC$151:$CB$151,0)),0)+IFERROR(INDEX('Hoja de Trabajo para listado'!$DE$153:$DG$274,MATCH($A385,'Hoja de Trabajo para listado'!$DE$153:$DE$1048576,0),MATCH((CUADRO!O$4&amp;$E385),'Hoja de Trabajo para listado'!$DE$151:$DG$151,0)),0)+IFERROR(INDEX('Hoja de Trabajo para listado'!$CD$155:$DC$1048576,MATCH($A385,'Hoja de Trabajo para listado'!$CD$155:$CD$1048576,0),MATCH((CUADRO!O$4&amp;$E385),'Hoja de Trabajo para listado'!$CD$151:$DC$151,0)),0)</f>
        <v>0</v>
      </c>
      <c r="P385" s="262">
        <f ca="1">+IFERROR(INDEX('Hoja de Trabajo para listado'!$A$155:$Z$1048576,MATCH($A385,'Hoja de Trabajo para listado'!$A$155:$A$1048576,0),MATCH((CUADRO!P$4&amp;$E385),'Hoja de Trabajo para listado'!$A$151:$Z$151,0)),0)+IFERROR(INDEX('Hoja de Trabajo para listado'!$AB$155:$BA$1048576,MATCH($A385,'Hoja de Trabajo para listado'!$AB$155:$AB$1048576,0),MATCH((CUADRO!P$4&amp;$E385),'Hoja de Trabajo para listado'!$AB$151:$BA$151,0)),0)+IFERROR(INDEX('Hoja de Trabajo para listado'!$BC$155:$CB$1048576,MATCH($A385,'Hoja de Trabajo para listado'!$BC$155:$BC$1048576,0),MATCH((CUADRO!P$4&amp;$E385),'Hoja de Trabajo para listado'!$BC$151:$CB$151,0)),0)+IFERROR(INDEX('Hoja de Trabajo para listado'!$DE$153:$DG$274,MATCH($A385,'Hoja de Trabajo para listado'!$DE$153:$DE$1048576,0),MATCH((CUADRO!P$4&amp;$E385),'Hoja de Trabajo para listado'!$DE$151:$DG$151,0)),0)+IFERROR(INDEX('Hoja de Trabajo para listado'!$CD$155:$DC$1048576,MATCH($A385,'Hoja de Trabajo para listado'!$CD$155:$CD$1048576,0),MATCH((CUADRO!P$4&amp;$E385),'Hoja de Trabajo para listado'!$CD$151:$DC$151,0)),0)</f>
        <v>0</v>
      </c>
      <c r="Q385" s="262">
        <f ca="1">+IFERROR(INDEX('Hoja de Trabajo para listado'!$A$155:$Z$1048576,MATCH($A385,'Hoja de Trabajo para listado'!$A$155:$A$1048576,0),MATCH((CUADRO!Q$4&amp;$E385),'Hoja de Trabajo para listado'!$A$151:$Z$151,0)),0)+IFERROR(INDEX('Hoja de Trabajo para listado'!$AB$155:$BA$1048576,MATCH($A385,'Hoja de Trabajo para listado'!$AB$155:$AB$1048576,0),MATCH((CUADRO!Q$4&amp;$E385),'Hoja de Trabajo para listado'!$AB$151:$BA$151,0)),0)+IFERROR(INDEX('Hoja de Trabajo para listado'!$BC$155:$CB$1048576,MATCH($A385,'Hoja de Trabajo para listado'!$BC$155:$BC$1048576,0),MATCH((CUADRO!Q$4&amp;$E385),'Hoja de Trabajo para listado'!$BC$151:$CB$151,0)),0)+IFERROR(INDEX('Hoja de Trabajo para listado'!$DE$153:$DG$274,MATCH($A385,'Hoja de Trabajo para listado'!$DE$153:$DE$1048576,0),MATCH((CUADRO!Q$4&amp;$E385),'Hoja de Trabajo para listado'!$DE$151:$DG$151,0)),0)+IFERROR(INDEX('Hoja de Trabajo para listado'!$CD$155:$DC$1048576,MATCH($A385,'Hoja de Trabajo para listado'!$CD$155:$CD$1048576,0),MATCH((CUADRO!Q$4&amp;$E385),'Hoja de Trabajo para listado'!$CD$151:$DC$151,0)),0)</f>
        <v>0</v>
      </c>
      <c r="R385" s="262">
        <f t="shared" ca="1" si="10"/>
        <v>0</v>
      </c>
      <c r="S385" s="299"/>
      <c r="T385" s="241">
        <f ca="1">+T386</f>
        <v>128854.19</v>
      </c>
      <c r="U385" s="240">
        <f t="shared" si="11"/>
        <v>1</v>
      </c>
    </row>
    <row r="386" spans="1:21" ht="15" customHeight="1">
      <c r="A386" s="353">
        <v>650</v>
      </c>
      <c r="B386" s="382"/>
      <c r="C386" s="305" t="str">
        <f>+VLOOKUP(A386,bd_lista!$A$3:$C$592,3,FALSE)</f>
        <v>Asamblea Legislativa Plurinacional</v>
      </c>
      <c r="D386" s="384"/>
      <c r="E386" s="305" t="s">
        <v>684</v>
      </c>
      <c r="F386" s="243">
        <f ca="1">+IFERROR(INDEX('Hoja de Trabajo para listado'!$A$155:$Z$1048576,MATCH($A386,'Hoja de Trabajo para listado'!$A$155:$A$1048576,0),MATCH((CUADRO!F$4&amp;$E386),'Hoja de Trabajo para listado'!$A$151:$Z$151,0)),0)+IFERROR(INDEX('Hoja de Trabajo para listado'!$AB$155:$BA$1048576,MATCH($A386,'Hoja de Trabajo para listado'!$AB$155:$AB$1048576,0),MATCH((CUADRO!F$4&amp;$E386),'Hoja de Trabajo para listado'!$AB$151:$BA$151,0)),0)+IFERROR(INDEX('Hoja de Trabajo para listado'!$BC$155:$CB$1048576,MATCH($A386,'Hoja de Trabajo para listado'!$BC$155:$BC$1048576,0),MATCH((CUADRO!F$4&amp;$E386),'Hoja de Trabajo para listado'!$BC$151:$CB$151,0)),0)+IFERROR(INDEX('Hoja de Trabajo para listado'!$DE$153:$DG$274,MATCH($A386,'Hoja de Trabajo para listado'!$DE$153:$DE$1048576,0),MATCH((CUADRO!F$4&amp;$E386),'Hoja de Trabajo para listado'!$DE$151:$DG$151,0)),0)+IFERROR(INDEX('Hoja de Trabajo para listado'!$CD$155:$DC$1048576,MATCH($A386,'Hoja de Trabajo para listado'!$CD$155:$CD$1048576,0),MATCH((CUADRO!F$4&amp;$E386),'Hoja de Trabajo para listado'!$CD$151:$DC$151,0)),0)</f>
        <v>1800.81</v>
      </c>
      <c r="G386" s="243">
        <f ca="1">+IFERROR(INDEX('Hoja de Trabajo para listado'!$A$155:$Z$1048576,MATCH($A386,'Hoja de Trabajo para listado'!$A$155:$A$1048576,0),MATCH((CUADRO!G$4&amp;$E386),'Hoja de Trabajo para listado'!$A$151:$Z$151,0)),0)+IFERROR(INDEX('Hoja de Trabajo para listado'!$AB$155:$BA$1048576,MATCH($A386,'Hoja de Trabajo para listado'!$AB$155:$AB$1048576,0),MATCH((CUADRO!G$4&amp;$E386),'Hoja de Trabajo para listado'!$AB$151:$BA$151,0)),0)+IFERROR(INDEX('Hoja de Trabajo para listado'!$BC$155:$CB$1048576,MATCH($A386,'Hoja de Trabajo para listado'!$BC$155:$BC$1048576,0),MATCH((CUADRO!G$4&amp;$E386),'Hoja de Trabajo para listado'!$BC$151:$CB$151,0)),0)+IFERROR(INDEX('Hoja de Trabajo para listado'!$DE$153:$DG$274,MATCH($A386,'Hoja de Trabajo para listado'!$DE$153:$DE$1048576,0),MATCH((CUADRO!G$4&amp;$E386),'Hoja de Trabajo para listado'!$DE$151:$DG$151,0)),0)+IFERROR(INDEX('Hoja de Trabajo para listado'!$CD$155:$DC$1048576,MATCH($A386,'Hoja de Trabajo para listado'!$CD$155:$CD$1048576,0),MATCH((CUADRO!G$4&amp;$E386),'Hoja de Trabajo para listado'!$CD$151:$DC$151,0)),0)</f>
        <v>75553.06</v>
      </c>
      <c r="H386" s="243">
        <f ca="1">+IFERROR(INDEX('Hoja de Trabajo para listado'!$A$155:$Z$1048576,MATCH($A386,'Hoja de Trabajo para listado'!$A$155:$A$1048576,0),MATCH((CUADRO!H$4&amp;$E386),'Hoja de Trabajo para listado'!$A$151:$Z$151,0)),0)+IFERROR(INDEX('Hoja de Trabajo para listado'!$AB$155:$BA$1048576,MATCH($A386,'Hoja de Trabajo para listado'!$AB$155:$AB$1048576,0),MATCH((CUADRO!H$4&amp;$E386),'Hoja de Trabajo para listado'!$AB$151:$BA$151,0)),0)+IFERROR(INDEX('Hoja de Trabajo para listado'!$BC$155:$CB$1048576,MATCH($A386,'Hoja de Trabajo para listado'!$BC$155:$BC$1048576,0),MATCH((CUADRO!H$4&amp;$E386),'Hoja de Trabajo para listado'!$BC$151:$CB$151,0)),0)+IFERROR(INDEX('Hoja de Trabajo para listado'!$DE$153:$DG$274,MATCH($A386,'Hoja de Trabajo para listado'!$DE$153:$DE$1048576,0),MATCH((CUADRO!H$4&amp;$E386),'Hoja de Trabajo para listado'!$DE$151:$DG$151,0)),0)+IFERROR(INDEX('Hoja de Trabajo para listado'!$CD$155:$DC$1048576,MATCH($A386,'Hoja de Trabajo para listado'!$CD$155:$CD$1048576,0),MATCH((CUADRO!H$4&amp;$E386),'Hoja de Trabajo para listado'!$CD$151:$DC$151,0)),0)</f>
        <v>13857.61</v>
      </c>
      <c r="I386" s="243">
        <f ca="1">+IFERROR(INDEX('Hoja de Trabajo para listado'!$A$155:$Z$1048576,MATCH($A386,'Hoja de Trabajo para listado'!$A$155:$A$1048576,0),MATCH((CUADRO!I$4&amp;$E386),'Hoja de Trabajo para listado'!$A$151:$Z$151,0)),0)+IFERROR(INDEX('Hoja de Trabajo para listado'!$AB$155:$BA$1048576,MATCH($A386,'Hoja de Trabajo para listado'!$AB$155:$AB$1048576,0),MATCH((CUADRO!I$4&amp;$E386),'Hoja de Trabajo para listado'!$AB$151:$BA$151,0)),0)+IFERROR(INDEX('Hoja de Trabajo para listado'!$BC$155:$CB$1048576,MATCH($A386,'Hoja de Trabajo para listado'!$BC$155:$BC$1048576,0),MATCH((CUADRO!I$4&amp;$E386),'Hoja de Trabajo para listado'!$BC$151:$CB$151,0)),0)+IFERROR(INDEX('Hoja de Trabajo para listado'!$DE$153:$DG$274,MATCH($A386,'Hoja de Trabajo para listado'!$DE$153:$DE$1048576,0),MATCH((CUADRO!I$4&amp;$E386),'Hoja de Trabajo para listado'!$DE$151:$DG$151,0)),0)+IFERROR(INDEX('Hoja de Trabajo para listado'!$CD$155:$DC$1048576,MATCH($A386,'Hoja de Trabajo para listado'!$CD$155:$CD$1048576,0),MATCH((CUADRO!I$4&amp;$E386),'Hoja de Trabajo para listado'!$CD$151:$DC$151,0)),0)</f>
        <v>14981.3</v>
      </c>
      <c r="J386" s="243">
        <f ca="1">+IFERROR(INDEX('Hoja de Trabajo para listado'!$A$155:$Z$1048576,MATCH($A386,'Hoja de Trabajo para listado'!$A$155:$A$1048576,0),MATCH((CUADRO!J$4&amp;$E386),'Hoja de Trabajo para listado'!$A$151:$Z$151,0)),0)+IFERROR(INDEX('Hoja de Trabajo para listado'!$AB$155:$BA$1048576,MATCH($A386,'Hoja de Trabajo para listado'!$AB$155:$AB$1048576,0),MATCH((CUADRO!J$4&amp;$E386),'Hoja de Trabajo para listado'!$AB$151:$BA$151,0)),0)+IFERROR(INDEX('Hoja de Trabajo para listado'!$BC$155:$CB$1048576,MATCH($A386,'Hoja de Trabajo para listado'!$BC$155:$BC$1048576,0),MATCH((CUADRO!J$4&amp;$E386),'Hoja de Trabajo para listado'!$BC$151:$CB$151,0)),0)+IFERROR(INDEX('Hoja de Trabajo para listado'!$DE$153:$DG$274,MATCH($A386,'Hoja de Trabajo para listado'!$DE$153:$DE$1048576,0),MATCH((CUADRO!J$4&amp;$E386),'Hoja de Trabajo para listado'!$DE$151:$DG$151,0)),0)+IFERROR(INDEX('Hoja de Trabajo para listado'!$CD$155:$DC$1048576,MATCH($A386,'Hoja de Trabajo para listado'!$CD$155:$CD$1048576,0),MATCH((CUADRO!J$4&amp;$E386),'Hoja de Trabajo para listado'!$CD$151:$DC$151,0)),0)</f>
        <v>22661.41</v>
      </c>
      <c r="K386" s="243">
        <f ca="1">+IFERROR(INDEX('Hoja de Trabajo para listado'!$A$155:$Z$1048576,MATCH($A386,'Hoja de Trabajo para listado'!$A$155:$A$1048576,0),MATCH((CUADRO!K$4&amp;$E386),'Hoja de Trabajo para listado'!$A$151:$Z$151,0)),0)+IFERROR(INDEX('Hoja de Trabajo para listado'!$AB$155:$BA$1048576,MATCH($A386,'Hoja de Trabajo para listado'!$AB$155:$AB$1048576,0),MATCH((CUADRO!K$4&amp;$E386),'Hoja de Trabajo para listado'!$AB$151:$BA$151,0)),0)+IFERROR(INDEX('Hoja de Trabajo para listado'!$BC$155:$CB$1048576,MATCH($A386,'Hoja de Trabajo para listado'!$BC$155:$BC$1048576,0),MATCH((CUADRO!K$4&amp;$E386),'Hoja de Trabajo para listado'!$BC$151:$CB$151,0)),0)+IFERROR(INDEX('Hoja de Trabajo para listado'!$DE$153:$DG$274,MATCH($A386,'Hoja de Trabajo para listado'!$DE$153:$DE$1048576,0),MATCH((CUADRO!K$4&amp;$E386),'Hoja de Trabajo para listado'!$DE$151:$DG$151,0)),0)+IFERROR(INDEX('Hoja de Trabajo para listado'!$CD$155:$DC$1048576,MATCH($A386,'Hoja de Trabajo para listado'!$CD$155:$CD$1048576,0),MATCH((CUADRO!K$4&amp;$E386),'Hoja de Trabajo para listado'!$CD$151:$DC$151,0)),0)</f>
        <v>0</v>
      </c>
      <c r="L386" s="243">
        <f ca="1">+IFERROR(INDEX('Hoja de Trabajo para listado'!$A$155:$Z$1048576,MATCH($A386,'Hoja de Trabajo para listado'!$A$155:$A$1048576,0),MATCH((CUADRO!L$4&amp;$E386),'Hoja de Trabajo para listado'!$A$151:$Z$151,0)),0)+IFERROR(INDEX('Hoja de Trabajo para listado'!$AB$155:$BA$1048576,MATCH($A386,'Hoja de Trabajo para listado'!$AB$155:$AB$1048576,0),MATCH((CUADRO!L$4&amp;$E386),'Hoja de Trabajo para listado'!$AB$151:$BA$151,0)),0)+IFERROR(INDEX('Hoja de Trabajo para listado'!$BC$155:$CB$1048576,MATCH($A386,'Hoja de Trabajo para listado'!$BC$155:$BC$1048576,0),MATCH((CUADRO!L$4&amp;$E386),'Hoja de Trabajo para listado'!$BC$151:$CB$151,0)),0)+IFERROR(INDEX('Hoja de Trabajo para listado'!$DE$153:$DG$274,MATCH($A386,'Hoja de Trabajo para listado'!$DE$153:$DE$1048576,0),MATCH((CUADRO!L$4&amp;$E386),'Hoja de Trabajo para listado'!$DE$151:$DG$151,0)),0)+IFERROR(INDEX('Hoja de Trabajo para listado'!$CD$155:$DC$1048576,MATCH($A386,'Hoja de Trabajo para listado'!$CD$155:$CD$1048576,0),MATCH((CUADRO!L$4&amp;$E386),'Hoja de Trabajo para listado'!$CD$151:$DC$151,0)),0)</f>
        <v>0</v>
      </c>
      <c r="M386" s="243">
        <f ca="1">+IFERROR(INDEX('Hoja de Trabajo para listado'!$A$155:$Z$1048576,MATCH($A386,'Hoja de Trabajo para listado'!$A$155:$A$1048576,0),MATCH((CUADRO!M$4&amp;$E386),'Hoja de Trabajo para listado'!$A$151:$Z$151,0)),0)+IFERROR(INDEX('Hoja de Trabajo para listado'!$AB$155:$BA$1048576,MATCH($A386,'Hoja de Trabajo para listado'!$AB$155:$AB$1048576,0),MATCH((CUADRO!M$4&amp;$E386),'Hoja de Trabajo para listado'!$AB$151:$BA$151,0)),0)+IFERROR(INDEX('Hoja de Trabajo para listado'!$BC$155:$CB$1048576,MATCH($A386,'Hoja de Trabajo para listado'!$BC$155:$BC$1048576,0),MATCH((CUADRO!M$4&amp;$E386),'Hoja de Trabajo para listado'!$BC$151:$CB$151,0)),0)+IFERROR(INDEX('Hoja de Trabajo para listado'!$DE$153:$DG$274,MATCH($A386,'Hoja de Trabajo para listado'!$DE$153:$DE$1048576,0),MATCH((CUADRO!M$4&amp;$E386),'Hoja de Trabajo para listado'!$DE$151:$DG$151,0)),0)+IFERROR(INDEX('Hoja de Trabajo para listado'!$CD$155:$DC$1048576,MATCH($A386,'Hoja de Trabajo para listado'!$CD$155:$CD$1048576,0),MATCH((CUADRO!M$4&amp;$E386),'Hoja de Trabajo para listado'!$CD$151:$DC$151,0)),0)</f>
        <v>0</v>
      </c>
      <c r="N386" s="243">
        <f ca="1">+IFERROR(INDEX('Hoja de Trabajo para listado'!$A$155:$Z$1048576,MATCH($A386,'Hoja de Trabajo para listado'!$A$155:$A$1048576,0),MATCH((CUADRO!N$4&amp;$E386),'Hoja de Trabajo para listado'!$A$151:$Z$151,0)),0)+IFERROR(INDEX('Hoja de Trabajo para listado'!$AB$155:$BA$1048576,MATCH($A386,'Hoja de Trabajo para listado'!$AB$155:$AB$1048576,0),MATCH((CUADRO!N$4&amp;$E386),'Hoja de Trabajo para listado'!$AB$151:$BA$151,0)),0)+IFERROR(INDEX('Hoja de Trabajo para listado'!$BC$155:$CB$1048576,MATCH($A386,'Hoja de Trabajo para listado'!$BC$155:$BC$1048576,0),MATCH((CUADRO!N$4&amp;$E386),'Hoja de Trabajo para listado'!$BC$151:$CB$151,0)),0)+IFERROR(INDEX('Hoja de Trabajo para listado'!$DE$153:$DG$274,MATCH($A386,'Hoja de Trabajo para listado'!$DE$153:$DE$1048576,0),MATCH((CUADRO!N$4&amp;$E386),'Hoja de Trabajo para listado'!$DE$151:$DG$151,0)),0)+IFERROR(INDEX('Hoja de Trabajo para listado'!$CD$155:$DC$1048576,MATCH($A386,'Hoja de Trabajo para listado'!$CD$155:$CD$1048576,0),MATCH((CUADRO!N$4&amp;$E386),'Hoja de Trabajo para listado'!$CD$151:$DC$151,0)),0)</f>
        <v>0</v>
      </c>
      <c r="O386" s="243">
        <f ca="1">+IFERROR(INDEX('Hoja de Trabajo para listado'!$A$155:$Z$1048576,MATCH($A386,'Hoja de Trabajo para listado'!$A$155:$A$1048576,0),MATCH((CUADRO!O$4&amp;$E386),'Hoja de Trabajo para listado'!$A$151:$Z$151,0)),0)+IFERROR(INDEX('Hoja de Trabajo para listado'!$AB$155:$BA$1048576,MATCH($A386,'Hoja de Trabajo para listado'!$AB$155:$AB$1048576,0),MATCH((CUADRO!O$4&amp;$E386),'Hoja de Trabajo para listado'!$AB$151:$BA$151,0)),0)+IFERROR(INDEX('Hoja de Trabajo para listado'!$BC$155:$CB$1048576,MATCH($A386,'Hoja de Trabajo para listado'!$BC$155:$BC$1048576,0),MATCH((CUADRO!O$4&amp;$E386),'Hoja de Trabajo para listado'!$BC$151:$CB$151,0)),0)+IFERROR(INDEX('Hoja de Trabajo para listado'!$DE$153:$DG$274,MATCH($A386,'Hoja de Trabajo para listado'!$DE$153:$DE$1048576,0),MATCH((CUADRO!O$4&amp;$E386),'Hoja de Trabajo para listado'!$DE$151:$DG$151,0)),0)+IFERROR(INDEX('Hoja de Trabajo para listado'!$CD$155:$DC$1048576,MATCH($A386,'Hoja de Trabajo para listado'!$CD$155:$CD$1048576,0),MATCH((CUADRO!O$4&amp;$E386),'Hoja de Trabajo para listado'!$CD$151:$DC$151,0)),0)</f>
        <v>0</v>
      </c>
      <c r="P386" s="243">
        <f ca="1">+IFERROR(INDEX('Hoja de Trabajo para listado'!$A$155:$Z$1048576,MATCH($A386,'Hoja de Trabajo para listado'!$A$155:$A$1048576,0),MATCH((CUADRO!P$4&amp;$E386),'Hoja de Trabajo para listado'!$A$151:$Z$151,0)),0)+IFERROR(INDEX('Hoja de Trabajo para listado'!$AB$155:$BA$1048576,MATCH($A386,'Hoja de Trabajo para listado'!$AB$155:$AB$1048576,0),MATCH((CUADRO!P$4&amp;$E386),'Hoja de Trabajo para listado'!$AB$151:$BA$151,0)),0)+IFERROR(INDEX('Hoja de Trabajo para listado'!$BC$155:$CB$1048576,MATCH($A386,'Hoja de Trabajo para listado'!$BC$155:$BC$1048576,0),MATCH((CUADRO!P$4&amp;$E386),'Hoja de Trabajo para listado'!$BC$151:$CB$151,0)),0)+IFERROR(INDEX('Hoja de Trabajo para listado'!$DE$153:$DG$274,MATCH($A386,'Hoja de Trabajo para listado'!$DE$153:$DE$1048576,0),MATCH((CUADRO!P$4&amp;$E386),'Hoja de Trabajo para listado'!$DE$151:$DG$151,0)),0)+IFERROR(INDEX('Hoja de Trabajo para listado'!$CD$155:$DC$1048576,MATCH($A386,'Hoja de Trabajo para listado'!$CD$155:$CD$1048576,0),MATCH((CUADRO!P$4&amp;$E386),'Hoja de Trabajo para listado'!$CD$151:$DC$151,0)),0)</f>
        <v>0</v>
      </c>
      <c r="Q386" s="243">
        <f ca="1">+IFERROR(INDEX('Hoja de Trabajo para listado'!$A$155:$Z$1048576,MATCH($A386,'Hoja de Trabajo para listado'!$A$155:$A$1048576,0),MATCH((CUADRO!Q$4&amp;$E386),'Hoja de Trabajo para listado'!$A$151:$Z$151,0)),0)+IFERROR(INDEX('Hoja de Trabajo para listado'!$AB$155:$BA$1048576,MATCH($A386,'Hoja de Trabajo para listado'!$AB$155:$AB$1048576,0),MATCH((CUADRO!Q$4&amp;$E386),'Hoja de Trabajo para listado'!$AB$151:$BA$151,0)),0)+IFERROR(INDEX('Hoja de Trabajo para listado'!$BC$155:$CB$1048576,MATCH($A386,'Hoja de Trabajo para listado'!$BC$155:$BC$1048576,0),MATCH((CUADRO!Q$4&amp;$E386),'Hoja de Trabajo para listado'!$BC$151:$CB$151,0)),0)+IFERROR(INDEX('Hoja de Trabajo para listado'!$DE$153:$DG$274,MATCH($A386,'Hoja de Trabajo para listado'!$DE$153:$DE$1048576,0),MATCH((CUADRO!Q$4&amp;$E386),'Hoja de Trabajo para listado'!$DE$151:$DG$151,0)),0)+IFERROR(INDEX('Hoja de Trabajo para listado'!$CD$155:$DC$1048576,MATCH($A386,'Hoja de Trabajo para listado'!$CD$155:$CD$1048576,0),MATCH((CUADRO!Q$4&amp;$E386),'Hoja de Trabajo para listado'!$CD$151:$DC$151,0)),0)</f>
        <v>0</v>
      </c>
      <c r="R386" s="243">
        <f t="shared" ca="1" si="10"/>
        <v>128854.19</v>
      </c>
      <c r="S386" s="256">
        <f ca="1">+R385+R386</f>
        <v>128854.19</v>
      </c>
      <c r="T386" s="243">
        <f ca="1">+S386</f>
        <v>128854.19</v>
      </c>
      <c r="U386" s="242">
        <f t="shared" si="11"/>
        <v>2</v>
      </c>
    </row>
    <row r="387" spans="1:21" ht="15" customHeight="1">
      <c r="A387" s="354">
        <v>660</v>
      </c>
      <c r="B387" s="381">
        <f>+A387</f>
        <v>660</v>
      </c>
      <c r="C387" s="245" t="str">
        <f>+VLOOKUP(A387,bd_lista!$A$3:$C$592,3,FALSE)</f>
        <v>Órgano Judicial</v>
      </c>
      <c r="D387" s="383" t="str">
        <f>+C387</f>
        <v>Órgano Judicial</v>
      </c>
      <c r="E387" s="245" t="s">
        <v>683</v>
      </c>
      <c r="F387" s="241">
        <f ca="1">+IFERROR(INDEX('Hoja de Trabajo para listado'!$A$155:$Z$1048576,MATCH($A387,'Hoja de Trabajo para listado'!$A$155:$A$1048576,0),MATCH((CUADRO!F$4&amp;$E387),'Hoja de Trabajo para listado'!$A$151:$Z$151,0)),0)+IFERROR(INDEX('Hoja de Trabajo para listado'!$AB$155:$BA$1048576,MATCH($A387,'Hoja de Trabajo para listado'!$AB$155:$AB$1048576,0),MATCH((CUADRO!F$4&amp;$E387),'Hoja de Trabajo para listado'!$AB$151:$BA$151,0)),0)+IFERROR(INDEX('Hoja de Trabajo para listado'!$BC$155:$CB$1048576,MATCH($A387,'Hoja de Trabajo para listado'!$BC$155:$BC$1048576,0),MATCH((CUADRO!F$4&amp;$E387),'Hoja de Trabajo para listado'!$BC$151:$CB$151,0)),0)+IFERROR(INDEX('Hoja de Trabajo para listado'!$DE$153:$DG$274,MATCH($A387,'Hoja de Trabajo para listado'!$DE$153:$DE$1048576,0),MATCH((CUADRO!F$4&amp;$E387),'Hoja de Trabajo para listado'!$DE$151:$DG$151,0)),0)+IFERROR(INDEX('Hoja de Trabajo para listado'!$CD$155:$DC$1048576,MATCH($A387,'Hoja de Trabajo para listado'!$CD$155:$CD$1048576,0),MATCH((CUADRO!F$4&amp;$E387),'Hoja de Trabajo para listado'!$CD$151:$DC$151,0)),0)</f>
        <v>0</v>
      </c>
      <c r="G387" s="241">
        <f ca="1">+IFERROR(INDEX('Hoja de Trabajo para listado'!$A$155:$Z$1048576,MATCH($A387,'Hoja de Trabajo para listado'!$A$155:$A$1048576,0),MATCH((CUADRO!G$4&amp;$E387),'Hoja de Trabajo para listado'!$A$151:$Z$151,0)),0)+IFERROR(INDEX('Hoja de Trabajo para listado'!$AB$155:$BA$1048576,MATCH($A387,'Hoja de Trabajo para listado'!$AB$155:$AB$1048576,0),MATCH((CUADRO!G$4&amp;$E387),'Hoja de Trabajo para listado'!$AB$151:$BA$151,0)),0)+IFERROR(INDEX('Hoja de Trabajo para listado'!$BC$155:$CB$1048576,MATCH($A387,'Hoja de Trabajo para listado'!$BC$155:$BC$1048576,0),MATCH((CUADRO!G$4&amp;$E387),'Hoja de Trabajo para listado'!$BC$151:$CB$151,0)),0)+IFERROR(INDEX('Hoja de Trabajo para listado'!$DE$153:$DG$274,MATCH($A387,'Hoja de Trabajo para listado'!$DE$153:$DE$1048576,0),MATCH((CUADRO!G$4&amp;$E387),'Hoja de Trabajo para listado'!$DE$151:$DG$151,0)),0)+IFERROR(INDEX('Hoja de Trabajo para listado'!$CD$155:$DC$1048576,MATCH($A387,'Hoja de Trabajo para listado'!$CD$155:$CD$1048576,0),MATCH((CUADRO!G$4&amp;$E387),'Hoja de Trabajo para listado'!$CD$151:$DC$151,0)),0)</f>
        <v>0</v>
      </c>
      <c r="H387" s="241">
        <f ca="1">+IFERROR(INDEX('Hoja de Trabajo para listado'!$A$155:$Z$1048576,MATCH($A387,'Hoja de Trabajo para listado'!$A$155:$A$1048576,0),MATCH((CUADRO!H$4&amp;$E387),'Hoja de Trabajo para listado'!$A$151:$Z$151,0)),0)+IFERROR(INDEX('Hoja de Trabajo para listado'!$AB$155:$BA$1048576,MATCH($A387,'Hoja de Trabajo para listado'!$AB$155:$AB$1048576,0),MATCH((CUADRO!H$4&amp;$E387),'Hoja de Trabajo para listado'!$AB$151:$BA$151,0)),0)+IFERROR(INDEX('Hoja de Trabajo para listado'!$BC$155:$CB$1048576,MATCH($A387,'Hoja de Trabajo para listado'!$BC$155:$BC$1048576,0),MATCH((CUADRO!H$4&amp;$E387),'Hoja de Trabajo para listado'!$BC$151:$CB$151,0)),0)+IFERROR(INDEX('Hoja de Trabajo para listado'!$DE$153:$DG$274,MATCH($A387,'Hoja de Trabajo para listado'!$DE$153:$DE$1048576,0),MATCH((CUADRO!H$4&amp;$E387),'Hoja de Trabajo para listado'!$DE$151:$DG$151,0)),0)+IFERROR(INDEX('Hoja de Trabajo para listado'!$CD$155:$DC$1048576,MATCH($A387,'Hoja de Trabajo para listado'!$CD$155:$CD$1048576,0),MATCH((CUADRO!H$4&amp;$E387),'Hoja de Trabajo para listado'!$CD$151:$DC$151,0)),0)</f>
        <v>0</v>
      </c>
      <c r="I387" s="241">
        <f ca="1">+IFERROR(INDEX('Hoja de Trabajo para listado'!$A$155:$Z$1048576,MATCH($A387,'Hoja de Trabajo para listado'!$A$155:$A$1048576,0),MATCH((CUADRO!I$4&amp;$E387),'Hoja de Trabajo para listado'!$A$151:$Z$151,0)),0)+IFERROR(INDEX('Hoja de Trabajo para listado'!$AB$155:$BA$1048576,MATCH($A387,'Hoja de Trabajo para listado'!$AB$155:$AB$1048576,0),MATCH((CUADRO!I$4&amp;$E387),'Hoja de Trabajo para listado'!$AB$151:$BA$151,0)),0)+IFERROR(INDEX('Hoja de Trabajo para listado'!$BC$155:$CB$1048576,MATCH($A387,'Hoja de Trabajo para listado'!$BC$155:$BC$1048576,0),MATCH((CUADRO!I$4&amp;$E387),'Hoja de Trabajo para listado'!$BC$151:$CB$151,0)),0)+IFERROR(INDEX('Hoja de Trabajo para listado'!$DE$153:$DG$274,MATCH($A387,'Hoja de Trabajo para listado'!$DE$153:$DE$1048576,0),MATCH((CUADRO!I$4&amp;$E387),'Hoja de Trabajo para listado'!$DE$151:$DG$151,0)),0)+IFERROR(INDEX('Hoja de Trabajo para listado'!$CD$155:$DC$1048576,MATCH($A387,'Hoja de Trabajo para listado'!$CD$155:$CD$1048576,0),MATCH((CUADRO!I$4&amp;$E387),'Hoja de Trabajo para listado'!$CD$151:$DC$151,0)),0)</f>
        <v>0</v>
      </c>
      <c r="J387" s="241">
        <f ca="1">+IFERROR(INDEX('Hoja de Trabajo para listado'!$A$155:$Z$1048576,MATCH($A387,'Hoja de Trabajo para listado'!$A$155:$A$1048576,0),MATCH((CUADRO!J$4&amp;$E387),'Hoja de Trabajo para listado'!$A$151:$Z$151,0)),0)+IFERROR(INDEX('Hoja de Trabajo para listado'!$AB$155:$BA$1048576,MATCH($A387,'Hoja de Trabajo para listado'!$AB$155:$AB$1048576,0),MATCH((CUADRO!J$4&amp;$E387),'Hoja de Trabajo para listado'!$AB$151:$BA$151,0)),0)+IFERROR(INDEX('Hoja de Trabajo para listado'!$BC$155:$CB$1048576,MATCH($A387,'Hoja de Trabajo para listado'!$BC$155:$BC$1048576,0),MATCH((CUADRO!J$4&amp;$E387),'Hoja de Trabajo para listado'!$BC$151:$CB$151,0)),0)+IFERROR(INDEX('Hoja de Trabajo para listado'!$DE$153:$DG$274,MATCH($A387,'Hoja de Trabajo para listado'!$DE$153:$DE$1048576,0),MATCH((CUADRO!J$4&amp;$E387),'Hoja de Trabajo para listado'!$DE$151:$DG$151,0)),0)+IFERROR(INDEX('Hoja de Trabajo para listado'!$CD$155:$DC$1048576,MATCH($A387,'Hoja de Trabajo para listado'!$CD$155:$CD$1048576,0),MATCH((CUADRO!J$4&amp;$E387),'Hoja de Trabajo para listado'!$CD$151:$DC$151,0)),0)</f>
        <v>0</v>
      </c>
      <c r="K387" s="241">
        <f ca="1">+IFERROR(INDEX('Hoja de Trabajo para listado'!$A$155:$Z$1048576,MATCH($A387,'Hoja de Trabajo para listado'!$A$155:$A$1048576,0),MATCH((CUADRO!K$4&amp;$E387),'Hoja de Trabajo para listado'!$A$151:$Z$151,0)),0)+IFERROR(INDEX('Hoja de Trabajo para listado'!$AB$155:$BA$1048576,MATCH($A387,'Hoja de Trabajo para listado'!$AB$155:$AB$1048576,0),MATCH((CUADRO!K$4&amp;$E387),'Hoja de Trabajo para listado'!$AB$151:$BA$151,0)),0)+IFERROR(INDEX('Hoja de Trabajo para listado'!$BC$155:$CB$1048576,MATCH($A387,'Hoja de Trabajo para listado'!$BC$155:$BC$1048576,0),MATCH((CUADRO!K$4&amp;$E387),'Hoja de Trabajo para listado'!$BC$151:$CB$151,0)),0)+IFERROR(INDEX('Hoja de Trabajo para listado'!$DE$153:$DG$274,MATCH($A387,'Hoja de Trabajo para listado'!$DE$153:$DE$1048576,0),MATCH((CUADRO!K$4&amp;$E387),'Hoja de Trabajo para listado'!$DE$151:$DG$151,0)),0)+IFERROR(INDEX('Hoja de Trabajo para listado'!$CD$155:$DC$1048576,MATCH($A387,'Hoja de Trabajo para listado'!$CD$155:$CD$1048576,0),MATCH((CUADRO!K$4&amp;$E387),'Hoja de Trabajo para listado'!$CD$151:$DC$151,0)),0)</f>
        <v>0</v>
      </c>
      <c r="L387" s="241">
        <f ca="1">+IFERROR(INDEX('Hoja de Trabajo para listado'!$A$155:$Z$1048576,MATCH($A387,'Hoja de Trabajo para listado'!$A$155:$A$1048576,0),MATCH((CUADRO!L$4&amp;$E387),'Hoja de Trabajo para listado'!$A$151:$Z$151,0)),0)+IFERROR(INDEX('Hoja de Trabajo para listado'!$AB$155:$BA$1048576,MATCH($A387,'Hoja de Trabajo para listado'!$AB$155:$AB$1048576,0),MATCH((CUADRO!L$4&amp;$E387),'Hoja de Trabajo para listado'!$AB$151:$BA$151,0)),0)+IFERROR(INDEX('Hoja de Trabajo para listado'!$BC$155:$CB$1048576,MATCH($A387,'Hoja de Trabajo para listado'!$BC$155:$BC$1048576,0),MATCH((CUADRO!L$4&amp;$E387),'Hoja de Trabajo para listado'!$BC$151:$CB$151,0)),0)+IFERROR(INDEX('Hoja de Trabajo para listado'!$DE$153:$DG$274,MATCH($A387,'Hoja de Trabajo para listado'!$DE$153:$DE$1048576,0),MATCH((CUADRO!L$4&amp;$E387),'Hoja de Trabajo para listado'!$DE$151:$DG$151,0)),0)+IFERROR(INDEX('Hoja de Trabajo para listado'!$CD$155:$DC$1048576,MATCH($A387,'Hoja de Trabajo para listado'!$CD$155:$CD$1048576,0),MATCH((CUADRO!L$4&amp;$E387),'Hoja de Trabajo para listado'!$CD$151:$DC$151,0)),0)</f>
        <v>0</v>
      </c>
      <c r="M387" s="241">
        <f ca="1">+IFERROR(INDEX('Hoja de Trabajo para listado'!$A$155:$Z$1048576,MATCH($A387,'Hoja de Trabajo para listado'!$A$155:$A$1048576,0),MATCH((CUADRO!M$4&amp;$E387),'Hoja de Trabajo para listado'!$A$151:$Z$151,0)),0)+IFERROR(INDEX('Hoja de Trabajo para listado'!$AB$155:$BA$1048576,MATCH($A387,'Hoja de Trabajo para listado'!$AB$155:$AB$1048576,0),MATCH((CUADRO!M$4&amp;$E387),'Hoja de Trabajo para listado'!$AB$151:$BA$151,0)),0)+IFERROR(INDEX('Hoja de Trabajo para listado'!$BC$155:$CB$1048576,MATCH($A387,'Hoja de Trabajo para listado'!$BC$155:$BC$1048576,0),MATCH((CUADRO!M$4&amp;$E387),'Hoja de Trabajo para listado'!$BC$151:$CB$151,0)),0)+IFERROR(INDEX('Hoja de Trabajo para listado'!$DE$153:$DG$274,MATCH($A387,'Hoja de Trabajo para listado'!$DE$153:$DE$1048576,0),MATCH((CUADRO!M$4&amp;$E387),'Hoja de Trabajo para listado'!$DE$151:$DG$151,0)),0)+IFERROR(INDEX('Hoja de Trabajo para listado'!$CD$155:$DC$1048576,MATCH($A387,'Hoja de Trabajo para listado'!$CD$155:$CD$1048576,0),MATCH((CUADRO!M$4&amp;$E387),'Hoja de Trabajo para listado'!$CD$151:$DC$151,0)),0)</f>
        <v>0</v>
      </c>
      <c r="N387" s="241">
        <f ca="1">+IFERROR(INDEX('Hoja de Trabajo para listado'!$A$155:$Z$1048576,MATCH($A387,'Hoja de Trabajo para listado'!$A$155:$A$1048576,0),MATCH((CUADRO!N$4&amp;$E387),'Hoja de Trabajo para listado'!$A$151:$Z$151,0)),0)+IFERROR(INDEX('Hoja de Trabajo para listado'!$AB$155:$BA$1048576,MATCH($A387,'Hoja de Trabajo para listado'!$AB$155:$AB$1048576,0),MATCH((CUADRO!N$4&amp;$E387),'Hoja de Trabajo para listado'!$AB$151:$BA$151,0)),0)+IFERROR(INDEX('Hoja de Trabajo para listado'!$BC$155:$CB$1048576,MATCH($A387,'Hoja de Trabajo para listado'!$BC$155:$BC$1048576,0),MATCH((CUADRO!N$4&amp;$E387),'Hoja de Trabajo para listado'!$BC$151:$CB$151,0)),0)+IFERROR(INDEX('Hoja de Trabajo para listado'!$DE$153:$DG$274,MATCH($A387,'Hoja de Trabajo para listado'!$DE$153:$DE$1048576,0),MATCH((CUADRO!N$4&amp;$E387),'Hoja de Trabajo para listado'!$DE$151:$DG$151,0)),0)+IFERROR(INDEX('Hoja de Trabajo para listado'!$CD$155:$DC$1048576,MATCH($A387,'Hoja de Trabajo para listado'!$CD$155:$CD$1048576,0),MATCH((CUADRO!N$4&amp;$E387),'Hoja de Trabajo para listado'!$CD$151:$DC$151,0)),0)</f>
        <v>0</v>
      </c>
      <c r="O387" s="241">
        <f ca="1">+IFERROR(INDEX('Hoja de Trabajo para listado'!$A$155:$Z$1048576,MATCH($A387,'Hoja de Trabajo para listado'!$A$155:$A$1048576,0),MATCH((CUADRO!O$4&amp;$E387),'Hoja de Trabajo para listado'!$A$151:$Z$151,0)),0)+IFERROR(INDEX('Hoja de Trabajo para listado'!$AB$155:$BA$1048576,MATCH($A387,'Hoja de Trabajo para listado'!$AB$155:$AB$1048576,0),MATCH((CUADRO!O$4&amp;$E387),'Hoja de Trabajo para listado'!$AB$151:$BA$151,0)),0)+IFERROR(INDEX('Hoja de Trabajo para listado'!$BC$155:$CB$1048576,MATCH($A387,'Hoja de Trabajo para listado'!$BC$155:$BC$1048576,0),MATCH((CUADRO!O$4&amp;$E387),'Hoja de Trabajo para listado'!$BC$151:$CB$151,0)),0)+IFERROR(INDEX('Hoja de Trabajo para listado'!$DE$153:$DG$274,MATCH($A387,'Hoja de Trabajo para listado'!$DE$153:$DE$1048576,0),MATCH((CUADRO!O$4&amp;$E387),'Hoja de Trabajo para listado'!$DE$151:$DG$151,0)),0)+IFERROR(INDEX('Hoja de Trabajo para listado'!$CD$155:$DC$1048576,MATCH($A387,'Hoja de Trabajo para listado'!$CD$155:$CD$1048576,0),MATCH((CUADRO!O$4&amp;$E387),'Hoja de Trabajo para listado'!$CD$151:$DC$151,0)),0)</f>
        <v>0</v>
      </c>
      <c r="P387" s="241">
        <f ca="1">+IFERROR(INDEX('Hoja de Trabajo para listado'!$A$155:$Z$1048576,MATCH($A387,'Hoja de Trabajo para listado'!$A$155:$A$1048576,0),MATCH((CUADRO!P$4&amp;$E387),'Hoja de Trabajo para listado'!$A$151:$Z$151,0)),0)+IFERROR(INDEX('Hoja de Trabajo para listado'!$AB$155:$BA$1048576,MATCH($A387,'Hoja de Trabajo para listado'!$AB$155:$AB$1048576,0),MATCH((CUADRO!P$4&amp;$E387),'Hoja de Trabajo para listado'!$AB$151:$BA$151,0)),0)+IFERROR(INDEX('Hoja de Trabajo para listado'!$BC$155:$CB$1048576,MATCH($A387,'Hoja de Trabajo para listado'!$BC$155:$BC$1048576,0),MATCH((CUADRO!P$4&amp;$E387),'Hoja de Trabajo para listado'!$BC$151:$CB$151,0)),0)+IFERROR(INDEX('Hoja de Trabajo para listado'!$DE$153:$DG$274,MATCH($A387,'Hoja de Trabajo para listado'!$DE$153:$DE$1048576,0),MATCH((CUADRO!P$4&amp;$E387),'Hoja de Trabajo para listado'!$DE$151:$DG$151,0)),0)+IFERROR(INDEX('Hoja de Trabajo para listado'!$CD$155:$DC$1048576,MATCH($A387,'Hoja de Trabajo para listado'!$CD$155:$CD$1048576,0),MATCH((CUADRO!P$4&amp;$E387),'Hoja de Trabajo para listado'!$CD$151:$DC$151,0)),0)</f>
        <v>0</v>
      </c>
      <c r="Q387" s="241">
        <f ca="1">+IFERROR(INDEX('Hoja de Trabajo para listado'!$A$155:$Z$1048576,MATCH($A387,'Hoja de Trabajo para listado'!$A$155:$A$1048576,0),MATCH((CUADRO!Q$4&amp;$E387),'Hoja de Trabajo para listado'!$A$151:$Z$151,0)),0)+IFERROR(INDEX('Hoja de Trabajo para listado'!$AB$155:$BA$1048576,MATCH($A387,'Hoja de Trabajo para listado'!$AB$155:$AB$1048576,0),MATCH((CUADRO!Q$4&amp;$E387),'Hoja de Trabajo para listado'!$AB$151:$BA$151,0)),0)+IFERROR(INDEX('Hoja de Trabajo para listado'!$BC$155:$CB$1048576,MATCH($A387,'Hoja de Trabajo para listado'!$BC$155:$BC$1048576,0),MATCH((CUADRO!Q$4&amp;$E387),'Hoja de Trabajo para listado'!$BC$151:$CB$151,0)),0)+IFERROR(INDEX('Hoja de Trabajo para listado'!$DE$153:$DG$274,MATCH($A387,'Hoja de Trabajo para listado'!$DE$153:$DE$1048576,0),MATCH((CUADRO!Q$4&amp;$E387),'Hoja de Trabajo para listado'!$DE$151:$DG$151,0)),0)+IFERROR(INDEX('Hoja de Trabajo para listado'!$CD$155:$DC$1048576,MATCH($A387,'Hoja de Trabajo para listado'!$CD$155:$CD$1048576,0),MATCH((CUADRO!Q$4&amp;$E387),'Hoja de Trabajo para listado'!$CD$151:$DC$151,0)),0)</f>
        <v>0</v>
      </c>
      <c r="R387" s="241">
        <f t="shared" ca="1" si="10"/>
        <v>0</v>
      </c>
      <c r="S387" s="257"/>
      <c r="T387" s="241">
        <f ca="1">+T388</f>
        <v>45421884.150000013</v>
      </c>
      <c r="U387" s="240">
        <f t="shared" si="11"/>
        <v>1</v>
      </c>
    </row>
    <row r="388" spans="1:21" ht="15" customHeight="1">
      <c r="A388" s="353">
        <v>660</v>
      </c>
      <c r="B388" s="382"/>
      <c r="C388" s="305" t="str">
        <f>+VLOOKUP(A388,bd_lista!$A$3:$C$592,3,FALSE)</f>
        <v>Órgano Judicial</v>
      </c>
      <c r="D388" s="384"/>
      <c r="E388" s="305" t="s">
        <v>684</v>
      </c>
      <c r="F388" s="243">
        <f ca="1">+IFERROR(INDEX('Hoja de Trabajo para listado'!$A$155:$Z$1048576,MATCH($A388,'Hoja de Trabajo para listado'!$A$155:$A$1048576,0),MATCH((CUADRO!F$4&amp;$E388),'Hoja de Trabajo para listado'!$A$151:$Z$151,0)),0)+IFERROR(INDEX('Hoja de Trabajo para listado'!$AB$155:$BA$1048576,MATCH($A388,'Hoja de Trabajo para listado'!$AB$155:$AB$1048576,0),MATCH((CUADRO!F$4&amp;$E388),'Hoja de Trabajo para listado'!$AB$151:$BA$151,0)),0)+IFERROR(INDEX('Hoja de Trabajo para listado'!$BC$155:$CB$1048576,MATCH($A388,'Hoja de Trabajo para listado'!$BC$155:$BC$1048576,0),MATCH((CUADRO!F$4&amp;$E388),'Hoja de Trabajo para listado'!$BC$151:$CB$151,0)),0)+IFERROR(INDEX('Hoja de Trabajo para listado'!$DE$153:$DG$274,MATCH($A388,'Hoja de Trabajo para listado'!$DE$153:$DE$1048576,0),MATCH((CUADRO!F$4&amp;$E388),'Hoja de Trabajo para listado'!$DE$151:$DG$151,0)),0)+IFERROR(INDEX('Hoja de Trabajo para listado'!$CD$155:$DC$1048576,MATCH($A388,'Hoja de Trabajo para listado'!$CD$155:$CD$1048576,0),MATCH((CUADRO!F$4&amp;$E388),'Hoja de Trabajo para listado'!$CD$151:$DC$151,0)),0)</f>
        <v>220</v>
      </c>
      <c r="G388" s="243">
        <f ca="1">+IFERROR(INDEX('Hoja de Trabajo para listado'!$A$155:$Z$1048576,MATCH($A388,'Hoja de Trabajo para listado'!$A$155:$A$1048576,0),MATCH((CUADRO!G$4&amp;$E388),'Hoja de Trabajo para listado'!$A$151:$Z$151,0)),0)+IFERROR(INDEX('Hoja de Trabajo para listado'!$AB$155:$BA$1048576,MATCH($A388,'Hoja de Trabajo para listado'!$AB$155:$AB$1048576,0),MATCH((CUADRO!G$4&amp;$E388),'Hoja de Trabajo para listado'!$AB$151:$BA$151,0)),0)+IFERROR(INDEX('Hoja de Trabajo para listado'!$BC$155:$CB$1048576,MATCH($A388,'Hoja de Trabajo para listado'!$BC$155:$BC$1048576,0),MATCH((CUADRO!G$4&amp;$E388),'Hoja de Trabajo para listado'!$BC$151:$CB$151,0)),0)+IFERROR(INDEX('Hoja de Trabajo para listado'!$DE$153:$DG$274,MATCH($A388,'Hoja de Trabajo para listado'!$DE$153:$DE$1048576,0),MATCH((CUADRO!G$4&amp;$E388),'Hoja de Trabajo para listado'!$DE$151:$DG$151,0)),0)+IFERROR(INDEX('Hoja de Trabajo para listado'!$CD$155:$DC$1048576,MATCH($A388,'Hoja de Trabajo para listado'!$CD$155:$CD$1048576,0),MATCH((CUADRO!G$4&amp;$E388),'Hoja de Trabajo para listado'!$CD$151:$DC$151,0)),0)</f>
        <v>447764.59</v>
      </c>
      <c r="H388" s="243">
        <f ca="1">+IFERROR(INDEX('Hoja de Trabajo para listado'!$A$155:$Z$1048576,MATCH($A388,'Hoja de Trabajo para listado'!$A$155:$A$1048576,0),MATCH((CUADRO!H$4&amp;$E388),'Hoja de Trabajo para listado'!$A$151:$Z$151,0)),0)+IFERROR(INDEX('Hoja de Trabajo para listado'!$AB$155:$BA$1048576,MATCH($A388,'Hoja de Trabajo para listado'!$AB$155:$AB$1048576,0),MATCH((CUADRO!H$4&amp;$E388),'Hoja de Trabajo para listado'!$AB$151:$BA$151,0)),0)+IFERROR(INDEX('Hoja de Trabajo para listado'!$BC$155:$CB$1048576,MATCH($A388,'Hoja de Trabajo para listado'!$BC$155:$BC$1048576,0),MATCH((CUADRO!H$4&amp;$E388),'Hoja de Trabajo para listado'!$BC$151:$CB$151,0)),0)+IFERROR(INDEX('Hoja de Trabajo para listado'!$DE$153:$DG$274,MATCH($A388,'Hoja de Trabajo para listado'!$DE$153:$DE$1048576,0),MATCH((CUADRO!H$4&amp;$E388),'Hoja de Trabajo para listado'!$DE$151:$DG$151,0)),0)+IFERROR(INDEX('Hoja de Trabajo para listado'!$CD$155:$DC$1048576,MATCH($A388,'Hoja de Trabajo para listado'!$CD$155:$CD$1048576,0),MATCH((CUADRO!H$4&amp;$E388),'Hoja de Trabajo para listado'!$CD$151:$DC$151,0)),0)</f>
        <v>1730.1</v>
      </c>
      <c r="I388" s="243">
        <f ca="1">+IFERROR(INDEX('Hoja de Trabajo para listado'!$A$155:$Z$1048576,MATCH($A388,'Hoja de Trabajo para listado'!$A$155:$A$1048576,0),MATCH((CUADRO!I$4&amp;$E388),'Hoja de Trabajo para listado'!$A$151:$Z$151,0)),0)+IFERROR(INDEX('Hoja de Trabajo para listado'!$AB$155:$BA$1048576,MATCH($A388,'Hoja de Trabajo para listado'!$AB$155:$AB$1048576,0),MATCH((CUADRO!I$4&amp;$E388),'Hoja de Trabajo para listado'!$AB$151:$BA$151,0)),0)+IFERROR(INDEX('Hoja de Trabajo para listado'!$BC$155:$CB$1048576,MATCH($A388,'Hoja de Trabajo para listado'!$BC$155:$BC$1048576,0),MATCH((CUADRO!I$4&amp;$E388),'Hoja de Trabajo para listado'!$BC$151:$CB$151,0)),0)+IFERROR(INDEX('Hoja de Trabajo para listado'!$DE$153:$DG$274,MATCH($A388,'Hoja de Trabajo para listado'!$DE$153:$DE$1048576,0),MATCH((CUADRO!I$4&amp;$E388),'Hoja de Trabajo para listado'!$DE$151:$DG$151,0)),0)+IFERROR(INDEX('Hoja de Trabajo para listado'!$CD$155:$DC$1048576,MATCH($A388,'Hoja de Trabajo para listado'!$CD$155:$CD$1048576,0),MATCH((CUADRO!I$4&amp;$E388),'Hoja de Trabajo para listado'!$CD$151:$DC$151,0)),0)</f>
        <v>0.3</v>
      </c>
      <c r="J388" s="243">
        <f ca="1">+IFERROR(INDEX('Hoja de Trabajo para listado'!$A$155:$Z$1048576,MATCH($A388,'Hoja de Trabajo para listado'!$A$155:$A$1048576,0),MATCH((CUADRO!J$4&amp;$E388),'Hoja de Trabajo para listado'!$A$151:$Z$151,0)),0)+IFERROR(INDEX('Hoja de Trabajo para listado'!$AB$155:$BA$1048576,MATCH($A388,'Hoja de Trabajo para listado'!$AB$155:$AB$1048576,0),MATCH((CUADRO!J$4&amp;$E388),'Hoja de Trabajo para listado'!$AB$151:$BA$151,0)),0)+IFERROR(INDEX('Hoja de Trabajo para listado'!$BC$155:$CB$1048576,MATCH($A388,'Hoja de Trabajo para listado'!$BC$155:$BC$1048576,0),MATCH((CUADRO!J$4&amp;$E388),'Hoja de Trabajo para listado'!$BC$151:$CB$151,0)),0)+IFERROR(INDEX('Hoja de Trabajo para listado'!$DE$153:$DG$274,MATCH($A388,'Hoja de Trabajo para listado'!$DE$153:$DE$1048576,0),MATCH((CUADRO!J$4&amp;$E388),'Hoja de Trabajo para listado'!$DE$151:$DG$151,0)),0)+IFERROR(INDEX('Hoja de Trabajo para listado'!$CD$155:$DC$1048576,MATCH($A388,'Hoja de Trabajo para listado'!$CD$155:$CD$1048576,0),MATCH((CUADRO!J$4&amp;$E388),'Hoja de Trabajo para listado'!$CD$151:$DC$151,0)),0)</f>
        <v>44972169.160000011</v>
      </c>
      <c r="K388" s="243">
        <f ca="1">+IFERROR(INDEX('Hoja de Trabajo para listado'!$A$155:$Z$1048576,MATCH($A388,'Hoja de Trabajo para listado'!$A$155:$A$1048576,0),MATCH((CUADRO!K$4&amp;$E388),'Hoja de Trabajo para listado'!$A$151:$Z$151,0)),0)+IFERROR(INDEX('Hoja de Trabajo para listado'!$AB$155:$BA$1048576,MATCH($A388,'Hoja de Trabajo para listado'!$AB$155:$AB$1048576,0),MATCH((CUADRO!K$4&amp;$E388),'Hoja de Trabajo para listado'!$AB$151:$BA$151,0)),0)+IFERROR(INDEX('Hoja de Trabajo para listado'!$BC$155:$CB$1048576,MATCH($A388,'Hoja de Trabajo para listado'!$BC$155:$BC$1048576,0),MATCH((CUADRO!K$4&amp;$E388),'Hoja de Trabajo para listado'!$BC$151:$CB$151,0)),0)+IFERROR(INDEX('Hoja de Trabajo para listado'!$DE$153:$DG$274,MATCH($A388,'Hoja de Trabajo para listado'!$DE$153:$DE$1048576,0),MATCH((CUADRO!K$4&amp;$E388),'Hoja de Trabajo para listado'!$DE$151:$DG$151,0)),0)+IFERROR(INDEX('Hoja de Trabajo para listado'!$CD$155:$DC$1048576,MATCH($A388,'Hoja de Trabajo para listado'!$CD$155:$CD$1048576,0),MATCH((CUADRO!K$4&amp;$E388),'Hoja de Trabajo para listado'!$CD$151:$DC$151,0)),0)</f>
        <v>0</v>
      </c>
      <c r="L388" s="243">
        <f ca="1">+IFERROR(INDEX('Hoja de Trabajo para listado'!$A$155:$Z$1048576,MATCH($A388,'Hoja de Trabajo para listado'!$A$155:$A$1048576,0),MATCH((CUADRO!L$4&amp;$E388),'Hoja de Trabajo para listado'!$A$151:$Z$151,0)),0)+IFERROR(INDEX('Hoja de Trabajo para listado'!$AB$155:$BA$1048576,MATCH($A388,'Hoja de Trabajo para listado'!$AB$155:$AB$1048576,0),MATCH((CUADRO!L$4&amp;$E388),'Hoja de Trabajo para listado'!$AB$151:$BA$151,0)),0)+IFERROR(INDEX('Hoja de Trabajo para listado'!$BC$155:$CB$1048576,MATCH($A388,'Hoja de Trabajo para listado'!$BC$155:$BC$1048576,0),MATCH((CUADRO!L$4&amp;$E388),'Hoja de Trabajo para listado'!$BC$151:$CB$151,0)),0)+IFERROR(INDEX('Hoja de Trabajo para listado'!$DE$153:$DG$274,MATCH($A388,'Hoja de Trabajo para listado'!$DE$153:$DE$1048576,0),MATCH((CUADRO!L$4&amp;$E388),'Hoja de Trabajo para listado'!$DE$151:$DG$151,0)),0)+IFERROR(INDEX('Hoja de Trabajo para listado'!$CD$155:$DC$1048576,MATCH($A388,'Hoja de Trabajo para listado'!$CD$155:$CD$1048576,0),MATCH((CUADRO!L$4&amp;$E388),'Hoja de Trabajo para listado'!$CD$151:$DC$151,0)),0)</f>
        <v>0</v>
      </c>
      <c r="M388" s="243">
        <f ca="1">+IFERROR(INDEX('Hoja de Trabajo para listado'!$A$155:$Z$1048576,MATCH($A388,'Hoja de Trabajo para listado'!$A$155:$A$1048576,0),MATCH((CUADRO!M$4&amp;$E388),'Hoja de Trabajo para listado'!$A$151:$Z$151,0)),0)+IFERROR(INDEX('Hoja de Trabajo para listado'!$AB$155:$BA$1048576,MATCH($A388,'Hoja de Trabajo para listado'!$AB$155:$AB$1048576,0),MATCH((CUADRO!M$4&amp;$E388),'Hoja de Trabajo para listado'!$AB$151:$BA$151,0)),0)+IFERROR(INDEX('Hoja de Trabajo para listado'!$BC$155:$CB$1048576,MATCH($A388,'Hoja de Trabajo para listado'!$BC$155:$BC$1048576,0),MATCH((CUADRO!M$4&amp;$E388),'Hoja de Trabajo para listado'!$BC$151:$CB$151,0)),0)+IFERROR(INDEX('Hoja de Trabajo para listado'!$DE$153:$DG$274,MATCH($A388,'Hoja de Trabajo para listado'!$DE$153:$DE$1048576,0),MATCH((CUADRO!M$4&amp;$E388),'Hoja de Trabajo para listado'!$DE$151:$DG$151,0)),0)+IFERROR(INDEX('Hoja de Trabajo para listado'!$CD$155:$DC$1048576,MATCH($A388,'Hoja de Trabajo para listado'!$CD$155:$CD$1048576,0),MATCH((CUADRO!M$4&amp;$E388),'Hoja de Trabajo para listado'!$CD$151:$DC$151,0)),0)</f>
        <v>0</v>
      </c>
      <c r="N388" s="243">
        <f ca="1">+IFERROR(INDEX('Hoja de Trabajo para listado'!$A$155:$Z$1048576,MATCH($A388,'Hoja de Trabajo para listado'!$A$155:$A$1048576,0),MATCH((CUADRO!N$4&amp;$E388),'Hoja de Trabajo para listado'!$A$151:$Z$151,0)),0)+IFERROR(INDEX('Hoja de Trabajo para listado'!$AB$155:$BA$1048576,MATCH($A388,'Hoja de Trabajo para listado'!$AB$155:$AB$1048576,0),MATCH((CUADRO!N$4&amp;$E388),'Hoja de Trabajo para listado'!$AB$151:$BA$151,0)),0)+IFERROR(INDEX('Hoja de Trabajo para listado'!$BC$155:$CB$1048576,MATCH($A388,'Hoja de Trabajo para listado'!$BC$155:$BC$1048576,0),MATCH((CUADRO!N$4&amp;$E388),'Hoja de Trabajo para listado'!$BC$151:$CB$151,0)),0)+IFERROR(INDEX('Hoja de Trabajo para listado'!$DE$153:$DG$274,MATCH($A388,'Hoja de Trabajo para listado'!$DE$153:$DE$1048576,0),MATCH((CUADRO!N$4&amp;$E388),'Hoja de Trabajo para listado'!$DE$151:$DG$151,0)),0)+IFERROR(INDEX('Hoja de Trabajo para listado'!$CD$155:$DC$1048576,MATCH($A388,'Hoja de Trabajo para listado'!$CD$155:$CD$1048576,0),MATCH((CUADRO!N$4&amp;$E388),'Hoja de Trabajo para listado'!$CD$151:$DC$151,0)),0)</f>
        <v>0</v>
      </c>
      <c r="O388" s="243">
        <f ca="1">+IFERROR(INDEX('Hoja de Trabajo para listado'!$A$155:$Z$1048576,MATCH($A388,'Hoja de Trabajo para listado'!$A$155:$A$1048576,0),MATCH((CUADRO!O$4&amp;$E388),'Hoja de Trabajo para listado'!$A$151:$Z$151,0)),0)+IFERROR(INDEX('Hoja de Trabajo para listado'!$AB$155:$BA$1048576,MATCH($A388,'Hoja de Trabajo para listado'!$AB$155:$AB$1048576,0),MATCH((CUADRO!O$4&amp;$E388),'Hoja de Trabajo para listado'!$AB$151:$BA$151,0)),0)+IFERROR(INDEX('Hoja de Trabajo para listado'!$BC$155:$CB$1048576,MATCH($A388,'Hoja de Trabajo para listado'!$BC$155:$BC$1048576,0),MATCH((CUADRO!O$4&amp;$E388),'Hoja de Trabajo para listado'!$BC$151:$CB$151,0)),0)+IFERROR(INDEX('Hoja de Trabajo para listado'!$DE$153:$DG$274,MATCH($A388,'Hoja de Trabajo para listado'!$DE$153:$DE$1048576,0),MATCH((CUADRO!O$4&amp;$E388),'Hoja de Trabajo para listado'!$DE$151:$DG$151,0)),0)+IFERROR(INDEX('Hoja de Trabajo para listado'!$CD$155:$DC$1048576,MATCH($A388,'Hoja de Trabajo para listado'!$CD$155:$CD$1048576,0),MATCH((CUADRO!O$4&amp;$E388),'Hoja de Trabajo para listado'!$CD$151:$DC$151,0)),0)</f>
        <v>0</v>
      </c>
      <c r="P388" s="243">
        <f ca="1">+IFERROR(INDEX('Hoja de Trabajo para listado'!$A$155:$Z$1048576,MATCH($A388,'Hoja de Trabajo para listado'!$A$155:$A$1048576,0),MATCH((CUADRO!P$4&amp;$E388),'Hoja de Trabajo para listado'!$A$151:$Z$151,0)),0)+IFERROR(INDEX('Hoja de Trabajo para listado'!$AB$155:$BA$1048576,MATCH($A388,'Hoja de Trabajo para listado'!$AB$155:$AB$1048576,0),MATCH((CUADRO!P$4&amp;$E388),'Hoja de Trabajo para listado'!$AB$151:$BA$151,0)),0)+IFERROR(INDEX('Hoja de Trabajo para listado'!$BC$155:$CB$1048576,MATCH($A388,'Hoja de Trabajo para listado'!$BC$155:$BC$1048576,0),MATCH((CUADRO!P$4&amp;$E388),'Hoja de Trabajo para listado'!$BC$151:$CB$151,0)),0)+IFERROR(INDEX('Hoja de Trabajo para listado'!$DE$153:$DG$274,MATCH($A388,'Hoja de Trabajo para listado'!$DE$153:$DE$1048576,0),MATCH((CUADRO!P$4&amp;$E388),'Hoja de Trabajo para listado'!$DE$151:$DG$151,0)),0)+IFERROR(INDEX('Hoja de Trabajo para listado'!$CD$155:$DC$1048576,MATCH($A388,'Hoja de Trabajo para listado'!$CD$155:$CD$1048576,0),MATCH((CUADRO!P$4&amp;$E388),'Hoja de Trabajo para listado'!$CD$151:$DC$151,0)),0)</f>
        <v>0</v>
      </c>
      <c r="Q388" s="243">
        <f ca="1">+IFERROR(INDEX('Hoja de Trabajo para listado'!$A$155:$Z$1048576,MATCH($A388,'Hoja de Trabajo para listado'!$A$155:$A$1048576,0),MATCH((CUADRO!Q$4&amp;$E388),'Hoja de Trabajo para listado'!$A$151:$Z$151,0)),0)+IFERROR(INDEX('Hoja de Trabajo para listado'!$AB$155:$BA$1048576,MATCH($A388,'Hoja de Trabajo para listado'!$AB$155:$AB$1048576,0),MATCH((CUADRO!Q$4&amp;$E388),'Hoja de Trabajo para listado'!$AB$151:$BA$151,0)),0)+IFERROR(INDEX('Hoja de Trabajo para listado'!$BC$155:$CB$1048576,MATCH($A388,'Hoja de Trabajo para listado'!$BC$155:$BC$1048576,0),MATCH((CUADRO!Q$4&amp;$E388),'Hoja de Trabajo para listado'!$BC$151:$CB$151,0)),0)+IFERROR(INDEX('Hoja de Trabajo para listado'!$DE$153:$DG$274,MATCH($A388,'Hoja de Trabajo para listado'!$DE$153:$DE$1048576,0),MATCH((CUADRO!Q$4&amp;$E388),'Hoja de Trabajo para listado'!$DE$151:$DG$151,0)),0)+IFERROR(INDEX('Hoja de Trabajo para listado'!$CD$155:$DC$1048576,MATCH($A388,'Hoja de Trabajo para listado'!$CD$155:$CD$1048576,0),MATCH((CUADRO!Q$4&amp;$E388),'Hoja de Trabajo para listado'!$CD$151:$DC$151,0)),0)</f>
        <v>0</v>
      </c>
      <c r="R388" s="243">
        <f t="shared" ca="1" si="10"/>
        <v>45421884.150000013</v>
      </c>
      <c r="S388" s="256">
        <f ca="1">+R387+R388</f>
        <v>45421884.150000013</v>
      </c>
      <c r="T388" s="243">
        <f ca="1">+S388</f>
        <v>45421884.150000013</v>
      </c>
      <c r="U388" s="242">
        <f t="shared" si="11"/>
        <v>2</v>
      </c>
    </row>
    <row r="389" spans="1:21" ht="15" customHeight="1">
      <c r="A389" s="354">
        <v>661</v>
      </c>
      <c r="B389" s="381">
        <f>+A389</f>
        <v>661</v>
      </c>
      <c r="C389" s="245" t="str">
        <f>+VLOOKUP(A389,bd_lista!$A$3:$C$592,3,FALSE)</f>
        <v>Tribunal Constitucional Plurinacional</v>
      </c>
      <c r="D389" s="383" t="str">
        <f>+C389</f>
        <v>Tribunal Constitucional Plurinacional</v>
      </c>
      <c r="E389" s="245" t="s">
        <v>683</v>
      </c>
      <c r="F389" s="241">
        <f ca="1">+IFERROR(INDEX('Hoja de Trabajo para listado'!$A$155:$Z$1048576,MATCH($A389,'Hoja de Trabajo para listado'!$A$155:$A$1048576,0),MATCH((CUADRO!F$4&amp;$E389),'Hoja de Trabajo para listado'!$A$151:$Z$151,0)),0)+IFERROR(INDEX('Hoja de Trabajo para listado'!$AB$155:$BA$1048576,MATCH($A389,'Hoja de Trabajo para listado'!$AB$155:$AB$1048576,0),MATCH((CUADRO!F$4&amp;$E389),'Hoja de Trabajo para listado'!$AB$151:$BA$151,0)),0)+IFERROR(INDEX('Hoja de Trabajo para listado'!$BC$155:$CB$1048576,MATCH($A389,'Hoja de Trabajo para listado'!$BC$155:$BC$1048576,0),MATCH((CUADRO!F$4&amp;$E389),'Hoja de Trabajo para listado'!$BC$151:$CB$151,0)),0)+IFERROR(INDEX('Hoja de Trabajo para listado'!$DE$153:$DG$274,MATCH($A389,'Hoja de Trabajo para listado'!$DE$153:$DE$1048576,0),MATCH((CUADRO!F$4&amp;$E389),'Hoja de Trabajo para listado'!$DE$151:$DG$151,0)),0)+IFERROR(INDEX('Hoja de Trabajo para listado'!$CD$155:$DC$1048576,MATCH($A389,'Hoja de Trabajo para listado'!$CD$155:$CD$1048576,0),MATCH((CUADRO!F$4&amp;$E389),'Hoja de Trabajo para listado'!$CD$151:$DC$151,0)),0)</f>
        <v>0</v>
      </c>
      <c r="G389" s="241">
        <f ca="1">+IFERROR(INDEX('Hoja de Trabajo para listado'!$A$155:$Z$1048576,MATCH($A389,'Hoja de Trabajo para listado'!$A$155:$A$1048576,0),MATCH((CUADRO!G$4&amp;$E389),'Hoja de Trabajo para listado'!$A$151:$Z$151,0)),0)+IFERROR(INDEX('Hoja de Trabajo para listado'!$AB$155:$BA$1048576,MATCH($A389,'Hoja de Trabajo para listado'!$AB$155:$AB$1048576,0),MATCH((CUADRO!G$4&amp;$E389),'Hoja de Trabajo para listado'!$AB$151:$BA$151,0)),0)+IFERROR(INDEX('Hoja de Trabajo para listado'!$BC$155:$CB$1048576,MATCH($A389,'Hoja de Trabajo para listado'!$BC$155:$BC$1048576,0),MATCH((CUADRO!G$4&amp;$E389),'Hoja de Trabajo para listado'!$BC$151:$CB$151,0)),0)+IFERROR(INDEX('Hoja de Trabajo para listado'!$DE$153:$DG$274,MATCH($A389,'Hoja de Trabajo para listado'!$DE$153:$DE$1048576,0),MATCH((CUADRO!G$4&amp;$E389),'Hoja de Trabajo para listado'!$DE$151:$DG$151,0)),0)+IFERROR(INDEX('Hoja de Trabajo para listado'!$CD$155:$DC$1048576,MATCH($A389,'Hoja de Trabajo para listado'!$CD$155:$CD$1048576,0),MATCH((CUADRO!G$4&amp;$E389),'Hoja de Trabajo para listado'!$CD$151:$DC$151,0)),0)</f>
        <v>0</v>
      </c>
      <c r="H389" s="241">
        <f ca="1">+IFERROR(INDEX('Hoja de Trabajo para listado'!$A$155:$Z$1048576,MATCH($A389,'Hoja de Trabajo para listado'!$A$155:$A$1048576,0),MATCH((CUADRO!H$4&amp;$E389),'Hoja de Trabajo para listado'!$A$151:$Z$151,0)),0)+IFERROR(INDEX('Hoja de Trabajo para listado'!$AB$155:$BA$1048576,MATCH($A389,'Hoja de Trabajo para listado'!$AB$155:$AB$1048576,0),MATCH((CUADRO!H$4&amp;$E389),'Hoja de Trabajo para listado'!$AB$151:$BA$151,0)),0)+IFERROR(INDEX('Hoja de Trabajo para listado'!$BC$155:$CB$1048576,MATCH($A389,'Hoja de Trabajo para listado'!$BC$155:$BC$1048576,0),MATCH((CUADRO!H$4&amp;$E389),'Hoja de Trabajo para listado'!$BC$151:$CB$151,0)),0)+IFERROR(INDEX('Hoja de Trabajo para listado'!$DE$153:$DG$274,MATCH($A389,'Hoja de Trabajo para listado'!$DE$153:$DE$1048576,0),MATCH((CUADRO!H$4&amp;$E389),'Hoja de Trabajo para listado'!$DE$151:$DG$151,0)),0)+IFERROR(INDEX('Hoja de Trabajo para listado'!$CD$155:$DC$1048576,MATCH($A389,'Hoja de Trabajo para listado'!$CD$155:$CD$1048576,0),MATCH((CUADRO!H$4&amp;$E389),'Hoja de Trabajo para listado'!$CD$151:$DC$151,0)),0)</f>
        <v>0</v>
      </c>
      <c r="I389" s="241">
        <f ca="1">+IFERROR(INDEX('Hoja de Trabajo para listado'!$A$155:$Z$1048576,MATCH($A389,'Hoja de Trabajo para listado'!$A$155:$A$1048576,0),MATCH((CUADRO!I$4&amp;$E389),'Hoja de Trabajo para listado'!$A$151:$Z$151,0)),0)+IFERROR(INDEX('Hoja de Trabajo para listado'!$AB$155:$BA$1048576,MATCH($A389,'Hoja de Trabajo para listado'!$AB$155:$AB$1048576,0),MATCH((CUADRO!I$4&amp;$E389),'Hoja de Trabajo para listado'!$AB$151:$BA$151,0)),0)+IFERROR(INDEX('Hoja de Trabajo para listado'!$BC$155:$CB$1048576,MATCH($A389,'Hoja de Trabajo para listado'!$BC$155:$BC$1048576,0),MATCH((CUADRO!I$4&amp;$E389),'Hoja de Trabajo para listado'!$BC$151:$CB$151,0)),0)+IFERROR(INDEX('Hoja de Trabajo para listado'!$DE$153:$DG$274,MATCH($A389,'Hoja de Trabajo para listado'!$DE$153:$DE$1048576,0),MATCH((CUADRO!I$4&amp;$E389),'Hoja de Trabajo para listado'!$DE$151:$DG$151,0)),0)+IFERROR(INDEX('Hoja de Trabajo para listado'!$CD$155:$DC$1048576,MATCH($A389,'Hoja de Trabajo para listado'!$CD$155:$CD$1048576,0),MATCH((CUADRO!I$4&amp;$E389),'Hoja de Trabajo para listado'!$CD$151:$DC$151,0)),0)</f>
        <v>0</v>
      </c>
      <c r="J389" s="241">
        <f ca="1">+IFERROR(INDEX('Hoja de Trabajo para listado'!$A$155:$Z$1048576,MATCH($A389,'Hoja de Trabajo para listado'!$A$155:$A$1048576,0),MATCH((CUADRO!J$4&amp;$E389),'Hoja de Trabajo para listado'!$A$151:$Z$151,0)),0)+IFERROR(INDEX('Hoja de Trabajo para listado'!$AB$155:$BA$1048576,MATCH($A389,'Hoja de Trabajo para listado'!$AB$155:$AB$1048576,0),MATCH((CUADRO!J$4&amp;$E389),'Hoja de Trabajo para listado'!$AB$151:$BA$151,0)),0)+IFERROR(INDEX('Hoja de Trabajo para listado'!$BC$155:$CB$1048576,MATCH($A389,'Hoja de Trabajo para listado'!$BC$155:$BC$1048576,0),MATCH((CUADRO!J$4&amp;$E389),'Hoja de Trabajo para listado'!$BC$151:$CB$151,0)),0)+IFERROR(INDEX('Hoja de Trabajo para listado'!$DE$153:$DG$274,MATCH($A389,'Hoja de Trabajo para listado'!$DE$153:$DE$1048576,0),MATCH((CUADRO!J$4&amp;$E389),'Hoja de Trabajo para listado'!$DE$151:$DG$151,0)),0)+IFERROR(INDEX('Hoja de Trabajo para listado'!$CD$155:$DC$1048576,MATCH($A389,'Hoja de Trabajo para listado'!$CD$155:$CD$1048576,0),MATCH((CUADRO!J$4&amp;$E389),'Hoja de Trabajo para listado'!$CD$151:$DC$151,0)),0)</f>
        <v>0</v>
      </c>
      <c r="K389" s="241">
        <f ca="1">+IFERROR(INDEX('Hoja de Trabajo para listado'!$A$155:$Z$1048576,MATCH($A389,'Hoja de Trabajo para listado'!$A$155:$A$1048576,0),MATCH((CUADRO!K$4&amp;$E389),'Hoja de Trabajo para listado'!$A$151:$Z$151,0)),0)+IFERROR(INDEX('Hoja de Trabajo para listado'!$AB$155:$BA$1048576,MATCH($A389,'Hoja de Trabajo para listado'!$AB$155:$AB$1048576,0),MATCH((CUADRO!K$4&amp;$E389),'Hoja de Trabajo para listado'!$AB$151:$BA$151,0)),0)+IFERROR(INDEX('Hoja de Trabajo para listado'!$BC$155:$CB$1048576,MATCH($A389,'Hoja de Trabajo para listado'!$BC$155:$BC$1048576,0),MATCH((CUADRO!K$4&amp;$E389),'Hoja de Trabajo para listado'!$BC$151:$CB$151,0)),0)+IFERROR(INDEX('Hoja de Trabajo para listado'!$DE$153:$DG$274,MATCH($A389,'Hoja de Trabajo para listado'!$DE$153:$DE$1048576,0),MATCH((CUADRO!K$4&amp;$E389),'Hoja de Trabajo para listado'!$DE$151:$DG$151,0)),0)+IFERROR(INDEX('Hoja de Trabajo para listado'!$CD$155:$DC$1048576,MATCH($A389,'Hoja de Trabajo para listado'!$CD$155:$CD$1048576,0),MATCH((CUADRO!K$4&amp;$E389),'Hoja de Trabajo para listado'!$CD$151:$DC$151,0)),0)</f>
        <v>0</v>
      </c>
      <c r="L389" s="241">
        <f ca="1">+IFERROR(INDEX('Hoja de Trabajo para listado'!$A$155:$Z$1048576,MATCH($A389,'Hoja de Trabajo para listado'!$A$155:$A$1048576,0),MATCH((CUADRO!L$4&amp;$E389),'Hoja de Trabajo para listado'!$A$151:$Z$151,0)),0)+IFERROR(INDEX('Hoja de Trabajo para listado'!$AB$155:$BA$1048576,MATCH($A389,'Hoja de Trabajo para listado'!$AB$155:$AB$1048576,0),MATCH((CUADRO!L$4&amp;$E389),'Hoja de Trabajo para listado'!$AB$151:$BA$151,0)),0)+IFERROR(INDEX('Hoja de Trabajo para listado'!$BC$155:$CB$1048576,MATCH($A389,'Hoja de Trabajo para listado'!$BC$155:$BC$1048576,0),MATCH((CUADRO!L$4&amp;$E389),'Hoja de Trabajo para listado'!$BC$151:$CB$151,0)),0)+IFERROR(INDEX('Hoja de Trabajo para listado'!$DE$153:$DG$274,MATCH($A389,'Hoja de Trabajo para listado'!$DE$153:$DE$1048576,0),MATCH((CUADRO!L$4&amp;$E389),'Hoja de Trabajo para listado'!$DE$151:$DG$151,0)),0)+IFERROR(INDEX('Hoja de Trabajo para listado'!$CD$155:$DC$1048576,MATCH($A389,'Hoja de Trabajo para listado'!$CD$155:$CD$1048576,0),MATCH((CUADRO!L$4&amp;$E389),'Hoja de Trabajo para listado'!$CD$151:$DC$151,0)),0)</f>
        <v>0</v>
      </c>
      <c r="M389" s="241">
        <f ca="1">+IFERROR(INDEX('Hoja de Trabajo para listado'!$A$155:$Z$1048576,MATCH($A389,'Hoja de Trabajo para listado'!$A$155:$A$1048576,0),MATCH((CUADRO!M$4&amp;$E389),'Hoja de Trabajo para listado'!$A$151:$Z$151,0)),0)+IFERROR(INDEX('Hoja de Trabajo para listado'!$AB$155:$BA$1048576,MATCH($A389,'Hoja de Trabajo para listado'!$AB$155:$AB$1048576,0),MATCH((CUADRO!M$4&amp;$E389),'Hoja de Trabajo para listado'!$AB$151:$BA$151,0)),0)+IFERROR(INDEX('Hoja de Trabajo para listado'!$BC$155:$CB$1048576,MATCH($A389,'Hoja de Trabajo para listado'!$BC$155:$BC$1048576,0),MATCH((CUADRO!M$4&amp;$E389),'Hoja de Trabajo para listado'!$BC$151:$CB$151,0)),0)+IFERROR(INDEX('Hoja de Trabajo para listado'!$DE$153:$DG$274,MATCH($A389,'Hoja de Trabajo para listado'!$DE$153:$DE$1048576,0),MATCH((CUADRO!M$4&amp;$E389),'Hoja de Trabajo para listado'!$DE$151:$DG$151,0)),0)+IFERROR(INDEX('Hoja de Trabajo para listado'!$CD$155:$DC$1048576,MATCH($A389,'Hoja de Trabajo para listado'!$CD$155:$CD$1048576,0),MATCH((CUADRO!M$4&amp;$E389),'Hoja de Trabajo para listado'!$CD$151:$DC$151,0)),0)</f>
        <v>0</v>
      </c>
      <c r="N389" s="241">
        <f ca="1">+IFERROR(INDEX('Hoja de Trabajo para listado'!$A$155:$Z$1048576,MATCH($A389,'Hoja de Trabajo para listado'!$A$155:$A$1048576,0),MATCH((CUADRO!N$4&amp;$E389),'Hoja de Trabajo para listado'!$A$151:$Z$151,0)),0)+IFERROR(INDEX('Hoja de Trabajo para listado'!$AB$155:$BA$1048576,MATCH($A389,'Hoja de Trabajo para listado'!$AB$155:$AB$1048576,0),MATCH((CUADRO!N$4&amp;$E389),'Hoja de Trabajo para listado'!$AB$151:$BA$151,0)),0)+IFERROR(INDEX('Hoja de Trabajo para listado'!$BC$155:$CB$1048576,MATCH($A389,'Hoja de Trabajo para listado'!$BC$155:$BC$1048576,0),MATCH((CUADRO!N$4&amp;$E389),'Hoja de Trabajo para listado'!$BC$151:$CB$151,0)),0)+IFERROR(INDEX('Hoja de Trabajo para listado'!$DE$153:$DG$274,MATCH($A389,'Hoja de Trabajo para listado'!$DE$153:$DE$1048576,0),MATCH((CUADRO!N$4&amp;$E389),'Hoja de Trabajo para listado'!$DE$151:$DG$151,0)),0)+IFERROR(INDEX('Hoja de Trabajo para listado'!$CD$155:$DC$1048576,MATCH($A389,'Hoja de Trabajo para listado'!$CD$155:$CD$1048576,0),MATCH((CUADRO!N$4&amp;$E389),'Hoja de Trabajo para listado'!$CD$151:$DC$151,0)),0)</f>
        <v>0</v>
      </c>
      <c r="O389" s="241">
        <f ca="1">+IFERROR(INDEX('Hoja de Trabajo para listado'!$A$155:$Z$1048576,MATCH($A389,'Hoja de Trabajo para listado'!$A$155:$A$1048576,0),MATCH((CUADRO!O$4&amp;$E389),'Hoja de Trabajo para listado'!$A$151:$Z$151,0)),0)+IFERROR(INDEX('Hoja de Trabajo para listado'!$AB$155:$BA$1048576,MATCH($A389,'Hoja de Trabajo para listado'!$AB$155:$AB$1048576,0),MATCH((CUADRO!O$4&amp;$E389),'Hoja de Trabajo para listado'!$AB$151:$BA$151,0)),0)+IFERROR(INDEX('Hoja de Trabajo para listado'!$BC$155:$CB$1048576,MATCH($A389,'Hoja de Trabajo para listado'!$BC$155:$BC$1048576,0),MATCH((CUADRO!O$4&amp;$E389),'Hoja de Trabajo para listado'!$BC$151:$CB$151,0)),0)+IFERROR(INDEX('Hoja de Trabajo para listado'!$DE$153:$DG$274,MATCH($A389,'Hoja de Trabajo para listado'!$DE$153:$DE$1048576,0),MATCH((CUADRO!O$4&amp;$E389),'Hoja de Trabajo para listado'!$DE$151:$DG$151,0)),0)+IFERROR(INDEX('Hoja de Trabajo para listado'!$CD$155:$DC$1048576,MATCH($A389,'Hoja de Trabajo para listado'!$CD$155:$CD$1048576,0),MATCH((CUADRO!O$4&amp;$E389),'Hoja de Trabajo para listado'!$CD$151:$DC$151,0)),0)</f>
        <v>0</v>
      </c>
      <c r="P389" s="241">
        <f ca="1">+IFERROR(INDEX('Hoja de Trabajo para listado'!$A$155:$Z$1048576,MATCH($A389,'Hoja de Trabajo para listado'!$A$155:$A$1048576,0),MATCH((CUADRO!P$4&amp;$E389),'Hoja de Trabajo para listado'!$A$151:$Z$151,0)),0)+IFERROR(INDEX('Hoja de Trabajo para listado'!$AB$155:$BA$1048576,MATCH($A389,'Hoja de Trabajo para listado'!$AB$155:$AB$1048576,0),MATCH((CUADRO!P$4&amp;$E389),'Hoja de Trabajo para listado'!$AB$151:$BA$151,0)),0)+IFERROR(INDEX('Hoja de Trabajo para listado'!$BC$155:$CB$1048576,MATCH($A389,'Hoja de Trabajo para listado'!$BC$155:$BC$1048576,0),MATCH((CUADRO!P$4&amp;$E389),'Hoja de Trabajo para listado'!$BC$151:$CB$151,0)),0)+IFERROR(INDEX('Hoja de Trabajo para listado'!$DE$153:$DG$274,MATCH($A389,'Hoja de Trabajo para listado'!$DE$153:$DE$1048576,0),MATCH((CUADRO!P$4&amp;$E389),'Hoja de Trabajo para listado'!$DE$151:$DG$151,0)),0)+IFERROR(INDEX('Hoja de Trabajo para listado'!$CD$155:$DC$1048576,MATCH($A389,'Hoja de Trabajo para listado'!$CD$155:$CD$1048576,0),MATCH((CUADRO!P$4&amp;$E389),'Hoja de Trabajo para listado'!$CD$151:$DC$151,0)),0)</f>
        <v>0</v>
      </c>
      <c r="Q389" s="241">
        <f ca="1">+IFERROR(INDEX('Hoja de Trabajo para listado'!$A$155:$Z$1048576,MATCH($A389,'Hoja de Trabajo para listado'!$A$155:$A$1048576,0),MATCH((CUADRO!Q$4&amp;$E389),'Hoja de Trabajo para listado'!$A$151:$Z$151,0)),0)+IFERROR(INDEX('Hoja de Trabajo para listado'!$AB$155:$BA$1048576,MATCH($A389,'Hoja de Trabajo para listado'!$AB$155:$AB$1048576,0),MATCH((CUADRO!Q$4&amp;$E389),'Hoja de Trabajo para listado'!$AB$151:$BA$151,0)),0)+IFERROR(INDEX('Hoja de Trabajo para listado'!$BC$155:$CB$1048576,MATCH($A389,'Hoja de Trabajo para listado'!$BC$155:$BC$1048576,0),MATCH((CUADRO!Q$4&amp;$E389),'Hoja de Trabajo para listado'!$BC$151:$CB$151,0)),0)+IFERROR(INDEX('Hoja de Trabajo para listado'!$DE$153:$DG$274,MATCH($A389,'Hoja de Trabajo para listado'!$DE$153:$DE$1048576,0),MATCH((CUADRO!Q$4&amp;$E389),'Hoja de Trabajo para listado'!$DE$151:$DG$151,0)),0)+IFERROR(INDEX('Hoja de Trabajo para listado'!$CD$155:$DC$1048576,MATCH($A389,'Hoja de Trabajo para listado'!$CD$155:$CD$1048576,0),MATCH((CUADRO!Q$4&amp;$E389),'Hoja de Trabajo para listado'!$CD$151:$DC$151,0)),0)</f>
        <v>0</v>
      </c>
      <c r="R389" s="241">
        <f t="shared" ca="1" si="10"/>
        <v>0</v>
      </c>
      <c r="S389" s="257"/>
      <c r="T389" s="241">
        <f ca="1">+T390</f>
        <v>35529.919999999998</v>
      </c>
      <c r="U389" s="240">
        <f t="shared" si="11"/>
        <v>1</v>
      </c>
    </row>
    <row r="390" spans="1:21" ht="15" customHeight="1">
      <c r="A390" s="353">
        <v>661</v>
      </c>
      <c r="B390" s="382"/>
      <c r="C390" s="305" t="str">
        <f>+VLOOKUP(A390,bd_lista!$A$3:$C$592,3,FALSE)</f>
        <v>Tribunal Constitucional Plurinacional</v>
      </c>
      <c r="D390" s="384"/>
      <c r="E390" s="305" t="s">
        <v>684</v>
      </c>
      <c r="F390" s="243">
        <f ca="1">+IFERROR(INDEX('Hoja de Trabajo para listado'!$A$155:$Z$1048576,MATCH($A390,'Hoja de Trabajo para listado'!$A$155:$A$1048576,0),MATCH((CUADRO!F$4&amp;$E390),'Hoja de Trabajo para listado'!$A$151:$Z$151,0)),0)+IFERROR(INDEX('Hoja de Trabajo para listado'!$AB$155:$BA$1048576,MATCH($A390,'Hoja de Trabajo para listado'!$AB$155:$AB$1048576,0),MATCH((CUADRO!F$4&amp;$E390),'Hoja de Trabajo para listado'!$AB$151:$BA$151,0)),0)+IFERROR(INDEX('Hoja de Trabajo para listado'!$BC$155:$CB$1048576,MATCH($A390,'Hoja de Trabajo para listado'!$BC$155:$BC$1048576,0),MATCH((CUADRO!F$4&amp;$E390),'Hoja de Trabajo para listado'!$BC$151:$CB$151,0)),0)+IFERROR(INDEX('Hoja de Trabajo para listado'!$DE$153:$DG$274,MATCH($A390,'Hoja de Trabajo para listado'!$DE$153:$DE$1048576,0),MATCH((CUADRO!F$4&amp;$E390),'Hoja de Trabajo para listado'!$DE$151:$DG$151,0)),0)+IFERROR(INDEX('Hoja de Trabajo para listado'!$CD$155:$DC$1048576,MATCH($A390,'Hoja de Trabajo para listado'!$CD$155:$CD$1048576,0),MATCH((CUADRO!F$4&amp;$E390),'Hoja de Trabajo para listado'!$CD$151:$DC$151,0)),0)</f>
        <v>0</v>
      </c>
      <c r="G390" s="243">
        <f ca="1">+IFERROR(INDEX('Hoja de Trabajo para listado'!$A$155:$Z$1048576,MATCH($A390,'Hoja de Trabajo para listado'!$A$155:$A$1048576,0),MATCH((CUADRO!G$4&amp;$E390),'Hoja de Trabajo para listado'!$A$151:$Z$151,0)),0)+IFERROR(INDEX('Hoja de Trabajo para listado'!$AB$155:$BA$1048576,MATCH($A390,'Hoja de Trabajo para listado'!$AB$155:$AB$1048576,0),MATCH((CUADRO!G$4&amp;$E390),'Hoja de Trabajo para listado'!$AB$151:$BA$151,0)),0)+IFERROR(INDEX('Hoja de Trabajo para listado'!$BC$155:$CB$1048576,MATCH($A390,'Hoja de Trabajo para listado'!$BC$155:$BC$1048576,0),MATCH((CUADRO!G$4&amp;$E390),'Hoja de Trabajo para listado'!$BC$151:$CB$151,0)),0)+IFERROR(INDEX('Hoja de Trabajo para listado'!$DE$153:$DG$274,MATCH($A390,'Hoja de Trabajo para listado'!$DE$153:$DE$1048576,0),MATCH((CUADRO!G$4&amp;$E390),'Hoja de Trabajo para listado'!$DE$151:$DG$151,0)),0)+IFERROR(INDEX('Hoja de Trabajo para listado'!$CD$155:$DC$1048576,MATCH($A390,'Hoja de Trabajo para listado'!$CD$155:$CD$1048576,0),MATCH((CUADRO!G$4&amp;$E390),'Hoja de Trabajo para listado'!$CD$151:$DC$151,0)),0)</f>
        <v>0</v>
      </c>
      <c r="H390" s="243">
        <f ca="1">+IFERROR(INDEX('Hoja de Trabajo para listado'!$A$155:$Z$1048576,MATCH($A390,'Hoja de Trabajo para listado'!$A$155:$A$1048576,0),MATCH((CUADRO!H$4&amp;$E390),'Hoja de Trabajo para listado'!$A$151:$Z$151,0)),0)+IFERROR(INDEX('Hoja de Trabajo para listado'!$AB$155:$BA$1048576,MATCH($A390,'Hoja de Trabajo para listado'!$AB$155:$AB$1048576,0),MATCH((CUADRO!H$4&amp;$E390),'Hoja de Trabajo para listado'!$AB$151:$BA$151,0)),0)+IFERROR(INDEX('Hoja de Trabajo para listado'!$BC$155:$CB$1048576,MATCH($A390,'Hoja de Trabajo para listado'!$BC$155:$BC$1048576,0),MATCH((CUADRO!H$4&amp;$E390),'Hoja de Trabajo para listado'!$BC$151:$CB$151,0)),0)+IFERROR(INDEX('Hoja de Trabajo para listado'!$DE$153:$DG$274,MATCH($A390,'Hoja de Trabajo para listado'!$DE$153:$DE$1048576,0),MATCH((CUADRO!H$4&amp;$E390),'Hoja de Trabajo para listado'!$DE$151:$DG$151,0)),0)+IFERROR(INDEX('Hoja de Trabajo para listado'!$CD$155:$DC$1048576,MATCH($A390,'Hoja de Trabajo para listado'!$CD$155:$CD$1048576,0),MATCH((CUADRO!H$4&amp;$E390),'Hoja de Trabajo para listado'!$CD$151:$DC$151,0)),0)</f>
        <v>0</v>
      </c>
      <c r="I390" s="243">
        <f ca="1">+IFERROR(INDEX('Hoja de Trabajo para listado'!$A$155:$Z$1048576,MATCH($A390,'Hoja de Trabajo para listado'!$A$155:$A$1048576,0),MATCH((CUADRO!I$4&amp;$E390),'Hoja de Trabajo para listado'!$A$151:$Z$151,0)),0)+IFERROR(INDEX('Hoja de Trabajo para listado'!$AB$155:$BA$1048576,MATCH($A390,'Hoja de Trabajo para listado'!$AB$155:$AB$1048576,0),MATCH((CUADRO!I$4&amp;$E390),'Hoja de Trabajo para listado'!$AB$151:$BA$151,0)),0)+IFERROR(INDEX('Hoja de Trabajo para listado'!$BC$155:$CB$1048576,MATCH($A390,'Hoja de Trabajo para listado'!$BC$155:$BC$1048576,0),MATCH((CUADRO!I$4&amp;$E390),'Hoja de Trabajo para listado'!$BC$151:$CB$151,0)),0)+IFERROR(INDEX('Hoja de Trabajo para listado'!$DE$153:$DG$274,MATCH($A390,'Hoja de Trabajo para listado'!$DE$153:$DE$1048576,0),MATCH((CUADRO!I$4&amp;$E390),'Hoja de Trabajo para listado'!$DE$151:$DG$151,0)),0)+IFERROR(INDEX('Hoja de Trabajo para listado'!$CD$155:$DC$1048576,MATCH($A390,'Hoja de Trabajo para listado'!$CD$155:$CD$1048576,0),MATCH((CUADRO!I$4&amp;$E390),'Hoja de Trabajo para listado'!$CD$151:$DC$151,0)),0)</f>
        <v>0</v>
      </c>
      <c r="J390" s="243">
        <f ca="1">+IFERROR(INDEX('Hoja de Trabajo para listado'!$A$155:$Z$1048576,MATCH($A390,'Hoja de Trabajo para listado'!$A$155:$A$1048576,0),MATCH((CUADRO!J$4&amp;$E390),'Hoja de Trabajo para listado'!$A$151:$Z$151,0)),0)+IFERROR(INDEX('Hoja de Trabajo para listado'!$AB$155:$BA$1048576,MATCH($A390,'Hoja de Trabajo para listado'!$AB$155:$AB$1048576,0),MATCH((CUADRO!J$4&amp;$E390),'Hoja de Trabajo para listado'!$AB$151:$BA$151,0)),0)+IFERROR(INDEX('Hoja de Trabajo para listado'!$BC$155:$CB$1048576,MATCH($A390,'Hoja de Trabajo para listado'!$BC$155:$BC$1048576,0),MATCH((CUADRO!J$4&amp;$E390),'Hoja de Trabajo para listado'!$BC$151:$CB$151,0)),0)+IFERROR(INDEX('Hoja de Trabajo para listado'!$DE$153:$DG$274,MATCH($A390,'Hoja de Trabajo para listado'!$DE$153:$DE$1048576,0),MATCH((CUADRO!J$4&amp;$E390),'Hoja de Trabajo para listado'!$DE$151:$DG$151,0)),0)+IFERROR(INDEX('Hoja de Trabajo para listado'!$CD$155:$DC$1048576,MATCH($A390,'Hoja de Trabajo para listado'!$CD$155:$CD$1048576,0),MATCH((CUADRO!J$4&amp;$E390),'Hoja de Trabajo para listado'!$CD$151:$DC$151,0)),0)</f>
        <v>35529.919999999998</v>
      </c>
      <c r="K390" s="243">
        <f ca="1">+IFERROR(INDEX('Hoja de Trabajo para listado'!$A$155:$Z$1048576,MATCH($A390,'Hoja de Trabajo para listado'!$A$155:$A$1048576,0),MATCH((CUADRO!K$4&amp;$E390),'Hoja de Trabajo para listado'!$A$151:$Z$151,0)),0)+IFERROR(INDEX('Hoja de Trabajo para listado'!$AB$155:$BA$1048576,MATCH($A390,'Hoja de Trabajo para listado'!$AB$155:$AB$1048576,0),MATCH((CUADRO!K$4&amp;$E390),'Hoja de Trabajo para listado'!$AB$151:$BA$151,0)),0)+IFERROR(INDEX('Hoja de Trabajo para listado'!$BC$155:$CB$1048576,MATCH($A390,'Hoja de Trabajo para listado'!$BC$155:$BC$1048576,0),MATCH((CUADRO!K$4&amp;$E390),'Hoja de Trabajo para listado'!$BC$151:$CB$151,0)),0)+IFERROR(INDEX('Hoja de Trabajo para listado'!$DE$153:$DG$274,MATCH($A390,'Hoja de Trabajo para listado'!$DE$153:$DE$1048576,0),MATCH((CUADRO!K$4&amp;$E390),'Hoja de Trabajo para listado'!$DE$151:$DG$151,0)),0)+IFERROR(INDEX('Hoja de Trabajo para listado'!$CD$155:$DC$1048576,MATCH($A390,'Hoja de Trabajo para listado'!$CD$155:$CD$1048576,0),MATCH((CUADRO!K$4&amp;$E390),'Hoja de Trabajo para listado'!$CD$151:$DC$151,0)),0)</f>
        <v>0</v>
      </c>
      <c r="L390" s="243">
        <f ca="1">+IFERROR(INDEX('Hoja de Trabajo para listado'!$A$155:$Z$1048576,MATCH($A390,'Hoja de Trabajo para listado'!$A$155:$A$1048576,0),MATCH((CUADRO!L$4&amp;$E390),'Hoja de Trabajo para listado'!$A$151:$Z$151,0)),0)+IFERROR(INDEX('Hoja de Trabajo para listado'!$AB$155:$BA$1048576,MATCH($A390,'Hoja de Trabajo para listado'!$AB$155:$AB$1048576,0),MATCH((CUADRO!L$4&amp;$E390),'Hoja de Trabajo para listado'!$AB$151:$BA$151,0)),0)+IFERROR(INDEX('Hoja de Trabajo para listado'!$BC$155:$CB$1048576,MATCH($A390,'Hoja de Trabajo para listado'!$BC$155:$BC$1048576,0),MATCH((CUADRO!L$4&amp;$E390),'Hoja de Trabajo para listado'!$BC$151:$CB$151,0)),0)+IFERROR(INDEX('Hoja de Trabajo para listado'!$DE$153:$DG$274,MATCH($A390,'Hoja de Trabajo para listado'!$DE$153:$DE$1048576,0),MATCH((CUADRO!L$4&amp;$E390),'Hoja de Trabajo para listado'!$DE$151:$DG$151,0)),0)+IFERROR(INDEX('Hoja de Trabajo para listado'!$CD$155:$DC$1048576,MATCH($A390,'Hoja de Trabajo para listado'!$CD$155:$CD$1048576,0),MATCH((CUADRO!L$4&amp;$E390),'Hoja de Trabajo para listado'!$CD$151:$DC$151,0)),0)</f>
        <v>0</v>
      </c>
      <c r="M390" s="243">
        <f ca="1">+IFERROR(INDEX('Hoja de Trabajo para listado'!$A$155:$Z$1048576,MATCH($A390,'Hoja de Trabajo para listado'!$A$155:$A$1048576,0),MATCH((CUADRO!M$4&amp;$E390),'Hoja de Trabajo para listado'!$A$151:$Z$151,0)),0)+IFERROR(INDEX('Hoja de Trabajo para listado'!$AB$155:$BA$1048576,MATCH($A390,'Hoja de Trabajo para listado'!$AB$155:$AB$1048576,0),MATCH((CUADRO!M$4&amp;$E390),'Hoja de Trabajo para listado'!$AB$151:$BA$151,0)),0)+IFERROR(INDEX('Hoja de Trabajo para listado'!$BC$155:$CB$1048576,MATCH($A390,'Hoja de Trabajo para listado'!$BC$155:$BC$1048576,0),MATCH((CUADRO!M$4&amp;$E390),'Hoja de Trabajo para listado'!$BC$151:$CB$151,0)),0)+IFERROR(INDEX('Hoja de Trabajo para listado'!$DE$153:$DG$274,MATCH($A390,'Hoja de Trabajo para listado'!$DE$153:$DE$1048576,0),MATCH((CUADRO!M$4&amp;$E390),'Hoja de Trabajo para listado'!$DE$151:$DG$151,0)),0)+IFERROR(INDEX('Hoja de Trabajo para listado'!$CD$155:$DC$1048576,MATCH($A390,'Hoja de Trabajo para listado'!$CD$155:$CD$1048576,0),MATCH((CUADRO!M$4&amp;$E390),'Hoja de Trabajo para listado'!$CD$151:$DC$151,0)),0)</f>
        <v>0</v>
      </c>
      <c r="N390" s="243">
        <f ca="1">+IFERROR(INDEX('Hoja de Trabajo para listado'!$A$155:$Z$1048576,MATCH($A390,'Hoja de Trabajo para listado'!$A$155:$A$1048576,0),MATCH((CUADRO!N$4&amp;$E390),'Hoja de Trabajo para listado'!$A$151:$Z$151,0)),0)+IFERROR(INDEX('Hoja de Trabajo para listado'!$AB$155:$BA$1048576,MATCH($A390,'Hoja de Trabajo para listado'!$AB$155:$AB$1048576,0),MATCH((CUADRO!N$4&amp;$E390),'Hoja de Trabajo para listado'!$AB$151:$BA$151,0)),0)+IFERROR(INDEX('Hoja de Trabajo para listado'!$BC$155:$CB$1048576,MATCH($A390,'Hoja de Trabajo para listado'!$BC$155:$BC$1048576,0),MATCH((CUADRO!N$4&amp;$E390),'Hoja de Trabajo para listado'!$BC$151:$CB$151,0)),0)+IFERROR(INDEX('Hoja de Trabajo para listado'!$DE$153:$DG$274,MATCH($A390,'Hoja de Trabajo para listado'!$DE$153:$DE$1048576,0),MATCH((CUADRO!N$4&amp;$E390),'Hoja de Trabajo para listado'!$DE$151:$DG$151,0)),0)+IFERROR(INDEX('Hoja de Trabajo para listado'!$CD$155:$DC$1048576,MATCH($A390,'Hoja de Trabajo para listado'!$CD$155:$CD$1048576,0),MATCH((CUADRO!N$4&amp;$E390),'Hoja de Trabajo para listado'!$CD$151:$DC$151,0)),0)</f>
        <v>0</v>
      </c>
      <c r="O390" s="243">
        <f ca="1">+IFERROR(INDEX('Hoja de Trabajo para listado'!$A$155:$Z$1048576,MATCH($A390,'Hoja de Trabajo para listado'!$A$155:$A$1048576,0),MATCH((CUADRO!O$4&amp;$E390),'Hoja de Trabajo para listado'!$A$151:$Z$151,0)),0)+IFERROR(INDEX('Hoja de Trabajo para listado'!$AB$155:$BA$1048576,MATCH($A390,'Hoja de Trabajo para listado'!$AB$155:$AB$1048576,0),MATCH((CUADRO!O$4&amp;$E390),'Hoja de Trabajo para listado'!$AB$151:$BA$151,0)),0)+IFERROR(INDEX('Hoja de Trabajo para listado'!$BC$155:$CB$1048576,MATCH($A390,'Hoja de Trabajo para listado'!$BC$155:$BC$1048576,0),MATCH((CUADRO!O$4&amp;$E390),'Hoja de Trabajo para listado'!$BC$151:$CB$151,0)),0)+IFERROR(INDEX('Hoja de Trabajo para listado'!$DE$153:$DG$274,MATCH($A390,'Hoja de Trabajo para listado'!$DE$153:$DE$1048576,0),MATCH((CUADRO!O$4&amp;$E390),'Hoja de Trabajo para listado'!$DE$151:$DG$151,0)),0)+IFERROR(INDEX('Hoja de Trabajo para listado'!$CD$155:$DC$1048576,MATCH($A390,'Hoja de Trabajo para listado'!$CD$155:$CD$1048576,0),MATCH((CUADRO!O$4&amp;$E390),'Hoja de Trabajo para listado'!$CD$151:$DC$151,0)),0)</f>
        <v>0</v>
      </c>
      <c r="P390" s="243">
        <f ca="1">+IFERROR(INDEX('Hoja de Trabajo para listado'!$A$155:$Z$1048576,MATCH($A390,'Hoja de Trabajo para listado'!$A$155:$A$1048576,0),MATCH((CUADRO!P$4&amp;$E390),'Hoja de Trabajo para listado'!$A$151:$Z$151,0)),0)+IFERROR(INDEX('Hoja de Trabajo para listado'!$AB$155:$BA$1048576,MATCH($A390,'Hoja de Trabajo para listado'!$AB$155:$AB$1048576,0),MATCH((CUADRO!P$4&amp;$E390),'Hoja de Trabajo para listado'!$AB$151:$BA$151,0)),0)+IFERROR(INDEX('Hoja de Trabajo para listado'!$BC$155:$CB$1048576,MATCH($A390,'Hoja de Trabajo para listado'!$BC$155:$BC$1048576,0),MATCH((CUADRO!P$4&amp;$E390),'Hoja de Trabajo para listado'!$BC$151:$CB$151,0)),0)+IFERROR(INDEX('Hoja de Trabajo para listado'!$DE$153:$DG$274,MATCH($A390,'Hoja de Trabajo para listado'!$DE$153:$DE$1048576,0),MATCH((CUADRO!P$4&amp;$E390),'Hoja de Trabajo para listado'!$DE$151:$DG$151,0)),0)+IFERROR(INDEX('Hoja de Trabajo para listado'!$CD$155:$DC$1048576,MATCH($A390,'Hoja de Trabajo para listado'!$CD$155:$CD$1048576,0),MATCH((CUADRO!P$4&amp;$E390),'Hoja de Trabajo para listado'!$CD$151:$DC$151,0)),0)</f>
        <v>0</v>
      </c>
      <c r="Q390" s="243">
        <f ca="1">+IFERROR(INDEX('Hoja de Trabajo para listado'!$A$155:$Z$1048576,MATCH($A390,'Hoja de Trabajo para listado'!$A$155:$A$1048576,0),MATCH((CUADRO!Q$4&amp;$E390),'Hoja de Trabajo para listado'!$A$151:$Z$151,0)),0)+IFERROR(INDEX('Hoja de Trabajo para listado'!$AB$155:$BA$1048576,MATCH($A390,'Hoja de Trabajo para listado'!$AB$155:$AB$1048576,0),MATCH((CUADRO!Q$4&amp;$E390),'Hoja de Trabajo para listado'!$AB$151:$BA$151,0)),0)+IFERROR(INDEX('Hoja de Trabajo para listado'!$BC$155:$CB$1048576,MATCH($A390,'Hoja de Trabajo para listado'!$BC$155:$BC$1048576,0),MATCH((CUADRO!Q$4&amp;$E390),'Hoja de Trabajo para listado'!$BC$151:$CB$151,0)),0)+IFERROR(INDEX('Hoja de Trabajo para listado'!$DE$153:$DG$274,MATCH($A390,'Hoja de Trabajo para listado'!$DE$153:$DE$1048576,0),MATCH((CUADRO!Q$4&amp;$E390),'Hoja de Trabajo para listado'!$DE$151:$DG$151,0)),0)+IFERROR(INDEX('Hoja de Trabajo para listado'!$CD$155:$DC$1048576,MATCH($A390,'Hoja de Trabajo para listado'!$CD$155:$CD$1048576,0),MATCH((CUADRO!Q$4&amp;$E390),'Hoja de Trabajo para listado'!$CD$151:$DC$151,0)),0)</f>
        <v>0</v>
      </c>
      <c r="R390" s="243">
        <f t="shared" ca="1" si="10"/>
        <v>35529.919999999998</v>
      </c>
      <c r="S390" s="256">
        <f ca="1">+R389+R390</f>
        <v>35529.919999999998</v>
      </c>
      <c r="T390" s="243">
        <f ca="1">+S390</f>
        <v>35529.919999999998</v>
      </c>
      <c r="U390" s="242">
        <f t="shared" si="11"/>
        <v>2</v>
      </c>
    </row>
    <row r="391" spans="1:21" ht="15" customHeight="1">
      <c r="A391" s="354">
        <v>670</v>
      </c>
      <c r="B391" s="381">
        <f>+A391</f>
        <v>670</v>
      </c>
      <c r="C391" s="245" t="str">
        <f>+VLOOKUP(A391,bd_lista!$A$3:$C$592,3,FALSE)</f>
        <v>Órgano Electoral Plurinacional</v>
      </c>
      <c r="D391" s="383" t="str">
        <f>+C391</f>
        <v>Órgano Electoral Plurinacional</v>
      </c>
      <c r="E391" s="245" t="s">
        <v>683</v>
      </c>
      <c r="F391" s="241">
        <f ca="1">+IFERROR(INDEX('Hoja de Trabajo para listado'!$A$155:$Z$1048576,MATCH($A391,'Hoja de Trabajo para listado'!$A$155:$A$1048576,0),MATCH((CUADRO!F$4&amp;$E391),'Hoja de Trabajo para listado'!$A$151:$Z$151,0)),0)+IFERROR(INDEX('Hoja de Trabajo para listado'!$AB$155:$BA$1048576,MATCH($A391,'Hoja de Trabajo para listado'!$AB$155:$AB$1048576,0),MATCH((CUADRO!F$4&amp;$E391),'Hoja de Trabajo para listado'!$AB$151:$BA$151,0)),0)+IFERROR(INDEX('Hoja de Trabajo para listado'!$BC$155:$CB$1048576,MATCH($A391,'Hoja de Trabajo para listado'!$BC$155:$BC$1048576,0),MATCH((CUADRO!F$4&amp;$E391),'Hoja de Trabajo para listado'!$BC$151:$CB$151,0)),0)+IFERROR(INDEX('Hoja de Trabajo para listado'!$DE$153:$DG$274,MATCH($A391,'Hoja de Trabajo para listado'!$DE$153:$DE$1048576,0),MATCH((CUADRO!F$4&amp;$E391),'Hoja de Trabajo para listado'!$DE$151:$DG$151,0)),0)+IFERROR(INDEX('Hoja de Trabajo para listado'!$CD$155:$DC$1048576,MATCH($A391,'Hoja de Trabajo para listado'!$CD$155:$CD$1048576,0),MATCH((CUADRO!F$4&amp;$E391),'Hoja de Trabajo para listado'!$CD$151:$DC$151,0)),0)</f>
        <v>320</v>
      </c>
      <c r="G391" s="241">
        <f ca="1">+IFERROR(INDEX('Hoja de Trabajo para listado'!$A$155:$Z$1048576,MATCH($A391,'Hoja de Trabajo para listado'!$A$155:$A$1048576,0),MATCH((CUADRO!G$4&amp;$E391),'Hoja de Trabajo para listado'!$A$151:$Z$151,0)),0)+IFERROR(INDEX('Hoja de Trabajo para listado'!$AB$155:$BA$1048576,MATCH($A391,'Hoja de Trabajo para listado'!$AB$155:$AB$1048576,0),MATCH((CUADRO!G$4&amp;$E391),'Hoja de Trabajo para listado'!$AB$151:$BA$151,0)),0)+IFERROR(INDEX('Hoja de Trabajo para listado'!$BC$155:$CB$1048576,MATCH($A391,'Hoja de Trabajo para listado'!$BC$155:$BC$1048576,0),MATCH((CUADRO!G$4&amp;$E391),'Hoja de Trabajo para listado'!$BC$151:$CB$151,0)),0)+IFERROR(INDEX('Hoja de Trabajo para listado'!$DE$153:$DG$274,MATCH($A391,'Hoja de Trabajo para listado'!$DE$153:$DE$1048576,0),MATCH((CUADRO!G$4&amp;$E391),'Hoja de Trabajo para listado'!$DE$151:$DG$151,0)),0)+IFERROR(INDEX('Hoja de Trabajo para listado'!$CD$155:$DC$1048576,MATCH($A391,'Hoja de Trabajo para listado'!$CD$155:$CD$1048576,0),MATCH((CUADRO!G$4&amp;$E391),'Hoja de Trabajo para listado'!$CD$151:$DC$151,0)),0)</f>
        <v>160</v>
      </c>
      <c r="H391" s="241">
        <f ca="1">+IFERROR(INDEX('Hoja de Trabajo para listado'!$A$155:$Z$1048576,MATCH($A391,'Hoja de Trabajo para listado'!$A$155:$A$1048576,0),MATCH((CUADRO!H$4&amp;$E391),'Hoja de Trabajo para listado'!$A$151:$Z$151,0)),0)+IFERROR(INDEX('Hoja de Trabajo para listado'!$AB$155:$BA$1048576,MATCH($A391,'Hoja de Trabajo para listado'!$AB$155:$AB$1048576,0),MATCH((CUADRO!H$4&amp;$E391),'Hoja de Trabajo para listado'!$AB$151:$BA$151,0)),0)+IFERROR(INDEX('Hoja de Trabajo para listado'!$BC$155:$CB$1048576,MATCH($A391,'Hoja de Trabajo para listado'!$BC$155:$BC$1048576,0),MATCH((CUADRO!H$4&amp;$E391),'Hoja de Trabajo para listado'!$BC$151:$CB$151,0)),0)+IFERROR(INDEX('Hoja de Trabajo para listado'!$DE$153:$DG$274,MATCH($A391,'Hoja de Trabajo para listado'!$DE$153:$DE$1048576,0),MATCH((CUADRO!H$4&amp;$E391),'Hoja de Trabajo para listado'!$DE$151:$DG$151,0)),0)+IFERROR(INDEX('Hoja de Trabajo para listado'!$CD$155:$DC$1048576,MATCH($A391,'Hoja de Trabajo para listado'!$CD$155:$CD$1048576,0),MATCH((CUADRO!H$4&amp;$E391),'Hoja de Trabajo para listado'!$CD$151:$DC$151,0)),0)</f>
        <v>240</v>
      </c>
      <c r="I391" s="241">
        <f ca="1">+IFERROR(INDEX('Hoja de Trabajo para listado'!$A$155:$Z$1048576,MATCH($A391,'Hoja de Trabajo para listado'!$A$155:$A$1048576,0),MATCH((CUADRO!I$4&amp;$E391),'Hoja de Trabajo para listado'!$A$151:$Z$151,0)),0)+IFERROR(INDEX('Hoja de Trabajo para listado'!$AB$155:$BA$1048576,MATCH($A391,'Hoja de Trabajo para listado'!$AB$155:$AB$1048576,0),MATCH((CUADRO!I$4&amp;$E391),'Hoja de Trabajo para listado'!$AB$151:$BA$151,0)),0)+IFERROR(INDEX('Hoja de Trabajo para listado'!$BC$155:$CB$1048576,MATCH($A391,'Hoja de Trabajo para listado'!$BC$155:$BC$1048576,0),MATCH((CUADRO!I$4&amp;$E391),'Hoja de Trabajo para listado'!$BC$151:$CB$151,0)),0)+IFERROR(INDEX('Hoja de Trabajo para listado'!$DE$153:$DG$274,MATCH($A391,'Hoja de Trabajo para listado'!$DE$153:$DE$1048576,0),MATCH((CUADRO!I$4&amp;$E391),'Hoja de Trabajo para listado'!$DE$151:$DG$151,0)),0)+IFERROR(INDEX('Hoja de Trabajo para listado'!$CD$155:$DC$1048576,MATCH($A391,'Hoja de Trabajo para listado'!$CD$155:$CD$1048576,0),MATCH((CUADRO!I$4&amp;$E391),'Hoja de Trabajo para listado'!$CD$151:$DC$151,0)),0)</f>
        <v>80</v>
      </c>
      <c r="J391" s="241">
        <f ca="1">+IFERROR(INDEX('Hoja de Trabajo para listado'!$A$155:$Z$1048576,MATCH($A391,'Hoja de Trabajo para listado'!$A$155:$A$1048576,0),MATCH((CUADRO!J$4&amp;$E391),'Hoja de Trabajo para listado'!$A$151:$Z$151,0)),0)+IFERROR(INDEX('Hoja de Trabajo para listado'!$AB$155:$BA$1048576,MATCH($A391,'Hoja de Trabajo para listado'!$AB$155:$AB$1048576,0),MATCH((CUADRO!J$4&amp;$E391),'Hoja de Trabajo para listado'!$AB$151:$BA$151,0)),0)+IFERROR(INDEX('Hoja de Trabajo para listado'!$BC$155:$CB$1048576,MATCH($A391,'Hoja de Trabajo para listado'!$BC$155:$BC$1048576,0),MATCH((CUADRO!J$4&amp;$E391),'Hoja de Trabajo para listado'!$BC$151:$CB$151,0)),0)+IFERROR(INDEX('Hoja de Trabajo para listado'!$DE$153:$DG$274,MATCH($A391,'Hoja de Trabajo para listado'!$DE$153:$DE$1048576,0),MATCH((CUADRO!J$4&amp;$E391),'Hoja de Trabajo para listado'!$DE$151:$DG$151,0)),0)+IFERROR(INDEX('Hoja de Trabajo para listado'!$CD$155:$DC$1048576,MATCH($A391,'Hoja de Trabajo para listado'!$CD$155:$CD$1048576,0),MATCH((CUADRO!J$4&amp;$E391),'Hoja de Trabajo para listado'!$CD$151:$DC$151,0)),0)</f>
        <v>0</v>
      </c>
      <c r="K391" s="241">
        <f ca="1">+IFERROR(INDEX('Hoja de Trabajo para listado'!$A$155:$Z$1048576,MATCH($A391,'Hoja de Trabajo para listado'!$A$155:$A$1048576,0),MATCH((CUADRO!K$4&amp;$E391),'Hoja de Trabajo para listado'!$A$151:$Z$151,0)),0)+IFERROR(INDEX('Hoja de Trabajo para listado'!$AB$155:$BA$1048576,MATCH($A391,'Hoja de Trabajo para listado'!$AB$155:$AB$1048576,0),MATCH((CUADRO!K$4&amp;$E391),'Hoja de Trabajo para listado'!$AB$151:$BA$151,0)),0)+IFERROR(INDEX('Hoja de Trabajo para listado'!$BC$155:$CB$1048576,MATCH($A391,'Hoja de Trabajo para listado'!$BC$155:$BC$1048576,0),MATCH((CUADRO!K$4&amp;$E391),'Hoja de Trabajo para listado'!$BC$151:$CB$151,0)),0)+IFERROR(INDEX('Hoja de Trabajo para listado'!$DE$153:$DG$274,MATCH($A391,'Hoja de Trabajo para listado'!$DE$153:$DE$1048576,0),MATCH((CUADRO!K$4&amp;$E391),'Hoja de Trabajo para listado'!$DE$151:$DG$151,0)),0)+IFERROR(INDEX('Hoja de Trabajo para listado'!$CD$155:$DC$1048576,MATCH($A391,'Hoja de Trabajo para listado'!$CD$155:$CD$1048576,0),MATCH((CUADRO!K$4&amp;$E391),'Hoja de Trabajo para listado'!$CD$151:$DC$151,0)),0)</f>
        <v>0</v>
      </c>
      <c r="L391" s="241">
        <f ca="1">+IFERROR(INDEX('Hoja de Trabajo para listado'!$A$155:$Z$1048576,MATCH($A391,'Hoja de Trabajo para listado'!$A$155:$A$1048576,0),MATCH((CUADRO!L$4&amp;$E391),'Hoja de Trabajo para listado'!$A$151:$Z$151,0)),0)+IFERROR(INDEX('Hoja de Trabajo para listado'!$AB$155:$BA$1048576,MATCH($A391,'Hoja de Trabajo para listado'!$AB$155:$AB$1048576,0),MATCH((CUADRO!L$4&amp;$E391),'Hoja de Trabajo para listado'!$AB$151:$BA$151,0)),0)+IFERROR(INDEX('Hoja de Trabajo para listado'!$BC$155:$CB$1048576,MATCH($A391,'Hoja de Trabajo para listado'!$BC$155:$BC$1048576,0),MATCH((CUADRO!L$4&amp;$E391),'Hoja de Trabajo para listado'!$BC$151:$CB$151,0)),0)+IFERROR(INDEX('Hoja de Trabajo para listado'!$DE$153:$DG$274,MATCH($A391,'Hoja de Trabajo para listado'!$DE$153:$DE$1048576,0),MATCH((CUADRO!L$4&amp;$E391),'Hoja de Trabajo para listado'!$DE$151:$DG$151,0)),0)+IFERROR(INDEX('Hoja de Trabajo para listado'!$CD$155:$DC$1048576,MATCH($A391,'Hoja de Trabajo para listado'!$CD$155:$CD$1048576,0),MATCH((CUADRO!L$4&amp;$E391),'Hoja de Trabajo para listado'!$CD$151:$DC$151,0)),0)</f>
        <v>0</v>
      </c>
      <c r="M391" s="241">
        <f ca="1">+IFERROR(INDEX('Hoja de Trabajo para listado'!$A$155:$Z$1048576,MATCH($A391,'Hoja de Trabajo para listado'!$A$155:$A$1048576,0),MATCH((CUADRO!M$4&amp;$E391),'Hoja de Trabajo para listado'!$A$151:$Z$151,0)),0)+IFERROR(INDEX('Hoja de Trabajo para listado'!$AB$155:$BA$1048576,MATCH($A391,'Hoja de Trabajo para listado'!$AB$155:$AB$1048576,0),MATCH((CUADRO!M$4&amp;$E391),'Hoja de Trabajo para listado'!$AB$151:$BA$151,0)),0)+IFERROR(INDEX('Hoja de Trabajo para listado'!$BC$155:$CB$1048576,MATCH($A391,'Hoja de Trabajo para listado'!$BC$155:$BC$1048576,0),MATCH((CUADRO!M$4&amp;$E391),'Hoja de Trabajo para listado'!$BC$151:$CB$151,0)),0)+IFERROR(INDEX('Hoja de Trabajo para listado'!$DE$153:$DG$274,MATCH($A391,'Hoja de Trabajo para listado'!$DE$153:$DE$1048576,0),MATCH((CUADRO!M$4&amp;$E391),'Hoja de Trabajo para listado'!$DE$151:$DG$151,0)),0)+IFERROR(INDEX('Hoja de Trabajo para listado'!$CD$155:$DC$1048576,MATCH($A391,'Hoja de Trabajo para listado'!$CD$155:$CD$1048576,0),MATCH((CUADRO!M$4&amp;$E391),'Hoja de Trabajo para listado'!$CD$151:$DC$151,0)),0)</f>
        <v>0</v>
      </c>
      <c r="N391" s="241">
        <f ca="1">+IFERROR(INDEX('Hoja de Trabajo para listado'!$A$155:$Z$1048576,MATCH($A391,'Hoja de Trabajo para listado'!$A$155:$A$1048576,0),MATCH((CUADRO!N$4&amp;$E391),'Hoja de Trabajo para listado'!$A$151:$Z$151,0)),0)+IFERROR(INDEX('Hoja de Trabajo para listado'!$AB$155:$BA$1048576,MATCH($A391,'Hoja de Trabajo para listado'!$AB$155:$AB$1048576,0),MATCH((CUADRO!N$4&amp;$E391),'Hoja de Trabajo para listado'!$AB$151:$BA$151,0)),0)+IFERROR(INDEX('Hoja de Trabajo para listado'!$BC$155:$CB$1048576,MATCH($A391,'Hoja de Trabajo para listado'!$BC$155:$BC$1048576,0),MATCH((CUADRO!N$4&amp;$E391),'Hoja de Trabajo para listado'!$BC$151:$CB$151,0)),0)+IFERROR(INDEX('Hoja de Trabajo para listado'!$DE$153:$DG$274,MATCH($A391,'Hoja de Trabajo para listado'!$DE$153:$DE$1048576,0),MATCH((CUADRO!N$4&amp;$E391),'Hoja de Trabajo para listado'!$DE$151:$DG$151,0)),0)+IFERROR(INDEX('Hoja de Trabajo para listado'!$CD$155:$DC$1048576,MATCH($A391,'Hoja de Trabajo para listado'!$CD$155:$CD$1048576,0),MATCH((CUADRO!N$4&amp;$E391),'Hoja de Trabajo para listado'!$CD$151:$DC$151,0)),0)</f>
        <v>0</v>
      </c>
      <c r="O391" s="241">
        <f ca="1">+IFERROR(INDEX('Hoja de Trabajo para listado'!$A$155:$Z$1048576,MATCH($A391,'Hoja de Trabajo para listado'!$A$155:$A$1048576,0),MATCH((CUADRO!O$4&amp;$E391),'Hoja de Trabajo para listado'!$A$151:$Z$151,0)),0)+IFERROR(INDEX('Hoja de Trabajo para listado'!$AB$155:$BA$1048576,MATCH($A391,'Hoja de Trabajo para listado'!$AB$155:$AB$1048576,0),MATCH((CUADRO!O$4&amp;$E391),'Hoja de Trabajo para listado'!$AB$151:$BA$151,0)),0)+IFERROR(INDEX('Hoja de Trabajo para listado'!$BC$155:$CB$1048576,MATCH($A391,'Hoja de Trabajo para listado'!$BC$155:$BC$1048576,0),MATCH((CUADRO!O$4&amp;$E391),'Hoja de Trabajo para listado'!$BC$151:$CB$151,0)),0)+IFERROR(INDEX('Hoja de Trabajo para listado'!$DE$153:$DG$274,MATCH($A391,'Hoja de Trabajo para listado'!$DE$153:$DE$1048576,0),MATCH((CUADRO!O$4&amp;$E391),'Hoja de Trabajo para listado'!$DE$151:$DG$151,0)),0)+IFERROR(INDEX('Hoja de Trabajo para listado'!$CD$155:$DC$1048576,MATCH($A391,'Hoja de Trabajo para listado'!$CD$155:$CD$1048576,0),MATCH((CUADRO!O$4&amp;$E391),'Hoja de Trabajo para listado'!$CD$151:$DC$151,0)),0)</f>
        <v>0</v>
      </c>
      <c r="P391" s="241">
        <f ca="1">+IFERROR(INDEX('Hoja de Trabajo para listado'!$A$155:$Z$1048576,MATCH($A391,'Hoja de Trabajo para listado'!$A$155:$A$1048576,0),MATCH((CUADRO!P$4&amp;$E391),'Hoja de Trabajo para listado'!$A$151:$Z$151,0)),0)+IFERROR(INDEX('Hoja de Trabajo para listado'!$AB$155:$BA$1048576,MATCH($A391,'Hoja de Trabajo para listado'!$AB$155:$AB$1048576,0),MATCH((CUADRO!P$4&amp;$E391),'Hoja de Trabajo para listado'!$AB$151:$BA$151,0)),0)+IFERROR(INDEX('Hoja de Trabajo para listado'!$BC$155:$CB$1048576,MATCH($A391,'Hoja de Trabajo para listado'!$BC$155:$BC$1048576,0),MATCH((CUADRO!P$4&amp;$E391),'Hoja de Trabajo para listado'!$BC$151:$CB$151,0)),0)+IFERROR(INDEX('Hoja de Trabajo para listado'!$DE$153:$DG$274,MATCH($A391,'Hoja de Trabajo para listado'!$DE$153:$DE$1048576,0),MATCH((CUADRO!P$4&amp;$E391),'Hoja de Trabajo para listado'!$DE$151:$DG$151,0)),0)+IFERROR(INDEX('Hoja de Trabajo para listado'!$CD$155:$DC$1048576,MATCH($A391,'Hoja de Trabajo para listado'!$CD$155:$CD$1048576,0),MATCH((CUADRO!P$4&amp;$E391),'Hoja de Trabajo para listado'!$CD$151:$DC$151,0)),0)</f>
        <v>0</v>
      </c>
      <c r="Q391" s="241">
        <f ca="1">+IFERROR(INDEX('Hoja de Trabajo para listado'!$A$155:$Z$1048576,MATCH($A391,'Hoja de Trabajo para listado'!$A$155:$A$1048576,0),MATCH((CUADRO!Q$4&amp;$E391),'Hoja de Trabajo para listado'!$A$151:$Z$151,0)),0)+IFERROR(INDEX('Hoja de Trabajo para listado'!$AB$155:$BA$1048576,MATCH($A391,'Hoja de Trabajo para listado'!$AB$155:$AB$1048576,0),MATCH((CUADRO!Q$4&amp;$E391),'Hoja de Trabajo para listado'!$AB$151:$BA$151,0)),0)+IFERROR(INDEX('Hoja de Trabajo para listado'!$BC$155:$CB$1048576,MATCH($A391,'Hoja de Trabajo para listado'!$BC$155:$BC$1048576,0),MATCH((CUADRO!Q$4&amp;$E391),'Hoja de Trabajo para listado'!$BC$151:$CB$151,0)),0)+IFERROR(INDEX('Hoja de Trabajo para listado'!$DE$153:$DG$274,MATCH($A391,'Hoja de Trabajo para listado'!$DE$153:$DE$1048576,0),MATCH((CUADRO!Q$4&amp;$E391),'Hoja de Trabajo para listado'!$DE$151:$DG$151,0)),0)+IFERROR(INDEX('Hoja de Trabajo para listado'!$CD$155:$DC$1048576,MATCH($A391,'Hoja de Trabajo para listado'!$CD$155:$CD$1048576,0),MATCH((CUADRO!Q$4&amp;$E391),'Hoja de Trabajo para listado'!$CD$151:$DC$151,0)),0)</f>
        <v>0</v>
      </c>
      <c r="R391" s="241">
        <f t="shared" ca="1" si="10"/>
        <v>800</v>
      </c>
      <c r="S391" s="257"/>
      <c r="T391" s="241">
        <f ca="1">+T392</f>
        <v>419148.73</v>
      </c>
      <c r="U391" s="240">
        <f t="shared" si="11"/>
        <v>1</v>
      </c>
    </row>
    <row r="392" spans="1:21" ht="15" customHeight="1">
      <c r="A392" s="353">
        <v>670</v>
      </c>
      <c r="B392" s="382"/>
      <c r="C392" s="305" t="str">
        <f>+VLOOKUP(A392,bd_lista!$A$3:$C$592,3,FALSE)</f>
        <v>Órgano Electoral Plurinacional</v>
      </c>
      <c r="D392" s="384"/>
      <c r="E392" s="305" t="s">
        <v>684</v>
      </c>
      <c r="F392" s="243">
        <f ca="1">+IFERROR(INDEX('Hoja de Trabajo para listado'!$A$155:$Z$1048576,MATCH($A392,'Hoja de Trabajo para listado'!$A$155:$A$1048576,0),MATCH((CUADRO!F$4&amp;$E392),'Hoja de Trabajo para listado'!$A$151:$Z$151,0)),0)+IFERROR(INDEX('Hoja de Trabajo para listado'!$AB$155:$BA$1048576,MATCH($A392,'Hoja de Trabajo para listado'!$AB$155:$AB$1048576,0),MATCH((CUADRO!F$4&amp;$E392),'Hoja de Trabajo para listado'!$AB$151:$BA$151,0)),0)+IFERROR(INDEX('Hoja de Trabajo para listado'!$BC$155:$CB$1048576,MATCH($A392,'Hoja de Trabajo para listado'!$BC$155:$BC$1048576,0),MATCH((CUADRO!F$4&amp;$E392),'Hoja de Trabajo para listado'!$BC$151:$CB$151,0)),0)+IFERROR(INDEX('Hoja de Trabajo para listado'!$DE$153:$DG$274,MATCH($A392,'Hoja de Trabajo para listado'!$DE$153:$DE$1048576,0),MATCH((CUADRO!F$4&amp;$E392),'Hoja de Trabajo para listado'!$DE$151:$DG$151,0)),0)+IFERROR(INDEX('Hoja de Trabajo para listado'!$CD$155:$DC$1048576,MATCH($A392,'Hoja de Trabajo para listado'!$CD$155:$CD$1048576,0),MATCH((CUADRO!F$4&amp;$E392),'Hoja de Trabajo para listado'!$CD$151:$DC$151,0)),0)</f>
        <v>0</v>
      </c>
      <c r="G392" s="243">
        <f ca="1">+IFERROR(INDEX('Hoja de Trabajo para listado'!$A$155:$Z$1048576,MATCH($A392,'Hoja de Trabajo para listado'!$A$155:$A$1048576,0),MATCH((CUADRO!G$4&amp;$E392),'Hoja de Trabajo para listado'!$A$151:$Z$151,0)),0)+IFERROR(INDEX('Hoja de Trabajo para listado'!$AB$155:$BA$1048576,MATCH($A392,'Hoja de Trabajo para listado'!$AB$155:$AB$1048576,0),MATCH((CUADRO!G$4&amp;$E392),'Hoja de Trabajo para listado'!$AB$151:$BA$151,0)),0)+IFERROR(INDEX('Hoja de Trabajo para listado'!$BC$155:$CB$1048576,MATCH($A392,'Hoja de Trabajo para listado'!$BC$155:$BC$1048576,0),MATCH((CUADRO!G$4&amp;$E392),'Hoja de Trabajo para listado'!$BC$151:$CB$151,0)),0)+IFERROR(INDEX('Hoja de Trabajo para listado'!$DE$153:$DG$274,MATCH($A392,'Hoja de Trabajo para listado'!$DE$153:$DE$1048576,0),MATCH((CUADRO!G$4&amp;$E392),'Hoja de Trabajo para listado'!$DE$151:$DG$151,0)),0)+IFERROR(INDEX('Hoja de Trabajo para listado'!$CD$155:$DC$1048576,MATCH($A392,'Hoja de Trabajo para listado'!$CD$155:$CD$1048576,0),MATCH((CUADRO!G$4&amp;$E392),'Hoja de Trabajo para listado'!$CD$151:$DC$151,0)),0)</f>
        <v>0</v>
      </c>
      <c r="H392" s="243">
        <f ca="1">+IFERROR(INDEX('Hoja de Trabajo para listado'!$A$155:$Z$1048576,MATCH($A392,'Hoja de Trabajo para listado'!$A$155:$A$1048576,0),MATCH((CUADRO!H$4&amp;$E392),'Hoja de Trabajo para listado'!$A$151:$Z$151,0)),0)+IFERROR(INDEX('Hoja de Trabajo para listado'!$AB$155:$BA$1048576,MATCH($A392,'Hoja de Trabajo para listado'!$AB$155:$AB$1048576,0),MATCH((CUADRO!H$4&amp;$E392),'Hoja de Trabajo para listado'!$AB$151:$BA$151,0)),0)+IFERROR(INDEX('Hoja de Trabajo para listado'!$BC$155:$CB$1048576,MATCH($A392,'Hoja de Trabajo para listado'!$BC$155:$BC$1048576,0),MATCH((CUADRO!H$4&amp;$E392),'Hoja de Trabajo para listado'!$BC$151:$CB$151,0)),0)+IFERROR(INDEX('Hoja de Trabajo para listado'!$DE$153:$DG$274,MATCH($A392,'Hoja de Trabajo para listado'!$DE$153:$DE$1048576,0),MATCH((CUADRO!H$4&amp;$E392),'Hoja de Trabajo para listado'!$DE$151:$DG$151,0)),0)+IFERROR(INDEX('Hoja de Trabajo para listado'!$CD$155:$DC$1048576,MATCH($A392,'Hoja de Trabajo para listado'!$CD$155:$CD$1048576,0),MATCH((CUADRO!H$4&amp;$E392),'Hoja de Trabajo para listado'!$CD$151:$DC$151,0)),0)</f>
        <v>0</v>
      </c>
      <c r="I392" s="243">
        <f ca="1">+IFERROR(INDEX('Hoja de Trabajo para listado'!$A$155:$Z$1048576,MATCH($A392,'Hoja de Trabajo para listado'!$A$155:$A$1048576,0),MATCH((CUADRO!I$4&amp;$E392),'Hoja de Trabajo para listado'!$A$151:$Z$151,0)),0)+IFERROR(INDEX('Hoja de Trabajo para listado'!$AB$155:$BA$1048576,MATCH($A392,'Hoja de Trabajo para listado'!$AB$155:$AB$1048576,0),MATCH((CUADRO!I$4&amp;$E392),'Hoja de Trabajo para listado'!$AB$151:$BA$151,0)),0)+IFERROR(INDEX('Hoja de Trabajo para listado'!$BC$155:$CB$1048576,MATCH($A392,'Hoja de Trabajo para listado'!$BC$155:$BC$1048576,0),MATCH((CUADRO!I$4&amp;$E392),'Hoja de Trabajo para listado'!$BC$151:$CB$151,0)),0)+IFERROR(INDEX('Hoja de Trabajo para listado'!$DE$153:$DG$274,MATCH($A392,'Hoja de Trabajo para listado'!$DE$153:$DE$1048576,0),MATCH((CUADRO!I$4&amp;$E392),'Hoja de Trabajo para listado'!$DE$151:$DG$151,0)),0)+IFERROR(INDEX('Hoja de Trabajo para listado'!$CD$155:$DC$1048576,MATCH($A392,'Hoja de Trabajo para listado'!$CD$155:$CD$1048576,0),MATCH((CUADRO!I$4&amp;$E392),'Hoja de Trabajo para listado'!$CD$151:$DC$151,0)),0)</f>
        <v>0</v>
      </c>
      <c r="J392" s="243">
        <f ca="1">+IFERROR(INDEX('Hoja de Trabajo para listado'!$A$155:$Z$1048576,MATCH($A392,'Hoja de Trabajo para listado'!$A$155:$A$1048576,0),MATCH((CUADRO!J$4&amp;$E392),'Hoja de Trabajo para listado'!$A$151:$Z$151,0)),0)+IFERROR(INDEX('Hoja de Trabajo para listado'!$AB$155:$BA$1048576,MATCH($A392,'Hoja de Trabajo para listado'!$AB$155:$AB$1048576,0),MATCH((CUADRO!J$4&amp;$E392),'Hoja de Trabajo para listado'!$AB$151:$BA$151,0)),0)+IFERROR(INDEX('Hoja de Trabajo para listado'!$BC$155:$CB$1048576,MATCH($A392,'Hoja de Trabajo para listado'!$BC$155:$BC$1048576,0),MATCH((CUADRO!J$4&amp;$E392),'Hoja de Trabajo para listado'!$BC$151:$CB$151,0)),0)+IFERROR(INDEX('Hoja de Trabajo para listado'!$DE$153:$DG$274,MATCH($A392,'Hoja de Trabajo para listado'!$DE$153:$DE$1048576,0),MATCH((CUADRO!J$4&amp;$E392),'Hoja de Trabajo para listado'!$DE$151:$DG$151,0)),0)+IFERROR(INDEX('Hoja de Trabajo para listado'!$CD$155:$DC$1048576,MATCH($A392,'Hoja de Trabajo para listado'!$CD$155:$CD$1048576,0),MATCH((CUADRO!J$4&amp;$E392),'Hoja de Trabajo para listado'!$CD$151:$DC$151,0)),0)</f>
        <v>418348.73</v>
      </c>
      <c r="K392" s="243">
        <f ca="1">+IFERROR(INDEX('Hoja de Trabajo para listado'!$A$155:$Z$1048576,MATCH($A392,'Hoja de Trabajo para listado'!$A$155:$A$1048576,0),MATCH((CUADRO!K$4&amp;$E392),'Hoja de Trabajo para listado'!$A$151:$Z$151,0)),0)+IFERROR(INDEX('Hoja de Trabajo para listado'!$AB$155:$BA$1048576,MATCH($A392,'Hoja de Trabajo para listado'!$AB$155:$AB$1048576,0),MATCH((CUADRO!K$4&amp;$E392),'Hoja de Trabajo para listado'!$AB$151:$BA$151,0)),0)+IFERROR(INDEX('Hoja de Trabajo para listado'!$BC$155:$CB$1048576,MATCH($A392,'Hoja de Trabajo para listado'!$BC$155:$BC$1048576,0),MATCH((CUADRO!K$4&amp;$E392),'Hoja de Trabajo para listado'!$BC$151:$CB$151,0)),0)+IFERROR(INDEX('Hoja de Trabajo para listado'!$DE$153:$DG$274,MATCH($A392,'Hoja de Trabajo para listado'!$DE$153:$DE$1048576,0),MATCH((CUADRO!K$4&amp;$E392),'Hoja de Trabajo para listado'!$DE$151:$DG$151,0)),0)+IFERROR(INDEX('Hoja de Trabajo para listado'!$CD$155:$DC$1048576,MATCH($A392,'Hoja de Trabajo para listado'!$CD$155:$CD$1048576,0),MATCH((CUADRO!K$4&amp;$E392),'Hoja de Trabajo para listado'!$CD$151:$DC$151,0)),0)</f>
        <v>0</v>
      </c>
      <c r="L392" s="243">
        <f ca="1">+IFERROR(INDEX('Hoja de Trabajo para listado'!$A$155:$Z$1048576,MATCH($A392,'Hoja de Trabajo para listado'!$A$155:$A$1048576,0),MATCH((CUADRO!L$4&amp;$E392),'Hoja de Trabajo para listado'!$A$151:$Z$151,0)),0)+IFERROR(INDEX('Hoja de Trabajo para listado'!$AB$155:$BA$1048576,MATCH($A392,'Hoja de Trabajo para listado'!$AB$155:$AB$1048576,0),MATCH((CUADRO!L$4&amp;$E392),'Hoja de Trabajo para listado'!$AB$151:$BA$151,0)),0)+IFERROR(INDEX('Hoja de Trabajo para listado'!$BC$155:$CB$1048576,MATCH($A392,'Hoja de Trabajo para listado'!$BC$155:$BC$1048576,0),MATCH((CUADRO!L$4&amp;$E392),'Hoja de Trabajo para listado'!$BC$151:$CB$151,0)),0)+IFERROR(INDEX('Hoja de Trabajo para listado'!$DE$153:$DG$274,MATCH($A392,'Hoja de Trabajo para listado'!$DE$153:$DE$1048576,0),MATCH((CUADRO!L$4&amp;$E392),'Hoja de Trabajo para listado'!$DE$151:$DG$151,0)),0)+IFERROR(INDEX('Hoja de Trabajo para listado'!$CD$155:$DC$1048576,MATCH($A392,'Hoja de Trabajo para listado'!$CD$155:$CD$1048576,0),MATCH((CUADRO!L$4&amp;$E392),'Hoja de Trabajo para listado'!$CD$151:$DC$151,0)),0)</f>
        <v>0</v>
      </c>
      <c r="M392" s="243">
        <f ca="1">+IFERROR(INDEX('Hoja de Trabajo para listado'!$A$155:$Z$1048576,MATCH($A392,'Hoja de Trabajo para listado'!$A$155:$A$1048576,0),MATCH((CUADRO!M$4&amp;$E392),'Hoja de Trabajo para listado'!$A$151:$Z$151,0)),0)+IFERROR(INDEX('Hoja de Trabajo para listado'!$AB$155:$BA$1048576,MATCH($A392,'Hoja de Trabajo para listado'!$AB$155:$AB$1048576,0),MATCH((CUADRO!M$4&amp;$E392),'Hoja de Trabajo para listado'!$AB$151:$BA$151,0)),0)+IFERROR(INDEX('Hoja de Trabajo para listado'!$BC$155:$CB$1048576,MATCH($A392,'Hoja de Trabajo para listado'!$BC$155:$BC$1048576,0),MATCH((CUADRO!M$4&amp;$E392),'Hoja de Trabajo para listado'!$BC$151:$CB$151,0)),0)+IFERROR(INDEX('Hoja de Trabajo para listado'!$DE$153:$DG$274,MATCH($A392,'Hoja de Trabajo para listado'!$DE$153:$DE$1048576,0),MATCH((CUADRO!M$4&amp;$E392),'Hoja de Trabajo para listado'!$DE$151:$DG$151,0)),0)+IFERROR(INDEX('Hoja de Trabajo para listado'!$CD$155:$DC$1048576,MATCH($A392,'Hoja de Trabajo para listado'!$CD$155:$CD$1048576,0),MATCH((CUADRO!M$4&amp;$E392),'Hoja de Trabajo para listado'!$CD$151:$DC$151,0)),0)</f>
        <v>0</v>
      </c>
      <c r="N392" s="243">
        <f ca="1">+IFERROR(INDEX('Hoja de Trabajo para listado'!$A$155:$Z$1048576,MATCH($A392,'Hoja de Trabajo para listado'!$A$155:$A$1048576,0),MATCH((CUADRO!N$4&amp;$E392),'Hoja de Trabajo para listado'!$A$151:$Z$151,0)),0)+IFERROR(INDEX('Hoja de Trabajo para listado'!$AB$155:$BA$1048576,MATCH($A392,'Hoja de Trabajo para listado'!$AB$155:$AB$1048576,0),MATCH((CUADRO!N$4&amp;$E392),'Hoja de Trabajo para listado'!$AB$151:$BA$151,0)),0)+IFERROR(INDEX('Hoja de Trabajo para listado'!$BC$155:$CB$1048576,MATCH($A392,'Hoja de Trabajo para listado'!$BC$155:$BC$1048576,0),MATCH((CUADRO!N$4&amp;$E392),'Hoja de Trabajo para listado'!$BC$151:$CB$151,0)),0)+IFERROR(INDEX('Hoja de Trabajo para listado'!$DE$153:$DG$274,MATCH($A392,'Hoja de Trabajo para listado'!$DE$153:$DE$1048576,0),MATCH((CUADRO!N$4&amp;$E392),'Hoja de Trabajo para listado'!$DE$151:$DG$151,0)),0)+IFERROR(INDEX('Hoja de Trabajo para listado'!$CD$155:$DC$1048576,MATCH($A392,'Hoja de Trabajo para listado'!$CD$155:$CD$1048576,0),MATCH((CUADRO!N$4&amp;$E392),'Hoja de Trabajo para listado'!$CD$151:$DC$151,0)),0)</f>
        <v>0</v>
      </c>
      <c r="O392" s="243">
        <f ca="1">+IFERROR(INDEX('Hoja de Trabajo para listado'!$A$155:$Z$1048576,MATCH($A392,'Hoja de Trabajo para listado'!$A$155:$A$1048576,0),MATCH((CUADRO!O$4&amp;$E392),'Hoja de Trabajo para listado'!$A$151:$Z$151,0)),0)+IFERROR(INDEX('Hoja de Trabajo para listado'!$AB$155:$BA$1048576,MATCH($A392,'Hoja de Trabajo para listado'!$AB$155:$AB$1048576,0),MATCH((CUADRO!O$4&amp;$E392),'Hoja de Trabajo para listado'!$AB$151:$BA$151,0)),0)+IFERROR(INDEX('Hoja de Trabajo para listado'!$BC$155:$CB$1048576,MATCH($A392,'Hoja de Trabajo para listado'!$BC$155:$BC$1048576,0),MATCH((CUADRO!O$4&amp;$E392),'Hoja de Trabajo para listado'!$BC$151:$CB$151,0)),0)+IFERROR(INDEX('Hoja de Trabajo para listado'!$DE$153:$DG$274,MATCH($A392,'Hoja de Trabajo para listado'!$DE$153:$DE$1048576,0),MATCH((CUADRO!O$4&amp;$E392),'Hoja de Trabajo para listado'!$DE$151:$DG$151,0)),0)+IFERROR(INDEX('Hoja de Trabajo para listado'!$CD$155:$DC$1048576,MATCH($A392,'Hoja de Trabajo para listado'!$CD$155:$CD$1048576,0),MATCH((CUADRO!O$4&amp;$E392),'Hoja de Trabajo para listado'!$CD$151:$DC$151,0)),0)</f>
        <v>0</v>
      </c>
      <c r="P392" s="243">
        <f ca="1">+IFERROR(INDEX('Hoja de Trabajo para listado'!$A$155:$Z$1048576,MATCH($A392,'Hoja de Trabajo para listado'!$A$155:$A$1048576,0),MATCH((CUADRO!P$4&amp;$E392),'Hoja de Trabajo para listado'!$A$151:$Z$151,0)),0)+IFERROR(INDEX('Hoja de Trabajo para listado'!$AB$155:$BA$1048576,MATCH($A392,'Hoja de Trabajo para listado'!$AB$155:$AB$1048576,0),MATCH((CUADRO!P$4&amp;$E392),'Hoja de Trabajo para listado'!$AB$151:$BA$151,0)),0)+IFERROR(INDEX('Hoja de Trabajo para listado'!$BC$155:$CB$1048576,MATCH($A392,'Hoja de Trabajo para listado'!$BC$155:$BC$1048576,0),MATCH((CUADRO!P$4&amp;$E392),'Hoja de Trabajo para listado'!$BC$151:$CB$151,0)),0)+IFERROR(INDEX('Hoja de Trabajo para listado'!$DE$153:$DG$274,MATCH($A392,'Hoja de Trabajo para listado'!$DE$153:$DE$1048576,0),MATCH((CUADRO!P$4&amp;$E392),'Hoja de Trabajo para listado'!$DE$151:$DG$151,0)),0)+IFERROR(INDEX('Hoja de Trabajo para listado'!$CD$155:$DC$1048576,MATCH($A392,'Hoja de Trabajo para listado'!$CD$155:$CD$1048576,0),MATCH((CUADRO!P$4&amp;$E392),'Hoja de Trabajo para listado'!$CD$151:$DC$151,0)),0)</f>
        <v>0</v>
      </c>
      <c r="Q392" s="243">
        <f ca="1">+IFERROR(INDEX('Hoja de Trabajo para listado'!$A$155:$Z$1048576,MATCH($A392,'Hoja de Trabajo para listado'!$A$155:$A$1048576,0),MATCH((CUADRO!Q$4&amp;$E392),'Hoja de Trabajo para listado'!$A$151:$Z$151,0)),0)+IFERROR(INDEX('Hoja de Trabajo para listado'!$AB$155:$BA$1048576,MATCH($A392,'Hoja de Trabajo para listado'!$AB$155:$AB$1048576,0),MATCH((CUADRO!Q$4&amp;$E392),'Hoja de Trabajo para listado'!$AB$151:$BA$151,0)),0)+IFERROR(INDEX('Hoja de Trabajo para listado'!$BC$155:$CB$1048576,MATCH($A392,'Hoja de Trabajo para listado'!$BC$155:$BC$1048576,0),MATCH((CUADRO!Q$4&amp;$E392),'Hoja de Trabajo para listado'!$BC$151:$CB$151,0)),0)+IFERROR(INDEX('Hoja de Trabajo para listado'!$DE$153:$DG$274,MATCH($A392,'Hoja de Trabajo para listado'!$DE$153:$DE$1048576,0),MATCH((CUADRO!Q$4&amp;$E392),'Hoja de Trabajo para listado'!$DE$151:$DG$151,0)),0)+IFERROR(INDEX('Hoja de Trabajo para listado'!$CD$155:$DC$1048576,MATCH($A392,'Hoja de Trabajo para listado'!$CD$155:$CD$1048576,0),MATCH((CUADRO!Q$4&amp;$E392),'Hoja de Trabajo para listado'!$CD$151:$DC$151,0)),0)</f>
        <v>0</v>
      </c>
      <c r="R392" s="243">
        <f t="shared" ca="1" si="10"/>
        <v>418348.73</v>
      </c>
      <c r="S392" s="256">
        <f ca="1">+R391+R392</f>
        <v>419148.73</v>
      </c>
      <c r="T392" s="243">
        <f ca="1">+S392</f>
        <v>419148.73</v>
      </c>
      <c r="U392" s="242">
        <f t="shared" si="11"/>
        <v>2</v>
      </c>
    </row>
    <row r="393" spans="1:21" ht="15" customHeight="1">
      <c r="A393" s="354">
        <v>680</v>
      </c>
      <c r="B393" s="381">
        <f>+A393</f>
        <v>680</v>
      </c>
      <c r="C393" s="245" t="str">
        <f>+VLOOKUP(A393,bd_lista!$A$3:$C$592,3,FALSE)</f>
        <v>Contraloria General del Estado</v>
      </c>
      <c r="D393" s="383" t="str">
        <f>+C393</f>
        <v>Contraloria General del Estado</v>
      </c>
      <c r="E393" s="245" t="s">
        <v>683</v>
      </c>
      <c r="F393" s="241">
        <f ca="1">+IFERROR(INDEX('Hoja de Trabajo para listado'!$A$155:$Z$1048576,MATCH($A393,'Hoja de Trabajo para listado'!$A$155:$A$1048576,0),MATCH((CUADRO!F$4&amp;$E393),'Hoja de Trabajo para listado'!$A$151:$Z$151,0)),0)+IFERROR(INDEX('Hoja de Trabajo para listado'!$AB$155:$BA$1048576,MATCH($A393,'Hoja de Trabajo para listado'!$AB$155:$AB$1048576,0),MATCH((CUADRO!F$4&amp;$E393),'Hoja de Trabajo para listado'!$AB$151:$BA$151,0)),0)+IFERROR(INDEX('Hoja de Trabajo para listado'!$BC$155:$CB$1048576,MATCH($A393,'Hoja de Trabajo para listado'!$BC$155:$BC$1048576,0),MATCH((CUADRO!F$4&amp;$E393),'Hoja de Trabajo para listado'!$BC$151:$CB$151,0)),0)+IFERROR(INDEX('Hoja de Trabajo para listado'!$DE$153:$DG$274,MATCH($A393,'Hoja de Trabajo para listado'!$DE$153:$DE$1048576,0),MATCH((CUADRO!F$4&amp;$E393),'Hoja de Trabajo para listado'!$DE$151:$DG$151,0)),0)+IFERROR(INDEX('Hoja de Trabajo para listado'!$CD$155:$DC$1048576,MATCH($A393,'Hoja de Trabajo para listado'!$CD$155:$CD$1048576,0),MATCH((CUADRO!F$4&amp;$E393),'Hoja de Trabajo para listado'!$CD$151:$DC$151,0)),0)</f>
        <v>0</v>
      </c>
      <c r="G393" s="241">
        <f ca="1">+IFERROR(INDEX('Hoja de Trabajo para listado'!$A$155:$Z$1048576,MATCH($A393,'Hoja de Trabajo para listado'!$A$155:$A$1048576,0),MATCH((CUADRO!G$4&amp;$E393),'Hoja de Trabajo para listado'!$A$151:$Z$151,0)),0)+IFERROR(INDEX('Hoja de Trabajo para listado'!$AB$155:$BA$1048576,MATCH($A393,'Hoja de Trabajo para listado'!$AB$155:$AB$1048576,0),MATCH((CUADRO!G$4&amp;$E393),'Hoja de Trabajo para listado'!$AB$151:$BA$151,0)),0)+IFERROR(INDEX('Hoja de Trabajo para listado'!$BC$155:$CB$1048576,MATCH($A393,'Hoja de Trabajo para listado'!$BC$155:$BC$1048576,0),MATCH((CUADRO!G$4&amp;$E393),'Hoja de Trabajo para listado'!$BC$151:$CB$151,0)),0)+IFERROR(INDEX('Hoja de Trabajo para listado'!$DE$153:$DG$274,MATCH($A393,'Hoja de Trabajo para listado'!$DE$153:$DE$1048576,0),MATCH((CUADRO!G$4&amp;$E393),'Hoja de Trabajo para listado'!$DE$151:$DG$151,0)),0)+IFERROR(INDEX('Hoja de Trabajo para listado'!$CD$155:$DC$1048576,MATCH($A393,'Hoja de Trabajo para listado'!$CD$155:$CD$1048576,0),MATCH((CUADRO!G$4&amp;$E393),'Hoja de Trabajo para listado'!$CD$151:$DC$151,0)),0)</f>
        <v>0</v>
      </c>
      <c r="H393" s="241">
        <f ca="1">+IFERROR(INDEX('Hoja de Trabajo para listado'!$A$155:$Z$1048576,MATCH($A393,'Hoja de Trabajo para listado'!$A$155:$A$1048576,0),MATCH((CUADRO!H$4&amp;$E393),'Hoja de Trabajo para listado'!$A$151:$Z$151,0)),0)+IFERROR(INDEX('Hoja de Trabajo para listado'!$AB$155:$BA$1048576,MATCH($A393,'Hoja de Trabajo para listado'!$AB$155:$AB$1048576,0),MATCH((CUADRO!H$4&amp;$E393),'Hoja de Trabajo para listado'!$AB$151:$BA$151,0)),0)+IFERROR(INDEX('Hoja de Trabajo para listado'!$BC$155:$CB$1048576,MATCH($A393,'Hoja de Trabajo para listado'!$BC$155:$BC$1048576,0),MATCH((CUADRO!H$4&amp;$E393),'Hoja de Trabajo para listado'!$BC$151:$CB$151,0)),0)+IFERROR(INDEX('Hoja de Trabajo para listado'!$DE$153:$DG$274,MATCH($A393,'Hoja de Trabajo para listado'!$DE$153:$DE$1048576,0),MATCH((CUADRO!H$4&amp;$E393),'Hoja de Trabajo para listado'!$DE$151:$DG$151,0)),0)+IFERROR(INDEX('Hoja de Trabajo para listado'!$CD$155:$DC$1048576,MATCH($A393,'Hoja de Trabajo para listado'!$CD$155:$CD$1048576,0),MATCH((CUADRO!H$4&amp;$E393),'Hoja de Trabajo para listado'!$CD$151:$DC$151,0)),0)</f>
        <v>0</v>
      </c>
      <c r="I393" s="241">
        <f ca="1">+IFERROR(INDEX('Hoja de Trabajo para listado'!$A$155:$Z$1048576,MATCH($A393,'Hoja de Trabajo para listado'!$A$155:$A$1048576,0),MATCH((CUADRO!I$4&amp;$E393),'Hoja de Trabajo para listado'!$A$151:$Z$151,0)),0)+IFERROR(INDEX('Hoja de Trabajo para listado'!$AB$155:$BA$1048576,MATCH($A393,'Hoja de Trabajo para listado'!$AB$155:$AB$1048576,0),MATCH((CUADRO!I$4&amp;$E393),'Hoja de Trabajo para listado'!$AB$151:$BA$151,0)),0)+IFERROR(INDEX('Hoja de Trabajo para listado'!$BC$155:$CB$1048576,MATCH($A393,'Hoja de Trabajo para listado'!$BC$155:$BC$1048576,0),MATCH((CUADRO!I$4&amp;$E393),'Hoja de Trabajo para listado'!$BC$151:$CB$151,0)),0)+IFERROR(INDEX('Hoja de Trabajo para listado'!$DE$153:$DG$274,MATCH($A393,'Hoja de Trabajo para listado'!$DE$153:$DE$1048576,0),MATCH((CUADRO!I$4&amp;$E393),'Hoja de Trabajo para listado'!$DE$151:$DG$151,0)),0)+IFERROR(INDEX('Hoja de Trabajo para listado'!$CD$155:$DC$1048576,MATCH($A393,'Hoja de Trabajo para listado'!$CD$155:$CD$1048576,0),MATCH((CUADRO!I$4&amp;$E393),'Hoja de Trabajo para listado'!$CD$151:$DC$151,0)),0)</f>
        <v>0</v>
      </c>
      <c r="J393" s="241">
        <f ca="1">+IFERROR(INDEX('Hoja de Trabajo para listado'!$A$155:$Z$1048576,MATCH($A393,'Hoja de Trabajo para listado'!$A$155:$A$1048576,0),MATCH((CUADRO!J$4&amp;$E393),'Hoja de Trabajo para listado'!$A$151:$Z$151,0)),0)+IFERROR(INDEX('Hoja de Trabajo para listado'!$AB$155:$BA$1048576,MATCH($A393,'Hoja de Trabajo para listado'!$AB$155:$AB$1048576,0),MATCH((CUADRO!J$4&amp;$E393),'Hoja de Trabajo para listado'!$AB$151:$BA$151,0)),0)+IFERROR(INDEX('Hoja de Trabajo para listado'!$BC$155:$CB$1048576,MATCH($A393,'Hoja de Trabajo para listado'!$BC$155:$BC$1048576,0),MATCH((CUADRO!J$4&amp;$E393),'Hoja de Trabajo para listado'!$BC$151:$CB$151,0)),0)+IFERROR(INDEX('Hoja de Trabajo para listado'!$DE$153:$DG$274,MATCH($A393,'Hoja de Trabajo para listado'!$DE$153:$DE$1048576,0),MATCH((CUADRO!J$4&amp;$E393),'Hoja de Trabajo para listado'!$DE$151:$DG$151,0)),0)+IFERROR(INDEX('Hoja de Trabajo para listado'!$CD$155:$DC$1048576,MATCH($A393,'Hoja de Trabajo para listado'!$CD$155:$CD$1048576,0),MATCH((CUADRO!J$4&amp;$E393),'Hoja de Trabajo para listado'!$CD$151:$DC$151,0)),0)</f>
        <v>161.29000000000002</v>
      </c>
      <c r="K393" s="241">
        <f ca="1">+IFERROR(INDEX('Hoja de Trabajo para listado'!$A$155:$Z$1048576,MATCH($A393,'Hoja de Trabajo para listado'!$A$155:$A$1048576,0),MATCH((CUADRO!K$4&amp;$E393),'Hoja de Trabajo para listado'!$A$151:$Z$151,0)),0)+IFERROR(INDEX('Hoja de Trabajo para listado'!$AB$155:$BA$1048576,MATCH($A393,'Hoja de Trabajo para listado'!$AB$155:$AB$1048576,0),MATCH((CUADRO!K$4&amp;$E393),'Hoja de Trabajo para listado'!$AB$151:$BA$151,0)),0)+IFERROR(INDEX('Hoja de Trabajo para listado'!$BC$155:$CB$1048576,MATCH($A393,'Hoja de Trabajo para listado'!$BC$155:$BC$1048576,0),MATCH((CUADRO!K$4&amp;$E393),'Hoja de Trabajo para listado'!$BC$151:$CB$151,0)),0)+IFERROR(INDEX('Hoja de Trabajo para listado'!$DE$153:$DG$274,MATCH($A393,'Hoja de Trabajo para listado'!$DE$153:$DE$1048576,0),MATCH((CUADRO!K$4&amp;$E393),'Hoja de Trabajo para listado'!$DE$151:$DG$151,0)),0)+IFERROR(INDEX('Hoja de Trabajo para listado'!$CD$155:$DC$1048576,MATCH($A393,'Hoja de Trabajo para listado'!$CD$155:$CD$1048576,0),MATCH((CUADRO!K$4&amp;$E393),'Hoja de Trabajo para listado'!$CD$151:$DC$151,0)),0)</f>
        <v>0</v>
      </c>
      <c r="L393" s="241">
        <f ca="1">+IFERROR(INDEX('Hoja de Trabajo para listado'!$A$155:$Z$1048576,MATCH($A393,'Hoja de Trabajo para listado'!$A$155:$A$1048576,0),MATCH((CUADRO!L$4&amp;$E393),'Hoja de Trabajo para listado'!$A$151:$Z$151,0)),0)+IFERROR(INDEX('Hoja de Trabajo para listado'!$AB$155:$BA$1048576,MATCH($A393,'Hoja de Trabajo para listado'!$AB$155:$AB$1048576,0),MATCH((CUADRO!L$4&amp;$E393),'Hoja de Trabajo para listado'!$AB$151:$BA$151,0)),0)+IFERROR(INDEX('Hoja de Trabajo para listado'!$BC$155:$CB$1048576,MATCH($A393,'Hoja de Trabajo para listado'!$BC$155:$BC$1048576,0),MATCH((CUADRO!L$4&amp;$E393),'Hoja de Trabajo para listado'!$BC$151:$CB$151,0)),0)+IFERROR(INDEX('Hoja de Trabajo para listado'!$DE$153:$DG$274,MATCH($A393,'Hoja de Trabajo para listado'!$DE$153:$DE$1048576,0),MATCH((CUADRO!L$4&amp;$E393),'Hoja de Trabajo para listado'!$DE$151:$DG$151,0)),0)+IFERROR(INDEX('Hoja de Trabajo para listado'!$CD$155:$DC$1048576,MATCH($A393,'Hoja de Trabajo para listado'!$CD$155:$CD$1048576,0),MATCH((CUADRO!L$4&amp;$E393),'Hoja de Trabajo para listado'!$CD$151:$DC$151,0)),0)</f>
        <v>0</v>
      </c>
      <c r="M393" s="241">
        <f ca="1">+IFERROR(INDEX('Hoja de Trabajo para listado'!$A$155:$Z$1048576,MATCH($A393,'Hoja de Trabajo para listado'!$A$155:$A$1048576,0),MATCH((CUADRO!M$4&amp;$E393),'Hoja de Trabajo para listado'!$A$151:$Z$151,0)),0)+IFERROR(INDEX('Hoja de Trabajo para listado'!$AB$155:$BA$1048576,MATCH($A393,'Hoja de Trabajo para listado'!$AB$155:$AB$1048576,0),MATCH((CUADRO!M$4&amp;$E393),'Hoja de Trabajo para listado'!$AB$151:$BA$151,0)),0)+IFERROR(INDEX('Hoja de Trabajo para listado'!$BC$155:$CB$1048576,MATCH($A393,'Hoja de Trabajo para listado'!$BC$155:$BC$1048576,0),MATCH((CUADRO!M$4&amp;$E393),'Hoja de Trabajo para listado'!$BC$151:$CB$151,0)),0)+IFERROR(INDEX('Hoja de Trabajo para listado'!$DE$153:$DG$274,MATCH($A393,'Hoja de Trabajo para listado'!$DE$153:$DE$1048576,0),MATCH((CUADRO!M$4&amp;$E393),'Hoja de Trabajo para listado'!$DE$151:$DG$151,0)),0)+IFERROR(INDEX('Hoja de Trabajo para listado'!$CD$155:$DC$1048576,MATCH($A393,'Hoja de Trabajo para listado'!$CD$155:$CD$1048576,0),MATCH((CUADRO!M$4&amp;$E393),'Hoja de Trabajo para listado'!$CD$151:$DC$151,0)),0)</f>
        <v>0</v>
      </c>
      <c r="N393" s="241">
        <f ca="1">+IFERROR(INDEX('Hoja de Trabajo para listado'!$A$155:$Z$1048576,MATCH($A393,'Hoja de Trabajo para listado'!$A$155:$A$1048576,0),MATCH((CUADRO!N$4&amp;$E393),'Hoja de Trabajo para listado'!$A$151:$Z$151,0)),0)+IFERROR(INDEX('Hoja de Trabajo para listado'!$AB$155:$BA$1048576,MATCH($A393,'Hoja de Trabajo para listado'!$AB$155:$AB$1048576,0),MATCH((CUADRO!N$4&amp;$E393),'Hoja de Trabajo para listado'!$AB$151:$BA$151,0)),0)+IFERROR(INDEX('Hoja de Trabajo para listado'!$BC$155:$CB$1048576,MATCH($A393,'Hoja de Trabajo para listado'!$BC$155:$BC$1048576,0),MATCH((CUADRO!N$4&amp;$E393),'Hoja de Trabajo para listado'!$BC$151:$CB$151,0)),0)+IFERROR(INDEX('Hoja de Trabajo para listado'!$DE$153:$DG$274,MATCH($A393,'Hoja de Trabajo para listado'!$DE$153:$DE$1048576,0),MATCH((CUADRO!N$4&amp;$E393),'Hoja de Trabajo para listado'!$DE$151:$DG$151,0)),0)+IFERROR(INDEX('Hoja de Trabajo para listado'!$CD$155:$DC$1048576,MATCH($A393,'Hoja de Trabajo para listado'!$CD$155:$CD$1048576,0),MATCH((CUADRO!N$4&amp;$E393),'Hoja de Trabajo para listado'!$CD$151:$DC$151,0)),0)</f>
        <v>0</v>
      </c>
      <c r="O393" s="241">
        <f ca="1">+IFERROR(INDEX('Hoja de Trabajo para listado'!$A$155:$Z$1048576,MATCH($A393,'Hoja de Trabajo para listado'!$A$155:$A$1048576,0),MATCH((CUADRO!O$4&amp;$E393),'Hoja de Trabajo para listado'!$A$151:$Z$151,0)),0)+IFERROR(INDEX('Hoja de Trabajo para listado'!$AB$155:$BA$1048576,MATCH($A393,'Hoja de Trabajo para listado'!$AB$155:$AB$1048576,0),MATCH((CUADRO!O$4&amp;$E393),'Hoja de Trabajo para listado'!$AB$151:$BA$151,0)),0)+IFERROR(INDEX('Hoja de Trabajo para listado'!$BC$155:$CB$1048576,MATCH($A393,'Hoja de Trabajo para listado'!$BC$155:$BC$1048576,0),MATCH((CUADRO!O$4&amp;$E393),'Hoja de Trabajo para listado'!$BC$151:$CB$151,0)),0)+IFERROR(INDEX('Hoja de Trabajo para listado'!$DE$153:$DG$274,MATCH($A393,'Hoja de Trabajo para listado'!$DE$153:$DE$1048576,0),MATCH((CUADRO!O$4&amp;$E393),'Hoja de Trabajo para listado'!$DE$151:$DG$151,0)),0)+IFERROR(INDEX('Hoja de Trabajo para listado'!$CD$155:$DC$1048576,MATCH($A393,'Hoja de Trabajo para listado'!$CD$155:$CD$1048576,0),MATCH((CUADRO!O$4&amp;$E393),'Hoja de Trabajo para listado'!$CD$151:$DC$151,0)),0)</f>
        <v>0</v>
      </c>
      <c r="P393" s="241">
        <f ca="1">+IFERROR(INDEX('Hoja de Trabajo para listado'!$A$155:$Z$1048576,MATCH($A393,'Hoja de Trabajo para listado'!$A$155:$A$1048576,0),MATCH((CUADRO!P$4&amp;$E393),'Hoja de Trabajo para listado'!$A$151:$Z$151,0)),0)+IFERROR(INDEX('Hoja de Trabajo para listado'!$AB$155:$BA$1048576,MATCH($A393,'Hoja de Trabajo para listado'!$AB$155:$AB$1048576,0),MATCH((CUADRO!P$4&amp;$E393),'Hoja de Trabajo para listado'!$AB$151:$BA$151,0)),0)+IFERROR(INDEX('Hoja de Trabajo para listado'!$BC$155:$CB$1048576,MATCH($A393,'Hoja de Trabajo para listado'!$BC$155:$BC$1048576,0),MATCH((CUADRO!P$4&amp;$E393),'Hoja de Trabajo para listado'!$BC$151:$CB$151,0)),0)+IFERROR(INDEX('Hoja de Trabajo para listado'!$DE$153:$DG$274,MATCH($A393,'Hoja de Trabajo para listado'!$DE$153:$DE$1048576,0),MATCH((CUADRO!P$4&amp;$E393),'Hoja de Trabajo para listado'!$DE$151:$DG$151,0)),0)+IFERROR(INDEX('Hoja de Trabajo para listado'!$CD$155:$DC$1048576,MATCH($A393,'Hoja de Trabajo para listado'!$CD$155:$CD$1048576,0),MATCH((CUADRO!P$4&amp;$E393),'Hoja de Trabajo para listado'!$CD$151:$DC$151,0)),0)</f>
        <v>0</v>
      </c>
      <c r="Q393" s="241">
        <f ca="1">+IFERROR(INDEX('Hoja de Trabajo para listado'!$A$155:$Z$1048576,MATCH($A393,'Hoja de Trabajo para listado'!$A$155:$A$1048576,0),MATCH((CUADRO!Q$4&amp;$E393),'Hoja de Trabajo para listado'!$A$151:$Z$151,0)),0)+IFERROR(INDEX('Hoja de Trabajo para listado'!$AB$155:$BA$1048576,MATCH($A393,'Hoja de Trabajo para listado'!$AB$155:$AB$1048576,0),MATCH((CUADRO!Q$4&amp;$E393),'Hoja de Trabajo para listado'!$AB$151:$BA$151,0)),0)+IFERROR(INDEX('Hoja de Trabajo para listado'!$BC$155:$CB$1048576,MATCH($A393,'Hoja de Trabajo para listado'!$BC$155:$BC$1048576,0),MATCH((CUADRO!Q$4&amp;$E393),'Hoja de Trabajo para listado'!$BC$151:$CB$151,0)),0)+IFERROR(INDEX('Hoja de Trabajo para listado'!$DE$153:$DG$274,MATCH($A393,'Hoja de Trabajo para listado'!$DE$153:$DE$1048576,0),MATCH((CUADRO!Q$4&amp;$E393),'Hoja de Trabajo para listado'!$DE$151:$DG$151,0)),0)+IFERROR(INDEX('Hoja de Trabajo para listado'!$CD$155:$DC$1048576,MATCH($A393,'Hoja de Trabajo para listado'!$CD$155:$CD$1048576,0),MATCH((CUADRO!Q$4&amp;$E393),'Hoja de Trabajo para listado'!$CD$151:$DC$151,0)),0)</f>
        <v>0</v>
      </c>
      <c r="R393" s="241">
        <f t="shared" ref="R393:R456" ca="1" si="12">+SUM(F393:Q393)</f>
        <v>161.29000000000002</v>
      </c>
      <c r="S393" s="257"/>
      <c r="T393" s="241">
        <f ca="1">+T394</f>
        <v>161.29000000000002</v>
      </c>
      <c r="U393" s="240">
        <f t="shared" ref="U393:U456" si="13">+IF(E393="Débitos",1,2)</f>
        <v>1</v>
      </c>
    </row>
    <row r="394" spans="1:21" ht="15" customHeight="1">
      <c r="A394" s="353">
        <v>680</v>
      </c>
      <c r="B394" s="382"/>
      <c r="C394" s="305" t="str">
        <f>+VLOOKUP(A394,bd_lista!$A$3:$C$592,3,FALSE)</f>
        <v>Contraloria General del Estado</v>
      </c>
      <c r="D394" s="384"/>
      <c r="E394" s="305" t="s">
        <v>684</v>
      </c>
      <c r="F394" s="243">
        <f ca="1">+IFERROR(INDEX('Hoja de Trabajo para listado'!$A$155:$Z$1048576,MATCH($A394,'Hoja de Trabajo para listado'!$A$155:$A$1048576,0),MATCH((CUADRO!F$4&amp;$E394),'Hoja de Trabajo para listado'!$A$151:$Z$151,0)),0)+IFERROR(INDEX('Hoja de Trabajo para listado'!$AB$155:$BA$1048576,MATCH($A394,'Hoja de Trabajo para listado'!$AB$155:$AB$1048576,0),MATCH((CUADRO!F$4&amp;$E394),'Hoja de Trabajo para listado'!$AB$151:$BA$151,0)),0)+IFERROR(INDEX('Hoja de Trabajo para listado'!$BC$155:$CB$1048576,MATCH($A394,'Hoja de Trabajo para listado'!$BC$155:$BC$1048576,0),MATCH((CUADRO!F$4&amp;$E394),'Hoja de Trabajo para listado'!$BC$151:$CB$151,0)),0)+IFERROR(INDEX('Hoja de Trabajo para listado'!$DE$153:$DG$274,MATCH($A394,'Hoja de Trabajo para listado'!$DE$153:$DE$1048576,0),MATCH((CUADRO!F$4&amp;$E394),'Hoja de Trabajo para listado'!$DE$151:$DG$151,0)),0)+IFERROR(INDEX('Hoja de Trabajo para listado'!$CD$155:$DC$1048576,MATCH($A394,'Hoja de Trabajo para listado'!$CD$155:$CD$1048576,0),MATCH((CUADRO!F$4&amp;$E394),'Hoja de Trabajo para listado'!$CD$151:$DC$151,0)),0)</f>
        <v>0</v>
      </c>
      <c r="G394" s="243">
        <f ca="1">+IFERROR(INDEX('Hoja de Trabajo para listado'!$A$155:$Z$1048576,MATCH($A394,'Hoja de Trabajo para listado'!$A$155:$A$1048576,0),MATCH((CUADRO!G$4&amp;$E394),'Hoja de Trabajo para listado'!$A$151:$Z$151,0)),0)+IFERROR(INDEX('Hoja de Trabajo para listado'!$AB$155:$BA$1048576,MATCH($A394,'Hoja de Trabajo para listado'!$AB$155:$AB$1048576,0),MATCH((CUADRO!G$4&amp;$E394),'Hoja de Trabajo para listado'!$AB$151:$BA$151,0)),0)+IFERROR(INDEX('Hoja de Trabajo para listado'!$BC$155:$CB$1048576,MATCH($A394,'Hoja de Trabajo para listado'!$BC$155:$BC$1048576,0),MATCH((CUADRO!G$4&amp;$E394),'Hoja de Trabajo para listado'!$BC$151:$CB$151,0)),0)+IFERROR(INDEX('Hoja de Trabajo para listado'!$DE$153:$DG$274,MATCH($A394,'Hoja de Trabajo para listado'!$DE$153:$DE$1048576,0),MATCH((CUADRO!G$4&amp;$E394),'Hoja de Trabajo para listado'!$DE$151:$DG$151,0)),0)+IFERROR(INDEX('Hoja de Trabajo para listado'!$CD$155:$DC$1048576,MATCH($A394,'Hoja de Trabajo para listado'!$CD$155:$CD$1048576,0),MATCH((CUADRO!G$4&amp;$E394),'Hoja de Trabajo para listado'!$CD$151:$DC$151,0)),0)</f>
        <v>0</v>
      </c>
      <c r="H394" s="243">
        <f ca="1">+IFERROR(INDEX('Hoja de Trabajo para listado'!$A$155:$Z$1048576,MATCH($A394,'Hoja de Trabajo para listado'!$A$155:$A$1048576,0),MATCH((CUADRO!H$4&amp;$E394),'Hoja de Trabajo para listado'!$A$151:$Z$151,0)),0)+IFERROR(INDEX('Hoja de Trabajo para listado'!$AB$155:$BA$1048576,MATCH($A394,'Hoja de Trabajo para listado'!$AB$155:$AB$1048576,0),MATCH((CUADRO!H$4&amp;$E394),'Hoja de Trabajo para listado'!$AB$151:$BA$151,0)),0)+IFERROR(INDEX('Hoja de Trabajo para listado'!$BC$155:$CB$1048576,MATCH($A394,'Hoja de Trabajo para listado'!$BC$155:$BC$1048576,0),MATCH((CUADRO!H$4&amp;$E394),'Hoja de Trabajo para listado'!$BC$151:$CB$151,0)),0)+IFERROR(INDEX('Hoja de Trabajo para listado'!$DE$153:$DG$274,MATCH($A394,'Hoja de Trabajo para listado'!$DE$153:$DE$1048576,0),MATCH((CUADRO!H$4&amp;$E394),'Hoja de Trabajo para listado'!$DE$151:$DG$151,0)),0)+IFERROR(INDEX('Hoja de Trabajo para listado'!$CD$155:$DC$1048576,MATCH($A394,'Hoja de Trabajo para listado'!$CD$155:$CD$1048576,0),MATCH((CUADRO!H$4&amp;$E394),'Hoja de Trabajo para listado'!$CD$151:$DC$151,0)),0)</f>
        <v>0</v>
      </c>
      <c r="I394" s="243">
        <f ca="1">+IFERROR(INDEX('Hoja de Trabajo para listado'!$A$155:$Z$1048576,MATCH($A394,'Hoja de Trabajo para listado'!$A$155:$A$1048576,0),MATCH((CUADRO!I$4&amp;$E394),'Hoja de Trabajo para listado'!$A$151:$Z$151,0)),0)+IFERROR(INDEX('Hoja de Trabajo para listado'!$AB$155:$BA$1048576,MATCH($A394,'Hoja de Trabajo para listado'!$AB$155:$AB$1048576,0),MATCH((CUADRO!I$4&amp;$E394),'Hoja de Trabajo para listado'!$AB$151:$BA$151,0)),0)+IFERROR(INDEX('Hoja de Trabajo para listado'!$BC$155:$CB$1048576,MATCH($A394,'Hoja de Trabajo para listado'!$BC$155:$BC$1048576,0),MATCH((CUADRO!I$4&amp;$E394),'Hoja de Trabajo para listado'!$BC$151:$CB$151,0)),0)+IFERROR(INDEX('Hoja de Trabajo para listado'!$DE$153:$DG$274,MATCH($A394,'Hoja de Trabajo para listado'!$DE$153:$DE$1048576,0),MATCH((CUADRO!I$4&amp;$E394),'Hoja de Trabajo para listado'!$DE$151:$DG$151,0)),0)+IFERROR(INDEX('Hoja de Trabajo para listado'!$CD$155:$DC$1048576,MATCH($A394,'Hoja de Trabajo para listado'!$CD$155:$CD$1048576,0),MATCH((CUADRO!I$4&amp;$E394),'Hoja de Trabajo para listado'!$CD$151:$DC$151,0)),0)</f>
        <v>0</v>
      </c>
      <c r="J394" s="243">
        <f ca="1">+IFERROR(INDEX('Hoja de Trabajo para listado'!$A$155:$Z$1048576,MATCH($A394,'Hoja de Trabajo para listado'!$A$155:$A$1048576,0),MATCH((CUADRO!J$4&amp;$E394),'Hoja de Trabajo para listado'!$A$151:$Z$151,0)),0)+IFERROR(INDEX('Hoja de Trabajo para listado'!$AB$155:$BA$1048576,MATCH($A394,'Hoja de Trabajo para listado'!$AB$155:$AB$1048576,0),MATCH((CUADRO!J$4&amp;$E394),'Hoja de Trabajo para listado'!$AB$151:$BA$151,0)),0)+IFERROR(INDEX('Hoja de Trabajo para listado'!$BC$155:$CB$1048576,MATCH($A394,'Hoja de Trabajo para listado'!$BC$155:$BC$1048576,0),MATCH((CUADRO!J$4&amp;$E394),'Hoja de Trabajo para listado'!$BC$151:$CB$151,0)),0)+IFERROR(INDEX('Hoja de Trabajo para listado'!$DE$153:$DG$274,MATCH($A394,'Hoja de Trabajo para listado'!$DE$153:$DE$1048576,0),MATCH((CUADRO!J$4&amp;$E394),'Hoja de Trabajo para listado'!$DE$151:$DG$151,0)),0)+IFERROR(INDEX('Hoja de Trabajo para listado'!$CD$155:$DC$1048576,MATCH($A394,'Hoja de Trabajo para listado'!$CD$155:$CD$1048576,0),MATCH((CUADRO!J$4&amp;$E394),'Hoja de Trabajo para listado'!$CD$151:$DC$151,0)),0)</f>
        <v>0</v>
      </c>
      <c r="K394" s="243">
        <f ca="1">+IFERROR(INDEX('Hoja de Trabajo para listado'!$A$155:$Z$1048576,MATCH($A394,'Hoja de Trabajo para listado'!$A$155:$A$1048576,0),MATCH((CUADRO!K$4&amp;$E394),'Hoja de Trabajo para listado'!$A$151:$Z$151,0)),0)+IFERROR(INDEX('Hoja de Trabajo para listado'!$AB$155:$BA$1048576,MATCH($A394,'Hoja de Trabajo para listado'!$AB$155:$AB$1048576,0),MATCH((CUADRO!K$4&amp;$E394),'Hoja de Trabajo para listado'!$AB$151:$BA$151,0)),0)+IFERROR(INDEX('Hoja de Trabajo para listado'!$BC$155:$CB$1048576,MATCH($A394,'Hoja de Trabajo para listado'!$BC$155:$BC$1048576,0),MATCH((CUADRO!K$4&amp;$E394),'Hoja de Trabajo para listado'!$BC$151:$CB$151,0)),0)+IFERROR(INDEX('Hoja de Trabajo para listado'!$DE$153:$DG$274,MATCH($A394,'Hoja de Trabajo para listado'!$DE$153:$DE$1048576,0),MATCH((CUADRO!K$4&amp;$E394),'Hoja de Trabajo para listado'!$DE$151:$DG$151,0)),0)+IFERROR(INDEX('Hoja de Trabajo para listado'!$CD$155:$DC$1048576,MATCH($A394,'Hoja de Trabajo para listado'!$CD$155:$CD$1048576,0),MATCH((CUADRO!K$4&amp;$E394),'Hoja de Trabajo para listado'!$CD$151:$DC$151,0)),0)</f>
        <v>0</v>
      </c>
      <c r="L394" s="243">
        <f ca="1">+IFERROR(INDEX('Hoja de Trabajo para listado'!$A$155:$Z$1048576,MATCH($A394,'Hoja de Trabajo para listado'!$A$155:$A$1048576,0),MATCH((CUADRO!L$4&amp;$E394),'Hoja de Trabajo para listado'!$A$151:$Z$151,0)),0)+IFERROR(INDEX('Hoja de Trabajo para listado'!$AB$155:$BA$1048576,MATCH($A394,'Hoja de Trabajo para listado'!$AB$155:$AB$1048576,0),MATCH((CUADRO!L$4&amp;$E394),'Hoja de Trabajo para listado'!$AB$151:$BA$151,0)),0)+IFERROR(INDEX('Hoja de Trabajo para listado'!$BC$155:$CB$1048576,MATCH($A394,'Hoja de Trabajo para listado'!$BC$155:$BC$1048576,0),MATCH((CUADRO!L$4&amp;$E394),'Hoja de Trabajo para listado'!$BC$151:$CB$151,0)),0)+IFERROR(INDEX('Hoja de Trabajo para listado'!$DE$153:$DG$274,MATCH($A394,'Hoja de Trabajo para listado'!$DE$153:$DE$1048576,0),MATCH((CUADRO!L$4&amp;$E394),'Hoja de Trabajo para listado'!$DE$151:$DG$151,0)),0)+IFERROR(INDEX('Hoja de Trabajo para listado'!$CD$155:$DC$1048576,MATCH($A394,'Hoja de Trabajo para listado'!$CD$155:$CD$1048576,0),MATCH((CUADRO!L$4&amp;$E394),'Hoja de Trabajo para listado'!$CD$151:$DC$151,0)),0)</f>
        <v>0</v>
      </c>
      <c r="M394" s="243">
        <f ca="1">+IFERROR(INDEX('Hoja de Trabajo para listado'!$A$155:$Z$1048576,MATCH($A394,'Hoja de Trabajo para listado'!$A$155:$A$1048576,0),MATCH((CUADRO!M$4&amp;$E394),'Hoja de Trabajo para listado'!$A$151:$Z$151,0)),0)+IFERROR(INDEX('Hoja de Trabajo para listado'!$AB$155:$BA$1048576,MATCH($A394,'Hoja de Trabajo para listado'!$AB$155:$AB$1048576,0),MATCH((CUADRO!M$4&amp;$E394),'Hoja de Trabajo para listado'!$AB$151:$BA$151,0)),0)+IFERROR(INDEX('Hoja de Trabajo para listado'!$BC$155:$CB$1048576,MATCH($A394,'Hoja de Trabajo para listado'!$BC$155:$BC$1048576,0),MATCH((CUADRO!M$4&amp;$E394),'Hoja de Trabajo para listado'!$BC$151:$CB$151,0)),0)+IFERROR(INDEX('Hoja de Trabajo para listado'!$DE$153:$DG$274,MATCH($A394,'Hoja de Trabajo para listado'!$DE$153:$DE$1048576,0),MATCH((CUADRO!M$4&amp;$E394),'Hoja de Trabajo para listado'!$DE$151:$DG$151,0)),0)+IFERROR(INDEX('Hoja de Trabajo para listado'!$CD$155:$DC$1048576,MATCH($A394,'Hoja de Trabajo para listado'!$CD$155:$CD$1048576,0),MATCH((CUADRO!M$4&amp;$E394),'Hoja de Trabajo para listado'!$CD$151:$DC$151,0)),0)</f>
        <v>0</v>
      </c>
      <c r="N394" s="243">
        <f ca="1">+IFERROR(INDEX('Hoja de Trabajo para listado'!$A$155:$Z$1048576,MATCH($A394,'Hoja de Trabajo para listado'!$A$155:$A$1048576,0),MATCH((CUADRO!N$4&amp;$E394),'Hoja de Trabajo para listado'!$A$151:$Z$151,0)),0)+IFERROR(INDEX('Hoja de Trabajo para listado'!$AB$155:$BA$1048576,MATCH($A394,'Hoja de Trabajo para listado'!$AB$155:$AB$1048576,0),MATCH((CUADRO!N$4&amp;$E394),'Hoja de Trabajo para listado'!$AB$151:$BA$151,0)),0)+IFERROR(INDEX('Hoja de Trabajo para listado'!$BC$155:$CB$1048576,MATCH($A394,'Hoja de Trabajo para listado'!$BC$155:$BC$1048576,0),MATCH((CUADRO!N$4&amp;$E394),'Hoja de Trabajo para listado'!$BC$151:$CB$151,0)),0)+IFERROR(INDEX('Hoja de Trabajo para listado'!$DE$153:$DG$274,MATCH($A394,'Hoja de Trabajo para listado'!$DE$153:$DE$1048576,0),MATCH((CUADRO!N$4&amp;$E394),'Hoja de Trabajo para listado'!$DE$151:$DG$151,0)),0)+IFERROR(INDEX('Hoja de Trabajo para listado'!$CD$155:$DC$1048576,MATCH($A394,'Hoja de Trabajo para listado'!$CD$155:$CD$1048576,0),MATCH((CUADRO!N$4&amp;$E394),'Hoja de Trabajo para listado'!$CD$151:$DC$151,0)),0)</f>
        <v>0</v>
      </c>
      <c r="O394" s="243">
        <f ca="1">+IFERROR(INDEX('Hoja de Trabajo para listado'!$A$155:$Z$1048576,MATCH($A394,'Hoja de Trabajo para listado'!$A$155:$A$1048576,0),MATCH((CUADRO!O$4&amp;$E394),'Hoja de Trabajo para listado'!$A$151:$Z$151,0)),0)+IFERROR(INDEX('Hoja de Trabajo para listado'!$AB$155:$BA$1048576,MATCH($A394,'Hoja de Trabajo para listado'!$AB$155:$AB$1048576,0),MATCH((CUADRO!O$4&amp;$E394),'Hoja de Trabajo para listado'!$AB$151:$BA$151,0)),0)+IFERROR(INDEX('Hoja de Trabajo para listado'!$BC$155:$CB$1048576,MATCH($A394,'Hoja de Trabajo para listado'!$BC$155:$BC$1048576,0),MATCH((CUADRO!O$4&amp;$E394),'Hoja de Trabajo para listado'!$BC$151:$CB$151,0)),0)+IFERROR(INDEX('Hoja de Trabajo para listado'!$DE$153:$DG$274,MATCH($A394,'Hoja de Trabajo para listado'!$DE$153:$DE$1048576,0),MATCH((CUADRO!O$4&amp;$E394),'Hoja de Trabajo para listado'!$DE$151:$DG$151,0)),0)+IFERROR(INDEX('Hoja de Trabajo para listado'!$CD$155:$DC$1048576,MATCH($A394,'Hoja de Trabajo para listado'!$CD$155:$CD$1048576,0),MATCH((CUADRO!O$4&amp;$E394),'Hoja de Trabajo para listado'!$CD$151:$DC$151,0)),0)</f>
        <v>0</v>
      </c>
      <c r="P394" s="243">
        <f ca="1">+IFERROR(INDEX('Hoja de Trabajo para listado'!$A$155:$Z$1048576,MATCH($A394,'Hoja de Trabajo para listado'!$A$155:$A$1048576,0),MATCH((CUADRO!P$4&amp;$E394),'Hoja de Trabajo para listado'!$A$151:$Z$151,0)),0)+IFERROR(INDEX('Hoja de Trabajo para listado'!$AB$155:$BA$1048576,MATCH($A394,'Hoja de Trabajo para listado'!$AB$155:$AB$1048576,0),MATCH((CUADRO!P$4&amp;$E394),'Hoja de Trabajo para listado'!$AB$151:$BA$151,0)),0)+IFERROR(INDEX('Hoja de Trabajo para listado'!$BC$155:$CB$1048576,MATCH($A394,'Hoja de Trabajo para listado'!$BC$155:$BC$1048576,0),MATCH((CUADRO!P$4&amp;$E394),'Hoja de Trabajo para listado'!$BC$151:$CB$151,0)),0)+IFERROR(INDEX('Hoja de Trabajo para listado'!$DE$153:$DG$274,MATCH($A394,'Hoja de Trabajo para listado'!$DE$153:$DE$1048576,0),MATCH((CUADRO!P$4&amp;$E394),'Hoja de Trabajo para listado'!$DE$151:$DG$151,0)),0)+IFERROR(INDEX('Hoja de Trabajo para listado'!$CD$155:$DC$1048576,MATCH($A394,'Hoja de Trabajo para listado'!$CD$155:$CD$1048576,0),MATCH((CUADRO!P$4&amp;$E394),'Hoja de Trabajo para listado'!$CD$151:$DC$151,0)),0)</f>
        <v>0</v>
      </c>
      <c r="Q394" s="243">
        <f ca="1">+IFERROR(INDEX('Hoja de Trabajo para listado'!$A$155:$Z$1048576,MATCH($A394,'Hoja de Trabajo para listado'!$A$155:$A$1048576,0),MATCH((CUADRO!Q$4&amp;$E394),'Hoja de Trabajo para listado'!$A$151:$Z$151,0)),0)+IFERROR(INDEX('Hoja de Trabajo para listado'!$AB$155:$BA$1048576,MATCH($A394,'Hoja de Trabajo para listado'!$AB$155:$AB$1048576,0),MATCH((CUADRO!Q$4&amp;$E394),'Hoja de Trabajo para listado'!$AB$151:$BA$151,0)),0)+IFERROR(INDEX('Hoja de Trabajo para listado'!$BC$155:$CB$1048576,MATCH($A394,'Hoja de Trabajo para listado'!$BC$155:$BC$1048576,0),MATCH((CUADRO!Q$4&amp;$E394),'Hoja de Trabajo para listado'!$BC$151:$CB$151,0)),0)+IFERROR(INDEX('Hoja de Trabajo para listado'!$DE$153:$DG$274,MATCH($A394,'Hoja de Trabajo para listado'!$DE$153:$DE$1048576,0),MATCH((CUADRO!Q$4&amp;$E394),'Hoja de Trabajo para listado'!$DE$151:$DG$151,0)),0)+IFERROR(INDEX('Hoja de Trabajo para listado'!$CD$155:$DC$1048576,MATCH($A394,'Hoja de Trabajo para listado'!$CD$155:$CD$1048576,0),MATCH((CUADRO!Q$4&amp;$E394),'Hoja de Trabajo para listado'!$CD$151:$DC$151,0)),0)</f>
        <v>0</v>
      </c>
      <c r="R394" s="243">
        <f t="shared" ca="1" si="12"/>
        <v>0</v>
      </c>
      <c r="S394" s="256">
        <f ca="1">+R393+R394</f>
        <v>161.29000000000002</v>
      </c>
      <c r="T394" s="243">
        <f ca="1">+S394</f>
        <v>161.29000000000002</v>
      </c>
      <c r="U394" s="242">
        <f t="shared" si="13"/>
        <v>2</v>
      </c>
    </row>
    <row r="395" spans="1:21" ht="15" customHeight="1">
      <c r="A395" s="354">
        <v>681</v>
      </c>
      <c r="B395" s="381">
        <f>+A395</f>
        <v>681</v>
      </c>
      <c r="C395" s="245" t="str">
        <f>+VLOOKUP(A395,bd_lista!$A$3:$C$592,3,FALSE)</f>
        <v>Ministerio Público</v>
      </c>
      <c r="D395" s="383" t="str">
        <f>+C395</f>
        <v>Ministerio Público</v>
      </c>
      <c r="E395" s="245" t="s">
        <v>683</v>
      </c>
      <c r="F395" s="241">
        <f ca="1">+IFERROR(INDEX('Hoja de Trabajo para listado'!$A$155:$Z$1048576,MATCH($A395,'Hoja de Trabajo para listado'!$A$155:$A$1048576,0),MATCH((CUADRO!F$4&amp;$E395),'Hoja de Trabajo para listado'!$A$151:$Z$151,0)),0)+IFERROR(INDEX('Hoja de Trabajo para listado'!$AB$155:$BA$1048576,MATCH($A395,'Hoja de Trabajo para listado'!$AB$155:$AB$1048576,0),MATCH((CUADRO!F$4&amp;$E395),'Hoja de Trabajo para listado'!$AB$151:$BA$151,0)),0)+IFERROR(INDEX('Hoja de Trabajo para listado'!$BC$155:$CB$1048576,MATCH($A395,'Hoja de Trabajo para listado'!$BC$155:$BC$1048576,0),MATCH((CUADRO!F$4&amp;$E395),'Hoja de Trabajo para listado'!$BC$151:$CB$151,0)),0)+IFERROR(INDEX('Hoja de Trabajo para listado'!$DE$153:$DG$274,MATCH($A395,'Hoja de Trabajo para listado'!$DE$153:$DE$1048576,0),MATCH((CUADRO!F$4&amp;$E395),'Hoja de Trabajo para listado'!$DE$151:$DG$151,0)),0)+IFERROR(INDEX('Hoja de Trabajo para listado'!$CD$155:$DC$1048576,MATCH($A395,'Hoja de Trabajo para listado'!$CD$155:$CD$1048576,0),MATCH((CUADRO!F$4&amp;$E395),'Hoja de Trabajo para listado'!$CD$151:$DC$151,0)),0)</f>
        <v>0</v>
      </c>
      <c r="G395" s="241">
        <f ca="1">+IFERROR(INDEX('Hoja de Trabajo para listado'!$A$155:$Z$1048576,MATCH($A395,'Hoja de Trabajo para listado'!$A$155:$A$1048576,0),MATCH((CUADRO!G$4&amp;$E395),'Hoja de Trabajo para listado'!$A$151:$Z$151,0)),0)+IFERROR(INDEX('Hoja de Trabajo para listado'!$AB$155:$BA$1048576,MATCH($A395,'Hoja de Trabajo para listado'!$AB$155:$AB$1048576,0),MATCH((CUADRO!G$4&amp;$E395),'Hoja de Trabajo para listado'!$AB$151:$BA$151,0)),0)+IFERROR(INDEX('Hoja de Trabajo para listado'!$BC$155:$CB$1048576,MATCH($A395,'Hoja de Trabajo para listado'!$BC$155:$BC$1048576,0),MATCH((CUADRO!G$4&amp;$E395),'Hoja de Trabajo para listado'!$BC$151:$CB$151,0)),0)+IFERROR(INDEX('Hoja de Trabajo para listado'!$DE$153:$DG$274,MATCH($A395,'Hoja de Trabajo para listado'!$DE$153:$DE$1048576,0),MATCH((CUADRO!G$4&amp;$E395),'Hoja de Trabajo para listado'!$DE$151:$DG$151,0)),0)+IFERROR(INDEX('Hoja de Trabajo para listado'!$CD$155:$DC$1048576,MATCH($A395,'Hoja de Trabajo para listado'!$CD$155:$CD$1048576,0),MATCH((CUADRO!G$4&amp;$E395),'Hoja de Trabajo para listado'!$CD$151:$DC$151,0)),0)</f>
        <v>0</v>
      </c>
      <c r="H395" s="241">
        <f ca="1">+IFERROR(INDEX('Hoja de Trabajo para listado'!$A$155:$Z$1048576,MATCH($A395,'Hoja de Trabajo para listado'!$A$155:$A$1048576,0),MATCH((CUADRO!H$4&amp;$E395),'Hoja de Trabajo para listado'!$A$151:$Z$151,0)),0)+IFERROR(INDEX('Hoja de Trabajo para listado'!$AB$155:$BA$1048576,MATCH($A395,'Hoja de Trabajo para listado'!$AB$155:$AB$1048576,0),MATCH((CUADRO!H$4&amp;$E395),'Hoja de Trabajo para listado'!$AB$151:$BA$151,0)),0)+IFERROR(INDEX('Hoja de Trabajo para listado'!$BC$155:$CB$1048576,MATCH($A395,'Hoja de Trabajo para listado'!$BC$155:$BC$1048576,0),MATCH((CUADRO!H$4&amp;$E395),'Hoja de Trabajo para listado'!$BC$151:$CB$151,0)),0)+IFERROR(INDEX('Hoja de Trabajo para listado'!$DE$153:$DG$274,MATCH($A395,'Hoja de Trabajo para listado'!$DE$153:$DE$1048576,0),MATCH((CUADRO!H$4&amp;$E395),'Hoja de Trabajo para listado'!$DE$151:$DG$151,0)),0)+IFERROR(INDEX('Hoja de Trabajo para listado'!$CD$155:$DC$1048576,MATCH($A395,'Hoja de Trabajo para listado'!$CD$155:$CD$1048576,0),MATCH((CUADRO!H$4&amp;$E395),'Hoja de Trabajo para listado'!$CD$151:$DC$151,0)),0)</f>
        <v>0</v>
      </c>
      <c r="I395" s="241">
        <f ca="1">+IFERROR(INDEX('Hoja de Trabajo para listado'!$A$155:$Z$1048576,MATCH($A395,'Hoja de Trabajo para listado'!$A$155:$A$1048576,0),MATCH((CUADRO!I$4&amp;$E395),'Hoja de Trabajo para listado'!$A$151:$Z$151,0)),0)+IFERROR(INDEX('Hoja de Trabajo para listado'!$AB$155:$BA$1048576,MATCH($A395,'Hoja de Trabajo para listado'!$AB$155:$AB$1048576,0),MATCH((CUADRO!I$4&amp;$E395),'Hoja de Trabajo para listado'!$AB$151:$BA$151,0)),0)+IFERROR(INDEX('Hoja de Trabajo para listado'!$BC$155:$CB$1048576,MATCH($A395,'Hoja de Trabajo para listado'!$BC$155:$BC$1048576,0),MATCH((CUADRO!I$4&amp;$E395),'Hoja de Trabajo para listado'!$BC$151:$CB$151,0)),0)+IFERROR(INDEX('Hoja de Trabajo para listado'!$DE$153:$DG$274,MATCH($A395,'Hoja de Trabajo para listado'!$DE$153:$DE$1048576,0),MATCH((CUADRO!I$4&amp;$E395),'Hoja de Trabajo para listado'!$DE$151:$DG$151,0)),0)+IFERROR(INDEX('Hoja de Trabajo para listado'!$CD$155:$DC$1048576,MATCH($A395,'Hoja de Trabajo para listado'!$CD$155:$CD$1048576,0),MATCH((CUADRO!I$4&amp;$E395),'Hoja de Trabajo para listado'!$CD$151:$DC$151,0)),0)</f>
        <v>0</v>
      </c>
      <c r="J395" s="241">
        <f ca="1">+IFERROR(INDEX('Hoja de Trabajo para listado'!$A$155:$Z$1048576,MATCH($A395,'Hoja de Trabajo para listado'!$A$155:$A$1048576,0),MATCH((CUADRO!J$4&amp;$E395),'Hoja de Trabajo para listado'!$A$151:$Z$151,0)),0)+IFERROR(INDEX('Hoja de Trabajo para listado'!$AB$155:$BA$1048576,MATCH($A395,'Hoja de Trabajo para listado'!$AB$155:$AB$1048576,0),MATCH((CUADRO!J$4&amp;$E395),'Hoja de Trabajo para listado'!$AB$151:$BA$151,0)),0)+IFERROR(INDEX('Hoja de Trabajo para listado'!$BC$155:$CB$1048576,MATCH($A395,'Hoja de Trabajo para listado'!$BC$155:$BC$1048576,0),MATCH((CUADRO!J$4&amp;$E395),'Hoja de Trabajo para listado'!$BC$151:$CB$151,0)),0)+IFERROR(INDEX('Hoja de Trabajo para listado'!$DE$153:$DG$274,MATCH($A395,'Hoja de Trabajo para listado'!$DE$153:$DE$1048576,0),MATCH((CUADRO!J$4&amp;$E395),'Hoja de Trabajo para listado'!$DE$151:$DG$151,0)),0)+IFERROR(INDEX('Hoja de Trabajo para listado'!$CD$155:$DC$1048576,MATCH($A395,'Hoja de Trabajo para listado'!$CD$155:$CD$1048576,0),MATCH((CUADRO!J$4&amp;$E395),'Hoja de Trabajo para listado'!$CD$151:$DC$151,0)),0)</f>
        <v>0</v>
      </c>
      <c r="K395" s="241">
        <f ca="1">+IFERROR(INDEX('Hoja de Trabajo para listado'!$A$155:$Z$1048576,MATCH($A395,'Hoja de Trabajo para listado'!$A$155:$A$1048576,0),MATCH((CUADRO!K$4&amp;$E395),'Hoja de Trabajo para listado'!$A$151:$Z$151,0)),0)+IFERROR(INDEX('Hoja de Trabajo para listado'!$AB$155:$BA$1048576,MATCH($A395,'Hoja de Trabajo para listado'!$AB$155:$AB$1048576,0),MATCH((CUADRO!K$4&amp;$E395),'Hoja de Trabajo para listado'!$AB$151:$BA$151,0)),0)+IFERROR(INDEX('Hoja de Trabajo para listado'!$BC$155:$CB$1048576,MATCH($A395,'Hoja de Trabajo para listado'!$BC$155:$BC$1048576,0),MATCH((CUADRO!K$4&amp;$E395),'Hoja de Trabajo para listado'!$BC$151:$CB$151,0)),0)+IFERROR(INDEX('Hoja de Trabajo para listado'!$DE$153:$DG$274,MATCH($A395,'Hoja de Trabajo para listado'!$DE$153:$DE$1048576,0),MATCH((CUADRO!K$4&amp;$E395),'Hoja de Trabajo para listado'!$DE$151:$DG$151,0)),0)+IFERROR(INDEX('Hoja de Trabajo para listado'!$CD$155:$DC$1048576,MATCH($A395,'Hoja de Trabajo para listado'!$CD$155:$CD$1048576,0),MATCH((CUADRO!K$4&amp;$E395),'Hoja de Trabajo para listado'!$CD$151:$DC$151,0)),0)</f>
        <v>0</v>
      </c>
      <c r="L395" s="241">
        <f ca="1">+IFERROR(INDEX('Hoja de Trabajo para listado'!$A$155:$Z$1048576,MATCH($A395,'Hoja de Trabajo para listado'!$A$155:$A$1048576,0),MATCH((CUADRO!L$4&amp;$E395),'Hoja de Trabajo para listado'!$A$151:$Z$151,0)),0)+IFERROR(INDEX('Hoja de Trabajo para listado'!$AB$155:$BA$1048576,MATCH($A395,'Hoja de Trabajo para listado'!$AB$155:$AB$1048576,0),MATCH((CUADRO!L$4&amp;$E395),'Hoja de Trabajo para listado'!$AB$151:$BA$151,0)),0)+IFERROR(INDEX('Hoja de Trabajo para listado'!$BC$155:$CB$1048576,MATCH($A395,'Hoja de Trabajo para listado'!$BC$155:$BC$1048576,0),MATCH((CUADRO!L$4&amp;$E395),'Hoja de Trabajo para listado'!$BC$151:$CB$151,0)),0)+IFERROR(INDEX('Hoja de Trabajo para listado'!$DE$153:$DG$274,MATCH($A395,'Hoja de Trabajo para listado'!$DE$153:$DE$1048576,0),MATCH((CUADRO!L$4&amp;$E395),'Hoja de Trabajo para listado'!$DE$151:$DG$151,0)),0)+IFERROR(INDEX('Hoja de Trabajo para listado'!$CD$155:$DC$1048576,MATCH($A395,'Hoja de Trabajo para listado'!$CD$155:$CD$1048576,0),MATCH((CUADRO!L$4&amp;$E395),'Hoja de Trabajo para listado'!$CD$151:$DC$151,0)),0)</f>
        <v>0</v>
      </c>
      <c r="M395" s="241">
        <f ca="1">+IFERROR(INDEX('Hoja de Trabajo para listado'!$A$155:$Z$1048576,MATCH($A395,'Hoja de Trabajo para listado'!$A$155:$A$1048576,0),MATCH((CUADRO!M$4&amp;$E395),'Hoja de Trabajo para listado'!$A$151:$Z$151,0)),0)+IFERROR(INDEX('Hoja de Trabajo para listado'!$AB$155:$BA$1048576,MATCH($A395,'Hoja de Trabajo para listado'!$AB$155:$AB$1048576,0),MATCH((CUADRO!M$4&amp;$E395),'Hoja de Trabajo para listado'!$AB$151:$BA$151,0)),0)+IFERROR(INDEX('Hoja de Trabajo para listado'!$BC$155:$CB$1048576,MATCH($A395,'Hoja de Trabajo para listado'!$BC$155:$BC$1048576,0),MATCH((CUADRO!M$4&amp;$E395),'Hoja de Trabajo para listado'!$BC$151:$CB$151,0)),0)+IFERROR(INDEX('Hoja de Trabajo para listado'!$DE$153:$DG$274,MATCH($A395,'Hoja de Trabajo para listado'!$DE$153:$DE$1048576,0),MATCH((CUADRO!M$4&amp;$E395),'Hoja de Trabajo para listado'!$DE$151:$DG$151,0)),0)+IFERROR(INDEX('Hoja de Trabajo para listado'!$CD$155:$DC$1048576,MATCH($A395,'Hoja de Trabajo para listado'!$CD$155:$CD$1048576,0),MATCH((CUADRO!M$4&amp;$E395),'Hoja de Trabajo para listado'!$CD$151:$DC$151,0)),0)</f>
        <v>0</v>
      </c>
      <c r="N395" s="241">
        <f ca="1">+IFERROR(INDEX('Hoja de Trabajo para listado'!$A$155:$Z$1048576,MATCH($A395,'Hoja de Trabajo para listado'!$A$155:$A$1048576,0),MATCH((CUADRO!N$4&amp;$E395),'Hoja de Trabajo para listado'!$A$151:$Z$151,0)),0)+IFERROR(INDEX('Hoja de Trabajo para listado'!$AB$155:$BA$1048576,MATCH($A395,'Hoja de Trabajo para listado'!$AB$155:$AB$1048576,0),MATCH((CUADRO!N$4&amp;$E395),'Hoja de Trabajo para listado'!$AB$151:$BA$151,0)),0)+IFERROR(INDEX('Hoja de Trabajo para listado'!$BC$155:$CB$1048576,MATCH($A395,'Hoja de Trabajo para listado'!$BC$155:$BC$1048576,0),MATCH((CUADRO!N$4&amp;$E395),'Hoja de Trabajo para listado'!$BC$151:$CB$151,0)),0)+IFERROR(INDEX('Hoja de Trabajo para listado'!$DE$153:$DG$274,MATCH($A395,'Hoja de Trabajo para listado'!$DE$153:$DE$1048576,0),MATCH((CUADRO!N$4&amp;$E395),'Hoja de Trabajo para listado'!$DE$151:$DG$151,0)),0)+IFERROR(INDEX('Hoja de Trabajo para listado'!$CD$155:$DC$1048576,MATCH($A395,'Hoja de Trabajo para listado'!$CD$155:$CD$1048576,0),MATCH((CUADRO!N$4&amp;$E395),'Hoja de Trabajo para listado'!$CD$151:$DC$151,0)),0)</f>
        <v>0</v>
      </c>
      <c r="O395" s="241">
        <f ca="1">+IFERROR(INDEX('Hoja de Trabajo para listado'!$A$155:$Z$1048576,MATCH($A395,'Hoja de Trabajo para listado'!$A$155:$A$1048576,0),MATCH((CUADRO!O$4&amp;$E395),'Hoja de Trabajo para listado'!$A$151:$Z$151,0)),0)+IFERROR(INDEX('Hoja de Trabajo para listado'!$AB$155:$BA$1048576,MATCH($A395,'Hoja de Trabajo para listado'!$AB$155:$AB$1048576,0),MATCH((CUADRO!O$4&amp;$E395),'Hoja de Trabajo para listado'!$AB$151:$BA$151,0)),0)+IFERROR(INDEX('Hoja de Trabajo para listado'!$BC$155:$CB$1048576,MATCH($A395,'Hoja de Trabajo para listado'!$BC$155:$BC$1048576,0),MATCH((CUADRO!O$4&amp;$E395),'Hoja de Trabajo para listado'!$BC$151:$CB$151,0)),0)+IFERROR(INDEX('Hoja de Trabajo para listado'!$DE$153:$DG$274,MATCH($A395,'Hoja de Trabajo para listado'!$DE$153:$DE$1048576,0),MATCH((CUADRO!O$4&amp;$E395),'Hoja de Trabajo para listado'!$DE$151:$DG$151,0)),0)+IFERROR(INDEX('Hoja de Trabajo para listado'!$CD$155:$DC$1048576,MATCH($A395,'Hoja de Trabajo para listado'!$CD$155:$CD$1048576,0),MATCH((CUADRO!O$4&amp;$E395),'Hoja de Trabajo para listado'!$CD$151:$DC$151,0)),0)</f>
        <v>0</v>
      </c>
      <c r="P395" s="241">
        <f ca="1">+IFERROR(INDEX('Hoja de Trabajo para listado'!$A$155:$Z$1048576,MATCH($A395,'Hoja de Trabajo para listado'!$A$155:$A$1048576,0),MATCH((CUADRO!P$4&amp;$E395),'Hoja de Trabajo para listado'!$A$151:$Z$151,0)),0)+IFERROR(INDEX('Hoja de Trabajo para listado'!$AB$155:$BA$1048576,MATCH($A395,'Hoja de Trabajo para listado'!$AB$155:$AB$1048576,0),MATCH((CUADRO!P$4&amp;$E395),'Hoja de Trabajo para listado'!$AB$151:$BA$151,0)),0)+IFERROR(INDEX('Hoja de Trabajo para listado'!$BC$155:$CB$1048576,MATCH($A395,'Hoja de Trabajo para listado'!$BC$155:$BC$1048576,0),MATCH((CUADRO!P$4&amp;$E395),'Hoja de Trabajo para listado'!$BC$151:$CB$151,0)),0)+IFERROR(INDEX('Hoja de Trabajo para listado'!$DE$153:$DG$274,MATCH($A395,'Hoja de Trabajo para listado'!$DE$153:$DE$1048576,0),MATCH((CUADRO!P$4&amp;$E395),'Hoja de Trabajo para listado'!$DE$151:$DG$151,0)),0)+IFERROR(INDEX('Hoja de Trabajo para listado'!$CD$155:$DC$1048576,MATCH($A395,'Hoja de Trabajo para listado'!$CD$155:$CD$1048576,0),MATCH((CUADRO!P$4&amp;$E395),'Hoja de Trabajo para listado'!$CD$151:$DC$151,0)),0)</f>
        <v>0</v>
      </c>
      <c r="Q395" s="241">
        <f ca="1">+IFERROR(INDEX('Hoja de Trabajo para listado'!$A$155:$Z$1048576,MATCH($A395,'Hoja de Trabajo para listado'!$A$155:$A$1048576,0),MATCH((CUADRO!Q$4&amp;$E395),'Hoja de Trabajo para listado'!$A$151:$Z$151,0)),0)+IFERROR(INDEX('Hoja de Trabajo para listado'!$AB$155:$BA$1048576,MATCH($A395,'Hoja de Trabajo para listado'!$AB$155:$AB$1048576,0),MATCH((CUADRO!Q$4&amp;$E395),'Hoja de Trabajo para listado'!$AB$151:$BA$151,0)),0)+IFERROR(INDEX('Hoja de Trabajo para listado'!$BC$155:$CB$1048576,MATCH($A395,'Hoja de Trabajo para listado'!$BC$155:$BC$1048576,0),MATCH((CUADRO!Q$4&amp;$E395),'Hoja de Trabajo para listado'!$BC$151:$CB$151,0)),0)+IFERROR(INDEX('Hoja de Trabajo para listado'!$DE$153:$DG$274,MATCH($A395,'Hoja de Trabajo para listado'!$DE$153:$DE$1048576,0),MATCH((CUADRO!Q$4&amp;$E395),'Hoja de Trabajo para listado'!$DE$151:$DG$151,0)),0)+IFERROR(INDEX('Hoja de Trabajo para listado'!$CD$155:$DC$1048576,MATCH($A395,'Hoja de Trabajo para listado'!$CD$155:$CD$1048576,0),MATCH((CUADRO!Q$4&amp;$E395),'Hoja de Trabajo para listado'!$CD$151:$DC$151,0)),0)</f>
        <v>0</v>
      </c>
      <c r="R395" s="241">
        <f t="shared" ca="1" si="12"/>
        <v>0</v>
      </c>
      <c r="S395" s="257"/>
      <c r="T395" s="241">
        <f ca="1">+T396</f>
        <v>5642779.8399999999</v>
      </c>
      <c r="U395" s="240">
        <f t="shared" si="13"/>
        <v>1</v>
      </c>
    </row>
    <row r="396" spans="1:21" ht="15" customHeight="1">
      <c r="A396" s="353">
        <v>681</v>
      </c>
      <c r="B396" s="382"/>
      <c r="C396" s="305" t="str">
        <f>+VLOOKUP(A396,bd_lista!$A$3:$C$592,3,FALSE)</f>
        <v>Ministerio Público</v>
      </c>
      <c r="D396" s="384"/>
      <c r="E396" s="305" t="s">
        <v>684</v>
      </c>
      <c r="F396" s="243">
        <f ca="1">+IFERROR(INDEX('Hoja de Trabajo para listado'!$A$155:$Z$1048576,MATCH($A396,'Hoja de Trabajo para listado'!$A$155:$A$1048576,0),MATCH((CUADRO!F$4&amp;$E396),'Hoja de Trabajo para listado'!$A$151:$Z$151,0)),0)+IFERROR(INDEX('Hoja de Trabajo para listado'!$AB$155:$BA$1048576,MATCH($A396,'Hoja de Trabajo para listado'!$AB$155:$AB$1048576,0),MATCH((CUADRO!F$4&amp;$E396),'Hoja de Trabajo para listado'!$AB$151:$BA$151,0)),0)+IFERROR(INDEX('Hoja de Trabajo para listado'!$BC$155:$CB$1048576,MATCH($A396,'Hoja de Trabajo para listado'!$BC$155:$BC$1048576,0),MATCH((CUADRO!F$4&amp;$E396),'Hoja de Trabajo para listado'!$BC$151:$CB$151,0)),0)+IFERROR(INDEX('Hoja de Trabajo para listado'!$DE$153:$DG$274,MATCH($A396,'Hoja de Trabajo para listado'!$DE$153:$DE$1048576,0),MATCH((CUADRO!F$4&amp;$E396),'Hoja de Trabajo para listado'!$DE$151:$DG$151,0)),0)+IFERROR(INDEX('Hoja de Trabajo para listado'!$CD$155:$DC$1048576,MATCH($A396,'Hoja de Trabajo para listado'!$CD$155:$CD$1048576,0),MATCH((CUADRO!F$4&amp;$E396),'Hoja de Trabajo para listado'!$CD$151:$DC$151,0)),0)</f>
        <v>0</v>
      </c>
      <c r="G396" s="243">
        <f ca="1">+IFERROR(INDEX('Hoja de Trabajo para listado'!$A$155:$Z$1048576,MATCH($A396,'Hoja de Trabajo para listado'!$A$155:$A$1048576,0),MATCH((CUADRO!G$4&amp;$E396),'Hoja de Trabajo para listado'!$A$151:$Z$151,0)),0)+IFERROR(INDEX('Hoja de Trabajo para listado'!$AB$155:$BA$1048576,MATCH($A396,'Hoja de Trabajo para listado'!$AB$155:$AB$1048576,0),MATCH((CUADRO!G$4&amp;$E396),'Hoja de Trabajo para listado'!$AB$151:$BA$151,0)),0)+IFERROR(INDEX('Hoja de Trabajo para listado'!$BC$155:$CB$1048576,MATCH($A396,'Hoja de Trabajo para listado'!$BC$155:$BC$1048576,0),MATCH((CUADRO!G$4&amp;$E396),'Hoja de Trabajo para listado'!$BC$151:$CB$151,0)),0)+IFERROR(INDEX('Hoja de Trabajo para listado'!$DE$153:$DG$274,MATCH($A396,'Hoja de Trabajo para listado'!$DE$153:$DE$1048576,0),MATCH((CUADRO!G$4&amp;$E396),'Hoja de Trabajo para listado'!$DE$151:$DG$151,0)),0)+IFERROR(INDEX('Hoja de Trabajo para listado'!$CD$155:$DC$1048576,MATCH($A396,'Hoja de Trabajo para listado'!$CD$155:$CD$1048576,0),MATCH((CUADRO!G$4&amp;$E396),'Hoja de Trabajo para listado'!$CD$151:$DC$151,0)),0)</f>
        <v>65345.33</v>
      </c>
      <c r="H396" s="243">
        <f ca="1">+IFERROR(INDEX('Hoja de Trabajo para listado'!$A$155:$Z$1048576,MATCH($A396,'Hoja de Trabajo para listado'!$A$155:$A$1048576,0),MATCH((CUADRO!H$4&amp;$E396),'Hoja de Trabajo para listado'!$A$151:$Z$151,0)),0)+IFERROR(INDEX('Hoja de Trabajo para listado'!$AB$155:$BA$1048576,MATCH($A396,'Hoja de Trabajo para listado'!$AB$155:$AB$1048576,0),MATCH((CUADRO!H$4&amp;$E396),'Hoja de Trabajo para listado'!$AB$151:$BA$151,0)),0)+IFERROR(INDEX('Hoja de Trabajo para listado'!$BC$155:$CB$1048576,MATCH($A396,'Hoja de Trabajo para listado'!$BC$155:$BC$1048576,0),MATCH((CUADRO!H$4&amp;$E396),'Hoja de Trabajo para listado'!$BC$151:$CB$151,0)),0)+IFERROR(INDEX('Hoja de Trabajo para listado'!$DE$153:$DG$274,MATCH($A396,'Hoja de Trabajo para listado'!$DE$153:$DE$1048576,0),MATCH((CUADRO!H$4&amp;$E396),'Hoja de Trabajo para listado'!$DE$151:$DG$151,0)),0)+IFERROR(INDEX('Hoja de Trabajo para listado'!$CD$155:$DC$1048576,MATCH($A396,'Hoja de Trabajo para listado'!$CD$155:$CD$1048576,0),MATCH((CUADRO!H$4&amp;$E396),'Hoja de Trabajo para listado'!$CD$151:$DC$151,0)),0)</f>
        <v>124011.84999999999</v>
      </c>
      <c r="I396" s="243">
        <f ca="1">+IFERROR(INDEX('Hoja de Trabajo para listado'!$A$155:$Z$1048576,MATCH($A396,'Hoja de Trabajo para listado'!$A$155:$A$1048576,0),MATCH((CUADRO!I$4&amp;$E396),'Hoja de Trabajo para listado'!$A$151:$Z$151,0)),0)+IFERROR(INDEX('Hoja de Trabajo para listado'!$AB$155:$BA$1048576,MATCH($A396,'Hoja de Trabajo para listado'!$AB$155:$AB$1048576,0),MATCH((CUADRO!I$4&amp;$E396),'Hoja de Trabajo para listado'!$AB$151:$BA$151,0)),0)+IFERROR(INDEX('Hoja de Trabajo para listado'!$BC$155:$CB$1048576,MATCH($A396,'Hoja de Trabajo para listado'!$BC$155:$BC$1048576,0),MATCH((CUADRO!I$4&amp;$E396),'Hoja de Trabajo para listado'!$BC$151:$CB$151,0)),0)+IFERROR(INDEX('Hoja de Trabajo para listado'!$DE$153:$DG$274,MATCH($A396,'Hoja de Trabajo para listado'!$DE$153:$DE$1048576,0),MATCH((CUADRO!I$4&amp;$E396),'Hoja de Trabajo para listado'!$DE$151:$DG$151,0)),0)+IFERROR(INDEX('Hoja de Trabajo para listado'!$CD$155:$DC$1048576,MATCH($A396,'Hoja de Trabajo para listado'!$CD$155:$CD$1048576,0),MATCH((CUADRO!I$4&amp;$E396),'Hoja de Trabajo para listado'!$CD$151:$DC$151,0)),0)</f>
        <v>59844.350000000006</v>
      </c>
      <c r="J396" s="243">
        <f ca="1">+IFERROR(INDEX('Hoja de Trabajo para listado'!$A$155:$Z$1048576,MATCH($A396,'Hoja de Trabajo para listado'!$A$155:$A$1048576,0),MATCH((CUADRO!J$4&amp;$E396),'Hoja de Trabajo para listado'!$A$151:$Z$151,0)),0)+IFERROR(INDEX('Hoja de Trabajo para listado'!$AB$155:$BA$1048576,MATCH($A396,'Hoja de Trabajo para listado'!$AB$155:$AB$1048576,0),MATCH((CUADRO!J$4&amp;$E396),'Hoja de Trabajo para listado'!$AB$151:$BA$151,0)),0)+IFERROR(INDEX('Hoja de Trabajo para listado'!$BC$155:$CB$1048576,MATCH($A396,'Hoja de Trabajo para listado'!$BC$155:$BC$1048576,0),MATCH((CUADRO!J$4&amp;$E396),'Hoja de Trabajo para listado'!$BC$151:$CB$151,0)),0)+IFERROR(INDEX('Hoja de Trabajo para listado'!$DE$153:$DG$274,MATCH($A396,'Hoja de Trabajo para listado'!$DE$153:$DE$1048576,0),MATCH((CUADRO!J$4&amp;$E396),'Hoja de Trabajo para listado'!$DE$151:$DG$151,0)),0)+IFERROR(INDEX('Hoja de Trabajo para listado'!$CD$155:$DC$1048576,MATCH($A396,'Hoja de Trabajo para listado'!$CD$155:$CD$1048576,0),MATCH((CUADRO!J$4&amp;$E396),'Hoja de Trabajo para listado'!$CD$151:$DC$151,0)),0)</f>
        <v>5393578.3099999996</v>
      </c>
      <c r="K396" s="243">
        <f ca="1">+IFERROR(INDEX('Hoja de Trabajo para listado'!$A$155:$Z$1048576,MATCH($A396,'Hoja de Trabajo para listado'!$A$155:$A$1048576,0),MATCH((CUADRO!K$4&amp;$E396),'Hoja de Trabajo para listado'!$A$151:$Z$151,0)),0)+IFERROR(INDEX('Hoja de Trabajo para listado'!$AB$155:$BA$1048576,MATCH($A396,'Hoja de Trabajo para listado'!$AB$155:$AB$1048576,0),MATCH((CUADRO!K$4&amp;$E396),'Hoja de Trabajo para listado'!$AB$151:$BA$151,0)),0)+IFERROR(INDEX('Hoja de Trabajo para listado'!$BC$155:$CB$1048576,MATCH($A396,'Hoja de Trabajo para listado'!$BC$155:$BC$1048576,0),MATCH((CUADRO!K$4&amp;$E396),'Hoja de Trabajo para listado'!$BC$151:$CB$151,0)),0)+IFERROR(INDEX('Hoja de Trabajo para listado'!$DE$153:$DG$274,MATCH($A396,'Hoja de Trabajo para listado'!$DE$153:$DE$1048576,0),MATCH((CUADRO!K$4&amp;$E396),'Hoja de Trabajo para listado'!$DE$151:$DG$151,0)),0)+IFERROR(INDEX('Hoja de Trabajo para listado'!$CD$155:$DC$1048576,MATCH($A396,'Hoja de Trabajo para listado'!$CD$155:$CD$1048576,0),MATCH((CUADRO!K$4&amp;$E396),'Hoja de Trabajo para listado'!$CD$151:$DC$151,0)),0)</f>
        <v>0</v>
      </c>
      <c r="L396" s="243">
        <f ca="1">+IFERROR(INDEX('Hoja de Trabajo para listado'!$A$155:$Z$1048576,MATCH($A396,'Hoja de Trabajo para listado'!$A$155:$A$1048576,0),MATCH((CUADRO!L$4&amp;$E396),'Hoja de Trabajo para listado'!$A$151:$Z$151,0)),0)+IFERROR(INDEX('Hoja de Trabajo para listado'!$AB$155:$BA$1048576,MATCH($A396,'Hoja de Trabajo para listado'!$AB$155:$AB$1048576,0),MATCH((CUADRO!L$4&amp;$E396),'Hoja de Trabajo para listado'!$AB$151:$BA$151,0)),0)+IFERROR(INDEX('Hoja de Trabajo para listado'!$BC$155:$CB$1048576,MATCH($A396,'Hoja de Trabajo para listado'!$BC$155:$BC$1048576,0),MATCH((CUADRO!L$4&amp;$E396),'Hoja de Trabajo para listado'!$BC$151:$CB$151,0)),0)+IFERROR(INDEX('Hoja de Trabajo para listado'!$DE$153:$DG$274,MATCH($A396,'Hoja de Trabajo para listado'!$DE$153:$DE$1048576,0),MATCH((CUADRO!L$4&amp;$E396),'Hoja de Trabajo para listado'!$DE$151:$DG$151,0)),0)+IFERROR(INDEX('Hoja de Trabajo para listado'!$CD$155:$DC$1048576,MATCH($A396,'Hoja de Trabajo para listado'!$CD$155:$CD$1048576,0),MATCH((CUADRO!L$4&amp;$E396),'Hoja de Trabajo para listado'!$CD$151:$DC$151,0)),0)</f>
        <v>0</v>
      </c>
      <c r="M396" s="243">
        <f ca="1">+IFERROR(INDEX('Hoja de Trabajo para listado'!$A$155:$Z$1048576,MATCH($A396,'Hoja de Trabajo para listado'!$A$155:$A$1048576,0),MATCH((CUADRO!M$4&amp;$E396),'Hoja de Trabajo para listado'!$A$151:$Z$151,0)),0)+IFERROR(INDEX('Hoja de Trabajo para listado'!$AB$155:$BA$1048576,MATCH($A396,'Hoja de Trabajo para listado'!$AB$155:$AB$1048576,0),MATCH((CUADRO!M$4&amp;$E396),'Hoja de Trabajo para listado'!$AB$151:$BA$151,0)),0)+IFERROR(INDEX('Hoja de Trabajo para listado'!$BC$155:$CB$1048576,MATCH($A396,'Hoja de Trabajo para listado'!$BC$155:$BC$1048576,0),MATCH((CUADRO!M$4&amp;$E396),'Hoja de Trabajo para listado'!$BC$151:$CB$151,0)),0)+IFERROR(INDEX('Hoja de Trabajo para listado'!$DE$153:$DG$274,MATCH($A396,'Hoja de Trabajo para listado'!$DE$153:$DE$1048576,0),MATCH((CUADRO!M$4&amp;$E396),'Hoja de Trabajo para listado'!$DE$151:$DG$151,0)),0)+IFERROR(INDEX('Hoja de Trabajo para listado'!$CD$155:$DC$1048576,MATCH($A396,'Hoja de Trabajo para listado'!$CD$155:$CD$1048576,0),MATCH((CUADRO!M$4&amp;$E396),'Hoja de Trabajo para listado'!$CD$151:$DC$151,0)),0)</f>
        <v>0</v>
      </c>
      <c r="N396" s="243">
        <f ca="1">+IFERROR(INDEX('Hoja de Trabajo para listado'!$A$155:$Z$1048576,MATCH($A396,'Hoja de Trabajo para listado'!$A$155:$A$1048576,0),MATCH((CUADRO!N$4&amp;$E396),'Hoja de Trabajo para listado'!$A$151:$Z$151,0)),0)+IFERROR(INDEX('Hoja de Trabajo para listado'!$AB$155:$BA$1048576,MATCH($A396,'Hoja de Trabajo para listado'!$AB$155:$AB$1048576,0),MATCH((CUADRO!N$4&amp;$E396),'Hoja de Trabajo para listado'!$AB$151:$BA$151,0)),0)+IFERROR(INDEX('Hoja de Trabajo para listado'!$BC$155:$CB$1048576,MATCH($A396,'Hoja de Trabajo para listado'!$BC$155:$BC$1048576,0),MATCH((CUADRO!N$4&amp;$E396),'Hoja de Trabajo para listado'!$BC$151:$CB$151,0)),0)+IFERROR(INDEX('Hoja de Trabajo para listado'!$DE$153:$DG$274,MATCH($A396,'Hoja de Trabajo para listado'!$DE$153:$DE$1048576,0),MATCH((CUADRO!N$4&amp;$E396),'Hoja de Trabajo para listado'!$DE$151:$DG$151,0)),0)+IFERROR(INDEX('Hoja de Trabajo para listado'!$CD$155:$DC$1048576,MATCH($A396,'Hoja de Trabajo para listado'!$CD$155:$CD$1048576,0),MATCH((CUADRO!N$4&amp;$E396),'Hoja de Trabajo para listado'!$CD$151:$DC$151,0)),0)</f>
        <v>0</v>
      </c>
      <c r="O396" s="243">
        <f ca="1">+IFERROR(INDEX('Hoja de Trabajo para listado'!$A$155:$Z$1048576,MATCH($A396,'Hoja de Trabajo para listado'!$A$155:$A$1048576,0),MATCH((CUADRO!O$4&amp;$E396),'Hoja de Trabajo para listado'!$A$151:$Z$151,0)),0)+IFERROR(INDEX('Hoja de Trabajo para listado'!$AB$155:$BA$1048576,MATCH($A396,'Hoja de Trabajo para listado'!$AB$155:$AB$1048576,0),MATCH((CUADRO!O$4&amp;$E396),'Hoja de Trabajo para listado'!$AB$151:$BA$151,0)),0)+IFERROR(INDEX('Hoja de Trabajo para listado'!$BC$155:$CB$1048576,MATCH($A396,'Hoja de Trabajo para listado'!$BC$155:$BC$1048576,0),MATCH((CUADRO!O$4&amp;$E396),'Hoja de Trabajo para listado'!$BC$151:$CB$151,0)),0)+IFERROR(INDEX('Hoja de Trabajo para listado'!$DE$153:$DG$274,MATCH($A396,'Hoja de Trabajo para listado'!$DE$153:$DE$1048576,0),MATCH((CUADRO!O$4&amp;$E396),'Hoja de Trabajo para listado'!$DE$151:$DG$151,0)),0)+IFERROR(INDEX('Hoja de Trabajo para listado'!$CD$155:$DC$1048576,MATCH($A396,'Hoja de Trabajo para listado'!$CD$155:$CD$1048576,0),MATCH((CUADRO!O$4&amp;$E396),'Hoja de Trabajo para listado'!$CD$151:$DC$151,0)),0)</f>
        <v>0</v>
      </c>
      <c r="P396" s="243">
        <f ca="1">+IFERROR(INDEX('Hoja de Trabajo para listado'!$A$155:$Z$1048576,MATCH($A396,'Hoja de Trabajo para listado'!$A$155:$A$1048576,0),MATCH((CUADRO!P$4&amp;$E396),'Hoja de Trabajo para listado'!$A$151:$Z$151,0)),0)+IFERROR(INDEX('Hoja de Trabajo para listado'!$AB$155:$BA$1048576,MATCH($A396,'Hoja de Trabajo para listado'!$AB$155:$AB$1048576,0),MATCH((CUADRO!P$4&amp;$E396),'Hoja de Trabajo para listado'!$AB$151:$BA$151,0)),0)+IFERROR(INDEX('Hoja de Trabajo para listado'!$BC$155:$CB$1048576,MATCH($A396,'Hoja de Trabajo para listado'!$BC$155:$BC$1048576,0),MATCH((CUADRO!P$4&amp;$E396),'Hoja de Trabajo para listado'!$BC$151:$CB$151,0)),0)+IFERROR(INDEX('Hoja de Trabajo para listado'!$DE$153:$DG$274,MATCH($A396,'Hoja de Trabajo para listado'!$DE$153:$DE$1048576,0),MATCH((CUADRO!P$4&amp;$E396),'Hoja de Trabajo para listado'!$DE$151:$DG$151,0)),0)+IFERROR(INDEX('Hoja de Trabajo para listado'!$CD$155:$DC$1048576,MATCH($A396,'Hoja de Trabajo para listado'!$CD$155:$CD$1048576,0),MATCH((CUADRO!P$4&amp;$E396),'Hoja de Trabajo para listado'!$CD$151:$DC$151,0)),0)</f>
        <v>0</v>
      </c>
      <c r="Q396" s="243">
        <f ca="1">+IFERROR(INDEX('Hoja de Trabajo para listado'!$A$155:$Z$1048576,MATCH($A396,'Hoja de Trabajo para listado'!$A$155:$A$1048576,0),MATCH((CUADRO!Q$4&amp;$E396),'Hoja de Trabajo para listado'!$A$151:$Z$151,0)),0)+IFERROR(INDEX('Hoja de Trabajo para listado'!$AB$155:$BA$1048576,MATCH($A396,'Hoja de Trabajo para listado'!$AB$155:$AB$1048576,0),MATCH((CUADRO!Q$4&amp;$E396),'Hoja de Trabajo para listado'!$AB$151:$BA$151,0)),0)+IFERROR(INDEX('Hoja de Trabajo para listado'!$BC$155:$CB$1048576,MATCH($A396,'Hoja de Trabajo para listado'!$BC$155:$BC$1048576,0),MATCH((CUADRO!Q$4&amp;$E396),'Hoja de Trabajo para listado'!$BC$151:$CB$151,0)),0)+IFERROR(INDEX('Hoja de Trabajo para listado'!$DE$153:$DG$274,MATCH($A396,'Hoja de Trabajo para listado'!$DE$153:$DE$1048576,0),MATCH((CUADRO!Q$4&amp;$E396),'Hoja de Trabajo para listado'!$DE$151:$DG$151,0)),0)+IFERROR(INDEX('Hoja de Trabajo para listado'!$CD$155:$DC$1048576,MATCH($A396,'Hoja de Trabajo para listado'!$CD$155:$CD$1048576,0),MATCH((CUADRO!Q$4&amp;$E396),'Hoja de Trabajo para listado'!$CD$151:$DC$151,0)),0)</f>
        <v>0</v>
      </c>
      <c r="R396" s="243">
        <f t="shared" ca="1" si="12"/>
        <v>5642779.8399999999</v>
      </c>
      <c r="S396" s="256">
        <f ca="1">+R395+R396</f>
        <v>5642779.8399999999</v>
      </c>
      <c r="T396" s="243">
        <f ca="1">+S396</f>
        <v>5642779.8399999999</v>
      </c>
      <c r="U396" s="242">
        <f t="shared" si="13"/>
        <v>2</v>
      </c>
    </row>
    <row r="397" spans="1:21" ht="15" customHeight="1">
      <c r="A397" s="354">
        <v>682</v>
      </c>
      <c r="B397" s="381">
        <f>+A397</f>
        <v>682</v>
      </c>
      <c r="C397" s="245" t="str">
        <f>+VLOOKUP(A397,bd_lista!$A$3:$C$592,3,FALSE)</f>
        <v>Defensoria del Pueblo</v>
      </c>
      <c r="D397" s="383" t="str">
        <f>+C397</f>
        <v>Defensoria del Pueblo</v>
      </c>
      <c r="E397" s="245" t="s">
        <v>683</v>
      </c>
      <c r="F397" s="241">
        <f ca="1">+IFERROR(INDEX('Hoja de Trabajo para listado'!$A$155:$Z$1048576,MATCH($A397,'Hoja de Trabajo para listado'!$A$155:$A$1048576,0),MATCH((CUADRO!F$4&amp;$E397),'Hoja de Trabajo para listado'!$A$151:$Z$151,0)),0)+IFERROR(INDEX('Hoja de Trabajo para listado'!$AB$155:$BA$1048576,MATCH($A397,'Hoja de Trabajo para listado'!$AB$155:$AB$1048576,0),MATCH((CUADRO!F$4&amp;$E397),'Hoja de Trabajo para listado'!$AB$151:$BA$151,0)),0)+IFERROR(INDEX('Hoja de Trabajo para listado'!$BC$155:$CB$1048576,MATCH($A397,'Hoja de Trabajo para listado'!$BC$155:$BC$1048576,0),MATCH((CUADRO!F$4&amp;$E397),'Hoja de Trabajo para listado'!$BC$151:$CB$151,0)),0)+IFERROR(INDEX('Hoja de Trabajo para listado'!$DE$153:$DG$274,MATCH($A397,'Hoja de Trabajo para listado'!$DE$153:$DE$1048576,0),MATCH((CUADRO!F$4&amp;$E397),'Hoja de Trabajo para listado'!$DE$151:$DG$151,0)),0)+IFERROR(INDEX('Hoja de Trabajo para listado'!$CD$155:$DC$1048576,MATCH($A397,'Hoja de Trabajo para listado'!$CD$155:$CD$1048576,0),MATCH((CUADRO!F$4&amp;$E397),'Hoja de Trabajo para listado'!$CD$151:$DC$151,0)),0)</f>
        <v>0</v>
      </c>
      <c r="G397" s="241">
        <f ca="1">+IFERROR(INDEX('Hoja de Trabajo para listado'!$A$155:$Z$1048576,MATCH($A397,'Hoja de Trabajo para listado'!$A$155:$A$1048576,0),MATCH((CUADRO!G$4&amp;$E397),'Hoja de Trabajo para listado'!$A$151:$Z$151,0)),0)+IFERROR(INDEX('Hoja de Trabajo para listado'!$AB$155:$BA$1048576,MATCH($A397,'Hoja de Trabajo para listado'!$AB$155:$AB$1048576,0),MATCH((CUADRO!G$4&amp;$E397),'Hoja de Trabajo para listado'!$AB$151:$BA$151,0)),0)+IFERROR(INDEX('Hoja de Trabajo para listado'!$BC$155:$CB$1048576,MATCH($A397,'Hoja de Trabajo para listado'!$BC$155:$BC$1048576,0),MATCH((CUADRO!G$4&amp;$E397),'Hoja de Trabajo para listado'!$BC$151:$CB$151,0)),0)+IFERROR(INDEX('Hoja de Trabajo para listado'!$DE$153:$DG$274,MATCH($A397,'Hoja de Trabajo para listado'!$DE$153:$DE$1048576,0),MATCH((CUADRO!G$4&amp;$E397),'Hoja de Trabajo para listado'!$DE$151:$DG$151,0)),0)+IFERROR(INDEX('Hoja de Trabajo para listado'!$CD$155:$DC$1048576,MATCH($A397,'Hoja de Trabajo para listado'!$CD$155:$CD$1048576,0),MATCH((CUADRO!G$4&amp;$E397),'Hoja de Trabajo para listado'!$CD$151:$DC$151,0)),0)</f>
        <v>0</v>
      </c>
      <c r="H397" s="241">
        <f ca="1">+IFERROR(INDEX('Hoja de Trabajo para listado'!$A$155:$Z$1048576,MATCH($A397,'Hoja de Trabajo para listado'!$A$155:$A$1048576,0),MATCH((CUADRO!H$4&amp;$E397),'Hoja de Trabajo para listado'!$A$151:$Z$151,0)),0)+IFERROR(INDEX('Hoja de Trabajo para listado'!$AB$155:$BA$1048576,MATCH($A397,'Hoja de Trabajo para listado'!$AB$155:$AB$1048576,0),MATCH((CUADRO!H$4&amp;$E397),'Hoja de Trabajo para listado'!$AB$151:$BA$151,0)),0)+IFERROR(INDEX('Hoja de Trabajo para listado'!$BC$155:$CB$1048576,MATCH($A397,'Hoja de Trabajo para listado'!$BC$155:$BC$1048576,0),MATCH((CUADRO!H$4&amp;$E397),'Hoja de Trabajo para listado'!$BC$151:$CB$151,0)),0)+IFERROR(INDEX('Hoja de Trabajo para listado'!$DE$153:$DG$274,MATCH($A397,'Hoja de Trabajo para listado'!$DE$153:$DE$1048576,0),MATCH((CUADRO!H$4&amp;$E397),'Hoja de Trabajo para listado'!$DE$151:$DG$151,0)),0)+IFERROR(INDEX('Hoja de Trabajo para listado'!$CD$155:$DC$1048576,MATCH($A397,'Hoja de Trabajo para listado'!$CD$155:$CD$1048576,0),MATCH((CUADRO!H$4&amp;$E397),'Hoja de Trabajo para listado'!$CD$151:$DC$151,0)),0)</f>
        <v>0</v>
      </c>
      <c r="I397" s="241">
        <f ca="1">+IFERROR(INDEX('Hoja de Trabajo para listado'!$A$155:$Z$1048576,MATCH($A397,'Hoja de Trabajo para listado'!$A$155:$A$1048576,0),MATCH((CUADRO!I$4&amp;$E397),'Hoja de Trabajo para listado'!$A$151:$Z$151,0)),0)+IFERROR(INDEX('Hoja de Trabajo para listado'!$AB$155:$BA$1048576,MATCH($A397,'Hoja de Trabajo para listado'!$AB$155:$AB$1048576,0),MATCH((CUADRO!I$4&amp;$E397),'Hoja de Trabajo para listado'!$AB$151:$BA$151,0)),0)+IFERROR(INDEX('Hoja de Trabajo para listado'!$BC$155:$CB$1048576,MATCH($A397,'Hoja de Trabajo para listado'!$BC$155:$BC$1048576,0),MATCH((CUADRO!I$4&amp;$E397),'Hoja de Trabajo para listado'!$BC$151:$CB$151,0)),0)+IFERROR(INDEX('Hoja de Trabajo para listado'!$DE$153:$DG$274,MATCH($A397,'Hoja de Trabajo para listado'!$DE$153:$DE$1048576,0),MATCH((CUADRO!I$4&amp;$E397),'Hoja de Trabajo para listado'!$DE$151:$DG$151,0)),0)+IFERROR(INDEX('Hoja de Trabajo para listado'!$CD$155:$DC$1048576,MATCH($A397,'Hoja de Trabajo para listado'!$CD$155:$CD$1048576,0),MATCH((CUADRO!I$4&amp;$E397),'Hoja de Trabajo para listado'!$CD$151:$DC$151,0)),0)</f>
        <v>0</v>
      </c>
      <c r="J397" s="241">
        <f ca="1">+IFERROR(INDEX('Hoja de Trabajo para listado'!$A$155:$Z$1048576,MATCH($A397,'Hoja de Trabajo para listado'!$A$155:$A$1048576,0),MATCH((CUADRO!J$4&amp;$E397),'Hoja de Trabajo para listado'!$A$151:$Z$151,0)),0)+IFERROR(INDEX('Hoja de Trabajo para listado'!$AB$155:$BA$1048576,MATCH($A397,'Hoja de Trabajo para listado'!$AB$155:$AB$1048576,0),MATCH((CUADRO!J$4&amp;$E397),'Hoja de Trabajo para listado'!$AB$151:$BA$151,0)),0)+IFERROR(INDEX('Hoja de Trabajo para listado'!$BC$155:$CB$1048576,MATCH($A397,'Hoja de Trabajo para listado'!$BC$155:$BC$1048576,0),MATCH((CUADRO!J$4&amp;$E397),'Hoja de Trabajo para listado'!$BC$151:$CB$151,0)),0)+IFERROR(INDEX('Hoja de Trabajo para listado'!$DE$153:$DG$274,MATCH($A397,'Hoja de Trabajo para listado'!$DE$153:$DE$1048576,0),MATCH((CUADRO!J$4&amp;$E397),'Hoja de Trabajo para listado'!$DE$151:$DG$151,0)),0)+IFERROR(INDEX('Hoja de Trabajo para listado'!$CD$155:$DC$1048576,MATCH($A397,'Hoja de Trabajo para listado'!$CD$155:$CD$1048576,0),MATCH((CUADRO!J$4&amp;$E397),'Hoja de Trabajo para listado'!$CD$151:$DC$151,0)),0)</f>
        <v>0</v>
      </c>
      <c r="K397" s="241">
        <f ca="1">+IFERROR(INDEX('Hoja de Trabajo para listado'!$A$155:$Z$1048576,MATCH($A397,'Hoja de Trabajo para listado'!$A$155:$A$1048576,0),MATCH((CUADRO!K$4&amp;$E397),'Hoja de Trabajo para listado'!$A$151:$Z$151,0)),0)+IFERROR(INDEX('Hoja de Trabajo para listado'!$AB$155:$BA$1048576,MATCH($A397,'Hoja de Trabajo para listado'!$AB$155:$AB$1048576,0),MATCH((CUADRO!K$4&amp;$E397),'Hoja de Trabajo para listado'!$AB$151:$BA$151,0)),0)+IFERROR(INDEX('Hoja de Trabajo para listado'!$BC$155:$CB$1048576,MATCH($A397,'Hoja de Trabajo para listado'!$BC$155:$BC$1048576,0),MATCH((CUADRO!K$4&amp;$E397),'Hoja de Trabajo para listado'!$BC$151:$CB$151,0)),0)+IFERROR(INDEX('Hoja de Trabajo para listado'!$DE$153:$DG$274,MATCH($A397,'Hoja de Trabajo para listado'!$DE$153:$DE$1048576,0),MATCH((CUADRO!K$4&amp;$E397),'Hoja de Trabajo para listado'!$DE$151:$DG$151,0)),0)+IFERROR(INDEX('Hoja de Trabajo para listado'!$CD$155:$DC$1048576,MATCH($A397,'Hoja de Trabajo para listado'!$CD$155:$CD$1048576,0),MATCH((CUADRO!K$4&amp;$E397),'Hoja de Trabajo para listado'!$CD$151:$DC$151,0)),0)</f>
        <v>0</v>
      </c>
      <c r="L397" s="241">
        <f ca="1">+IFERROR(INDEX('Hoja de Trabajo para listado'!$A$155:$Z$1048576,MATCH($A397,'Hoja de Trabajo para listado'!$A$155:$A$1048576,0),MATCH((CUADRO!L$4&amp;$E397),'Hoja de Trabajo para listado'!$A$151:$Z$151,0)),0)+IFERROR(INDEX('Hoja de Trabajo para listado'!$AB$155:$BA$1048576,MATCH($A397,'Hoja de Trabajo para listado'!$AB$155:$AB$1048576,0),MATCH((CUADRO!L$4&amp;$E397),'Hoja de Trabajo para listado'!$AB$151:$BA$151,0)),0)+IFERROR(INDEX('Hoja de Trabajo para listado'!$BC$155:$CB$1048576,MATCH($A397,'Hoja de Trabajo para listado'!$BC$155:$BC$1048576,0),MATCH((CUADRO!L$4&amp;$E397),'Hoja de Trabajo para listado'!$BC$151:$CB$151,0)),0)+IFERROR(INDEX('Hoja de Trabajo para listado'!$DE$153:$DG$274,MATCH($A397,'Hoja de Trabajo para listado'!$DE$153:$DE$1048576,0),MATCH((CUADRO!L$4&amp;$E397),'Hoja de Trabajo para listado'!$DE$151:$DG$151,0)),0)+IFERROR(INDEX('Hoja de Trabajo para listado'!$CD$155:$DC$1048576,MATCH($A397,'Hoja de Trabajo para listado'!$CD$155:$CD$1048576,0),MATCH((CUADRO!L$4&amp;$E397),'Hoja de Trabajo para listado'!$CD$151:$DC$151,0)),0)</f>
        <v>0</v>
      </c>
      <c r="M397" s="241">
        <f ca="1">+IFERROR(INDEX('Hoja de Trabajo para listado'!$A$155:$Z$1048576,MATCH($A397,'Hoja de Trabajo para listado'!$A$155:$A$1048576,0),MATCH((CUADRO!M$4&amp;$E397),'Hoja de Trabajo para listado'!$A$151:$Z$151,0)),0)+IFERROR(INDEX('Hoja de Trabajo para listado'!$AB$155:$BA$1048576,MATCH($A397,'Hoja de Trabajo para listado'!$AB$155:$AB$1048576,0),MATCH((CUADRO!M$4&amp;$E397),'Hoja de Trabajo para listado'!$AB$151:$BA$151,0)),0)+IFERROR(INDEX('Hoja de Trabajo para listado'!$BC$155:$CB$1048576,MATCH($A397,'Hoja de Trabajo para listado'!$BC$155:$BC$1048576,0),MATCH((CUADRO!M$4&amp;$E397),'Hoja de Trabajo para listado'!$BC$151:$CB$151,0)),0)+IFERROR(INDEX('Hoja de Trabajo para listado'!$DE$153:$DG$274,MATCH($A397,'Hoja de Trabajo para listado'!$DE$153:$DE$1048576,0),MATCH((CUADRO!M$4&amp;$E397),'Hoja de Trabajo para listado'!$DE$151:$DG$151,0)),0)+IFERROR(INDEX('Hoja de Trabajo para listado'!$CD$155:$DC$1048576,MATCH($A397,'Hoja de Trabajo para listado'!$CD$155:$CD$1048576,0),MATCH((CUADRO!M$4&amp;$E397),'Hoja de Trabajo para listado'!$CD$151:$DC$151,0)),0)</f>
        <v>0</v>
      </c>
      <c r="N397" s="241">
        <f ca="1">+IFERROR(INDEX('Hoja de Trabajo para listado'!$A$155:$Z$1048576,MATCH($A397,'Hoja de Trabajo para listado'!$A$155:$A$1048576,0),MATCH((CUADRO!N$4&amp;$E397),'Hoja de Trabajo para listado'!$A$151:$Z$151,0)),0)+IFERROR(INDEX('Hoja de Trabajo para listado'!$AB$155:$BA$1048576,MATCH($A397,'Hoja de Trabajo para listado'!$AB$155:$AB$1048576,0),MATCH((CUADRO!N$4&amp;$E397),'Hoja de Trabajo para listado'!$AB$151:$BA$151,0)),0)+IFERROR(INDEX('Hoja de Trabajo para listado'!$BC$155:$CB$1048576,MATCH($A397,'Hoja de Trabajo para listado'!$BC$155:$BC$1048576,0),MATCH((CUADRO!N$4&amp;$E397),'Hoja de Trabajo para listado'!$BC$151:$CB$151,0)),0)+IFERROR(INDEX('Hoja de Trabajo para listado'!$DE$153:$DG$274,MATCH($A397,'Hoja de Trabajo para listado'!$DE$153:$DE$1048576,0),MATCH((CUADRO!N$4&amp;$E397),'Hoja de Trabajo para listado'!$DE$151:$DG$151,0)),0)+IFERROR(INDEX('Hoja de Trabajo para listado'!$CD$155:$DC$1048576,MATCH($A397,'Hoja de Trabajo para listado'!$CD$155:$CD$1048576,0),MATCH((CUADRO!N$4&amp;$E397),'Hoja de Trabajo para listado'!$CD$151:$DC$151,0)),0)</f>
        <v>0</v>
      </c>
      <c r="O397" s="241">
        <f ca="1">+IFERROR(INDEX('Hoja de Trabajo para listado'!$A$155:$Z$1048576,MATCH($A397,'Hoja de Trabajo para listado'!$A$155:$A$1048576,0),MATCH((CUADRO!O$4&amp;$E397),'Hoja de Trabajo para listado'!$A$151:$Z$151,0)),0)+IFERROR(INDEX('Hoja de Trabajo para listado'!$AB$155:$BA$1048576,MATCH($A397,'Hoja de Trabajo para listado'!$AB$155:$AB$1048576,0),MATCH((CUADRO!O$4&amp;$E397),'Hoja de Trabajo para listado'!$AB$151:$BA$151,0)),0)+IFERROR(INDEX('Hoja de Trabajo para listado'!$BC$155:$CB$1048576,MATCH($A397,'Hoja de Trabajo para listado'!$BC$155:$BC$1048576,0),MATCH((CUADRO!O$4&amp;$E397),'Hoja de Trabajo para listado'!$BC$151:$CB$151,0)),0)+IFERROR(INDEX('Hoja de Trabajo para listado'!$DE$153:$DG$274,MATCH($A397,'Hoja de Trabajo para listado'!$DE$153:$DE$1048576,0),MATCH((CUADRO!O$4&amp;$E397),'Hoja de Trabajo para listado'!$DE$151:$DG$151,0)),0)+IFERROR(INDEX('Hoja de Trabajo para listado'!$CD$155:$DC$1048576,MATCH($A397,'Hoja de Trabajo para listado'!$CD$155:$CD$1048576,0),MATCH((CUADRO!O$4&amp;$E397),'Hoja de Trabajo para listado'!$CD$151:$DC$151,0)),0)</f>
        <v>0</v>
      </c>
      <c r="P397" s="241">
        <f ca="1">+IFERROR(INDEX('Hoja de Trabajo para listado'!$A$155:$Z$1048576,MATCH($A397,'Hoja de Trabajo para listado'!$A$155:$A$1048576,0),MATCH((CUADRO!P$4&amp;$E397),'Hoja de Trabajo para listado'!$A$151:$Z$151,0)),0)+IFERROR(INDEX('Hoja de Trabajo para listado'!$AB$155:$BA$1048576,MATCH($A397,'Hoja de Trabajo para listado'!$AB$155:$AB$1048576,0),MATCH((CUADRO!P$4&amp;$E397),'Hoja de Trabajo para listado'!$AB$151:$BA$151,0)),0)+IFERROR(INDEX('Hoja de Trabajo para listado'!$BC$155:$CB$1048576,MATCH($A397,'Hoja de Trabajo para listado'!$BC$155:$BC$1048576,0),MATCH((CUADRO!P$4&amp;$E397),'Hoja de Trabajo para listado'!$BC$151:$CB$151,0)),0)+IFERROR(INDEX('Hoja de Trabajo para listado'!$DE$153:$DG$274,MATCH($A397,'Hoja de Trabajo para listado'!$DE$153:$DE$1048576,0),MATCH((CUADRO!P$4&amp;$E397),'Hoja de Trabajo para listado'!$DE$151:$DG$151,0)),0)+IFERROR(INDEX('Hoja de Trabajo para listado'!$CD$155:$DC$1048576,MATCH($A397,'Hoja de Trabajo para listado'!$CD$155:$CD$1048576,0),MATCH((CUADRO!P$4&amp;$E397),'Hoja de Trabajo para listado'!$CD$151:$DC$151,0)),0)</f>
        <v>0</v>
      </c>
      <c r="Q397" s="241">
        <f ca="1">+IFERROR(INDEX('Hoja de Trabajo para listado'!$A$155:$Z$1048576,MATCH($A397,'Hoja de Trabajo para listado'!$A$155:$A$1048576,0),MATCH((CUADRO!Q$4&amp;$E397),'Hoja de Trabajo para listado'!$A$151:$Z$151,0)),0)+IFERROR(INDEX('Hoja de Trabajo para listado'!$AB$155:$BA$1048576,MATCH($A397,'Hoja de Trabajo para listado'!$AB$155:$AB$1048576,0),MATCH((CUADRO!Q$4&amp;$E397),'Hoja de Trabajo para listado'!$AB$151:$BA$151,0)),0)+IFERROR(INDEX('Hoja de Trabajo para listado'!$BC$155:$CB$1048576,MATCH($A397,'Hoja de Trabajo para listado'!$BC$155:$BC$1048576,0),MATCH((CUADRO!Q$4&amp;$E397),'Hoja de Trabajo para listado'!$BC$151:$CB$151,0)),0)+IFERROR(INDEX('Hoja de Trabajo para listado'!$DE$153:$DG$274,MATCH($A397,'Hoja de Trabajo para listado'!$DE$153:$DE$1048576,0),MATCH((CUADRO!Q$4&amp;$E397),'Hoja de Trabajo para listado'!$DE$151:$DG$151,0)),0)+IFERROR(INDEX('Hoja de Trabajo para listado'!$CD$155:$DC$1048576,MATCH($A397,'Hoja de Trabajo para listado'!$CD$155:$CD$1048576,0),MATCH((CUADRO!Q$4&amp;$E397),'Hoja de Trabajo para listado'!$CD$151:$DC$151,0)),0)</f>
        <v>0</v>
      </c>
      <c r="R397" s="241">
        <f t="shared" ca="1" si="12"/>
        <v>0</v>
      </c>
      <c r="S397" s="257"/>
      <c r="T397" s="241">
        <f ca="1">+T398</f>
        <v>160152.30000000002</v>
      </c>
      <c r="U397" s="240">
        <f t="shared" si="13"/>
        <v>1</v>
      </c>
    </row>
    <row r="398" spans="1:21" ht="15" customHeight="1">
      <c r="A398" s="353">
        <v>682</v>
      </c>
      <c r="B398" s="382"/>
      <c r="C398" s="305" t="str">
        <f>+VLOOKUP(A398,bd_lista!$A$3:$C$592,3,FALSE)</f>
        <v>Defensoria del Pueblo</v>
      </c>
      <c r="D398" s="384"/>
      <c r="E398" s="305" t="s">
        <v>684</v>
      </c>
      <c r="F398" s="243">
        <f ca="1">+IFERROR(INDEX('Hoja de Trabajo para listado'!$A$155:$Z$1048576,MATCH($A398,'Hoja de Trabajo para listado'!$A$155:$A$1048576,0),MATCH((CUADRO!F$4&amp;$E398),'Hoja de Trabajo para listado'!$A$151:$Z$151,0)),0)+IFERROR(INDEX('Hoja de Trabajo para listado'!$AB$155:$BA$1048576,MATCH($A398,'Hoja de Trabajo para listado'!$AB$155:$AB$1048576,0),MATCH((CUADRO!F$4&amp;$E398),'Hoja de Trabajo para listado'!$AB$151:$BA$151,0)),0)+IFERROR(INDEX('Hoja de Trabajo para listado'!$BC$155:$CB$1048576,MATCH($A398,'Hoja de Trabajo para listado'!$BC$155:$BC$1048576,0),MATCH((CUADRO!F$4&amp;$E398),'Hoja de Trabajo para listado'!$BC$151:$CB$151,0)),0)+IFERROR(INDEX('Hoja de Trabajo para listado'!$DE$153:$DG$274,MATCH($A398,'Hoja de Trabajo para listado'!$DE$153:$DE$1048576,0),MATCH((CUADRO!F$4&amp;$E398),'Hoja de Trabajo para listado'!$DE$151:$DG$151,0)),0)+IFERROR(INDEX('Hoja de Trabajo para listado'!$CD$155:$DC$1048576,MATCH($A398,'Hoja de Trabajo para listado'!$CD$155:$CD$1048576,0),MATCH((CUADRO!F$4&amp;$E398),'Hoja de Trabajo para listado'!$CD$151:$DC$151,0)),0)</f>
        <v>0</v>
      </c>
      <c r="G398" s="243">
        <f ca="1">+IFERROR(INDEX('Hoja de Trabajo para listado'!$A$155:$Z$1048576,MATCH($A398,'Hoja de Trabajo para listado'!$A$155:$A$1048576,0),MATCH((CUADRO!G$4&amp;$E398),'Hoja de Trabajo para listado'!$A$151:$Z$151,0)),0)+IFERROR(INDEX('Hoja de Trabajo para listado'!$AB$155:$BA$1048576,MATCH($A398,'Hoja de Trabajo para listado'!$AB$155:$AB$1048576,0),MATCH((CUADRO!G$4&amp;$E398),'Hoja de Trabajo para listado'!$AB$151:$BA$151,0)),0)+IFERROR(INDEX('Hoja de Trabajo para listado'!$BC$155:$CB$1048576,MATCH($A398,'Hoja de Trabajo para listado'!$BC$155:$BC$1048576,0),MATCH((CUADRO!G$4&amp;$E398),'Hoja de Trabajo para listado'!$BC$151:$CB$151,0)),0)+IFERROR(INDEX('Hoja de Trabajo para listado'!$DE$153:$DG$274,MATCH($A398,'Hoja de Trabajo para listado'!$DE$153:$DE$1048576,0),MATCH((CUADRO!G$4&amp;$E398),'Hoja de Trabajo para listado'!$DE$151:$DG$151,0)),0)+IFERROR(INDEX('Hoja de Trabajo para listado'!$CD$155:$DC$1048576,MATCH($A398,'Hoja de Trabajo para listado'!$CD$155:$CD$1048576,0),MATCH((CUADRO!G$4&amp;$E398),'Hoja de Trabajo para listado'!$CD$151:$DC$151,0)),0)</f>
        <v>50926.09</v>
      </c>
      <c r="H398" s="243">
        <f ca="1">+IFERROR(INDEX('Hoja de Trabajo para listado'!$A$155:$Z$1048576,MATCH($A398,'Hoja de Trabajo para listado'!$A$155:$A$1048576,0),MATCH((CUADRO!H$4&amp;$E398),'Hoja de Trabajo para listado'!$A$151:$Z$151,0)),0)+IFERROR(INDEX('Hoja de Trabajo para listado'!$AB$155:$BA$1048576,MATCH($A398,'Hoja de Trabajo para listado'!$AB$155:$AB$1048576,0),MATCH((CUADRO!H$4&amp;$E398),'Hoja de Trabajo para listado'!$AB$151:$BA$151,0)),0)+IFERROR(INDEX('Hoja de Trabajo para listado'!$BC$155:$CB$1048576,MATCH($A398,'Hoja de Trabajo para listado'!$BC$155:$BC$1048576,0),MATCH((CUADRO!H$4&amp;$E398),'Hoja de Trabajo para listado'!$BC$151:$CB$151,0)),0)+IFERROR(INDEX('Hoja de Trabajo para listado'!$DE$153:$DG$274,MATCH($A398,'Hoja de Trabajo para listado'!$DE$153:$DE$1048576,0),MATCH((CUADRO!H$4&amp;$E398),'Hoja de Trabajo para listado'!$DE$151:$DG$151,0)),0)+IFERROR(INDEX('Hoja de Trabajo para listado'!$CD$155:$DC$1048576,MATCH($A398,'Hoja de Trabajo para listado'!$CD$155:$CD$1048576,0),MATCH((CUADRO!H$4&amp;$E398),'Hoja de Trabajo para listado'!$CD$151:$DC$151,0)),0)</f>
        <v>107408.8</v>
      </c>
      <c r="I398" s="243">
        <f ca="1">+IFERROR(INDEX('Hoja de Trabajo para listado'!$A$155:$Z$1048576,MATCH($A398,'Hoja de Trabajo para listado'!$A$155:$A$1048576,0),MATCH((CUADRO!I$4&amp;$E398),'Hoja de Trabajo para listado'!$A$151:$Z$151,0)),0)+IFERROR(INDEX('Hoja de Trabajo para listado'!$AB$155:$BA$1048576,MATCH($A398,'Hoja de Trabajo para listado'!$AB$155:$AB$1048576,0),MATCH((CUADRO!I$4&amp;$E398),'Hoja de Trabajo para listado'!$AB$151:$BA$151,0)),0)+IFERROR(INDEX('Hoja de Trabajo para listado'!$BC$155:$CB$1048576,MATCH($A398,'Hoja de Trabajo para listado'!$BC$155:$BC$1048576,0),MATCH((CUADRO!I$4&amp;$E398),'Hoja de Trabajo para listado'!$BC$151:$CB$151,0)),0)+IFERROR(INDEX('Hoja de Trabajo para listado'!$DE$153:$DG$274,MATCH($A398,'Hoja de Trabajo para listado'!$DE$153:$DE$1048576,0),MATCH((CUADRO!I$4&amp;$E398),'Hoja de Trabajo para listado'!$DE$151:$DG$151,0)),0)+IFERROR(INDEX('Hoja de Trabajo para listado'!$CD$155:$DC$1048576,MATCH($A398,'Hoja de Trabajo para listado'!$CD$155:$CD$1048576,0),MATCH((CUADRO!I$4&amp;$E398),'Hoja de Trabajo para listado'!$CD$151:$DC$151,0)),0)</f>
        <v>1817.41</v>
      </c>
      <c r="J398" s="243">
        <f ca="1">+IFERROR(INDEX('Hoja de Trabajo para listado'!$A$155:$Z$1048576,MATCH($A398,'Hoja de Trabajo para listado'!$A$155:$A$1048576,0),MATCH((CUADRO!J$4&amp;$E398),'Hoja de Trabajo para listado'!$A$151:$Z$151,0)),0)+IFERROR(INDEX('Hoja de Trabajo para listado'!$AB$155:$BA$1048576,MATCH($A398,'Hoja de Trabajo para listado'!$AB$155:$AB$1048576,0),MATCH((CUADRO!J$4&amp;$E398),'Hoja de Trabajo para listado'!$AB$151:$BA$151,0)),0)+IFERROR(INDEX('Hoja de Trabajo para listado'!$BC$155:$CB$1048576,MATCH($A398,'Hoja de Trabajo para listado'!$BC$155:$BC$1048576,0),MATCH((CUADRO!J$4&amp;$E398),'Hoja de Trabajo para listado'!$BC$151:$CB$151,0)),0)+IFERROR(INDEX('Hoja de Trabajo para listado'!$DE$153:$DG$274,MATCH($A398,'Hoja de Trabajo para listado'!$DE$153:$DE$1048576,0),MATCH((CUADRO!J$4&amp;$E398),'Hoja de Trabajo para listado'!$DE$151:$DG$151,0)),0)+IFERROR(INDEX('Hoja de Trabajo para listado'!$CD$155:$DC$1048576,MATCH($A398,'Hoja de Trabajo para listado'!$CD$155:$CD$1048576,0),MATCH((CUADRO!J$4&amp;$E398),'Hoja de Trabajo para listado'!$CD$151:$DC$151,0)),0)</f>
        <v>0</v>
      </c>
      <c r="K398" s="243">
        <f ca="1">+IFERROR(INDEX('Hoja de Trabajo para listado'!$A$155:$Z$1048576,MATCH($A398,'Hoja de Trabajo para listado'!$A$155:$A$1048576,0),MATCH((CUADRO!K$4&amp;$E398),'Hoja de Trabajo para listado'!$A$151:$Z$151,0)),0)+IFERROR(INDEX('Hoja de Trabajo para listado'!$AB$155:$BA$1048576,MATCH($A398,'Hoja de Trabajo para listado'!$AB$155:$AB$1048576,0),MATCH((CUADRO!K$4&amp;$E398),'Hoja de Trabajo para listado'!$AB$151:$BA$151,0)),0)+IFERROR(INDEX('Hoja de Trabajo para listado'!$BC$155:$CB$1048576,MATCH($A398,'Hoja de Trabajo para listado'!$BC$155:$BC$1048576,0),MATCH((CUADRO!K$4&amp;$E398),'Hoja de Trabajo para listado'!$BC$151:$CB$151,0)),0)+IFERROR(INDEX('Hoja de Trabajo para listado'!$DE$153:$DG$274,MATCH($A398,'Hoja de Trabajo para listado'!$DE$153:$DE$1048576,0),MATCH((CUADRO!K$4&amp;$E398),'Hoja de Trabajo para listado'!$DE$151:$DG$151,0)),0)+IFERROR(INDEX('Hoja de Trabajo para listado'!$CD$155:$DC$1048576,MATCH($A398,'Hoja de Trabajo para listado'!$CD$155:$CD$1048576,0),MATCH((CUADRO!K$4&amp;$E398),'Hoja de Trabajo para listado'!$CD$151:$DC$151,0)),0)</f>
        <v>0</v>
      </c>
      <c r="L398" s="243">
        <f ca="1">+IFERROR(INDEX('Hoja de Trabajo para listado'!$A$155:$Z$1048576,MATCH($A398,'Hoja de Trabajo para listado'!$A$155:$A$1048576,0),MATCH((CUADRO!L$4&amp;$E398),'Hoja de Trabajo para listado'!$A$151:$Z$151,0)),0)+IFERROR(INDEX('Hoja de Trabajo para listado'!$AB$155:$BA$1048576,MATCH($A398,'Hoja de Trabajo para listado'!$AB$155:$AB$1048576,0),MATCH((CUADRO!L$4&amp;$E398),'Hoja de Trabajo para listado'!$AB$151:$BA$151,0)),0)+IFERROR(INDEX('Hoja de Trabajo para listado'!$BC$155:$CB$1048576,MATCH($A398,'Hoja de Trabajo para listado'!$BC$155:$BC$1048576,0),MATCH((CUADRO!L$4&amp;$E398),'Hoja de Trabajo para listado'!$BC$151:$CB$151,0)),0)+IFERROR(INDEX('Hoja de Trabajo para listado'!$DE$153:$DG$274,MATCH($A398,'Hoja de Trabajo para listado'!$DE$153:$DE$1048576,0),MATCH((CUADRO!L$4&amp;$E398),'Hoja de Trabajo para listado'!$DE$151:$DG$151,0)),0)+IFERROR(INDEX('Hoja de Trabajo para listado'!$CD$155:$DC$1048576,MATCH($A398,'Hoja de Trabajo para listado'!$CD$155:$CD$1048576,0),MATCH((CUADRO!L$4&amp;$E398),'Hoja de Trabajo para listado'!$CD$151:$DC$151,0)),0)</f>
        <v>0</v>
      </c>
      <c r="M398" s="243">
        <f ca="1">+IFERROR(INDEX('Hoja de Trabajo para listado'!$A$155:$Z$1048576,MATCH($A398,'Hoja de Trabajo para listado'!$A$155:$A$1048576,0),MATCH((CUADRO!M$4&amp;$E398),'Hoja de Trabajo para listado'!$A$151:$Z$151,0)),0)+IFERROR(INDEX('Hoja de Trabajo para listado'!$AB$155:$BA$1048576,MATCH($A398,'Hoja de Trabajo para listado'!$AB$155:$AB$1048576,0),MATCH((CUADRO!M$4&amp;$E398),'Hoja de Trabajo para listado'!$AB$151:$BA$151,0)),0)+IFERROR(INDEX('Hoja de Trabajo para listado'!$BC$155:$CB$1048576,MATCH($A398,'Hoja de Trabajo para listado'!$BC$155:$BC$1048576,0),MATCH((CUADRO!M$4&amp;$E398),'Hoja de Trabajo para listado'!$BC$151:$CB$151,0)),0)+IFERROR(INDEX('Hoja de Trabajo para listado'!$DE$153:$DG$274,MATCH($A398,'Hoja de Trabajo para listado'!$DE$153:$DE$1048576,0),MATCH((CUADRO!M$4&amp;$E398),'Hoja de Trabajo para listado'!$DE$151:$DG$151,0)),0)+IFERROR(INDEX('Hoja de Trabajo para listado'!$CD$155:$DC$1048576,MATCH($A398,'Hoja de Trabajo para listado'!$CD$155:$CD$1048576,0),MATCH((CUADRO!M$4&amp;$E398),'Hoja de Trabajo para listado'!$CD$151:$DC$151,0)),0)</f>
        <v>0</v>
      </c>
      <c r="N398" s="243">
        <f ca="1">+IFERROR(INDEX('Hoja de Trabajo para listado'!$A$155:$Z$1048576,MATCH($A398,'Hoja de Trabajo para listado'!$A$155:$A$1048576,0),MATCH((CUADRO!N$4&amp;$E398),'Hoja de Trabajo para listado'!$A$151:$Z$151,0)),0)+IFERROR(INDEX('Hoja de Trabajo para listado'!$AB$155:$BA$1048576,MATCH($A398,'Hoja de Trabajo para listado'!$AB$155:$AB$1048576,0),MATCH((CUADRO!N$4&amp;$E398),'Hoja de Trabajo para listado'!$AB$151:$BA$151,0)),0)+IFERROR(INDEX('Hoja de Trabajo para listado'!$BC$155:$CB$1048576,MATCH($A398,'Hoja de Trabajo para listado'!$BC$155:$BC$1048576,0),MATCH((CUADRO!N$4&amp;$E398),'Hoja de Trabajo para listado'!$BC$151:$CB$151,0)),0)+IFERROR(INDEX('Hoja de Trabajo para listado'!$DE$153:$DG$274,MATCH($A398,'Hoja de Trabajo para listado'!$DE$153:$DE$1048576,0),MATCH((CUADRO!N$4&amp;$E398),'Hoja de Trabajo para listado'!$DE$151:$DG$151,0)),0)+IFERROR(INDEX('Hoja de Trabajo para listado'!$CD$155:$DC$1048576,MATCH($A398,'Hoja de Trabajo para listado'!$CD$155:$CD$1048576,0),MATCH((CUADRO!N$4&amp;$E398),'Hoja de Trabajo para listado'!$CD$151:$DC$151,0)),0)</f>
        <v>0</v>
      </c>
      <c r="O398" s="243">
        <f ca="1">+IFERROR(INDEX('Hoja de Trabajo para listado'!$A$155:$Z$1048576,MATCH($A398,'Hoja de Trabajo para listado'!$A$155:$A$1048576,0),MATCH((CUADRO!O$4&amp;$E398),'Hoja de Trabajo para listado'!$A$151:$Z$151,0)),0)+IFERROR(INDEX('Hoja de Trabajo para listado'!$AB$155:$BA$1048576,MATCH($A398,'Hoja de Trabajo para listado'!$AB$155:$AB$1048576,0),MATCH((CUADRO!O$4&amp;$E398),'Hoja de Trabajo para listado'!$AB$151:$BA$151,0)),0)+IFERROR(INDEX('Hoja de Trabajo para listado'!$BC$155:$CB$1048576,MATCH($A398,'Hoja de Trabajo para listado'!$BC$155:$BC$1048576,0),MATCH((CUADRO!O$4&amp;$E398),'Hoja de Trabajo para listado'!$BC$151:$CB$151,0)),0)+IFERROR(INDEX('Hoja de Trabajo para listado'!$DE$153:$DG$274,MATCH($A398,'Hoja de Trabajo para listado'!$DE$153:$DE$1048576,0),MATCH((CUADRO!O$4&amp;$E398),'Hoja de Trabajo para listado'!$DE$151:$DG$151,0)),0)+IFERROR(INDEX('Hoja de Trabajo para listado'!$CD$155:$DC$1048576,MATCH($A398,'Hoja de Trabajo para listado'!$CD$155:$CD$1048576,0),MATCH((CUADRO!O$4&amp;$E398),'Hoja de Trabajo para listado'!$CD$151:$DC$151,0)),0)</f>
        <v>0</v>
      </c>
      <c r="P398" s="243">
        <f ca="1">+IFERROR(INDEX('Hoja de Trabajo para listado'!$A$155:$Z$1048576,MATCH($A398,'Hoja de Trabajo para listado'!$A$155:$A$1048576,0),MATCH((CUADRO!P$4&amp;$E398),'Hoja de Trabajo para listado'!$A$151:$Z$151,0)),0)+IFERROR(INDEX('Hoja de Trabajo para listado'!$AB$155:$BA$1048576,MATCH($A398,'Hoja de Trabajo para listado'!$AB$155:$AB$1048576,0),MATCH((CUADRO!P$4&amp;$E398),'Hoja de Trabajo para listado'!$AB$151:$BA$151,0)),0)+IFERROR(INDEX('Hoja de Trabajo para listado'!$BC$155:$CB$1048576,MATCH($A398,'Hoja de Trabajo para listado'!$BC$155:$BC$1048576,0),MATCH((CUADRO!P$4&amp;$E398),'Hoja de Trabajo para listado'!$BC$151:$CB$151,0)),0)+IFERROR(INDEX('Hoja de Trabajo para listado'!$DE$153:$DG$274,MATCH($A398,'Hoja de Trabajo para listado'!$DE$153:$DE$1048576,0),MATCH((CUADRO!P$4&amp;$E398),'Hoja de Trabajo para listado'!$DE$151:$DG$151,0)),0)+IFERROR(INDEX('Hoja de Trabajo para listado'!$CD$155:$DC$1048576,MATCH($A398,'Hoja de Trabajo para listado'!$CD$155:$CD$1048576,0),MATCH((CUADRO!P$4&amp;$E398),'Hoja de Trabajo para listado'!$CD$151:$DC$151,0)),0)</f>
        <v>0</v>
      </c>
      <c r="Q398" s="243">
        <f ca="1">+IFERROR(INDEX('Hoja de Trabajo para listado'!$A$155:$Z$1048576,MATCH($A398,'Hoja de Trabajo para listado'!$A$155:$A$1048576,0),MATCH((CUADRO!Q$4&amp;$E398),'Hoja de Trabajo para listado'!$A$151:$Z$151,0)),0)+IFERROR(INDEX('Hoja de Trabajo para listado'!$AB$155:$BA$1048576,MATCH($A398,'Hoja de Trabajo para listado'!$AB$155:$AB$1048576,0),MATCH((CUADRO!Q$4&amp;$E398),'Hoja de Trabajo para listado'!$AB$151:$BA$151,0)),0)+IFERROR(INDEX('Hoja de Trabajo para listado'!$BC$155:$CB$1048576,MATCH($A398,'Hoja de Trabajo para listado'!$BC$155:$BC$1048576,0),MATCH((CUADRO!Q$4&amp;$E398),'Hoja de Trabajo para listado'!$BC$151:$CB$151,0)),0)+IFERROR(INDEX('Hoja de Trabajo para listado'!$DE$153:$DG$274,MATCH($A398,'Hoja de Trabajo para listado'!$DE$153:$DE$1048576,0),MATCH((CUADRO!Q$4&amp;$E398),'Hoja de Trabajo para listado'!$DE$151:$DG$151,0)),0)+IFERROR(INDEX('Hoja de Trabajo para listado'!$CD$155:$DC$1048576,MATCH($A398,'Hoja de Trabajo para listado'!$CD$155:$CD$1048576,0),MATCH((CUADRO!Q$4&amp;$E398),'Hoja de Trabajo para listado'!$CD$151:$DC$151,0)),0)</f>
        <v>0</v>
      </c>
      <c r="R398" s="243">
        <f t="shared" ca="1" si="12"/>
        <v>160152.30000000002</v>
      </c>
      <c r="S398" s="256">
        <f ca="1">+R397+R398</f>
        <v>160152.30000000002</v>
      </c>
      <c r="T398" s="243">
        <f ca="1">+S398</f>
        <v>160152.30000000002</v>
      </c>
      <c r="U398" s="242">
        <f t="shared" si="13"/>
        <v>2</v>
      </c>
    </row>
    <row r="399" spans="1:21" ht="15" customHeight="1">
      <c r="A399" s="354">
        <v>683</v>
      </c>
      <c r="B399" s="381">
        <f>+A399</f>
        <v>683</v>
      </c>
      <c r="C399" s="245" t="str">
        <f>+VLOOKUP(A399,bd_lista!$A$3:$C$592,3,FALSE)</f>
        <v>Procuraduria General del Estado</v>
      </c>
      <c r="D399" s="383" t="str">
        <f>+C399</f>
        <v>Procuraduria General del Estado</v>
      </c>
      <c r="E399" s="245" t="s">
        <v>683</v>
      </c>
      <c r="F399" s="241">
        <f ca="1">+IFERROR(INDEX('Hoja de Trabajo para listado'!$A$155:$Z$1048576,MATCH($A399,'Hoja de Trabajo para listado'!$A$155:$A$1048576,0),MATCH((CUADRO!F$4&amp;$E399),'Hoja de Trabajo para listado'!$A$151:$Z$151,0)),0)+IFERROR(INDEX('Hoja de Trabajo para listado'!$AB$155:$BA$1048576,MATCH($A399,'Hoja de Trabajo para listado'!$AB$155:$AB$1048576,0),MATCH((CUADRO!F$4&amp;$E399),'Hoja de Trabajo para listado'!$AB$151:$BA$151,0)),0)+IFERROR(INDEX('Hoja de Trabajo para listado'!$BC$155:$CB$1048576,MATCH($A399,'Hoja de Trabajo para listado'!$BC$155:$BC$1048576,0),MATCH((CUADRO!F$4&amp;$E399),'Hoja de Trabajo para listado'!$BC$151:$CB$151,0)),0)+IFERROR(INDEX('Hoja de Trabajo para listado'!$DE$153:$DG$274,MATCH($A399,'Hoja de Trabajo para listado'!$DE$153:$DE$1048576,0),MATCH((CUADRO!F$4&amp;$E399),'Hoja de Trabajo para listado'!$DE$151:$DG$151,0)),0)+IFERROR(INDEX('Hoja de Trabajo para listado'!$CD$155:$DC$1048576,MATCH($A399,'Hoja de Trabajo para listado'!$CD$155:$CD$1048576,0),MATCH((CUADRO!F$4&amp;$E399),'Hoja de Trabajo para listado'!$CD$151:$DC$151,0)),0)</f>
        <v>0</v>
      </c>
      <c r="G399" s="241">
        <f ca="1">+IFERROR(INDEX('Hoja de Trabajo para listado'!$A$155:$Z$1048576,MATCH($A399,'Hoja de Trabajo para listado'!$A$155:$A$1048576,0),MATCH((CUADRO!G$4&amp;$E399),'Hoja de Trabajo para listado'!$A$151:$Z$151,0)),0)+IFERROR(INDEX('Hoja de Trabajo para listado'!$AB$155:$BA$1048576,MATCH($A399,'Hoja de Trabajo para listado'!$AB$155:$AB$1048576,0),MATCH((CUADRO!G$4&amp;$E399),'Hoja de Trabajo para listado'!$AB$151:$BA$151,0)),0)+IFERROR(INDEX('Hoja de Trabajo para listado'!$BC$155:$CB$1048576,MATCH($A399,'Hoja de Trabajo para listado'!$BC$155:$BC$1048576,0),MATCH((CUADRO!G$4&amp;$E399),'Hoja de Trabajo para listado'!$BC$151:$CB$151,0)),0)+IFERROR(INDEX('Hoja de Trabajo para listado'!$DE$153:$DG$274,MATCH($A399,'Hoja de Trabajo para listado'!$DE$153:$DE$1048576,0),MATCH((CUADRO!G$4&amp;$E399),'Hoja de Trabajo para listado'!$DE$151:$DG$151,0)),0)+IFERROR(INDEX('Hoja de Trabajo para listado'!$CD$155:$DC$1048576,MATCH($A399,'Hoja de Trabajo para listado'!$CD$155:$CD$1048576,0),MATCH((CUADRO!G$4&amp;$E399),'Hoja de Trabajo para listado'!$CD$151:$DC$151,0)),0)</f>
        <v>0</v>
      </c>
      <c r="H399" s="241">
        <f ca="1">+IFERROR(INDEX('Hoja de Trabajo para listado'!$A$155:$Z$1048576,MATCH($A399,'Hoja de Trabajo para listado'!$A$155:$A$1048576,0),MATCH((CUADRO!H$4&amp;$E399),'Hoja de Trabajo para listado'!$A$151:$Z$151,0)),0)+IFERROR(INDEX('Hoja de Trabajo para listado'!$AB$155:$BA$1048576,MATCH($A399,'Hoja de Trabajo para listado'!$AB$155:$AB$1048576,0),MATCH((CUADRO!H$4&amp;$E399),'Hoja de Trabajo para listado'!$AB$151:$BA$151,0)),0)+IFERROR(INDEX('Hoja de Trabajo para listado'!$BC$155:$CB$1048576,MATCH($A399,'Hoja de Trabajo para listado'!$BC$155:$BC$1048576,0),MATCH((CUADRO!H$4&amp;$E399),'Hoja de Trabajo para listado'!$BC$151:$CB$151,0)),0)+IFERROR(INDEX('Hoja de Trabajo para listado'!$DE$153:$DG$274,MATCH($A399,'Hoja de Trabajo para listado'!$DE$153:$DE$1048576,0),MATCH((CUADRO!H$4&amp;$E399),'Hoja de Trabajo para listado'!$DE$151:$DG$151,0)),0)+IFERROR(INDEX('Hoja de Trabajo para listado'!$CD$155:$DC$1048576,MATCH($A399,'Hoja de Trabajo para listado'!$CD$155:$CD$1048576,0),MATCH((CUADRO!H$4&amp;$E399),'Hoja de Trabajo para listado'!$CD$151:$DC$151,0)),0)</f>
        <v>0</v>
      </c>
      <c r="I399" s="241">
        <f ca="1">+IFERROR(INDEX('Hoja de Trabajo para listado'!$A$155:$Z$1048576,MATCH($A399,'Hoja de Trabajo para listado'!$A$155:$A$1048576,0),MATCH((CUADRO!I$4&amp;$E399),'Hoja de Trabajo para listado'!$A$151:$Z$151,0)),0)+IFERROR(INDEX('Hoja de Trabajo para listado'!$AB$155:$BA$1048576,MATCH($A399,'Hoja de Trabajo para listado'!$AB$155:$AB$1048576,0),MATCH((CUADRO!I$4&amp;$E399),'Hoja de Trabajo para listado'!$AB$151:$BA$151,0)),0)+IFERROR(INDEX('Hoja de Trabajo para listado'!$BC$155:$CB$1048576,MATCH($A399,'Hoja de Trabajo para listado'!$BC$155:$BC$1048576,0),MATCH((CUADRO!I$4&amp;$E399),'Hoja de Trabajo para listado'!$BC$151:$CB$151,0)),0)+IFERROR(INDEX('Hoja de Trabajo para listado'!$DE$153:$DG$274,MATCH($A399,'Hoja de Trabajo para listado'!$DE$153:$DE$1048576,0),MATCH((CUADRO!I$4&amp;$E399),'Hoja de Trabajo para listado'!$DE$151:$DG$151,0)),0)+IFERROR(INDEX('Hoja de Trabajo para listado'!$CD$155:$DC$1048576,MATCH($A399,'Hoja de Trabajo para listado'!$CD$155:$CD$1048576,0),MATCH((CUADRO!I$4&amp;$E399),'Hoja de Trabajo para listado'!$CD$151:$DC$151,0)),0)</f>
        <v>0</v>
      </c>
      <c r="J399" s="241">
        <f ca="1">+IFERROR(INDEX('Hoja de Trabajo para listado'!$A$155:$Z$1048576,MATCH($A399,'Hoja de Trabajo para listado'!$A$155:$A$1048576,0),MATCH((CUADRO!J$4&amp;$E399),'Hoja de Trabajo para listado'!$A$151:$Z$151,0)),0)+IFERROR(INDEX('Hoja de Trabajo para listado'!$AB$155:$BA$1048576,MATCH($A399,'Hoja de Trabajo para listado'!$AB$155:$AB$1048576,0),MATCH((CUADRO!J$4&amp;$E399),'Hoja de Trabajo para listado'!$AB$151:$BA$151,0)),0)+IFERROR(INDEX('Hoja de Trabajo para listado'!$BC$155:$CB$1048576,MATCH($A399,'Hoja de Trabajo para listado'!$BC$155:$BC$1048576,0),MATCH((CUADRO!J$4&amp;$E399),'Hoja de Trabajo para listado'!$BC$151:$CB$151,0)),0)+IFERROR(INDEX('Hoja de Trabajo para listado'!$DE$153:$DG$274,MATCH($A399,'Hoja de Trabajo para listado'!$DE$153:$DE$1048576,0),MATCH((CUADRO!J$4&amp;$E399),'Hoja de Trabajo para listado'!$DE$151:$DG$151,0)),0)+IFERROR(INDEX('Hoja de Trabajo para listado'!$CD$155:$DC$1048576,MATCH($A399,'Hoja de Trabajo para listado'!$CD$155:$CD$1048576,0),MATCH((CUADRO!J$4&amp;$E399),'Hoja de Trabajo para listado'!$CD$151:$DC$151,0)),0)</f>
        <v>0</v>
      </c>
      <c r="K399" s="241">
        <f ca="1">+IFERROR(INDEX('Hoja de Trabajo para listado'!$A$155:$Z$1048576,MATCH($A399,'Hoja de Trabajo para listado'!$A$155:$A$1048576,0),MATCH((CUADRO!K$4&amp;$E399),'Hoja de Trabajo para listado'!$A$151:$Z$151,0)),0)+IFERROR(INDEX('Hoja de Trabajo para listado'!$AB$155:$BA$1048576,MATCH($A399,'Hoja de Trabajo para listado'!$AB$155:$AB$1048576,0),MATCH((CUADRO!K$4&amp;$E399),'Hoja de Trabajo para listado'!$AB$151:$BA$151,0)),0)+IFERROR(INDEX('Hoja de Trabajo para listado'!$BC$155:$CB$1048576,MATCH($A399,'Hoja de Trabajo para listado'!$BC$155:$BC$1048576,0),MATCH((CUADRO!K$4&amp;$E399),'Hoja de Trabajo para listado'!$BC$151:$CB$151,0)),0)+IFERROR(INDEX('Hoja de Trabajo para listado'!$DE$153:$DG$274,MATCH($A399,'Hoja de Trabajo para listado'!$DE$153:$DE$1048576,0),MATCH((CUADRO!K$4&amp;$E399),'Hoja de Trabajo para listado'!$DE$151:$DG$151,0)),0)+IFERROR(INDEX('Hoja de Trabajo para listado'!$CD$155:$DC$1048576,MATCH($A399,'Hoja de Trabajo para listado'!$CD$155:$CD$1048576,0),MATCH((CUADRO!K$4&amp;$E399),'Hoja de Trabajo para listado'!$CD$151:$DC$151,0)),0)</f>
        <v>0</v>
      </c>
      <c r="L399" s="241">
        <f ca="1">+IFERROR(INDEX('Hoja de Trabajo para listado'!$A$155:$Z$1048576,MATCH($A399,'Hoja de Trabajo para listado'!$A$155:$A$1048576,0),MATCH((CUADRO!L$4&amp;$E399),'Hoja de Trabajo para listado'!$A$151:$Z$151,0)),0)+IFERROR(INDEX('Hoja de Trabajo para listado'!$AB$155:$BA$1048576,MATCH($A399,'Hoja de Trabajo para listado'!$AB$155:$AB$1048576,0),MATCH((CUADRO!L$4&amp;$E399),'Hoja de Trabajo para listado'!$AB$151:$BA$151,0)),0)+IFERROR(INDEX('Hoja de Trabajo para listado'!$BC$155:$CB$1048576,MATCH($A399,'Hoja de Trabajo para listado'!$BC$155:$BC$1048576,0),MATCH((CUADRO!L$4&amp;$E399),'Hoja de Trabajo para listado'!$BC$151:$CB$151,0)),0)+IFERROR(INDEX('Hoja de Trabajo para listado'!$DE$153:$DG$274,MATCH($A399,'Hoja de Trabajo para listado'!$DE$153:$DE$1048576,0),MATCH((CUADRO!L$4&amp;$E399),'Hoja de Trabajo para listado'!$DE$151:$DG$151,0)),0)+IFERROR(INDEX('Hoja de Trabajo para listado'!$CD$155:$DC$1048576,MATCH($A399,'Hoja de Trabajo para listado'!$CD$155:$CD$1048576,0),MATCH((CUADRO!L$4&amp;$E399),'Hoja de Trabajo para listado'!$CD$151:$DC$151,0)),0)</f>
        <v>0</v>
      </c>
      <c r="M399" s="241">
        <f ca="1">+IFERROR(INDEX('Hoja de Trabajo para listado'!$A$155:$Z$1048576,MATCH($A399,'Hoja de Trabajo para listado'!$A$155:$A$1048576,0),MATCH((CUADRO!M$4&amp;$E399),'Hoja de Trabajo para listado'!$A$151:$Z$151,0)),0)+IFERROR(INDEX('Hoja de Trabajo para listado'!$AB$155:$BA$1048576,MATCH($A399,'Hoja de Trabajo para listado'!$AB$155:$AB$1048576,0),MATCH((CUADRO!M$4&amp;$E399),'Hoja de Trabajo para listado'!$AB$151:$BA$151,0)),0)+IFERROR(INDEX('Hoja de Trabajo para listado'!$BC$155:$CB$1048576,MATCH($A399,'Hoja de Trabajo para listado'!$BC$155:$BC$1048576,0),MATCH((CUADRO!M$4&amp;$E399),'Hoja de Trabajo para listado'!$BC$151:$CB$151,0)),0)+IFERROR(INDEX('Hoja de Trabajo para listado'!$DE$153:$DG$274,MATCH($A399,'Hoja de Trabajo para listado'!$DE$153:$DE$1048576,0),MATCH((CUADRO!M$4&amp;$E399),'Hoja de Trabajo para listado'!$DE$151:$DG$151,0)),0)+IFERROR(INDEX('Hoja de Trabajo para listado'!$CD$155:$DC$1048576,MATCH($A399,'Hoja de Trabajo para listado'!$CD$155:$CD$1048576,0),MATCH((CUADRO!M$4&amp;$E399),'Hoja de Trabajo para listado'!$CD$151:$DC$151,0)),0)</f>
        <v>0</v>
      </c>
      <c r="N399" s="241">
        <f ca="1">+IFERROR(INDEX('Hoja de Trabajo para listado'!$A$155:$Z$1048576,MATCH($A399,'Hoja de Trabajo para listado'!$A$155:$A$1048576,0),MATCH((CUADRO!N$4&amp;$E399),'Hoja de Trabajo para listado'!$A$151:$Z$151,0)),0)+IFERROR(INDEX('Hoja de Trabajo para listado'!$AB$155:$BA$1048576,MATCH($A399,'Hoja de Trabajo para listado'!$AB$155:$AB$1048576,0),MATCH((CUADRO!N$4&amp;$E399),'Hoja de Trabajo para listado'!$AB$151:$BA$151,0)),0)+IFERROR(INDEX('Hoja de Trabajo para listado'!$BC$155:$CB$1048576,MATCH($A399,'Hoja de Trabajo para listado'!$BC$155:$BC$1048576,0),MATCH((CUADRO!N$4&amp;$E399),'Hoja de Trabajo para listado'!$BC$151:$CB$151,0)),0)+IFERROR(INDEX('Hoja de Trabajo para listado'!$DE$153:$DG$274,MATCH($A399,'Hoja de Trabajo para listado'!$DE$153:$DE$1048576,0),MATCH((CUADRO!N$4&amp;$E399),'Hoja de Trabajo para listado'!$DE$151:$DG$151,0)),0)+IFERROR(INDEX('Hoja de Trabajo para listado'!$CD$155:$DC$1048576,MATCH($A399,'Hoja de Trabajo para listado'!$CD$155:$CD$1048576,0),MATCH((CUADRO!N$4&amp;$E399),'Hoja de Trabajo para listado'!$CD$151:$DC$151,0)),0)</f>
        <v>0</v>
      </c>
      <c r="O399" s="241">
        <f ca="1">+IFERROR(INDEX('Hoja de Trabajo para listado'!$A$155:$Z$1048576,MATCH($A399,'Hoja de Trabajo para listado'!$A$155:$A$1048576,0),MATCH((CUADRO!O$4&amp;$E399),'Hoja de Trabajo para listado'!$A$151:$Z$151,0)),0)+IFERROR(INDEX('Hoja de Trabajo para listado'!$AB$155:$BA$1048576,MATCH($A399,'Hoja de Trabajo para listado'!$AB$155:$AB$1048576,0),MATCH((CUADRO!O$4&amp;$E399),'Hoja de Trabajo para listado'!$AB$151:$BA$151,0)),0)+IFERROR(INDEX('Hoja de Trabajo para listado'!$BC$155:$CB$1048576,MATCH($A399,'Hoja de Trabajo para listado'!$BC$155:$BC$1048576,0),MATCH((CUADRO!O$4&amp;$E399),'Hoja de Trabajo para listado'!$BC$151:$CB$151,0)),0)+IFERROR(INDEX('Hoja de Trabajo para listado'!$DE$153:$DG$274,MATCH($A399,'Hoja de Trabajo para listado'!$DE$153:$DE$1048576,0),MATCH((CUADRO!O$4&amp;$E399),'Hoja de Trabajo para listado'!$DE$151:$DG$151,0)),0)+IFERROR(INDEX('Hoja de Trabajo para listado'!$CD$155:$DC$1048576,MATCH($A399,'Hoja de Trabajo para listado'!$CD$155:$CD$1048576,0),MATCH((CUADRO!O$4&amp;$E399),'Hoja de Trabajo para listado'!$CD$151:$DC$151,0)),0)</f>
        <v>0</v>
      </c>
      <c r="P399" s="241">
        <f ca="1">+IFERROR(INDEX('Hoja de Trabajo para listado'!$A$155:$Z$1048576,MATCH($A399,'Hoja de Trabajo para listado'!$A$155:$A$1048576,0),MATCH((CUADRO!P$4&amp;$E399),'Hoja de Trabajo para listado'!$A$151:$Z$151,0)),0)+IFERROR(INDEX('Hoja de Trabajo para listado'!$AB$155:$BA$1048576,MATCH($A399,'Hoja de Trabajo para listado'!$AB$155:$AB$1048576,0),MATCH((CUADRO!P$4&amp;$E399),'Hoja de Trabajo para listado'!$AB$151:$BA$151,0)),0)+IFERROR(INDEX('Hoja de Trabajo para listado'!$BC$155:$CB$1048576,MATCH($A399,'Hoja de Trabajo para listado'!$BC$155:$BC$1048576,0),MATCH((CUADRO!P$4&amp;$E399),'Hoja de Trabajo para listado'!$BC$151:$CB$151,0)),0)+IFERROR(INDEX('Hoja de Trabajo para listado'!$DE$153:$DG$274,MATCH($A399,'Hoja de Trabajo para listado'!$DE$153:$DE$1048576,0),MATCH((CUADRO!P$4&amp;$E399),'Hoja de Trabajo para listado'!$DE$151:$DG$151,0)),0)+IFERROR(INDEX('Hoja de Trabajo para listado'!$CD$155:$DC$1048576,MATCH($A399,'Hoja de Trabajo para listado'!$CD$155:$CD$1048576,0),MATCH((CUADRO!P$4&amp;$E399),'Hoja de Trabajo para listado'!$CD$151:$DC$151,0)),0)</f>
        <v>0</v>
      </c>
      <c r="Q399" s="241">
        <f ca="1">+IFERROR(INDEX('Hoja de Trabajo para listado'!$A$155:$Z$1048576,MATCH($A399,'Hoja de Trabajo para listado'!$A$155:$A$1048576,0),MATCH((CUADRO!Q$4&amp;$E399),'Hoja de Trabajo para listado'!$A$151:$Z$151,0)),0)+IFERROR(INDEX('Hoja de Trabajo para listado'!$AB$155:$BA$1048576,MATCH($A399,'Hoja de Trabajo para listado'!$AB$155:$AB$1048576,0),MATCH((CUADRO!Q$4&amp;$E399),'Hoja de Trabajo para listado'!$AB$151:$BA$151,0)),0)+IFERROR(INDEX('Hoja de Trabajo para listado'!$BC$155:$CB$1048576,MATCH($A399,'Hoja de Trabajo para listado'!$BC$155:$BC$1048576,0),MATCH((CUADRO!Q$4&amp;$E399),'Hoja de Trabajo para listado'!$BC$151:$CB$151,0)),0)+IFERROR(INDEX('Hoja de Trabajo para listado'!$DE$153:$DG$274,MATCH($A399,'Hoja de Trabajo para listado'!$DE$153:$DE$1048576,0),MATCH((CUADRO!Q$4&amp;$E399),'Hoja de Trabajo para listado'!$DE$151:$DG$151,0)),0)+IFERROR(INDEX('Hoja de Trabajo para listado'!$CD$155:$DC$1048576,MATCH($A399,'Hoja de Trabajo para listado'!$CD$155:$CD$1048576,0),MATCH((CUADRO!Q$4&amp;$E399),'Hoja de Trabajo para listado'!$CD$151:$DC$151,0)),0)</f>
        <v>0</v>
      </c>
      <c r="R399" s="241">
        <f t="shared" ca="1" si="12"/>
        <v>0</v>
      </c>
      <c r="S399" s="257"/>
      <c r="T399" s="241">
        <f ca="1">+T400</f>
        <v>1250554.73</v>
      </c>
      <c r="U399" s="240">
        <f t="shared" si="13"/>
        <v>1</v>
      </c>
    </row>
    <row r="400" spans="1:21" ht="15" customHeight="1">
      <c r="A400" s="353">
        <v>683</v>
      </c>
      <c r="B400" s="382"/>
      <c r="C400" s="305" t="str">
        <f>+VLOOKUP(A400,bd_lista!$A$3:$C$592,3,FALSE)</f>
        <v>Procuraduria General del Estado</v>
      </c>
      <c r="D400" s="384"/>
      <c r="E400" s="305" t="s">
        <v>684</v>
      </c>
      <c r="F400" s="243">
        <f ca="1">+IFERROR(INDEX('Hoja de Trabajo para listado'!$A$155:$Z$1048576,MATCH($A400,'Hoja de Trabajo para listado'!$A$155:$A$1048576,0),MATCH((CUADRO!F$4&amp;$E400),'Hoja de Trabajo para listado'!$A$151:$Z$151,0)),0)+IFERROR(INDEX('Hoja de Trabajo para listado'!$AB$155:$BA$1048576,MATCH($A400,'Hoja de Trabajo para listado'!$AB$155:$AB$1048576,0),MATCH((CUADRO!F$4&amp;$E400),'Hoja de Trabajo para listado'!$AB$151:$BA$151,0)),0)+IFERROR(INDEX('Hoja de Trabajo para listado'!$BC$155:$CB$1048576,MATCH($A400,'Hoja de Trabajo para listado'!$BC$155:$BC$1048576,0),MATCH((CUADRO!F$4&amp;$E400),'Hoja de Trabajo para listado'!$BC$151:$CB$151,0)),0)+IFERROR(INDEX('Hoja de Trabajo para listado'!$DE$153:$DG$274,MATCH($A400,'Hoja de Trabajo para listado'!$DE$153:$DE$1048576,0),MATCH((CUADRO!F$4&amp;$E400),'Hoja de Trabajo para listado'!$DE$151:$DG$151,0)),0)+IFERROR(INDEX('Hoja de Trabajo para listado'!$CD$155:$DC$1048576,MATCH($A400,'Hoja de Trabajo para listado'!$CD$155:$CD$1048576,0),MATCH((CUADRO!F$4&amp;$E400),'Hoja de Trabajo para listado'!$CD$151:$DC$151,0)),0)</f>
        <v>0</v>
      </c>
      <c r="G400" s="243">
        <f ca="1">+IFERROR(INDEX('Hoja de Trabajo para listado'!$A$155:$Z$1048576,MATCH($A400,'Hoja de Trabajo para listado'!$A$155:$A$1048576,0),MATCH((CUADRO!G$4&amp;$E400),'Hoja de Trabajo para listado'!$A$151:$Z$151,0)),0)+IFERROR(INDEX('Hoja de Trabajo para listado'!$AB$155:$BA$1048576,MATCH($A400,'Hoja de Trabajo para listado'!$AB$155:$AB$1048576,0),MATCH((CUADRO!G$4&amp;$E400),'Hoja de Trabajo para listado'!$AB$151:$BA$151,0)),0)+IFERROR(INDEX('Hoja de Trabajo para listado'!$BC$155:$CB$1048576,MATCH($A400,'Hoja de Trabajo para listado'!$BC$155:$BC$1048576,0),MATCH((CUADRO!G$4&amp;$E400),'Hoja de Trabajo para listado'!$BC$151:$CB$151,0)),0)+IFERROR(INDEX('Hoja de Trabajo para listado'!$DE$153:$DG$274,MATCH($A400,'Hoja de Trabajo para listado'!$DE$153:$DE$1048576,0),MATCH((CUADRO!G$4&amp;$E400),'Hoja de Trabajo para listado'!$DE$151:$DG$151,0)),0)+IFERROR(INDEX('Hoja de Trabajo para listado'!$CD$155:$DC$1048576,MATCH($A400,'Hoja de Trabajo para listado'!$CD$155:$CD$1048576,0),MATCH((CUADRO!G$4&amp;$E400),'Hoja de Trabajo para listado'!$CD$151:$DC$151,0)),0)</f>
        <v>0</v>
      </c>
      <c r="H400" s="243">
        <f ca="1">+IFERROR(INDEX('Hoja de Trabajo para listado'!$A$155:$Z$1048576,MATCH($A400,'Hoja de Trabajo para listado'!$A$155:$A$1048576,0),MATCH((CUADRO!H$4&amp;$E400),'Hoja de Trabajo para listado'!$A$151:$Z$151,0)),0)+IFERROR(INDEX('Hoja de Trabajo para listado'!$AB$155:$BA$1048576,MATCH($A400,'Hoja de Trabajo para listado'!$AB$155:$AB$1048576,0),MATCH((CUADRO!H$4&amp;$E400),'Hoja de Trabajo para listado'!$AB$151:$BA$151,0)),0)+IFERROR(INDEX('Hoja de Trabajo para listado'!$BC$155:$CB$1048576,MATCH($A400,'Hoja de Trabajo para listado'!$BC$155:$BC$1048576,0),MATCH((CUADRO!H$4&amp;$E400),'Hoja de Trabajo para listado'!$BC$151:$CB$151,0)),0)+IFERROR(INDEX('Hoja de Trabajo para listado'!$DE$153:$DG$274,MATCH($A400,'Hoja de Trabajo para listado'!$DE$153:$DE$1048576,0),MATCH((CUADRO!H$4&amp;$E400),'Hoja de Trabajo para listado'!$DE$151:$DG$151,0)),0)+IFERROR(INDEX('Hoja de Trabajo para listado'!$CD$155:$DC$1048576,MATCH($A400,'Hoja de Trabajo para listado'!$CD$155:$CD$1048576,0),MATCH((CUADRO!H$4&amp;$E400),'Hoja de Trabajo para listado'!$CD$151:$DC$151,0)),0)</f>
        <v>1250001.73</v>
      </c>
      <c r="I400" s="243">
        <f ca="1">+IFERROR(INDEX('Hoja de Trabajo para listado'!$A$155:$Z$1048576,MATCH($A400,'Hoja de Trabajo para listado'!$A$155:$A$1048576,0),MATCH((CUADRO!I$4&amp;$E400),'Hoja de Trabajo para listado'!$A$151:$Z$151,0)),0)+IFERROR(INDEX('Hoja de Trabajo para listado'!$AB$155:$BA$1048576,MATCH($A400,'Hoja de Trabajo para listado'!$AB$155:$AB$1048576,0),MATCH((CUADRO!I$4&amp;$E400),'Hoja de Trabajo para listado'!$AB$151:$BA$151,0)),0)+IFERROR(INDEX('Hoja de Trabajo para listado'!$BC$155:$CB$1048576,MATCH($A400,'Hoja de Trabajo para listado'!$BC$155:$BC$1048576,0),MATCH((CUADRO!I$4&amp;$E400),'Hoja de Trabajo para listado'!$BC$151:$CB$151,0)),0)+IFERROR(INDEX('Hoja de Trabajo para listado'!$DE$153:$DG$274,MATCH($A400,'Hoja de Trabajo para listado'!$DE$153:$DE$1048576,0),MATCH((CUADRO!I$4&amp;$E400),'Hoja de Trabajo para listado'!$DE$151:$DG$151,0)),0)+IFERROR(INDEX('Hoja de Trabajo para listado'!$CD$155:$DC$1048576,MATCH($A400,'Hoja de Trabajo para listado'!$CD$155:$CD$1048576,0),MATCH((CUADRO!I$4&amp;$E400),'Hoja de Trabajo para listado'!$CD$151:$DC$151,0)),0)</f>
        <v>553</v>
      </c>
      <c r="J400" s="243">
        <f ca="1">+IFERROR(INDEX('Hoja de Trabajo para listado'!$A$155:$Z$1048576,MATCH($A400,'Hoja de Trabajo para listado'!$A$155:$A$1048576,0),MATCH((CUADRO!J$4&amp;$E400),'Hoja de Trabajo para listado'!$A$151:$Z$151,0)),0)+IFERROR(INDEX('Hoja de Trabajo para listado'!$AB$155:$BA$1048576,MATCH($A400,'Hoja de Trabajo para listado'!$AB$155:$AB$1048576,0),MATCH((CUADRO!J$4&amp;$E400),'Hoja de Trabajo para listado'!$AB$151:$BA$151,0)),0)+IFERROR(INDEX('Hoja de Trabajo para listado'!$BC$155:$CB$1048576,MATCH($A400,'Hoja de Trabajo para listado'!$BC$155:$BC$1048576,0),MATCH((CUADRO!J$4&amp;$E400),'Hoja de Trabajo para listado'!$BC$151:$CB$151,0)),0)+IFERROR(INDEX('Hoja de Trabajo para listado'!$DE$153:$DG$274,MATCH($A400,'Hoja de Trabajo para listado'!$DE$153:$DE$1048576,0),MATCH((CUADRO!J$4&amp;$E400),'Hoja de Trabajo para listado'!$DE$151:$DG$151,0)),0)+IFERROR(INDEX('Hoja de Trabajo para listado'!$CD$155:$DC$1048576,MATCH($A400,'Hoja de Trabajo para listado'!$CD$155:$CD$1048576,0),MATCH((CUADRO!J$4&amp;$E400),'Hoja de Trabajo para listado'!$CD$151:$DC$151,0)),0)</f>
        <v>0</v>
      </c>
      <c r="K400" s="243">
        <f ca="1">+IFERROR(INDEX('Hoja de Trabajo para listado'!$A$155:$Z$1048576,MATCH($A400,'Hoja de Trabajo para listado'!$A$155:$A$1048576,0),MATCH((CUADRO!K$4&amp;$E400),'Hoja de Trabajo para listado'!$A$151:$Z$151,0)),0)+IFERROR(INDEX('Hoja de Trabajo para listado'!$AB$155:$BA$1048576,MATCH($A400,'Hoja de Trabajo para listado'!$AB$155:$AB$1048576,0),MATCH((CUADRO!K$4&amp;$E400),'Hoja de Trabajo para listado'!$AB$151:$BA$151,0)),0)+IFERROR(INDEX('Hoja de Trabajo para listado'!$BC$155:$CB$1048576,MATCH($A400,'Hoja de Trabajo para listado'!$BC$155:$BC$1048576,0),MATCH((CUADRO!K$4&amp;$E400),'Hoja de Trabajo para listado'!$BC$151:$CB$151,0)),0)+IFERROR(INDEX('Hoja de Trabajo para listado'!$DE$153:$DG$274,MATCH($A400,'Hoja de Trabajo para listado'!$DE$153:$DE$1048576,0),MATCH((CUADRO!K$4&amp;$E400),'Hoja de Trabajo para listado'!$DE$151:$DG$151,0)),0)+IFERROR(INDEX('Hoja de Trabajo para listado'!$CD$155:$DC$1048576,MATCH($A400,'Hoja de Trabajo para listado'!$CD$155:$CD$1048576,0),MATCH((CUADRO!K$4&amp;$E400),'Hoja de Trabajo para listado'!$CD$151:$DC$151,0)),0)</f>
        <v>0</v>
      </c>
      <c r="L400" s="243">
        <f ca="1">+IFERROR(INDEX('Hoja de Trabajo para listado'!$A$155:$Z$1048576,MATCH($A400,'Hoja de Trabajo para listado'!$A$155:$A$1048576,0),MATCH((CUADRO!L$4&amp;$E400),'Hoja de Trabajo para listado'!$A$151:$Z$151,0)),0)+IFERROR(INDEX('Hoja de Trabajo para listado'!$AB$155:$BA$1048576,MATCH($A400,'Hoja de Trabajo para listado'!$AB$155:$AB$1048576,0),MATCH((CUADRO!L$4&amp;$E400),'Hoja de Trabajo para listado'!$AB$151:$BA$151,0)),0)+IFERROR(INDEX('Hoja de Trabajo para listado'!$BC$155:$CB$1048576,MATCH($A400,'Hoja de Trabajo para listado'!$BC$155:$BC$1048576,0),MATCH((CUADRO!L$4&amp;$E400),'Hoja de Trabajo para listado'!$BC$151:$CB$151,0)),0)+IFERROR(INDEX('Hoja de Trabajo para listado'!$DE$153:$DG$274,MATCH($A400,'Hoja de Trabajo para listado'!$DE$153:$DE$1048576,0),MATCH((CUADRO!L$4&amp;$E400),'Hoja de Trabajo para listado'!$DE$151:$DG$151,0)),0)+IFERROR(INDEX('Hoja de Trabajo para listado'!$CD$155:$DC$1048576,MATCH($A400,'Hoja de Trabajo para listado'!$CD$155:$CD$1048576,0),MATCH((CUADRO!L$4&amp;$E400),'Hoja de Trabajo para listado'!$CD$151:$DC$151,0)),0)</f>
        <v>0</v>
      </c>
      <c r="M400" s="243">
        <f ca="1">+IFERROR(INDEX('Hoja de Trabajo para listado'!$A$155:$Z$1048576,MATCH($A400,'Hoja de Trabajo para listado'!$A$155:$A$1048576,0),MATCH((CUADRO!M$4&amp;$E400),'Hoja de Trabajo para listado'!$A$151:$Z$151,0)),0)+IFERROR(INDEX('Hoja de Trabajo para listado'!$AB$155:$BA$1048576,MATCH($A400,'Hoja de Trabajo para listado'!$AB$155:$AB$1048576,0),MATCH((CUADRO!M$4&amp;$E400),'Hoja de Trabajo para listado'!$AB$151:$BA$151,0)),0)+IFERROR(INDEX('Hoja de Trabajo para listado'!$BC$155:$CB$1048576,MATCH($A400,'Hoja de Trabajo para listado'!$BC$155:$BC$1048576,0),MATCH((CUADRO!M$4&amp;$E400),'Hoja de Trabajo para listado'!$BC$151:$CB$151,0)),0)+IFERROR(INDEX('Hoja de Trabajo para listado'!$DE$153:$DG$274,MATCH($A400,'Hoja de Trabajo para listado'!$DE$153:$DE$1048576,0),MATCH((CUADRO!M$4&amp;$E400),'Hoja de Trabajo para listado'!$DE$151:$DG$151,0)),0)+IFERROR(INDEX('Hoja de Trabajo para listado'!$CD$155:$DC$1048576,MATCH($A400,'Hoja de Trabajo para listado'!$CD$155:$CD$1048576,0),MATCH((CUADRO!M$4&amp;$E400),'Hoja de Trabajo para listado'!$CD$151:$DC$151,0)),0)</f>
        <v>0</v>
      </c>
      <c r="N400" s="243">
        <f ca="1">+IFERROR(INDEX('Hoja de Trabajo para listado'!$A$155:$Z$1048576,MATCH($A400,'Hoja de Trabajo para listado'!$A$155:$A$1048576,0),MATCH((CUADRO!N$4&amp;$E400),'Hoja de Trabajo para listado'!$A$151:$Z$151,0)),0)+IFERROR(INDEX('Hoja de Trabajo para listado'!$AB$155:$BA$1048576,MATCH($A400,'Hoja de Trabajo para listado'!$AB$155:$AB$1048576,0),MATCH((CUADRO!N$4&amp;$E400),'Hoja de Trabajo para listado'!$AB$151:$BA$151,0)),0)+IFERROR(INDEX('Hoja de Trabajo para listado'!$BC$155:$CB$1048576,MATCH($A400,'Hoja de Trabajo para listado'!$BC$155:$BC$1048576,0),MATCH((CUADRO!N$4&amp;$E400),'Hoja de Trabajo para listado'!$BC$151:$CB$151,0)),0)+IFERROR(INDEX('Hoja de Trabajo para listado'!$DE$153:$DG$274,MATCH($A400,'Hoja de Trabajo para listado'!$DE$153:$DE$1048576,0),MATCH((CUADRO!N$4&amp;$E400),'Hoja de Trabajo para listado'!$DE$151:$DG$151,0)),0)+IFERROR(INDEX('Hoja de Trabajo para listado'!$CD$155:$DC$1048576,MATCH($A400,'Hoja de Trabajo para listado'!$CD$155:$CD$1048576,0),MATCH((CUADRO!N$4&amp;$E400),'Hoja de Trabajo para listado'!$CD$151:$DC$151,0)),0)</f>
        <v>0</v>
      </c>
      <c r="O400" s="243">
        <f ca="1">+IFERROR(INDEX('Hoja de Trabajo para listado'!$A$155:$Z$1048576,MATCH($A400,'Hoja de Trabajo para listado'!$A$155:$A$1048576,0),MATCH((CUADRO!O$4&amp;$E400),'Hoja de Trabajo para listado'!$A$151:$Z$151,0)),0)+IFERROR(INDEX('Hoja de Trabajo para listado'!$AB$155:$BA$1048576,MATCH($A400,'Hoja de Trabajo para listado'!$AB$155:$AB$1048576,0),MATCH((CUADRO!O$4&amp;$E400),'Hoja de Trabajo para listado'!$AB$151:$BA$151,0)),0)+IFERROR(INDEX('Hoja de Trabajo para listado'!$BC$155:$CB$1048576,MATCH($A400,'Hoja de Trabajo para listado'!$BC$155:$BC$1048576,0),MATCH((CUADRO!O$4&amp;$E400),'Hoja de Trabajo para listado'!$BC$151:$CB$151,0)),0)+IFERROR(INDEX('Hoja de Trabajo para listado'!$DE$153:$DG$274,MATCH($A400,'Hoja de Trabajo para listado'!$DE$153:$DE$1048576,0),MATCH((CUADRO!O$4&amp;$E400),'Hoja de Trabajo para listado'!$DE$151:$DG$151,0)),0)+IFERROR(INDEX('Hoja de Trabajo para listado'!$CD$155:$DC$1048576,MATCH($A400,'Hoja de Trabajo para listado'!$CD$155:$CD$1048576,0),MATCH((CUADRO!O$4&amp;$E400),'Hoja de Trabajo para listado'!$CD$151:$DC$151,0)),0)</f>
        <v>0</v>
      </c>
      <c r="P400" s="243">
        <f ca="1">+IFERROR(INDEX('Hoja de Trabajo para listado'!$A$155:$Z$1048576,MATCH($A400,'Hoja de Trabajo para listado'!$A$155:$A$1048576,0),MATCH((CUADRO!P$4&amp;$E400),'Hoja de Trabajo para listado'!$A$151:$Z$151,0)),0)+IFERROR(INDEX('Hoja de Trabajo para listado'!$AB$155:$BA$1048576,MATCH($A400,'Hoja de Trabajo para listado'!$AB$155:$AB$1048576,0),MATCH((CUADRO!P$4&amp;$E400),'Hoja de Trabajo para listado'!$AB$151:$BA$151,0)),0)+IFERROR(INDEX('Hoja de Trabajo para listado'!$BC$155:$CB$1048576,MATCH($A400,'Hoja de Trabajo para listado'!$BC$155:$BC$1048576,0),MATCH((CUADRO!P$4&amp;$E400),'Hoja de Trabajo para listado'!$BC$151:$CB$151,0)),0)+IFERROR(INDEX('Hoja de Trabajo para listado'!$DE$153:$DG$274,MATCH($A400,'Hoja de Trabajo para listado'!$DE$153:$DE$1048576,0),MATCH((CUADRO!P$4&amp;$E400),'Hoja de Trabajo para listado'!$DE$151:$DG$151,0)),0)+IFERROR(INDEX('Hoja de Trabajo para listado'!$CD$155:$DC$1048576,MATCH($A400,'Hoja de Trabajo para listado'!$CD$155:$CD$1048576,0),MATCH((CUADRO!P$4&amp;$E400),'Hoja de Trabajo para listado'!$CD$151:$DC$151,0)),0)</f>
        <v>0</v>
      </c>
      <c r="Q400" s="243">
        <f ca="1">+IFERROR(INDEX('Hoja de Trabajo para listado'!$A$155:$Z$1048576,MATCH($A400,'Hoja de Trabajo para listado'!$A$155:$A$1048576,0),MATCH((CUADRO!Q$4&amp;$E400),'Hoja de Trabajo para listado'!$A$151:$Z$151,0)),0)+IFERROR(INDEX('Hoja de Trabajo para listado'!$AB$155:$BA$1048576,MATCH($A400,'Hoja de Trabajo para listado'!$AB$155:$AB$1048576,0),MATCH((CUADRO!Q$4&amp;$E400),'Hoja de Trabajo para listado'!$AB$151:$BA$151,0)),0)+IFERROR(INDEX('Hoja de Trabajo para listado'!$BC$155:$CB$1048576,MATCH($A400,'Hoja de Trabajo para listado'!$BC$155:$BC$1048576,0),MATCH((CUADRO!Q$4&amp;$E400),'Hoja de Trabajo para listado'!$BC$151:$CB$151,0)),0)+IFERROR(INDEX('Hoja de Trabajo para listado'!$DE$153:$DG$274,MATCH($A400,'Hoja de Trabajo para listado'!$DE$153:$DE$1048576,0),MATCH((CUADRO!Q$4&amp;$E400),'Hoja de Trabajo para listado'!$DE$151:$DG$151,0)),0)+IFERROR(INDEX('Hoja de Trabajo para listado'!$CD$155:$DC$1048576,MATCH($A400,'Hoja de Trabajo para listado'!$CD$155:$CD$1048576,0),MATCH((CUADRO!Q$4&amp;$E400),'Hoja de Trabajo para listado'!$CD$151:$DC$151,0)),0)</f>
        <v>0</v>
      </c>
      <c r="R400" s="243">
        <f t="shared" ca="1" si="12"/>
        <v>1250554.73</v>
      </c>
      <c r="S400" s="256">
        <f ca="1">+R399+R400</f>
        <v>1250554.73</v>
      </c>
      <c r="T400" s="243">
        <f ca="1">+S400</f>
        <v>1250554.73</v>
      </c>
      <c r="U400" s="242">
        <f t="shared" si="13"/>
        <v>2</v>
      </c>
    </row>
    <row r="401" spans="1:21" customFormat="1" ht="27" hidden="1" customHeight="1">
      <c r="A401" s="249">
        <v>716</v>
      </c>
      <c r="B401" s="381">
        <f>+A401</f>
        <v>716</v>
      </c>
      <c r="C401" s="245" t="str">
        <f>+VLOOKUP(A401,bd_lista!$A$3:$C$592,3,FALSE)</f>
        <v>Empresa Tarijeña del Gas</v>
      </c>
      <c r="D401" s="383" t="str">
        <f>+C401</f>
        <v>Empresa Tarijeña del Gas</v>
      </c>
      <c r="E401" s="245" t="s">
        <v>683</v>
      </c>
      <c r="F401" s="241">
        <f ca="1">+IFERROR(INDEX('Hoja de Trabajo para listado'!$A$155:$Z$1048576,MATCH($A401,'Hoja de Trabajo para listado'!$A$155:$A$1048576,0),MATCH((CUADRO!F$4&amp;$E401),'Hoja de Trabajo para listado'!$A$151:$Z$151,0)),0)+IFERROR(INDEX('Hoja de Trabajo para listado'!$AB$155:$BA$1048576,MATCH($A401,'Hoja de Trabajo para listado'!$AB$155:$AB$1048576,0),MATCH((CUADRO!F$4&amp;$E401),'Hoja de Trabajo para listado'!$AB$151:$BA$151,0)),0)+IFERROR(INDEX('Hoja de Trabajo para listado'!$BC$155:$CB$1048576,MATCH($A401,'Hoja de Trabajo para listado'!$BC$155:$BC$1048576,0),MATCH((CUADRO!F$4&amp;$E401),'Hoja de Trabajo para listado'!$BC$151:$CB$151,0)),0)+IFERROR(INDEX('Hoja de Trabajo para listado'!$DE$153:$DG$274,MATCH($A401,'Hoja de Trabajo para listado'!$DE$153:$DE$1048576,0),MATCH((CUADRO!F$4&amp;$E401),'Hoja de Trabajo para listado'!$DE$151:$DG$151,0)),0)+IFERROR(INDEX('Hoja de Trabajo para listado'!$CD$155:$DC$1048576,MATCH($A401,'Hoja de Trabajo para listado'!$CD$155:$CD$1048576,0),MATCH((CUADRO!F$4&amp;$E401),'Hoja de Trabajo para listado'!$CD$151:$DC$151,0)),0)</f>
        <v>0</v>
      </c>
      <c r="G401" s="241">
        <f ca="1">+IFERROR(INDEX('Hoja de Trabajo para listado'!$A$155:$Z$1048576,MATCH($A401,'Hoja de Trabajo para listado'!$A$155:$A$1048576,0),MATCH((CUADRO!G$4&amp;$E401),'Hoja de Trabajo para listado'!$A$151:$Z$151,0)),0)+IFERROR(INDEX('Hoja de Trabajo para listado'!$AB$155:$BA$1048576,MATCH($A401,'Hoja de Trabajo para listado'!$AB$155:$AB$1048576,0),MATCH((CUADRO!G$4&amp;$E401),'Hoja de Trabajo para listado'!$AB$151:$BA$151,0)),0)+IFERROR(INDEX('Hoja de Trabajo para listado'!$BC$155:$CB$1048576,MATCH($A401,'Hoja de Trabajo para listado'!$BC$155:$BC$1048576,0),MATCH((CUADRO!G$4&amp;$E401),'Hoja de Trabajo para listado'!$BC$151:$CB$151,0)),0)+IFERROR(INDEX('Hoja de Trabajo para listado'!$DE$153:$DG$274,MATCH($A401,'Hoja de Trabajo para listado'!$DE$153:$DE$1048576,0),MATCH((CUADRO!G$4&amp;$E401),'Hoja de Trabajo para listado'!$DE$151:$DG$151,0)),0)+IFERROR(INDEX('Hoja de Trabajo para listado'!$CD$155:$DC$1048576,MATCH($A401,'Hoja de Trabajo para listado'!$CD$155:$CD$1048576,0),MATCH((CUADRO!G$4&amp;$E401),'Hoja de Trabajo para listado'!$CD$151:$DC$151,0)),0)</f>
        <v>0</v>
      </c>
      <c r="H401" s="241">
        <f ca="1">+IFERROR(INDEX('Hoja de Trabajo para listado'!$A$155:$Z$1048576,MATCH($A401,'Hoja de Trabajo para listado'!$A$155:$A$1048576,0),MATCH((CUADRO!H$4&amp;$E401),'Hoja de Trabajo para listado'!$A$151:$Z$151,0)),0)+IFERROR(INDEX('Hoja de Trabajo para listado'!$AB$155:$BA$1048576,MATCH($A401,'Hoja de Trabajo para listado'!$AB$155:$AB$1048576,0),MATCH((CUADRO!H$4&amp;$E401),'Hoja de Trabajo para listado'!$AB$151:$BA$151,0)),0)+IFERROR(INDEX('Hoja de Trabajo para listado'!$BC$155:$CB$1048576,MATCH($A401,'Hoja de Trabajo para listado'!$BC$155:$BC$1048576,0),MATCH((CUADRO!H$4&amp;$E401),'Hoja de Trabajo para listado'!$BC$151:$CB$151,0)),0)+IFERROR(INDEX('Hoja de Trabajo para listado'!$DE$153:$DG$274,MATCH($A401,'Hoja de Trabajo para listado'!$DE$153:$DE$1048576,0),MATCH((CUADRO!H$4&amp;$E401),'Hoja de Trabajo para listado'!$DE$151:$DG$151,0)),0)+IFERROR(INDEX('Hoja de Trabajo para listado'!$CD$155:$DC$1048576,MATCH($A401,'Hoja de Trabajo para listado'!$CD$155:$CD$1048576,0),MATCH((CUADRO!H$4&amp;$E401),'Hoja de Trabajo para listado'!$CD$151:$DC$151,0)),0)</f>
        <v>0</v>
      </c>
      <c r="I401" s="241">
        <f ca="1">+IFERROR(INDEX('Hoja de Trabajo para listado'!$A$155:$Z$1048576,MATCH($A401,'Hoja de Trabajo para listado'!$A$155:$A$1048576,0),MATCH((CUADRO!I$4&amp;$E401),'Hoja de Trabajo para listado'!$A$151:$Z$151,0)),0)+IFERROR(INDEX('Hoja de Trabajo para listado'!$AB$155:$BA$1048576,MATCH($A401,'Hoja de Trabajo para listado'!$AB$155:$AB$1048576,0),MATCH((CUADRO!I$4&amp;$E401),'Hoja de Trabajo para listado'!$AB$151:$BA$151,0)),0)+IFERROR(INDEX('Hoja de Trabajo para listado'!$BC$155:$CB$1048576,MATCH($A401,'Hoja de Trabajo para listado'!$BC$155:$BC$1048576,0),MATCH((CUADRO!I$4&amp;$E401),'Hoja de Trabajo para listado'!$BC$151:$CB$151,0)),0)+IFERROR(INDEX('Hoja de Trabajo para listado'!$DE$153:$DG$274,MATCH($A401,'Hoja de Trabajo para listado'!$DE$153:$DE$1048576,0),MATCH((CUADRO!I$4&amp;$E401),'Hoja de Trabajo para listado'!$DE$151:$DG$151,0)),0)+IFERROR(INDEX('Hoja de Trabajo para listado'!$CD$155:$DC$1048576,MATCH($A401,'Hoja de Trabajo para listado'!$CD$155:$CD$1048576,0),MATCH((CUADRO!I$4&amp;$E401),'Hoja de Trabajo para listado'!$CD$151:$DC$151,0)),0)</f>
        <v>0</v>
      </c>
      <c r="J401" s="241">
        <f ca="1">+IFERROR(INDEX('Hoja de Trabajo para listado'!$A$155:$Z$1048576,MATCH($A401,'Hoja de Trabajo para listado'!$A$155:$A$1048576,0),MATCH((CUADRO!J$4&amp;$E401),'Hoja de Trabajo para listado'!$A$151:$Z$151,0)),0)+IFERROR(INDEX('Hoja de Trabajo para listado'!$AB$155:$BA$1048576,MATCH($A401,'Hoja de Trabajo para listado'!$AB$155:$AB$1048576,0),MATCH((CUADRO!J$4&amp;$E401),'Hoja de Trabajo para listado'!$AB$151:$BA$151,0)),0)+IFERROR(INDEX('Hoja de Trabajo para listado'!$BC$155:$CB$1048576,MATCH($A401,'Hoja de Trabajo para listado'!$BC$155:$BC$1048576,0),MATCH((CUADRO!J$4&amp;$E401),'Hoja de Trabajo para listado'!$BC$151:$CB$151,0)),0)+IFERROR(INDEX('Hoja de Trabajo para listado'!$DE$153:$DG$274,MATCH($A401,'Hoja de Trabajo para listado'!$DE$153:$DE$1048576,0),MATCH((CUADRO!J$4&amp;$E401),'Hoja de Trabajo para listado'!$DE$151:$DG$151,0)),0)+IFERROR(INDEX('Hoja de Trabajo para listado'!$CD$155:$DC$1048576,MATCH($A401,'Hoja de Trabajo para listado'!$CD$155:$CD$1048576,0),MATCH((CUADRO!J$4&amp;$E401),'Hoja de Trabajo para listado'!$CD$151:$DC$151,0)),0)</f>
        <v>0</v>
      </c>
      <c r="K401" s="241">
        <f ca="1">+IFERROR(INDEX('Hoja de Trabajo para listado'!$A$155:$Z$1048576,MATCH($A401,'Hoja de Trabajo para listado'!$A$155:$A$1048576,0),MATCH((CUADRO!K$4&amp;$E401),'Hoja de Trabajo para listado'!$A$151:$Z$151,0)),0)+IFERROR(INDEX('Hoja de Trabajo para listado'!$AB$155:$BA$1048576,MATCH($A401,'Hoja de Trabajo para listado'!$AB$155:$AB$1048576,0),MATCH((CUADRO!K$4&amp;$E401),'Hoja de Trabajo para listado'!$AB$151:$BA$151,0)),0)+IFERROR(INDEX('Hoja de Trabajo para listado'!$BC$155:$CB$1048576,MATCH($A401,'Hoja de Trabajo para listado'!$BC$155:$BC$1048576,0),MATCH((CUADRO!K$4&amp;$E401),'Hoja de Trabajo para listado'!$BC$151:$CB$151,0)),0)+IFERROR(INDEX('Hoja de Trabajo para listado'!$DE$153:$DG$274,MATCH($A401,'Hoja de Trabajo para listado'!$DE$153:$DE$1048576,0),MATCH((CUADRO!K$4&amp;$E401),'Hoja de Trabajo para listado'!$DE$151:$DG$151,0)),0)+IFERROR(INDEX('Hoja de Trabajo para listado'!$CD$155:$DC$1048576,MATCH($A401,'Hoja de Trabajo para listado'!$CD$155:$CD$1048576,0),MATCH((CUADRO!K$4&amp;$E401),'Hoja de Trabajo para listado'!$CD$151:$DC$151,0)),0)</f>
        <v>0</v>
      </c>
      <c r="L401" s="241">
        <f ca="1">+IFERROR(INDEX('Hoja de Trabajo para listado'!$A$155:$Z$1048576,MATCH($A401,'Hoja de Trabajo para listado'!$A$155:$A$1048576,0),MATCH((CUADRO!L$4&amp;$E401),'Hoja de Trabajo para listado'!$A$151:$Z$151,0)),0)+IFERROR(INDEX('Hoja de Trabajo para listado'!$AB$155:$BA$1048576,MATCH($A401,'Hoja de Trabajo para listado'!$AB$155:$AB$1048576,0),MATCH((CUADRO!L$4&amp;$E401),'Hoja de Trabajo para listado'!$AB$151:$BA$151,0)),0)+IFERROR(INDEX('Hoja de Trabajo para listado'!$BC$155:$CB$1048576,MATCH($A401,'Hoja de Trabajo para listado'!$BC$155:$BC$1048576,0),MATCH((CUADRO!L$4&amp;$E401),'Hoja de Trabajo para listado'!$BC$151:$CB$151,0)),0)+IFERROR(INDEX('Hoja de Trabajo para listado'!$DE$153:$DG$274,MATCH($A401,'Hoja de Trabajo para listado'!$DE$153:$DE$1048576,0),MATCH((CUADRO!L$4&amp;$E401),'Hoja de Trabajo para listado'!$DE$151:$DG$151,0)),0)+IFERROR(INDEX('Hoja de Trabajo para listado'!$CD$155:$DC$1048576,MATCH($A401,'Hoja de Trabajo para listado'!$CD$155:$CD$1048576,0),MATCH((CUADRO!L$4&amp;$E401),'Hoja de Trabajo para listado'!$CD$151:$DC$151,0)),0)</f>
        <v>0</v>
      </c>
      <c r="M401" s="241">
        <f ca="1">+IFERROR(INDEX('Hoja de Trabajo para listado'!$A$155:$Z$1048576,MATCH($A401,'Hoja de Trabajo para listado'!$A$155:$A$1048576,0),MATCH((CUADRO!M$4&amp;$E401),'Hoja de Trabajo para listado'!$A$151:$Z$151,0)),0)+IFERROR(INDEX('Hoja de Trabajo para listado'!$AB$155:$BA$1048576,MATCH($A401,'Hoja de Trabajo para listado'!$AB$155:$AB$1048576,0),MATCH((CUADRO!M$4&amp;$E401),'Hoja de Trabajo para listado'!$AB$151:$BA$151,0)),0)+IFERROR(INDEX('Hoja de Trabajo para listado'!$BC$155:$CB$1048576,MATCH($A401,'Hoja de Trabajo para listado'!$BC$155:$BC$1048576,0),MATCH((CUADRO!M$4&amp;$E401),'Hoja de Trabajo para listado'!$BC$151:$CB$151,0)),0)+IFERROR(INDEX('Hoja de Trabajo para listado'!$DE$153:$DG$274,MATCH($A401,'Hoja de Trabajo para listado'!$DE$153:$DE$1048576,0),MATCH((CUADRO!M$4&amp;$E401),'Hoja de Trabajo para listado'!$DE$151:$DG$151,0)),0)+IFERROR(INDEX('Hoja de Trabajo para listado'!$CD$155:$DC$1048576,MATCH($A401,'Hoja de Trabajo para listado'!$CD$155:$CD$1048576,0),MATCH((CUADRO!M$4&amp;$E401),'Hoja de Trabajo para listado'!$CD$151:$DC$151,0)),0)</f>
        <v>0</v>
      </c>
      <c r="N401" s="241">
        <f ca="1">+IFERROR(INDEX('Hoja de Trabajo para listado'!$A$155:$Z$1048576,MATCH($A401,'Hoja de Trabajo para listado'!$A$155:$A$1048576,0),MATCH((CUADRO!N$4&amp;$E401),'Hoja de Trabajo para listado'!$A$151:$Z$151,0)),0)+IFERROR(INDEX('Hoja de Trabajo para listado'!$AB$155:$BA$1048576,MATCH($A401,'Hoja de Trabajo para listado'!$AB$155:$AB$1048576,0),MATCH((CUADRO!N$4&amp;$E401),'Hoja de Trabajo para listado'!$AB$151:$BA$151,0)),0)+IFERROR(INDEX('Hoja de Trabajo para listado'!$BC$155:$CB$1048576,MATCH($A401,'Hoja de Trabajo para listado'!$BC$155:$BC$1048576,0),MATCH((CUADRO!N$4&amp;$E401),'Hoja de Trabajo para listado'!$BC$151:$CB$151,0)),0)+IFERROR(INDEX('Hoja de Trabajo para listado'!$DE$153:$DG$274,MATCH($A401,'Hoja de Trabajo para listado'!$DE$153:$DE$1048576,0),MATCH((CUADRO!N$4&amp;$E401),'Hoja de Trabajo para listado'!$DE$151:$DG$151,0)),0)+IFERROR(INDEX('Hoja de Trabajo para listado'!$CD$155:$DC$1048576,MATCH($A401,'Hoja de Trabajo para listado'!$CD$155:$CD$1048576,0),MATCH((CUADRO!N$4&amp;$E401),'Hoja de Trabajo para listado'!$CD$151:$DC$151,0)),0)</f>
        <v>0</v>
      </c>
      <c r="O401" s="241">
        <f ca="1">+IFERROR(INDEX('Hoja de Trabajo para listado'!$A$155:$Z$1048576,MATCH($A401,'Hoja de Trabajo para listado'!$A$155:$A$1048576,0),MATCH((CUADRO!O$4&amp;$E401),'Hoja de Trabajo para listado'!$A$151:$Z$151,0)),0)+IFERROR(INDEX('Hoja de Trabajo para listado'!$AB$155:$BA$1048576,MATCH($A401,'Hoja de Trabajo para listado'!$AB$155:$AB$1048576,0),MATCH((CUADRO!O$4&amp;$E401),'Hoja de Trabajo para listado'!$AB$151:$BA$151,0)),0)+IFERROR(INDEX('Hoja de Trabajo para listado'!$BC$155:$CB$1048576,MATCH($A401,'Hoja de Trabajo para listado'!$BC$155:$BC$1048576,0),MATCH((CUADRO!O$4&amp;$E401),'Hoja de Trabajo para listado'!$BC$151:$CB$151,0)),0)+IFERROR(INDEX('Hoja de Trabajo para listado'!$DE$153:$DG$274,MATCH($A401,'Hoja de Trabajo para listado'!$DE$153:$DE$1048576,0),MATCH((CUADRO!O$4&amp;$E401),'Hoja de Trabajo para listado'!$DE$151:$DG$151,0)),0)+IFERROR(INDEX('Hoja de Trabajo para listado'!$CD$155:$DC$1048576,MATCH($A401,'Hoja de Trabajo para listado'!$CD$155:$CD$1048576,0),MATCH((CUADRO!O$4&amp;$E401),'Hoja de Trabajo para listado'!$CD$151:$DC$151,0)),0)</f>
        <v>0</v>
      </c>
      <c r="P401" s="241">
        <f ca="1">+IFERROR(INDEX('Hoja de Trabajo para listado'!$A$155:$Z$1048576,MATCH($A401,'Hoja de Trabajo para listado'!$A$155:$A$1048576,0),MATCH((CUADRO!P$4&amp;$E401),'Hoja de Trabajo para listado'!$A$151:$Z$151,0)),0)+IFERROR(INDEX('Hoja de Trabajo para listado'!$AB$155:$BA$1048576,MATCH($A401,'Hoja de Trabajo para listado'!$AB$155:$AB$1048576,0),MATCH((CUADRO!P$4&amp;$E401),'Hoja de Trabajo para listado'!$AB$151:$BA$151,0)),0)+IFERROR(INDEX('Hoja de Trabajo para listado'!$BC$155:$CB$1048576,MATCH($A401,'Hoja de Trabajo para listado'!$BC$155:$BC$1048576,0),MATCH((CUADRO!P$4&amp;$E401),'Hoja de Trabajo para listado'!$BC$151:$CB$151,0)),0)+IFERROR(INDEX('Hoja de Trabajo para listado'!$DE$153:$DG$274,MATCH($A401,'Hoja de Trabajo para listado'!$DE$153:$DE$1048576,0),MATCH((CUADRO!P$4&amp;$E401),'Hoja de Trabajo para listado'!$DE$151:$DG$151,0)),0)+IFERROR(INDEX('Hoja de Trabajo para listado'!$CD$155:$DC$1048576,MATCH($A401,'Hoja de Trabajo para listado'!$CD$155:$CD$1048576,0),MATCH((CUADRO!P$4&amp;$E401),'Hoja de Trabajo para listado'!$CD$151:$DC$151,0)),0)</f>
        <v>0</v>
      </c>
      <c r="Q401" s="241">
        <f ca="1">+IFERROR(INDEX('Hoja de Trabajo para listado'!$A$155:$Z$1048576,MATCH($A401,'Hoja de Trabajo para listado'!$A$155:$A$1048576,0),MATCH((CUADRO!Q$4&amp;$E401),'Hoja de Trabajo para listado'!$A$151:$Z$151,0)),0)+IFERROR(INDEX('Hoja de Trabajo para listado'!$AB$155:$BA$1048576,MATCH($A401,'Hoja de Trabajo para listado'!$AB$155:$AB$1048576,0),MATCH((CUADRO!Q$4&amp;$E401),'Hoja de Trabajo para listado'!$AB$151:$BA$151,0)),0)+IFERROR(INDEX('Hoja de Trabajo para listado'!$BC$155:$CB$1048576,MATCH($A401,'Hoja de Trabajo para listado'!$BC$155:$BC$1048576,0),MATCH((CUADRO!Q$4&amp;$E401),'Hoja de Trabajo para listado'!$BC$151:$CB$151,0)),0)+IFERROR(INDEX('Hoja de Trabajo para listado'!$DE$153:$DG$274,MATCH($A401,'Hoja de Trabajo para listado'!$DE$153:$DE$1048576,0),MATCH((CUADRO!Q$4&amp;$E401),'Hoja de Trabajo para listado'!$DE$151:$DG$151,0)),0)+IFERROR(INDEX('Hoja de Trabajo para listado'!$CD$155:$DC$1048576,MATCH($A401,'Hoja de Trabajo para listado'!$CD$155:$CD$1048576,0),MATCH((CUADRO!Q$4&amp;$E401),'Hoja de Trabajo para listado'!$CD$151:$DC$151,0)),0)</f>
        <v>0</v>
      </c>
      <c r="R401" s="241">
        <f t="shared" ca="1" si="12"/>
        <v>0</v>
      </c>
      <c r="S401" s="247"/>
      <c r="T401" s="241">
        <f ca="1">+T402</f>
        <v>0</v>
      </c>
      <c r="U401" s="240">
        <f t="shared" si="13"/>
        <v>1</v>
      </c>
    </row>
    <row r="402" spans="1:21" customFormat="1" ht="27" hidden="1" customHeight="1">
      <c r="A402" s="32">
        <v>716</v>
      </c>
      <c r="B402" s="382"/>
      <c r="C402" s="305" t="str">
        <f>+VLOOKUP(A402,bd_lista!$A$3:$C$592,3,FALSE)</f>
        <v>Empresa Tarijeña del Gas</v>
      </c>
      <c r="D402" s="384"/>
      <c r="E402" s="305" t="s">
        <v>684</v>
      </c>
      <c r="F402" s="241">
        <f ca="1">+IFERROR(INDEX('Hoja de Trabajo para listado'!$A$155:$Z$1048576,MATCH($A402,'Hoja de Trabajo para listado'!$A$155:$A$1048576,0),MATCH((CUADRO!F$4&amp;$E402),'Hoja de Trabajo para listado'!$A$151:$Z$151,0)),0)+IFERROR(INDEX('Hoja de Trabajo para listado'!$AB$155:$BA$1048576,MATCH($A402,'Hoja de Trabajo para listado'!$AB$155:$AB$1048576,0),MATCH((CUADRO!F$4&amp;$E402),'Hoja de Trabajo para listado'!$AB$151:$BA$151,0)),0)+IFERROR(INDEX('Hoja de Trabajo para listado'!$BC$155:$CB$1048576,MATCH($A402,'Hoja de Trabajo para listado'!$BC$155:$BC$1048576,0),MATCH((CUADRO!F$4&amp;$E402),'Hoja de Trabajo para listado'!$BC$151:$CB$151,0)),0)+IFERROR(INDEX('Hoja de Trabajo para listado'!$DE$153:$DG$274,MATCH($A402,'Hoja de Trabajo para listado'!$DE$153:$DE$1048576,0),MATCH((CUADRO!F$4&amp;$E402),'Hoja de Trabajo para listado'!$DE$151:$DG$151,0)),0)+IFERROR(INDEX('Hoja de Trabajo para listado'!$CD$155:$DC$1048576,MATCH($A402,'Hoja de Trabajo para listado'!$CD$155:$CD$1048576,0),MATCH((CUADRO!F$4&amp;$E402),'Hoja de Trabajo para listado'!$CD$151:$DC$151,0)),0)</f>
        <v>0</v>
      </c>
      <c r="G402" s="241">
        <f ca="1">+IFERROR(INDEX('Hoja de Trabajo para listado'!$A$155:$Z$1048576,MATCH($A402,'Hoja de Trabajo para listado'!$A$155:$A$1048576,0),MATCH((CUADRO!G$4&amp;$E402),'Hoja de Trabajo para listado'!$A$151:$Z$151,0)),0)+IFERROR(INDEX('Hoja de Trabajo para listado'!$AB$155:$BA$1048576,MATCH($A402,'Hoja de Trabajo para listado'!$AB$155:$AB$1048576,0),MATCH((CUADRO!G$4&amp;$E402),'Hoja de Trabajo para listado'!$AB$151:$BA$151,0)),0)+IFERROR(INDEX('Hoja de Trabajo para listado'!$BC$155:$CB$1048576,MATCH($A402,'Hoja de Trabajo para listado'!$BC$155:$BC$1048576,0),MATCH((CUADRO!G$4&amp;$E402),'Hoja de Trabajo para listado'!$BC$151:$CB$151,0)),0)+IFERROR(INDEX('Hoja de Trabajo para listado'!$DE$153:$DG$274,MATCH($A402,'Hoja de Trabajo para listado'!$DE$153:$DE$1048576,0),MATCH((CUADRO!G$4&amp;$E402),'Hoja de Trabajo para listado'!$DE$151:$DG$151,0)),0)+IFERROR(INDEX('Hoja de Trabajo para listado'!$CD$155:$DC$1048576,MATCH($A402,'Hoja de Trabajo para listado'!$CD$155:$CD$1048576,0),MATCH((CUADRO!G$4&amp;$E402),'Hoja de Trabajo para listado'!$CD$151:$DC$151,0)),0)</f>
        <v>0</v>
      </c>
      <c r="H402" s="241">
        <f ca="1">+IFERROR(INDEX('Hoja de Trabajo para listado'!$A$155:$Z$1048576,MATCH($A402,'Hoja de Trabajo para listado'!$A$155:$A$1048576,0),MATCH((CUADRO!H$4&amp;$E402),'Hoja de Trabajo para listado'!$A$151:$Z$151,0)),0)+IFERROR(INDEX('Hoja de Trabajo para listado'!$AB$155:$BA$1048576,MATCH($A402,'Hoja de Trabajo para listado'!$AB$155:$AB$1048576,0),MATCH((CUADRO!H$4&amp;$E402),'Hoja de Trabajo para listado'!$AB$151:$BA$151,0)),0)+IFERROR(INDEX('Hoja de Trabajo para listado'!$BC$155:$CB$1048576,MATCH($A402,'Hoja de Trabajo para listado'!$BC$155:$BC$1048576,0),MATCH((CUADRO!H$4&amp;$E402),'Hoja de Trabajo para listado'!$BC$151:$CB$151,0)),0)+IFERROR(INDEX('Hoja de Trabajo para listado'!$DE$153:$DG$274,MATCH($A402,'Hoja de Trabajo para listado'!$DE$153:$DE$1048576,0),MATCH((CUADRO!H$4&amp;$E402),'Hoja de Trabajo para listado'!$DE$151:$DG$151,0)),0)+IFERROR(INDEX('Hoja de Trabajo para listado'!$CD$155:$DC$1048576,MATCH($A402,'Hoja de Trabajo para listado'!$CD$155:$CD$1048576,0),MATCH((CUADRO!H$4&amp;$E402),'Hoja de Trabajo para listado'!$CD$151:$DC$151,0)),0)</f>
        <v>0</v>
      </c>
      <c r="I402" s="241">
        <f ca="1">+IFERROR(INDEX('Hoja de Trabajo para listado'!$A$155:$Z$1048576,MATCH($A402,'Hoja de Trabajo para listado'!$A$155:$A$1048576,0),MATCH((CUADRO!I$4&amp;$E402),'Hoja de Trabajo para listado'!$A$151:$Z$151,0)),0)+IFERROR(INDEX('Hoja de Trabajo para listado'!$AB$155:$BA$1048576,MATCH($A402,'Hoja de Trabajo para listado'!$AB$155:$AB$1048576,0),MATCH((CUADRO!I$4&amp;$E402),'Hoja de Trabajo para listado'!$AB$151:$BA$151,0)),0)+IFERROR(INDEX('Hoja de Trabajo para listado'!$BC$155:$CB$1048576,MATCH($A402,'Hoja de Trabajo para listado'!$BC$155:$BC$1048576,0),MATCH((CUADRO!I$4&amp;$E402),'Hoja de Trabajo para listado'!$BC$151:$CB$151,0)),0)+IFERROR(INDEX('Hoja de Trabajo para listado'!$DE$153:$DG$274,MATCH($A402,'Hoja de Trabajo para listado'!$DE$153:$DE$1048576,0),MATCH((CUADRO!I$4&amp;$E402),'Hoja de Trabajo para listado'!$DE$151:$DG$151,0)),0)+IFERROR(INDEX('Hoja de Trabajo para listado'!$CD$155:$DC$1048576,MATCH($A402,'Hoja de Trabajo para listado'!$CD$155:$CD$1048576,0),MATCH((CUADRO!I$4&amp;$E402),'Hoja de Trabajo para listado'!$CD$151:$DC$151,0)),0)</f>
        <v>0</v>
      </c>
      <c r="J402" s="241">
        <f ca="1">+IFERROR(INDEX('Hoja de Trabajo para listado'!$A$155:$Z$1048576,MATCH($A402,'Hoja de Trabajo para listado'!$A$155:$A$1048576,0),MATCH((CUADRO!J$4&amp;$E402),'Hoja de Trabajo para listado'!$A$151:$Z$151,0)),0)+IFERROR(INDEX('Hoja de Trabajo para listado'!$AB$155:$BA$1048576,MATCH($A402,'Hoja de Trabajo para listado'!$AB$155:$AB$1048576,0),MATCH((CUADRO!J$4&amp;$E402),'Hoja de Trabajo para listado'!$AB$151:$BA$151,0)),0)+IFERROR(INDEX('Hoja de Trabajo para listado'!$BC$155:$CB$1048576,MATCH($A402,'Hoja de Trabajo para listado'!$BC$155:$BC$1048576,0),MATCH((CUADRO!J$4&amp;$E402),'Hoja de Trabajo para listado'!$BC$151:$CB$151,0)),0)+IFERROR(INDEX('Hoja de Trabajo para listado'!$DE$153:$DG$274,MATCH($A402,'Hoja de Trabajo para listado'!$DE$153:$DE$1048576,0),MATCH((CUADRO!J$4&amp;$E402),'Hoja de Trabajo para listado'!$DE$151:$DG$151,0)),0)+IFERROR(INDEX('Hoja de Trabajo para listado'!$CD$155:$DC$1048576,MATCH($A402,'Hoja de Trabajo para listado'!$CD$155:$CD$1048576,0),MATCH((CUADRO!J$4&amp;$E402),'Hoja de Trabajo para listado'!$CD$151:$DC$151,0)),0)</f>
        <v>0</v>
      </c>
      <c r="K402" s="241">
        <f ca="1">+IFERROR(INDEX('Hoja de Trabajo para listado'!$A$155:$Z$1048576,MATCH($A402,'Hoja de Trabajo para listado'!$A$155:$A$1048576,0),MATCH((CUADRO!K$4&amp;$E402),'Hoja de Trabajo para listado'!$A$151:$Z$151,0)),0)+IFERROR(INDEX('Hoja de Trabajo para listado'!$AB$155:$BA$1048576,MATCH($A402,'Hoja de Trabajo para listado'!$AB$155:$AB$1048576,0),MATCH((CUADRO!K$4&amp;$E402),'Hoja de Trabajo para listado'!$AB$151:$BA$151,0)),0)+IFERROR(INDEX('Hoja de Trabajo para listado'!$BC$155:$CB$1048576,MATCH($A402,'Hoja de Trabajo para listado'!$BC$155:$BC$1048576,0),MATCH((CUADRO!K$4&amp;$E402),'Hoja de Trabajo para listado'!$BC$151:$CB$151,0)),0)+IFERROR(INDEX('Hoja de Trabajo para listado'!$DE$153:$DG$274,MATCH($A402,'Hoja de Trabajo para listado'!$DE$153:$DE$1048576,0),MATCH((CUADRO!K$4&amp;$E402),'Hoja de Trabajo para listado'!$DE$151:$DG$151,0)),0)+IFERROR(INDEX('Hoja de Trabajo para listado'!$CD$155:$DC$1048576,MATCH($A402,'Hoja de Trabajo para listado'!$CD$155:$CD$1048576,0),MATCH((CUADRO!K$4&amp;$E402),'Hoja de Trabajo para listado'!$CD$151:$DC$151,0)),0)</f>
        <v>0</v>
      </c>
      <c r="L402" s="241">
        <f ca="1">+IFERROR(INDEX('Hoja de Trabajo para listado'!$A$155:$Z$1048576,MATCH($A402,'Hoja de Trabajo para listado'!$A$155:$A$1048576,0),MATCH((CUADRO!L$4&amp;$E402),'Hoja de Trabajo para listado'!$A$151:$Z$151,0)),0)+IFERROR(INDEX('Hoja de Trabajo para listado'!$AB$155:$BA$1048576,MATCH($A402,'Hoja de Trabajo para listado'!$AB$155:$AB$1048576,0),MATCH((CUADRO!L$4&amp;$E402),'Hoja de Trabajo para listado'!$AB$151:$BA$151,0)),0)+IFERROR(INDEX('Hoja de Trabajo para listado'!$BC$155:$CB$1048576,MATCH($A402,'Hoja de Trabajo para listado'!$BC$155:$BC$1048576,0),MATCH((CUADRO!L$4&amp;$E402),'Hoja de Trabajo para listado'!$BC$151:$CB$151,0)),0)+IFERROR(INDEX('Hoja de Trabajo para listado'!$DE$153:$DG$274,MATCH($A402,'Hoja de Trabajo para listado'!$DE$153:$DE$1048576,0),MATCH((CUADRO!L$4&amp;$E402),'Hoja de Trabajo para listado'!$DE$151:$DG$151,0)),0)+IFERROR(INDEX('Hoja de Trabajo para listado'!$CD$155:$DC$1048576,MATCH($A402,'Hoja de Trabajo para listado'!$CD$155:$CD$1048576,0),MATCH((CUADRO!L$4&amp;$E402),'Hoja de Trabajo para listado'!$CD$151:$DC$151,0)),0)</f>
        <v>0</v>
      </c>
      <c r="M402" s="241">
        <f ca="1">+IFERROR(INDEX('Hoja de Trabajo para listado'!$A$155:$Z$1048576,MATCH($A402,'Hoja de Trabajo para listado'!$A$155:$A$1048576,0),MATCH((CUADRO!M$4&amp;$E402),'Hoja de Trabajo para listado'!$A$151:$Z$151,0)),0)+IFERROR(INDEX('Hoja de Trabajo para listado'!$AB$155:$BA$1048576,MATCH($A402,'Hoja de Trabajo para listado'!$AB$155:$AB$1048576,0),MATCH((CUADRO!M$4&amp;$E402),'Hoja de Trabajo para listado'!$AB$151:$BA$151,0)),0)+IFERROR(INDEX('Hoja de Trabajo para listado'!$BC$155:$CB$1048576,MATCH($A402,'Hoja de Trabajo para listado'!$BC$155:$BC$1048576,0),MATCH((CUADRO!M$4&amp;$E402),'Hoja de Trabajo para listado'!$BC$151:$CB$151,0)),0)+IFERROR(INDEX('Hoja de Trabajo para listado'!$DE$153:$DG$274,MATCH($A402,'Hoja de Trabajo para listado'!$DE$153:$DE$1048576,0),MATCH((CUADRO!M$4&amp;$E402),'Hoja de Trabajo para listado'!$DE$151:$DG$151,0)),0)+IFERROR(INDEX('Hoja de Trabajo para listado'!$CD$155:$DC$1048576,MATCH($A402,'Hoja de Trabajo para listado'!$CD$155:$CD$1048576,0),MATCH((CUADRO!M$4&amp;$E402),'Hoja de Trabajo para listado'!$CD$151:$DC$151,0)),0)</f>
        <v>0</v>
      </c>
      <c r="N402" s="241">
        <f ca="1">+IFERROR(INDEX('Hoja de Trabajo para listado'!$A$155:$Z$1048576,MATCH($A402,'Hoja de Trabajo para listado'!$A$155:$A$1048576,0),MATCH((CUADRO!N$4&amp;$E402),'Hoja de Trabajo para listado'!$A$151:$Z$151,0)),0)+IFERROR(INDEX('Hoja de Trabajo para listado'!$AB$155:$BA$1048576,MATCH($A402,'Hoja de Trabajo para listado'!$AB$155:$AB$1048576,0),MATCH((CUADRO!N$4&amp;$E402),'Hoja de Trabajo para listado'!$AB$151:$BA$151,0)),0)+IFERROR(INDEX('Hoja de Trabajo para listado'!$BC$155:$CB$1048576,MATCH($A402,'Hoja de Trabajo para listado'!$BC$155:$BC$1048576,0),MATCH((CUADRO!N$4&amp;$E402),'Hoja de Trabajo para listado'!$BC$151:$CB$151,0)),0)+IFERROR(INDEX('Hoja de Trabajo para listado'!$DE$153:$DG$274,MATCH($A402,'Hoja de Trabajo para listado'!$DE$153:$DE$1048576,0),MATCH((CUADRO!N$4&amp;$E402),'Hoja de Trabajo para listado'!$DE$151:$DG$151,0)),0)+IFERROR(INDEX('Hoja de Trabajo para listado'!$CD$155:$DC$1048576,MATCH($A402,'Hoja de Trabajo para listado'!$CD$155:$CD$1048576,0),MATCH((CUADRO!N$4&amp;$E402),'Hoja de Trabajo para listado'!$CD$151:$DC$151,0)),0)</f>
        <v>0</v>
      </c>
      <c r="O402" s="241">
        <f ca="1">+IFERROR(INDEX('Hoja de Trabajo para listado'!$A$155:$Z$1048576,MATCH($A402,'Hoja de Trabajo para listado'!$A$155:$A$1048576,0),MATCH((CUADRO!O$4&amp;$E402),'Hoja de Trabajo para listado'!$A$151:$Z$151,0)),0)+IFERROR(INDEX('Hoja de Trabajo para listado'!$AB$155:$BA$1048576,MATCH($A402,'Hoja de Trabajo para listado'!$AB$155:$AB$1048576,0),MATCH((CUADRO!O$4&amp;$E402),'Hoja de Trabajo para listado'!$AB$151:$BA$151,0)),0)+IFERROR(INDEX('Hoja de Trabajo para listado'!$BC$155:$CB$1048576,MATCH($A402,'Hoja de Trabajo para listado'!$BC$155:$BC$1048576,0),MATCH((CUADRO!O$4&amp;$E402),'Hoja de Trabajo para listado'!$BC$151:$CB$151,0)),0)+IFERROR(INDEX('Hoja de Trabajo para listado'!$DE$153:$DG$274,MATCH($A402,'Hoja de Trabajo para listado'!$DE$153:$DE$1048576,0),MATCH((CUADRO!O$4&amp;$E402),'Hoja de Trabajo para listado'!$DE$151:$DG$151,0)),0)+IFERROR(INDEX('Hoja de Trabajo para listado'!$CD$155:$DC$1048576,MATCH($A402,'Hoja de Trabajo para listado'!$CD$155:$CD$1048576,0),MATCH((CUADRO!O$4&amp;$E402),'Hoja de Trabajo para listado'!$CD$151:$DC$151,0)),0)</f>
        <v>0</v>
      </c>
      <c r="P402" s="241">
        <f ca="1">+IFERROR(INDEX('Hoja de Trabajo para listado'!$A$155:$Z$1048576,MATCH($A402,'Hoja de Trabajo para listado'!$A$155:$A$1048576,0),MATCH((CUADRO!P$4&amp;$E402),'Hoja de Trabajo para listado'!$A$151:$Z$151,0)),0)+IFERROR(INDEX('Hoja de Trabajo para listado'!$AB$155:$BA$1048576,MATCH($A402,'Hoja de Trabajo para listado'!$AB$155:$AB$1048576,0),MATCH((CUADRO!P$4&amp;$E402),'Hoja de Trabajo para listado'!$AB$151:$BA$151,0)),0)+IFERROR(INDEX('Hoja de Trabajo para listado'!$BC$155:$CB$1048576,MATCH($A402,'Hoja de Trabajo para listado'!$BC$155:$BC$1048576,0),MATCH((CUADRO!P$4&amp;$E402),'Hoja de Trabajo para listado'!$BC$151:$CB$151,0)),0)+IFERROR(INDEX('Hoja de Trabajo para listado'!$DE$153:$DG$274,MATCH($A402,'Hoja de Trabajo para listado'!$DE$153:$DE$1048576,0),MATCH((CUADRO!P$4&amp;$E402),'Hoja de Trabajo para listado'!$DE$151:$DG$151,0)),0)+IFERROR(INDEX('Hoja de Trabajo para listado'!$CD$155:$DC$1048576,MATCH($A402,'Hoja de Trabajo para listado'!$CD$155:$CD$1048576,0),MATCH((CUADRO!P$4&amp;$E402),'Hoja de Trabajo para listado'!$CD$151:$DC$151,0)),0)</f>
        <v>0</v>
      </c>
      <c r="Q402" s="241">
        <f ca="1">+IFERROR(INDEX('Hoja de Trabajo para listado'!$A$155:$Z$1048576,MATCH($A402,'Hoja de Trabajo para listado'!$A$155:$A$1048576,0),MATCH((CUADRO!Q$4&amp;$E402),'Hoja de Trabajo para listado'!$A$151:$Z$151,0)),0)+IFERROR(INDEX('Hoja de Trabajo para listado'!$AB$155:$BA$1048576,MATCH($A402,'Hoja de Trabajo para listado'!$AB$155:$AB$1048576,0),MATCH((CUADRO!Q$4&amp;$E402),'Hoja de Trabajo para listado'!$AB$151:$BA$151,0)),0)+IFERROR(INDEX('Hoja de Trabajo para listado'!$BC$155:$CB$1048576,MATCH($A402,'Hoja de Trabajo para listado'!$BC$155:$BC$1048576,0),MATCH((CUADRO!Q$4&amp;$E402),'Hoja de Trabajo para listado'!$BC$151:$CB$151,0)),0)+IFERROR(INDEX('Hoja de Trabajo para listado'!$DE$153:$DG$274,MATCH($A402,'Hoja de Trabajo para listado'!$DE$153:$DE$1048576,0),MATCH((CUADRO!Q$4&amp;$E402),'Hoja de Trabajo para listado'!$DE$151:$DG$151,0)),0)+IFERROR(INDEX('Hoja de Trabajo para listado'!$CD$155:$DC$1048576,MATCH($A402,'Hoja de Trabajo para listado'!$CD$155:$CD$1048576,0),MATCH((CUADRO!Q$4&amp;$E402),'Hoja de Trabajo para listado'!$CD$151:$DC$151,0)),0)</f>
        <v>0</v>
      </c>
      <c r="R402" s="241">
        <f t="shared" ca="1" si="12"/>
        <v>0</v>
      </c>
      <c r="S402" s="247">
        <f ca="1">+R401+R402</f>
        <v>0</v>
      </c>
      <c r="T402" s="241">
        <f ca="1">+S402</f>
        <v>0</v>
      </c>
      <c r="U402" s="240">
        <f t="shared" si="13"/>
        <v>2</v>
      </c>
    </row>
    <row r="403" spans="1:21" customFormat="1" ht="15" hidden="1" customHeight="1">
      <c r="A403" s="32">
        <v>761</v>
      </c>
      <c r="B403" s="381">
        <f>+A403</f>
        <v>761</v>
      </c>
      <c r="C403" s="245" t="str">
        <f>+VLOOKUP(A403,bd_lista!$A$3:$C$592,3,FALSE)</f>
        <v>Servicio Autónomo Municipal de Agua Potable y Alcantarillado</v>
      </c>
      <c r="D403" s="383" t="str">
        <f>+C403</f>
        <v>Servicio Autónomo Municipal de Agua Potable y Alcantarillado</v>
      </c>
      <c r="E403" s="240" t="s">
        <v>683</v>
      </c>
      <c r="F403" s="241">
        <f ca="1">+IFERROR(INDEX('Hoja de Trabajo para listado'!$A$155:$Z$1048576,MATCH($A403,'Hoja de Trabajo para listado'!$A$155:$A$1048576,0),MATCH((CUADRO!F$4&amp;$E403),'Hoja de Trabajo para listado'!$A$151:$Z$151,0)),0)+IFERROR(INDEX('Hoja de Trabajo para listado'!$AB$155:$BA$1048576,MATCH($A403,'Hoja de Trabajo para listado'!$AB$155:$AB$1048576,0),MATCH((CUADRO!F$4&amp;$E403),'Hoja de Trabajo para listado'!$AB$151:$BA$151,0)),0)+IFERROR(INDEX('Hoja de Trabajo para listado'!$BC$155:$CB$1048576,MATCH($A403,'Hoja de Trabajo para listado'!$BC$155:$BC$1048576,0),MATCH((CUADRO!F$4&amp;$E403),'Hoja de Trabajo para listado'!$BC$151:$CB$151,0)),0)+IFERROR(INDEX('Hoja de Trabajo para listado'!$DE$153:$DG$274,MATCH($A403,'Hoja de Trabajo para listado'!$DE$153:$DE$1048576,0),MATCH((CUADRO!F$4&amp;$E403),'Hoja de Trabajo para listado'!$DE$151:$DG$151,0)),0)+IFERROR(INDEX('Hoja de Trabajo para listado'!$CD$155:$DC$1048576,MATCH($A403,'Hoja de Trabajo para listado'!$CD$155:$CD$1048576,0),MATCH((CUADRO!F$4&amp;$E403),'Hoja de Trabajo para listado'!$CD$151:$DC$151,0)),0)</f>
        <v>0</v>
      </c>
      <c r="G403" s="241">
        <f ca="1">+IFERROR(INDEX('Hoja de Trabajo para listado'!$A$155:$Z$1048576,MATCH($A403,'Hoja de Trabajo para listado'!$A$155:$A$1048576,0),MATCH((CUADRO!G$4&amp;$E403),'Hoja de Trabajo para listado'!$A$151:$Z$151,0)),0)+IFERROR(INDEX('Hoja de Trabajo para listado'!$AB$155:$BA$1048576,MATCH($A403,'Hoja de Trabajo para listado'!$AB$155:$AB$1048576,0),MATCH((CUADRO!G$4&amp;$E403),'Hoja de Trabajo para listado'!$AB$151:$BA$151,0)),0)+IFERROR(INDEX('Hoja de Trabajo para listado'!$BC$155:$CB$1048576,MATCH($A403,'Hoja de Trabajo para listado'!$BC$155:$BC$1048576,0),MATCH((CUADRO!G$4&amp;$E403),'Hoja de Trabajo para listado'!$BC$151:$CB$151,0)),0)+IFERROR(INDEX('Hoja de Trabajo para listado'!$DE$153:$DG$274,MATCH($A403,'Hoja de Trabajo para listado'!$DE$153:$DE$1048576,0),MATCH((CUADRO!G$4&amp;$E403),'Hoja de Trabajo para listado'!$DE$151:$DG$151,0)),0)+IFERROR(INDEX('Hoja de Trabajo para listado'!$CD$155:$DC$1048576,MATCH($A403,'Hoja de Trabajo para listado'!$CD$155:$CD$1048576,0),MATCH((CUADRO!G$4&amp;$E403),'Hoja de Trabajo para listado'!$CD$151:$DC$151,0)),0)</f>
        <v>0</v>
      </c>
      <c r="H403" s="241">
        <f ca="1">+IFERROR(INDEX('Hoja de Trabajo para listado'!$A$155:$Z$1048576,MATCH($A403,'Hoja de Trabajo para listado'!$A$155:$A$1048576,0),MATCH((CUADRO!H$4&amp;$E403),'Hoja de Trabajo para listado'!$A$151:$Z$151,0)),0)+IFERROR(INDEX('Hoja de Trabajo para listado'!$AB$155:$BA$1048576,MATCH($A403,'Hoja de Trabajo para listado'!$AB$155:$AB$1048576,0),MATCH((CUADRO!H$4&amp;$E403),'Hoja de Trabajo para listado'!$AB$151:$BA$151,0)),0)+IFERROR(INDEX('Hoja de Trabajo para listado'!$BC$155:$CB$1048576,MATCH($A403,'Hoja de Trabajo para listado'!$BC$155:$BC$1048576,0),MATCH((CUADRO!H$4&amp;$E403),'Hoja de Trabajo para listado'!$BC$151:$CB$151,0)),0)+IFERROR(INDEX('Hoja de Trabajo para listado'!$DE$153:$DG$274,MATCH($A403,'Hoja de Trabajo para listado'!$DE$153:$DE$1048576,0),MATCH((CUADRO!H$4&amp;$E403),'Hoja de Trabajo para listado'!$DE$151:$DG$151,0)),0)+IFERROR(INDEX('Hoja de Trabajo para listado'!$CD$155:$DC$1048576,MATCH($A403,'Hoja de Trabajo para listado'!$CD$155:$CD$1048576,0),MATCH((CUADRO!H$4&amp;$E403),'Hoja de Trabajo para listado'!$CD$151:$DC$151,0)),0)</f>
        <v>0</v>
      </c>
      <c r="I403" s="241">
        <f ca="1">+IFERROR(INDEX('Hoja de Trabajo para listado'!$A$155:$Z$1048576,MATCH($A403,'Hoja de Trabajo para listado'!$A$155:$A$1048576,0),MATCH((CUADRO!I$4&amp;$E403),'Hoja de Trabajo para listado'!$A$151:$Z$151,0)),0)+IFERROR(INDEX('Hoja de Trabajo para listado'!$AB$155:$BA$1048576,MATCH($A403,'Hoja de Trabajo para listado'!$AB$155:$AB$1048576,0),MATCH((CUADRO!I$4&amp;$E403),'Hoja de Trabajo para listado'!$AB$151:$BA$151,0)),0)+IFERROR(INDEX('Hoja de Trabajo para listado'!$BC$155:$CB$1048576,MATCH($A403,'Hoja de Trabajo para listado'!$BC$155:$BC$1048576,0),MATCH((CUADRO!I$4&amp;$E403),'Hoja de Trabajo para listado'!$BC$151:$CB$151,0)),0)+IFERROR(INDEX('Hoja de Trabajo para listado'!$DE$153:$DG$274,MATCH($A403,'Hoja de Trabajo para listado'!$DE$153:$DE$1048576,0),MATCH((CUADRO!I$4&amp;$E403),'Hoja de Trabajo para listado'!$DE$151:$DG$151,0)),0)+IFERROR(INDEX('Hoja de Trabajo para listado'!$CD$155:$DC$1048576,MATCH($A403,'Hoja de Trabajo para listado'!$CD$155:$CD$1048576,0),MATCH((CUADRO!I$4&amp;$E403),'Hoja de Trabajo para listado'!$CD$151:$DC$151,0)),0)</f>
        <v>0</v>
      </c>
      <c r="J403" s="241">
        <f ca="1">+IFERROR(INDEX('Hoja de Trabajo para listado'!$A$155:$Z$1048576,MATCH($A403,'Hoja de Trabajo para listado'!$A$155:$A$1048576,0),MATCH((CUADRO!J$4&amp;$E403),'Hoja de Trabajo para listado'!$A$151:$Z$151,0)),0)+IFERROR(INDEX('Hoja de Trabajo para listado'!$AB$155:$BA$1048576,MATCH($A403,'Hoja de Trabajo para listado'!$AB$155:$AB$1048576,0),MATCH((CUADRO!J$4&amp;$E403),'Hoja de Trabajo para listado'!$AB$151:$BA$151,0)),0)+IFERROR(INDEX('Hoja de Trabajo para listado'!$BC$155:$CB$1048576,MATCH($A403,'Hoja de Trabajo para listado'!$BC$155:$BC$1048576,0),MATCH((CUADRO!J$4&amp;$E403),'Hoja de Trabajo para listado'!$BC$151:$CB$151,0)),0)+IFERROR(INDEX('Hoja de Trabajo para listado'!$DE$153:$DG$274,MATCH($A403,'Hoja de Trabajo para listado'!$DE$153:$DE$1048576,0),MATCH((CUADRO!J$4&amp;$E403),'Hoja de Trabajo para listado'!$DE$151:$DG$151,0)),0)+IFERROR(INDEX('Hoja de Trabajo para listado'!$CD$155:$DC$1048576,MATCH($A403,'Hoja de Trabajo para listado'!$CD$155:$CD$1048576,0),MATCH((CUADRO!J$4&amp;$E403),'Hoja de Trabajo para listado'!$CD$151:$DC$151,0)),0)</f>
        <v>0</v>
      </c>
      <c r="K403" s="241">
        <f ca="1">+IFERROR(INDEX('Hoja de Trabajo para listado'!$A$155:$Z$1048576,MATCH($A403,'Hoja de Trabajo para listado'!$A$155:$A$1048576,0),MATCH((CUADRO!K$4&amp;$E403),'Hoja de Trabajo para listado'!$A$151:$Z$151,0)),0)+IFERROR(INDEX('Hoja de Trabajo para listado'!$AB$155:$BA$1048576,MATCH($A403,'Hoja de Trabajo para listado'!$AB$155:$AB$1048576,0),MATCH((CUADRO!K$4&amp;$E403),'Hoja de Trabajo para listado'!$AB$151:$BA$151,0)),0)+IFERROR(INDEX('Hoja de Trabajo para listado'!$BC$155:$CB$1048576,MATCH($A403,'Hoja de Trabajo para listado'!$BC$155:$BC$1048576,0),MATCH((CUADRO!K$4&amp;$E403),'Hoja de Trabajo para listado'!$BC$151:$CB$151,0)),0)+IFERROR(INDEX('Hoja de Trabajo para listado'!$DE$153:$DG$274,MATCH($A403,'Hoja de Trabajo para listado'!$DE$153:$DE$1048576,0),MATCH((CUADRO!K$4&amp;$E403),'Hoja de Trabajo para listado'!$DE$151:$DG$151,0)),0)+IFERROR(INDEX('Hoja de Trabajo para listado'!$CD$155:$DC$1048576,MATCH($A403,'Hoja de Trabajo para listado'!$CD$155:$CD$1048576,0),MATCH((CUADRO!K$4&amp;$E403),'Hoja de Trabajo para listado'!$CD$151:$DC$151,0)),0)</f>
        <v>0</v>
      </c>
      <c r="L403" s="241">
        <f ca="1">+IFERROR(INDEX('Hoja de Trabajo para listado'!$A$155:$Z$1048576,MATCH($A403,'Hoja de Trabajo para listado'!$A$155:$A$1048576,0),MATCH((CUADRO!L$4&amp;$E403),'Hoja de Trabajo para listado'!$A$151:$Z$151,0)),0)+IFERROR(INDEX('Hoja de Trabajo para listado'!$AB$155:$BA$1048576,MATCH($A403,'Hoja de Trabajo para listado'!$AB$155:$AB$1048576,0),MATCH((CUADRO!L$4&amp;$E403),'Hoja de Trabajo para listado'!$AB$151:$BA$151,0)),0)+IFERROR(INDEX('Hoja de Trabajo para listado'!$BC$155:$CB$1048576,MATCH($A403,'Hoja de Trabajo para listado'!$BC$155:$BC$1048576,0),MATCH((CUADRO!L$4&amp;$E403),'Hoja de Trabajo para listado'!$BC$151:$CB$151,0)),0)+IFERROR(INDEX('Hoja de Trabajo para listado'!$DE$153:$DG$274,MATCH($A403,'Hoja de Trabajo para listado'!$DE$153:$DE$1048576,0),MATCH((CUADRO!L$4&amp;$E403),'Hoja de Trabajo para listado'!$DE$151:$DG$151,0)),0)+IFERROR(INDEX('Hoja de Trabajo para listado'!$CD$155:$DC$1048576,MATCH($A403,'Hoja de Trabajo para listado'!$CD$155:$CD$1048576,0),MATCH((CUADRO!L$4&amp;$E403),'Hoja de Trabajo para listado'!$CD$151:$DC$151,0)),0)</f>
        <v>0</v>
      </c>
      <c r="M403" s="241">
        <f ca="1">+IFERROR(INDEX('Hoja de Trabajo para listado'!$A$155:$Z$1048576,MATCH($A403,'Hoja de Trabajo para listado'!$A$155:$A$1048576,0),MATCH((CUADRO!M$4&amp;$E403),'Hoja de Trabajo para listado'!$A$151:$Z$151,0)),0)+IFERROR(INDEX('Hoja de Trabajo para listado'!$AB$155:$BA$1048576,MATCH($A403,'Hoja de Trabajo para listado'!$AB$155:$AB$1048576,0),MATCH((CUADRO!M$4&amp;$E403),'Hoja de Trabajo para listado'!$AB$151:$BA$151,0)),0)+IFERROR(INDEX('Hoja de Trabajo para listado'!$BC$155:$CB$1048576,MATCH($A403,'Hoja de Trabajo para listado'!$BC$155:$BC$1048576,0),MATCH((CUADRO!M$4&amp;$E403),'Hoja de Trabajo para listado'!$BC$151:$CB$151,0)),0)+IFERROR(INDEX('Hoja de Trabajo para listado'!$DE$153:$DG$274,MATCH($A403,'Hoja de Trabajo para listado'!$DE$153:$DE$1048576,0),MATCH((CUADRO!M$4&amp;$E403),'Hoja de Trabajo para listado'!$DE$151:$DG$151,0)),0)+IFERROR(INDEX('Hoja de Trabajo para listado'!$CD$155:$DC$1048576,MATCH($A403,'Hoja de Trabajo para listado'!$CD$155:$CD$1048576,0),MATCH((CUADRO!M$4&amp;$E403),'Hoja de Trabajo para listado'!$CD$151:$DC$151,0)),0)</f>
        <v>0</v>
      </c>
      <c r="N403" s="241">
        <f ca="1">+IFERROR(INDEX('Hoja de Trabajo para listado'!$A$155:$Z$1048576,MATCH($A403,'Hoja de Trabajo para listado'!$A$155:$A$1048576,0),MATCH((CUADRO!N$4&amp;$E403),'Hoja de Trabajo para listado'!$A$151:$Z$151,0)),0)+IFERROR(INDEX('Hoja de Trabajo para listado'!$AB$155:$BA$1048576,MATCH($A403,'Hoja de Trabajo para listado'!$AB$155:$AB$1048576,0),MATCH((CUADRO!N$4&amp;$E403),'Hoja de Trabajo para listado'!$AB$151:$BA$151,0)),0)+IFERROR(INDEX('Hoja de Trabajo para listado'!$BC$155:$CB$1048576,MATCH($A403,'Hoja de Trabajo para listado'!$BC$155:$BC$1048576,0),MATCH((CUADRO!N$4&amp;$E403),'Hoja de Trabajo para listado'!$BC$151:$CB$151,0)),0)+IFERROR(INDEX('Hoja de Trabajo para listado'!$DE$153:$DG$274,MATCH($A403,'Hoja de Trabajo para listado'!$DE$153:$DE$1048576,0),MATCH((CUADRO!N$4&amp;$E403),'Hoja de Trabajo para listado'!$DE$151:$DG$151,0)),0)+IFERROR(INDEX('Hoja de Trabajo para listado'!$CD$155:$DC$1048576,MATCH($A403,'Hoja de Trabajo para listado'!$CD$155:$CD$1048576,0),MATCH((CUADRO!N$4&amp;$E403),'Hoja de Trabajo para listado'!$CD$151:$DC$151,0)),0)</f>
        <v>0</v>
      </c>
      <c r="O403" s="241">
        <f ca="1">+IFERROR(INDEX('Hoja de Trabajo para listado'!$A$155:$Z$1048576,MATCH($A403,'Hoja de Trabajo para listado'!$A$155:$A$1048576,0),MATCH((CUADRO!O$4&amp;$E403),'Hoja de Trabajo para listado'!$A$151:$Z$151,0)),0)+IFERROR(INDEX('Hoja de Trabajo para listado'!$AB$155:$BA$1048576,MATCH($A403,'Hoja de Trabajo para listado'!$AB$155:$AB$1048576,0),MATCH((CUADRO!O$4&amp;$E403),'Hoja de Trabajo para listado'!$AB$151:$BA$151,0)),0)+IFERROR(INDEX('Hoja de Trabajo para listado'!$BC$155:$CB$1048576,MATCH($A403,'Hoja de Trabajo para listado'!$BC$155:$BC$1048576,0),MATCH((CUADRO!O$4&amp;$E403),'Hoja de Trabajo para listado'!$BC$151:$CB$151,0)),0)+IFERROR(INDEX('Hoja de Trabajo para listado'!$DE$153:$DG$274,MATCH($A403,'Hoja de Trabajo para listado'!$DE$153:$DE$1048576,0),MATCH((CUADRO!O$4&amp;$E403),'Hoja de Trabajo para listado'!$DE$151:$DG$151,0)),0)+IFERROR(INDEX('Hoja de Trabajo para listado'!$CD$155:$DC$1048576,MATCH($A403,'Hoja de Trabajo para listado'!$CD$155:$CD$1048576,0),MATCH((CUADRO!O$4&amp;$E403),'Hoja de Trabajo para listado'!$CD$151:$DC$151,0)),0)</f>
        <v>0</v>
      </c>
      <c r="P403" s="241">
        <f ca="1">+IFERROR(INDEX('Hoja de Trabajo para listado'!$A$155:$Z$1048576,MATCH($A403,'Hoja de Trabajo para listado'!$A$155:$A$1048576,0),MATCH((CUADRO!P$4&amp;$E403),'Hoja de Trabajo para listado'!$A$151:$Z$151,0)),0)+IFERROR(INDEX('Hoja de Trabajo para listado'!$AB$155:$BA$1048576,MATCH($A403,'Hoja de Trabajo para listado'!$AB$155:$AB$1048576,0),MATCH((CUADRO!P$4&amp;$E403),'Hoja de Trabajo para listado'!$AB$151:$BA$151,0)),0)+IFERROR(INDEX('Hoja de Trabajo para listado'!$BC$155:$CB$1048576,MATCH($A403,'Hoja de Trabajo para listado'!$BC$155:$BC$1048576,0),MATCH((CUADRO!P$4&amp;$E403),'Hoja de Trabajo para listado'!$BC$151:$CB$151,0)),0)+IFERROR(INDEX('Hoja de Trabajo para listado'!$DE$153:$DG$274,MATCH($A403,'Hoja de Trabajo para listado'!$DE$153:$DE$1048576,0),MATCH((CUADRO!P$4&amp;$E403),'Hoja de Trabajo para listado'!$DE$151:$DG$151,0)),0)+IFERROR(INDEX('Hoja de Trabajo para listado'!$CD$155:$DC$1048576,MATCH($A403,'Hoja de Trabajo para listado'!$CD$155:$CD$1048576,0),MATCH((CUADRO!P$4&amp;$E403),'Hoja de Trabajo para listado'!$CD$151:$DC$151,0)),0)</f>
        <v>0</v>
      </c>
      <c r="Q403" s="241">
        <f ca="1">+IFERROR(INDEX('Hoja de Trabajo para listado'!$A$155:$Z$1048576,MATCH($A403,'Hoja de Trabajo para listado'!$A$155:$A$1048576,0),MATCH((CUADRO!Q$4&amp;$E403),'Hoja de Trabajo para listado'!$A$151:$Z$151,0)),0)+IFERROR(INDEX('Hoja de Trabajo para listado'!$AB$155:$BA$1048576,MATCH($A403,'Hoja de Trabajo para listado'!$AB$155:$AB$1048576,0),MATCH((CUADRO!Q$4&amp;$E403),'Hoja de Trabajo para listado'!$AB$151:$BA$151,0)),0)+IFERROR(INDEX('Hoja de Trabajo para listado'!$BC$155:$CB$1048576,MATCH($A403,'Hoja de Trabajo para listado'!$BC$155:$BC$1048576,0),MATCH((CUADRO!Q$4&amp;$E403),'Hoja de Trabajo para listado'!$BC$151:$CB$151,0)),0)+IFERROR(INDEX('Hoja de Trabajo para listado'!$DE$153:$DG$274,MATCH($A403,'Hoja de Trabajo para listado'!$DE$153:$DE$1048576,0),MATCH((CUADRO!Q$4&amp;$E403),'Hoja de Trabajo para listado'!$DE$151:$DG$151,0)),0)+IFERROR(INDEX('Hoja de Trabajo para listado'!$CD$155:$DC$1048576,MATCH($A403,'Hoja de Trabajo para listado'!$CD$155:$CD$1048576,0),MATCH((CUADRO!Q$4&amp;$E403),'Hoja de Trabajo para listado'!$CD$151:$DC$151,0)),0)</f>
        <v>0</v>
      </c>
      <c r="R403" s="241">
        <f t="shared" ca="1" si="12"/>
        <v>0</v>
      </c>
      <c r="S403" s="247"/>
      <c r="T403" s="241">
        <f ca="1">+T404</f>
        <v>0</v>
      </c>
      <c r="U403" s="240">
        <f t="shared" si="13"/>
        <v>1</v>
      </c>
    </row>
    <row r="404" spans="1:21" customFormat="1" ht="15" hidden="1" customHeight="1">
      <c r="A404" s="32">
        <v>761</v>
      </c>
      <c r="B404" s="382"/>
      <c r="C404" s="305" t="str">
        <f>+VLOOKUP(A404,bd_lista!$A$3:$C$592,3,FALSE)</f>
        <v>Servicio Autónomo Municipal de Agua Potable y Alcantarillado</v>
      </c>
      <c r="D404" s="384"/>
      <c r="E404" s="242" t="s">
        <v>684</v>
      </c>
      <c r="F404" s="241">
        <f ca="1">+IFERROR(INDEX('Hoja de Trabajo para listado'!$A$155:$Z$1048576,MATCH($A404,'Hoja de Trabajo para listado'!$A$155:$A$1048576,0),MATCH((CUADRO!F$4&amp;$E404),'Hoja de Trabajo para listado'!$A$151:$Z$151,0)),0)+IFERROR(INDEX('Hoja de Trabajo para listado'!$AB$155:$BA$1048576,MATCH($A404,'Hoja de Trabajo para listado'!$AB$155:$AB$1048576,0),MATCH((CUADRO!F$4&amp;$E404),'Hoja de Trabajo para listado'!$AB$151:$BA$151,0)),0)+IFERROR(INDEX('Hoja de Trabajo para listado'!$BC$155:$CB$1048576,MATCH($A404,'Hoja de Trabajo para listado'!$BC$155:$BC$1048576,0),MATCH((CUADRO!F$4&amp;$E404),'Hoja de Trabajo para listado'!$BC$151:$CB$151,0)),0)+IFERROR(INDEX('Hoja de Trabajo para listado'!$DE$153:$DG$274,MATCH($A404,'Hoja de Trabajo para listado'!$DE$153:$DE$1048576,0),MATCH((CUADRO!F$4&amp;$E404),'Hoja de Trabajo para listado'!$DE$151:$DG$151,0)),0)+IFERROR(INDEX('Hoja de Trabajo para listado'!$CD$155:$DC$1048576,MATCH($A404,'Hoja de Trabajo para listado'!$CD$155:$CD$1048576,0),MATCH((CUADRO!F$4&amp;$E404),'Hoja de Trabajo para listado'!$CD$151:$DC$151,0)),0)</f>
        <v>0</v>
      </c>
      <c r="G404" s="241">
        <f ca="1">+IFERROR(INDEX('Hoja de Trabajo para listado'!$A$155:$Z$1048576,MATCH($A404,'Hoja de Trabajo para listado'!$A$155:$A$1048576,0),MATCH((CUADRO!G$4&amp;$E404),'Hoja de Trabajo para listado'!$A$151:$Z$151,0)),0)+IFERROR(INDEX('Hoja de Trabajo para listado'!$AB$155:$BA$1048576,MATCH($A404,'Hoja de Trabajo para listado'!$AB$155:$AB$1048576,0),MATCH((CUADRO!G$4&amp;$E404),'Hoja de Trabajo para listado'!$AB$151:$BA$151,0)),0)+IFERROR(INDEX('Hoja de Trabajo para listado'!$BC$155:$CB$1048576,MATCH($A404,'Hoja de Trabajo para listado'!$BC$155:$BC$1048576,0),MATCH((CUADRO!G$4&amp;$E404),'Hoja de Trabajo para listado'!$BC$151:$CB$151,0)),0)+IFERROR(INDEX('Hoja de Trabajo para listado'!$DE$153:$DG$274,MATCH($A404,'Hoja de Trabajo para listado'!$DE$153:$DE$1048576,0),MATCH((CUADRO!G$4&amp;$E404),'Hoja de Trabajo para listado'!$DE$151:$DG$151,0)),0)+IFERROR(INDEX('Hoja de Trabajo para listado'!$CD$155:$DC$1048576,MATCH($A404,'Hoja de Trabajo para listado'!$CD$155:$CD$1048576,0),MATCH((CUADRO!G$4&amp;$E404),'Hoja de Trabajo para listado'!$CD$151:$DC$151,0)),0)</f>
        <v>0</v>
      </c>
      <c r="H404" s="241">
        <f ca="1">+IFERROR(INDEX('Hoja de Trabajo para listado'!$A$155:$Z$1048576,MATCH($A404,'Hoja de Trabajo para listado'!$A$155:$A$1048576,0),MATCH((CUADRO!H$4&amp;$E404),'Hoja de Trabajo para listado'!$A$151:$Z$151,0)),0)+IFERROR(INDEX('Hoja de Trabajo para listado'!$AB$155:$BA$1048576,MATCH($A404,'Hoja de Trabajo para listado'!$AB$155:$AB$1048576,0),MATCH((CUADRO!H$4&amp;$E404),'Hoja de Trabajo para listado'!$AB$151:$BA$151,0)),0)+IFERROR(INDEX('Hoja de Trabajo para listado'!$BC$155:$CB$1048576,MATCH($A404,'Hoja de Trabajo para listado'!$BC$155:$BC$1048576,0),MATCH((CUADRO!H$4&amp;$E404),'Hoja de Trabajo para listado'!$BC$151:$CB$151,0)),0)+IFERROR(INDEX('Hoja de Trabajo para listado'!$DE$153:$DG$274,MATCH($A404,'Hoja de Trabajo para listado'!$DE$153:$DE$1048576,0),MATCH((CUADRO!H$4&amp;$E404),'Hoja de Trabajo para listado'!$DE$151:$DG$151,0)),0)+IFERROR(INDEX('Hoja de Trabajo para listado'!$CD$155:$DC$1048576,MATCH($A404,'Hoja de Trabajo para listado'!$CD$155:$CD$1048576,0),MATCH((CUADRO!H$4&amp;$E404),'Hoja de Trabajo para listado'!$CD$151:$DC$151,0)),0)</f>
        <v>0</v>
      </c>
      <c r="I404" s="241">
        <f ca="1">+IFERROR(INDEX('Hoja de Trabajo para listado'!$A$155:$Z$1048576,MATCH($A404,'Hoja de Trabajo para listado'!$A$155:$A$1048576,0),MATCH((CUADRO!I$4&amp;$E404),'Hoja de Trabajo para listado'!$A$151:$Z$151,0)),0)+IFERROR(INDEX('Hoja de Trabajo para listado'!$AB$155:$BA$1048576,MATCH($A404,'Hoja de Trabajo para listado'!$AB$155:$AB$1048576,0),MATCH((CUADRO!I$4&amp;$E404),'Hoja de Trabajo para listado'!$AB$151:$BA$151,0)),0)+IFERROR(INDEX('Hoja de Trabajo para listado'!$BC$155:$CB$1048576,MATCH($A404,'Hoja de Trabajo para listado'!$BC$155:$BC$1048576,0),MATCH((CUADRO!I$4&amp;$E404),'Hoja de Trabajo para listado'!$BC$151:$CB$151,0)),0)+IFERROR(INDEX('Hoja de Trabajo para listado'!$DE$153:$DG$274,MATCH($A404,'Hoja de Trabajo para listado'!$DE$153:$DE$1048576,0),MATCH((CUADRO!I$4&amp;$E404),'Hoja de Trabajo para listado'!$DE$151:$DG$151,0)),0)+IFERROR(INDEX('Hoja de Trabajo para listado'!$CD$155:$DC$1048576,MATCH($A404,'Hoja de Trabajo para listado'!$CD$155:$CD$1048576,0),MATCH((CUADRO!I$4&amp;$E404),'Hoja de Trabajo para listado'!$CD$151:$DC$151,0)),0)</f>
        <v>0</v>
      </c>
      <c r="J404" s="241">
        <f ca="1">+IFERROR(INDEX('Hoja de Trabajo para listado'!$A$155:$Z$1048576,MATCH($A404,'Hoja de Trabajo para listado'!$A$155:$A$1048576,0),MATCH((CUADRO!J$4&amp;$E404),'Hoja de Trabajo para listado'!$A$151:$Z$151,0)),0)+IFERROR(INDEX('Hoja de Trabajo para listado'!$AB$155:$BA$1048576,MATCH($A404,'Hoja de Trabajo para listado'!$AB$155:$AB$1048576,0),MATCH((CUADRO!J$4&amp;$E404),'Hoja de Trabajo para listado'!$AB$151:$BA$151,0)),0)+IFERROR(INDEX('Hoja de Trabajo para listado'!$BC$155:$CB$1048576,MATCH($A404,'Hoja de Trabajo para listado'!$BC$155:$BC$1048576,0),MATCH((CUADRO!J$4&amp;$E404),'Hoja de Trabajo para listado'!$BC$151:$CB$151,0)),0)+IFERROR(INDEX('Hoja de Trabajo para listado'!$DE$153:$DG$274,MATCH($A404,'Hoja de Trabajo para listado'!$DE$153:$DE$1048576,0),MATCH((CUADRO!J$4&amp;$E404),'Hoja de Trabajo para listado'!$DE$151:$DG$151,0)),0)+IFERROR(INDEX('Hoja de Trabajo para listado'!$CD$155:$DC$1048576,MATCH($A404,'Hoja de Trabajo para listado'!$CD$155:$CD$1048576,0),MATCH((CUADRO!J$4&amp;$E404),'Hoja de Trabajo para listado'!$CD$151:$DC$151,0)),0)</f>
        <v>0</v>
      </c>
      <c r="K404" s="241">
        <f ca="1">+IFERROR(INDEX('Hoja de Trabajo para listado'!$A$155:$Z$1048576,MATCH($A404,'Hoja de Trabajo para listado'!$A$155:$A$1048576,0),MATCH((CUADRO!K$4&amp;$E404),'Hoja de Trabajo para listado'!$A$151:$Z$151,0)),0)+IFERROR(INDEX('Hoja de Trabajo para listado'!$AB$155:$BA$1048576,MATCH($A404,'Hoja de Trabajo para listado'!$AB$155:$AB$1048576,0),MATCH((CUADRO!K$4&amp;$E404),'Hoja de Trabajo para listado'!$AB$151:$BA$151,0)),0)+IFERROR(INDEX('Hoja de Trabajo para listado'!$BC$155:$CB$1048576,MATCH($A404,'Hoja de Trabajo para listado'!$BC$155:$BC$1048576,0),MATCH((CUADRO!K$4&amp;$E404),'Hoja de Trabajo para listado'!$BC$151:$CB$151,0)),0)+IFERROR(INDEX('Hoja de Trabajo para listado'!$DE$153:$DG$274,MATCH($A404,'Hoja de Trabajo para listado'!$DE$153:$DE$1048576,0),MATCH((CUADRO!K$4&amp;$E404),'Hoja de Trabajo para listado'!$DE$151:$DG$151,0)),0)+IFERROR(INDEX('Hoja de Trabajo para listado'!$CD$155:$DC$1048576,MATCH($A404,'Hoja de Trabajo para listado'!$CD$155:$CD$1048576,0),MATCH((CUADRO!K$4&amp;$E404),'Hoja de Trabajo para listado'!$CD$151:$DC$151,0)),0)</f>
        <v>0</v>
      </c>
      <c r="L404" s="241">
        <f ca="1">+IFERROR(INDEX('Hoja de Trabajo para listado'!$A$155:$Z$1048576,MATCH($A404,'Hoja de Trabajo para listado'!$A$155:$A$1048576,0),MATCH((CUADRO!L$4&amp;$E404),'Hoja de Trabajo para listado'!$A$151:$Z$151,0)),0)+IFERROR(INDEX('Hoja de Trabajo para listado'!$AB$155:$BA$1048576,MATCH($A404,'Hoja de Trabajo para listado'!$AB$155:$AB$1048576,0),MATCH((CUADRO!L$4&amp;$E404),'Hoja de Trabajo para listado'!$AB$151:$BA$151,0)),0)+IFERROR(INDEX('Hoja de Trabajo para listado'!$BC$155:$CB$1048576,MATCH($A404,'Hoja de Trabajo para listado'!$BC$155:$BC$1048576,0),MATCH((CUADRO!L$4&amp;$E404),'Hoja de Trabajo para listado'!$BC$151:$CB$151,0)),0)+IFERROR(INDEX('Hoja de Trabajo para listado'!$DE$153:$DG$274,MATCH($A404,'Hoja de Trabajo para listado'!$DE$153:$DE$1048576,0),MATCH((CUADRO!L$4&amp;$E404),'Hoja de Trabajo para listado'!$DE$151:$DG$151,0)),0)+IFERROR(INDEX('Hoja de Trabajo para listado'!$CD$155:$DC$1048576,MATCH($A404,'Hoja de Trabajo para listado'!$CD$155:$CD$1048576,0),MATCH((CUADRO!L$4&amp;$E404),'Hoja de Trabajo para listado'!$CD$151:$DC$151,0)),0)</f>
        <v>0</v>
      </c>
      <c r="M404" s="241">
        <f ca="1">+IFERROR(INDEX('Hoja de Trabajo para listado'!$A$155:$Z$1048576,MATCH($A404,'Hoja de Trabajo para listado'!$A$155:$A$1048576,0),MATCH((CUADRO!M$4&amp;$E404),'Hoja de Trabajo para listado'!$A$151:$Z$151,0)),0)+IFERROR(INDEX('Hoja de Trabajo para listado'!$AB$155:$BA$1048576,MATCH($A404,'Hoja de Trabajo para listado'!$AB$155:$AB$1048576,0),MATCH((CUADRO!M$4&amp;$E404),'Hoja de Trabajo para listado'!$AB$151:$BA$151,0)),0)+IFERROR(INDEX('Hoja de Trabajo para listado'!$BC$155:$CB$1048576,MATCH($A404,'Hoja de Trabajo para listado'!$BC$155:$BC$1048576,0),MATCH((CUADRO!M$4&amp;$E404),'Hoja de Trabajo para listado'!$BC$151:$CB$151,0)),0)+IFERROR(INDEX('Hoja de Trabajo para listado'!$DE$153:$DG$274,MATCH($A404,'Hoja de Trabajo para listado'!$DE$153:$DE$1048576,0),MATCH((CUADRO!M$4&amp;$E404),'Hoja de Trabajo para listado'!$DE$151:$DG$151,0)),0)+IFERROR(INDEX('Hoja de Trabajo para listado'!$CD$155:$DC$1048576,MATCH($A404,'Hoja de Trabajo para listado'!$CD$155:$CD$1048576,0),MATCH((CUADRO!M$4&amp;$E404),'Hoja de Trabajo para listado'!$CD$151:$DC$151,0)),0)</f>
        <v>0</v>
      </c>
      <c r="N404" s="241">
        <f ca="1">+IFERROR(INDEX('Hoja de Trabajo para listado'!$A$155:$Z$1048576,MATCH($A404,'Hoja de Trabajo para listado'!$A$155:$A$1048576,0),MATCH((CUADRO!N$4&amp;$E404),'Hoja de Trabajo para listado'!$A$151:$Z$151,0)),0)+IFERROR(INDEX('Hoja de Trabajo para listado'!$AB$155:$BA$1048576,MATCH($A404,'Hoja de Trabajo para listado'!$AB$155:$AB$1048576,0),MATCH((CUADRO!N$4&amp;$E404),'Hoja de Trabajo para listado'!$AB$151:$BA$151,0)),0)+IFERROR(INDEX('Hoja de Trabajo para listado'!$BC$155:$CB$1048576,MATCH($A404,'Hoja de Trabajo para listado'!$BC$155:$BC$1048576,0),MATCH((CUADRO!N$4&amp;$E404),'Hoja de Trabajo para listado'!$BC$151:$CB$151,0)),0)+IFERROR(INDEX('Hoja de Trabajo para listado'!$DE$153:$DG$274,MATCH($A404,'Hoja de Trabajo para listado'!$DE$153:$DE$1048576,0),MATCH((CUADRO!N$4&amp;$E404),'Hoja de Trabajo para listado'!$DE$151:$DG$151,0)),0)+IFERROR(INDEX('Hoja de Trabajo para listado'!$CD$155:$DC$1048576,MATCH($A404,'Hoja de Trabajo para listado'!$CD$155:$CD$1048576,0),MATCH((CUADRO!N$4&amp;$E404),'Hoja de Trabajo para listado'!$CD$151:$DC$151,0)),0)</f>
        <v>0</v>
      </c>
      <c r="O404" s="241">
        <f ca="1">+IFERROR(INDEX('Hoja de Trabajo para listado'!$A$155:$Z$1048576,MATCH($A404,'Hoja de Trabajo para listado'!$A$155:$A$1048576,0),MATCH((CUADRO!O$4&amp;$E404),'Hoja de Trabajo para listado'!$A$151:$Z$151,0)),0)+IFERROR(INDEX('Hoja de Trabajo para listado'!$AB$155:$BA$1048576,MATCH($A404,'Hoja de Trabajo para listado'!$AB$155:$AB$1048576,0),MATCH((CUADRO!O$4&amp;$E404),'Hoja de Trabajo para listado'!$AB$151:$BA$151,0)),0)+IFERROR(INDEX('Hoja de Trabajo para listado'!$BC$155:$CB$1048576,MATCH($A404,'Hoja de Trabajo para listado'!$BC$155:$BC$1048576,0),MATCH((CUADRO!O$4&amp;$E404),'Hoja de Trabajo para listado'!$BC$151:$CB$151,0)),0)+IFERROR(INDEX('Hoja de Trabajo para listado'!$DE$153:$DG$274,MATCH($A404,'Hoja de Trabajo para listado'!$DE$153:$DE$1048576,0),MATCH((CUADRO!O$4&amp;$E404),'Hoja de Trabajo para listado'!$DE$151:$DG$151,0)),0)+IFERROR(INDEX('Hoja de Trabajo para listado'!$CD$155:$DC$1048576,MATCH($A404,'Hoja de Trabajo para listado'!$CD$155:$CD$1048576,0),MATCH((CUADRO!O$4&amp;$E404),'Hoja de Trabajo para listado'!$CD$151:$DC$151,0)),0)</f>
        <v>0</v>
      </c>
      <c r="P404" s="241">
        <f ca="1">+IFERROR(INDEX('Hoja de Trabajo para listado'!$A$155:$Z$1048576,MATCH($A404,'Hoja de Trabajo para listado'!$A$155:$A$1048576,0),MATCH((CUADRO!P$4&amp;$E404),'Hoja de Trabajo para listado'!$A$151:$Z$151,0)),0)+IFERROR(INDEX('Hoja de Trabajo para listado'!$AB$155:$BA$1048576,MATCH($A404,'Hoja de Trabajo para listado'!$AB$155:$AB$1048576,0),MATCH((CUADRO!P$4&amp;$E404),'Hoja de Trabajo para listado'!$AB$151:$BA$151,0)),0)+IFERROR(INDEX('Hoja de Trabajo para listado'!$BC$155:$CB$1048576,MATCH($A404,'Hoja de Trabajo para listado'!$BC$155:$BC$1048576,0),MATCH((CUADRO!P$4&amp;$E404),'Hoja de Trabajo para listado'!$BC$151:$CB$151,0)),0)+IFERROR(INDEX('Hoja de Trabajo para listado'!$DE$153:$DG$274,MATCH($A404,'Hoja de Trabajo para listado'!$DE$153:$DE$1048576,0),MATCH((CUADRO!P$4&amp;$E404),'Hoja de Trabajo para listado'!$DE$151:$DG$151,0)),0)+IFERROR(INDEX('Hoja de Trabajo para listado'!$CD$155:$DC$1048576,MATCH($A404,'Hoja de Trabajo para listado'!$CD$155:$CD$1048576,0),MATCH((CUADRO!P$4&amp;$E404),'Hoja de Trabajo para listado'!$CD$151:$DC$151,0)),0)</f>
        <v>0</v>
      </c>
      <c r="Q404" s="241">
        <f ca="1">+IFERROR(INDEX('Hoja de Trabajo para listado'!$A$155:$Z$1048576,MATCH($A404,'Hoja de Trabajo para listado'!$A$155:$A$1048576,0),MATCH((CUADRO!Q$4&amp;$E404),'Hoja de Trabajo para listado'!$A$151:$Z$151,0)),0)+IFERROR(INDEX('Hoja de Trabajo para listado'!$AB$155:$BA$1048576,MATCH($A404,'Hoja de Trabajo para listado'!$AB$155:$AB$1048576,0),MATCH((CUADRO!Q$4&amp;$E404),'Hoja de Trabajo para listado'!$AB$151:$BA$151,0)),0)+IFERROR(INDEX('Hoja de Trabajo para listado'!$BC$155:$CB$1048576,MATCH($A404,'Hoja de Trabajo para listado'!$BC$155:$BC$1048576,0),MATCH((CUADRO!Q$4&amp;$E404),'Hoja de Trabajo para listado'!$BC$151:$CB$151,0)),0)+IFERROR(INDEX('Hoja de Trabajo para listado'!$DE$153:$DG$274,MATCH($A404,'Hoja de Trabajo para listado'!$DE$153:$DE$1048576,0),MATCH((CUADRO!Q$4&amp;$E404),'Hoja de Trabajo para listado'!$DE$151:$DG$151,0)),0)+IFERROR(INDEX('Hoja de Trabajo para listado'!$CD$155:$DC$1048576,MATCH($A404,'Hoja de Trabajo para listado'!$CD$155:$CD$1048576,0),MATCH((CUADRO!Q$4&amp;$E404),'Hoja de Trabajo para listado'!$CD$151:$DC$151,0)),0)</f>
        <v>0</v>
      </c>
      <c r="R404" s="241">
        <f t="shared" ca="1" si="12"/>
        <v>0</v>
      </c>
      <c r="S404" s="247">
        <f ca="1">+R403+R404</f>
        <v>0</v>
      </c>
      <c r="T404" s="241">
        <f ca="1">+S404</f>
        <v>0</v>
      </c>
      <c r="U404" s="240">
        <f t="shared" si="13"/>
        <v>2</v>
      </c>
    </row>
    <row r="405" spans="1:21" customFormat="1" ht="27" hidden="1" customHeight="1">
      <c r="A405" s="32">
        <v>781</v>
      </c>
      <c r="B405" s="381">
        <f>+A405</f>
        <v>781</v>
      </c>
      <c r="C405" s="245" t="str">
        <f>+VLOOKUP(A405,bd_lista!$A$3:$C$592,3,FALSE)</f>
        <v>Servicio Municipal de Agua Potable y Alcantarillado</v>
      </c>
      <c r="D405" s="383" t="str">
        <f>+C405</f>
        <v>Servicio Municipal de Agua Potable y Alcantarillado</v>
      </c>
      <c r="E405" s="240" t="s">
        <v>683</v>
      </c>
      <c r="F405" s="241">
        <f ca="1">+IFERROR(INDEX('Hoja de Trabajo para listado'!$A$155:$Z$1048576,MATCH($A405,'Hoja de Trabajo para listado'!$A$155:$A$1048576,0),MATCH((CUADRO!F$4&amp;$E405),'Hoja de Trabajo para listado'!$A$151:$Z$151,0)),0)+IFERROR(INDEX('Hoja de Trabajo para listado'!$AB$155:$BA$1048576,MATCH($A405,'Hoja de Trabajo para listado'!$AB$155:$AB$1048576,0),MATCH((CUADRO!F$4&amp;$E405),'Hoja de Trabajo para listado'!$AB$151:$BA$151,0)),0)+IFERROR(INDEX('Hoja de Trabajo para listado'!$BC$155:$CB$1048576,MATCH($A405,'Hoja de Trabajo para listado'!$BC$155:$BC$1048576,0),MATCH((CUADRO!F$4&amp;$E405),'Hoja de Trabajo para listado'!$BC$151:$CB$151,0)),0)+IFERROR(INDEX('Hoja de Trabajo para listado'!$DE$153:$DG$274,MATCH($A405,'Hoja de Trabajo para listado'!$DE$153:$DE$1048576,0),MATCH((CUADRO!F$4&amp;$E405),'Hoja de Trabajo para listado'!$DE$151:$DG$151,0)),0)+IFERROR(INDEX('Hoja de Trabajo para listado'!$CD$155:$DC$1048576,MATCH($A405,'Hoja de Trabajo para listado'!$CD$155:$CD$1048576,0),MATCH((CUADRO!F$4&amp;$E405),'Hoja de Trabajo para listado'!$CD$151:$DC$151,0)),0)</f>
        <v>0</v>
      </c>
      <c r="G405" s="241">
        <f ca="1">+IFERROR(INDEX('Hoja de Trabajo para listado'!$A$155:$Z$1048576,MATCH($A405,'Hoja de Trabajo para listado'!$A$155:$A$1048576,0),MATCH((CUADRO!G$4&amp;$E405),'Hoja de Trabajo para listado'!$A$151:$Z$151,0)),0)+IFERROR(INDEX('Hoja de Trabajo para listado'!$AB$155:$BA$1048576,MATCH($A405,'Hoja de Trabajo para listado'!$AB$155:$AB$1048576,0),MATCH((CUADRO!G$4&amp;$E405),'Hoja de Trabajo para listado'!$AB$151:$BA$151,0)),0)+IFERROR(INDEX('Hoja de Trabajo para listado'!$BC$155:$CB$1048576,MATCH($A405,'Hoja de Trabajo para listado'!$BC$155:$BC$1048576,0),MATCH((CUADRO!G$4&amp;$E405),'Hoja de Trabajo para listado'!$BC$151:$CB$151,0)),0)+IFERROR(INDEX('Hoja de Trabajo para listado'!$DE$153:$DG$274,MATCH($A405,'Hoja de Trabajo para listado'!$DE$153:$DE$1048576,0),MATCH((CUADRO!G$4&amp;$E405),'Hoja de Trabajo para listado'!$DE$151:$DG$151,0)),0)+IFERROR(INDEX('Hoja de Trabajo para listado'!$CD$155:$DC$1048576,MATCH($A405,'Hoja de Trabajo para listado'!$CD$155:$CD$1048576,0),MATCH((CUADRO!G$4&amp;$E405),'Hoja de Trabajo para listado'!$CD$151:$DC$151,0)),0)</f>
        <v>0</v>
      </c>
      <c r="H405" s="241">
        <f ca="1">+IFERROR(INDEX('Hoja de Trabajo para listado'!$A$155:$Z$1048576,MATCH($A405,'Hoja de Trabajo para listado'!$A$155:$A$1048576,0),MATCH((CUADRO!H$4&amp;$E405),'Hoja de Trabajo para listado'!$A$151:$Z$151,0)),0)+IFERROR(INDEX('Hoja de Trabajo para listado'!$AB$155:$BA$1048576,MATCH($A405,'Hoja de Trabajo para listado'!$AB$155:$AB$1048576,0),MATCH((CUADRO!H$4&amp;$E405),'Hoja de Trabajo para listado'!$AB$151:$BA$151,0)),0)+IFERROR(INDEX('Hoja de Trabajo para listado'!$BC$155:$CB$1048576,MATCH($A405,'Hoja de Trabajo para listado'!$BC$155:$BC$1048576,0),MATCH((CUADRO!H$4&amp;$E405),'Hoja de Trabajo para listado'!$BC$151:$CB$151,0)),0)+IFERROR(INDEX('Hoja de Trabajo para listado'!$DE$153:$DG$274,MATCH($A405,'Hoja de Trabajo para listado'!$DE$153:$DE$1048576,0),MATCH((CUADRO!H$4&amp;$E405),'Hoja de Trabajo para listado'!$DE$151:$DG$151,0)),0)+IFERROR(INDEX('Hoja de Trabajo para listado'!$CD$155:$DC$1048576,MATCH($A405,'Hoja de Trabajo para listado'!$CD$155:$CD$1048576,0),MATCH((CUADRO!H$4&amp;$E405),'Hoja de Trabajo para listado'!$CD$151:$DC$151,0)),0)</f>
        <v>0</v>
      </c>
      <c r="I405" s="241">
        <f ca="1">+IFERROR(INDEX('Hoja de Trabajo para listado'!$A$155:$Z$1048576,MATCH($A405,'Hoja de Trabajo para listado'!$A$155:$A$1048576,0),MATCH((CUADRO!I$4&amp;$E405),'Hoja de Trabajo para listado'!$A$151:$Z$151,0)),0)+IFERROR(INDEX('Hoja de Trabajo para listado'!$AB$155:$BA$1048576,MATCH($A405,'Hoja de Trabajo para listado'!$AB$155:$AB$1048576,0),MATCH((CUADRO!I$4&amp;$E405),'Hoja de Trabajo para listado'!$AB$151:$BA$151,0)),0)+IFERROR(INDEX('Hoja de Trabajo para listado'!$BC$155:$CB$1048576,MATCH($A405,'Hoja de Trabajo para listado'!$BC$155:$BC$1048576,0),MATCH((CUADRO!I$4&amp;$E405),'Hoja de Trabajo para listado'!$BC$151:$CB$151,0)),0)+IFERROR(INDEX('Hoja de Trabajo para listado'!$DE$153:$DG$274,MATCH($A405,'Hoja de Trabajo para listado'!$DE$153:$DE$1048576,0),MATCH((CUADRO!I$4&amp;$E405),'Hoja de Trabajo para listado'!$DE$151:$DG$151,0)),0)+IFERROR(INDEX('Hoja de Trabajo para listado'!$CD$155:$DC$1048576,MATCH($A405,'Hoja de Trabajo para listado'!$CD$155:$CD$1048576,0),MATCH((CUADRO!I$4&amp;$E405),'Hoja de Trabajo para listado'!$CD$151:$DC$151,0)),0)</f>
        <v>0</v>
      </c>
      <c r="J405" s="241">
        <f ca="1">+IFERROR(INDEX('Hoja de Trabajo para listado'!$A$155:$Z$1048576,MATCH($A405,'Hoja de Trabajo para listado'!$A$155:$A$1048576,0),MATCH((CUADRO!J$4&amp;$E405),'Hoja de Trabajo para listado'!$A$151:$Z$151,0)),0)+IFERROR(INDEX('Hoja de Trabajo para listado'!$AB$155:$BA$1048576,MATCH($A405,'Hoja de Trabajo para listado'!$AB$155:$AB$1048576,0),MATCH((CUADRO!J$4&amp;$E405),'Hoja de Trabajo para listado'!$AB$151:$BA$151,0)),0)+IFERROR(INDEX('Hoja de Trabajo para listado'!$BC$155:$CB$1048576,MATCH($A405,'Hoja de Trabajo para listado'!$BC$155:$BC$1048576,0),MATCH((CUADRO!J$4&amp;$E405),'Hoja de Trabajo para listado'!$BC$151:$CB$151,0)),0)+IFERROR(INDEX('Hoja de Trabajo para listado'!$DE$153:$DG$274,MATCH($A405,'Hoja de Trabajo para listado'!$DE$153:$DE$1048576,0),MATCH((CUADRO!J$4&amp;$E405),'Hoja de Trabajo para listado'!$DE$151:$DG$151,0)),0)+IFERROR(INDEX('Hoja de Trabajo para listado'!$CD$155:$DC$1048576,MATCH($A405,'Hoja de Trabajo para listado'!$CD$155:$CD$1048576,0),MATCH((CUADRO!J$4&amp;$E405),'Hoja de Trabajo para listado'!$CD$151:$DC$151,0)),0)</f>
        <v>0</v>
      </c>
      <c r="K405" s="241">
        <f ca="1">+IFERROR(INDEX('Hoja de Trabajo para listado'!$A$155:$Z$1048576,MATCH($A405,'Hoja de Trabajo para listado'!$A$155:$A$1048576,0),MATCH((CUADRO!K$4&amp;$E405),'Hoja de Trabajo para listado'!$A$151:$Z$151,0)),0)+IFERROR(INDEX('Hoja de Trabajo para listado'!$AB$155:$BA$1048576,MATCH($A405,'Hoja de Trabajo para listado'!$AB$155:$AB$1048576,0),MATCH((CUADRO!K$4&amp;$E405),'Hoja de Trabajo para listado'!$AB$151:$BA$151,0)),0)+IFERROR(INDEX('Hoja de Trabajo para listado'!$BC$155:$CB$1048576,MATCH($A405,'Hoja de Trabajo para listado'!$BC$155:$BC$1048576,0),MATCH((CUADRO!K$4&amp;$E405),'Hoja de Trabajo para listado'!$BC$151:$CB$151,0)),0)+IFERROR(INDEX('Hoja de Trabajo para listado'!$DE$153:$DG$274,MATCH($A405,'Hoja de Trabajo para listado'!$DE$153:$DE$1048576,0),MATCH((CUADRO!K$4&amp;$E405),'Hoja de Trabajo para listado'!$DE$151:$DG$151,0)),0)+IFERROR(INDEX('Hoja de Trabajo para listado'!$CD$155:$DC$1048576,MATCH($A405,'Hoja de Trabajo para listado'!$CD$155:$CD$1048576,0),MATCH((CUADRO!K$4&amp;$E405),'Hoja de Trabajo para listado'!$CD$151:$DC$151,0)),0)</f>
        <v>0</v>
      </c>
      <c r="L405" s="241">
        <f ca="1">+IFERROR(INDEX('Hoja de Trabajo para listado'!$A$155:$Z$1048576,MATCH($A405,'Hoja de Trabajo para listado'!$A$155:$A$1048576,0),MATCH((CUADRO!L$4&amp;$E405),'Hoja de Trabajo para listado'!$A$151:$Z$151,0)),0)+IFERROR(INDEX('Hoja de Trabajo para listado'!$AB$155:$BA$1048576,MATCH($A405,'Hoja de Trabajo para listado'!$AB$155:$AB$1048576,0),MATCH((CUADRO!L$4&amp;$E405),'Hoja de Trabajo para listado'!$AB$151:$BA$151,0)),0)+IFERROR(INDEX('Hoja de Trabajo para listado'!$BC$155:$CB$1048576,MATCH($A405,'Hoja de Trabajo para listado'!$BC$155:$BC$1048576,0),MATCH((CUADRO!L$4&amp;$E405),'Hoja de Trabajo para listado'!$BC$151:$CB$151,0)),0)+IFERROR(INDEX('Hoja de Trabajo para listado'!$DE$153:$DG$274,MATCH($A405,'Hoja de Trabajo para listado'!$DE$153:$DE$1048576,0),MATCH((CUADRO!L$4&amp;$E405),'Hoja de Trabajo para listado'!$DE$151:$DG$151,0)),0)+IFERROR(INDEX('Hoja de Trabajo para listado'!$CD$155:$DC$1048576,MATCH($A405,'Hoja de Trabajo para listado'!$CD$155:$CD$1048576,0),MATCH((CUADRO!L$4&amp;$E405),'Hoja de Trabajo para listado'!$CD$151:$DC$151,0)),0)</f>
        <v>0</v>
      </c>
      <c r="M405" s="241">
        <f ca="1">+IFERROR(INDEX('Hoja de Trabajo para listado'!$A$155:$Z$1048576,MATCH($A405,'Hoja de Trabajo para listado'!$A$155:$A$1048576,0),MATCH((CUADRO!M$4&amp;$E405),'Hoja de Trabajo para listado'!$A$151:$Z$151,0)),0)+IFERROR(INDEX('Hoja de Trabajo para listado'!$AB$155:$BA$1048576,MATCH($A405,'Hoja de Trabajo para listado'!$AB$155:$AB$1048576,0),MATCH((CUADRO!M$4&amp;$E405),'Hoja de Trabajo para listado'!$AB$151:$BA$151,0)),0)+IFERROR(INDEX('Hoja de Trabajo para listado'!$BC$155:$CB$1048576,MATCH($A405,'Hoja de Trabajo para listado'!$BC$155:$BC$1048576,0),MATCH((CUADRO!M$4&amp;$E405),'Hoja de Trabajo para listado'!$BC$151:$CB$151,0)),0)+IFERROR(INDEX('Hoja de Trabajo para listado'!$DE$153:$DG$274,MATCH($A405,'Hoja de Trabajo para listado'!$DE$153:$DE$1048576,0),MATCH((CUADRO!M$4&amp;$E405),'Hoja de Trabajo para listado'!$DE$151:$DG$151,0)),0)+IFERROR(INDEX('Hoja de Trabajo para listado'!$CD$155:$DC$1048576,MATCH($A405,'Hoja de Trabajo para listado'!$CD$155:$CD$1048576,0),MATCH((CUADRO!M$4&amp;$E405),'Hoja de Trabajo para listado'!$CD$151:$DC$151,0)),0)</f>
        <v>0</v>
      </c>
      <c r="N405" s="241">
        <f ca="1">+IFERROR(INDEX('Hoja de Trabajo para listado'!$A$155:$Z$1048576,MATCH($A405,'Hoja de Trabajo para listado'!$A$155:$A$1048576,0),MATCH((CUADRO!N$4&amp;$E405),'Hoja de Trabajo para listado'!$A$151:$Z$151,0)),0)+IFERROR(INDEX('Hoja de Trabajo para listado'!$AB$155:$BA$1048576,MATCH($A405,'Hoja de Trabajo para listado'!$AB$155:$AB$1048576,0),MATCH((CUADRO!N$4&amp;$E405),'Hoja de Trabajo para listado'!$AB$151:$BA$151,0)),0)+IFERROR(INDEX('Hoja de Trabajo para listado'!$BC$155:$CB$1048576,MATCH($A405,'Hoja de Trabajo para listado'!$BC$155:$BC$1048576,0),MATCH((CUADRO!N$4&amp;$E405),'Hoja de Trabajo para listado'!$BC$151:$CB$151,0)),0)+IFERROR(INDEX('Hoja de Trabajo para listado'!$DE$153:$DG$274,MATCH($A405,'Hoja de Trabajo para listado'!$DE$153:$DE$1048576,0),MATCH((CUADRO!N$4&amp;$E405),'Hoja de Trabajo para listado'!$DE$151:$DG$151,0)),0)+IFERROR(INDEX('Hoja de Trabajo para listado'!$CD$155:$DC$1048576,MATCH($A405,'Hoja de Trabajo para listado'!$CD$155:$CD$1048576,0),MATCH((CUADRO!N$4&amp;$E405),'Hoja de Trabajo para listado'!$CD$151:$DC$151,0)),0)</f>
        <v>0</v>
      </c>
      <c r="O405" s="241">
        <f ca="1">+IFERROR(INDEX('Hoja de Trabajo para listado'!$A$155:$Z$1048576,MATCH($A405,'Hoja de Trabajo para listado'!$A$155:$A$1048576,0),MATCH((CUADRO!O$4&amp;$E405),'Hoja de Trabajo para listado'!$A$151:$Z$151,0)),0)+IFERROR(INDEX('Hoja de Trabajo para listado'!$AB$155:$BA$1048576,MATCH($A405,'Hoja de Trabajo para listado'!$AB$155:$AB$1048576,0),MATCH((CUADRO!O$4&amp;$E405),'Hoja de Trabajo para listado'!$AB$151:$BA$151,0)),0)+IFERROR(INDEX('Hoja de Trabajo para listado'!$BC$155:$CB$1048576,MATCH($A405,'Hoja de Trabajo para listado'!$BC$155:$BC$1048576,0),MATCH((CUADRO!O$4&amp;$E405),'Hoja de Trabajo para listado'!$BC$151:$CB$151,0)),0)+IFERROR(INDEX('Hoja de Trabajo para listado'!$DE$153:$DG$274,MATCH($A405,'Hoja de Trabajo para listado'!$DE$153:$DE$1048576,0),MATCH((CUADRO!O$4&amp;$E405),'Hoja de Trabajo para listado'!$DE$151:$DG$151,0)),0)+IFERROR(INDEX('Hoja de Trabajo para listado'!$CD$155:$DC$1048576,MATCH($A405,'Hoja de Trabajo para listado'!$CD$155:$CD$1048576,0),MATCH((CUADRO!O$4&amp;$E405),'Hoja de Trabajo para listado'!$CD$151:$DC$151,0)),0)</f>
        <v>0</v>
      </c>
      <c r="P405" s="241">
        <f ca="1">+IFERROR(INDEX('Hoja de Trabajo para listado'!$A$155:$Z$1048576,MATCH($A405,'Hoja de Trabajo para listado'!$A$155:$A$1048576,0),MATCH((CUADRO!P$4&amp;$E405),'Hoja de Trabajo para listado'!$A$151:$Z$151,0)),0)+IFERROR(INDEX('Hoja de Trabajo para listado'!$AB$155:$BA$1048576,MATCH($A405,'Hoja de Trabajo para listado'!$AB$155:$AB$1048576,0),MATCH((CUADRO!P$4&amp;$E405),'Hoja de Trabajo para listado'!$AB$151:$BA$151,0)),0)+IFERROR(INDEX('Hoja de Trabajo para listado'!$BC$155:$CB$1048576,MATCH($A405,'Hoja de Trabajo para listado'!$BC$155:$BC$1048576,0),MATCH((CUADRO!P$4&amp;$E405),'Hoja de Trabajo para listado'!$BC$151:$CB$151,0)),0)+IFERROR(INDEX('Hoja de Trabajo para listado'!$DE$153:$DG$274,MATCH($A405,'Hoja de Trabajo para listado'!$DE$153:$DE$1048576,0),MATCH((CUADRO!P$4&amp;$E405),'Hoja de Trabajo para listado'!$DE$151:$DG$151,0)),0)+IFERROR(INDEX('Hoja de Trabajo para listado'!$CD$155:$DC$1048576,MATCH($A405,'Hoja de Trabajo para listado'!$CD$155:$CD$1048576,0),MATCH((CUADRO!P$4&amp;$E405),'Hoja de Trabajo para listado'!$CD$151:$DC$151,0)),0)</f>
        <v>0</v>
      </c>
      <c r="Q405" s="241">
        <f ca="1">+IFERROR(INDEX('Hoja de Trabajo para listado'!$A$155:$Z$1048576,MATCH($A405,'Hoja de Trabajo para listado'!$A$155:$A$1048576,0),MATCH((CUADRO!Q$4&amp;$E405),'Hoja de Trabajo para listado'!$A$151:$Z$151,0)),0)+IFERROR(INDEX('Hoja de Trabajo para listado'!$AB$155:$BA$1048576,MATCH($A405,'Hoja de Trabajo para listado'!$AB$155:$AB$1048576,0),MATCH((CUADRO!Q$4&amp;$E405),'Hoja de Trabajo para listado'!$AB$151:$BA$151,0)),0)+IFERROR(INDEX('Hoja de Trabajo para listado'!$BC$155:$CB$1048576,MATCH($A405,'Hoja de Trabajo para listado'!$BC$155:$BC$1048576,0),MATCH((CUADRO!Q$4&amp;$E405),'Hoja de Trabajo para listado'!$BC$151:$CB$151,0)),0)+IFERROR(INDEX('Hoja de Trabajo para listado'!$DE$153:$DG$274,MATCH($A405,'Hoja de Trabajo para listado'!$DE$153:$DE$1048576,0),MATCH((CUADRO!Q$4&amp;$E405),'Hoja de Trabajo para listado'!$DE$151:$DG$151,0)),0)+IFERROR(INDEX('Hoja de Trabajo para listado'!$CD$155:$DC$1048576,MATCH($A405,'Hoja de Trabajo para listado'!$CD$155:$CD$1048576,0),MATCH((CUADRO!Q$4&amp;$E405),'Hoja de Trabajo para listado'!$CD$151:$DC$151,0)),0)</f>
        <v>0</v>
      </c>
      <c r="R405" s="241">
        <f t="shared" ca="1" si="12"/>
        <v>0</v>
      </c>
      <c r="S405" s="247"/>
      <c r="T405" s="241">
        <f ca="1">+T406</f>
        <v>0</v>
      </c>
      <c r="U405" s="240">
        <f t="shared" si="13"/>
        <v>1</v>
      </c>
    </row>
    <row r="406" spans="1:21" customFormat="1" ht="27" hidden="1" customHeight="1">
      <c r="A406" s="32">
        <v>781</v>
      </c>
      <c r="B406" s="382"/>
      <c r="C406" s="305" t="str">
        <f>+VLOOKUP(A406,bd_lista!$A$3:$C$592,3,FALSE)</f>
        <v>Servicio Municipal de Agua Potable y Alcantarillado</v>
      </c>
      <c r="D406" s="384"/>
      <c r="E406" s="242" t="s">
        <v>684</v>
      </c>
      <c r="F406" s="241">
        <f ca="1">+IFERROR(INDEX('Hoja de Trabajo para listado'!$A$155:$Z$1048576,MATCH($A406,'Hoja de Trabajo para listado'!$A$155:$A$1048576,0),MATCH((CUADRO!F$4&amp;$E406),'Hoja de Trabajo para listado'!$A$151:$Z$151,0)),0)+IFERROR(INDEX('Hoja de Trabajo para listado'!$AB$155:$BA$1048576,MATCH($A406,'Hoja de Trabajo para listado'!$AB$155:$AB$1048576,0),MATCH((CUADRO!F$4&amp;$E406),'Hoja de Trabajo para listado'!$AB$151:$BA$151,0)),0)+IFERROR(INDEX('Hoja de Trabajo para listado'!$BC$155:$CB$1048576,MATCH($A406,'Hoja de Trabajo para listado'!$BC$155:$BC$1048576,0),MATCH((CUADRO!F$4&amp;$E406),'Hoja de Trabajo para listado'!$BC$151:$CB$151,0)),0)+IFERROR(INDEX('Hoja de Trabajo para listado'!$DE$153:$DG$274,MATCH($A406,'Hoja de Trabajo para listado'!$DE$153:$DE$1048576,0),MATCH((CUADRO!F$4&amp;$E406),'Hoja de Trabajo para listado'!$DE$151:$DG$151,0)),0)+IFERROR(INDEX('Hoja de Trabajo para listado'!$CD$155:$DC$1048576,MATCH($A406,'Hoja de Trabajo para listado'!$CD$155:$CD$1048576,0),MATCH((CUADRO!F$4&amp;$E406),'Hoja de Trabajo para listado'!$CD$151:$DC$151,0)),0)</f>
        <v>0</v>
      </c>
      <c r="G406" s="241">
        <f ca="1">+IFERROR(INDEX('Hoja de Trabajo para listado'!$A$155:$Z$1048576,MATCH($A406,'Hoja de Trabajo para listado'!$A$155:$A$1048576,0),MATCH((CUADRO!G$4&amp;$E406),'Hoja de Trabajo para listado'!$A$151:$Z$151,0)),0)+IFERROR(INDEX('Hoja de Trabajo para listado'!$AB$155:$BA$1048576,MATCH($A406,'Hoja de Trabajo para listado'!$AB$155:$AB$1048576,0),MATCH((CUADRO!G$4&amp;$E406),'Hoja de Trabajo para listado'!$AB$151:$BA$151,0)),0)+IFERROR(INDEX('Hoja de Trabajo para listado'!$BC$155:$CB$1048576,MATCH($A406,'Hoja de Trabajo para listado'!$BC$155:$BC$1048576,0),MATCH((CUADRO!G$4&amp;$E406),'Hoja de Trabajo para listado'!$BC$151:$CB$151,0)),0)+IFERROR(INDEX('Hoja de Trabajo para listado'!$DE$153:$DG$274,MATCH($A406,'Hoja de Trabajo para listado'!$DE$153:$DE$1048576,0),MATCH((CUADRO!G$4&amp;$E406),'Hoja de Trabajo para listado'!$DE$151:$DG$151,0)),0)+IFERROR(INDEX('Hoja de Trabajo para listado'!$CD$155:$DC$1048576,MATCH($A406,'Hoja de Trabajo para listado'!$CD$155:$CD$1048576,0),MATCH((CUADRO!G$4&amp;$E406),'Hoja de Trabajo para listado'!$CD$151:$DC$151,0)),0)</f>
        <v>0</v>
      </c>
      <c r="H406" s="241">
        <f ca="1">+IFERROR(INDEX('Hoja de Trabajo para listado'!$A$155:$Z$1048576,MATCH($A406,'Hoja de Trabajo para listado'!$A$155:$A$1048576,0),MATCH((CUADRO!H$4&amp;$E406),'Hoja de Trabajo para listado'!$A$151:$Z$151,0)),0)+IFERROR(INDEX('Hoja de Trabajo para listado'!$AB$155:$BA$1048576,MATCH($A406,'Hoja de Trabajo para listado'!$AB$155:$AB$1048576,0),MATCH((CUADRO!H$4&amp;$E406),'Hoja de Trabajo para listado'!$AB$151:$BA$151,0)),0)+IFERROR(INDEX('Hoja de Trabajo para listado'!$BC$155:$CB$1048576,MATCH($A406,'Hoja de Trabajo para listado'!$BC$155:$BC$1048576,0),MATCH((CUADRO!H$4&amp;$E406),'Hoja de Trabajo para listado'!$BC$151:$CB$151,0)),0)+IFERROR(INDEX('Hoja de Trabajo para listado'!$DE$153:$DG$274,MATCH($A406,'Hoja de Trabajo para listado'!$DE$153:$DE$1048576,0),MATCH((CUADRO!H$4&amp;$E406),'Hoja de Trabajo para listado'!$DE$151:$DG$151,0)),0)+IFERROR(INDEX('Hoja de Trabajo para listado'!$CD$155:$DC$1048576,MATCH($A406,'Hoja de Trabajo para listado'!$CD$155:$CD$1048576,0),MATCH((CUADRO!H$4&amp;$E406),'Hoja de Trabajo para listado'!$CD$151:$DC$151,0)),0)</f>
        <v>0</v>
      </c>
      <c r="I406" s="241">
        <f ca="1">+IFERROR(INDEX('Hoja de Trabajo para listado'!$A$155:$Z$1048576,MATCH($A406,'Hoja de Trabajo para listado'!$A$155:$A$1048576,0),MATCH((CUADRO!I$4&amp;$E406),'Hoja de Trabajo para listado'!$A$151:$Z$151,0)),0)+IFERROR(INDEX('Hoja de Trabajo para listado'!$AB$155:$BA$1048576,MATCH($A406,'Hoja de Trabajo para listado'!$AB$155:$AB$1048576,0),MATCH((CUADRO!I$4&amp;$E406),'Hoja de Trabajo para listado'!$AB$151:$BA$151,0)),0)+IFERROR(INDEX('Hoja de Trabajo para listado'!$BC$155:$CB$1048576,MATCH($A406,'Hoja de Trabajo para listado'!$BC$155:$BC$1048576,0),MATCH((CUADRO!I$4&amp;$E406),'Hoja de Trabajo para listado'!$BC$151:$CB$151,0)),0)+IFERROR(INDEX('Hoja de Trabajo para listado'!$DE$153:$DG$274,MATCH($A406,'Hoja de Trabajo para listado'!$DE$153:$DE$1048576,0),MATCH((CUADRO!I$4&amp;$E406),'Hoja de Trabajo para listado'!$DE$151:$DG$151,0)),0)+IFERROR(INDEX('Hoja de Trabajo para listado'!$CD$155:$DC$1048576,MATCH($A406,'Hoja de Trabajo para listado'!$CD$155:$CD$1048576,0),MATCH((CUADRO!I$4&amp;$E406),'Hoja de Trabajo para listado'!$CD$151:$DC$151,0)),0)</f>
        <v>0</v>
      </c>
      <c r="J406" s="241">
        <f ca="1">+IFERROR(INDEX('Hoja de Trabajo para listado'!$A$155:$Z$1048576,MATCH($A406,'Hoja de Trabajo para listado'!$A$155:$A$1048576,0),MATCH((CUADRO!J$4&amp;$E406),'Hoja de Trabajo para listado'!$A$151:$Z$151,0)),0)+IFERROR(INDEX('Hoja de Trabajo para listado'!$AB$155:$BA$1048576,MATCH($A406,'Hoja de Trabajo para listado'!$AB$155:$AB$1048576,0),MATCH((CUADRO!J$4&amp;$E406),'Hoja de Trabajo para listado'!$AB$151:$BA$151,0)),0)+IFERROR(INDEX('Hoja de Trabajo para listado'!$BC$155:$CB$1048576,MATCH($A406,'Hoja de Trabajo para listado'!$BC$155:$BC$1048576,0),MATCH((CUADRO!J$4&amp;$E406),'Hoja de Trabajo para listado'!$BC$151:$CB$151,0)),0)+IFERROR(INDEX('Hoja de Trabajo para listado'!$DE$153:$DG$274,MATCH($A406,'Hoja de Trabajo para listado'!$DE$153:$DE$1048576,0),MATCH((CUADRO!J$4&amp;$E406),'Hoja de Trabajo para listado'!$DE$151:$DG$151,0)),0)+IFERROR(INDEX('Hoja de Trabajo para listado'!$CD$155:$DC$1048576,MATCH($A406,'Hoja de Trabajo para listado'!$CD$155:$CD$1048576,0),MATCH((CUADRO!J$4&amp;$E406),'Hoja de Trabajo para listado'!$CD$151:$DC$151,0)),0)</f>
        <v>0</v>
      </c>
      <c r="K406" s="241">
        <f ca="1">+IFERROR(INDEX('Hoja de Trabajo para listado'!$A$155:$Z$1048576,MATCH($A406,'Hoja de Trabajo para listado'!$A$155:$A$1048576,0),MATCH((CUADRO!K$4&amp;$E406),'Hoja de Trabajo para listado'!$A$151:$Z$151,0)),0)+IFERROR(INDEX('Hoja de Trabajo para listado'!$AB$155:$BA$1048576,MATCH($A406,'Hoja de Trabajo para listado'!$AB$155:$AB$1048576,0),MATCH((CUADRO!K$4&amp;$E406),'Hoja de Trabajo para listado'!$AB$151:$BA$151,0)),0)+IFERROR(INDEX('Hoja de Trabajo para listado'!$BC$155:$CB$1048576,MATCH($A406,'Hoja de Trabajo para listado'!$BC$155:$BC$1048576,0),MATCH((CUADRO!K$4&amp;$E406),'Hoja de Trabajo para listado'!$BC$151:$CB$151,0)),0)+IFERROR(INDEX('Hoja de Trabajo para listado'!$DE$153:$DG$274,MATCH($A406,'Hoja de Trabajo para listado'!$DE$153:$DE$1048576,0),MATCH((CUADRO!K$4&amp;$E406),'Hoja de Trabajo para listado'!$DE$151:$DG$151,0)),0)+IFERROR(INDEX('Hoja de Trabajo para listado'!$CD$155:$DC$1048576,MATCH($A406,'Hoja de Trabajo para listado'!$CD$155:$CD$1048576,0),MATCH((CUADRO!K$4&amp;$E406),'Hoja de Trabajo para listado'!$CD$151:$DC$151,0)),0)</f>
        <v>0</v>
      </c>
      <c r="L406" s="241">
        <f ca="1">+IFERROR(INDEX('Hoja de Trabajo para listado'!$A$155:$Z$1048576,MATCH($A406,'Hoja de Trabajo para listado'!$A$155:$A$1048576,0),MATCH((CUADRO!L$4&amp;$E406),'Hoja de Trabajo para listado'!$A$151:$Z$151,0)),0)+IFERROR(INDEX('Hoja de Trabajo para listado'!$AB$155:$BA$1048576,MATCH($A406,'Hoja de Trabajo para listado'!$AB$155:$AB$1048576,0),MATCH((CUADRO!L$4&amp;$E406),'Hoja de Trabajo para listado'!$AB$151:$BA$151,0)),0)+IFERROR(INDEX('Hoja de Trabajo para listado'!$BC$155:$CB$1048576,MATCH($A406,'Hoja de Trabajo para listado'!$BC$155:$BC$1048576,0),MATCH((CUADRO!L$4&amp;$E406),'Hoja de Trabajo para listado'!$BC$151:$CB$151,0)),0)+IFERROR(INDEX('Hoja de Trabajo para listado'!$DE$153:$DG$274,MATCH($A406,'Hoja de Trabajo para listado'!$DE$153:$DE$1048576,0),MATCH((CUADRO!L$4&amp;$E406),'Hoja de Trabajo para listado'!$DE$151:$DG$151,0)),0)+IFERROR(INDEX('Hoja de Trabajo para listado'!$CD$155:$DC$1048576,MATCH($A406,'Hoja de Trabajo para listado'!$CD$155:$CD$1048576,0),MATCH((CUADRO!L$4&amp;$E406),'Hoja de Trabajo para listado'!$CD$151:$DC$151,0)),0)</f>
        <v>0</v>
      </c>
      <c r="M406" s="241">
        <f ca="1">+IFERROR(INDEX('Hoja de Trabajo para listado'!$A$155:$Z$1048576,MATCH($A406,'Hoja de Trabajo para listado'!$A$155:$A$1048576,0),MATCH((CUADRO!M$4&amp;$E406),'Hoja de Trabajo para listado'!$A$151:$Z$151,0)),0)+IFERROR(INDEX('Hoja de Trabajo para listado'!$AB$155:$BA$1048576,MATCH($A406,'Hoja de Trabajo para listado'!$AB$155:$AB$1048576,0),MATCH((CUADRO!M$4&amp;$E406),'Hoja de Trabajo para listado'!$AB$151:$BA$151,0)),0)+IFERROR(INDEX('Hoja de Trabajo para listado'!$BC$155:$CB$1048576,MATCH($A406,'Hoja de Trabajo para listado'!$BC$155:$BC$1048576,0),MATCH((CUADRO!M$4&amp;$E406),'Hoja de Trabajo para listado'!$BC$151:$CB$151,0)),0)+IFERROR(INDEX('Hoja de Trabajo para listado'!$DE$153:$DG$274,MATCH($A406,'Hoja de Trabajo para listado'!$DE$153:$DE$1048576,0),MATCH((CUADRO!M$4&amp;$E406),'Hoja de Trabajo para listado'!$DE$151:$DG$151,0)),0)+IFERROR(INDEX('Hoja de Trabajo para listado'!$CD$155:$DC$1048576,MATCH($A406,'Hoja de Trabajo para listado'!$CD$155:$CD$1048576,0),MATCH((CUADRO!M$4&amp;$E406),'Hoja de Trabajo para listado'!$CD$151:$DC$151,0)),0)</f>
        <v>0</v>
      </c>
      <c r="N406" s="241">
        <f ca="1">+IFERROR(INDEX('Hoja de Trabajo para listado'!$A$155:$Z$1048576,MATCH($A406,'Hoja de Trabajo para listado'!$A$155:$A$1048576,0),MATCH((CUADRO!N$4&amp;$E406),'Hoja de Trabajo para listado'!$A$151:$Z$151,0)),0)+IFERROR(INDEX('Hoja de Trabajo para listado'!$AB$155:$BA$1048576,MATCH($A406,'Hoja de Trabajo para listado'!$AB$155:$AB$1048576,0),MATCH((CUADRO!N$4&amp;$E406),'Hoja de Trabajo para listado'!$AB$151:$BA$151,0)),0)+IFERROR(INDEX('Hoja de Trabajo para listado'!$BC$155:$CB$1048576,MATCH($A406,'Hoja de Trabajo para listado'!$BC$155:$BC$1048576,0),MATCH((CUADRO!N$4&amp;$E406),'Hoja de Trabajo para listado'!$BC$151:$CB$151,0)),0)+IFERROR(INDEX('Hoja de Trabajo para listado'!$DE$153:$DG$274,MATCH($A406,'Hoja de Trabajo para listado'!$DE$153:$DE$1048576,0),MATCH((CUADRO!N$4&amp;$E406),'Hoja de Trabajo para listado'!$DE$151:$DG$151,0)),0)+IFERROR(INDEX('Hoja de Trabajo para listado'!$CD$155:$DC$1048576,MATCH($A406,'Hoja de Trabajo para listado'!$CD$155:$CD$1048576,0),MATCH((CUADRO!N$4&amp;$E406),'Hoja de Trabajo para listado'!$CD$151:$DC$151,0)),0)</f>
        <v>0</v>
      </c>
      <c r="O406" s="241">
        <f ca="1">+IFERROR(INDEX('Hoja de Trabajo para listado'!$A$155:$Z$1048576,MATCH($A406,'Hoja de Trabajo para listado'!$A$155:$A$1048576,0),MATCH((CUADRO!O$4&amp;$E406),'Hoja de Trabajo para listado'!$A$151:$Z$151,0)),0)+IFERROR(INDEX('Hoja de Trabajo para listado'!$AB$155:$BA$1048576,MATCH($A406,'Hoja de Trabajo para listado'!$AB$155:$AB$1048576,0),MATCH((CUADRO!O$4&amp;$E406),'Hoja de Trabajo para listado'!$AB$151:$BA$151,0)),0)+IFERROR(INDEX('Hoja de Trabajo para listado'!$BC$155:$CB$1048576,MATCH($A406,'Hoja de Trabajo para listado'!$BC$155:$BC$1048576,0),MATCH((CUADRO!O$4&amp;$E406),'Hoja de Trabajo para listado'!$BC$151:$CB$151,0)),0)+IFERROR(INDEX('Hoja de Trabajo para listado'!$DE$153:$DG$274,MATCH($A406,'Hoja de Trabajo para listado'!$DE$153:$DE$1048576,0),MATCH((CUADRO!O$4&amp;$E406),'Hoja de Trabajo para listado'!$DE$151:$DG$151,0)),0)+IFERROR(INDEX('Hoja de Trabajo para listado'!$CD$155:$DC$1048576,MATCH($A406,'Hoja de Trabajo para listado'!$CD$155:$CD$1048576,0),MATCH((CUADRO!O$4&amp;$E406),'Hoja de Trabajo para listado'!$CD$151:$DC$151,0)),0)</f>
        <v>0</v>
      </c>
      <c r="P406" s="241">
        <f ca="1">+IFERROR(INDEX('Hoja de Trabajo para listado'!$A$155:$Z$1048576,MATCH($A406,'Hoja de Trabajo para listado'!$A$155:$A$1048576,0),MATCH((CUADRO!P$4&amp;$E406),'Hoja de Trabajo para listado'!$A$151:$Z$151,0)),0)+IFERROR(INDEX('Hoja de Trabajo para listado'!$AB$155:$BA$1048576,MATCH($A406,'Hoja de Trabajo para listado'!$AB$155:$AB$1048576,0),MATCH((CUADRO!P$4&amp;$E406),'Hoja de Trabajo para listado'!$AB$151:$BA$151,0)),0)+IFERROR(INDEX('Hoja de Trabajo para listado'!$BC$155:$CB$1048576,MATCH($A406,'Hoja de Trabajo para listado'!$BC$155:$BC$1048576,0),MATCH((CUADRO!P$4&amp;$E406),'Hoja de Trabajo para listado'!$BC$151:$CB$151,0)),0)+IFERROR(INDEX('Hoja de Trabajo para listado'!$DE$153:$DG$274,MATCH($A406,'Hoja de Trabajo para listado'!$DE$153:$DE$1048576,0),MATCH((CUADRO!P$4&amp;$E406),'Hoja de Trabajo para listado'!$DE$151:$DG$151,0)),0)+IFERROR(INDEX('Hoja de Trabajo para listado'!$CD$155:$DC$1048576,MATCH($A406,'Hoja de Trabajo para listado'!$CD$155:$CD$1048576,0),MATCH((CUADRO!P$4&amp;$E406),'Hoja de Trabajo para listado'!$CD$151:$DC$151,0)),0)</f>
        <v>0</v>
      </c>
      <c r="Q406" s="241">
        <f ca="1">+IFERROR(INDEX('Hoja de Trabajo para listado'!$A$155:$Z$1048576,MATCH($A406,'Hoja de Trabajo para listado'!$A$155:$A$1048576,0),MATCH((CUADRO!Q$4&amp;$E406),'Hoja de Trabajo para listado'!$A$151:$Z$151,0)),0)+IFERROR(INDEX('Hoja de Trabajo para listado'!$AB$155:$BA$1048576,MATCH($A406,'Hoja de Trabajo para listado'!$AB$155:$AB$1048576,0),MATCH((CUADRO!Q$4&amp;$E406),'Hoja de Trabajo para listado'!$AB$151:$BA$151,0)),0)+IFERROR(INDEX('Hoja de Trabajo para listado'!$BC$155:$CB$1048576,MATCH($A406,'Hoja de Trabajo para listado'!$BC$155:$BC$1048576,0),MATCH((CUADRO!Q$4&amp;$E406),'Hoja de Trabajo para listado'!$BC$151:$CB$151,0)),0)+IFERROR(INDEX('Hoja de Trabajo para listado'!$DE$153:$DG$274,MATCH($A406,'Hoja de Trabajo para listado'!$DE$153:$DE$1048576,0),MATCH((CUADRO!Q$4&amp;$E406),'Hoja de Trabajo para listado'!$DE$151:$DG$151,0)),0)+IFERROR(INDEX('Hoja de Trabajo para listado'!$CD$155:$DC$1048576,MATCH($A406,'Hoja de Trabajo para listado'!$CD$155:$CD$1048576,0),MATCH((CUADRO!Q$4&amp;$E406),'Hoja de Trabajo para listado'!$CD$151:$DC$151,0)),0)</f>
        <v>0</v>
      </c>
      <c r="R406" s="241">
        <f t="shared" ca="1" si="12"/>
        <v>0</v>
      </c>
      <c r="S406" s="247">
        <f ca="1">+R405+R406</f>
        <v>0</v>
      </c>
      <c r="T406" s="241">
        <f ca="1">+S406</f>
        <v>0</v>
      </c>
      <c r="U406" s="240">
        <f t="shared" si="13"/>
        <v>2</v>
      </c>
    </row>
    <row r="407" spans="1:21" customFormat="1" ht="27" customHeight="1">
      <c r="A407" s="32">
        <v>802</v>
      </c>
      <c r="B407" s="381">
        <f>+A407</f>
        <v>802</v>
      </c>
      <c r="C407" s="245" t="str">
        <f>+VLOOKUP(A407,bd_lista!$A$3:$C$592,3,FALSE)</f>
        <v>Empresa Local de Agua Potable y Alcantarillado Sucre</v>
      </c>
      <c r="D407" s="383" t="str">
        <f>+C407</f>
        <v>Empresa Local de Agua Potable y Alcantarillado Sucre</v>
      </c>
      <c r="E407" s="240" t="s">
        <v>683</v>
      </c>
      <c r="F407" s="241">
        <f ca="1">+IFERROR(INDEX('Hoja de Trabajo para listado'!$A$155:$Z$1048576,MATCH($A407,'Hoja de Trabajo para listado'!$A$155:$A$1048576,0),MATCH((CUADRO!F$4&amp;$E407),'Hoja de Trabajo para listado'!$A$151:$Z$151,0)),0)+IFERROR(INDEX('Hoja de Trabajo para listado'!$AB$155:$BA$1048576,MATCH($A407,'Hoja de Trabajo para listado'!$AB$155:$AB$1048576,0),MATCH((CUADRO!F$4&amp;$E407),'Hoja de Trabajo para listado'!$AB$151:$BA$151,0)),0)+IFERROR(INDEX('Hoja de Trabajo para listado'!$BC$155:$CB$1048576,MATCH($A407,'Hoja de Trabajo para listado'!$BC$155:$BC$1048576,0),MATCH((CUADRO!F$4&amp;$E407),'Hoja de Trabajo para listado'!$BC$151:$CB$151,0)),0)+IFERROR(INDEX('Hoja de Trabajo para listado'!$DE$153:$DG$274,MATCH($A407,'Hoja de Trabajo para listado'!$DE$153:$DE$1048576,0),MATCH((CUADRO!F$4&amp;$E407),'Hoja de Trabajo para listado'!$DE$151:$DG$151,0)),0)+IFERROR(INDEX('Hoja de Trabajo para listado'!$CD$155:$DC$1048576,MATCH($A407,'Hoja de Trabajo para listado'!$CD$155:$CD$1048576,0),MATCH((CUADRO!F$4&amp;$E407),'Hoja de Trabajo para listado'!$CD$151:$DC$151,0)),0)</f>
        <v>0</v>
      </c>
      <c r="G407" s="241">
        <f ca="1">+IFERROR(INDEX('Hoja de Trabajo para listado'!$A$155:$Z$1048576,MATCH($A407,'Hoja de Trabajo para listado'!$A$155:$A$1048576,0),MATCH((CUADRO!G$4&amp;$E407),'Hoja de Trabajo para listado'!$A$151:$Z$151,0)),0)+IFERROR(INDEX('Hoja de Trabajo para listado'!$AB$155:$BA$1048576,MATCH($A407,'Hoja de Trabajo para listado'!$AB$155:$AB$1048576,0),MATCH((CUADRO!G$4&amp;$E407),'Hoja de Trabajo para listado'!$AB$151:$BA$151,0)),0)+IFERROR(INDEX('Hoja de Trabajo para listado'!$BC$155:$CB$1048576,MATCH($A407,'Hoja de Trabajo para listado'!$BC$155:$BC$1048576,0),MATCH((CUADRO!G$4&amp;$E407),'Hoja de Trabajo para listado'!$BC$151:$CB$151,0)),0)+IFERROR(INDEX('Hoja de Trabajo para listado'!$DE$153:$DG$274,MATCH($A407,'Hoja de Trabajo para listado'!$DE$153:$DE$1048576,0),MATCH((CUADRO!G$4&amp;$E407),'Hoja de Trabajo para listado'!$DE$151:$DG$151,0)),0)+IFERROR(INDEX('Hoja de Trabajo para listado'!$CD$155:$DC$1048576,MATCH($A407,'Hoja de Trabajo para listado'!$CD$155:$CD$1048576,0),MATCH((CUADRO!G$4&amp;$E407),'Hoja de Trabajo para listado'!$CD$151:$DC$151,0)),0)</f>
        <v>0</v>
      </c>
      <c r="H407" s="241">
        <f ca="1">+IFERROR(INDEX('Hoja de Trabajo para listado'!$A$155:$Z$1048576,MATCH($A407,'Hoja de Trabajo para listado'!$A$155:$A$1048576,0),MATCH((CUADRO!H$4&amp;$E407),'Hoja de Trabajo para listado'!$A$151:$Z$151,0)),0)+IFERROR(INDEX('Hoja de Trabajo para listado'!$AB$155:$BA$1048576,MATCH($A407,'Hoja de Trabajo para listado'!$AB$155:$AB$1048576,0),MATCH((CUADRO!H$4&amp;$E407),'Hoja de Trabajo para listado'!$AB$151:$BA$151,0)),0)+IFERROR(INDEX('Hoja de Trabajo para listado'!$BC$155:$CB$1048576,MATCH($A407,'Hoja de Trabajo para listado'!$BC$155:$BC$1048576,0),MATCH((CUADRO!H$4&amp;$E407),'Hoja de Trabajo para listado'!$BC$151:$CB$151,0)),0)+IFERROR(INDEX('Hoja de Trabajo para listado'!$DE$153:$DG$274,MATCH($A407,'Hoja de Trabajo para listado'!$DE$153:$DE$1048576,0),MATCH((CUADRO!H$4&amp;$E407),'Hoja de Trabajo para listado'!$DE$151:$DG$151,0)),0)+IFERROR(INDEX('Hoja de Trabajo para listado'!$CD$155:$DC$1048576,MATCH($A407,'Hoja de Trabajo para listado'!$CD$155:$CD$1048576,0),MATCH((CUADRO!H$4&amp;$E407),'Hoja de Trabajo para listado'!$CD$151:$DC$151,0)),0)</f>
        <v>0</v>
      </c>
      <c r="I407" s="241">
        <f ca="1">+IFERROR(INDEX('Hoja de Trabajo para listado'!$A$155:$Z$1048576,MATCH($A407,'Hoja de Trabajo para listado'!$A$155:$A$1048576,0),MATCH((CUADRO!I$4&amp;$E407),'Hoja de Trabajo para listado'!$A$151:$Z$151,0)),0)+IFERROR(INDEX('Hoja de Trabajo para listado'!$AB$155:$BA$1048576,MATCH($A407,'Hoja de Trabajo para listado'!$AB$155:$AB$1048576,0),MATCH((CUADRO!I$4&amp;$E407),'Hoja de Trabajo para listado'!$AB$151:$BA$151,0)),0)+IFERROR(INDEX('Hoja de Trabajo para listado'!$BC$155:$CB$1048576,MATCH($A407,'Hoja de Trabajo para listado'!$BC$155:$BC$1048576,0),MATCH((CUADRO!I$4&amp;$E407),'Hoja de Trabajo para listado'!$BC$151:$CB$151,0)),0)+IFERROR(INDEX('Hoja de Trabajo para listado'!$DE$153:$DG$274,MATCH($A407,'Hoja de Trabajo para listado'!$DE$153:$DE$1048576,0),MATCH((CUADRO!I$4&amp;$E407),'Hoja de Trabajo para listado'!$DE$151:$DG$151,0)),0)+IFERROR(INDEX('Hoja de Trabajo para listado'!$CD$155:$DC$1048576,MATCH($A407,'Hoja de Trabajo para listado'!$CD$155:$CD$1048576,0),MATCH((CUADRO!I$4&amp;$E407),'Hoja de Trabajo para listado'!$CD$151:$DC$151,0)),0)</f>
        <v>0</v>
      </c>
      <c r="J407" s="241">
        <f ca="1">+IFERROR(INDEX('Hoja de Trabajo para listado'!$A$155:$Z$1048576,MATCH($A407,'Hoja de Trabajo para listado'!$A$155:$A$1048576,0),MATCH((CUADRO!J$4&amp;$E407),'Hoja de Trabajo para listado'!$A$151:$Z$151,0)),0)+IFERROR(INDEX('Hoja de Trabajo para listado'!$AB$155:$BA$1048576,MATCH($A407,'Hoja de Trabajo para listado'!$AB$155:$AB$1048576,0),MATCH((CUADRO!J$4&amp;$E407),'Hoja de Trabajo para listado'!$AB$151:$BA$151,0)),0)+IFERROR(INDEX('Hoja de Trabajo para listado'!$BC$155:$CB$1048576,MATCH($A407,'Hoja de Trabajo para listado'!$BC$155:$BC$1048576,0),MATCH((CUADRO!J$4&amp;$E407),'Hoja de Trabajo para listado'!$BC$151:$CB$151,0)),0)+IFERROR(INDEX('Hoja de Trabajo para listado'!$DE$153:$DG$274,MATCH($A407,'Hoja de Trabajo para listado'!$DE$153:$DE$1048576,0),MATCH((CUADRO!J$4&amp;$E407),'Hoja de Trabajo para listado'!$DE$151:$DG$151,0)),0)+IFERROR(INDEX('Hoja de Trabajo para listado'!$CD$155:$DC$1048576,MATCH($A407,'Hoja de Trabajo para listado'!$CD$155:$CD$1048576,0),MATCH((CUADRO!J$4&amp;$E407),'Hoja de Trabajo para listado'!$CD$151:$DC$151,0)),0)</f>
        <v>0</v>
      </c>
      <c r="K407" s="241">
        <f ca="1">+IFERROR(INDEX('Hoja de Trabajo para listado'!$A$155:$Z$1048576,MATCH($A407,'Hoja de Trabajo para listado'!$A$155:$A$1048576,0),MATCH((CUADRO!K$4&amp;$E407),'Hoja de Trabajo para listado'!$A$151:$Z$151,0)),0)+IFERROR(INDEX('Hoja de Trabajo para listado'!$AB$155:$BA$1048576,MATCH($A407,'Hoja de Trabajo para listado'!$AB$155:$AB$1048576,0),MATCH((CUADRO!K$4&amp;$E407),'Hoja de Trabajo para listado'!$AB$151:$BA$151,0)),0)+IFERROR(INDEX('Hoja de Trabajo para listado'!$BC$155:$CB$1048576,MATCH($A407,'Hoja de Trabajo para listado'!$BC$155:$BC$1048576,0),MATCH((CUADRO!K$4&amp;$E407),'Hoja de Trabajo para listado'!$BC$151:$CB$151,0)),0)+IFERROR(INDEX('Hoja de Trabajo para listado'!$DE$153:$DG$274,MATCH($A407,'Hoja de Trabajo para listado'!$DE$153:$DE$1048576,0),MATCH((CUADRO!K$4&amp;$E407),'Hoja de Trabajo para listado'!$DE$151:$DG$151,0)),0)+IFERROR(INDEX('Hoja de Trabajo para listado'!$CD$155:$DC$1048576,MATCH($A407,'Hoja de Trabajo para listado'!$CD$155:$CD$1048576,0),MATCH((CUADRO!K$4&amp;$E407),'Hoja de Trabajo para listado'!$CD$151:$DC$151,0)),0)</f>
        <v>0</v>
      </c>
      <c r="L407" s="241">
        <f ca="1">+IFERROR(INDEX('Hoja de Trabajo para listado'!$A$155:$Z$1048576,MATCH($A407,'Hoja de Trabajo para listado'!$A$155:$A$1048576,0),MATCH((CUADRO!L$4&amp;$E407),'Hoja de Trabajo para listado'!$A$151:$Z$151,0)),0)+IFERROR(INDEX('Hoja de Trabajo para listado'!$AB$155:$BA$1048576,MATCH($A407,'Hoja de Trabajo para listado'!$AB$155:$AB$1048576,0),MATCH((CUADRO!L$4&amp;$E407),'Hoja de Trabajo para listado'!$AB$151:$BA$151,0)),0)+IFERROR(INDEX('Hoja de Trabajo para listado'!$BC$155:$CB$1048576,MATCH($A407,'Hoja de Trabajo para listado'!$BC$155:$BC$1048576,0),MATCH((CUADRO!L$4&amp;$E407),'Hoja de Trabajo para listado'!$BC$151:$CB$151,0)),0)+IFERROR(INDEX('Hoja de Trabajo para listado'!$DE$153:$DG$274,MATCH($A407,'Hoja de Trabajo para listado'!$DE$153:$DE$1048576,0),MATCH((CUADRO!L$4&amp;$E407),'Hoja de Trabajo para listado'!$DE$151:$DG$151,0)),0)+IFERROR(INDEX('Hoja de Trabajo para listado'!$CD$155:$DC$1048576,MATCH($A407,'Hoja de Trabajo para listado'!$CD$155:$CD$1048576,0),MATCH((CUADRO!L$4&amp;$E407),'Hoja de Trabajo para listado'!$CD$151:$DC$151,0)),0)</f>
        <v>0</v>
      </c>
      <c r="M407" s="241">
        <f ca="1">+IFERROR(INDEX('Hoja de Trabajo para listado'!$A$155:$Z$1048576,MATCH($A407,'Hoja de Trabajo para listado'!$A$155:$A$1048576,0),MATCH((CUADRO!M$4&amp;$E407),'Hoja de Trabajo para listado'!$A$151:$Z$151,0)),0)+IFERROR(INDEX('Hoja de Trabajo para listado'!$AB$155:$BA$1048576,MATCH($A407,'Hoja de Trabajo para listado'!$AB$155:$AB$1048576,0),MATCH((CUADRO!M$4&amp;$E407),'Hoja de Trabajo para listado'!$AB$151:$BA$151,0)),0)+IFERROR(INDEX('Hoja de Trabajo para listado'!$BC$155:$CB$1048576,MATCH($A407,'Hoja de Trabajo para listado'!$BC$155:$BC$1048576,0),MATCH((CUADRO!M$4&amp;$E407),'Hoja de Trabajo para listado'!$BC$151:$CB$151,0)),0)+IFERROR(INDEX('Hoja de Trabajo para listado'!$DE$153:$DG$274,MATCH($A407,'Hoja de Trabajo para listado'!$DE$153:$DE$1048576,0),MATCH((CUADRO!M$4&amp;$E407),'Hoja de Trabajo para listado'!$DE$151:$DG$151,0)),0)+IFERROR(INDEX('Hoja de Trabajo para listado'!$CD$155:$DC$1048576,MATCH($A407,'Hoja de Trabajo para listado'!$CD$155:$CD$1048576,0),MATCH((CUADRO!M$4&amp;$E407),'Hoja de Trabajo para listado'!$CD$151:$DC$151,0)),0)</f>
        <v>0</v>
      </c>
      <c r="N407" s="241">
        <f ca="1">+IFERROR(INDEX('Hoja de Trabajo para listado'!$A$155:$Z$1048576,MATCH($A407,'Hoja de Trabajo para listado'!$A$155:$A$1048576,0),MATCH((CUADRO!N$4&amp;$E407),'Hoja de Trabajo para listado'!$A$151:$Z$151,0)),0)+IFERROR(INDEX('Hoja de Trabajo para listado'!$AB$155:$BA$1048576,MATCH($A407,'Hoja de Trabajo para listado'!$AB$155:$AB$1048576,0),MATCH((CUADRO!N$4&amp;$E407),'Hoja de Trabajo para listado'!$AB$151:$BA$151,0)),0)+IFERROR(INDEX('Hoja de Trabajo para listado'!$BC$155:$CB$1048576,MATCH($A407,'Hoja de Trabajo para listado'!$BC$155:$BC$1048576,0),MATCH((CUADRO!N$4&amp;$E407),'Hoja de Trabajo para listado'!$BC$151:$CB$151,0)),0)+IFERROR(INDEX('Hoja de Trabajo para listado'!$DE$153:$DG$274,MATCH($A407,'Hoja de Trabajo para listado'!$DE$153:$DE$1048576,0),MATCH((CUADRO!N$4&amp;$E407),'Hoja de Trabajo para listado'!$DE$151:$DG$151,0)),0)+IFERROR(INDEX('Hoja de Trabajo para listado'!$CD$155:$DC$1048576,MATCH($A407,'Hoja de Trabajo para listado'!$CD$155:$CD$1048576,0),MATCH((CUADRO!N$4&amp;$E407),'Hoja de Trabajo para listado'!$CD$151:$DC$151,0)),0)</f>
        <v>0</v>
      </c>
      <c r="O407" s="241">
        <f ca="1">+IFERROR(INDEX('Hoja de Trabajo para listado'!$A$155:$Z$1048576,MATCH($A407,'Hoja de Trabajo para listado'!$A$155:$A$1048576,0),MATCH((CUADRO!O$4&amp;$E407),'Hoja de Trabajo para listado'!$A$151:$Z$151,0)),0)+IFERROR(INDEX('Hoja de Trabajo para listado'!$AB$155:$BA$1048576,MATCH($A407,'Hoja de Trabajo para listado'!$AB$155:$AB$1048576,0),MATCH((CUADRO!O$4&amp;$E407),'Hoja de Trabajo para listado'!$AB$151:$BA$151,0)),0)+IFERROR(INDEX('Hoja de Trabajo para listado'!$BC$155:$CB$1048576,MATCH($A407,'Hoja de Trabajo para listado'!$BC$155:$BC$1048576,0),MATCH((CUADRO!O$4&amp;$E407),'Hoja de Trabajo para listado'!$BC$151:$CB$151,0)),0)+IFERROR(INDEX('Hoja de Trabajo para listado'!$DE$153:$DG$274,MATCH($A407,'Hoja de Trabajo para listado'!$DE$153:$DE$1048576,0),MATCH((CUADRO!O$4&amp;$E407),'Hoja de Trabajo para listado'!$DE$151:$DG$151,0)),0)+IFERROR(INDEX('Hoja de Trabajo para listado'!$CD$155:$DC$1048576,MATCH($A407,'Hoja de Trabajo para listado'!$CD$155:$CD$1048576,0),MATCH((CUADRO!O$4&amp;$E407),'Hoja de Trabajo para listado'!$CD$151:$DC$151,0)),0)</f>
        <v>0</v>
      </c>
      <c r="P407" s="241">
        <f ca="1">+IFERROR(INDEX('Hoja de Trabajo para listado'!$A$155:$Z$1048576,MATCH($A407,'Hoja de Trabajo para listado'!$A$155:$A$1048576,0),MATCH((CUADRO!P$4&amp;$E407),'Hoja de Trabajo para listado'!$A$151:$Z$151,0)),0)+IFERROR(INDEX('Hoja de Trabajo para listado'!$AB$155:$BA$1048576,MATCH($A407,'Hoja de Trabajo para listado'!$AB$155:$AB$1048576,0),MATCH((CUADRO!P$4&amp;$E407),'Hoja de Trabajo para listado'!$AB$151:$BA$151,0)),0)+IFERROR(INDEX('Hoja de Trabajo para listado'!$BC$155:$CB$1048576,MATCH($A407,'Hoja de Trabajo para listado'!$BC$155:$BC$1048576,0),MATCH((CUADRO!P$4&amp;$E407),'Hoja de Trabajo para listado'!$BC$151:$CB$151,0)),0)+IFERROR(INDEX('Hoja de Trabajo para listado'!$DE$153:$DG$274,MATCH($A407,'Hoja de Trabajo para listado'!$DE$153:$DE$1048576,0),MATCH((CUADRO!P$4&amp;$E407),'Hoja de Trabajo para listado'!$DE$151:$DG$151,0)),0)+IFERROR(INDEX('Hoja de Trabajo para listado'!$CD$155:$DC$1048576,MATCH($A407,'Hoja de Trabajo para listado'!$CD$155:$CD$1048576,0),MATCH((CUADRO!P$4&amp;$E407),'Hoja de Trabajo para listado'!$CD$151:$DC$151,0)),0)</f>
        <v>0</v>
      </c>
      <c r="Q407" s="241">
        <f ca="1">+IFERROR(INDEX('Hoja de Trabajo para listado'!$A$155:$Z$1048576,MATCH($A407,'Hoja de Trabajo para listado'!$A$155:$A$1048576,0),MATCH((CUADRO!Q$4&amp;$E407),'Hoja de Trabajo para listado'!$A$151:$Z$151,0)),0)+IFERROR(INDEX('Hoja de Trabajo para listado'!$AB$155:$BA$1048576,MATCH($A407,'Hoja de Trabajo para listado'!$AB$155:$AB$1048576,0),MATCH((CUADRO!Q$4&amp;$E407),'Hoja de Trabajo para listado'!$AB$151:$BA$151,0)),0)+IFERROR(INDEX('Hoja de Trabajo para listado'!$BC$155:$CB$1048576,MATCH($A407,'Hoja de Trabajo para listado'!$BC$155:$BC$1048576,0),MATCH((CUADRO!Q$4&amp;$E407),'Hoja de Trabajo para listado'!$BC$151:$CB$151,0)),0)+IFERROR(INDEX('Hoja de Trabajo para listado'!$DE$153:$DG$274,MATCH($A407,'Hoja de Trabajo para listado'!$DE$153:$DE$1048576,0),MATCH((CUADRO!Q$4&amp;$E407),'Hoja de Trabajo para listado'!$DE$151:$DG$151,0)),0)+IFERROR(INDEX('Hoja de Trabajo para listado'!$CD$155:$DC$1048576,MATCH($A407,'Hoja de Trabajo para listado'!$CD$155:$CD$1048576,0),MATCH((CUADRO!Q$4&amp;$E407),'Hoja de Trabajo para listado'!$CD$151:$DC$151,0)),0)</f>
        <v>0</v>
      </c>
      <c r="R407" s="241">
        <f t="shared" ca="1" si="12"/>
        <v>0</v>
      </c>
      <c r="S407" s="247"/>
      <c r="T407" s="241">
        <f ca="1">+T408</f>
        <v>43026.400000000001</v>
      </c>
      <c r="U407" s="240">
        <f t="shared" si="13"/>
        <v>1</v>
      </c>
    </row>
    <row r="408" spans="1:21" customFormat="1" ht="27" customHeight="1">
      <c r="A408" s="32">
        <v>802</v>
      </c>
      <c r="B408" s="382"/>
      <c r="C408" s="305" t="str">
        <f>+VLOOKUP(A408,bd_lista!$A$3:$C$592,3,FALSE)</f>
        <v>Empresa Local de Agua Potable y Alcantarillado Sucre</v>
      </c>
      <c r="D408" s="384"/>
      <c r="E408" s="242" t="s">
        <v>684</v>
      </c>
      <c r="F408" s="241">
        <f ca="1">+IFERROR(INDEX('Hoja de Trabajo para listado'!$A$155:$Z$1048576,MATCH($A408,'Hoja de Trabajo para listado'!$A$155:$A$1048576,0),MATCH((CUADRO!F$4&amp;$E408),'Hoja de Trabajo para listado'!$A$151:$Z$151,0)),0)+IFERROR(INDEX('Hoja de Trabajo para listado'!$AB$155:$BA$1048576,MATCH($A408,'Hoja de Trabajo para listado'!$AB$155:$AB$1048576,0),MATCH((CUADRO!F$4&amp;$E408),'Hoja de Trabajo para listado'!$AB$151:$BA$151,0)),0)+IFERROR(INDEX('Hoja de Trabajo para listado'!$BC$155:$CB$1048576,MATCH($A408,'Hoja de Trabajo para listado'!$BC$155:$BC$1048576,0),MATCH((CUADRO!F$4&amp;$E408),'Hoja de Trabajo para listado'!$BC$151:$CB$151,0)),0)+IFERROR(INDEX('Hoja de Trabajo para listado'!$DE$153:$DG$274,MATCH($A408,'Hoja de Trabajo para listado'!$DE$153:$DE$1048576,0),MATCH((CUADRO!F$4&amp;$E408),'Hoja de Trabajo para listado'!$DE$151:$DG$151,0)),0)+IFERROR(INDEX('Hoja de Trabajo para listado'!$CD$155:$DC$1048576,MATCH($A408,'Hoja de Trabajo para listado'!$CD$155:$CD$1048576,0),MATCH((CUADRO!F$4&amp;$E408),'Hoja de Trabajo para listado'!$CD$151:$DC$151,0)),0)</f>
        <v>0</v>
      </c>
      <c r="G408" s="241">
        <f ca="1">+IFERROR(INDEX('Hoja de Trabajo para listado'!$A$155:$Z$1048576,MATCH($A408,'Hoja de Trabajo para listado'!$A$155:$A$1048576,0),MATCH((CUADRO!G$4&amp;$E408),'Hoja de Trabajo para listado'!$A$151:$Z$151,0)),0)+IFERROR(INDEX('Hoja de Trabajo para listado'!$AB$155:$BA$1048576,MATCH($A408,'Hoja de Trabajo para listado'!$AB$155:$AB$1048576,0),MATCH((CUADRO!G$4&amp;$E408),'Hoja de Trabajo para listado'!$AB$151:$BA$151,0)),0)+IFERROR(INDEX('Hoja de Trabajo para listado'!$BC$155:$CB$1048576,MATCH($A408,'Hoja de Trabajo para listado'!$BC$155:$BC$1048576,0),MATCH((CUADRO!G$4&amp;$E408),'Hoja de Trabajo para listado'!$BC$151:$CB$151,0)),0)+IFERROR(INDEX('Hoja de Trabajo para listado'!$DE$153:$DG$274,MATCH($A408,'Hoja de Trabajo para listado'!$DE$153:$DE$1048576,0),MATCH((CUADRO!G$4&amp;$E408),'Hoja de Trabajo para listado'!$DE$151:$DG$151,0)),0)+IFERROR(INDEX('Hoja de Trabajo para listado'!$CD$155:$DC$1048576,MATCH($A408,'Hoja de Trabajo para listado'!$CD$155:$CD$1048576,0),MATCH((CUADRO!G$4&amp;$E408),'Hoja de Trabajo para listado'!$CD$151:$DC$151,0)),0)</f>
        <v>43026.400000000001</v>
      </c>
      <c r="H408" s="241">
        <f ca="1">+IFERROR(INDEX('Hoja de Trabajo para listado'!$A$155:$Z$1048576,MATCH($A408,'Hoja de Trabajo para listado'!$A$155:$A$1048576,0),MATCH((CUADRO!H$4&amp;$E408),'Hoja de Trabajo para listado'!$A$151:$Z$151,0)),0)+IFERROR(INDEX('Hoja de Trabajo para listado'!$AB$155:$BA$1048576,MATCH($A408,'Hoja de Trabajo para listado'!$AB$155:$AB$1048576,0),MATCH((CUADRO!H$4&amp;$E408),'Hoja de Trabajo para listado'!$AB$151:$BA$151,0)),0)+IFERROR(INDEX('Hoja de Trabajo para listado'!$BC$155:$CB$1048576,MATCH($A408,'Hoja de Trabajo para listado'!$BC$155:$BC$1048576,0),MATCH((CUADRO!H$4&amp;$E408),'Hoja de Trabajo para listado'!$BC$151:$CB$151,0)),0)+IFERROR(INDEX('Hoja de Trabajo para listado'!$DE$153:$DG$274,MATCH($A408,'Hoja de Trabajo para listado'!$DE$153:$DE$1048576,0),MATCH((CUADRO!H$4&amp;$E408),'Hoja de Trabajo para listado'!$DE$151:$DG$151,0)),0)+IFERROR(INDEX('Hoja de Trabajo para listado'!$CD$155:$DC$1048576,MATCH($A408,'Hoja de Trabajo para listado'!$CD$155:$CD$1048576,0),MATCH((CUADRO!H$4&amp;$E408),'Hoja de Trabajo para listado'!$CD$151:$DC$151,0)),0)</f>
        <v>0</v>
      </c>
      <c r="I408" s="241">
        <f ca="1">+IFERROR(INDEX('Hoja de Trabajo para listado'!$A$155:$Z$1048576,MATCH($A408,'Hoja de Trabajo para listado'!$A$155:$A$1048576,0),MATCH((CUADRO!I$4&amp;$E408),'Hoja de Trabajo para listado'!$A$151:$Z$151,0)),0)+IFERROR(INDEX('Hoja de Trabajo para listado'!$AB$155:$BA$1048576,MATCH($A408,'Hoja de Trabajo para listado'!$AB$155:$AB$1048576,0),MATCH((CUADRO!I$4&amp;$E408),'Hoja de Trabajo para listado'!$AB$151:$BA$151,0)),0)+IFERROR(INDEX('Hoja de Trabajo para listado'!$BC$155:$CB$1048576,MATCH($A408,'Hoja de Trabajo para listado'!$BC$155:$BC$1048576,0),MATCH((CUADRO!I$4&amp;$E408),'Hoja de Trabajo para listado'!$BC$151:$CB$151,0)),0)+IFERROR(INDEX('Hoja de Trabajo para listado'!$DE$153:$DG$274,MATCH($A408,'Hoja de Trabajo para listado'!$DE$153:$DE$1048576,0),MATCH((CUADRO!I$4&amp;$E408),'Hoja de Trabajo para listado'!$DE$151:$DG$151,0)),0)+IFERROR(INDEX('Hoja de Trabajo para listado'!$CD$155:$DC$1048576,MATCH($A408,'Hoja de Trabajo para listado'!$CD$155:$CD$1048576,0),MATCH((CUADRO!I$4&amp;$E408),'Hoja de Trabajo para listado'!$CD$151:$DC$151,0)),0)</f>
        <v>0</v>
      </c>
      <c r="J408" s="241">
        <f ca="1">+IFERROR(INDEX('Hoja de Trabajo para listado'!$A$155:$Z$1048576,MATCH($A408,'Hoja de Trabajo para listado'!$A$155:$A$1048576,0),MATCH((CUADRO!J$4&amp;$E408),'Hoja de Trabajo para listado'!$A$151:$Z$151,0)),0)+IFERROR(INDEX('Hoja de Trabajo para listado'!$AB$155:$BA$1048576,MATCH($A408,'Hoja de Trabajo para listado'!$AB$155:$AB$1048576,0),MATCH((CUADRO!J$4&amp;$E408),'Hoja de Trabajo para listado'!$AB$151:$BA$151,0)),0)+IFERROR(INDEX('Hoja de Trabajo para listado'!$BC$155:$CB$1048576,MATCH($A408,'Hoja de Trabajo para listado'!$BC$155:$BC$1048576,0),MATCH((CUADRO!J$4&amp;$E408),'Hoja de Trabajo para listado'!$BC$151:$CB$151,0)),0)+IFERROR(INDEX('Hoja de Trabajo para listado'!$DE$153:$DG$274,MATCH($A408,'Hoja de Trabajo para listado'!$DE$153:$DE$1048576,0),MATCH((CUADRO!J$4&amp;$E408),'Hoja de Trabajo para listado'!$DE$151:$DG$151,0)),0)+IFERROR(INDEX('Hoja de Trabajo para listado'!$CD$155:$DC$1048576,MATCH($A408,'Hoja de Trabajo para listado'!$CD$155:$CD$1048576,0),MATCH((CUADRO!J$4&amp;$E408),'Hoja de Trabajo para listado'!$CD$151:$DC$151,0)),0)</f>
        <v>0</v>
      </c>
      <c r="K408" s="241">
        <f ca="1">+IFERROR(INDEX('Hoja de Trabajo para listado'!$A$155:$Z$1048576,MATCH($A408,'Hoja de Trabajo para listado'!$A$155:$A$1048576,0),MATCH((CUADRO!K$4&amp;$E408),'Hoja de Trabajo para listado'!$A$151:$Z$151,0)),0)+IFERROR(INDEX('Hoja de Trabajo para listado'!$AB$155:$BA$1048576,MATCH($A408,'Hoja de Trabajo para listado'!$AB$155:$AB$1048576,0),MATCH((CUADRO!K$4&amp;$E408),'Hoja de Trabajo para listado'!$AB$151:$BA$151,0)),0)+IFERROR(INDEX('Hoja de Trabajo para listado'!$BC$155:$CB$1048576,MATCH($A408,'Hoja de Trabajo para listado'!$BC$155:$BC$1048576,0),MATCH((CUADRO!K$4&amp;$E408),'Hoja de Trabajo para listado'!$BC$151:$CB$151,0)),0)+IFERROR(INDEX('Hoja de Trabajo para listado'!$DE$153:$DG$274,MATCH($A408,'Hoja de Trabajo para listado'!$DE$153:$DE$1048576,0),MATCH((CUADRO!K$4&amp;$E408),'Hoja de Trabajo para listado'!$DE$151:$DG$151,0)),0)+IFERROR(INDEX('Hoja de Trabajo para listado'!$CD$155:$DC$1048576,MATCH($A408,'Hoja de Trabajo para listado'!$CD$155:$CD$1048576,0),MATCH((CUADRO!K$4&amp;$E408),'Hoja de Trabajo para listado'!$CD$151:$DC$151,0)),0)</f>
        <v>0</v>
      </c>
      <c r="L408" s="241">
        <f ca="1">+IFERROR(INDEX('Hoja de Trabajo para listado'!$A$155:$Z$1048576,MATCH($A408,'Hoja de Trabajo para listado'!$A$155:$A$1048576,0),MATCH((CUADRO!L$4&amp;$E408),'Hoja de Trabajo para listado'!$A$151:$Z$151,0)),0)+IFERROR(INDEX('Hoja de Trabajo para listado'!$AB$155:$BA$1048576,MATCH($A408,'Hoja de Trabajo para listado'!$AB$155:$AB$1048576,0),MATCH((CUADRO!L$4&amp;$E408),'Hoja de Trabajo para listado'!$AB$151:$BA$151,0)),0)+IFERROR(INDEX('Hoja de Trabajo para listado'!$BC$155:$CB$1048576,MATCH($A408,'Hoja de Trabajo para listado'!$BC$155:$BC$1048576,0),MATCH((CUADRO!L$4&amp;$E408),'Hoja de Trabajo para listado'!$BC$151:$CB$151,0)),0)+IFERROR(INDEX('Hoja de Trabajo para listado'!$DE$153:$DG$274,MATCH($A408,'Hoja de Trabajo para listado'!$DE$153:$DE$1048576,0),MATCH((CUADRO!L$4&amp;$E408),'Hoja de Trabajo para listado'!$DE$151:$DG$151,0)),0)+IFERROR(INDEX('Hoja de Trabajo para listado'!$CD$155:$DC$1048576,MATCH($A408,'Hoja de Trabajo para listado'!$CD$155:$CD$1048576,0),MATCH((CUADRO!L$4&amp;$E408),'Hoja de Trabajo para listado'!$CD$151:$DC$151,0)),0)</f>
        <v>0</v>
      </c>
      <c r="M408" s="241">
        <f ca="1">+IFERROR(INDEX('Hoja de Trabajo para listado'!$A$155:$Z$1048576,MATCH($A408,'Hoja de Trabajo para listado'!$A$155:$A$1048576,0),MATCH((CUADRO!M$4&amp;$E408),'Hoja de Trabajo para listado'!$A$151:$Z$151,0)),0)+IFERROR(INDEX('Hoja de Trabajo para listado'!$AB$155:$BA$1048576,MATCH($A408,'Hoja de Trabajo para listado'!$AB$155:$AB$1048576,0),MATCH((CUADRO!M$4&amp;$E408),'Hoja de Trabajo para listado'!$AB$151:$BA$151,0)),0)+IFERROR(INDEX('Hoja de Trabajo para listado'!$BC$155:$CB$1048576,MATCH($A408,'Hoja de Trabajo para listado'!$BC$155:$BC$1048576,0),MATCH((CUADRO!M$4&amp;$E408),'Hoja de Trabajo para listado'!$BC$151:$CB$151,0)),0)+IFERROR(INDEX('Hoja de Trabajo para listado'!$DE$153:$DG$274,MATCH($A408,'Hoja de Trabajo para listado'!$DE$153:$DE$1048576,0),MATCH((CUADRO!M$4&amp;$E408),'Hoja de Trabajo para listado'!$DE$151:$DG$151,0)),0)+IFERROR(INDEX('Hoja de Trabajo para listado'!$CD$155:$DC$1048576,MATCH($A408,'Hoja de Trabajo para listado'!$CD$155:$CD$1048576,0),MATCH((CUADRO!M$4&amp;$E408),'Hoja de Trabajo para listado'!$CD$151:$DC$151,0)),0)</f>
        <v>0</v>
      </c>
      <c r="N408" s="241">
        <f ca="1">+IFERROR(INDEX('Hoja de Trabajo para listado'!$A$155:$Z$1048576,MATCH($A408,'Hoja de Trabajo para listado'!$A$155:$A$1048576,0),MATCH((CUADRO!N$4&amp;$E408),'Hoja de Trabajo para listado'!$A$151:$Z$151,0)),0)+IFERROR(INDEX('Hoja de Trabajo para listado'!$AB$155:$BA$1048576,MATCH($A408,'Hoja de Trabajo para listado'!$AB$155:$AB$1048576,0),MATCH((CUADRO!N$4&amp;$E408),'Hoja de Trabajo para listado'!$AB$151:$BA$151,0)),0)+IFERROR(INDEX('Hoja de Trabajo para listado'!$BC$155:$CB$1048576,MATCH($A408,'Hoja de Trabajo para listado'!$BC$155:$BC$1048576,0),MATCH((CUADRO!N$4&amp;$E408),'Hoja de Trabajo para listado'!$BC$151:$CB$151,0)),0)+IFERROR(INDEX('Hoja de Trabajo para listado'!$DE$153:$DG$274,MATCH($A408,'Hoja de Trabajo para listado'!$DE$153:$DE$1048576,0),MATCH((CUADRO!N$4&amp;$E408),'Hoja de Trabajo para listado'!$DE$151:$DG$151,0)),0)+IFERROR(INDEX('Hoja de Trabajo para listado'!$CD$155:$DC$1048576,MATCH($A408,'Hoja de Trabajo para listado'!$CD$155:$CD$1048576,0),MATCH((CUADRO!N$4&amp;$E408),'Hoja de Trabajo para listado'!$CD$151:$DC$151,0)),0)</f>
        <v>0</v>
      </c>
      <c r="O408" s="241">
        <f ca="1">+IFERROR(INDEX('Hoja de Trabajo para listado'!$A$155:$Z$1048576,MATCH($A408,'Hoja de Trabajo para listado'!$A$155:$A$1048576,0),MATCH((CUADRO!O$4&amp;$E408),'Hoja de Trabajo para listado'!$A$151:$Z$151,0)),0)+IFERROR(INDEX('Hoja de Trabajo para listado'!$AB$155:$BA$1048576,MATCH($A408,'Hoja de Trabajo para listado'!$AB$155:$AB$1048576,0),MATCH((CUADRO!O$4&amp;$E408),'Hoja de Trabajo para listado'!$AB$151:$BA$151,0)),0)+IFERROR(INDEX('Hoja de Trabajo para listado'!$BC$155:$CB$1048576,MATCH($A408,'Hoja de Trabajo para listado'!$BC$155:$BC$1048576,0),MATCH((CUADRO!O$4&amp;$E408),'Hoja de Trabajo para listado'!$BC$151:$CB$151,0)),0)+IFERROR(INDEX('Hoja de Trabajo para listado'!$DE$153:$DG$274,MATCH($A408,'Hoja de Trabajo para listado'!$DE$153:$DE$1048576,0),MATCH((CUADRO!O$4&amp;$E408),'Hoja de Trabajo para listado'!$DE$151:$DG$151,0)),0)+IFERROR(INDEX('Hoja de Trabajo para listado'!$CD$155:$DC$1048576,MATCH($A408,'Hoja de Trabajo para listado'!$CD$155:$CD$1048576,0),MATCH((CUADRO!O$4&amp;$E408),'Hoja de Trabajo para listado'!$CD$151:$DC$151,0)),0)</f>
        <v>0</v>
      </c>
      <c r="P408" s="241">
        <f ca="1">+IFERROR(INDEX('Hoja de Trabajo para listado'!$A$155:$Z$1048576,MATCH($A408,'Hoja de Trabajo para listado'!$A$155:$A$1048576,0),MATCH((CUADRO!P$4&amp;$E408),'Hoja de Trabajo para listado'!$A$151:$Z$151,0)),0)+IFERROR(INDEX('Hoja de Trabajo para listado'!$AB$155:$BA$1048576,MATCH($A408,'Hoja de Trabajo para listado'!$AB$155:$AB$1048576,0),MATCH((CUADRO!P$4&amp;$E408),'Hoja de Trabajo para listado'!$AB$151:$BA$151,0)),0)+IFERROR(INDEX('Hoja de Trabajo para listado'!$BC$155:$CB$1048576,MATCH($A408,'Hoja de Trabajo para listado'!$BC$155:$BC$1048576,0),MATCH((CUADRO!P$4&amp;$E408),'Hoja de Trabajo para listado'!$BC$151:$CB$151,0)),0)+IFERROR(INDEX('Hoja de Trabajo para listado'!$DE$153:$DG$274,MATCH($A408,'Hoja de Trabajo para listado'!$DE$153:$DE$1048576,0),MATCH((CUADRO!P$4&amp;$E408),'Hoja de Trabajo para listado'!$DE$151:$DG$151,0)),0)+IFERROR(INDEX('Hoja de Trabajo para listado'!$CD$155:$DC$1048576,MATCH($A408,'Hoja de Trabajo para listado'!$CD$155:$CD$1048576,0),MATCH((CUADRO!P$4&amp;$E408),'Hoja de Trabajo para listado'!$CD$151:$DC$151,0)),0)</f>
        <v>0</v>
      </c>
      <c r="Q408" s="241">
        <f ca="1">+IFERROR(INDEX('Hoja de Trabajo para listado'!$A$155:$Z$1048576,MATCH($A408,'Hoja de Trabajo para listado'!$A$155:$A$1048576,0),MATCH((CUADRO!Q$4&amp;$E408),'Hoja de Trabajo para listado'!$A$151:$Z$151,0)),0)+IFERROR(INDEX('Hoja de Trabajo para listado'!$AB$155:$BA$1048576,MATCH($A408,'Hoja de Trabajo para listado'!$AB$155:$AB$1048576,0),MATCH((CUADRO!Q$4&amp;$E408),'Hoja de Trabajo para listado'!$AB$151:$BA$151,0)),0)+IFERROR(INDEX('Hoja de Trabajo para listado'!$BC$155:$CB$1048576,MATCH($A408,'Hoja de Trabajo para listado'!$BC$155:$BC$1048576,0),MATCH((CUADRO!Q$4&amp;$E408),'Hoja de Trabajo para listado'!$BC$151:$CB$151,0)),0)+IFERROR(INDEX('Hoja de Trabajo para listado'!$DE$153:$DG$274,MATCH($A408,'Hoja de Trabajo para listado'!$DE$153:$DE$1048576,0),MATCH((CUADRO!Q$4&amp;$E408),'Hoja de Trabajo para listado'!$DE$151:$DG$151,0)),0)+IFERROR(INDEX('Hoja de Trabajo para listado'!$CD$155:$DC$1048576,MATCH($A408,'Hoja de Trabajo para listado'!$CD$155:$CD$1048576,0),MATCH((CUADRO!Q$4&amp;$E408),'Hoja de Trabajo para listado'!$CD$151:$DC$151,0)),0)</f>
        <v>0</v>
      </c>
      <c r="R408" s="241">
        <f t="shared" ca="1" si="12"/>
        <v>43026.400000000001</v>
      </c>
      <c r="S408" s="247">
        <f ca="1">+R407+R408</f>
        <v>43026.400000000001</v>
      </c>
      <c r="T408" s="241">
        <f ca="1">+S408</f>
        <v>43026.400000000001</v>
      </c>
      <c r="U408" s="240">
        <f t="shared" si="13"/>
        <v>2</v>
      </c>
    </row>
    <row r="409" spans="1:21" customFormat="1" ht="15" hidden="1" customHeight="1">
      <c r="A409" s="32">
        <v>821</v>
      </c>
      <c r="B409" s="381">
        <f>+A409</f>
        <v>821</v>
      </c>
      <c r="C409" s="245" t="str">
        <f>+VLOOKUP(A409,bd_lista!$A$3:$C$592,3,FALSE)</f>
        <v>Administración Autónoma para Obras Sanitarias - Potosí</v>
      </c>
      <c r="D409" s="383" t="str">
        <f>+C409</f>
        <v>Administración Autónoma para Obras Sanitarias - Potosí</v>
      </c>
      <c r="E409" s="240" t="s">
        <v>683</v>
      </c>
      <c r="F409" s="241">
        <f ca="1">+IFERROR(INDEX('Hoja de Trabajo para listado'!$A$155:$Z$1048576,MATCH($A409,'Hoja de Trabajo para listado'!$A$155:$A$1048576,0),MATCH((CUADRO!F$4&amp;$E409),'Hoja de Trabajo para listado'!$A$151:$Z$151,0)),0)+IFERROR(INDEX('Hoja de Trabajo para listado'!$AB$155:$BA$1048576,MATCH($A409,'Hoja de Trabajo para listado'!$AB$155:$AB$1048576,0),MATCH((CUADRO!F$4&amp;$E409),'Hoja de Trabajo para listado'!$AB$151:$BA$151,0)),0)+IFERROR(INDEX('Hoja de Trabajo para listado'!$BC$155:$CB$1048576,MATCH($A409,'Hoja de Trabajo para listado'!$BC$155:$BC$1048576,0),MATCH((CUADRO!F$4&amp;$E409),'Hoja de Trabajo para listado'!$BC$151:$CB$151,0)),0)+IFERROR(INDEX('Hoja de Trabajo para listado'!$DE$153:$DG$274,MATCH($A409,'Hoja de Trabajo para listado'!$DE$153:$DE$1048576,0),MATCH((CUADRO!F$4&amp;$E409),'Hoja de Trabajo para listado'!$DE$151:$DG$151,0)),0)+IFERROR(INDEX('Hoja de Trabajo para listado'!$CD$155:$DC$1048576,MATCH($A409,'Hoja de Trabajo para listado'!$CD$155:$CD$1048576,0),MATCH((CUADRO!F$4&amp;$E409),'Hoja de Trabajo para listado'!$CD$151:$DC$151,0)),0)</f>
        <v>0</v>
      </c>
      <c r="G409" s="241">
        <f ca="1">+IFERROR(INDEX('Hoja de Trabajo para listado'!$A$155:$Z$1048576,MATCH($A409,'Hoja de Trabajo para listado'!$A$155:$A$1048576,0),MATCH((CUADRO!G$4&amp;$E409),'Hoja de Trabajo para listado'!$A$151:$Z$151,0)),0)+IFERROR(INDEX('Hoja de Trabajo para listado'!$AB$155:$BA$1048576,MATCH($A409,'Hoja de Trabajo para listado'!$AB$155:$AB$1048576,0),MATCH((CUADRO!G$4&amp;$E409),'Hoja de Trabajo para listado'!$AB$151:$BA$151,0)),0)+IFERROR(INDEX('Hoja de Trabajo para listado'!$BC$155:$CB$1048576,MATCH($A409,'Hoja de Trabajo para listado'!$BC$155:$BC$1048576,0),MATCH((CUADRO!G$4&amp;$E409),'Hoja de Trabajo para listado'!$BC$151:$CB$151,0)),0)+IFERROR(INDEX('Hoja de Trabajo para listado'!$DE$153:$DG$274,MATCH($A409,'Hoja de Trabajo para listado'!$DE$153:$DE$1048576,0),MATCH((CUADRO!G$4&amp;$E409),'Hoja de Trabajo para listado'!$DE$151:$DG$151,0)),0)+IFERROR(INDEX('Hoja de Trabajo para listado'!$CD$155:$DC$1048576,MATCH($A409,'Hoja de Trabajo para listado'!$CD$155:$CD$1048576,0),MATCH((CUADRO!G$4&amp;$E409),'Hoja de Trabajo para listado'!$CD$151:$DC$151,0)),0)</f>
        <v>0</v>
      </c>
      <c r="H409" s="241">
        <f ca="1">+IFERROR(INDEX('Hoja de Trabajo para listado'!$A$155:$Z$1048576,MATCH($A409,'Hoja de Trabajo para listado'!$A$155:$A$1048576,0),MATCH((CUADRO!H$4&amp;$E409),'Hoja de Trabajo para listado'!$A$151:$Z$151,0)),0)+IFERROR(INDEX('Hoja de Trabajo para listado'!$AB$155:$BA$1048576,MATCH($A409,'Hoja de Trabajo para listado'!$AB$155:$AB$1048576,0),MATCH((CUADRO!H$4&amp;$E409),'Hoja de Trabajo para listado'!$AB$151:$BA$151,0)),0)+IFERROR(INDEX('Hoja de Trabajo para listado'!$BC$155:$CB$1048576,MATCH($A409,'Hoja de Trabajo para listado'!$BC$155:$BC$1048576,0),MATCH((CUADRO!H$4&amp;$E409),'Hoja de Trabajo para listado'!$BC$151:$CB$151,0)),0)+IFERROR(INDEX('Hoja de Trabajo para listado'!$DE$153:$DG$274,MATCH($A409,'Hoja de Trabajo para listado'!$DE$153:$DE$1048576,0),MATCH((CUADRO!H$4&amp;$E409),'Hoja de Trabajo para listado'!$DE$151:$DG$151,0)),0)+IFERROR(INDEX('Hoja de Trabajo para listado'!$CD$155:$DC$1048576,MATCH($A409,'Hoja de Trabajo para listado'!$CD$155:$CD$1048576,0),MATCH((CUADRO!H$4&amp;$E409),'Hoja de Trabajo para listado'!$CD$151:$DC$151,0)),0)</f>
        <v>0</v>
      </c>
      <c r="I409" s="241">
        <f ca="1">+IFERROR(INDEX('Hoja de Trabajo para listado'!$A$155:$Z$1048576,MATCH($A409,'Hoja de Trabajo para listado'!$A$155:$A$1048576,0),MATCH((CUADRO!I$4&amp;$E409),'Hoja de Trabajo para listado'!$A$151:$Z$151,0)),0)+IFERROR(INDEX('Hoja de Trabajo para listado'!$AB$155:$BA$1048576,MATCH($A409,'Hoja de Trabajo para listado'!$AB$155:$AB$1048576,0),MATCH((CUADRO!I$4&amp;$E409),'Hoja de Trabajo para listado'!$AB$151:$BA$151,0)),0)+IFERROR(INDEX('Hoja de Trabajo para listado'!$BC$155:$CB$1048576,MATCH($A409,'Hoja de Trabajo para listado'!$BC$155:$BC$1048576,0),MATCH((CUADRO!I$4&amp;$E409),'Hoja de Trabajo para listado'!$BC$151:$CB$151,0)),0)+IFERROR(INDEX('Hoja de Trabajo para listado'!$DE$153:$DG$274,MATCH($A409,'Hoja de Trabajo para listado'!$DE$153:$DE$1048576,0),MATCH((CUADRO!I$4&amp;$E409),'Hoja de Trabajo para listado'!$DE$151:$DG$151,0)),0)+IFERROR(INDEX('Hoja de Trabajo para listado'!$CD$155:$DC$1048576,MATCH($A409,'Hoja de Trabajo para listado'!$CD$155:$CD$1048576,0),MATCH((CUADRO!I$4&amp;$E409),'Hoja de Trabajo para listado'!$CD$151:$DC$151,0)),0)</f>
        <v>0</v>
      </c>
      <c r="J409" s="241">
        <f ca="1">+IFERROR(INDEX('Hoja de Trabajo para listado'!$A$155:$Z$1048576,MATCH($A409,'Hoja de Trabajo para listado'!$A$155:$A$1048576,0),MATCH((CUADRO!J$4&amp;$E409),'Hoja de Trabajo para listado'!$A$151:$Z$151,0)),0)+IFERROR(INDEX('Hoja de Trabajo para listado'!$AB$155:$BA$1048576,MATCH($A409,'Hoja de Trabajo para listado'!$AB$155:$AB$1048576,0),MATCH((CUADRO!J$4&amp;$E409),'Hoja de Trabajo para listado'!$AB$151:$BA$151,0)),0)+IFERROR(INDEX('Hoja de Trabajo para listado'!$BC$155:$CB$1048576,MATCH($A409,'Hoja de Trabajo para listado'!$BC$155:$BC$1048576,0),MATCH((CUADRO!J$4&amp;$E409),'Hoja de Trabajo para listado'!$BC$151:$CB$151,0)),0)+IFERROR(INDEX('Hoja de Trabajo para listado'!$DE$153:$DG$274,MATCH($A409,'Hoja de Trabajo para listado'!$DE$153:$DE$1048576,0),MATCH((CUADRO!J$4&amp;$E409),'Hoja de Trabajo para listado'!$DE$151:$DG$151,0)),0)+IFERROR(INDEX('Hoja de Trabajo para listado'!$CD$155:$DC$1048576,MATCH($A409,'Hoja de Trabajo para listado'!$CD$155:$CD$1048576,0),MATCH((CUADRO!J$4&amp;$E409),'Hoja de Trabajo para listado'!$CD$151:$DC$151,0)),0)</f>
        <v>0</v>
      </c>
      <c r="K409" s="241">
        <f ca="1">+IFERROR(INDEX('Hoja de Trabajo para listado'!$A$155:$Z$1048576,MATCH($A409,'Hoja de Trabajo para listado'!$A$155:$A$1048576,0),MATCH((CUADRO!K$4&amp;$E409),'Hoja de Trabajo para listado'!$A$151:$Z$151,0)),0)+IFERROR(INDEX('Hoja de Trabajo para listado'!$AB$155:$BA$1048576,MATCH($A409,'Hoja de Trabajo para listado'!$AB$155:$AB$1048576,0),MATCH((CUADRO!K$4&amp;$E409),'Hoja de Trabajo para listado'!$AB$151:$BA$151,0)),0)+IFERROR(INDEX('Hoja de Trabajo para listado'!$BC$155:$CB$1048576,MATCH($A409,'Hoja de Trabajo para listado'!$BC$155:$BC$1048576,0),MATCH((CUADRO!K$4&amp;$E409),'Hoja de Trabajo para listado'!$BC$151:$CB$151,0)),0)+IFERROR(INDEX('Hoja de Trabajo para listado'!$DE$153:$DG$274,MATCH($A409,'Hoja de Trabajo para listado'!$DE$153:$DE$1048576,0),MATCH((CUADRO!K$4&amp;$E409),'Hoja de Trabajo para listado'!$DE$151:$DG$151,0)),0)+IFERROR(INDEX('Hoja de Trabajo para listado'!$CD$155:$DC$1048576,MATCH($A409,'Hoja de Trabajo para listado'!$CD$155:$CD$1048576,0),MATCH((CUADRO!K$4&amp;$E409),'Hoja de Trabajo para listado'!$CD$151:$DC$151,0)),0)</f>
        <v>0</v>
      </c>
      <c r="L409" s="241">
        <f ca="1">+IFERROR(INDEX('Hoja de Trabajo para listado'!$A$155:$Z$1048576,MATCH($A409,'Hoja de Trabajo para listado'!$A$155:$A$1048576,0),MATCH((CUADRO!L$4&amp;$E409),'Hoja de Trabajo para listado'!$A$151:$Z$151,0)),0)+IFERROR(INDEX('Hoja de Trabajo para listado'!$AB$155:$BA$1048576,MATCH($A409,'Hoja de Trabajo para listado'!$AB$155:$AB$1048576,0),MATCH((CUADRO!L$4&amp;$E409),'Hoja de Trabajo para listado'!$AB$151:$BA$151,0)),0)+IFERROR(INDEX('Hoja de Trabajo para listado'!$BC$155:$CB$1048576,MATCH($A409,'Hoja de Trabajo para listado'!$BC$155:$BC$1048576,0),MATCH((CUADRO!L$4&amp;$E409),'Hoja de Trabajo para listado'!$BC$151:$CB$151,0)),0)+IFERROR(INDEX('Hoja de Trabajo para listado'!$DE$153:$DG$274,MATCH($A409,'Hoja de Trabajo para listado'!$DE$153:$DE$1048576,0),MATCH((CUADRO!L$4&amp;$E409),'Hoja de Trabajo para listado'!$DE$151:$DG$151,0)),0)+IFERROR(INDEX('Hoja de Trabajo para listado'!$CD$155:$DC$1048576,MATCH($A409,'Hoja de Trabajo para listado'!$CD$155:$CD$1048576,0),MATCH((CUADRO!L$4&amp;$E409),'Hoja de Trabajo para listado'!$CD$151:$DC$151,0)),0)</f>
        <v>0</v>
      </c>
      <c r="M409" s="241">
        <f ca="1">+IFERROR(INDEX('Hoja de Trabajo para listado'!$A$155:$Z$1048576,MATCH($A409,'Hoja de Trabajo para listado'!$A$155:$A$1048576,0),MATCH((CUADRO!M$4&amp;$E409),'Hoja de Trabajo para listado'!$A$151:$Z$151,0)),0)+IFERROR(INDEX('Hoja de Trabajo para listado'!$AB$155:$BA$1048576,MATCH($A409,'Hoja de Trabajo para listado'!$AB$155:$AB$1048576,0),MATCH((CUADRO!M$4&amp;$E409),'Hoja de Trabajo para listado'!$AB$151:$BA$151,0)),0)+IFERROR(INDEX('Hoja de Trabajo para listado'!$BC$155:$CB$1048576,MATCH($A409,'Hoja de Trabajo para listado'!$BC$155:$BC$1048576,0),MATCH((CUADRO!M$4&amp;$E409),'Hoja de Trabajo para listado'!$BC$151:$CB$151,0)),0)+IFERROR(INDEX('Hoja de Trabajo para listado'!$DE$153:$DG$274,MATCH($A409,'Hoja de Trabajo para listado'!$DE$153:$DE$1048576,0),MATCH((CUADRO!M$4&amp;$E409),'Hoja de Trabajo para listado'!$DE$151:$DG$151,0)),0)+IFERROR(INDEX('Hoja de Trabajo para listado'!$CD$155:$DC$1048576,MATCH($A409,'Hoja de Trabajo para listado'!$CD$155:$CD$1048576,0),MATCH((CUADRO!M$4&amp;$E409),'Hoja de Trabajo para listado'!$CD$151:$DC$151,0)),0)</f>
        <v>0</v>
      </c>
      <c r="N409" s="241">
        <f ca="1">+IFERROR(INDEX('Hoja de Trabajo para listado'!$A$155:$Z$1048576,MATCH($A409,'Hoja de Trabajo para listado'!$A$155:$A$1048576,0),MATCH((CUADRO!N$4&amp;$E409),'Hoja de Trabajo para listado'!$A$151:$Z$151,0)),0)+IFERROR(INDEX('Hoja de Trabajo para listado'!$AB$155:$BA$1048576,MATCH($A409,'Hoja de Trabajo para listado'!$AB$155:$AB$1048576,0),MATCH((CUADRO!N$4&amp;$E409),'Hoja de Trabajo para listado'!$AB$151:$BA$151,0)),0)+IFERROR(INDEX('Hoja de Trabajo para listado'!$BC$155:$CB$1048576,MATCH($A409,'Hoja de Trabajo para listado'!$BC$155:$BC$1048576,0),MATCH((CUADRO!N$4&amp;$E409),'Hoja de Trabajo para listado'!$BC$151:$CB$151,0)),0)+IFERROR(INDEX('Hoja de Trabajo para listado'!$DE$153:$DG$274,MATCH($A409,'Hoja de Trabajo para listado'!$DE$153:$DE$1048576,0),MATCH((CUADRO!N$4&amp;$E409),'Hoja de Trabajo para listado'!$DE$151:$DG$151,0)),0)+IFERROR(INDEX('Hoja de Trabajo para listado'!$CD$155:$DC$1048576,MATCH($A409,'Hoja de Trabajo para listado'!$CD$155:$CD$1048576,0),MATCH((CUADRO!N$4&amp;$E409),'Hoja de Trabajo para listado'!$CD$151:$DC$151,0)),0)</f>
        <v>0</v>
      </c>
      <c r="O409" s="241">
        <f ca="1">+IFERROR(INDEX('Hoja de Trabajo para listado'!$A$155:$Z$1048576,MATCH($A409,'Hoja de Trabajo para listado'!$A$155:$A$1048576,0),MATCH((CUADRO!O$4&amp;$E409),'Hoja de Trabajo para listado'!$A$151:$Z$151,0)),0)+IFERROR(INDEX('Hoja de Trabajo para listado'!$AB$155:$BA$1048576,MATCH($A409,'Hoja de Trabajo para listado'!$AB$155:$AB$1048576,0),MATCH((CUADRO!O$4&amp;$E409),'Hoja de Trabajo para listado'!$AB$151:$BA$151,0)),0)+IFERROR(INDEX('Hoja de Trabajo para listado'!$BC$155:$CB$1048576,MATCH($A409,'Hoja de Trabajo para listado'!$BC$155:$BC$1048576,0),MATCH((CUADRO!O$4&amp;$E409),'Hoja de Trabajo para listado'!$BC$151:$CB$151,0)),0)+IFERROR(INDEX('Hoja de Trabajo para listado'!$DE$153:$DG$274,MATCH($A409,'Hoja de Trabajo para listado'!$DE$153:$DE$1048576,0),MATCH((CUADRO!O$4&amp;$E409),'Hoja de Trabajo para listado'!$DE$151:$DG$151,0)),0)+IFERROR(INDEX('Hoja de Trabajo para listado'!$CD$155:$DC$1048576,MATCH($A409,'Hoja de Trabajo para listado'!$CD$155:$CD$1048576,0),MATCH((CUADRO!O$4&amp;$E409),'Hoja de Trabajo para listado'!$CD$151:$DC$151,0)),0)</f>
        <v>0</v>
      </c>
      <c r="P409" s="241">
        <f ca="1">+IFERROR(INDEX('Hoja de Trabajo para listado'!$A$155:$Z$1048576,MATCH($A409,'Hoja de Trabajo para listado'!$A$155:$A$1048576,0),MATCH((CUADRO!P$4&amp;$E409),'Hoja de Trabajo para listado'!$A$151:$Z$151,0)),0)+IFERROR(INDEX('Hoja de Trabajo para listado'!$AB$155:$BA$1048576,MATCH($A409,'Hoja de Trabajo para listado'!$AB$155:$AB$1048576,0),MATCH((CUADRO!P$4&amp;$E409),'Hoja de Trabajo para listado'!$AB$151:$BA$151,0)),0)+IFERROR(INDEX('Hoja de Trabajo para listado'!$BC$155:$CB$1048576,MATCH($A409,'Hoja de Trabajo para listado'!$BC$155:$BC$1048576,0),MATCH((CUADRO!P$4&amp;$E409),'Hoja de Trabajo para listado'!$BC$151:$CB$151,0)),0)+IFERROR(INDEX('Hoja de Trabajo para listado'!$DE$153:$DG$274,MATCH($A409,'Hoja de Trabajo para listado'!$DE$153:$DE$1048576,0),MATCH((CUADRO!P$4&amp;$E409),'Hoja de Trabajo para listado'!$DE$151:$DG$151,0)),0)+IFERROR(INDEX('Hoja de Trabajo para listado'!$CD$155:$DC$1048576,MATCH($A409,'Hoja de Trabajo para listado'!$CD$155:$CD$1048576,0),MATCH((CUADRO!P$4&amp;$E409),'Hoja de Trabajo para listado'!$CD$151:$DC$151,0)),0)</f>
        <v>0</v>
      </c>
      <c r="Q409" s="241">
        <f ca="1">+IFERROR(INDEX('Hoja de Trabajo para listado'!$A$155:$Z$1048576,MATCH($A409,'Hoja de Trabajo para listado'!$A$155:$A$1048576,0),MATCH((CUADRO!Q$4&amp;$E409),'Hoja de Trabajo para listado'!$A$151:$Z$151,0)),0)+IFERROR(INDEX('Hoja de Trabajo para listado'!$AB$155:$BA$1048576,MATCH($A409,'Hoja de Trabajo para listado'!$AB$155:$AB$1048576,0),MATCH((CUADRO!Q$4&amp;$E409),'Hoja de Trabajo para listado'!$AB$151:$BA$151,0)),0)+IFERROR(INDEX('Hoja de Trabajo para listado'!$BC$155:$CB$1048576,MATCH($A409,'Hoja de Trabajo para listado'!$BC$155:$BC$1048576,0),MATCH((CUADRO!Q$4&amp;$E409),'Hoja de Trabajo para listado'!$BC$151:$CB$151,0)),0)+IFERROR(INDEX('Hoja de Trabajo para listado'!$DE$153:$DG$274,MATCH($A409,'Hoja de Trabajo para listado'!$DE$153:$DE$1048576,0),MATCH((CUADRO!Q$4&amp;$E409),'Hoja de Trabajo para listado'!$DE$151:$DG$151,0)),0)+IFERROR(INDEX('Hoja de Trabajo para listado'!$CD$155:$DC$1048576,MATCH($A409,'Hoja de Trabajo para listado'!$CD$155:$CD$1048576,0),MATCH((CUADRO!Q$4&amp;$E409),'Hoja de Trabajo para listado'!$CD$151:$DC$151,0)),0)</f>
        <v>0</v>
      </c>
      <c r="R409" s="241">
        <f t="shared" ca="1" si="12"/>
        <v>0</v>
      </c>
      <c r="S409" s="247"/>
      <c r="T409" s="241">
        <f ca="1">+T410</f>
        <v>0</v>
      </c>
      <c r="U409" s="240">
        <f t="shared" si="13"/>
        <v>1</v>
      </c>
    </row>
    <row r="410" spans="1:21" customFormat="1" ht="15" hidden="1" customHeight="1">
      <c r="A410" s="32">
        <v>821</v>
      </c>
      <c r="B410" s="382"/>
      <c r="C410" s="305" t="str">
        <f>+VLOOKUP(A410,bd_lista!$A$3:$C$592,3,FALSE)</f>
        <v>Administración Autónoma para Obras Sanitarias - Potosí</v>
      </c>
      <c r="D410" s="384"/>
      <c r="E410" s="242" t="s">
        <v>684</v>
      </c>
      <c r="F410" s="241">
        <f ca="1">+IFERROR(INDEX('Hoja de Trabajo para listado'!$A$155:$Z$1048576,MATCH($A410,'Hoja de Trabajo para listado'!$A$155:$A$1048576,0),MATCH((CUADRO!F$4&amp;$E410),'Hoja de Trabajo para listado'!$A$151:$Z$151,0)),0)+IFERROR(INDEX('Hoja de Trabajo para listado'!$AB$155:$BA$1048576,MATCH($A410,'Hoja de Trabajo para listado'!$AB$155:$AB$1048576,0),MATCH((CUADRO!F$4&amp;$E410),'Hoja de Trabajo para listado'!$AB$151:$BA$151,0)),0)+IFERROR(INDEX('Hoja de Trabajo para listado'!$BC$155:$CB$1048576,MATCH($A410,'Hoja de Trabajo para listado'!$BC$155:$BC$1048576,0),MATCH((CUADRO!F$4&amp;$E410),'Hoja de Trabajo para listado'!$BC$151:$CB$151,0)),0)+IFERROR(INDEX('Hoja de Trabajo para listado'!$DE$153:$DG$274,MATCH($A410,'Hoja de Trabajo para listado'!$DE$153:$DE$1048576,0),MATCH((CUADRO!F$4&amp;$E410),'Hoja de Trabajo para listado'!$DE$151:$DG$151,0)),0)+IFERROR(INDEX('Hoja de Trabajo para listado'!$CD$155:$DC$1048576,MATCH($A410,'Hoja de Trabajo para listado'!$CD$155:$CD$1048576,0),MATCH((CUADRO!F$4&amp;$E410),'Hoja de Trabajo para listado'!$CD$151:$DC$151,0)),0)</f>
        <v>0</v>
      </c>
      <c r="G410" s="241">
        <f ca="1">+IFERROR(INDEX('Hoja de Trabajo para listado'!$A$155:$Z$1048576,MATCH($A410,'Hoja de Trabajo para listado'!$A$155:$A$1048576,0),MATCH((CUADRO!G$4&amp;$E410),'Hoja de Trabajo para listado'!$A$151:$Z$151,0)),0)+IFERROR(INDEX('Hoja de Trabajo para listado'!$AB$155:$BA$1048576,MATCH($A410,'Hoja de Trabajo para listado'!$AB$155:$AB$1048576,0),MATCH((CUADRO!G$4&amp;$E410),'Hoja de Trabajo para listado'!$AB$151:$BA$151,0)),0)+IFERROR(INDEX('Hoja de Trabajo para listado'!$BC$155:$CB$1048576,MATCH($A410,'Hoja de Trabajo para listado'!$BC$155:$BC$1048576,0),MATCH((CUADRO!G$4&amp;$E410),'Hoja de Trabajo para listado'!$BC$151:$CB$151,0)),0)+IFERROR(INDEX('Hoja de Trabajo para listado'!$DE$153:$DG$274,MATCH($A410,'Hoja de Trabajo para listado'!$DE$153:$DE$1048576,0),MATCH((CUADRO!G$4&amp;$E410),'Hoja de Trabajo para listado'!$DE$151:$DG$151,0)),0)+IFERROR(INDEX('Hoja de Trabajo para listado'!$CD$155:$DC$1048576,MATCH($A410,'Hoja de Trabajo para listado'!$CD$155:$CD$1048576,0),MATCH((CUADRO!G$4&amp;$E410),'Hoja de Trabajo para listado'!$CD$151:$DC$151,0)),0)</f>
        <v>0</v>
      </c>
      <c r="H410" s="241">
        <f ca="1">+IFERROR(INDEX('Hoja de Trabajo para listado'!$A$155:$Z$1048576,MATCH($A410,'Hoja de Trabajo para listado'!$A$155:$A$1048576,0),MATCH((CUADRO!H$4&amp;$E410),'Hoja de Trabajo para listado'!$A$151:$Z$151,0)),0)+IFERROR(INDEX('Hoja de Trabajo para listado'!$AB$155:$BA$1048576,MATCH($A410,'Hoja de Trabajo para listado'!$AB$155:$AB$1048576,0),MATCH((CUADRO!H$4&amp;$E410),'Hoja de Trabajo para listado'!$AB$151:$BA$151,0)),0)+IFERROR(INDEX('Hoja de Trabajo para listado'!$BC$155:$CB$1048576,MATCH($A410,'Hoja de Trabajo para listado'!$BC$155:$BC$1048576,0),MATCH((CUADRO!H$4&amp;$E410),'Hoja de Trabajo para listado'!$BC$151:$CB$151,0)),0)+IFERROR(INDEX('Hoja de Trabajo para listado'!$DE$153:$DG$274,MATCH($A410,'Hoja de Trabajo para listado'!$DE$153:$DE$1048576,0),MATCH((CUADRO!H$4&amp;$E410),'Hoja de Trabajo para listado'!$DE$151:$DG$151,0)),0)+IFERROR(INDEX('Hoja de Trabajo para listado'!$CD$155:$DC$1048576,MATCH($A410,'Hoja de Trabajo para listado'!$CD$155:$CD$1048576,0),MATCH((CUADRO!H$4&amp;$E410),'Hoja de Trabajo para listado'!$CD$151:$DC$151,0)),0)</f>
        <v>0</v>
      </c>
      <c r="I410" s="241">
        <f ca="1">+IFERROR(INDEX('Hoja de Trabajo para listado'!$A$155:$Z$1048576,MATCH($A410,'Hoja de Trabajo para listado'!$A$155:$A$1048576,0),MATCH((CUADRO!I$4&amp;$E410),'Hoja de Trabajo para listado'!$A$151:$Z$151,0)),0)+IFERROR(INDEX('Hoja de Trabajo para listado'!$AB$155:$BA$1048576,MATCH($A410,'Hoja de Trabajo para listado'!$AB$155:$AB$1048576,0),MATCH((CUADRO!I$4&amp;$E410),'Hoja de Trabajo para listado'!$AB$151:$BA$151,0)),0)+IFERROR(INDEX('Hoja de Trabajo para listado'!$BC$155:$CB$1048576,MATCH($A410,'Hoja de Trabajo para listado'!$BC$155:$BC$1048576,0),MATCH((CUADRO!I$4&amp;$E410),'Hoja de Trabajo para listado'!$BC$151:$CB$151,0)),0)+IFERROR(INDEX('Hoja de Trabajo para listado'!$DE$153:$DG$274,MATCH($A410,'Hoja de Trabajo para listado'!$DE$153:$DE$1048576,0),MATCH((CUADRO!I$4&amp;$E410),'Hoja de Trabajo para listado'!$DE$151:$DG$151,0)),0)+IFERROR(INDEX('Hoja de Trabajo para listado'!$CD$155:$DC$1048576,MATCH($A410,'Hoja de Trabajo para listado'!$CD$155:$CD$1048576,0),MATCH((CUADRO!I$4&amp;$E410),'Hoja de Trabajo para listado'!$CD$151:$DC$151,0)),0)</f>
        <v>0</v>
      </c>
      <c r="J410" s="241">
        <f ca="1">+IFERROR(INDEX('Hoja de Trabajo para listado'!$A$155:$Z$1048576,MATCH($A410,'Hoja de Trabajo para listado'!$A$155:$A$1048576,0),MATCH((CUADRO!J$4&amp;$E410),'Hoja de Trabajo para listado'!$A$151:$Z$151,0)),0)+IFERROR(INDEX('Hoja de Trabajo para listado'!$AB$155:$BA$1048576,MATCH($A410,'Hoja de Trabajo para listado'!$AB$155:$AB$1048576,0),MATCH((CUADRO!J$4&amp;$E410),'Hoja de Trabajo para listado'!$AB$151:$BA$151,0)),0)+IFERROR(INDEX('Hoja de Trabajo para listado'!$BC$155:$CB$1048576,MATCH($A410,'Hoja de Trabajo para listado'!$BC$155:$BC$1048576,0),MATCH((CUADRO!J$4&amp;$E410),'Hoja de Trabajo para listado'!$BC$151:$CB$151,0)),0)+IFERROR(INDEX('Hoja de Trabajo para listado'!$DE$153:$DG$274,MATCH($A410,'Hoja de Trabajo para listado'!$DE$153:$DE$1048576,0),MATCH((CUADRO!J$4&amp;$E410),'Hoja de Trabajo para listado'!$DE$151:$DG$151,0)),0)+IFERROR(INDEX('Hoja de Trabajo para listado'!$CD$155:$DC$1048576,MATCH($A410,'Hoja de Trabajo para listado'!$CD$155:$CD$1048576,0),MATCH((CUADRO!J$4&amp;$E410),'Hoja de Trabajo para listado'!$CD$151:$DC$151,0)),0)</f>
        <v>0</v>
      </c>
      <c r="K410" s="241">
        <f ca="1">+IFERROR(INDEX('Hoja de Trabajo para listado'!$A$155:$Z$1048576,MATCH($A410,'Hoja de Trabajo para listado'!$A$155:$A$1048576,0),MATCH((CUADRO!K$4&amp;$E410),'Hoja de Trabajo para listado'!$A$151:$Z$151,0)),0)+IFERROR(INDEX('Hoja de Trabajo para listado'!$AB$155:$BA$1048576,MATCH($A410,'Hoja de Trabajo para listado'!$AB$155:$AB$1048576,0),MATCH((CUADRO!K$4&amp;$E410),'Hoja de Trabajo para listado'!$AB$151:$BA$151,0)),0)+IFERROR(INDEX('Hoja de Trabajo para listado'!$BC$155:$CB$1048576,MATCH($A410,'Hoja de Trabajo para listado'!$BC$155:$BC$1048576,0),MATCH((CUADRO!K$4&amp;$E410),'Hoja de Trabajo para listado'!$BC$151:$CB$151,0)),0)+IFERROR(INDEX('Hoja de Trabajo para listado'!$DE$153:$DG$274,MATCH($A410,'Hoja de Trabajo para listado'!$DE$153:$DE$1048576,0),MATCH((CUADRO!K$4&amp;$E410),'Hoja de Trabajo para listado'!$DE$151:$DG$151,0)),0)+IFERROR(INDEX('Hoja de Trabajo para listado'!$CD$155:$DC$1048576,MATCH($A410,'Hoja de Trabajo para listado'!$CD$155:$CD$1048576,0),MATCH((CUADRO!K$4&amp;$E410),'Hoja de Trabajo para listado'!$CD$151:$DC$151,0)),0)</f>
        <v>0</v>
      </c>
      <c r="L410" s="241">
        <f ca="1">+IFERROR(INDEX('Hoja de Trabajo para listado'!$A$155:$Z$1048576,MATCH($A410,'Hoja de Trabajo para listado'!$A$155:$A$1048576,0),MATCH((CUADRO!L$4&amp;$E410),'Hoja de Trabajo para listado'!$A$151:$Z$151,0)),0)+IFERROR(INDEX('Hoja de Trabajo para listado'!$AB$155:$BA$1048576,MATCH($A410,'Hoja de Trabajo para listado'!$AB$155:$AB$1048576,0),MATCH((CUADRO!L$4&amp;$E410),'Hoja de Trabajo para listado'!$AB$151:$BA$151,0)),0)+IFERROR(INDEX('Hoja de Trabajo para listado'!$BC$155:$CB$1048576,MATCH($A410,'Hoja de Trabajo para listado'!$BC$155:$BC$1048576,0),MATCH((CUADRO!L$4&amp;$E410),'Hoja de Trabajo para listado'!$BC$151:$CB$151,0)),0)+IFERROR(INDEX('Hoja de Trabajo para listado'!$DE$153:$DG$274,MATCH($A410,'Hoja de Trabajo para listado'!$DE$153:$DE$1048576,0),MATCH((CUADRO!L$4&amp;$E410),'Hoja de Trabajo para listado'!$DE$151:$DG$151,0)),0)+IFERROR(INDEX('Hoja de Trabajo para listado'!$CD$155:$DC$1048576,MATCH($A410,'Hoja de Trabajo para listado'!$CD$155:$CD$1048576,0),MATCH((CUADRO!L$4&amp;$E410),'Hoja de Trabajo para listado'!$CD$151:$DC$151,0)),0)</f>
        <v>0</v>
      </c>
      <c r="M410" s="241">
        <f ca="1">+IFERROR(INDEX('Hoja de Trabajo para listado'!$A$155:$Z$1048576,MATCH($A410,'Hoja de Trabajo para listado'!$A$155:$A$1048576,0),MATCH((CUADRO!M$4&amp;$E410),'Hoja de Trabajo para listado'!$A$151:$Z$151,0)),0)+IFERROR(INDEX('Hoja de Trabajo para listado'!$AB$155:$BA$1048576,MATCH($A410,'Hoja de Trabajo para listado'!$AB$155:$AB$1048576,0),MATCH((CUADRO!M$4&amp;$E410),'Hoja de Trabajo para listado'!$AB$151:$BA$151,0)),0)+IFERROR(INDEX('Hoja de Trabajo para listado'!$BC$155:$CB$1048576,MATCH($A410,'Hoja de Trabajo para listado'!$BC$155:$BC$1048576,0),MATCH((CUADRO!M$4&amp;$E410),'Hoja de Trabajo para listado'!$BC$151:$CB$151,0)),0)+IFERROR(INDEX('Hoja de Trabajo para listado'!$DE$153:$DG$274,MATCH($A410,'Hoja de Trabajo para listado'!$DE$153:$DE$1048576,0),MATCH((CUADRO!M$4&amp;$E410),'Hoja de Trabajo para listado'!$DE$151:$DG$151,0)),0)+IFERROR(INDEX('Hoja de Trabajo para listado'!$CD$155:$DC$1048576,MATCH($A410,'Hoja de Trabajo para listado'!$CD$155:$CD$1048576,0),MATCH((CUADRO!M$4&amp;$E410),'Hoja de Trabajo para listado'!$CD$151:$DC$151,0)),0)</f>
        <v>0</v>
      </c>
      <c r="N410" s="241">
        <f ca="1">+IFERROR(INDEX('Hoja de Trabajo para listado'!$A$155:$Z$1048576,MATCH($A410,'Hoja de Trabajo para listado'!$A$155:$A$1048576,0),MATCH((CUADRO!N$4&amp;$E410),'Hoja de Trabajo para listado'!$A$151:$Z$151,0)),0)+IFERROR(INDEX('Hoja de Trabajo para listado'!$AB$155:$BA$1048576,MATCH($A410,'Hoja de Trabajo para listado'!$AB$155:$AB$1048576,0),MATCH((CUADRO!N$4&amp;$E410),'Hoja de Trabajo para listado'!$AB$151:$BA$151,0)),0)+IFERROR(INDEX('Hoja de Trabajo para listado'!$BC$155:$CB$1048576,MATCH($A410,'Hoja de Trabajo para listado'!$BC$155:$BC$1048576,0),MATCH((CUADRO!N$4&amp;$E410),'Hoja de Trabajo para listado'!$BC$151:$CB$151,0)),0)+IFERROR(INDEX('Hoja de Trabajo para listado'!$DE$153:$DG$274,MATCH($A410,'Hoja de Trabajo para listado'!$DE$153:$DE$1048576,0),MATCH((CUADRO!N$4&amp;$E410),'Hoja de Trabajo para listado'!$DE$151:$DG$151,0)),0)+IFERROR(INDEX('Hoja de Trabajo para listado'!$CD$155:$DC$1048576,MATCH($A410,'Hoja de Trabajo para listado'!$CD$155:$CD$1048576,0),MATCH((CUADRO!N$4&amp;$E410),'Hoja de Trabajo para listado'!$CD$151:$DC$151,0)),0)</f>
        <v>0</v>
      </c>
      <c r="O410" s="241">
        <f ca="1">+IFERROR(INDEX('Hoja de Trabajo para listado'!$A$155:$Z$1048576,MATCH($A410,'Hoja de Trabajo para listado'!$A$155:$A$1048576,0),MATCH((CUADRO!O$4&amp;$E410),'Hoja de Trabajo para listado'!$A$151:$Z$151,0)),0)+IFERROR(INDEX('Hoja de Trabajo para listado'!$AB$155:$BA$1048576,MATCH($A410,'Hoja de Trabajo para listado'!$AB$155:$AB$1048576,0),MATCH((CUADRO!O$4&amp;$E410),'Hoja de Trabajo para listado'!$AB$151:$BA$151,0)),0)+IFERROR(INDEX('Hoja de Trabajo para listado'!$BC$155:$CB$1048576,MATCH($A410,'Hoja de Trabajo para listado'!$BC$155:$BC$1048576,0),MATCH((CUADRO!O$4&amp;$E410),'Hoja de Trabajo para listado'!$BC$151:$CB$151,0)),0)+IFERROR(INDEX('Hoja de Trabajo para listado'!$DE$153:$DG$274,MATCH($A410,'Hoja de Trabajo para listado'!$DE$153:$DE$1048576,0),MATCH((CUADRO!O$4&amp;$E410),'Hoja de Trabajo para listado'!$DE$151:$DG$151,0)),0)+IFERROR(INDEX('Hoja de Trabajo para listado'!$CD$155:$DC$1048576,MATCH($A410,'Hoja de Trabajo para listado'!$CD$155:$CD$1048576,0),MATCH((CUADRO!O$4&amp;$E410),'Hoja de Trabajo para listado'!$CD$151:$DC$151,0)),0)</f>
        <v>0</v>
      </c>
      <c r="P410" s="241">
        <f ca="1">+IFERROR(INDEX('Hoja de Trabajo para listado'!$A$155:$Z$1048576,MATCH($A410,'Hoja de Trabajo para listado'!$A$155:$A$1048576,0),MATCH((CUADRO!P$4&amp;$E410),'Hoja de Trabajo para listado'!$A$151:$Z$151,0)),0)+IFERROR(INDEX('Hoja de Trabajo para listado'!$AB$155:$BA$1048576,MATCH($A410,'Hoja de Trabajo para listado'!$AB$155:$AB$1048576,0),MATCH((CUADRO!P$4&amp;$E410),'Hoja de Trabajo para listado'!$AB$151:$BA$151,0)),0)+IFERROR(INDEX('Hoja de Trabajo para listado'!$BC$155:$CB$1048576,MATCH($A410,'Hoja de Trabajo para listado'!$BC$155:$BC$1048576,0),MATCH((CUADRO!P$4&amp;$E410),'Hoja de Trabajo para listado'!$BC$151:$CB$151,0)),0)+IFERROR(INDEX('Hoja de Trabajo para listado'!$DE$153:$DG$274,MATCH($A410,'Hoja de Trabajo para listado'!$DE$153:$DE$1048576,0),MATCH((CUADRO!P$4&amp;$E410),'Hoja de Trabajo para listado'!$DE$151:$DG$151,0)),0)+IFERROR(INDEX('Hoja de Trabajo para listado'!$CD$155:$DC$1048576,MATCH($A410,'Hoja de Trabajo para listado'!$CD$155:$CD$1048576,0),MATCH((CUADRO!P$4&amp;$E410),'Hoja de Trabajo para listado'!$CD$151:$DC$151,0)),0)</f>
        <v>0</v>
      </c>
      <c r="Q410" s="241">
        <f ca="1">+IFERROR(INDEX('Hoja de Trabajo para listado'!$A$155:$Z$1048576,MATCH($A410,'Hoja de Trabajo para listado'!$A$155:$A$1048576,0),MATCH((CUADRO!Q$4&amp;$E410),'Hoja de Trabajo para listado'!$A$151:$Z$151,0)),0)+IFERROR(INDEX('Hoja de Trabajo para listado'!$AB$155:$BA$1048576,MATCH($A410,'Hoja de Trabajo para listado'!$AB$155:$AB$1048576,0),MATCH((CUADRO!Q$4&amp;$E410),'Hoja de Trabajo para listado'!$AB$151:$BA$151,0)),0)+IFERROR(INDEX('Hoja de Trabajo para listado'!$BC$155:$CB$1048576,MATCH($A410,'Hoja de Trabajo para listado'!$BC$155:$BC$1048576,0),MATCH((CUADRO!Q$4&amp;$E410),'Hoja de Trabajo para listado'!$BC$151:$CB$151,0)),0)+IFERROR(INDEX('Hoja de Trabajo para listado'!$DE$153:$DG$274,MATCH($A410,'Hoja de Trabajo para listado'!$DE$153:$DE$1048576,0),MATCH((CUADRO!Q$4&amp;$E410),'Hoja de Trabajo para listado'!$DE$151:$DG$151,0)),0)+IFERROR(INDEX('Hoja de Trabajo para listado'!$CD$155:$DC$1048576,MATCH($A410,'Hoja de Trabajo para listado'!$CD$155:$CD$1048576,0),MATCH((CUADRO!Q$4&amp;$E410),'Hoja de Trabajo para listado'!$CD$151:$DC$151,0)),0)</f>
        <v>0</v>
      </c>
      <c r="R410" s="241">
        <f t="shared" ca="1" si="12"/>
        <v>0</v>
      </c>
      <c r="S410" s="247">
        <f ca="1">+R409+R410</f>
        <v>0</v>
      </c>
      <c r="T410" s="241">
        <f ca="1">+S410</f>
        <v>0</v>
      </c>
      <c r="U410" s="240">
        <f t="shared" si="13"/>
        <v>2</v>
      </c>
    </row>
    <row r="411" spans="1:21" customFormat="1" ht="15" hidden="1" customHeight="1">
      <c r="A411" s="32">
        <v>831</v>
      </c>
      <c r="B411" s="381">
        <f>+A411</f>
        <v>831</v>
      </c>
      <c r="C411" s="245" t="str">
        <f>+VLOOKUP(A411,bd_lista!$A$3:$C$592,3,FALSE)</f>
        <v>Servicio Local de Acueductos y Alcantarillado - Oruro</v>
      </c>
      <c r="D411" s="383" t="str">
        <f>+C411</f>
        <v>Servicio Local de Acueductos y Alcantarillado - Oruro</v>
      </c>
      <c r="E411" s="240" t="s">
        <v>683</v>
      </c>
      <c r="F411" s="241">
        <f ca="1">+IFERROR(INDEX('Hoja de Trabajo para listado'!$A$155:$Z$1048576,MATCH($A411,'Hoja de Trabajo para listado'!$A$155:$A$1048576,0),MATCH((CUADRO!F$4&amp;$E411),'Hoja de Trabajo para listado'!$A$151:$Z$151,0)),0)+IFERROR(INDEX('Hoja de Trabajo para listado'!$AB$155:$BA$1048576,MATCH($A411,'Hoja de Trabajo para listado'!$AB$155:$AB$1048576,0),MATCH((CUADRO!F$4&amp;$E411),'Hoja de Trabajo para listado'!$AB$151:$BA$151,0)),0)+IFERROR(INDEX('Hoja de Trabajo para listado'!$BC$155:$CB$1048576,MATCH($A411,'Hoja de Trabajo para listado'!$BC$155:$BC$1048576,0),MATCH((CUADRO!F$4&amp;$E411),'Hoja de Trabajo para listado'!$BC$151:$CB$151,0)),0)+IFERROR(INDEX('Hoja de Trabajo para listado'!$DE$153:$DG$274,MATCH($A411,'Hoja de Trabajo para listado'!$DE$153:$DE$1048576,0),MATCH((CUADRO!F$4&amp;$E411),'Hoja de Trabajo para listado'!$DE$151:$DG$151,0)),0)+IFERROR(INDEX('Hoja de Trabajo para listado'!$CD$155:$DC$1048576,MATCH($A411,'Hoja de Trabajo para listado'!$CD$155:$CD$1048576,0),MATCH((CUADRO!F$4&amp;$E411),'Hoja de Trabajo para listado'!$CD$151:$DC$151,0)),0)</f>
        <v>0</v>
      </c>
      <c r="G411" s="241">
        <f ca="1">+IFERROR(INDEX('Hoja de Trabajo para listado'!$A$155:$Z$1048576,MATCH($A411,'Hoja de Trabajo para listado'!$A$155:$A$1048576,0),MATCH((CUADRO!G$4&amp;$E411),'Hoja de Trabajo para listado'!$A$151:$Z$151,0)),0)+IFERROR(INDEX('Hoja de Trabajo para listado'!$AB$155:$BA$1048576,MATCH($A411,'Hoja de Trabajo para listado'!$AB$155:$AB$1048576,0),MATCH((CUADRO!G$4&amp;$E411),'Hoja de Trabajo para listado'!$AB$151:$BA$151,0)),0)+IFERROR(INDEX('Hoja de Trabajo para listado'!$BC$155:$CB$1048576,MATCH($A411,'Hoja de Trabajo para listado'!$BC$155:$BC$1048576,0),MATCH((CUADRO!G$4&amp;$E411),'Hoja de Trabajo para listado'!$BC$151:$CB$151,0)),0)+IFERROR(INDEX('Hoja de Trabajo para listado'!$DE$153:$DG$274,MATCH($A411,'Hoja de Trabajo para listado'!$DE$153:$DE$1048576,0),MATCH((CUADRO!G$4&amp;$E411),'Hoja de Trabajo para listado'!$DE$151:$DG$151,0)),0)+IFERROR(INDEX('Hoja de Trabajo para listado'!$CD$155:$DC$1048576,MATCH($A411,'Hoja de Trabajo para listado'!$CD$155:$CD$1048576,0),MATCH((CUADRO!G$4&amp;$E411),'Hoja de Trabajo para listado'!$CD$151:$DC$151,0)),0)</f>
        <v>0</v>
      </c>
      <c r="H411" s="241">
        <f ca="1">+IFERROR(INDEX('Hoja de Trabajo para listado'!$A$155:$Z$1048576,MATCH($A411,'Hoja de Trabajo para listado'!$A$155:$A$1048576,0),MATCH((CUADRO!H$4&amp;$E411),'Hoja de Trabajo para listado'!$A$151:$Z$151,0)),0)+IFERROR(INDEX('Hoja de Trabajo para listado'!$AB$155:$BA$1048576,MATCH($A411,'Hoja de Trabajo para listado'!$AB$155:$AB$1048576,0),MATCH((CUADRO!H$4&amp;$E411),'Hoja de Trabajo para listado'!$AB$151:$BA$151,0)),0)+IFERROR(INDEX('Hoja de Trabajo para listado'!$BC$155:$CB$1048576,MATCH($A411,'Hoja de Trabajo para listado'!$BC$155:$BC$1048576,0),MATCH((CUADRO!H$4&amp;$E411),'Hoja de Trabajo para listado'!$BC$151:$CB$151,0)),0)+IFERROR(INDEX('Hoja de Trabajo para listado'!$DE$153:$DG$274,MATCH($A411,'Hoja de Trabajo para listado'!$DE$153:$DE$1048576,0),MATCH((CUADRO!H$4&amp;$E411),'Hoja de Trabajo para listado'!$DE$151:$DG$151,0)),0)+IFERROR(INDEX('Hoja de Trabajo para listado'!$CD$155:$DC$1048576,MATCH($A411,'Hoja de Trabajo para listado'!$CD$155:$CD$1048576,0),MATCH((CUADRO!H$4&amp;$E411),'Hoja de Trabajo para listado'!$CD$151:$DC$151,0)),0)</f>
        <v>0</v>
      </c>
      <c r="I411" s="241">
        <f ca="1">+IFERROR(INDEX('Hoja de Trabajo para listado'!$A$155:$Z$1048576,MATCH($A411,'Hoja de Trabajo para listado'!$A$155:$A$1048576,0),MATCH((CUADRO!I$4&amp;$E411),'Hoja de Trabajo para listado'!$A$151:$Z$151,0)),0)+IFERROR(INDEX('Hoja de Trabajo para listado'!$AB$155:$BA$1048576,MATCH($A411,'Hoja de Trabajo para listado'!$AB$155:$AB$1048576,0),MATCH((CUADRO!I$4&amp;$E411),'Hoja de Trabajo para listado'!$AB$151:$BA$151,0)),0)+IFERROR(INDEX('Hoja de Trabajo para listado'!$BC$155:$CB$1048576,MATCH($A411,'Hoja de Trabajo para listado'!$BC$155:$BC$1048576,0),MATCH((CUADRO!I$4&amp;$E411),'Hoja de Trabajo para listado'!$BC$151:$CB$151,0)),0)+IFERROR(INDEX('Hoja de Trabajo para listado'!$DE$153:$DG$274,MATCH($A411,'Hoja de Trabajo para listado'!$DE$153:$DE$1048576,0),MATCH((CUADRO!I$4&amp;$E411),'Hoja de Trabajo para listado'!$DE$151:$DG$151,0)),0)+IFERROR(INDEX('Hoja de Trabajo para listado'!$CD$155:$DC$1048576,MATCH($A411,'Hoja de Trabajo para listado'!$CD$155:$CD$1048576,0),MATCH((CUADRO!I$4&amp;$E411),'Hoja de Trabajo para listado'!$CD$151:$DC$151,0)),0)</f>
        <v>0</v>
      </c>
      <c r="J411" s="241">
        <f ca="1">+IFERROR(INDEX('Hoja de Trabajo para listado'!$A$155:$Z$1048576,MATCH($A411,'Hoja de Trabajo para listado'!$A$155:$A$1048576,0),MATCH((CUADRO!J$4&amp;$E411),'Hoja de Trabajo para listado'!$A$151:$Z$151,0)),0)+IFERROR(INDEX('Hoja de Trabajo para listado'!$AB$155:$BA$1048576,MATCH($A411,'Hoja de Trabajo para listado'!$AB$155:$AB$1048576,0),MATCH((CUADRO!J$4&amp;$E411),'Hoja de Trabajo para listado'!$AB$151:$BA$151,0)),0)+IFERROR(INDEX('Hoja de Trabajo para listado'!$BC$155:$CB$1048576,MATCH($A411,'Hoja de Trabajo para listado'!$BC$155:$BC$1048576,0),MATCH((CUADRO!J$4&amp;$E411),'Hoja de Trabajo para listado'!$BC$151:$CB$151,0)),0)+IFERROR(INDEX('Hoja de Trabajo para listado'!$DE$153:$DG$274,MATCH($A411,'Hoja de Trabajo para listado'!$DE$153:$DE$1048576,0),MATCH((CUADRO!J$4&amp;$E411),'Hoja de Trabajo para listado'!$DE$151:$DG$151,0)),0)+IFERROR(INDEX('Hoja de Trabajo para listado'!$CD$155:$DC$1048576,MATCH($A411,'Hoja de Trabajo para listado'!$CD$155:$CD$1048576,0),MATCH((CUADRO!J$4&amp;$E411),'Hoja de Trabajo para listado'!$CD$151:$DC$151,0)),0)</f>
        <v>0</v>
      </c>
      <c r="K411" s="241">
        <f ca="1">+IFERROR(INDEX('Hoja de Trabajo para listado'!$A$155:$Z$1048576,MATCH($A411,'Hoja de Trabajo para listado'!$A$155:$A$1048576,0),MATCH((CUADRO!K$4&amp;$E411),'Hoja de Trabajo para listado'!$A$151:$Z$151,0)),0)+IFERROR(INDEX('Hoja de Trabajo para listado'!$AB$155:$BA$1048576,MATCH($A411,'Hoja de Trabajo para listado'!$AB$155:$AB$1048576,0),MATCH((CUADRO!K$4&amp;$E411),'Hoja de Trabajo para listado'!$AB$151:$BA$151,0)),0)+IFERROR(INDEX('Hoja de Trabajo para listado'!$BC$155:$CB$1048576,MATCH($A411,'Hoja de Trabajo para listado'!$BC$155:$BC$1048576,0),MATCH((CUADRO!K$4&amp;$E411),'Hoja de Trabajo para listado'!$BC$151:$CB$151,0)),0)+IFERROR(INDEX('Hoja de Trabajo para listado'!$DE$153:$DG$274,MATCH($A411,'Hoja de Trabajo para listado'!$DE$153:$DE$1048576,0),MATCH((CUADRO!K$4&amp;$E411),'Hoja de Trabajo para listado'!$DE$151:$DG$151,0)),0)+IFERROR(INDEX('Hoja de Trabajo para listado'!$CD$155:$DC$1048576,MATCH($A411,'Hoja de Trabajo para listado'!$CD$155:$CD$1048576,0),MATCH((CUADRO!K$4&amp;$E411),'Hoja de Trabajo para listado'!$CD$151:$DC$151,0)),0)</f>
        <v>0</v>
      </c>
      <c r="L411" s="241">
        <f ca="1">+IFERROR(INDEX('Hoja de Trabajo para listado'!$A$155:$Z$1048576,MATCH($A411,'Hoja de Trabajo para listado'!$A$155:$A$1048576,0),MATCH((CUADRO!L$4&amp;$E411),'Hoja de Trabajo para listado'!$A$151:$Z$151,0)),0)+IFERROR(INDEX('Hoja de Trabajo para listado'!$AB$155:$BA$1048576,MATCH($A411,'Hoja de Trabajo para listado'!$AB$155:$AB$1048576,0),MATCH((CUADRO!L$4&amp;$E411),'Hoja de Trabajo para listado'!$AB$151:$BA$151,0)),0)+IFERROR(INDEX('Hoja de Trabajo para listado'!$BC$155:$CB$1048576,MATCH($A411,'Hoja de Trabajo para listado'!$BC$155:$BC$1048576,0),MATCH((CUADRO!L$4&amp;$E411),'Hoja de Trabajo para listado'!$BC$151:$CB$151,0)),0)+IFERROR(INDEX('Hoja de Trabajo para listado'!$DE$153:$DG$274,MATCH($A411,'Hoja de Trabajo para listado'!$DE$153:$DE$1048576,0),MATCH((CUADRO!L$4&amp;$E411),'Hoja de Trabajo para listado'!$DE$151:$DG$151,0)),0)+IFERROR(INDEX('Hoja de Trabajo para listado'!$CD$155:$DC$1048576,MATCH($A411,'Hoja de Trabajo para listado'!$CD$155:$CD$1048576,0),MATCH((CUADRO!L$4&amp;$E411),'Hoja de Trabajo para listado'!$CD$151:$DC$151,0)),0)</f>
        <v>0</v>
      </c>
      <c r="M411" s="241">
        <f ca="1">+IFERROR(INDEX('Hoja de Trabajo para listado'!$A$155:$Z$1048576,MATCH($A411,'Hoja de Trabajo para listado'!$A$155:$A$1048576,0),MATCH((CUADRO!M$4&amp;$E411),'Hoja de Trabajo para listado'!$A$151:$Z$151,0)),0)+IFERROR(INDEX('Hoja de Trabajo para listado'!$AB$155:$BA$1048576,MATCH($A411,'Hoja de Trabajo para listado'!$AB$155:$AB$1048576,0),MATCH((CUADRO!M$4&amp;$E411),'Hoja de Trabajo para listado'!$AB$151:$BA$151,0)),0)+IFERROR(INDEX('Hoja de Trabajo para listado'!$BC$155:$CB$1048576,MATCH($A411,'Hoja de Trabajo para listado'!$BC$155:$BC$1048576,0),MATCH((CUADRO!M$4&amp;$E411),'Hoja de Trabajo para listado'!$BC$151:$CB$151,0)),0)+IFERROR(INDEX('Hoja de Trabajo para listado'!$DE$153:$DG$274,MATCH($A411,'Hoja de Trabajo para listado'!$DE$153:$DE$1048576,0),MATCH((CUADRO!M$4&amp;$E411),'Hoja de Trabajo para listado'!$DE$151:$DG$151,0)),0)+IFERROR(INDEX('Hoja de Trabajo para listado'!$CD$155:$DC$1048576,MATCH($A411,'Hoja de Trabajo para listado'!$CD$155:$CD$1048576,0),MATCH((CUADRO!M$4&amp;$E411),'Hoja de Trabajo para listado'!$CD$151:$DC$151,0)),0)</f>
        <v>0</v>
      </c>
      <c r="N411" s="241">
        <f ca="1">+IFERROR(INDEX('Hoja de Trabajo para listado'!$A$155:$Z$1048576,MATCH($A411,'Hoja de Trabajo para listado'!$A$155:$A$1048576,0),MATCH((CUADRO!N$4&amp;$E411),'Hoja de Trabajo para listado'!$A$151:$Z$151,0)),0)+IFERROR(INDEX('Hoja de Trabajo para listado'!$AB$155:$BA$1048576,MATCH($A411,'Hoja de Trabajo para listado'!$AB$155:$AB$1048576,0),MATCH((CUADRO!N$4&amp;$E411),'Hoja de Trabajo para listado'!$AB$151:$BA$151,0)),0)+IFERROR(INDEX('Hoja de Trabajo para listado'!$BC$155:$CB$1048576,MATCH($A411,'Hoja de Trabajo para listado'!$BC$155:$BC$1048576,0),MATCH((CUADRO!N$4&amp;$E411),'Hoja de Trabajo para listado'!$BC$151:$CB$151,0)),0)+IFERROR(INDEX('Hoja de Trabajo para listado'!$DE$153:$DG$274,MATCH($A411,'Hoja de Trabajo para listado'!$DE$153:$DE$1048576,0),MATCH((CUADRO!N$4&amp;$E411),'Hoja de Trabajo para listado'!$DE$151:$DG$151,0)),0)+IFERROR(INDEX('Hoja de Trabajo para listado'!$CD$155:$DC$1048576,MATCH($A411,'Hoja de Trabajo para listado'!$CD$155:$CD$1048576,0),MATCH((CUADRO!N$4&amp;$E411),'Hoja de Trabajo para listado'!$CD$151:$DC$151,0)),0)</f>
        <v>0</v>
      </c>
      <c r="O411" s="241">
        <f ca="1">+IFERROR(INDEX('Hoja de Trabajo para listado'!$A$155:$Z$1048576,MATCH($A411,'Hoja de Trabajo para listado'!$A$155:$A$1048576,0),MATCH((CUADRO!O$4&amp;$E411),'Hoja de Trabajo para listado'!$A$151:$Z$151,0)),0)+IFERROR(INDEX('Hoja de Trabajo para listado'!$AB$155:$BA$1048576,MATCH($A411,'Hoja de Trabajo para listado'!$AB$155:$AB$1048576,0),MATCH((CUADRO!O$4&amp;$E411),'Hoja de Trabajo para listado'!$AB$151:$BA$151,0)),0)+IFERROR(INDEX('Hoja de Trabajo para listado'!$BC$155:$CB$1048576,MATCH($A411,'Hoja de Trabajo para listado'!$BC$155:$BC$1048576,0),MATCH((CUADRO!O$4&amp;$E411),'Hoja de Trabajo para listado'!$BC$151:$CB$151,0)),0)+IFERROR(INDEX('Hoja de Trabajo para listado'!$DE$153:$DG$274,MATCH($A411,'Hoja de Trabajo para listado'!$DE$153:$DE$1048576,0),MATCH((CUADRO!O$4&amp;$E411),'Hoja de Trabajo para listado'!$DE$151:$DG$151,0)),0)+IFERROR(INDEX('Hoja de Trabajo para listado'!$CD$155:$DC$1048576,MATCH($A411,'Hoja de Trabajo para listado'!$CD$155:$CD$1048576,0),MATCH((CUADRO!O$4&amp;$E411),'Hoja de Trabajo para listado'!$CD$151:$DC$151,0)),0)</f>
        <v>0</v>
      </c>
      <c r="P411" s="241">
        <f ca="1">+IFERROR(INDEX('Hoja de Trabajo para listado'!$A$155:$Z$1048576,MATCH($A411,'Hoja de Trabajo para listado'!$A$155:$A$1048576,0),MATCH((CUADRO!P$4&amp;$E411),'Hoja de Trabajo para listado'!$A$151:$Z$151,0)),0)+IFERROR(INDEX('Hoja de Trabajo para listado'!$AB$155:$BA$1048576,MATCH($A411,'Hoja de Trabajo para listado'!$AB$155:$AB$1048576,0),MATCH((CUADRO!P$4&amp;$E411),'Hoja de Trabajo para listado'!$AB$151:$BA$151,0)),0)+IFERROR(INDEX('Hoja de Trabajo para listado'!$BC$155:$CB$1048576,MATCH($A411,'Hoja de Trabajo para listado'!$BC$155:$BC$1048576,0),MATCH((CUADRO!P$4&amp;$E411),'Hoja de Trabajo para listado'!$BC$151:$CB$151,0)),0)+IFERROR(INDEX('Hoja de Trabajo para listado'!$DE$153:$DG$274,MATCH($A411,'Hoja de Trabajo para listado'!$DE$153:$DE$1048576,0),MATCH((CUADRO!P$4&amp;$E411),'Hoja de Trabajo para listado'!$DE$151:$DG$151,0)),0)+IFERROR(INDEX('Hoja de Trabajo para listado'!$CD$155:$DC$1048576,MATCH($A411,'Hoja de Trabajo para listado'!$CD$155:$CD$1048576,0),MATCH((CUADRO!P$4&amp;$E411),'Hoja de Trabajo para listado'!$CD$151:$DC$151,0)),0)</f>
        <v>0</v>
      </c>
      <c r="Q411" s="241">
        <f ca="1">+IFERROR(INDEX('Hoja de Trabajo para listado'!$A$155:$Z$1048576,MATCH($A411,'Hoja de Trabajo para listado'!$A$155:$A$1048576,0),MATCH((CUADRO!Q$4&amp;$E411),'Hoja de Trabajo para listado'!$A$151:$Z$151,0)),0)+IFERROR(INDEX('Hoja de Trabajo para listado'!$AB$155:$BA$1048576,MATCH($A411,'Hoja de Trabajo para listado'!$AB$155:$AB$1048576,0),MATCH((CUADRO!Q$4&amp;$E411),'Hoja de Trabajo para listado'!$AB$151:$BA$151,0)),0)+IFERROR(INDEX('Hoja de Trabajo para listado'!$BC$155:$CB$1048576,MATCH($A411,'Hoja de Trabajo para listado'!$BC$155:$BC$1048576,0),MATCH((CUADRO!Q$4&amp;$E411),'Hoja de Trabajo para listado'!$BC$151:$CB$151,0)),0)+IFERROR(INDEX('Hoja de Trabajo para listado'!$DE$153:$DG$274,MATCH($A411,'Hoja de Trabajo para listado'!$DE$153:$DE$1048576,0),MATCH((CUADRO!Q$4&amp;$E411),'Hoja de Trabajo para listado'!$DE$151:$DG$151,0)),0)+IFERROR(INDEX('Hoja de Trabajo para listado'!$CD$155:$DC$1048576,MATCH($A411,'Hoja de Trabajo para listado'!$CD$155:$CD$1048576,0),MATCH((CUADRO!Q$4&amp;$E411),'Hoja de Trabajo para listado'!$CD$151:$DC$151,0)),0)</f>
        <v>0</v>
      </c>
      <c r="R411" s="241">
        <f t="shared" ca="1" si="12"/>
        <v>0</v>
      </c>
      <c r="S411" s="247"/>
      <c r="T411" s="241">
        <f ca="1">+T412</f>
        <v>0</v>
      </c>
      <c r="U411" s="240">
        <f t="shared" si="13"/>
        <v>1</v>
      </c>
    </row>
    <row r="412" spans="1:21" customFormat="1" ht="15" hidden="1" customHeight="1">
      <c r="A412" s="32">
        <v>831</v>
      </c>
      <c r="B412" s="382"/>
      <c r="C412" s="305" t="str">
        <f>+VLOOKUP(A412,bd_lista!$A$3:$C$592,3,FALSE)</f>
        <v>Servicio Local de Acueductos y Alcantarillado - Oruro</v>
      </c>
      <c r="D412" s="384"/>
      <c r="E412" s="242" t="s">
        <v>684</v>
      </c>
      <c r="F412" s="243">
        <f ca="1">+IFERROR(INDEX('Hoja de Trabajo para listado'!$A$155:$Z$1048576,MATCH($A412,'Hoja de Trabajo para listado'!$A$155:$A$1048576,0),MATCH((CUADRO!F$4&amp;$E412),'Hoja de Trabajo para listado'!$A$151:$Z$151,0)),0)+IFERROR(INDEX('Hoja de Trabajo para listado'!$AB$155:$BA$1048576,MATCH($A412,'Hoja de Trabajo para listado'!$AB$155:$AB$1048576,0),MATCH((CUADRO!F$4&amp;$E412),'Hoja de Trabajo para listado'!$AB$151:$BA$151,0)),0)+IFERROR(INDEX('Hoja de Trabajo para listado'!$BC$155:$CB$1048576,MATCH($A412,'Hoja de Trabajo para listado'!$BC$155:$BC$1048576,0),MATCH((CUADRO!F$4&amp;$E412),'Hoja de Trabajo para listado'!$BC$151:$CB$151,0)),0)+IFERROR(INDEX('Hoja de Trabajo para listado'!$DE$153:$DG$274,MATCH($A412,'Hoja de Trabajo para listado'!$DE$153:$DE$1048576,0),MATCH((CUADRO!F$4&amp;$E412),'Hoja de Trabajo para listado'!$DE$151:$DG$151,0)),0)+IFERROR(INDEX('Hoja de Trabajo para listado'!$CD$155:$DC$1048576,MATCH($A412,'Hoja de Trabajo para listado'!$CD$155:$CD$1048576,0),MATCH((CUADRO!F$4&amp;$E412),'Hoja de Trabajo para listado'!$CD$151:$DC$151,0)),0)</f>
        <v>0</v>
      </c>
      <c r="G412" s="243">
        <f ca="1">+IFERROR(INDEX('Hoja de Trabajo para listado'!$A$155:$Z$1048576,MATCH($A412,'Hoja de Trabajo para listado'!$A$155:$A$1048576,0),MATCH((CUADRO!G$4&amp;$E412),'Hoja de Trabajo para listado'!$A$151:$Z$151,0)),0)+IFERROR(INDEX('Hoja de Trabajo para listado'!$AB$155:$BA$1048576,MATCH($A412,'Hoja de Trabajo para listado'!$AB$155:$AB$1048576,0),MATCH((CUADRO!G$4&amp;$E412),'Hoja de Trabajo para listado'!$AB$151:$BA$151,0)),0)+IFERROR(INDEX('Hoja de Trabajo para listado'!$BC$155:$CB$1048576,MATCH($A412,'Hoja de Trabajo para listado'!$BC$155:$BC$1048576,0),MATCH((CUADRO!G$4&amp;$E412),'Hoja de Trabajo para listado'!$BC$151:$CB$151,0)),0)+IFERROR(INDEX('Hoja de Trabajo para listado'!$DE$153:$DG$274,MATCH($A412,'Hoja de Trabajo para listado'!$DE$153:$DE$1048576,0),MATCH((CUADRO!G$4&amp;$E412),'Hoja de Trabajo para listado'!$DE$151:$DG$151,0)),0)+IFERROR(INDEX('Hoja de Trabajo para listado'!$CD$155:$DC$1048576,MATCH($A412,'Hoja de Trabajo para listado'!$CD$155:$CD$1048576,0),MATCH((CUADRO!G$4&amp;$E412),'Hoja de Trabajo para listado'!$CD$151:$DC$151,0)),0)</f>
        <v>0</v>
      </c>
      <c r="H412" s="243">
        <f ca="1">+IFERROR(INDEX('Hoja de Trabajo para listado'!$A$155:$Z$1048576,MATCH($A412,'Hoja de Trabajo para listado'!$A$155:$A$1048576,0),MATCH((CUADRO!H$4&amp;$E412),'Hoja de Trabajo para listado'!$A$151:$Z$151,0)),0)+IFERROR(INDEX('Hoja de Trabajo para listado'!$AB$155:$BA$1048576,MATCH($A412,'Hoja de Trabajo para listado'!$AB$155:$AB$1048576,0),MATCH((CUADRO!H$4&amp;$E412),'Hoja de Trabajo para listado'!$AB$151:$BA$151,0)),0)+IFERROR(INDEX('Hoja de Trabajo para listado'!$BC$155:$CB$1048576,MATCH($A412,'Hoja de Trabajo para listado'!$BC$155:$BC$1048576,0),MATCH((CUADRO!H$4&amp;$E412),'Hoja de Trabajo para listado'!$BC$151:$CB$151,0)),0)+IFERROR(INDEX('Hoja de Trabajo para listado'!$DE$153:$DG$274,MATCH($A412,'Hoja de Trabajo para listado'!$DE$153:$DE$1048576,0),MATCH((CUADRO!H$4&amp;$E412),'Hoja de Trabajo para listado'!$DE$151:$DG$151,0)),0)+IFERROR(INDEX('Hoja de Trabajo para listado'!$CD$155:$DC$1048576,MATCH($A412,'Hoja de Trabajo para listado'!$CD$155:$CD$1048576,0),MATCH((CUADRO!H$4&amp;$E412),'Hoja de Trabajo para listado'!$CD$151:$DC$151,0)),0)</f>
        <v>0</v>
      </c>
      <c r="I412" s="243">
        <f ca="1">+IFERROR(INDEX('Hoja de Trabajo para listado'!$A$155:$Z$1048576,MATCH($A412,'Hoja de Trabajo para listado'!$A$155:$A$1048576,0),MATCH((CUADRO!I$4&amp;$E412),'Hoja de Trabajo para listado'!$A$151:$Z$151,0)),0)+IFERROR(INDEX('Hoja de Trabajo para listado'!$AB$155:$BA$1048576,MATCH($A412,'Hoja de Trabajo para listado'!$AB$155:$AB$1048576,0),MATCH((CUADRO!I$4&amp;$E412),'Hoja de Trabajo para listado'!$AB$151:$BA$151,0)),0)+IFERROR(INDEX('Hoja de Trabajo para listado'!$BC$155:$CB$1048576,MATCH($A412,'Hoja de Trabajo para listado'!$BC$155:$BC$1048576,0),MATCH((CUADRO!I$4&amp;$E412),'Hoja de Trabajo para listado'!$BC$151:$CB$151,0)),0)+IFERROR(INDEX('Hoja de Trabajo para listado'!$DE$153:$DG$274,MATCH($A412,'Hoja de Trabajo para listado'!$DE$153:$DE$1048576,0),MATCH((CUADRO!I$4&amp;$E412),'Hoja de Trabajo para listado'!$DE$151:$DG$151,0)),0)+IFERROR(INDEX('Hoja de Trabajo para listado'!$CD$155:$DC$1048576,MATCH($A412,'Hoja de Trabajo para listado'!$CD$155:$CD$1048576,0),MATCH((CUADRO!I$4&amp;$E412),'Hoja de Trabajo para listado'!$CD$151:$DC$151,0)),0)</f>
        <v>0</v>
      </c>
      <c r="J412" s="243">
        <f ca="1">+IFERROR(INDEX('Hoja de Trabajo para listado'!$A$155:$Z$1048576,MATCH($A412,'Hoja de Trabajo para listado'!$A$155:$A$1048576,0),MATCH((CUADRO!J$4&amp;$E412),'Hoja de Trabajo para listado'!$A$151:$Z$151,0)),0)+IFERROR(INDEX('Hoja de Trabajo para listado'!$AB$155:$BA$1048576,MATCH($A412,'Hoja de Trabajo para listado'!$AB$155:$AB$1048576,0),MATCH((CUADRO!J$4&amp;$E412),'Hoja de Trabajo para listado'!$AB$151:$BA$151,0)),0)+IFERROR(INDEX('Hoja de Trabajo para listado'!$BC$155:$CB$1048576,MATCH($A412,'Hoja de Trabajo para listado'!$BC$155:$BC$1048576,0),MATCH((CUADRO!J$4&amp;$E412),'Hoja de Trabajo para listado'!$BC$151:$CB$151,0)),0)+IFERROR(INDEX('Hoja de Trabajo para listado'!$DE$153:$DG$274,MATCH($A412,'Hoja de Trabajo para listado'!$DE$153:$DE$1048576,0),MATCH((CUADRO!J$4&amp;$E412),'Hoja de Trabajo para listado'!$DE$151:$DG$151,0)),0)+IFERROR(INDEX('Hoja de Trabajo para listado'!$CD$155:$DC$1048576,MATCH($A412,'Hoja de Trabajo para listado'!$CD$155:$CD$1048576,0),MATCH((CUADRO!J$4&amp;$E412),'Hoja de Trabajo para listado'!$CD$151:$DC$151,0)),0)</f>
        <v>0</v>
      </c>
      <c r="K412" s="243">
        <f ca="1">+IFERROR(INDEX('Hoja de Trabajo para listado'!$A$155:$Z$1048576,MATCH($A412,'Hoja de Trabajo para listado'!$A$155:$A$1048576,0),MATCH((CUADRO!K$4&amp;$E412),'Hoja de Trabajo para listado'!$A$151:$Z$151,0)),0)+IFERROR(INDEX('Hoja de Trabajo para listado'!$AB$155:$BA$1048576,MATCH($A412,'Hoja de Trabajo para listado'!$AB$155:$AB$1048576,0),MATCH((CUADRO!K$4&amp;$E412),'Hoja de Trabajo para listado'!$AB$151:$BA$151,0)),0)+IFERROR(INDEX('Hoja de Trabajo para listado'!$BC$155:$CB$1048576,MATCH($A412,'Hoja de Trabajo para listado'!$BC$155:$BC$1048576,0),MATCH((CUADRO!K$4&amp;$E412),'Hoja de Trabajo para listado'!$BC$151:$CB$151,0)),0)+IFERROR(INDEX('Hoja de Trabajo para listado'!$DE$153:$DG$274,MATCH($A412,'Hoja de Trabajo para listado'!$DE$153:$DE$1048576,0),MATCH((CUADRO!K$4&amp;$E412),'Hoja de Trabajo para listado'!$DE$151:$DG$151,0)),0)+IFERROR(INDEX('Hoja de Trabajo para listado'!$CD$155:$DC$1048576,MATCH($A412,'Hoja de Trabajo para listado'!$CD$155:$CD$1048576,0),MATCH((CUADRO!K$4&amp;$E412),'Hoja de Trabajo para listado'!$CD$151:$DC$151,0)),0)</f>
        <v>0</v>
      </c>
      <c r="L412" s="243">
        <f ca="1">+IFERROR(INDEX('Hoja de Trabajo para listado'!$A$155:$Z$1048576,MATCH($A412,'Hoja de Trabajo para listado'!$A$155:$A$1048576,0),MATCH((CUADRO!L$4&amp;$E412),'Hoja de Trabajo para listado'!$A$151:$Z$151,0)),0)+IFERROR(INDEX('Hoja de Trabajo para listado'!$AB$155:$BA$1048576,MATCH($A412,'Hoja de Trabajo para listado'!$AB$155:$AB$1048576,0),MATCH((CUADRO!L$4&amp;$E412),'Hoja de Trabajo para listado'!$AB$151:$BA$151,0)),0)+IFERROR(INDEX('Hoja de Trabajo para listado'!$BC$155:$CB$1048576,MATCH($A412,'Hoja de Trabajo para listado'!$BC$155:$BC$1048576,0),MATCH((CUADRO!L$4&amp;$E412),'Hoja de Trabajo para listado'!$BC$151:$CB$151,0)),0)+IFERROR(INDEX('Hoja de Trabajo para listado'!$DE$153:$DG$274,MATCH($A412,'Hoja de Trabajo para listado'!$DE$153:$DE$1048576,0),MATCH((CUADRO!L$4&amp;$E412),'Hoja de Trabajo para listado'!$DE$151:$DG$151,0)),0)+IFERROR(INDEX('Hoja de Trabajo para listado'!$CD$155:$DC$1048576,MATCH($A412,'Hoja de Trabajo para listado'!$CD$155:$CD$1048576,0),MATCH((CUADRO!L$4&amp;$E412),'Hoja de Trabajo para listado'!$CD$151:$DC$151,0)),0)</f>
        <v>0</v>
      </c>
      <c r="M412" s="243">
        <f ca="1">+IFERROR(INDEX('Hoja de Trabajo para listado'!$A$155:$Z$1048576,MATCH($A412,'Hoja de Trabajo para listado'!$A$155:$A$1048576,0),MATCH((CUADRO!M$4&amp;$E412),'Hoja de Trabajo para listado'!$A$151:$Z$151,0)),0)+IFERROR(INDEX('Hoja de Trabajo para listado'!$AB$155:$BA$1048576,MATCH($A412,'Hoja de Trabajo para listado'!$AB$155:$AB$1048576,0),MATCH((CUADRO!M$4&amp;$E412),'Hoja de Trabajo para listado'!$AB$151:$BA$151,0)),0)+IFERROR(INDEX('Hoja de Trabajo para listado'!$BC$155:$CB$1048576,MATCH($A412,'Hoja de Trabajo para listado'!$BC$155:$BC$1048576,0),MATCH((CUADRO!M$4&amp;$E412),'Hoja de Trabajo para listado'!$BC$151:$CB$151,0)),0)+IFERROR(INDEX('Hoja de Trabajo para listado'!$DE$153:$DG$274,MATCH($A412,'Hoja de Trabajo para listado'!$DE$153:$DE$1048576,0),MATCH((CUADRO!M$4&amp;$E412),'Hoja de Trabajo para listado'!$DE$151:$DG$151,0)),0)+IFERROR(INDEX('Hoja de Trabajo para listado'!$CD$155:$DC$1048576,MATCH($A412,'Hoja de Trabajo para listado'!$CD$155:$CD$1048576,0),MATCH((CUADRO!M$4&amp;$E412),'Hoja de Trabajo para listado'!$CD$151:$DC$151,0)),0)</f>
        <v>0</v>
      </c>
      <c r="N412" s="243">
        <f ca="1">+IFERROR(INDEX('Hoja de Trabajo para listado'!$A$155:$Z$1048576,MATCH($A412,'Hoja de Trabajo para listado'!$A$155:$A$1048576,0),MATCH((CUADRO!N$4&amp;$E412),'Hoja de Trabajo para listado'!$A$151:$Z$151,0)),0)+IFERROR(INDEX('Hoja de Trabajo para listado'!$AB$155:$BA$1048576,MATCH($A412,'Hoja de Trabajo para listado'!$AB$155:$AB$1048576,0),MATCH((CUADRO!N$4&amp;$E412),'Hoja de Trabajo para listado'!$AB$151:$BA$151,0)),0)+IFERROR(INDEX('Hoja de Trabajo para listado'!$BC$155:$CB$1048576,MATCH($A412,'Hoja de Trabajo para listado'!$BC$155:$BC$1048576,0),MATCH((CUADRO!N$4&amp;$E412),'Hoja de Trabajo para listado'!$BC$151:$CB$151,0)),0)+IFERROR(INDEX('Hoja de Trabajo para listado'!$DE$153:$DG$274,MATCH($A412,'Hoja de Trabajo para listado'!$DE$153:$DE$1048576,0),MATCH((CUADRO!N$4&amp;$E412),'Hoja de Trabajo para listado'!$DE$151:$DG$151,0)),0)+IFERROR(INDEX('Hoja de Trabajo para listado'!$CD$155:$DC$1048576,MATCH($A412,'Hoja de Trabajo para listado'!$CD$155:$CD$1048576,0),MATCH((CUADRO!N$4&amp;$E412),'Hoja de Trabajo para listado'!$CD$151:$DC$151,0)),0)</f>
        <v>0</v>
      </c>
      <c r="O412" s="243">
        <f ca="1">+IFERROR(INDEX('Hoja de Trabajo para listado'!$A$155:$Z$1048576,MATCH($A412,'Hoja de Trabajo para listado'!$A$155:$A$1048576,0),MATCH((CUADRO!O$4&amp;$E412),'Hoja de Trabajo para listado'!$A$151:$Z$151,0)),0)+IFERROR(INDEX('Hoja de Trabajo para listado'!$AB$155:$BA$1048576,MATCH($A412,'Hoja de Trabajo para listado'!$AB$155:$AB$1048576,0),MATCH((CUADRO!O$4&amp;$E412),'Hoja de Trabajo para listado'!$AB$151:$BA$151,0)),0)+IFERROR(INDEX('Hoja de Trabajo para listado'!$BC$155:$CB$1048576,MATCH($A412,'Hoja de Trabajo para listado'!$BC$155:$BC$1048576,0),MATCH((CUADRO!O$4&amp;$E412),'Hoja de Trabajo para listado'!$BC$151:$CB$151,0)),0)+IFERROR(INDEX('Hoja de Trabajo para listado'!$DE$153:$DG$274,MATCH($A412,'Hoja de Trabajo para listado'!$DE$153:$DE$1048576,0),MATCH((CUADRO!O$4&amp;$E412),'Hoja de Trabajo para listado'!$DE$151:$DG$151,0)),0)+IFERROR(INDEX('Hoja de Trabajo para listado'!$CD$155:$DC$1048576,MATCH($A412,'Hoja de Trabajo para listado'!$CD$155:$CD$1048576,0),MATCH((CUADRO!O$4&amp;$E412),'Hoja de Trabajo para listado'!$CD$151:$DC$151,0)),0)</f>
        <v>0</v>
      </c>
      <c r="P412" s="243">
        <f ca="1">+IFERROR(INDEX('Hoja de Trabajo para listado'!$A$155:$Z$1048576,MATCH($A412,'Hoja de Trabajo para listado'!$A$155:$A$1048576,0),MATCH((CUADRO!P$4&amp;$E412),'Hoja de Trabajo para listado'!$A$151:$Z$151,0)),0)+IFERROR(INDEX('Hoja de Trabajo para listado'!$AB$155:$BA$1048576,MATCH($A412,'Hoja de Trabajo para listado'!$AB$155:$AB$1048576,0),MATCH((CUADRO!P$4&amp;$E412),'Hoja de Trabajo para listado'!$AB$151:$BA$151,0)),0)+IFERROR(INDEX('Hoja de Trabajo para listado'!$BC$155:$CB$1048576,MATCH($A412,'Hoja de Trabajo para listado'!$BC$155:$BC$1048576,0),MATCH((CUADRO!P$4&amp;$E412),'Hoja de Trabajo para listado'!$BC$151:$CB$151,0)),0)+IFERROR(INDEX('Hoja de Trabajo para listado'!$DE$153:$DG$274,MATCH($A412,'Hoja de Trabajo para listado'!$DE$153:$DE$1048576,0),MATCH((CUADRO!P$4&amp;$E412),'Hoja de Trabajo para listado'!$DE$151:$DG$151,0)),0)+IFERROR(INDEX('Hoja de Trabajo para listado'!$CD$155:$DC$1048576,MATCH($A412,'Hoja de Trabajo para listado'!$CD$155:$CD$1048576,0),MATCH((CUADRO!P$4&amp;$E412),'Hoja de Trabajo para listado'!$CD$151:$DC$151,0)),0)</f>
        <v>0</v>
      </c>
      <c r="Q412" s="243">
        <f ca="1">+IFERROR(INDEX('Hoja de Trabajo para listado'!$A$155:$Z$1048576,MATCH($A412,'Hoja de Trabajo para listado'!$A$155:$A$1048576,0),MATCH((CUADRO!Q$4&amp;$E412),'Hoja de Trabajo para listado'!$A$151:$Z$151,0)),0)+IFERROR(INDEX('Hoja de Trabajo para listado'!$AB$155:$BA$1048576,MATCH($A412,'Hoja de Trabajo para listado'!$AB$155:$AB$1048576,0),MATCH((CUADRO!Q$4&amp;$E412),'Hoja de Trabajo para listado'!$AB$151:$BA$151,0)),0)+IFERROR(INDEX('Hoja de Trabajo para listado'!$BC$155:$CB$1048576,MATCH($A412,'Hoja de Trabajo para listado'!$BC$155:$BC$1048576,0),MATCH((CUADRO!Q$4&amp;$E412),'Hoja de Trabajo para listado'!$BC$151:$CB$151,0)),0)+IFERROR(INDEX('Hoja de Trabajo para listado'!$DE$153:$DG$274,MATCH($A412,'Hoja de Trabajo para listado'!$DE$153:$DE$1048576,0),MATCH((CUADRO!Q$4&amp;$E412),'Hoja de Trabajo para listado'!$DE$151:$DG$151,0)),0)+IFERROR(INDEX('Hoja de Trabajo para listado'!$CD$155:$DC$1048576,MATCH($A412,'Hoja de Trabajo para listado'!$CD$155:$CD$1048576,0),MATCH((CUADRO!Q$4&amp;$E412),'Hoja de Trabajo para listado'!$CD$151:$DC$151,0)),0)</f>
        <v>0</v>
      </c>
      <c r="R412" s="243">
        <f t="shared" ca="1" si="12"/>
        <v>0</v>
      </c>
      <c r="S412" s="247">
        <f ca="1">+R411+R412</f>
        <v>0</v>
      </c>
      <c r="T412" s="241">
        <f ca="1">+S412</f>
        <v>0</v>
      </c>
      <c r="U412" s="240">
        <f t="shared" si="13"/>
        <v>2</v>
      </c>
    </row>
    <row r="413" spans="1:21" customFormat="1" ht="27" customHeight="1">
      <c r="A413" s="32">
        <v>862</v>
      </c>
      <c r="B413" s="381">
        <f>+A413</f>
        <v>862</v>
      </c>
      <c r="C413" s="245" t="str">
        <f>+VLOOKUP(A413,bd_lista!$A$3:$C$592,3,FALSE)</f>
        <v>Fondo Nacional de Desarrollo Regional</v>
      </c>
      <c r="D413" s="383" t="str">
        <f>+C413</f>
        <v>Fondo Nacional de Desarrollo Regional</v>
      </c>
      <c r="E413" s="240" t="s">
        <v>683</v>
      </c>
      <c r="F413" s="241">
        <f ca="1">+IFERROR(INDEX('Hoja de Trabajo para listado'!$A$155:$Z$1048576,MATCH($A413,'Hoja de Trabajo para listado'!$A$155:$A$1048576,0),MATCH((CUADRO!F$4&amp;$E413),'Hoja de Trabajo para listado'!$A$151:$Z$151,0)),0)+IFERROR(INDEX('Hoja de Trabajo para listado'!$AB$155:$BA$1048576,MATCH($A413,'Hoja de Trabajo para listado'!$AB$155:$AB$1048576,0),MATCH((CUADRO!F$4&amp;$E413),'Hoja de Trabajo para listado'!$AB$151:$BA$151,0)),0)+IFERROR(INDEX('Hoja de Trabajo para listado'!$BC$155:$CB$1048576,MATCH($A413,'Hoja de Trabajo para listado'!$BC$155:$BC$1048576,0),MATCH((CUADRO!F$4&amp;$E413),'Hoja de Trabajo para listado'!$BC$151:$CB$151,0)),0)+IFERROR(INDEX('Hoja de Trabajo para listado'!$DE$153:$DG$274,MATCH($A413,'Hoja de Trabajo para listado'!$DE$153:$DE$1048576,0),MATCH((CUADRO!F$4&amp;$E413),'Hoja de Trabajo para listado'!$DE$151:$DG$151,0)),0)+IFERROR(INDEX('Hoja de Trabajo para listado'!$CD$155:$DC$1048576,MATCH($A413,'Hoja de Trabajo para listado'!$CD$155:$CD$1048576,0),MATCH((CUADRO!F$4&amp;$E413),'Hoja de Trabajo para listado'!$CD$151:$DC$151,0)),0)</f>
        <v>0</v>
      </c>
      <c r="G413" s="241">
        <f ca="1">+IFERROR(INDEX('Hoja de Trabajo para listado'!$A$155:$Z$1048576,MATCH($A413,'Hoja de Trabajo para listado'!$A$155:$A$1048576,0),MATCH((CUADRO!G$4&amp;$E413),'Hoja de Trabajo para listado'!$A$151:$Z$151,0)),0)+IFERROR(INDEX('Hoja de Trabajo para listado'!$AB$155:$BA$1048576,MATCH($A413,'Hoja de Trabajo para listado'!$AB$155:$AB$1048576,0),MATCH((CUADRO!G$4&amp;$E413),'Hoja de Trabajo para listado'!$AB$151:$BA$151,0)),0)+IFERROR(INDEX('Hoja de Trabajo para listado'!$BC$155:$CB$1048576,MATCH($A413,'Hoja de Trabajo para listado'!$BC$155:$BC$1048576,0),MATCH((CUADRO!G$4&amp;$E413),'Hoja de Trabajo para listado'!$BC$151:$CB$151,0)),0)+IFERROR(INDEX('Hoja de Trabajo para listado'!$DE$153:$DG$274,MATCH($A413,'Hoja de Trabajo para listado'!$DE$153:$DE$1048576,0),MATCH((CUADRO!G$4&amp;$E413),'Hoja de Trabajo para listado'!$DE$151:$DG$151,0)),0)+IFERROR(INDEX('Hoja de Trabajo para listado'!$CD$155:$DC$1048576,MATCH($A413,'Hoja de Trabajo para listado'!$CD$155:$CD$1048576,0),MATCH((CUADRO!G$4&amp;$E413),'Hoja de Trabajo para listado'!$CD$151:$DC$151,0)),0)</f>
        <v>0</v>
      </c>
      <c r="H413" s="241">
        <f ca="1">+IFERROR(INDEX('Hoja de Trabajo para listado'!$A$155:$Z$1048576,MATCH($A413,'Hoja de Trabajo para listado'!$A$155:$A$1048576,0),MATCH((CUADRO!H$4&amp;$E413),'Hoja de Trabajo para listado'!$A$151:$Z$151,0)),0)+IFERROR(INDEX('Hoja de Trabajo para listado'!$AB$155:$BA$1048576,MATCH($A413,'Hoja de Trabajo para listado'!$AB$155:$AB$1048576,0),MATCH((CUADRO!H$4&amp;$E413),'Hoja de Trabajo para listado'!$AB$151:$BA$151,0)),0)+IFERROR(INDEX('Hoja de Trabajo para listado'!$BC$155:$CB$1048576,MATCH($A413,'Hoja de Trabajo para listado'!$BC$155:$BC$1048576,0),MATCH((CUADRO!H$4&amp;$E413),'Hoja de Trabajo para listado'!$BC$151:$CB$151,0)),0)+IFERROR(INDEX('Hoja de Trabajo para listado'!$DE$153:$DG$274,MATCH($A413,'Hoja de Trabajo para listado'!$DE$153:$DE$1048576,0),MATCH((CUADRO!H$4&amp;$E413),'Hoja de Trabajo para listado'!$DE$151:$DG$151,0)),0)+IFERROR(INDEX('Hoja de Trabajo para listado'!$CD$155:$DC$1048576,MATCH($A413,'Hoja de Trabajo para listado'!$CD$155:$CD$1048576,0),MATCH((CUADRO!H$4&amp;$E413),'Hoja de Trabajo para listado'!$CD$151:$DC$151,0)),0)</f>
        <v>0</v>
      </c>
      <c r="I413" s="241">
        <f ca="1">+IFERROR(INDEX('Hoja de Trabajo para listado'!$A$155:$Z$1048576,MATCH($A413,'Hoja de Trabajo para listado'!$A$155:$A$1048576,0),MATCH((CUADRO!I$4&amp;$E413),'Hoja de Trabajo para listado'!$A$151:$Z$151,0)),0)+IFERROR(INDEX('Hoja de Trabajo para listado'!$AB$155:$BA$1048576,MATCH($A413,'Hoja de Trabajo para listado'!$AB$155:$AB$1048576,0),MATCH((CUADRO!I$4&amp;$E413),'Hoja de Trabajo para listado'!$AB$151:$BA$151,0)),0)+IFERROR(INDEX('Hoja de Trabajo para listado'!$BC$155:$CB$1048576,MATCH($A413,'Hoja de Trabajo para listado'!$BC$155:$BC$1048576,0),MATCH((CUADRO!I$4&amp;$E413),'Hoja de Trabajo para listado'!$BC$151:$CB$151,0)),0)+IFERROR(INDEX('Hoja de Trabajo para listado'!$DE$153:$DG$274,MATCH($A413,'Hoja de Trabajo para listado'!$DE$153:$DE$1048576,0),MATCH((CUADRO!I$4&amp;$E413),'Hoja de Trabajo para listado'!$DE$151:$DG$151,0)),0)+IFERROR(INDEX('Hoja de Trabajo para listado'!$CD$155:$DC$1048576,MATCH($A413,'Hoja de Trabajo para listado'!$CD$155:$CD$1048576,0),MATCH((CUADRO!I$4&amp;$E413),'Hoja de Trabajo para listado'!$CD$151:$DC$151,0)),0)</f>
        <v>62630.14</v>
      </c>
      <c r="J413" s="241">
        <f ca="1">+IFERROR(INDEX('Hoja de Trabajo para listado'!$A$155:$Z$1048576,MATCH($A413,'Hoja de Trabajo para listado'!$A$155:$A$1048576,0),MATCH((CUADRO!J$4&amp;$E413),'Hoja de Trabajo para listado'!$A$151:$Z$151,0)),0)+IFERROR(INDEX('Hoja de Trabajo para listado'!$AB$155:$BA$1048576,MATCH($A413,'Hoja de Trabajo para listado'!$AB$155:$AB$1048576,0),MATCH((CUADRO!J$4&amp;$E413),'Hoja de Trabajo para listado'!$AB$151:$BA$151,0)),0)+IFERROR(INDEX('Hoja de Trabajo para listado'!$BC$155:$CB$1048576,MATCH($A413,'Hoja de Trabajo para listado'!$BC$155:$BC$1048576,0),MATCH((CUADRO!J$4&amp;$E413),'Hoja de Trabajo para listado'!$BC$151:$CB$151,0)),0)+IFERROR(INDEX('Hoja de Trabajo para listado'!$DE$153:$DG$274,MATCH($A413,'Hoja de Trabajo para listado'!$DE$153:$DE$1048576,0),MATCH((CUADRO!J$4&amp;$E413),'Hoja de Trabajo para listado'!$DE$151:$DG$151,0)),0)+IFERROR(INDEX('Hoja de Trabajo para listado'!$CD$155:$DC$1048576,MATCH($A413,'Hoja de Trabajo para listado'!$CD$155:$CD$1048576,0),MATCH((CUADRO!J$4&amp;$E413),'Hoja de Trabajo para listado'!$CD$151:$DC$151,0)),0)</f>
        <v>0</v>
      </c>
      <c r="K413" s="241">
        <f ca="1">+IFERROR(INDEX('Hoja de Trabajo para listado'!$A$155:$Z$1048576,MATCH($A413,'Hoja de Trabajo para listado'!$A$155:$A$1048576,0),MATCH((CUADRO!K$4&amp;$E413),'Hoja de Trabajo para listado'!$A$151:$Z$151,0)),0)+IFERROR(INDEX('Hoja de Trabajo para listado'!$AB$155:$BA$1048576,MATCH($A413,'Hoja de Trabajo para listado'!$AB$155:$AB$1048576,0),MATCH((CUADRO!K$4&amp;$E413),'Hoja de Trabajo para listado'!$AB$151:$BA$151,0)),0)+IFERROR(INDEX('Hoja de Trabajo para listado'!$BC$155:$CB$1048576,MATCH($A413,'Hoja de Trabajo para listado'!$BC$155:$BC$1048576,0),MATCH((CUADRO!K$4&amp;$E413),'Hoja de Trabajo para listado'!$BC$151:$CB$151,0)),0)+IFERROR(INDEX('Hoja de Trabajo para listado'!$DE$153:$DG$274,MATCH($A413,'Hoja de Trabajo para listado'!$DE$153:$DE$1048576,0),MATCH((CUADRO!K$4&amp;$E413),'Hoja de Trabajo para listado'!$DE$151:$DG$151,0)),0)+IFERROR(INDEX('Hoja de Trabajo para listado'!$CD$155:$DC$1048576,MATCH($A413,'Hoja de Trabajo para listado'!$CD$155:$CD$1048576,0),MATCH((CUADRO!K$4&amp;$E413),'Hoja de Trabajo para listado'!$CD$151:$DC$151,0)),0)</f>
        <v>0</v>
      </c>
      <c r="L413" s="241">
        <f ca="1">+IFERROR(INDEX('Hoja de Trabajo para listado'!$A$155:$Z$1048576,MATCH($A413,'Hoja de Trabajo para listado'!$A$155:$A$1048576,0),MATCH((CUADRO!L$4&amp;$E413),'Hoja de Trabajo para listado'!$A$151:$Z$151,0)),0)+IFERROR(INDEX('Hoja de Trabajo para listado'!$AB$155:$BA$1048576,MATCH($A413,'Hoja de Trabajo para listado'!$AB$155:$AB$1048576,0),MATCH((CUADRO!L$4&amp;$E413),'Hoja de Trabajo para listado'!$AB$151:$BA$151,0)),0)+IFERROR(INDEX('Hoja de Trabajo para listado'!$BC$155:$CB$1048576,MATCH($A413,'Hoja de Trabajo para listado'!$BC$155:$BC$1048576,0),MATCH((CUADRO!L$4&amp;$E413),'Hoja de Trabajo para listado'!$BC$151:$CB$151,0)),0)+IFERROR(INDEX('Hoja de Trabajo para listado'!$DE$153:$DG$274,MATCH($A413,'Hoja de Trabajo para listado'!$DE$153:$DE$1048576,0),MATCH((CUADRO!L$4&amp;$E413),'Hoja de Trabajo para listado'!$DE$151:$DG$151,0)),0)+IFERROR(INDEX('Hoja de Trabajo para listado'!$CD$155:$DC$1048576,MATCH($A413,'Hoja de Trabajo para listado'!$CD$155:$CD$1048576,0),MATCH((CUADRO!L$4&amp;$E413),'Hoja de Trabajo para listado'!$CD$151:$DC$151,0)),0)</f>
        <v>0</v>
      </c>
      <c r="M413" s="241">
        <f ca="1">+IFERROR(INDEX('Hoja de Trabajo para listado'!$A$155:$Z$1048576,MATCH($A413,'Hoja de Trabajo para listado'!$A$155:$A$1048576,0),MATCH((CUADRO!M$4&amp;$E413),'Hoja de Trabajo para listado'!$A$151:$Z$151,0)),0)+IFERROR(INDEX('Hoja de Trabajo para listado'!$AB$155:$BA$1048576,MATCH($A413,'Hoja de Trabajo para listado'!$AB$155:$AB$1048576,0),MATCH((CUADRO!M$4&amp;$E413),'Hoja de Trabajo para listado'!$AB$151:$BA$151,0)),0)+IFERROR(INDEX('Hoja de Trabajo para listado'!$BC$155:$CB$1048576,MATCH($A413,'Hoja de Trabajo para listado'!$BC$155:$BC$1048576,0),MATCH((CUADRO!M$4&amp;$E413),'Hoja de Trabajo para listado'!$BC$151:$CB$151,0)),0)+IFERROR(INDEX('Hoja de Trabajo para listado'!$DE$153:$DG$274,MATCH($A413,'Hoja de Trabajo para listado'!$DE$153:$DE$1048576,0),MATCH((CUADRO!M$4&amp;$E413),'Hoja de Trabajo para listado'!$DE$151:$DG$151,0)),0)+IFERROR(INDEX('Hoja de Trabajo para listado'!$CD$155:$DC$1048576,MATCH($A413,'Hoja de Trabajo para listado'!$CD$155:$CD$1048576,0),MATCH((CUADRO!M$4&amp;$E413),'Hoja de Trabajo para listado'!$CD$151:$DC$151,0)),0)</f>
        <v>0</v>
      </c>
      <c r="N413" s="241">
        <f ca="1">+IFERROR(INDEX('Hoja de Trabajo para listado'!$A$155:$Z$1048576,MATCH($A413,'Hoja de Trabajo para listado'!$A$155:$A$1048576,0),MATCH((CUADRO!N$4&amp;$E413),'Hoja de Trabajo para listado'!$A$151:$Z$151,0)),0)+IFERROR(INDEX('Hoja de Trabajo para listado'!$AB$155:$BA$1048576,MATCH($A413,'Hoja de Trabajo para listado'!$AB$155:$AB$1048576,0),MATCH((CUADRO!N$4&amp;$E413),'Hoja de Trabajo para listado'!$AB$151:$BA$151,0)),0)+IFERROR(INDEX('Hoja de Trabajo para listado'!$BC$155:$CB$1048576,MATCH($A413,'Hoja de Trabajo para listado'!$BC$155:$BC$1048576,0),MATCH((CUADRO!N$4&amp;$E413),'Hoja de Trabajo para listado'!$BC$151:$CB$151,0)),0)+IFERROR(INDEX('Hoja de Trabajo para listado'!$DE$153:$DG$274,MATCH($A413,'Hoja de Trabajo para listado'!$DE$153:$DE$1048576,0),MATCH((CUADRO!N$4&amp;$E413),'Hoja de Trabajo para listado'!$DE$151:$DG$151,0)),0)+IFERROR(INDEX('Hoja de Trabajo para listado'!$CD$155:$DC$1048576,MATCH($A413,'Hoja de Trabajo para listado'!$CD$155:$CD$1048576,0),MATCH((CUADRO!N$4&amp;$E413),'Hoja de Trabajo para listado'!$CD$151:$DC$151,0)),0)</f>
        <v>0</v>
      </c>
      <c r="O413" s="241">
        <f ca="1">+IFERROR(INDEX('Hoja de Trabajo para listado'!$A$155:$Z$1048576,MATCH($A413,'Hoja de Trabajo para listado'!$A$155:$A$1048576,0),MATCH((CUADRO!O$4&amp;$E413),'Hoja de Trabajo para listado'!$A$151:$Z$151,0)),0)+IFERROR(INDEX('Hoja de Trabajo para listado'!$AB$155:$BA$1048576,MATCH($A413,'Hoja de Trabajo para listado'!$AB$155:$AB$1048576,0),MATCH((CUADRO!O$4&amp;$E413),'Hoja de Trabajo para listado'!$AB$151:$BA$151,0)),0)+IFERROR(INDEX('Hoja de Trabajo para listado'!$BC$155:$CB$1048576,MATCH($A413,'Hoja de Trabajo para listado'!$BC$155:$BC$1048576,0),MATCH((CUADRO!O$4&amp;$E413),'Hoja de Trabajo para listado'!$BC$151:$CB$151,0)),0)+IFERROR(INDEX('Hoja de Trabajo para listado'!$DE$153:$DG$274,MATCH($A413,'Hoja de Trabajo para listado'!$DE$153:$DE$1048576,0),MATCH((CUADRO!O$4&amp;$E413),'Hoja de Trabajo para listado'!$DE$151:$DG$151,0)),0)+IFERROR(INDEX('Hoja de Trabajo para listado'!$CD$155:$DC$1048576,MATCH($A413,'Hoja de Trabajo para listado'!$CD$155:$CD$1048576,0),MATCH((CUADRO!O$4&amp;$E413),'Hoja de Trabajo para listado'!$CD$151:$DC$151,0)),0)</f>
        <v>0</v>
      </c>
      <c r="P413" s="241">
        <f ca="1">+IFERROR(INDEX('Hoja de Trabajo para listado'!$A$155:$Z$1048576,MATCH($A413,'Hoja de Trabajo para listado'!$A$155:$A$1048576,0),MATCH((CUADRO!P$4&amp;$E413),'Hoja de Trabajo para listado'!$A$151:$Z$151,0)),0)+IFERROR(INDEX('Hoja de Trabajo para listado'!$AB$155:$BA$1048576,MATCH($A413,'Hoja de Trabajo para listado'!$AB$155:$AB$1048576,0),MATCH((CUADRO!P$4&amp;$E413),'Hoja de Trabajo para listado'!$AB$151:$BA$151,0)),0)+IFERROR(INDEX('Hoja de Trabajo para listado'!$BC$155:$CB$1048576,MATCH($A413,'Hoja de Trabajo para listado'!$BC$155:$BC$1048576,0),MATCH((CUADRO!P$4&amp;$E413),'Hoja de Trabajo para listado'!$BC$151:$CB$151,0)),0)+IFERROR(INDEX('Hoja de Trabajo para listado'!$DE$153:$DG$274,MATCH($A413,'Hoja de Trabajo para listado'!$DE$153:$DE$1048576,0),MATCH((CUADRO!P$4&amp;$E413),'Hoja de Trabajo para listado'!$DE$151:$DG$151,0)),0)+IFERROR(INDEX('Hoja de Trabajo para listado'!$CD$155:$DC$1048576,MATCH($A413,'Hoja de Trabajo para listado'!$CD$155:$CD$1048576,0),MATCH((CUADRO!P$4&amp;$E413),'Hoja de Trabajo para listado'!$CD$151:$DC$151,0)),0)</f>
        <v>0</v>
      </c>
      <c r="Q413" s="241">
        <f ca="1">+IFERROR(INDEX('Hoja de Trabajo para listado'!$A$155:$Z$1048576,MATCH($A413,'Hoja de Trabajo para listado'!$A$155:$A$1048576,0),MATCH((CUADRO!Q$4&amp;$E413),'Hoja de Trabajo para listado'!$A$151:$Z$151,0)),0)+IFERROR(INDEX('Hoja de Trabajo para listado'!$AB$155:$BA$1048576,MATCH($A413,'Hoja de Trabajo para listado'!$AB$155:$AB$1048576,0),MATCH((CUADRO!Q$4&amp;$E413),'Hoja de Trabajo para listado'!$AB$151:$BA$151,0)),0)+IFERROR(INDEX('Hoja de Trabajo para listado'!$BC$155:$CB$1048576,MATCH($A413,'Hoja de Trabajo para listado'!$BC$155:$BC$1048576,0),MATCH((CUADRO!Q$4&amp;$E413),'Hoja de Trabajo para listado'!$BC$151:$CB$151,0)),0)+IFERROR(INDEX('Hoja de Trabajo para listado'!$DE$153:$DG$274,MATCH($A413,'Hoja de Trabajo para listado'!$DE$153:$DE$1048576,0),MATCH((CUADRO!Q$4&amp;$E413),'Hoja de Trabajo para listado'!$DE$151:$DG$151,0)),0)+IFERROR(INDEX('Hoja de Trabajo para listado'!$CD$155:$DC$1048576,MATCH($A413,'Hoja de Trabajo para listado'!$CD$155:$CD$1048576,0),MATCH((CUADRO!Q$4&amp;$E413),'Hoja de Trabajo para listado'!$CD$151:$DC$151,0)),0)</f>
        <v>0</v>
      </c>
      <c r="R413" s="241">
        <f t="shared" ca="1" si="12"/>
        <v>62630.14</v>
      </c>
      <c r="S413" s="257"/>
      <c r="T413" s="241">
        <f ca="1">+T414</f>
        <v>2612731.2400000002</v>
      </c>
      <c r="U413" s="240">
        <f t="shared" si="13"/>
        <v>1</v>
      </c>
    </row>
    <row r="414" spans="1:21" customFormat="1" ht="27" customHeight="1">
      <c r="A414" s="32">
        <v>862</v>
      </c>
      <c r="B414" s="382"/>
      <c r="C414" s="305" t="str">
        <f>+VLOOKUP(A414,bd_lista!$A$3:$C$592,3,FALSE)</f>
        <v>Fondo Nacional de Desarrollo Regional</v>
      </c>
      <c r="D414" s="384"/>
      <c r="E414" s="242" t="s">
        <v>684</v>
      </c>
      <c r="F414" s="241">
        <f ca="1">+IFERROR(INDEX('Hoja de Trabajo para listado'!$A$155:$Z$1048576,MATCH($A414,'Hoja de Trabajo para listado'!$A$155:$A$1048576,0),MATCH((CUADRO!F$4&amp;$E414),'Hoja de Trabajo para listado'!$A$151:$Z$151,0)),0)+IFERROR(INDEX('Hoja de Trabajo para listado'!$AB$155:$BA$1048576,MATCH($A414,'Hoja de Trabajo para listado'!$AB$155:$AB$1048576,0),MATCH((CUADRO!F$4&amp;$E414),'Hoja de Trabajo para listado'!$AB$151:$BA$151,0)),0)+IFERROR(INDEX('Hoja de Trabajo para listado'!$BC$155:$CB$1048576,MATCH($A414,'Hoja de Trabajo para listado'!$BC$155:$BC$1048576,0),MATCH((CUADRO!F$4&amp;$E414),'Hoja de Trabajo para listado'!$BC$151:$CB$151,0)),0)+IFERROR(INDEX('Hoja de Trabajo para listado'!$DE$153:$DG$274,MATCH($A414,'Hoja de Trabajo para listado'!$DE$153:$DE$1048576,0),MATCH((CUADRO!F$4&amp;$E414),'Hoja de Trabajo para listado'!$DE$151:$DG$151,0)),0)+IFERROR(INDEX('Hoja de Trabajo para listado'!$CD$155:$DC$1048576,MATCH($A414,'Hoja de Trabajo para listado'!$CD$155:$CD$1048576,0),MATCH((CUADRO!F$4&amp;$E414),'Hoja de Trabajo para listado'!$CD$151:$DC$151,0)),0)</f>
        <v>0</v>
      </c>
      <c r="G414" s="241">
        <f ca="1">+IFERROR(INDEX('Hoja de Trabajo para listado'!$A$155:$Z$1048576,MATCH($A414,'Hoja de Trabajo para listado'!$A$155:$A$1048576,0),MATCH((CUADRO!G$4&amp;$E414),'Hoja de Trabajo para listado'!$A$151:$Z$151,0)),0)+IFERROR(INDEX('Hoja de Trabajo para listado'!$AB$155:$BA$1048576,MATCH($A414,'Hoja de Trabajo para listado'!$AB$155:$AB$1048576,0),MATCH((CUADRO!G$4&amp;$E414),'Hoja de Trabajo para listado'!$AB$151:$BA$151,0)),0)+IFERROR(INDEX('Hoja de Trabajo para listado'!$BC$155:$CB$1048576,MATCH($A414,'Hoja de Trabajo para listado'!$BC$155:$BC$1048576,0),MATCH((CUADRO!G$4&amp;$E414),'Hoja de Trabajo para listado'!$BC$151:$CB$151,0)),0)+IFERROR(INDEX('Hoja de Trabajo para listado'!$DE$153:$DG$274,MATCH($A414,'Hoja de Trabajo para listado'!$DE$153:$DE$1048576,0),MATCH((CUADRO!G$4&amp;$E414),'Hoja de Trabajo para listado'!$DE$151:$DG$151,0)),0)+IFERROR(INDEX('Hoja de Trabajo para listado'!$CD$155:$DC$1048576,MATCH($A414,'Hoja de Trabajo para listado'!$CD$155:$CD$1048576,0),MATCH((CUADRO!G$4&amp;$E414),'Hoja de Trabajo para listado'!$CD$151:$DC$151,0)),0)</f>
        <v>441.27</v>
      </c>
      <c r="H414" s="241">
        <f ca="1">+IFERROR(INDEX('Hoja de Trabajo para listado'!$A$155:$Z$1048576,MATCH($A414,'Hoja de Trabajo para listado'!$A$155:$A$1048576,0),MATCH((CUADRO!H$4&amp;$E414),'Hoja de Trabajo para listado'!$A$151:$Z$151,0)),0)+IFERROR(INDEX('Hoja de Trabajo para listado'!$AB$155:$BA$1048576,MATCH($A414,'Hoja de Trabajo para listado'!$AB$155:$AB$1048576,0),MATCH((CUADRO!H$4&amp;$E414),'Hoja de Trabajo para listado'!$AB$151:$BA$151,0)),0)+IFERROR(INDEX('Hoja de Trabajo para listado'!$BC$155:$CB$1048576,MATCH($A414,'Hoja de Trabajo para listado'!$BC$155:$BC$1048576,0),MATCH((CUADRO!H$4&amp;$E414),'Hoja de Trabajo para listado'!$BC$151:$CB$151,0)),0)+IFERROR(INDEX('Hoja de Trabajo para listado'!$DE$153:$DG$274,MATCH($A414,'Hoja de Trabajo para listado'!$DE$153:$DE$1048576,0),MATCH((CUADRO!H$4&amp;$E414),'Hoja de Trabajo para listado'!$DE$151:$DG$151,0)),0)+IFERROR(INDEX('Hoja de Trabajo para listado'!$CD$155:$DC$1048576,MATCH($A414,'Hoja de Trabajo para listado'!$CD$155:$CD$1048576,0),MATCH((CUADRO!H$4&amp;$E414),'Hoja de Trabajo para listado'!$CD$151:$DC$151,0)),0)</f>
        <v>0</v>
      </c>
      <c r="I414" s="241">
        <f ca="1">+IFERROR(INDEX('Hoja de Trabajo para listado'!$A$155:$Z$1048576,MATCH($A414,'Hoja de Trabajo para listado'!$A$155:$A$1048576,0),MATCH((CUADRO!I$4&amp;$E414),'Hoja de Trabajo para listado'!$A$151:$Z$151,0)),0)+IFERROR(INDEX('Hoja de Trabajo para listado'!$AB$155:$BA$1048576,MATCH($A414,'Hoja de Trabajo para listado'!$AB$155:$AB$1048576,0),MATCH((CUADRO!I$4&amp;$E414),'Hoja de Trabajo para listado'!$AB$151:$BA$151,0)),0)+IFERROR(INDEX('Hoja de Trabajo para listado'!$BC$155:$CB$1048576,MATCH($A414,'Hoja de Trabajo para listado'!$BC$155:$BC$1048576,0),MATCH((CUADRO!I$4&amp;$E414),'Hoja de Trabajo para listado'!$BC$151:$CB$151,0)),0)+IFERROR(INDEX('Hoja de Trabajo para listado'!$DE$153:$DG$274,MATCH($A414,'Hoja de Trabajo para listado'!$DE$153:$DE$1048576,0),MATCH((CUADRO!I$4&amp;$E414),'Hoja de Trabajo para listado'!$DE$151:$DG$151,0)),0)+IFERROR(INDEX('Hoja de Trabajo para listado'!$CD$155:$DC$1048576,MATCH($A414,'Hoja de Trabajo para listado'!$CD$155:$CD$1048576,0),MATCH((CUADRO!I$4&amp;$E414),'Hoja de Trabajo para listado'!$CD$151:$DC$151,0)),0)</f>
        <v>2496172.83</v>
      </c>
      <c r="J414" s="241">
        <f ca="1">+IFERROR(INDEX('Hoja de Trabajo para listado'!$A$155:$Z$1048576,MATCH($A414,'Hoja de Trabajo para listado'!$A$155:$A$1048576,0),MATCH((CUADRO!J$4&amp;$E414),'Hoja de Trabajo para listado'!$A$151:$Z$151,0)),0)+IFERROR(INDEX('Hoja de Trabajo para listado'!$AB$155:$BA$1048576,MATCH($A414,'Hoja de Trabajo para listado'!$AB$155:$AB$1048576,0),MATCH((CUADRO!J$4&amp;$E414),'Hoja de Trabajo para listado'!$AB$151:$BA$151,0)),0)+IFERROR(INDEX('Hoja de Trabajo para listado'!$BC$155:$CB$1048576,MATCH($A414,'Hoja de Trabajo para listado'!$BC$155:$BC$1048576,0),MATCH((CUADRO!J$4&amp;$E414),'Hoja de Trabajo para listado'!$BC$151:$CB$151,0)),0)+IFERROR(INDEX('Hoja de Trabajo para listado'!$DE$153:$DG$274,MATCH($A414,'Hoja de Trabajo para listado'!$DE$153:$DE$1048576,0),MATCH((CUADRO!J$4&amp;$E414),'Hoja de Trabajo para listado'!$DE$151:$DG$151,0)),0)+IFERROR(INDEX('Hoja de Trabajo para listado'!$CD$155:$DC$1048576,MATCH($A414,'Hoja de Trabajo para listado'!$CD$155:$CD$1048576,0),MATCH((CUADRO!J$4&amp;$E414),'Hoja de Trabajo para listado'!$CD$151:$DC$151,0)),0)</f>
        <v>53487</v>
      </c>
      <c r="K414" s="241">
        <f ca="1">+IFERROR(INDEX('Hoja de Trabajo para listado'!$A$155:$Z$1048576,MATCH($A414,'Hoja de Trabajo para listado'!$A$155:$A$1048576,0),MATCH((CUADRO!K$4&amp;$E414),'Hoja de Trabajo para listado'!$A$151:$Z$151,0)),0)+IFERROR(INDEX('Hoja de Trabajo para listado'!$AB$155:$BA$1048576,MATCH($A414,'Hoja de Trabajo para listado'!$AB$155:$AB$1048576,0),MATCH((CUADRO!K$4&amp;$E414),'Hoja de Trabajo para listado'!$AB$151:$BA$151,0)),0)+IFERROR(INDEX('Hoja de Trabajo para listado'!$BC$155:$CB$1048576,MATCH($A414,'Hoja de Trabajo para listado'!$BC$155:$BC$1048576,0),MATCH((CUADRO!K$4&amp;$E414),'Hoja de Trabajo para listado'!$BC$151:$CB$151,0)),0)+IFERROR(INDEX('Hoja de Trabajo para listado'!$DE$153:$DG$274,MATCH($A414,'Hoja de Trabajo para listado'!$DE$153:$DE$1048576,0),MATCH((CUADRO!K$4&amp;$E414),'Hoja de Trabajo para listado'!$DE$151:$DG$151,0)),0)+IFERROR(INDEX('Hoja de Trabajo para listado'!$CD$155:$DC$1048576,MATCH($A414,'Hoja de Trabajo para listado'!$CD$155:$CD$1048576,0),MATCH((CUADRO!K$4&amp;$E414),'Hoja de Trabajo para listado'!$CD$151:$DC$151,0)),0)</f>
        <v>0</v>
      </c>
      <c r="L414" s="241">
        <f ca="1">+IFERROR(INDEX('Hoja de Trabajo para listado'!$A$155:$Z$1048576,MATCH($A414,'Hoja de Trabajo para listado'!$A$155:$A$1048576,0),MATCH((CUADRO!L$4&amp;$E414),'Hoja de Trabajo para listado'!$A$151:$Z$151,0)),0)+IFERROR(INDEX('Hoja de Trabajo para listado'!$AB$155:$BA$1048576,MATCH($A414,'Hoja de Trabajo para listado'!$AB$155:$AB$1048576,0),MATCH((CUADRO!L$4&amp;$E414),'Hoja de Trabajo para listado'!$AB$151:$BA$151,0)),0)+IFERROR(INDEX('Hoja de Trabajo para listado'!$BC$155:$CB$1048576,MATCH($A414,'Hoja de Trabajo para listado'!$BC$155:$BC$1048576,0),MATCH((CUADRO!L$4&amp;$E414),'Hoja de Trabajo para listado'!$BC$151:$CB$151,0)),0)+IFERROR(INDEX('Hoja de Trabajo para listado'!$DE$153:$DG$274,MATCH($A414,'Hoja de Trabajo para listado'!$DE$153:$DE$1048576,0),MATCH((CUADRO!L$4&amp;$E414),'Hoja de Trabajo para listado'!$DE$151:$DG$151,0)),0)+IFERROR(INDEX('Hoja de Trabajo para listado'!$CD$155:$DC$1048576,MATCH($A414,'Hoja de Trabajo para listado'!$CD$155:$CD$1048576,0),MATCH((CUADRO!L$4&amp;$E414),'Hoja de Trabajo para listado'!$CD$151:$DC$151,0)),0)</f>
        <v>0</v>
      </c>
      <c r="M414" s="241">
        <f ca="1">+IFERROR(INDEX('Hoja de Trabajo para listado'!$A$155:$Z$1048576,MATCH($A414,'Hoja de Trabajo para listado'!$A$155:$A$1048576,0),MATCH((CUADRO!M$4&amp;$E414),'Hoja de Trabajo para listado'!$A$151:$Z$151,0)),0)+IFERROR(INDEX('Hoja de Trabajo para listado'!$AB$155:$BA$1048576,MATCH($A414,'Hoja de Trabajo para listado'!$AB$155:$AB$1048576,0),MATCH((CUADRO!M$4&amp;$E414),'Hoja de Trabajo para listado'!$AB$151:$BA$151,0)),0)+IFERROR(INDEX('Hoja de Trabajo para listado'!$BC$155:$CB$1048576,MATCH($A414,'Hoja de Trabajo para listado'!$BC$155:$BC$1048576,0),MATCH((CUADRO!M$4&amp;$E414),'Hoja de Trabajo para listado'!$BC$151:$CB$151,0)),0)+IFERROR(INDEX('Hoja de Trabajo para listado'!$DE$153:$DG$274,MATCH($A414,'Hoja de Trabajo para listado'!$DE$153:$DE$1048576,0),MATCH((CUADRO!M$4&amp;$E414),'Hoja de Trabajo para listado'!$DE$151:$DG$151,0)),0)+IFERROR(INDEX('Hoja de Trabajo para listado'!$CD$155:$DC$1048576,MATCH($A414,'Hoja de Trabajo para listado'!$CD$155:$CD$1048576,0),MATCH((CUADRO!M$4&amp;$E414),'Hoja de Trabajo para listado'!$CD$151:$DC$151,0)),0)</f>
        <v>0</v>
      </c>
      <c r="N414" s="241">
        <f ca="1">+IFERROR(INDEX('Hoja de Trabajo para listado'!$A$155:$Z$1048576,MATCH($A414,'Hoja de Trabajo para listado'!$A$155:$A$1048576,0),MATCH((CUADRO!N$4&amp;$E414),'Hoja de Trabajo para listado'!$A$151:$Z$151,0)),0)+IFERROR(INDEX('Hoja de Trabajo para listado'!$AB$155:$BA$1048576,MATCH($A414,'Hoja de Trabajo para listado'!$AB$155:$AB$1048576,0),MATCH((CUADRO!N$4&amp;$E414),'Hoja de Trabajo para listado'!$AB$151:$BA$151,0)),0)+IFERROR(INDEX('Hoja de Trabajo para listado'!$BC$155:$CB$1048576,MATCH($A414,'Hoja de Trabajo para listado'!$BC$155:$BC$1048576,0),MATCH((CUADRO!N$4&amp;$E414),'Hoja de Trabajo para listado'!$BC$151:$CB$151,0)),0)+IFERROR(INDEX('Hoja de Trabajo para listado'!$DE$153:$DG$274,MATCH($A414,'Hoja de Trabajo para listado'!$DE$153:$DE$1048576,0),MATCH((CUADRO!N$4&amp;$E414),'Hoja de Trabajo para listado'!$DE$151:$DG$151,0)),0)+IFERROR(INDEX('Hoja de Trabajo para listado'!$CD$155:$DC$1048576,MATCH($A414,'Hoja de Trabajo para listado'!$CD$155:$CD$1048576,0),MATCH((CUADRO!N$4&amp;$E414),'Hoja de Trabajo para listado'!$CD$151:$DC$151,0)),0)</f>
        <v>0</v>
      </c>
      <c r="O414" s="241">
        <f ca="1">+IFERROR(INDEX('Hoja de Trabajo para listado'!$A$155:$Z$1048576,MATCH($A414,'Hoja de Trabajo para listado'!$A$155:$A$1048576,0),MATCH((CUADRO!O$4&amp;$E414),'Hoja de Trabajo para listado'!$A$151:$Z$151,0)),0)+IFERROR(INDEX('Hoja de Trabajo para listado'!$AB$155:$BA$1048576,MATCH($A414,'Hoja de Trabajo para listado'!$AB$155:$AB$1048576,0),MATCH((CUADRO!O$4&amp;$E414),'Hoja de Trabajo para listado'!$AB$151:$BA$151,0)),0)+IFERROR(INDEX('Hoja de Trabajo para listado'!$BC$155:$CB$1048576,MATCH($A414,'Hoja de Trabajo para listado'!$BC$155:$BC$1048576,0),MATCH((CUADRO!O$4&amp;$E414),'Hoja de Trabajo para listado'!$BC$151:$CB$151,0)),0)+IFERROR(INDEX('Hoja de Trabajo para listado'!$DE$153:$DG$274,MATCH($A414,'Hoja de Trabajo para listado'!$DE$153:$DE$1048576,0),MATCH((CUADRO!O$4&amp;$E414),'Hoja de Trabajo para listado'!$DE$151:$DG$151,0)),0)+IFERROR(INDEX('Hoja de Trabajo para listado'!$CD$155:$DC$1048576,MATCH($A414,'Hoja de Trabajo para listado'!$CD$155:$CD$1048576,0),MATCH((CUADRO!O$4&amp;$E414),'Hoja de Trabajo para listado'!$CD$151:$DC$151,0)),0)</f>
        <v>0</v>
      </c>
      <c r="P414" s="241">
        <f ca="1">+IFERROR(INDEX('Hoja de Trabajo para listado'!$A$155:$Z$1048576,MATCH($A414,'Hoja de Trabajo para listado'!$A$155:$A$1048576,0),MATCH((CUADRO!P$4&amp;$E414),'Hoja de Trabajo para listado'!$A$151:$Z$151,0)),0)+IFERROR(INDEX('Hoja de Trabajo para listado'!$AB$155:$BA$1048576,MATCH($A414,'Hoja de Trabajo para listado'!$AB$155:$AB$1048576,0),MATCH((CUADRO!P$4&amp;$E414),'Hoja de Trabajo para listado'!$AB$151:$BA$151,0)),0)+IFERROR(INDEX('Hoja de Trabajo para listado'!$BC$155:$CB$1048576,MATCH($A414,'Hoja de Trabajo para listado'!$BC$155:$BC$1048576,0),MATCH((CUADRO!P$4&amp;$E414),'Hoja de Trabajo para listado'!$BC$151:$CB$151,0)),0)+IFERROR(INDEX('Hoja de Trabajo para listado'!$DE$153:$DG$274,MATCH($A414,'Hoja de Trabajo para listado'!$DE$153:$DE$1048576,0),MATCH((CUADRO!P$4&amp;$E414),'Hoja de Trabajo para listado'!$DE$151:$DG$151,0)),0)+IFERROR(INDEX('Hoja de Trabajo para listado'!$CD$155:$DC$1048576,MATCH($A414,'Hoja de Trabajo para listado'!$CD$155:$CD$1048576,0),MATCH((CUADRO!P$4&amp;$E414),'Hoja de Trabajo para listado'!$CD$151:$DC$151,0)),0)</f>
        <v>0</v>
      </c>
      <c r="Q414" s="241">
        <f ca="1">+IFERROR(INDEX('Hoja de Trabajo para listado'!$A$155:$Z$1048576,MATCH($A414,'Hoja de Trabajo para listado'!$A$155:$A$1048576,0),MATCH((CUADRO!Q$4&amp;$E414),'Hoja de Trabajo para listado'!$A$151:$Z$151,0)),0)+IFERROR(INDEX('Hoja de Trabajo para listado'!$AB$155:$BA$1048576,MATCH($A414,'Hoja de Trabajo para listado'!$AB$155:$AB$1048576,0),MATCH((CUADRO!Q$4&amp;$E414),'Hoja de Trabajo para listado'!$AB$151:$BA$151,0)),0)+IFERROR(INDEX('Hoja de Trabajo para listado'!$BC$155:$CB$1048576,MATCH($A414,'Hoja de Trabajo para listado'!$BC$155:$BC$1048576,0),MATCH((CUADRO!Q$4&amp;$E414),'Hoja de Trabajo para listado'!$BC$151:$CB$151,0)),0)+IFERROR(INDEX('Hoja de Trabajo para listado'!$DE$153:$DG$274,MATCH($A414,'Hoja de Trabajo para listado'!$DE$153:$DE$1048576,0),MATCH((CUADRO!Q$4&amp;$E414),'Hoja de Trabajo para listado'!$DE$151:$DG$151,0)),0)+IFERROR(INDEX('Hoja de Trabajo para listado'!$CD$155:$DC$1048576,MATCH($A414,'Hoja de Trabajo para listado'!$CD$155:$CD$1048576,0),MATCH((CUADRO!Q$4&amp;$E414),'Hoja de Trabajo para listado'!$CD$151:$DC$151,0)),0)</f>
        <v>0</v>
      </c>
      <c r="R414" s="241">
        <f t="shared" ca="1" si="12"/>
        <v>2550101.1</v>
      </c>
      <c r="S414" s="241">
        <f ca="1">+R413+R414</f>
        <v>2612731.2400000002</v>
      </c>
      <c r="T414" s="241">
        <f ca="1">+S414</f>
        <v>2612731.2400000002</v>
      </c>
      <c r="U414" s="240">
        <f t="shared" si="13"/>
        <v>2</v>
      </c>
    </row>
    <row r="415" spans="1:21" ht="15" customHeight="1">
      <c r="A415" s="32">
        <v>865</v>
      </c>
      <c r="B415" s="381">
        <f>+A415</f>
        <v>865</v>
      </c>
      <c r="C415" s="245" t="str">
        <f>+VLOOKUP(A415,bd_lista!$A$3:$C$592,3,FALSE)</f>
        <v>Fondo de Desarrollo del Sist.Fin. y Apoyo al Sec.Productivo</v>
      </c>
      <c r="D415" s="383" t="str">
        <f>+C415</f>
        <v>Fondo de Desarrollo del Sist.Fin. y Apoyo al Sec.Productivo</v>
      </c>
      <c r="E415" s="240" t="s">
        <v>683</v>
      </c>
      <c r="F415" s="241">
        <f ca="1">+IFERROR(INDEX('Hoja de Trabajo para listado'!$A$155:$Z$1048576,MATCH($A415,'Hoja de Trabajo para listado'!$A$155:$A$1048576,0),MATCH((CUADRO!F$4&amp;$E415),'Hoja de Trabajo para listado'!$A$151:$Z$151,0)),0)+IFERROR(INDEX('Hoja de Trabajo para listado'!$AB$155:$BA$1048576,MATCH($A415,'Hoja de Trabajo para listado'!$AB$155:$AB$1048576,0),MATCH((CUADRO!F$4&amp;$E415),'Hoja de Trabajo para listado'!$AB$151:$BA$151,0)),0)+IFERROR(INDEX('Hoja de Trabajo para listado'!$BC$155:$CB$1048576,MATCH($A415,'Hoja de Trabajo para listado'!$BC$155:$BC$1048576,0),MATCH((CUADRO!F$4&amp;$E415),'Hoja de Trabajo para listado'!$BC$151:$CB$151,0)),0)+IFERROR(INDEX('Hoja de Trabajo para listado'!$DE$153:$DG$274,MATCH($A415,'Hoja de Trabajo para listado'!$DE$153:$DE$1048576,0),MATCH((CUADRO!F$4&amp;$E415),'Hoja de Trabajo para listado'!$DE$151:$DG$151,0)),0)+IFERROR(INDEX('Hoja de Trabajo para listado'!$CD$155:$DC$1048576,MATCH($A415,'Hoja de Trabajo para listado'!$CD$155:$CD$1048576,0),MATCH((CUADRO!F$4&amp;$E415),'Hoja de Trabajo para listado'!$CD$151:$DC$151,0)),0)</f>
        <v>0</v>
      </c>
      <c r="G415" s="241">
        <f ca="1">+IFERROR(INDEX('Hoja de Trabajo para listado'!$A$155:$Z$1048576,MATCH($A415,'Hoja de Trabajo para listado'!$A$155:$A$1048576,0),MATCH((CUADRO!G$4&amp;$E415),'Hoja de Trabajo para listado'!$A$151:$Z$151,0)),0)+IFERROR(INDEX('Hoja de Trabajo para listado'!$AB$155:$BA$1048576,MATCH($A415,'Hoja de Trabajo para listado'!$AB$155:$AB$1048576,0),MATCH((CUADRO!G$4&amp;$E415),'Hoja de Trabajo para listado'!$AB$151:$BA$151,0)),0)+IFERROR(INDEX('Hoja de Trabajo para listado'!$BC$155:$CB$1048576,MATCH($A415,'Hoja de Trabajo para listado'!$BC$155:$BC$1048576,0),MATCH((CUADRO!G$4&amp;$E415),'Hoja de Trabajo para listado'!$BC$151:$CB$151,0)),0)+IFERROR(INDEX('Hoja de Trabajo para listado'!$DE$153:$DG$274,MATCH($A415,'Hoja de Trabajo para listado'!$DE$153:$DE$1048576,0),MATCH((CUADRO!G$4&amp;$E415),'Hoja de Trabajo para listado'!$DE$151:$DG$151,0)),0)+IFERROR(INDEX('Hoja de Trabajo para listado'!$CD$155:$DC$1048576,MATCH($A415,'Hoja de Trabajo para listado'!$CD$155:$CD$1048576,0),MATCH((CUADRO!G$4&amp;$E415),'Hoja de Trabajo para listado'!$CD$151:$DC$151,0)),0)</f>
        <v>0</v>
      </c>
      <c r="H415" s="241">
        <f ca="1">+IFERROR(INDEX('Hoja de Trabajo para listado'!$A$155:$Z$1048576,MATCH($A415,'Hoja de Trabajo para listado'!$A$155:$A$1048576,0),MATCH((CUADRO!H$4&amp;$E415),'Hoja de Trabajo para listado'!$A$151:$Z$151,0)),0)+IFERROR(INDEX('Hoja de Trabajo para listado'!$AB$155:$BA$1048576,MATCH($A415,'Hoja de Trabajo para listado'!$AB$155:$AB$1048576,0),MATCH((CUADRO!H$4&amp;$E415),'Hoja de Trabajo para listado'!$AB$151:$BA$151,0)),0)+IFERROR(INDEX('Hoja de Trabajo para listado'!$BC$155:$CB$1048576,MATCH($A415,'Hoja de Trabajo para listado'!$BC$155:$BC$1048576,0),MATCH((CUADRO!H$4&amp;$E415),'Hoja de Trabajo para listado'!$BC$151:$CB$151,0)),0)+IFERROR(INDEX('Hoja de Trabajo para listado'!$DE$153:$DG$274,MATCH($A415,'Hoja de Trabajo para listado'!$DE$153:$DE$1048576,0),MATCH((CUADRO!H$4&amp;$E415),'Hoja de Trabajo para listado'!$DE$151:$DG$151,0)),0)+IFERROR(INDEX('Hoja de Trabajo para listado'!$CD$155:$DC$1048576,MATCH($A415,'Hoja de Trabajo para listado'!$CD$155:$CD$1048576,0),MATCH((CUADRO!H$4&amp;$E415),'Hoja de Trabajo para listado'!$CD$151:$DC$151,0)),0)</f>
        <v>0</v>
      </c>
      <c r="I415" s="241">
        <f ca="1">+IFERROR(INDEX('Hoja de Trabajo para listado'!$A$155:$Z$1048576,MATCH($A415,'Hoja de Trabajo para listado'!$A$155:$A$1048576,0),MATCH((CUADRO!I$4&amp;$E415),'Hoja de Trabajo para listado'!$A$151:$Z$151,0)),0)+IFERROR(INDEX('Hoja de Trabajo para listado'!$AB$155:$BA$1048576,MATCH($A415,'Hoja de Trabajo para listado'!$AB$155:$AB$1048576,0),MATCH((CUADRO!I$4&amp;$E415),'Hoja de Trabajo para listado'!$AB$151:$BA$151,0)),0)+IFERROR(INDEX('Hoja de Trabajo para listado'!$BC$155:$CB$1048576,MATCH($A415,'Hoja de Trabajo para listado'!$BC$155:$BC$1048576,0),MATCH((CUADRO!I$4&amp;$E415),'Hoja de Trabajo para listado'!$BC$151:$CB$151,0)),0)+IFERROR(INDEX('Hoja de Trabajo para listado'!$DE$153:$DG$274,MATCH($A415,'Hoja de Trabajo para listado'!$DE$153:$DE$1048576,0),MATCH((CUADRO!I$4&amp;$E415),'Hoja de Trabajo para listado'!$DE$151:$DG$151,0)),0)+IFERROR(INDEX('Hoja de Trabajo para listado'!$CD$155:$DC$1048576,MATCH($A415,'Hoja de Trabajo para listado'!$CD$155:$CD$1048576,0),MATCH((CUADRO!I$4&amp;$E415),'Hoja de Trabajo para listado'!$CD$151:$DC$151,0)),0)</f>
        <v>0</v>
      </c>
      <c r="J415" s="241">
        <f ca="1">+IFERROR(INDEX('Hoja de Trabajo para listado'!$A$155:$Z$1048576,MATCH($A415,'Hoja de Trabajo para listado'!$A$155:$A$1048576,0),MATCH((CUADRO!J$4&amp;$E415),'Hoja de Trabajo para listado'!$A$151:$Z$151,0)),0)+IFERROR(INDEX('Hoja de Trabajo para listado'!$AB$155:$BA$1048576,MATCH($A415,'Hoja de Trabajo para listado'!$AB$155:$AB$1048576,0),MATCH((CUADRO!J$4&amp;$E415),'Hoja de Trabajo para listado'!$AB$151:$BA$151,0)),0)+IFERROR(INDEX('Hoja de Trabajo para listado'!$BC$155:$CB$1048576,MATCH($A415,'Hoja de Trabajo para listado'!$BC$155:$BC$1048576,0),MATCH((CUADRO!J$4&amp;$E415),'Hoja de Trabajo para listado'!$BC$151:$CB$151,0)),0)+IFERROR(INDEX('Hoja de Trabajo para listado'!$DE$153:$DG$274,MATCH($A415,'Hoja de Trabajo para listado'!$DE$153:$DE$1048576,0),MATCH((CUADRO!J$4&amp;$E415),'Hoja de Trabajo para listado'!$DE$151:$DG$151,0)),0)+IFERROR(INDEX('Hoja de Trabajo para listado'!$CD$155:$DC$1048576,MATCH($A415,'Hoja de Trabajo para listado'!$CD$155:$CD$1048576,0),MATCH((CUADRO!J$4&amp;$E415),'Hoja de Trabajo para listado'!$CD$151:$DC$151,0)),0)</f>
        <v>0</v>
      </c>
      <c r="K415" s="241">
        <f ca="1">+IFERROR(INDEX('Hoja de Trabajo para listado'!$A$155:$Z$1048576,MATCH($A415,'Hoja de Trabajo para listado'!$A$155:$A$1048576,0),MATCH((CUADRO!K$4&amp;$E415),'Hoja de Trabajo para listado'!$A$151:$Z$151,0)),0)+IFERROR(INDEX('Hoja de Trabajo para listado'!$AB$155:$BA$1048576,MATCH($A415,'Hoja de Trabajo para listado'!$AB$155:$AB$1048576,0),MATCH((CUADRO!K$4&amp;$E415),'Hoja de Trabajo para listado'!$AB$151:$BA$151,0)),0)+IFERROR(INDEX('Hoja de Trabajo para listado'!$BC$155:$CB$1048576,MATCH($A415,'Hoja de Trabajo para listado'!$BC$155:$BC$1048576,0),MATCH((CUADRO!K$4&amp;$E415),'Hoja de Trabajo para listado'!$BC$151:$CB$151,0)),0)+IFERROR(INDEX('Hoja de Trabajo para listado'!$DE$153:$DG$274,MATCH($A415,'Hoja de Trabajo para listado'!$DE$153:$DE$1048576,0),MATCH((CUADRO!K$4&amp;$E415),'Hoja de Trabajo para listado'!$DE$151:$DG$151,0)),0)+IFERROR(INDEX('Hoja de Trabajo para listado'!$CD$155:$DC$1048576,MATCH($A415,'Hoja de Trabajo para listado'!$CD$155:$CD$1048576,0),MATCH((CUADRO!K$4&amp;$E415),'Hoja de Trabajo para listado'!$CD$151:$DC$151,0)),0)</f>
        <v>0</v>
      </c>
      <c r="L415" s="241">
        <f ca="1">+IFERROR(INDEX('Hoja de Trabajo para listado'!$A$155:$Z$1048576,MATCH($A415,'Hoja de Trabajo para listado'!$A$155:$A$1048576,0),MATCH((CUADRO!L$4&amp;$E415),'Hoja de Trabajo para listado'!$A$151:$Z$151,0)),0)+IFERROR(INDEX('Hoja de Trabajo para listado'!$AB$155:$BA$1048576,MATCH($A415,'Hoja de Trabajo para listado'!$AB$155:$AB$1048576,0),MATCH((CUADRO!L$4&amp;$E415),'Hoja de Trabajo para listado'!$AB$151:$BA$151,0)),0)+IFERROR(INDEX('Hoja de Trabajo para listado'!$BC$155:$CB$1048576,MATCH($A415,'Hoja de Trabajo para listado'!$BC$155:$BC$1048576,0),MATCH((CUADRO!L$4&amp;$E415),'Hoja de Trabajo para listado'!$BC$151:$CB$151,0)),0)+IFERROR(INDEX('Hoja de Trabajo para listado'!$DE$153:$DG$274,MATCH($A415,'Hoja de Trabajo para listado'!$DE$153:$DE$1048576,0),MATCH((CUADRO!L$4&amp;$E415),'Hoja de Trabajo para listado'!$DE$151:$DG$151,0)),0)+IFERROR(INDEX('Hoja de Trabajo para listado'!$CD$155:$DC$1048576,MATCH($A415,'Hoja de Trabajo para listado'!$CD$155:$CD$1048576,0),MATCH((CUADRO!L$4&amp;$E415),'Hoja de Trabajo para listado'!$CD$151:$DC$151,0)),0)</f>
        <v>0</v>
      </c>
      <c r="M415" s="241">
        <f ca="1">+IFERROR(INDEX('Hoja de Trabajo para listado'!$A$155:$Z$1048576,MATCH($A415,'Hoja de Trabajo para listado'!$A$155:$A$1048576,0),MATCH((CUADRO!M$4&amp;$E415),'Hoja de Trabajo para listado'!$A$151:$Z$151,0)),0)+IFERROR(INDEX('Hoja de Trabajo para listado'!$AB$155:$BA$1048576,MATCH($A415,'Hoja de Trabajo para listado'!$AB$155:$AB$1048576,0),MATCH((CUADRO!M$4&amp;$E415),'Hoja de Trabajo para listado'!$AB$151:$BA$151,0)),0)+IFERROR(INDEX('Hoja de Trabajo para listado'!$BC$155:$CB$1048576,MATCH($A415,'Hoja de Trabajo para listado'!$BC$155:$BC$1048576,0),MATCH((CUADRO!M$4&amp;$E415),'Hoja de Trabajo para listado'!$BC$151:$CB$151,0)),0)+IFERROR(INDEX('Hoja de Trabajo para listado'!$DE$153:$DG$274,MATCH($A415,'Hoja de Trabajo para listado'!$DE$153:$DE$1048576,0),MATCH((CUADRO!M$4&amp;$E415),'Hoja de Trabajo para listado'!$DE$151:$DG$151,0)),0)+IFERROR(INDEX('Hoja de Trabajo para listado'!$CD$155:$DC$1048576,MATCH($A415,'Hoja de Trabajo para listado'!$CD$155:$CD$1048576,0),MATCH((CUADRO!M$4&amp;$E415),'Hoja de Trabajo para listado'!$CD$151:$DC$151,0)),0)</f>
        <v>0</v>
      </c>
      <c r="N415" s="241">
        <f ca="1">+IFERROR(INDEX('Hoja de Trabajo para listado'!$A$155:$Z$1048576,MATCH($A415,'Hoja de Trabajo para listado'!$A$155:$A$1048576,0),MATCH((CUADRO!N$4&amp;$E415),'Hoja de Trabajo para listado'!$A$151:$Z$151,0)),0)+IFERROR(INDEX('Hoja de Trabajo para listado'!$AB$155:$BA$1048576,MATCH($A415,'Hoja de Trabajo para listado'!$AB$155:$AB$1048576,0),MATCH((CUADRO!N$4&amp;$E415),'Hoja de Trabajo para listado'!$AB$151:$BA$151,0)),0)+IFERROR(INDEX('Hoja de Trabajo para listado'!$BC$155:$CB$1048576,MATCH($A415,'Hoja de Trabajo para listado'!$BC$155:$BC$1048576,0),MATCH((CUADRO!N$4&amp;$E415),'Hoja de Trabajo para listado'!$BC$151:$CB$151,0)),0)+IFERROR(INDEX('Hoja de Trabajo para listado'!$DE$153:$DG$274,MATCH($A415,'Hoja de Trabajo para listado'!$DE$153:$DE$1048576,0),MATCH((CUADRO!N$4&amp;$E415),'Hoja de Trabajo para listado'!$DE$151:$DG$151,0)),0)+IFERROR(INDEX('Hoja de Trabajo para listado'!$CD$155:$DC$1048576,MATCH($A415,'Hoja de Trabajo para listado'!$CD$155:$CD$1048576,0),MATCH((CUADRO!N$4&amp;$E415),'Hoja de Trabajo para listado'!$CD$151:$DC$151,0)),0)</f>
        <v>0</v>
      </c>
      <c r="O415" s="241">
        <f ca="1">+IFERROR(INDEX('Hoja de Trabajo para listado'!$A$155:$Z$1048576,MATCH($A415,'Hoja de Trabajo para listado'!$A$155:$A$1048576,0),MATCH((CUADRO!O$4&amp;$E415),'Hoja de Trabajo para listado'!$A$151:$Z$151,0)),0)+IFERROR(INDEX('Hoja de Trabajo para listado'!$AB$155:$BA$1048576,MATCH($A415,'Hoja de Trabajo para listado'!$AB$155:$AB$1048576,0),MATCH((CUADRO!O$4&amp;$E415),'Hoja de Trabajo para listado'!$AB$151:$BA$151,0)),0)+IFERROR(INDEX('Hoja de Trabajo para listado'!$BC$155:$CB$1048576,MATCH($A415,'Hoja de Trabajo para listado'!$BC$155:$BC$1048576,0),MATCH((CUADRO!O$4&amp;$E415),'Hoja de Trabajo para listado'!$BC$151:$CB$151,0)),0)+IFERROR(INDEX('Hoja de Trabajo para listado'!$DE$153:$DG$274,MATCH($A415,'Hoja de Trabajo para listado'!$DE$153:$DE$1048576,0),MATCH((CUADRO!O$4&amp;$E415),'Hoja de Trabajo para listado'!$DE$151:$DG$151,0)),0)+IFERROR(INDEX('Hoja de Trabajo para listado'!$CD$155:$DC$1048576,MATCH($A415,'Hoja de Trabajo para listado'!$CD$155:$CD$1048576,0),MATCH((CUADRO!O$4&amp;$E415),'Hoja de Trabajo para listado'!$CD$151:$DC$151,0)),0)</f>
        <v>0</v>
      </c>
      <c r="P415" s="241">
        <f ca="1">+IFERROR(INDEX('Hoja de Trabajo para listado'!$A$155:$Z$1048576,MATCH($A415,'Hoja de Trabajo para listado'!$A$155:$A$1048576,0),MATCH((CUADRO!P$4&amp;$E415),'Hoja de Trabajo para listado'!$A$151:$Z$151,0)),0)+IFERROR(INDEX('Hoja de Trabajo para listado'!$AB$155:$BA$1048576,MATCH($A415,'Hoja de Trabajo para listado'!$AB$155:$AB$1048576,0),MATCH((CUADRO!P$4&amp;$E415),'Hoja de Trabajo para listado'!$AB$151:$BA$151,0)),0)+IFERROR(INDEX('Hoja de Trabajo para listado'!$BC$155:$CB$1048576,MATCH($A415,'Hoja de Trabajo para listado'!$BC$155:$BC$1048576,0),MATCH((CUADRO!P$4&amp;$E415),'Hoja de Trabajo para listado'!$BC$151:$CB$151,0)),0)+IFERROR(INDEX('Hoja de Trabajo para listado'!$DE$153:$DG$274,MATCH($A415,'Hoja de Trabajo para listado'!$DE$153:$DE$1048576,0),MATCH((CUADRO!P$4&amp;$E415),'Hoja de Trabajo para listado'!$DE$151:$DG$151,0)),0)+IFERROR(INDEX('Hoja de Trabajo para listado'!$CD$155:$DC$1048576,MATCH($A415,'Hoja de Trabajo para listado'!$CD$155:$CD$1048576,0),MATCH((CUADRO!P$4&amp;$E415),'Hoja de Trabajo para listado'!$CD$151:$DC$151,0)),0)</f>
        <v>0</v>
      </c>
      <c r="Q415" s="241">
        <f ca="1">+IFERROR(INDEX('Hoja de Trabajo para listado'!$A$155:$Z$1048576,MATCH($A415,'Hoja de Trabajo para listado'!$A$155:$A$1048576,0),MATCH((CUADRO!Q$4&amp;$E415),'Hoja de Trabajo para listado'!$A$151:$Z$151,0)),0)+IFERROR(INDEX('Hoja de Trabajo para listado'!$AB$155:$BA$1048576,MATCH($A415,'Hoja de Trabajo para listado'!$AB$155:$AB$1048576,0),MATCH((CUADRO!Q$4&amp;$E415),'Hoja de Trabajo para listado'!$AB$151:$BA$151,0)),0)+IFERROR(INDEX('Hoja de Trabajo para listado'!$BC$155:$CB$1048576,MATCH($A415,'Hoja de Trabajo para listado'!$BC$155:$BC$1048576,0),MATCH((CUADRO!Q$4&amp;$E415),'Hoja de Trabajo para listado'!$BC$151:$CB$151,0)),0)+IFERROR(INDEX('Hoja de Trabajo para listado'!$DE$153:$DG$274,MATCH($A415,'Hoja de Trabajo para listado'!$DE$153:$DE$1048576,0),MATCH((CUADRO!Q$4&amp;$E415),'Hoja de Trabajo para listado'!$DE$151:$DG$151,0)),0)+IFERROR(INDEX('Hoja de Trabajo para listado'!$CD$155:$DC$1048576,MATCH($A415,'Hoja de Trabajo para listado'!$CD$155:$CD$1048576,0),MATCH((CUADRO!Q$4&amp;$E415),'Hoja de Trabajo para listado'!$CD$151:$DC$151,0)),0)</f>
        <v>0</v>
      </c>
      <c r="R415" s="241">
        <f t="shared" ca="1" si="12"/>
        <v>0</v>
      </c>
      <c r="S415" s="348">
        <f ca="1">+R415+R416</f>
        <v>3605.74</v>
      </c>
      <c r="T415" s="262">
        <f ca="1">+T416</f>
        <v>3605.74</v>
      </c>
      <c r="U415" s="268">
        <f t="shared" si="13"/>
        <v>1</v>
      </c>
    </row>
    <row r="416" spans="1:21" ht="15" customHeight="1">
      <c r="A416" s="32">
        <v>865</v>
      </c>
      <c r="B416" s="382"/>
      <c r="C416" s="305" t="str">
        <f>+VLOOKUP(A416,bd_lista!$A$3:$C$592,3,FALSE)</f>
        <v>Fondo de Desarrollo del Sist.Fin. y Apoyo al Sec.Productivo</v>
      </c>
      <c r="D416" s="384"/>
      <c r="E416" s="242" t="s">
        <v>684</v>
      </c>
      <c r="F416" s="243">
        <f ca="1">+IFERROR(INDEX('Hoja de Trabajo para listado'!$A$155:$Z$1048576,MATCH($A416,'Hoja de Trabajo para listado'!$A$155:$A$1048576,0),MATCH((CUADRO!F$4&amp;$E416),'Hoja de Trabajo para listado'!$A$151:$Z$151,0)),0)+IFERROR(INDEX('Hoja de Trabajo para listado'!$AB$155:$BA$1048576,MATCH($A416,'Hoja de Trabajo para listado'!$AB$155:$AB$1048576,0),MATCH((CUADRO!F$4&amp;$E416),'Hoja de Trabajo para listado'!$AB$151:$BA$151,0)),0)+IFERROR(INDEX('Hoja de Trabajo para listado'!$BC$155:$CB$1048576,MATCH($A416,'Hoja de Trabajo para listado'!$BC$155:$BC$1048576,0),MATCH((CUADRO!F$4&amp;$E416),'Hoja de Trabajo para listado'!$BC$151:$CB$151,0)),0)+IFERROR(INDEX('Hoja de Trabajo para listado'!$DE$153:$DG$274,MATCH($A416,'Hoja de Trabajo para listado'!$DE$153:$DE$1048576,0),MATCH((CUADRO!F$4&amp;$E416),'Hoja de Trabajo para listado'!$DE$151:$DG$151,0)),0)+IFERROR(INDEX('Hoja de Trabajo para listado'!$CD$155:$DC$1048576,MATCH($A416,'Hoja de Trabajo para listado'!$CD$155:$CD$1048576,0),MATCH((CUADRO!F$4&amp;$E416),'Hoja de Trabajo para listado'!$CD$151:$DC$151,0)),0)</f>
        <v>0</v>
      </c>
      <c r="G416" s="243">
        <f ca="1">+IFERROR(INDEX('Hoja de Trabajo para listado'!$A$155:$Z$1048576,MATCH($A416,'Hoja de Trabajo para listado'!$A$155:$A$1048576,0),MATCH((CUADRO!G$4&amp;$E416),'Hoja de Trabajo para listado'!$A$151:$Z$151,0)),0)+IFERROR(INDEX('Hoja de Trabajo para listado'!$AB$155:$BA$1048576,MATCH($A416,'Hoja de Trabajo para listado'!$AB$155:$AB$1048576,0),MATCH((CUADRO!G$4&amp;$E416),'Hoja de Trabajo para listado'!$AB$151:$BA$151,0)),0)+IFERROR(INDEX('Hoja de Trabajo para listado'!$BC$155:$CB$1048576,MATCH($A416,'Hoja de Trabajo para listado'!$BC$155:$BC$1048576,0),MATCH((CUADRO!G$4&amp;$E416),'Hoja de Trabajo para listado'!$BC$151:$CB$151,0)),0)+IFERROR(INDEX('Hoja de Trabajo para listado'!$DE$153:$DG$274,MATCH($A416,'Hoja de Trabajo para listado'!$DE$153:$DE$1048576,0),MATCH((CUADRO!G$4&amp;$E416),'Hoja de Trabajo para listado'!$DE$151:$DG$151,0)),0)+IFERROR(INDEX('Hoja de Trabajo para listado'!$CD$155:$DC$1048576,MATCH($A416,'Hoja de Trabajo para listado'!$CD$155:$CD$1048576,0),MATCH((CUADRO!G$4&amp;$E416),'Hoja de Trabajo para listado'!$CD$151:$DC$151,0)),0)</f>
        <v>0</v>
      </c>
      <c r="H416" s="243">
        <f ca="1">+IFERROR(INDEX('Hoja de Trabajo para listado'!$A$155:$Z$1048576,MATCH($A416,'Hoja de Trabajo para listado'!$A$155:$A$1048576,0),MATCH((CUADRO!H$4&amp;$E416),'Hoja de Trabajo para listado'!$A$151:$Z$151,0)),0)+IFERROR(INDEX('Hoja de Trabajo para listado'!$AB$155:$BA$1048576,MATCH($A416,'Hoja de Trabajo para listado'!$AB$155:$AB$1048576,0),MATCH((CUADRO!H$4&amp;$E416),'Hoja de Trabajo para listado'!$AB$151:$BA$151,0)),0)+IFERROR(INDEX('Hoja de Trabajo para listado'!$BC$155:$CB$1048576,MATCH($A416,'Hoja de Trabajo para listado'!$BC$155:$BC$1048576,0),MATCH((CUADRO!H$4&amp;$E416),'Hoja de Trabajo para listado'!$BC$151:$CB$151,0)),0)+IFERROR(INDEX('Hoja de Trabajo para listado'!$DE$153:$DG$274,MATCH($A416,'Hoja de Trabajo para listado'!$DE$153:$DE$1048576,0),MATCH((CUADRO!H$4&amp;$E416),'Hoja de Trabajo para listado'!$DE$151:$DG$151,0)),0)+IFERROR(INDEX('Hoja de Trabajo para listado'!$CD$155:$DC$1048576,MATCH($A416,'Hoja de Trabajo para listado'!$CD$155:$CD$1048576,0),MATCH((CUADRO!H$4&amp;$E416),'Hoja de Trabajo para listado'!$CD$151:$DC$151,0)),0)</f>
        <v>0</v>
      </c>
      <c r="I416" s="243">
        <f ca="1">+IFERROR(INDEX('Hoja de Trabajo para listado'!$A$155:$Z$1048576,MATCH($A416,'Hoja de Trabajo para listado'!$A$155:$A$1048576,0),MATCH((CUADRO!I$4&amp;$E416),'Hoja de Trabajo para listado'!$A$151:$Z$151,0)),0)+IFERROR(INDEX('Hoja de Trabajo para listado'!$AB$155:$BA$1048576,MATCH($A416,'Hoja de Trabajo para listado'!$AB$155:$AB$1048576,0),MATCH((CUADRO!I$4&amp;$E416),'Hoja de Trabajo para listado'!$AB$151:$BA$151,0)),0)+IFERROR(INDEX('Hoja de Trabajo para listado'!$BC$155:$CB$1048576,MATCH($A416,'Hoja de Trabajo para listado'!$BC$155:$BC$1048576,0),MATCH((CUADRO!I$4&amp;$E416),'Hoja de Trabajo para listado'!$BC$151:$CB$151,0)),0)+IFERROR(INDEX('Hoja de Trabajo para listado'!$DE$153:$DG$274,MATCH($A416,'Hoja de Trabajo para listado'!$DE$153:$DE$1048576,0),MATCH((CUADRO!I$4&amp;$E416),'Hoja de Trabajo para listado'!$DE$151:$DG$151,0)),0)+IFERROR(INDEX('Hoja de Trabajo para listado'!$CD$155:$DC$1048576,MATCH($A416,'Hoja de Trabajo para listado'!$CD$155:$CD$1048576,0),MATCH((CUADRO!I$4&amp;$E416),'Hoja de Trabajo para listado'!$CD$151:$DC$151,0)),0)</f>
        <v>3605.74</v>
      </c>
      <c r="J416" s="243">
        <f ca="1">+IFERROR(INDEX('Hoja de Trabajo para listado'!$A$155:$Z$1048576,MATCH($A416,'Hoja de Trabajo para listado'!$A$155:$A$1048576,0),MATCH((CUADRO!J$4&amp;$E416),'Hoja de Trabajo para listado'!$A$151:$Z$151,0)),0)+IFERROR(INDEX('Hoja de Trabajo para listado'!$AB$155:$BA$1048576,MATCH($A416,'Hoja de Trabajo para listado'!$AB$155:$AB$1048576,0),MATCH((CUADRO!J$4&amp;$E416),'Hoja de Trabajo para listado'!$AB$151:$BA$151,0)),0)+IFERROR(INDEX('Hoja de Trabajo para listado'!$BC$155:$CB$1048576,MATCH($A416,'Hoja de Trabajo para listado'!$BC$155:$BC$1048576,0),MATCH((CUADRO!J$4&amp;$E416),'Hoja de Trabajo para listado'!$BC$151:$CB$151,0)),0)+IFERROR(INDEX('Hoja de Trabajo para listado'!$DE$153:$DG$274,MATCH($A416,'Hoja de Trabajo para listado'!$DE$153:$DE$1048576,0),MATCH((CUADRO!J$4&amp;$E416),'Hoja de Trabajo para listado'!$DE$151:$DG$151,0)),0)+IFERROR(INDEX('Hoja de Trabajo para listado'!$CD$155:$DC$1048576,MATCH($A416,'Hoja de Trabajo para listado'!$CD$155:$CD$1048576,0),MATCH((CUADRO!J$4&amp;$E416),'Hoja de Trabajo para listado'!$CD$151:$DC$151,0)),0)</f>
        <v>0</v>
      </c>
      <c r="K416" s="243">
        <f ca="1">+IFERROR(INDEX('Hoja de Trabajo para listado'!$A$155:$Z$1048576,MATCH($A416,'Hoja de Trabajo para listado'!$A$155:$A$1048576,0),MATCH((CUADRO!K$4&amp;$E416),'Hoja de Trabajo para listado'!$A$151:$Z$151,0)),0)+IFERROR(INDEX('Hoja de Trabajo para listado'!$AB$155:$BA$1048576,MATCH($A416,'Hoja de Trabajo para listado'!$AB$155:$AB$1048576,0),MATCH((CUADRO!K$4&amp;$E416),'Hoja de Trabajo para listado'!$AB$151:$BA$151,0)),0)+IFERROR(INDEX('Hoja de Trabajo para listado'!$BC$155:$CB$1048576,MATCH($A416,'Hoja de Trabajo para listado'!$BC$155:$BC$1048576,0),MATCH((CUADRO!K$4&amp;$E416),'Hoja de Trabajo para listado'!$BC$151:$CB$151,0)),0)+IFERROR(INDEX('Hoja de Trabajo para listado'!$DE$153:$DG$274,MATCH($A416,'Hoja de Trabajo para listado'!$DE$153:$DE$1048576,0),MATCH((CUADRO!K$4&amp;$E416),'Hoja de Trabajo para listado'!$DE$151:$DG$151,0)),0)+IFERROR(INDEX('Hoja de Trabajo para listado'!$CD$155:$DC$1048576,MATCH($A416,'Hoja de Trabajo para listado'!$CD$155:$CD$1048576,0),MATCH((CUADRO!K$4&amp;$E416),'Hoja de Trabajo para listado'!$CD$151:$DC$151,0)),0)</f>
        <v>0</v>
      </c>
      <c r="L416" s="243">
        <f ca="1">+IFERROR(INDEX('Hoja de Trabajo para listado'!$A$155:$Z$1048576,MATCH($A416,'Hoja de Trabajo para listado'!$A$155:$A$1048576,0),MATCH((CUADRO!L$4&amp;$E416),'Hoja de Trabajo para listado'!$A$151:$Z$151,0)),0)+IFERROR(INDEX('Hoja de Trabajo para listado'!$AB$155:$BA$1048576,MATCH($A416,'Hoja de Trabajo para listado'!$AB$155:$AB$1048576,0),MATCH((CUADRO!L$4&amp;$E416),'Hoja de Trabajo para listado'!$AB$151:$BA$151,0)),0)+IFERROR(INDEX('Hoja de Trabajo para listado'!$BC$155:$CB$1048576,MATCH($A416,'Hoja de Trabajo para listado'!$BC$155:$BC$1048576,0),MATCH((CUADRO!L$4&amp;$E416),'Hoja de Trabajo para listado'!$BC$151:$CB$151,0)),0)+IFERROR(INDEX('Hoja de Trabajo para listado'!$DE$153:$DG$274,MATCH($A416,'Hoja de Trabajo para listado'!$DE$153:$DE$1048576,0),MATCH((CUADRO!L$4&amp;$E416),'Hoja de Trabajo para listado'!$DE$151:$DG$151,0)),0)+IFERROR(INDEX('Hoja de Trabajo para listado'!$CD$155:$DC$1048576,MATCH($A416,'Hoja de Trabajo para listado'!$CD$155:$CD$1048576,0),MATCH((CUADRO!L$4&amp;$E416),'Hoja de Trabajo para listado'!$CD$151:$DC$151,0)),0)</f>
        <v>0</v>
      </c>
      <c r="M416" s="243">
        <f ca="1">+IFERROR(INDEX('Hoja de Trabajo para listado'!$A$155:$Z$1048576,MATCH($A416,'Hoja de Trabajo para listado'!$A$155:$A$1048576,0),MATCH((CUADRO!M$4&amp;$E416),'Hoja de Trabajo para listado'!$A$151:$Z$151,0)),0)+IFERROR(INDEX('Hoja de Trabajo para listado'!$AB$155:$BA$1048576,MATCH($A416,'Hoja de Trabajo para listado'!$AB$155:$AB$1048576,0),MATCH((CUADRO!M$4&amp;$E416),'Hoja de Trabajo para listado'!$AB$151:$BA$151,0)),0)+IFERROR(INDEX('Hoja de Trabajo para listado'!$BC$155:$CB$1048576,MATCH($A416,'Hoja de Trabajo para listado'!$BC$155:$BC$1048576,0),MATCH((CUADRO!M$4&amp;$E416),'Hoja de Trabajo para listado'!$BC$151:$CB$151,0)),0)+IFERROR(INDEX('Hoja de Trabajo para listado'!$DE$153:$DG$274,MATCH($A416,'Hoja de Trabajo para listado'!$DE$153:$DE$1048576,0),MATCH((CUADRO!M$4&amp;$E416),'Hoja de Trabajo para listado'!$DE$151:$DG$151,0)),0)+IFERROR(INDEX('Hoja de Trabajo para listado'!$CD$155:$DC$1048576,MATCH($A416,'Hoja de Trabajo para listado'!$CD$155:$CD$1048576,0),MATCH((CUADRO!M$4&amp;$E416),'Hoja de Trabajo para listado'!$CD$151:$DC$151,0)),0)</f>
        <v>0</v>
      </c>
      <c r="N416" s="243">
        <f ca="1">+IFERROR(INDEX('Hoja de Trabajo para listado'!$A$155:$Z$1048576,MATCH($A416,'Hoja de Trabajo para listado'!$A$155:$A$1048576,0),MATCH((CUADRO!N$4&amp;$E416),'Hoja de Trabajo para listado'!$A$151:$Z$151,0)),0)+IFERROR(INDEX('Hoja de Trabajo para listado'!$AB$155:$BA$1048576,MATCH($A416,'Hoja de Trabajo para listado'!$AB$155:$AB$1048576,0),MATCH((CUADRO!N$4&amp;$E416),'Hoja de Trabajo para listado'!$AB$151:$BA$151,0)),0)+IFERROR(INDEX('Hoja de Trabajo para listado'!$BC$155:$CB$1048576,MATCH($A416,'Hoja de Trabajo para listado'!$BC$155:$BC$1048576,0),MATCH((CUADRO!N$4&amp;$E416),'Hoja de Trabajo para listado'!$BC$151:$CB$151,0)),0)+IFERROR(INDEX('Hoja de Trabajo para listado'!$DE$153:$DG$274,MATCH($A416,'Hoja de Trabajo para listado'!$DE$153:$DE$1048576,0),MATCH((CUADRO!N$4&amp;$E416),'Hoja de Trabajo para listado'!$DE$151:$DG$151,0)),0)+IFERROR(INDEX('Hoja de Trabajo para listado'!$CD$155:$DC$1048576,MATCH($A416,'Hoja de Trabajo para listado'!$CD$155:$CD$1048576,0),MATCH((CUADRO!N$4&amp;$E416),'Hoja de Trabajo para listado'!$CD$151:$DC$151,0)),0)</f>
        <v>0</v>
      </c>
      <c r="O416" s="243">
        <f ca="1">+IFERROR(INDEX('Hoja de Trabajo para listado'!$A$155:$Z$1048576,MATCH($A416,'Hoja de Trabajo para listado'!$A$155:$A$1048576,0),MATCH((CUADRO!O$4&amp;$E416),'Hoja de Trabajo para listado'!$A$151:$Z$151,0)),0)+IFERROR(INDEX('Hoja de Trabajo para listado'!$AB$155:$BA$1048576,MATCH($A416,'Hoja de Trabajo para listado'!$AB$155:$AB$1048576,0),MATCH((CUADRO!O$4&amp;$E416),'Hoja de Trabajo para listado'!$AB$151:$BA$151,0)),0)+IFERROR(INDEX('Hoja de Trabajo para listado'!$BC$155:$CB$1048576,MATCH($A416,'Hoja de Trabajo para listado'!$BC$155:$BC$1048576,0),MATCH((CUADRO!O$4&amp;$E416),'Hoja de Trabajo para listado'!$BC$151:$CB$151,0)),0)+IFERROR(INDEX('Hoja de Trabajo para listado'!$DE$153:$DG$274,MATCH($A416,'Hoja de Trabajo para listado'!$DE$153:$DE$1048576,0),MATCH((CUADRO!O$4&amp;$E416),'Hoja de Trabajo para listado'!$DE$151:$DG$151,0)),0)+IFERROR(INDEX('Hoja de Trabajo para listado'!$CD$155:$DC$1048576,MATCH($A416,'Hoja de Trabajo para listado'!$CD$155:$CD$1048576,0),MATCH((CUADRO!O$4&amp;$E416),'Hoja de Trabajo para listado'!$CD$151:$DC$151,0)),0)</f>
        <v>0</v>
      </c>
      <c r="P416" s="243">
        <f ca="1">+IFERROR(INDEX('Hoja de Trabajo para listado'!$A$155:$Z$1048576,MATCH($A416,'Hoja de Trabajo para listado'!$A$155:$A$1048576,0),MATCH((CUADRO!P$4&amp;$E416),'Hoja de Trabajo para listado'!$A$151:$Z$151,0)),0)+IFERROR(INDEX('Hoja de Trabajo para listado'!$AB$155:$BA$1048576,MATCH($A416,'Hoja de Trabajo para listado'!$AB$155:$AB$1048576,0),MATCH((CUADRO!P$4&amp;$E416),'Hoja de Trabajo para listado'!$AB$151:$BA$151,0)),0)+IFERROR(INDEX('Hoja de Trabajo para listado'!$BC$155:$CB$1048576,MATCH($A416,'Hoja de Trabajo para listado'!$BC$155:$BC$1048576,0),MATCH((CUADRO!P$4&amp;$E416),'Hoja de Trabajo para listado'!$BC$151:$CB$151,0)),0)+IFERROR(INDEX('Hoja de Trabajo para listado'!$DE$153:$DG$274,MATCH($A416,'Hoja de Trabajo para listado'!$DE$153:$DE$1048576,0),MATCH((CUADRO!P$4&amp;$E416),'Hoja de Trabajo para listado'!$DE$151:$DG$151,0)),0)+IFERROR(INDEX('Hoja de Trabajo para listado'!$CD$155:$DC$1048576,MATCH($A416,'Hoja de Trabajo para listado'!$CD$155:$CD$1048576,0),MATCH((CUADRO!P$4&amp;$E416),'Hoja de Trabajo para listado'!$CD$151:$DC$151,0)),0)</f>
        <v>0</v>
      </c>
      <c r="Q416" s="243">
        <f ca="1">+IFERROR(INDEX('Hoja de Trabajo para listado'!$A$155:$Z$1048576,MATCH($A416,'Hoja de Trabajo para listado'!$A$155:$A$1048576,0),MATCH((CUADRO!Q$4&amp;$E416),'Hoja de Trabajo para listado'!$A$151:$Z$151,0)),0)+IFERROR(INDEX('Hoja de Trabajo para listado'!$AB$155:$BA$1048576,MATCH($A416,'Hoja de Trabajo para listado'!$AB$155:$AB$1048576,0),MATCH((CUADRO!Q$4&amp;$E416),'Hoja de Trabajo para listado'!$AB$151:$BA$151,0)),0)+IFERROR(INDEX('Hoja de Trabajo para listado'!$BC$155:$CB$1048576,MATCH($A416,'Hoja de Trabajo para listado'!$BC$155:$BC$1048576,0),MATCH((CUADRO!Q$4&amp;$E416),'Hoja de Trabajo para listado'!$BC$151:$CB$151,0)),0)+IFERROR(INDEX('Hoja de Trabajo para listado'!$DE$153:$DG$274,MATCH($A416,'Hoja de Trabajo para listado'!$DE$153:$DE$1048576,0),MATCH((CUADRO!Q$4&amp;$E416),'Hoja de Trabajo para listado'!$DE$151:$DG$151,0)),0)+IFERROR(INDEX('Hoja de Trabajo para listado'!$CD$155:$DC$1048576,MATCH($A416,'Hoja de Trabajo para listado'!$CD$155:$CD$1048576,0),MATCH((CUADRO!Q$4&amp;$E416),'Hoja de Trabajo para listado'!$CD$151:$DC$151,0)),0)</f>
        <v>0</v>
      </c>
      <c r="R416" s="243">
        <f t="shared" ca="1" si="12"/>
        <v>3605.74</v>
      </c>
      <c r="S416" s="334"/>
      <c r="T416" s="243">
        <f ca="1">+S415</f>
        <v>3605.74</v>
      </c>
      <c r="U416" s="242">
        <f t="shared" si="13"/>
        <v>2</v>
      </c>
    </row>
    <row r="417" spans="1:21" ht="15" hidden="1" customHeight="1">
      <c r="A417" s="249">
        <v>867</v>
      </c>
      <c r="B417" s="381">
        <f>+A417</f>
        <v>867</v>
      </c>
      <c r="C417" s="245" t="str">
        <f>+VLOOKUP(A417,bd_lista!$A$3:$C$592,3,FALSE)</f>
        <v>Fondo Rotatorio de Fomento Productivo Regional</v>
      </c>
      <c r="D417" s="383" t="str">
        <f>+C417</f>
        <v>Fondo Rotatorio de Fomento Productivo Regional</v>
      </c>
      <c r="E417" s="240" t="s">
        <v>683</v>
      </c>
      <c r="F417" s="241">
        <f ca="1">+IFERROR(INDEX('Hoja de Trabajo para listado'!$A$155:$Z$1048576,MATCH($A417,'Hoja de Trabajo para listado'!$A$155:$A$1048576,0),MATCH((CUADRO!F$4&amp;$E417),'Hoja de Trabajo para listado'!$A$151:$Z$151,0)),0)+IFERROR(INDEX('Hoja de Trabajo para listado'!$AB$155:$BA$1048576,MATCH($A417,'Hoja de Trabajo para listado'!$AB$155:$AB$1048576,0),MATCH((CUADRO!F$4&amp;$E417),'Hoja de Trabajo para listado'!$AB$151:$BA$151,0)),0)+IFERROR(INDEX('Hoja de Trabajo para listado'!$BC$155:$CB$1048576,MATCH($A417,'Hoja de Trabajo para listado'!$BC$155:$BC$1048576,0),MATCH((CUADRO!F$4&amp;$E417),'Hoja de Trabajo para listado'!$BC$151:$CB$151,0)),0)+IFERROR(INDEX('Hoja de Trabajo para listado'!$DE$153:$DG$274,MATCH($A417,'Hoja de Trabajo para listado'!$DE$153:$DE$1048576,0),MATCH((CUADRO!F$4&amp;$E417),'Hoja de Trabajo para listado'!$DE$151:$DG$151,0)),0)+IFERROR(INDEX('Hoja de Trabajo para listado'!$CD$155:$DC$1048576,MATCH($A417,'Hoja de Trabajo para listado'!$CD$155:$CD$1048576,0),MATCH((CUADRO!F$4&amp;$E417),'Hoja de Trabajo para listado'!$CD$151:$DC$151,0)),0)</f>
        <v>0</v>
      </c>
      <c r="G417" s="241">
        <f ca="1">+IFERROR(INDEX('Hoja de Trabajo para listado'!$A$155:$Z$1048576,MATCH($A417,'Hoja de Trabajo para listado'!$A$155:$A$1048576,0),MATCH((CUADRO!G$4&amp;$E417),'Hoja de Trabajo para listado'!$A$151:$Z$151,0)),0)+IFERROR(INDEX('Hoja de Trabajo para listado'!$AB$155:$BA$1048576,MATCH($A417,'Hoja de Trabajo para listado'!$AB$155:$AB$1048576,0),MATCH((CUADRO!G$4&amp;$E417),'Hoja de Trabajo para listado'!$AB$151:$BA$151,0)),0)+IFERROR(INDEX('Hoja de Trabajo para listado'!$BC$155:$CB$1048576,MATCH($A417,'Hoja de Trabajo para listado'!$BC$155:$BC$1048576,0),MATCH((CUADRO!G$4&amp;$E417),'Hoja de Trabajo para listado'!$BC$151:$CB$151,0)),0)+IFERROR(INDEX('Hoja de Trabajo para listado'!$DE$153:$DG$274,MATCH($A417,'Hoja de Trabajo para listado'!$DE$153:$DE$1048576,0),MATCH((CUADRO!G$4&amp;$E417),'Hoja de Trabajo para listado'!$DE$151:$DG$151,0)),0)+IFERROR(INDEX('Hoja de Trabajo para listado'!$CD$155:$DC$1048576,MATCH($A417,'Hoja de Trabajo para listado'!$CD$155:$CD$1048576,0),MATCH((CUADRO!G$4&amp;$E417),'Hoja de Trabajo para listado'!$CD$151:$DC$151,0)),0)</f>
        <v>0</v>
      </c>
      <c r="H417" s="241">
        <f ca="1">+IFERROR(INDEX('Hoja de Trabajo para listado'!$A$155:$Z$1048576,MATCH($A417,'Hoja de Trabajo para listado'!$A$155:$A$1048576,0),MATCH((CUADRO!H$4&amp;$E417),'Hoja de Trabajo para listado'!$A$151:$Z$151,0)),0)+IFERROR(INDEX('Hoja de Trabajo para listado'!$AB$155:$BA$1048576,MATCH($A417,'Hoja de Trabajo para listado'!$AB$155:$AB$1048576,0),MATCH((CUADRO!H$4&amp;$E417),'Hoja de Trabajo para listado'!$AB$151:$BA$151,0)),0)+IFERROR(INDEX('Hoja de Trabajo para listado'!$BC$155:$CB$1048576,MATCH($A417,'Hoja de Trabajo para listado'!$BC$155:$BC$1048576,0),MATCH((CUADRO!H$4&amp;$E417),'Hoja de Trabajo para listado'!$BC$151:$CB$151,0)),0)+IFERROR(INDEX('Hoja de Trabajo para listado'!$DE$153:$DG$274,MATCH($A417,'Hoja de Trabajo para listado'!$DE$153:$DE$1048576,0),MATCH((CUADRO!H$4&amp;$E417),'Hoja de Trabajo para listado'!$DE$151:$DG$151,0)),0)+IFERROR(INDEX('Hoja de Trabajo para listado'!$CD$155:$DC$1048576,MATCH($A417,'Hoja de Trabajo para listado'!$CD$155:$CD$1048576,0),MATCH((CUADRO!H$4&amp;$E417),'Hoja de Trabajo para listado'!$CD$151:$DC$151,0)),0)</f>
        <v>0</v>
      </c>
      <c r="I417" s="241">
        <f ca="1">+IFERROR(INDEX('Hoja de Trabajo para listado'!$A$155:$Z$1048576,MATCH($A417,'Hoja de Trabajo para listado'!$A$155:$A$1048576,0),MATCH((CUADRO!I$4&amp;$E417),'Hoja de Trabajo para listado'!$A$151:$Z$151,0)),0)+IFERROR(INDEX('Hoja de Trabajo para listado'!$AB$155:$BA$1048576,MATCH($A417,'Hoja de Trabajo para listado'!$AB$155:$AB$1048576,0),MATCH((CUADRO!I$4&amp;$E417),'Hoja de Trabajo para listado'!$AB$151:$BA$151,0)),0)+IFERROR(INDEX('Hoja de Trabajo para listado'!$BC$155:$CB$1048576,MATCH($A417,'Hoja de Trabajo para listado'!$BC$155:$BC$1048576,0),MATCH((CUADRO!I$4&amp;$E417),'Hoja de Trabajo para listado'!$BC$151:$CB$151,0)),0)+IFERROR(INDEX('Hoja de Trabajo para listado'!$DE$153:$DG$274,MATCH($A417,'Hoja de Trabajo para listado'!$DE$153:$DE$1048576,0),MATCH((CUADRO!I$4&amp;$E417),'Hoja de Trabajo para listado'!$DE$151:$DG$151,0)),0)+IFERROR(INDEX('Hoja de Trabajo para listado'!$CD$155:$DC$1048576,MATCH($A417,'Hoja de Trabajo para listado'!$CD$155:$CD$1048576,0),MATCH((CUADRO!I$4&amp;$E417),'Hoja de Trabajo para listado'!$CD$151:$DC$151,0)),0)</f>
        <v>0</v>
      </c>
      <c r="J417" s="241">
        <f ca="1">+IFERROR(INDEX('Hoja de Trabajo para listado'!$A$155:$Z$1048576,MATCH($A417,'Hoja de Trabajo para listado'!$A$155:$A$1048576,0),MATCH((CUADRO!J$4&amp;$E417),'Hoja de Trabajo para listado'!$A$151:$Z$151,0)),0)+IFERROR(INDEX('Hoja de Trabajo para listado'!$AB$155:$BA$1048576,MATCH($A417,'Hoja de Trabajo para listado'!$AB$155:$AB$1048576,0),MATCH((CUADRO!J$4&amp;$E417),'Hoja de Trabajo para listado'!$AB$151:$BA$151,0)),0)+IFERROR(INDEX('Hoja de Trabajo para listado'!$BC$155:$CB$1048576,MATCH($A417,'Hoja de Trabajo para listado'!$BC$155:$BC$1048576,0),MATCH((CUADRO!J$4&amp;$E417),'Hoja de Trabajo para listado'!$BC$151:$CB$151,0)),0)+IFERROR(INDEX('Hoja de Trabajo para listado'!$DE$153:$DG$274,MATCH($A417,'Hoja de Trabajo para listado'!$DE$153:$DE$1048576,0),MATCH((CUADRO!J$4&amp;$E417),'Hoja de Trabajo para listado'!$DE$151:$DG$151,0)),0)+IFERROR(INDEX('Hoja de Trabajo para listado'!$CD$155:$DC$1048576,MATCH($A417,'Hoja de Trabajo para listado'!$CD$155:$CD$1048576,0),MATCH((CUADRO!J$4&amp;$E417),'Hoja de Trabajo para listado'!$CD$151:$DC$151,0)),0)</f>
        <v>0</v>
      </c>
      <c r="K417" s="241">
        <f ca="1">+IFERROR(INDEX('Hoja de Trabajo para listado'!$A$155:$Z$1048576,MATCH($A417,'Hoja de Trabajo para listado'!$A$155:$A$1048576,0),MATCH((CUADRO!K$4&amp;$E417),'Hoja de Trabajo para listado'!$A$151:$Z$151,0)),0)+IFERROR(INDEX('Hoja de Trabajo para listado'!$AB$155:$BA$1048576,MATCH($A417,'Hoja de Trabajo para listado'!$AB$155:$AB$1048576,0),MATCH((CUADRO!K$4&amp;$E417),'Hoja de Trabajo para listado'!$AB$151:$BA$151,0)),0)+IFERROR(INDEX('Hoja de Trabajo para listado'!$BC$155:$CB$1048576,MATCH($A417,'Hoja de Trabajo para listado'!$BC$155:$BC$1048576,0),MATCH((CUADRO!K$4&amp;$E417),'Hoja de Trabajo para listado'!$BC$151:$CB$151,0)),0)+IFERROR(INDEX('Hoja de Trabajo para listado'!$DE$153:$DG$274,MATCH($A417,'Hoja de Trabajo para listado'!$DE$153:$DE$1048576,0),MATCH((CUADRO!K$4&amp;$E417),'Hoja de Trabajo para listado'!$DE$151:$DG$151,0)),0)+IFERROR(INDEX('Hoja de Trabajo para listado'!$CD$155:$DC$1048576,MATCH($A417,'Hoja de Trabajo para listado'!$CD$155:$CD$1048576,0),MATCH((CUADRO!K$4&amp;$E417),'Hoja de Trabajo para listado'!$CD$151:$DC$151,0)),0)</f>
        <v>0</v>
      </c>
      <c r="L417" s="241">
        <f ca="1">+IFERROR(INDEX('Hoja de Trabajo para listado'!$A$155:$Z$1048576,MATCH($A417,'Hoja de Trabajo para listado'!$A$155:$A$1048576,0),MATCH((CUADRO!L$4&amp;$E417),'Hoja de Trabajo para listado'!$A$151:$Z$151,0)),0)+IFERROR(INDEX('Hoja de Trabajo para listado'!$AB$155:$BA$1048576,MATCH($A417,'Hoja de Trabajo para listado'!$AB$155:$AB$1048576,0),MATCH((CUADRO!L$4&amp;$E417),'Hoja de Trabajo para listado'!$AB$151:$BA$151,0)),0)+IFERROR(INDEX('Hoja de Trabajo para listado'!$BC$155:$CB$1048576,MATCH($A417,'Hoja de Trabajo para listado'!$BC$155:$BC$1048576,0),MATCH((CUADRO!L$4&amp;$E417),'Hoja de Trabajo para listado'!$BC$151:$CB$151,0)),0)+IFERROR(INDEX('Hoja de Trabajo para listado'!$DE$153:$DG$274,MATCH($A417,'Hoja de Trabajo para listado'!$DE$153:$DE$1048576,0),MATCH((CUADRO!L$4&amp;$E417),'Hoja de Trabajo para listado'!$DE$151:$DG$151,0)),0)+IFERROR(INDEX('Hoja de Trabajo para listado'!$CD$155:$DC$1048576,MATCH($A417,'Hoja de Trabajo para listado'!$CD$155:$CD$1048576,0),MATCH((CUADRO!L$4&amp;$E417),'Hoja de Trabajo para listado'!$CD$151:$DC$151,0)),0)</f>
        <v>0</v>
      </c>
      <c r="M417" s="241">
        <f ca="1">+IFERROR(INDEX('Hoja de Trabajo para listado'!$A$155:$Z$1048576,MATCH($A417,'Hoja de Trabajo para listado'!$A$155:$A$1048576,0),MATCH((CUADRO!M$4&amp;$E417),'Hoja de Trabajo para listado'!$A$151:$Z$151,0)),0)+IFERROR(INDEX('Hoja de Trabajo para listado'!$AB$155:$BA$1048576,MATCH($A417,'Hoja de Trabajo para listado'!$AB$155:$AB$1048576,0),MATCH((CUADRO!M$4&amp;$E417),'Hoja de Trabajo para listado'!$AB$151:$BA$151,0)),0)+IFERROR(INDEX('Hoja de Trabajo para listado'!$BC$155:$CB$1048576,MATCH($A417,'Hoja de Trabajo para listado'!$BC$155:$BC$1048576,0),MATCH((CUADRO!M$4&amp;$E417),'Hoja de Trabajo para listado'!$BC$151:$CB$151,0)),0)+IFERROR(INDEX('Hoja de Trabajo para listado'!$DE$153:$DG$274,MATCH($A417,'Hoja de Trabajo para listado'!$DE$153:$DE$1048576,0),MATCH((CUADRO!M$4&amp;$E417),'Hoja de Trabajo para listado'!$DE$151:$DG$151,0)),0)+IFERROR(INDEX('Hoja de Trabajo para listado'!$CD$155:$DC$1048576,MATCH($A417,'Hoja de Trabajo para listado'!$CD$155:$CD$1048576,0),MATCH((CUADRO!M$4&amp;$E417),'Hoja de Trabajo para listado'!$CD$151:$DC$151,0)),0)</f>
        <v>0</v>
      </c>
      <c r="N417" s="241">
        <f ca="1">+IFERROR(INDEX('Hoja de Trabajo para listado'!$A$155:$Z$1048576,MATCH($A417,'Hoja de Trabajo para listado'!$A$155:$A$1048576,0),MATCH((CUADRO!N$4&amp;$E417),'Hoja de Trabajo para listado'!$A$151:$Z$151,0)),0)+IFERROR(INDEX('Hoja de Trabajo para listado'!$AB$155:$BA$1048576,MATCH($A417,'Hoja de Trabajo para listado'!$AB$155:$AB$1048576,0),MATCH((CUADRO!N$4&amp;$E417),'Hoja de Trabajo para listado'!$AB$151:$BA$151,0)),0)+IFERROR(INDEX('Hoja de Trabajo para listado'!$BC$155:$CB$1048576,MATCH($A417,'Hoja de Trabajo para listado'!$BC$155:$BC$1048576,0),MATCH((CUADRO!N$4&amp;$E417),'Hoja de Trabajo para listado'!$BC$151:$CB$151,0)),0)+IFERROR(INDEX('Hoja de Trabajo para listado'!$DE$153:$DG$274,MATCH($A417,'Hoja de Trabajo para listado'!$DE$153:$DE$1048576,0),MATCH((CUADRO!N$4&amp;$E417),'Hoja de Trabajo para listado'!$DE$151:$DG$151,0)),0)+IFERROR(INDEX('Hoja de Trabajo para listado'!$CD$155:$DC$1048576,MATCH($A417,'Hoja de Trabajo para listado'!$CD$155:$CD$1048576,0),MATCH((CUADRO!N$4&amp;$E417),'Hoja de Trabajo para listado'!$CD$151:$DC$151,0)),0)</f>
        <v>0</v>
      </c>
      <c r="O417" s="241">
        <f ca="1">+IFERROR(INDEX('Hoja de Trabajo para listado'!$A$155:$Z$1048576,MATCH($A417,'Hoja de Trabajo para listado'!$A$155:$A$1048576,0),MATCH((CUADRO!O$4&amp;$E417),'Hoja de Trabajo para listado'!$A$151:$Z$151,0)),0)+IFERROR(INDEX('Hoja de Trabajo para listado'!$AB$155:$BA$1048576,MATCH($A417,'Hoja de Trabajo para listado'!$AB$155:$AB$1048576,0),MATCH((CUADRO!O$4&amp;$E417),'Hoja de Trabajo para listado'!$AB$151:$BA$151,0)),0)+IFERROR(INDEX('Hoja de Trabajo para listado'!$BC$155:$CB$1048576,MATCH($A417,'Hoja de Trabajo para listado'!$BC$155:$BC$1048576,0),MATCH((CUADRO!O$4&amp;$E417),'Hoja de Trabajo para listado'!$BC$151:$CB$151,0)),0)+IFERROR(INDEX('Hoja de Trabajo para listado'!$DE$153:$DG$274,MATCH($A417,'Hoja de Trabajo para listado'!$DE$153:$DE$1048576,0),MATCH((CUADRO!O$4&amp;$E417),'Hoja de Trabajo para listado'!$DE$151:$DG$151,0)),0)+IFERROR(INDEX('Hoja de Trabajo para listado'!$CD$155:$DC$1048576,MATCH($A417,'Hoja de Trabajo para listado'!$CD$155:$CD$1048576,0),MATCH((CUADRO!O$4&amp;$E417),'Hoja de Trabajo para listado'!$CD$151:$DC$151,0)),0)</f>
        <v>0</v>
      </c>
      <c r="P417" s="241">
        <f ca="1">+IFERROR(INDEX('Hoja de Trabajo para listado'!$A$155:$Z$1048576,MATCH($A417,'Hoja de Trabajo para listado'!$A$155:$A$1048576,0),MATCH((CUADRO!P$4&amp;$E417),'Hoja de Trabajo para listado'!$A$151:$Z$151,0)),0)+IFERROR(INDEX('Hoja de Trabajo para listado'!$AB$155:$BA$1048576,MATCH($A417,'Hoja de Trabajo para listado'!$AB$155:$AB$1048576,0),MATCH((CUADRO!P$4&amp;$E417),'Hoja de Trabajo para listado'!$AB$151:$BA$151,0)),0)+IFERROR(INDEX('Hoja de Trabajo para listado'!$BC$155:$CB$1048576,MATCH($A417,'Hoja de Trabajo para listado'!$BC$155:$BC$1048576,0),MATCH((CUADRO!P$4&amp;$E417),'Hoja de Trabajo para listado'!$BC$151:$CB$151,0)),0)+IFERROR(INDEX('Hoja de Trabajo para listado'!$DE$153:$DG$274,MATCH($A417,'Hoja de Trabajo para listado'!$DE$153:$DE$1048576,0),MATCH((CUADRO!P$4&amp;$E417),'Hoja de Trabajo para listado'!$DE$151:$DG$151,0)),0)+IFERROR(INDEX('Hoja de Trabajo para listado'!$CD$155:$DC$1048576,MATCH($A417,'Hoja de Trabajo para listado'!$CD$155:$CD$1048576,0),MATCH((CUADRO!P$4&amp;$E417),'Hoja de Trabajo para listado'!$CD$151:$DC$151,0)),0)</f>
        <v>0</v>
      </c>
      <c r="Q417" s="241">
        <f ca="1">+IFERROR(INDEX('Hoja de Trabajo para listado'!$A$155:$Z$1048576,MATCH($A417,'Hoja de Trabajo para listado'!$A$155:$A$1048576,0),MATCH((CUADRO!Q$4&amp;$E417),'Hoja de Trabajo para listado'!$A$151:$Z$151,0)),0)+IFERROR(INDEX('Hoja de Trabajo para listado'!$AB$155:$BA$1048576,MATCH($A417,'Hoja de Trabajo para listado'!$AB$155:$AB$1048576,0),MATCH((CUADRO!Q$4&amp;$E417),'Hoja de Trabajo para listado'!$AB$151:$BA$151,0)),0)+IFERROR(INDEX('Hoja de Trabajo para listado'!$BC$155:$CB$1048576,MATCH($A417,'Hoja de Trabajo para listado'!$BC$155:$BC$1048576,0),MATCH((CUADRO!Q$4&amp;$E417),'Hoja de Trabajo para listado'!$BC$151:$CB$151,0)),0)+IFERROR(INDEX('Hoja de Trabajo para listado'!$DE$153:$DG$274,MATCH($A417,'Hoja de Trabajo para listado'!$DE$153:$DE$1048576,0),MATCH((CUADRO!Q$4&amp;$E417),'Hoja de Trabajo para listado'!$DE$151:$DG$151,0)),0)+IFERROR(INDEX('Hoja de Trabajo para listado'!$CD$155:$DC$1048576,MATCH($A417,'Hoja de Trabajo para listado'!$CD$155:$CD$1048576,0),MATCH((CUADRO!Q$4&amp;$E417),'Hoja de Trabajo para listado'!$CD$151:$DC$151,0)),0)</f>
        <v>0</v>
      </c>
      <c r="R417" s="241">
        <f t="shared" ca="1" si="12"/>
        <v>0</v>
      </c>
      <c r="S417" s="257"/>
      <c r="T417" s="241">
        <f ca="1">+T418</f>
        <v>0</v>
      </c>
      <c r="U417" s="240">
        <f t="shared" si="13"/>
        <v>1</v>
      </c>
    </row>
    <row r="418" spans="1:21" ht="15" hidden="1" customHeight="1">
      <c r="A418" s="249">
        <v>867</v>
      </c>
      <c r="B418" s="382"/>
      <c r="C418" s="305" t="str">
        <f>+VLOOKUP(A418,bd_lista!$A$3:$C$592,3,FALSE)</f>
        <v>Fondo Rotatorio de Fomento Productivo Regional</v>
      </c>
      <c r="D418" s="384"/>
      <c r="E418" s="242" t="s">
        <v>684</v>
      </c>
      <c r="F418" s="243">
        <f ca="1">+IFERROR(INDEX('Hoja de Trabajo para listado'!$A$155:$Z$1048576,MATCH($A418,'Hoja de Trabajo para listado'!$A$155:$A$1048576,0),MATCH((CUADRO!F$4&amp;$E418),'Hoja de Trabajo para listado'!$A$151:$Z$151,0)),0)+IFERROR(INDEX('Hoja de Trabajo para listado'!$AB$155:$BA$1048576,MATCH($A418,'Hoja de Trabajo para listado'!$AB$155:$AB$1048576,0),MATCH((CUADRO!F$4&amp;$E418),'Hoja de Trabajo para listado'!$AB$151:$BA$151,0)),0)+IFERROR(INDEX('Hoja de Trabajo para listado'!$BC$155:$CB$1048576,MATCH($A418,'Hoja de Trabajo para listado'!$BC$155:$BC$1048576,0),MATCH((CUADRO!F$4&amp;$E418),'Hoja de Trabajo para listado'!$BC$151:$CB$151,0)),0)+IFERROR(INDEX('Hoja de Trabajo para listado'!$DE$153:$DG$274,MATCH($A418,'Hoja de Trabajo para listado'!$DE$153:$DE$1048576,0),MATCH((CUADRO!F$4&amp;$E418),'Hoja de Trabajo para listado'!$DE$151:$DG$151,0)),0)+IFERROR(INDEX('Hoja de Trabajo para listado'!$CD$155:$DC$1048576,MATCH($A418,'Hoja de Trabajo para listado'!$CD$155:$CD$1048576,0),MATCH((CUADRO!F$4&amp;$E418),'Hoja de Trabajo para listado'!$CD$151:$DC$151,0)),0)</f>
        <v>0</v>
      </c>
      <c r="G418" s="243">
        <f ca="1">+IFERROR(INDEX('Hoja de Trabajo para listado'!$A$155:$Z$1048576,MATCH($A418,'Hoja de Trabajo para listado'!$A$155:$A$1048576,0),MATCH((CUADRO!G$4&amp;$E418),'Hoja de Trabajo para listado'!$A$151:$Z$151,0)),0)+IFERROR(INDEX('Hoja de Trabajo para listado'!$AB$155:$BA$1048576,MATCH($A418,'Hoja de Trabajo para listado'!$AB$155:$AB$1048576,0),MATCH((CUADRO!G$4&amp;$E418),'Hoja de Trabajo para listado'!$AB$151:$BA$151,0)),0)+IFERROR(INDEX('Hoja de Trabajo para listado'!$BC$155:$CB$1048576,MATCH($A418,'Hoja de Trabajo para listado'!$BC$155:$BC$1048576,0),MATCH((CUADRO!G$4&amp;$E418),'Hoja de Trabajo para listado'!$BC$151:$CB$151,0)),0)+IFERROR(INDEX('Hoja de Trabajo para listado'!$DE$153:$DG$274,MATCH($A418,'Hoja de Trabajo para listado'!$DE$153:$DE$1048576,0),MATCH((CUADRO!G$4&amp;$E418),'Hoja de Trabajo para listado'!$DE$151:$DG$151,0)),0)+IFERROR(INDEX('Hoja de Trabajo para listado'!$CD$155:$DC$1048576,MATCH($A418,'Hoja de Trabajo para listado'!$CD$155:$CD$1048576,0),MATCH((CUADRO!G$4&amp;$E418),'Hoja de Trabajo para listado'!$CD$151:$DC$151,0)),0)</f>
        <v>0</v>
      </c>
      <c r="H418" s="243">
        <f ca="1">+IFERROR(INDEX('Hoja de Trabajo para listado'!$A$155:$Z$1048576,MATCH($A418,'Hoja de Trabajo para listado'!$A$155:$A$1048576,0),MATCH((CUADRO!H$4&amp;$E418),'Hoja de Trabajo para listado'!$A$151:$Z$151,0)),0)+IFERROR(INDEX('Hoja de Trabajo para listado'!$AB$155:$BA$1048576,MATCH($A418,'Hoja de Trabajo para listado'!$AB$155:$AB$1048576,0),MATCH((CUADRO!H$4&amp;$E418),'Hoja de Trabajo para listado'!$AB$151:$BA$151,0)),0)+IFERROR(INDEX('Hoja de Trabajo para listado'!$BC$155:$CB$1048576,MATCH($A418,'Hoja de Trabajo para listado'!$BC$155:$BC$1048576,0),MATCH((CUADRO!H$4&amp;$E418),'Hoja de Trabajo para listado'!$BC$151:$CB$151,0)),0)+IFERROR(INDEX('Hoja de Trabajo para listado'!$DE$153:$DG$274,MATCH($A418,'Hoja de Trabajo para listado'!$DE$153:$DE$1048576,0),MATCH((CUADRO!H$4&amp;$E418),'Hoja de Trabajo para listado'!$DE$151:$DG$151,0)),0)+IFERROR(INDEX('Hoja de Trabajo para listado'!$CD$155:$DC$1048576,MATCH($A418,'Hoja de Trabajo para listado'!$CD$155:$CD$1048576,0),MATCH((CUADRO!H$4&amp;$E418),'Hoja de Trabajo para listado'!$CD$151:$DC$151,0)),0)</f>
        <v>0</v>
      </c>
      <c r="I418" s="243">
        <f ca="1">+IFERROR(INDEX('Hoja de Trabajo para listado'!$A$155:$Z$1048576,MATCH($A418,'Hoja de Trabajo para listado'!$A$155:$A$1048576,0),MATCH((CUADRO!I$4&amp;$E418),'Hoja de Trabajo para listado'!$A$151:$Z$151,0)),0)+IFERROR(INDEX('Hoja de Trabajo para listado'!$AB$155:$BA$1048576,MATCH($A418,'Hoja de Trabajo para listado'!$AB$155:$AB$1048576,0),MATCH((CUADRO!I$4&amp;$E418),'Hoja de Trabajo para listado'!$AB$151:$BA$151,0)),0)+IFERROR(INDEX('Hoja de Trabajo para listado'!$BC$155:$CB$1048576,MATCH($A418,'Hoja de Trabajo para listado'!$BC$155:$BC$1048576,0),MATCH((CUADRO!I$4&amp;$E418),'Hoja de Trabajo para listado'!$BC$151:$CB$151,0)),0)+IFERROR(INDEX('Hoja de Trabajo para listado'!$DE$153:$DG$274,MATCH($A418,'Hoja de Trabajo para listado'!$DE$153:$DE$1048576,0),MATCH((CUADRO!I$4&amp;$E418),'Hoja de Trabajo para listado'!$DE$151:$DG$151,0)),0)+IFERROR(INDEX('Hoja de Trabajo para listado'!$CD$155:$DC$1048576,MATCH($A418,'Hoja de Trabajo para listado'!$CD$155:$CD$1048576,0),MATCH((CUADRO!I$4&amp;$E418),'Hoja de Trabajo para listado'!$CD$151:$DC$151,0)),0)</f>
        <v>0</v>
      </c>
      <c r="J418" s="243">
        <f ca="1">+IFERROR(INDEX('Hoja de Trabajo para listado'!$A$155:$Z$1048576,MATCH($A418,'Hoja de Trabajo para listado'!$A$155:$A$1048576,0),MATCH((CUADRO!J$4&amp;$E418),'Hoja de Trabajo para listado'!$A$151:$Z$151,0)),0)+IFERROR(INDEX('Hoja de Trabajo para listado'!$AB$155:$BA$1048576,MATCH($A418,'Hoja de Trabajo para listado'!$AB$155:$AB$1048576,0),MATCH((CUADRO!J$4&amp;$E418),'Hoja de Trabajo para listado'!$AB$151:$BA$151,0)),0)+IFERROR(INDEX('Hoja de Trabajo para listado'!$BC$155:$CB$1048576,MATCH($A418,'Hoja de Trabajo para listado'!$BC$155:$BC$1048576,0),MATCH((CUADRO!J$4&amp;$E418),'Hoja de Trabajo para listado'!$BC$151:$CB$151,0)),0)+IFERROR(INDEX('Hoja de Trabajo para listado'!$DE$153:$DG$274,MATCH($A418,'Hoja de Trabajo para listado'!$DE$153:$DE$1048576,0),MATCH((CUADRO!J$4&amp;$E418),'Hoja de Trabajo para listado'!$DE$151:$DG$151,0)),0)+IFERROR(INDEX('Hoja de Trabajo para listado'!$CD$155:$DC$1048576,MATCH($A418,'Hoja de Trabajo para listado'!$CD$155:$CD$1048576,0),MATCH((CUADRO!J$4&amp;$E418),'Hoja de Trabajo para listado'!$CD$151:$DC$151,0)),0)</f>
        <v>0</v>
      </c>
      <c r="K418" s="243">
        <f ca="1">+IFERROR(INDEX('Hoja de Trabajo para listado'!$A$155:$Z$1048576,MATCH($A418,'Hoja de Trabajo para listado'!$A$155:$A$1048576,0),MATCH((CUADRO!K$4&amp;$E418),'Hoja de Trabajo para listado'!$A$151:$Z$151,0)),0)+IFERROR(INDEX('Hoja de Trabajo para listado'!$AB$155:$BA$1048576,MATCH($A418,'Hoja de Trabajo para listado'!$AB$155:$AB$1048576,0),MATCH((CUADRO!K$4&amp;$E418),'Hoja de Trabajo para listado'!$AB$151:$BA$151,0)),0)+IFERROR(INDEX('Hoja de Trabajo para listado'!$BC$155:$CB$1048576,MATCH($A418,'Hoja de Trabajo para listado'!$BC$155:$BC$1048576,0),MATCH((CUADRO!K$4&amp;$E418),'Hoja de Trabajo para listado'!$BC$151:$CB$151,0)),0)+IFERROR(INDEX('Hoja de Trabajo para listado'!$DE$153:$DG$274,MATCH($A418,'Hoja de Trabajo para listado'!$DE$153:$DE$1048576,0),MATCH((CUADRO!K$4&amp;$E418),'Hoja de Trabajo para listado'!$DE$151:$DG$151,0)),0)+IFERROR(INDEX('Hoja de Trabajo para listado'!$CD$155:$DC$1048576,MATCH($A418,'Hoja de Trabajo para listado'!$CD$155:$CD$1048576,0),MATCH((CUADRO!K$4&amp;$E418),'Hoja de Trabajo para listado'!$CD$151:$DC$151,0)),0)</f>
        <v>0</v>
      </c>
      <c r="L418" s="243">
        <f ca="1">+IFERROR(INDEX('Hoja de Trabajo para listado'!$A$155:$Z$1048576,MATCH($A418,'Hoja de Trabajo para listado'!$A$155:$A$1048576,0),MATCH((CUADRO!L$4&amp;$E418),'Hoja de Trabajo para listado'!$A$151:$Z$151,0)),0)+IFERROR(INDEX('Hoja de Trabajo para listado'!$AB$155:$BA$1048576,MATCH($A418,'Hoja de Trabajo para listado'!$AB$155:$AB$1048576,0),MATCH((CUADRO!L$4&amp;$E418),'Hoja de Trabajo para listado'!$AB$151:$BA$151,0)),0)+IFERROR(INDEX('Hoja de Trabajo para listado'!$BC$155:$CB$1048576,MATCH($A418,'Hoja de Trabajo para listado'!$BC$155:$BC$1048576,0),MATCH((CUADRO!L$4&amp;$E418),'Hoja de Trabajo para listado'!$BC$151:$CB$151,0)),0)+IFERROR(INDEX('Hoja de Trabajo para listado'!$DE$153:$DG$274,MATCH($A418,'Hoja de Trabajo para listado'!$DE$153:$DE$1048576,0),MATCH((CUADRO!L$4&amp;$E418),'Hoja de Trabajo para listado'!$DE$151:$DG$151,0)),0)+IFERROR(INDEX('Hoja de Trabajo para listado'!$CD$155:$DC$1048576,MATCH($A418,'Hoja de Trabajo para listado'!$CD$155:$CD$1048576,0),MATCH((CUADRO!L$4&amp;$E418),'Hoja de Trabajo para listado'!$CD$151:$DC$151,0)),0)</f>
        <v>0</v>
      </c>
      <c r="M418" s="243">
        <f ca="1">+IFERROR(INDEX('Hoja de Trabajo para listado'!$A$155:$Z$1048576,MATCH($A418,'Hoja de Trabajo para listado'!$A$155:$A$1048576,0),MATCH((CUADRO!M$4&amp;$E418),'Hoja de Trabajo para listado'!$A$151:$Z$151,0)),0)+IFERROR(INDEX('Hoja de Trabajo para listado'!$AB$155:$BA$1048576,MATCH($A418,'Hoja de Trabajo para listado'!$AB$155:$AB$1048576,0),MATCH((CUADRO!M$4&amp;$E418),'Hoja de Trabajo para listado'!$AB$151:$BA$151,0)),0)+IFERROR(INDEX('Hoja de Trabajo para listado'!$BC$155:$CB$1048576,MATCH($A418,'Hoja de Trabajo para listado'!$BC$155:$BC$1048576,0),MATCH((CUADRO!M$4&amp;$E418),'Hoja de Trabajo para listado'!$BC$151:$CB$151,0)),0)+IFERROR(INDEX('Hoja de Trabajo para listado'!$DE$153:$DG$274,MATCH($A418,'Hoja de Trabajo para listado'!$DE$153:$DE$1048576,0),MATCH((CUADRO!M$4&amp;$E418),'Hoja de Trabajo para listado'!$DE$151:$DG$151,0)),0)+IFERROR(INDEX('Hoja de Trabajo para listado'!$CD$155:$DC$1048576,MATCH($A418,'Hoja de Trabajo para listado'!$CD$155:$CD$1048576,0),MATCH((CUADRO!M$4&amp;$E418),'Hoja de Trabajo para listado'!$CD$151:$DC$151,0)),0)</f>
        <v>0</v>
      </c>
      <c r="N418" s="243">
        <f ca="1">+IFERROR(INDEX('Hoja de Trabajo para listado'!$A$155:$Z$1048576,MATCH($A418,'Hoja de Trabajo para listado'!$A$155:$A$1048576,0),MATCH((CUADRO!N$4&amp;$E418),'Hoja de Trabajo para listado'!$A$151:$Z$151,0)),0)+IFERROR(INDEX('Hoja de Trabajo para listado'!$AB$155:$BA$1048576,MATCH($A418,'Hoja de Trabajo para listado'!$AB$155:$AB$1048576,0),MATCH((CUADRO!N$4&amp;$E418),'Hoja de Trabajo para listado'!$AB$151:$BA$151,0)),0)+IFERROR(INDEX('Hoja de Trabajo para listado'!$BC$155:$CB$1048576,MATCH($A418,'Hoja de Trabajo para listado'!$BC$155:$BC$1048576,0),MATCH((CUADRO!N$4&amp;$E418),'Hoja de Trabajo para listado'!$BC$151:$CB$151,0)),0)+IFERROR(INDEX('Hoja de Trabajo para listado'!$DE$153:$DG$274,MATCH($A418,'Hoja de Trabajo para listado'!$DE$153:$DE$1048576,0),MATCH((CUADRO!N$4&amp;$E418),'Hoja de Trabajo para listado'!$DE$151:$DG$151,0)),0)+IFERROR(INDEX('Hoja de Trabajo para listado'!$CD$155:$DC$1048576,MATCH($A418,'Hoja de Trabajo para listado'!$CD$155:$CD$1048576,0),MATCH((CUADRO!N$4&amp;$E418),'Hoja de Trabajo para listado'!$CD$151:$DC$151,0)),0)</f>
        <v>0</v>
      </c>
      <c r="O418" s="243">
        <f ca="1">+IFERROR(INDEX('Hoja de Trabajo para listado'!$A$155:$Z$1048576,MATCH($A418,'Hoja de Trabajo para listado'!$A$155:$A$1048576,0),MATCH((CUADRO!O$4&amp;$E418),'Hoja de Trabajo para listado'!$A$151:$Z$151,0)),0)+IFERROR(INDEX('Hoja de Trabajo para listado'!$AB$155:$BA$1048576,MATCH($A418,'Hoja de Trabajo para listado'!$AB$155:$AB$1048576,0),MATCH((CUADRO!O$4&amp;$E418),'Hoja de Trabajo para listado'!$AB$151:$BA$151,0)),0)+IFERROR(INDEX('Hoja de Trabajo para listado'!$BC$155:$CB$1048576,MATCH($A418,'Hoja de Trabajo para listado'!$BC$155:$BC$1048576,0),MATCH((CUADRO!O$4&amp;$E418),'Hoja de Trabajo para listado'!$BC$151:$CB$151,0)),0)+IFERROR(INDEX('Hoja de Trabajo para listado'!$DE$153:$DG$274,MATCH($A418,'Hoja de Trabajo para listado'!$DE$153:$DE$1048576,0),MATCH((CUADRO!O$4&amp;$E418),'Hoja de Trabajo para listado'!$DE$151:$DG$151,0)),0)+IFERROR(INDEX('Hoja de Trabajo para listado'!$CD$155:$DC$1048576,MATCH($A418,'Hoja de Trabajo para listado'!$CD$155:$CD$1048576,0),MATCH((CUADRO!O$4&amp;$E418),'Hoja de Trabajo para listado'!$CD$151:$DC$151,0)),0)</f>
        <v>0</v>
      </c>
      <c r="P418" s="243">
        <f ca="1">+IFERROR(INDEX('Hoja de Trabajo para listado'!$A$155:$Z$1048576,MATCH($A418,'Hoja de Trabajo para listado'!$A$155:$A$1048576,0),MATCH((CUADRO!P$4&amp;$E418),'Hoja de Trabajo para listado'!$A$151:$Z$151,0)),0)+IFERROR(INDEX('Hoja de Trabajo para listado'!$AB$155:$BA$1048576,MATCH($A418,'Hoja de Trabajo para listado'!$AB$155:$AB$1048576,0),MATCH((CUADRO!P$4&amp;$E418),'Hoja de Trabajo para listado'!$AB$151:$BA$151,0)),0)+IFERROR(INDEX('Hoja de Trabajo para listado'!$BC$155:$CB$1048576,MATCH($A418,'Hoja de Trabajo para listado'!$BC$155:$BC$1048576,0),MATCH((CUADRO!P$4&amp;$E418),'Hoja de Trabajo para listado'!$BC$151:$CB$151,0)),0)+IFERROR(INDEX('Hoja de Trabajo para listado'!$DE$153:$DG$274,MATCH($A418,'Hoja de Trabajo para listado'!$DE$153:$DE$1048576,0),MATCH((CUADRO!P$4&amp;$E418),'Hoja de Trabajo para listado'!$DE$151:$DG$151,0)),0)+IFERROR(INDEX('Hoja de Trabajo para listado'!$CD$155:$DC$1048576,MATCH($A418,'Hoja de Trabajo para listado'!$CD$155:$CD$1048576,0),MATCH((CUADRO!P$4&amp;$E418),'Hoja de Trabajo para listado'!$CD$151:$DC$151,0)),0)</f>
        <v>0</v>
      </c>
      <c r="Q418" s="243">
        <f ca="1">+IFERROR(INDEX('Hoja de Trabajo para listado'!$A$155:$Z$1048576,MATCH($A418,'Hoja de Trabajo para listado'!$A$155:$A$1048576,0),MATCH((CUADRO!Q$4&amp;$E418),'Hoja de Trabajo para listado'!$A$151:$Z$151,0)),0)+IFERROR(INDEX('Hoja de Trabajo para listado'!$AB$155:$BA$1048576,MATCH($A418,'Hoja de Trabajo para listado'!$AB$155:$AB$1048576,0),MATCH((CUADRO!Q$4&amp;$E418),'Hoja de Trabajo para listado'!$AB$151:$BA$151,0)),0)+IFERROR(INDEX('Hoja de Trabajo para listado'!$BC$155:$CB$1048576,MATCH($A418,'Hoja de Trabajo para listado'!$BC$155:$BC$1048576,0),MATCH((CUADRO!Q$4&amp;$E418),'Hoja de Trabajo para listado'!$BC$151:$CB$151,0)),0)+IFERROR(INDEX('Hoja de Trabajo para listado'!$DE$153:$DG$274,MATCH($A418,'Hoja de Trabajo para listado'!$DE$153:$DE$1048576,0),MATCH((CUADRO!Q$4&amp;$E418),'Hoja de Trabajo para listado'!$DE$151:$DG$151,0)),0)+IFERROR(INDEX('Hoja de Trabajo para listado'!$CD$155:$DC$1048576,MATCH($A418,'Hoja de Trabajo para listado'!$CD$155:$CD$1048576,0),MATCH((CUADRO!Q$4&amp;$E418),'Hoja de Trabajo para listado'!$CD$151:$DC$151,0)),0)</f>
        <v>0</v>
      </c>
      <c r="R418" s="243">
        <f t="shared" ca="1" si="12"/>
        <v>0</v>
      </c>
      <c r="S418" s="256">
        <f ca="1">+R417+R418</f>
        <v>0</v>
      </c>
      <c r="T418" s="243">
        <f ca="1">+S418</f>
        <v>0</v>
      </c>
      <c r="U418" s="242">
        <f t="shared" si="13"/>
        <v>2</v>
      </c>
    </row>
    <row r="419" spans="1:21" ht="15" customHeight="1">
      <c r="A419" s="249">
        <v>901</v>
      </c>
      <c r="B419" s="381">
        <f>+A419</f>
        <v>901</v>
      </c>
      <c r="C419" s="245" t="str">
        <f>+VLOOKUP(A419,bd_lista!$A$3:$C$592,3,FALSE)</f>
        <v>Gobierno Autónomo Departamental de Chuquisaca</v>
      </c>
      <c r="D419" s="383" t="str">
        <f>+C419</f>
        <v>Gobierno Autónomo Departamental de Chuquisaca</v>
      </c>
      <c r="E419" s="240" t="s">
        <v>683</v>
      </c>
      <c r="F419" s="241">
        <f ca="1">+IFERROR(INDEX('Hoja de Trabajo para listado'!$A$155:$Z$1048576,MATCH($A419,'Hoja de Trabajo para listado'!$A$155:$A$1048576,0),MATCH((CUADRO!F$4&amp;$E419),'Hoja de Trabajo para listado'!$A$151:$Z$151,0)),0)+IFERROR(INDEX('Hoja de Trabajo para listado'!$AB$155:$BA$1048576,MATCH($A419,'Hoja de Trabajo para listado'!$AB$155:$AB$1048576,0),MATCH((CUADRO!F$4&amp;$E419),'Hoja de Trabajo para listado'!$AB$151:$BA$151,0)),0)+IFERROR(INDEX('Hoja de Trabajo para listado'!$BC$155:$CB$1048576,MATCH($A419,'Hoja de Trabajo para listado'!$BC$155:$BC$1048576,0),MATCH((CUADRO!F$4&amp;$E419),'Hoja de Trabajo para listado'!$BC$151:$CB$151,0)),0)+IFERROR(INDEX('Hoja de Trabajo para listado'!$DE$153:$DG$274,MATCH($A419,'Hoja de Trabajo para listado'!$DE$153:$DE$1048576,0),MATCH((CUADRO!F$4&amp;$E419),'Hoja de Trabajo para listado'!$DE$151:$DG$151,0)),0)+IFERROR(INDEX('Hoja de Trabajo para listado'!$CD$155:$DC$1048576,MATCH($A419,'Hoja de Trabajo para listado'!$CD$155:$CD$1048576,0),MATCH((CUADRO!F$4&amp;$E419),'Hoja de Trabajo para listado'!$CD$151:$DC$151,0)),0)</f>
        <v>0</v>
      </c>
      <c r="G419" s="241">
        <f ca="1">+IFERROR(INDEX('Hoja de Trabajo para listado'!$A$155:$Z$1048576,MATCH($A419,'Hoja de Trabajo para listado'!$A$155:$A$1048576,0),MATCH((CUADRO!G$4&amp;$E419),'Hoja de Trabajo para listado'!$A$151:$Z$151,0)),0)+IFERROR(INDEX('Hoja de Trabajo para listado'!$AB$155:$BA$1048576,MATCH($A419,'Hoja de Trabajo para listado'!$AB$155:$AB$1048576,0),MATCH((CUADRO!G$4&amp;$E419),'Hoja de Trabajo para listado'!$AB$151:$BA$151,0)),0)+IFERROR(INDEX('Hoja de Trabajo para listado'!$BC$155:$CB$1048576,MATCH($A419,'Hoja de Trabajo para listado'!$BC$155:$BC$1048576,0),MATCH((CUADRO!G$4&amp;$E419),'Hoja de Trabajo para listado'!$BC$151:$CB$151,0)),0)+IFERROR(INDEX('Hoja de Trabajo para listado'!$DE$153:$DG$274,MATCH($A419,'Hoja de Trabajo para listado'!$DE$153:$DE$1048576,0),MATCH((CUADRO!G$4&amp;$E419),'Hoja de Trabajo para listado'!$DE$151:$DG$151,0)),0)+IFERROR(INDEX('Hoja de Trabajo para listado'!$CD$155:$DC$1048576,MATCH($A419,'Hoja de Trabajo para listado'!$CD$155:$CD$1048576,0),MATCH((CUADRO!G$4&amp;$E419),'Hoja de Trabajo para listado'!$CD$151:$DC$151,0)),0)</f>
        <v>0</v>
      </c>
      <c r="H419" s="241">
        <f ca="1">+IFERROR(INDEX('Hoja de Trabajo para listado'!$A$155:$Z$1048576,MATCH($A419,'Hoja de Trabajo para listado'!$A$155:$A$1048576,0),MATCH((CUADRO!H$4&amp;$E419),'Hoja de Trabajo para listado'!$A$151:$Z$151,0)),0)+IFERROR(INDEX('Hoja de Trabajo para listado'!$AB$155:$BA$1048576,MATCH($A419,'Hoja de Trabajo para listado'!$AB$155:$AB$1048576,0),MATCH((CUADRO!H$4&amp;$E419),'Hoja de Trabajo para listado'!$AB$151:$BA$151,0)),0)+IFERROR(INDEX('Hoja de Trabajo para listado'!$BC$155:$CB$1048576,MATCH($A419,'Hoja de Trabajo para listado'!$BC$155:$BC$1048576,0),MATCH((CUADRO!H$4&amp;$E419),'Hoja de Trabajo para listado'!$BC$151:$CB$151,0)),0)+IFERROR(INDEX('Hoja de Trabajo para listado'!$DE$153:$DG$274,MATCH($A419,'Hoja de Trabajo para listado'!$DE$153:$DE$1048576,0),MATCH((CUADRO!H$4&amp;$E419),'Hoja de Trabajo para listado'!$DE$151:$DG$151,0)),0)+IFERROR(INDEX('Hoja de Trabajo para listado'!$CD$155:$DC$1048576,MATCH($A419,'Hoja de Trabajo para listado'!$CD$155:$CD$1048576,0),MATCH((CUADRO!H$4&amp;$E419),'Hoja de Trabajo para listado'!$CD$151:$DC$151,0)),0)</f>
        <v>0</v>
      </c>
      <c r="I419" s="241">
        <f ca="1">+IFERROR(INDEX('Hoja de Trabajo para listado'!$A$155:$Z$1048576,MATCH($A419,'Hoja de Trabajo para listado'!$A$155:$A$1048576,0),MATCH((CUADRO!I$4&amp;$E419),'Hoja de Trabajo para listado'!$A$151:$Z$151,0)),0)+IFERROR(INDEX('Hoja de Trabajo para listado'!$AB$155:$BA$1048576,MATCH($A419,'Hoja de Trabajo para listado'!$AB$155:$AB$1048576,0),MATCH((CUADRO!I$4&amp;$E419),'Hoja de Trabajo para listado'!$AB$151:$BA$151,0)),0)+IFERROR(INDEX('Hoja de Trabajo para listado'!$BC$155:$CB$1048576,MATCH($A419,'Hoja de Trabajo para listado'!$BC$155:$BC$1048576,0),MATCH((CUADRO!I$4&amp;$E419),'Hoja de Trabajo para listado'!$BC$151:$CB$151,0)),0)+IFERROR(INDEX('Hoja de Trabajo para listado'!$DE$153:$DG$274,MATCH($A419,'Hoja de Trabajo para listado'!$DE$153:$DE$1048576,0),MATCH((CUADRO!I$4&amp;$E419),'Hoja de Trabajo para listado'!$DE$151:$DG$151,0)),0)+IFERROR(INDEX('Hoja de Trabajo para listado'!$CD$155:$DC$1048576,MATCH($A419,'Hoja de Trabajo para listado'!$CD$155:$CD$1048576,0),MATCH((CUADRO!I$4&amp;$E419),'Hoja de Trabajo para listado'!$CD$151:$DC$151,0)),0)</f>
        <v>0</v>
      </c>
      <c r="J419" s="241">
        <f ca="1">+IFERROR(INDEX('Hoja de Trabajo para listado'!$A$155:$Z$1048576,MATCH($A419,'Hoja de Trabajo para listado'!$A$155:$A$1048576,0),MATCH((CUADRO!J$4&amp;$E419),'Hoja de Trabajo para listado'!$A$151:$Z$151,0)),0)+IFERROR(INDEX('Hoja de Trabajo para listado'!$AB$155:$BA$1048576,MATCH($A419,'Hoja de Trabajo para listado'!$AB$155:$AB$1048576,0),MATCH((CUADRO!J$4&amp;$E419),'Hoja de Trabajo para listado'!$AB$151:$BA$151,0)),0)+IFERROR(INDEX('Hoja de Trabajo para listado'!$BC$155:$CB$1048576,MATCH($A419,'Hoja de Trabajo para listado'!$BC$155:$BC$1048576,0),MATCH((CUADRO!J$4&amp;$E419),'Hoja de Trabajo para listado'!$BC$151:$CB$151,0)),0)+IFERROR(INDEX('Hoja de Trabajo para listado'!$DE$153:$DG$274,MATCH($A419,'Hoja de Trabajo para listado'!$DE$153:$DE$1048576,0),MATCH((CUADRO!J$4&amp;$E419),'Hoja de Trabajo para listado'!$DE$151:$DG$151,0)),0)+IFERROR(INDEX('Hoja de Trabajo para listado'!$CD$155:$DC$1048576,MATCH($A419,'Hoja de Trabajo para listado'!$CD$155:$CD$1048576,0),MATCH((CUADRO!J$4&amp;$E419),'Hoja de Trabajo para listado'!$CD$151:$DC$151,0)),0)</f>
        <v>0</v>
      </c>
      <c r="K419" s="241">
        <f ca="1">+IFERROR(INDEX('Hoja de Trabajo para listado'!$A$155:$Z$1048576,MATCH($A419,'Hoja de Trabajo para listado'!$A$155:$A$1048576,0),MATCH((CUADRO!K$4&amp;$E419),'Hoja de Trabajo para listado'!$A$151:$Z$151,0)),0)+IFERROR(INDEX('Hoja de Trabajo para listado'!$AB$155:$BA$1048576,MATCH($A419,'Hoja de Trabajo para listado'!$AB$155:$AB$1048576,0),MATCH((CUADRO!K$4&amp;$E419),'Hoja de Trabajo para listado'!$AB$151:$BA$151,0)),0)+IFERROR(INDEX('Hoja de Trabajo para listado'!$BC$155:$CB$1048576,MATCH($A419,'Hoja de Trabajo para listado'!$BC$155:$BC$1048576,0),MATCH((CUADRO!K$4&amp;$E419),'Hoja de Trabajo para listado'!$BC$151:$CB$151,0)),0)+IFERROR(INDEX('Hoja de Trabajo para listado'!$DE$153:$DG$274,MATCH($A419,'Hoja de Trabajo para listado'!$DE$153:$DE$1048576,0),MATCH((CUADRO!K$4&amp;$E419),'Hoja de Trabajo para listado'!$DE$151:$DG$151,0)),0)+IFERROR(INDEX('Hoja de Trabajo para listado'!$CD$155:$DC$1048576,MATCH($A419,'Hoja de Trabajo para listado'!$CD$155:$CD$1048576,0),MATCH((CUADRO!K$4&amp;$E419),'Hoja de Trabajo para listado'!$CD$151:$DC$151,0)),0)</f>
        <v>0</v>
      </c>
      <c r="L419" s="241">
        <f ca="1">+IFERROR(INDEX('Hoja de Trabajo para listado'!$A$155:$Z$1048576,MATCH($A419,'Hoja de Trabajo para listado'!$A$155:$A$1048576,0),MATCH((CUADRO!L$4&amp;$E419),'Hoja de Trabajo para listado'!$A$151:$Z$151,0)),0)+IFERROR(INDEX('Hoja de Trabajo para listado'!$AB$155:$BA$1048576,MATCH($A419,'Hoja de Trabajo para listado'!$AB$155:$AB$1048576,0),MATCH((CUADRO!L$4&amp;$E419),'Hoja de Trabajo para listado'!$AB$151:$BA$151,0)),0)+IFERROR(INDEX('Hoja de Trabajo para listado'!$BC$155:$CB$1048576,MATCH($A419,'Hoja de Trabajo para listado'!$BC$155:$BC$1048576,0),MATCH((CUADRO!L$4&amp;$E419),'Hoja de Trabajo para listado'!$BC$151:$CB$151,0)),0)+IFERROR(INDEX('Hoja de Trabajo para listado'!$DE$153:$DG$274,MATCH($A419,'Hoja de Trabajo para listado'!$DE$153:$DE$1048576,0),MATCH((CUADRO!L$4&amp;$E419),'Hoja de Trabajo para listado'!$DE$151:$DG$151,0)),0)+IFERROR(INDEX('Hoja de Trabajo para listado'!$CD$155:$DC$1048576,MATCH($A419,'Hoja de Trabajo para listado'!$CD$155:$CD$1048576,0),MATCH((CUADRO!L$4&amp;$E419),'Hoja de Trabajo para listado'!$CD$151:$DC$151,0)),0)</f>
        <v>0</v>
      </c>
      <c r="M419" s="241">
        <f ca="1">+IFERROR(INDEX('Hoja de Trabajo para listado'!$A$155:$Z$1048576,MATCH($A419,'Hoja de Trabajo para listado'!$A$155:$A$1048576,0),MATCH((CUADRO!M$4&amp;$E419),'Hoja de Trabajo para listado'!$A$151:$Z$151,0)),0)+IFERROR(INDEX('Hoja de Trabajo para listado'!$AB$155:$BA$1048576,MATCH($A419,'Hoja de Trabajo para listado'!$AB$155:$AB$1048576,0),MATCH((CUADRO!M$4&amp;$E419),'Hoja de Trabajo para listado'!$AB$151:$BA$151,0)),0)+IFERROR(INDEX('Hoja de Trabajo para listado'!$BC$155:$CB$1048576,MATCH($A419,'Hoja de Trabajo para listado'!$BC$155:$BC$1048576,0),MATCH((CUADRO!M$4&amp;$E419),'Hoja de Trabajo para listado'!$BC$151:$CB$151,0)),0)+IFERROR(INDEX('Hoja de Trabajo para listado'!$DE$153:$DG$274,MATCH($A419,'Hoja de Trabajo para listado'!$DE$153:$DE$1048576,0),MATCH((CUADRO!M$4&amp;$E419),'Hoja de Trabajo para listado'!$DE$151:$DG$151,0)),0)+IFERROR(INDEX('Hoja de Trabajo para listado'!$CD$155:$DC$1048576,MATCH($A419,'Hoja de Trabajo para listado'!$CD$155:$CD$1048576,0),MATCH((CUADRO!M$4&amp;$E419),'Hoja de Trabajo para listado'!$CD$151:$DC$151,0)),0)</f>
        <v>0</v>
      </c>
      <c r="N419" s="241">
        <f ca="1">+IFERROR(INDEX('Hoja de Trabajo para listado'!$A$155:$Z$1048576,MATCH($A419,'Hoja de Trabajo para listado'!$A$155:$A$1048576,0),MATCH((CUADRO!N$4&amp;$E419),'Hoja de Trabajo para listado'!$A$151:$Z$151,0)),0)+IFERROR(INDEX('Hoja de Trabajo para listado'!$AB$155:$BA$1048576,MATCH($A419,'Hoja de Trabajo para listado'!$AB$155:$AB$1048576,0),MATCH((CUADRO!N$4&amp;$E419),'Hoja de Trabajo para listado'!$AB$151:$BA$151,0)),0)+IFERROR(INDEX('Hoja de Trabajo para listado'!$BC$155:$CB$1048576,MATCH($A419,'Hoja de Trabajo para listado'!$BC$155:$BC$1048576,0),MATCH((CUADRO!N$4&amp;$E419),'Hoja de Trabajo para listado'!$BC$151:$CB$151,0)),0)+IFERROR(INDEX('Hoja de Trabajo para listado'!$DE$153:$DG$274,MATCH($A419,'Hoja de Trabajo para listado'!$DE$153:$DE$1048576,0),MATCH((CUADRO!N$4&amp;$E419),'Hoja de Trabajo para listado'!$DE$151:$DG$151,0)),0)+IFERROR(INDEX('Hoja de Trabajo para listado'!$CD$155:$DC$1048576,MATCH($A419,'Hoja de Trabajo para listado'!$CD$155:$CD$1048576,0),MATCH((CUADRO!N$4&amp;$E419),'Hoja de Trabajo para listado'!$CD$151:$DC$151,0)),0)</f>
        <v>0</v>
      </c>
      <c r="O419" s="241">
        <f ca="1">+IFERROR(INDEX('Hoja de Trabajo para listado'!$A$155:$Z$1048576,MATCH($A419,'Hoja de Trabajo para listado'!$A$155:$A$1048576,0),MATCH((CUADRO!O$4&amp;$E419),'Hoja de Trabajo para listado'!$A$151:$Z$151,0)),0)+IFERROR(INDEX('Hoja de Trabajo para listado'!$AB$155:$BA$1048576,MATCH($A419,'Hoja de Trabajo para listado'!$AB$155:$AB$1048576,0),MATCH((CUADRO!O$4&amp;$E419),'Hoja de Trabajo para listado'!$AB$151:$BA$151,0)),0)+IFERROR(INDEX('Hoja de Trabajo para listado'!$BC$155:$CB$1048576,MATCH($A419,'Hoja de Trabajo para listado'!$BC$155:$BC$1048576,0),MATCH((CUADRO!O$4&amp;$E419),'Hoja de Trabajo para listado'!$BC$151:$CB$151,0)),0)+IFERROR(INDEX('Hoja de Trabajo para listado'!$DE$153:$DG$274,MATCH($A419,'Hoja de Trabajo para listado'!$DE$153:$DE$1048576,0),MATCH((CUADRO!O$4&amp;$E419),'Hoja de Trabajo para listado'!$DE$151:$DG$151,0)),0)+IFERROR(INDEX('Hoja de Trabajo para listado'!$CD$155:$DC$1048576,MATCH($A419,'Hoja de Trabajo para listado'!$CD$155:$CD$1048576,0),MATCH((CUADRO!O$4&amp;$E419),'Hoja de Trabajo para listado'!$CD$151:$DC$151,0)),0)</f>
        <v>0</v>
      </c>
      <c r="P419" s="241">
        <f ca="1">+IFERROR(INDEX('Hoja de Trabajo para listado'!$A$155:$Z$1048576,MATCH($A419,'Hoja de Trabajo para listado'!$A$155:$A$1048576,0),MATCH((CUADRO!P$4&amp;$E419),'Hoja de Trabajo para listado'!$A$151:$Z$151,0)),0)+IFERROR(INDEX('Hoja de Trabajo para listado'!$AB$155:$BA$1048576,MATCH($A419,'Hoja de Trabajo para listado'!$AB$155:$AB$1048576,0),MATCH((CUADRO!P$4&amp;$E419),'Hoja de Trabajo para listado'!$AB$151:$BA$151,0)),0)+IFERROR(INDEX('Hoja de Trabajo para listado'!$BC$155:$CB$1048576,MATCH($A419,'Hoja de Trabajo para listado'!$BC$155:$BC$1048576,0),MATCH((CUADRO!P$4&amp;$E419),'Hoja de Trabajo para listado'!$BC$151:$CB$151,0)),0)+IFERROR(INDEX('Hoja de Trabajo para listado'!$DE$153:$DG$274,MATCH($A419,'Hoja de Trabajo para listado'!$DE$153:$DE$1048576,0),MATCH((CUADRO!P$4&amp;$E419),'Hoja de Trabajo para listado'!$DE$151:$DG$151,0)),0)+IFERROR(INDEX('Hoja de Trabajo para listado'!$CD$155:$DC$1048576,MATCH($A419,'Hoja de Trabajo para listado'!$CD$155:$CD$1048576,0),MATCH((CUADRO!P$4&amp;$E419),'Hoja de Trabajo para listado'!$CD$151:$DC$151,0)),0)</f>
        <v>0</v>
      </c>
      <c r="Q419" s="241">
        <f ca="1">+IFERROR(INDEX('Hoja de Trabajo para listado'!$A$155:$Z$1048576,MATCH($A419,'Hoja de Trabajo para listado'!$A$155:$A$1048576,0),MATCH((CUADRO!Q$4&amp;$E419),'Hoja de Trabajo para listado'!$A$151:$Z$151,0)),0)+IFERROR(INDEX('Hoja de Trabajo para listado'!$AB$155:$BA$1048576,MATCH($A419,'Hoja de Trabajo para listado'!$AB$155:$AB$1048576,0),MATCH((CUADRO!Q$4&amp;$E419),'Hoja de Trabajo para listado'!$AB$151:$BA$151,0)),0)+IFERROR(INDEX('Hoja de Trabajo para listado'!$BC$155:$CB$1048576,MATCH($A419,'Hoja de Trabajo para listado'!$BC$155:$BC$1048576,0),MATCH((CUADRO!Q$4&amp;$E419),'Hoja de Trabajo para listado'!$BC$151:$CB$151,0)),0)+IFERROR(INDEX('Hoja de Trabajo para listado'!$DE$153:$DG$274,MATCH($A419,'Hoja de Trabajo para listado'!$DE$153:$DE$1048576,0),MATCH((CUADRO!Q$4&amp;$E419),'Hoja de Trabajo para listado'!$DE$151:$DG$151,0)),0)+IFERROR(INDEX('Hoja de Trabajo para listado'!$CD$155:$DC$1048576,MATCH($A419,'Hoja de Trabajo para listado'!$CD$155:$CD$1048576,0),MATCH((CUADRO!Q$4&amp;$E419),'Hoja de Trabajo para listado'!$CD$151:$DC$151,0)),0)</f>
        <v>0</v>
      </c>
      <c r="R419" s="241">
        <f t="shared" ca="1" si="12"/>
        <v>0</v>
      </c>
      <c r="S419" s="247"/>
      <c r="T419" s="241">
        <f ca="1">+T420</f>
        <v>1446978.97</v>
      </c>
      <c r="U419" s="240">
        <f t="shared" si="13"/>
        <v>1</v>
      </c>
    </row>
    <row r="420" spans="1:21" ht="15" customHeight="1">
      <c r="A420" s="249">
        <v>901</v>
      </c>
      <c r="B420" s="382"/>
      <c r="C420" s="305" t="str">
        <f>+VLOOKUP(A420,bd_lista!$A$3:$C$592,3,FALSE)</f>
        <v>Gobierno Autónomo Departamental de Chuquisaca</v>
      </c>
      <c r="D420" s="384"/>
      <c r="E420" s="242" t="s">
        <v>684</v>
      </c>
      <c r="F420" s="243">
        <f ca="1">+IFERROR(INDEX('Hoja de Trabajo para listado'!$A$155:$Z$1048576,MATCH($A420,'Hoja de Trabajo para listado'!$A$155:$A$1048576,0),MATCH((CUADRO!F$4&amp;$E420),'Hoja de Trabajo para listado'!$A$151:$Z$151,0)),0)+IFERROR(INDEX('Hoja de Trabajo para listado'!$AB$155:$BA$1048576,MATCH($A420,'Hoja de Trabajo para listado'!$AB$155:$AB$1048576,0),MATCH((CUADRO!F$4&amp;$E420),'Hoja de Trabajo para listado'!$AB$151:$BA$151,0)),0)+IFERROR(INDEX('Hoja de Trabajo para listado'!$BC$155:$CB$1048576,MATCH($A420,'Hoja de Trabajo para listado'!$BC$155:$BC$1048576,0),MATCH((CUADRO!F$4&amp;$E420),'Hoja de Trabajo para listado'!$BC$151:$CB$151,0)),0)+IFERROR(INDEX('Hoja de Trabajo para listado'!$DE$153:$DG$274,MATCH($A420,'Hoja de Trabajo para listado'!$DE$153:$DE$1048576,0),MATCH((CUADRO!F$4&amp;$E420),'Hoja de Trabajo para listado'!$DE$151:$DG$151,0)),0)+IFERROR(INDEX('Hoja de Trabajo para listado'!$CD$155:$DC$1048576,MATCH($A420,'Hoja de Trabajo para listado'!$CD$155:$CD$1048576,0),MATCH((CUADRO!F$4&amp;$E420),'Hoja de Trabajo para listado'!$CD$151:$DC$151,0)),0)</f>
        <v>0</v>
      </c>
      <c r="G420" s="243">
        <f ca="1">+IFERROR(INDEX('Hoja de Trabajo para listado'!$A$155:$Z$1048576,MATCH($A420,'Hoja de Trabajo para listado'!$A$155:$A$1048576,0),MATCH((CUADRO!G$4&amp;$E420),'Hoja de Trabajo para listado'!$A$151:$Z$151,0)),0)+IFERROR(INDEX('Hoja de Trabajo para listado'!$AB$155:$BA$1048576,MATCH($A420,'Hoja de Trabajo para listado'!$AB$155:$AB$1048576,0),MATCH((CUADRO!G$4&amp;$E420),'Hoja de Trabajo para listado'!$AB$151:$BA$151,0)),0)+IFERROR(INDEX('Hoja de Trabajo para listado'!$BC$155:$CB$1048576,MATCH($A420,'Hoja de Trabajo para listado'!$BC$155:$BC$1048576,0),MATCH((CUADRO!G$4&amp;$E420),'Hoja de Trabajo para listado'!$BC$151:$CB$151,0)),0)+IFERROR(INDEX('Hoja de Trabajo para listado'!$DE$153:$DG$274,MATCH($A420,'Hoja de Trabajo para listado'!$DE$153:$DE$1048576,0),MATCH((CUADRO!G$4&amp;$E420),'Hoja de Trabajo para listado'!$DE$151:$DG$151,0)),0)+IFERROR(INDEX('Hoja de Trabajo para listado'!$CD$155:$DC$1048576,MATCH($A420,'Hoja de Trabajo para listado'!$CD$155:$CD$1048576,0),MATCH((CUADRO!G$4&amp;$E420),'Hoja de Trabajo para listado'!$CD$151:$DC$151,0)),0)</f>
        <v>464147.12</v>
      </c>
      <c r="H420" s="243">
        <f ca="1">+IFERROR(INDEX('Hoja de Trabajo para listado'!$A$155:$Z$1048576,MATCH($A420,'Hoja de Trabajo para listado'!$A$155:$A$1048576,0),MATCH((CUADRO!H$4&amp;$E420),'Hoja de Trabajo para listado'!$A$151:$Z$151,0)),0)+IFERROR(INDEX('Hoja de Trabajo para listado'!$AB$155:$BA$1048576,MATCH($A420,'Hoja de Trabajo para listado'!$AB$155:$AB$1048576,0),MATCH((CUADRO!H$4&amp;$E420),'Hoja de Trabajo para listado'!$AB$151:$BA$151,0)),0)+IFERROR(INDEX('Hoja de Trabajo para listado'!$BC$155:$CB$1048576,MATCH($A420,'Hoja de Trabajo para listado'!$BC$155:$BC$1048576,0),MATCH((CUADRO!H$4&amp;$E420),'Hoja de Trabajo para listado'!$BC$151:$CB$151,0)),0)+IFERROR(INDEX('Hoja de Trabajo para listado'!$DE$153:$DG$274,MATCH($A420,'Hoja de Trabajo para listado'!$DE$153:$DE$1048576,0),MATCH((CUADRO!H$4&amp;$E420),'Hoja de Trabajo para listado'!$DE$151:$DG$151,0)),0)+IFERROR(INDEX('Hoja de Trabajo para listado'!$CD$155:$DC$1048576,MATCH($A420,'Hoja de Trabajo para listado'!$CD$155:$CD$1048576,0),MATCH((CUADRO!H$4&amp;$E420),'Hoja de Trabajo para listado'!$CD$151:$DC$151,0)),0)</f>
        <v>306305.93</v>
      </c>
      <c r="I420" s="243">
        <f ca="1">+IFERROR(INDEX('Hoja de Trabajo para listado'!$A$155:$Z$1048576,MATCH($A420,'Hoja de Trabajo para listado'!$A$155:$A$1048576,0),MATCH((CUADRO!I$4&amp;$E420),'Hoja de Trabajo para listado'!$A$151:$Z$151,0)),0)+IFERROR(INDEX('Hoja de Trabajo para listado'!$AB$155:$BA$1048576,MATCH($A420,'Hoja de Trabajo para listado'!$AB$155:$AB$1048576,0),MATCH((CUADRO!I$4&amp;$E420),'Hoja de Trabajo para listado'!$AB$151:$BA$151,0)),0)+IFERROR(INDEX('Hoja de Trabajo para listado'!$BC$155:$CB$1048576,MATCH($A420,'Hoja de Trabajo para listado'!$BC$155:$BC$1048576,0),MATCH((CUADRO!I$4&amp;$E420),'Hoja de Trabajo para listado'!$BC$151:$CB$151,0)),0)+IFERROR(INDEX('Hoja de Trabajo para listado'!$DE$153:$DG$274,MATCH($A420,'Hoja de Trabajo para listado'!$DE$153:$DE$1048576,0),MATCH((CUADRO!I$4&amp;$E420),'Hoja de Trabajo para listado'!$DE$151:$DG$151,0)),0)+IFERROR(INDEX('Hoja de Trabajo para listado'!$CD$155:$DC$1048576,MATCH($A420,'Hoja de Trabajo para listado'!$CD$155:$CD$1048576,0),MATCH((CUADRO!I$4&amp;$E420),'Hoja de Trabajo para listado'!$CD$151:$DC$151,0)),0)</f>
        <v>676525.91999999993</v>
      </c>
      <c r="J420" s="243">
        <f ca="1">+IFERROR(INDEX('Hoja de Trabajo para listado'!$A$155:$Z$1048576,MATCH($A420,'Hoja de Trabajo para listado'!$A$155:$A$1048576,0),MATCH((CUADRO!J$4&amp;$E420),'Hoja de Trabajo para listado'!$A$151:$Z$151,0)),0)+IFERROR(INDEX('Hoja de Trabajo para listado'!$AB$155:$BA$1048576,MATCH($A420,'Hoja de Trabajo para listado'!$AB$155:$AB$1048576,0),MATCH((CUADRO!J$4&amp;$E420),'Hoja de Trabajo para listado'!$AB$151:$BA$151,0)),0)+IFERROR(INDEX('Hoja de Trabajo para listado'!$BC$155:$CB$1048576,MATCH($A420,'Hoja de Trabajo para listado'!$BC$155:$BC$1048576,0),MATCH((CUADRO!J$4&amp;$E420),'Hoja de Trabajo para listado'!$BC$151:$CB$151,0)),0)+IFERROR(INDEX('Hoja de Trabajo para listado'!$DE$153:$DG$274,MATCH($A420,'Hoja de Trabajo para listado'!$DE$153:$DE$1048576,0),MATCH((CUADRO!J$4&amp;$E420),'Hoja de Trabajo para listado'!$DE$151:$DG$151,0)),0)+IFERROR(INDEX('Hoja de Trabajo para listado'!$CD$155:$DC$1048576,MATCH($A420,'Hoja de Trabajo para listado'!$CD$155:$CD$1048576,0),MATCH((CUADRO!J$4&amp;$E420),'Hoja de Trabajo para listado'!$CD$151:$DC$151,0)),0)</f>
        <v>0</v>
      </c>
      <c r="K420" s="243">
        <f ca="1">+IFERROR(INDEX('Hoja de Trabajo para listado'!$A$155:$Z$1048576,MATCH($A420,'Hoja de Trabajo para listado'!$A$155:$A$1048576,0),MATCH((CUADRO!K$4&amp;$E420),'Hoja de Trabajo para listado'!$A$151:$Z$151,0)),0)+IFERROR(INDEX('Hoja de Trabajo para listado'!$AB$155:$BA$1048576,MATCH($A420,'Hoja de Trabajo para listado'!$AB$155:$AB$1048576,0),MATCH((CUADRO!K$4&amp;$E420),'Hoja de Trabajo para listado'!$AB$151:$BA$151,0)),0)+IFERROR(INDEX('Hoja de Trabajo para listado'!$BC$155:$CB$1048576,MATCH($A420,'Hoja de Trabajo para listado'!$BC$155:$BC$1048576,0),MATCH((CUADRO!K$4&amp;$E420),'Hoja de Trabajo para listado'!$BC$151:$CB$151,0)),0)+IFERROR(INDEX('Hoja de Trabajo para listado'!$DE$153:$DG$274,MATCH($A420,'Hoja de Trabajo para listado'!$DE$153:$DE$1048576,0),MATCH((CUADRO!K$4&amp;$E420),'Hoja de Trabajo para listado'!$DE$151:$DG$151,0)),0)+IFERROR(INDEX('Hoja de Trabajo para listado'!$CD$155:$DC$1048576,MATCH($A420,'Hoja de Trabajo para listado'!$CD$155:$CD$1048576,0),MATCH((CUADRO!K$4&amp;$E420),'Hoja de Trabajo para listado'!$CD$151:$DC$151,0)),0)</f>
        <v>0</v>
      </c>
      <c r="L420" s="243">
        <f ca="1">+IFERROR(INDEX('Hoja de Trabajo para listado'!$A$155:$Z$1048576,MATCH($A420,'Hoja de Trabajo para listado'!$A$155:$A$1048576,0),MATCH((CUADRO!L$4&amp;$E420),'Hoja de Trabajo para listado'!$A$151:$Z$151,0)),0)+IFERROR(INDEX('Hoja de Trabajo para listado'!$AB$155:$BA$1048576,MATCH($A420,'Hoja de Trabajo para listado'!$AB$155:$AB$1048576,0),MATCH((CUADRO!L$4&amp;$E420),'Hoja de Trabajo para listado'!$AB$151:$BA$151,0)),0)+IFERROR(INDEX('Hoja de Trabajo para listado'!$BC$155:$CB$1048576,MATCH($A420,'Hoja de Trabajo para listado'!$BC$155:$BC$1048576,0),MATCH((CUADRO!L$4&amp;$E420),'Hoja de Trabajo para listado'!$BC$151:$CB$151,0)),0)+IFERROR(INDEX('Hoja de Trabajo para listado'!$DE$153:$DG$274,MATCH($A420,'Hoja de Trabajo para listado'!$DE$153:$DE$1048576,0),MATCH((CUADRO!L$4&amp;$E420),'Hoja de Trabajo para listado'!$DE$151:$DG$151,0)),0)+IFERROR(INDEX('Hoja de Trabajo para listado'!$CD$155:$DC$1048576,MATCH($A420,'Hoja de Trabajo para listado'!$CD$155:$CD$1048576,0),MATCH((CUADRO!L$4&amp;$E420),'Hoja de Trabajo para listado'!$CD$151:$DC$151,0)),0)</f>
        <v>0</v>
      </c>
      <c r="M420" s="243">
        <f ca="1">+IFERROR(INDEX('Hoja de Trabajo para listado'!$A$155:$Z$1048576,MATCH($A420,'Hoja de Trabajo para listado'!$A$155:$A$1048576,0),MATCH((CUADRO!M$4&amp;$E420),'Hoja de Trabajo para listado'!$A$151:$Z$151,0)),0)+IFERROR(INDEX('Hoja de Trabajo para listado'!$AB$155:$BA$1048576,MATCH($A420,'Hoja de Trabajo para listado'!$AB$155:$AB$1048576,0),MATCH((CUADRO!M$4&amp;$E420),'Hoja de Trabajo para listado'!$AB$151:$BA$151,0)),0)+IFERROR(INDEX('Hoja de Trabajo para listado'!$BC$155:$CB$1048576,MATCH($A420,'Hoja de Trabajo para listado'!$BC$155:$BC$1048576,0),MATCH((CUADRO!M$4&amp;$E420),'Hoja de Trabajo para listado'!$BC$151:$CB$151,0)),0)+IFERROR(INDEX('Hoja de Trabajo para listado'!$DE$153:$DG$274,MATCH($A420,'Hoja de Trabajo para listado'!$DE$153:$DE$1048576,0),MATCH((CUADRO!M$4&amp;$E420),'Hoja de Trabajo para listado'!$DE$151:$DG$151,0)),0)+IFERROR(INDEX('Hoja de Trabajo para listado'!$CD$155:$DC$1048576,MATCH($A420,'Hoja de Trabajo para listado'!$CD$155:$CD$1048576,0),MATCH((CUADRO!M$4&amp;$E420),'Hoja de Trabajo para listado'!$CD$151:$DC$151,0)),0)</f>
        <v>0</v>
      </c>
      <c r="N420" s="243">
        <f ca="1">+IFERROR(INDEX('Hoja de Trabajo para listado'!$A$155:$Z$1048576,MATCH($A420,'Hoja de Trabajo para listado'!$A$155:$A$1048576,0),MATCH((CUADRO!N$4&amp;$E420),'Hoja de Trabajo para listado'!$A$151:$Z$151,0)),0)+IFERROR(INDEX('Hoja de Trabajo para listado'!$AB$155:$BA$1048576,MATCH($A420,'Hoja de Trabajo para listado'!$AB$155:$AB$1048576,0),MATCH((CUADRO!N$4&amp;$E420),'Hoja de Trabajo para listado'!$AB$151:$BA$151,0)),0)+IFERROR(INDEX('Hoja de Trabajo para listado'!$BC$155:$CB$1048576,MATCH($A420,'Hoja de Trabajo para listado'!$BC$155:$BC$1048576,0),MATCH((CUADRO!N$4&amp;$E420),'Hoja de Trabajo para listado'!$BC$151:$CB$151,0)),0)+IFERROR(INDEX('Hoja de Trabajo para listado'!$DE$153:$DG$274,MATCH($A420,'Hoja de Trabajo para listado'!$DE$153:$DE$1048576,0),MATCH((CUADRO!N$4&amp;$E420),'Hoja de Trabajo para listado'!$DE$151:$DG$151,0)),0)+IFERROR(INDEX('Hoja de Trabajo para listado'!$CD$155:$DC$1048576,MATCH($A420,'Hoja de Trabajo para listado'!$CD$155:$CD$1048576,0),MATCH((CUADRO!N$4&amp;$E420),'Hoja de Trabajo para listado'!$CD$151:$DC$151,0)),0)</f>
        <v>0</v>
      </c>
      <c r="O420" s="243">
        <f ca="1">+IFERROR(INDEX('Hoja de Trabajo para listado'!$A$155:$Z$1048576,MATCH($A420,'Hoja de Trabajo para listado'!$A$155:$A$1048576,0),MATCH((CUADRO!O$4&amp;$E420),'Hoja de Trabajo para listado'!$A$151:$Z$151,0)),0)+IFERROR(INDEX('Hoja de Trabajo para listado'!$AB$155:$BA$1048576,MATCH($A420,'Hoja de Trabajo para listado'!$AB$155:$AB$1048576,0),MATCH((CUADRO!O$4&amp;$E420),'Hoja de Trabajo para listado'!$AB$151:$BA$151,0)),0)+IFERROR(INDEX('Hoja de Trabajo para listado'!$BC$155:$CB$1048576,MATCH($A420,'Hoja de Trabajo para listado'!$BC$155:$BC$1048576,0),MATCH((CUADRO!O$4&amp;$E420),'Hoja de Trabajo para listado'!$BC$151:$CB$151,0)),0)+IFERROR(INDEX('Hoja de Trabajo para listado'!$DE$153:$DG$274,MATCH($A420,'Hoja de Trabajo para listado'!$DE$153:$DE$1048576,0),MATCH((CUADRO!O$4&amp;$E420),'Hoja de Trabajo para listado'!$DE$151:$DG$151,0)),0)+IFERROR(INDEX('Hoja de Trabajo para listado'!$CD$155:$DC$1048576,MATCH($A420,'Hoja de Trabajo para listado'!$CD$155:$CD$1048576,0),MATCH((CUADRO!O$4&amp;$E420),'Hoja de Trabajo para listado'!$CD$151:$DC$151,0)),0)</f>
        <v>0</v>
      </c>
      <c r="P420" s="243">
        <f ca="1">+IFERROR(INDEX('Hoja de Trabajo para listado'!$A$155:$Z$1048576,MATCH($A420,'Hoja de Trabajo para listado'!$A$155:$A$1048576,0),MATCH((CUADRO!P$4&amp;$E420),'Hoja de Trabajo para listado'!$A$151:$Z$151,0)),0)+IFERROR(INDEX('Hoja de Trabajo para listado'!$AB$155:$BA$1048576,MATCH($A420,'Hoja de Trabajo para listado'!$AB$155:$AB$1048576,0),MATCH((CUADRO!P$4&amp;$E420),'Hoja de Trabajo para listado'!$AB$151:$BA$151,0)),0)+IFERROR(INDEX('Hoja de Trabajo para listado'!$BC$155:$CB$1048576,MATCH($A420,'Hoja de Trabajo para listado'!$BC$155:$BC$1048576,0),MATCH((CUADRO!P$4&amp;$E420),'Hoja de Trabajo para listado'!$BC$151:$CB$151,0)),0)+IFERROR(INDEX('Hoja de Trabajo para listado'!$DE$153:$DG$274,MATCH($A420,'Hoja de Trabajo para listado'!$DE$153:$DE$1048576,0),MATCH((CUADRO!P$4&amp;$E420),'Hoja de Trabajo para listado'!$DE$151:$DG$151,0)),0)+IFERROR(INDEX('Hoja de Trabajo para listado'!$CD$155:$DC$1048576,MATCH($A420,'Hoja de Trabajo para listado'!$CD$155:$CD$1048576,0),MATCH((CUADRO!P$4&amp;$E420),'Hoja de Trabajo para listado'!$CD$151:$DC$151,0)),0)</f>
        <v>0</v>
      </c>
      <c r="Q420" s="243">
        <f ca="1">+IFERROR(INDEX('Hoja de Trabajo para listado'!$A$155:$Z$1048576,MATCH($A420,'Hoja de Trabajo para listado'!$A$155:$A$1048576,0),MATCH((CUADRO!Q$4&amp;$E420),'Hoja de Trabajo para listado'!$A$151:$Z$151,0)),0)+IFERROR(INDEX('Hoja de Trabajo para listado'!$AB$155:$BA$1048576,MATCH($A420,'Hoja de Trabajo para listado'!$AB$155:$AB$1048576,0),MATCH((CUADRO!Q$4&amp;$E420),'Hoja de Trabajo para listado'!$AB$151:$BA$151,0)),0)+IFERROR(INDEX('Hoja de Trabajo para listado'!$BC$155:$CB$1048576,MATCH($A420,'Hoja de Trabajo para listado'!$BC$155:$BC$1048576,0),MATCH((CUADRO!Q$4&amp;$E420),'Hoja de Trabajo para listado'!$BC$151:$CB$151,0)),0)+IFERROR(INDEX('Hoja de Trabajo para listado'!$DE$153:$DG$274,MATCH($A420,'Hoja de Trabajo para listado'!$DE$153:$DE$1048576,0),MATCH((CUADRO!Q$4&amp;$E420),'Hoja de Trabajo para listado'!$DE$151:$DG$151,0)),0)+IFERROR(INDEX('Hoja de Trabajo para listado'!$CD$155:$DC$1048576,MATCH($A420,'Hoja de Trabajo para listado'!$CD$155:$CD$1048576,0),MATCH((CUADRO!Q$4&amp;$E420),'Hoja de Trabajo para listado'!$CD$151:$DC$151,0)),0)</f>
        <v>0</v>
      </c>
      <c r="R420" s="243">
        <f t="shared" ca="1" si="12"/>
        <v>1446978.97</v>
      </c>
      <c r="S420" s="253">
        <f ca="1">+R419+R420</f>
        <v>1446978.97</v>
      </c>
      <c r="T420" s="243">
        <f ca="1">+S420</f>
        <v>1446978.97</v>
      </c>
      <c r="U420" s="242">
        <f t="shared" si="13"/>
        <v>2</v>
      </c>
    </row>
    <row r="421" spans="1:21" ht="15" customHeight="1">
      <c r="A421" s="249">
        <v>902</v>
      </c>
      <c r="B421" s="381">
        <f>+A421</f>
        <v>902</v>
      </c>
      <c r="C421" s="245" t="str">
        <f>+VLOOKUP(A421,bd_lista!$A$3:$C$592,3,FALSE)</f>
        <v>Gobierno Autónomo Departamental de La Paz</v>
      </c>
      <c r="D421" s="383" t="str">
        <f>+C421</f>
        <v>Gobierno Autónomo Departamental de La Paz</v>
      </c>
      <c r="E421" s="240" t="s">
        <v>683</v>
      </c>
      <c r="F421" s="241">
        <f ca="1">+IFERROR(INDEX('Hoja de Trabajo para listado'!$A$155:$Z$1048576,MATCH($A421,'Hoja de Trabajo para listado'!$A$155:$A$1048576,0),MATCH((CUADRO!F$4&amp;$E421),'Hoja de Trabajo para listado'!$A$151:$Z$151,0)),0)+IFERROR(INDEX('Hoja de Trabajo para listado'!$AB$155:$BA$1048576,MATCH($A421,'Hoja de Trabajo para listado'!$AB$155:$AB$1048576,0),MATCH((CUADRO!F$4&amp;$E421),'Hoja de Trabajo para listado'!$AB$151:$BA$151,0)),0)+IFERROR(INDEX('Hoja de Trabajo para listado'!$BC$155:$CB$1048576,MATCH($A421,'Hoja de Trabajo para listado'!$BC$155:$BC$1048576,0),MATCH((CUADRO!F$4&amp;$E421),'Hoja de Trabajo para listado'!$BC$151:$CB$151,0)),0)+IFERROR(INDEX('Hoja de Trabajo para listado'!$DE$153:$DG$274,MATCH($A421,'Hoja de Trabajo para listado'!$DE$153:$DE$1048576,0),MATCH((CUADRO!F$4&amp;$E421),'Hoja de Trabajo para listado'!$DE$151:$DG$151,0)),0)+IFERROR(INDEX('Hoja de Trabajo para listado'!$CD$155:$DC$1048576,MATCH($A421,'Hoja de Trabajo para listado'!$CD$155:$CD$1048576,0),MATCH((CUADRO!F$4&amp;$E421),'Hoja de Trabajo para listado'!$CD$151:$DC$151,0)),0)</f>
        <v>0</v>
      </c>
      <c r="G421" s="241">
        <f ca="1">+IFERROR(INDEX('Hoja de Trabajo para listado'!$A$155:$Z$1048576,MATCH($A421,'Hoja de Trabajo para listado'!$A$155:$A$1048576,0),MATCH((CUADRO!G$4&amp;$E421),'Hoja de Trabajo para listado'!$A$151:$Z$151,0)),0)+IFERROR(INDEX('Hoja de Trabajo para listado'!$AB$155:$BA$1048576,MATCH($A421,'Hoja de Trabajo para listado'!$AB$155:$AB$1048576,0),MATCH((CUADRO!G$4&amp;$E421),'Hoja de Trabajo para listado'!$AB$151:$BA$151,0)),0)+IFERROR(INDEX('Hoja de Trabajo para listado'!$BC$155:$CB$1048576,MATCH($A421,'Hoja de Trabajo para listado'!$BC$155:$BC$1048576,0),MATCH((CUADRO!G$4&amp;$E421),'Hoja de Trabajo para listado'!$BC$151:$CB$151,0)),0)+IFERROR(INDEX('Hoja de Trabajo para listado'!$DE$153:$DG$274,MATCH($A421,'Hoja de Trabajo para listado'!$DE$153:$DE$1048576,0),MATCH((CUADRO!G$4&amp;$E421),'Hoja de Trabajo para listado'!$DE$151:$DG$151,0)),0)+IFERROR(INDEX('Hoja de Trabajo para listado'!$CD$155:$DC$1048576,MATCH($A421,'Hoja de Trabajo para listado'!$CD$155:$CD$1048576,0),MATCH((CUADRO!G$4&amp;$E421),'Hoja de Trabajo para listado'!$CD$151:$DC$151,0)),0)</f>
        <v>0</v>
      </c>
      <c r="H421" s="241">
        <f ca="1">+IFERROR(INDEX('Hoja de Trabajo para listado'!$A$155:$Z$1048576,MATCH($A421,'Hoja de Trabajo para listado'!$A$155:$A$1048576,0),MATCH((CUADRO!H$4&amp;$E421),'Hoja de Trabajo para listado'!$A$151:$Z$151,0)),0)+IFERROR(INDEX('Hoja de Trabajo para listado'!$AB$155:$BA$1048576,MATCH($A421,'Hoja de Trabajo para listado'!$AB$155:$AB$1048576,0),MATCH((CUADRO!H$4&amp;$E421),'Hoja de Trabajo para listado'!$AB$151:$BA$151,0)),0)+IFERROR(INDEX('Hoja de Trabajo para listado'!$BC$155:$CB$1048576,MATCH($A421,'Hoja de Trabajo para listado'!$BC$155:$BC$1048576,0),MATCH((CUADRO!H$4&amp;$E421),'Hoja de Trabajo para listado'!$BC$151:$CB$151,0)),0)+IFERROR(INDEX('Hoja de Trabajo para listado'!$DE$153:$DG$274,MATCH($A421,'Hoja de Trabajo para listado'!$DE$153:$DE$1048576,0),MATCH((CUADRO!H$4&amp;$E421),'Hoja de Trabajo para listado'!$DE$151:$DG$151,0)),0)+IFERROR(INDEX('Hoja de Trabajo para listado'!$CD$155:$DC$1048576,MATCH($A421,'Hoja de Trabajo para listado'!$CD$155:$CD$1048576,0),MATCH((CUADRO!H$4&amp;$E421),'Hoja de Trabajo para listado'!$CD$151:$DC$151,0)),0)</f>
        <v>0</v>
      </c>
      <c r="I421" s="241">
        <f ca="1">+IFERROR(INDEX('Hoja de Trabajo para listado'!$A$155:$Z$1048576,MATCH($A421,'Hoja de Trabajo para listado'!$A$155:$A$1048576,0),MATCH((CUADRO!I$4&amp;$E421),'Hoja de Trabajo para listado'!$A$151:$Z$151,0)),0)+IFERROR(INDEX('Hoja de Trabajo para listado'!$AB$155:$BA$1048576,MATCH($A421,'Hoja de Trabajo para listado'!$AB$155:$AB$1048576,0),MATCH((CUADRO!I$4&amp;$E421),'Hoja de Trabajo para listado'!$AB$151:$BA$151,0)),0)+IFERROR(INDEX('Hoja de Trabajo para listado'!$BC$155:$CB$1048576,MATCH($A421,'Hoja de Trabajo para listado'!$BC$155:$BC$1048576,0),MATCH((CUADRO!I$4&amp;$E421),'Hoja de Trabajo para listado'!$BC$151:$CB$151,0)),0)+IFERROR(INDEX('Hoja de Trabajo para listado'!$DE$153:$DG$274,MATCH($A421,'Hoja de Trabajo para listado'!$DE$153:$DE$1048576,0),MATCH((CUADRO!I$4&amp;$E421),'Hoja de Trabajo para listado'!$DE$151:$DG$151,0)),0)+IFERROR(INDEX('Hoja de Trabajo para listado'!$CD$155:$DC$1048576,MATCH($A421,'Hoja de Trabajo para listado'!$CD$155:$CD$1048576,0),MATCH((CUADRO!I$4&amp;$E421),'Hoja de Trabajo para listado'!$CD$151:$DC$151,0)),0)</f>
        <v>0</v>
      </c>
      <c r="J421" s="241">
        <f ca="1">+IFERROR(INDEX('Hoja de Trabajo para listado'!$A$155:$Z$1048576,MATCH($A421,'Hoja de Trabajo para listado'!$A$155:$A$1048576,0),MATCH((CUADRO!J$4&amp;$E421),'Hoja de Trabajo para listado'!$A$151:$Z$151,0)),0)+IFERROR(INDEX('Hoja de Trabajo para listado'!$AB$155:$BA$1048576,MATCH($A421,'Hoja de Trabajo para listado'!$AB$155:$AB$1048576,0),MATCH((CUADRO!J$4&amp;$E421),'Hoja de Trabajo para listado'!$AB$151:$BA$151,0)),0)+IFERROR(INDEX('Hoja de Trabajo para listado'!$BC$155:$CB$1048576,MATCH($A421,'Hoja de Trabajo para listado'!$BC$155:$BC$1048576,0),MATCH((CUADRO!J$4&amp;$E421),'Hoja de Trabajo para listado'!$BC$151:$CB$151,0)),0)+IFERROR(INDEX('Hoja de Trabajo para listado'!$DE$153:$DG$274,MATCH($A421,'Hoja de Trabajo para listado'!$DE$153:$DE$1048576,0),MATCH((CUADRO!J$4&amp;$E421),'Hoja de Trabajo para listado'!$DE$151:$DG$151,0)),0)+IFERROR(INDEX('Hoja de Trabajo para listado'!$CD$155:$DC$1048576,MATCH($A421,'Hoja de Trabajo para listado'!$CD$155:$CD$1048576,0),MATCH((CUADRO!J$4&amp;$E421),'Hoja de Trabajo para listado'!$CD$151:$DC$151,0)),0)</f>
        <v>0</v>
      </c>
      <c r="K421" s="241">
        <f ca="1">+IFERROR(INDEX('Hoja de Trabajo para listado'!$A$155:$Z$1048576,MATCH($A421,'Hoja de Trabajo para listado'!$A$155:$A$1048576,0),MATCH((CUADRO!K$4&amp;$E421),'Hoja de Trabajo para listado'!$A$151:$Z$151,0)),0)+IFERROR(INDEX('Hoja de Trabajo para listado'!$AB$155:$BA$1048576,MATCH($A421,'Hoja de Trabajo para listado'!$AB$155:$AB$1048576,0),MATCH((CUADRO!K$4&amp;$E421),'Hoja de Trabajo para listado'!$AB$151:$BA$151,0)),0)+IFERROR(INDEX('Hoja de Trabajo para listado'!$BC$155:$CB$1048576,MATCH($A421,'Hoja de Trabajo para listado'!$BC$155:$BC$1048576,0),MATCH((CUADRO!K$4&amp;$E421),'Hoja de Trabajo para listado'!$BC$151:$CB$151,0)),0)+IFERROR(INDEX('Hoja de Trabajo para listado'!$DE$153:$DG$274,MATCH($A421,'Hoja de Trabajo para listado'!$DE$153:$DE$1048576,0),MATCH((CUADRO!K$4&amp;$E421),'Hoja de Trabajo para listado'!$DE$151:$DG$151,0)),0)+IFERROR(INDEX('Hoja de Trabajo para listado'!$CD$155:$DC$1048576,MATCH($A421,'Hoja de Trabajo para listado'!$CD$155:$CD$1048576,0),MATCH((CUADRO!K$4&amp;$E421),'Hoja de Trabajo para listado'!$CD$151:$DC$151,0)),0)</f>
        <v>0</v>
      </c>
      <c r="L421" s="241">
        <f ca="1">+IFERROR(INDEX('Hoja de Trabajo para listado'!$A$155:$Z$1048576,MATCH($A421,'Hoja de Trabajo para listado'!$A$155:$A$1048576,0),MATCH((CUADRO!L$4&amp;$E421),'Hoja de Trabajo para listado'!$A$151:$Z$151,0)),0)+IFERROR(INDEX('Hoja de Trabajo para listado'!$AB$155:$BA$1048576,MATCH($A421,'Hoja de Trabajo para listado'!$AB$155:$AB$1048576,0),MATCH((CUADRO!L$4&amp;$E421),'Hoja de Trabajo para listado'!$AB$151:$BA$151,0)),0)+IFERROR(INDEX('Hoja de Trabajo para listado'!$BC$155:$CB$1048576,MATCH($A421,'Hoja de Trabajo para listado'!$BC$155:$BC$1048576,0),MATCH((CUADRO!L$4&amp;$E421),'Hoja de Trabajo para listado'!$BC$151:$CB$151,0)),0)+IFERROR(INDEX('Hoja de Trabajo para listado'!$DE$153:$DG$274,MATCH($A421,'Hoja de Trabajo para listado'!$DE$153:$DE$1048576,0),MATCH((CUADRO!L$4&amp;$E421),'Hoja de Trabajo para listado'!$DE$151:$DG$151,0)),0)+IFERROR(INDEX('Hoja de Trabajo para listado'!$CD$155:$DC$1048576,MATCH($A421,'Hoja de Trabajo para listado'!$CD$155:$CD$1048576,0),MATCH((CUADRO!L$4&amp;$E421),'Hoja de Trabajo para listado'!$CD$151:$DC$151,0)),0)</f>
        <v>0</v>
      </c>
      <c r="M421" s="241">
        <f ca="1">+IFERROR(INDEX('Hoja de Trabajo para listado'!$A$155:$Z$1048576,MATCH($A421,'Hoja de Trabajo para listado'!$A$155:$A$1048576,0),MATCH((CUADRO!M$4&amp;$E421),'Hoja de Trabajo para listado'!$A$151:$Z$151,0)),0)+IFERROR(INDEX('Hoja de Trabajo para listado'!$AB$155:$BA$1048576,MATCH($A421,'Hoja de Trabajo para listado'!$AB$155:$AB$1048576,0),MATCH((CUADRO!M$4&amp;$E421),'Hoja de Trabajo para listado'!$AB$151:$BA$151,0)),0)+IFERROR(INDEX('Hoja de Trabajo para listado'!$BC$155:$CB$1048576,MATCH($A421,'Hoja de Trabajo para listado'!$BC$155:$BC$1048576,0),MATCH((CUADRO!M$4&amp;$E421),'Hoja de Trabajo para listado'!$BC$151:$CB$151,0)),0)+IFERROR(INDEX('Hoja de Trabajo para listado'!$DE$153:$DG$274,MATCH($A421,'Hoja de Trabajo para listado'!$DE$153:$DE$1048576,0),MATCH((CUADRO!M$4&amp;$E421),'Hoja de Trabajo para listado'!$DE$151:$DG$151,0)),0)+IFERROR(INDEX('Hoja de Trabajo para listado'!$CD$155:$DC$1048576,MATCH($A421,'Hoja de Trabajo para listado'!$CD$155:$CD$1048576,0),MATCH((CUADRO!M$4&amp;$E421),'Hoja de Trabajo para listado'!$CD$151:$DC$151,0)),0)</f>
        <v>0</v>
      </c>
      <c r="N421" s="241">
        <f ca="1">+IFERROR(INDEX('Hoja de Trabajo para listado'!$A$155:$Z$1048576,MATCH($A421,'Hoja de Trabajo para listado'!$A$155:$A$1048576,0),MATCH((CUADRO!N$4&amp;$E421),'Hoja de Trabajo para listado'!$A$151:$Z$151,0)),0)+IFERROR(INDEX('Hoja de Trabajo para listado'!$AB$155:$BA$1048576,MATCH($A421,'Hoja de Trabajo para listado'!$AB$155:$AB$1048576,0),MATCH((CUADRO!N$4&amp;$E421),'Hoja de Trabajo para listado'!$AB$151:$BA$151,0)),0)+IFERROR(INDEX('Hoja de Trabajo para listado'!$BC$155:$CB$1048576,MATCH($A421,'Hoja de Trabajo para listado'!$BC$155:$BC$1048576,0),MATCH((CUADRO!N$4&amp;$E421),'Hoja de Trabajo para listado'!$BC$151:$CB$151,0)),0)+IFERROR(INDEX('Hoja de Trabajo para listado'!$DE$153:$DG$274,MATCH($A421,'Hoja de Trabajo para listado'!$DE$153:$DE$1048576,0),MATCH((CUADRO!N$4&amp;$E421),'Hoja de Trabajo para listado'!$DE$151:$DG$151,0)),0)+IFERROR(INDEX('Hoja de Trabajo para listado'!$CD$155:$DC$1048576,MATCH($A421,'Hoja de Trabajo para listado'!$CD$155:$CD$1048576,0),MATCH((CUADRO!N$4&amp;$E421),'Hoja de Trabajo para listado'!$CD$151:$DC$151,0)),0)</f>
        <v>0</v>
      </c>
      <c r="O421" s="241">
        <f ca="1">+IFERROR(INDEX('Hoja de Trabajo para listado'!$A$155:$Z$1048576,MATCH($A421,'Hoja de Trabajo para listado'!$A$155:$A$1048576,0),MATCH((CUADRO!O$4&amp;$E421),'Hoja de Trabajo para listado'!$A$151:$Z$151,0)),0)+IFERROR(INDEX('Hoja de Trabajo para listado'!$AB$155:$BA$1048576,MATCH($A421,'Hoja de Trabajo para listado'!$AB$155:$AB$1048576,0),MATCH((CUADRO!O$4&amp;$E421),'Hoja de Trabajo para listado'!$AB$151:$BA$151,0)),0)+IFERROR(INDEX('Hoja de Trabajo para listado'!$BC$155:$CB$1048576,MATCH($A421,'Hoja de Trabajo para listado'!$BC$155:$BC$1048576,0),MATCH((CUADRO!O$4&amp;$E421),'Hoja de Trabajo para listado'!$BC$151:$CB$151,0)),0)+IFERROR(INDEX('Hoja de Trabajo para listado'!$DE$153:$DG$274,MATCH($A421,'Hoja de Trabajo para listado'!$DE$153:$DE$1048576,0),MATCH((CUADRO!O$4&amp;$E421),'Hoja de Trabajo para listado'!$DE$151:$DG$151,0)),0)+IFERROR(INDEX('Hoja de Trabajo para listado'!$CD$155:$DC$1048576,MATCH($A421,'Hoja de Trabajo para listado'!$CD$155:$CD$1048576,0),MATCH((CUADRO!O$4&amp;$E421),'Hoja de Trabajo para listado'!$CD$151:$DC$151,0)),0)</f>
        <v>0</v>
      </c>
      <c r="P421" s="241">
        <f ca="1">+IFERROR(INDEX('Hoja de Trabajo para listado'!$A$155:$Z$1048576,MATCH($A421,'Hoja de Trabajo para listado'!$A$155:$A$1048576,0),MATCH((CUADRO!P$4&amp;$E421),'Hoja de Trabajo para listado'!$A$151:$Z$151,0)),0)+IFERROR(INDEX('Hoja de Trabajo para listado'!$AB$155:$BA$1048576,MATCH($A421,'Hoja de Trabajo para listado'!$AB$155:$AB$1048576,0),MATCH((CUADRO!P$4&amp;$E421),'Hoja de Trabajo para listado'!$AB$151:$BA$151,0)),0)+IFERROR(INDEX('Hoja de Trabajo para listado'!$BC$155:$CB$1048576,MATCH($A421,'Hoja de Trabajo para listado'!$BC$155:$BC$1048576,0),MATCH((CUADRO!P$4&amp;$E421),'Hoja de Trabajo para listado'!$BC$151:$CB$151,0)),0)+IFERROR(INDEX('Hoja de Trabajo para listado'!$DE$153:$DG$274,MATCH($A421,'Hoja de Trabajo para listado'!$DE$153:$DE$1048576,0),MATCH((CUADRO!P$4&amp;$E421),'Hoja de Trabajo para listado'!$DE$151:$DG$151,0)),0)+IFERROR(INDEX('Hoja de Trabajo para listado'!$CD$155:$DC$1048576,MATCH($A421,'Hoja de Trabajo para listado'!$CD$155:$CD$1048576,0),MATCH((CUADRO!P$4&amp;$E421),'Hoja de Trabajo para listado'!$CD$151:$DC$151,0)),0)</f>
        <v>0</v>
      </c>
      <c r="Q421" s="241">
        <f ca="1">+IFERROR(INDEX('Hoja de Trabajo para listado'!$A$155:$Z$1048576,MATCH($A421,'Hoja de Trabajo para listado'!$A$155:$A$1048576,0),MATCH((CUADRO!Q$4&amp;$E421),'Hoja de Trabajo para listado'!$A$151:$Z$151,0)),0)+IFERROR(INDEX('Hoja de Trabajo para listado'!$AB$155:$BA$1048576,MATCH($A421,'Hoja de Trabajo para listado'!$AB$155:$AB$1048576,0),MATCH((CUADRO!Q$4&amp;$E421),'Hoja de Trabajo para listado'!$AB$151:$BA$151,0)),0)+IFERROR(INDEX('Hoja de Trabajo para listado'!$BC$155:$CB$1048576,MATCH($A421,'Hoja de Trabajo para listado'!$BC$155:$BC$1048576,0),MATCH((CUADRO!Q$4&amp;$E421),'Hoja de Trabajo para listado'!$BC$151:$CB$151,0)),0)+IFERROR(INDEX('Hoja de Trabajo para listado'!$DE$153:$DG$274,MATCH($A421,'Hoja de Trabajo para listado'!$DE$153:$DE$1048576,0),MATCH((CUADRO!Q$4&amp;$E421),'Hoja de Trabajo para listado'!$DE$151:$DG$151,0)),0)+IFERROR(INDEX('Hoja de Trabajo para listado'!$CD$155:$DC$1048576,MATCH($A421,'Hoja de Trabajo para listado'!$CD$155:$CD$1048576,0),MATCH((CUADRO!Q$4&amp;$E421),'Hoja de Trabajo para listado'!$CD$151:$DC$151,0)),0)</f>
        <v>0</v>
      </c>
      <c r="R421" s="241">
        <f t="shared" ca="1" si="12"/>
        <v>0</v>
      </c>
      <c r="S421" s="247"/>
      <c r="T421" s="241">
        <f ca="1">+T422</f>
        <v>1003695.62</v>
      </c>
      <c r="U421" s="240">
        <f t="shared" si="13"/>
        <v>1</v>
      </c>
    </row>
    <row r="422" spans="1:21" ht="15" customHeight="1">
      <c r="A422" s="249">
        <v>902</v>
      </c>
      <c r="B422" s="382"/>
      <c r="C422" s="305" t="str">
        <f>+VLOOKUP(A422,bd_lista!$A$3:$C$592,3,FALSE)</f>
        <v>Gobierno Autónomo Departamental de La Paz</v>
      </c>
      <c r="D422" s="384"/>
      <c r="E422" s="242" t="s">
        <v>684</v>
      </c>
      <c r="F422" s="243">
        <f ca="1">+IFERROR(INDEX('Hoja de Trabajo para listado'!$A$155:$Z$1048576,MATCH($A422,'Hoja de Trabajo para listado'!$A$155:$A$1048576,0),MATCH((CUADRO!F$4&amp;$E422),'Hoja de Trabajo para listado'!$A$151:$Z$151,0)),0)+IFERROR(INDEX('Hoja de Trabajo para listado'!$AB$155:$BA$1048576,MATCH($A422,'Hoja de Trabajo para listado'!$AB$155:$AB$1048576,0),MATCH((CUADRO!F$4&amp;$E422),'Hoja de Trabajo para listado'!$AB$151:$BA$151,0)),0)+IFERROR(INDEX('Hoja de Trabajo para listado'!$BC$155:$CB$1048576,MATCH($A422,'Hoja de Trabajo para listado'!$BC$155:$BC$1048576,0),MATCH((CUADRO!F$4&amp;$E422),'Hoja de Trabajo para listado'!$BC$151:$CB$151,0)),0)+IFERROR(INDEX('Hoja de Trabajo para listado'!$DE$153:$DG$274,MATCH($A422,'Hoja de Trabajo para listado'!$DE$153:$DE$1048576,0),MATCH((CUADRO!F$4&amp;$E422),'Hoja de Trabajo para listado'!$DE$151:$DG$151,0)),0)+IFERROR(INDEX('Hoja de Trabajo para listado'!$CD$155:$DC$1048576,MATCH($A422,'Hoja de Trabajo para listado'!$CD$155:$CD$1048576,0),MATCH((CUADRO!F$4&amp;$E422),'Hoja de Trabajo para listado'!$CD$151:$DC$151,0)),0)</f>
        <v>7775.59</v>
      </c>
      <c r="G422" s="243">
        <f ca="1">+IFERROR(INDEX('Hoja de Trabajo para listado'!$A$155:$Z$1048576,MATCH($A422,'Hoja de Trabajo para listado'!$A$155:$A$1048576,0),MATCH((CUADRO!G$4&amp;$E422),'Hoja de Trabajo para listado'!$A$151:$Z$151,0)),0)+IFERROR(INDEX('Hoja de Trabajo para listado'!$AB$155:$BA$1048576,MATCH($A422,'Hoja de Trabajo para listado'!$AB$155:$AB$1048576,0),MATCH((CUADRO!G$4&amp;$E422),'Hoja de Trabajo para listado'!$AB$151:$BA$151,0)),0)+IFERROR(INDEX('Hoja de Trabajo para listado'!$BC$155:$CB$1048576,MATCH($A422,'Hoja de Trabajo para listado'!$BC$155:$BC$1048576,0),MATCH((CUADRO!G$4&amp;$E422),'Hoja de Trabajo para listado'!$BC$151:$CB$151,0)),0)+IFERROR(INDEX('Hoja de Trabajo para listado'!$DE$153:$DG$274,MATCH($A422,'Hoja de Trabajo para listado'!$DE$153:$DE$1048576,0),MATCH((CUADRO!G$4&amp;$E422),'Hoja de Trabajo para listado'!$DE$151:$DG$151,0)),0)+IFERROR(INDEX('Hoja de Trabajo para listado'!$CD$155:$DC$1048576,MATCH($A422,'Hoja de Trabajo para listado'!$CD$155:$CD$1048576,0),MATCH((CUADRO!G$4&amp;$E422),'Hoja de Trabajo para listado'!$CD$151:$DC$151,0)),0)</f>
        <v>937287.65</v>
      </c>
      <c r="H422" s="243">
        <f ca="1">+IFERROR(INDEX('Hoja de Trabajo para listado'!$A$155:$Z$1048576,MATCH($A422,'Hoja de Trabajo para listado'!$A$155:$A$1048576,0),MATCH((CUADRO!H$4&amp;$E422),'Hoja de Trabajo para listado'!$A$151:$Z$151,0)),0)+IFERROR(INDEX('Hoja de Trabajo para listado'!$AB$155:$BA$1048576,MATCH($A422,'Hoja de Trabajo para listado'!$AB$155:$AB$1048576,0),MATCH((CUADRO!H$4&amp;$E422),'Hoja de Trabajo para listado'!$AB$151:$BA$151,0)),0)+IFERROR(INDEX('Hoja de Trabajo para listado'!$BC$155:$CB$1048576,MATCH($A422,'Hoja de Trabajo para listado'!$BC$155:$BC$1048576,0),MATCH((CUADRO!H$4&amp;$E422),'Hoja de Trabajo para listado'!$BC$151:$CB$151,0)),0)+IFERROR(INDEX('Hoja de Trabajo para listado'!$DE$153:$DG$274,MATCH($A422,'Hoja de Trabajo para listado'!$DE$153:$DE$1048576,0),MATCH((CUADRO!H$4&amp;$E422),'Hoja de Trabajo para listado'!$DE$151:$DG$151,0)),0)+IFERROR(INDEX('Hoja de Trabajo para listado'!$CD$155:$DC$1048576,MATCH($A422,'Hoja de Trabajo para listado'!$CD$155:$CD$1048576,0),MATCH((CUADRO!H$4&amp;$E422),'Hoja de Trabajo para listado'!$CD$151:$DC$151,0)),0)</f>
        <v>11585.6</v>
      </c>
      <c r="I422" s="243">
        <f ca="1">+IFERROR(INDEX('Hoja de Trabajo para listado'!$A$155:$Z$1048576,MATCH($A422,'Hoja de Trabajo para listado'!$A$155:$A$1048576,0),MATCH((CUADRO!I$4&amp;$E422),'Hoja de Trabajo para listado'!$A$151:$Z$151,0)),0)+IFERROR(INDEX('Hoja de Trabajo para listado'!$AB$155:$BA$1048576,MATCH($A422,'Hoja de Trabajo para listado'!$AB$155:$AB$1048576,0),MATCH((CUADRO!I$4&amp;$E422),'Hoja de Trabajo para listado'!$AB$151:$BA$151,0)),0)+IFERROR(INDEX('Hoja de Trabajo para listado'!$BC$155:$CB$1048576,MATCH($A422,'Hoja de Trabajo para listado'!$BC$155:$BC$1048576,0),MATCH((CUADRO!I$4&amp;$E422),'Hoja de Trabajo para listado'!$BC$151:$CB$151,0)),0)+IFERROR(INDEX('Hoja de Trabajo para listado'!$DE$153:$DG$274,MATCH($A422,'Hoja de Trabajo para listado'!$DE$153:$DE$1048576,0),MATCH((CUADRO!I$4&amp;$E422),'Hoja de Trabajo para listado'!$DE$151:$DG$151,0)),0)+IFERROR(INDEX('Hoja de Trabajo para listado'!$CD$155:$DC$1048576,MATCH($A422,'Hoja de Trabajo para listado'!$CD$155:$CD$1048576,0),MATCH((CUADRO!I$4&amp;$E422),'Hoja de Trabajo para listado'!$CD$151:$DC$151,0)),0)</f>
        <v>47046.78</v>
      </c>
      <c r="J422" s="243">
        <f ca="1">+IFERROR(INDEX('Hoja de Trabajo para listado'!$A$155:$Z$1048576,MATCH($A422,'Hoja de Trabajo para listado'!$A$155:$A$1048576,0),MATCH((CUADRO!J$4&amp;$E422),'Hoja de Trabajo para listado'!$A$151:$Z$151,0)),0)+IFERROR(INDEX('Hoja de Trabajo para listado'!$AB$155:$BA$1048576,MATCH($A422,'Hoja de Trabajo para listado'!$AB$155:$AB$1048576,0),MATCH((CUADRO!J$4&amp;$E422),'Hoja de Trabajo para listado'!$AB$151:$BA$151,0)),0)+IFERROR(INDEX('Hoja de Trabajo para listado'!$BC$155:$CB$1048576,MATCH($A422,'Hoja de Trabajo para listado'!$BC$155:$BC$1048576,0),MATCH((CUADRO!J$4&amp;$E422),'Hoja de Trabajo para listado'!$BC$151:$CB$151,0)),0)+IFERROR(INDEX('Hoja de Trabajo para listado'!$DE$153:$DG$274,MATCH($A422,'Hoja de Trabajo para listado'!$DE$153:$DE$1048576,0),MATCH((CUADRO!J$4&amp;$E422),'Hoja de Trabajo para listado'!$DE$151:$DG$151,0)),0)+IFERROR(INDEX('Hoja de Trabajo para listado'!$CD$155:$DC$1048576,MATCH($A422,'Hoja de Trabajo para listado'!$CD$155:$CD$1048576,0),MATCH((CUADRO!J$4&amp;$E422),'Hoja de Trabajo para listado'!$CD$151:$DC$151,0)),0)</f>
        <v>0</v>
      </c>
      <c r="K422" s="243">
        <f ca="1">+IFERROR(INDEX('Hoja de Trabajo para listado'!$A$155:$Z$1048576,MATCH($A422,'Hoja de Trabajo para listado'!$A$155:$A$1048576,0),MATCH((CUADRO!K$4&amp;$E422),'Hoja de Trabajo para listado'!$A$151:$Z$151,0)),0)+IFERROR(INDEX('Hoja de Trabajo para listado'!$AB$155:$BA$1048576,MATCH($A422,'Hoja de Trabajo para listado'!$AB$155:$AB$1048576,0),MATCH((CUADRO!K$4&amp;$E422),'Hoja de Trabajo para listado'!$AB$151:$BA$151,0)),0)+IFERROR(INDEX('Hoja de Trabajo para listado'!$BC$155:$CB$1048576,MATCH($A422,'Hoja de Trabajo para listado'!$BC$155:$BC$1048576,0),MATCH((CUADRO!K$4&amp;$E422),'Hoja de Trabajo para listado'!$BC$151:$CB$151,0)),0)+IFERROR(INDEX('Hoja de Trabajo para listado'!$DE$153:$DG$274,MATCH($A422,'Hoja de Trabajo para listado'!$DE$153:$DE$1048576,0),MATCH((CUADRO!K$4&amp;$E422),'Hoja de Trabajo para listado'!$DE$151:$DG$151,0)),0)+IFERROR(INDEX('Hoja de Trabajo para listado'!$CD$155:$DC$1048576,MATCH($A422,'Hoja de Trabajo para listado'!$CD$155:$CD$1048576,0),MATCH((CUADRO!K$4&amp;$E422),'Hoja de Trabajo para listado'!$CD$151:$DC$151,0)),0)</f>
        <v>0</v>
      </c>
      <c r="L422" s="243">
        <f ca="1">+IFERROR(INDEX('Hoja de Trabajo para listado'!$A$155:$Z$1048576,MATCH($A422,'Hoja de Trabajo para listado'!$A$155:$A$1048576,0),MATCH((CUADRO!L$4&amp;$E422),'Hoja de Trabajo para listado'!$A$151:$Z$151,0)),0)+IFERROR(INDEX('Hoja de Trabajo para listado'!$AB$155:$BA$1048576,MATCH($A422,'Hoja de Trabajo para listado'!$AB$155:$AB$1048576,0),MATCH((CUADRO!L$4&amp;$E422),'Hoja de Trabajo para listado'!$AB$151:$BA$151,0)),0)+IFERROR(INDEX('Hoja de Trabajo para listado'!$BC$155:$CB$1048576,MATCH($A422,'Hoja de Trabajo para listado'!$BC$155:$BC$1048576,0),MATCH((CUADRO!L$4&amp;$E422),'Hoja de Trabajo para listado'!$BC$151:$CB$151,0)),0)+IFERROR(INDEX('Hoja de Trabajo para listado'!$DE$153:$DG$274,MATCH($A422,'Hoja de Trabajo para listado'!$DE$153:$DE$1048576,0),MATCH((CUADRO!L$4&amp;$E422),'Hoja de Trabajo para listado'!$DE$151:$DG$151,0)),0)+IFERROR(INDEX('Hoja de Trabajo para listado'!$CD$155:$DC$1048576,MATCH($A422,'Hoja de Trabajo para listado'!$CD$155:$CD$1048576,0),MATCH((CUADRO!L$4&amp;$E422),'Hoja de Trabajo para listado'!$CD$151:$DC$151,0)),0)</f>
        <v>0</v>
      </c>
      <c r="M422" s="243">
        <f ca="1">+IFERROR(INDEX('Hoja de Trabajo para listado'!$A$155:$Z$1048576,MATCH($A422,'Hoja de Trabajo para listado'!$A$155:$A$1048576,0),MATCH((CUADRO!M$4&amp;$E422),'Hoja de Trabajo para listado'!$A$151:$Z$151,0)),0)+IFERROR(INDEX('Hoja de Trabajo para listado'!$AB$155:$BA$1048576,MATCH($A422,'Hoja de Trabajo para listado'!$AB$155:$AB$1048576,0),MATCH((CUADRO!M$4&amp;$E422),'Hoja de Trabajo para listado'!$AB$151:$BA$151,0)),0)+IFERROR(INDEX('Hoja de Trabajo para listado'!$BC$155:$CB$1048576,MATCH($A422,'Hoja de Trabajo para listado'!$BC$155:$BC$1048576,0),MATCH((CUADRO!M$4&amp;$E422),'Hoja de Trabajo para listado'!$BC$151:$CB$151,0)),0)+IFERROR(INDEX('Hoja de Trabajo para listado'!$DE$153:$DG$274,MATCH($A422,'Hoja de Trabajo para listado'!$DE$153:$DE$1048576,0),MATCH((CUADRO!M$4&amp;$E422),'Hoja de Trabajo para listado'!$DE$151:$DG$151,0)),0)+IFERROR(INDEX('Hoja de Trabajo para listado'!$CD$155:$DC$1048576,MATCH($A422,'Hoja de Trabajo para listado'!$CD$155:$CD$1048576,0),MATCH((CUADRO!M$4&amp;$E422),'Hoja de Trabajo para listado'!$CD$151:$DC$151,0)),0)</f>
        <v>0</v>
      </c>
      <c r="N422" s="243">
        <f ca="1">+IFERROR(INDEX('Hoja de Trabajo para listado'!$A$155:$Z$1048576,MATCH($A422,'Hoja de Trabajo para listado'!$A$155:$A$1048576,0),MATCH((CUADRO!N$4&amp;$E422),'Hoja de Trabajo para listado'!$A$151:$Z$151,0)),0)+IFERROR(INDEX('Hoja de Trabajo para listado'!$AB$155:$BA$1048576,MATCH($A422,'Hoja de Trabajo para listado'!$AB$155:$AB$1048576,0),MATCH((CUADRO!N$4&amp;$E422),'Hoja de Trabajo para listado'!$AB$151:$BA$151,0)),0)+IFERROR(INDEX('Hoja de Trabajo para listado'!$BC$155:$CB$1048576,MATCH($A422,'Hoja de Trabajo para listado'!$BC$155:$BC$1048576,0),MATCH((CUADRO!N$4&amp;$E422),'Hoja de Trabajo para listado'!$BC$151:$CB$151,0)),0)+IFERROR(INDEX('Hoja de Trabajo para listado'!$DE$153:$DG$274,MATCH($A422,'Hoja de Trabajo para listado'!$DE$153:$DE$1048576,0),MATCH((CUADRO!N$4&amp;$E422),'Hoja de Trabajo para listado'!$DE$151:$DG$151,0)),0)+IFERROR(INDEX('Hoja de Trabajo para listado'!$CD$155:$DC$1048576,MATCH($A422,'Hoja de Trabajo para listado'!$CD$155:$CD$1048576,0),MATCH((CUADRO!N$4&amp;$E422),'Hoja de Trabajo para listado'!$CD$151:$DC$151,0)),0)</f>
        <v>0</v>
      </c>
      <c r="O422" s="243">
        <f ca="1">+IFERROR(INDEX('Hoja de Trabajo para listado'!$A$155:$Z$1048576,MATCH($A422,'Hoja de Trabajo para listado'!$A$155:$A$1048576,0),MATCH((CUADRO!O$4&amp;$E422),'Hoja de Trabajo para listado'!$A$151:$Z$151,0)),0)+IFERROR(INDEX('Hoja de Trabajo para listado'!$AB$155:$BA$1048576,MATCH($A422,'Hoja de Trabajo para listado'!$AB$155:$AB$1048576,0),MATCH((CUADRO!O$4&amp;$E422),'Hoja de Trabajo para listado'!$AB$151:$BA$151,0)),0)+IFERROR(INDEX('Hoja de Trabajo para listado'!$BC$155:$CB$1048576,MATCH($A422,'Hoja de Trabajo para listado'!$BC$155:$BC$1048576,0),MATCH((CUADRO!O$4&amp;$E422),'Hoja de Trabajo para listado'!$BC$151:$CB$151,0)),0)+IFERROR(INDEX('Hoja de Trabajo para listado'!$DE$153:$DG$274,MATCH($A422,'Hoja de Trabajo para listado'!$DE$153:$DE$1048576,0),MATCH((CUADRO!O$4&amp;$E422),'Hoja de Trabajo para listado'!$DE$151:$DG$151,0)),0)+IFERROR(INDEX('Hoja de Trabajo para listado'!$CD$155:$DC$1048576,MATCH($A422,'Hoja de Trabajo para listado'!$CD$155:$CD$1048576,0),MATCH((CUADRO!O$4&amp;$E422),'Hoja de Trabajo para listado'!$CD$151:$DC$151,0)),0)</f>
        <v>0</v>
      </c>
      <c r="P422" s="243">
        <f ca="1">+IFERROR(INDEX('Hoja de Trabajo para listado'!$A$155:$Z$1048576,MATCH($A422,'Hoja de Trabajo para listado'!$A$155:$A$1048576,0),MATCH((CUADRO!P$4&amp;$E422),'Hoja de Trabajo para listado'!$A$151:$Z$151,0)),0)+IFERROR(INDEX('Hoja de Trabajo para listado'!$AB$155:$BA$1048576,MATCH($A422,'Hoja de Trabajo para listado'!$AB$155:$AB$1048576,0),MATCH((CUADRO!P$4&amp;$E422),'Hoja de Trabajo para listado'!$AB$151:$BA$151,0)),0)+IFERROR(INDEX('Hoja de Trabajo para listado'!$BC$155:$CB$1048576,MATCH($A422,'Hoja de Trabajo para listado'!$BC$155:$BC$1048576,0),MATCH((CUADRO!P$4&amp;$E422),'Hoja de Trabajo para listado'!$BC$151:$CB$151,0)),0)+IFERROR(INDEX('Hoja de Trabajo para listado'!$DE$153:$DG$274,MATCH($A422,'Hoja de Trabajo para listado'!$DE$153:$DE$1048576,0),MATCH((CUADRO!P$4&amp;$E422),'Hoja de Trabajo para listado'!$DE$151:$DG$151,0)),0)+IFERROR(INDEX('Hoja de Trabajo para listado'!$CD$155:$DC$1048576,MATCH($A422,'Hoja de Trabajo para listado'!$CD$155:$CD$1048576,0),MATCH((CUADRO!P$4&amp;$E422),'Hoja de Trabajo para listado'!$CD$151:$DC$151,0)),0)</f>
        <v>0</v>
      </c>
      <c r="Q422" s="243">
        <f ca="1">+IFERROR(INDEX('Hoja de Trabajo para listado'!$A$155:$Z$1048576,MATCH($A422,'Hoja de Trabajo para listado'!$A$155:$A$1048576,0),MATCH((CUADRO!Q$4&amp;$E422),'Hoja de Trabajo para listado'!$A$151:$Z$151,0)),0)+IFERROR(INDEX('Hoja de Trabajo para listado'!$AB$155:$BA$1048576,MATCH($A422,'Hoja de Trabajo para listado'!$AB$155:$AB$1048576,0),MATCH((CUADRO!Q$4&amp;$E422),'Hoja de Trabajo para listado'!$AB$151:$BA$151,0)),0)+IFERROR(INDEX('Hoja de Trabajo para listado'!$BC$155:$CB$1048576,MATCH($A422,'Hoja de Trabajo para listado'!$BC$155:$BC$1048576,0),MATCH((CUADRO!Q$4&amp;$E422),'Hoja de Trabajo para listado'!$BC$151:$CB$151,0)),0)+IFERROR(INDEX('Hoja de Trabajo para listado'!$DE$153:$DG$274,MATCH($A422,'Hoja de Trabajo para listado'!$DE$153:$DE$1048576,0),MATCH((CUADRO!Q$4&amp;$E422),'Hoja de Trabajo para listado'!$DE$151:$DG$151,0)),0)+IFERROR(INDEX('Hoja de Trabajo para listado'!$CD$155:$DC$1048576,MATCH($A422,'Hoja de Trabajo para listado'!$CD$155:$CD$1048576,0),MATCH((CUADRO!Q$4&amp;$E422),'Hoja de Trabajo para listado'!$CD$151:$DC$151,0)),0)</f>
        <v>0</v>
      </c>
      <c r="R422" s="243">
        <f t="shared" ca="1" si="12"/>
        <v>1003695.62</v>
      </c>
      <c r="S422" s="253">
        <f ca="1">+R421+R422</f>
        <v>1003695.62</v>
      </c>
      <c r="T422" s="243">
        <f ca="1">+S422</f>
        <v>1003695.62</v>
      </c>
      <c r="U422" s="242">
        <f t="shared" si="13"/>
        <v>2</v>
      </c>
    </row>
    <row r="423" spans="1:21" ht="15" hidden="1" customHeight="1">
      <c r="A423" s="249">
        <v>903</v>
      </c>
      <c r="B423" s="381">
        <f>+A423</f>
        <v>903</v>
      </c>
      <c r="C423" s="245" t="str">
        <f>+VLOOKUP(A423,bd_lista!$A$3:$C$592,3,FALSE)</f>
        <v>Gobierno Autónomo Departamental de Cochabamba</v>
      </c>
      <c r="D423" s="383" t="str">
        <f>+C423</f>
        <v>Gobierno Autónomo Departamental de Cochabamba</v>
      </c>
      <c r="E423" s="240" t="s">
        <v>683</v>
      </c>
      <c r="F423" s="241">
        <f ca="1">+IFERROR(INDEX('Hoja de Trabajo para listado'!$A$155:$Z$1048576,MATCH($A423,'Hoja de Trabajo para listado'!$A$155:$A$1048576,0),MATCH((CUADRO!F$4&amp;$E423),'Hoja de Trabajo para listado'!$A$151:$Z$151,0)),0)+IFERROR(INDEX('Hoja de Trabajo para listado'!$AB$155:$BA$1048576,MATCH($A423,'Hoja de Trabajo para listado'!$AB$155:$AB$1048576,0),MATCH((CUADRO!F$4&amp;$E423),'Hoja de Trabajo para listado'!$AB$151:$BA$151,0)),0)+IFERROR(INDEX('Hoja de Trabajo para listado'!$BC$155:$CB$1048576,MATCH($A423,'Hoja de Trabajo para listado'!$BC$155:$BC$1048576,0),MATCH((CUADRO!F$4&amp;$E423),'Hoja de Trabajo para listado'!$BC$151:$CB$151,0)),0)+IFERROR(INDEX('Hoja de Trabajo para listado'!$DE$153:$DG$274,MATCH($A423,'Hoja de Trabajo para listado'!$DE$153:$DE$1048576,0),MATCH((CUADRO!F$4&amp;$E423),'Hoja de Trabajo para listado'!$DE$151:$DG$151,0)),0)+IFERROR(INDEX('Hoja de Trabajo para listado'!$CD$155:$DC$1048576,MATCH($A423,'Hoja de Trabajo para listado'!$CD$155:$CD$1048576,0),MATCH((CUADRO!F$4&amp;$E423),'Hoja de Trabajo para listado'!$CD$151:$DC$151,0)),0)</f>
        <v>0</v>
      </c>
      <c r="G423" s="241">
        <f ca="1">+IFERROR(INDEX('Hoja de Trabajo para listado'!$A$155:$Z$1048576,MATCH($A423,'Hoja de Trabajo para listado'!$A$155:$A$1048576,0),MATCH((CUADRO!G$4&amp;$E423),'Hoja de Trabajo para listado'!$A$151:$Z$151,0)),0)+IFERROR(INDEX('Hoja de Trabajo para listado'!$AB$155:$BA$1048576,MATCH($A423,'Hoja de Trabajo para listado'!$AB$155:$AB$1048576,0),MATCH((CUADRO!G$4&amp;$E423),'Hoja de Trabajo para listado'!$AB$151:$BA$151,0)),0)+IFERROR(INDEX('Hoja de Trabajo para listado'!$BC$155:$CB$1048576,MATCH($A423,'Hoja de Trabajo para listado'!$BC$155:$BC$1048576,0),MATCH((CUADRO!G$4&amp;$E423),'Hoja de Trabajo para listado'!$BC$151:$CB$151,0)),0)+IFERROR(INDEX('Hoja de Trabajo para listado'!$DE$153:$DG$274,MATCH($A423,'Hoja de Trabajo para listado'!$DE$153:$DE$1048576,0),MATCH((CUADRO!G$4&amp;$E423),'Hoja de Trabajo para listado'!$DE$151:$DG$151,0)),0)+IFERROR(INDEX('Hoja de Trabajo para listado'!$CD$155:$DC$1048576,MATCH($A423,'Hoja de Trabajo para listado'!$CD$155:$CD$1048576,0),MATCH((CUADRO!G$4&amp;$E423),'Hoja de Trabajo para listado'!$CD$151:$DC$151,0)),0)</f>
        <v>0</v>
      </c>
      <c r="H423" s="241">
        <f ca="1">+IFERROR(INDEX('Hoja de Trabajo para listado'!$A$155:$Z$1048576,MATCH($A423,'Hoja de Trabajo para listado'!$A$155:$A$1048576,0),MATCH((CUADRO!H$4&amp;$E423),'Hoja de Trabajo para listado'!$A$151:$Z$151,0)),0)+IFERROR(INDEX('Hoja de Trabajo para listado'!$AB$155:$BA$1048576,MATCH($A423,'Hoja de Trabajo para listado'!$AB$155:$AB$1048576,0),MATCH((CUADRO!H$4&amp;$E423),'Hoja de Trabajo para listado'!$AB$151:$BA$151,0)),0)+IFERROR(INDEX('Hoja de Trabajo para listado'!$BC$155:$CB$1048576,MATCH($A423,'Hoja de Trabajo para listado'!$BC$155:$BC$1048576,0),MATCH((CUADRO!H$4&amp;$E423),'Hoja de Trabajo para listado'!$BC$151:$CB$151,0)),0)+IFERROR(INDEX('Hoja de Trabajo para listado'!$DE$153:$DG$274,MATCH($A423,'Hoja de Trabajo para listado'!$DE$153:$DE$1048576,0),MATCH((CUADRO!H$4&amp;$E423),'Hoja de Trabajo para listado'!$DE$151:$DG$151,0)),0)+IFERROR(INDEX('Hoja de Trabajo para listado'!$CD$155:$DC$1048576,MATCH($A423,'Hoja de Trabajo para listado'!$CD$155:$CD$1048576,0),MATCH((CUADRO!H$4&amp;$E423),'Hoja de Trabajo para listado'!$CD$151:$DC$151,0)),0)</f>
        <v>0</v>
      </c>
      <c r="I423" s="241">
        <f ca="1">+IFERROR(INDEX('Hoja de Trabajo para listado'!$A$155:$Z$1048576,MATCH($A423,'Hoja de Trabajo para listado'!$A$155:$A$1048576,0),MATCH((CUADRO!I$4&amp;$E423),'Hoja de Trabajo para listado'!$A$151:$Z$151,0)),0)+IFERROR(INDEX('Hoja de Trabajo para listado'!$AB$155:$BA$1048576,MATCH($A423,'Hoja de Trabajo para listado'!$AB$155:$AB$1048576,0),MATCH((CUADRO!I$4&amp;$E423),'Hoja de Trabajo para listado'!$AB$151:$BA$151,0)),0)+IFERROR(INDEX('Hoja de Trabajo para listado'!$BC$155:$CB$1048576,MATCH($A423,'Hoja de Trabajo para listado'!$BC$155:$BC$1048576,0),MATCH((CUADRO!I$4&amp;$E423),'Hoja de Trabajo para listado'!$BC$151:$CB$151,0)),0)+IFERROR(INDEX('Hoja de Trabajo para listado'!$DE$153:$DG$274,MATCH($A423,'Hoja de Trabajo para listado'!$DE$153:$DE$1048576,0),MATCH((CUADRO!I$4&amp;$E423),'Hoja de Trabajo para listado'!$DE$151:$DG$151,0)),0)+IFERROR(INDEX('Hoja de Trabajo para listado'!$CD$155:$DC$1048576,MATCH($A423,'Hoja de Trabajo para listado'!$CD$155:$CD$1048576,0),MATCH((CUADRO!I$4&amp;$E423),'Hoja de Trabajo para listado'!$CD$151:$DC$151,0)),0)</f>
        <v>0</v>
      </c>
      <c r="J423" s="241">
        <f ca="1">+IFERROR(INDEX('Hoja de Trabajo para listado'!$A$155:$Z$1048576,MATCH($A423,'Hoja de Trabajo para listado'!$A$155:$A$1048576,0),MATCH((CUADRO!J$4&amp;$E423),'Hoja de Trabajo para listado'!$A$151:$Z$151,0)),0)+IFERROR(INDEX('Hoja de Trabajo para listado'!$AB$155:$BA$1048576,MATCH($A423,'Hoja de Trabajo para listado'!$AB$155:$AB$1048576,0),MATCH((CUADRO!J$4&amp;$E423),'Hoja de Trabajo para listado'!$AB$151:$BA$151,0)),0)+IFERROR(INDEX('Hoja de Trabajo para listado'!$BC$155:$CB$1048576,MATCH($A423,'Hoja de Trabajo para listado'!$BC$155:$BC$1048576,0),MATCH((CUADRO!J$4&amp;$E423),'Hoja de Trabajo para listado'!$BC$151:$CB$151,0)),0)+IFERROR(INDEX('Hoja de Trabajo para listado'!$DE$153:$DG$274,MATCH($A423,'Hoja de Trabajo para listado'!$DE$153:$DE$1048576,0),MATCH((CUADRO!J$4&amp;$E423),'Hoja de Trabajo para listado'!$DE$151:$DG$151,0)),0)+IFERROR(INDEX('Hoja de Trabajo para listado'!$CD$155:$DC$1048576,MATCH($A423,'Hoja de Trabajo para listado'!$CD$155:$CD$1048576,0),MATCH((CUADRO!J$4&amp;$E423),'Hoja de Trabajo para listado'!$CD$151:$DC$151,0)),0)</f>
        <v>0</v>
      </c>
      <c r="K423" s="241">
        <f ca="1">+IFERROR(INDEX('Hoja de Trabajo para listado'!$A$155:$Z$1048576,MATCH($A423,'Hoja de Trabajo para listado'!$A$155:$A$1048576,0),MATCH((CUADRO!K$4&amp;$E423),'Hoja de Trabajo para listado'!$A$151:$Z$151,0)),0)+IFERROR(INDEX('Hoja de Trabajo para listado'!$AB$155:$BA$1048576,MATCH($A423,'Hoja de Trabajo para listado'!$AB$155:$AB$1048576,0),MATCH((CUADRO!K$4&amp;$E423),'Hoja de Trabajo para listado'!$AB$151:$BA$151,0)),0)+IFERROR(INDEX('Hoja de Trabajo para listado'!$BC$155:$CB$1048576,MATCH($A423,'Hoja de Trabajo para listado'!$BC$155:$BC$1048576,0),MATCH((CUADRO!K$4&amp;$E423),'Hoja de Trabajo para listado'!$BC$151:$CB$151,0)),0)+IFERROR(INDEX('Hoja de Trabajo para listado'!$DE$153:$DG$274,MATCH($A423,'Hoja de Trabajo para listado'!$DE$153:$DE$1048576,0),MATCH((CUADRO!K$4&amp;$E423),'Hoja de Trabajo para listado'!$DE$151:$DG$151,0)),0)+IFERROR(INDEX('Hoja de Trabajo para listado'!$CD$155:$DC$1048576,MATCH($A423,'Hoja de Trabajo para listado'!$CD$155:$CD$1048576,0),MATCH((CUADRO!K$4&amp;$E423),'Hoja de Trabajo para listado'!$CD$151:$DC$151,0)),0)</f>
        <v>0</v>
      </c>
      <c r="L423" s="241">
        <f ca="1">+IFERROR(INDEX('Hoja de Trabajo para listado'!$A$155:$Z$1048576,MATCH($A423,'Hoja de Trabajo para listado'!$A$155:$A$1048576,0),MATCH((CUADRO!L$4&amp;$E423),'Hoja de Trabajo para listado'!$A$151:$Z$151,0)),0)+IFERROR(INDEX('Hoja de Trabajo para listado'!$AB$155:$BA$1048576,MATCH($A423,'Hoja de Trabajo para listado'!$AB$155:$AB$1048576,0),MATCH((CUADRO!L$4&amp;$E423),'Hoja de Trabajo para listado'!$AB$151:$BA$151,0)),0)+IFERROR(INDEX('Hoja de Trabajo para listado'!$BC$155:$CB$1048576,MATCH($A423,'Hoja de Trabajo para listado'!$BC$155:$BC$1048576,0),MATCH((CUADRO!L$4&amp;$E423),'Hoja de Trabajo para listado'!$BC$151:$CB$151,0)),0)+IFERROR(INDEX('Hoja de Trabajo para listado'!$DE$153:$DG$274,MATCH($A423,'Hoja de Trabajo para listado'!$DE$153:$DE$1048576,0),MATCH((CUADRO!L$4&amp;$E423),'Hoja de Trabajo para listado'!$DE$151:$DG$151,0)),0)+IFERROR(INDEX('Hoja de Trabajo para listado'!$CD$155:$DC$1048576,MATCH($A423,'Hoja de Trabajo para listado'!$CD$155:$CD$1048576,0),MATCH((CUADRO!L$4&amp;$E423),'Hoja de Trabajo para listado'!$CD$151:$DC$151,0)),0)</f>
        <v>0</v>
      </c>
      <c r="M423" s="241">
        <f ca="1">+IFERROR(INDEX('Hoja de Trabajo para listado'!$A$155:$Z$1048576,MATCH($A423,'Hoja de Trabajo para listado'!$A$155:$A$1048576,0),MATCH((CUADRO!M$4&amp;$E423),'Hoja de Trabajo para listado'!$A$151:$Z$151,0)),0)+IFERROR(INDEX('Hoja de Trabajo para listado'!$AB$155:$BA$1048576,MATCH($A423,'Hoja de Trabajo para listado'!$AB$155:$AB$1048576,0),MATCH((CUADRO!M$4&amp;$E423),'Hoja de Trabajo para listado'!$AB$151:$BA$151,0)),0)+IFERROR(INDEX('Hoja de Trabajo para listado'!$BC$155:$CB$1048576,MATCH($A423,'Hoja de Trabajo para listado'!$BC$155:$BC$1048576,0),MATCH((CUADRO!M$4&amp;$E423),'Hoja de Trabajo para listado'!$BC$151:$CB$151,0)),0)+IFERROR(INDEX('Hoja de Trabajo para listado'!$DE$153:$DG$274,MATCH($A423,'Hoja de Trabajo para listado'!$DE$153:$DE$1048576,0),MATCH((CUADRO!M$4&amp;$E423),'Hoja de Trabajo para listado'!$DE$151:$DG$151,0)),0)+IFERROR(INDEX('Hoja de Trabajo para listado'!$CD$155:$DC$1048576,MATCH($A423,'Hoja de Trabajo para listado'!$CD$155:$CD$1048576,0),MATCH((CUADRO!M$4&amp;$E423),'Hoja de Trabajo para listado'!$CD$151:$DC$151,0)),0)</f>
        <v>0</v>
      </c>
      <c r="N423" s="241">
        <f ca="1">+IFERROR(INDEX('Hoja de Trabajo para listado'!$A$155:$Z$1048576,MATCH($A423,'Hoja de Trabajo para listado'!$A$155:$A$1048576,0),MATCH((CUADRO!N$4&amp;$E423),'Hoja de Trabajo para listado'!$A$151:$Z$151,0)),0)+IFERROR(INDEX('Hoja de Trabajo para listado'!$AB$155:$BA$1048576,MATCH($A423,'Hoja de Trabajo para listado'!$AB$155:$AB$1048576,0),MATCH((CUADRO!N$4&amp;$E423),'Hoja de Trabajo para listado'!$AB$151:$BA$151,0)),0)+IFERROR(INDEX('Hoja de Trabajo para listado'!$BC$155:$CB$1048576,MATCH($A423,'Hoja de Trabajo para listado'!$BC$155:$BC$1048576,0),MATCH((CUADRO!N$4&amp;$E423),'Hoja de Trabajo para listado'!$BC$151:$CB$151,0)),0)+IFERROR(INDEX('Hoja de Trabajo para listado'!$DE$153:$DG$274,MATCH($A423,'Hoja de Trabajo para listado'!$DE$153:$DE$1048576,0),MATCH((CUADRO!N$4&amp;$E423),'Hoja de Trabajo para listado'!$DE$151:$DG$151,0)),0)+IFERROR(INDEX('Hoja de Trabajo para listado'!$CD$155:$DC$1048576,MATCH($A423,'Hoja de Trabajo para listado'!$CD$155:$CD$1048576,0),MATCH((CUADRO!N$4&amp;$E423),'Hoja de Trabajo para listado'!$CD$151:$DC$151,0)),0)</f>
        <v>0</v>
      </c>
      <c r="O423" s="241">
        <f ca="1">+IFERROR(INDEX('Hoja de Trabajo para listado'!$A$155:$Z$1048576,MATCH($A423,'Hoja de Trabajo para listado'!$A$155:$A$1048576,0),MATCH((CUADRO!O$4&amp;$E423),'Hoja de Trabajo para listado'!$A$151:$Z$151,0)),0)+IFERROR(INDEX('Hoja de Trabajo para listado'!$AB$155:$BA$1048576,MATCH($A423,'Hoja de Trabajo para listado'!$AB$155:$AB$1048576,0),MATCH((CUADRO!O$4&amp;$E423),'Hoja de Trabajo para listado'!$AB$151:$BA$151,0)),0)+IFERROR(INDEX('Hoja de Trabajo para listado'!$BC$155:$CB$1048576,MATCH($A423,'Hoja de Trabajo para listado'!$BC$155:$BC$1048576,0),MATCH((CUADRO!O$4&amp;$E423),'Hoja de Trabajo para listado'!$BC$151:$CB$151,0)),0)+IFERROR(INDEX('Hoja de Trabajo para listado'!$DE$153:$DG$274,MATCH($A423,'Hoja de Trabajo para listado'!$DE$153:$DE$1048576,0),MATCH((CUADRO!O$4&amp;$E423),'Hoja de Trabajo para listado'!$DE$151:$DG$151,0)),0)+IFERROR(INDEX('Hoja de Trabajo para listado'!$CD$155:$DC$1048576,MATCH($A423,'Hoja de Trabajo para listado'!$CD$155:$CD$1048576,0),MATCH((CUADRO!O$4&amp;$E423),'Hoja de Trabajo para listado'!$CD$151:$DC$151,0)),0)</f>
        <v>0</v>
      </c>
      <c r="P423" s="241">
        <f ca="1">+IFERROR(INDEX('Hoja de Trabajo para listado'!$A$155:$Z$1048576,MATCH($A423,'Hoja de Trabajo para listado'!$A$155:$A$1048576,0),MATCH((CUADRO!P$4&amp;$E423),'Hoja de Trabajo para listado'!$A$151:$Z$151,0)),0)+IFERROR(INDEX('Hoja de Trabajo para listado'!$AB$155:$BA$1048576,MATCH($A423,'Hoja de Trabajo para listado'!$AB$155:$AB$1048576,0),MATCH((CUADRO!P$4&amp;$E423),'Hoja de Trabajo para listado'!$AB$151:$BA$151,0)),0)+IFERROR(INDEX('Hoja de Trabajo para listado'!$BC$155:$CB$1048576,MATCH($A423,'Hoja de Trabajo para listado'!$BC$155:$BC$1048576,0),MATCH((CUADRO!P$4&amp;$E423),'Hoja de Trabajo para listado'!$BC$151:$CB$151,0)),0)+IFERROR(INDEX('Hoja de Trabajo para listado'!$DE$153:$DG$274,MATCH($A423,'Hoja de Trabajo para listado'!$DE$153:$DE$1048576,0),MATCH((CUADRO!P$4&amp;$E423),'Hoja de Trabajo para listado'!$DE$151:$DG$151,0)),0)+IFERROR(INDEX('Hoja de Trabajo para listado'!$CD$155:$DC$1048576,MATCH($A423,'Hoja de Trabajo para listado'!$CD$155:$CD$1048576,0),MATCH((CUADRO!P$4&amp;$E423),'Hoja de Trabajo para listado'!$CD$151:$DC$151,0)),0)</f>
        <v>0</v>
      </c>
      <c r="Q423" s="241">
        <f ca="1">+IFERROR(INDEX('Hoja de Trabajo para listado'!$A$155:$Z$1048576,MATCH($A423,'Hoja de Trabajo para listado'!$A$155:$A$1048576,0),MATCH((CUADRO!Q$4&amp;$E423),'Hoja de Trabajo para listado'!$A$151:$Z$151,0)),0)+IFERROR(INDEX('Hoja de Trabajo para listado'!$AB$155:$BA$1048576,MATCH($A423,'Hoja de Trabajo para listado'!$AB$155:$AB$1048576,0),MATCH((CUADRO!Q$4&amp;$E423),'Hoja de Trabajo para listado'!$AB$151:$BA$151,0)),0)+IFERROR(INDEX('Hoja de Trabajo para listado'!$BC$155:$CB$1048576,MATCH($A423,'Hoja de Trabajo para listado'!$BC$155:$BC$1048576,0),MATCH((CUADRO!Q$4&amp;$E423),'Hoja de Trabajo para listado'!$BC$151:$CB$151,0)),0)+IFERROR(INDEX('Hoja de Trabajo para listado'!$DE$153:$DG$274,MATCH($A423,'Hoja de Trabajo para listado'!$DE$153:$DE$1048576,0),MATCH((CUADRO!Q$4&amp;$E423),'Hoja de Trabajo para listado'!$DE$151:$DG$151,0)),0)+IFERROR(INDEX('Hoja de Trabajo para listado'!$CD$155:$DC$1048576,MATCH($A423,'Hoja de Trabajo para listado'!$CD$155:$CD$1048576,0),MATCH((CUADRO!Q$4&amp;$E423),'Hoja de Trabajo para listado'!$CD$151:$DC$151,0)),0)</f>
        <v>0</v>
      </c>
      <c r="R423" s="241">
        <f t="shared" ca="1" si="12"/>
        <v>0</v>
      </c>
      <c r="S423" s="247"/>
      <c r="T423" s="241">
        <f ca="1">+T424</f>
        <v>14821.57</v>
      </c>
      <c r="U423" s="240">
        <f t="shared" si="13"/>
        <v>1</v>
      </c>
    </row>
    <row r="424" spans="1:21" ht="15" hidden="1" customHeight="1">
      <c r="A424" s="249">
        <v>903</v>
      </c>
      <c r="B424" s="382"/>
      <c r="C424" s="305" t="str">
        <f>+VLOOKUP(A424,bd_lista!$A$3:$C$592,3,FALSE)</f>
        <v>Gobierno Autónomo Departamental de Cochabamba</v>
      </c>
      <c r="D424" s="384"/>
      <c r="E424" s="242" t="s">
        <v>684</v>
      </c>
      <c r="F424" s="243">
        <f ca="1">+IFERROR(INDEX('Hoja de Trabajo para listado'!$A$155:$Z$1048576,MATCH($A424,'Hoja de Trabajo para listado'!$A$155:$A$1048576,0),MATCH((CUADRO!F$4&amp;$E424),'Hoja de Trabajo para listado'!$A$151:$Z$151,0)),0)+IFERROR(INDEX('Hoja de Trabajo para listado'!$AB$155:$BA$1048576,MATCH($A424,'Hoja de Trabajo para listado'!$AB$155:$AB$1048576,0),MATCH((CUADRO!F$4&amp;$E424),'Hoja de Trabajo para listado'!$AB$151:$BA$151,0)),0)+IFERROR(INDEX('Hoja de Trabajo para listado'!$BC$155:$CB$1048576,MATCH($A424,'Hoja de Trabajo para listado'!$BC$155:$BC$1048576,0),MATCH((CUADRO!F$4&amp;$E424),'Hoja de Trabajo para listado'!$BC$151:$CB$151,0)),0)+IFERROR(INDEX('Hoja de Trabajo para listado'!$DE$153:$DG$274,MATCH($A424,'Hoja de Trabajo para listado'!$DE$153:$DE$1048576,0),MATCH((CUADRO!F$4&amp;$E424),'Hoja de Trabajo para listado'!$DE$151:$DG$151,0)),0)+IFERROR(INDEX('Hoja de Trabajo para listado'!$CD$155:$DC$1048576,MATCH($A424,'Hoja de Trabajo para listado'!$CD$155:$CD$1048576,0),MATCH((CUADRO!F$4&amp;$E424),'Hoja de Trabajo para listado'!$CD$151:$DC$151,0)),0)</f>
        <v>0</v>
      </c>
      <c r="G424" s="243">
        <f ca="1">+IFERROR(INDEX('Hoja de Trabajo para listado'!$A$155:$Z$1048576,MATCH($A424,'Hoja de Trabajo para listado'!$A$155:$A$1048576,0),MATCH((CUADRO!G$4&amp;$E424),'Hoja de Trabajo para listado'!$A$151:$Z$151,0)),0)+IFERROR(INDEX('Hoja de Trabajo para listado'!$AB$155:$BA$1048576,MATCH($A424,'Hoja de Trabajo para listado'!$AB$155:$AB$1048576,0),MATCH((CUADRO!G$4&amp;$E424),'Hoja de Trabajo para listado'!$AB$151:$BA$151,0)),0)+IFERROR(INDEX('Hoja de Trabajo para listado'!$BC$155:$CB$1048576,MATCH($A424,'Hoja de Trabajo para listado'!$BC$155:$BC$1048576,0),MATCH((CUADRO!G$4&amp;$E424),'Hoja de Trabajo para listado'!$BC$151:$CB$151,0)),0)+IFERROR(INDEX('Hoja de Trabajo para listado'!$DE$153:$DG$274,MATCH($A424,'Hoja de Trabajo para listado'!$DE$153:$DE$1048576,0),MATCH((CUADRO!G$4&amp;$E424),'Hoja de Trabajo para listado'!$DE$151:$DG$151,0)),0)+IFERROR(INDEX('Hoja de Trabajo para listado'!$CD$155:$DC$1048576,MATCH($A424,'Hoja de Trabajo para listado'!$CD$155:$CD$1048576,0),MATCH((CUADRO!G$4&amp;$E424),'Hoja de Trabajo para listado'!$CD$151:$DC$151,0)),0)</f>
        <v>0</v>
      </c>
      <c r="H424" s="243">
        <f ca="1">+IFERROR(INDEX('Hoja de Trabajo para listado'!$A$155:$Z$1048576,MATCH($A424,'Hoja de Trabajo para listado'!$A$155:$A$1048576,0),MATCH((CUADRO!H$4&amp;$E424),'Hoja de Trabajo para listado'!$A$151:$Z$151,0)),0)+IFERROR(INDEX('Hoja de Trabajo para listado'!$AB$155:$BA$1048576,MATCH($A424,'Hoja de Trabajo para listado'!$AB$155:$AB$1048576,0),MATCH((CUADRO!H$4&amp;$E424),'Hoja de Trabajo para listado'!$AB$151:$BA$151,0)),0)+IFERROR(INDEX('Hoja de Trabajo para listado'!$BC$155:$CB$1048576,MATCH($A424,'Hoja de Trabajo para listado'!$BC$155:$BC$1048576,0),MATCH((CUADRO!H$4&amp;$E424),'Hoja de Trabajo para listado'!$BC$151:$CB$151,0)),0)+IFERROR(INDEX('Hoja de Trabajo para listado'!$DE$153:$DG$274,MATCH($A424,'Hoja de Trabajo para listado'!$DE$153:$DE$1048576,0),MATCH((CUADRO!H$4&amp;$E424),'Hoja de Trabajo para listado'!$DE$151:$DG$151,0)),0)+IFERROR(INDEX('Hoja de Trabajo para listado'!$CD$155:$DC$1048576,MATCH($A424,'Hoja de Trabajo para listado'!$CD$155:$CD$1048576,0),MATCH((CUADRO!H$4&amp;$E424),'Hoja de Trabajo para listado'!$CD$151:$DC$151,0)),0)</f>
        <v>0</v>
      </c>
      <c r="I424" s="243">
        <f ca="1">+IFERROR(INDEX('Hoja de Trabajo para listado'!$A$155:$Z$1048576,MATCH($A424,'Hoja de Trabajo para listado'!$A$155:$A$1048576,0),MATCH((CUADRO!I$4&amp;$E424),'Hoja de Trabajo para listado'!$A$151:$Z$151,0)),0)+IFERROR(INDEX('Hoja de Trabajo para listado'!$AB$155:$BA$1048576,MATCH($A424,'Hoja de Trabajo para listado'!$AB$155:$AB$1048576,0),MATCH((CUADRO!I$4&amp;$E424),'Hoja de Trabajo para listado'!$AB$151:$BA$151,0)),0)+IFERROR(INDEX('Hoja de Trabajo para listado'!$BC$155:$CB$1048576,MATCH($A424,'Hoja de Trabajo para listado'!$BC$155:$BC$1048576,0),MATCH((CUADRO!I$4&amp;$E424),'Hoja de Trabajo para listado'!$BC$151:$CB$151,0)),0)+IFERROR(INDEX('Hoja de Trabajo para listado'!$DE$153:$DG$274,MATCH($A424,'Hoja de Trabajo para listado'!$DE$153:$DE$1048576,0),MATCH((CUADRO!I$4&amp;$E424),'Hoja de Trabajo para listado'!$DE$151:$DG$151,0)),0)+IFERROR(INDEX('Hoja de Trabajo para listado'!$CD$155:$DC$1048576,MATCH($A424,'Hoja de Trabajo para listado'!$CD$155:$CD$1048576,0),MATCH((CUADRO!I$4&amp;$E424),'Hoja de Trabajo para listado'!$CD$151:$DC$151,0)),0)</f>
        <v>11185.71</v>
      </c>
      <c r="J424" s="243">
        <f ca="1">+IFERROR(INDEX('Hoja de Trabajo para listado'!$A$155:$Z$1048576,MATCH($A424,'Hoja de Trabajo para listado'!$A$155:$A$1048576,0),MATCH((CUADRO!J$4&amp;$E424),'Hoja de Trabajo para listado'!$A$151:$Z$151,0)),0)+IFERROR(INDEX('Hoja de Trabajo para listado'!$AB$155:$BA$1048576,MATCH($A424,'Hoja de Trabajo para listado'!$AB$155:$AB$1048576,0),MATCH((CUADRO!J$4&amp;$E424),'Hoja de Trabajo para listado'!$AB$151:$BA$151,0)),0)+IFERROR(INDEX('Hoja de Trabajo para listado'!$BC$155:$CB$1048576,MATCH($A424,'Hoja de Trabajo para listado'!$BC$155:$BC$1048576,0),MATCH((CUADRO!J$4&amp;$E424),'Hoja de Trabajo para listado'!$BC$151:$CB$151,0)),0)+IFERROR(INDEX('Hoja de Trabajo para listado'!$DE$153:$DG$274,MATCH($A424,'Hoja de Trabajo para listado'!$DE$153:$DE$1048576,0),MATCH((CUADRO!J$4&amp;$E424),'Hoja de Trabajo para listado'!$DE$151:$DG$151,0)),0)+IFERROR(INDEX('Hoja de Trabajo para listado'!$CD$155:$DC$1048576,MATCH($A424,'Hoja de Trabajo para listado'!$CD$155:$CD$1048576,0),MATCH((CUADRO!J$4&amp;$E424),'Hoja de Trabajo para listado'!$CD$151:$DC$151,0)),0)</f>
        <v>3635.8599999999997</v>
      </c>
      <c r="K424" s="243">
        <f ca="1">+IFERROR(INDEX('Hoja de Trabajo para listado'!$A$155:$Z$1048576,MATCH($A424,'Hoja de Trabajo para listado'!$A$155:$A$1048576,0),MATCH((CUADRO!K$4&amp;$E424),'Hoja de Trabajo para listado'!$A$151:$Z$151,0)),0)+IFERROR(INDEX('Hoja de Trabajo para listado'!$AB$155:$BA$1048576,MATCH($A424,'Hoja de Trabajo para listado'!$AB$155:$AB$1048576,0),MATCH((CUADRO!K$4&amp;$E424),'Hoja de Trabajo para listado'!$AB$151:$BA$151,0)),0)+IFERROR(INDEX('Hoja de Trabajo para listado'!$BC$155:$CB$1048576,MATCH($A424,'Hoja de Trabajo para listado'!$BC$155:$BC$1048576,0),MATCH((CUADRO!K$4&amp;$E424),'Hoja de Trabajo para listado'!$BC$151:$CB$151,0)),0)+IFERROR(INDEX('Hoja de Trabajo para listado'!$DE$153:$DG$274,MATCH($A424,'Hoja de Trabajo para listado'!$DE$153:$DE$1048576,0),MATCH((CUADRO!K$4&amp;$E424),'Hoja de Trabajo para listado'!$DE$151:$DG$151,0)),0)+IFERROR(INDEX('Hoja de Trabajo para listado'!$CD$155:$DC$1048576,MATCH($A424,'Hoja de Trabajo para listado'!$CD$155:$CD$1048576,0),MATCH((CUADRO!K$4&amp;$E424),'Hoja de Trabajo para listado'!$CD$151:$DC$151,0)),0)</f>
        <v>0</v>
      </c>
      <c r="L424" s="243">
        <f ca="1">+IFERROR(INDEX('Hoja de Trabajo para listado'!$A$155:$Z$1048576,MATCH($A424,'Hoja de Trabajo para listado'!$A$155:$A$1048576,0),MATCH((CUADRO!L$4&amp;$E424),'Hoja de Trabajo para listado'!$A$151:$Z$151,0)),0)+IFERROR(INDEX('Hoja de Trabajo para listado'!$AB$155:$BA$1048576,MATCH($A424,'Hoja de Trabajo para listado'!$AB$155:$AB$1048576,0),MATCH((CUADRO!L$4&amp;$E424),'Hoja de Trabajo para listado'!$AB$151:$BA$151,0)),0)+IFERROR(INDEX('Hoja de Trabajo para listado'!$BC$155:$CB$1048576,MATCH($A424,'Hoja de Trabajo para listado'!$BC$155:$BC$1048576,0),MATCH((CUADRO!L$4&amp;$E424),'Hoja de Trabajo para listado'!$BC$151:$CB$151,0)),0)+IFERROR(INDEX('Hoja de Trabajo para listado'!$DE$153:$DG$274,MATCH($A424,'Hoja de Trabajo para listado'!$DE$153:$DE$1048576,0),MATCH((CUADRO!L$4&amp;$E424),'Hoja de Trabajo para listado'!$DE$151:$DG$151,0)),0)+IFERROR(INDEX('Hoja de Trabajo para listado'!$CD$155:$DC$1048576,MATCH($A424,'Hoja de Trabajo para listado'!$CD$155:$CD$1048576,0),MATCH((CUADRO!L$4&amp;$E424),'Hoja de Trabajo para listado'!$CD$151:$DC$151,0)),0)</f>
        <v>0</v>
      </c>
      <c r="M424" s="243">
        <f ca="1">+IFERROR(INDEX('Hoja de Trabajo para listado'!$A$155:$Z$1048576,MATCH($A424,'Hoja de Trabajo para listado'!$A$155:$A$1048576,0),MATCH((CUADRO!M$4&amp;$E424),'Hoja de Trabajo para listado'!$A$151:$Z$151,0)),0)+IFERROR(INDEX('Hoja de Trabajo para listado'!$AB$155:$BA$1048576,MATCH($A424,'Hoja de Trabajo para listado'!$AB$155:$AB$1048576,0),MATCH((CUADRO!M$4&amp;$E424),'Hoja de Trabajo para listado'!$AB$151:$BA$151,0)),0)+IFERROR(INDEX('Hoja de Trabajo para listado'!$BC$155:$CB$1048576,MATCH($A424,'Hoja de Trabajo para listado'!$BC$155:$BC$1048576,0),MATCH((CUADRO!M$4&amp;$E424),'Hoja de Trabajo para listado'!$BC$151:$CB$151,0)),0)+IFERROR(INDEX('Hoja de Trabajo para listado'!$DE$153:$DG$274,MATCH($A424,'Hoja de Trabajo para listado'!$DE$153:$DE$1048576,0),MATCH((CUADRO!M$4&amp;$E424),'Hoja de Trabajo para listado'!$DE$151:$DG$151,0)),0)+IFERROR(INDEX('Hoja de Trabajo para listado'!$CD$155:$DC$1048576,MATCH($A424,'Hoja de Trabajo para listado'!$CD$155:$CD$1048576,0),MATCH((CUADRO!M$4&amp;$E424),'Hoja de Trabajo para listado'!$CD$151:$DC$151,0)),0)</f>
        <v>0</v>
      </c>
      <c r="N424" s="243">
        <f ca="1">+IFERROR(INDEX('Hoja de Trabajo para listado'!$A$155:$Z$1048576,MATCH($A424,'Hoja de Trabajo para listado'!$A$155:$A$1048576,0),MATCH((CUADRO!N$4&amp;$E424),'Hoja de Trabajo para listado'!$A$151:$Z$151,0)),0)+IFERROR(INDEX('Hoja de Trabajo para listado'!$AB$155:$BA$1048576,MATCH($A424,'Hoja de Trabajo para listado'!$AB$155:$AB$1048576,0),MATCH((CUADRO!N$4&amp;$E424),'Hoja de Trabajo para listado'!$AB$151:$BA$151,0)),0)+IFERROR(INDEX('Hoja de Trabajo para listado'!$BC$155:$CB$1048576,MATCH($A424,'Hoja de Trabajo para listado'!$BC$155:$BC$1048576,0),MATCH((CUADRO!N$4&amp;$E424),'Hoja de Trabajo para listado'!$BC$151:$CB$151,0)),0)+IFERROR(INDEX('Hoja de Trabajo para listado'!$DE$153:$DG$274,MATCH($A424,'Hoja de Trabajo para listado'!$DE$153:$DE$1048576,0),MATCH((CUADRO!N$4&amp;$E424),'Hoja de Trabajo para listado'!$DE$151:$DG$151,0)),0)+IFERROR(INDEX('Hoja de Trabajo para listado'!$CD$155:$DC$1048576,MATCH($A424,'Hoja de Trabajo para listado'!$CD$155:$CD$1048576,0),MATCH((CUADRO!N$4&amp;$E424),'Hoja de Trabajo para listado'!$CD$151:$DC$151,0)),0)</f>
        <v>0</v>
      </c>
      <c r="O424" s="243">
        <f ca="1">+IFERROR(INDEX('Hoja de Trabajo para listado'!$A$155:$Z$1048576,MATCH($A424,'Hoja de Trabajo para listado'!$A$155:$A$1048576,0),MATCH((CUADRO!O$4&amp;$E424),'Hoja de Trabajo para listado'!$A$151:$Z$151,0)),0)+IFERROR(INDEX('Hoja de Trabajo para listado'!$AB$155:$BA$1048576,MATCH($A424,'Hoja de Trabajo para listado'!$AB$155:$AB$1048576,0),MATCH((CUADRO!O$4&amp;$E424),'Hoja de Trabajo para listado'!$AB$151:$BA$151,0)),0)+IFERROR(INDEX('Hoja de Trabajo para listado'!$BC$155:$CB$1048576,MATCH($A424,'Hoja de Trabajo para listado'!$BC$155:$BC$1048576,0),MATCH((CUADRO!O$4&amp;$E424),'Hoja de Trabajo para listado'!$BC$151:$CB$151,0)),0)+IFERROR(INDEX('Hoja de Trabajo para listado'!$DE$153:$DG$274,MATCH($A424,'Hoja de Trabajo para listado'!$DE$153:$DE$1048576,0),MATCH((CUADRO!O$4&amp;$E424),'Hoja de Trabajo para listado'!$DE$151:$DG$151,0)),0)+IFERROR(INDEX('Hoja de Trabajo para listado'!$CD$155:$DC$1048576,MATCH($A424,'Hoja de Trabajo para listado'!$CD$155:$CD$1048576,0),MATCH((CUADRO!O$4&amp;$E424),'Hoja de Trabajo para listado'!$CD$151:$DC$151,0)),0)</f>
        <v>0</v>
      </c>
      <c r="P424" s="243">
        <f ca="1">+IFERROR(INDEX('Hoja de Trabajo para listado'!$A$155:$Z$1048576,MATCH($A424,'Hoja de Trabajo para listado'!$A$155:$A$1048576,0),MATCH((CUADRO!P$4&amp;$E424),'Hoja de Trabajo para listado'!$A$151:$Z$151,0)),0)+IFERROR(INDEX('Hoja de Trabajo para listado'!$AB$155:$BA$1048576,MATCH($A424,'Hoja de Trabajo para listado'!$AB$155:$AB$1048576,0),MATCH((CUADRO!P$4&amp;$E424),'Hoja de Trabajo para listado'!$AB$151:$BA$151,0)),0)+IFERROR(INDEX('Hoja de Trabajo para listado'!$BC$155:$CB$1048576,MATCH($A424,'Hoja de Trabajo para listado'!$BC$155:$BC$1048576,0),MATCH((CUADRO!P$4&amp;$E424),'Hoja de Trabajo para listado'!$BC$151:$CB$151,0)),0)+IFERROR(INDEX('Hoja de Trabajo para listado'!$DE$153:$DG$274,MATCH($A424,'Hoja de Trabajo para listado'!$DE$153:$DE$1048576,0),MATCH((CUADRO!P$4&amp;$E424),'Hoja de Trabajo para listado'!$DE$151:$DG$151,0)),0)+IFERROR(INDEX('Hoja de Trabajo para listado'!$CD$155:$DC$1048576,MATCH($A424,'Hoja de Trabajo para listado'!$CD$155:$CD$1048576,0),MATCH((CUADRO!P$4&amp;$E424),'Hoja de Trabajo para listado'!$CD$151:$DC$151,0)),0)</f>
        <v>0</v>
      </c>
      <c r="Q424" s="243">
        <f ca="1">+IFERROR(INDEX('Hoja de Trabajo para listado'!$A$155:$Z$1048576,MATCH($A424,'Hoja de Trabajo para listado'!$A$155:$A$1048576,0),MATCH((CUADRO!Q$4&amp;$E424),'Hoja de Trabajo para listado'!$A$151:$Z$151,0)),0)+IFERROR(INDEX('Hoja de Trabajo para listado'!$AB$155:$BA$1048576,MATCH($A424,'Hoja de Trabajo para listado'!$AB$155:$AB$1048576,0),MATCH((CUADRO!Q$4&amp;$E424),'Hoja de Trabajo para listado'!$AB$151:$BA$151,0)),0)+IFERROR(INDEX('Hoja de Trabajo para listado'!$BC$155:$CB$1048576,MATCH($A424,'Hoja de Trabajo para listado'!$BC$155:$BC$1048576,0),MATCH((CUADRO!Q$4&amp;$E424),'Hoja de Trabajo para listado'!$BC$151:$CB$151,0)),0)+IFERROR(INDEX('Hoja de Trabajo para listado'!$DE$153:$DG$274,MATCH($A424,'Hoja de Trabajo para listado'!$DE$153:$DE$1048576,0),MATCH((CUADRO!Q$4&amp;$E424),'Hoja de Trabajo para listado'!$DE$151:$DG$151,0)),0)+IFERROR(INDEX('Hoja de Trabajo para listado'!$CD$155:$DC$1048576,MATCH($A424,'Hoja de Trabajo para listado'!$CD$155:$CD$1048576,0),MATCH((CUADRO!Q$4&amp;$E424),'Hoja de Trabajo para listado'!$CD$151:$DC$151,0)),0)</f>
        <v>0</v>
      </c>
      <c r="R424" s="243">
        <f t="shared" ca="1" si="12"/>
        <v>14821.57</v>
      </c>
      <c r="S424" s="253">
        <f ca="1">+R423+R424</f>
        <v>14821.57</v>
      </c>
      <c r="T424" s="243">
        <f ca="1">+S424</f>
        <v>14821.57</v>
      </c>
      <c r="U424" s="242">
        <f t="shared" si="13"/>
        <v>2</v>
      </c>
    </row>
    <row r="425" spans="1:21" customFormat="1" ht="27" customHeight="1">
      <c r="A425" s="249">
        <v>904</v>
      </c>
      <c r="B425" s="381">
        <f>+A425</f>
        <v>904</v>
      </c>
      <c r="C425" s="245" t="str">
        <f>+VLOOKUP(A425,bd_lista!$A$3:$C$592,3,FALSE)</f>
        <v>Gobierno Autónomo Departamental de Oruro</v>
      </c>
      <c r="D425" s="383" t="str">
        <f>+C425</f>
        <v>Gobierno Autónomo Departamental de Oruro</v>
      </c>
      <c r="E425" s="240" t="s">
        <v>683</v>
      </c>
      <c r="F425" s="241">
        <f ca="1">+IFERROR(INDEX('Hoja de Trabajo para listado'!$A$155:$Z$1048576,MATCH($A425,'Hoja de Trabajo para listado'!$A$155:$A$1048576,0),MATCH((CUADRO!F$4&amp;$E425),'Hoja de Trabajo para listado'!$A$151:$Z$151,0)),0)+IFERROR(INDEX('Hoja de Trabajo para listado'!$AB$155:$BA$1048576,MATCH($A425,'Hoja de Trabajo para listado'!$AB$155:$AB$1048576,0),MATCH((CUADRO!F$4&amp;$E425),'Hoja de Trabajo para listado'!$AB$151:$BA$151,0)),0)+IFERROR(INDEX('Hoja de Trabajo para listado'!$BC$155:$CB$1048576,MATCH($A425,'Hoja de Trabajo para listado'!$BC$155:$BC$1048576,0),MATCH((CUADRO!F$4&amp;$E425),'Hoja de Trabajo para listado'!$BC$151:$CB$151,0)),0)+IFERROR(INDEX('Hoja de Trabajo para listado'!$DE$153:$DG$274,MATCH($A425,'Hoja de Trabajo para listado'!$DE$153:$DE$1048576,0),MATCH((CUADRO!F$4&amp;$E425),'Hoja de Trabajo para listado'!$DE$151:$DG$151,0)),0)+IFERROR(INDEX('Hoja de Trabajo para listado'!$CD$155:$DC$1048576,MATCH($A425,'Hoja de Trabajo para listado'!$CD$155:$CD$1048576,0),MATCH((CUADRO!F$4&amp;$E425),'Hoja de Trabajo para listado'!$CD$151:$DC$151,0)),0)</f>
        <v>0</v>
      </c>
      <c r="G425" s="241">
        <f ca="1">+IFERROR(INDEX('Hoja de Trabajo para listado'!$A$155:$Z$1048576,MATCH($A425,'Hoja de Trabajo para listado'!$A$155:$A$1048576,0),MATCH((CUADRO!G$4&amp;$E425),'Hoja de Trabajo para listado'!$A$151:$Z$151,0)),0)+IFERROR(INDEX('Hoja de Trabajo para listado'!$AB$155:$BA$1048576,MATCH($A425,'Hoja de Trabajo para listado'!$AB$155:$AB$1048576,0),MATCH((CUADRO!G$4&amp;$E425),'Hoja de Trabajo para listado'!$AB$151:$BA$151,0)),0)+IFERROR(INDEX('Hoja de Trabajo para listado'!$BC$155:$CB$1048576,MATCH($A425,'Hoja de Trabajo para listado'!$BC$155:$BC$1048576,0),MATCH((CUADRO!G$4&amp;$E425),'Hoja de Trabajo para listado'!$BC$151:$CB$151,0)),0)+IFERROR(INDEX('Hoja de Trabajo para listado'!$DE$153:$DG$274,MATCH($A425,'Hoja de Trabajo para listado'!$DE$153:$DE$1048576,0),MATCH((CUADRO!G$4&amp;$E425),'Hoja de Trabajo para listado'!$DE$151:$DG$151,0)),0)+IFERROR(INDEX('Hoja de Trabajo para listado'!$CD$155:$DC$1048576,MATCH($A425,'Hoja de Trabajo para listado'!$CD$155:$CD$1048576,0),MATCH((CUADRO!G$4&amp;$E425),'Hoja de Trabajo para listado'!$CD$151:$DC$151,0)),0)</f>
        <v>0</v>
      </c>
      <c r="H425" s="241">
        <f ca="1">+IFERROR(INDEX('Hoja de Trabajo para listado'!$A$155:$Z$1048576,MATCH($A425,'Hoja de Trabajo para listado'!$A$155:$A$1048576,0),MATCH((CUADRO!H$4&amp;$E425),'Hoja de Trabajo para listado'!$A$151:$Z$151,0)),0)+IFERROR(INDEX('Hoja de Trabajo para listado'!$AB$155:$BA$1048576,MATCH($A425,'Hoja de Trabajo para listado'!$AB$155:$AB$1048576,0),MATCH((CUADRO!H$4&amp;$E425),'Hoja de Trabajo para listado'!$AB$151:$BA$151,0)),0)+IFERROR(INDEX('Hoja de Trabajo para listado'!$BC$155:$CB$1048576,MATCH($A425,'Hoja de Trabajo para listado'!$BC$155:$BC$1048576,0),MATCH((CUADRO!H$4&amp;$E425),'Hoja de Trabajo para listado'!$BC$151:$CB$151,0)),0)+IFERROR(INDEX('Hoja de Trabajo para listado'!$DE$153:$DG$274,MATCH($A425,'Hoja de Trabajo para listado'!$DE$153:$DE$1048576,0),MATCH((CUADRO!H$4&amp;$E425),'Hoja de Trabajo para listado'!$DE$151:$DG$151,0)),0)+IFERROR(INDEX('Hoja de Trabajo para listado'!$CD$155:$DC$1048576,MATCH($A425,'Hoja de Trabajo para listado'!$CD$155:$CD$1048576,0),MATCH((CUADRO!H$4&amp;$E425),'Hoja de Trabajo para listado'!$CD$151:$DC$151,0)),0)</f>
        <v>0</v>
      </c>
      <c r="I425" s="241">
        <f ca="1">+IFERROR(INDEX('Hoja de Trabajo para listado'!$A$155:$Z$1048576,MATCH($A425,'Hoja de Trabajo para listado'!$A$155:$A$1048576,0),MATCH((CUADRO!I$4&amp;$E425),'Hoja de Trabajo para listado'!$A$151:$Z$151,0)),0)+IFERROR(INDEX('Hoja de Trabajo para listado'!$AB$155:$BA$1048576,MATCH($A425,'Hoja de Trabajo para listado'!$AB$155:$AB$1048576,0),MATCH((CUADRO!I$4&amp;$E425),'Hoja de Trabajo para listado'!$AB$151:$BA$151,0)),0)+IFERROR(INDEX('Hoja de Trabajo para listado'!$BC$155:$CB$1048576,MATCH($A425,'Hoja de Trabajo para listado'!$BC$155:$BC$1048576,0),MATCH((CUADRO!I$4&amp;$E425),'Hoja de Trabajo para listado'!$BC$151:$CB$151,0)),0)+IFERROR(INDEX('Hoja de Trabajo para listado'!$DE$153:$DG$274,MATCH($A425,'Hoja de Trabajo para listado'!$DE$153:$DE$1048576,0),MATCH((CUADRO!I$4&amp;$E425),'Hoja de Trabajo para listado'!$DE$151:$DG$151,0)),0)+IFERROR(INDEX('Hoja de Trabajo para listado'!$CD$155:$DC$1048576,MATCH($A425,'Hoja de Trabajo para listado'!$CD$155:$CD$1048576,0),MATCH((CUADRO!I$4&amp;$E425),'Hoja de Trabajo para listado'!$CD$151:$DC$151,0)),0)</f>
        <v>0</v>
      </c>
      <c r="J425" s="241">
        <f ca="1">+IFERROR(INDEX('Hoja de Trabajo para listado'!$A$155:$Z$1048576,MATCH($A425,'Hoja de Trabajo para listado'!$A$155:$A$1048576,0),MATCH((CUADRO!J$4&amp;$E425),'Hoja de Trabajo para listado'!$A$151:$Z$151,0)),0)+IFERROR(INDEX('Hoja de Trabajo para listado'!$AB$155:$BA$1048576,MATCH($A425,'Hoja de Trabajo para listado'!$AB$155:$AB$1048576,0),MATCH((CUADRO!J$4&amp;$E425),'Hoja de Trabajo para listado'!$AB$151:$BA$151,0)),0)+IFERROR(INDEX('Hoja de Trabajo para listado'!$BC$155:$CB$1048576,MATCH($A425,'Hoja de Trabajo para listado'!$BC$155:$BC$1048576,0),MATCH((CUADRO!J$4&amp;$E425),'Hoja de Trabajo para listado'!$BC$151:$CB$151,0)),0)+IFERROR(INDEX('Hoja de Trabajo para listado'!$DE$153:$DG$274,MATCH($A425,'Hoja de Trabajo para listado'!$DE$153:$DE$1048576,0),MATCH((CUADRO!J$4&amp;$E425),'Hoja de Trabajo para listado'!$DE$151:$DG$151,0)),0)+IFERROR(INDEX('Hoja de Trabajo para listado'!$CD$155:$DC$1048576,MATCH($A425,'Hoja de Trabajo para listado'!$CD$155:$CD$1048576,0),MATCH((CUADRO!J$4&amp;$E425),'Hoja de Trabajo para listado'!$CD$151:$DC$151,0)),0)</f>
        <v>0</v>
      </c>
      <c r="K425" s="241">
        <f ca="1">+IFERROR(INDEX('Hoja de Trabajo para listado'!$A$155:$Z$1048576,MATCH($A425,'Hoja de Trabajo para listado'!$A$155:$A$1048576,0),MATCH((CUADRO!K$4&amp;$E425),'Hoja de Trabajo para listado'!$A$151:$Z$151,0)),0)+IFERROR(INDEX('Hoja de Trabajo para listado'!$AB$155:$BA$1048576,MATCH($A425,'Hoja de Trabajo para listado'!$AB$155:$AB$1048576,0),MATCH((CUADRO!K$4&amp;$E425),'Hoja de Trabajo para listado'!$AB$151:$BA$151,0)),0)+IFERROR(INDEX('Hoja de Trabajo para listado'!$BC$155:$CB$1048576,MATCH($A425,'Hoja de Trabajo para listado'!$BC$155:$BC$1048576,0),MATCH((CUADRO!K$4&amp;$E425),'Hoja de Trabajo para listado'!$BC$151:$CB$151,0)),0)+IFERROR(INDEX('Hoja de Trabajo para listado'!$DE$153:$DG$274,MATCH($A425,'Hoja de Trabajo para listado'!$DE$153:$DE$1048576,0),MATCH((CUADRO!K$4&amp;$E425),'Hoja de Trabajo para listado'!$DE$151:$DG$151,0)),0)+IFERROR(INDEX('Hoja de Trabajo para listado'!$CD$155:$DC$1048576,MATCH($A425,'Hoja de Trabajo para listado'!$CD$155:$CD$1048576,0),MATCH((CUADRO!K$4&amp;$E425),'Hoja de Trabajo para listado'!$CD$151:$DC$151,0)),0)</f>
        <v>0</v>
      </c>
      <c r="L425" s="241">
        <f ca="1">+IFERROR(INDEX('Hoja de Trabajo para listado'!$A$155:$Z$1048576,MATCH($A425,'Hoja de Trabajo para listado'!$A$155:$A$1048576,0),MATCH((CUADRO!L$4&amp;$E425),'Hoja de Trabajo para listado'!$A$151:$Z$151,0)),0)+IFERROR(INDEX('Hoja de Trabajo para listado'!$AB$155:$BA$1048576,MATCH($A425,'Hoja de Trabajo para listado'!$AB$155:$AB$1048576,0),MATCH((CUADRO!L$4&amp;$E425),'Hoja de Trabajo para listado'!$AB$151:$BA$151,0)),0)+IFERROR(INDEX('Hoja de Trabajo para listado'!$BC$155:$CB$1048576,MATCH($A425,'Hoja de Trabajo para listado'!$BC$155:$BC$1048576,0),MATCH((CUADRO!L$4&amp;$E425),'Hoja de Trabajo para listado'!$BC$151:$CB$151,0)),0)+IFERROR(INDEX('Hoja de Trabajo para listado'!$DE$153:$DG$274,MATCH($A425,'Hoja de Trabajo para listado'!$DE$153:$DE$1048576,0),MATCH((CUADRO!L$4&amp;$E425),'Hoja de Trabajo para listado'!$DE$151:$DG$151,0)),0)+IFERROR(INDEX('Hoja de Trabajo para listado'!$CD$155:$DC$1048576,MATCH($A425,'Hoja de Trabajo para listado'!$CD$155:$CD$1048576,0),MATCH((CUADRO!L$4&amp;$E425),'Hoja de Trabajo para listado'!$CD$151:$DC$151,0)),0)</f>
        <v>0</v>
      </c>
      <c r="M425" s="241">
        <f ca="1">+IFERROR(INDEX('Hoja de Trabajo para listado'!$A$155:$Z$1048576,MATCH($A425,'Hoja de Trabajo para listado'!$A$155:$A$1048576,0),MATCH((CUADRO!M$4&amp;$E425),'Hoja de Trabajo para listado'!$A$151:$Z$151,0)),0)+IFERROR(INDEX('Hoja de Trabajo para listado'!$AB$155:$BA$1048576,MATCH($A425,'Hoja de Trabajo para listado'!$AB$155:$AB$1048576,0),MATCH((CUADRO!M$4&amp;$E425),'Hoja de Trabajo para listado'!$AB$151:$BA$151,0)),0)+IFERROR(INDEX('Hoja de Trabajo para listado'!$BC$155:$CB$1048576,MATCH($A425,'Hoja de Trabajo para listado'!$BC$155:$BC$1048576,0),MATCH((CUADRO!M$4&amp;$E425),'Hoja de Trabajo para listado'!$BC$151:$CB$151,0)),0)+IFERROR(INDEX('Hoja de Trabajo para listado'!$DE$153:$DG$274,MATCH($A425,'Hoja de Trabajo para listado'!$DE$153:$DE$1048576,0),MATCH((CUADRO!M$4&amp;$E425),'Hoja de Trabajo para listado'!$DE$151:$DG$151,0)),0)+IFERROR(INDEX('Hoja de Trabajo para listado'!$CD$155:$DC$1048576,MATCH($A425,'Hoja de Trabajo para listado'!$CD$155:$CD$1048576,0),MATCH((CUADRO!M$4&amp;$E425),'Hoja de Trabajo para listado'!$CD$151:$DC$151,0)),0)</f>
        <v>0</v>
      </c>
      <c r="N425" s="241">
        <f ca="1">+IFERROR(INDEX('Hoja de Trabajo para listado'!$A$155:$Z$1048576,MATCH($A425,'Hoja de Trabajo para listado'!$A$155:$A$1048576,0),MATCH((CUADRO!N$4&amp;$E425),'Hoja de Trabajo para listado'!$A$151:$Z$151,0)),0)+IFERROR(INDEX('Hoja de Trabajo para listado'!$AB$155:$BA$1048576,MATCH($A425,'Hoja de Trabajo para listado'!$AB$155:$AB$1048576,0),MATCH((CUADRO!N$4&amp;$E425),'Hoja de Trabajo para listado'!$AB$151:$BA$151,0)),0)+IFERROR(INDEX('Hoja de Trabajo para listado'!$BC$155:$CB$1048576,MATCH($A425,'Hoja de Trabajo para listado'!$BC$155:$BC$1048576,0),MATCH((CUADRO!N$4&amp;$E425),'Hoja de Trabajo para listado'!$BC$151:$CB$151,0)),0)+IFERROR(INDEX('Hoja de Trabajo para listado'!$DE$153:$DG$274,MATCH($A425,'Hoja de Trabajo para listado'!$DE$153:$DE$1048576,0),MATCH((CUADRO!N$4&amp;$E425),'Hoja de Trabajo para listado'!$DE$151:$DG$151,0)),0)+IFERROR(INDEX('Hoja de Trabajo para listado'!$CD$155:$DC$1048576,MATCH($A425,'Hoja de Trabajo para listado'!$CD$155:$CD$1048576,0),MATCH((CUADRO!N$4&amp;$E425),'Hoja de Trabajo para listado'!$CD$151:$DC$151,0)),0)</f>
        <v>0</v>
      </c>
      <c r="O425" s="241">
        <f ca="1">+IFERROR(INDEX('Hoja de Trabajo para listado'!$A$155:$Z$1048576,MATCH($A425,'Hoja de Trabajo para listado'!$A$155:$A$1048576,0),MATCH((CUADRO!O$4&amp;$E425),'Hoja de Trabajo para listado'!$A$151:$Z$151,0)),0)+IFERROR(INDEX('Hoja de Trabajo para listado'!$AB$155:$BA$1048576,MATCH($A425,'Hoja de Trabajo para listado'!$AB$155:$AB$1048576,0),MATCH((CUADRO!O$4&amp;$E425),'Hoja de Trabajo para listado'!$AB$151:$BA$151,0)),0)+IFERROR(INDEX('Hoja de Trabajo para listado'!$BC$155:$CB$1048576,MATCH($A425,'Hoja de Trabajo para listado'!$BC$155:$BC$1048576,0),MATCH((CUADRO!O$4&amp;$E425),'Hoja de Trabajo para listado'!$BC$151:$CB$151,0)),0)+IFERROR(INDEX('Hoja de Trabajo para listado'!$DE$153:$DG$274,MATCH($A425,'Hoja de Trabajo para listado'!$DE$153:$DE$1048576,0),MATCH((CUADRO!O$4&amp;$E425),'Hoja de Trabajo para listado'!$DE$151:$DG$151,0)),0)+IFERROR(INDEX('Hoja de Trabajo para listado'!$CD$155:$DC$1048576,MATCH($A425,'Hoja de Trabajo para listado'!$CD$155:$CD$1048576,0),MATCH((CUADRO!O$4&amp;$E425),'Hoja de Trabajo para listado'!$CD$151:$DC$151,0)),0)</f>
        <v>0</v>
      </c>
      <c r="P425" s="241">
        <f ca="1">+IFERROR(INDEX('Hoja de Trabajo para listado'!$A$155:$Z$1048576,MATCH($A425,'Hoja de Trabajo para listado'!$A$155:$A$1048576,0),MATCH((CUADRO!P$4&amp;$E425),'Hoja de Trabajo para listado'!$A$151:$Z$151,0)),0)+IFERROR(INDEX('Hoja de Trabajo para listado'!$AB$155:$BA$1048576,MATCH($A425,'Hoja de Trabajo para listado'!$AB$155:$AB$1048576,0),MATCH((CUADRO!P$4&amp;$E425),'Hoja de Trabajo para listado'!$AB$151:$BA$151,0)),0)+IFERROR(INDEX('Hoja de Trabajo para listado'!$BC$155:$CB$1048576,MATCH($A425,'Hoja de Trabajo para listado'!$BC$155:$BC$1048576,0),MATCH((CUADRO!P$4&amp;$E425),'Hoja de Trabajo para listado'!$BC$151:$CB$151,0)),0)+IFERROR(INDEX('Hoja de Trabajo para listado'!$DE$153:$DG$274,MATCH($A425,'Hoja de Trabajo para listado'!$DE$153:$DE$1048576,0),MATCH((CUADRO!P$4&amp;$E425),'Hoja de Trabajo para listado'!$DE$151:$DG$151,0)),0)+IFERROR(INDEX('Hoja de Trabajo para listado'!$CD$155:$DC$1048576,MATCH($A425,'Hoja de Trabajo para listado'!$CD$155:$CD$1048576,0),MATCH((CUADRO!P$4&amp;$E425),'Hoja de Trabajo para listado'!$CD$151:$DC$151,0)),0)</f>
        <v>0</v>
      </c>
      <c r="Q425" s="241">
        <f ca="1">+IFERROR(INDEX('Hoja de Trabajo para listado'!$A$155:$Z$1048576,MATCH($A425,'Hoja de Trabajo para listado'!$A$155:$A$1048576,0),MATCH((CUADRO!Q$4&amp;$E425),'Hoja de Trabajo para listado'!$A$151:$Z$151,0)),0)+IFERROR(INDEX('Hoja de Trabajo para listado'!$AB$155:$BA$1048576,MATCH($A425,'Hoja de Trabajo para listado'!$AB$155:$AB$1048576,0),MATCH((CUADRO!Q$4&amp;$E425),'Hoja de Trabajo para listado'!$AB$151:$BA$151,0)),0)+IFERROR(INDEX('Hoja de Trabajo para listado'!$BC$155:$CB$1048576,MATCH($A425,'Hoja de Trabajo para listado'!$BC$155:$BC$1048576,0),MATCH((CUADRO!Q$4&amp;$E425),'Hoja de Trabajo para listado'!$BC$151:$CB$151,0)),0)+IFERROR(INDEX('Hoja de Trabajo para listado'!$DE$153:$DG$274,MATCH($A425,'Hoja de Trabajo para listado'!$DE$153:$DE$1048576,0),MATCH((CUADRO!Q$4&amp;$E425),'Hoja de Trabajo para listado'!$DE$151:$DG$151,0)),0)+IFERROR(INDEX('Hoja de Trabajo para listado'!$CD$155:$DC$1048576,MATCH($A425,'Hoja de Trabajo para listado'!$CD$155:$CD$1048576,0),MATCH((CUADRO!Q$4&amp;$E425),'Hoja de Trabajo para listado'!$CD$151:$DC$151,0)),0)</f>
        <v>0</v>
      </c>
      <c r="R425" s="241">
        <f t="shared" ca="1" si="12"/>
        <v>0</v>
      </c>
      <c r="S425" s="247"/>
      <c r="T425" s="241">
        <f ca="1">+T426</f>
        <v>73534.239999999991</v>
      </c>
      <c r="U425" s="240">
        <f t="shared" si="13"/>
        <v>1</v>
      </c>
    </row>
    <row r="426" spans="1:21" customFormat="1" ht="27" customHeight="1">
      <c r="A426" s="32">
        <v>904</v>
      </c>
      <c r="B426" s="382"/>
      <c r="C426" s="245" t="str">
        <f>+VLOOKUP(A426,bd_lista!$A$3:$C$592,3,FALSE)</f>
        <v>Gobierno Autónomo Departamental de Oruro</v>
      </c>
      <c r="D426" s="384"/>
      <c r="E426" s="242" t="s">
        <v>684</v>
      </c>
      <c r="F426" s="241">
        <f ca="1">+IFERROR(INDEX('Hoja de Trabajo para listado'!$A$155:$Z$1048576,MATCH($A426,'Hoja de Trabajo para listado'!$A$155:$A$1048576,0),MATCH((CUADRO!F$4&amp;$E426),'Hoja de Trabajo para listado'!$A$151:$Z$151,0)),0)+IFERROR(INDEX('Hoja de Trabajo para listado'!$AB$155:$BA$1048576,MATCH($A426,'Hoja de Trabajo para listado'!$AB$155:$AB$1048576,0),MATCH((CUADRO!F$4&amp;$E426),'Hoja de Trabajo para listado'!$AB$151:$BA$151,0)),0)+IFERROR(INDEX('Hoja de Trabajo para listado'!$BC$155:$CB$1048576,MATCH($A426,'Hoja de Trabajo para listado'!$BC$155:$BC$1048576,0),MATCH((CUADRO!F$4&amp;$E426),'Hoja de Trabajo para listado'!$BC$151:$CB$151,0)),0)+IFERROR(INDEX('Hoja de Trabajo para listado'!$DE$153:$DG$274,MATCH($A426,'Hoja de Trabajo para listado'!$DE$153:$DE$1048576,0),MATCH((CUADRO!F$4&amp;$E426),'Hoja de Trabajo para listado'!$DE$151:$DG$151,0)),0)+IFERROR(INDEX('Hoja de Trabajo para listado'!$CD$155:$DC$1048576,MATCH($A426,'Hoja de Trabajo para listado'!$CD$155:$CD$1048576,0),MATCH((CUADRO!F$4&amp;$E426),'Hoja de Trabajo para listado'!$CD$151:$DC$151,0)),0)</f>
        <v>4538.6400000000003</v>
      </c>
      <c r="G426" s="241">
        <f ca="1">+IFERROR(INDEX('Hoja de Trabajo para listado'!$A$155:$Z$1048576,MATCH($A426,'Hoja de Trabajo para listado'!$A$155:$A$1048576,0),MATCH((CUADRO!G$4&amp;$E426),'Hoja de Trabajo para listado'!$A$151:$Z$151,0)),0)+IFERROR(INDEX('Hoja de Trabajo para listado'!$AB$155:$BA$1048576,MATCH($A426,'Hoja de Trabajo para listado'!$AB$155:$AB$1048576,0),MATCH((CUADRO!G$4&amp;$E426),'Hoja de Trabajo para listado'!$AB$151:$BA$151,0)),0)+IFERROR(INDEX('Hoja de Trabajo para listado'!$BC$155:$CB$1048576,MATCH($A426,'Hoja de Trabajo para listado'!$BC$155:$BC$1048576,0),MATCH((CUADRO!G$4&amp;$E426),'Hoja de Trabajo para listado'!$BC$151:$CB$151,0)),0)+IFERROR(INDEX('Hoja de Trabajo para listado'!$DE$153:$DG$274,MATCH($A426,'Hoja de Trabajo para listado'!$DE$153:$DE$1048576,0),MATCH((CUADRO!G$4&amp;$E426),'Hoja de Trabajo para listado'!$DE$151:$DG$151,0)),0)+IFERROR(INDEX('Hoja de Trabajo para listado'!$CD$155:$DC$1048576,MATCH($A426,'Hoja de Trabajo para listado'!$CD$155:$CD$1048576,0),MATCH((CUADRO!G$4&amp;$E426),'Hoja de Trabajo para listado'!$CD$151:$DC$151,0)),0)</f>
        <v>1831</v>
      </c>
      <c r="H426" s="241">
        <f ca="1">+IFERROR(INDEX('Hoja de Trabajo para listado'!$A$155:$Z$1048576,MATCH($A426,'Hoja de Trabajo para listado'!$A$155:$A$1048576,0),MATCH((CUADRO!H$4&amp;$E426),'Hoja de Trabajo para listado'!$A$151:$Z$151,0)),0)+IFERROR(INDEX('Hoja de Trabajo para listado'!$AB$155:$BA$1048576,MATCH($A426,'Hoja de Trabajo para listado'!$AB$155:$AB$1048576,0),MATCH((CUADRO!H$4&amp;$E426),'Hoja de Trabajo para listado'!$AB$151:$BA$151,0)),0)+IFERROR(INDEX('Hoja de Trabajo para listado'!$BC$155:$CB$1048576,MATCH($A426,'Hoja de Trabajo para listado'!$BC$155:$BC$1048576,0),MATCH((CUADRO!H$4&amp;$E426),'Hoja de Trabajo para listado'!$BC$151:$CB$151,0)),0)+IFERROR(INDEX('Hoja de Trabajo para listado'!$DE$153:$DG$274,MATCH($A426,'Hoja de Trabajo para listado'!$DE$153:$DE$1048576,0),MATCH((CUADRO!H$4&amp;$E426),'Hoja de Trabajo para listado'!$DE$151:$DG$151,0)),0)+IFERROR(INDEX('Hoja de Trabajo para listado'!$CD$155:$DC$1048576,MATCH($A426,'Hoja de Trabajo para listado'!$CD$155:$CD$1048576,0),MATCH((CUADRO!H$4&amp;$E426),'Hoja de Trabajo para listado'!$CD$151:$DC$151,0)),0)</f>
        <v>11313</v>
      </c>
      <c r="I426" s="241">
        <f ca="1">+IFERROR(INDEX('Hoja de Trabajo para listado'!$A$155:$Z$1048576,MATCH($A426,'Hoja de Trabajo para listado'!$A$155:$A$1048576,0),MATCH((CUADRO!I$4&amp;$E426),'Hoja de Trabajo para listado'!$A$151:$Z$151,0)),0)+IFERROR(INDEX('Hoja de Trabajo para listado'!$AB$155:$BA$1048576,MATCH($A426,'Hoja de Trabajo para listado'!$AB$155:$AB$1048576,0),MATCH((CUADRO!I$4&amp;$E426),'Hoja de Trabajo para listado'!$AB$151:$BA$151,0)),0)+IFERROR(INDEX('Hoja de Trabajo para listado'!$BC$155:$CB$1048576,MATCH($A426,'Hoja de Trabajo para listado'!$BC$155:$BC$1048576,0),MATCH((CUADRO!I$4&amp;$E426),'Hoja de Trabajo para listado'!$BC$151:$CB$151,0)),0)+IFERROR(INDEX('Hoja de Trabajo para listado'!$DE$153:$DG$274,MATCH($A426,'Hoja de Trabajo para listado'!$DE$153:$DE$1048576,0),MATCH((CUADRO!I$4&amp;$E426),'Hoja de Trabajo para listado'!$DE$151:$DG$151,0)),0)+IFERROR(INDEX('Hoja de Trabajo para listado'!$CD$155:$DC$1048576,MATCH($A426,'Hoja de Trabajo para listado'!$CD$155:$CD$1048576,0),MATCH((CUADRO!I$4&amp;$E426),'Hoja de Trabajo para listado'!$CD$151:$DC$151,0)),0)</f>
        <v>55851.6</v>
      </c>
      <c r="J426" s="241">
        <f ca="1">+IFERROR(INDEX('Hoja de Trabajo para listado'!$A$155:$Z$1048576,MATCH($A426,'Hoja de Trabajo para listado'!$A$155:$A$1048576,0),MATCH((CUADRO!J$4&amp;$E426),'Hoja de Trabajo para listado'!$A$151:$Z$151,0)),0)+IFERROR(INDEX('Hoja de Trabajo para listado'!$AB$155:$BA$1048576,MATCH($A426,'Hoja de Trabajo para listado'!$AB$155:$AB$1048576,0),MATCH((CUADRO!J$4&amp;$E426),'Hoja de Trabajo para listado'!$AB$151:$BA$151,0)),0)+IFERROR(INDEX('Hoja de Trabajo para listado'!$BC$155:$CB$1048576,MATCH($A426,'Hoja de Trabajo para listado'!$BC$155:$BC$1048576,0),MATCH((CUADRO!J$4&amp;$E426),'Hoja de Trabajo para listado'!$BC$151:$CB$151,0)),0)+IFERROR(INDEX('Hoja de Trabajo para listado'!$DE$153:$DG$274,MATCH($A426,'Hoja de Trabajo para listado'!$DE$153:$DE$1048576,0),MATCH((CUADRO!J$4&amp;$E426),'Hoja de Trabajo para listado'!$DE$151:$DG$151,0)),0)+IFERROR(INDEX('Hoja de Trabajo para listado'!$CD$155:$DC$1048576,MATCH($A426,'Hoja de Trabajo para listado'!$CD$155:$CD$1048576,0),MATCH((CUADRO!J$4&amp;$E426),'Hoja de Trabajo para listado'!$CD$151:$DC$151,0)),0)</f>
        <v>0</v>
      </c>
      <c r="K426" s="241">
        <f ca="1">+IFERROR(INDEX('Hoja de Trabajo para listado'!$A$155:$Z$1048576,MATCH($A426,'Hoja de Trabajo para listado'!$A$155:$A$1048576,0),MATCH((CUADRO!K$4&amp;$E426),'Hoja de Trabajo para listado'!$A$151:$Z$151,0)),0)+IFERROR(INDEX('Hoja de Trabajo para listado'!$AB$155:$BA$1048576,MATCH($A426,'Hoja de Trabajo para listado'!$AB$155:$AB$1048576,0),MATCH((CUADRO!K$4&amp;$E426),'Hoja de Trabajo para listado'!$AB$151:$BA$151,0)),0)+IFERROR(INDEX('Hoja de Trabajo para listado'!$BC$155:$CB$1048576,MATCH($A426,'Hoja de Trabajo para listado'!$BC$155:$BC$1048576,0),MATCH((CUADRO!K$4&amp;$E426),'Hoja de Trabajo para listado'!$BC$151:$CB$151,0)),0)+IFERROR(INDEX('Hoja de Trabajo para listado'!$DE$153:$DG$274,MATCH($A426,'Hoja de Trabajo para listado'!$DE$153:$DE$1048576,0),MATCH((CUADRO!K$4&amp;$E426),'Hoja de Trabajo para listado'!$DE$151:$DG$151,0)),0)+IFERROR(INDEX('Hoja de Trabajo para listado'!$CD$155:$DC$1048576,MATCH($A426,'Hoja de Trabajo para listado'!$CD$155:$CD$1048576,0),MATCH((CUADRO!K$4&amp;$E426),'Hoja de Trabajo para listado'!$CD$151:$DC$151,0)),0)</f>
        <v>0</v>
      </c>
      <c r="L426" s="241">
        <f ca="1">+IFERROR(INDEX('Hoja de Trabajo para listado'!$A$155:$Z$1048576,MATCH($A426,'Hoja de Trabajo para listado'!$A$155:$A$1048576,0),MATCH((CUADRO!L$4&amp;$E426),'Hoja de Trabajo para listado'!$A$151:$Z$151,0)),0)+IFERROR(INDEX('Hoja de Trabajo para listado'!$AB$155:$BA$1048576,MATCH($A426,'Hoja de Trabajo para listado'!$AB$155:$AB$1048576,0),MATCH((CUADRO!L$4&amp;$E426),'Hoja de Trabajo para listado'!$AB$151:$BA$151,0)),0)+IFERROR(INDEX('Hoja de Trabajo para listado'!$BC$155:$CB$1048576,MATCH($A426,'Hoja de Trabajo para listado'!$BC$155:$BC$1048576,0),MATCH((CUADRO!L$4&amp;$E426),'Hoja de Trabajo para listado'!$BC$151:$CB$151,0)),0)+IFERROR(INDEX('Hoja de Trabajo para listado'!$DE$153:$DG$274,MATCH($A426,'Hoja de Trabajo para listado'!$DE$153:$DE$1048576,0),MATCH((CUADRO!L$4&amp;$E426),'Hoja de Trabajo para listado'!$DE$151:$DG$151,0)),0)+IFERROR(INDEX('Hoja de Trabajo para listado'!$CD$155:$DC$1048576,MATCH($A426,'Hoja de Trabajo para listado'!$CD$155:$CD$1048576,0),MATCH((CUADRO!L$4&amp;$E426),'Hoja de Trabajo para listado'!$CD$151:$DC$151,0)),0)</f>
        <v>0</v>
      </c>
      <c r="M426" s="241">
        <f ca="1">+IFERROR(INDEX('Hoja de Trabajo para listado'!$A$155:$Z$1048576,MATCH($A426,'Hoja de Trabajo para listado'!$A$155:$A$1048576,0),MATCH((CUADRO!M$4&amp;$E426),'Hoja de Trabajo para listado'!$A$151:$Z$151,0)),0)+IFERROR(INDEX('Hoja de Trabajo para listado'!$AB$155:$BA$1048576,MATCH($A426,'Hoja de Trabajo para listado'!$AB$155:$AB$1048576,0),MATCH((CUADRO!M$4&amp;$E426),'Hoja de Trabajo para listado'!$AB$151:$BA$151,0)),0)+IFERROR(INDEX('Hoja de Trabajo para listado'!$BC$155:$CB$1048576,MATCH($A426,'Hoja de Trabajo para listado'!$BC$155:$BC$1048576,0),MATCH((CUADRO!M$4&amp;$E426),'Hoja de Trabajo para listado'!$BC$151:$CB$151,0)),0)+IFERROR(INDEX('Hoja de Trabajo para listado'!$DE$153:$DG$274,MATCH($A426,'Hoja de Trabajo para listado'!$DE$153:$DE$1048576,0),MATCH((CUADRO!M$4&amp;$E426),'Hoja de Trabajo para listado'!$DE$151:$DG$151,0)),0)+IFERROR(INDEX('Hoja de Trabajo para listado'!$CD$155:$DC$1048576,MATCH($A426,'Hoja de Trabajo para listado'!$CD$155:$CD$1048576,0),MATCH((CUADRO!M$4&amp;$E426),'Hoja de Trabajo para listado'!$CD$151:$DC$151,0)),0)</f>
        <v>0</v>
      </c>
      <c r="N426" s="241">
        <f ca="1">+IFERROR(INDEX('Hoja de Trabajo para listado'!$A$155:$Z$1048576,MATCH($A426,'Hoja de Trabajo para listado'!$A$155:$A$1048576,0),MATCH((CUADRO!N$4&amp;$E426),'Hoja de Trabajo para listado'!$A$151:$Z$151,0)),0)+IFERROR(INDEX('Hoja de Trabajo para listado'!$AB$155:$BA$1048576,MATCH($A426,'Hoja de Trabajo para listado'!$AB$155:$AB$1048576,0),MATCH((CUADRO!N$4&amp;$E426),'Hoja de Trabajo para listado'!$AB$151:$BA$151,0)),0)+IFERROR(INDEX('Hoja de Trabajo para listado'!$BC$155:$CB$1048576,MATCH($A426,'Hoja de Trabajo para listado'!$BC$155:$BC$1048576,0),MATCH((CUADRO!N$4&amp;$E426),'Hoja de Trabajo para listado'!$BC$151:$CB$151,0)),0)+IFERROR(INDEX('Hoja de Trabajo para listado'!$DE$153:$DG$274,MATCH($A426,'Hoja de Trabajo para listado'!$DE$153:$DE$1048576,0),MATCH((CUADRO!N$4&amp;$E426),'Hoja de Trabajo para listado'!$DE$151:$DG$151,0)),0)+IFERROR(INDEX('Hoja de Trabajo para listado'!$CD$155:$DC$1048576,MATCH($A426,'Hoja de Trabajo para listado'!$CD$155:$CD$1048576,0),MATCH((CUADRO!N$4&amp;$E426),'Hoja de Trabajo para listado'!$CD$151:$DC$151,0)),0)</f>
        <v>0</v>
      </c>
      <c r="O426" s="241">
        <f ca="1">+IFERROR(INDEX('Hoja de Trabajo para listado'!$A$155:$Z$1048576,MATCH($A426,'Hoja de Trabajo para listado'!$A$155:$A$1048576,0),MATCH((CUADRO!O$4&amp;$E426),'Hoja de Trabajo para listado'!$A$151:$Z$151,0)),0)+IFERROR(INDEX('Hoja de Trabajo para listado'!$AB$155:$BA$1048576,MATCH($A426,'Hoja de Trabajo para listado'!$AB$155:$AB$1048576,0),MATCH((CUADRO!O$4&amp;$E426),'Hoja de Trabajo para listado'!$AB$151:$BA$151,0)),0)+IFERROR(INDEX('Hoja de Trabajo para listado'!$BC$155:$CB$1048576,MATCH($A426,'Hoja de Trabajo para listado'!$BC$155:$BC$1048576,0),MATCH((CUADRO!O$4&amp;$E426),'Hoja de Trabajo para listado'!$BC$151:$CB$151,0)),0)+IFERROR(INDEX('Hoja de Trabajo para listado'!$DE$153:$DG$274,MATCH($A426,'Hoja de Trabajo para listado'!$DE$153:$DE$1048576,0),MATCH((CUADRO!O$4&amp;$E426),'Hoja de Trabajo para listado'!$DE$151:$DG$151,0)),0)+IFERROR(INDEX('Hoja de Trabajo para listado'!$CD$155:$DC$1048576,MATCH($A426,'Hoja de Trabajo para listado'!$CD$155:$CD$1048576,0),MATCH((CUADRO!O$4&amp;$E426),'Hoja de Trabajo para listado'!$CD$151:$DC$151,0)),0)</f>
        <v>0</v>
      </c>
      <c r="P426" s="241">
        <f ca="1">+IFERROR(INDEX('Hoja de Trabajo para listado'!$A$155:$Z$1048576,MATCH($A426,'Hoja de Trabajo para listado'!$A$155:$A$1048576,0),MATCH((CUADRO!P$4&amp;$E426),'Hoja de Trabajo para listado'!$A$151:$Z$151,0)),0)+IFERROR(INDEX('Hoja de Trabajo para listado'!$AB$155:$BA$1048576,MATCH($A426,'Hoja de Trabajo para listado'!$AB$155:$AB$1048576,0),MATCH((CUADRO!P$4&amp;$E426),'Hoja de Trabajo para listado'!$AB$151:$BA$151,0)),0)+IFERROR(INDEX('Hoja de Trabajo para listado'!$BC$155:$CB$1048576,MATCH($A426,'Hoja de Trabajo para listado'!$BC$155:$BC$1048576,0),MATCH((CUADRO!P$4&amp;$E426),'Hoja de Trabajo para listado'!$BC$151:$CB$151,0)),0)+IFERROR(INDEX('Hoja de Trabajo para listado'!$DE$153:$DG$274,MATCH($A426,'Hoja de Trabajo para listado'!$DE$153:$DE$1048576,0),MATCH((CUADRO!P$4&amp;$E426),'Hoja de Trabajo para listado'!$DE$151:$DG$151,0)),0)+IFERROR(INDEX('Hoja de Trabajo para listado'!$CD$155:$DC$1048576,MATCH($A426,'Hoja de Trabajo para listado'!$CD$155:$CD$1048576,0),MATCH((CUADRO!P$4&amp;$E426),'Hoja de Trabajo para listado'!$CD$151:$DC$151,0)),0)</f>
        <v>0</v>
      </c>
      <c r="Q426" s="241">
        <f ca="1">+IFERROR(INDEX('Hoja de Trabajo para listado'!$A$155:$Z$1048576,MATCH($A426,'Hoja de Trabajo para listado'!$A$155:$A$1048576,0),MATCH((CUADRO!Q$4&amp;$E426),'Hoja de Trabajo para listado'!$A$151:$Z$151,0)),0)+IFERROR(INDEX('Hoja de Trabajo para listado'!$AB$155:$BA$1048576,MATCH($A426,'Hoja de Trabajo para listado'!$AB$155:$AB$1048576,0),MATCH((CUADRO!Q$4&amp;$E426),'Hoja de Trabajo para listado'!$AB$151:$BA$151,0)),0)+IFERROR(INDEX('Hoja de Trabajo para listado'!$BC$155:$CB$1048576,MATCH($A426,'Hoja de Trabajo para listado'!$BC$155:$BC$1048576,0),MATCH((CUADRO!Q$4&amp;$E426),'Hoja de Trabajo para listado'!$BC$151:$CB$151,0)),0)+IFERROR(INDEX('Hoja de Trabajo para listado'!$DE$153:$DG$274,MATCH($A426,'Hoja de Trabajo para listado'!$DE$153:$DE$1048576,0),MATCH((CUADRO!Q$4&amp;$E426),'Hoja de Trabajo para listado'!$DE$151:$DG$151,0)),0)+IFERROR(INDEX('Hoja de Trabajo para listado'!$CD$155:$DC$1048576,MATCH($A426,'Hoja de Trabajo para listado'!$CD$155:$CD$1048576,0),MATCH((CUADRO!Q$4&amp;$E426),'Hoja de Trabajo para listado'!$CD$151:$DC$151,0)),0)</f>
        <v>0</v>
      </c>
      <c r="R426" s="241">
        <f t="shared" ca="1" si="12"/>
        <v>73534.239999999991</v>
      </c>
      <c r="S426" s="247">
        <f ca="1">+R425+R426</f>
        <v>73534.239999999991</v>
      </c>
      <c r="T426" s="241">
        <f ca="1">+S426</f>
        <v>73534.239999999991</v>
      </c>
      <c r="U426" s="240">
        <f t="shared" si="13"/>
        <v>2</v>
      </c>
    </row>
    <row r="427" spans="1:21" customFormat="1" ht="15" hidden="1" customHeight="1">
      <c r="A427" s="32">
        <v>905</v>
      </c>
      <c r="B427" s="381">
        <f>+A427</f>
        <v>905</v>
      </c>
      <c r="C427" s="245" t="str">
        <f>+VLOOKUP(A427,bd_lista!$A$3:$C$592,3,FALSE)</f>
        <v>Gobierno Autónomo Departamental de Potosí</v>
      </c>
      <c r="D427" s="383" t="str">
        <f>+C427</f>
        <v>Gobierno Autónomo Departamental de Potosí</v>
      </c>
      <c r="E427" s="240" t="s">
        <v>683</v>
      </c>
      <c r="F427" s="241">
        <f ca="1">+IFERROR(INDEX('Hoja de Trabajo para listado'!$A$155:$Z$1048576,MATCH($A427,'Hoja de Trabajo para listado'!$A$155:$A$1048576,0),MATCH((CUADRO!F$4&amp;$E427),'Hoja de Trabajo para listado'!$A$151:$Z$151,0)),0)+IFERROR(INDEX('Hoja de Trabajo para listado'!$AB$155:$BA$1048576,MATCH($A427,'Hoja de Trabajo para listado'!$AB$155:$AB$1048576,0),MATCH((CUADRO!F$4&amp;$E427),'Hoja de Trabajo para listado'!$AB$151:$BA$151,0)),0)+IFERROR(INDEX('Hoja de Trabajo para listado'!$BC$155:$CB$1048576,MATCH($A427,'Hoja de Trabajo para listado'!$BC$155:$BC$1048576,0),MATCH((CUADRO!F$4&amp;$E427),'Hoja de Trabajo para listado'!$BC$151:$CB$151,0)),0)+IFERROR(INDEX('Hoja de Trabajo para listado'!$DE$153:$DG$274,MATCH($A427,'Hoja de Trabajo para listado'!$DE$153:$DE$1048576,0),MATCH((CUADRO!F$4&amp;$E427),'Hoja de Trabajo para listado'!$DE$151:$DG$151,0)),0)+IFERROR(INDEX('Hoja de Trabajo para listado'!$CD$155:$DC$1048576,MATCH($A427,'Hoja de Trabajo para listado'!$CD$155:$CD$1048576,0),MATCH((CUADRO!F$4&amp;$E427),'Hoja de Trabajo para listado'!$CD$151:$DC$151,0)),0)</f>
        <v>0</v>
      </c>
      <c r="G427" s="241">
        <f ca="1">+IFERROR(INDEX('Hoja de Trabajo para listado'!$A$155:$Z$1048576,MATCH($A427,'Hoja de Trabajo para listado'!$A$155:$A$1048576,0),MATCH((CUADRO!G$4&amp;$E427),'Hoja de Trabajo para listado'!$A$151:$Z$151,0)),0)+IFERROR(INDEX('Hoja de Trabajo para listado'!$AB$155:$BA$1048576,MATCH($A427,'Hoja de Trabajo para listado'!$AB$155:$AB$1048576,0),MATCH((CUADRO!G$4&amp;$E427),'Hoja de Trabajo para listado'!$AB$151:$BA$151,0)),0)+IFERROR(INDEX('Hoja de Trabajo para listado'!$BC$155:$CB$1048576,MATCH($A427,'Hoja de Trabajo para listado'!$BC$155:$BC$1048576,0),MATCH((CUADRO!G$4&amp;$E427),'Hoja de Trabajo para listado'!$BC$151:$CB$151,0)),0)+IFERROR(INDEX('Hoja de Trabajo para listado'!$DE$153:$DG$274,MATCH($A427,'Hoja de Trabajo para listado'!$DE$153:$DE$1048576,0),MATCH((CUADRO!G$4&amp;$E427),'Hoja de Trabajo para listado'!$DE$151:$DG$151,0)),0)+IFERROR(INDEX('Hoja de Trabajo para listado'!$CD$155:$DC$1048576,MATCH($A427,'Hoja de Trabajo para listado'!$CD$155:$CD$1048576,0),MATCH((CUADRO!G$4&amp;$E427),'Hoja de Trabajo para listado'!$CD$151:$DC$151,0)),0)</f>
        <v>0</v>
      </c>
      <c r="H427" s="241">
        <f ca="1">+IFERROR(INDEX('Hoja de Trabajo para listado'!$A$155:$Z$1048576,MATCH($A427,'Hoja de Trabajo para listado'!$A$155:$A$1048576,0),MATCH((CUADRO!H$4&amp;$E427),'Hoja de Trabajo para listado'!$A$151:$Z$151,0)),0)+IFERROR(INDEX('Hoja de Trabajo para listado'!$AB$155:$BA$1048576,MATCH($A427,'Hoja de Trabajo para listado'!$AB$155:$AB$1048576,0),MATCH((CUADRO!H$4&amp;$E427),'Hoja de Trabajo para listado'!$AB$151:$BA$151,0)),0)+IFERROR(INDEX('Hoja de Trabajo para listado'!$BC$155:$CB$1048576,MATCH($A427,'Hoja de Trabajo para listado'!$BC$155:$BC$1048576,0),MATCH((CUADRO!H$4&amp;$E427),'Hoja de Trabajo para listado'!$BC$151:$CB$151,0)),0)+IFERROR(INDEX('Hoja de Trabajo para listado'!$DE$153:$DG$274,MATCH($A427,'Hoja de Trabajo para listado'!$DE$153:$DE$1048576,0),MATCH((CUADRO!H$4&amp;$E427),'Hoja de Trabajo para listado'!$DE$151:$DG$151,0)),0)+IFERROR(INDEX('Hoja de Trabajo para listado'!$CD$155:$DC$1048576,MATCH($A427,'Hoja de Trabajo para listado'!$CD$155:$CD$1048576,0),MATCH((CUADRO!H$4&amp;$E427),'Hoja de Trabajo para listado'!$CD$151:$DC$151,0)),0)</f>
        <v>0</v>
      </c>
      <c r="I427" s="241">
        <f ca="1">+IFERROR(INDEX('Hoja de Trabajo para listado'!$A$155:$Z$1048576,MATCH($A427,'Hoja de Trabajo para listado'!$A$155:$A$1048576,0),MATCH((CUADRO!I$4&amp;$E427),'Hoja de Trabajo para listado'!$A$151:$Z$151,0)),0)+IFERROR(INDEX('Hoja de Trabajo para listado'!$AB$155:$BA$1048576,MATCH($A427,'Hoja de Trabajo para listado'!$AB$155:$AB$1048576,0),MATCH((CUADRO!I$4&amp;$E427),'Hoja de Trabajo para listado'!$AB$151:$BA$151,0)),0)+IFERROR(INDEX('Hoja de Trabajo para listado'!$BC$155:$CB$1048576,MATCH($A427,'Hoja de Trabajo para listado'!$BC$155:$BC$1048576,0),MATCH((CUADRO!I$4&amp;$E427),'Hoja de Trabajo para listado'!$BC$151:$CB$151,0)),0)+IFERROR(INDEX('Hoja de Trabajo para listado'!$DE$153:$DG$274,MATCH($A427,'Hoja de Trabajo para listado'!$DE$153:$DE$1048576,0),MATCH((CUADRO!I$4&amp;$E427),'Hoja de Trabajo para listado'!$DE$151:$DG$151,0)),0)+IFERROR(INDEX('Hoja de Trabajo para listado'!$CD$155:$DC$1048576,MATCH($A427,'Hoja de Trabajo para listado'!$CD$155:$CD$1048576,0),MATCH((CUADRO!I$4&amp;$E427),'Hoja de Trabajo para listado'!$CD$151:$DC$151,0)),0)</f>
        <v>0</v>
      </c>
      <c r="J427" s="241">
        <f ca="1">+IFERROR(INDEX('Hoja de Trabajo para listado'!$A$155:$Z$1048576,MATCH($A427,'Hoja de Trabajo para listado'!$A$155:$A$1048576,0),MATCH((CUADRO!J$4&amp;$E427),'Hoja de Trabajo para listado'!$A$151:$Z$151,0)),0)+IFERROR(INDEX('Hoja de Trabajo para listado'!$AB$155:$BA$1048576,MATCH($A427,'Hoja de Trabajo para listado'!$AB$155:$AB$1048576,0),MATCH((CUADRO!J$4&amp;$E427),'Hoja de Trabajo para listado'!$AB$151:$BA$151,0)),0)+IFERROR(INDEX('Hoja de Trabajo para listado'!$BC$155:$CB$1048576,MATCH($A427,'Hoja de Trabajo para listado'!$BC$155:$BC$1048576,0),MATCH((CUADRO!J$4&amp;$E427),'Hoja de Trabajo para listado'!$BC$151:$CB$151,0)),0)+IFERROR(INDEX('Hoja de Trabajo para listado'!$DE$153:$DG$274,MATCH($A427,'Hoja de Trabajo para listado'!$DE$153:$DE$1048576,0),MATCH((CUADRO!J$4&amp;$E427),'Hoja de Trabajo para listado'!$DE$151:$DG$151,0)),0)+IFERROR(INDEX('Hoja de Trabajo para listado'!$CD$155:$DC$1048576,MATCH($A427,'Hoja de Trabajo para listado'!$CD$155:$CD$1048576,0),MATCH((CUADRO!J$4&amp;$E427),'Hoja de Trabajo para listado'!$CD$151:$DC$151,0)),0)</f>
        <v>0</v>
      </c>
      <c r="K427" s="241">
        <f ca="1">+IFERROR(INDEX('Hoja de Trabajo para listado'!$A$155:$Z$1048576,MATCH($A427,'Hoja de Trabajo para listado'!$A$155:$A$1048576,0),MATCH((CUADRO!K$4&amp;$E427),'Hoja de Trabajo para listado'!$A$151:$Z$151,0)),0)+IFERROR(INDEX('Hoja de Trabajo para listado'!$AB$155:$BA$1048576,MATCH($A427,'Hoja de Trabajo para listado'!$AB$155:$AB$1048576,0),MATCH((CUADRO!K$4&amp;$E427),'Hoja de Trabajo para listado'!$AB$151:$BA$151,0)),0)+IFERROR(INDEX('Hoja de Trabajo para listado'!$BC$155:$CB$1048576,MATCH($A427,'Hoja de Trabajo para listado'!$BC$155:$BC$1048576,0),MATCH((CUADRO!K$4&amp;$E427),'Hoja de Trabajo para listado'!$BC$151:$CB$151,0)),0)+IFERROR(INDEX('Hoja de Trabajo para listado'!$DE$153:$DG$274,MATCH($A427,'Hoja de Trabajo para listado'!$DE$153:$DE$1048576,0),MATCH((CUADRO!K$4&amp;$E427),'Hoja de Trabajo para listado'!$DE$151:$DG$151,0)),0)+IFERROR(INDEX('Hoja de Trabajo para listado'!$CD$155:$DC$1048576,MATCH($A427,'Hoja de Trabajo para listado'!$CD$155:$CD$1048576,0),MATCH((CUADRO!K$4&amp;$E427),'Hoja de Trabajo para listado'!$CD$151:$DC$151,0)),0)</f>
        <v>0</v>
      </c>
      <c r="L427" s="241">
        <f ca="1">+IFERROR(INDEX('Hoja de Trabajo para listado'!$A$155:$Z$1048576,MATCH($A427,'Hoja de Trabajo para listado'!$A$155:$A$1048576,0),MATCH((CUADRO!L$4&amp;$E427),'Hoja de Trabajo para listado'!$A$151:$Z$151,0)),0)+IFERROR(INDEX('Hoja de Trabajo para listado'!$AB$155:$BA$1048576,MATCH($A427,'Hoja de Trabajo para listado'!$AB$155:$AB$1048576,0),MATCH((CUADRO!L$4&amp;$E427),'Hoja de Trabajo para listado'!$AB$151:$BA$151,0)),0)+IFERROR(INDEX('Hoja de Trabajo para listado'!$BC$155:$CB$1048576,MATCH($A427,'Hoja de Trabajo para listado'!$BC$155:$BC$1048576,0),MATCH((CUADRO!L$4&amp;$E427),'Hoja de Trabajo para listado'!$BC$151:$CB$151,0)),0)+IFERROR(INDEX('Hoja de Trabajo para listado'!$DE$153:$DG$274,MATCH($A427,'Hoja de Trabajo para listado'!$DE$153:$DE$1048576,0),MATCH((CUADRO!L$4&amp;$E427),'Hoja de Trabajo para listado'!$DE$151:$DG$151,0)),0)+IFERROR(INDEX('Hoja de Trabajo para listado'!$CD$155:$DC$1048576,MATCH($A427,'Hoja de Trabajo para listado'!$CD$155:$CD$1048576,0),MATCH((CUADRO!L$4&amp;$E427),'Hoja de Trabajo para listado'!$CD$151:$DC$151,0)),0)</f>
        <v>0</v>
      </c>
      <c r="M427" s="241">
        <f ca="1">+IFERROR(INDEX('Hoja de Trabajo para listado'!$A$155:$Z$1048576,MATCH($A427,'Hoja de Trabajo para listado'!$A$155:$A$1048576,0),MATCH((CUADRO!M$4&amp;$E427),'Hoja de Trabajo para listado'!$A$151:$Z$151,0)),0)+IFERROR(INDEX('Hoja de Trabajo para listado'!$AB$155:$BA$1048576,MATCH($A427,'Hoja de Trabajo para listado'!$AB$155:$AB$1048576,0),MATCH((CUADRO!M$4&amp;$E427),'Hoja de Trabajo para listado'!$AB$151:$BA$151,0)),0)+IFERROR(INDEX('Hoja de Trabajo para listado'!$BC$155:$CB$1048576,MATCH($A427,'Hoja de Trabajo para listado'!$BC$155:$BC$1048576,0),MATCH((CUADRO!M$4&amp;$E427),'Hoja de Trabajo para listado'!$BC$151:$CB$151,0)),0)+IFERROR(INDEX('Hoja de Trabajo para listado'!$DE$153:$DG$274,MATCH($A427,'Hoja de Trabajo para listado'!$DE$153:$DE$1048576,0),MATCH((CUADRO!M$4&amp;$E427),'Hoja de Trabajo para listado'!$DE$151:$DG$151,0)),0)+IFERROR(INDEX('Hoja de Trabajo para listado'!$CD$155:$DC$1048576,MATCH($A427,'Hoja de Trabajo para listado'!$CD$155:$CD$1048576,0),MATCH((CUADRO!M$4&amp;$E427),'Hoja de Trabajo para listado'!$CD$151:$DC$151,0)),0)</f>
        <v>0</v>
      </c>
      <c r="N427" s="241">
        <f ca="1">+IFERROR(INDEX('Hoja de Trabajo para listado'!$A$155:$Z$1048576,MATCH($A427,'Hoja de Trabajo para listado'!$A$155:$A$1048576,0),MATCH((CUADRO!N$4&amp;$E427),'Hoja de Trabajo para listado'!$A$151:$Z$151,0)),0)+IFERROR(INDEX('Hoja de Trabajo para listado'!$AB$155:$BA$1048576,MATCH($A427,'Hoja de Trabajo para listado'!$AB$155:$AB$1048576,0),MATCH((CUADRO!N$4&amp;$E427),'Hoja de Trabajo para listado'!$AB$151:$BA$151,0)),0)+IFERROR(INDEX('Hoja de Trabajo para listado'!$BC$155:$CB$1048576,MATCH($A427,'Hoja de Trabajo para listado'!$BC$155:$BC$1048576,0),MATCH((CUADRO!N$4&amp;$E427),'Hoja de Trabajo para listado'!$BC$151:$CB$151,0)),0)+IFERROR(INDEX('Hoja de Trabajo para listado'!$DE$153:$DG$274,MATCH($A427,'Hoja de Trabajo para listado'!$DE$153:$DE$1048576,0),MATCH((CUADRO!N$4&amp;$E427),'Hoja de Trabajo para listado'!$DE$151:$DG$151,0)),0)+IFERROR(INDEX('Hoja de Trabajo para listado'!$CD$155:$DC$1048576,MATCH($A427,'Hoja de Trabajo para listado'!$CD$155:$CD$1048576,0),MATCH((CUADRO!N$4&amp;$E427),'Hoja de Trabajo para listado'!$CD$151:$DC$151,0)),0)</f>
        <v>0</v>
      </c>
      <c r="O427" s="241">
        <f ca="1">+IFERROR(INDEX('Hoja de Trabajo para listado'!$A$155:$Z$1048576,MATCH($A427,'Hoja de Trabajo para listado'!$A$155:$A$1048576,0),MATCH((CUADRO!O$4&amp;$E427),'Hoja de Trabajo para listado'!$A$151:$Z$151,0)),0)+IFERROR(INDEX('Hoja de Trabajo para listado'!$AB$155:$BA$1048576,MATCH($A427,'Hoja de Trabajo para listado'!$AB$155:$AB$1048576,0),MATCH((CUADRO!O$4&amp;$E427),'Hoja de Trabajo para listado'!$AB$151:$BA$151,0)),0)+IFERROR(INDEX('Hoja de Trabajo para listado'!$BC$155:$CB$1048576,MATCH($A427,'Hoja de Trabajo para listado'!$BC$155:$BC$1048576,0),MATCH((CUADRO!O$4&amp;$E427),'Hoja de Trabajo para listado'!$BC$151:$CB$151,0)),0)+IFERROR(INDEX('Hoja de Trabajo para listado'!$DE$153:$DG$274,MATCH($A427,'Hoja de Trabajo para listado'!$DE$153:$DE$1048576,0),MATCH((CUADRO!O$4&amp;$E427),'Hoja de Trabajo para listado'!$DE$151:$DG$151,0)),0)+IFERROR(INDEX('Hoja de Trabajo para listado'!$CD$155:$DC$1048576,MATCH($A427,'Hoja de Trabajo para listado'!$CD$155:$CD$1048576,0),MATCH((CUADRO!O$4&amp;$E427),'Hoja de Trabajo para listado'!$CD$151:$DC$151,0)),0)</f>
        <v>0</v>
      </c>
      <c r="P427" s="241">
        <f ca="1">+IFERROR(INDEX('Hoja de Trabajo para listado'!$A$155:$Z$1048576,MATCH($A427,'Hoja de Trabajo para listado'!$A$155:$A$1048576,0),MATCH((CUADRO!P$4&amp;$E427),'Hoja de Trabajo para listado'!$A$151:$Z$151,0)),0)+IFERROR(INDEX('Hoja de Trabajo para listado'!$AB$155:$BA$1048576,MATCH($A427,'Hoja de Trabajo para listado'!$AB$155:$AB$1048576,0),MATCH((CUADRO!P$4&amp;$E427),'Hoja de Trabajo para listado'!$AB$151:$BA$151,0)),0)+IFERROR(INDEX('Hoja de Trabajo para listado'!$BC$155:$CB$1048576,MATCH($A427,'Hoja de Trabajo para listado'!$BC$155:$BC$1048576,0),MATCH((CUADRO!P$4&amp;$E427),'Hoja de Trabajo para listado'!$BC$151:$CB$151,0)),0)+IFERROR(INDEX('Hoja de Trabajo para listado'!$DE$153:$DG$274,MATCH($A427,'Hoja de Trabajo para listado'!$DE$153:$DE$1048576,0),MATCH((CUADRO!P$4&amp;$E427),'Hoja de Trabajo para listado'!$DE$151:$DG$151,0)),0)+IFERROR(INDEX('Hoja de Trabajo para listado'!$CD$155:$DC$1048576,MATCH($A427,'Hoja de Trabajo para listado'!$CD$155:$CD$1048576,0),MATCH((CUADRO!P$4&amp;$E427),'Hoja de Trabajo para listado'!$CD$151:$DC$151,0)),0)</f>
        <v>0</v>
      </c>
      <c r="Q427" s="241">
        <f ca="1">+IFERROR(INDEX('Hoja de Trabajo para listado'!$A$155:$Z$1048576,MATCH($A427,'Hoja de Trabajo para listado'!$A$155:$A$1048576,0),MATCH((CUADRO!Q$4&amp;$E427),'Hoja de Trabajo para listado'!$A$151:$Z$151,0)),0)+IFERROR(INDEX('Hoja de Trabajo para listado'!$AB$155:$BA$1048576,MATCH($A427,'Hoja de Trabajo para listado'!$AB$155:$AB$1048576,0),MATCH((CUADRO!Q$4&amp;$E427),'Hoja de Trabajo para listado'!$AB$151:$BA$151,0)),0)+IFERROR(INDEX('Hoja de Trabajo para listado'!$BC$155:$CB$1048576,MATCH($A427,'Hoja de Trabajo para listado'!$BC$155:$BC$1048576,0),MATCH((CUADRO!Q$4&amp;$E427),'Hoja de Trabajo para listado'!$BC$151:$CB$151,0)),0)+IFERROR(INDEX('Hoja de Trabajo para listado'!$DE$153:$DG$274,MATCH($A427,'Hoja de Trabajo para listado'!$DE$153:$DE$1048576,0),MATCH((CUADRO!Q$4&amp;$E427),'Hoja de Trabajo para listado'!$DE$151:$DG$151,0)),0)+IFERROR(INDEX('Hoja de Trabajo para listado'!$CD$155:$DC$1048576,MATCH($A427,'Hoja de Trabajo para listado'!$CD$155:$CD$1048576,0),MATCH((CUADRO!Q$4&amp;$E427),'Hoja de Trabajo para listado'!$CD$151:$DC$151,0)),0)</f>
        <v>0</v>
      </c>
      <c r="R427" s="241">
        <f t="shared" ca="1" si="12"/>
        <v>0</v>
      </c>
      <c r="S427" s="247"/>
      <c r="T427" s="241">
        <f ca="1">+T428</f>
        <v>276.14</v>
      </c>
      <c r="U427" s="240">
        <f t="shared" si="13"/>
        <v>1</v>
      </c>
    </row>
    <row r="428" spans="1:21" customFormat="1" ht="15" hidden="1" customHeight="1">
      <c r="A428" s="32">
        <v>905</v>
      </c>
      <c r="B428" s="382"/>
      <c r="C428" s="305" t="str">
        <f>+VLOOKUP(A428,bd_lista!$A$3:$C$592,3,FALSE)</f>
        <v>Gobierno Autónomo Departamental de Potosí</v>
      </c>
      <c r="D428" s="384"/>
      <c r="E428" s="242" t="s">
        <v>684</v>
      </c>
      <c r="F428" s="243">
        <f ca="1">+IFERROR(INDEX('Hoja de Trabajo para listado'!$A$155:$Z$1048576,MATCH($A428,'Hoja de Trabajo para listado'!$A$155:$A$1048576,0),MATCH((CUADRO!F$4&amp;$E428),'Hoja de Trabajo para listado'!$A$151:$Z$151,0)),0)+IFERROR(INDEX('Hoja de Trabajo para listado'!$AB$155:$BA$1048576,MATCH($A428,'Hoja de Trabajo para listado'!$AB$155:$AB$1048576,0),MATCH((CUADRO!F$4&amp;$E428),'Hoja de Trabajo para listado'!$AB$151:$BA$151,0)),0)+IFERROR(INDEX('Hoja de Trabajo para listado'!$BC$155:$CB$1048576,MATCH($A428,'Hoja de Trabajo para listado'!$BC$155:$BC$1048576,0),MATCH((CUADRO!F$4&amp;$E428),'Hoja de Trabajo para listado'!$BC$151:$CB$151,0)),0)+IFERROR(INDEX('Hoja de Trabajo para listado'!$DE$153:$DG$274,MATCH($A428,'Hoja de Trabajo para listado'!$DE$153:$DE$1048576,0),MATCH((CUADRO!F$4&amp;$E428),'Hoja de Trabajo para listado'!$DE$151:$DG$151,0)),0)+IFERROR(INDEX('Hoja de Trabajo para listado'!$CD$155:$DC$1048576,MATCH($A428,'Hoja de Trabajo para listado'!$CD$155:$CD$1048576,0),MATCH((CUADRO!F$4&amp;$E428),'Hoja de Trabajo para listado'!$CD$151:$DC$151,0)),0)</f>
        <v>0</v>
      </c>
      <c r="G428" s="243">
        <f ca="1">+IFERROR(INDEX('Hoja de Trabajo para listado'!$A$155:$Z$1048576,MATCH($A428,'Hoja de Trabajo para listado'!$A$155:$A$1048576,0),MATCH((CUADRO!G$4&amp;$E428),'Hoja de Trabajo para listado'!$A$151:$Z$151,0)),0)+IFERROR(INDEX('Hoja de Trabajo para listado'!$AB$155:$BA$1048576,MATCH($A428,'Hoja de Trabajo para listado'!$AB$155:$AB$1048576,0),MATCH((CUADRO!G$4&amp;$E428),'Hoja de Trabajo para listado'!$AB$151:$BA$151,0)),0)+IFERROR(INDEX('Hoja de Trabajo para listado'!$BC$155:$CB$1048576,MATCH($A428,'Hoja de Trabajo para listado'!$BC$155:$BC$1048576,0),MATCH((CUADRO!G$4&amp;$E428),'Hoja de Trabajo para listado'!$BC$151:$CB$151,0)),0)+IFERROR(INDEX('Hoja de Trabajo para listado'!$DE$153:$DG$274,MATCH($A428,'Hoja de Trabajo para listado'!$DE$153:$DE$1048576,0),MATCH((CUADRO!G$4&amp;$E428),'Hoja de Trabajo para listado'!$DE$151:$DG$151,0)),0)+IFERROR(INDEX('Hoja de Trabajo para listado'!$CD$155:$DC$1048576,MATCH($A428,'Hoja de Trabajo para listado'!$CD$155:$CD$1048576,0),MATCH((CUADRO!G$4&amp;$E428),'Hoja de Trabajo para listado'!$CD$151:$DC$151,0)),0)</f>
        <v>0</v>
      </c>
      <c r="H428" s="243">
        <f ca="1">+IFERROR(INDEX('Hoja de Trabajo para listado'!$A$155:$Z$1048576,MATCH($A428,'Hoja de Trabajo para listado'!$A$155:$A$1048576,0),MATCH((CUADRO!H$4&amp;$E428),'Hoja de Trabajo para listado'!$A$151:$Z$151,0)),0)+IFERROR(INDEX('Hoja de Trabajo para listado'!$AB$155:$BA$1048576,MATCH($A428,'Hoja de Trabajo para listado'!$AB$155:$AB$1048576,0),MATCH((CUADRO!H$4&amp;$E428),'Hoja de Trabajo para listado'!$AB$151:$BA$151,0)),0)+IFERROR(INDEX('Hoja de Trabajo para listado'!$BC$155:$CB$1048576,MATCH($A428,'Hoja de Trabajo para listado'!$BC$155:$BC$1048576,0),MATCH((CUADRO!H$4&amp;$E428),'Hoja de Trabajo para listado'!$BC$151:$CB$151,0)),0)+IFERROR(INDEX('Hoja de Trabajo para listado'!$DE$153:$DG$274,MATCH($A428,'Hoja de Trabajo para listado'!$DE$153:$DE$1048576,0),MATCH((CUADRO!H$4&amp;$E428),'Hoja de Trabajo para listado'!$DE$151:$DG$151,0)),0)+IFERROR(INDEX('Hoja de Trabajo para listado'!$CD$155:$DC$1048576,MATCH($A428,'Hoja de Trabajo para listado'!$CD$155:$CD$1048576,0),MATCH((CUADRO!H$4&amp;$E428),'Hoja de Trabajo para listado'!$CD$151:$DC$151,0)),0)</f>
        <v>0</v>
      </c>
      <c r="I428" s="243">
        <f ca="1">+IFERROR(INDEX('Hoja de Trabajo para listado'!$A$155:$Z$1048576,MATCH($A428,'Hoja de Trabajo para listado'!$A$155:$A$1048576,0),MATCH((CUADRO!I$4&amp;$E428),'Hoja de Trabajo para listado'!$A$151:$Z$151,0)),0)+IFERROR(INDEX('Hoja de Trabajo para listado'!$AB$155:$BA$1048576,MATCH($A428,'Hoja de Trabajo para listado'!$AB$155:$AB$1048576,0),MATCH((CUADRO!I$4&amp;$E428),'Hoja de Trabajo para listado'!$AB$151:$BA$151,0)),0)+IFERROR(INDEX('Hoja de Trabajo para listado'!$BC$155:$CB$1048576,MATCH($A428,'Hoja de Trabajo para listado'!$BC$155:$BC$1048576,0),MATCH((CUADRO!I$4&amp;$E428),'Hoja de Trabajo para listado'!$BC$151:$CB$151,0)),0)+IFERROR(INDEX('Hoja de Trabajo para listado'!$DE$153:$DG$274,MATCH($A428,'Hoja de Trabajo para listado'!$DE$153:$DE$1048576,0),MATCH((CUADRO!I$4&amp;$E428),'Hoja de Trabajo para listado'!$DE$151:$DG$151,0)),0)+IFERROR(INDEX('Hoja de Trabajo para listado'!$CD$155:$DC$1048576,MATCH($A428,'Hoja de Trabajo para listado'!$CD$155:$CD$1048576,0),MATCH((CUADRO!I$4&amp;$E428),'Hoja de Trabajo para listado'!$CD$151:$DC$151,0)),0)</f>
        <v>276.14</v>
      </c>
      <c r="J428" s="243">
        <f ca="1">+IFERROR(INDEX('Hoja de Trabajo para listado'!$A$155:$Z$1048576,MATCH($A428,'Hoja de Trabajo para listado'!$A$155:$A$1048576,0),MATCH((CUADRO!J$4&amp;$E428),'Hoja de Trabajo para listado'!$A$151:$Z$151,0)),0)+IFERROR(INDEX('Hoja de Trabajo para listado'!$AB$155:$BA$1048576,MATCH($A428,'Hoja de Trabajo para listado'!$AB$155:$AB$1048576,0),MATCH((CUADRO!J$4&amp;$E428),'Hoja de Trabajo para listado'!$AB$151:$BA$151,0)),0)+IFERROR(INDEX('Hoja de Trabajo para listado'!$BC$155:$CB$1048576,MATCH($A428,'Hoja de Trabajo para listado'!$BC$155:$BC$1048576,0),MATCH((CUADRO!J$4&amp;$E428),'Hoja de Trabajo para listado'!$BC$151:$CB$151,0)),0)+IFERROR(INDEX('Hoja de Trabajo para listado'!$DE$153:$DG$274,MATCH($A428,'Hoja de Trabajo para listado'!$DE$153:$DE$1048576,0),MATCH((CUADRO!J$4&amp;$E428),'Hoja de Trabajo para listado'!$DE$151:$DG$151,0)),0)+IFERROR(INDEX('Hoja de Trabajo para listado'!$CD$155:$DC$1048576,MATCH($A428,'Hoja de Trabajo para listado'!$CD$155:$CD$1048576,0),MATCH((CUADRO!J$4&amp;$E428),'Hoja de Trabajo para listado'!$CD$151:$DC$151,0)),0)</f>
        <v>0</v>
      </c>
      <c r="K428" s="243">
        <f ca="1">+IFERROR(INDEX('Hoja de Trabajo para listado'!$A$155:$Z$1048576,MATCH($A428,'Hoja de Trabajo para listado'!$A$155:$A$1048576,0),MATCH((CUADRO!K$4&amp;$E428),'Hoja de Trabajo para listado'!$A$151:$Z$151,0)),0)+IFERROR(INDEX('Hoja de Trabajo para listado'!$AB$155:$BA$1048576,MATCH($A428,'Hoja de Trabajo para listado'!$AB$155:$AB$1048576,0),MATCH((CUADRO!K$4&amp;$E428),'Hoja de Trabajo para listado'!$AB$151:$BA$151,0)),0)+IFERROR(INDEX('Hoja de Trabajo para listado'!$BC$155:$CB$1048576,MATCH($A428,'Hoja de Trabajo para listado'!$BC$155:$BC$1048576,0),MATCH((CUADRO!K$4&amp;$E428),'Hoja de Trabajo para listado'!$BC$151:$CB$151,0)),0)+IFERROR(INDEX('Hoja de Trabajo para listado'!$DE$153:$DG$274,MATCH($A428,'Hoja de Trabajo para listado'!$DE$153:$DE$1048576,0),MATCH((CUADRO!K$4&amp;$E428),'Hoja de Trabajo para listado'!$DE$151:$DG$151,0)),0)+IFERROR(INDEX('Hoja de Trabajo para listado'!$CD$155:$DC$1048576,MATCH($A428,'Hoja de Trabajo para listado'!$CD$155:$CD$1048576,0),MATCH((CUADRO!K$4&amp;$E428),'Hoja de Trabajo para listado'!$CD$151:$DC$151,0)),0)</f>
        <v>0</v>
      </c>
      <c r="L428" s="243">
        <f ca="1">+IFERROR(INDEX('Hoja de Trabajo para listado'!$A$155:$Z$1048576,MATCH($A428,'Hoja de Trabajo para listado'!$A$155:$A$1048576,0),MATCH((CUADRO!L$4&amp;$E428),'Hoja de Trabajo para listado'!$A$151:$Z$151,0)),0)+IFERROR(INDEX('Hoja de Trabajo para listado'!$AB$155:$BA$1048576,MATCH($A428,'Hoja de Trabajo para listado'!$AB$155:$AB$1048576,0),MATCH((CUADRO!L$4&amp;$E428),'Hoja de Trabajo para listado'!$AB$151:$BA$151,0)),0)+IFERROR(INDEX('Hoja de Trabajo para listado'!$BC$155:$CB$1048576,MATCH($A428,'Hoja de Trabajo para listado'!$BC$155:$BC$1048576,0),MATCH((CUADRO!L$4&amp;$E428),'Hoja de Trabajo para listado'!$BC$151:$CB$151,0)),0)+IFERROR(INDEX('Hoja de Trabajo para listado'!$DE$153:$DG$274,MATCH($A428,'Hoja de Trabajo para listado'!$DE$153:$DE$1048576,0),MATCH((CUADRO!L$4&amp;$E428),'Hoja de Trabajo para listado'!$DE$151:$DG$151,0)),0)+IFERROR(INDEX('Hoja de Trabajo para listado'!$CD$155:$DC$1048576,MATCH($A428,'Hoja de Trabajo para listado'!$CD$155:$CD$1048576,0),MATCH((CUADRO!L$4&amp;$E428),'Hoja de Trabajo para listado'!$CD$151:$DC$151,0)),0)</f>
        <v>0</v>
      </c>
      <c r="M428" s="243">
        <f ca="1">+IFERROR(INDEX('Hoja de Trabajo para listado'!$A$155:$Z$1048576,MATCH($A428,'Hoja de Trabajo para listado'!$A$155:$A$1048576,0),MATCH((CUADRO!M$4&amp;$E428),'Hoja de Trabajo para listado'!$A$151:$Z$151,0)),0)+IFERROR(INDEX('Hoja de Trabajo para listado'!$AB$155:$BA$1048576,MATCH($A428,'Hoja de Trabajo para listado'!$AB$155:$AB$1048576,0),MATCH((CUADRO!M$4&amp;$E428),'Hoja de Trabajo para listado'!$AB$151:$BA$151,0)),0)+IFERROR(INDEX('Hoja de Trabajo para listado'!$BC$155:$CB$1048576,MATCH($A428,'Hoja de Trabajo para listado'!$BC$155:$BC$1048576,0),MATCH((CUADRO!M$4&amp;$E428),'Hoja de Trabajo para listado'!$BC$151:$CB$151,0)),0)+IFERROR(INDEX('Hoja de Trabajo para listado'!$DE$153:$DG$274,MATCH($A428,'Hoja de Trabajo para listado'!$DE$153:$DE$1048576,0),MATCH((CUADRO!M$4&amp;$E428),'Hoja de Trabajo para listado'!$DE$151:$DG$151,0)),0)+IFERROR(INDEX('Hoja de Trabajo para listado'!$CD$155:$DC$1048576,MATCH($A428,'Hoja de Trabajo para listado'!$CD$155:$CD$1048576,0),MATCH((CUADRO!M$4&amp;$E428),'Hoja de Trabajo para listado'!$CD$151:$DC$151,0)),0)</f>
        <v>0</v>
      </c>
      <c r="N428" s="243">
        <f ca="1">+IFERROR(INDEX('Hoja de Trabajo para listado'!$A$155:$Z$1048576,MATCH($A428,'Hoja de Trabajo para listado'!$A$155:$A$1048576,0),MATCH((CUADRO!N$4&amp;$E428),'Hoja de Trabajo para listado'!$A$151:$Z$151,0)),0)+IFERROR(INDEX('Hoja de Trabajo para listado'!$AB$155:$BA$1048576,MATCH($A428,'Hoja de Trabajo para listado'!$AB$155:$AB$1048576,0),MATCH((CUADRO!N$4&amp;$E428),'Hoja de Trabajo para listado'!$AB$151:$BA$151,0)),0)+IFERROR(INDEX('Hoja de Trabajo para listado'!$BC$155:$CB$1048576,MATCH($A428,'Hoja de Trabajo para listado'!$BC$155:$BC$1048576,0),MATCH((CUADRO!N$4&amp;$E428),'Hoja de Trabajo para listado'!$BC$151:$CB$151,0)),0)+IFERROR(INDEX('Hoja de Trabajo para listado'!$DE$153:$DG$274,MATCH($A428,'Hoja de Trabajo para listado'!$DE$153:$DE$1048576,0),MATCH((CUADRO!N$4&amp;$E428),'Hoja de Trabajo para listado'!$DE$151:$DG$151,0)),0)+IFERROR(INDEX('Hoja de Trabajo para listado'!$CD$155:$DC$1048576,MATCH($A428,'Hoja de Trabajo para listado'!$CD$155:$CD$1048576,0),MATCH((CUADRO!N$4&amp;$E428),'Hoja de Trabajo para listado'!$CD$151:$DC$151,0)),0)</f>
        <v>0</v>
      </c>
      <c r="O428" s="243">
        <f ca="1">+IFERROR(INDEX('Hoja de Trabajo para listado'!$A$155:$Z$1048576,MATCH($A428,'Hoja de Trabajo para listado'!$A$155:$A$1048576,0),MATCH((CUADRO!O$4&amp;$E428),'Hoja de Trabajo para listado'!$A$151:$Z$151,0)),0)+IFERROR(INDEX('Hoja de Trabajo para listado'!$AB$155:$BA$1048576,MATCH($A428,'Hoja de Trabajo para listado'!$AB$155:$AB$1048576,0),MATCH((CUADRO!O$4&amp;$E428),'Hoja de Trabajo para listado'!$AB$151:$BA$151,0)),0)+IFERROR(INDEX('Hoja de Trabajo para listado'!$BC$155:$CB$1048576,MATCH($A428,'Hoja de Trabajo para listado'!$BC$155:$BC$1048576,0),MATCH((CUADRO!O$4&amp;$E428),'Hoja de Trabajo para listado'!$BC$151:$CB$151,0)),0)+IFERROR(INDEX('Hoja de Trabajo para listado'!$DE$153:$DG$274,MATCH($A428,'Hoja de Trabajo para listado'!$DE$153:$DE$1048576,0),MATCH((CUADRO!O$4&amp;$E428),'Hoja de Trabajo para listado'!$DE$151:$DG$151,0)),0)+IFERROR(INDEX('Hoja de Trabajo para listado'!$CD$155:$DC$1048576,MATCH($A428,'Hoja de Trabajo para listado'!$CD$155:$CD$1048576,0),MATCH((CUADRO!O$4&amp;$E428),'Hoja de Trabajo para listado'!$CD$151:$DC$151,0)),0)</f>
        <v>0</v>
      </c>
      <c r="P428" s="243">
        <f ca="1">+IFERROR(INDEX('Hoja de Trabajo para listado'!$A$155:$Z$1048576,MATCH($A428,'Hoja de Trabajo para listado'!$A$155:$A$1048576,0),MATCH((CUADRO!P$4&amp;$E428),'Hoja de Trabajo para listado'!$A$151:$Z$151,0)),0)+IFERROR(INDEX('Hoja de Trabajo para listado'!$AB$155:$BA$1048576,MATCH($A428,'Hoja de Trabajo para listado'!$AB$155:$AB$1048576,0),MATCH((CUADRO!P$4&amp;$E428),'Hoja de Trabajo para listado'!$AB$151:$BA$151,0)),0)+IFERROR(INDEX('Hoja de Trabajo para listado'!$BC$155:$CB$1048576,MATCH($A428,'Hoja de Trabajo para listado'!$BC$155:$BC$1048576,0),MATCH((CUADRO!P$4&amp;$E428),'Hoja de Trabajo para listado'!$BC$151:$CB$151,0)),0)+IFERROR(INDEX('Hoja de Trabajo para listado'!$DE$153:$DG$274,MATCH($A428,'Hoja de Trabajo para listado'!$DE$153:$DE$1048576,0),MATCH((CUADRO!P$4&amp;$E428),'Hoja de Trabajo para listado'!$DE$151:$DG$151,0)),0)+IFERROR(INDEX('Hoja de Trabajo para listado'!$CD$155:$DC$1048576,MATCH($A428,'Hoja de Trabajo para listado'!$CD$155:$CD$1048576,0),MATCH((CUADRO!P$4&amp;$E428),'Hoja de Trabajo para listado'!$CD$151:$DC$151,0)),0)</f>
        <v>0</v>
      </c>
      <c r="Q428" s="243">
        <f ca="1">+IFERROR(INDEX('Hoja de Trabajo para listado'!$A$155:$Z$1048576,MATCH($A428,'Hoja de Trabajo para listado'!$A$155:$A$1048576,0),MATCH((CUADRO!Q$4&amp;$E428),'Hoja de Trabajo para listado'!$A$151:$Z$151,0)),0)+IFERROR(INDEX('Hoja de Trabajo para listado'!$AB$155:$BA$1048576,MATCH($A428,'Hoja de Trabajo para listado'!$AB$155:$AB$1048576,0),MATCH((CUADRO!Q$4&amp;$E428),'Hoja de Trabajo para listado'!$AB$151:$BA$151,0)),0)+IFERROR(INDEX('Hoja de Trabajo para listado'!$BC$155:$CB$1048576,MATCH($A428,'Hoja de Trabajo para listado'!$BC$155:$BC$1048576,0),MATCH((CUADRO!Q$4&amp;$E428),'Hoja de Trabajo para listado'!$BC$151:$CB$151,0)),0)+IFERROR(INDEX('Hoja de Trabajo para listado'!$DE$153:$DG$274,MATCH($A428,'Hoja de Trabajo para listado'!$DE$153:$DE$1048576,0),MATCH((CUADRO!Q$4&amp;$E428),'Hoja de Trabajo para listado'!$DE$151:$DG$151,0)),0)+IFERROR(INDEX('Hoja de Trabajo para listado'!$CD$155:$DC$1048576,MATCH($A428,'Hoja de Trabajo para listado'!$CD$155:$CD$1048576,0),MATCH((CUADRO!Q$4&amp;$E428),'Hoja de Trabajo para listado'!$CD$151:$DC$151,0)),0)</f>
        <v>0</v>
      </c>
      <c r="R428" s="243">
        <f t="shared" ca="1" si="12"/>
        <v>276.14</v>
      </c>
      <c r="S428" s="253">
        <f ca="1">+R427+R428</f>
        <v>276.14</v>
      </c>
      <c r="T428" s="243">
        <f ca="1">+S428</f>
        <v>276.14</v>
      </c>
      <c r="U428" s="242">
        <f t="shared" si="13"/>
        <v>2</v>
      </c>
    </row>
    <row r="429" spans="1:21" customFormat="1" ht="27" hidden="1" customHeight="1">
      <c r="A429" s="32">
        <v>906</v>
      </c>
      <c r="B429" s="381">
        <f>+A429</f>
        <v>906</v>
      </c>
      <c r="C429" s="245" t="str">
        <f>+VLOOKUP(A429,bd_lista!$A$3:$C$592,3,FALSE)</f>
        <v>Gobierno Autónomo Departamental de Tarija</v>
      </c>
      <c r="D429" s="383" t="str">
        <f>+C429</f>
        <v>Gobierno Autónomo Departamental de Tarija</v>
      </c>
      <c r="E429" s="240" t="s">
        <v>683</v>
      </c>
      <c r="F429" s="241">
        <f ca="1">+IFERROR(INDEX('Hoja de Trabajo para listado'!$A$155:$Z$1048576,MATCH($A429,'Hoja de Trabajo para listado'!$A$155:$A$1048576,0),MATCH((CUADRO!F$4&amp;$E429),'Hoja de Trabajo para listado'!$A$151:$Z$151,0)),0)+IFERROR(INDEX('Hoja de Trabajo para listado'!$AB$155:$BA$1048576,MATCH($A429,'Hoja de Trabajo para listado'!$AB$155:$AB$1048576,0),MATCH((CUADRO!F$4&amp;$E429),'Hoja de Trabajo para listado'!$AB$151:$BA$151,0)),0)+IFERROR(INDEX('Hoja de Trabajo para listado'!$BC$155:$CB$1048576,MATCH($A429,'Hoja de Trabajo para listado'!$BC$155:$BC$1048576,0),MATCH((CUADRO!F$4&amp;$E429),'Hoja de Trabajo para listado'!$BC$151:$CB$151,0)),0)+IFERROR(INDEX('Hoja de Trabajo para listado'!$DE$153:$DG$274,MATCH($A429,'Hoja de Trabajo para listado'!$DE$153:$DE$1048576,0),MATCH((CUADRO!F$4&amp;$E429),'Hoja de Trabajo para listado'!$DE$151:$DG$151,0)),0)+IFERROR(INDEX('Hoja de Trabajo para listado'!$CD$155:$DC$1048576,MATCH($A429,'Hoja de Trabajo para listado'!$CD$155:$CD$1048576,0),MATCH((CUADRO!F$4&amp;$E429),'Hoja de Trabajo para listado'!$CD$151:$DC$151,0)),0)</f>
        <v>0</v>
      </c>
      <c r="G429" s="241">
        <f ca="1">+IFERROR(INDEX('Hoja de Trabajo para listado'!$A$155:$Z$1048576,MATCH($A429,'Hoja de Trabajo para listado'!$A$155:$A$1048576,0),MATCH((CUADRO!G$4&amp;$E429),'Hoja de Trabajo para listado'!$A$151:$Z$151,0)),0)+IFERROR(INDEX('Hoja de Trabajo para listado'!$AB$155:$BA$1048576,MATCH($A429,'Hoja de Trabajo para listado'!$AB$155:$AB$1048576,0),MATCH((CUADRO!G$4&amp;$E429),'Hoja de Trabajo para listado'!$AB$151:$BA$151,0)),0)+IFERROR(INDEX('Hoja de Trabajo para listado'!$BC$155:$CB$1048576,MATCH($A429,'Hoja de Trabajo para listado'!$BC$155:$BC$1048576,0),MATCH((CUADRO!G$4&amp;$E429),'Hoja de Trabajo para listado'!$BC$151:$CB$151,0)),0)+IFERROR(INDEX('Hoja de Trabajo para listado'!$DE$153:$DG$274,MATCH($A429,'Hoja de Trabajo para listado'!$DE$153:$DE$1048576,0),MATCH((CUADRO!G$4&amp;$E429),'Hoja de Trabajo para listado'!$DE$151:$DG$151,0)),0)+IFERROR(INDEX('Hoja de Trabajo para listado'!$CD$155:$DC$1048576,MATCH($A429,'Hoja de Trabajo para listado'!$CD$155:$CD$1048576,0),MATCH((CUADRO!G$4&amp;$E429),'Hoja de Trabajo para listado'!$CD$151:$DC$151,0)),0)</f>
        <v>0</v>
      </c>
      <c r="H429" s="241">
        <f ca="1">+IFERROR(INDEX('Hoja de Trabajo para listado'!$A$155:$Z$1048576,MATCH($A429,'Hoja de Trabajo para listado'!$A$155:$A$1048576,0),MATCH((CUADRO!H$4&amp;$E429),'Hoja de Trabajo para listado'!$A$151:$Z$151,0)),0)+IFERROR(INDEX('Hoja de Trabajo para listado'!$AB$155:$BA$1048576,MATCH($A429,'Hoja de Trabajo para listado'!$AB$155:$AB$1048576,0),MATCH((CUADRO!H$4&amp;$E429),'Hoja de Trabajo para listado'!$AB$151:$BA$151,0)),0)+IFERROR(INDEX('Hoja de Trabajo para listado'!$BC$155:$CB$1048576,MATCH($A429,'Hoja de Trabajo para listado'!$BC$155:$BC$1048576,0),MATCH((CUADRO!H$4&amp;$E429),'Hoja de Trabajo para listado'!$BC$151:$CB$151,0)),0)+IFERROR(INDEX('Hoja de Trabajo para listado'!$DE$153:$DG$274,MATCH($A429,'Hoja de Trabajo para listado'!$DE$153:$DE$1048576,0),MATCH((CUADRO!H$4&amp;$E429),'Hoja de Trabajo para listado'!$DE$151:$DG$151,0)),0)+IFERROR(INDEX('Hoja de Trabajo para listado'!$CD$155:$DC$1048576,MATCH($A429,'Hoja de Trabajo para listado'!$CD$155:$CD$1048576,0),MATCH((CUADRO!H$4&amp;$E429),'Hoja de Trabajo para listado'!$CD$151:$DC$151,0)),0)</f>
        <v>0</v>
      </c>
      <c r="I429" s="241">
        <f ca="1">+IFERROR(INDEX('Hoja de Trabajo para listado'!$A$155:$Z$1048576,MATCH($A429,'Hoja de Trabajo para listado'!$A$155:$A$1048576,0),MATCH((CUADRO!I$4&amp;$E429),'Hoja de Trabajo para listado'!$A$151:$Z$151,0)),0)+IFERROR(INDEX('Hoja de Trabajo para listado'!$AB$155:$BA$1048576,MATCH($A429,'Hoja de Trabajo para listado'!$AB$155:$AB$1048576,0),MATCH((CUADRO!I$4&amp;$E429),'Hoja de Trabajo para listado'!$AB$151:$BA$151,0)),0)+IFERROR(INDEX('Hoja de Trabajo para listado'!$BC$155:$CB$1048576,MATCH($A429,'Hoja de Trabajo para listado'!$BC$155:$BC$1048576,0),MATCH((CUADRO!I$4&amp;$E429),'Hoja de Trabajo para listado'!$BC$151:$CB$151,0)),0)+IFERROR(INDEX('Hoja de Trabajo para listado'!$DE$153:$DG$274,MATCH($A429,'Hoja de Trabajo para listado'!$DE$153:$DE$1048576,0),MATCH((CUADRO!I$4&amp;$E429),'Hoja de Trabajo para listado'!$DE$151:$DG$151,0)),0)+IFERROR(INDEX('Hoja de Trabajo para listado'!$CD$155:$DC$1048576,MATCH($A429,'Hoja de Trabajo para listado'!$CD$155:$CD$1048576,0),MATCH((CUADRO!I$4&amp;$E429),'Hoja de Trabajo para listado'!$CD$151:$DC$151,0)),0)</f>
        <v>0</v>
      </c>
      <c r="J429" s="241">
        <f ca="1">+IFERROR(INDEX('Hoja de Trabajo para listado'!$A$155:$Z$1048576,MATCH($A429,'Hoja de Trabajo para listado'!$A$155:$A$1048576,0),MATCH((CUADRO!J$4&amp;$E429),'Hoja de Trabajo para listado'!$A$151:$Z$151,0)),0)+IFERROR(INDEX('Hoja de Trabajo para listado'!$AB$155:$BA$1048576,MATCH($A429,'Hoja de Trabajo para listado'!$AB$155:$AB$1048576,0),MATCH((CUADRO!J$4&amp;$E429),'Hoja de Trabajo para listado'!$AB$151:$BA$151,0)),0)+IFERROR(INDEX('Hoja de Trabajo para listado'!$BC$155:$CB$1048576,MATCH($A429,'Hoja de Trabajo para listado'!$BC$155:$BC$1048576,0),MATCH((CUADRO!J$4&amp;$E429),'Hoja de Trabajo para listado'!$BC$151:$CB$151,0)),0)+IFERROR(INDEX('Hoja de Trabajo para listado'!$DE$153:$DG$274,MATCH($A429,'Hoja de Trabajo para listado'!$DE$153:$DE$1048576,0),MATCH((CUADRO!J$4&amp;$E429),'Hoja de Trabajo para listado'!$DE$151:$DG$151,0)),0)+IFERROR(INDEX('Hoja de Trabajo para listado'!$CD$155:$DC$1048576,MATCH($A429,'Hoja de Trabajo para listado'!$CD$155:$CD$1048576,0),MATCH((CUADRO!J$4&amp;$E429),'Hoja de Trabajo para listado'!$CD$151:$DC$151,0)),0)</f>
        <v>0</v>
      </c>
      <c r="K429" s="241">
        <f ca="1">+IFERROR(INDEX('Hoja de Trabajo para listado'!$A$155:$Z$1048576,MATCH($A429,'Hoja de Trabajo para listado'!$A$155:$A$1048576,0),MATCH((CUADRO!K$4&amp;$E429),'Hoja de Trabajo para listado'!$A$151:$Z$151,0)),0)+IFERROR(INDEX('Hoja de Trabajo para listado'!$AB$155:$BA$1048576,MATCH($A429,'Hoja de Trabajo para listado'!$AB$155:$AB$1048576,0),MATCH((CUADRO!K$4&amp;$E429),'Hoja de Trabajo para listado'!$AB$151:$BA$151,0)),0)+IFERROR(INDEX('Hoja de Trabajo para listado'!$BC$155:$CB$1048576,MATCH($A429,'Hoja de Trabajo para listado'!$BC$155:$BC$1048576,0),MATCH((CUADRO!K$4&amp;$E429),'Hoja de Trabajo para listado'!$BC$151:$CB$151,0)),0)+IFERROR(INDEX('Hoja de Trabajo para listado'!$DE$153:$DG$274,MATCH($A429,'Hoja de Trabajo para listado'!$DE$153:$DE$1048576,0),MATCH((CUADRO!K$4&amp;$E429),'Hoja de Trabajo para listado'!$DE$151:$DG$151,0)),0)+IFERROR(INDEX('Hoja de Trabajo para listado'!$CD$155:$DC$1048576,MATCH($A429,'Hoja de Trabajo para listado'!$CD$155:$CD$1048576,0),MATCH((CUADRO!K$4&amp;$E429),'Hoja de Trabajo para listado'!$CD$151:$DC$151,0)),0)</f>
        <v>0</v>
      </c>
      <c r="L429" s="241">
        <f ca="1">+IFERROR(INDEX('Hoja de Trabajo para listado'!$A$155:$Z$1048576,MATCH($A429,'Hoja de Trabajo para listado'!$A$155:$A$1048576,0),MATCH((CUADRO!L$4&amp;$E429),'Hoja de Trabajo para listado'!$A$151:$Z$151,0)),0)+IFERROR(INDEX('Hoja de Trabajo para listado'!$AB$155:$BA$1048576,MATCH($A429,'Hoja de Trabajo para listado'!$AB$155:$AB$1048576,0),MATCH((CUADRO!L$4&amp;$E429),'Hoja de Trabajo para listado'!$AB$151:$BA$151,0)),0)+IFERROR(INDEX('Hoja de Trabajo para listado'!$BC$155:$CB$1048576,MATCH($A429,'Hoja de Trabajo para listado'!$BC$155:$BC$1048576,0),MATCH((CUADRO!L$4&amp;$E429),'Hoja de Trabajo para listado'!$BC$151:$CB$151,0)),0)+IFERROR(INDEX('Hoja de Trabajo para listado'!$DE$153:$DG$274,MATCH($A429,'Hoja de Trabajo para listado'!$DE$153:$DE$1048576,0),MATCH((CUADRO!L$4&amp;$E429),'Hoja de Trabajo para listado'!$DE$151:$DG$151,0)),0)+IFERROR(INDEX('Hoja de Trabajo para listado'!$CD$155:$DC$1048576,MATCH($A429,'Hoja de Trabajo para listado'!$CD$155:$CD$1048576,0),MATCH((CUADRO!L$4&amp;$E429),'Hoja de Trabajo para listado'!$CD$151:$DC$151,0)),0)</f>
        <v>0</v>
      </c>
      <c r="M429" s="241">
        <f ca="1">+IFERROR(INDEX('Hoja de Trabajo para listado'!$A$155:$Z$1048576,MATCH($A429,'Hoja de Trabajo para listado'!$A$155:$A$1048576,0),MATCH((CUADRO!M$4&amp;$E429),'Hoja de Trabajo para listado'!$A$151:$Z$151,0)),0)+IFERROR(INDEX('Hoja de Trabajo para listado'!$AB$155:$BA$1048576,MATCH($A429,'Hoja de Trabajo para listado'!$AB$155:$AB$1048576,0),MATCH((CUADRO!M$4&amp;$E429),'Hoja de Trabajo para listado'!$AB$151:$BA$151,0)),0)+IFERROR(INDEX('Hoja de Trabajo para listado'!$BC$155:$CB$1048576,MATCH($A429,'Hoja de Trabajo para listado'!$BC$155:$BC$1048576,0),MATCH((CUADRO!M$4&amp;$E429),'Hoja de Trabajo para listado'!$BC$151:$CB$151,0)),0)+IFERROR(INDEX('Hoja de Trabajo para listado'!$DE$153:$DG$274,MATCH($A429,'Hoja de Trabajo para listado'!$DE$153:$DE$1048576,0),MATCH((CUADRO!M$4&amp;$E429),'Hoja de Trabajo para listado'!$DE$151:$DG$151,0)),0)+IFERROR(INDEX('Hoja de Trabajo para listado'!$CD$155:$DC$1048576,MATCH($A429,'Hoja de Trabajo para listado'!$CD$155:$CD$1048576,0),MATCH((CUADRO!M$4&amp;$E429),'Hoja de Trabajo para listado'!$CD$151:$DC$151,0)),0)</f>
        <v>0</v>
      </c>
      <c r="N429" s="241">
        <f ca="1">+IFERROR(INDEX('Hoja de Trabajo para listado'!$A$155:$Z$1048576,MATCH($A429,'Hoja de Trabajo para listado'!$A$155:$A$1048576,0),MATCH((CUADRO!N$4&amp;$E429),'Hoja de Trabajo para listado'!$A$151:$Z$151,0)),0)+IFERROR(INDEX('Hoja de Trabajo para listado'!$AB$155:$BA$1048576,MATCH($A429,'Hoja de Trabajo para listado'!$AB$155:$AB$1048576,0),MATCH((CUADRO!N$4&amp;$E429),'Hoja de Trabajo para listado'!$AB$151:$BA$151,0)),0)+IFERROR(INDEX('Hoja de Trabajo para listado'!$BC$155:$CB$1048576,MATCH($A429,'Hoja de Trabajo para listado'!$BC$155:$BC$1048576,0),MATCH((CUADRO!N$4&amp;$E429),'Hoja de Trabajo para listado'!$BC$151:$CB$151,0)),0)+IFERROR(INDEX('Hoja de Trabajo para listado'!$DE$153:$DG$274,MATCH($A429,'Hoja de Trabajo para listado'!$DE$153:$DE$1048576,0),MATCH((CUADRO!N$4&amp;$E429),'Hoja de Trabajo para listado'!$DE$151:$DG$151,0)),0)+IFERROR(INDEX('Hoja de Trabajo para listado'!$CD$155:$DC$1048576,MATCH($A429,'Hoja de Trabajo para listado'!$CD$155:$CD$1048576,0),MATCH((CUADRO!N$4&amp;$E429),'Hoja de Trabajo para listado'!$CD$151:$DC$151,0)),0)</f>
        <v>0</v>
      </c>
      <c r="O429" s="241">
        <f ca="1">+IFERROR(INDEX('Hoja de Trabajo para listado'!$A$155:$Z$1048576,MATCH($A429,'Hoja de Trabajo para listado'!$A$155:$A$1048576,0),MATCH((CUADRO!O$4&amp;$E429),'Hoja de Trabajo para listado'!$A$151:$Z$151,0)),0)+IFERROR(INDEX('Hoja de Trabajo para listado'!$AB$155:$BA$1048576,MATCH($A429,'Hoja de Trabajo para listado'!$AB$155:$AB$1048576,0),MATCH((CUADRO!O$4&amp;$E429),'Hoja de Trabajo para listado'!$AB$151:$BA$151,0)),0)+IFERROR(INDEX('Hoja de Trabajo para listado'!$BC$155:$CB$1048576,MATCH($A429,'Hoja de Trabajo para listado'!$BC$155:$BC$1048576,0),MATCH((CUADRO!O$4&amp;$E429),'Hoja de Trabajo para listado'!$BC$151:$CB$151,0)),0)+IFERROR(INDEX('Hoja de Trabajo para listado'!$DE$153:$DG$274,MATCH($A429,'Hoja de Trabajo para listado'!$DE$153:$DE$1048576,0),MATCH((CUADRO!O$4&amp;$E429),'Hoja de Trabajo para listado'!$DE$151:$DG$151,0)),0)+IFERROR(INDEX('Hoja de Trabajo para listado'!$CD$155:$DC$1048576,MATCH($A429,'Hoja de Trabajo para listado'!$CD$155:$CD$1048576,0),MATCH((CUADRO!O$4&amp;$E429),'Hoja de Trabajo para listado'!$CD$151:$DC$151,0)),0)</f>
        <v>0</v>
      </c>
      <c r="P429" s="241">
        <f ca="1">+IFERROR(INDEX('Hoja de Trabajo para listado'!$A$155:$Z$1048576,MATCH($A429,'Hoja de Trabajo para listado'!$A$155:$A$1048576,0),MATCH((CUADRO!P$4&amp;$E429),'Hoja de Trabajo para listado'!$A$151:$Z$151,0)),0)+IFERROR(INDEX('Hoja de Trabajo para listado'!$AB$155:$BA$1048576,MATCH($A429,'Hoja de Trabajo para listado'!$AB$155:$AB$1048576,0),MATCH((CUADRO!P$4&amp;$E429),'Hoja de Trabajo para listado'!$AB$151:$BA$151,0)),0)+IFERROR(INDEX('Hoja de Trabajo para listado'!$BC$155:$CB$1048576,MATCH($A429,'Hoja de Trabajo para listado'!$BC$155:$BC$1048576,0),MATCH((CUADRO!P$4&amp;$E429),'Hoja de Trabajo para listado'!$BC$151:$CB$151,0)),0)+IFERROR(INDEX('Hoja de Trabajo para listado'!$DE$153:$DG$274,MATCH($A429,'Hoja de Trabajo para listado'!$DE$153:$DE$1048576,0),MATCH((CUADRO!P$4&amp;$E429),'Hoja de Trabajo para listado'!$DE$151:$DG$151,0)),0)+IFERROR(INDEX('Hoja de Trabajo para listado'!$CD$155:$DC$1048576,MATCH($A429,'Hoja de Trabajo para listado'!$CD$155:$CD$1048576,0),MATCH((CUADRO!P$4&amp;$E429),'Hoja de Trabajo para listado'!$CD$151:$DC$151,0)),0)</f>
        <v>0</v>
      </c>
      <c r="Q429" s="241">
        <f ca="1">+IFERROR(INDEX('Hoja de Trabajo para listado'!$A$155:$Z$1048576,MATCH($A429,'Hoja de Trabajo para listado'!$A$155:$A$1048576,0),MATCH((CUADRO!Q$4&amp;$E429),'Hoja de Trabajo para listado'!$A$151:$Z$151,0)),0)+IFERROR(INDEX('Hoja de Trabajo para listado'!$AB$155:$BA$1048576,MATCH($A429,'Hoja de Trabajo para listado'!$AB$155:$AB$1048576,0),MATCH((CUADRO!Q$4&amp;$E429),'Hoja de Trabajo para listado'!$AB$151:$BA$151,0)),0)+IFERROR(INDEX('Hoja de Trabajo para listado'!$BC$155:$CB$1048576,MATCH($A429,'Hoja de Trabajo para listado'!$BC$155:$BC$1048576,0),MATCH((CUADRO!Q$4&amp;$E429),'Hoja de Trabajo para listado'!$BC$151:$CB$151,0)),0)+IFERROR(INDEX('Hoja de Trabajo para listado'!$DE$153:$DG$274,MATCH($A429,'Hoja de Trabajo para listado'!$DE$153:$DE$1048576,0),MATCH((CUADRO!Q$4&amp;$E429),'Hoja de Trabajo para listado'!$DE$151:$DG$151,0)),0)+IFERROR(INDEX('Hoja de Trabajo para listado'!$CD$155:$DC$1048576,MATCH($A429,'Hoja de Trabajo para listado'!$CD$155:$CD$1048576,0),MATCH((CUADRO!Q$4&amp;$E429),'Hoja de Trabajo para listado'!$CD$151:$DC$151,0)),0)</f>
        <v>0</v>
      </c>
      <c r="R429" s="241">
        <f t="shared" ca="1" si="12"/>
        <v>0</v>
      </c>
      <c r="S429" s="247"/>
      <c r="T429" s="241">
        <f ca="1">+T430</f>
        <v>0</v>
      </c>
      <c r="U429" s="240">
        <f t="shared" si="13"/>
        <v>1</v>
      </c>
    </row>
    <row r="430" spans="1:21" customFormat="1" ht="27" hidden="1" customHeight="1">
      <c r="A430" s="32">
        <v>906</v>
      </c>
      <c r="B430" s="382"/>
      <c r="C430" s="245" t="str">
        <f>+VLOOKUP(A430,bd_lista!$A$3:$C$592,3,FALSE)</f>
        <v>Gobierno Autónomo Departamental de Tarija</v>
      </c>
      <c r="D430" s="384"/>
      <c r="E430" s="242" t="s">
        <v>684</v>
      </c>
      <c r="F430" s="241">
        <f ca="1">+IFERROR(INDEX('Hoja de Trabajo para listado'!$A$155:$Z$1048576,MATCH($A430,'Hoja de Trabajo para listado'!$A$155:$A$1048576,0),MATCH((CUADRO!F$4&amp;$E430),'Hoja de Trabajo para listado'!$A$151:$Z$151,0)),0)+IFERROR(INDEX('Hoja de Trabajo para listado'!$AB$155:$BA$1048576,MATCH($A430,'Hoja de Trabajo para listado'!$AB$155:$AB$1048576,0),MATCH((CUADRO!F$4&amp;$E430),'Hoja de Trabajo para listado'!$AB$151:$BA$151,0)),0)+IFERROR(INDEX('Hoja de Trabajo para listado'!$BC$155:$CB$1048576,MATCH($A430,'Hoja de Trabajo para listado'!$BC$155:$BC$1048576,0),MATCH((CUADRO!F$4&amp;$E430),'Hoja de Trabajo para listado'!$BC$151:$CB$151,0)),0)+IFERROR(INDEX('Hoja de Trabajo para listado'!$DE$153:$DG$274,MATCH($A430,'Hoja de Trabajo para listado'!$DE$153:$DE$1048576,0),MATCH((CUADRO!F$4&amp;$E430),'Hoja de Trabajo para listado'!$DE$151:$DG$151,0)),0)+IFERROR(INDEX('Hoja de Trabajo para listado'!$CD$155:$DC$1048576,MATCH($A430,'Hoja de Trabajo para listado'!$CD$155:$CD$1048576,0),MATCH((CUADRO!F$4&amp;$E430),'Hoja de Trabajo para listado'!$CD$151:$DC$151,0)),0)</f>
        <v>0</v>
      </c>
      <c r="G430" s="241">
        <f ca="1">+IFERROR(INDEX('Hoja de Trabajo para listado'!$A$155:$Z$1048576,MATCH($A430,'Hoja de Trabajo para listado'!$A$155:$A$1048576,0),MATCH((CUADRO!G$4&amp;$E430),'Hoja de Trabajo para listado'!$A$151:$Z$151,0)),0)+IFERROR(INDEX('Hoja de Trabajo para listado'!$AB$155:$BA$1048576,MATCH($A430,'Hoja de Trabajo para listado'!$AB$155:$AB$1048576,0),MATCH((CUADRO!G$4&amp;$E430),'Hoja de Trabajo para listado'!$AB$151:$BA$151,0)),0)+IFERROR(INDEX('Hoja de Trabajo para listado'!$BC$155:$CB$1048576,MATCH($A430,'Hoja de Trabajo para listado'!$BC$155:$BC$1048576,0),MATCH((CUADRO!G$4&amp;$E430),'Hoja de Trabajo para listado'!$BC$151:$CB$151,0)),0)+IFERROR(INDEX('Hoja de Trabajo para listado'!$DE$153:$DG$274,MATCH($A430,'Hoja de Trabajo para listado'!$DE$153:$DE$1048576,0),MATCH((CUADRO!G$4&amp;$E430),'Hoja de Trabajo para listado'!$DE$151:$DG$151,0)),0)+IFERROR(INDEX('Hoja de Trabajo para listado'!$CD$155:$DC$1048576,MATCH($A430,'Hoja de Trabajo para listado'!$CD$155:$CD$1048576,0),MATCH((CUADRO!G$4&amp;$E430),'Hoja de Trabajo para listado'!$CD$151:$DC$151,0)),0)</f>
        <v>0</v>
      </c>
      <c r="H430" s="241">
        <f ca="1">+IFERROR(INDEX('Hoja de Trabajo para listado'!$A$155:$Z$1048576,MATCH($A430,'Hoja de Trabajo para listado'!$A$155:$A$1048576,0),MATCH((CUADRO!H$4&amp;$E430),'Hoja de Trabajo para listado'!$A$151:$Z$151,0)),0)+IFERROR(INDEX('Hoja de Trabajo para listado'!$AB$155:$BA$1048576,MATCH($A430,'Hoja de Trabajo para listado'!$AB$155:$AB$1048576,0),MATCH((CUADRO!H$4&amp;$E430),'Hoja de Trabajo para listado'!$AB$151:$BA$151,0)),0)+IFERROR(INDEX('Hoja de Trabajo para listado'!$BC$155:$CB$1048576,MATCH($A430,'Hoja de Trabajo para listado'!$BC$155:$BC$1048576,0),MATCH((CUADRO!H$4&amp;$E430),'Hoja de Trabajo para listado'!$BC$151:$CB$151,0)),0)+IFERROR(INDEX('Hoja de Trabajo para listado'!$DE$153:$DG$274,MATCH($A430,'Hoja de Trabajo para listado'!$DE$153:$DE$1048576,0),MATCH((CUADRO!H$4&amp;$E430),'Hoja de Trabajo para listado'!$DE$151:$DG$151,0)),0)+IFERROR(INDEX('Hoja de Trabajo para listado'!$CD$155:$DC$1048576,MATCH($A430,'Hoja de Trabajo para listado'!$CD$155:$CD$1048576,0),MATCH((CUADRO!H$4&amp;$E430),'Hoja de Trabajo para listado'!$CD$151:$DC$151,0)),0)</f>
        <v>0</v>
      </c>
      <c r="I430" s="241">
        <f ca="1">+IFERROR(INDEX('Hoja de Trabajo para listado'!$A$155:$Z$1048576,MATCH($A430,'Hoja de Trabajo para listado'!$A$155:$A$1048576,0),MATCH((CUADRO!I$4&amp;$E430),'Hoja de Trabajo para listado'!$A$151:$Z$151,0)),0)+IFERROR(INDEX('Hoja de Trabajo para listado'!$AB$155:$BA$1048576,MATCH($A430,'Hoja de Trabajo para listado'!$AB$155:$AB$1048576,0),MATCH((CUADRO!I$4&amp;$E430),'Hoja de Trabajo para listado'!$AB$151:$BA$151,0)),0)+IFERROR(INDEX('Hoja de Trabajo para listado'!$BC$155:$CB$1048576,MATCH($A430,'Hoja de Trabajo para listado'!$BC$155:$BC$1048576,0),MATCH((CUADRO!I$4&amp;$E430),'Hoja de Trabajo para listado'!$BC$151:$CB$151,0)),0)+IFERROR(INDEX('Hoja de Trabajo para listado'!$DE$153:$DG$274,MATCH($A430,'Hoja de Trabajo para listado'!$DE$153:$DE$1048576,0),MATCH((CUADRO!I$4&amp;$E430),'Hoja de Trabajo para listado'!$DE$151:$DG$151,0)),0)+IFERROR(INDEX('Hoja de Trabajo para listado'!$CD$155:$DC$1048576,MATCH($A430,'Hoja de Trabajo para listado'!$CD$155:$CD$1048576,0),MATCH((CUADRO!I$4&amp;$E430),'Hoja de Trabajo para listado'!$CD$151:$DC$151,0)),0)</f>
        <v>0</v>
      </c>
      <c r="J430" s="241">
        <f ca="1">+IFERROR(INDEX('Hoja de Trabajo para listado'!$A$155:$Z$1048576,MATCH($A430,'Hoja de Trabajo para listado'!$A$155:$A$1048576,0),MATCH((CUADRO!J$4&amp;$E430),'Hoja de Trabajo para listado'!$A$151:$Z$151,0)),0)+IFERROR(INDEX('Hoja de Trabajo para listado'!$AB$155:$BA$1048576,MATCH($A430,'Hoja de Trabajo para listado'!$AB$155:$AB$1048576,0),MATCH((CUADRO!J$4&amp;$E430),'Hoja de Trabajo para listado'!$AB$151:$BA$151,0)),0)+IFERROR(INDEX('Hoja de Trabajo para listado'!$BC$155:$CB$1048576,MATCH($A430,'Hoja de Trabajo para listado'!$BC$155:$BC$1048576,0),MATCH((CUADRO!J$4&amp;$E430),'Hoja de Trabajo para listado'!$BC$151:$CB$151,0)),0)+IFERROR(INDEX('Hoja de Trabajo para listado'!$DE$153:$DG$274,MATCH($A430,'Hoja de Trabajo para listado'!$DE$153:$DE$1048576,0),MATCH((CUADRO!J$4&amp;$E430),'Hoja de Trabajo para listado'!$DE$151:$DG$151,0)),0)+IFERROR(INDEX('Hoja de Trabajo para listado'!$CD$155:$DC$1048576,MATCH($A430,'Hoja de Trabajo para listado'!$CD$155:$CD$1048576,0),MATCH((CUADRO!J$4&amp;$E430),'Hoja de Trabajo para listado'!$CD$151:$DC$151,0)),0)</f>
        <v>0</v>
      </c>
      <c r="K430" s="241">
        <f ca="1">+IFERROR(INDEX('Hoja de Trabajo para listado'!$A$155:$Z$1048576,MATCH($A430,'Hoja de Trabajo para listado'!$A$155:$A$1048576,0),MATCH((CUADRO!K$4&amp;$E430),'Hoja de Trabajo para listado'!$A$151:$Z$151,0)),0)+IFERROR(INDEX('Hoja de Trabajo para listado'!$AB$155:$BA$1048576,MATCH($A430,'Hoja de Trabajo para listado'!$AB$155:$AB$1048576,0),MATCH((CUADRO!K$4&amp;$E430),'Hoja de Trabajo para listado'!$AB$151:$BA$151,0)),0)+IFERROR(INDEX('Hoja de Trabajo para listado'!$BC$155:$CB$1048576,MATCH($A430,'Hoja de Trabajo para listado'!$BC$155:$BC$1048576,0),MATCH((CUADRO!K$4&amp;$E430),'Hoja de Trabajo para listado'!$BC$151:$CB$151,0)),0)+IFERROR(INDEX('Hoja de Trabajo para listado'!$DE$153:$DG$274,MATCH($A430,'Hoja de Trabajo para listado'!$DE$153:$DE$1048576,0),MATCH((CUADRO!K$4&amp;$E430),'Hoja de Trabajo para listado'!$DE$151:$DG$151,0)),0)+IFERROR(INDEX('Hoja de Trabajo para listado'!$CD$155:$DC$1048576,MATCH($A430,'Hoja de Trabajo para listado'!$CD$155:$CD$1048576,0),MATCH((CUADRO!K$4&amp;$E430),'Hoja de Trabajo para listado'!$CD$151:$DC$151,0)),0)</f>
        <v>0</v>
      </c>
      <c r="L430" s="241">
        <f ca="1">+IFERROR(INDEX('Hoja de Trabajo para listado'!$A$155:$Z$1048576,MATCH($A430,'Hoja de Trabajo para listado'!$A$155:$A$1048576,0),MATCH((CUADRO!L$4&amp;$E430),'Hoja de Trabajo para listado'!$A$151:$Z$151,0)),0)+IFERROR(INDEX('Hoja de Trabajo para listado'!$AB$155:$BA$1048576,MATCH($A430,'Hoja de Trabajo para listado'!$AB$155:$AB$1048576,0),MATCH((CUADRO!L$4&amp;$E430),'Hoja de Trabajo para listado'!$AB$151:$BA$151,0)),0)+IFERROR(INDEX('Hoja de Trabajo para listado'!$BC$155:$CB$1048576,MATCH($A430,'Hoja de Trabajo para listado'!$BC$155:$BC$1048576,0),MATCH((CUADRO!L$4&amp;$E430),'Hoja de Trabajo para listado'!$BC$151:$CB$151,0)),0)+IFERROR(INDEX('Hoja de Trabajo para listado'!$DE$153:$DG$274,MATCH($A430,'Hoja de Trabajo para listado'!$DE$153:$DE$1048576,0),MATCH((CUADRO!L$4&amp;$E430),'Hoja de Trabajo para listado'!$DE$151:$DG$151,0)),0)+IFERROR(INDEX('Hoja de Trabajo para listado'!$CD$155:$DC$1048576,MATCH($A430,'Hoja de Trabajo para listado'!$CD$155:$CD$1048576,0),MATCH((CUADRO!L$4&amp;$E430),'Hoja de Trabajo para listado'!$CD$151:$DC$151,0)),0)</f>
        <v>0</v>
      </c>
      <c r="M430" s="241">
        <f ca="1">+IFERROR(INDEX('Hoja de Trabajo para listado'!$A$155:$Z$1048576,MATCH($A430,'Hoja de Trabajo para listado'!$A$155:$A$1048576,0),MATCH((CUADRO!M$4&amp;$E430),'Hoja de Trabajo para listado'!$A$151:$Z$151,0)),0)+IFERROR(INDEX('Hoja de Trabajo para listado'!$AB$155:$BA$1048576,MATCH($A430,'Hoja de Trabajo para listado'!$AB$155:$AB$1048576,0),MATCH((CUADRO!M$4&amp;$E430),'Hoja de Trabajo para listado'!$AB$151:$BA$151,0)),0)+IFERROR(INDEX('Hoja de Trabajo para listado'!$BC$155:$CB$1048576,MATCH($A430,'Hoja de Trabajo para listado'!$BC$155:$BC$1048576,0),MATCH((CUADRO!M$4&amp;$E430),'Hoja de Trabajo para listado'!$BC$151:$CB$151,0)),0)+IFERROR(INDEX('Hoja de Trabajo para listado'!$DE$153:$DG$274,MATCH($A430,'Hoja de Trabajo para listado'!$DE$153:$DE$1048576,0),MATCH((CUADRO!M$4&amp;$E430),'Hoja de Trabajo para listado'!$DE$151:$DG$151,0)),0)+IFERROR(INDEX('Hoja de Trabajo para listado'!$CD$155:$DC$1048576,MATCH($A430,'Hoja de Trabajo para listado'!$CD$155:$CD$1048576,0),MATCH((CUADRO!M$4&amp;$E430),'Hoja de Trabajo para listado'!$CD$151:$DC$151,0)),0)</f>
        <v>0</v>
      </c>
      <c r="N430" s="241">
        <f ca="1">+IFERROR(INDEX('Hoja de Trabajo para listado'!$A$155:$Z$1048576,MATCH($A430,'Hoja de Trabajo para listado'!$A$155:$A$1048576,0),MATCH((CUADRO!N$4&amp;$E430),'Hoja de Trabajo para listado'!$A$151:$Z$151,0)),0)+IFERROR(INDEX('Hoja de Trabajo para listado'!$AB$155:$BA$1048576,MATCH($A430,'Hoja de Trabajo para listado'!$AB$155:$AB$1048576,0),MATCH((CUADRO!N$4&amp;$E430),'Hoja de Trabajo para listado'!$AB$151:$BA$151,0)),0)+IFERROR(INDEX('Hoja de Trabajo para listado'!$BC$155:$CB$1048576,MATCH($A430,'Hoja de Trabajo para listado'!$BC$155:$BC$1048576,0),MATCH((CUADRO!N$4&amp;$E430),'Hoja de Trabajo para listado'!$BC$151:$CB$151,0)),0)+IFERROR(INDEX('Hoja de Trabajo para listado'!$DE$153:$DG$274,MATCH($A430,'Hoja de Trabajo para listado'!$DE$153:$DE$1048576,0),MATCH((CUADRO!N$4&amp;$E430),'Hoja de Trabajo para listado'!$DE$151:$DG$151,0)),0)+IFERROR(INDEX('Hoja de Trabajo para listado'!$CD$155:$DC$1048576,MATCH($A430,'Hoja de Trabajo para listado'!$CD$155:$CD$1048576,0),MATCH((CUADRO!N$4&amp;$E430),'Hoja de Trabajo para listado'!$CD$151:$DC$151,0)),0)</f>
        <v>0</v>
      </c>
      <c r="O430" s="241">
        <f ca="1">+IFERROR(INDEX('Hoja de Trabajo para listado'!$A$155:$Z$1048576,MATCH($A430,'Hoja de Trabajo para listado'!$A$155:$A$1048576,0),MATCH((CUADRO!O$4&amp;$E430),'Hoja de Trabajo para listado'!$A$151:$Z$151,0)),0)+IFERROR(INDEX('Hoja de Trabajo para listado'!$AB$155:$BA$1048576,MATCH($A430,'Hoja de Trabajo para listado'!$AB$155:$AB$1048576,0),MATCH((CUADRO!O$4&amp;$E430),'Hoja de Trabajo para listado'!$AB$151:$BA$151,0)),0)+IFERROR(INDEX('Hoja de Trabajo para listado'!$BC$155:$CB$1048576,MATCH($A430,'Hoja de Trabajo para listado'!$BC$155:$BC$1048576,0),MATCH((CUADRO!O$4&amp;$E430),'Hoja de Trabajo para listado'!$BC$151:$CB$151,0)),0)+IFERROR(INDEX('Hoja de Trabajo para listado'!$DE$153:$DG$274,MATCH($A430,'Hoja de Trabajo para listado'!$DE$153:$DE$1048576,0),MATCH((CUADRO!O$4&amp;$E430),'Hoja de Trabajo para listado'!$DE$151:$DG$151,0)),0)+IFERROR(INDEX('Hoja de Trabajo para listado'!$CD$155:$DC$1048576,MATCH($A430,'Hoja de Trabajo para listado'!$CD$155:$CD$1048576,0),MATCH((CUADRO!O$4&amp;$E430),'Hoja de Trabajo para listado'!$CD$151:$DC$151,0)),0)</f>
        <v>0</v>
      </c>
      <c r="P430" s="241">
        <f ca="1">+IFERROR(INDEX('Hoja de Trabajo para listado'!$A$155:$Z$1048576,MATCH($A430,'Hoja de Trabajo para listado'!$A$155:$A$1048576,0),MATCH((CUADRO!P$4&amp;$E430),'Hoja de Trabajo para listado'!$A$151:$Z$151,0)),0)+IFERROR(INDEX('Hoja de Trabajo para listado'!$AB$155:$BA$1048576,MATCH($A430,'Hoja de Trabajo para listado'!$AB$155:$AB$1048576,0),MATCH((CUADRO!P$4&amp;$E430),'Hoja de Trabajo para listado'!$AB$151:$BA$151,0)),0)+IFERROR(INDEX('Hoja de Trabajo para listado'!$BC$155:$CB$1048576,MATCH($A430,'Hoja de Trabajo para listado'!$BC$155:$BC$1048576,0),MATCH((CUADRO!P$4&amp;$E430),'Hoja de Trabajo para listado'!$BC$151:$CB$151,0)),0)+IFERROR(INDEX('Hoja de Trabajo para listado'!$DE$153:$DG$274,MATCH($A430,'Hoja de Trabajo para listado'!$DE$153:$DE$1048576,0),MATCH((CUADRO!P$4&amp;$E430),'Hoja de Trabajo para listado'!$DE$151:$DG$151,0)),0)+IFERROR(INDEX('Hoja de Trabajo para listado'!$CD$155:$DC$1048576,MATCH($A430,'Hoja de Trabajo para listado'!$CD$155:$CD$1048576,0),MATCH((CUADRO!P$4&amp;$E430),'Hoja de Trabajo para listado'!$CD$151:$DC$151,0)),0)</f>
        <v>0</v>
      </c>
      <c r="Q430" s="241">
        <f ca="1">+IFERROR(INDEX('Hoja de Trabajo para listado'!$A$155:$Z$1048576,MATCH($A430,'Hoja de Trabajo para listado'!$A$155:$A$1048576,0),MATCH((CUADRO!Q$4&amp;$E430),'Hoja de Trabajo para listado'!$A$151:$Z$151,0)),0)+IFERROR(INDEX('Hoja de Trabajo para listado'!$AB$155:$BA$1048576,MATCH($A430,'Hoja de Trabajo para listado'!$AB$155:$AB$1048576,0),MATCH((CUADRO!Q$4&amp;$E430),'Hoja de Trabajo para listado'!$AB$151:$BA$151,0)),0)+IFERROR(INDEX('Hoja de Trabajo para listado'!$BC$155:$CB$1048576,MATCH($A430,'Hoja de Trabajo para listado'!$BC$155:$BC$1048576,0),MATCH((CUADRO!Q$4&amp;$E430),'Hoja de Trabajo para listado'!$BC$151:$CB$151,0)),0)+IFERROR(INDEX('Hoja de Trabajo para listado'!$DE$153:$DG$274,MATCH($A430,'Hoja de Trabajo para listado'!$DE$153:$DE$1048576,0),MATCH((CUADRO!Q$4&amp;$E430),'Hoja de Trabajo para listado'!$DE$151:$DG$151,0)),0)+IFERROR(INDEX('Hoja de Trabajo para listado'!$CD$155:$DC$1048576,MATCH($A430,'Hoja de Trabajo para listado'!$CD$155:$CD$1048576,0),MATCH((CUADRO!Q$4&amp;$E430),'Hoja de Trabajo para listado'!$CD$151:$DC$151,0)),0)</f>
        <v>0</v>
      </c>
      <c r="R430" s="241">
        <f t="shared" ca="1" si="12"/>
        <v>0</v>
      </c>
      <c r="S430" s="247">
        <f ca="1">+R429+R430</f>
        <v>0</v>
      </c>
      <c r="T430" s="241">
        <f ca="1">+S430</f>
        <v>0</v>
      </c>
      <c r="U430" s="240">
        <f t="shared" si="13"/>
        <v>2</v>
      </c>
    </row>
    <row r="431" spans="1:21" customFormat="1" ht="27" hidden="1" customHeight="1">
      <c r="A431" s="32">
        <v>907</v>
      </c>
      <c r="B431" s="381">
        <f>+A431</f>
        <v>907</v>
      </c>
      <c r="C431" s="245" t="str">
        <f>+VLOOKUP(A431,bd_lista!$A$3:$C$592,3,FALSE)</f>
        <v>Gobierno Autónomo Departamental de Santa Cruz</v>
      </c>
      <c r="D431" s="383" t="str">
        <f>+C431</f>
        <v>Gobierno Autónomo Departamental de Santa Cruz</v>
      </c>
      <c r="E431" s="240" t="s">
        <v>683</v>
      </c>
      <c r="F431" s="241">
        <f ca="1">+IFERROR(INDEX('Hoja de Trabajo para listado'!$A$155:$Z$1048576,MATCH($A431,'Hoja de Trabajo para listado'!$A$155:$A$1048576,0),MATCH((CUADRO!F$4&amp;$E431),'Hoja de Trabajo para listado'!$A$151:$Z$151,0)),0)+IFERROR(INDEX('Hoja de Trabajo para listado'!$AB$155:$BA$1048576,MATCH($A431,'Hoja de Trabajo para listado'!$AB$155:$AB$1048576,0),MATCH((CUADRO!F$4&amp;$E431),'Hoja de Trabajo para listado'!$AB$151:$BA$151,0)),0)+IFERROR(INDEX('Hoja de Trabajo para listado'!$BC$155:$CB$1048576,MATCH($A431,'Hoja de Trabajo para listado'!$BC$155:$BC$1048576,0),MATCH((CUADRO!F$4&amp;$E431),'Hoja de Trabajo para listado'!$BC$151:$CB$151,0)),0)+IFERROR(INDEX('Hoja de Trabajo para listado'!$DE$153:$DG$274,MATCH($A431,'Hoja de Trabajo para listado'!$DE$153:$DE$1048576,0),MATCH((CUADRO!F$4&amp;$E431),'Hoja de Trabajo para listado'!$DE$151:$DG$151,0)),0)+IFERROR(INDEX('Hoja de Trabajo para listado'!$CD$155:$DC$1048576,MATCH($A431,'Hoja de Trabajo para listado'!$CD$155:$CD$1048576,0),MATCH((CUADRO!F$4&amp;$E431),'Hoja de Trabajo para listado'!$CD$151:$DC$151,0)),0)</f>
        <v>0</v>
      </c>
      <c r="G431" s="241">
        <f ca="1">+IFERROR(INDEX('Hoja de Trabajo para listado'!$A$155:$Z$1048576,MATCH($A431,'Hoja de Trabajo para listado'!$A$155:$A$1048576,0),MATCH((CUADRO!G$4&amp;$E431),'Hoja de Trabajo para listado'!$A$151:$Z$151,0)),0)+IFERROR(INDEX('Hoja de Trabajo para listado'!$AB$155:$BA$1048576,MATCH($A431,'Hoja de Trabajo para listado'!$AB$155:$AB$1048576,0),MATCH((CUADRO!G$4&amp;$E431),'Hoja de Trabajo para listado'!$AB$151:$BA$151,0)),0)+IFERROR(INDEX('Hoja de Trabajo para listado'!$BC$155:$CB$1048576,MATCH($A431,'Hoja de Trabajo para listado'!$BC$155:$BC$1048576,0),MATCH((CUADRO!G$4&amp;$E431),'Hoja de Trabajo para listado'!$BC$151:$CB$151,0)),0)+IFERROR(INDEX('Hoja de Trabajo para listado'!$DE$153:$DG$274,MATCH($A431,'Hoja de Trabajo para listado'!$DE$153:$DE$1048576,0),MATCH((CUADRO!G$4&amp;$E431),'Hoja de Trabajo para listado'!$DE$151:$DG$151,0)),0)+IFERROR(INDEX('Hoja de Trabajo para listado'!$CD$155:$DC$1048576,MATCH($A431,'Hoja de Trabajo para listado'!$CD$155:$CD$1048576,0),MATCH((CUADRO!G$4&amp;$E431),'Hoja de Trabajo para listado'!$CD$151:$DC$151,0)),0)</f>
        <v>0</v>
      </c>
      <c r="H431" s="241">
        <f ca="1">+IFERROR(INDEX('Hoja de Trabajo para listado'!$A$155:$Z$1048576,MATCH($A431,'Hoja de Trabajo para listado'!$A$155:$A$1048576,0),MATCH((CUADRO!H$4&amp;$E431),'Hoja de Trabajo para listado'!$A$151:$Z$151,0)),0)+IFERROR(INDEX('Hoja de Trabajo para listado'!$AB$155:$BA$1048576,MATCH($A431,'Hoja de Trabajo para listado'!$AB$155:$AB$1048576,0),MATCH((CUADRO!H$4&amp;$E431),'Hoja de Trabajo para listado'!$AB$151:$BA$151,0)),0)+IFERROR(INDEX('Hoja de Trabajo para listado'!$BC$155:$CB$1048576,MATCH($A431,'Hoja de Trabajo para listado'!$BC$155:$BC$1048576,0),MATCH((CUADRO!H$4&amp;$E431),'Hoja de Trabajo para listado'!$BC$151:$CB$151,0)),0)+IFERROR(INDEX('Hoja de Trabajo para listado'!$DE$153:$DG$274,MATCH($A431,'Hoja de Trabajo para listado'!$DE$153:$DE$1048576,0),MATCH((CUADRO!H$4&amp;$E431),'Hoja de Trabajo para listado'!$DE$151:$DG$151,0)),0)+IFERROR(INDEX('Hoja de Trabajo para listado'!$CD$155:$DC$1048576,MATCH($A431,'Hoja de Trabajo para listado'!$CD$155:$CD$1048576,0),MATCH((CUADRO!H$4&amp;$E431),'Hoja de Trabajo para listado'!$CD$151:$DC$151,0)),0)</f>
        <v>0</v>
      </c>
      <c r="I431" s="241">
        <f ca="1">+IFERROR(INDEX('Hoja de Trabajo para listado'!$A$155:$Z$1048576,MATCH($A431,'Hoja de Trabajo para listado'!$A$155:$A$1048576,0),MATCH((CUADRO!I$4&amp;$E431),'Hoja de Trabajo para listado'!$A$151:$Z$151,0)),0)+IFERROR(INDEX('Hoja de Trabajo para listado'!$AB$155:$BA$1048576,MATCH($A431,'Hoja de Trabajo para listado'!$AB$155:$AB$1048576,0),MATCH((CUADRO!I$4&amp;$E431),'Hoja de Trabajo para listado'!$AB$151:$BA$151,0)),0)+IFERROR(INDEX('Hoja de Trabajo para listado'!$BC$155:$CB$1048576,MATCH($A431,'Hoja de Trabajo para listado'!$BC$155:$BC$1048576,0),MATCH((CUADRO!I$4&amp;$E431),'Hoja de Trabajo para listado'!$BC$151:$CB$151,0)),0)+IFERROR(INDEX('Hoja de Trabajo para listado'!$DE$153:$DG$274,MATCH($A431,'Hoja de Trabajo para listado'!$DE$153:$DE$1048576,0),MATCH((CUADRO!I$4&amp;$E431),'Hoja de Trabajo para listado'!$DE$151:$DG$151,0)),0)+IFERROR(INDEX('Hoja de Trabajo para listado'!$CD$155:$DC$1048576,MATCH($A431,'Hoja de Trabajo para listado'!$CD$155:$CD$1048576,0),MATCH((CUADRO!I$4&amp;$E431),'Hoja de Trabajo para listado'!$CD$151:$DC$151,0)),0)</f>
        <v>0</v>
      </c>
      <c r="J431" s="241">
        <f ca="1">+IFERROR(INDEX('Hoja de Trabajo para listado'!$A$155:$Z$1048576,MATCH($A431,'Hoja de Trabajo para listado'!$A$155:$A$1048576,0),MATCH((CUADRO!J$4&amp;$E431),'Hoja de Trabajo para listado'!$A$151:$Z$151,0)),0)+IFERROR(INDEX('Hoja de Trabajo para listado'!$AB$155:$BA$1048576,MATCH($A431,'Hoja de Trabajo para listado'!$AB$155:$AB$1048576,0),MATCH((CUADRO!J$4&amp;$E431),'Hoja de Trabajo para listado'!$AB$151:$BA$151,0)),0)+IFERROR(INDEX('Hoja de Trabajo para listado'!$BC$155:$CB$1048576,MATCH($A431,'Hoja de Trabajo para listado'!$BC$155:$BC$1048576,0),MATCH((CUADRO!J$4&amp;$E431),'Hoja de Trabajo para listado'!$BC$151:$CB$151,0)),0)+IFERROR(INDEX('Hoja de Trabajo para listado'!$DE$153:$DG$274,MATCH($A431,'Hoja de Trabajo para listado'!$DE$153:$DE$1048576,0),MATCH((CUADRO!J$4&amp;$E431),'Hoja de Trabajo para listado'!$DE$151:$DG$151,0)),0)+IFERROR(INDEX('Hoja de Trabajo para listado'!$CD$155:$DC$1048576,MATCH($A431,'Hoja de Trabajo para listado'!$CD$155:$CD$1048576,0),MATCH((CUADRO!J$4&amp;$E431),'Hoja de Trabajo para listado'!$CD$151:$DC$151,0)),0)</f>
        <v>0</v>
      </c>
      <c r="K431" s="241">
        <f ca="1">+IFERROR(INDEX('Hoja de Trabajo para listado'!$A$155:$Z$1048576,MATCH($A431,'Hoja de Trabajo para listado'!$A$155:$A$1048576,0),MATCH((CUADRO!K$4&amp;$E431),'Hoja de Trabajo para listado'!$A$151:$Z$151,0)),0)+IFERROR(INDEX('Hoja de Trabajo para listado'!$AB$155:$BA$1048576,MATCH($A431,'Hoja de Trabajo para listado'!$AB$155:$AB$1048576,0),MATCH((CUADRO!K$4&amp;$E431),'Hoja de Trabajo para listado'!$AB$151:$BA$151,0)),0)+IFERROR(INDEX('Hoja de Trabajo para listado'!$BC$155:$CB$1048576,MATCH($A431,'Hoja de Trabajo para listado'!$BC$155:$BC$1048576,0),MATCH((CUADRO!K$4&amp;$E431),'Hoja de Trabajo para listado'!$BC$151:$CB$151,0)),0)+IFERROR(INDEX('Hoja de Trabajo para listado'!$DE$153:$DG$274,MATCH($A431,'Hoja de Trabajo para listado'!$DE$153:$DE$1048576,0),MATCH((CUADRO!K$4&amp;$E431),'Hoja de Trabajo para listado'!$DE$151:$DG$151,0)),0)+IFERROR(INDEX('Hoja de Trabajo para listado'!$CD$155:$DC$1048576,MATCH($A431,'Hoja de Trabajo para listado'!$CD$155:$CD$1048576,0),MATCH((CUADRO!K$4&amp;$E431),'Hoja de Trabajo para listado'!$CD$151:$DC$151,0)),0)</f>
        <v>0</v>
      </c>
      <c r="L431" s="241">
        <f ca="1">+IFERROR(INDEX('Hoja de Trabajo para listado'!$A$155:$Z$1048576,MATCH($A431,'Hoja de Trabajo para listado'!$A$155:$A$1048576,0),MATCH((CUADRO!L$4&amp;$E431),'Hoja de Trabajo para listado'!$A$151:$Z$151,0)),0)+IFERROR(INDEX('Hoja de Trabajo para listado'!$AB$155:$BA$1048576,MATCH($A431,'Hoja de Trabajo para listado'!$AB$155:$AB$1048576,0),MATCH((CUADRO!L$4&amp;$E431),'Hoja de Trabajo para listado'!$AB$151:$BA$151,0)),0)+IFERROR(INDEX('Hoja de Trabajo para listado'!$BC$155:$CB$1048576,MATCH($A431,'Hoja de Trabajo para listado'!$BC$155:$BC$1048576,0),MATCH((CUADRO!L$4&amp;$E431),'Hoja de Trabajo para listado'!$BC$151:$CB$151,0)),0)+IFERROR(INDEX('Hoja de Trabajo para listado'!$DE$153:$DG$274,MATCH($A431,'Hoja de Trabajo para listado'!$DE$153:$DE$1048576,0),MATCH((CUADRO!L$4&amp;$E431),'Hoja de Trabajo para listado'!$DE$151:$DG$151,0)),0)+IFERROR(INDEX('Hoja de Trabajo para listado'!$CD$155:$DC$1048576,MATCH($A431,'Hoja de Trabajo para listado'!$CD$155:$CD$1048576,0),MATCH((CUADRO!L$4&amp;$E431),'Hoja de Trabajo para listado'!$CD$151:$DC$151,0)),0)</f>
        <v>0</v>
      </c>
      <c r="M431" s="241">
        <f ca="1">+IFERROR(INDEX('Hoja de Trabajo para listado'!$A$155:$Z$1048576,MATCH($A431,'Hoja de Trabajo para listado'!$A$155:$A$1048576,0),MATCH((CUADRO!M$4&amp;$E431),'Hoja de Trabajo para listado'!$A$151:$Z$151,0)),0)+IFERROR(INDEX('Hoja de Trabajo para listado'!$AB$155:$BA$1048576,MATCH($A431,'Hoja de Trabajo para listado'!$AB$155:$AB$1048576,0),MATCH((CUADRO!M$4&amp;$E431),'Hoja de Trabajo para listado'!$AB$151:$BA$151,0)),0)+IFERROR(INDEX('Hoja de Trabajo para listado'!$BC$155:$CB$1048576,MATCH($A431,'Hoja de Trabajo para listado'!$BC$155:$BC$1048576,0),MATCH((CUADRO!M$4&amp;$E431),'Hoja de Trabajo para listado'!$BC$151:$CB$151,0)),0)+IFERROR(INDEX('Hoja de Trabajo para listado'!$DE$153:$DG$274,MATCH($A431,'Hoja de Trabajo para listado'!$DE$153:$DE$1048576,0),MATCH((CUADRO!M$4&amp;$E431),'Hoja de Trabajo para listado'!$DE$151:$DG$151,0)),0)+IFERROR(INDEX('Hoja de Trabajo para listado'!$CD$155:$DC$1048576,MATCH($A431,'Hoja de Trabajo para listado'!$CD$155:$CD$1048576,0),MATCH((CUADRO!M$4&amp;$E431),'Hoja de Trabajo para listado'!$CD$151:$DC$151,0)),0)</f>
        <v>0</v>
      </c>
      <c r="N431" s="241">
        <f ca="1">+IFERROR(INDEX('Hoja de Trabajo para listado'!$A$155:$Z$1048576,MATCH($A431,'Hoja de Trabajo para listado'!$A$155:$A$1048576,0),MATCH((CUADRO!N$4&amp;$E431),'Hoja de Trabajo para listado'!$A$151:$Z$151,0)),0)+IFERROR(INDEX('Hoja de Trabajo para listado'!$AB$155:$BA$1048576,MATCH($A431,'Hoja de Trabajo para listado'!$AB$155:$AB$1048576,0),MATCH((CUADRO!N$4&amp;$E431),'Hoja de Trabajo para listado'!$AB$151:$BA$151,0)),0)+IFERROR(INDEX('Hoja de Trabajo para listado'!$BC$155:$CB$1048576,MATCH($A431,'Hoja de Trabajo para listado'!$BC$155:$BC$1048576,0),MATCH((CUADRO!N$4&amp;$E431),'Hoja de Trabajo para listado'!$BC$151:$CB$151,0)),0)+IFERROR(INDEX('Hoja de Trabajo para listado'!$DE$153:$DG$274,MATCH($A431,'Hoja de Trabajo para listado'!$DE$153:$DE$1048576,0),MATCH((CUADRO!N$4&amp;$E431),'Hoja de Trabajo para listado'!$DE$151:$DG$151,0)),0)+IFERROR(INDEX('Hoja de Trabajo para listado'!$CD$155:$DC$1048576,MATCH($A431,'Hoja de Trabajo para listado'!$CD$155:$CD$1048576,0),MATCH((CUADRO!N$4&amp;$E431),'Hoja de Trabajo para listado'!$CD$151:$DC$151,0)),0)</f>
        <v>0</v>
      </c>
      <c r="O431" s="241">
        <f ca="1">+IFERROR(INDEX('Hoja de Trabajo para listado'!$A$155:$Z$1048576,MATCH($A431,'Hoja de Trabajo para listado'!$A$155:$A$1048576,0),MATCH((CUADRO!O$4&amp;$E431),'Hoja de Trabajo para listado'!$A$151:$Z$151,0)),0)+IFERROR(INDEX('Hoja de Trabajo para listado'!$AB$155:$BA$1048576,MATCH($A431,'Hoja de Trabajo para listado'!$AB$155:$AB$1048576,0),MATCH((CUADRO!O$4&amp;$E431),'Hoja de Trabajo para listado'!$AB$151:$BA$151,0)),0)+IFERROR(INDEX('Hoja de Trabajo para listado'!$BC$155:$CB$1048576,MATCH($A431,'Hoja de Trabajo para listado'!$BC$155:$BC$1048576,0),MATCH((CUADRO!O$4&amp;$E431),'Hoja de Trabajo para listado'!$BC$151:$CB$151,0)),0)+IFERROR(INDEX('Hoja de Trabajo para listado'!$DE$153:$DG$274,MATCH($A431,'Hoja de Trabajo para listado'!$DE$153:$DE$1048576,0),MATCH((CUADRO!O$4&amp;$E431),'Hoja de Trabajo para listado'!$DE$151:$DG$151,0)),0)+IFERROR(INDEX('Hoja de Trabajo para listado'!$CD$155:$DC$1048576,MATCH($A431,'Hoja de Trabajo para listado'!$CD$155:$CD$1048576,0),MATCH((CUADRO!O$4&amp;$E431),'Hoja de Trabajo para listado'!$CD$151:$DC$151,0)),0)</f>
        <v>0</v>
      </c>
      <c r="P431" s="241">
        <f ca="1">+IFERROR(INDEX('Hoja de Trabajo para listado'!$A$155:$Z$1048576,MATCH($A431,'Hoja de Trabajo para listado'!$A$155:$A$1048576,0),MATCH((CUADRO!P$4&amp;$E431),'Hoja de Trabajo para listado'!$A$151:$Z$151,0)),0)+IFERROR(INDEX('Hoja de Trabajo para listado'!$AB$155:$BA$1048576,MATCH($A431,'Hoja de Trabajo para listado'!$AB$155:$AB$1048576,0),MATCH((CUADRO!P$4&amp;$E431),'Hoja de Trabajo para listado'!$AB$151:$BA$151,0)),0)+IFERROR(INDEX('Hoja de Trabajo para listado'!$BC$155:$CB$1048576,MATCH($A431,'Hoja de Trabajo para listado'!$BC$155:$BC$1048576,0),MATCH((CUADRO!P$4&amp;$E431),'Hoja de Trabajo para listado'!$BC$151:$CB$151,0)),0)+IFERROR(INDEX('Hoja de Trabajo para listado'!$DE$153:$DG$274,MATCH($A431,'Hoja de Trabajo para listado'!$DE$153:$DE$1048576,0),MATCH((CUADRO!P$4&amp;$E431),'Hoja de Trabajo para listado'!$DE$151:$DG$151,0)),0)+IFERROR(INDEX('Hoja de Trabajo para listado'!$CD$155:$DC$1048576,MATCH($A431,'Hoja de Trabajo para listado'!$CD$155:$CD$1048576,0),MATCH((CUADRO!P$4&amp;$E431),'Hoja de Trabajo para listado'!$CD$151:$DC$151,0)),0)</f>
        <v>0</v>
      </c>
      <c r="Q431" s="241">
        <f ca="1">+IFERROR(INDEX('Hoja de Trabajo para listado'!$A$155:$Z$1048576,MATCH($A431,'Hoja de Trabajo para listado'!$A$155:$A$1048576,0),MATCH((CUADRO!Q$4&amp;$E431),'Hoja de Trabajo para listado'!$A$151:$Z$151,0)),0)+IFERROR(INDEX('Hoja de Trabajo para listado'!$AB$155:$BA$1048576,MATCH($A431,'Hoja de Trabajo para listado'!$AB$155:$AB$1048576,0),MATCH((CUADRO!Q$4&amp;$E431),'Hoja de Trabajo para listado'!$AB$151:$BA$151,0)),0)+IFERROR(INDEX('Hoja de Trabajo para listado'!$BC$155:$CB$1048576,MATCH($A431,'Hoja de Trabajo para listado'!$BC$155:$BC$1048576,0),MATCH((CUADRO!Q$4&amp;$E431),'Hoja de Trabajo para listado'!$BC$151:$CB$151,0)),0)+IFERROR(INDEX('Hoja de Trabajo para listado'!$DE$153:$DG$274,MATCH($A431,'Hoja de Trabajo para listado'!$DE$153:$DE$1048576,0),MATCH((CUADRO!Q$4&amp;$E431),'Hoja de Trabajo para listado'!$DE$151:$DG$151,0)),0)+IFERROR(INDEX('Hoja de Trabajo para listado'!$CD$155:$DC$1048576,MATCH($A431,'Hoja de Trabajo para listado'!$CD$155:$CD$1048576,0),MATCH((CUADRO!Q$4&amp;$E431),'Hoja de Trabajo para listado'!$CD$151:$DC$151,0)),0)</f>
        <v>0</v>
      </c>
      <c r="R431" s="241">
        <f t="shared" ca="1" si="12"/>
        <v>0</v>
      </c>
      <c r="S431" s="247"/>
      <c r="T431" s="241">
        <f ca="1">+T432</f>
        <v>285.47000000000003</v>
      </c>
      <c r="U431" s="240">
        <f t="shared" si="13"/>
        <v>1</v>
      </c>
    </row>
    <row r="432" spans="1:21" customFormat="1" ht="27" hidden="1" customHeight="1">
      <c r="A432" s="32">
        <v>907</v>
      </c>
      <c r="B432" s="382"/>
      <c r="C432" s="245" t="str">
        <f>+VLOOKUP(A432,bd_lista!$A$3:$C$592,3,FALSE)</f>
        <v>Gobierno Autónomo Departamental de Santa Cruz</v>
      </c>
      <c r="D432" s="384"/>
      <c r="E432" s="242" t="s">
        <v>684</v>
      </c>
      <c r="F432" s="241">
        <f ca="1">+IFERROR(INDEX('Hoja de Trabajo para listado'!$A$155:$Z$1048576,MATCH($A432,'Hoja de Trabajo para listado'!$A$155:$A$1048576,0),MATCH((CUADRO!F$4&amp;$E432),'Hoja de Trabajo para listado'!$A$151:$Z$151,0)),0)+IFERROR(INDEX('Hoja de Trabajo para listado'!$AB$155:$BA$1048576,MATCH($A432,'Hoja de Trabajo para listado'!$AB$155:$AB$1048576,0),MATCH((CUADRO!F$4&amp;$E432),'Hoja de Trabajo para listado'!$AB$151:$BA$151,0)),0)+IFERROR(INDEX('Hoja de Trabajo para listado'!$BC$155:$CB$1048576,MATCH($A432,'Hoja de Trabajo para listado'!$BC$155:$BC$1048576,0),MATCH((CUADRO!F$4&amp;$E432),'Hoja de Trabajo para listado'!$BC$151:$CB$151,0)),0)+IFERROR(INDEX('Hoja de Trabajo para listado'!$DE$153:$DG$274,MATCH($A432,'Hoja de Trabajo para listado'!$DE$153:$DE$1048576,0),MATCH((CUADRO!F$4&amp;$E432),'Hoja de Trabajo para listado'!$DE$151:$DG$151,0)),0)+IFERROR(INDEX('Hoja de Trabajo para listado'!$CD$155:$DC$1048576,MATCH($A432,'Hoja de Trabajo para listado'!$CD$155:$CD$1048576,0),MATCH((CUADRO!F$4&amp;$E432),'Hoja de Trabajo para listado'!$CD$151:$DC$151,0)),0)</f>
        <v>0</v>
      </c>
      <c r="G432" s="241">
        <f ca="1">+IFERROR(INDEX('Hoja de Trabajo para listado'!$A$155:$Z$1048576,MATCH($A432,'Hoja de Trabajo para listado'!$A$155:$A$1048576,0),MATCH((CUADRO!G$4&amp;$E432),'Hoja de Trabajo para listado'!$A$151:$Z$151,0)),0)+IFERROR(INDEX('Hoja de Trabajo para listado'!$AB$155:$BA$1048576,MATCH($A432,'Hoja de Trabajo para listado'!$AB$155:$AB$1048576,0),MATCH((CUADRO!G$4&amp;$E432),'Hoja de Trabajo para listado'!$AB$151:$BA$151,0)),0)+IFERROR(INDEX('Hoja de Trabajo para listado'!$BC$155:$CB$1048576,MATCH($A432,'Hoja de Trabajo para listado'!$BC$155:$BC$1048576,0),MATCH((CUADRO!G$4&amp;$E432),'Hoja de Trabajo para listado'!$BC$151:$CB$151,0)),0)+IFERROR(INDEX('Hoja de Trabajo para listado'!$DE$153:$DG$274,MATCH($A432,'Hoja de Trabajo para listado'!$DE$153:$DE$1048576,0),MATCH((CUADRO!G$4&amp;$E432),'Hoja de Trabajo para listado'!$DE$151:$DG$151,0)),0)+IFERROR(INDEX('Hoja de Trabajo para listado'!$CD$155:$DC$1048576,MATCH($A432,'Hoja de Trabajo para listado'!$CD$155:$CD$1048576,0),MATCH((CUADRO!G$4&amp;$E432),'Hoja de Trabajo para listado'!$CD$151:$DC$151,0)),0)</f>
        <v>0</v>
      </c>
      <c r="H432" s="241">
        <f ca="1">+IFERROR(INDEX('Hoja de Trabajo para listado'!$A$155:$Z$1048576,MATCH($A432,'Hoja de Trabajo para listado'!$A$155:$A$1048576,0),MATCH((CUADRO!H$4&amp;$E432),'Hoja de Trabajo para listado'!$A$151:$Z$151,0)),0)+IFERROR(INDEX('Hoja de Trabajo para listado'!$AB$155:$BA$1048576,MATCH($A432,'Hoja de Trabajo para listado'!$AB$155:$AB$1048576,0),MATCH((CUADRO!H$4&amp;$E432),'Hoja de Trabajo para listado'!$AB$151:$BA$151,0)),0)+IFERROR(INDEX('Hoja de Trabajo para listado'!$BC$155:$CB$1048576,MATCH($A432,'Hoja de Trabajo para listado'!$BC$155:$BC$1048576,0),MATCH((CUADRO!H$4&amp;$E432),'Hoja de Trabajo para listado'!$BC$151:$CB$151,0)),0)+IFERROR(INDEX('Hoja de Trabajo para listado'!$DE$153:$DG$274,MATCH($A432,'Hoja de Trabajo para listado'!$DE$153:$DE$1048576,0),MATCH((CUADRO!H$4&amp;$E432),'Hoja de Trabajo para listado'!$DE$151:$DG$151,0)),0)+IFERROR(INDEX('Hoja de Trabajo para listado'!$CD$155:$DC$1048576,MATCH($A432,'Hoja de Trabajo para listado'!$CD$155:$CD$1048576,0),MATCH((CUADRO!H$4&amp;$E432),'Hoja de Trabajo para listado'!$CD$151:$DC$151,0)),0)</f>
        <v>0</v>
      </c>
      <c r="I432" s="241">
        <f ca="1">+IFERROR(INDEX('Hoja de Trabajo para listado'!$A$155:$Z$1048576,MATCH($A432,'Hoja de Trabajo para listado'!$A$155:$A$1048576,0),MATCH((CUADRO!I$4&amp;$E432),'Hoja de Trabajo para listado'!$A$151:$Z$151,0)),0)+IFERROR(INDEX('Hoja de Trabajo para listado'!$AB$155:$BA$1048576,MATCH($A432,'Hoja de Trabajo para listado'!$AB$155:$AB$1048576,0),MATCH((CUADRO!I$4&amp;$E432),'Hoja de Trabajo para listado'!$AB$151:$BA$151,0)),0)+IFERROR(INDEX('Hoja de Trabajo para listado'!$BC$155:$CB$1048576,MATCH($A432,'Hoja de Trabajo para listado'!$BC$155:$BC$1048576,0),MATCH((CUADRO!I$4&amp;$E432),'Hoja de Trabajo para listado'!$BC$151:$CB$151,0)),0)+IFERROR(INDEX('Hoja de Trabajo para listado'!$DE$153:$DG$274,MATCH($A432,'Hoja de Trabajo para listado'!$DE$153:$DE$1048576,0),MATCH((CUADRO!I$4&amp;$E432),'Hoja de Trabajo para listado'!$DE$151:$DG$151,0)),0)+IFERROR(INDEX('Hoja de Trabajo para listado'!$CD$155:$DC$1048576,MATCH($A432,'Hoja de Trabajo para listado'!$CD$155:$CD$1048576,0),MATCH((CUADRO!I$4&amp;$E432),'Hoja de Trabajo para listado'!$CD$151:$DC$151,0)),0)</f>
        <v>0</v>
      </c>
      <c r="J432" s="241">
        <f ca="1">+IFERROR(INDEX('Hoja de Trabajo para listado'!$A$155:$Z$1048576,MATCH($A432,'Hoja de Trabajo para listado'!$A$155:$A$1048576,0),MATCH((CUADRO!J$4&amp;$E432),'Hoja de Trabajo para listado'!$A$151:$Z$151,0)),0)+IFERROR(INDEX('Hoja de Trabajo para listado'!$AB$155:$BA$1048576,MATCH($A432,'Hoja de Trabajo para listado'!$AB$155:$AB$1048576,0),MATCH((CUADRO!J$4&amp;$E432),'Hoja de Trabajo para listado'!$AB$151:$BA$151,0)),0)+IFERROR(INDEX('Hoja de Trabajo para listado'!$BC$155:$CB$1048576,MATCH($A432,'Hoja de Trabajo para listado'!$BC$155:$BC$1048576,0),MATCH((CUADRO!J$4&amp;$E432),'Hoja de Trabajo para listado'!$BC$151:$CB$151,0)),0)+IFERROR(INDEX('Hoja de Trabajo para listado'!$DE$153:$DG$274,MATCH($A432,'Hoja de Trabajo para listado'!$DE$153:$DE$1048576,0),MATCH((CUADRO!J$4&amp;$E432),'Hoja de Trabajo para listado'!$DE$151:$DG$151,0)),0)+IFERROR(INDEX('Hoja de Trabajo para listado'!$CD$155:$DC$1048576,MATCH($A432,'Hoja de Trabajo para listado'!$CD$155:$CD$1048576,0),MATCH((CUADRO!J$4&amp;$E432),'Hoja de Trabajo para listado'!$CD$151:$DC$151,0)),0)</f>
        <v>285.47000000000003</v>
      </c>
      <c r="K432" s="241">
        <f ca="1">+IFERROR(INDEX('Hoja de Trabajo para listado'!$A$155:$Z$1048576,MATCH($A432,'Hoja de Trabajo para listado'!$A$155:$A$1048576,0),MATCH((CUADRO!K$4&amp;$E432),'Hoja de Trabajo para listado'!$A$151:$Z$151,0)),0)+IFERROR(INDEX('Hoja de Trabajo para listado'!$AB$155:$BA$1048576,MATCH($A432,'Hoja de Trabajo para listado'!$AB$155:$AB$1048576,0),MATCH((CUADRO!K$4&amp;$E432),'Hoja de Trabajo para listado'!$AB$151:$BA$151,0)),0)+IFERROR(INDEX('Hoja de Trabajo para listado'!$BC$155:$CB$1048576,MATCH($A432,'Hoja de Trabajo para listado'!$BC$155:$BC$1048576,0),MATCH((CUADRO!K$4&amp;$E432),'Hoja de Trabajo para listado'!$BC$151:$CB$151,0)),0)+IFERROR(INDEX('Hoja de Trabajo para listado'!$DE$153:$DG$274,MATCH($A432,'Hoja de Trabajo para listado'!$DE$153:$DE$1048576,0),MATCH((CUADRO!K$4&amp;$E432),'Hoja de Trabajo para listado'!$DE$151:$DG$151,0)),0)+IFERROR(INDEX('Hoja de Trabajo para listado'!$CD$155:$DC$1048576,MATCH($A432,'Hoja de Trabajo para listado'!$CD$155:$CD$1048576,0),MATCH((CUADRO!K$4&amp;$E432),'Hoja de Trabajo para listado'!$CD$151:$DC$151,0)),0)</f>
        <v>0</v>
      </c>
      <c r="L432" s="241">
        <f ca="1">+IFERROR(INDEX('Hoja de Trabajo para listado'!$A$155:$Z$1048576,MATCH($A432,'Hoja de Trabajo para listado'!$A$155:$A$1048576,0),MATCH((CUADRO!L$4&amp;$E432),'Hoja de Trabajo para listado'!$A$151:$Z$151,0)),0)+IFERROR(INDEX('Hoja de Trabajo para listado'!$AB$155:$BA$1048576,MATCH($A432,'Hoja de Trabajo para listado'!$AB$155:$AB$1048576,0),MATCH((CUADRO!L$4&amp;$E432),'Hoja de Trabajo para listado'!$AB$151:$BA$151,0)),0)+IFERROR(INDEX('Hoja de Trabajo para listado'!$BC$155:$CB$1048576,MATCH($A432,'Hoja de Trabajo para listado'!$BC$155:$BC$1048576,0),MATCH((CUADRO!L$4&amp;$E432),'Hoja de Trabajo para listado'!$BC$151:$CB$151,0)),0)+IFERROR(INDEX('Hoja de Trabajo para listado'!$DE$153:$DG$274,MATCH($A432,'Hoja de Trabajo para listado'!$DE$153:$DE$1048576,0),MATCH((CUADRO!L$4&amp;$E432),'Hoja de Trabajo para listado'!$DE$151:$DG$151,0)),0)+IFERROR(INDEX('Hoja de Trabajo para listado'!$CD$155:$DC$1048576,MATCH($A432,'Hoja de Trabajo para listado'!$CD$155:$CD$1048576,0),MATCH((CUADRO!L$4&amp;$E432),'Hoja de Trabajo para listado'!$CD$151:$DC$151,0)),0)</f>
        <v>0</v>
      </c>
      <c r="M432" s="241">
        <f ca="1">+IFERROR(INDEX('Hoja de Trabajo para listado'!$A$155:$Z$1048576,MATCH($A432,'Hoja de Trabajo para listado'!$A$155:$A$1048576,0),MATCH((CUADRO!M$4&amp;$E432),'Hoja de Trabajo para listado'!$A$151:$Z$151,0)),0)+IFERROR(INDEX('Hoja de Trabajo para listado'!$AB$155:$BA$1048576,MATCH($A432,'Hoja de Trabajo para listado'!$AB$155:$AB$1048576,0),MATCH((CUADRO!M$4&amp;$E432),'Hoja de Trabajo para listado'!$AB$151:$BA$151,0)),0)+IFERROR(INDEX('Hoja de Trabajo para listado'!$BC$155:$CB$1048576,MATCH($A432,'Hoja de Trabajo para listado'!$BC$155:$BC$1048576,0),MATCH((CUADRO!M$4&amp;$E432),'Hoja de Trabajo para listado'!$BC$151:$CB$151,0)),0)+IFERROR(INDEX('Hoja de Trabajo para listado'!$DE$153:$DG$274,MATCH($A432,'Hoja de Trabajo para listado'!$DE$153:$DE$1048576,0),MATCH((CUADRO!M$4&amp;$E432),'Hoja de Trabajo para listado'!$DE$151:$DG$151,0)),0)+IFERROR(INDEX('Hoja de Trabajo para listado'!$CD$155:$DC$1048576,MATCH($A432,'Hoja de Trabajo para listado'!$CD$155:$CD$1048576,0),MATCH((CUADRO!M$4&amp;$E432),'Hoja de Trabajo para listado'!$CD$151:$DC$151,0)),0)</f>
        <v>0</v>
      </c>
      <c r="N432" s="241">
        <f ca="1">+IFERROR(INDEX('Hoja de Trabajo para listado'!$A$155:$Z$1048576,MATCH($A432,'Hoja de Trabajo para listado'!$A$155:$A$1048576,0),MATCH((CUADRO!N$4&amp;$E432),'Hoja de Trabajo para listado'!$A$151:$Z$151,0)),0)+IFERROR(INDEX('Hoja de Trabajo para listado'!$AB$155:$BA$1048576,MATCH($A432,'Hoja de Trabajo para listado'!$AB$155:$AB$1048576,0),MATCH((CUADRO!N$4&amp;$E432),'Hoja de Trabajo para listado'!$AB$151:$BA$151,0)),0)+IFERROR(INDEX('Hoja de Trabajo para listado'!$BC$155:$CB$1048576,MATCH($A432,'Hoja de Trabajo para listado'!$BC$155:$BC$1048576,0),MATCH((CUADRO!N$4&amp;$E432),'Hoja de Trabajo para listado'!$BC$151:$CB$151,0)),0)+IFERROR(INDEX('Hoja de Trabajo para listado'!$DE$153:$DG$274,MATCH($A432,'Hoja de Trabajo para listado'!$DE$153:$DE$1048576,0),MATCH((CUADRO!N$4&amp;$E432),'Hoja de Trabajo para listado'!$DE$151:$DG$151,0)),0)+IFERROR(INDEX('Hoja de Trabajo para listado'!$CD$155:$DC$1048576,MATCH($A432,'Hoja de Trabajo para listado'!$CD$155:$CD$1048576,0),MATCH((CUADRO!N$4&amp;$E432),'Hoja de Trabajo para listado'!$CD$151:$DC$151,0)),0)</f>
        <v>0</v>
      </c>
      <c r="O432" s="241">
        <f ca="1">+IFERROR(INDEX('Hoja de Trabajo para listado'!$A$155:$Z$1048576,MATCH($A432,'Hoja de Trabajo para listado'!$A$155:$A$1048576,0),MATCH((CUADRO!O$4&amp;$E432),'Hoja de Trabajo para listado'!$A$151:$Z$151,0)),0)+IFERROR(INDEX('Hoja de Trabajo para listado'!$AB$155:$BA$1048576,MATCH($A432,'Hoja de Trabajo para listado'!$AB$155:$AB$1048576,0),MATCH((CUADRO!O$4&amp;$E432),'Hoja de Trabajo para listado'!$AB$151:$BA$151,0)),0)+IFERROR(INDEX('Hoja de Trabajo para listado'!$BC$155:$CB$1048576,MATCH($A432,'Hoja de Trabajo para listado'!$BC$155:$BC$1048576,0),MATCH((CUADRO!O$4&amp;$E432),'Hoja de Trabajo para listado'!$BC$151:$CB$151,0)),0)+IFERROR(INDEX('Hoja de Trabajo para listado'!$DE$153:$DG$274,MATCH($A432,'Hoja de Trabajo para listado'!$DE$153:$DE$1048576,0),MATCH((CUADRO!O$4&amp;$E432),'Hoja de Trabajo para listado'!$DE$151:$DG$151,0)),0)+IFERROR(INDEX('Hoja de Trabajo para listado'!$CD$155:$DC$1048576,MATCH($A432,'Hoja de Trabajo para listado'!$CD$155:$CD$1048576,0),MATCH((CUADRO!O$4&amp;$E432),'Hoja de Trabajo para listado'!$CD$151:$DC$151,0)),0)</f>
        <v>0</v>
      </c>
      <c r="P432" s="241">
        <f ca="1">+IFERROR(INDEX('Hoja de Trabajo para listado'!$A$155:$Z$1048576,MATCH($A432,'Hoja de Trabajo para listado'!$A$155:$A$1048576,0),MATCH((CUADRO!P$4&amp;$E432),'Hoja de Trabajo para listado'!$A$151:$Z$151,0)),0)+IFERROR(INDEX('Hoja de Trabajo para listado'!$AB$155:$BA$1048576,MATCH($A432,'Hoja de Trabajo para listado'!$AB$155:$AB$1048576,0),MATCH((CUADRO!P$4&amp;$E432),'Hoja de Trabajo para listado'!$AB$151:$BA$151,0)),0)+IFERROR(INDEX('Hoja de Trabajo para listado'!$BC$155:$CB$1048576,MATCH($A432,'Hoja de Trabajo para listado'!$BC$155:$BC$1048576,0),MATCH((CUADRO!P$4&amp;$E432),'Hoja de Trabajo para listado'!$BC$151:$CB$151,0)),0)+IFERROR(INDEX('Hoja de Trabajo para listado'!$DE$153:$DG$274,MATCH($A432,'Hoja de Trabajo para listado'!$DE$153:$DE$1048576,0),MATCH((CUADRO!P$4&amp;$E432),'Hoja de Trabajo para listado'!$DE$151:$DG$151,0)),0)+IFERROR(INDEX('Hoja de Trabajo para listado'!$CD$155:$DC$1048576,MATCH($A432,'Hoja de Trabajo para listado'!$CD$155:$CD$1048576,0),MATCH((CUADRO!P$4&amp;$E432),'Hoja de Trabajo para listado'!$CD$151:$DC$151,0)),0)</f>
        <v>0</v>
      </c>
      <c r="Q432" s="241">
        <f ca="1">+IFERROR(INDEX('Hoja de Trabajo para listado'!$A$155:$Z$1048576,MATCH($A432,'Hoja de Trabajo para listado'!$A$155:$A$1048576,0),MATCH((CUADRO!Q$4&amp;$E432),'Hoja de Trabajo para listado'!$A$151:$Z$151,0)),0)+IFERROR(INDEX('Hoja de Trabajo para listado'!$AB$155:$BA$1048576,MATCH($A432,'Hoja de Trabajo para listado'!$AB$155:$AB$1048576,0),MATCH((CUADRO!Q$4&amp;$E432),'Hoja de Trabajo para listado'!$AB$151:$BA$151,0)),0)+IFERROR(INDEX('Hoja de Trabajo para listado'!$BC$155:$CB$1048576,MATCH($A432,'Hoja de Trabajo para listado'!$BC$155:$BC$1048576,0),MATCH((CUADRO!Q$4&amp;$E432),'Hoja de Trabajo para listado'!$BC$151:$CB$151,0)),0)+IFERROR(INDEX('Hoja de Trabajo para listado'!$DE$153:$DG$274,MATCH($A432,'Hoja de Trabajo para listado'!$DE$153:$DE$1048576,0),MATCH((CUADRO!Q$4&amp;$E432),'Hoja de Trabajo para listado'!$DE$151:$DG$151,0)),0)+IFERROR(INDEX('Hoja de Trabajo para listado'!$CD$155:$DC$1048576,MATCH($A432,'Hoja de Trabajo para listado'!$CD$155:$CD$1048576,0),MATCH((CUADRO!Q$4&amp;$E432),'Hoja de Trabajo para listado'!$CD$151:$DC$151,0)),0)</f>
        <v>0</v>
      </c>
      <c r="R432" s="241">
        <f t="shared" ca="1" si="12"/>
        <v>285.47000000000003</v>
      </c>
      <c r="S432" s="247">
        <f ca="1">+R431+R432</f>
        <v>285.47000000000003</v>
      </c>
      <c r="T432" s="241">
        <f ca="1">+S432</f>
        <v>285.47000000000003</v>
      </c>
      <c r="U432" s="240">
        <f t="shared" si="13"/>
        <v>2</v>
      </c>
    </row>
    <row r="433" spans="1:21" customFormat="1" ht="27" hidden="1" customHeight="1">
      <c r="A433" s="32">
        <v>908</v>
      </c>
      <c r="B433" s="381">
        <f>+A433</f>
        <v>908</v>
      </c>
      <c r="C433" s="245" t="str">
        <f>+VLOOKUP(A433,bd_lista!$A$3:$C$592,3,FALSE)</f>
        <v>Gobierno Autónomo Departamental del Beni</v>
      </c>
      <c r="D433" s="383" t="str">
        <f>+C433</f>
        <v>Gobierno Autónomo Departamental del Beni</v>
      </c>
      <c r="E433" s="240" t="s">
        <v>683</v>
      </c>
      <c r="F433" s="241">
        <f ca="1">+IFERROR(INDEX('Hoja de Trabajo para listado'!$A$155:$Z$1048576,MATCH($A433,'Hoja de Trabajo para listado'!$A$155:$A$1048576,0),MATCH((CUADRO!F$4&amp;$E433),'Hoja de Trabajo para listado'!$A$151:$Z$151,0)),0)+IFERROR(INDEX('Hoja de Trabajo para listado'!$AB$155:$BA$1048576,MATCH($A433,'Hoja de Trabajo para listado'!$AB$155:$AB$1048576,0),MATCH((CUADRO!F$4&amp;$E433),'Hoja de Trabajo para listado'!$AB$151:$BA$151,0)),0)+IFERROR(INDEX('Hoja de Trabajo para listado'!$BC$155:$CB$1048576,MATCH($A433,'Hoja de Trabajo para listado'!$BC$155:$BC$1048576,0),MATCH((CUADRO!F$4&amp;$E433),'Hoja de Trabajo para listado'!$BC$151:$CB$151,0)),0)+IFERROR(INDEX('Hoja de Trabajo para listado'!$DE$153:$DG$274,MATCH($A433,'Hoja de Trabajo para listado'!$DE$153:$DE$1048576,0),MATCH((CUADRO!F$4&amp;$E433),'Hoja de Trabajo para listado'!$DE$151:$DG$151,0)),0)+IFERROR(INDEX('Hoja de Trabajo para listado'!$CD$155:$DC$1048576,MATCH($A433,'Hoja de Trabajo para listado'!$CD$155:$CD$1048576,0),MATCH((CUADRO!F$4&amp;$E433),'Hoja de Trabajo para listado'!$CD$151:$DC$151,0)),0)</f>
        <v>0</v>
      </c>
      <c r="G433" s="241">
        <f ca="1">+IFERROR(INDEX('Hoja de Trabajo para listado'!$A$155:$Z$1048576,MATCH($A433,'Hoja de Trabajo para listado'!$A$155:$A$1048576,0),MATCH((CUADRO!G$4&amp;$E433),'Hoja de Trabajo para listado'!$A$151:$Z$151,0)),0)+IFERROR(INDEX('Hoja de Trabajo para listado'!$AB$155:$BA$1048576,MATCH($A433,'Hoja de Trabajo para listado'!$AB$155:$AB$1048576,0),MATCH((CUADRO!G$4&amp;$E433),'Hoja de Trabajo para listado'!$AB$151:$BA$151,0)),0)+IFERROR(INDEX('Hoja de Trabajo para listado'!$BC$155:$CB$1048576,MATCH($A433,'Hoja de Trabajo para listado'!$BC$155:$BC$1048576,0),MATCH((CUADRO!G$4&amp;$E433),'Hoja de Trabajo para listado'!$BC$151:$CB$151,0)),0)+IFERROR(INDEX('Hoja de Trabajo para listado'!$DE$153:$DG$274,MATCH($A433,'Hoja de Trabajo para listado'!$DE$153:$DE$1048576,0),MATCH((CUADRO!G$4&amp;$E433),'Hoja de Trabajo para listado'!$DE$151:$DG$151,0)),0)+IFERROR(INDEX('Hoja de Trabajo para listado'!$CD$155:$DC$1048576,MATCH($A433,'Hoja de Trabajo para listado'!$CD$155:$CD$1048576,0),MATCH((CUADRO!G$4&amp;$E433),'Hoja de Trabajo para listado'!$CD$151:$DC$151,0)),0)</f>
        <v>0</v>
      </c>
      <c r="H433" s="241">
        <f ca="1">+IFERROR(INDEX('Hoja de Trabajo para listado'!$A$155:$Z$1048576,MATCH($A433,'Hoja de Trabajo para listado'!$A$155:$A$1048576,0),MATCH((CUADRO!H$4&amp;$E433),'Hoja de Trabajo para listado'!$A$151:$Z$151,0)),0)+IFERROR(INDEX('Hoja de Trabajo para listado'!$AB$155:$BA$1048576,MATCH($A433,'Hoja de Trabajo para listado'!$AB$155:$AB$1048576,0),MATCH((CUADRO!H$4&amp;$E433),'Hoja de Trabajo para listado'!$AB$151:$BA$151,0)),0)+IFERROR(INDEX('Hoja de Trabajo para listado'!$BC$155:$CB$1048576,MATCH($A433,'Hoja de Trabajo para listado'!$BC$155:$BC$1048576,0),MATCH((CUADRO!H$4&amp;$E433),'Hoja de Trabajo para listado'!$BC$151:$CB$151,0)),0)+IFERROR(INDEX('Hoja de Trabajo para listado'!$DE$153:$DG$274,MATCH($A433,'Hoja de Trabajo para listado'!$DE$153:$DE$1048576,0),MATCH((CUADRO!H$4&amp;$E433),'Hoja de Trabajo para listado'!$DE$151:$DG$151,0)),0)+IFERROR(INDEX('Hoja de Trabajo para listado'!$CD$155:$DC$1048576,MATCH($A433,'Hoja de Trabajo para listado'!$CD$155:$CD$1048576,0),MATCH((CUADRO!H$4&amp;$E433),'Hoja de Trabajo para listado'!$CD$151:$DC$151,0)),0)</f>
        <v>0</v>
      </c>
      <c r="I433" s="241">
        <f ca="1">+IFERROR(INDEX('Hoja de Trabajo para listado'!$A$155:$Z$1048576,MATCH($A433,'Hoja de Trabajo para listado'!$A$155:$A$1048576,0),MATCH((CUADRO!I$4&amp;$E433),'Hoja de Trabajo para listado'!$A$151:$Z$151,0)),0)+IFERROR(INDEX('Hoja de Trabajo para listado'!$AB$155:$BA$1048576,MATCH($A433,'Hoja de Trabajo para listado'!$AB$155:$AB$1048576,0),MATCH((CUADRO!I$4&amp;$E433),'Hoja de Trabajo para listado'!$AB$151:$BA$151,0)),0)+IFERROR(INDEX('Hoja de Trabajo para listado'!$BC$155:$CB$1048576,MATCH($A433,'Hoja de Trabajo para listado'!$BC$155:$BC$1048576,0),MATCH((CUADRO!I$4&amp;$E433),'Hoja de Trabajo para listado'!$BC$151:$CB$151,0)),0)+IFERROR(INDEX('Hoja de Trabajo para listado'!$DE$153:$DG$274,MATCH($A433,'Hoja de Trabajo para listado'!$DE$153:$DE$1048576,0),MATCH((CUADRO!I$4&amp;$E433),'Hoja de Trabajo para listado'!$DE$151:$DG$151,0)),0)+IFERROR(INDEX('Hoja de Trabajo para listado'!$CD$155:$DC$1048576,MATCH($A433,'Hoja de Trabajo para listado'!$CD$155:$CD$1048576,0),MATCH((CUADRO!I$4&amp;$E433),'Hoja de Trabajo para listado'!$CD$151:$DC$151,0)),0)</f>
        <v>0</v>
      </c>
      <c r="J433" s="241">
        <f ca="1">+IFERROR(INDEX('Hoja de Trabajo para listado'!$A$155:$Z$1048576,MATCH($A433,'Hoja de Trabajo para listado'!$A$155:$A$1048576,0),MATCH((CUADRO!J$4&amp;$E433),'Hoja de Trabajo para listado'!$A$151:$Z$151,0)),0)+IFERROR(INDEX('Hoja de Trabajo para listado'!$AB$155:$BA$1048576,MATCH($A433,'Hoja de Trabajo para listado'!$AB$155:$AB$1048576,0),MATCH((CUADRO!J$4&amp;$E433),'Hoja de Trabajo para listado'!$AB$151:$BA$151,0)),0)+IFERROR(INDEX('Hoja de Trabajo para listado'!$BC$155:$CB$1048576,MATCH($A433,'Hoja de Trabajo para listado'!$BC$155:$BC$1048576,0),MATCH((CUADRO!J$4&amp;$E433),'Hoja de Trabajo para listado'!$BC$151:$CB$151,0)),0)+IFERROR(INDEX('Hoja de Trabajo para listado'!$DE$153:$DG$274,MATCH($A433,'Hoja de Trabajo para listado'!$DE$153:$DE$1048576,0),MATCH((CUADRO!J$4&amp;$E433),'Hoja de Trabajo para listado'!$DE$151:$DG$151,0)),0)+IFERROR(INDEX('Hoja de Trabajo para listado'!$CD$155:$DC$1048576,MATCH($A433,'Hoja de Trabajo para listado'!$CD$155:$CD$1048576,0),MATCH((CUADRO!J$4&amp;$E433),'Hoja de Trabajo para listado'!$CD$151:$DC$151,0)),0)</f>
        <v>0</v>
      </c>
      <c r="K433" s="241">
        <f ca="1">+IFERROR(INDEX('Hoja de Trabajo para listado'!$A$155:$Z$1048576,MATCH($A433,'Hoja de Trabajo para listado'!$A$155:$A$1048576,0),MATCH((CUADRO!K$4&amp;$E433),'Hoja de Trabajo para listado'!$A$151:$Z$151,0)),0)+IFERROR(INDEX('Hoja de Trabajo para listado'!$AB$155:$BA$1048576,MATCH($A433,'Hoja de Trabajo para listado'!$AB$155:$AB$1048576,0),MATCH((CUADRO!K$4&amp;$E433),'Hoja de Trabajo para listado'!$AB$151:$BA$151,0)),0)+IFERROR(INDEX('Hoja de Trabajo para listado'!$BC$155:$CB$1048576,MATCH($A433,'Hoja de Trabajo para listado'!$BC$155:$BC$1048576,0),MATCH((CUADRO!K$4&amp;$E433),'Hoja de Trabajo para listado'!$BC$151:$CB$151,0)),0)+IFERROR(INDEX('Hoja de Trabajo para listado'!$DE$153:$DG$274,MATCH($A433,'Hoja de Trabajo para listado'!$DE$153:$DE$1048576,0),MATCH((CUADRO!K$4&amp;$E433),'Hoja de Trabajo para listado'!$DE$151:$DG$151,0)),0)+IFERROR(INDEX('Hoja de Trabajo para listado'!$CD$155:$DC$1048576,MATCH($A433,'Hoja de Trabajo para listado'!$CD$155:$CD$1048576,0),MATCH((CUADRO!K$4&amp;$E433),'Hoja de Trabajo para listado'!$CD$151:$DC$151,0)),0)</f>
        <v>0</v>
      </c>
      <c r="L433" s="241">
        <f ca="1">+IFERROR(INDEX('Hoja de Trabajo para listado'!$A$155:$Z$1048576,MATCH($A433,'Hoja de Trabajo para listado'!$A$155:$A$1048576,0),MATCH((CUADRO!L$4&amp;$E433),'Hoja de Trabajo para listado'!$A$151:$Z$151,0)),0)+IFERROR(INDEX('Hoja de Trabajo para listado'!$AB$155:$BA$1048576,MATCH($A433,'Hoja de Trabajo para listado'!$AB$155:$AB$1048576,0),MATCH((CUADRO!L$4&amp;$E433),'Hoja de Trabajo para listado'!$AB$151:$BA$151,0)),0)+IFERROR(INDEX('Hoja de Trabajo para listado'!$BC$155:$CB$1048576,MATCH($A433,'Hoja de Trabajo para listado'!$BC$155:$BC$1048576,0),MATCH((CUADRO!L$4&amp;$E433),'Hoja de Trabajo para listado'!$BC$151:$CB$151,0)),0)+IFERROR(INDEX('Hoja de Trabajo para listado'!$DE$153:$DG$274,MATCH($A433,'Hoja de Trabajo para listado'!$DE$153:$DE$1048576,0),MATCH((CUADRO!L$4&amp;$E433),'Hoja de Trabajo para listado'!$DE$151:$DG$151,0)),0)+IFERROR(INDEX('Hoja de Trabajo para listado'!$CD$155:$DC$1048576,MATCH($A433,'Hoja de Trabajo para listado'!$CD$155:$CD$1048576,0),MATCH((CUADRO!L$4&amp;$E433),'Hoja de Trabajo para listado'!$CD$151:$DC$151,0)),0)</f>
        <v>0</v>
      </c>
      <c r="M433" s="241">
        <f ca="1">+IFERROR(INDEX('Hoja de Trabajo para listado'!$A$155:$Z$1048576,MATCH($A433,'Hoja de Trabajo para listado'!$A$155:$A$1048576,0),MATCH((CUADRO!M$4&amp;$E433),'Hoja de Trabajo para listado'!$A$151:$Z$151,0)),0)+IFERROR(INDEX('Hoja de Trabajo para listado'!$AB$155:$BA$1048576,MATCH($A433,'Hoja de Trabajo para listado'!$AB$155:$AB$1048576,0),MATCH((CUADRO!M$4&amp;$E433),'Hoja de Trabajo para listado'!$AB$151:$BA$151,0)),0)+IFERROR(INDEX('Hoja de Trabajo para listado'!$BC$155:$CB$1048576,MATCH($A433,'Hoja de Trabajo para listado'!$BC$155:$BC$1048576,0),MATCH((CUADRO!M$4&amp;$E433),'Hoja de Trabajo para listado'!$BC$151:$CB$151,0)),0)+IFERROR(INDEX('Hoja de Trabajo para listado'!$DE$153:$DG$274,MATCH($A433,'Hoja de Trabajo para listado'!$DE$153:$DE$1048576,0),MATCH((CUADRO!M$4&amp;$E433),'Hoja de Trabajo para listado'!$DE$151:$DG$151,0)),0)+IFERROR(INDEX('Hoja de Trabajo para listado'!$CD$155:$DC$1048576,MATCH($A433,'Hoja de Trabajo para listado'!$CD$155:$CD$1048576,0),MATCH((CUADRO!M$4&amp;$E433),'Hoja de Trabajo para listado'!$CD$151:$DC$151,0)),0)</f>
        <v>0</v>
      </c>
      <c r="N433" s="241">
        <f ca="1">+IFERROR(INDEX('Hoja de Trabajo para listado'!$A$155:$Z$1048576,MATCH($A433,'Hoja de Trabajo para listado'!$A$155:$A$1048576,0),MATCH((CUADRO!N$4&amp;$E433),'Hoja de Trabajo para listado'!$A$151:$Z$151,0)),0)+IFERROR(INDEX('Hoja de Trabajo para listado'!$AB$155:$BA$1048576,MATCH($A433,'Hoja de Trabajo para listado'!$AB$155:$AB$1048576,0),MATCH((CUADRO!N$4&amp;$E433),'Hoja de Trabajo para listado'!$AB$151:$BA$151,0)),0)+IFERROR(INDEX('Hoja de Trabajo para listado'!$BC$155:$CB$1048576,MATCH($A433,'Hoja de Trabajo para listado'!$BC$155:$BC$1048576,0),MATCH((CUADRO!N$4&amp;$E433),'Hoja de Trabajo para listado'!$BC$151:$CB$151,0)),0)+IFERROR(INDEX('Hoja de Trabajo para listado'!$DE$153:$DG$274,MATCH($A433,'Hoja de Trabajo para listado'!$DE$153:$DE$1048576,0),MATCH((CUADRO!N$4&amp;$E433),'Hoja de Trabajo para listado'!$DE$151:$DG$151,0)),0)+IFERROR(INDEX('Hoja de Trabajo para listado'!$CD$155:$DC$1048576,MATCH($A433,'Hoja de Trabajo para listado'!$CD$155:$CD$1048576,0),MATCH((CUADRO!N$4&amp;$E433),'Hoja de Trabajo para listado'!$CD$151:$DC$151,0)),0)</f>
        <v>0</v>
      </c>
      <c r="O433" s="241">
        <f ca="1">+IFERROR(INDEX('Hoja de Trabajo para listado'!$A$155:$Z$1048576,MATCH($A433,'Hoja de Trabajo para listado'!$A$155:$A$1048576,0),MATCH((CUADRO!O$4&amp;$E433),'Hoja de Trabajo para listado'!$A$151:$Z$151,0)),0)+IFERROR(INDEX('Hoja de Trabajo para listado'!$AB$155:$BA$1048576,MATCH($A433,'Hoja de Trabajo para listado'!$AB$155:$AB$1048576,0),MATCH((CUADRO!O$4&amp;$E433),'Hoja de Trabajo para listado'!$AB$151:$BA$151,0)),0)+IFERROR(INDEX('Hoja de Trabajo para listado'!$BC$155:$CB$1048576,MATCH($A433,'Hoja de Trabajo para listado'!$BC$155:$BC$1048576,0),MATCH((CUADRO!O$4&amp;$E433),'Hoja de Trabajo para listado'!$BC$151:$CB$151,0)),0)+IFERROR(INDEX('Hoja de Trabajo para listado'!$DE$153:$DG$274,MATCH($A433,'Hoja de Trabajo para listado'!$DE$153:$DE$1048576,0),MATCH((CUADRO!O$4&amp;$E433),'Hoja de Trabajo para listado'!$DE$151:$DG$151,0)),0)+IFERROR(INDEX('Hoja de Trabajo para listado'!$CD$155:$DC$1048576,MATCH($A433,'Hoja de Trabajo para listado'!$CD$155:$CD$1048576,0),MATCH((CUADRO!O$4&amp;$E433),'Hoja de Trabajo para listado'!$CD$151:$DC$151,0)),0)</f>
        <v>0</v>
      </c>
      <c r="P433" s="241">
        <f ca="1">+IFERROR(INDEX('Hoja de Trabajo para listado'!$A$155:$Z$1048576,MATCH($A433,'Hoja de Trabajo para listado'!$A$155:$A$1048576,0),MATCH((CUADRO!P$4&amp;$E433),'Hoja de Trabajo para listado'!$A$151:$Z$151,0)),0)+IFERROR(INDEX('Hoja de Trabajo para listado'!$AB$155:$BA$1048576,MATCH($A433,'Hoja de Trabajo para listado'!$AB$155:$AB$1048576,0),MATCH((CUADRO!P$4&amp;$E433),'Hoja de Trabajo para listado'!$AB$151:$BA$151,0)),0)+IFERROR(INDEX('Hoja de Trabajo para listado'!$BC$155:$CB$1048576,MATCH($A433,'Hoja de Trabajo para listado'!$BC$155:$BC$1048576,0),MATCH((CUADRO!P$4&amp;$E433),'Hoja de Trabajo para listado'!$BC$151:$CB$151,0)),0)+IFERROR(INDEX('Hoja de Trabajo para listado'!$DE$153:$DG$274,MATCH($A433,'Hoja de Trabajo para listado'!$DE$153:$DE$1048576,0),MATCH((CUADRO!P$4&amp;$E433),'Hoja de Trabajo para listado'!$DE$151:$DG$151,0)),0)+IFERROR(INDEX('Hoja de Trabajo para listado'!$CD$155:$DC$1048576,MATCH($A433,'Hoja de Trabajo para listado'!$CD$155:$CD$1048576,0),MATCH((CUADRO!P$4&amp;$E433),'Hoja de Trabajo para listado'!$CD$151:$DC$151,0)),0)</f>
        <v>0</v>
      </c>
      <c r="Q433" s="241">
        <f ca="1">+IFERROR(INDEX('Hoja de Trabajo para listado'!$A$155:$Z$1048576,MATCH($A433,'Hoja de Trabajo para listado'!$A$155:$A$1048576,0),MATCH((CUADRO!Q$4&amp;$E433),'Hoja de Trabajo para listado'!$A$151:$Z$151,0)),0)+IFERROR(INDEX('Hoja de Trabajo para listado'!$AB$155:$BA$1048576,MATCH($A433,'Hoja de Trabajo para listado'!$AB$155:$AB$1048576,0),MATCH((CUADRO!Q$4&amp;$E433),'Hoja de Trabajo para listado'!$AB$151:$BA$151,0)),0)+IFERROR(INDEX('Hoja de Trabajo para listado'!$BC$155:$CB$1048576,MATCH($A433,'Hoja de Trabajo para listado'!$BC$155:$BC$1048576,0),MATCH((CUADRO!Q$4&amp;$E433),'Hoja de Trabajo para listado'!$BC$151:$CB$151,0)),0)+IFERROR(INDEX('Hoja de Trabajo para listado'!$DE$153:$DG$274,MATCH($A433,'Hoja de Trabajo para listado'!$DE$153:$DE$1048576,0),MATCH((CUADRO!Q$4&amp;$E433),'Hoja de Trabajo para listado'!$DE$151:$DG$151,0)),0)+IFERROR(INDEX('Hoja de Trabajo para listado'!$CD$155:$DC$1048576,MATCH($A433,'Hoja de Trabajo para listado'!$CD$155:$CD$1048576,0),MATCH((CUADRO!Q$4&amp;$E433),'Hoja de Trabajo para listado'!$CD$151:$DC$151,0)),0)</f>
        <v>0</v>
      </c>
      <c r="R433" s="241">
        <f t="shared" ca="1" si="12"/>
        <v>0</v>
      </c>
      <c r="S433" s="247"/>
      <c r="T433" s="241">
        <f ca="1">+T434</f>
        <v>0</v>
      </c>
      <c r="U433" s="240">
        <f t="shared" si="13"/>
        <v>1</v>
      </c>
    </row>
    <row r="434" spans="1:21" customFormat="1" ht="27" hidden="1" customHeight="1">
      <c r="A434" s="32">
        <v>908</v>
      </c>
      <c r="B434" s="382"/>
      <c r="C434" s="245" t="str">
        <f>+VLOOKUP(A434,bd_lista!$A$3:$C$592,3,FALSE)</f>
        <v>Gobierno Autónomo Departamental del Beni</v>
      </c>
      <c r="D434" s="384"/>
      <c r="E434" s="242" t="s">
        <v>684</v>
      </c>
      <c r="F434" s="241">
        <f ca="1">+IFERROR(INDEX('Hoja de Trabajo para listado'!$A$155:$Z$1048576,MATCH($A434,'Hoja de Trabajo para listado'!$A$155:$A$1048576,0),MATCH((CUADRO!F$4&amp;$E434),'Hoja de Trabajo para listado'!$A$151:$Z$151,0)),0)+IFERROR(INDEX('Hoja de Trabajo para listado'!$AB$155:$BA$1048576,MATCH($A434,'Hoja de Trabajo para listado'!$AB$155:$AB$1048576,0),MATCH((CUADRO!F$4&amp;$E434),'Hoja de Trabajo para listado'!$AB$151:$BA$151,0)),0)+IFERROR(INDEX('Hoja de Trabajo para listado'!$BC$155:$CB$1048576,MATCH($A434,'Hoja de Trabajo para listado'!$BC$155:$BC$1048576,0),MATCH((CUADRO!F$4&amp;$E434),'Hoja de Trabajo para listado'!$BC$151:$CB$151,0)),0)+IFERROR(INDEX('Hoja de Trabajo para listado'!$DE$153:$DG$274,MATCH($A434,'Hoja de Trabajo para listado'!$DE$153:$DE$1048576,0),MATCH((CUADRO!F$4&amp;$E434),'Hoja de Trabajo para listado'!$DE$151:$DG$151,0)),0)+IFERROR(INDEX('Hoja de Trabajo para listado'!$CD$155:$DC$1048576,MATCH($A434,'Hoja de Trabajo para listado'!$CD$155:$CD$1048576,0),MATCH((CUADRO!F$4&amp;$E434),'Hoja de Trabajo para listado'!$CD$151:$DC$151,0)),0)</f>
        <v>0</v>
      </c>
      <c r="G434" s="241">
        <f ca="1">+IFERROR(INDEX('Hoja de Trabajo para listado'!$A$155:$Z$1048576,MATCH($A434,'Hoja de Trabajo para listado'!$A$155:$A$1048576,0),MATCH((CUADRO!G$4&amp;$E434),'Hoja de Trabajo para listado'!$A$151:$Z$151,0)),0)+IFERROR(INDEX('Hoja de Trabajo para listado'!$AB$155:$BA$1048576,MATCH($A434,'Hoja de Trabajo para listado'!$AB$155:$AB$1048576,0),MATCH((CUADRO!G$4&amp;$E434),'Hoja de Trabajo para listado'!$AB$151:$BA$151,0)),0)+IFERROR(INDEX('Hoja de Trabajo para listado'!$BC$155:$CB$1048576,MATCH($A434,'Hoja de Trabajo para listado'!$BC$155:$BC$1048576,0),MATCH((CUADRO!G$4&amp;$E434),'Hoja de Trabajo para listado'!$BC$151:$CB$151,0)),0)+IFERROR(INDEX('Hoja de Trabajo para listado'!$DE$153:$DG$274,MATCH($A434,'Hoja de Trabajo para listado'!$DE$153:$DE$1048576,0),MATCH((CUADRO!G$4&amp;$E434),'Hoja de Trabajo para listado'!$DE$151:$DG$151,0)),0)+IFERROR(INDEX('Hoja de Trabajo para listado'!$CD$155:$DC$1048576,MATCH($A434,'Hoja de Trabajo para listado'!$CD$155:$CD$1048576,0),MATCH((CUADRO!G$4&amp;$E434),'Hoja de Trabajo para listado'!$CD$151:$DC$151,0)),0)</f>
        <v>0</v>
      </c>
      <c r="H434" s="241">
        <f ca="1">+IFERROR(INDEX('Hoja de Trabajo para listado'!$A$155:$Z$1048576,MATCH($A434,'Hoja de Trabajo para listado'!$A$155:$A$1048576,0),MATCH((CUADRO!H$4&amp;$E434),'Hoja de Trabajo para listado'!$A$151:$Z$151,0)),0)+IFERROR(INDEX('Hoja de Trabajo para listado'!$AB$155:$BA$1048576,MATCH($A434,'Hoja de Trabajo para listado'!$AB$155:$AB$1048576,0),MATCH((CUADRO!H$4&amp;$E434),'Hoja de Trabajo para listado'!$AB$151:$BA$151,0)),0)+IFERROR(INDEX('Hoja de Trabajo para listado'!$BC$155:$CB$1048576,MATCH($A434,'Hoja de Trabajo para listado'!$BC$155:$BC$1048576,0),MATCH((CUADRO!H$4&amp;$E434),'Hoja de Trabajo para listado'!$BC$151:$CB$151,0)),0)+IFERROR(INDEX('Hoja de Trabajo para listado'!$DE$153:$DG$274,MATCH($A434,'Hoja de Trabajo para listado'!$DE$153:$DE$1048576,0),MATCH((CUADRO!H$4&amp;$E434),'Hoja de Trabajo para listado'!$DE$151:$DG$151,0)),0)+IFERROR(INDEX('Hoja de Trabajo para listado'!$CD$155:$DC$1048576,MATCH($A434,'Hoja de Trabajo para listado'!$CD$155:$CD$1048576,0),MATCH((CUADRO!H$4&amp;$E434),'Hoja de Trabajo para listado'!$CD$151:$DC$151,0)),0)</f>
        <v>0</v>
      </c>
      <c r="I434" s="241">
        <f ca="1">+IFERROR(INDEX('Hoja de Trabajo para listado'!$A$155:$Z$1048576,MATCH($A434,'Hoja de Trabajo para listado'!$A$155:$A$1048576,0),MATCH((CUADRO!I$4&amp;$E434),'Hoja de Trabajo para listado'!$A$151:$Z$151,0)),0)+IFERROR(INDEX('Hoja de Trabajo para listado'!$AB$155:$BA$1048576,MATCH($A434,'Hoja de Trabajo para listado'!$AB$155:$AB$1048576,0),MATCH((CUADRO!I$4&amp;$E434),'Hoja de Trabajo para listado'!$AB$151:$BA$151,0)),0)+IFERROR(INDEX('Hoja de Trabajo para listado'!$BC$155:$CB$1048576,MATCH($A434,'Hoja de Trabajo para listado'!$BC$155:$BC$1048576,0),MATCH((CUADRO!I$4&amp;$E434),'Hoja de Trabajo para listado'!$BC$151:$CB$151,0)),0)+IFERROR(INDEX('Hoja de Trabajo para listado'!$DE$153:$DG$274,MATCH($A434,'Hoja de Trabajo para listado'!$DE$153:$DE$1048576,0),MATCH((CUADRO!I$4&amp;$E434),'Hoja de Trabajo para listado'!$DE$151:$DG$151,0)),0)+IFERROR(INDEX('Hoja de Trabajo para listado'!$CD$155:$DC$1048576,MATCH($A434,'Hoja de Trabajo para listado'!$CD$155:$CD$1048576,0),MATCH((CUADRO!I$4&amp;$E434),'Hoja de Trabajo para listado'!$CD$151:$DC$151,0)),0)</f>
        <v>0</v>
      </c>
      <c r="J434" s="241">
        <f ca="1">+IFERROR(INDEX('Hoja de Trabajo para listado'!$A$155:$Z$1048576,MATCH($A434,'Hoja de Trabajo para listado'!$A$155:$A$1048576,0),MATCH((CUADRO!J$4&amp;$E434),'Hoja de Trabajo para listado'!$A$151:$Z$151,0)),0)+IFERROR(INDEX('Hoja de Trabajo para listado'!$AB$155:$BA$1048576,MATCH($A434,'Hoja de Trabajo para listado'!$AB$155:$AB$1048576,0),MATCH((CUADRO!J$4&amp;$E434),'Hoja de Trabajo para listado'!$AB$151:$BA$151,0)),0)+IFERROR(INDEX('Hoja de Trabajo para listado'!$BC$155:$CB$1048576,MATCH($A434,'Hoja de Trabajo para listado'!$BC$155:$BC$1048576,0),MATCH((CUADRO!J$4&amp;$E434),'Hoja de Trabajo para listado'!$BC$151:$CB$151,0)),0)+IFERROR(INDEX('Hoja de Trabajo para listado'!$DE$153:$DG$274,MATCH($A434,'Hoja de Trabajo para listado'!$DE$153:$DE$1048576,0),MATCH((CUADRO!J$4&amp;$E434),'Hoja de Trabajo para listado'!$DE$151:$DG$151,0)),0)+IFERROR(INDEX('Hoja de Trabajo para listado'!$CD$155:$DC$1048576,MATCH($A434,'Hoja de Trabajo para listado'!$CD$155:$CD$1048576,0),MATCH((CUADRO!J$4&amp;$E434),'Hoja de Trabajo para listado'!$CD$151:$DC$151,0)),0)</f>
        <v>0</v>
      </c>
      <c r="K434" s="241">
        <f ca="1">+IFERROR(INDEX('Hoja de Trabajo para listado'!$A$155:$Z$1048576,MATCH($A434,'Hoja de Trabajo para listado'!$A$155:$A$1048576,0),MATCH((CUADRO!K$4&amp;$E434),'Hoja de Trabajo para listado'!$A$151:$Z$151,0)),0)+IFERROR(INDEX('Hoja de Trabajo para listado'!$AB$155:$BA$1048576,MATCH($A434,'Hoja de Trabajo para listado'!$AB$155:$AB$1048576,0),MATCH((CUADRO!K$4&amp;$E434),'Hoja de Trabajo para listado'!$AB$151:$BA$151,0)),0)+IFERROR(INDEX('Hoja de Trabajo para listado'!$BC$155:$CB$1048576,MATCH($A434,'Hoja de Trabajo para listado'!$BC$155:$BC$1048576,0),MATCH((CUADRO!K$4&amp;$E434),'Hoja de Trabajo para listado'!$BC$151:$CB$151,0)),0)+IFERROR(INDEX('Hoja de Trabajo para listado'!$DE$153:$DG$274,MATCH($A434,'Hoja de Trabajo para listado'!$DE$153:$DE$1048576,0),MATCH((CUADRO!K$4&amp;$E434),'Hoja de Trabajo para listado'!$DE$151:$DG$151,0)),0)+IFERROR(INDEX('Hoja de Trabajo para listado'!$CD$155:$DC$1048576,MATCH($A434,'Hoja de Trabajo para listado'!$CD$155:$CD$1048576,0),MATCH((CUADRO!K$4&amp;$E434),'Hoja de Trabajo para listado'!$CD$151:$DC$151,0)),0)</f>
        <v>0</v>
      </c>
      <c r="L434" s="241">
        <f ca="1">+IFERROR(INDEX('Hoja de Trabajo para listado'!$A$155:$Z$1048576,MATCH($A434,'Hoja de Trabajo para listado'!$A$155:$A$1048576,0),MATCH((CUADRO!L$4&amp;$E434),'Hoja de Trabajo para listado'!$A$151:$Z$151,0)),0)+IFERROR(INDEX('Hoja de Trabajo para listado'!$AB$155:$BA$1048576,MATCH($A434,'Hoja de Trabajo para listado'!$AB$155:$AB$1048576,0),MATCH((CUADRO!L$4&amp;$E434),'Hoja de Trabajo para listado'!$AB$151:$BA$151,0)),0)+IFERROR(INDEX('Hoja de Trabajo para listado'!$BC$155:$CB$1048576,MATCH($A434,'Hoja de Trabajo para listado'!$BC$155:$BC$1048576,0),MATCH((CUADRO!L$4&amp;$E434),'Hoja de Trabajo para listado'!$BC$151:$CB$151,0)),0)+IFERROR(INDEX('Hoja de Trabajo para listado'!$DE$153:$DG$274,MATCH($A434,'Hoja de Trabajo para listado'!$DE$153:$DE$1048576,0),MATCH((CUADRO!L$4&amp;$E434),'Hoja de Trabajo para listado'!$DE$151:$DG$151,0)),0)+IFERROR(INDEX('Hoja de Trabajo para listado'!$CD$155:$DC$1048576,MATCH($A434,'Hoja de Trabajo para listado'!$CD$155:$CD$1048576,0),MATCH((CUADRO!L$4&amp;$E434),'Hoja de Trabajo para listado'!$CD$151:$DC$151,0)),0)</f>
        <v>0</v>
      </c>
      <c r="M434" s="241">
        <f ca="1">+IFERROR(INDEX('Hoja de Trabajo para listado'!$A$155:$Z$1048576,MATCH($A434,'Hoja de Trabajo para listado'!$A$155:$A$1048576,0),MATCH((CUADRO!M$4&amp;$E434),'Hoja de Trabajo para listado'!$A$151:$Z$151,0)),0)+IFERROR(INDEX('Hoja de Trabajo para listado'!$AB$155:$BA$1048576,MATCH($A434,'Hoja de Trabajo para listado'!$AB$155:$AB$1048576,0),MATCH((CUADRO!M$4&amp;$E434),'Hoja de Trabajo para listado'!$AB$151:$BA$151,0)),0)+IFERROR(INDEX('Hoja de Trabajo para listado'!$BC$155:$CB$1048576,MATCH($A434,'Hoja de Trabajo para listado'!$BC$155:$BC$1048576,0),MATCH((CUADRO!M$4&amp;$E434),'Hoja de Trabajo para listado'!$BC$151:$CB$151,0)),0)+IFERROR(INDEX('Hoja de Trabajo para listado'!$DE$153:$DG$274,MATCH($A434,'Hoja de Trabajo para listado'!$DE$153:$DE$1048576,0),MATCH((CUADRO!M$4&amp;$E434),'Hoja de Trabajo para listado'!$DE$151:$DG$151,0)),0)+IFERROR(INDEX('Hoja de Trabajo para listado'!$CD$155:$DC$1048576,MATCH($A434,'Hoja de Trabajo para listado'!$CD$155:$CD$1048576,0),MATCH((CUADRO!M$4&amp;$E434),'Hoja de Trabajo para listado'!$CD$151:$DC$151,0)),0)</f>
        <v>0</v>
      </c>
      <c r="N434" s="241">
        <f ca="1">+IFERROR(INDEX('Hoja de Trabajo para listado'!$A$155:$Z$1048576,MATCH($A434,'Hoja de Trabajo para listado'!$A$155:$A$1048576,0),MATCH((CUADRO!N$4&amp;$E434),'Hoja de Trabajo para listado'!$A$151:$Z$151,0)),0)+IFERROR(INDEX('Hoja de Trabajo para listado'!$AB$155:$BA$1048576,MATCH($A434,'Hoja de Trabajo para listado'!$AB$155:$AB$1048576,0),MATCH((CUADRO!N$4&amp;$E434),'Hoja de Trabajo para listado'!$AB$151:$BA$151,0)),0)+IFERROR(INDEX('Hoja de Trabajo para listado'!$BC$155:$CB$1048576,MATCH($A434,'Hoja de Trabajo para listado'!$BC$155:$BC$1048576,0),MATCH((CUADRO!N$4&amp;$E434),'Hoja de Trabajo para listado'!$BC$151:$CB$151,0)),0)+IFERROR(INDEX('Hoja de Trabajo para listado'!$DE$153:$DG$274,MATCH($A434,'Hoja de Trabajo para listado'!$DE$153:$DE$1048576,0),MATCH((CUADRO!N$4&amp;$E434),'Hoja de Trabajo para listado'!$DE$151:$DG$151,0)),0)+IFERROR(INDEX('Hoja de Trabajo para listado'!$CD$155:$DC$1048576,MATCH($A434,'Hoja de Trabajo para listado'!$CD$155:$CD$1048576,0),MATCH((CUADRO!N$4&amp;$E434),'Hoja de Trabajo para listado'!$CD$151:$DC$151,0)),0)</f>
        <v>0</v>
      </c>
      <c r="O434" s="241">
        <f ca="1">+IFERROR(INDEX('Hoja de Trabajo para listado'!$A$155:$Z$1048576,MATCH($A434,'Hoja de Trabajo para listado'!$A$155:$A$1048576,0),MATCH((CUADRO!O$4&amp;$E434),'Hoja de Trabajo para listado'!$A$151:$Z$151,0)),0)+IFERROR(INDEX('Hoja de Trabajo para listado'!$AB$155:$BA$1048576,MATCH($A434,'Hoja de Trabajo para listado'!$AB$155:$AB$1048576,0),MATCH((CUADRO!O$4&amp;$E434),'Hoja de Trabajo para listado'!$AB$151:$BA$151,0)),0)+IFERROR(INDEX('Hoja de Trabajo para listado'!$BC$155:$CB$1048576,MATCH($A434,'Hoja de Trabajo para listado'!$BC$155:$BC$1048576,0),MATCH((CUADRO!O$4&amp;$E434),'Hoja de Trabajo para listado'!$BC$151:$CB$151,0)),0)+IFERROR(INDEX('Hoja de Trabajo para listado'!$DE$153:$DG$274,MATCH($A434,'Hoja de Trabajo para listado'!$DE$153:$DE$1048576,0),MATCH((CUADRO!O$4&amp;$E434),'Hoja de Trabajo para listado'!$DE$151:$DG$151,0)),0)+IFERROR(INDEX('Hoja de Trabajo para listado'!$CD$155:$DC$1048576,MATCH($A434,'Hoja de Trabajo para listado'!$CD$155:$CD$1048576,0),MATCH((CUADRO!O$4&amp;$E434),'Hoja de Trabajo para listado'!$CD$151:$DC$151,0)),0)</f>
        <v>0</v>
      </c>
      <c r="P434" s="241">
        <f ca="1">+IFERROR(INDEX('Hoja de Trabajo para listado'!$A$155:$Z$1048576,MATCH($A434,'Hoja de Trabajo para listado'!$A$155:$A$1048576,0),MATCH((CUADRO!P$4&amp;$E434),'Hoja de Trabajo para listado'!$A$151:$Z$151,0)),0)+IFERROR(INDEX('Hoja de Trabajo para listado'!$AB$155:$BA$1048576,MATCH($A434,'Hoja de Trabajo para listado'!$AB$155:$AB$1048576,0),MATCH((CUADRO!P$4&amp;$E434),'Hoja de Trabajo para listado'!$AB$151:$BA$151,0)),0)+IFERROR(INDEX('Hoja de Trabajo para listado'!$BC$155:$CB$1048576,MATCH($A434,'Hoja de Trabajo para listado'!$BC$155:$BC$1048576,0),MATCH((CUADRO!P$4&amp;$E434),'Hoja de Trabajo para listado'!$BC$151:$CB$151,0)),0)+IFERROR(INDEX('Hoja de Trabajo para listado'!$DE$153:$DG$274,MATCH($A434,'Hoja de Trabajo para listado'!$DE$153:$DE$1048576,0),MATCH((CUADRO!P$4&amp;$E434),'Hoja de Trabajo para listado'!$DE$151:$DG$151,0)),0)+IFERROR(INDEX('Hoja de Trabajo para listado'!$CD$155:$DC$1048576,MATCH($A434,'Hoja de Trabajo para listado'!$CD$155:$CD$1048576,0),MATCH((CUADRO!P$4&amp;$E434),'Hoja de Trabajo para listado'!$CD$151:$DC$151,0)),0)</f>
        <v>0</v>
      </c>
      <c r="Q434" s="241">
        <f ca="1">+IFERROR(INDEX('Hoja de Trabajo para listado'!$A$155:$Z$1048576,MATCH($A434,'Hoja de Trabajo para listado'!$A$155:$A$1048576,0),MATCH((CUADRO!Q$4&amp;$E434),'Hoja de Trabajo para listado'!$A$151:$Z$151,0)),0)+IFERROR(INDEX('Hoja de Trabajo para listado'!$AB$155:$BA$1048576,MATCH($A434,'Hoja de Trabajo para listado'!$AB$155:$AB$1048576,0),MATCH((CUADRO!Q$4&amp;$E434),'Hoja de Trabajo para listado'!$AB$151:$BA$151,0)),0)+IFERROR(INDEX('Hoja de Trabajo para listado'!$BC$155:$CB$1048576,MATCH($A434,'Hoja de Trabajo para listado'!$BC$155:$BC$1048576,0),MATCH((CUADRO!Q$4&amp;$E434),'Hoja de Trabajo para listado'!$BC$151:$CB$151,0)),0)+IFERROR(INDEX('Hoja de Trabajo para listado'!$DE$153:$DG$274,MATCH($A434,'Hoja de Trabajo para listado'!$DE$153:$DE$1048576,0),MATCH((CUADRO!Q$4&amp;$E434),'Hoja de Trabajo para listado'!$DE$151:$DG$151,0)),0)+IFERROR(INDEX('Hoja de Trabajo para listado'!$CD$155:$DC$1048576,MATCH($A434,'Hoja de Trabajo para listado'!$CD$155:$CD$1048576,0),MATCH((CUADRO!Q$4&amp;$E434),'Hoja de Trabajo para listado'!$CD$151:$DC$151,0)),0)</f>
        <v>0</v>
      </c>
      <c r="R434" s="241">
        <f t="shared" ca="1" si="12"/>
        <v>0</v>
      </c>
      <c r="S434" s="247">
        <f ca="1">+R433+R434</f>
        <v>0</v>
      </c>
      <c r="T434" s="241">
        <f ca="1">+S434</f>
        <v>0</v>
      </c>
      <c r="U434" s="240">
        <f t="shared" si="13"/>
        <v>2</v>
      </c>
    </row>
    <row r="435" spans="1:21" customFormat="1" ht="27" customHeight="1">
      <c r="A435" s="32">
        <v>909</v>
      </c>
      <c r="B435" s="381">
        <f>+A435</f>
        <v>909</v>
      </c>
      <c r="C435" s="245" t="str">
        <f>+VLOOKUP(A435,bd_lista!$A$3:$C$592,3,FALSE)</f>
        <v>Gobierno Autónomo Departamental de Pando</v>
      </c>
      <c r="D435" s="383" t="str">
        <f>+C435</f>
        <v>Gobierno Autónomo Departamental de Pando</v>
      </c>
      <c r="E435" s="240" t="s">
        <v>683</v>
      </c>
      <c r="F435" s="241">
        <f ca="1">+IFERROR(INDEX('Hoja de Trabajo para listado'!$A$155:$Z$1048576,MATCH($A435,'Hoja de Trabajo para listado'!$A$155:$A$1048576,0),MATCH((CUADRO!F$4&amp;$E435),'Hoja de Trabajo para listado'!$A$151:$Z$151,0)),0)+IFERROR(INDEX('Hoja de Trabajo para listado'!$AB$155:$BA$1048576,MATCH($A435,'Hoja de Trabajo para listado'!$AB$155:$AB$1048576,0),MATCH((CUADRO!F$4&amp;$E435),'Hoja de Trabajo para listado'!$AB$151:$BA$151,0)),0)+IFERROR(INDEX('Hoja de Trabajo para listado'!$BC$155:$CB$1048576,MATCH($A435,'Hoja de Trabajo para listado'!$BC$155:$BC$1048576,0),MATCH((CUADRO!F$4&amp;$E435),'Hoja de Trabajo para listado'!$BC$151:$CB$151,0)),0)+IFERROR(INDEX('Hoja de Trabajo para listado'!$DE$153:$DG$274,MATCH($A435,'Hoja de Trabajo para listado'!$DE$153:$DE$1048576,0),MATCH((CUADRO!F$4&amp;$E435),'Hoja de Trabajo para listado'!$DE$151:$DG$151,0)),0)+IFERROR(INDEX('Hoja de Trabajo para listado'!$CD$155:$DC$1048576,MATCH($A435,'Hoja de Trabajo para listado'!$CD$155:$CD$1048576,0),MATCH((CUADRO!F$4&amp;$E435),'Hoja de Trabajo para listado'!$CD$151:$DC$151,0)),0)</f>
        <v>0</v>
      </c>
      <c r="G435" s="241">
        <f ca="1">+IFERROR(INDEX('Hoja de Trabajo para listado'!$A$155:$Z$1048576,MATCH($A435,'Hoja de Trabajo para listado'!$A$155:$A$1048576,0),MATCH((CUADRO!G$4&amp;$E435),'Hoja de Trabajo para listado'!$A$151:$Z$151,0)),0)+IFERROR(INDEX('Hoja de Trabajo para listado'!$AB$155:$BA$1048576,MATCH($A435,'Hoja de Trabajo para listado'!$AB$155:$AB$1048576,0),MATCH((CUADRO!G$4&amp;$E435),'Hoja de Trabajo para listado'!$AB$151:$BA$151,0)),0)+IFERROR(INDEX('Hoja de Trabajo para listado'!$BC$155:$CB$1048576,MATCH($A435,'Hoja de Trabajo para listado'!$BC$155:$BC$1048576,0),MATCH((CUADRO!G$4&amp;$E435),'Hoja de Trabajo para listado'!$BC$151:$CB$151,0)),0)+IFERROR(INDEX('Hoja de Trabajo para listado'!$DE$153:$DG$274,MATCH($A435,'Hoja de Trabajo para listado'!$DE$153:$DE$1048576,0),MATCH((CUADRO!G$4&amp;$E435),'Hoja de Trabajo para listado'!$DE$151:$DG$151,0)),0)+IFERROR(INDEX('Hoja de Trabajo para listado'!$CD$155:$DC$1048576,MATCH($A435,'Hoja de Trabajo para listado'!$CD$155:$CD$1048576,0),MATCH((CUADRO!G$4&amp;$E435),'Hoja de Trabajo para listado'!$CD$151:$DC$151,0)),0)</f>
        <v>0</v>
      </c>
      <c r="H435" s="241">
        <f ca="1">+IFERROR(INDEX('Hoja de Trabajo para listado'!$A$155:$Z$1048576,MATCH($A435,'Hoja de Trabajo para listado'!$A$155:$A$1048576,0),MATCH((CUADRO!H$4&amp;$E435),'Hoja de Trabajo para listado'!$A$151:$Z$151,0)),0)+IFERROR(INDEX('Hoja de Trabajo para listado'!$AB$155:$BA$1048576,MATCH($A435,'Hoja de Trabajo para listado'!$AB$155:$AB$1048576,0),MATCH((CUADRO!H$4&amp;$E435),'Hoja de Trabajo para listado'!$AB$151:$BA$151,0)),0)+IFERROR(INDEX('Hoja de Trabajo para listado'!$BC$155:$CB$1048576,MATCH($A435,'Hoja de Trabajo para listado'!$BC$155:$BC$1048576,0),MATCH((CUADRO!H$4&amp;$E435),'Hoja de Trabajo para listado'!$BC$151:$CB$151,0)),0)+IFERROR(INDEX('Hoja de Trabajo para listado'!$DE$153:$DG$274,MATCH($A435,'Hoja de Trabajo para listado'!$DE$153:$DE$1048576,0),MATCH((CUADRO!H$4&amp;$E435),'Hoja de Trabajo para listado'!$DE$151:$DG$151,0)),0)+IFERROR(INDEX('Hoja de Trabajo para listado'!$CD$155:$DC$1048576,MATCH($A435,'Hoja de Trabajo para listado'!$CD$155:$CD$1048576,0),MATCH((CUADRO!H$4&amp;$E435),'Hoja de Trabajo para listado'!$CD$151:$DC$151,0)),0)</f>
        <v>0</v>
      </c>
      <c r="I435" s="241">
        <f ca="1">+IFERROR(INDEX('Hoja de Trabajo para listado'!$A$155:$Z$1048576,MATCH($A435,'Hoja de Trabajo para listado'!$A$155:$A$1048576,0),MATCH((CUADRO!I$4&amp;$E435),'Hoja de Trabajo para listado'!$A$151:$Z$151,0)),0)+IFERROR(INDEX('Hoja de Trabajo para listado'!$AB$155:$BA$1048576,MATCH($A435,'Hoja de Trabajo para listado'!$AB$155:$AB$1048576,0),MATCH((CUADRO!I$4&amp;$E435),'Hoja de Trabajo para listado'!$AB$151:$BA$151,0)),0)+IFERROR(INDEX('Hoja de Trabajo para listado'!$BC$155:$CB$1048576,MATCH($A435,'Hoja de Trabajo para listado'!$BC$155:$BC$1048576,0),MATCH((CUADRO!I$4&amp;$E435),'Hoja de Trabajo para listado'!$BC$151:$CB$151,0)),0)+IFERROR(INDEX('Hoja de Trabajo para listado'!$DE$153:$DG$274,MATCH($A435,'Hoja de Trabajo para listado'!$DE$153:$DE$1048576,0),MATCH((CUADRO!I$4&amp;$E435),'Hoja de Trabajo para listado'!$DE$151:$DG$151,0)),0)+IFERROR(INDEX('Hoja de Trabajo para listado'!$CD$155:$DC$1048576,MATCH($A435,'Hoja de Trabajo para listado'!$CD$155:$CD$1048576,0),MATCH((CUADRO!I$4&amp;$E435),'Hoja de Trabajo para listado'!$CD$151:$DC$151,0)),0)</f>
        <v>0</v>
      </c>
      <c r="J435" s="241">
        <f ca="1">+IFERROR(INDEX('Hoja de Trabajo para listado'!$A$155:$Z$1048576,MATCH($A435,'Hoja de Trabajo para listado'!$A$155:$A$1048576,0),MATCH((CUADRO!J$4&amp;$E435),'Hoja de Trabajo para listado'!$A$151:$Z$151,0)),0)+IFERROR(INDEX('Hoja de Trabajo para listado'!$AB$155:$BA$1048576,MATCH($A435,'Hoja de Trabajo para listado'!$AB$155:$AB$1048576,0),MATCH((CUADRO!J$4&amp;$E435),'Hoja de Trabajo para listado'!$AB$151:$BA$151,0)),0)+IFERROR(INDEX('Hoja de Trabajo para listado'!$BC$155:$CB$1048576,MATCH($A435,'Hoja de Trabajo para listado'!$BC$155:$BC$1048576,0),MATCH((CUADRO!J$4&amp;$E435),'Hoja de Trabajo para listado'!$BC$151:$CB$151,0)),0)+IFERROR(INDEX('Hoja de Trabajo para listado'!$DE$153:$DG$274,MATCH($A435,'Hoja de Trabajo para listado'!$DE$153:$DE$1048576,0),MATCH((CUADRO!J$4&amp;$E435),'Hoja de Trabajo para listado'!$DE$151:$DG$151,0)),0)+IFERROR(INDEX('Hoja de Trabajo para listado'!$CD$155:$DC$1048576,MATCH($A435,'Hoja de Trabajo para listado'!$CD$155:$CD$1048576,0),MATCH((CUADRO!J$4&amp;$E435),'Hoja de Trabajo para listado'!$CD$151:$DC$151,0)),0)</f>
        <v>0</v>
      </c>
      <c r="K435" s="241">
        <f ca="1">+IFERROR(INDEX('Hoja de Trabajo para listado'!$A$155:$Z$1048576,MATCH($A435,'Hoja de Trabajo para listado'!$A$155:$A$1048576,0),MATCH((CUADRO!K$4&amp;$E435),'Hoja de Trabajo para listado'!$A$151:$Z$151,0)),0)+IFERROR(INDEX('Hoja de Trabajo para listado'!$AB$155:$BA$1048576,MATCH($A435,'Hoja de Trabajo para listado'!$AB$155:$AB$1048576,0),MATCH((CUADRO!K$4&amp;$E435),'Hoja de Trabajo para listado'!$AB$151:$BA$151,0)),0)+IFERROR(INDEX('Hoja de Trabajo para listado'!$BC$155:$CB$1048576,MATCH($A435,'Hoja de Trabajo para listado'!$BC$155:$BC$1048576,0),MATCH((CUADRO!K$4&amp;$E435),'Hoja de Trabajo para listado'!$BC$151:$CB$151,0)),0)+IFERROR(INDEX('Hoja de Trabajo para listado'!$DE$153:$DG$274,MATCH($A435,'Hoja de Trabajo para listado'!$DE$153:$DE$1048576,0),MATCH((CUADRO!K$4&amp;$E435),'Hoja de Trabajo para listado'!$DE$151:$DG$151,0)),0)+IFERROR(INDEX('Hoja de Trabajo para listado'!$CD$155:$DC$1048576,MATCH($A435,'Hoja de Trabajo para listado'!$CD$155:$CD$1048576,0),MATCH((CUADRO!K$4&amp;$E435),'Hoja de Trabajo para listado'!$CD$151:$DC$151,0)),0)</f>
        <v>0</v>
      </c>
      <c r="L435" s="241">
        <f ca="1">+IFERROR(INDEX('Hoja de Trabajo para listado'!$A$155:$Z$1048576,MATCH($A435,'Hoja de Trabajo para listado'!$A$155:$A$1048576,0),MATCH((CUADRO!L$4&amp;$E435),'Hoja de Trabajo para listado'!$A$151:$Z$151,0)),0)+IFERROR(INDEX('Hoja de Trabajo para listado'!$AB$155:$BA$1048576,MATCH($A435,'Hoja de Trabajo para listado'!$AB$155:$AB$1048576,0),MATCH((CUADRO!L$4&amp;$E435),'Hoja de Trabajo para listado'!$AB$151:$BA$151,0)),0)+IFERROR(INDEX('Hoja de Trabajo para listado'!$BC$155:$CB$1048576,MATCH($A435,'Hoja de Trabajo para listado'!$BC$155:$BC$1048576,0),MATCH((CUADRO!L$4&amp;$E435),'Hoja de Trabajo para listado'!$BC$151:$CB$151,0)),0)+IFERROR(INDEX('Hoja de Trabajo para listado'!$DE$153:$DG$274,MATCH($A435,'Hoja de Trabajo para listado'!$DE$153:$DE$1048576,0),MATCH((CUADRO!L$4&amp;$E435),'Hoja de Trabajo para listado'!$DE$151:$DG$151,0)),0)+IFERROR(INDEX('Hoja de Trabajo para listado'!$CD$155:$DC$1048576,MATCH($A435,'Hoja de Trabajo para listado'!$CD$155:$CD$1048576,0),MATCH((CUADRO!L$4&amp;$E435),'Hoja de Trabajo para listado'!$CD$151:$DC$151,0)),0)</f>
        <v>0</v>
      </c>
      <c r="M435" s="241">
        <f ca="1">+IFERROR(INDEX('Hoja de Trabajo para listado'!$A$155:$Z$1048576,MATCH($A435,'Hoja de Trabajo para listado'!$A$155:$A$1048576,0),MATCH((CUADRO!M$4&amp;$E435),'Hoja de Trabajo para listado'!$A$151:$Z$151,0)),0)+IFERROR(INDEX('Hoja de Trabajo para listado'!$AB$155:$BA$1048576,MATCH($A435,'Hoja de Trabajo para listado'!$AB$155:$AB$1048576,0),MATCH((CUADRO!M$4&amp;$E435),'Hoja de Trabajo para listado'!$AB$151:$BA$151,0)),0)+IFERROR(INDEX('Hoja de Trabajo para listado'!$BC$155:$CB$1048576,MATCH($A435,'Hoja de Trabajo para listado'!$BC$155:$BC$1048576,0),MATCH((CUADRO!M$4&amp;$E435),'Hoja de Trabajo para listado'!$BC$151:$CB$151,0)),0)+IFERROR(INDEX('Hoja de Trabajo para listado'!$DE$153:$DG$274,MATCH($A435,'Hoja de Trabajo para listado'!$DE$153:$DE$1048576,0),MATCH((CUADRO!M$4&amp;$E435),'Hoja de Trabajo para listado'!$DE$151:$DG$151,0)),0)+IFERROR(INDEX('Hoja de Trabajo para listado'!$CD$155:$DC$1048576,MATCH($A435,'Hoja de Trabajo para listado'!$CD$155:$CD$1048576,0),MATCH((CUADRO!M$4&amp;$E435),'Hoja de Trabajo para listado'!$CD$151:$DC$151,0)),0)</f>
        <v>0</v>
      </c>
      <c r="N435" s="241">
        <f ca="1">+IFERROR(INDEX('Hoja de Trabajo para listado'!$A$155:$Z$1048576,MATCH($A435,'Hoja de Trabajo para listado'!$A$155:$A$1048576,0),MATCH((CUADRO!N$4&amp;$E435),'Hoja de Trabajo para listado'!$A$151:$Z$151,0)),0)+IFERROR(INDEX('Hoja de Trabajo para listado'!$AB$155:$BA$1048576,MATCH($A435,'Hoja de Trabajo para listado'!$AB$155:$AB$1048576,0),MATCH((CUADRO!N$4&amp;$E435),'Hoja de Trabajo para listado'!$AB$151:$BA$151,0)),0)+IFERROR(INDEX('Hoja de Trabajo para listado'!$BC$155:$CB$1048576,MATCH($A435,'Hoja de Trabajo para listado'!$BC$155:$BC$1048576,0),MATCH((CUADRO!N$4&amp;$E435),'Hoja de Trabajo para listado'!$BC$151:$CB$151,0)),0)+IFERROR(INDEX('Hoja de Trabajo para listado'!$DE$153:$DG$274,MATCH($A435,'Hoja de Trabajo para listado'!$DE$153:$DE$1048576,0),MATCH((CUADRO!N$4&amp;$E435),'Hoja de Trabajo para listado'!$DE$151:$DG$151,0)),0)+IFERROR(INDEX('Hoja de Trabajo para listado'!$CD$155:$DC$1048576,MATCH($A435,'Hoja de Trabajo para listado'!$CD$155:$CD$1048576,0),MATCH((CUADRO!N$4&amp;$E435),'Hoja de Trabajo para listado'!$CD$151:$DC$151,0)),0)</f>
        <v>0</v>
      </c>
      <c r="O435" s="241">
        <f ca="1">+IFERROR(INDEX('Hoja de Trabajo para listado'!$A$155:$Z$1048576,MATCH($A435,'Hoja de Trabajo para listado'!$A$155:$A$1048576,0),MATCH((CUADRO!O$4&amp;$E435),'Hoja de Trabajo para listado'!$A$151:$Z$151,0)),0)+IFERROR(INDEX('Hoja de Trabajo para listado'!$AB$155:$BA$1048576,MATCH($A435,'Hoja de Trabajo para listado'!$AB$155:$AB$1048576,0),MATCH((CUADRO!O$4&amp;$E435),'Hoja de Trabajo para listado'!$AB$151:$BA$151,0)),0)+IFERROR(INDEX('Hoja de Trabajo para listado'!$BC$155:$CB$1048576,MATCH($A435,'Hoja de Trabajo para listado'!$BC$155:$BC$1048576,0),MATCH((CUADRO!O$4&amp;$E435),'Hoja de Trabajo para listado'!$BC$151:$CB$151,0)),0)+IFERROR(INDEX('Hoja de Trabajo para listado'!$DE$153:$DG$274,MATCH($A435,'Hoja de Trabajo para listado'!$DE$153:$DE$1048576,0),MATCH((CUADRO!O$4&amp;$E435),'Hoja de Trabajo para listado'!$DE$151:$DG$151,0)),0)+IFERROR(INDEX('Hoja de Trabajo para listado'!$CD$155:$DC$1048576,MATCH($A435,'Hoja de Trabajo para listado'!$CD$155:$CD$1048576,0),MATCH((CUADRO!O$4&amp;$E435),'Hoja de Trabajo para listado'!$CD$151:$DC$151,0)),0)</f>
        <v>0</v>
      </c>
      <c r="P435" s="241">
        <f ca="1">+IFERROR(INDEX('Hoja de Trabajo para listado'!$A$155:$Z$1048576,MATCH($A435,'Hoja de Trabajo para listado'!$A$155:$A$1048576,0),MATCH((CUADRO!P$4&amp;$E435),'Hoja de Trabajo para listado'!$A$151:$Z$151,0)),0)+IFERROR(INDEX('Hoja de Trabajo para listado'!$AB$155:$BA$1048576,MATCH($A435,'Hoja de Trabajo para listado'!$AB$155:$AB$1048576,0),MATCH((CUADRO!P$4&amp;$E435),'Hoja de Trabajo para listado'!$AB$151:$BA$151,0)),0)+IFERROR(INDEX('Hoja de Trabajo para listado'!$BC$155:$CB$1048576,MATCH($A435,'Hoja de Trabajo para listado'!$BC$155:$BC$1048576,0),MATCH((CUADRO!P$4&amp;$E435),'Hoja de Trabajo para listado'!$BC$151:$CB$151,0)),0)+IFERROR(INDEX('Hoja de Trabajo para listado'!$DE$153:$DG$274,MATCH($A435,'Hoja de Trabajo para listado'!$DE$153:$DE$1048576,0),MATCH((CUADRO!P$4&amp;$E435),'Hoja de Trabajo para listado'!$DE$151:$DG$151,0)),0)+IFERROR(INDEX('Hoja de Trabajo para listado'!$CD$155:$DC$1048576,MATCH($A435,'Hoja de Trabajo para listado'!$CD$155:$CD$1048576,0),MATCH((CUADRO!P$4&amp;$E435),'Hoja de Trabajo para listado'!$CD$151:$DC$151,0)),0)</f>
        <v>0</v>
      </c>
      <c r="Q435" s="241">
        <f ca="1">+IFERROR(INDEX('Hoja de Trabajo para listado'!$A$155:$Z$1048576,MATCH($A435,'Hoja de Trabajo para listado'!$A$155:$A$1048576,0),MATCH((CUADRO!Q$4&amp;$E435),'Hoja de Trabajo para listado'!$A$151:$Z$151,0)),0)+IFERROR(INDEX('Hoja de Trabajo para listado'!$AB$155:$BA$1048576,MATCH($A435,'Hoja de Trabajo para listado'!$AB$155:$AB$1048576,0),MATCH((CUADRO!Q$4&amp;$E435),'Hoja de Trabajo para listado'!$AB$151:$BA$151,0)),0)+IFERROR(INDEX('Hoja de Trabajo para listado'!$BC$155:$CB$1048576,MATCH($A435,'Hoja de Trabajo para listado'!$BC$155:$BC$1048576,0),MATCH((CUADRO!Q$4&amp;$E435),'Hoja de Trabajo para listado'!$BC$151:$CB$151,0)),0)+IFERROR(INDEX('Hoja de Trabajo para listado'!$DE$153:$DG$274,MATCH($A435,'Hoja de Trabajo para listado'!$DE$153:$DE$1048576,0),MATCH((CUADRO!Q$4&amp;$E435),'Hoja de Trabajo para listado'!$DE$151:$DG$151,0)),0)+IFERROR(INDEX('Hoja de Trabajo para listado'!$CD$155:$DC$1048576,MATCH($A435,'Hoja de Trabajo para listado'!$CD$155:$CD$1048576,0),MATCH((CUADRO!Q$4&amp;$E435),'Hoja de Trabajo para listado'!$CD$151:$DC$151,0)),0)</f>
        <v>0</v>
      </c>
      <c r="R435" s="241">
        <f t="shared" ca="1" si="12"/>
        <v>0</v>
      </c>
      <c r="S435" s="247"/>
      <c r="T435" s="241">
        <f ca="1">+T436</f>
        <v>88.61</v>
      </c>
      <c r="U435" s="240">
        <f t="shared" si="13"/>
        <v>1</v>
      </c>
    </row>
    <row r="436" spans="1:21" customFormat="1" ht="27" customHeight="1">
      <c r="A436" s="32">
        <v>909</v>
      </c>
      <c r="B436" s="382"/>
      <c r="C436" s="245" t="str">
        <f>+VLOOKUP(A436,bd_lista!$A$3:$C$592,3,FALSE)</f>
        <v>Gobierno Autónomo Departamental de Pando</v>
      </c>
      <c r="D436" s="384"/>
      <c r="E436" s="242" t="s">
        <v>684</v>
      </c>
      <c r="F436" s="241">
        <f ca="1">+IFERROR(INDEX('Hoja de Trabajo para listado'!$A$155:$Z$1048576,MATCH($A436,'Hoja de Trabajo para listado'!$A$155:$A$1048576,0),MATCH((CUADRO!F$4&amp;$E436),'Hoja de Trabajo para listado'!$A$151:$Z$151,0)),0)+IFERROR(INDEX('Hoja de Trabajo para listado'!$AB$155:$BA$1048576,MATCH($A436,'Hoja de Trabajo para listado'!$AB$155:$AB$1048576,0),MATCH((CUADRO!F$4&amp;$E436),'Hoja de Trabajo para listado'!$AB$151:$BA$151,0)),0)+IFERROR(INDEX('Hoja de Trabajo para listado'!$BC$155:$CB$1048576,MATCH($A436,'Hoja de Trabajo para listado'!$BC$155:$BC$1048576,0),MATCH((CUADRO!F$4&amp;$E436),'Hoja de Trabajo para listado'!$BC$151:$CB$151,0)),0)+IFERROR(INDEX('Hoja de Trabajo para listado'!$DE$153:$DG$274,MATCH($A436,'Hoja de Trabajo para listado'!$DE$153:$DE$1048576,0),MATCH((CUADRO!F$4&amp;$E436),'Hoja de Trabajo para listado'!$DE$151:$DG$151,0)),0)+IFERROR(INDEX('Hoja de Trabajo para listado'!$CD$155:$DC$1048576,MATCH($A436,'Hoja de Trabajo para listado'!$CD$155:$CD$1048576,0),MATCH((CUADRO!F$4&amp;$E436),'Hoja de Trabajo para listado'!$CD$151:$DC$151,0)),0)</f>
        <v>0</v>
      </c>
      <c r="G436" s="241">
        <f ca="1">+IFERROR(INDEX('Hoja de Trabajo para listado'!$A$155:$Z$1048576,MATCH($A436,'Hoja de Trabajo para listado'!$A$155:$A$1048576,0),MATCH((CUADRO!G$4&amp;$E436),'Hoja de Trabajo para listado'!$A$151:$Z$151,0)),0)+IFERROR(INDEX('Hoja de Trabajo para listado'!$AB$155:$BA$1048576,MATCH($A436,'Hoja de Trabajo para listado'!$AB$155:$AB$1048576,0),MATCH((CUADRO!G$4&amp;$E436),'Hoja de Trabajo para listado'!$AB$151:$BA$151,0)),0)+IFERROR(INDEX('Hoja de Trabajo para listado'!$BC$155:$CB$1048576,MATCH($A436,'Hoja de Trabajo para listado'!$BC$155:$BC$1048576,0),MATCH((CUADRO!G$4&amp;$E436),'Hoja de Trabajo para listado'!$BC$151:$CB$151,0)),0)+IFERROR(INDEX('Hoja de Trabajo para listado'!$DE$153:$DG$274,MATCH($A436,'Hoja de Trabajo para listado'!$DE$153:$DE$1048576,0),MATCH((CUADRO!G$4&amp;$E436),'Hoja de Trabajo para listado'!$DE$151:$DG$151,0)),0)+IFERROR(INDEX('Hoja de Trabajo para listado'!$CD$155:$DC$1048576,MATCH($A436,'Hoja de Trabajo para listado'!$CD$155:$CD$1048576,0),MATCH((CUADRO!G$4&amp;$E436),'Hoja de Trabajo para listado'!$CD$151:$DC$151,0)),0)</f>
        <v>0</v>
      </c>
      <c r="H436" s="241">
        <f ca="1">+IFERROR(INDEX('Hoja de Trabajo para listado'!$A$155:$Z$1048576,MATCH($A436,'Hoja de Trabajo para listado'!$A$155:$A$1048576,0),MATCH((CUADRO!H$4&amp;$E436),'Hoja de Trabajo para listado'!$A$151:$Z$151,0)),0)+IFERROR(INDEX('Hoja de Trabajo para listado'!$AB$155:$BA$1048576,MATCH($A436,'Hoja de Trabajo para listado'!$AB$155:$AB$1048576,0),MATCH((CUADRO!H$4&amp;$E436),'Hoja de Trabajo para listado'!$AB$151:$BA$151,0)),0)+IFERROR(INDEX('Hoja de Trabajo para listado'!$BC$155:$CB$1048576,MATCH($A436,'Hoja de Trabajo para listado'!$BC$155:$BC$1048576,0),MATCH((CUADRO!H$4&amp;$E436),'Hoja de Trabajo para listado'!$BC$151:$CB$151,0)),0)+IFERROR(INDEX('Hoja de Trabajo para listado'!$DE$153:$DG$274,MATCH($A436,'Hoja de Trabajo para listado'!$DE$153:$DE$1048576,0),MATCH((CUADRO!H$4&amp;$E436),'Hoja de Trabajo para listado'!$DE$151:$DG$151,0)),0)+IFERROR(INDEX('Hoja de Trabajo para listado'!$CD$155:$DC$1048576,MATCH($A436,'Hoja de Trabajo para listado'!$CD$155:$CD$1048576,0),MATCH((CUADRO!H$4&amp;$E436),'Hoja de Trabajo para listado'!$CD$151:$DC$151,0)),0)</f>
        <v>88.61</v>
      </c>
      <c r="I436" s="241">
        <f ca="1">+IFERROR(INDEX('Hoja de Trabajo para listado'!$A$155:$Z$1048576,MATCH($A436,'Hoja de Trabajo para listado'!$A$155:$A$1048576,0),MATCH((CUADRO!I$4&amp;$E436),'Hoja de Trabajo para listado'!$A$151:$Z$151,0)),0)+IFERROR(INDEX('Hoja de Trabajo para listado'!$AB$155:$BA$1048576,MATCH($A436,'Hoja de Trabajo para listado'!$AB$155:$AB$1048576,0),MATCH((CUADRO!I$4&amp;$E436),'Hoja de Trabajo para listado'!$AB$151:$BA$151,0)),0)+IFERROR(INDEX('Hoja de Trabajo para listado'!$BC$155:$CB$1048576,MATCH($A436,'Hoja de Trabajo para listado'!$BC$155:$BC$1048576,0),MATCH((CUADRO!I$4&amp;$E436),'Hoja de Trabajo para listado'!$BC$151:$CB$151,0)),0)+IFERROR(INDEX('Hoja de Trabajo para listado'!$DE$153:$DG$274,MATCH($A436,'Hoja de Trabajo para listado'!$DE$153:$DE$1048576,0),MATCH((CUADRO!I$4&amp;$E436),'Hoja de Trabajo para listado'!$DE$151:$DG$151,0)),0)+IFERROR(INDEX('Hoja de Trabajo para listado'!$CD$155:$DC$1048576,MATCH($A436,'Hoja de Trabajo para listado'!$CD$155:$CD$1048576,0),MATCH((CUADRO!I$4&amp;$E436),'Hoja de Trabajo para listado'!$CD$151:$DC$151,0)),0)</f>
        <v>0</v>
      </c>
      <c r="J436" s="241">
        <f ca="1">+IFERROR(INDEX('Hoja de Trabajo para listado'!$A$155:$Z$1048576,MATCH($A436,'Hoja de Trabajo para listado'!$A$155:$A$1048576,0),MATCH((CUADRO!J$4&amp;$E436),'Hoja de Trabajo para listado'!$A$151:$Z$151,0)),0)+IFERROR(INDEX('Hoja de Trabajo para listado'!$AB$155:$BA$1048576,MATCH($A436,'Hoja de Trabajo para listado'!$AB$155:$AB$1048576,0),MATCH((CUADRO!J$4&amp;$E436),'Hoja de Trabajo para listado'!$AB$151:$BA$151,0)),0)+IFERROR(INDEX('Hoja de Trabajo para listado'!$BC$155:$CB$1048576,MATCH($A436,'Hoja de Trabajo para listado'!$BC$155:$BC$1048576,0),MATCH((CUADRO!J$4&amp;$E436),'Hoja de Trabajo para listado'!$BC$151:$CB$151,0)),0)+IFERROR(INDEX('Hoja de Trabajo para listado'!$DE$153:$DG$274,MATCH($A436,'Hoja de Trabajo para listado'!$DE$153:$DE$1048576,0),MATCH((CUADRO!J$4&amp;$E436),'Hoja de Trabajo para listado'!$DE$151:$DG$151,0)),0)+IFERROR(INDEX('Hoja de Trabajo para listado'!$CD$155:$DC$1048576,MATCH($A436,'Hoja de Trabajo para listado'!$CD$155:$CD$1048576,0),MATCH((CUADRO!J$4&amp;$E436),'Hoja de Trabajo para listado'!$CD$151:$DC$151,0)),0)</f>
        <v>0</v>
      </c>
      <c r="K436" s="241">
        <f ca="1">+IFERROR(INDEX('Hoja de Trabajo para listado'!$A$155:$Z$1048576,MATCH($A436,'Hoja de Trabajo para listado'!$A$155:$A$1048576,0),MATCH((CUADRO!K$4&amp;$E436),'Hoja de Trabajo para listado'!$A$151:$Z$151,0)),0)+IFERROR(INDEX('Hoja de Trabajo para listado'!$AB$155:$BA$1048576,MATCH($A436,'Hoja de Trabajo para listado'!$AB$155:$AB$1048576,0),MATCH((CUADRO!K$4&amp;$E436),'Hoja de Trabajo para listado'!$AB$151:$BA$151,0)),0)+IFERROR(INDEX('Hoja de Trabajo para listado'!$BC$155:$CB$1048576,MATCH($A436,'Hoja de Trabajo para listado'!$BC$155:$BC$1048576,0),MATCH((CUADRO!K$4&amp;$E436),'Hoja de Trabajo para listado'!$BC$151:$CB$151,0)),0)+IFERROR(INDEX('Hoja de Trabajo para listado'!$DE$153:$DG$274,MATCH($A436,'Hoja de Trabajo para listado'!$DE$153:$DE$1048576,0),MATCH((CUADRO!K$4&amp;$E436),'Hoja de Trabajo para listado'!$DE$151:$DG$151,0)),0)+IFERROR(INDEX('Hoja de Trabajo para listado'!$CD$155:$DC$1048576,MATCH($A436,'Hoja de Trabajo para listado'!$CD$155:$CD$1048576,0),MATCH((CUADRO!K$4&amp;$E436),'Hoja de Trabajo para listado'!$CD$151:$DC$151,0)),0)</f>
        <v>0</v>
      </c>
      <c r="L436" s="241">
        <f ca="1">+IFERROR(INDEX('Hoja de Trabajo para listado'!$A$155:$Z$1048576,MATCH($A436,'Hoja de Trabajo para listado'!$A$155:$A$1048576,0),MATCH((CUADRO!L$4&amp;$E436),'Hoja de Trabajo para listado'!$A$151:$Z$151,0)),0)+IFERROR(INDEX('Hoja de Trabajo para listado'!$AB$155:$BA$1048576,MATCH($A436,'Hoja de Trabajo para listado'!$AB$155:$AB$1048576,0),MATCH((CUADRO!L$4&amp;$E436),'Hoja de Trabajo para listado'!$AB$151:$BA$151,0)),0)+IFERROR(INDEX('Hoja de Trabajo para listado'!$BC$155:$CB$1048576,MATCH($A436,'Hoja de Trabajo para listado'!$BC$155:$BC$1048576,0),MATCH((CUADRO!L$4&amp;$E436),'Hoja de Trabajo para listado'!$BC$151:$CB$151,0)),0)+IFERROR(INDEX('Hoja de Trabajo para listado'!$DE$153:$DG$274,MATCH($A436,'Hoja de Trabajo para listado'!$DE$153:$DE$1048576,0),MATCH((CUADRO!L$4&amp;$E436),'Hoja de Trabajo para listado'!$DE$151:$DG$151,0)),0)+IFERROR(INDEX('Hoja de Trabajo para listado'!$CD$155:$DC$1048576,MATCH($A436,'Hoja de Trabajo para listado'!$CD$155:$CD$1048576,0),MATCH((CUADRO!L$4&amp;$E436),'Hoja de Trabajo para listado'!$CD$151:$DC$151,0)),0)</f>
        <v>0</v>
      </c>
      <c r="M436" s="241">
        <f ca="1">+IFERROR(INDEX('Hoja de Trabajo para listado'!$A$155:$Z$1048576,MATCH($A436,'Hoja de Trabajo para listado'!$A$155:$A$1048576,0),MATCH((CUADRO!M$4&amp;$E436),'Hoja de Trabajo para listado'!$A$151:$Z$151,0)),0)+IFERROR(INDEX('Hoja de Trabajo para listado'!$AB$155:$BA$1048576,MATCH($A436,'Hoja de Trabajo para listado'!$AB$155:$AB$1048576,0),MATCH((CUADRO!M$4&amp;$E436),'Hoja de Trabajo para listado'!$AB$151:$BA$151,0)),0)+IFERROR(INDEX('Hoja de Trabajo para listado'!$BC$155:$CB$1048576,MATCH($A436,'Hoja de Trabajo para listado'!$BC$155:$BC$1048576,0),MATCH((CUADRO!M$4&amp;$E436),'Hoja de Trabajo para listado'!$BC$151:$CB$151,0)),0)+IFERROR(INDEX('Hoja de Trabajo para listado'!$DE$153:$DG$274,MATCH($A436,'Hoja de Trabajo para listado'!$DE$153:$DE$1048576,0),MATCH((CUADRO!M$4&amp;$E436),'Hoja de Trabajo para listado'!$DE$151:$DG$151,0)),0)+IFERROR(INDEX('Hoja de Trabajo para listado'!$CD$155:$DC$1048576,MATCH($A436,'Hoja de Trabajo para listado'!$CD$155:$CD$1048576,0),MATCH((CUADRO!M$4&amp;$E436),'Hoja de Trabajo para listado'!$CD$151:$DC$151,0)),0)</f>
        <v>0</v>
      </c>
      <c r="N436" s="241">
        <f ca="1">+IFERROR(INDEX('Hoja de Trabajo para listado'!$A$155:$Z$1048576,MATCH($A436,'Hoja de Trabajo para listado'!$A$155:$A$1048576,0),MATCH((CUADRO!N$4&amp;$E436),'Hoja de Trabajo para listado'!$A$151:$Z$151,0)),0)+IFERROR(INDEX('Hoja de Trabajo para listado'!$AB$155:$BA$1048576,MATCH($A436,'Hoja de Trabajo para listado'!$AB$155:$AB$1048576,0),MATCH((CUADRO!N$4&amp;$E436),'Hoja de Trabajo para listado'!$AB$151:$BA$151,0)),0)+IFERROR(INDEX('Hoja de Trabajo para listado'!$BC$155:$CB$1048576,MATCH($A436,'Hoja de Trabajo para listado'!$BC$155:$BC$1048576,0),MATCH((CUADRO!N$4&amp;$E436),'Hoja de Trabajo para listado'!$BC$151:$CB$151,0)),0)+IFERROR(INDEX('Hoja de Trabajo para listado'!$DE$153:$DG$274,MATCH($A436,'Hoja de Trabajo para listado'!$DE$153:$DE$1048576,0),MATCH((CUADRO!N$4&amp;$E436),'Hoja de Trabajo para listado'!$DE$151:$DG$151,0)),0)+IFERROR(INDEX('Hoja de Trabajo para listado'!$CD$155:$DC$1048576,MATCH($A436,'Hoja de Trabajo para listado'!$CD$155:$CD$1048576,0),MATCH((CUADRO!N$4&amp;$E436),'Hoja de Trabajo para listado'!$CD$151:$DC$151,0)),0)</f>
        <v>0</v>
      </c>
      <c r="O436" s="241">
        <f ca="1">+IFERROR(INDEX('Hoja de Trabajo para listado'!$A$155:$Z$1048576,MATCH($A436,'Hoja de Trabajo para listado'!$A$155:$A$1048576,0),MATCH((CUADRO!O$4&amp;$E436),'Hoja de Trabajo para listado'!$A$151:$Z$151,0)),0)+IFERROR(INDEX('Hoja de Trabajo para listado'!$AB$155:$BA$1048576,MATCH($A436,'Hoja de Trabajo para listado'!$AB$155:$AB$1048576,0),MATCH((CUADRO!O$4&amp;$E436),'Hoja de Trabajo para listado'!$AB$151:$BA$151,0)),0)+IFERROR(INDEX('Hoja de Trabajo para listado'!$BC$155:$CB$1048576,MATCH($A436,'Hoja de Trabajo para listado'!$BC$155:$BC$1048576,0),MATCH((CUADRO!O$4&amp;$E436),'Hoja de Trabajo para listado'!$BC$151:$CB$151,0)),0)+IFERROR(INDEX('Hoja de Trabajo para listado'!$DE$153:$DG$274,MATCH($A436,'Hoja de Trabajo para listado'!$DE$153:$DE$1048576,0),MATCH((CUADRO!O$4&amp;$E436),'Hoja de Trabajo para listado'!$DE$151:$DG$151,0)),0)+IFERROR(INDEX('Hoja de Trabajo para listado'!$CD$155:$DC$1048576,MATCH($A436,'Hoja de Trabajo para listado'!$CD$155:$CD$1048576,0),MATCH((CUADRO!O$4&amp;$E436),'Hoja de Trabajo para listado'!$CD$151:$DC$151,0)),0)</f>
        <v>0</v>
      </c>
      <c r="P436" s="241">
        <f ca="1">+IFERROR(INDEX('Hoja de Trabajo para listado'!$A$155:$Z$1048576,MATCH($A436,'Hoja de Trabajo para listado'!$A$155:$A$1048576,0),MATCH((CUADRO!P$4&amp;$E436),'Hoja de Trabajo para listado'!$A$151:$Z$151,0)),0)+IFERROR(INDEX('Hoja de Trabajo para listado'!$AB$155:$BA$1048576,MATCH($A436,'Hoja de Trabajo para listado'!$AB$155:$AB$1048576,0),MATCH((CUADRO!P$4&amp;$E436),'Hoja de Trabajo para listado'!$AB$151:$BA$151,0)),0)+IFERROR(INDEX('Hoja de Trabajo para listado'!$BC$155:$CB$1048576,MATCH($A436,'Hoja de Trabajo para listado'!$BC$155:$BC$1048576,0),MATCH((CUADRO!P$4&amp;$E436),'Hoja de Trabajo para listado'!$BC$151:$CB$151,0)),0)+IFERROR(INDEX('Hoja de Trabajo para listado'!$DE$153:$DG$274,MATCH($A436,'Hoja de Trabajo para listado'!$DE$153:$DE$1048576,0),MATCH((CUADRO!P$4&amp;$E436),'Hoja de Trabajo para listado'!$DE$151:$DG$151,0)),0)+IFERROR(INDEX('Hoja de Trabajo para listado'!$CD$155:$DC$1048576,MATCH($A436,'Hoja de Trabajo para listado'!$CD$155:$CD$1048576,0),MATCH((CUADRO!P$4&amp;$E436),'Hoja de Trabajo para listado'!$CD$151:$DC$151,0)),0)</f>
        <v>0</v>
      </c>
      <c r="Q436" s="241">
        <f ca="1">+IFERROR(INDEX('Hoja de Trabajo para listado'!$A$155:$Z$1048576,MATCH($A436,'Hoja de Trabajo para listado'!$A$155:$A$1048576,0),MATCH((CUADRO!Q$4&amp;$E436),'Hoja de Trabajo para listado'!$A$151:$Z$151,0)),0)+IFERROR(INDEX('Hoja de Trabajo para listado'!$AB$155:$BA$1048576,MATCH($A436,'Hoja de Trabajo para listado'!$AB$155:$AB$1048576,0),MATCH((CUADRO!Q$4&amp;$E436),'Hoja de Trabajo para listado'!$AB$151:$BA$151,0)),0)+IFERROR(INDEX('Hoja de Trabajo para listado'!$BC$155:$CB$1048576,MATCH($A436,'Hoja de Trabajo para listado'!$BC$155:$BC$1048576,0),MATCH((CUADRO!Q$4&amp;$E436),'Hoja de Trabajo para listado'!$BC$151:$CB$151,0)),0)+IFERROR(INDEX('Hoja de Trabajo para listado'!$DE$153:$DG$274,MATCH($A436,'Hoja de Trabajo para listado'!$DE$153:$DE$1048576,0),MATCH((CUADRO!Q$4&amp;$E436),'Hoja de Trabajo para listado'!$DE$151:$DG$151,0)),0)+IFERROR(INDEX('Hoja de Trabajo para listado'!$CD$155:$DC$1048576,MATCH($A436,'Hoja de Trabajo para listado'!$CD$155:$CD$1048576,0),MATCH((CUADRO!Q$4&amp;$E436),'Hoja de Trabajo para listado'!$CD$151:$DC$151,0)),0)</f>
        <v>0</v>
      </c>
      <c r="R436" s="241">
        <f t="shared" ca="1" si="12"/>
        <v>88.61</v>
      </c>
      <c r="S436" s="247">
        <f ca="1">+R435+R436</f>
        <v>88.61</v>
      </c>
      <c r="T436" s="241">
        <f ca="1">+S436</f>
        <v>88.61</v>
      </c>
      <c r="U436" s="240">
        <f t="shared" si="13"/>
        <v>2</v>
      </c>
    </row>
    <row r="437" spans="1:21" customFormat="1" ht="15" customHeight="1">
      <c r="A437" s="32">
        <v>951</v>
      </c>
      <c r="B437" s="381">
        <f>+A437</f>
        <v>951</v>
      </c>
      <c r="C437" s="245" t="str">
        <f>+VLOOKUP(A437,bd_lista!$A$3:$C$592,3,FALSE)</f>
        <v>Banco Central de Bolivia</v>
      </c>
      <c r="D437" s="383" t="str">
        <f>+C437</f>
        <v>Banco Central de Bolivia</v>
      </c>
      <c r="E437" s="240" t="s">
        <v>683</v>
      </c>
      <c r="F437" s="241">
        <f ca="1">+IFERROR(INDEX('Hoja de Trabajo para listado'!$A$155:$Z$1048576,MATCH($A437,'Hoja de Trabajo para listado'!$A$155:$A$1048576,0),MATCH((CUADRO!F$4&amp;$E437),'Hoja de Trabajo para listado'!$A$151:$Z$151,0)),0)+IFERROR(INDEX('Hoja de Trabajo para listado'!$AB$155:$BA$1048576,MATCH($A437,'Hoja de Trabajo para listado'!$AB$155:$AB$1048576,0),MATCH((CUADRO!F$4&amp;$E437),'Hoja de Trabajo para listado'!$AB$151:$BA$151,0)),0)+IFERROR(INDEX('Hoja de Trabajo para listado'!$BC$155:$CB$1048576,MATCH($A437,'Hoja de Trabajo para listado'!$BC$155:$BC$1048576,0),MATCH((CUADRO!F$4&amp;$E437),'Hoja de Trabajo para listado'!$BC$151:$CB$151,0)),0)+IFERROR(INDEX('Hoja de Trabajo para listado'!$DE$153:$DG$274,MATCH($A437,'Hoja de Trabajo para listado'!$DE$153:$DE$1048576,0),MATCH((CUADRO!F$4&amp;$E437),'Hoja de Trabajo para listado'!$DE$151:$DG$151,0)),0)+IFERROR(INDEX('Hoja de Trabajo para listado'!$CD$155:$DC$1048576,MATCH($A437,'Hoja de Trabajo para listado'!$CD$155:$CD$1048576,0),MATCH((CUADRO!F$4&amp;$E437),'Hoja de Trabajo para listado'!$CD$151:$DC$151,0)),0)</f>
        <v>0</v>
      </c>
      <c r="G437" s="241">
        <f ca="1">+IFERROR(INDEX('Hoja de Trabajo para listado'!$A$155:$Z$1048576,MATCH($A437,'Hoja de Trabajo para listado'!$A$155:$A$1048576,0),MATCH((CUADRO!G$4&amp;$E437),'Hoja de Trabajo para listado'!$A$151:$Z$151,0)),0)+IFERROR(INDEX('Hoja de Trabajo para listado'!$AB$155:$BA$1048576,MATCH($A437,'Hoja de Trabajo para listado'!$AB$155:$AB$1048576,0),MATCH((CUADRO!G$4&amp;$E437),'Hoja de Trabajo para listado'!$AB$151:$BA$151,0)),0)+IFERROR(INDEX('Hoja de Trabajo para listado'!$BC$155:$CB$1048576,MATCH($A437,'Hoja de Trabajo para listado'!$BC$155:$BC$1048576,0),MATCH((CUADRO!G$4&amp;$E437),'Hoja de Trabajo para listado'!$BC$151:$CB$151,0)),0)+IFERROR(INDEX('Hoja de Trabajo para listado'!$DE$153:$DG$274,MATCH($A437,'Hoja de Trabajo para listado'!$DE$153:$DE$1048576,0),MATCH((CUADRO!G$4&amp;$E437),'Hoja de Trabajo para listado'!$DE$151:$DG$151,0)),0)+IFERROR(INDEX('Hoja de Trabajo para listado'!$CD$155:$DC$1048576,MATCH($A437,'Hoja de Trabajo para listado'!$CD$155:$CD$1048576,0),MATCH((CUADRO!G$4&amp;$E437),'Hoja de Trabajo para listado'!$CD$151:$DC$151,0)),0)</f>
        <v>0</v>
      </c>
      <c r="H437" s="241">
        <f ca="1">+IFERROR(INDEX('Hoja de Trabajo para listado'!$A$155:$Z$1048576,MATCH($A437,'Hoja de Trabajo para listado'!$A$155:$A$1048576,0),MATCH((CUADRO!H$4&amp;$E437),'Hoja de Trabajo para listado'!$A$151:$Z$151,0)),0)+IFERROR(INDEX('Hoja de Trabajo para listado'!$AB$155:$BA$1048576,MATCH($A437,'Hoja de Trabajo para listado'!$AB$155:$AB$1048576,0),MATCH((CUADRO!H$4&amp;$E437),'Hoja de Trabajo para listado'!$AB$151:$BA$151,0)),0)+IFERROR(INDEX('Hoja de Trabajo para listado'!$BC$155:$CB$1048576,MATCH($A437,'Hoja de Trabajo para listado'!$BC$155:$BC$1048576,0),MATCH((CUADRO!H$4&amp;$E437),'Hoja de Trabajo para listado'!$BC$151:$CB$151,0)),0)+IFERROR(INDEX('Hoja de Trabajo para listado'!$DE$153:$DG$274,MATCH($A437,'Hoja de Trabajo para listado'!$DE$153:$DE$1048576,0),MATCH((CUADRO!H$4&amp;$E437),'Hoja de Trabajo para listado'!$DE$151:$DG$151,0)),0)+IFERROR(INDEX('Hoja de Trabajo para listado'!$CD$155:$DC$1048576,MATCH($A437,'Hoja de Trabajo para listado'!$CD$155:$CD$1048576,0),MATCH((CUADRO!H$4&amp;$E437),'Hoja de Trabajo para listado'!$CD$151:$DC$151,0)),0)</f>
        <v>0</v>
      </c>
      <c r="I437" s="241">
        <f ca="1">+IFERROR(INDEX('Hoja de Trabajo para listado'!$A$155:$Z$1048576,MATCH($A437,'Hoja de Trabajo para listado'!$A$155:$A$1048576,0),MATCH((CUADRO!I$4&amp;$E437),'Hoja de Trabajo para listado'!$A$151:$Z$151,0)),0)+IFERROR(INDEX('Hoja de Trabajo para listado'!$AB$155:$BA$1048576,MATCH($A437,'Hoja de Trabajo para listado'!$AB$155:$AB$1048576,0),MATCH((CUADRO!I$4&amp;$E437),'Hoja de Trabajo para listado'!$AB$151:$BA$151,0)),0)+IFERROR(INDEX('Hoja de Trabajo para listado'!$BC$155:$CB$1048576,MATCH($A437,'Hoja de Trabajo para listado'!$BC$155:$BC$1048576,0),MATCH((CUADRO!I$4&amp;$E437),'Hoja de Trabajo para listado'!$BC$151:$CB$151,0)),0)+IFERROR(INDEX('Hoja de Trabajo para listado'!$DE$153:$DG$274,MATCH($A437,'Hoja de Trabajo para listado'!$DE$153:$DE$1048576,0),MATCH((CUADRO!I$4&amp;$E437),'Hoja de Trabajo para listado'!$DE$151:$DG$151,0)),0)+IFERROR(INDEX('Hoja de Trabajo para listado'!$CD$155:$DC$1048576,MATCH($A437,'Hoja de Trabajo para listado'!$CD$155:$CD$1048576,0),MATCH((CUADRO!I$4&amp;$E437),'Hoja de Trabajo para listado'!$CD$151:$DC$151,0)),0)</f>
        <v>0</v>
      </c>
      <c r="J437" s="241">
        <f ca="1">+IFERROR(INDEX('Hoja de Trabajo para listado'!$A$155:$Z$1048576,MATCH($A437,'Hoja de Trabajo para listado'!$A$155:$A$1048576,0),MATCH((CUADRO!J$4&amp;$E437),'Hoja de Trabajo para listado'!$A$151:$Z$151,0)),0)+IFERROR(INDEX('Hoja de Trabajo para listado'!$AB$155:$BA$1048576,MATCH($A437,'Hoja de Trabajo para listado'!$AB$155:$AB$1048576,0),MATCH((CUADRO!J$4&amp;$E437),'Hoja de Trabajo para listado'!$AB$151:$BA$151,0)),0)+IFERROR(INDEX('Hoja de Trabajo para listado'!$BC$155:$CB$1048576,MATCH($A437,'Hoja de Trabajo para listado'!$BC$155:$BC$1048576,0),MATCH((CUADRO!J$4&amp;$E437),'Hoja de Trabajo para listado'!$BC$151:$CB$151,0)),0)+IFERROR(INDEX('Hoja de Trabajo para listado'!$DE$153:$DG$274,MATCH($A437,'Hoja de Trabajo para listado'!$DE$153:$DE$1048576,0),MATCH((CUADRO!J$4&amp;$E437),'Hoja de Trabajo para listado'!$DE$151:$DG$151,0)),0)+IFERROR(INDEX('Hoja de Trabajo para listado'!$CD$155:$DC$1048576,MATCH($A437,'Hoja de Trabajo para listado'!$CD$155:$CD$1048576,0),MATCH((CUADRO!J$4&amp;$E437),'Hoja de Trabajo para listado'!$CD$151:$DC$151,0)),0)</f>
        <v>0</v>
      </c>
      <c r="K437" s="241">
        <f ca="1">+IFERROR(INDEX('Hoja de Trabajo para listado'!$A$155:$Z$1048576,MATCH($A437,'Hoja de Trabajo para listado'!$A$155:$A$1048576,0),MATCH((CUADRO!K$4&amp;$E437),'Hoja de Trabajo para listado'!$A$151:$Z$151,0)),0)+IFERROR(INDEX('Hoja de Trabajo para listado'!$AB$155:$BA$1048576,MATCH($A437,'Hoja de Trabajo para listado'!$AB$155:$AB$1048576,0),MATCH((CUADRO!K$4&amp;$E437),'Hoja de Trabajo para listado'!$AB$151:$BA$151,0)),0)+IFERROR(INDEX('Hoja de Trabajo para listado'!$BC$155:$CB$1048576,MATCH($A437,'Hoja de Trabajo para listado'!$BC$155:$BC$1048576,0),MATCH((CUADRO!K$4&amp;$E437),'Hoja de Trabajo para listado'!$BC$151:$CB$151,0)),0)+IFERROR(INDEX('Hoja de Trabajo para listado'!$DE$153:$DG$274,MATCH($A437,'Hoja de Trabajo para listado'!$DE$153:$DE$1048576,0),MATCH((CUADRO!K$4&amp;$E437),'Hoja de Trabajo para listado'!$DE$151:$DG$151,0)),0)+IFERROR(INDEX('Hoja de Trabajo para listado'!$CD$155:$DC$1048576,MATCH($A437,'Hoja de Trabajo para listado'!$CD$155:$CD$1048576,0),MATCH((CUADRO!K$4&amp;$E437),'Hoja de Trabajo para listado'!$CD$151:$DC$151,0)),0)</f>
        <v>0</v>
      </c>
      <c r="L437" s="241">
        <f ca="1">+IFERROR(INDEX('Hoja de Trabajo para listado'!$A$155:$Z$1048576,MATCH($A437,'Hoja de Trabajo para listado'!$A$155:$A$1048576,0),MATCH((CUADRO!L$4&amp;$E437),'Hoja de Trabajo para listado'!$A$151:$Z$151,0)),0)+IFERROR(INDEX('Hoja de Trabajo para listado'!$AB$155:$BA$1048576,MATCH($A437,'Hoja de Trabajo para listado'!$AB$155:$AB$1048576,0),MATCH((CUADRO!L$4&amp;$E437),'Hoja de Trabajo para listado'!$AB$151:$BA$151,0)),0)+IFERROR(INDEX('Hoja de Trabajo para listado'!$BC$155:$CB$1048576,MATCH($A437,'Hoja de Trabajo para listado'!$BC$155:$BC$1048576,0),MATCH((CUADRO!L$4&amp;$E437),'Hoja de Trabajo para listado'!$BC$151:$CB$151,0)),0)+IFERROR(INDEX('Hoja de Trabajo para listado'!$DE$153:$DG$274,MATCH($A437,'Hoja de Trabajo para listado'!$DE$153:$DE$1048576,0),MATCH((CUADRO!L$4&amp;$E437),'Hoja de Trabajo para listado'!$DE$151:$DG$151,0)),0)+IFERROR(INDEX('Hoja de Trabajo para listado'!$CD$155:$DC$1048576,MATCH($A437,'Hoja de Trabajo para listado'!$CD$155:$CD$1048576,0),MATCH((CUADRO!L$4&amp;$E437),'Hoja de Trabajo para listado'!$CD$151:$DC$151,0)),0)</f>
        <v>0</v>
      </c>
      <c r="M437" s="241">
        <f ca="1">+IFERROR(INDEX('Hoja de Trabajo para listado'!$A$155:$Z$1048576,MATCH($A437,'Hoja de Trabajo para listado'!$A$155:$A$1048576,0),MATCH((CUADRO!M$4&amp;$E437),'Hoja de Trabajo para listado'!$A$151:$Z$151,0)),0)+IFERROR(INDEX('Hoja de Trabajo para listado'!$AB$155:$BA$1048576,MATCH($A437,'Hoja de Trabajo para listado'!$AB$155:$AB$1048576,0),MATCH((CUADRO!M$4&amp;$E437),'Hoja de Trabajo para listado'!$AB$151:$BA$151,0)),0)+IFERROR(INDEX('Hoja de Trabajo para listado'!$BC$155:$CB$1048576,MATCH($A437,'Hoja de Trabajo para listado'!$BC$155:$BC$1048576,0),MATCH((CUADRO!M$4&amp;$E437),'Hoja de Trabajo para listado'!$BC$151:$CB$151,0)),0)+IFERROR(INDEX('Hoja de Trabajo para listado'!$DE$153:$DG$274,MATCH($A437,'Hoja de Trabajo para listado'!$DE$153:$DE$1048576,0),MATCH((CUADRO!M$4&amp;$E437),'Hoja de Trabajo para listado'!$DE$151:$DG$151,0)),0)+IFERROR(INDEX('Hoja de Trabajo para listado'!$CD$155:$DC$1048576,MATCH($A437,'Hoja de Trabajo para listado'!$CD$155:$CD$1048576,0),MATCH((CUADRO!M$4&amp;$E437),'Hoja de Trabajo para listado'!$CD$151:$DC$151,0)),0)</f>
        <v>0</v>
      </c>
      <c r="N437" s="241">
        <f ca="1">+IFERROR(INDEX('Hoja de Trabajo para listado'!$A$155:$Z$1048576,MATCH($A437,'Hoja de Trabajo para listado'!$A$155:$A$1048576,0),MATCH((CUADRO!N$4&amp;$E437),'Hoja de Trabajo para listado'!$A$151:$Z$151,0)),0)+IFERROR(INDEX('Hoja de Trabajo para listado'!$AB$155:$BA$1048576,MATCH($A437,'Hoja de Trabajo para listado'!$AB$155:$AB$1048576,0),MATCH((CUADRO!N$4&amp;$E437),'Hoja de Trabajo para listado'!$AB$151:$BA$151,0)),0)+IFERROR(INDEX('Hoja de Trabajo para listado'!$BC$155:$CB$1048576,MATCH($A437,'Hoja de Trabajo para listado'!$BC$155:$BC$1048576,0),MATCH((CUADRO!N$4&amp;$E437),'Hoja de Trabajo para listado'!$BC$151:$CB$151,0)),0)+IFERROR(INDEX('Hoja de Trabajo para listado'!$DE$153:$DG$274,MATCH($A437,'Hoja de Trabajo para listado'!$DE$153:$DE$1048576,0),MATCH((CUADRO!N$4&amp;$E437),'Hoja de Trabajo para listado'!$DE$151:$DG$151,0)),0)+IFERROR(INDEX('Hoja de Trabajo para listado'!$CD$155:$DC$1048576,MATCH($A437,'Hoja de Trabajo para listado'!$CD$155:$CD$1048576,0),MATCH((CUADRO!N$4&amp;$E437),'Hoja de Trabajo para listado'!$CD$151:$DC$151,0)),0)</f>
        <v>0</v>
      </c>
      <c r="O437" s="241">
        <f ca="1">+IFERROR(INDEX('Hoja de Trabajo para listado'!$A$155:$Z$1048576,MATCH($A437,'Hoja de Trabajo para listado'!$A$155:$A$1048576,0),MATCH((CUADRO!O$4&amp;$E437),'Hoja de Trabajo para listado'!$A$151:$Z$151,0)),0)+IFERROR(INDEX('Hoja de Trabajo para listado'!$AB$155:$BA$1048576,MATCH($A437,'Hoja de Trabajo para listado'!$AB$155:$AB$1048576,0),MATCH((CUADRO!O$4&amp;$E437),'Hoja de Trabajo para listado'!$AB$151:$BA$151,0)),0)+IFERROR(INDEX('Hoja de Trabajo para listado'!$BC$155:$CB$1048576,MATCH($A437,'Hoja de Trabajo para listado'!$BC$155:$BC$1048576,0),MATCH((CUADRO!O$4&amp;$E437),'Hoja de Trabajo para listado'!$BC$151:$CB$151,0)),0)+IFERROR(INDEX('Hoja de Trabajo para listado'!$DE$153:$DG$274,MATCH($A437,'Hoja de Trabajo para listado'!$DE$153:$DE$1048576,0),MATCH((CUADRO!O$4&amp;$E437),'Hoja de Trabajo para listado'!$DE$151:$DG$151,0)),0)+IFERROR(INDEX('Hoja de Trabajo para listado'!$CD$155:$DC$1048576,MATCH($A437,'Hoja de Trabajo para listado'!$CD$155:$CD$1048576,0),MATCH((CUADRO!O$4&amp;$E437),'Hoja de Trabajo para listado'!$CD$151:$DC$151,0)),0)</f>
        <v>0</v>
      </c>
      <c r="P437" s="241">
        <f ca="1">+IFERROR(INDEX('Hoja de Trabajo para listado'!$A$155:$Z$1048576,MATCH($A437,'Hoja de Trabajo para listado'!$A$155:$A$1048576,0),MATCH((CUADRO!P$4&amp;$E437),'Hoja de Trabajo para listado'!$A$151:$Z$151,0)),0)+IFERROR(INDEX('Hoja de Trabajo para listado'!$AB$155:$BA$1048576,MATCH($A437,'Hoja de Trabajo para listado'!$AB$155:$AB$1048576,0),MATCH((CUADRO!P$4&amp;$E437),'Hoja de Trabajo para listado'!$AB$151:$BA$151,0)),0)+IFERROR(INDEX('Hoja de Trabajo para listado'!$BC$155:$CB$1048576,MATCH($A437,'Hoja de Trabajo para listado'!$BC$155:$BC$1048576,0),MATCH((CUADRO!P$4&amp;$E437),'Hoja de Trabajo para listado'!$BC$151:$CB$151,0)),0)+IFERROR(INDEX('Hoja de Trabajo para listado'!$DE$153:$DG$274,MATCH($A437,'Hoja de Trabajo para listado'!$DE$153:$DE$1048576,0),MATCH((CUADRO!P$4&amp;$E437),'Hoja de Trabajo para listado'!$DE$151:$DG$151,0)),0)+IFERROR(INDEX('Hoja de Trabajo para listado'!$CD$155:$DC$1048576,MATCH($A437,'Hoja de Trabajo para listado'!$CD$155:$CD$1048576,0),MATCH((CUADRO!P$4&amp;$E437),'Hoja de Trabajo para listado'!$CD$151:$DC$151,0)),0)</f>
        <v>0</v>
      </c>
      <c r="Q437" s="241">
        <f ca="1">+IFERROR(INDEX('Hoja de Trabajo para listado'!$A$155:$Z$1048576,MATCH($A437,'Hoja de Trabajo para listado'!$A$155:$A$1048576,0),MATCH((CUADRO!Q$4&amp;$E437),'Hoja de Trabajo para listado'!$A$151:$Z$151,0)),0)+IFERROR(INDEX('Hoja de Trabajo para listado'!$AB$155:$BA$1048576,MATCH($A437,'Hoja de Trabajo para listado'!$AB$155:$AB$1048576,0),MATCH((CUADRO!Q$4&amp;$E437),'Hoja de Trabajo para listado'!$AB$151:$BA$151,0)),0)+IFERROR(INDEX('Hoja de Trabajo para listado'!$BC$155:$CB$1048576,MATCH($A437,'Hoja de Trabajo para listado'!$BC$155:$BC$1048576,0),MATCH((CUADRO!Q$4&amp;$E437),'Hoja de Trabajo para listado'!$BC$151:$CB$151,0)),0)+IFERROR(INDEX('Hoja de Trabajo para listado'!$DE$153:$DG$274,MATCH($A437,'Hoja de Trabajo para listado'!$DE$153:$DE$1048576,0),MATCH((CUADRO!Q$4&amp;$E437),'Hoja de Trabajo para listado'!$DE$151:$DG$151,0)),0)+IFERROR(INDEX('Hoja de Trabajo para listado'!$CD$155:$DC$1048576,MATCH($A437,'Hoja de Trabajo para listado'!$CD$155:$CD$1048576,0),MATCH((CUADRO!Q$4&amp;$E437),'Hoja de Trabajo para listado'!$CD$151:$DC$151,0)),0)</f>
        <v>0</v>
      </c>
      <c r="R437" s="241">
        <f t="shared" ca="1" si="12"/>
        <v>0</v>
      </c>
      <c r="S437" s="247"/>
      <c r="T437" s="241">
        <f ca="1">+T438</f>
        <v>705880771.17999995</v>
      </c>
      <c r="U437" s="240">
        <f t="shared" si="13"/>
        <v>1</v>
      </c>
    </row>
    <row r="438" spans="1:21" customFormat="1" ht="15" customHeight="1">
      <c r="A438" s="32">
        <v>951</v>
      </c>
      <c r="B438" s="382"/>
      <c r="C438" s="305" t="str">
        <f>+VLOOKUP(A438,bd_lista!$A$3:$C$592,3,FALSE)</f>
        <v>Banco Central de Bolivia</v>
      </c>
      <c r="D438" s="384"/>
      <c r="E438" s="242" t="s">
        <v>684</v>
      </c>
      <c r="F438" s="241">
        <f ca="1">+IFERROR(INDEX('Hoja de Trabajo para listado'!$A$155:$Z$1048576,MATCH($A438,'Hoja de Trabajo para listado'!$A$155:$A$1048576,0),MATCH((CUADRO!F$4&amp;$E438),'Hoja de Trabajo para listado'!$A$151:$Z$151,0)),0)+IFERROR(INDEX('Hoja de Trabajo para listado'!$AB$155:$BA$1048576,MATCH($A438,'Hoja de Trabajo para listado'!$AB$155:$AB$1048576,0),MATCH((CUADRO!F$4&amp;$E438),'Hoja de Trabajo para listado'!$AB$151:$BA$151,0)),0)+IFERROR(INDEX('Hoja de Trabajo para listado'!$BC$155:$CB$1048576,MATCH($A438,'Hoja de Trabajo para listado'!$BC$155:$BC$1048576,0),MATCH((CUADRO!F$4&amp;$E438),'Hoja de Trabajo para listado'!$BC$151:$CB$151,0)),0)+IFERROR(INDEX('Hoja de Trabajo para listado'!$DE$153:$DG$274,MATCH($A438,'Hoja de Trabajo para listado'!$DE$153:$DE$1048576,0),MATCH((CUADRO!F$4&amp;$E438),'Hoja de Trabajo para listado'!$DE$151:$DG$151,0)),0)+IFERROR(INDEX('Hoja de Trabajo para listado'!$CD$155:$DC$1048576,MATCH($A438,'Hoja de Trabajo para listado'!$CD$155:$CD$1048576,0),MATCH((CUADRO!F$4&amp;$E438),'Hoja de Trabajo para listado'!$CD$151:$DC$151,0)),0)</f>
        <v>0</v>
      </c>
      <c r="G438" s="241">
        <f ca="1">+IFERROR(INDEX('Hoja de Trabajo para listado'!$A$155:$Z$1048576,MATCH($A438,'Hoja de Trabajo para listado'!$A$155:$A$1048576,0),MATCH((CUADRO!G$4&amp;$E438),'Hoja de Trabajo para listado'!$A$151:$Z$151,0)),0)+IFERROR(INDEX('Hoja de Trabajo para listado'!$AB$155:$BA$1048576,MATCH($A438,'Hoja de Trabajo para listado'!$AB$155:$AB$1048576,0),MATCH((CUADRO!G$4&amp;$E438),'Hoja de Trabajo para listado'!$AB$151:$BA$151,0)),0)+IFERROR(INDEX('Hoja de Trabajo para listado'!$BC$155:$CB$1048576,MATCH($A438,'Hoja de Trabajo para listado'!$BC$155:$BC$1048576,0),MATCH((CUADRO!G$4&amp;$E438),'Hoja de Trabajo para listado'!$BC$151:$CB$151,0)),0)+IFERROR(INDEX('Hoja de Trabajo para listado'!$DE$153:$DG$274,MATCH($A438,'Hoja de Trabajo para listado'!$DE$153:$DE$1048576,0),MATCH((CUADRO!G$4&amp;$E438),'Hoja de Trabajo para listado'!$DE$151:$DG$151,0)),0)+IFERROR(INDEX('Hoja de Trabajo para listado'!$CD$155:$DC$1048576,MATCH($A438,'Hoja de Trabajo para listado'!$CD$155:$CD$1048576,0),MATCH((CUADRO!G$4&amp;$E438),'Hoja de Trabajo para listado'!$CD$151:$DC$151,0)),0)</f>
        <v>0</v>
      </c>
      <c r="H438" s="241">
        <f ca="1">+IFERROR(INDEX('Hoja de Trabajo para listado'!$A$155:$Z$1048576,MATCH($A438,'Hoja de Trabajo para listado'!$A$155:$A$1048576,0),MATCH((CUADRO!H$4&amp;$E438),'Hoja de Trabajo para listado'!$A$151:$Z$151,0)),0)+IFERROR(INDEX('Hoja de Trabajo para listado'!$AB$155:$BA$1048576,MATCH($A438,'Hoja de Trabajo para listado'!$AB$155:$AB$1048576,0),MATCH((CUADRO!H$4&amp;$E438),'Hoja de Trabajo para listado'!$AB$151:$BA$151,0)),0)+IFERROR(INDEX('Hoja de Trabajo para listado'!$BC$155:$CB$1048576,MATCH($A438,'Hoja de Trabajo para listado'!$BC$155:$BC$1048576,0),MATCH((CUADRO!H$4&amp;$E438),'Hoja de Trabajo para listado'!$BC$151:$CB$151,0)),0)+IFERROR(INDEX('Hoja de Trabajo para listado'!$DE$153:$DG$274,MATCH($A438,'Hoja de Trabajo para listado'!$DE$153:$DE$1048576,0),MATCH((CUADRO!H$4&amp;$E438),'Hoja de Trabajo para listado'!$DE$151:$DG$151,0)),0)+IFERROR(INDEX('Hoja de Trabajo para listado'!$CD$155:$DC$1048576,MATCH($A438,'Hoja de Trabajo para listado'!$CD$155:$CD$1048576,0),MATCH((CUADRO!H$4&amp;$E438),'Hoja de Trabajo para listado'!$CD$151:$DC$151,0)),0)</f>
        <v>705880771.17999995</v>
      </c>
      <c r="I438" s="241">
        <f ca="1">+IFERROR(INDEX('Hoja de Trabajo para listado'!$A$155:$Z$1048576,MATCH($A438,'Hoja de Trabajo para listado'!$A$155:$A$1048576,0),MATCH((CUADRO!I$4&amp;$E438),'Hoja de Trabajo para listado'!$A$151:$Z$151,0)),0)+IFERROR(INDEX('Hoja de Trabajo para listado'!$AB$155:$BA$1048576,MATCH($A438,'Hoja de Trabajo para listado'!$AB$155:$AB$1048576,0),MATCH((CUADRO!I$4&amp;$E438),'Hoja de Trabajo para listado'!$AB$151:$BA$151,0)),0)+IFERROR(INDEX('Hoja de Trabajo para listado'!$BC$155:$CB$1048576,MATCH($A438,'Hoja de Trabajo para listado'!$BC$155:$BC$1048576,0),MATCH((CUADRO!I$4&amp;$E438),'Hoja de Trabajo para listado'!$BC$151:$CB$151,0)),0)+IFERROR(INDEX('Hoja de Trabajo para listado'!$DE$153:$DG$274,MATCH($A438,'Hoja de Trabajo para listado'!$DE$153:$DE$1048576,0),MATCH((CUADRO!I$4&amp;$E438),'Hoja de Trabajo para listado'!$DE$151:$DG$151,0)),0)+IFERROR(INDEX('Hoja de Trabajo para listado'!$CD$155:$DC$1048576,MATCH($A438,'Hoja de Trabajo para listado'!$CD$155:$CD$1048576,0),MATCH((CUADRO!I$4&amp;$E438),'Hoja de Trabajo para listado'!$CD$151:$DC$151,0)),0)</f>
        <v>0</v>
      </c>
      <c r="J438" s="241">
        <f ca="1">+IFERROR(INDEX('Hoja de Trabajo para listado'!$A$155:$Z$1048576,MATCH($A438,'Hoja de Trabajo para listado'!$A$155:$A$1048576,0),MATCH((CUADRO!J$4&amp;$E438),'Hoja de Trabajo para listado'!$A$151:$Z$151,0)),0)+IFERROR(INDEX('Hoja de Trabajo para listado'!$AB$155:$BA$1048576,MATCH($A438,'Hoja de Trabajo para listado'!$AB$155:$AB$1048576,0),MATCH((CUADRO!J$4&amp;$E438),'Hoja de Trabajo para listado'!$AB$151:$BA$151,0)),0)+IFERROR(INDEX('Hoja de Trabajo para listado'!$BC$155:$CB$1048576,MATCH($A438,'Hoja de Trabajo para listado'!$BC$155:$BC$1048576,0),MATCH((CUADRO!J$4&amp;$E438),'Hoja de Trabajo para listado'!$BC$151:$CB$151,0)),0)+IFERROR(INDEX('Hoja de Trabajo para listado'!$DE$153:$DG$274,MATCH($A438,'Hoja de Trabajo para listado'!$DE$153:$DE$1048576,0),MATCH((CUADRO!J$4&amp;$E438),'Hoja de Trabajo para listado'!$DE$151:$DG$151,0)),0)+IFERROR(INDEX('Hoja de Trabajo para listado'!$CD$155:$DC$1048576,MATCH($A438,'Hoja de Trabajo para listado'!$CD$155:$CD$1048576,0),MATCH((CUADRO!J$4&amp;$E438),'Hoja de Trabajo para listado'!$CD$151:$DC$151,0)),0)</f>
        <v>0</v>
      </c>
      <c r="K438" s="241">
        <f ca="1">+IFERROR(INDEX('Hoja de Trabajo para listado'!$A$155:$Z$1048576,MATCH($A438,'Hoja de Trabajo para listado'!$A$155:$A$1048576,0),MATCH((CUADRO!K$4&amp;$E438),'Hoja de Trabajo para listado'!$A$151:$Z$151,0)),0)+IFERROR(INDEX('Hoja de Trabajo para listado'!$AB$155:$BA$1048576,MATCH($A438,'Hoja de Trabajo para listado'!$AB$155:$AB$1048576,0),MATCH((CUADRO!K$4&amp;$E438),'Hoja de Trabajo para listado'!$AB$151:$BA$151,0)),0)+IFERROR(INDEX('Hoja de Trabajo para listado'!$BC$155:$CB$1048576,MATCH($A438,'Hoja de Trabajo para listado'!$BC$155:$BC$1048576,0),MATCH((CUADRO!K$4&amp;$E438),'Hoja de Trabajo para listado'!$BC$151:$CB$151,0)),0)+IFERROR(INDEX('Hoja de Trabajo para listado'!$DE$153:$DG$274,MATCH($A438,'Hoja de Trabajo para listado'!$DE$153:$DE$1048576,0),MATCH((CUADRO!K$4&amp;$E438),'Hoja de Trabajo para listado'!$DE$151:$DG$151,0)),0)+IFERROR(INDEX('Hoja de Trabajo para listado'!$CD$155:$DC$1048576,MATCH($A438,'Hoja de Trabajo para listado'!$CD$155:$CD$1048576,0),MATCH((CUADRO!K$4&amp;$E438),'Hoja de Trabajo para listado'!$CD$151:$DC$151,0)),0)</f>
        <v>0</v>
      </c>
      <c r="L438" s="241">
        <f ca="1">+IFERROR(INDEX('Hoja de Trabajo para listado'!$A$155:$Z$1048576,MATCH($A438,'Hoja de Trabajo para listado'!$A$155:$A$1048576,0),MATCH((CUADRO!L$4&amp;$E438),'Hoja de Trabajo para listado'!$A$151:$Z$151,0)),0)+IFERROR(INDEX('Hoja de Trabajo para listado'!$AB$155:$BA$1048576,MATCH($A438,'Hoja de Trabajo para listado'!$AB$155:$AB$1048576,0),MATCH((CUADRO!L$4&amp;$E438),'Hoja de Trabajo para listado'!$AB$151:$BA$151,0)),0)+IFERROR(INDEX('Hoja de Trabajo para listado'!$BC$155:$CB$1048576,MATCH($A438,'Hoja de Trabajo para listado'!$BC$155:$BC$1048576,0),MATCH((CUADRO!L$4&amp;$E438),'Hoja de Trabajo para listado'!$BC$151:$CB$151,0)),0)+IFERROR(INDEX('Hoja de Trabajo para listado'!$DE$153:$DG$274,MATCH($A438,'Hoja de Trabajo para listado'!$DE$153:$DE$1048576,0),MATCH((CUADRO!L$4&amp;$E438),'Hoja de Trabajo para listado'!$DE$151:$DG$151,0)),0)+IFERROR(INDEX('Hoja de Trabajo para listado'!$CD$155:$DC$1048576,MATCH($A438,'Hoja de Trabajo para listado'!$CD$155:$CD$1048576,0),MATCH((CUADRO!L$4&amp;$E438),'Hoja de Trabajo para listado'!$CD$151:$DC$151,0)),0)</f>
        <v>0</v>
      </c>
      <c r="M438" s="241">
        <f ca="1">+IFERROR(INDEX('Hoja de Trabajo para listado'!$A$155:$Z$1048576,MATCH($A438,'Hoja de Trabajo para listado'!$A$155:$A$1048576,0),MATCH((CUADRO!M$4&amp;$E438),'Hoja de Trabajo para listado'!$A$151:$Z$151,0)),0)+IFERROR(INDEX('Hoja de Trabajo para listado'!$AB$155:$BA$1048576,MATCH($A438,'Hoja de Trabajo para listado'!$AB$155:$AB$1048576,0),MATCH((CUADRO!M$4&amp;$E438),'Hoja de Trabajo para listado'!$AB$151:$BA$151,0)),0)+IFERROR(INDEX('Hoja de Trabajo para listado'!$BC$155:$CB$1048576,MATCH($A438,'Hoja de Trabajo para listado'!$BC$155:$BC$1048576,0),MATCH((CUADRO!M$4&amp;$E438),'Hoja de Trabajo para listado'!$BC$151:$CB$151,0)),0)+IFERROR(INDEX('Hoja de Trabajo para listado'!$DE$153:$DG$274,MATCH($A438,'Hoja de Trabajo para listado'!$DE$153:$DE$1048576,0),MATCH((CUADRO!M$4&amp;$E438),'Hoja de Trabajo para listado'!$DE$151:$DG$151,0)),0)+IFERROR(INDEX('Hoja de Trabajo para listado'!$CD$155:$DC$1048576,MATCH($A438,'Hoja de Trabajo para listado'!$CD$155:$CD$1048576,0),MATCH((CUADRO!M$4&amp;$E438),'Hoja de Trabajo para listado'!$CD$151:$DC$151,0)),0)</f>
        <v>0</v>
      </c>
      <c r="N438" s="241">
        <f ca="1">+IFERROR(INDEX('Hoja de Trabajo para listado'!$A$155:$Z$1048576,MATCH($A438,'Hoja de Trabajo para listado'!$A$155:$A$1048576,0),MATCH((CUADRO!N$4&amp;$E438),'Hoja de Trabajo para listado'!$A$151:$Z$151,0)),0)+IFERROR(INDEX('Hoja de Trabajo para listado'!$AB$155:$BA$1048576,MATCH($A438,'Hoja de Trabajo para listado'!$AB$155:$AB$1048576,0),MATCH((CUADRO!N$4&amp;$E438),'Hoja de Trabajo para listado'!$AB$151:$BA$151,0)),0)+IFERROR(INDEX('Hoja de Trabajo para listado'!$BC$155:$CB$1048576,MATCH($A438,'Hoja de Trabajo para listado'!$BC$155:$BC$1048576,0),MATCH((CUADRO!N$4&amp;$E438),'Hoja de Trabajo para listado'!$BC$151:$CB$151,0)),0)+IFERROR(INDEX('Hoja de Trabajo para listado'!$DE$153:$DG$274,MATCH($A438,'Hoja de Trabajo para listado'!$DE$153:$DE$1048576,0),MATCH((CUADRO!N$4&amp;$E438),'Hoja de Trabajo para listado'!$DE$151:$DG$151,0)),0)+IFERROR(INDEX('Hoja de Trabajo para listado'!$CD$155:$DC$1048576,MATCH($A438,'Hoja de Trabajo para listado'!$CD$155:$CD$1048576,0),MATCH((CUADRO!N$4&amp;$E438),'Hoja de Trabajo para listado'!$CD$151:$DC$151,0)),0)</f>
        <v>0</v>
      </c>
      <c r="O438" s="241">
        <f ca="1">+IFERROR(INDEX('Hoja de Trabajo para listado'!$A$155:$Z$1048576,MATCH($A438,'Hoja de Trabajo para listado'!$A$155:$A$1048576,0),MATCH((CUADRO!O$4&amp;$E438),'Hoja de Trabajo para listado'!$A$151:$Z$151,0)),0)+IFERROR(INDEX('Hoja de Trabajo para listado'!$AB$155:$BA$1048576,MATCH($A438,'Hoja de Trabajo para listado'!$AB$155:$AB$1048576,0),MATCH((CUADRO!O$4&amp;$E438),'Hoja de Trabajo para listado'!$AB$151:$BA$151,0)),0)+IFERROR(INDEX('Hoja de Trabajo para listado'!$BC$155:$CB$1048576,MATCH($A438,'Hoja de Trabajo para listado'!$BC$155:$BC$1048576,0),MATCH((CUADRO!O$4&amp;$E438),'Hoja de Trabajo para listado'!$BC$151:$CB$151,0)),0)+IFERROR(INDEX('Hoja de Trabajo para listado'!$DE$153:$DG$274,MATCH($A438,'Hoja de Trabajo para listado'!$DE$153:$DE$1048576,0),MATCH((CUADRO!O$4&amp;$E438),'Hoja de Trabajo para listado'!$DE$151:$DG$151,0)),0)+IFERROR(INDEX('Hoja de Trabajo para listado'!$CD$155:$DC$1048576,MATCH($A438,'Hoja de Trabajo para listado'!$CD$155:$CD$1048576,0),MATCH((CUADRO!O$4&amp;$E438),'Hoja de Trabajo para listado'!$CD$151:$DC$151,0)),0)</f>
        <v>0</v>
      </c>
      <c r="P438" s="241">
        <f ca="1">+IFERROR(INDEX('Hoja de Trabajo para listado'!$A$155:$Z$1048576,MATCH($A438,'Hoja de Trabajo para listado'!$A$155:$A$1048576,0),MATCH((CUADRO!P$4&amp;$E438),'Hoja de Trabajo para listado'!$A$151:$Z$151,0)),0)+IFERROR(INDEX('Hoja de Trabajo para listado'!$AB$155:$BA$1048576,MATCH($A438,'Hoja de Trabajo para listado'!$AB$155:$AB$1048576,0),MATCH((CUADRO!P$4&amp;$E438),'Hoja de Trabajo para listado'!$AB$151:$BA$151,0)),0)+IFERROR(INDEX('Hoja de Trabajo para listado'!$BC$155:$CB$1048576,MATCH($A438,'Hoja de Trabajo para listado'!$BC$155:$BC$1048576,0),MATCH((CUADRO!P$4&amp;$E438),'Hoja de Trabajo para listado'!$BC$151:$CB$151,0)),0)+IFERROR(INDEX('Hoja de Trabajo para listado'!$DE$153:$DG$274,MATCH($A438,'Hoja de Trabajo para listado'!$DE$153:$DE$1048576,0),MATCH((CUADRO!P$4&amp;$E438),'Hoja de Trabajo para listado'!$DE$151:$DG$151,0)),0)+IFERROR(INDEX('Hoja de Trabajo para listado'!$CD$155:$DC$1048576,MATCH($A438,'Hoja de Trabajo para listado'!$CD$155:$CD$1048576,0),MATCH((CUADRO!P$4&amp;$E438),'Hoja de Trabajo para listado'!$CD$151:$DC$151,0)),0)</f>
        <v>0</v>
      </c>
      <c r="Q438" s="241">
        <f ca="1">+IFERROR(INDEX('Hoja de Trabajo para listado'!$A$155:$Z$1048576,MATCH($A438,'Hoja de Trabajo para listado'!$A$155:$A$1048576,0),MATCH((CUADRO!Q$4&amp;$E438),'Hoja de Trabajo para listado'!$A$151:$Z$151,0)),0)+IFERROR(INDEX('Hoja de Trabajo para listado'!$AB$155:$BA$1048576,MATCH($A438,'Hoja de Trabajo para listado'!$AB$155:$AB$1048576,0),MATCH((CUADRO!Q$4&amp;$E438),'Hoja de Trabajo para listado'!$AB$151:$BA$151,0)),0)+IFERROR(INDEX('Hoja de Trabajo para listado'!$BC$155:$CB$1048576,MATCH($A438,'Hoja de Trabajo para listado'!$BC$155:$BC$1048576,0),MATCH((CUADRO!Q$4&amp;$E438),'Hoja de Trabajo para listado'!$BC$151:$CB$151,0)),0)+IFERROR(INDEX('Hoja de Trabajo para listado'!$DE$153:$DG$274,MATCH($A438,'Hoja de Trabajo para listado'!$DE$153:$DE$1048576,0),MATCH((CUADRO!Q$4&amp;$E438),'Hoja de Trabajo para listado'!$DE$151:$DG$151,0)),0)+IFERROR(INDEX('Hoja de Trabajo para listado'!$CD$155:$DC$1048576,MATCH($A438,'Hoja de Trabajo para listado'!$CD$155:$CD$1048576,0),MATCH((CUADRO!Q$4&amp;$E438),'Hoja de Trabajo para listado'!$CD$151:$DC$151,0)),0)</f>
        <v>0</v>
      </c>
      <c r="R438" s="243">
        <f t="shared" ca="1" si="12"/>
        <v>705880771.17999995</v>
      </c>
      <c r="S438" s="253">
        <f ca="1">+R437+R438</f>
        <v>705880771.17999995</v>
      </c>
      <c r="T438" s="243">
        <f ca="1">+S438</f>
        <v>705880771.17999995</v>
      </c>
      <c r="U438" s="242">
        <f t="shared" si="13"/>
        <v>2</v>
      </c>
    </row>
    <row r="439" spans="1:21" customFormat="1" ht="27" hidden="1" customHeight="1">
      <c r="A439" s="32">
        <v>999</v>
      </c>
      <c r="B439" s="381">
        <f>+A439</f>
        <v>999</v>
      </c>
      <c r="C439" s="245" t="e">
        <f>+VLOOKUP(A439,bd_lista!$A$3:$C$592,3,FALSE)</f>
        <v>#N/A</v>
      </c>
      <c r="D439" s="383" t="e">
        <f>+C439</f>
        <v>#N/A</v>
      </c>
      <c r="E439" s="240" t="s">
        <v>683</v>
      </c>
      <c r="F439" s="241">
        <f ca="1">+IFERROR(INDEX('Hoja de Trabajo para listado'!$A$155:$Z$1048576,MATCH($A439,'Hoja de Trabajo para listado'!$A$155:$A$1048576,0),MATCH((CUADRO!F$4&amp;$E439),'Hoja de Trabajo para listado'!$A$151:$Z$151,0)),0)+IFERROR(INDEX('Hoja de Trabajo para listado'!$AB$155:$BA$1048576,MATCH($A439,'Hoja de Trabajo para listado'!$AB$155:$AB$1048576,0),MATCH((CUADRO!F$4&amp;$E439),'Hoja de Trabajo para listado'!$AB$151:$BA$151,0)),0)+IFERROR(INDEX('Hoja de Trabajo para listado'!$BC$155:$CB$1048576,MATCH($A439,'Hoja de Trabajo para listado'!$BC$155:$BC$1048576,0),MATCH((CUADRO!F$4&amp;$E439),'Hoja de Trabajo para listado'!$BC$151:$CB$151,0)),0)+IFERROR(INDEX('Hoja de Trabajo para listado'!$DE$153:$DG$274,MATCH($A439,'Hoja de Trabajo para listado'!$DE$153:$DE$1048576,0),MATCH((CUADRO!F$4&amp;$E439),'Hoja de Trabajo para listado'!$DE$151:$DG$151,0)),0)+IFERROR(INDEX('Hoja de Trabajo para listado'!$CD$155:$DC$1048576,MATCH($A439,'Hoja de Trabajo para listado'!$CD$155:$CD$1048576,0),MATCH((CUADRO!F$4&amp;$E439),'Hoja de Trabajo para listado'!$CD$151:$DC$151,0)),0)</f>
        <v>0</v>
      </c>
      <c r="G439" s="241">
        <f ca="1">+IFERROR(INDEX('Hoja de Trabajo para listado'!$A$155:$Z$1048576,MATCH($A439,'Hoja de Trabajo para listado'!$A$155:$A$1048576,0),MATCH((CUADRO!G$4&amp;$E439),'Hoja de Trabajo para listado'!$A$151:$Z$151,0)),0)+IFERROR(INDEX('Hoja de Trabajo para listado'!$AB$155:$BA$1048576,MATCH($A439,'Hoja de Trabajo para listado'!$AB$155:$AB$1048576,0),MATCH((CUADRO!G$4&amp;$E439),'Hoja de Trabajo para listado'!$AB$151:$BA$151,0)),0)+IFERROR(INDEX('Hoja de Trabajo para listado'!$BC$155:$CB$1048576,MATCH($A439,'Hoja de Trabajo para listado'!$BC$155:$BC$1048576,0),MATCH((CUADRO!G$4&amp;$E439),'Hoja de Trabajo para listado'!$BC$151:$CB$151,0)),0)+IFERROR(INDEX('Hoja de Trabajo para listado'!$DE$153:$DG$274,MATCH($A439,'Hoja de Trabajo para listado'!$DE$153:$DE$1048576,0),MATCH((CUADRO!G$4&amp;$E439),'Hoja de Trabajo para listado'!$DE$151:$DG$151,0)),0)+IFERROR(INDEX('Hoja de Trabajo para listado'!$CD$155:$DC$1048576,MATCH($A439,'Hoja de Trabajo para listado'!$CD$155:$CD$1048576,0),MATCH((CUADRO!G$4&amp;$E439),'Hoja de Trabajo para listado'!$CD$151:$DC$151,0)),0)</f>
        <v>0</v>
      </c>
      <c r="H439" s="241">
        <f ca="1">+IFERROR(INDEX('Hoja de Trabajo para listado'!$A$155:$Z$1048576,MATCH($A439,'Hoja de Trabajo para listado'!$A$155:$A$1048576,0),MATCH((CUADRO!H$4&amp;$E439),'Hoja de Trabajo para listado'!$A$151:$Z$151,0)),0)+IFERROR(INDEX('Hoja de Trabajo para listado'!$AB$155:$BA$1048576,MATCH($A439,'Hoja de Trabajo para listado'!$AB$155:$AB$1048576,0),MATCH((CUADRO!H$4&amp;$E439),'Hoja de Trabajo para listado'!$AB$151:$BA$151,0)),0)+IFERROR(INDEX('Hoja de Trabajo para listado'!$BC$155:$CB$1048576,MATCH($A439,'Hoja de Trabajo para listado'!$BC$155:$BC$1048576,0),MATCH((CUADRO!H$4&amp;$E439),'Hoja de Trabajo para listado'!$BC$151:$CB$151,0)),0)+IFERROR(INDEX('Hoja de Trabajo para listado'!$DE$153:$DG$274,MATCH($A439,'Hoja de Trabajo para listado'!$DE$153:$DE$1048576,0),MATCH((CUADRO!H$4&amp;$E439),'Hoja de Trabajo para listado'!$DE$151:$DG$151,0)),0)+IFERROR(INDEX('Hoja de Trabajo para listado'!$CD$155:$DC$1048576,MATCH($A439,'Hoja de Trabajo para listado'!$CD$155:$CD$1048576,0),MATCH((CUADRO!H$4&amp;$E439),'Hoja de Trabajo para listado'!$CD$151:$DC$151,0)),0)</f>
        <v>0</v>
      </c>
      <c r="I439" s="241">
        <f ca="1">+IFERROR(INDEX('Hoja de Trabajo para listado'!$A$155:$Z$1048576,MATCH($A439,'Hoja de Trabajo para listado'!$A$155:$A$1048576,0),MATCH((CUADRO!I$4&amp;$E439),'Hoja de Trabajo para listado'!$A$151:$Z$151,0)),0)+IFERROR(INDEX('Hoja de Trabajo para listado'!$AB$155:$BA$1048576,MATCH($A439,'Hoja de Trabajo para listado'!$AB$155:$AB$1048576,0),MATCH((CUADRO!I$4&amp;$E439),'Hoja de Trabajo para listado'!$AB$151:$BA$151,0)),0)+IFERROR(INDEX('Hoja de Trabajo para listado'!$BC$155:$CB$1048576,MATCH($A439,'Hoja de Trabajo para listado'!$BC$155:$BC$1048576,0),MATCH((CUADRO!I$4&amp;$E439),'Hoja de Trabajo para listado'!$BC$151:$CB$151,0)),0)+IFERROR(INDEX('Hoja de Trabajo para listado'!$DE$153:$DG$274,MATCH($A439,'Hoja de Trabajo para listado'!$DE$153:$DE$1048576,0),MATCH((CUADRO!I$4&amp;$E439),'Hoja de Trabajo para listado'!$DE$151:$DG$151,0)),0)+IFERROR(INDEX('Hoja de Trabajo para listado'!$CD$155:$DC$1048576,MATCH($A439,'Hoja de Trabajo para listado'!$CD$155:$CD$1048576,0),MATCH((CUADRO!I$4&amp;$E439),'Hoja de Trabajo para listado'!$CD$151:$DC$151,0)),0)</f>
        <v>0</v>
      </c>
      <c r="J439" s="241">
        <f ca="1">+IFERROR(INDEX('Hoja de Trabajo para listado'!$A$155:$Z$1048576,MATCH($A439,'Hoja de Trabajo para listado'!$A$155:$A$1048576,0),MATCH((CUADRO!J$4&amp;$E439),'Hoja de Trabajo para listado'!$A$151:$Z$151,0)),0)+IFERROR(INDEX('Hoja de Trabajo para listado'!$AB$155:$BA$1048576,MATCH($A439,'Hoja de Trabajo para listado'!$AB$155:$AB$1048576,0),MATCH((CUADRO!J$4&amp;$E439),'Hoja de Trabajo para listado'!$AB$151:$BA$151,0)),0)+IFERROR(INDEX('Hoja de Trabajo para listado'!$BC$155:$CB$1048576,MATCH($A439,'Hoja de Trabajo para listado'!$BC$155:$BC$1048576,0),MATCH((CUADRO!J$4&amp;$E439),'Hoja de Trabajo para listado'!$BC$151:$CB$151,0)),0)+IFERROR(INDEX('Hoja de Trabajo para listado'!$DE$153:$DG$274,MATCH($A439,'Hoja de Trabajo para listado'!$DE$153:$DE$1048576,0),MATCH((CUADRO!J$4&amp;$E439),'Hoja de Trabajo para listado'!$DE$151:$DG$151,0)),0)+IFERROR(INDEX('Hoja de Trabajo para listado'!$CD$155:$DC$1048576,MATCH($A439,'Hoja de Trabajo para listado'!$CD$155:$CD$1048576,0),MATCH((CUADRO!J$4&amp;$E439),'Hoja de Trabajo para listado'!$CD$151:$DC$151,0)),0)</f>
        <v>0</v>
      </c>
      <c r="K439" s="241">
        <f ca="1">+IFERROR(INDEX('Hoja de Trabajo para listado'!$A$155:$Z$1048576,MATCH($A439,'Hoja de Trabajo para listado'!$A$155:$A$1048576,0),MATCH((CUADRO!K$4&amp;$E439),'Hoja de Trabajo para listado'!$A$151:$Z$151,0)),0)+IFERROR(INDEX('Hoja de Trabajo para listado'!$AB$155:$BA$1048576,MATCH($A439,'Hoja de Trabajo para listado'!$AB$155:$AB$1048576,0),MATCH((CUADRO!K$4&amp;$E439),'Hoja de Trabajo para listado'!$AB$151:$BA$151,0)),0)+IFERROR(INDEX('Hoja de Trabajo para listado'!$BC$155:$CB$1048576,MATCH($A439,'Hoja de Trabajo para listado'!$BC$155:$BC$1048576,0),MATCH((CUADRO!K$4&amp;$E439),'Hoja de Trabajo para listado'!$BC$151:$CB$151,0)),0)+IFERROR(INDEX('Hoja de Trabajo para listado'!$DE$153:$DG$274,MATCH($A439,'Hoja de Trabajo para listado'!$DE$153:$DE$1048576,0),MATCH((CUADRO!K$4&amp;$E439),'Hoja de Trabajo para listado'!$DE$151:$DG$151,0)),0)+IFERROR(INDEX('Hoja de Trabajo para listado'!$CD$155:$DC$1048576,MATCH($A439,'Hoja de Trabajo para listado'!$CD$155:$CD$1048576,0),MATCH((CUADRO!K$4&amp;$E439),'Hoja de Trabajo para listado'!$CD$151:$DC$151,0)),0)</f>
        <v>0</v>
      </c>
      <c r="L439" s="241">
        <f ca="1">+IFERROR(INDEX('Hoja de Trabajo para listado'!$A$155:$Z$1048576,MATCH($A439,'Hoja de Trabajo para listado'!$A$155:$A$1048576,0),MATCH((CUADRO!L$4&amp;$E439),'Hoja de Trabajo para listado'!$A$151:$Z$151,0)),0)+IFERROR(INDEX('Hoja de Trabajo para listado'!$AB$155:$BA$1048576,MATCH($A439,'Hoja de Trabajo para listado'!$AB$155:$AB$1048576,0),MATCH((CUADRO!L$4&amp;$E439),'Hoja de Trabajo para listado'!$AB$151:$BA$151,0)),0)+IFERROR(INDEX('Hoja de Trabajo para listado'!$BC$155:$CB$1048576,MATCH($A439,'Hoja de Trabajo para listado'!$BC$155:$BC$1048576,0),MATCH((CUADRO!L$4&amp;$E439),'Hoja de Trabajo para listado'!$BC$151:$CB$151,0)),0)+IFERROR(INDEX('Hoja de Trabajo para listado'!$DE$153:$DG$274,MATCH($A439,'Hoja de Trabajo para listado'!$DE$153:$DE$1048576,0),MATCH((CUADRO!L$4&amp;$E439),'Hoja de Trabajo para listado'!$DE$151:$DG$151,0)),0)+IFERROR(INDEX('Hoja de Trabajo para listado'!$CD$155:$DC$1048576,MATCH($A439,'Hoja de Trabajo para listado'!$CD$155:$CD$1048576,0),MATCH((CUADRO!L$4&amp;$E439),'Hoja de Trabajo para listado'!$CD$151:$DC$151,0)),0)</f>
        <v>0</v>
      </c>
      <c r="M439" s="241">
        <f ca="1">+IFERROR(INDEX('Hoja de Trabajo para listado'!$A$155:$Z$1048576,MATCH($A439,'Hoja de Trabajo para listado'!$A$155:$A$1048576,0),MATCH((CUADRO!M$4&amp;$E439),'Hoja de Trabajo para listado'!$A$151:$Z$151,0)),0)+IFERROR(INDEX('Hoja de Trabajo para listado'!$AB$155:$BA$1048576,MATCH($A439,'Hoja de Trabajo para listado'!$AB$155:$AB$1048576,0),MATCH((CUADRO!M$4&amp;$E439),'Hoja de Trabajo para listado'!$AB$151:$BA$151,0)),0)+IFERROR(INDEX('Hoja de Trabajo para listado'!$BC$155:$CB$1048576,MATCH($A439,'Hoja de Trabajo para listado'!$BC$155:$BC$1048576,0),MATCH((CUADRO!M$4&amp;$E439),'Hoja de Trabajo para listado'!$BC$151:$CB$151,0)),0)+IFERROR(INDEX('Hoja de Trabajo para listado'!$DE$153:$DG$274,MATCH($A439,'Hoja de Trabajo para listado'!$DE$153:$DE$1048576,0),MATCH((CUADRO!M$4&amp;$E439),'Hoja de Trabajo para listado'!$DE$151:$DG$151,0)),0)+IFERROR(INDEX('Hoja de Trabajo para listado'!$CD$155:$DC$1048576,MATCH($A439,'Hoja de Trabajo para listado'!$CD$155:$CD$1048576,0),MATCH((CUADRO!M$4&amp;$E439),'Hoja de Trabajo para listado'!$CD$151:$DC$151,0)),0)</f>
        <v>0</v>
      </c>
      <c r="N439" s="241">
        <f ca="1">+IFERROR(INDEX('Hoja de Trabajo para listado'!$A$155:$Z$1048576,MATCH($A439,'Hoja de Trabajo para listado'!$A$155:$A$1048576,0),MATCH((CUADRO!N$4&amp;$E439),'Hoja de Trabajo para listado'!$A$151:$Z$151,0)),0)+IFERROR(INDEX('Hoja de Trabajo para listado'!$AB$155:$BA$1048576,MATCH($A439,'Hoja de Trabajo para listado'!$AB$155:$AB$1048576,0),MATCH((CUADRO!N$4&amp;$E439),'Hoja de Trabajo para listado'!$AB$151:$BA$151,0)),0)+IFERROR(INDEX('Hoja de Trabajo para listado'!$BC$155:$CB$1048576,MATCH($A439,'Hoja de Trabajo para listado'!$BC$155:$BC$1048576,0),MATCH((CUADRO!N$4&amp;$E439),'Hoja de Trabajo para listado'!$BC$151:$CB$151,0)),0)+IFERROR(INDEX('Hoja de Trabajo para listado'!$DE$153:$DG$274,MATCH($A439,'Hoja de Trabajo para listado'!$DE$153:$DE$1048576,0),MATCH((CUADRO!N$4&amp;$E439),'Hoja de Trabajo para listado'!$DE$151:$DG$151,0)),0)+IFERROR(INDEX('Hoja de Trabajo para listado'!$CD$155:$DC$1048576,MATCH($A439,'Hoja de Trabajo para listado'!$CD$155:$CD$1048576,0),MATCH((CUADRO!N$4&amp;$E439),'Hoja de Trabajo para listado'!$CD$151:$DC$151,0)),0)</f>
        <v>0</v>
      </c>
      <c r="O439" s="241">
        <f ca="1">+IFERROR(INDEX('Hoja de Trabajo para listado'!$A$155:$Z$1048576,MATCH($A439,'Hoja de Trabajo para listado'!$A$155:$A$1048576,0),MATCH((CUADRO!O$4&amp;$E439),'Hoja de Trabajo para listado'!$A$151:$Z$151,0)),0)+IFERROR(INDEX('Hoja de Trabajo para listado'!$AB$155:$BA$1048576,MATCH($A439,'Hoja de Trabajo para listado'!$AB$155:$AB$1048576,0),MATCH((CUADRO!O$4&amp;$E439),'Hoja de Trabajo para listado'!$AB$151:$BA$151,0)),0)+IFERROR(INDEX('Hoja de Trabajo para listado'!$BC$155:$CB$1048576,MATCH($A439,'Hoja de Trabajo para listado'!$BC$155:$BC$1048576,0),MATCH((CUADRO!O$4&amp;$E439),'Hoja de Trabajo para listado'!$BC$151:$CB$151,0)),0)+IFERROR(INDEX('Hoja de Trabajo para listado'!$DE$153:$DG$274,MATCH($A439,'Hoja de Trabajo para listado'!$DE$153:$DE$1048576,0),MATCH((CUADRO!O$4&amp;$E439),'Hoja de Trabajo para listado'!$DE$151:$DG$151,0)),0)+IFERROR(INDEX('Hoja de Trabajo para listado'!$CD$155:$DC$1048576,MATCH($A439,'Hoja de Trabajo para listado'!$CD$155:$CD$1048576,0),MATCH((CUADRO!O$4&amp;$E439),'Hoja de Trabajo para listado'!$CD$151:$DC$151,0)),0)</f>
        <v>0</v>
      </c>
      <c r="P439" s="241">
        <f ca="1">+IFERROR(INDEX('Hoja de Trabajo para listado'!$A$155:$Z$1048576,MATCH($A439,'Hoja de Trabajo para listado'!$A$155:$A$1048576,0),MATCH((CUADRO!P$4&amp;$E439),'Hoja de Trabajo para listado'!$A$151:$Z$151,0)),0)+IFERROR(INDEX('Hoja de Trabajo para listado'!$AB$155:$BA$1048576,MATCH($A439,'Hoja de Trabajo para listado'!$AB$155:$AB$1048576,0),MATCH((CUADRO!P$4&amp;$E439),'Hoja de Trabajo para listado'!$AB$151:$BA$151,0)),0)+IFERROR(INDEX('Hoja de Trabajo para listado'!$BC$155:$CB$1048576,MATCH($A439,'Hoja de Trabajo para listado'!$BC$155:$BC$1048576,0),MATCH((CUADRO!P$4&amp;$E439),'Hoja de Trabajo para listado'!$BC$151:$CB$151,0)),0)+IFERROR(INDEX('Hoja de Trabajo para listado'!$DE$153:$DG$274,MATCH($A439,'Hoja de Trabajo para listado'!$DE$153:$DE$1048576,0),MATCH((CUADRO!P$4&amp;$E439),'Hoja de Trabajo para listado'!$DE$151:$DG$151,0)),0)+IFERROR(INDEX('Hoja de Trabajo para listado'!$CD$155:$DC$1048576,MATCH($A439,'Hoja de Trabajo para listado'!$CD$155:$CD$1048576,0),MATCH((CUADRO!P$4&amp;$E439),'Hoja de Trabajo para listado'!$CD$151:$DC$151,0)),0)</f>
        <v>0</v>
      </c>
      <c r="Q439" s="241">
        <f ca="1">+IFERROR(INDEX('Hoja de Trabajo para listado'!$A$155:$Z$1048576,MATCH($A439,'Hoja de Trabajo para listado'!$A$155:$A$1048576,0),MATCH((CUADRO!Q$4&amp;$E439),'Hoja de Trabajo para listado'!$A$151:$Z$151,0)),0)+IFERROR(INDEX('Hoja de Trabajo para listado'!$AB$155:$BA$1048576,MATCH($A439,'Hoja de Trabajo para listado'!$AB$155:$AB$1048576,0),MATCH((CUADRO!Q$4&amp;$E439),'Hoja de Trabajo para listado'!$AB$151:$BA$151,0)),0)+IFERROR(INDEX('Hoja de Trabajo para listado'!$BC$155:$CB$1048576,MATCH($A439,'Hoja de Trabajo para listado'!$BC$155:$BC$1048576,0),MATCH((CUADRO!Q$4&amp;$E439),'Hoja de Trabajo para listado'!$BC$151:$CB$151,0)),0)+IFERROR(INDEX('Hoja de Trabajo para listado'!$DE$153:$DG$274,MATCH($A439,'Hoja de Trabajo para listado'!$DE$153:$DE$1048576,0),MATCH((CUADRO!Q$4&amp;$E439),'Hoja de Trabajo para listado'!$DE$151:$DG$151,0)),0)+IFERROR(INDEX('Hoja de Trabajo para listado'!$CD$155:$DC$1048576,MATCH($A439,'Hoja de Trabajo para listado'!$CD$155:$CD$1048576,0),MATCH((CUADRO!Q$4&amp;$E439),'Hoja de Trabajo para listado'!$CD$151:$DC$151,0)),0)</f>
        <v>0</v>
      </c>
      <c r="R439" s="241">
        <f t="shared" ca="1" si="12"/>
        <v>0</v>
      </c>
      <c r="S439" s="247"/>
      <c r="T439" s="241">
        <f ca="1">+T440</f>
        <v>0</v>
      </c>
      <c r="U439" s="240">
        <f t="shared" si="13"/>
        <v>1</v>
      </c>
    </row>
    <row r="440" spans="1:21" customFormat="1" ht="27" hidden="1" customHeight="1">
      <c r="A440" s="32">
        <v>999</v>
      </c>
      <c r="B440" s="382"/>
      <c r="C440" s="245" t="e">
        <f>+VLOOKUP(A440,bd_lista!$A$3:$C$592,3,FALSE)</f>
        <v>#N/A</v>
      </c>
      <c r="D440" s="384"/>
      <c r="E440" s="242" t="s">
        <v>684</v>
      </c>
      <c r="F440" s="241">
        <f ca="1">+IFERROR(INDEX('Hoja de Trabajo para listado'!$A$155:$Z$1048576,MATCH($A440,'Hoja de Trabajo para listado'!$A$155:$A$1048576,0),MATCH((CUADRO!F$4&amp;$E440),'Hoja de Trabajo para listado'!$A$151:$Z$151,0)),0)+IFERROR(INDEX('Hoja de Trabajo para listado'!$AB$155:$BA$1048576,MATCH($A440,'Hoja de Trabajo para listado'!$AB$155:$AB$1048576,0),MATCH((CUADRO!F$4&amp;$E440),'Hoja de Trabajo para listado'!$AB$151:$BA$151,0)),0)+IFERROR(INDEX('Hoja de Trabajo para listado'!$BC$155:$CB$1048576,MATCH($A440,'Hoja de Trabajo para listado'!$BC$155:$BC$1048576,0),MATCH((CUADRO!F$4&amp;$E440),'Hoja de Trabajo para listado'!$BC$151:$CB$151,0)),0)+IFERROR(INDEX('Hoja de Trabajo para listado'!$DE$153:$DG$274,MATCH($A440,'Hoja de Trabajo para listado'!$DE$153:$DE$1048576,0),MATCH((CUADRO!F$4&amp;$E440),'Hoja de Trabajo para listado'!$DE$151:$DG$151,0)),0)+IFERROR(INDEX('Hoja de Trabajo para listado'!$CD$155:$DC$1048576,MATCH($A440,'Hoja de Trabajo para listado'!$CD$155:$CD$1048576,0),MATCH((CUADRO!F$4&amp;$E440),'Hoja de Trabajo para listado'!$CD$151:$DC$151,0)),0)</f>
        <v>0</v>
      </c>
      <c r="G440" s="241">
        <f ca="1">+IFERROR(INDEX('Hoja de Trabajo para listado'!$A$155:$Z$1048576,MATCH($A440,'Hoja de Trabajo para listado'!$A$155:$A$1048576,0),MATCH((CUADRO!G$4&amp;$E440),'Hoja de Trabajo para listado'!$A$151:$Z$151,0)),0)+IFERROR(INDEX('Hoja de Trabajo para listado'!$AB$155:$BA$1048576,MATCH($A440,'Hoja de Trabajo para listado'!$AB$155:$AB$1048576,0),MATCH((CUADRO!G$4&amp;$E440),'Hoja de Trabajo para listado'!$AB$151:$BA$151,0)),0)+IFERROR(INDEX('Hoja de Trabajo para listado'!$BC$155:$CB$1048576,MATCH($A440,'Hoja de Trabajo para listado'!$BC$155:$BC$1048576,0),MATCH((CUADRO!G$4&amp;$E440),'Hoja de Trabajo para listado'!$BC$151:$CB$151,0)),0)+IFERROR(INDEX('Hoja de Trabajo para listado'!$DE$153:$DG$274,MATCH($A440,'Hoja de Trabajo para listado'!$DE$153:$DE$1048576,0),MATCH((CUADRO!G$4&amp;$E440),'Hoja de Trabajo para listado'!$DE$151:$DG$151,0)),0)+IFERROR(INDEX('Hoja de Trabajo para listado'!$CD$155:$DC$1048576,MATCH($A440,'Hoja de Trabajo para listado'!$CD$155:$CD$1048576,0),MATCH((CUADRO!G$4&amp;$E440),'Hoja de Trabajo para listado'!$CD$151:$DC$151,0)),0)</f>
        <v>0</v>
      </c>
      <c r="H440" s="241">
        <f ca="1">+IFERROR(INDEX('Hoja de Trabajo para listado'!$A$155:$Z$1048576,MATCH($A440,'Hoja de Trabajo para listado'!$A$155:$A$1048576,0),MATCH((CUADRO!H$4&amp;$E440),'Hoja de Trabajo para listado'!$A$151:$Z$151,0)),0)+IFERROR(INDEX('Hoja de Trabajo para listado'!$AB$155:$BA$1048576,MATCH($A440,'Hoja de Trabajo para listado'!$AB$155:$AB$1048576,0),MATCH((CUADRO!H$4&amp;$E440),'Hoja de Trabajo para listado'!$AB$151:$BA$151,0)),0)+IFERROR(INDEX('Hoja de Trabajo para listado'!$BC$155:$CB$1048576,MATCH($A440,'Hoja de Trabajo para listado'!$BC$155:$BC$1048576,0),MATCH((CUADRO!H$4&amp;$E440),'Hoja de Trabajo para listado'!$BC$151:$CB$151,0)),0)+IFERROR(INDEX('Hoja de Trabajo para listado'!$DE$153:$DG$274,MATCH($A440,'Hoja de Trabajo para listado'!$DE$153:$DE$1048576,0),MATCH((CUADRO!H$4&amp;$E440),'Hoja de Trabajo para listado'!$DE$151:$DG$151,0)),0)+IFERROR(INDEX('Hoja de Trabajo para listado'!$CD$155:$DC$1048576,MATCH($A440,'Hoja de Trabajo para listado'!$CD$155:$CD$1048576,0),MATCH((CUADRO!H$4&amp;$E440),'Hoja de Trabajo para listado'!$CD$151:$DC$151,0)),0)</f>
        <v>0</v>
      </c>
      <c r="I440" s="241">
        <f ca="1">+IFERROR(INDEX('Hoja de Trabajo para listado'!$A$155:$Z$1048576,MATCH($A440,'Hoja de Trabajo para listado'!$A$155:$A$1048576,0),MATCH((CUADRO!I$4&amp;$E440),'Hoja de Trabajo para listado'!$A$151:$Z$151,0)),0)+IFERROR(INDEX('Hoja de Trabajo para listado'!$AB$155:$BA$1048576,MATCH($A440,'Hoja de Trabajo para listado'!$AB$155:$AB$1048576,0),MATCH((CUADRO!I$4&amp;$E440),'Hoja de Trabajo para listado'!$AB$151:$BA$151,0)),0)+IFERROR(INDEX('Hoja de Trabajo para listado'!$BC$155:$CB$1048576,MATCH($A440,'Hoja de Trabajo para listado'!$BC$155:$BC$1048576,0),MATCH((CUADRO!I$4&amp;$E440),'Hoja de Trabajo para listado'!$BC$151:$CB$151,0)),0)+IFERROR(INDEX('Hoja de Trabajo para listado'!$DE$153:$DG$274,MATCH($A440,'Hoja de Trabajo para listado'!$DE$153:$DE$1048576,0),MATCH((CUADRO!I$4&amp;$E440),'Hoja de Trabajo para listado'!$DE$151:$DG$151,0)),0)+IFERROR(INDEX('Hoja de Trabajo para listado'!$CD$155:$DC$1048576,MATCH($A440,'Hoja de Trabajo para listado'!$CD$155:$CD$1048576,0),MATCH((CUADRO!I$4&amp;$E440),'Hoja de Trabajo para listado'!$CD$151:$DC$151,0)),0)</f>
        <v>0</v>
      </c>
      <c r="J440" s="241">
        <f ca="1">+IFERROR(INDEX('Hoja de Trabajo para listado'!$A$155:$Z$1048576,MATCH($A440,'Hoja de Trabajo para listado'!$A$155:$A$1048576,0),MATCH((CUADRO!J$4&amp;$E440),'Hoja de Trabajo para listado'!$A$151:$Z$151,0)),0)+IFERROR(INDEX('Hoja de Trabajo para listado'!$AB$155:$BA$1048576,MATCH($A440,'Hoja de Trabajo para listado'!$AB$155:$AB$1048576,0),MATCH((CUADRO!J$4&amp;$E440),'Hoja de Trabajo para listado'!$AB$151:$BA$151,0)),0)+IFERROR(INDEX('Hoja de Trabajo para listado'!$BC$155:$CB$1048576,MATCH($A440,'Hoja de Trabajo para listado'!$BC$155:$BC$1048576,0),MATCH((CUADRO!J$4&amp;$E440),'Hoja de Trabajo para listado'!$BC$151:$CB$151,0)),0)+IFERROR(INDEX('Hoja de Trabajo para listado'!$DE$153:$DG$274,MATCH($A440,'Hoja de Trabajo para listado'!$DE$153:$DE$1048576,0),MATCH((CUADRO!J$4&amp;$E440),'Hoja de Trabajo para listado'!$DE$151:$DG$151,0)),0)+IFERROR(INDEX('Hoja de Trabajo para listado'!$CD$155:$DC$1048576,MATCH($A440,'Hoja de Trabajo para listado'!$CD$155:$CD$1048576,0),MATCH((CUADRO!J$4&amp;$E440),'Hoja de Trabajo para listado'!$CD$151:$DC$151,0)),0)</f>
        <v>0</v>
      </c>
      <c r="K440" s="241">
        <f ca="1">+IFERROR(INDEX('Hoja de Trabajo para listado'!$A$155:$Z$1048576,MATCH($A440,'Hoja de Trabajo para listado'!$A$155:$A$1048576,0),MATCH((CUADRO!K$4&amp;$E440),'Hoja de Trabajo para listado'!$A$151:$Z$151,0)),0)+IFERROR(INDEX('Hoja de Trabajo para listado'!$AB$155:$BA$1048576,MATCH($A440,'Hoja de Trabajo para listado'!$AB$155:$AB$1048576,0),MATCH((CUADRO!K$4&amp;$E440),'Hoja de Trabajo para listado'!$AB$151:$BA$151,0)),0)+IFERROR(INDEX('Hoja de Trabajo para listado'!$BC$155:$CB$1048576,MATCH($A440,'Hoja de Trabajo para listado'!$BC$155:$BC$1048576,0),MATCH((CUADRO!K$4&amp;$E440),'Hoja de Trabajo para listado'!$BC$151:$CB$151,0)),0)+IFERROR(INDEX('Hoja de Trabajo para listado'!$DE$153:$DG$274,MATCH($A440,'Hoja de Trabajo para listado'!$DE$153:$DE$1048576,0),MATCH((CUADRO!K$4&amp;$E440),'Hoja de Trabajo para listado'!$DE$151:$DG$151,0)),0)+IFERROR(INDEX('Hoja de Trabajo para listado'!$CD$155:$DC$1048576,MATCH($A440,'Hoja de Trabajo para listado'!$CD$155:$CD$1048576,0),MATCH((CUADRO!K$4&amp;$E440),'Hoja de Trabajo para listado'!$CD$151:$DC$151,0)),0)</f>
        <v>0</v>
      </c>
      <c r="L440" s="241">
        <f ca="1">+IFERROR(INDEX('Hoja de Trabajo para listado'!$A$155:$Z$1048576,MATCH($A440,'Hoja de Trabajo para listado'!$A$155:$A$1048576,0),MATCH((CUADRO!L$4&amp;$E440),'Hoja de Trabajo para listado'!$A$151:$Z$151,0)),0)+IFERROR(INDEX('Hoja de Trabajo para listado'!$AB$155:$BA$1048576,MATCH($A440,'Hoja de Trabajo para listado'!$AB$155:$AB$1048576,0),MATCH((CUADRO!L$4&amp;$E440),'Hoja de Trabajo para listado'!$AB$151:$BA$151,0)),0)+IFERROR(INDEX('Hoja de Trabajo para listado'!$BC$155:$CB$1048576,MATCH($A440,'Hoja de Trabajo para listado'!$BC$155:$BC$1048576,0),MATCH((CUADRO!L$4&amp;$E440),'Hoja de Trabajo para listado'!$BC$151:$CB$151,0)),0)+IFERROR(INDEX('Hoja de Trabajo para listado'!$DE$153:$DG$274,MATCH($A440,'Hoja de Trabajo para listado'!$DE$153:$DE$1048576,0),MATCH((CUADRO!L$4&amp;$E440),'Hoja de Trabajo para listado'!$DE$151:$DG$151,0)),0)+IFERROR(INDEX('Hoja de Trabajo para listado'!$CD$155:$DC$1048576,MATCH($A440,'Hoja de Trabajo para listado'!$CD$155:$CD$1048576,0),MATCH((CUADRO!L$4&amp;$E440),'Hoja de Trabajo para listado'!$CD$151:$DC$151,0)),0)</f>
        <v>0</v>
      </c>
      <c r="M440" s="241">
        <f ca="1">+IFERROR(INDEX('Hoja de Trabajo para listado'!$A$155:$Z$1048576,MATCH($A440,'Hoja de Trabajo para listado'!$A$155:$A$1048576,0),MATCH((CUADRO!M$4&amp;$E440),'Hoja de Trabajo para listado'!$A$151:$Z$151,0)),0)+IFERROR(INDEX('Hoja de Trabajo para listado'!$AB$155:$BA$1048576,MATCH($A440,'Hoja de Trabajo para listado'!$AB$155:$AB$1048576,0),MATCH((CUADRO!M$4&amp;$E440),'Hoja de Trabajo para listado'!$AB$151:$BA$151,0)),0)+IFERROR(INDEX('Hoja de Trabajo para listado'!$BC$155:$CB$1048576,MATCH($A440,'Hoja de Trabajo para listado'!$BC$155:$BC$1048576,0),MATCH((CUADRO!M$4&amp;$E440),'Hoja de Trabajo para listado'!$BC$151:$CB$151,0)),0)+IFERROR(INDEX('Hoja de Trabajo para listado'!$DE$153:$DG$274,MATCH($A440,'Hoja de Trabajo para listado'!$DE$153:$DE$1048576,0),MATCH((CUADRO!M$4&amp;$E440),'Hoja de Trabajo para listado'!$DE$151:$DG$151,0)),0)+IFERROR(INDEX('Hoja de Trabajo para listado'!$CD$155:$DC$1048576,MATCH($A440,'Hoja de Trabajo para listado'!$CD$155:$CD$1048576,0),MATCH((CUADRO!M$4&amp;$E440),'Hoja de Trabajo para listado'!$CD$151:$DC$151,0)),0)</f>
        <v>0</v>
      </c>
      <c r="N440" s="241">
        <f ca="1">+IFERROR(INDEX('Hoja de Trabajo para listado'!$A$155:$Z$1048576,MATCH($A440,'Hoja de Trabajo para listado'!$A$155:$A$1048576,0),MATCH((CUADRO!N$4&amp;$E440),'Hoja de Trabajo para listado'!$A$151:$Z$151,0)),0)+IFERROR(INDEX('Hoja de Trabajo para listado'!$AB$155:$BA$1048576,MATCH($A440,'Hoja de Trabajo para listado'!$AB$155:$AB$1048576,0),MATCH((CUADRO!N$4&amp;$E440),'Hoja de Trabajo para listado'!$AB$151:$BA$151,0)),0)+IFERROR(INDEX('Hoja de Trabajo para listado'!$BC$155:$CB$1048576,MATCH($A440,'Hoja de Trabajo para listado'!$BC$155:$BC$1048576,0),MATCH((CUADRO!N$4&amp;$E440),'Hoja de Trabajo para listado'!$BC$151:$CB$151,0)),0)+IFERROR(INDEX('Hoja de Trabajo para listado'!$DE$153:$DG$274,MATCH($A440,'Hoja de Trabajo para listado'!$DE$153:$DE$1048576,0),MATCH((CUADRO!N$4&amp;$E440),'Hoja de Trabajo para listado'!$DE$151:$DG$151,0)),0)+IFERROR(INDEX('Hoja de Trabajo para listado'!$CD$155:$DC$1048576,MATCH($A440,'Hoja de Trabajo para listado'!$CD$155:$CD$1048576,0),MATCH((CUADRO!N$4&amp;$E440),'Hoja de Trabajo para listado'!$CD$151:$DC$151,0)),0)</f>
        <v>0</v>
      </c>
      <c r="O440" s="241">
        <f ca="1">+IFERROR(INDEX('Hoja de Trabajo para listado'!$A$155:$Z$1048576,MATCH($A440,'Hoja de Trabajo para listado'!$A$155:$A$1048576,0),MATCH((CUADRO!O$4&amp;$E440),'Hoja de Trabajo para listado'!$A$151:$Z$151,0)),0)+IFERROR(INDEX('Hoja de Trabajo para listado'!$AB$155:$BA$1048576,MATCH($A440,'Hoja de Trabajo para listado'!$AB$155:$AB$1048576,0),MATCH((CUADRO!O$4&amp;$E440),'Hoja de Trabajo para listado'!$AB$151:$BA$151,0)),0)+IFERROR(INDEX('Hoja de Trabajo para listado'!$BC$155:$CB$1048576,MATCH($A440,'Hoja de Trabajo para listado'!$BC$155:$BC$1048576,0),MATCH((CUADRO!O$4&amp;$E440),'Hoja de Trabajo para listado'!$BC$151:$CB$151,0)),0)+IFERROR(INDEX('Hoja de Trabajo para listado'!$DE$153:$DG$274,MATCH($A440,'Hoja de Trabajo para listado'!$DE$153:$DE$1048576,0),MATCH((CUADRO!O$4&amp;$E440),'Hoja de Trabajo para listado'!$DE$151:$DG$151,0)),0)+IFERROR(INDEX('Hoja de Trabajo para listado'!$CD$155:$DC$1048576,MATCH($A440,'Hoja de Trabajo para listado'!$CD$155:$CD$1048576,0),MATCH((CUADRO!O$4&amp;$E440),'Hoja de Trabajo para listado'!$CD$151:$DC$151,0)),0)</f>
        <v>0</v>
      </c>
      <c r="P440" s="241">
        <f ca="1">+IFERROR(INDEX('Hoja de Trabajo para listado'!$A$155:$Z$1048576,MATCH($A440,'Hoja de Trabajo para listado'!$A$155:$A$1048576,0),MATCH((CUADRO!P$4&amp;$E440),'Hoja de Trabajo para listado'!$A$151:$Z$151,0)),0)+IFERROR(INDEX('Hoja de Trabajo para listado'!$AB$155:$BA$1048576,MATCH($A440,'Hoja de Trabajo para listado'!$AB$155:$AB$1048576,0),MATCH((CUADRO!P$4&amp;$E440),'Hoja de Trabajo para listado'!$AB$151:$BA$151,0)),0)+IFERROR(INDEX('Hoja de Trabajo para listado'!$BC$155:$CB$1048576,MATCH($A440,'Hoja de Trabajo para listado'!$BC$155:$BC$1048576,0),MATCH((CUADRO!P$4&amp;$E440),'Hoja de Trabajo para listado'!$BC$151:$CB$151,0)),0)+IFERROR(INDEX('Hoja de Trabajo para listado'!$DE$153:$DG$274,MATCH($A440,'Hoja de Trabajo para listado'!$DE$153:$DE$1048576,0),MATCH((CUADRO!P$4&amp;$E440),'Hoja de Trabajo para listado'!$DE$151:$DG$151,0)),0)+IFERROR(INDEX('Hoja de Trabajo para listado'!$CD$155:$DC$1048576,MATCH($A440,'Hoja de Trabajo para listado'!$CD$155:$CD$1048576,0),MATCH((CUADRO!P$4&amp;$E440),'Hoja de Trabajo para listado'!$CD$151:$DC$151,0)),0)</f>
        <v>0</v>
      </c>
      <c r="Q440" s="241">
        <f ca="1">+IFERROR(INDEX('Hoja de Trabajo para listado'!$A$155:$Z$1048576,MATCH($A440,'Hoja de Trabajo para listado'!$A$155:$A$1048576,0),MATCH((CUADRO!Q$4&amp;$E440),'Hoja de Trabajo para listado'!$A$151:$Z$151,0)),0)+IFERROR(INDEX('Hoja de Trabajo para listado'!$AB$155:$BA$1048576,MATCH($A440,'Hoja de Trabajo para listado'!$AB$155:$AB$1048576,0),MATCH((CUADRO!Q$4&amp;$E440),'Hoja de Trabajo para listado'!$AB$151:$BA$151,0)),0)+IFERROR(INDEX('Hoja de Trabajo para listado'!$BC$155:$CB$1048576,MATCH($A440,'Hoja de Trabajo para listado'!$BC$155:$BC$1048576,0),MATCH((CUADRO!Q$4&amp;$E440),'Hoja de Trabajo para listado'!$BC$151:$CB$151,0)),0)+IFERROR(INDEX('Hoja de Trabajo para listado'!$DE$153:$DG$274,MATCH($A440,'Hoja de Trabajo para listado'!$DE$153:$DE$1048576,0),MATCH((CUADRO!Q$4&amp;$E440),'Hoja de Trabajo para listado'!$DE$151:$DG$151,0)),0)+IFERROR(INDEX('Hoja de Trabajo para listado'!$CD$155:$DC$1048576,MATCH($A440,'Hoja de Trabajo para listado'!$CD$155:$CD$1048576,0),MATCH((CUADRO!Q$4&amp;$E440),'Hoja de Trabajo para listado'!$CD$151:$DC$151,0)),0)</f>
        <v>0</v>
      </c>
      <c r="R440" s="241">
        <f t="shared" ca="1" si="12"/>
        <v>0</v>
      </c>
      <c r="S440" s="247">
        <f ca="1">+R439+R440</f>
        <v>0</v>
      </c>
      <c r="T440" s="241">
        <f ca="1">+S440</f>
        <v>0</v>
      </c>
      <c r="U440" s="240">
        <f t="shared" si="13"/>
        <v>2</v>
      </c>
    </row>
    <row r="441" spans="1:21" customFormat="1" ht="27" hidden="1" customHeight="1">
      <c r="A441" s="32">
        <v>1101</v>
      </c>
      <c r="B441" s="381">
        <f>+A441</f>
        <v>1101</v>
      </c>
      <c r="C441" s="245" t="str">
        <f>+VLOOKUP(A441,bd_lista!$A$3:$C$592,3,FALSE)</f>
        <v>Gobierno Autónomo Municipal de Sucre</v>
      </c>
      <c r="D441" s="383" t="str">
        <f>+C441</f>
        <v>Gobierno Autónomo Municipal de Sucre</v>
      </c>
      <c r="E441" s="240" t="s">
        <v>683</v>
      </c>
      <c r="F441" s="241">
        <f ca="1">+IFERROR(INDEX('Hoja de Trabajo para listado'!$A$155:$Z$1048576,MATCH($A441,'Hoja de Trabajo para listado'!$A$155:$A$1048576,0),MATCH((CUADRO!F$4&amp;$E441),'Hoja de Trabajo para listado'!$A$151:$Z$151,0)),0)+IFERROR(INDEX('Hoja de Trabajo para listado'!$AB$155:$BA$1048576,MATCH($A441,'Hoja de Trabajo para listado'!$AB$155:$AB$1048576,0),MATCH((CUADRO!F$4&amp;$E441),'Hoja de Trabajo para listado'!$AB$151:$BA$151,0)),0)+IFERROR(INDEX('Hoja de Trabajo para listado'!$BC$155:$CB$1048576,MATCH($A441,'Hoja de Trabajo para listado'!$BC$155:$BC$1048576,0),MATCH((CUADRO!F$4&amp;$E441),'Hoja de Trabajo para listado'!$BC$151:$CB$151,0)),0)+IFERROR(INDEX('Hoja de Trabajo para listado'!$DE$153:$DG$274,MATCH($A441,'Hoja de Trabajo para listado'!$DE$153:$DE$1048576,0),MATCH((CUADRO!F$4&amp;$E441),'Hoja de Trabajo para listado'!$DE$151:$DG$151,0)),0)+IFERROR(INDEX('Hoja de Trabajo para listado'!$CD$155:$DC$1048576,MATCH($A441,'Hoja de Trabajo para listado'!$CD$155:$CD$1048576,0),MATCH((CUADRO!F$4&amp;$E441),'Hoja de Trabajo para listado'!$CD$151:$DC$151,0)),0)</f>
        <v>0</v>
      </c>
      <c r="G441" s="241">
        <f ca="1">+IFERROR(INDEX('Hoja de Trabajo para listado'!$A$155:$Z$1048576,MATCH($A441,'Hoja de Trabajo para listado'!$A$155:$A$1048576,0),MATCH((CUADRO!G$4&amp;$E441),'Hoja de Trabajo para listado'!$A$151:$Z$151,0)),0)+IFERROR(INDEX('Hoja de Trabajo para listado'!$AB$155:$BA$1048576,MATCH($A441,'Hoja de Trabajo para listado'!$AB$155:$AB$1048576,0),MATCH((CUADRO!G$4&amp;$E441),'Hoja de Trabajo para listado'!$AB$151:$BA$151,0)),0)+IFERROR(INDEX('Hoja de Trabajo para listado'!$BC$155:$CB$1048576,MATCH($A441,'Hoja de Trabajo para listado'!$BC$155:$BC$1048576,0),MATCH((CUADRO!G$4&amp;$E441),'Hoja de Trabajo para listado'!$BC$151:$CB$151,0)),0)+IFERROR(INDEX('Hoja de Trabajo para listado'!$DE$153:$DG$274,MATCH($A441,'Hoja de Trabajo para listado'!$DE$153:$DE$1048576,0),MATCH((CUADRO!G$4&amp;$E441),'Hoja de Trabajo para listado'!$DE$151:$DG$151,0)),0)+IFERROR(INDEX('Hoja de Trabajo para listado'!$CD$155:$DC$1048576,MATCH($A441,'Hoja de Trabajo para listado'!$CD$155:$CD$1048576,0),MATCH((CUADRO!G$4&amp;$E441),'Hoja de Trabajo para listado'!$CD$151:$DC$151,0)),0)</f>
        <v>0</v>
      </c>
      <c r="H441" s="241">
        <f ca="1">+IFERROR(INDEX('Hoja de Trabajo para listado'!$A$155:$Z$1048576,MATCH($A441,'Hoja de Trabajo para listado'!$A$155:$A$1048576,0),MATCH((CUADRO!H$4&amp;$E441),'Hoja de Trabajo para listado'!$A$151:$Z$151,0)),0)+IFERROR(INDEX('Hoja de Trabajo para listado'!$AB$155:$BA$1048576,MATCH($A441,'Hoja de Trabajo para listado'!$AB$155:$AB$1048576,0),MATCH((CUADRO!H$4&amp;$E441),'Hoja de Trabajo para listado'!$AB$151:$BA$151,0)),0)+IFERROR(INDEX('Hoja de Trabajo para listado'!$BC$155:$CB$1048576,MATCH($A441,'Hoja de Trabajo para listado'!$BC$155:$BC$1048576,0),MATCH((CUADRO!H$4&amp;$E441),'Hoja de Trabajo para listado'!$BC$151:$CB$151,0)),0)+IFERROR(INDEX('Hoja de Trabajo para listado'!$DE$153:$DG$274,MATCH($A441,'Hoja de Trabajo para listado'!$DE$153:$DE$1048576,0),MATCH((CUADRO!H$4&amp;$E441),'Hoja de Trabajo para listado'!$DE$151:$DG$151,0)),0)+IFERROR(INDEX('Hoja de Trabajo para listado'!$CD$155:$DC$1048576,MATCH($A441,'Hoja de Trabajo para listado'!$CD$155:$CD$1048576,0),MATCH((CUADRO!H$4&amp;$E441),'Hoja de Trabajo para listado'!$CD$151:$DC$151,0)),0)</f>
        <v>0</v>
      </c>
      <c r="I441" s="241">
        <f ca="1">+IFERROR(INDEX('Hoja de Trabajo para listado'!$A$155:$Z$1048576,MATCH($A441,'Hoja de Trabajo para listado'!$A$155:$A$1048576,0),MATCH((CUADRO!I$4&amp;$E441),'Hoja de Trabajo para listado'!$A$151:$Z$151,0)),0)+IFERROR(INDEX('Hoja de Trabajo para listado'!$AB$155:$BA$1048576,MATCH($A441,'Hoja de Trabajo para listado'!$AB$155:$AB$1048576,0),MATCH((CUADRO!I$4&amp;$E441),'Hoja de Trabajo para listado'!$AB$151:$BA$151,0)),0)+IFERROR(INDEX('Hoja de Trabajo para listado'!$BC$155:$CB$1048576,MATCH($A441,'Hoja de Trabajo para listado'!$BC$155:$BC$1048576,0),MATCH((CUADRO!I$4&amp;$E441),'Hoja de Trabajo para listado'!$BC$151:$CB$151,0)),0)+IFERROR(INDEX('Hoja de Trabajo para listado'!$DE$153:$DG$274,MATCH($A441,'Hoja de Trabajo para listado'!$DE$153:$DE$1048576,0),MATCH((CUADRO!I$4&amp;$E441),'Hoja de Trabajo para listado'!$DE$151:$DG$151,0)),0)+IFERROR(INDEX('Hoja de Trabajo para listado'!$CD$155:$DC$1048576,MATCH($A441,'Hoja de Trabajo para listado'!$CD$155:$CD$1048576,0),MATCH((CUADRO!I$4&amp;$E441),'Hoja de Trabajo para listado'!$CD$151:$DC$151,0)),0)</f>
        <v>0</v>
      </c>
      <c r="J441" s="241">
        <f ca="1">+IFERROR(INDEX('Hoja de Trabajo para listado'!$A$155:$Z$1048576,MATCH($A441,'Hoja de Trabajo para listado'!$A$155:$A$1048576,0),MATCH((CUADRO!J$4&amp;$E441),'Hoja de Trabajo para listado'!$A$151:$Z$151,0)),0)+IFERROR(INDEX('Hoja de Trabajo para listado'!$AB$155:$BA$1048576,MATCH($A441,'Hoja de Trabajo para listado'!$AB$155:$AB$1048576,0),MATCH((CUADRO!J$4&amp;$E441),'Hoja de Trabajo para listado'!$AB$151:$BA$151,0)),0)+IFERROR(INDEX('Hoja de Trabajo para listado'!$BC$155:$CB$1048576,MATCH($A441,'Hoja de Trabajo para listado'!$BC$155:$BC$1048576,0),MATCH((CUADRO!J$4&amp;$E441),'Hoja de Trabajo para listado'!$BC$151:$CB$151,0)),0)+IFERROR(INDEX('Hoja de Trabajo para listado'!$DE$153:$DG$274,MATCH($A441,'Hoja de Trabajo para listado'!$DE$153:$DE$1048576,0),MATCH((CUADRO!J$4&amp;$E441),'Hoja de Trabajo para listado'!$DE$151:$DG$151,0)),0)+IFERROR(INDEX('Hoja de Trabajo para listado'!$CD$155:$DC$1048576,MATCH($A441,'Hoja de Trabajo para listado'!$CD$155:$CD$1048576,0),MATCH((CUADRO!J$4&amp;$E441),'Hoja de Trabajo para listado'!$CD$151:$DC$151,0)),0)</f>
        <v>0</v>
      </c>
      <c r="K441" s="241">
        <f ca="1">+IFERROR(INDEX('Hoja de Trabajo para listado'!$A$155:$Z$1048576,MATCH($A441,'Hoja de Trabajo para listado'!$A$155:$A$1048576,0),MATCH((CUADRO!K$4&amp;$E441),'Hoja de Trabajo para listado'!$A$151:$Z$151,0)),0)+IFERROR(INDEX('Hoja de Trabajo para listado'!$AB$155:$BA$1048576,MATCH($A441,'Hoja de Trabajo para listado'!$AB$155:$AB$1048576,0),MATCH((CUADRO!K$4&amp;$E441),'Hoja de Trabajo para listado'!$AB$151:$BA$151,0)),0)+IFERROR(INDEX('Hoja de Trabajo para listado'!$BC$155:$CB$1048576,MATCH($A441,'Hoja de Trabajo para listado'!$BC$155:$BC$1048576,0),MATCH((CUADRO!K$4&amp;$E441),'Hoja de Trabajo para listado'!$BC$151:$CB$151,0)),0)+IFERROR(INDEX('Hoja de Trabajo para listado'!$DE$153:$DG$274,MATCH($A441,'Hoja de Trabajo para listado'!$DE$153:$DE$1048576,0),MATCH((CUADRO!K$4&amp;$E441),'Hoja de Trabajo para listado'!$DE$151:$DG$151,0)),0)+IFERROR(INDEX('Hoja de Trabajo para listado'!$CD$155:$DC$1048576,MATCH($A441,'Hoja de Trabajo para listado'!$CD$155:$CD$1048576,0),MATCH((CUADRO!K$4&amp;$E441),'Hoja de Trabajo para listado'!$CD$151:$DC$151,0)),0)</f>
        <v>0</v>
      </c>
      <c r="L441" s="241">
        <f ca="1">+IFERROR(INDEX('Hoja de Trabajo para listado'!$A$155:$Z$1048576,MATCH($A441,'Hoja de Trabajo para listado'!$A$155:$A$1048576,0),MATCH((CUADRO!L$4&amp;$E441),'Hoja de Trabajo para listado'!$A$151:$Z$151,0)),0)+IFERROR(INDEX('Hoja de Trabajo para listado'!$AB$155:$BA$1048576,MATCH($A441,'Hoja de Trabajo para listado'!$AB$155:$AB$1048576,0),MATCH((CUADRO!L$4&amp;$E441),'Hoja de Trabajo para listado'!$AB$151:$BA$151,0)),0)+IFERROR(INDEX('Hoja de Trabajo para listado'!$BC$155:$CB$1048576,MATCH($A441,'Hoja de Trabajo para listado'!$BC$155:$BC$1048576,0),MATCH((CUADRO!L$4&amp;$E441),'Hoja de Trabajo para listado'!$BC$151:$CB$151,0)),0)+IFERROR(INDEX('Hoja de Trabajo para listado'!$DE$153:$DG$274,MATCH($A441,'Hoja de Trabajo para listado'!$DE$153:$DE$1048576,0),MATCH((CUADRO!L$4&amp;$E441),'Hoja de Trabajo para listado'!$DE$151:$DG$151,0)),0)+IFERROR(INDEX('Hoja de Trabajo para listado'!$CD$155:$DC$1048576,MATCH($A441,'Hoja de Trabajo para listado'!$CD$155:$CD$1048576,0),MATCH((CUADRO!L$4&amp;$E441),'Hoja de Trabajo para listado'!$CD$151:$DC$151,0)),0)</f>
        <v>0</v>
      </c>
      <c r="M441" s="241">
        <f ca="1">+IFERROR(INDEX('Hoja de Trabajo para listado'!$A$155:$Z$1048576,MATCH($A441,'Hoja de Trabajo para listado'!$A$155:$A$1048576,0),MATCH((CUADRO!M$4&amp;$E441),'Hoja de Trabajo para listado'!$A$151:$Z$151,0)),0)+IFERROR(INDEX('Hoja de Trabajo para listado'!$AB$155:$BA$1048576,MATCH($A441,'Hoja de Trabajo para listado'!$AB$155:$AB$1048576,0),MATCH((CUADRO!M$4&amp;$E441),'Hoja de Trabajo para listado'!$AB$151:$BA$151,0)),0)+IFERROR(INDEX('Hoja de Trabajo para listado'!$BC$155:$CB$1048576,MATCH($A441,'Hoja de Trabajo para listado'!$BC$155:$BC$1048576,0),MATCH((CUADRO!M$4&amp;$E441),'Hoja de Trabajo para listado'!$BC$151:$CB$151,0)),0)+IFERROR(INDEX('Hoja de Trabajo para listado'!$DE$153:$DG$274,MATCH($A441,'Hoja de Trabajo para listado'!$DE$153:$DE$1048576,0),MATCH((CUADRO!M$4&amp;$E441),'Hoja de Trabajo para listado'!$DE$151:$DG$151,0)),0)+IFERROR(INDEX('Hoja de Trabajo para listado'!$CD$155:$DC$1048576,MATCH($A441,'Hoja de Trabajo para listado'!$CD$155:$CD$1048576,0),MATCH((CUADRO!M$4&amp;$E441),'Hoja de Trabajo para listado'!$CD$151:$DC$151,0)),0)</f>
        <v>0</v>
      </c>
      <c r="N441" s="241">
        <f ca="1">+IFERROR(INDEX('Hoja de Trabajo para listado'!$A$155:$Z$1048576,MATCH($A441,'Hoja de Trabajo para listado'!$A$155:$A$1048576,0),MATCH((CUADRO!N$4&amp;$E441),'Hoja de Trabajo para listado'!$A$151:$Z$151,0)),0)+IFERROR(INDEX('Hoja de Trabajo para listado'!$AB$155:$BA$1048576,MATCH($A441,'Hoja de Trabajo para listado'!$AB$155:$AB$1048576,0),MATCH((CUADRO!N$4&amp;$E441),'Hoja de Trabajo para listado'!$AB$151:$BA$151,0)),0)+IFERROR(INDEX('Hoja de Trabajo para listado'!$BC$155:$CB$1048576,MATCH($A441,'Hoja de Trabajo para listado'!$BC$155:$BC$1048576,0),MATCH((CUADRO!N$4&amp;$E441),'Hoja de Trabajo para listado'!$BC$151:$CB$151,0)),0)+IFERROR(INDEX('Hoja de Trabajo para listado'!$DE$153:$DG$274,MATCH($A441,'Hoja de Trabajo para listado'!$DE$153:$DE$1048576,0),MATCH((CUADRO!N$4&amp;$E441),'Hoja de Trabajo para listado'!$DE$151:$DG$151,0)),0)+IFERROR(INDEX('Hoja de Trabajo para listado'!$CD$155:$DC$1048576,MATCH($A441,'Hoja de Trabajo para listado'!$CD$155:$CD$1048576,0),MATCH((CUADRO!N$4&amp;$E441),'Hoja de Trabajo para listado'!$CD$151:$DC$151,0)),0)</f>
        <v>0</v>
      </c>
      <c r="O441" s="241">
        <f ca="1">+IFERROR(INDEX('Hoja de Trabajo para listado'!$A$155:$Z$1048576,MATCH($A441,'Hoja de Trabajo para listado'!$A$155:$A$1048576,0),MATCH((CUADRO!O$4&amp;$E441),'Hoja de Trabajo para listado'!$A$151:$Z$151,0)),0)+IFERROR(INDEX('Hoja de Trabajo para listado'!$AB$155:$BA$1048576,MATCH($A441,'Hoja de Trabajo para listado'!$AB$155:$AB$1048576,0),MATCH((CUADRO!O$4&amp;$E441),'Hoja de Trabajo para listado'!$AB$151:$BA$151,0)),0)+IFERROR(INDEX('Hoja de Trabajo para listado'!$BC$155:$CB$1048576,MATCH($A441,'Hoja de Trabajo para listado'!$BC$155:$BC$1048576,0),MATCH((CUADRO!O$4&amp;$E441),'Hoja de Trabajo para listado'!$BC$151:$CB$151,0)),0)+IFERROR(INDEX('Hoja de Trabajo para listado'!$DE$153:$DG$274,MATCH($A441,'Hoja de Trabajo para listado'!$DE$153:$DE$1048576,0),MATCH((CUADRO!O$4&amp;$E441),'Hoja de Trabajo para listado'!$DE$151:$DG$151,0)),0)+IFERROR(INDEX('Hoja de Trabajo para listado'!$CD$155:$DC$1048576,MATCH($A441,'Hoja de Trabajo para listado'!$CD$155:$CD$1048576,0),MATCH((CUADRO!O$4&amp;$E441),'Hoja de Trabajo para listado'!$CD$151:$DC$151,0)),0)</f>
        <v>0</v>
      </c>
      <c r="P441" s="241">
        <f ca="1">+IFERROR(INDEX('Hoja de Trabajo para listado'!$A$155:$Z$1048576,MATCH($A441,'Hoja de Trabajo para listado'!$A$155:$A$1048576,0),MATCH((CUADRO!P$4&amp;$E441),'Hoja de Trabajo para listado'!$A$151:$Z$151,0)),0)+IFERROR(INDEX('Hoja de Trabajo para listado'!$AB$155:$BA$1048576,MATCH($A441,'Hoja de Trabajo para listado'!$AB$155:$AB$1048576,0),MATCH((CUADRO!P$4&amp;$E441),'Hoja de Trabajo para listado'!$AB$151:$BA$151,0)),0)+IFERROR(INDEX('Hoja de Trabajo para listado'!$BC$155:$CB$1048576,MATCH($A441,'Hoja de Trabajo para listado'!$BC$155:$BC$1048576,0),MATCH((CUADRO!P$4&amp;$E441),'Hoja de Trabajo para listado'!$BC$151:$CB$151,0)),0)+IFERROR(INDEX('Hoja de Trabajo para listado'!$DE$153:$DG$274,MATCH($A441,'Hoja de Trabajo para listado'!$DE$153:$DE$1048576,0),MATCH((CUADRO!P$4&amp;$E441),'Hoja de Trabajo para listado'!$DE$151:$DG$151,0)),0)+IFERROR(INDEX('Hoja de Trabajo para listado'!$CD$155:$DC$1048576,MATCH($A441,'Hoja de Trabajo para listado'!$CD$155:$CD$1048576,0),MATCH((CUADRO!P$4&amp;$E441),'Hoja de Trabajo para listado'!$CD$151:$DC$151,0)),0)</f>
        <v>0</v>
      </c>
      <c r="Q441" s="241">
        <f ca="1">+IFERROR(INDEX('Hoja de Trabajo para listado'!$A$155:$Z$1048576,MATCH($A441,'Hoja de Trabajo para listado'!$A$155:$A$1048576,0),MATCH((CUADRO!Q$4&amp;$E441),'Hoja de Trabajo para listado'!$A$151:$Z$151,0)),0)+IFERROR(INDEX('Hoja de Trabajo para listado'!$AB$155:$BA$1048576,MATCH($A441,'Hoja de Trabajo para listado'!$AB$155:$AB$1048576,0),MATCH((CUADRO!Q$4&amp;$E441),'Hoja de Trabajo para listado'!$AB$151:$BA$151,0)),0)+IFERROR(INDEX('Hoja de Trabajo para listado'!$BC$155:$CB$1048576,MATCH($A441,'Hoja de Trabajo para listado'!$BC$155:$BC$1048576,0),MATCH((CUADRO!Q$4&amp;$E441),'Hoja de Trabajo para listado'!$BC$151:$CB$151,0)),0)+IFERROR(INDEX('Hoja de Trabajo para listado'!$DE$153:$DG$274,MATCH($A441,'Hoja de Trabajo para listado'!$DE$153:$DE$1048576,0),MATCH((CUADRO!Q$4&amp;$E441),'Hoja de Trabajo para listado'!$DE$151:$DG$151,0)),0)+IFERROR(INDEX('Hoja de Trabajo para listado'!$CD$155:$DC$1048576,MATCH($A441,'Hoja de Trabajo para listado'!$CD$155:$CD$1048576,0),MATCH((CUADRO!Q$4&amp;$E441),'Hoja de Trabajo para listado'!$CD$151:$DC$151,0)),0)</f>
        <v>0</v>
      </c>
      <c r="R441" s="241">
        <f t="shared" ca="1" si="12"/>
        <v>0</v>
      </c>
      <c r="S441" s="247"/>
      <c r="T441" s="241">
        <f ca="1">+T442</f>
        <v>0</v>
      </c>
      <c r="U441" s="240">
        <f t="shared" si="13"/>
        <v>1</v>
      </c>
    </row>
    <row r="442" spans="1:21" customFormat="1" ht="27" hidden="1" customHeight="1">
      <c r="A442" s="32">
        <v>1101</v>
      </c>
      <c r="B442" s="382"/>
      <c r="C442" s="245" t="str">
        <f>+VLOOKUP(A442,bd_lista!$A$3:$C$592,3,FALSE)</f>
        <v>Gobierno Autónomo Municipal de Sucre</v>
      </c>
      <c r="D442" s="384"/>
      <c r="E442" s="242" t="s">
        <v>684</v>
      </c>
      <c r="F442" s="241">
        <f ca="1">+IFERROR(INDEX('Hoja de Trabajo para listado'!$A$155:$Z$1048576,MATCH($A442,'Hoja de Trabajo para listado'!$A$155:$A$1048576,0),MATCH((CUADRO!F$4&amp;$E442),'Hoja de Trabajo para listado'!$A$151:$Z$151,0)),0)+IFERROR(INDEX('Hoja de Trabajo para listado'!$AB$155:$BA$1048576,MATCH($A442,'Hoja de Trabajo para listado'!$AB$155:$AB$1048576,0),MATCH((CUADRO!F$4&amp;$E442),'Hoja de Trabajo para listado'!$AB$151:$BA$151,0)),0)+IFERROR(INDEX('Hoja de Trabajo para listado'!$BC$155:$CB$1048576,MATCH($A442,'Hoja de Trabajo para listado'!$BC$155:$BC$1048576,0),MATCH((CUADRO!F$4&amp;$E442),'Hoja de Trabajo para listado'!$BC$151:$CB$151,0)),0)+IFERROR(INDEX('Hoja de Trabajo para listado'!$DE$153:$DG$274,MATCH($A442,'Hoja de Trabajo para listado'!$DE$153:$DE$1048576,0),MATCH((CUADRO!F$4&amp;$E442),'Hoja de Trabajo para listado'!$DE$151:$DG$151,0)),0)+IFERROR(INDEX('Hoja de Trabajo para listado'!$CD$155:$DC$1048576,MATCH($A442,'Hoja de Trabajo para listado'!$CD$155:$CD$1048576,0),MATCH((CUADRO!F$4&amp;$E442),'Hoja de Trabajo para listado'!$CD$151:$DC$151,0)),0)</f>
        <v>0</v>
      </c>
      <c r="G442" s="241">
        <f ca="1">+IFERROR(INDEX('Hoja de Trabajo para listado'!$A$155:$Z$1048576,MATCH($A442,'Hoja de Trabajo para listado'!$A$155:$A$1048576,0),MATCH((CUADRO!G$4&amp;$E442),'Hoja de Trabajo para listado'!$A$151:$Z$151,0)),0)+IFERROR(INDEX('Hoja de Trabajo para listado'!$AB$155:$BA$1048576,MATCH($A442,'Hoja de Trabajo para listado'!$AB$155:$AB$1048576,0),MATCH((CUADRO!G$4&amp;$E442),'Hoja de Trabajo para listado'!$AB$151:$BA$151,0)),0)+IFERROR(INDEX('Hoja de Trabajo para listado'!$BC$155:$CB$1048576,MATCH($A442,'Hoja de Trabajo para listado'!$BC$155:$BC$1048576,0),MATCH((CUADRO!G$4&amp;$E442),'Hoja de Trabajo para listado'!$BC$151:$CB$151,0)),0)+IFERROR(INDEX('Hoja de Trabajo para listado'!$DE$153:$DG$274,MATCH($A442,'Hoja de Trabajo para listado'!$DE$153:$DE$1048576,0),MATCH((CUADRO!G$4&amp;$E442),'Hoja de Trabajo para listado'!$DE$151:$DG$151,0)),0)+IFERROR(INDEX('Hoja de Trabajo para listado'!$CD$155:$DC$1048576,MATCH($A442,'Hoja de Trabajo para listado'!$CD$155:$CD$1048576,0),MATCH((CUADRO!G$4&amp;$E442),'Hoja de Trabajo para listado'!$CD$151:$DC$151,0)),0)</f>
        <v>0</v>
      </c>
      <c r="H442" s="241">
        <f ca="1">+IFERROR(INDEX('Hoja de Trabajo para listado'!$A$155:$Z$1048576,MATCH($A442,'Hoja de Trabajo para listado'!$A$155:$A$1048576,0),MATCH((CUADRO!H$4&amp;$E442),'Hoja de Trabajo para listado'!$A$151:$Z$151,0)),0)+IFERROR(INDEX('Hoja de Trabajo para listado'!$AB$155:$BA$1048576,MATCH($A442,'Hoja de Trabajo para listado'!$AB$155:$AB$1048576,0),MATCH((CUADRO!H$4&amp;$E442),'Hoja de Trabajo para listado'!$AB$151:$BA$151,0)),0)+IFERROR(INDEX('Hoja de Trabajo para listado'!$BC$155:$CB$1048576,MATCH($A442,'Hoja de Trabajo para listado'!$BC$155:$BC$1048576,0),MATCH((CUADRO!H$4&amp;$E442),'Hoja de Trabajo para listado'!$BC$151:$CB$151,0)),0)+IFERROR(INDEX('Hoja de Trabajo para listado'!$DE$153:$DG$274,MATCH($A442,'Hoja de Trabajo para listado'!$DE$153:$DE$1048576,0),MATCH((CUADRO!H$4&amp;$E442),'Hoja de Trabajo para listado'!$DE$151:$DG$151,0)),0)+IFERROR(INDEX('Hoja de Trabajo para listado'!$CD$155:$DC$1048576,MATCH($A442,'Hoja de Trabajo para listado'!$CD$155:$CD$1048576,0),MATCH((CUADRO!H$4&amp;$E442),'Hoja de Trabajo para listado'!$CD$151:$DC$151,0)),0)</f>
        <v>0</v>
      </c>
      <c r="I442" s="241">
        <f ca="1">+IFERROR(INDEX('Hoja de Trabajo para listado'!$A$155:$Z$1048576,MATCH($A442,'Hoja de Trabajo para listado'!$A$155:$A$1048576,0),MATCH((CUADRO!I$4&amp;$E442),'Hoja de Trabajo para listado'!$A$151:$Z$151,0)),0)+IFERROR(INDEX('Hoja de Trabajo para listado'!$AB$155:$BA$1048576,MATCH($A442,'Hoja de Trabajo para listado'!$AB$155:$AB$1048576,0),MATCH((CUADRO!I$4&amp;$E442),'Hoja de Trabajo para listado'!$AB$151:$BA$151,0)),0)+IFERROR(INDEX('Hoja de Trabajo para listado'!$BC$155:$CB$1048576,MATCH($A442,'Hoja de Trabajo para listado'!$BC$155:$BC$1048576,0),MATCH((CUADRO!I$4&amp;$E442),'Hoja de Trabajo para listado'!$BC$151:$CB$151,0)),0)+IFERROR(INDEX('Hoja de Trabajo para listado'!$DE$153:$DG$274,MATCH($A442,'Hoja de Trabajo para listado'!$DE$153:$DE$1048576,0),MATCH((CUADRO!I$4&amp;$E442),'Hoja de Trabajo para listado'!$DE$151:$DG$151,0)),0)+IFERROR(INDEX('Hoja de Trabajo para listado'!$CD$155:$DC$1048576,MATCH($A442,'Hoja de Trabajo para listado'!$CD$155:$CD$1048576,0),MATCH((CUADRO!I$4&amp;$E442),'Hoja de Trabajo para listado'!$CD$151:$DC$151,0)),0)</f>
        <v>0</v>
      </c>
      <c r="J442" s="241">
        <f ca="1">+IFERROR(INDEX('Hoja de Trabajo para listado'!$A$155:$Z$1048576,MATCH($A442,'Hoja de Trabajo para listado'!$A$155:$A$1048576,0),MATCH((CUADRO!J$4&amp;$E442),'Hoja de Trabajo para listado'!$A$151:$Z$151,0)),0)+IFERROR(INDEX('Hoja de Trabajo para listado'!$AB$155:$BA$1048576,MATCH($A442,'Hoja de Trabajo para listado'!$AB$155:$AB$1048576,0),MATCH((CUADRO!J$4&amp;$E442),'Hoja de Trabajo para listado'!$AB$151:$BA$151,0)),0)+IFERROR(INDEX('Hoja de Trabajo para listado'!$BC$155:$CB$1048576,MATCH($A442,'Hoja de Trabajo para listado'!$BC$155:$BC$1048576,0),MATCH((CUADRO!J$4&amp;$E442),'Hoja de Trabajo para listado'!$BC$151:$CB$151,0)),0)+IFERROR(INDEX('Hoja de Trabajo para listado'!$DE$153:$DG$274,MATCH($A442,'Hoja de Trabajo para listado'!$DE$153:$DE$1048576,0),MATCH((CUADRO!J$4&amp;$E442),'Hoja de Trabajo para listado'!$DE$151:$DG$151,0)),0)+IFERROR(INDEX('Hoja de Trabajo para listado'!$CD$155:$DC$1048576,MATCH($A442,'Hoja de Trabajo para listado'!$CD$155:$CD$1048576,0),MATCH((CUADRO!J$4&amp;$E442),'Hoja de Trabajo para listado'!$CD$151:$DC$151,0)),0)</f>
        <v>0</v>
      </c>
      <c r="K442" s="241">
        <f ca="1">+IFERROR(INDEX('Hoja de Trabajo para listado'!$A$155:$Z$1048576,MATCH($A442,'Hoja de Trabajo para listado'!$A$155:$A$1048576,0),MATCH((CUADRO!K$4&amp;$E442),'Hoja de Trabajo para listado'!$A$151:$Z$151,0)),0)+IFERROR(INDEX('Hoja de Trabajo para listado'!$AB$155:$BA$1048576,MATCH($A442,'Hoja de Trabajo para listado'!$AB$155:$AB$1048576,0),MATCH((CUADRO!K$4&amp;$E442),'Hoja de Trabajo para listado'!$AB$151:$BA$151,0)),0)+IFERROR(INDEX('Hoja de Trabajo para listado'!$BC$155:$CB$1048576,MATCH($A442,'Hoja de Trabajo para listado'!$BC$155:$BC$1048576,0),MATCH((CUADRO!K$4&amp;$E442),'Hoja de Trabajo para listado'!$BC$151:$CB$151,0)),0)+IFERROR(INDEX('Hoja de Trabajo para listado'!$DE$153:$DG$274,MATCH($A442,'Hoja de Trabajo para listado'!$DE$153:$DE$1048576,0),MATCH((CUADRO!K$4&amp;$E442),'Hoja de Trabajo para listado'!$DE$151:$DG$151,0)),0)+IFERROR(INDEX('Hoja de Trabajo para listado'!$CD$155:$DC$1048576,MATCH($A442,'Hoja de Trabajo para listado'!$CD$155:$CD$1048576,0),MATCH((CUADRO!K$4&amp;$E442),'Hoja de Trabajo para listado'!$CD$151:$DC$151,0)),0)</f>
        <v>0</v>
      </c>
      <c r="L442" s="241">
        <f ca="1">+IFERROR(INDEX('Hoja de Trabajo para listado'!$A$155:$Z$1048576,MATCH($A442,'Hoja de Trabajo para listado'!$A$155:$A$1048576,0),MATCH((CUADRO!L$4&amp;$E442),'Hoja de Trabajo para listado'!$A$151:$Z$151,0)),0)+IFERROR(INDEX('Hoja de Trabajo para listado'!$AB$155:$BA$1048576,MATCH($A442,'Hoja de Trabajo para listado'!$AB$155:$AB$1048576,0),MATCH((CUADRO!L$4&amp;$E442),'Hoja de Trabajo para listado'!$AB$151:$BA$151,0)),0)+IFERROR(INDEX('Hoja de Trabajo para listado'!$BC$155:$CB$1048576,MATCH($A442,'Hoja de Trabajo para listado'!$BC$155:$BC$1048576,0),MATCH((CUADRO!L$4&amp;$E442),'Hoja de Trabajo para listado'!$BC$151:$CB$151,0)),0)+IFERROR(INDEX('Hoja de Trabajo para listado'!$DE$153:$DG$274,MATCH($A442,'Hoja de Trabajo para listado'!$DE$153:$DE$1048576,0),MATCH((CUADRO!L$4&amp;$E442),'Hoja de Trabajo para listado'!$DE$151:$DG$151,0)),0)+IFERROR(INDEX('Hoja de Trabajo para listado'!$CD$155:$DC$1048576,MATCH($A442,'Hoja de Trabajo para listado'!$CD$155:$CD$1048576,0),MATCH((CUADRO!L$4&amp;$E442),'Hoja de Trabajo para listado'!$CD$151:$DC$151,0)),0)</f>
        <v>0</v>
      </c>
      <c r="M442" s="241">
        <f ca="1">+IFERROR(INDEX('Hoja de Trabajo para listado'!$A$155:$Z$1048576,MATCH($A442,'Hoja de Trabajo para listado'!$A$155:$A$1048576,0),MATCH((CUADRO!M$4&amp;$E442),'Hoja de Trabajo para listado'!$A$151:$Z$151,0)),0)+IFERROR(INDEX('Hoja de Trabajo para listado'!$AB$155:$BA$1048576,MATCH($A442,'Hoja de Trabajo para listado'!$AB$155:$AB$1048576,0),MATCH((CUADRO!M$4&amp;$E442),'Hoja de Trabajo para listado'!$AB$151:$BA$151,0)),0)+IFERROR(INDEX('Hoja de Trabajo para listado'!$BC$155:$CB$1048576,MATCH($A442,'Hoja de Trabajo para listado'!$BC$155:$BC$1048576,0),MATCH((CUADRO!M$4&amp;$E442),'Hoja de Trabajo para listado'!$BC$151:$CB$151,0)),0)+IFERROR(INDEX('Hoja de Trabajo para listado'!$DE$153:$DG$274,MATCH($A442,'Hoja de Trabajo para listado'!$DE$153:$DE$1048576,0),MATCH((CUADRO!M$4&amp;$E442),'Hoja de Trabajo para listado'!$DE$151:$DG$151,0)),0)+IFERROR(INDEX('Hoja de Trabajo para listado'!$CD$155:$DC$1048576,MATCH($A442,'Hoja de Trabajo para listado'!$CD$155:$CD$1048576,0),MATCH((CUADRO!M$4&amp;$E442),'Hoja de Trabajo para listado'!$CD$151:$DC$151,0)),0)</f>
        <v>0</v>
      </c>
      <c r="N442" s="241">
        <f ca="1">+IFERROR(INDEX('Hoja de Trabajo para listado'!$A$155:$Z$1048576,MATCH($A442,'Hoja de Trabajo para listado'!$A$155:$A$1048576,0),MATCH((CUADRO!N$4&amp;$E442),'Hoja de Trabajo para listado'!$A$151:$Z$151,0)),0)+IFERROR(INDEX('Hoja de Trabajo para listado'!$AB$155:$BA$1048576,MATCH($A442,'Hoja de Trabajo para listado'!$AB$155:$AB$1048576,0),MATCH((CUADRO!N$4&amp;$E442),'Hoja de Trabajo para listado'!$AB$151:$BA$151,0)),0)+IFERROR(INDEX('Hoja de Trabajo para listado'!$BC$155:$CB$1048576,MATCH($A442,'Hoja de Trabajo para listado'!$BC$155:$BC$1048576,0),MATCH((CUADRO!N$4&amp;$E442),'Hoja de Trabajo para listado'!$BC$151:$CB$151,0)),0)+IFERROR(INDEX('Hoja de Trabajo para listado'!$DE$153:$DG$274,MATCH($A442,'Hoja de Trabajo para listado'!$DE$153:$DE$1048576,0),MATCH((CUADRO!N$4&amp;$E442),'Hoja de Trabajo para listado'!$DE$151:$DG$151,0)),0)+IFERROR(INDEX('Hoja de Trabajo para listado'!$CD$155:$DC$1048576,MATCH($A442,'Hoja de Trabajo para listado'!$CD$155:$CD$1048576,0),MATCH((CUADRO!N$4&amp;$E442),'Hoja de Trabajo para listado'!$CD$151:$DC$151,0)),0)</f>
        <v>0</v>
      </c>
      <c r="O442" s="241">
        <f ca="1">+IFERROR(INDEX('Hoja de Trabajo para listado'!$A$155:$Z$1048576,MATCH($A442,'Hoja de Trabajo para listado'!$A$155:$A$1048576,0),MATCH((CUADRO!O$4&amp;$E442),'Hoja de Trabajo para listado'!$A$151:$Z$151,0)),0)+IFERROR(INDEX('Hoja de Trabajo para listado'!$AB$155:$BA$1048576,MATCH($A442,'Hoja de Trabajo para listado'!$AB$155:$AB$1048576,0),MATCH((CUADRO!O$4&amp;$E442),'Hoja de Trabajo para listado'!$AB$151:$BA$151,0)),0)+IFERROR(INDEX('Hoja de Trabajo para listado'!$BC$155:$CB$1048576,MATCH($A442,'Hoja de Trabajo para listado'!$BC$155:$BC$1048576,0),MATCH((CUADRO!O$4&amp;$E442),'Hoja de Trabajo para listado'!$BC$151:$CB$151,0)),0)+IFERROR(INDEX('Hoja de Trabajo para listado'!$DE$153:$DG$274,MATCH($A442,'Hoja de Trabajo para listado'!$DE$153:$DE$1048576,0),MATCH((CUADRO!O$4&amp;$E442),'Hoja de Trabajo para listado'!$DE$151:$DG$151,0)),0)+IFERROR(INDEX('Hoja de Trabajo para listado'!$CD$155:$DC$1048576,MATCH($A442,'Hoja de Trabajo para listado'!$CD$155:$CD$1048576,0),MATCH((CUADRO!O$4&amp;$E442),'Hoja de Trabajo para listado'!$CD$151:$DC$151,0)),0)</f>
        <v>0</v>
      </c>
      <c r="P442" s="241">
        <f ca="1">+IFERROR(INDEX('Hoja de Trabajo para listado'!$A$155:$Z$1048576,MATCH($A442,'Hoja de Trabajo para listado'!$A$155:$A$1048576,0),MATCH((CUADRO!P$4&amp;$E442),'Hoja de Trabajo para listado'!$A$151:$Z$151,0)),0)+IFERROR(INDEX('Hoja de Trabajo para listado'!$AB$155:$BA$1048576,MATCH($A442,'Hoja de Trabajo para listado'!$AB$155:$AB$1048576,0),MATCH((CUADRO!P$4&amp;$E442),'Hoja de Trabajo para listado'!$AB$151:$BA$151,0)),0)+IFERROR(INDEX('Hoja de Trabajo para listado'!$BC$155:$CB$1048576,MATCH($A442,'Hoja de Trabajo para listado'!$BC$155:$BC$1048576,0),MATCH((CUADRO!P$4&amp;$E442),'Hoja de Trabajo para listado'!$BC$151:$CB$151,0)),0)+IFERROR(INDEX('Hoja de Trabajo para listado'!$DE$153:$DG$274,MATCH($A442,'Hoja de Trabajo para listado'!$DE$153:$DE$1048576,0),MATCH((CUADRO!P$4&amp;$E442),'Hoja de Trabajo para listado'!$DE$151:$DG$151,0)),0)+IFERROR(INDEX('Hoja de Trabajo para listado'!$CD$155:$DC$1048576,MATCH($A442,'Hoja de Trabajo para listado'!$CD$155:$CD$1048576,0),MATCH((CUADRO!P$4&amp;$E442),'Hoja de Trabajo para listado'!$CD$151:$DC$151,0)),0)</f>
        <v>0</v>
      </c>
      <c r="Q442" s="241">
        <f ca="1">+IFERROR(INDEX('Hoja de Trabajo para listado'!$A$155:$Z$1048576,MATCH($A442,'Hoja de Trabajo para listado'!$A$155:$A$1048576,0),MATCH((CUADRO!Q$4&amp;$E442),'Hoja de Trabajo para listado'!$A$151:$Z$151,0)),0)+IFERROR(INDEX('Hoja de Trabajo para listado'!$AB$155:$BA$1048576,MATCH($A442,'Hoja de Trabajo para listado'!$AB$155:$AB$1048576,0),MATCH((CUADRO!Q$4&amp;$E442),'Hoja de Trabajo para listado'!$AB$151:$BA$151,0)),0)+IFERROR(INDEX('Hoja de Trabajo para listado'!$BC$155:$CB$1048576,MATCH($A442,'Hoja de Trabajo para listado'!$BC$155:$BC$1048576,0),MATCH((CUADRO!Q$4&amp;$E442),'Hoja de Trabajo para listado'!$BC$151:$CB$151,0)),0)+IFERROR(INDEX('Hoja de Trabajo para listado'!$DE$153:$DG$274,MATCH($A442,'Hoja de Trabajo para listado'!$DE$153:$DE$1048576,0),MATCH((CUADRO!Q$4&amp;$E442),'Hoja de Trabajo para listado'!$DE$151:$DG$151,0)),0)+IFERROR(INDEX('Hoja de Trabajo para listado'!$CD$155:$DC$1048576,MATCH($A442,'Hoja de Trabajo para listado'!$CD$155:$CD$1048576,0),MATCH((CUADRO!Q$4&amp;$E442),'Hoja de Trabajo para listado'!$CD$151:$DC$151,0)),0)</f>
        <v>0</v>
      </c>
      <c r="R442" s="241">
        <f t="shared" ca="1" si="12"/>
        <v>0</v>
      </c>
      <c r="S442" s="247">
        <f ca="1">+R441+R442</f>
        <v>0</v>
      </c>
      <c r="T442" s="241">
        <f ca="1">+S442</f>
        <v>0</v>
      </c>
      <c r="U442" s="240">
        <f t="shared" si="13"/>
        <v>2</v>
      </c>
    </row>
    <row r="443" spans="1:21" customFormat="1" ht="27" hidden="1" customHeight="1">
      <c r="A443" s="32">
        <v>1102</v>
      </c>
      <c r="B443" s="381">
        <f>+A443</f>
        <v>1102</v>
      </c>
      <c r="C443" s="245" t="str">
        <f>+VLOOKUP(A443,bd_lista!$A$3:$C$592,3,FALSE)</f>
        <v>Gobierno Autónomo Municipal de Yotala</v>
      </c>
      <c r="D443" s="383" t="str">
        <f>+C443</f>
        <v>Gobierno Autónomo Municipal de Yotala</v>
      </c>
      <c r="E443" s="240" t="s">
        <v>683</v>
      </c>
      <c r="F443" s="241">
        <f ca="1">+IFERROR(INDEX('Hoja de Trabajo para listado'!$A$155:$Z$1048576,MATCH($A443,'Hoja de Trabajo para listado'!$A$155:$A$1048576,0),MATCH((CUADRO!F$4&amp;$E443),'Hoja de Trabajo para listado'!$A$151:$Z$151,0)),0)+IFERROR(INDEX('Hoja de Trabajo para listado'!$AB$155:$BA$1048576,MATCH($A443,'Hoja de Trabajo para listado'!$AB$155:$AB$1048576,0),MATCH((CUADRO!F$4&amp;$E443),'Hoja de Trabajo para listado'!$AB$151:$BA$151,0)),0)+IFERROR(INDEX('Hoja de Trabajo para listado'!$BC$155:$CB$1048576,MATCH($A443,'Hoja de Trabajo para listado'!$BC$155:$BC$1048576,0),MATCH((CUADRO!F$4&amp;$E443),'Hoja de Trabajo para listado'!$BC$151:$CB$151,0)),0)+IFERROR(INDEX('Hoja de Trabajo para listado'!$DE$153:$DG$274,MATCH($A443,'Hoja de Trabajo para listado'!$DE$153:$DE$1048576,0),MATCH((CUADRO!F$4&amp;$E443),'Hoja de Trabajo para listado'!$DE$151:$DG$151,0)),0)+IFERROR(INDEX('Hoja de Trabajo para listado'!$CD$155:$DC$1048576,MATCH($A443,'Hoja de Trabajo para listado'!$CD$155:$CD$1048576,0),MATCH((CUADRO!F$4&amp;$E443),'Hoja de Trabajo para listado'!$CD$151:$DC$151,0)),0)</f>
        <v>0</v>
      </c>
      <c r="G443" s="241">
        <f ca="1">+IFERROR(INDEX('Hoja de Trabajo para listado'!$A$155:$Z$1048576,MATCH($A443,'Hoja de Trabajo para listado'!$A$155:$A$1048576,0),MATCH((CUADRO!G$4&amp;$E443),'Hoja de Trabajo para listado'!$A$151:$Z$151,0)),0)+IFERROR(INDEX('Hoja de Trabajo para listado'!$AB$155:$BA$1048576,MATCH($A443,'Hoja de Trabajo para listado'!$AB$155:$AB$1048576,0),MATCH((CUADRO!G$4&amp;$E443),'Hoja de Trabajo para listado'!$AB$151:$BA$151,0)),0)+IFERROR(INDEX('Hoja de Trabajo para listado'!$BC$155:$CB$1048576,MATCH($A443,'Hoja de Trabajo para listado'!$BC$155:$BC$1048576,0),MATCH((CUADRO!G$4&amp;$E443),'Hoja de Trabajo para listado'!$BC$151:$CB$151,0)),0)+IFERROR(INDEX('Hoja de Trabajo para listado'!$DE$153:$DG$274,MATCH($A443,'Hoja de Trabajo para listado'!$DE$153:$DE$1048576,0),MATCH((CUADRO!G$4&amp;$E443),'Hoja de Trabajo para listado'!$DE$151:$DG$151,0)),0)+IFERROR(INDEX('Hoja de Trabajo para listado'!$CD$155:$DC$1048576,MATCH($A443,'Hoja de Trabajo para listado'!$CD$155:$CD$1048576,0),MATCH((CUADRO!G$4&amp;$E443),'Hoja de Trabajo para listado'!$CD$151:$DC$151,0)),0)</f>
        <v>0</v>
      </c>
      <c r="H443" s="241">
        <f ca="1">+IFERROR(INDEX('Hoja de Trabajo para listado'!$A$155:$Z$1048576,MATCH($A443,'Hoja de Trabajo para listado'!$A$155:$A$1048576,0),MATCH((CUADRO!H$4&amp;$E443),'Hoja de Trabajo para listado'!$A$151:$Z$151,0)),0)+IFERROR(INDEX('Hoja de Trabajo para listado'!$AB$155:$BA$1048576,MATCH($A443,'Hoja de Trabajo para listado'!$AB$155:$AB$1048576,0),MATCH((CUADRO!H$4&amp;$E443),'Hoja de Trabajo para listado'!$AB$151:$BA$151,0)),0)+IFERROR(INDEX('Hoja de Trabajo para listado'!$BC$155:$CB$1048576,MATCH($A443,'Hoja de Trabajo para listado'!$BC$155:$BC$1048576,0),MATCH((CUADRO!H$4&amp;$E443),'Hoja de Trabajo para listado'!$BC$151:$CB$151,0)),0)+IFERROR(INDEX('Hoja de Trabajo para listado'!$DE$153:$DG$274,MATCH($A443,'Hoja de Trabajo para listado'!$DE$153:$DE$1048576,0),MATCH((CUADRO!H$4&amp;$E443),'Hoja de Trabajo para listado'!$DE$151:$DG$151,0)),0)+IFERROR(INDEX('Hoja de Trabajo para listado'!$CD$155:$DC$1048576,MATCH($A443,'Hoja de Trabajo para listado'!$CD$155:$CD$1048576,0),MATCH((CUADRO!H$4&amp;$E443),'Hoja de Trabajo para listado'!$CD$151:$DC$151,0)),0)</f>
        <v>0</v>
      </c>
      <c r="I443" s="241">
        <f ca="1">+IFERROR(INDEX('Hoja de Trabajo para listado'!$A$155:$Z$1048576,MATCH($A443,'Hoja de Trabajo para listado'!$A$155:$A$1048576,0),MATCH((CUADRO!I$4&amp;$E443),'Hoja de Trabajo para listado'!$A$151:$Z$151,0)),0)+IFERROR(INDEX('Hoja de Trabajo para listado'!$AB$155:$BA$1048576,MATCH($A443,'Hoja de Trabajo para listado'!$AB$155:$AB$1048576,0),MATCH((CUADRO!I$4&amp;$E443),'Hoja de Trabajo para listado'!$AB$151:$BA$151,0)),0)+IFERROR(INDEX('Hoja de Trabajo para listado'!$BC$155:$CB$1048576,MATCH($A443,'Hoja de Trabajo para listado'!$BC$155:$BC$1048576,0),MATCH((CUADRO!I$4&amp;$E443),'Hoja de Trabajo para listado'!$BC$151:$CB$151,0)),0)+IFERROR(INDEX('Hoja de Trabajo para listado'!$DE$153:$DG$274,MATCH($A443,'Hoja de Trabajo para listado'!$DE$153:$DE$1048576,0),MATCH((CUADRO!I$4&amp;$E443),'Hoja de Trabajo para listado'!$DE$151:$DG$151,0)),0)+IFERROR(INDEX('Hoja de Trabajo para listado'!$CD$155:$DC$1048576,MATCH($A443,'Hoja de Trabajo para listado'!$CD$155:$CD$1048576,0),MATCH((CUADRO!I$4&amp;$E443),'Hoja de Trabajo para listado'!$CD$151:$DC$151,0)),0)</f>
        <v>0</v>
      </c>
      <c r="J443" s="241">
        <f ca="1">+IFERROR(INDEX('Hoja de Trabajo para listado'!$A$155:$Z$1048576,MATCH($A443,'Hoja de Trabajo para listado'!$A$155:$A$1048576,0),MATCH((CUADRO!J$4&amp;$E443),'Hoja de Trabajo para listado'!$A$151:$Z$151,0)),0)+IFERROR(INDEX('Hoja de Trabajo para listado'!$AB$155:$BA$1048576,MATCH($A443,'Hoja de Trabajo para listado'!$AB$155:$AB$1048576,0),MATCH((CUADRO!J$4&amp;$E443),'Hoja de Trabajo para listado'!$AB$151:$BA$151,0)),0)+IFERROR(INDEX('Hoja de Trabajo para listado'!$BC$155:$CB$1048576,MATCH($A443,'Hoja de Trabajo para listado'!$BC$155:$BC$1048576,0),MATCH((CUADRO!J$4&amp;$E443),'Hoja de Trabajo para listado'!$BC$151:$CB$151,0)),0)+IFERROR(INDEX('Hoja de Trabajo para listado'!$DE$153:$DG$274,MATCH($A443,'Hoja de Trabajo para listado'!$DE$153:$DE$1048576,0),MATCH((CUADRO!J$4&amp;$E443),'Hoja de Trabajo para listado'!$DE$151:$DG$151,0)),0)+IFERROR(INDEX('Hoja de Trabajo para listado'!$CD$155:$DC$1048576,MATCH($A443,'Hoja de Trabajo para listado'!$CD$155:$CD$1048576,0),MATCH((CUADRO!J$4&amp;$E443),'Hoja de Trabajo para listado'!$CD$151:$DC$151,0)),0)</f>
        <v>0</v>
      </c>
      <c r="K443" s="241">
        <f ca="1">+IFERROR(INDEX('Hoja de Trabajo para listado'!$A$155:$Z$1048576,MATCH($A443,'Hoja de Trabajo para listado'!$A$155:$A$1048576,0),MATCH((CUADRO!K$4&amp;$E443),'Hoja de Trabajo para listado'!$A$151:$Z$151,0)),0)+IFERROR(INDEX('Hoja de Trabajo para listado'!$AB$155:$BA$1048576,MATCH($A443,'Hoja de Trabajo para listado'!$AB$155:$AB$1048576,0),MATCH((CUADRO!K$4&amp;$E443),'Hoja de Trabajo para listado'!$AB$151:$BA$151,0)),0)+IFERROR(INDEX('Hoja de Trabajo para listado'!$BC$155:$CB$1048576,MATCH($A443,'Hoja de Trabajo para listado'!$BC$155:$BC$1048576,0),MATCH((CUADRO!K$4&amp;$E443),'Hoja de Trabajo para listado'!$BC$151:$CB$151,0)),0)+IFERROR(INDEX('Hoja de Trabajo para listado'!$DE$153:$DG$274,MATCH($A443,'Hoja de Trabajo para listado'!$DE$153:$DE$1048576,0),MATCH((CUADRO!K$4&amp;$E443),'Hoja de Trabajo para listado'!$DE$151:$DG$151,0)),0)+IFERROR(INDEX('Hoja de Trabajo para listado'!$CD$155:$DC$1048576,MATCH($A443,'Hoja de Trabajo para listado'!$CD$155:$CD$1048576,0),MATCH((CUADRO!K$4&amp;$E443),'Hoja de Trabajo para listado'!$CD$151:$DC$151,0)),0)</f>
        <v>0</v>
      </c>
      <c r="L443" s="241">
        <f ca="1">+IFERROR(INDEX('Hoja de Trabajo para listado'!$A$155:$Z$1048576,MATCH($A443,'Hoja de Trabajo para listado'!$A$155:$A$1048576,0),MATCH((CUADRO!L$4&amp;$E443),'Hoja de Trabajo para listado'!$A$151:$Z$151,0)),0)+IFERROR(INDEX('Hoja de Trabajo para listado'!$AB$155:$BA$1048576,MATCH($A443,'Hoja de Trabajo para listado'!$AB$155:$AB$1048576,0),MATCH((CUADRO!L$4&amp;$E443),'Hoja de Trabajo para listado'!$AB$151:$BA$151,0)),0)+IFERROR(INDEX('Hoja de Trabajo para listado'!$BC$155:$CB$1048576,MATCH($A443,'Hoja de Trabajo para listado'!$BC$155:$BC$1048576,0),MATCH((CUADRO!L$4&amp;$E443),'Hoja de Trabajo para listado'!$BC$151:$CB$151,0)),0)+IFERROR(INDEX('Hoja de Trabajo para listado'!$DE$153:$DG$274,MATCH($A443,'Hoja de Trabajo para listado'!$DE$153:$DE$1048576,0),MATCH((CUADRO!L$4&amp;$E443),'Hoja de Trabajo para listado'!$DE$151:$DG$151,0)),0)+IFERROR(INDEX('Hoja de Trabajo para listado'!$CD$155:$DC$1048576,MATCH($A443,'Hoja de Trabajo para listado'!$CD$155:$CD$1048576,0),MATCH((CUADRO!L$4&amp;$E443),'Hoja de Trabajo para listado'!$CD$151:$DC$151,0)),0)</f>
        <v>0</v>
      </c>
      <c r="M443" s="241">
        <f ca="1">+IFERROR(INDEX('Hoja de Trabajo para listado'!$A$155:$Z$1048576,MATCH($A443,'Hoja de Trabajo para listado'!$A$155:$A$1048576,0),MATCH((CUADRO!M$4&amp;$E443),'Hoja de Trabajo para listado'!$A$151:$Z$151,0)),0)+IFERROR(INDEX('Hoja de Trabajo para listado'!$AB$155:$BA$1048576,MATCH($A443,'Hoja de Trabajo para listado'!$AB$155:$AB$1048576,0),MATCH((CUADRO!M$4&amp;$E443),'Hoja de Trabajo para listado'!$AB$151:$BA$151,0)),0)+IFERROR(INDEX('Hoja de Trabajo para listado'!$BC$155:$CB$1048576,MATCH($A443,'Hoja de Trabajo para listado'!$BC$155:$BC$1048576,0),MATCH((CUADRO!M$4&amp;$E443),'Hoja de Trabajo para listado'!$BC$151:$CB$151,0)),0)+IFERROR(INDEX('Hoja de Trabajo para listado'!$DE$153:$DG$274,MATCH($A443,'Hoja de Trabajo para listado'!$DE$153:$DE$1048576,0),MATCH((CUADRO!M$4&amp;$E443),'Hoja de Trabajo para listado'!$DE$151:$DG$151,0)),0)+IFERROR(INDEX('Hoja de Trabajo para listado'!$CD$155:$DC$1048576,MATCH($A443,'Hoja de Trabajo para listado'!$CD$155:$CD$1048576,0),MATCH((CUADRO!M$4&amp;$E443),'Hoja de Trabajo para listado'!$CD$151:$DC$151,0)),0)</f>
        <v>0</v>
      </c>
      <c r="N443" s="241">
        <f ca="1">+IFERROR(INDEX('Hoja de Trabajo para listado'!$A$155:$Z$1048576,MATCH($A443,'Hoja de Trabajo para listado'!$A$155:$A$1048576,0),MATCH((CUADRO!N$4&amp;$E443),'Hoja de Trabajo para listado'!$A$151:$Z$151,0)),0)+IFERROR(INDEX('Hoja de Trabajo para listado'!$AB$155:$BA$1048576,MATCH($A443,'Hoja de Trabajo para listado'!$AB$155:$AB$1048576,0),MATCH((CUADRO!N$4&amp;$E443),'Hoja de Trabajo para listado'!$AB$151:$BA$151,0)),0)+IFERROR(INDEX('Hoja de Trabajo para listado'!$BC$155:$CB$1048576,MATCH($A443,'Hoja de Trabajo para listado'!$BC$155:$BC$1048576,0),MATCH((CUADRO!N$4&amp;$E443),'Hoja de Trabajo para listado'!$BC$151:$CB$151,0)),0)+IFERROR(INDEX('Hoja de Trabajo para listado'!$DE$153:$DG$274,MATCH($A443,'Hoja de Trabajo para listado'!$DE$153:$DE$1048576,0),MATCH((CUADRO!N$4&amp;$E443),'Hoja de Trabajo para listado'!$DE$151:$DG$151,0)),0)+IFERROR(INDEX('Hoja de Trabajo para listado'!$CD$155:$DC$1048576,MATCH($A443,'Hoja de Trabajo para listado'!$CD$155:$CD$1048576,0),MATCH((CUADRO!N$4&amp;$E443),'Hoja de Trabajo para listado'!$CD$151:$DC$151,0)),0)</f>
        <v>0</v>
      </c>
      <c r="O443" s="241">
        <f ca="1">+IFERROR(INDEX('Hoja de Trabajo para listado'!$A$155:$Z$1048576,MATCH($A443,'Hoja de Trabajo para listado'!$A$155:$A$1048576,0),MATCH((CUADRO!O$4&amp;$E443),'Hoja de Trabajo para listado'!$A$151:$Z$151,0)),0)+IFERROR(INDEX('Hoja de Trabajo para listado'!$AB$155:$BA$1048576,MATCH($A443,'Hoja de Trabajo para listado'!$AB$155:$AB$1048576,0),MATCH((CUADRO!O$4&amp;$E443),'Hoja de Trabajo para listado'!$AB$151:$BA$151,0)),0)+IFERROR(INDEX('Hoja de Trabajo para listado'!$BC$155:$CB$1048576,MATCH($A443,'Hoja de Trabajo para listado'!$BC$155:$BC$1048576,0),MATCH((CUADRO!O$4&amp;$E443),'Hoja de Trabajo para listado'!$BC$151:$CB$151,0)),0)+IFERROR(INDEX('Hoja de Trabajo para listado'!$DE$153:$DG$274,MATCH($A443,'Hoja de Trabajo para listado'!$DE$153:$DE$1048576,0),MATCH((CUADRO!O$4&amp;$E443),'Hoja de Trabajo para listado'!$DE$151:$DG$151,0)),0)+IFERROR(INDEX('Hoja de Trabajo para listado'!$CD$155:$DC$1048576,MATCH($A443,'Hoja de Trabajo para listado'!$CD$155:$CD$1048576,0),MATCH((CUADRO!O$4&amp;$E443),'Hoja de Trabajo para listado'!$CD$151:$DC$151,0)),0)</f>
        <v>0</v>
      </c>
      <c r="P443" s="241">
        <f ca="1">+IFERROR(INDEX('Hoja de Trabajo para listado'!$A$155:$Z$1048576,MATCH($A443,'Hoja de Trabajo para listado'!$A$155:$A$1048576,0),MATCH((CUADRO!P$4&amp;$E443),'Hoja de Trabajo para listado'!$A$151:$Z$151,0)),0)+IFERROR(INDEX('Hoja de Trabajo para listado'!$AB$155:$BA$1048576,MATCH($A443,'Hoja de Trabajo para listado'!$AB$155:$AB$1048576,0),MATCH((CUADRO!P$4&amp;$E443),'Hoja de Trabajo para listado'!$AB$151:$BA$151,0)),0)+IFERROR(INDEX('Hoja de Trabajo para listado'!$BC$155:$CB$1048576,MATCH($A443,'Hoja de Trabajo para listado'!$BC$155:$BC$1048576,0),MATCH((CUADRO!P$4&amp;$E443),'Hoja de Trabajo para listado'!$BC$151:$CB$151,0)),0)+IFERROR(INDEX('Hoja de Trabajo para listado'!$DE$153:$DG$274,MATCH($A443,'Hoja de Trabajo para listado'!$DE$153:$DE$1048576,0),MATCH((CUADRO!P$4&amp;$E443),'Hoja de Trabajo para listado'!$DE$151:$DG$151,0)),0)+IFERROR(INDEX('Hoja de Trabajo para listado'!$CD$155:$DC$1048576,MATCH($A443,'Hoja de Trabajo para listado'!$CD$155:$CD$1048576,0),MATCH((CUADRO!P$4&amp;$E443),'Hoja de Trabajo para listado'!$CD$151:$DC$151,0)),0)</f>
        <v>0</v>
      </c>
      <c r="Q443" s="241">
        <f ca="1">+IFERROR(INDEX('Hoja de Trabajo para listado'!$A$155:$Z$1048576,MATCH($A443,'Hoja de Trabajo para listado'!$A$155:$A$1048576,0),MATCH((CUADRO!Q$4&amp;$E443),'Hoja de Trabajo para listado'!$A$151:$Z$151,0)),0)+IFERROR(INDEX('Hoja de Trabajo para listado'!$AB$155:$BA$1048576,MATCH($A443,'Hoja de Trabajo para listado'!$AB$155:$AB$1048576,0),MATCH((CUADRO!Q$4&amp;$E443),'Hoja de Trabajo para listado'!$AB$151:$BA$151,0)),0)+IFERROR(INDEX('Hoja de Trabajo para listado'!$BC$155:$CB$1048576,MATCH($A443,'Hoja de Trabajo para listado'!$BC$155:$BC$1048576,0),MATCH((CUADRO!Q$4&amp;$E443),'Hoja de Trabajo para listado'!$BC$151:$CB$151,0)),0)+IFERROR(INDEX('Hoja de Trabajo para listado'!$DE$153:$DG$274,MATCH($A443,'Hoja de Trabajo para listado'!$DE$153:$DE$1048576,0),MATCH((CUADRO!Q$4&amp;$E443),'Hoja de Trabajo para listado'!$DE$151:$DG$151,0)),0)+IFERROR(INDEX('Hoja de Trabajo para listado'!$CD$155:$DC$1048576,MATCH($A443,'Hoja de Trabajo para listado'!$CD$155:$CD$1048576,0),MATCH((CUADRO!Q$4&amp;$E443),'Hoja de Trabajo para listado'!$CD$151:$DC$151,0)),0)</f>
        <v>0</v>
      </c>
      <c r="R443" s="241">
        <f t="shared" ca="1" si="12"/>
        <v>0</v>
      </c>
      <c r="S443" s="247"/>
      <c r="T443" s="241">
        <f ca="1">+T444</f>
        <v>0</v>
      </c>
      <c r="U443" s="240">
        <f t="shared" si="13"/>
        <v>1</v>
      </c>
    </row>
    <row r="444" spans="1:21" customFormat="1" ht="27" hidden="1" customHeight="1">
      <c r="A444" s="32">
        <v>1102</v>
      </c>
      <c r="B444" s="382"/>
      <c r="C444" s="245" t="str">
        <f>+VLOOKUP(A444,bd_lista!$A$3:$C$592,3,FALSE)</f>
        <v>Gobierno Autónomo Municipal de Yotala</v>
      </c>
      <c r="D444" s="384"/>
      <c r="E444" s="242" t="s">
        <v>684</v>
      </c>
      <c r="F444" s="241">
        <f ca="1">+IFERROR(INDEX('Hoja de Trabajo para listado'!$A$155:$Z$1048576,MATCH($A444,'Hoja de Trabajo para listado'!$A$155:$A$1048576,0),MATCH((CUADRO!F$4&amp;$E444),'Hoja de Trabajo para listado'!$A$151:$Z$151,0)),0)+IFERROR(INDEX('Hoja de Trabajo para listado'!$AB$155:$BA$1048576,MATCH($A444,'Hoja de Trabajo para listado'!$AB$155:$AB$1048576,0),MATCH((CUADRO!F$4&amp;$E444),'Hoja de Trabajo para listado'!$AB$151:$BA$151,0)),0)+IFERROR(INDEX('Hoja de Trabajo para listado'!$BC$155:$CB$1048576,MATCH($A444,'Hoja de Trabajo para listado'!$BC$155:$BC$1048576,0),MATCH((CUADRO!F$4&amp;$E444),'Hoja de Trabajo para listado'!$BC$151:$CB$151,0)),0)+IFERROR(INDEX('Hoja de Trabajo para listado'!$DE$153:$DG$274,MATCH($A444,'Hoja de Trabajo para listado'!$DE$153:$DE$1048576,0),MATCH((CUADRO!F$4&amp;$E444),'Hoja de Trabajo para listado'!$DE$151:$DG$151,0)),0)+IFERROR(INDEX('Hoja de Trabajo para listado'!$CD$155:$DC$1048576,MATCH($A444,'Hoja de Trabajo para listado'!$CD$155:$CD$1048576,0),MATCH((CUADRO!F$4&amp;$E444),'Hoja de Trabajo para listado'!$CD$151:$DC$151,0)),0)</f>
        <v>0</v>
      </c>
      <c r="G444" s="241">
        <f ca="1">+IFERROR(INDEX('Hoja de Trabajo para listado'!$A$155:$Z$1048576,MATCH($A444,'Hoja de Trabajo para listado'!$A$155:$A$1048576,0),MATCH((CUADRO!G$4&amp;$E444),'Hoja de Trabajo para listado'!$A$151:$Z$151,0)),0)+IFERROR(INDEX('Hoja de Trabajo para listado'!$AB$155:$BA$1048576,MATCH($A444,'Hoja de Trabajo para listado'!$AB$155:$AB$1048576,0),MATCH((CUADRO!G$4&amp;$E444),'Hoja de Trabajo para listado'!$AB$151:$BA$151,0)),0)+IFERROR(INDEX('Hoja de Trabajo para listado'!$BC$155:$CB$1048576,MATCH($A444,'Hoja de Trabajo para listado'!$BC$155:$BC$1048576,0),MATCH((CUADRO!G$4&amp;$E444),'Hoja de Trabajo para listado'!$BC$151:$CB$151,0)),0)+IFERROR(INDEX('Hoja de Trabajo para listado'!$DE$153:$DG$274,MATCH($A444,'Hoja de Trabajo para listado'!$DE$153:$DE$1048576,0),MATCH((CUADRO!G$4&amp;$E444),'Hoja de Trabajo para listado'!$DE$151:$DG$151,0)),0)+IFERROR(INDEX('Hoja de Trabajo para listado'!$CD$155:$DC$1048576,MATCH($A444,'Hoja de Trabajo para listado'!$CD$155:$CD$1048576,0),MATCH((CUADRO!G$4&amp;$E444),'Hoja de Trabajo para listado'!$CD$151:$DC$151,0)),0)</f>
        <v>0</v>
      </c>
      <c r="H444" s="241">
        <f ca="1">+IFERROR(INDEX('Hoja de Trabajo para listado'!$A$155:$Z$1048576,MATCH($A444,'Hoja de Trabajo para listado'!$A$155:$A$1048576,0),MATCH((CUADRO!H$4&amp;$E444),'Hoja de Trabajo para listado'!$A$151:$Z$151,0)),0)+IFERROR(INDEX('Hoja de Trabajo para listado'!$AB$155:$BA$1048576,MATCH($A444,'Hoja de Trabajo para listado'!$AB$155:$AB$1048576,0),MATCH((CUADRO!H$4&amp;$E444),'Hoja de Trabajo para listado'!$AB$151:$BA$151,0)),0)+IFERROR(INDEX('Hoja de Trabajo para listado'!$BC$155:$CB$1048576,MATCH($A444,'Hoja de Trabajo para listado'!$BC$155:$BC$1048576,0),MATCH((CUADRO!H$4&amp;$E444),'Hoja de Trabajo para listado'!$BC$151:$CB$151,0)),0)+IFERROR(INDEX('Hoja de Trabajo para listado'!$DE$153:$DG$274,MATCH($A444,'Hoja de Trabajo para listado'!$DE$153:$DE$1048576,0),MATCH((CUADRO!H$4&amp;$E444),'Hoja de Trabajo para listado'!$DE$151:$DG$151,0)),0)+IFERROR(INDEX('Hoja de Trabajo para listado'!$CD$155:$DC$1048576,MATCH($A444,'Hoja de Trabajo para listado'!$CD$155:$CD$1048576,0),MATCH((CUADRO!H$4&amp;$E444),'Hoja de Trabajo para listado'!$CD$151:$DC$151,0)),0)</f>
        <v>0</v>
      </c>
      <c r="I444" s="241">
        <f ca="1">+IFERROR(INDEX('Hoja de Trabajo para listado'!$A$155:$Z$1048576,MATCH($A444,'Hoja de Trabajo para listado'!$A$155:$A$1048576,0),MATCH((CUADRO!I$4&amp;$E444),'Hoja de Trabajo para listado'!$A$151:$Z$151,0)),0)+IFERROR(INDEX('Hoja de Trabajo para listado'!$AB$155:$BA$1048576,MATCH($A444,'Hoja de Trabajo para listado'!$AB$155:$AB$1048576,0),MATCH((CUADRO!I$4&amp;$E444),'Hoja de Trabajo para listado'!$AB$151:$BA$151,0)),0)+IFERROR(INDEX('Hoja de Trabajo para listado'!$BC$155:$CB$1048576,MATCH($A444,'Hoja de Trabajo para listado'!$BC$155:$BC$1048576,0),MATCH((CUADRO!I$4&amp;$E444),'Hoja de Trabajo para listado'!$BC$151:$CB$151,0)),0)+IFERROR(INDEX('Hoja de Trabajo para listado'!$DE$153:$DG$274,MATCH($A444,'Hoja de Trabajo para listado'!$DE$153:$DE$1048576,0),MATCH((CUADRO!I$4&amp;$E444),'Hoja de Trabajo para listado'!$DE$151:$DG$151,0)),0)+IFERROR(INDEX('Hoja de Trabajo para listado'!$CD$155:$DC$1048576,MATCH($A444,'Hoja de Trabajo para listado'!$CD$155:$CD$1048576,0),MATCH((CUADRO!I$4&amp;$E444),'Hoja de Trabajo para listado'!$CD$151:$DC$151,0)),0)</f>
        <v>0</v>
      </c>
      <c r="J444" s="241">
        <f ca="1">+IFERROR(INDEX('Hoja de Trabajo para listado'!$A$155:$Z$1048576,MATCH($A444,'Hoja de Trabajo para listado'!$A$155:$A$1048576,0),MATCH((CUADRO!J$4&amp;$E444),'Hoja de Trabajo para listado'!$A$151:$Z$151,0)),0)+IFERROR(INDEX('Hoja de Trabajo para listado'!$AB$155:$BA$1048576,MATCH($A444,'Hoja de Trabajo para listado'!$AB$155:$AB$1048576,0),MATCH((CUADRO!J$4&amp;$E444),'Hoja de Trabajo para listado'!$AB$151:$BA$151,0)),0)+IFERROR(INDEX('Hoja de Trabajo para listado'!$BC$155:$CB$1048576,MATCH($A444,'Hoja de Trabajo para listado'!$BC$155:$BC$1048576,0),MATCH((CUADRO!J$4&amp;$E444),'Hoja de Trabajo para listado'!$BC$151:$CB$151,0)),0)+IFERROR(INDEX('Hoja de Trabajo para listado'!$DE$153:$DG$274,MATCH($A444,'Hoja de Trabajo para listado'!$DE$153:$DE$1048576,0),MATCH((CUADRO!J$4&amp;$E444),'Hoja de Trabajo para listado'!$DE$151:$DG$151,0)),0)+IFERROR(INDEX('Hoja de Trabajo para listado'!$CD$155:$DC$1048576,MATCH($A444,'Hoja de Trabajo para listado'!$CD$155:$CD$1048576,0),MATCH((CUADRO!J$4&amp;$E444),'Hoja de Trabajo para listado'!$CD$151:$DC$151,0)),0)</f>
        <v>0</v>
      </c>
      <c r="K444" s="241">
        <f ca="1">+IFERROR(INDEX('Hoja de Trabajo para listado'!$A$155:$Z$1048576,MATCH($A444,'Hoja de Trabajo para listado'!$A$155:$A$1048576,0),MATCH((CUADRO!K$4&amp;$E444),'Hoja de Trabajo para listado'!$A$151:$Z$151,0)),0)+IFERROR(INDEX('Hoja de Trabajo para listado'!$AB$155:$BA$1048576,MATCH($A444,'Hoja de Trabajo para listado'!$AB$155:$AB$1048576,0),MATCH((CUADRO!K$4&amp;$E444),'Hoja de Trabajo para listado'!$AB$151:$BA$151,0)),0)+IFERROR(INDEX('Hoja de Trabajo para listado'!$BC$155:$CB$1048576,MATCH($A444,'Hoja de Trabajo para listado'!$BC$155:$BC$1048576,0),MATCH((CUADRO!K$4&amp;$E444),'Hoja de Trabajo para listado'!$BC$151:$CB$151,0)),0)+IFERROR(INDEX('Hoja de Trabajo para listado'!$DE$153:$DG$274,MATCH($A444,'Hoja de Trabajo para listado'!$DE$153:$DE$1048576,0),MATCH((CUADRO!K$4&amp;$E444),'Hoja de Trabajo para listado'!$DE$151:$DG$151,0)),0)+IFERROR(INDEX('Hoja de Trabajo para listado'!$CD$155:$DC$1048576,MATCH($A444,'Hoja de Trabajo para listado'!$CD$155:$CD$1048576,0),MATCH((CUADRO!K$4&amp;$E444),'Hoja de Trabajo para listado'!$CD$151:$DC$151,0)),0)</f>
        <v>0</v>
      </c>
      <c r="L444" s="241">
        <f ca="1">+IFERROR(INDEX('Hoja de Trabajo para listado'!$A$155:$Z$1048576,MATCH($A444,'Hoja de Trabajo para listado'!$A$155:$A$1048576,0),MATCH((CUADRO!L$4&amp;$E444),'Hoja de Trabajo para listado'!$A$151:$Z$151,0)),0)+IFERROR(INDEX('Hoja de Trabajo para listado'!$AB$155:$BA$1048576,MATCH($A444,'Hoja de Trabajo para listado'!$AB$155:$AB$1048576,0),MATCH((CUADRO!L$4&amp;$E444),'Hoja de Trabajo para listado'!$AB$151:$BA$151,0)),0)+IFERROR(INDEX('Hoja de Trabajo para listado'!$BC$155:$CB$1048576,MATCH($A444,'Hoja de Trabajo para listado'!$BC$155:$BC$1048576,0),MATCH((CUADRO!L$4&amp;$E444),'Hoja de Trabajo para listado'!$BC$151:$CB$151,0)),0)+IFERROR(INDEX('Hoja de Trabajo para listado'!$DE$153:$DG$274,MATCH($A444,'Hoja de Trabajo para listado'!$DE$153:$DE$1048576,0),MATCH((CUADRO!L$4&amp;$E444),'Hoja de Trabajo para listado'!$DE$151:$DG$151,0)),0)+IFERROR(INDEX('Hoja de Trabajo para listado'!$CD$155:$DC$1048576,MATCH($A444,'Hoja de Trabajo para listado'!$CD$155:$CD$1048576,0),MATCH((CUADRO!L$4&amp;$E444),'Hoja de Trabajo para listado'!$CD$151:$DC$151,0)),0)</f>
        <v>0</v>
      </c>
      <c r="M444" s="241">
        <f ca="1">+IFERROR(INDEX('Hoja de Trabajo para listado'!$A$155:$Z$1048576,MATCH($A444,'Hoja de Trabajo para listado'!$A$155:$A$1048576,0),MATCH((CUADRO!M$4&amp;$E444),'Hoja de Trabajo para listado'!$A$151:$Z$151,0)),0)+IFERROR(INDEX('Hoja de Trabajo para listado'!$AB$155:$BA$1048576,MATCH($A444,'Hoja de Trabajo para listado'!$AB$155:$AB$1048576,0),MATCH((CUADRO!M$4&amp;$E444),'Hoja de Trabajo para listado'!$AB$151:$BA$151,0)),0)+IFERROR(INDEX('Hoja de Trabajo para listado'!$BC$155:$CB$1048576,MATCH($A444,'Hoja de Trabajo para listado'!$BC$155:$BC$1048576,0),MATCH((CUADRO!M$4&amp;$E444),'Hoja de Trabajo para listado'!$BC$151:$CB$151,0)),0)+IFERROR(INDEX('Hoja de Trabajo para listado'!$DE$153:$DG$274,MATCH($A444,'Hoja de Trabajo para listado'!$DE$153:$DE$1048576,0),MATCH((CUADRO!M$4&amp;$E444),'Hoja de Trabajo para listado'!$DE$151:$DG$151,0)),0)+IFERROR(INDEX('Hoja de Trabajo para listado'!$CD$155:$DC$1048576,MATCH($A444,'Hoja de Trabajo para listado'!$CD$155:$CD$1048576,0),MATCH((CUADRO!M$4&amp;$E444),'Hoja de Trabajo para listado'!$CD$151:$DC$151,0)),0)</f>
        <v>0</v>
      </c>
      <c r="N444" s="241">
        <f ca="1">+IFERROR(INDEX('Hoja de Trabajo para listado'!$A$155:$Z$1048576,MATCH($A444,'Hoja de Trabajo para listado'!$A$155:$A$1048576,0),MATCH((CUADRO!N$4&amp;$E444),'Hoja de Trabajo para listado'!$A$151:$Z$151,0)),0)+IFERROR(INDEX('Hoja de Trabajo para listado'!$AB$155:$BA$1048576,MATCH($A444,'Hoja de Trabajo para listado'!$AB$155:$AB$1048576,0),MATCH((CUADRO!N$4&amp;$E444),'Hoja de Trabajo para listado'!$AB$151:$BA$151,0)),0)+IFERROR(INDEX('Hoja de Trabajo para listado'!$BC$155:$CB$1048576,MATCH($A444,'Hoja de Trabajo para listado'!$BC$155:$BC$1048576,0),MATCH((CUADRO!N$4&amp;$E444),'Hoja de Trabajo para listado'!$BC$151:$CB$151,0)),0)+IFERROR(INDEX('Hoja de Trabajo para listado'!$DE$153:$DG$274,MATCH($A444,'Hoja de Trabajo para listado'!$DE$153:$DE$1048576,0),MATCH((CUADRO!N$4&amp;$E444),'Hoja de Trabajo para listado'!$DE$151:$DG$151,0)),0)+IFERROR(INDEX('Hoja de Trabajo para listado'!$CD$155:$DC$1048576,MATCH($A444,'Hoja de Trabajo para listado'!$CD$155:$CD$1048576,0),MATCH((CUADRO!N$4&amp;$E444),'Hoja de Trabajo para listado'!$CD$151:$DC$151,0)),0)</f>
        <v>0</v>
      </c>
      <c r="O444" s="241">
        <f ca="1">+IFERROR(INDEX('Hoja de Trabajo para listado'!$A$155:$Z$1048576,MATCH($A444,'Hoja de Trabajo para listado'!$A$155:$A$1048576,0),MATCH((CUADRO!O$4&amp;$E444),'Hoja de Trabajo para listado'!$A$151:$Z$151,0)),0)+IFERROR(INDEX('Hoja de Trabajo para listado'!$AB$155:$BA$1048576,MATCH($A444,'Hoja de Trabajo para listado'!$AB$155:$AB$1048576,0),MATCH((CUADRO!O$4&amp;$E444),'Hoja de Trabajo para listado'!$AB$151:$BA$151,0)),0)+IFERROR(INDEX('Hoja de Trabajo para listado'!$BC$155:$CB$1048576,MATCH($A444,'Hoja de Trabajo para listado'!$BC$155:$BC$1048576,0),MATCH((CUADRO!O$4&amp;$E444),'Hoja de Trabajo para listado'!$BC$151:$CB$151,0)),0)+IFERROR(INDEX('Hoja de Trabajo para listado'!$DE$153:$DG$274,MATCH($A444,'Hoja de Trabajo para listado'!$DE$153:$DE$1048576,0),MATCH((CUADRO!O$4&amp;$E444),'Hoja de Trabajo para listado'!$DE$151:$DG$151,0)),0)+IFERROR(INDEX('Hoja de Trabajo para listado'!$CD$155:$DC$1048576,MATCH($A444,'Hoja de Trabajo para listado'!$CD$155:$CD$1048576,0),MATCH((CUADRO!O$4&amp;$E444),'Hoja de Trabajo para listado'!$CD$151:$DC$151,0)),0)</f>
        <v>0</v>
      </c>
      <c r="P444" s="241">
        <f ca="1">+IFERROR(INDEX('Hoja de Trabajo para listado'!$A$155:$Z$1048576,MATCH($A444,'Hoja de Trabajo para listado'!$A$155:$A$1048576,0),MATCH((CUADRO!P$4&amp;$E444),'Hoja de Trabajo para listado'!$A$151:$Z$151,0)),0)+IFERROR(INDEX('Hoja de Trabajo para listado'!$AB$155:$BA$1048576,MATCH($A444,'Hoja de Trabajo para listado'!$AB$155:$AB$1048576,0),MATCH((CUADRO!P$4&amp;$E444),'Hoja de Trabajo para listado'!$AB$151:$BA$151,0)),0)+IFERROR(INDEX('Hoja de Trabajo para listado'!$BC$155:$CB$1048576,MATCH($A444,'Hoja de Trabajo para listado'!$BC$155:$BC$1048576,0),MATCH((CUADRO!P$4&amp;$E444),'Hoja de Trabajo para listado'!$BC$151:$CB$151,0)),0)+IFERROR(INDEX('Hoja de Trabajo para listado'!$DE$153:$DG$274,MATCH($A444,'Hoja de Trabajo para listado'!$DE$153:$DE$1048576,0),MATCH((CUADRO!P$4&amp;$E444),'Hoja de Trabajo para listado'!$DE$151:$DG$151,0)),0)+IFERROR(INDEX('Hoja de Trabajo para listado'!$CD$155:$DC$1048576,MATCH($A444,'Hoja de Trabajo para listado'!$CD$155:$CD$1048576,0),MATCH((CUADRO!P$4&amp;$E444),'Hoja de Trabajo para listado'!$CD$151:$DC$151,0)),0)</f>
        <v>0</v>
      </c>
      <c r="Q444" s="241">
        <f ca="1">+IFERROR(INDEX('Hoja de Trabajo para listado'!$A$155:$Z$1048576,MATCH($A444,'Hoja de Trabajo para listado'!$A$155:$A$1048576,0),MATCH((CUADRO!Q$4&amp;$E444),'Hoja de Trabajo para listado'!$A$151:$Z$151,0)),0)+IFERROR(INDEX('Hoja de Trabajo para listado'!$AB$155:$BA$1048576,MATCH($A444,'Hoja de Trabajo para listado'!$AB$155:$AB$1048576,0),MATCH((CUADRO!Q$4&amp;$E444),'Hoja de Trabajo para listado'!$AB$151:$BA$151,0)),0)+IFERROR(INDEX('Hoja de Trabajo para listado'!$BC$155:$CB$1048576,MATCH($A444,'Hoja de Trabajo para listado'!$BC$155:$BC$1048576,0),MATCH((CUADRO!Q$4&amp;$E444),'Hoja de Trabajo para listado'!$BC$151:$CB$151,0)),0)+IFERROR(INDEX('Hoja de Trabajo para listado'!$DE$153:$DG$274,MATCH($A444,'Hoja de Trabajo para listado'!$DE$153:$DE$1048576,0),MATCH((CUADRO!Q$4&amp;$E444),'Hoja de Trabajo para listado'!$DE$151:$DG$151,0)),0)+IFERROR(INDEX('Hoja de Trabajo para listado'!$CD$155:$DC$1048576,MATCH($A444,'Hoja de Trabajo para listado'!$CD$155:$CD$1048576,0),MATCH((CUADRO!Q$4&amp;$E444),'Hoja de Trabajo para listado'!$CD$151:$DC$151,0)),0)</f>
        <v>0</v>
      </c>
      <c r="R444" s="241">
        <f t="shared" ca="1" si="12"/>
        <v>0</v>
      </c>
      <c r="S444" s="247">
        <f ca="1">+R443+R444</f>
        <v>0</v>
      </c>
      <c r="T444" s="241">
        <f ca="1">+S444</f>
        <v>0</v>
      </c>
      <c r="U444" s="240">
        <f t="shared" si="13"/>
        <v>2</v>
      </c>
    </row>
    <row r="445" spans="1:21" customFormat="1" ht="15" hidden="1" customHeight="1">
      <c r="A445" s="32">
        <v>1103</v>
      </c>
      <c r="B445" s="381">
        <f>+A445</f>
        <v>1103</v>
      </c>
      <c r="C445" s="245" t="str">
        <f>+VLOOKUP(A445,bd_lista!$A$3:$C$592,3,FALSE)</f>
        <v>Gobierno Autónomo Municipal de Poroma</v>
      </c>
      <c r="D445" s="383" t="str">
        <f>+C445</f>
        <v>Gobierno Autónomo Municipal de Poroma</v>
      </c>
      <c r="E445" s="240" t="s">
        <v>683</v>
      </c>
      <c r="F445" s="241">
        <f ca="1">+IFERROR(INDEX('Hoja de Trabajo para listado'!$A$155:$Z$1048576,MATCH($A445,'Hoja de Trabajo para listado'!$A$155:$A$1048576,0),MATCH((CUADRO!F$4&amp;$E445),'Hoja de Trabajo para listado'!$A$151:$Z$151,0)),0)+IFERROR(INDEX('Hoja de Trabajo para listado'!$AB$155:$BA$1048576,MATCH($A445,'Hoja de Trabajo para listado'!$AB$155:$AB$1048576,0),MATCH((CUADRO!F$4&amp;$E445),'Hoja de Trabajo para listado'!$AB$151:$BA$151,0)),0)+IFERROR(INDEX('Hoja de Trabajo para listado'!$BC$155:$CB$1048576,MATCH($A445,'Hoja de Trabajo para listado'!$BC$155:$BC$1048576,0),MATCH((CUADRO!F$4&amp;$E445),'Hoja de Trabajo para listado'!$BC$151:$CB$151,0)),0)+IFERROR(INDEX('Hoja de Trabajo para listado'!$DE$153:$DG$274,MATCH($A445,'Hoja de Trabajo para listado'!$DE$153:$DE$1048576,0),MATCH((CUADRO!F$4&amp;$E445),'Hoja de Trabajo para listado'!$DE$151:$DG$151,0)),0)+IFERROR(INDEX('Hoja de Trabajo para listado'!$CD$155:$DC$1048576,MATCH($A445,'Hoja de Trabajo para listado'!$CD$155:$CD$1048576,0),MATCH((CUADRO!F$4&amp;$E445),'Hoja de Trabajo para listado'!$CD$151:$DC$151,0)),0)</f>
        <v>0</v>
      </c>
      <c r="G445" s="241">
        <f ca="1">+IFERROR(INDEX('Hoja de Trabajo para listado'!$A$155:$Z$1048576,MATCH($A445,'Hoja de Trabajo para listado'!$A$155:$A$1048576,0),MATCH((CUADRO!G$4&amp;$E445),'Hoja de Trabajo para listado'!$A$151:$Z$151,0)),0)+IFERROR(INDEX('Hoja de Trabajo para listado'!$AB$155:$BA$1048576,MATCH($A445,'Hoja de Trabajo para listado'!$AB$155:$AB$1048576,0),MATCH((CUADRO!G$4&amp;$E445),'Hoja de Trabajo para listado'!$AB$151:$BA$151,0)),0)+IFERROR(INDEX('Hoja de Trabajo para listado'!$BC$155:$CB$1048576,MATCH($A445,'Hoja de Trabajo para listado'!$BC$155:$BC$1048576,0),MATCH((CUADRO!G$4&amp;$E445),'Hoja de Trabajo para listado'!$BC$151:$CB$151,0)),0)+IFERROR(INDEX('Hoja de Trabajo para listado'!$DE$153:$DG$274,MATCH($A445,'Hoja de Trabajo para listado'!$DE$153:$DE$1048576,0),MATCH((CUADRO!G$4&amp;$E445),'Hoja de Trabajo para listado'!$DE$151:$DG$151,0)),0)+IFERROR(INDEX('Hoja de Trabajo para listado'!$CD$155:$DC$1048576,MATCH($A445,'Hoja de Trabajo para listado'!$CD$155:$CD$1048576,0),MATCH((CUADRO!G$4&amp;$E445),'Hoja de Trabajo para listado'!$CD$151:$DC$151,0)),0)</f>
        <v>0</v>
      </c>
      <c r="H445" s="241">
        <f ca="1">+IFERROR(INDEX('Hoja de Trabajo para listado'!$A$155:$Z$1048576,MATCH($A445,'Hoja de Trabajo para listado'!$A$155:$A$1048576,0),MATCH((CUADRO!H$4&amp;$E445),'Hoja de Trabajo para listado'!$A$151:$Z$151,0)),0)+IFERROR(INDEX('Hoja de Trabajo para listado'!$AB$155:$BA$1048576,MATCH($A445,'Hoja de Trabajo para listado'!$AB$155:$AB$1048576,0),MATCH((CUADRO!H$4&amp;$E445),'Hoja de Trabajo para listado'!$AB$151:$BA$151,0)),0)+IFERROR(INDEX('Hoja de Trabajo para listado'!$BC$155:$CB$1048576,MATCH($A445,'Hoja de Trabajo para listado'!$BC$155:$BC$1048576,0),MATCH((CUADRO!H$4&amp;$E445),'Hoja de Trabajo para listado'!$BC$151:$CB$151,0)),0)+IFERROR(INDEX('Hoja de Trabajo para listado'!$DE$153:$DG$274,MATCH($A445,'Hoja de Trabajo para listado'!$DE$153:$DE$1048576,0),MATCH((CUADRO!H$4&amp;$E445),'Hoja de Trabajo para listado'!$DE$151:$DG$151,0)),0)+IFERROR(INDEX('Hoja de Trabajo para listado'!$CD$155:$DC$1048576,MATCH($A445,'Hoja de Trabajo para listado'!$CD$155:$CD$1048576,0),MATCH((CUADRO!H$4&amp;$E445),'Hoja de Trabajo para listado'!$CD$151:$DC$151,0)),0)</f>
        <v>0</v>
      </c>
      <c r="I445" s="241">
        <f ca="1">+IFERROR(INDEX('Hoja de Trabajo para listado'!$A$155:$Z$1048576,MATCH($A445,'Hoja de Trabajo para listado'!$A$155:$A$1048576,0),MATCH((CUADRO!I$4&amp;$E445),'Hoja de Trabajo para listado'!$A$151:$Z$151,0)),0)+IFERROR(INDEX('Hoja de Trabajo para listado'!$AB$155:$BA$1048576,MATCH($A445,'Hoja de Trabajo para listado'!$AB$155:$AB$1048576,0),MATCH((CUADRO!I$4&amp;$E445),'Hoja de Trabajo para listado'!$AB$151:$BA$151,0)),0)+IFERROR(INDEX('Hoja de Trabajo para listado'!$BC$155:$CB$1048576,MATCH($A445,'Hoja de Trabajo para listado'!$BC$155:$BC$1048576,0),MATCH((CUADRO!I$4&amp;$E445),'Hoja de Trabajo para listado'!$BC$151:$CB$151,0)),0)+IFERROR(INDEX('Hoja de Trabajo para listado'!$DE$153:$DG$274,MATCH($A445,'Hoja de Trabajo para listado'!$DE$153:$DE$1048576,0),MATCH((CUADRO!I$4&amp;$E445),'Hoja de Trabajo para listado'!$DE$151:$DG$151,0)),0)+IFERROR(INDEX('Hoja de Trabajo para listado'!$CD$155:$DC$1048576,MATCH($A445,'Hoja de Trabajo para listado'!$CD$155:$CD$1048576,0),MATCH((CUADRO!I$4&amp;$E445),'Hoja de Trabajo para listado'!$CD$151:$DC$151,0)),0)</f>
        <v>0</v>
      </c>
      <c r="J445" s="241">
        <f ca="1">+IFERROR(INDEX('Hoja de Trabajo para listado'!$A$155:$Z$1048576,MATCH($A445,'Hoja de Trabajo para listado'!$A$155:$A$1048576,0),MATCH((CUADRO!J$4&amp;$E445),'Hoja de Trabajo para listado'!$A$151:$Z$151,0)),0)+IFERROR(INDEX('Hoja de Trabajo para listado'!$AB$155:$BA$1048576,MATCH($A445,'Hoja de Trabajo para listado'!$AB$155:$AB$1048576,0),MATCH((CUADRO!J$4&amp;$E445),'Hoja de Trabajo para listado'!$AB$151:$BA$151,0)),0)+IFERROR(INDEX('Hoja de Trabajo para listado'!$BC$155:$CB$1048576,MATCH($A445,'Hoja de Trabajo para listado'!$BC$155:$BC$1048576,0),MATCH((CUADRO!J$4&amp;$E445),'Hoja de Trabajo para listado'!$BC$151:$CB$151,0)),0)+IFERROR(INDEX('Hoja de Trabajo para listado'!$DE$153:$DG$274,MATCH($A445,'Hoja de Trabajo para listado'!$DE$153:$DE$1048576,0),MATCH((CUADRO!J$4&amp;$E445),'Hoja de Trabajo para listado'!$DE$151:$DG$151,0)),0)+IFERROR(INDEX('Hoja de Trabajo para listado'!$CD$155:$DC$1048576,MATCH($A445,'Hoja de Trabajo para listado'!$CD$155:$CD$1048576,0),MATCH((CUADRO!J$4&amp;$E445),'Hoja de Trabajo para listado'!$CD$151:$DC$151,0)),0)</f>
        <v>0</v>
      </c>
      <c r="K445" s="241">
        <f ca="1">+IFERROR(INDEX('Hoja de Trabajo para listado'!$A$155:$Z$1048576,MATCH($A445,'Hoja de Trabajo para listado'!$A$155:$A$1048576,0),MATCH((CUADRO!K$4&amp;$E445),'Hoja de Trabajo para listado'!$A$151:$Z$151,0)),0)+IFERROR(INDEX('Hoja de Trabajo para listado'!$AB$155:$BA$1048576,MATCH($A445,'Hoja de Trabajo para listado'!$AB$155:$AB$1048576,0),MATCH((CUADRO!K$4&amp;$E445),'Hoja de Trabajo para listado'!$AB$151:$BA$151,0)),0)+IFERROR(INDEX('Hoja de Trabajo para listado'!$BC$155:$CB$1048576,MATCH($A445,'Hoja de Trabajo para listado'!$BC$155:$BC$1048576,0),MATCH((CUADRO!K$4&amp;$E445),'Hoja de Trabajo para listado'!$BC$151:$CB$151,0)),0)+IFERROR(INDEX('Hoja de Trabajo para listado'!$DE$153:$DG$274,MATCH($A445,'Hoja de Trabajo para listado'!$DE$153:$DE$1048576,0),MATCH((CUADRO!K$4&amp;$E445),'Hoja de Trabajo para listado'!$DE$151:$DG$151,0)),0)+IFERROR(INDEX('Hoja de Trabajo para listado'!$CD$155:$DC$1048576,MATCH($A445,'Hoja de Trabajo para listado'!$CD$155:$CD$1048576,0),MATCH((CUADRO!K$4&amp;$E445),'Hoja de Trabajo para listado'!$CD$151:$DC$151,0)),0)</f>
        <v>0</v>
      </c>
      <c r="L445" s="241">
        <f ca="1">+IFERROR(INDEX('Hoja de Trabajo para listado'!$A$155:$Z$1048576,MATCH($A445,'Hoja de Trabajo para listado'!$A$155:$A$1048576,0),MATCH((CUADRO!L$4&amp;$E445),'Hoja de Trabajo para listado'!$A$151:$Z$151,0)),0)+IFERROR(INDEX('Hoja de Trabajo para listado'!$AB$155:$BA$1048576,MATCH($A445,'Hoja de Trabajo para listado'!$AB$155:$AB$1048576,0),MATCH((CUADRO!L$4&amp;$E445),'Hoja de Trabajo para listado'!$AB$151:$BA$151,0)),0)+IFERROR(INDEX('Hoja de Trabajo para listado'!$BC$155:$CB$1048576,MATCH($A445,'Hoja de Trabajo para listado'!$BC$155:$BC$1048576,0),MATCH((CUADRO!L$4&amp;$E445),'Hoja de Trabajo para listado'!$BC$151:$CB$151,0)),0)+IFERROR(INDEX('Hoja de Trabajo para listado'!$DE$153:$DG$274,MATCH($A445,'Hoja de Trabajo para listado'!$DE$153:$DE$1048576,0),MATCH((CUADRO!L$4&amp;$E445),'Hoja de Trabajo para listado'!$DE$151:$DG$151,0)),0)+IFERROR(INDEX('Hoja de Trabajo para listado'!$CD$155:$DC$1048576,MATCH($A445,'Hoja de Trabajo para listado'!$CD$155:$CD$1048576,0),MATCH((CUADRO!L$4&amp;$E445),'Hoja de Trabajo para listado'!$CD$151:$DC$151,0)),0)</f>
        <v>0</v>
      </c>
      <c r="M445" s="241">
        <f ca="1">+IFERROR(INDEX('Hoja de Trabajo para listado'!$A$155:$Z$1048576,MATCH($A445,'Hoja de Trabajo para listado'!$A$155:$A$1048576,0),MATCH((CUADRO!M$4&amp;$E445),'Hoja de Trabajo para listado'!$A$151:$Z$151,0)),0)+IFERROR(INDEX('Hoja de Trabajo para listado'!$AB$155:$BA$1048576,MATCH($A445,'Hoja de Trabajo para listado'!$AB$155:$AB$1048576,0),MATCH((CUADRO!M$4&amp;$E445),'Hoja de Trabajo para listado'!$AB$151:$BA$151,0)),0)+IFERROR(INDEX('Hoja de Trabajo para listado'!$BC$155:$CB$1048576,MATCH($A445,'Hoja de Trabajo para listado'!$BC$155:$BC$1048576,0),MATCH((CUADRO!M$4&amp;$E445),'Hoja de Trabajo para listado'!$BC$151:$CB$151,0)),0)+IFERROR(INDEX('Hoja de Trabajo para listado'!$DE$153:$DG$274,MATCH($A445,'Hoja de Trabajo para listado'!$DE$153:$DE$1048576,0),MATCH((CUADRO!M$4&amp;$E445),'Hoja de Trabajo para listado'!$DE$151:$DG$151,0)),0)+IFERROR(INDEX('Hoja de Trabajo para listado'!$CD$155:$DC$1048576,MATCH($A445,'Hoja de Trabajo para listado'!$CD$155:$CD$1048576,0),MATCH((CUADRO!M$4&amp;$E445),'Hoja de Trabajo para listado'!$CD$151:$DC$151,0)),0)</f>
        <v>0</v>
      </c>
      <c r="N445" s="241">
        <f ca="1">+IFERROR(INDEX('Hoja de Trabajo para listado'!$A$155:$Z$1048576,MATCH($A445,'Hoja de Trabajo para listado'!$A$155:$A$1048576,0),MATCH((CUADRO!N$4&amp;$E445),'Hoja de Trabajo para listado'!$A$151:$Z$151,0)),0)+IFERROR(INDEX('Hoja de Trabajo para listado'!$AB$155:$BA$1048576,MATCH($A445,'Hoja de Trabajo para listado'!$AB$155:$AB$1048576,0),MATCH((CUADRO!N$4&amp;$E445),'Hoja de Trabajo para listado'!$AB$151:$BA$151,0)),0)+IFERROR(INDEX('Hoja de Trabajo para listado'!$BC$155:$CB$1048576,MATCH($A445,'Hoja de Trabajo para listado'!$BC$155:$BC$1048576,0),MATCH((CUADRO!N$4&amp;$E445),'Hoja de Trabajo para listado'!$BC$151:$CB$151,0)),0)+IFERROR(INDEX('Hoja de Trabajo para listado'!$DE$153:$DG$274,MATCH($A445,'Hoja de Trabajo para listado'!$DE$153:$DE$1048576,0),MATCH((CUADRO!N$4&amp;$E445),'Hoja de Trabajo para listado'!$DE$151:$DG$151,0)),0)+IFERROR(INDEX('Hoja de Trabajo para listado'!$CD$155:$DC$1048576,MATCH($A445,'Hoja de Trabajo para listado'!$CD$155:$CD$1048576,0),MATCH((CUADRO!N$4&amp;$E445),'Hoja de Trabajo para listado'!$CD$151:$DC$151,0)),0)</f>
        <v>0</v>
      </c>
      <c r="O445" s="241">
        <f ca="1">+IFERROR(INDEX('Hoja de Trabajo para listado'!$A$155:$Z$1048576,MATCH($A445,'Hoja de Trabajo para listado'!$A$155:$A$1048576,0),MATCH((CUADRO!O$4&amp;$E445),'Hoja de Trabajo para listado'!$A$151:$Z$151,0)),0)+IFERROR(INDEX('Hoja de Trabajo para listado'!$AB$155:$BA$1048576,MATCH($A445,'Hoja de Trabajo para listado'!$AB$155:$AB$1048576,0),MATCH((CUADRO!O$4&amp;$E445),'Hoja de Trabajo para listado'!$AB$151:$BA$151,0)),0)+IFERROR(INDEX('Hoja de Trabajo para listado'!$BC$155:$CB$1048576,MATCH($A445,'Hoja de Trabajo para listado'!$BC$155:$BC$1048576,0),MATCH((CUADRO!O$4&amp;$E445),'Hoja de Trabajo para listado'!$BC$151:$CB$151,0)),0)+IFERROR(INDEX('Hoja de Trabajo para listado'!$DE$153:$DG$274,MATCH($A445,'Hoja de Trabajo para listado'!$DE$153:$DE$1048576,0),MATCH((CUADRO!O$4&amp;$E445),'Hoja de Trabajo para listado'!$DE$151:$DG$151,0)),0)+IFERROR(INDEX('Hoja de Trabajo para listado'!$CD$155:$DC$1048576,MATCH($A445,'Hoja de Trabajo para listado'!$CD$155:$CD$1048576,0),MATCH((CUADRO!O$4&amp;$E445),'Hoja de Trabajo para listado'!$CD$151:$DC$151,0)),0)</f>
        <v>0</v>
      </c>
      <c r="P445" s="241">
        <f ca="1">+IFERROR(INDEX('Hoja de Trabajo para listado'!$A$155:$Z$1048576,MATCH($A445,'Hoja de Trabajo para listado'!$A$155:$A$1048576,0),MATCH((CUADRO!P$4&amp;$E445),'Hoja de Trabajo para listado'!$A$151:$Z$151,0)),0)+IFERROR(INDEX('Hoja de Trabajo para listado'!$AB$155:$BA$1048576,MATCH($A445,'Hoja de Trabajo para listado'!$AB$155:$AB$1048576,0),MATCH((CUADRO!P$4&amp;$E445),'Hoja de Trabajo para listado'!$AB$151:$BA$151,0)),0)+IFERROR(INDEX('Hoja de Trabajo para listado'!$BC$155:$CB$1048576,MATCH($A445,'Hoja de Trabajo para listado'!$BC$155:$BC$1048576,0),MATCH((CUADRO!P$4&amp;$E445),'Hoja de Trabajo para listado'!$BC$151:$CB$151,0)),0)+IFERROR(INDEX('Hoja de Trabajo para listado'!$DE$153:$DG$274,MATCH($A445,'Hoja de Trabajo para listado'!$DE$153:$DE$1048576,0),MATCH((CUADRO!P$4&amp;$E445),'Hoja de Trabajo para listado'!$DE$151:$DG$151,0)),0)+IFERROR(INDEX('Hoja de Trabajo para listado'!$CD$155:$DC$1048576,MATCH($A445,'Hoja de Trabajo para listado'!$CD$155:$CD$1048576,0),MATCH((CUADRO!P$4&amp;$E445),'Hoja de Trabajo para listado'!$CD$151:$DC$151,0)),0)</f>
        <v>0</v>
      </c>
      <c r="Q445" s="241">
        <f ca="1">+IFERROR(INDEX('Hoja de Trabajo para listado'!$A$155:$Z$1048576,MATCH($A445,'Hoja de Trabajo para listado'!$A$155:$A$1048576,0),MATCH((CUADRO!Q$4&amp;$E445),'Hoja de Trabajo para listado'!$A$151:$Z$151,0)),0)+IFERROR(INDEX('Hoja de Trabajo para listado'!$AB$155:$BA$1048576,MATCH($A445,'Hoja de Trabajo para listado'!$AB$155:$AB$1048576,0),MATCH((CUADRO!Q$4&amp;$E445),'Hoja de Trabajo para listado'!$AB$151:$BA$151,0)),0)+IFERROR(INDEX('Hoja de Trabajo para listado'!$BC$155:$CB$1048576,MATCH($A445,'Hoja de Trabajo para listado'!$BC$155:$BC$1048576,0),MATCH((CUADRO!Q$4&amp;$E445),'Hoja de Trabajo para listado'!$BC$151:$CB$151,0)),0)+IFERROR(INDEX('Hoja de Trabajo para listado'!$DE$153:$DG$274,MATCH($A445,'Hoja de Trabajo para listado'!$DE$153:$DE$1048576,0),MATCH((CUADRO!Q$4&amp;$E445),'Hoja de Trabajo para listado'!$DE$151:$DG$151,0)),0)+IFERROR(INDEX('Hoja de Trabajo para listado'!$CD$155:$DC$1048576,MATCH($A445,'Hoja de Trabajo para listado'!$CD$155:$CD$1048576,0),MATCH((CUADRO!Q$4&amp;$E445),'Hoja de Trabajo para listado'!$CD$151:$DC$151,0)),0)</f>
        <v>0</v>
      </c>
      <c r="R445" s="241">
        <f t="shared" ca="1" si="12"/>
        <v>0</v>
      </c>
      <c r="S445" s="247"/>
      <c r="T445" s="241">
        <f ca="1">+T446</f>
        <v>0</v>
      </c>
      <c r="U445" s="240">
        <f t="shared" si="13"/>
        <v>1</v>
      </c>
    </row>
    <row r="446" spans="1:21" customFormat="1" ht="15" hidden="1" customHeight="1">
      <c r="A446" s="32">
        <v>1103</v>
      </c>
      <c r="B446" s="382"/>
      <c r="C446" s="245" t="str">
        <f>+VLOOKUP(A446,bd_lista!$A$3:$C$592,3,FALSE)</f>
        <v>Gobierno Autónomo Municipal de Poroma</v>
      </c>
      <c r="D446" s="384"/>
      <c r="E446" s="242" t="s">
        <v>684</v>
      </c>
      <c r="F446" s="241">
        <f ca="1">+IFERROR(INDEX('Hoja de Trabajo para listado'!$A$155:$Z$1048576,MATCH($A446,'Hoja de Trabajo para listado'!$A$155:$A$1048576,0),MATCH((CUADRO!F$4&amp;$E446),'Hoja de Trabajo para listado'!$A$151:$Z$151,0)),0)+IFERROR(INDEX('Hoja de Trabajo para listado'!$AB$155:$BA$1048576,MATCH($A446,'Hoja de Trabajo para listado'!$AB$155:$AB$1048576,0),MATCH((CUADRO!F$4&amp;$E446),'Hoja de Trabajo para listado'!$AB$151:$BA$151,0)),0)+IFERROR(INDEX('Hoja de Trabajo para listado'!$BC$155:$CB$1048576,MATCH($A446,'Hoja de Trabajo para listado'!$BC$155:$BC$1048576,0),MATCH((CUADRO!F$4&amp;$E446),'Hoja de Trabajo para listado'!$BC$151:$CB$151,0)),0)+IFERROR(INDEX('Hoja de Trabajo para listado'!$DE$153:$DG$274,MATCH($A446,'Hoja de Trabajo para listado'!$DE$153:$DE$1048576,0),MATCH((CUADRO!F$4&amp;$E446),'Hoja de Trabajo para listado'!$DE$151:$DG$151,0)),0)+IFERROR(INDEX('Hoja de Trabajo para listado'!$CD$155:$DC$1048576,MATCH($A446,'Hoja de Trabajo para listado'!$CD$155:$CD$1048576,0),MATCH((CUADRO!F$4&amp;$E446),'Hoja de Trabajo para listado'!$CD$151:$DC$151,0)),0)</f>
        <v>0</v>
      </c>
      <c r="G446" s="241">
        <f ca="1">+IFERROR(INDEX('Hoja de Trabajo para listado'!$A$155:$Z$1048576,MATCH($A446,'Hoja de Trabajo para listado'!$A$155:$A$1048576,0),MATCH((CUADRO!G$4&amp;$E446),'Hoja de Trabajo para listado'!$A$151:$Z$151,0)),0)+IFERROR(INDEX('Hoja de Trabajo para listado'!$AB$155:$BA$1048576,MATCH($A446,'Hoja de Trabajo para listado'!$AB$155:$AB$1048576,0),MATCH((CUADRO!G$4&amp;$E446),'Hoja de Trabajo para listado'!$AB$151:$BA$151,0)),0)+IFERROR(INDEX('Hoja de Trabajo para listado'!$BC$155:$CB$1048576,MATCH($A446,'Hoja de Trabajo para listado'!$BC$155:$BC$1048576,0),MATCH((CUADRO!G$4&amp;$E446),'Hoja de Trabajo para listado'!$BC$151:$CB$151,0)),0)+IFERROR(INDEX('Hoja de Trabajo para listado'!$DE$153:$DG$274,MATCH($A446,'Hoja de Trabajo para listado'!$DE$153:$DE$1048576,0),MATCH((CUADRO!G$4&amp;$E446),'Hoja de Trabajo para listado'!$DE$151:$DG$151,0)),0)+IFERROR(INDEX('Hoja de Trabajo para listado'!$CD$155:$DC$1048576,MATCH($A446,'Hoja de Trabajo para listado'!$CD$155:$CD$1048576,0),MATCH((CUADRO!G$4&amp;$E446),'Hoja de Trabajo para listado'!$CD$151:$DC$151,0)),0)</f>
        <v>0</v>
      </c>
      <c r="H446" s="241">
        <f ca="1">+IFERROR(INDEX('Hoja de Trabajo para listado'!$A$155:$Z$1048576,MATCH($A446,'Hoja de Trabajo para listado'!$A$155:$A$1048576,0),MATCH((CUADRO!H$4&amp;$E446),'Hoja de Trabajo para listado'!$A$151:$Z$151,0)),0)+IFERROR(INDEX('Hoja de Trabajo para listado'!$AB$155:$BA$1048576,MATCH($A446,'Hoja de Trabajo para listado'!$AB$155:$AB$1048576,0),MATCH((CUADRO!H$4&amp;$E446),'Hoja de Trabajo para listado'!$AB$151:$BA$151,0)),0)+IFERROR(INDEX('Hoja de Trabajo para listado'!$BC$155:$CB$1048576,MATCH($A446,'Hoja de Trabajo para listado'!$BC$155:$BC$1048576,0),MATCH((CUADRO!H$4&amp;$E446),'Hoja de Trabajo para listado'!$BC$151:$CB$151,0)),0)+IFERROR(INDEX('Hoja de Trabajo para listado'!$DE$153:$DG$274,MATCH($A446,'Hoja de Trabajo para listado'!$DE$153:$DE$1048576,0),MATCH((CUADRO!H$4&amp;$E446),'Hoja de Trabajo para listado'!$DE$151:$DG$151,0)),0)+IFERROR(INDEX('Hoja de Trabajo para listado'!$CD$155:$DC$1048576,MATCH($A446,'Hoja de Trabajo para listado'!$CD$155:$CD$1048576,0),MATCH((CUADRO!H$4&amp;$E446),'Hoja de Trabajo para listado'!$CD$151:$DC$151,0)),0)</f>
        <v>0</v>
      </c>
      <c r="I446" s="241">
        <f ca="1">+IFERROR(INDEX('Hoja de Trabajo para listado'!$A$155:$Z$1048576,MATCH($A446,'Hoja de Trabajo para listado'!$A$155:$A$1048576,0),MATCH((CUADRO!I$4&amp;$E446),'Hoja de Trabajo para listado'!$A$151:$Z$151,0)),0)+IFERROR(INDEX('Hoja de Trabajo para listado'!$AB$155:$BA$1048576,MATCH($A446,'Hoja de Trabajo para listado'!$AB$155:$AB$1048576,0),MATCH((CUADRO!I$4&amp;$E446),'Hoja de Trabajo para listado'!$AB$151:$BA$151,0)),0)+IFERROR(INDEX('Hoja de Trabajo para listado'!$BC$155:$CB$1048576,MATCH($A446,'Hoja de Trabajo para listado'!$BC$155:$BC$1048576,0),MATCH((CUADRO!I$4&amp;$E446),'Hoja de Trabajo para listado'!$BC$151:$CB$151,0)),0)+IFERROR(INDEX('Hoja de Trabajo para listado'!$DE$153:$DG$274,MATCH($A446,'Hoja de Trabajo para listado'!$DE$153:$DE$1048576,0),MATCH((CUADRO!I$4&amp;$E446),'Hoja de Trabajo para listado'!$DE$151:$DG$151,0)),0)+IFERROR(INDEX('Hoja de Trabajo para listado'!$CD$155:$DC$1048576,MATCH($A446,'Hoja de Trabajo para listado'!$CD$155:$CD$1048576,0),MATCH((CUADRO!I$4&amp;$E446),'Hoja de Trabajo para listado'!$CD$151:$DC$151,0)),0)</f>
        <v>0</v>
      </c>
      <c r="J446" s="241">
        <f ca="1">+IFERROR(INDEX('Hoja de Trabajo para listado'!$A$155:$Z$1048576,MATCH($A446,'Hoja de Trabajo para listado'!$A$155:$A$1048576,0),MATCH((CUADRO!J$4&amp;$E446),'Hoja de Trabajo para listado'!$A$151:$Z$151,0)),0)+IFERROR(INDEX('Hoja de Trabajo para listado'!$AB$155:$BA$1048576,MATCH($A446,'Hoja de Trabajo para listado'!$AB$155:$AB$1048576,0),MATCH((CUADRO!J$4&amp;$E446),'Hoja de Trabajo para listado'!$AB$151:$BA$151,0)),0)+IFERROR(INDEX('Hoja de Trabajo para listado'!$BC$155:$CB$1048576,MATCH($A446,'Hoja de Trabajo para listado'!$BC$155:$BC$1048576,0),MATCH((CUADRO!J$4&amp;$E446),'Hoja de Trabajo para listado'!$BC$151:$CB$151,0)),0)+IFERROR(INDEX('Hoja de Trabajo para listado'!$DE$153:$DG$274,MATCH($A446,'Hoja de Trabajo para listado'!$DE$153:$DE$1048576,0),MATCH((CUADRO!J$4&amp;$E446),'Hoja de Trabajo para listado'!$DE$151:$DG$151,0)),0)+IFERROR(INDEX('Hoja de Trabajo para listado'!$CD$155:$DC$1048576,MATCH($A446,'Hoja de Trabajo para listado'!$CD$155:$CD$1048576,0),MATCH((CUADRO!J$4&amp;$E446),'Hoja de Trabajo para listado'!$CD$151:$DC$151,0)),0)</f>
        <v>0</v>
      </c>
      <c r="K446" s="241">
        <f ca="1">+IFERROR(INDEX('Hoja de Trabajo para listado'!$A$155:$Z$1048576,MATCH($A446,'Hoja de Trabajo para listado'!$A$155:$A$1048576,0),MATCH((CUADRO!K$4&amp;$E446),'Hoja de Trabajo para listado'!$A$151:$Z$151,0)),0)+IFERROR(INDEX('Hoja de Trabajo para listado'!$AB$155:$BA$1048576,MATCH($A446,'Hoja de Trabajo para listado'!$AB$155:$AB$1048576,0),MATCH((CUADRO!K$4&amp;$E446),'Hoja de Trabajo para listado'!$AB$151:$BA$151,0)),0)+IFERROR(INDEX('Hoja de Trabajo para listado'!$BC$155:$CB$1048576,MATCH($A446,'Hoja de Trabajo para listado'!$BC$155:$BC$1048576,0),MATCH((CUADRO!K$4&amp;$E446),'Hoja de Trabajo para listado'!$BC$151:$CB$151,0)),0)+IFERROR(INDEX('Hoja de Trabajo para listado'!$DE$153:$DG$274,MATCH($A446,'Hoja de Trabajo para listado'!$DE$153:$DE$1048576,0),MATCH((CUADRO!K$4&amp;$E446),'Hoja de Trabajo para listado'!$DE$151:$DG$151,0)),0)+IFERROR(INDEX('Hoja de Trabajo para listado'!$CD$155:$DC$1048576,MATCH($A446,'Hoja de Trabajo para listado'!$CD$155:$CD$1048576,0),MATCH((CUADRO!K$4&amp;$E446),'Hoja de Trabajo para listado'!$CD$151:$DC$151,0)),0)</f>
        <v>0</v>
      </c>
      <c r="L446" s="241">
        <f ca="1">+IFERROR(INDEX('Hoja de Trabajo para listado'!$A$155:$Z$1048576,MATCH($A446,'Hoja de Trabajo para listado'!$A$155:$A$1048576,0),MATCH((CUADRO!L$4&amp;$E446),'Hoja de Trabajo para listado'!$A$151:$Z$151,0)),0)+IFERROR(INDEX('Hoja de Trabajo para listado'!$AB$155:$BA$1048576,MATCH($A446,'Hoja de Trabajo para listado'!$AB$155:$AB$1048576,0),MATCH((CUADRO!L$4&amp;$E446),'Hoja de Trabajo para listado'!$AB$151:$BA$151,0)),0)+IFERROR(INDEX('Hoja de Trabajo para listado'!$BC$155:$CB$1048576,MATCH($A446,'Hoja de Trabajo para listado'!$BC$155:$BC$1048576,0),MATCH((CUADRO!L$4&amp;$E446),'Hoja de Trabajo para listado'!$BC$151:$CB$151,0)),0)+IFERROR(INDEX('Hoja de Trabajo para listado'!$DE$153:$DG$274,MATCH($A446,'Hoja de Trabajo para listado'!$DE$153:$DE$1048576,0),MATCH((CUADRO!L$4&amp;$E446),'Hoja de Trabajo para listado'!$DE$151:$DG$151,0)),0)+IFERROR(INDEX('Hoja de Trabajo para listado'!$CD$155:$DC$1048576,MATCH($A446,'Hoja de Trabajo para listado'!$CD$155:$CD$1048576,0),MATCH((CUADRO!L$4&amp;$E446),'Hoja de Trabajo para listado'!$CD$151:$DC$151,0)),0)</f>
        <v>0</v>
      </c>
      <c r="M446" s="241">
        <f ca="1">+IFERROR(INDEX('Hoja de Trabajo para listado'!$A$155:$Z$1048576,MATCH($A446,'Hoja de Trabajo para listado'!$A$155:$A$1048576,0),MATCH((CUADRO!M$4&amp;$E446),'Hoja de Trabajo para listado'!$A$151:$Z$151,0)),0)+IFERROR(INDEX('Hoja de Trabajo para listado'!$AB$155:$BA$1048576,MATCH($A446,'Hoja de Trabajo para listado'!$AB$155:$AB$1048576,0),MATCH((CUADRO!M$4&amp;$E446),'Hoja de Trabajo para listado'!$AB$151:$BA$151,0)),0)+IFERROR(INDEX('Hoja de Trabajo para listado'!$BC$155:$CB$1048576,MATCH($A446,'Hoja de Trabajo para listado'!$BC$155:$BC$1048576,0),MATCH((CUADRO!M$4&amp;$E446),'Hoja de Trabajo para listado'!$BC$151:$CB$151,0)),0)+IFERROR(INDEX('Hoja de Trabajo para listado'!$DE$153:$DG$274,MATCH($A446,'Hoja de Trabajo para listado'!$DE$153:$DE$1048576,0),MATCH((CUADRO!M$4&amp;$E446),'Hoja de Trabajo para listado'!$DE$151:$DG$151,0)),0)+IFERROR(INDEX('Hoja de Trabajo para listado'!$CD$155:$DC$1048576,MATCH($A446,'Hoja de Trabajo para listado'!$CD$155:$CD$1048576,0),MATCH((CUADRO!M$4&amp;$E446),'Hoja de Trabajo para listado'!$CD$151:$DC$151,0)),0)</f>
        <v>0</v>
      </c>
      <c r="N446" s="241">
        <f ca="1">+IFERROR(INDEX('Hoja de Trabajo para listado'!$A$155:$Z$1048576,MATCH($A446,'Hoja de Trabajo para listado'!$A$155:$A$1048576,0),MATCH((CUADRO!N$4&amp;$E446),'Hoja de Trabajo para listado'!$A$151:$Z$151,0)),0)+IFERROR(INDEX('Hoja de Trabajo para listado'!$AB$155:$BA$1048576,MATCH($A446,'Hoja de Trabajo para listado'!$AB$155:$AB$1048576,0),MATCH((CUADRO!N$4&amp;$E446),'Hoja de Trabajo para listado'!$AB$151:$BA$151,0)),0)+IFERROR(INDEX('Hoja de Trabajo para listado'!$BC$155:$CB$1048576,MATCH($A446,'Hoja de Trabajo para listado'!$BC$155:$BC$1048576,0),MATCH((CUADRO!N$4&amp;$E446),'Hoja de Trabajo para listado'!$BC$151:$CB$151,0)),0)+IFERROR(INDEX('Hoja de Trabajo para listado'!$DE$153:$DG$274,MATCH($A446,'Hoja de Trabajo para listado'!$DE$153:$DE$1048576,0),MATCH((CUADRO!N$4&amp;$E446),'Hoja de Trabajo para listado'!$DE$151:$DG$151,0)),0)+IFERROR(INDEX('Hoja de Trabajo para listado'!$CD$155:$DC$1048576,MATCH($A446,'Hoja de Trabajo para listado'!$CD$155:$CD$1048576,0),MATCH((CUADRO!N$4&amp;$E446),'Hoja de Trabajo para listado'!$CD$151:$DC$151,0)),0)</f>
        <v>0</v>
      </c>
      <c r="O446" s="241">
        <f ca="1">+IFERROR(INDEX('Hoja de Trabajo para listado'!$A$155:$Z$1048576,MATCH($A446,'Hoja de Trabajo para listado'!$A$155:$A$1048576,0),MATCH((CUADRO!O$4&amp;$E446),'Hoja de Trabajo para listado'!$A$151:$Z$151,0)),0)+IFERROR(INDEX('Hoja de Trabajo para listado'!$AB$155:$BA$1048576,MATCH($A446,'Hoja de Trabajo para listado'!$AB$155:$AB$1048576,0),MATCH((CUADRO!O$4&amp;$E446),'Hoja de Trabajo para listado'!$AB$151:$BA$151,0)),0)+IFERROR(INDEX('Hoja de Trabajo para listado'!$BC$155:$CB$1048576,MATCH($A446,'Hoja de Trabajo para listado'!$BC$155:$BC$1048576,0),MATCH((CUADRO!O$4&amp;$E446),'Hoja de Trabajo para listado'!$BC$151:$CB$151,0)),0)+IFERROR(INDEX('Hoja de Trabajo para listado'!$DE$153:$DG$274,MATCH($A446,'Hoja de Trabajo para listado'!$DE$153:$DE$1048576,0),MATCH((CUADRO!O$4&amp;$E446),'Hoja de Trabajo para listado'!$DE$151:$DG$151,0)),0)+IFERROR(INDEX('Hoja de Trabajo para listado'!$CD$155:$DC$1048576,MATCH($A446,'Hoja de Trabajo para listado'!$CD$155:$CD$1048576,0),MATCH((CUADRO!O$4&amp;$E446),'Hoja de Trabajo para listado'!$CD$151:$DC$151,0)),0)</f>
        <v>0</v>
      </c>
      <c r="P446" s="241">
        <f ca="1">+IFERROR(INDEX('Hoja de Trabajo para listado'!$A$155:$Z$1048576,MATCH($A446,'Hoja de Trabajo para listado'!$A$155:$A$1048576,0),MATCH((CUADRO!P$4&amp;$E446),'Hoja de Trabajo para listado'!$A$151:$Z$151,0)),0)+IFERROR(INDEX('Hoja de Trabajo para listado'!$AB$155:$BA$1048576,MATCH($A446,'Hoja de Trabajo para listado'!$AB$155:$AB$1048576,0),MATCH((CUADRO!P$4&amp;$E446),'Hoja de Trabajo para listado'!$AB$151:$BA$151,0)),0)+IFERROR(INDEX('Hoja de Trabajo para listado'!$BC$155:$CB$1048576,MATCH($A446,'Hoja de Trabajo para listado'!$BC$155:$BC$1048576,0),MATCH((CUADRO!P$4&amp;$E446),'Hoja de Trabajo para listado'!$BC$151:$CB$151,0)),0)+IFERROR(INDEX('Hoja de Trabajo para listado'!$DE$153:$DG$274,MATCH($A446,'Hoja de Trabajo para listado'!$DE$153:$DE$1048576,0),MATCH((CUADRO!P$4&amp;$E446),'Hoja de Trabajo para listado'!$DE$151:$DG$151,0)),0)+IFERROR(INDEX('Hoja de Trabajo para listado'!$CD$155:$DC$1048576,MATCH($A446,'Hoja de Trabajo para listado'!$CD$155:$CD$1048576,0),MATCH((CUADRO!P$4&amp;$E446),'Hoja de Trabajo para listado'!$CD$151:$DC$151,0)),0)</f>
        <v>0</v>
      </c>
      <c r="Q446" s="241">
        <f ca="1">+IFERROR(INDEX('Hoja de Trabajo para listado'!$A$155:$Z$1048576,MATCH($A446,'Hoja de Trabajo para listado'!$A$155:$A$1048576,0),MATCH((CUADRO!Q$4&amp;$E446),'Hoja de Trabajo para listado'!$A$151:$Z$151,0)),0)+IFERROR(INDEX('Hoja de Trabajo para listado'!$AB$155:$BA$1048576,MATCH($A446,'Hoja de Trabajo para listado'!$AB$155:$AB$1048576,0),MATCH((CUADRO!Q$4&amp;$E446),'Hoja de Trabajo para listado'!$AB$151:$BA$151,0)),0)+IFERROR(INDEX('Hoja de Trabajo para listado'!$BC$155:$CB$1048576,MATCH($A446,'Hoja de Trabajo para listado'!$BC$155:$BC$1048576,0),MATCH((CUADRO!Q$4&amp;$E446),'Hoja de Trabajo para listado'!$BC$151:$CB$151,0)),0)+IFERROR(INDEX('Hoja de Trabajo para listado'!$DE$153:$DG$274,MATCH($A446,'Hoja de Trabajo para listado'!$DE$153:$DE$1048576,0),MATCH((CUADRO!Q$4&amp;$E446),'Hoja de Trabajo para listado'!$DE$151:$DG$151,0)),0)+IFERROR(INDEX('Hoja de Trabajo para listado'!$CD$155:$DC$1048576,MATCH($A446,'Hoja de Trabajo para listado'!$CD$155:$CD$1048576,0),MATCH((CUADRO!Q$4&amp;$E446),'Hoja de Trabajo para listado'!$CD$151:$DC$151,0)),0)</f>
        <v>0</v>
      </c>
      <c r="R446" s="241">
        <f t="shared" ca="1" si="12"/>
        <v>0</v>
      </c>
      <c r="S446" s="247">
        <f ca="1">+R445+R446</f>
        <v>0</v>
      </c>
      <c r="T446" s="241">
        <f ca="1">+S446</f>
        <v>0</v>
      </c>
      <c r="U446" s="240">
        <f t="shared" si="13"/>
        <v>2</v>
      </c>
    </row>
    <row r="447" spans="1:21" customFormat="1" ht="15" hidden="1" customHeight="1">
      <c r="A447" s="32">
        <v>1104</v>
      </c>
      <c r="B447" s="381">
        <f>+A447</f>
        <v>1104</v>
      </c>
      <c r="C447" s="245" t="str">
        <f>+VLOOKUP(A447,bd_lista!$A$3:$C$592,3,FALSE)</f>
        <v>Gobierno Autónomo Municipal de Villa Azurduy</v>
      </c>
      <c r="D447" s="383" t="str">
        <f>+C447</f>
        <v>Gobierno Autónomo Municipal de Villa Azurduy</v>
      </c>
      <c r="E447" s="240" t="s">
        <v>683</v>
      </c>
      <c r="F447" s="241">
        <f ca="1">+IFERROR(INDEX('Hoja de Trabajo para listado'!$A$155:$Z$1048576,MATCH($A447,'Hoja de Trabajo para listado'!$A$155:$A$1048576,0),MATCH((CUADRO!F$4&amp;$E447),'Hoja de Trabajo para listado'!$A$151:$Z$151,0)),0)+IFERROR(INDEX('Hoja de Trabajo para listado'!$AB$155:$BA$1048576,MATCH($A447,'Hoja de Trabajo para listado'!$AB$155:$AB$1048576,0),MATCH((CUADRO!F$4&amp;$E447),'Hoja de Trabajo para listado'!$AB$151:$BA$151,0)),0)+IFERROR(INDEX('Hoja de Trabajo para listado'!$BC$155:$CB$1048576,MATCH($A447,'Hoja de Trabajo para listado'!$BC$155:$BC$1048576,0),MATCH((CUADRO!F$4&amp;$E447),'Hoja de Trabajo para listado'!$BC$151:$CB$151,0)),0)+IFERROR(INDEX('Hoja de Trabajo para listado'!$DE$153:$DG$274,MATCH($A447,'Hoja de Trabajo para listado'!$DE$153:$DE$1048576,0),MATCH((CUADRO!F$4&amp;$E447),'Hoja de Trabajo para listado'!$DE$151:$DG$151,0)),0)+IFERROR(INDEX('Hoja de Trabajo para listado'!$CD$155:$DC$1048576,MATCH($A447,'Hoja de Trabajo para listado'!$CD$155:$CD$1048576,0),MATCH((CUADRO!F$4&amp;$E447),'Hoja de Trabajo para listado'!$CD$151:$DC$151,0)),0)</f>
        <v>0</v>
      </c>
      <c r="G447" s="241">
        <f ca="1">+IFERROR(INDEX('Hoja de Trabajo para listado'!$A$155:$Z$1048576,MATCH($A447,'Hoja de Trabajo para listado'!$A$155:$A$1048576,0),MATCH((CUADRO!G$4&amp;$E447),'Hoja de Trabajo para listado'!$A$151:$Z$151,0)),0)+IFERROR(INDEX('Hoja de Trabajo para listado'!$AB$155:$BA$1048576,MATCH($A447,'Hoja de Trabajo para listado'!$AB$155:$AB$1048576,0),MATCH((CUADRO!G$4&amp;$E447),'Hoja de Trabajo para listado'!$AB$151:$BA$151,0)),0)+IFERROR(INDEX('Hoja de Trabajo para listado'!$BC$155:$CB$1048576,MATCH($A447,'Hoja de Trabajo para listado'!$BC$155:$BC$1048576,0),MATCH((CUADRO!G$4&amp;$E447),'Hoja de Trabajo para listado'!$BC$151:$CB$151,0)),0)+IFERROR(INDEX('Hoja de Trabajo para listado'!$DE$153:$DG$274,MATCH($A447,'Hoja de Trabajo para listado'!$DE$153:$DE$1048576,0),MATCH((CUADRO!G$4&amp;$E447),'Hoja de Trabajo para listado'!$DE$151:$DG$151,0)),0)+IFERROR(INDEX('Hoja de Trabajo para listado'!$CD$155:$DC$1048576,MATCH($A447,'Hoja de Trabajo para listado'!$CD$155:$CD$1048576,0),MATCH((CUADRO!G$4&amp;$E447),'Hoja de Trabajo para listado'!$CD$151:$DC$151,0)),0)</f>
        <v>0</v>
      </c>
      <c r="H447" s="241">
        <f ca="1">+IFERROR(INDEX('Hoja de Trabajo para listado'!$A$155:$Z$1048576,MATCH($A447,'Hoja de Trabajo para listado'!$A$155:$A$1048576,0),MATCH((CUADRO!H$4&amp;$E447),'Hoja de Trabajo para listado'!$A$151:$Z$151,0)),0)+IFERROR(INDEX('Hoja de Trabajo para listado'!$AB$155:$BA$1048576,MATCH($A447,'Hoja de Trabajo para listado'!$AB$155:$AB$1048576,0),MATCH((CUADRO!H$4&amp;$E447),'Hoja de Trabajo para listado'!$AB$151:$BA$151,0)),0)+IFERROR(INDEX('Hoja de Trabajo para listado'!$BC$155:$CB$1048576,MATCH($A447,'Hoja de Trabajo para listado'!$BC$155:$BC$1048576,0),MATCH((CUADRO!H$4&amp;$E447),'Hoja de Trabajo para listado'!$BC$151:$CB$151,0)),0)+IFERROR(INDEX('Hoja de Trabajo para listado'!$DE$153:$DG$274,MATCH($A447,'Hoja de Trabajo para listado'!$DE$153:$DE$1048576,0),MATCH((CUADRO!H$4&amp;$E447),'Hoja de Trabajo para listado'!$DE$151:$DG$151,0)),0)+IFERROR(INDEX('Hoja de Trabajo para listado'!$CD$155:$DC$1048576,MATCH($A447,'Hoja de Trabajo para listado'!$CD$155:$CD$1048576,0),MATCH((CUADRO!H$4&amp;$E447),'Hoja de Trabajo para listado'!$CD$151:$DC$151,0)),0)</f>
        <v>0</v>
      </c>
      <c r="I447" s="241">
        <f ca="1">+IFERROR(INDEX('Hoja de Trabajo para listado'!$A$155:$Z$1048576,MATCH($A447,'Hoja de Trabajo para listado'!$A$155:$A$1048576,0),MATCH((CUADRO!I$4&amp;$E447),'Hoja de Trabajo para listado'!$A$151:$Z$151,0)),0)+IFERROR(INDEX('Hoja de Trabajo para listado'!$AB$155:$BA$1048576,MATCH($A447,'Hoja de Trabajo para listado'!$AB$155:$AB$1048576,0),MATCH((CUADRO!I$4&amp;$E447),'Hoja de Trabajo para listado'!$AB$151:$BA$151,0)),0)+IFERROR(INDEX('Hoja de Trabajo para listado'!$BC$155:$CB$1048576,MATCH($A447,'Hoja de Trabajo para listado'!$BC$155:$BC$1048576,0),MATCH((CUADRO!I$4&amp;$E447),'Hoja de Trabajo para listado'!$BC$151:$CB$151,0)),0)+IFERROR(INDEX('Hoja de Trabajo para listado'!$DE$153:$DG$274,MATCH($A447,'Hoja de Trabajo para listado'!$DE$153:$DE$1048576,0),MATCH((CUADRO!I$4&amp;$E447),'Hoja de Trabajo para listado'!$DE$151:$DG$151,0)),0)+IFERROR(INDEX('Hoja de Trabajo para listado'!$CD$155:$DC$1048576,MATCH($A447,'Hoja de Trabajo para listado'!$CD$155:$CD$1048576,0),MATCH((CUADRO!I$4&amp;$E447),'Hoja de Trabajo para listado'!$CD$151:$DC$151,0)),0)</f>
        <v>0</v>
      </c>
      <c r="J447" s="241">
        <f ca="1">+IFERROR(INDEX('Hoja de Trabajo para listado'!$A$155:$Z$1048576,MATCH($A447,'Hoja de Trabajo para listado'!$A$155:$A$1048576,0),MATCH((CUADRO!J$4&amp;$E447),'Hoja de Trabajo para listado'!$A$151:$Z$151,0)),0)+IFERROR(INDEX('Hoja de Trabajo para listado'!$AB$155:$BA$1048576,MATCH($A447,'Hoja de Trabajo para listado'!$AB$155:$AB$1048576,0),MATCH((CUADRO!J$4&amp;$E447),'Hoja de Trabajo para listado'!$AB$151:$BA$151,0)),0)+IFERROR(INDEX('Hoja de Trabajo para listado'!$BC$155:$CB$1048576,MATCH($A447,'Hoja de Trabajo para listado'!$BC$155:$BC$1048576,0),MATCH((CUADRO!J$4&amp;$E447),'Hoja de Trabajo para listado'!$BC$151:$CB$151,0)),0)+IFERROR(INDEX('Hoja de Trabajo para listado'!$DE$153:$DG$274,MATCH($A447,'Hoja de Trabajo para listado'!$DE$153:$DE$1048576,0),MATCH((CUADRO!J$4&amp;$E447),'Hoja de Trabajo para listado'!$DE$151:$DG$151,0)),0)+IFERROR(INDEX('Hoja de Trabajo para listado'!$CD$155:$DC$1048576,MATCH($A447,'Hoja de Trabajo para listado'!$CD$155:$CD$1048576,0),MATCH((CUADRO!J$4&amp;$E447),'Hoja de Trabajo para listado'!$CD$151:$DC$151,0)),0)</f>
        <v>0</v>
      </c>
      <c r="K447" s="241">
        <f ca="1">+IFERROR(INDEX('Hoja de Trabajo para listado'!$A$155:$Z$1048576,MATCH($A447,'Hoja de Trabajo para listado'!$A$155:$A$1048576,0),MATCH((CUADRO!K$4&amp;$E447),'Hoja de Trabajo para listado'!$A$151:$Z$151,0)),0)+IFERROR(INDEX('Hoja de Trabajo para listado'!$AB$155:$BA$1048576,MATCH($A447,'Hoja de Trabajo para listado'!$AB$155:$AB$1048576,0),MATCH((CUADRO!K$4&amp;$E447),'Hoja de Trabajo para listado'!$AB$151:$BA$151,0)),0)+IFERROR(INDEX('Hoja de Trabajo para listado'!$BC$155:$CB$1048576,MATCH($A447,'Hoja de Trabajo para listado'!$BC$155:$BC$1048576,0),MATCH((CUADRO!K$4&amp;$E447),'Hoja de Trabajo para listado'!$BC$151:$CB$151,0)),0)+IFERROR(INDEX('Hoja de Trabajo para listado'!$DE$153:$DG$274,MATCH($A447,'Hoja de Trabajo para listado'!$DE$153:$DE$1048576,0),MATCH((CUADRO!K$4&amp;$E447),'Hoja de Trabajo para listado'!$DE$151:$DG$151,0)),0)+IFERROR(INDEX('Hoja de Trabajo para listado'!$CD$155:$DC$1048576,MATCH($A447,'Hoja de Trabajo para listado'!$CD$155:$CD$1048576,0),MATCH((CUADRO!K$4&amp;$E447),'Hoja de Trabajo para listado'!$CD$151:$DC$151,0)),0)</f>
        <v>0</v>
      </c>
      <c r="L447" s="241">
        <f ca="1">+IFERROR(INDEX('Hoja de Trabajo para listado'!$A$155:$Z$1048576,MATCH($A447,'Hoja de Trabajo para listado'!$A$155:$A$1048576,0),MATCH((CUADRO!L$4&amp;$E447),'Hoja de Trabajo para listado'!$A$151:$Z$151,0)),0)+IFERROR(INDEX('Hoja de Trabajo para listado'!$AB$155:$BA$1048576,MATCH($A447,'Hoja de Trabajo para listado'!$AB$155:$AB$1048576,0),MATCH((CUADRO!L$4&amp;$E447),'Hoja de Trabajo para listado'!$AB$151:$BA$151,0)),0)+IFERROR(INDEX('Hoja de Trabajo para listado'!$BC$155:$CB$1048576,MATCH($A447,'Hoja de Trabajo para listado'!$BC$155:$BC$1048576,0),MATCH((CUADRO!L$4&amp;$E447),'Hoja de Trabajo para listado'!$BC$151:$CB$151,0)),0)+IFERROR(INDEX('Hoja de Trabajo para listado'!$DE$153:$DG$274,MATCH($A447,'Hoja de Trabajo para listado'!$DE$153:$DE$1048576,0),MATCH((CUADRO!L$4&amp;$E447),'Hoja de Trabajo para listado'!$DE$151:$DG$151,0)),0)+IFERROR(INDEX('Hoja de Trabajo para listado'!$CD$155:$DC$1048576,MATCH($A447,'Hoja de Trabajo para listado'!$CD$155:$CD$1048576,0),MATCH((CUADRO!L$4&amp;$E447),'Hoja de Trabajo para listado'!$CD$151:$DC$151,0)),0)</f>
        <v>0</v>
      </c>
      <c r="M447" s="241">
        <f ca="1">+IFERROR(INDEX('Hoja de Trabajo para listado'!$A$155:$Z$1048576,MATCH($A447,'Hoja de Trabajo para listado'!$A$155:$A$1048576,0),MATCH((CUADRO!M$4&amp;$E447),'Hoja de Trabajo para listado'!$A$151:$Z$151,0)),0)+IFERROR(INDEX('Hoja de Trabajo para listado'!$AB$155:$BA$1048576,MATCH($A447,'Hoja de Trabajo para listado'!$AB$155:$AB$1048576,0),MATCH((CUADRO!M$4&amp;$E447),'Hoja de Trabajo para listado'!$AB$151:$BA$151,0)),0)+IFERROR(INDEX('Hoja de Trabajo para listado'!$BC$155:$CB$1048576,MATCH($A447,'Hoja de Trabajo para listado'!$BC$155:$BC$1048576,0),MATCH((CUADRO!M$4&amp;$E447),'Hoja de Trabajo para listado'!$BC$151:$CB$151,0)),0)+IFERROR(INDEX('Hoja de Trabajo para listado'!$DE$153:$DG$274,MATCH($A447,'Hoja de Trabajo para listado'!$DE$153:$DE$1048576,0),MATCH((CUADRO!M$4&amp;$E447),'Hoja de Trabajo para listado'!$DE$151:$DG$151,0)),0)+IFERROR(INDEX('Hoja de Trabajo para listado'!$CD$155:$DC$1048576,MATCH($A447,'Hoja de Trabajo para listado'!$CD$155:$CD$1048576,0),MATCH((CUADRO!M$4&amp;$E447),'Hoja de Trabajo para listado'!$CD$151:$DC$151,0)),0)</f>
        <v>0</v>
      </c>
      <c r="N447" s="241">
        <f ca="1">+IFERROR(INDEX('Hoja de Trabajo para listado'!$A$155:$Z$1048576,MATCH($A447,'Hoja de Trabajo para listado'!$A$155:$A$1048576,0),MATCH((CUADRO!N$4&amp;$E447),'Hoja de Trabajo para listado'!$A$151:$Z$151,0)),0)+IFERROR(INDEX('Hoja de Trabajo para listado'!$AB$155:$BA$1048576,MATCH($A447,'Hoja de Trabajo para listado'!$AB$155:$AB$1048576,0),MATCH((CUADRO!N$4&amp;$E447),'Hoja de Trabajo para listado'!$AB$151:$BA$151,0)),0)+IFERROR(INDEX('Hoja de Trabajo para listado'!$BC$155:$CB$1048576,MATCH($A447,'Hoja de Trabajo para listado'!$BC$155:$BC$1048576,0),MATCH((CUADRO!N$4&amp;$E447),'Hoja de Trabajo para listado'!$BC$151:$CB$151,0)),0)+IFERROR(INDEX('Hoja de Trabajo para listado'!$DE$153:$DG$274,MATCH($A447,'Hoja de Trabajo para listado'!$DE$153:$DE$1048576,0),MATCH((CUADRO!N$4&amp;$E447),'Hoja de Trabajo para listado'!$DE$151:$DG$151,0)),0)+IFERROR(INDEX('Hoja de Trabajo para listado'!$CD$155:$DC$1048576,MATCH($A447,'Hoja de Trabajo para listado'!$CD$155:$CD$1048576,0),MATCH((CUADRO!N$4&amp;$E447),'Hoja de Trabajo para listado'!$CD$151:$DC$151,0)),0)</f>
        <v>0</v>
      </c>
      <c r="O447" s="241">
        <f ca="1">+IFERROR(INDEX('Hoja de Trabajo para listado'!$A$155:$Z$1048576,MATCH($A447,'Hoja de Trabajo para listado'!$A$155:$A$1048576,0),MATCH((CUADRO!O$4&amp;$E447),'Hoja de Trabajo para listado'!$A$151:$Z$151,0)),0)+IFERROR(INDEX('Hoja de Trabajo para listado'!$AB$155:$BA$1048576,MATCH($A447,'Hoja de Trabajo para listado'!$AB$155:$AB$1048576,0),MATCH((CUADRO!O$4&amp;$E447),'Hoja de Trabajo para listado'!$AB$151:$BA$151,0)),0)+IFERROR(INDEX('Hoja de Trabajo para listado'!$BC$155:$CB$1048576,MATCH($A447,'Hoja de Trabajo para listado'!$BC$155:$BC$1048576,0),MATCH((CUADRO!O$4&amp;$E447),'Hoja de Trabajo para listado'!$BC$151:$CB$151,0)),0)+IFERROR(INDEX('Hoja de Trabajo para listado'!$DE$153:$DG$274,MATCH($A447,'Hoja de Trabajo para listado'!$DE$153:$DE$1048576,0),MATCH((CUADRO!O$4&amp;$E447),'Hoja de Trabajo para listado'!$DE$151:$DG$151,0)),0)+IFERROR(INDEX('Hoja de Trabajo para listado'!$CD$155:$DC$1048576,MATCH($A447,'Hoja de Trabajo para listado'!$CD$155:$CD$1048576,0),MATCH((CUADRO!O$4&amp;$E447),'Hoja de Trabajo para listado'!$CD$151:$DC$151,0)),0)</f>
        <v>0</v>
      </c>
      <c r="P447" s="241">
        <f ca="1">+IFERROR(INDEX('Hoja de Trabajo para listado'!$A$155:$Z$1048576,MATCH($A447,'Hoja de Trabajo para listado'!$A$155:$A$1048576,0),MATCH((CUADRO!P$4&amp;$E447),'Hoja de Trabajo para listado'!$A$151:$Z$151,0)),0)+IFERROR(INDEX('Hoja de Trabajo para listado'!$AB$155:$BA$1048576,MATCH($A447,'Hoja de Trabajo para listado'!$AB$155:$AB$1048576,0),MATCH((CUADRO!P$4&amp;$E447),'Hoja de Trabajo para listado'!$AB$151:$BA$151,0)),0)+IFERROR(INDEX('Hoja de Trabajo para listado'!$BC$155:$CB$1048576,MATCH($A447,'Hoja de Trabajo para listado'!$BC$155:$BC$1048576,0),MATCH((CUADRO!P$4&amp;$E447),'Hoja de Trabajo para listado'!$BC$151:$CB$151,0)),0)+IFERROR(INDEX('Hoja de Trabajo para listado'!$DE$153:$DG$274,MATCH($A447,'Hoja de Trabajo para listado'!$DE$153:$DE$1048576,0),MATCH((CUADRO!P$4&amp;$E447),'Hoja de Trabajo para listado'!$DE$151:$DG$151,0)),0)+IFERROR(INDEX('Hoja de Trabajo para listado'!$CD$155:$DC$1048576,MATCH($A447,'Hoja de Trabajo para listado'!$CD$155:$CD$1048576,0),MATCH((CUADRO!P$4&amp;$E447),'Hoja de Trabajo para listado'!$CD$151:$DC$151,0)),0)</f>
        <v>0</v>
      </c>
      <c r="Q447" s="241">
        <f ca="1">+IFERROR(INDEX('Hoja de Trabajo para listado'!$A$155:$Z$1048576,MATCH($A447,'Hoja de Trabajo para listado'!$A$155:$A$1048576,0),MATCH((CUADRO!Q$4&amp;$E447),'Hoja de Trabajo para listado'!$A$151:$Z$151,0)),0)+IFERROR(INDEX('Hoja de Trabajo para listado'!$AB$155:$BA$1048576,MATCH($A447,'Hoja de Trabajo para listado'!$AB$155:$AB$1048576,0),MATCH((CUADRO!Q$4&amp;$E447),'Hoja de Trabajo para listado'!$AB$151:$BA$151,0)),0)+IFERROR(INDEX('Hoja de Trabajo para listado'!$BC$155:$CB$1048576,MATCH($A447,'Hoja de Trabajo para listado'!$BC$155:$BC$1048576,0),MATCH((CUADRO!Q$4&amp;$E447),'Hoja de Trabajo para listado'!$BC$151:$CB$151,0)),0)+IFERROR(INDEX('Hoja de Trabajo para listado'!$DE$153:$DG$274,MATCH($A447,'Hoja de Trabajo para listado'!$DE$153:$DE$1048576,0),MATCH((CUADRO!Q$4&amp;$E447),'Hoja de Trabajo para listado'!$DE$151:$DG$151,0)),0)+IFERROR(INDEX('Hoja de Trabajo para listado'!$CD$155:$DC$1048576,MATCH($A447,'Hoja de Trabajo para listado'!$CD$155:$CD$1048576,0),MATCH((CUADRO!Q$4&amp;$E447),'Hoja de Trabajo para listado'!$CD$151:$DC$151,0)),0)</f>
        <v>0</v>
      </c>
      <c r="R447" s="241">
        <f t="shared" ca="1" si="12"/>
        <v>0</v>
      </c>
      <c r="S447" s="247"/>
      <c r="T447" s="241">
        <f ca="1">+T448</f>
        <v>0</v>
      </c>
      <c r="U447" s="240">
        <f t="shared" si="13"/>
        <v>1</v>
      </c>
    </row>
    <row r="448" spans="1:21" customFormat="1" ht="15" hidden="1" customHeight="1">
      <c r="A448" s="32">
        <v>1104</v>
      </c>
      <c r="B448" s="382"/>
      <c r="C448" s="245" t="str">
        <f>+VLOOKUP(A448,bd_lista!$A$3:$C$592,3,FALSE)</f>
        <v>Gobierno Autónomo Municipal de Villa Azurduy</v>
      </c>
      <c r="D448" s="384"/>
      <c r="E448" s="242" t="s">
        <v>684</v>
      </c>
      <c r="F448" s="241">
        <f ca="1">+IFERROR(INDEX('Hoja de Trabajo para listado'!$A$155:$Z$1048576,MATCH($A448,'Hoja de Trabajo para listado'!$A$155:$A$1048576,0),MATCH((CUADRO!F$4&amp;$E448),'Hoja de Trabajo para listado'!$A$151:$Z$151,0)),0)+IFERROR(INDEX('Hoja de Trabajo para listado'!$AB$155:$BA$1048576,MATCH($A448,'Hoja de Trabajo para listado'!$AB$155:$AB$1048576,0),MATCH((CUADRO!F$4&amp;$E448),'Hoja de Trabajo para listado'!$AB$151:$BA$151,0)),0)+IFERROR(INDEX('Hoja de Trabajo para listado'!$BC$155:$CB$1048576,MATCH($A448,'Hoja de Trabajo para listado'!$BC$155:$BC$1048576,0),MATCH((CUADRO!F$4&amp;$E448),'Hoja de Trabajo para listado'!$BC$151:$CB$151,0)),0)+IFERROR(INDEX('Hoja de Trabajo para listado'!$DE$153:$DG$274,MATCH($A448,'Hoja de Trabajo para listado'!$DE$153:$DE$1048576,0),MATCH((CUADRO!F$4&amp;$E448),'Hoja de Trabajo para listado'!$DE$151:$DG$151,0)),0)+IFERROR(INDEX('Hoja de Trabajo para listado'!$CD$155:$DC$1048576,MATCH($A448,'Hoja de Trabajo para listado'!$CD$155:$CD$1048576,0),MATCH((CUADRO!F$4&amp;$E448),'Hoja de Trabajo para listado'!$CD$151:$DC$151,0)),0)</f>
        <v>0</v>
      </c>
      <c r="G448" s="241">
        <f ca="1">+IFERROR(INDEX('Hoja de Trabajo para listado'!$A$155:$Z$1048576,MATCH($A448,'Hoja de Trabajo para listado'!$A$155:$A$1048576,0),MATCH((CUADRO!G$4&amp;$E448),'Hoja de Trabajo para listado'!$A$151:$Z$151,0)),0)+IFERROR(INDEX('Hoja de Trabajo para listado'!$AB$155:$BA$1048576,MATCH($A448,'Hoja de Trabajo para listado'!$AB$155:$AB$1048576,0),MATCH((CUADRO!G$4&amp;$E448),'Hoja de Trabajo para listado'!$AB$151:$BA$151,0)),0)+IFERROR(INDEX('Hoja de Trabajo para listado'!$BC$155:$CB$1048576,MATCH($A448,'Hoja de Trabajo para listado'!$BC$155:$BC$1048576,0),MATCH((CUADRO!G$4&amp;$E448),'Hoja de Trabajo para listado'!$BC$151:$CB$151,0)),0)+IFERROR(INDEX('Hoja de Trabajo para listado'!$DE$153:$DG$274,MATCH($A448,'Hoja de Trabajo para listado'!$DE$153:$DE$1048576,0),MATCH((CUADRO!G$4&amp;$E448),'Hoja de Trabajo para listado'!$DE$151:$DG$151,0)),0)+IFERROR(INDEX('Hoja de Trabajo para listado'!$CD$155:$DC$1048576,MATCH($A448,'Hoja de Trabajo para listado'!$CD$155:$CD$1048576,0),MATCH((CUADRO!G$4&amp;$E448),'Hoja de Trabajo para listado'!$CD$151:$DC$151,0)),0)</f>
        <v>0</v>
      </c>
      <c r="H448" s="241">
        <f ca="1">+IFERROR(INDEX('Hoja de Trabajo para listado'!$A$155:$Z$1048576,MATCH($A448,'Hoja de Trabajo para listado'!$A$155:$A$1048576,0),MATCH((CUADRO!H$4&amp;$E448),'Hoja de Trabajo para listado'!$A$151:$Z$151,0)),0)+IFERROR(INDEX('Hoja de Trabajo para listado'!$AB$155:$BA$1048576,MATCH($A448,'Hoja de Trabajo para listado'!$AB$155:$AB$1048576,0),MATCH((CUADRO!H$4&amp;$E448),'Hoja de Trabajo para listado'!$AB$151:$BA$151,0)),0)+IFERROR(INDEX('Hoja de Trabajo para listado'!$BC$155:$CB$1048576,MATCH($A448,'Hoja de Trabajo para listado'!$BC$155:$BC$1048576,0),MATCH((CUADRO!H$4&amp;$E448),'Hoja de Trabajo para listado'!$BC$151:$CB$151,0)),0)+IFERROR(INDEX('Hoja de Trabajo para listado'!$DE$153:$DG$274,MATCH($A448,'Hoja de Trabajo para listado'!$DE$153:$DE$1048576,0),MATCH((CUADRO!H$4&amp;$E448),'Hoja de Trabajo para listado'!$DE$151:$DG$151,0)),0)+IFERROR(INDEX('Hoja de Trabajo para listado'!$CD$155:$DC$1048576,MATCH($A448,'Hoja de Trabajo para listado'!$CD$155:$CD$1048576,0),MATCH((CUADRO!H$4&amp;$E448),'Hoja de Trabajo para listado'!$CD$151:$DC$151,0)),0)</f>
        <v>0</v>
      </c>
      <c r="I448" s="241">
        <f ca="1">+IFERROR(INDEX('Hoja de Trabajo para listado'!$A$155:$Z$1048576,MATCH($A448,'Hoja de Trabajo para listado'!$A$155:$A$1048576,0),MATCH((CUADRO!I$4&amp;$E448),'Hoja de Trabajo para listado'!$A$151:$Z$151,0)),0)+IFERROR(INDEX('Hoja de Trabajo para listado'!$AB$155:$BA$1048576,MATCH($A448,'Hoja de Trabajo para listado'!$AB$155:$AB$1048576,0),MATCH((CUADRO!I$4&amp;$E448),'Hoja de Trabajo para listado'!$AB$151:$BA$151,0)),0)+IFERROR(INDEX('Hoja de Trabajo para listado'!$BC$155:$CB$1048576,MATCH($A448,'Hoja de Trabajo para listado'!$BC$155:$BC$1048576,0),MATCH((CUADRO!I$4&amp;$E448),'Hoja de Trabajo para listado'!$BC$151:$CB$151,0)),0)+IFERROR(INDEX('Hoja de Trabajo para listado'!$DE$153:$DG$274,MATCH($A448,'Hoja de Trabajo para listado'!$DE$153:$DE$1048576,0),MATCH((CUADRO!I$4&amp;$E448),'Hoja de Trabajo para listado'!$DE$151:$DG$151,0)),0)+IFERROR(INDEX('Hoja de Trabajo para listado'!$CD$155:$DC$1048576,MATCH($A448,'Hoja de Trabajo para listado'!$CD$155:$CD$1048576,0),MATCH((CUADRO!I$4&amp;$E448),'Hoja de Trabajo para listado'!$CD$151:$DC$151,0)),0)</f>
        <v>0</v>
      </c>
      <c r="J448" s="241">
        <f ca="1">+IFERROR(INDEX('Hoja de Trabajo para listado'!$A$155:$Z$1048576,MATCH($A448,'Hoja de Trabajo para listado'!$A$155:$A$1048576,0),MATCH((CUADRO!J$4&amp;$E448),'Hoja de Trabajo para listado'!$A$151:$Z$151,0)),0)+IFERROR(INDEX('Hoja de Trabajo para listado'!$AB$155:$BA$1048576,MATCH($A448,'Hoja de Trabajo para listado'!$AB$155:$AB$1048576,0),MATCH((CUADRO!J$4&amp;$E448),'Hoja de Trabajo para listado'!$AB$151:$BA$151,0)),0)+IFERROR(INDEX('Hoja de Trabajo para listado'!$BC$155:$CB$1048576,MATCH($A448,'Hoja de Trabajo para listado'!$BC$155:$BC$1048576,0),MATCH((CUADRO!J$4&amp;$E448),'Hoja de Trabajo para listado'!$BC$151:$CB$151,0)),0)+IFERROR(INDEX('Hoja de Trabajo para listado'!$DE$153:$DG$274,MATCH($A448,'Hoja de Trabajo para listado'!$DE$153:$DE$1048576,0),MATCH((CUADRO!J$4&amp;$E448),'Hoja de Trabajo para listado'!$DE$151:$DG$151,0)),0)+IFERROR(INDEX('Hoja de Trabajo para listado'!$CD$155:$DC$1048576,MATCH($A448,'Hoja de Trabajo para listado'!$CD$155:$CD$1048576,0),MATCH((CUADRO!J$4&amp;$E448),'Hoja de Trabajo para listado'!$CD$151:$DC$151,0)),0)</f>
        <v>0</v>
      </c>
      <c r="K448" s="241">
        <f ca="1">+IFERROR(INDEX('Hoja de Trabajo para listado'!$A$155:$Z$1048576,MATCH($A448,'Hoja de Trabajo para listado'!$A$155:$A$1048576,0),MATCH((CUADRO!K$4&amp;$E448),'Hoja de Trabajo para listado'!$A$151:$Z$151,0)),0)+IFERROR(INDEX('Hoja de Trabajo para listado'!$AB$155:$BA$1048576,MATCH($A448,'Hoja de Trabajo para listado'!$AB$155:$AB$1048576,0),MATCH((CUADRO!K$4&amp;$E448),'Hoja de Trabajo para listado'!$AB$151:$BA$151,0)),0)+IFERROR(INDEX('Hoja de Trabajo para listado'!$BC$155:$CB$1048576,MATCH($A448,'Hoja de Trabajo para listado'!$BC$155:$BC$1048576,0),MATCH((CUADRO!K$4&amp;$E448),'Hoja de Trabajo para listado'!$BC$151:$CB$151,0)),0)+IFERROR(INDEX('Hoja de Trabajo para listado'!$DE$153:$DG$274,MATCH($A448,'Hoja de Trabajo para listado'!$DE$153:$DE$1048576,0),MATCH((CUADRO!K$4&amp;$E448),'Hoja de Trabajo para listado'!$DE$151:$DG$151,0)),0)+IFERROR(INDEX('Hoja de Trabajo para listado'!$CD$155:$DC$1048576,MATCH($A448,'Hoja de Trabajo para listado'!$CD$155:$CD$1048576,0),MATCH((CUADRO!K$4&amp;$E448),'Hoja de Trabajo para listado'!$CD$151:$DC$151,0)),0)</f>
        <v>0</v>
      </c>
      <c r="L448" s="241">
        <f ca="1">+IFERROR(INDEX('Hoja de Trabajo para listado'!$A$155:$Z$1048576,MATCH($A448,'Hoja de Trabajo para listado'!$A$155:$A$1048576,0),MATCH((CUADRO!L$4&amp;$E448),'Hoja de Trabajo para listado'!$A$151:$Z$151,0)),0)+IFERROR(INDEX('Hoja de Trabajo para listado'!$AB$155:$BA$1048576,MATCH($A448,'Hoja de Trabajo para listado'!$AB$155:$AB$1048576,0),MATCH((CUADRO!L$4&amp;$E448),'Hoja de Trabajo para listado'!$AB$151:$BA$151,0)),0)+IFERROR(INDEX('Hoja de Trabajo para listado'!$BC$155:$CB$1048576,MATCH($A448,'Hoja de Trabajo para listado'!$BC$155:$BC$1048576,0),MATCH((CUADRO!L$4&amp;$E448),'Hoja de Trabajo para listado'!$BC$151:$CB$151,0)),0)+IFERROR(INDEX('Hoja de Trabajo para listado'!$DE$153:$DG$274,MATCH($A448,'Hoja de Trabajo para listado'!$DE$153:$DE$1048576,0),MATCH((CUADRO!L$4&amp;$E448),'Hoja de Trabajo para listado'!$DE$151:$DG$151,0)),0)+IFERROR(INDEX('Hoja de Trabajo para listado'!$CD$155:$DC$1048576,MATCH($A448,'Hoja de Trabajo para listado'!$CD$155:$CD$1048576,0),MATCH((CUADRO!L$4&amp;$E448),'Hoja de Trabajo para listado'!$CD$151:$DC$151,0)),0)</f>
        <v>0</v>
      </c>
      <c r="M448" s="241">
        <f ca="1">+IFERROR(INDEX('Hoja de Trabajo para listado'!$A$155:$Z$1048576,MATCH($A448,'Hoja de Trabajo para listado'!$A$155:$A$1048576,0),MATCH((CUADRO!M$4&amp;$E448),'Hoja de Trabajo para listado'!$A$151:$Z$151,0)),0)+IFERROR(INDEX('Hoja de Trabajo para listado'!$AB$155:$BA$1048576,MATCH($A448,'Hoja de Trabajo para listado'!$AB$155:$AB$1048576,0),MATCH((CUADRO!M$4&amp;$E448),'Hoja de Trabajo para listado'!$AB$151:$BA$151,0)),0)+IFERROR(INDEX('Hoja de Trabajo para listado'!$BC$155:$CB$1048576,MATCH($A448,'Hoja de Trabajo para listado'!$BC$155:$BC$1048576,0),MATCH((CUADRO!M$4&amp;$E448),'Hoja de Trabajo para listado'!$BC$151:$CB$151,0)),0)+IFERROR(INDEX('Hoja de Trabajo para listado'!$DE$153:$DG$274,MATCH($A448,'Hoja de Trabajo para listado'!$DE$153:$DE$1048576,0),MATCH((CUADRO!M$4&amp;$E448),'Hoja de Trabajo para listado'!$DE$151:$DG$151,0)),0)+IFERROR(INDEX('Hoja de Trabajo para listado'!$CD$155:$DC$1048576,MATCH($A448,'Hoja de Trabajo para listado'!$CD$155:$CD$1048576,0),MATCH((CUADRO!M$4&amp;$E448),'Hoja de Trabajo para listado'!$CD$151:$DC$151,0)),0)</f>
        <v>0</v>
      </c>
      <c r="N448" s="241">
        <f ca="1">+IFERROR(INDEX('Hoja de Trabajo para listado'!$A$155:$Z$1048576,MATCH($A448,'Hoja de Trabajo para listado'!$A$155:$A$1048576,0),MATCH((CUADRO!N$4&amp;$E448),'Hoja de Trabajo para listado'!$A$151:$Z$151,0)),0)+IFERROR(INDEX('Hoja de Trabajo para listado'!$AB$155:$BA$1048576,MATCH($A448,'Hoja de Trabajo para listado'!$AB$155:$AB$1048576,0),MATCH((CUADRO!N$4&amp;$E448),'Hoja de Trabajo para listado'!$AB$151:$BA$151,0)),0)+IFERROR(INDEX('Hoja de Trabajo para listado'!$BC$155:$CB$1048576,MATCH($A448,'Hoja de Trabajo para listado'!$BC$155:$BC$1048576,0),MATCH((CUADRO!N$4&amp;$E448),'Hoja de Trabajo para listado'!$BC$151:$CB$151,0)),0)+IFERROR(INDEX('Hoja de Trabajo para listado'!$DE$153:$DG$274,MATCH($A448,'Hoja de Trabajo para listado'!$DE$153:$DE$1048576,0),MATCH((CUADRO!N$4&amp;$E448),'Hoja de Trabajo para listado'!$DE$151:$DG$151,0)),0)+IFERROR(INDEX('Hoja de Trabajo para listado'!$CD$155:$DC$1048576,MATCH($A448,'Hoja de Trabajo para listado'!$CD$155:$CD$1048576,0),MATCH((CUADRO!N$4&amp;$E448),'Hoja de Trabajo para listado'!$CD$151:$DC$151,0)),0)</f>
        <v>0</v>
      </c>
      <c r="O448" s="241">
        <f ca="1">+IFERROR(INDEX('Hoja de Trabajo para listado'!$A$155:$Z$1048576,MATCH($A448,'Hoja de Trabajo para listado'!$A$155:$A$1048576,0),MATCH((CUADRO!O$4&amp;$E448),'Hoja de Trabajo para listado'!$A$151:$Z$151,0)),0)+IFERROR(INDEX('Hoja de Trabajo para listado'!$AB$155:$BA$1048576,MATCH($A448,'Hoja de Trabajo para listado'!$AB$155:$AB$1048576,0),MATCH((CUADRO!O$4&amp;$E448),'Hoja de Trabajo para listado'!$AB$151:$BA$151,0)),0)+IFERROR(INDEX('Hoja de Trabajo para listado'!$BC$155:$CB$1048576,MATCH($A448,'Hoja de Trabajo para listado'!$BC$155:$BC$1048576,0),MATCH((CUADRO!O$4&amp;$E448),'Hoja de Trabajo para listado'!$BC$151:$CB$151,0)),0)+IFERROR(INDEX('Hoja de Trabajo para listado'!$DE$153:$DG$274,MATCH($A448,'Hoja de Trabajo para listado'!$DE$153:$DE$1048576,0),MATCH((CUADRO!O$4&amp;$E448),'Hoja de Trabajo para listado'!$DE$151:$DG$151,0)),0)+IFERROR(INDEX('Hoja de Trabajo para listado'!$CD$155:$DC$1048576,MATCH($A448,'Hoja de Trabajo para listado'!$CD$155:$CD$1048576,0),MATCH((CUADRO!O$4&amp;$E448),'Hoja de Trabajo para listado'!$CD$151:$DC$151,0)),0)</f>
        <v>0</v>
      </c>
      <c r="P448" s="241">
        <f ca="1">+IFERROR(INDEX('Hoja de Trabajo para listado'!$A$155:$Z$1048576,MATCH($A448,'Hoja de Trabajo para listado'!$A$155:$A$1048576,0),MATCH((CUADRO!P$4&amp;$E448),'Hoja de Trabajo para listado'!$A$151:$Z$151,0)),0)+IFERROR(INDEX('Hoja de Trabajo para listado'!$AB$155:$BA$1048576,MATCH($A448,'Hoja de Trabajo para listado'!$AB$155:$AB$1048576,0),MATCH((CUADRO!P$4&amp;$E448),'Hoja de Trabajo para listado'!$AB$151:$BA$151,0)),0)+IFERROR(INDEX('Hoja de Trabajo para listado'!$BC$155:$CB$1048576,MATCH($A448,'Hoja de Trabajo para listado'!$BC$155:$BC$1048576,0),MATCH((CUADRO!P$4&amp;$E448),'Hoja de Trabajo para listado'!$BC$151:$CB$151,0)),0)+IFERROR(INDEX('Hoja de Trabajo para listado'!$DE$153:$DG$274,MATCH($A448,'Hoja de Trabajo para listado'!$DE$153:$DE$1048576,0),MATCH((CUADRO!P$4&amp;$E448),'Hoja de Trabajo para listado'!$DE$151:$DG$151,0)),0)+IFERROR(INDEX('Hoja de Trabajo para listado'!$CD$155:$DC$1048576,MATCH($A448,'Hoja de Trabajo para listado'!$CD$155:$CD$1048576,0),MATCH((CUADRO!P$4&amp;$E448),'Hoja de Trabajo para listado'!$CD$151:$DC$151,0)),0)</f>
        <v>0</v>
      </c>
      <c r="Q448" s="241">
        <f ca="1">+IFERROR(INDEX('Hoja de Trabajo para listado'!$A$155:$Z$1048576,MATCH($A448,'Hoja de Trabajo para listado'!$A$155:$A$1048576,0),MATCH((CUADRO!Q$4&amp;$E448),'Hoja de Trabajo para listado'!$A$151:$Z$151,0)),0)+IFERROR(INDEX('Hoja de Trabajo para listado'!$AB$155:$BA$1048576,MATCH($A448,'Hoja de Trabajo para listado'!$AB$155:$AB$1048576,0),MATCH((CUADRO!Q$4&amp;$E448),'Hoja de Trabajo para listado'!$AB$151:$BA$151,0)),0)+IFERROR(INDEX('Hoja de Trabajo para listado'!$BC$155:$CB$1048576,MATCH($A448,'Hoja de Trabajo para listado'!$BC$155:$BC$1048576,0),MATCH((CUADRO!Q$4&amp;$E448),'Hoja de Trabajo para listado'!$BC$151:$CB$151,0)),0)+IFERROR(INDEX('Hoja de Trabajo para listado'!$DE$153:$DG$274,MATCH($A448,'Hoja de Trabajo para listado'!$DE$153:$DE$1048576,0),MATCH((CUADRO!Q$4&amp;$E448),'Hoja de Trabajo para listado'!$DE$151:$DG$151,0)),0)+IFERROR(INDEX('Hoja de Trabajo para listado'!$CD$155:$DC$1048576,MATCH($A448,'Hoja de Trabajo para listado'!$CD$155:$CD$1048576,0),MATCH((CUADRO!Q$4&amp;$E448),'Hoja de Trabajo para listado'!$CD$151:$DC$151,0)),0)</f>
        <v>0</v>
      </c>
      <c r="R448" s="241">
        <f t="shared" ca="1" si="12"/>
        <v>0</v>
      </c>
      <c r="S448" s="247">
        <f ca="1">+R447+R448</f>
        <v>0</v>
      </c>
      <c r="T448" s="241">
        <f ca="1">+S448</f>
        <v>0</v>
      </c>
      <c r="U448" s="240">
        <f t="shared" si="13"/>
        <v>2</v>
      </c>
    </row>
    <row r="449" spans="1:21" customFormat="1" ht="15" hidden="1" customHeight="1">
      <c r="A449" s="32">
        <v>1105</v>
      </c>
      <c r="B449" s="381">
        <f>+A449</f>
        <v>1105</v>
      </c>
      <c r="C449" s="245" t="str">
        <f>+VLOOKUP(A449,bd_lista!$A$3:$C$592,3,FALSE)</f>
        <v>Gobierno Autónomo Municipal de Tarvita (Villa Orías)</v>
      </c>
      <c r="D449" s="383" t="str">
        <f>+C449</f>
        <v>Gobierno Autónomo Municipal de Tarvita (Villa Orías)</v>
      </c>
      <c r="E449" s="240" t="s">
        <v>683</v>
      </c>
      <c r="F449" s="241">
        <f ca="1">+IFERROR(INDEX('Hoja de Trabajo para listado'!$A$155:$Z$1048576,MATCH($A449,'Hoja de Trabajo para listado'!$A$155:$A$1048576,0),MATCH((CUADRO!F$4&amp;$E449),'Hoja de Trabajo para listado'!$A$151:$Z$151,0)),0)+IFERROR(INDEX('Hoja de Trabajo para listado'!$AB$155:$BA$1048576,MATCH($A449,'Hoja de Trabajo para listado'!$AB$155:$AB$1048576,0),MATCH((CUADRO!F$4&amp;$E449),'Hoja de Trabajo para listado'!$AB$151:$BA$151,0)),0)+IFERROR(INDEX('Hoja de Trabajo para listado'!$BC$155:$CB$1048576,MATCH($A449,'Hoja de Trabajo para listado'!$BC$155:$BC$1048576,0),MATCH((CUADRO!F$4&amp;$E449),'Hoja de Trabajo para listado'!$BC$151:$CB$151,0)),0)+IFERROR(INDEX('Hoja de Trabajo para listado'!$DE$153:$DG$274,MATCH($A449,'Hoja de Trabajo para listado'!$DE$153:$DE$1048576,0),MATCH((CUADRO!F$4&amp;$E449),'Hoja de Trabajo para listado'!$DE$151:$DG$151,0)),0)+IFERROR(INDEX('Hoja de Trabajo para listado'!$CD$155:$DC$1048576,MATCH($A449,'Hoja de Trabajo para listado'!$CD$155:$CD$1048576,0),MATCH((CUADRO!F$4&amp;$E449),'Hoja de Trabajo para listado'!$CD$151:$DC$151,0)),0)</f>
        <v>0</v>
      </c>
      <c r="G449" s="241">
        <f ca="1">+IFERROR(INDEX('Hoja de Trabajo para listado'!$A$155:$Z$1048576,MATCH($A449,'Hoja de Trabajo para listado'!$A$155:$A$1048576,0),MATCH((CUADRO!G$4&amp;$E449),'Hoja de Trabajo para listado'!$A$151:$Z$151,0)),0)+IFERROR(INDEX('Hoja de Trabajo para listado'!$AB$155:$BA$1048576,MATCH($A449,'Hoja de Trabajo para listado'!$AB$155:$AB$1048576,0),MATCH((CUADRO!G$4&amp;$E449),'Hoja de Trabajo para listado'!$AB$151:$BA$151,0)),0)+IFERROR(INDEX('Hoja de Trabajo para listado'!$BC$155:$CB$1048576,MATCH($A449,'Hoja de Trabajo para listado'!$BC$155:$BC$1048576,0),MATCH((CUADRO!G$4&amp;$E449),'Hoja de Trabajo para listado'!$BC$151:$CB$151,0)),0)+IFERROR(INDEX('Hoja de Trabajo para listado'!$DE$153:$DG$274,MATCH($A449,'Hoja de Trabajo para listado'!$DE$153:$DE$1048576,0),MATCH((CUADRO!G$4&amp;$E449),'Hoja de Trabajo para listado'!$DE$151:$DG$151,0)),0)+IFERROR(INDEX('Hoja de Trabajo para listado'!$CD$155:$DC$1048576,MATCH($A449,'Hoja de Trabajo para listado'!$CD$155:$CD$1048576,0),MATCH((CUADRO!G$4&amp;$E449),'Hoja de Trabajo para listado'!$CD$151:$DC$151,0)),0)</f>
        <v>0</v>
      </c>
      <c r="H449" s="241">
        <f ca="1">+IFERROR(INDEX('Hoja de Trabajo para listado'!$A$155:$Z$1048576,MATCH($A449,'Hoja de Trabajo para listado'!$A$155:$A$1048576,0),MATCH((CUADRO!H$4&amp;$E449),'Hoja de Trabajo para listado'!$A$151:$Z$151,0)),0)+IFERROR(INDEX('Hoja de Trabajo para listado'!$AB$155:$BA$1048576,MATCH($A449,'Hoja de Trabajo para listado'!$AB$155:$AB$1048576,0),MATCH((CUADRO!H$4&amp;$E449),'Hoja de Trabajo para listado'!$AB$151:$BA$151,0)),0)+IFERROR(INDEX('Hoja de Trabajo para listado'!$BC$155:$CB$1048576,MATCH($A449,'Hoja de Trabajo para listado'!$BC$155:$BC$1048576,0),MATCH((CUADRO!H$4&amp;$E449),'Hoja de Trabajo para listado'!$BC$151:$CB$151,0)),0)+IFERROR(INDEX('Hoja de Trabajo para listado'!$DE$153:$DG$274,MATCH($A449,'Hoja de Trabajo para listado'!$DE$153:$DE$1048576,0),MATCH((CUADRO!H$4&amp;$E449),'Hoja de Trabajo para listado'!$DE$151:$DG$151,0)),0)+IFERROR(INDEX('Hoja de Trabajo para listado'!$CD$155:$DC$1048576,MATCH($A449,'Hoja de Trabajo para listado'!$CD$155:$CD$1048576,0),MATCH((CUADRO!H$4&amp;$E449),'Hoja de Trabajo para listado'!$CD$151:$DC$151,0)),0)</f>
        <v>0</v>
      </c>
      <c r="I449" s="241">
        <f ca="1">+IFERROR(INDEX('Hoja de Trabajo para listado'!$A$155:$Z$1048576,MATCH($A449,'Hoja de Trabajo para listado'!$A$155:$A$1048576,0),MATCH((CUADRO!I$4&amp;$E449),'Hoja de Trabajo para listado'!$A$151:$Z$151,0)),0)+IFERROR(INDEX('Hoja de Trabajo para listado'!$AB$155:$BA$1048576,MATCH($A449,'Hoja de Trabajo para listado'!$AB$155:$AB$1048576,0),MATCH((CUADRO!I$4&amp;$E449),'Hoja de Trabajo para listado'!$AB$151:$BA$151,0)),0)+IFERROR(INDEX('Hoja de Trabajo para listado'!$BC$155:$CB$1048576,MATCH($A449,'Hoja de Trabajo para listado'!$BC$155:$BC$1048576,0),MATCH((CUADRO!I$4&amp;$E449),'Hoja de Trabajo para listado'!$BC$151:$CB$151,0)),0)+IFERROR(INDEX('Hoja de Trabajo para listado'!$DE$153:$DG$274,MATCH($A449,'Hoja de Trabajo para listado'!$DE$153:$DE$1048576,0),MATCH((CUADRO!I$4&amp;$E449),'Hoja de Trabajo para listado'!$DE$151:$DG$151,0)),0)+IFERROR(INDEX('Hoja de Trabajo para listado'!$CD$155:$DC$1048576,MATCH($A449,'Hoja de Trabajo para listado'!$CD$155:$CD$1048576,0),MATCH((CUADRO!I$4&amp;$E449),'Hoja de Trabajo para listado'!$CD$151:$DC$151,0)),0)</f>
        <v>0</v>
      </c>
      <c r="J449" s="241">
        <f ca="1">+IFERROR(INDEX('Hoja de Trabajo para listado'!$A$155:$Z$1048576,MATCH($A449,'Hoja de Trabajo para listado'!$A$155:$A$1048576,0),MATCH((CUADRO!J$4&amp;$E449),'Hoja de Trabajo para listado'!$A$151:$Z$151,0)),0)+IFERROR(INDEX('Hoja de Trabajo para listado'!$AB$155:$BA$1048576,MATCH($A449,'Hoja de Trabajo para listado'!$AB$155:$AB$1048576,0),MATCH((CUADRO!J$4&amp;$E449),'Hoja de Trabajo para listado'!$AB$151:$BA$151,0)),0)+IFERROR(INDEX('Hoja de Trabajo para listado'!$BC$155:$CB$1048576,MATCH($A449,'Hoja de Trabajo para listado'!$BC$155:$BC$1048576,0),MATCH((CUADRO!J$4&amp;$E449),'Hoja de Trabajo para listado'!$BC$151:$CB$151,0)),0)+IFERROR(INDEX('Hoja de Trabajo para listado'!$DE$153:$DG$274,MATCH($A449,'Hoja de Trabajo para listado'!$DE$153:$DE$1048576,0),MATCH((CUADRO!J$4&amp;$E449),'Hoja de Trabajo para listado'!$DE$151:$DG$151,0)),0)+IFERROR(INDEX('Hoja de Trabajo para listado'!$CD$155:$DC$1048576,MATCH($A449,'Hoja de Trabajo para listado'!$CD$155:$CD$1048576,0),MATCH((CUADRO!J$4&amp;$E449),'Hoja de Trabajo para listado'!$CD$151:$DC$151,0)),0)</f>
        <v>0</v>
      </c>
      <c r="K449" s="241">
        <f ca="1">+IFERROR(INDEX('Hoja de Trabajo para listado'!$A$155:$Z$1048576,MATCH($A449,'Hoja de Trabajo para listado'!$A$155:$A$1048576,0),MATCH((CUADRO!K$4&amp;$E449),'Hoja de Trabajo para listado'!$A$151:$Z$151,0)),0)+IFERROR(INDEX('Hoja de Trabajo para listado'!$AB$155:$BA$1048576,MATCH($A449,'Hoja de Trabajo para listado'!$AB$155:$AB$1048576,0),MATCH((CUADRO!K$4&amp;$E449),'Hoja de Trabajo para listado'!$AB$151:$BA$151,0)),0)+IFERROR(INDEX('Hoja de Trabajo para listado'!$BC$155:$CB$1048576,MATCH($A449,'Hoja de Trabajo para listado'!$BC$155:$BC$1048576,0),MATCH((CUADRO!K$4&amp;$E449),'Hoja de Trabajo para listado'!$BC$151:$CB$151,0)),0)+IFERROR(INDEX('Hoja de Trabajo para listado'!$DE$153:$DG$274,MATCH($A449,'Hoja de Trabajo para listado'!$DE$153:$DE$1048576,0),MATCH((CUADRO!K$4&amp;$E449),'Hoja de Trabajo para listado'!$DE$151:$DG$151,0)),0)+IFERROR(INDEX('Hoja de Trabajo para listado'!$CD$155:$DC$1048576,MATCH($A449,'Hoja de Trabajo para listado'!$CD$155:$CD$1048576,0),MATCH((CUADRO!K$4&amp;$E449),'Hoja de Trabajo para listado'!$CD$151:$DC$151,0)),0)</f>
        <v>0</v>
      </c>
      <c r="L449" s="241">
        <f ca="1">+IFERROR(INDEX('Hoja de Trabajo para listado'!$A$155:$Z$1048576,MATCH($A449,'Hoja de Trabajo para listado'!$A$155:$A$1048576,0),MATCH((CUADRO!L$4&amp;$E449),'Hoja de Trabajo para listado'!$A$151:$Z$151,0)),0)+IFERROR(INDEX('Hoja de Trabajo para listado'!$AB$155:$BA$1048576,MATCH($A449,'Hoja de Trabajo para listado'!$AB$155:$AB$1048576,0),MATCH((CUADRO!L$4&amp;$E449),'Hoja de Trabajo para listado'!$AB$151:$BA$151,0)),0)+IFERROR(INDEX('Hoja de Trabajo para listado'!$BC$155:$CB$1048576,MATCH($A449,'Hoja de Trabajo para listado'!$BC$155:$BC$1048576,0),MATCH((CUADRO!L$4&amp;$E449),'Hoja de Trabajo para listado'!$BC$151:$CB$151,0)),0)+IFERROR(INDEX('Hoja de Trabajo para listado'!$DE$153:$DG$274,MATCH($A449,'Hoja de Trabajo para listado'!$DE$153:$DE$1048576,0),MATCH((CUADRO!L$4&amp;$E449),'Hoja de Trabajo para listado'!$DE$151:$DG$151,0)),0)+IFERROR(INDEX('Hoja de Trabajo para listado'!$CD$155:$DC$1048576,MATCH($A449,'Hoja de Trabajo para listado'!$CD$155:$CD$1048576,0),MATCH((CUADRO!L$4&amp;$E449),'Hoja de Trabajo para listado'!$CD$151:$DC$151,0)),0)</f>
        <v>0</v>
      </c>
      <c r="M449" s="241">
        <f ca="1">+IFERROR(INDEX('Hoja de Trabajo para listado'!$A$155:$Z$1048576,MATCH($A449,'Hoja de Trabajo para listado'!$A$155:$A$1048576,0),MATCH((CUADRO!M$4&amp;$E449),'Hoja de Trabajo para listado'!$A$151:$Z$151,0)),0)+IFERROR(INDEX('Hoja de Trabajo para listado'!$AB$155:$BA$1048576,MATCH($A449,'Hoja de Trabajo para listado'!$AB$155:$AB$1048576,0),MATCH((CUADRO!M$4&amp;$E449),'Hoja de Trabajo para listado'!$AB$151:$BA$151,0)),0)+IFERROR(INDEX('Hoja de Trabajo para listado'!$BC$155:$CB$1048576,MATCH($A449,'Hoja de Trabajo para listado'!$BC$155:$BC$1048576,0),MATCH((CUADRO!M$4&amp;$E449),'Hoja de Trabajo para listado'!$BC$151:$CB$151,0)),0)+IFERROR(INDEX('Hoja de Trabajo para listado'!$DE$153:$DG$274,MATCH($A449,'Hoja de Trabajo para listado'!$DE$153:$DE$1048576,0),MATCH((CUADRO!M$4&amp;$E449),'Hoja de Trabajo para listado'!$DE$151:$DG$151,0)),0)+IFERROR(INDEX('Hoja de Trabajo para listado'!$CD$155:$DC$1048576,MATCH($A449,'Hoja de Trabajo para listado'!$CD$155:$CD$1048576,0),MATCH((CUADRO!M$4&amp;$E449),'Hoja de Trabajo para listado'!$CD$151:$DC$151,0)),0)</f>
        <v>0</v>
      </c>
      <c r="N449" s="241">
        <f ca="1">+IFERROR(INDEX('Hoja de Trabajo para listado'!$A$155:$Z$1048576,MATCH($A449,'Hoja de Trabajo para listado'!$A$155:$A$1048576,0),MATCH((CUADRO!N$4&amp;$E449),'Hoja de Trabajo para listado'!$A$151:$Z$151,0)),0)+IFERROR(INDEX('Hoja de Trabajo para listado'!$AB$155:$BA$1048576,MATCH($A449,'Hoja de Trabajo para listado'!$AB$155:$AB$1048576,0),MATCH((CUADRO!N$4&amp;$E449),'Hoja de Trabajo para listado'!$AB$151:$BA$151,0)),0)+IFERROR(INDEX('Hoja de Trabajo para listado'!$BC$155:$CB$1048576,MATCH($A449,'Hoja de Trabajo para listado'!$BC$155:$BC$1048576,0),MATCH((CUADRO!N$4&amp;$E449),'Hoja de Trabajo para listado'!$BC$151:$CB$151,0)),0)+IFERROR(INDEX('Hoja de Trabajo para listado'!$DE$153:$DG$274,MATCH($A449,'Hoja de Trabajo para listado'!$DE$153:$DE$1048576,0),MATCH((CUADRO!N$4&amp;$E449),'Hoja de Trabajo para listado'!$DE$151:$DG$151,0)),0)+IFERROR(INDEX('Hoja de Trabajo para listado'!$CD$155:$DC$1048576,MATCH($A449,'Hoja de Trabajo para listado'!$CD$155:$CD$1048576,0),MATCH((CUADRO!N$4&amp;$E449),'Hoja de Trabajo para listado'!$CD$151:$DC$151,0)),0)</f>
        <v>0</v>
      </c>
      <c r="O449" s="241">
        <f ca="1">+IFERROR(INDEX('Hoja de Trabajo para listado'!$A$155:$Z$1048576,MATCH($A449,'Hoja de Trabajo para listado'!$A$155:$A$1048576,0),MATCH((CUADRO!O$4&amp;$E449),'Hoja de Trabajo para listado'!$A$151:$Z$151,0)),0)+IFERROR(INDEX('Hoja de Trabajo para listado'!$AB$155:$BA$1048576,MATCH($A449,'Hoja de Trabajo para listado'!$AB$155:$AB$1048576,0),MATCH((CUADRO!O$4&amp;$E449),'Hoja de Trabajo para listado'!$AB$151:$BA$151,0)),0)+IFERROR(INDEX('Hoja de Trabajo para listado'!$BC$155:$CB$1048576,MATCH($A449,'Hoja de Trabajo para listado'!$BC$155:$BC$1048576,0),MATCH((CUADRO!O$4&amp;$E449),'Hoja de Trabajo para listado'!$BC$151:$CB$151,0)),0)+IFERROR(INDEX('Hoja de Trabajo para listado'!$DE$153:$DG$274,MATCH($A449,'Hoja de Trabajo para listado'!$DE$153:$DE$1048576,0),MATCH((CUADRO!O$4&amp;$E449),'Hoja de Trabajo para listado'!$DE$151:$DG$151,0)),0)+IFERROR(INDEX('Hoja de Trabajo para listado'!$CD$155:$DC$1048576,MATCH($A449,'Hoja de Trabajo para listado'!$CD$155:$CD$1048576,0),MATCH((CUADRO!O$4&amp;$E449),'Hoja de Trabajo para listado'!$CD$151:$DC$151,0)),0)</f>
        <v>0</v>
      </c>
      <c r="P449" s="241">
        <f ca="1">+IFERROR(INDEX('Hoja de Trabajo para listado'!$A$155:$Z$1048576,MATCH($A449,'Hoja de Trabajo para listado'!$A$155:$A$1048576,0),MATCH((CUADRO!P$4&amp;$E449),'Hoja de Trabajo para listado'!$A$151:$Z$151,0)),0)+IFERROR(INDEX('Hoja de Trabajo para listado'!$AB$155:$BA$1048576,MATCH($A449,'Hoja de Trabajo para listado'!$AB$155:$AB$1048576,0),MATCH((CUADRO!P$4&amp;$E449),'Hoja de Trabajo para listado'!$AB$151:$BA$151,0)),0)+IFERROR(INDEX('Hoja de Trabajo para listado'!$BC$155:$CB$1048576,MATCH($A449,'Hoja de Trabajo para listado'!$BC$155:$BC$1048576,0),MATCH((CUADRO!P$4&amp;$E449),'Hoja de Trabajo para listado'!$BC$151:$CB$151,0)),0)+IFERROR(INDEX('Hoja de Trabajo para listado'!$DE$153:$DG$274,MATCH($A449,'Hoja de Trabajo para listado'!$DE$153:$DE$1048576,0),MATCH((CUADRO!P$4&amp;$E449),'Hoja de Trabajo para listado'!$DE$151:$DG$151,0)),0)+IFERROR(INDEX('Hoja de Trabajo para listado'!$CD$155:$DC$1048576,MATCH($A449,'Hoja de Trabajo para listado'!$CD$155:$CD$1048576,0),MATCH((CUADRO!P$4&amp;$E449),'Hoja de Trabajo para listado'!$CD$151:$DC$151,0)),0)</f>
        <v>0</v>
      </c>
      <c r="Q449" s="241">
        <f ca="1">+IFERROR(INDEX('Hoja de Trabajo para listado'!$A$155:$Z$1048576,MATCH($A449,'Hoja de Trabajo para listado'!$A$155:$A$1048576,0),MATCH((CUADRO!Q$4&amp;$E449),'Hoja de Trabajo para listado'!$A$151:$Z$151,0)),0)+IFERROR(INDEX('Hoja de Trabajo para listado'!$AB$155:$BA$1048576,MATCH($A449,'Hoja de Trabajo para listado'!$AB$155:$AB$1048576,0),MATCH((CUADRO!Q$4&amp;$E449),'Hoja de Trabajo para listado'!$AB$151:$BA$151,0)),0)+IFERROR(INDEX('Hoja de Trabajo para listado'!$BC$155:$CB$1048576,MATCH($A449,'Hoja de Trabajo para listado'!$BC$155:$BC$1048576,0),MATCH((CUADRO!Q$4&amp;$E449),'Hoja de Trabajo para listado'!$BC$151:$CB$151,0)),0)+IFERROR(INDEX('Hoja de Trabajo para listado'!$DE$153:$DG$274,MATCH($A449,'Hoja de Trabajo para listado'!$DE$153:$DE$1048576,0),MATCH((CUADRO!Q$4&amp;$E449),'Hoja de Trabajo para listado'!$DE$151:$DG$151,0)),0)+IFERROR(INDEX('Hoja de Trabajo para listado'!$CD$155:$DC$1048576,MATCH($A449,'Hoja de Trabajo para listado'!$CD$155:$CD$1048576,0),MATCH((CUADRO!Q$4&amp;$E449),'Hoja de Trabajo para listado'!$CD$151:$DC$151,0)),0)</f>
        <v>0</v>
      </c>
      <c r="R449" s="241">
        <f t="shared" ca="1" si="12"/>
        <v>0</v>
      </c>
      <c r="S449" s="247"/>
      <c r="T449" s="241">
        <f ca="1">+T450</f>
        <v>0</v>
      </c>
      <c r="U449" s="240">
        <f t="shared" si="13"/>
        <v>1</v>
      </c>
    </row>
    <row r="450" spans="1:21" customFormat="1" ht="15" hidden="1" customHeight="1">
      <c r="A450" s="32">
        <v>1105</v>
      </c>
      <c r="B450" s="382"/>
      <c r="C450" s="245" t="str">
        <f>+VLOOKUP(A450,bd_lista!$A$3:$C$592,3,FALSE)</f>
        <v>Gobierno Autónomo Municipal de Tarvita (Villa Orías)</v>
      </c>
      <c r="D450" s="384"/>
      <c r="E450" s="242" t="s">
        <v>684</v>
      </c>
      <c r="F450" s="241">
        <f ca="1">+IFERROR(INDEX('Hoja de Trabajo para listado'!$A$155:$Z$1048576,MATCH($A450,'Hoja de Trabajo para listado'!$A$155:$A$1048576,0),MATCH((CUADRO!F$4&amp;$E450),'Hoja de Trabajo para listado'!$A$151:$Z$151,0)),0)+IFERROR(INDEX('Hoja de Trabajo para listado'!$AB$155:$BA$1048576,MATCH($A450,'Hoja de Trabajo para listado'!$AB$155:$AB$1048576,0),MATCH((CUADRO!F$4&amp;$E450),'Hoja de Trabajo para listado'!$AB$151:$BA$151,0)),0)+IFERROR(INDEX('Hoja de Trabajo para listado'!$BC$155:$CB$1048576,MATCH($A450,'Hoja de Trabajo para listado'!$BC$155:$BC$1048576,0),MATCH((CUADRO!F$4&amp;$E450),'Hoja de Trabajo para listado'!$BC$151:$CB$151,0)),0)+IFERROR(INDEX('Hoja de Trabajo para listado'!$DE$153:$DG$274,MATCH($A450,'Hoja de Trabajo para listado'!$DE$153:$DE$1048576,0),MATCH((CUADRO!F$4&amp;$E450),'Hoja de Trabajo para listado'!$DE$151:$DG$151,0)),0)+IFERROR(INDEX('Hoja de Trabajo para listado'!$CD$155:$DC$1048576,MATCH($A450,'Hoja de Trabajo para listado'!$CD$155:$CD$1048576,0),MATCH((CUADRO!F$4&amp;$E450),'Hoja de Trabajo para listado'!$CD$151:$DC$151,0)),0)</f>
        <v>0</v>
      </c>
      <c r="G450" s="241">
        <f ca="1">+IFERROR(INDEX('Hoja de Trabajo para listado'!$A$155:$Z$1048576,MATCH($A450,'Hoja de Trabajo para listado'!$A$155:$A$1048576,0),MATCH((CUADRO!G$4&amp;$E450),'Hoja de Trabajo para listado'!$A$151:$Z$151,0)),0)+IFERROR(INDEX('Hoja de Trabajo para listado'!$AB$155:$BA$1048576,MATCH($A450,'Hoja de Trabajo para listado'!$AB$155:$AB$1048576,0),MATCH((CUADRO!G$4&amp;$E450),'Hoja de Trabajo para listado'!$AB$151:$BA$151,0)),0)+IFERROR(INDEX('Hoja de Trabajo para listado'!$BC$155:$CB$1048576,MATCH($A450,'Hoja de Trabajo para listado'!$BC$155:$BC$1048576,0),MATCH((CUADRO!G$4&amp;$E450),'Hoja de Trabajo para listado'!$BC$151:$CB$151,0)),0)+IFERROR(INDEX('Hoja de Trabajo para listado'!$DE$153:$DG$274,MATCH($A450,'Hoja de Trabajo para listado'!$DE$153:$DE$1048576,0),MATCH((CUADRO!G$4&amp;$E450),'Hoja de Trabajo para listado'!$DE$151:$DG$151,0)),0)+IFERROR(INDEX('Hoja de Trabajo para listado'!$CD$155:$DC$1048576,MATCH($A450,'Hoja de Trabajo para listado'!$CD$155:$CD$1048576,0),MATCH((CUADRO!G$4&amp;$E450),'Hoja de Trabajo para listado'!$CD$151:$DC$151,0)),0)</f>
        <v>0</v>
      </c>
      <c r="H450" s="241">
        <f ca="1">+IFERROR(INDEX('Hoja de Trabajo para listado'!$A$155:$Z$1048576,MATCH($A450,'Hoja de Trabajo para listado'!$A$155:$A$1048576,0),MATCH((CUADRO!H$4&amp;$E450),'Hoja de Trabajo para listado'!$A$151:$Z$151,0)),0)+IFERROR(INDEX('Hoja de Trabajo para listado'!$AB$155:$BA$1048576,MATCH($A450,'Hoja de Trabajo para listado'!$AB$155:$AB$1048576,0),MATCH((CUADRO!H$4&amp;$E450),'Hoja de Trabajo para listado'!$AB$151:$BA$151,0)),0)+IFERROR(INDEX('Hoja de Trabajo para listado'!$BC$155:$CB$1048576,MATCH($A450,'Hoja de Trabajo para listado'!$BC$155:$BC$1048576,0),MATCH((CUADRO!H$4&amp;$E450),'Hoja de Trabajo para listado'!$BC$151:$CB$151,0)),0)+IFERROR(INDEX('Hoja de Trabajo para listado'!$DE$153:$DG$274,MATCH($A450,'Hoja de Trabajo para listado'!$DE$153:$DE$1048576,0),MATCH((CUADRO!H$4&amp;$E450),'Hoja de Trabajo para listado'!$DE$151:$DG$151,0)),0)+IFERROR(INDEX('Hoja de Trabajo para listado'!$CD$155:$DC$1048576,MATCH($A450,'Hoja de Trabajo para listado'!$CD$155:$CD$1048576,0),MATCH((CUADRO!H$4&amp;$E450),'Hoja de Trabajo para listado'!$CD$151:$DC$151,0)),0)</f>
        <v>0</v>
      </c>
      <c r="I450" s="241">
        <f ca="1">+IFERROR(INDEX('Hoja de Trabajo para listado'!$A$155:$Z$1048576,MATCH($A450,'Hoja de Trabajo para listado'!$A$155:$A$1048576,0),MATCH((CUADRO!I$4&amp;$E450),'Hoja de Trabajo para listado'!$A$151:$Z$151,0)),0)+IFERROR(INDEX('Hoja de Trabajo para listado'!$AB$155:$BA$1048576,MATCH($A450,'Hoja de Trabajo para listado'!$AB$155:$AB$1048576,0),MATCH((CUADRO!I$4&amp;$E450),'Hoja de Trabajo para listado'!$AB$151:$BA$151,0)),0)+IFERROR(INDEX('Hoja de Trabajo para listado'!$BC$155:$CB$1048576,MATCH($A450,'Hoja de Trabajo para listado'!$BC$155:$BC$1048576,0),MATCH((CUADRO!I$4&amp;$E450),'Hoja de Trabajo para listado'!$BC$151:$CB$151,0)),0)+IFERROR(INDEX('Hoja de Trabajo para listado'!$DE$153:$DG$274,MATCH($A450,'Hoja de Trabajo para listado'!$DE$153:$DE$1048576,0),MATCH((CUADRO!I$4&amp;$E450),'Hoja de Trabajo para listado'!$DE$151:$DG$151,0)),0)+IFERROR(INDEX('Hoja de Trabajo para listado'!$CD$155:$DC$1048576,MATCH($A450,'Hoja de Trabajo para listado'!$CD$155:$CD$1048576,0),MATCH((CUADRO!I$4&amp;$E450),'Hoja de Trabajo para listado'!$CD$151:$DC$151,0)),0)</f>
        <v>0</v>
      </c>
      <c r="J450" s="241">
        <f ca="1">+IFERROR(INDEX('Hoja de Trabajo para listado'!$A$155:$Z$1048576,MATCH($A450,'Hoja de Trabajo para listado'!$A$155:$A$1048576,0),MATCH((CUADRO!J$4&amp;$E450),'Hoja de Trabajo para listado'!$A$151:$Z$151,0)),0)+IFERROR(INDEX('Hoja de Trabajo para listado'!$AB$155:$BA$1048576,MATCH($A450,'Hoja de Trabajo para listado'!$AB$155:$AB$1048576,0),MATCH((CUADRO!J$4&amp;$E450),'Hoja de Trabajo para listado'!$AB$151:$BA$151,0)),0)+IFERROR(INDEX('Hoja de Trabajo para listado'!$BC$155:$CB$1048576,MATCH($A450,'Hoja de Trabajo para listado'!$BC$155:$BC$1048576,0),MATCH((CUADRO!J$4&amp;$E450),'Hoja de Trabajo para listado'!$BC$151:$CB$151,0)),0)+IFERROR(INDEX('Hoja de Trabajo para listado'!$DE$153:$DG$274,MATCH($A450,'Hoja de Trabajo para listado'!$DE$153:$DE$1048576,0),MATCH((CUADRO!J$4&amp;$E450),'Hoja de Trabajo para listado'!$DE$151:$DG$151,0)),0)+IFERROR(INDEX('Hoja de Trabajo para listado'!$CD$155:$DC$1048576,MATCH($A450,'Hoja de Trabajo para listado'!$CD$155:$CD$1048576,0),MATCH((CUADRO!J$4&amp;$E450),'Hoja de Trabajo para listado'!$CD$151:$DC$151,0)),0)</f>
        <v>0</v>
      </c>
      <c r="K450" s="241">
        <f ca="1">+IFERROR(INDEX('Hoja de Trabajo para listado'!$A$155:$Z$1048576,MATCH($A450,'Hoja de Trabajo para listado'!$A$155:$A$1048576,0),MATCH((CUADRO!K$4&amp;$E450),'Hoja de Trabajo para listado'!$A$151:$Z$151,0)),0)+IFERROR(INDEX('Hoja de Trabajo para listado'!$AB$155:$BA$1048576,MATCH($A450,'Hoja de Trabajo para listado'!$AB$155:$AB$1048576,0),MATCH((CUADRO!K$4&amp;$E450),'Hoja de Trabajo para listado'!$AB$151:$BA$151,0)),0)+IFERROR(INDEX('Hoja de Trabajo para listado'!$BC$155:$CB$1048576,MATCH($A450,'Hoja de Trabajo para listado'!$BC$155:$BC$1048576,0),MATCH((CUADRO!K$4&amp;$E450),'Hoja de Trabajo para listado'!$BC$151:$CB$151,0)),0)+IFERROR(INDEX('Hoja de Trabajo para listado'!$DE$153:$DG$274,MATCH($A450,'Hoja de Trabajo para listado'!$DE$153:$DE$1048576,0),MATCH((CUADRO!K$4&amp;$E450),'Hoja de Trabajo para listado'!$DE$151:$DG$151,0)),0)+IFERROR(INDEX('Hoja de Trabajo para listado'!$CD$155:$DC$1048576,MATCH($A450,'Hoja de Trabajo para listado'!$CD$155:$CD$1048576,0),MATCH((CUADRO!K$4&amp;$E450),'Hoja de Trabajo para listado'!$CD$151:$DC$151,0)),0)</f>
        <v>0</v>
      </c>
      <c r="L450" s="241">
        <f ca="1">+IFERROR(INDEX('Hoja de Trabajo para listado'!$A$155:$Z$1048576,MATCH($A450,'Hoja de Trabajo para listado'!$A$155:$A$1048576,0),MATCH((CUADRO!L$4&amp;$E450),'Hoja de Trabajo para listado'!$A$151:$Z$151,0)),0)+IFERROR(INDEX('Hoja de Trabajo para listado'!$AB$155:$BA$1048576,MATCH($A450,'Hoja de Trabajo para listado'!$AB$155:$AB$1048576,0),MATCH((CUADRO!L$4&amp;$E450),'Hoja de Trabajo para listado'!$AB$151:$BA$151,0)),0)+IFERROR(INDEX('Hoja de Trabajo para listado'!$BC$155:$CB$1048576,MATCH($A450,'Hoja de Trabajo para listado'!$BC$155:$BC$1048576,0),MATCH((CUADRO!L$4&amp;$E450),'Hoja de Trabajo para listado'!$BC$151:$CB$151,0)),0)+IFERROR(INDEX('Hoja de Trabajo para listado'!$DE$153:$DG$274,MATCH($A450,'Hoja de Trabajo para listado'!$DE$153:$DE$1048576,0),MATCH((CUADRO!L$4&amp;$E450),'Hoja de Trabajo para listado'!$DE$151:$DG$151,0)),0)+IFERROR(INDEX('Hoja de Trabajo para listado'!$CD$155:$DC$1048576,MATCH($A450,'Hoja de Trabajo para listado'!$CD$155:$CD$1048576,0),MATCH((CUADRO!L$4&amp;$E450),'Hoja de Trabajo para listado'!$CD$151:$DC$151,0)),0)</f>
        <v>0</v>
      </c>
      <c r="M450" s="241">
        <f ca="1">+IFERROR(INDEX('Hoja de Trabajo para listado'!$A$155:$Z$1048576,MATCH($A450,'Hoja de Trabajo para listado'!$A$155:$A$1048576,0),MATCH((CUADRO!M$4&amp;$E450),'Hoja de Trabajo para listado'!$A$151:$Z$151,0)),0)+IFERROR(INDEX('Hoja de Trabajo para listado'!$AB$155:$BA$1048576,MATCH($A450,'Hoja de Trabajo para listado'!$AB$155:$AB$1048576,0),MATCH((CUADRO!M$4&amp;$E450),'Hoja de Trabajo para listado'!$AB$151:$BA$151,0)),0)+IFERROR(INDEX('Hoja de Trabajo para listado'!$BC$155:$CB$1048576,MATCH($A450,'Hoja de Trabajo para listado'!$BC$155:$BC$1048576,0),MATCH((CUADRO!M$4&amp;$E450),'Hoja de Trabajo para listado'!$BC$151:$CB$151,0)),0)+IFERROR(INDEX('Hoja de Trabajo para listado'!$DE$153:$DG$274,MATCH($A450,'Hoja de Trabajo para listado'!$DE$153:$DE$1048576,0),MATCH((CUADRO!M$4&amp;$E450),'Hoja de Trabajo para listado'!$DE$151:$DG$151,0)),0)+IFERROR(INDEX('Hoja de Trabajo para listado'!$CD$155:$DC$1048576,MATCH($A450,'Hoja de Trabajo para listado'!$CD$155:$CD$1048576,0),MATCH((CUADRO!M$4&amp;$E450),'Hoja de Trabajo para listado'!$CD$151:$DC$151,0)),0)</f>
        <v>0</v>
      </c>
      <c r="N450" s="241">
        <f ca="1">+IFERROR(INDEX('Hoja de Trabajo para listado'!$A$155:$Z$1048576,MATCH($A450,'Hoja de Trabajo para listado'!$A$155:$A$1048576,0),MATCH((CUADRO!N$4&amp;$E450),'Hoja de Trabajo para listado'!$A$151:$Z$151,0)),0)+IFERROR(INDEX('Hoja de Trabajo para listado'!$AB$155:$BA$1048576,MATCH($A450,'Hoja de Trabajo para listado'!$AB$155:$AB$1048576,0),MATCH((CUADRO!N$4&amp;$E450),'Hoja de Trabajo para listado'!$AB$151:$BA$151,0)),0)+IFERROR(INDEX('Hoja de Trabajo para listado'!$BC$155:$CB$1048576,MATCH($A450,'Hoja de Trabajo para listado'!$BC$155:$BC$1048576,0),MATCH((CUADRO!N$4&amp;$E450),'Hoja de Trabajo para listado'!$BC$151:$CB$151,0)),0)+IFERROR(INDEX('Hoja de Trabajo para listado'!$DE$153:$DG$274,MATCH($A450,'Hoja de Trabajo para listado'!$DE$153:$DE$1048576,0),MATCH((CUADRO!N$4&amp;$E450),'Hoja de Trabajo para listado'!$DE$151:$DG$151,0)),0)+IFERROR(INDEX('Hoja de Trabajo para listado'!$CD$155:$DC$1048576,MATCH($A450,'Hoja de Trabajo para listado'!$CD$155:$CD$1048576,0),MATCH((CUADRO!N$4&amp;$E450),'Hoja de Trabajo para listado'!$CD$151:$DC$151,0)),0)</f>
        <v>0</v>
      </c>
      <c r="O450" s="241">
        <f ca="1">+IFERROR(INDEX('Hoja de Trabajo para listado'!$A$155:$Z$1048576,MATCH($A450,'Hoja de Trabajo para listado'!$A$155:$A$1048576,0),MATCH((CUADRO!O$4&amp;$E450),'Hoja de Trabajo para listado'!$A$151:$Z$151,0)),0)+IFERROR(INDEX('Hoja de Trabajo para listado'!$AB$155:$BA$1048576,MATCH($A450,'Hoja de Trabajo para listado'!$AB$155:$AB$1048576,0),MATCH((CUADRO!O$4&amp;$E450),'Hoja de Trabajo para listado'!$AB$151:$BA$151,0)),0)+IFERROR(INDEX('Hoja de Trabajo para listado'!$BC$155:$CB$1048576,MATCH($A450,'Hoja de Trabajo para listado'!$BC$155:$BC$1048576,0),MATCH((CUADRO!O$4&amp;$E450),'Hoja de Trabajo para listado'!$BC$151:$CB$151,0)),0)+IFERROR(INDEX('Hoja de Trabajo para listado'!$DE$153:$DG$274,MATCH($A450,'Hoja de Trabajo para listado'!$DE$153:$DE$1048576,0),MATCH((CUADRO!O$4&amp;$E450),'Hoja de Trabajo para listado'!$DE$151:$DG$151,0)),0)+IFERROR(INDEX('Hoja de Trabajo para listado'!$CD$155:$DC$1048576,MATCH($A450,'Hoja de Trabajo para listado'!$CD$155:$CD$1048576,0),MATCH((CUADRO!O$4&amp;$E450),'Hoja de Trabajo para listado'!$CD$151:$DC$151,0)),0)</f>
        <v>0</v>
      </c>
      <c r="P450" s="241">
        <f ca="1">+IFERROR(INDEX('Hoja de Trabajo para listado'!$A$155:$Z$1048576,MATCH($A450,'Hoja de Trabajo para listado'!$A$155:$A$1048576,0),MATCH((CUADRO!P$4&amp;$E450),'Hoja de Trabajo para listado'!$A$151:$Z$151,0)),0)+IFERROR(INDEX('Hoja de Trabajo para listado'!$AB$155:$BA$1048576,MATCH($A450,'Hoja de Trabajo para listado'!$AB$155:$AB$1048576,0),MATCH((CUADRO!P$4&amp;$E450),'Hoja de Trabajo para listado'!$AB$151:$BA$151,0)),0)+IFERROR(INDEX('Hoja de Trabajo para listado'!$BC$155:$CB$1048576,MATCH($A450,'Hoja de Trabajo para listado'!$BC$155:$BC$1048576,0),MATCH((CUADRO!P$4&amp;$E450),'Hoja de Trabajo para listado'!$BC$151:$CB$151,0)),0)+IFERROR(INDEX('Hoja de Trabajo para listado'!$DE$153:$DG$274,MATCH($A450,'Hoja de Trabajo para listado'!$DE$153:$DE$1048576,0),MATCH((CUADRO!P$4&amp;$E450),'Hoja de Trabajo para listado'!$DE$151:$DG$151,0)),0)+IFERROR(INDEX('Hoja de Trabajo para listado'!$CD$155:$DC$1048576,MATCH($A450,'Hoja de Trabajo para listado'!$CD$155:$CD$1048576,0),MATCH((CUADRO!P$4&amp;$E450),'Hoja de Trabajo para listado'!$CD$151:$DC$151,0)),0)</f>
        <v>0</v>
      </c>
      <c r="Q450" s="241">
        <f ca="1">+IFERROR(INDEX('Hoja de Trabajo para listado'!$A$155:$Z$1048576,MATCH($A450,'Hoja de Trabajo para listado'!$A$155:$A$1048576,0),MATCH((CUADRO!Q$4&amp;$E450),'Hoja de Trabajo para listado'!$A$151:$Z$151,0)),0)+IFERROR(INDEX('Hoja de Trabajo para listado'!$AB$155:$BA$1048576,MATCH($A450,'Hoja de Trabajo para listado'!$AB$155:$AB$1048576,0),MATCH((CUADRO!Q$4&amp;$E450),'Hoja de Trabajo para listado'!$AB$151:$BA$151,0)),0)+IFERROR(INDEX('Hoja de Trabajo para listado'!$BC$155:$CB$1048576,MATCH($A450,'Hoja de Trabajo para listado'!$BC$155:$BC$1048576,0),MATCH((CUADRO!Q$4&amp;$E450),'Hoja de Trabajo para listado'!$BC$151:$CB$151,0)),0)+IFERROR(INDEX('Hoja de Trabajo para listado'!$DE$153:$DG$274,MATCH($A450,'Hoja de Trabajo para listado'!$DE$153:$DE$1048576,0),MATCH((CUADRO!Q$4&amp;$E450),'Hoja de Trabajo para listado'!$DE$151:$DG$151,0)),0)+IFERROR(INDEX('Hoja de Trabajo para listado'!$CD$155:$DC$1048576,MATCH($A450,'Hoja de Trabajo para listado'!$CD$155:$CD$1048576,0),MATCH((CUADRO!Q$4&amp;$E450),'Hoja de Trabajo para listado'!$CD$151:$DC$151,0)),0)</f>
        <v>0</v>
      </c>
      <c r="R450" s="241">
        <f t="shared" ca="1" si="12"/>
        <v>0</v>
      </c>
      <c r="S450" s="247">
        <f ca="1">+R449+R450</f>
        <v>0</v>
      </c>
      <c r="T450" s="241">
        <f ca="1">+S450</f>
        <v>0</v>
      </c>
      <c r="U450" s="240">
        <f t="shared" si="13"/>
        <v>2</v>
      </c>
    </row>
    <row r="451" spans="1:21" customFormat="1" ht="15" hidden="1" customHeight="1">
      <c r="A451" s="32">
        <v>1106</v>
      </c>
      <c r="B451" s="381">
        <f>+A451</f>
        <v>1106</v>
      </c>
      <c r="C451" s="245" t="str">
        <f>+VLOOKUP(A451,bd_lista!$A$3:$C$592,3,FALSE)</f>
        <v>Gobierno Autónomo Municipal de Villa Zudañez (Tacopaya)</v>
      </c>
      <c r="D451" s="383" t="str">
        <f>+C451</f>
        <v>Gobierno Autónomo Municipal de Villa Zudañez (Tacopaya)</v>
      </c>
      <c r="E451" s="240" t="s">
        <v>683</v>
      </c>
      <c r="F451" s="241">
        <f ca="1">+IFERROR(INDEX('Hoja de Trabajo para listado'!$A$155:$Z$1048576,MATCH($A451,'Hoja de Trabajo para listado'!$A$155:$A$1048576,0),MATCH((CUADRO!F$4&amp;$E451),'Hoja de Trabajo para listado'!$A$151:$Z$151,0)),0)+IFERROR(INDEX('Hoja de Trabajo para listado'!$AB$155:$BA$1048576,MATCH($A451,'Hoja de Trabajo para listado'!$AB$155:$AB$1048576,0),MATCH((CUADRO!F$4&amp;$E451),'Hoja de Trabajo para listado'!$AB$151:$BA$151,0)),0)+IFERROR(INDEX('Hoja de Trabajo para listado'!$BC$155:$CB$1048576,MATCH($A451,'Hoja de Trabajo para listado'!$BC$155:$BC$1048576,0),MATCH((CUADRO!F$4&amp;$E451),'Hoja de Trabajo para listado'!$BC$151:$CB$151,0)),0)+IFERROR(INDEX('Hoja de Trabajo para listado'!$DE$153:$DG$274,MATCH($A451,'Hoja de Trabajo para listado'!$DE$153:$DE$1048576,0),MATCH((CUADRO!F$4&amp;$E451),'Hoja de Trabajo para listado'!$DE$151:$DG$151,0)),0)+IFERROR(INDEX('Hoja de Trabajo para listado'!$CD$155:$DC$1048576,MATCH($A451,'Hoja de Trabajo para listado'!$CD$155:$CD$1048576,0),MATCH((CUADRO!F$4&amp;$E451),'Hoja de Trabajo para listado'!$CD$151:$DC$151,0)),0)</f>
        <v>0</v>
      </c>
      <c r="G451" s="241">
        <f ca="1">+IFERROR(INDEX('Hoja de Trabajo para listado'!$A$155:$Z$1048576,MATCH($A451,'Hoja de Trabajo para listado'!$A$155:$A$1048576,0),MATCH((CUADRO!G$4&amp;$E451),'Hoja de Trabajo para listado'!$A$151:$Z$151,0)),0)+IFERROR(INDEX('Hoja de Trabajo para listado'!$AB$155:$BA$1048576,MATCH($A451,'Hoja de Trabajo para listado'!$AB$155:$AB$1048576,0),MATCH((CUADRO!G$4&amp;$E451),'Hoja de Trabajo para listado'!$AB$151:$BA$151,0)),0)+IFERROR(INDEX('Hoja de Trabajo para listado'!$BC$155:$CB$1048576,MATCH($A451,'Hoja de Trabajo para listado'!$BC$155:$BC$1048576,0),MATCH((CUADRO!G$4&amp;$E451),'Hoja de Trabajo para listado'!$BC$151:$CB$151,0)),0)+IFERROR(INDEX('Hoja de Trabajo para listado'!$DE$153:$DG$274,MATCH($A451,'Hoja de Trabajo para listado'!$DE$153:$DE$1048576,0),MATCH((CUADRO!G$4&amp;$E451),'Hoja de Trabajo para listado'!$DE$151:$DG$151,0)),0)+IFERROR(INDEX('Hoja de Trabajo para listado'!$CD$155:$DC$1048576,MATCH($A451,'Hoja de Trabajo para listado'!$CD$155:$CD$1048576,0),MATCH((CUADRO!G$4&amp;$E451),'Hoja de Trabajo para listado'!$CD$151:$DC$151,0)),0)</f>
        <v>0</v>
      </c>
      <c r="H451" s="241">
        <f ca="1">+IFERROR(INDEX('Hoja de Trabajo para listado'!$A$155:$Z$1048576,MATCH($A451,'Hoja de Trabajo para listado'!$A$155:$A$1048576,0),MATCH((CUADRO!H$4&amp;$E451),'Hoja de Trabajo para listado'!$A$151:$Z$151,0)),0)+IFERROR(INDEX('Hoja de Trabajo para listado'!$AB$155:$BA$1048576,MATCH($A451,'Hoja de Trabajo para listado'!$AB$155:$AB$1048576,0),MATCH((CUADRO!H$4&amp;$E451),'Hoja de Trabajo para listado'!$AB$151:$BA$151,0)),0)+IFERROR(INDEX('Hoja de Trabajo para listado'!$BC$155:$CB$1048576,MATCH($A451,'Hoja de Trabajo para listado'!$BC$155:$BC$1048576,0),MATCH((CUADRO!H$4&amp;$E451),'Hoja de Trabajo para listado'!$BC$151:$CB$151,0)),0)+IFERROR(INDEX('Hoja de Trabajo para listado'!$DE$153:$DG$274,MATCH($A451,'Hoja de Trabajo para listado'!$DE$153:$DE$1048576,0),MATCH((CUADRO!H$4&amp;$E451),'Hoja de Trabajo para listado'!$DE$151:$DG$151,0)),0)+IFERROR(INDEX('Hoja de Trabajo para listado'!$CD$155:$DC$1048576,MATCH($A451,'Hoja de Trabajo para listado'!$CD$155:$CD$1048576,0),MATCH((CUADRO!H$4&amp;$E451),'Hoja de Trabajo para listado'!$CD$151:$DC$151,0)),0)</f>
        <v>0</v>
      </c>
      <c r="I451" s="241">
        <f ca="1">+IFERROR(INDEX('Hoja de Trabajo para listado'!$A$155:$Z$1048576,MATCH($A451,'Hoja de Trabajo para listado'!$A$155:$A$1048576,0),MATCH((CUADRO!I$4&amp;$E451),'Hoja de Trabajo para listado'!$A$151:$Z$151,0)),0)+IFERROR(INDEX('Hoja de Trabajo para listado'!$AB$155:$BA$1048576,MATCH($A451,'Hoja de Trabajo para listado'!$AB$155:$AB$1048576,0),MATCH((CUADRO!I$4&amp;$E451),'Hoja de Trabajo para listado'!$AB$151:$BA$151,0)),0)+IFERROR(INDEX('Hoja de Trabajo para listado'!$BC$155:$CB$1048576,MATCH($A451,'Hoja de Trabajo para listado'!$BC$155:$BC$1048576,0),MATCH((CUADRO!I$4&amp;$E451),'Hoja de Trabajo para listado'!$BC$151:$CB$151,0)),0)+IFERROR(INDEX('Hoja de Trabajo para listado'!$DE$153:$DG$274,MATCH($A451,'Hoja de Trabajo para listado'!$DE$153:$DE$1048576,0),MATCH((CUADRO!I$4&amp;$E451),'Hoja de Trabajo para listado'!$DE$151:$DG$151,0)),0)+IFERROR(INDEX('Hoja de Trabajo para listado'!$CD$155:$DC$1048576,MATCH($A451,'Hoja de Trabajo para listado'!$CD$155:$CD$1048576,0),MATCH((CUADRO!I$4&amp;$E451),'Hoja de Trabajo para listado'!$CD$151:$DC$151,0)),0)</f>
        <v>0</v>
      </c>
      <c r="J451" s="241">
        <f ca="1">+IFERROR(INDEX('Hoja de Trabajo para listado'!$A$155:$Z$1048576,MATCH($A451,'Hoja de Trabajo para listado'!$A$155:$A$1048576,0),MATCH((CUADRO!J$4&amp;$E451),'Hoja de Trabajo para listado'!$A$151:$Z$151,0)),0)+IFERROR(INDEX('Hoja de Trabajo para listado'!$AB$155:$BA$1048576,MATCH($A451,'Hoja de Trabajo para listado'!$AB$155:$AB$1048576,0),MATCH((CUADRO!J$4&amp;$E451),'Hoja de Trabajo para listado'!$AB$151:$BA$151,0)),0)+IFERROR(INDEX('Hoja de Trabajo para listado'!$BC$155:$CB$1048576,MATCH($A451,'Hoja de Trabajo para listado'!$BC$155:$BC$1048576,0),MATCH((CUADRO!J$4&amp;$E451),'Hoja de Trabajo para listado'!$BC$151:$CB$151,0)),0)+IFERROR(INDEX('Hoja de Trabajo para listado'!$DE$153:$DG$274,MATCH($A451,'Hoja de Trabajo para listado'!$DE$153:$DE$1048576,0),MATCH((CUADRO!J$4&amp;$E451),'Hoja de Trabajo para listado'!$DE$151:$DG$151,0)),0)+IFERROR(INDEX('Hoja de Trabajo para listado'!$CD$155:$DC$1048576,MATCH($A451,'Hoja de Trabajo para listado'!$CD$155:$CD$1048576,0),MATCH((CUADRO!J$4&amp;$E451),'Hoja de Trabajo para listado'!$CD$151:$DC$151,0)),0)</f>
        <v>0</v>
      </c>
      <c r="K451" s="241">
        <f ca="1">+IFERROR(INDEX('Hoja de Trabajo para listado'!$A$155:$Z$1048576,MATCH($A451,'Hoja de Trabajo para listado'!$A$155:$A$1048576,0),MATCH((CUADRO!K$4&amp;$E451),'Hoja de Trabajo para listado'!$A$151:$Z$151,0)),0)+IFERROR(INDEX('Hoja de Trabajo para listado'!$AB$155:$BA$1048576,MATCH($A451,'Hoja de Trabajo para listado'!$AB$155:$AB$1048576,0),MATCH((CUADRO!K$4&amp;$E451),'Hoja de Trabajo para listado'!$AB$151:$BA$151,0)),0)+IFERROR(INDEX('Hoja de Trabajo para listado'!$BC$155:$CB$1048576,MATCH($A451,'Hoja de Trabajo para listado'!$BC$155:$BC$1048576,0),MATCH((CUADRO!K$4&amp;$E451),'Hoja de Trabajo para listado'!$BC$151:$CB$151,0)),0)+IFERROR(INDEX('Hoja de Trabajo para listado'!$DE$153:$DG$274,MATCH($A451,'Hoja de Trabajo para listado'!$DE$153:$DE$1048576,0),MATCH((CUADRO!K$4&amp;$E451),'Hoja de Trabajo para listado'!$DE$151:$DG$151,0)),0)+IFERROR(INDEX('Hoja de Trabajo para listado'!$CD$155:$DC$1048576,MATCH($A451,'Hoja de Trabajo para listado'!$CD$155:$CD$1048576,0),MATCH((CUADRO!K$4&amp;$E451),'Hoja de Trabajo para listado'!$CD$151:$DC$151,0)),0)</f>
        <v>0</v>
      </c>
      <c r="L451" s="241">
        <f ca="1">+IFERROR(INDEX('Hoja de Trabajo para listado'!$A$155:$Z$1048576,MATCH($A451,'Hoja de Trabajo para listado'!$A$155:$A$1048576,0),MATCH((CUADRO!L$4&amp;$E451),'Hoja de Trabajo para listado'!$A$151:$Z$151,0)),0)+IFERROR(INDEX('Hoja de Trabajo para listado'!$AB$155:$BA$1048576,MATCH($A451,'Hoja de Trabajo para listado'!$AB$155:$AB$1048576,0),MATCH((CUADRO!L$4&amp;$E451),'Hoja de Trabajo para listado'!$AB$151:$BA$151,0)),0)+IFERROR(INDEX('Hoja de Trabajo para listado'!$BC$155:$CB$1048576,MATCH($A451,'Hoja de Trabajo para listado'!$BC$155:$BC$1048576,0),MATCH((CUADRO!L$4&amp;$E451),'Hoja de Trabajo para listado'!$BC$151:$CB$151,0)),0)+IFERROR(INDEX('Hoja de Trabajo para listado'!$DE$153:$DG$274,MATCH($A451,'Hoja de Trabajo para listado'!$DE$153:$DE$1048576,0),MATCH((CUADRO!L$4&amp;$E451),'Hoja de Trabajo para listado'!$DE$151:$DG$151,0)),0)+IFERROR(INDEX('Hoja de Trabajo para listado'!$CD$155:$DC$1048576,MATCH($A451,'Hoja de Trabajo para listado'!$CD$155:$CD$1048576,0),MATCH((CUADRO!L$4&amp;$E451),'Hoja de Trabajo para listado'!$CD$151:$DC$151,0)),0)</f>
        <v>0</v>
      </c>
      <c r="M451" s="241">
        <f ca="1">+IFERROR(INDEX('Hoja de Trabajo para listado'!$A$155:$Z$1048576,MATCH($A451,'Hoja de Trabajo para listado'!$A$155:$A$1048576,0),MATCH((CUADRO!M$4&amp;$E451),'Hoja de Trabajo para listado'!$A$151:$Z$151,0)),0)+IFERROR(INDEX('Hoja de Trabajo para listado'!$AB$155:$BA$1048576,MATCH($A451,'Hoja de Trabajo para listado'!$AB$155:$AB$1048576,0),MATCH((CUADRO!M$4&amp;$E451),'Hoja de Trabajo para listado'!$AB$151:$BA$151,0)),0)+IFERROR(INDEX('Hoja de Trabajo para listado'!$BC$155:$CB$1048576,MATCH($A451,'Hoja de Trabajo para listado'!$BC$155:$BC$1048576,0),MATCH((CUADRO!M$4&amp;$E451),'Hoja de Trabajo para listado'!$BC$151:$CB$151,0)),0)+IFERROR(INDEX('Hoja de Trabajo para listado'!$DE$153:$DG$274,MATCH($A451,'Hoja de Trabajo para listado'!$DE$153:$DE$1048576,0),MATCH((CUADRO!M$4&amp;$E451),'Hoja de Trabajo para listado'!$DE$151:$DG$151,0)),0)+IFERROR(INDEX('Hoja de Trabajo para listado'!$CD$155:$DC$1048576,MATCH($A451,'Hoja de Trabajo para listado'!$CD$155:$CD$1048576,0),MATCH((CUADRO!M$4&amp;$E451),'Hoja de Trabajo para listado'!$CD$151:$DC$151,0)),0)</f>
        <v>0</v>
      </c>
      <c r="N451" s="241">
        <f ca="1">+IFERROR(INDEX('Hoja de Trabajo para listado'!$A$155:$Z$1048576,MATCH($A451,'Hoja de Trabajo para listado'!$A$155:$A$1048576,0),MATCH((CUADRO!N$4&amp;$E451),'Hoja de Trabajo para listado'!$A$151:$Z$151,0)),0)+IFERROR(INDEX('Hoja de Trabajo para listado'!$AB$155:$BA$1048576,MATCH($A451,'Hoja de Trabajo para listado'!$AB$155:$AB$1048576,0),MATCH((CUADRO!N$4&amp;$E451),'Hoja de Trabajo para listado'!$AB$151:$BA$151,0)),0)+IFERROR(INDEX('Hoja de Trabajo para listado'!$BC$155:$CB$1048576,MATCH($A451,'Hoja de Trabajo para listado'!$BC$155:$BC$1048576,0),MATCH((CUADRO!N$4&amp;$E451),'Hoja de Trabajo para listado'!$BC$151:$CB$151,0)),0)+IFERROR(INDEX('Hoja de Trabajo para listado'!$DE$153:$DG$274,MATCH($A451,'Hoja de Trabajo para listado'!$DE$153:$DE$1048576,0),MATCH((CUADRO!N$4&amp;$E451),'Hoja de Trabajo para listado'!$DE$151:$DG$151,0)),0)+IFERROR(INDEX('Hoja de Trabajo para listado'!$CD$155:$DC$1048576,MATCH($A451,'Hoja de Trabajo para listado'!$CD$155:$CD$1048576,0),MATCH((CUADRO!N$4&amp;$E451),'Hoja de Trabajo para listado'!$CD$151:$DC$151,0)),0)</f>
        <v>0</v>
      </c>
      <c r="O451" s="241">
        <f ca="1">+IFERROR(INDEX('Hoja de Trabajo para listado'!$A$155:$Z$1048576,MATCH($A451,'Hoja de Trabajo para listado'!$A$155:$A$1048576,0),MATCH((CUADRO!O$4&amp;$E451),'Hoja de Trabajo para listado'!$A$151:$Z$151,0)),0)+IFERROR(INDEX('Hoja de Trabajo para listado'!$AB$155:$BA$1048576,MATCH($A451,'Hoja de Trabajo para listado'!$AB$155:$AB$1048576,0),MATCH((CUADRO!O$4&amp;$E451),'Hoja de Trabajo para listado'!$AB$151:$BA$151,0)),0)+IFERROR(INDEX('Hoja de Trabajo para listado'!$BC$155:$CB$1048576,MATCH($A451,'Hoja de Trabajo para listado'!$BC$155:$BC$1048576,0),MATCH((CUADRO!O$4&amp;$E451),'Hoja de Trabajo para listado'!$BC$151:$CB$151,0)),0)+IFERROR(INDEX('Hoja de Trabajo para listado'!$DE$153:$DG$274,MATCH($A451,'Hoja de Trabajo para listado'!$DE$153:$DE$1048576,0),MATCH((CUADRO!O$4&amp;$E451),'Hoja de Trabajo para listado'!$DE$151:$DG$151,0)),0)+IFERROR(INDEX('Hoja de Trabajo para listado'!$CD$155:$DC$1048576,MATCH($A451,'Hoja de Trabajo para listado'!$CD$155:$CD$1048576,0),MATCH((CUADRO!O$4&amp;$E451),'Hoja de Trabajo para listado'!$CD$151:$DC$151,0)),0)</f>
        <v>0</v>
      </c>
      <c r="P451" s="241">
        <f ca="1">+IFERROR(INDEX('Hoja de Trabajo para listado'!$A$155:$Z$1048576,MATCH($A451,'Hoja de Trabajo para listado'!$A$155:$A$1048576,0),MATCH((CUADRO!P$4&amp;$E451),'Hoja de Trabajo para listado'!$A$151:$Z$151,0)),0)+IFERROR(INDEX('Hoja de Trabajo para listado'!$AB$155:$BA$1048576,MATCH($A451,'Hoja de Trabajo para listado'!$AB$155:$AB$1048576,0),MATCH((CUADRO!P$4&amp;$E451),'Hoja de Trabajo para listado'!$AB$151:$BA$151,0)),0)+IFERROR(INDEX('Hoja de Trabajo para listado'!$BC$155:$CB$1048576,MATCH($A451,'Hoja de Trabajo para listado'!$BC$155:$BC$1048576,0),MATCH((CUADRO!P$4&amp;$E451),'Hoja de Trabajo para listado'!$BC$151:$CB$151,0)),0)+IFERROR(INDEX('Hoja de Trabajo para listado'!$DE$153:$DG$274,MATCH($A451,'Hoja de Trabajo para listado'!$DE$153:$DE$1048576,0),MATCH((CUADRO!P$4&amp;$E451),'Hoja de Trabajo para listado'!$DE$151:$DG$151,0)),0)+IFERROR(INDEX('Hoja de Trabajo para listado'!$CD$155:$DC$1048576,MATCH($A451,'Hoja de Trabajo para listado'!$CD$155:$CD$1048576,0),MATCH((CUADRO!P$4&amp;$E451),'Hoja de Trabajo para listado'!$CD$151:$DC$151,0)),0)</f>
        <v>0</v>
      </c>
      <c r="Q451" s="241">
        <f ca="1">+IFERROR(INDEX('Hoja de Trabajo para listado'!$A$155:$Z$1048576,MATCH($A451,'Hoja de Trabajo para listado'!$A$155:$A$1048576,0),MATCH((CUADRO!Q$4&amp;$E451),'Hoja de Trabajo para listado'!$A$151:$Z$151,0)),0)+IFERROR(INDEX('Hoja de Trabajo para listado'!$AB$155:$BA$1048576,MATCH($A451,'Hoja de Trabajo para listado'!$AB$155:$AB$1048576,0),MATCH((CUADRO!Q$4&amp;$E451),'Hoja de Trabajo para listado'!$AB$151:$BA$151,0)),0)+IFERROR(INDEX('Hoja de Trabajo para listado'!$BC$155:$CB$1048576,MATCH($A451,'Hoja de Trabajo para listado'!$BC$155:$BC$1048576,0),MATCH((CUADRO!Q$4&amp;$E451),'Hoja de Trabajo para listado'!$BC$151:$CB$151,0)),0)+IFERROR(INDEX('Hoja de Trabajo para listado'!$DE$153:$DG$274,MATCH($A451,'Hoja de Trabajo para listado'!$DE$153:$DE$1048576,0),MATCH((CUADRO!Q$4&amp;$E451),'Hoja de Trabajo para listado'!$DE$151:$DG$151,0)),0)+IFERROR(INDEX('Hoja de Trabajo para listado'!$CD$155:$DC$1048576,MATCH($A451,'Hoja de Trabajo para listado'!$CD$155:$CD$1048576,0),MATCH((CUADRO!Q$4&amp;$E451),'Hoja de Trabajo para listado'!$CD$151:$DC$151,0)),0)</f>
        <v>0</v>
      </c>
      <c r="R451" s="241">
        <f t="shared" ca="1" si="12"/>
        <v>0</v>
      </c>
      <c r="S451" s="247"/>
      <c r="T451" s="241">
        <f ca="1">+T452</f>
        <v>0</v>
      </c>
      <c r="U451" s="240">
        <f t="shared" si="13"/>
        <v>1</v>
      </c>
    </row>
    <row r="452" spans="1:21" customFormat="1" ht="15" hidden="1" customHeight="1">
      <c r="A452" s="32">
        <v>1106</v>
      </c>
      <c r="B452" s="382"/>
      <c r="C452" s="245" t="str">
        <f>+VLOOKUP(A452,bd_lista!$A$3:$C$592,3,FALSE)</f>
        <v>Gobierno Autónomo Municipal de Villa Zudañez (Tacopaya)</v>
      </c>
      <c r="D452" s="384"/>
      <c r="E452" s="242" t="s">
        <v>684</v>
      </c>
      <c r="F452" s="241">
        <f ca="1">+IFERROR(INDEX('Hoja de Trabajo para listado'!$A$155:$Z$1048576,MATCH($A452,'Hoja de Trabajo para listado'!$A$155:$A$1048576,0),MATCH((CUADRO!F$4&amp;$E452),'Hoja de Trabajo para listado'!$A$151:$Z$151,0)),0)+IFERROR(INDEX('Hoja de Trabajo para listado'!$AB$155:$BA$1048576,MATCH($A452,'Hoja de Trabajo para listado'!$AB$155:$AB$1048576,0),MATCH((CUADRO!F$4&amp;$E452),'Hoja de Trabajo para listado'!$AB$151:$BA$151,0)),0)+IFERROR(INDEX('Hoja de Trabajo para listado'!$BC$155:$CB$1048576,MATCH($A452,'Hoja de Trabajo para listado'!$BC$155:$BC$1048576,0),MATCH((CUADRO!F$4&amp;$E452),'Hoja de Trabajo para listado'!$BC$151:$CB$151,0)),0)+IFERROR(INDEX('Hoja de Trabajo para listado'!$DE$153:$DG$274,MATCH($A452,'Hoja de Trabajo para listado'!$DE$153:$DE$1048576,0),MATCH((CUADRO!F$4&amp;$E452),'Hoja de Trabajo para listado'!$DE$151:$DG$151,0)),0)+IFERROR(INDEX('Hoja de Trabajo para listado'!$CD$155:$DC$1048576,MATCH($A452,'Hoja de Trabajo para listado'!$CD$155:$CD$1048576,0),MATCH((CUADRO!F$4&amp;$E452),'Hoja de Trabajo para listado'!$CD$151:$DC$151,0)),0)</f>
        <v>0</v>
      </c>
      <c r="G452" s="241">
        <f ca="1">+IFERROR(INDEX('Hoja de Trabajo para listado'!$A$155:$Z$1048576,MATCH($A452,'Hoja de Trabajo para listado'!$A$155:$A$1048576,0),MATCH((CUADRO!G$4&amp;$E452),'Hoja de Trabajo para listado'!$A$151:$Z$151,0)),0)+IFERROR(INDEX('Hoja de Trabajo para listado'!$AB$155:$BA$1048576,MATCH($A452,'Hoja de Trabajo para listado'!$AB$155:$AB$1048576,0),MATCH((CUADRO!G$4&amp;$E452),'Hoja de Trabajo para listado'!$AB$151:$BA$151,0)),0)+IFERROR(INDEX('Hoja de Trabajo para listado'!$BC$155:$CB$1048576,MATCH($A452,'Hoja de Trabajo para listado'!$BC$155:$BC$1048576,0),MATCH((CUADRO!G$4&amp;$E452),'Hoja de Trabajo para listado'!$BC$151:$CB$151,0)),0)+IFERROR(INDEX('Hoja de Trabajo para listado'!$DE$153:$DG$274,MATCH($A452,'Hoja de Trabajo para listado'!$DE$153:$DE$1048576,0),MATCH((CUADRO!G$4&amp;$E452),'Hoja de Trabajo para listado'!$DE$151:$DG$151,0)),0)+IFERROR(INDEX('Hoja de Trabajo para listado'!$CD$155:$DC$1048576,MATCH($A452,'Hoja de Trabajo para listado'!$CD$155:$CD$1048576,0),MATCH((CUADRO!G$4&amp;$E452),'Hoja de Trabajo para listado'!$CD$151:$DC$151,0)),0)</f>
        <v>0</v>
      </c>
      <c r="H452" s="241">
        <f ca="1">+IFERROR(INDEX('Hoja de Trabajo para listado'!$A$155:$Z$1048576,MATCH($A452,'Hoja de Trabajo para listado'!$A$155:$A$1048576,0),MATCH((CUADRO!H$4&amp;$E452),'Hoja de Trabajo para listado'!$A$151:$Z$151,0)),0)+IFERROR(INDEX('Hoja de Trabajo para listado'!$AB$155:$BA$1048576,MATCH($A452,'Hoja de Trabajo para listado'!$AB$155:$AB$1048576,0),MATCH((CUADRO!H$4&amp;$E452),'Hoja de Trabajo para listado'!$AB$151:$BA$151,0)),0)+IFERROR(INDEX('Hoja de Trabajo para listado'!$BC$155:$CB$1048576,MATCH($A452,'Hoja de Trabajo para listado'!$BC$155:$BC$1048576,0),MATCH((CUADRO!H$4&amp;$E452),'Hoja de Trabajo para listado'!$BC$151:$CB$151,0)),0)+IFERROR(INDEX('Hoja de Trabajo para listado'!$DE$153:$DG$274,MATCH($A452,'Hoja de Trabajo para listado'!$DE$153:$DE$1048576,0),MATCH((CUADRO!H$4&amp;$E452),'Hoja de Trabajo para listado'!$DE$151:$DG$151,0)),0)+IFERROR(INDEX('Hoja de Trabajo para listado'!$CD$155:$DC$1048576,MATCH($A452,'Hoja de Trabajo para listado'!$CD$155:$CD$1048576,0),MATCH((CUADRO!H$4&amp;$E452),'Hoja de Trabajo para listado'!$CD$151:$DC$151,0)),0)</f>
        <v>0</v>
      </c>
      <c r="I452" s="241">
        <f ca="1">+IFERROR(INDEX('Hoja de Trabajo para listado'!$A$155:$Z$1048576,MATCH($A452,'Hoja de Trabajo para listado'!$A$155:$A$1048576,0),MATCH((CUADRO!I$4&amp;$E452),'Hoja de Trabajo para listado'!$A$151:$Z$151,0)),0)+IFERROR(INDEX('Hoja de Trabajo para listado'!$AB$155:$BA$1048576,MATCH($A452,'Hoja de Trabajo para listado'!$AB$155:$AB$1048576,0),MATCH((CUADRO!I$4&amp;$E452),'Hoja de Trabajo para listado'!$AB$151:$BA$151,0)),0)+IFERROR(INDEX('Hoja de Trabajo para listado'!$BC$155:$CB$1048576,MATCH($A452,'Hoja de Trabajo para listado'!$BC$155:$BC$1048576,0),MATCH((CUADRO!I$4&amp;$E452),'Hoja de Trabajo para listado'!$BC$151:$CB$151,0)),0)+IFERROR(INDEX('Hoja de Trabajo para listado'!$DE$153:$DG$274,MATCH($A452,'Hoja de Trabajo para listado'!$DE$153:$DE$1048576,0),MATCH((CUADRO!I$4&amp;$E452),'Hoja de Trabajo para listado'!$DE$151:$DG$151,0)),0)+IFERROR(INDEX('Hoja de Trabajo para listado'!$CD$155:$DC$1048576,MATCH($A452,'Hoja de Trabajo para listado'!$CD$155:$CD$1048576,0),MATCH((CUADRO!I$4&amp;$E452),'Hoja de Trabajo para listado'!$CD$151:$DC$151,0)),0)</f>
        <v>0</v>
      </c>
      <c r="J452" s="241">
        <f ca="1">+IFERROR(INDEX('Hoja de Trabajo para listado'!$A$155:$Z$1048576,MATCH($A452,'Hoja de Trabajo para listado'!$A$155:$A$1048576,0),MATCH((CUADRO!J$4&amp;$E452),'Hoja de Trabajo para listado'!$A$151:$Z$151,0)),0)+IFERROR(INDEX('Hoja de Trabajo para listado'!$AB$155:$BA$1048576,MATCH($A452,'Hoja de Trabajo para listado'!$AB$155:$AB$1048576,0),MATCH((CUADRO!J$4&amp;$E452),'Hoja de Trabajo para listado'!$AB$151:$BA$151,0)),0)+IFERROR(INDEX('Hoja de Trabajo para listado'!$BC$155:$CB$1048576,MATCH($A452,'Hoja de Trabajo para listado'!$BC$155:$BC$1048576,0),MATCH((CUADRO!J$4&amp;$E452),'Hoja de Trabajo para listado'!$BC$151:$CB$151,0)),0)+IFERROR(INDEX('Hoja de Trabajo para listado'!$DE$153:$DG$274,MATCH($A452,'Hoja de Trabajo para listado'!$DE$153:$DE$1048576,0),MATCH((CUADRO!J$4&amp;$E452),'Hoja de Trabajo para listado'!$DE$151:$DG$151,0)),0)+IFERROR(INDEX('Hoja de Trabajo para listado'!$CD$155:$DC$1048576,MATCH($A452,'Hoja de Trabajo para listado'!$CD$155:$CD$1048576,0),MATCH((CUADRO!J$4&amp;$E452),'Hoja de Trabajo para listado'!$CD$151:$DC$151,0)),0)</f>
        <v>0</v>
      </c>
      <c r="K452" s="241">
        <f ca="1">+IFERROR(INDEX('Hoja de Trabajo para listado'!$A$155:$Z$1048576,MATCH($A452,'Hoja de Trabajo para listado'!$A$155:$A$1048576,0),MATCH((CUADRO!K$4&amp;$E452),'Hoja de Trabajo para listado'!$A$151:$Z$151,0)),0)+IFERROR(INDEX('Hoja de Trabajo para listado'!$AB$155:$BA$1048576,MATCH($A452,'Hoja de Trabajo para listado'!$AB$155:$AB$1048576,0),MATCH((CUADRO!K$4&amp;$E452),'Hoja de Trabajo para listado'!$AB$151:$BA$151,0)),0)+IFERROR(INDEX('Hoja de Trabajo para listado'!$BC$155:$CB$1048576,MATCH($A452,'Hoja de Trabajo para listado'!$BC$155:$BC$1048576,0),MATCH((CUADRO!K$4&amp;$E452),'Hoja de Trabajo para listado'!$BC$151:$CB$151,0)),0)+IFERROR(INDEX('Hoja de Trabajo para listado'!$DE$153:$DG$274,MATCH($A452,'Hoja de Trabajo para listado'!$DE$153:$DE$1048576,0),MATCH((CUADRO!K$4&amp;$E452),'Hoja de Trabajo para listado'!$DE$151:$DG$151,0)),0)+IFERROR(INDEX('Hoja de Trabajo para listado'!$CD$155:$DC$1048576,MATCH($A452,'Hoja de Trabajo para listado'!$CD$155:$CD$1048576,0),MATCH((CUADRO!K$4&amp;$E452),'Hoja de Trabajo para listado'!$CD$151:$DC$151,0)),0)</f>
        <v>0</v>
      </c>
      <c r="L452" s="241">
        <f ca="1">+IFERROR(INDEX('Hoja de Trabajo para listado'!$A$155:$Z$1048576,MATCH($A452,'Hoja de Trabajo para listado'!$A$155:$A$1048576,0),MATCH((CUADRO!L$4&amp;$E452),'Hoja de Trabajo para listado'!$A$151:$Z$151,0)),0)+IFERROR(INDEX('Hoja de Trabajo para listado'!$AB$155:$BA$1048576,MATCH($A452,'Hoja de Trabajo para listado'!$AB$155:$AB$1048576,0),MATCH((CUADRO!L$4&amp;$E452),'Hoja de Trabajo para listado'!$AB$151:$BA$151,0)),0)+IFERROR(INDEX('Hoja de Trabajo para listado'!$BC$155:$CB$1048576,MATCH($A452,'Hoja de Trabajo para listado'!$BC$155:$BC$1048576,0),MATCH((CUADRO!L$4&amp;$E452),'Hoja de Trabajo para listado'!$BC$151:$CB$151,0)),0)+IFERROR(INDEX('Hoja de Trabajo para listado'!$DE$153:$DG$274,MATCH($A452,'Hoja de Trabajo para listado'!$DE$153:$DE$1048576,0),MATCH((CUADRO!L$4&amp;$E452),'Hoja de Trabajo para listado'!$DE$151:$DG$151,0)),0)+IFERROR(INDEX('Hoja de Trabajo para listado'!$CD$155:$DC$1048576,MATCH($A452,'Hoja de Trabajo para listado'!$CD$155:$CD$1048576,0),MATCH((CUADRO!L$4&amp;$E452),'Hoja de Trabajo para listado'!$CD$151:$DC$151,0)),0)</f>
        <v>0</v>
      </c>
      <c r="M452" s="241">
        <f ca="1">+IFERROR(INDEX('Hoja de Trabajo para listado'!$A$155:$Z$1048576,MATCH($A452,'Hoja de Trabajo para listado'!$A$155:$A$1048576,0),MATCH((CUADRO!M$4&amp;$E452),'Hoja de Trabajo para listado'!$A$151:$Z$151,0)),0)+IFERROR(INDEX('Hoja de Trabajo para listado'!$AB$155:$BA$1048576,MATCH($A452,'Hoja de Trabajo para listado'!$AB$155:$AB$1048576,0),MATCH((CUADRO!M$4&amp;$E452),'Hoja de Trabajo para listado'!$AB$151:$BA$151,0)),0)+IFERROR(INDEX('Hoja de Trabajo para listado'!$BC$155:$CB$1048576,MATCH($A452,'Hoja de Trabajo para listado'!$BC$155:$BC$1048576,0),MATCH((CUADRO!M$4&amp;$E452),'Hoja de Trabajo para listado'!$BC$151:$CB$151,0)),0)+IFERROR(INDEX('Hoja de Trabajo para listado'!$DE$153:$DG$274,MATCH($A452,'Hoja de Trabajo para listado'!$DE$153:$DE$1048576,0),MATCH((CUADRO!M$4&amp;$E452),'Hoja de Trabajo para listado'!$DE$151:$DG$151,0)),0)+IFERROR(INDEX('Hoja de Trabajo para listado'!$CD$155:$DC$1048576,MATCH($A452,'Hoja de Trabajo para listado'!$CD$155:$CD$1048576,0),MATCH((CUADRO!M$4&amp;$E452),'Hoja de Trabajo para listado'!$CD$151:$DC$151,0)),0)</f>
        <v>0</v>
      </c>
      <c r="N452" s="241">
        <f ca="1">+IFERROR(INDEX('Hoja de Trabajo para listado'!$A$155:$Z$1048576,MATCH($A452,'Hoja de Trabajo para listado'!$A$155:$A$1048576,0),MATCH((CUADRO!N$4&amp;$E452),'Hoja de Trabajo para listado'!$A$151:$Z$151,0)),0)+IFERROR(INDEX('Hoja de Trabajo para listado'!$AB$155:$BA$1048576,MATCH($A452,'Hoja de Trabajo para listado'!$AB$155:$AB$1048576,0),MATCH((CUADRO!N$4&amp;$E452),'Hoja de Trabajo para listado'!$AB$151:$BA$151,0)),0)+IFERROR(INDEX('Hoja de Trabajo para listado'!$BC$155:$CB$1048576,MATCH($A452,'Hoja de Trabajo para listado'!$BC$155:$BC$1048576,0),MATCH((CUADRO!N$4&amp;$E452),'Hoja de Trabajo para listado'!$BC$151:$CB$151,0)),0)+IFERROR(INDEX('Hoja de Trabajo para listado'!$DE$153:$DG$274,MATCH($A452,'Hoja de Trabajo para listado'!$DE$153:$DE$1048576,0),MATCH((CUADRO!N$4&amp;$E452),'Hoja de Trabajo para listado'!$DE$151:$DG$151,0)),0)+IFERROR(INDEX('Hoja de Trabajo para listado'!$CD$155:$DC$1048576,MATCH($A452,'Hoja de Trabajo para listado'!$CD$155:$CD$1048576,0),MATCH((CUADRO!N$4&amp;$E452),'Hoja de Trabajo para listado'!$CD$151:$DC$151,0)),0)</f>
        <v>0</v>
      </c>
      <c r="O452" s="241">
        <f ca="1">+IFERROR(INDEX('Hoja de Trabajo para listado'!$A$155:$Z$1048576,MATCH($A452,'Hoja de Trabajo para listado'!$A$155:$A$1048576,0),MATCH((CUADRO!O$4&amp;$E452),'Hoja de Trabajo para listado'!$A$151:$Z$151,0)),0)+IFERROR(INDEX('Hoja de Trabajo para listado'!$AB$155:$BA$1048576,MATCH($A452,'Hoja de Trabajo para listado'!$AB$155:$AB$1048576,0),MATCH((CUADRO!O$4&amp;$E452),'Hoja de Trabajo para listado'!$AB$151:$BA$151,0)),0)+IFERROR(INDEX('Hoja de Trabajo para listado'!$BC$155:$CB$1048576,MATCH($A452,'Hoja de Trabajo para listado'!$BC$155:$BC$1048576,0),MATCH((CUADRO!O$4&amp;$E452),'Hoja de Trabajo para listado'!$BC$151:$CB$151,0)),0)+IFERROR(INDEX('Hoja de Trabajo para listado'!$DE$153:$DG$274,MATCH($A452,'Hoja de Trabajo para listado'!$DE$153:$DE$1048576,0),MATCH((CUADRO!O$4&amp;$E452),'Hoja de Trabajo para listado'!$DE$151:$DG$151,0)),0)+IFERROR(INDEX('Hoja de Trabajo para listado'!$CD$155:$DC$1048576,MATCH($A452,'Hoja de Trabajo para listado'!$CD$155:$CD$1048576,0),MATCH((CUADRO!O$4&amp;$E452),'Hoja de Trabajo para listado'!$CD$151:$DC$151,0)),0)</f>
        <v>0</v>
      </c>
      <c r="P452" s="241">
        <f ca="1">+IFERROR(INDEX('Hoja de Trabajo para listado'!$A$155:$Z$1048576,MATCH($A452,'Hoja de Trabajo para listado'!$A$155:$A$1048576,0),MATCH((CUADRO!P$4&amp;$E452),'Hoja de Trabajo para listado'!$A$151:$Z$151,0)),0)+IFERROR(INDEX('Hoja de Trabajo para listado'!$AB$155:$BA$1048576,MATCH($A452,'Hoja de Trabajo para listado'!$AB$155:$AB$1048576,0),MATCH((CUADRO!P$4&amp;$E452),'Hoja de Trabajo para listado'!$AB$151:$BA$151,0)),0)+IFERROR(INDEX('Hoja de Trabajo para listado'!$BC$155:$CB$1048576,MATCH($A452,'Hoja de Trabajo para listado'!$BC$155:$BC$1048576,0),MATCH((CUADRO!P$4&amp;$E452),'Hoja de Trabajo para listado'!$BC$151:$CB$151,0)),0)+IFERROR(INDEX('Hoja de Trabajo para listado'!$DE$153:$DG$274,MATCH($A452,'Hoja de Trabajo para listado'!$DE$153:$DE$1048576,0),MATCH((CUADRO!P$4&amp;$E452),'Hoja de Trabajo para listado'!$DE$151:$DG$151,0)),0)+IFERROR(INDEX('Hoja de Trabajo para listado'!$CD$155:$DC$1048576,MATCH($A452,'Hoja de Trabajo para listado'!$CD$155:$CD$1048576,0),MATCH((CUADRO!P$4&amp;$E452),'Hoja de Trabajo para listado'!$CD$151:$DC$151,0)),0)</f>
        <v>0</v>
      </c>
      <c r="Q452" s="241">
        <f ca="1">+IFERROR(INDEX('Hoja de Trabajo para listado'!$A$155:$Z$1048576,MATCH($A452,'Hoja de Trabajo para listado'!$A$155:$A$1048576,0),MATCH((CUADRO!Q$4&amp;$E452),'Hoja de Trabajo para listado'!$A$151:$Z$151,0)),0)+IFERROR(INDEX('Hoja de Trabajo para listado'!$AB$155:$BA$1048576,MATCH($A452,'Hoja de Trabajo para listado'!$AB$155:$AB$1048576,0),MATCH((CUADRO!Q$4&amp;$E452),'Hoja de Trabajo para listado'!$AB$151:$BA$151,0)),0)+IFERROR(INDEX('Hoja de Trabajo para listado'!$BC$155:$CB$1048576,MATCH($A452,'Hoja de Trabajo para listado'!$BC$155:$BC$1048576,0),MATCH((CUADRO!Q$4&amp;$E452),'Hoja de Trabajo para listado'!$BC$151:$CB$151,0)),0)+IFERROR(INDEX('Hoja de Trabajo para listado'!$DE$153:$DG$274,MATCH($A452,'Hoja de Trabajo para listado'!$DE$153:$DE$1048576,0),MATCH((CUADRO!Q$4&amp;$E452),'Hoja de Trabajo para listado'!$DE$151:$DG$151,0)),0)+IFERROR(INDEX('Hoja de Trabajo para listado'!$CD$155:$DC$1048576,MATCH($A452,'Hoja de Trabajo para listado'!$CD$155:$CD$1048576,0),MATCH((CUADRO!Q$4&amp;$E452),'Hoja de Trabajo para listado'!$CD$151:$DC$151,0)),0)</f>
        <v>0</v>
      </c>
      <c r="R452" s="241">
        <f t="shared" ca="1" si="12"/>
        <v>0</v>
      </c>
      <c r="S452" s="247">
        <f ca="1">+R451+R452</f>
        <v>0</v>
      </c>
      <c r="T452" s="241">
        <f ca="1">+S452</f>
        <v>0</v>
      </c>
      <c r="U452" s="240">
        <f t="shared" si="13"/>
        <v>2</v>
      </c>
    </row>
    <row r="453" spans="1:21" customFormat="1" ht="15" hidden="1" customHeight="1">
      <c r="A453" s="32">
        <v>1107</v>
      </c>
      <c r="B453" s="381">
        <f>+A453</f>
        <v>1107</v>
      </c>
      <c r="C453" s="245" t="str">
        <f>+VLOOKUP(A453,bd_lista!$A$3:$C$592,3,FALSE)</f>
        <v>Gobierno Autónomo Municipal de Presto</v>
      </c>
      <c r="D453" s="383" t="str">
        <f>+C453</f>
        <v>Gobierno Autónomo Municipal de Presto</v>
      </c>
      <c r="E453" s="240" t="s">
        <v>683</v>
      </c>
      <c r="F453" s="241">
        <f ca="1">+IFERROR(INDEX('Hoja de Trabajo para listado'!$A$155:$Z$1048576,MATCH($A453,'Hoja de Trabajo para listado'!$A$155:$A$1048576,0),MATCH((CUADRO!F$4&amp;$E453),'Hoja de Trabajo para listado'!$A$151:$Z$151,0)),0)+IFERROR(INDEX('Hoja de Trabajo para listado'!$AB$155:$BA$1048576,MATCH($A453,'Hoja de Trabajo para listado'!$AB$155:$AB$1048576,0),MATCH((CUADRO!F$4&amp;$E453),'Hoja de Trabajo para listado'!$AB$151:$BA$151,0)),0)+IFERROR(INDEX('Hoja de Trabajo para listado'!$BC$155:$CB$1048576,MATCH($A453,'Hoja de Trabajo para listado'!$BC$155:$BC$1048576,0),MATCH((CUADRO!F$4&amp;$E453),'Hoja de Trabajo para listado'!$BC$151:$CB$151,0)),0)+IFERROR(INDEX('Hoja de Trabajo para listado'!$DE$153:$DG$274,MATCH($A453,'Hoja de Trabajo para listado'!$DE$153:$DE$1048576,0),MATCH((CUADRO!F$4&amp;$E453),'Hoja de Trabajo para listado'!$DE$151:$DG$151,0)),0)+IFERROR(INDEX('Hoja de Trabajo para listado'!$CD$155:$DC$1048576,MATCH($A453,'Hoja de Trabajo para listado'!$CD$155:$CD$1048576,0),MATCH((CUADRO!F$4&amp;$E453),'Hoja de Trabajo para listado'!$CD$151:$DC$151,0)),0)</f>
        <v>0</v>
      </c>
      <c r="G453" s="241">
        <f ca="1">+IFERROR(INDEX('Hoja de Trabajo para listado'!$A$155:$Z$1048576,MATCH($A453,'Hoja de Trabajo para listado'!$A$155:$A$1048576,0),MATCH((CUADRO!G$4&amp;$E453),'Hoja de Trabajo para listado'!$A$151:$Z$151,0)),0)+IFERROR(INDEX('Hoja de Trabajo para listado'!$AB$155:$BA$1048576,MATCH($A453,'Hoja de Trabajo para listado'!$AB$155:$AB$1048576,0),MATCH((CUADRO!G$4&amp;$E453),'Hoja de Trabajo para listado'!$AB$151:$BA$151,0)),0)+IFERROR(INDEX('Hoja de Trabajo para listado'!$BC$155:$CB$1048576,MATCH($A453,'Hoja de Trabajo para listado'!$BC$155:$BC$1048576,0),MATCH((CUADRO!G$4&amp;$E453),'Hoja de Trabajo para listado'!$BC$151:$CB$151,0)),0)+IFERROR(INDEX('Hoja de Trabajo para listado'!$DE$153:$DG$274,MATCH($A453,'Hoja de Trabajo para listado'!$DE$153:$DE$1048576,0),MATCH((CUADRO!G$4&amp;$E453),'Hoja de Trabajo para listado'!$DE$151:$DG$151,0)),0)+IFERROR(INDEX('Hoja de Trabajo para listado'!$CD$155:$DC$1048576,MATCH($A453,'Hoja de Trabajo para listado'!$CD$155:$CD$1048576,0),MATCH((CUADRO!G$4&amp;$E453),'Hoja de Trabajo para listado'!$CD$151:$DC$151,0)),0)</f>
        <v>0</v>
      </c>
      <c r="H453" s="241">
        <f ca="1">+IFERROR(INDEX('Hoja de Trabajo para listado'!$A$155:$Z$1048576,MATCH($A453,'Hoja de Trabajo para listado'!$A$155:$A$1048576,0),MATCH((CUADRO!H$4&amp;$E453),'Hoja de Trabajo para listado'!$A$151:$Z$151,0)),0)+IFERROR(INDEX('Hoja de Trabajo para listado'!$AB$155:$BA$1048576,MATCH($A453,'Hoja de Trabajo para listado'!$AB$155:$AB$1048576,0),MATCH((CUADRO!H$4&amp;$E453),'Hoja de Trabajo para listado'!$AB$151:$BA$151,0)),0)+IFERROR(INDEX('Hoja de Trabajo para listado'!$BC$155:$CB$1048576,MATCH($A453,'Hoja de Trabajo para listado'!$BC$155:$BC$1048576,0),MATCH((CUADRO!H$4&amp;$E453),'Hoja de Trabajo para listado'!$BC$151:$CB$151,0)),0)+IFERROR(INDEX('Hoja de Trabajo para listado'!$DE$153:$DG$274,MATCH($A453,'Hoja de Trabajo para listado'!$DE$153:$DE$1048576,0),MATCH((CUADRO!H$4&amp;$E453),'Hoja de Trabajo para listado'!$DE$151:$DG$151,0)),0)+IFERROR(INDEX('Hoja de Trabajo para listado'!$CD$155:$DC$1048576,MATCH($A453,'Hoja de Trabajo para listado'!$CD$155:$CD$1048576,0),MATCH((CUADRO!H$4&amp;$E453),'Hoja de Trabajo para listado'!$CD$151:$DC$151,0)),0)</f>
        <v>0</v>
      </c>
      <c r="I453" s="241">
        <f ca="1">+IFERROR(INDEX('Hoja de Trabajo para listado'!$A$155:$Z$1048576,MATCH($A453,'Hoja de Trabajo para listado'!$A$155:$A$1048576,0),MATCH((CUADRO!I$4&amp;$E453),'Hoja de Trabajo para listado'!$A$151:$Z$151,0)),0)+IFERROR(INDEX('Hoja de Trabajo para listado'!$AB$155:$BA$1048576,MATCH($A453,'Hoja de Trabajo para listado'!$AB$155:$AB$1048576,0),MATCH((CUADRO!I$4&amp;$E453),'Hoja de Trabajo para listado'!$AB$151:$BA$151,0)),0)+IFERROR(INDEX('Hoja de Trabajo para listado'!$BC$155:$CB$1048576,MATCH($A453,'Hoja de Trabajo para listado'!$BC$155:$BC$1048576,0),MATCH((CUADRO!I$4&amp;$E453),'Hoja de Trabajo para listado'!$BC$151:$CB$151,0)),0)+IFERROR(INDEX('Hoja de Trabajo para listado'!$DE$153:$DG$274,MATCH($A453,'Hoja de Trabajo para listado'!$DE$153:$DE$1048576,0),MATCH((CUADRO!I$4&amp;$E453),'Hoja de Trabajo para listado'!$DE$151:$DG$151,0)),0)+IFERROR(INDEX('Hoja de Trabajo para listado'!$CD$155:$DC$1048576,MATCH($A453,'Hoja de Trabajo para listado'!$CD$155:$CD$1048576,0),MATCH((CUADRO!I$4&amp;$E453),'Hoja de Trabajo para listado'!$CD$151:$DC$151,0)),0)</f>
        <v>0</v>
      </c>
      <c r="J453" s="241">
        <f ca="1">+IFERROR(INDEX('Hoja de Trabajo para listado'!$A$155:$Z$1048576,MATCH($A453,'Hoja de Trabajo para listado'!$A$155:$A$1048576,0),MATCH((CUADRO!J$4&amp;$E453),'Hoja de Trabajo para listado'!$A$151:$Z$151,0)),0)+IFERROR(INDEX('Hoja de Trabajo para listado'!$AB$155:$BA$1048576,MATCH($A453,'Hoja de Trabajo para listado'!$AB$155:$AB$1048576,0),MATCH((CUADRO!J$4&amp;$E453),'Hoja de Trabajo para listado'!$AB$151:$BA$151,0)),0)+IFERROR(INDEX('Hoja de Trabajo para listado'!$BC$155:$CB$1048576,MATCH($A453,'Hoja de Trabajo para listado'!$BC$155:$BC$1048576,0),MATCH((CUADRO!J$4&amp;$E453),'Hoja de Trabajo para listado'!$BC$151:$CB$151,0)),0)+IFERROR(INDEX('Hoja de Trabajo para listado'!$DE$153:$DG$274,MATCH($A453,'Hoja de Trabajo para listado'!$DE$153:$DE$1048576,0),MATCH((CUADRO!J$4&amp;$E453),'Hoja de Trabajo para listado'!$DE$151:$DG$151,0)),0)+IFERROR(INDEX('Hoja de Trabajo para listado'!$CD$155:$DC$1048576,MATCH($A453,'Hoja de Trabajo para listado'!$CD$155:$CD$1048576,0),MATCH((CUADRO!J$4&amp;$E453),'Hoja de Trabajo para listado'!$CD$151:$DC$151,0)),0)</f>
        <v>0</v>
      </c>
      <c r="K453" s="241">
        <f ca="1">+IFERROR(INDEX('Hoja de Trabajo para listado'!$A$155:$Z$1048576,MATCH($A453,'Hoja de Trabajo para listado'!$A$155:$A$1048576,0),MATCH((CUADRO!K$4&amp;$E453),'Hoja de Trabajo para listado'!$A$151:$Z$151,0)),0)+IFERROR(INDEX('Hoja de Trabajo para listado'!$AB$155:$BA$1048576,MATCH($A453,'Hoja de Trabajo para listado'!$AB$155:$AB$1048576,0),MATCH((CUADRO!K$4&amp;$E453),'Hoja de Trabajo para listado'!$AB$151:$BA$151,0)),0)+IFERROR(INDEX('Hoja de Trabajo para listado'!$BC$155:$CB$1048576,MATCH($A453,'Hoja de Trabajo para listado'!$BC$155:$BC$1048576,0),MATCH((CUADRO!K$4&amp;$E453),'Hoja de Trabajo para listado'!$BC$151:$CB$151,0)),0)+IFERROR(INDEX('Hoja de Trabajo para listado'!$DE$153:$DG$274,MATCH($A453,'Hoja de Trabajo para listado'!$DE$153:$DE$1048576,0),MATCH((CUADRO!K$4&amp;$E453),'Hoja de Trabajo para listado'!$DE$151:$DG$151,0)),0)+IFERROR(INDEX('Hoja de Trabajo para listado'!$CD$155:$DC$1048576,MATCH($A453,'Hoja de Trabajo para listado'!$CD$155:$CD$1048576,0),MATCH((CUADRO!K$4&amp;$E453),'Hoja de Trabajo para listado'!$CD$151:$DC$151,0)),0)</f>
        <v>0</v>
      </c>
      <c r="L453" s="241">
        <f ca="1">+IFERROR(INDEX('Hoja de Trabajo para listado'!$A$155:$Z$1048576,MATCH($A453,'Hoja de Trabajo para listado'!$A$155:$A$1048576,0),MATCH((CUADRO!L$4&amp;$E453),'Hoja de Trabajo para listado'!$A$151:$Z$151,0)),0)+IFERROR(INDEX('Hoja de Trabajo para listado'!$AB$155:$BA$1048576,MATCH($A453,'Hoja de Trabajo para listado'!$AB$155:$AB$1048576,0),MATCH((CUADRO!L$4&amp;$E453),'Hoja de Trabajo para listado'!$AB$151:$BA$151,0)),0)+IFERROR(INDEX('Hoja de Trabajo para listado'!$BC$155:$CB$1048576,MATCH($A453,'Hoja de Trabajo para listado'!$BC$155:$BC$1048576,0),MATCH((CUADRO!L$4&amp;$E453),'Hoja de Trabajo para listado'!$BC$151:$CB$151,0)),0)+IFERROR(INDEX('Hoja de Trabajo para listado'!$DE$153:$DG$274,MATCH($A453,'Hoja de Trabajo para listado'!$DE$153:$DE$1048576,0),MATCH((CUADRO!L$4&amp;$E453),'Hoja de Trabajo para listado'!$DE$151:$DG$151,0)),0)+IFERROR(INDEX('Hoja de Trabajo para listado'!$CD$155:$DC$1048576,MATCH($A453,'Hoja de Trabajo para listado'!$CD$155:$CD$1048576,0),MATCH((CUADRO!L$4&amp;$E453),'Hoja de Trabajo para listado'!$CD$151:$DC$151,0)),0)</f>
        <v>0</v>
      </c>
      <c r="M453" s="241">
        <f ca="1">+IFERROR(INDEX('Hoja de Trabajo para listado'!$A$155:$Z$1048576,MATCH($A453,'Hoja de Trabajo para listado'!$A$155:$A$1048576,0),MATCH((CUADRO!M$4&amp;$E453),'Hoja de Trabajo para listado'!$A$151:$Z$151,0)),0)+IFERROR(INDEX('Hoja de Trabajo para listado'!$AB$155:$BA$1048576,MATCH($A453,'Hoja de Trabajo para listado'!$AB$155:$AB$1048576,0),MATCH((CUADRO!M$4&amp;$E453),'Hoja de Trabajo para listado'!$AB$151:$BA$151,0)),0)+IFERROR(INDEX('Hoja de Trabajo para listado'!$BC$155:$CB$1048576,MATCH($A453,'Hoja de Trabajo para listado'!$BC$155:$BC$1048576,0),MATCH((CUADRO!M$4&amp;$E453),'Hoja de Trabajo para listado'!$BC$151:$CB$151,0)),0)+IFERROR(INDEX('Hoja de Trabajo para listado'!$DE$153:$DG$274,MATCH($A453,'Hoja de Trabajo para listado'!$DE$153:$DE$1048576,0),MATCH((CUADRO!M$4&amp;$E453),'Hoja de Trabajo para listado'!$DE$151:$DG$151,0)),0)+IFERROR(INDEX('Hoja de Trabajo para listado'!$CD$155:$DC$1048576,MATCH($A453,'Hoja de Trabajo para listado'!$CD$155:$CD$1048576,0),MATCH((CUADRO!M$4&amp;$E453),'Hoja de Trabajo para listado'!$CD$151:$DC$151,0)),0)</f>
        <v>0</v>
      </c>
      <c r="N453" s="241">
        <f ca="1">+IFERROR(INDEX('Hoja de Trabajo para listado'!$A$155:$Z$1048576,MATCH($A453,'Hoja de Trabajo para listado'!$A$155:$A$1048576,0),MATCH((CUADRO!N$4&amp;$E453),'Hoja de Trabajo para listado'!$A$151:$Z$151,0)),0)+IFERROR(INDEX('Hoja de Trabajo para listado'!$AB$155:$BA$1048576,MATCH($A453,'Hoja de Trabajo para listado'!$AB$155:$AB$1048576,0),MATCH((CUADRO!N$4&amp;$E453),'Hoja de Trabajo para listado'!$AB$151:$BA$151,0)),0)+IFERROR(INDEX('Hoja de Trabajo para listado'!$BC$155:$CB$1048576,MATCH($A453,'Hoja de Trabajo para listado'!$BC$155:$BC$1048576,0),MATCH((CUADRO!N$4&amp;$E453),'Hoja de Trabajo para listado'!$BC$151:$CB$151,0)),0)+IFERROR(INDEX('Hoja de Trabajo para listado'!$DE$153:$DG$274,MATCH($A453,'Hoja de Trabajo para listado'!$DE$153:$DE$1048576,0),MATCH((CUADRO!N$4&amp;$E453),'Hoja de Trabajo para listado'!$DE$151:$DG$151,0)),0)+IFERROR(INDEX('Hoja de Trabajo para listado'!$CD$155:$DC$1048576,MATCH($A453,'Hoja de Trabajo para listado'!$CD$155:$CD$1048576,0),MATCH((CUADRO!N$4&amp;$E453),'Hoja de Trabajo para listado'!$CD$151:$DC$151,0)),0)</f>
        <v>0</v>
      </c>
      <c r="O453" s="241">
        <f ca="1">+IFERROR(INDEX('Hoja de Trabajo para listado'!$A$155:$Z$1048576,MATCH($A453,'Hoja de Trabajo para listado'!$A$155:$A$1048576,0),MATCH((CUADRO!O$4&amp;$E453),'Hoja de Trabajo para listado'!$A$151:$Z$151,0)),0)+IFERROR(INDEX('Hoja de Trabajo para listado'!$AB$155:$BA$1048576,MATCH($A453,'Hoja de Trabajo para listado'!$AB$155:$AB$1048576,0),MATCH((CUADRO!O$4&amp;$E453),'Hoja de Trabajo para listado'!$AB$151:$BA$151,0)),0)+IFERROR(INDEX('Hoja de Trabajo para listado'!$BC$155:$CB$1048576,MATCH($A453,'Hoja de Trabajo para listado'!$BC$155:$BC$1048576,0),MATCH((CUADRO!O$4&amp;$E453),'Hoja de Trabajo para listado'!$BC$151:$CB$151,0)),0)+IFERROR(INDEX('Hoja de Trabajo para listado'!$DE$153:$DG$274,MATCH($A453,'Hoja de Trabajo para listado'!$DE$153:$DE$1048576,0),MATCH((CUADRO!O$4&amp;$E453),'Hoja de Trabajo para listado'!$DE$151:$DG$151,0)),0)+IFERROR(INDEX('Hoja de Trabajo para listado'!$CD$155:$DC$1048576,MATCH($A453,'Hoja de Trabajo para listado'!$CD$155:$CD$1048576,0),MATCH((CUADRO!O$4&amp;$E453),'Hoja de Trabajo para listado'!$CD$151:$DC$151,0)),0)</f>
        <v>0</v>
      </c>
      <c r="P453" s="241">
        <f ca="1">+IFERROR(INDEX('Hoja de Trabajo para listado'!$A$155:$Z$1048576,MATCH($A453,'Hoja de Trabajo para listado'!$A$155:$A$1048576,0),MATCH((CUADRO!P$4&amp;$E453),'Hoja de Trabajo para listado'!$A$151:$Z$151,0)),0)+IFERROR(INDEX('Hoja de Trabajo para listado'!$AB$155:$BA$1048576,MATCH($A453,'Hoja de Trabajo para listado'!$AB$155:$AB$1048576,0),MATCH((CUADRO!P$4&amp;$E453),'Hoja de Trabajo para listado'!$AB$151:$BA$151,0)),0)+IFERROR(INDEX('Hoja de Trabajo para listado'!$BC$155:$CB$1048576,MATCH($A453,'Hoja de Trabajo para listado'!$BC$155:$BC$1048576,0),MATCH((CUADRO!P$4&amp;$E453),'Hoja de Trabajo para listado'!$BC$151:$CB$151,0)),0)+IFERROR(INDEX('Hoja de Trabajo para listado'!$DE$153:$DG$274,MATCH($A453,'Hoja de Trabajo para listado'!$DE$153:$DE$1048576,0),MATCH((CUADRO!P$4&amp;$E453),'Hoja de Trabajo para listado'!$DE$151:$DG$151,0)),0)+IFERROR(INDEX('Hoja de Trabajo para listado'!$CD$155:$DC$1048576,MATCH($A453,'Hoja de Trabajo para listado'!$CD$155:$CD$1048576,0),MATCH((CUADRO!P$4&amp;$E453),'Hoja de Trabajo para listado'!$CD$151:$DC$151,0)),0)</f>
        <v>0</v>
      </c>
      <c r="Q453" s="241">
        <f ca="1">+IFERROR(INDEX('Hoja de Trabajo para listado'!$A$155:$Z$1048576,MATCH($A453,'Hoja de Trabajo para listado'!$A$155:$A$1048576,0),MATCH((CUADRO!Q$4&amp;$E453),'Hoja de Trabajo para listado'!$A$151:$Z$151,0)),0)+IFERROR(INDEX('Hoja de Trabajo para listado'!$AB$155:$BA$1048576,MATCH($A453,'Hoja de Trabajo para listado'!$AB$155:$AB$1048576,0),MATCH((CUADRO!Q$4&amp;$E453),'Hoja de Trabajo para listado'!$AB$151:$BA$151,0)),0)+IFERROR(INDEX('Hoja de Trabajo para listado'!$BC$155:$CB$1048576,MATCH($A453,'Hoja de Trabajo para listado'!$BC$155:$BC$1048576,0),MATCH((CUADRO!Q$4&amp;$E453),'Hoja de Trabajo para listado'!$BC$151:$CB$151,0)),0)+IFERROR(INDEX('Hoja de Trabajo para listado'!$DE$153:$DG$274,MATCH($A453,'Hoja de Trabajo para listado'!$DE$153:$DE$1048576,0),MATCH((CUADRO!Q$4&amp;$E453),'Hoja de Trabajo para listado'!$DE$151:$DG$151,0)),0)+IFERROR(INDEX('Hoja de Trabajo para listado'!$CD$155:$DC$1048576,MATCH($A453,'Hoja de Trabajo para listado'!$CD$155:$CD$1048576,0),MATCH((CUADRO!Q$4&amp;$E453),'Hoja de Trabajo para listado'!$CD$151:$DC$151,0)),0)</f>
        <v>0</v>
      </c>
      <c r="R453" s="241">
        <f t="shared" ca="1" si="12"/>
        <v>0</v>
      </c>
      <c r="S453" s="247"/>
      <c r="T453" s="241">
        <f ca="1">+T454</f>
        <v>0</v>
      </c>
      <c r="U453" s="240">
        <f t="shared" si="13"/>
        <v>1</v>
      </c>
    </row>
    <row r="454" spans="1:21" customFormat="1" ht="15" hidden="1" customHeight="1">
      <c r="A454" s="32">
        <v>1107</v>
      </c>
      <c r="B454" s="382"/>
      <c r="C454" s="245" t="str">
        <f>+VLOOKUP(A454,bd_lista!$A$3:$C$592,3,FALSE)</f>
        <v>Gobierno Autónomo Municipal de Presto</v>
      </c>
      <c r="D454" s="384"/>
      <c r="E454" s="242" t="s">
        <v>684</v>
      </c>
      <c r="F454" s="241">
        <f ca="1">+IFERROR(INDEX('Hoja de Trabajo para listado'!$A$155:$Z$1048576,MATCH($A454,'Hoja de Trabajo para listado'!$A$155:$A$1048576,0),MATCH((CUADRO!F$4&amp;$E454),'Hoja de Trabajo para listado'!$A$151:$Z$151,0)),0)+IFERROR(INDEX('Hoja de Trabajo para listado'!$AB$155:$BA$1048576,MATCH($A454,'Hoja de Trabajo para listado'!$AB$155:$AB$1048576,0),MATCH((CUADRO!F$4&amp;$E454),'Hoja de Trabajo para listado'!$AB$151:$BA$151,0)),0)+IFERROR(INDEX('Hoja de Trabajo para listado'!$BC$155:$CB$1048576,MATCH($A454,'Hoja de Trabajo para listado'!$BC$155:$BC$1048576,0),MATCH((CUADRO!F$4&amp;$E454),'Hoja de Trabajo para listado'!$BC$151:$CB$151,0)),0)+IFERROR(INDEX('Hoja de Trabajo para listado'!$DE$153:$DG$274,MATCH($A454,'Hoja de Trabajo para listado'!$DE$153:$DE$1048576,0),MATCH((CUADRO!F$4&amp;$E454),'Hoja de Trabajo para listado'!$DE$151:$DG$151,0)),0)+IFERROR(INDEX('Hoja de Trabajo para listado'!$CD$155:$DC$1048576,MATCH($A454,'Hoja de Trabajo para listado'!$CD$155:$CD$1048576,0),MATCH((CUADRO!F$4&amp;$E454),'Hoja de Trabajo para listado'!$CD$151:$DC$151,0)),0)</f>
        <v>0</v>
      </c>
      <c r="G454" s="241">
        <f ca="1">+IFERROR(INDEX('Hoja de Trabajo para listado'!$A$155:$Z$1048576,MATCH($A454,'Hoja de Trabajo para listado'!$A$155:$A$1048576,0),MATCH((CUADRO!G$4&amp;$E454),'Hoja de Trabajo para listado'!$A$151:$Z$151,0)),0)+IFERROR(INDEX('Hoja de Trabajo para listado'!$AB$155:$BA$1048576,MATCH($A454,'Hoja de Trabajo para listado'!$AB$155:$AB$1048576,0),MATCH((CUADRO!G$4&amp;$E454),'Hoja de Trabajo para listado'!$AB$151:$BA$151,0)),0)+IFERROR(INDEX('Hoja de Trabajo para listado'!$BC$155:$CB$1048576,MATCH($A454,'Hoja de Trabajo para listado'!$BC$155:$BC$1048576,0),MATCH((CUADRO!G$4&amp;$E454),'Hoja de Trabajo para listado'!$BC$151:$CB$151,0)),0)+IFERROR(INDEX('Hoja de Trabajo para listado'!$DE$153:$DG$274,MATCH($A454,'Hoja de Trabajo para listado'!$DE$153:$DE$1048576,0),MATCH((CUADRO!G$4&amp;$E454),'Hoja de Trabajo para listado'!$DE$151:$DG$151,0)),0)+IFERROR(INDEX('Hoja de Trabajo para listado'!$CD$155:$DC$1048576,MATCH($A454,'Hoja de Trabajo para listado'!$CD$155:$CD$1048576,0),MATCH((CUADRO!G$4&amp;$E454),'Hoja de Trabajo para listado'!$CD$151:$DC$151,0)),0)</f>
        <v>0</v>
      </c>
      <c r="H454" s="241">
        <f ca="1">+IFERROR(INDEX('Hoja de Trabajo para listado'!$A$155:$Z$1048576,MATCH($A454,'Hoja de Trabajo para listado'!$A$155:$A$1048576,0),MATCH((CUADRO!H$4&amp;$E454),'Hoja de Trabajo para listado'!$A$151:$Z$151,0)),0)+IFERROR(INDEX('Hoja de Trabajo para listado'!$AB$155:$BA$1048576,MATCH($A454,'Hoja de Trabajo para listado'!$AB$155:$AB$1048576,0),MATCH((CUADRO!H$4&amp;$E454),'Hoja de Trabajo para listado'!$AB$151:$BA$151,0)),0)+IFERROR(INDEX('Hoja de Trabajo para listado'!$BC$155:$CB$1048576,MATCH($A454,'Hoja de Trabajo para listado'!$BC$155:$BC$1048576,0),MATCH((CUADRO!H$4&amp;$E454),'Hoja de Trabajo para listado'!$BC$151:$CB$151,0)),0)+IFERROR(INDEX('Hoja de Trabajo para listado'!$DE$153:$DG$274,MATCH($A454,'Hoja de Trabajo para listado'!$DE$153:$DE$1048576,0),MATCH((CUADRO!H$4&amp;$E454),'Hoja de Trabajo para listado'!$DE$151:$DG$151,0)),0)+IFERROR(INDEX('Hoja de Trabajo para listado'!$CD$155:$DC$1048576,MATCH($A454,'Hoja de Trabajo para listado'!$CD$155:$CD$1048576,0),MATCH((CUADRO!H$4&amp;$E454),'Hoja de Trabajo para listado'!$CD$151:$DC$151,0)),0)</f>
        <v>0</v>
      </c>
      <c r="I454" s="241">
        <f ca="1">+IFERROR(INDEX('Hoja de Trabajo para listado'!$A$155:$Z$1048576,MATCH($A454,'Hoja de Trabajo para listado'!$A$155:$A$1048576,0),MATCH((CUADRO!I$4&amp;$E454),'Hoja de Trabajo para listado'!$A$151:$Z$151,0)),0)+IFERROR(INDEX('Hoja de Trabajo para listado'!$AB$155:$BA$1048576,MATCH($A454,'Hoja de Trabajo para listado'!$AB$155:$AB$1048576,0),MATCH((CUADRO!I$4&amp;$E454),'Hoja de Trabajo para listado'!$AB$151:$BA$151,0)),0)+IFERROR(INDEX('Hoja de Trabajo para listado'!$BC$155:$CB$1048576,MATCH($A454,'Hoja de Trabajo para listado'!$BC$155:$BC$1048576,0),MATCH((CUADRO!I$4&amp;$E454),'Hoja de Trabajo para listado'!$BC$151:$CB$151,0)),0)+IFERROR(INDEX('Hoja de Trabajo para listado'!$DE$153:$DG$274,MATCH($A454,'Hoja de Trabajo para listado'!$DE$153:$DE$1048576,0),MATCH((CUADRO!I$4&amp;$E454),'Hoja de Trabajo para listado'!$DE$151:$DG$151,0)),0)+IFERROR(INDEX('Hoja de Trabajo para listado'!$CD$155:$DC$1048576,MATCH($A454,'Hoja de Trabajo para listado'!$CD$155:$CD$1048576,0),MATCH((CUADRO!I$4&amp;$E454),'Hoja de Trabajo para listado'!$CD$151:$DC$151,0)),0)</f>
        <v>0</v>
      </c>
      <c r="J454" s="241">
        <f ca="1">+IFERROR(INDEX('Hoja de Trabajo para listado'!$A$155:$Z$1048576,MATCH($A454,'Hoja de Trabajo para listado'!$A$155:$A$1048576,0),MATCH((CUADRO!J$4&amp;$E454),'Hoja de Trabajo para listado'!$A$151:$Z$151,0)),0)+IFERROR(INDEX('Hoja de Trabajo para listado'!$AB$155:$BA$1048576,MATCH($A454,'Hoja de Trabajo para listado'!$AB$155:$AB$1048576,0),MATCH((CUADRO!J$4&amp;$E454),'Hoja de Trabajo para listado'!$AB$151:$BA$151,0)),0)+IFERROR(INDEX('Hoja de Trabajo para listado'!$BC$155:$CB$1048576,MATCH($A454,'Hoja de Trabajo para listado'!$BC$155:$BC$1048576,0),MATCH((CUADRO!J$4&amp;$E454),'Hoja de Trabajo para listado'!$BC$151:$CB$151,0)),0)+IFERROR(INDEX('Hoja de Trabajo para listado'!$DE$153:$DG$274,MATCH($A454,'Hoja de Trabajo para listado'!$DE$153:$DE$1048576,0),MATCH((CUADRO!J$4&amp;$E454),'Hoja de Trabajo para listado'!$DE$151:$DG$151,0)),0)+IFERROR(INDEX('Hoja de Trabajo para listado'!$CD$155:$DC$1048576,MATCH($A454,'Hoja de Trabajo para listado'!$CD$155:$CD$1048576,0),MATCH((CUADRO!J$4&amp;$E454),'Hoja de Trabajo para listado'!$CD$151:$DC$151,0)),0)</f>
        <v>0</v>
      </c>
      <c r="K454" s="241">
        <f ca="1">+IFERROR(INDEX('Hoja de Trabajo para listado'!$A$155:$Z$1048576,MATCH($A454,'Hoja de Trabajo para listado'!$A$155:$A$1048576,0),MATCH((CUADRO!K$4&amp;$E454),'Hoja de Trabajo para listado'!$A$151:$Z$151,0)),0)+IFERROR(INDEX('Hoja de Trabajo para listado'!$AB$155:$BA$1048576,MATCH($A454,'Hoja de Trabajo para listado'!$AB$155:$AB$1048576,0),MATCH((CUADRO!K$4&amp;$E454),'Hoja de Trabajo para listado'!$AB$151:$BA$151,0)),0)+IFERROR(INDEX('Hoja de Trabajo para listado'!$BC$155:$CB$1048576,MATCH($A454,'Hoja de Trabajo para listado'!$BC$155:$BC$1048576,0),MATCH((CUADRO!K$4&amp;$E454),'Hoja de Trabajo para listado'!$BC$151:$CB$151,0)),0)+IFERROR(INDEX('Hoja de Trabajo para listado'!$DE$153:$DG$274,MATCH($A454,'Hoja de Trabajo para listado'!$DE$153:$DE$1048576,0),MATCH((CUADRO!K$4&amp;$E454),'Hoja de Trabajo para listado'!$DE$151:$DG$151,0)),0)+IFERROR(INDEX('Hoja de Trabajo para listado'!$CD$155:$DC$1048576,MATCH($A454,'Hoja de Trabajo para listado'!$CD$155:$CD$1048576,0),MATCH((CUADRO!K$4&amp;$E454),'Hoja de Trabajo para listado'!$CD$151:$DC$151,0)),0)</f>
        <v>0</v>
      </c>
      <c r="L454" s="241">
        <f ca="1">+IFERROR(INDEX('Hoja de Trabajo para listado'!$A$155:$Z$1048576,MATCH($A454,'Hoja de Trabajo para listado'!$A$155:$A$1048576,0),MATCH((CUADRO!L$4&amp;$E454),'Hoja de Trabajo para listado'!$A$151:$Z$151,0)),0)+IFERROR(INDEX('Hoja de Trabajo para listado'!$AB$155:$BA$1048576,MATCH($A454,'Hoja de Trabajo para listado'!$AB$155:$AB$1048576,0),MATCH((CUADRO!L$4&amp;$E454),'Hoja de Trabajo para listado'!$AB$151:$BA$151,0)),0)+IFERROR(INDEX('Hoja de Trabajo para listado'!$BC$155:$CB$1048576,MATCH($A454,'Hoja de Trabajo para listado'!$BC$155:$BC$1048576,0),MATCH((CUADRO!L$4&amp;$E454),'Hoja de Trabajo para listado'!$BC$151:$CB$151,0)),0)+IFERROR(INDEX('Hoja de Trabajo para listado'!$DE$153:$DG$274,MATCH($A454,'Hoja de Trabajo para listado'!$DE$153:$DE$1048576,0),MATCH((CUADRO!L$4&amp;$E454),'Hoja de Trabajo para listado'!$DE$151:$DG$151,0)),0)+IFERROR(INDEX('Hoja de Trabajo para listado'!$CD$155:$DC$1048576,MATCH($A454,'Hoja de Trabajo para listado'!$CD$155:$CD$1048576,0),MATCH((CUADRO!L$4&amp;$E454),'Hoja de Trabajo para listado'!$CD$151:$DC$151,0)),0)</f>
        <v>0</v>
      </c>
      <c r="M454" s="241">
        <f ca="1">+IFERROR(INDEX('Hoja de Trabajo para listado'!$A$155:$Z$1048576,MATCH($A454,'Hoja de Trabajo para listado'!$A$155:$A$1048576,0),MATCH((CUADRO!M$4&amp;$E454),'Hoja de Trabajo para listado'!$A$151:$Z$151,0)),0)+IFERROR(INDEX('Hoja de Trabajo para listado'!$AB$155:$BA$1048576,MATCH($A454,'Hoja de Trabajo para listado'!$AB$155:$AB$1048576,0),MATCH((CUADRO!M$4&amp;$E454),'Hoja de Trabajo para listado'!$AB$151:$BA$151,0)),0)+IFERROR(INDEX('Hoja de Trabajo para listado'!$BC$155:$CB$1048576,MATCH($A454,'Hoja de Trabajo para listado'!$BC$155:$BC$1048576,0),MATCH((CUADRO!M$4&amp;$E454),'Hoja de Trabajo para listado'!$BC$151:$CB$151,0)),0)+IFERROR(INDEX('Hoja de Trabajo para listado'!$DE$153:$DG$274,MATCH($A454,'Hoja de Trabajo para listado'!$DE$153:$DE$1048576,0),MATCH((CUADRO!M$4&amp;$E454),'Hoja de Trabajo para listado'!$DE$151:$DG$151,0)),0)+IFERROR(INDEX('Hoja de Trabajo para listado'!$CD$155:$DC$1048576,MATCH($A454,'Hoja de Trabajo para listado'!$CD$155:$CD$1048576,0),MATCH((CUADRO!M$4&amp;$E454),'Hoja de Trabajo para listado'!$CD$151:$DC$151,0)),0)</f>
        <v>0</v>
      </c>
      <c r="N454" s="241">
        <f ca="1">+IFERROR(INDEX('Hoja de Trabajo para listado'!$A$155:$Z$1048576,MATCH($A454,'Hoja de Trabajo para listado'!$A$155:$A$1048576,0),MATCH((CUADRO!N$4&amp;$E454),'Hoja de Trabajo para listado'!$A$151:$Z$151,0)),0)+IFERROR(INDEX('Hoja de Trabajo para listado'!$AB$155:$BA$1048576,MATCH($A454,'Hoja de Trabajo para listado'!$AB$155:$AB$1048576,0),MATCH((CUADRO!N$4&amp;$E454),'Hoja de Trabajo para listado'!$AB$151:$BA$151,0)),0)+IFERROR(INDEX('Hoja de Trabajo para listado'!$BC$155:$CB$1048576,MATCH($A454,'Hoja de Trabajo para listado'!$BC$155:$BC$1048576,0),MATCH((CUADRO!N$4&amp;$E454),'Hoja de Trabajo para listado'!$BC$151:$CB$151,0)),0)+IFERROR(INDEX('Hoja de Trabajo para listado'!$DE$153:$DG$274,MATCH($A454,'Hoja de Trabajo para listado'!$DE$153:$DE$1048576,0),MATCH((CUADRO!N$4&amp;$E454),'Hoja de Trabajo para listado'!$DE$151:$DG$151,0)),0)+IFERROR(INDEX('Hoja de Trabajo para listado'!$CD$155:$DC$1048576,MATCH($A454,'Hoja de Trabajo para listado'!$CD$155:$CD$1048576,0),MATCH((CUADRO!N$4&amp;$E454),'Hoja de Trabajo para listado'!$CD$151:$DC$151,0)),0)</f>
        <v>0</v>
      </c>
      <c r="O454" s="241">
        <f ca="1">+IFERROR(INDEX('Hoja de Trabajo para listado'!$A$155:$Z$1048576,MATCH($A454,'Hoja de Trabajo para listado'!$A$155:$A$1048576,0),MATCH((CUADRO!O$4&amp;$E454),'Hoja de Trabajo para listado'!$A$151:$Z$151,0)),0)+IFERROR(INDEX('Hoja de Trabajo para listado'!$AB$155:$BA$1048576,MATCH($A454,'Hoja de Trabajo para listado'!$AB$155:$AB$1048576,0),MATCH((CUADRO!O$4&amp;$E454),'Hoja de Trabajo para listado'!$AB$151:$BA$151,0)),0)+IFERROR(INDEX('Hoja de Trabajo para listado'!$BC$155:$CB$1048576,MATCH($A454,'Hoja de Trabajo para listado'!$BC$155:$BC$1048576,0),MATCH((CUADRO!O$4&amp;$E454),'Hoja de Trabajo para listado'!$BC$151:$CB$151,0)),0)+IFERROR(INDEX('Hoja de Trabajo para listado'!$DE$153:$DG$274,MATCH($A454,'Hoja de Trabajo para listado'!$DE$153:$DE$1048576,0),MATCH((CUADRO!O$4&amp;$E454),'Hoja de Trabajo para listado'!$DE$151:$DG$151,0)),0)+IFERROR(INDEX('Hoja de Trabajo para listado'!$CD$155:$DC$1048576,MATCH($A454,'Hoja de Trabajo para listado'!$CD$155:$CD$1048576,0),MATCH((CUADRO!O$4&amp;$E454),'Hoja de Trabajo para listado'!$CD$151:$DC$151,0)),0)</f>
        <v>0</v>
      </c>
      <c r="P454" s="241">
        <f ca="1">+IFERROR(INDEX('Hoja de Trabajo para listado'!$A$155:$Z$1048576,MATCH($A454,'Hoja de Trabajo para listado'!$A$155:$A$1048576,0),MATCH((CUADRO!P$4&amp;$E454),'Hoja de Trabajo para listado'!$A$151:$Z$151,0)),0)+IFERROR(INDEX('Hoja de Trabajo para listado'!$AB$155:$BA$1048576,MATCH($A454,'Hoja de Trabajo para listado'!$AB$155:$AB$1048576,0),MATCH((CUADRO!P$4&amp;$E454),'Hoja de Trabajo para listado'!$AB$151:$BA$151,0)),0)+IFERROR(INDEX('Hoja de Trabajo para listado'!$BC$155:$CB$1048576,MATCH($A454,'Hoja de Trabajo para listado'!$BC$155:$BC$1048576,0),MATCH((CUADRO!P$4&amp;$E454),'Hoja de Trabajo para listado'!$BC$151:$CB$151,0)),0)+IFERROR(INDEX('Hoja de Trabajo para listado'!$DE$153:$DG$274,MATCH($A454,'Hoja de Trabajo para listado'!$DE$153:$DE$1048576,0),MATCH((CUADRO!P$4&amp;$E454),'Hoja de Trabajo para listado'!$DE$151:$DG$151,0)),0)+IFERROR(INDEX('Hoja de Trabajo para listado'!$CD$155:$DC$1048576,MATCH($A454,'Hoja de Trabajo para listado'!$CD$155:$CD$1048576,0),MATCH((CUADRO!P$4&amp;$E454),'Hoja de Trabajo para listado'!$CD$151:$DC$151,0)),0)</f>
        <v>0</v>
      </c>
      <c r="Q454" s="241">
        <f ca="1">+IFERROR(INDEX('Hoja de Trabajo para listado'!$A$155:$Z$1048576,MATCH($A454,'Hoja de Trabajo para listado'!$A$155:$A$1048576,0),MATCH((CUADRO!Q$4&amp;$E454),'Hoja de Trabajo para listado'!$A$151:$Z$151,0)),0)+IFERROR(INDEX('Hoja de Trabajo para listado'!$AB$155:$BA$1048576,MATCH($A454,'Hoja de Trabajo para listado'!$AB$155:$AB$1048576,0),MATCH((CUADRO!Q$4&amp;$E454),'Hoja de Trabajo para listado'!$AB$151:$BA$151,0)),0)+IFERROR(INDEX('Hoja de Trabajo para listado'!$BC$155:$CB$1048576,MATCH($A454,'Hoja de Trabajo para listado'!$BC$155:$BC$1048576,0),MATCH((CUADRO!Q$4&amp;$E454),'Hoja de Trabajo para listado'!$BC$151:$CB$151,0)),0)+IFERROR(INDEX('Hoja de Trabajo para listado'!$DE$153:$DG$274,MATCH($A454,'Hoja de Trabajo para listado'!$DE$153:$DE$1048576,0),MATCH((CUADRO!Q$4&amp;$E454),'Hoja de Trabajo para listado'!$DE$151:$DG$151,0)),0)+IFERROR(INDEX('Hoja de Trabajo para listado'!$CD$155:$DC$1048576,MATCH($A454,'Hoja de Trabajo para listado'!$CD$155:$CD$1048576,0),MATCH((CUADRO!Q$4&amp;$E454),'Hoja de Trabajo para listado'!$CD$151:$DC$151,0)),0)</f>
        <v>0</v>
      </c>
      <c r="R454" s="241">
        <f t="shared" ca="1" si="12"/>
        <v>0</v>
      </c>
      <c r="S454" s="247">
        <f ca="1">+R453+R454</f>
        <v>0</v>
      </c>
      <c r="T454" s="241">
        <f ca="1">+S454</f>
        <v>0</v>
      </c>
      <c r="U454" s="240">
        <f t="shared" si="13"/>
        <v>2</v>
      </c>
    </row>
    <row r="455" spans="1:21" customFormat="1" ht="27" hidden="1" customHeight="1">
      <c r="A455" s="32">
        <v>1108</v>
      </c>
      <c r="B455" s="381">
        <f>+A455</f>
        <v>1108</v>
      </c>
      <c r="C455" s="245" t="str">
        <f>+VLOOKUP(A455,bd_lista!$A$3:$C$592,3,FALSE)</f>
        <v>Gobierno Autónomo Municipal de Villa Mojocoya</v>
      </c>
      <c r="D455" s="383" t="str">
        <f>+C455</f>
        <v>Gobierno Autónomo Municipal de Villa Mojocoya</v>
      </c>
      <c r="E455" s="240" t="s">
        <v>683</v>
      </c>
      <c r="F455" s="241">
        <f ca="1">+IFERROR(INDEX('Hoja de Trabajo para listado'!$A$155:$Z$1048576,MATCH($A455,'Hoja de Trabajo para listado'!$A$155:$A$1048576,0),MATCH((CUADRO!F$4&amp;$E455),'Hoja de Trabajo para listado'!$A$151:$Z$151,0)),0)+IFERROR(INDEX('Hoja de Trabajo para listado'!$AB$155:$BA$1048576,MATCH($A455,'Hoja de Trabajo para listado'!$AB$155:$AB$1048576,0),MATCH((CUADRO!F$4&amp;$E455),'Hoja de Trabajo para listado'!$AB$151:$BA$151,0)),0)+IFERROR(INDEX('Hoja de Trabajo para listado'!$BC$155:$CB$1048576,MATCH($A455,'Hoja de Trabajo para listado'!$BC$155:$BC$1048576,0),MATCH((CUADRO!F$4&amp;$E455),'Hoja de Trabajo para listado'!$BC$151:$CB$151,0)),0)+IFERROR(INDEX('Hoja de Trabajo para listado'!$DE$153:$DG$274,MATCH($A455,'Hoja de Trabajo para listado'!$DE$153:$DE$1048576,0),MATCH((CUADRO!F$4&amp;$E455),'Hoja de Trabajo para listado'!$DE$151:$DG$151,0)),0)+IFERROR(INDEX('Hoja de Trabajo para listado'!$CD$155:$DC$1048576,MATCH($A455,'Hoja de Trabajo para listado'!$CD$155:$CD$1048576,0),MATCH((CUADRO!F$4&amp;$E455),'Hoja de Trabajo para listado'!$CD$151:$DC$151,0)),0)</f>
        <v>0</v>
      </c>
      <c r="G455" s="241">
        <f ca="1">+IFERROR(INDEX('Hoja de Trabajo para listado'!$A$155:$Z$1048576,MATCH($A455,'Hoja de Trabajo para listado'!$A$155:$A$1048576,0),MATCH((CUADRO!G$4&amp;$E455),'Hoja de Trabajo para listado'!$A$151:$Z$151,0)),0)+IFERROR(INDEX('Hoja de Trabajo para listado'!$AB$155:$BA$1048576,MATCH($A455,'Hoja de Trabajo para listado'!$AB$155:$AB$1048576,0),MATCH((CUADRO!G$4&amp;$E455),'Hoja de Trabajo para listado'!$AB$151:$BA$151,0)),0)+IFERROR(INDEX('Hoja de Trabajo para listado'!$BC$155:$CB$1048576,MATCH($A455,'Hoja de Trabajo para listado'!$BC$155:$BC$1048576,0),MATCH((CUADRO!G$4&amp;$E455),'Hoja de Trabajo para listado'!$BC$151:$CB$151,0)),0)+IFERROR(INDEX('Hoja de Trabajo para listado'!$DE$153:$DG$274,MATCH($A455,'Hoja de Trabajo para listado'!$DE$153:$DE$1048576,0),MATCH((CUADRO!G$4&amp;$E455),'Hoja de Trabajo para listado'!$DE$151:$DG$151,0)),0)+IFERROR(INDEX('Hoja de Trabajo para listado'!$CD$155:$DC$1048576,MATCH($A455,'Hoja de Trabajo para listado'!$CD$155:$CD$1048576,0),MATCH((CUADRO!G$4&amp;$E455),'Hoja de Trabajo para listado'!$CD$151:$DC$151,0)),0)</f>
        <v>0</v>
      </c>
      <c r="H455" s="241">
        <f ca="1">+IFERROR(INDEX('Hoja de Trabajo para listado'!$A$155:$Z$1048576,MATCH($A455,'Hoja de Trabajo para listado'!$A$155:$A$1048576,0),MATCH((CUADRO!H$4&amp;$E455),'Hoja de Trabajo para listado'!$A$151:$Z$151,0)),0)+IFERROR(INDEX('Hoja de Trabajo para listado'!$AB$155:$BA$1048576,MATCH($A455,'Hoja de Trabajo para listado'!$AB$155:$AB$1048576,0),MATCH((CUADRO!H$4&amp;$E455),'Hoja de Trabajo para listado'!$AB$151:$BA$151,0)),0)+IFERROR(INDEX('Hoja de Trabajo para listado'!$BC$155:$CB$1048576,MATCH($A455,'Hoja de Trabajo para listado'!$BC$155:$BC$1048576,0),MATCH((CUADRO!H$4&amp;$E455),'Hoja de Trabajo para listado'!$BC$151:$CB$151,0)),0)+IFERROR(INDEX('Hoja de Trabajo para listado'!$DE$153:$DG$274,MATCH($A455,'Hoja de Trabajo para listado'!$DE$153:$DE$1048576,0),MATCH((CUADRO!H$4&amp;$E455),'Hoja de Trabajo para listado'!$DE$151:$DG$151,0)),0)+IFERROR(INDEX('Hoja de Trabajo para listado'!$CD$155:$DC$1048576,MATCH($A455,'Hoja de Trabajo para listado'!$CD$155:$CD$1048576,0),MATCH((CUADRO!H$4&amp;$E455),'Hoja de Trabajo para listado'!$CD$151:$DC$151,0)),0)</f>
        <v>0</v>
      </c>
      <c r="I455" s="241">
        <f ca="1">+IFERROR(INDEX('Hoja de Trabajo para listado'!$A$155:$Z$1048576,MATCH($A455,'Hoja de Trabajo para listado'!$A$155:$A$1048576,0),MATCH((CUADRO!I$4&amp;$E455),'Hoja de Trabajo para listado'!$A$151:$Z$151,0)),0)+IFERROR(INDEX('Hoja de Trabajo para listado'!$AB$155:$BA$1048576,MATCH($A455,'Hoja de Trabajo para listado'!$AB$155:$AB$1048576,0),MATCH((CUADRO!I$4&amp;$E455),'Hoja de Trabajo para listado'!$AB$151:$BA$151,0)),0)+IFERROR(INDEX('Hoja de Trabajo para listado'!$BC$155:$CB$1048576,MATCH($A455,'Hoja de Trabajo para listado'!$BC$155:$BC$1048576,0),MATCH((CUADRO!I$4&amp;$E455),'Hoja de Trabajo para listado'!$BC$151:$CB$151,0)),0)+IFERROR(INDEX('Hoja de Trabajo para listado'!$DE$153:$DG$274,MATCH($A455,'Hoja de Trabajo para listado'!$DE$153:$DE$1048576,0),MATCH((CUADRO!I$4&amp;$E455),'Hoja de Trabajo para listado'!$DE$151:$DG$151,0)),0)+IFERROR(INDEX('Hoja de Trabajo para listado'!$CD$155:$DC$1048576,MATCH($A455,'Hoja de Trabajo para listado'!$CD$155:$CD$1048576,0),MATCH((CUADRO!I$4&amp;$E455),'Hoja de Trabajo para listado'!$CD$151:$DC$151,0)),0)</f>
        <v>0</v>
      </c>
      <c r="J455" s="241">
        <f ca="1">+IFERROR(INDEX('Hoja de Trabajo para listado'!$A$155:$Z$1048576,MATCH($A455,'Hoja de Trabajo para listado'!$A$155:$A$1048576,0),MATCH((CUADRO!J$4&amp;$E455),'Hoja de Trabajo para listado'!$A$151:$Z$151,0)),0)+IFERROR(INDEX('Hoja de Trabajo para listado'!$AB$155:$BA$1048576,MATCH($A455,'Hoja de Trabajo para listado'!$AB$155:$AB$1048576,0),MATCH((CUADRO!J$4&amp;$E455),'Hoja de Trabajo para listado'!$AB$151:$BA$151,0)),0)+IFERROR(INDEX('Hoja de Trabajo para listado'!$BC$155:$CB$1048576,MATCH($A455,'Hoja de Trabajo para listado'!$BC$155:$BC$1048576,0),MATCH((CUADRO!J$4&amp;$E455),'Hoja de Trabajo para listado'!$BC$151:$CB$151,0)),0)+IFERROR(INDEX('Hoja de Trabajo para listado'!$DE$153:$DG$274,MATCH($A455,'Hoja de Trabajo para listado'!$DE$153:$DE$1048576,0),MATCH((CUADRO!J$4&amp;$E455),'Hoja de Trabajo para listado'!$DE$151:$DG$151,0)),0)+IFERROR(INDEX('Hoja de Trabajo para listado'!$CD$155:$DC$1048576,MATCH($A455,'Hoja de Trabajo para listado'!$CD$155:$CD$1048576,0),MATCH((CUADRO!J$4&amp;$E455),'Hoja de Trabajo para listado'!$CD$151:$DC$151,0)),0)</f>
        <v>0</v>
      </c>
      <c r="K455" s="241">
        <f ca="1">+IFERROR(INDEX('Hoja de Trabajo para listado'!$A$155:$Z$1048576,MATCH($A455,'Hoja de Trabajo para listado'!$A$155:$A$1048576,0),MATCH((CUADRO!K$4&amp;$E455),'Hoja de Trabajo para listado'!$A$151:$Z$151,0)),0)+IFERROR(INDEX('Hoja de Trabajo para listado'!$AB$155:$BA$1048576,MATCH($A455,'Hoja de Trabajo para listado'!$AB$155:$AB$1048576,0),MATCH((CUADRO!K$4&amp;$E455),'Hoja de Trabajo para listado'!$AB$151:$BA$151,0)),0)+IFERROR(INDEX('Hoja de Trabajo para listado'!$BC$155:$CB$1048576,MATCH($A455,'Hoja de Trabajo para listado'!$BC$155:$BC$1048576,0),MATCH((CUADRO!K$4&amp;$E455),'Hoja de Trabajo para listado'!$BC$151:$CB$151,0)),0)+IFERROR(INDEX('Hoja de Trabajo para listado'!$DE$153:$DG$274,MATCH($A455,'Hoja de Trabajo para listado'!$DE$153:$DE$1048576,0),MATCH((CUADRO!K$4&amp;$E455),'Hoja de Trabajo para listado'!$DE$151:$DG$151,0)),0)+IFERROR(INDEX('Hoja de Trabajo para listado'!$CD$155:$DC$1048576,MATCH($A455,'Hoja de Trabajo para listado'!$CD$155:$CD$1048576,0),MATCH((CUADRO!K$4&amp;$E455),'Hoja de Trabajo para listado'!$CD$151:$DC$151,0)),0)</f>
        <v>0</v>
      </c>
      <c r="L455" s="241">
        <f ca="1">+IFERROR(INDEX('Hoja de Trabajo para listado'!$A$155:$Z$1048576,MATCH($A455,'Hoja de Trabajo para listado'!$A$155:$A$1048576,0),MATCH((CUADRO!L$4&amp;$E455),'Hoja de Trabajo para listado'!$A$151:$Z$151,0)),0)+IFERROR(INDEX('Hoja de Trabajo para listado'!$AB$155:$BA$1048576,MATCH($A455,'Hoja de Trabajo para listado'!$AB$155:$AB$1048576,0),MATCH((CUADRO!L$4&amp;$E455),'Hoja de Trabajo para listado'!$AB$151:$BA$151,0)),0)+IFERROR(INDEX('Hoja de Trabajo para listado'!$BC$155:$CB$1048576,MATCH($A455,'Hoja de Trabajo para listado'!$BC$155:$BC$1048576,0),MATCH((CUADRO!L$4&amp;$E455),'Hoja de Trabajo para listado'!$BC$151:$CB$151,0)),0)+IFERROR(INDEX('Hoja de Trabajo para listado'!$DE$153:$DG$274,MATCH($A455,'Hoja de Trabajo para listado'!$DE$153:$DE$1048576,0),MATCH((CUADRO!L$4&amp;$E455),'Hoja de Trabajo para listado'!$DE$151:$DG$151,0)),0)+IFERROR(INDEX('Hoja de Trabajo para listado'!$CD$155:$DC$1048576,MATCH($A455,'Hoja de Trabajo para listado'!$CD$155:$CD$1048576,0),MATCH((CUADRO!L$4&amp;$E455),'Hoja de Trabajo para listado'!$CD$151:$DC$151,0)),0)</f>
        <v>0</v>
      </c>
      <c r="M455" s="241">
        <f ca="1">+IFERROR(INDEX('Hoja de Trabajo para listado'!$A$155:$Z$1048576,MATCH($A455,'Hoja de Trabajo para listado'!$A$155:$A$1048576,0),MATCH((CUADRO!M$4&amp;$E455),'Hoja de Trabajo para listado'!$A$151:$Z$151,0)),0)+IFERROR(INDEX('Hoja de Trabajo para listado'!$AB$155:$BA$1048576,MATCH($A455,'Hoja de Trabajo para listado'!$AB$155:$AB$1048576,0),MATCH((CUADRO!M$4&amp;$E455),'Hoja de Trabajo para listado'!$AB$151:$BA$151,0)),0)+IFERROR(INDEX('Hoja de Trabajo para listado'!$BC$155:$CB$1048576,MATCH($A455,'Hoja de Trabajo para listado'!$BC$155:$BC$1048576,0),MATCH((CUADRO!M$4&amp;$E455),'Hoja de Trabajo para listado'!$BC$151:$CB$151,0)),0)+IFERROR(INDEX('Hoja de Trabajo para listado'!$DE$153:$DG$274,MATCH($A455,'Hoja de Trabajo para listado'!$DE$153:$DE$1048576,0),MATCH((CUADRO!M$4&amp;$E455),'Hoja de Trabajo para listado'!$DE$151:$DG$151,0)),0)+IFERROR(INDEX('Hoja de Trabajo para listado'!$CD$155:$DC$1048576,MATCH($A455,'Hoja de Trabajo para listado'!$CD$155:$CD$1048576,0),MATCH((CUADRO!M$4&amp;$E455),'Hoja de Trabajo para listado'!$CD$151:$DC$151,0)),0)</f>
        <v>0</v>
      </c>
      <c r="N455" s="241">
        <f ca="1">+IFERROR(INDEX('Hoja de Trabajo para listado'!$A$155:$Z$1048576,MATCH($A455,'Hoja de Trabajo para listado'!$A$155:$A$1048576,0),MATCH((CUADRO!N$4&amp;$E455),'Hoja de Trabajo para listado'!$A$151:$Z$151,0)),0)+IFERROR(INDEX('Hoja de Trabajo para listado'!$AB$155:$BA$1048576,MATCH($A455,'Hoja de Trabajo para listado'!$AB$155:$AB$1048576,0),MATCH((CUADRO!N$4&amp;$E455),'Hoja de Trabajo para listado'!$AB$151:$BA$151,0)),0)+IFERROR(INDEX('Hoja de Trabajo para listado'!$BC$155:$CB$1048576,MATCH($A455,'Hoja de Trabajo para listado'!$BC$155:$BC$1048576,0),MATCH((CUADRO!N$4&amp;$E455),'Hoja de Trabajo para listado'!$BC$151:$CB$151,0)),0)+IFERROR(INDEX('Hoja de Trabajo para listado'!$DE$153:$DG$274,MATCH($A455,'Hoja de Trabajo para listado'!$DE$153:$DE$1048576,0),MATCH((CUADRO!N$4&amp;$E455),'Hoja de Trabajo para listado'!$DE$151:$DG$151,0)),0)+IFERROR(INDEX('Hoja de Trabajo para listado'!$CD$155:$DC$1048576,MATCH($A455,'Hoja de Trabajo para listado'!$CD$155:$CD$1048576,0),MATCH((CUADRO!N$4&amp;$E455),'Hoja de Trabajo para listado'!$CD$151:$DC$151,0)),0)</f>
        <v>0</v>
      </c>
      <c r="O455" s="241">
        <f ca="1">+IFERROR(INDEX('Hoja de Trabajo para listado'!$A$155:$Z$1048576,MATCH($A455,'Hoja de Trabajo para listado'!$A$155:$A$1048576,0),MATCH((CUADRO!O$4&amp;$E455),'Hoja de Trabajo para listado'!$A$151:$Z$151,0)),0)+IFERROR(INDEX('Hoja de Trabajo para listado'!$AB$155:$BA$1048576,MATCH($A455,'Hoja de Trabajo para listado'!$AB$155:$AB$1048576,0),MATCH((CUADRO!O$4&amp;$E455),'Hoja de Trabajo para listado'!$AB$151:$BA$151,0)),0)+IFERROR(INDEX('Hoja de Trabajo para listado'!$BC$155:$CB$1048576,MATCH($A455,'Hoja de Trabajo para listado'!$BC$155:$BC$1048576,0),MATCH((CUADRO!O$4&amp;$E455),'Hoja de Trabajo para listado'!$BC$151:$CB$151,0)),0)+IFERROR(INDEX('Hoja de Trabajo para listado'!$DE$153:$DG$274,MATCH($A455,'Hoja de Trabajo para listado'!$DE$153:$DE$1048576,0),MATCH((CUADRO!O$4&amp;$E455),'Hoja de Trabajo para listado'!$DE$151:$DG$151,0)),0)+IFERROR(INDEX('Hoja de Trabajo para listado'!$CD$155:$DC$1048576,MATCH($A455,'Hoja de Trabajo para listado'!$CD$155:$CD$1048576,0),MATCH((CUADRO!O$4&amp;$E455),'Hoja de Trabajo para listado'!$CD$151:$DC$151,0)),0)</f>
        <v>0</v>
      </c>
      <c r="P455" s="241">
        <f ca="1">+IFERROR(INDEX('Hoja de Trabajo para listado'!$A$155:$Z$1048576,MATCH($A455,'Hoja de Trabajo para listado'!$A$155:$A$1048576,0),MATCH((CUADRO!P$4&amp;$E455),'Hoja de Trabajo para listado'!$A$151:$Z$151,0)),0)+IFERROR(INDEX('Hoja de Trabajo para listado'!$AB$155:$BA$1048576,MATCH($A455,'Hoja de Trabajo para listado'!$AB$155:$AB$1048576,0),MATCH((CUADRO!P$4&amp;$E455),'Hoja de Trabajo para listado'!$AB$151:$BA$151,0)),0)+IFERROR(INDEX('Hoja de Trabajo para listado'!$BC$155:$CB$1048576,MATCH($A455,'Hoja de Trabajo para listado'!$BC$155:$BC$1048576,0),MATCH((CUADRO!P$4&amp;$E455),'Hoja de Trabajo para listado'!$BC$151:$CB$151,0)),0)+IFERROR(INDEX('Hoja de Trabajo para listado'!$DE$153:$DG$274,MATCH($A455,'Hoja de Trabajo para listado'!$DE$153:$DE$1048576,0),MATCH((CUADRO!P$4&amp;$E455),'Hoja de Trabajo para listado'!$DE$151:$DG$151,0)),0)+IFERROR(INDEX('Hoja de Trabajo para listado'!$CD$155:$DC$1048576,MATCH($A455,'Hoja de Trabajo para listado'!$CD$155:$CD$1048576,0),MATCH((CUADRO!P$4&amp;$E455),'Hoja de Trabajo para listado'!$CD$151:$DC$151,0)),0)</f>
        <v>0</v>
      </c>
      <c r="Q455" s="241">
        <f ca="1">+IFERROR(INDEX('Hoja de Trabajo para listado'!$A$155:$Z$1048576,MATCH($A455,'Hoja de Trabajo para listado'!$A$155:$A$1048576,0),MATCH((CUADRO!Q$4&amp;$E455),'Hoja de Trabajo para listado'!$A$151:$Z$151,0)),0)+IFERROR(INDEX('Hoja de Trabajo para listado'!$AB$155:$BA$1048576,MATCH($A455,'Hoja de Trabajo para listado'!$AB$155:$AB$1048576,0),MATCH((CUADRO!Q$4&amp;$E455),'Hoja de Trabajo para listado'!$AB$151:$BA$151,0)),0)+IFERROR(INDEX('Hoja de Trabajo para listado'!$BC$155:$CB$1048576,MATCH($A455,'Hoja de Trabajo para listado'!$BC$155:$BC$1048576,0),MATCH((CUADRO!Q$4&amp;$E455),'Hoja de Trabajo para listado'!$BC$151:$CB$151,0)),0)+IFERROR(INDEX('Hoja de Trabajo para listado'!$DE$153:$DG$274,MATCH($A455,'Hoja de Trabajo para listado'!$DE$153:$DE$1048576,0),MATCH((CUADRO!Q$4&amp;$E455),'Hoja de Trabajo para listado'!$DE$151:$DG$151,0)),0)+IFERROR(INDEX('Hoja de Trabajo para listado'!$CD$155:$DC$1048576,MATCH($A455,'Hoja de Trabajo para listado'!$CD$155:$CD$1048576,0),MATCH((CUADRO!Q$4&amp;$E455),'Hoja de Trabajo para listado'!$CD$151:$DC$151,0)),0)</f>
        <v>0</v>
      </c>
      <c r="R455" s="241">
        <f t="shared" ca="1" si="12"/>
        <v>0</v>
      </c>
      <c r="S455" s="247"/>
      <c r="T455" s="241">
        <f ca="1">+T456</f>
        <v>0</v>
      </c>
      <c r="U455" s="240">
        <f t="shared" si="13"/>
        <v>1</v>
      </c>
    </row>
    <row r="456" spans="1:21" customFormat="1" ht="27" hidden="1" customHeight="1">
      <c r="A456" s="32">
        <v>1108</v>
      </c>
      <c r="B456" s="382"/>
      <c r="C456" s="245" t="str">
        <f>+VLOOKUP(A456,bd_lista!$A$3:$C$592,3,FALSE)</f>
        <v>Gobierno Autónomo Municipal de Villa Mojocoya</v>
      </c>
      <c r="D456" s="384"/>
      <c r="E456" s="242" t="s">
        <v>684</v>
      </c>
      <c r="F456" s="241">
        <f ca="1">+IFERROR(INDEX('Hoja de Trabajo para listado'!$A$155:$Z$1048576,MATCH($A456,'Hoja de Trabajo para listado'!$A$155:$A$1048576,0),MATCH((CUADRO!F$4&amp;$E456),'Hoja de Trabajo para listado'!$A$151:$Z$151,0)),0)+IFERROR(INDEX('Hoja de Trabajo para listado'!$AB$155:$BA$1048576,MATCH($A456,'Hoja de Trabajo para listado'!$AB$155:$AB$1048576,0),MATCH((CUADRO!F$4&amp;$E456),'Hoja de Trabajo para listado'!$AB$151:$BA$151,0)),0)+IFERROR(INDEX('Hoja de Trabajo para listado'!$BC$155:$CB$1048576,MATCH($A456,'Hoja de Trabajo para listado'!$BC$155:$BC$1048576,0),MATCH((CUADRO!F$4&amp;$E456),'Hoja de Trabajo para listado'!$BC$151:$CB$151,0)),0)+IFERROR(INDEX('Hoja de Trabajo para listado'!$DE$153:$DG$274,MATCH($A456,'Hoja de Trabajo para listado'!$DE$153:$DE$1048576,0),MATCH((CUADRO!F$4&amp;$E456),'Hoja de Trabajo para listado'!$DE$151:$DG$151,0)),0)+IFERROR(INDEX('Hoja de Trabajo para listado'!$CD$155:$DC$1048576,MATCH($A456,'Hoja de Trabajo para listado'!$CD$155:$CD$1048576,0),MATCH((CUADRO!F$4&amp;$E456),'Hoja de Trabajo para listado'!$CD$151:$DC$151,0)),0)</f>
        <v>0</v>
      </c>
      <c r="G456" s="241">
        <f ca="1">+IFERROR(INDEX('Hoja de Trabajo para listado'!$A$155:$Z$1048576,MATCH($A456,'Hoja de Trabajo para listado'!$A$155:$A$1048576,0),MATCH((CUADRO!G$4&amp;$E456),'Hoja de Trabajo para listado'!$A$151:$Z$151,0)),0)+IFERROR(INDEX('Hoja de Trabajo para listado'!$AB$155:$BA$1048576,MATCH($A456,'Hoja de Trabajo para listado'!$AB$155:$AB$1048576,0),MATCH((CUADRO!G$4&amp;$E456),'Hoja de Trabajo para listado'!$AB$151:$BA$151,0)),0)+IFERROR(INDEX('Hoja de Trabajo para listado'!$BC$155:$CB$1048576,MATCH($A456,'Hoja de Trabajo para listado'!$BC$155:$BC$1048576,0),MATCH((CUADRO!G$4&amp;$E456),'Hoja de Trabajo para listado'!$BC$151:$CB$151,0)),0)+IFERROR(INDEX('Hoja de Trabajo para listado'!$DE$153:$DG$274,MATCH($A456,'Hoja de Trabajo para listado'!$DE$153:$DE$1048576,0),MATCH((CUADRO!G$4&amp;$E456),'Hoja de Trabajo para listado'!$DE$151:$DG$151,0)),0)+IFERROR(INDEX('Hoja de Trabajo para listado'!$CD$155:$DC$1048576,MATCH($A456,'Hoja de Trabajo para listado'!$CD$155:$CD$1048576,0),MATCH((CUADRO!G$4&amp;$E456),'Hoja de Trabajo para listado'!$CD$151:$DC$151,0)),0)</f>
        <v>0</v>
      </c>
      <c r="H456" s="241">
        <f ca="1">+IFERROR(INDEX('Hoja de Trabajo para listado'!$A$155:$Z$1048576,MATCH($A456,'Hoja de Trabajo para listado'!$A$155:$A$1048576,0),MATCH((CUADRO!H$4&amp;$E456),'Hoja de Trabajo para listado'!$A$151:$Z$151,0)),0)+IFERROR(INDEX('Hoja de Trabajo para listado'!$AB$155:$BA$1048576,MATCH($A456,'Hoja de Trabajo para listado'!$AB$155:$AB$1048576,0),MATCH((CUADRO!H$4&amp;$E456),'Hoja de Trabajo para listado'!$AB$151:$BA$151,0)),0)+IFERROR(INDEX('Hoja de Trabajo para listado'!$BC$155:$CB$1048576,MATCH($A456,'Hoja de Trabajo para listado'!$BC$155:$BC$1048576,0),MATCH((CUADRO!H$4&amp;$E456),'Hoja de Trabajo para listado'!$BC$151:$CB$151,0)),0)+IFERROR(INDEX('Hoja de Trabajo para listado'!$DE$153:$DG$274,MATCH($A456,'Hoja de Trabajo para listado'!$DE$153:$DE$1048576,0),MATCH((CUADRO!H$4&amp;$E456),'Hoja de Trabajo para listado'!$DE$151:$DG$151,0)),0)+IFERROR(INDEX('Hoja de Trabajo para listado'!$CD$155:$DC$1048576,MATCH($A456,'Hoja de Trabajo para listado'!$CD$155:$CD$1048576,0),MATCH((CUADRO!H$4&amp;$E456),'Hoja de Trabajo para listado'!$CD$151:$DC$151,0)),0)</f>
        <v>0</v>
      </c>
      <c r="I456" s="241">
        <f ca="1">+IFERROR(INDEX('Hoja de Trabajo para listado'!$A$155:$Z$1048576,MATCH($A456,'Hoja de Trabajo para listado'!$A$155:$A$1048576,0),MATCH((CUADRO!I$4&amp;$E456),'Hoja de Trabajo para listado'!$A$151:$Z$151,0)),0)+IFERROR(INDEX('Hoja de Trabajo para listado'!$AB$155:$BA$1048576,MATCH($A456,'Hoja de Trabajo para listado'!$AB$155:$AB$1048576,0),MATCH((CUADRO!I$4&amp;$E456),'Hoja de Trabajo para listado'!$AB$151:$BA$151,0)),0)+IFERROR(INDEX('Hoja de Trabajo para listado'!$BC$155:$CB$1048576,MATCH($A456,'Hoja de Trabajo para listado'!$BC$155:$BC$1048576,0),MATCH((CUADRO!I$4&amp;$E456),'Hoja de Trabajo para listado'!$BC$151:$CB$151,0)),0)+IFERROR(INDEX('Hoja de Trabajo para listado'!$DE$153:$DG$274,MATCH($A456,'Hoja de Trabajo para listado'!$DE$153:$DE$1048576,0),MATCH((CUADRO!I$4&amp;$E456),'Hoja de Trabajo para listado'!$DE$151:$DG$151,0)),0)+IFERROR(INDEX('Hoja de Trabajo para listado'!$CD$155:$DC$1048576,MATCH($A456,'Hoja de Trabajo para listado'!$CD$155:$CD$1048576,0),MATCH((CUADRO!I$4&amp;$E456),'Hoja de Trabajo para listado'!$CD$151:$DC$151,0)),0)</f>
        <v>0</v>
      </c>
      <c r="J456" s="241">
        <f ca="1">+IFERROR(INDEX('Hoja de Trabajo para listado'!$A$155:$Z$1048576,MATCH($A456,'Hoja de Trabajo para listado'!$A$155:$A$1048576,0),MATCH((CUADRO!J$4&amp;$E456),'Hoja de Trabajo para listado'!$A$151:$Z$151,0)),0)+IFERROR(INDEX('Hoja de Trabajo para listado'!$AB$155:$BA$1048576,MATCH($A456,'Hoja de Trabajo para listado'!$AB$155:$AB$1048576,0),MATCH((CUADRO!J$4&amp;$E456),'Hoja de Trabajo para listado'!$AB$151:$BA$151,0)),0)+IFERROR(INDEX('Hoja de Trabajo para listado'!$BC$155:$CB$1048576,MATCH($A456,'Hoja de Trabajo para listado'!$BC$155:$BC$1048576,0),MATCH((CUADRO!J$4&amp;$E456),'Hoja de Trabajo para listado'!$BC$151:$CB$151,0)),0)+IFERROR(INDEX('Hoja de Trabajo para listado'!$DE$153:$DG$274,MATCH($A456,'Hoja de Trabajo para listado'!$DE$153:$DE$1048576,0),MATCH((CUADRO!J$4&amp;$E456),'Hoja de Trabajo para listado'!$DE$151:$DG$151,0)),0)+IFERROR(INDEX('Hoja de Trabajo para listado'!$CD$155:$DC$1048576,MATCH($A456,'Hoja de Trabajo para listado'!$CD$155:$CD$1048576,0),MATCH((CUADRO!J$4&amp;$E456),'Hoja de Trabajo para listado'!$CD$151:$DC$151,0)),0)</f>
        <v>0</v>
      </c>
      <c r="K456" s="241">
        <f ca="1">+IFERROR(INDEX('Hoja de Trabajo para listado'!$A$155:$Z$1048576,MATCH($A456,'Hoja de Trabajo para listado'!$A$155:$A$1048576,0),MATCH((CUADRO!K$4&amp;$E456),'Hoja de Trabajo para listado'!$A$151:$Z$151,0)),0)+IFERROR(INDEX('Hoja de Trabajo para listado'!$AB$155:$BA$1048576,MATCH($A456,'Hoja de Trabajo para listado'!$AB$155:$AB$1048576,0),MATCH((CUADRO!K$4&amp;$E456),'Hoja de Trabajo para listado'!$AB$151:$BA$151,0)),0)+IFERROR(INDEX('Hoja de Trabajo para listado'!$BC$155:$CB$1048576,MATCH($A456,'Hoja de Trabajo para listado'!$BC$155:$BC$1048576,0),MATCH((CUADRO!K$4&amp;$E456),'Hoja de Trabajo para listado'!$BC$151:$CB$151,0)),0)+IFERROR(INDEX('Hoja de Trabajo para listado'!$DE$153:$DG$274,MATCH($A456,'Hoja de Trabajo para listado'!$DE$153:$DE$1048576,0),MATCH((CUADRO!K$4&amp;$E456),'Hoja de Trabajo para listado'!$DE$151:$DG$151,0)),0)+IFERROR(INDEX('Hoja de Trabajo para listado'!$CD$155:$DC$1048576,MATCH($A456,'Hoja de Trabajo para listado'!$CD$155:$CD$1048576,0),MATCH((CUADRO!K$4&amp;$E456),'Hoja de Trabajo para listado'!$CD$151:$DC$151,0)),0)</f>
        <v>0</v>
      </c>
      <c r="L456" s="241">
        <f ca="1">+IFERROR(INDEX('Hoja de Trabajo para listado'!$A$155:$Z$1048576,MATCH($A456,'Hoja de Trabajo para listado'!$A$155:$A$1048576,0),MATCH((CUADRO!L$4&amp;$E456),'Hoja de Trabajo para listado'!$A$151:$Z$151,0)),0)+IFERROR(INDEX('Hoja de Trabajo para listado'!$AB$155:$BA$1048576,MATCH($A456,'Hoja de Trabajo para listado'!$AB$155:$AB$1048576,0),MATCH((CUADRO!L$4&amp;$E456),'Hoja de Trabajo para listado'!$AB$151:$BA$151,0)),0)+IFERROR(INDEX('Hoja de Trabajo para listado'!$BC$155:$CB$1048576,MATCH($A456,'Hoja de Trabajo para listado'!$BC$155:$BC$1048576,0),MATCH((CUADRO!L$4&amp;$E456),'Hoja de Trabajo para listado'!$BC$151:$CB$151,0)),0)+IFERROR(INDEX('Hoja de Trabajo para listado'!$DE$153:$DG$274,MATCH($A456,'Hoja de Trabajo para listado'!$DE$153:$DE$1048576,0),MATCH((CUADRO!L$4&amp;$E456),'Hoja de Trabajo para listado'!$DE$151:$DG$151,0)),0)+IFERROR(INDEX('Hoja de Trabajo para listado'!$CD$155:$DC$1048576,MATCH($A456,'Hoja de Trabajo para listado'!$CD$155:$CD$1048576,0),MATCH((CUADRO!L$4&amp;$E456),'Hoja de Trabajo para listado'!$CD$151:$DC$151,0)),0)</f>
        <v>0</v>
      </c>
      <c r="M456" s="241">
        <f ca="1">+IFERROR(INDEX('Hoja de Trabajo para listado'!$A$155:$Z$1048576,MATCH($A456,'Hoja de Trabajo para listado'!$A$155:$A$1048576,0),MATCH((CUADRO!M$4&amp;$E456),'Hoja de Trabajo para listado'!$A$151:$Z$151,0)),0)+IFERROR(INDEX('Hoja de Trabajo para listado'!$AB$155:$BA$1048576,MATCH($A456,'Hoja de Trabajo para listado'!$AB$155:$AB$1048576,0),MATCH((CUADRO!M$4&amp;$E456),'Hoja de Trabajo para listado'!$AB$151:$BA$151,0)),0)+IFERROR(INDEX('Hoja de Trabajo para listado'!$BC$155:$CB$1048576,MATCH($A456,'Hoja de Trabajo para listado'!$BC$155:$BC$1048576,0),MATCH((CUADRO!M$4&amp;$E456),'Hoja de Trabajo para listado'!$BC$151:$CB$151,0)),0)+IFERROR(INDEX('Hoja de Trabajo para listado'!$DE$153:$DG$274,MATCH($A456,'Hoja de Trabajo para listado'!$DE$153:$DE$1048576,0),MATCH((CUADRO!M$4&amp;$E456),'Hoja de Trabajo para listado'!$DE$151:$DG$151,0)),0)+IFERROR(INDEX('Hoja de Trabajo para listado'!$CD$155:$DC$1048576,MATCH($A456,'Hoja de Trabajo para listado'!$CD$155:$CD$1048576,0),MATCH((CUADRO!M$4&amp;$E456),'Hoja de Trabajo para listado'!$CD$151:$DC$151,0)),0)</f>
        <v>0</v>
      </c>
      <c r="N456" s="241">
        <f ca="1">+IFERROR(INDEX('Hoja de Trabajo para listado'!$A$155:$Z$1048576,MATCH($A456,'Hoja de Trabajo para listado'!$A$155:$A$1048576,0),MATCH((CUADRO!N$4&amp;$E456),'Hoja de Trabajo para listado'!$A$151:$Z$151,0)),0)+IFERROR(INDEX('Hoja de Trabajo para listado'!$AB$155:$BA$1048576,MATCH($A456,'Hoja de Trabajo para listado'!$AB$155:$AB$1048576,0),MATCH((CUADRO!N$4&amp;$E456),'Hoja de Trabajo para listado'!$AB$151:$BA$151,0)),0)+IFERROR(INDEX('Hoja de Trabajo para listado'!$BC$155:$CB$1048576,MATCH($A456,'Hoja de Trabajo para listado'!$BC$155:$BC$1048576,0),MATCH((CUADRO!N$4&amp;$E456),'Hoja de Trabajo para listado'!$BC$151:$CB$151,0)),0)+IFERROR(INDEX('Hoja de Trabajo para listado'!$DE$153:$DG$274,MATCH($A456,'Hoja de Trabajo para listado'!$DE$153:$DE$1048576,0),MATCH((CUADRO!N$4&amp;$E456),'Hoja de Trabajo para listado'!$DE$151:$DG$151,0)),0)+IFERROR(INDEX('Hoja de Trabajo para listado'!$CD$155:$DC$1048576,MATCH($A456,'Hoja de Trabajo para listado'!$CD$155:$CD$1048576,0),MATCH((CUADRO!N$4&amp;$E456),'Hoja de Trabajo para listado'!$CD$151:$DC$151,0)),0)</f>
        <v>0</v>
      </c>
      <c r="O456" s="241">
        <f ca="1">+IFERROR(INDEX('Hoja de Trabajo para listado'!$A$155:$Z$1048576,MATCH($A456,'Hoja de Trabajo para listado'!$A$155:$A$1048576,0),MATCH((CUADRO!O$4&amp;$E456),'Hoja de Trabajo para listado'!$A$151:$Z$151,0)),0)+IFERROR(INDEX('Hoja de Trabajo para listado'!$AB$155:$BA$1048576,MATCH($A456,'Hoja de Trabajo para listado'!$AB$155:$AB$1048576,0),MATCH((CUADRO!O$4&amp;$E456),'Hoja de Trabajo para listado'!$AB$151:$BA$151,0)),0)+IFERROR(INDEX('Hoja de Trabajo para listado'!$BC$155:$CB$1048576,MATCH($A456,'Hoja de Trabajo para listado'!$BC$155:$BC$1048576,0),MATCH((CUADRO!O$4&amp;$E456),'Hoja de Trabajo para listado'!$BC$151:$CB$151,0)),0)+IFERROR(INDEX('Hoja de Trabajo para listado'!$DE$153:$DG$274,MATCH($A456,'Hoja de Trabajo para listado'!$DE$153:$DE$1048576,0),MATCH((CUADRO!O$4&amp;$E456),'Hoja de Trabajo para listado'!$DE$151:$DG$151,0)),0)+IFERROR(INDEX('Hoja de Trabajo para listado'!$CD$155:$DC$1048576,MATCH($A456,'Hoja de Trabajo para listado'!$CD$155:$CD$1048576,0),MATCH((CUADRO!O$4&amp;$E456),'Hoja de Trabajo para listado'!$CD$151:$DC$151,0)),0)</f>
        <v>0</v>
      </c>
      <c r="P456" s="241">
        <f ca="1">+IFERROR(INDEX('Hoja de Trabajo para listado'!$A$155:$Z$1048576,MATCH($A456,'Hoja de Trabajo para listado'!$A$155:$A$1048576,0),MATCH((CUADRO!P$4&amp;$E456),'Hoja de Trabajo para listado'!$A$151:$Z$151,0)),0)+IFERROR(INDEX('Hoja de Trabajo para listado'!$AB$155:$BA$1048576,MATCH($A456,'Hoja de Trabajo para listado'!$AB$155:$AB$1048576,0),MATCH((CUADRO!P$4&amp;$E456),'Hoja de Trabajo para listado'!$AB$151:$BA$151,0)),0)+IFERROR(INDEX('Hoja de Trabajo para listado'!$BC$155:$CB$1048576,MATCH($A456,'Hoja de Trabajo para listado'!$BC$155:$BC$1048576,0),MATCH((CUADRO!P$4&amp;$E456),'Hoja de Trabajo para listado'!$BC$151:$CB$151,0)),0)+IFERROR(INDEX('Hoja de Trabajo para listado'!$DE$153:$DG$274,MATCH($A456,'Hoja de Trabajo para listado'!$DE$153:$DE$1048576,0),MATCH((CUADRO!P$4&amp;$E456),'Hoja de Trabajo para listado'!$DE$151:$DG$151,0)),0)+IFERROR(INDEX('Hoja de Trabajo para listado'!$CD$155:$DC$1048576,MATCH($A456,'Hoja de Trabajo para listado'!$CD$155:$CD$1048576,0),MATCH((CUADRO!P$4&amp;$E456),'Hoja de Trabajo para listado'!$CD$151:$DC$151,0)),0)</f>
        <v>0</v>
      </c>
      <c r="Q456" s="241">
        <f ca="1">+IFERROR(INDEX('Hoja de Trabajo para listado'!$A$155:$Z$1048576,MATCH($A456,'Hoja de Trabajo para listado'!$A$155:$A$1048576,0),MATCH((CUADRO!Q$4&amp;$E456),'Hoja de Trabajo para listado'!$A$151:$Z$151,0)),0)+IFERROR(INDEX('Hoja de Trabajo para listado'!$AB$155:$BA$1048576,MATCH($A456,'Hoja de Trabajo para listado'!$AB$155:$AB$1048576,0),MATCH((CUADRO!Q$4&amp;$E456),'Hoja de Trabajo para listado'!$AB$151:$BA$151,0)),0)+IFERROR(INDEX('Hoja de Trabajo para listado'!$BC$155:$CB$1048576,MATCH($A456,'Hoja de Trabajo para listado'!$BC$155:$BC$1048576,0),MATCH((CUADRO!Q$4&amp;$E456),'Hoja de Trabajo para listado'!$BC$151:$CB$151,0)),0)+IFERROR(INDEX('Hoja de Trabajo para listado'!$DE$153:$DG$274,MATCH($A456,'Hoja de Trabajo para listado'!$DE$153:$DE$1048576,0),MATCH((CUADRO!Q$4&amp;$E456),'Hoja de Trabajo para listado'!$DE$151:$DG$151,0)),0)+IFERROR(INDEX('Hoja de Trabajo para listado'!$CD$155:$DC$1048576,MATCH($A456,'Hoja de Trabajo para listado'!$CD$155:$CD$1048576,0),MATCH((CUADRO!Q$4&amp;$E456),'Hoja de Trabajo para listado'!$CD$151:$DC$151,0)),0)</f>
        <v>0</v>
      </c>
      <c r="R456" s="241">
        <f t="shared" ca="1" si="12"/>
        <v>0</v>
      </c>
      <c r="S456" s="247">
        <f ca="1">+R455+R456</f>
        <v>0</v>
      </c>
      <c r="T456" s="241">
        <f ca="1">+S456</f>
        <v>0</v>
      </c>
      <c r="U456" s="240">
        <f t="shared" si="13"/>
        <v>2</v>
      </c>
    </row>
    <row r="457" spans="1:21" customFormat="1" ht="27" hidden="1" customHeight="1">
      <c r="A457" s="32">
        <v>1109</v>
      </c>
      <c r="B457" s="381">
        <f>+A457</f>
        <v>1109</v>
      </c>
      <c r="C457" s="245" t="str">
        <f>+VLOOKUP(A457,bd_lista!$A$3:$C$592,3,FALSE)</f>
        <v>Gobierno Autónomo Municipal de Icla</v>
      </c>
      <c r="D457" s="383" t="str">
        <f>+C457</f>
        <v>Gobierno Autónomo Municipal de Icla</v>
      </c>
      <c r="E457" s="240" t="s">
        <v>683</v>
      </c>
      <c r="F457" s="241">
        <f ca="1">+IFERROR(INDEX('Hoja de Trabajo para listado'!$A$155:$Z$1048576,MATCH($A457,'Hoja de Trabajo para listado'!$A$155:$A$1048576,0),MATCH((CUADRO!F$4&amp;$E457),'Hoja de Trabajo para listado'!$A$151:$Z$151,0)),0)+IFERROR(INDEX('Hoja de Trabajo para listado'!$AB$155:$BA$1048576,MATCH($A457,'Hoja de Trabajo para listado'!$AB$155:$AB$1048576,0),MATCH((CUADRO!F$4&amp;$E457),'Hoja de Trabajo para listado'!$AB$151:$BA$151,0)),0)+IFERROR(INDEX('Hoja de Trabajo para listado'!$BC$155:$CB$1048576,MATCH($A457,'Hoja de Trabajo para listado'!$BC$155:$BC$1048576,0),MATCH((CUADRO!F$4&amp;$E457),'Hoja de Trabajo para listado'!$BC$151:$CB$151,0)),0)+IFERROR(INDEX('Hoja de Trabajo para listado'!$DE$153:$DG$274,MATCH($A457,'Hoja de Trabajo para listado'!$DE$153:$DE$1048576,0),MATCH((CUADRO!F$4&amp;$E457),'Hoja de Trabajo para listado'!$DE$151:$DG$151,0)),0)+IFERROR(INDEX('Hoja de Trabajo para listado'!$CD$155:$DC$1048576,MATCH($A457,'Hoja de Trabajo para listado'!$CD$155:$CD$1048576,0),MATCH((CUADRO!F$4&amp;$E457),'Hoja de Trabajo para listado'!$CD$151:$DC$151,0)),0)</f>
        <v>0</v>
      </c>
      <c r="G457" s="241">
        <f ca="1">+IFERROR(INDEX('Hoja de Trabajo para listado'!$A$155:$Z$1048576,MATCH($A457,'Hoja de Trabajo para listado'!$A$155:$A$1048576,0),MATCH((CUADRO!G$4&amp;$E457),'Hoja de Trabajo para listado'!$A$151:$Z$151,0)),0)+IFERROR(INDEX('Hoja de Trabajo para listado'!$AB$155:$BA$1048576,MATCH($A457,'Hoja de Trabajo para listado'!$AB$155:$AB$1048576,0),MATCH((CUADRO!G$4&amp;$E457),'Hoja de Trabajo para listado'!$AB$151:$BA$151,0)),0)+IFERROR(INDEX('Hoja de Trabajo para listado'!$BC$155:$CB$1048576,MATCH($A457,'Hoja de Trabajo para listado'!$BC$155:$BC$1048576,0),MATCH((CUADRO!G$4&amp;$E457),'Hoja de Trabajo para listado'!$BC$151:$CB$151,0)),0)+IFERROR(INDEX('Hoja de Trabajo para listado'!$DE$153:$DG$274,MATCH($A457,'Hoja de Trabajo para listado'!$DE$153:$DE$1048576,0),MATCH((CUADRO!G$4&amp;$E457),'Hoja de Trabajo para listado'!$DE$151:$DG$151,0)),0)+IFERROR(INDEX('Hoja de Trabajo para listado'!$CD$155:$DC$1048576,MATCH($A457,'Hoja de Trabajo para listado'!$CD$155:$CD$1048576,0),MATCH((CUADRO!G$4&amp;$E457),'Hoja de Trabajo para listado'!$CD$151:$DC$151,0)),0)</f>
        <v>0</v>
      </c>
      <c r="H457" s="241">
        <f ca="1">+IFERROR(INDEX('Hoja de Trabajo para listado'!$A$155:$Z$1048576,MATCH($A457,'Hoja de Trabajo para listado'!$A$155:$A$1048576,0),MATCH((CUADRO!H$4&amp;$E457),'Hoja de Trabajo para listado'!$A$151:$Z$151,0)),0)+IFERROR(INDEX('Hoja de Trabajo para listado'!$AB$155:$BA$1048576,MATCH($A457,'Hoja de Trabajo para listado'!$AB$155:$AB$1048576,0),MATCH((CUADRO!H$4&amp;$E457),'Hoja de Trabajo para listado'!$AB$151:$BA$151,0)),0)+IFERROR(INDEX('Hoja de Trabajo para listado'!$BC$155:$CB$1048576,MATCH($A457,'Hoja de Trabajo para listado'!$BC$155:$BC$1048576,0),MATCH((CUADRO!H$4&amp;$E457),'Hoja de Trabajo para listado'!$BC$151:$CB$151,0)),0)+IFERROR(INDEX('Hoja de Trabajo para listado'!$DE$153:$DG$274,MATCH($A457,'Hoja de Trabajo para listado'!$DE$153:$DE$1048576,0),MATCH((CUADRO!H$4&amp;$E457),'Hoja de Trabajo para listado'!$DE$151:$DG$151,0)),0)+IFERROR(INDEX('Hoja de Trabajo para listado'!$CD$155:$DC$1048576,MATCH($A457,'Hoja de Trabajo para listado'!$CD$155:$CD$1048576,0),MATCH((CUADRO!H$4&amp;$E457),'Hoja de Trabajo para listado'!$CD$151:$DC$151,0)),0)</f>
        <v>0</v>
      </c>
      <c r="I457" s="241">
        <f ca="1">+IFERROR(INDEX('Hoja de Trabajo para listado'!$A$155:$Z$1048576,MATCH($A457,'Hoja de Trabajo para listado'!$A$155:$A$1048576,0),MATCH((CUADRO!I$4&amp;$E457),'Hoja de Trabajo para listado'!$A$151:$Z$151,0)),0)+IFERROR(INDEX('Hoja de Trabajo para listado'!$AB$155:$BA$1048576,MATCH($A457,'Hoja de Trabajo para listado'!$AB$155:$AB$1048576,0),MATCH((CUADRO!I$4&amp;$E457),'Hoja de Trabajo para listado'!$AB$151:$BA$151,0)),0)+IFERROR(INDEX('Hoja de Trabajo para listado'!$BC$155:$CB$1048576,MATCH($A457,'Hoja de Trabajo para listado'!$BC$155:$BC$1048576,0),MATCH((CUADRO!I$4&amp;$E457),'Hoja de Trabajo para listado'!$BC$151:$CB$151,0)),0)+IFERROR(INDEX('Hoja de Trabajo para listado'!$DE$153:$DG$274,MATCH($A457,'Hoja de Trabajo para listado'!$DE$153:$DE$1048576,0),MATCH((CUADRO!I$4&amp;$E457),'Hoja de Trabajo para listado'!$DE$151:$DG$151,0)),0)+IFERROR(INDEX('Hoja de Trabajo para listado'!$CD$155:$DC$1048576,MATCH($A457,'Hoja de Trabajo para listado'!$CD$155:$CD$1048576,0),MATCH((CUADRO!I$4&amp;$E457),'Hoja de Trabajo para listado'!$CD$151:$DC$151,0)),0)</f>
        <v>0</v>
      </c>
      <c r="J457" s="241">
        <f ca="1">+IFERROR(INDEX('Hoja de Trabajo para listado'!$A$155:$Z$1048576,MATCH($A457,'Hoja de Trabajo para listado'!$A$155:$A$1048576,0),MATCH((CUADRO!J$4&amp;$E457),'Hoja de Trabajo para listado'!$A$151:$Z$151,0)),0)+IFERROR(INDEX('Hoja de Trabajo para listado'!$AB$155:$BA$1048576,MATCH($A457,'Hoja de Trabajo para listado'!$AB$155:$AB$1048576,0),MATCH((CUADRO!J$4&amp;$E457),'Hoja de Trabajo para listado'!$AB$151:$BA$151,0)),0)+IFERROR(INDEX('Hoja de Trabajo para listado'!$BC$155:$CB$1048576,MATCH($A457,'Hoja de Trabajo para listado'!$BC$155:$BC$1048576,0),MATCH((CUADRO!J$4&amp;$E457),'Hoja de Trabajo para listado'!$BC$151:$CB$151,0)),0)+IFERROR(INDEX('Hoja de Trabajo para listado'!$DE$153:$DG$274,MATCH($A457,'Hoja de Trabajo para listado'!$DE$153:$DE$1048576,0),MATCH((CUADRO!J$4&amp;$E457),'Hoja de Trabajo para listado'!$DE$151:$DG$151,0)),0)+IFERROR(INDEX('Hoja de Trabajo para listado'!$CD$155:$DC$1048576,MATCH($A457,'Hoja de Trabajo para listado'!$CD$155:$CD$1048576,0),MATCH((CUADRO!J$4&amp;$E457),'Hoja de Trabajo para listado'!$CD$151:$DC$151,0)),0)</f>
        <v>0</v>
      </c>
      <c r="K457" s="241">
        <f ca="1">+IFERROR(INDEX('Hoja de Trabajo para listado'!$A$155:$Z$1048576,MATCH($A457,'Hoja de Trabajo para listado'!$A$155:$A$1048576,0),MATCH((CUADRO!K$4&amp;$E457),'Hoja de Trabajo para listado'!$A$151:$Z$151,0)),0)+IFERROR(INDEX('Hoja de Trabajo para listado'!$AB$155:$BA$1048576,MATCH($A457,'Hoja de Trabajo para listado'!$AB$155:$AB$1048576,0),MATCH((CUADRO!K$4&amp;$E457),'Hoja de Trabajo para listado'!$AB$151:$BA$151,0)),0)+IFERROR(INDEX('Hoja de Trabajo para listado'!$BC$155:$CB$1048576,MATCH($A457,'Hoja de Trabajo para listado'!$BC$155:$BC$1048576,0),MATCH((CUADRO!K$4&amp;$E457),'Hoja de Trabajo para listado'!$BC$151:$CB$151,0)),0)+IFERROR(INDEX('Hoja de Trabajo para listado'!$DE$153:$DG$274,MATCH($A457,'Hoja de Trabajo para listado'!$DE$153:$DE$1048576,0),MATCH((CUADRO!K$4&amp;$E457),'Hoja de Trabajo para listado'!$DE$151:$DG$151,0)),0)+IFERROR(INDEX('Hoja de Trabajo para listado'!$CD$155:$DC$1048576,MATCH($A457,'Hoja de Trabajo para listado'!$CD$155:$CD$1048576,0),MATCH((CUADRO!K$4&amp;$E457),'Hoja de Trabajo para listado'!$CD$151:$DC$151,0)),0)</f>
        <v>0</v>
      </c>
      <c r="L457" s="241">
        <f ca="1">+IFERROR(INDEX('Hoja de Trabajo para listado'!$A$155:$Z$1048576,MATCH($A457,'Hoja de Trabajo para listado'!$A$155:$A$1048576,0),MATCH((CUADRO!L$4&amp;$E457),'Hoja de Trabajo para listado'!$A$151:$Z$151,0)),0)+IFERROR(INDEX('Hoja de Trabajo para listado'!$AB$155:$BA$1048576,MATCH($A457,'Hoja de Trabajo para listado'!$AB$155:$AB$1048576,0),MATCH((CUADRO!L$4&amp;$E457),'Hoja de Trabajo para listado'!$AB$151:$BA$151,0)),0)+IFERROR(INDEX('Hoja de Trabajo para listado'!$BC$155:$CB$1048576,MATCH($A457,'Hoja de Trabajo para listado'!$BC$155:$BC$1048576,0),MATCH((CUADRO!L$4&amp;$E457),'Hoja de Trabajo para listado'!$BC$151:$CB$151,0)),0)+IFERROR(INDEX('Hoja de Trabajo para listado'!$DE$153:$DG$274,MATCH($A457,'Hoja de Trabajo para listado'!$DE$153:$DE$1048576,0),MATCH((CUADRO!L$4&amp;$E457),'Hoja de Trabajo para listado'!$DE$151:$DG$151,0)),0)+IFERROR(INDEX('Hoja de Trabajo para listado'!$CD$155:$DC$1048576,MATCH($A457,'Hoja de Trabajo para listado'!$CD$155:$CD$1048576,0),MATCH((CUADRO!L$4&amp;$E457),'Hoja de Trabajo para listado'!$CD$151:$DC$151,0)),0)</f>
        <v>0</v>
      </c>
      <c r="M457" s="241">
        <f ca="1">+IFERROR(INDEX('Hoja de Trabajo para listado'!$A$155:$Z$1048576,MATCH($A457,'Hoja de Trabajo para listado'!$A$155:$A$1048576,0),MATCH((CUADRO!M$4&amp;$E457),'Hoja de Trabajo para listado'!$A$151:$Z$151,0)),0)+IFERROR(INDEX('Hoja de Trabajo para listado'!$AB$155:$BA$1048576,MATCH($A457,'Hoja de Trabajo para listado'!$AB$155:$AB$1048576,0),MATCH((CUADRO!M$4&amp;$E457),'Hoja de Trabajo para listado'!$AB$151:$BA$151,0)),0)+IFERROR(INDEX('Hoja de Trabajo para listado'!$BC$155:$CB$1048576,MATCH($A457,'Hoja de Trabajo para listado'!$BC$155:$BC$1048576,0),MATCH((CUADRO!M$4&amp;$E457),'Hoja de Trabajo para listado'!$BC$151:$CB$151,0)),0)+IFERROR(INDEX('Hoja de Trabajo para listado'!$DE$153:$DG$274,MATCH($A457,'Hoja de Trabajo para listado'!$DE$153:$DE$1048576,0),MATCH((CUADRO!M$4&amp;$E457),'Hoja de Trabajo para listado'!$DE$151:$DG$151,0)),0)+IFERROR(INDEX('Hoja de Trabajo para listado'!$CD$155:$DC$1048576,MATCH($A457,'Hoja de Trabajo para listado'!$CD$155:$CD$1048576,0),MATCH((CUADRO!M$4&amp;$E457),'Hoja de Trabajo para listado'!$CD$151:$DC$151,0)),0)</f>
        <v>0</v>
      </c>
      <c r="N457" s="241">
        <f ca="1">+IFERROR(INDEX('Hoja de Trabajo para listado'!$A$155:$Z$1048576,MATCH($A457,'Hoja de Trabajo para listado'!$A$155:$A$1048576,0),MATCH((CUADRO!N$4&amp;$E457),'Hoja de Trabajo para listado'!$A$151:$Z$151,0)),0)+IFERROR(INDEX('Hoja de Trabajo para listado'!$AB$155:$BA$1048576,MATCH($A457,'Hoja de Trabajo para listado'!$AB$155:$AB$1048576,0),MATCH((CUADRO!N$4&amp;$E457),'Hoja de Trabajo para listado'!$AB$151:$BA$151,0)),0)+IFERROR(INDEX('Hoja de Trabajo para listado'!$BC$155:$CB$1048576,MATCH($A457,'Hoja de Trabajo para listado'!$BC$155:$BC$1048576,0),MATCH((CUADRO!N$4&amp;$E457),'Hoja de Trabajo para listado'!$BC$151:$CB$151,0)),0)+IFERROR(INDEX('Hoja de Trabajo para listado'!$DE$153:$DG$274,MATCH($A457,'Hoja de Trabajo para listado'!$DE$153:$DE$1048576,0),MATCH((CUADRO!N$4&amp;$E457),'Hoja de Trabajo para listado'!$DE$151:$DG$151,0)),0)+IFERROR(INDEX('Hoja de Trabajo para listado'!$CD$155:$DC$1048576,MATCH($A457,'Hoja de Trabajo para listado'!$CD$155:$CD$1048576,0),MATCH((CUADRO!N$4&amp;$E457),'Hoja de Trabajo para listado'!$CD$151:$DC$151,0)),0)</f>
        <v>0</v>
      </c>
      <c r="O457" s="241">
        <f ca="1">+IFERROR(INDEX('Hoja de Trabajo para listado'!$A$155:$Z$1048576,MATCH($A457,'Hoja de Trabajo para listado'!$A$155:$A$1048576,0),MATCH((CUADRO!O$4&amp;$E457),'Hoja de Trabajo para listado'!$A$151:$Z$151,0)),0)+IFERROR(INDEX('Hoja de Trabajo para listado'!$AB$155:$BA$1048576,MATCH($A457,'Hoja de Trabajo para listado'!$AB$155:$AB$1048576,0),MATCH((CUADRO!O$4&amp;$E457),'Hoja de Trabajo para listado'!$AB$151:$BA$151,0)),0)+IFERROR(INDEX('Hoja de Trabajo para listado'!$BC$155:$CB$1048576,MATCH($A457,'Hoja de Trabajo para listado'!$BC$155:$BC$1048576,0),MATCH((CUADRO!O$4&amp;$E457),'Hoja de Trabajo para listado'!$BC$151:$CB$151,0)),0)+IFERROR(INDEX('Hoja de Trabajo para listado'!$DE$153:$DG$274,MATCH($A457,'Hoja de Trabajo para listado'!$DE$153:$DE$1048576,0),MATCH((CUADRO!O$4&amp;$E457),'Hoja de Trabajo para listado'!$DE$151:$DG$151,0)),0)+IFERROR(INDEX('Hoja de Trabajo para listado'!$CD$155:$DC$1048576,MATCH($A457,'Hoja de Trabajo para listado'!$CD$155:$CD$1048576,0),MATCH((CUADRO!O$4&amp;$E457),'Hoja de Trabajo para listado'!$CD$151:$DC$151,0)),0)</f>
        <v>0</v>
      </c>
      <c r="P457" s="241">
        <f ca="1">+IFERROR(INDEX('Hoja de Trabajo para listado'!$A$155:$Z$1048576,MATCH($A457,'Hoja de Trabajo para listado'!$A$155:$A$1048576,0),MATCH((CUADRO!P$4&amp;$E457),'Hoja de Trabajo para listado'!$A$151:$Z$151,0)),0)+IFERROR(INDEX('Hoja de Trabajo para listado'!$AB$155:$BA$1048576,MATCH($A457,'Hoja de Trabajo para listado'!$AB$155:$AB$1048576,0),MATCH((CUADRO!P$4&amp;$E457),'Hoja de Trabajo para listado'!$AB$151:$BA$151,0)),0)+IFERROR(INDEX('Hoja de Trabajo para listado'!$BC$155:$CB$1048576,MATCH($A457,'Hoja de Trabajo para listado'!$BC$155:$BC$1048576,0),MATCH((CUADRO!P$4&amp;$E457),'Hoja de Trabajo para listado'!$BC$151:$CB$151,0)),0)+IFERROR(INDEX('Hoja de Trabajo para listado'!$DE$153:$DG$274,MATCH($A457,'Hoja de Trabajo para listado'!$DE$153:$DE$1048576,0),MATCH((CUADRO!P$4&amp;$E457),'Hoja de Trabajo para listado'!$DE$151:$DG$151,0)),0)+IFERROR(INDEX('Hoja de Trabajo para listado'!$CD$155:$DC$1048576,MATCH($A457,'Hoja de Trabajo para listado'!$CD$155:$CD$1048576,0),MATCH((CUADRO!P$4&amp;$E457),'Hoja de Trabajo para listado'!$CD$151:$DC$151,0)),0)</f>
        <v>0</v>
      </c>
      <c r="Q457" s="241">
        <f ca="1">+IFERROR(INDEX('Hoja de Trabajo para listado'!$A$155:$Z$1048576,MATCH($A457,'Hoja de Trabajo para listado'!$A$155:$A$1048576,0),MATCH((CUADRO!Q$4&amp;$E457),'Hoja de Trabajo para listado'!$A$151:$Z$151,0)),0)+IFERROR(INDEX('Hoja de Trabajo para listado'!$AB$155:$BA$1048576,MATCH($A457,'Hoja de Trabajo para listado'!$AB$155:$AB$1048576,0),MATCH((CUADRO!Q$4&amp;$E457),'Hoja de Trabajo para listado'!$AB$151:$BA$151,0)),0)+IFERROR(INDEX('Hoja de Trabajo para listado'!$BC$155:$CB$1048576,MATCH($A457,'Hoja de Trabajo para listado'!$BC$155:$BC$1048576,0),MATCH((CUADRO!Q$4&amp;$E457),'Hoja de Trabajo para listado'!$BC$151:$CB$151,0)),0)+IFERROR(INDEX('Hoja de Trabajo para listado'!$DE$153:$DG$274,MATCH($A457,'Hoja de Trabajo para listado'!$DE$153:$DE$1048576,0),MATCH((CUADRO!Q$4&amp;$E457),'Hoja de Trabajo para listado'!$DE$151:$DG$151,0)),0)+IFERROR(INDEX('Hoja de Trabajo para listado'!$CD$155:$DC$1048576,MATCH($A457,'Hoja de Trabajo para listado'!$CD$155:$CD$1048576,0),MATCH((CUADRO!Q$4&amp;$E457),'Hoja de Trabajo para listado'!$CD$151:$DC$151,0)),0)</f>
        <v>0</v>
      </c>
      <c r="R457" s="241">
        <f t="shared" ref="R457:R520" ca="1" si="14">+SUM(F457:Q457)</f>
        <v>0</v>
      </c>
      <c r="S457" s="247"/>
      <c r="T457" s="241">
        <f ca="1">+T458</f>
        <v>0</v>
      </c>
      <c r="U457" s="240">
        <f t="shared" ref="U457:U520" si="15">+IF(E457="Débitos",1,2)</f>
        <v>1</v>
      </c>
    </row>
    <row r="458" spans="1:21" customFormat="1" ht="27" hidden="1" customHeight="1">
      <c r="A458" s="32">
        <v>1109</v>
      </c>
      <c r="B458" s="382"/>
      <c r="C458" s="245" t="str">
        <f>+VLOOKUP(A458,bd_lista!$A$3:$C$592,3,FALSE)</f>
        <v>Gobierno Autónomo Municipal de Icla</v>
      </c>
      <c r="D458" s="384"/>
      <c r="E458" s="242" t="s">
        <v>684</v>
      </c>
      <c r="F458" s="241">
        <f ca="1">+IFERROR(INDEX('Hoja de Trabajo para listado'!$A$155:$Z$1048576,MATCH($A458,'Hoja de Trabajo para listado'!$A$155:$A$1048576,0),MATCH((CUADRO!F$4&amp;$E458),'Hoja de Trabajo para listado'!$A$151:$Z$151,0)),0)+IFERROR(INDEX('Hoja de Trabajo para listado'!$AB$155:$BA$1048576,MATCH($A458,'Hoja de Trabajo para listado'!$AB$155:$AB$1048576,0),MATCH((CUADRO!F$4&amp;$E458),'Hoja de Trabajo para listado'!$AB$151:$BA$151,0)),0)+IFERROR(INDEX('Hoja de Trabajo para listado'!$BC$155:$CB$1048576,MATCH($A458,'Hoja de Trabajo para listado'!$BC$155:$BC$1048576,0),MATCH((CUADRO!F$4&amp;$E458),'Hoja de Trabajo para listado'!$BC$151:$CB$151,0)),0)+IFERROR(INDEX('Hoja de Trabajo para listado'!$DE$153:$DG$274,MATCH($A458,'Hoja de Trabajo para listado'!$DE$153:$DE$1048576,0),MATCH((CUADRO!F$4&amp;$E458),'Hoja de Trabajo para listado'!$DE$151:$DG$151,0)),0)+IFERROR(INDEX('Hoja de Trabajo para listado'!$CD$155:$DC$1048576,MATCH($A458,'Hoja de Trabajo para listado'!$CD$155:$CD$1048576,0),MATCH((CUADRO!F$4&amp;$E458),'Hoja de Trabajo para listado'!$CD$151:$DC$151,0)),0)</f>
        <v>0</v>
      </c>
      <c r="G458" s="241">
        <f ca="1">+IFERROR(INDEX('Hoja de Trabajo para listado'!$A$155:$Z$1048576,MATCH($A458,'Hoja de Trabajo para listado'!$A$155:$A$1048576,0),MATCH((CUADRO!G$4&amp;$E458),'Hoja de Trabajo para listado'!$A$151:$Z$151,0)),0)+IFERROR(INDEX('Hoja de Trabajo para listado'!$AB$155:$BA$1048576,MATCH($A458,'Hoja de Trabajo para listado'!$AB$155:$AB$1048576,0),MATCH((CUADRO!G$4&amp;$E458),'Hoja de Trabajo para listado'!$AB$151:$BA$151,0)),0)+IFERROR(INDEX('Hoja de Trabajo para listado'!$BC$155:$CB$1048576,MATCH($A458,'Hoja de Trabajo para listado'!$BC$155:$BC$1048576,0),MATCH((CUADRO!G$4&amp;$E458),'Hoja de Trabajo para listado'!$BC$151:$CB$151,0)),0)+IFERROR(INDEX('Hoja de Trabajo para listado'!$DE$153:$DG$274,MATCH($A458,'Hoja de Trabajo para listado'!$DE$153:$DE$1048576,0),MATCH((CUADRO!G$4&amp;$E458),'Hoja de Trabajo para listado'!$DE$151:$DG$151,0)),0)+IFERROR(INDEX('Hoja de Trabajo para listado'!$CD$155:$DC$1048576,MATCH($A458,'Hoja de Trabajo para listado'!$CD$155:$CD$1048576,0),MATCH((CUADRO!G$4&amp;$E458),'Hoja de Trabajo para listado'!$CD$151:$DC$151,0)),0)</f>
        <v>0</v>
      </c>
      <c r="H458" s="241">
        <f ca="1">+IFERROR(INDEX('Hoja de Trabajo para listado'!$A$155:$Z$1048576,MATCH($A458,'Hoja de Trabajo para listado'!$A$155:$A$1048576,0),MATCH((CUADRO!H$4&amp;$E458),'Hoja de Trabajo para listado'!$A$151:$Z$151,0)),0)+IFERROR(INDEX('Hoja de Trabajo para listado'!$AB$155:$BA$1048576,MATCH($A458,'Hoja de Trabajo para listado'!$AB$155:$AB$1048576,0),MATCH((CUADRO!H$4&amp;$E458),'Hoja de Trabajo para listado'!$AB$151:$BA$151,0)),0)+IFERROR(INDEX('Hoja de Trabajo para listado'!$BC$155:$CB$1048576,MATCH($A458,'Hoja de Trabajo para listado'!$BC$155:$BC$1048576,0),MATCH((CUADRO!H$4&amp;$E458),'Hoja de Trabajo para listado'!$BC$151:$CB$151,0)),0)+IFERROR(INDEX('Hoja de Trabajo para listado'!$DE$153:$DG$274,MATCH($A458,'Hoja de Trabajo para listado'!$DE$153:$DE$1048576,0),MATCH((CUADRO!H$4&amp;$E458),'Hoja de Trabajo para listado'!$DE$151:$DG$151,0)),0)+IFERROR(INDEX('Hoja de Trabajo para listado'!$CD$155:$DC$1048576,MATCH($A458,'Hoja de Trabajo para listado'!$CD$155:$CD$1048576,0),MATCH((CUADRO!H$4&amp;$E458),'Hoja de Trabajo para listado'!$CD$151:$DC$151,0)),0)</f>
        <v>0</v>
      </c>
      <c r="I458" s="241">
        <f ca="1">+IFERROR(INDEX('Hoja de Trabajo para listado'!$A$155:$Z$1048576,MATCH($A458,'Hoja de Trabajo para listado'!$A$155:$A$1048576,0),MATCH((CUADRO!I$4&amp;$E458),'Hoja de Trabajo para listado'!$A$151:$Z$151,0)),0)+IFERROR(INDEX('Hoja de Trabajo para listado'!$AB$155:$BA$1048576,MATCH($A458,'Hoja de Trabajo para listado'!$AB$155:$AB$1048576,0),MATCH((CUADRO!I$4&amp;$E458),'Hoja de Trabajo para listado'!$AB$151:$BA$151,0)),0)+IFERROR(INDEX('Hoja de Trabajo para listado'!$BC$155:$CB$1048576,MATCH($A458,'Hoja de Trabajo para listado'!$BC$155:$BC$1048576,0),MATCH((CUADRO!I$4&amp;$E458),'Hoja de Trabajo para listado'!$BC$151:$CB$151,0)),0)+IFERROR(INDEX('Hoja de Trabajo para listado'!$DE$153:$DG$274,MATCH($A458,'Hoja de Trabajo para listado'!$DE$153:$DE$1048576,0),MATCH((CUADRO!I$4&amp;$E458),'Hoja de Trabajo para listado'!$DE$151:$DG$151,0)),0)+IFERROR(INDEX('Hoja de Trabajo para listado'!$CD$155:$DC$1048576,MATCH($A458,'Hoja de Trabajo para listado'!$CD$155:$CD$1048576,0),MATCH((CUADRO!I$4&amp;$E458),'Hoja de Trabajo para listado'!$CD$151:$DC$151,0)),0)</f>
        <v>0</v>
      </c>
      <c r="J458" s="241">
        <f ca="1">+IFERROR(INDEX('Hoja de Trabajo para listado'!$A$155:$Z$1048576,MATCH($A458,'Hoja de Trabajo para listado'!$A$155:$A$1048576,0),MATCH((CUADRO!J$4&amp;$E458),'Hoja de Trabajo para listado'!$A$151:$Z$151,0)),0)+IFERROR(INDEX('Hoja de Trabajo para listado'!$AB$155:$BA$1048576,MATCH($A458,'Hoja de Trabajo para listado'!$AB$155:$AB$1048576,0),MATCH((CUADRO!J$4&amp;$E458),'Hoja de Trabajo para listado'!$AB$151:$BA$151,0)),0)+IFERROR(INDEX('Hoja de Trabajo para listado'!$BC$155:$CB$1048576,MATCH($A458,'Hoja de Trabajo para listado'!$BC$155:$BC$1048576,0),MATCH((CUADRO!J$4&amp;$E458),'Hoja de Trabajo para listado'!$BC$151:$CB$151,0)),0)+IFERROR(INDEX('Hoja de Trabajo para listado'!$DE$153:$DG$274,MATCH($A458,'Hoja de Trabajo para listado'!$DE$153:$DE$1048576,0),MATCH((CUADRO!J$4&amp;$E458),'Hoja de Trabajo para listado'!$DE$151:$DG$151,0)),0)+IFERROR(INDEX('Hoja de Trabajo para listado'!$CD$155:$DC$1048576,MATCH($A458,'Hoja de Trabajo para listado'!$CD$155:$CD$1048576,0),MATCH((CUADRO!J$4&amp;$E458),'Hoja de Trabajo para listado'!$CD$151:$DC$151,0)),0)</f>
        <v>0</v>
      </c>
      <c r="K458" s="241">
        <f ca="1">+IFERROR(INDEX('Hoja de Trabajo para listado'!$A$155:$Z$1048576,MATCH($A458,'Hoja de Trabajo para listado'!$A$155:$A$1048576,0),MATCH((CUADRO!K$4&amp;$E458),'Hoja de Trabajo para listado'!$A$151:$Z$151,0)),0)+IFERROR(INDEX('Hoja de Trabajo para listado'!$AB$155:$BA$1048576,MATCH($A458,'Hoja de Trabajo para listado'!$AB$155:$AB$1048576,0),MATCH((CUADRO!K$4&amp;$E458),'Hoja de Trabajo para listado'!$AB$151:$BA$151,0)),0)+IFERROR(INDEX('Hoja de Trabajo para listado'!$BC$155:$CB$1048576,MATCH($A458,'Hoja de Trabajo para listado'!$BC$155:$BC$1048576,0),MATCH((CUADRO!K$4&amp;$E458),'Hoja de Trabajo para listado'!$BC$151:$CB$151,0)),0)+IFERROR(INDEX('Hoja de Trabajo para listado'!$DE$153:$DG$274,MATCH($A458,'Hoja de Trabajo para listado'!$DE$153:$DE$1048576,0),MATCH((CUADRO!K$4&amp;$E458),'Hoja de Trabajo para listado'!$DE$151:$DG$151,0)),0)+IFERROR(INDEX('Hoja de Trabajo para listado'!$CD$155:$DC$1048576,MATCH($A458,'Hoja de Trabajo para listado'!$CD$155:$CD$1048576,0),MATCH((CUADRO!K$4&amp;$E458),'Hoja de Trabajo para listado'!$CD$151:$DC$151,0)),0)</f>
        <v>0</v>
      </c>
      <c r="L458" s="241">
        <f ca="1">+IFERROR(INDEX('Hoja de Trabajo para listado'!$A$155:$Z$1048576,MATCH($A458,'Hoja de Trabajo para listado'!$A$155:$A$1048576,0),MATCH((CUADRO!L$4&amp;$E458),'Hoja de Trabajo para listado'!$A$151:$Z$151,0)),0)+IFERROR(INDEX('Hoja de Trabajo para listado'!$AB$155:$BA$1048576,MATCH($A458,'Hoja de Trabajo para listado'!$AB$155:$AB$1048576,0),MATCH((CUADRO!L$4&amp;$E458),'Hoja de Trabajo para listado'!$AB$151:$BA$151,0)),0)+IFERROR(INDEX('Hoja de Trabajo para listado'!$BC$155:$CB$1048576,MATCH($A458,'Hoja de Trabajo para listado'!$BC$155:$BC$1048576,0),MATCH((CUADRO!L$4&amp;$E458),'Hoja de Trabajo para listado'!$BC$151:$CB$151,0)),0)+IFERROR(INDEX('Hoja de Trabajo para listado'!$DE$153:$DG$274,MATCH($A458,'Hoja de Trabajo para listado'!$DE$153:$DE$1048576,0),MATCH((CUADRO!L$4&amp;$E458),'Hoja de Trabajo para listado'!$DE$151:$DG$151,0)),0)+IFERROR(INDEX('Hoja de Trabajo para listado'!$CD$155:$DC$1048576,MATCH($A458,'Hoja de Trabajo para listado'!$CD$155:$CD$1048576,0),MATCH((CUADRO!L$4&amp;$E458),'Hoja de Trabajo para listado'!$CD$151:$DC$151,0)),0)</f>
        <v>0</v>
      </c>
      <c r="M458" s="241">
        <f ca="1">+IFERROR(INDEX('Hoja de Trabajo para listado'!$A$155:$Z$1048576,MATCH($A458,'Hoja de Trabajo para listado'!$A$155:$A$1048576,0),MATCH((CUADRO!M$4&amp;$E458),'Hoja de Trabajo para listado'!$A$151:$Z$151,0)),0)+IFERROR(INDEX('Hoja de Trabajo para listado'!$AB$155:$BA$1048576,MATCH($A458,'Hoja de Trabajo para listado'!$AB$155:$AB$1048576,0),MATCH((CUADRO!M$4&amp;$E458),'Hoja de Trabajo para listado'!$AB$151:$BA$151,0)),0)+IFERROR(INDEX('Hoja de Trabajo para listado'!$BC$155:$CB$1048576,MATCH($A458,'Hoja de Trabajo para listado'!$BC$155:$BC$1048576,0),MATCH((CUADRO!M$4&amp;$E458),'Hoja de Trabajo para listado'!$BC$151:$CB$151,0)),0)+IFERROR(INDEX('Hoja de Trabajo para listado'!$DE$153:$DG$274,MATCH($A458,'Hoja de Trabajo para listado'!$DE$153:$DE$1048576,0),MATCH((CUADRO!M$4&amp;$E458),'Hoja de Trabajo para listado'!$DE$151:$DG$151,0)),0)+IFERROR(INDEX('Hoja de Trabajo para listado'!$CD$155:$DC$1048576,MATCH($A458,'Hoja de Trabajo para listado'!$CD$155:$CD$1048576,0),MATCH((CUADRO!M$4&amp;$E458),'Hoja de Trabajo para listado'!$CD$151:$DC$151,0)),0)</f>
        <v>0</v>
      </c>
      <c r="N458" s="241">
        <f ca="1">+IFERROR(INDEX('Hoja de Trabajo para listado'!$A$155:$Z$1048576,MATCH($A458,'Hoja de Trabajo para listado'!$A$155:$A$1048576,0),MATCH((CUADRO!N$4&amp;$E458),'Hoja de Trabajo para listado'!$A$151:$Z$151,0)),0)+IFERROR(INDEX('Hoja de Trabajo para listado'!$AB$155:$BA$1048576,MATCH($A458,'Hoja de Trabajo para listado'!$AB$155:$AB$1048576,0),MATCH((CUADRO!N$4&amp;$E458),'Hoja de Trabajo para listado'!$AB$151:$BA$151,0)),0)+IFERROR(INDEX('Hoja de Trabajo para listado'!$BC$155:$CB$1048576,MATCH($A458,'Hoja de Trabajo para listado'!$BC$155:$BC$1048576,0),MATCH((CUADRO!N$4&amp;$E458),'Hoja de Trabajo para listado'!$BC$151:$CB$151,0)),0)+IFERROR(INDEX('Hoja de Trabajo para listado'!$DE$153:$DG$274,MATCH($A458,'Hoja de Trabajo para listado'!$DE$153:$DE$1048576,0),MATCH((CUADRO!N$4&amp;$E458),'Hoja de Trabajo para listado'!$DE$151:$DG$151,0)),0)+IFERROR(INDEX('Hoja de Trabajo para listado'!$CD$155:$DC$1048576,MATCH($A458,'Hoja de Trabajo para listado'!$CD$155:$CD$1048576,0),MATCH((CUADRO!N$4&amp;$E458),'Hoja de Trabajo para listado'!$CD$151:$DC$151,0)),0)</f>
        <v>0</v>
      </c>
      <c r="O458" s="241">
        <f ca="1">+IFERROR(INDEX('Hoja de Trabajo para listado'!$A$155:$Z$1048576,MATCH($A458,'Hoja de Trabajo para listado'!$A$155:$A$1048576,0),MATCH((CUADRO!O$4&amp;$E458),'Hoja de Trabajo para listado'!$A$151:$Z$151,0)),0)+IFERROR(INDEX('Hoja de Trabajo para listado'!$AB$155:$BA$1048576,MATCH($A458,'Hoja de Trabajo para listado'!$AB$155:$AB$1048576,0),MATCH((CUADRO!O$4&amp;$E458),'Hoja de Trabajo para listado'!$AB$151:$BA$151,0)),0)+IFERROR(INDEX('Hoja de Trabajo para listado'!$BC$155:$CB$1048576,MATCH($A458,'Hoja de Trabajo para listado'!$BC$155:$BC$1048576,0),MATCH((CUADRO!O$4&amp;$E458),'Hoja de Trabajo para listado'!$BC$151:$CB$151,0)),0)+IFERROR(INDEX('Hoja de Trabajo para listado'!$DE$153:$DG$274,MATCH($A458,'Hoja de Trabajo para listado'!$DE$153:$DE$1048576,0),MATCH((CUADRO!O$4&amp;$E458),'Hoja de Trabajo para listado'!$DE$151:$DG$151,0)),0)+IFERROR(INDEX('Hoja de Trabajo para listado'!$CD$155:$DC$1048576,MATCH($A458,'Hoja de Trabajo para listado'!$CD$155:$CD$1048576,0),MATCH((CUADRO!O$4&amp;$E458),'Hoja de Trabajo para listado'!$CD$151:$DC$151,0)),0)</f>
        <v>0</v>
      </c>
      <c r="P458" s="241">
        <f ca="1">+IFERROR(INDEX('Hoja de Trabajo para listado'!$A$155:$Z$1048576,MATCH($A458,'Hoja de Trabajo para listado'!$A$155:$A$1048576,0),MATCH((CUADRO!P$4&amp;$E458),'Hoja de Trabajo para listado'!$A$151:$Z$151,0)),0)+IFERROR(INDEX('Hoja de Trabajo para listado'!$AB$155:$BA$1048576,MATCH($A458,'Hoja de Trabajo para listado'!$AB$155:$AB$1048576,0),MATCH((CUADRO!P$4&amp;$E458),'Hoja de Trabajo para listado'!$AB$151:$BA$151,0)),0)+IFERROR(INDEX('Hoja de Trabajo para listado'!$BC$155:$CB$1048576,MATCH($A458,'Hoja de Trabajo para listado'!$BC$155:$BC$1048576,0),MATCH((CUADRO!P$4&amp;$E458),'Hoja de Trabajo para listado'!$BC$151:$CB$151,0)),0)+IFERROR(INDEX('Hoja de Trabajo para listado'!$DE$153:$DG$274,MATCH($A458,'Hoja de Trabajo para listado'!$DE$153:$DE$1048576,0),MATCH((CUADRO!P$4&amp;$E458),'Hoja de Trabajo para listado'!$DE$151:$DG$151,0)),0)+IFERROR(INDEX('Hoja de Trabajo para listado'!$CD$155:$DC$1048576,MATCH($A458,'Hoja de Trabajo para listado'!$CD$155:$CD$1048576,0),MATCH((CUADRO!P$4&amp;$E458),'Hoja de Trabajo para listado'!$CD$151:$DC$151,0)),0)</f>
        <v>0</v>
      </c>
      <c r="Q458" s="241">
        <f ca="1">+IFERROR(INDEX('Hoja de Trabajo para listado'!$A$155:$Z$1048576,MATCH($A458,'Hoja de Trabajo para listado'!$A$155:$A$1048576,0),MATCH((CUADRO!Q$4&amp;$E458),'Hoja de Trabajo para listado'!$A$151:$Z$151,0)),0)+IFERROR(INDEX('Hoja de Trabajo para listado'!$AB$155:$BA$1048576,MATCH($A458,'Hoja de Trabajo para listado'!$AB$155:$AB$1048576,0),MATCH((CUADRO!Q$4&amp;$E458),'Hoja de Trabajo para listado'!$AB$151:$BA$151,0)),0)+IFERROR(INDEX('Hoja de Trabajo para listado'!$BC$155:$CB$1048576,MATCH($A458,'Hoja de Trabajo para listado'!$BC$155:$BC$1048576,0),MATCH((CUADRO!Q$4&amp;$E458),'Hoja de Trabajo para listado'!$BC$151:$CB$151,0)),0)+IFERROR(INDEX('Hoja de Trabajo para listado'!$DE$153:$DG$274,MATCH($A458,'Hoja de Trabajo para listado'!$DE$153:$DE$1048576,0),MATCH((CUADRO!Q$4&amp;$E458),'Hoja de Trabajo para listado'!$DE$151:$DG$151,0)),0)+IFERROR(INDEX('Hoja de Trabajo para listado'!$CD$155:$DC$1048576,MATCH($A458,'Hoja de Trabajo para listado'!$CD$155:$CD$1048576,0),MATCH((CUADRO!Q$4&amp;$E458),'Hoja de Trabajo para listado'!$CD$151:$DC$151,0)),0)</f>
        <v>0</v>
      </c>
      <c r="R458" s="241">
        <f t="shared" ca="1" si="14"/>
        <v>0</v>
      </c>
      <c r="S458" s="247">
        <f ca="1">+R457+R458</f>
        <v>0</v>
      </c>
      <c r="T458" s="241">
        <f ca="1">+S458</f>
        <v>0</v>
      </c>
      <c r="U458" s="240">
        <f t="shared" si="15"/>
        <v>2</v>
      </c>
    </row>
    <row r="459" spans="1:21" customFormat="1" ht="15" hidden="1" customHeight="1">
      <c r="A459" s="32">
        <v>1110</v>
      </c>
      <c r="B459" s="381">
        <f>+A459</f>
        <v>1110</v>
      </c>
      <c r="C459" s="245" t="str">
        <f>+VLOOKUP(A459,bd_lista!$A$3:$C$592,3,FALSE)</f>
        <v>Gobierno Autónomo Municipal de Padilla</v>
      </c>
      <c r="D459" s="383" t="str">
        <f>+C459</f>
        <v>Gobierno Autónomo Municipal de Padilla</v>
      </c>
      <c r="E459" s="240" t="s">
        <v>683</v>
      </c>
      <c r="F459" s="241">
        <f ca="1">+IFERROR(INDEX('Hoja de Trabajo para listado'!$A$155:$Z$1048576,MATCH($A459,'Hoja de Trabajo para listado'!$A$155:$A$1048576,0),MATCH((CUADRO!F$4&amp;$E459),'Hoja de Trabajo para listado'!$A$151:$Z$151,0)),0)+IFERROR(INDEX('Hoja de Trabajo para listado'!$AB$155:$BA$1048576,MATCH($A459,'Hoja de Trabajo para listado'!$AB$155:$AB$1048576,0),MATCH((CUADRO!F$4&amp;$E459),'Hoja de Trabajo para listado'!$AB$151:$BA$151,0)),0)+IFERROR(INDEX('Hoja de Trabajo para listado'!$BC$155:$CB$1048576,MATCH($A459,'Hoja de Trabajo para listado'!$BC$155:$BC$1048576,0),MATCH((CUADRO!F$4&amp;$E459),'Hoja de Trabajo para listado'!$BC$151:$CB$151,0)),0)+IFERROR(INDEX('Hoja de Trabajo para listado'!$DE$153:$DG$274,MATCH($A459,'Hoja de Trabajo para listado'!$DE$153:$DE$1048576,0),MATCH((CUADRO!F$4&amp;$E459),'Hoja de Trabajo para listado'!$DE$151:$DG$151,0)),0)+IFERROR(INDEX('Hoja de Trabajo para listado'!$CD$155:$DC$1048576,MATCH($A459,'Hoja de Trabajo para listado'!$CD$155:$CD$1048576,0),MATCH((CUADRO!F$4&amp;$E459),'Hoja de Trabajo para listado'!$CD$151:$DC$151,0)),0)</f>
        <v>0</v>
      </c>
      <c r="G459" s="241">
        <f ca="1">+IFERROR(INDEX('Hoja de Trabajo para listado'!$A$155:$Z$1048576,MATCH($A459,'Hoja de Trabajo para listado'!$A$155:$A$1048576,0),MATCH((CUADRO!G$4&amp;$E459),'Hoja de Trabajo para listado'!$A$151:$Z$151,0)),0)+IFERROR(INDEX('Hoja de Trabajo para listado'!$AB$155:$BA$1048576,MATCH($A459,'Hoja de Trabajo para listado'!$AB$155:$AB$1048576,0),MATCH((CUADRO!G$4&amp;$E459),'Hoja de Trabajo para listado'!$AB$151:$BA$151,0)),0)+IFERROR(INDEX('Hoja de Trabajo para listado'!$BC$155:$CB$1048576,MATCH($A459,'Hoja de Trabajo para listado'!$BC$155:$BC$1048576,0),MATCH((CUADRO!G$4&amp;$E459),'Hoja de Trabajo para listado'!$BC$151:$CB$151,0)),0)+IFERROR(INDEX('Hoja de Trabajo para listado'!$DE$153:$DG$274,MATCH($A459,'Hoja de Trabajo para listado'!$DE$153:$DE$1048576,0),MATCH((CUADRO!G$4&amp;$E459),'Hoja de Trabajo para listado'!$DE$151:$DG$151,0)),0)+IFERROR(INDEX('Hoja de Trabajo para listado'!$CD$155:$DC$1048576,MATCH($A459,'Hoja de Trabajo para listado'!$CD$155:$CD$1048576,0),MATCH((CUADRO!G$4&amp;$E459),'Hoja de Trabajo para listado'!$CD$151:$DC$151,0)),0)</f>
        <v>0</v>
      </c>
      <c r="H459" s="241">
        <f ca="1">+IFERROR(INDEX('Hoja de Trabajo para listado'!$A$155:$Z$1048576,MATCH($A459,'Hoja de Trabajo para listado'!$A$155:$A$1048576,0),MATCH((CUADRO!H$4&amp;$E459),'Hoja de Trabajo para listado'!$A$151:$Z$151,0)),0)+IFERROR(INDEX('Hoja de Trabajo para listado'!$AB$155:$BA$1048576,MATCH($A459,'Hoja de Trabajo para listado'!$AB$155:$AB$1048576,0),MATCH((CUADRO!H$4&amp;$E459),'Hoja de Trabajo para listado'!$AB$151:$BA$151,0)),0)+IFERROR(INDEX('Hoja de Trabajo para listado'!$BC$155:$CB$1048576,MATCH($A459,'Hoja de Trabajo para listado'!$BC$155:$BC$1048576,0),MATCH((CUADRO!H$4&amp;$E459),'Hoja de Trabajo para listado'!$BC$151:$CB$151,0)),0)+IFERROR(INDEX('Hoja de Trabajo para listado'!$DE$153:$DG$274,MATCH($A459,'Hoja de Trabajo para listado'!$DE$153:$DE$1048576,0),MATCH((CUADRO!H$4&amp;$E459),'Hoja de Trabajo para listado'!$DE$151:$DG$151,0)),0)+IFERROR(INDEX('Hoja de Trabajo para listado'!$CD$155:$DC$1048576,MATCH($A459,'Hoja de Trabajo para listado'!$CD$155:$CD$1048576,0),MATCH((CUADRO!H$4&amp;$E459),'Hoja de Trabajo para listado'!$CD$151:$DC$151,0)),0)</f>
        <v>0</v>
      </c>
      <c r="I459" s="241">
        <f ca="1">+IFERROR(INDEX('Hoja de Trabajo para listado'!$A$155:$Z$1048576,MATCH($A459,'Hoja de Trabajo para listado'!$A$155:$A$1048576,0),MATCH((CUADRO!I$4&amp;$E459),'Hoja de Trabajo para listado'!$A$151:$Z$151,0)),0)+IFERROR(INDEX('Hoja de Trabajo para listado'!$AB$155:$BA$1048576,MATCH($A459,'Hoja de Trabajo para listado'!$AB$155:$AB$1048576,0),MATCH((CUADRO!I$4&amp;$E459),'Hoja de Trabajo para listado'!$AB$151:$BA$151,0)),0)+IFERROR(INDEX('Hoja de Trabajo para listado'!$BC$155:$CB$1048576,MATCH($A459,'Hoja de Trabajo para listado'!$BC$155:$BC$1048576,0),MATCH((CUADRO!I$4&amp;$E459),'Hoja de Trabajo para listado'!$BC$151:$CB$151,0)),0)+IFERROR(INDEX('Hoja de Trabajo para listado'!$DE$153:$DG$274,MATCH($A459,'Hoja de Trabajo para listado'!$DE$153:$DE$1048576,0),MATCH((CUADRO!I$4&amp;$E459),'Hoja de Trabajo para listado'!$DE$151:$DG$151,0)),0)+IFERROR(INDEX('Hoja de Trabajo para listado'!$CD$155:$DC$1048576,MATCH($A459,'Hoja de Trabajo para listado'!$CD$155:$CD$1048576,0),MATCH((CUADRO!I$4&amp;$E459),'Hoja de Trabajo para listado'!$CD$151:$DC$151,0)),0)</f>
        <v>0</v>
      </c>
      <c r="J459" s="241">
        <f ca="1">+IFERROR(INDEX('Hoja de Trabajo para listado'!$A$155:$Z$1048576,MATCH($A459,'Hoja de Trabajo para listado'!$A$155:$A$1048576,0),MATCH((CUADRO!J$4&amp;$E459),'Hoja de Trabajo para listado'!$A$151:$Z$151,0)),0)+IFERROR(INDEX('Hoja de Trabajo para listado'!$AB$155:$BA$1048576,MATCH($A459,'Hoja de Trabajo para listado'!$AB$155:$AB$1048576,0),MATCH((CUADRO!J$4&amp;$E459),'Hoja de Trabajo para listado'!$AB$151:$BA$151,0)),0)+IFERROR(INDEX('Hoja de Trabajo para listado'!$BC$155:$CB$1048576,MATCH($A459,'Hoja de Trabajo para listado'!$BC$155:$BC$1048576,0),MATCH((CUADRO!J$4&amp;$E459),'Hoja de Trabajo para listado'!$BC$151:$CB$151,0)),0)+IFERROR(INDEX('Hoja de Trabajo para listado'!$DE$153:$DG$274,MATCH($A459,'Hoja de Trabajo para listado'!$DE$153:$DE$1048576,0),MATCH((CUADRO!J$4&amp;$E459),'Hoja de Trabajo para listado'!$DE$151:$DG$151,0)),0)+IFERROR(INDEX('Hoja de Trabajo para listado'!$CD$155:$DC$1048576,MATCH($A459,'Hoja de Trabajo para listado'!$CD$155:$CD$1048576,0),MATCH((CUADRO!J$4&amp;$E459),'Hoja de Trabajo para listado'!$CD$151:$DC$151,0)),0)</f>
        <v>0</v>
      </c>
      <c r="K459" s="241">
        <f ca="1">+IFERROR(INDEX('Hoja de Trabajo para listado'!$A$155:$Z$1048576,MATCH($A459,'Hoja de Trabajo para listado'!$A$155:$A$1048576,0),MATCH((CUADRO!K$4&amp;$E459),'Hoja de Trabajo para listado'!$A$151:$Z$151,0)),0)+IFERROR(INDEX('Hoja de Trabajo para listado'!$AB$155:$BA$1048576,MATCH($A459,'Hoja de Trabajo para listado'!$AB$155:$AB$1048576,0),MATCH((CUADRO!K$4&amp;$E459),'Hoja de Trabajo para listado'!$AB$151:$BA$151,0)),0)+IFERROR(INDEX('Hoja de Trabajo para listado'!$BC$155:$CB$1048576,MATCH($A459,'Hoja de Trabajo para listado'!$BC$155:$BC$1048576,0),MATCH((CUADRO!K$4&amp;$E459),'Hoja de Trabajo para listado'!$BC$151:$CB$151,0)),0)+IFERROR(INDEX('Hoja de Trabajo para listado'!$DE$153:$DG$274,MATCH($A459,'Hoja de Trabajo para listado'!$DE$153:$DE$1048576,0),MATCH((CUADRO!K$4&amp;$E459),'Hoja de Trabajo para listado'!$DE$151:$DG$151,0)),0)+IFERROR(INDEX('Hoja de Trabajo para listado'!$CD$155:$DC$1048576,MATCH($A459,'Hoja de Trabajo para listado'!$CD$155:$CD$1048576,0),MATCH((CUADRO!K$4&amp;$E459),'Hoja de Trabajo para listado'!$CD$151:$DC$151,0)),0)</f>
        <v>0</v>
      </c>
      <c r="L459" s="241">
        <f ca="1">+IFERROR(INDEX('Hoja de Trabajo para listado'!$A$155:$Z$1048576,MATCH($A459,'Hoja de Trabajo para listado'!$A$155:$A$1048576,0),MATCH((CUADRO!L$4&amp;$E459),'Hoja de Trabajo para listado'!$A$151:$Z$151,0)),0)+IFERROR(INDEX('Hoja de Trabajo para listado'!$AB$155:$BA$1048576,MATCH($A459,'Hoja de Trabajo para listado'!$AB$155:$AB$1048576,0),MATCH((CUADRO!L$4&amp;$E459),'Hoja de Trabajo para listado'!$AB$151:$BA$151,0)),0)+IFERROR(INDEX('Hoja de Trabajo para listado'!$BC$155:$CB$1048576,MATCH($A459,'Hoja de Trabajo para listado'!$BC$155:$BC$1048576,0),MATCH((CUADRO!L$4&amp;$E459),'Hoja de Trabajo para listado'!$BC$151:$CB$151,0)),0)+IFERROR(INDEX('Hoja de Trabajo para listado'!$DE$153:$DG$274,MATCH($A459,'Hoja de Trabajo para listado'!$DE$153:$DE$1048576,0),MATCH((CUADRO!L$4&amp;$E459),'Hoja de Trabajo para listado'!$DE$151:$DG$151,0)),0)+IFERROR(INDEX('Hoja de Trabajo para listado'!$CD$155:$DC$1048576,MATCH($A459,'Hoja de Trabajo para listado'!$CD$155:$CD$1048576,0),MATCH((CUADRO!L$4&amp;$E459),'Hoja de Trabajo para listado'!$CD$151:$DC$151,0)),0)</f>
        <v>0</v>
      </c>
      <c r="M459" s="241">
        <f ca="1">+IFERROR(INDEX('Hoja de Trabajo para listado'!$A$155:$Z$1048576,MATCH($A459,'Hoja de Trabajo para listado'!$A$155:$A$1048576,0),MATCH((CUADRO!M$4&amp;$E459),'Hoja de Trabajo para listado'!$A$151:$Z$151,0)),0)+IFERROR(INDEX('Hoja de Trabajo para listado'!$AB$155:$BA$1048576,MATCH($A459,'Hoja de Trabajo para listado'!$AB$155:$AB$1048576,0),MATCH((CUADRO!M$4&amp;$E459),'Hoja de Trabajo para listado'!$AB$151:$BA$151,0)),0)+IFERROR(INDEX('Hoja de Trabajo para listado'!$BC$155:$CB$1048576,MATCH($A459,'Hoja de Trabajo para listado'!$BC$155:$BC$1048576,0),MATCH((CUADRO!M$4&amp;$E459),'Hoja de Trabajo para listado'!$BC$151:$CB$151,0)),0)+IFERROR(INDEX('Hoja de Trabajo para listado'!$DE$153:$DG$274,MATCH($A459,'Hoja de Trabajo para listado'!$DE$153:$DE$1048576,0),MATCH((CUADRO!M$4&amp;$E459),'Hoja de Trabajo para listado'!$DE$151:$DG$151,0)),0)+IFERROR(INDEX('Hoja de Trabajo para listado'!$CD$155:$DC$1048576,MATCH($A459,'Hoja de Trabajo para listado'!$CD$155:$CD$1048576,0),MATCH((CUADRO!M$4&amp;$E459),'Hoja de Trabajo para listado'!$CD$151:$DC$151,0)),0)</f>
        <v>0</v>
      </c>
      <c r="N459" s="241">
        <f ca="1">+IFERROR(INDEX('Hoja de Trabajo para listado'!$A$155:$Z$1048576,MATCH($A459,'Hoja de Trabajo para listado'!$A$155:$A$1048576,0),MATCH((CUADRO!N$4&amp;$E459),'Hoja de Trabajo para listado'!$A$151:$Z$151,0)),0)+IFERROR(INDEX('Hoja de Trabajo para listado'!$AB$155:$BA$1048576,MATCH($A459,'Hoja de Trabajo para listado'!$AB$155:$AB$1048576,0),MATCH((CUADRO!N$4&amp;$E459),'Hoja de Trabajo para listado'!$AB$151:$BA$151,0)),0)+IFERROR(INDEX('Hoja de Trabajo para listado'!$BC$155:$CB$1048576,MATCH($A459,'Hoja de Trabajo para listado'!$BC$155:$BC$1048576,0),MATCH((CUADRO!N$4&amp;$E459),'Hoja de Trabajo para listado'!$BC$151:$CB$151,0)),0)+IFERROR(INDEX('Hoja de Trabajo para listado'!$DE$153:$DG$274,MATCH($A459,'Hoja de Trabajo para listado'!$DE$153:$DE$1048576,0),MATCH((CUADRO!N$4&amp;$E459),'Hoja de Trabajo para listado'!$DE$151:$DG$151,0)),0)+IFERROR(INDEX('Hoja de Trabajo para listado'!$CD$155:$DC$1048576,MATCH($A459,'Hoja de Trabajo para listado'!$CD$155:$CD$1048576,0),MATCH((CUADRO!N$4&amp;$E459),'Hoja de Trabajo para listado'!$CD$151:$DC$151,0)),0)</f>
        <v>0</v>
      </c>
      <c r="O459" s="241">
        <f ca="1">+IFERROR(INDEX('Hoja de Trabajo para listado'!$A$155:$Z$1048576,MATCH($A459,'Hoja de Trabajo para listado'!$A$155:$A$1048576,0),MATCH((CUADRO!O$4&amp;$E459),'Hoja de Trabajo para listado'!$A$151:$Z$151,0)),0)+IFERROR(INDEX('Hoja de Trabajo para listado'!$AB$155:$BA$1048576,MATCH($A459,'Hoja de Trabajo para listado'!$AB$155:$AB$1048576,0),MATCH((CUADRO!O$4&amp;$E459),'Hoja de Trabajo para listado'!$AB$151:$BA$151,0)),0)+IFERROR(INDEX('Hoja de Trabajo para listado'!$BC$155:$CB$1048576,MATCH($A459,'Hoja de Trabajo para listado'!$BC$155:$BC$1048576,0),MATCH((CUADRO!O$4&amp;$E459),'Hoja de Trabajo para listado'!$BC$151:$CB$151,0)),0)+IFERROR(INDEX('Hoja de Trabajo para listado'!$DE$153:$DG$274,MATCH($A459,'Hoja de Trabajo para listado'!$DE$153:$DE$1048576,0),MATCH((CUADRO!O$4&amp;$E459),'Hoja de Trabajo para listado'!$DE$151:$DG$151,0)),0)+IFERROR(INDEX('Hoja de Trabajo para listado'!$CD$155:$DC$1048576,MATCH($A459,'Hoja de Trabajo para listado'!$CD$155:$CD$1048576,0),MATCH((CUADRO!O$4&amp;$E459),'Hoja de Trabajo para listado'!$CD$151:$DC$151,0)),0)</f>
        <v>0</v>
      </c>
      <c r="P459" s="241">
        <f ca="1">+IFERROR(INDEX('Hoja de Trabajo para listado'!$A$155:$Z$1048576,MATCH($A459,'Hoja de Trabajo para listado'!$A$155:$A$1048576,0),MATCH((CUADRO!P$4&amp;$E459),'Hoja de Trabajo para listado'!$A$151:$Z$151,0)),0)+IFERROR(INDEX('Hoja de Trabajo para listado'!$AB$155:$BA$1048576,MATCH($A459,'Hoja de Trabajo para listado'!$AB$155:$AB$1048576,0),MATCH((CUADRO!P$4&amp;$E459),'Hoja de Trabajo para listado'!$AB$151:$BA$151,0)),0)+IFERROR(INDEX('Hoja de Trabajo para listado'!$BC$155:$CB$1048576,MATCH($A459,'Hoja de Trabajo para listado'!$BC$155:$BC$1048576,0),MATCH((CUADRO!P$4&amp;$E459),'Hoja de Trabajo para listado'!$BC$151:$CB$151,0)),0)+IFERROR(INDEX('Hoja de Trabajo para listado'!$DE$153:$DG$274,MATCH($A459,'Hoja de Trabajo para listado'!$DE$153:$DE$1048576,0),MATCH((CUADRO!P$4&amp;$E459),'Hoja de Trabajo para listado'!$DE$151:$DG$151,0)),0)+IFERROR(INDEX('Hoja de Trabajo para listado'!$CD$155:$DC$1048576,MATCH($A459,'Hoja de Trabajo para listado'!$CD$155:$CD$1048576,0),MATCH((CUADRO!P$4&amp;$E459),'Hoja de Trabajo para listado'!$CD$151:$DC$151,0)),0)</f>
        <v>0</v>
      </c>
      <c r="Q459" s="241">
        <f ca="1">+IFERROR(INDEX('Hoja de Trabajo para listado'!$A$155:$Z$1048576,MATCH($A459,'Hoja de Trabajo para listado'!$A$155:$A$1048576,0),MATCH((CUADRO!Q$4&amp;$E459),'Hoja de Trabajo para listado'!$A$151:$Z$151,0)),0)+IFERROR(INDEX('Hoja de Trabajo para listado'!$AB$155:$BA$1048576,MATCH($A459,'Hoja de Trabajo para listado'!$AB$155:$AB$1048576,0),MATCH((CUADRO!Q$4&amp;$E459),'Hoja de Trabajo para listado'!$AB$151:$BA$151,0)),0)+IFERROR(INDEX('Hoja de Trabajo para listado'!$BC$155:$CB$1048576,MATCH($A459,'Hoja de Trabajo para listado'!$BC$155:$BC$1048576,0),MATCH((CUADRO!Q$4&amp;$E459),'Hoja de Trabajo para listado'!$BC$151:$CB$151,0)),0)+IFERROR(INDEX('Hoja de Trabajo para listado'!$DE$153:$DG$274,MATCH($A459,'Hoja de Trabajo para listado'!$DE$153:$DE$1048576,0),MATCH((CUADRO!Q$4&amp;$E459),'Hoja de Trabajo para listado'!$DE$151:$DG$151,0)),0)+IFERROR(INDEX('Hoja de Trabajo para listado'!$CD$155:$DC$1048576,MATCH($A459,'Hoja de Trabajo para listado'!$CD$155:$CD$1048576,0),MATCH((CUADRO!Q$4&amp;$E459),'Hoja de Trabajo para listado'!$CD$151:$DC$151,0)),0)</f>
        <v>0</v>
      </c>
      <c r="R459" s="241">
        <f t="shared" ca="1" si="14"/>
        <v>0</v>
      </c>
      <c r="S459" s="247"/>
      <c r="T459" s="241">
        <f ca="1">+T460</f>
        <v>0</v>
      </c>
      <c r="U459" s="240">
        <f t="shared" si="15"/>
        <v>1</v>
      </c>
    </row>
    <row r="460" spans="1:21" customFormat="1" ht="15" hidden="1" customHeight="1">
      <c r="A460" s="32">
        <v>1110</v>
      </c>
      <c r="B460" s="382"/>
      <c r="C460" s="245" t="str">
        <f>+VLOOKUP(A460,bd_lista!$A$3:$C$592,3,FALSE)</f>
        <v>Gobierno Autónomo Municipal de Padilla</v>
      </c>
      <c r="D460" s="384"/>
      <c r="E460" s="242" t="s">
        <v>684</v>
      </c>
      <c r="F460" s="241">
        <f ca="1">+IFERROR(INDEX('Hoja de Trabajo para listado'!$A$155:$Z$1048576,MATCH($A460,'Hoja de Trabajo para listado'!$A$155:$A$1048576,0),MATCH((CUADRO!F$4&amp;$E460),'Hoja de Trabajo para listado'!$A$151:$Z$151,0)),0)+IFERROR(INDEX('Hoja de Trabajo para listado'!$AB$155:$BA$1048576,MATCH($A460,'Hoja de Trabajo para listado'!$AB$155:$AB$1048576,0),MATCH((CUADRO!F$4&amp;$E460),'Hoja de Trabajo para listado'!$AB$151:$BA$151,0)),0)+IFERROR(INDEX('Hoja de Trabajo para listado'!$BC$155:$CB$1048576,MATCH($A460,'Hoja de Trabajo para listado'!$BC$155:$BC$1048576,0),MATCH((CUADRO!F$4&amp;$E460),'Hoja de Trabajo para listado'!$BC$151:$CB$151,0)),0)+IFERROR(INDEX('Hoja de Trabajo para listado'!$DE$153:$DG$274,MATCH($A460,'Hoja de Trabajo para listado'!$DE$153:$DE$1048576,0),MATCH((CUADRO!F$4&amp;$E460),'Hoja de Trabajo para listado'!$DE$151:$DG$151,0)),0)+IFERROR(INDEX('Hoja de Trabajo para listado'!$CD$155:$DC$1048576,MATCH($A460,'Hoja de Trabajo para listado'!$CD$155:$CD$1048576,0),MATCH((CUADRO!F$4&amp;$E460),'Hoja de Trabajo para listado'!$CD$151:$DC$151,0)),0)</f>
        <v>0</v>
      </c>
      <c r="G460" s="241">
        <f ca="1">+IFERROR(INDEX('Hoja de Trabajo para listado'!$A$155:$Z$1048576,MATCH($A460,'Hoja de Trabajo para listado'!$A$155:$A$1048576,0),MATCH((CUADRO!G$4&amp;$E460),'Hoja de Trabajo para listado'!$A$151:$Z$151,0)),0)+IFERROR(INDEX('Hoja de Trabajo para listado'!$AB$155:$BA$1048576,MATCH($A460,'Hoja de Trabajo para listado'!$AB$155:$AB$1048576,0),MATCH((CUADRO!G$4&amp;$E460),'Hoja de Trabajo para listado'!$AB$151:$BA$151,0)),0)+IFERROR(INDEX('Hoja de Trabajo para listado'!$BC$155:$CB$1048576,MATCH($A460,'Hoja de Trabajo para listado'!$BC$155:$BC$1048576,0),MATCH((CUADRO!G$4&amp;$E460),'Hoja de Trabajo para listado'!$BC$151:$CB$151,0)),0)+IFERROR(INDEX('Hoja de Trabajo para listado'!$DE$153:$DG$274,MATCH($A460,'Hoja de Trabajo para listado'!$DE$153:$DE$1048576,0),MATCH((CUADRO!G$4&amp;$E460),'Hoja de Trabajo para listado'!$DE$151:$DG$151,0)),0)+IFERROR(INDEX('Hoja de Trabajo para listado'!$CD$155:$DC$1048576,MATCH($A460,'Hoja de Trabajo para listado'!$CD$155:$CD$1048576,0),MATCH((CUADRO!G$4&amp;$E460),'Hoja de Trabajo para listado'!$CD$151:$DC$151,0)),0)</f>
        <v>0</v>
      </c>
      <c r="H460" s="241">
        <f ca="1">+IFERROR(INDEX('Hoja de Trabajo para listado'!$A$155:$Z$1048576,MATCH($A460,'Hoja de Trabajo para listado'!$A$155:$A$1048576,0),MATCH((CUADRO!H$4&amp;$E460),'Hoja de Trabajo para listado'!$A$151:$Z$151,0)),0)+IFERROR(INDEX('Hoja de Trabajo para listado'!$AB$155:$BA$1048576,MATCH($A460,'Hoja de Trabajo para listado'!$AB$155:$AB$1048576,0),MATCH((CUADRO!H$4&amp;$E460),'Hoja de Trabajo para listado'!$AB$151:$BA$151,0)),0)+IFERROR(INDEX('Hoja de Trabajo para listado'!$BC$155:$CB$1048576,MATCH($A460,'Hoja de Trabajo para listado'!$BC$155:$BC$1048576,0),MATCH((CUADRO!H$4&amp;$E460),'Hoja de Trabajo para listado'!$BC$151:$CB$151,0)),0)+IFERROR(INDEX('Hoja de Trabajo para listado'!$DE$153:$DG$274,MATCH($A460,'Hoja de Trabajo para listado'!$DE$153:$DE$1048576,0),MATCH((CUADRO!H$4&amp;$E460),'Hoja de Trabajo para listado'!$DE$151:$DG$151,0)),0)+IFERROR(INDEX('Hoja de Trabajo para listado'!$CD$155:$DC$1048576,MATCH($A460,'Hoja de Trabajo para listado'!$CD$155:$CD$1048576,0),MATCH((CUADRO!H$4&amp;$E460),'Hoja de Trabajo para listado'!$CD$151:$DC$151,0)),0)</f>
        <v>0</v>
      </c>
      <c r="I460" s="241">
        <f ca="1">+IFERROR(INDEX('Hoja de Trabajo para listado'!$A$155:$Z$1048576,MATCH($A460,'Hoja de Trabajo para listado'!$A$155:$A$1048576,0),MATCH((CUADRO!I$4&amp;$E460),'Hoja de Trabajo para listado'!$A$151:$Z$151,0)),0)+IFERROR(INDEX('Hoja de Trabajo para listado'!$AB$155:$BA$1048576,MATCH($A460,'Hoja de Trabajo para listado'!$AB$155:$AB$1048576,0),MATCH((CUADRO!I$4&amp;$E460),'Hoja de Trabajo para listado'!$AB$151:$BA$151,0)),0)+IFERROR(INDEX('Hoja de Trabajo para listado'!$BC$155:$CB$1048576,MATCH($A460,'Hoja de Trabajo para listado'!$BC$155:$BC$1048576,0),MATCH((CUADRO!I$4&amp;$E460),'Hoja de Trabajo para listado'!$BC$151:$CB$151,0)),0)+IFERROR(INDEX('Hoja de Trabajo para listado'!$DE$153:$DG$274,MATCH($A460,'Hoja de Trabajo para listado'!$DE$153:$DE$1048576,0),MATCH((CUADRO!I$4&amp;$E460),'Hoja de Trabajo para listado'!$DE$151:$DG$151,0)),0)+IFERROR(INDEX('Hoja de Trabajo para listado'!$CD$155:$DC$1048576,MATCH($A460,'Hoja de Trabajo para listado'!$CD$155:$CD$1048576,0),MATCH((CUADRO!I$4&amp;$E460),'Hoja de Trabajo para listado'!$CD$151:$DC$151,0)),0)</f>
        <v>0</v>
      </c>
      <c r="J460" s="241">
        <f ca="1">+IFERROR(INDEX('Hoja de Trabajo para listado'!$A$155:$Z$1048576,MATCH($A460,'Hoja de Trabajo para listado'!$A$155:$A$1048576,0),MATCH((CUADRO!J$4&amp;$E460),'Hoja de Trabajo para listado'!$A$151:$Z$151,0)),0)+IFERROR(INDEX('Hoja de Trabajo para listado'!$AB$155:$BA$1048576,MATCH($A460,'Hoja de Trabajo para listado'!$AB$155:$AB$1048576,0),MATCH((CUADRO!J$4&amp;$E460),'Hoja de Trabajo para listado'!$AB$151:$BA$151,0)),0)+IFERROR(INDEX('Hoja de Trabajo para listado'!$BC$155:$CB$1048576,MATCH($A460,'Hoja de Trabajo para listado'!$BC$155:$BC$1048576,0),MATCH((CUADRO!J$4&amp;$E460),'Hoja de Trabajo para listado'!$BC$151:$CB$151,0)),0)+IFERROR(INDEX('Hoja de Trabajo para listado'!$DE$153:$DG$274,MATCH($A460,'Hoja de Trabajo para listado'!$DE$153:$DE$1048576,0),MATCH((CUADRO!J$4&amp;$E460),'Hoja de Trabajo para listado'!$DE$151:$DG$151,0)),0)+IFERROR(INDEX('Hoja de Trabajo para listado'!$CD$155:$DC$1048576,MATCH($A460,'Hoja de Trabajo para listado'!$CD$155:$CD$1048576,0),MATCH((CUADRO!J$4&amp;$E460),'Hoja de Trabajo para listado'!$CD$151:$DC$151,0)),0)</f>
        <v>0</v>
      </c>
      <c r="K460" s="241">
        <f ca="1">+IFERROR(INDEX('Hoja de Trabajo para listado'!$A$155:$Z$1048576,MATCH($A460,'Hoja de Trabajo para listado'!$A$155:$A$1048576,0),MATCH((CUADRO!K$4&amp;$E460),'Hoja de Trabajo para listado'!$A$151:$Z$151,0)),0)+IFERROR(INDEX('Hoja de Trabajo para listado'!$AB$155:$BA$1048576,MATCH($A460,'Hoja de Trabajo para listado'!$AB$155:$AB$1048576,0),MATCH((CUADRO!K$4&amp;$E460),'Hoja de Trabajo para listado'!$AB$151:$BA$151,0)),0)+IFERROR(INDEX('Hoja de Trabajo para listado'!$BC$155:$CB$1048576,MATCH($A460,'Hoja de Trabajo para listado'!$BC$155:$BC$1048576,0),MATCH((CUADRO!K$4&amp;$E460),'Hoja de Trabajo para listado'!$BC$151:$CB$151,0)),0)+IFERROR(INDEX('Hoja de Trabajo para listado'!$DE$153:$DG$274,MATCH($A460,'Hoja de Trabajo para listado'!$DE$153:$DE$1048576,0),MATCH((CUADRO!K$4&amp;$E460),'Hoja de Trabajo para listado'!$DE$151:$DG$151,0)),0)+IFERROR(INDEX('Hoja de Trabajo para listado'!$CD$155:$DC$1048576,MATCH($A460,'Hoja de Trabajo para listado'!$CD$155:$CD$1048576,0),MATCH((CUADRO!K$4&amp;$E460),'Hoja de Trabajo para listado'!$CD$151:$DC$151,0)),0)</f>
        <v>0</v>
      </c>
      <c r="L460" s="241">
        <f ca="1">+IFERROR(INDEX('Hoja de Trabajo para listado'!$A$155:$Z$1048576,MATCH($A460,'Hoja de Trabajo para listado'!$A$155:$A$1048576,0),MATCH((CUADRO!L$4&amp;$E460),'Hoja de Trabajo para listado'!$A$151:$Z$151,0)),0)+IFERROR(INDEX('Hoja de Trabajo para listado'!$AB$155:$BA$1048576,MATCH($A460,'Hoja de Trabajo para listado'!$AB$155:$AB$1048576,0),MATCH((CUADRO!L$4&amp;$E460),'Hoja de Trabajo para listado'!$AB$151:$BA$151,0)),0)+IFERROR(INDEX('Hoja de Trabajo para listado'!$BC$155:$CB$1048576,MATCH($A460,'Hoja de Trabajo para listado'!$BC$155:$BC$1048576,0),MATCH((CUADRO!L$4&amp;$E460),'Hoja de Trabajo para listado'!$BC$151:$CB$151,0)),0)+IFERROR(INDEX('Hoja de Trabajo para listado'!$DE$153:$DG$274,MATCH($A460,'Hoja de Trabajo para listado'!$DE$153:$DE$1048576,0),MATCH((CUADRO!L$4&amp;$E460),'Hoja de Trabajo para listado'!$DE$151:$DG$151,0)),0)+IFERROR(INDEX('Hoja de Trabajo para listado'!$CD$155:$DC$1048576,MATCH($A460,'Hoja de Trabajo para listado'!$CD$155:$CD$1048576,0),MATCH((CUADRO!L$4&amp;$E460),'Hoja de Trabajo para listado'!$CD$151:$DC$151,0)),0)</f>
        <v>0</v>
      </c>
      <c r="M460" s="241">
        <f ca="1">+IFERROR(INDEX('Hoja de Trabajo para listado'!$A$155:$Z$1048576,MATCH($A460,'Hoja de Trabajo para listado'!$A$155:$A$1048576,0),MATCH((CUADRO!M$4&amp;$E460),'Hoja de Trabajo para listado'!$A$151:$Z$151,0)),0)+IFERROR(INDEX('Hoja de Trabajo para listado'!$AB$155:$BA$1048576,MATCH($A460,'Hoja de Trabajo para listado'!$AB$155:$AB$1048576,0),MATCH((CUADRO!M$4&amp;$E460),'Hoja de Trabajo para listado'!$AB$151:$BA$151,0)),0)+IFERROR(INDEX('Hoja de Trabajo para listado'!$BC$155:$CB$1048576,MATCH($A460,'Hoja de Trabajo para listado'!$BC$155:$BC$1048576,0),MATCH((CUADRO!M$4&amp;$E460),'Hoja de Trabajo para listado'!$BC$151:$CB$151,0)),0)+IFERROR(INDEX('Hoja de Trabajo para listado'!$DE$153:$DG$274,MATCH($A460,'Hoja de Trabajo para listado'!$DE$153:$DE$1048576,0),MATCH((CUADRO!M$4&amp;$E460),'Hoja de Trabajo para listado'!$DE$151:$DG$151,0)),0)+IFERROR(INDEX('Hoja de Trabajo para listado'!$CD$155:$DC$1048576,MATCH($A460,'Hoja de Trabajo para listado'!$CD$155:$CD$1048576,0),MATCH((CUADRO!M$4&amp;$E460),'Hoja de Trabajo para listado'!$CD$151:$DC$151,0)),0)</f>
        <v>0</v>
      </c>
      <c r="N460" s="241">
        <f ca="1">+IFERROR(INDEX('Hoja de Trabajo para listado'!$A$155:$Z$1048576,MATCH($A460,'Hoja de Trabajo para listado'!$A$155:$A$1048576,0),MATCH((CUADRO!N$4&amp;$E460),'Hoja de Trabajo para listado'!$A$151:$Z$151,0)),0)+IFERROR(INDEX('Hoja de Trabajo para listado'!$AB$155:$BA$1048576,MATCH($A460,'Hoja de Trabajo para listado'!$AB$155:$AB$1048576,0),MATCH((CUADRO!N$4&amp;$E460),'Hoja de Trabajo para listado'!$AB$151:$BA$151,0)),0)+IFERROR(INDEX('Hoja de Trabajo para listado'!$BC$155:$CB$1048576,MATCH($A460,'Hoja de Trabajo para listado'!$BC$155:$BC$1048576,0),MATCH((CUADRO!N$4&amp;$E460),'Hoja de Trabajo para listado'!$BC$151:$CB$151,0)),0)+IFERROR(INDEX('Hoja de Trabajo para listado'!$DE$153:$DG$274,MATCH($A460,'Hoja de Trabajo para listado'!$DE$153:$DE$1048576,0),MATCH((CUADRO!N$4&amp;$E460),'Hoja de Trabajo para listado'!$DE$151:$DG$151,0)),0)+IFERROR(INDEX('Hoja de Trabajo para listado'!$CD$155:$DC$1048576,MATCH($A460,'Hoja de Trabajo para listado'!$CD$155:$CD$1048576,0),MATCH((CUADRO!N$4&amp;$E460),'Hoja de Trabajo para listado'!$CD$151:$DC$151,0)),0)</f>
        <v>0</v>
      </c>
      <c r="O460" s="241">
        <f ca="1">+IFERROR(INDEX('Hoja de Trabajo para listado'!$A$155:$Z$1048576,MATCH($A460,'Hoja de Trabajo para listado'!$A$155:$A$1048576,0),MATCH((CUADRO!O$4&amp;$E460),'Hoja de Trabajo para listado'!$A$151:$Z$151,0)),0)+IFERROR(INDEX('Hoja de Trabajo para listado'!$AB$155:$BA$1048576,MATCH($A460,'Hoja de Trabajo para listado'!$AB$155:$AB$1048576,0),MATCH((CUADRO!O$4&amp;$E460),'Hoja de Trabajo para listado'!$AB$151:$BA$151,0)),0)+IFERROR(INDEX('Hoja de Trabajo para listado'!$BC$155:$CB$1048576,MATCH($A460,'Hoja de Trabajo para listado'!$BC$155:$BC$1048576,0),MATCH((CUADRO!O$4&amp;$E460),'Hoja de Trabajo para listado'!$BC$151:$CB$151,0)),0)+IFERROR(INDEX('Hoja de Trabajo para listado'!$DE$153:$DG$274,MATCH($A460,'Hoja de Trabajo para listado'!$DE$153:$DE$1048576,0),MATCH((CUADRO!O$4&amp;$E460),'Hoja de Trabajo para listado'!$DE$151:$DG$151,0)),0)+IFERROR(INDEX('Hoja de Trabajo para listado'!$CD$155:$DC$1048576,MATCH($A460,'Hoja de Trabajo para listado'!$CD$155:$CD$1048576,0),MATCH((CUADRO!O$4&amp;$E460),'Hoja de Trabajo para listado'!$CD$151:$DC$151,0)),0)</f>
        <v>0</v>
      </c>
      <c r="P460" s="241">
        <f ca="1">+IFERROR(INDEX('Hoja de Trabajo para listado'!$A$155:$Z$1048576,MATCH($A460,'Hoja de Trabajo para listado'!$A$155:$A$1048576,0),MATCH((CUADRO!P$4&amp;$E460),'Hoja de Trabajo para listado'!$A$151:$Z$151,0)),0)+IFERROR(INDEX('Hoja de Trabajo para listado'!$AB$155:$BA$1048576,MATCH($A460,'Hoja de Trabajo para listado'!$AB$155:$AB$1048576,0),MATCH((CUADRO!P$4&amp;$E460),'Hoja de Trabajo para listado'!$AB$151:$BA$151,0)),0)+IFERROR(INDEX('Hoja de Trabajo para listado'!$BC$155:$CB$1048576,MATCH($A460,'Hoja de Trabajo para listado'!$BC$155:$BC$1048576,0),MATCH((CUADRO!P$4&amp;$E460),'Hoja de Trabajo para listado'!$BC$151:$CB$151,0)),0)+IFERROR(INDEX('Hoja de Trabajo para listado'!$DE$153:$DG$274,MATCH($A460,'Hoja de Trabajo para listado'!$DE$153:$DE$1048576,0),MATCH((CUADRO!P$4&amp;$E460),'Hoja de Trabajo para listado'!$DE$151:$DG$151,0)),0)+IFERROR(INDEX('Hoja de Trabajo para listado'!$CD$155:$DC$1048576,MATCH($A460,'Hoja de Trabajo para listado'!$CD$155:$CD$1048576,0),MATCH((CUADRO!P$4&amp;$E460),'Hoja de Trabajo para listado'!$CD$151:$DC$151,0)),0)</f>
        <v>0</v>
      </c>
      <c r="Q460" s="241">
        <f ca="1">+IFERROR(INDEX('Hoja de Trabajo para listado'!$A$155:$Z$1048576,MATCH($A460,'Hoja de Trabajo para listado'!$A$155:$A$1048576,0),MATCH((CUADRO!Q$4&amp;$E460),'Hoja de Trabajo para listado'!$A$151:$Z$151,0)),0)+IFERROR(INDEX('Hoja de Trabajo para listado'!$AB$155:$BA$1048576,MATCH($A460,'Hoja de Trabajo para listado'!$AB$155:$AB$1048576,0),MATCH((CUADRO!Q$4&amp;$E460),'Hoja de Trabajo para listado'!$AB$151:$BA$151,0)),0)+IFERROR(INDEX('Hoja de Trabajo para listado'!$BC$155:$CB$1048576,MATCH($A460,'Hoja de Trabajo para listado'!$BC$155:$BC$1048576,0),MATCH((CUADRO!Q$4&amp;$E460),'Hoja de Trabajo para listado'!$BC$151:$CB$151,0)),0)+IFERROR(INDEX('Hoja de Trabajo para listado'!$DE$153:$DG$274,MATCH($A460,'Hoja de Trabajo para listado'!$DE$153:$DE$1048576,0),MATCH((CUADRO!Q$4&amp;$E460),'Hoja de Trabajo para listado'!$DE$151:$DG$151,0)),0)+IFERROR(INDEX('Hoja de Trabajo para listado'!$CD$155:$DC$1048576,MATCH($A460,'Hoja de Trabajo para listado'!$CD$155:$CD$1048576,0),MATCH((CUADRO!Q$4&amp;$E460),'Hoja de Trabajo para listado'!$CD$151:$DC$151,0)),0)</f>
        <v>0</v>
      </c>
      <c r="R460" s="241">
        <f t="shared" ca="1" si="14"/>
        <v>0</v>
      </c>
      <c r="S460" s="247">
        <f ca="1">+R459+R460</f>
        <v>0</v>
      </c>
      <c r="T460" s="241">
        <f ca="1">+S460</f>
        <v>0</v>
      </c>
      <c r="U460" s="240">
        <f t="shared" si="15"/>
        <v>2</v>
      </c>
    </row>
    <row r="461" spans="1:21" customFormat="1" ht="15" hidden="1" customHeight="1">
      <c r="A461" s="32">
        <v>1111</v>
      </c>
      <c r="B461" s="381">
        <f>+A461</f>
        <v>1111</v>
      </c>
      <c r="C461" s="245" t="str">
        <f>+VLOOKUP(A461,bd_lista!$A$3:$C$592,3,FALSE)</f>
        <v>Gobierno Autónomo Municipal de Tomina</v>
      </c>
      <c r="D461" s="383" t="str">
        <f>+C461</f>
        <v>Gobierno Autónomo Municipal de Tomina</v>
      </c>
      <c r="E461" s="240" t="s">
        <v>683</v>
      </c>
      <c r="F461" s="241">
        <f ca="1">+IFERROR(INDEX('Hoja de Trabajo para listado'!$A$155:$Z$1048576,MATCH($A461,'Hoja de Trabajo para listado'!$A$155:$A$1048576,0),MATCH((CUADRO!F$4&amp;$E461),'Hoja de Trabajo para listado'!$A$151:$Z$151,0)),0)+IFERROR(INDEX('Hoja de Trabajo para listado'!$AB$155:$BA$1048576,MATCH($A461,'Hoja de Trabajo para listado'!$AB$155:$AB$1048576,0),MATCH((CUADRO!F$4&amp;$E461),'Hoja de Trabajo para listado'!$AB$151:$BA$151,0)),0)+IFERROR(INDEX('Hoja de Trabajo para listado'!$BC$155:$CB$1048576,MATCH($A461,'Hoja de Trabajo para listado'!$BC$155:$BC$1048576,0),MATCH((CUADRO!F$4&amp;$E461),'Hoja de Trabajo para listado'!$BC$151:$CB$151,0)),0)+IFERROR(INDEX('Hoja de Trabajo para listado'!$DE$153:$DG$274,MATCH($A461,'Hoja de Trabajo para listado'!$DE$153:$DE$1048576,0),MATCH((CUADRO!F$4&amp;$E461),'Hoja de Trabajo para listado'!$DE$151:$DG$151,0)),0)+IFERROR(INDEX('Hoja de Trabajo para listado'!$CD$155:$DC$1048576,MATCH($A461,'Hoja de Trabajo para listado'!$CD$155:$CD$1048576,0),MATCH((CUADRO!F$4&amp;$E461),'Hoja de Trabajo para listado'!$CD$151:$DC$151,0)),0)</f>
        <v>0</v>
      </c>
      <c r="G461" s="241">
        <f ca="1">+IFERROR(INDEX('Hoja de Trabajo para listado'!$A$155:$Z$1048576,MATCH($A461,'Hoja de Trabajo para listado'!$A$155:$A$1048576,0),MATCH((CUADRO!G$4&amp;$E461),'Hoja de Trabajo para listado'!$A$151:$Z$151,0)),0)+IFERROR(INDEX('Hoja de Trabajo para listado'!$AB$155:$BA$1048576,MATCH($A461,'Hoja de Trabajo para listado'!$AB$155:$AB$1048576,0),MATCH((CUADRO!G$4&amp;$E461),'Hoja de Trabajo para listado'!$AB$151:$BA$151,0)),0)+IFERROR(INDEX('Hoja de Trabajo para listado'!$BC$155:$CB$1048576,MATCH($A461,'Hoja de Trabajo para listado'!$BC$155:$BC$1048576,0),MATCH((CUADRO!G$4&amp;$E461),'Hoja de Trabajo para listado'!$BC$151:$CB$151,0)),0)+IFERROR(INDEX('Hoja de Trabajo para listado'!$DE$153:$DG$274,MATCH($A461,'Hoja de Trabajo para listado'!$DE$153:$DE$1048576,0),MATCH((CUADRO!G$4&amp;$E461),'Hoja de Trabajo para listado'!$DE$151:$DG$151,0)),0)+IFERROR(INDEX('Hoja de Trabajo para listado'!$CD$155:$DC$1048576,MATCH($A461,'Hoja de Trabajo para listado'!$CD$155:$CD$1048576,0),MATCH((CUADRO!G$4&amp;$E461),'Hoja de Trabajo para listado'!$CD$151:$DC$151,0)),0)</f>
        <v>0</v>
      </c>
      <c r="H461" s="241">
        <f ca="1">+IFERROR(INDEX('Hoja de Trabajo para listado'!$A$155:$Z$1048576,MATCH($A461,'Hoja de Trabajo para listado'!$A$155:$A$1048576,0),MATCH((CUADRO!H$4&amp;$E461),'Hoja de Trabajo para listado'!$A$151:$Z$151,0)),0)+IFERROR(INDEX('Hoja de Trabajo para listado'!$AB$155:$BA$1048576,MATCH($A461,'Hoja de Trabajo para listado'!$AB$155:$AB$1048576,0),MATCH((CUADRO!H$4&amp;$E461),'Hoja de Trabajo para listado'!$AB$151:$BA$151,0)),0)+IFERROR(INDEX('Hoja de Trabajo para listado'!$BC$155:$CB$1048576,MATCH($A461,'Hoja de Trabajo para listado'!$BC$155:$BC$1048576,0),MATCH((CUADRO!H$4&amp;$E461),'Hoja de Trabajo para listado'!$BC$151:$CB$151,0)),0)+IFERROR(INDEX('Hoja de Trabajo para listado'!$DE$153:$DG$274,MATCH($A461,'Hoja de Trabajo para listado'!$DE$153:$DE$1048576,0),MATCH((CUADRO!H$4&amp;$E461),'Hoja de Trabajo para listado'!$DE$151:$DG$151,0)),0)+IFERROR(INDEX('Hoja de Trabajo para listado'!$CD$155:$DC$1048576,MATCH($A461,'Hoja de Trabajo para listado'!$CD$155:$CD$1048576,0),MATCH((CUADRO!H$4&amp;$E461),'Hoja de Trabajo para listado'!$CD$151:$DC$151,0)),0)</f>
        <v>0</v>
      </c>
      <c r="I461" s="241">
        <f ca="1">+IFERROR(INDEX('Hoja de Trabajo para listado'!$A$155:$Z$1048576,MATCH($A461,'Hoja de Trabajo para listado'!$A$155:$A$1048576,0),MATCH((CUADRO!I$4&amp;$E461),'Hoja de Trabajo para listado'!$A$151:$Z$151,0)),0)+IFERROR(INDEX('Hoja de Trabajo para listado'!$AB$155:$BA$1048576,MATCH($A461,'Hoja de Trabajo para listado'!$AB$155:$AB$1048576,0),MATCH((CUADRO!I$4&amp;$E461),'Hoja de Trabajo para listado'!$AB$151:$BA$151,0)),0)+IFERROR(INDEX('Hoja de Trabajo para listado'!$BC$155:$CB$1048576,MATCH($A461,'Hoja de Trabajo para listado'!$BC$155:$BC$1048576,0),MATCH((CUADRO!I$4&amp;$E461),'Hoja de Trabajo para listado'!$BC$151:$CB$151,0)),0)+IFERROR(INDEX('Hoja de Trabajo para listado'!$DE$153:$DG$274,MATCH($A461,'Hoja de Trabajo para listado'!$DE$153:$DE$1048576,0),MATCH((CUADRO!I$4&amp;$E461),'Hoja de Trabajo para listado'!$DE$151:$DG$151,0)),0)+IFERROR(INDEX('Hoja de Trabajo para listado'!$CD$155:$DC$1048576,MATCH($A461,'Hoja de Trabajo para listado'!$CD$155:$CD$1048576,0),MATCH((CUADRO!I$4&amp;$E461),'Hoja de Trabajo para listado'!$CD$151:$DC$151,0)),0)</f>
        <v>0</v>
      </c>
      <c r="J461" s="241">
        <f ca="1">+IFERROR(INDEX('Hoja de Trabajo para listado'!$A$155:$Z$1048576,MATCH($A461,'Hoja de Trabajo para listado'!$A$155:$A$1048576,0),MATCH((CUADRO!J$4&amp;$E461),'Hoja de Trabajo para listado'!$A$151:$Z$151,0)),0)+IFERROR(INDEX('Hoja de Trabajo para listado'!$AB$155:$BA$1048576,MATCH($A461,'Hoja de Trabajo para listado'!$AB$155:$AB$1048576,0),MATCH((CUADRO!J$4&amp;$E461),'Hoja de Trabajo para listado'!$AB$151:$BA$151,0)),0)+IFERROR(INDEX('Hoja de Trabajo para listado'!$BC$155:$CB$1048576,MATCH($A461,'Hoja de Trabajo para listado'!$BC$155:$BC$1048576,0),MATCH((CUADRO!J$4&amp;$E461),'Hoja de Trabajo para listado'!$BC$151:$CB$151,0)),0)+IFERROR(INDEX('Hoja de Trabajo para listado'!$DE$153:$DG$274,MATCH($A461,'Hoja de Trabajo para listado'!$DE$153:$DE$1048576,0),MATCH((CUADRO!J$4&amp;$E461),'Hoja de Trabajo para listado'!$DE$151:$DG$151,0)),0)+IFERROR(INDEX('Hoja de Trabajo para listado'!$CD$155:$DC$1048576,MATCH($A461,'Hoja de Trabajo para listado'!$CD$155:$CD$1048576,0),MATCH((CUADRO!J$4&amp;$E461),'Hoja de Trabajo para listado'!$CD$151:$DC$151,0)),0)</f>
        <v>0</v>
      </c>
      <c r="K461" s="241">
        <f ca="1">+IFERROR(INDEX('Hoja de Trabajo para listado'!$A$155:$Z$1048576,MATCH($A461,'Hoja de Trabajo para listado'!$A$155:$A$1048576,0),MATCH((CUADRO!K$4&amp;$E461),'Hoja de Trabajo para listado'!$A$151:$Z$151,0)),0)+IFERROR(INDEX('Hoja de Trabajo para listado'!$AB$155:$BA$1048576,MATCH($A461,'Hoja de Trabajo para listado'!$AB$155:$AB$1048576,0),MATCH((CUADRO!K$4&amp;$E461),'Hoja de Trabajo para listado'!$AB$151:$BA$151,0)),0)+IFERROR(INDEX('Hoja de Trabajo para listado'!$BC$155:$CB$1048576,MATCH($A461,'Hoja de Trabajo para listado'!$BC$155:$BC$1048576,0),MATCH((CUADRO!K$4&amp;$E461),'Hoja de Trabajo para listado'!$BC$151:$CB$151,0)),0)+IFERROR(INDEX('Hoja de Trabajo para listado'!$DE$153:$DG$274,MATCH($A461,'Hoja de Trabajo para listado'!$DE$153:$DE$1048576,0),MATCH((CUADRO!K$4&amp;$E461),'Hoja de Trabajo para listado'!$DE$151:$DG$151,0)),0)+IFERROR(INDEX('Hoja de Trabajo para listado'!$CD$155:$DC$1048576,MATCH($A461,'Hoja de Trabajo para listado'!$CD$155:$CD$1048576,0),MATCH((CUADRO!K$4&amp;$E461),'Hoja de Trabajo para listado'!$CD$151:$DC$151,0)),0)</f>
        <v>0</v>
      </c>
      <c r="L461" s="241">
        <f ca="1">+IFERROR(INDEX('Hoja de Trabajo para listado'!$A$155:$Z$1048576,MATCH($A461,'Hoja de Trabajo para listado'!$A$155:$A$1048576,0),MATCH((CUADRO!L$4&amp;$E461),'Hoja de Trabajo para listado'!$A$151:$Z$151,0)),0)+IFERROR(INDEX('Hoja de Trabajo para listado'!$AB$155:$BA$1048576,MATCH($A461,'Hoja de Trabajo para listado'!$AB$155:$AB$1048576,0),MATCH((CUADRO!L$4&amp;$E461),'Hoja de Trabajo para listado'!$AB$151:$BA$151,0)),0)+IFERROR(INDEX('Hoja de Trabajo para listado'!$BC$155:$CB$1048576,MATCH($A461,'Hoja de Trabajo para listado'!$BC$155:$BC$1048576,0),MATCH((CUADRO!L$4&amp;$E461),'Hoja de Trabajo para listado'!$BC$151:$CB$151,0)),0)+IFERROR(INDEX('Hoja de Trabajo para listado'!$DE$153:$DG$274,MATCH($A461,'Hoja de Trabajo para listado'!$DE$153:$DE$1048576,0),MATCH((CUADRO!L$4&amp;$E461),'Hoja de Trabajo para listado'!$DE$151:$DG$151,0)),0)+IFERROR(INDEX('Hoja de Trabajo para listado'!$CD$155:$DC$1048576,MATCH($A461,'Hoja de Trabajo para listado'!$CD$155:$CD$1048576,0),MATCH((CUADRO!L$4&amp;$E461),'Hoja de Trabajo para listado'!$CD$151:$DC$151,0)),0)</f>
        <v>0</v>
      </c>
      <c r="M461" s="241">
        <f ca="1">+IFERROR(INDEX('Hoja de Trabajo para listado'!$A$155:$Z$1048576,MATCH($A461,'Hoja de Trabajo para listado'!$A$155:$A$1048576,0),MATCH((CUADRO!M$4&amp;$E461),'Hoja de Trabajo para listado'!$A$151:$Z$151,0)),0)+IFERROR(INDEX('Hoja de Trabajo para listado'!$AB$155:$BA$1048576,MATCH($A461,'Hoja de Trabajo para listado'!$AB$155:$AB$1048576,0),MATCH((CUADRO!M$4&amp;$E461),'Hoja de Trabajo para listado'!$AB$151:$BA$151,0)),0)+IFERROR(INDEX('Hoja de Trabajo para listado'!$BC$155:$CB$1048576,MATCH($A461,'Hoja de Trabajo para listado'!$BC$155:$BC$1048576,0),MATCH((CUADRO!M$4&amp;$E461),'Hoja de Trabajo para listado'!$BC$151:$CB$151,0)),0)+IFERROR(INDEX('Hoja de Trabajo para listado'!$DE$153:$DG$274,MATCH($A461,'Hoja de Trabajo para listado'!$DE$153:$DE$1048576,0),MATCH((CUADRO!M$4&amp;$E461),'Hoja de Trabajo para listado'!$DE$151:$DG$151,0)),0)+IFERROR(INDEX('Hoja de Trabajo para listado'!$CD$155:$DC$1048576,MATCH($A461,'Hoja de Trabajo para listado'!$CD$155:$CD$1048576,0),MATCH((CUADRO!M$4&amp;$E461),'Hoja de Trabajo para listado'!$CD$151:$DC$151,0)),0)</f>
        <v>0</v>
      </c>
      <c r="N461" s="241">
        <f ca="1">+IFERROR(INDEX('Hoja de Trabajo para listado'!$A$155:$Z$1048576,MATCH($A461,'Hoja de Trabajo para listado'!$A$155:$A$1048576,0),MATCH((CUADRO!N$4&amp;$E461),'Hoja de Trabajo para listado'!$A$151:$Z$151,0)),0)+IFERROR(INDEX('Hoja de Trabajo para listado'!$AB$155:$BA$1048576,MATCH($A461,'Hoja de Trabajo para listado'!$AB$155:$AB$1048576,0),MATCH((CUADRO!N$4&amp;$E461),'Hoja de Trabajo para listado'!$AB$151:$BA$151,0)),0)+IFERROR(INDEX('Hoja de Trabajo para listado'!$BC$155:$CB$1048576,MATCH($A461,'Hoja de Trabajo para listado'!$BC$155:$BC$1048576,0),MATCH((CUADRO!N$4&amp;$E461),'Hoja de Trabajo para listado'!$BC$151:$CB$151,0)),0)+IFERROR(INDEX('Hoja de Trabajo para listado'!$DE$153:$DG$274,MATCH($A461,'Hoja de Trabajo para listado'!$DE$153:$DE$1048576,0),MATCH((CUADRO!N$4&amp;$E461),'Hoja de Trabajo para listado'!$DE$151:$DG$151,0)),0)+IFERROR(INDEX('Hoja de Trabajo para listado'!$CD$155:$DC$1048576,MATCH($A461,'Hoja de Trabajo para listado'!$CD$155:$CD$1048576,0),MATCH((CUADRO!N$4&amp;$E461),'Hoja de Trabajo para listado'!$CD$151:$DC$151,0)),0)</f>
        <v>0</v>
      </c>
      <c r="O461" s="241">
        <f ca="1">+IFERROR(INDEX('Hoja de Trabajo para listado'!$A$155:$Z$1048576,MATCH($A461,'Hoja de Trabajo para listado'!$A$155:$A$1048576,0),MATCH((CUADRO!O$4&amp;$E461),'Hoja de Trabajo para listado'!$A$151:$Z$151,0)),0)+IFERROR(INDEX('Hoja de Trabajo para listado'!$AB$155:$BA$1048576,MATCH($A461,'Hoja de Trabajo para listado'!$AB$155:$AB$1048576,0),MATCH((CUADRO!O$4&amp;$E461),'Hoja de Trabajo para listado'!$AB$151:$BA$151,0)),0)+IFERROR(INDEX('Hoja de Trabajo para listado'!$BC$155:$CB$1048576,MATCH($A461,'Hoja de Trabajo para listado'!$BC$155:$BC$1048576,0),MATCH((CUADRO!O$4&amp;$E461),'Hoja de Trabajo para listado'!$BC$151:$CB$151,0)),0)+IFERROR(INDEX('Hoja de Trabajo para listado'!$DE$153:$DG$274,MATCH($A461,'Hoja de Trabajo para listado'!$DE$153:$DE$1048576,0),MATCH((CUADRO!O$4&amp;$E461),'Hoja de Trabajo para listado'!$DE$151:$DG$151,0)),0)+IFERROR(INDEX('Hoja de Trabajo para listado'!$CD$155:$DC$1048576,MATCH($A461,'Hoja de Trabajo para listado'!$CD$155:$CD$1048576,0),MATCH((CUADRO!O$4&amp;$E461),'Hoja de Trabajo para listado'!$CD$151:$DC$151,0)),0)</f>
        <v>0</v>
      </c>
      <c r="P461" s="241">
        <f ca="1">+IFERROR(INDEX('Hoja de Trabajo para listado'!$A$155:$Z$1048576,MATCH($A461,'Hoja de Trabajo para listado'!$A$155:$A$1048576,0),MATCH((CUADRO!P$4&amp;$E461),'Hoja de Trabajo para listado'!$A$151:$Z$151,0)),0)+IFERROR(INDEX('Hoja de Trabajo para listado'!$AB$155:$BA$1048576,MATCH($A461,'Hoja de Trabajo para listado'!$AB$155:$AB$1048576,0),MATCH((CUADRO!P$4&amp;$E461),'Hoja de Trabajo para listado'!$AB$151:$BA$151,0)),0)+IFERROR(INDEX('Hoja de Trabajo para listado'!$BC$155:$CB$1048576,MATCH($A461,'Hoja de Trabajo para listado'!$BC$155:$BC$1048576,0),MATCH((CUADRO!P$4&amp;$E461),'Hoja de Trabajo para listado'!$BC$151:$CB$151,0)),0)+IFERROR(INDEX('Hoja de Trabajo para listado'!$DE$153:$DG$274,MATCH($A461,'Hoja de Trabajo para listado'!$DE$153:$DE$1048576,0),MATCH((CUADRO!P$4&amp;$E461),'Hoja de Trabajo para listado'!$DE$151:$DG$151,0)),0)+IFERROR(INDEX('Hoja de Trabajo para listado'!$CD$155:$DC$1048576,MATCH($A461,'Hoja de Trabajo para listado'!$CD$155:$CD$1048576,0),MATCH((CUADRO!P$4&amp;$E461),'Hoja de Trabajo para listado'!$CD$151:$DC$151,0)),0)</f>
        <v>0</v>
      </c>
      <c r="Q461" s="241">
        <f ca="1">+IFERROR(INDEX('Hoja de Trabajo para listado'!$A$155:$Z$1048576,MATCH($A461,'Hoja de Trabajo para listado'!$A$155:$A$1048576,0),MATCH((CUADRO!Q$4&amp;$E461),'Hoja de Trabajo para listado'!$A$151:$Z$151,0)),0)+IFERROR(INDEX('Hoja de Trabajo para listado'!$AB$155:$BA$1048576,MATCH($A461,'Hoja de Trabajo para listado'!$AB$155:$AB$1048576,0),MATCH((CUADRO!Q$4&amp;$E461),'Hoja de Trabajo para listado'!$AB$151:$BA$151,0)),0)+IFERROR(INDEX('Hoja de Trabajo para listado'!$BC$155:$CB$1048576,MATCH($A461,'Hoja de Trabajo para listado'!$BC$155:$BC$1048576,0),MATCH((CUADRO!Q$4&amp;$E461),'Hoja de Trabajo para listado'!$BC$151:$CB$151,0)),0)+IFERROR(INDEX('Hoja de Trabajo para listado'!$DE$153:$DG$274,MATCH($A461,'Hoja de Trabajo para listado'!$DE$153:$DE$1048576,0),MATCH((CUADRO!Q$4&amp;$E461),'Hoja de Trabajo para listado'!$DE$151:$DG$151,0)),0)+IFERROR(INDEX('Hoja de Trabajo para listado'!$CD$155:$DC$1048576,MATCH($A461,'Hoja de Trabajo para listado'!$CD$155:$CD$1048576,0),MATCH((CUADRO!Q$4&amp;$E461),'Hoja de Trabajo para listado'!$CD$151:$DC$151,0)),0)</f>
        <v>0</v>
      </c>
      <c r="R461" s="241">
        <f t="shared" ca="1" si="14"/>
        <v>0</v>
      </c>
      <c r="S461" s="247"/>
      <c r="T461" s="241">
        <f ca="1">+T462</f>
        <v>0</v>
      </c>
      <c r="U461" s="240">
        <f t="shared" si="15"/>
        <v>1</v>
      </c>
    </row>
    <row r="462" spans="1:21" customFormat="1" ht="15" hidden="1" customHeight="1">
      <c r="A462" s="32">
        <v>1111</v>
      </c>
      <c r="B462" s="382"/>
      <c r="C462" s="245" t="str">
        <f>+VLOOKUP(A462,bd_lista!$A$3:$C$592,3,FALSE)</f>
        <v>Gobierno Autónomo Municipal de Tomina</v>
      </c>
      <c r="D462" s="384"/>
      <c r="E462" s="242" t="s">
        <v>684</v>
      </c>
      <c r="F462" s="241">
        <f ca="1">+IFERROR(INDEX('Hoja de Trabajo para listado'!$A$155:$Z$1048576,MATCH($A462,'Hoja de Trabajo para listado'!$A$155:$A$1048576,0),MATCH((CUADRO!F$4&amp;$E462),'Hoja de Trabajo para listado'!$A$151:$Z$151,0)),0)+IFERROR(INDEX('Hoja de Trabajo para listado'!$AB$155:$BA$1048576,MATCH($A462,'Hoja de Trabajo para listado'!$AB$155:$AB$1048576,0),MATCH((CUADRO!F$4&amp;$E462),'Hoja de Trabajo para listado'!$AB$151:$BA$151,0)),0)+IFERROR(INDEX('Hoja de Trabajo para listado'!$BC$155:$CB$1048576,MATCH($A462,'Hoja de Trabajo para listado'!$BC$155:$BC$1048576,0),MATCH((CUADRO!F$4&amp;$E462),'Hoja de Trabajo para listado'!$BC$151:$CB$151,0)),0)+IFERROR(INDEX('Hoja de Trabajo para listado'!$DE$153:$DG$274,MATCH($A462,'Hoja de Trabajo para listado'!$DE$153:$DE$1048576,0),MATCH((CUADRO!F$4&amp;$E462),'Hoja de Trabajo para listado'!$DE$151:$DG$151,0)),0)+IFERROR(INDEX('Hoja de Trabajo para listado'!$CD$155:$DC$1048576,MATCH($A462,'Hoja de Trabajo para listado'!$CD$155:$CD$1048576,0),MATCH((CUADRO!F$4&amp;$E462),'Hoja de Trabajo para listado'!$CD$151:$DC$151,0)),0)</f>
        <v>0</v>
      </c>
      <c r="G462" s="241">
        <f ca="1">+IFERROR(INDEX('Hoja de Trabajo para listado'!$A$155:$Z$1048576,MATCH($A462,'Hoja de Trabajo para listado'!$A$155:$A$1048576,0),MATCH((CUADRO!G$4&amp;$E462),'Hoja de Trabajo para listado'!$A$151:$Z$151,0)),0)+IFERROR(INDEX('Hoja de Trabajo para listado'!$AB$155:$BA$1048576,MATCH($A462,'Hoja de Trabajo para listado'!$AB$155:$AB$1048576,0),MATCH((CUADRO!G$4&amp;$E462),'Hoja de Trabajo para listado'!$AB$151:$BA$151,0)),0)+IFERROR(INDEX('Hoja de Trabajo para listado'!$BC$155:$CB$1048576,MATCH($A462,'Hoja de Trabajo para listado'!$BC$155:$BC$1048576,0),MATCH((CUADRO!G$4&amp;$E462),'Hoja de Trabajo para listado'!$BC$151:$CB$151,0)),0)+IFERROR(INDEX('Hoja de Trabajo para listado'!$DE$153:$DG$274,MATCH($A462,'Hoja de Trabajo para listado'!$DE$153:$DE$1048576,0),MATCH((CUADRO!G$4&amp;$E462),'Hoja de Trabajo para listado'!$DE$151:$DG$151,0)),0)+IFERROR(INDEX('Hoja de Trabajo para listado'!$CD$155:$DC$1048576,MATCH($A462,'Hoja de Trabajo para listado'!$CD$155:$CD$1048576,0),MATCH((CUADRO!G$4&amp;$E462),'Hoja de Trabajo para listado'!$CD$151:$DC$151,0)),0)</f>
        <v>0</v>
      </c>
      <c r="H462" s="241">
        <f ca="1">+IFERROR(INDEX('Hoja de Trabajo para listado'!$A$155:$Z$1048576,MATCH($A462,'Hoja de Trabajo para listado'!$A$155:$A$1048576,0),MATCH((CUADRO!H$4&amp;$E462),'Hoja de Trabajo para listado'!$A$151:$Z$151,0)),0)+IFERROR(INDEX('Hoja de Trabajo para listado'!$AB$155:$BA$1048576,MATCH($A462,'Hoja de Trabajo para listado'!$AB$155:$AB$1048576,0),MATCH((CUADRO!H$4&amp;$E462),'Hoja de Trabajo para listado'!$AB$151:$BA$151,0)),0)+IFERROR(INDEX('Hoja de Trabajo para listado'!$BC$155:$CB$1048576,MATCH($A462,'Hoja de Trabajo para listado'!$BC$155:$BC$1048576,0),MATCH((CUADRO!H$4&amp;$E462),'Hoja de Trabajo para listado'!$BC$151:$CB$151,0)),0)+IFERROR(INDEX('Hoja de Trabajo para listado'!$DE$153:$DG$274,MATCH($A462,'Hoja de Trabajo para listado'!$DE$153:$DE$1048576,0),MATCH((CUADRO!H$4&amp;$E462),'Hoja de Trabajo para listado'!$DE$151:$DG$151,0)),0)+IFERROR(INDEX('Hoja de Trabajo para listado'!$CD$155:$DC$1048576,MATCH($A462,'Hoja de Trabajo para listado'!$CD$155:$CD$1048576,0),MATCH((CUADRO!H$4&amp;$E462),'Hoja de Trabajo para listado'!$CD$151:$DC$151,0)),0)</f>
        <v>0</v>
      </c>
      <c r="I462" s="241">
        <f ca="1">+IFERROR(INDEX('Hoja de Trabajo para listado'!$A$155:$Z$1048576,MATCH($A462,'Hoja de Trabajo para listado'!$A$155:$A$1048576,0),MATCH((CUADRO!I$4&amp;$E462),'Hoja de Trabajo para listado'!$A$151:$Z$151,0)),0)+IFERROR(INDEX('Hoja de Trabajo para listado'!$AB$155:$BA$1048576,MATCH($A462,'Hoja de Trabajo para listado'!$AB$155:$AB$1048576,0),MATCH((CUADRO!I$4&amp;$E462),'Hoja de Trabajo para listado'!$AB$151:$BA$151,0)),0)+IFERROR(INDEX('Hoja de Trabajo para listado'!$BC$155:$CB$1048576,MATCH($A462,'Hoja de Trabajo para listado'!$BC$155:$BC$1048576,0),MATCH((CUADRO!I$4&amp;$E462),'Hoja de Trabajo para listado'!$BC$151:$CB$151,0)),0)+IFERROR(INDEX('Hoja de Trabajo para listado'!$DE$153:$DG$274,MATCH($A462,'Hoja de Trabajo para listado'!$DE$153:$DE$1048576,0),MATCH((CUADRO!I$4&amp;$E462),'Hoja de Trabajo para listado'!$DE$151:$DG$151,0)),0)+IFERROR(INDEX('Hoja de Trabajo para listado'!$CD$155:$DC$1048576,MATCH($A462,'Hoja de Trabajo para listado'!$CD$155:$CD$1048576,0),MATCH((CUADRO!I$4&amp;$E462),'Hoja de Trabajo para listado'!$CD$151:$DC$151,0)),0)</f>
        <v>0</v>
      </c>
      <c r="J462" s="241">
        <f ca="1">+IFERROR(INDEX('Hoja de Trabajo para listado'!$A$155:$Z$1048576,MATCH($A462,'Hoja de Trabajo para listado'!$A$155:$A$1048576,0),MATCH((CUADRO!J$4&amp;$E462),'Hoja de Trabajo para listado'!$A$151:$Z$151,0)),0)+IFERROR(INDEX('Hoja de Trabajo para listado'!$AB$155:$BA$1048576,MATCH($A462,'Hoja de Trabajo para listado'!$AB$155:$AB$1048576,0),MATCH((CUADRO!J$4&amp;$E462),'Hoja de Trabajo para listado'!$AB$151:$BA$151,0)),0)+IFERROR(INDEX('Hoja de Trabajo para listado'!$BC$155:$CB$1048576,MATCH($A462,'Hoja de Trabajo para listado'!$BC$155:$BC$1048576,0),MATCH((CUADRO!J$4&amp;$E462),'Hoja de Trabajo para listado'!$BC$151:$CB$151,0)),0)+IFERROR(INDEX('Hoja de Trabajo para listado'!$DE$153:$DG$274,MATCH($A462,'Hoja de Trabajo para listado'!$DE$153:$DE$1048576,0),MATCH((CUADRO!J$4&amp;$E462),'Hoja de Trabajo para listado'!$DE$151:$DG$151,0)),0)+IFERROR(INDEX('Hoja de Trabajo para listado'!$CD$155:$DC$1048576,MATCH($A462,'Hoja de Trabajo para listado'!$CD$155:$CD$1048576,0),MATCH((CUADRO!J$4&amp;$E462),'Hoja de Trabajo para listado'!$CD$151:$DC$151,0)),0)</f>
        <v>0</v>
      </c>
      <c r="K462" s="241">
        <f ca="1">+IFERROR(INDEX('Hoja de Trabajo para listado'!$A$155:$Z$1048576,MATCH($A462,'Hoja de Trabajo para listado'!$A$155:$A$1048576,0),MATCH((CUADRO!K$4&amp;$E462),'Hoja de Trabajo para listado'!$A$151:$Z$151,0)),0)+IFERROR(INDEX('Hoja de Trabajo para listado'!$AB$155:$BA$1048576,MATCH($A462,'Hoja de Trabajo para listado'!$AB$155:$AB$1048576,0),MATCH((CUADRO!K$4&amp;$E462),'Hoja de Trabajo para listado'!$AB$151:$BA$151,0)),0)+IFERROR(INDEX('Hoja de Trabajo para listado'!$BC$155:$CB$1048576,MATCH($A462,'Hoja de Trabajo para listado'!$BC$155:$BC$1048576,0),MATCH((CUADRO!K$4&amp;$E462),'Hoja de Trabajo para listado'!$BC$151:$CB$151,0)),0)+IFERROR(INDEX('Hoja de Trabajo para listado'!$DE$153:$DG$274,MATCH($A462,'Hoja de Trabajo para listado'!$DE$153:$DE$1048576,0),MATCH((CUADRO!K$4&amp;$E462),'Hoja de Trabajo para listado'!$DE$151:$DG$151,0)),0)+IFERROR(INDEX('Hoja de Trabajo para listado'!$CD$155:$DC$1048576,MATCH($A462,'Hoja de Trabajo para listado'!$CD$155:$CD$1048576,0),MATCH((CUADRO!K$4&amp;$E462),'Hoja de Trabajo para listado'!$CD$151:$DC$151,0)),0)</f>
        <v>0</v>
      </c>
      <c r="L462" s="241">
        <f ca="1">+IFERROR(INDEX('Hoja de Trabajo para listado'!$A$155:$Z$1048576,MATCH($A462,'Hoja de Trabajo para listado'!$A$155:$A$1048576,0),MATCH((CUADRO!L$4&amp;$E462),'Hoja de Trabajo para listado'!$A$151:$Z$151,0)),0)+IFERROR(INDEX('Hoja de Trabajo para listado'!$AB$155:$BA$1048576,MATCH($A462,'Hoja de Trabajo para listado'!$AB$155:$AB$1048576,0),MATCH((CUADRO!L$4&amp;$E462),'Hoja de Trabajo para listado'!$AB$151:$BA$151,0)),0)+IFERROR(INDEX('Hoja de Trabajo para listado'!$BC$155:$CB$1048576,MATCH($A462,'Hoja de Trabajo para listado'!$BC$155:$BC$1048576,0),MATCH((CUADRO!L$4&amp;$E462),'Hoja de Trabajo para listado'!$BC$151:$CB$151,0)),0)+IFERROR(INDEX('Hoja de Trabajo para listado'!$DE$153:$DG$274,MATCH($A462,'Hoja de Trabajo para listado'!$DE$153:$DE$1048576,0),MATCH((CUADRO!L$4&amp;$E462),'Hoja de Trabajo para listado'!$DE$151:$DG$151,0)),0)+IFERROR(INDEX('Hoja de Trabajo para listado'!$CD$155:$DC$1048576,MATCH($A462,'Hoja de Trabajo para listado'!$CD$155:$CD$1048576,0),MATCH((CUADRO!L$4&amp;$E462),'Hoja de Trabajo para listado'!$CD$151:$DC$151,0)),0)</f>
        <v>0</v>
      </c>
      <c r="M462" s="241">
        <f ca="1">+IFERROR(INDEX('Hoja de Trabajo para listado'!$A$155:$Z$1048576,MATCH($A462,'Hoja de Trabajo para listado'!$A$155:$A$1048576,0),MATCH((CUADRO!M$4&amp;$E462),'Hoja de Trabajo para listado'!$A$151:$Z$151,0)),0)+IFERROR(INDEX('Hoja de Trabajo para listado'!$AB$155:$BA$1048576,MATCH($A462,'Hoja de Trabajo para listado'!$AB$155:$AB$1048576,0),MATCH((CUADRO!M$4&amp;$E462),'Hoja de Trabajo para listado'!$AB$151:$BA$151,0)),0)+IFERROR(INDEX('Hoja de Trabajo para listado'!$BC$155:$CB$1048576,MATCH($A462,'Hoja de Trabajo para listado'!$BC$155:$BC$1048576,0),MATCH((CUADRO!M$4&amp;$E462),'Hoja de Trabajo para listado'!$BC$151:$CB$151,0)),0)+IFERROR(INDEX('Hoja de Trabajo para listado'!$DE$153:$DG$274,MATCH($A462,'Hoja de Trabajo para listado'!$DE$153:$DE$1048576,0),MATCH((CUADRO!M$4&amp;$E462),'Hoja de Trabajo para listado'!$DE$151:$DG$151,0)),0)+IFERROR(INDEX('Hoja de Trabajo para listado'!$CD$155:$DC$1048576,MATCH($A462,'Hoja de Trabajo para listado'!$CD$155:$CD$1048576,0),MATCH((CUADRO!M$4&amp;$E462),'Hoja de Trabajo para listado'!$CD$151:$DC$151,0)),0)</f>
        <v>0</v>
      </c>
      <c r="N462" s="241">
        <f ca="1">+IFERROR(INDEX('Hoja de Trabajo para listado'!$A$155:$Z$1048576,MATCH($A462,'Hoja de Trabajo para listado'!$A$155:$A$1048576,0),MATCH((CUADRO!N$4&amp;$E462),'Hoja de Trabajo para listado'!$A$151:$Z$151,0)),0)+IFERROR(INDEX('Hoja de Trabajo para listado'!$AB$155:$BA$1048576,MATCH($A462,'Hoja de Trabajo para listado'!$AB$155:$AB$1048576,0),MATCH((CUADRO!N$4&amp;$E462),'Hoja de Trabajo para listado'!$AB$151:$BA$151,0)),0)+IFERROR(INDEX('Hoja de Trabajo para listado'!$BC$155:$CB$1048576,MATCH($A462,'Hoja de Trabajo para listado'!$BC$155:$BC$1048576,0),MATCH((CUADRO!N$4&amp;$E462),'Hoja de Trabajo para listado'!$BC$151:$CB$151,0)),0)+IFERROR(INDEX('Hoja de Trabajo para listado'!$DE$153:$DG$274,MATCH($A462,'Hoja de Trabajo para listado'!$DE$153:$DE$1048576,0),MATCH((CUADRO!N$4&amp;$E462),'Hoja de Trabajo para listado'!$DE$151:$DG$151,0)),0)+IFERROR(INDEX('Hoja de Trabajo para listado'!$CD$155:$DC$1048576,MATCH($A462,'Hoja de Trabajo para listado'!$CD$155:$CD$1048576,0),MATCH((CUADRO!N$4&amp;$E462),'Hoja de Trabajo para listado'!$CD$151:$DC$151,0)),0)</f>
        <v>0</v>
      </c>
      <c r="O462" s="241">
        <f ca="1">+IFERROR(INDEX('Hoja de Trabajo para listado'!$A$155:$Z$1048576,MATCH($A462,'Hoja de Trabajo para listado'!$A$155:$A$1048576,0),MATCH((CUADRO!O$4&amp;$E462),'Hoja de Trabajo para listado'!$A$151:$Z$151,0)),0)+IFERROR(INDEX('Hoja de Trabajo para listado'!$AB$155:$BA$1048576,MATCH($A462,'Hoja de Trabajo para listado'!$AB$155:$AB$1048576,0),MATCH((CUADRO!O$4&amp;$E462),'Hoja de Trabajo para listado'!$AB$151:$BA$151,0)),0)+IFERROR(INDEX('Hoja de Trabajo para listado'!$BC$155:$CB$1048576,MATCH($A462,'Hoja de Trabajo para listado'!$BC$155:$BC$1048576,0),MATCH((CUADRO!O$4&amp;$E462),'Hoja de Trabajo para listado'!$BC$151:$CB$151,0)),0)+IFERROR(INDEX('Hoja de Trabajo para listado'!$DE$153:$DG$274,MATCH($A462,'Hoja de Trabajo para listado'!$DE$153:$DE$1048576,0),MATCH((CUADRO!O$4&amp;$E462),'Hoja de Trabajo para listado'!$DE$151:$DG$151,0)),0)+IFERROR(INDEX('Hoja de Trabajo para listado'!$CD$155:$DC$1048576,MATCH($A462,'Hoja de Trabajo para listado'!$CD$155:$CD$1048576,0),MATCH((CUADRO!O$4&amp;$E462),'Hoja de Trabajo para listado'!$CD$151:$DC$151,0)),0)</f>
        <v>0</v>
      </c>
      <c r="P462" s="241">
        <f ca="1">+IFERROR(INDEX('Hoja de Trabajo para listado'!$A$155:$Z$1048576,MATCH($A462,'Hoja de Trabajo para listado'!$A$155:$A$1048576,0),MATCH((CUADRO!P$4&amp;$E462),'Hoja de Trabajo para listado'!$A$151:$Z$151,0)),0)+IFERROR(INDEX('Hoja de Trabajo para listado'!$AB$155:$BA$1048576,MATCH($A462,'Hoja de Trabajo para listado'!$AB$155:$AB$1048576,0),MATCH((CUADRO!P$4&amp;$E462),'Hoja de Trabajo para listado'!$AB$151:$BA$151,0)),0)+IFERROR(INDEX('Hoja de Trabajo para listado'!$BC$155:$CB$1048576,MATCH($A462,'Hoja de Trabajo para listado'!$BC$155:$BC$1048576,0),MATCH((CUADRO!P$4&amp;$E462),'Hoja de Trabajo para listado'!$BC$151:$CB$151,0)),0)+IFERROR(INDEX('Hoja de Trabajo para listado'!$DE$153:$DG$274,MATCH($A462,'Hoja de Trabajo para listado'!$DE$153:$DE$1048576,0),MATCH((CUADRO!P$4&amp;$E462),'Hoja de Trabajo para listado'!$DE$151:$DG$151,0)),0)+IFERROR(INDEX('Hoja de Trabajo para listado'!$CD$155:$DC$1048576,MATCH($A462,'Hoja de Trabajo para listado'!$CD$155:$CD$1048576,0),MATCH((CUADRO!P$4&amp;$E462),'Hoja de Trabajo para listado'!$CD$151:$DC$151,0)),0)</f>
        <v>0</v>
      </c>
      <c r="Q462" s="241">
        <f ca="1">+IFERROR(INDEX('Hoja de Trabajo para listado'!$A$155:$Z$1048576,MATCH($A462,'Hoja de Trabajo para listado'!$A$155:$A$1048576,0),MATCH((CUADRO!Q$4&amp;$E462),'Hoja de Trabajo para listado'!$A$151:$Z$151,0)),0)+IFERROR(INDEX('Hoja de Trabajo para listado'!$AB$155:$BA$1048576,MATCH($A462,'Hoja de Trabajo para listado'!$AB$155:$AB$1048576,0),MATCH((CUADRO!Q$4&amp;$E462),'Hoja de Trabajo para listado'!$AB$151:$BA$151,0)),0)+IFERROR(INDEX('Hoja de Trabajo para listado'!$BC$155:$CB$1048576,MATCH($A462,'Hoja de Trabajo para listado'!$BC$155:$BC$1048576,0),MATCH((CUADRO!Q$4&amp;$E462),'Hoja de Trabajo para listado'!$BC$151:$CB$151,0)),0)+IFERROR(INDEX('Hoja de Trabajo para listado'!$DE$153:$DG$274,MATCH($A462,'Hoja de Trabajo para listado'!$DE$153:$DE$1048576,0),MATCH((CUADRO!Q$4&amp;$E462),'Hoja de Trabajo para listado'!$DE$151:$DG$151,0)),0)+IFERROR(INDEX('Hoja de Trabajo para listado'!$CD$155:$DC$1048576,MATCH($A462,'Hoja de Trabajo para listado'!$CD$155:$CD$1048576,0),MATCH((CUADRO!Q$4&amp;$E462),'Hoja de Trabajo para listado'!$CD$151:$DC$151,0)),0)</f>
        <v>0</v>
      </c>
      <c r="R462" s="241">
        <f t="shared" ca="1" si="14"/>
        <v>0</v>
      </c>
      <c r="S462" s="247">
        <f ca="1">+R461+R462</f>
        <v>0</v>
      </c>
      <c r="T462" s="241">
        <f ca="1">+S462</f>
        <v>0</v>
      </c>
      <c r="U462" s="240">
        <f t="shared" si="15"/>
        <v>2</v>
      </c>
    </row>
    <row r="463" spans="1:21" customFormat="1" ht="15" hidden="1" customHeight="1">
      <c r="A463" s="32">
        <v>1112</v>
      </c>
      <c r="B463" s="381">
        <f>+A463</f>
        <v>1112</v>
      </c>
      <c r="C463" s="245" t="str">
        <f>+VLOOKUP(A463,bd_lista!$A$3:$C$592,3,FALSE)</f>
        <v>Gobierno Autónomo Municipal de Sopachuy</v>
      </c>
      <c r="D463" s="383" t="str">
        <f>+C463</f>
        <v>Gobierno Autónomo Municipal de Sopachuy</v>
      </c>
      <c r="E463" s="240" t="s">
        <v>683</v>
      </c>
      <c r="F463" s="241">
        <f ca="1">+IFERROR(INDEX('Hoja de Trabajo para listado'!$A$155:$Z$1048576,MATCH($A463,'Hoja de Trabajo para listado'!$A$155:$A$1048576,0),MATCH((CUADRO!F$4&amp;$E463),'Hoja de Trabajo para listado'!$A$151:$Z$151,0)),0)+IFERROR(INDEX('Hoja de Trabajo para listado'!$AB$155:$BA$1048576,MATCH($A463,'Hoja de Trabajo para listado'!$AB$155:$AB$1048576,0),MATCH((CUADRO!F$4&amp;$E463),'Hoja de Trabajo para listado'!$AB$151:$BA$151,0)),0)+IFERROR(INDEX('Hoja de Trabajo para listado'!$BC$155:$CB$1048576,MATCH($A463,'Hoja de Trabajo para listado'!$BC$155:$BC$1048576,0),MATCH((CUADRO!F$4&amp;$E463),'Hoja de Trabajo para listado'!$BC$151:$CB$151,0)),0)+IFERROR(INDEX('Hoja de Trabajo para listado'!$DE$153:$DG$274,MATCH($A463,'Hoja de Trabajo para listado'!$DE$153:$DE$1048576,0),MATCH((CUADRO!F$4&amp;$E463),'Hoja de Trabajo para listado'!$DE$151:$DG$151,0)),0)+IFERROR(INDEX('Hoja de Trabajo para listado'!$CD$155:$DC$1048576,MATCH($A463,'Hoja de Trabajo para listado'!$CD$155:$CD$1048576,0),MATCH((CUADRO!F$4&amp;$E463),'Hoja de Trabajo para listado'!$CD$151:$DC$151,0)),0)</f>
        <v>0</v>
      </c>
      <c r="G463" s="241">
        <f ca="1">+IFERROR(INDEX('Hoja de Trabajo para listado'!$A$155:$Z$1048576,MATCH($A463,'Hoja de Trabajo para listado'!$A$155:$A$1048576,0),MATCH((CUADRO!G$4&amp;$E463),'Hoja de Trabajo para listado'!$A$151:$Z$151,0)),0)+IFERROR(INDEX('Hoja de Trabajo para listado'!$AB$155:$BA$1048576,MATCH($A463,'Hoja de Trabajo para listado'!$AB$155:$AB$1048576,0),MATCH((CUADRO!G$4&amp;$E463),'Hoja de Trabajo para listado'!$AB$151:$BA$151,0)),0)+IFERROR(INDEX('Hoja de Trabajo para listado'!$BC$155:$CB$1048576,MATCH($A463,'Hoja de Trabajo para listado'!$BC$155:$BC$1048576,0),MATCH((CUADRO!G$4&amp;$E463),'Hoja de Trabajo para listado'!$BC$151:$CB$151,0)),0)+IFERROR(INDEX('Hoja de Trabajo para listado'!$DE$153:$DG$274,MATCH($A463,'Hoja de Trabajo para listado'!$DE$153:$DE$1048576,0),MATCH((CUADRO!G$4&amp;$E463),'Hoja de Trabajo para listado'!$DE$151:$DG$151,0)),0)+IFERROR(INDEX('Hoja de Trabajo para listado'!$CD$155:$DC$1048576,MATCH($A463,'Hoja de Trabajo para listado'!$CD$155:$CD$1048576,0),MATCH((CUADRO!G$4&amp;$E463),'Hoja de Trabajo para listado'!$CD$151:$DC$151,0)),0)</f>
        <v>0</v>
      </c>
      <c r="H463" s="241">
        <f ca="1">+IFERROR(INDEX('Hoja de Trabajo para listado'!$A$155:$Z$1048576,MATCH($A463,'Hoja de Trabajo para listado'!$A$155:$A$1048576,0),MATCH((CUADRO!H$4&amp;$E463),'Hoja de Trabajo para listado'!$A$151:$Z$151,0)),0)+IFERROR(INDEX('Hoja de Trabajo para listado'!$AB$155:$BA$1048576,MATCH($A463,'Hoja de Trabajo para listado'!$AB$155:$AB$1048576,0),MATCH((CUADRO!H$4&amp;$E463),'Hoja de Trabajo para listado'!$AB$151:$BA$151,0)),0)+IFERROR(INDEX('Hoja de Trabajo para listado'!$BC$155:$CB$1048576,MATCH($A463,'Hoja de Trabajo para listado'!$BC$155:$BC$1048576,0),MATCH((CUADRO!H$4&amp;$E463),'Hoja de Trabajo para listado'!$BC$151:$CB$151,0)),0)+IFERROR(INDEX('Hoja de Trabajo para listado'!$DE$153:$DG$274,MATCH($A463,'Hoja de Trabajo para listado'!$DE$153:$DE$1048576,0),MATCH((CUADRO!H$4&amp;$E463),'Hoja de Trabajo para listado'!$DE$151:$DG$151,0)),0)+IFERROR(INDEX('Hoja de Trabajo para listado'!$CD$155:$DC$1048576,MATCH($A463,'Hoja de Trabajo para listado'!$CD$155:$CD$1048576,0),MATCH((CUADRO!H$4&amp;$E463),'Hoja de Trabajo para listado'!$CD$151:$DC$151,0)),0)</f>
        <v>0</v>
      </c>
      <c r="I463" s="241">
        <f ca="1">+IFERROR(INDEX('Hoja de Trabajo para listado'!$A$155:$Z$1048576,MATCH($A463,'Hoja de Trabajo para listado'!$A$155:$A$1048576,0),MATCH((CUADRO!I$4&amp;$E463),'Hoja de Trabajo para listado'!$A$151:$Z$151,0)),0)+IFERROR(INDEX('Hoja de Trabajo para listado'!$AB$155:$BA$1048576,MATCH($A463,'Hoja de Trabajo para listado'!$AB$155:$AB$1048576,0),MATCH((CUADRO!I$4&amp;$E463),'Hoja de Trabajo para listado'!$AB$151:$BA$151,0)),0)+IFERROR(INDEX('Hoja de Trabajo para listado'!$BC$155:$CB$1048576,MATCH($A463,'Hoja de Trabajo para listado'!$BC$155:$BC$1048576,0),MATCH((CUADRO!I$4&amp;$E463),'Hoja de Trabajo para listado'!$BC$151:$CB$151,0)),0)+IFERROR(INDEX('Hoja de Trabajo para listado'!$DE$153:$DG$274,MATCH($A463,'Hoja de Trabajo para listado'!$DE$153:$DE$1048576,0),MATCH((CUADRO!I$4&amp;$E463),'Hoja de Trabajo para listado'!$DE$151:$DG$151,0)),0)+IFERROR(INDEX('Hoja de Trabajo para listado'!$CD$155:$DC$1048576,MATCH($A463,'Hoja de Trabajo para listado'!$CD$155:$CD$1048576,0),MATCH((CUADRO!I$4&amp;$E463),'Hoja de Trabajo para listado'!$CD$151:$DC$151,0)),0)</f>
        <v>0</v>
      </c>
      <c r="J463" s="241">
        <f ca="1">+IFERROR(INDEX('Hoja de Trabajo para listado'!$A$155:$Z$1048576,MATCH($A463,'Hoja de Trabajo para listado'!$A$155:$A$1048576,0),MATCH((CUADRO!J$4&amp;$E463),'Hoja de Trabajo para listado'!$A$151:$Z$151,0)),0)+IFERROR(INDEX('Hoja de Trabajo para listado'!$AB$155:$BA$1048576,MATCH($A463,'Hoja de Trabajo para listado'!$AB$155:$AB$1048576,0),MATCH((CUADRO!J$4&amp;$E463),'Hoja de Trabajo para listado'!$AB$151:$BA$151,0)),0)+IFERROR(INDEX('Hoja de Trabajo para listado'!$BC$155:$CB$1048576,MATCH($A463,'Hoja de Trabajo para listado'!$BC$155:$BC$1048576,0),MATCH((CUADRO!J$4&amp;$E463),'Hoja de Trabajo para listado'!$BC$151:$CB$151,0)),0)+IFERROR(INDEX('Hoja de Trabajo para listado'!$DE$153:$DG$274,MATCH($A463,'Hoja de Trabajo para listado'!$DE$153:$DE$1048576,0),MATCH((CUADRO!J$4&amp;$E463),'Hoja de Trabajo para listado'!$DE$151:$DG$151,0)),0)+IFERROR(INDEX('Hoja de Trabajo para listado'!$CD$155:$DC$1048576,MATCH($A463,'Hoja de Trabajo para listado'!$CD$155:$CD$1048576,0),MATCH((CUADRO!J$4&amp;$E463),'Hoja de Trabajo para listado'!$CD$151:$DC$151,0)),0)</f>
        <v>0</v>
      </c>
      <c r="K463" s="241">
        <f ca="1">+IFERROR(INDEX('Hoja de Trabajo para listado'!$A$155:$Z$1048576,MATCH($A463,'Hoja de Trabajo para listado'!$A$155:$A$1048576,0),MATCH((CUADRO!K$4&amp;$E463),'Hoja de Trabajo para listado'!$A$151:$Z$151,0)),0)+IFERROR(INDEX('Hoja de Trabajo para listado'!$AB$155:$BA$1048576,MATCH($A463,'Hoja de Trabajo para listado'!$AB$155:$AB$1048576,0),MATCH((CUADRO!K$4&amp;$E463),'Hoja de Trabajo para listado'!$AB$151:$BA$151,0)),0)+IFERROR(INDEX('Hoja de Trabajo para listado'!$BC$155:$CB$1048576,MATCH($A463,'Hoja de Trabajo para listado'!$BC$155:$BC$1048576,0),MATCH((CUADRO!K$4&amp;$E463),'Hoja de Trabajo para listado'!$BC$151:$CB$151,0)),0)+IFERROR(INDEX('Hoja de Trabajo para listado'!$DE$153:$DG$274,MATCH($A463,'Hoja de Trabajo para listado'!$DE$153:$DE$1048576,0),MATCH((CUADRO!K$4&amp;$E463),'Hoja de Trabajo para listado'!$DE$151:$DG$151,0)),0)+IFERROR(INDEX('Hoja de Trabajo para listado'!$CD$155:$DC$1048576,MATCH($A463,'Hoja de Trabajo para listado'!$CD$155:$CD$1048576,0),MATCH((CUADRO!K$4&amp;$E463),'Hoja de Trabajo para listado'!$CD$151:$DC$151,0)),0)</f>
        <v>0</v>
      </c>
      <c r="L463" s="241">
        <f ca="1">+IFERROR(INDEX('Hoja de Trabajo para listado'!$A$155:$Z$1048576,MATCH($A463,'Hoja de Trabajo para listado'!$A$155:$A$1048576,0),MATCH((CUADRO!L$4&amp;$E463),'Hoja de Trabajo para listado'!$A$151:$Z$151,0)),0)+IFERROR(INDEX('Hoja de Trabajo para listado'!$AB$155:$BA$1048576,MATCH($A463,'Hoja de Trabajo para listado'!$AB$155:$AB$1048576,0),MATCH((CUADRO!L$4&amp;$E463),'Hoja de Trabajo para listado'!$AB$151:$BA$151,0)),0)+IFERROR(INDEX('Hoja de Trabajo para listado'!$BC$155:$CB$1048576,MATCH($A463,'Hoja de Trabajo para listado'!$BC$155:$BC$1048576,0),MATCH((CUADRO!L$4&amp;$E463),'Hoja de Trabajo para listado'!$BC$151:$CB$151,0)),0)+IFERROR(INDEX('Hoja de Trabajo para listado'!$DE$153:$DG$274,MATCH($A463,'Hoja de Trabajo para listado'!$DE$153:$DE$1048576,0),MATCH((CUADRO!L$4&amp;$E463),'Hoja de Trabajo para listado'!$DE$151:$DG$151,0)),0)+IFERROR(INDEX('Hoja de Trabajo para listado'!$CD$155:$DC$1048576,MATCH($A463,'Hoja de Trabajo para listado'!$CD$155:$CD$1048576,0),MATCH((CUADRO!L$4&amp;$E463),'Hoja de Trabajo para listado'!$CD$151:$DC$151,0)),0)</f>
        <v>0</v>
      </c>
      <c r="M463" s="241">
        <f ca="1">+IFERROR(INDEX('Hoja de Trabajo para listado'!$A$155:$Z$1048576,MATCH($A463,'Hoja de Trabajo para listado'!$A$155:$A$1048576,0),MATCH((CUADRO!M$4&amp;$E463),'Hoja de Trabajo para listado'!$A$151:$Z$151,0)),0)+IFERROR(INDEX('Hoja de Trabajo para listado'!$AB$155:$BA$1048576,MATCH($A463,'Hoja de Trabajo para listado'!$AB$155:$AB$1048576,0),MATCH((CUADRO!M$4&amp;$E463),'Hoja de Trabajo para listado'!$AB$151:$BA$151,0)),0)+IFERROR(INDEX('Hoja de Trabajo para listado'!$BC$155:$CB$1048576,MATCH($A463,'Hoja de Trabajo para listado'!$BC$155:$BC$1048576,0),MATCH((CUADRO!M$4&amp;$E463),'Hoja de Trabajo para listado'!$BC$151:$CB$151,0)),0)+IFERROR(INDEX('Hoja de Trabajo para listado'!$DE$153:$DG$274,MATCH($A463,'Hoja de Trabajo para listado'!$DE$153:$DE$1048576,0),MATCH((CUADRO!M$4&amp;$E463),'Hoja de Trabajo para listado'!$DE$151:$DG$151,0)),0)+IFERROR(INDEX('Hoja de Trabajo para listado'!$CD$155:$DC$1048576,MATCH($A463,'Hoja de Trabajo para listado'!$CD$155:$CD$1048576,0),MATCH((CUADRO!M$4&amp;$E463),'Hoja de Trabajo para listado'!$CD$151:$DC$151,0)),0)</f>
        <v>0</v>
      </c>
      <c r="N463" s="241">
        <f ca="1">+IFERROR(INDEX('Hoja de Trabajo para listado'!$A$155:$Z$1048576,MATCH($A463,'Hoja de Trabajo para listado'!$A$155:$A$1048576,0),MATCH((CUADRO!N$4&amp;$E463),'Hoja de Trabajo para listado'!$A$151:$Z$151,0)),0)+IFERROR(INDEX('Hoja de Trabajo para listado'!$AB$155:$BA$1048576,MATCH($A463,'Hoja de Trabajo para listado'!$AB$155:$AB$1048576,0),MATCH((CUADRO!N$4&amp;$E463),'Hoja de Trabajo para listado'!$AB$151:$BA$151,0)),0)+IFERROR(INDEX('Hoja de Trabajo para listado'!$BC$155:$CB$1048576,MATCH($A463,'Hoja de Trabajo para listado'!$BC$155:$BC$1048576,0),MATCH((CUADRO!N$4&amp;$E463),'Hoja de Trabajo para listado'!$BC$151:$CB$151,0)),0)+IFERROR(INDEX('Hoja de Trabajo para listado'!$DE$153:$DG$274,MATCH($A463,'Hoja de Trabajo para listado'!$DE$153:$DE$1048576,0),MATCH((CUADRO!N$4&amp;$E463),'Hoja de Trabajo para listado'!$DE$151:$DG$151,0)),0)+IFERROR(INDEX('Hoja de Trabajo para listado'!$CD$155:$DC$1048576,MATCH($A463,'Hoja de Trabajo para listado'!$CD$155:$CD$1048576,0),MATCH((CUADRO!N$4&amp;$E463),'Hoja de Trabajo para listado'!$CD$151:$DC$151,0)),0)</f>
        <v>0</v>
      </c>
      <c r="O463" s="241">
        <f ca="1">+IFERROR(INDEX('Hoja de Trabajo para listado'!$A$155:$Z$1048576,MATCH($A463,'Hoja de Trabajo para listado'!$A$155:$A$1048576,0),MATCH((CUADRO!O$4&amp;$E463),'Hoja de Trabajo para listado'!$A$151:$Z$151,0)),0)+IFERROR(INDEX('Hoja de Trabajo para listado'!$AB$155:$BA$1048576,MATCH($A463,'Hoja de Trabajo para listado'!$AB$155:$AB$1048576,0),MATCH((CUADRO!O$4&amp;$E463),'Hoja de Trabajo para listado'!$AB$151:$BA$151,0)),0)+IFERROR(INDEX('Hoja de Trabajo para listado'!$BC$155:$CB$1048576,MATCH($A463,'Hoja de Trabajo para listado'!$BC$155:$BC$1048576,0),MATCH((CUADRO!O$4&amp;$E463),'Hoja de Trabajo para listado'!$BC$151:$CB$151,0)),0)+IFERROR(INDEX('Hoja de Trabajo para listado'!$DE$153:$DG$274,MATCH($A463,'Hoja de Trabajo para listado'!$DE$153:$DE$1048576,0),MATCH((CUADRO!O$4&amp;$E463),'Hoja de Trabajo para listado'!$DE$151:$DG$151,0)),0)+IFERROR(INDEX('Hoja de Trabajo para listado'!$CD$155:$DC$1048576,MATCH($A463,'Hoja de Trabajo para listado'!$CD$155:$CD$1048576,0),MATCH((CUADRO!O$4&amp;$E463),'Hoja de Trabajo para listado'!$CD$151:$DC$151,0)),0)</f>
        <v>0</v>
      </c>
      <c r="P463" s="241">
        <f ca="1">+IFERROR(INDEX('Hoja de Trabajo para listado'!$A$155:$Z$1048576,MATCH($A463,'Hoja de Trabajo para listado'!$A$155:$A$1048576,0),MATCH((CUADRO!P$4&amp;$E463),'Hoja de Trabajo para listado'!$A$151:$Z$151,0)),0)+IFERROR(INDEX('Hoja de Trabajo para listado'!$AB$155:$BA$1048576,MATCH($A463,'Hoja de Trabajo para listado'!$AB$155:$AB$1048576,0),MATCH((CUADRO!P$4&amp;$E463),'Hoja de Trabajo para listado'!$AB$151:$BA$151,0)),0)+IFERROR(INDEX('Hoja de Trabajo para listado'!$BC$155:$CB$1048576,MATCH($A463,'Hoja de Trabajo para listado'!$BC$155:$BC$1048576,0),MATCH((CUADRO!P$4&amp;$E463),'Hoja de Trabajo para listado'!$BC$151:$CB$151,0)),0)+IFERROR(INDEX('Hoja de Trabajo para listado'!$DE$153:$DG$274,MATCH($A463,'Hoja de Trabajo para listado'!$DE$153:$DE$1048576,0),MATCH((CUADRO!P$4&amp;$E463),'Hoja de Trabajo para listado'!$DE$151:$DG$151,0)),0)+IFERROR(INDEX('Hoja de Trabajo para listado'!$CD$155:$DC$1048576,MATCH($A463,'Hoja de Trabajo para listado'!$CD$155:$CD$1048576,0),MATCH((CUADRO!P$4&amp;$E463),'Hoja de Trabajo para listado'!$CD$151:$DC$151,0)),0)</f>
        <v>0</v>
      </c>
      <c r="Q463" s="241">
        <f ca="1">+IFERROR(INDEX('Hoja de Trabajo para listado'!$A$155:$Z$1048576,MATCH($A463,'Hoja de Trabajo para listado'!$A$155:$A$1048576,0),MATCH((CUADRO!Q$4&amp;$E463),'Hoja de Trabajo para listado'!$A$151:$Z$151,0)),0)+IFERROR(INDEX('Hoja de Trabajo para listado'!$AB$155:$BA$1048576,MATCH($A463,'Hoja de Trabajo para listado'!$AB$155:$AB$1048576,0),MATCH((CUADRO!Q$4&amp;$E463),'Hoja de Trabajo para listado'!$AB$151:$BA$151,0)),0)+IFERROR(INDEX('Hoja de Trabajo para listado'!$BC$155:$CB$1048576,MATCH($A463,'Hoja de Trabajo para listado'!$BC$155:$BC$1048576,0),MATCH((CUADRO!Q$4&amp;$E463),'Hoja de Trabajo para listado'!$BC$151:$CB$151,0)),0)+IFERROR(INDEX('Hoja de Trabajo para listado'!$DE$153:$DG$274,MATCH($A463,'Hoja de Trabajo para listado'!$DE$153:$DE$1048576,0),MATCH((CUADRO!Q$4&amp;$E463),'Hoja de Trabajo para listado'!$DE$151:$DG$151,0)),0)+IFERROR(INDEX('Hoja de Trabajo para listado'!$CD$155:$DC$1048576,MATCH($A463,'Hoja de Trabajo para listado'!$CD$155:$CD$1048576,0),MATCH((CUADRO!Q$4&amp;$E463),'Hoja de Trabajo para listado'!$CD$151:$DC$151,0)),0)</f>
        <v>0</v>
      </c>
      <c r="R463" s="241">
        <f t="shared" ca="1" si="14"/>
        <v>0</v>
      </c>
      <c r="S463" s="247"/>
      <c r="T463" s="241">
        <f ca="1">+T464</f>
        <v>0</v>
      </c>
      <c r="U463" s="240">
        <f t="shared" si="15"/>
        <v>1</v>
      </c>
    </row>
    <row r="464" spans="1:21" customFormat="1" ht="15" hidden="1" customHeight="1">
      <c r="A464" s="32">
        <v>1112</v>
      </c>
      <c r="B464" s="382"/>
      <c r="C464" s="245" t="str">
        <f>+VLOOKUP(A464,bd_lista!$A$3:$C$592,3,FALSE)</f>
        <v>Gobierno Autónomo Municipal de Sopachuy</v>
      </c>
      <c r="D464" s="384"/>
      <c r="E464" s="242" t="s">
        <v>684</v>
      </c>
      <c r="F464" s="241">
        <f ca="1">+IFERROR(INDEX('Hoja de Trabajo para listado'!$A$155:$Z$1048576,MATCH($A464,'Hoja de Trabajo para listado'!$A$155:$A$1048576,0),MATCH((CUADRO!F$4&amp;$E464),'Hoja de Trabajo para listado'!$A$151:$Z$151,0)),0)+IFERROR(INDEX('Hoja de Trabajo para listado'!$AB$155:$BA$1048576,MATCH($A464,'Hoja de Trabajo para listado'!$AB$155:$AB$1048576,0),MATCH((CUADRO!F$4&amp;$E464),'Hoja de Trabajo para listado'!$AB$151:$BA$151,0)),0)+IFERROR(INDEX('Hoja de Trabajo para listado'!$BC$155:$CB$1048576,MATCH($A464,'Hoja de Trabajo para listado'!$BC$155:$BC$1048576,0),MATCH((CUADRO!F$4&amp;$E464),'Hoja de Trabajo para listado'!$BC$151:$CB$151,0)),0)+IFERROR(INDEX('Hoja de Trabajo para listado'!$DE$153:$DG$274,MATCH($A464,'Hoja de Trabajo para listado'!$DE$153:$DE$1048576,0),MATCH((CUADRO!F$4&amp;$E464),'Hoja de Trabajo para listado'!$DE$151:$DG$151,0)),0)+IFERROR(INDEX('Hoja de Trabajo para listado'!$CD$155:$DC$1048576,MATCH($A464,'Hoja de Trabajo para listado'!$CD$155:$CD$1048576,0),MATCH((CUADRO!F$4&amp;$E464),'Hoja de Trabajo para listado'!$CD$151:$DC$151,0)),0)</f>
        <v>0</v>
      </c>
      <c r="G464" s="241">
        <f ca="1">+IFERROR(INDEX('Hoja de Trabajo para listado'!$A$155:$Z$1048576,MATCH($A464,'Hoja de Trabajo para listado'!$A$155:$A$1048576,0),MATCH((CUADRO!G$4&amp;$E464),'Hoja de Trabajo para listado'!$A$151:$Z$151,0)),0)+IFERROR(INDEX('Hoja de Trabajo para listado'!$AB$155:$BA$1048576,MATCH($A464,'Hoja de Trabajo para listado'!$AB$155:$AB$1048576,0),MATCH((CUADRO!G$4&amp;$E464),'Hoja de Trabajo para listado'!$AB$151:$BA$151,0)),0)+IFERROR(INDEX('Hoja de Trabajo para listado'!$BC$155:$CB$1048576,MATCH($A464,'Hoja de Trabajo para listado'!$BC$155:$BC$1048576,0),MATCH((CUADRO!G$4&amp;$E464),'Hoja de Trabajo para listado'!$BC$151:$CB$151,0)),0)+IFERROR(INDEX('Hoja de Trabajo para listado'!$DE$153:$DG$274,MATCH($A464,'Hoja de Trabajo para listado'!$DE$153:$DE$1048576,0),MATCH((CUADRO!G$4&amp;$E464),'Hoja de Trabajo para listado'!$DE$151:$DG$151,0)),0)+IFERROR(INDEX('Hoja de Trabajo para listado'!$CD$155:$DC$1048576,MATCH($A464,'Hoja de Trabajo para listado'!$CD$155:$CD$1048576,0),MATCH((CUADRO!G$4&amp;$E464),'Hoja de Trabajo para listado'!$CD$151:$DC$151,0)),0)</f>
        <v>0</v>
      </c>
      <c r="H464" s="241">
        <f ca="1">+IFERROR(INDEX('Hoja de Trabajo para listado'!$A$155:$Z$1048576,MATCH($A464,'Hoja de Trabajo para listado'!$A$155:$A$1048576,0),MATCH((CUADRO!H$4&amp;$E464),'Hoja de Trabajo para listado'!$A$151:$Z$151,0)),0)+IFERROR(INDEX('Hoja de Trabajo para listado'!$AB$155:$BA$1048576,MATCH($A464,'Hoja de Trabajo para listado'!$AB$155:$AB$1048576,0),MATCH((CUADRO!H$4&amp;$E464),'Hoja de Trabajo para listado'!$AB$151:$BA$151,0)),0)+IFERROR(INDEX('Hoja de Trabajo para listado'!$BC$155:$CB$1048576,MATCH($A464,'Hoja de Trabajo para listado'!$BC$155:$BC$1048576,0),MATCH((CUADRO!H$4&amp;$E464),'Hoja de Trabajo para listado'!$BC$151:$CB$151,0)),0)+IFERROR(INDEX('Hoja de Trabajo para listado'!$DE$153:$DG$274,MATCH($A464,'Hoja de Trabajo para listado'!$DE$153:$DE$1048576,0),MATCH((CUADRO!H$4&amp;$E464),'Hoja de Trabajo para listado'!$DE$151:$DG$151,0)),0)+IFERROR(INDEX('Hoja de Trabajo para listado'!$CD$155:$DC$1048576,MATCH($A464,'Hoja de Trabajo para listado'!$CD$155:$CD$1048576,0),MATCH((CUADRO!H$4&amp;$E464),'Hoja de Trabajo para listado'!$CD$151:$DC$151,0)),0)</f>
        <v>0</v>
      </c>
      <c r="I464" s="241">
        <f ca="1">+IFERROR(INDEX('Hoja de Trabajo para listado'!$A$155:$Z$1048576,MATCH($A464,'Hoja de Trabajo para listado'!$A$155:$A$1048576,0),MATCH((CUADRO!I$4&amp;$E464),'Hoja de Trabajo para listado'!$A$151:$Z$151,0)),0)+IFERROR(INDEX('Hoja de Trabajo para listado'!$AB$155:$BA$1048576,MATCH($A464,'Hoja de Trabajo para listado'!$AB$155:$AB$1048576,0),MATCH((CUADRO!I$4&amp;$E464),'Hoja de Trabajo para listado'!$AB$151:$BA$151,0)),0)+IFERROR(INDEX('Hoja de Trabajo para listado'!$BC$155:$CB$1048576,MATCH($A464,'Hoja de Trabajo para listado'!$BC$155:$BC$1048576,0),MATCH((CUADRO!I$4&amp;$E464),'Hoja de Trabajo para listado'!$BC$151:$CB$151,0)),0)+IFERROR(INDEX('Hoja de Trabajo para listado'!$DE$153:$DG$274,MATCH($A464,'Hoja de Trabajo para listado'!$DE$153:$DE$1048576,0),MATCH((CUADRO!I$4&amp;$E464),'Hoja de Trabajo para listado'!$DE$151:$DG$151,0)),0)+IFERROR(INDEX('Hoja de Trabajo para listado'!$CD$155:$DC$1048576,MATCH($A464,'Hoja de Trabajo para listado'!$CD$155:$CD$1048576,0),MATCH((CUADRO!I$4&amp;$E464),'Hoja de Trabajo para listado'!$CD$151:$DC$151,0)),0)</f>
        <v>0</v>
      </c>
      <c r="J464" s="241">
        <f ca="1">+IFERROR(INDEX('Hoja de Trabajo para listado'!$A$155:$Z$1048576,MATCH($A464,'Hoja de Trabajo para listado'!$A$155:$A$1048576,0),MATCH((CUADRO!J$4&amp;$E464),'Hoja de Trabajo para listado'!$A$151:$Z$151,0)),0)+IFERROR(INDEX('Hoja de Trabajo para listado'!$AB$155:$BA$1048576,MATCH($A464,'Hoja de Trabajo para listado'!$AB$155:$AB$1048576,0),MATCH((CUADRO!J$4&amp;$E464),'Hoja de Trabajo para listado'!$AB$151:$BA$151,0)),0)+IFERROR(INDEX('Hoja de Trabajo para listado'!$BC$155:$CB$1048576,MATCH($A464,'Hoja de Trabajo para listado'!$BC$155:$BC$1048576,0),MATCH((CUADRO!J$4&amp;$E464),'Hoja de Trabajo para listado'!$BC$151:$CB$151,0)),0)+IFERROR(INDEX('Hoja de Trabajo para listado'!$DE$153:$DG$274,MATCH($A464,'Hoja de Trabajo para listado'!$DE$153:$DE$1048576,0),MATCH((CUADRO!J$4&amp;$E464),'Hoja de Trabajo para listado'!$DE$151:$DG$151,0)),0)+IFERROR(INDEX('Hoja de Trabajo para listado'!$CD$155:$DC$1048576,MATCH($A464,'Hoja de Trabajo para listado'!$CD$155:$CD$1048576,0),MATCH((CUADRO!J$4&amp;$E464),'Hoja de Trabajo para listado'!$CD$151:$DC$151,0)),0)</f>
        <v>0</v>
      </c>
      <c r="K464" s="241">
        <f ca="1">+IFERROR(INDEX('Hoja de Trabajo para listado'!$A$155:$Z$1048576,MATCH($A464,'Hoja de Trabajo para listado'!$A$155:$A$1048576,0),MATCH((CUADRO!K$4&amp;$E464),'Hoja de Trabajo para listado'!$A$151:$Z$151,0)),0)+IFERROR(INDEX('Hoja de Trabajo para listado'!$AB$155:$BA$1048576,MATCH($A464,'Hoja de Trabajo para listado'!$AB$155:$AB$1048576,0),MATCH((CUADRO!K$4&amp;$E464),'Hoja de Trabajo para listado'!$AB$151:$BA$151,0)),0)+IFERROR(INDEX('Hoja de Trabajo para listado'!$BC$155:$CB$1048576,MATCH($A464,'Hoja de Trabajo para listado'!$BC$155:$BC$1048576,0),MATCH((CUADRO!K$4&amp;$E464),'Hoja de Trabajo para listado'!$BC$151:$CB$151,0)),0)+IFERROR(INDEX('Hoja de Trabajo para listado'!$DE$153:$DG$274,MATCH($A464,'Hoja de Trabajo para listado'!$DE$153:$DE$1048576,0),MATCH((CUADRO!K$4&amp;$E464),'Hoja de Trabajo para listado'!$DE$151:$DG$151,0)),0)+IFERROR(INDEX('Hoja de Trabajo para listado'!$CD$155:$DC$1048576,MATCH($A464,'Hoja de Trabajo para listado'!$CD$155:$CD$1048576,0),MATCH((CUADRO!K$4&amp;$E464),'Hoja de Trabajo para listado'!$CD$151:$DC$151,0)),0)</f>
        <v>0</v>
      </c>
      <c r="L464" s="241">
        <f ca="1">+IFERROR(INDEX('Hoja de Trabajo para listado'!$A$155:$Z$1048576,MATCH($A464,'Hoja de Trabajo para listado'!$A$155:$A$1048576,0),MATCH((CUADRO!L$4&amp;$E464),'Hoja de Trabajo para listado'!$A$151:$Z$151,0)),0)+IFERROR(INDEX('Hoja de Trabajo para listado'!$AB$155:$BA$1048576,MATCH($A464,'Hoja de Trabajo para listado'!$AB$155:$AB$1048576,0),MATCH((CUADRO!L$4&amp;$E464),'Hoja de Trabajo para listado'!$AB$151:$BA$151,0)),0)+IFERROR(INDEX('Hoja de Trabajo para listado'!$BC$155:$CB$1048576,MATCH($A464,'Hoja de Trabajo para listado'!$BC$155:$BC$1048576,0),MATCH((CUADRO!L$4&amp;$E464),'Hoja de Trabajo para listado'!$BC$151:$CB$151,0)),0)+IFERROR(INDEX('Hoja de Trabajo para listado'!$DE$153:$DG$274,MATCH($A464,'Hoja de Trabajo para listado'!$DE$153:$DE$1048576,0),MATCH((CUADRO!L$4&amp;$E464),'Hoja de Trabajo para listado'!$DE$151:$DG$151,0)),0)+IFERROR(INDEX('Hoja de Trabajo para listado'!$CD$155:$DC$1048576,MATCH($A464,'Hoja de Trabajo para listado'!$CD$155:$CD$1048576,0),MATCH((CUADRO!L$4&amp;$E464),'Hoja de Trabajo para listado'!$CD$151:$DC$151,0)),0)</f>
        <v>0</v>
      </c>
      <c r="M464" s="241">
        <f ca="1">+IFERROR(INDEX('Hoja de Trabajo para listado'!$A$155:$Z$1048576,MATCH($A464,'Hoja de Trabajo para listado'!$A$155:$A$1048576,0),MATCH((CUADRO!M$4&amp;$E464),'Hoja de Trabajo para listado'!$A$151:$Z$151,0)),0)+IFERROR(INDEX('Hoja de Trabajo para listado'!$AB$155:$BA$1048576,MATCH($A464,'Hoja de Trabajo para listado'!$AB$155:$AB$1048576,0),MATCH((CUADRO!M$4&amp;$E464),'Hoja de Trabajo para listado'!$AB$151:$BA$151,0)),0)+IFERROR(INDEX('Hoja de Trabajo para listado'!$BC$155:$CB$1048576,MATCH($A464,'Hoja de Trabajo para listado'!$BC$155:$BC$1048576,0),MATCH((CUADRO!M$4&amp;$E464),'Hoja de Trabajo para listado'!$BC$151:$CB$151,0)),0)+IFERROR(INDEX('Hoja de Trabajo para listado'!$DE$153:$DG$274,MATCH($A464,'Hoja de Trabajo para listado'!$DE$153:$DE$1048576,0),MATCH((CUADRO!M$4&amp;$E464),'Hoja de Trabajo para listado'!$DE$151:$DG$151,0)),0)+IFERROR(INDEX('Hoja de Trabajo para listado'!$CD$155:$DC$1048576,MATCH($A464,'Hoja de Trabajo para listado'!$CD$155:$CD$1048576,0),MATCH((CUADRO!M$4&amp;$E464),'Hoja de Trabajo para listado'!$CD$151:$DC$151,0)),0)</f>
        <v>0</v>
      </c>
      <c r="N464" s="241">
        <f ca="1">+IFERROR(INDEX('Hoja de Trabajo para listado'!$A$155:$Z$1048576,MATCH($A464,'Hoja de Trabajo para listado'!$A$155:$A$1048576,0),MATCH((CUADRO!N$4&amp;$E464),'Hoja de Trabajo para listado'!$A$151:$Z$151,0)),0)+IFERROR(INDEX('Hoja de Trabajo para listado'!$AB$155:$BA$1048576,MATCH($A464,'Hoja de Trabajo para listado'!$AB$155:$AB$1048576,0),MATCH((CUADRO!N$4&amp;$E464),'Hoja de Trabajo para listado'!$AB$151:$BA$151,0)),0)+IFERROR(INDEX('Hoja de Trabajo para listado'!$BC$155:$CB$1048576,MATCH($A464,'Hoja de Trabajo para listado'!$BC$155:$BC$1048576,0),MATCH((CUADRO!N$4&amp;$E464),'Hoja de Trabajo para listado'!$BC$151:$CB$151,0)),0)+IFERROR(INDEX('Hoja de Trabajo para listado'!$DE$153:$DG$274,MATCH($A464,'Hoja de Trabajo para listado'!$DE$153:$DE$1048576,0),MATCH((CUADRO!N$4&amp;$E464),'Hoja de Trabajo para listado'!$DE$151:$DG$151,0)),0)+IFERROR(INDEX('Hoja de Trabajo para listado'!$CD$155:$DC$1048576,MATCH($A464,'Hoja de Trabajo para listado'!$CD$155:$CD$1048576,0),MATCH((CUADRO!N$4&amp;$E464),'Hoja de Trabajo para listado'!$CD$151:$DC$151,0)),0)</f>
        <v>0</v>
      </c>
      <c r="O464" s="241">
        <f ca="1">+IFERROR(INDEX('Hoja de Trabajo para listado'!$A$155:$Z$1048576,MATCH($A464,'Hoja de Trabajo para listado'!$A$155:$A$1048576,0),MATCH((CUADRO!O$4&amp;$E464),'Hoja de Trabajo para listado'!$A$151:$Z$151,0)),0)+IFERROR(INDEX('Hoja de Trabajo para listado'!$AB$155:$BA$1048576,MATCH($A464,'Hoja de Trabajo para listado'!$AB$155:$AB$1048576,0),MATCH((CUADRO!O$4&amp;$E464),'Hoja de Trabajo para listado'!$AB$151:$BA$151,0)),0)+IFERROR(INDEX('Hoja de Trabajo para listado'!$BC$155:$CB$1048576,MATCH($A464,'Hoja de Trabajo para listado'!$BC$155:$BC$1048576,0),MATCH((CUADRO!O$4&amp;$E464),'Hoja de Trabajo para listado'!$BC$151:$CB$151,0)),0)+IFERROR(INDEX('Hoja de Trabajo para listado'!$DE$153:$DG$274,MATCH($A464,'Hoja de Trabajo para listado'!$DE$153:$DE$1048576,0),MATCH((CUADRO!O$4&amp;$E464),'Hoja de Trabajo para listado'!$DE$151:$DG$151,0)),0)+IFERROR(INDEX('Hoja de Trabajo para listado'!$CD$155:$DC$1048576,MATCH($A464,'Hoja de Trabajo para listado'!$CD$155:$CD$1048576,0),MATCH((CUADRO!O$4&amp;$E464),'Hoja de Trabajo para listado'!$CD$151:$DC$151,0)),0)</f>
        <v>0</v>
      </c>
      <c r="P464" s="241">
        <f ca="1">+IFERROR(INDEX('Hoja de Trabajo para listado'!$A$155:$Z$1048576,MATCH($A464,'Hoja de Trabajo para listado'!$A$155:$A$1048576,0),MATCH((CUADRO!P$4&amp;$E464),'Hoja de Trabajo para listado'!$A$151:$Z$151,0)),0)+IFERROR(INDEX('Hoja de Trabajo para listado'!$AB$155:$BA$1048576,MATCH($A464,'Hoja de Trabajo para listado'!$AB$155:$AB$1048576,0),MATCH((CUADRO!P$4&amp;$E464),'Hoja de Trabajo para listado'!$AB$151:$BA$151,0)),0)+IFERROR(INDEX('Hoja de Trabajo para listado'!$BC$155:$CB$1048576,MATCH($A464,'Hoja de Trabajo para listado'!$BC$155:$BC$1048576,0),MATCH((CUADRO!P$4&amp;$E464),'Hoja de Trabajo para listado'!$BC$151:$CB$151,0)),0)+IFERROR(INDEX('Hoja de Trabajo para listado'!$DE$153:$DG$274,MATCH($A464,'Hoja de Trabajo para listado'!$DE$153:$DE$1048576,0),MATCH((CUADRO!P$4&amp;$E464),'Hoja de Trabajo para listado'!$DE$151:$DG$151,0)),0)+IFERROR(INDEX('Hoja de Trabajo para listado'!$CD$155:$DC$1048576,MATCH($A464,'Hoja de Trabajo para listado'!$CD$155:$CD$1048576,0),MATCH((CUADRO!P$4&amp;$E464),'Hoja de Trabajo para listado'!$CD$151:$DC$151,0)),0)</f>
        <v>0</v>
      </c>
      <c r="Q464" s="241">
        <f ca="1">+IFERROR(INDEX('Hoja de Trabajo para listado'!$A$155:$Z$1048576,MATCH($A464,'Hoja de Trabajo para listado'!$A$155:$A$1048576,0),MATCH((CUADRO!Q$4&amp;$E464),'Hoja de Trabajo para listado'!$A$151:$Z$151,0)),0)+IFERROR(INDEX('Hoja de Trabajo para listado'!$AB$155:$BA$1048576,MATCH($A464,'Hoja de Trabajo para listado'!$AB$155:$AB$1048576,0),MATCH((CUADRO!Q$4&amp;$E464),'Hoja de Trabajo para listado'!$AB$151:$BA$151,0)),0)+IFERROR(INDEX('Hoja de Trabajo para listado'!$BC$155:$CB$1048576,MATCH($A464,'Hoja de Trabajo para listado'!$BC$155:$BC$1048576,0),MATCH((CUADRO!Q$4&amp;$E464),'Hoja de Trabajo para listado'!$BC$151:$CB$151,0)),0)+IFERROR(INDEX('Hoja de Trabajo para listado'!$DE$153:$DG$274,MATCH($A464,'Hoja de Trabajo para listado'!$DE$153:$DE$1048576,0),MATCH((CUADRO!Q$4&amp;$E464),'Hoja de Trabajo para listado'!$DE$151:$DG$151,0)),0)+IFERROR(INDEX('Hoja de Trabajo para listado'!$CD$155:$DC$1048576,MATCH($A464,'Hoja de Trabajo para listado'!$CD$155:$CD$1048576,0),MATCH((CUADRO!Q$4&amp;$E464),'Hoja de Trabajo para listado'!$CD$151:$DC$151,0)),0)</f>
        <v>0</v>
      </c>
      <c r="R464" s="241">
        <f t="shared" ca="1" si="14"/>
        <v>0</v>
      </c>
      <c r="S464" s="247">
        <f ca="1">+R463+R464</f>
        <v>0</v>
      </c>
      <c r="T464" s="241">
        <f ca="1">+S464</f>
        <v>0</v>
      </c>
      <c r="U464" s="240">
        <f t="shared" si="15"/>
        <v>2</v>
      </c>
    </row>
    <row r="465" spans="1:21" customFormat="1" ht="15" hidden="1" customHeight="1">
      <c r="A465" s="32">
        <v>1113</v>
      </c>
      <c r="B465" s="381">
        <f>+A465</f>
        <v>1113</v>
      </c>
      <c r="C465" s="245" t="str">
        <f>+VLOOKUP(A465,bd_lista!$A$3:$C$592,3,FALSE)</f>
        <v>Gobierno Autónomo Municipal de Villa Alcalá</v>
      </c>
      <c r="D465" s="383" t="str">
        <f>+C465</f>
        <v>Gobierno Autónomo Municipal de Villa Alcalá</v>
      </c>
      <c r="E465" s="240" t="s">
        <v>683</v>
      </c>
      <c r="F465" s="241">
        <f ca="1">+IFERROR(INDEX('Hoja de Trabajo para listado'!$A$155:$Z$1048576,MATCH($A465,'Hoja de Trabajo para listado'!$A$155:$A$1048576,0),MATCH((CUADRO!F$4&amp;$E465),'Hoja de Trabajo para listado'!$A$151:$Z$151,0)),0)+IFERROR(INDEX('Hoja de Trabajo para listado'!$AB$155:$BA$1048576,MATCH($A465,'Hoja de Trabajo para listado'!$AB$155:$AB$1048576,0),MATCH((CUADRO!F$4&amp;$E465),'Hoja de Trabajo para listado'!$AB$151:$BA$151,0)),0)+IFERROR(INDEX('Hoja de Trabajo para listado'!$BC$155:$CB$1048576,MATCH($A465,'Hoja de Trabajo para listado'!$BC$155:$BC$1048576,0),MATCH((CUADRO!F$4&amp;$E465),'Hoja de Trabajo para listado'!$BC$151:$CB$151,0)),0)+IFERROR(INDEX('Hoja de Trabajo para listado'!$DE$153:$DG$274,MATCH($A465,'Hoja de Trabajo para listado'!$DE$153:$DE$1048576,0),MATCH((CUADRO!F$4&amp;$E465),'Hoja de Trabajo para listado'!$DE$151:$DG$151,0)),0)+IFERROR(INDEX('Hoja de Trabajo para listado'!$CD$155:$DC$1048576,MATCH($A465,'Hoja de Trabajo para listado'!$CD$155:$CD$1048576,0),MATCH((CUADRO!F$4&amp;$E465),'Hoja de Trabajo para listado'!$CD$151:$DC$151,0)),0)</f>
        <v>0</v>
      </c>
      <c r="G465" s="241">
        <f ca="1">+IFERROR(INDEX('Hoja de Trabajo para listado'!$A$155:$Z$1048576,MATCH($A465,'Hoja de Trabajo para listado'!$A$155:$A$1048576,0),MATCH((CUADRO!G$4&amp;$E465),'Hoja de Trabajo para listado'!$A$151:$Z$151,0)),0)+IFERROR(INDEX('Hoja de Trabajo para listado'!$AB$155:$BA$1048576,MATCH($A465,'Hoja de Trabajo para listado'!$AB$155:$AB$1048576,0),MATCH((CUADRO!G$4&amp;$E465),'Hoja de Trabajo para listado'!$AB$151:$BA$151,0)),0)+IFERROR(INDEX('Hoja de Trabajo para listado'!$BC$155:$CB$1048576,MATCH($A465,'Hoja de Trabajo para listado'!$BC$155:$BC$1048576,0),MATCH((CUADRO!G$4&amp;$E465),'Hoja de Trabajo para listado'!$BC$151:$CB$151,0)),0)+IFERROR(INDEX('Hoja de Trabajo para listado'!$DE$153:$DG$274,MATCH($A465,'Hoja de Trabajo para listado'!$DE$153:$DE$1048576,0),MATCH((CUADRO!G$4&amp;$E465),'Hoja de Trabajo para listado'!$DE$151:$DG$151,0)),0)+IFERROR(INDEX('Hoja de Trabajo para listado'!$CD$155:$DC$1048576,MATCH($A465,'Hoja de Trabajo para listado'!$CD$155:$CD$1048576,0),MATCH((CUADRO!G$4&amp;$E465),'Hoja de Trabajo para listado'!$CD$151:$DC$151,0)),0)</f>
        <v>0</v>
      </c>
      <c r="H465" s="241">
        <f ca="1">+IFERROR(INDEX('Hoja de Trabajo para listado'!$A$155:$Z$1048576,MATCH($A465,'Hoja de Trabajo para listado'!$A$155:$A$1048576,0),MATCH((CUADRO!H$4&amp;$E465),'Hoja de Trabajo para listado'!$A$151:$Z$151,0)),0)+IFERROR(INDEX('Hoja de Trabajo para listado'!$AB$155:$BA$1048576,MATCH($A465,'Hoja de Trabajo para listado'!$AB$155:$AB$1048576,0),MATCH((CUADRO!H$4&amp;$E465),'Hoja de Trabajo para listado'!$AB$151:$BA$151,0)),0)+IFERROR(INDEX('Hoja de Trabajo para listado'!$BC$155:$CB$1048576,MATCH($A465,'Hoja de Trabajo para listado'!$BC$155:$BC$1048576,0),MATCH((CUADRO!H$4&amp;$E465),'Hoja de Trabajo para listado'!$BC$151:$CB$151,0)),0)+IFERROR(INDEX('Hoja de Trabajo para listado'!$DE$153:$DG$274,MATCH($A465,'Hoja de Trabajo para listado'!$DE$153:$DE$1048576,0),MATCH((CUADRO!H$4&amp;$E465),'Hoja de Trabajo para listado'!$DE$151:$DG$151,0)),0)+IFERROR(INDEX('Hoja de Trabajo para listado'!$CD$155:$DC$1048576,MATCH($A465,'Hoja de Trabajo para listado'!$CD$155:$CD$1048576,0),MATCH((CUADRO!H$4&amp;$E465),'Hoja de Trabajo para listado'!$CD$151:$DC$151,0)),0)</f>
        <v>0</v>
      </c>
      <c r="I465" s="241">
        <f ca="1">+IFERROR(INDEX('Hoja de Trabajo para listado'!$A$155:$Z$1048576,MATCH($A465,'Hoja de Trabajo para listado'!$A$155:$A$1048576,0),MATCH((CUADRO!I$4&amp;$E465),'Hoja de Trabajo para listado'!$A$151:$Z$151,0)),0)+IFERROR(INDEX('Hoja de Trabajo para listado'!$AB$155:$BA$1048576,MATCH($A465,'Hoja de Trabajo para listado'!$AB$155:$AB$1048576,0),MATCH((CUADRO!I$4&amp;$E465),'Hoja de Trabajo para listado'!$AB$151:$BA$151,0)),0)+IFERROR(INDEX('Hoja de Trabajo para listado'!$BC$155:$CB$1048576,MATCH($A465,'Hoja de Trabajo para listado'!$BC$155:$BC$1048576,0),MATCH((CUADRO!I$4&amp;$E465),'Hoja de Trabajo para listado'!$BC$151:$CB$151,0)),0)+IFERROR(INDEX('Hoja de Trabajo para listado'!$DE$153:$DG$274,MATCH($A465,'Hoja de Trabajo para listado'!$DE$153:$DE$1048576,0),MATCH((CUADRO!I$4&amp;$E465),'Hoja de Trabajo para listado'!$DE$151:$DG$151,0)),0)+IFERROR(INDEX('Hoja de Trabajo para listado'!$CD$155:$DC$1048576,MATCH($A465,'Hoja de Trabajo para listado'!$CD$155:$CD$1048576,0),MATCH((CUADRO!I$4&amp;$E465),'Hoja de Trabajo para listado'!$CD$151:$DC$151,0)),0)</f>
        <v>0</v>
      </c>
      <c r="J465" s="241">
        <f ca="1">+IFERROR(INDEX('Hoja de Trabajo para listado'!$A$155:$Z$1048576,MATCH($A465,'Hoja de Trabajo para listado'!$A$155:$A$1048576,0),MATCH((CUADRO!J$4&amp;$E465),'Hoja de Trabajo para listado'!$A$151:$Z$151,0)),0)+IFERROR(INDEX('Hoja de Trabajo para listado'!$AB$155:$BA$1048576,MATCH($A465,'Hoja de Trabajo para listado'!$AB$155:$AB$1048576,0),MATCH((CUADRO!J$4&amp;$E465),'Hoja de Trabajo para listado'!$AB$151:$BA$151,0)),0)+IFERROR(INDEX('Hoja de Trabajo para listado'!$BC$155:$CB$1048576,MATCH($A465,'Hoja de Trabajo para listado'!$BC$155:$BC$1048576,0),MATCH((CUADRO!J$4&amp;$E465),'Hoja de Trabajo para listado'!$BC$151:$CB$151,0)),0)+IFERROR(INDEX('Hoja de Trabajo para listado'!$DE$153:$DG$274,MATCH($A465,'Hoja de Trabajo para listado'!$DE$153:$DE$1048576,0),MATCH((CUADRO!J$4&amp;$E465),'Hoja de Trabajo para listado'!$DE$151:$DG$151,0)),0)+IFERROR(INDEX('Hoja de Trabajo para listado'!$CD$155:$DC$1048576,MATCH($A465,'Hoja de Trabajo para listado'!$CD$155:$CD$1048576,0),MATCH((CUADRO!J$4&amp;$E465),'Hoja de Trabajo para listado'!$CD$151:$DC$151,0)),0)</f>
        <v>0</v>
      </c>
      <c r="K465" s="241">
        <f ca="1">+IFERROR(INDEX('Hoja de Trabajo para listado'!$A$155:$Z$1048576,MATCH($A465,'Hoja de Trabajo para listado'!$A$155:$A$1048576,0),MATCH((CUADRO!K$4&amp;$E465),'Hoja de Trabajo para listado'!$A$151:$Z$151,0)),0)+IFERROR(INDEX('Hoja de Trabajo para listado'!$AB$155:$BA$1048576,MATCH($A465,'Hoja de Trabajo para listado'!$AB$155:$AB$1048576,0),MATCH((CUADRO!K$4&amp;$E465),'Hoja de Trabajo para listado'!$AB$151:$BA$151,0)),0)+IFERROR(INDEX('Hoja de Trabajo para listado'!$BC$155:$CB$1048576,MATCH($A465,'Hoja de Trabajo para listado'!$BC$155:$BC$1048576,0),MATCH((CUADRO!K$4&amp;$E465),'Hoja de Trabajo para listado'!$BC$151:$CB$151,0)),0)+IFERROR(INDEX('Hoja de Trabajo para listado'!$DE$153:$DG$274,MATCH($A465,'Hoja de Trabajo para listado'!$DE$153:$DE$1048576,0),MATCH((CUADRO!K$4&amp;$E465),'Hoja de Trabajo para listado'!$DE$151:$DG$151,0)),0)+IFERROR(INDEX('Hoja de Trabajo para listado'!$CD$155:$DC$1048576,MATCH($A465,'Hoja de Trabajo para listado'!$CD$155:$CD$1048576,0),MATCH((CUADRO!K$4&amp;$E465),'Hoja de Trabajo para listado'!$CD$151:$DC$151,0)),0)</f>
        <v>0</v>
      </c>
      <c r="L465" s="241">
        <f ca="1">+IFERROR(INDEX('Hoja de Trabajo para listado'!$A$155:$Z$1048576,MATCH($A465,'Hoja de Trabajo para listado'!$A$155:$A$1048576,0),MATCH((CUADRO!L$4&amp;$E465),'Hoja de Trabajo para listado'!$A$151:$Z$151,0)),0)+IFERROR(INDEX('Hoja de Trabajo para listado'!$AB$155:$BA$1048576,MATCH($A465,'Hoja de Trabajo para listado'!$AB$155:$AB$1048576,0),MATCH((CUADRO!L$4&amp;$E465),'Hoja de Trabajo para listado'!$AB$151:$BA$151,0)),0)+IFERROR(INDEX('Hoja de Trabajo para listado'!$BC$155:$CB$1048576,MATCH($A465,'Hoja de Trabajo para listado'!$BC$155:$BC$1048576,0),MATCH((CUADRO!L$4&amp;$E465),'Hoja de Trabajo para listado'!$BC$151:$CB$151,0)),0)+IFERROR(INDEX('Hoja de Trabajo para listado'!$DE$153:$DG$274,MATCH($A465,'Hoja de Trabajo para listado'!$DE$153:$DE$1048576,0),MATCH((CUADRO!L$4&amp;$E465),'Hoja de Trabajo para listado'!$DE$151:$DG$151,0)),0)+IFERROR(INDEX('Hoja de Trabajo para listado'!$CD$155:$DC$1048576,MATCH($A465,'Hoja de Trabajo para listado'!$CD$155:$CD$1048576,0),MATCH((CUADRO!L$4&amp;$E465),'Hoja de Trabajo para listado'!$CD$151:$DC$151,0)),0)</f>
        <v>0</v>
      </c>
      <c r="M465" s="241">
        <f ca="1">+IFERROR(INDEX('Hoja de Trabajo para listado'!$A$155:$Z$1048576,MATCH($A465,'Hoja de Trabajo para listado'!$A$155:$A$1048576,0),MATCH((CUADRO!M$4&amp;$E465),'Hoja de Trabajo para listado'!$A$151:$Z$151,0)),0)+IFERROR(INDEX('Hoja de Trabajo para listado'!$AB$155:$BA$1048576,MATCH($A465,'Hoja de Trabajo para listado'!$AB$155:$AB$1048576,0),MATCH((CUADRO!M$4&amp;$E465),'Hoja de Trabajo para listado'!$AB$151:$BA$151,0)),0)+IFERROR(INDEX('Hoja de Trabajo para listado'!$BC$155:$CB$1048576,MATCH($A465,'Hoja de Trabajo para listado'!$BC$155:$BC$1048576,0),MATCH((CUADRO!M$4&amp;$E465),'Hoja de Trabajo para listado'!$BC$151:$CB$151,0)),0)+IFERROR(INDEX('Hoja de Trabajo para listado'!$DE$153:$DG$274,MATCH($A465,'Hoja de Trabajo para listado'!$DE$153:$DE$1048576,0),MATCH((CUADRO!M$4&amp;$E465),'Hoja de Trabajo para listado'!$DE$151:$DG$151,0)),0)+IFERROR(INDEX('Hoja de Trabajo para listado'!$CD$155:$DC$1048576,MATCH($A465,'Hoja de Trabajo para listado'!$CD$155:$CD$1048576,0),MATCH((CUADRO!M$4&amp;$E465),'Hoja de Trabajo para listado'!$CD$151:$DC$151,0)),0)</f>
        <v>0</v>
      </c>
      <c r="N465" s="241">
        <f ca="1">+IFERROR(INDEX('Hoja de Trabajo para listado'!$A$155:$Z$1048576,MATCH($A465,'Hoja de Trabajo para listado'!$A$155:$A$1048576,0),MATCH((CUADRO!N$4&amp;$E465),'Hoja de Trabajo para listado'!$A$151:$Z$151,0)),0)+IFERROR(INDEX('Hoja de Trabajo para listado'!$AB$155:$BA$1048576,MATCH($A465,'Hoja de Trabajo para listado'!$AB$155:$AB$1048576,0),MATCH((CUADRO!N$4&amp;$E465),'Hoja de Trabajo para listado'!$AB$151:$BA$151,0)),0)+IFERROR(INDEX('Hoja de Trabajo para listado'!$BC$155:$CB$1048576,MATCH($A465,'Hoja de Trabajo para listado'!$BC$155:$BC$1048576,0),MATCH((CUADRO!N$4&amp;$E465),'Hoja de Trabajo para listado'!$BC$151:$CB$151,0)),0)+IFERROR(INDEX('Hoja de Trabajo para listado'!$DE$153:$DG$274,MATCH($A465,'Hoja de Trabajo para listado'!$DE$153:$DE$1048576,0),MATCH((CUADRO!N$4&amp;$E465),'Hoja de Trabajo para listado'!$DE$151:$DG$151,0)),0)+IFERROR(INDEX('Hoja de Trabajo para listado'!$CD$155:$DC$1048576,MATCH($A465,'Hoja de Trabajo para listado'!$CD$155:$CD$1048576,0),MATCH((CUADRO!N$4&amp;$E465),'Hoja de Trabajo para listado'!$CD$151:$DC$151,0)),0)</f>
        <v>0</v>
      </c>
      <c r="O465" s="241">
        <f ca="1">+IFERROR(INDEX('Hoja de Trabajo para listado'!$A$155:$Z$1048576,MATCH($A465,'Hoja de Trabajo para listado'!$A$155:$A$1048576,0),MATCH((CUADRO!O$4&amp;$E465),'Hoja de Trabajo para listado'!$A$151:$Z$151,0)),0)+IFERROR(INDEX('Hoja de Trabajo para listado'!$AB$155:$BA$1048576,MATCH($A465,'Hoja de Trabajo para listado'!$AB$155:$AB$1048576,0),MATCH((CUADRO!O$4&amp;$E465),'Hoja de Trabajo para listado'!$AB$151:$BA$151,0)),0)+IFERROR(INDEX('Hoja de Trabajo para listado'!$BC$155:$CB$1048576,MATCH($A465,'Hoja de Trabajo para listado'!$BC$155:$BC$1048576,0),MATCH((CUADRO!O$4&amp;$E465),'Hoja de Trabajo para listado'!$BC$151:$CB$151,0)),0)+IFERROR(INDEX('Hoja de Trabajo para listado'!$DE$153:$DG$274,MATCH($A465,'Hoja de Trabajo para listado'!$DE$153:$DE$1048576,0),MATCH((CUADRO!O$4&amp;$E465),'Hoja de Trabajo para listado'!$DE$151:$DG$151,0)),0)+IFERROR(INDEX('Hoja de Trabajo para listado'!$CD$155:$DC$1048576,MATCH($A465,'Hoja de Trabajo para listado'!$CD$155:$CD$1048576,0),MATCH((CUADRO!O$4&amp;$E465),'Hoja de Trabajo para listado'!$CD$151:$DC$151,0)),0)</f>
        <v>0</v>
      </c>
      <c r="P465" s="241">
        <f ca="1">+IFERROR(INDEX('Hoja de Trabajo para listado'!$A$155:$Z$1048576,MATCH($A465,'Hoja de Trabajo para listado'!$A$155:$A$1048576,0),MATCH((CUADRO!P$4&amp;$E465),'Hoja de Trabajo para listado'!$A$151:$Z$151,0)),0)+IFERROR(INDEX('Hoja de Trabajo para listado'!$AB$155:$BA$1048576,MATCH($A465,'Hoja de Trabajo para listado'!$AB$155:$AB$1048576,0),MATCH((CUADRO!P$4&amp;$E465),'Hoja de Trabajo para listado'!$AB$151:$BA$151,0)),0)+IFERROR(INDEX('Hoja de Trabajo para listado'!$BC$155:$CB$1048576,MATCH($A465,'Hoja de Trabajo para listado'!$BC$155:$BC$1048576,0),MATCH((CUADRO!P$4&amp;$E465),'Hoja de Trabajo para listado'!$BC$151:$CB$151,0)),0)+IFERROR(INDEX('Hoja de Trabajo para listado'!$DE$153:$DG$274,MATCH($A465,'Hoja de Trabajo para listado'!$DE$153:$DE$1048576,0),MATCH((CUADRO!P$4&amp;$E465),'Hoja de Trabajo para listado'!$DE$151:$DG$151,0)),0)+IFERROR(INDEX('Hoja de Trabajo para listado'!$CD$155:$DC$1048576,MATCH($A465,'Hoja de Trabajo para listado'!$CD$155:$CD$1048576,0),MATCH((CUADRO!P$4&amp;$E465),'Hoja de Trabajo para listado'!$CD$151:$DC$151,0)),0)</f>
        <v>0</v>
      </c>
      <c r="Q465" s="241">
        <f ca="1">+IFERROR(INDEX('Hoja de Trabajo para listado'!$A$155:$Z$1048576,MATCH($A465,'Hoja de Trabajo para listado'!$A$155:$A$1048576,0),MATCH((CUADRO!Q$4&amp;$E465),'Hoja de Trabajo para listado'!$A$151:$Z$151,0)),0)+IFERROR(INDEX('Hoja de Trabajo para listado'!$AB$155:$BA$1048576,MATCH($A465,'Hoja de Trabajo para listado'!$AB$155:$AB$1048576,0),MATCH((CUADRO!Q$4&amp;$E465),'Hoja de Trabajo para listado'!$AB$151:$BA$151,0)),0)+IFERROR(INDEX('Hoja de Trabajo para listado'!$BC$155:$CB$1048576,MATCH($A465,'Hoja de Trabajo para listado'!$BC$155:$BC$1048576,0),MATCH((CUADRO!Q$4&amp;$E465),'Hoja de Trabajo para listado'!$BC$151:$CB$151,0)),0)+IFERROR(INDEX('Hoja de Trabajo para listado'!$DE$153:$DG$274,MATCH($A465,'Hoja de Trabajo para listado'!$DE$153:$DE$1048576,0),MATCH((CUADRO!Q$4&amp;$E465),'Hoja de Trabajo para listado'!$DE$151:$DG$151,0)),0)+IFERROR(INDEX('Hoja de Trabajo para listado'!$CD$155:$DC$1048576,MATCH($A465,'Hoja de Trabajo para listado'!$CD$155:$CD$1048576,0),MATCH((CUADRO!Q$4&amp;$E465),'Hoja de Trabajo para listado'!$CD$151:$DC$151,0)),0)</f>
        <v>0</v>
      </c>
      <c r="R465" s="241">
        <f t="shared" ca="1" si="14"/>
        <v>0</v>
      </c>
      <c r="S465" s="247"/>
      <c r="T465" s="241">
        <f ca="1">+T466</f>
        <v>0</v>
      </c>
      <c r="U465" s="240">
        <f t="shared" si="15"/>
        <v>1</v>
      </c>
    </row>
    <row r="466" spans="1:21" customFormat="1" ht="15" hidden="1" customHeight="1">
      <c r="A466" s="32">
        <v>1113</v>
      </c>
      <c r="B466" s="382"/>
      <c r="C466" s="245" t="str">
        <f>+VLOOKUP(A466,bd_lista!$A$3:$C$592,3,FALSE)</f>
        <v>Gobierno Autónomo Municipal de Villa Alcalá</v>
      </c>
      <c r="D466" s="384"/>
      <c r="E466" s="242" t="s">
        <v>684</v>
      </c>
      <c r="F466" s="241">
        <f ca="1">+IFERROR(INDEX('Hoja de Trabajo para listado'!$A$155:$Z$1048576,MATCH($A466,'Hoja de Trabajo para listado'!$A$155:$A$1048576,0),MATCH((CUADRO!F$4&amp;$E466),'Hoja de Trabajo para listado'!$A$151:$Z$151,0)),0)+IFERROR(INDEX('Hoja de Trabajo para listado'!$AB$155:$BA$1048576,MATCH($A466,'Hoja de Trabajo para listado'!$AB$155:$AB$1048576,0),MATCH((CUADRO!F$4&amp;$E466),'Hoja de Trabajo para listado'!$AB$151:$BA$151,0)),0)+IFERROR(INDEX('Hoja de Trabajo para listado'!$BC$155:$CB$1048576,MATCH($A466,'Hoja de Trabajo para listado'!$BC$155:$BC$1048576,0),MATCH((CUADRO!F$4&amp;$E466),'Hoja de Trabajo para listado'!$BC$151:$CB$151,0)),0)+IFERROR(INDEX('Hoja de Trabajo para listado'!$DE$153:$DG$274,MATCH($A466,'Hoja de Trabajo para listado'!$DE$153:$DE$1048576,0),MATCH((CUADRO!F$4&amp;$E466),'Hoja de Trabajo para listado'!$DE$151:$DG$151,0)),0)+IFERROR(INDEX('Hoja de Trabajo para listado'!$CD$155:$DC$1048576,MATCH($A466,'Hoja de Trabajo para listado'!$CD$155:$CD$1048576,0),MATCH((CUADRO!F$4&amp;$E466),'Hoja de Trabajo para listado'!$CD$151:$DC$151,0)),0)</f>
        <v>0</v>
      </c>
      <c r="G466" s="241">
        <f ca="1">+IFERROR(INDEX('Hoja de Trabajo para listado'!$A$155:$Z$1048576,MATCH($A466,'Hoja de Trabajo para listado'!$A$155:$A$1048576,0),MATCH((CUADRO!G$4&amp;$E466),'Hoja de Trabajo para listado'!$A$151:$Z$151,0)),0)+IFERROR(INDEX('Hoja de Trabajo para listado'!$AB$155:$BA$1048576,MATCH($A466,'Hoja de Trabajo para listado'!$AB$155:$AB$1048576,0),MATCH((CUADRO!G$4&amp;$E466),'Hoja de Trabajo para listado'!$AB$151:$BA$151,0)),0)+IFERROR(INDEX('Hoja de Trabajo para listado'!$BC$155:$CB$1048576,MATCH($A466,'Hoja de Trabajo para listado'!$BC$155:$BC$1048576,0),MATCH((CUADRO!G$4&amp;$E466),'Hoja de Trabajo para listado'!$BC$151:$CB$151,0)),0)+IFERROR(INDEX('Hoja de Trabajo para listado'!$DE$153:$DG$274,MATCH($A466,'Hoja de Trabajo para listado'!$DE$153:$DE$1048576,0),MATCH((CUADRO!G$4&amp;$E466),'Hoja de Trabajo para listado'!$DE$151:$DG$151,0)),0)+IFERROR(INDEX('Hoja de Trabajo para listado'!$CD$155:$DC$1048576,MATCH($A466,'Hoja de Trabajo para listado'!$CD$155:$CD$1048576,0),MATCH((CUADRO!G$4&amp;$E466),'Hoja de Trabajo para listado'!$CD$151:$DC$151,0)),0)</f>
        <v>0</v>
      </c>
      <c r="H466" s="241">
        <f ca="1">+IFERROR(INDEX('Hoja de Trabajo para listado'!$A$155:$Z$1048576,MATCH($A466,'Hoja de Trabajo para listado'!$A$155:$A$1048576,0),MATCH((CUADRO!H$4&amp;$E466),'Hoja de Trabajo para listado'!$A$151:$Z$151,0)),0)+IFERROR(INDEX('Hoja de Trabajo para listado'!$AB$155:$BA$1048576,MATCH($A466,'Hoja de Trabajo para listado'!$AB$155:$AB$1048576,0),MATCH((CUADRO!H$4&amp;$E466),'Hoja de Trabajo para listado'!$AB$151:$BA$151,0)),0)+IFERROR(INDEX('Hoja de Trabajo para listado'!$BC$155:$CB$1048576,MATCH($A466,'Hoja de Trabajo para listado'!$BC$155:$BC$1048576,0),MATCH((CUADRO!H$4&amp;$E466),'Hoja de Trabajo para listado'!$BC$151:$CB$151,0)),0)+IFERROR(INDEX('Hoja de Trabajo para listado'!$DE$153:$DG$274,MATCH($A466,'Hoja de Trabajo para listado'!$DE$153:$DE$1048576,0),MATCH((CUADRO!H$4&amp;$E466),'Hoja de Trabajo para listado'!$DE$151:$DG$151,0)),0)+IFERROR(INDEX('Hoja de Trabajo para listado'!$CD$155:$DC$1048576,MATCH($A466,'Hoja de Trabajo para listado'!$CD$155:$CD$1048576,0),MATCH((CUADRO!H$4&amp;$E466),'Hoja de Trabajo para listado'!$CD$151:$DC$151,0)),0)</f>
        <v>0</v>
      </c>
      <c r="I466" s="241">
        <f ca="1">+IFERROR(INDEX('Hoja de Trabajo para listado'!$A$155:$Z$1048576,MATCH($A466,'Hoja de Trabajo para listado'!$A$155:$A$1048576,0),MATCH((CUADRO!I$4&amp;$E466),'Hoja de Trabajo para listado'!$A$151:$Z$151,0)),0)+IFERROR(INDEX('Hoja de Trabajo para listado'!$AB$155:$BA$1048576,MATCH($A466,'Hoja de Trabajo para listado'!$AB$155:$AB$1048576,0),MATCH((CUADRO!I$4&amp;$E466),'Hoja de Trabajo para listado'!$AB$151:$BA$151,0)),0)+IFERROR(INDEX('Hoja de Trabajo para listado'!$BC$155:$CB$1048576,MATCH($A466,'Hoja de Trabajo para listado'!$BC$155:$BC$1048576,0),MATCH((CUADRO!I$4&amp;$E466),'Hoja de Trabajo para listado'!$BC$151:$CB$151,0)),0)+IFERROR(INDEX('Hoja de Trabajo para listado'!$DE$153:$DG$274,MATCH($A466,'Hoja de Trabajo para listado'!$DE$153:$DE$1048576,0),MATCH((CUADRO!I$4&amp;$E466),'Hoja de Trabajo para listado'!$DE$151:$DG$151,0)),0)+IFERROR(INDEX('Hoja de Trabajo para listado'!$CD$155:$DC$1048576,MATCH($A466,'Hoja de Trabajo para listado'!$CD$155:$CD$1048576,0),MATCH((CUADRO!I$4&amp;$E466),'Hoja de Trabajo para listado'!$CD$151:$DC$151,0)),0)</f>
        <v>0</v>
      </c>
      <c r="J466" s="241">
        <f ca="1">+IFERROR(INDEX('Hoja de Trabajo para listado'!$A$155:$Z$1048576,MATCH($A466,'Hoja de Trabajo para listado'!$A$155:$A$1048576,0),MATCH((CUADRO!J$4&amp;$E466),'Hoja de Trabajo para listado'!$A$151:$Z$151,0)),0)+IFERROR(INDEX('Hoja de Trabajo para listado'!$AB$155:$BA$1048576,MATCH($A466,'Hoja de Trabajo para listado'!$AB$155:$AB$1048576,0),MATCH((CUADRO!J$4&amp;$E466),'Hoja de Trabajo para listado'!$AB$151:$BA$151,0)),0)+IFERROR(INDEX('Hoja de Trabajo para listado'!$BC$155:$CB$1048576,MATCH($A466,'Hoja de Trabajo para listado'!$BC$155:$BC$1048576,0),MATCH((CUADRO!J$4&amp;$E466),'Hoja de Trabajo para listado'!$BC$151:$CB$151,0)),0)+IFERROR(INDEX('Hoja de Trabajo para listado'!$DE$153:$DG$274,MATCH($A466,'Hoja de Trabajo para listado'!$DE$153:$DE$1048576,0),MATCH((CUADRO!J$4&amp;$E466),'Hoja de Trabajo para listado'!$DE$151:$DG$151,0)),0)+IFERROR(INDEX('Hoja de Trabajo para listado'!$CD$155:$DC$1048576,MATCH($A466,'Hoja de Trabajo para listado'!$CD$155:$CD$1048576,0),MATCH((CUADRO!J$4&amp;$E466),'Hoja de Trabajo para listado'!$CD$151:$DC$151,0)),0)</f>
        <v>0</v>
      </c>
      <c r="K466" s="241">
        <f ca="1">+IFERROR(INDEX('Hoja de Trabajo para listado'!$A$155:$Z$1048576,MATCH($A466,'Hoja de Trabajo para listado'!$A$155:$A$1048576,0),MATCH((CUADRO!K$4&amp;$E466),'Hoja de Trabajo para listado'!$A$151:$Z$151,0)),0)+IFERROR(INDEX('Hoja de Trabajo para listado'!$AB$155:$BA$1048576,MATCH($A466,'Hoja de Trabajo para listado'!$AB$155:$AB$1048576,0),MATCH((CUADRO!K$4&amp;$E466),'Hoja de Trabajo para listado'!$AB$151:$BA$151,0)),0)+IFERROR(INDEX('Hoja de Trabajo para listado'!$BC$155:$CB$1048576,MATCH($A466,'Hoja de Trabajo para listado'!$BC$155:$BC$1048576,0),MATCH((CUADRO!K$4&amp;$E466),'Hoja de Trabajo para listado'!$BC$151:$CB$151,0)),0)+IFERROR(INDEX('Hoja de Trabajo para listado'!$DE$153:$DG$274,MATCH($A466,'Hoja de Trabajo para listado'!$DE$153:$DE$1048576,0),MATCH((CUADRO!K$4&amp;$E466),'Hoja de Trabajo para listado'!$DE$151:$DG$151,0)),0)+IFERROR(INDEX('Hoja de Trabajo para listado'!$CD$155:$DC$1048576,MATCH($A466,'Hoja de Trabajo para listado'!$CD$155:$CD$1048576,0),MATCH((CUADRO!K$4&amp;$E466),'Hoja de Trabajo para listado'!$CD$151:$DC$151,0)),0)</f>
        <v>0</v>
      </c>
      <c r="L466" s="241">
        <f ca="1">+IFERROR(INDEX('Hoja de Trabajo para listado'!$A$155:$Z$1048576,MATCH($A466,'Hoja de Trabajo para listado'!$A$155:$A$1048576,0),MATCH((CUADRO!L$4&amp;$E466),'Hoja de Trabajo para listado'!$A$151:$Z$151,0)),0)+IFERROR(INDEX('Hoja de Trabajo para listado'!$AB$155:$BA$1048576,MATCH($A466,'Hoja de Trabajo para listado'!$AB$155:$AB$1048576,0),MATCH((CUADRO!L$4&amp;$E466),'Hoja de Trabajo para listado'!$AB$151:$BA$151,0)),0)+IFERROR(INDEX('Hoja de Trabajo para listado'!$BC$155:$CB$1048576,MATCH($A466,'Hoja de Trabajo para listado'!$BC$155:$BC$1048576,0),MATCH((CUADRO!L$4&amp;$E466),'Hoja de Trabajo para listado'!$BC$151:$CB$151,0)),0)+IFERROR(INDEX('Hoja de Trabajo para listado'!$DE$153:$DG$274,MATCH($A466,'Hoja de Trabajo para listado'!$DE$153:$DE$1048576,0),MATCH((CUADRO!L$4&amp;$E466),'Hoja de Trabajo para listado'!$DE$151:$DG$151,0)),0)+IFERROR(INDEX('Hoja de Trabajo para listado'!$CD$155:$DC$1048576,MATCH($A466,'Hoja de Trabajo para listado'!$CD$155:$CD$1048576,0),MATCH((CUADRO!L$4&amp;$E466),'Hoja de Trabajo para listado'!$CD$151:$DC$151,0)),0)</f>
        <v>0</v>
      </c>
      <c r="M466" s="241">
        <f ca="1">+IFERROR(INDEX('Hoja de Trabajo para listado'!$A$155:$Z$1048576,MATCH($A466,'Hoja de Trabajo para listado'!$A$155:$A$1048576,0),MATCH((CUADRO!M$4&amp;$E466),'Hoja de Trabajo para listado'!$A$151:$Z$151,0)),0)+IFERROR(INDEX('Hoja de Trabajo para listado'!$AB$155:$BA$1048576,MATCH($A466,'Hoja de Trabajo para listado'!$AB$155:$AB$1048576,0),MATCH((CUADRO!M$4&amp;$E466),'Hoja de Trabajo para listado'!$AB$151:$BA$151,0)),0)+IFERROR(INDEX('Hoja de Trabajo para listado'!$BC$155:$CB$1048576,MATCH($A466,'Hoja de Trabajo para listado'!$BC$155:$BC$1048576,0),MATCH((CUADRO!M$4&amp;$E466),'Hoja de Trabajo para listado'!$BC$151:$CB$151,0)),0)+IFERROR(INDEX('Hoja de Trabajo para listado'!$DE$153:$DG$274,MATCH($A466,'Hoja de Trabajo para listado'!$DE$153:$DE$1048576,0),MATCH((CUADRO!M$4&amp;$E466),'Hoja de Trabajo para listado'!$DE$151:$DG$151,0)),0)+IFERROR(INDEX('Hoja de Trabajo para listado'!$CD$155:$DC$1048576,MATCH($A466,'Hoja de Trabajo para listado'!$CD$155:$CD$1048576,0),MATCH((CUADRO!M$4&amp;$E466),'Hoja de Trabajo para listado'!$CD$151:$DC$151,0)),0)</f>
        <v>0</v>
      </c>
      <c r="N466" s="241">
        <f ca="1">+IFERROR(INDEX('Hoja de Trabajo para listado'!$A$155:$Z$1048576,MATCH($A466,'Hoja de Trabajo para listado'!$A$155:$A$1048576,0),MATCH((CUADRO!N$4&amp;$E466),'Hoja de Trabajo para listado'!$A$151:$Z$151,0)),0)+IFERROR(INDEX('Hoja de Trabajo para listado'!$AB$155:$BA$1048576,MATCH($A466,'Hoja de Trabajo para listado'!$AB$155:$AB$1048576,0),MATCH((CUADRO!N$4&amp;$E466),'Hoja de Trabajo para listado'!$AB$151:$BA$151,0)),0)+IFERROR(INDEX('Hoja de Trabajo para listado'!$BC$155:$CB$1048576,MATCH($A466,'Hoja de Trabajo para listado'!$BC$155:$BC$1048576,0),MATCH((CUADRO!N$4&amp;$E466),'Hoja de Trabajo para listado'!$BC$151:$CB$151,0)),0)+IFERROR(INDEX('Hoja de Trabajo para listado'!$DE$153:$DG$274,MATCH($A466,'Hoja de Trabajo para listado'!$DE$153:$DE$1048576,0),MATCH((CUADRO!N$4&amp;$E466),'Hoja de Trabajo para listado'!$DE$151:$DG$151,0)),0)+IFERROR(INDEX('Hoja de Trabajo para listado'!$CD$155:$DC$1048576,MATCH($A466,'Hoja de Trabajo para listado'!$CD$155:$CD$1048576,0),MATCH((CUADRO!N$4&amp;$E466),'Hoja de Trabajo para listado'!$CD$151:$DC$151,0)),0)</f>
        <v>0</v>
      </c>
      <c r="O466" s="241">
        <f ca="1">+IFERROR(INDEX('Hoja de Trabajo para listado'!$A$155:$Z$1048576,MATCH($A466,'Hoja de Trabajo para listado'!$A$155:$A$1048576,0),MATCH((CUADRO!O$4&amp;$E466),'Hoja de Trabajo para listado'!$A$151:$Z$151,0)),0)+IFERROR(INDEX('Hoja de Trabajo para listado'!$AB$155:$BA$1048576,MATCH($A466,'Hoja de Trabajo para listado'!$AB$155:$AB$1048576,0),MATCH((CUADRO!O$4&amp;$E466),'Hoja de Trabajo para listado'!$AB$151:$BA$151,0)),0)+IFERROR(INDEX('Hoja de Trabajo para listado'!$BC$155:$CB$1048576,MATCH($A466,'Hoja de Trabajo para listado'!$BC$155:$BC$1048576,0),MATCH((CUADRO!O$4&amp;$E466),'Hoja de Trabajo para listado'!$BC$151:$CB$151,0)),0)+IFERROR(INDEX('Hoja de Trabajo para listado'!$DE$153:$DG$274,MATCH($A466,'Hoja de Trabajo para listado'!$DE$153:$DE$1048576,0),MATCH((CUADRO!O$4&amp;$E466),'Hoja de Trabajo para listado'!$DE$151:$DG$151,0)),0)+IFERROR(INDEX('Hoja de Trabajo para listado'!$CD$155:$DC$1048576,MATCH($A466,'Hoja de Trabajo para listado'!$CD$155:$CD$1048576,0),MATCH((CUADRO!O$4&amp;$E466),'Hoja de Trabajo para listado'!$CD$151:$DC$151,0)),0)</f>
        <v>0</v>
      </c>
      <c r="P466" s="241">
        <f ca="1">+IFERROR(INDEX('Hoja de Trabajo para listado'!$A$155:$Z$1048576,MATCH($A466,'Hoja de Trabajo para listado'!$A$155:$A$1048576,0),MATCH((CUADRO!P$4&amp;$E466),'Hoja de Trabajo para listado'!$A$151:$Z$151,0)),0)+IFERROR(INDEX('Hoja de Trabajo para listado'!$AB$155:$BA$1048576,MATCH($A466,'Hoja de Trabajo para listado'!$AB$155:$AB$1048576,0),MATCH((CUADRO!P$4&amp;$E466),'Hoja de Trabajo para listado'!$AB$151:$BA$151,0)),0)+IFERROR(INDEX('Hoja de Trabajo para listado'!$BC$155:$CB$1048576,MATCH($A466,'Hoja de Trabajo para listado'!$BC$155:$BC$1048576,0),MATCH((CUADRO!P$4&amp;$E466),'Hoja de Trabajo para listado'!$BC$151:$CB$151,0)),0)+IFERROR(INDEX('Hoja de Trabajo para listado'!$DE$153:$DG$274,MATCH($A466,'Hoja de Trabajo para listado'!$DE$153:$DE$1048576,0),MATCH((CUADRO!P$4&amp;$E466),'Hoja de Trabajo para listado'!$DE$151:$DG$151,0)),0)+IFERROR(INDEX('Hoja de Trabajo para listado'!$CD$155:$DC$1048576,MATCH($A466,'Hoja de Trabajo para listado'!$CD$155:$CD$1048576,0),MATCH((CUADRO!P$4&amp;$E466),'Hoja de Trabajo para listado'!$CD$151:$DC$151,0)),0)</f>
        <v>0</v>
      </c>
      <c r="Q466" s="241">
        <f ca="1">+IFERROR(INDEX('Hoja de Trabajo para listado'!$A$155:$Z$1048576,MATCH($A466,'Hoja de Trabajo para listado'!$A$155:$A$1048576,0),MATCH((CUADRO!Q$4&amp;$E466),'Hoja de Trabajo para listado'!$A$151:$Z$151,0)),0)+IFERROR(INDEX('Hoja de Trabajo para listado'!$AB$155:$BA$1048576,MATCH($A466,'Hoja de Trabajo para listado'!$AB$155:$AB$1048576,0),MATCH((CUADRO!Q$4&amp;$E466),'Hoja de Trabajo para listado'!$AB$151:$BA$151,0)),0)+IFERROR(INDEX('Hoja de Trabajo para listado'!$BC$155:$CB$1048576,MATCH($A466,'Hoja de Trabajo para listado'!$BC$155:$BC$1048576,0),MATCH((CUADRO!Q$4&amp;$E466),'Hoja de Trabajo para listado'!$BC$151:$CB$151,0)),0)+IFERROR(INDEX('Hoja de Trabajo para listado'!$DE$153:$DG$274,MATCH($A466,'Hoja de Trabajo para listado'!$DE$153:$DE$1048576,0),MATCH((CUADRO!Q$4&amp;$E466),'Hoja de Trabajo para listado'!$DE$151:$DG$151,0)),0)+IFERROR(INDEX('Hoja de Trabajo para listado'!$CD$155:$DC$1048576,MATCH($A466,'Hoja de Trabajo para listado'!$CD$155:$CD$1048576,0),MATCH((CUADRO!Q$4&amp;$E466),'Hoja de Trabajo para listado'!$CD$151:$DC$151,0)),0)</f>
        <v>0</v>
      </c>
      <c r="R466" s="241">
        <f t="shared" ca="1" si="14"/>
        <v>0</v>
      </c>
      <c r="S466" s="247">
        <f ca="1">+R465+R466</f>
        <v>0</v>
      </c>
      <c r="T466" s="241">
        <f ca="1">+S466</f>
        <v>0</v>
      </c>
      <c r="U466" s="240">
        <f t="shared" si="15"/>
        <v>2</v>
      </c>
    </row>
    <row r="467" spans="1:21" customFormat="1" ht="15" hidden="1" customHeight="1">
      <c r="A467" s="32">
        <v>1114</v>
      </c>
      <c r="B467" s="381">
        <f>+A467</f>
        <v>1114</v>
      </c>
      <c r="C467" s="245" t="str">
        <f>+VLOOKUP(A467,bd_lista!$A$3:$C$592,3,FALSE)</f>
        <v>Gobierno Autónomo Municipal de El Villar</v>
      </c>
      <c r="D467" s="383" t="str">
        <f>+C467</f>
        <v>Gobierno Autónomo Municipal de El Villar</v>
      </c>
      <c r="E467" s="240" t="s">
        <v>683</v>
      </c>
      <c r="F467" s="241">
        <f ca="1">+IFERROR(INDEX('Hoja de Trabajo para listado'!$A$155:$Z$1048576,MATCH($A467,'Hoja de Trabajo para listado'!$A$155:$A$1048576,0),MATCH((CUADRO!F$4&amp;$E467),'Hoja de Trabajo para listado'!$A$151:$Z$151,0)),0)+IFERROR(INDEX('Hoja de Trabajo para listado'!$AB$155:$BA$1048576,MATCH($A467,'Hoja de Trabajo para listado'!$AB$155:$AB$1048576,0),MATCH((CUADRO!F$4&amp;$E467),'Hoja de Trabajo para listado'!$AB$151:$BA$151,0)),0)+IFERROR(INDEX('Hoja de Trabajo para listado'!$BC$155:$CB$1048576,MATCH($A467,'Hoja de Trabajo para listado'!$BC$155:$BC$1048576,0),MATCH((CUADRO!F$4&amp;$E467),'Hoja de Trabajo para listado'!$BC$151:$CB$151,0)),0)+IFERROR(INDEX('Hoja de Trabajo para listado'!$DE$153:$DG$274,MATCH($A467,'Hoja de Trabajo para listado'!$DE$153:$DE$1048576,0),MATCH((CUADRO!F$4&amp;$E467),'Hoja de Trabajo para listado'!$DE$151:$DG$151,0)),0)+IFERROR(INDEX('Hoja de Trabajo para listado'!$CD$155:$DC$1048576,MATCH($A467,'Hoja de Trabajo para listado'!$CD$155:$CD$1048576,0),MATCH((CUADRO!F$4&amp;$E467),'Hoja de Trabajo para listado'!$CD$151:$DC$151,0)),0)</f>
        <v>0</v>
      </c>
      <c r="G467" s="241">
        <f ca="1">+IFERROR(INDEX('Hoja de Trabajo para listado'!$A$155:$Z$1048576,MATCH($A467,'Hoja de Trabajo para listado'!$A$155:$A$1048576,0),MATCH((CUADRO!G$4&amp;$E467),'Hoja de Trabajo para listado'!$A$151:$Z$151,0)),0)+IFERROR(INDEX('Hoja de Trabajo para listado'!$AB$155:$BA$1048576,MATCH($A467,'Hoja de Trabajo para listado'!$AB$155:$AB$1048576,0),MATCH((CUADRO!G$4&amp;$E467),'Hoja de Trabajo para listado'!$AB$151:$BA$151,0)),0)+IFERROR(INDEX('Hoja de Trabajo para listado'!$BC$155:$CB$1048576,MATCH($A467,'Hoja de Trabajo para listado'!$BC$155:$BC$1048576,0),MATCH((CUADRO!G$4&amp;$E467),'Hoja de Trabajo para listado'!$BC$151:$CB$151,0)),0)+IFERROR(INDEX('Hoja de Trabajo para listado'!$DE$153:$DG$274,MATCH($A467,'Hoja de Trabajo para listado'!$DE$153:$DE$1048576,0),MATCH((CUADRO!G$4&amp;$E467),'Hoja de Trabajo para listado'!$DE$151:$DG$151,0)),0)+IFERROR(INDEX('Hoja de Trabajo para listado'!$CD$155:$DC$1048576,MATCH($A467,'Hoja de Trabajo para listado'!$CD$155:$CD$1048576,0),MATCH((CUADRO!G$4&amp;$E467),'Hoja de Trabajo para listado'!$CD$151:$DC$151,0)),0)</f>
        <v>0</v>
      </c>
      <c r="H467" s="241">
        <f ca="1">+IFERROR(INDEX('Hoja de Trabajo para listado'!$A$155:$Z$1048576,MATCH($A467,'Hoja de Trabajo para listado'!$A$155:$A$1048576,0),MATCH((CUADRO!H$4&amp;$E467),'Hoja de Trabajo para listado'!$A$151:$Z$151,0)),0)+IFERROR(INDEX('Hoja de Trabajo para listado'!$AB$155:$BA$1048576,MATCH($A467,'Hoja de Trabajo para listado'!$AB$155:$AB$1048576,0),MATCH((CUADRO!H$4&amp;$E467),'Hoja de Trabajo para listado'!$AB$151:$BA$151,0)),0)+IFERROR(INDEX('Hoja de Trabajo para listado'!$BC$155:$CB$1048576,MATCH($A467,'Hoja de Trabajo para listado'!$BC$155:$BC$1048576,0),MATCH((CUADRO!H$4&amp;$E467),'Hoja de Trabajo para listado'!$BC$151:$CB$151,0)),0)+IFERROR(INDEX('Hoja de Trabajo para listado'!$DE$153:$DG$274,MATCH($A467,'Hoja de Trabajo para listado'!$DE$153:$DE$1048576,0),MATCH((CUADRO!H$4&amp;$E467),'Hoja de Trabajo para listado'!$DE$151:$DG$151,0)),0)+IFERROR(INDEX('Hoja de Trabajo para listado'!$CD$155:$DC$1048576,MATCH($A467,'Hoja de Trabajo para listado'!$CD$155:$CD$1048576,0),MATCH((CUADRO!H$4&amp;$E467),'Hoja de Trabajo para listado'!$CD$151:$DC$151,0)),0)</f>
        <v>0</v>
      </c>
      <c r="I467" s="241">
        <f ca="1">+IFERROR(INDEX('Hoja de Trabajo para listado'!$A$155:$Z$1048576,MATCH($A467,'Hoja de Trabajo para listado'!$A$155:$A$1048576,0),MATCH((CUADRO!I$4&amp;$E467),'Hoja de Trabajo para listado'!$A$151:$Z$151,0)),0)+IFERROR(INDEX('Hoja de Trabajo para listado'!$AB$155:$BA$1048576,MATCH($A467,'Hoja de Trabajo para listado'!$AB$155:$AB$1048576,0),MATCH((CUADRO!I$4&amp;$E467),'Hoja de Trabajo para listado'!$AB$151:$BA$151,0)),0)+IFERROR(INDEX('Hoja de Trabajo para listado'!$BC$155:$CB$1048576,MATCH($A467,'Hoja de Trabajo para listado'!$BC$155:$BC$1048576,0),MATCH((CUADRO!I$4&amp;$E467),'Hoja de Trabajo para listado'!$BC$151:$CB$151,0)),0)+IFERROR(INDEX('Hoja de Trabajo para listado'!$DE$153:$DG$274,MATCH($A467,'Hoja de Trabajo para listado'!$DE$153:$DE$1048576,0),MATCH((CUADRO!I$4&amp;$E467),'Hoja de Trabajo para listado'!$DE$151:$DG$151,0)),0)+IFERROR(INDEX('Hoja de Trabajo para listado'!$CD$155:$DC$1048576,MATCH($A467,'Hoja de Trabajo para listado'!$CD$155:$CD$1048576,0),MATCH((CUADRO!I$4&amp;$E467),'Hoja de Trabajo para listado'!$CD$151:$DC$151,0)),0)</f>
        <v>0</v>
      </c>
      <c r="J467" s="241">
        <f ca="1">+IFERROR(INDEX('Hoja de Trabajo para listado'!$A$155:$Z$1048576,MATCH($A467,'Hoja de Trabajo para listado'!$A$155:$A$1048576,0),MATCH((CUADRO!J$4&amp;$E467),'Hoja de Trabajo para listado'!$A$151:$Z$151,0)),0)+IFERROR(INDEX('Hoja de Trabajo para listado'!$AB$155:$BA$1048576,MATCH($A467,'Hoja de Trabajo para listado'!$AB$155:$AB$1048576,0),MATCH((CUADRO!J$4&amp;$E467),'Hoja de Trabajo para listado'!$AB$151:$BA$151,0)),0)+IFERROR(INDEX('Hoja de Trabajo para listado'!$BC$155:$CB$1048576,MATCH($A467,'Hoja de Trabajo para listado'!$BC$155:$BC$1048576,0),MATCH((CUADRO!J$4&amp;$E467),'Hoja de Trabajo para listado'!$BC$151:$CB$151,0)),0)+IFERROR(INDEX('Hoja de Trabajo para listado'!$DE$153:$DG$274,MATCH($A467,'Hoja de Trabajo para listado'!$DE$153:$DE$1048576,0),MATCH((CUADRO!J$4&amp;$E467),'Hoja de Trabajo para listado'!$DE$151:$DG$151,0)),0)+IFERROR(INDEX('Hoja de Trabajo para listado'!$CD$155:$DC$1048576,MATCH($A467,'Hoja de Trabajo para listado'!$CD$155:$CD$1048576,0),MATCH((CUADRO!J$4&amp;$E467),'Hoja de Trabajo para listado'!$CD$151:$DC$151,0)),0)</f>
        <v>0</v>
      </c>
      <c r="K467" s="241">
        <f ca="1">+IFERROR(INDEX('Hoja de Trabajo para listado'!$A$155:$Z$1048576,MATCH($A467,'Hoja de Trabajo para listado'!$A$155:$A$1048576,0),MATCH((CUADRO!K$4&amp;$E467),'Hoja de Trabajo para listado'!$A$151:$Z$151,0)),0)+IFERROR(INDEX('Hoja de Trabajo para listado'!$AB$155:$BA$1048576,MATCH($A467,'Hoja de Trabajo para listado'!$AB$155:$AB$1048576,0),MATCH((CUADRO!K$4&amp;$E467),'Hoja de Trabajo para listado'!$AB$151:$BA$151,0)),0)+IFERROR(INDEX('Hoja de Trabajo para listado'!$BC$155:$CB$1048576,MATCH($A467,'Hoja de Trabajo para listado'!$BC$155:$BC$1048576,0),MATCH((CUADRO!K$4&amp;$E467),'Hoja de Trabajo para listado'!$BC$151:$CB$151,0)),0)+IFERROR(INDEX('Hoja de Trabajo para listado'!$DE$153:$DG$274,MATCH($A467,'Hoja de Trabajo para listado'!$DE$153:$DE$1048576,0),MATCH((CUADRO!K$4&amp;$E467),'Hoja de Trabajo para listado'!$DE$151:$DG$151,0)),0)+IFERROR(INDEX('Hoja de Trabajo para listado'!$CD$155:$DC$1048576,MATCH($A467,'Hoja de Trabajo para listado'!$CD$155:$CD$1048576,0),MATCH((CUADRO!K$4&amp;$E467),'Hoja de Trabajo para listado'!$CD$151:$DC$151,0)),0)</f>
        <v>0</v>
      </c>
      <c r="L467" s="241">
        <f ca="1">+IFERROR(INDEX('Hoja de Trabajo para listado'!$A$155:$Z$1048576,MATCH($A467,'Hoja de Trabajo para listado'!$A$155:$A$1048576,0),MATCH((CUADRO!L$4&amp;$E467),'Hoja de Trabajo para listado'!$A$151:$Z$151,0)),0)+IFERROR(INDEX('Hoja de Trabajo para listado'!$AB$155:$BA$1048576,MATCH($A467,'Hoja de Trabajo para listado'!$AB$155:$AB$1048576,0),MATCH((CUADRO!L$4&amp;$E467),'Hoja de Trabajo para listado'!$AB$151:$BA$151,0)),0)+IFERROR(INDEX('Hoja de Trabajo para listado'!$BC$155:$CB$1048576,MATCH($A467,'Hoja de Trabajo para listado'!$BC$155:$BC$1048576,0),MATCH((CUADRO!L$4&amp;$E467),'Hoja de Trabajo para listado'!$BC$151:$CB$151,0)),0)+IFERROR(INDEX('Hoja de Trabajo para listado'!$DE$153:$DG$274,MATCH($A467,'Hoja de Trabajo para listado'!$DE$153:$DE$1048576,0),MATCH((CUADRO!L$4&amp;$E467),'Hoja de Trabajo para listado'!$DE$151:$DG$151,0)),0)+IFERROR(INDEX('Hoja de Trabajo para listado'!$CD$155:$DC$1048576,MATCH($A467,'Hoja de Trabajo para listado'!$CD$155:$CD$1048576,0),MATCH((CUADRO!L$4&amp;$E467),'Hoja de Trabajo para listado'!$CD$151:$DC$151,0)),0)</f>
        <v>0</v>
      </c>
      <c r="M467" s="241">
        <f ca="1">+IFERROR(INDEX('Hoja de Trabajo para listado'!$A$155:$Z$1048576,MATCH($A467,'Hoja de Trabajo para listado'!$A$155:$A$1048576,0),MATCH((CUADRO!M$4&amp;$E467),'Hoja de Trabajo para listado'!$A$151:$Z$151,0)),0)+IFERROR(INDEX('Hoja de Trabajo para listado'!$AB$155:$BA$1048576,MATCH($A467,'Hoja de Trabajo para listado'!$AB$155:$AB$1048576,0),MATCH((CUADRO!M$4&amp;$E467),'Hoja de Trabajo para listado'!$AB$151:$BA$151,0)),0)+IFERROR(INDEX('Hoja de Trabajo para listado'!$BC$155:$CB$1048576,MATCH($A467,'Hoja de Trabajo para listado'!$BC$155:$BC$1048576,0),MATCH((CUADRO!M$4&amp;$E467),'Hoja de Trabajo para listado'!$BC$151:$CB$151,0)),0)+IFERROR(INDEX('Hoja de Trabajo para listado'!$DE$153:$DG$274,MATCH($A467,'Hoja de Trabajo para listado'!$DE$153:$DE$1048576,0),MATCH((CUADRO!M$4&amp;$E467),'Hoja de Trabajo para listado'!$DE$151:$DG$151,0)),0)+IFERROR(INDEX('Hoja de Trabajo para listado'!$CD$155:$DC$1048576,MATCH($A467,'Hoja de Trabajo para listado'!$CD$155:$CD$1048576,0),MATCH((CUADRO!M$4&amp;$E467),'Hoja de Trabajo para listado'!$CD$151:$DC$151,0)),0)</f>
        <v>0</v>
      </c>
      <c r="N467" s="241">
        <f ca="1">+IFERROR(INDEX('Hoja de Trabajo para listado'!$A$155:$Z$1048576,MATCH($A467,'Hoja de Trabajo para listado'!$A$155:$A$1048576,0),MATCH((CUADRO!N$4&amp;$E467),'Hoja de Trabajo para listado'!$A$151:$Z$151,0)),0)+IFERROR(INDEX('Hoja de Trabajo para listado'!$AB$155:$BA$1048576,MATCH($A467,'Hoja de Trabajo para listado'!$AB$155:$AB$1048576,0),MATCH((CUADRO!N$4&amp;$E467),'Hoja de Trabajo para listado'!$AB$151:$BA$151,0)),0)+IFERROR(INDEX('Hoja de Trabajo para listado'!$BC$155:$CB$1048576,MATCH($A467,'Hoja de Trabajo para listado'!$BC$155:$BC$1048576,0),MATCH((CUADRO!N$4&amp;$E467),'Hoja de Trabajo para listado'!$BC$151:$CB$151,0)),0)+IFERROR(INDEX('Hoja de Trabajo para listado'!$DE$153:$DG$274,MATCH($A467,'Hoja de Trabajo para listado'!$DE$153:$DE$1048576,0),MATCH((CUADRO!N$4&amp;$E467),'Hoja de Trabajo para listado'!$DE$151:$DG$151,0)),0)+IFERROR(INDEX('Hoja de Trabajo para listado'!$CD$155:$DC$1048576,MATCH($A467,'Hoja de Trabajo para listado'!$CD$155:$CD$1048576,0),MATCH((CUADRO!N$4&amp;$E467),'Hoja de Trabajo para listado'!$CD$151:$DC$151,0)),0)</f>
        <v>0</v>
      </c>
      <c r="O467" s="241">
        <f ca="1">+IFERROR(INDEX('Hoja de Trabajo para listado'!$A$155:$Z$1048576,MATCH($A467,'Hoja de Trabajo para listado'!$A$155:$A$1048576,0),MATCH((CUADRO!O$4&amp;$E467),'Hoja de Trabajo para listado'!$A$151:$Z$151,0)),0)+IFERROR(INDEX('Hoja de Trabajo para listado'!$AB$155:$BA$1048576,MATCH($A467,'Hoja de Trabajo para listado'!$AB$155:$AB$1048576,0),MATCH((CUADRO!O$4&amp;$E467),'Hoja de Trabajo para listado'!$AB$151:$BA$151,0)),0)+IFERROR(INDEX('Hoja de Trabajo para listado'!$BC$155:$CB$1048576,MATCH($A467,'Hoja de Trabajo para listado'!$BC$155:$BC$1048576,0),MATCH((CUADRO!O$4&amp;$E467),'Hoja de Trabajo para listado'!$BC$151:$CB$151,0)),0)+IFERROR(INDEX('Hoja de Trabajo para listado'!$DE$153:$DG$274,MATCH($A467,'Hoja de Trabajo para listado'!$DE$153:$DE$1048576,0),MATCH((CUADRO!O$4&amp;$E467),'Hoja de Trabajo para listado'!$DE$151:$DG$151,0)),0)+IFERROR(INDEX('Hoja de Trabajo para listado'!$CD$155:$DC$1048576,MATCH($A467,'Hoja de Trabajo para listado'!$CD$155:$CD$1048576,0),MATCH((CUADRO!O$4&amp;$E467),'Hoja de Trabajo para listado'!$CD$151:$DC$151,0)),0)</f>
        <v>0</v>
      </c>
      <c r="P467" s="241">
        <f ca="1">+IFERROR(INDEX('Hoja de Trabajo para listado'!$A$155:$Z$1048576,MATCH($A467,'Hoja de Trabajo para listado'!$A$155:$A$1048576,0),MATCH((CUADRO!P$4&amp;$E467),'Hoja de Trabajo para listado'!$A$151:$Z$151,0)),0)+IFERROR(INDEX('Hoja de Trabajo para listado'!$AB$155:$BA$1048576,MATCH($A467,'Hoja de Trabajo para listado'!$AB$155:$AB$1048576,0),MATCH((CUADRO!P$4&amp;$E467),'Hoja de Trabajo para listado'!$AB$151:$BA$151,0)),0)+IFERROR(INDEX('Hoja de Trabajo para listado'!$BC$155:$CB$1048576,MATCH($A467,'Hoja de Trabajo para listado'!$BC$155:$BC$1048576,0),MATCH((CUADRO!P$4&amp;$E467),'Hoja de Trabajo para listado'!$BC$151:$CB$151,0)),0)+IFERROR(INDEX('Hoja de Trabajo para listado'!$DE$153:$DG$274,MATCH($A467,'Hoja de Trabajo para listado'!$DE$153:$DE$1048576,0),MATCH((CUADRO!P$4&amp;$E467),'Hoja de Trabajo para listado'!$DE$151:$DG$151,0)),0)+IFERROR(INDEX('Hoja de Trabajo para listado'!$CD$155:$DC$1048576,MATCH($A467,'Hoja de Trabajo para listado'!$CD$155:$CD$1048576,0),MATCH((CUADRO!P$4&amp;$E467),'Hoja de Trabajo para listado'!$CD$151:$DC$151,0)),0)</f>
        <v>0</v>
      </c>
      <c r="Q467" s="241">
        <f ca="1">+IFERROR(INDEX('Hoja de Trabajo para listado'!$A$155:$Z$1048576,MATCH($A467,'Hoja de Trabajo para listado'!$A$155:$A$1048576,0),MATCH((CUADRO!Q$4&amp;$E467),'Hoja de Trabajo para listado'!$A$151:$Z$151,0)),0)+IFERROR(INDEX('Hoja de Trabajo para listado'!$AB$155:$BA$1048576,MATCH($A467,'Hoja de Trabajo para listado'!$AB$155:$AB$1048576,0),MATCH((CUADRO!Q$4&amp;$E467),'Hoja de Trabajo para listado'!$AB$151:$BA$151,0)),0)+IFERROR(INDEX('Hoja de Trabajo para listado'!$BC$155:$CB$1048576,MATCH($A467,'Hoja de Trabajo para listado'!$BC$155:$BC$1048576,0),MATCH((CUADRO!Q$4&amp;$E467),'Hoja de Trabajo para listado'!$BC$151:$CB$151,0)),0)+IFERROR(INDEX('Hoja de Trabajo para listado'!$DE$153:$DG$274,MATCH($A467,'Hoja de Trabajo para listado'!$DE$153:$DE$1048576,0),MATCH((CUADRO!Q$4&amp;$E467),'Hoja de Trabajo para listado'!$DE$151:$DG$151,0)),0)+IFERROR(INDEX('Hoja de Trabajo para listado'!$CD$155:$DC$1048576,MATCH($A467,'Hoja de Trabajo para listado'!$CD$155:$CD$1048576,0),MATCH((CUADRO!Q$4&amp;$E467),'Hoja de Trabajo para listado'!$CD$151:$DC$151,0)),0)</f>
        <v>0</v>
      </c>
      <c r="R467" s="241">
        <f t="shared" ca="1" si="14"/>
        <v>0</v>
      </c>
      <c r="S467" s="247"/>
      <c r="T467" s="241">
        <f ca="1">+T468</f>
        <v>0</v>
      </c>
      <c r="U467" s="240">
        <f t="shared" si="15"/>
        <v>1</v>
      </c>
    </row>
    <row r="468" spans="1:21" customFormat="1" ht="15" hidden="1" customHeight="1">
      <c r="A468" s="32">
        <v>1114</v>
      </c>
      <c r="B468" s="382"/>
      <c r="C468" s="245" t="str">
        <f>+VLOOKUP(A468,bd_lista!$A$3:$C$592,3,FALSE)</f>
        <v>Gobierno Autónomo Municipal de El Villar</v>
      </c>
      <c r="D468" s="384"/>
      <c r="E468" s="242" t="s">
        <v>684</v>
      </c>
      <c r="F468" s="241">
        <f ca="1">+IFERROR(INDEX('Hoja de Trabajo para listado'!$A$155:$Z$1048576,MATCH($A468,'Hoja de Trabajo para listado'!$A$155:$A$1048576,0),MATCH((CUADRO!F$4&amp;$E468),'Hoja de Trabajo para listado'!$A$151:$Z$151,0)),0)+IFERROR(INDEX('Hoja de Trabajo para listado'!$AB$155:$BA$1048576,MATCH($A468,'Hoja de Trabajo para listado'!$AB$155:$AB$1048576,0),MATCH((CUADRO!F$4&amp;$E468),'Hoja de Trabajo para listado'!$AB$151:$BA$151,0)),0)+IFERROR(INDEX('Hoja de Trabajo para listado'!$BC$155:$CB$1048576,MATCH($A468,'Hoja de Trabajo para listado'!$BC$155:$BC$1048576,0),MATCH((CUADRO!F$4&amp;$E468),'Hoja de Trabajo para listado'!$BC$151:$CB$151,0)),0)+IFERROR(INDEX('Hoja de Trabajo para listado'!$DE$153:$DG$274,MATCH($A468,'Hoja de Trabajo para listado'!$DE$153:$DE$1048576,0),MATCH((CUADRO!F$4&amp;$E468),'Hoja de Trabajo para listado'!$DE$151:$DG$151,0)),0)+IFERROR(INDEX('Hoja de Trabajo para listado'!$CD$155:$DC$1048576,MATCH($A468,'Hoja de Trabajo para listado'!$CD$155:$CD$1048576,0),MATCH((CUADRO!F$4&amp;$E468),'Hoja de Trabajo para listado'!$CD$151:$DC$151,0)),0)</f>
        <v>0</v>
      </c>
      <c r="G468" s="241">
        <f ca="1">+IFERROR(INDEX('Hoja de Trabajo para listado'!$A$155:$Z$1048576,MATCH($A468,'Hoja de Trabajo para listado'!$A$155:$A$1048576,0),MATCH((CUADRO!G$4&amp;$E468),'Hoja de Trabajo para listado'!$A$151:$Z$151,0)),0)+IFERROR(INDEX('Hoja de Trabajo para listado'!$AB$155:$BA$1048576,MATCH($A468,'Hoja de Trabajo para listado'!$AB$155:$AB$1048576,0),MATCH((CUADRO!G$4&amp;$E468),'Hoja de Trabajo para listado'!$AB$151:$BA$151,0)),0)+IFERROR(INDEX('Hoja de Trabajo para listado'!$BC$155:$CB$1048576,MATCH($A468,'Hoja de Trabajo para listado'!$BC$155:$BC$1048576,0),MATCH((CUADRO!G$4&amp;$E468),'Hoja de Trabajo para listado'!$BC$151:$CB$151,0)),0)+IFERROR(INDEX('Hoja de Trabajo para listado'!$DE$153:$DG$274,MATCH($A468,'Hoja de Trabajo para listado'!$DE$153:$DE$1048576,0),MATCH((CUADRO!G$4&amp;$E468),'Hoja de Trabajo para listado'!$DE$151:$DG$151,0)),0)+IFERROR(INDEX('Hoja de Trabajo para listado'!$CD$155:$DC$1048576,MATCH($A468,'Hoja de Trabajo para listado'!$CD$155:$CD$1048576,0),MATCH((CUADRO!G$4&amp;$E468),'Hoja de Trabajo para listado'!$CD$151:$DC$151,0)),0)</f>
        <v>0</v>
      </c>
      <c r="H468" s="241">
        <f ca="1">+IFERROR(INDEX('Hoja de Trabajo para listado'!$A$155:$Z$1048576,MATCH($A468,'Hoja de Trabajo para listado'!$A$155:$A$1048576,0),MATCH((CUADRO!H$4&amp;$E468),'Hoja de Trabajo para listado'!$A$151:$Z$151,0)),0)+IFERROR(INDEX('Hoja de Trabajo para listado'!$AB$155:$BA$1048576,MATCH($A468,'Hoja de Trabajo para listado'!$AB$155:$AB$1048576,0),MATCH((CUADRO!H$4&amp;$E468),'Hoja de Trabajo para listado'!$AB$151:$BA$151,0)),0)+IFERROR(INDEX('Hoja de Trabajo para listado'!$BC$155:$CB$1048576,MATCH($A468,'Hoja de Trabajo para listado'!$BC$155:$BC$1048576,0),MATCH((CUADRO!H$4&amp;$E468),'Hoja de Trabajo para listado'!$BC$151:$CB$151,0)),0)+IFERROR(INDEX('Hoja de Trabajo para listado'!$DE$153:$DG$274,MATCH($A468,'Hoja de Trabajo para listado'!$DE$153:$DE$1048576,0),MATCH((CUADRO!H$4&amp;$E468),'Hoja de Trabajo para listado'!$DE$151:$DG$151,0)),0)+IFERROR(INDEX('Hoja de Trabajo para listado'!$CD$155:$DC$1048576,MATCH($A468,'Hoja de Trabajo para listado'!$CD$155:$CD$1048576,0),MATCH((CUADRO!H$4&amp;$E468),'Hoja de Trabajo para listado'!$CD$151:$DC$151,0)),0)</f>
        <v>0</v>
      </c>
      <c r="I468" s="241">
        <f ca="1">+IFERROR(INDEX('Hoja de Trabajo para listado'!$A$155:$Z$1048576,MATCH($A468,'Hoja de Trabajo para listado'!$A$155:$A$1048576,0),MATCH((CUADRO!I$4&amp;$E468),'Hoja de Trabajo para listado'!$A$151:$Z$151,0)),0)+IFERROR(INDEX('Hoja de Trabajo para listado'!$AB$155:$BA$1048576,MATCH($A468,'Hoja de Trabajo para listado'!$AB$155:$AB$1048576,0),MATCH((CUADRO!I$4&amp;$E468),'Hoja de Trabajo para listado'!$AB$151:$BA$151,0)),0)+IFERROR(INDEX('Hoja de Trabajo para listado'!$BC$155:$CB$1048576,MATCH($A468,'Hoja de Trabajo para listado'!$BC$155:$BC$1048576,0),MATCH((CUADRO!I$4&amp;$E468),'Hoja de Trabajo para listado'!$BC$151:$CB$151,0)),0)+IFERROR(INDEX('Hoja de Trabajo para listado'!$DE$153:$DG$274,MATCH($A468,'Hoja de Trabajo para listado'!$DE$153:$DE$1048576,0),MATCH((CUADRO!I$4&amp;$E468),'Hoja de Trabajo para listado'!$DE$151:$DG$151,0)),0)+IFERROR(INDEX('Hoja de Trabajo para listado'!$CD$155:$DC$1048576,MATCH($A468,'Hoja de Trabajo para listado'!$CD$155:$CD$1048576,0),MATCH((CUADRO!I$4&amp;$E468),'Hoja de Trabajo para listado'!$CD$151:$DC$151,0)),0)</f>
        <v>0</v>
      </c>
      <c r="J468" s="241">
        <f ca="1">+IFERROR(INDEX('Hoja de Trabajo para listado'!$A$155:$Z$1048576,MATCH($A468,'Hoja de Trabajo para listado'!$A$155:$A$1048576,0),MATCH((CUADRO!J$4&amp;$E468),'Hoja de Trabajo para listado'!$A$151:$Z$151,0)),0)+IFERROR(INDEX('Hoja de Trabajo para listado'!$AB$155:$BA$1048576,MATCH($A468,'Hoja de Trabajo para listado'!$AB$155:$AB$1048576,0),MATCH((CUADRO!J$4&amp;$E468),'Hoja de Trabajo para listado'!$AB$151:$BA$151,0)),0)+IFERROR(INDEX('Hoja de Trabajo para listado'!$BC$155:$CB$1048576,MATCH($A468,'Hoja de Trabajo para listado'!$BC$155:$BC$1048576,0),MATCH((CUADRO!J$4&amp;$E468),'Hoja de Trabajo para listado'!$BC$151:$CB$151,0)),0)+IFERROR(INDEX('Hoja de Trabajo para listado'!$DE$153:$DG$274,MATCH($A468,'Hoja de Trabajo para listado'!$DE$153:$DE$1048576,0),MATCH((CUADRO!J$4&amp;$E468),'Hoja de Trabajo para listado'!$DE$151:$DG$151,0)),0)+IFERROR(INDEX('Hoja de Trabajo para listado'!$CD$155:$DC$1048576,MATCH($A468,'Hoja de Trabajo para listado'!$CD$155:$CD$1048576,0),MATCH((CUADRO!J$4&amp;$E468),'Hoja de Trabajo para listado'!$CD$151:$DC$151,0)),0)</f>
        <v>0</v>
      </c>
      <c r="K468" s="241">
        <f ca="1">+IFERROR(INDEX('Hoja de Trabajo para listado'!$A$155:$Z$1048576,MATCH($A468,'Hoja de Trabajo para listado'!$A$155:$A$1048576,0),MATCH((CUADRO!K$4&amp;$E468),'Hoja de Trabajo para listado'!$A$151:$Z$151,0)),0)+IFERROR(INDEX('Hoja de Trabajo para listado'!$AB$155:$BA$1048576,MATCH($A468,'Hoja de Trabajo para listado'!$AB$155:$AB$1048576,0),MATCH((CUADRO!K$4&amp;$E468),'Hoja de Trabajo para listado'!$AB$151:$BA$151,0)),0)+IFERROR(INDEX('Hoja de Trabajo para listado'!$BC$155:$CB$1048576,MATCH($A468,'Hoja de Trabajo para listado'!$BC$155:$BC$1048576,0),MATCH((CUADRO!K$4&amp;$E468),'Hoja de Trabajo para listado'!$BC$151:$CB$151,0)),0)+IFERROR(INDEX('Hoja de Trabajo para listado'!$DE$153:$DG$274,MATCH($A468,'Hoja de Trabajo para listado'!$DE$153:$DE$1048576,0),MATCH((CUADRO!K$4&amp;$E468),'Hoja de Trabajo para listado'!$DE$151:$DG$151,0)),0)+IFERROR(INDEX('Hoja de Trabajo para listado'!$CD$155:$DC$1048576,MATCH($A468,'Hoja de Trabajo para listado'!$CD$155:$CD$1048576,0),MATCH((CUADRO!K$4&amp;$E468),'Hoja de Trabajo para listado'!$CD$151:$DC$151,0)),0)</f>
        <v>0</v>
      </c>
      <c r="L468" s="241">
        <f ca="1">+IFERROR(INDEX('Hoja de Trabajo para listado'!$A$155:$Z$1048576,MATCH($A468,'Hoja de Trabajo para listado'!$A$155:$A$1048576,0),MATCH((CUADRO!L$4&amp;$E468),'Hoja de Trabajo para listado'!$A$151:$Z$151,0)),0)+IFERROR(INDEX('Hoja de Trabajo para listado'!$AB$155:$BA$1048576,MATCH($A468,'Hoja de Trabajo para listado'!$AB$155:$AB$1048576,0),MATCH((CUADRO!L$4&amp;$E468),'Hoja de Trabajo para listado'!$AB$151:$BA$151,0)),0)+IFERROR(INDEX('Hoja de Trabajo para listado'!$BC$155:$CB$1048576,MATCH($A468,'Hoja de Trabajo para listado'!$BC$155:$BC$1048576,0),MATCH((CUADRO!L$4&amp;$E468),'Hoja de Trabajo para listado'!$BC$151:$CB$151,0)),0)+IFERROR(INDEX('Hoja de Trabajo para listado'!$DE$153:$DG$274,MATCH($A468,'Hoja de Trabajo para listado'!$DE$153:$DE$1048576,0),MATCH((CUADRO!L$4&amp;$E468),'Hoja de Trabajo para listado'!$DE$151:$DG$151,0)),0)+IFERROR(INDEX('Hoja de Trabajo para listado'!$CD$155:$DC$1048576,MATCH($A468,'Hoja de Trabajo para listado'!$CD$155:$CD$1048576,0),MATCH((CUADRO!L$4&amp;$E468),'Hoja de Trabajo para listado'!$CD$151:$DC$151,0)),0)</f>
        <v>0</v>
      </c>
      <c r="M468" s="241">
        <f ca="1">+IFERROR(INDEX('Hoja de Trabajo para listado'!$A$155:$Z$1048576,MATCH($A468,'Hoja de Trabajo para listado'!$A$155:$A$1048576,0),MATCH((CUADRO!M$4&amp;$E468),'Hoja de Trabajo para listado'!$A$151:$Z$151,0)),0)+IFERROR(INDEX('Hoja de Trabajo para listado'!$AB$155:$BA$1048576,MATCH($A468,'Hoja de Trabajo para listado'!$AB$155:$AB$1048576,0),MATCH((CUADRO!M$4&amp;$E468),'Hoja de Trabajo para listado'!$AB$151:$BA$151,0)),0)+IFERROR(INDEX('Hoja de Trabajo para listado'!$BC$155:$CB$1048576,MATCH($A468,'Hoja de Trabajo para listado'!$BC$155:$BC$1048576,0),MATCH((CUADRO!M$4&amp;$E468),'Hoja de Trabajo para listado'!$BC$151:$CB$151,0)),0)+IFERROR(INDEX('Hoja de Trabajo para listado'!$DE$153:$DG$274,MATCH($A468,'Hoja de Trabajo para listado'!$DE$153:$DE$1048576,0),MATCH((CUADRO!M$4&amp;$E468),'Hoja de Trabajo para listado'!$DE$151:$DG$151,0)),0)+IFERROR(INDEX('Hoja de Trabajo para listado'!$CD$155:$DC$1048576,MATCH($A468,'Hoja de Trabajo para listado'!$CD$155:$CD$1048576,0),MATCH((CUADRO!M$4&amp;$E468),'Hoja de Trabajo para listado'!$CD$151:$DC$151,0)),0)</f>
        <v>0</v>
      </c>
      <c r="N468" s="241">
        <f ca="1">+IFERROR(INDEX('Hoja de Trabajo para listado'!$A$155:$Z$1048576,MATCH($A468,'Hoja de Trabajo para listado'!$A$155:$A$1048576,0),MATCH((CUADRO!N$4&amp;$E468),'Hoja de Trabajo para listado'!$A$151:$Z$151,0)),0)+IFERROR(INDEX('Hoja de Trabajo para listado'!$AB$155:$BA$1048576,MATCH($A468,'Hoja de Trabajo para listado'!$AB$155:$AB$1048576,0),MATCH((CUADRO!N$4&amp;$E468),'Hoja de Trabajo para listado'!$AB$151:$BA$151,0)),0)+IFERROR(INDEX('Hoja de Trabajo para listado'!$BC$155:$CB$1048576,MATCH($A468,'Hoja de Trabajo para listado'!$BC$155:$BC$1048576,0),MATCH((CUADRO!N$4&amp;$E468),'Hoja de Trabajo para listado'!$BC$151:$CB$151,0)),0)+IFERROR(INDEX('Hoja de Trabajo para listado'!$DE$153:$DG$274,MATCH($A468,'Hoja de Trabajo para listado'!$DE$153:$DE$1048576,0),MATCH((CUADRO!N$4&amp;$E468),'Hoja de Trabajo para listado'!$DE$151:$DG$151,0)),0)+IFERROR(INDEX('Hoja de Trabajo para listado'!$CD$155:$DC$1048576,MATCH($A468,'Hoja de Trabajo para listado'!$CD$155:$CD$1048576,0),MATCH((CUADRO!N$4&amp;$E468),'Hoja de Trabajo para listado'!$CD$151:$DC$151,0)),0)</f>
        <v>0</v>
      </c>
      <c r="O468" s="241">
        <f ca="1">+IFERROR(INDEX('Hoja de Trabajo para listado'!$A$155:$Z$1048576,MATCH($A468,'Hoja de Trabajo para listado'!$A$155:$A$1048576,0),MATCH((CUADRO!O$4&amp;$E468),'Hoja de Trabajo para listado'!$A$151:$Z$151,0)),0)+IFERROR(INDEX('Hoja de Trabajo para listado'!$AB$155:$BA$1048576,MATCH($A468,'Hoja de Trabajo para listado'!$AB$155:$AB$1048576,0),MATCH((CUADRO!O$4&amp;$E468),'Hoja de Trabajo para listado'!$AB$151:$BA$151,0)),0)+IFERROR(INDEX('Hoja de Trabajo para listado'!$BC$155:$CB$1048576,MATCH($A468,'Hoja de Trabajo para listado'!$BC$155:$BC$1048576,0),MATCH((CUADRO!O$4&amp;$E468),'Hoja de Trabajo para listado'!$BC$151:$CB$151,0)),0)+IFERROR(INDEX('Hoja de Trabajo para listado'!$DE$153:$DG$274,MATCH($A468,'Hoja de Trabajo para listado'!$DE$153:$DE$1048576,0),MATCH((CUADRO!O$4&amp;$E468),'Hoja de Trabajo para listado'!$DE$151:$DG$151,0)),0)+IFERROR(INDEX('Hoja de Trabajo para listado'!$CD$155:$DC$1048576,MATCH($A468,'Hoja de Trabajo para listado'!$CD$155:$CD$1048576,0),MATCH((CUADRO!O$4&amp;$E468),'Hoja de Trabajo para listado'!$CD$151:$DC$151,0)),0)</f>
        <v>0</v>
      </c>
      <c r="P468" s="241">
        <f ca="1">+IFERROR(INDEX('Hoja de Trabajo para listado'!$A$155:$Z$1048576,MATCH($A468,'Hoja de Trabajo para listado'!$A$155:$A$1048576,0),MATCH((CUADRO!P$4&amp;$E468),'Hoja de Trabajo para listado'!$A$151:$Z$151,0)),0)+IFERROR(INDEX('Hoja de Trabajo para listado'!$AB$155:$BA$1048576,MATCH($A468,'Hoja de Trabajo para listado'!$AB$155:$AB$1048576,0),MATCH((CUADRO!P$4&amp;$E468),'Hoja de Trabajo para listado'!$AB$151:$BA$151,0)),0)+IFERROR(INDEX('Hoja de Trabajo para listado'!$BC$155:$CB$1048576,MATCH($A468,'Hoja de Trabajo para listado'!$BC$155:$BC$1048576,0),MATCH((CUADRO!P$4&amp;$E468),'Hoja de Trabajo para listado'!$BC$151:$CB$151,0)),0)+IFERROR(INDEX('Hoja de Trabajo para listado'!$DE$153:$DG$274,MATCH($A468,'Hoja de Trabajo para listado'!$DE$153:$DE$1048576,0),MATCH((CUADRO!P$4&amp;$E468),'Hoja de Trabajo para listado'!$DE$151:$DG$151,0)),0)+IFERROR(INDEX('Hoja de Trabajo para listado'!$CD$155:$DC$1048576,MATCH($A468,'Hoja de Trabajo para listado'!$CD$155:$CD$1048576,0),MATCH((CUADRO!P$4&amp;$E468),'Hoja de Trabajo para listado'!$CD$151:$DC$151,0)),0)</f>
        <v>0</v>
      </c>
      <c r="Q468" s="241">
        <f ca="1">+IFERROR(INDEX('Hoja de Trabajo para listado'!$A$155:$Z$1048576,MATCH($A468,'Hoja de Trabajo para listado'!$A$155:$A$1048576,0),MATCH((CUADRO!Q$4&amp;$E468),'Hoja de Trabajo para listado'!$A$151:$Z$151,0)),0)+IFERROR(INDEX('Hoja de Trabajo para listado'!$AB$155:$BA$1048576,MATCH($A468,'Hoja de Trabajo para listado'!$AB$155:$AB$1048576,0),MATCH((CUADRO!Q$4&amp;$E468),'Hoja de Trabajo para listado'!$AB$151:$BA$151,0)),0)+IFERROR(INDEX('Hoja de Trabajo para listado'!$BC$155:$CB$1048576,MATCH($A468,'Hoja de Trabajo para listado'!$BC$155:$BC$1048576,0),MATCH((CUADRO!Q$4&amp;$E468),'Hoja de Trabajo para listado'!$BC$151:$CB$151,0)),0)+IFERROR(INDEX('Hoja de Trabajo para listado'!$DE$153:$DG$274,MATCH($A468,'Hoja de Trabajo para listado'!$DE$153:$DE$1048576,0),MATCH((CUADRO!Q$4&amp;$E468),'Hoja de Trabajo para listado'!$DE$151:$DG$151,0)),0)+IFERROR(INDEX('Hoja de Trabajo para listado'!$CD$155:$DC$1048576,MATCH($A468,'Hoja de Trabajo para listado'!$CD$155:$CD$1048576,0),MATCH((CUADRO!Q$4&amp;$E468),'Hoja de Trabajo para listado'!$CD$151:$DC$151,0)),0)</f>
        <v>0</v>
      </c>
      <c r="R468" s="241">
        <f t="shared" ca="1" si="14"/>
        <v>0</v>
      </c>
      <c r="S468" s="247">
        <f ca="1">+R467+R468</f>
        <v>0</v>
      </c>
      <c r="T468" s="241">
        <f ca="1">+S468</f>
        <v>0</v>
      </c>
      <c r="U468" s="240">
        <f t="shared" si="15"/>
        <v>2</v>
      </c>
    </row>
    <row r="469" spans="1:21" customFormat="1" ht="15" hidden="1" customHeight="1">
      <c r="A469" s="32">
        <v>1115</v>
      </c>
      <c r="B469" s="381">
        <f>+A469</f>
        <v>1115</v>
      </c>
      <c r="C469" s="245" t="str">
        <f>+VLOOKUP(A469,bd_lista!$A$3:$C$592,3,FALSE)</f>
        <v>Gobierno Autónomo Municipal de Monteagudo</v>
      </c>
      <c r="D469" s="383" t="str">
        <f>+C469</f>
        <v>Gobierno Autónomo Municipal de Monteagudo</v>
      </c>
      <c r="E469" s="240" t="s">
        <v>683</v>
      </c>
      <c r="F469" s="241">
        <f ca="1">+IFERROR(INDEX('Hoja de Trabajo para listado'!$A$155:$Z$1048576,MATCH($A469,'Hoja de Trabajo para listado'!$A$155:$A$1048576,0),MATCH((CUADRO!F$4&amp;$E469),'Hoja de Trabajo para listado'!$A$151:$Z$151,0)),0)+IFERROR(INDEX('Hoja de Trabajo para listado'!$AB$155:$BA$1048576,MATCH($A469,'Hoja de Trabajo para listado'!$AB$155:$AB$1048576,0),MATCH((CUADRO!F$4&amp;$E469),'Hoja de Trabajo para listado'!$AB$151:$BA$151,0)),0)+IFERROR(INDEX('Hoja de Trabajo para listado'!$BC$155:$CB$1048576,MATCH($A469,'Hoja de Trabajo para listado'!$BC$155:$BC$1048576,0),MATCH((CUADRO!F$4&amp;$E469),'Hoja de Trabajo para listado'!$BC$151:$CB$151,0)),0)+IFERROR(INDEX('Hoja de Trabajo para listado'!$DE$153:$DG$274,MATCH($A469,'Hoja de Trabajo para listado'!$DE$153:$DE$1048576,0),MATCH((CUADRO!F$4&amp;$E469),'Hoja de Trabajo para listado'!$DE$151:$DG$151,0)),0)+IFERROR(INDEX('Hoja de Trabajo para listado'!$CD$155:$DC$1048576,MATCH($A469,'Hoja de Trabajo para listado'!$CD$155:$CD$1048576,0),MATCH((CUADRO!F$4&amp;$E469),'Hoja de Trabajo para listado'!$CD$151:$DC$151,0)),0)</f>
        <v>0</v>
      </c>
      <c r="G469" s="241">
        <f ca="1">+IFERROR(INDEX('Hoja de Trabajo para listado'!$A$155:$Z$1048576,MATCH($A469,'Hoja de Trabajo para listado'!$A$155:$A$1048576,0),MATCH((CUADRO!G$4&amp;$E469),'Hoja de Trabajo para listado'!$A$151:$Z$151,0)),0)+IFERROR(INDEX('Hoja de Trabajo para listado'!$AB$155:$BA$1048576,MATCH($A469,'Hoja de Trabajo para listado'!$AB$155:$AB$1048576,0),MATCH((CUADRO!G$4&amp;$E469),'Hoja de Trabajo para listado'!$AB$151:$BA$151,0)),0)+IFERROR(INDEX('Hoja de Trabajo para listado'!$BC$155:$CB$1048576,MATCH($A469,'Hoja de Trabajo para listado'!$BC$155:$BC$1048576,0),MATCH((CUADRO!G$4&amp;$E469),'Hoja de Trabajo para listado'!$BC$151:$CB$151,0)),0)+IFERROR(INDEX('Hoja de Trabajo para listado'!$DE$153:$DG$274,MATCH($A469,'Hoja de Trabajo para listado'!$DE$153:$DE$1048576,0),MATCH((CUADRO!G$4&amp;$E469),'Hoja de Trabajo para listado'!$DE$151:$DG$151,0)),0)+IFERROR(INDEX('Hoja de Trabajo para listado'!$CD$155:$DC$1048576,MATCH($A469,'Hoja de Trabajo para listado'!$CD$155:$CD$1048576,0),MATCH((CUADRO!G$4&amp;$E469),'Hoja de Trabajo para listado'!$CD$151:$DC$151,0)),0)</f>
        <v>0</v>
      </c>
      <c r="H469" s="241">
        <f ca="1">+IFERROR(INDEX('Hoja de Trabajo para listado'!$A$155:$Z$1048576,MATCH($A469,'Hoja de Trabajo para listado'!$A$155:$A$1048576,0),MATCH((CUADRO!H$4&amp;$E469),'Hoja de Trabajo para listado'!$A$151:$Z$151,0)),0)+IFERROR(INDEX('Hoja de Trabajo para listado'!$AB$155:$BA$1048576,MATCH($A469,'Hoja de Trabajo para listado'!$AB$155:$AB$1048576,0),MATCH((CUADRO!H$4&amp;$E469),'Hoja de Trabajo para listado'!$AB$151:$BA$151,0)),0)+IFERROR(INDEX('Hoja de Trabajo para listado'!$BC$155:$CB$1048576,MATCH($A469,'Hoja de Trabajo para listado'!$BC$155:$BC$1048576,0),MATCH((CUADRO!H$4&amp;$E469),'Hoja de Trabajo para listado'!$BC$151:$CB$151,0)),0)+IFERROR(INDEX('Hoja de Trabajo para listado'!$DE$153:$DG$274,MATCH($A469,'Hoja de Trabajo para listado'!$DE$153:$DE$1048576,0),MATCH((CUADRO!H$4&amp;$E469),'Hoja de Trabajo para listado'!$DE$151:$DG$151,0)),0)+IFERROR(INDEX('Hoja de Trabajo para listado'!$CD$155:$DC$1048576,MATCH($A469,'Hoja de Trabajo para listado'!$CD$155:$CD$1048576,0),MATCH((CUADRO!H$4&amp;$E469),'Hoja de Trabajo para listado'!$CD$151:$DC$151,0)),0)</f>
        <v>0</v>
      </c>
      <c r="I469" s="241">
        <f ca="1">+IFERROR(INDEX('Hoja de Trabajo para listado'!$A$155:$Z$1048576,MATCH($A469,'Hoja de Trabajo para listado'!$A$155:$A$1048576,0),MATCH((CUADRO!I$4&amp;$E469),'Hoja de Trabajo para listado'!$A$151:$Z$151,0)),0)+IFERROR(INDEX('Hoja de Trabajo para listado'!$AB$155:$BA$1048576,MATCH($A469,'Hoja de Trabajo para listado'!$AB$155:$AB$1048576,0),MATCH((CUADRO!I$4&amp;$E469),'Hoja de Trabajo para listado'!$AB$151:$BA$151,0)),0)+IFERROR(INDEX('Hoja de Trabajo para listado'!$BC$155:$CB$1048576,MATCH($A469,'Hoja de Trabajo para listado'!$BC$155:$BC$1048576,0),MATCH((CUADRO!I$4&amp;$E469),'Hoja de Trabajo para listado'!$BC$151:$CB$151,0)),0)+IFERROR(INDEX('Hoja de Trabajo para listado'!$DE$153:$DG$274,MATCH($A469,'Hoja de Trabajo para listado'!$DE$153:$DE$1048576,0),MATCH((CUADRO!I$4&amp;$E469),'Hoja de Trabajo para listado'!$DE$151:$DG$151,0)),0)+IFERROR(INDEX('Hoja de Trabajo para listado'!$CD$155:$DC$1048576,MATCH($A469,'Hoja de Trabajo para listado'!$CD$155:$CD$1048576,0),MATCH((CUADRO!I$4&amp;$E469),'Hoja de Trabajo para listado'!$CD$151:$DC$151,0)),0)</f>
        <v>0</v>
      </c>
      <c r="J469" s="241">
        <f ca="1">+IFERROR(INDEX('Hoja de Trabajo para listado'!$A$155:$Z$1048576,MATCH($A469,'Hoja de Trabajo para listado'!$A$155:$A$1048576,0),MATCH((CUADRO!J$4&amp;$E469),'Hoja de Trabajo para listado'!$A$151:$Z$151,0)),0)+IFERROR(INDEX('Hoja de Trabajo para listado'!$AB$155:$BA$1048576,MATCH($A469,'Hoja de Trabajo para listado'!$AB$155:$AB$1048576,0),MATCH((CUADRO!J$4&amp;$E469),'Hoja de Trabajo para listado'!$AB$151:$BA$151,0)),0)+IFERROR(INDEX('Hoja de Trabajo para listado'!$BC$155:$CB$1048576,MATCH($A469,'Hoja de Trabajo para listado'!$BC$155:$BC$1048576,0),MATCH((CUADRO!J$4&amp;$E469),'Hoja de Trabajo para listado'!$BC$151:$CB$151,0)),0)+IFERROR(INDEX('Hoja de Trabajo para listado'!$DE$153:$DG$274,MATCH($A469,'Hoja de Trabajo para listado'!$DE$153:$DE$1048576,0),MATCH((CUADRO!J$4&amp;$E469),'Hoja de Trabajo para listado'!$DE$151:$DG$151,0)),0)+IFERROR(INDEX('Hoja de Trabajo para listado'!$CD$155:$DC$1048576,MATCH($A469,'Hoja de Trabajo para listado'!$CD$155:$CD$1048576,0),MATCH((CUADRO!J$4&amp;$E469),'Hoja de Trabajo para listado'!$CD$151:$DC$151,0)),0)</f>
        <v>0</v>
      </c>
      <c r="K469" s="241">
        <f ca="1">+IFERROR(INDEX('Hoja de Trabajo para listado'!$A$155:$Z$1048576,MATCH($A469,'Hoja de Trabajo para listado'!$A$155:$A$1048576,0),MATCH((CUADRO!K$4&amp;$E469),'Hoja de Trabajo para listado'!$A$151:$Z$151,0)),0)+IFERROR(INDEX('Hoja de Trabajo para listado'!$AB$155:$BA$1048576,MATCH($A469,'Hoja de Trabajo para listado'!$AB$155:$AB$1048576,0),MATCH((CUADRO!K$4&amp;$E469),'Hoja de Trabajo para listado'!$AB$151:$BA$151,0)),0)+IFERROR(INDEX('Hoja de Trabajo para listado'!$BC$155:$CB$1048576,MATCH($A469,'Hoja de Trabajo para listado'!$BC$155:$BC$1048576,0),MATCH((CUADRO!K$4&amp;$E469),'Hoja de Trabajo para listado'!$BC$151:$CB$151,0)),0)+IFERROR(INDEX('Hoja de Trabajo para listado'!$DE$153:$DG$274,MATCH($A469,'Hoja de Trabajo para listado'!$DE$153:$DE$1048576,0),MATCH((CUADRO!K$4&amp;$E469),'Hoja de Trabajo para listado'!$DE$151:$DG$151,0)),0)+IFERROR(INDEX('Hoja de Trabajo para listado'!$CD$155:$DC$1048576,MATCH($A469,'Hoja de Trabajo para listado'!$CD$155:$CD$1048576,0),MATCH((CUADRO!K$4&amp;$E469),'Hoja de Trabajo para listado'!$CD$151:$DC$151,0)),0)</f>
        <v>0</v>
      </c>
      <c r="L469" s="241">
        <f ca="1">+IFERROR(INDEX('Hoja de Trabajo para listado'!$A$155:$Z$1048576,MATCH($A469,'Hoja de Trabajo para listado'!$A$155:$A$1048576,0),MATCH((CUADRO!L$4&amp;$E469),'Hoja de Trabajo para listado'!$A$151:$Z$151,0)),0)+IFERROR(INDEX('Hoja de Trabajo para listado'!$AB$155:$BA$1048576,MATCH($A469,'Hoja de Trabajo para listado'!$AB$155:$AB$1048576,0),MATCH((CUADRO!L$4&amp;$E469),'Hoja de Trabajo para listado'!$AB$151:$BA$151,0)),0)+IFERROR(INDEX('Hoja de Trabajo para listado'!$BC$155:$CB$1048576,MATCH($A469,'Hoja de Trabajo para listado'!$BC$155:$BC$1048576,0),MATCH((CUADRO!L$4&amp;$E469),'Hoja de Trabajo para listado'!$BC$151:$CB$151,0)),0)+IFERROR(INDEX('Hoja de Trabajo para listado'!$DE$153:$DG$274,MATCH($A469,'Hoja de Trabajo para listado'!$DE$153:$DE$1048576,0),MATCH((CUADRO!L$4&amp;$E469),'Hoja de Trabajo para listado'!$DE$151:$DG$151,0)),0)+IFERROR(INDEX('Hoja de Trabajo para listado'!$CD$155:$DC$1048576,MATCH($A469,'Hoja de Trabajo para listado'!$CD$155:$CD$1048576,0),MATCH((CUADRO!L$4&amp;$E469),'Hoja de Trabajo para listado'!$CD$151:$DC$151,0)),0)</f>
        <v>0</v>
      </c>
      <c r="M469" s="241">
        <f ca="1">+IFERROR(INDEX('Hoja de Trabajo para listado'!$A$155:$Z$1048576,MATCH($A469,'Hoja de Trabajo para listado'!$A$155:$A$1048576,0),MATCH((CUADRO!M$4&amp;$E469),'Hoja de Trabajo para listado'!$A$151:$Z$151,0)),0)+IFERROR(INDEX('Hoja de Trabajo para listado'!$AB$155:$BA$1048576,MATCH($A469,'Hoja de Trabajo para listado'!$AB$155:$AB$1048576,0),MATCH((CUADRO!M$4&amp;$E469),'Hoja de Trabajo para listado'!$AB$151:$BA$151,0)),0)+IFERROR(INDEX('Hoja de Trabajo para listado'!$BC$155:$CB$1048576,MATCH($A469,'Hoja de Trabajo para listado'!$BC$155:$BC$1048576,0),MATCH((CUADRO!M$4&amp;$E469),'Hoja de Trabajo para listado'!$BC$151:$CB$151,0)),0)+IFERROR(INDEX('Hoja de Trabajo para listado'!$DE$153:$DG$274,MATCH($A469,'Hoja de Trabajo para listado'!$DE$153:$DE$1048576,0),MATCH((CUADRO!M$4&amp;$E469),'Hoja de Trabajo para listado'!$DE$151:$DG$151,0)),0)+IFERROR(INDEX('Hoja de Trabajo para listado'!$CD$155:$DC$1048576,MATCH($A469,'Hoja de Trabajo para listado'!$CD$155:$CD$1048576,0),MATCH((CUADRO!M$4&amp;$E469),'Hoja de Trabajo para listado'!$CD$151:$DC$151,0)),0)</f>
        <v>0</v>
      </c>
      <c r="N469" s="241">
        <f ca="1">+IFERROR(INDEX('Hoja de Trabajo para listado'!$A$155:$Z$1048576,MATCH($A469,'Hoja de Trabajo para listado'!$A$155:$A$1048576,0),MATCH((CUADRO!N$4&amp;$E469),'Hoja de Trabajo para listado'!$A$151:$Z$151,0)),0)+IFERROR(INDEX('Hoja de Trabajo para listado'!$AB$155:$BA$1048576,MATCH($A469,'Hoja de Trabajo para listado'!$AB$155:$AB$1048576,0),MATCH((CUADRO!N$4&amp;$E469),'Hoja de Trabajo para listado'!$AB$151:$BA$151,0)),0)+IFERROR(INDEX('Hoja de Trabajo para listado'!$BC$155:$CB$1048576,MATCH($A469,'Hoja de Trabajo para listado'!$BC$155:$BC$1048576,0),MATCH((CUADRO!N$4&amp;$E469),'Hoja de Trabajo para listado'!$BC$151:$CB$151,0)),0)+IFERROR(INDEX('Hoja de Trabajo para listado'!$DE$153:$DG$274,MATCH($A469,'Hoja de Trabajo para listado'!$DE$153:$DE$1048576,0),MATCH((CUADRO!N$4&amp;$E469),'Hoja de Trabajo para listado'!$DE$151:$DG$151,0)),0)+IFERROR(INDEX('Hoja de Trabajo para listado'!$CD$155:$DC$1048576,MATCH($A469,'Hoja de Trabajo para listado'!$CD$155:$CD$1048576,0),MATCH((CUADRO!N$4&amp;$E469),'Hoja de Trabajo para listado'!$CD$151:$DC$151,0)),0)</f>
        <v>0</v>
      </c>
      <c r="O469" s="241">
        <f ca="1">+IFERROR(INDEX('Hoja de Trabajo para listado'!$A$155:$Z$1048576,MATCH($A469,'Hoja de Trabajo para listado'!$A$155:$A$1048576,0),MATCH((CUADRO!O$4&amp;$E469),'Hoja de Trabajo para listado'!$A$151:$Z$151,0)),0)+IFERROR(INDEX('Hoja de Trabajo para listado'!$AB$155:$BA$1048576,MATCH($A469,'Hoja de Trabajo para listado'!$AB$155:$AB$1048576,0),MATCH((CUADRO!O$4&amp;$E469),'Hoja de Trabajo para listado'!$AB$151:$BA$151,0)),0)+IFERROR(INDEX('Hoja de Trabajo para listado'!$BC$155:$CB$1048576,MATCH($A469,'Hoja de Trabajo para listado'!$BC$155:$BC$1048576,0),MATCH((CUADRO!O$4&amp;$E469),'Hoja de Trabajo para listado'!$BC$151:$CB$151,0)),0)+IFERROR(INDEX('Hoja de Trabajo para listado'!$DE$153:$DG$274,MATCH($A469,'Hoja de Trabajo para listado'!$DE$153:$DE$1048576,0),MATCH((CUADRO!O$4&amp;$E469),'Hoja de Trabajo para listado'!$DE$151:$DG$151,0)),0)+IFERROR(INDEX('Hoja de Trabajo para listado'!$CD$155:$DC$1048576,MATCH($A469,'Hoja de Trabajo para listado'!$CD$155:$CD$1048576,0),MATCH((CUADRO!O$4&amp;$E469),'Hoja de Trabajo para listado'!$CD$151:$DC$151,0)),0)</f>
        <v>0</v>
      </c>
      <c r="P469" s="241">
        <f ca="1">+IFERROR(INDEX('Hoja de Trabajo para listado'!$A$155:$Z$1048576,MATCH($A469,'Hoja de Trabajo para listado'!$A$155:$A$1048576,0),MATCH((CUADRO!P$4&amp;$E469),'Hoja de Trabajo para listado'!$A$151:$Z$151,0)),0)+IFERROR(INDEX('Hoja de Trabajo para listado'!$AB$155:$BA$1048576,MATCH($A469,'Hoja de Trabajo para listado'!$AB$155:$AB$1048576,0),MATCH((CUADRO!P$4&amp;$E469),'Hoja de Trabajo para listado'!$AB$151:$BA$151,0)),0)+IFERROR(INDEX('Hoja de Trabajo para listado'!$BC$155:$CB$1048576,MATCH($A469,'Hoja de Trabajo para listado'!$BC$155:$BC$1048576,0),MATCH((CUADRO!P$4&amp;$E469),'Hoja de Trabajo para listado'!$BC$151:$CB$151,0)),0)+IFERROR(INDEX('Hoja de Trabajo para listado'!$DE$153:$DG$274,MATCH($A469,'Hoja de Trabajo para listado'!$DE$153:$DE$1048576,0),MATCH((CUADRO!P$4&amp;$E469),'Hoja de Trabajo para listado'!$DE$151:$DG$151,0)),0)+IFERROR(INDEX('Hoja de Trabajo para listado'!$CD$155:$DC$1048576,MATCH($A469,'Hoja de Trabajo para listado'!$CD$155:$CD$1048576,0),MATCH((CUADRO!P$4&amp;$E469),'Hoja de Trabajo para listado'!$CD$151:$DC$151,0)),0)</f>
        <v>0</v>
      </c>
      <c r="Q469" s="241">
        <f ca="1">+IFERROR(INDEX('Hoja de Trabajo para listado'!$A$155:$Z$1048576,MATCH($A469,'Hoja de Trabajo para listado'!$A$155:$A$1048576,0),MATCH((CUADRO!Q$4&amp;$E469),'Hoja de Trabajo para listado'!$A$151:$Z$151,0)),0)+IFERROR(INDEX('Hoja de Trabajo para listado'!$AB$155:$BA$1048576,MATCH($A469,'Hoja de Trabajo para listado'!$AB$155:$AB$1048576,0),MATCH((CUADRO!Q$4&amp;$E469),'Hoja de Trabajo para listado'!$AB$151:$BA$151,0)),0)+IFERROR(INDEX('Hoja de Trabajo para listado'!$BC$155:$CB$1048576,MATCH($A469,'Hoja de Trabajo para listado'!$BC$155:$BC$1048576,0),MATCH((CUADRO!Q$4&amp;$E469),'Hoja de Trabajo para listado'!$BC$151:$CB$151,0)),0)+IFERROR(INDEX('Hoja de Trabajo para listado'!$DE$153:$DG$274,MATCH($A469,'Hoja de Trabajo para listado'!$DE$153:$DE$1048576,0),MATCH((CUADRO!Q$4&amp;$E469),'Hoja de Trabajo para listado'!$DE$151:$DG$151,0)),0)+IFERROR(INDEX('Hoja de Trabajo para listado'!$CD$155:$DC$1048576,MATCH($A469,'Hoja de Trabajo para listado'!$CD$155:$CD$1048576,0),MATCH((CUADRO!Q$4&amp;$E469),'Hoja de Trabajo para listado'!$CD$151:$DC$151,0)),0)</f>
        <v>0</v>
      </c>
      <c r="R469" s="241">
        <f t="shared" ca="1" si="14"/>
        <v>0</v>
      </c>
      <c r="S469" s="247"/>
      <c r="T469" s="241">
        <f ca="1">+T470</f>
        <v>0</v>
      </c>
      <c r="U469" s="240">
        <f t="shared" si="15"/>
        <v>1</v>
      </c>
    </row>
    <row r="470" spans="1:21" customFormat="1" ht="15" hidden="1" customHeight="1">
      <c r="A470" s="32">
        <v>1115</v>
      </c>
      <c r="B470" s="382"/>
      <c r="C470" s="245" t="str">
        <f>+VLOOKUP(A470,bd_lista!$A$3:$C$592,3,FALSE)</f>
        <v>Gobierno Autónomo Municipal de Monteagudo</v>
      </c>
      <c r="D470" s="384"/>
      <c r="E470" s="242" t="s">
        <v>684</v>
      </c>
      <c r="F470" s="241">
        <f ca="1">+IFERROR(INDEX('Hoja de Trabajo para listado'!$A$155:$Z$1048576,MATCH($A470,'Hoja de Trabajo para listado'!$A$155:$A$1048576,0),MATCH((CUADRO!F$4&amp;$E470),'Hoja de Trabajo para listado'!$A$151:$Z$151,0)),0)+IFERROR(INDEX('Hoja de Trabajo para listado'!$AB$155:$BA$1048576,MATCH($A470,'Hoja de Trabajo para listado'!$AB$155:$AB$1048576,0),MATCH((CUADRO!F$4&amp;$E470),'Hoja de Trabajo para listado'!$AB$151:$BA$151,0)),0)+IFERROR(INDEX('Hoja de Trabajo para listado'!$BC$155:$CB$1048576,MATCH($A470,'Hoja de Trabajo para listado'!$BC$155:$BC$1048576,0),MATCH((CUADRO!F$4&amp;$E470),'Hoja de Trabajo para listado'!$BC$151:$CB$151,0)),0)+IFERROR(INDEX('Hoja de Trabajo para listado'!$DE$153:$DG$274,MATCH($A470,'Hoja de Trabajo para listado'!$DE$153:$DE$1048576,0),MATCH((CUADRO!F$4&amp;$E470),'Hoja de Trabajo para listado'!$DE$151:$DG$151,0)),0)+IFERROR(INDEX('Hoja de Trabajo para listado'!$CD$155:$DC$1048576,MATCH($A470,'Hoja de Trabajo para listado'!$CD$155:$CD$1048576,0),MATCH((CUADRO!F$4&amp;$E470),'Hoja de Trabajo para listado'!$CD$151:$DC$151,0)),0)</f>
        <v>0</v>
      </c>
      <c r="G470" s="241">
        <f ca="1">+IFERROR(INDEX('Hoja de Trabajo para listado'!$A$155:$Z$1048576,MATCH($A470,'Hoja de Trabajo para listado'!$A$155:$A$1048576,0),MATCH((CUADRO!G$4&amp;$E470),'Hoja de Trabajo para listado'!$A$151:$Z$151,0)),0)+IFERROR(INDEX('Hoja de Trabajo para listado'!$AB$155:$BA$1048576,MATCH($A470,'Hoja de Trabajo para listado'!$AB$155:$AB$1048576,0),MATCH((CUADRO!G$4&amp;$E470),'Hoja de Trabajo para listado'!$AB$151:$BA$151,0)),0)+IFERROR(INDEX('Hoja de Trabajo para listado'!$BC$155:$CB$1048576,MATCH($A470,'Hoja de Trabajo para listado'!$BC$155:$BC$1048576,0),MATCH((CUADRO!G$4&amp;$E470),'Hoja de Trabajo para listado'!$BC$151:$CB$151,0)),0)+IFERROR(INDEX('Hoja de Trabajo para listado'!$DE$153:$DG$274,MATCH($A470,'Hoja de Trabajo para listado'!$DE$153:$DE$1048576,0),MATCH((CUADRO!G$4&amp;$E470),'Hoja de Trabajo para listado'!$DE$151:$DG$151,0)),0)+IFERROR(INDEX('Hoja de Trabajo para listado'!$CD$155:$DC$1048576,MATCH($A470,'Hoja de Trabajo para listado'!$CD$155:$CD$1048576,0),MATCH((CUADRO!G$4&amp;$E470),'Hoja de Trabajo para listado'!$CD$151:$DC$151,0)),0)</f>
        <v>0</v>
      </c>
      <c r="H470" s="241">
        <f ca="1">+IFERROR(INDEX('Hoja de Trabajo para listado'!$A$155:$Z$1048576,MATCH($A470,'Hoja de Trabajo para listado'!$A$155:$A$1048576,0),MATCH((CUADRO!H$4&amp;$E470),'Hoja de Trabajo para listado'!$A$151:$Z$151,0)),0)+IFERROR(INDEX('Hoja de Trabajo para listado'!$AB$155:$BA$1048576,MATCH($A470,'Hoja de Trabajo para listado'!$AB$155:$AB$1048576,0),MATCH((CUADRO!H$4&amp;$E470),'Hoja de Trabajo para listado'!$AB$151:$BA$151,0)),0)+IFERROR(INDEX('Hoja de Trabajo para listado'!$BC$155:$CB$1048576,MATCH($A470,'Hoja de Trabajo para listado'!$BC$155:$BC$1048576,0),MATCH((CUADRO!H$4&amp;$E470),'Hoja de Trabajo para listado'!$BC$151:$CB$151,0)),0)+IFERROR(INDEX('Hoja de Trabajo para listado'!$DE$153:$DG$274,MATCH($A470,'Hoja de Trabajo para listado'!$DE$153:$DE$1048576,0),MATCH((CUADRO!H$4&amp;$E470),'Hoja de Trabajo para listado'!$DE$151:$DG$151,0)),0)+IFERROR(INDEX('Hoja de Trabajo para listado'!$CD$155:$DC$1048576,MATCH($A470,'Hoja de Trabajo para listado'!$CD$155:$CD$1048576,0),MATCH((CUADRO!H$4&amp;$E470),'Hoja de Trabajo para listado'!$CD$151:$DC$151,0)),0)</f>
        <v>0</v>
      </c>
      <c r="I470" s="241">
        <f ca="1">+IFERROR(INDEX('Hoja de Trabajo para listado'!$A$155:$Z$1048576,MATCH($A470,'Hoja de Trabajo para listado'!$A$155:$A$1048576,0),MATCH((CUADRO!I$4&amp;$E470),'Hoja de Trabajo para listado'!$A$151:$Z$151,0)),0)+IFERROR(INDEX('Hoja de Trabajo para listado'!$AB$155:$BA$1048576,MATCH($A470,'Hoja de Trabajo para listado'!$AB$155:$AB$1048576,0),MATCH((CUADRO!I$4&amp;$E470),'Hoja de Trabajo para listado'!$AB$151:$BA$151,0)),0)+IFERROR(INDEX('Hoja de Trabajo para listado'!$BC$155:$CB$1048576,MATCH($A470,'Hoja de Trabajo para listado'!$BC$155:$BC$1048576,0),MATCH((CUADRO!I$4&amp;$E470),'Hoja de Trabajo para listado'!$BC$151:$CB$151,0)),0)+IFERROR(INDEX('Hoja de Trabajo para listado'!$DE$153:$DG$274,MATCH($A470,'Hoja de Trabajo para listado'!$DE$153:$DE$1048576,0),MATCH((CUADRO!I$4&amp;$E470),'Hoja de Trabajo para listado'!$DE$151:$DG$151,0)),0)+IFERROR(INDEX('Hoja de Trabajo para listado'!$CD$155:$DC$1048576,MATCH($A470,'Hoja de Trabajo para listado'!$CD$155:$CD$1048576,0),MATCH((CUADRO!I$4&amp;$E470),'Hoja de Trabajo para listado'!$CD$151:$DC$151,0)),0)</f>
        <v>0</v>
      </c>
      <c r="J470" s="241">
        <f ca="1">+IFERROR(INDEX('Hoja de Trabajo para listado'!$A$155:$Z$1048576,MATCH($A470,'Hoja de Trabajo para listado'!$A$155:$A$1048576,0),MATCH((CUADRO!J$4&amp;$E470),'Hoja de Trabajo para listado'!$A$151:$Z$151,0)),0)+IFERROR(INDEX('Hoja de Trabajo para listado'!$AB$155:$BA$1048576,MATCH($A470,'Hoja de Trabajo para listado'!$AB$155:$AB$1048576,0),MATCH((CUADRO!J$4&amp;$E470),'Hoja de Trabajo para listado'!$AB$151:$BA$151,0)),0)+IFERROR(INDEX('Hoja de Trabajo para listado'!$BC$155:$CB$1048576,MATCH($A470,'Hoja de Trabajo para listado'!$BC$155:$BC$1048576,0),MATCH((CUADRO!J$4&amp;$E470),'Hoja de Trabajo para listado'!$BC$151:$CB$151,0)),0)+IFERROR(INDEX('Hoja de Trabajo para listado'!$DE$153:$DG$274,MATCH($A470,'Hoja de Trabajo para listado'!$DE$153:$DE$1048576,0),MATCH((CUADRO!J$4&amp;$E470),'Hoja de Trabajo para listado'!$DE$151:$DG$151,0)),0)+IFERROR(INDEX('Hoja de Trabajo para listado'!$CD$155:$DC$1048576,MATCH($A470,'Hoja de Trabajo para listado'!$CD$155:$CD$1048576,0),MATCH((CUADRO!J$4&amp;$E470),'Hoja de Trabajo para listado'!$CD$151:$DC$151,0)),0)</f>
        <v>0</v>
      </c>
      <c r="K470" s="241">
        <f ca="1">+IFERROR(INDEX('Hoja de Trabajo para listado'!$A$155:$Z$1048576,MATCH($A470,'Hoja de Trabajo para listado'!$A$155:$A$1048576,0),MATCH((CUADRO!K$4&amp;$E470),'Hoja de Trabajo para listado'!$A$151:$Z$151,0)),0)+IFERROR(INDEX('Hoja de Trabajo para listado'!$AB$155:$BA$1048576,MATCH($A470,'Hoja de Trabajo para listado'!$AB$155:$AB$1048576,0),MATCH((CUADRO!K$4&amp;$E470),'Hoja de Trabajo para listado'!$AB$151:$BA$151,0)),0)+IFERROR(INDEX('Hoja de Trabajo para listado'!$BC$155:$CB$1048576,MATCH($A470,'Hoja de Trabajo para listado'!$BC$155:$BC$1048576,0),MATCH((CUADRO!K$4&amp;$E470),'Hoja de Trabajo para listado'!$BC$151:$CB$151,0)),0)+IFERROR(INDEX('Hoja de Trabajo para listado'!$DE$153:$DG$274,MATCH($A470,'Hoja de Trabajo para listado'!$DE$153:$DE$1048576,0),MATCH((CUADRO!K$4&amp;$E470),'Hoja de Trabajo para listado'!$DE$151:$DG$151,0)),0)+IFERROR(INDEX('Hoja de Trabajo para listado'!$CD$155:$DC$1048576,MATCH($A470,'Hoja de Trabajo para listado'!$CD$155:$CD$1048576,0),MATCH((CUADRO!K$4&amp;$E470),'Hoja de Trabajo para listado'!$CD$151:$DC$151,0)),0)</f>
        <v>0</v>
      </c>
      <c r="L470" s="241">
        <f ca="1">+IFERROR(INDEX('Hoja de Trabajo para listado'!$A$155:$Z$1048576,MATCH($A470,'Hoja de Trabajo para listado'!$A$155:$A$1048576,0),MATCH((CUADRO!L$4&amp;$E470),'Hoja de Trabajo para listado'!$A$151:$Z$151,0)),0)+IFERROR(INDEX('Hoja de Trabajo para listado'!$AB$155:$BA$1048576,MATCH($A470,'Hoja de Trabajo para listado'!$AB$155:$AB$1048576,0),MATCH((CUADRO!L$4&amp;$E470),'Hoja de Trabajo para listado'!$AB$151:$BA$151,0)),0)+IFERROR(INDEX('Hoja de Trabajo para listado'!$BC$155:$CB$1048576,MATCH($A470,'Hoja de Trabajo para listado'!$BC$155:$BC$1048576,0),MATCH((CUADRO!L$4&amp;$E470),'Hoja de Trabajo para listado'!$BC$151:$CB$151,0)),0)+IFERROR(INDEX('Hoja de Trabajo para listado'!$DE$153:$DG$274,MATCH($A470,'Hoja de Trabajo para listado'!$DE$153:$DE$1048576,0),MATCH((CUADRO!L$4&amp;$E470),'Hoja de Trabajo para listado'!$DE$151:$DG$151,0)),0)+IFERROR(INDEX('Hoja de Trabajo para listado'!$CD$155:$DC$1048576,MATCH($A470,'Hoja de Trabajo para listado'!$CD$155:$CD$1048576,0),MATCH((CUADRO!L$4&amp;$E470),'Hoja de Trabajo para listado'!$CD$151:$DC$151,0)),0)</f>
        <v>0</v>
      </c>
      <c r="M470" s="241">
        <f ca="1">+IFERROR(INDEX('Hoja de Trabajo para listado'!$A$155:$Z$1048576,MATCH($A470,'Hoja de Trabajo para listado'!$A$155:$A$1048576,0),MATCH((CUADRO!M$4&amp;$E470),'Hoja de Trabajo para listado'!$A$151:$Z$151,0)),0)+IFERROR(INDEX('Hoja de Trabajo para listado'!$AB$155:$BA$1048576,MATCH($A470,'Hoja de Trabajo para listado'!$AB$155:$AB$1048576,0),MATCH((CUADRO!M$4&amp;$E470),'Hoja de Trabajo para listado'!$AB$151:$BA$151,0)),0)+IFERROR(INDEX('Hoja de Trabajo para listado'!$BC$155:$CB$1048576,MATCH($A470,'Hoja de Trabajo para listado'!$BC$155:$BC$1048576,0),MATCH((CUADRO!M$4&amp;$E470),'Hoja de Trabajo para listado'!$BC$151:$CB$151,0)),0)+IFERROR(INDEX('Hoja de Trabajo para listado'!$DE$153:$DG$274,MATCH($A470,'Hoja de Trabajo para listado'!$DE$153:$DE$1048576,0),MATCH((CUADRO!M$4&amp;$E470),'Hoja de Trabajo para listado'!$DE$151:$DG$151,0)),0)+IFERROR(INDEX('Hoja de Trabajo para listado'!$CD$155:$DC$1048576,MATCH($A470,'Hoja de Trabajo para listado'!$CD$155:$CD$1048576,0),MATCH((CUADRO!M$4&amp;$E470),'Hoja de Trabajo para listado'!$CD$151:$DC$151,0)),0)</f>
        <v>0</v>
      </c>
      <c r="N470" s="241">
        <f ca="1">+IFERROR(INDEX('Hoja de Trabajo para listado'!$A$155:$Z$1048576,MATCH($A470,'Hoja de Trabajo para listado'!$A$155:$A$1048576,0),MATCH((CUADRO!N$4&amp;$E470),'Hoja de Trabajo para listado'!$A$151:$Z$151,0)),0)+IFERROR(INDEX('Hoja de Trabajo para listado'!$AB$155:$BA$1048576,MATCH($A470,'Hoja de Trabajo para listado'!$AB$155:$AB$1048576,0),MATCH((CUADRO!N$4&amp;$E470),'Hoja de Trabajo para listado'!$AB$151:$BA$151,0)),0)+IFERROR(INDEX('Hoja de Trabajo para listado'!$BC$155:$CB$1048576,MATCH($A470,'Hoja de Trabajo para listado'!$BC$155:$BC$1048576,0),MATCH((CUADRO!N$4&amp;$E470),'Hoja de Trabajo para listado'!$BC$151:$CB$151,0)),0)+IFERROR(INDEX('Hoja de Trabajo para listado'!$DE$153:$DG$274,MATCH($A470,'Hoja de Trabajo para listado'!$DE$153:$DE$1048576,0),MATCH((CUADRO!N$4&amp;$E470),'Hoja de Trabajo para listado'!$DE$151:$DG$151,0)),0)+IFERROR(INDEX('Hoja de Trabajo para listado'!$CD$155:$DC$1048576,MATCH($A470,'Hoja de Trabajo para listado'!$CD$155:$CD$1048576,0),MATCH((CUADRO!N$4&amp;$E470),'Hoja de Trabajo para listado'!$CD$151:$DC$151,0)),0)</f>
        <v>0</v>
      </c>
      <c r="O470" s="241">
        <f ca="1">+IFERROR(INDEX('Hoja de Trabajo para listado'!$A$155:$Z$1048576,MATCH($A470,'Hoja de Trabajo para listado'!$A$155:$A$1048576,0),MATCH((CUADRO!O$4&amp;$E470),'Hoja de Trabajo para listado'!$A$151:$Z$151,0)),0)+IFERROR(INDEX('Hoja de Trabajo para listado'!$AB$155:$BA$1048576,MATCH($A470,'Hoja de Trabajo para listado'!$AB$155:$AB$1048576,0),MATCH((CUADRO!O$4&amp;$E470),'Hoja de Trabajo para listado'!$AB$151:$BA$151,0)),0)+IFERROR(INDEX('Hoja de Trabajo para listado'!$BC$155:$CB$1048576,MATCH($A470,'Hoja de Trabajo para listado'!$BC$155:$BC$1048576,0),MATCH((CUADRO!O$4&amp;$E470),'Hoja de Trabajo para listado'!$BC$151:$CB$151,0)),0)+IFERROR(INDEX('Hoja de Trabajo para listado'!$DE$153:$DG$274,MATCH($A470,'Hoja de Trabajo para listado'!$DE$153:$DE$1048576,0),MATCH((CUADRO!O$4&amp;$E470),'Hoja de Trabajo para listado'!$DE$151:$DG$151,0)),0)+IFERROR(INDEX('Hoja de Trabajo para listado'!$CD$155:$DC$1048576,MATCH($A470,'Hoja de Trabajo para listado'!$CD$155:$CD$1048576,0),MATCH((CUADRO!O$4&amp;$E470),'Hoja de Trabajo para listado'!$CD$151:$DC$151,0)),0)</f>
        <v>0</v>
      </c>
      <c r="P470" s="241">
        <f ca="1">+IFERROR(INDEX('Hoja de Trabajo para listado'!$A$155:$Z$1048576,MATCH($A470,'Hoja de Trabajo para listado'!$A$155:$A$1048576,0),MATCH((CUADRO!P$4&amp;$E470),'Hoja de Trabajo para listado'!$A$151:$Z$151,0)),0)+IFERROR(INDEX('Hoja de Trabajo para listado'!$AB$155:$BA$1048576,MATCH($A470,'Hoja de Trabajo para listado'!$AB$155:$AB$1048576,0),MATCH((CUADRO!P$4&amp;$E470),'Hoja de Trabajo para listado'!$AB$151:$BA$151,0)),0)+IFERROR(INDEX('Hoja de Trabajo para listado'!$BC$155:$CB$1048576,MATCH($A470,'Hoja de Trabajo para listado'!$BC$155:$BC$1048576,0),MATCH((CUADRO!P$4&amp;$E470),'Hoja de Trabajo para listado'!$BC$151:$CB$151,0)),0)+IFERROR(INDEX('Hoja de Trabajo para listado'!$DE$153:$DG$274,MATCH($A470,'Hoja de Trabajo para listado'!$DE$153:$DE$1048576,0),MATCH((CUADRO!P$4&amp;$E470),'Hoja de Trabajo para listado'!$DE$151:$DG$151,0)),0)+IFERROR(INDEX('Hoja de Trabajo para listado'!$CD$155:$DC$1048576,MATCH($A470,'Hoja de Trabajo para listado'!$CD$155:$CD$1048576,0),MATCH((CUADRO!P$4&amp;$E470),'Hoja de Trabajo para listado'!$CD$151:$DC$151,0)),0)</f>
        <v>0</v>
      </c>
      <c r="Q470" s="241">
        <f ca="1">+IFERROR(INDEX('Hoja de Trabajo para listado'!$A$155:$Z$1048576,MATCH($A470,'Hoja de Trabajo para listado'!$A$155:$A$1048576,0),MATCH((CUADRO!Q$4&amp;$E470),'Hoja de Trabajo para listado'!$A$151:$Z$151,0)),0)+IFERROR(INDEX('Hoja de Trabajo para listado'!$AB$155:$BA$1048576,MATCH($A470,'Hoja de Trabajo para listado'!$AB$155:$AB$1048576,0),MATCH((CUADRO!Q$4&amp;$E470),'Hoja de Trabajo para listado'!$AB$151:$BA$151,0)),0)+IFERROR(INDEX('Hoja de Trabajo para listado'!$BC$155:$CB$1048576,MATCH($A470,'Hoja de Trabajo para listado'!$BC$155:$BC$1048576,0),MATCH((CUADRO!Q$4&amp;$E470),'Hoja de Trabajo para listado'!$BC$151:$CB$151,0)),0)+IFERROR(INDEX('Hoja de Trabajo para listado'!$DE$153:$DG$274,MATCH($A470,'Hoja de Trabajo para listado'!$DE$153:$DE$1048576,0),MATCH((CUADRO!Q$4&amp;$E470),'Hoja de Trabajo para listado'!$DE$151:$DG$151,0)),0)+IFERROR(INDEX('Hoja de Trabajo para listado'!$CD$155:$DC$1048576,MATCH($A470,'Hoja de Trabajo para listado'!$CD$155:$CD$1048576,0),MATCH((CUADRO!Q$4&amp;$E470),'Hoja de Trabajo para listado'!$CD$151:$DC$151,0)),0)</f>
        <v>0</v>
      </c>
      <c r="R470" s="241">
        <f t="shared" ca="1" si="14"/>
        <v>0</v>
      </c>
      <c r="S470" s="247">
        <f ca="1">+R469+R470</f>
        <v>0</v>
      </c>
      <c r="T470" s="241">
        <f ca="1">+S470</f>
        <v>0</v>
      </c>
      <c r="U470" s="240">
        <f t="shared" si="15"/>
        <v>2</v>
      </c>
    </row>
    <row r="471" spans="1:21" customFormat="1" ht="15" hidden="1" customHeight="1">
      <c r="A471" s="32">
        <v>1116</v>
      </c>
      <c r="B471" s="381">
        <f>+A471</f>
        <v>1116</v>
      </c>
      <c r="C471" s="245" t="str">
        <f>+VLOOKUP(A471,bd_lista!$A$3:$C$592,3,FALSE)</f>
        <v>Gobierno Autónomo Municipal de San Pablo de Huacareta</v>
      </c>
      <c r="D471" s="383" t="str">
        <f>+C471</f>
        <v>Gobierno Autónomo Municipal de San Pablo de Huacareta</v>
      </c>
      <c r="E471" s="240" t="s">
        <v>683</v>
      </c>
      <c r="F471" s="241">
        <f ca="1">+IFERROR(INDEX('Hoja de Trabajo para listado'!$A$155:$Z$1048576,MATCH($A471,'Hoja de Trabajo para listado'!$A$155:$A$1048576,0),MATCH((CUADRO!F$4&amp;$E471),'Hoja de Trabajo para listado'!$A$151:$Z$151,0)),0)+IFERROR(INDEX('Hoja de Trabajo para listado'!$AB$155:$BA$1048576,MATCH($A471,'Hoja de Trabajo para listado'!$AB$155:$AB$1048576,0),MATCH((CUADRO!F$4&amp;$E471),'Hoja de Trabajo para listado'!$AB$151:$BA$151,0)),0)+IFERROR(INDEX('Hoja de Trabajo para listado'!$BC$155:$CB$1048576,MATCH($A471,'Hoja de Trabajo para listado'!$BC$155:$BC$1048576,0),MATCH((CUADRO!F$4&amp;$E471),'Hoja de Trabajo para listado'!$BC$151:$CB$151,0)),0)+IFERROR(INDEX('Hoja de Trabajo para listado'!$DE$153:$DG$274,MATCH($A471,'Hoja de Trabajo para listado'!$DE$153:$DE$1048576,0),MATCH((CUADRO!F$4&amp;$E471),'Hoja de Trabajo para listado'!$DE$151:$DG$151,0)),0)+IFERROR(INDEX('Hoja de Trabajo para listado'!$CD$155:$DC$1048576,MATCH($A471,'Hoja de Trabajo para listado'!$CD$155:$CD$1048576,0),MATCH((CUADRO!F$4&amp;$E471),'Hoja de Trabajo para listado'!$CD$151:$DC$151,0)),0)</f>
        <v>0</v>
      </c>
      <c r="G471" s="241">
        <f ca="1">+IFERROR(INDEX('Hoja de Trabajo para listado'!$A$155:$Z$1048576,MATCH($A471,'Hoja de Trabajo para listado'!$A$155:$A$1048576,0),MATCH((CUADRO!G$4&amp;$E471),'Hoja de Trabajo para listado'!$A$151:$Z$151,0)),0)+IFERROR(INDEX('Hoja de Trabajo para listado'!$AB$155:$BA$1048576,MATCH($A471,'Hoja de Trabajo para listado'!$AB$155:$AB$1048576,0),MATCH((CUADRO!G$4&amp;$E471),'Hoja de Trabajo para listado'!$AB$151:$BA$151,0)),0)+IFERROR(INDEX('Hoja de Trabajo para listado'!$BC$155:$CB$1048576,MATCH($A471,'Hoja de Trabajo para listado'!$BC$155:$BC$1048576,0),MATCH((CUADRO!G$4&amp;$E471),'Hoja de Trabajo para listado'!$BC$151:$CB$151,0)),0)+IFERROR(INDEX('Hoja de Trabajo para listado'!$DE$153:$DG$274,MATCH($A471,'Hoja de Trabajo para listado'!$DE$153:$DE$1048576,0),MATCH((CUADRO!G$4&amp;$E471),'Hoja de Trabajo para listado'!$DE$151:$DG$151,0)),0)+IFERROR(INDEX('Hoja de Trabajo para listado'!$CD$155:$DC$1048576,MATCH($A471,'Hoja de Trabajo para listado'!$CD$155:$CD$1048576,0),MATCH((CUADRO!G$4&amp;$E471),'Hoja de Trabajo para listado'!$CD$151:$DC$151,0)),0)</f>
        <v>0</v>
      </c>
      <c r="H471" s="241">
        <f ca="1">+IFERROR(INDEX('Hoja de Trabajo para listado'!$A$155:$Z$1048576,MATCH($A471,'Hoja de Trabajo para listado'!$A$155:$A$1048576,0),MATCH((CUADRO!H$4&amp;$E471),'Hoja de Trabajo para listado'!$A$151:$Z$151,0)),0)+IFERROR(INDEX('Hoja de Trabajo para listado'!$AB$155:$BA$1048576,MATCH($A471,'Hoja de Trabajo para listado'!$AB$155:$AB$1048576,0),MATCH((CUADRO!H$4&amp;$E471),'Hoja de Trabajo para listado'!$AB$151:$BA$151,0)),0)+IFERROR(INDEX('Hoja de Trabajo para listado'!$BC$155:$CB$1048576,MATCH($A471,'Hoja de Trabajo para listado'!$BC$155:$BC$1048576,0),MATCH((CUADRO!H$4&amp;$E471),'Hoja de Trabajo para listado'!$BC$151:$CB$151,0)),0)+IFERROR(INDEX('Hoja de Trabajo para listado'!$DE$153:$DG$274,MATCH($A471,'Hoja de Trabajo para listado'!$DE$153:$DE$1048576,0),MATCH((CUADRO!H$4&amp;$E471),'Hoja de Trabajo para listado'!$DE$151:$DG$151,0)),0)+IFERROR(INDEX('Hoja de Trabajo para listado'!$CD$155:$DC$1048576,MATCH($A471,'Hoja de Trabajo para listado'!$CD$155:$CD$1048576,0),MATCH((CUADRO!H$4&amp;$E471),'Hoja de Trabajo para listado'!$CD$151:$DC$151,0)),0)</f>
        <v>0</v>
      </c>
      <c r="I471" s="241">
        <f ca="1">+IFERROR(INDEX('Hoja de Trabajo para listado'!$A$155:$Z$1048576,MATCH($A471,'Hoja de Trabajo para listado'!$A$155:$A$1048576,0),MATCH((CUADRO!I$4&amp;$E471),'Hoja de Trabajo para listado'!$A$151:$Z$151,0)),0)+IFERROR(INDEX('Hoja de Trabajo para listado'!$AB$155:$BA$1048576,MATCH($A471,'Hoja de Trabajo para listado'!$AB$155:$AB$1048576,0),MATCH((CUADRO!I$4&amp;$E471),'Hoja de Trabajo para listado'!$AB$151:$BA$151,0)),0)+IFERROR(INDEX('Hoja de Trabajo para listado'!$BC$155:$CB$1048576,MATCH($A471,'Hoja de Trabajo para listado'!$BC$155:$BC$1048576,0),MATCH((CUADRO!I$4&amp;$E471),'Hoja de Trabajo para listado'!$BC$151:$CB$151,0)),0)+IFERROR(INDEX('Hoja de Trabajo para listado'!$DE$153:$DG$274,MATCH($A471,'Hoja de Trabajo para listado'!$DE$153:$DE$1048576,0),MATCH((CUADRO!I$4&amp;$E471),'Hoja de Trabajo para listado'!$DE$151:$DG$151,0)),0)+IFERROR(INDEX('Hoja de Trabajo para listado'!$CD$155:$DC$1048576,MATCH($A471,'Hoja de Trabajo para listado'!$CD$155:$CD$1048576,0),MATCH((CUADRO!I$4&amp;$E471),'Hoja de Trabajo para listado'!$CD$151:$DC$151,0)),0)</f>
        <v>0</v>
      </c>
      <c r="J471" s="241">
        <f ca="1">+IFERROR(INDEX('Hoja de Trabajo para listado'!$A$155:$Z$1048576,MATCH($A471,'Hoja de Trabajo para listado'!$A$155:$A$1048576,0),MATCH((CUADRO!J$4&amp;$E471),'Hoja de Trabajo para listado'!$A$151:$Z$151,0)),0)+IFERROR(INDEX('Hoja de Trabajo para listado'!$AB$155:$BA$1048576,MATCH($A471,'Hoja de Trabajo para listado'!$AB$155:$AB$1048576,0),MATCH((CUADRO!J$4&amp;$E471),'Hoja de Trabajo para listado'!$AB$151:$BA$151,0)),0)+IFERROR(INDEX('Hoja de Trabajo para listado'!$BC$155:$CB$1048576,MATCH($A471,'Hoja de Trabajo para listado'!$BC$155:$BC$1048576,0),MATCH((CUADRO!J$4&amp;$E471),'Hoja de Trabajo para listado'!$BC$151:$CB$151,0)),0)+IFERROR(INDEX('Hoja de Trabajo para listado'!$DE$153:$DG$274,MATCH($A471,'Hoja de Trabajo para listado'!$DE$153:$DE$1048576,0),MATCH((CUADRO!J$4&amp;$E471),'Hoja de Trabajo para listado'!$DE$151:$DG$151,0)),0)+IFERROR(INDEX('Hoja de Trabajo para listado'!$CD$155:$DC$1048576,MATCH($A471,'Hoja de Trabajo para listado'!$CD$155:$CD$1048576,0),MATCH((CUADRO!J$4&amp;$E471),'Hoja de Trabajo para listado'!$CD$151:$DC$151,0)),0)</f>
        <v>0</v>
      </c>
      <c r="K471" s="241">
        <f ca="1">+IFERROR(INDEX('Hoja de Trabajo para listado'!$A$155:$Z$1048576,MATCH($A471,'Hoja de Trabajo para listado'!$A$155:$A$1048576,0),MATCH((CUADRO!K$4&amp;$E471),'Hoja de Trabajo para listado'!$A$151:$Z$151,0)),0)+IFERROR(INDEX('Hoja de Trabajo para listado'!$AB$155:$BA$1048576,MATCH($A471,'Hoja de Trabajo para listado'!$AB$155:$AB$1048576,0),MATCH((CUADRO!K$4&amp;$E471),'Hoja de Trabajo para listado'!$AB$151:$BA$151,0)),0)+IFERROR(INDEX('Hoja de Trabajo para listado'!$BC$155:$CB$1048576,MATCH($A471,'Hoja de Trabajo para listado'!$BC$155:$BC$1048576,0),MATCH((CUADRO!K$4&amp;$E471),'Hoja de Trabajo para listado'!$BC$151:$CB$151,0)),0)+IFERROR(INDEX('Hoja de Trabajo para listado'!$DE$153:$DG$274,MATCH($A471,'Hoja de Trabajo para listado'!$DE$153:$DE$1048576,0),MATCH((CUADRO!K$4&amp;$E471),'Hoja de Trabajo para listado'!$DE$151:$DG$151,0)),0)+IFERROR(INDEX('Hoja de Trabajo para listado'!$CD$155:$DC$1048576,MATCH($A471,'Hoja de Trabajo para listado'!$CD$155:$CD$1048576,0),MATCH((CUADRO!K$4&amp;$E471),'Hoja de Trabajo para listado'!$CD$151:$DC$151,0)),0)</f>
        <v>0</v>
      </c>
      <c r="L471" s="241">
        <f ca="1">+IFERROR(INDEX('Hoja de Trabajo para listado'!$A$155:$Z$1048576,MATCH($A471,'Hoja de Trabajo para listado'!$A$155:$A$1048576,0),MATCH((CUADRO!L$4&amp;$E471),'Hoja de Trabajo para listado'!$A$151:$Z$151,0)),0)+IFERROR(INDEX('Hoja de Trabajo para listado'!$AB$155:$BA$1048576,MATCH($A471,'Hoja de Trabajo para listado'!$AB$155:$AB$1048576,0),MATCH((CUADRO!L$4&amp;$E471),'Hoja de Trabajo para listado'!$AB$151:$BA$151,0)),0)+IFERROR(INDEX('Hoja de Trabajo para listado'!$BC$155:$CB$1048576,MATCH($A471,'Hoja de Trabajo para listado'!$BC$155:$BC$1048576,0),MATCH((CUADRO!L$4&amp;$E471),'Hoja de Trabajo para listado'!$BC$151:$CB$151,0)),0)+IFERROR(INDEX('Hoja de Trabajo para listado'!$DE$153:$DG$274,MATCH($A471,'Hoja de Trabajo para listado'!$DE$153:$DE$1048576,0),MATCH((CUADRO!L$4&amp;$E471),'Hoja de Trabajo para listado'!$DE$151:$DG$151,0)),0)+IFERROR(INDEX('Hoja de Trabajo para listado'!$CD$155:$DC$1048576,MATCH($A471,'Hoja de Trabajo para listado'!$CD$155:$CD$1048576,0),MATCH((CUADRO!L$4&amp;$E471),'Hoja de Trabajo para listado'!$CD$151:$DC$151,0)),0)</f>
        <v>0</v>
      </c>
      <c r="M471" s="241">
        <f ca="1">+IFERROR(INDEX('Hoja de Trabajo para listado'!$A$155:$Z$1048576,MATCH($A471,'Hoja de Trabajo para listado'!$A$155:$A$1048576,0),MATCH((CUADRO!M$4&amp;$E471),'Hoja de Trabajo para listado'!$A$151:$Z$151,0)),0)+IFERROR(INDEX('Hoja de Trabajo para listado'!$AB$155:$BA$1048576,MATCH($A471,'Hoja de Trabajo para listado'!$AB$155:$AB$1048576,0),MATCH((CUADRO!M$4&amp;$E471),'Hoja de Trabajo para listado'!$AB$151:$BA$151,0)),0)+IFERROR(INDEX('Hoja de Trabajo para listado'!$BC$155:$CB$1048576,MATCH($A471,'Hoja de Trabajo para listado'!$BC$155:$BC$1048576,0),MATCH((CUADRO!M$4&amp;$E471),'Hoja de Trabajo para listado'!$BC$151:$CB$151,0)),0)+IFERROR(INDEX('Hoja de Trabajo para listado'!$DE$153:$DG$274,MATCH($A471,'Hoja de Trabajo para listado'!$DE$153:$DE$1048576,0),MATCH((CUADRO!M$4&amp;$E471),'Hoja de Trabajo para listado'!$DE$151:$DG$151,0)),0)+IFERROR(INDEX('Hoja de Trabajo para listado'!$CD$155:$DC$1048576,MATCH($A471,'Hoja de Trabajo para listado'!$CD$155:$CD$1048576,0),MATCH((CUADRO!M$4&amp;$E471),'Hoja de Trabajo para listado'!$CD$151:$DC$151,0)),0)</f>
        <v>0</v>
      </c>
      <c r="N471" s="241">
        <f ca="1">+IFERROR(INDEX('Hoja de Trabajo para listado'!$A$155:$Z$1048576,MATCH($A471,'Hoja de Trabajo para listado'!$A$155:$A$1048576,0),MATCH((CUADRO!N$4&amp;$E471),'Hoja de Trabajo para listado'!$A$151:$Z$151,0)),0)+IFERROR(INDEX('Hoja de Trabajo para listado'!$AB$155:$BA$1048576,MATCH($A471,'Hoja de Trabajo para listado'!$AB$155:$AB$1048576,0),MATCH((CUADRO!N$4&amp;$E471),'Hoja de Trabajo para listado'!$AB$151:$BA$151,0)),0)+IFERROR(INDEX('Hoja de Trabajo para listado'!$BC$155:$CB$1048576,MATCH($A471,'Hoja de Trabajo para listado'!$BC$155:$BC$1048576,0),MATCH((CUADRO!N$4&amp;$E471),'Hoja de Trabajo para listado'!$BC$151:$CB$151,0)),0)+IFERROR(INDEX('Hoja de Trabajo para listado'!$DE$153:$DG$274,MATCH($A471,'Hoja de Trabajo para listado'!$DE$153:$DE$1048576,0),MATCH((CUADRO!N$4&amp;$E471),'Hoja de Trabajo para listado'!$DE$151:$DG$151,0)),0)+IFERROR(INDEX('Hoja de Trabajo para listado'!$CD$155:$DC$1048576,MATCH($A471,'Hoja de Trabajo para listado'!$CD$155:$CD$1048576,0),MATCH((CUADRO!N$4&amp;$E471),'Hoja de Trabajo para listado'!$CD$151:$DC$151,0)),0)</f>
        <v>0</v>
      </c>
      <c r="O471" s="241">
        <f ca="1">+IFERROR(INDEX('Hoja de Trabajo para listado'!$A$155:$Z$1048576,MATCH($A471,'Hoja de Trabajo para listado'!$A$155:$A$1048576,0),MATCH((CUADRO!O$4&amp;$E471),'Hoja de Trabajo para listado'!$A$151:$Z$151,0)),0)+IFERROR(INDEX('Hoja de Trabajo para listado'!$AB$155:$BA$1048576,MATCH($A471,'Hoja de Trabajo para listado'!$AB$155:$AB$1048576,0),MATCH((CUADRO!O$4&amp;$E471),'Hoja de Trabajo para listado'!$AB$151:$BA$151,0)),0)+IFERROR(INDEX('Hoja de Trabajo para listado'!$BC$155:$CB$1048576,MATCH($A471,'Hoja de Trabajo para listado'!$BC$155:$BC$1048576,0),MATCH((CUADRO!O$4&amp;$E471),'Hoja de Trabajo para listado'!$BC$151:$CB$151,0)),0)+IFERROR(INDEX('Hoja de Trabajo para listado'!$DE$153:$DG$274,MATCH($A471,'Hoja de Trabajo para listado'!$DE$153:$DE$1048576,0),MATCH((CUADRO!O$4&amp;$E471),'Hoja de Trabajo para listado'!$DE$151:$DG$151,0)),0)+IFERROR(INDEX('Hoja de Trabajo para listado'!$CD$155:$DC$1048576,MATCH($A471,'Hoja de Trabajo para listado'!$CD$155:$CD$1048576,0),MATCH((CUADRO!O$4&amp;$E471),'Hoja de Trabajo para listado'!$CD$151:$DC$151,0)),0)</f>
        <v>0</v>
      </c>
      <c r="P471" s="241">
        <f ca="1">+IFERROR(INDEX('Hoja de Trabajo para listado'!$A$155:$Z$1048576,MATCH($A471,'Hoja de Trabajo para listado'!$A$155:$A$1048576,0),MATCH((CUADRO!P$4&amp;$E471),'Hoja de Trabajo para listado'!$A$151:$Z$151,0)),0)+IFERROR(INDEX('Hoja de Trabajo para listado'!$AB$155:$BA$1048576,MATCH($A471,'Hoja de Trabajo para listado'!$AB$155:$AB$1048576,0),MATCH((CUADRO!P$4&amp;$E471),'Hoja de Trabajo para listado'!$AB$151:$BA$151,0)),0)+IFERROR(INDEX('Hoja de Trabajo para listado'!$BC$155:$CB$1048576,MATCH($A471,'Hoja de Trabajo para listado'!$BC$155:$BC$1048576,0),MATCH((CUADRO!P$4&amp;$E471),'Hoja de Trabajo para listado'!$BC$151:$CB$151,0)),0)+IFERROR(INDEX('Hoja de Trabajo para listado'!$DE$153:$DG$274,MATCH($A471,'Hoja de Trabajo para listado'!$DE$153:$DE$1048576,0),MATCH((CUADRO!P$4&amp;$E471),'Hoja de Trabajo para listado'!$DE$151:$DG$151,0)),0)+IFERROR(INDEX('Hoja de Trabajo para listado'!$CD$155:$DC$1048576,MATCH($A471,'Hoja de Trabajo para listado'!$CD$155:$CD$1048576,0),MATCH((CUADRO!P$4&amp;$E471),'Hoja de Trabajo para listado'!$CD$151:$DC$151,0)),0)</f>
        <v>0</v>
      </c>
      <c r="Q471" s="241">
        <f ca="1">+IFERROR(INDEX('Hoja de Trabajo para listado'!$A$155:$Z$1048576,MATCH($A471,'Hoja de Trabajo para listado'!$A$155:$A$1048576,0),MATCH((CUADRO!Q$4&amp;$E471),'Hoja de Trabajo para listado'!$A$151:$Z$151,0)),0)+IFERROR(INDEX('Hoja de Trabajo para listado'!$AB$155:$BA$1048576,MATCH($A471,'Hoja de Trabajo para listado'!$AB$155:$AB$1048576,0),MATCH((CUADRO!Q$4&amp;$E471),'Hoja de Trabajo para listado'!$AB$151:$BA$151,0)),0)+IFERROR(INDEX('Hoja de Trabajo para listado'!$BC$155:$CB$1048576,MATCH($A471,'Hoja de Trabajo para listado'!$BC$155:$BC$1048576,0),MATCH((CUADRO!Q$4&amp;$E471),'Hoja de Trabajo para listado'!$BC$151:$CB$151,0)),0)+IFERROR(INDEX('Hoja de Trabajo para listado'!$DE$153:$DG$274,MATCH($A471,'Hoja de Trabajo para listado'!$DE$153:$DE$1048576,0),MATCH((CUADRO!Q$4&amp;$E471),'Hoja de Trabajo para listado'!$DE$151:$DG$151,0)),0)+IFERROR(INDEX('Hoja de Trabajo para listado'!$CD$155:$DC$1048576,MATCH($A471,'Hoja de Trabajo para listado'!$CD$155:$CD$1048576,0),MATCH((CUADRO!Q$4&amp;$E471),'Hoja de Trabajo para listado'!$CD$151:$DC$151,0)),0)</f>
        <v>0</v>
      </c>
      <c r="R471" s="241">
        <f t="shared" ca="1" si="14"/>
        <v>0</v>
      </c>
      <c r="S471" s="247"/>
      <c r="T471" s="241">
        <f ca="1">+T472</f>
        <v>0</v>
      </c>
      <c r="U471" s="240">
        <f t="shared" si="15"/>
        <v>1</v>
      </c>
    </row>
    <row r="472" spans="1:21" customFormat="1" ht="15" hidden="1" customHeight="1">
      <c r="A472" s="32">
        <v>1116</v>
      </c>
      <c r="B472" s="382"/>
      <c r="C472" s="245" t="str">
        <f>+VLOOKUP(A472,bd_lista!$A$3:$C$592,3,FALSE)</f>
        <v>Gobierno Autónomo Municipal de San Pablo de Huacareta</v>
      </c>
      <c r="D472" s="384"/>
      <c r="E472" s="242" t="s">
        <v>684</v>
      </c>
      <c r="F472" s="241">
        <f ca="1">+IFERROR(INDEX('Hoja de Trabajo para listado'!$A$155:$Z$1048576,MATCH($A472,'Hoja de Trabajo para listado'!$A$155:$A$1048576,0),MATCH((CUADRO!F$4&amp;$E472),'Hoja de Trabajo para listado'!$A$151:$Z$151,0)),0)+IFERROR(INDEX('Hoja de Trabajo para listado'!$AB$155:$BA$1048576,MATCH($A472,'Hoja de Trabajo para listado'!$AB$155:$AB$1048576,0),MATCH((CUADRO!F$4&amp;$E472),'Hoja de Trabajo para listado'!$AB$151:$BA$151,0)),0)+IFERROR(INDEX('Hoja de Trabajo para listado'!$BC$155:$CB$1048576,MATCH($A472,'Hoja de Trabajo para listado'!$BC$155:$BC$1048576,0),MATCH((CUADRO!F$4&amp;$E472),'Hoja de Trabajo para listado'!$BC$151:$CB$151,0)),0)+IFERROR(INDEX('Hoja de Trabajo para listado'!$DE$153:$DG$274,MATCH($A472,'Hoja de Trabajo para listado'!$DE$153:$DE$1048576,0),MATCH((CUADRO!F$4&amp;$E472),'Hoja de Trabajo para listado'!$DE$151:$DG$151,0)),0)+IFERROR(INDEX('Hoja de Trabajo para listado'!$CD$155:$DC$1048576,MATCH($A472,'Hoja de Trabajo para listado'!$CD$155:$CD$1048576,0),MATCH((CUADRO!F$4&amp;$E472),'Hoja de Trabajo para listado'!$CD$151:$DC$151,0)),0)</f>
        <v>0</v>
      </c>
      <c r="G472" s="241">
        <f ca="1">+IFERROR(INDEX('Hoja de Trabajo para listado'!$A$155:$Z$1048576,MATCH($A472,'Hoja de Trabajo para listado'!$A$155:$A$1048576,0),MATCH((CUADRO!G$4&amp;$E472),'Hoja de Trabajo para listado'!$A$151:$Z$151,0)),0)+IFERROR(INDEX('Hoja de Trabajo para listado'!$AB$155:$BA$1048576,MATCH($A472,'Hoja de Trabajo para listado'!$AB$155:$AB$1048576,0),MATCH((CUADRO!G$4&amp;$E472),'Hoja de Trabajo para listado'!$AB$151:$BA$151,0)),0)+IFERROR(INDEX('Hoja de Trabajo para listado'!$BC$155:$CB$1048576,MATCH($A472,'Hoja de Trabajo para listado'!$BC$155:$BC$1048576,0),MATCH((CUADRO!G$4&amp;$E472),'Hoja de Trabajo para listado'!$BC$151:$CB$151,0)),0)+IFERROR(INDEX('Hoja de Trabajo para listado'!$DE$153:$DG$274,MATCH($A472,'Hoja de Trabajo para listado'!$DE$153:$DE$1048576,0),MATCH((CUADRO!G$4&amp;$E472),'Hoja de Trabajo para listado'!$DE$151:$DG$151,0)),0)+IFERROR(INDEX('Hoja de Trabajo para listado'!$CD$155:$DC$1048576,MATCH($A472,'Hoja de Trabajo para listado'!$CD$155:$CD$1048576,0),MATCH((CUADRO!G$4&amp;$E472),'Hoja de Trabajo para listado'!$CD$151:$DC$151,0)),0)</f>
        <v>0</v>
      </c>
      <c r="H472" s="241">
        <f ca="1">+IFERROR(INDEX('Hoja de Trabajo para listado'!$A$155:$Z$1048576,MATCH($A472,'Hoja de Trabajo para listado'!$A$155:$A$1048576,0),MATCH((CUADRO!H$4&amp;$E472),'Hoja de Trabajo para listado'!$A$151:$Z$151,0)),0)+IFERROR(INDEX('Hoja de Trabajo para listado'!$AB$155:$BA$1048576,MATCH($A472,'Hoja de Trabajo para listado'!$AB$155:$AB$1048576,0),MATCH((CUADRO!H$4&amp;$E472),'Hoja de Trabajo para listado'!$AB$151:$BA$151,0)),0)+IFERROR(INDEX('Hoja de Trabajo para listado'!$BC$155:$CB$1048576,MATCH($A472,'Hoja de Trabajo para listado'!$BC$155:$BC$1048576,0),MATCH((CUADRO!H$4&amp;$E472),'Hoja de Trabajo para listado'!$BC$151:$CB$151,0)),0)+IFERROR(INDEX('Hoja de Trabajo para listado'!$DE$153:$DG$274,MATCH($A472,'Hoja de Trabajo para listado'!$DE$153:$DE$1048576,0),MATCH((CUADRO!H$4&amp;$E472),'Hoja de Trabajo para listado'!$DE$151:$DG$151,0)),0)+IFERROR(INDEX('Hoja de Trabajo para listado'!$CD$155:$DC$1048576,MATCH($A472,'Hoja de Trabajo para listado'!$CD$155:$CD$1048576,0),MATCH((CUADRO!H$4&amp;$E472),'Hoja de Trabajo para listado'!$CD$151:$DC$151,0)),0)</f>
        <v>0</v>
      </c>
      <c r="I472" s="241">
        <f ca="1">+IFERROR(INDEX('Hoja de Trabajo para listado'!$A$155:$Z$1048576,MATCH($A472,'Hoja de Trabajo para listado'!$A$155:$A$1048576,0),MATCH((CUADRO!I$4&amp;$E472),'Hoja de Trabajo para listado'!$A$151:$Z$151,0)),0)+IFERROR(INDEX('Hoja de Trabajo para listado'!$AB$155:$BA$1048576,MATCH($A472,'Hoja de Trabajo para listado'!$AB$155:$AB$1048576,0),MATCH((CUADRO!I$4&amp;$E472),'Hoja de Trabajo para listado'!$AB$151:$BA$151,0)),0)+IFERROR(INDEX('Hoja de Trabajo para listado'!$BC$155:$CB$1048576,MATCH($A472,'Hoja de Trabajo para listado'!$BC$155:$BC$1048576,0),MATCH((CUADRO!I$4&amp;$E472),'Hoja de Trabajo para listado'!$BC$151:$CB$151,0)),0)+IFERROR(INDEX('Hoja de Trabajo para listado'!$DE$153:$DG$274,MATCH($A472,'Hoja de Trabajo para listado'!$DE$153:$DE$1048576,0),MATCH((CUADRO!I$4&amp;$E472),'Hoja de Trabajo para listado'!$DE$151:$DG$151,0)),0)+IFERROR(INDEX('Hoja de Trabajo para listado'!$CD$155:$DC$1048576,MATCH($A472,'Hoja de Trabajo para listado'!$CD$155:$CD$1048576,0),MATCH((CUADRO!I$4&amp;$E472),'Hoja de Trabajo para listado'!$CD$151:$DC$151,0)),0)</f>
        <v>0</v>
      </c>
      <c r="J472" s="241">
        <f ca="1">+IFERROR(INDEX('Hoja de Trabajo para listado'!$A$155:$Z$1048576,MATCH($A472,'Hoja de Trabajo para listado'!$A$155:$A$1048576,0),MATCH((CUADRO!J$4&amp;$E472),'Hoja de Trabajo para listado'!$A$151:$Z$151,0)),0)+IFERROR(INDEX('Hoja de Trabajo para listado'!$AB$155:$BA$1048576,MATCH($A472,'Hoja de Trabajo para listado'!$AB$155:$AB$1048576,0),MATCH((CUADRO!J$4&amp;$E472),'Hoja de Trabajo para listado'!$AB$151:$BA$151,0)),0)+IFERROR(INDEX('Hoja de Trabajo para listado'!$BC$155:$CB$1048576,MATCH($A472,'Hoja de Trabajo para listado'!$BC$155:$BC$1048576,0),MATCH((CUADRO!J$4&amp;$E472),'Hoja de Trabajo para listado'!$BC$151:$CB$151,0)),0)+IFERROR(INDEX('Hoja de Trabajo para listado'!$DE$153:$DG$274,MATCH($A472,'Hoja de Trabajo para listado'!$DE$153:$DE$1048576,0),MATCH((CUADRO!J$4&amp;$E472),'Hoja de Trabajo para listado'!$DE$151:$DG$151,0)),0)+IFERROR(INDEX('Hoja de Trabajo para listado'!$CD$155:$DC$1048576,MATCH($A472,'Hoja de Trabajo para listado'!$CD$155:$CD$1048576,0),MATCH((CUADRO!J$4&amp;$E472),'Hoja de Trabajo para listado'!$CD$151:$DC$151,0)),0)</f>
        <v>0</v>
      </c>
      <c r="K472" s="241">
        <f ca="1">+IFERROR(INDEX('Hoja de Trabajo para listado'!$A$155:$Z$1048576,MATCH($A472,'Hoja de Trabajo para listado'!$A$155:$A$1048576,0),MATCH((CUADRO!K$4&amp;$E472),'Hoja de Trabajo para listado'!$A$151:$Z$151,0)),0)+IFERROR(INDEX('Hoja de Trabajo para listado'!$AB$155:$BA$1048576,MATCH($A472,'Hoja de Trabajo para listado'!$AB$155:$AB$1048576,0),MATCH((CUADRO!K$4&amp;$E472),'Hoja de Trabajo para listado'!$AB$151:$BA$151,0)),0)+IFERROR(INDEX('Hoja de Trabajo para listado'!$BC$155:$CB$1048576,MATCH($A472,'Hoja de Trabajo para listado'!$BC$155:$BC$1048576,0),MATCH((CUADRO!K$4&amp;$E472),'Hoja de Trabajo para listado'!$BC$151:$CB$151,0)),0)+IFERROR(INDEX('Hoja de Trabajo para listado'!$DE$153:$DG$274,MATCH($A472,'Hoja de Trabajo para listado'!$DE$153:$DE$1048576,0),MATCH((CUADRO!K$4&amp;$E472),'Hoja de Trabajo para listado'!$DE$151:$DG$151,0)),0)+IFERROR(INDEX('Hoja de Trabajo para listado'!$CD$155:$DC$1048576,MATCH($A472,'Hoja de Trabajo para listado'!$CD$155:$CD$1048576,0),MATCH((CUADRO!K$4&amp;$E472),'Hoja de Trabajo para listado'!$CD$151:$DC$151,0)),0)</f>
        <v>0</v>
      </c>
      <c r="L472" s="241">
        <f ca="1">+IFERROR(INDEX('Hoja de Trabajo para listado'!$A$155:$Z$1048576,MATCH($A472,'Hoja de Trabajo para listado'!$A$155:$A$1048576,0),MATCH((CUADRO!L$4&amp;$E472),'Hoja de Trabajo para listado'!$A$151:$Z$151,0)),0)+IFERROR(INDEX('Hoja de Trabajo para listado'!$AB$155:$BA$1048576,MATCH($A472,'Hoja de Trabajo para listado'!$AB$155:$AB$1048576,0),MATCH((CUADRO!L$4&amp;$E472),'Hoja de Trabajo para listado'!$AB$151:$BA$151,0)),0)+IFERROR(INDEX('Hoja de Trabajo para listado'!$BC$155:$CB$1048576,MATCH($A472,'Hoja de Trabajo para listado'!$BC$155:$BC$1048576,0),MATCH((CUADRO!L$4&amp;$E472),'Hoja de Trabajo para listado'!$BC$151:$CB$151,0)),0)+IFERROR(INDEX('Hoja de Trabajo para listado'!$DE$153:$DG$274,MATCH($A472,'Hoja de Trabajo para listado'!$DE$153:$DE$1048576,0),MATCH((CUADRO!L$4&amp;$E472),'Hoja de Trabajo para listado'!$DE$151:$DG$151,0)),0)+IFERROR(INDEX('Hoja de Trabajo para listado'!$CD$155:$DC$1048576,MATCH($A472,'Hoja de Trabajo para listado'!$CD$155:$CD$1048576,0),MATCH((CUADRO!L$4&amp;$E472),'Hoja de Trabajo para listado'!$CD$151:$DC$151,0)),0)</f>
        <v>0</v>
      </c>
      <c r="M472" s="241">
        <f ca="1">+IFERROR(INDEX('Hoja de Trabajo para listado'!$A$155:$Z$1048576,MATCH($A472,'Hoja de Trabajo para listado'!$A$155:$A$1048576,0),MATCH((CUADRO!M$4&amp;$E472),'Hoja de Trabajo para listado'!$A$151:$Z$151,0)),0)+IFERROR(INDEX('Hoja de Trabajo para listado'!$AB$155:$BA$1048576,MATCH($A472,'Hoja de Trabajo para listado'!$AB$155:$AB$1048576,0),MATCH((CUADRO!M$4&amp;$E472),'Hoja de Trabajo para listado'!$AB$151:$BA$151,0)),0)+IFERROR(INDEX('Hoja de Trabajo para listado'!$BC$155:$CB$1048576,MATCH($A472,'Hoja de Trabajo para listado'!$BC$155:$BC$1048576,0),MATCH((CUADRO!M$4&amp;$E472),'Hoja de Trabajo para listado'!$BC$151:$CB$151,0)),0)+IFERROR(INDEX('Hoja de Trabajo para listado'!$DE$153:$DG$274,MATCH($A472,'Hoja de Trabajo para listado'!$DE$153:$DE$1048576,0),MATCH((CUADRO!M$4&amp;$E472),'Hoja de Trabajo para listado'!$DE$151:$DG$151,0)),0)+IFERROR(INDEX('Hoja de Trabajo para listado'!$CD$155:$DC$1048576,MATCH($A472,'Hoja de Trabajo para listado'!$CD$155:$CD$1048576,0),MATCH((CUADRO!M$4&amp;$E472),'Hoja de Trabajo para listado'!$CD$151:$DC$151,0)),0)</f>
        <v>0</v>
      </c>
      <c r="N472" s="241">
        <f ca="1">+IFERROR(INDEX('Hoja de Trabajo para listado'!$A$155:$Z$1048576,MATCH($A472,'Hoja de Trabajo para listado'!$A$155:$A$1048576,0),MATCH((CUADRO!N$4&amp;$E472),'Hoja de Trabajo para listado'!$A$151:$Z$151,0)),0)+IFERROR(INDEX('Hoja de Trabajo para listado'!$AB$155:$BA$1048576,MATCH($A472,'Hoja de Trabajo para listado'!$AB$155:$AB$1048576,0),MATCH((CUADRO!N$4&amp;$E472),'Hoja de Trabajo para listado'!$AB$151:$BA$151,0)),0)+IFERROR(INDEX('Hoja de Trabajo para listado'!$BC$155:$CB$1048576,MATCH($A472,'Hoja de Trabajo para listado'!$BC$155:$BC$1048576,0),MATCH((CUADRO!N$4&amp;$E472),'Hoja de Trabajo para listado'!$BC$151:$CB$151,0)),0)+IFERROR(INDEX('Hoja de Trabajo para listado'!$DE$153:$DG$274,MATCH($A472,'Hoja de Trabajo para listado'!$DE$153:$DE$1048576,0),MATCH((CUADRO!N$4&amp;$E472),'Hoja de Trabajo para listado'!$DE$151:$DG$151,0)),0)+IFERROR(INDEX('Hoja de Trabajo para listado'!$CD$155:$DC$1048576,MATCH($A472,'Hoja de Trabajo para listado'!$CD$155:$CD$1048576,0),MATCH((CUADRO!N$4&amp;$E472),'Hoja de Trabajo para listado'!$CD$151:$DC$151,0)),0)</f>
        <v>0</v>
      </c>
      <c r="O472" s="241">
        <f ca="1">+IFERROR(INDEX('Hoja de Trabajo para listado'!$A$155:$Z$1048576,MATCH($A472,'Hoja de Trabajo para listado'!$A$155:$A$1048576,0),MATCH((CUADRO!O$4&amp;$E472),'Hoja de Trabajo para listado'!$A$151:$Z$151,0)),0)+IFERROR(INDEX('Hoja de Trabajo para listado'!$AB$155:$BA$1048576,MATCH($A472,'Hoja de Trabajo para listado'!$AB$155:$AB$1048576,0),MATCH((CUADRO!O$4&amp;$E472),'Hoja de Trabajo para listado'!$AB$151:$BA$151,0)),0)+IFERROR(INDEX('Hoja de Trabajo para listado'!$BC$155:$CB$1048576,MATCH($A472,'Hoja de Trabajo para listado'!$BC$155:$BC$1048576,0),MATCH((CUADRO!O$4&amp;$E472),'Hoja de Trabajo para listado'!$BC$151:$CB$151,0)),0)+IFERROR(INDEX('Hoja de Trabajo para listado'!$DE$153:$DG$274,MATCH($A472,'Hoja de Trabajo para listado'!$DE$153:$DE$1048576,0),MATCH((CUADRO!O$4&amp;$E472),'Hoja de Trabajo para listado'!$DE$151:$DG$151,0)),0)+IFERROR(INDEX('Hoja de Trabajo para listado'!$CD$155:$DC$1048576,MATCH($A472,'Hoja de Trabajo para listado'!$CD$155:$CD$1048576,0),MATCH((CUADRO!O$4&amp;$E472),'Hoja de Trabajo para listado'!$CD$151:$DC$151,0)),0)</f>
        <v>0</v>
      </c>
      <c r="P472" s="241">
        <f ca="1">+IFERROR(INDEX('Hoja de Trabajo para listado'!$A$155:$Z$1048576,MATCH($A472,'Hoja de Trabajo para listado'!$A$155:$A$1048576,0),MATCH((CUADRO!P$4&amp;$E472),'Hoja de Trabajo para listado'!$A$151:$Z$151,0)),0)+IFERROR(INDEX('Hoja de Trabajo para listado'!$AB$155:$BA$1048576,MATCH($A472,'Hoja de Trabajo para listado'!$AB$155:$AB$1048576,0),MATCH((CUADRO!P$4&amp;$E472),'Hoja de Trabajo para listado'!$AB$151:$BA$151,0)),0)+IFERROR(INDEX('Hoja de Trabajo para listado'!$BC$155:$CB$1048576,MATCH($A472,'Hoja de Trabajo para listado'!$BC$155:$BC$1048576,0),MATCH((CUADRO!P$4&amp;$E472),'Hoja de Trabajo para listado'!$BC$151:$CB$151,0)),0)+IFERROR(INDEX('Hoja de Trabajo para listado'!$DE$153:$DG$274,MATCH($A472,'Hoja de Trabajo para listado'!$DE$153:$DE$1048576,0),MATCH((CUADRO!P$4&amp;$E472),'Hoja de Trabajo para listado'!$DE$151:$DG$151,0)),0)+IFERROR(INDEX('Hoja de Trabajo para listado'!$CD$155:$DC$1048576,MATCH($A472,'Hoja de Trabajo para listado'!$CD$155:$CD$1048576,0),MATCH((CUADRO!P$4&amp;$E472),'Hoja de Trabajo para listado'!$CD$151:$DC$151,0)),0)</f>
        <v>0</v>
      </c>
      <c r="Q472" s="241">
        <f ca="1">+IFERROR(INDEX('Hoja de Trabajo para listado'!$A$155:$Z$1048576,MATCH($A472,'Hoja de Trabajo para listado'!$A$155:$A$1048576,0),MATCH((CUADRO!Q$4&amp;$E472),'Hoja de Trabajo para listado'!$A$151:$Z$151,0)),0)+IFERROR(INDEX('Hoja de Trabajo para listado'!$AB$155:$BA$1048576,MATCH($A472,'Hoja de Trabajo para listado'!$AB$155:$AB$1048576,0),MATCH((CUADRO!Q$4&amp;$E472),'Hoja de Trabajo para listado'!$AB$151:$BA$151,0)),0)+IFERROR(INDEX('Hoja de Trabajo para listado'!$BC$155:$CB$1048576,MATCH($A472,'Hoja de Trabajo para listado'!$BC$155:$BC$1048576,0),MATCH((CUADRO!Q$4&amp;$E472),'Hoja de Trabajo para listado'!$BC$151:$CB$151,0)),0)+IFERROR(INDEX('Hoja de Trabajo para listado'!$DE$153:$DG$274,MATCH($A472,'Hoja de Trabajo para listado'!$DE$153:$DE$1048576,0),MATCH((CUADRO!Q$4&amp;$E472),'Hoja de Trabajo para listado'!$DE$151:$DG$151,0)),0)+IFERROR(INDEX('Hoja de Trabajo para listado'!$CD$155:$DC$1048576,MATCH($A472,'Hoja de Trabajo para listado'!$CD$155:$CD$1048576,0),MATCH((CUADRO!Q$4&amp;$E472),'Hoja de Trabajo para listado'!$CD$151:$DC$151,0)),0)</f>
        <v>0</v>
      </c>
      <c r="R472" s="241">
        <f t="shared" ca="1" si="14"/>
        <v>0</v>
      </c>
      <c r="S472" s="247">
        <f ca="1">+R471+R472</f>
        <v>0</v>
      </c>
      <c r="T472" s="241">
        <f ca="1">+S472</f>
        <v>0</v>
      </c>
      <c r="U472" s="240">
        <f t="shared" si="15"/>
        <v>2</v>
      </c>
    </row>
    <row r="473" spans="1:21" customFormat="1" ht="15" hidden="1" customHeight="1">
      <c r="A473" s="32">
        <v>1117</v>
      </c>
      <c r="B473" s="381">
        <f>+A473</f>
        <v>1117</v>
      </c>
      <c r="C473" s="245" t="str">
        <f>+VLOOKUP(A473,bd_lista!$A$3:$C$592,3,FALSE)</f>
        <v>Gobierno Autónomo Municipal de Tarabuco</v>
      </c>
      <c r="D473" s="383" t="str">
        <f>+C473</f>
        <v>Gobierno Autónomo Municipal de Tarabuco</v>
      </c>
      <c r="E473" s="240" t="s">
        <v>683</v>
      </c>
      <c r="F473" s="241">
        <f ca="1">+IFERROR(INDEX('Hoja de Trabajo para listado'!$A$155:$Z$1048576,MATCH($A473,'Hoja de Trabajo para listado'!$A$155:$A$1048576,0),MATCH((CUADRO!F$4&amp;$E473),'Hoja de Trabajo para listado'!$A$151:$Z$151,0)),0)+IFERROR(INDEX('Hoja de Trabajo para listado'!$AB$155:$BA$1048576,MATCH($A473,'Hoja de Trabajo para listado'!$AB$155:$AB$1048576,0),MATCH((CUADRO!F$4&amp;$E473),'Hoja de Trabajo para listado'!$AB$151:$BA$151,0)),0)+IFERROR(INDEX('Hoja de Trabajo para listado'!$BC$155:$CB$1048576,MATCH($A473,'Hoja de Trabajo para listado'!$BC$155:$BC$1048576,0),MATCH((CUADRO!F$4&amp;$E473),'Hoja de Trabajo para listado'!$BC$151:$CB$151,0)),0)+IFERROR(INDEX('Hoja de Trabajo para listado'!$DE$153:$DG$274,MATCH($A473,'Hoja de Trabajo para listado'!$DE$153:$DE$1048576,0),MATCH((CUADRO!F$4&amp;$E473),'Hoja de Trabajo para listado'!$DE$151:$DG$151,0)),0)+IFERROR(INDEX('Hoja de Trabajo para listado'!$CD$155:$DC$1048576,MATCH($A473,'Hoja de Trabajo para listado'!$CD$155:$CD$1048576,0),MATCH((CUADRO!F$4&amp;$E473),'Hoja de Trabajo para listado'!$CD$151:$DC$151,0)),0)</f>
        <v>0</v>
      </c>
      <c r="G473" s="241">
        <f ca="1">+IFERROR(INDEX('Hoja de Trabajo para listado'!$A$155:$Z$1048576,MATCH($A473,'Hoja de Trabajo para listado'!$A$155:$A$1048576,0),MATCH((CUADRO!G$4&amp;$E473),'Hoja de Trabajo para listado'!$A$151:$Z$151,0)),0)+IFERROR(INDEX('Hoja de Trabajo para listado'!$AB$155:$BA$1048576,MATCH($A473,'Hoja de Trabajo para listado'!$AB$155:$AB$1048576,0),MATCH((CUADRO!G$4&amp;$E473),'Hoja de Trabajo para listado'!$AB$151:$BA$151,0)),0)+IFERROR(INDEX('Hoja de Trabajo para listado'!$BC$155:$CB$1048576,MATCH($A473,'Hoja de Trabajo para listado'!$BC$155:$BC$1048576,0),MATCH((CUADRO!G$4&amp;$E473),'Hoja de Trabajo para listado'!$BC$151:$CB$151,0)),0)+IFERROR(INDEX('Hoja de Trabajo para listado'!$DE$153:$DG$274,MATCH($A473,'Hoja de Trabajo para listado'!$DE$153:$DE$1048576,0),MATCH((CUADRO!G$4&amp;$E473),'Hoja de Trabajo para listado'!$DE$151:$DG$151,0)),0)+IFERROR(INDEX('Hoja de Trabajo para listado'!$CD$155:$DC$1048576,MATCH($A473,'Hoja de Trabajo para listado'!$CD$155:$CD$1048576,0),MATCH((CUADRO!G$4&amp;$E473),'Hoja de Trabajo para listado'!$CD$151:$DC$151,0)),0)</f>
        <v>0</v>
      </c>
      <c r="H473" s="241">
        <f ca="1">+IFERROR(INDEX('Hoja de Trabajo para listado'!$A$155:$Z$1048576,MATCH($A473,'Hoja de Trabajo para listado'!$A$155:$A$1048576,0),MATCH((CUADRO!H$4&amp;$E473),'Hoja de Trabajo para listado'!$A$151:$Z$151,0)),0)+IFERROR(INDEX('Hoja de Trabajo para listado'!$AB$155:$BA$1048576,MATCH($A473,'Hoja de Trabajo para listado'!$AB$155:$AB$1048576,0),MATCH((CUADRO!H$4&amp;$E473),'Hoja de Trabajo para listado'!$AB$151:$BA$151,0)),0)+IFERROR(INDEX('Hoja de Trabajo para listado'!$BC$155:$CB$1048576,MATCH($A473,'Hoja de Trabajo para listado'!$BC$155:$BC$1048576,0),MATCH((CUADRO!H$4&amp;$E473),'Hoja de Trabajo para listado'!$BC$151:$CB$151,0)),0)+IFERROR(INDEX('Hoja de Trabajo para listado'!$DE$153:$DG$274,MATCH($A473,'Hoja de Trabajo para listado'!$DE$153:$DE$1048576,0),MATCH((CUADRO!H$4&amp;$E473),'Hoja de Trabajo para listado'!$DE$151:$DG$151,0)),0)+IFERROR(INDEX('Hoja de Trabajo para listado'!$CD$155:$DC$1048576,MATCH($A473,'Hoja de Trabajo para listado'!$CD$155:$CD$1048576,0),MATCH((CUADRO!H$4&amp;$E473),'Hoja de Trabajo para listado'!$CD$151:$DC$151,0)),0)</f>
        <v>0</v>
      </c>
      <c r="I473" s="241">
        <f ca="1">+IFERROR(INDEX('Hoja de Trabajo para listado'!$A$155:$Z$1048576,MATCH($A473,'Hoja de Trabajo para listado'!$A$155:$A$1048576,0),MATCH((CUADRO!I$4&amp;$E473),'Hoja de Trabajo para listado'!$A$151:$Z$151,0)),0)+IFERROR(INDEX('Hoja de Trabajo para listado'!$AB$155:$BA$1048576,MATCH($A473,'Hoja de Trabajo para listado'!$AB$155:$AB$1048576,0),MATCH((CUADRO!I$4&amp;$E473),'Hoja de Trabajo para listado'!$AB$151:$BA$151,0)),0)+IFERROR(INDEX('Hoja de Trabajo para listado'!$BC$155:$CB$1048576,MATCH($A473,'Hoja de Trabajo para listado'!$BC$155:$BC$1048576,0),MATCH((CUADRO!I$4&amp;$E473),'Hoja de Trabajo para listado'!$BC$151:$CB$151,0)),0)+IFERROR(INDEX('Hoja de Trabajo para listado'!$DE$153:$DG$274,MATCH($A473,'Hoja de Trabajo para listado'!$DE$153:$DE$1048576,0),MATCH((CUADRO!I$4&amp;$E473),'Hoja de Trabajo para listado'!$DE$151:$DG$151,0)),0)+IFERROR(INDEX('Hoja de Trabajo para listado'!$CD$155:$DC$1048576,MATCH($A473,'Hoja de Trabajo para listado'!$CD$155:$CD$1048576,0),MATCH((CUADRO!I$4&amp;$E473),'Hoja de Trabajo para listado'!$CD$151:$DC$151,0)),0)</f>
        <v>0</v>
      </c>
      <c r="J473" s="241">
        <f ca="1">+IFERROR(INDEX('Hoja de Trabajo para listado'!$A$155:$Z$1048576,MATCH($A473,'Hoja de Trabajo para listado'!$A$155:$A$1048576,0),MATCH((CUADRO!J$4&amp;$E473),'Hoja de Trabajo para listado'!$A$151:$Z$151,0)),0)+IFERROR(INDEX('Hoja de Trabajo para listado'!$AB$155:$BA$1048576,MATCH($A473,'Hoja de Trabajo para listado'!$AB$155:$AB$1048576,0),MATCH((CUADRO!J$4&amp;$E473),'Hoja de Trabajo para listado'!$AB$151:$BA$151,0)),0)+IFERROR(INDEX('Hoja de Trabajo para listado'!$BC$155:$CB$1048576,MATCH($A473,'Hoja de Trabajo para listado'!$BC$155:$BC$1048576,0),MATCH((CUADRO!J$4&amp;$E473),'Hoja de Trabajo para listado'!$BC$151:$CB$151,0)),0)+IFERROR(INDEX('Hoja de Trabajo para listado'!$DE$153:$DG$274,MATCH($A473,'Hoja de Trabajo para listado'!$DE$153:$DE$1048576,0),MATCH((CUADRO!J$4&amp;$E473),'Hoja de Trabajo para listado'!$DE$151:$DG$151,0)),0)+IFERROR(INDEX('Hoja de Trabajo para listado'!$CD$155:$DC$1048576,MATCH($A473,'Hoja de Trabajo para listado'!$CD$155:$CD$1048576,0),MATCH((CUADRO!J$4&amp;$E473),'Hoja de Trabajo para listado'!$CD$151:$DC$151,0)),0)</f>
        <v>0</v>
      </c>
      <c r="K473" s="241">
        <f ca="1">+IFERROR(INDEX('Hoja de Trabajo para listado'!$A$155:$Z$1048576,MATCH($A473,'Hoja de Trabajo para listado'!$A$155:$A$1048576,0),MATCH((CUADRO!K$4&amp;$E473),'Hoja de Trabajo para listado'!$A$151:$Z$151,0)),0)+IFERROR(INDEX('Hoja de Trabajo para listado'!$AB$155:$BA$1048576,MATCH($A473,'Hoja de Trabajo para listado'!$AB$155:$AB$1048576,0),MATCH((CUADRO!K$4&amp;$E473),'Hoja de Trabajo para listado'!$AB$151:$BA$151,0)),0)+IFERROR(INDEX('Hoja de Trabajo para listado'!$BC$155:$CB$1048576,MATCH($A473,'Hoja de Trabajo para listado'!$BC$155:$BC$1048576,0),MATCH((CUADRO!K$4&amp;$E473),'Hoja de Trabajo para listado'!$BC$151:$CB$151,0)),0)+IFERROR(INDEX('Hoja de Trabajo para listado'!$DE$153:$DG$274,MATCH($A473,'Hoja de Trabajo para listado'!$DE$153:$DE$1048576,0),MATCH((CUADRO!K$4&amp;$E473),'Hoja de Trabajo para listado'!$DE$151:$DG$151,0)),0)+IFERROR(INDEX('Hoja de Trabajo para listado'!$CD$155:$DC$1048576,MATCH($A473,'Hoja de Trabajo para listado'!$CD$155:$CD$1048576,0),MATCH((CUADRO!K$4&amp;$E473),'Hoja de Trabajo para listado'!$CD$151:$DC$151,0)),0)</f>
        <v>0</v>
      </c>
      <c r="L473" s="241">
        <f ca="1">+IFERROR(INDEX('Hoja de Trabajo para listado'!$A$155:$Z$1048576,MATCH($A473,'Hoja de Trabajo para listado'!$A$155:$A$1048576,0),MATCH((CUADRO!L$4&amp;$E473),'Hoja de Trabajo para listado'!$A$151:$Z$151,0)),0)+IFERROR(INDEX('Hoja de Trabajo para listado'!$AB$155:$BA$1048576,MATCH($A473,'Hoja de Trabajo para listado'!$AB$155:$AB$1048576,0),MATCH((CUADRO!L$4&amp;$E473),'Hoja de Trabajo para listado'!$AB$151:$BA$151,0)),0)+IFERROR(INDEX('Hoja de Trabajo para listado'!$BC$155:$CB$1048576,MATCH($A473,'Hoja de Trabajo para listado'!$BC$155:$BC$1048576,0),MATCH((CUADRO!L$4&amp;$E473),'Hoja de Trabajo para listado'!$BC$151:$CB$151,0)),0)+IFERROR(INDEX('Hoja de Trabajo para listado'!$DE$153:$DG$274,MATCH($A473,'Hoja de Trabajo para listado'!$DE$153:$DE$1048576,0),MATCH((CUADRO!L$4&amp;$E473),'Hoja de Trabajo para listado'!$DE$151:$DG$151,0)),0)+IFERROR(INDEX('Hoja de Trabajo para listado'!$CD$155:$DC$1048576,MATCH($A473,'Hoja de Trabajo para listado'!$CD$155:$CD$1048576,0),MATCH((CUADRO!L$4&amp;$E473),'Hoja de Trabajo para listado'!$CD$151:$DC$151,0)),0)</f>
        <v>0</v>
      </c>
      <c r="M473" s="241">
        <f ca="1">+IFERROR(INDEX('Hoja de Trabajo para listado'!$A$155:$Z$1048576,MATCH($A473,'Hoja de Trabajo para listado'!$A$155:$A$1048576,0),MATCH((CUADRO!M$4&amp;$E473),'Hoja de Trabajo para listado'!$A$151:$Z$151,0)),0)+IFERROR(INDEX('Hoja de Trabajo para listado'!$AB$155:$BA$1048576,MATCH($A473,'Hoja de Trabajo para listado'!$AB$155:$AB$1048576,0),MATCH((CUADRO!M$4&amp;$E473),'Hoja de Trabajo para listado'!$AB$151:$BA$151,0)),0)+IFERROR(INDEX('Hoja de Trabajo para listado'!$BC$155:$CB$1048576,MATCH($A473,'Hoja de Trabajo para listado'!$BC$155:$BC$1048576,0),MATCH((CUADRO!M$4&amp;$E473),'Hoja de Trabajo para listado'!$BC$151:$CB$151,0)),0)+IFERROR(INDEX('Hoja de Trabajo para listado'!$DE$153:$DG$274,MATCH($A473,'Hoja de Trabajo para listado'!$DE$153:$DE$1048576,0),MATCH((CUADRO!M$4&amp;$E473),'Hoja de Trabajo para listado'!$DE$151:$DG$151,0)),0)+IFERROR(INDEX('Hoja de Trabajo para listado'!$CD$155:$DC$1048576,MATCH($A473,'Hoja de Trabajo para listado'!$CD$155:$CD$1048576,0),MATCH((CUADRO!M$4&amp;$E473),'Hoja de Trabajo para listado'!$CD$151:$DC$151,0)),0)</f>
        <v>0</v>
      </c>
      <c r="N473" s="241">
        <f ca="1">+IFERROR(INDEX('Hoja de Trabajo para listado'!$A$155:$Z$1048576,MATCH($A473,'Hoja de Trabajo para listado'!$A$155:$A$1048576,0),MATCH((CUADRO!N$4&amp;$E473),'Hoja de Trabajo para listado'!$A$151:$Z$151,0)),0)+IFERROR(INDEX('Hoja de Trabajo para listado'!$AB$155:$BA$1048576,MATCH($A473,'Hoja de Trabajo para listado'!$AB$155:$AB$1048576,0),MATCH((CUADRO!N$4&amp;$E473),'Hoja de Trabajo para listado'!$AB$151:$BA$151,0)),0)+IFERROR(INDEX('Hoja de Trabajo para listado'!$BC$155:$CB$1048576,MATCH($A473,'Hoja de Trabajo para listado'!$BC$155:$BC$1048576,0),MATCH((CUADRO!N$4&amp;$E473),'Hoja de Trabajo para listado'!$BC$151:$CB$151,0)),0)+IFERROR(INDEX('Hoja de Trabajo para listado'!$DE$153:$DG$274,MATCH($A473,'Hoja de Trabajo para listado'!$DE$153:$DE$1048576,0),MATCH((CUADRO!N$4&amp;$E473),'Hoja de Trabajo para listado'!$DE$151:$DG$151,0)),0)+IFERROR(INDEX('Hoja de Trabajo para listado'!$CD$155:$DC$1048576,MATCH($A473,'Hoja de Trabajo para listado'!$CD$155:$CD$1048576,0),MATCH((CUADRO!N$4&amp;$E473),'Hoja de Trabajo para listado'!$CD$151:$DC$151,0)),0)</f>
        <v>0</v>
      </c>
      <c r="O473" s="241">
        <f ca="1">+IFERROR(INDEX('Hoja de Trabajo para listado'!$A$155:$Z$1048576,MATCH($A473,'Hoja de Trabajo para listado'!$A$155:$A$1048576,0),MATCH((CUADRO!O$4&amp;$E473),'Hoja de Trabajo para listado'!$A$151:$Z$151,0)),0)+IFERROR(INDEX('Hoja de Trabajo para listado'!$AB$155:$BA$1048576,MATCH($A473,'Hoja de Trabajo para listado'!$AB$155:$AB$1048576,0),MATCH((CUADRO!O$4&amp;$E473),'Hoja de Trabajo para listado'!$AB$151:$BA$151,0)),0)+IFERROR(INDEX('Hoja de Trabajo para listado'!$BC$155:$CB$1048576,MATCH($A473,'Hoja de Trabajo para listado'!$BC$155:$BC$1048576,0),MATCH((CUADRO!O$4&amp;$E473),'Hoja de Trabajo para listado'!$BC$151:$CB$151,0)),0)+IFERROR(INDEX('Hoja de Trabajo para listado'!$DE$153:$DG$274,MATCH($A473,'Hoja de Trabajo para listado'!$DE$153:$DE$1048576,0),MATCH((CUADRO!O$4&amp;$E473),'Hoja de Trabajo para listado'!$DE$151:$DG$151,0)),0)+IFERROR(INDEX('Hoja de Trabajo para listado'!$CD$155:$DC$1048576,MATCH($A473,'Hoja de Trabajo para listado'!$CD$155:$CD$1048576,0),MATCH((CUADRO!O$4&amp;$E473),'Hoja de Trabajo para listado'!$CD$151:$DC$151,0)),0)</f>
        <v>0</v>
      </c>
      <c r="P473" s="241">
        <f ca="1">+IFERROR(INDEX('Hoja de Trabajo para listado'!$A$155:$Z$1048576,MATCH($A473,'Hoja de Trabajo para listado'!$A$155:$A$1048576,0),MATCH((CUADRO!P$4&amp;$E473),'Hoja de Trabajo para listado'!$A$151:$Z$151,0)),0)+IFERROR(INDEX('Hoja de Trabajo para listado'!$AB$155:$BA$1048576,MATCH($A473,'Hoja de Trabajo para listado'!$AB$155:$AB$1048576,0),MATCH((CUADRO!P$4&amp;$E473),'Hoja de Trabajo para listado'!$AB$151:$BA$151,0)),0)+IFERROR(INDEX('Hoja de Trabajo para listado'!$BC$155:$CB$1048576,MATCH($A473,'Hoja de Trabajo para listado'!$BC$155:$BC$1048576,0),MATCH((CUADRO!P$4&amp;$E473),'Hoja de Trabajo para listado'!$BC$151:$CB$151,0)),0)+IFERROR(INDEX('Hoja de Trabajo para listado'!$DE$153:$DG$274,MATCH($A473,'Hoja de Trabajo para listado'!$DE$153:$DE$1048576,0),MATCH((CUADRO!P$4&amp;$E473),'Hoja de Trabajo para listado'!$DE$151:$DG$151,0)),0)+IFERROR(INDEX('Hoja de Trabajo para listado'!$CD$155:$DC$1048576,MATCH($A473,'Hoja de Trabajo para listado'!$CD$155:$CD$1048576,0),MATCH((CUADRO!P$4&amp;$E473),'Hoja de Trabajo para listado'!$CD$151:$DC$151,0)),0)</f>
        <v>0</v>
      </c>
      <c r="Q473" s="241">
        <f ca="1">+IFERROR(INDEX('Hoja de Trabajo para listado'!$A$155:$Z$1048576,MATCH($A473,'Hoja de Trabajo para listado'!$A$155:$A$1048576,0),MATCH((CUADRO!Q$4&amp;$E473),'Hoja de Trabajo para listado'!$A$151:$Z$151,0)),0)+IFERROR(INDEX('Hoja de Trabajo para listado'!$AB$155:$BA$1048576,MATCH($A473,'Hoja de Trabajo para listado'!$AB$155:$AB$1048576,0),MATCH((CUADRO!Q$4&amp;$E473),'Hoja de Trabajo para listado'!$AB$151:$BA$151,0)),0)+IFERROR(INDEX('Hoja de Trabajo para listado'!$BC$155:$CB$1048576,MATCH($A473,'Hoja de Trabajo para listado'!$BC$155:$BC$1048576,0),MATCH((CUADRO!Q$4&amp;$E473),'Hoja de Trabajo para listado'!$BC$151:$CB$151,0)),0)+IFERROR(INDEX('Hoja de Trabajo para listado'!$DE$153:$DG$274,MATCH($A473,'Hoja de Trabajo para listado'!$DE$153:$DE$1048576,0),MATCH((CUADRO!Q$4&amp;$E473),'Hoja de Trabajo para listado'!$DE$151:$DG$151,0)),0)+IFERROR(INDEX('Hoja de Trabajo para listado'!$CD$155:$DC$1048576,MATCH($A473,'Hoja de Trabajo para listado'!$CD$155:$CD$1048576,0),MATCH((CUADRO!Q$4&amp;$E473),'Hoja de Trabajo para listado'!$CD$151:$DC$151,0)),0)</f>
        <v>0</v>
      </c>
      <c r="R473" s="241">
        <f t="shared" ca="1" si="14"/>
        <v>0</v>
      </c>
      <c r="S473" s="247"/>
      <c r="T473" s="241">
        <f ca="1">+T474</f>
        <v>0</v>
      </c>
      <c r="U473" s="240">
        <f t="shared" si="15"/>
        <v>1</v>
      </c>
    </row>
    <row r="474" spans="1:21" customFormat="1" ht="15" hidden="1" customHeight="1">
      <c r="A474" s="32">
        <v>1117</v>
      </c>
      <c r="B474" s="382"/>
      <c r="C474" s="245" t="str">
        <f>+VLOOKUP(A474,bd_lista!$A$3:$C$592,3,FALSE)</f>
        <v>Gobierno Autónomo Municipal de Tarabuco</v>
      </c>
      <c r="D474" s="384"/>
      <c r="E474" s="242" t="s">
        <v>684</v>
      </c>
      <c r="F474" s="241">
        <f ca="1">+IFERROR(INDEX('Hoja de Trabajo para listado'!$A$155:$Z$1048576,MATCH($A474,'Hoja de Trabajo para listado'!$A$155:$A$1048576,0),MATCH((CUADRO!F$4&amp;$E474),'Hoja de Trabajo para listado'!$A$151:$Z$151,0)),0)+IFERROR(INDEX('Hoja de Trabajo para listado'!$AB$155:$BA$1048576,MATCH($A474,'Hoja de Trabajo para listado'!$AB$155:$AB$1048576,0),MATCH((CUADRO!F$4&amp;$E474),'Hoja de Trabajo para listado'!$AB$151:$BA$151,0)),0)+IFERROR(INDEX('Hoja de Trabajo para listado'!$BC$155:$CB$1048576,MATCH($A474,'Hoja de Trabajo para listado'!$BC$155:$BC$1048576,0),MATCH((CUADRO!F$4&amp;$E474),'Hoja de Trabajo para listado'!$BC$151:$CB$151,0)),0)+IFERROR(INDEX('Hoja de Trabajo para listado'!$DE$153:$DG$274,MATCH($A474,'Hoja de Trabajo para listado'!$DE$153:$DE$1048576,0),MATCH((CUADRO!F$4&amp;$E474),'Hoja de Trabajo para listado'!$DE$151:$DG$151,0)),0)+IFERROR(INDEX('Hoja de Trabajo para listado'!$CD$155:$DC$1048576,MATCH($A474,'Hoja de Trabajo para listado'!$CD$155:$CD$1048576,0),MATCH((CUADRO!F$4&amp;$E474),'Hoja de Trabajo para listado'!$CD$151:$DC$151,0)),0)</f>
        <v>0</v>
      </c>
      <c r="G474" s="241">
        <f ca="1">+IFERROR(INDEX('Hoja de Trabajo para listado'!$A$155:$Z$1048576,MATCH($A474,'Hoja de Trabajo para listado'!$A$155:$A$1048576,0),MATCH((CUADRO!G$4&amp;$E474),'Hoja de Trabajo para listado'!$A$151:$Z$151,0)),0)+IFERROR(INDEX('Hoja de Trabajo para listado'!$AB$155:$BA$1048576,MATCH($A474,'Hoja de Trabajo para listado'!$AB$155:$AB$1048576,0),MATCH((CUADRO!G$4&amp;$E474),'Hoja de Trabajo para listado'!$AB$151:$BA$151,0)),0)+IFERROR(INDEX('Hoja de Trabajo para listado'!$BC$155:$CB$1048576,MATCH($A474,'Hoja de Trabajo para listado'!$BC$155:$BC$1048576,0),MATCH((CUADRO!G$4&amp;$E474),'Hoja de Trabajo para listado'!$BC$151:$CB$151,0)),0)+IFERROR(INDEX('Hoja de Trabajo para listado'!$DE$153:$DG$274,MATCH($A474,'Hoja de Trabajo para listado'!$DE$153:$DE$1048576,0),MATCH((CUADRO!G$4&amp;$E474),'Hoja de Trabajo para listado'!$DE$151:$DG$151,0)),0)+IFERROR(INDEX('Hoja de Trabajo para listado'!$CD$155:$DC$1048576,MATCH($A474,'Hoja de Trabajo para listado'!$CD$155:$CD$1048576,0),MATCH((CUADRO!G$4&amp;$E474),'Hoja de Trabajo para listado'!$CD$151:$DC$151,0)),0)</f>
        <v>0</v>
      </c>
      <c r="H474" s="241">
        <f ca="1">+IFERROR(INDEX('Hoja de Trabajo para listado'!$A$155:$Z$1048576,MATCH($A474,'Hoja de Trabajo para listado'!$A$155:$A$1048576,0),MATCH((CUADRO!H$4&amp;$E474),'Hoja de Trabajo para listado'!$A$151:$Z$151,0)),0)+IFERROR(INDEX('Hoja de Trabajo para listado'!$AB$155:$BA$1048576,MATCH($A474,'Hoja de Trabajo para listado'!$AB$155:$AB$1048576,0),MATCH((CUADRO!H$4&amp;$E474),'Hoja de Trabajo para listado'!$AB$151:$BA$151,0)),0)+IFERROR(INDEX('Hoja de Trabajo para listado'!$BC$155:$CB$1048576,MATCH($A474,'Hoja de Trabajo para listado'!$BC$155:$BC$1048576,0),MATCH((CUADRO!H$4&amp;$E474),'Hoja de Trabajo para listado'!$BC$151:$CB$151,0)),0)+IFERROR(INDEX('Hoja de Trabajo para listado'!$DE$153:$DG$274,MATCH($A474,'Hoja de Trabajo para listado'!$DE$153:$DE$1048576,0),MATCH((CUADRO!H$4&amp;$E474),'Hoja de Trabajo para listado'!$DE$151:$DG$151,0)),0)+IFERROR(INDEX('Hoja de Trabajo para listado'!$CD$155:$DC$1048576,MATCH($A474,'Hoja de Trabajo para listado'!$CD$155:$CD$1048576,0),MATCH((CUADRO!H$4&amp;$E474),'Hoja de Trabajo para listado'!$CD$151:$DC$151,0)),0)</f>
        <v>0</v>
      </c>
      <c r="I474" s="241">
        <f ca="1">+IFERROR(INDEX('Hoja de Trabajo para listado'!$A$155:$Z$1048576,MATCH($A474,'Hoja de Trabajo para listado'!$A$155:$A$1048576,0),MATCH((CUADRO!I$4&amp;$E474),'Hoja de Trabajo para listado'!$A$151:$Z$151,0)),0)+IFERROR(INDEX('Hoja de Trabajo para listado'!$AB$155:$BA$1048576,MATCH($A474,'Hoja de Trabajo para listado'!$AB$155:$AB$1048576,0),MATCH((CUADRO!I$4&amp;$E474),'Hoja de Trabajo para listado'!$AB$151:$BA$151,0)),0)+IFERROR(INDEX('Hoja de Trabajo para listado'!$BC$155:$CB$1048576,MATCH($A474,'Hoja de Trabajo para listado'!$BC$155:$BC$1048576,0),MATCH((CUADRO!I$4&amp;$E474),'Hoja de Trabajo para listado'!$BC$151:$CB$151,0)),0)+IFERROR(INDEX('Hoja de Trabajo para listado'!$DE$153:$DG$274,MATCH($A474,'Hoja de Trabajo para listado'!$DE$153:$DE$1048576,0),MATCH((CUADRO!I$4&amp;$E474),'Hoja de Trabajo para listado'!$DE$151:$DG$151,0)),0)+IFERROR(INDEX('Hoja de Trabajo para listado'!$CD$155:$DC$1048576,MATCH($A474,'Hoja de Trabajo para listado'!$CD$155:$CD$1048576,0),MATCH((CUADRO!I$4&amp;$E474),'Hoja de Trabajo para listado'!$CD$151:$DC$151,0)),0)</f>
        <v>0</v>
      </c>
      <c r="J474" s="241">
        <f ca="1">+IFERROR(INDEX('Hoja de Trabajo para listado'!$A$155:$Z$1048576,MATCH($A474,'Hoja de Trabajo para listado'!$A$155:$A$1048576,0),MATCH((CUADRO!J$4&amp;$E474),'Hoja de Trabajo para listado'!$A$151:$Z$151,0)),0)+IFERROR(INDEX('Hoja de Trabajo para listado'!$AB$155:$BA$1048576,MATCH($A474,'Hoja de Trabajo para listado'!$AB$155:$AB$1048576,0),MATCH((CUADRO!J$4&amp;$E474),'Hoja de Trabajo para listado'!$AB$151:$BA$151,0)),0)+IFERROR(INDEX('Hoja de Trabajo para listado'!$BC$155:$CB$1048576,MATCH($A474,'Hoja de Trabajo para listado'!$BC$155:$BC$1048576,0),MATCH((CUADRO!J$4&amp;$E474),'Hoja de Trabajo para listado'!$BC$151:$CB$151,0)),0)+IFERROR(INDEX('Hoja de Trabajo para listado'!$DE$153:$DG$274,MATCH($A474,'Hoja de Trabajo para listado'!$DE$153:$DE$1048576,0),MATCH((CUADRO!J$4&amp;$E474),'Hoja de Trabajo para listado'!$DE$151:$DG$151,0)),0)+IFERROR(INDEX('Hoja de Trabajo para listado'!$CD$155:$DC$1048576,MATCH($A474,'Hoja de Trabajo para listado'!$CD$155:$CD$1048576,0),MATCH((CUADRO!J$4&amp;$E474),'Hoja de Trabajo para listado'!$CD$151:$DC$151,0)),0)</f>
        <v>0</v>
      </c>
      <c r="K474" s="241">
        <f ca="1">+IFERROR(INDEX('Hoja de Trabajo para listado'!$A$155:$Z$1048576,MATCH($A474,'Hoja de Trabajo para listado'!$A$155:$A$1048576,0),MATCH((CUADRO!K$4&amp;$E474),'Hoja de Trabajo para listado'!$A$151:$Z$151,0)),0)+IFERROR(INDEX('Hoja de Trabajo para listado'!$AB$155:$BA$1048576,MATCH($A474,'Hoja de Trabajo para listado'!$AB$155:$AB$1048576,0),MATCH((CUADRO!K$4&amp;$E474),'Hoja de Trabajo para listado'!$AB$151:$BA$151,0)),0)+IFERROR(INDEX('Hoja de Trabajo para listado'!$BC$155:$CB$1048576,MATCH($A474,'Hoja de Trabajo para listado'!$BC$155:$BC$1048576,0),MATCH((CUADRO!K$4&amp;$E474),'Hoja de Trabajo para listado'!$BC$151:$CB$151,0)),0)+IFERROR(INDEX('Hoja de Trabajo para listado'!$DE$153:$DG$274,MATCH($A474,'Hoja de Trabajo para listado'!$DE$153:$DE$1048576,0),MATCH((CUADRO!K$4&amp;$E474),'Hoja de Trabajo para listado'!$DE$151:$DG$151,0)),0)+IFERROR(INDEX('Hoja de Trabajo para listado'!$CD$155:$DC$1048576,MATCH($A474,'Hoja de Trabajo para listado'!$CD$155:$CD$1048576,0),MATCH((CUADRO!K$4&amp;$E474),'Hoja de Trabajo para listado'!$CD$151:$DC$151,0)),0)</f>
        <v>0</v>
      </c>
      <c r="L474" s="241">
        <f ca="1">+IFERROR(INDEX('Hoja de Trabajo para listado'!$A$155:$Z$1048576,MATCH($A474,'Hoja de Trabajo para listado'!$A$155:$A$1048576,0),MATCH((CUADRO!L$4&amp;$E474),'Hoja de Trabajo para listado'!$A$151:$Z$151,0)),0)+IFERROR(INDEX('Hoja de Trabajo para listado'!$AB$155:$BA$1048576,MATCH($A474,'Hoja de Trabajo para listado'!$AB$155:$AB$1048576,0),MATCH((CUADRO!L$4&amp;$E474),'Hoja de Trabajo para listado'!$AB$151:$BA$151,0)),0)+IFERROR(INDEX('Hoja de Trabajo para listado'!$BC$155:$CB$1048576,MATCH($A474,'Hoja de Trabajo para listado'!$BC$155:$BC$1048576,0),MATCH((CUADRO!L$4&amp;$E474),'Hoja de Trabajo para listado'!$BC$151:$CB$151,0)),0)+IFERROR(INDEX('Hoja de Trabajo para listado'!$DE$153:$DG$274,MATCH($A474,'Hoja de Trabajo para listado'!$DE$153:$DE$1048576,0),MATCH((CUADRO!L$4&amp;$E474),'Hoja de Trabajo para listado'!$DE$151:$DG$151,0)),0)+IFERROR(INDEX('Hoja de Trabajo para listado'!$CD$155:$DC$1048576,MATCH($A474,'Hoja de Trabajo para listado'!$CD$155:$CD$1048576,0),MATCH((CUADRO!L$4&amp;$E474),'Hoja de Trabajo para listado'!$CD$151:$DC$151,0)),0)</f>
        <v>0</v>
      </c>
      <c r="M474" s="241">
        <f ca="1">+IFERROR(INDEX('Hoja de Trabajo para listado'!$A$155:$Z$1048576,MATCH($A474,'Hoja de Trabajo para listado'!$A$155:$A$1048576,0),MATCH((CUADRO!M$4&amp;$E474),'Hoja de Trabajo para listado'!$A$151:$Z$151,0)),0)+IFERROR(INDEX('Hoja de Trabajo para listado'!$AB$155:$BA$1048576,MATCH($A474,'Hoja de Trabajo para listado'!$AB$155:$AB$1048576,0),MATCH((CUADRO!M$4&amp;$E474),'Hoja de Trabajo para listado'!$AB$151:$BA$151,0)),0)+IFERROR(INDEX('Hoja de Trabajo para listado'!$BC$155:$CB$1048576,MATCH($A474,'Hoja de Trabajo para listado'!$BC$155:$BC$1048576,0),MATCH((CUADRO!M$4&amp;$E474),'Hoja de Trabajo para listado'!$BC$151:$CB$151,0)),0)+IFERROR(INDEX('Hoja de Trabajo para listado'!$DE$153:$DG$274,MATCH($A474,'Hoja de Trabajo para listado'!$DE$153:$DE$1048576,0),MATCH((CUADRO!M$4&amp;$E474),'Hoja de Trabajo para listado'!$DE$151:$DG$151,0)),0)+IFERROR(INDEX('Hoja de Trabajo para listado'!$CD$155:$DC$1048576,MATCH($A474,'Hoja de Trabajo para listado'!$CD$155:$CD$1048576,0),MATCH((CUADRO!M$4&amp;$E474),'Hoja de Trabajo para listado'!$CD$151:$DC$151,0)),0)</f>
        <v>0</v>
      </c>
      <c r="N474" s="241">
        <f ca="1">+IFERROR(INDEX('Hoja de Trabajo para listado'!$A$155:$Z$1048576,MATCH($A474,'Hoja de Trabajo para listado'!$A$155:$A$1048576,0),MATCH((CUADRO!N$4&amp;$E474),'Hoja de Trabajo para listado'!$A$151:$Z$151,0)),0)+IFERROR(INDEX('Hoja de Trabajo para listado'!$AB$155:$BA$1048576,MATCH($A474,'Hoja de Trabajo para listado'!$AB$155:$AB$1048576,0),MATCH((CUADRO!N$4&amp;$E474),'Hoja de Trabajo para listado'!$AB$151:$BA$151,0)),0)+IFERROR(INDEX('Hoja de Trabajo para listado'!$BC$155:$CB$1048576,MATCH($A474,'Hoja de Trabajo para listado'!$BC$155:$BC$1048576,0),MATCH((CUADRO!N$4&amp;$E474),'Hoja de Trabajo para listado'!$BC$151:$CB$151,0)),0)+IFERROR(INDEX('Hoja de Trabajo para listado'!$DE$153:$DG$274,MATCH($A474,'Hoja de Trabajo para listado'!$DE$153:$DE$1048576,0),MATCH((CUADRO!N$4&amp;$E474),'Hoja de Trabajo para listado'!$DE$151:$DG$151,0)),0)+IFERROR(INDEX('Hoja de Trabajo para listado'!$CD$155:$DC$1048576,MATCH($A474,'Hoja de Trabajo para listado'!$CD$155:$CD$1048576,0),MATCH((CUADRO!N$4&amp;$E474),'Hoja de Trabajo para listado'!$CD$151:$DC$151,0)),0)</f>
        <v>0</v>
      </c>
      <c r="O474" s="241">
        <f ca="1">+IFERROR(INDEX('Hoja de Trabajo para listado'!$A$155:$Z$1048576,MATCH($A474,'Hoja de Trabajo para listado'!$A$155:$A$1048576,0),MATCH((CUADRO!O$4&amp;$E474),'Hoja de Trabajo para listado'!$A$151:$Z$151,0)),0)+IFERROR(INDEX('Hoja de Trabajo para listado'!$AB$155:$BA$1048576,MATCH($A474,'Hoja de Trabajo para listado'!$AB$155:$AB$1048576,0),MATCH((CUADRO!O$4&amp;$E474),'Hoja de Trabajo para listado'!$AB$151:$BA$151,0)),0)+IFERROR(INDEX('Hoja de Trabajo para listado'!$BC$155:$CB$1048576,MATCH($A474,'Hoja de Trabajo para listado'!$BC$155:$BC$1048576,0),MATCH((CUADRO!O$4&amp;$E474),'Hoja de Trabajo para listado'!$BC$151:$CB$151,0)),0)+IFERROR(INDEX('Hoja de Trabajo para listado'!$DE$153:$DG$274,MATCH($A474,'Hoja de Trabajo para listado'!$DE$153:$DE$1048576,0),MATCH((CUADRO!O$4&amp;$E474),'Hoja de Trabajo para listado'!$DE$151:$DG$151,0)),0)+IFERROR(INDEX('Hoja de Trabajo para listado'!$CD$155:$DC$1048576,MATCH($A474,'Hoja de Trabajo para listado'!$CD$155:$CD$1048576,0),MATCH((CUADRO!O$4&amp;$E474),'Hoja de Trabajo para listado'!$CD$151:$DC$151,0)),0)</f>
        <v>0</v>
      </c>
      <c r="P474" s="241">
        <f ca="1">+IFERROR(INDEX('Hoja de Trabajo para listado'!$A$155:$Z$1048576,MATCH($A474,'Hoja de Trabajo para listado'!$A$155:$A$1048576,0),MATCH((CUADRO!P$4&amp;$E474),'Hoja de Trabajo para listado'!$A$151:$Z$151,0)),0)+IFERROR(INDEX('Hoja de Trabajo para listado'!$AB$155:$BA$1048576,MATCH($A474,'Hoja de Trabajo para listado'!$AB$155:$AB$1048576,0),MATCH((CUADRO!P$4&amp;$E474),'Hoja de Trabajo para listado'!$AB$151:$BA$151,0)),0)+IFERROR(INDEX('Hoja de Trabajo para listado'!$BC$155:$CB$1048576,MATCH($A474,'Hoja de Trabajo para listado'!$BC$155:$BC$1048576,0),MATCH((CUADRO!P$4&amp;$E474),'Hoja de Trabajo para listado'!$BC$151:$CB$151,0)),0)+IFERROR(INDEX('Hoja de Trabajo para listado'!$DE$153:$DG$274,MATCH($A474,'Hoja de Trabajo para listado'!$DE$153:$DE$1048576,0),MATCH((CUADRO!P$4&amp;$E474),'Hoja de Trabajo para listado'!$DE$151:$DG$151,0)),0)+IFERROR(INDEX('Hoja de Trabajo para listado'!$CD$155:$DC$1048576,MATCH($A474,'Hoja de Trabajo para listado'!$CD$155:$CD$1048576,0),MATCH((CUADRO!P$4&amp;$E474),'Hoja de Trabajo para listado'!$CD$151:$DC$151,0)),0)</f>
        <v>0</v>
      </c>
      <c r="Q474" s="241">
        <f ca="1">+IFERROR(INDEX('Hoja de Trabajo para listado'!$A$155:$Z$1048576,MATCH($A474,'Hoja de Trabajo para listado'!$A$155:$A$1048576,0),MATCH((CUADRO!Q$4&amp;$E474),'Hoja de Trabajo para listado'!$A$151:$Z$151,0)),0)+IFERROR(INDEX('Hoja de Trabajo para listado'!$AB$155:$BA$1048576,MATCH($A474,'Hoja de Trabajo para listado'!$AB$155:$AB$1048576,0),MATCH((CUADRO!Q$4&amp;$E474),'Hoja de Trabajo para listado'!$AB$151:$BA$151,0)),0)+IFERROR(INDEX('Hoja de Trabajo para listado'!$BC$155:$CB$1048576,MATCH($A474,'Hoja de Trabajo para listado'!$BC$155:$BC$1048576,0),MATCH((CUADRO!Q$4&amp;$E474),'Hoja de Trabajo para listado'!$BC$151:$CB$151,0)),0)+IFERROR(INDEX('Hoja de Trabajo para listado'!$DE$153:$DG$274,MATCH($A474,'Hoja de Trabajo para listado'!$DE$153:$DE$1048576,0),MATCH((CUADRO!Q$4&amp;$E474),'Hoja de Trabajo para listado'!$DE$151:$DG$151,0)),0)+IFERROR(INDEX('Hoja de Trabajo para listado'!$CD$155:$DC$1048576,MATCH($A474,'Hoja de Trabajo para listado'!$CD$155:$CD$1048576,0),MATCH((CUADRO!Q$4&amp;$E474),'Hoja de Trabajo para listado'!$CD$151:$DC$151,0)),0)</f>
        <v>0</v>
      </c>
      <c r="R474" s="241">
        <f t="shared" ca="1" si="14"/>
        <v>0</v>
      </c>
      <c r="S474" s="247">
        <f ca="1">+R473+R474</f>
        <v>0</v>
      </c>
      <c r="T474" s="241">
        <f ca="1">+S474</f>
        <v>0</v>
      </c>
      <c r="U474" s="240">
        <f t="shared" si="15"/>
        <v>2</v>
      </c>
    </row>
    <row r="475" spans="1:21" customFormat="1" ht="15" hidden="1" customHeight="1">
      <c r="A475" s="32">
        <v>1118</v>
      </c>
      <c r="B475" s="381">
        <f>+A475</f>
        <v>1118</v>
      </c>
      <c r="C475" s="245" t="str">
        <f>+VLOOKUP(A475,bd_lista!$A$3:$C$592,3,FALSE)</f>
        <v>Gobierno Autónomo Municipal de Yamparáez</v>
      </c>
      <c r="D475" s="383" t="str">
        <f>+C475</f>
        <v>Gobierno Autónomo Municipal de Yamparáez</v>
      </c>
      <c r="E475" s="240" t="s">
        <v>683</v>
      </c>
      <c r="F475" s="241">
        <f ca="1">+IFERROR(INDEX('Hoja de Trabajo para listado'!$A$155:$Z$1048576,MATCH($A475,'Hoja de Trabajo para listado'!$A$155:$A$1048576,0),MATCH((CUADRO!F$4&amp;$E475),'Hoja de Trabajo para listado'!$A$151:$Z$151,0)),0)+IFERROR(INDEX('Hoja de Trabajo para listado'!$AB$155:$BA$1048576,MATCH($A475,'Hoja de Trabajo para listado'!$AB$155:$AB$1048576,0),MATCH((CUADRO!F$4&amp;$E475),'Hoja de Trabajo para listado'!$AB$151:$BA$151,0)),0)+IFERROR(INDEX('Hoja de Trabajo para listado'!$BC$155:$CB$1048576,MATCH($A475,'Hoja de Trabajo para listado'!$BC$155:$BC$1048576,0),MATCH((CUADRO!F$4&amp;$E475),'Hoja de Trabajo para listado'!$BC$151:$CB$151,0)),0)+IFERROR(INDEX('Hoja de Trabajo para listado'!$DE$153:$DG$274,MATCH($A475,'Hoja de Trabajo para listado'!$DE$153:$DE$1048576,0),MATCH((CUADRO!F$4&amp;$E475),'Hoja de Trabajo para listado'!$DE$151:$DG$151,0)),0)+IFERROR(INDEX('Hoja de Trabajo para listado'!$CD$155:$DC$1048576,MATCH($A475,'Hoja de Trabajo para listado'!$CD$155:$CD$1048576,0),MATCH((CUADRO!F$4&amp;$E475),'Hoja de Trabajo para listado'!$CD$151:$DC$151,0)),0)</f>
        <v>0</v>
      </c>
      <c r="G475" s="241">
        <f ca="1">+IFERROR(INDEX('Hoja de Trabajo para listado'!$A$155:$Z$1048576,MATCH($A475,'Hoja de Trabajo para listado'!$A$155:$A$1048576,0),MATCH((CUADRO!G$4&amp;$E475),'Hoja de Trabajo para listado'!$A$151:$Z$151,0)),0)+IFERROR(INDEX('Hoja de Trabajo para listado'!$AB$155:$BA$1048576,MATCH($A475,'Hoja de Trabajo para listado'!$AB$155:$AB$1048576,0),MATCH((CUADRO!G$4&amp;$E475),'Hoja de Trabajo para listado'!$AB$151:$BA$151,0)),0)+IFERROR(INDEX('Hoja de Trabajo para listado'!$BC$155:$CB$1048576,MATCH($A475,'Hoja de Trabajo para listado'!$BC$155:$BC$1048576,0),MATCH((CUADRO!G$4&amp;$E475),'Hoja de Trabajo para listado'!$BC$151:$CB$151,0)),0)+IFERROR(INDEX('Hoja de Trabajo para listado'!$DE$153:$DG$274,MATCH($A475,'Hoja de Trabajo para listado'!$DE$153:$DE$1048576,0),MATCH((CUADRO!G$4&amp;$E475),'Hoja de Trabajo para listado'!$DE$151:$DG$151,0)),0)+IFERROR(INDEX('Hoja de Trabajo para listado'!$CD$155:$DC$1048576,MATCH($A475,'Hoja de Trabajo para listado'!$CD$155:$CD$1048576,0),MATCH((CUADRO!G$4&amp;$E475),'Hoja de Trabajo para listado'!$CD$151:$DC$151,0)),0)</f>
        <v>0</v>
      </c>
      <c r="H475" s="241">
        <f ca="1">+IFERROR(INDEX('Hoja de Trabajo para listado'!$A$155:$Z$1048576,MATCH($A475,'Hoja de Trabajo para listado'!$A$155:$A$1048576,0),MATCH((CUADRO!H$4&amp;$E475),'Hoja de Trabajo para listado'!$A$151:$Z$151,0)),0)+IFERROR(INDEX('Hoja de Trabajo para listado'!$AB$155:$BA$1048576,MATCH($A475,'Hoja de Trabajo para listado'!$AB$155:$AB$1048576,0),MATCH((CUADRO!H$4&amp;$E475),'Hoja de Trabajo para listado'!$AB$151:$BA$151,0)),0)+IFERROR(INDEX('Hoja de Trabajo para listado'!$BC$155:$CB$1048576,MATCH($A475,'Hoja de Trabajo para listado'!$BC$155:$BC$1048576,0),MATCH((CUADRO!H$4&amp;$E475),'Hoja de Trabajo para listado'!$BC$151:$CB$151,0)),0)+IFERROR(INDEX('Hoja de Trabajo para listado'!$DE$153:$DG$274,MATCH($A475,'Hoja de Trabajo para listado'!$DE$153:$DE$1048576,0),MATCH((CUADRO!H$4&amp;$E475),'Hoja de Trabajo para listado'!$DE$151:$DG$151,0)),0)+IFERROR(INDEX('Hoja de Trabajo para listado'!$CD$155:$DC$1048576,MATCH($A475,'Hoja de Trabajo para listado'!$CD$155:$CD$1048576,0),MATCH((CUADRO!H$4&amp;$E475),'Hoja de Trabajo para listado'!$CD$151:$DC$151,0)),0)</f>
        <v>0</v>
      </c>
      <c r="I475" s="241">
        <f ca="1">+IFERROR(INDEX('Hoja de Trabajo para listado'!$A$155:$Z$1048576,MATCH($A475,'Hoja de Trabajo para listado'!$A$155:$A$1048576,0),MATCH((CUADRO!I$4&amp;$E475),'Hoja de Trabajo para listado'!$A$151:$Z$151,0)),0)+IFERROR(INDEX('Hoja de Trabajo para listado'!$AB$155:$BA$1048576,MATCH($A475,'Hoja de Trabajo para listado'!$AB$155:$AB$1048576,0),MATCH((CUADRO!I$4&amp;$E475),'Hoja de Trabajo para listado'!$AB$151:$BA$151,0)),0)+IFERROR(INDEX('Hoja de Trabajo para listado'!$BC$155:$CB$1048576,MATCH($A475,'Hoja de Trabajo para listado'!$BC$155:$BC$1048576,0),MATCH((CUADRO!I$4&amp;$E475),'Hoja de Trabajo para listado'!$BC$151:$CB$151,0)),0)+IFERROR(INDEX('Hoja de Trabajo para listado'!$DE$153:$DG$274,MATCH($A475,'Hoja de Trabajo para listado'!$DE$153:$DE$1048576,0),MATCH((CUADRO!I$4&amp;$E475),'Hoja de Trabajo para listado'!$DE$151:$DG$151,0)),0)+IFERROR(INDEX('Hoja de Trabajo para listado'!$CD$155:$DC$1048576,MATCH($A475,'Hoja de Trabajo para listado'!$CD$155:$CD$1048576,0),MATCH((CUADRO!I$4&amp;$E475),'Hoja de Trabajo para listado'!$CD$151:$DC$151,0)),0)</f>
        <v>0</v>
      </c>
      <c r="J475" s="241">
        <f ca="1">+IFERROR(INDEX('Hoja de Trabajo para listado'!$A$155:$Z$1048576,MATCH($A475,'Hoja de Trabajo para listado'!$A$155:$A$1048576,0),MATCH((CUADRO!J$4&amp;$E475),'Hoja de Trabajo para listado'!$A$151:$Z$151,0)),0)+IFERROR(INDEX('Hoja de Trabajo para listado'!$AB$155:$BA$1048576,MATCH($A475,'Hoja de Trabajo para listado'!$AB$155:$AB$1048576,0),MATCH((CUADRO!J$4&amp;$E475),'Hoja de Trabajo para listado'!$AB$151:$BA$151,0)),0)+IFERROR(INDEX('Hoja de Trabajo para listado'!$BC$155:$CB$1048576,MATCH($A475,'Hoja de Trabajo para listado'!$BC$155:$BC$1048576,0),MATCH((CUADRO!J$4&amp;$E475),'Hoja de Trabajo para listado'!$BC$151:$CB$151,0)),0)+IFERROR(INDEX('Hoja de Trabajo para listado'!$DE$153:$DG$274,MATCH($A475,'Hoja de Trabajo para listado'!$DE$153:$DE$1048576,0),MATCH((CUADRO!J$4&amp;$E475),'Hoja de Trabajo para listado'!$DE$151:$DG$151,0)),0)+IFERROR(INDEX('Hoja de Trabajo para listado'!$CD$155:$DC$1048576,MATCH($A475,'Hoja de Trabajo para listado'!$CD$155:$CD$1048576,0),MATCH((CUADRO!J$4&amp;$E475),'Hoja de Trabajo para listado'!$CD$151:$DC$151,0)),0)</f>
        <v>0</v>
      </c>
      <c r="K475" s="241">
        <f ca="1">+IFERROR(INDEX('Hoja de Trabajo para listado'!$A$155:$Z$1048576,MATCH($A475,'Hoja de Trabajo para listado'!$A$155:$A$1048576,0),MATCH((CUADRO!K$4&amp;$E475),'Hoja de Trabajo para listado'!$A$151:$Z$151,0)),0)+IFERROR(INDEX('Hoja de Trabajo para listado'!$AB$155:$BA$1048576,MATCH($A475,'Hoja de Trabajo para listado'!$AB$155:$AB$1048576,0),MATCH((CUADRO!K$4&amp;$E475),'Hoja de Trabajo para listado'!$AB$151:$BA$151,0)),0)+IFERROR(INDEX('Hoja de Trabajo para listado'!$BC$155:$CB$1048576,MATCH($A475,'Hoja de Trabajo para listado'!$BC$155:$BC$1048576,0),MATCH((CUADRO!K$4&amp;$E475),'Hoja de Trabajo para listado'!$BC$151:$CB$151,0)),0)+IFERROR(INDEX('Hoja de Trabajo para listado'!$DE$153:$DG$274,MATCH($A475,'Hoja de Trabajo para listado'!$DE$153:$DE$1048576,0),MATCH((CUADRO!K$4&amp;$E475),'Hoja de Trabajo para listado'!$DE$151:$DG$151,0)),0)+IFERROR(INDEX('Hoja de Trabajo para listado'!$CD$155:$DC$1048576,MATCH($A475,'Hoja de Trabajo para listado'!$CD$155:$CD$1048576,0),MATCH((CUADRO!K$4&amp;$E475),'Hoja de Trabajo para listado'!$CD$151:$DC$151,0)),0)</f>
        <v>0</v>
      </c>
      <c r="L475" s="241">
        <f ca="1">+IFERROR(INDEX('Hoja de Trabajo para listado'!$A$155:$Z$1048576,MATCH($A475,'Hoja de Trabajo para listado'!$A$155:$A$1048576,0),MATCH((CUADRO!L$4&amp;$E475),'Hoja de Trabajo para listado'!$A$151:$Z$151,0)),0)+IFERROR(INDEX('Hoja de Trabajo para listado'!$AB$155:$BA$1048576,MATCH($A475,'Hoja de Trabajo para listado'!$AB$155:$AB$1048576,0),MATCH((CUADRO!L$4&amp;$E475),'Hoja de Trabajo para listado'!$AB$151:$BA$151,0)),0)+IFERROR(INDEX('Hoja de Trabajo para listado'!$BC$155:$CB$1048576,MATCH($A475,'Hoja de Trabajo para listado'!$BC$155:$BC$1048576,0),MATCH((CUADRO!L$4&amp;$E475),'Hoja de Trabajo para listado'!$BC$151:$CB$151,0)),0)+IFERROR(INDEX('Hoja de Trabajo para listado'!$DE$153:$DG$274,MATCH($A475,'Hoja de Trabajo para listado'!$DE$153:$DE$1048576,0),MATCH((CUADRO!L$4&amp;$E475),'Hoja de Trabajo para listado'!$DE$151:$DG$151,0)),0)+IFERROR(INDEX('Hoja de Trabajo para listado'!$CD$155:$DC$1048576,MATCH($A475,'Hoja de Trabajo para listado'!$CD$155:$CD$1048576,0),MATCH((CUADRO!L$4&amp;$E475),'Hoja de Trabajo para listado'!$CD$151:$DC$151,0)),0)</f>
        <v>0</v>
      </c>
      <c r="M475" s="241">
        <f ca="1">+IFERROR(INDEX('Hoja de Trabajo para listado'!$A$155:$Z$1048576,MATCH($A475,'Hoja de Trabajo para listado'!$A$155:$A$1048576,0),MATCH((CUADRO!M$4&amp;$E475),'Hoja de Trabajo para listado'!$A$151:$Z$151,0)),0)+IFERROR(INDEX('Hoja de Trabajo para listado'!$AB$155:$BA$1048576,MATCH($A475,'Hoja de Trabajo para listado'!$AB$155:$AB$1048576,0),MATCH((CUADRO!M$4&amp;$E475),'Hoja de Trabajo para listado'!$AB$151:$BA$151,0)),0)+IFERROR(INDEX('Hoja de Trabajo para listado'!$BC$155:$CB$1048576,MATCH($A475,'Hoja de Trabajo para listado'!$BC$155:$BC$1048576,0),MATCH((CUADRO!M$4&amp;$E475),'Hoja de Trabajo para listado'!$BC$151:$CB$151,0)),0)+IFERROR(INDEX('Hoja de Trabajo para listado'!$DE$153:$DG$274,MATCH($A475,'Hoja de Trabajo para listado'!$DE$153:$DE$1048576,0),MATCH((CUADRO!M$4&amp;$E475),'Hoja de Trabajo para listado'!$DE$151:$DG$151,0)),0)+IFERROR(INDEX('Hoja de Trabajo para listado'!$CD$155:$DC$1048576,MATCH($A475,'Hoja de Trabajo para listado'!$CD$155:$CD$1048576,0),MATCH((CUADRO!M$4&amp;$E475),'Hoja de Trabajo para listado'!$CD$151:$DC$151,0)),0)</f>
        <v>0</v>
      </c>
      <c r="N475" s="241">
        <f ca="1">+IFERROR(INDEX('Hoja de Trabajo para listado'!$A$155:$Z$1048576,MATCH($A475,'Hoja de Trabajo para listado'!$A$155:$A$1048576,0),MATCH((CUADRO!N$4&amp;$E475),'Hoja de Trabajo para listado'!$A$151:$Z$151,0)),0)+IFERROR(INDEX('Hoja de Trabajo para listado'!$AB$155:$BA$1048576,MATCH($A475,'Hoja de Trabajo para listado'!$AB$155:$AB$1048576,0),MATCH((CUADRO!N$4&amp;$E475),'Hoja de Trabajo para listado'!$AB$151:$BA$151,0)),0)+IFERROR(INDEX('Hoja de Trabajo para listado'!$BC$155:$CB$1048576,MATCH($A475,'Hoja de Trabajo para listado'!$BC$155:$BC$1048576,0),MATCH((CUADRO!N$4&amp;$E475),'Hoja de Trabajo para listado'!$BC$151:$CB$151,0)),0)+IFERROR(INDEX('Hoja de Trabajo para listado'!$DE$153:$DG$274,MATCH($A475,'Hoja de Trabajo para listado'!$DE$153:$DE$1048576,0),MATCH((CUADRO!N$4&amp;$E475),'Hoja de Trabajo para listado'!$DE$151:$DG$151,0)),0)+IFERROR(INDEX('Hoja de Trabajo para listado'!$CD$155:$DC$1048576,MATCH($A475,'Hoja de Trabajo para listado'!$CD$155:$CD$1048576,0),MATCH((CUADRO!N$4&amp;$E475),'Hoja de Trabajo para listado'!$CD$151:$DC$151,0)),0)</f>
        <v>0</v>
      </c>
      <c r="O475" s="241">
        <f ca="1">+IFERROR(INDEX('Hoja de Trabajo para listado'!$A$155:$Z$1048576,MATCH($A475,'Hoja de Trabajo para listado'!$A$155:$A$1048576,0),MATCH((CUADRO!O$4&amp;$E475),'Hoja de Trabajo para listado'!$A$151:$Z$151,0)),0)+IFERROR(INDEX('Hoja de Trabajo para listado'!$AB$155:$BA$1048576,MATCH($A475,'Hoja de Trabajo para listado'!$AB$155:$AB$1048576,0),MATCH((CUADRO!O$4&amp;$E475),'Hoja de Trabajo para listado'!$AB$151:$BA$151,0)),0)+IFERROR(INDEX('Hoja de Trabajo para listado'!$BC$155:$CB$1048576,MATCH($A475,'Hoja de Trabajo para listado'!$BC$155:$BC$1048576,0),MATCH((CUADRO!O$4&amp;$E475),'Hoja de Trabajo para listado'!$BC$151:$CB$151,0)),0)+IFERROR(INDEX('Hoja de Trabajo para listado'!$DE$153:$DG$274,MATCH($A475,'Hoja de Trabajo para listado'!$DE$153:$DE$1048576,0),MATCH((CUADRO!O$4&amp;$E475),'Hoja de Trabajo para listado'!$DE$151:$DG$151,0)),0)+IFERROR(INDEX('Hoja de Trabajo para listado'!$CD$155:$DC$1048576,MATCH($A475,'Hoja de Trabajo para listado'!$CD$155:$CD$1048576,0),MATCH((CUADRO!O$4&amp;$E475),'Hoja de Trabajo para listado'!$CD$151:$DC$151,0)),0)</f>
        <v>0</v>
      </c>
      <c r="P475" s="241">
        <f ca="1">+IFERROR(INDEX('Hoja de Trabajo para listado'!$A$155:$Z$1048576,MATCH($A475,'Hoja de Trabajo para listado'!$A$155:$A$1048576,0),MATCH((CUADRO!P$4&amp;$E475),'Hoja de Trabajo para listado'!$A$151:$Z$151,0)),0)+IFERROR(INDEX('Hoja de Trabajo para listado'!$AB$155:$BA$1048576,MATCH($A475,'Hoja de Trabajo para listado'!$AB$155:$AB$1048576,0),MATCH((CUADRO!P$4&amp;$E475),'Hoja de Trabajo para listado'!$AB$151:$BA$151,0)),0)+IFERROR(INDEX('Hoja de Trabajo para listado'!$BC$155:$CB$1048576,MATCH($A475,'Hoja de Trabajo para listado'!$BC$155:$BC$1048576,0),MATCH((CUADRO!P$4&amp;$E475),'Hoja de Trabajo para listado'!$BC$151:$CB$151,0)),0)+IFERROR(INDEX('Hoja de Trabajo para listado'!$DE$153:$DG$274,MATCH($A475,'Hoja de Trabajo para listado'!$DE$153:$DE$1048576,0),MATCH((CUADRO!P$4&amp;$E475),'Hoja de Trabajo para listado'!$DE$151:$DG$151,0)),0)+IFERROR(INDEX('Hoja de Trabajo para listado'!$CD$155:$DC$1048576,MATCH($A475,'Hoja de Trabajo para listado'!$CD$155:$CD$1048576,0),MATCH((CUADRO!P$4&amp;$E475),'Hoja de Trabajo para listado'!$CD$151:$DC$151,0)),0)</f>
        <v>0</v>
      </c>
      <c r="Q475" s="241">
        <f ca="1">+IFERROR(INDEX('Hoja de Trabajo para listado'!$A$155:$Z$1048576,MATCH($A475,'Hoja de Trabajo para listado'!$A$155:$A$1048576,0),MATCH((CUADRO!Q$4&amp;$E475),'Hoja de Trabajo para listado'!$A$151:$Z$151,0)),0)+IFERROR(INDEX('Hoja de Trabajo para listado'!$AB$155:$BA$1048576,MATCH($A475,'Hoja de Trabajo para listado'!$AB$155:$AB$1048576,0),MATCH((CUADRO!Q$4&amp;$E475),'Hoja de Trabajo para listado'!$AB$151:$BA$151,0)),0)+IFERROR(INDEX('Hoja de Trabajo para listado'!$BC$155:$CB$1048576,MATCH($A475,'Hoja de Trabajo para listado'!$BC$155:$BC$1048576,0),MATCH((CUADRO!Q$4&amp;$E475),'Hoja de Trabajo para listado'!$BC$151:$CB$151,0)),0)+IFERROR(INDEX('Hoja de Trabajo para listado'!$DE$153:$DG$274,MATCH($A475,'Hoja de Trabajo para listado'!$DE$153:$DE$1048576,0),MATCH((CUADRO!Q$4&amp;$E475),'Hoja de Trabajo para listado'!$DE$151:$DG$151,0)),0)+IFERROR(INDEX('Hoja de Trabajo para listado'!$CD$155:$DC$1048576,MATCH($A475,'Hoja de Trabajo para listado'!$CD$155:$CD$1048576,0),MATCH((CUADRO!Q$4&amp;$E475),'Hoja de Trabajo para listado'!$CD$151:$DC$151,0)),0)</f>
        <v>0</v>
      </c>
      <c r="R475" s="241">
        <f t="shared" ca="1" si="14"/>
        <v>0</v>
      </c>
      <c r="S475" s="247"/>
      <c r="T475" s="241">
        <f ca="1">+T476</f>
        <v>0</v>
      </c>
      <c r="U475" s="240">
        <f t="shared" si="15"/>
        <v>1</v>
      </c>
    </row>
    <row r="476" spans="1:21" customFormat="1" ht="15" hidden="1" customHeight="1">
      <c r="A476" s="32">
        <v>1118</v>
      </c>
      <c r="B476" s="382"/>
      <c r="C476" s="245" t="str">
        <f>+VLOOKUP(A476,bd_lista!$A$3:$C$592,3,FALSE)</f>
        <v>Gobierno Autónomo Municipal de Yamparáez</v>
      </c>
      <c r="D476" s="384"/>
      <c r="E476" s="242" t="s">
        <v>684</v>
      </c>
      <c r="F476" s="241">
        <f ca="1">+IFERROR(INDEX('Hoja de Trabajo para listado'!$A$155:$Z$1048576,MATCH($A476,'Hoja de Trabajo para listado'!$A$155:$A$1048576,0),MATCH((CUADRO!F$4&amp;$E476),'Hoja de Trabajo para listado'!$A$151:$Z$151,0)),0)+IFERROR(INDEX('Hoja de Trabajo para listado'!$AB$155:$BA$1048576,MATCH($A476,'Hoja de Trabajo para listado'!$AB$155:$AB$1048576,0),MATCH((CUADRO!F$4&amp;$E476),'Hoja de Trabajo para listado'!$AB$151:$BA$151,0)),0)+IFERROR(INDEX('Hoja de Trabajo para listado'!$BC$155:$CB$1048576,MATCH($A476,'Hoja de Trabajo para listado'!$BC$155:$BC$1048576,0),MATCH((CUADRO!F$4&amp;$E476),'Hoja de Trabajo para listado'!$BC$151:$CB$151,0)),0)+IFERROR(INDEX('Hoja de Trabajo para listado'!$DE$153:$DG$274,MATCH($A476,'Hoja de Trabajo para listado'!$DE$153:$DE$1048576,0),MATCH((CUADRO!F$4&amp;$E476),'Hoja de Trabajo para listado'!$DE$151:$DG$151,0)),0)+IFERROR(INDEX('Hoja de Trabajo para listado'!$CD$155:$DC$1048576,MATCH($A476,'Hoja de Trabajo para listado'!$CD$155:$CD$1048576,0),MATCH((CUADRO!F$4&amp;$E476),'Hoja de Trabajo para listado'!$CD$151:$DC$151,0)),0)</f>
        <v>0</v>
      </c>
      <c r="G476" s="241">
        <f ca="1">+IFERROR(INDEX('Hoja de Trabajo para listado'!$A$155:$Z$1048576,MATCH($A476,'Hoja de Trabajo para listado'!$A$155:$A$1048576,0),MATCH((CUADRO!G$4&amp;$E476),'Hoja de Trabajo para listado'!$A$151:$Z$151,0)),0)+IFERROR(INDEX('Hoja de Trabajo para listado'!$AB$155:$BA$1048576,MATCH($A476,'Hoja de Trabajo para listado'!$AB$155:$AB$1048576,0),MATCH((CUADRO!G$4&amp;$E476),'Hoja de Trabajo para listado'!$AB$151:$BA$151,0)),0)+IFERROR(INDEX('Hoja de Trabajo para listado'!$BC$155:$CB$1048576,MATCH($A476,'Hoja de Trabajo para listado'!$BC$155:$BC$1048576,0),MATCH((CUADRO!G$4&amp;$E476),'Hoja de Trabajo para listado'!$BC$151:$CB$151,0)),0)+IFERROR(INDEX('Hoja de Trabajo para listado'!$DE$153:$DG$274,MATCH($A476,'Hoja de Trabajo para listado'!$DE$153:$DE$1048576,0),MATCH((CUADRO!G$4&amp;$E476),'Hoja de Trabajo para listado'!$DE$151:$DG$151,0)),0)+IFERROR(INDEX('Hoja de Trabajo para listado'!$CD$155:$DC$1048576,MATCH($A476,'Hoja de Trabajo para listado'!$CD$155:$CD$1048576,0),MATCH((CUADRO!G$4&amp;$E476),'Hoja de Trabajo para listado'!$CD$151:$DC$151,0)),0)</f>
        <v>0</v>
      </c>
      <c r="H476" s="241">
        <f ca="1">+IFERROR(INDEX('Hoja de Trabajo para listado'!$A$155:$Z$1048576,MATCH($A476,'Hoja de Trabajo para listado'!$A$155:$A$1048576,0),MATCH((CUADRO!H$4&amp;$E476),'Hoja de Trabajo para listado'!$A$151:$Z$151,0)),0)+IFERROR(INDEX('Hoja de Trabajo para listado'!$AB$155:$BA$1048576,MATCH($A476,'Hoja de Trabajo para listado'!$AB$155:$AB$1048576,0),MATCH((CUADRO!H$4&amp;$E476),'Hoja de Trabajo para listado'!$AB$151:$BA$151,0)),0)+IFERROR(INDEX('Hoja de Trabajo para listado'!$BC$155:$CB$1048576,MATCH($A476,'Hoja de Trabajo para listado'!$BC$155:$BC$1048576,0),MATCH((CUADRO!H$4&amp;$E476),'Hoja de Trabajo para listado'!$BC$151:$CB$151,0)),0)+IFERROR(INDEX('Hoja de Trabajo para listado'!$DE$153:$DG$274,MATCH($A476,'Hoja de Trabajo para listado'!$DE$153:$DE$1048576,0),MATCH((CUADRO!H$4&amp;$E476),'Hoja de Trabajo para listado'!$DE$151:$DG$151,0)),0)+IFERROR(INDEX('Hoja de Trabajo para listado'!$CD$155:$DC$1048576,MATCH($A476,'Hoja de Trabajo para listado'!$CD$155:$CD$1048576,0),MATCH((CUADRO!H$4&amp;$E476),'Hoja de Trabajo para listado'!$CD$151:$DC$151,0)),0)</f>
        <v>0</v>
      </c>
      <c r="I476" s="241">
        <f ca="1">+IFERROR(INDEX('Hoja de Trabajo para listado'!$A$155:$Z$1048576,MATCH($A476,'Hoja de Trabajo para listado'!$A$155:$A$1048576,0),MATCH((CUADRO!I$4&amp;$E476),'Hoja de Trabajo para listado'!$A$151:$Z$151,0)),0)+IFERROR(INDEX('Hoja de Trabajo para listado'!$AB$155:$BA$1048576,MATCH($A476,'Hoja de Trabajo para listado'!$AB$155:$AB$1048576,0),MATCH((CUADRO!I$4&amp;$E476),'Hoja de Trabajo para listado'!$AB$151:$BA$151,0)),0)+IFERROR(INDEX('Hoja de Trabajo para listado'!$BC$155:$CB$1048576,MATCH($A476,'Hoja de Trabajo para listado'!$BC$155:$BC$1048576,0),MATCH((CUADRO!I$4&amp;$E476),'Hoja de Trabajo para listado'!$BC$151:$CB$151,0)),0)+IFERROR(INDEX('Hoja de Trabajo para listado'!$DE$153:$DG$274,MATCH($A476,'Hoja de Trabajo para listado'!$DE$153:$DE$1048576,0),MATCH((CUADRO!I$4&amp;$E476),'Hoja de Trabajo para listado'!$DE$151:$DG$151,0)),0)+IFERROR(INDEX('Hoja de Trabajo para listado'!$CD$155:$DC$1048576,MATCH($A476,'Hoja de Trabajo para listado'!$CD$155:$CD$1048576,0),MATCH((CUADRO!I$4&amp;$E476),'Hoja de Trabajo para listado'!$CD$151:$DC$151,0)),0)</f>
        <v>0</v>
      </c>
      <c r="J476" s="241">
        <f ca="1">+IFERROR(INDEX('Hoja de Trabajo para listado'!$A$155:$Z$1048576,MATCH($A476,'Hoja de Trabajo para listado'!$A$155:$A$1048576,0),MATCH((CUADRO!J$4&amp;$E476),'Hoja de Trabajo para listado'!$A$151:$Z$151,0)),0)+IFERROR(INDEX('Hoja de Trabajo para listado'!$AB$155:$BA$1048576,MATCH($A476,'Hoja de Trabajo para listado'!$AB$155:$AB$1048576,0),MATCH((CUADRO!J$4&amp;$E476),'Hoja de Trabajo para listado'!$AB$151:$BA$151,0)),0)+IFERROR(INDEX('Hoja de Trabajo para listado'!$BC$155:$CB$1048576,MATCH($A476,'Hoja de Trabajo para listado'!$BC$155:$BC$1048576,0),MATCH((CUADRO!J$4&amp;$E476),'Hoja de Trabajo para listado'!$BC$151:$CB$151,0)),0)+IFERROR(INDEX('Hoja de Trabajo para listado'!$DE$153:$DG$274,MATCH($A476,'Hoja de Trabajo para listado'!$DE$153:$DE$1048576,0),MATCH((CUADRO!J$4&amp;$E476),'Hoja de Trabajo para listado'!$DE$151:$DG$151,0)),0)+IFERROR(INDEX('Hoja de Trabajo para listado'!$CD$155:$DC$1048576,MATCH($A476,'Hoja de Trabajo para listado'!$CD$155:$CD$1048576,0),MATCH((CUADRO!J$4&amp;$E476),'Hoja de Trabajo para listado'!$CD$151:$DC$151,0)),0)</f>
        <v>0</v>
      </c>
      <c r="K476" s="241">
        <f ca="1">+IFERROR(INDEX('Hoja de Trabajo para listado'!$A$155:$Z$1048576,MATCH($A476,'Hoja de Trabajo para listado'!$A$155:$A$1048576,0),MATCH((CUADRO!K$4&amp;$E476),'Hoja de Trabajo para listado'!$A$151:$Z$151,0)),0)+IFERROR(INDEX('Hoja de Trabajo para listado'!$AB$155:$BA$1048576,MATCH($A476,'Hoja de Trabajo para listado'!$AB$155:$AB$1048576,0),MATCH((CUADRO!K$4&amp;$E476),'Hoja de Trabajo para listado'!$AB$151:$BA$151,0)),0)+IFERROR(INDEX('Hoja de Trabajo para listado'!$BC$155:$CB$1048576,MATCH($A476,'Hoja de Trabajo para listado'!$BC$155:$BC$1048576,0),MATCH((CUADRO!K$4&amp;$E476),'Hoja de Trabajo para listado'!$BC$151:$CB$151,0)),0)+IFERROR(INDEX('Hoja de Trabajo para listado'!$DE$153:$DG$274,MATCH($A476,'Hoja de Trabajo para listado'!$DE$153:$DE$1048576,0),MATCH((CUADRO!K$4&amp;$E476),'Hoja de Trabajo para listado'!$DE$151:$DG$151,0)),0)+IFERROR(INDEX('Hoja de Trabajo para listado'!$CD$155:$DC$1048576,MATCH($A476,'Hoja de Trabajo para listado'!$CD$155:$CD$1048576,0),MATCH((CUADRO!K$4&amp;$E476),'Hoja de Trabajo para listado'!$CD$151:$DC$151,0)),0)</f>
        <v>0</v>
      </c>
      <c r="L476" s="241">
        <f ca="1">+IFERROR(INDEX('Hoja de Trabajo para listado'!$A$155:$Z$1048576,MATCH($A476,'Hoja de Trabajo para listado'!$A$155:$A$1048576,0),MATCH((CUADRO!L$4&amp;$E476),'Hoja de Trabajo para listado'!$A$151:$Z$151,0)),0)+IFERROR(INDEX('Hoja de Trabajo para listado'!$AB$155:$BA$1048576,MATCH($A476,'Hoja de Trabajo para listado'!$AB$155:$AB$1048576,0),MATCH((CUADRO!L$4&amp;$E476),'Hoja de Trabajo para listado'!$AB$151:$BA$151,0)),0)+IFERROR(INDEX('Hoja de Trabajo para listado'!$BC$155:$CB$1048576,MATCH($A476,'Hoja de Trabajo para listado'!$BC$155:$BC$1048576,0),MATCH((CUADRO!L$4&amp;$E476),'Hoja de Trabajo para listado'!$BC$151:$CB$151,0)),0)+IFERROR(INDEX('Hoja de Trabajo para listado'!$DE$153:$DG$274,MATCH($A476,'Hoja de Trabajo para listado'!$DE$153:$DE$1048576,0),MATCH((CUADRO!L$4&amp;$E476),'Hoja de Trabajo para listado'!$DE$151:$DG$151,0)),0)+IFERROR(INDEX('Hoja de Trabajo para listado'!$CD$155:$DC$1048576,MATCH($A476,'Hoja de Trabajo para listado'!$CD$155:$CD$1048576,0),MATCH((CUADRO!L$4&amp;$E476),'Hoja de Trabajo para listado'!$CD$151:$DC$151,0)),0)</f>
        <v>0</v>
      </c>
      <c r="M476" s="241">
        <f ca="1">+IFERROR(INDEX('Hoja de Trabajo para listado'!$A$155:$Z$1048576,MATCH($A476,'Hoja de Trabajo para listado'!$A$155:$A$1048576,0),MATCH((CUADRO!M$4&amp;$E476),'Hoja de Trabajo para listado'!$A$151:$Z$151,0)),0)+IFERROR(INDEX('Hoja de Trabajo para listado'!$AB$155:$BA$1048576,MATCH($A476,'Hoja de Trabajo para listado'!$AB$155:$AB$1048576,0),MATCH((CUADRO!M$4&amp;$E476),'Hoja de Trabajo para listado'!$AB$151:$BA$151,0)),0)+IFERROR(INDEX('Hoja de Trabajo para listado'!$BC$155:$CB$1048576,MATCH($A476,'Hoja de Trabajo para listado'!$BC$155:$BC$1048576,0),MATCH((CUADRO!M$4&amp;$E476),'Hoja de Trabajo para listado'!$BC$151:$CB$151,0)),0)+IFERROR(INDEX('Hoja de Trabajo para listado'!$DE$153:$DG$274,MATCH($A476,'Hoja de Trabajo para listado'!$DE$153:$DE$1048576,0),MATCH((CUADRO!M$4&amp;$E476),'Hoja de Trabajo para listado'!$DE$151:$DG$151,0)),0)+IFERROR(INDEX('Hoja de Trabajo para listado'!$CD$155:$DC$1048576,MATCH($A476,'Hoja de Trabajo para listado'!$CD$155:$CD$1048576,0),MATCH((CUADRO!M$4&amp;$E476),'Hoja de Trabajo para listado'!$CD$151:$DC$151,0)),0)</f>
        <v>0</v>
      </c>
      <c r="N476" s="241">
        <f ca="1">+IFERROR(INDEX('Hoja de Trabajo para listado'!$A$155:$Z$1048576,MATCH($A476,'Hoja de Trabajo para listado'!$A$155:$A$1048576,0),MATCH((CUADRO!N$4&amp;$E476),'Hoja de Trabajo para listado'!$A$151:$Z$151,0)),0)+IFERROR(INDEX('Hoja de Trabajo para listado'!$AB$155:$BA$1048576,MATCH($A476,'Hoja de Trabajo para listado'!$AB$155:$AB$1048576,0),MATCH((CUADRO!N$4&amp;$E476),'Hoja de Trabajo para listado'!$AB$151:$BA$151,0)),0)+IFERROR(INDEX('Hoja de Trabajo para listado'!$BC$155:$CB$1048576,MATCH($A476,'Hoja de Trabajo para listado'!$BC$155:$BC$1048576,0),MATCH((CUADRO!N$4&amp;$E476),'Hoja de Trabajo para listado'!$BC$151:$CB$151,0)),0)+IFERROR(INDEX('Hoja de Trabajo para listado'!$DE$153:$DG$274,MATCH($A476,'Hoja de Trabajo para listado'!$DE$153:$DE$1048576,0),MATCH((CUADRO!N$4&amp;$E476),'Hoja de Trabajo para listado'!$DE$151:$DG$151,0)),0)+IFERROR(INDEX('Hoja de Trabajo para listado'!$CD$155:$DC$1048576,MATCH($A476,'Hoja de Trabajo para listado'!$CD$155:$CD$1048576,0),MATCH((CUADRO!N$4&amp;$E476),'Hoja de Trabajo para listado'!$CD$151:$DC$151,0)),0)</f>
        <v>0</v>
      </c>
      <c r="O476" s="241">
        <f ca="1">+IFERROR(INDEX('Hoja de Trabajo para listado'!$A$155:$Z$1048576,MATCH($A476,'Hoja de Trabajo para listado'!$A$155:$A$1048576,0),MATCH((CUADRO!O$4&amp;$E476),'Hoja de Trabajo para listado'!$A$151:$Z$151,0)),0)+IFERROR(INDEX('Hoja de Trabajo para listado'!$AB$155:$BA$1048576,MATCH($A476,'Hoja de Trabajo para listado'!$AB$155:$AB$1048576,0),MATCH((CUADRO!O$4&amp;$E476),'Hoja de Trabajo para listado'!$AB$151:$BA$151,0)),0)+IFERROR(INDEX('Hoja de Trabajo para listado'!$BC$155:$CB$1048576,MATCH($A476,'Hoja de Trabajo para listado'!$BC$155:$BC$1048576,0),MATCH((CUADRO!O$4&amp;$E476),'Hoja de Trabajo para listado'!$BC$151:$CB$151,0)),0)+IFERROR(INDEX('Hoja de Trabajo para listado'!$DE$153:$DG$274,MATCH($A476,'Hoja de Trabajo para listado'!$DE$153:$DE$1048576,0),MATCH((CUADRO!O$4&amp;$E476),'Hoja de Trabajo para listado'!$DE$151:$DG$151,0)),0)+IFERROR(INDEX('Hoja de Trabajo para listado'!$CD$155:$DC$1048576,MATCH($A476,'Hoja de Trabajo para listado'!$CD$155:$CD$1048576,0),MATCH((CUADRO!O$4&amp;$E476),'Hoja de Trabajo para listado'!$CD$151:$DC$151,0)),0)</f>
        <v>0</v>
      </c>
      <c r="P476" s="241">
        <f ca="1">+IFERROR(INDEX('Hoja de Trabajo para listado'!$A$155:$Z$1048576,MATCH($A476,'Hoja de Trabajo para listado'!$A$155:$A$1048576,0),MATCH((CUADRO!P$4&amp;$E476),'Hoja de Trabajo para listado'!$A$151:$Z$151,0)),0)+IFERROR(INDEX('Hoja de Trabajo para listado'!$AB$155:$BA$1048576,MATCH($A476,'Hoja de Trabajo para listado'!$AB$155:$AB$1048576,0),MATCH((CUADRO!P$4&amp;$E476),'Hoja de Trabajo para listado'!$AB$151:$BA$151,0)),0)+IFERROR(INDEX('Hoja de Trabajo para listado'!$BC$155:$CB$1048576,MATCH($A476,'Hoja de Trabajo para listado'!$BC$155:$BC$1048576,0),MATCH((CUADRO!P$4&amp;$E476),'Hoja de Trabajo para listado'!$BC$151:$CB$151,0)),0)+IFERROR(INDEX('Hoja de Trabajo para listado'!$DE$153:$DG$274,MATCH($A476,'Hoja de Trabajo para listado'!$DE$153:$DE$1048576,0),MATCH((CUADRO!P$4&amp;$E476),'Hoja de Trabajo para listado'!$DE$151:$DG$151,0)),0)+IFERROR(INDEX('Hoja de Trabajo para listado'!$CD$155:$DC$1048576,MATCH($A476,'Hoja de Trabajo para listado'!$CD$155:$CD$1048576,0),MATCH((CUADRO!P$4&amp;$E476),'Hoja de Trabajo para listado'!$CD$151:$DC$151,0)),0)</f>
        <v>0</v>
      </c>
      <c r="Q476" s="241">
        <f ca="1">+IFERROR(INDEX('Hoja de Trabajo para listado'!$A$155:$Z$1048576,MATCH($A476,'Hoja de Trabajo para listado'!$A$155:$A$1048576,0),MATCH((CUADRO!Q$4&amp;$E476),'Hoja de Trabajo para listado'!$A$151:$Z$151,0)),0)+IFERROR(INDEX('Hoja de Trabajo para listado'!$AB$155:$BA$1048576,MATCH($A476,'Hoja de Trabajo para listado'!$AB$155:$AB$1048576,0),MATCH((CUADRO!Q$4&amp;$E476),'Hoja de Trabajo para listado'!$AB$151:$BA$151,0)),0)+IFERROR(INDEX('Hoja de Trabajo para listado'!$BC$155:$CB$1048576,MATCH($A476,'Hoja de Trabajo para listado'!$BC$155:$BC$1048576,0),MATCH((CUADRO!Q$4&amp;$E476),'Hoja de Trabajo para listado'!$BC$151:$CB$151,0)),0)+IFERROR(INDEX('Hoja de Trabajo para listado'!$DE$153:$DG$274,MATCH($A476,'Hoja de Trabajo para listado'!$DE$153:$DE$1048576,0),MATCH((CUADRO!Q$4&amp;$E476),'Hoja de Trabajo para listado'!$DE$151:$DG$151,0)),0)+IFERROR(INDEX('Hoja de Trabajo para listado'!$CD$155:$DC$1048576,MATCH($A476,'Hoja de Trabajo para listado'!$CD$155:$CD$1048576,0),MATCH((CUADRO!Q$4&amp;$E476),'Hoja de Trabajo para listado'!$CD$151:$DC$151,0)),0)</f>
        <v>0</v>
      </c>
      <c r="R476" s="241">
        <f t="shared" ca="1" si="14"/>
        <v>0</v>
      </c>
      <c r="S476" s="247">
        <f ca="1">+R475+R476</f>
        <v>0</v>
      </c>
      <c r="T476" s="241">
        <f ca="1">+S476</f>
        <v>0</v>
      </c>
      <c r="U476" s="240">
        <f t="shared" si="15"/>
        <v>2</v>
      </c>
    </row>
    <row r="477" spans="1:21" customFormat="1" ht="27" hidden="1" customHeight="1">
      <c r="A477" s="32">
        <v>1119</v>
      </c>
      <c r="B477" s="381">
        <f>+A477</f>
        <v>1119</v>
      </c>
      <c r="C477" s="245" t="str">
        <f>+VLOOKUP(A477,bd_lista!$A$3:$C$592,3,FALSE)</f>
        <v>Gobierno Autónomo Municipal de Camargo</v>
      </c>
      <c r="D477" s="383" t="str">
        <f>+C477</f>
        <v>Gobierno Autónomo Municipal de Camargo</v>
      </c>
      <c r="E477" s="240" t="s">
        <v>683</v>
      </c>
      <c r="F477" s="241">
        <f ca="1">+IFERROR(INDEX('Hoja de Trabajo para listado'!$A$155:$Z$1048576,MATCH($A477,'Hoja de Trabajo para listado'!$A$155:$A$1048576,0),MATCH((CUADRO!F$4&amp;$E477),'Hoja de Trabajo para listado'!$A$151:$Z$151,0)),0)+IFERROR(INDEX('Hoja de Trabajo para listado'!$AB$155:$BA$1048576,MATCH($A477,'Hoja de Trabajo para listado'!$AB$155:$AB$1048576,0),MATCH((CUADRO!F$4&amp;$E477),'Hoja de Trabajo para listado'!$AB$151:$BA$151,0)),0)+IFERROR(INDEX('Hoja de Trabajo para listado'!$BC$155:$CB$1048576,MATCH($A477,'Hoja de Trabajo para listado'!$BC$155:$BC$1048576,0),MATCH((CUADRO!F$4&amp;$E477),'Hoja de Trabajo para listado'!$BC$151:$CB$151,0)),0)+IFERROR(INDEX('Hoja de Trabajo para listado'!$DE$153:$DG$274,MATCH($A477,'Hoja de Trabajo para listado'!$DE$153:$DE$1048576,0),MATCH((CUADRO!F$4&amp;$E477),'Hoja de Trabajo para listado'!$DE$151:$DG$151,0)),0)+IFERROR(INDEX('Hoja de Trabajo para listado'!$CD$155:$DC$1048576,MATCH($A477,'Hoja de Trabajo para listado'!$CD$155:$CD$1048576,0),MATCH((CUADRO!F$4&amp;$E477),'Hoja de Trabajo para listado'!$CD$151:$DC$151,0)),0)</f>
        <v>0</v>
      </c>
      <c r="G477" s="241">
        <f ca="1">+IFERROR(INDEX('Hoja de Trabajo para listado'!$A$155:$Z$1048576,MATCH($A477,'Hoja de Trabajo para listado'!$A$155:$A$1048576,0),MATCH((CUADRO!G$4&amp;$E477),'Hoja de Trabajo para listado'!$A$151:$Z$151,0)),0)+IFERROR(INDEX('Hoja de Trabajo para listado'!$AB$155:$BA$1048576,MATCH($A477,'Hoja de Trabajo para listado'!$AB$155:$AB$1048576,0),MATCH((CUADRO!G$4&amp;$E477),'Hoja de Trabajo para listado'!$AB$151:$BA$151,0)),0)+IFERROR(INDEX('Hoja de Trabajo para listado'!$BC$155:$CB$1048576,MATCH($A477,'Hoja de Trabajo para listado'!$BC$155:$BC$1048576,0),MATCH((CUADRO!G$4&amp;$E477),'Hoja de Trabajo para listado'!$BC$151:$CB$151,0)),0)+IFERROR(INDEX('Hoja de Trabajo para listado'!$DE$153:$DG$274,MATCH($A477,'Hoja de Trabajo para listado'!$DE$153:$DE$1048576,0),MATCH((CUADRO!G$4&amp;$E477),'Hoja de Trabajo para listado'!$DE$151:$DG$151,0)),0)+IFERROR(INDEX('Hoja de Trabajo para listado'!$CD$155:$DC$1048576,MATCH($A477,'Hoja de Trabajo para listado'!$CD$155:$CD$1048576,0),MATCH((CUADRO!G$4&amp;$E477),'Hoja de Trabajo para listado'!$CD$151:$DC$151,0)),0)</f>
        <v>0</v>
      </c>
      <c r="H477" s="241">
        <f ca="1">+IFERROR(INDEX('Hoja de Trabajo para listado'!$A$155:$Z$1048576,MATCH($A477,'Hoja de Trabajo para listado'!$A$155:$A$1048576,0),MATCH((CUADRO!H$4&amp;$E477),'Hoja de Trabajo para listado'!$A$151:$Z$151,0)),0)+IFERROR(INDEX('Hoja de Trabajo para listado'!$AB$155:$BA$1048576,MATCH($A477,'Hoja de Trabajo para listado'!$AB$155:$AB$1048576,0),MATCH((CUADRO!H$4&amp;$E477),'Hoja de Trabajo para listado'!$AB$151:$BA$151,0)),0)+IFERROR(INDEX('Hoja de Trabajo para listado'!$BC$155:$CB$1048576,MATCH($A477,'Hoja de Trabajo para listado'!$BC$155:$BC$1048576,0),MATCH((CUADRO!H$4&amp;$E477),'Hoja de Trabajo para listado'!$BC$151:$CB$151,0)),0)+IFERROR(INDEX('Hoja de Trabajo para listado'!$DE$153:$DG$274,MATCH($A477,'Hoja de Trabajo para listado'!$DE$153:$DE$1048576,0),MATCH((CUADRO!H$4&amp;$E477),'Hoja de Trabajo para listado'!$DE$151:$DG$151,0)),0)+IFERROR(INDEX('Hoja de Trabajo para listado'!$CD$155:$DC$1048576,MATCH($A477,'Hoja de Trabajo para listado'!$CD$155:$CD$1048576,0),MATCH((CUADRO!H$4&amp;$E477),'Hoja de Trabajo para listado'!$CD$151:$DC$151,0)),0)</f>
        <v>0</v>
      </c>
      <c r="I477" s="241">
        <f ca="1">+IFERROR(INDEX('Hoja de Trabajo para listado'!$A$155:$Z$1048576,MATCH($A477,'Hoja de Trabajo para listado'!$A$155:$A$1048576,0),MATCH((CUADRO!I$4&amp;$E477),'Hoja de Trabajo para listado'!$A$151:$Z$151,0)),0)+IFERROR(INDEX('Hoja de Trabajo para listado'!$AB$155:$BA$1048576,MATCH($A477,'Hoja de Trabajo para listado'!$AB$155:$AB$1048576,0),MATCH((CUADRO!I$4&amp;$E477),'Hoja de Trabajo para listado'!$AB$151:$BA$151,0)),0)+IFERROR(INDEX('Hoja de Trabajo para listado'!$BC$155:$CB$1048576,MATCH($A477,'Hoja de Trabajo para listado'!$BC$155:$BC$1048576,0),MATCH((CUADRO!I$4&amp;$E477),'Hoja de Trabajo para listado'!$BC$151:$CB$151,0)),0)+IFERROR(INDEX('Hoja de Trabajo para listado'!$DE$153:$DG$274,MATCH($A477,'Hoja de Trabajo para listado'!$DE$153:$DE$1048576,0),MATCH((CUADRO!I$4&amp;$E477),'Hoja de Trabajo para listado'!$DE$151:$DG$151,0)),0)+IFERROR(INDEX('Hoja de Trabajo para listado'!$CD$155:$DC$1048576,MATCH($A477,'Hoja de Trabajo para listado'!$CD$155:$CD$1048576,0),MATCH((CUADRO!I$4&amp;$E477),'Hoja de Trabajo para listado'!$CD$151:$DC$151,0)),0)</f>
        <v>0</v>
      </c>
      <c r="J477" s="241">
        <f ca="1">+IFERROR(INDEX('Hoja de Trabajo para listado'!$A$155:$Z$1048576,MATCH($A477,'Hoja de Trabajo para listado'!$A$155:$A$1048576,0),MATCH((CUADRO!J$4&amp;$E477),'Hoja de Trabajo para listado'!$A$151:$Z$151,0)),0)+IFERROR(INDEX('Hoja de Trabajo para listado'!$AB$155:$BA$1048576,MATCH($A477,'Hoja de Trabajo para listado'!$AB$155:$AB$1048576,0),MATCH((CUADRO!J$4&amp;$E477),'Hoja de Trabajo para listado'!$AB$151:$BA$151,0)),0)+IFERROR(INDEX('Hoja de Trabajo para listado'!$BC$155:$CB$1048576,MATCH($A477,'Hoja de Trabajo para listado'!$BC$155:$BC$1048576,0),MATCH((CUADRO!J$4&amp;$E477),'Hoja de Trabajo para listado'!$BC$151:$CB$151,0)),0)+IFERROR(INDEX('Hoja de Trabajo para listado'!$DE$153:$DG$274,MATCH($A477,'Hoja de Trabajo para listado'!$DE$153:$DE$1048576,0),MATCH((CUADRO!J$4&amp;$E477),'Hoja de Trabajo para listado'!$DE$151:$DG$151,0)),0)+IFERROR(INDEX('Hoja de Trabajo para listado'!$CD$155:$DC$1048576,MATCH($A477,'Hoja de Trabajo para listado'!$CD$155:$CD$1048576,0),MATCH((CUADRO!J$4&amp;$E477),'Hoja de Trabajo para listado'!$CD$151:$DC$151,0)),0)</f>
        <v>0</v>
      </c>
      <c r="K477" s="241">
        <f ca="1">+IFERROR(INDEX('Hoja de Trabajo para listado'!$A$155:$Z$1048576,MATCH($A477,'Hoja de Trabajo para listado'!$A$155:$A$1048576,0),MATCH((CUADRO!K$4&amp;$E477),'Hoja de Trabajo para listado'!$A$151:$Z$151,0)),0)+IFERROR(INDEX('Hoja de Trabajo para listado'!$AB$155:$BA$1048576,MATCH($A477,'Hoja de Trabajo para listado'!$AB$155:$AB$1048576,0),MATCH((CUADRO!K$4&amp;$E477),'Hoja de Trabajo para listado'!$AB$151:$BA$151,0)),0)+IFERROR(INDEX('Hoja de Trabajo para listado'!$BC$155:$CB$1048576,MATCH($A477,'Hoja de Trabajo para listado'!$BC$155:$BC$1048576,0),MATCH((CUADRO!K$4&amp;$E477),'Hoja de Trabajo para listado'!$BC$151:$CB$151,0)),0)+IFERROR(INDEX('Hoja de Trabajo para listado'!$DE$153:$DG$274,MATCH($A477,'Hoja de Trabajo para listado'!$DE$153:$DE$1048576,0),MATCH((CUADRO!K$4&amp;$E477),'Hoja de Trabajo para listado'!$DE$151:$DG$151,0)),0)+IFERROR(INDEX('Hoja de Trabajo para listado'!$CD$155:$DC$1048576,MATCH($A477,'Hoja de Trabajo para listado'!$CD$155:$CD$1048576,0),MATCH((CUADRO!K$4&amp;$E477),'Hoja de Trabajo para listado'!$CD$151:$DC$151,0)),0)</f>
        <v>0</v>
      </c>
      <c r="L477" s="241">
        <f ca="1">+IFERROR(INDEX('Hoja de Trabajo para listado'!$A$155:$Z$1048576,MATCH($A477,'Hoja de Trabajo para listado'!$A$155:$A$1048576,0),MATCH((CUADRO!L$4&amp;$E477),'Hoja de Trabajo para listado'!$A$151:$Z$151,0)),0)+IFERROR(INDEX('Hoja de Trabajo para listado'!$AB$155:$BA$1048576,MATCH($A477,'Hoja de Trabajo para listado'!$AB$155:$AB$1048576,0),MATCH((CUADRO!L$4&amp;$E477),'Hoja de Trabajo para listado'!$AB$151:$BA$151,0)),0)+IFERROR(INDEX('Hoja de Trabajo para listado'!$BC$155:$CB$1048576,MATCH($A477,'Hoja de Trabajo para listado'!$BC$155:$BC$1048576,0),MATCH((CUADRO!L$4&amp;$E477),'Hoja de Trabajo para listado'!$BC$151:$CB$151,0)),0)+IFERROR(INDEX('Hoja de Trabajo para listado'!$DE$153:$DG$274,MATCH($A477,'Hoja de Trabajo para listado'!$DE$153:$DE$1048576,0),MATCH((CUADRO!L$4&amp;$E477),'Hoja de Trabajo para listado'!$DE$151:$DG$151,0)),0)+IFERROR(INDEX('Hoja de Trabajo para listado'!$CD$155:$DC$1048576,MATCH($A477,'Hoja de Trabajo para listado'!$CD$155:$CD$1048576,0),MATCH((CUADRO!L$4&amp;$E477),'Hoja de Trabajo para listado'!$CD$151:$DC$151,0)),0)</f>
        <v>0</v>
      </c>
      <c r="M477" s="241">
        <f ca="1">+IFERROR(INDEX('Hoja de Trabajo para listado'!$A$155:$Z$1048576,MATCH($A477,'Hoja de Trabajo para listado'!$A$155:$A$1048576,0),MATCH((CUADRO!M$4&amp;$E477),'Hoja de Trabajo para listado'!$A$151:$Z$151,0)),0)+IFERROR(INDEX('Hoja de Trabajo para listado'!$AB$155:$BA$1048576,MATCH($A477,'Hoja de Trabajo para listado'!$AB$155:$AB$1048576,0),MATCH((CUADRO!M$4&amp;$E477),'Hoja de Trabajo para listado'!$AB$151:$BA$151,0)),0)+IFERROR(INDEX('Hoja de Trabajo para listado'!$BC$155:$CB$1048576,MATCH($A477,'Hoja de Trabajo para listado'!$BC$155:$BC$1048576,0),MATCH((CUADRO!M$4&amp;$E477),'Hoja de Trabajo para listado'!$BC$151:$CB$151,0)),0)+IFERROR(INDEX('Hoja de Trabajo para listado'!$DE$153:$DG$274,MATCH($A477,'Hoja de Trabajo para listado'!$DE$153:$DE$1048576,0),MATCH((CUADRO!M$4&amp;$E477),'Hoja de Trabajo para listado'!$DE$151:$DG$151,0)),0)+IFERROR(INDEX('Hoja de Trabajo para listado'!$CD$155:$DC$1048576,MATCH($A477,'Hoja de Trabajo para listado'!$CD$155:$CD$1048576,0),MATCH((CUADRO!M$4&amp;$E477),'Hoja de Trabajo para listado'!$CD$151:$DC$151,0)),0)</f>
        <v>0</v>
      </c>
      <c r="N477" s="241">
        <f ca="1">+IFERROR(INDEX('Hoja de Trabajo para listado'!$A$155:$Z$1048576,MATCH($A477,'Hoja de Trabajo para listado'!$A$155:$A$1048576,0),MATCH((CUADRO!N$4&amp;$E477),'Hoja de Trabajo para listado'!$A$151:$Z$151,0)),0)+IFERROR(INDEX('Hoja de Trabajo para listado'!$AB$155:$BA$1048576,MATCH($A477,'Hoja de Trabajo para listado'!$AB$155:$AB$1048576,0),MATCH((CUADRO!N$4&amp;$E477),'Hoja de Trabajo para listado'!$AB$151:$BA$151,0)),0)+IFERROR(INDEX('Hoja de Trabajo para listado'!$BC$155:$CB$1048576,MATCH($A477,'Hoja de Trabajo para listado'!$BC$155:$BC$1048576,0),MATCH((CUADRO!N$4&amp;$E477),'Hoja de Trabajo para listado'!$BC$151:$CB$151,0)),0)+IFERROR(INDEX('Hoja de Trabajo para listado'!$DE$153:$DG$274,MATCH($A477,'Hoja de Trabajo para listado'!$DE$153:$DE$1048576,0),MATCH((CUADRO!N$4&amp;$E477),'Hoja de Trabajo para listado'!$DE$151:$DG$151,0)),0)+IFERROR(INDEX('Hoja de Trabajo para listado'!$CD$155:$DC$1048576,MATCH($A477,'Hoja de Trabajo para listado'!$CD$155:$CD$1048576,0),MATCH((CUADRO!N$4&amp;$E477),'Hoja de Trabajo para listado'!$CD$151:$DC$151,0)),0)</f>
        <v>0</v>
      </c>
      <c r="O477" s="241">
        <f ca="1">+IFERROR(INDEX('Hoja de Trabajo para listado'!$A$155:$Z$1048576,MATCH($A477,'Hoja de Trabajo para listado'!$A$155:$A$1048576,0),MATCH((CUADRO!O$4&amp;$E477),'Hoja de Trabajo para listado'!$A$151:$Z$151,0)),0)+IFERROR(INDEX('Hoja de Trabajo para listado'!$AB$155:$BA$1048576,MATCH($A477,'Hoja de Trabajo para listado'!$AB$155:$AB$1048576,0),MATCH((CUADRO!O$4&amp;$E477),'Hoja de Trabajo para listado'!$AB$151:$BA$151,0)),0)+IFERROR(INDEX('Hoja de Trabajo para listado'!$BC$155:$CB$1048576,MATCH($A477,'Hoja de Trabajo para listado'!$BC$155:$BC$1048576,0),MATCH((CUADRO!O$4&amp;$E477),'Hoja de Trabajo para listado'!$BC$151:$CB$151,0)),0)+IFERROR(INDEX('Hoja de Trabajo para listado'!$DE$153:$DG$274,MATCH($A477,'Hoja de Trabajo para listado'!$DE$153:$DE$1048576,0),MATCH((CUADRO!O$4&amp;$E477),'Hoja de Trabajo para listado'!$DE$151:$DG$151,0)),0)+IFERROR(INDEX('Hoja de Trabajo para listado'!$CD$155:$DC$1048576,MATCH($A477,'Hoja de Trabajo para listado'!$CD$155:$CD$1048576,0),MATCH((CUADRO!O$4&amp;$E477),'Hoja de Trabajo para listado'!$CD$151:$DC$151,0)),0)</f>
        <v>0</v>
      </c>
      <c r="P477" s="241">
        <f ca="1">+IFERROR(INDEX('Hoja de Trabajo para listado'!$A$155:$Z$1048576,MATCH($A477,'Hoja de Trabajo para listado'!$A$155:$A$1048576,0),MATCH((CUADRO!P$4&amp;$E477),'Hoja de Trabajo para listado'!$A$151:$Z$151,0)),0)+IFERROR(INDEX('Hoja de Trabajo para listado'!$AB$155:$BA$1048576,MATCH($A477,'Hoja de Trabajo para listado'!$AB$155:$AB$1048576,0),MATCH((CUADRO!P$4&amp;$E477),'Hoja de Trabajo para listado'!$AB$151:$BA$151,0)),0)+IFERROR(INDEX('Hoja de Trabajo para listado'!$BC$155:$CB$1048576,MATCH($A477,'Hoja de Trabajo para listado'!$BC$155:$BC$1048576,0),MATCH((CUADRO!P$4&amp;$E477),'Hoja de Trabajo para listado'!$BC$151:$CB$151,0)),0)+IFERROR(INDEX('Hoja de Trabajo para listado'!$DE$153:$DG$274,MATCH($A477,'Hoja de Trabajo para listado'!$DE$153:$DE$1048576,0),MATCH((CUADRO!P$4&amp;$E477),'Hoja de Trabajo para listado'!$DE$151:$DG$151,0)),0)+IFERROR(INDEX('Hoja de Trabajo para listado'!$CD$155:$DC$1048576,MATCH($A477,'Hoja de Trabajo para listado'!$CD$155:$CD$1048576,0),MATCH((CUADRO!P$4&amp;$E477),'Hoja de Trabajo para listado'!$CD$151:$DC$151,0)),0)</f>
        <v>0</v>
      </c>
      <c r="Q477" s="241">
        <f ca="1">+IFERROR(INDEX('Hoja de Trabajo para listado'!$A$155:$Z$1048576,MATCH($A477,'Hoja de Trabajo para listado'!$A$155:$A$1048576,0),MATCH((CUADRO!Q$4&amp;$E477),'Hoja de Trabajo para listado'!$A$151:$Z$151,0)),0)+IFERROR(INDEX('Hoja de Trabajo para listado'!$AB$155:$BA$1048576,MATCH($A477,'Hoja de Trabajo para listado'!$AB$155:$AB$1048576,0),MATCH((CUADRO!Q$4&amp;$E477),'Hoja de Trabajo para listado'!$AB$151:$BA$151,0)),0)+IFERROR(INDEX('Hoja de Trabajo para listado'!$BC$155:$CB$1048576,MATCH($A477,'Hoja de Trabajo para listado'!$BC$155:$BC$1048576,0),MATCH((CUADRO!Q$4&amp;$E477),'Hoja de Trabajo para listado'!$BC$151:$CB$151,0)),0)+IFERROR(INDEX('Hoja de Trabajo para listado'!$DE$153:$DG$274,MATCH($A477,'Hoja de Trabajo para listado'!$DE$153:$DE$1048576,0),MATCH((CUADRO!Q$4&amp;$E477),'Hoja de Trabajo para listado'!$DE$151:$DG$151,0)),0)+IFERROR(INDEX('Hoja de Trabajo para listado'!$CD$155:$DC$1048576,MATCH($A477,'Hoja de Trabajo para listado'!$CD$155:$CD$1048576,0),MATCH((CUADRO!Q$4&amp;$E477),'Hoja de Trabajo para listado'!$CD$151:$DC$151,0)),0)</f>
        <v>0</v>
      </c>
      <c r="R477" s="241">
        <f t="shared" ca="1" si="14"/>
        <v>0</v>
      </c>
      <c r="S477" s="247"/>
      <c r="T477" s="241">
        <f ca="1">+T478</f>
        <v>0</v>
      </c>
      <c r="U477" s="240">
        <f t="shared" si="15"/>
        <v>1</v>
      </c>
    </row>
    <row r="478" spans="1:21" customFormat="1" ht="27" hidden="1" customHeight="1">
      <c r="A478" s="32">
        <v>1119</v>
      </c>
      <c r="B478" s="382"/>
      <c r="C478" s="245" t="str">
        <f>+VLOOKUP(A478,bd_lista!$A$3:$C$592,3,FALSE)</f>
        <v>Gobierno Autónomo Municipal de Camargo</v>
      </c>
      <c r="D478" s="384"/>
      <c r="E478" s="242" t="s">
        <v>684</v>
      </c>
      <c r="F478" s="241">
        <f ca="1">+IFERROR(INDEX('Hoja de Trabajo para listado'!$A$155:$Z$1048576,MATCH($A478,'Hoja de Trabajo para listado'!$A$155:$A$1048576,0),MATCH((CUADRO!F$4&amp;$E478),'Hoja de Trabajo para listado'!$A$151:$Z$151,0)),0)+IFERROR(INDEX('Hoja de Trabajo para listado'!$AB$155:$BA$1048576,MATCH($A478,'Hoja de Trabajo para listado'!$AB$155:$AB$1048576,0),MATCH((CUADRO!F$4&amp;$E478),'Hoja de Trabajo para listado'!$AB$151:$BA$151,0)),0)+IFERROR(INDEX('Hoja de Trabajo para listado'!$BC$155:$CB$1048576,MATCH($A478,'Hoja de Trabajo para listado'!$BC$155:$BC$1048576,0),MATCH((CUADRO!F$4&amp;$E478),'Hoja de Trabajo para listado'!$BC$151:$CB$151,0)),0)+IFERROR(INDEX('Hoja de Trabajo para listado'!$DE$153:$DG$274,MATCH($A478,'Hoja de Trabajo para listado'!$DE$153:$DE$1048576,0),MATCH((CUADRO!F$4&amp;$E478),'Hoja de Trabajo para listado'!$DE$151:$DG$151,0)),0)+IFERROR(INDEX('Hoja de Trabajo para listado'!$CD$155:$DC$1048576,MATCH($A478,'Hoja de Trabajo para listado'!$CD$155:$CD$1048576,0),MATCH((CUADRO!F$4&amp;$E478),'Hoja de Trabajo para listado'!$CD$151:$DC$151,0)),0)</f>
        <v>0</v>
      </c>
      <c r="G478" s="241">
        <f ca="1">+IFERROR(INDEX('Hoja de Trabajo para listado'!$A$155:$Z$1048576,MATCH($A478,'Hoja de Trabajo para listado'!$A$155:$A$1048576,0),MATCH((CUADRO!G$4&amp;$E478),'Hoja de Trabajo para listado'!$A$151:$Z$151,0)),0)+IFERROR(INDEX('Hoja de Trabajo para listado'!$AB$155:$BA$1048576,MATCH($A478,'Hoja de Trabajo para listado'!$AB$155:$AB$1048576,0),MATCH((CUADRO!G$4&amp;$E478),'Hoja de Trabajo para listado'!$AB$151:$BA$151,0)),0)+IFERROR(INDEX('Hoja de Trabajo para listado'!$BC$155:$CB$1048576,MATCH($A478,'Hoja de Trabajo para listado'!$BC$155:$BC$1048576,0),MATCH((CUADRO!G$4&amp;$E478),'Hoja de Trabajo para listado'!$BC$151:$CB$151,0)),0)+IFERROR(INDEX('Hoja de Trabajo para listado'!$DE$153:$DG$274,MATCH($A478,'Hoja de Trabajo para listado'!$DE$153:$DE$1048576,0),MATCH((CUADRO!G$4&amp;$E478),'Hoja de Trabajo para listado'!$DE$151:$DG$151,0)),0)+IFERROR(INDEX('Hoja de Trabajo para listado'!$CD$155:$DC$1048576,MATCH($A478,'Hoja de Trabajo para listado'!$CD$155:$CD$1048576,0),MATCH((CUADRO!G$4&amp;$E478),'Hoja de Trabajo para listado'!$CD$151:$DC$151,0)),0)</f>
        <v>0</v>
      </c>
      <c r="H478" s="241">
        <f ca="1">+IFERROR(INDEX('Hoja de Trabajo para listado'!$A$155:$Z$1048576,MATCH($A478,'Hoja de Trabajo para listado'!$A$155:$A$1048576,0),MATCH((CUADRO!H$4&amp;$E478),'Hoja de Trabajo para listado'!$A$151:$Z$151,0)),0)+IFERROR(INDEX('Hoja de Trabajo para listado'!$AB$155:$BA$1048576,MATCH($A478,'Hoja de Trabajo para listado'!$AB$155:$AB$1048576,0),MATCH((CUADRO!H$4&amp;$E478),'Hoja de Trabajo para listado'!$AB$151:$BA$151,0)),0)+IFERROR(INDEX('Hoja de Trabajo para listado'!$BC$155:$CB$1048576,MATCH($A478,'Hoja de Trabajo para listado'!$BC$155:$BC$1048576,0),MATCH((CUADRO!H$4&amp;$E478),'Hoja de Trabajo para listado'!$BC$151:$CB$151,0)),0)+IFERROR(INDEX('Hoja de Trabajo para listado'!$DE$153:$DG$274,MATCH($A478,'Hoja de Trabajo para listado'!$DE$153:$DE$1048576,0),MATCH((CUADRO!H$4&amp;$E478),'Hoja de Trabajo para listado'!$DE$151:$DG$151,0)),0)+IFERROR(INDEX('Hoja de Trabajo para listado'!$CD$155:$DC$1048576,MATCH($A478,'Hoja de Trabajo para listado'!$CD$155:$CD$1048576,0),MATCH((CUADRO!H$4&amp;$E478),'Hoja de Trabajo para listado'!$CD$151:$DC$151,0)),0)</f>
        <v>0</v>
      </c>
      <c r="I478" s="241">
        <f ca="1">+IFERROR(INDEX('Hoja de Trabajo para listado'!$A$155:$Z$1048576,MATCH($A478,'Hoja de Trabajo para listado'!$A$155:$A$1048576,0),MATCH((CUADRO!I$4&amp;$E478),'Hoja de Trabajo para listado'!$A$151:$Z$151,0)),0)+IFERROR(INDEX('Hoja de Trabajo para listado'!$AB$155:$BA$1048576,MATCH($A478,'Hoja de Trabajo para listado'!$AB$155:$AB$1048576,0),MATCH((CUADRO!I$4&amp;$E478),'Hoja de Trabajo para listado'!$AB$151:$BA$151,0)),0)+IFERROR(INDEX('Hoja de Trabajo para listado'!$BC$155:$CB$1048576,MATCH($A478,'Hoja de Trabajo para listado'!$BC$155:$BC$1048576,0),MATCH((CUADRO!I$4&amp;$E478),'Hoja de Trabajo para listado'!$BC$151:$CB$151,0)),0)+IFERROR(INDEX('Hoja de Trabajo para listado'!$DE$153:$DG$274,MATCH($A478,'Hoja de Trabajo para listado'!$DE$153:$DE$1048576,0),MATCH((CUADRO!I$4&amp;$E478),'Hoja de Trabajo para listado'!$DE$151:$DG$151,0)),0)+IFERROR(INDEX('Hoja de Trabajo para listado'!$CD$155:$DC$1048576,MATCH($A478,'Hoja de Trabajo para listado'!$CD$155:$CD$1048576,0),MATCH((CUADRO!I$4&amp;$E478),'Hoja de Trabajo para listado'!$CD$151:$DC$151,0)),0)</f>
        <v>0</v>
      </c>
      <c r="J478" s="241">
        <f ca="1">+IFERROR(INDEX('Hoja de Trabajo para listado'!$A$155:$Z$1048576,MATCH($A478,'Hoja de Trabajo para listado'!$A$155:$A$1048576,0),MATCH((CUADRO!J$4&amp;$E478),'Hoja de Trabajo para listado'!$A$151:$Z$151,0)),0)+IFERROR(INDEX('Hoja de Trabajo para listado'!$AB$155:$BA$1048576,MATCH($A478,'Hoja de Trabajo para listado'!$AB$155:$AB$1048576,0),MATCH((CUADRO!J$4&amp;$E478),'Hoja de Trabajo para listado'!$AB$151:$BA$151,0)),0)+IFERROR(INDEX('Hoja de Trabajo para listado'!$BC$155:$CB$1048576,MATCH($A478,'Hoja de Trabajo para listado'!$BC$155:$BC$1048576,0),MATCH((CUADRO!J$4&amp;$E478),'Hoja de Trabajo para listado'!$BC$151:$CB$151,0)),0)+IFERROR(INDEX('Hoja de Trabajo para listado'!$DE$153:$DG$274,MATCH($A478,'Hoja de Trabajo para listado'!$DE$153:$DE$1048576,0),MATCH((CUADRO!J$4&amp;$E478),'Hoja de Trabajo para listado'!$DE$151:$DG$151,0)),0)+IFERROR(INDEX('Hoja de Trabajo para listado'!$CD$155:$DC$1048576,MATCH($A478,'Hoja de Trabajo para listado'!$CD$155:$CD$1048576,0),MATCH((CUADRO!J$4&amp;$E478),'Hoja de Trabajo para listado'!$CD$151:$DC$151,0)),0)</f>
        <v>0</v>
      </c>
      <c r="K478" s="241">
        <f ca="1">+IFERROR(INDEX('Hoja de Trabajo para listado'!$A$155:$Z$1048576,MATCH($A478,'Hoja de Trabajo para listado'!$A$155:$A$1048576,0),MATCH((CUADRO!K$4&amp;$E478),'Hoja de Trabajo para listado'!$A$151:$Z$151,0)),0)+IFERROR(INDEX('Hoja de Trabajo para listado'!$AB$155:$BA$1048576,MATCH($A478,'Hoja de Trabajo para listado'!$AB$155:$AB$1048576,0),MATCH((CUADRO!K$4&amp;$E478),'Hoja de Trabajo para listado'!$AB$151:$BA$151,0)),0)+IFERROR(INDEX('Hoja de Trabajo para listado'!$BC$155:$CB$1048576,MATCH($A478,'Hoja de Trabajo para listado'!$BC$155:$BC$1048576,0),MATCH((CUADRO!K$4&amp;$E478),'Hoja de Trabajo para listado'!$BC$151:$CB$151,0)),0)+IFERROR(INDEX('Hoja de Trabajo para listado'!$DE$153:$DG$274,MATCH($A478,'Hoja de Trabajo para listado'!$DE$153:$DE$1048576,0),MATCH((CUADRO!K$4&amp;$E478),'Hoja de Trabajo para listado'!$DE$151:$DG$151,0)),0)+IFERROR(INDEX('Hoja de Trabajo para listado'!$CD$155:$DC$1048576,MATCH($A478,'Hoja de Trabajo para listado'!$CD$155:$CD$1048576,0),MATCH((CUADRO!K$4&amp;$E478),'Hoja de Trabajo para listado'!$CD$151:$DC$151,0)),0)</f>
        <v>0</v>
      </c>
      <c r="L478" s="241">
        <f ca="1">+IFERROR(INDEX('Hoja de Trabajo para listado'!$A$155:$Z$1048576,MATCH($A478,'Hoja de Trabajo para listado'!$A$155:$A$1048576,0),MATCH((CUADRO!L$4&amp;$E478),'Hoja de Trabajo para listado'!$A$151:$Z$151,0)),0)+IFERROR(INDEX('Hoja de Trabajo para listado'!$AB$155:$BA$1048576,MATCH($A478,'Hoja de Trabajo para listado'!$AB$155:$AB$1048576,0),MATCH((CUADRO!L$4&amp;$E478),'Hoja de Trabajo para listado'!$AB$151:$BA$151,0)),0)+IFERROR(INDEX('Hoja de Trabajo para listado'!$BC$155:$CB$1048576,MATCH($A478,'Hoja de Trabajo para listado'!$BC$155:$BC$1048576,0),MATCH((CUADRO!L$4&amp;$E478),'Hoja de Trabajo para listado'!$BC$151:$CB$151,0)),0)+IFERROR(INDEX('Hoja de Trabajo para listado'!$DE$153:$DG$274,MATCH($A478,'Hoja de Trabajo para listado'!$DE$153:$DE$1048576,0),MATCH((CUADRO!L$4&amp;$E478),'Hoja de Trabajo para listado'!$DE$151:$DG$151,0)),0)+IFERROR(INDEX('Hoja de Trabajo para listado'!$CD$155:$DC$1048576,MATCH($A478,'Hoja de Trabajo para listado'!$CD$155:$CD$1048576,0),MATCH((CUADRO!L$4&amp;$E478),'Hoja de Trabajo para listado'!$CD$151:$DC$151,0)),0)</f>
        <v>0</v>
      </c>
      <c r="M478" s="241">
        <f ca="1">+IFERROR(INDEX('Hoja de Trabajo para listado'!$A$155:$Z$1048576,MATCH($A478,'Hoja de Trabajo para listado'!$A$155:$A$1048576,0),MATCH((CUADRO!M$4&amp;$E478),'Hoja de Trabajo para listado'!$A$151:$Z$151,0)),0)+IFERROR(INDEX('Hoja de Trabajo para listado'!$AB$155:$BA$1048576,MATCH($A478,'Hoja de Trabajo para listado'!$AB$155:$AB$1048576,0),MATCH((CUADRO!M$4&amp;$E478),'Hoja de Trabajo para listado'!$AB$151:$BA$151,0)),0)+IFERROR(INDEX('Hoja de Trabajo para listado'!$BC$155:$CB$1048576,MATCH($A478,'Hoja de Trabajo para listado'!$BC$155:$BC$1048576,0),MATCH((CUADRO!M$4&amp;$E478),'Hoja de Trabajo para listado'!$BC$151:$CB$151,0)),0)+IFERROR(INDEX('Hoja de Trabajo para listado'!$DE$153:$DG$274,MATCH($A478,'Hoja de Trabajo para listado'!$DE$153:$DE$1048576,0),MATCH((CUADRO!M$4&amp;$E478),'Hoja de Trabajo para listado'!$DE$151:$DG$151,0)),0)+IFERROR(INDEX('Hoja de Trabajo para listado'!$CD$155:$DC$1048576,MATCH($A478,'Hoja de Trabajo para listado'!$CD$155:$CD$1048576,0),MATCH((CUADRO!M$4&amp;$E478),'Hoja de Trabajo para listado'!$CD$151:$DC$151,0)),0)</f>
        <v>0</v>
      </c>
      <c r="N478" s="241">
        <f ca="1">+IFERROR(INDEX('Hoja de Trabajo para listado'!$A$155:$Z$1048576,MATCH($A478,'Hoja de Trabajo para listado'!$A$155:$A$1048576,0),MATCH((CUADRO!N$4&amp;$E478),'Hoja de Trabajo para listado'!$A$151:$Z$151,0)),0)+IFERROR(INDEX('Hoja de Trabajo para listado'!$AB$155:$BA$1048576,MATCH($A478,'Hoja de Trabajo para listado'!$AB$155:$AB$1048576,0),MATCH((CUADRO!N$4&amp;$E478),'Hoja de Trabajo para listado'!$AB$151:$BA$151,0)),0)+IFERROR(INDEX('Hoja de Trabajo para listado'!$BC$155:$CB$1048576,MATCH($A478,'Hoja de Trabajo para listado'!$BC$155:$BC$1048576,0),MATCH((CUADRO!N$4&amp;$E478),'Hoja de Trabajo para listado'!$BC$151:$CB$151,0)),0)+IFERROR(INDEX('Hoja de Trabajo para listado'!$DE$153:$DG$274,MATCH($A478,'Hoja de Trabajo para listado'!$DE$153:$DE$1048576,0),MATCH((CUADRO!N$4&amp;$E478),'Hoja de Trabajo para listado'!$DE$151:$DG$151,0)),0)+IFERROR(INDEX('Hoja de Trabajo para listado'!$CD$155:$DC$1048576,MATCH($A478,'Hoja de Trabajo para listado'!$CD$155:$CD$1048576,0),MATCH((CUADRO!N$4&amp;$E478),'Hoja de Trabajo para listado'!$CD$151:$DC$151,0)),0)</f>
        <v>0</v>
      </c>
      <c r="O478" s="241">
        <f ca="1">+IFERROR(INDEX('Hoja de Trabajo para listado'!$A$155:$Z$1048576,MATCH($A478,'Hoja de Trabajo para listado'!$A$155:$A$1048576,0),MATCH((CUADRO!O$4&amp;$E478),'Hoja de Trabajo para listado'!$A$151:$Z$151,0)),0)+IFERROR(INDEX('Hoja de Trabajo para listado'!$AB$155:$BA$1048576,MATCH($A478,'Hoja de Trabajo para listado'!$AB$155:$AB$1048576,0),MATCH((CUADRO!O$4&amp;$E478),'Hoja de Trabajo para listado'!$AB$151:$BA$151,0)),0)+IFERROR(INDEX('Hoja de Trabajo para listado'!$BC$155:$CB$1048576,MATCH($A478,'Hoja de Trabajo para listado'!$BC$155:$BC$1048576,0),MATCH((CUADRO!O$4&amp;$E478),'Hoja de Trabajo para listado'!$BC$151:$CB$151,0)),0)+IFERROR(INDEX('Hoja de Trabajo para listado'!$DE$153:$DG$274,MATCH($A478,'Hoja de Trabajo para listado'!$DE$153:$DE$1048576,0),MATCH((CUADRO!O$4&amp;$E478),'Hoja de Trabajo para listado'!$DE$151:$DG$151,0)),0)+IFERROR(INDEX('Hoja de Trabajo para listado'!$CD$155:$DC$1048576,MATCH($A478,'Hoja de Trabajo para listado'!$CD$155:$CD$1048576,0),MATCH((CUADRO!O$4&amp;$E478),'Hoja de Trabajo para listado'!$CD$151:$DC$151,0)),0)</f>
        <v>0</v>
      </c>
      <c r="P478" s="241">
        <f ca="1">+IFERROR(INDEX('Hoja de Trabajo para listado'!$A$155:$Z$1048576,MATCH($A478,'Hoja de Trabajo para listado'!$A$155:$A$1048576,0),MATCH((CUADRO!P$4&amp;$E478),'Hoja de Trabajo para listado'!$A$151:$Z$151,0)),0)+IFERROR(INDEX('Hoja de Trabajo para listado'!$AB$155:$BA$1048576,MATCH($A478,'Hoja de Trabajo para listado'!$AB$155:$AB$1048576,0),MATCH((CUADRO!P$4&amp;$E478),'Hoja de Trabajo para listado'!$AB$151:$BA$151,0)),0)+IFERROR(INDEX('Hoja de Trabajo para listado'!$BC$155:$CB$1048576,MATCH($A478,'Hoja de Trabajo para listado'!$BC$155:$BC$1048576,0),MATCH((CUADRO!P$4&amp;$E478),'Hoja de Trabajo para listado'!$BC$151:$CB$151,0)),0)+IFERROR(INDEX('Hoja de Trabajo para listado'!$DE$153:$DG$274,MATCH($A478,'Hoja de Trabajo para listado'!$DE$153:$DE$1048576,0),MATCH((CUADRO!P$4&amp;$E478),'Hoja de Trabajo para listado'!$DE$151:$DG$151,0)),0)+IFERROR(INDEX('Hoja de Trabajo para listado'!$CD$155:$DC$1048576,MATCH($A478,'Hoja de Trabajo para listado'!$CD$155:$CD$1048576,0),MATCH((CUADRO!P$4&amp;$E478),'Hoja de Trabajo para listado'!$CD$151:$DC$151,0)),0)</f>
        <v>0</v>
      </c>
      <c r="Q478" s="241">
        <f ca="1">+IFERROR(INDEX('Hoja de Trabajo para listado'!$A$155:$Z$1048576,MATCH($A478,'Hoja de Trabajo para listado'!$A$155:$A$1048576,0),MATCH((CUADRO!Q$4&amp;$E478),'Hoja de Trabajo para listado'!$A$151:$Z$151,0)),0)+IFERROR(INDEX('Hoja de Trabajo para listado'!$AB$155:$BA$1048576,MATCH($A478,'Hoja de Trabajo para listado'!$AB$155:$AB$1048576,0),MATCH((CUADRO!Q$4&amp;$E478),'Hoja de Trabajo para listado'!$AB$151:$BA$151,0)),0)+IFERROR(INDEX('Hoja de Trabajo para listado'!$BC$155:$CB$1048576,MATCH($A478,'Hoja de Trabajo para listado'!$BC$155:$BC$1048576,0),MATCH((CUADRO!Q$4&amp;$E478),'Hoja de Trabajo para listado'!$BC$151:$CB$151,0)),0)+IFERROR(INDEX('Hoja de Trabajo para listado'!$DE$153:$DG$274,MATCH($A478,'Hoja de Trabajo para listado'!$DE$153:$DE$1048576,0),MATCH((CUADRO!Q$4&amp;$E478),'Hoja de Trabajo para listado'!$DE$151:$DG$151,0)),0)+IFERROR(INDEX('Hoja de Trabajo para listado'!$CD$155:$DC$1048576,MATCH($A478,'Hoja de Trabajo para listado'!$CD$155:$CD$1048576,0),MATCH((CUADRO!Q$4&amp;$E478),'Hoja de Trabajo para listado'!$CD$151:$DC$151,0)),0)</f>
        <v>0</v>
      </c>
      <c r="R478" s="241">
        <f t="shared" ca="1" si="14"/>
        <v>0</v>
      </c>
      <c r="S478" s="247">
        <f ca="1">+R477+R478</f>
        <v>0</v>
      </c>
      <c r="T478" s="241">
        <f ca="1">+S478</f>
        <v>0</v>
      </c>
      <c r="U478" s="240">
        <f t="shared" si="15"/>
        <v>2</v>
      </c>
    </row>
    <row r="479" spans="1:21" customFormat="1" ht="15" hidden="1" customHeight="1">
      <c r="A479" s="32">
        <v>1120</v>
      </c>
      <c r="B479" s="381">
        <f>+A479</f>
        <v>1120</v>
      </c>
      <c r="C479" s="245" t="str">
        <f>+VLOOKUP(A479,bd_lista!$A$3:$C$592,3,FALSE)</f>
        <v>Gobierno Autónomo Municipal de San Lucas</v>
      </c>
      <c r="D479" s="383" t="str">
        <f>+C479</f>
        <v>Gobierno Autónomo Municipal de San Lucas</v>
      </c>
      <c r="E479" s="240" t="s">
        <v>683</v>
      </c>
      <c r="F479" s="241">
        <f ca="1">+IFERROR(INDEX('Hoja de Trabajo para listado'!$A$155:$Z$1048576,MATCH($A479,'Hoja de Trabajo para listado'!$A$155:$A$1048576,0),MATCH((CUADRO!F$4&amp;$E479),'Hoja de Trabajo para listado'!$A$151:$Z$151,0)),0)+IFERROR(INDEX('Hoja de Trabajo para listado'!$AB$155:$BA$1048576,MATCH($A479,'Hoja de Trabajo para listado'!$AB$155:$AB$1048576,0),MATCH((CUADRO!F$4&amp;$E479),'Hoja de Trabajo para listado'!$AB$151:$BA$151,0)),0)+IFERROR(INDEX('Hoja de Trabajo para listado'!$BC$155:$CB$1048576,MATCH($A479,'Hoja de Trabajo para listado'!$BC$155:$BC$1048576,0),MATCH((CUADRO!F$4&amp;$E479),'Hoja de Trabajo para listado'!$BC$151:$CB$151,0)),0)+IFERROR(INDEX('Hoja de Trabajo para listado'!$DE$153:$DG$274,MATCH($A479,'Hoja de Trabajo para listado'!$DE$153:$DE$1048576,0),MATCH((CUADRO!F$4&amp;$E479),'Hoja de Trabajo para listado'!$DE$151:$DG$151,0)),0)+IFERROR(INDEX('Hoja de Trabajo para listado'!$CD$155:$DC$1048576,MATCH($A479,'Hoja de Trabajo para listado'!$CD$155:$CD$1048576,0),MATCH((CUADRO!F$4&amp;$E479),'Hoja de Trabajo para listado'!$CD$151:$DC$151,0)),0)</f>
        <v>0</v>
      </c>
      <c r="G479" s="241">
        <f ca="1">+IFERROR(INDEX('Hoja de Trabajo para listado'!$A$155:$Z$1048576,MATCH($A479,'Hoja de Trabajo para listado'!$A$155:$A$1048576,0),MATCH((CUADRO!G$4&amp;$E479),'Hoja de Trabajo para listado'!$A$151:$Z$151,0)),0)+IFERROR(INDEX('Hoja de Trabajo para listado'!$AB$155:$BA$1048576,MATCH($A479,'Hoja de Trabajo para listado'!$AB$155:$AB$1048576,0),MATCH((CUADRO!G$4&amp;$E479),'Hoja de Trabajo para listado'!$AB$151:$BA$151,0)),0)+IFERROR(INDEX('Hoja de Trabajo para listado'!$BC$155:$CB$1048576,MATCH($A479,'Hoja de Trabajo para listado'!$BC$155:$BC$1048576,0),MATCH((CUADRO!G$4&amp;$E479),'Hoja de Trabajo para listado'!$BC$151:$CB$151,0)),0)+IFERROR(INDEX('Hoja de Trabajo para listado'!$DE$153:$DG$274,MATCH($A479,'Hoja de Trabajo para listado'!$DE$153:$DE$1048576,0),MATCH((CUADRO!G$4&amp;$E479),'Hoja de Trabajo para listado'!$DE$151:$DG$151,0)),0)+IFERROR(INDEX('Hoja de Trabajo para listado'!$CD$155:$DC$1048576,MATCH($A479,'Hoja de Trabajo para listado'!$CD$155:$CD$1048576,0),MATCH((CUADRO!G$4&amp;$E479),'Hoja de Trabajo para listado'!$CD$151:$DC$151,0)),0)</f>
        <v>0</v>
      </c>
      <c r="H479" s="241">
        <f ca="1">+IFERROR(INDEX('Hoja de Trabajo para listado'!$A$155:$Z$1048576,MATCH($A479,'Hoja de Trabajo para listado'!$A$155:$A$1048576,0),MATCH((CUADRO!H$4&amp;$E479),'Hoja de Trabajo para listado'!$A$151:$Z$151,0)),0)+IFERROR(INDEX('Hoja de Trabajo para listado'!$AB$155:$BA$1048576,MATCH($A479,'Hoja de Trabajo para listado'!$AB$155:$AB$1048576,0),MATCH((CUADRO!H$4&amp;$E479),'Hoja de Trabajo para listado'!$AB$151:$BA$151,0)),0)+IFERROR(INDEX('Hoja de Trabajo para listado'!$BC$155:$CB$1048576,MATCH($A479,'Hoja de Trabajo para listado'!$BC$155:$BC$1048576,0),MATCH((CUADRO!H$4&amp;$E479),'Hoja de Trabajo para listado'!$BC$151:$CB$151,0)),0)+IFERROR(INDEX('Hoja de Trabajo para listado'!$DE$153:$DG$274,MATCH($A479,'Hoja de Trabajo para listado'!$DE$153:$DE$1048576,0),MATCH((CUADRO!H$4&amp;$E479),'Hoja de Trabajo para listado'!$DE$151:$DG$151,0)),0)+IFERROR(INDEX('Hoja de Trabajo para listado'!$CD$155:$DC$1048576,MATCH($A479,'Hoja de Trabajo para listado'!$CD$155:$CD$1048576,0),MATCH((CUADRO!H$4&amp;$E479),'Hoja de Trabajo para listado'!$CD$151:$DC$151,0)),0)</f>
        <v>0</v>
      </c>
      <c r="I479" s="241">
        <f ca="1">+IFERROR(INDEX('Hoja de Trabajo para listado'!$A$155:$Z$1048576,MATCH($A479,'Hoja de Trabajo para listado'!$A$155:$A$1048576,0),MATCH((CUADRO!I$4&amp;$E479),'Hoja de Trabajo para listado'!$A$151:$Z$151,0)),0)+IFERROR(INDEX('Hoja de Trabajo para listado'!$AB$155:$BA$1048576,MATCH($A479,'Hoja de Trabajo para listado'!$AB$155:$AB$1048576,0),MATCH((CUADRO!I$4&amp;$E479),'Hoja de Trabajo para listado'!$AB$151:$BA$151,0)),0)+IFERROR(INDEX('Hoja de Trabajo para listado'!$BC$155:$CB$1048576,MATCH($A479,'Hoja de Trabajo para listado'!$BC$155:$BC$1048576,0),MATCH((CUADRO!I$4&amp;$E479),'Hoja de Trabajo para listado'!$BC$151:$CB$151,0)),0)+IFERROR(INDEX('Hoja de Trabajo para listado'!$DE$153:$DG$274,MATCH($A479,'Hoja de Trabajo para listado'!$DE$153:$DE$1048576,0),MATCH((CUADRO!I$4&amp;$E479),'Hoja de Trabajo para listado'!$DE$151:$DG$151,0)),0)+IFERROR(INDEX('Hoja de Trabajo para listado'!$CD$155:$DC$1048576,MATCH($A479,'Hoja de Trabajo para listado'!$CD$155:$CD$1048576,0),MATCH((CUADRO!I$4&amp;$E479),'Hoja de Trabajo para listado'!$CD$151:$DC$151,0)),0)</f>
        <v>0</v>
      </c>
      <c r="J479" s="241">
        <f ca="1">+IFERROR(INDEX('Hoja de Trabajo para listado'!$A$155:$Z$1048576,MATCH($A479,'Hoja de Trabajo para listado'!$A$155:$A$1048576,0),MATCH((CUADRO!J$4&amp;$E479),'Hoja de Trabajo para listado'!$A$151:$Z$151,0)),0)+IFERROR(INDEX('Hoja de Trabajo para listado'!$AB$155:$BA$1048576,MATCH($A479,'Hoja de Trabajo para listado'!$AB$155:$AB$1048576,0),MATCH((CUADRO!J$4&amp;$E479),'Hoja de Trabajo para listado'!$AB$151:$BA$151,0)),0)+IFERROR(INDEX('Hoja de Trabajo para listado'!$BC$155:$CB$1048576,MATCH($A479,'Hoja de Trabajo para listado'!$BC$155:$BC$1048576,0),MATCH((CUADRO!J$4&amp;$E479),'Hoja de Trabajo para listado'!$BC$151:$CB$151,0)),0)+IFERROR(INDEX('Hoja de Trabajo para listado'!$DE$153:$DG$274,MATCH($A479,'Hoja de Trabajo para listado'!$DE$153:$DE$1048576,0),MATCH((CUADRO!J$4&amp;$E479),'Hoja de Trabajo para listado'!$DE$151:$DG$151,0)),0)+IFERROR(INDEX('Hoja de Trabajo para listado'!$CD$155:$DC$1048576,MATCH($A479,'Hoja de Trabajo para listado'!$CD$155:$CD$1048576,0),MATCH((CUADRO!J$4&amp;$E479),'Hoja de Trabajo para listado'!$CD$151:$DC$151,0)),0)</f>
        <v>0</v>
      </c>
      <c r="K479" s="241">
        <f ca="1">+IFERROR(INDEX('Hoja de Trabajo para listado'!$A$155:$Z$1048576,MATCH($A479,'Hoja de Trabajo para listado'!$A$155:$A$1048576,0),MATCH((CUADRO!K$4&amp;$E479),'Hoja de Trabajo para listado'!$A$151:$Z$151,0)),0)+IFERROR(INDEX('Hoja de Trabajo para listado'!$AB$155:$BA$1048576,MATCH($A479,'Hoja de Trabajo para listado'!$AB$155:$AB$1048576,0),MATCH((CUADRO!K$4&amp;$E479),'Hoja de Trabajo para listado'!$AB$151:$BA$151,0)),0)+IFERROR(INDEX('Hoja de Trabajo para listado'!$BC$155:$CB$1048576,MATCH($A479,'Hoja de Trabajo para listado'!$BC$155:$BC$1048576,0),MATCH((CUADRO!K$4&amp;$E479),'Hoja de Trabajo para listado'!$BC$151:$CB$151,0)),0)+IFERROR(INDEX('Hoja de Trabajo para listado'!$DE$153:$DG$274,MATCH($A479,'Hoja de Trabajo para listado'!$DE$153:$DE$1048576,0),MATCH((CUADRO!K$4&amp;$E479),'Hoja de Trabajo para listado'!$DE$151:$DG$151,0)),0)+IFERROR(INDEX('Hoja de Trabajo para listado'!$CD$155:$DC$1048576,MATCH($A479,'Hoja de Trabajo para listado'!$CD$155:$CD$1048576,0),MATCH((CUADRO!K$4&amp;$E479),'Hoja de Trabajo para listado'!$CD$151:$DC$151,0)),0)</f>
        <v>0</v>
      </c>
      <c r="L479" s="241">
        <f ca="1">+IFERROR(INDEX('Hoja de Trabajo para listado'!$A$155:$Z$1048576,MATCH($A479,'Hoja de Trabajo para listado'!$A$155:$A$1048576,0),MATCH((CUADRO!L$4&amp;$E479),'Hoja de Trabajo para listado'!$A$151:$Z$151,0)),0)+IFERROR(INDEX('Hoja de Trabajo para listado'!$AB$155:$BA$1048576,MATCH($A479,'Hoja de Trabajo para listado'!$AB$155:$AB$1048576,0),MATCH((CUADRO!L$4&amp;$E479),'Hoja de Trabajo para listado'!$AB$151:$BA$151,0)),0)+IFERROR(INDEX('Hoja de Trabajo para listado'!$BC$155:$CB$1048576,MATCH($A479,'Hoja de Trabajo para listado'!$BC$155:$BC$1048576,0),MATCH((CUADRO!L$4&amp;$E479),'Hoja de Trabajo para listado'!$BC$151:$CB$151,0)),0)+IFERROR(INDEX('Hoja de Trabajo para listado'!$DE$153:$DG$274,MATCH($A479,'Hoja de Trabajo para listado'!$DE$153:$DE$1048576,0),MATCH((CUADRO!L$4&amp;$E479),'Hoja de Trabajo para listado'!$DE$151:$DG$151,0)),0)+IFERROR(INDEX('Hoja de Trabajo para listado'!$CD$155:$DC$1048576,MATCH($A479,'Hoja de Trabajo para listado'!$CD$155:$CD$1048576,0),MATCH((CUADRO!L$4&amp;$E479),'Hoja de Trabajo para listado'!$CD$151:$DC$151,0)),0)</f>
        <v>0</v>
      </c>
      <c r="M479" s="241">
        <f ca="1">+IFERROR(INDEX('Hoja de Trabajo para listado'!$A$155:$Z$1048576,MATCH($A479,'Hoja de Trabajo para listado'!$A$155:$A$1048576,0),MATCH((CUADRO!M$4&amp;$E479),'Hoja de Trabajo para listado'!$A$151:$Z$151,0)),0)+IFERROR(INDEX('Hoja de Trabajo para listado'!$AB$155:$BA$1048576,MATCH($A479,'Hoja de Trabajo para listado'!$AB$155:$AB$1048576,0),MATCH((CUADRO!M$4&amp;$E479),'Hoja de Trabajo para listado'!$AB$151:$BA$151,0)),0)+IFERROR(INDEX('Hoja de Trabajo para listado'!$BC$155:$CB$1048576,MATCH($A479,'Hoja de Trabajo para listado'!$BC$155:$BC$1048576,0),MATCH((CUADRO!M$4&amp;$E479),'Hoja de Trabajo para listado'!$BC$151:$CB$151,0)),0)+IFERROR(INDEX('Hoja de Trabajo para listado'!$DE$153:$DG$274,MATCH($A479,'Hoja de Trabajo para listado'!$DE$153:$DE$1048576,0),MATCH((CUADRO!M$4&amp;$E479),'Hoja de Trabajo para listado'!$DE$151:$DG$151,0)),0)+IFERROR(INDEX('Hoja de Trabajo para listado'!$CD$155:$DC$1048576,MATCH($A479,'Hoja de Trabajo para listado'!$CD$155:$CD$1048576,0),MATCH((CUADRO!M$4&amp;$E479),'Hoja de Trabajo para listado'!$CD$151:$DC$151,0)),0)</f>
        <v>0</v>
      </c>
      <c r="N479" s="241">
        <f ca="1">+IFERROR(INDEX('Hoja de Trabajo para listado'!$A$155:$Z$1048576,MATCH($A479,'Hoja de Trabajo para listado'!$A$155:$A$1048576,0),MATCH((CUADRO!N$4&amp;$E479),'Hoja de Trabajo para listado'!$A$151:$Z$151,0)),0)+IFERROR(INDEX('Hoja de Trabajo para listado'!$AB$155:$BA$1048576,MATCH($A479,'Hoja de Trabajo para listado'!$AB$155:$AB$1048576,0),MATCH((CUADRO!N$4&amp;$E479),'Hoja de Trabajo para listado'!$AB$151:$BA$151,0)),0)+IFERROR(INDEX('Hoja de Trabajo para listado'!$BC$155:$CB$1048576,MATCH($A479,'Hoja de Trabajo para listado'!$BC$155:$BC$1048576,0),MATCH((CUADRO!N$4&amp;$E479),'Hoja de Trabajo para listado'!$BC$151:$CB$151,0)),0)+IFERROR(INDEX('Hoja de Trabajo para listado'!$DE$153:$DG$274,MATCH($A479,'Hoja de Trabajo para listado'!$DE$153:$DE$1048576,0),MATCH((CUADRO!N$4&amp;$E479),'Hoja de Trabajo para listado'!$DE$151:$DG$151,0)),0)+IFERROR(INDEX('Hoja de Trabajo para listado'!$CD$155:$DC$1048576,MATCH($A479,'Hoja de Trabajo para listado'!$CD$155:$CD$1048576,0),MATCH((CUADRO!N$4&amp;$E479),'Hoja de Trabajo para listado'!$CD$151:$DC$151,0)),0)</f>
        <v>0</v>
      </c>
      <c r="O479" s="241">
        <f ca="1">+IFERROR(INDEX('Hoja de Trabajo para listado'!$A$155:$Z$1048576,MATCH($A479,'Hoja de Trabajo para listado'!$A$155:$A$1048576,0),MATCH((CUADRO!O$4&amp;$E479),'Hoja de Trabajo para listado'!$A$151:$Z$151,0)),0)+IFERROR(INDEX('Hoja de Trabajo para listado'!$AB$155:$BA$1048576,MATCH($A479,'Hoja de Trabajo para listado'!$AB$155:$AB$1048576,0),MATCH((CUADRO!O$4&amp;$E479),'Hoja de Trabajo para listado'!$AB$151:$BA$151,0)),0)+IFERROR(INDEX('Hoja de Trabajo para listado'!$BC$155:$CB$1048576,MATCH($A479,'Hoja de Trabajo para listado'!$BC$155:$BC$1048576,0),MATCH((CUADRO!O$4&amp;$E479),'Hoja de Trabajo para listado'!$BC$151:$CB$151,0)),0)+IFERROR(INDEX('Hoja de Trabajo para listado'!$DE$153:$DG$274,MATCH($A479,'Hoja de Trabajo para listado'!$DE$153:$DE$1048576,0),MATCH((CUADRO!O$4&amp;$E479),'Hoja de Trabajo para listado'!$DE$151:$DG$151,0)),0)+IFERROR(INDEX('Hoja de Trabajo para listado'!$CD$155:$DC$1048576,MATCH($A479,'Hoja de Trabajo para listado'!$CD$155:$CD$1048576,0),MATCH((CUADRO!O$4&amp;$E479),'Hoja de Trabajo para listado'!$CD$151:$DC$151,0)),0)</f>
        <v>0</v>
      </c>
      <c r="P479" s="241">
        <f ca="1">+IFERROR(INDEX('Hoja de Trabajo para listado'!$A$155:$Z$1048576,MATCH($A479,'Hoja de Trabajo para listado'!$A$155:$A$1048576,0),MATCH((CUADRO!P$4&amp;$E479),'Hoja de Trabajo para listado'!$A$151:$Z$151,0)),0)+IFERROR(INDEX('Hoja de Trabajo para listado'!$AB$155:$BA$1048576,MATCH($A479,'Hoja de Trabajo para listado'!$AB$155:$AB$1048576,0),MATCH((CUADRO!P$4&amp;$E479),'Hoja de Trabajo para listado'!$AB$151:$BA$151,0)),0)+IFERROR(INDEX('Hoja de Trabajo para listado'!$BC$155:$CB$1048576,MATCH($A479,'Hoja de Trabajo para listado'!$BC$155:$BC$1048576,0),MATCH((CUADRO!P$4&amp;$E479),'Hoja de Trabajo para listado'!$BC$151:$CB$151,0)),0)+IFERROR(INDEX('Hoja de Trabajo para listado'!$DE$153:$DG$274,MATCH($A479,'Hoja de Trabajo para listado'!$DE$153:$DE$1048576,0),MATCH((CUADRO!P$4&amp;$E479),'Hoja de Trabajo para listado'!$DE$151:$DG$151,0)),0)+IFERROR(INDEX('Hoja de Trabajo para listado'!$CD$155:$DC$1048576,MATCH($A479,'Hoja de Trabajo para listado'!$CD$155:$CD$1048576,0),MATCH((CUADRO!P$4&amp;$E479),'Hoja de Trabajo para listado'!$CD$151:$DC$151,0)),0)</f>
        <v>0</v>
      </c>
      <c r="Q479" s="241">
        <f ca="1">+IFERROR(INDEX('Hoja de Trabajo para listado'!$A$155:$Z$1048576,MATCH($A479,'Hoja de Trabajo para listado'!$A$155:$A$1048576,0),MATCH((CUADRO!Q$4&amp;$E479),'Hoja de Trabajo para listado'!$A$151:$Z$151,0)),0)+IFERROR(INDEX('Hoja de Trabajo para listado'!$AB$155:$BA$1048576,MATCH($A479,'Hoja de Trabajo para listado'!$AB$155:$AB$1048576,0),MATCH((CUADRO!Q$4&amp;$E479),'Hoja de Trabajo para listado'!$AB$151:$BA$151,0)),0)+IFERROR(INDEX('Hoja de Trabajo para listado'!$BC$155:$CB$1048576,MATCH($A479,'Hoja de Trabajo para listado'!$BC$155:$BC$1048576,0),MATCH((CUADRO!Q$4&amp;$E479),'Hoja de Trabajo para listado'!$BC$151:$CB$151,0)),0)+IFERROR(INDEX('Hoja de Trabajo para listado'!$DE$153:$DG$274,MATCH($A479,'Hoja de Trabajo para listado'!$DE$153:$DE$1048576,0),MATCH((CUADRO!Q$4&amp;$E479),'Hoja de Trabajo para listado'!$DE$151:$DG$151,0)),0)+IFERROR(INDEX('Hoja de Trabajo para listado'!$CD$155:$DC$1048576,MATCH($A479,'Hoja de Trabajo para listado'!$CD$155:$CD$1048576,0),MATCH((CUADRO!Q$4&amp;$E479),'Hoja de Trabajo para listado'!$CD$151:$DC$151,0)),0)</f>
        <v>0</v>
      </c>
      <c r="R479" s="241">
        <f t="shared" ca="1" si="14"/>
        <v>0</v>
      </c>
      <c r="S479" s="247"/>
      <c r="T479" s="241">
        <f ca="1">+T480</f>
        <v>0</v>
      </c>
      <c r="U479" s="240">
        <f t="shared" si="15"/>
        <v>1</v>
      </c>
    </row>
    <row r="480" spans="1:21" customFormat="1" ht="15" hidden="1" customHeight="1">
      <c r="A480" s="32">
        <v>1120</v>
      </c>
      <c r="B480" s="382"/>
      <c r="C480" s="245" t="str">
        <f>+VLOOKUP(A480,bd_lista!$A$3:$C$592,3,FALSE)</f>
        <v>Gobierno Autónomo Municipal de San Lucas</v>
      </c>
      <c r="D480" s="384"/>
      <c r="E480" s="242" t="s">
        <v>684</v>
      </c>
      <c r="F480" s="241">
        <f ca="1">+IFERROR(INDEX('Hoja de Trabajo para listado'!$A$155:$Z$1048576,MATCH($A480,'Hoja de Trabajo para listado'!$A$155:$A$1048576,0),MATCH((CUADRO!F$4&amp;$E480),'Hoja de Trabajo para listado'!$A$151:$Z$151,0)),0)+IFERROR(INDEX('Hoja de Trabajo para listado'!$AB$155:$BA$1048576,MATCH($A480,'Hoja de Trabajo para listado'!$AB$155:$AB$1048576,0),MATCH((CUADRO!F$4&amp;$E480),'Hoja de Trabajo para listado'!$AB$151:$BA$151,0)),0)+IFERROR(INDEX('Hoja de Trabajo para listado'!$BC$155:$CB$1048576,MATCH($A480,'Hoja de Trabajo para listado'!$BC$155:$BC$1048576,0),MATCH((CUADRO!F$4&amp;$E480),'Hoja de Trabajo para listado'!$BC$151:$CB$151,0)),0)+IFERROR(INDEX('Hoja de Trabajo para listado'!$DE$153:$DG$274,MATCH($A480,'Hoja de Trabajo para listado'!$DE$153:$DE$1048576,0),MATCH((CUADRO!F$4&amp;$E480),'Hoja de Trabajo para listado'!$DE$151:$DG$151,0)),0)+IFERROR(INDEX('Hoja de Trabajo para listado'!$CD$155:$DC$1048576,MATCH($A480,'Hoja de Trabajo para listado'!$CD$155:$CD$1048576,0),MATCH((CUADRO!F$4&amp;$E480),'Hoja de Trabajo para listado'!$CD$151:$DC$151,0)),0)</f>
        <v>0</v>
      </c>
      <c r="G480" s="241">
        <f ca="1">+IFERROR(INDEX('Hoja de Trabajo para listado'!$A$155:$Z$1048576,MATCH($A480,'Hoja de Trabajo para listado'!$A$155:$A$1048576,0),MATCH((CUADRO!G$4&amp;$E480),'Hoja de Trabajo para listado'!$A$151:$Z$151,0)),0)+IFERROR(INDEX('Hoja de Trabajo para listado'!$AB$155:$BA$1048576,MATCH($A480,'Hoja de Trabajo para listado'!$AB$155:$AB$1048576,0),MATCH((CUADRO!G$4&amp;$E480),'Hoja de Trabajo para listado'!$AB$151:$BA$151,0)),0)+IFERROR(INDEX('Hoja de Trabajo para listado'!$BC$155:$CB$1048576,MATCH($A480,'Hoja de Trabajo para listado'!$BC$155:$BC$1048576,0),MATCH((CUADRO!G$4&amp;$E480),'Hoja de Trabajo para listado'!$BC$151:$CB$151,0)),0)+IFERROR(INDEX('Hoja de Trabajo para listado'!$DE$153:$DG$274,MATCH($A480,'Hoja de Trabajo para listado'!$DE$153:$DE$1048576,0),MATCH((CUADRO!G$4&amp;$E480),'Hoja de Trabajo para listado'!$DE$151:$DG$151,0)),0)+IFERROR(INDEX('Hoja de Trabajo para listado'!$CD$155:$DC$1048576,MATCH($A480,'Hoja de Trabajo para listado'!$CD$155:$CD$1048576,0),MATCH((CUADRO!G$4&amp;$E480),'Hoja de Trabajo para listado'!$CD$151:$DC$151,0)),0)</f>
        <v>0</v>
      </c>
      <c r="H480" s="241">
        <f ca="1">+IFERROR(INDEX('Hoja de Trabajo para listado'!$A$155:$Z$1048576,MATCH($A480,'Hoja de Trabajo para listado'!$A$155:$A$1048576,0),MATCH((CUADRO!H$4&amp;$E480),'Hoja de Trabajo para listado'!$A$151:$Z$151,0)),0)+IFERROR(INDEX('Hoja de Trabajo para listado'!$AB$155:$BA$1048576,MATCH($A480,'Hoja de Trabajo para listado'!$AB$155:$AB$1048576,0),MATCH((CUADRO!H$4&amp;$E480),'Hoja de Trabajo para listado'!$AB$151:$BA$151,0)),0)+IFERROR(INDEX('Hoja de Trabajo para listado'!$BC$155:$CB$1048576,MATCH($A480,'Hoja de Trabajo para listado'!$BC$155:$BC$1048576,0),MATCH((CUADRO!H$4&amp;$E480),'Hoja de Trabajo para listado'!$BC$151:$CB$151,0)),0)+IFERROR(INDEX('Hoja de Trabajo para listado'!$DE$153:$DG$274,MATCH($A480,'Hoja de Trabajo para listado'!$DE$153:$DE$1048576,0),MATCH((CUADRO!H$4&amp;$E480),'Hoja de Trabajo para listado'!$DE$151:$DG$151,0)),0)+IFERROR(INDEX('Hoja de Trabajo para listado'!$CD$155:$DC$1048576,MATCH($A480,'Hoja de Trabajo para listado'!$CD$155:$CD$1048576,0),MATCH((CUADRO!H$4&amp;$E480),'Hoja de Trabajo para listado'!$CD$151:$DC$151,0)),0)</f>
        <v>0</v>
      </c>
      <c r="I480" s="241">
        <f ca="1">+IFERROR(INDEX('Hoja de Trabajo para listado'!$A$155:$Z$1048576,MATCH($A480,'Hoja de Trabajo para listado'!$A$155:$A$1048576,0),MATCH((CUADRO!I$4&amp;$E480),'Hoja de Trabajo para listado'!$A$151:$Z$151,0)),0)+IFERROR(INDEX('Hoja de Trabajo para listado'!$AB$155:$BA$1048576,MATCH($A480,'Hoja de Trabajo para listado'!$AB$155:$AB$1048576,0),MATCH((CUADRO!I$4&amp;$E480),'Hoja de Trabajo para listado'!$AB$151:$BA$151,0)),0)+IFERROR(INDEX('Hoja de Trabajo para listado'!$BC$155:$CB$1048576,MATCH($A480,'Hoja de Trabajo para listado'!$BC$155:$BC$1048576,0),MATCH((CUADRO!I$4&amp;$E480),'Hoja de Trabajo para listado'!$BC$151:$CB$151,0)),0)+IFERROR(INDEX('Hoja de Trabajo para listado'!$DE$153:$DG$274,MATCH($A480,'Hoja de Trabajo para listado'!$DE$153:$DE$1048576,0),MATCH((CUADRO!I$4&amp;$E480),'Hoja de Trabajo para listado'!$DE$151:$DG$151,0)),0)+IFERROR(INDEX('Hoja de Trabajo para listado'!$CD$155:$DC$1048576,MATCH($A480,'Hoja de Trabajo para listado'!$CD$155:$CD$1048576,0),MATCH((CUADRO!I$4&amp;$E480),'Hoja de Trabajo para listado'!$CD$151:$DC$151,0)),0)</f>
        <v>0</v>
      </c>
      <c r="J480" s="241">
        <f ca="1">+IFERROR(INDEX('Hoja de Trabajo para listado'!$A$155:$Z$1048576,MATCH($A480,'Hoja de Trabajo para listado'!$A$155:$A$1048576,0),MATCH((CUADRO!J$4&amp;$E480),'Hoja de Trabajo para listado'!$A$151:$Z$151,0)),0)+IFERROR(INDEX('Hoja de Trabajo para listado'!$AB$155:$BA$1048576,MATCH($A480,'Hoja de Trabajo para listado'!$AB$155:$AB$1048576,0),MATCH((CUADRO!J$4&amp;$E480),'Hoja de Trabajo para listado'!$AB$151:$BA$151,0)),0)+IFERROR(INDEX('Hoja de Trabajo para listado'!$BC$155:$CB$1048576,MATCH($A480,'Hoja de Trabajo para listado'!$BC$155:$BC$1048576,0),MATCH((CUADRO!J$4&amp;$E480),'Hoja de Trabajo para listado'!$BC$151:$CB$151,0)),0)+IFERROR(INDEX('Hoja de Trabajo para listado'!$DE$153:$DG$274,MATCH($A480,'Hoja de Trabajo para listado'!$DE$153:$DE$1048576,0),MATCH((CUADRO!J$4&amp;$E480),'Hoja de Trabajo para listado'!$DE$151:$DG$151,0)),0)+IFERROR(INDEX('Hoja de Trabajo para listado'!$CD$155:$DC$1048576,MATCH($A480,'Hoja de Trabajo para listado'!$CD$155:$CD$1048576,0),MATCH((CUADRO!J$4&amp;$E480),'Hoja de Trabajo para listado'!$CD$151:$DC$151,0)),0)</f>
        <v>0</v>
      </c>
      <c r="K480" s="241">
        <f ca="1">+IFERROR(INDEX('Hoja de Trabajo para listado'!$A$155:$Z$1048576,MATCH($A480,'Hoja de Trabajo para listado'!$A$155:$A$1048576,0),MATCH((CUADRO!K$4&amp;$E480),'Hoja de Trabajo para listado'!$A$151:$Z$151,0)),0)+IFERROR(INDEX('Hoja de Trabajo para listado'!$AB$155:$BA$1048576,MATCH($A480,'Hoja de Trabajo para listado'!$AB$155:$AB$1048576,0),MATCH((CUADRO!K$4&amp;$E480),'Hoja de Trabajo para listado'!$AB$151:$BA$151,0)),0)+IFERROR(INDEX('Hoja de Trabajo para listado'!$BC$155:$CB$1048576,MATCH($A480,'Hoja de Trabajo para listado'!$BC$155:$BC$1048576,0),MATCH((CUADRO!K$4&amp;$E480),'Hoja de Trabajo para listado'!$BC$151:$CB$151,0)),0)+IFERROR(INDEX('Hoja de Trabajo para listado'!$DE$153:$DG$274,MATCH($A480,'Hoja de Trabajo para listado'!$DE$153:$DE$1048576,0),MATCH((CUADRO!K$4&amp;$E480),'Hoja de Trabajo para listado'!$DE$151:$DG$151,0)),0)+IFERROR(INDEX('Hoja de Trabajo para listado'!$CD$155:$DC$1048576,MATCH($A480,'Hoja de Trabajo para listado'!$CD$155:$CD$1048576,0),MATCH((CUADRO!K$4&amp;$E480),'Hoja de Trabajo para listado'!$CD$151:$DC$151,0)),0)</f>
        <v>0</v>
      </c>
      <c r="L480" s="241">
        <f ca="1">+IFERROR(INDEX('Hoja de Trabajo para listado'!$A$155:$Z$1048576,MATCH($A480,'Hoja de Trabajo para listado'!$A$155:$A$1048576,0),MATCH((CUADRO!L$4&amp;$E480),'Hoja de Trabajo para listado'!$A$151:$Z$151,0)),0)+IFERROR(INDEX('Hoja de Trabajo para listado'!$AB$155:$BA$1048576,MATCH($A480,'Hoja de Trabajo para listado'!$AB$155:$AB$1048576,0),MATCH((CUADRO!L$4&amp;$E480),'Hoja de Trabajo para listado'!$AB$151:$BA$151,0)),0)+IFERROR(INDEX('Hoja de Trabajo para listado'!$BC$155:$CB$1048576,MATCH($A480,'Hoja de Trabajo para listado'!$BC$155:$BC$1048576,0),MATCH((CUADRO!L$4&amp;$E480),'Hoja de Trabajo para listado'!$BC$151:$CB$151,0)),0)+IFERROR(INDEX('Hoja de Trabajo para listado'!$DE$153:$DG$274,MATCH($A480,'Hoja de Trabajo para listado'!$DE$153:$DE$1048576,0),MATCH((CUADRO!L$4&amp;$E480),'Hoja de Trabajo para listado'!$DE$151:$DG$151,0)),0)+IFERROR(INDEX('Hoja de Trabajo para listado'!$CD$155:$DC$1048576,MATCH($A480,'Hoja de Trabajo para listado'!$CD$155:$CD$1048576,0),MATCH((CUADRO!L$4&amp;$E480),'Hoja de Trabajo para listado'!$CD$151:$DC$151,0)),0)</f>
        <v>0</v>
      </c>
      <c r="M480" s="241">
        <f ca="1">+IFERROR(INDEX('Hoja de Trabajo para listado'!$A$155:$Z$1048576,MATCH($A480,'Hoja de Trabajo para listado'!$A$155:$A$1048576,0),MATCH((CUADRO!M$4&amp;$E480),'Hoja de Trabajo para listado'!$A$151:$Z$151,0)),0)+IFERROR(INDEX('Hoja de Trabajo para listado'!$AB$155:$BA$1048576,MATCH($A480,'Hoja de Trabajo para listado'!$AB$155:$AB$1048576,0),MATCH((CUADRO!M$4&amp;$E480),'Hoja de Trabajo para listado'!$AB$151:$BA$151,0)),0)+IFERROR(INDEX('Hoja de Trabajo para listado'!$BC$155:$CB$1048576,MATCH($A480,'Hoja de Trabajo para listado'!$BC$155:$BC$1048576,0),MATCH((CUADRO!M$4&amp;$E480),'Hoja de Trabajo para listado'!$BC$151:$CB$151,0)),0)+IFERROR(INDEX('Hoja de Trabajo para listado'!$DE$153:$DG$274,MATCH($A480,'Hoja de Trabajo para listado'!$DE$153:$DE$1048576,0),MATCH((CUADRO!M$4&amp;$E480),'Hoja de Trabajo para listado'!$DE$151:$DG$151,0)),0)+IFERROR(INDEX('Hoja de Trabajo para listado'!$CD$155:$DC$1048576,MATCH($A480,'Hoja de Trabajo para listado'!$CD$155:$CD$1048576,0),MATCH((CUADRO!M$4&amp;$E480),'Hoja de Trabajo para listado'!$CD$151:$DC$151,0)),0)</f>
        <v>0</v>
      </c>
      <c r="N480" s="241">
        <f ca="1">+IFERROR(INDEX('Hoja de Trabajo para listado'!$A$155:$Z$1048576,MATCH($A480,'Hoja de Trabajo para listado'!$A$155:$A$1048576,0),MATCH((CUADRO!N$4&amp;$E480),'Hoja de Trabajo para listado'!$A$151:$Z$151,0)),0)+IFERROR(INDEX('Hoja de Trabajo para listado'!$AB$155:$BA$1048576,MATCH($A480,'Hoja de Trabajo para listado'!$AB$155:$AB$1048576,0),MATCH((CUADRO!N$4&amp;$E480),'Hoja de Trabajo para listado'!$AB$151:$BA$151,0)),0)+IFERROR(INDEX('Hoja de Trabajo para listado'!$BC$155:$CB$1048576,MATCH($A480,'Hoja de Trabajo para listado'!$BC$155:$BC$1048576,0),MATCH((CUADRO!N$4&amp;$E480),'Hoja de Trabajo para listado'!$BC$151:$CB$151,0)),0)+IFERROR(INDEX('Hoja de Trabajo para listado'!$DE$153:$DG$274,MATCH($A480,'Hoja de Trabajo para listado'!$DE$153:$DE$1048576,0),MATCH((CUADRO!N$4&amp;$E480),'Hoja de Trabajo para listado'!$DE$151:$DG$151,0)),0)+IFERROR(INDEX('Hoja de Trabajo para listado'!$CD$155:$DC$1048576,MATCH($A480,'Hoja de Trabajo para listado'!$CD$155:$CD$1048576,0),MATCH((CUADRO!N$4&amp;$E480),'Hoja de Trabajo para listado'!$CD$151:$DC$151,0)),0)</f>
        <v>0</v>
      </c>
      <c r="O480" s="241">
        <f ca="1">+IFERROR(INDEX('Hoja de Trabajo para listado'!$A$155:$Z$1048576,MATCH($A480,'Hoja de Trabajo para listado'!$A$155:$A$1048576,0),MATCH((CUADRO!O$4&amp;$E480),'Hoja de Trabajo para listado'!$A$151:$Z$151,0)),0)+IFERROR(INDEX('Hoja de Trabajo para listado'!$AB$155:$BA$1048576,MATCH($A480,'Hoja de Trabajo para listado'!$AB$155:$AB$1048576,0),MATCH((CUADRO!O$4&amp;$E480),'Hoja de Trabajo para listado'!$AB$151:$BA$151,0)),0)+IFERROR(INDEX('Hoja de Trabajo para listado'!$BC$155:$CB$1048576,MATCH($A480,'Hoja de Trabajo para listado'!$BC$155:$BC$1048576,0),MATCH((CUADRO!O$4&amp;$E480),'Hoja de Trabajo para listado'!$BC$151:$CB$151,0)),0)+IFERROR(INDEX('Hoja de Trabajo para listado'!$DE$153:$DG$274,MATCH($A480,'Hoja de Trabajo para listado'!$DE$153:$DE$1048576,0),MATCH((CUADRO!O$4&amp;$E480),'Hoja de Trabajo para listado'!$DE$151:$DG$151,0)),0)+IFERROR(INDEX('Hoja de Trabajo para listado'!$CD$155:$DC$1048576,MATCH($A480,'Hoja de Trabajo para listado'!$CD$155:$CD$1048576,0),MATCH((CUADRO!O$4&amp;$E480),'Hoja de Trabajo para listado'!$CD$151:$DC$151,0)),0)</f>
        <v>0</v>
      </c>
      <c r="P480" s="241">
        <f ca="1">+IFERROR(INDEX('Hoja de Trabajo para listado'!$A$155:$Z$1048576,MATCH($A480,'Hoja de Trabajo para listado'!$A$155:$A$1048576,0),MATCH((CUADRO!P$4&amp;$E480),'Hoja de Trabajo para listado'!$A$151:$Z$151,0)),0)+IFERROR(INDEX('Hoja de Trabajo para listado'!$AB$155:$BA$1048576,MATCH($A480,'Hoja de Trabajo para listado'!$AB$155:$AB$1048576,0),MATCH((CUADRO!P$4&amp;$E480),'Hoja de Trabajo para listado'!$AB$151:$BA$151,0)),0)+IFERROR(INDEX('Hoja de Trabajo para listado'!$BC$155:$CB$1048576,MATCH($A480,'Hoja de Trabajo para listado'!$BC$155:$BC$1048576,0),MATCH((CUADRO!P$4&amp;$E480),'Hoja de Trabajo para listado'!$BC$151:$CB$151,0)),0)+IFERROR(INDEX('Hoja de Trabajo para listado'!$DE$153:$DG$274,MATCH($A480,'Hoja de Trabajo para listado'!$DE$153:$DE$1048576,0),MATCH((CUADRO!P$4&amp;$E480),'Hoja de Trabajo para listado'!$DE$151:$DG$151,0)),0)+IFERROR(INDEX('Hoja de Trabajo para listado'!$CD$155:$DC$1048576,MATCH($A480,'Hoja de Trabajo para listado'!$CD$155:$CD$1048576,0),MATCH((CUADRO!P$4&amp;$E480),'Hoja de Trabajo para listado'!$CD$151:$DC$151,0)),0)</f>
        <v>0</v>
      </c>
      <c r="Q480" s="241">
        <f ca="1">+IFERROR(INDEX('Hoja de Trabajo para listado'!$A$155:$Z$1048576,MATCH($A480,'Hoja de Trabajo para listado'!$A$155:$A$1048576,0),MATCH((CUADRO!Q$4&amp;$E480),'Hoja de Trabajo para listado'!$A$151:$Z$151,0)),0)+IFERROR(INDEX('Hoja de Trabajo para listado'!$AB$155:$BA$1048576,MATCH($A480,'Hoja de Trabajo para listado'!$AB$155:$AB$1048576,0),MATCH((CUADRO!Q$4&amp;$E480),'Hoja de Trabajo para listado'!$AB$151:$BA$151,0)),0)+IFERROR(INDEX('Hoja de Trabajo para listado'!$BC$155:$CB$1048576,MATCH($A480,'Hoja de Trabajo para listado'!$BC$155:$BC$1048576,0),MATCH((CUADRO!Q$4&amp;$E480),'Hoja de Trabajo para listado'!$BC$151:$CB$151,0)),0)+IFERROR(INDEX('Hoja de Trabajo para listado'!$DE$153:$DG$274,MATCH($A480,'Hoja de Trabajo para listado'!$DE$153:$DE$1048576,0),MATCH((CUADRO!Q$4&amp;$E480),'Hoja de Trabajo para listado'!$DE$151:$DG$151,0)),0)+IFERROR(INDEX('Hoja de Trabajo para listado'!$CD$155:$DC$1048576,MATCH($A480,'Hoja de Trabajo para listado'!$CD$155:$CD$1048576,0),MATCH((CUADRO!Q$4&amp;$E480),'Hoja de Trabajo para listado'!$CD$151:$DC$151,0)),0)</f>
        <v>0</v>
      </c>
      <c r="R480" s="241">
        <f t="shared" ca="1" si="14"/>
        <v>0</v>
      </c>
      <c r="S480" s="247">
        <f ca="1">+R479+R480</f>
        <v>0</v>
      </c>
      <c r="T480" s="241">
        <f ca="1">+S480</f>
        <v>0</v>
      </c>
      <c r="U480" s="240">
        <f t="shared" si="15"/>
        <v>2</v>
      </c>
    </row>
    <row r="481" spans="1:21" customFormat="1" ht="15" hidden="1" customHeight="1">
      <c r="A481" s="32">
        <v>1121</v>
      </c>
      <c r="B481" s="381">
        <f>+A481</f>
        <v>1121</v>
      </c>
      <c r="C481" s="245" t="str">
        <f>+VLOOKUP(A481,bd_lista!$A$3:$C$592,3,FALSE)</f>
        <v>Gobierno Autónomo Municipal de Incahuasi</v>
      </c>
      <c r="D481" s="383" t="str">
        <f>+C481</f>
        <v>Gobierno Autónomo Municipal de Incahuasi</v>
      </c>
      <c r="E481" s="240" t="s">
        <v>683</v>
      </c>
      <c r="F481" s="241">
        <f ca="1">+IFERROR(INDEX('Hoja de Trabajo para listado'!$A$155:$Z$1048576,MATCH($A481,'Hoja de Trabajo para listado'!$A$155:$A$1048576,0),MATCH((CUADRO!F$4&amp;$E481),'Hoja de Trabajo para listado'!$A$151:$Z$151,0)),0)+IFERROR(INDEX('Hoja de Trabajo para listado'!$AB$155:$BA$1048576,MATCH($A481,'Hoja de Trabajo para listado'!$AB$155:$AB$1048576,0),MATCH((CUADRO!F$4&amp;$E481),'Hoja de Trabajo para listado'!$AB$151:$BA$151,0)),0)+IFERROR(INDEX('Hoja de Trabajo para listado'!$BC$155:$CB$1048576,MATCH($A481,'Hoja de Trabajo para listado'!$BC$155:$BC$1048576,0),MATCH((CUADRO!F$4&amp;$E481),'Hoja de Trabajo para listado'!$BC$151:$CB$151,0)),0)+IFERROR(INDEX('Hoja de Trabajo para listado'!$DE$153:$DG$274,MATCH($A481,'Hoja de Trabajo para listado'!$DE$153:$DE$1048576,0),MATCH((CUADRO!F$4&amp;$E481),'Hoja de Trabajo para listado'!$DE$151:$DG$151,0)),0)+IFERROR(INDEX('Hoja de Trabajo para listado'!$CD$155:$DC$1048576,MATCH($A481,'Hoja de Trabajo para listado'!$CD$155:$CD$1048576,0),MATCH((CUADRO!F$4&amp;$E481),'Hoja de Trabajo para listado'!$CD$151:$DC$151,0)),0)</f>
        <v>0</v>
      </c>
      <c r="G481" s="241">
        <f ca="1">+IFERROR(INDEX('Hoja de Trabajo para listado'!$A$155:$Z$1048576,MATCH($A481,'Hoja de Trabajo para listado'!$A$155:$A$1048576,0),MATCH((CUADRO!G$4&amp;$E481),'Hoja de Trabajo para listado'!$A$151:$Z$151,0)),0)+IFERROR(INDEX('Hoja de Trabajo para listado'!$AB$155:$BA$1048576,MATCH($A481,'Hoja de Trabajo para listado'!$AB$155:$AB$1048576,0),MATCH((CUADRO!G$4&amp;$E481),'Hoja de Trabajo para listado'!$AB$151:$BA$151,0)),0)+IFERROR(INDEX('Hoja de Trabajo para listado'!$BC$155:$CB$1048576,MATCH($A481,'Hoja de Trabajo para listado'!$BC$155:$BC$1048576,0),MATCH((CUADRO!G$4&amp;$E481),'Hoja de Trabajo para listado'!$BC$151:$CB$151,0)),0)+IFERROR(INDEX('Hoja de Trabajo para listado'!$DE$153:$DG$274,MATCH($A481,'Hoja de Trabajo para listado'!$DE$153:$DE$1048576,0),MATCH((CUADRO!G$4&amp;$E481),'Hoja de Trabajo para listado'!$DE$151:$DG$151,0)),0)+IFERROR(INDEX('Hoja de Trabajo para listado'!$CD$155:$DC$1048576,MATCH($A481,'Hoja de Trabajo para listado'!$CD$155:$CD$1048576,0),MATCH((CUADRO!G$4&amp;$E481),'Hoja de Trabajo para listado'!$CD$151:$DC$151,0)),0)</f>
        <v>0</v>
      </c>
      <c r="H481" s="241">
        <f ca="1">+IFERROR(INDEX('Hoja de Trabajo para listado'!$A$155:$Z$1048576,MATCH($A481,'Hoja de Trabajo para listado'!$A$155:$A$1048576,0),MATCH((CUADRO!H$4&amp;$E481),'Hoja de Trabajo para listado'!$A$151:$Z$151,0)),0)+IFERROR(INDEX('Hoja de Trabajo para listado'!$AB$155:$BA$1048576,MATCH($A481,'Hoja de Trabajo para listado'!$AB$155:$AB$1048576,0),MATCH((CUADRO!H$4&amp;$E481),'Hoja de Trabajo para listado'!$AB$151:$BA$151,0)),0)+IFERROR(INDEX('Hoja de Trabajo para listado'!$BC$155:$CB$1048576,MATCH($A481,'Hoja de Trabajo para listado'!$BC$155:$BC$1048576,0),MATCH((CUADRO!H$4&amp;$E481),'Hoja de Trabajo para listado'!$BC$151:$CB$151,0)),0)+IFERROR(INDEX('Hoja de Trabajo para listado'!$DE$153:$DG$274,MATCH($A481,'Hoja de Trabajo para listado'!$DE$153:$DE$1048576,0),MATCH((CUADRO!H$4&amp;$E481),'Hoja de Trabajo para listado'!$DE$151:$DG$151,0)),0)+IFERROR(INDEX('Hoja de Trabajo para listado'!$CD$155:$DC$1048576,MATCH($A481,'Hoja de Trabajo para listado'!$CD$155:$CD$1048576,0),MATCH((CUADRO!H$4&amp;$E481),'Hoja de Trabajo para listado'!$CD$151:$DC$151,0)),0)</f>
        <v>0</v>
      </c>
      <c r="I481" s="241">
        <f ca="1">+IFERROR(INDEX('Hoja de Trabajo para listado'!$A$155:$Z$1048576,MATCH($A481,'Hoja de Trabajo para listado'!$A$155:$A$1048576,0),MATCH((CUADRO!I$4&amp;$E481),'Hoja de Trabajo para listado'!$A$151:$Z$151,0)),0)+IFERROR(INDEX('Hoja de Trabajo para listado'!$AB$155:$BA$1048576,MATCH($A481,'Hoja de Trabajo para listado'!$AB$155:$AB$1048576,0),MATCH((CUADRO!I$4&amp;$E481),'Hoja de Trabajo para listado'!$AB$151:$BA$151,0)),0)+IFERROR(INDEX('Hoja de Trabajo para listado'!$BC$155:$CB$1048576,MATCH($A481,'Hoja de Trabajo para listado'!$BC$155:$BC$1048576,0),MATCH((CUADRO!I$4&amp;$E481),'Hoja de Trabajo para listado'!$BC$151:$CB$151,0)),0)+IFERROR(INDEX('Hoja de Trabajo para listado'!$DE$153:$DG$274,MATCH($A481,'Hoja de Trabajo para listado'!$DE$153:$DE$1048576,0),MATCH((CUADRO!I$4&amp;$E481),'Hoja de Trabajo para listado'!$DE$151:$DG$151,0)),0)+IFERROR(INDEX('Hoja de Trabajo para listado'!$CD$155:$DC$1048576,MATCH($A481,'Hoja de Trabajo para listado'!$CD$155:$CD$1048576,0),MATCH((CUADRO!I$4&amp;$E481),'Hoja de Trabajo para listado'!$CD$151:$DC$151,0)),0)</f>
        <v>0</v>
      </c>
      <c r="J481" s="241">
        <f ca="1">+IFERROR(INDEX('Hoja de Trabajo para listado'!$A$155:$Z$1048576,MATCH($A481,'Hoja de Trabajo para listado'!$A$155:$A$1048576,0),MATCH((CUADRO!J$4&amp;$E481),'Hoja de Trabajo para listado'!$A$151:$Z$151,0)),0)+IFERROR(INDEX('Hoja de Trabajo para listado'!$AB$155:$BA$1048576,MATCH($A481,'Hoja de Trabajo para listado'!$AB$155:$AB$1048576,0),MATCH((CUADRO!J$4&amp;$E481),'Hoja de Trabajo para listado'!$AB$151:$BA$151,0)),0)+IFERROR(INDEX('Hoja de Trabajo para listado'!$BC$155:$CB$1048576,MATCH($A481,'Hoja de Trabajo para listado'!$BC$155:$BC$1048576,0),MATCH((CUADRO!J$4&amp;$E481),'Hoja de Trabajo para listado'!$BC$151:$CB$151,0)),0)+IFERROR(INDEX('Hoja de Trabajo para listado'!$DE$153:$DG$274,MATCH($A481,'Hoja de Trabajo para listado'!$DE$153:$DE$1048576,0),MATCH((CUADRO!J$4&amp;$E481),'Hoja de Trabajo para listado'!$DE$151:$DG$151,0)),0)+IFERROR(INDEX('Hoja de Trabajo para listado'!$CD$155:$DC$1048576,MATCH($A481,'Hoja de Trabajo para listado'!$CD$155:$CD$1048576,0),MATCH((CUADRO!J$4&amp;$E481),'Hoja de Trabajo para listado'!$CD$151:$DC$151,0)),0)</f>
        <v>0</v>
      </c>
      <c r="K481" s="241">
        <f ca="1">+IFERROR(INDEX('Hoja de Trabajo para listado'!$A$155:$Z$1048576,MATCH($A481,'Hoja de Trabajo para listado'!$A$155:$A$1048576,0),MATCH((CUADRO!K$4&amp;$E481),'Hoja de Trabajo para listado'!$A$151:$Z$151,0)),0)+IFERROR(INDEX('Hoja de Trabajo para listado'!$AB$155:$BA$1048576,MATCH($A481,'Hoja de Trabajo para listado'!$AB$155:$AB$1048576,0),MATCH((CUADRO!K$4&amp;$E481),'Hoja de Trabajo para listado'!$AB$151:$BA$151,0)),0)+IFERROR(INDEX('Hoja de Trabajo para listado'!$BC$155:$CB$1048576,MATCH($A481,'Hoja de Trabajo para listado'!$BC$155:$BC$1048576,0),MATCH((CUADRO!K$4&amp;$E481),'Hoja de Trabajo para listado'!$BC$151:$CB$151,0)),0)+IFERROR(INDEX('Hoja de Trabajo para listado'!$DE$153:$DG$274,MATCH($A481,'Hoja de Trabajo para listado'!$DE$153:$DE$1048576,0),MATCH((CUADRO!K$4&amp;$E481),'Hoja de Trabajo para listado'!$DE$151:$DG$151,0)),0)+IFERROR(INDEX('Hoja de Trabajo para listado'!$CD$155:$DC$1048576,MATCH($A481,'Hoja de Trabajo para listado'!$CD$155:$CD$1048576,0),MATCH((CUADRO!K$4&amp;$E481),'Hoja de Trabajo para listado'!$CD$151:$DC$151,0)),0)</f>
        <v>0</v>
      </c>
      <c r="L481" s="241">
        <f ca="1">+IFERROR(INDEX('Hoja de Trabajo para listado'!$A$155:$Z$1048576,MATCH($A481,'Hoja de Trabajo para listado'!$A$155:$A$1048576,0),MATCH((CUADRO!L$4&amp;$E481),'Hoja de Trabajo para listado'!$A$151:$Z$151,0)),0)+IFERROR(INDEX('Hoja de Trabajo para listado'!$AB$155:$BA$1048576,MATCH($A481,'Hoja de Trabajo para listado'!$AB$155:$AB$1048576,0),MATCH((CUADRO!L$4&amp;$E481),'Hoja de Trabajo para listado'!$AB$151:$BA$151,0)),0)+IFERROR(INDEX('Hoja de Trabajo para listado'!$BC$155:$CB$1048576,MATCH($A481,'Hoja de Trabajo para listado'!$BC$155:$BC$1048576,0),MATCH((CUADRO!L$4&amp;$E481),'Hoja de Trabajo para listado'!$BC$151:$CB$151,0)),0)+IFERROR(INDEX('Hoja de Trabajo para listado'!$DE$153:$DG$274,MATCH($A481,'Hoja de Trabajo para listado'!$DE$153:$DE$1048576,0),MATCH((CUADRO!L$4&amp;$E481),'Hoja de Trabajo para listado'!$DE$151:$DG$151,0)),0)+IFERROR(INDEX('Hoja de Trabajo para listado'!$CD$155:$DC$1048576,MATCH($A481,'Hoja de Trabajo para listado'!$CD$155:$CD$1048576,0),MATCH((CUADRO!L$4&amp;$E481),'Hoja de Trabajo para listado'!$CD$151:$DC$151,0)),0)</f>
        <v>0</v>
      </c>
      <c r="M481" s="241">
        <f ca="1">+IFERROR(INDEX('Hoja de Trabajo para listado'!$A$155:$Z$1048576,MATCH($A481,'Hoja de Trabajo para listado'!$A$155:$A$1048576,0),MATCH((CUADRO!M$4&amp;$E481),'Hoja de Trabajo para listado'!$A$151:$Z$151,0)),0)+IFERROR(INDEX('Hoja de Trabajo para listado'!$AB$155:$BA$1048576,MATCH($A481,'Hoja de Trabajo para listado'!$AB$155:$AB$1048576,0),MATCH((CUADRO!M$4&amp;$E481),'Hoja de Trabajo para listado'!$AB$151:$BA$151,0)),0)+IFERROR(INDEX('Hoja de Trabajo para listado'!$BC$155:$CB$1048576,MATCH($A481,'Hoja de Trabajo para listado'!$BC$155:$BC$1048576,0),MATCH((CUADRO!M$4&amp;$E481),'Hoja de Trabajo para listado'!$BC$151:$CB$151,0)),0)+IFERROR(INDEX('Hoja de Trabajo para listado'!$DE$153:$DG$274,MATCH($A481,'Hoja de Trabajo para listado'!$DE$153:$DE$1048576,0),MATCH((CUADRO!M$4&amp;$E481),'Hoja de Trabajo para listado'!$DE$151:$DG$151,0)),0)+IFERROR(INDEX('Hoja de Trabajo para listado'!$CD$155:$DC$1048576,MATCH($A481,'Hoja de Trabajo para listado'!$CD$155:$CD$1048576,0),MATCH((CUADRO!M$4&amp;$E481),'Hoja de Trabajo para listado'!$CD$151:$DC$151,0)),0)</f>
        <v>0</v>
      </c>
      <c r="N481" s="241">
        <f ca="1">+IFERROR(INDEX('Hoja de Trabajo para listado'!$A$155:$Z$1048576,MATCH($A481,'Hoja de Trabajo para listado'!$A$155:$A$1048576,0),MATCH((CUADRO!N$4&amp;$E481),'Hoja de Trabajo para listado'!$A$151:$Z$151,0)),0)+IFERROR(INDEX('Hoja de Trabajo para listado'!$AB$155:$BA$1048576,MATCH($A481,'Hoja de Trabajo para listado'!$AB$155:$AB$1048576,0),MATCH((CUADRO!N$4&amp;$E481),'Hoja de Trabajo para listado'!$AB$151:$BA$151,0)),0)+IFERROR(INDEX('Hoja de Trabajo para listado'!$BC$155:$CB$1048576,MATCH($A481,'Hoja de Trabajo para listado'!$BC$155:$BC$1048576,0),MATCH((CUADRO!N$4&amp;$E481),'Hoja de Trabajo para listado'!$BC$151:$CB$151,0)),0)+IFERROR(INDEX('Hoja de Trabajo para listado'!$DE$153:$DG$274,MATCH($A481,'Hoja de Trabajo para listado'!$DE$153:$DE$1048576,0),MATCH((CUADRO!N$4&amp;$E481),'Hoja de Trabajo para listado'!$DE$151:$DG$151,0)),0)+IFERROR(INDEX('Hoja de Trabajo para listado'!$CD$155:$DC$1048576,MATCH($A481,'Hoja de Trabajo para listado'!$CD$155:$CD$1048576,0),MATCH((CUADRO!N$4&amp;$E481),'Hoja de Trabajo para listado'!$CD$151:$DC$151,0)),0)</f>
        <v>0</v>
      </c>
      <c r="O481" s="241">
        <f ca="1">+IFERROR(INDEX('Hoja de Trabajo para listado'!$A$155:$Z$1048576,MATCH($A481,'Hoja de Trabajo para listado'!$A$155:$A$1048576,0),MATCH((CUADRO!O$4&amp;$E481),'Hoja de Trabajo para listado'!$A$151:$Z$151,0)),0)+IFERROR(INDEX('Hoja de Trabajo para listado'!$AB$155:$BA$1048576,MATCH($A481,'Hoja de Trabajo para listado'!$AB$155:$AB$1048576,0),MATCH((CUADRO!O$4&amp;$E481),'Hoja de Trabajo para listado'!$AB$151:$BA$151,0)),0)+IFERROR(INDEX('Hoja de Trabajo para listado'!$BC$155:$CB$1048576,MATCH($A481,'Hoja de Trabajo para listado'!$BC$155:$BC$1048576,0),MATCH((CUADRO!O$4&amp;$E481),'Hoja de Trabajo para listado'!$BC$151:$CB$151,0)),0)+IFERROR(INDEX('Hoja de Trabajo para listado'!$DE$153:$DG$274,MATCH($A481,'Hoja de Trabajo para listado'!$DE$153:$DE$1048576,0),MATCH((CUADRO!O$4&amp;$E481),'Hoja de Trabajo para listado'!$DE$151:$DG$151,0)),0)+IFERROR(INDEX('Hoja de Trabajo para listado'!$CD$155:$DC$1048576,MATCH($A481,'Hoja de Trabajo para listado'!$CD$155:$CD$1048576,0),MATCH((CUADRO!O$4&amp;$E481),'Hoja de Trabajo para listado'!$CD$151:$DC$151,0)),0)</f>
        <v>0</v>
      </c>
      <c r="P481" s="241">
        <f ca="1">+IFERROR(INDEX('Hoja de Trabajo para listado'!$A$155:$Z$1048576,MATCH($A481,'Hoja de Trabajo para listado'!$A$155:$A$1048576,0),MATCH((CUADRO!P$4&amp;$E481),'Hoja de Trabajo para listado'!$A$151:$Z$151,0)),0)+IFERROR(INDEX('Hoja de Trabajo para listado'!$AB$155:$BA$1048576,MATCH($A481,'Hoja de Trabajo para listado'!$AB$155:$AB$1048576,0),MATCH((CUADRO!P$4&amp;$E481),'Hoja de Trabajo para listado'!$AB$151:$BA$151,0)),0)+IFERROR(INDEX('Hoja de Trabajo para listado'!$BC$155:$CB$1048576,MATCH($A481,'Hoja de Trabajo para listado'!$BC$155:$BC$1048576,0),MATCH((CUADRO!P$4&amp;$E481),'Hoja de Trabajo para listado'!$BC$151:$CB$151,0)),0)+IFERROR(INDEX('Hoja de Trabajo para listado'!$DE$153:$DG$274,MATCH($A481,'Hoja de Trabajo para listado'!$DE$153:$DE$1048576,0),MATCH((CUADRO!P$4&amp;$E481),'Hoja de Trabajo para listado'!$DE$151:$DG$151,0)),0)+IFERROR(INDEX('Hoja de Trabajo para listado'!$CD$155:$DC$1048576,MATCH($A481,'Hoja de Trabajo para listado'!$CD$155:$CD$1048576,0),MATCH((CUADRO!P$4&amp;$E481),'Hoja de Trabajo para listado'!$CD$151:$DC$151,0)),0)</f>
        <v>0</v>
      </c>
      <c r="Q481" s="241">
        <f ca="1">+IFERROR(INDEX('Hoja de Trabajo para listado'!$A$155:$Z$1048576,MATCH($A481,'Hoja de Trabajo para listado'!$A$155:$A$1048576,0),MATCH((CUADRO!Q$4&amp;$E481),'Hoja de Trabajo para listado'!$A$151:$Z$151,0)),0)+IFERROR(INDEX('Hoja de Trabajo para listado'!$AB$155:$BA$1048576,MATCH($A481,'Hoja de Trabajo para listado'!$AB$155:$AB$1048576,0),MATCH((CUADRO!Q$4&amp;$E481),'Hoja de Trabajo para listado'!$AB$151:$BA$151,0)),0)+IFERROR(INDEX('Hoja de Trabajo para listado'!$BC$155:$CB$1048576,MATCH($A481,'Hoja de Trabajo para listado'!$BC$155:$BC$1048576,0),MATCH((CUADRO!Q$4&amp;$E481),'Hoja de Trabajo para listado'!$BC$151:$CB$151,0)),0)+IFERROR(INDEX('Hoja de Trabajo para listado'!$DE$153:$DG$274,MATCH($A481,'Hoja de Trabajo para listado'!$DE$153:$DE$1048576,0),MATCH((CUADRO!Q$4&amp;$E481),'Hoja de Trabajo para listado'!$DE$151:$DG$151,0)),0)+IFERROR(INDEX('Hoja de Trabajo para listado'!$CD$155:$DC$1048576,MATCH($A481,'Hoja de Trabajo para listado'!$CD$155:$CD$1048576,0),MATCH((CUADRO!Q$4&amp;$E481),'Hoja de Trabajo para listado'!$CD$151:$DC$151,0)),0)</f>
        <v>0</v>
      </c>
      <c r="R481" s="241">
        <f t="shared" ca="1" si="14"/>
        <v>0</v>
      </c>
      <c r="S481" s="247"/>
      <c r="T481" s="241">
        <f ca="1">+T482</f>
        <v>0</v>
      </c>
      <c r="U481" s="240">
        <f t="shared" si="15"/>
        <v>1</v>
      </c>
    </row>
    <row r="482" spans="1:21" customFormat="1" ht="15" hidden="1" customHeight="1">
      <c r="A482" s="32">
        <v>1121</v>
      </c>
      <c r="B482" s="382"/>
      <c r="C482" s="245" t="str">
        <f>+VLOOKUP(A482,bd_lista!$A$3:$C$592,3,FALSE)</f>
        <v>Gobierno Autónomo Municipal de Incahuasi</v>
      </c>
      <c r="D482" s="384"/>
      <c r="E482" s="242" t="s">
        <v>684</v>
      </c>
      <c r="F482" s="241">
        <f ca="1">+IFERROR(INDEX('Hoja de Trabajo para listado'!$A$155:$Z$1048576,MATCH($A482,'Hoja de Trabajo para listado'!$A$155:$A$1048576,0),MATCH((CUADRO!F$4&amp;$E482),'Hoja de Trabajo para listado'!$A$151:$Z$151,0)),0)+IFERROR(INDEX('Hoja de Trabajo para listado'!$AB$155:$BA$1048576,MATCH($A482,'Hoja de Trabajo para listado'!$AB$155:$AB$1048576,0),MATCH((CUADRO!F$4&amp;$E482),'Hoja de Trabajo para listado'!$AB$151:$BA$151,0)),0)+IFERROR(INDEX('Hoja de Trabajo para listado'!$BC$155:$CB$1048576,MATCH($A482,'Hoja de Trabajo para listado'!$BC$155:$BC$1048576,0),MATCH((CUADRO!F$4&amp;$E482),'Hoja de Trabajo para listado'!$BC$151:$CB$151,0)),0)+IFERROR(INDEX('Hoja de Trabajo para listado'!$DE$153:$DG$274,MATCH($A482,'Hoja de Trabajo para listado'!$DE$153:$DE$1048576,0),MATCH((CUADRO!F$4&amp;$E482),'Hoja de Trabajo para listado'!$DE$151:$DG$151,0)),0)+IFERROR(INDEX('Hoja de Trabajo para listado'!$CD$155:$DC$1048576,MATCH($A482,'Hoja de Trabajo para listado'!$CD$155:$CD$1048576,0),MATCH((CUADRO!F$4&amp;$E482),'Hoja de Trabajo para listado'!$CD$151:$DC$151,0)),0)</f>
        <v>0</v>
      </c>
      <c r="G482" s="241">
        <f ca="1">+IFERROR(INDEX('Hoja de Trabajo para listado'!$A$155:$Z$1048576,MATCH($A482,'Hoja de Trabajo para listado'!$A$155:$A$1048576,0),MATCH((CUADRO!G$4&amp;$E482),'Hoja de Trabajo para listado'!$A$151:$Z$151,0)),0)+IFERROR(INDEX('Hoja de Trabajo para listado'!$AB$155:$BA$1048576,MATCH($A482,'Hoja de Trabajo para listado'!$AB$155:$AB$1048576,0),MATCH((CUADRO!G$4&amp;$E482),'Hoja de Trabajo para listado'!$AB$151:$BA$151,0)),0)+IFERROR(INDEX('Hoja de Trabajo para listado'!$BC$155:$CB$1048576,MATCH($A482,'Hoja de Trabajo para listado'!$BC$155:$BC$1048576,0),MATCH((CUADRO!G$4&amp;$E482),'Hoja de Trabajo para listado'!$BC$151:$CB$151,0)),0)+IFERROR(INDEX('Hoja de Trabajo para listado'!$DE$153:$DG$274,MATCH($A482,'Hoja de Trabajo para listado'!$DE$153:$DE$1048576,0),MATCH((CUADRO!G$4&amp;$E482),'Hoja de Trabajo para listado'!$DE$151:$DG$151,0)),0)+IFERROR(INDEX('Hoja de Trabajo para listado'!$CD$155:$DC$1048576,MATCH($A482,'Hoja de Trabajo para listado'!$CD$155:$CD$1048576,0),MATCH((CUADRO!G$4&amp;$E482),'Hoja de Trabajo para listado'!$CD$151:$DC$151,0)),0)</f>
        <v>0</v>
      </c>
      <c r="H482" s="241">
        <f ca="1">+IFERROR(INDEX('Hoja de Trabajo para listado'!$A$155:$Z$1048576,MATCH($A482,'Hoja de Trabajo para listado'!$A$155:$A$1048576,0),MATCH((CUADRO!H$4&amp;$E482),'Hoja de Trabajo para listado'!$A$151:$Z$151,0)),0)+IFERROR(INDEX('Hoja de Trabajo para listado'!$AB$155:$BA$1048576,MATCH($A482,'Hoja de Trabajo para listado'!$AB$155:$AB$1048576,0),MATCH((CUADRO!H$4&amp;$E482),'Hoja de Trabajo para listado'!$AB$151:$BA$151,0)),0)+IFERROR(INDEX('Hoja de Trabajo para listado'!$BC$155:$CB$1048576,MATCH($A482,'Hoja de Trabajo para listado'!$BC$155:$BC$1048576,0),MATCH((CUADRO!H$4&amp;$E482),'Hoja de Trabajo para listado'!$BC$151:$CB$151,0)),0)+IFERROR(INDEX('Hoja de Trabajo para listado'!$DE$153:$DG$274,MATCH($A482,'Hoja de Trabajo para listado'!$DE$153:$DE$1048576,0),MATCH((CUADRO!H$4&amp;$E482),'Hoja de Trabajo para listado'!$DE$151:$DG$151,0)),0)+IFERROR(INDEX('Hoja de Trabajo para listado'!$CD$155:$DC$1048576,MATCH($A482,'Hoja de Trabajo para listado'!$CD$155:$CD$1048576,0),MATCH((CUADRO!H$4&amp;$E482),'Hoja de Trabajo para listado'!$CD$151:$DC$151,0)),0)</f>
        <v>0</v>
      </c>
      <c r="I482" s="241">
        <f ca="1">+IFERROR(INDEX('Hoja de Trabajo para listado'!$A$155:$Z$1048576,MATCH($A482,'Hoja de Trabajo para listado'!$A$155:$A$1048576,0),MATCH((CUADRO!I$4&amp;$E482),'Hoja de Trabajo para listado'!$A$151:$Z$151,0)),0)+IFERROR(INDEX('Hoja de Trabajo para listado'!$AB$155:$BA$1048576,MATCH($A482,'Hoja de Trabajo para listado'!$AB$155:$AB$1048576,0),MATCH((CUADRO!I$4&amp;$E482),'Hoja de Trabajo para listado'!$AB$151:$BA$151,0)),0)+IFERROR(INDEX('Hoja de Trabajo para listado'!$BC$155:$CB$1048576,MATCH($A482,'Hoja de Trabajo para listado'!$BC$155:$BC$1048576,0),MATCH((CUADRO!I$4&amp;$E482),'Hoja de Trabajo para listado'!$BC$151:$CB$151,0)),0)+IFERROR(INDEX('Hoja de Trabajo para listado'!$DE$153:$DG$274,MATCH($A482,'Hoja de Trabajo para listado'!$DE$153:$DE$1048576,0),MATCH((CUADRO!I$4&amp;$E482),'Hoja de Trabajo para listado'!$DE$151:$DG$151,0)),0)+IFERROR(INDEX('Hoja de Trabajo para listado'!$CD$155:$DC$1048576,MATCH($A482,'Hoja de Trabajo para listado'!$CD$155:$CD$1048576,0),MATCH((CUADRO!I$4&amp;$E482),'Hoja de Trabajo para listado'!$CD$151:$DC$151,0)),0)</f>
        <v>0</v>
      </c>
      <c r="J482" s="241">
        <f ca="1">+IFERROR(INDEX('Hoja de Trabajo para listado'!$A$155:$Z$1048576,MATCH($A482,'Hoja de Trabajo para listado'!$A$155:$A$1048576,0),MATCH((CUADRO!J$4&amp;$E482),'Hoja de Trabajo para listado'!$A$151:$Z$151,0)),0)+IFERROR(INDEX('Hoja de Trabajo para listado'!$AB$155:$BA$1048576,MATCH($A482,'Hoja de Trabajo para listado'!$AB$155:$AB$1048576,0),MATCH((CUADRO!J$4&amp;$E482),'Hoja de Trabajo para listado'!$AB$151:$BA$151,0)),0)+IFERROR(INDEX('Hoja de Trabajo para listado'!$BC$155:$CB$1048576,MATCH($A482,'Hoja de Trabajo para listado'!$BC$155:$BC$1048576,0),MATCH((CUADRO!J$4&amp;$E482),'Hoja de Trabajo para listado'!$BC$151:$CB$151,0)),0)+IFERROR(INDEX('Hoja de Trabajo para listado'!$DE$153:$DG$274,MATCH($A482,'Hoja de Trabajo para listado'!$DE$153:$DE$1048576,0),MATCH((CUADRO!J$4&amp;$E482),'Hoja de Trabajo para listado'!$DE$151:$DG$151,0)),0)+IFERROR(INDEX('Hoja de Trabajo para listado'!$CD$155:$DC$1048576,MATCH($A482,'Hoja de Trabajo para listado'!$CD$155:$CD$1048576,0),MATCH((CUADRO!J$4&amp;$E482),'Hoja de Trabajo para listado'!$CD$151:$DC$151,0)),0)</f>
        <v>0</v>
      </c>
      <c r="K482" s="241">
        <f ca="1">+IFERROR(INDEX('Hoja de Trabajo para listado'!$A$155:$Z$1048576,MATCH($A482,'Hoja de Trabajo para listado'!$A$155:$A$1048576,0),MATCH((CUADRO!K$4&amp;$E482),'Hoja de Trabajo para listado'!$A$151:$Z$151,0)),0)+IFERROR(INDEX('Hoja de Trabajo para listado'!$AB$155:$BA$1048576,MATCH($A482,'Hoja de Trabajo para listado'!$AB$155:$AB$1048576,0),MATCH((CUADRO!K$4&amp;$E482),'Hoja de Trabajo para listado'!$AB$151:$BA$151,0)),0)+IFERROR(INDEX('Hoja de Trabajo para listado'!$BC$155:$CB$1048576,MATCH($A482,'Hoja de Trabajo para listado'!$BC$155:$BC$1048576,0),MATCH((CUADRO!K$4&amp;$E482),'Hoja de Trabajo para listado'!$BC$151:$CB$151,0)),0)+IFERROR(INDEX('Hoja de Trabajo para listado'!$DE$153:$DG$274,MATCH($A482,'Hoja de Trabajo para listado'!$DE$153:$DE$1048576,0),MATCH((CUADRO!K$4&amp;$E482),'Hoja de Trabajo para listado'!$DE$151:$DG$151,0)),0)+IFERROR(INDEX('Hoja de Trabajo para listado'!$CD$155:$DC$1048576,MATCH($A482,'Hoja de Trabajo para listado'!$CD$155:$CD$1048576,0),MATCH((CUADRO!K$4&amp;$E482),'Hoja de Trabajo para listado'!$CD$151:$DC$151,0)),0)</f>
        <v>0</v>
      </c>
      <c r="L482" s="241">
        <f ca="1">+IFERROR(INDEX('Hoja de Trabajo para listado'!$A$155:$Z$1048576,MATCH($A482,'Hoja de Trabajo para listado'!$A$155:$A$1048576,0),MATCH((CUADRO!L$4&amp;$E482),'Hoja de Trabajo para listado'!$A$151:$Z$151,0)),0)+IFERROR(INDEX('Hoja de Trabajo para listado'!$AB$155:$BA$1048576,MATCH($A482,'Hoja de Trabajo para listado'!$AB$155:$AB$1048576,0),MATCH((CUADRO!L$4&amp;$E482),'Hoja de Trabajo para listado'!$AB$151:$BA$151,0)),0)+IFERROR(INDEX('Hoja de Trabajo para listado'!$BC$155:$CB$1048576,MATCH($A482,'Hoja de Trabajo para listado'!$BC$155:$BC$1048576,0),MATCH((CUADRO!L$4&amp;$E482),'Hoja de Trabajo para listado'!$BC$151:$CB$151,0)),0)+IFERROR(INDEX('Hoja de Trabajo para listado'!$DE$153:$DG$274,MATCH($A482,'Hoja de Trabajo para listado'!$DE$153:$DE$1048576,0),MATCH((CUADRO!L$4&amp;$E482),'Hoja de Trabajo para listado'!$DE$151:$DG$151,0)),0)+IFERROR(INDEX('Hoja de Trabajo para listado'!$CD$155:$DC$1048576,MATCH($A482,'Hoja de Trabajo para listado'!$CD$155:$CD$1048576,0),MATCH((CUADRO!L$4&amp;$E482),'Hoja de Trabajo para listado'!$CD$151:$DC$151,0)),0)</f>
        <v>0</v>
      </c>
      <c r="M482" s="241">
        <f ca="1">+IFERROR(INDEX('Hoja de Trabajo para listado'!$A$155:$Z$1048576,MATCH($A482,'Hoja de Trabajo para listado'!$A$155:$A$1048576,0),MATCH((CUADRO!M$4&amp;$E482),'Hoja de Trabajo para listado'!$A$151:$Z$151,0)),0)+IFERROR(INDEX('Hoja de Trabajo para listado'!$AB$155:$BA$1048576,MATCH($A482,'Hoja de Trabajo para listado'!$AB$155:$AB$1048576,0),MATCH((CUADRO!M$4&amp;$E482),'Hoja de Trabajo para listado'!$AB$151:$BA$151,0)),0)+IFERROR(INDEX('Hoja de Trabajo para listado'!$BC$155:$CB$1048576,MATCH($A482,'Hoja de Trabajo para listado'!$BC$155:$BC$1048576,0),MATCH((CUADRO!M$4&amp;$E482),'Hoja de Trabajo para listado'!$BC$151:$CB$151,0)),0)+IFERROR(INDEX('Hoja de Trabajo para listado'!$DE$153:$DG$274,MATCH($A482,'Hoja de Trabajo para listado'!$DE$153:$DE$1048576,0),MATCH((CUADRO!M$4&amp;$E482),'Hoja de Trabajo para listado'!$DE$151:$DG$151,0)),0)+IFERROR(INDEX('Hoja de Trabajo para listado'!$CD$155:$DC$1048576,MATCH($A482,'Hoja de Trabajo para listado'!$CD$155:$CD$1048576,0),MATCH((CUADRO!M$4&amp;$E482),'Hoja de Trabajo para listado'!$CD$151:$DC$151,0)),0)</f>
        <v>0</v>
      </c>
      <c r="N482" s="241">
        <f ca="1">+IFERROR(INDEX('Hoja de Trabajo para listado'!$A$155:$Z$1048576,MATCH($A482,'Hoja de Trabajo para listado'!$A$155:$A$1048576,0),MATCH((CUADRO!N$4&amp;$E482),'Hoja de Trabajo para listado'!$A$151:$Z$151,0)),0)+IFERROR(INDEX('Hoja de Trabajo para listado'!$AB$155:$BA$1048576,MATCH($A482,'Hoja de Trabajo para listado'!$AB$155:$AB$1048576,0),MATCH((CUADRO!N$4&amp;$E482),'Hoja de Trabajo para listado'!$AB$151:$BA$151,0)),0)+IFERROR(INDEX('Hoja de Trabajo para listado'!$BC$155:$CB$1048576,MATCH($A482,'Hoja de Trabajo para listado'!$BC$155:$BC$1048576,0),MATCH((CUADRO!N$4&amp;$E482),'Hoja de Trabajo para listado'!$BC$151:$CB$151,0)),0)+IFERROR(INDEX('Hoja de Trabajo para listado'!$DE$153:$DG$274,MATCH($A482,'Hoja de Trabajo para listado'!$DE$153:$DE$1048576,0),MATCH((CUADRO!N$4&amp;$E482),'Hoja de Trabajo para listado'!$DE$151:$DG$151,0)),0)+IFERROR(INDEX('Hoja de Trabajo para listado'!$CD$155:$DC$1048576,MATCH($A482,'Hoja de Trabajo para listado'!$CD$155:$CD$1048576,0),MATCH((CUADRO!N$4&amp;$E482),'Hoja de Trabajo para listado'!$CD$151:$DC$151,0)),0)</f>
        <v>0</v>
      </c>
      <c r="O482" s="241">
        <f ca="1">+IFERROR(INDEX('Hoja de Trabajo para listado'!$A$155:$Z$1048576,MATCH($A482,'Hoja de Trabajo para listado'!$A$155:$A$1048576,0),MATCH((CUADRO!O$4&amp;$E482),'Hoja de Trabajo para listado'!$A$151:$Z$151,0)),0)+IFERROR(INDEX('Hoja de Trabajo para listado'!$AB$155:$BA$1048576,MATCH($A482,'Hoja de Trabajo para listado'!$AB$155:$AB$1048576,0),MATCH((CUADRO!O$4&amp;$E482),'Hoja de Trabajo para listado'!$AB$151:$BA$151,0)),0)+IFERROR(INDEX('Hoja de Trabajo para listado'!$BC$155:$CB$1048576,MATCH($A482,'Hoja de Trabajo para listado'!$BC$155:$BC$1048576,0),MATCH((CUADRO!O$4&amp;$E482),'Hoja de Trabajo para listado'!$BC$151:$CB$151,0)),0)+IFERROR(INDEX('Hoja de Trabajo para listado'!$DE$153:$DG$274,MATCH($A482,'Hoja de Trabajo para listado'!$DE$153:$DE$1048576,0),MATCH((CUADRO!O$4&amp;$E482),'Hoja de Trabajo para listado'!$DE$151:$DG$151,0)),0)+IFERROR(INDEX('Hoja de Trabajo para listado'!$CD$155:$DC$1048576,MATCH($A482,'Hoja de Trabajo para listado'!$CD$155:$CD$1048576,0),MATCH((CUADRO!O$4&amp;$E482),'Hoja de Trabajo para listado'!$CD$151:$DC$151,0)),0)</f>
        <v>0</v>
      </c>
      <c r="P482" s="241">
        <f ca="1">+IFERROR(INDEX('Hoja de Trabajo para listado'!$A$155:$Z$1048576,MATCH($A482,'Hoja de Trabajo para listado'!$A$155:$A$1048576,0),MATCH((CUADRO!P$4&amp;$E482),'Hoja de Trabajo para listado'!$A$151:$Z$151,0)),0)+IFERROR(INDEX('Hoja de Trabajo para listado'!$AB$155:$BA$1048576,MATCH($A482,'Hoja de Trabajo para listado'!$AB$155:$AB$1048576,0),MATCH((CUADRO!P$4&amp;$E482),'Hoja de Trabajo para listado'!$AB$151:$BA$151,0)),0)+IFERROR(INDEX('Hoja de Trabajo para listado'!$BC$155:$CB$1048576,MATCH($A482,'Hoja de Trabajo para listado'!$BC$155:$BC$1048576,0),MATCH((CUADRO!P$4&amp;$E482),'Hoja de Trabajo para listado'!$BC$151:$CB$151,0)),0)+IFERROR(INDEX('Hoja de Trabajo para listado'!$DE$153:$DG$274,MATCH($A482,'Hoja de Trabajo para listado'!$DE$153:$DE$1048576,0),MATCH((CUADRO!P$4&amp;$E482),'Hoja de Trabajo para listado'!$DE$151:$DG$151,0)),0)+IFERROR(INDEX('Hoja de Trabajo para listado'!$CD$155:$DC$1048576,MATCH($A482,'Hoja de Trabajo para listado'!$CD$155:$CD$1048576,0),MATCH((CUADRO!P$4&amp;$E482),'Hoja de Trabajo para listado'!$CD$151:$DC$151,0)),0)</f>
        <v>0</v>
      </c>
      <c r="Q482" s="241">
        <f ca="1">+IFERROR(INDEX('Hoja de Trabajo para listado'!$A$155:$Z$1048576,MATCH($A482,'Hoja de Trabajo para listado'!$A$155:$A$1048576,0),MATCH((CUADRO!Q$4&amp;$E482),'Hoja de Trabajo para listado'!$A$151:$Z$151,0)),0)+IFERROR(INDEX('Hoja de Trabajo para listado'!$AB$155:$BA$1048576,MATCH($A482,'Hoja de Trabajo para listado'!$AB$155:$AB$1048576,0),MATCH((CUADRO!Q$4&amp;$E482),'Hoja de Trabajo para listado'!$AB$151:$BA$151,0)),0)+IFERROR(INDEX('Hoja de Trabajo para listado'!$BC$155:$CB$1048576,MATCH($A482,'Hoja de Trabajo para listado'!$BC$155:$BC$1048576,0),MATCH((CUADRO!Q$4&amp;$E482),'Hoja de Trabajo para listado'!$BC$151:$CB$151,0)),0)+IFERROR(INDEX('Hoja de Trabajo para listado'!$DE$153:$DG$274,MATCH($A482,'Hoja de Trabajo para listado'!$DE$153:$DE$1048576,0),MATCH((CUADRO!Q$4&amp;$E482),'Hoja de Trabajo para listado'!$DE$151:$DG$151,0)),0)+IFERROR(INDEX('Hoja de Trabajo para listado'!$CD$155:$DC$1048576,MATCH($A482,'Hoja de Trabajo para listado'!$CD$155:$CD$1048576,0),MATCH((CUADRO!Q$4&amp;$E482),'Hoja de Trabajo para listado'!$CD$151:$DC$151,0)),0)</f>
        <v>0</v>
      </c>
      <c r="R482" s="241">
        <f t="shared" ca="1" si="14"/>
        <v>0</v>
      </c>
      <c r="S482" s="247">
        <f ca="1">+R481+R482</f>
        <v>0</v>
      </c>
      <c r="T482" s="241">
        <f ca="1">+S482</f>
        <v>0</v>
      </c>
      <c r="U482" s="240">
        <f t="shared" si="15"/>
        <v>2</v>
      </c>
    </row>
    <row r="483" spans="1:21" customFormat="1" ht="15" hidden="1" customHeight="1">
      <c r="A483" s="32">
        <v>1122</v>
      </c>
      <c r="B483" s="381">
        <f>+A483</f>
        <v>1122</v>
      </c>
      <c r="C483" s="245" t="str">
        <f>+VLOOKUP(A483,bd_lista!$A$3:$C$592,3,FALSE)</f>
        <v>Gobierno Autónomo Municipal de Villa Serrano</v>
      </c>
      <c r="D483" s="383" t="str">
        <f>+C483</f>
        <v>Gobierno Autónomo Municipal de Villa Serrano</v>
      </c>
      <c r="E483" s="240" t="s">
        <v>683</v>
      </c>
      <c r="F483" s="241">
        <f ca="1">+IFERROR(INDEX('Hoja de Trabajo para listado'!$A$155:$Z$1048576,MATCH($A483,'Hoja de Trabajo para listado'!$A$155:$A$1048576,0),MATCH((CUADRO!F$4&amp;$E483),'Hoja de Trabajo para listado'!$A$151:$Z$151,0)),0)+IFERROR(INDEX('Hoja de Trabajo para listado'!$AB$155:$BA$1048576,MATCH($A483,'Hoja de Trabajo para listado'!$AB$155:$AB$1048576,0),MATCH((CUADRO!F$4&amp;$E483),'Hoja de Trabajo para listado'!$AB$151:$BA$151,0)),0)+IFERROR(INDEX('Hoja de Trabajo para listado'!$BC$155:$CB$1048576,MATCH($A483,'Hoja de Trabajo para listado'!$BC$155:$BC$1048576,0),MATCH((CUADRO!F$4&amp;$E483),'Hoja de Trabajo para listado'!$BC$151:$CB$151,0)),0)+IFERROR(INDEX('Hoja de Trabajo para listado'!$DE$153:$DG$274,MATCH($A483,'Hoja de Trabajo para listado'!$DE$153:$DE$1048576,0),MATCH((CUADRO!F$4&amp;$E483),'Hoja de Trabajo para listado'!$DE$151:$DG$151,0)),0)+IFERROR(INDEX('Hoja de Trabajo para listado'!$CD$155:$DC$1048576,MATCH($A483,'Hoja de Trabajo para listado'!$CD$155:$CD$1048576,0),MATCH((CUADRO!F$4&amp;$E483),'Hoja de Trabajo para listado'!$CD$151:$DC$151,0)),0)</f>
        <v>0</v>
      </c>
      <c r="G483" s="241">
        <f ca="1">+IFERROR(INDEX('Hoja de Trabajo para listado'!$A$155:$Z$1048576,MATCH($A483,'Hoja de Trabajo para listado'!$A$155:$A$1048576,0),MATCH((CUADRO!G$4&amp;$E483),'Hoja de Trabajo para listado'!$A$151:$Z$151,0)),0)+IFERROR(INDEX('Hoja de Trabajo para listado'!$AB$155:$BA$1048576,MATCH($A483,'Hoja de Trabajo para listado'!$AB$155:$AB$1048576,0),MATCH((CUADRO!G$4&amp;$E483),'Hoja de Trabajo para listado'!$AB$151:$BA$151,0)),0)+IFERROR(INDEX('Hoja de Trabajo para listado'!$BC$155:$CB$1048576,MATCH($A483,'Hoja de Trabajo para listado'!$BC$155:$BC$1048576,0),MATCH((CUADRO!G$4&amp;$E483),'Hoja de Trabajo para listado'!$BC$151:$CB$151,0)),0)+IFERROR(INDEX('Hoja de Trabajo para listado'!$DE$153:$DG$274,MATCH($A483,'Hoja de Trabajo para listado'!$DE$153:$DE$1048576,0),MATCH((CUADRO!G$4&amp;$E483),'Hoja de Trabajo para listado'!$DE$151:$DG$151,0)),0)+IFERROR(INDEX('Hoja de Trabajo para listado'!$CD$155:$DC$1048576,MATCH($A483,'Hoja de Trabajo para listado'!$CD$155:$CD$1048576,0),MATCH((CUADRO!G$4&amp;$E483),'Hoja de Trabajo para listado'!$CD$151:$DC$151,0)),0)</f>
        <v>0</v>
      </c>
      <c r="H483" s="241">
        <f ca="1">+IFERROR(INDEX('Hoja de Trabajo para listado'!$A$155:$Z$1048576,MATCH($A483,'Hoja de Trabajo para listado'!$A$155:$A$1048576,0),MATCH((CUADRO!H$4&amp;$E483),'Hoja de Trabajo para listado'!$A$151:$Z$151,0)),0)+IFERROR(INDEX('Hoja de Trabajo para listado'!$AB$155:$BA$1048576,MATCH($A483,'Hoja de Trabajo para listado'!$AB$155:$AB$1048576,0),MATCH((CUADRO!H$4&amp;$E483),'Hoja de Trabajo para listado'!$AB$151:$BA$151,0)),0)+IFERROR(INDEX('Hoja de Trabajo para listado'!$BC$155:$CB$1048576,MATCH($A483,'Hoja de Trabajo para listado'!$BC$155:$BC$1048576,0),MATCH((CUADRO!H$4&amp;$E483),'Hoja de Trabajo para listado'!$BC$151:$CB$151,0)),0)+IFERROR(INDEX('Hoja de Trabajo para listado'!$DE$153:$DG$274,MATCH($A483,'Hoja de Trabajo para listado'!$DE$153:$DE$1048576,0),MATCH((CUADRO!H$4&amp;$E483),'Hoja de Trabajo para listado'!$DE$151:$DG$151,0)),0)+IFERROR(INDEX('Hoja de Trabajo para listado'!$CD$155:$DC$1048576,MATCH($A483,'Hoja de Trabajo para listado'!$CD$155:$CD$1048576,0),MATCH((CUADRO!H$4&amp;$E483),'Hoja de Trabajo para listado'!$CD$151:$DC$151,0)),0)</f>
        <v>0</v>
      </c>
      <c r="I483" s="241">
        <f ca="1">+IFERROR(INDEX('Hoja de Trabajo para listado'!$A$155:$Z$1048576,MATCH($A483,'Hoja de Trabajo para listado'!$A$155:$A$1048576,0),MATCH((CUADRO!I$4&amp;$E483),'Hoja de Trabajo para listado'!$A$151:$Z$151,0)),0)+IFERROR(INDEX('Hoja de Trabajo para listado'!$AB$155:$BA$1048576,MATCH($A483,'Hoja de Trabajo para listado'!$AB$155:$AB$1048576,0),MATCH((CUADRO!I$4&amp;$E483),'Hoja de Trabajo para listado'!$AB$151:$BA$151,0)),0)+IFERROR(INDEX('Hoja de Trabajo para listado'!$BC$155:$CB$1048576,MATCH($A483,'Hoja de Trabajo para listado'!$BC$155:$BC$1048576,0),MATCH((CUADRO!I$4&amp;$E483),'Hoja de Trabajo para listado'!$BC$151:$CB$151,0)),0)+IFERROR(INDEX('Hoja de Trabajo para listado'!$DE$153:$DG$274,MATCH($A483,'Hoja de Trabajo para listado'!$DE$153:$DE$1048576,0),MATCH((CUADRO!I$4&amp;$E483),'Hoja de Trabajo para listado'!$DE$151:$DG$151,0)),0)+IFERROR(INDEX('Hoja de Trabajo para listado'!$CD$155:$DC$1048576,MATCH($A483,'Hoja de Trabajo para listado'!$CD$155:$CD$1048576,0),MATCH((CUADRO!I$4&amp;$E483),'Hoja de Trabajo para listado'!$CD$151:$DC$151,0)),0)</f>
        <v>0</v>
      </c>
      <c r="J483" s="241">
        <f ca="1">+IFERROR(INDEX('Hoja de Trabajo para listado'!$A$155:$Z$1048576,MATCH($A483,'Hoja de Trabajo para listado'!$A$155:$A$1048576,0),MATCH((CUADRO!J$4&amp;$E483),'Hoja de Trabajo para listado'!$A$151:$Z$151,0)),0)+IFERROR(INDEX('Hoja de Trabajo para listado'!$AB$155:$BA$1048576,MATCH($A483,'Hoja de Trabajo para listado'!$AB$155:$AB$1048576,0),MATCH((CUADRO!J$4&amp;$E483),'Hoja de Trabajo para listado'!$AB$151:$BA$151,0)),0)+IFERROR(INDEX('Hoja de Trabajo para listado'!$BC$155:$CB$1048576,MATCH($A483,'Hoja de Trabajo para listado'!$BC$155:$BC$1048576,0),MATCH((CUADRO!J$4&amp;$E483),'Hoja de Trabajo para listado'!$BC$151:$CB$151,0)),0)+IFERROR(INDEX('Hoja de Trabajo para listado'!$DE$153:$DG$274,MATCH($A483,'Hoja de Trabajo para listado'!$DE$153:$DE$1048576,0),MATCH((CUADRO!J$4&amp;$E483),'Hoja de Trabajo para listado'!$DE$151:$DG$151,0)),0)+IFERROR(INDEX('Hoja de Trabajo para listado'!$CD$155:$DC$1048576,MATCH($A483,'Hoja de Trabajo para listado'!$CD$155:$CD$1048576,0),MATCH((CUADRO!J$4&amp;$E483),'Hoja de Trabajo para listado'!$CD$151:$DC$151,0)),0)</f>
        <v>0</v>
      </c>
      <c r="K483" s="241">
        <f ca="1">+IFERROR(INDEX('Hoja de Trabajo para listado'!$A$155:$Z$1048576,MATCH($A483,'Hoja de Trabajo para listado'!$A$155:$A$1048576,0),MATCH((CUADRO!K$4&amp;$E483),'Hoja de Trabajo para listado'!$A$151:$Z$151,0)),0)+IFERROR(INDEX('Hoja de Trabajo para listado'!$AB$155:$BA$1048576,MATCH($A483,'Hoja de Trabajo para listado'!$AB$155:$AB$1048576,0),MATCH((CUADRO!K$4&amp;$E483),'Hoja de Trabajo para listado'!$AB$151:$BA$151,0)),0)+IFERROR(INDEX('Hoja de Trabajo para listado'!$BC$155:$CB$1048576,MATCH($A483,'Hoja de Trabajo para listado'!$BC$155:$BC$1048576,0),MATCH((CUADRO!K$4&amp;$E483),'Hoja de Trabajo para listado'!$BC$151:$CB$151,0)),0)+IFERROR(INDEX('Hoja de Trabajo para listado'!$DE$153:$DG$274,MATCH($A483,'Hoja de Trabajo para listado'!$DE$153:$DE$1048576,0),MATCH((CUADRO!K$4&amp;$E483),'Hoja de Trabajo para listado'!$DE$151:$DG$151,0)),0)+IFERROR(INDEX('Hoja de Trabajo para listado'!$CD$155:$DC$1048576,MATCH($A483,'Hoja de Trabajo para listado'!$CD$155:$CD$1048576,0),MATCH((CUADRO!K$4&amp;$E483),'Hoja de Trabajo para listado'!$CD$151:$DC$151,0)),0)</f>
        <v>0</v>
      </c>
      <c r="L483" s="241">
        <f ca="1">+IFERROR(INDEX('Hoja de Trabajo para listado'!$A$155:$Z$1048576,MATCH($A483,'Hoja de Trabajo para listado'!$A$155:$A$1048576,0),MATCH((CUADRO!L$4&amp;$E483),'Hoja de Trabajo para listado'!$A$151:$Z$151,0)),0)+IFERROR(INDEX('Hoja de Trabajo para listado'!$AB$155:$BA$1048576,MATCH($A483,'Hoja de Trabajo para listado'!$AB$155:$AB$1048576,0),MATCH((CUADRO!L$4&amp;$E483),'Hoja de Trabajo para listado'!$AB$151:$BA$151,0)),0)+IFERROR(INDEX('Hoja de Trabajo para listado'!$BC$155:$CB$1048576,MATCH($A483,'Hoja de Trabajo para listado'!$BC$155:$BC$1048576,0),MATCH((CUADRO!L$4&amp;$E483),'Hoja de Trabajo para listado'!$BC$151:$CB$151,0)),0)+IFERROR(INDEX('Hoja de Trabajo para listado'!$DE$153:$DG$274,MATCH($A483,'Hoja de Trabajo para listado'!$DE$153:$DE$1048576,0),MATCH((CUADRO!L$4&amp;$E483),'Hoja de Trabajo para listado'!$DE$151:$DG$151,0)),0)+IFERROR(INDEX('Hoja de Trabajo para listado'!$CD$155:$DC$1048576,MATCH($A483,'Hoja de Trabajo para listado'!$CD$155:$CD$1048576,0),MATCH((CUADRO!L$4&amp;$E483),'Hoja de Trabajo para listado'!$CD$151:$DC$151,0)),0)</f>
        <v>0</v>
      </c>
      <c r="M483" s="241">
        <f ca="1">+IFERROR(INDEX('Hoja de Trabajo para listado'!$A$155:$Z$1048576,MATCH($A483,'Hoja de Trabajo para listado'!$A$155:$A$1048576,0),MATCH((CUADRO!M$4&amp;$E483),'Hoja de Trabajo para listado'!$A$151:$Z$151,0)),0)+IFERROR(INDEX('Hoja de Trabajo para listado'!$AB$155:$BA$1048576,MATCH($A483,'Hoja de Trabajo para listado'!$AB$155:$AB$1048576,0),MATCH((CUADRO!M$4&amp;$E483),'Hoja de Trabajo para listado'!$AB$151:$BA$151,0)),0)+IFERROR(INDEX('Hoja de Trabajo para listado'!$BC$155:$CB$1048576,MATCH($A483,'Hoja de Trabajo para listado'!$BC$155:$BC$1048576,0),MATCH((CUADRO!M$4&amp;$E483),'Hoja de Trabajo para listado'!$BC$151:$CB$151,0)),0)+IFERROR(INDEX('Hoja de Trabajo para listado'!$DE$153:$DG$274,MATCH($A483,'Hoja de Trabajo para listado'!$DE$153:$DE$1048576,0),MATCH((CUADRO!M$4&amp;$E483),'Hoja de Trabajo para listado'!$DE$151:$DG$151,0)),0)+IFERROR(INDEX('Hoja de Trabajo para listado'!$CD$155:$DC$1048576,MATCH($A483,'Hoja de Trabajo para listado'!$CD$155:$CD$1048576,0),MATCH((CUADRO!M$4&amp;$E483),'Hoja de Trabajo para listado'!$CD$151:$DC$151,0)),0)</f>
        <v>0</v>
      </c>
      <c r="N483" s="241">
        <f ca="1">+IFERROR(INDEX('Hoja de Trabajo para listado'!$A$155:$Z$1048576,MATCH($A483,'Hoja de Trabajo para listado'!$A$155:$A$1048576,0),MATCH((CUADRO!N$4&amp;$E483),'Hoja de Trabajo para listado'!$A$151:$Z$151,0)),0)+IFERROR(INDEX('Hoja de Trabajo para listado'!$AB$155:$BA$1048576,MATCH($A483,'Hoja de Trabajo para listado'!$AB$155:$AB$1048576,0),MATCH((CUADRO!N$4&amp;$E483),'Hoja de Trabajo para listado'!$AB$151:$BA$151,0)),0)+IFERROR(INDEX('Hoja de Trabajo para listado'!$BC$155:$CB$1048576,MATCH($A483,'Hoja de Trabajo para listado'!$BC$155:$BC$1048576,0),MATCH((CUADRO!N$4&amp;$E483),'Hoja de Trabajo para listado'!$BC$151:$CB$151,0)),0)+IFERROR(INDEX('Hoja de Trabajo para listado'!$DE$153:$DG$274,MATCH($A483,'Hoja de Trabajo para listado'!$DE$153:$DE$1048576,0),MATCH((CUADRO!N$4&amp;$E483),'Hoja de Trabajo para listado'!$DE$151:$DG$151,0)),0)+IFERROR(INDEX('Hoja de Trabajo para listado'!$CD$155:$DC$1048576,MATCH($A483,'Hoja de Trabajo para listado'!$CD$155:$CD$1048576,0),MATCH((CUADRO!N$4&amp;$E483),'Hoja de Trabajo para listado'!$CD$151:$DC$151,0)),0)</f>
        <v>0</v>
      </c>
      <c r="O483" s="241">
        <f ca="1">+IFERROR(INDEX('Hoja de Trabajo para listado'!$A$155:$Z$1048576,MATCH($A483,'Hoja de Trabajo para listado'!$A$155:$A$1048576,0),MATCH((CUADRO!O$4&amp;$E483),'Hoja de Trabajo para listado'!$A$151:$Z$151,0)),0)+IFERROR(INDEX('Hoja de Trabajo para listado'!$AB$155:$BA$1048576,MATCH($A483,'Hoja de Trabajo para listado'!$AB$155:$AB$1048576,0),MATCH((CUADRO!O$4&amp;$E483),'Hoja de Trabajo para listado'!$AB$151:$BA$151,0)),0)+IFERROR(INDEX('Hoja de Trabajo para listado'!$BC$155:$CB$1048576,MATCH($A483,'Hoja de Trabajo para listado'!$BC$155:$BC$1048576,0),MATCH((CUADRO!O$4&amp;$E483),'Hoja de Trabajo para listado'!$BC$151:$CB$151,0)),0)+IFERROR(INDEX('Hoja de Trabajo para listado'!$DE$153:$DG$274,MATCH($A483,'Hoja de Trabajo para listado'!$DE$153:$DE$1048576,0),MATCH((CUADRO!O$4&amp;$E483),'Hoja de Trabajo para listado'!$DE$151:$DG$151,0)),0)+IFERROR(INDEX('Hoja de Trabajo para listado'!$CD$155:$DC$1048576,MATCH($A483,'Hoja de Trabajo para listado'!$CD$155:$CD$1048576,0),MATCH((CUADRO!O$4&amp;$E483),'Hoja de Trabajo para listado'!$CD$151:$DC$151,0)),0)</f>
        <v>0</v>
      </c>
      <c r="P483" s="241">
        <f ca="1">+IFERROR(INDEX('Hoja de Trabajo para listado'!$A$155:$Z$1048576,MATCH($A483,'Hoja de Trabajo para listado'!$A$155:$A$1048576,0),MATCH((CUADRO!P$4&amp;$E483),'Hoja de Trabajo para listado'!$A$151:$Z$151,0)),0)+IFERROR(INDEX('Hoja de Trabajo para listado'!$AB$155:$BA$1048576,MATCH($A483,'Hoja de Trabajo para listado'!$AB$155:$AB$1048576,0),MATCH((CUADRO!P$4&amp;$E483),'Hoja de Trabajo para listado'!$AB$151:$BA$151,0)),0)+IFERROR(INDEX('Hoja de Trabajo para listado'!$BC$155:$CB$1048576,MATCH($A483,'Hoja de Trabajo para listado'!$BC$155:$BC$1048576,0),MATCH((CUADRO!P$4&amp;$E483),'Hoja de Trabajo para listado'!$BC$151:$CB$151,0)),0)+IFERROR(INDEX('Hoja de Trabajo para listado'!$DE$153:$DG$274,MATCH($A483,'Hoja de Trabajo para listado'!$DE$153:$DE$1048576,0),MATCH((CUADRO!P$4&amp;$E483),'Hoja de Trabajo para listado'!$DE$151:$DG$151,0)),0)+IFERROR(INDEX('Hoja de Trabajo para listado'!$CD$155:$DC$1048576,MATCH($A483,'Hoja de Trabajo para listado'!$CD$155:$CD$1048576,0),MATCH((CUADRO!P$4&amp;$E483),'Hoja de Trabajo para listado'!$CD$151:$DC$151,0)),0)</f>
        <v>0</v>
      </c>
      <c r="Q483" s="241">
        <f ca="1">+IFERROR(INDEX('Hoja de Trabajo para listado'!$A$155:$Z$1048576,MATCH($A483,'Hoja de Trabajo para listado'!$A$155:$A$1048576,0),MATCH((CUADRO!Q$4&amp;$E483),'Hoja de Trabajo para listado'!$A$151:$Z$151,0)),0)+IFERROR(INDEX('Hoja de Trabajo para listado'!$AB$155:$BA$1048576,MATCH($A483,'Hoja de Trabajo para listado'!$AB$155:$AB$1048576,0),MATCH((CUADRO!Q$4&amp;$E483),'Hoja de Trabajo para listado'!$AB$151:$BA$151,0)),0)+IFERROR(INDEX('Hoja de Trabajo para listado'!$BC$155:$CB$1048576,MATCH($A483,'Hoja de Trabajo para listado'!$BC$155:$BC$1048576,0),MATCH((CUADRO!Q$4&amp;$E483),'Hoja de Trabajo para listado'!$BC$151:$CB$151,0)),0)+IFERROR(INDEX('Hoja de Trabajo para listado'!$DE$153:$DG$274,MATCH($A483,'Hoja de Trabajo para listado'!$DE$153:$DE$1048576,0),MATCH((CUADRO!Q$4&amp;$E483),'Hoja de Trabajo para listado'!$DE$151:$DG$151,0)),0)+IFERROR(INDEX('Hoja de Trabajo para listado'!$CD$155:$DC$1048576,MATCH($A483,'Hoja de Trabajo para listado'!$CD$155:$CD$1048576,0),MATCH((CUADRO!Q$4&amp;$E483),'Hoja de Trabajo para listado'!$CD$151:$DC$151,0)),0)</f>
        <v>0</v>
      </c>
      <c r="R483" s="241">
        <f t="shared" ca="1" si="14"/>
        <v>0</v>
      </c>
      <c r="S483" s="247"/>
      <c r="T483" s="241">
        <f ca="1">+T484</f>
        <v>0</v>
      </c>
      <c r="U483" s="240">
        <f t="shared" si="15"/>
        <v>1</v>
      </c>
    </row>
    <row r="484" spans="1:21" customFormat="1" ht="15" hidden="1" customHeight="1">
      <c r="A484" s="32">
        <v>1122</v>
      </c>
      <c r="B484" s="382"/>
      <c r="C484" s="245" t="str">
        <f>+VLOOKUP(A484,bd_lista!$A$3:$C$592,3,FALSE)</f>
        <v>Gobierno Autónomo Municipal de Villa Serrano</v>
      </c>
      <c r="D484" s="384"/>
      <c r="E484" s="242" t="s">
        <v>684</v>
      </c>
      <c r="F484" s="241">
        <f ca="1">+IFERROR(INDEX('Hoja de Trabajo para listado'!$A$155:$Z$1048576,MATCH($A484,'Hoja de Trabajo para listado'!$A$155:$A$1048576,0),MATCH((CUADRO!F$4&amp;$E484),'Hoja de Trabajo para listado'!$A$151:$Z$151,0)),0)+IFERROR(INDEX('Hoja de Trabajo para listado'!$AB$155:$BA$1048576,MATCH($A484,'Hoja de Trabajo para listado'!$AB$155:$AB$1048576,0),MATCH((CUADRO!F$4&amp;$E484),'Hoja de Trabajo para listado'!$AB$151:$BA$151,0)),0)+IFERROR(INDEX('Hoja de Trabajo para listado'!$BC$155:$CB$1048576,MATCH($A484,'Hoja de Trabajo para listado'!$BC$155:$BC$1048576,0),MATCH((CUADRO!F$4&amp;$E484),'Hoja de Trabajo para listado'!$BC$151:$CB$151,0)),0)+IFERROR(INDEX('Hoja de Trabajo para listado'!$DE$153:$DG$274,MATCH($A484,'Hoja de Trabajo para listado'!$DE$153:$DE$1048576,0),MATCH((CUADRO!F$4&amp;$E484),'Hoja de Trabajo para listado'!$DE$151:$DG$151,0)),0)+IFERROR(INDEX('Hoja de Trabajo para listado'!$CD$155:$DC$1048576,MATCH($A484,'Hoja de Trabajo para listado'!$CD$155:$CD$1048576,0),MATCH((CUADRO!F$4&amp;$E484),'Hoja de Trabajo para listado'!$CD$151:$DC$151,0)),0)</f>
        <v>0</v>
      </c>
      <c r="G484" s="241">
        <f ca="1">+IFERROR(INDEX('Hoja de Trabajo para listado'!$A$155:$Z$1048576,MATCH($A484,'Hoja de Trabajo para listado'!$A$155:$A$1048576,0),MATCH((CUADRO!G$4&amp;$E484),'Hoja de Trabajo para listado'!$A$151:$Z$151,0)),0)+IFERROR(INDEX('Hoja de Trabajo para listado'!$AB$155:$BA$1048576,MATCH($A484,'Hoja de Trabajo para listado'!$AB$155:$AB$1048576,0),MATCH((CUADRO!G$4&amp;$E484),'Hoja de Trabajo para listado'!$AB$151:$BA$151,0)),0)+IFERROR(INDEX('Hoja de Trabajo para listado'!$BC$155:$CB$1048576,MATCH($A484,'Hoja de Trabajo para listado'!$BC$155:$BC$1048576,0),MATCH((CUADRO!G$4&amp;$E484),'Hoja de Trabajo para listado'!$BC$151:$CB$151,0)),0)+IFERROR(INDEX('Hoja de Trabajo para listado'!$DE$153:$DG$274,MATCH($A484,'Hoja de Trabajo para listado'!$DE$153:$DE$1048576,0),MATCH((CUADRO!G$4&amp;$E484),'Hoja de Trabajo para listado'!$DE$151:$DG$151,0)),0)+IFERROR(INDEX('Hoja de Trabajo para listado'!$CD$155:$DC$1048576,MATCH($A484,'Hoja de Trabajo para listado'!$CD$155:$CD$1048576,0),MATCH((CUADRO!G$4&amp;$E484),'Hoja de Trabajo para listado'!$CD$151:$DC$151,0)),0)</f>
        <v>0</v>
      </c>
      <c r="H484" s="241">
        <f ca="1">+IFERROR(INDEX('Hoja de Trabajo para listado'!$A$155:$Z$1048576,MATCH($A484,'Hoja de Trabajo para listado'!$A$155:$A$1048576,0),MATCH((CUADRO!H$4&amp;$E484),'Hoja de Trabajo para listado'!$A$151:$Z$151,0)),0)+IFERROR(INDEX('Hoja de Trabajo para listado'!$AB$155:$BA$1048576,MATCH($A484,'Hoja de Trabajo para listado'!$AB$155:$AB$1048576,0),MATCH((CUADRO!H$4&amp;$E484),'Hoja de Trabajo para listado'!$AB$151:$BA$151,0)),0)+IFERROR(INDEX('Hoja de Trabajo para listado'!$BC$155:$CB$1048576,MATCH($A484,'Hoja de Trabajo para listado'!$BC$155:$BC$1048576,0),MATCH((CUADRO!H$4&amp;$E484),'Hoja de Trabajo para listado'!$BC$151:$CB$151,0)),0)+IFERROR(INDEX('Hoja de Trabajo para listado'!$DE$153:$DG$274,MATCH($A484,'Hoja de Trabajo para listado'!$DE$153:$DE$1048576,0),MATCH((CUADRO!H$4&amp;$E484),'Hoja de Trabajo para listado'!$DE$151:$DG$151,0)),0)+IFERROR(INDEX('Hoja de Trabajo para listado'!$CD$155:$DC$1048576,MATCH($A484,'Hoja de Trabajo para listado'!$CD$155:$CD$1048576,0),MATCH((CUADRO!H$4&amp;$E484),'Hoja de Trabajo para listado'!$CD$151:$DC$151,0)),0)</f>
        <v>0</v>
      </c>
      <c r="I484" s="241">
        <f ca="1">+IFERROR(INDEX('Hoja de Trabajo para listado'!$A$155:$Z$1048576,MATCH($A484,'Hoja de Trabajo para listado'!$A$155:$A$1048576,0),MATCH((CUADRO!I$4&amp;$E484),'Hoja de Trabajo para listado'!$A$151:$Z$151,0)),0)+IFERROR(INDEX('Hoja de Trabajo para listado'!$AB$155:$BA$1048576,MATCH($A484,'Hoja de Trabajo para listado'!$AB$155:$AB$1048576,0),MATCH((CUADRO!I$4&amp;$E484),'Hoja de Trabajo para listado'!$AB$151:$BA$151,0)),0)+IFERROR(INDEX('Hoja de Trabajo para listado'!$BC$155:$CB$1048576,MATCH($A484,'Hoja de Trabajo para listado'!$BC$155:$BC$1048576,0),MATCH((CUADRO!I$4&amp;$E484),'Hoja de Trabajo para listado'!$BC$151:$CB$151,0)),0)+IFERROR(INDEX('Hoja de Trabajo para listado'!$DE$153:$DG$274,MATCH($A484,'Hoja de Trabajo para listado'!$DE$153:$DE$1048576,0),MATCH((CUADRO!I$4&amp;$E484),'Hoja de Trabajo para listado'!$DE$151:$DG$151,0)),0)+IFERROR(INDEX('Hoja de Trabajo para listado'!$CD$155:$DC$1048576,MATCH($A484,'Hoja de Trabajo para listado'!$CD$155:$CD$1048576,0),MATCH((CUADRO!I$4&amp;$E484),'Hoja de Trabajo para listado'!$CD$151:$DC$151,0)),0)</f>
        <v>0</v>
      </c>
      <c r="J484" s="241">
        <f ca="1">+IFERROR(INDEX('Hoja de Trabajo para listado'!$A$155:$Z$1048576,MATCH($A484,'Hoja de Trabajo para listado'!$A$155:$A$1048576,0),MATCH((CUADRO!J$4&amp;$E484),'Hoja de Trabajo para listado'!$A$151:$Z$151,0)),0)+IFERROR(INDEX('Hoja de Trabajo para listado'!$AB$155:$BA$1048576,MATCH($A484,'Hoja de Trabajo para listado'!$AB$155:$AB$1048576,0),MATCH((CUADRO!J$4&amp;$E484),'Hoja de Trabajo para listado'!$AB$151:$BA$151,0)),0)+IFERROR(INDEX('Hoja de Trabajo para listado'!$BC$155:$CB$1048576,MATCH($A484,'Hoja de Trabajo para listado'!$BC$155:$BC$1048576,0),MATCH((CUADRO!J$4&amp;$E484),'Hoja de Trabajo para listado'!$BC$151:$CB$151,0)),0)+IFERROR(INDEX('Hoja de Trabajo para listado'!$DE$153:$DG$274,MATCH($A484,'Hoja de Trabajo para listado'!$DE$153:$DE$1048576,0),MATCH((CUADRO!J$4&amp;$E484),'Hoja de Trabajo para listado'!$DE$151:$DG$151,0)),0)+IFERROR(INDEX('Hoja de Trabajo para listado'!$CD$155:$DC$1048576,MATCH($A484,'Hoja de Trabajo para listado'!$CD$155:$CD$1048576,0),MATCH((CUADRO!J$4&amp;$E484),'Hoja de Trabajo para listado'!$CD$151:$DC$151,0)),0)</f>
        <v>0</v>
      </c>
      <c r="K484" s="241">
        <f ca="1">+IFERROR(INDEX('Hoja de Trabajo para listado'!$A$155:$Z$1048576,MATCH($A484,'Hoja de Trabajo para listado'!$A$155:$A$1048576,0),MATCH((CUADRO!K$4&amp;$E484),'Hoja de Trabajo para listado'!$A$151:$Z$151,0)),0)+IFERROR(INDEX('Hoja de Trabajo para listado'!$AB$155:$BA$1048576,MATCH($A484,'Hoja de Trabajo para listado'!$AB$155:$AB$1048576,0),MATCH((CUADRO!K$4&amp;$E484),'Hoja de Trabajo para listado'!$AB$151:$BA$151,0)),0)+IFERROR(INDEX('Hoja de Trabajo para listado'!$BC$155:$CB$1048576,MATCH($A484,'Hoja de Trabajo para listado'!$BC$155:$BC$1048576,0),MATCH((CUADRO!K$4&amp;$E484),'Hoja de Trabajo para listado'!$BC$151:$CB$151,0)),0)+IFERROR(INDEX('Hoja de Trabajo para listado'!$DE$153:$DG$274,MATCH($A484,'Hoja de Trabajo para listado'!$DE$153:$DE$1048576,0),MATCH((CUADRO!K$4&amp;$E484),'Hoja de Trabajo para listado'!$DE$151:$DG$151,0)),0)+IFERROR(INDEX('Hoja de Trabajo para listado'!$CD$155:$DC$1048576,MATCH($A484,'Hoja de Trabajo para listado'!$CD$155:$CD$1048576,0),MATCH((CUADRO!K$4&amp;$E484),'Hoja de Trabajo para listado'!$CD$151:$DC$151,0)),0)</f>
        <v>0</v>
      </c>
      <c r="L484" s="241">
        <f ca="1">+IFERROR(INDEX('Hoja de Trabajo para listado'!$A$155:$Z$1048576,MATCH($A484,'Hoja de Trabajo para listado'!$A$155:$A$1048576,0),MATCH((CUADRO!L$4&amp;$E484),'Hoja de Trabajo para listado'!$A$151:$Z$151,0)),0)+IFERROR(INDEX('Hoja de Trabajo para listado'!$AB$155:$BA$1048576,MATCH($A484,'Hoja de Trabajo para listado'!$AB$155:$AB$1048576,0),MATCH((CUADRO!L$4&amp;$E484),'Hoja de Trabajo para listado'!$AB$151:$BA$151,0)),0)+IFERROR(INDEX('Hoja de Trabajo para listado'!$BC$155:$CB$1048576,MATCH($A484,'Hoja de Trabajo para listado'!$BC$155:$BC$1048576,0),MATCH((CUADRO!L$4&amp;$E484),'Hoja de Trabajo para listado'!$BC$151:$CB$151,0)),0)+IFERROR(INDEX('Hoja de Trabajo para listado'!$DE$153:$DG$274,MATCH($A484,'Hoja de Trabajo para listado'!$DE$153:$DE$1048576,0),MATCH((CUADRO!L$4&amp;$E484),'Hoja de Trabajo para listado'!$DE$151:$DG$151,0)),0)+IFERROR(INDEX('Hoja de Trabajo para listado'!$CD$155:$DC$1048576,MATCH($A484,'Hoja de Trabajo para listado'!$CD$155:$CD$1048576,0),MATCH((CUADRO!L$4&amp;$E484),'Hoja de Trabajo para listado'!$CD$151:$DC$151,0)),0)</f>
        <v>0</v>
      </c>
      <c r="M484" s="241">
        <f ca="1">+IFERROR(INDEX('Hoja de Trabajo para listado'!$A$155:$Z$1048576,MATCH($A484,'Hoja de Trabajo para listado'!$A$155:$A$1048576,0),MATCH((CUADRO!M$4&amp;$E484),'Hoja de Trabajo para listado'!$A$151:$Z$151,0)),0)+IFERROR(INDEX('Hoja de Trabajo para listado'!$AB$155:$BA$1048576,MATCH($A484,'Hoja de Trabajo para listado'!$AB$155:$AB$1048576,0),MATCH((CUADRO!M$4&amp;$E484),'Hoja de Trabajo para listado'!$AB$151:$BA$151,0)),0)+IFERROR(INDEX('Hoja de Trabajo para listado'!$BC$155:$CB$1048576,MATCH($A484,'Hoja de Trabajo para listado'!$BC$155:$BC$1048576,0),MATCH((CUADRO!M$4&amp;$E484),'Hoja de Trabajo para listado'!$BC$151:$CB$151,0)),0)+IFERROR(INDEX('Hoja de Trabajo para listado'!$DE$153:$DG$274,MATCH($A484,'Hoja de Trabajo para listado'!$DE$153:$DE$1048576,0),MATCH((CUADRO!M$4&amp;$E484),'Hoja de Trabajo para listado'!$DE$151:$DG$151,0)),0)+IFERROR(INDEX('Hoja de Trabajo para listado'!$CD$155:$DC$1048576,MATCH($A484,'Hoja de Trabajo para listado'!$CD$155:$CD$1048576,0),MATCH((CUADRO!M$4&amp;$E484),'Hoja de Trabajo para listado'!$CD$151:$DC$151,0)),0)</f>
        <v>0</v>
      </c>
      <c r="N484" s="241">
        <f ca="1">+IFERROR(INDEX('Hoja de Trabajo para listado'!$A$155:$Z$1048576,MATCH($A484,'Hoja de Trabajo para listado'!$A$155:$A$1048576,0),MATCH((CUADRO!N$4&amp;$E484),'Hoja de Trabajo para listado'!$A$151:$Z$151,0)),0)+IFERROR(INDEX('Hoja de Trabajo para listado'!$AB$155:$BA$1048576,MATCH($A484,'Hoja de Trabajo para listado'!$AB$155:$AB$1048576,0),MATCH((CUADRO!N$4&amp;$E484),'Hoja de Trabajo para listado'!$AB$151:$BA$151,0)),0)+IFERROR(INDEX('Hoja de Trabajo para listado'!$BC$155:$CB$1048576,MATCH($A484,'Hoja de Trabajo para listado'!$BC$155:$BC$1048576,0),MATCH((CUADRO!N$4&amp;$E484),'Hoja de Trabajo para listado'!$BC$151:$CB$151,0)),0)+IFERROR(INDEX('Hoja de Trabajo para listado'!$DE$153:$DG$274,MATCH($A484,'Hoja de Trabajo para listado'!$DE$153:$DE$1048576,0),MATCH((CUADRO!N$4&amp;$E484),'Hoja de Trabajo para listado'!$DE$151:$DG$151,0)),0)+IFERROR(INDEX('Hoja de Trabajo para listado'!$CD$155:$DC$1048576,MATCH($A484,'Hoja de Trabajo para listado'!$CD$155:$CD$1048576,0),MATCH((CUADRO!N$4&amp;$E484),'Hoja de Trabajo para listado'!$CD$151:$DC$151,0)),0)</f>
        <v>0</v>
      </c>
      <c r="O484" s="241">
        <f ca="1">+IFERROR(INDEX('Hoja de Trabajo para listado'!$A$155:$Z$1048576,MATCH($A484,'Hoja de Trabajo para listado'!$A$155:$A$1048576,0),MATCH((CUADRO!O$4&amp;$E484),'Hoja de Trabajo para listado'!$A$151:$Z$151,0)),0)+IFERROR(INDEX('Hoja de Trabajo para listado'!$AB$155:$BA$1048576,MATCH($A484,'Hoja de Trabajo para listado'!$AB$155:$AB$1048576,0),MATCH((CUADRO!O$4&amp;$E484),'Hoja de Trabajo para listado'!$AB$151:$BA$151,0)),0)+IFERROR(INDEX('Hoja de Trabajo para listado'!$BC$155:$CB$1048576,MATCH($A484,'Hoja de Trabajo para listado'!$BC$155:$BC$1048576,0),MATCH((CUADRO!O$4&amp;$E484),'Hoja de Trabajo para listado'!$BC$151:$CB$151,0)),0)+IFERROR(INDEX('Hoja de Trabajo para listado'!$DE$153:$DG$274,MATCH($A484,'Hoja de Trabajo para listado'!$DE$153:$DE$1048576,0),MATCH((CUADRO!O$4&amp;$E484),'Hoja de Trabajo para listado'!$DE$151:$DG$151,0)),0)+IFERROR(INDEX('Hoja de Trabajo para listado'!$CD$155:$DC$1048576,MATCH($A484,'Hoja de Trabajo para listado'!$CD$155:$CD$1048576,0),MATCH((CUADRO!O$4&amp;$E484),'Hoja de Trabajo para listado'!$CD$151:$DC$151,0)),0)</f>
        <v>0</v>
      </c>
      <c r="P484" s="241">
        <f ca="1">+IFERROR(INDEX('Hoja de Trabajo para listado'!$A$155:$Z$1048576,MATCH($A484,'Hoja de Trabajo para listado'!$A$155:$A$1048576,0),MATCH((CUADRO!P$4&amp;$E484),'Hoja de Trabajo para listado'!$A$151:$Z$151,0)),0)+IFERROR(INDEX('Hoja de Trabajo para listado'!$AB$155:$BA$1048576,MATCH($A484,'Hoja de Trabajo para listado'!$AB$155:$AB$1048576,0),MATCH((CUADRO!P$4&amp;$E484),'Hoja de Trabajo para listado'!$AB$151:$BA$151,0)),0)+IFERROR(INDEX('Hoja de Trabajo para listado'!$BC$155:$CB$1048576,MATCH($A484,'Hoja de Trabajo para listado'!$BC$155:$BC$1048576,0),MATCH((CUADRO!P$4&amp;$E484),'Hoja de Trabajo para listado'!$BC$151:$CB$151,0)),0)+IFERROR(INDEX('Hoja de Trabajo para listado'!$DE$153:$DG$274,MATCH($A484,'Hoja de Trabajo para listado'!$DE$153:$DE$1048576,0),MATCH((CUADRO!P$4&amp;$E484),'Hoja de Trabajo para listado'!$DE$151:$DG$151,0)),0)+IFERROR(INDEX('Hoja de Trabajo para listado'!$CD$155:$DC$1048576,MATCH($A484,'Hoja de Trabajo para listado'!$CD$155:$CD$1048576,0),MATCH((CUADRO!P$4&amp;$E484),'Hoja de Trabajo para listado'!$CD$151:$DC$151,0)),0)</f>
        <v>0</v>
      </c>
      <c r="Q484" s="241">
        <f ca="1">+IFERROR(INDEX('Hoja de Trabajo para listado'!$A$155:$Z$1048576,MATCH($A484,'Hoja de Trabajo para listado'!$A$155:$A$1048576,0),MATCH((CUADRO!Q$4&amp;$E484),'Hoja de Trabajo para listado'!$A$151:$Z$151,0)),0)+IFERROR(INDEX('Hoja de Trabajo para listado'!$AB$155:$BA$1048576,MATCH($A484,'Hoja de Trabajo para listado'!$AB$155:$AB$1048576,0),MATCH((CUADRO!Q$4&amp;$E484),'Hoja de Trabajo para listado'!$AB$151:$BA$151,0)),0)+IFERROR(INDEX('Hoja de Trabajo para listado'!$BC$155:$CB$1048576,MATCH($A484,'Hoja de Trabajo para listado'!$BC$155:$BC$1048576,0),MATCH((CUADRO!Q$4&amp;$E484),'Hoja de Trabajo para listado'!$BC$151:$CB$151,0)),0)+IFERROR(INDEX('Hoja de Trabajo para listado'!$DE$153:$DG$274,MATCH($A484,'Hoja de Trabajo para listado'!$DE$153:$DE$1048576,0),MATCH((CUADRO!Q$4&amp;$E484),'Hoja de Trabajo para listado'!$DE$151:$DG$151,0)),0)+IFERROR(INDEX('Hoja de Trabajo para listado'!$CD$155:$DC$1048576,MATCH($A484,'Hoja de Trabajo para listado'!$CD$155:$CD$1048576,0),MATCH((CUADRO!Q$4&amp;$E484),'Hoja de Trabajo para listado'!$CD$151:$DC$151,0)),0)</f>
        <v>0</v>
      </c>
      <c r="R484" s="241">
        <f t="shared" ca="1" si="14"/>
        <v>0</v>
      </c>
      <c r="S484" s="247">
        <f ca="1">+R483+R484</f>
        <v>0</v>
      </c>
      <c r="T484" s="241">
        <f ca="1">+S484</f>
        <v>0</v>
      </c>
      <c r="U484" s="240">
        <f t="shared" si="15"/>
        <v>2</v>
      </c>
    </row>
    <row r="485" spans="1:21" customFormat="1" ht="15" hidden="1" customHeight="1">
      <c r="A485" s="32">
        <v>1123</v>
      </c>
      <c r="B485" s="381">
        <f>+A485</f>
        <v>1123</v>
      </c>
      <c r="C485" s="245" t="str">
        <f>+VLOOKUP(A485,bd_lista!$A$3:$C$592,3,FALSE)</f>
        <v>Gobierno Autónomo Municipal de Camataqui (Villa Abecia)</v>
      </c>
      <c r="D485" s="383" t="str">
        <f>+C485</f>
        <v>Gobierno Autónomo Municipal de Camataqui (Villa Abecia)</v>
      </c>
      <c r="E485" s="240" t="s">
        <v>683</v>
      </c>
      <c r="F485" s="241">
        <f ca="1">+IFERROR(INDEX('Hoja de Trabajo para listado'!$A$155:$Z$1048576,MATCH($A485,'Hoja de Trabajo para listado'!$A$155:$A$1048576,0),MATCH((CUADRO!F$4&amp;$E485),'Hoja de Trabajo para listado'!$A$151:$Z$151,0)),0)+IFERROR(INDEX('Hoja de Trabajo para listado'!$AB$155:$BA$1048576,MATCH($A485,'Hoja de Trabajo para listado'!$AB$155:$AB$1048576,0),MATCH((CUADRO!F$4&amp;$E485),'Hoja de Trabajo para listado'!$AB$151:$BA$151,0)),0)+IFERROR(INDEX('Hoja de Trabajo para listado'!$BC$155:$CB$1048576,MATCH($A485,'Hoja de Trabajo para listado'!$BC$155:$BC$1048576,0),MATCH((CUADRO!F$4&amp;$E485),'Hoja de Trabajo para listado'!$BC$151:$CB$151,0)),0)+IFERROR(INDEX('Hoja de Trabajo para listado'!$DE$153:$DG$274,MATCH($A485,'Hoja de Trabajo para listado'!$DE$153:$DE$1048576,0),MATCH((CUADRO!F$4&amp;$E485),'Hoja de Trabajo para listado'!$DE$151:$DG$151,0)),0)+IFERROR(INDEX('Hoja de Trabajo para listado'!$CD$155:$DC$1048576,MATCH($A485,'Hoja de Trabajo para listado'!$CD$155:$CD$1048576,0),MATCH((CUADRO!F$4&amp;$E485),'Hoja de Trabajo para listado'!$CD$151:$DC$151,0)),0)</f>
        <v>0</v>
      </c>
      <c r="G485" s="241">
        <f ca="1">+IFERROR(INDEX('Hoja de Trabajo para listado'!$A$155:$Z$1048576,MATCH($A485,'Hoja de Trabajo para listado'!$A$155:$A$1048576,0),MATCH((CUADRO!G$4&amp;$E485),'Hoja de Trabajo para listado'!$A$151:$Z$151,0)),0)+IFERROR(INDEX('Hoja de Trabajo para listado'!$AB$155:$BA$1048576,MATCH($A485,'Hoja de Trabajo para listado'!$AB$155:$AB$1048576,0),MATCH((CUADRO!G$4&amp;$E485),'Hoja de Trabajo para listado'!$AB$151:$BA$151,0)),0)+IFERROR(INDEX('Hoja de Trabajo para listado'!$BC$155:$CB$1048576,MATCH($A485,'Hoja de Trabajo para listado'!$BC$155:$BC$1048576,0),MATCH((CUADRO!G$4&amp;$E485),'Hoja de Trabajo para listado'!$BC$151:$CB$151,0)),0)+IFERROR(INDEX('Hoja de Trabajo para listado'!$DE$153:$DG$274,MATCH($A485,'Hoja de Trabajo para listado'!$DE$153:$DE$1048576,0),MATCH((CUADRO!G$4&amp;$E485),'Hoja de Trabajo para listado'!$DE$151:$DG$151,0)),0)+IFERROR(INDEX('Hoja de Trabajo para listado'!$CD$155:$DC$1048576,MATCH($A485,'Hoja de Trabajo para listado'!$CD$155:$CD$1048576,0),MATCH((CUADRO!G$4&amp;$E485),'Hoja de Trabajo para listado'!$CD$151:$DC$151,0)),0)</f>
        <v>0</v>
      </c>
      <c r="H485" s="241">
        <f ca="1">+IFERROR(INDEX('Hoja de Trabajo para listado'!$A$155:$Z$1048576,MATCH($A485,'Hoja de Trabajo para listado'!$A$155:$A$1048576,0),MATCH((CUADRO!H$4&amp;$E485),'Hoja de Trabajo para listado'!$A$151:$Z$151,0)),0)+IFERROR(INDEX('Hoja de Trabajo para listado'!$AB$155:$BA$1048576,MATCH($A485,'Hoja de Trabajo para listado'!$AB$155:$AB$1048576,0),MATCH((CUADRO!H$4&amp;$E485),'Hoja de Trabajo para listado'!$AB$151:$BA$151,0)),0)+IFERROR(INDEX('Hoja de Trabajo para listado'!$BC$155:$CB$1048576,MATCH($A485,'Hoja de Trabajo para listado'!$BC$155:$BC$1048576,0),MATCH((CUADRO!H$4&amp;$E485),'Hoja de Trabajo para listado'!$BC$151:$CB$151,0)),0)+IFERROR(INDEX('Hoja de Trabajo para listado'!$DE$153:$DG$274,MATCH($A485,'Hoja de Trabajo para listado'!$DE$153:$DE$1048576,0),MATCH((CUADRO!H$4&amp;$E485),'Hoja de Trabajo para listado'!$DE$151:$DG$151,0)),0)+IFERROR(INDEX('Hoja de Trabajo para listado'!$CD$155:$DC$1048576,MATCH($A485,'Hoja de Trabajo para listado'!$CD$155:$CD$1048576,0),MATCH((CUADRO!H$4&amp;$E485),'Hoja de Trabajo para listado'!$CD$151:$DC$151,0)),0)</f>
        <v>0</v>
      </c>
      <c r="I485" s="241">
        <f ca="1">+IFERROR(INDEX('Hoja de Trabajo para listado'!$A$155:$Z$1048576,MATCH($A485,'Hoja de Trabajo para listado'!$A$155:$A$1048576,0),MATCH((CUADRO!I$4&amp;$E485),'Hoja de Trabajo para listado'!$A$151:$Z$151,0)),0)+IFERROR(INDEX('Hoja de Trabajo para listado'!$AB$155:$BA$1048576,MATCH($A485,'Hoja de Trabajo para listado'!$AB$155:$AB$1048576,0),MATCH((CUADRO!I$4&amp;$E485),'Hoja de Trabajo para listado'!$AB$151:$BA$151,0)),0)+IFERROR(INDEX('Hoja de Trabajo para listado'!$BC$155:$CB$1048576,MATCH($A485,'Hoja de Trabajo para listado'!$BC$155:$BC$1048576,0),MATCH((CUADRO!I$4&amp;$E485),'Hoja de Trabajo para listado'!$BC$151:$CB$151,0)),0)+IFERROR(INDEX('Hoja de Trabajo para listado'!$DE$153:$DG$274,MATCH($A485,'Hoja de Trabajo para listado'!$DE$153:$DE$1048576,0),MATCH((CUADRO!I$4&amp;$E485),'Hoja de Trabajo para listado'!$DE$151:$DG$151,0)),0)+IFERROR(INDEX('Hoja de Trabajo para listado'!$CD$155:$DC$1048576,MATCH($A485,'Hoja de Trabajo para listado'!$CD$155:$CD$1048576,0),MATCH((CUADRO!I$4&amp;$E485),'Hoja de Trabajo para listado'!$CD$151:$DC$151,0)),0)</f>
        <v>0</v>
      </c>
      <c r="J485" s="241">
        <f ca="1">+IFERROR(INDEX('Hoja de Trabajo para listado'!$A$155:$Z$1048576,MATCH($A485,'Hoja de Trabajo para listado'!$A$155:$A$1048576,0),MATCH((CUADRO!J$4&amp;$E485),'Hoja de Trabajo para listado'!$A$151:$Z$151,0)),0)+IFERROR(INDEX('Hoja de Trabajo para listado'!$AB$155:$BA$1048576,MATCH($A485,'Hoja de Trabajo para listado'!$AB$155:$AB$1048576,0),MATCH((CUADRO!J$4&amp;$E485),'Hoja de Trabajo para listado'!$AB$151:$BA$151,0)),0)+IFERROR(INDEX('Hoja de Trabajo para listado'!$BC$155:$CB$1048576,MATCH($A485,'Hoja de Trabajo para listado'!$BC$155:$BC$1048576,0),MATCH((CUADRO!J$4&amp;$E485),'Hoja de Trabajo para listado'!$BC$151:$CB$151,0)),0)+IFERROR(INDEX('Hoja de Trabajo para listado'!$DE$153:$DG$274,MATCH($A485,'Hoja de Trabajo para listado'!$DE$153:$DE$1048576,0),MATCH((CUADRO!J$4&amp;$E485),'Hoja de Trabajo para listado'!$DE$151:$DG$151,0)),0)+IFERROR(INDEX('Hoja de Trabajo para listado'!$CD$155:$DC$1048576,MATCH($A485,'Hoja de Trabajo para listado'!$CD$155:$CD$1048576,0),MATCH((CUADRO!J$4&amp;$E485),'Hoja de Trabajo para listado'!$CD$151:$DC$151,0)),0)</f>
        <v>0</v>
      </c>
      <c r="K485" s="241">
        <f ca="1">+IFERROR(INDEX('Hoja de Trabajo para listado'!$A$155:$Z$1048576,MATCH($A485,'Hoja de Trabajo para listado'!$A$155:$A$1048576,0),MATCH((CUADRO!K$4&amp;$E485),'Hoja de Trabajo para listado'!$A$151:$Z$151,0)),0)+IFERROR(INDEX('Hoja de Trabajo para listado'!$AB$155:$BA$1048576,MATCH($A485,'Hoja de Trabajo para listado'!$AB$155:$AB$1048576,0),MATCH((CUADRO!K$4&amp;$E485),'Hoja de Trabajo para listado'!$AB$151:$BA$151,0)),0)+IFERROR(INDEX('Hoja de Trabajo para listado'!$BC$155:$CB$1048576,MATCH($A485,'Hoja de Trabajo para listado'!$BC$155:$BC$1048576,0),MATCH((CUADRO!K$4&amp;$E485),'Hoja de Trabajo para listado'!$BC$151:$CB$151,0)),0)+IFERROR(INDEX('Hoja de Trabajo para listado'!$DE$153:$DG$274,MATCH($A485,'Hoja de Trabajo para listado'!$DE$153:$DE$1048576,0),MATCH((CUADRO!K$4&amp;$E485),'Hoja de Trabajo para listado'!$DE$151:$DG$151,0)),0)+IFERROR(INDEX('Hoja de Trabajo para listado'!$CD$155:$DC$1048576,MATCH($A485,'Hoja de Trabajo para listado'!$CD$155:$CD$1048576,0),MATCH((CUADRO!K$4&amp;$E485),'Hoja de Trabajo para listado'!$CD$151:$DC$151,0)),0)</f>
        <v>0</v>
      </c>
      <c r="L485" s="241">
        <f ca="1">+IFERROR(INDEX('Hoja de Trabajo para listado'!$A$155:$Z$1048576,MATCH($A485,'Hoja de Trabajo para listado'!$A$155:$A$1048576,0),MATCH((CUADRO!L$4&amp;$E485),'Hoja de Trabajo para listado'!$A$151:$Z$151,0)),0)+IFERROR(INDEX('Hoja de Trabajo para listado'!$AB$155:$BA$1048576,MATCH($A485,'Hoja de Trabajo para listado'!$AB$155:$AB$1048576,0),MATCH((CUADRO!L$4&amp;$E485),'Hoja de Trabajo para listado'!$AB$151:$BA$151,0)),0)+IFERROR(INDEX('Hoja de Trabajo para listado'!$BC$155:$CB$1048576,MATCH($A485,'Hoja de Trabajo para listado'!$BC$155:$BC$1048576,0),MATCH((CUADRO!L$4&amp;$E485),'Hoja de Trabajo para listado'!$BC$151:$CB$151,0)),0)+IFERROR(INDEX('Hoja de Trabajo para listado'!$DE$153:$DG$274,MATCH($A485,'Hoja de Trabajo para listado'!$DE$153:$DE$1048576,0),MATCH((CUADRO!L$4&amp;$E485),'Hoja de Trabajo para listado'!$DE$151:$DG$151,0)),0)+IFERROR(INDEX('Hoja de Trabajo para listado'!$CD$155:$DC$1048576,MATCH($A485,'Hoja de Trabajo para listado'!$CD$155:$CD$1048576,0),MATCH((CUADRO!L$4&amp;$E485),'Hoja de Trabajo para listado'!$CD$151:$DC$151,0)),0)</f>
        <v>0</v>
      </c>
      <c r="M485" s="241">
        <f ca="1">+IFERROR(INDEX('Hoja de Trabajo para listado'!$A$155:$Z$1048576,MATCH($A485,'Hoja de Trabajo para listado'!$A$155:$A$1048576,0),MATCH((CUADRO!M$4&amp;$E485),'Hoja de Trabajo para listado'!$A$151:$Z$151,0)),0)+IFERROR(INDEX('Hoja de Trabajo para listado'!$AB$155:$BA$1048576,MATCH($A485,'Hoja de Trabajo para listado'!$AB$155:$AB$1048576,0),MATCH((CUADRO!M$4&amp;$E485),'Hoja de Trabajo para listado'!$AB$151:$BA$151,0)),0)+IFERROR(INDEX('Hoja de Trabajo para listado'!$BC$155:$CB$1048576,MATCH($A485,'Hoja de Trabajo para listado'!$BC$155:$BC$1048576,0),MATCH((CUADRO!M$4&amp;$E485),'Hoja de Trabajo para listado'!$BC$151:$CB$151,0)),0)+IFERROR(INDEX('Hoja de Trabajo para listado'!$DE$153:$DG$274,MATCH($A485,'Hoja de Trabajo para listado'!$DE$153:$DE$1048576,0),MATCH((CUADRO!M$4&amp;$E485),'Hoja de Trabajo para listado'!$DE$151:$DG$151,0)),0)+IFERROR(INDEX('Hoja de Trabajo para listado'!$CD$155:$DC$1048576,MATCH($A485,'Hoja de Trabajo para listado'!$CD$155:$CD$1048576,0),MATCH((CUADRO!M$4&amp;$E485),'Hoja de Trabajo para listado'!$CD$151:$DC$151,0)),0)</f>
        <v>0</v>
      </c>
      <c r="N485" s="241">
        <f ca="1">+IFERROR(INDEX('Hoja de Trabajo para listado'!$A$155:$Z$1048576,MATCH($A485,'Hoja de Trabajo para listado'!$A$155:$A$1048576,0),MATCH((CUADRO!N$4&amp;$E485),'Hoja de Trabajo para listado'!$A$151:$Z$151,0)),0)+IFERROR(INDEX('Hoja de Trabajo para listado'!$AB$155:$BA$1048576,MATCH($A485,'Hoja de Trabajo para listado'!$AB$155:$AB$1048576,0),MATCH((CUADRO!N$4&amp;$E485),'Hoja de Trabajo para listado'!$AB$151:$BA$151,0)),0)+IFERROR(INDEX('Hoja de Trabajo para listado'!$BC$155:$CB$1048576,MATCH($A485,'Hoja de Trabajo para listado'!$BC$155:$BC$1048576,0),MATCH((CUADRO!N$4&amp;$E485),'Hoja de Trabajo para listado'!$BC$151:$CB$151,0)),0)+IFERROR(INDEX('Hoja de Trabajo para listado'!$DE$153:$DG$274,MATCH($A485,'Hoja de Trabajo para listado'!$DE$153:$DE$1048576,0),MATCH((CUADRO!N$4&amp;$E485),'Hoja de Trabajo para listado'!$DE$151:$DG$151,0)),0)+IFERROR(INDEX('Hoja de Trabajo para listado'!$CD$155:$DC$1048576,MATCH($A485,'Hoja de Trabajo para listado'!$CD$155:$CD$1048576,0),MATCH((CUADRO!N$4&amp;$E485),'Hoja de Trabajo para listado'!$CD$151:$DC$151,0)),0)</f>
        <v>0</v>
      </c>
      <c r="O485" s="241">
        <f ca="1">+IFERROR(INDEX('Hoja de Trabajo para listado'!$A$155:$Z$1048576,MATCH($A485,'Hoja de Trabajo para listado'!$A$155:$A$1048576,0),MATCH((CUADRO!O$4&amp;$E485),'Hoja de Trabajo para listado'!$A$151:$Z$151,0)),0)+IFERROR(INDEX('Hoja de Trabajo para listado'!$AB$155:$BA$1048576,MATCH($A485,'Hoja de Trabajo para listado'!$AB$155:$AB$1048576,0),MATCH((CUADRO!O$4&amp;$E485),'Hoja de Trabajo para listado'!$AB$151:$BA$151,0)),0)+IFERROR(INDEX('Hoja de Trabajo para listado'!$BC$155:$CB$1048576,MATCH($A485,'Hoja de Trabajo para listado'!$BC$155:$BC$1048576,0),MATCH((CUADRO!O$4&amp;$E485),'Hoja de Trabajo para listado'!$BC$151:$CB$151,0)),0)+IFERROR(INDEX('Hoja de Trabajo para listado'!$DE$153:$DG$274,MATCH($A485,'Hoja de Trabajo para listado'!$DE$153:$DE$1048576,0),MATCH((CUADRO!O$4&amp;$E485),'Hoja de Trabajo para listado'!$DE$151:$DG$151,0)),0)+IFERROR(INDEX('Hoja de Trabajo para listado'!$CD$155:$DC$1048576,MATCH($A485,'Hoja de Trabajo para listado'!$CD$155:$CD$1048576,0),MATCH((CUADRO!O$4&amp;$E485),'Hoja de Trabajo para listado'!$CD$151:$DC$151,0)),0)</f>
        <v>0</v>
      </c>
      <c r="P485" s="241">
        <f ca="1">+IFERROR(INDEX('Hoja de Trabajo para listado'!$A$155:$Z$1048576,MATCH($A485,'Hoja de Trabajo para listado'!$A$155:$A$1048576,0),MATCH((CUADRO!P$4&amp;$E485),'Hoja de Trabajo para listado'!$A$151:$Z$151,0)),0)+IFERROR(INDEX('Hoja de Trabajo para listado'!$AB$155:$BA$1048576,MATCH($A485,'Hoja de Trabajo para listado'!$AB$155:$AB$1048576,0),MATCH((CUADRO!P$4&amp;$E485),'Hoja de Trabajo para listado'!$AB$151:$BA$151,0)),0)+IFERROR(INDEX('Hoja de Trabajo para listado'!$BC$155:$CB$1048576,MATCH($A485,'Hoja de Trabajo para listado'!$BC$155:$BC$1048576,0),MATCH((CUADRO!P$4&amp;$E485),'Hoja de Trabajo para listado'!$BC$151:$CB$151,0)),0)+IFERROR(INDEX('Hoja de Trabajo para listado'!$DE$153:$DG$274,MATCH($A485,'Hoja de Trabajo para listado'!$DE$153:$DE$1048576,0),MATCH((CUADRO!P$4&amp;$E485),'Hoja de Trabajo para listado'!$DE$151:$DG$151,0)),0)+IFERROR(INDEX('Hoja de Trabajo para listado'!$CD$155:$DC$1048576,MATCH($A485,'Hoja de Trabajo para listado'!$CD$155:$CD$1048576,0),MATCH((CUADRO!P$4&amp;$E485),'Hoja de Trabajo para listado'!$CD$151:$DC$151,0)),0)</f>
        <v>0</v>
      </c>
      <c r="Q485" s="241">
        <f ca="1">+IFERROR(INDEX('Hoja de Trabajo para listado'!$A$155:$Z$1048576,MATCH($A485,'Hoja de Trabajo para listado'!$A$155:$A$1048576,0),MATCH((CUADRO!Q$4&amp;$E485),'Hoja de Trabajo para listado'!$A$151:$Z$151,0)),0)+IFERROR(INDEX('Hoja de Trabajo para listado'!$AB$155:$BA$1048576,MATCH($A485,'Hoja de Trabajo para listado'!$AB$155:$AB$1048576,0),MATCH((CUADRO!Q$4&amp;$E485),'Hoja de Trabajo para listado'!$AB$151:$BA$151,0)),0)+IFERROR(INDEX('Hoja de Trabajo para listado'!$BC$155:$CB$1048576,MATCH($A485,'Hoja de Trabajo para listado'!$BC$155:$BC$1048576,0),MATCH((CUADRO!Q$4&amp;$E485),'Hoja de Trabajo para listado'!$BC$151:$CB$151,0)),0)+IFERROR(INDEX('Hoja de Trabajo para listado'!$DE$153:$DG$274,MATCH($A485,'Hoja de Trabajo para listado'!$DE$153:$DE$1048576,0),MATCH((CUADRO!Q$4&amp;$E485),'Hoja de Trabajo para listado'!$DE$151:$DG$151,0)),0)+IFERROR(INDEX('Hoja de Trabajo para listado'!$CD$155:$DC$1048576,MATCH($A485,'Hoja de Trabajo para listado'!$CD$155:$CD$1048576,0),MATCH((CUADRO!Q$4&amp;$E485),'Hoja de Trabajo para listado'!$CD$151:$DC$151,0)),0)</f>
        <v>0</v>
      </c>
      <c r="R485" s="241">
        <f t="shared" ca="1" si="14"/>
        <v>0</v>
      </c>
      <c r="S485" s="247"/>
      <c r="T485" s="241">
        <f ca="1">+T486</f>
        <v>0</v>
      </c>
      <c r="U485" s="240">
        <f t="shared" si="15"/>
        <v>1</v>
      </c>
    </row>
    <row r="486" spans="1:21" customFormat="1" ht="15" hidden="1" customHeight="1">
      <c r="A486" s="32">
        <v>1123</v>
      </c>
      <c r="B486" s="382"/>
      <c r="C486" s="245" t="str">
        <f>+VLOOKUP(A486,bd_lista!$A$3:$C$592,3,FALSE)</f>
        <v>Gobierno Autónomo Municipal de Camataqui (Villa Abecia)</v>
      </c>
      <c r="D486" s="384"/>
      <c r="E486" s="242" t="s">
        <v>684</v>
      </c>
      <c r="F486" s="241">
        <f ca="1">+IFERROR(INDEX('Hoja de Trabajo para listado'!$A$155:$Z$1048576,MATCH($A486,'Hoja de Trabajo para listado'!$A$155:$A$1048576,0),MATCH((CUADRO!F$4&amp;$E486),'Hoja de Trabajo para listado'!$A$151:$Z$151,0)),0)+IFERROR(INDEX('Hoja de Trabajo para listado'!$AB$155:$BA$1048576,MATCH($A486,'Hoja de Trabajo para listado'!$AB$155:$AB$1048576,0),MATCH((CUADRO!F$4&amp;$E486),'Hoja de Trabajo para listado'!$AB$151:$BA$151,0)),0)+IFERROR(INDEX('Hoja de Trabajo para listado'!$BC$155:$CB$1048576,MATCH($A486,'Hoja de Trabajo para listado'!$BC$155:$BC$1048576,0),MATCH((CUADRO!F$4&amp;$E486),'Hoja de Trabajo para listado'!$BC$151:$CB$151,0)),0)+IFERROR(INDEX('Hoja de Trabajo para listado'!$DE$153:$DG$274,MATCH($A486,'Hoja de Trabajo para listado'!$DE$153:$DE$1048576,0),MATCH((CUADRO!F$4&amp;$E486),'Hoja de Trabajo para listado'!$DE$151:$DG$151,0)),0)+IFERROR(INDEX('Hoja de Trabajo para listado'!$CD$155:$DC$1048576,MATCH($A486,'Hoja de Trabajo para listado'!$CD$155:$CD$1048576,0),MATCH((CUADRO!F$4&amp;$E486),'Hoja de Trabajo para listado'!$CD$151:$DC$151,0)),0)</f>
        <v>0</v>
      </c>
      <c r="G486" s="241">
        <f ca="1">+IFERROR(INDEX('Hoja de Trabajo para listado'!$A$155:$Z$1048576,MATCH($A486,'Hoja de Trabajo para listado'!$A$155:$A$1048576,0),MATCH((CUADRO!G$4&amp;$E486),'Hoja de Trabajo para listado'!$A$151:$Z$151,0)),0)+IFERROR(INDEX('Hoja de Trabajo para listado'!$AB$155:$BA$1048576,MATCH($A486,'Hoja de Trabajo para listado'!$AB$155:$AB$1048576,0),MATCH((CUADRO!G$4&amp;$E486),'Hoja de Trabajo para listado'!$AB$151:$BA$151,0)),0)+IFERROR(INDEX('Hoja de Trabajo para listado'!$BC$155:$CB$1048576,MATCH($A486,'Hoja de Trabajo para listado'!$BC$155:$BC$1048576,0),MATCH((CUADRO!G$4&amp;$E486),'Hoja de Trabajo para listado'!$BC$151:$CB$151,0)),0)+IFERROR(INDEX('Hoja de Trabajo para listado'!$DE$153:$DG$274,MATCH($A486,'Hoja de Trabajo para listado'!$DE$153:$DE$1048576,0),MATCH((CUADRO!G$4&amp;$E486),'Hoja de Trabajo para listado'!$DE$151:$DG$151,0)),0)+IFERROR(INDEX('Hoja de Trabajo para listado'!$CD$155:$DC$1048576,MATCH($A486,'Hoja de Trabajo para listado'!$CD$155:$CD$1048576,0),MATCH((CUADRO!G$4&amp;$E486),'Hoja de Trabajo para listado'!$CD$151:$DC$151,0)),0)</f>
        <v>0</v>
      </c>
      <c r="H486" s="241">
        <f ca="1">+IFERROR(INDEX('Hoja de Trabajo para listado'!$A$155:$Z$1048576,MATCH($A486,'Hoja de Trabajo para listado'!$A$155:$A$1048576,0),MATCH((CUADRO!H$4&amp;$E486),'Hoja de Trabajo para listado'!$A$151:$Z$151,0)),0)+IFERROR(INDEX('Hoja de Trabajo para listado'!$AB$155:$BA$1048576,MATCH($A486,'Hoja de Trabajo para listado'!$AB$155:$AB$1048576,0),MATCH((CUADRO!H$4&amp;$E486),'Hoja de Trabajo para listado'!$AB$151:$BA$151,0)),0)+IFERROR(INDEX('Hoja de Trabajo para listado'!$BC$155:$CB$1048576,MATCH($A486,'Hoja de Trabajo para listado'!$BC$155:$BC$1048576,0),MATCH((CUADRO!H$4&amp;$E486),'Hoja de Trabajo para listado'!$BC$151:$CB$151,0)),0)+IFERROR(INDEX('Hoja de Trabajo para listado'!$DE$153:$DG$274,MATCH($A486,'Hoja de Trabajo para listado'!$DE$153:$DE$1048576,0),MATCH((CUADRO!H$4&amp;$E486),'Hoja de Trabajo para listado'!$DE$151:$DG$151,0)),0)+IFERROR(INDEX('Hoja de Trabajo para listado'!$CD$155:$DC$1048576,MATCH($A486,'Hoja de Trabajo para listado'!$CD$155:$CD$1048576,0),MATCH((CUADRO!H$4&amp;$E486),'Hoja de Trabajo para listado'!$CD$151:$DC$151,0)),0)</f>
        <v>0</v>
      </c>
      <c r="I486" s="241">
        <f ca="1">+IFERROR(INDEX('Hoja de Trabajo para listado'!$A$155:$Z$1048576,MATCH($A486,'Hoja de Trabajo para listado'!$A$155:$A$1048576,0),MATCH((CUADRO!I$4&amp;$E486),'Hoja de Trabajo para listado'!$A$151:$Z$151,0)),0)+IFERROR(INDEX('Hoja de Trabajo para listado'!$AB$155:$BA$1048576,MATCH($A486,'Hoja de Trabajo para listado'!$AB$155:$AB$1048576,0),MATCH((CUADRO!I$4&amp;$E486),'Hoja de Trabajo para listado'!$AB$151:$BA$151,0)),0)+IFERROR(INDEX('Hoja de Trabajo para listado'!$BC$155:$CB$1048576,MATCH($A486,'Hoja de Trabajo para listado'!$BC$155:$BC$1048576,0),MATCH((CUADRO!I$4&amp;$E486),'Hoja de Trabajo para listado'!$BC$151:$CB$151,0)),0)+IFERROR(INDEX('Hoja de Trabajo para listado'!$DE$153:$DG$274,MATCH($A486,'Hoja de Trabajo para listado'!$DE$153:$DE$1048576,0),MATCH((CUADRO!I$4&amp;$E486),'Hoja de Trabajo para listado'!$DE$151:$DG$151,0)),0)+IFERROR(INDEX('Hoja de Trabajo para listado'!$CD$155:$DC$1048576,MATCH($A486,'Hoja de Trabajo para listado'!$CD$155:$CD$1048576,0),MATCH((CUADRO!I$4&amp;$E486),'Hoja de Trabajo para listado'!$CD$151:$DC$151,0)),0)</f>
        <v>0</v>
      </c>
      <c r="J486" s="241">
        <f ca="1">+IFERROR(INDEX('Hoja de Trabajo para listado'!$A$155:$Z$1048576,MATCH($A486,'Hoja de Trabajo para listado'!$A$155:$A$1048576,0),MATCH((CUADRO!J$4&amp;$E486),'Hoja de Trabajo para listado'!$A$151:$Z$151,0)),0)+IFERROR(INDEX('Hoja de Trabajo para listado'!$AB$155:$BA$1048576,MATCH($A486,'Hoja de Trabajo para listado'!$AB$155:$AB$1048576,0),MATCH((CUADRO!J$4&amp;$E486),'Hoja de Trabajo para listado'!$AB$151:$BA$151,0)),0)+IFERROR(INDEX('Hoja de Trabajo para listado'!$BC$155:$CB$1048576,MATCH($A486,'Hoja de Trabajo para listado'!$BC$155:$BC$1048576,0),MATCH((CUADRO!J$4&amp;$E486),'Hoja de Trabajo para listado'!$BC$151:$CB$151,0)),0)+IFERROR(INDEX('Hoja de Trabajo para listado'!$DE$153:$DG$274,MATCH($A486,'Hoja de Trabajo para listado'!$DE$153:$DE$1048576,0),MATCH((CUADRO!J$4&amp;$E486),'Hoja de Trabajo para listado'!$DE$151:$DG$151,0)),0)+IFERROR(INDEX('Hoja de Trabajo para listado'!$CD$155:$DC$1048576,MATCH($A486,'Hoja de Trabajo para listado'!$CD$155:$CD$1048576,0),MATCH((CUADRO!J$4&amp;$E486),'Hoja de Trabajo para listado'!$CD$151:$DC$151,0)),0)</f>
        <v>0</v>
      </c>
      <c r="K486" s="241">
        <f ca="1">+IFERROR(INDEX('Hoja de Trabajo para listado'!$A$155:$Z$1048576,MATCH($A486,'Hoja de Trabajo para listado'!$A$155:$A$1048576,0),MATCH((CUADRO!K$4&amp;$E486),'Hoja de Trabajo para listado'!$A$151:$Z$151,0)),0)+IFERROR(INDEX('Hoja de Trabajo para listado'!$AB$155:$BA$1048576,MATCH($A486,'Hoja de Trabajo para listado'!$AB$155:$AB$1048576,0),MATCH((CUADRO!K$4&amp;$E486),'Hoja de Trabajo para listado'!$AB$151:$BA$151,0)),0)+IFERROR(INDEX('Hoja de Trabajo para listado'!$BC$155:$CB$1048576,MATCH($A486,'Hoja de Trabajo para listado'!$BC$155:$BC$1048576,0),MATCH((CUADRO!K$4&amp;$E486),'Hoja de Trabajo para listado'!$BC$151:$CB$151,0)),0)+IFERROR(INDEX('Hoja de Trabajo para listado'!$DE$153:$DG$274,MATCH($A486,'Hoja de Trabajo para listado'!$DE$153:$DE$1048576,0),MATCH((CUADRO!K$4&amp;$E486),'Hoja de Trabajo para listado'!$DE$151:$DG$151,0)),0)+IFERROR(INDEX('Hoja de Trabajo para listado'!$CD$155:$DC$1048576,MATCH($A486,'Hoja de Trabajo para listado'!$CD$155:$CD$1048576,0),MATCH((CUADRO!K$4&amp;$E486),'Hoja de Trabajo para listado'!$CD$151:$DC$151,0)),0)</f>
        <v>0</v>
      </c>
      <c r="L486" s="241">
        <f ca="1">+IFERROR(INDEX('Hoja de Trabajo para listado'!$A$155:$Z$1048576,MATCH($A486,'Hoja de Trabajo para listado'!$A$155:$A$1048576,0),MATCH((CUADRO!L$4&amp;$E486),'Hoja de Trabajo para listado'!$A$151:$Z$151,0)),0)+IFERROR(INDEX('Hoja de Trabajo para listado'!$AB$155:$BA$1048576,MATCH($A486,'Hoja de Trabajo para listado'!$AB$155:$AB$1048576,0),MATCH((CUADRO!L$4&amp;$E486),'Hoja de Trabajo para listado'!$AB$151:$BA$151,0)),0)+IFERROR(INDEX('Hoja de Trabajo para listado'!$BC$155:$CB$1048576,MATCH($A486,'Hoja de Trabajo para listado'!$BC$155:$BC$1048576,0),MATCH((CUADRO!L$4&amp;$E486),'Hoja de Trabajo para listado'!$BC$151:$CB$151,0)),0)+IFERROR(INDEX('Hoja de Trabajo para listado'!$DE$153:$DG$274,MATCH($A486,'Hoja de Trabajo para listado'!$DE$153:$DE$1048576,0),MATCH((CUADRO!L$4&amp;$E486),'Hoja de Trabajo para listado'!$DE$151:$DG$151,0)),0)+IFERROR(INDEX('Hoja de Trabajo para listado'!$CD$155:$DC$1048576,MATCH($A486,'Hoja de Trabajo para listado'!$CD$155:$CD$1048576,0),MATCH((CUADRO!L$4&amp;$E486),'Hoja de Trabajo para listado'!$CD$151:$DC$151,0)),0)</f>
        <v>0</v>
      </c>
      <c r="M486" s="241">
        <f ca="1">+IFERROR(INDEX('Hoja de Trabajo para listado'!$A$155:$Z$1048576,MATCH($A486,'Hoja de Trabajo para listado'!$A$155:$A$1048576,0),MATCH((CUADRO!M$4&amp;$E486),'Hoja de Trabajo para listado'!$A$151:$Z$151,0)),0)+IFERROR(INDEX('Hoja de Trabajo para listado'!$AB$155:$BA$1048576,MATCH($A486,'Hoja de Trabajo para listado'!$AB$155:$AB$1048576,0),MATCH((CUADRO!M$4&amp;$E486),'Hoja de Trabajo para listado'!$AB$151:$BA$151,0)),0)+IFERROR(INDEX('Hoja de Trabajo para listado'!$BC$155:$CB$1048576,MATCH($A486,'Hoja de Trabajo para listado'!$BC$155:$BC$1048576,0),MATCH((CUADRO!M$4&amp;$E486),'Hoja de Trabajo para listado'!$BC$151:$CB$151,0)),0)+IFERROR(INDEX('Hoja de Trabajo para listado'!$DE$153:$DG$274,MATCH($A486,'Hoja de Trabajo para listado'!$DE$153:$DE$1048576,0),MATCH((CUADRO!M$4&amp;$E486),'Hoja de Trabajo para listado'!$DE$151:$DG$151,0)),0)+IFERROR(INDEX('Hoja de Trabajo para listado'!$CD$155:$DC$1048576,MATCH($A486,'Hoja de Trabajo para listado'!$CD$155:$CD$1048576,0),MATCH((CUADRO!M$4&amp;$E486),'Hoja de Trabajo para listado'!$CD$151:$DC$151,0)),0)</f>
        <v>0</v>
      </c>
      <c r="N486" s="241">
        <f ca="1">+IFERROR(INDEX('Hoja de Trabajo para listado'!$A$155:$Z$1048576,MATCH($A486,'Hoja de Trabajo para listado'!$A$155:$A$1048576,0),MATCH((CUADRO!N$4&amp;$E486),'Hoja de Trabajo para listado'!$A$151:$Z$151,0)),0)+IFERROR(INDEX('Hoja de Trabajo para listado'!$AB$155:$BA$1048576,MATCH($A486,'Hoja de Trabajo para listado'!$AB$155:$AB$1048576,0),MATCH((CUADRO!N$4&amp;$E486),'Hoja de Trabajo para listado'!$AB$151:$BA$151,0)),0)+IFERROR(INDEX('Hoja de Trabajo para listado'!$BC$155:$CB$1048576,MATCH($A486,'Hoja de Trabajo para listado'!$BC$155:$BC$1048576,0),MATCH((CUADRO!N$4&amp;$E486),'Hoja de Trabajo para listado'!$BC$151:$CB$151,0)),0)+IFERROR(INDEX('Hoja de Trabajo para listado'!$DE$153:$DG$274,MATCH($A486,'Hoja de Trabajo para listado'!$DE$153:$DE$1048576,0),MATCH((CUADRO!N$4&amp;$E486),'Hoja de Trabajo para listado'!$DE$151:$DG$151,0)),0)+IFERROR(INDEX('Hoja de Trabajo para listado'!$CD$155:$DC$1048576,MATCH($A486,'Hoja de Trabajo para listado'!$CD$155:$CD$1048576,0),MATCH((CUADRO!N$4&amp;$E486),'Hoja de Trabajo para listado'!$CD$151:$DC$151,0)),0)</f>
        <v>0</v>
      </c>
      <c r="O486" s="241">
        <f ca="1">+IFERROR(INDEX('Hoja de Trabajo para listado'!$A$155:$Z$1048576,MATCH($A486,'Hoja de Trabajo para listado'!$A$155:$A$1048576,0),MATCH((CUADRO!O$4&amp;$E486),'Hoja de Trabajo para listado'!$A$151:$Z$151,0)),0)+IFERROR(INDEX('Hoja de Trabajo para listado'!$AB$155:$BA$1048576,MATCH($A486,'Hoja de Trabajo para listado'!$AB$155:$AB$1048576,0),MATCH((CUADRO!O$4&amp;$E486),'Hoja de Trabajo para listado'!$AB$151:$BA$151,0)),0)+IFERROR(INDEX('Hoja de Trabajo para listado'!$BC$155:$CB$1048576,MATCH($A486,'Hoja de Trabajo para listado'!$BC$155:$BC$1048576,0),MATCH((CUADRO!O$4&amp;$E486),'Hoja de Trabajo para listado'!$BC$151:$CB$151,0)),0)+IFERROR(INDEX('Hoja de Trabajo para listado'!$DE$153:$DG$274,MATCH($A486,'Hoja de Trabajo para listado'!$DE$153:$DE$1048576,0),MATCH((CUADRO!O$4&amp;$E486),'Hoja de Trabajo para listado'!$DE$151:$DG$151,0)),0)+IFERROR(INDEX('Hoja de Trabajo para listado'!$CD$155:$DC$1048576,MATCH($A486,'Hoja de Trabajo para listado'!$CD$155:$CD$1048576,0),MATCH((CUADRO!O$4&amp;$E486),'Hoja de Trabajo para listado'!$CD$151:$DC$151,0)),0)</f>
        <v>0</v>
      </c>
      <c r="P486" s="241">
        <f ca="1">+IFERROR(INDEX('Hoja de Trabajo para listado'!$A$155:$Z$1048576,MATCH($A486,'Hoja de Trabajo para listado'!$A$155:$A$1048576,0),MATCH((CUADRO!P$4&amp;$E486),'Hoja de Trabajo para listado'!$A$151:$Z$151,0)),0)+IFERROR(INDEX('Hoja de Trabajo para listado'!$AB$155:$BA$1048576,MATCH($A486,'Hoja de Trabajo para listado'!$AB$155:$AB$1048576,0),MATCH((CUADRO!P$4&amp;$E486),'Hoja de Trabajo para listado'!$AB$151:$BA$151,0)),0)+IFERROR(INDEX('Hoja de Trabajo para listado'!$BC$155:$CB$1048576,MATCH($A486,'Hoja de Trabajo para listado'!$BC$155:$BC$1048576,0),MATCH((CUADRO!P$4&amp;$E486),'Hoja de Trabajo para listado'!$BC$151:$CB$151,0)),0)+IFERROR(INDEX('Hoja de Trabajo para listado'!$DE$153:$DG$274,MATCH($A486,'Hoja de Trabajo para listado'!$DE$153:$DE$1048576,0),MATCH((CUADRO!P$4&amp;$E486),'Hoja de Trabajo para listado'!$DE$151:$DG$151,0)),0)+IFERROR(INDEX('Hoja de Trabajo para listado'!$CD$155:$DC$1048576,MATCH($A486,'Hoja de Trabajo para listado'!$CD$155:$CD$1048576,0),MATCH((CUADRO!P$4&amp;$E486),'Hoja de Trabajo para listado'!$CD$151:$DC$151,0)),0)</f>
        <v>0</v>
      </c>
      <c r="Q486" s="241">
        <f ca="1">+IFERROR(INDEX('Hoja de Trabajo para listado'!$A$155:$Z$1048576,MATCH($A486,'Hoja de Trabajo para listado'!$A$155:$A$1048576,0),MATCH((CUADRO!Q$4&amp;$E486),'Hoja de Trabajo para listado'!$A$151:$Z$151,0)),0)+IFERROR(INDEX('Hoja de Trabajo para listado'!$AB$155:$BA$1048576,MATCH($A486,'Hoja de Trabajo para listado'!$AB$155:$AB$1048576,0),MATCH((CUADRO!Q$4&amp;$E486),'Hoja de Trabajo para listado'!$AB$151:$BA$151,0)),0)+IFERROR(INDEX('Hoja de Trabajo para listado'!$BC$155:$CB$1048576,MATCH($A486,'Hoja de Trabajo para listado'!$BC$155:$BC$1048576,0),MATCH((CUADRO!Q$4&amp;$E486),'Hoja de Trabajo para listado'!$BC$151:$CB$151,0)),0)+IFERROR(INDEX('Hoja de Trabajo para listado'!$DE$153:$DG$274,MATCH($A486,'Hoja de Trabajo para listado'!$DE$153:$DE$1048576,0),MATCH((CUADRO!Q$4&amp;$E486),'Hoja de Trabajo para listado'!$DE$151:$DG$151,0)),0)+IFERROR(INDEX('Hoja de Trabajo para listado'!$CD$155:$DC$1048576,MATCH($A486,'Hoja de Trabajo para listado'!$CD$155:$CD$1048576,0),MATCH((CUADRO!Q$4&amp;$E486),'Hoja de Trabajo para listado'!$CD$151:$DC$151,0)),0)</f>
        <v>0</v>
      </c>
      <c r="R486" s="241">
        <f t="shared" ca="1" si="14"/>
        <v>0</v>
      </c>
      <c r="S486" s="247">
        <f ca="1">+R485+R486</f>
        <v>0</v>
      </c>
      <c r="T486" s="241">
        <f ca="1">+S486</f>
        <v>0</v>
      </c>
      <c r="U486" s="240">
        <f t="shared" si="15"/>
        <v>2</v>
      </c>
    </row>
    <row r="487" spans="1:21" customFormat="1" ht="15" hidden="1" customHeight="1">
      <c r="A487" s="32">
        <v>1124</v>
      </c>
      <c r="B487" s="381">
        <f>+A487</f>
        <v>1124</v>
      </c>
      <c r="C487" s="245" t="str">
        <f>+VLOOKUP(A487,bd_lista!$A$3:$C$592,3,FALSE)</f>
        <v>Gobierno Autónomo Municipal de Culpina</v>
      </c>
      <c r="D487" s="383" t="str">
        <f>+C487</f>
        <v>Gobierno Autónomo Municipal de Culpina</v>
      </c>
      <c r="E487" s="240" t="s">
        <v>683</v>
      </c>
      <c r="F487" s="241">
        <f ca="1">+IFERROR(INDEX('Hoja de Trabajo para listado'!$A$155:$Z$1048576,MATCH($A487,'Hoja de Trabajo para listado'!$A$155:$A$1048576,0),MATCH((CUADRO!F$4&amp;$E487),'Hoja de Trabajo para listado'!$A$151:$Z$151,0)),0)+IFERROR(INDEX('Hoja de Trabajo para listado'!$AB$155:$BA$1048576,MATCH($A487,'Hoja de Trabajo para listado'!$AB$155:$AB$1048576,0),MATCH((CUADRO!F$4&amp;$E487),'Hoja de Trabajo para listado'!$AB$151:$BA$151,0)),0)+IFERROR(INDEX('Hoja de Trabajo para listado'!$BC$155:$CB$1048576,MATCH($A487,'Hoja de Trabajo para listado'!$BC$155:$BC$1048576,0),MATCH((CUADRO!F$4&amp;$E487),'Hoja de Trabajo para listado'!$BC$151:$CB$151,0)),0)+IFERROR(INDEX('Hoja de Trabajo para listado'!$DE$153:$DG$274,MATCH($A487,'Hoja de Trabajo para listado'!$DE$153:$DE$1048576,0),MATCH((CUADRO!F$4&amp;$E487),'Hoja de Trabajo para listado'!$DE$151:$DG$151,0)),0)+IFERROR(INDEX('Hoja de Trabajo para listado'!$CD$155:$DC$1048576,MATCH($A487,'Hoja de Trabajo para listado'!$CD$155:$CD$1048576,0),MATCH((CUADRO!F$4&amp;$E487),'Hoja de Trabajo para listado'!$CD$151:$DC$151,0)),0)</f>
        <v>0</v>
      </c>
      <c r="G487" s="241">
        <f ca="1">+IFERROR(INDEX('Hoja de Trabajo para listado'!$A$155:$Z$1048576,MATCH($A487,'Hoja de Trabajo para listado'!$A$155:$A$1048576,0),MATCH((CUADRO!G$4&amp;$E487),'Hoja de Trabajo para listado'!$A$151:$Z$151,0)),0)+IFERROR(INDEX('Hoja de Trabajo para listado'!$AB$155:$BA$1048576,MATCH($A487,'Hoja de Trabajo para listado'!$AB$155:$AB$1048576,0),MATCH((CUADRO!G$4&amp;$E487),'Hoja de Trabajo para listado'!$AB$151:$BA$151,0)),0)+IFERROR(INDEX('Hoja de Trabajo para listado'!$BC$155:$CB$1048576,MATCH($A487,'Hoja de Trabajo para listado'!$BC$155:$BC$1048576,0),MATCH((CUADRO!G$4&amp;$E487),'Hoja de Trabajo para listado'!$BC$151:$CB$151,0)),0)+IFERROR(INDEX('Hoja de Trabajo para listado'!$DE$153:$DG$274,MATCH($A487,'Hoja de Trabajo para listado'!$DE$153:$DE$1048576,0),MATCH((CUADRO!G$4&amp;$E487),'Hoja de Trabajo para listado'!$DE$151:$DG$151,0)),0)+IFERROR(INDEX('Hoja de Trabajo para listado'!$CD$155:$DC$1048576,MATCH($A487,'Hoja de Trabajo para listado'!$CD$155:$CD$1048576,0),MATCH((CUADRO!G$4&amp;$E487),'Hoja de Trabajo para listado'!$CD$151:$DC$151,0)),0)</f>
        <v>0</v>
      </c>
      <c r="H487" s="241">
        <f ca="1">+IFERROR(INDEX('Hoja de Trabajo para listado'!$A$155:$Z$1048576,MATCH($A487,'Hoja de Trabajo para listado'!$A$155:$A$1048576,0),MATCH((CUADRO!H$4&amp;$E487),'Hoja de Trabajo para listado'!$A$151:$Z$151,0)),0)+IFERROR(INDEX('Hoja de Trabajo para listado'!$AB$155:$BA$1048576,MATCH($A487,'Hoja de Trabajo para listado'!$AB$155:$AB$1048576,0),MATCH((CUADRO!H$4&amp;$E487),'Hoja de Trabajo para listado'!$AB$151:$BA$151,0)),0)+IFERROR(INDEX('Hoja de Trabajo para listado'!$BC$155:$CB$1048576,MATCH($A487,'Hoja de Trabajo para listado'!$BC$155:$BC$1048576,0),MATCH((CUADRO!H$4&amp;$E487),'Hoja de Trabajo para listado'!$BC$151:$CB$151,0)),0)+IFERROR(INDEX('Hoja de Trabajo para listado'!$DE$153:$DG$274,MATCH($A487,'Hoja de Trabajo para listado'!$DE$153:$DE$1048576,0),MATCH((CUADRO!H$4&amp;$E487),'Hoja de Trabajo para listado'!$DE$151:$DG$151,0)),0)+IFERROR(INDEX('Hoja de Trabajo para listado'!$CD$155:$DC$1048576,MATCH($A487,'Hoja de Trabajo para listado'!$CD$155:$CD$1048576,0),MATCH((CUADRO!H$4&amp;$E487),'Hoja de Trabajo para listado'!$CD$151:$DC$151,0)),0)</f>
        <v>0</v>
      </c>
      <c r="I487" s="241">
        <f ca="1">+IFERROR(INDEX('Hoja de Trabajo para listado'!$A$155:$Z$1048576,MATCH($A487,'Hoja de Trabajo para listado'!$A$155:$A$1048576,0),MATCH((CUADRO!I$4&amp;$E487),'Hoja de Trabajo para listado'!$A$151:$Z$151,0)),0)+IFERROR(INDEX('Hoja de Trabajo para listado'!$AB$155:$BA$1048576,MATCH($A487,'Hoja de Trabajo para listado'!$AB$155:$AB$1048576,0),MATCH((CUADRO!I$4&amp;$E487),'Hoja de Trabajo para listado'!$AB$151:$BA$151,0)),0)+IFERROR(INDEX('Hoja de Trabajo para listado'!$BC$155:$CB$1048576,MATCH($A487,'Hoja de Trabajo para listado'!$BC$155:$BC$1048576,0),MATCH((CUADRO!I$4&amp;$E487),'Hoja de Trabajo para listado'!$BC$151:$CB$151,0)),0)+IFERROR(INDEX('Hoja de Trabajo para listado'!$DE$153:$DG$274,MATCH($A487,'Hoja de Trabajo para listado'!$DE$153:$DE$1048576,0),MATCH((CUADRO!I$4&amp;$E487),'Hoja de Trabajo para listado'!$DE$151:$DG$151,0)),0)+IFERROR(INDEX('Hoja de Trabajo para listado'!$CD$155:$DC$1048576,MATCH($A487,'Hoja de Trabajo para listado'!$CD$155:$CD$1048576,0),MATCH((CUADRO!I$4&amp;$E487),'Hoja de Trabajo para listado'!$CD$151:$DC$151,0)),0)</f>
        <v>0</v>
      </c>
      <c r="J487" s="241">
        <f ca="1">+IFERROR(INDEX('Hoja de Trabajo para listado'!$A$155:$Z$1048576,MATCH($A487,'Hoja de Trabajo para listado'!$A$155:$A$1048576,0),MATCH((CUADRO!J$4&amp;$E487),'Hoja de Trabajo para listado'!$A$151:$Z$151,0)),0)+IFERROR(INDEX('Hoja de Trabajo para listado'!$AB$155:$BA$1048576,MATCH($A487,'Hoja de Trabajo para listado'!$AB$155:$AB$1048576,0),MATCH((CUADRO!J$4&amp;$E487),'Hoja de Trabajo para listado'!$AB$151:$BA$151,0)),0)+IFERROR(INDEX('Hoja de Trabajo para listado'!$BC$155:$CB$1048576,MATCH($A487,'Hoja de Trabajo para listado'!$BC$155:$BC$1048576,0),MATCH((CUADRO!J$4&amp;$E487),'Hoja de Trabajo para listado'!$BC$151:$CB$151,0)),0)+IFERROR(INDEX('Hoja de Trabajo para listado'!$DE$153:$DG$274,MATCH($A487,'Hoja de Trabajo para listado'!$DE$153:$DE$1048576,0),MATCH((CUADRO!J$4&amp;$E487),'Hoja de Trabajo para listado'!$DE$151:$DG$151,0)),0)+IFERROR(INDEX('Hoja de Trabajo para listado'!$CD$155:$DC$1048576,MATCH($A487,'Hoja de Trabajo para listado'!$CD$155:$CD$1048576,0),MATCH((CUADRO!J$4&amp;$E487),'Hoja de Trabajo para listado'!$CD$151:$DC$151,0)),0)</f>
        <v>0</v>
      </c>
      <c r="K487" s="241">
        <f ca="1">+IFERROR(INDEX('Hoja de Trabajo para listado'!$A$155:$Z$1048576,MATCH($A487,'Hoja de Trabajo para listado'!$A$155:$A$1048576,0),MATCH((CUADRO!K$4&amp;$E487),'Hoja de Trabajo para listado'!$A$151:$Z$151,0)),0)+IFERROR(INDEX('Hoja de Trabajo para listado'!$AB$155:$BA$1048576,MATCH($A487,'Hoja de Trabajo para listado'!$AB$155:$AB$1048576,0),MATCH((CUADRO!K$4&amp;$E487),'Hoja de Trabajo para listado'!$AB$151:$BA$151,0)),0)+IFERROR(INDEX('Hoja de Trabajo para listado'!$BC$155:$CB$1048576,MATCH($A487,'Hoja de Trabajo para listado'!$BC$155:$BC$1048576,0),MATCH((CUADRO!K$4&amp;$E487),'Hoja de Trabajo para listado'!$BC$151:$CB$151,0)),0)+IFERROR(INDEX('Hoja de Trabajo para listado'!$DE$153:$DG$274,MATCH($A487,'Hoja de Trabajo para listado'!$DE$153:$DE$1048576,0),MATCH((CUADRO!K$4&amp;$E487),'Hoja de Trabajo para listado'!$DE$151:$DG$151,0)),0)+IFERROR(INDEX('Hoja de Trabajo para listado'!$CD$155:$DC$1048576,MATCH($A487,'Hoja de Trabajo para listado'!$CD$155:$CD$1048576,0),MATCH((CUADRO!K$4&amp;$E487),'Hoja de Trabajo para listado'!$CD$151:$DC$151,0)),0)</f>
        <v>0</v>
      </c>
      <c r="L487" s="241">
        <f ca="1">+IFERROR(INDEX('Hoja de Trabajo para listado'!$A$155:$Z$1048576,MATCH($A487,'Hoja de Trabajo para listado'!$A$155:$A$1048576,0),MATCH((CUADRO!L$4&amp;$E487),'Hoja de Trabajo para listado'!$A$151:$Z$151,0)),0)+IFERROR(INDEX('Hoja de Trabajo para listado'!$AB$155:$BA$1048576,MATCH($A487,'Hoja de Trabajo para listado'!$AB$155:$AB$1048576,0),MATCH((CUADRO!L$4&amp;$E487),'Hoja de Trabajo para listado'!$AB$151:$BA$151,0)),0)+IFERROR(INDEX('Hoja de Trabajo para listado'!$BC$155:$CB$1048576,MATCH($A487,'Hoja de Trabajo para listado'!$BC$155:$BC$1048576,0),MATCH((CUADRO!L$4&amp;$E487),'Hoja de Trabajo para listado'!$BC$151:$CB$151,0)),0)+IFERROR(INDEX('Hoja de Trabajo para listado'!$DE$153:$DG$274,MATCH($A487,'Hoja de Trabajo para listado'!$DE$153:$DE$1048576,0),MATCH((CUADRO!L$4&amp;$E487),'Hoja de Trabajo para listado'!$DE$151:$DG$151,0)),0)+IFERROR(INDEX('Hoja de Trabajo para listado'!$CD$155:$DC$1048576,MATCH($A487,'Hoja de Trabajo para listado'!$CD$155:$CD$1048576,0),MATCH((CUADRO!L$4&amp;$E487),'Hoja de Trabajo para listado'!$CD$151:$DC$151,0)),0)</f>
        <v>0</v>
      </c>
      <c r="M487" s="241">
        <f ca="1">+IFERROR(INDEX('Hoja de Trabajo para listado'!$A$155:$Z$1048576,MATCH($A487,'Hoja de Trabajo para listado'!$A$155:$A$1048576,0),MATCH((CUADRO!M$4&amp;$E487),'Hoja de Trabajo para listado'!$A$151:$Z$151,0)),0)+IFERROR(INDEX('Hoja de Trabajo para listado'!$AB$155:$BA$1048576,MATCH($A487,'Hoja de Trabajo para listado'!$AB$155:$AB$1048576,0),MATCH((CUADRO!M$4&amp;$E487),'Hoja de Trabajo para listado'!$AB$151:$BA$151,0)),0)+IFERROR(INDEX('Hoja de Trabajo para listado'!$BC$155:$CB$1048576,MATCH($A487,'Hoja de Trabajo para listado'!$BC$155:$BC$1048576,0),MATCH((CUADRO!M$4&amp;$E487),'Hoja de Trabajo para listado'!$BC$151:$CB$151,0)),0)+IFERROR(INDEX('Hoja de Trabajo para listado'!$DE$153:$DG$274,MATCH($A487,'Hoja de Trabajo para listado'!$DE$153:$DE$1048576,0),MATCH((CUADRO!M$4&amp;$E487),'Hoja de Trabajo para listado'!$DE$151:$DG$151,0)),0)+IFERROR(INDEX('Hoja de Trabajo para listado'!$CD$155:$DC$1048576,MATCH($A487,'Hoja de Trabajo para listado'!$CD$155:$CD$1048576,0),MATCH((CUADRO!M$4&amp;$E487),'Hoja de Trabajo para listado'!$CD$151:$DC$151,0)),0)</f>
        <v>0</v>
      </c>
      <c r="N487" s="241">
        <f ca="1">+IFERROR(INDEX('Hoja de Trabajo para listado'!$A$155:$Z$1048576,MATCH($A487,'Hoja de Trabajo para listado'!$A$155:$A$1048576,0),MATCH((CUADRO!N$4&amp;$E487),'Hoja de Trabajo para listado'!$A$151:$Z$151,0)),0)+IFERROR(INDEX('Hoja de Trabajo para listado'!$AB$155:$BA$1048576,MATCH($A487,'Hoja de Trabajo para listado'!$AB$155:$AB$1048576,0),MATCH((CUADRO!N$4&amp;$E487),'Hoja de Trabajo para listado'!$AB$151:$BA$151,0)),0)+IFERROR(INDEX('Hoja de Trabajo para listado'!$BC$155:$CB$1048576,MATCH($A487,'Hoja de Trabajo para listado'!$BC$155:$BC$1048576,0),MATCH((CUADRO!N$4&amp;$E487),'Hoja de Trabajo para listado'!$BC$151:$CB$151,0)),0)+IFERROR(INDEX('Hoja de Trabajo para listado'!$DE$153:$DG$274,MATCH($A487,'Hoja de Trabajo para listado'!$DE$153:$DE$1048576,0),MATCH((CUADRO!N$4&amp;$E487),'Hoja de Trabajo para listado'!$DE$151:$DG$151,0)),0)+IFERROR(INDEX('Hoja de Trabajo para listado'!$CD$155:$DC$1048576,MATCH($A487,'Hoja de Trabajo para listado'!$CD$155:$CD$1048576,0),MATCH((CUADRO!N$4&amp;$E487),'Hoja de Trabajo para listado'!$CD$151:$DC$151,0)),0)</f>
        <v>0</v>
      </c>
      <c r="O487" s="241">
        <f ca="1">+IFERROR(INDEX('Hoja de Trabajo para listado'!$A$155:$Z$1048576,MATCH($A487,'Hoja de Trabajo para listado'!$A$155:$A$1048576,0),MATCH((CUADRO!O$4&amp;$E487),'Hoja de Trabajo para listado'!$A$151:$Z$151,0)),0)+IFERROR(INDEX('Hoja de Trabajo para listado'!$AB$155:$BA$1048576,MATCH($A487,'Hoja de Trabajo para listado'!$AB$155:$AB$1048576,0),MATCH((CUADRO!O$4&amp;$E487),'Hoja de Trabajo para listado'!$AB$151:$BA$151,0)),0)+IFERROR(INDEX('Hoja de Trabajo para listado'!$BC$155:$CB$1048576,MATCH($A487,'Hoja de Trabajo para listado'!$BC$155:$BC$1048576,0),MATCH((CUADRO!O$4&amp;$E487),'Hoja de Trabajo para listado'!$BC$151:$CB$151,0)),0)+IFERROR(INDEX('Hoja de Trabajo para listado'!$DE$153:$DG$274,MATCH($A487,'Hoja de Trabajo para listado'!$DE$153:$DE$1048576,0),MATCH((CUADRO!O$4&amp;$E487),'Hoja de Trabajo para listado'!$DE$151:$DG$151,0)),0)+IFERROR(INDEX('Hoja de Trabajo para listado'!$CD$155:$DC$1048576,MATCH($A487,'Hoja de Trabajo para listado'!$CD$155:$CD$1048576,0),MATCH((CUADRO!O$4&amp;$E487),'Hoja de Trabajo para listado'!$CD$151:$DC$151,0)),0)</f>
        <v>0</v>
      </c>
      <c r="P487" s="241">
        <f ca="1">+IFERROR(INDEX('Hoja de Trabajo para listado'!$A$155:$Z$1048576,MATCH($A487,'Hoja de Trabajo para listado'!$A$155:$A$1048576,0),MATCH((CUADRO!P$4&amp;$E487),'Hoja de Trabajo para listado'!$A$151:$Z$151,0)),0)+IFERROR(INDEX('Hoja de Trabajo para listado'!$AB$155:$BA$1048576,MATCH($A487,'Hoja de Trabajo para listado'!$AB$155:$AB$1048576,0),MATCH((CUADRO!P$4&amp;$E487),'Hoja de Trabajo para listado'!$AB$151:$BA$151,0)),0)+IFERROR(INDEX('Hoja de Trabajo para listado'!$BC$155:$CB$1048576,MATCH($A487,'Hoja de Trabajo para listado'!$BC$155:$BC$1048576,0),MATCH((CUADRO!P$4&amp;$E487),'Hoja de Trabajo para listado'!$BC$151:$CB$151,0)),0)+IFERROR(INDEX('Hoja de Trabajo para listado'!$DE$153:$DG$274,MATCH($A487,'Hoja de Trabajo para listado'!$DE$153:$DE$1048576,0),MATCH((CUADRO!P$4&amp;$E487),'Hoja de Trabajo para listado'!$DE$151:$DG$151,0)),0)+IFERROR(INDEX('Hoja de Trabajo para listado'!$CD$155:$DC$1048576,MATCH($A487,'Hoja de Trabajo para listado'!$CD$155:$CD$1048576,0),MATCH((CUADRO!P$4&amp;$E487),'Hoja de Trabajo para listado'!$CD$151:$DC$151,0)),0)</f>
        <v>0</v>
      </c>
      <c r="Q487" s="241">
        <f ca="1">+IFERROR(INDEX('Hoja de Trabajo para listado'!$A$155:$Z$1048576,MATCH($A487,'Hoja de Trabajo para listado'!$A$155:$A$1048576,0),MATCH((CUADRO!Q$4&amp;$E487),'Hoja de Trabajo para listado'!$A$151:$Z$151,0)),0)+IFERROR(INDEX('Hoja de Trabajo para listado'!$AB$155:$BA$1048576,MATCH($A487,'Hoja de Trabajo para listado'!$AB$155:$AB$1048576,0),MATCH((CUADRO!Q$4&amp;$E487),'Hoja de Trabajo para listado'!$AB$151:$BA$151,0)),0)+IFERROR(INDEX('Hoja de Trabajo para listado'!$BC$155:$CB$1048576,MATCH($A487,'Hoja de Trabajo para listado'!$BC$155:$BC$1048576,0),MATCH((CUADRO!Q$4&amp;$E487),'Hoja de Trabajo para listado'!$BC$151:$CB$151,0)),0)+IFERROR(INDEX('Hoja de Trabajo para listado'!$DE$153:$DG$274,MATCH($A487,'Hoja de Trabajo para listado'!$DE$153:$DE$1048576,0),MATCH((CUADRO!Q$4&amp;$E487),'Hoja de Trabajo para listado'!$DE$151:$DG$151,0)),0)+IFERROR(INDEX('Hoja de Trabajo para listado'!$CD$155:$DC$1048576,MATCH($A487,'Hoja de Trabajo para listado'!$CD$155:$CD$1048576,0),MATCH((CUADRO!Q$4&amp;$E487),'Hoja de Trabajo para listado'!$CD$151:$DC$151,0)),0)</f>
        <v>0</v>
      </c>
      <c r="R487" s="241">
        <f t="shared" ca="1" si="14"/>
        <v>0</v>
      </c>
      <c r="S487" s="247"/>
      <c r="T487" s="241">
        <f ca="1">+T488</f>
        <v>0</v>
      </c>
      <c r="U487" s="240">
        <f t="shared" si="15"/>
        <v>1</v>
      </c>
    </row>
    <row r="488" spans="1:21" customFormat="1" ht="15" hidden="1" customHeight="1">
      <c r="A488" s="32">
        <v>1124</v>
      </c>
      <c r="B488" s="382"/>
      <c r="C488" s="245" t="str">
        <f>+VLOOKUP(A488,bd_lista!$A$3:$C$592,3,FALSE)</f>
        <v>Gobierno Autónomo Municipal de Culpina</v>
      </c>
      <c r="D488" s="384"/>
      <c r="E488" s="242" t="s">
        <v>684</v>
      </c>
      <c r="F488" s="241">
        <f ca="1">+IFERROR(INDEX('Hoja de Trabajo para listado'!$A$155:$Z$1048576,MATCH($A488,'Hoja de Trabajo para listado'!$A$155:$A$1048576,0),MATCH((CUADRO!F$4&amp;$E488),'Hoja de Trabajo para listado'!$A$151:$Z$151,0)),0)+IFERROR(INDEX('Hoja de Trabajo para listado'!$AB$155:$BA$1048576,MATCH($A488,'Hoja de Trabajo para listado'!$AB$155:$AB$1048576,0),MATCH((CUADRO!F$4&amp;$E488),'Hoja de Trabajo para listado'!$AB$151:$BA$151,0)),0)+IFERROR(INDEX('Hoja de Trabajo para listado'!$BC$155:$CB$1048576,MATCH($A488,'Hoja de Trabajo para listado'!$BC$155:$BC$1048576,0),MATCH((CUADRO!F$4&amp;$E488),'Hoja de Trabajo para listado'!$BC$151:$CB$151,0)),0)+IFERROR(INDEX('Hoja de Trabajo para listado'!$DE$153:$DG$274,MATCH($A488,'Hoja de Trabajo para listado'!$DE$153:$DE$1048576,0),MATCH((CUADRO!F$4&amp;$E488),'Hoja de Trabajo para listado'!$DE$151:$DG$151,0)),0)+IFERROR(INDEX('Hoja de Trabajo para listado'!$CD$155:$DC$1048576,MATCH($A488,'Hoja de Trabajo para listado'!$CD$155:$CD$1048576,0),MATCH((CUADRO!F$4&amp;$E488),'Hoja de Trabajo para listado'!$CD$151:$DC$151,0)),0)</f>
        <v>0</v>
      </c>
      <c r="G488" s="241">
        <f ca="1">+IFERROR(INDEX('Hoja de Trabajo para listado'!$A$155:$Z$1048576,MATCH($A488,'Hoja de Trabajo para listado'!$A$155:$A$1048576,0),MATCH((CUADRO!G$4&amp;$E488),'Hoja de Trabajo para listado'!$A$151:$Z$151,0)),0)+IFERROR(INDEX('Hoja de Trabajo para listado'!$AB$155:$BA$1048576,MATCH($A488,'Hoja de Trabajo para listado'!$AB$155:$AB$1048576,0),MATCH((CUADRO!G$4&amp;$E488),'Hoja de Trabajo para listado'!$AB$151:$BA$151,0)),0)+IFERROR(INDEX('Hoja de Trabajo para listado'!$BC$155:$CB$1048576,MATCH($A488,'Hoja de Trabajo para listado'!$BC$155:$BC$1048576,0),MATCH((CUADRO!G$4&amp;$E488),'Hoja de Trabajo para listado'!$BC$151:$CB$151,0)),0)+IFERROR(INDEX('Hoja de Trabajo para listado'!$DE$153:$DG$274,MATCH($A488,'Hoja de Trabajo para listado'!$DE$153:$DE$1048576,0),MATCH((CUADRO!G$4&amp;$E488),'Hoja de Trabajo para listado'!$DE$151:$DG$151,0)),0)+IFERROR(INDEX('Hoja de Trabajo para listado'!$CD$155:$DC$1048576,MATCH($A488,'Hoja de Trabajo para listado'!$CD$155:$CD$1048576,0),MATCH((CUADRO!G$4&amp;$E488),'Hoja de Trabajo para listado'!$CD$151:$DC$151,0)),0)</f>
        <v>0</v>
      </c>
      <c r="H488" s="241">
        <f ca="1">+IFERROR(INDEX('Hoja de Trabajo para listado'!$A$155:$Z$1048576,MATCH($A488,'Hoja de Trabajo para listado'!$A$155:$A$1048576,0),MATCH((CUADRO!H$4&amp;$E488),'Hoja de Trabajo para listado'!$A$151:$Z$151,0)),0)+IFERROR(INDEX('Hoja de Trabajo para listado'!$AB$155:$BA$1048576,MATCH($A488,'Hoja de Trabajo para listado'!$AB$155:$AB$1048576,0),MATCH((CUADRO!H$4&amp;$E488),'Hoja de Trabajo para listado'!$AB$151:$BA$151,0)),0)+IFERROR(INDEX('Hoja de Trabajo para listado'!$BC$155:$CB$1048576,MATCH($A488,'Hoja de Trabajo para listado'!$BC$155:$BC$1048576,0),MATCH((CUADRO!H$4&amp;$E488),'Hoja de Trabajo para listado'!$BC$151:$CB$151,0)),0)+IFERROR(INDEX('Hoja de Trabajo para listado'!$DE$153:$DG$274,MATCH($A488,'Hoja de Trabajo para listado'!$DE$153:$DE$1048576,0),MATCH((CUADRO!H$4&amp;$E488),'Hoja de Trabajo para listado'!$DE$151:$DG$151,0)),0)+IFERROR(INDEX('Hoja de Trabajo para listado'!$CD$155:$DC$1048576,MATCH($A488,'Hoja de Trabajo para listado'!$CD$155:$CD$1048576,0),MATCH((CUADRO!H$4&amp;$E488),'Hoja de Trabajo para listado'!$CD$151:$DC$151,0)),0)</f>
        <v>0</v>
      </c>
      <c r="I488" s="241">
        <f ca="1">+IFERROR(INDEX('Hoja de Trabajo para listado'!$A$155:$Z$1048576,MATCH($A488,'Hoja de Trabajo para listado'!$A$155:$A$1048576,0),MATCH((CUADRO!I$4&amp;$E488),'Hoja de Trabajo para listado'!$A$151:$Z$151,0)),0)+IFERROR(INDEX('Hoja de Trabajo para listado'!$AB$155:$BA$1048576,MATCH($A488,'Hoja de Trabajo para listado'!$AB$155:$AB$1048576,0),MATCH((CUADRO!I$4&amp;$E488),'Hoja de Trabajo para listado'!$AB$151:$BA$151,0)),0)+IFERROR(INDEX('Hoja de Trabajo para listado'!$BC$155:$CB$1048576,MATCH($A488,'Hoja de Trabajo para listado'!$BC$155:$BC$1048576,0),MATCH((CUADRO!I$4&amp;$E488),'Hoja de Trabajo para listado'!$BC$151:$CB$151,0)),0)+IFERROR(INDEX('Hoja de Trabajo para listado'!$DE$153:$DG$274,MATCH($A488,'Hoja de Trabajo para listado'!$DE$153:$DE$1048576,0),MATCH((CUADRO!I$4&amp;$E488),'Hoja de Trabajo para listado'!$DE$151:$DG$151,0)),0)+IFERROR(INDEX('Hoja de Trabajo para listado'!$CD$155:$DC$1048576,MATCH($A488,'Hoja de Trabajo para listado'!$CD$155:$CD$1048576,0),MATCH((CUADRO!I$4&amp;$E488),'Hoja de Trabajo para listado'!$CD$151:$DC$151,0)),0)</f>
        <v>0</v>
      </c>
      <c r="J488" s="241">
        <f ca="1">+IFERROR(INDEX('Hoja de Trabajo para listado'!$A$155:$Z$1048576,MATCH($A488,'Hoja de Trabajo para listado'!$A$155:$A$1048576,0),MATCH((CUADRO!J$4&amp;$E488),'Hoja de Trabajo para listado'!$A$151:$Z$151,0)),0)+IFERROR(INDEX('Hoja de Trabajo para listado'!$AB$155:$BA$1048576,MATCH($A488,'Hoja de Trabajo para listado'!$AB$155:$AB$1048576,0),MATCH((CUADRO!J$4&amp;$E488),'Hoja de Trabajo para listado'!$AB$151:$BA$151,0)),0)+IFERROR(INDEX('Hoja de Trabajo para listado'!$BC$155:$CB$1048576,MATCH($A488,'Hoja de Trabajo para listado'!$BC$155:$BC$1048576,0),MATCH((CUADRO!J$4&amp;$E488),'Hoja de Trabajo para listado'!$BC$151:$CB$151,0)),0)+IFERROR(INDEX('Hoja de Trabajo para listado'!$DE$153:$DG$274,MATCH($A488,'Hoja de Trabajo para listado'!$DE$153:$DE$1048576,0),MATCH((CUADRO!J$4&amp;$E488),'Hoja de Trabajo para listado'!$DE$151:$DG$151,0)),0)+IFERROR(INDEX('Hoja de Trabajo para listado'!$CD$155:$DC$1048576,MATCH($A488,'Hoja de Trabajo para listado'!$CD$155:$CD$1048576,0),MATCH((CUADRO!J$4&amp;$E488),'Hoja de Trabajo para listado'!$CD$151:$DC$151,0)),0)</f>
        <v>0</v>
      </c>
      <c r="K488" s="241">
        <f ca="1">+IFERROR(INDEX('Hoja de Trabajo para listado'!$A$155:$Z$1048576,MATCH($A488,'Hoja de Trabajo para listado'!$A$155:$A$1048576,0),MATCH((CUADRO!K$4&amp;$E488),'Hoja de Trabajo para listado'!$A$151:$Z$151,0)),0)+IFERROR(INDEX('Hoja de Trabajo para listado'!$AB$155:$BA$1048576,MATCH($A488,'Hoja de Trabajo para listado'!$AB$155:$AB$1048576,0),MATCH((CUADRO!K$4&amp;$E488),'Hoja de Trabajo para listado'!$AB$151:$BA$151,0)),0)+IFERROR(INDEX('Hoja de Trabajo para listado'!$BC$155:$CB$1048576,MATCH($A488,'Hoja de Trabajo para listado'!$BC$155:$BC$1048576,0),MATCH((CUADRO!K$4&amp;$E488),'Hoja de Trabajo para listado'!$BC$151:$CB$151,0)),0)+IFERROR(INDEX('Hoja de Trabajo para listado'!$DE$153:$DG$274,MATCH($A488,'Hoja de Trabajo para listado'!$DE$153:$DE$1048576,0),MATCH((CUADRO!K$4&amp;$E488),'Hoja de Trabajo para listado'!$DE$151:$DG$151,0)),0)+IFERROR(INDEX('Hoja de Trabajo para listado'!$CD$155:$DC$1048576,MATCH($A488,'Hoja de Trabajo para listado'!$CD$155:$CD$1048576,0),MATCH((CUADRO!K$4&amp;$E488),'Hoja de Trabajo para listado'!$CD$151:$DC$151,0)),0)</f>
        <v>0</v>
      </c>
      <c r="L488" s="241">
        <f ca="1">+IFERROR(INDEX('Hoja de Trabajo para listado'!$A$155:$Z$1048576,MATCH($A488,'Hoja de Trabajo para listado'!$A$155:$A$1048576,0),MATCH((CUADRO!L$4&amp;$E488),'Hoja de Trabajo para listado'!$A$151:$Z$151,0)),0)+IFERROR(INDEX('Hoja de Trabajo para listado'!$AB$155:$BA$1048576,MATCH($A488,'Hoja de Trabajo para listado'!$AB$155:$AB$1048576,0),MATCH((CUADRO!L$4&amp;$E488),'Hoja de Trabajo para listado'!$AB$151:$BA$151,0)),0)+IFERROR(INDEX('Hoja de Trabajo para listado'!$BC$155:$CB$1048576,MATCH($A488,'Hoja de Trabajo para listado'!$BC$155:$BC$1048576,0),MATCH((CUADRO!L$4&amp;$E488),'Hoja de Trabajo para listado'!$BC$151:$CB$151,0)),0)+IFERROR(INDEX('Hoja de Trabajo para listado'!$DE$153:$DG$274,MATCH($A488,'Hoja de Trabajo para listado'!$DE$153:$DE$1048576,0),MATCH((CUADRO!L$4&amp;$E488),'Hoja de Trabajo para listado'!$DE$151:$DG$151,0)),0)+IFERROR(INDEX('Hoja de Trabajo para listado'!$CD$155:$DC$1048576,MATCH($A488,'Hoja de Trabajo para listado'!$CD$155:$CD$1048576,0),MATCH((CUADRO!L$4&amp;$E488),'Hoja de Trabajo para listado'!$CD$151:$DC$151,0)),0)</f>
        <v>0</v>
      </c>
      <c r="M488" s="241">
        <f ca="1">+IFERROR(INDEX('Hoja de Trabajo para listado'!$A$155:$Z$1048576,MATCH($A488,'Hoja de Trabajo para listado'!$A$155:$A$1048576,0),MATCH((CUADRO!M$4&amp;$E488),'Hoja de Trabajo para listado'!$A$151:$Z$151,0)),0)+IFERROR(INDEX('Hoja de Trabajo para listado'!$AB$155:$BA$1048576,MATCH($A488,'Hoja de Trabajo para listado'!$AB$155:$AB$1048576,0),MATCH((CUADRO!M$4&amp;$E488),'Hoja de Trabajo para listado'!$AB$151:$BA$151,0)),0)+IFERROR(INDEX('Hoja de Trabajo para listado'!$BC$155:$CB$1048576,MATCH($A488,'Hoja de Trabajo para listado'!$BC$155:$BC$1048576,0),MATCH((CUADRO!M$4&amp;$E488),'Hoja de Trabajo para listado'!$BC$151:$CB$151,0)),0)+IFERROR(INDEX('Hoja de Trabajo para listado'!$DE$153:$DG$274,MATCH($A488,'Hoja de Trabajo para listado'!$DE$153:$DE$1048576,0),MATCH((CUADRO!M$4&amp;$E488),'Hoja de Trabajo para listado'!$DE$151:$DG$151,0)),0)+IFERROR(INDEX('Hoja de Trabajo para listado'!$CD$155:$DC$1048576,MATCH($A488,'Hoja de Trabajo para listado'!$CD$155:$CD$1048576,0),MATCH((CUADRO!M$4&amp;$E488),'Hoja de Trabajo para listado'!$CD$151:$DC$151,0)),0)</f>
        <v>0</v>
      </c>
      <c r="N488" s="241">
        <f ca="1">+IFERROR(INDEX('Hoja de Trabajo para listado'!$A$155:$Z$1048576,MATCH($A488,'Hoja de Trabajo para listado'!$A$155:$A$1048576,0),MATCH((CUADRO!N$4&amp;$E488),'Hoja de Trabajo para listado'!$A$151:$Z$151,0)),0)+IFERROR(INDEX('Hoja de Trabajo para listado'!$AB$155:$BA$1048576,MATCH($A488,'Hoja de Trabajo para listado'!$AB$155:$AB$1048576,0),MATCH((CUADRO!N$4&amp;$E488),'Hoja de Trabajo para listado'!$AB$151:$BA$151,0)),0)+IFERROR(INDEX('Hoja de Trabajo para listado'!$BC$155:$CB$1048576,MATCH($A488,'Hoja de Trabajo para listado'!$BC$155:$BC$1048576,0),MATCH((CUADRO!N$4&amp;$E488),'Hoja de Trabajo para listado'!$BC$151:$CB$151,0)),0)+IFERROR(INDEX('Hoja de Trabajo para listado'!$DE$153:$DG$274,MATCH($A488,'Hoja de Trabajo para listado'!$DE$153:$DE$1048576,0),MATCH((CUADRO!N$4&amp;$E488),'Hoja de Trabajo para listado'!$DE$151:$DG$151,0)),0)+IFERROR(INDEX('Hoja de Trabajo para listado'!$CD$155:$DC$1048576,MATCH($A488,'Hoja de Trabajo para listado'!$CD$155:$CD$1048576,0),MATCH((CUADRO!N$4&amp;$E488),'Hoja de Trabajo para listado'!$CD$151:$DC$151,0)),0)</f>
        <v>0</v>
      </c>
      <c r="O488" s="241">
        <f ca="1">+IFERROR(INDEX('Hoja de Trabajo para listado'!$A$155:$Z$1048576,MATCH($A488,'Hoja de Trabajo para listado'!$A$155:$A$1048576,0),MATCH((CUADRO!O$4&amp;$E488),'Hoja de Trabajo para listado'!$A$151:$Z$151,0)),0)+IFERROR(INDEX('Hoja de Trabajo para listado'!$AB$155:$BA$1048576,MATCH($A488,'Hoja de Trabajo para listado'!$AB$155:$AB$1048576,0),MATCH((CUADRO!O$4&amp;$E488),'Hoja de Trabajo para listado'!$AB$151:$BA$151,0)),0)+IFERROR(INDEX('Hoja de Trabajo para listado'!$BC$155:$CB$1048576,MATCH($A488,'Hoja de Trabajo para listado'!$BC$155:$BC$1048576,0),MATCH((CUADRO!O$4&amp;$E488),'Hoja de Trabajo para listado'!$BC$151:$CB$151,0)),0)+IFERROR(INDEX('Hoja de Trabajo para listado'!$DE$153:$DG$274,MATCH($A488,'Hoja de Trabajo para listado'!$DE$153:$DE$1048576,0),MATCH((CUADRO!O$4&amp;$E488),'Hoja de Trabajo para listado'!$DE$151:$DG$151,0)),0)+IFERROR(INDEX('Hoja de Trabajo para listado'!$CD$155:$DC$1048576,MATCH($A488,'Hoja de Trabajo para listado'!$CD$155:$CD$1048576,0),MATCH((CUADRO!O$4&amp;$E488),'Hoja de Trabajo para listado'!$CD$151:$DC$151,0)),0)</f>
        <v>0</v>
      </c>
      <c r="P488" s="241">
        <f ca="1">+IFERROR(INDEX('Hoja de Trabajo para listado'!$A$155:$Z$1048576,MATCH($A488,'Hoja de Trabajo para listado'!$A$155:$A$1048576,0),MATCH((CUADRO!P$4&amp;$E488),'Hoja de Trabajo para listado'!$A$151:$Z$151,0)),0)+IFERROR(INDEX('Hoja de Trabajo para listado'!$AB$155:$BA$1048576,MATCH($A488,'Hoja de Trabajo para listado'!$AB$155:$AB$1048576,0),MATCH((CUADRO!P$4&amp;$E488),'Hoja de Trabajo para listado'!$AB$151:$BA$151,0)),0)+IFERROR(INDEX('Hoja de Trabajo para listado'!$BC$155:$CB$1048576,MATCH($A488,'Hoja de Trabajo para listado'!$BC$155:$BC$1048576,0),MATCH((CUADRO!P$4&amp;$E488),'Hoja de Trabajo para listado'!$BC$151:$CB$151,0)),0)+IFERROR(INDEX('Hoja de Trabajo para listado'!$DE$153:$DG$274,MATCH($A488,'Hoja de Trabajo para listado'!$DE$153:$DE$1048576,0),MATCH((CUADRO!P$4&amp;$E488),'Hoja de Trabajo para listado'!$DE$151:$DG$151,0)),0)+IFERROR(INDEX('Hoja de Trabajo para listado'!$CD$155:$DC$1048576,MATCH($A488,'Hoja de Trabajo para listado'!$CD$155:$CD$1048576,0),MATCH((CUADRO!P$4&amp;$E488),'Hoja de Trabajo para listado'!$CD$151:$DC$151,0)),0)</f>
        <v>0</v>
      </c>
      <c r="Q488" s="241">
        <f ca="1">+IFERROR(INDEX('Hoja de Trabajo para listado'!$A$155:$Z$1048576,MATCH($A488,'Hoja de Trabajo para listado'!$A$155:$A$1048576,0),MATCH((CUADRO!Q$4&amp;$E488),'Hoja de Trabajo para listado'!$A$151:$Z$151,0)),0)+IFERROR(INDEX('Hoja de Trabajo para listado'!$AB$155:$BA$1048576,MATCH($A488,'Hoja de Trabajo para listado'!$AB$155:$AB$1048576,0),MATCH((CUADRO!Q$4&amp;$E488),'Hoja de Trabajo para listado'!$AB$151:$BA$151,0)),0)+IFERROR(INDEX('Hoja de Trabajo para listado'!$BC$155:$CB$1048576,MATCH($A488,'Hoja de Trabajo para listado'!$BC$155:$BC$1048576,0),MATCH((CUADRO!Q$4&amp;$E488),'Hoja de Trabajo para listado'!$BC$151:$CB$151,0)),0)+IFERROR(INDEX('Hoja de Trabajo para listado'!$DE$153:$DG$274,MATCH($A488,'Hoja de Trabajo para listado'!$DE$153:$DE$1048576,0),MATCH((CUADRO!Q$4&amp;$E488),'Hoja de Trabajo para listado'!$DE$151:$DG$151,0)),0)+IFERROR(INDEX('Hoja de Trabajo para listado'!$CD$155:$DC$1048576,MATCH($A488,'Hoja de Trabajo para listado'!$CD$155:$CD$1048576,0),MATCH((CUADRO!Q$4&amp;$E488),'Hoja de Trabajo para listado'!$CD$151:$DC$151,0)),0)</f>
        <v>0</v>
      </c>
      <c r="R488" s="241">
        <f t="shared" ca="1" si="14"/>
        <v>0</v>
      </c>
      <c r="S488" s="247">
        <f ca="1">+R487+R488</f>
        <v>0</v>
      </c>
      <c r="T488" s="241">
        <f ca="1">+S488</f>
        <v>0</v>
      </c>
      <c r="U488" s="240">
        <f t="shared" si="15"/>
        <v>2</v>
      </c>
    </row>
    <row r="489" spans="1:21" customFormat="1" ht="15" hidden="1" customHeight="1">
      <c r="A489" s="32">
        <v>1125</v>
      </c>
      <c r="B489" s="381">
        <f>+A489</f>
        <v>1125</v>
      </c>
      <c r="C489" s="245" t="str">
        <f>+VLOOKUP(A489,bd_lista!$A$3:$C$592,3,FALSE)</f>
        <v>Gobierno Autónomo Municipal de Las Carreras</v>
      </c>
      <c r="D489" s="383" t="str">
        <f>+C489</f>
        <v>Gobierno Autónomo Municipal de Las Carreras</v>
      </c>
      <c r="E489" s="240" t="s">
        <v>683</v>
      </c>
      <c r="F489" s="241">
        <f ca="1">+IFERROR(INDEX('Hoja de Trabajo para listado'!$A$155:$Z$1048576,MATCH($A489,'Hoja de Trabajo para listado'!$A$155:$A$1048576,0),MATCH((CUADRO!F$4&amp;$E489),'Hoja de Trabajo para listado'!$A$151:$Z$151,0)),0)+IFERROR(INDEX('Hoja de Trabajo para listado'!$AB$155:$BA$1048576,MATCH($A489,'Hoja de Trabajo para listado'!$AB$155:$AB$1048576,0),MATCH((CUADRO!F$4&amp;$E489),'Hoja de Trabajo para listado'!$AB$151:$BA$151,0)),0)+IFERROR(INDEX('Hoja de Trabajo para listado'!$BC$155:$CB$1048576,MATCH($A489,'Hoja de Trabajo para listado'!$BC$155:$BC$1048576,0),MATCH((CUADRO!F$4&amp;$E489),'Hoja de Trabajo para listado'!$BC$151:$CB$151,0)),0)+IFERROR(INDEX('Hoja de Trabajo para listado'!$DE$153:$DG$274,MATCH($A489,'Hoja de Trabajo para listado'!$DE$153:$DE$1048576,0),MATCH((CUADRO!F$4&amp;$E489),'Hoja de Trabajo para listado'!$DE$151:$DG$151,0)),0)+IFERROR(INDEX('Hoja de Trabajo para listado'!$CD$155:$DC$1048576,MATCH($A489,'Hoja de Trabajo para listado'!$CD$155:$CD$1048576,0),MATCH((CUADRO!F$4&amp;$E489),'Hoja de Trabajo para listado'!$CD$151:$DC$151,0)),0)</f>
        <v>0</v>
      </c>
      <c r="G489" s="241">
        <f ca="1">+IFERROR(INDEX('Hoja de Trabajo para listado'!$A$155:$Z$1048576,MATCH($A489,'Hoja de Trabajo para listado'!$A$155:$A$1048576,0),MATCH((CUADRO!G$4&amp;$E489),'Hoja de Trabajo para listado'!$A$151:$Z$151,0)),0)+IFERROR(INDEX('Hoja de Trabajo para listado'!$AB$155:$BA$1048576,MATCH($A489,'Hoja de Trabajo para listado'!$AB$155:$AB$1048576,0),MATCH((CUADRO!G$4&amp;$E489),'Hoja de Trabajo para listado'!$AB$151:$BA$151,0)),0)+IFERROR(INDEX('Hoja de Trabajo para listado'!$BC$155:$CB$1048576,MATCH($A489,'Hoja de Trabajo para listado'!$BC$155:$BC$1048576,0),MATCH((CUADRO!G$4&amp;$E489),'Hoja de Trabajo para listado'!$BC$151:$CB$151,0)),0)+IFERROR(INDEX('Hoja de Trabajo para listado'!$DE$153:$DG$274,MATCH($A489,'Hoja de Trabajo para listado'!$DE$153:$DE$1048576,0),MATCH((CUADRO!G$4&amp;$E489),'Hoja de Trabajo para listado'!$DE$151:$DG$151,0)),0)+IFERROR(INDEX('Hoja de Trabajo para listado'!$CD$155:$DC$1048576,MATCH($A489,'Hoja de Trabajo para listado'!$CD$155:$CD$1048576,0),MATCH((CUADRO!G$4&amp;$E489),'Hoja de Trabajo para listado'!$CD$151:$DC$151,0)),0)</f>
        <v>0</v>
      </c>
      <c r="H489" s="241">
        <f ca="1">+IFERROR(INDEX('Hoja de Trabajo para listado'!$A$155:$Z$1048576,MATCH($A489,'Hoja de Trabajo para listado'!$A$155:$A$1048576,0),MATCH((CUADRO!H$4&amp;$E489),'Hoja de Trabajo para listado'!$A$151:$Z$151,0)),0)+IFERROR(INDEX('Hoja de Trabajo para listado'!$AB$155:$BA$1048576,MATCH($A489,'Hoja de Trabajo para listado'!$AB$155:$AB$1048576,0),MATCH((CUADRO!H$4&amp;$E489),'Hoja de Trabajo para listado'!$AB$151:$BA$151,0)),0)+IFERROR(INDEX('Hoja de Trabajo para listado'!$BC$155:$CB$1048576,MATCH($A489,'Hoja de Trabajo para listado'!$BC$155:$BC$1048576,0),MATCH((CUADRO!H$4&amp;$E489),'Hoja de Trabajo para listado'!$BC$151:$CB$151,0)),0)+IFERROR(INDEX('Hoja de Trabajo para listado'!$DE$153:$DG$274,MATCH($A489,'Hoja de Trabajo para listado'!$DE$153:$DE$1048576,0),MATCH((CUADRO!H$4&amp;$E489),'Hoja de Trabajo para listado'!$DE$151:$DG$151,0)),0)+IFERROR(INDEX('Hoja de Trabajo para listado'!$CD$155:$DC$1048576,MATCH($A489,'Hoja de Trabajo para listado'!$CD$155:$CD$1048576,0),MATCH((CUADRO!H$4&amp;$E489),'Hoja de Trabajo para listado'!$CD$151:$DC$151,0)),0)</f>
        <v>0</v>
      </c>
      <c r="I489" s="241">
        <f ca="1">+IFERROR(INDEX('Hoja de Trabajo para listado'!$A$155:$Z$1048576,MATCH($A489,'Hoja de Trabajo para listado'!$A$155:$A$1048576,0),MATCH((CUADRO!I$4&amp;$E489),'Hoja de Trabajo para listado'!$A$151:$Z$151,0)),0)+IFERROR(INDEX('Hoja de Trabajo para listado'!$AB$155:$BA$1048576,MATCH($A489,'Hoja de Trabajo para listado'!$AB$155:$AB$1048576,0),MATCH((CUADRO!I$4&amp;$E489),'Hoja de Trabajo para listado'!$AB$151:$BA$151,0)),0)+IFERROR(INDEX('Hoja de Trabajo para listado'!$BC$155:$CB$1048576,MATCH($A489,'Hoja de Trabajo para listado'!$BC$155:$BC$1048576,0),MATCH((CUADRO!I$4&amp;$E489),'Hoja de Trabajo para listado'!$BC$151:$CB$151,0)),0)+IFERROR(INDEX('Hoja de Trabajo para listado'!$DE$153:$DG$274,MATCH($A489,'Hoja de Trabajo para listado'!$DE$153:$DE$1048576,0),MATCH((CUADRO!I$4&amp;$E489),'Hoja de Trabajo para listado'!$DE$151:$DG$151,0)),0)+IFERROR(INDEX('Hoja de Trabajo para listado'!$CD$155:$DC$1048576,MATCH($A489,'Hoja de Trabajo para listado'!$CD$155:$CD$1048576,0),MATCH((CUADRO!I$4&amp;$E489),'Hoja de Trabajo para listado'!$CD$151:$DC$151,0)),0)</f>
        <v>0</v>
      </c>
      <c r="J489" s="241">
        <f ca="1">+IFERROR(INDEX('Hoja de Trabajo para listado'!$A$155:$Z$1048576,MATCH($A489,'Hoja de Trabajo para listado'!$A$155:$A$1048576,0),MATCH((CUADRO!J$4&amp;$E489),'Hoja de Trabajo para listado'!$A$151:$Z$151,0)),0)+IFERROR(INDEX('Hoja de Trabajo para listado'!$AB$155:$BA$1048576,MATCH($A489,'Hoja de Trabajo para listado'!$AB$155:$AB$1048576,0),MATCH((CUADRO!J$4&amp;$E489),'Hoja de Trabajo para listado'!$AB$151:$BA$151,0)),0)+IFERROR(INDEX('Hoja de Trabajo para listado'!$BC$155:$CB$1048576,MATCH($A489,'Hoja de Trabajo para listado'!$BC$155:$BC$1048576,0),MATCH((CUADRO!J$4&amp;$E489),'Hoja de Trabajo para listado'!$BC$151:$CB$151,0)),0)+IFERROR(INDEX('Hoja de Trabajo para listado'!$DE$153:$DG$274,MATCH($A489,'Hoja de Trabajo para listado'!$DE$153:$DE$1048576,0),MATCH((CUADRO!J$4&amp;$E489),'Hoja de Trabajo para listado'!$DE$151:$DG$151,0)),0)+IFERROR(INDEX('Hoja de Trabajo para listado'!$CD$155:$DC$1048576,MATCH($A489,'Hoja de Trabajo para listado'!$CD$155:$CD$1048576,0),MATCH((CUADRO!J$4&amp;$E489),'Hoja de Trabajo para listado'!$CD$151:$DC$151,0)),0)</f>
        <v>0</v>
      </c>
      <c r="K489" s="241">
        <f ca="1">+IFERROR(INDEX('Hoja de Trabajo para listado'!$A$155:$Z$1048576,MATCH($A489,'Hoja de Trabajo para listado'!$A$155:$A$1048576,0),MATCH((CUADRO!K$4&amp;$E489),'Hoja de Trabajo para listado'!$A$151:$Z$151,0)),0)+IFERROR(INDEX('Hoja de Trabajo para listado'!$AB$155:$BA$1048576,MATCH($A489,'Hoja de Trabajo para listado'!$AB$155:$AB$1048576,0),MATCH((CUADRO!K$4&amp;$E489),'Hoja de Trabajo para listado'!$AB$151:$BA$151,0)),0)+IFERROR(INDEX('Hoja de Trabajo para listado'!$BC$155:$CB$1048576,MATCH($A489,'Hoja de Trabajo para listado'!$BC$155:$BC$1048576,0),MATCH((CUADRO!K$4&amp;$E489),'Hoja de Trabajo para listado'!$BC$151:$CB$151,0)),0)+IFERROR(INDEX('Hoja de Trabajo para listado'!$DE$153:$DG$274,MATCH($A489,'Hoja de Trabajo para listado'!$DE$153:$DE$1048576,0),MATCH((CUADRO!K$4&amp;$E489),'Hoja de Trabajo para listado'!$DE$151:$DG$151,0)),0)+IFERROR(INDEX('Hoja de Trabajo para listado'!$CD$155:$DC$1048576,MATCH($A489,'Hoja de Trabajo para listado'!$CD$155:$CD$1048576,0),MATCH((CUADRO!K$4&amp;$E489),'Hoja de Trabajo para listado'!$CD$151:$DC$151,0)),0)</f>
        <v>0</v>
      </c>
      <c r="L489" s="241">
        <f ca="1">+IFERROR(INDEX('Hoja de Trabajo para listado'!$A$155:$Z$1048576,MATCH($A489,'Hoja de Trabajo para listado'!$A$155:$A$1048576,0),MATCH((CUADRO!L$4&amp;$E489),'Hoja de Trabajo para listado'!$A$151:$Z$151,0)),0)+IFERROR(INDEX('Hoja de Trabajo para listado'!$AB$155:$BA$1048576,MATCH($A489,'Hoja de Trabajo para listado'!$AB$155:$AB$1048576,0),MATCH((CUADRO!L$4&amp;$E489),'Hoja de Trabajo para listado'!$AB$151:$BA$151,0)),0)+IFERROR(INDEX('Hoja de Trabajo para listado'!$BC$155:$CB$1048576,MATCH($A489,'Hoja de Trabajo para listado'!$BC$155:$BC$1048576,0),MATCH((CUADRO!L$4&amp;$E489),'Hoja de Trabajo para listado'!$BC$151:$CB$151,0)),0)+IFERROR(INDEX('Hoja de Trabajo para listado'!$DE$153:$DG$274,MATCH($A489,'Hoja de Trabajo para listado'!$DE$153:$DE$1048576,0),MATCH((CUADRO!L$4&amp;$E489),'Hoja de Trabajo para listado'!$DE$151:$DG$151,0)),0)+IFERROR(INDEX('Hoja de Trabajo para listado'!$CD$155:$DC$1048576,MATCH($A489,'Hoja de Trabajo para listado'!$CD$155:$CD$1048576,0),MATCH((CUADRO!L$4&amp;$E489),'Hoja de Trabajo para listado'!$CD$151:$DC$151,0)),0)</f>
        <v>0</v>
      </c>
      <c r="M489" s="241">
        <f ca="1">+IFERROR(INDEX('Hoja de Trabajo para listado'!$A$155:$Z$1048576,MATCH($A489,'Hoja de Trabajo para listado'!$A$155:$A$1048576,0),MATCH((CUADRO!M$4&amp;$E489),'Hoja de Trabajo para listado'!$A$151:$Z$151,0)),0)+IFERROR(INDEX('Hoja de Trabajo para listado'!$AB$155:$BA$1048576,MATCH($A489,'Hoja de Trabajo para listado'!$AB$155:$AB$1048576,0),MATCH((CUADRO!M$4&amp;$E489),'Hoja de Trabajo para listado'!$AB$151:$BA$151,0)),0)+IFERROR(INDEX('Hoja de Trabajo para listado'!$BC$155:$CB$1048576,MATCH($A489,'Hoja de Trabajo para listado'!$BC$155:$BC$1048576,0),MATCH((CUADRO!M$4&amp;$E489),'Hoja de Trabajo para listado'!$BC$151:$CB$151,0)),0)+IFERROR(INDEX('Hoja de Trabajo para listado'!$DE$153:$DG$274,MATCH($A489,'Hoja de Trabajo para listado'!$DE$153:$DE$1048576,0),MATCH((CUADRO!M$4&amp;$E489),'Hoja de Trabajo para listado'!$DE$151:$DG$151,0)),0)+IFERROR(INDEX('Hoja de Trabajo para listado'!$CD$155:$DC$1048576,MATCH($A489,'Hoja de Trabajo para listado'!$CD$155:$CD$1048576,0),MATCH((CUADRO!M$4&amp;$E489),'Hoja de Trabajo para listado'!$CD$151:$DC$151,0)),0)</f>
        <v>0</v>
      </c>
      <c r="N489" s="241">
        <f ca="1">+IFERROR(INDEX('Hoja de Trabajo para listado'!$A$155:$Z$1048576,MATCH($A489,'Hoja de Trabajo para listado'!$A$155:$A$1048576,0),MATCH((CUADRO!N$4&amp;$E489),'Hoja de Trabajo para listado'!$A$151:$Z$151,0)),0)+IFERROR(INDEX('Hoja de Trabajo para listado'!$AB$155:$BA$1048576,MATCH($A489,'Hoja de Trabajo para listado'!$AB$155:$AB$1048576,0),MATCH((CUADRO!N$4&amp;$E489),'Hoja de Trabajo para listado'!$AB$151:$BA$151,0)),0)+IFERROR(INDEX('Hoja de Trabajo para listado'!$BC$155:$CB$1048576,MATCH($A489,'Hoja de Trabajo para listado'!$BC$155:$BC$1048576,0),MATCH((CUADRO!N$4&amp;$E489),'Hoja de Trabajo para listado'!$BC$151:$CB$151,0)),0)+IFERROR(INDEX('Hoja de Trabajo para listado'!$DE$153:$DG$274,MATCH($A489,'Hoja de Trabajo para listado'!$DE$153:$DE$1048576,0),MATCH((CUADRO!N$4&amp;$E489),'Hoja de Trabajo para listado'!$DE$151:$DG$151,0)),0)+IFERROR(INDEX('Hoja de Trabajo para listado'!$CD$155:$DC$1048576,MATCH($A489,'Hoja de Trabajo para listado'!$CD$155:$CD$1048576,0),MATCH((CUADRO!N$4&amp;$E489),'Hoja de Trabajo para listado'!$CD$151:$DC$151,0)),0)</f>
        <v>0</v>
      </c>
      <c r="O489" s="241">
        <f ca="1">+IFERROR(INDEX('Hoja de Trabajo para listado'!$A$155:$Z$1048576,MATCH($A489,'Hoja de Trabajo para listado'!$A$155:$A$1048576,0),MATCH((CUADRO!O$4&amp;$E489),'Hoja de Trabajo para listado'!$A$151:$Z$151,0)),0)+IFERROR(INDEX('Hoja de Trabajo para listado'!$AB$155:$BA$1048576,MATCH($A489,'Hoja de Trabajo para listado'!$AB$155:$AB$1048576,0),MATCH((CUADRO!O$4&amp;$E489),'Hoja de Trabajo para listado'!$AB$151:$BA$151,0)),0)+IFERROR(INDEX('Hoja de Trabajo para listado'!$BC$155:$CB$1048576,MATCH($A489,'Hoja de Trabajo para listado'!$BC$155:$BC$1048576,0),MATCH((CUADRO!O$4&amp;$E489),'Hoja de Trabajo para listado'!$BC$151:$CB$151,0)),0)+IFERROR(INDEX('Hoja de Trabajo para listado'!$DE$153:$DG$274,MATCH($A489,'Hoja de Trabajo para listado'!$DE$153:$DE$1048576,0),MATCH((CUADRO!O$4&amp;$E489),'Hoja de Trabajo para listado'!$DE$151:$DG$151,0)),0)+IFERROR(INDEX('Hoja de Trabajo para listado'!$CD$155:$DC$1048576,MATCH($A489,'Hoja de Trabajo para listado'!$CD$155:$CD$1048576,0),MATCH((CUADRO!O$4&amp;$E489),'Hoja de Trabajo para listado'!$CD$151:$DC$151,0)),0)</f>
        <v>0</v>
      </c>
      <c r="P489" s="241">
        <f ca="1">+IFERROR(INDEX('Hoja de Trabajo para listado'!$A$155:$Z$1048576,MATCH($A489,'Hoja de Trabajo para listado'!$A$155:$A$1048576,0),MATCH((CUADRO!P$4&amp;$E489),'Hoja de Trabajo para listado'!$A$151:$Z$151,0)),0)+IFERROR(INDEX('Hoja de Trabajo para listado'!$AB$155:$BA$1048576,MATCH($A489,'Hoja de Trabajo para listado'!$AB$155:$AB$1048576,0),MATCH((CUADRO!P$4&amp;$E489),'Hoja de Trabajo para listado'!$AB$151:$BA$151,0)),0)+IFERROR(INDEX('Hoja de Trabajo para listado'!$BC$155:$CB$1048576,MATCH($A489,'Hoja de Trabajo para listado'!$BC$155:$BC$1048576,0),MATCH((CUADRO!P$4&amp;$E489),'Hoja de Trabajo para listado'!$BC$151:$CB$151,0)),0)+IFERROR(INDEX('Hoja de Trabajo para listado'!$DE$153:$DG$274,MATCH($A489,'Hoja de Trabajo para listado'!$DE$153:$DE$1048576,0),MATCH((CUADRO!P$4&amp;$E489),'Hoja de Trabajo para listado'!$DE$151:$DG$151,0)),0)+IFERROR(INDEX('Hoja de Trabajo para listado'!$CD$155:$DC$1048576,MATCH($A489,'Hoja de Trabajo para listado'!$CD$155:$CD$1048576,0),MATCH((CUADRO!P$4&amp;$E489),'Hoja de Trabajo para listado'!$CD$151:$DC$151,0)),0)</f>
        <v>0</v>
      </c>
      <c r="Q489" s="241">
        <f ca="1">+IFERROR(INDEX('Hoja de Trabajo para listado'!$A$155:$Z$1048576,MATCH($A489,'Hoja de Trabajo para listado'!$A$155:$A$1048576,0),MATCH((CUADRO!Q$4&amp;$E489),'Hoja de Trabajo para listado'!$A$151:$Z$151,0)),0)+IFERROR(INDEX('Hoja de Trabajo para listado'!$AB$155:$BA$1048576,MATCH($A489,'Hoja de Trabajo para listado'!$AB$155:$AB$1048576,0),MATCH((CUADRO!Q$4&amp;$E489),'Hoja de Trabajo para listado'!$AB$151:$BA$151,0)),0)+IFERROR(INDEX('Hoja de Trabajo para listado'!$BC$155:$CB$1048576,MATCH($A489,'Hoja de Trabajo para listado'!$BC$155:$BC$1048576,0),MATCH((CUADRO!Q$4&amp;$E489),'Hoja de Trabajo para listado'!$BC$151:$CB$151,0)),0)+IFERROR(INDEX('Hoja de Trabajo para listado'!$DE$153:$DG$274,MATCH($A489,'Hoja de Trabajo para listado'!$DE$153:$DE$1048576,0),MATCH((CUADRO!Q$4&amp;$E489),'Hoja de Trabajo para listado'!$DE$151:$DG$151,0)),0)+IFERROR(INDEX('Hoja de Trabajo para listado'!$CD$155:$DC$1048576,MATCH($A489,'Hoja de Trabajo para listado'!$CD$155:$CD$1048576,0),MATCH((CUADRO!Q$4&amp;$E489),'Hoja de Trabajo para listado'!$CD$151:$DC$151,0)),0)</f>
        <v>0</v>
      </c>
      <c r="R489" s="241">
        <f t="shared" ca="1" si="14"/>
        <v>0</v>
      </c>
      <c r="S489" s="247"/>
      <c r="T489" s="241">
        <f ca="1">+T490</f>
        <v>0</v>
      </c>
      <c r="U489" s="240">
        <f t="shared" si="15"/>
        <v>1</v>
      </c>
    </row>
    <row r="490" spans="1:21" customFormat="1" ht="15" hidden="1" customHeight="1">
      <c r="A490" s="32">
        <v>1125</v>
      </c>
      <c r="B490" s="382"/>
      <c r="C490" s="245" t="str">
        <f>+VLOOKUP(A490,bd_lista!$A$3:$C$592,3,FALSE)</f>
        <v>Gobierno Autónomo Municipal de Las Carreras</v>
      </c>
      <c r="D490" s="384"/>
      <c r="E490" s="242" t="s">
        <v>684</v>
      </c>
      <c r="F490" s="241">
        <f ca="1">+IFERROR(INDEX('Hoja de Trabajo para listado'!$A$155:$Z$1048576,MATCH($A490,'Hoja de Trabajo para listado'!$A$155:$A$1048576,0),MATCH((CUADRO!F$4&amp;$E490),'Hoja de Trabajo para listado'!$A$151:$Z$151,0)),0)+IFERROR(INDEX('Hoja de Trabajo para listado'!$AB$155:$BA$1048576,MATCH($A490,'Hoja de Trabajo para listado'!$AB$155:$AB$1048576,0),MATCH((CUADRO!F$4&amp;$E490),'Hoja de Trabajo para listado'!$AB$151:$BA$151,0)),0)+IFERROR(INDEX('Hoja de Trabajo para listado'!$BC$155:$CB$1048576,MATCH($A490,'Hoja de Trabajo para listado'!$BC$155:$BC$1048576,0),MATCH((CUADRO!F$4&amp;$E490),'Hoja de Trabajo para listado'!$BC$151:$CB$151,0)),0)+IFERROR(INDEX('Hoja de Trabajo para listado'!$DE$153:$DG$274,MATCH($A490,'Hoja de Trabajo para listado'!$DE$153:$DE$1048576,0),MATCH((CUADRO!F$4&amp;$E490),'Hoja de Trabajo para listado'!$DE$151:$DG$151,0)),0)+IFERROR(INDEX('Hoja de Trabajo para listado'!$CD$155:$DC$1048576,MATCH($A490,'Hoja de Trabajo para listado'!$CD$155:$CD$1048576,0),MATCH((CUADRO!F$4&amp;$E490),'Hoja de Trabajo para listado'!$CD$151:$DC$151,0)),0)</f>
        <v>0</v>
      </c>
      <c r="G490" s="241">
        <f ca="1">+IFERROR(INDEX('Hoja de Trabajo para listado'!$A$155:$Z$1048576,MATCH($A490,'Hoja de Trabajo para listado'!$A$155:$A$1048576,0),MATCH((CUADRO!G$4&amp;$E490),'Hoja de Trabajo para listado'!$A$151:$Z$151,0)),0)+IFERROR(INDEX('Hoja de Trabajo para listado'!$AB$155:$BA$1048576,MATCH($A490,'Hoja de Trabajo para listado'!$AB$155:$AB$1048576,0),MATCH((CUADRO!G$4&amp;$E490),'Hoja de Trabajo para listado'!$AB$151:$BA$151,0)),0)+IFERROR(INDEX('Hoja de Trabajo para listado'!$BC$155:$CB$1048576,MATCH($A490,'Hoja de Trabajo para listado'!$BC$155:$BC$1048576,0),MATCH((CUADRO!G$4&amp;$E490),'Hoja de Trabajo para listado'!$BC$151:$CB$151,0)),0)+IFERROR(INDEX('Hoja de Trabajo para listado'!$DE$153:$DG$274,MATCH($A490,'Hoja de Trabajo para listado'!$DE$153:$DE$1048576,0),MATCH((CUADRO!G$4&amp;$E490),'Hoja de Trabajo para listado'!$DE$151:$DG$151,0)),0)+IFERROR(INDEX('Hoja de Trabajo para listado'!$CD$155:$DC$1048576,MATCH($A490,'Hoja de Trabajo para listado'!$CD$155:$CD$1048576,0),MATCH((CUADRO!G$4&amp;$E490),'Hoja de Trabajo para listado'!$CD$151:$DC$151,0)),0)</f>
        <v>0</v>
      </c>
      <c r="H490" s="241">
        <f ca="1">+IFERROR(INDEX('Hoja de Trabajo para listado'!$A$155:$Z$1048576,MATCH($A490,'Hoja de Trabajo para listado'!$A$155:$A$1048576,0),MATCH((CUADRO!H$4&amp;$E490),'Hoja de Trabajo para listado'!$A$151:$Z$151,0)),0)+IFERROR(INDEX('Hoja de Trabajo para listado'!$AB$155:$BA$1048576,MATCH($A490,'Hoja de Trabajo para listado'!$AB$155:$AB$1048576,0),MATCH((CUADRO!H$4&amp;$E490),'Hoja de Trabajo para listado'!$AB$151:$BA$151,0)),0)+IFERROR(INDEX('Hoja de Trabajo para listado'!$BC$155:$CB$1048576,MATCH($A490,'Hoja de Trabajo para listado'!$BC$155:$BC$1048576,0),MATCH((CUADRO!H$4&amp;$E490),'Hoja de Trabajo para listado'!$BC$151:$CB$151,0)),0)+IFERROR(INDEX('Hoja de Trabajo para listado'!$DE$153:$DG$274,MATCH($A490,'Hoja de Trabajo para listado'!$DE$153:$DE$1048576,0),MATCH((CUADRO!H$4&amp;$E490),'Hoja de Trabajo para listado'!$DE$151:$DG$151,0)),0)+IFERROR(INDEX('Hoja de Trabajo para listado'!$CD$155:$DC$1048576,MATCH($A490,'Hoja de Trabajo para listado'!$CD$155:$CD$1048576,0),MATCH((CUADRO!H$4&amp;$E490),'Hoja de Trabajo para listado'!$CD$151:$DC$151,0)),0)</f>
        <v>0</v>
      </c>
      <c r="I490" s="241">
        <f ca="1">+IFERROR(INDEX('Hoja de Trabajo para listado'!$A$155:$Z$1048576,MATCH($A490,'Hoja de Trabajo para listado'!$A$155:$A$1048576,0),MATCH((CUADRO!I$4&amp;$E490),'Hoja de Trabajo para listado'!$A$151:$Z$151,0)),0)+IFERROR(INDEX('Hoja de Trabajo para listado'!$AB$155:$BA$1048576,MATCH($A490,'Hoja de Trabajo para listado'!$AB$155:$AB$1048576,0),MATCH((CUADRO!I$4&amp;$E490),'Hoja de Trabajo para listado'!$AB$151:$BA$151,0)),0)+IFERROR(INDEX('Hoja de Trabajo para listado'!$BC$155:$CB$1048576,MATCH($A490,'Hoja de Trabajo para listado'!$BC$155:$BC$1048576,0),MATCH((CUADRO!I$4&amp;$E490),'Hoja de Trabajo para listado'!$BC$151:$CB$151,0)),0)+IFERROR(INDEX('Hoja de Trabajo para listado'!$DE$153:$DG$274,MATCH($A490,'Hoja de Trabajo para listado'!$DE$153:$DE$1048576,0),MATCH((CUADRO!I$4&amp;$E490),'Hoja de Trabajo para listado'!$DE$151:$DG$151,0)),0)+IFERROR(INDEX('Hoja de Trabajo para listado'!$CD$155:$DC$1048576,MATCH($A490,'Hoja de Trabajo para listado'!$CD$155:$CD$1048576,0),MATCH((CUADRO!I$4&amp;$E490),'Hoja de Trabajo para listado'!$CD$151:$DC$151,0)),0)</f>
        <v>0</v>
      </c>
      <c r="J490" s="241">
        <f ca="1">+IFERROR(INDEX('Hoja de Trabajo para listado'!$A$155:$Z$1048576,MATCH($A490,'Hoja de Trabajo para listado'!$A$155:$A$1048576,0),MATCH((CUADRO!J$4&amp;$E490),'Hoja de Trabajo para listado'!$A$151:$Z$151,0)),0)+IFERROR(INDEX('Hoja de Trabajo para listado'!$AB$155:$BA$1048576,MATCH($A490,'Hoja de Trabajo para listado'!$AB$155:$AB$1048576,0),MATCH((CUADRO!J$4&amp;$E490),'Hoja de Trabajo para listado'!$AB$151:$BA$151,0)),0)+IFERROR(INDEX('Hoja de Trabajo para listado'!$BC$155:$CB$1048576,MATCH($A490,'Hoja de Trabajo para listado'!$BC$155:$BC$1048576,0),MATCH((CUADRO!J$4&amp;$E490),'Hoja de Trabajo para listado'!$BC$151:$CB$151,0)),0)+IFERROR(INDEX('Hoja de Trabajo para listado'!$DE$153:$DG$274,MATCH($A490,'Hoja de Trabajo para listado'!$DE$153:$DE$1048576,0),MATCH((CUADRO!J$4&amp;$E490),'Hoja de Trabajo para listado'!$DE$151:$DG$151,0)),0)+IFERROR(INDEX('Hoja de Trabajo para listado'!$CD$155:$DC$1048576,MATCH($A490,'Hoja de Trabajo para listado'!$CD$155:$CD$1048576,0),MATCH((CUADRO!J$4&amp;$E490),'Hoja de Trabajo para listado'!$CD$151:$DC$151,0)),0)</f>
        <v>0</v>
      </c>
      <c r="K490" s="241">
        <f ca="1">+IFERROR(INDEX('Hoja de Trabajo para listado'!$A$155:$Z$1048576,MATCH($A490,'Hoja de Trabajo para listado'!$A$155:$A$1048576,0),MATCH((CUADRO!K$4&amp;$E490),'Hoja de Trabajo para listado'!$A$151:$Z$151,0)),0)+IFERROR(INDEX('Hoja de Trabajo para listado'!$AB$155:$BA$1048576,MATCH($A490,'Hoja de Trabajo para listado'!$AB$155:$AB$1048576,0),MATCH((CUADRO!K$4&amp;$E490),'Hoja de Trabajo para listado'!$AB$151:$BA$151,0)),0)+IFERROR(INDEX('Hoja de Trabajo para listado'!$BC$155:$CB$1048576,MATCH($A490,'Hoja de Trabajo para listado'!$BC$155:$BC$1048576,0),MATCH((CUADRO!K$4&amp;$E490),'Hoja de Trabajo para listado'!$BC$151:$CB$151,0)),0)+IFERROR(INDEX('Hoja de Trabajo para listado'!$DE$153:$DG$274,MATCH($A490,'Hoja de Trabajo para listado'!$DE$153:$DE$1048576,0),MATCH((CUADRO!K$4&amp;$E490),'Hoja de Trabajo para listado'!$DE$151:$DG$151,0)),0)+IFERROR(INDEX('Hoja de Trabajo para listado'!$CD$155:$DC$1048576,MATCH($A490,'Hoja de Trabajo para listado'!$CD$155:$CD$1048576,0),MATCH((CUADRO!K$4&amp;$E490),'Hoja de Trabajo para listado'!$CD$151:$DC$151,0)),0)</f>
        <v>0</v>
      </c>
      <c r="L490" s="241">
        <f ca="1">+IFERROR(INDEX('Hoja de Trabajo para listado'!$A$155:$Z$1048576,MATCH($A490,'Hoja de Trabajo para listado'!$A$155:$A$1048576,0),MATCH((CUADRO!L$4&amp;$E490),'Hoja de Trabajo para listado'!$A$151:$Z$151,0)),0)+IFERROR(INDEX('Hoja de Trabajo para listado'!$AB$155:$BA$1048576,MATCH($A490,'Hoja de Trabajo para listado'!$AB$155:$AB$1048576,0),MATCH((CUADRO!L$4&amp;$E490),'Hoja de Trabajo para listado'!$AB$151:$BA$151,0)),0)+IFERROR(INDEX('Hoja de Trabajo para listado'!$BC$155:$CB$1048576,MATCH($A490,'Hoja de Trabajo para listado'!$BC$155:$BC$1048576,0),MATCH((CUADRO!L$4&amp;$E490),'Hoja de Trabajo para listado'!$BC$151:$CB$151,0)),0)+IFERROR(INDEX('Hoja de Trabajo para listado'!$DE$153:$DG$274,MATCH($A490,'Hoja de Trabajo para listado'!$DE$153:$DE$1048576,0),MATCH((CUADRO!L$4&amp;$E490),'Hoja de Trabajo para listado'!$DE$151:$DG$151,0)),0)+IFERROR(INDEX('Hoja de Trabajo para listado'!$CD$155:$DC$1048576,MATCH($A490,'Hoja de Trabajo para listado'!$CD$155:$CD$1048576,0),MATCH((CUADRO!L$4&amp;$E490),'Hoja de Trabajo para listado'!$CD$151:$DC$151,0)),0)</f>
        <v>0</v>
      </c>
      <c r="M490" s="241">
        <f ca="1">+IFERROR(INDEX('Hoja de Trabajo para listado'!$A$155:$Z$1048576,MATCH($A490,'Hoja de Trabajo para listado'!$A$155:$A$1048576,0),MATCH((CUADRO!M$4&amp;$E490),'Hoja de Trabajo para listado'!$A$151:$Z$151,0)),0)+IFERROR(INDEX('Hoja de Trabajo para listado'!$AB$155:$BA$1048576,MATCH($A490,'Hoja de Trabajo para listado'!$AB$155:$AB$1048576,0),MATCH((CUADRO!M$4&amp;$E490),'Hoja de Trabajo para listado'!$AB$151:$BA$151,0)),0)+IFERROR(INDEX('Hoja de Trabajo para listado'!$BC$155:$CB$1048576,MATCH($A490,'Hoja de Trabajo para listado'!$BC$155:$BC$1048576,0),MATCH((CUADRO!M$4&amp;$E490),'Hoja de Trabajo para listado'!$BC$151:$CB$151,0)),0)+IFERROR(INDEX('Hoja de Trabajo para listado'!$DE$153:$DG$274,MATCH($A490,'Hoja de Trabajo para listado'!$DE$153:$DE$1048576,0),MATCH((CUADRO!M$4&amp;$E490),'Hoja de Trabajo para listado'!$DE$151:$DG$151,0)),0)+IFERROR(INDEX('Hoja de Trabajo para listado'!$CD$155:$DC$1048576,MATCH($A490,'Hoja de Trabajo para listado'!$CD$155:$CD$1048576,0),MATCH((CUADRO!M$4&amp;$E490),'Hoja de Trabajo para listado'!$CD$151:$DC$151,0)),0)</f>
        <v>0</v>
      </c>
      <c r="N490" s="241">
        <f ca="1">+IFERROR(INDEX('Hoja de Trabajo para listado'!$A$155:$Z$1048576,MATCH($A490,'Hoja de Trabajo para listado'!$A$155:$A$1048576,0),MATCH((CUADRO!N$4&amp;$E490),'Hoja de Trabajo para listado'!$A$151:$Z$151,0)),0)+IFERROR(INDEX('Hoja de Trabajo para listado'!$AB$155:$BA$1048576,MATCH($A490,'Hoja de Trabajo para listado'!$AB$155:$AB$1048576,0),MATCH((CUADRO!N$4&amp;$E490),'Hoja de Trabajo para listado'!$AB$151:$BA$151,0)),0)+IFERROR(INDEX('Hoja de Trabajo para listado'!$BC$155:$CB$1048576,MATCH($A490,'Hoja de Trabajo para listado'!$BC$155:$BC$1048576,0),MATCH((CUADRO!N$4&amp;$E490),'Hoja de Trabajo para listado'!$BC$151:$CB$151,0)),0)+IFERROR(INDEX('Hoja de Trabajo para listado'!$DE$153:$DG$274,MATCH($A490,'Hoja de Trabajo para listado'!$DE$153:$DE$1048576,0),MATCH((CUADRO!N$4&amp;$E490),'Hoja de Trabajo para listado'!$DE$151:$DG$151,0)),0)+IFERROR(INDEX('Hoja de Trabajo para listado'!$CD$155:$DC$1048576,MATCH($A490,'Hoja de Trabajo para listado'!$CD$155:$CD$1048576,0),MATCH((CUADRO!N$4&amp;$E490),'Hoja de Trabajo para listado'!$CD$151:$DC$151,0)),0)</f>
        <v>0</v>
      </c>
      <c r="O490" s="241">
        <f ca="1">+IFERROR(INDEX('Hoja de Trabajo para listado'!$A$155:$Z$1048576,MATCH($A490,'Hoja de Trabajo para listado'!$A$155:$A$1048576,0),MATCH((CUADRO!O$4&amp;$E490),'Hoja de Trabajo para listado'!$A$151:$Z$151,0)),0)+IFERROR(INDEX('Hoja de Trabajo para listado'!$AB$155:$BA$1048576,MATCH($A490,'Hoja de Trabajo para listado'!$AB$155:$AB$1048576,0),MATCH((CUADRO!O$4&amp;$E490),'Hoja de Trabajo para listado'!$AB$151:$BA$151,0)),0)+IFERROR(INDEX('Hoja de Trabajo para listado'!$BC$155:$CB$1048576,MATCH($A490,'Hoja de Trabajo para listado'!$BC$155:$BC$1048576,0),MATCH((CUADRO!O$4&amp;$E490),'Hoja de Trabajo para listado'!$BC$151:$CB$151,0)),0)+IFERROR(INDEX('Hoja de Trabajo para listado'!$DE$153:$DG$274,MATCH($A490,'Hoja de Trabajo para listado'!$DE$153:$DE$1048576,0),MATCH((CUADRO!O$4&amp;$E490),'Hoja de Trabajo para listado'!$DE$151:$DG$151,0)),0)+IFERROR(INDEX('Hoja de Trabajo para listado'!$CD$155:$DC$1048576,MATCH($A490,'Hoja de Trabajo para listado'!$CD$155:$CD$1048576,0),MATCH((CUADRO!O$4&amp;$E490),'Hoja de Trabajo para listado'!$CD$151:$DC$151,0)),0)</f>
        <v>0</v>
      </c>
      <c r="P490" s="241">
        <f ca="1">+IFERROR(INDEX('Hoja de Trabajo para listado'!$A$155:$Z$1048576,MATCH($A490,'Hoja de Trabajo para listado'!$A$155:$A$1048576,0),MATCH((CUADRO!P$4&amp;$E490),'Hoja de Trabajo para listado'!$A$151:$Z$151,0)),0)+IFERROR(INDEX('Hoja de Trabajo para listado'!$AB$155:$BA$1048576,MATCH($A490,'Hoja de Trabajo para listado'!$AB$155:$AB$1048576,0),MATCH((CUADRO!P$4&amp;$E490),'Hoja de Trabajo para listado'!$AB$151:$BA$151,0)),0)+IFERROR(INDEX('Hoja de Trabajo para listado'!$BC$155:$CB$1048576,MATCH($A490,'Hoja de Trabajo para listado'!$BC$155:$BC$1048576,0),MATCH((CUADRO!P$4&amp;$E490),'Hoja de Trabajo para listado'!$BC$151:$CB$151,0)),0)+IFERROR(INDEX('Hoja de Trabajo para listado'!$DE$153:$DG$274,MATCH($A490,'Hoja de Trabajo para listado'!$DE$153:$DE$1048576,0),MATCH((CUADRO!P$4&amp;$E490),'Hoja de Trabajo para listado'!$DE$151:$DG$151,0)),0)+IFERROR(INDEX('Hoja de Trabajo para listado'!$CD$155:$DC$1048576,MATCH($A490,'Hoja de Trabajo para listado'!$CD$155:$CD$1048576,0),MATCH((CUADRO!P$4&amp;$E490),'Hoja de Trabajo para listado'!$CD$151:$DC$151,0)),0)</f>
        <v>0</v>
      </c>
      <c r="Q490" s="241">
        <f ca="1">+IFERROR(INDEX('Hoja de Trabajo para listado'!$A$155:$Z$1048576,MATCH($A490,'Hoja de Trabajo para listado'!$A$155:$A$1048576,0),MATCH((CUADRO!Q$4&amp;$E490),'Hoja de Trabajo para listado'!$A$151:$Z$151,0)),0)+IFERROR(INDEX('Hoja de Trabajo para listado'!$AB$155:$BA$1048576,MATCH($A490,'Hoja de Trabajo para listado'!$AB$155:$AB$1048576,0),MATCH((CUADRO!Q$4&amp;$E490),'Hoja de Trabajo para listado'!$AB$151:$BA$151,0)),0)+IFERROR(INDEX('Hoja de Trabajo para listado'!$BC$155:$CB$1048576,MATCH($A490,'Hoja de Trabajo para listado'!$BC$155:$BC$1048576,0),MATCH((CUADRO!Q$4&amp;$E490),'Hoja de Trabajo para listado'!$BC$151:$CB$151,0)),0)+IFERROR(INDEX('Hoja de Trabajo para listado'!$DE$153:$DG$274,MATCH($A490,'Hoja de Trabajo para listado'!$DE$153:$DE$1048576,0),MATCH((CUADRO!Q$4&amp;$E490),'Hoja de Trabajo para listado'!$DE$151:$DG$151,0)),0)+IFERROR(INDEX('Hoja de Trabajo para listado'!$CD$155:$DC$1048576,MATCH($A490,'Hoja de Trabajo para listado'!$CD$155:$CD$1048576,0),MATCH((CUADRO!Q$4&amp;$E490),'Hoja de Trabajo para listado'!$CD$151:$DC$151,0)),0)</f>
        <v>0</v>
      </c>
      <c r="R490" s="241">
        <f t="shared" ca="1" si="14"/>
        <v>0</v>
      </c>
      <c r="S490" s="247">
        <f ca="1">+R489+R490</f>
        <v>0</v>
      </c>
      <c r="T490" s="241">
        <f ca="1">+S490</f>
        <v>0</v>
      </c>
      <c r="U490" s="240">
        <f t="shared" si="15"/>
        <v>2</v>
      </c>
    </row>
    <row r="491" spans="1:21" customFormat="1" ht="27" hidden="1" customHeight="1">
      <c r="A491" s="32">
        <v>1126</v>
      </c>
      <c r="B491" s="381">
        <f>+A491</f>
        <v>1126</v>
      </c>
      <c r="C491" s="245" t="str">
        <f>+VLOOKUP(A491,bd_lista!$A$3:$C$592,3,FALSE)</f>
        <v>Gobierno Autónomo Municipal de Villa Vaca Guzmán</v>
      </c>
      <c r="D491" s="383" t="str">
        <f>+C491</f>
        <v>Gobierno Autónomo Municipal de Villa Vaca Guzmán</v>
      </c>
      <c r="E491" s="240" t="s">
        <v>683</v>
      </c>
      <c r="F491" s="241">
        <f ca="1">+IFERROR(INDEX('Hoja de Trabajo para listado'!$A$155:$Z$1048576,MATCH($A491,'Hoja de Trabajo para listado'!$A$155:$A$1048576,0),MATCH((CUADRO!F$4&amp;$E491),'Hoja de Trabajo para listado'!$A$151:$Z$151,0)),0)+IFERROR(INDEX('Hoja de Trabajo para listado'!$AB$155:$BA$1048576,MATCH($A491,'Hoja de Trabajo para listado'!$AB$155:$AB$1048576,0),MATCH((CUADRO!F$4&amp;$E491),'Hoja de Trabajo para listado'!$AB$151:$BA$151,0)),0)+IFERROR(INDEX('Hoja de Trabajo para listado'!$BC$155:$CB$1048576,MATCH($A491,'Hoja de Trabajo para listado'!$BC$155:$BC$1048576,0),MATCH((CUADRO!F$4&amp;$E491),'Hoja de Trabajo para listado'!$BC$151:$CB$151,0)),0)+IFERROR(INDEX('Hoja de Trabajo para listado'!$DE$153:$DG$274,MATCH($A491,'Hoja de Trabajo para listado'!$DE$153:$DE$1048576,0),MATCH((CUADRO!F$4&amp;$E491),'Hoja de Trabajo para listado'!$DE$151:$DG$151,0)),0)+IFERROR(INDEX('Hoja de Trabajo para listado'!$CD$155:$DC$1048576,MATCH($A491,'Hoja de Trabajo para listado'!$CD$155:$CD$1048576,0),MATCH((CUADRO!F$4&amp;$E491),'Hoja de Trabajo para listado'!$CD$151:$DC$151,0)),0)</f>
        <v>0</v>
      </c>
      <c r="G491" s="241">
        <f ca="1">+IFERROR(INDEX('Hoja de Trabajo para listado'!$A$155:$Z$1048576,MATCH($A491,'Hoja de Trabajo para listado'!$A$155:$A$1048576,0),MATCH((CUADRO!G$4&amp;$E491),'Hoja de Trabajo para listado'!$A$151:$Z$151,0)),0)+IFERROR(INDEX('Hoja de Trabajo para listado'!$AB$155:$BA$1048576,MATCH($A491,'Hoja de Trabajo para listado'!$AB$155:$AB$1048576,0),MATCH((CUADRO!G$4&amp;$E491),'Hoja de Trabajo para listado'!$AB$151:$BA$151,0)),0)+IFERROR(INDEX('Hoja de Trabajo para listado'!$BC$155:$CB$1048576,MATCH($A491,'Hoja de Trabajo para listado'!$BC$155:$BC$1048576,0),MATCH((CUADRO!G$4&amp;$E491),'Hoja de Trabajo para listado'!$BC$151:$CB$151,0)),0)+IFERROR(INDEX('Hoja de Trabajo para listado'!$DE$153:$DG$274,MATCH($A491,'Hoja de Trabajo para listado'!$DE$153:$DE$1048576,0),MATCH((CUADRO!G$4&amp;$E491),'Hoja de Trabajo para listado'!$DE$151:$DG$151,0)),0)+IFERROR(INDEX('Hoja de Trabajo para listado'!$CD$155:$DC$1048576,MATCH($A491,'Hoja de Trabajo para listado'!$CD$155:$CD$1048576,0),MATCH((CUADRO!G$4&amp;$E491),'Hoja de Trabajo para listado'!$CD$151:$DC$151,0)),0)</f>
        <v>0</v>
      </c>
      <c r="H491" s="241">
        <f ca="1">+IFERROR(INDEX('Hoja de Trabajo para listado'!$A$155:$Z$1048576,MATCH($A491,'Hoja de Trabajo para listado'!$A$155:$A$1048576,0),MATCH((CUADRO!H$4&amp;$E491),'Hoja de Trabajo para listado'!$A$151:$Z$151,0)),0)+IFERROR(INDEX('Hoja de Trabajo para listado'!$AB$155:$BA$1048576,MATCH($A491,'Hoja de Trabajo para listado'!$AB$155:$AB$1048576,0),MATCH((CUADRO!H$4&amp;$E491),'Hoja de Trabajo para listado'!$AB$151:$BA$151,0)),0)+IFERROR(INDEX('Hoja de Trabajo para listado'!$BC$155:$CB$1048576,MATCH($A491,'Hoja de Trabajo para listado'!$BC$155:$BC$1048576,0),MATCH((CUADRO!H$4&amp;$E491),'Hoja de Trabajo para listado'!$BC$151:$CB$151,0)),0)+IFERROR(INDEX('Hoja de Trabajo para listado'!$DE$153:$DG$274,MATCH($A491,'Hoja de Trabajo para listado'!$DE$153:$DE$1048576,0),MATCH((CUADRO!H$4&amp;$E491),'Hoja de Trabajo para listado'!$DE$151:$DG$151,0)),0)+IFERROR(INDEX('Hoja de Trabajo para listado'!$CD$155:$DC$1048576,MATCH($A491,'Hoja de Trabajo para listado'!$CD$155:$CD$1048576,0),MATCH((CUADRO!H$4&amp;$E491),'Hoja de Trabajo para listado'!$CD$151:$DC$151,0)),0)</f>
        <v>0</v>
      </c>
      <c r="I491" s="241">
        <f ca="1">+IFERROR(INDEX('Hoja de Trabajo para listado'!$A$155:$Z$1048576,MATCH($A491,'Hoja de Trabajo para listado'!$A$155:$A$1048576,0),MATCH((CUADRO!I$4&amp;$E491),'Hoja de Trabajo para listado'!$A$151:$Z$151,0)),0)+IFERROR(INDEX('Hoja de Trabajo para listado'!$AB$155:$BA$1048576,MATCH($A491,'Hoja de Trabajo para listado'!$AB$155:$AB$1048576,0),MATCH((CUADRO!I$4&amp;$E491),'Hoja de Trabajo para listado'!$AB$151:$BA$151,0)),0)+IFERROR(INDEX('Hoja de Trabajo para listado'!$BC$155:$CB$1048576,MATCH($A491,'Hoja de Trabajo para listado'!$BC$155:$BC$1048576,0),MATCH((CUADRO!I$4&amp;$E491),'Hoja de Trabajo para listado'!$BC$151:$CB$151,0)),0)+IFERROR(INDEX('Hoja de Trabajo para listado'!$DE$153:$DG$274,MATCH($A491,'Hoja de Trabajo para listado'!$DE$153:$DE$1048576,0),MATCH((CUADRO!I$4&amp;$E491),'Hoja de Trabajo para listado'!$DE$151:$DG$151,0)),0)+IFERROR(INDEX('Hoja de Trabajo para listado'!$CD$155:$DC$1048576,MATCH($A491,'Hoja de Trabajo para listado'!$CD$155:$CD$1048576,0),MATCH((CUADRO!I$4&amp;$E491),'Hoja de Trabajo para listado'!$CD$151:$DC$151,0)),0)</f>
        <v>0</v>
      </c>
      <c r="J491" s="241">
        <f ca="1">+IFERROR(INDEX('Hoja de Trabajo para listado'!$A$155:$Z$1048576,MATCH($A491,'Hoja de Trabajo para listado'!$A$155:$A$1048576,0),MATCH((CUADRO!J$4&amp;$E491),'Hoja de Trabajo para listado'!$A$151:$Z$151,0)),0)+IFERROR(INDEX('Hoja de Trabajo para listado'!$AB$155:$BA$1048576,MATCH($A491,'Hoja de Trabajo para listado'!$AB$155:$AB$1048576,0),MATCH((CUADRO!J$4&amp;$E491),'Hoja de Trabajo para listado'!$AB$151:$BA$151,0)),0)+IFERROR(INDEX('Hoja de Trabajo para listado'!$BC$155:$CB$1048576,MATCH($A491,'Hoja de Trabajo para listado'!$BC$155:$BC$1048576,0),MATCH((CUADRO!J$4&amp;$E491),'Hoja de Trabajo para listado'!$BC$151:$CB$151,0)),0)+IFERROR(INDEX('Hoja de Trabajo para listado'!$DE$153:$DG$274,MATCH($A491,'Hoja de Trabajo para listado'!$DE$153:$DE$1048576,0),MATCH((CUADRO!J$4&amp;$E491),'Hoja de Trabajo para listado'!$DE$151:$DG$151,0)),0)+IFERROR(INDEX('Hoja de Trabajo para listado'!$CD$155:$DC$1048576,MATCH($A491,'Hoja de Trabajo para listado'!$CD$155:$CD$1048576,0),MATCH((CUADRO!J$4&amp;$E491),'Hoja de Trabajo para listado'!$CD$151:$DC$151,0)),0)</f>
        <v>0</v>
      </c>
      <c r="K491" s="241">
        <f ca="1">+IFERROR(INDEX('Hoja de Trabajo para listado'!$A$155:$Z$1048576,MATCH($A491,'Hoja de Trabajo para listado'!$A$155:$A$1048576,0),MATCH((CUADRO!K$4&amp;$E491),'Hoja de Trabajo para listado'!$A$151:$Z$151,0)),0)+IFERROR(INDEX('Hoja de Trabajo para listado'!$AB$155:$BA$1048576,MATCH($A491,'Hoja de Trabajo para listado'!$AB$155:$AB$1048576,0),MATCH((CUADRO!K$4&amp;$E491),'Hoja de Trabajo para listado'!$AB$151:$BA$151,0)),0)+IFERROR(INDEX('Hoja de Trabajo para listado'!$BC$155:$CB$1048576,MATCH($A491,'Hoja de Trabajo para listado'!$BC$155:$BC$1048576,0),MATCH((CUADRO!K$4&amp;$E491),'Hoja de Trabajo para listado'!$BC$151:$CB$151,0)),0)+IFERROR(INDEX('Hoja de Trabajo para listado'!$DE$153:$DG$274,MATCH($A491,'Hoja de Trabajo para listado'!$DE$153:$DE$1048576,0),MATCH((CUADRO!K$4&amp;$E491),'Hoja de Trabajo para listado'!$DE$151:$DG$151,0)),0)+IFERROR(INDEX('Hoja de Trabajo para listado'!$CD$155:$DC$1048576,MATCH($A491,'Hoja de Trabajo para listado'!$CD$155:$CD$1048576,0),MATCH((CUADRO!K$4&amp;$E491),'Hoja de Trabajo para listado'!$CD$151:$DC$151,0)),0)</f>
        <v>0</v>
      </c>
      <c r="L491" s="241">
        <f ca="1">+IFERROR(INDEX('Hoja de Trabajo para listado'!$A$155:$Z$1048576,MATCH($A491,'Hoja de Trabajo para listado'!$A$155:$A$1048576,0),MATCH((CUADRO!L$4&amp;$E491),'Hoja de Trabajo para listado'!$A$151:$Z$151,0)),0)+IFERROR(INDEX('Hoja de Trabajo para listado'!$AB$155:$BA$1048576,MATCH($A491,'Hoja de Trabajo para listado'!$AB$155:$AB$1048576,0),MATCH((CUADRO!L$4&amp;$E491),'Hoja de Trabajo para listado'!$AB$151:$BA$151,0)),0)+IFERROR(INDEX('Hoja de Trabajo para listado'!$BC$155:$CB$1048576,MATCH($A491,'Hoja de Trabajo para listado'!$BC$155:$BC$1048576,0),MATCH((CUADRO!L$4&amp;$E491),'Hoja de Trabajo para listado'!$BC$151:$CB$151,0)),0)+IFERROR(INDEX('Hoja de Trabajo para listado'!$DE$153:$DG$274,MATCH($A491,'Hoja de Trabajo para listado'!$DE$153:$DE$1048576,0),MATCH((CUADRO!L$4&amp;$E491),'Hoja de Trabajo para listado'!$DE$151:$DG$151,0)),0)+IFERROR(INDEX('Hoja de Trabajo para listado'!$CD$155:$DC$1048576,MATCH($A491,'Hoja de Trabajo para listado'!$CD$155:$CD$1048576,0),MATCH((CUADRO!L$4&amp;$E491),'Hoja de Trabajo para listado'!$CD$151:$DC$151,0)),0)</f>
        <v>0</v>
      </c>
      <c r="M491" s="241">
        <f ca="1">+IFERROR(INDEX('Hoja de Trabajo para listado'!$A$155:$Z$1048576,MATCH($A491,'Hoja de Trabajo para listado'!$A$155:$A$1048576,0),MATCH((CUADRO!M$4&amp;$E491),'Hoja de Trabajo para listado'!$A$151:$Z$151,0)),0)+IFERROR(INDEX('Hoja de Trabajo para listado'!$AB$155:$BA$1048576,MATCH($A491,'Hoja de Trabajo para listado'!$AB$155:$AB$1048576,0),MATCH((CUADRO!M$4&amp;$E491),'Hoja de Trabajo para listado'!$AB$151:$BA$151,0)),0)+IFERROR(INDEX('Hoja de Trabajo para listado'!$BC$155:$CB$1048576,MATCH($A491,'Hoja de Trabajo para listado'!$BC$155:$BC$1048576,0),MATCH((CUADRO!M$4&amp;$E491),'Hoja de Trabajo para listado'!$BC$151:$CB$151,0)),0)+IFERROR(INDEX('Hoja de Trabajo para listado'!$DE$153:$DG$274,MATCH($A491,'Hoja de Trabajo para listado'!$DE$153:$DE$1048576,0),MATCH((CUADRO!M$4&amp;$E491),'Hoja de Trabajo para listado'!$DE$151:$DG$151,0)),0)+IFERROR(INDEX('Hoja de Trabajo para listado'!$CD$155:$DC$1048576,MATCH($A491,'Hoja de Trabajo para listado'!$CD$155:$CD$1048576,0),MATCH((CUADRO!M$4&amp;$E491),'Hoja de Trabajo para listado'!$CD$151:$DC$151,0)),0)</f>
        <v>0</v>
      </c>
      <c r="N491" s="241">
        <f ca="1">+IFERROR(INDEX('Hoja de Trabajo para listado'!$A$155:$Z$1048576,MATCH($A491,'Hoja de Trabajo para listado'!$A$155:$A$1048576,0),MATCH((CUADRO!N$4&amp;$E491),'Hoja de Trabajo para listado'!$A$151:$Z$151,0)),0)+IFERROR(INDEX('Hoja de Trabajo para listado'!$AB$155:$BA$1048576,MATCH($A491,'Hoja de Trabajo para listado'!$AB$155:$AB$1048576,0),MATCH((CUADRO!N$4&amp;$E491),'Hoja de Trabajo para listado'!$AB$151:$BA$151,0)),0)+IFERROR(INDEX('Hoja de Trabajo para listado'!$BC$155:$CB$1048576,MATCH($A491,'Hoja de Trabajo para listado'!$BC$155:$BC$1048576,0),MATCH((CUADRO!N$4&amp;$E491),'Hoja de Trabajo para listado'!$BC$151:$CB$151,0)),0)+IFERROR(INDEX('Hoja de Trabajo para listado'!$DE$153:$DG$274,MATCH($A491,'Hoja de Trabajo para listado'!$DE$153:$DE$1048576,0),MATCH((CUADRO!N$4&amp;$E491),'Hoja de Trabajo para listado'!$DE$151:$DG$151,0)),0)+IFERROR(INDEX('Hoja de Trabajo para listado'!$CD$155:$DC$1048576,MATCH($A491,'Hoja de Trabajo para listado'!$CD$155:$CD$1048576,0),MATCH((CUADRO!N$4&amp;$E491),'Hoja de Trabajo para listado'!$CD$151:$DC$151,0)),0)</f>
        <v>0</v>
      </c>
      <c r="O491" s="241">
        <f ca="1">+IFERROR(INDEX('Hoja de Trabajo para listado'!$A$155:$Z$1048576,MATCH($A491,'Hoja de Trabajo para listado'!$A$155:$A$1048576,0),MATCH((CUADRO!O$4&amp;$E491),'Hoja de Trabajo para listado'!$A$151:$Z$151,0)),0)+IFERROR(INDEX('Hoja de Trabajo para listado'!$AB$155:$BA$1048576,MATCH($A491,'Hoja de Trabajo para listado'!$AB$155:$AB$1048576,0),MATCH((CUADRO!O$4&amp;$E491),'Hoja de Trabajo para listado'!$AB$151:$BA$151,0)),0)+IFERROR(INDEX('Hoja de Trabajo para listado'!$BC$155:$CB$1048576,MATCH($A491,'Hoja de Trabajo para listado'!$BC$155:$BC$1048576,0),MATCH((CUADRO!O$4&amp;$E491),'Hoja de Trabajo para listado'!$BC$151:$CB$151,0)),0)+IFERROR(INDEX('Hoja de Trabajo para listado'!$DE$153:$DG$274,MATCH($A491,'Hoja de Trabajo para listado'!$DE$153:$DE$1048576,0),MATCH((CUADRO!O$4&amp;$E491),'Hoja de Trabajo para listado'!$DE$151:$DG$151,0)),0)+IFERROR(INDEX('Hoja de Trabajo para listado'!$CD$155:$DC$1048576,MATCH($A491,'Hoja de Trabajo para listado'!$CD$155:$CD$1048576,0),MATCH((CUADRO!O$4&amp;$E491),'Hoja de Trabajo para listado'!$CD$151:$DC$151,0)),0)</f>
        <v>0</v>
      </c>
      <c r="P491" s="241">
        <f ca="1">+IFERROR(INDEX('Hoja de Trabajo para listado'!$A$155:$Z$1048576,MATCH($A491,'Hoja de Trabajo para listado'!$A$155:$A$1048576,0),MATCH((CUADRO!P$4&amp;$E491),'Hoja de Trabajo para listado'!$A$151:$Z$151,0)),0)+IFERROR(INDEX('Hoja de Trabajo para listado'!$AB$155:$BA$1048576,MATCH($A491,'Hoja de Trabajo para listado'!$AB$155:$AB$1048576,0),MATCH((CUADRO!P$4&amp;$E491),'Hoja de Trabajo para listado'!$AB$151:$BA$151,0)),0)+IFERROR(INDEX('Hoja de Trabajo para listado'!$BC$155:$CB$1048576,MATCH($A491,'Hoja de Trabajo para listado'!$BC$155:$BC$1048576,0),MATCH((CUADRO!P$4&amp;$E491),'Hoja de Trabajo para listado'!$BC$151:$CB$151,0)),0)+IFERROR(INDEX('Hoja de Trabajo para listado'!$DE$153:$DG$274,MATCH($A491,'Hoja de Trabajo para listado'!$DE$153:$DE$1048576,0),MATCH((CUADRO!P$4&amp;$E491),'Hoja de Trabajo para listado'!$DE$151:$DG$151,0)),0)+IFERROR(INDEX('Hoja de Trabajo para listado'!$CD$155:$DC$1048576,MATCH($A491,'Hoja de Trabajo para listado'!$CD$155:$CD$1048576,0),MATCH((CUADRO!P$4&amp;$E491),'Hoja de Trabajo para listado'!$CD$151:$DC$151,0)),0)</f>
        <v>0</v>
      </c>
      <c r="Q491" s="241">
        <f ca="1">+IFERROR(INDEX('Hoja de Trabajo para listado'!$A$155:$Z$1048576,MATCH($A491,'Hoja de Trabajo para listado'!$A$155:$A$1048576,0),MATCH((CUADRO!Q$4&amp;$E491),'Hoja de Trabajo para listado'!$A$151:$Z$151,0)),0)+IFERROR(INDEX('Hoja de Trabajo para listado'!$AB$155:$BA$1048576,MATCH($A491,'Hoja de Trabajo para listado'!$AB$155:$AB$1048576,0),MATCH((CUADRO!Q$4&amp;$E491),'Hoja de Trabajo para listado'!$AB$151:$BA$151,0)),0)+IFERROR(INDEX('Hoja de Trabajo para listado'!$BC$155:$CB$1048576,MATCH($A491,'Hoja de Trabajo para listado'!$BC$155:$BC$1048576,0),MATCH((CUADRO!Q$4&amp;$E491),'Hoja de Trabajo para listado'!$BC$151:$CB$151,0)),0)+IFERROR(INDEX('Hoja de Trabajo para listado'!$DE$153:$DG$274,MATCH($A491,'Hoja de Trabajo para listado'!$DE$153:$DE$1048576,0),MATCH((CUADRO!Q$4&amp;$E491),'Hoja de Trabajo para listado'!$DE$151:$DG$151,0)),0)+IFERROR(INDEX('Hoja de Trabajo para listado'!$CD$155:$DC$1048576,MATCH($A491,'Hoja de Trabajo para listado'!$CD$155:$CD$1048576,0),MATCH((CUADRO!Q$4&amp;$E491),'Hoja de Trabajo para listado'!$CD$151:$DC$151,0)),0)</f>
        <v>0</v>
      </c>
      <c r="R491" s="241">
        <f t="shared" ca="1" si="14"/>
        <v>0</v>
      </c>
      <c r="S491" s="247"/>
      <c r="T491" s="241">
        <f ca="1">+T492</f>
        <v>0</v>
      </c>
      <c r="U491" s="240">
        <f t="shared" si="15"/>
        <v>1</v>
      </c>
    </row>
    <row r="492" spans="1:21" customFormat="1" ht="27" hidden="1" customHeight="1">
      <c r="A492" s="32">
        <v>1126</v>
      </c>
      <c r="B492" s="382"/>
      <c r="C492" s="245" t="str">
        <f>+VLOOKUP(A492,bd_lista!$A$3:$C$592,3,FALSE)</f>
        <v>Gobierno Autónomo Municipal de Villa Vaca Guzmán</v>
      </c>
      <c r="D492" s="384"/>
      <c r="E492" s="242" t="s">
        <v>684</v>
      </c>
      <c r="F492" s="241">
        <f ca="1">+IFERROR(INDEX('Hoja de Trabajo para listado'!$A$155:$Z$1048576,MATCH($A492,'Hoja de Trabajo para listado'!$A$155:$A$1048576,0),MATCH((CUADRO!F$4&amp;$E492),'Hoja de Trabajo para listado'!$A$151:$Z$151,0)),0)+IFERROR(INDEX('Hoja de Trabajo para listado'!$AB$155:$BA$1048576,MATCH($A492,'Hoja de Trabajo para listado'!$AB$155:$AB$1048576,0),MATCH((CUADRO!F$4&amp;$E492),'Hoja de Trabajo para listado'!$AB$151:$BA$151,0)),0)+IFERROR(INDEX('Hoja de Trabajo para listado'!$BC$155:$CB$1048576,MATCH($A492,'Hoja de Trabajo para listado'!$BC$155:$BC$1048576,0),MATCH((CUADRO!F$4&amp;$E492),'Hoja de Trabajo para listado'!$BC$151:$CB$151,0)),0)+IFERROR(INDEX('Hoja de Trabajo para listado'!$DE$153:$DG$274,MATCH($A492,'Hoja de Trabajo para listado'!$DE$153:$DE$1048576,0),MATCH((CUADRO!F$4&amp;$E492),'Hoja de Trabajo para listado'!$DE$151:$DG$151,0)),0)+IFERROR(INDEX('Hoja de Trabajo para listado'!$CD$155:$DC$1048576,MATCH($A492,'Hoja de Trabajo para listado'!$CD$155:$CD$1048576,0),MATCH((CUADRO!F$4&amp;$E492),'Hoja de Trabajo para listado'!$CD$151:$DC$151,0)),0)</f>
        <v>0</v>
      </c>
      <c r="G492" s="241">
        <f ca="1">+IFERROR(INDEX('Hoja de Trabajo para listado'!$A$155:$Z$1048576,MATCH($A492,'Hoja de Trabajo para listado'!$A$155:$A$1048576,0),MATCH((CUADRO!G$4&amp;$E492),'Hoja de Trabajo para listado'!$A$151:$Z$151,0)),0)+IFERROR(INDEX('Hoja de Trabajo para listado'!$AB$155:$BA$1048576,MATCH($A492,'Hoja de Trabajo para listado'!$AB$155:$AB$1048576,0),MATCH((CUADRO!G$4&amp;$E492),'Hoja de Trabajo para listado'!$AB$151:$BA$151,0)),0)+IFERROR(INDEX('Hoja de Trabajo para listado'!$BC$155:$CB$1048576,MATCH($A492,'Hoja de Trabajo para listado'!$BC$155:$BC$1048576,0),MATCH((CUADRO!G$4&amp;$E492),'Hoja de Trabajo para listado'!$BC$151:$CB$151,0)),0)+IFERROR(INDEX('Hoja de Trabajo para listado'!$DE$153:$DG$274,MATCH($A492,'Hoja de Trabajo para listado'!$DE$153:$DE$1048576,0),MATCH((CUADRO!G$4&amp;$E492),'Hoja de Trabajo para listado'!$DE$151:$DG$151,0)),0)+IFERROR(INDEX('Hoja de Trabajo para listado'!$CD$155:$DC$1048576,MATCH($A492,'Hoja de Trabajo para listado'!$CD$155:$CD$1048576,0),MATCH((CUADRO!G$4&amp;$E492),'Hoja de Trabajo para listado'!$CD$151:$DC$151,0)),0)</f>
        <v>0</v>
      </c>
      <c r="H492" s="241">
        <f ca="1">+IFERROR(INDEX('Hoja de Trabajo para listado'!$A$155:$Z$1048576,MATCH($A492,'Hoja de Trabajo para listado'!$A$155:$A$1048576,0),MATCH((CUADRO!H$4&amp;$E492),'Hoja de Trabajo para listado'!$A$151:$Z$151,0)),0)+IFERROR(INDEX('Hoja de Trabajo para listado'!$AB$155:$BA$1048576,MATCH($A492,'Hoja de Trabajo para listado'!$AB$155:$AB$1048576,0),MATCH((CUADRO!H$4&amp;$E492),'Hoja de Trabajo para listado'!$AB$151:$BA$151,0)),0)+IFERROR(INDEX('Hoja de Trabajo para listado'!$BC$155:$CB$1048576,MATCH($A492,'Hoja de Trabajo para listado'!$BC$155:$BC$1048576,0),MATCH((CUADRO!H$4&amp;$E492),'Hoja de Trabajo para listado'!$BC$151:$CB$151,0)),0)+IFERROR(INDEX('Hoja de Trabajo para listado'!$DE$153:$DG$274,MATCH($A492,'Hoja de Trabajo para listado'!$DE$153:$DE$1048576,0),MATCH((CUADRO!H$4&amp;$E492),'Hoja de Trabajo para listado'!$DE$151:$DG$151,0)),0)+IFERROR(INDEX('Hoja de Trabajo para listado'!$CD$155:$DC$1048576,MATCH($A492,'Hoja de Trabajo para listado'!$CD$155:$CD$1048576,0),MATCH((CUADRO!H$4&amp;$E492),'Hoja de Trabajo para listado'!$CD$151:$DC$151,0)),0)</f>
        <v>0</v>
      </c>
      <c r="I492" s="241">
        <f ca="1">+IFERROR(INDEX('Hoja de Trabajo para listado'!$A$155:$Z$1048576,MATCH($A492,'Hoja de Trabajo para listado'!$A$155:$A$1048576,0),MATCH((CUADRO!I$4&amp;$E492),'Hoja de Trabajo para listado'!$A$151:$Z$151,0)),0)+IFERROR(INDEX('Hoja de Trabajo para listado'!$AB$155:$BA$1048576,MATCH($A492,'Hoja de Trabajo para listado'!$AB$155:$AB$1048576,0),MATCH((CUADRO!I$4&amp;$E492),'Hoja de Trabajo para listado'!$AB$151:$BA$151,0)),0)+IFERROR(INDEX('Hoja de Trabajo para listado'!$BC$155:$CB$1048576,MATCH($A492,'Hoja de Trabajo para listado'!$BC$155:$BC$1048576,0),MATCH((CUADRO!I$4&amp;$E492),'Hoja de Trabajo para listado'!$BC$151:$CB$151,0)),0)+IFERROR(INDEX('Hoja de Trabajo para listado'!$DE$153:$DG$274,MATCH($A492,'Hoja de Trabajo para listado'!$DE$153:$DE$1048576,0),MATCH((CUADRO!I$4&amp;$E492),'Hoja de Trabajo para listado'!$DE$151:$DG$151,0)),0)+IFERROR(INDEX('Hoja de Trabajo para listado'!$CD$155:$DC$1048576,MATCH($A492,'Hoja de Trabajo para listado'!$CD$155:$CD$1048576,0),MATCH((CUADRO!I$4&amp;$E492),'Hoja de Trabajo para listado'!$CD$151:$DC$151,0)),0)</f>
        <v>0</v>
      </c>
      <c r="J492" s="241">
        <f ca="1">+IFERROR(INDEX('Hoja de Trabajo para listado'!$A$155:$Z$1048576,MATCH($A492,'Hoja de Trabajo para listado'!$A$155:$A$1048576,0),MATCH((CUADRO!J$4&amp;$E492),'Hoja de Trabajo para listado'!$A$151:$Z$151,0)),0)+IFERROR(INDEX('Hoja de Trabajo para listado'!$AB$155:$BA$1048576,MATCH($A492,'Hoja de Trabajo para listado'!$AB$155:$AB$1048576,0),MATCH((CUADRO!J$4&amp;$E492),'Hoja de Trabajo para listado'!$AB$151:$BA$151,0)),0)+IFERROR(INDEX('Hoja de Trabajo para listado'!$BC$155:$CB$1048576,MATCH($A492,'Hoja de Trabajo para listado'!$BC$155:$BC$1048576,0),MATCH((CUADRO!J$4&amp;$E492),'Hoja de Trabajo para listado'!$BC$151:$CB$151,0)),0)+IFERROR(INDEX('Hoja de Trabajo para listado'!$DE$153:$DG$274,MATCH($A492,'Hoja de Trabajo para listado'!$DE$153:$DE$1048576,0),MATCH((CUADRO!J$4&amp;$E492),'Hoja de Trabajo para listado'!$DE$151:$DG$151,0)),0)+IFERROR(INDEX('Hoja de Trabajo para listado'!$CD$155:$DC$1048576,MATCH($A492,'Hoja de Trabajo para listado'!$CD$155:$CD$1048576,0),MATCH((CUADRO!J$4&amp;$E492),'Hoja de Trabajo para listado'!$CD$151:$DC$151,0)),0)</f>
        <v>0</v>
      </c>
      <c r="K492" s="241">
        <f ca="1">+IFERROR(INDEX('Hoja de Trabajo para listado'!$A$155:$Z$1048576,MATCH($A492,'Hoja de Trabajo para listado'!$A$155:$A$1048576,0),MATCH((CUADRO!K$4&amp;$E492),'Hoja de Trabajo para listado'!$A$151:$Z$151,0)),0)+IFERROR(INDEX('Hoja de Trabajo para listado'!$AB$155:$BA$1048576,MATCH($A492,'Hoja de Trabajo para listado'!$AB$155:$AB$1048576,0),MATCH((CUADRO!K$4&amp;$E492),'Hoja de Trabajo para listado'!$AB$151:$BA$151,0)),0)+IFERROR(INDEX('Hoja de Trabajo para listado'!$BC$155:$CB$1048576,MATCH($A492,'Hoja de Trabajo para listado'!$BC$155:$BC$1048576,0),MATCH((CUADRO!K$4&amp;$E492),'Hoja de Trabajo para listado'!$BC$151:$CB$151,0)),0)+IFERROR(INDEX('Hoja de Trabajo para listado'!$DE$153:$DG$274,MATCH($A492,'Hoja de Trabajo para listado'!$DE$153:$DE$1048576,0),MATCH((CUADRO!K$4&amp;$E492),'Hoja de Trabajo para listado'!$DE$151:$DG$151,0)),0)+IFERROR(INDEX('Hoja de Trabajo para listado'!$CD$155:$DC$1048576,MATCH($A492,'Hoja de Trabajo para listado'!$CD$155:$CD$1048576,0),MATCH((CUADRO!K$4&amp;$E492),'Hoja de Trabajo para listado'!$CD$151:$DC$151,0)),0)</f>
        <v>0</v>
      </c>
      <c r="L492" s="241">
        <f ca="1">+IFERROR(INDEX('Hoja de Trabajo para listado'!$A$155:$Z$1048576,MATCH($A492,'Hoja de Trabajo para listado'!$A$155:$A$1048576,0),MATCH((CUADRO!L$4&amp;$E492),'Hoja de Trabajo para listado'!$A$151:$Z$151,0)),0)+IFERROR(INDEX('Hoja de Trabajo para listado'!$AB$155:$BA$1048576,MATCH($A492,'Hoja de Trabajo para listado'!$AB$155:$AB$1048576,0),MATCH((CUADRO!L$4&amp;$E492),'Hoja de Trabajo para listado'!$AB$151:$BA$151,0)),0)+IFERROR(INDEX('Hoja de Trabajo para listado'!$BC$155:$CB$1048576,MATCH($A492,'Hoja de Trabajo para listado'!$BC$155:$BC$1048576,0),MATCH((CUADRO!L$4&amp;$E492),'Hoja de Trabajo para listado'!$BC$151:$CB$151,0)),0)+IFERROR(INDEX('Hoja de Trabajo para listado'!$DE$153:$DG$274,MATCH($A492,'Hoja de Trabajo para listado'!$DE$153:$DE$1048576,0),MATCH((CUADRO!L$4&amp;$E492),'Hoja de Trabajo para listado'!$DE$151:$DG$151,0)),0)+IFERROR(INDEX('Hoja de Trabajo para listado'!$CD$155:$DC$1048576,MATCH($A492,'Hoja de Trabajo para listado'!$CD$155:$CD$1048576,0),MATCH((CUADRO!L$4&amp;$E492),'Hoja de Trabajo para listado'!$CD$151:$DC$151,0)),0)</f>
        <v>0</v>
      </c>
      <c r="M492" s="241">
        <f ca="1">+IFERROR(INDEX('Hoja de Trabajo para listado'!$A$155:$Z$1048576,MATCH($A492,'Hoja de Trabajo para listado'!$A$155:$A$1048576,0),MATCH((CUADRO!M$4&amp;$E492),'Hoja de Trabajo para listado'!$A$151:$Z$151,0)),0)+IFERROR(INDEX('Hoja de Trabajo para listado'!$AB$155:$BA$1048576,MATCH($A492,'Hoja de Trabajo para listado'!$AB$155:$AB$1048576,0),MATCH((CUADRO!M$4&amp;$E492),'Hoja de Trabajo para listado'!$AB$151:$BA$151,0)),0)+IFERROR(INDEX('Hoja de Trabajo para listado'!$BC$155:$CB$1048576,MATCH($A492,'Hoja de Trabajo para listado'!$BC$155:$BC$1048576,0),MATCH((CUADRO!M$4&amp;$E492),'Hoja de Trabajo para listado'!$BC$151:$CB$151,0)),0)+IFERROR(INDEX('Hoja de Trabajo para listado'!$DE$153:$DG$274,MATCH($A492,'Hoja de Trabajo para listado'!$DE$153:$DE$1048576,0),MATCH((CUADRO!M$4&amp;$E492),'Hoja de Trabajo para listado'!$DE$151:$DG$151,0)),0)+IFERROR(INDEX('Hoja de Trabajo para listado'!$CD$155:$DC$1048576,MATCH($A492,'Hoja de Trabajo para listado'!$CD$155:$CD$1048576,0),MATCH((CUADRO!M$4&amp;$E492),'Hoja de Trabajo para listado'!$CD$151:$DC$151,0)),0)</f>
        <v>0</v>
      </c>
      <c r="N492" s="241">
        <f ca="1">+IFERROR(INDEX('Hoja de Trabajo para listado'!$A$155:$Z$1048576,MATCH($A492,'Hoja de Trabajo para listado'!$A$155:$A$1048576,0),MATCH((CUADRO!N$4&amp;$E492),'Hoja de Trabajo para listado'!$A$151:$Z$151,0)),0)+IFERROR(INDEX('Hoja de Trabajo para listado'!$AB$155:$BA$1048576,MATCH($A492,'Hoja de Trabajo para listado'!$AB$155:$AB$1048576,0),MATCH((CUADRO!N$4&amp;$E492),'Hoja de Trabajo para listado'!$AB$151:$BA$151,0)),0)+IFERROR(INDEX('Hoja de Trabajo para listado'!$BC$155:$CB$1048576,MATCH($A492,'Hoja de Trabajo para listado'!$BC$155:$BC$1048576,0),MATCH((CUADRO!N$4&amp;$E492),'Hoja de Trabajo para listado'!$BC$151:$CB$151,0)),0)+IFERROR(INDEX('Hoja de Trabajo para listado'!$DE$153:$DG$274,MATCH($A492,'Hoja de Trabajo para listado'!$DE$153:$DE$1048576,0),MATCH((CUADRO!N$4&amp;$E492),'Hoja de Trabajo para listado'!$DE$151:$DG$151,0)),0)+IFERROR(INDEX('Hoja de Trabajo para listado'!$CD$155:$DC$1048576,MATCH($A492,'Hoja de Trabajo para listado'!$CD$155:$CD$1048576,0),MATCH((CUADRO!N$4&amp;$E492),'Hoja de Trabajo para listado'!$CD$151:$DC$151,0)),0)</f>
        <v>0</v>
      </c>
      <c r="O492" s="241">
        <f ca="1">+IFERROR(INDEX('Hoja de Trabajo para listado'!$A$155:$Z$1048576,MATCH($A492,'Hoja de Trabajo para listado'!$A$155:$A$1048576,0),MATCH((CUADRO!O$4&amp;$E492),'Hoja de Trabajo para listado'!$A$151:$Z$151,0)),0)+IFERROR(INDEX('Hoja de Trabajo para listado'!$AB$155:$BA$1048576,MATCH($A492,'Hoja de Trabajo para listado'!$AB$155:$AB$1048576,0),MATCH((CUADRO!O$4&amp;$E492),'Hoja de Trabajo para listado'!$AB$151:$BA$151,0)),0)+IFERROR(INDEX('Hoja de Trabajo para listado'!$BC$155:$CB$1048576,MATCH($A492,'Hoja de Trabajo para listado'!$BC$155:$BC$1048576,0),MATCH((CUADRO!O$4&amp;$E492),'Hoja de Trabajo para listado'!$BC$151:$CB$151,0)),0)+IFERROR(INDEX('Hoja de Trabajo para listado'!$DE$153:$DG$274,MATCH($A492,'Hoja de Trabajo para listado'!$DE$153:$DE$1048576,0),MATCH((CUADRO!O$4&amp;$E492),'Hoja de Trabajo para listado'!$DE$151:$DG$151,0)),0)+IFERROR(INDEX('Hoja de Trabajo para listado'!$CD$155:$DC$1048576,MATCH($A492,'Hoja de Trabajo para listado'!$CD$155:$CD$1048576,0),MATCH((CUADRO!O$4&amp;$E492),'Hoja de Trabajo para listado'!$CD$151:$DC$151,0)),0)</f>
        <v>0</v>
      </c>
      <c r="P492" s="241">
        <f ca="1">+IFERROR(INDEX('Hoja de Trabajo para listado'!$A$155:$Z$1048576,MATCH($A492,'Hoja de Trabajo para listado'!$A$155:$A$1048576,0),MATCH((CUADRO!P$4&amp;$E492),'Hoja de Trabajo para listado'!$A$151:$Z$151,0)),0)+IFERROR(INDEX('Hoja de Trabajo para listado'!$AB$155:$BA$1048576,MATCH($A492,'Hoja de Trabajo para listado'!$AB$155:$AB$1048576,0),MATCH((CUADRO!P$4&amp;$E492),'Hoja de Trabajo para listado'!$AB$151:$BA$151,0)),0)+IFERROR(INDEX('Hoja de Trabajo para listado'!$BC$155:$CB$1048576,MATCH($A492,'Hoja de Trabajo para listado'!$BC$155:$BC$1048576,0),MATCH((CUADRO!P$4&amp;$E492),'Hoja de Trabajo para listado'!$BC$151:$CB$151,0)),0)+IFERROR(INDEX('Hoja de Trabajo para listado'!$DE$153:$DG$274,MATCH($A492,'Hoja de Trabajo para listado'!$DE$153:$DE$1048576,0),MATCH((CUADRO!P$4&amp;$E492),'Hoja de Trabajo para listado'!$DE$151:$DG$151,0)),0)+IFERROR(INDEX('Hoja de Trabajo para listado'!$CD$155:$DC$1048576,MATCH($A492,'Hoja de Trabajo para listado'!$CD$155:$CD$1048576,0),MATCH((CUADRO!P$4&amp;$E492),'Hoja de Trabajo para listado'!$CD$151:$DC$151,0)),0)</f>
        <v>0</v>
      </c>
      <c r="Q492" s="241">
        <f ca="1">+IFERROR(INDEX('Hoja de Trabajo para listado'!$A$155:$Z$1048576,MATCH($A492,'Hoja de Trabajo para listado'!$A$155:$A$1048576,0),MATCH((CUADRO!Q$4&amp;$E492),'Hoja de Trabajo para listado'!$A$151:$Z$151,0)),0)+IFERROR(INDEX('Hoja de Trabajo para listado'!$AB$155:$BA$1048576,MATCH($A492,'Hoja de Trabajo para listado'!$AB$155:$AB$1048576,0),MATCH((CUADRO!Q$4&amp;$E492),'Hoja de Trabajo para listado'!$AB$151:$BA$151,0)),0)+IFERROR(INDEX('Hoja de Trabajo para listado'!$BC$155:$CB$1048576,MATCH($A492,'Hoja de Trabajo para listado'!$BC$155:$BC$1048576,0),MATCH((CUADRO!Q$4&amp;$E492),'Hoja de Trabajo para listado'!$BC$151:$CB$151,0)),0)+IFERROR(INDEX('Hoja de Trabajo para listado'!$DE$153:$DG$274,MATCH($A492,'Hoja de Trabajo para listado'!$DE$153:$DE$1048576,0),MATCH((CUADRO!Q$4&amp;$E492),'Hoja de Trabajo para listado'!$DE$151:$DG$151,0)),0)+IFERROR(INDEX('Hoja de Trabajo para listado'!$CD$155:$DC$1048576,MATCH($A492,'Hoja de Trabajo para listado'!$CD$155:$CD$1048576,0),MATCH((CUADRO!Q$4&amp;$E492),'Hoja de Trabajo para listado'!$CD$151:$DC$151,0)),0)</f>
        <v>0</v>
      </c>
      <c r="R492" s="241">
        <f t="shared" ca="1" si="14"/>
        <v>0</v>
      </c>
      <c r="S492" s="247">
        <f ca="1">+R491+R492</f>
        <v>0</v>
      </c>
      <c r="T492" s="241">
        <f ca="1">+S492</f>
        <v>0</v>
      </c>
      <c r="U492" s="240">
        <f t="shared" si="15"/>
        <v>2</v>
      </c>
    </row>
    <row r="493" spans="1:21" customFormat="1" ht="15" hidden="1" customHeight="1">
      <c r="A493" s="32">
        <v>1127</v>
      </c>
      <c r="B493" s="381">
        <f>+A493</f>
        <v>1127</v>
      </c>
      <c r="C493" s="245" t="e">
        <f>+VLOOKUP(A493,bd_lista!$A$3:$C$592,3,FALSE)</f>
        <v>#N/A</v>
      </c>
      <c r="D493" s="383" t="e">
        <f>+C493</f>
        <v>#N/A</v>
      </c>
      <c r="E493" s="240" t="s">
        <v>683</v>
      </c>
      <c r="F493" s="241">
        <f ca="1">+IFERROR(INDEX('Hoja de Trabajo para listado'!$A$155:$Z$1048576,MATCH($A493,'Hoja de Trabajo para listado'!$A$155:$A$1048576,0),MATCH((CUADRO!F$4&amp;$E493),'Hoja de Trabajo para listado'!$A$151:$Z$151,0)),0)+IFERROR(INDEX('Hoja de Trabajo para listado'!$AB$155:$BA$1048576,MATCH($A493,'Hoja de Trabajo para listado'!$AB$155:$AB$1048576,0),MATCH((CUADRO!F$4&amp;$E493),'Hoja de Trabajo para listado'!$AB$151:$BA$151,0)),0)+IFERROR(INDEX('Hoja de Trabajo para listado'!$BC$155:$CB$1048576,MATCH($A493,'Hoja de Trabajo para listado'!$BC$155:$BC$1048576,0),MATCH((CUADRO!F$4&amp;$E493),'Hoja de Trabajo para listado'!$BC$151:$CB$151,0)),0)+IFERROR(INDEX('Hoja de Trabajo para listado'!$DE$153:$DG$274,MATCH($A493,'Hoja de Trabajo para listado'!$DE$153:$DE$1048576,0),MATCH((CUADRO!F$4&amp;$E493),'Hoja de Trabajo para listado'!$DE$151:$DG$151,0)),0)+IFERROR(INDEX('Hoja de Trabajo para listado'!$CD$155:$DC$1048576,MATCH($A493,'Hoja de Trabajo para listado'!$CD$155:$CD$1048576,0),MATCH((CUADRO!F$4&amp;$E493),'Hoja de Trabajo para listado'!$CD$151:$DC$151,0)),0)</f>
        <v>0</v>
      </c>
      <c r="G493" s="241">
        <f ca="1">+IFERROR(INDEX('Hoja de Trabajo para listado'!$A$155:$Z$1048576,MATCH($A493,'Hoja de Trabajo para listado'!$A$155:$A$1048576,0),MATCH((CUADRO!G$4&amp;$E493),'Hoja de Trabajo para listado'!$A$151:$Z$151,0)),0)+IFERROR(INDEX('Hoja de Trabajo para listado'!$AB$155:$BA$1048576,MATCH($A493,'Hoja de Trabajo para listado'!$AB$155:$AB$1048576,0),MATCH((CUADRO!G$4&amp;$E493),'Hoja de Trabajo para listado'!$AB$151:$BA$151,0)),0)+IFERROR(INDEX('Hoja de Trabajo para listado'!$BC$155:$CB$1048576,MATCH($A493,'Hoja de Trabajo para listado'!$BC$155:$BC$1048576,0),MATCH((CUADRO!G$4&amp;$E493),'Hoja de Trabajo para listado'!$BC$151:$CB$151,0)),0)+IFERROR(INDEX('Hoja de Trabajo para listado'!$DE$153:$DG$274,MATCH($A493,'Hoja de Trabajo para listado'!$DE$153:$DE$1048576,0),MATCH((CUADRO!G$4&amp;$E493),'Hoja de Trabajo para listado'!$DE$151:$DG$151,0)),0)+IFERROR(INDEX('Hoja de Trabajo para listado'!$CD$155:$DC$1048576,MATCH($A493,'Hoja de Trabajo para listado'!$CD$155:$CD$1048576,0),MATCH((CUADRO!G$4&amp;$E493),'Hoja de Trabajo para listado'!$CD$151:$DC$151,0)),0)</f>
        <v>0</v>
      </c>
      <c r="H493" s="241">
        <f ca="1">+IFERROR(INDEX('Hoja de Trabajo para listado'!$A$155:$Z$1048576,MATCH($A493,'Hoja de Trabajo para listado'!$A$155:$A$1048576,0),MATCH((CUADRO!H$4&amp;$E493),'Hoja de Trabajo para listado'!$A$151:$Z$151,0)),0)+IFERROR(INDEX('Hoja de Trabajo para listado'!$AB$155:$BA$1048576,MATCH($A493,'Hoja de Trabajo para listado'!$AB$155:$AB$1048576,0),MATCH((CUADRO!H$4&amp;$E493),'Hoja de Trabajo para listado'!$AB$151:$BA$151,0)),0)+IFERROR(INDEX('Hoja de Trabajo para listado'!$BC$155:$CB$1048576,MATCH($A493,'Hoja de Trabajo para listado'!$BC$155:$BC$1048576,0),MATCH((CUADRO!H$4&amp;$E493),'Hoja de Trabajo para listado'!$BC$151:$CB$151,0)),0)+IFERROR(INDEX('Hoja de Trabajo para listado'!$DE$153:$DG$274,MATCH($A493,'Hoja de Trabajo para listado'!$DE$153:$DE$1048576,0),MATCH((CUADRO!H$4&amp;$E493),'Hoja de Trabajo para listado'!$DE$151:$DG$151,0)),0)+IFERROR(INDEX('Hoja de Trabajo para listado'!$CD$155:$DC$1048576,MATCH($A493,'Hoja de Trabajo para listado'!$CD$155:$CD$1048576,0),MATCH((CUADRO!H$4&amp;$E493),'Hoja de Trabajo para listado'!$CD$151:$DC$151,0)),0)</f>
        <v>0</v>
      </c>
      <c r="I493" s="241">
        <f ca="1">+IFERROR(INDEX('Hoja de Trabajo para listado'!$A$155:$Z$1048576,MATCH($A493,'Hoja de Trabajo para listado'!$A$155:$A$1048576,0),MATCH((CUADRO!I$4&amp;$E493),'Hoja de Trabajo para listado'!$A$151:$Z$151,0)),0)+IFERROR(INDEX('Hoja de Trabajo para listado'!$AB$155:$BA$1048576,MATCH($A493,'Hoja de Trabajo para listado'!$AB$155:$AB$1048576,0),MATCH((CUADRO!I$4&amp;$E493),'Hoja de Trabajo para listado'!$AB$151:$BA$151,0)),0)+IFERROR(INDEX('Hoja de Trabajo para listado'!$BC$155:$CB$1048576,MATCH($A493,'Hoja de Trabajo para listado'!$BC$155:$BC$1048576,0),MATCH((CUADRO!I$4&amp;$E493),'Hoja de Trabajo para listado'!$BC$151:$CB$151,0)),0)+IFERROR(INDEX('Hoja de Trabajo para listado'!$DE$153:$DG$274,MATCH($A493,'Hoja de Trabajo para listado'!$DE$153:$DE$1048576,0),MATCH((CUADRO!I$4&amp;$E493),'Hoja de Trabajo para listado'!$DE$151:$DG$151,0)),0)+IFERROR(INDEX('Hoja de Trabajo para listado'!$CD$155:$DC$1048576,MATCH($A493,'Hoja de Trabajo para listado'!$CD$155:$CD$1048576,0),MATCH((CUADRO!I$4&amp;$E493),'Hoja de Trabajo para listado'!$CD$151:$DC$151,0)),0)</f>
        <v>0</v>
      </c>
      <c r="J493" s="241">
        <f ca="1">+IFERROR(INDEX('Hoja de Trabajo para listado'!$A$155:$Z$1048576,MATCH($A493,'Hoja de Trabajo para listado'!$A$155:$A$1048576,0),MATCH((CUADRO!J$4&amp;$E493),'Hoja de Trabajo para listado'!$A$151:$Z$151,0)),0)+IFERROR(INDEX('Hoja de Trabajo para listado'!$AB$155:$BA$1048576,MATCH($A493,'Hoja de Trabajo para listado'!$AB$155:$AB$1048576,0),MATCH((CUADRO!J$4&amp;$E493),'Hoja de Trabajo para listado'!$AB$151:$BA$151,0)),0)+IFERROR(INDEX('Hoja de Trabajo para listado'!$BC$155:$CB$1048576,MATCH($A493,'Hoja de Trabajo para listado'!$BC$155:$BC$1048576,0),MATCH((CUADRO!J$4&amp;$E493),'Hoja de Trabajo para listado'!$BC$151:$CB$151,0)),0)+IFERROR(INDEX('Hoja de Trabajo para listado'!$DE$153:$DG$274,MATCH($A493,'Hoja de Trabajo para listado'!$DE$153:$DE$1048576,0),MATCH((CUADRO!J$4&amp;$E493),'Hoja de Trabajo para listado'!$DE$151:$DG$151,0)),0)+IFERROR(INDEX('Hoja de Trabajo para listado'!$CD$155:$DC$1048576,MATCH($A493,'Hoja de Trabajo para listado'!$CD$155:$CD$1048576,0),MATCH((CUADRO!J$4&amp;$E493),'Hoja de Trabajo para listado'!$CD$151:$DC$151,0)),0)</f>
        <v>0</v>
      </c>
      <c r="K493" s="241">
        <f ca="1">+IFERROR(INDEX('Hoja de Trabajo para listado'!$A$155:$Z$1048576,MATCH($A493,'Hoja de Trabajo para listado'!$A$155:$A$1048576,0),MATCH((CUADRO!K$4&amp;$E493),'Hoja de Trabajo para listado'!$A$151:$Z$151,0)),0)+IFERROR(INDEX('Hoja de Trabajo para listado'!$AB$155:$BA$1048576,MATCH($A493,'Hoja de Trabajo para listado'!$AB$155:$AB$1048576,0),MATCH((CUADRO!K$4&amp;$E493),'Hoja de Trabajo para listado'!$AB$151:$BA$151,0)),0)+IFERROR(INDEX('Hoja de Trabajo para listado'!$BC$155:$CB$1048576,MATCH($A493,'Hoja de Trabajo para listado'!$BC$155:$BC$1048576,0),MATCH((CUADRO!K$4&amp;$E493),'Hoja de Trabajo para listado'!$BC$151:$CB$151,0)),0)+IFERROR(INDEX('Hoja de Trabajo para listado'!$DE$153:$DG$274,MATCH($A493,'Hoja de Trabajo para listado'!$DE$153:$DE$1048576,0),MATCH((CUADRO!K$4&amp;$E493),'Hoja de Trabajo para listado'!$DE$151:$DG$151,0)),0)+IFERROR(INDEX('Hoja de Trabajo para listado'!$CD$155:$DC$1048576,MATCH($A493,'Hoja de Trabajo para listado'!$CD$155:$CD$1048576,0),MATCH((CUADRO!K$4&amp;$E493),'Hoja de Trabajo para listado'!$CD$151:$DC$151,0)),0)</f>
        <v>0</v>
      </c>
      <c r="L493" s="241">
        <f ca="1">+IFERROR(INDEX('Hoja de Trabajo para listado'!$A$155:$Z$1048576,MATCH($A493,'Hoja de Trabajo para listado'!$A$155:$A$1048576,0),MATCH((CUADRO!L$4&amp;$E493),'Hoja de Trabajo para listado'!$A$151:$Z$151,0)),0)+IFERROR(INDEX('Hoja de Trabajo para listado'!$AB$155:$BA$1048576,MATCH($A493,'Hoja de Trabajo para listado'!$AB$155:$AB$1048576,0),MATCH((CUADRO!L$4&amp;$E493),'Hoja de Trabajo para listado'!$AB$151:$BA$151,0)),0)+IFERROR(INDEX('Hoja de Trabajo para listado'!$BC$155:$CB$1048576,MATCH($A493,'Hoja de Trabajo para listado'!$BC$155:$BC$1048576,0),MATCH((CUADRO!L$4&amp;$E493),'Hoja de Trabajo para listado'!$BC$151:$CB$151,0)),0)+IFERROR(INDEX('Hoja de Trabajo para listado'!$DE$153:$DG$274,MATCH($A493,'Hoja de Trabajo para listado'!$DE$153:$DE$1048576,0),MATCH((CUADRO!L$4&amp;$E493),'Hoja de Trabajo para listado'!$DE$151:$DG$151,0)),0)+IFERROR(INDEX('Hoja de Trabajo para listado'!$CD$155:$DC$1048576,MATCH($A493,'Hoja de Trabajo para listado'!$CD$155:$CD$1048576,0),MATCH((CUADRO!L$4&amp;$E493),'Hoja de Trabajo para listado'!$CD$151:$DC$151,0)),0)</f>
        <v>0</v>
      </c>
      <c r="M493" s="241">
        <f ca="1">+IFERROR(INDEX('Hoja de Trabajo para listado'!$A$155:$Z$1048576,MATCH($A493,'Hoja de Trabajo para listado'!$A$155:$A$1048576,0),MATCH((CUADRO!M$4&amp;$E493),'Hoja de Trabajo para listado'!$A$151:$Z$151,0)),0)+IFERROR(INDEX('Hoja de Trabajo para listado'!$AB$155:$BA$1048576,MATCH($A493,'Hoja de Trabajo para listado'!$AB$155:$AB$1048576,0),MATCH((CUADRO!M$4&amp;$E493),'Hoja de Trabajo para listado'!$AB$151:$BA$151,0)),0)+IFERROR(INDEX('Hoja de Trabajo para listado'!$BC$155:$CB$1048576,MATCH($A493,'Hoja de Trabajo para listado'!$BC$155:$BC$1048576,0),MATCH((CUADRO!M$4&amp;$E493),'Hoja de Trabajo para listado'!$BC$151:$CB$151,0)),0)+IFERROR(INDEX('Hoja de Trabajo para listado'!$DE$153:$DG$274,MATCH($A493,'Hoja de Trabajo para listado'!$DE$153:$DE$1048576,0),MATCH((CUADRO!M$4&amp;$E493),'Hoja de Trabajo para listado'!$DE$151:$DG$151,0)),0)+IFERROR(INDEX('Hoja de Trabajo para listado'!$CD$155:$DC$1048576,MATCH($A493,'Hoja de Trabajo para listado'!$CD$155:$CD$1048576,0),MATCH((CUADRO!M$4&amp;$E493),'Hoja de Trabajo para listado'!$CD$151:$DC$151,0)),0)</f>
        <v>0</v>
      </c>
      <c r="N493" s="241">
        <f ca="1">+IFERROR(INDEX('Hoja de Trabajo para listado'!$A$155:$Z$1048576,MATCH($A493,'Hoja de Trabajo para listado'!$A$155:$A$1048576,0),MATCH((CUADRO!N$4&amp;$E493),'Hoja de Trabajo para listado'!$A$151:$Z$151,0)),0)+IFERROR(INDEX('Hoja de Trabajo para listado'!$AB$155:$BA$1048576,MATCH($A493,'Hoja de Trabajo para listado'!$AB$155:$AB$1048576,0),MATCH((CUADRO!N$4&amp;$E493),'Hoja de Trabajo para listado'!$AB$151:$BA$151,0)),0)+IFERROR(INDEX('Hoja de Trabajo para listado'!$BC$155:$CB$1048576,MATCH($A493,'Hoja de Trabajo para listado'!$BC$155:$BC$1048576,0),MATCH((CUADRO!N$4&amp;$E493),'Hoja de Trabajo para listado'!$BC$151:$CB$151,0)),0)+IFERROR(INDEX('Hoja de Trabajo para listado'!$DE$153:$DG$274,MATCH($A493,'Hoja de Trabajo para listado'!$DE$153:$DE$1048576,0),MATCH((CUADRO!N$4&amp;$E493),'Hoja de Trabajo para listado'!$DE$151:$DG$151,0)),0)+IFERROR(INDEX('Hoja de Trabajo para listado'!$CD$155:$DC$1048576,MATCH($A493,'Hoja de Trabajo para listado'!$CD$155:$CD$1048576,0),MATCH((CUADRO!N$4&amp;$E493),'Hoja de Trabajo para listado'!$CD$151:$DC$151,0)),0)</f>
        <v>0</v>
      </c>
      <c r="O493" s="241">
        <f ca="1">+IFERROR(INDEX('Hoja de Trabajo para listado'!$A$155:$Z$1048576,MATCH($A493,'Hoja de Trabajo para listado'!$A$155:$A$1048576,0),MATCH((CUADRO!O$4&amp;$E493),'Hoja de Trabajo para listado'!$A$151:$Z$151,0)),0)+IFERROR(INDEX('Hoja de Trabajo para listado'!$AB$155:$BA$1048576,MATCH($A493,'Hoja de Trabajo para listado'!$AB$155:$AB$1048576,0),MATCH((CUADRO!O$4&amp;$E493),'Hoja de Trabajo para listado'!$AB$151:$BA$151,0)),0)+IFERROR(INDEX('Hoja de Trabajo para listado'!$BC$155:$CB$1048576,MATCH($A493,'Hoja de Trabajo para listado'!$BC$155:$BC$1048576,0),MATCH((CUADRO!O$4&amp;$E493),'Hoja de Trabajo para listado'!$BC$151:$CB$151,0)),0)+IFERROR(INDEX('Hoja de Trabajo para listado'!$DE$153:$DG$274,MATCH($A493,'Hoja de Trabajo para listado'!$DE$153:$DE$1048576,0),MATCH((CUADRO!O$4&amp;$E493),'Hoja de Trabajo para listado'!$DE$151:$DG$151,0)),0)+IFERROR(INDEX('Hoja de Trabajo para listado'!$CD$155:$DC$1048576,MATCH($A493,'Hoja de Trabajo para listado'!$CD$155:$CD$1048576,0),MATCH((CUADRO!O$4&amp;$E493),'Hoja de Trabajo para listado'!$CD$151:$DC$151,0)),0)</f>
        <v>0</v>
      </c>
      <c r="P493" s="241">
        <f ca="1">+IFERROR(INDEX('Hoja de Trabajo para listado'!$A$155:$Z$1048576,MATCH($A493,'Hoja de Trabajo para listado'!$A$155:$A$1048576,0),MATCH((CUADRO!P$4&amp;$E493),'Hoja de Trabajo para listado'!$A$151:$Z$151,0)),0)+IFERROR(INDEX('Hoja de Trabajo para listado'!$AB$155:$BA$1048576,MATCH($A493,'Hoja de Trabajo para listado'!$AB$155:$AB$1048576,0),MATCH((CUADRO!P$4&amp;$E493),'Hoja de Trabajo para listado'!$AB$151:$BA$151,0)),0)+IFERROR(INDEX('Hoja de Trabajo para listado'!$BC$155:$CB$1048576,MATCH($A493,'Hoja de Trabajo para listado'!$BC$155:$BC$1048576,0),MATCH((CUADRO!P$4&amp;$E493),'Hoja de Trabajo para listado'!$BC$151:$CB$151,0)),0)+IFERROR(INDEX('Hoja de Trabajo para listado'!$DE$153:$DG$274,MATCH($A493,'Hoja de Trabajo para listado'!$DE$153:$DE$1048576,0),MATCH((CUADRO!P$4&amp;$E493),'Hoja de Trabajo para listado'!$DE$151:$DG$151,0)),0)+IFERROR(INDEX('Hoja de Trabajo para listado'!$CD$155:$DC$1048576,MATCH($A493,'Hoja de Trabajo para listado'!$CD$155:$CD$1048576,0),MATCH((CUADRO!P$4&amp;$E493),'Hoja de Trabajo para listado'!$CD$151:$DC$151,0)),0)</f>
        <v>0</v>
      </c>
      <c r="Q493" s="241">
        <f ca="1">+IFERROR(INDEX('Hoja de Trabajo para listado'!$A$155:$Z$1048576,MATCH($A493,'Hoja de Trabajo para listado'!$A$155:$A$1048576,0),MATCH((CUADRO!Q$4&amp;$E493),'Hoja de Trabajo para listado'!$A$151:$Z$151,0)),0)+IFERROR(INDEX('Hoja de Trabajo para listado'!$AB$155:$BA$1048576,MATCH($A493,'Hoja de Trabajo para listado'!$AB$155:$AB$1048576,0),MATCH((CUADRO!Q$4&amp;$E493),'Hoja de Trabajo para listado'!$AB$151:$BA$151,0)),0)+IFERROR(INDEX('Hoja de Trabajo para listado'!$BC$155:$CB$1048576,MATCH($A493,'Hoja de Trabajo para listado'!$BC$155:$BC$1048576,0),MATCH((CUADRO!Q$4&amp;$E493),'Hoja de Trabajo para listado'!$BC$151:$CB$151,0)),0)+IFERROR(INDEX('Hoja de Trabajo para listado'!$DE$153:$DG$274,MATCH($A493,'Hoja de Trabajo para listado'!$DE$153:$DE$1048576,0),MATCH((CUADRO!Q$4&amp;$E493),'Hoja de Trabajo para listado'!$DE$151:$DG$151,0)),0)+IFERROR(INDEX('Hoja de Trabajo para listado'!$CD$155:$DC$1048576,MATCH($A493,'Hoja de Trabajo para listado'!$CD$155:$CD$1048576,0),MATCH((CUADRO!Q$4&amp;$E493),'Hoja de Trabajo para listado'!$CD$151:$DC$151,0)),0)</f>
        <v>0</v>
      </c>
      <c r="R493" s="241">
        <f t="shared" ca="1" si="14"/>
        <v>0</v>
      </c>
      <c r="S493" s="247"/>
      <c r="T493" s="241">
        <f ca="1">+T494</f>
        <v>0</v>
      </c>
      <c r="U493" s="240">
        <f t="shared" si="15"/>
        <v>1</v>
      </c>
    </row>
    <row r="494" spans="1:21" customFormat="1" ht="15" hidden="1" customHeight="1">
      <c r="A494" s="32">
        <v>1127</v>
      </c>
      <c r="B494" s="382"/>
      <c r="C494" s="245" t="e">
        <f>+VLOOKUP(A494,bd_lista!$A$3:$C$592,3,FALSE)</f>
        <v>#N/A</v>
      </c>
      <c r="D494" s="384"/>
      <c r="E494" s="242" t="s">
        <v>684</v>
      </c>
      <c r="F494" s="241">
        <f ca="1">+IFERROR(INDEX('Hoja de Trabajo para listado'!$A$155:$Z$1048576,MATCH($A494,'Hoja de Trabajo para listado'!$A$155:$A$1048576,0),MATCH((CUADRO!F$4&amp;$E494),'Hoja de Trabajo para listado'!$A$151:$Z$151,0)),0)+IFERROR(INDEX('Hoja de Trabajo para listado'!$AB$155:$BA$1048576,MATCH($A494,'Hoja de Trabajo para listado'!$AB$155:$AB$1048576,0),MATCH((CUADRO!F$4&amp;$E494),'Hoja de Trabajo para listado'!$AB$151:$BA$151,0)),0)+IFERROR(INDEX('Hoja de Trabajo para listado'!$BC$155:$CB$1048576,MATCH($A494,'Hoja de Trabajo para listado'!$BC$155:$BC$1048576,0),MATCH((CUADRO!F$4&amp;$E494),'Hoja de Trabajo para listado'!$BC$151:$CB$151,0)),0)+IFERROR(INDEX('Hoja de Trabajo para listado'!$DE$153:$DG$274,MATCH($A494,'Hoja de Trabajo para listado'!$DE$153:$DE$1048576,0),MATCH((CUADRO!F$4&amp;$E494),'Hoja de Trabajo para listado'!$DE$151:$DG$151,0)),0)+IFERROR(INDEX('Hoja de Trabajo para listado'!$CD$155:$DC$1048576,MATCH($A494,'Hoja de Trabajo para listado'!$CD$155:$CD$1048576,0),MATCH((CUADRO!F$4&amp;$E494),'Hoja de Trabajo para listado'!$CD$151:$DC$151,0)),0)</f>
        <v>0</v>
      </c>
      <c r="G494" s="241">
        <f ca="1">+IFERROR(INDEX('Hoja de Trabajo para listado'!$A$155:$Z$1048576,MATCH($A494,'Hoja de Trabajo para listado'!$A$155:$A$1048576,0),MATCH((CUADRO!G$4&amp;$E494),'Hoja de Trabajo para listado'!$A$151:$Z$151,0)),0)+IFERROR(INDEX('Hoja de Trabajo para listado'!$AB$155:$BA$1048576,MATCH($A494,'Hoja de Trabajo para listado'!$AB$155:$AB$1048576,0),MATCH((CUADRO!G$4&amp;$E494),'Hoja de Trabajo para listado'!$AB$151:$BA$151,0)),0)+IFERROR(INDEX('Hoja de Trabajo para listado'!$BC$155:$CB$1048576,MATCH($A494,'Hoja de Trabajo para listado'!$BC$155:$BC$1048576,0),MATCH((CUADRO!G$4&amp;$E494),'Hoja de Trabajo para listado'!$BC$151:$CB$151,0)),0)+IFERROR(INDEX('Hoja de Trabajo para listado'!$DE$153:$DG$274,MATCH($A494,'Hoja de Trabajo para listado'!$DE$153:$DE$1048576,0),MATCH((CUADRO!G$4&amp;$E494),'Hoja de Trabajo para listado'!$DE$151:$DG$151,0)),0)+IFERROR(INDEX('Hoja de Trabajo para listado'!$CD$155:$DC$1048576,MATCH($A494,'Hoja de Trabajo para listado'!$CD$155:$CD$1048576,0),MATCH((CUADRO!G$4&amp;$E494),'Hoja de Trabajo para listado'!$CD$151:$DC$151,0)),0)</f>
        <v>0</v>
      </c>
      <c r="H494" s="241">
        <f ca="1">+IFERROR(INDEX('Hoja de Trabajo para listado'!$A$155:$Z$1048576,MATCH($A494,'Hoja de Trabajo para listado'!$A$155:$A$1048576,0),MATCH((CUADRO!H$4&amp;$E494),'Hoja de Trabajo para listado'!$A$151:$Z$151,0)),0)+IFERROR(INDEX('Hoja de Trabajo para listado'!$AB$155:$BA$1048576,MATCH($A494,'Hoja de Trabajo para listado'!$AB$155:$AB$1048576,0),MATCH((CUADRO!H$4&amp;$E494),'Hoja de Trabajo para listado'!$AB$151:$BA$151,0)),0)+IFERROR(INDEX('Hoja de Trabajo para listado'!$BC$155:$CB$1048576,MATCH($A494,'Hoja de Trabajo para listado'!$BC$155:$BC$1048576,0),MATCH((CUADRO!H$4&amp;$E494),'Hoja de Trabajo para listado'!$BC$151:$CB$151,0)),0)+IFERROR(INDEX('Hoja de Trabajo para listado'!$DE$153:$DG$274,MATCH($A494,'Hoja de Trabajo para listado'!$DE$153:$DE$1048576,0),MATCH((CUADRO!H$4&amp;$E494),'Hoja de Trabajo para listado'!$DE$151:$DG$151,0)),0)+IFERROR(INDEX('Hoja de Trabajo para listado'!$CD$155:$DC$1048576,MATCH($A494,'Hoja de Trabajo para listado'!$CD$155:$CD$1048576,0),MATCH((CUADRO!H$4&amp;$E494),'Hoja de Trabajo para listado'!$CD$151:$DC$151,0)),0)</f>
        <v>0</v>
      </c>
      <c r="I494" s="241">
        <f ca="1">+IFERROR(INDEX('Hoja de Trabajo para listado'!$A$155:$Z$1048576,MATCH($A494,'Hoja de Trabajo para listado'!$A$155:$A$1048576,0),MATCH((CUADRO!I$4&amp;$E494),'Hoja de Trabajo para listado'!$A$151:$Z$151,0)),0)+IFERROR(INDEX('Hoja de Trabajo para listado'!$AB$155:$BA$1048576,MATCH($A494,'Hoja de Trabajo para listado'!$AB$155:$AB$1048576,0),MATCH((CUADRO!I$4&amp;$E494),'Hoja de Trabajo para listado'!$AB$151:$BA$151,0)),0)+IFERROR(INDEX('Hoja de Trabajo para listado'!$BC$155:$CB$1048576,MATCH($A494,'Hoja de Trabajo para listado'!$BC$155:$BC$1048576,0),MATCH((CUADRO!I$4&amp;$E494),'Hoja de Trabajo para listado'!$BC$151:$CB$151,0)),0)+IFERROR(INDEX('Hoja de Trabajo para listado'!$DE$153:$DG$274,MATCH($A494,'Hoja de Trabajo para listado'!$DE$153:$DE$1048576,0),MATCH((CUADRO!I$4&amp;$E494),'Hoja de Trabajo para listado'!$DE$151:$DG$151,0)),0)+IFERROR(INDEX('Hoja de Trabajo para listado'!$CD$155:$DC$1048576,MATCH($A494,'Hoja de Trabajo para listado'!$CD$155:$CD$1048576,0),MATCH((CUADRO!I$4&amp;$E494),'Hoja de Trabajo para listado'!$CD$151:$DC$151,0)),0)</f>
        <v>0</v>
      </c>
      <c r="J494" s="241">
        <f ca="1">+IFERROR(INDEX('Hoja de Trabajo para listado'!$A$155:$Z$1048576,MATCH($A494,'Hoja de Trabajo para listado'!$A$155:$A$1048576,0),MATCH((CUADRO!J$4&amp;$E494),'Hoja de Trabajo para listado'!$A$151:$Z$151,0)),0)+IFERROR(INDEX('Hoja de Trabajo para listado'!$AB$155:$BA$1048576,MATCH($A494,'Hoja de Trabajo para listado'!$AB$155:$AB$1048576,0),MATCH((CUADRO!J$4&amp;$E494),'Hoja de Trabajo para listado'!$AB$151:$BA$151,0)),0)+IFERROR(INDEX('Hoja de Trabajo para listado'!$BC$155:$CB$1048576,MATCH($A494,'Hoja de Trabajo para listado'!$BC$155:$BC$1048576,0),MATCH((CUADRO!J$4&amp;$E494),'Hoja de Trabajo para listado'!$BC$151:$CB$151,0)),0)+IFERROR(INDEX('Hoja de Trabajo para listado'!$DE$153:$DG$274,MATCH($A494,'Hoja de Trabajo para listado'!$DE$153:$DE$1048576,0),MATCH((CUADRO!J$4&amp;$E494),'Hoja de Trabajo para listado'!$DE$151:$DG$151,0)),0)+IFERROR(INDEX('Hoja de Trabajo para listado'!$CD$155:$DC$1048576,MATCH($A494,'Hoja de Trabajo para listado'!$CD$155:$CD$1048576,0),MATCH((CUADRO!J$4&amp;$E494),'Hoja de Trabajo para listado'!$CD$151:$DC$151,0)),0)</f>
        <v>0</v>
      </c>
      <c r="K494" s="241">
        <f ca="1">+IFERROR(INDEX('Hoja de Trabajo para listado'!$A$155:$Z$1048576,MATCH($A494,'Hoja de Trabajo para listado'!$A$155:$A$1048576,0),MATCH((CUADRO!K$4&amp;$E494),'Hoja de Trabajo para listado'!$A$151:$Z$151,0)),0)+IFERROR(INDEX('Hoja de Trabajo para listado'!$AB$155:$BA$1048576,MATCH($A494,'Hoja de Trabajo para listado'!$AB$155:$AB$1048576,0),MATCH((CUADRO!K$4&amp;$E494),'Hoja de Trabajo para listado'!$AB$151:$BA$151,0)),0)+IFERROR(INDEX('Hoja de Trabajo para listado'!$BC$155:$CB$1048576,MATCH($A494,'Hoja de Trabajo para listado'!$BC$155:$BC$1048576,0),MATCH((CUADRO!K$4&amp;$E494),'Hoja de Trabajo para listado'!$BC$151:$CB$151,0)),0)+IFERROR(INDEX('Hoja de Trabajo para listado'!$DE$153:$DG$274,MATCH($A494,'Hoja de Trabajo para listado'!$DE$153:$DE$1048576,0),MATCH((CUADRO!K$4&amp;$E494),'Hoja de Trabajo para listado'!$DE$151:$DG$151,0)),0)+IFERROR(INDEX('Hoja de Trabajo para listado'!$CD$155:$DC$1048576,MATCH($A494,'Hoja de Trabajo para listado'!$CD$155:$CD$1048576,0),MATCH((CUADRO!K$4&amp;$E494),'Hoja de Trabajo para listado'!$CD$151:$DC$151,0)),0)</f>
        <v>0</v>
      </c>
      <c r="L494" s="241">
        <f ca="1">+IFERROR(INDEX('Hoja de Trabajo para listado'!$A$155:$Z$1048576,MATCH($A494,'Hoja de Trabajo para listado'!$A$155:$A$1048576,0),MATCH((CUADRO!L$4&amp;$E494),'Hoja de Trabajo para listado'!$A$151:$Z$151,0)),0)+IFERROR(INDEX('Hoja de Trabajo para listado'!$AB$155:$BA$1048576,MATCH($A494,'Hoja de Trabajo para listado'!$AB$155:$AB$1048576,0),MATCH((CUADRO!L$4&amp;$E494),'Hoja de Trabajo para listado'!$AB$151:$BA$151,0)),0)+IFERROR(INDEX('Hoja de Trabajo para listado'!$BC$155:$CB$1048576,MATCH($A494,'Hoja de Trabajo para listado'!$BC$155:$BC$1048576,0),MATCH((CUADRO!L$4&amp;$E494),'Hoja de Trabajo para listado'!$BC$151:$CB$151,0)),0)+IFERROR(INDEX('Hoja de Trabajo para listado'!$DE$153:$DG$274,MATCH($A494,'Hoja de Trabajo para listado'!$DE$153:$DE$1048576,0),MATCH((CUADRO!L$4&amp;$E494),'Hoja de Trabajo para listado'!$DE$151:$DG$151,0)),0)+IFERROR(INDEX('Hoja de Trabajo para listado'!$CD$155:$DC$1048576,MATCH($A494,'Hoja de Trabajo para listado'!$CD$155:$CD$1048576,0),MATCH((CUADRO!L$4&amp;$E494),'Hoja de Trabajo para listado'!$CD$151:$DC$151,0)),0)</f>
        <v>0</v>
      </c>
      <c r="M494" s="241">
        <f ca="1">+IFERROR(INDEX('Hoja de Trabajo para listado'!$A$155:$Z$1048576,MATCH($A494,'Hoja de Trabajo para listado'!$A$155:$A$1048576,0),MATCH((CUADRO!M$4&amp;$E494),'Hoja de Trabajo para listado'!$A$151:$Z$151,0)),0)+IFERROR(INDEX('Hoja de Trabajo para listado'!$AB$155:$BA$1048576,MATCH($A494,'Hoja de Trabajo para listado'!$AB$155:$AB$1048576,0),MATCH((CUADRO!M$4&amp;$E494),'Hoja de Trabajo para listado'!$AB$151:$BA$151,0)),0)+IFERROR(INDEX('Hoja de Trabajo para listado'!$BC$155:$CB$1048576,MATCH($A494,'Hoja de Trabajo para listado'!$BC$155:$BC$1048576,0),MATCH((CUADRO!M$4&amp;$E494),'Hoja de Trabajo para listado'!$BC$151:$CB$151,0)),0)+IFERROR(INDEX('Hoja de Trabajo para listado'!$DE$153:$DG$274,MATCH($A494,'Hoja de Trabajo para listado'!$DE$153:$DE$1048576,0),MATCH((CUADRO!M$4&amp;$E494),'Hoja de Trabajo para listado'!$DE$151:$DG$151,0)),0)+IFERROR(INDEX('Hoja de Trabajo para listado'!$CD$155:$DC$1048576,MATCH($A494,'Hoja de Trabajo para listado'!$CD$155:$CD$1048576,0),MATCH((CUADRO!M$4&amp;$E494),'Hoja de Trabajo para listado'!$CD$151:$DC$151,0)),0)</f>
        <v>0</v>
      </c>
      <c r="N494" s="241">
        <f ca="1">+IFERROR(INDEX('Hoja de Trabajo para listado'!$A$155:$Z$1048576,MATCH($A494,'Hoja de Trabajo para listado'!$A$155:$A$1048576,0),MATCH((CUADRO!N$4&amp;$E494),'Hoja de Trabajo para listado'!$A$151:$Z$151,0)),0)+IFERROR(INDEX('Hoja de Trabajo para listado'!$AB$155:$BA$1048576,MATCH($A494,'Hoja de Trabajo para listado'!$AB$155:$AB$1048576,0),MATCH((CUADRO!N$4&amp;$E494),'Hoja de Trabajo para listado'!$AB$151:$BA$151,0)),0)+IFERROR(INDEX('Hoja de Trabajo para listado'!$BC$155:$CB$1048576,MATCH($A494,'Hoja de Trabajo para listado'!$BC$155:$BC$1048576,0),MATCH((CUADRO!N$4&amp;$E494),'Hoja de Trabajo para listado'!$BC$151:$CB$151,0)),0)+IFERROR(INDEX('Hoja de Trabajo para listado'!$DE$153:$DG$274,MATCH($A494,'Hoja de Trabajo para listado'!$DE$153:$DE$1048576,0),MATCH((CUADRO!N$4&amp;$E494),'Hoja de Trabajo para listado'!$DE$151:$DG$151,0)),0)+IFERROR(INDEX('Hoja de Trabajo para listado'!$CD$155:$DC$1048576,MATCH($A494,'Hoja de Trabajo para listado'!$CD$155:$CD$1048576,0),MATCH((CUADRO!N$4&amp;$E494),'Hoja de Trabajo para listado'!$CD$151:$DC$151,0)),0)</f>
        <v>0</v>
      </c>
      <c r="O494" s="241">
        <f ca="1">+IFERROR(INDEX('Hoja de Trabajo para listado'!$A$155:$Z$1048576,MATCH($A494,'Hoja de Trabajo para listado'!$A$155:$A$1048576,0),MATCH((CUADRO!O$4&amp;$E494),'Hoja de Trabajo para listado'!$A$151:$Z$151,0)),0)+IFERROR(INDEX('Hoja de Trabajo para listado'!$AB$155:$BA$1048576,MATCH($A494,'Hoja de Trabajo para listado'!$AB$155:$AB$1048576,0),MATCH((CUADRO!O$4&amp;$E494),'Hoja de Trabajo para listado'!$AB$151:$BA$151,0)),0)+IFERROR(INDEX('Hoja de Trabajo para listado'!$BC$155:$CB$1048576,MATCH($A494,'Hoja de Trabajo para listado'!$BC$155:$BC$1048576,0),MATCH((CUADRO!O$4&amp;$E494),'Hoja de Trabajo para listado'!$BC$151:$CB$151,0)),0)+IFERROR(INDEX('Hoja de Trabajo para listado'!$DE$153:$DG$274,MATCH($A494,'Hoja de Trabajo para listado'!$DE$153:$DE$1048576,0),MATCH((CUADRO!O$4&amp;$E494),'Hoja de Trabajo para listado'!$DE$151:$DG$151,0)),0)+IFERROR(INDEX('Hoja de Trabajo para listado'!$CD$155:$DC$1048576,MATCH($A494,'Hoja de Trabajo para listado'!$CD$155:$CD$1048576,0),MATCH((CUADRO!O$4&amp;$E494),'Hoja de Trabajo para listado'!$CD$151:$DC$151,0)),0)</f>
        <v>0</v>
      </c>
      <c r="P494" s="241">
        <f ca="1">+IFERROR(INDEX('Hoja de Trabajo para listado'!$A$155:$Z$1048576,MATCH($A494,'Hoja de Trabajo para listado'!$A$155:$A$1048576,0),MATCH((CUADRO!P$4&amp;$E494),'Hoja de Trabajo para listado'!$A$151:$Z$151,0)),0)+IFERROR(INDEX('Hoja de Trabajo para listado'!$AB$155:$BA$1048576,MATCH($A494,'Hoja de Trabajo para listado'!$AB$155:$AB$1048576,0),MATCH((CUADRO!P$4&amp;$E494),'Hoja de Trabajo para listado'!$AB$151:$BA$151,0)),0)+IFERROR(INDEX('Hoja de Trabajo para listado'!$BC$155:$CB$1048576,MATCH($A494,'Hoja de Trabajo para listado'!$BC$155:$BC$1048576,0),MATCH((CUADRO!P$4&amp;$E494),'Hoja de Trabajo para listado'!$BC$151:$CB$151,0)),0)+IFERROR(INDEX('Hoja de Trabajo para listado'!$DE$153:$DG$274,MATCH($A494,'Hoja de Trabajo para listado'!$DE$153:$DE$1048576,0),MATCH((CUADRO!P$4&amp;$E494),'Hoja de Trabajo para listado'!$DE$151:$DG$151,0)),0)+IFERROR(INDEX('Hoja de Trabajo para listado'!$CD$155:$DC$1048576,MATCH($A494,'Hoja de Trabajo para listado'!$CD$155:$CD$1048576,0),MATCH((CUADRO!P$4&amp;$E494),'Hoja de Trabajo para listado'!$CD$151:$DC$151,0)),0)</f>
        <v>0</v>
      </c>
      <c r="Q494" s="241">
        <f ca="1">+IFERROR(INDEX('Hoja de Trabajo para listado'!$A$155:$Z$1048576,MATCH($A494,'Hoja de Trabajo para listado'!$A$155:$A$1048576,0),MATCH((CUADRO!Q$4&amp;$E494),'Hoja de Trabajo para listado'!$A$151:$Z$151,0)),0)+IFERROR(INDEX('Hoja de Trabajo para listado'!$AB$155:$BA$1048576,MATCH($A494,'Hoja de Trabajo para listado'!$AB$155:$AB$1048576,0),MATCH((CUADRO!Q$4&amp;$E494),'Hoja de Trabajo para listado'!$AB$151:$BA$151,0)),0)+IFERROR(INDEX('Hoja de Trabajo para listado'!$BC$155:$CB$1048576,MATCH($A494,'Hoja de Trabajo para listado'!$BC$155:$BC$1048576,0),MATCH((CUADRO!Q$4&amp;$E494),'Hoja de Trabajo para listado'!$BC$151:$CB$151,0)),0)+IFERROR(INDEX('Hoja de Trabajo para listado'!$DE$153:$DG$274,MATCH($A494,'Hoja de Trabajo para listado'!$DE$153:$DE$1048576,0),MATCH((CUADRO!Q$4&amp;$E494),'Hoja de Trabajo para listado'!$DE$151:$DG$151,0)),0)+IFERROR(INDEX('Hoja de Trabajo para listado'!$CD$155:$DC$1048576,MATCH($A494,'Hoja de Trabajo para listado'!$CD$155:$CD$1048576,0),MATCH((CUADRO!Q$4&amp;$E494),'Hoja de Trabajo para listado'!$CD$151:$DC$151,0)),0)</f>
        <v>0</v>
      </c>
      <c r="R494" s="241">
        <f t="shared" ca="1" si="14"/>
        <v>0</v>
      </c>
      <c r="S494" s="247">
        <f ca="1">+R493+R494</f>
        <v>0</v>
      </c>
      <c r="T494" s="241">
        <f ca="1">+S494</f>
        <v>0</v>
      </c>
      <c r="U494" s="240">
        <f t="shared" si="15"/>
        <v>2</v>
      </c>
    </row>
    <row r="495" spans="1:21" customFormat="1" ht="15" hidden="1" customHeight="1">
      <c r="A495" s="32">
        <v>1128</v>
      </c>
      <c r="B495" s="381">
        <f>+A495</f>
        <v>1128</v>
      </c>
      <c r="C495" s="245" t="str">
        <f>+VLOOKUP(A495,bd_lista!$A$3:$C$592,3,FALSE)</f>
        <v>Gobierno Autónomo Municipal de Machareti</v>
      </c>
      <c r="D495" s="383" t="str">
        <f>+C495</f>
        <v>Gobierno Autónomo Municipal de Machareti</v>
      </c>
      <c r="E495" s="240" t="s">
        <v>683</v>
      </c>
      <c r="F495" s="241">
        <f ca="1">+IFERROR(INDEX('Hoja de Trabajo para listado'!$A$155:$Z$1048576,MATCH($A495,'Hoja de Trabajo para listado'!$A$155:$A$1048576,0),MATCH((CUADRO!F$4&amp;$E495),'Hoja de Trabajo para listado'!$A$151:$Z$151,0)),0)+IFERROR(INDEX('Hoja de Trabajo para listado'!$AB$155:$BA$1048576,MATCH($A495,'Hoja de Trabajo para listado'!$AB$155:$AB$1048576,0),MATCH((CUADRO!F$4&amp;$E495),'Hoja de Trabajo para listado'!$AB$151:$BA$151,0)),0)+IFERROR(INDEX('Hoja de Trabajo para listado'!$BC$155:$CB$1048576,MATCH($A495,'Hoja de Trabajo para listado'!$BC$155:$BC$1048576,0),MATCH((CUADRO!F$4&amp;$E495),'Hoja de Trabajo para listado'!$BC$151:$CB$151,0)),0)+IFERROR(INDEX('Hoja de Trabajo para listado'!$DE$153:$DG$274,MATCH($A495,'Hoja de Trabajo para listado'!$DE$153:$DE$1048576,0),MATCH((CUADRO!F$4&amp;$E495),'Hoja de Trabajo para listado'!$DE$151:$DG$151,0)),0)+IFERROR(INDEX('Hoja de Trabajo para listado'!$CD$155:$DC$1048576,MATCH($A495,'Hoja de Trabajo para listado'!$CD$155:$CD$1048576,0),MATCH((CUADRO!F$4&amp;$E495),'Hoja de Trabajo para listado'!$CD$151:$DC$151,0)),0)</f>
        <v>0</v>
      </c>
      <c r="G495" s="241">
        <f ca="1">+IFERROR(INDEX('Hoja de Trabajo para listado'!$A$155:$Z$1048576,MATCH($A495,'Hoja de Trabajo para listado'!$A$155:$A$1048576,0),MATCH((CUADRO!G$4&amp;$E495),'Hoja de Trabajo para listado'!$A$151:$Z$151,0)),0)+IFERROR(INDEX('Hoja de Trabajo para listado'!$AB$155:$BA$1048576,MATCH($A495,'Hoja de Trabajo para listado'!$AB$155:$AB$1048576,0),MATCH((CUADRO!G$4&amp;$E495),'Hoja de Trabajo para listado'!$AB$151:$BA$151,0)),0)+IFERROR(INDEX('Hoja de Trabajo para listado'!$BC$155:$CB$1048576,MATCH($A495,'Hoja de Trabajo para listado'!$BC$155:$BC$1048576,0),MATCH((CUADRO!G$4&amp;$E495),'Hoja de Trabajo para listado'!$BC$151:$CB$151,0)),0)+IFERROR(INDEX('Hoja de Trabajo para listado'!$DE$153:$DG$274,MATCH($A495,'Hoja de Trabajo para listado'!$DE$153:$DE$1048576,0),MATCH((CUADRO!G$4&amp;$E495),'Hoja de Trabajo para listado'!$DE$151:$DG$151,0)),0)+IFERROR(INDEX('Hoja de Trabajo para listado'!$CD$155:$DC$1048576,MATCH($A495,'Hoja de Trabajo para listado'!$CD$155:$CD$1048576,0),MATCH((CUADRO!G$4&amp;$E495),'Hoja de Trabajo para listado'!$CD$151:$DC$151,0)),0)</f>
        <v>0</v>
      </c>
      <c r="H495" s="241">
        <f ca="1">+IFERROR(INDEX('Hoja de Trabajo para listado'!$A$155:$Z$1048576,MATCH($A495,'Hoja de Trabajo para listado'!$A$155:$A$1048576,0),MATCH((CUADRO!H$4&amp;$E495),'Hoja de Trabajo para listado'!$A$151:$Z$151,0)),0)+IFERROR(INDEX('Hoja de Trabajo para listado'!$AB$155:$BA$1048576,MATCH($A495,'Hoja de Trabajo para listado'!$AB$155:$AB$1048576,0),MATCH((CUADRO!H$4&amp;$E495),'Hoja de Trabajo para listado'!$AB$151:$BA$151,0)),0)+IFERROR(INDEX('Hoja de Trabajo para listado'!$BC$155:$CB$1048576,MATCH($A495,'Hoja de Trabajo para listado'!$BC$155:$BC$1048576,0),MATCH((CUADRO!H$4&amp;$E495),'Hoja de Trabajo para listado'!$BC$151:$CB$151,0)),0)+IFERROR(INDEX('Hoja de Trabajo para listado'!$DE$153:$DG$274,MATCH($A495,'Hoja de Trabajo para listado'!$DE$153:$DE$1048576,0),MATCH((CUADRO!H$4&amp;$E495),'Hoja de Trabajo para listado'!$DE$151:$DG$151,0)),0)+IFERROR(INDEX('Hoja de Trabajo para listado'!$CD$155:$DC$1048576,MATCH($A495,'Hoja de Trabajo para listado'!$CD$155:$CD$1048576,0),MATCH((CUADRO!H$4&amp;$E495),'Hoja de Trabajo para listado'!$CD$151:$DC$151,0)),0)</f>
        <v>0</v>
      </c>
      <c r="I495" s="241">
        <f ca="1">+IFERROR(INDEX('Hoja de Trabajo para listado'!$A$155:$Z$1048576,MATCH($A495,'Hoja de Trabajo para listado'!$A$155:$A$1048576,0),MATCH((CUADRO!I$4&amp;$E495),'Hoja de Trabajo para listado'!$A$151:$Z$151,0)),0)+IFERROR(INDEX('Hoja de Trabajo para listado'!$AB$155:$BA$1048576,MATCH($A495,'Hoja de Trabajo para listado'!$AB$155:$AB$1048576,0),MATCH((CUADRO!I$4&amp;$E495),'Hoja de Trabajo para listado'!$AB$151:$BA$151,0)),0)+IFERROR(INDEX('Hoja de Trabajo para listado'!$BC$155:$CB$1048576,MATCH($A495,'Hoja de Trabajo para listado'!$BC$155:$BC$1048576,0),MATCH((CUADRO!I$4&amp;$E495),'Hoja de Trabajo para listado'!$BC$151:$CB$151,0)),0)+IFERROR(INDEX('Hoja de Trabajo para listado'!$DE$153:$DG$274,MATCH($A495,'Hoja de Trabajo para listado'!$DE$153:$DE$1048576,0),MATCH((CUADRO!I$4&amp;$E495),'Hoja de Trabajo para listado'!$DE$151:$DG$151,0)),0)+IFERROR(INDEX('Hoja de Trabajo para listado'!$CD$155:$DC$1048576,MATCH($A495,'Hoja de Trabajo para listado'!$CD$155:$CD$1048576,0),MATCH((CUADRO!I$4&amp;$E495),'Hoja de Trabajo para listado'!$CD$151:$DC$151,0)),0)</f>
        <v>0</v>
      </c>
      <c r="J495" s="241">
        <f ca="1">+IFERROR(INDEX('Hoja de Trabajo para listado'!$A$155:$Z$1048576,MATCH($A495,'Hoja de Trabajo para listado'!$A$155:$A$1048576,0),MATCH((CUADRO!J$4&amp;$E495),'Hoja de Trabajo para listado'!$A$151:$Z$151,0)),0)+IFERROR(INDEX('Hoja de Trabajo para listado'!$AB$155:$BA$1048576,MATCH($A495,'Hoja de Trabajo para listado'!$AB$155:$AB$1048576,0),MATCH((CUADRO!J$4&amp;$E495),'Hoja de Trabajo para listado'!$AB$151:$BA$151,0)),0)+IFERROR(INDEX('Hoja de Trabajo para listado'!$BC$155:$CB$1048576,MATCH($A495,'Hoja de Trabajo para listado'!$BC$155:$BC$1048576,0),MATCH((CUADRO!J$4&amp;$E495),'Hoja de Trabajo para listado'!$BC$151:$CB$151,0)),0)+IFERROR(INDEX('Hoja de Trabajo para listado'!$DE$153:$DG$274,MATCH($A495,'Hoja de Trabajo para listado'!$DE$153:$DE$1048576,0),MATCH((CUADRO!J$4&amp;$E495),'Hoja de Trabajo para listado'!$DE$151:$DG$151,0)),0)+IFERROR(INDEX('Hoja de Trabajo para listado'!$CD$155:$DC$1048576,MATCH($A495,'Hoja de Trabajo para listado'!$CD$155:$CD$1048576,0),MATCH((CUADRO!J$4&amp;$E495),'Hoja de Trabajo para listado'!$CD$151:$DC$151,0)),0)</f>
        <v>0</v>
      </c>
      <c r="K495" s="241">
        <f ca="1">+IFERROR(INDEX('Hoja de Trabajo para listado'!$A$155:$Z$1048576,MATCH($A495,'Hoja de Trabajo para listado'!$A$155:$A$1048576,0),MATCH((CUADRO!K$4&amp;$E495),'Hoja de Trabajo para listado'!$A$151:$Z$151,0)),0)+IFERROR(INDEX('Hoja de Trabajo para listado'!$AB$155:$BA$1048576,MATCH($A495,'Hoja de Trabajo para listado'!$AB$155:$AB$1048576,0),MATCH((CUADRO!K$4&amp;$E495),'Hoja de Trabajo para listado'!$AB$151:$BA$151,0)),0)+IFERROR(INDEX('Hoja de Trabajo para listado'!$BC$155:$CB$1048576,MATCH($A495,'Hoja de Trabajo para listado'!$BC$155:$BC$1048576,0),MATCH((CUADRO!K$4&amp;$E495),'Hoja de Trabajo para listado'!$BC$151:$CB$151,0)),0)+IFERROR(INDEX('Hoja de Trabajo para listado'!$DE$153:$DG$274,MATCH($A495,'Hoja de Trabajo para listado'!$DE$153:$DE$1048576,0),MATCH((CUADRO!K$4&amp;$E495),'Hoja de Trabajo para listado'!$DE$151:$DG$151,0)),0)+IFERROR(INDEX('Hoja de Trabajo para listado'!$CD$155:$DC$1048576,MATCH($A495,'Hoja de Trabajo para listado'!$CD$155:$CD$1048576,0),MATCH((CUADRO!K$4&amp;$E495),'Hoja de Trabajo para listado'!$CD$151:$DC$151,0)),0)</f>
        <v>0</v>
      </c>
      <c r="L495" s="241">
        <f ca="1">+IFERROR(INDEX('Hoja de Trabajo para listado'!$A$155:$Z$1048576,MATCH($A495,'Hoja de Trabajo para listado'!$A$155:$A$1048576,0),MATCH((CUADRO!L$4&amp;$E495),'Hoja de Trabajo para listado'!$A$151:$Z$151,0)),0)+IFERROR(INDEX('Hoja de Trabajo para listado'!$AB$155:$BA$1048576,MATCH($A495,'Hoja de Trabajo para listado'!$AB$155:$AB$1048576,0),MATCH((CUADRO!L$4&amp;$E495),'Hoja de Trabajo para listado'!$AB$151:$BA$151,0)),0)+IFERROR(INDEX('Hoja de Trabajo para listado'!$BC$155:$CB$1048576,MATCH($A495,'Hoja de Trabajo para listado'!$BC$155:$BC$1048576,0),MATCH((CUADRO!L$4&amp;$E495),'Hoja de Trabajo para listado'!$BC$151:$CB$151,0)),0)+IFERROR(INDEX('Hoja de Trabajo para listado'!$DE$153:$DG$274,MATCH($A495,'Hoja de Trabajo para listado'!$DE$153:$DE$1048576,0),MATCH((CUADRO!L$4&amp;$E495),'Hoja de Trabajo para listado'!$DE$151:$DG$151,0)),0)+IFERROR(INDEX('Hoja de Trabajo para listado'!$CD$155:$DC$1048576,MATCH($A495,'Hoja de Trabajo para listado'!$CD$155:$CD$1048576,0),MATCH((CUADRO!L$4&amp;$E495),'Hoja de Trabajo para listado'!$CD$151:$DC$151,0)),0)</f>
        <v>0</v>
      </c>
      <c r="M495" s="241">
        <f ca="1">+IFERROR(INDEX('Hoja de Trabajo para listado'!$A$155:$Z$1048576,MATCH($A495,'Hoja de Trabajo para listado'!$A$155:$A$1048576,0),MATCH((CUADRO!M$4&amp;$E495),'Hoja de Trabajo para listado'!$A$151:$Z$151,0)),0)+IFERROR(INDEX('Hoja de Trabajo para listado'!$AB$155:$BA$1048576,MATCH($A495,'Hoja de Trabajo para listado'!$AB$155:$AB$1048576,0),MATCH((CUADRO!M$4&amp;$E495),'Hoja de Trabajo para listado'!$AB$151:$BA$151,0)),0)+IFERROR(INDEX('Hoja de Trabajo para listado'!$BC$155:$CB$1048576,MATCH($A495,'Hoja de Trabajo para listado'!$BC$155:$BC$1048576,0),MATCH((CUADRO!M$4&amp;$E495),'Hoja de Trabajo para listado'!$BC$151:$CB$151,0)),0)+IFERROR(INDEX('Hoja de Trabajo para listado'!$DE$153:$DG$274,MATCH($A495,'Hoja de Trabajo para listado'!$DE$153:$DE$1048576,0),MATCH((CUADRO!M$4&amp;$E495),'Hoja de Trabajo para listado'!$DE$151:$DG$151,0)),0)+IFERROR(INDEX('Hoja de Trabajo para listado'!$CD$155:$DC$1048576,MATCH($A495,'Hoja de Trabajo para listado'!$CD$155:$CD$1048576,0),MATCH((CUADRO!M$4&amp;$E495),'Hoja de Trabajo para listado'!$CD$151:$DC$151,0)),0)</f>
        <v>0</v>
      </c>
      <c r="N495" s="241">
        <f ca="1">+IFERROR(INDEX('Hoja de Trabajo para listado'!$A$155:$Z$1048576,MATCH($A495,'Hoja de Trabajo para listado'!$A$155:$A$1048576,0),MATCH((CUADRO!N$4&amp;$E495),'Hoja de Trabajo para listado'!$A$151:$Z$151,0)),0)+IFERROR(INDEX('Hoja de Trabajo para listado'!$AB$155:$BA$1048576,MATCH($A495,'Hoja de Trabajo para listado'!$AB$155:$AB$1048576,0),MATCH((CUADRO!N$4&amp;$E495),'Hoja de Trabajo para listado'!$AB$151:$BA$151,0)),0)+IFERROR(INDEX('Hoja de Trabajo para listado'!$BC$155:$CB$1048576,MATCH($A495,'Hoja de Trabajo para listado'!$BC$155:$BC$1048576,0),MATCH((CUADRO!N$4&amp;$E495),'Hoja de Trabajo para listado'!$BC$151:$CB$151,0)),0)+IFERROR(INDEX('Hoja de Trabajo para listado'!$DE$153:$DG$274,MATCH($A495,'Hoja de Trabajo para listado'!$DE$153:$DE$1048576,0),MATCH((CUADRO!N$4&amp;$E495),'Hoja de Trabajo para listado'!$DE$151:$DG$151,0)),0)+IFERROR(INDEX('Hoja de Trabajo para listado'!$CD$155:$DC$1048576,MATCH($A495,'Hoja de Trabajo para listado'!$CD$155:$CD$1048576,0),MATCH((CUADRO!N$4&amp;$E495),'Hoja de Trabajo para listado'!$CD$151:$DC$151,0)),0)</f>
        <v>0</v>
      </c>
      <c r="O495" s="241">
        <f ca="1">+IFERROR(INDEX('Hoja de Trabajo para listado'!$A$155:$Z$1048576,MATCH($A495,'Hoja de Trabajo para listado'!$A$155:$A$1048576,0),MATCH((CUADRO!O$4&amp;$E495),'Hoja de Trabajo para listado'!$A$151:$Z$151,0)),0)+IFERROR(INDEX('Hoja de Trabajo para listado'!$AB$155:$BA$1048576,MATCH($A495,'Hoja de Trabajo para listado'!$AB$155:$AB$1048576,0),MATCH((CUADRO!O$4&amp;$E495),'Hoja de Trabajo para listado'!$AB$151:$BA$151,0)),0)+IFERROR(INDEX('Hoja de Trabajo para listado'!$BC$155:$CB$1048576,MATCH($A495,'Hoja de Trabajo para listado'!$BC$155:$BC$1048576,0),MATCH((CUADRO!O$4&amp;$E495),'Hoja de Trabajo para listado'!$BC$151:$CB$151,0)),0)+IFERROR(INDEX('Hoja de Trabajo para listado'!$DE$153:$DG$274,MATCH($A495,'Hoja de Trabajo para listado'!$DE$153:$DE$1048576,0),MATCH((CUADRO!O$4&amp;$E495),'Hoja de Trabajo para listado'!$DE$151:$DG$151,0)),0)+IFERROR(INDEX('Hoja de Trabajo para listado'!$CD$155:$DC$1048576,MATCH($A495,'Hoja de Trabajo para listado'!$CD$155:$CD$1048576,0),MATCH((CUADRO!O$4&amp;$E495),'Hoja de Trabajo para listado'!$CD$151:$DC$151,0)),0)</f>
        <v>0</v>
      </c>
      <c r="P495" s="241">
        <f ca="1">+IFERROR(INDEX('Hoja de Trabajo para listado'!$A$155:$Z$1048576,MATCH($A495,'Hoja de Trabajo para listado'!$A$155:$A$1048576,0),MATCH((CUADRO!P$4&amp;$E495),'Hoja de Trabajo para listado'!$A$151:$Z$151,0)),0)+IFERROR(INDEX('Hoja de Trabajo para listado'!$AB$155:$BA$1048576,MATCH($A495,'Hoja de Trabajo para listado'!$AB$155:$AB$1048576,0),MATCH((CUADRO!P$4&amp;$E495),'Hoja de Trabajo para listado'!$AB$151:$BA$151,0)),0)+IFERROR(INDEX('Hoja de Trabajo para listado'!$BC$155:$CB$1048576,MATCH($A495,'Hoja de Trabajo para listado'!$BC$155:$BC$1048576,0),MATCH((CUADRO!P$4&amp;$E495),'Hoja de Trabajo para listado'!$BC$151:$CB$151,0)),0)+IFERROR(INDEX('Hoja de Trabajo para listado'!$DE$153:$DG$274,MATCH($A495,'Hoja de Trabajo para listado'!$DE$153:$DE$1048576,0),MATCH((CUADRO!P$4&amp;$E495),'Hoja de Trabajo para listado'!$DE$151:$DG$151,0)),0)+IFERROR(INDEX('Hoja de Trabajo para listado'!$CD$155:$DC$1048576,MATCH($A495,'Hoja de Trabajo para listado'!$CD$155:$CD$1048576,0),MATCH((CUADRO!P$4&amp;$E495),'Hoja de Trabajo para listado'!$CD$151:$DC$151,0)),0)</f>
        <v>0</v>
      </c>
      <c r="Q495" s="241">
        <f ca="1">+IFERROR(INDEX('Hoja de Trabajo para listado'!$A$155:$Z$1048576,MATCH($A495,'Hoja de Trabajo para listado'!$A$155:$A$1048576,0),MATCH((CUADRO!Q$4&amp;$E495),'Hoja de Trabajo para listado'!$A$151:$Z$151,0)),0)+IFERROR(INDEX('Hoja de Trabajo para listado'!$AB$155:$BA$1048576,MATCH($A495,'Hoja de Trabajo para listado'!$AB$155:$AB$1048576,0),MATCH((CUADRO!Q$4&amp;$E495),'Hoja de Trabajo para listado'!$AB$151:$BA$151,0)),0)+IFERROR(INDEX('Hoja de Trabajo para listado'!$BC$155:$CB$1048576,MATCH($A495,'Hoja de Trabajo para listado'!$BC$155:$BC$1048576,0),MATCH((CUADRO!Q$4&amp;$E495),'Hoja de Trabajo para listado'!$BC$151:$CB$151,0)),0)+IFERROR(INDEX('Hoja de Trabajo para listado'!$DE$153:$DG$274,MATCH($A495,'Hoja de Trabajo para listado'!$DE$153:$DE$1048576,0),MATCH((CUADRO!Q$4&amp;$E495),'Hoja de Trabajo para listado'!$DE$151:$DG$151,0)),0)+IFERROR(INDEX('Hoja de Trabajo para listado'!$CD$155:$DC$1048576,MATCH($A495,'Hoja de Trabajo para listado'!$CD$155:$CD$1048576,0),MATCH((CUADRO!Q$4&amp;$E495),'Hoja de Trabajo para listado'!$CD$151:$DC$151,0)),0)</f>
        <v>0</v>
      </c>
      <c r="R495" s="241">
        <f t="shared" ca="1" si="14"/>
        <v>0</v>
      </c>
      <c r="S495" s="247"/>
      <c r="T495" s="241">
        <f ca="1">+T496</f>
        <v>0</v>
      </c>
      <c r="U495" s="240">
        <f t="shared" si="15"/>
        <v>1</v>
      </c>
    </row>
    <row r="496" spans="1:21" customFormat="1" ht="15" hidden="1" customHeight="1">
      <c r="A496" s="32">
        <v>1128</v>
      </c>
      <c r="B496" s="382"/>
      <c r="C496" s="245" t="str">
        <f>+VLOOKUP(A496,bd_lista!$A$3:$C$592,3,FALSE)</f>
        <v>Gobierno Autónomo Municipal de Machareti</v>
      </c>
      <c r="D496" s="384"/>
      <c r="E496" s="242" t="s">
        <v>684</v>
      </c>
      <c r="F496" s="241">
        <f ca="1">+IFERROR(INDEX('Hoja de Trabajo para listado'!$A$155:$Z$1048576,MATCH($A496,'Hoja de Trabajo para listado'!$A$155:$A$1048576,0),MATCH((CUADRO!F$4&amp;$E496),'Hoja de Trabajo para listado'!$A$151:$Z$151,0)),0)+IFERROR(INDEX('Hoja de Trabajo para listado'!$AB$155:$BA$1048576,MATCH($A496,'Hoja de Trabajo para listado'!$AB$155:$AB$1048576,0),MATCH((CUADRO!F$4&amp;$E496),'Hoja de Trabajo para listado'!$AB$151:$BA$151,0)),0)+IFERROR(INDEX('Hoja de Trabajo para listado'!$BC$155:$CB$1048576,MATCH($A496,'Hoja de Trabajo para listado'!$BC$155:$BC$1048576,0),MATCH((CUADRO!F$4&amp;$E496),'Hoja de Trabajo para listado'!$BC$151:$CB$151,0)),0)+IFERROR(INDEX('Hoja de Trabajo para listado'!$DE$153:$DG$274,MATCH($A496,'Hoja de Trabajo para listado'!$DE$153:$DE$1048576,0),MATCH((CUADRO!F$4&amp;$E496),'Hoja de Trabajo para listado'!$DE$151:$DG$151,0)),0)+IFERROR(INDEX('Hoja de Trabajo para listado'!$CD$155:$DC$1048576,MATCH($A496,'Hoja de Trabajo para listado'!$CD$155:$CD$1048576,0),MATCH((CUADRO!F$4&amp;$E496),'Hoja de Trabajo para listado'!$CD$151:$DC$151,0)),0)</f>
        <v>0</v>
      </c>
      <c r="G496" s="241">
        <f ca="1">+IFERROR(INDEX('Hoja de Trabajo para listado'!$A$155:$Z$1048576,MATCH($A496,'Hoja de Trabajo para listado'!$A$155:$A$1048576,0),MATCH((CUADRO!G$4&amp;$E496),'Hoja de Trabajo para listado'!$A$151:$Z$151,0)),0)+IFERROR(INDEX('Hoja de Trabajo para listado'!$AB$155:$BA$1048576,MATCH($A496,'Hoja de Trabajo para listado'!$AB$155:$AB$1048576,0),MATCH((CUADRO!G$4&amp;$E496),'Hoja de Trabajo para listado'!$AB$151:$BA$151,0)),0)+IFERROR(INDEX('Hoja de Trabajo para listado'!$BC$155:$CB$1048576,MATCH($A496,'Hoja de Trabajo para listado'!$BC$155:$BC$1048576,0),MATCH((CUADRO!G$4&amp;$E496),'Hoja de Trabajo para listado'!$BC$151:$CB$151,0)),0)+IFERROR(INDEX('Hoja de Trabajo para listado'!$DE$153:$DG$274,MATCH($A496,'Hoja de Trabajo para listado'!$DE$153:$DE$1048576,0),MATCH((CUADRO!G$4&amp;$E496),'Hoja de Trabajo para listado'!$DE$151:$DG$151,0)),0)+IFERROR(INDEX('Hoja de Trabajo para listado'!$CD$155:$DC$1048576,MATCH($A496,'Hoja de Trabajo para listado'!$CD$155:$CD$1048576,0),MATCH((CUADRO!G$4&amp;$E496),'Hoja de Trabajo para listado'!$CD$151:$DC$151,0)),0)</f>
        <v>0</v>
      </c>
      <c r="H496" s="241">
        <f ca="1">+IFERROR(INDEX('Hoja de Trabajo para listado'!$A$155:$Z$1048576,MATCH($A496,'Hoja de Trabajo para listado'!$A$155:$A$1048576,0),MATCH((CUADRO!H$4&amp;$E496),'Hoja de Trabajo para listado'!$A$151:$Z$151,0)),0)+IFERROR(INDEX('Hoja de Trabajo para listado'!$AB$155:$BA$1048576,MATCH($A496,'Hoja de Trabajo para listado'!$AB$155:$AB$1048576,0),MATCH((CUADRO!H$4&amp;$E496),'Hoja de Trabajo para listado'!$AB$151:$BA$151,0)),0)+IFERROR(INDEX('Hoja de Trabajo para listado'!$BC$155:$CB$1048576,MATCH($A496,'Hoja de Trabajo para listado'!$BC$155:$BC$1048576,0),MATCH((CUADRO!H$4&amp;$E496),'Hoja de Trabajo para listado'!$BC$151:$CB$151,0)),0)+IFERROR(INDEX('Hoja de Trabajo para listado'!$DE$153:$DG$274,MATCH($A496,'Hoja de Trabajo para listado'!$DE$153:$DE$1048576,0),MATCH((CUADRO!H$4&amp;$E496),'Hoja de Trabajo para listado'!$DE$151:$DG$151,0)),0)+IFERROR(INDEX('Hoja de Trabajo para listado'!$CD$155:$DC$1048576,MATCH($A496,'Hoja de Trabajo para listado'!$CD$155:$CD$1048576,0),MATCH((CUADRO!H$4&amp;$E496),'Hoja de Trabajo para listado'!$CD$151:$DC$151,0)),0)</f>
        <v>0</v>
      </c>
      <c r="I496" s="241">
        <f ca="1">+IFERROR(INDEX('Hoja de Trabajo para listado'!$A$155:$Z$1048576,MATCH($A496,'Hoja de Trabajo para listado'!$A$155:$A$1048576,0),MATCH((CUADRO!I$4&amp;$E496),'Hoja de Trabajo para listado'!$A$151:$Z$151,0)),0)+IFERROR(INDEX('Hoja de Trabajo para listado'!$AB$155:$BA$1048576,MATCH($A496,'Hoja de Trabajo para listado'!$AB$155:$AB$1048576,0),MATCH((CUADRO!I$4&amp;$E496),'Hoja de Trabajo para listado'!$AB$151:$BA$151,0)),0)+IFERROR(INDEX('Hoja de Trabajo para listado'!$BC$155:$CB$1048576,MATCH($A496,'Hoja de Trabajo para listado'!$BC$155:$BC$1048576,0),MATCH((CUADRO!I$4&amp;$E496),'Hoja de Trabajo para listado'!$BC$151:$CB$151,0)),0)+IFERROR(INDEX('Hoja de Trabajo para listado'!$DE$153:$DG$274,MATCH($A496,'Hoja de Trabajo para listado'!$DE$153:$DE$1048576,0),MATCH((CUADRO!I$4&amp;$E496),'Hoja de Trabajo para listado'!$DE$151:$DG$151,0)),0)+IFERROR(INDEX('Hoja de Trabajo para listado'!$CD$155:$DC$1048576,MATCH($A496,'Hoja de Trabajo para listado'!$CD$155:$CD$1048576,0),MATCH((CUADRO!I$4&amp;$E496),'Hoja de Trabajo para listado'!$CD$151:$DC$151,0)),0)</f>
        <v>0</v>
      </c>
      <c r="J496" s="241">
        <f ca="1">+IFERROR(INDEX('Hoja de Trabajo para listado'!$A$155:$Z$1048576,MATCH($A496,'Hoja de Trabajo para listado'!$A$155:$A$1048576,0),MATCH((CUADRO!J$4&amp;$E496),'Hoja de Trabajo para listado'!$A$151:$Z$151,0)),0)+IFERROR(INDEX('Hoja de Trabajo para listado'!$AB$155:$BA$1048576,MATCH($A496,'Hoja de Trabajo para listado'!$AB$155:$AB$1048576,0),MATCH((CUADRO!J$4&amp;$E496),'Hoja de Trabajo para listado'!$AB$151:$BA$151,0)),0)+IFERROR(INDEX('Hoja de Trabajo para listado'!$BC$155:$CB$1048576,MATCH($A496,'Hoja de Trabajo para listado'!$BC$155:$BC$1048576,0),MATCH((CUADRO!J$4&amp;$E496),'Hoja de Trabajo para listado'!$BC$151:$CB$151,0)),0)+IFERROR(INDEX('Hoja de Trabajo para listado'!$DE$153:$DG$274,MATCH($A496,'Hoja de Trabajo para listado'!$DE$153:$DE$1048576,0),MATCH((CUADRO!J$4&amp;$E496),'Hoja de Trabajo para listado'!$DE$151:$DG$151,0)),0)+IFERROR(INDEX('Hoja de Trabajo para listado'!$CD$155:$DC$1048576,MATCH($A496,'Hoja de Trabajo para listado'!$CD$155:$CD$1048576,0),MATCH((CUADRO!J$4&amp;$E496),'Hoja de Trabajo para listado'!$CD$151:$DC$151,0)),0)</f>
        <v>0</v>
      </c>
      <c r="K496" s="241">
        <f ca="1">+IFERROR(INDEX('Hoja de Trabajo para listado'!$A$155:$Z$1048576,MATCH($A496,'Hoja de Trabajo para listado'!$A$155:$A$1048576,0),MATCH((CUADRO!K$4&amp;$E496),'Hoja de Trabajo para listado'!$A$151:$Z$151,0)),0)+IFERROR(INDEX('Hoja de Trabajo para listado'!$AB$155:$BA$1048576,MATCH($A496,'Hoja de Trabajo para listado'!$AB$155:$AB$1048576,0),MATCH((CUADRO!K$4&amp;$E496),'Hoja de Trabajo para listado'!$AB$151:$BA$151,0)),0)+IFERROR(INDEX('Hoja de Trabajo para listado'!$BC$155:$CB$1048576,MATCH($A496,'Hoja de Trabajo para listado'!$BC$155:$BC$1048576,0),MATCH((CUADRO!K$4&amp;$E496),'Hoja de Trabajo para listado'!$BC$151:$CB$151,0)),0)+IFERROR(INDEX('Hoja de Trabajo para listado'!$DE$153:$DG$274,MATCH($A496,'Hoja de Trabajo para listado'!$DE$153:$DE$1048576,0),MATCH((CUADRO!K$4&amp;$E496),'Hoja de Trabajo para listado'!$DE$151:$DG$151,0)),0)+IFERROR(INDEX('Hoja de Trabajo para listado'!$CD$155:$DC$1048576,MATCH($A496,'Hoja de Trabajo para listado'!$CD$155:$CD$1048576,0),MATCH((CUADRO!K$4&amp;$E496),'Hoja de Trabajo para listado'!$CD$151:$DC$151,0)),0)</f>
        <v>0</v>
      </c>
      <c r="L496" s="241">
        <f ca="1">+IFERROR(INDEX('Hoja de Trabajo para listado'!$A$155:$Z$1048576,MATCH($A496,'Hoja de Trabajo para listado'!$A$155:$A$1048576,0),MATCH((CUADRO!L$4&amp;$E496),'Hoja de Trabajo para listado'!$A$151:$Z$151,0)),0)+IFERROR(INDEX('Hoja de Trabajo para listado'!$AB$155:$BA$1048576,MATCH($A496,'Hoja de Trabajo para listado'!$AB$155:$AB$1048576,0),MATCH((CUADRO!L$4&amp;$E496),'Hoja de Trabajo para listado'!$AB$151:$BA$151,0)),0)+IFERROR(INDEX('Hoja de Trabajo para listado'!$BC$155:$CB$1048576,MATCH($A496,'Hoja de Trabajo para listado'!$BC$155:$BC$1048576,0),MATCH((CUADRO!L$4&amp;$E496),'Hoja de Trabajo para listado'!$BC$151:$CB$151,0)),0)+IFERROR(INDEX('Hoja de Trabajo para listado'!$DE$153:$DG$274,MATCH($A496,'Hoja de Trabajo para listado'!$DE$153:$DE$1048576,0),MATCH((CUADRO!L$4&amp;$E496),'Hoja de Trabajo para listado'!$DE$151:$DG$151,0)),0)+IFERROR(INDEX('Hoja de Trabajo para listado'!$CD$155:$DC$1048576,MATCH($A496,'Hoja de Trabajo para listado'!$CD$155:$CD$1048576,0),MATCH((CUADRO!L$4&amp;$E496),'Hoja de Trabajo para listado'!$CD$151:$DC$151,0)),0)</f>
        <v>0</v>
      </c>
      <c r="M496" s="241">
        <f ca="1">+IFERROR(INDEX('Hoja de Trabajo para listado'!$A$155:$Z$1048576,MATCH($A496,'Hoja de Trabajo para listado'!$A$155:$A$1048576,0),MATCH((CUADRO!M$4&amp;$E496),'Hoja de Trabajo para listado'!$A$151:$Z$151,0)),0)+IFERROR(INDEX('Hoja de Trabajo para listado'!$AB$155:$BA$1048576,MATCH($A496,'Hoja de Trabajo para listado'!$AB$155:$AB$1048576,0),MATCH((CUADRO!M$4&amp;$E496),'Hoja de Trabajo para listado'!$AB$151:$BA$151,0)),0)+IFERROR(INDEX('Hoja de Trabajo para listado'!$BC$155:$CB$1048576,MATCH($A496,'Hoja de Trabajo para listado'!$BC$155:$BC$1048576,0),MATCH((CUADRO!M$4&amp;$E496),'Hoja de Trabajo para listado'!$BC$151:$CB$151,0)),0)+IFERROR(INDEX('Hoja de Trabajo para listado'!$DE$153:$DG$274,MATCH($A496,'Hoja de Trabajo para listado'!$DE$153:$DE$1048576,0),MATCH((CUADRO!M$4&amp;$E496),'Hoja de Trabajo para listado'!$DE$151:$DG$151,0)),0)+IFERROR(INDEX('Hoja de Trabajo para listado'!$CD$155:$DC$1048576,MATCH($A496,'Hoja de Trabajo para listado'!$CD$155:$CD$1048576,0),MATCH((CUADRO!M$4&amp;$E496),'Hoja de Trabajo para listado'!$CD$151:$DC$151,0)),0)</f>
        <v>0</v>
      </c>
      <c r="N496" s="241">
        <f ca="1">+IFERROR(INDEX('Hoja de Trabajo para listado'!$A$155:$Z$1048576,MATCH($A496,'Hoja de Trabajo para listado'!$A$155:$A$1048576,0),MATCH((CUADRO!N$4&amp;$E496),'Hoja de Trabajo para listado'!$A$151:$Z$151,0)),0)+IFERROR(INDEX('Hoja de Trabajo para listado'!$AB$155:$BA$1048576,MATCH($A496,'Hoja de Trabajo para listado'!$AB$155:$AB$1048576,0),MATCH((CUADRO!N$4&amp;$E496),'Hoja de Trabajo para listado'!$AB$151:$BA$151,0)),0)+IFERROR(INDEX('Hoja de Trabajo para listado'!$BC$155:$CB$1048576,MATCH($A496,'Hoja de Trabajo para listado'!$BC$155:$BC$1048576,0),MATCH((CUADRO!N$4&amp;$E496),'Hoja de Trabajo para listado'!$BC$151:$CB$151,0)),0)+IFERROR(INDEX('Hoja de Trabajo para listado'!$DE$153:$DG$274,MATCH($A496,'Hoja de Trabajo para listado'!$DE$153:$DE$1048576,0),MATCH((CUADRO!N$4&amp;$E496),'Hoja de Trabajo para listado'!$DE$151:$DG$151,0)),0)+IFERROR(INDEX('Hoja de Trabajo para listado'!$CD$155:$DC$1048576,MATCH($A496,'Hoja de Trabajo para listado'!$CD$155:$CD$1048576,0),MATCH((CUADRO!N$4&amp;$E496),'Hoja de Trabajo para listado'!$CD$151:$DC$151,0)),0)</f>
        <v>0</v>
      </c>
      <c r="O496" s="241">
        <f ca="1">+IFERROR(INDEX('Hoja de Trabajo para listado'!$A$155:$Z$1048576,MATCH($A496,'Hoja de Trabajo para listado'!$A$155:$A$1048576,0),MATCH((CUADRO!O$4&amp;$E496),'Hoja de Trabajo para listado'!$A$151:$Z$151,0)),0)+IFERROR(INDEX('Hoja de Trabajo para listado'!$AB$155:$BA$1048576,MATCH($A496,'Hoja de Trabajo para listado'!$AB$155:$AB$1048576,0),MATCH((CUADRO!O$4&amp;$E496),'Hoja de Trabajo para listado'!$AB$151:$BA$151,0)),0)+IFERROR(INDEX('Hoja de Trabajo para listado'!$BC$155:$CB$1048576,MATCH($A496,'Hoja de Trabajo para listado'!$BC$155:$BC$1048576,0),MATCH((CUADRO!O$4&amp;$E496),'Hoja de Trabajo para listado'!$BC$151:$CB$151,0)),0)+IFERROR(INDEX('Hoja de Trabajo para listado'!$DE$153:$DG$274,MATCH($A496,'Hoja de Trabajo para listado'!$DE$153:$DE$1048576,0),MATCH((CUADRO!O$4&amp;$E496),'Hoja de Trabajo para listado'!$DE$151:$DG$151,0)),0)+IFERROR(INDEX('Hoja de Trabajo para listado'!$CD$155:$DC$1048576,MATCH($A496,'Hoja de Trabajo para listado'!$CD$155:$CD$1048576,0),MATCH((CUADRO!O$4&amp;$E496),'Hoja de Trabajo para listado'!$CD$151:$DC$151,0)),0)</f>
        <v>0</v>
      </c>
      <c r="P496" s="241">
        <f ca="1">+IFERROR(INDEX('Hoja de Trabajo para listado'!$A$155:$Z$1048576,MATCH($A496,'Hoja de Trabajo para listado'!$A$155:$A$1048576,0),MATCH((CUADRO!P$4&amp;$E496),'Hoja de Trabajo para listado'!$A$151:$Z$151,0)),0)+IFERROR(INDEX('Hoja de Trabajo para listado'!$AB$155:$BA$1048576,MATCH($A496,'Hoja de Trabajo para listado'!$AB$155:$AB$1048576,0),MATCH((CUADRO!P$4&amp;$E496),'Hoja de Trabajo para listado'!$AB$151:$BA$151,0)),0)+IFERROR(INDEX('Hoja de Trabajo para listado'!$BC$155:$CB$1048576,MATCH($A496,'Hoja de Trabajo para listado'!$BC$155:$BC$1048576,0),MATCH((CUADRO!P$4&amp;$E496),'Hoja de Trabajo para listado'!$BC$151:$CB$151,0)),0)+IFERROR(INDEX('Hoja de Trabajo para listado'!$DE$153:$DG$274,MATCH($A496,'Hoja de Trabajo para listado'!$DE$153:$DE$1048576,0),MATCH((CUADRO!P$4&amp;$E496),'Hoja de Trabajo para listado'!$DE$151:$DG$151,0)),0)+IFERROR(INDEX('Hoja de Trabajo para listado'!$CD$155:$DC$1048576,MATCH($A496,'Hoja de Trabajo para listado'!$CD$155:$CD$1048576,0),MATCH((CUADRO!P$4&amp;$E496),'Hoja de Trabajo para listado'!$CD$151:$DC$151,0)),0)</f>
        <v>0</v>
      </c>
      <c r="Q496" s="241">
        <f ca="1">+IFERROR(INDEX('Hoja de Trabajo para listado'!$A$155:$Z$1048576,MATCH($A496,'Hoja de Trabajo para listado'!$A$155:$A$1048576,0),MATCH((CUADRO!Q$4&amp;$E496),'Hoja de Trabajo para listado'!$A$151:$Z$151,0)),0)+IFERROR(INDEX('Hoja de Trabajo para listado'!$AB$155:$BA$1048576,MATCH($A496,'Hoja de Trabajo para listado'!$AB$155:$AB$1048576,0),MATCH((CUADRO!Q$4&amp;$E496),'Hoja de Trabajo para listado'!$AB$151:$BA$151,0)),0)+IFERROR(INDEX('Hoja de Trabajo para listado'!$BC$155:$CB$1048576,MATCH($A496,'Hoja de Trabajo para listado'!$BC$155:$BC$1048576,0),MATCH((CUADRO!Q$4&amp;$E496),'Hoja de Trabajo para listado'!$BC$151:$CB$151,0)),0)+IFERROR(INDEX('Hoja de Trabajo para listado'!$DE$153:$DG$274,MATCH($A496,'Hoja de Trabajo para listado'!$DE$153:$DE$1048576,0),MATCH((CUADRO!Q$4&amp;$E496),'Hoja de Trabajo para listado'!$DE$151:$DG$151,0)),0)+IFERROR(INDEX('Hoja de Trabajo para listado'!$CD$155:$DC$1048576,MATCH($A496,'Hoja de Trabajo para listado'!$CD$155:$CD$1048576,0),MATCH((CUADRO!Q$4&amp;$E496),'Hoja de Trabajo para listado'!$CD$151:$DC$151,0)),0)</f>
        <v>0</v>
      </c>
      <c r="R496" s="241">
        <f t="shared" ca="1" si="14"/>
        <v>0</v>
      </c>
      <c r="S496" s="247">
        <f ca="1">+R495+R496</f>
        <v>0</v>
      </c>
      <c r="T496" s="241">
        <f ca="1">+S496</f>
        <v>0</v>
      </c>
      <c r="U496" s="240">
        <f t="shared" si="15"/>
        <v>2</v>
      </c>
    </row>
    <row r="497" spans="1:21" customFormat="1" ht="27" hidden="1" customHeight="1">
      <c r="A497" s="32">
        <v>1129</v>
      </c>
      <c r="B497" s="381">
        <f>+A497</f>
        <v>1129</v>
      </c>
      <c r="C497" s="245" t="str">
        <f>+VLOOKUP(A497,bd_lista!$A$3:$C$592,3,FALSE)</f>
        <v>Gobierno Autónomo Municipal de Villa Charcas</v>
      </c>
      <c r="D497" s="383" t="str">
        <f>+C497</f>
        <v>Gobierno Autónomo Municipal de Villa Charcas</v>
      </c>
      <c r="E497" s="240" t="s">
        <v>683</v>
      </c>
      <c r="F497" s="241">
        <f ca="1">+IFERROR(INDEX('Hoja de Trabajo para listado'!$A$155:$Z$1048576,MATCH($A497,'Hoja de Trabajo para listado'!$A$155:$A$1048576,0),MATCH((CUADRO!F$4&amp;$E497),'Hoja de Trabajo para listado'!$A$151:$Z$151,0)),0)+IFERROR(INDEX('Hoja de Trabajo para listado'!$AB$155:$BA$1048576,MATCH($A497,'Hoja de Trabajo para listado'!$AB$155:$AB$1048576,0),MATCH((CUADRO!F$4&amp;$E497),'Hoja de Trabajo para listado'!$AB$151:$BA$151,0)),0)+IFERROR(INDEX('Hoja de Trabajo para listado'!$BC$155:$CB$1048576,MATCH($A497,'Hoja de Trabajo para listado'!$BC$155:$BC$1048576,0),MATCH((CUADRO!F$4&amp;$E497),'Hoja de Trabajo para listado'!$BC$151:$CB$151,0)),0)+IFERROR(INDEX('Hoja de Trabajo para listado'!$DE$153:$DG$274,MATCH($A497,'Hoja de Trabajo para listado'!$DE$153:$DE$1048576,0),MATCH((CUADRO!F$4&amp;$E497),'Hoja de Trabajo para listado'!$DE$151:$DG$151,0)),0)+IFERROR(INDEX('Hoja de Trabajo para listado'!$CD$155:$DC$1048576,MATCH($A497,'Hoja de Trabajo para listado'!$CD$155:$CD$1048576,0),MATCH((CUADRO!F$4&amp;$E497),'Hoja de Trabajo para listado'!$CD$151:$DC$151,0)),0)</f>
        <v>0</v>
      </c>
      <c r="G497" s="241">
        <f ca="1">+IFERROR(INDEX('Hoja de Trabajo para listado'!$A$155:$Z$1048576,MATCH($A497,'Hoja de Trabajo para listado'!$A$155:$A$1048576,0),MATCH((CUADRO!G$4&amp;$E497),'Hoja de Trabajo para listado'!$A$151:$Z$151,0)),0)+IFERROR(INDEX('Hoja de Trabajo para listado'!$AB$155:$BA$1048576,MATCH($A497,'Hoja de Trabajo para listado'!$AB$155:$AB$1048576,0),MATCH((CUADRO!G$4&amp;$E497),'Hoja de Trabajo para listado'!$AB$151:$BA$151,0)),0)+IFERROR(INDEX('Hoja de Trabajo para listado'!$BC$155:$CB$1048576,MATCH($A497,'Hoja de Trabajo para listado'!$BC$155:$BC$1048576,0),MATCH((CUADRO!G$4&amp;$E497),'Hoja de Trabajo para listado'!$BC$151:$CB$151,0)),0)+IFERROR(INDEX('Hoja de Trabajo para listado'!$DE$153:$DG$274,MATCH($A497,'Hoja de Trabajo para listado'!$DE$153:$DE$1048576,0),MATCH((CUADRO!G$4&amp;$E497),'Hoja de Trabajo para listado'!$DE$151:$DG$151,0)),0)+IFERROR(INDEX('Hoja de Trabajo para listado'!$CD$155:$DC$1048576,MATCH($A497,'Hoja de Trabajo para listado'!$CD$155:$CD$1048576,0),MATCH((CUADRO!G$4&amp;$E497),'Hoja de Trabajo para listado'!$CD$151:$DC$151,0)),0)</f>
        <v>0</v>
      </c>
      <c r="H497" s="241">
        <f ca="1">+IFERROR(INDEX('Hoja de Trabajo para listado'!$A$155:$Z$1048576,MATCH($A497,'Hoja de Trabajo para listado'!$A$155:$A$1048576,0),MATCH((CUADRO!H$4&amp;$E497),'Hoja de Trabajo para listado'!$A$151:$Z$151,0)),0)+IFERROR(INDEX('Hoja de Trabajo para listado'!$AB$155:$BA$1048576,MATCH($A497,'Hoja de Trabajo para listado'!$AB$155:$AB$1048576,0),MATCH((CUADRO!H$4&amp;$E497),'Hoja de Trabajo para listado'!$AB$151:$BA$151,0)),0)+IFERROR(INDEX('Hoja de Trabajo para listado'!$BC$155:$CB$1048576,MATCH($A497,'Hoja de Trabajo para listado'!$BC$155:$BC$1048576,0),MATCH((CUADRO!H$4&amp;$E497),'Hoja de Trabajo para listado'!$BC$151:$CB$151,0)),0)+IFERROR(INDEX('Hoja de Trabajo para listado'!$DE$153:$DG$274,MATCH($A497,'Hoja de Trabajo para listado'!$DE$153:$DE$1048576,0),MATCH((CUADRO!H$4&amp;$E497),'Hoja de Trabajo para listado'!$DE$151:$DG$151,0)),0)+IFERROR(INDEX('Hoja de Trabajo para listado'!$CD$155:$DC$1048576,MATCH($A497,'Hoja de Trabajo para listado'!$CD$155:$CD$1048576,0),MATCH((CUADRO!H$4&amp;$E497),'Hoja de Trabajo para listado'!$CD$151:$DC$151,0)),0)</f>
        <v>0</v>
      </c>
      <c r="I497" s="241">
        <f ca="1">+IFERROR(INDEX('Hoja de Trabajo para listado'!$A$155:$Z$1048576,MATCH($A497,'Hoja de Trabajo para listado'!$A$155:$A$1048576,0),MATCH((CUADRO!I$4&amp;$E497),'Hoja de Trabajo para listado'!$A$151:$Z$151,0)),0)+IFERROR(INDEX('Hoja de Trabajo para listado'!$AB$155:$BA$1048576,MATCH($A497,'Hoja de Trabajo para listado'!$AB$155:$AB$1048576,0),MATCH((CUADRO!I$4&amp;$E497),'Hoja de Trabajo para listado'!$AB$151:$BA$151,0)),0)+IFERROR(INDEX('Hoja de Trabajo para listado'!$BC$155:$CB$1048576,MATCH($A497,'Hoja de Trabajo para listado'!$BC$155:$BC$1048576,0),MATCH((CUADRO!I$4&amp;$E497),'Hoja de Trabajo para listado'!$BC$151:$CB$151,0)),0)+IFERROR(INDEX('Hoja de Trabajo para listado'!$DE$153:$DG$274,MATCH($A497,'Hoja de Trabajo para listado'!$DE$153:$DE$1048576,0),MATCH((CUADRO!I$4&amp;$E497),'Hoja de Trabajo para listado'!$DE$151:$DG$151,0)),0)+IFERROR(INDEX('Hoja de Trabajo para listado'!$CD$155:$DC$1048576,MATCH($A497,'Hoja de Trabajo para listado'!$CD$155:$CD$1048576,0),MATCH((CUADRO!I$4&amp;$E497),'Hoja de Trabajo para listado'!$CD$151:$DC$151,0)),0)</f>
        <v>0</v>
      </c>
      <c r="J497" s="241">
        <f ca="1">+IFERROR(INDEX('Hoja de Trabajo para listado'!$A$155:$Z$1048576,MATCH($A497,'Hoja de Trabajo para listado'!$A$155:$A$1048576,0),MATCH((CUADRO!J$4&amp;$E497),'Hoja de Trabajo para listado'!$A$151:$Z$151,0)),0)+IFERROR(INDEX('Hoja de Trabajo para listado'!$AB$155:$BA$1048576,MATCH($A497,'Hoja de Trabajo para listado'!$AB$155:$AB$1048576,0),MATCH((CUADRO!J$4&amp;$E497),'Hoja de Trabajo para listado'!$AB$151:$BA$151,0)),0)+IFERROR(INDEX('Hoja de Trabajo para listado'!$BC$155:$CB$1048576,MATCH($A497,'Hoja de Trabajo para listado'!$BC$155:$BC$1048576,0),MATCH((CUADRO!J$4&amp;$E497),'Hoja de Trabajo para listado'!$BC$151:$CB$151,0)),0)+IFERROR(INDEX('Hoja de Trabajo para listado'!$DE$153:$DG$274,MATCH($A497,'Hoja de Trabajo para listado'!$DE$153:$DE$1048576,0),MATCH((CUADRO!J$4&amp;$E497),'Hoja de Trabajo para listado'!$DE$151:$DG$151,0)),0)+IFERROR(INDEX('Hoja de Trabajo para listado'!$CD$155:$DC$1048576,MATCH($A497,'Hoja de Trabajo para listado'!$CD$155:$CD$1048576,0),MATCH((CUADRO!J$4&amp;$E497),'Hoja de Trabajo para listado'!$CD$151:$DC$151,0)),0)</f>
        <v>0</v>
      </c>
      <c r="K497" s="241">
        <f ca="1">+IFERROR(INDEX('Hoja de Trabajo para listado'!$A$155:$Z$1048576,MATCH($A497,'Hoja de Trabajo para listado'!$A$155:$A$1048576,0),MATCH((CUADRO!K$4&amp;$E497),'Hoja de Trabajo para listado'!$A$151:$Z$151,0)),0)+IFERROR(INDEX('Hoja de Trabajo para listado'!$AB$155:$BA$1048576,MATCH($A497,'Hoja de Trabajo para listado'!$AB$155:$AB$1048576,0),MATCH((CUADRO!K$4&amp;$E497),'Hoja de Trabajo para listado'!$AB$151:$BA$151,0)),0)+IFERROR(INDEX('Hoja de Trabajo para listado'!$BC$155:$CB$1048576,MATCH($A497,'Hoja de Trabajo para listado'!$BC$155:$BC$1048576,0),MATCH((CUADRO!K$4&amp;$E497),'Hoja de Trabajo para listado'!$BC$151:$CB$151,0)),0)+IFERROR(INDEX('Hoja de Trabajo para listado'!$DE$153:$DG$274,MATCH($A497,'Hoja de Trabajo para listado'!$DE$153:$DE$1048576,0),MATCH((CUADRO!K$4&amp;$E497),'Hoja de Trabajo para listado'!$DE$151:$DG$151,0)),0)+IFERROR(INDEX('Hoja de Trabajo para listado'!$CD$155:$DC$1048576,MATCH($A497,'Hoja de Trabajo para listado'!$CD$155:$CD$1048576,0),MATCH((CUADRO!K$4&amp;$E497),'Hoja de Trabajo para listado'!$CD$151:$DC$151,0)),0)</f>
        <v>0</v>
      </c>
      <c r="L497" s="241">
        <f ca="1">+IFERROR(INDEX('Hoja de Trabajo para listado'!$A$155:$Z$1048576,MATCH($A497,'Hoja de Trabajo para listado'!$A$155:$A$1048576,0),MATCH((CUADRO!L$4&amp;$E497),'Hoja de Trabajo para listado'!$A$151:$Z$151,0)),0)+IFERROR(INDEX('Hoja de Trabajo para listado'!$AB$155:$BA$1048576,MATCH($A497,'Hoja de Trabajo para listado'!$AB$155:$AB$1048576,0),MATCH((CUADRO!L$4&amp;$E497),'Hoja de Trabajo para listado'!$AB$151:$BA$151,0)),0)+IFERROR(INDEX('Hoja de Trabajo para listado'!$BC$155:$CB$1048576,MATCH($A497,'Hoja de Trabajo para listado'!$BC$155:$BC$1048576,0),MATCH((CUADRO!L$4&amp;$E497),'Hoja de Trabajo para listado'!$BC$151:$CB$151,0)),0)+IFERROR(INDEX('Hoja de Trabajo para listado'!$DE$153:$DG$274,MATCH($A497,'Hoja de Trabajo para listado'!$DE$153:$DE$1048576,0),MATCH((CUADRO!L$4&amp;$E497),'Hoja de Trabajo para listado'!$DE$151:$DG$151,0)),0)+IFERROR(INDEX('Hoja de Trabajo para listado'!$CD$155:$DC$1048576,MATCH($A497,'Hoja de Trabajo para listado'!$CD$155:$CD$1048576,0),MATCH((CUADRO!L$4&amp;$E497),'Hoja de Trabajo para listado'!$CD$151:$DC$151,0)),0)</f>
        <v>0</v>
      </c>
      <c r="M497" s="241">
        <f ca="1">+IFERROR(INDEX('Hoja de Trabajo para listado'!$A$155:$Z$1048576,MATCH($A497,'Hoja de Trabajo para listado'!$A$155:$A$1048576,0),MATCH((CUADRO!M$4&amp;$E497),'Hoja de Trabajo para listado'!$A$151:$Z$151,0)),0)+IFERROR(INDEX('Hoja de Trabajo para listado'!$AB$155:$BA$1048576,MATCH($A497,'Hoja de Trabajo para listado'!$AB$155:$AB$1048576,0),MATCH((CUADRO!M$4&amp;$E497),'Hoja de Trabajo para listado'!$AB$151:$BA$151,0)),0)+IFERROR(INDEX('Hoja de Trabajo para listado'!$BC$155:$CB$1048576,MATCH($A497,'Hoja de Trabajo para listado'!$BC$155:$BC$1048576,0),MATCH((CUADRO!M$4&amp;$E497),'Hoja de Trabajo para listado'!$BC$151:$CB$151,0)),0)+IFERROR(INDEX('Hoja de Trabajo para listado'!$DE$153:$DG$274,MATCH($A497,'Hoja de Trabajo para listado'!$DE$153:$DE$1048576,0),MATCH((CUADRO!M$4&amp;$E497),'Hoja de Trabajo para listado'!$DE$151:$DG$151,0)),0)+IFERROR(INDEX('Hoja de Trabajo para listado'!$CD$155:$DC$1048576,MATCH($A497,'Hoja de Trabajo para listado'!$CD$155:$CD$1048576,0),MATCH((CUADRO!M$4&amp;$E497),'Hoja de Trabajo para listado'!$CD$151:$DC$151,0)),0)</f>
        <v>0</v>
      </c>
      <c r="N497" s="241">
        <f ca="1">+IFERROR(INDEX('Hoja de Trabajo para listado'!$A$155:$Z$1048576,MATCH($A497,'Hoja de Trabajo para listado'!$A$155:$A$1048576,0),MATCH((CUADRO!N$4&amp;$E497),'Hoja de Trabajo para listado'!$A$151:$Z$151,0)),0)+IFERROR(INDEX('Hoja de Trabajo para listado'!$AB$155:$BA$1048576,MATCH($A497,'Hoja de Trabajo para listado'!$AB$155:$AB$1048576,0),MATCH((CUADRO!N$4&amp;$E497),'Hoja de Trabajo para listado'!$AB$151:$BA$151,0)),0)+IFERROR(INDEX('Hoja de Trabajo para listado'!$BC$155:$CB$1048576,MATCH($A497,'Hoja de Trabajo para listado'!$BC$155:$BC$1048576,0),MATCH((CUADRO!N$4&amp;$E497),'Hoja de Trabajo para listado'!$BC$151:$CB$151,0)),0)+IFERROR(INDEX('Hoja de Trabajo para listado'!$DE$153:$DG$274,MATCH($A497,'Hoja de Trabajo para listado'!$DE$153:$DE$1048576,0),MATCH((CUADRO!N$4&amp;$E497),'Hoja de Trabajo para listado'!$DE$151:$DG$151,0)),0)+IFERROR(INDEX('Hoja de Trabajo para listado'!$CD$155:$DC$1048576,MATCH($A497,'Hoja de Trabajo para listado'!$CD$155:$CD$1048576,0),MATCH((CUADRO!N$4&amp;$E497),'Hoja de Trabajo para listado'!$CD$151:$DC$151,0)),0)</f>
        <v>0</v>
      </c>
      <c r="O497" s="241">
        <f ca="1">+IFERROR(INDEX('Hoja de Trabajo para listado'!$A$155:$Z$1048576,MATCH($A497,'Hoja de Trabajo para listado'!$A$155:$A$1048576,0),MATCH((CUADRO!O$4&amp;$E497),'Hoja de Trabajo para listado'!$A$151:$Z$151,0)),0)+IFERROR(INDEX('Hoja de Trabajo para listado'!$AB$155:$BA$1048576,MATCH($A497,'Hoja de Trabajo para listado'!$AB$155:$AB$1048576,0),MATCH((CUADRO!O$4&amp;$E497),'Hoja de Trabajo para listado'!$AB$151:$BA$151,0)),0)+IFERROR(INDEX('Hoja de Trabajo para listado'!$BC$155:$CB$1048576,MATCH($A497,'Hoja de Trabajo para listado'!$BC$155:$BC$1048576,0),MATCH((CUADRO!O$4&amp;$E497),'Hoja de Trabajo para listado'!$BC$151:$CB$151,0)),0)+IFERROR(INDEX('Hoja de Trabajo para listado'!$DE$153:$DG$274,MATCH($A497,'Hoja de Trabajo para listado'!$DE$153:$DE$1048576,0),MATCH((CUADRO!O$4&amp;$E497),'Hoja de Trabajo para listado'!$DE$151:$DG$151,0)),0)+IFERROR(INDEX('Hoja de Trabajo para listado'!$CD$155:$DC$1048576,MATCH($A497,'Hoja de Trabajo para listado'!$CD$155:$CD$1048576,0),MATCH((CUADRO!O$4&amp;$E497),'Hoja de Trabajo para listado'!$CD$151:$DC$151,0)),0)</f>
        <v>0</v>
      </c>
      <c r="P497" s="241">
        <f ca="1">+IFERROR(INDEX('Hoja de Trabajo para listado'!$A$155:$Z$1048576,MATCH($A497,'Hoja de Trabajo para listado'!$A$155:$A$1048576,0),MATCH((CUADRO!P$4&amp;$E497),'Hoja de Trabajo para listado'!$A$151:$Z$151,0)),0)+IFERROR(INDEX('Hoja de Trabajo para listado'!$AB$155:$BA$1048576,MATCH($A497,'Hoja de Trabajo para listado'!$AB$155:$AB$1048576,0),MATCH((CUADRO!P$4&amp;$E497),'Hoja de Trabajo para listado'!$AB$151:$BA$151,0)),0)+IFERROR(INDEX('Hoja de Trabajo para listado'!$BC$155:$CB$1048576,MATCH($A497,'Hoja de Trabajo para listado'!$BC$155:$BC$1048576,0),MATCH((CUADRO!P$4&amp;$E497),'Hoja de Trabajo para listado'!$BC$151:$CB$151,0)),0)+IFERROR(INDEX('Hoja de Trabajo para listado'!$DE$153:$DG$274,MATCH($A497,'Hoja de Trabajo para listado'!$DE$153:$DE$1048576,0),MATCH((CUADRO!P$4&amp;$E497),'Hoja de Trabajo para listado'!$DE$151:$DG$151,0)),0)+IFERROR(INDEX('Hoja de Trabajo para listado'!$CD$155:$DC$1048576,MATCH($A497,'Hoja de Trabajo para listado'!$CD$155:$CD$1048576,0),MATCH((CUADRO!P$4&amp;$E497),'Hoja de Trabajo para listado'!$CD$151:$DC$151,0)),0)</f>
        <v>0</v>
      </c>
      <c r="Q497" s="241">
        <f ca="1">+IFERROR(INDEX('Hoja de Trabajo para listado'!$A$155:$Z$1048576,MATCH($A497,'Hoja de Trabajo para listado'!$A$155:$A$1048576,0),MATCH((CUADRO!Q$4&amp;$E497),'Hoja de Trabajo para listado'!$A$151:$Z$151,0)),0)+IFERROR(INDEX('Hoja de Trabajo para listado'!$AB$155:$BA$1048576,MATCH($A497,'Hoja de Trabajo para listado'!$AB$155:$AB$1048576,0),MATCH((CUADRO!Q$4&amp;$E497),'Hoja de Trabajo para listado'!$AB$151:$BA$151,0)),0)+IFERROR(INDEX('Hoja de Trabajo para listado'!$BC$155:$CB$1048576,MATCH($A497,'Hoja de Trabajo para listado'!$BC$155:$BC$1048576,0),MATCH((CUADRO!Q$4&amp;$E497),'Hoja de Trabajo para listado'!$BC$151:$CB$151,0)),0)+IFERROR(INDEX('Hoja de Trabajo para listado'!$DE$153:$DG$274,MATCH($A497,'Hoja de Trabajo para listado'!$DE$153:$DE$1048576,0),MATCH((CUADRO!Q$4&amp;$E497),'Hoja de Trabajo para listado'!$DE$151:$DG$151,0)),0)+IFERROR(INDEX('Hoja de Trabajo para listado'!$CD$155:$DC$1048576,MATCH($A497,'Hoja de Trabajo para listado'!$CD$155:$CD$1048576,0),MATCH((CUADRO!Q$4&amp;$E497),'Hoja de Trabajo para listado'!$CD$151:$DC$151,0)),0)</f>
        <v>0</v>
      </c>
      <c r="R497" s="241">
        <f t="shared" ca="1" si="14"/>
        <v>0</v>
      </c>
      <c r="S497" s="247"/>
      <c r="T497" s="241">
        <f ca="1">+T498</f>
        <v>0</v>
      </c>
      <c r="U497" s="240">
        <f t="shared" si="15"/>
        <v>1</v>
      </c>
    </row>
    <row r="498" spans="1:21" customFormat="1" ht="27" hidden="1" customHeight="1">
      <c r="A498" s="32">
        <v>1129</v>
      </c>
      <c r="B498" s="382"/>
      <c r="C498" s="245" t="str">
        <f>+VLOOKUP(A498,bd_lista!$A$3:$C$592,3,FALSE)</f>
        <v>Gobierno Autónomo Municipal de Villa Charcas</v>
      </c>
      <c r="D498" s="384"/>
      <c r="E498" s="242" t="s">
        <v>684</v>
      </c>
      <c r="F498" s="241">
        <f ca="1">+IFERROR(INDEX('Hoja de Trabajo para listado'!$A$155:$Z$1048576,MATCH($A498,'Hoja de Trabajo para listado'!$A$155:$A$1048576,0),MATCH((CUADRO!F$4&amp;$E498),'Hoja de Trabajo para listado'!$A$151:$Z$151,0)),0)+IFERROR(INDEX('Hoja de Trabajo para listado'!$AB$155:$BA$1048576,MATCH($A498,'Hoja de Trabajo para listado'!$AB$155:$AB$1048576,0),MATCH((CUADRO!F$4&amp;$E498),'Hoja de Trabajo para listado'!$AB$151:$BA$151,0)),0)+IFERROR(INDEX('Hoja de Trabajo para listado'!$BC$155:$CB$1048576,MATCH($A498,'Hoja de Trabajo para listado'!$BC$155:$BC$1048576,0),MATCH((CUADRO!F$4&amp;$E498),'Hoja de Trabajo para listado'!$BC$151:$CB$151,0)),0)+IFERROR(INDEX('Hoja de Trabajo para listado'!$DE$153:$DG$274,MATCH($A498,'Hoja de Trabajo para listado'!$DE$153:$DE$1048576,0),MATCH((CUADRO!F$4&amp;$E498),'Hoja de Trabajo para listado'!$DE$151:$DG$151,0)),0)+IFERROR(INDEX('Hoja de Trabajo para listado'!$CD$155:$DC$1048576,MATCH($A498,'Hoja de Trabajo para listado'!$CD$155:$CD$1048576,0),MATCH((CUADRO!F$4&amp;$E498),'Hoja de Trabajo para listado'!$CD$151:$DC$151,0)),0)</f>
        <v>0</v>
      </c>
      <c r="G498" s="241">
        <f ca="1">+IFERROR(INDEX('Hoja de Trabajo para listado'!$A$155:$Z$1048576,MATCH($A498,'Hoja de Trabajo para listado'!$A$155:$A$1048576,0),MATCH((CUADRO!G$4&amp;$E498),'Hoja de Trabajo para listado'!$A$151:$Z$151,0)),0)+IFERROR(INDEX('Hoja de Trabajo para listado'!$AB$155:$BA$1048576,MATCH($A498,'Hoja de Trabajo para listado'!$AB$155:$AB$1048576,0),MATCH((CUADRO!G$4&amp;$E498),'Hoja de Trabajo para listado'!$AB$151:$BA$151,0)),0)+IFERROR(INDEX('Hoja de Trabajo para listado'!$BC$155:$CB$1048576,MATCH($A498,'Hoja de Trabajo para listado'!$BC$155:$BC$1048576,0),MATCH((CUADRO!G$4&amp;$E498),'Hoja de Trabajo para listado'!$BC$151:$CB$151,0)),0)+IFERROR(INDEX('Hoja de Trabajo para listado'!$DE$153:$DG$274,MATCH($A498,'Hoja de Trabajo para listado'!$DE$153:$DE$1048576,0),MATCH((CUADRO!G$4&amp;$E498),'Hoja de Trabajo para listado'!$DE$151:$DG$151,0)),0)+IFERROR(INDEX('Hoja de Trabajo para listado'!$CD$155:$DC$1048576,MATCH($A498,'Hoja de Trabajo para listado'!$CD$155:$CD$1048576,0),MATCH((CUADRO!G$4&amp;$E498),'Hoja de Trabajo para listado'!$CD$151:$DC$151,0)),0)</f>
        <v>0</v>
      </c>
      <c r="H498" s="241">
        <f ca="1">+IFERROR(INDEX('Hoja de Trabajo para listado'!$A$155:$Z$1048576,MATCH($A498,'Hoja de Trabajo para listado'!$A$155:$A$1048576,0),MATCH((CUADRO!H$4&amp;$E498),'Hoja de Trabajo para listado'!$A$151:$Z$151,0)),0)+IFERROR(INDEX('Hoja de Trabajo para listado'!$AB$155:$BA$1048576,MATCH($A498,'Hoja de Trabajo para listado'!$AB$155:$AB$1048576,0),MATCH((CUADRO!H$4&amp;$E498),'Hoja de Trabajo para listado'!$AB$151:$BA$151,0)),0)+IFERROR(INDEX('Hoja de Trabajo para listado'!$BC$155:$CB$1048576,MATCH($A498,'Hoja de Trabajo para listado'!$BC$155:$BC$1048576,0),MATCH((CUADRO!H$4&amp;$E498),'Hoja de Trabajo para listado'!$BC$151:$CB$151,0)),0)+IFERROR(INDEX('Hoja de Trabajo para listado'!$DE$153:$DG$274,MATCH($A498,'Hoja de Trabajo para listado'!$DE$153:$DE$1048576,0),MATCH((CUADRO!H$4&amp;$E498),'Hoja de Trabajo para listado'!$DE$151:$DG$151,0)),0)+IFERROR(INDEX('Hoja de Trabajo para listado'!$CD$155:$DC$1048576,MATCH($A498,'Hoja de Trabajo para listado'!$CD$155:$CD$1048576,0),MATCH((CUADRO!H$4&amp;$E498),'Hoja de Trabajo para listado'!$CD$151:$DC$151,0)),0)</f>
        <v>0</v>
      </c>
      <c r="I498" s="241">
        <f ca="1">+IFERROR(INDEX('Hoja de Trabajo para listado'!$A$155:$Z$1048576,MATCH($A498,'Hoja de Trabajo para listado'!$A$155:$A$1048576,0),MATCH((CUADRO!I$4&amp;$E498),'Hoja de Trabajo para listado'!$A$151:$Z$151,0)),0)+IFERROR(INDEX('Hoja de Trabajo para listado'!$AB$155:$BA$1048576,MATCH($A498,'Hoja de Trabajo para listado'!$AB$155:$AB$1048576,0),MATCH((CUADRO!I$4&amp;$E498),'Hoja de Trabajo para listado'!$AB$151:$BA$151,0)),0)+IFERROR(INDEX('Hoja de Trabajo para listado'!$BC$155:$CB$1048576,MATCH($A498,'Hoja de Trabajo para listado'!$BC$155:$BC$1048576,0),MATCH((CUADRO!I$4&amp;$E498),'Hoja de Trabajo para listado'!$BC$151:$CB$151,0)),0)+IFERROR(INDEX('Hoja de Trabajo para listado'!$DE$153:$DG$274,MATCH($A498,'Hoja de Trabajo para listado'!$DE$153:$DE$1048576,0),MATCH((CUADRO!I$4&amp;$E498),'Hoja de Trabajo para listado'!$DE$151:$DG$151,0)),0)+IFERROR(INDEX('Hoja de Trabajo para listado'!$CD$155:$DC$1048576,MATCH($A498,'Hoja de Trabajo para listado'!$CD$155:$CD$1048576,0),MATCH((CUADRO!I$4&amp;$E498),'Hoja de Trabajo para listado'!$CD$151:$DC$151,0)),0)</f>
        <v>0</v>
      </c>
      <c r="J498" s="241">
        <f ca="1">+IFERROR(INDEX('Hoja de Trabajo para listado'!$A$155:$Z$1048576,MATCH($A498,'Hoja de Trabajo para listado'!$A$155:$A$1048576,0),MATCH((CUADRO!J$4&amp;$E498),'Hoja de Trabajo para listado'!$A$151:$Z$151,0)),0)+IFERROR(INDEX('Hoja de Trabajo para listado'!$AB$155:$BA$1048576,MATCH($A498,'Hoja de Trabajo para listado'!$AB$155:$AB$1048576,0),MATCH((CUADRO!J$4&amp;$E498),'Hoja de Trabajo para listado'!$AB$151:$BA$151,0)),0)+IFERROR(INDEX('Hoja de Trabajo para listado'!$BC$155:$CB$1048576,MATCH($A498,'Hoja de Trabajo para listado'!$BC$155:$BC$1048576,0),MATCH((CUADRO!J$4&amp;$E498),'Hoja de Trabajo para listado'!$BC$151:$CB$151,0)),0)+IFERROR(INDEX('Hoja de Trabajo para listado'!$DE$153:$DG$274,MATCH($A498,'Hoja de Trabajo para listado'!$DE$153:$DE$1048576,0),MATCH((CUADRO!J$4&amp;$E498),'Hoja de Trabajo para listado'!$DE$151:$DG$151,0)),0)+IFERROR(INDEX('Hoja de Trabajo para listado'!$CD$155:$DC$1048576,MATCH($A498,'Hoja de Trabajo para listado'!$CD$155:$CD$1048576,0),MATCH((CUADRO!J$4&amp;$E498),'Hoja de Trabajo para listado'!$CD$151:$DC$151,0)),0)</f>
        <v>0</v>
      </c>
      <c r="K498" s="241">
        <f ca="1">+IFERROR(INDEX('Hoja de Trabajo para listado'!$A$155:$Z$1048576,MATCH($A498,'Hoja de Trabajo para listado'!$A$155:$A$1048576,0),MATCH((CUADRO!K$4&amp;$E498),'Hoja de Trabajo para listado'!$A$151:$Z$151,0)),0)+IFERROR(INDEX('Hoja de Trabajo para listado'!$AB$155:$BA$1048576,MATCH($A498,'Hoja de Trabajo para listado'!$AB$155:$AB$1048576,0),MATCH((CUADRO!K$4&amp;$E498),'Hoja de Trabajo para listado'!$AB$151:$BA$151,0)),0)+IFERROR(INDEX('Hoja de Trabajo para listado'!$BC$155:$CB$1048576,MATCH($A498,'Hoja de Trabajo para listado'!$BC$155:$BC$1048576,0),MATCH((CUADRO!K$4&amp;$E498),'Hoja de Trabajo para listado'!$BC$151:$CB$151,0)),0)+IFERROR(INDEX('Hoja de Trabajo para listado'!$DE$153:$DG$274,MATCH($A498,'Hoja de Trabajo para listado'!$DE$153:$DE$1048576,0),MATCH((CUADRO!K$4&amp;$E498),'Hoja de Trabajo para listado'!$DE$151:$DG$151,0)),0)+IFERROR(INDEX('Hoja de Trabajo para listado'!$CD$155:$DC$1048576,MATCH($A498,'Hoja de Trabajo para listado'!$CD$155:$CD$1048576,0),MATCH((CUADRO!K$4&amp;$E498),'Hoja de Trabajo para listado'!$CD$151:$DC$151,0)),0)</f>
        <v>0</v>
      </c>
      <c r="L498" s="241">
        <f ca="1">+IFERROR(INDEX('Hoja de Trabajo para listado'!$A$155:$Z$1048576,MATCH($A498,'Hoja de Trabajo para listado'!$A$155:$A$1048576,0),MATCH((CUADRO!L$4&amp;$E498),'Hoja de Trabajo para listado'!$A$151:$Z$151,0)),0)+IFERROR(INDEX('Hoja de Trabajo para listado'!$AB$155:$BA$1048576,MATCH($A498,'Hoja de Trabajo para listado'!$AB$155:$AB$1048576,0),MATCH((CUADRO!L$4&amp;$E498),'Hoja de Trabajo para listado'!$AB$151:$BA$151,0)),0)+IFERROR(INDEX('Hoja de Trabajo para listado'!$BC$155:$CB$1048576,MATCH($A498,'Hoja de Trabajo para listado'!$BC$155:$BC$1048576,0),MATCH((CUADRO!L$4&amp;$E498),'Hoja de Trabajo para listado'!$BC$151:$CB$151,0)),0)+IFERROR(INDEX('Hoja de Trabajo para listado'!$DE$153:$DG$274,MATCH($A498,'Hoja de Trabajo para listado'!$DE$153:$DE$1048576,0),MATCH((CUADRO!L$4&amp;$E498),'Hoja de Trabajo para listado'!$DE$151:$DG$151,0)),0)+IFERROR(INDEX('Hoja de Trabajo para listado'!$CD$155:$DC$1048576,MATCH($A498,'Hoja de Trabajo para listado'!$CD$155:$CD$1048576,0),MATCH((CUADRO!L$4&amp;$E498),'Hoja de Trabajo para listado'!$CD$151:$DC$151,0)),0)</f>
        <v>0</v>
      </c>
      <c r="M498" s="241">
        <f ca="1">+IFERROR(INDEX('Hoja de Trabajo para listado'!$A$155:$Z$1048576,MATCH($A498,'Hoja de Trabajo para listado'!$A$155:$A$1048576,0),MATCH((CUADRO!M$4&amp;$E498),'Hoja de Trabajo para listado'!$A$151:$Z$151,0)),0)+IFERROR(INDEX('Hoja de Trabajo para listado'!$AB$155:$BA$1048576,MATCH($A498,'Hoja de Trabajo para listado'!$AB$155:$AB$1048576,0),MATCH((CUADRO!M$4&amp;$E498),'Hoja de Trabajo para listado'!$AB$151:$BA$151,0)),0)+IFERROR(INDEX('Hoja de Trabajo para listado'!$BC$155:$CB$1048576,MATCH($A498,'Hoja de Trabajo para listado'!$BC$155:$BC$1048576,0),MATCH((CUADRO!M$4&amp;$E498),'Hoja de Trabajo para listado'!$BC$151:$CB$151,0)),0)+IFERROR(INDEX('Hoja de Trabajo para listado'!$DE$153:$DG$274,MATCH($A498,'Hoja de Trabajo para listado'!$DE$153:$DE$1048576,0),MATCH((CUADRO!M$4&amp;$E498),'Hoja de Trabajo para listado'!$DE$151:$DG$151,0)),0)+IFERROR(INDEX('Hoja de Trabajo para listado'!$CD$155:$DC$1048576,MATCH($A498,'Hoja de Trabajo para listado'!$CD$155:$CD$1048576,0),MATCH((CUADRO!M$4&amp;$E498),'Hoja de Trabajo para listado'!$CD$151:$DC$151,0)),0)</f>
        <v>0</v>
      </c>
      <c r="N498" s="241">
        <f ca="1">+IFERROR(INDEX('Hoja de Trabajo para listado'!$A$155:$Z$1048576,MATCH($A498,'Hoja de Trabajo para listado'!$A$155:$A$1048576,0),MATCH((CUADRO!N$4&amp;$E498),'Hoja de Trabajo para listado'!$A$151:$Z$151,0)),0)+IFERROR(INDEX('Hoja de Trabajo para listado'!$AB$155:$BA$1048576,MATCH($A498,'Hoja de Trabajo para listado'!$AB$155:$AB$1048576,0),MATCH((CUADRO!N$4&amp;$E498),'Hoja de Trabajo para listado'!$AB$151:$BA$151,0)),0)+IFERROR(INDEX('Hoja de Trabajo para listado'!$BC$155:$CB$1048576,MATCH($A498,'Hoja de Trabajo para listado'!$BC$155:$BC$1048576,0),MATCH((CUADRO!N$4&amp;$E498),'Hoja de Trabajo para listado'!$BC$151:$CB$151,0)),0)+IFERROR(INDEX('Hoja de Trabajo para listado'!$DE$153:$DG$274,MATCH($A498,'Hoja de Trabajo para listado'!$DE$153:$DE$1048576,0),MATCH((CUADRO!N$4&amp;$E498),'Hoja de Trabajo para listado'!$DE$151:$DG$151,0)),0)+IFERROR(INDEX('Hoja de Trabajo para listado'!$CD$155:$DC$1048576,MATCH($A498,'Hoja de Trabajo para listado'!$CD$155:$CD$1048576,0),MATCH((CUADRO!N$4&amp;$E498),'Hoja de Trabajo para listado'!$CD$151:$DC$151,0)),0)</f>
        <v>0</v>
      </c>
      <c r="O498" s="241">
        <f ca="1">+IFERROR(INDEX('Hoja de Trabajo para listado'!$A$155:$Z$1048576,MATCH($A498,'Hoja de Trabajo para listado'!$A$155:$A$1048576,0),MATCH((CUADRO!O$4&amp;$E498),'Hoja de Trabajo para listado'!$A$151:$Z$151,0)),0)+IFERROR(INDEX('Hoja de Trabajo para listado'!$AB$155:$BA$1048576,MATCH($A498,'Hoja de Trabajo para listado'!$AB$155:$AB$1048576,0),MATCH((CUADRO!O$4&amp;$E498),'Hoja de Trabajo para listado'!$AB$151:$BA$151,0)),0)+IFERROR(INDEX('Hoja de Trabajo para listado'!$BC$155:$CB$1048576,MATCH($A498,'Hoja de Trabajo para listado'!$BC$155:$BC$1048576,0),MATCH((CUADRO!O$4&amp;$E498),'Hoja de Trabajo para listado'!$BC$151:$CB$151,0)),0)+IFERROR(INDEX('Hoja de Trabajo para listado'!$DE$153:$DG$274,MATCH($A498,'Hoja de Trabajo para listado'!$DE$153:$DE$1048576,0),MATCH((CUADRO!O$4&amp;$E498),'Hoja de Trabajo para listado'!$DE$151:$DG$151,0)),0)+IFERROR(INDEX('Hoja de Trabajo para listado'!$CD$155:$DC$1048576,MATCH($A498,'Hoja de Trabajo para listado'!$CD$155:$CD$1048576,0),MATCH((CUADRO!O$4&amp;$E498),'Hoja de Trabajo para listado'!$CD$151:$DC$151,0)),0)</f>
        <v>0</v>
      </c>
      <c r="P498" s="241">
        <f ca="1">+IFERROR(INDEX('Hoja de Trabajo para listado'!$A$155:$Z$1048576,MATCH($A498,'Hoja de Trabajo para listado'!$A$155:$A$1048576,0),MATCH((CUADRO!P$4&amp;$E498),'Hoja de Trabajo para listado'!$A$151:$Z$151,0)),0)+IFERROR(INDEX('Hoja de Trabajo para listado'!$AB$155:$BA$1048576,MATCH($A498,'Hoja de Trabajo para listado'!$AB$155:$AB$1048576,0),MATCH((CUADRO!P$4&amp;$E498),'Hoja de Trabajo para listado'!$AB$151:$BA$151,0)),0)+IFERROR(INDEX('Hoja de Trabajo para listado'!$BC$155:$CB$1048576,MATCH($A498,'Hoja de Trabajo para listado'!$BC$155:$BC$1048576,0),MATCH((CUADRO!P$4&amp;$E498),'Hoja de Trabajo para listado'!$BC$151:$CB$151,0)),0)+IFERROR(INDEX('Hoja de Trabajo para listado'!$DE$153:$DG$274,MATCH($A498,'Hoja de Trabajo para listado'!$DE$153:$DE$1048576,0),MATCH((CUADRO!P$4&amp;$E498),'Hoja de Trabajo para listado'!$DE$151:$DG$151,0)),0)+IFERROR(INDEX('Hoja de Trabajo para listado'!$CD$155:$DC$1048576,MATCH($A498,'Hoja de Trabajo para listado'!$CD$155:$CD$1048576,0),MATCH((CUADRO!P$4&amp;$E498),'Hoja de Trabajo para listado'!$CD$151:$DC$151,0)),0)</f>
        <v>0</v>
      </c>
      <c r="Q498" s="241">
        <f ca="1">+IFERROR(INDEX('Hoja de Trabajo para listado'!$A$155:$Z$1048576,MATCH($A498,'Hoja de Trabajo para listado'!$A$155:$A$1048576,0),MATCH((CUADRO!Q$4&amp;$E498),'Hoja de Trabajo para listado'!$A$151:$Z$151,0)),0)+IFERROR(INDEX('Hoja de Trabajo para listado'!$AB$155:$BA$1048576,MATCH($A498,'Hoja de Trabajo para listado'!$AB$155:$AB$1048576,0),MATCH((CUADRO!Q$4&amp;$E498),'Hoja de Trabajo para listado'!$AB$151:$BA$151,0)),0)+IFERROR(INDEX('Hoja de Trabajo para listado'!$BC$155:$CB$1048576,MATCH($A498,'Hoja de Trabajo para listado'!$BC$155:$BC$1048576,0),MATCH((CUADRO!Q$4&amp;$E498),'Hoja de Trabajo para listado'!$BC$151:$CB$151,0)),0)+IFERROR(INDEX('Hoja de Trabajo para listado'!$DE$153:$DG$274,MATCH($A498,'Hoja de Trabajo para listado'!$DE$153:$DE$1048576,0),MATCH((CUADRO!Q$4&amp;$E498),'Hoja de Trabajo para listado'!$DE$151:$DG$151,0)),0)+IFERROR(INDEX('Hoja de Trabajo para listado'!$CD$155:$DC$1048576,MATCH($A498,'Hoja de Trabajo para listado'!$CD$155:$CD$1048576,0),MATCH((CUADRO!Q$4&amp;$E498),'Hoja de Trabajo para listado'!$CD$151:$DC$151,0)),0)</f>
        <v>0</v>
      </c>
      <c r="R498" s="241">
        <f t="shared" ca="1" si="14"/>
        <v>0</v>
      </c>
      <c r="S498" s="247">
        <f ca="1">+R497+R498</f>
        <v>0</v>
      </c>
      <c r="T498" s="241">
        <f ca="1">+S498</f>
        <v>0</v>
      </c>
      <c r="U498" s="240">
        <f t="shared" si="15"/>
        <v>2</v>
      </c>
    </row>
    <row r="499" spans="1:21" customFormat="1" ht="15" hidden="1" customHeight="1">
      <c r="A499" s="32">
        <v>1201</v>
      </c>
      <c r="B499" s="381">
        <f>+A499</f>
        <v>1201</v>
      </c>
      <c r="C499" s="245" t="str">
        <f>+VLOOKUP(A499,bd_lista!$A$3:$C$592,3,FALSE)</f>
        <v>Gobierno Autónomo Municipal de La Paz</v>
      </c>
      <c r="D499" s="383" t="str">
        <f>+C499</f>
        <v>Gobierno Autónomo Municipal de La Paz</v>
      </c>
      <c r="E499" s="240" t="s">
        <v>683</v>
      </c>
      <c r="F499" s="241">
        <f ca="1">+IFERROR(INDEX('Hoja de Trabajo para listado'!$A$155:$Z$1048576,MATCH($A499,'Hoja de Trabajo para listado'!$A$155:$A$1048576,0),MATCH((CUADRO!F$4&amp;$E499),'Hoja de Trabajo para listado'!$A$151:$Z$151,0)),0)+IFERROR(INDEX('Hoja de Trabajo para listado'!$AB$155:$BA$1048576,MATCH($A499,'Hoja de Trabajo para listado'!$AB$155:$AB$1048576,0),MATCH((CUADRO!F$4&amp;$E499),'Hoja de Trabajo para listado'!$AB$151:$BA$151,0)),0)+IFERROR(INDEX('Hoja de Trabajo para listado'!$BC$155:$CB$1048576,MATCH($A499,'Hoja de Trabajo para listado'!$BC$155:$BC$1048576,0),MATCH((CUADRO!F$4&amp;$E499),'Hoja de Trabajo para listado'!$BC$151:$CB$151,0)),0)+IFERROR(INDEX('Hoja de Trabajo para listado'!$DE$153:$DG$274,MATCH($A499,'Hoja de Trabajo para listado'!$DE$153:$DE$1048576,0),MATCH((CUADRO!F$4&amp;$E499),'Hoja de Trabajo para listado'!$DE$151:$DG$151,0)),0)+IFERROR(INDEX('Hoja de Trabajo para listado'!$CD$155:$DC$1048576,MATCH($A499,'Hoja de Trabajo para listado'!$CD$155:$CD$1048576,0),MATCH((CUADRO!F$4&amp;$E499),'Hoja de Trabajo para listado'!$CD$151:$DC$151,0)),0)</f>
        <v>0</v>
      </c>
      <c r="G499" s="241">
        <f ca="1">+IFERROR(INDEX('Hoja de Trabajo para listado'!$A$155:$Z$1048576,MATCH($A499,'Hoja de Trabajo para listado'!$A$155:$A$1048576,0),MATCH((CUADRO!G$4&amp;$E499),'Hoja de Trabajo para listado'!$A$151:$Z$151,0)),0)+IFERROR(INDEX('Hoja de Trabajo para listado'!$AB$155:$BA$1048576,MATCH($A499,'Hoja de Trabajo para listado'!$AB$155:$AB$1048576,0),MATCH((CUADRO!G$4&amp;$E499),'Hoja de Trabajo para listado'!$AB$151:$BA$151,0)),0)+IFERROR(INDEX('Hoja de Trabajo para listado'!$BC$155:$CB$1048576,MATCH($A499,'Hoja de Trabajo para listado'!$BC$155:$BC$1048576,0),MATCH((CUADRO!G$4&amp;$E499),'Hoja de Trabajo para listado'!$BC$151:$CB$151,0)),0)+IFERROR(INDEX('Hoja de Trabajo para listado'!$DE$153:$DG$274,MATCH($A499,'Hoja de Trabajo para listado'!$DE$153:$DE$1048576,0),MATCH((CUADRO!G$4&amp;$E499),'Hoja de Trabajo para listado'!$DE$151:$DG$151,0)),0)+IFERROR(INDEX('Hoja de Trabajo para listado'!$CD$155:$DC$1048576,MATCH($A499,'Hoja de Trabajo para listado'!$CD$155:$CD$1048576,0),MATCH((CUADRO!G$4&amp;$E499),'Hoja de Trabajo para listado'!$CD$151:$DC$151,0)),0)</f>
        <v>0</v>
      </c>
      <c r="H499" s="241">
        <f ca="1">+IFERROR(INDEX('Hoja de Trabajo para listado'!$A$155:$Z$1048576,MATCH($A499,'Hoja de Trabajo para listado'!$A$155:$A$1048576,0),MATCH((CUADRO!H$4&amp;$E499),'Hoja de Trabajo para listado'!$A$151:$Z$151,0)),0)+IFERROR(INDEX('Hoja de Trabajo para listado'!$AB$155:$BA$1048576,MATCH($A499,'Hoja de Trabajo para listado'!$AB$155:$AB$1048576,0),MATCH((CUADRO!H$4&amp;$E499),'Hoja de Trabajo para listado'!$AB$151:$BA$151,0)),0)+IFERROR(INDEX('Hoja de Trabajo para listado'!$BC$155:$CB$1048576,MATCH($A499,'Hoja de Trabajo para listado'!$BC$155:$BC$1048576,0),MATCH((CUADRO!H$4&amp;$E499),'Hoja de Trabajo para listado'!$BC$151:$CB$151,0)),0)+IFERROR(INDEX('Hoja de Trabajo para listado'!$DE$153:$DG$274,MATCH($A499,'Hoja de Trabajo para listado'!$DE$153:$DE$1048576,0),MATCH((CUADRO!H$4&amp;$E499),'Hoja de Trabajo para listado'!$DE$151:$DG$151,0)),0)+IFERROR(INDEX('Hoja de Trabajo para listado'!$CD$155:$DC$1048576,MATCH($A499,'Hoja de Trabajo para listado'!$CD$155:$CD$1048576,0),MATCH((CUADRO!H$4&amp;$E499),'Hoja de Trabajo para listado'!$CD$151:$DC$151,0)),0)</f>
        <v>0</v>
      </c>
      <c r="I499" s="241">
        <f ca="1">+IFERROR(INDEX('Hoja de Trabajo para listado'!$A$155:$Z$1048576,MATCH($A499,'Hoja de Trabajo para listado'!$A$155:$A$1048576,0),MATCH((CUADRO!I$4&amp;$E499),'Hoja de Trabajo para listado'!$A$151:$Z$151,0)),0)+IFERROR(INDEX('Hoja de Trabajo para listado'!$AB$155:$BA$1048576,MATCH($A499,'Hoja de Trabajo para listado'!$AB$155:$AB$1048576,0),MATCH((CUADRO!I$4&amp;$E499),'Hoja de Trabajo para listado'!$AB$151:$BA$151,0)),0)+IFERROR(INDEX('Hoja de Trabajo para listado'!$BC$155:$CB$1048576,MATCH($A499,'Hoja de Trabajo para listado'!$BC$155:$BC$1048576,0),MATCH((CUADRO!I$4&amp;$E499),'Hoja de Trabajo para listado'!$BC$151:$CB$151,0)),0)+IFERROR(INDEX('Hoja de Trabajo para listado'!$DE$153:$DG$274,MATCH($A499,'Hoja de Trabajo para listado'!$DE$153:$DE$1048576,0),MATCH((CUADRO!I$4&amp;$E499),'Hoja de Trabajo para listado'!$DE$151:$DG$151,0)),0)+IFERROR(INDEX('Hoja de Trabajo para listado'!$CD$155:$DC$1048576,MATCH($A499,'Hoja de Trabajo para listado'!$CD$155:$CD$1048576,0),MATCH((CUADRO!I$4&amp;$E499),'Hoja de Trabajo para listado'!$CD$151:$DC$151,0)),0)</f>
        <v>0</v>
      </c>
      <c r="J499" s="241">
        <f ca="1">+IFERROR(INDEX('Hoja de Trabajo para listado'!$A$155:$Z$1048576,MATCH($A499,'Hoja de Trabajo para listado'!$A$155:$A$1048576,0),MATCH((CUADRO!J$4&amp;$E499),'Hoja de Trabajo para listado'!$A$151:$Z$151,0)),0)+IFERROR(INDEX('Hoja de Trabajo para listado'!$AB$155:$BA$1048576,MATCH($A499,'Hoja de Trabajo para listado'!$AB$155:$AB$1048576,0),MATCH((CUADRO!J$4&amp;$E499),'Hoja de Trabajo para listado'!$AB$151:$BA$151,0)),0)+IFERROR(INDEX('Hoja de Trabajo para listado'!$BC$155:$CB$1048576,MATCH($A499,'Hoja de Trabajo para listado'!$BC$155:$BC$1048576,0),MATCH((CUADRO!J$4&amp;$E499),'Hoja de Trabajo para listado'!$BC$151:$CB$151,0)),0)+IFERROR(INDEX('Hoja de Trabajo para listado'!$DE$153:$DG$274,MATCH($A499,'Hoja de Trabajo para listado'!$DE$153:$DE$1048576,0),MATCH((CUADRO!J$4&amp;$E499),'Hoja de Trabajo para listado'!$DE$151:$DG$151,0)),0)+IFERROR(INDEX('Hoja de Trabajo para listado'!$CD$155:$DC$1048576,MATCH($A499,'Hoja de Trabajo para listado'!$CD$155:$CD$1048576,0),MATCH((CUADRO!J$4&amp;$E499),'Hoja de Trabajo para listado'!$CD$151:$DC$151,0)),0)</f>
        <v>0</v>
      </c>
      <c r="K499" s="241">
        <f ca="1">+IFERROR(INDEX('Hoja de Trabajo para listado'!$A$155:$Z$1048576,MATCH($A499,'Hoja de Trabajo para listado'!$A$155:$A$1048576,0),MATCH((CUADRO!K$4&amp;$E499),'Hoja de Trabajo para listado'!$A$151:$Z$151,0)),0)+IFERROR(INDEX('Hoja de Trabajo para listado'!$AB$155:$BA$1048576,MATCH($A499,'Hoja de Trabajo para listado'!$AB$155:$AB$1048576,0),MATCH((CUADRO!K$4&amp;$E499),'Hoja de Trabajo para listado'!$AB$151:$BA$151,0)),0)+IFERROR(INDEX('Hoja de Trabajo para listado'!$BC$155:$CB$1048576,MATCH($A499,'Hoja de Trabajo para listado'!$BC$155:$BC$1048576,0),MATCH((CUADRO!K$4&amp;$E499),'Hoja de Trabajo para listado'!$BC$151:$CB$151,0)),0)+IFERROR(INDEX('Hoja de Trabajo para listado'!$DE$153:$DG$274,MATCH($A499,'Hoja de Trabajo para listado'!$DE$153:$DE$1048576,0),MATCH((CUADRO!K$4&amp;$E499),'Hoja de Trabajo para listado'!$DE$151:$DG$151,0)),0)+IFERROR(INDEX('Hoja de Trabajo para listado'!$CD$155:$DC$1048576,MATCH($A499,'Hoja de Trabajo para listado'!$CD$155:$CD$1048576,0),MATCH((CUADRO!K$4&amp;$E499),'Hoja de Trabajo para listado'!$CD$151:$DC$151,0)),0)</f>
        <v>0</v>
      </c>
      <c r="L499" s="241">
        <f ca="1">+IFERROR(INDEX('Hoja de Trabajo para listado'!$A$155:$Z$1048576,MATCH($A499,'Hoja de Trabajo para listado'!$A$155:$A$1048576,0),MATCH((CUADRO!L$4&amp;$E499),'Hoja de Trabajo para listado'!$A$151:$Z$151,0)),0)+IFERROR(INDEX('Hoja de Trabajo para listado'!$AB$155:$BA$1048576,MATCH($A499,'Hoja de Trabajo para listado'!$AB$155:$AB$1048576,0),MATCH((CUADRO!L$4&amp;$E499),'Hoja de Trabajo para listado'!$AB$151:$BA$151,0)),0)+IFERROR(INDEX('Hoja de Trabajo para listado'!$BC$155:$CB$1048576,MATCH($A499,'Hoja de Trabajo para listado'!$BC$155:$BC$1048576,0),MATCH((CUADRO!L$4&amp;$E499),'Hoja de Trabajo para listado'!$BC$151:$CB$151,0)),0)+IFERROR(INDEX('Hoja de Trabajo para listado'!$DE$153:$DG$274,MATCH($A499,'Hoja de Trabajo para listado'!$DE$153:$DE$1048576,0),MATCH((CUADRO!L$4&amp;$E499),'Hoja de Trabajo para listado'!$DE$151:$DG$151,0)),0)+IFERROR(INDEX('Hoja de Trabajo para listado'!$CD$155:$DC$1048576,MATCH($A499,'Hoja de Trabajo para listado'!$CD$155:$CD$1048576,0),MATCH((CUADRO!L$4&amp;$E499),'Hoja de Trabajo para listado'!$CD$151:$DC$151,0)),0)</f>
        <v>0</v>
      </c>
      <c r="M499" s="241">
        <f ca="1">+IFERROR(INDEX('Hoja de Trabajo para listado'!$A$155:$Z$1048576,MATCH($A499,'Hoja de Trabajo para listado'!$A$155:$A$1048576,0),MATCH((CUADRO!M$4&amp;$E499),'Hoja de Trabajo para listado'!$A$151:$Z$151,0)),0)+IFERROR(INDEX('Hoja de Trabajo para listado'!$AB$155:$BA$1048576,MATCH($A499,'Hoja de Trabajo para listado'!$AB$155:$AB$1048576,0),MATCH((CUADRO!M$4&amp;$E499),'Hoja de Trabajo para listado'!$AB$151:$BA$151,0)),0)+IFERROR(INDEX('Hoja de Trabajo para listado'!$BC$155:$CB$1048576,MATCH($A499,'Hoja de Trabajo para listado'!$BC$155:$BC$1048576,0),MATCH((CUADRO!M$4&amp;$E499),'Hoja de Trabajo para listado'!$BC$151:$CB$151,0)),0)+IFERROR(INDEX('Hoja de Trabajo para listado'!$DE$153:$DG$274,MATCH($A499,'Hoja de Trabajo para listado'!$DE$153:$DE$1048576,0),MATCH((CUADRO!M$4&amp;$E499),'Hoja de Trabajo para listado'!$DE$151:$DG$151,0)),0)+IFERROR(INDEX('Hoja de Trabajo para listado'!$CD$155:$DC$1048576,MATCH($A499,'Hoja de Trabajo para listado'!$CD$155:$CD$1048576,0),MATCH((CUADRO!M$4&amp;$E499),'Hoja de Trabajo para listado'!$CD$151:$DC$151,0)),0)</f>
        <v>0</v>
      </c>
      <c r="N499" s="241">
        <f ca="1">+IFERROR(INDEX('Hoja de Trabajo para listado'!$A$155:$Z$1048576,MATCH($A499,'Hoja de Trabajo para listado'!$A$155:$A$1048576,0),MATCH((CUADRO!N$4&amp;$E499),'Hoja de Trabajo para listado'!$A$151:$Z$151,0)),0)+IFERROR(INDEX('Hoja de Trabajo para listado'!$AB$155:$BA$1048576,MATCH($A499,'Hoja de Trabajo para listado'!$AB$155:$AB$1048576,0),MATCH((CUADRO!N$4&amp;$E499),'Hoja de Trabajo para listado'!$AB$151:$BA$151,0)),0)+IFERROR(INDEX('Hoja de Trabajo para listado'!$BC$155:$CB$1048576,MATCH($A499,'Hoja de Trabajo para listado'!$BC$155:$BC$1048576,0),MATCH((CUADRO!N$4&amp;$E499),'Hoja de Trabajo para listado'!$BC$151:$CB$151,0)),0)+IFERROR(INDEX('Hoja de Trabajo para listado'!$DE$153:$DG$274,MATCH($A499,'Hoja de Trabajo para listado'!$DE$153:$DE$1048576,0),MATCH((CUADRO!N$4&amp;$E499),'Hoja de Trabajo para listado'!$DE$151:$DG$151,0)),0)+IFERROR(INDEX('Hoja de Trabajo para listado'!$CD$155:$DC$1048576,MATCH($A499,'Hoja de Trabajo para listado'!$CD$155:$CD$1048576,0),MATCH((CUADRO!N$4&amp;$E499),'Hoja de Trabajo para listado'!$CD$151:$DC$151,0)),0)</f>
        <v>0</v>
      </c>
      <c r="O499" s="241">
        <f ca="1">+IFERROR(INDEX('Hoja de Trabajo para listado'!$A$155:$Z$1048576,MATCH($A499,'Hoja de Trabajo para listado'!$A$155:$A$1048576,0),MATCH((CUADRO!O$4&amp;$E499),'Hoja de Trabajo para listado'!$A$151:$Z$151,0)),0)+IFERROR(INDEX('Hoja de Trabajo para listado'!$AB$155:$BA$1048576,MATCH($A499,'Hoja de Trabajo para listado'!$AB$155:$AB$1048576,0),MATCH((CUADRO!O$4&amp;$E499),'Hoja de Trabajo para listado'!$AB$151:$BA$151,0)),0)+IFERROR(INDEX('Hoja de Trabajo para listado'!$BC$155:$CB$1048576,MATCH($A499,'Hoja de Trabajo para listado'!$BC$155:$BC$1048576,0),MATCH((CUADRO!O$4&amp;$E499),'Hoja de Trabajo para listado'!$BC$151:$CB$151,0)),0)+IFERROR(INDEX('Hoja de Trabajo para listado'!$DE$153:$DG$274,MATCH($A499,'Hoja de Trabajo para listado'!$DE$153:$DE$1048576,0),MATCH((CUADRO!O$4&amp;$E499),'Hoja de Trabajo para listado'!$DE$151:$DG$151,0)),0)+IFERROR(INDEX('Hoja de Trabajo para listado'!$CD$155:$DC$1048576,MATCH($A499,'Hoja de Trabajo para listado'!$CD$155:$CD$1048576,0),MATCH((CUADRO!O$4&amp;$E499),'Hoja de Trabajo para listado'!$CD$151:$DC$151,0)),0)</f>
        <v>0</v>
      </c>
      <c r="P499" s="241">
        <f ca="1">+IFERROR(INDEX('Hoja de Trabajo para listado'!$A$155:$Z$1048576,MATCH($A499,'Hoja de Trabajo para listado'!$A$155:$A$1048576,0),MATCH((CUADRO!P$4&amp;$E499),'Hoja de Trabajo para listado'!$A$151:$Z$151,0)),0)+IFERROR(INDEX('Hoja de Trabajo para listado'!$AB$155:$BA$1048576,MATCH($A499,'Hoja de Trabajo para listado'!$AB$155:$AB$1048576,0),MATCH((CUADRO!P$4&amp;$E499),'Hoja de Trabajo para listado'!$AB$151:$BA$151,0)),0)+IFERROR(INDEX('Hoja de Trabajo para listado'!$BC$155:$CB$1048576,MATCH($A499,'Hoja de Trabajo para listado'!$BC$155:$BC$1048576,0),MATCH((CUADRO!P$4&amp;$E499),'Hoja de Trabajo para listado'!$BC$151:$CB$151,0)),0)+IFERROR(INDEX('Hoja de Trabajo para listado'!$DE$153:$DG$274,MATCH($A499,'Hoja de Trabajo para listado'!$DE$153:$DE$1048576,0),MATCH((CUADRO!P$4&amp;$E499),'Hoja de Trabajo para listado'!$DE$151:$DG$151,0)),0)+IFERROR(INDEX('Hoja de Trabajo para listado'!$CD$155:$DC$1048576,MATCH($A499,'Hoja de Trabajo para listado'!$CD$155:$CD$1048576,0),MATCH((CUADRO!P$4&amp;$E499),'Hoja de Trabajo para listado'!$CD$151:$DC$151,0)),0)</f>
        <v>0</v>
      </c>
      <c r="Q499" s="241">
        <f ca="1">+IFERROR(INDEX('Hoja de Trabajo para listado'!$A$155:$Z$1048576,MATCH($A499,'Hoja de Trabajo para listado'!$A$155:$A$1048576,0),MATCH((CUADRO!Q$4&amp;$E499),'Hoja de Trabajo para listado'!$A$151:$Z$151,0)),0)+IFERROR(INDEX('Hoja de Trabajo para listado'!$AB$155:$BA$1048576,MATCH($A499,'Hoja de Trabajo para listado'!$AB$155:$AB$1048576,0),MATCH((CUADRO!Q$4&amp;$E499),'Hoja de Trabajo para listado'!$AB$151:$BA$151,0)),0)+IFERROR(INDEX('Hoja de Trabajo para listado'!$BC$155:$CB$1048576,MATCH($A499,'Hoja de Trabajo para listado'!$BC$155:$BC$1048576,0),MATCH((CUADRO!Q$4&amp;$E499),'Hoja de Trabajo para listado'!$BC$151:$CB$151,0)),0)+IFERROR(INDEX('Hoja de Trabajo para listado'!$DE$153:$DG$274,MATCH($A499,'Hoja de Trabajo para listado'!$DE$153:$DE$1048576,0),MATCH((CUADRO!Q$4&amp;$E499),'Hoja de Trabajo para listado'!$DE$151:$DG$151,0)),0)+IFERROR(INDEX('Hoja de Trabajo para listado'!$CD$155:$DC$1048576,MATCH($A499,'Hoja de Trabajo para listado'!$CD$155:$CD$1048576,0),MATCH((CUADRO!Q$4&amp;$E499),'Hoja de Trabajo para listado'!$CD$151:$DC$151,0)),0)</f>
        <v>0</v>
      </c>
      <c r="R499" s="241">
        <f t="shared" ca="1" si="14"/>
        <v>0</v>
      </c>
      <c r="S499" s="247"/>
      <c r="T499" s="241">
        <f ca="1">+T500</f>
        <v>0</v>
      </c>
      <c r="U499" s="240">
        <f t="shared" si="15"/>
        <v>1</v>
      </c>
    </row>
    <row r="500" spans="1:21" customFormat="1" ht="15" hidden="1" customHeight="1">
      <c r="A500" s="32">
        <v>1201</v>
      </c>
      <c r="B500" s="382"/>
      <c r="C500" s="245" t="str">
        <f>+VLOOKUP(A500,bd_lista!$A$3:$C$592,3,FALSE)</f>
        <v>Gobierno Autónomo Municipal de La Paz</v>
      </c>
      <c r="D500" s="384"/>
      <c r="E500" s="242" t="s">
        <v>684</v>
      </c>
      <c r="F500" s="241">
        <f ca="1">+IFERROR(INDEX('Hoja de Trabajo para listado'!$A$155:$Z$1048576,MATCH($A500,'Hoja de Trabajo para listado'!$A$155:$A$1048576,0),MATCH((CUADRO!F$4&amp;$E500),'Hoja de Trabajo para listado'!$A$151:$Z$151,0)),0)+IFERROR(INDEX('Hoja de Trabajo para listado'!$AB$155:$BA$1048576,MATCH($A500,'Hoja de Trabajo para listado'!$AB$155:$AB$1048576,0),MATCH((CUADRO!F$4&amp;$E500),'Hoja de Trabajo para listado'!$AB$151:$BA$151,0)),0)+IFERROR(INDEX('Hoja de Trabajo para listado'!$BC$155:$CB$1048576,MATCH($A500,'Hoja de Trabajo para listado'!$BC$155:$BC$1048576,0),MATCH((CUADRO!F$4&amp;$E500),'Hoja de Trabajo para listado'!$BC$151:$CB$151,0)),0)+IFERROR(INDEX('Hoja de Trabajo para listado'!$DE$153:$DG$274,MATCH($A500,'Hoja de Trabajo para listado'!$DE$153:$DE$1048576,0),MATCH((CUADRO!F$4&amp;$E500),'Hoja de Trabajo para listado'!$DE$151:$DG$151,0)),0)+IFERROR(INDEX('Hoja de Trabajo para listado'!$CD$155:$DC$1048576,MATCH($A500,'Hoja de Trabajo para listado'!$CD$155:$CD$1048576,0),MATCH((CUADRO!F$4&amp;$E500),'Hoja de Trabajo para listado'!$CD$151:$DC$151,0)),0)</f>
        <v>0</v>
      </c>
      <c r="G500" s="241">
        <f ca="1">+IFERROR(INDEX('Hoja de Trabajo para listado'!$A$155:$Z$1048576,MATCH($A500,'Hoja de Trabajo para listado'!$A$155:$A$1048576,0),MATCH((CUADRO!G$4&amp;$E500),'Hoja de Trabajo para listado'!$A$151:$Z$151,0)),0)+IFERROR(INDEX('Hoja de Trabajo para listado'!$AB$155:$BA$1048576,MATCH($A500,'Hoja de Trabajo para listado'!$AB$155:$AB$1048576,0),MATCH((CUADRO!G$4&amp;$E500),'Hoja de Trabajo para listado'!$AB$151:$BA$151,0)),0)+IFERROR(INDEX('Hoja de Trabajo para listado'!$BC$155:$CB$1048576,MATCH($A500,'Hoja de Trabajo para listado'!$BC$155:$BC$1048576,0),MATCH((CUADRO!G$4&amp;$E500),'Hoja de Trabajo para listado'!$BC$151:$CB$151,0)),0)+IFERROR(INDEX('Hoja de Trabajo para listado'!$DE$153:$DG$274,MATCH($A500,'Hoja de Trabajo para listado'!$DE$153:$DE$1048576,0),MATCH((CUADRO!G$4&amp;$E500),'Hoja de Trabajo para listado'!$DE$151:$DG$151,0)),0)+IFERROR(INDEX('Hoja de Trabajo para listado'!$CD$155:$DC$1048576,MATCH($A500,'Hoja de Trabajo para listado'!$CD$155:$CD$1048576,0),MATCH((CUADRO!G$4&amp;$E500),'Hoja de Trabajo para listado'!$CD$151:$DC$151,0)),0)</f>
        <v>0</v>
      </c>
      <c r="H500" s="241">
        <f ca="1">+IFERROR(INDEX('Hoja de Trabajo para listado'!$A$155:$Z$1048576,MATCH($A500,'Hoja de Trabajo para listado'!$A$155:$A$1048576,0),MATCH((CUADRO!H$4&amp;$E500),'Hoja de Trabajo para listado'!$A$151:$Z$151,0)),0)+IFERROR(INDEX('Hoja de Trabajo para listado'!$AB$155:$BA$1048576,MATCH($A500,'Hoja de Trabajo para listado'!$AB$155:$AB$1048576,0),MATCH((CUADRO!H$4&amp;$E500),'Hoja de Trabajo para listado'!$AB$151:$BA$151,0)),0)+IFERROR(INDEX('Hoja de Trabajo para listado'!$BC$155:$CB$1048576,MATCH($A500,'Hoja de Trabajo para listado'!$BC$155:$BC$1048576,0),MATCH((CUADRO!H$4&amp;$E500),'Hoja de Trabajo para listado'!$BC$151:$CB$151,0)),0)+IFERROR(INDEX('Hoja de Trabajo para listado'!$DE$153:$DG$274,MATCH($A500,'Hoja de Trabajo para listado'!$DE$153:$DE$1048576,0),MATCH((CUADRO!H$4&amp;$E500),'Hoja de Trabajo para listado'!$DE$151:$DG$151,0)),0)+IFERROR(INDEX('Hoja de Trabajo para listado'!$CD$155:$DC$1048576,MATCH($A500,'Hoja de Trabajo para listado'!$CD$155:$CD$1048576,0),MATCH((CUADRO!H$4&amp;$E500),'Hoja de Trabajo para listado'!$CD$151:$DC$151,0)),0)</f>
        <v>0</v>
      </c>
      <c r="I500" s="241">
        <f ca="1">+IFERROR(INDEX('Hoja de Trabajo para listado'!$A$155:$Z$1048576,MATCH($A500,'Hoja de Trabajo para listado'!$A$155:$A$1048576,0),MATCH((CUADRO!I$4&amp;$E500),'Hoja de Trabajo para listado'!$A$151:$Z$151,0)),0)+IFERROR(INDEX('Hoja de Trabajo para listado'!$AB$155:$BA$1048576,MATCH($A500,'Hoja de Trabajo para listado'!$AB$155:$AB$1048576,0),MATCH((CUADRO!I$4&amp;$E500),'Hoja de Trabajo para listado'!$AB$151:$BA$151,0)),0)+IFERROR(INDEX('Hoja de Trabajo para listado'!$BC$155:$CB$1048576,MATCH($A500,'Hoja de Trabajo para listado'!$BC$155:$BC$1048576,0),MATCH((CUADRO!I$4&amp;$E500),'Hoja de Trabajo para listado'!$BC$151:$CB$151,0)),0)+IFERROR(INDEX('Hoja de Trabajo para listado'!$DE$153:$DG$274,MATCH($A500,'Hoja de Trabajo para listado'!$DE$153:$DE$1048576,0),MATCH((CUADRO!I$4&amp;$E500),'Hoja de Trabajo para listado'!$DE$151:$DG$151,0)),0)+IFERROR(INDEX('Hoja de Trabajo para listado'!$CD$155:$DC$1048576,MATCH($A500,'Hoja de Trabajo para listado'!$CD$155:$CD$1048576,0),MATCH((CUADRO!I$4&amp;$E500),'Hoja de Trabajo para listado'!$CD$151:$DC$151,0)),0)</f>
        <v>0</v>
      </c>
      <c r="J500" s="241">
        <f ca="1">+IFERROR(INDEX('Hoja de Trabajo para listado'!$A$155:$Z$1048576,MATCH($A500,'Hoja de Trabajo para listado'!$A$155:$A$1048576,0),MATCH((CUADRO!J$4&amp;$E500),'Hoja de Trabajo para listado'!$A$151:$Z$151,0)),0)+IFERROR(INDEX('Hoja de Trabajo para listado'!$AB$155:$BA$1048576,MATCH($A500,'Hoja de Trabajo para listado'!$AB$155:$AB$1048576,0),MATCH((CUADRO!J$4&amp;$E500),'Hoja de Trabajo para listado'!$AB$151:$BA$151,0)),0)+IFERROR(INDEX('Hoja de Trabajo para listado'!$BC$155:$CB$1048576,MATCH($A500,'Hoja de Trabajo para listado'!$BC$155:$BC$1048576,0),MATCH((CUADRO!J$4&amp;$E500),'Hoja de Trabajo para listado'!$BC$151:$CB$151,0)),0)+IFERROR(INDEX('Hoja de Trabajo para listado'!$DE$153:$DG$274,MATCH($A500,'Hoja de Trabajo para listado'!$DE$153:$DE$1048576,0),MATCH((CUADRO!J$4&amp;$E500),'Hoja de Trabajo para listado'!$DE$151:$DG$151,0)),0)+IFERROR(INDEX('Hoja de Trabajo para listado'!$CD$155:$DC$1048576,MATCH($A500,'Hoja de Trabajo para listado'!$CD$155:$CD$1048576,0),MATCH((CUADRO!J$4&amp;$E500),'Hoja de Trabajo para listado'!$CD$151:$DC$151,0)),0)</f>
        <v>0</v>
      </c>
      <c r="K500" s="241">
        <f ca="1">+IFERROR(INDEX('Hoja de Trabajo para listado'!$A$155:$Z$1048576,MATCH($A500,'Hoja de Trabajo para listado'!$A$155:$A$1048576,0),MATCH((CUADRO!K$4&amp;$E500),'Hoja de Trabajo para listado'!$A$151:$Z$151,0)),0)+IFERROR(INDEX('Hoja de Trabajo para listado'!$AB$155:$BA$1048576,MATCH($A500,'Hoja de Trabajo para listado'!$AB$155:$AB$1048576,0),MATCH((CUADRO!K$4&amp;$E500),'Hoja de Trabajo para listado'!$AB$151:$BA$151,0)),0)+IFERROR(INDEX('Hoja de Trabajo para listado'!$BC$155:$CB$1048576,MATCH($A500,'Hoja de Trabajo para listado'!$BC$155:$BC$1048576,0),MATCH((CUADRO!K$4&amp;$E500),'Hoja de Trabajo para listado'!$BC$151:$CB$151,0)),0)+IFERROR(INDEX('Hoja de Trabajo para listado'!$DE$153:$DG$274,MATCH($A500,'Hoja de Trabajo para listado'!$DE$153:$DE$1048576,0),MATCH((CUADRO!K$4&amp;$E500),'Hoja de Trabajo para listado'!$DE$151:$DG$151,0)),0)+IFERROR(INDEX('Hoja de Trabajo para listado'!$CD$155:$DC$1048576,MATCH($A500,'Hoja de Trabajo para listado'!$CD$155:$CD$1048576,0),MATCH((CUADRO!K$4&amp;$E500),'Hoja de Trabajo para listado'!$CD$151:$DC$151,0)),0)</f>
        <v>0</v>
      </c>
      <c r="L500" s="241">
        <f ca="1">+IFERROR(INDEX('Hoja de Trabajo para listado'!$A$155:$Z$1048576,MATCH($A500,'Hoja de Trabajo para listado'!$A$155:$A$1048576,0),MATCH((CUADRO!L$4&amp;$E500),'Hoja de Trabajo para listado'!$A$151:$Z$151,0)),0)+IFERROR(INDEX('Hoja de Trabajo para listado'!$AB$155:$BA$1048576,MATCH($A500,'Hoja de Trabajo para listado'!$AB$155:$AB$1048576,0),MATCH((CUADRO!L$4&amp;$E500),'Hoja de Trabajo para listado'!$AB$151:$BA$151,0)),0)+IFERROR(INDEX('Hoja de Trabajo para listado'!$BC$155:$CB$1048576,MATCH($A500,'Hoja de Trabajo para listado'!$BC$155:$BC$1048576,0),MATCH((CUADRO!L$4&amp;$E500),'Hoja de Trabajo para listado'!$BC$151:$CB$151,0)),0)+IFERROR(INDEX('Hoja de Trabajo para listado'!$DE$153:$DG$274,MATCH($A500,'Hoja de Trabajo para listado'!$DE$153:$DE$1048576,0),MATCH((CUADRO!L$4&amp;$E500),'Hoja de Trabajo para listado'!$DE$151:$DG$151,0)),0)+IFERROR(INDEX('Hoja de Trabajo para listado'!$CD$155:$DC$1048576,MATCH($A500,'Hoja de Trabajo para listado'!$CD$155:$CD$1048576,0),MATCH((CUADRO!L$4&amp;$E500),'Hoja de Trabajo para listado'!$CD$151:$DC$151,0)),0)</f>
        <v>0</v>
      </c>
      <c r="M500" s="241">
        <f ca="1">+IFERROR(INDEX('Hoja de Trabajo para listado'!$A$155:$Z$1048576,MATCH($A500,'Hoja de Trabajo para listado'!$A$155:$A$1048576,0),MATCH((CUADRO!M$4&amp;$E500),'Hoja de Trabajo para listado'!$A$151:$Z$151,0)),0)+IFERROR(INDEX('Hoja de Trabajo para listado'!$AB$155:$BA$1048576,MATCH($A500,'Hoja de Trabajo para listado'!$AB$155:$AB$1048576,0),MATCH((CUADRO!M$4&amp;$E500),'Hoja de Trabajo para listado'!$AB$151:$BA$151,0)),0)+IFERROR(INDEX('Hoja de Trabajo para listado'!$BC$155:$CB$1048576,MATCH($A500,'Hoja de Trabajo para listado'!$BC$155:$BC$1048576,0),MATCH((CUADRO!M$4&amp;$E500),'Hoja de Trabajo para listado'!$BC$151:$CB$151,0)),0)+IFERROR(INDEX('Hoja de Trabajo para listado'!$DE$153:$DG$274,MATCH($A500,'Hoja de Trabajo para listado'!$DE$153:$DE$1048576,0),MATCH((CUADRO!M$4&amp;$E500),'Hoja de Trabajo para listado'!$DE$151:$DG$151,0)),0)+IFERROR(INDEX('Hoja de Trabajo para listado'!$CD$155:$DC$1048576,MATCH($A500,'Hoja de Trabajo para listado'!$CD$155:$CD$1048576,0),MATCH((CUADRO!M$4&amp;$E500),'Hoja de Trabajo para listado'!$CD$151:$DC$151,0)),0)</f>
        <v>0</v>
      </c>
      <c r="N500" s="241">
        <f ca="1">+IFERROR(INDEX('Hoja de Trabajo para listado'!$A$155:$Z$1048576,MATCH($A500,'Hoja de Trabajo para listado'!$A$155:$A$1048576,0),MATCH((CUADRO!N$4&amp;$E500),'Hoja de Trabajo para listado'!$A$151:$Z$151,0)),0)+IFERROR(INDEX('Hoja de Trabajo para listado'!$AB$155:$BA$1048576,MATCH($A500,'Hoja de Trabajo para listado'!$AB$155:$AB$1048576,0),MATCH((CUADRO!N$4&amp;$E500),'Hoja de Trabajo para listado'!$AB$151:$BA$151,0)),0)+IFERROR(INDEX('Hoja de Trabajo para listado'!$BC$155:$CB$1048576,MATCH($A500,'Hoja de Trabajo para listado'!$BC$155:$BC$1048576,0),MATCH((CUADRO!N$4&amp;$E500),'Hoja de Trabajo para listado'!$BC$151:$CB$151,0)),0)+IFERROR(INDEX('Hoja de Trabajo para listado'!$DE$153:$DG$274,MATCH($A500,'Hoja de Trabajo para listado'!$DE$153:$DE$1048576,0),MATCH((CUADRO!N$4&amp;$E500),'Hoja de Trabajo para listado'!$DE$151:$DG$151,0)),0)+IFERROR(INDEX('Hoja de Trabajo para listado'!$CD$155:$DC$1048576,MATCH($A500,'Hoja de Trabajo para listado'!$CD$155:$CD$1048576,0),MATCH((CUADRO!N$4&amp;$E500),'Hoja de Trabajo para listado'!$CD$151:$DC$151,0)),0)</f>
        <v>0</v>
      </c>
      <c r="O500" s="241">
        <f ca="1">+IFERROR(INDEX('Hoja de Trabajo para listado'!$A$155:$Z$1048576,MATCH($A500,'Hoja de Trabajo para listado'!$A$155:$A$1048576,0),MATCH((CUADRO!O$4&amp;$E500),'Hoja de Trabajo para listado'!$A$151:$Z$151,0)),0)+IFERROR(INDEX('Hoja de Trabajo para listado'!$AB$155:$BA$1048576,MATCH($A500,'Hoja de Trabajo para listado'!$AB$155:$AB$1048576,0),MATCH((CUADRO!O$4&amp;$E500),'Hoja de Trabajo para listado'!$AB$151:$BA$151,0)),0)+IFERROR(INDEX('Hoja de Trabajo para listado'!$BC$155:$CB$1048576,MATCH($A500,'Hoja de Trabajo para listado'!$BC$155:$BC$1048576,0),MATCH((CUADRO!O$4&amp;$E500),'Hoja de Trabajo para listado'!$BC$151:$CB$151,0)),0)+IFERROR(INDEX('Hoja de Trabajo para listado'!$DE$153:$DG$274,MATCH($A500,'Hoja de Trabajo para listado'!$DE$153:$DE$1048576,0),MATCH((CUADRO!O$4&amp;$E500),'Hoja de Trabajo para listado'!$DE$151:$DG$151,0)),0)+IFERROR(INDEX('Hoja de Trabajo para listado'!$CD$155:$DC$1048576,MATCH($A500,'Hoja de Trabajo para listado'!$CD$155:$CD$1048576,0),MATCH((CUADRO!O$4&amp;$E500),'Hoja de Trabajo para listado'!$CD$151:$DC$151,0)),0)</f>
        <v>0</v>
      </c>
      <c r="P500" s="241">
        <f ca="1">+IFERROR(INDEX('Hoja de Trabajo para listado'!$A$155:$Z$1048576,MATCH($A500,'Hoja de Trabajo para listado'!$A$155:$A$1048576,0),MATCH((CUADRO!P$4&amp;$E500),'Hoja de Trabajo para listado'!$A$151:$Z$151,0)),0)+IFERROR(INDEX('Hoja de Trabajo para listado'!$AB$155:$BA$1048576,MATCH($A500,'Hoja de Trabajo para listado'!$AB$155:$AB$1048576,0),MATCH((CUADRO!P$4&amp;$E500),'Hoja de Trabajo para listado'!$AB$151:$BA$151,0)),0)+IFERROR(INDEX('Hoja de Trabajo para listado'!$BC$155:$CB$1048576,MATCH($A500,'Hoja de Trabajo para listado'!$BC$155:$BC$1048576,0),MATCH((CUADRO!P$4&amp;$E500),'Hoja de Trabajo para listado'!$BC$151:$CB$151,0)),0)+IFERROR(INDEX('Hoja de Trabajo para listado'!$DE$153:$DG$274,MATCH($A500,'Hoja de Trabajo para listado'!$DE$153:$DE$1048576,0),MATCH((CUADRO!P$4&amp;$E500),'Hoja de Trabajo para listado'!$DE$151:$DG$151,0)),0)+IFERROR(INDEX('Hoja de Trabajo para listado'!$CD$155:$DC$1048576,MATCH($A500,'Hoja de Trabajo para listado'!$CD$155:$CD$1048576,0),MATCH((CUADRO!P$4&amp;$E500),'Hoja de Trabajo para listado'!$CD$151:$DC$151,0)),0)</f>
        <v>0</v>
      </c>
      <c r="Q500" s="241">
        <f ca="1">+IFERROR(INDEX('Hoja de Trabajo para listado'!$A$155:$Z$1048576,MATCH($A500,'Hoja de Trabajo para listado'!$A$155:$A$1048576,0),MATCH((CUADRO!Q$4&amp;$E500),'Hoja de Trabajo para listado'!$A$151:$Z$151,0)),0)+IFERROR(INDEX('Hoja de Trabajo para listado'!$AB$155:$BA$1048576,MATCH($A500,'Hoja de Trabajo para listado'!$AB$155:$AB$1048576,0),MATCH((CUADRO!Q$4&amp;$E500),'Hoja de Trabajo para listado'!$AB$151:$BA$151,0)),0)+IFERROR(INDEX('Hoja de Trabajo para listado'!$BC$155:$CB$1048576,MATCH($A500,'Hoja de Trabajo para listado'!$BC$155:$BC$1048576,0),MATCH((CUADRO!Q$4&amp;$E500),'Hoja de Trabajo para listado'!$BC$151:$CB$151,0)),0)+IFERROR(INDEX('Hoja de Trabajo para listado'!$DE$153:$DG$274,MATCH($A500,'Hoja de Trabajo para listado'!$DE$153:$DE$1048576,0),MATCH((CUADRO!Q$4&amp;$E500),'Hoja de Trabajo para listado'!$DE$151:$DG$151,0)),0)+IFERROR(INDEX('Hoja de Trabajo para listado'!$CD$155:$DC$1048576,MATCH($A500,'Hoja de Trabajo para listado'!$CD$155:$CD$1048576,0),MATCH((CUADRO!Q$4&amp;$E500),'Hoja de Trabajo para listado'!$CD$151:$DC$151,0)),0)</f>
        <v>0</v>
      </c>
      <c r="R500" s="241">
        <f t="shared" ca="1" si="14"/>
        <v>0</v>
      </c>
      <c r="S500" s="247">
        <f ca="1">+R499+R500</f>
        <v>0</v>
      </c>
      <c r="T500" s="241">
        <f ca="1">+S500</f>
        <v>0</v>
      </c>
      <c r="U500" s="240">
        <f t="shared" si="15"/>
        <v>2</v>
      </c>
    </row>
    <row r="501" spans="1:21" customFormat="1" ht="15" hidden="1" customHeight="1">
      <c r="A501" s="32">
        <v>1202</v>
      </c>
      <c r="B501" s="381">
        <f>+A501</f>
        <v>1202</v>
      </c>
      <c r="C501" s="245" t="str">
        <f>+VLOOKUP(A501,bd_lista!$A$3:$C$592,3,FALSE)</f>
        <v>Gobierno Autónomo Municipal de Palca</v>
      </c>
      <c r="D501" s="383" t="str">
        <f>+C501</f>
        <v>Gobierno Autónomo Municipal de Palca</v>
      </c>
      <c r="E501" s="240" t="s">
        <v>683</v>
      </c>
      <c r="F501" s="241">
        <f ca="1">+IFERROR(INDEX('Hoja de Trabajo para listado'!$A$155:$Z$1048576,MATCH($A501,'Hoja de Trabajo para listado'!$A$155:$A$1048576,0),MATCH((CUADRO!F$4&amp;$E501),'Hoja de Trabajo para listado'!$A$151:$Z$151,0)),0)+IFERROR(INDEX('Hoja de Trabajo para listado'!$AB$155:$BA$1048576,MATCH($A501,'Hoja de Trabajo para listado'!$AB$155:$AB$1048576,0),MATCH((CUADRO!F$4&amp;$E501),'Hoja de Trabajo para listado'!$AB$151:$BA$151,0)),0)+IFERROR(INDEX('Hoja de Trabajo para listado'!$BC$155:$CB$1048576,MATCH($A501,'Hoja de Trabajo para listado'!$BC$155:$BC$1048576,0),MATCH((CUADRO!F$4&amp;$E501),'Hoja de Trabajo para listado'!$BC$151:$CB$151,0)),0)+IFERROR(INDEX('Hoja de Trabajo para listado'!$DE$153:$DG$274,MATCH($A501,'Hoja de Trabajo para listado'!$DE$153:$DE$1048576,0),MATCH((CUADRO!F$4&amp;$E501),'Hoja de Trabajo para listado'!$DE$151:$DG$151,0)),0)+IFERROR(INDEX('Hoja de Trabajo para listado'!$CD$155:$DC$1048576,MATCH($A501,'Hoja de Trabajo para listado'!$CD$155:$CD$1048576,0),MATCH((CUADRO!F$4&amp;$E501),'Hoja de Trabajo para listado'!$CD$151:$DC$151,0)),0)</f>
        <v>0</v>
      </c>
      <c r="G501" s="241">
        <f ca="1">+IFERROR(INDEX('Hoja de Trabajo para listado'!$A$155:$Z$1048576,MATCH($A501,'Hoja de Trabajo para listado'!$A$155:$A$1048576,0),MATCH((CUADRO!G$4&amp;$E501),'Hoja de Trabajo para listado'!$A$151:$Z$151,0)),0)+IFERROR(INDEX('Hoja de Trabajo para listado'!$AB$155:$BA$1048576,MATCH($A501,'Hoja de Trabajo para listado'!$AB$155:$AB$1048576,0),MATCH((CUADRO!G$4&amp;$E501),'Hoja de Trabajo para listado'!$AB$151:$BA$151,0)),0)+IFERROR(INDEX('Hoja de Trabajo para listado'!$BC$155:$CB$1048576,MATCH($A501,'Hoja de Trabajo para listado'!$BC$155:$BC$1048576,0),MATCH((CUADRO!G$4&amp;$E501),'Hoja de Trabajo para listado'!$BC$151:$CB$151,0)),0)+IFERROR(INDEX('Hoja de Trabajo para listado'!$DE$153:$DG$274,MATCH($A501,'Hoja de Trabajo para listado'!$DE$153:$DE$1048576,0),MATCH((CUADRO!G$4&amp;$E501),'Hoja de Trabajo para listado'!$DE$151:$DG$151,0)),0)+IFERROR(INDEX('Hoja de Trabajo para listado'!$CD$155:$DC$1048576,MATCH($A501,'Hoja de Trabajo para listado'!$CD$155:$CD$1048576,0),MATCH((CUADRO!G$4&amp;$E501),'Hoja de Trabajo para listado'!$CD$151:$DC$151,0)),0)</f>
        <v>0</v>
      </c>
      <c r="H501" s="241">
        <f ca="1">+IFERROR(INDEX('Hoja de Trabajo para listado'!$A$155:$Z$1048576,MATCH($A501,'Hoja de Trabajo para listado'!$A$155:$A$1048576,0),MATCH((CUADRO!H$4&amp;$E501),'Hoja de Trabajo para listado'!$A$151:$Z$151,0)),0)+IFERROR(INDEX('Hoja de Trabajo para listado'!$AB$155:$BA$1048576,MATCH($A501,'Hoja de Trabajo para listado'!$AB$155:$AB$1048576,0),MATCH((CUADRO!H$4&amp;$E501),'Hoja de Trabajo para listado'!$AB$151:$BA$151,0)),0)+IFERROR(INDEX('Hoja de Trabajo para listado'!$BC$155:$CB$1048576,MATCH($A501,'Hoja de Trabajo para listado'!$BC$155:$BC$1048576,0),MATCH((CUADRO!H$4&amp;$E501),'Hoja de Trabajo para listado'!$BC$151:$CB$151,0)),0)+IFERROR(INDEX('Hoja de Trabajo para listado'!$DE$153:$DG$274,MATCH($A501,'Hoja de Trabajo para listado'!$DE$153:$DE$1048576,0),MATCH((CUADRO!H$4&amp;$E501),'Hoja de Trabajo para listado'!$DE$151:$DG$151,0)),0)+IFERROR(INDEX('Hoja de Trabajo para listado'!$CD$155:$DC$1048576,MATCH($A501,'Hoja de Trabajo para listado'!$CD$155:$CD$1048576,0),MATCH((CUADRO!H$4&amp;$E501),'Hoja de Trabajo para listado'!$CD$151:$DC$151,0)),0)</f>
        <v>0</v>
      </c>
      <c r="I501" s="241">
        <f ca="1">+IFERROR(INDEX('Hoja de Trabajo para listado'!$A$155:$Z$1048576,MATCH($A501,'Hoja de Trabajo para listado'!$A$155:$A$1048576,0),MATCH((CUADRO!I$4&amp;$E501),'Hoja de Trabajo para listado'!$A$151:$Z$151,0)),0)+IFERROR(INDEX('Hoja de Trabajo para listado'!$AB$155:$BA$1048576,MATCH($A501,'Hoja de Trabajo para listado'!$AB$155:$AB$1048576,0),MATCH((CUADRO!I$4&amp;$E501),'Hoja de Trabajo para listado'!$AB$151:$BA$151,0)),0)+IFERROR(INDEX('Hoja de Trabajo para listado'!$BC$155:$CB$1048576,MATCH($A501,'Hoja de Trabajo para listado'!$BC$155:$BC$1048576,0),MATCH((CUADRO!I$4&amp;$E501),'Hoja de Trabajo para listado'!$BC$151:$CB$151,0)),0)+IFERROR(INDEX('Hoja de Trabajo para listado'!$DE$153:$DG$274,MATCH($A501,'Hoja de Trabajo para listado'!$DE$153:$DE$1048576,0),MATCH((CUADRO!I$4&amp;$E501),'Hoja de Trabajo para listado'!$DE$151:$DG$151,0)),0)+IFERROR(INDEX('Hoja de Trabajo para listado'!$CD$155:$DC$1048576,MATCH($A501,'Hoja de Trabajo para listado'!$CD$155:$CD$1048576,0),MATCH((CUADRO!I$4&amp;$E501),'Hoja de Trabajo para listado'!$CD$151:$DC$151,0)),0)</f>
        <v>0</v>
      </c>
      <c r="J501" s="241">
        <f ca="1">+IFERROR(INDEX('Hoja de Trabajo para listado'!$A$155:$Z$1048576,MATCH($A501,'Hoja de Trabajo para listado'!$A$155:$A$1048576,0),MATCH((CUADRO!J$4&amp;$E501),'Hoja de Trabajo para listado'!$A$151:$Z$151,0)),0)+IFERROR(INDEX('Hoja de Trabajo para listado'!$AB$155:$BA$1048576,MATCH($A501,'Hoja de Trabajo para listado'!$AB$155:$AB$1048576,0),MATCH((CUADRO!J$4&amp;$E501),'Hoja de Trabajo para listado'!$AB$151:$BA$151,0)),0)+IFERROR(INDEX('Hoja de Trabajo para listado'!$BC$155:$CB$1048576,MATCH($A501,'Hoja de Trabajo para listado'!$BC$155:$BC$1048576,0),MATCH((CUADRO!J$4&amp;$E501),'Hoja de Trabajo para listado'!$BC$151:$CB$151,0)),0)+IFERROR(INDEX('Hoja de Trabajo para listado'!$DE$153:$DG$274,MATCH($A501,'Hoja de Trabajo para listado'!$DE$153:$DE$1048576,0),MATCH((CUADRO!J$4&amp;$E501),'Hoja de Trabajo para listado'!$DE$151:$DG$151,0)),0)+IFERROR(INDEX('Hoja de Trabajo para listado'!$CD$155:$DC$1048576,MATCH($A501,'Hoja de Trabajo para listado'!$CD$155:$CD$1048576,0),MATCH((CUADRO!J$4&amp;$E501),'Hoja de Trabajo para listado'!$CD$151:$DC$151,0)),0)</f>
        <v>0</v>
      </c>
      <c r="K501" s="241">
        <f ca="1">+IFERROR(INDEX('Hoja de Trabajo para listado'!$A$155:$Z$1048576,MATCH($A501,'Hoja de Trabajo para listado'!$A$155:$A$1048576,0),MATCH((CUADRO!K$4&amp;$E501),'Hoja de Trabajo para listado'!$A$151:$Z$151,0)),0)+IFERROR(INDEX('Hoja de Trabajo para listado'!$AB$155:$BA$1048576,MATCH($A501,'Hoja de Trabajo para listado'!$AB$155:$AB$1048576,0),MATCH((CUADRO!K$4&amp;$E501),'Hoja de Trabajo para listado'!$AB$151:$BA$151,0)),0)+IFERROR(INDEX('Hoja de Trabajo para listado'!$BC$155:$CB$1048576,MATCH($A501,'Hoja de Trabajo para listado'!$BC$155:$BC$1048576,0),MATCH((CUADRO!K$4&amp;$E501),'Hoja de Trabajo para listado'!$BC$151:$CB$151,0)),0)+IFERROR(INDEX('Hoja de Trabajo para listado'!$DE$153:$DG$274,MATCH($A501,'Hoja de Trabajo para listado'!$DE$153:$DE$1048576,0),MATCH((CUADRO!K$4&amp;$E501),'Hoja de Trabajo para listado'!$DE$151:$DG$151,0)),0)+IFERROR(INDEX('Hoja de Trabajo para listado'!$CD$155:$DC$1048576,MATCH($A501,'Hoja de Trabajo para listado'!$CD$155:$CD$1048576,0),MATCH((CUADRO!K$4&amp;$E501),'Hoja de Trabajo para listado'!$CD$151:$DC$151,0)),0)</f>
        <v>0</v>
      </c>
      <c r="L501" s="241">
        <f ca="1">+IFERROR(INDEX('Hoja de Trabajo para listado'!$A$155:$Z$1048576,MATCH($A501,'Hoja de Trabajo para listado'!$A$155:$A$1048576,0),MATCH((CUADRO!L$4&amp;$E501),'Hoja de Trabajo para listado'!$A$151:$Z$151,0)),0)+IFERROR(INDEX('Hoja de Trabajo para listado'!$AB$155:$BA$1048576,MATCH($A501,'Hoja de Trabajo para listado'!$AB$155:$AB$1048576,0),MATCH((CUADRO!L$4&amp;$E501),'Hoja de Trabajo para listado'!$AB$151:$BA$151,0)),0)+IFERROR(INDEX('Hoja de Trabajo para listado'!$BC$155:$CB$1048576,MATCH($A501,'Hoja de Trabajo para listado'!$BC$155:$BC$1048576,0),MATCH((CUADRO!L$4&amp;$E501),'Hoja de Trabajo para listado'!$BC$151:$CB$151,0)),0)+IFERROR(INDEX('Hoja de Trabajo para listado'!$DE$153:$DG$274,MATCH($A501,'Hoja de Trabajo para listado'!$DE$153:$DE$1048576,0),MATCH((CUADRO!L$4&amp;$E501),'Hoja de Trabajo para listado'!$DE$151:$DG$151,0)),0)+IFERROR(INDEX('Hoja de Trabajo para listado'!$CD$155:$DC$1048576,MATCH($A501,'Hoja de Trabajo para listado'!$CD$155:$CD$1048576,0),MATCH((CUADRO!L$4&amp;$E501),'Hoja de Trabajo para listado'!$CD$151:$DC$151,0)),0)</f>
        <v>0</v>
      </c>
      <c r="M501" s="241">
        <f ca="1">+IFERROR(INDEX('Hoja de Trabajo para listado'!$A$155:$Z$1048576,MATCH($A501,'Hoja de Trabajo para listado'!$A$155:$A$1048576,0),MATCH((CUADRO!M$4&amp;$E501),'Hoja de Trabajo para listado'!$A$151:$Z$151,0)),0)+IFERROR(INDEX('Hoja de Trabajo para listado'!$AB$155:$BA$1048576,MATCH($A501,'Hoja de Trabajo para listado'!$AB$155:$AB$1048576,0),MATCH((CUADRO!M$4&amp;$E501),'Hoja de Trabajo para listado'!$AB$151:$BA$151,0)),0)+IFERROR(INDEX('Hoja de Trabajo para listado'!$BC$155:$CB$1048576,MATCH($A501,'Hoja de Trabajo para listado'!$BC$155:$BC$1048576,0),MATCH((CUADRO!M$4&amp;$E501),'Hoja de Trabajo para listado'!$BC$151:$CB$151,0)),0)+IFERROR(INDEX('Hoja de Trabajo para listado'!$DE$153:$DG$274,MATCH($A501,'Hoja de Trabajo para listado'!$DE$153:$DE$1048576,0),MATCH((CUADRO!M$4&amp;$E501),'Hoja de Trabajo para listado'!$DE$151:$DG$151,0)),0)+IFERROR(INDEX('Hoja de Trabajo para listado'!$CD$155:$DC$1048576,MATCH($A501,'Hoja de Trabajo para listado'!$CD$155:$CD$1048576,0),MATCH((CUADRO!M$4&amp;$E501),'Hoja de Trabajo para listado'!$CD$151:$DC$151,0)),0)</f>
        <v>0</v>
      </c>
      <c r="N501" s="241">
        <f ca="1">+IFERROR(INDEX('Hoja de Trabajo para listado'!$A$155:$Z$1048576,MATCH($A501,'Hoja de Trabajo para listado'!$A$155:$A$1048576,0),MATCH((CUADRO!N$4&amp;$E501),'Hoja de Trabajo para listado'!$A$151:$Z$151,0)),0)+IFERROR(INDEX('Hoja de Trabajo para listado'!$AB$155:$BA$1048576,MATCH($A501,'Hoja de Trabajo para listado'!$AB$155:$AB$1048576,0),MATCH((CUADRO!N$4&amp;$E501),'Hoja de Trabajo para listado'!$AB$151:$BA$151,0)),0)+IFERROR(INDEX('Hoja de Trabajo para listado'!$BC$155:$CB$1048576,MATCH($A501,'Hoja de Trabajo para listado'!$BC$155:$BC$1048576,0),MATCH((CUADRO!N$4&amp;$E501),'Hoja de Trabajo para listado'!$BC$151:$CB$151,0)),0)+IFERROR(INDEX('Hoja de Trabajo para listado'!$DE$153:$DG$274,MATCH($A501,'Hoja de Trabajo para listado'!$DE$153:$DE$1048576,0),MATCH((CUADRO!N$4&amp;$E501),'Hoja de Trabajo para listado'!$DE$151:$DG$151,0)),0)+IFERROR(INDEX('Hoja de Trabajo para listado'!$CD$155:$DC$1048576,MATCH($A501,'Hoja de Trabajo para listado'!$CD$155:$CD$1048576,0),MATCH((CUADRO!N$4&amp;$E501),'Hoja de Trabajo para listado'!$CD$151:$DC$151,0)),0)</f>
        <v>0</v>
      </c>
      <c r="O501" s="241">
        <f ca="1">+IFERROR(INDEX('Hoja de Trabajo para listado'!$A$155:$Z$1048576,MATCH($A501,'Hoja de Trabajo para listado'!$A$155:$A$1048576,0),MATCH((CUADRO!O$4&amp;$E501),'Hoja de Trabajo para listado'!$A$151:$Z$151,0)),0)+IFERROR(INDEX('Hoja de Trabajo para listado'!$AB$155:$BA$1048576,MATCH($A501,'Hoja de Trabajo para listado'!$AB$155:$AB$1048576,0),MATCH((CUADRO!O$4&amp;$E501),'Hoja de Trabajo para listado'!$AB$151:$BA$151,0)),0)+IFERROR(INDEX('Hoja de Trabajo para listado'!$BC$155:$CB$1048576,MATCH($A501,'Hoja de Trabajo para listado'!$BC$155:$BC$1048576,0),MATCH((CUADRO!O$4&amp;$E501),'Hoja de Trabajo para listado'!$BC$151:$CB$151,0)),0)+IFERROR(INDEX('Hoja de Trabajo para listado'!$DE$153:$DG$274,MATCH($A501,'Hoja de Trabajo para listado'!$DE$153:$DE$1048576,0),MATCH((CUADRO!O$4&amp;$E501),'Hoja de Trabajo para listado'!$DE$151:$DG$151,0)),0)+IFERROR(INDEX('Hoja de Trabajo para listado'!$CD$155:$DC$1048576,MATCH($A501,'Hoja de Trabajo para listado'!$CD$155:$CD$1048576,0),MATCH((CUADRO!O$4&amp;$E501),'Hoja de Trabajo para listado'!$CD$151:$DC$151,0)),0)</f>
        <v>0</v>
      </c>
      <c r="P501" s="241">
        <f ca="1">+IFERROR(INDEX('Hoja de Trabajo para listado'!$A$155:$Z$1048576,MATCH($A501,'Hoja de Trabajo para listado'!$A$155:$A$1048576,0),MATCH((CUADRO!P$4&amp;$E501),'Hoja de Trabajo para listado'!$A$151:$Z$151,0)),0)+IFERROR(INDEX('Hoja de Trabajo para listado'!$AB$155:$BA$1048576,MATCH($A501,'Hoja de Trabajo para listado'!$AB$155:$AB$1048576,0),MATCH((CUADRO!P$4&amp;$E501),'Hoja de Trabajo para listado'!$AB$151:$BA$151,0)),0)+IFERROR(INDEX('Hoja de Trabajo para listado'!$BC$155:$CB$1048576,MATCH($A501,'Hoja de Trabajo para listado'!$BC$155:$BC$1048576,0),MATCH((CUADRO!P$4&amp;$E501),'Hoja de Trabajo para listado'!$BC$151:$CB$151,0)),0)+IFERROR(INDEX('Hoja de Trabajo para listado'!$DE$153:$DG$274,MATCH($A501,'Hoja de Trabajo para listado'!$DE$153:$DE$1048576,0),MATCH((CUADRO!P$4&amp;$E501),'Hoja de Trabajo para listado'!$DE$151:$DG$151,0)),0)+IFERROR(INDEX('Hoja de Trabajo para listado'!$CD$155:$DC$1048576,MATCH($A501,'Hoja de Trabajo para listado'!$CD$155:$CD$1048576,0),MATCH((CUADRO!P$4&amp;$E501),'Hoja de Trabajo para listado'!$CD$151:$DC$151,0)),0)</f>
        <v>0</v>
      </c>
      <c r="Q501" s="241">
        <f ca="1">+IFERROR(INDEX('Hoja de Trabajo para listado'!$A$155:$Z$1048576,MATCH($A501,'Hoja de Trabajo para listado'!$A$155:$A$1048576,0),MATCH((CUADRO!Q$4&amp;$E501),'Hoja de Trabajo para listado'!$A$151:$Z$151,0)),0)+IFERROR(INDEX('Hoja de Trabajo para listado'!$AB$155:$BA$1048576,MATCH($A501,'Hoja de Trabajo para listado'!$AB$155:$AB$1048576,0),MATCH((CUADRO!Q$4&amp;$E501),'Hoja de Trabajo para listado'!$AB$151:$BA$151,0)),0)+IFERROR(INDEX('Hoja de Trabajo para listado'!$BC$155:$CB$1048576,MATCH($A501,'Hoja de Trabajo para listado'!$BC$155:$BC$1048576,0),MATCH((CUADRO!Q$4&amp;$E501),'Hoja de Trabajo para listado'!$BC$151:$CB$151,0)),0)+IFERROR(INDEX('Hoja de Trabajo para listado'!$DE$153:$DG$274,MATCH($A501,'Hoja de Trabajo para listado'!$DE$153:$DE$1048576,0),MATCH((CUADRO!Q$4&amp;$E501),'Hoja de Trabajo para listado'!$DE$151:$DG$151,0)),0)+IFERROR(INDEX('Hoja de Trabajo para listado'!$CD$155:$DC$1048576,MATCH($A501,'Hoja de Trabajo para listado'!$CD$155:$CD$1048576,0),MATCH((CUADRO!Q$4&amp;$E501),'Hoja de Trabajo para listado'!$CD$151:$DC$151,0)),0)</f>
        <v>0</v>
      </c>
      <c r="R501" s="241">
        <f t="shared" ca="1" si="14"/>
        <v>0</v>
      </c>
      <c r="S501" s="247"/>
      <c r="T501" s="241">
        <f ca="1">+T502</f>
        <v>0</v>
      </c>
      <c r="U501" s="240">
        <f t="shared" si="15"/>
        <v>1</v>
      </c>
    </row>
    <row r="502" spans="1:21" customFormat="1" ht="15" hidden="1" customHeight="1">
      <c r="A502" s="32">
        <v>1202</v>
      </c>
      <c r="B502" s="382"/>
      <c r="C502" s="245" t="str">
        <f>+VLOOKUP(A502,bd_lista!$A$3:$C$592,3,FALSE)</f>
        <v>Gobierno Autónomo Municipal de Palca</v>
      </c>
      <c r="D502" s="384"/>
      <c r="E502" s="242" t="s">
        <v>684</v>
      </c>
      <c r="F502" s="241">
        <f ca="1">+IFERROR(INDEX('Hoja de Trabajo para listado'!$A$155:$Z$1048576,MATCH($A502,'Hoja de Trabajo para listado'!$A$155:$A$1048576,0),MATCH((CUADRO!F$4&amp;$E502),'Hoja de Trabajo para listado'!$A$151:$Z$151,0)),0)+IFERROR(INDEX('Hoja de Trabajo para listado'!$AB$155:$BA$1048576,MATCH($A502,'Hoja de Trabajo para listado'!$AB$155:$AB$1048576,0),MATCH((CUADRO!F$4&amp;$E502),'Hoja de Trabajo para listado'!$AB$151:$BA$151,0)),0)+IFERROR(INDEX('Hoja de Trabajo para listado'!$BC$155:$CB$1048576,MATCH($A502,'Hoja de Trabajo para listado'!$BC$155:$BC$1048576,0),MATCH((CUADRO!F$4&amp;$E502),'Hoja de Trabajo para listado'!$BC$151:$CB$151,0)),0)+IFERROR(INDEX('Hoja de Trabajo para listado'!$DE$153:$DG$274,MATCH($A502,'Hoja de Trabajo para listado'!$DE$153:$DE$1048576,0),MATCH((CUADRO!F$4&amp;$E502),'Hoja de Trabajo para listado'!$DE$151:$DG$151,0)),0)+IFERROR(INDEX('Hoja de Trabajo para listado'!$CD$155:$DC$1048576,MATCH($A502,'Hoja de Trabajo para listado'!$CD$155:$CD$1048576,0),MATCH((CUADRO!F$4&amp;$E502),'Hoja de Trabajo para listado'!$CD$151:$DC$151,0)),0)</f>
        <v>0</v>
      </c>
      <c r="G502" s="241">
        <f ca="1">+IFERROR(INDEX('Hoja de Trabajo para listado'!$A$155:$Z$1048576,MATCH($A502,'Hoja de Trabajo para listado'!$A$155:$A$1048576,0),MATCH((CUADRO!G$4&amp;$E502),'Hoja de Trabajo para listado'!$A$151:$Z$151,0)),0)+IFERROR(INDEX('Hoja de Trabajo para listado'!$AB$155:$BA$1048576,MATCH($A502,'Hoja de Trabajo para listado'!$AB$155:$AB$1048576,0),MATCH((CUADRO!G$4&amp;$E502),'Hoja de Trabajo para listado'!$AB$151:$BA$151,0)),0)+IFERROR(INDEX('Hoja de Trabajo para listado'!$BC$155:$CB$1048576,MATCH($A502,'Hoja de Trabajo para listado'!$BC$155:$BC$1048576,0),MATCH((CUADRO!G$4&amp;$E502),'Hoja de Trabajo para listado'!$BC$151:$CB$151,0)),0)+IFERROR(INDEX('Hoja de Trabajo para listado'!$DE$153:$DG$274,MATCH($A502,'Hoja de Trabajo para listado'!$DE$153:$DE$1048576,0),MATCH((CUADRO!G$4&amp;$E502),'Hoja de Trabajo para listado'!$DE$151:$DG$151,0)),0)+IFERROR(INDEX('Hoja de Trabajo para listado'!$CD$155:$DC$1048576,MATCH($A502,'Hoja de Trabajo para listado'!$CD$155:$CD$1048576,0),MATCH((CUADRO!G$4&amp;$E502),'Hoja de Trabajo para listado'!$CD$151:$DC$151,0)),0)</f>
        <v>0</v>
      </c>
      <c r="H502" s="241">
        <f ca="1">+IFERROR(INDEX('Hoja de Trabajo para listado'!$A$155:$Z$1048576,MATCH($A502,'Hoja de Trabajo para listado'!$A$155:$A$1048576,0),MATCH((CUADRO!H$4&amp;$E502),'Hoja de Trabajo para listado'!$A$151:$Z$151,0)),0)+IFERROR(INDEX('Hoja de Trabajo para listado'!$AB$155:$BA$1048576,MATCH($A502,'Hoja de Trabajo para listado'!$AB$155:$AB$1048576,0),MATCH((CUADRO!H$4&amp;$E502),'Hoja de Trabajo para listado'!$AB$151:$BA$151,0)),0)+IFERROR(INDEX('Hoja de Trabajo para listado'!$BC$155:$CB$1048576,MATCH($A502,'Hoja de Trabajo para listado'!$BC$155:$BC$1048576,0),MATCH((CUADRO!H$4&amp;$E502),'Hoja de Trabajo para listado'!$BC$151:$CB$151,0)),0)+IFERROR(INDEX('Hoja de Trabajo para listado'!$DE$153:$DG$274,MATCH($A502,'Hoja de Trabajo para listado'!$DE$153:$DE$1048576,0),MATCH((CUADRO!H$4&amp;$E502),'Hoja de Trabajo para listado'!$DE$151:$DG$151,0)),0)+IFERROR(INDEX('Hoja de Trabajo para listado'!$CD$155:$DC$1048576,MATCH($A502,'Hoja de Trabajo para listado'!$CD$155:$CD$1048576,0),MATCH((CUADRO!H$4&amp;$E502),'Hoja de Trabajo para listado'!$CD$151:$DC$151,0)),0)</f>
        <v>0</v>
      </c>
      <c r="I502" s="241">
        <f ca="1">+IFERROR(INDEX('Hoja de Trabajo para listado'!$A$155:$Z$1048576,MATCH($A502,'Hoja de Trabajo para listado'!$A$155:$A$1048576,0),MATCH((CUADRO!I$4&amp;$E502),'Hoja de Trabajo para listado'!$A$151:$Z$151,0)),0)+IFERROR(INDEX('Hoja de Trabajo para listado'!$AB$155:$BA$1048576,MATCH($A502,'Hoja de Trabajo para listado'!$AB$155:$AB$1048576,0),MATCH((CUADRO!I$4&amp;$E502),'Hoja de Trabajo para listado'!$AB$151:$BA$151,0)),0)+IFERROR(INDEX('Hoja de Trabajo para listado'!$BC$155:$CB$1048576,MATCH($A502,'Hoja de Trabajo para listado'!$BC$155:$BC$1048576,0),MATCH((CUADRO!I$4&amp;$E502),'Hoja de Trabajo para listado'!$BC$151:$CB$151,0)),0)+IFERROR(INDEX('Hoja de Trabajo para listado'!$DE$153:$DG$274,MATCH($A502,'Hoja de Trabajo para listado'!$DE$153:$DE$1048576,0),MATCH((CUADRO!I$4&amp;$E502),'Hoja de Trabajo para listado'!$DE$151:$DG$151,0)),0)+IFERROR(INDEX('Hoja de Trabajo para listado'!$CD$155:$DC$1048576,MATCH($A502,'Hoja de Trabajo para listado'!$CD$155:$CD$1048576,0),MATCH((CUADRO!I$4&amp;$E502),'Hoja de Trabajo para listado'!$CD$151:$DC$151,0)),0)</f>
        <v>0</v>
      </c>
      <c r="J502" s="241">
        <f ca="1">+IFERROR(INDEX('Hoja de Trabajo para listado'!$A$155:$Z$1048576,MATCH($A502,'Hoja de Trabajo para listado'!$A$155:$A$1048576,0),MATCH((CUADRO!J$4&amp;$E502),'Hoja de Trabajo para listado'!$A$151:$Z$151,0)),0)+IFERROR(INDEX('Hoja de Trabajo para listado'!$AB$155:$BA$1048576,MATCH($A502,'Hoja de Trabajo para listado'!$AB$155:$AB$1048576,0),MATCH((CUADRO!J$4&amp;$E502),'Hoja de Trabajo para listado'!$AB$151:$BA$151,0)),0)+IFERROR(INDEX('Hoja de Trabajo para listado'!$BC$155:$CB$1048576,MATCH($A502,'Hoja de Trabajo para listado'!$BC$155:$BC$1048576,0),MATCH((CUADRO!J$4&amp;$E502),'Hoja de Trabajo para listado'!$BC$151:$CB$151,0)),0)+IFERROR(INDEX('Hoja de Trabajo para listado'!$DE$153:$DG$274,MATCH($A502,'Hoja de Trabajo para listado'!$DE$153:$DE$1048576,0),MATCH((CUADRO!J$4&amp;$E502),'Hoja de Trabajo para listado'!$DE$151:$DG$151,0)),0)+IFERROR(INDEX('Hoja de Trabajo para listado'!$CD$155:$DC$1048576,MATCH($A502,'Hoja de Trabajo para listado'!$CD$155:$CD$1048576,0),MATCH((CUADRO!J$4&amp;$E502),'Hoja de Trabajo para listado'!$CD$151:$DC$151,0)),0)</f>
        <v>0</v>
      </c>
      <c r="K502" s="241">
        <f ca="1">+IFERROR(INDEX('Hoja de Trabajo para listado'!$A$155:$Z$1048576,MATCH($A502,'Hoja de Trabajo para listado'!$A$155:$A$1048576,0),MATCH((CUADRO!K$4&amp;$E502),'Hoja de Trabajo para listado'!$A$151:$Z$151,0)),0)+IFERROR(INDEX('Hoja de Trabajo para listado'!$AB$155:$BA$1048576,MATCH($A502,'Hoja de Trabajo para listado'!$AB$155:$AB$1048576,0),MATCH((CUADRO!K$4&amp;$E502),'Hoja de Trabajo para listado'!$AB$151:$BA$151,0)),0)+IFERROR(INDEX('Hoja de Trabajo para listado'!$BC$155:$CB$1048576,MATCH($A502,'Hoja de Trabajo para listado'!$BC$155:$BC$1048576,0),MATCH((CUADRO!K$4&amp;$E502),'Hoja de Trabajo para listado'!$BC$151:$CB$151,0)),0)+IFERROR(INDEX('Hoja de Trabajo para listado'!$DE$153:$DG$274,MATCH($A502,'Hoja de Trabajo para listado'!$DE$153:$DE$1048576,0),MATCH((CUADRO!K$4&amp;$E502),'Hoja de Trabajo para listado'!$DE$151:$DG$151,0)),0)+IFERROR(INDEX('Hoja de Trabajo para listado'!$CD$155:$DC$1048576,MATCH($A502,'Hoja de Trabajo para listado'!$CD$155:$CD$1048576,0),MATCH((CUADRO!K$4&amp;$E502),'Hoja de Trabajo para listado'!$CD$151:$DC$151,0)),0)</f>
        <v>0</v>
      </c>
      <c r="L502" s="241">
        <f ca="1">+IFERROR(INDEX('Hoja de Trabajo para listado'!$A$155:$Z$1048576,MATCH($A502,'Hoja de Trabajo para listado'!$A$155:$A$1048576,0),MATCH((CUADRO!L$4&amp;$E502),'Hoja de Trabajo para listado'!$A$151:$Z$151,0)),0)+IFERROR(INDEX('Hoja de Trabajo para listado'!$AB$155:$BA$1048576,MATCH($A502,'Hoja de Trabajo para listado'!$AB$155:$AB$1048576,0),MATCH((CUADRO!L$4&amp;$E502),'Hoja de Trabajo para listado'!$AB$151:$BA$151,0)),0)+IFERROR(INDEX('Hoja de Trabajo para listado'!$BC$155:$CB$1048576,MATCH($A502,'Hoja de Trabajo para listado'!$BC$155:$BC$1048576,0),MATCH((CUADRO!L$4&amp;$E502),'Hoja de Trabajo para listado'!$BC$151:$CB$151,0)),0)+IFERROR(INDEX('Hoja de Trabajo para listado'!$DE$153:$DG$274,MATCH($A502,'Hoja de Trabajo para listado'!$DE$153:$DE$1048576,0),MATCH((CUADRO!L$4&amp;$E502),'Hoja de Trabajo para listado'!$DE$151:$DG$151,0)),0)+IFERROR(INDEX('Hoja de Trabajo para listado'!$CD$155:$DC$1048576,MATCH($A502,'Hoja de Trabajo para listado'!$CD$155:$CD$1048576,0),MATCH((CUADRO!L$4&amp;$E502),'Hoja de Trabajo para listado'!$CD$151:$DC$151,0)),0)</f>
        <v>0</v>
      </c>
      <c r="M502" s="241">
        <f ca="1">+IFERROR(INDEX('Hoja de Trabajo para listado'!$A$155:$Z$1048576,MATCH($A502,'Hoja de Trabajo para listado'!$A$155:$A$1048576,0),MATCH((CUADRO!M$4&amp;$E502),'Hoja de Trabajo para listado'!$A$151:$Z$151,0)),0)+IFERROR(INDEX('Hoja de Trabajo para listado'!$AB$155:$BA$1048576,MATCH($A502,'Hoja de Trabajo para listado'!$AB$155:$AB$1048576,0),MATCH((CUADRO!M$4&amp;$E502),'Hoja de Trabajo para listado'!$AB$151:$BA$151,0)),0)+IFERROR(INDEX('Hoja de Trabajo para listado'!$BC$155:$CB$1048576,MATCH($A502,'Hoja de Trabajo para listado'!$BC$155:$BC$1048576,0),MATCH((CUADRO!M$4&amp;$E502),'Hoja de Trabajo para listado'!$BC$151:$CB$151,0)),0)+IFERROR(INDEX('Hoja de Trabajo para listado'!$DE$153:$DG$274,MATCH($A502,'Hoja de Trabajo para listado'!$DE$153:$DE$1048576,0),MATCH((CUADRO!M$4&amp;$E502),'Hoja de Trabajo para listado'!$DE$151:$DG$151,0)),0)+IFERROR(INDEX('Hoja de Trabajo para listado'!$CD$155:$DC$1048576,MATCH($A502,'Hoja de Trabajo para listado'!$CD$155:$CD$1048576,0),MATCH((CUADRO!M$4&amp;$E502),'Hoja de Trabajo para listado'!$CD$151:$DC$151,0)),0)</f>
        <v>0</v>
      </c>
      <c r="N502" s="241">
        <f ca="1">+IFERROR(INDEX('Hoja de Trabajo para listado'!$A$155:$Z$1048576,MATCH($A502,'Hoja de Trabajo para listado'!$A$155:$A$1048576,0),MATCH((CUADRO!N$4&amp;$E502),'Hoja de Trabajo para listado'!$A$151:$Z$151,0)),0)+IFERROR(INDEX('Hoja de Trabajo para listado'!$AB$155:$BA$1048576,MATCH($A502,'Hoja de Trabajo para listado'!$AB$155:$AB$1048576,0),MATCH((CUADRO!N$4&amp;$E502),'Hoja de Trabajo para listado'!$AB$151:$BA$151,0)),0)+IFERROR(INDEX('Hoja de Trabajo para listado'!$BC$155:$CB$1048576,MATCH($A502,'Hoja de Trabajo para listado'!$BC$155:$BC$1048576,0),MATCH((CUADRO!N$4&amp;$E502),'Hoja de Trabajo para listado'!$BC$151:$CB$151,0)),0)+IFERROR(INDEX('Hoja de Trabajo para listado'!$DE$153:$DG$274,MATCH($A502,'Hoja de Trabajo para listado'!$DE$153:$DE$1048576,0),MATCH((CUADRO!N$4&amp;$E502),'Hoja de Trabajo para listado'!$DE$151:$DG$151,0)),0)+IFERROR(INDEX('Hoja de Trabajo para listado'!$CD$155:$DC$1048576,MATCH($A502,'Hoja de Trabajo para listado'!$CD$155:$CD$1048576,0),MATCH((CUADRO!N$4&amp;$E502),'Hoja de Trabajo para listado'!$CD$151:$DC$151,0)),0)</f>
        <v>0</v>
      </c>
      <c r="O502" s="241">
        <f ca="1">+IFERROR(INDEX('Hoja de Trabajo para listado'!$A$155:$Z$1048576,MATCH($A502,'Hoja de Trabajo para listado'!$A$155:$A$1048576,0),MATCH((CUADRO!O$4&amp;$E502),'Hoja de Trabajo para listado'!$A$151:$Z$151,0)),0)+IFERROR(INDEX('Hoja de Trabajo para listado'!$AB$155:$BA$1048576,MATCH($A502,'Hoja de Trabajo para listado'!$AB$155:$AB$1048576,0),MATCH((CUADRO!O$4&amp;$E502),'Hoja de Trabajo para listado'!$AB$151:$BA$151,0)),0)+IFERROR(INDEX('Hoja de Trabajo para listado'!$BC$155:$CB$1048576,MATCH($A502,'Hoja de Trabajo para listado'!$BC$155:$BC$1048576,0),MATCH((CUADRO!O$4&amp;$E502),'Hoja de Trabajo para listado'!$BC$151:$CB$151,0)),0)+IFERROR(INDEX('Hoja de Trabajo para listado'!$DE$153:$DG$274,MATCH($A502,'Hoja de Trabajo para listado'!$DE$153:$DE$1048576,0),MATCH((CUADRO!O$4&amp;$E502),'Hoja de Trabajo para listado'!$DE$151:$DG$151,0)),0)+IFERROR(INDEX('Hoja de Trabajo para listado'!$CD$155:$DC$1048576,MATCH($A502,'Hoja de Trabajo para listado'!$CD$155:$CD$1048576,0),MATCH((CUADRO!O$4&amp;$E502),'Hoja de Trabajo para listado'!$CD$151:$DC$151,0)),0)</f>
        <v>0</v>
      </c>
      <c r="P502" s="241">
        <f ca="1">+IFERROR(INDEX('Hoja de Trabajo para listado'!$A$155:$Z$1048576,MATCH($A502,'Hoja de Trabajo para listado'!$A$155:$A$1048576,0),MATCH((CUADRO!P$4&amp;$E502),'Hoja de Trabajo para listado'!$A$151:$Z$151,0)),0)+IFERROR(INDEX('Hoja de Trabajo para listado'!$AB$155:$BA$1048576,MATCH($A502,'Hoja de Trabajo para listado'!$AB$155:$AB$1048576,0),MATCH((CUADRO!P$4&amp;$E502),'Hoja de Trabajo para listado'!$AB$151:$BA$151,0)),0)+IFERROR(INDEX('Hoja de Trabajo para listado'!$BC$155:$CB$1048576,MATCH($A502,'Hoja de Trabajo para listado'!$BC$155:$BC$1048576,0),MATCH((CUADRO!P$4&amp;$E502),'Hoja de Trabajo para listado'!$BC$151:$CB$151,0)),0)+IFERROR(INDEX('Hoja de Trabajo para listado'!$DE$153:$DG$274,MATCH($A502,'Hoja de Trabajo para listado'!$DE$153:$DE$1048576,0),MATCH((CUADRO!P$4&amp;$E502),'Hoja de Trabajo para listado'!$DE$151:$DG$151,0)),0)+IFERROR(INDEX('Hoja de Trabajo para listado'!$CD$155:$DC$1048576,MATCH($A502,'Hoja de Trabajo para listado'!$CD$155:$CD$1048576,0),MATCH((CUADRO!P$4&amp;$E502),'Hoja de Trabajo para listado'!$CD$151:$DC$151,0)),0)</f>
        <v>0</v>
      </c>
      <c r="Q502" s="241">
        <f ca="1">+IFERROR(INDEX('Hoja de Trabajo para listado'!$A$155:$Z$1048576,MATCH($A502,'Hoja de Trabajo para listado'!$A$155:$A$1048576,0),MATCH((CUADRO!Q$4&amp;$E502),'Hoja de Trabajo para listado'!$A$151:$Z$151,0)),0)+IFERROR(INDEX('Hoja de Trabajo para listado'!$AB$155:$BA$1048576,MATCH($A502,'Hoja de Trabajo para listado'!$AB$155:$AB$1048576,0),MATCH((CUADRO!Q$4&amp;$E502),'Hoja de Trabajo para listado'!$AB$151:$BA$151,0)),0)+IFERROR(INDEX('Hoja de Trabajo para listado'!$BC$155:$CB$1048576,MATCH($A502,'Hoja de Trabajo para listado'!$BC$155:$BC$1048576,0),MATCH((CUADRO!Q$4&amp;$E502),'Hoja de Trabajo para listado'!$BC$151:$CB$151,0)),0)+IFERROR(INDEX('Hoja de Trabajo para listado'!$DE$153:$DG$274,MATCH($A502,'Hoja de Trabajo para listado'!$DE$153:$DE$1048576,0),MATCH((CUADRO!Q$4&amp;$E502),'Hoja de Trabajo para listado'!$DE$151:$DG$151,0)),0)+IFERROR(INDEX('Hoja de Trabajo para listado'!$CD$155:$DC$1048576,MATCH($A502,'Hoja de Trabajo para listado'!$CD$155:$CD$1048576,0),MATCH((CUADRO!Q$4&amp;$E502),'Hoja de Trabajo para listado'!$CD$151:$DC$151,0)),0)</f>
        <v>0</v>
      </c>
      <c r="R502" s="241">
        <f t="shared" ca="1" si="14"/>
        <v>0</v>
      </c>
      <c r="S502" s="247">
        <f ca="1">+R501+R502</f>
        <v>0</v>
      </c>
      <c r="T502" s="241">
        <f ca="1">+S502</f>
        <v>0</v>
      </c>
      <c r="U502" s="240">
        <f t="shared" si="15"/>
        <v>2</v>
      </c>
    </row>
    <row r="503" spans="1:21" customFormat="1" ht="15" hidden="1" customHeight="1">
      <c r="A503" s="32">
        <v>1203</v>
      </c>
      <c r="B503" s="381">
        <f>+A503</f>
        <v>1203</v>
      </c>
      <c r="C503" s="245" t="str">
        <f>+VLOOKUP(A503,bd_lista!$A$3:$C$592,3,FALSE)</f>
        <v>Gobierno Autónomo Municipal de Mecapaca</v>
      </c>
      <c r="D503" s="383" t="str">
        <f>+C503</f>
        <v>Gobierno Autónomo Municipal de Mecapaca</v>
      </c>
      <c r="E503" s="240" t="s">
        <v>683</v>
      </c>
      <c r="F503" s="241">
        <f ca="1">+IFERROR(INDEX('Hoja de Trabajo para listado'!$A$155:$Z$1048576,MATCH($A503,'Hoja de Trabajo para listado'!$A$155:$A$1048576,0),MATCH((CUADRO!F$4&amp;$E503),'Hoja de Trabajo para listado'!$A$151:$Z$151,0)),0)+IFERROR(INDEX('Hoja de Trabajo para listado'!$AB$155:$BA$1048576,MATCH($A503,'Hoja de Trabajo para listado'!$AB$155:$AB$1048576,0),MATCH((CUADRO!F$4&amp;$E503),'Hoja de Trabajo para listado'!$AB$151:$BA$151,0)),0)+IFERROR(INDEX('Hoja de Trabajo para listado'!$BC$155:$CB$1048576,MATCH($A503,'Hoja de Trabajo para listado'!$BC$155:$BC$1048576,0),MATCH((CUADRO!F$4&amp;$E503),'Hoja de Trabajo para listado'!$BC$151:$CB$151,0)),0)+IFERROR(INDEX('Hoja de Trabajo para listado'!$DE$153:$DG$274,MATCH($A503,'Hoja de Trabajo para listado'!$DE$153:$DE$1048576,0),MATCH((CUADRO!F$4&amp;$E503),'Hoja de Trabajo para listado'!$DE$151:$DG$151,0)),0)+IFERROR(INDEX('Hoja de Trabajo para listado'!$CD$155:$DC$1048576,MATCH($A503,'Hoja de Trabajo para listado'!$CD$155:$CD$1048576,0),MATCH((CUADRO!F$4&amp;$E503),'Hoja de Trabajo para listado'!$CD$151:$DC$151,0)),0)</f>
        <v>0</v>
      </c>
      <c r="G503" s="241">
        <f ca="1">+IFERROR(INDEX('Hoja de Trabajo para listado'!$A$155:$Z$1048576,MATCH($A503,'Hoja de Trabajo para listado'!$A$155:$A$1048576,0),MATCH((CUADRO!G$4&amp;$E503),'Hoja de Trabajo para listado'!$A$151:$Z$151,0)),0)+IFERROR(INDEX('Hoja de Trabajo para listado'!$AB$155:$BA$1048576,MATCH($A503,'Hoja de Trabajo para listado'!$AB$155:$AB$1048576,0),MATCH((CUADRO!G$4&amp;$E503),'Hoja de Trabajo para listado'!$AB$151:$BA$151,0)),0)+IFERROR(INDEX('Hoja de Trabajo para listado'!$BC$155:$CB$1048576,MATCH($A503,'Hoja de Trabajo para listado'!$BC$155:$BC$1048576,0),MATCH((CUADRO!G$4&amp;$E503),'Hoja de Trabajo para listado'!$BC$151:$CB$151,0)),0)+IFERROR(INDEX('Hoja de Trabajo para listado'!$DE$153:$DG$274,MATCH($A503,'Hoja de Trabajo para listado'!$DE$153:$DE$1048576,0),MATCH((CUADRO!G$4&amp;$E503),'Hoja de Trabajo para listado'!$DE$151:$DG$151,0)),0)+IFERROR(INDEX('Hoja de Trabajo para listado'!$CD$155:$DC$1048576,MATCH($A503,'Hoja de Trabajo para listado'!$CD$155:$CD$1048576,0),MATCH((CUADRO!G$4&amp;$E503),'Hoja de Trabajo para listado'!$CD$151:$DC$151,0)),0)</f>
        <v>0</v>
      </c>
      <c r="H503" s="241">
        <f ca="1">+IFERROR(INDEX('Hoja de Trabajo para listado'!$A$155:$Z$1048576,MATCH($A503,'Hoja de Trabajo para listado'!$A$155:$A$1048576,0),MATCH((CUADRO!H$4&amp;$E503),'Hoja de Trabajo para listado'!$A$151:$Z$151,0)),0)+IFERROR(INDEX('Hoja de Trabajo para listado'!$AB$155:$BA$1048576,MATCH($A503,'Hoja de Trabajo para listado'!$AB$155:$AB$1048576,0),MATCH((CUADRO!H$4&amp;$E503),'Hoja de Trabajo para listado'!$AB$151:$BA$151,0)),0)+IFERROR(INDEX('Hoja de Trabajo para listado'!$BC$155:$CB$1048576,MATCH($A503,'Hoja de Trabajo para listado'!$BC$155:$BC$1048576,0),MATCH((CUADRO!H$4&amp;$E503),'Hoja de Trabajo para listado'!$BC$151:$CB$151,0)),0)+IFERROR(INDEX('Hoja de Trabajo para listado'!$DE$153:$DG$274,MATCH($A503,'Hoja de Trabajo para listado'!$DE$153:$DE$1048576,0),MATCH((CUADRO!H$4&amp;$E503),'Hoja de Trabajo para listado'!$DE$151:$DG$151,0)),0)+IFERROR(INDEX('Hoja de Trabajo para listado'!$CD$155:$DC$1048576,MATCH($A503,'Hoja de Trabajo para listado'!$CD$155:$CD$1048576,0),MATCH((CUADRO!H$4&amp;$E503),'Hoja de Trabajo para listado'!$CD$151:$DC$151,0)),0)</f>
        <v>0</v>
      </c>
      <c r="I503" s="241">
        <f ca="1">+IFERROR(INDEX('Hoja de Trabajo para listado'!$A$155:$Z$1048576,MATCH($A503,'Hoja de Trabajo para listado'!$A$155:$A$1048576,0),MATCH((CUADRO!I$4&amp;$E503),'Hoja de Trabajo para listado'!$A$151:$Z$151,0)),0)+IFERROR(INDEX('Hoja de Trabajo para listado'!$AB$155:$BA$1048576,MATCH($A503,'Hoja de Trabajo para listado'!$AB$155:$AB$1048576,0),MATCH((CUADRO!I$4&amp;$E503),'Hoja de Trabajo para listado'!$AB$151:$BA$151,0)),0)+IFERROR(INDEX('Hoja de Trabajo para listado'!$BC$155:$CB$1048576,MATCH($A503,'Hoja de Trabajo para listado'!$BC$155:$BC$1048576,0),MATCH((CUADRO!I$4&amp;$E503),'Hoja de Trabajo para listado'!$BC$151:$CB$151,0)),0)+IFERROR(INDEX('Hoja de Trabajo para listado'!$DE$153:$DG$274,MATCH($A503,'Hoja de Trabajo para listado'!$DE$153:$DE$1048576,0),MATCH((CUADRO!I$4&amp;$E503),'Hoja de Trabajo para listado'!$DE$151:$DG$151,0)),0)+IFERROR(INDEX('Hoja de Trabajo para listado'!$CD$155:$DC$1048576,MATCH($A503,'Hoja de Trabajo para listado'!$CD$155:$CD$1048576,0),MATCH((CUADRO!I$4&amp;$E503),'Hoja de Trabajo para listado'!$CD$151:$DC$151,0)),0)</f>
        <v>0</v>
      </c>
      <c r="J503" s="241">
        <f ca="1">+IFERROR(INDEX('Hoja de Trabajo para listado'!$A$155:$Z$1048576,MATCH($A503,'Hoja de Trabajo para listado'!$A$155:$A$1048576,0),MATCH((CUADRO!J$4&amp;$E503),'Hoja de Trabajo para listado'!$A$151:$Z$151,0)),0)+IFERROR(INDEX('Hoja de Trabajo para listado'!$AB$155:$BA$1048576,MATCH($A503,'Hoja de Trabajo para listado'!$AB$155:$AB$1048576,0),MATCH((CUADRO!J$4&amp;$E503),'Hoja de Trabajo para listado'!$AB$151:$BA$151,0)),0)+IFERROR(INDEX('Hoja de Trabajo para listado'!$BC$155:$CB$1048576,MATCH($A503,'Hoja de Trabajo para listado'!$BC$155:$BC$1048576,0),MATCH((CUADRO!J$4&amp;$E503),'Hoja de Trabajo para listado'!$BC$151:$CB$151,0)),0)+IFERROR(INDEX('Hoja de Trabajo para listado'!$DE$153:$DG$274,MATCH($A503,'Hoja de Trabajo para listado'!$DE$153:$DE$1048576,0),MATCH((CUADRO!J$4&amp;$E503),'Hoja de Trabajo para listado'!$DE$151:$DG$151,0)),0)+IFERROR(INDEX('Hoja de Trabajo para listado'!$CD$155:$DC$1048576,MATCH($A503,'Hoja de Trabajo para listado'!$CD$155:$CD$1048576,0),MATCH((CUADRO!J$4&amp;$E503),'Hoja de Trabajo para listado'!$CD$151:$DC$151,0)),0)</f>
        <v>0</v>
      </c>
      <c r="K503" s="241">
        <f ca="1">+IFERROR(INDEX('Hoja de Trabajo para listado'!$A$155:$Z$1048576,MATCH($A503,'Hoja de Trabajo para listado'!$A$155:$A$1048576,0),MATCH((CUADRO!K$4&amp;$E503),'Hoja de Trabajo para listado'!$A$151:$Z$151,0)),0)+IFERROR(INDEX('Hoja de Trabajo para listado'!$AB$155:$BA$1048576,MATCH($A503,'Hoja de Trabajo para listado'!$AB$155:$AB$1048576,0),MATCH((CUADRO!K$4&amp;$E503),'Hoja de Trabajo para listado'!$AB$151:$BA$151,0)),0)+IFERROR(INDEX('Hoja de Trabajo para listado'!$BC$155:$CB$1048576,MATCH($A503,'Hoja de Trabajo para listado'!$BC$155:$BC$1048576,0),MATCH((CUADRO!K$4&amp;$E503),'Hoja de Trabajo para listado'!$BC$151:$CB$151,0)),0)+IFERROR(INDEX('Hoja de Trabajo para listado'!$DE$153:$DG$274,MATCH($A503,'Hoja de Trabajo para listado'!$DE$153:$DE$1048576,0),MATCH((CUADRO!K$4&amp;$E503),'Hoja de Trabajo para listado'!$DE$151:$DG$151,0)),0)+IFERROR(INDEX('Hoja de Trabajo para listado'!$CD$155:$DC$1048576,MATCH($A503,'Hoja de Trabajo para listado'!$CD$155:$CD$1048576,0),MATCH((CUADRO!K$4&amp;$E503),'Hoja de Trabajo para listado'!$CD$151:$DC$151,0)),0)</f>
        <v>0</v>
      </c>
      <c r="L503" s="241">
        <f ca="1">+IFERROR(INDEX('Hoja de Trabajo para listado'!$A$155:$Z$1048576,MATCH($A503,'Hoja de Trabajo para listado'!$A$155:$A$1048576,0),MATCH((CUADRO!L$4&amp;$E503),'Hoja de Trabajo para listado'!$A$151:$Z$151,0)),0)+IFERROR(INDEX('Hoja de Trabajo para listado'!$AB$155:$BA$1048576,MATCH($A503,'Hoja de Trabajo para listado'!$AB$155:$AB$1048576,0),MATCH((CUADRO!L$4&amp;$E503),'Hoja de Trabajo para listado'!$AB$151:$BA$151,0)),0)+IFERROR(INDEX('Hoja de Trabajo para listado'!$BC$155:$CB$1048576,MATCH($A503,'Hoja de Trabajo para listado'!$BC$155:$BC$1048576,0),MATCH((CUADRO!L$4&amp;$E503),'Hoja de Trabajo para listado'!$BC$151:$CB$151,0)),0)+IFERROR(INDEX('Hoja de Trabajo para listado'!$DE$153:$DG$274,MATCH($A503,'Hoja de Trabajo para listado'!$DE$153:$DE$1048576,0),MATCH((CUADRO!L$4&amp;$E503),'Hoja de Trabajo para listado'!$DE$151:$DG$151,0)),0)+IFERROR(INDEX('Hoja de Trabajo para listado'!$CD$155:$DC$1048576,MATCH($A503,'Hoja de Trabajo para listado'!$CD$155:$CD$1048576,0),MATCH((CUADRO!L$4&amp;$E503),'Hoja de Trabajo para listado'!$CD$151:$DC$151,0)),0)</f>
        <v>0</v>
      </c>
      <c r="M503" s="241">
        <f ca="1">+IFERROR(INDEX('Hoja de Trabajo para listado'!$A$155:$Z$1048576,MATCH($A503,'Hoja de Trabajo para listado'!$A$155:$A$1048576,0),MATCH((CUADRO!M$4&amp;$E503),'Hoja de Trabajo para listado'!$A$151:$Z$151,0)),0)+IFERROR(INDEX('Hoja de Trabajo para listado'!$AB$155:$BA$1048576,MATCH($A503,'Hoja de Trabajo para listado'!$AB$155:$AB$1048576,0),MATCH((CUADRO!M$4&amp;$E503),'Hoja de Trabajo para listado'!$AB$151:$BA$151,0)),0)+IFERROR(INDEX('Hoja de Trabajo para listado'!$BC$155:$CB$1048576,MATCH($A503,'Hoja de Trabajo para listado'!$BC$155:$BC$1048576,0),MATCH((CUADRO!M$4&amp;$E503),'Hoja de Trabajo para listado'!$BC$151:$CB$151,0)),0)+IFERROR(INDEX('Hoja de Trabajo para listado'!$DE$153:$DG$274,MATCH($A503,'Hoja de Trabajo para listado'!$DE$153:$DE$1048576,0),MATCH((CUADRO!M$4&amp;$E503),'Hoja de Trabajo para listado'!$DE$151:$DG$151,0)),0)+IFERROR(INDEX('Hoja de Trabajo para listado'!$CD$155:$DC$1048576,MATCH($A503,'Hoja de Trabajo para listado'!$CD$155:$CD$1048576,0),MATCH((CUADRO!M$4&amp;$E503),'Hoja de Trabajo para listado'!$CD$151:$DC$151,0)),0)</f>
        <v>0</v>
      </c>
      <c r="N503" s="241">
        <f ca="1">+IFERROR(INDEX('Hoja de Trabajo para listado'!$A$155:$Z$1048576,MATCH($A503,'Hoja de Trabajo para listado'!$A$155:$A$1048576,0),MATCH((CUADRO!N$4&amp;$E503),'Hoja de Trabajo para listado'!$A$151:$Z$151,0)),0)+IFERROR(INDEX('Hoja de Trabajo para listado'!$AB$155:$BA$1048576,MATCH($A503,'Hoja de Trabajo para listado'!$AB$155:$AB$1048576,0),MATCH((CUADRO!N$4&amp;$E503),'Hoja de Trabajo para listado'!$AB$151:$BA$151,0)),0)+IFERROR(INDEX('Hoja de Trabajo para listado'!$BC$155:$CB$1048576,MATCH($A503,'Hoja de Trabajo para listado'!$BC$155:$BC$1048576,0),MATCH((CUADRO!N$4&amp;$E503),'Hoja de Trabajo para listado'!$BC$151:$CB$151,0)),0)+IFERROR(INDEX('Hoja de Trabajo para listado'!$DE$153:$DG$274,MATCH($A503,'Hoja de Trabajo para listado'!$DE$153:$DE$1048576,0),MATCH((CUADRO!N$4&amp;$E503),'Hoja de Trabajo para listado'!$DE$151:$DG$151,0)),0)+IFERROR(INDEX('Hoja de Trabajo para listado'!$CD$155:$DC$1048576,MATCH($A503,'Hoja de Trabajo para listado'!$CD$155:$CD$1048576,0),MATCH((CUADRO!N$4&amp;$E503),'Hoja de Trabajo para listado'!$CD$151:$DC$151,0)),0)</f>
        <v>0</v>
      </c>
      <c r="O503" s="241">
        <f ca="1">+IFERROR(INDEX('Hoja de Trabajo para listado'!$A$155:$Z$1048576,MATCH($A503,'Hoja de Trabajo para listado'!$A$155:$A$1048576,0),MATCH((CUADRO!O$4&amp;$E503),'Hoja de Trabajo para listado'!$A$151:$Z$151,0)),0)+IFERROR(INDEX('Hoja de Trabajo para listado'!$AB$155:$BA$1048576,MATCH($A503,'Hoja de Trabajo para listado'!$AB$155:$AB$1048576,0),MATCH((CUADRO!O$4&amp;$E503),'Hoja de Trabajo para listado'!$AB$151:$BA$151,0)),0)+IFERROR(INDEX('Hoja de Trabajo para listado'!$BC$155:$CB$1048576,MATCH($A503,'Hoja de Trabajo para listado'!$BC$155:$BC$1048576,0),MATCH((CUADRO!O$4&amp;$E503),'Hoja de Trabajo para listado'!$BC$151:$CB$151,0)),0)+IFERROR(INDEX('Hoja de Trabajo para listado'!$DE$153:$DG$274,MATCH($A503,'Hoja de Trabajo para listado'!$DE$153:$DE$1048576,0),MATCH((CUADRO!O$4&amp;$E503),'Hoja de Trabajo para listado'!$DE$151:$DG$151,0)),0)+IFERROR(INDEX('Hoja de Trabajo para listado'!$CD$155:$DC$1048576,MATCH($A503,'Hoja de Trabajo para listado'!$CD$155:$CD$1048576,0),MATCH((CUADRO!O$4&amp;$E503),'Hoja de Trabajo para listado'!$CD$151:$DC$151,0)),0)</f>
        <v>0</v>
      </c>
      <c r="P503" s="241">
        <f ca="1">+IFERROR(INDEX('Hoja de Trabajo para listado'!$A$155:$Z$1048576,MATCH($A503,'Hoja de Trabajo para listado'!$A$155:$A$1048576,0),MATCH((CUADRO!P$4&amp;$E503),'Hoja de Trabajo para listado'!$A$151:$Z$151,0)),0)+IFERROR(INDEX('Hoja de Trabajo para listado'!$AB$155:$BA$1048576,MATCH($A503,'Hoja de Trabajo para listado'!$AB$155:$AB$1048576,0),MATCH((CUADRO!P$4&amp;$E503),'Hoja de Trabajo para listado'!$AB$151:$BA$151,0)),0)+IFERROR(INDEX('Hoja de Trabajo para listado'!$BC$155:$CB$1048576,MATCH($A503,'Hoja de Trabajo para listado'!$BC$155:$BC$1048576,0),MATCH((CUADRO!P$4&amp;$E503),'Hoja de Trabajo para listado'!$BC$151:$CB$151,0)),0)+IFERROR(INDEX('Hoja de Trabajo para listado'!$DE$153:$DG$274,MATCH($A503,'Hoja de Trabajo para listado'!$DE$153:$DE$1048576,0),MATCH((CUADRO!P$4&amp;$E503),'Hoja de Trabajo para listado'!$DE$151:$DG$151,0)),0)+IFERROR(INDEX('Hoja de Trabajo para listado'!$CD$155:$DC$1048576,MATCH($A503,'Hoja de Trabajo para listado'!$CD$155:$CD$1048576,0),MATCH((CUADRO!P$4&amp;$E503),'Hoja de Trabajo para listado'!$CD$151:$DC$151,0)),0)</f>
        <v>0</v>
      </c>
      <c r="Q503" s="241">
        <f ca="1">+IFERROR(INDEX('Hoja de Trabajo para listado'!$A$155:$Z$1048576,MATCH($A503,'Hoja de Trabajo para listado'!$A$155:$A$1048576,0),MATCH((CUADRO!Q$4&amp;$E503),'Hoja de Trabajo para listado'!$A$151:$Z$151,0)),0)+IFERROR(INDEX('Hoja de Trabajo para listado'!$AB$155:$BA$1048576,MATCH($A503,'Hoja de Trabajo para listado'!$AB$155:$AB$1048576,0),MATCH((CUADRO!Q$4&amp;$E503),'Hoja de Trabajo para listado'!$AB$151:$BA$151,0)),0)+IFERROR(INDEX('Hoja de Trabajo para listado'!$BC$155:$CB$1048576,MATCH($A503,'Hoja de Trabajo para listado'!$BC$155:$BC$1048576,0),MATCH((CUADRO!Q$4&amp;$E503),'Hoja de Trabajo para listado'!$BC$151:$CB$151,0)),0)+IFERROR(INDEX('Hoja de Trabajo para listado'!$DE$153:$DG$274,MATCH($A503,'Hoja de Trabajo para listado'!$DE$153:$DE$1048576,0),MATCH((CUADRO!Q$4&amp;$E503),'Hoja de Trabajo para listado'!$DE$151:$DG$151,0)),0)+IFERROR(INDEX('Hoja de Trabajo para listado'!$CD$155:$DC$1048576,MATCH($A503,'Hoja de Trabajo para listado'!$CD$155:$CD$1048576,0),MATCH((CUADRO!Q$4&amp;$E503),'Hoja de Trabajo para listado'!$CD$151:$DC$151,0)),0)</f>
        <v>0</v>
      </c>
      <c r="R503" s="241">
        <f t="shared" ca="1" si="14"/>
        <v>0</v>
      </c>
      <c r="S503" s="247"/>
      <c r="T503" s="241">
        <f ca="1">+T504</f>
        <v>0</v>
      </c>
      <c r="U503" s="240">
        <f t="shared" si="15"/>
        <v>1</v>
      </c>
    </row>
    <row r="504" spans="1:21" customFormat="1" ht="15" hidden="1" customHeight="1">
      <c r="A504" s="32">
        <v>1203</v>
      </c>
      <c r="B504" s="382"/>
      <c r="C504" s="245" t="str">
        <f>+VLOOKUP(A504,bd_lista!$A$3:$C$592,3,FALSE)</f>
        <v>Gobierno Autónomo Municipal de Mecapaca</v>
      </c>
      <c r="D504" s="384"/>
      <c r="E504" s="242" t="s">
        <v>684</v>
      </c>
      <c r="F504" s="241">
        <f ca="1">+IFERROR(INDEX('Hoja de Trabajo para listado'!$A$155:$Z$1048576,MATCH($A504,'Hoja de Trabajo para listado'!$A$155:$A$1048576,0),MATCH((CUADRO!F$4&amp;$E504),'Hoja de Trabajo para listado'!$A$151:$Z$151,0)),0)+IFERROR(INDEX('Hoja de Trabajo para listado'!$AB$155:$BA$1048576,MATCH($A504,'Hoja de Trabajo para listado'!$AB$155:$AB$1048576,0),MATCH((CUADRO!F$4&amp;$E504),'Hoja de Trabajo para listado'!$AB$151:$BA$151,0)),0)+IFERROR(INDEX('Hoja de Trabajo para listado'!$BC$155:$CB$1048576,MATCH($A504,'Hoja de Trabajo para listado'!$BC$155:$BC$1048576,0),MATCH((CUADRO!F$4&amp;$E504),'Hoja de Trabajo para listado'!$BC$151:$CB$151,0)),0)+IFERROR(INDEX('Hoja de Trabajo para listado'!$DE$153:$DG$274,MATCH($A504,'Hoja de Trabajo para listado'!$DE$153:$DE$1048576,0),MATCH((CUADRO!F$4&amp;$E504),'Hoja de Trabajo para listado'!$DE$151:$DG$151,0)),0)+IFERROR(INDEX('Hoja de Trabajo para listado'!$CD$155:$DC$1048576,MATCH($A504,'Hoja de Trabajo para listado'!$CD$155:$CD$1048576,0),MATCH((CUADRO!F$4&amp;$E504),'Hoja de Trabajo para listado'!$CD$151:$DC$151,0)),0)</f>
        <v>0</v>
      </c>
      <c r="G504" s="241">
        <f ca="1">+IFERROR(INDEX('Hoja de Trabajo para listado'!$A$155:$Z$1048576,MATCH($A504,'Hoja de Trabajo para listado'!$A$155:$A$1048576,0),MATCH((CUADRO!G$4&amp;$E504),'Hoja de Trabajo para listado'!$A$151:$Z$151,0)),0)+IFERROR(INDEX('Hoja de Trabajo para listado'!$AB$155:$BA$1048576,MATCH($A504,'Hoja de Trabajo para listado'!$AB$155:$AB$1048576,0),MATCH((CUADRO!G$4&amp;$E504),'Hoja de Trabajo para listado'!$AB$151:$BA$151,0)),0)+IFERROR(INDEX('Hoja de Trabajo para listado'!$BC$155:$CB$1048576,MATCH($A504,'Hoja de Trabajo para listado'!$BC$155:$BC$1048576,0),MATCH((CUADRO!G$4&amp;$E504),'Hoja de Trabajo para listado'!$BC$151:$CB$151,0)),0)+IFERROR(INDEX('Hoja de Trabajo para listado'!$DE$153:$DG$274,MATCH($A504,'Hoja de Trabajo para listado'!$DE$153:$DE$1048576,0),MATCH((CUADRO!G$4&amp;$E504),'Hoja de Trabajo para listado'!$DE$151:$DG$151,0)),0)+IFERROR(INDEX('Hoja de Trabajo para listado'!$CD$155:$DC$1048576,MATCH($A504,'Hoja de Trabajo para listado'!$CD$155:$CD$1048576,0),MATCH((CUADRO!G$4&amp;$E504),'Hoja de Trabajo para listado'!$CD$151:$DC$151,0)),0)</f>
        <v>0</v>
      </c>
      <c r="H504" s="241">
        <f ca="1">+IFERROR(INDEX('Hoja de Trabajo para listado'!$A$155:$Z$1048576,MATCH($A504,'Hoja de Trabajo para listado'!$A$155:$A$1048576,0),MATCH((CUADRO!H$4&amp;$E504),'Hoja de Trabajo para listado'!$A$151:$Z$151,0)),0)+IFERROR(INDEX('Hoja de Trabajo para listado'!$AB$155:$BA$1048576,MATCH($A504,'Hoja de Trabajo para listado'!$AB$155:$AB$1048576,0),MATCH((CUADRO!H$4&amp;$E504),'Hoja de Trabajo para listado'!$AB$151:$BA$151,0)),0)+IFERROR(INDEX('Hoja de Trabajo para listado'!$BC$155:$CB$1048576,MATCH($A504,'Hoja de Trabajo para listado'!$BC$155:$BC$1048576,0),MATCH((CUADRO!H$4&amp;$E504),'Hoja de Trabajo para listado'!$BC$151:$CB$151,0)),0)+IFERROR(INDEX('Hoja de Trabajo para listado'!$DE$153:$DG$274,MATCH($A504,'Hoja de Trabajo para listado'!$DE$153:$DE$1048576,0),MATCH((CUADRO!H$4&amp;$E504),'Hoja de Trabajo para listado'!$DE$151:$DG$151,0)),0)+IFERROR(INDEX('Hoja de Trabajo para listado'!$CD$155:$DC$1048576,MATCH($A504,'Hoja de Trabajo para listado'!$CD$155:$CD$1048576,0),MATCH((CUADRO!H$4&amp;$E504),'Hoja de Trabajo para listado'!$CD$151:$DC$151,0)),0)</f>
        <v>0</v>
      </c>
      <c r="I504" s="241">
        <f ca="1">+IFERROR(INDEX('Hoja de Trabajo para listado'!$A$155:$Z$1048576,MATCH($A504,'Hoja de Trabajo para listado'!$A$155:$A$1048576,0),MATCH((CUADRO!I$4&amp;$E504),'Hoja de Trabajo para listado'!$A$151:$Z$151,0)),0)+IFERROR(INDEX('Hoja de Trabajo para listado'!$AB$155:$BA$1048576,MATCH($A504,'Hoja de Trabajo para listado'!$AB$155:$AB$1048576,0),MATCH((CUADRO!I$4&amp;$E504),'Hoja de Trabajo para listado'!$AB$151:$BA$151,0)),0)+IFERROR(INDEX('Hoja de Trabajo para listado'!$BC$155:$CB$1048576,MATCH($A504,'Hoja de Trabajo para listado'!$BC$155:$BC$1048576,0),MATCH((CUADRO!I$4&amp;$E504),'Hoja de Trabajo para listado'!$BC$151:$CB$151,0)),0)+IFERROR(INDEX('Hoja de Trabajo para listado'!$DE$153:$DG$274,MATCH($A504,'Hoja de Trabajo para listado'!$DE$153:$DE$1048576,0),MATCH((CUADRO!I$4&amp;$E504),'Hoja de Trabajo para listado'!$DE$151:$DG$151,0)),0)+IFERROR(INDEX('Hoja de Trabajo para listado'!$CD$155:$DC$1048576,MATCH($A504,'Hoja de Trabajo para listado'!$CD$155:$CD$1048576,0),MATCH((CUADRO!I$4&amp;$E504),'Hoja de Trabajo para listado'!$CD$151:$DC$151,0)),0)</f>
        <v>0</v>
      </c>
      <c r="J504" s="241">
        <f ca="1">+IFERROR(INDEX('Hoja de Trabajo para listado'!$A$155:$Z$1048576,MATCH($A504,'Hoja de Trabajo para listado'!$A$155:$A$1048576,0),MATCH((CUADRO!J$4&amp;$E504),'Hoja de Trabajo para listado'!$A$151:$Z$151,0)),0)+IFERROR(INDEX('Hoja de Trabajo para listado'!$AB$155:$BA$1048576,MATCH($A504,'Hoja de Trabajo para listado'!$AB$155:$AB$1048576,0),MATCH((CUADRO!J$4&amp;$E504),'Hoja de Trabajo para listado'!$AB$151:$BA$151,0)),0)+IFERROR(INDEX('Hoja de Trabajo para listado'!$BC$155:$CB$1048576,MATCH($A504,'Hoja de Trabajo para listado'!$BC$155:$BC$1048576,0),MATCH((CUADRO!J$4&amp;$E504),'Hoja de Trabajo para listado'!$BC$151:$CB$151,0)),0)+IFERROR(INDEX('Hoja de Trabajo para listado'!$DE$153:$DG$274,MATCH($A504,'Hoja de Trabajo para listado'!$DE$153:$DE$1048576,0),MATCH((CUADRO!J$4&amp;$E504),'Hoja de Trabajo para listado'!$DE$151:$DG$151,0)),0)+IFERROR(INDEX('Hoja de Trabajo para listado'!$CD$155:$DC$1048576,MATCH($A504,'Hoja de Trabajo para listado'!$CD$155:$CD$1048576,0),MATCH((CUADRO!J$4&amp;$E504),'Hoja de Trabajo para listado'!$CD$151:$DC$151,0)),0)</f>
        <v>0</v>
      </c>
      <c r="K504" s="241">
        <f ca="1">+IFERROR(INDEX('Hoja de Trabajo para listado'!$A$155:$Z$1048576,MATCH($A504,'Hoja de Trabajo para listado'!$A$155:$A$1048576,0),MATCH((CUADRO!K$4&amp;$E504),'Hoja de Trabajo para listado'!$A$151:$Z$151,0)),0)+IFERROR(INDEX('Hoja de Trabajo para listado'!$AB$155:$BA$1048576,MATCH($A504,'Hoja de Trabajo para listado'!$AB$155:$AB$1048576,0),MATCH((CUADRO!K$4&amp;$E504),'Hoja de Trabajo para listado'!$AB$151:$BA$151,0)),0)+IFERROR(INDEX('Hoja de Trabajo para listado'!$BC$155:$CB$1048576,MATCH($A504,'Hoja de Trabajo para listado'!$BC$155:$BC$1048576,0),MATCH((CUADRO!K$4&amp;$E504),'Hoja de Trabajo para listado'!$BC$151:$CB$151,0)),0)+IFERROR(INDEX('Hoja de Trabajo para listado'!$DE$153:$DG$274,MATCH($A504,'Hoja de Trabajo para listado'!$DE$153:$DE$1048576,0),MATCH((CUADRO!K$4&amp;$E504),'Hoja de Trabajo para listado'!$DE$151:$DG$151,0)),0)+IFERROR(INDEX('Hoja de Trabajo para listado'!$CD$155:$DC$1048576,MATCH($A504,'Hoja de Trabajo para listado'!$CD$155:$CD$1048576,0),MATCH((CUADRO!K$4&amp;$E504),'Hoja de Trabajo para listado'!$CD$151:$DC$151,0)),0)</f>
        <v>0</v>
      </c>
      <c r="L504" s="241">
        <f ca="1">+IFERROR(INDEX('Hoja de Trabajo para listado'!$A$155:$Z$1048576,MATCH($A504,'Hoja de Trabajo para listado'!$A$155:$A$1048576,0),MATCH((CUADRO!L$4&amp;$E504),'Hoja de Trabajo para listado'!$A$151:$Z$151,0)),0)+IFERROR(INDEX('Hoja de Trabajo para listado'!$AB$155:$BA$1048576,MATCH($A504,'Hoja de Trabajo para listado'!$AB$155:$AB$1048576,0),MATCH((CUADRO!L$4&amp;$E504),'Hoja de Trabajo para listado'!$AB$151:$BA$151,0)),0)+IFERROR(INDEX('Hoja de Trabajo para listado'!$BC$155:$CB$1048576,MATCH($A504,'Hoja de Trabajo para listado'!$BC$155:$BC$1048576,0),MATCH((CUADRO!L$4&amp;$E504),'Hoja de Trabajo para listado'!$BC$151:$CB$151,0)),0)+IFERROR(INDEX('Hoja de Trabajo para listado'!$DE$153:$DG$274,MATCH($A504,'Hoja de Trabajo para listado'!$DE$153:$DE$1048576,0),MATCH((CUADRO!L$4&amp;$E504),'Hoja de Trabajo para listado'!$DE$151:$DG$151,0)),0)+IFERROR(INDEX('Hoja de Trabajo para listado'!$CD$155:$DC$1048576,MATCH($A504,'Hoja de Trabajo para listado'!$CD$155:$CD$1048576,0),MATCH((CUADRO!L$4&amp;$E504),'Hoja de Trabajo para listado'!$CD$151:$DC$151,0)),0)</f>
        <v>0</v>
      </c>
      <c r="M504" s="241">
        <f ca="1">+IFERROR(INDEX('Hoja de Trabajo para listado'!$A$155:$Z$1048576,MATCH($A504,'Hoja de Trabajo para listado'!$A$155:$A$1048576,0),MATCH((CUADRO!M$4&amp;$E504),'Hoja de Trabajo para listado'!$A$151:$Z$151,0)),0)+IFERROR(INDEX('Hoja de Trabajo para listado'!$AB$155:$BA$1048576,MATCH($A504,'Hoja de Trabajo para listado'!$AB$155:$AB$1048576,0),MATCH((CUADRO!M$4&amp;$E504),'Hoja de Trabajo para listado'!$AB$151:$BA$151,0)),0)+IFERROR(INDEX('Hoja de Trabajo para listado'!$BC$155:$CB$1048576,MATCH($A504,'Hoja de Trabajo para listado'!$BC$155:$BC$1048576,0),MATCH((CUADRO!M$4&amp;$E504),'Hoja de Trabajo para listado'!$BC$151:$CB$151,0)),0)+IFERROR(INDEX('Hoja de Trabajo para listado'!$DE$153:$DG$274,MATCH($A504,'Hoja de Trabajo para listado'!$DE$153:$DE$1048576,0),MATCH((CUADRO!M$4&amp;$E504),'Hoja de Trabajo para listado'!$DE$151:$DG$151,0)),0)+IFERROR(INDEX('Hoja de Trabajo para listado'!$CD$155:$DC$1048576,MATCH($A504,'Hoja de Trabajo para listado'!$CD$155:$CD$1048576,0),MATCH((CUADRO!M$4&amp;$E504),'Hoja de Trabajo para listado'!$CD$151:$DC$151,0)),0)</f>
        <v>0</v>
      </c>
      <c r="N504" s="241">
        <f ca="1">+IFERROR(INDEX('Hoja de Trabajo para listado'!$A$155:$Z$1048576,MATCH($A504,'Hoja de Trabajo para listado'!$A$155:$A$1048576,0),MATCH((CUADRO!N$4&amp;$E504),'Hoja de Trabajo para listado'!$A$151:$Z$151,0)),0)+IFERROR(INDEX('Hoja de Trabajo para listado'!$AB$155:$BA$1048576,MATCH($A504,'Hoja de Trabajo para listado'!$AB$155:$AB$1048576,0),MATCH((CUADRO!N$4&amp;$E504),'Hoja de Trabajo para listado'!$AB$151:$BA$151,0)),0)+IFERROR(INDEX('Hoja de Trabajo para listado'!$BC$155:$CB$1048576,MATCH($A504,'Hoja de Trabajo para listado'!$BC$155:$BC$1048576,0),MATCH((CUADRO!N$4&amp;$E504),'Hoja de Trabajo para listado'!$BC$151:$CB$151,0)),0)+IFERROR(INDEX('Hoja de Trabajo para listado'!$DE$153:$DG$274,MATCH($A504,'Hoja de Trabajo para listado'!$DE$153:$DE$1048576,0),MATCH((CUADRO!N$4&amp;$E504),'Hoja de Trabajo para listado'!$DE$151:$DG$151,0)),0)+IFERROR(INDEX('Hoja de Trabajo para listado'!$CD$155:$DC$1048576,MATCH($A504,'Hoja de Trabajo para listado'!$CD$155:$CD$1048576,0),MATCH((CUADRO!N$4&amp;$E504),'Hoja de Trabajo para listado'!$CD$151:$DC$151,0)),0)</f>
        <v>0</v>
      </c>
      <c r="O504" s="241">
        <f ca="1">+IFERROR(INDEX('Hoja de Trabajo para listado'!$A$155:$Z$1048576,MATCH($A504,'Hoja de Trabajo para listado'!$A$155:$A$1048576,0),MATCH((CUADRO!O$4&amp;$E504),'Hoja de Trabajo para listado'!$A$151:$Z$151,0)),0)+IFERROR(INDEX('Hoja de Trabajo para listado'!$AB$155:$BA$1048576,MATCH($A504,'Hoja de Trabajo para listado'!$AB$155:$AB$1048576,0),MATCH((CUADRO!O$4&amp;$E504),'Hoja de Trabajo para listado'!$AB$151:$BA$151,0)),0)+IFERROR(INDEX('Hoja de Trabajo para listado'!$BC$155:$CB$1048576,MATCH($A504,'Hoja de Trabajo para listado'!$BC$155:$BC$1048576,0),MATCH((CUADRO!O$4&amp;$E504),'Hoja de Trabajo para listado'!$BC$151:$CB$151,0)),0)+IFERROR(INDEX('Hoja de Trabajo para listado'!$DE$153:$DG$274,MATCH($A504,'Hoja de Trabajo para listado'!$DE$153:$DE$1048576,0),MATCH((CUADRO!O$4&amp;$E504),'Hoja de Trabajo para listado'!$DE$151:$DG$151,0)),0)+IFERROR(INDEX('Hoja de Trabajo para listado'!$CD$155:$DC$1048576,MATCH($A504,'Hoja de Trabajo para listado'!$CD$155:$CD$1048576,0),MATCH((CUADRO!O$4&amp;$E504),'Hoja de Trabajo para listado'!$CD$151:$DC$151,0)),0)</f>
        <v>0</v>
      </c>
      <c r="P504" s="241">
        <f ca="1">+IFERROR(INDEX('Hoja de Trabajo para listado'!$A$155:$Z$1048576,MATCH($A504,'Hoja de Trabajo para listado'!$A$155:$A$1048576,0),MATCH((CUADRO!P$4&amp;$E504),'Hoja de Trabajo para listado'!$A$151:$Z$151,0)),0)+IFERROR(INDEX('Hoja de Trabajo para listado'!$AB$155:$BA$1048576,MATCH($A504,'Hoja de Trabajo para listado'!$AB$155:$AB$1048576,0),MATCH((CUADRO!P$4&amp;$E504),'Hoja de Trabajo para listado'!$AB$151:$BA$151,0)),0)+IFERROR(INDEX('Hoja de Trabajo para listado'!$BC$155:$CB$1048576,MATCH($A504,'Hoja de Trabajo para listado'!$BC$155:$BC$1048576,0),MATCH((CUADRO!P$4&amp;$E504),'Hoja de Trabajo para listado'!$BC$151:$CB$151,0)),0)+IFERROR(INDEX('Hoja de Trabajo para listado'!$DE$153:$DG$274,MATCH($A504,'Hoja de Trabajo para listado'!$DE$153:$DE$1048576,0),MATCH((CUADRO!P$4&amp;$E504),'Hoja de Trabajo para listado'!$DE$151:$DG$151,0)),0)+IFERROR(INDEX('Hoja de Trabajo para listado'!$CD$155:$DC$1048576,MATCH($A504,'Hoja de Trabajo para listado'!$CD$155:$CD$1048576,0),MATCH((CUADRO!P$4&amp;$E504),'Hoja de Trabajo para listado'!$CD$151:$DC$151,0)),0)</f>
        <v>0</v>
      </c>
      <c r="Q504" s="241">
        <f ca="1">+IFERROR(INDEX('Hoja de Trabajo para listado'!$A$155:$Z$1048576,MATCH($A504,'Hoja de Trabajo para listado'!$A$155:$A$1048576,0),MATCH((CUADRO!Q$4&amp;$E504),'Hoja de Trabajo para listado'!$A$151:$Z$151,0)),0)+IFERROR(INDEX('Hoja de Trabajo para listado'!$AB$155:$BA$1048576,MATCH($A504,'Hoja de Trabajo para listado'!$AB$155:$AB$1048576,0),MATCH((CUADRO!Q$4&amp;$E504),'Hoja de Trabajo para listado'!$AB$151:$BA$151,0)),0)+IFERROR(INDEX('Hoja de Trabajo para listado'!$BC$155:$CB$1048576,MATCH($A504,'Hoja de Trabajo para listado'!$BC$155:$BC$1048576,0),MATCH((CUADRO!Q$4&amp;$E504),'Hoja de Trabajo para listado'!$BC$151:$CB$151,0)),0)+IFERROR(INDEX('Hoja de Trabajo para listado'!$DE$153:$DG$274,MATCH($A504,'Hoja de Trabajo para listado'!$DE$153:$DE$1048576,0),MATCH((CUADRO!Q$4&amp;$E504),'Hoja de Trabajo para listado'!$DE$151:$DG$151,0)),0)+IFERROR(INDEX('Hoja de Trabajo para listado'!$CD$155:$DC$1048576,MATCH($A504,'Hoja de Trabajo para listado'!$CD$155:$CD$1048576,0),MATCH((CUADRO!Q$4&amp;$E504),'Hoja de Trabajo para listado'!$CD$151:$DC$151,0)),0)</f>
        <v>0</v>
      </c>
      <c r="R504" s="241">
        <f t="shared" ca="1" si="14"/>
        <v>0</v>
      </c>
      <c r="S504" s="247">
        <f ca="1">+R503+R504</f>
        <v>0</v>
      </c>
      <c r="T504" s="241">
        <f ca="1">+S504</f>
        <v>0</v>
      </c>
      <c r="U504" s="240">
        <f t="shared" si="15"/>
        <v>2</v>
      </c>
    </row>
    <row r="505" spans="1:21" customFormat="1" ht="15" hidden="1" customHeight="1">
      <c r="A505" s="32">
        <v>1204</v>
      </c>
      <c r="B505" s="381">
        <f>+A505</f>
        <v>1204</v>
      </c>
      <c r="C505" s="245" t="str">
        <f>+VLOOKUP(A505,bd_lista!$A$3:$C$592,3,FALSE)</f>
        <v>Gobierno Autónomo Municipal Ecológico Productivo de Achocalla</v>
      </c>
      <c r="D505" s="383" t="str">
        <f>+C505</f>
        <v>Gobierno Autónomo Municipal Ecológico Productivo de Achocalla</v>
      </c>
      <c r="E505" s="240" t="s">
        <v>683</v>
      </c>
      <c r="F505" s="241">
        <f ca="1">+IFERROR(INDEX('Hoja de Trabajo para listado'!$A$155:$Z$1048576,MATCH($A505,'Hoja de Trabajo para listado'!$A$155:$A$1048576,0),MATCH((CUADRO!F$4&amp;$E505),'Hoja de Trabajo para listado'!$A$151:$Z$151,0)),0)+IFERROR(INDEX('Hoja de Trabajo para listado'!$AB$155:$BA$1048576,MATCH($A505,'Hoja de Trabajo para listado'!$AB$155:$AB$1048576,0),MATCH((CUADRO!F$4&amp;$E505),'Hoja de Trabajo para listado'!$AB$151:$BA$151,0)),0)+IFERROR(INDEX('Hoja de Trabajo para listado'!$BC$155:$CB$1048576,MATCH($A505,'Hoja de Trabajo para listado'!$BC$155:$BC$1048576,0),MATCH((CUADRO!F$4&amp;$E505),'Hoja de Trabajo para listado'!$BC$151:$CB$151,0)),0)+IFERROR(INDEX('Hoja de Trabajo para listado'!$DE$153:$DG$274,MATCH($A505,'Hoja de Trabajo para listado'!$DE$153:$DE$1048576,0),MATCH((CUADRO!F$4&amp;$E505),'Hoja de Trabajo para listado'!$DE$151:$DG$151,0)),0)+IFERROR(INDEX('Hoja de Trabajo para listado'!$CD$155:$DC$1048576,MATCH($A505,'Hoja de Trabajo para listado'!$CD$155:$CD$1048576,0),MATCH((CUADRO!F$4&amp;$E505),'Hoja de Trabajo para listado'!$CD$151:$DC$151,0)),0)</f>
        <v>0</v>
      </c>
      <c r="G505" s="241">
        <f ca="1">+IFERROR(INDEX('Hoja de Trabajo para listado'!$A$155:$Z$1048576,MATCH($A505,'Hoja de Trabajo para listado'!$A$155:$A$1048576,0),MATCH((CUADRO!G$4&amp;$E505),'Hoja de Trabajo para listado'!$A$151:$Z$151,0)),0)+IFERROR(INDEX('Hoja de Trabajo para listado'!$AB$155:$BA$1048576,MATCH($A505,'Hoja de Trabajo para listado'!$AB$155:$AB$1048576,0),MATCH((CUADRO!G$4&amp;$E505),'Hoja de Trabajo para listado'!$AB$151:$BA$151,0)),0)+IFERROR(INDEX('Hoja de Trabajo para listado'!$BC$155:$CB$1048576,MATCH($A505,'Hoja de Trabajo para listado'!$BC$155:$BC$1048576,0),MATCH((CUADRO!G$4&amp;$E505),'Hoja de Trabajo para listado'!$BC$151:$CB$151,0)),0)+IFERROR(INDEX('Hoja de Trabajo para listado'!$DE$153:$DG$274,MATCH($A505,'Hoja de Trabajo para listado'!$DE$153:$DE$1048576,0),MATCH((CUADRO!G$4&amp;$E505),'Hoja de Trabajo para listado'!$DE$151:$DG$151,0)),0)+IFERROR(INDEX('Hoja de Trabajo para listado'!$CD$155:$DC$1048576,MATCH($A505,'Hoja de Trabajo para listado'!$CD$155:$CD$1048576,0),MATCH((CUADRO!G$4&amp;$E505),'Hoja de Trabajo para listado'!$CD$151:$DC$151,0)),0)</f>
        <v>0</v>
      </c>
      <c r="H505" s="241">
        <f ca="1">+IFERROR(INDEX('Hoja de Trabajo para listado'!$A$155:$Z$1048576,MATCH($A505,'Hoja de Trabajo para listado'!$A$155:$A$1048576,0),MATCH((CUADRO!H$4&amp;$E505),'Hoja de Trabajo para listado'!$A$151:$Z$151,0)),0)+IFERROR(INDEX('Hoja de Trabajo para listado'!$AB$155:$BA$1048576,MATCH($A505,'Hoja de Trabajo para listado'!$AB$155:$AB$1048576,0),MATCH((CUADRO!H$4&amp;$E505),'Hoja de Trabajo para listado'!$AB$151:$BA$151,0)),0)+IFERROR(INDEX('Hoja de Trabajo para listado'!$BC$155:$CB$1048576,MATCH($A505,'Hoja de Trabajo para listado'!$BC$155:$BC$1048576,0),MATCH((CUADRO!H$4&amp;$E505),'Hoja de Trabajo para listado'!$BC$151:$CB$151,0)),0)+IFERROR(INDEX('Hoja de Trabajo para listado'!$DE$153:$DG$274,MATCH($A505,'Hoja de Trabajo para listado'!$DE$153:$DE$1048576,0),MATCH((CUADRO!H$4&amp;$E505),'Hoja de Trabajo para listado'!$DE$151:$DG$151,0)),0)+IFERROR(INDEX('Hoja de Trabajo para listado'!$CD$155:$DC$1048576,MATCH($A505,'Hoja de Trabajo para listado'!$CD$155:$CD$1048576,0),MATCH((CUADRO!H$4&amp;$E505),'Hoja de Trabajo para listado'!$CD$151:$DC$151,0)),0)</f>
        <v>0</v>
      </c>
      <c r="I505" s="241">
        <f ca="1">+IFERROR(INDEX('Hoja de Trabajo para listado'!$A$155:$Z$1048576,MATCH($A505,'Hoja de Trabajo para listado'!$A$155:$A$1048576,0),MATCH((CUADRO!I$4&amp;$E505),'Hoja de Trabajo para listado'!$A$151:$Z$151,0)),0)+IFERROR(INDEX('Hoja de Trabajo para listado'!$AB$155:$BA$1048576,MATCH($A505,'Hoja de Trabajo para listado'!$AB$155:$AB$1048576,0),MATCH((CUADRO!I$4&amp;$E505),'Hoja de Trabajo para listado'!$AB$151:$BA$151,0)),0)+IFERROR(INDEX('Hoja de Trabajo para listado'!$BC$155:$CB$1048576,MATCH($A505,'Hoja de Trabajo para listado'!$BC$155:$BC$1048576,0),MATCH((CUADRO!I$4&amp;$E505),'Hoja de Trabajo para listado'!$BC$151:$CB$151,0)),0)+IFERROR(INDEX('Hoja de Trabajo para listado'!$DE$153:$DG$274,MATCH($A505,'Hoja de Trabajo para listado'!$DE$153:$DE$1048576,0),MATCH((CUADRO!I$4&amp;$E505),'Hoja de Trabajo para listado'!$DE$151:$DG$151,0)),0)+IFERROR(INDEX('Hoja de Trabajo para listado'!$CD$155:$DC$1048576,MATCH($A505,'Hoja de Trabajo para listado'!$CD$155:$CD$1048576,0),MATCH((CUADRO!I$4&amp;$E505),'Hoja de Trabajo para listado'!$CD$151:$DC$151,0)),0)</f>
        <v>0</v>
      </c>
      <c r="J505" s="241">
        <f ca="1">+IFERROR(INDEX('Hoja de Trabajo para listado'!$A$155:$Z$1048576,MATCH($A505,'Hoja de Trabajo para listado'!$A$155:$A$1048576,0),MATCH((CUADRO!J$4&amp;$E505),'Hoja de Trabajo para listado'!$A$151:$Z$151,0)),0)+IFERROR(INDEX('Hoja de Trabajo para listado'!$AB$155:$BA$1048576,MATCH($A505,'Hoja de Trabajo para listado'!$AB$155:$AB$1048576,0),MATCH((CUADRO!J$4&amp;$E505),'Hoja de Trabajo para listado'!$AB$151:$BA$151,0)),0)+IFERROR(INDEX('Hoja de Trabajo para listado'!$BC$155:$CB$1048576,MATCH($A505,'Hoja de Trabajo para listado'!$BC$155:$BC$1048576,0),MATCH((CUADRO!J$4&amp;$E505),'Hoja de Trabajo para listado'!$BC$151:$CB$151,0)),0)+IFERROR(INDEX('Hoja de Trabajo para listado'!$DE$153:$DG$274,MATCH($A505,'Hoja de Trabajo para listado'!$DE$153:$DE$1048576,0),MATCH((CUADRO!J$4&amp;$E505),'Hoja de Trabajo para listado'!$DE$151:$DG$151,0)),0)+IFERROR(INDEX('Hoja de Trabajo para listado'!$CD$155:$DC$1048576,MATCH($A505,'Hoja de Trabajo para listado'!$CD$155:$CD$1048576,0),MATCH((CUADRO!J$4&amp;$E505),'Hoja de Trabajo para listado'!$CD$151:$DC$151,0)),0)</f>
        <v>0</v>
      </c>
      <c r="K505" s="241">
        <f ca="1">+IFERROR(INDEX('Hoja de Trabajo para listado'!$A$155:$Z$1048576,MATCH($A505,'Hoja de Trabajo para listado'!$A$155:$A$1048576,0),MATCH((CUADRO!K$4&amp;$E505),'Hoja de Trabajo para listado'!$A$151:$Z$151,0)),0)+IFERROR(INDEX('Hoja de Trabajo para listado'!$AB$155:$BA$1048576,MATCH($A505,'Hoja de Trabajo para listado'!$AB$155:$AB$1048576,0),MATCH((CUADRO!K$4&amp;$E505),'Hoja de Trabajo para listado'!$AB$151:$BA$151,0)),0)+IFERROR(INDEX('Hoja de Trabajo para listado'!$BC$155:$CB$1048576,MATCH($A505,'Hoja de Trabajo para listado'!$BC$155:$BC$1048576,0),MATCH((CUADRO!K$4&amp;$E505),'Hoja de Trabajo para listado'!$BC$151:$CB$151,0)),0)+IFERROR(INDEX('Hoja de Trabajo para listado'!$DE$153:$DG$274,MATCH($A505,'Hoja de Trabajo para listado'!$DE$153:$DE$1048576,0),MATCH((CUADRO!K$4&amp;$E505),'Hoja de Trabajo para listado'!$DE$151:$DG$151,0)),0)+IFERROR(INDEX('Hoja de Trabajo para listado'!$CD$155:$DC$1048576,MATCH($A505,'Hoja de Trabajo para listado'!$CD$155:$CD$1048576,0),MATCH((CUADRO!K$4&amp;$E505),'Hoja de Trabajo para listado'!$CD$151:$DC$151,0)),0)</f>
        <v>0</v>
      </c>
      <c r="L505" s="241">
        <f ca="1">+IFERROR(INDEX('Hoja de Trabajo para listado'!$A$155:$Z$1048576,MATCH($A505,'Hoja de Trabajo para listado'!$A$155:$A$1048576,0),MATCH((CUADRO!L$4&amp;$E505),'Hoja de Trabajo para listado'!$A$151:$Z$151,0)),0)+IFERROR(INDEX('Hoja de Trabajo para listado'!$AB$155:$BA$1048576,MATCH($A505,'Hoja de Trabajo para listado'!$AB$155:$AB$1048576,0),MATCH((CUADRO!L$4&amp;$E505),'Hoja de Trabajo para listado'!$AB$151:$BA$151,0)),0)+IFERROR(INDEX('Hoja de Trabajo para listado'!$BC$155:$CB$1048576,MATCH($A505,'Hoja de Trabajo para listado'!$BC$155:$BC$1048576,0),MATCH((CUADRO!L$4&amp;$E505),'Hoja de Trabajo para listado'!$BC$151:$CB$151,0)),0)+IFERROR(INDEX('Hoja de Trabajo para listado'!$DE$153:$DG$274,MATCH($A505,'Hoja de Trabajo para listado'!$DE$153:$DE$1048576,0),MATCH((CUADRO!L$4&amp;$E505),'Hoja de Trabajo para listado'!$DE$151:$DG$151,0)),0)+IFERROR(INDEX('Hoja de Trabajo para listado'!$CD$155:$DC$1048576,MATCH($A505,'Hoja de Trabajo para listado'!$CD$155:$CD$1048576,0),MATCH((CUADRO!L$4&amp;$E505),'Hoja de Trabajo para listado'!$CD$151:$DC$151,0)),0)</f>
        <v>0</v>
      </c>
      <c r="M505" s="241">
        <f ca="1">+IFERROR(INDEX('Hoja de Trabajo para listado'!$A$155:$Z$1048576,MATCH($A505,'Hoja de Trabajo para listado'!$A$155:$A$1048576,0),MATCH((CUADRO!M$4&amp;$E505),'Hoja de Trabajo para listado'!$A$151:$Z$151,0)),0)+IFERROR(INDEX('Hoja de Trabajo para listado'!$AB$155:$BA$1048576,MATCH($A505,'Hoja de Trabajo para listado'!$AB$155:$AB$1048576,0),MATCH((CUADRO!M$4&amp;$E505),'Hoja de Trabajo para listado'!$AB$151:$BA$151,0)),0)+IFERROR(INDEX('Hoja de Trabajo para listado'!$BC$155:$CB$1048576,MATCH($A505,'Hoja de Trabajo para listado'!$BC$155:$BC$1048576,0),MATCH((CUADRO!M$4&amp;$E505),'Hoja de Trabajo para listado'!$BC$151:$CB$151,0)),0)+IFERROR(INDEX('Hoja de Trabajo para listado'!$DE$153:$DG$274,MATCH($A505,'Hoja de Trabajo para listado'!$DE$153:$DE$1048576,0),MATCH((CUADRO!M$4&amp;$E505),'Hoja de Trabajo para listado'!$DE$151:$DG$151,0)),0)+IFERROR(INDEX('Hoja de Trabajo para listado'!$CD$155:$DC$1048576,MATCH($A505,'Hoja de Trabajo para listado'!$CD$155:$CD$1048576,0),MATCH((CUADRO!M$4&amp;$E505),'Hoja de Trabajo para listado'!$CD$151:$DC$151,0)),0)</f>
        <v>0</v>
      </c>
      <c r="N505" s="241">
        <f ca="1">+IFERROR(INDEX('Hoja de Trabajo para listado'!$A$155:$Z$1048576,MATCH($A505,'Hoja de Trabajo para listado'!$A$155:$A$1048576,0),MATCH((CUADRO!N$4&amp;$E505),'Hoja de Trabajo para listado'!$A$151:$Z$151,0)),0)+IFERROR(INDEX('Hoja de Trabajo para listado'!$AB$155:$BA$1048576,MATCH($A505,'Hoja de Trabajo para listado'!$AB$155:$AB$1048576,0),MATCH((CUADRO!N$4&amp;$E505),'Hoja de Trabajo para listado'!$AB$151:$BA$151,0)),0)+IFERROR(INDEX('Hoja de Trabajo para listado'!$BC$155:$CB$1048576,MATCH($A505,'Hoja de Trabajo para listado'!$BC$155:$BC$1048576,0),MATCH((CUADRO!N$4&amp;$E505),'Hoja de Trabajo para listado'!$BC$151:$CB$151,0)),0)+IFERROR(INDEX('Hoja de Trabajo para listado'!$DE$153:$DG$274,MATCH($A505,'Hoja de Trabajo para listado'!$DE$153:$DE$1048576,0),MATCH((CUADRO!N$4&amp;$E505),'Hoja de Trabajo para listado'!$DE$151:$DG$151,0)),0)+IFERROR(INDEX('Hoja de Trabajo para listado'!$CD$155:$DC$1048576,MATCH($A505,'Hoja de Trabajo para listado'!$CD$155:$CD$1048576,0),MATCH((CUADRO!N$4&amp;$E505),'Hoja de Trabajo para listado'!$CD$151:$DC$151,0)),0)</f>
        <v>0</v>
      </c>
      <c r="O505" s="241">
        <f ca="1">+IFERROR(INDEX('Hoja de Trabajo para listado'!$A$155:$Z$1048576,MATCH($A505,'Hoja de Trabajo para listado'!$A$155:$A$1048576,0),MATCH((CUADRO!O$4&amp;$E505),'Hoja de Trabajo para listado'!$A$151:$Z$151,0)),0)+IFERROR(INDEX('Hoja de Trabajo para listado'!$AB$155:$BA$1048576,MATCH($A505,'Hoja de Trabajo para listado'!$AB$155:$AB$1048576,0),MATCH((CUADRO!O$4&amp;$E505),'Hoja de Trabajo para listado'!$AB$151:$BA$151,0)),0)+IFERROR(INDEX('Hoja de Trabajo para listado'!$BC$155:$CB$1048576,MATCH($A505,'Hoja de Trabajo para listado'!$BC$155:$BC$1048576,0),MATCH((CUADRO!O$4&amp;$E505),'Hoja de Trabajo para listado'!$BC$151:$CB$151,0)),0)+IFERROR(INDEX('Hoja de Trabajo para listado'!$DE$153:$DG$274,MATCH($A505,'Hoja de Trabajo para listado'!$DE$153:$DE$1048576,0),MATCH((CUADRO!O$4&amp;$E505),'Hoja de Trabajo para listado'!$DE$151:$DG$151,0)),0)+IFERROR(INDEX('Hoja de Trabajo para listado'!$CD$155:$DC$1048576,MATCH($A505,'Hoja de Trabajo para listado'!$CD$155:$CD$1048576,0),MATCH((CUADRO!O$4&amp;$E505),'Hoja de Trabajo para listado'!$CD$151:$DC$151,0)),0)</f>
        <v>0</v>
      </c>
      <c r="P505" s="241">
        <f ca="1">+IFERROR(INDEX('Hoja de Trabajo para listado'!$A$155:$Z$1048576,MATCH($A505,'Hoja de Trabajo para listado'!$A$155:$A$1048576,0),MATCH((CUADRO!P$4&amp;$E505),'Hoja de Trabajo para listado'!$A$151:$Z$151,0)),0)+IFERROR(INDEX('Hoja de Trabajo para listado'!$AB$155:$BA$1048576,MATCH($A505,'Hoja de Trabajo para listado'!$AB$155:$AB$1048576,0),MATCH((CUADRO!P$4&amp;$E505),'Hoja de Trabajo para listado'!$AB$151:$BA$151,0)),0)+IFERROR(INDEX('Hoja de Trabajo para listado'!$BC$155:$CB$1048576,MATCH($A505,'Hoja de Trabajo para listado'!$BC$155:$BC$1048576,0),MATCH((CUADRO!P$4&amp;$E505),'Hoja de Trabajo para listado'!$BC$151:$CB$151,0)),0)+IFERROR(INDEX('Hoja de Trabajo para listado'!$DE$153:$DG$274,MATCH($A505,'Hoja de Trabajo para listado'!$DE$153:$DE$1048576,0),MATCH((CUADRO!P$4&amp;$E505),'Hoja de Trabajo para listado'!$DE$151:$DG$151,0)),0)+IFERROR(INDEX('Hoja de Trabajo para listado'!$CD$155:$DC$1048576,MATCH($A505,'Hoja de Trabajo para listado'!$CD$155:$CD$1048576,0),MATCH((CUADRO!P$4&amp;$E505),'Hoja de Trabajo para listado'!$CD$151:$DC$151,0)),0)</f>
        <v>0</v>
      </c>
      <c r="Q505" s="241">
        <f ca="1">+IFERROR(INDEX('Hoja de Trabajo para listado'!$A$155:$Z$1048576,MATCH($A505,'Hoja de Trabajo para listado'!$A$155:$A$1048576,0),MATCH((CUADRO!Q$4&amp;$E505),'Hoja de Trabajo para listado'!$A$151:$Z$151,0)),0)+IFERROR(INDEX('Hoja de Trabajo para listado'!$AB$155:$BA$1048576,MATCH($A505,'Hoja de Trabajo para listado'!$AB$155:$AB$1048576,0),MATCH((CUADRO!Q$4&amp;$E505),'Hoja de Trabajo para listado'!$AB$151:$BA$151,0)),0)+IFERROR(INDEX('Hoja de Trabajo para listado'!$BC$155:$CB$1048576,MATCH($A505,'Hoja de Trabajo para listado'!$BC$155:$BC$1048576,0),MATCH((CUADRO!Q$4&amp;$E505),'Hoja de Trabajo para listado'!$BC$151:$CB$151,0)),0)+IFERROR(INDEX('Hoja de Trabajo para listado'!$DE$153:$DG$274,MATCH($A505,'Hoja de Trabajo para listado'!$DE$153:$DE$1048576,0),MATCH((CUADRO!Q$4&amp;$E505),'Hoja de Trabajo para listado'!$DE$151:$DG$151,0)),0)+IFERROR(INDEX('Hoja de Trabajo para listado'!$CD$155:$DC$1048576,MATCH($A505,'Hoja de Trabajo para listado'!$CD$155:$CD$1048576,0),MATCH((CUADRO!Q$4&amp;$E505),'Hoja de Trabajo para listado'!$CD$151:$DC$151,0)),0)</f>
        <v>0</v>
      </c>
      <c r="R505" s="241">
        <f t="shared" ca="1" si="14"/>
        <v>0</v>
      </c>
      <c r="S505" s="247"/>
      <c r="T505" s="241">
        <f ca="1">+T506</f>
        <v>0</v>
      </c>
      <c r="U505" s="240">
        <f t="shared" si="15"/>
        <v>1</v>
      </c>
    </row>
    <row r="506" spans="1:21" customFormat="1" ht="15" hidden="1" customHeight="1">
      <c r="A506" s="32">
        <v>1204</v>
      </c>
      <c r="B506" s="382"/>
      <c r="C506" s="245" t="str">
        <f>+VLOOKUP(A506,bd_lista!$A$3:$C$592,3,FALSE)</f>
        <v>Gobierno Autónomo Municipal Ecológico Productivo de Achocalla</v>
      </c>
      <c r="D506" s="384"/>
      <c r="E506" s="242" t="s">
        <v>684</v>
      </c>
      <c r="F506" s="241">
        <f ca="1">+IFERROR(INDEX('Hoja de Trabajo para listado'!$A$155:$Z$1048576,MATCH($A506,'Hoja de Trabajo para listado'!$A$155:$A$1048576,0),MATCH((CUADRO!F$4&amp;$E506),'Hoja de Trabajo para listado'!$A$151:$Z$151,0)),0)+IFERROR(INDEX('Hoja de Trabajo para listado'!$AB$155:$BA$1048576,MATCH($A506,'Hoja de Trabajo para listado'!$AB$155:$AB$1048576,0),MATCH((CUADRO!F$4&amp;$E506),'Hoja de Trabajo para listado'!$AB$151:$BA$151,0)),0)+IFERROR(INDEX('Hoja de Trabajo para listado'!$BC$155:$CB$1048576,MATCH($A506,'Hoja de Trabajo para listado'!$BC$155:$BC$1048576,0),MATCH((CUADRO!F$4&amp;$E506),'Hoja de Trabajo para listado'!$BC$151:$CB$151,0)),0)+IFERROR(INDEX('Hoja de Trabajo para listado'!$DE$153:$DG$274,MATCH($A506,'Hoja de Trabajo para listado'!$DE$153:$DE$1048576,0),MATCH((CUADRO!F$4&amp;$E506),'Hoja de Trabajo para listado'!$DE$151:$DG$151,0)),0)+IFERROR(INDEX('Hoja de Trabajo para listado'!$CD$155:$DC$1048576,MATCH($A506,'Hoja de Trabajo para listado'!$CD$155:$CD$1048576,0),MATCH((CUADRO!F$4&amp;$E506),'Hoja de Trabajo para listado'!$CD$151:$DC$151,0)),0)</f>
        <v>0</v>
      </c>
      <c r="G506" s="241">
        <f ca="1">+IFERROR(INDEX('Hoja de Trabajo para listado'!$A$155:$Z$1048576,MATCH($A506,'Hoja de Trabajo para listado'!$A$155:$A$1048576,0),MATCH((CUADRO!G$4&amp;$E506),'Hoja de Trabajo para listado'!$A$151:$Z$151,0)),0)+IFERROR(INDEX('Hoja de Trabajo para listado'!$AB$155:$BA$1048576,MATCH($A506,'Hoja de Trabajo para listado'!$AB$155:$AB$1048576,0),MATCH((CUADRO!G$4&amp;$E506),'Hoja de Trabajo para listado'!$AB$151:$BA$151,0)),0)+IFERROR(INDEX('Hoja de Trabajo para listado'!$BC$155:$CB$1048576,MATCH($A506,'Hoja de Trabajo para listado'!$BC$155:$BC$1048576,0),MATCH((CUADRO!G$4&amp;$E506),'Hoja de Trabajo para listado'!$BC$151:$CB$151,0)),0)+IFERROR(INDEX('Hoja de Trabajo para listado'!$DE$153:$DG$274,MATCH($A506,'Hoja de Trabajo para listado'!$DE$153:$DE$1048576,0),MATCH((CUADRO!G$4&amp;$E506),'Hoja de Trabajo para listado'!$DE$151:$DG$151,0)),0)+IFERROR(INDEX('Hoja de Trabajo para listado'!$CD$155:$DC$1048576,MATCH($A506,'Hoja de Trabajo para listado'!$CD$155:$CD$1048576,0),MATCH((CUADRO!G$4&amp;$E506),'Hoja de Trabajo para listado'!$CD$151:$DC$151,0)),0)</f>
        <v>0</v>
      </c>
      <c r="H506" s="241">
        <f ca="1">+IFERROR(INDEX('Hoja de Trabajo para listado'!$A$155:$Z$1048576,MATCH($A506,'Hoja de Trabajo para listado'!$A$155:$A$1048576,0),MATCH((CUADRO!H$4&amp;$E506),'Hoja de Trabajo para listado'!$A$151:$Z$151,0)),0)+IFERROR(INDEX('Hoja de Trabajo para listado'!$AB$155:$BA$1048576,MATCH($A506,'Hoja de Trabajo para listado'!$AB$155:$AB$1048576,0),MATCH((CUADRO!H$4&amp;$E506),'Hoja de Trabajo para listado'!$AB$151:$BA$151,0)),0)+IFERROR(INDEX('Hoja de Trabajo para listado'!$BC$155:$CB$1048576,MATCH($A506,'Hoja de Trabajo para listado'!$BC$155:$BC$1048576,0),MATCH((CUADRO!H$4&amp;$E506),'Hoja de Trabajo para listado'!$BC$151:$CB$151,0)),0)+IFERROR(INDEX('Hoja de Trabajo para listado'!$DE$153:$DG$274,MATCH($A506,'Hoja de Trabajo para listado'!$DE$153:$DE$1048576,0),MATCH((CUADRO!H$4&amp;$E506),'Hoja de Trabajo para listado'!$DE$151:$DG$151,0)),0)+IFERROR(INDEX('Hoja de Trabajo para listado'!$CD$155:$DC$1048576,MATCH($A506,'Hoja de Trabajo para listado'!$CD$155:$CD$1048576,0),MATCH((CUADRO!H$4&amp;$E506),'Hoja de Trabajo para listado'!$CD$151:$DC$151,0)),0)</f>
        <v>0</v>
      </c>
      <c r="I506" s="241">
        <f ca="1">+IFERROR(INDEX('Hoja de Trabajo para listado'!$A$155:$Z$1048576,MATCH($A506,'Hoja de Trabajo para listado'!$A$155:$A$1048576,0),MATCH((CUADRO!I$4&amp;$E506),'Hoja de Trabajo para listado'!$A$151:$Z$151,0)),0)+IFERROR(INDEX('Hoja de Trabajo para listado'!$AB$155:$BA$1048576,MATCH($A506,'Hoja de Trabajo para listado'!$AB$155:$AB$1048576,0),MATCH((CUADRO!I$4&amp;$E506),'Hoja de Trabajo para listado'!$AB$151:$BA$151,0)),0)+IFERROR(INDEX('Hoja de Trabajo para listado'!$BC$155:$CB$1048576,MATCH($A506,'Hoja de Trabajo para listado'!$BC$155:$BC$1048576,0),MATCH((CUADRO!I$4&amp;$E506),'Hoja de Trabajo para listado'!$BC$151:$CB$151,0)),0)+IFERROR(INDEX('Hoja de Trabajo para listado'!$DE$153:$DG$274,MATCH($A506,'Hoja de Trabajo para listado'!$DE$153:$DE$1048576,0),MATCH((CUADRO!I$4&amp;$E506),'Hoja de Trabajo para listado'!$DE$151:$DG$151,0)),0)+IFERROR(INDEX('Hoja de Trabajo para listado'!$CD$155:$DC$1048576,MATCH($A506,'Hoja de Trabajo para listado'!$CD$155:$CD$1048576,0),MATCH((CUADRO!I$4&amp;$E506),'Hoja de Trabajo para listado'!$CD$151:$DC$151,0)),0)</f>
        <v>0</v>
      </c>
      <c r="J506" s="241">
        <f ca="1">+IFERROR(INDEX('Hoja de Trabajo para listado'!$A$155:$Z$1048576,MATCH($A506,'Hoja de Trabajo para listado'!$A$155:$A$1048576,0),MATCH((CUADRO!J$4&amp;$E506),'Hoja de Trabajo para listado'!$A$151:$Z$151,0)),0)+IFERROR(INDEX('Hoja de Trabajo para listado'!$AB$155:$BA$1048576,MATCH($A506,'Hoja de Trabajo para listado'!$AB$155:$AB$1048576,0),MATCH((CUADRO!J$4&amp;$E506),'Hoja de Trabajo para listado'!$AB$151:$BA$151,0)),0)+IFERROR(INDEX('Hoja de Trabajo para listado'!$BC$155:$CB$1048576,MATCH($A506,'Hoja de Trabajo para listado'!$BC$155:$BC$1048576,0),MATCH((CUADRO!J$4&amp;$E506),'Hoja de Trabajo para listado'!$BC$151:$CB$151,0)),0)+IFERROR(INDEX('Hoja de Trabajo para listado'!$DE$153:$DG$274,MATCH($A506,'Hoja de Trabajo para listado'!$DE$153:$DE$1048576,0),MATCH((CUADRO!J$4&amp;$E506),'Hoja de Trabajo para listado'!$DE$151:$DG$151,0)),0)+IFERROR(INDEX('Hoja de Trabajo para listado'!$CD$155:$DC$1048576,MATCH($A506,'Hoja de Trabajo para listado'!$CD$155:$CD$1048576,0),MATCH((CUADRO!J$4&amp;$E506),'Hoja de Trabajo para listado'!$CD$151:$DC$151,0)),0)</f>
        <v>0</v>
      </c>
      <c r="K506" s="241">
        <f ca="1">+IFERROR(INDEX('Hoja de Trabajo para listado'!$A$155:$Z$1048576,MATCH($A506,'Hoja de Trabajo para listado'!$A$155:$A$1048576,0),MATCH((CUADRO!K$4&amp;$E506),'Hoja de Trabajo para listado'!$A$151:$Z$151,0)),0)+IFERROR(INDEX('Hoja de Trabajo para listado'!$AB$155:$BA$1048576,MATCH($A506,'Hoja de Trabajo para listado'!$AB$155:$AB$1048576,0),MATCH((CUADRO!K$4&amp;$E506),'Hoja de Trabajo para listado'!$AB$151:$BA$151,0)),0)+IFERROR(INDEX('Hoja de Trabajo para listado'!$BC$155:$CB$1048576,MATCH($A506,'Hoja de Trabajo para listado'!$BC$155:$BC$1048576,0),MATCH((CUADRO!K$4&amp;$E506),'Hoja de Trabajo para listado'!$BC$151:$CB$151,0)),0)+IFERROR(INDEX('Hoja de Trabajo para listado'!$DE$153:$DG$274,MATCH($A506,'Hoja de Trabajo para listado'!$DE$153:$DE$1048576,0),MATCH((CUADRO!K$4&amp;$E506),'Hoja de Trabajo para listado'!$DE$151:$DG$151,0)),0)+IFERROR(INDEX('Hoja de Trabajo para listado'!$CD$155:$DC$1048576,MATCH($A506,'Hoja de Trabajo para listado'!$CD$155:$CD$1048576,0),MATCH((CUADRO!K$4&amp;$E506),'Hoja de Trabajo para listado'!$CD$151:$DC$151,0)),0)</f>
        <v>0</v>
      </c>
      <c r="L506" s="241">
        <f ca="1">+IFERROR(INDEX('Hoja de Trabajo para listado'!$A$155:$Z$1048576,MATCH($A506,'Hoja de Trabajo para listado'!$A$155:$A$1048576,0),MATCH((CUADRO!L$4&amp;$E506),'Hoja de Trabajo para listado'!$A$151:$Z$151,0)),0)+IFERROR(INDEX('Hoja de Trabajo para listado'!$AB$155:$BA$1048576,MATCH($A506,'Hoja de Trabajo para listado'!$AB$155:$AB$1048576,0),MATCH((CUADRO!L$4&amp;$E506),'Hoja de Trabajo para listado'!$AB$151:$BA$151,0)),0)+IFERROR(INDEX('Hoja de Trabajo para listado'!$BC$155:$CB$1048576,MATCH($A506,'Hoja de Trabajo para listado'!$BC$155:$BC$1048576,0),MATCH((CUADRO!L$4&amp;$E506),'Hoja de Trabajo para listado'!$BC$151:$CB$151,0)),0)+IFERROR(INDEX('Hoja de Trabajo para listado'!$DE$153:$DG$274,MATCH($A506,'Hoja de Trabajo para listado'!$DE$153:$DE$1048576,0),MATCH((CUADRO!L$4&amp;$E506),'Hoja de Trabajo para listado'!$DE$151:$DG$151,0)),0)+IFERROR(INDEX('Hoja de Trabajo para listado'!$CD$155:$DC$1048576,MATCH($A506,'Hoja de Trabajo para listado'!$CD$155:$CD$1048576,0),MATCH((CUADRO!L$4&amp;$E506),'Hoja de Trabajo para listado'!$CD$151:$DC$151,0)),0)</f>
        <v>0</v>
      </c>
      <c r="M506" s="241">
        <f ca="1">+IFERROR(INDEX('Hoja de Trabajo para listado'!$A$155:$Z$1048576,MATCH($A506,'Hoja de Trabajo para listado'!$A$155:$A$1048576,0),MATCH((CUADRO!M$4&amp;$E506),'Hoja de Trabajo para listado'!$A$151:$Z$151,0)),0)+IFERROR(INDEX('Hoja de Trabajo para listado'!$AB$155:$BA$1048576,MATCH($A506,'Hoja de Trabajo para listado'!$AB$155:$AB$1048576,0),MATCH((CUADRO!M$4&amp;$E506),'Hoja de Trabajo para listado'!$AB$151:$BA$151,0)),0)+IFERROR(INDEX('Hoja de Trabajo para listado'!$BC$155:$CB$1048576,MATCH($A506,'Hoja de Trabajo para listado'!$BC$155:$BC$1048576,0),MATCH((CUADRO!M$4&amp;$E506),'Hoja de Trabajo para listado'!$BC$151:$CB$151,0)),0)+IFERROR(INDEX('Hoja de Trabajo para listado'!$DE$153:$DG$274,MATCH($A506,'Hoja de Trabajo para listado'!$DE$153:$DE$1048576,0),MATCH((CUADRO!M$4&amp;$E506),'Hoja de Trabajo para listado'!$DE$151:$DG$151,0)),0)+IFERROR(INDEX('Hoja de Trabajo para listado'!$CD$155:$DC$1048576,MATCH($A506,'Hoja de Trabajo para listado'!$CD$155:$CD$1048576,0),MATCH((CUADRO!M$4&amp;$E506),'Hoja de Trabajo para listado'!$CD$151:$DC$151,0)),0)</f>
        <v>0</v>
      </c>
      <c r="N506" s="241">
        <f ca="1">+IFERROR(INDEX('Hoja de Trabajo para listado'!$A$155:$Z$1048576,MATCH($A506,'Hoja de Trabajo para listado'!$A$155:$A$1048576,0),MATCH((CUADRO!N$4&amp;$E506),'Hoja de Trabajo para listado'!$A$151:$Z$151,0)),0)+IFERROR(INDEX('Hoja de Trabajo para listado'!$AB$155:$BA$1048576,MATCH($A506,'Hoja de Trabajo para listado'!$AB$155:$AB$1048576,0),MATCH((CUADRO!N$4&amp;$E506),'Hoja de Trabajo para listado'!$AB$151:$BA$151,0)),0)+IFERROR(INDEX('Hoja de Trabajo para listado'!$BC$155:$CB$1048576,MATCH($A506,'Hoja de Trabajo para listado'!$BC$155:$BC$1048576,0),MATCH((CUADRO!N$4&amp;$E506),'Hoja de Trabajo para listado'!$BC$151:$CB$151,0)),0)+IFERROR(INDEX('Hoja de Trabajo para listado'!$DE$153:$DG$274,MATCH($A506,'Hoja de Trabajo para listado'!$DE$153:$DE$1048576,0),MATCH((CUADRO!N$4&amp;$E506),'Hoja de Trabajo para listado'!$DE$151:$DG$151,0)),0)+IFERROR(INDEX('Hoja de Trabajo para listado'!$CD$155:$DC$1048576,MATCH($A506,'Hoja de Trabajo para listado'!$CD$155:$CD$1048576,0),MATCH((CUADRO!N$4&amp;$E506),'Hoja de Trabajo para listado'!$CD$151:$DC$151,0)),0)</f>
        <v>0</v>
      </c>
      <c r="O506" s="241">
        <f ca="1">+IFERROR(INDEX('Hoja de Trabajo para listado'!$A$155:$Z$1048576,MATCH($A506,'Hoja de Trabajo para listado'!$A$155:$A$1048576,0),MATCH((CUADRO!O$4&amp;$E506),'Hoja de Trabajo para listado'!$A$151:$Z$151,0)),0)+IFERROR(INDEX('Hoja de Trabajo para listado'!$AB$155:$BA$1048576,MATCH($A506,'Hoja de Trabajo para listado'!$AB$155:$AB$1048576,0),MATCH((CUADRO!O$4&amp;$E506),'Hoja de Trabajo para listado'!$AB$151:$BA$151,0)),0)+IFERROR(INDEX('Hoja de Trabajo para listado'!$BC$155:$CB$1048576,MATCH($A506,'Hoja de Trabajo para listado'!$BC$155:$BC$1048576,0),MATCH((CUADRO!O$4&amp;$E506),'Hoja de Trabajo para listado'!$BC$151:$CB$151,0)),0)+IFERROR(INDEX('Hoja de Trabajo para listado'!$DE$153:$DG$274,MATCH($A506,'Hoja de Trabajo para listado'!$DE$153:$DE$1048576,0),MATCH((CUADRO!O$4&amp;$E506),'Hoja de Trabajo para listado'!$DE$151:$DG$151,0)),0)+IFERROR(INDEX('Hoja de Trabajo para listado'!$CD$155:$DC$1048576,MATCH($A506,'Hoja de Trabajo para listado'!$CD$155:$CD$1048576,0),MATCH((CUADRO!O$4&amp;$E506),'Hoja de Trabajo para listado'!$CD$151:$DC$151,0)),0)</f>
        <v>0</v>
      </c>
      <c r="P506" s="241">
        <f ca="1">+IFERROR(INDEX('Hoja de Trabajo para listado'!$A$155:$Z$1048576,MATCH($A506,'Hoja de Trabajo para listado'!$A$155:$A$1048576,0),MATCH((CUADRO!P$4&amp;$E506),'Hoja de Trabajo para listado'!$A$151:$Z$151,0)),0)+IFERROR(INDEX('Hoja de Trabajo para listado'!$AB$155:$BA$1048576,MATCH($A506,'Hoja de Trabajo para listado'!$AB$155:$AB$1048576,0),MATCH((CUADRO!P$4&amp;$E506),'Hoja de Trabajo para listado'!$AB$151:$BA$151,0)),0)+IFERROR(INDEX('Hoja de Trabajo para listado'!$BC$155:$CB$1048576,MATCH($A506,'Hoja de Trabajo para listado'!$BC$155:$BC$1048576,0),MATCH((CUADRO!P$4&amp;$E506),'Hoja de Trabajo para listado'!$BC$151:$CB$151,0)),0)+IFERROR(INDEX('Hoja de Trabajo para listado'!$DE$153:$DG$274,MATCH($A506,'Hoja de Trabajo para listado'!$DE$153:$DE$1048576,0),MATCH((CUADRO!P$4&amp;$E506),'Hoja de Trabajo para listado'!$DE$151:$DG$151,0)),0)+IFERROR(INDEX('Hoja de Trabajo para listado'!$CD$155:$DC$1048576,MATCH($A506,'Hoja de Trabajo para listado'!$CD$155:$CD$1048576,0),MATCH((CUADRO!P$4&amp;$E506),'Hoja de Trabajo para listado'!$CD$151:$DC$151,0)),0)</f>
        <v>0</v>
      </c>
      <c r="Q506" s="241">
        <f ca="1">+IFERROR(INDEX('Hoja de Trabajo para listado'!$A$155:$Z$1048576,MATCH($A506,'Hoja de Trabajo para listado'!$A$155:$A$1048576,0),MATCH((CUADRO!Q$4&amp;$E506),'Hoja de Trabajo para listado'!$A$151:$Z$151,0)),0)+IFERROR(INDEX('Hoja de Trabajo para listado'!$AB$155:$BA$1048576,MATCH($A506,'Hoja de Trabajo para listado'!$AB$155:$AB$1048576,0),MATCH((CUADRO!Q$4&amp;$E506),'Hoja de Trabajo para listado'!$AB$151:$BA$151,0)),0)+IFERROR(INDEX('Hoja de Trabajo para listado'!$BC$155:$CB$1048576,MATCH($A506,'Hoja de Trabajo para listado'!$BC$155:$BC$1048576,0),MATCH((CUADRO!Q$4&amp;$E506),'Hoja de Trabajo para listado'!$BC$151:$CB$151,0)),0)+IFERROR(INDEX('Hoja de Trabajo para listado'!$DE$153:$DG$274,MATCH($A506,'Hoja de Trabajo para listado'!$DE$153:$DE$1048576,0),MATCH((CUADRO!Q$4&amp;$E506),'Hoja de Trabajo para listado'!$DE$151:$DG$151,0)),0)+IFERROR(INDEX('Hoja de Trabajo para listado'!$CD$155:$DC$1048576,MATCH($A506,'Hoja de Trabajo para listado'!$CD$155:$CD$1048576,0),MATCH((CUADRO!Q$4&amp;$E506),'Hoja de Trabajo para listado'!$CD$151:$DC$151,0)),0)</f>
        <v>0</v>
      </c>
      <c r="R506" s="241">
        <f t="shared" ca="1" si="14"/>
        <v>0</v>
      </c>
      <c r="S506" s="247">
        <f ca="1">+R505+R506</f>
        <v>0</v>
      </c>
      <c r="T506" s="241">
        <f ca="1">+S506</f>
        <v>0</v>
      </c>
      <c r="U506" s="240">
        <f t="shared" si="15"/>
        <v>2</v>
      </c>
    </row>
    <row r="507" spans="1:21" customFormat="1" ht="15" hidden="1" customHeight="1">
      <c r="A507" s="32">
        <v>1205</v>
      </c>
      <c r="B507" s="381">
        <f>+A507</f>
        <v>1205</v>
      </c>
      <c r="C507" s="245" t="str">
        <f>+VLOOKUP(A507,bd_lista!$A$3:$C$592,3,FALSE)</f>
        <v>Gobierno Autónomo Municipal de El Alto de La Paz</v>
      </c>
      <c r="D507" s="383" t="str">
        <f>+C507</f>
        <v>Gobierno Autónomo Municipal de El Alto de La Paz</v>
      </c>
      <c r="E507" s="240" t="s">
        <v>683</v>
      </c>
      <c r="F507" s="241">
        <f ca="1">+IFERROR(INDEX('Hoja de Trabajo para listado'!$A$155:$Z$1048576,MATCH($A507,'Hoja de Trabajo para listado'!$A$155:$A$1048576,0),MATCH((CUADRO!F$4&amp;$E507),'Hoja de Trabajo para listado'!$A$151:$Z$151,0)),0)+IFERROR(INDEX('Hoja de Trabajo para listado'!$AB$155:$BA$1048576,MATCH($A507,'Hoja de Trabajo para listado'!$AB$155:$AB$1048576,0),MATCH((CUADRO!F$4&amp;$E507),'Hoja de Trabajo para listado'!$AB$151:$BA$151,0)),0)+IFERROR(INDEX('Hoja de Trabajo para listado'!$BC$155:$CB$1048576,MATCH($A507,'Hoja de Trabajo para listado'!$BC$155:$BC$1048576,0),MATCH((CUADRO!F$4&amp;$E507),'Hoja de Trabajo para listado'!$BC$151:$CB$151,0)),0)+IFERROR(INDEX('Hoja de Trabajo para listado'!$DE$153:$DG$274,MATCH($A507,'Hoja de Trabajo para listado'!$DE$153:$DE$1048576,0),MATCH((CUADRO!F$4&amp;$E507),'Hoja de Trabajo para listado'!$DE$151:$DG$151,0)),0)+IFERROR(INDEX('Hoja de Trabajo para listado'!$CD$155:$DC$1048576,MATCH($A507,'Hoja de Trabajo para listado'!$CD$155:$CD$1048576,0),MATCH((CUADRO!F$4&amp;$E507),'Hoja de Trabajo para listado'!$CD$151:$DC$151,0)),0)</f>
        <v>0</v>
      </c>
      <c r="G507" s="241">
        <f ca="1">+IFERROR(INDEX('Hoja de Trabajo para listado'!$A$155:$Z$1048576,MATCH($A507,'Hoja de Trabajo para listado'!$A$155:$A$1048576,0),MATCH((CUADRO!G$4&amp;$E507),'Hoja de Trabajo para listado'!$A$151:$Z$151,0)),0)+IFERROR(INDEX('Hoja de Trabajo para listado'!$AB$155:$BA$1048576,MATCH($A507,'Hoja de Trabajo para listado'!$AB$155:$AB$1048576,0),MATCH((CUADRO!G$4&amp;$E507),'Hoja de Trabajo para listado'!$AB$151:$BA$151,0)),0)+IFERROR(INDEX('Hoja de Trabajo para listado'!$BC$155:$CB$1048576,MATCH($A507,'Hoja de Trabajo para listado'!$BC$155:$BC$1048576,0),MATCH((CUADRO!G$4&amp;$E507),'Hoja de Trabajo para listado'!$BC$151:$CB$151,0)),0)+IFERROR(INDEX('Hoja de Trabajo para listado'!$DE$153:$DG$274,MATCH($A507,'Hoja de Trabajo para listado'!$DE$153:$DE$1048576,0),MATCH((CUADRO!G$4&amp;$E507),'Hoja de Trabajo para listado'!$DE$151:$DG$151,0)),0)+IFERROR(INDEX('Hoja de Trabajo para listado'!$CD$155:$DC$1048576,MATCH($A507,'Hoja de Trabajo para listado'!$CD$155:$CD$1048576,0),MATCH((CUADRO!G$4&amp;$E507),'Hoja de Trabajo para listado'!$CD$151:$DC$151,0)),0)</f>
        <v>0</v>
      </c>
      <c r="H507" s="241">
        <f ca="1">+IFERROR(INDEX('Hoja de Trabajo para listado'!$A$155:$Z$1048576,MATCH($A507,'Hoja de Trabajo para listado'!$A$155:$A$1048576,0),MATCH((CUADRO!H$4&amp;$E507),'Hoja de Trabajo para listado'!$A$151:$Z$151,0)),0)+IFERROR(INDEX('Hoja de Trabajo para listado'!$AB$155:$BA$1048576,MATCH($A507,'Hoja de Trabajo para listado'!$AB$155:$AB$1048576,0),MATCH((CUADRO!H$4&amp;$E507),'Hoja de Trabajo para listado'!$AB$151:$BA$151,0)),0)+IFERROR(INDEX('Hoja de Trabajo para listado'!$BC$155:$CB$1048576,MATCH($A507,'Hoja de Trabajo para listado'!$BC$155:$BC$1048576,0),MATCH((CUADRO!H$4&amp;$E507),'Hoja de Trabajo para listado'!$BC$151:$CB$151,0)),0)+IFERROR(INDEX('Hoja de Trabajo para listado'!$DE$153:$DG$274,MATCH($A507,'Hoja de Trabajo para listado'!$DE$153:$DE$1048576,0),MATCH((CUADRO!H$4&amp;$E507),'Hoja de Trabajo para listado'!$DE$151:$DG$151,0)),0)+IFERROR(INDEX('Hoja de Trabajo para listado'!$CD$155:$DC$1048576,MATCH($A507,'Hoja de Trabajo para listado'!$CD$155:$CD$1048576,0),MATCH((CUADRO!H$4&amp;$E507),'Hoja de Trabajo para listado'!$CD$151:$DC$151,0)),0)</f>
        <v>0</v>
      </c>
      <c r="I507" s="241">
        <f ca="1">+IFERROR(INDEX('Hoja de Trabajo para listado'!$A$155:$Z$1048576,MATCH($A507,'Hoja de Trabajo para listado'!$A$155:$A$1048576,0),MATCH((CUADRO!I$4&amp;$E507),'Hoja de Trabajo para listado'!$A$151:$Z$151,0)),0)+IFERROR(INDEX('Hoja de Trabajo para listado'!$AB$155:$BA$1048576,MATCH($A507,'Hoja de Trabajo para listado'!$AB$155:$AB$1048576,0),MATCH((CUADRO!I$4&amp;$E507),'Hoja de Trabajo para listado'!$AB$151:$BA$151,0)),0)+IFERROR(INDEX('Hoja de Trabajo para listado'!$BC$155:$CB$1048576,MATCH($A507,'Hoja de Trabajo para listado'!$BC$155:$BC$1048576,0),MATCH((CUADRO!I$4&amp;$E507),'Hoja de Trabajo para listado'!$BC$151:$CB$151,0)),0)+IFERROR(INDEX('Hoja de Trabajo para listado'!$DE$153:$DG$274,MATCH($A507,'Hoja de Trabajo para listado'!$DE$153:$DE$1048576,0),MATCH((CUADRO!I$4&amp;$E507),'Hoja de Trabajo para listado'!$DE$151:$DG$151,0)),0)+IFERROR(INDEX('Hoja de Trabajo para listado'!$CD$155:$DC$1048576,MATCH($A507,'Hoja de Trabajo para listado'!$CD$155:$CD$1048576,0),MATCH((CUADRO!I$4&amp;$E507),'Hoja de Trabajo para listado'!$CD$151:$DC$151,0)),0)</f>
        <v>0</v>
      </c>
      <c r="J507" s="241">
        <f ca="1">+IFERROR(INDEX('Hoja de Trabajo para listado'!$A$155:$Z$1048576,MATCH($A507,'Hoja de Trabajo para listado'!$A$155:$A$1048576,0),MATCH((CUADRO!J$4&amp;$E507),'Hoja de Trabajo para listado'!$A$151:$Z$151,0)),0)+IFERROR(INDEX('Hoja de Trabajo para listado'!$AB$155:$BA$1048576,MATCH($A507,'Hoja de Trabajo para listado'!$AB$155:$AB$1048576,0),MATCH((CUADRO!J$4&amp;$E507),'Hoja de Trabajo para listado'!$AB$151:$BA$151,0)),0)+IFERROR(INDEX('Hoja de Trabajo para listado'!$BC$155:$CB$1048576,MATCH($A507,'Hoja de Trabajo para listado'!$BC$155:$BC$1048576,0),MATCH((CUADRO!J$4&amp;$E507),'Hoja de Trabajo para listado'!$BC$151:$CB$151,0)),0)+IFERROR(INDEX('Hoja de Trabajo para listado'!$DE$153:$DG$274,MATCH($A507,'Hoja de Trabajo para listado'!$DE$153:$DE$1048576,0),MATCH((CUADRO!J$4&amp;$E507),'Hoja de Trabajo para listado'!$DE$151:$DG$151,0)),0)+IFERROR(INDEX('Hoja de Trabajo para listado'!$CD$155:$DC$1048576,MATCH($A507,'Hoja de Trabajo para listado'!$CD$155:$CD$1048576,0),MATCH((CUADRO!J$4&amp;$E507),'Hoja de Trabajo para listado'!$CD$151:$DC$151,0)),0)</f>
        <v>0</v>
      </c>
      <c r="K507" s="241">
        <f ca="1">+IFERROR(INDEX('Hoja de Trabajo para listado'!$A$155:$Z$1048576,MATCH($A507,'Hoja de Trabajo para listado'!$A$155:$A$1048576,0),MATCH((CUADRO!K$4&amp;$E507),'Hoja de Trabajo para listado'!$A$151:$Z$151,0)),0)+IFERROR(INDEX('Hoja de Trabajo para listado'!$AB$155:$BA$1048576,MATCH($A507,'Hoja de Trabajo para listado'!$AB$155:$AB$1048576,0),MATCH((CUADRO!K$4&amp;$E507),'Hoja de Trabajo para listado'!$AB$151:$BA$151,0)),0)+IFERROR(INDEX('Hoja de Trabajo para listado'!$BC$155:$CB$1048576,MATCH($A507,'Hoja de Trabajo para listado'!$BC$155:$BC$1048576,0),MATCH((CUADRO!K$4&amp;$E507),'Hoja de Trabajo para listado'!$BC$151:$CB$151,0)),0)+IFERROR(INDEX('Hoja de Trabajo para listado'!$DE$153:$DG$274,MATCH($A507,'Hoja de Trabajo para listado'!$DE$153:$DE$1048576,0),MATCH((CUADRO!K$4&amp;$E507),'Hoja de Trabajo para listado'!$DE$151:$DG$151,0)),0)+IFERROR(INDEX('Hoja de Trabajo para listado'!$CD$155:$DC$1048576,MATCH($A507,'Hoja de Trabajo para listado'!$CD$155:$CD$1048576,0),MATCH((CUADRO!K$4&amp;$E507),'Hoja de Trabajo para listado'!$CD$151:$DC$151,0)),0)</f>
        <v>0</v>
      </c>
      <c r="L507" s="241">
        <f ca="1">+IFERROR(INDEX('Hoja de Trabajo para listado'!$A$155:$Z$1048576,MATCH($A507,'Hoja de Trabajo para listado'!$A$155:$A$1048576,0),MATCH((CUADRO!L$4&amp;$E507),'Hoja de Trabajo para listado'!$A$151:$Z$151,0)),0)+IFERROR(INDEX('Hoja de Trabajo para listado'!$AB$155:$BA$1048576,MATCH($A507,'Hoja de Trabajo para listado'!$AB$155:$AB$1048576,0),MATCH((CUADRO!L$4&amp;$E507),'Hoja de Trabajo para listado'!$AB$151:$BA$151,0)),0)+IFERROR(INDEX('Hoja de Trabajo para listado'!$BC$155:$CB$1048576,MATCH($A507,'Hoja de Trabajo para listado'!$BC$155:$BC$1048576,0),MATCH((CUADRO!L$4&amp;$E507),'Hoja de Trabajo para listado'!$BC$151:$CB$151,0)),0)+IFERROR(INDEX('Hoja de Trabajo para listado'!$DE$153:$DG$274,MATCH($A507,'Hoja de Trabajo para listado'!$DE$153:$DE$1048576,0),MATCH((CUADRO!L$4&amp;$E507),'Hoja de Trabajo para listado'!$DE$151:$DG$151,0)),0)+IFERROR(INDEX('Hoja de Trabajo para listado'!$CD$155:$DC$1048576,MATCH($A507,'Hoja de Trabajo para listado'!$CD$155:$CD$1048576,0),MATCH((CUADRO!L$4&amp;$E507),'Hoja de Trabajo para listado'!$CD$151:$DC$151,0)),0)</f>
        <v>0</v>
      </c>
      <c r="M507" s="241">
        <f ca="1">+IFERROR(INDEX('Hoja de Trabajo para listado'!$A$155:$Z$1048576,MATCH($A507,'Hoja de Trabajo para listado'!$A$155:$A$1048576,0),MATCH((CUADRO!M$4&amp;$E507),'Hoja de Trabajo para listado'!$A$151:$Z$151,0)),0)+IFERROR(INDEX('Hoja de Trabajo para listado'!$AB$155:$BA$1048576,MATCH($A507,'Hoja de Trabajo para listado'!$AB$155:$AB$1048576,0),MATCH((CUADRO!M$4&amp;$E507),'Hoja de Trabajo para listado'!$AB$151:$BA$151,0)),0)+IFERROR(INDEX('Hoja de Trabajo para listado'!$BC$155:$CB$1048576,MATCH($A507,'Hoja de Trabajo para listado'!$BC$155:$BC$1048576,0),MATCH((CUADRO!M$4&amp;$E507),'Hoja de Trabajo para listado'!$BC$151:$CB$151,0)),0)+IFERROR(INDEX('Hoja de Trabajo para listado'!$DE$153:$DG$274,MATCH($A507,'Hoja de Trabajo para listado'!$DE$153:$DE$1048576,0),MATCH((CUADRO!M$4&amp;$E507),'Hoja de Trabajo para listado'!$DE$151:$DG$151,0)),0)+IFERROR(INDEX('Hoja de Trabajo para listado'!$CD$155:$DC$1048576,MATCH($A507,'Hoja de Trabajo para listado'!$CD$155:$CD$1048576,0),MATCH((CUADRO!M$4&amp;$E507),'Hoja de Trabajo para listado'!$CD$151:$DC$151,0)),0)</f>
        <v>0</v>
      </c>
      <c r="N507" s="241">
        <f ca="1">+IFERROR(INDEX('Hoja de Trabajo para listado'!$A$155:$Z$1048576,MATCH($A507,'Hoja de Trabajo para listado'!$A$155:$A$1048576,0),MATCH((CUADRO!N$4&amp;$E507),'Hoja de Trabajo para listado'!$A$151:$Z$151,0)),0)+IFERROR(INDEX('Hoja de Trabajo para listado'!$AB$155:$BA$1048576,MATCH($A507,'Hoja de Trabajo para listado'!$AB$155:$AB$1048576,0),MATCH((CUADRO!N$4&amp;$E507),'Hoja de Trabajo para listado'!$AB$151:$BA$151,0)),0)+IFERROR(INDEX('Hoja de Trabajo para listado'!$BC$155:$CB$1048576,MATCH($A507,'Hoja de Trabajo para listado'!$BC$155:$BC$1048576,0),MATCH((CUADRO!N$4&amp;$E507),'Hoja de Trabajo para listado'!$BC$151:$CB$151,0)),0)+IFERROR(INDEX('Hoja de Trabajo para listado'!$DE$153:$DG$274,MATCH($A507,'Hoja de Trabajo para listado'!$DE$153:$DE$1048576,0),MATCH((CUADRO!N$4&amp;$E507),'Hoja de Trabajo para listado'!$DE$151:$DG$151,0)),0)+IFERROR(INDEX('Hoja de Trabajo para listado'!$CD$155:$DC$1048576,MATCH($A507,'Hoja de Trabajo para listado'!$CD$155:$CD$1048576,0),MATCH((CUADRO!N$4&amp;$E507),'Hoja de Trabajo para listado'!$CD$151:$DC$151,0)),0)</f>
        <v>0</v>
      </c>
      <c r="O507" s="241">
        <f ca="1">+IFERROR(INDEX('Hoja de Trabajo para listado'!$A$155:$Z$1048576,MATCH($A507,'Hoja de Trabajo para listado'!$A$155:$A$1048576,0),MATCH((CUADRO!O$4&amp;$E507),'Hoja de Trabajo para listado'!$A$151:$Z$151,0)),0)+IFERROR(INDEX('Hoja de Trabajo para listado'!$AB$155:$BA$1048576,MATCH($A507,'Hoja de Trabajo para listado'!$AB$155:$AB$1048576,0),MATCH((CUADRO!O$4&amp;$E507),'Hoja de Trabajo para listado'!$AB$151:$BA$151,0)),0)+IFERROR(INDEX('Hoja de Trabajo para listado'!$BC$155:$CB$1048576,MATCH($A507,'Hoja de Trabajo para listado'!$BC$155:$BC$1048576,0),MATCH((CUADRO!O$4&amp;$E507),'Hoja de Trabajo para listado'!$BC$151:$CB$151,0)),0)+IFERROR(INDEX('Hoja de Trabajo para listado'!$DE$153:$DG$274,MATCH($A507,'Hoja de Trabajo para listado'!$DE$153:$DE$1048576,0),MATCH((CUADRO!O$4&amp;$E507),'Hoja de Trabajo para listado'!$DE$151:$DG$151,0)),0)+IFERROR(INDEX('Hoja de Trabajo para listado'!$CD$155:$DC$1048576,MATCH($A507,'Hoja de Trabajo para listado'!$CD$155:$CD$1048576,0),MATCH((CUADRO!O$4&amp;$E507),'Hoja de Trabajo para listado'!$CD$151:$DC$151,0)),0)</f>
        <v>0</v>
      </c>
      <c r="P507" s="241">
        <f ca="1">+IFERROR(INDEX('Hoja de Trabajo para listado'!$A$155:$Z$1048576,MATCH($A507,'Hoja de Trabajo para listado'!$A$155:$A$1048576,0),MATCH((CUADRO!P$4&amp;$E507),'Hoja de Trabajo para listado'!$A$151:$Z$151,0)),0)+IFERROR(INDEX('Hoja de Trabajo para listado'!$AB$155:$BA$1048576,MATCH($A507,'Hoja de Trabajo para listado'!$AB$155:$AB$1048576,0),MATCH((CUADRO!P$4&amp;$E507),'Hoja de Trabajo para listado'!$AB$151:$BA$151,0)),0)+IFERROR(INDEX('Hoja de Trabajo para listado'!$BC$155:$CB$1048576,MATCH($A507,'Hoja de Trabajo para listado'!$BC$155:$BC$1048576,0),MATCH((CUADRO!P$4&amp;$E507),'Hoja de Trabajo para listado'!$BC$151:$CB$151,0)),0)+IFERROR(INDEX('Hoja de Trabajo para listado'!$DE$153:$DG$274,MATCH($A507,'Hoja de Trabajo para listado'!$DE$153:$DE$1048576,0),MATCH((CUADRO!P$4&amp;$E507),'Hoja de Trabajo para listado'!$DE$151:$DG$151,0)),0)+IFERROR(INDEX('Hoja de Trabajo para listado'!$CD$155:$DC$1048576,MATCH($A507,'Hoja de Trabajo para listado'!$CD$155:$CD$1048576,0),MATCH((CUADRO!P$4&amp;$E507),'Hoja de Trabajo para listado'!$CD$151:$DC$151,0)),0)</f>
        <v>0</v>
      </c>
      <c r="Q507" s="241">
        <f ca="1">+IFERROR(INDEX('Hoja de Trabajo para listado'!$A$155:$Z$1048576,MATCH($A507,'Hoja de Trabajo para listado'!$A$155:$A$1048576,0),MATCH((CUADRO!Q$4&amp;$E507),'Hoja de Trabajo para listado'!$A$151:$Z$151,0)),0)+IFERROR(INDEX('Hoja de Trabajo para listado'!$AB$155:$BA$1048576,MATCH($A507,'Hoja de Trabajo para listado'!$AB$155:$AB$1048576,0),MATCH((CUADRO!Q$4&amp;$E507),'Hoja de Trabajo para listado'!$AB$151:$BA$151,0)),0)+IFERROR(INDEX('Hoja de Trabajo para listado'!$BC$155:$CB$1048576,MATCH($A507,'Hoja de Trabajo para listado'!$BC$155:$BC$1048576,0),MATCH((CUADRO!Q$4&amp;$E507),'Hoja de Trabajo para listado'!$BC$151:$CB$151,0)),0)+IFERROR(INDEX('Hoja de Trabajo para listado'!$DE$153:$DG$274,MATCH($A507,'Hoja de Trabajo para listado'!$DE$153:$DE$1048576,0),MATCH((CUADRO!Q$4&amp;$E507),'Hoja de Trabajo para listado'!$DE$151:$DG$151,0)),0)+IFERROR(INDEX('Hoja de Trabajo para listado'!$CD$155:$DC$1048576,MATCH($A507,'Hoja de Trabajo para listado'!$CD$155:$CD$1048576,0),MATCH((CUADRO!Q$4&amp;$E507),'Hoja de Trabajo para listado'!$CD$151:$DC$151,0)),0)</f>
        <v>0</v>
      </c>
      <c r="R507" s="241">
        <f t="shared" ca="1" si="14"/>
        <v>0</v>
      </c>
      <c r="S507" s="247"/>
      <c r="T507" s="241">
        <f ca="1">+T508</f>
        <v>0</v>
      </c>
      <c r="U507" s="240">
        <f t="shared" si="15"/>
        <v>1</v>
      </c>
    </row>
    <row r="508" spans="1:21" customFormat="1" ht="15" hidden="1" customHeight="1">
      <c r="A508" s="32">
        <v>1205</v>
      </c>
      <c r="B508" s="382"/>
      <c r="C508" s="245" t="str">
        <f>+VLOOKUP(A508,bd_lista!$A$3:$C$592,3,FALSE)</f>
        <v>Gobierno Autónomo Municipal de El Alto de La Paz</v>
      </c>
      <c r="D508" s="384"/>
      <c r="E508" s="242" t="s">
        <v>684</v>
      </c>
      <c r="F508" s="241">
        <f ca="1">+IFERROR(INDEX('Hoja de Trabajo para listado'!$A$155:$Z$1048576,MATCH($A508,'Hoja de Trabajo para listado'!$A$155:$A$1048576,0),MATCH((CUADRO!F$4&amp;$E508),'Hoja de Trabajo para listado'!$A$151:$Z$151,0)),0)+IFERROR(INDEX('Hoja de Trabajo para listado'!$AB$155:$BA$1048576,MATCH($A508,'Hoja de Trabajo para listado'!$AB$155:$AB$1048576,0),MATCH((CUADRO!F$4&amp;$E508),'Hoja de Trabajo para listado'!$AB$151:$BA$151,0)),0)+IFERROR(INDEX('Hoja de Trabajo para listado'!$BC$155:$CB$1048576,MATCH($A508,'Hoja de Trabajo para listado'!$BC$155:$BC$1048576,0),MATCH((CUADRO!F$4&amp;$E508),'Hoja de Trabajo para listado'!$BC$151:$CB$151,0)),0)+IFERROR(INDEX('Hoja de Trabajo para listado'!$DE$153:$DG$274,MATCH($A508,'Hoja de Trabajo para listado'!$DE$153:$DE$1048576,0),MATCH((CUADRO!F$4&amp;$E508),'Hoja de Trabajo para listado'!$DE$151:$DG$151,0)),0)+IFERROR(INDEX('Hoja de Trabajo para listado'!$CD$155:$DC$1048576,MATCH($A508,'Hoja de Trabajo para listado'!$CD$155:$CD$1048576,0),MATCH((CUADRO!F$4&amp;$E508),'Hoja de Trabajo para listado'!$CD$151:$DC$151,0)),0)</f>
        <v>0</v>
      </c>
      <c r="G508" s="241">
        <f ca="1">+IFERROR(INDEX('Hoja de Trabajo para listado'!$A$155:$Z$1048576,MATCH($A508,'Hoja de Trabajo para listado'!$A$155:$A$1048576,0),MATCH((CUADRO!G$4&amp;$E508),'Hoja de Trabajo para listado'!$A$151:$Z$151,0)),0)+IFERROR(INDEX('Hoja de Trabajo para listado'!$AB$155:$BA$1048576,MATCH($A508,'Hoja de Trabajo para listado'!$AB$155:$AB$1048576,0),MATCH((CUADRO!G$4&amp;$E508),'Hoja de Trabajo para listado'!$AB$151:$BA$151,0)),0)+IFERROR(INDEX('Hoja de Trabajo para listado'!$BC$155:$CB$1048576,MATCH($A508,'Hoja de Trabajo para listado'!$BC$155:$BC$1048576,0),MATCH((CUADRO!G$4&amp;$E508),'Hoja de Trabajo para listado'!$BC$151:$CB$151,0)),0)+IFERROR(INDEX('Hoja de Trabajo para listado'!$DE$153:$DG$274,MATCH($A508,'Hoja de Trabajo para listado'!$DE$153:$DE$1048576,0),MATCH((CUADRO!G$4&amp;$E508),'Hoja de Trabajo para listado'!$DE$151:$DG$151,0)),0)+IFERROR(INDEX('Hoja de Trabajo para listado'!$CD$155:$DC$1048576,MATCH($A508,'Hoja de Trabajo para listado'!$CD$155:$CD$1048576,0),MATCH((CUADRO!G$4&amp;$E508),'Hoja de Trabajo para listado'!$CD$151:$DC$151,0)),0)</f>
        <v>0</v>
      </c>
      <c r="H508" s="241">
        <f ca="1">+IFERROR(INDEX('Hoja de Trabajo para listado'!$A$155:$Z$1048576,MATCH($A508,'Hoja de Trabajo para listado'!$A$155:$A$1048576,0),MATCH((CUADRO!H$4&amp;$E508),'Hoja de Trabajo para listado'!$A$151:$Z$151,0)),0)+IFERROR(INDEX('Hoja de Trabajo para listado'!$AB$155:$BA$1048576,MATCH($A508,'Hoja de Trabajo para listado'!$AB$155:$AB$1048576,0),MATCH((CUADRO!H$4&amp;$E508),'Hoja de Trabajo para listado'!$AB$151:$BA$151,0)),0)+IFERROR(INDEX('Hoja de Trabajo para listado'!$BC$155:$CB$1048576,MATCH($A508,'Hoja de Trabajo para listado'!$BC$155:$BC$1048576,0),MATCH((CUADRO!H$4&amp;$E508),'Hoja de Trabajo para listado'!$BC$151:$CB$151,0)),0)+IFERROR(INDEX('Hoja de Trabajo para listado'!$DE$153:$DG$274,MATCH($A508,'Hoja de Trabajo para listado'!$DE$153:$DE$1048576,0),MATCH((CUADRO!H$4&amp;$E508),'Hoja de Trabajo para listado'!$DE$151:$DG$151,0)),0)+IFERROR(INDEX('Hoja de Trabajo para listado'!$CD$155:$DC$1048576,MATCH($A508,'Hoja de Trabajo para listado'!$CD$155:$CD$1048576,0),MATCH((CUADRO!H$4&amp;$E508),'Hoja de Trabajo para listado'!$CD$151:$DC$151,0)),0)</f>
        <v>0</v>
      </c>
      <c r="I508" s="241">
        <f ca="1">+IFERROR(INDEX('Hoja de Trabajo para listado'!$A$155:$Z$1048576,MATCH($A508,'Hoja de Trabajo para listado'!$A$155:$A$1048576,0),MATCH((CUADRO!I$4&amp;$E508),'Hoja de Trabajo para listado'!$A$151:$Z$151,0)),0)+IFERROR(INDEX('Hoja de Trabajo para listado'!$AB$155:$BA$1048576,MATCH($A508,'Hoja de Trabajo para listado'!$AB$155:$AB$1048576,0),MATCH((CUADRO!I$4&amp;$E508),'Hoja de Trabajo para listado'!$AB$151:$BA$151,0)),0)+IFERROR(INDEX('Hoja de Trabajo para listado'!$BC$155:$CB$1048576,MATCH($A508,'Hoja de Trabajo para listado'!$BC$155:$BC$1048576,0),MATCH((CUADRO!I$4&amp;$E508),'Hoja de Trabajo para listado'!$BC$151:$CB$151,0)),0)+IFERROR(INDEX('Hoja de Trabajo para listado'!$DE$153:$DG$274,MATCH($A508,'Hoja de Trabajo para listado'!$DE$153:$DE$1048576,0),MATCH((CUADRO!I$4&amp;$E508),'Hoja de Trabajo para listado'!$DE$151:$DG$151,0)),0)+IFERROR(INDEX('Hoja de Trabajo para listado'!$CD$155:$DC$1048576,MATCH($A508,'Hoja de Trabajo para listado'!$CD$155:$CD$1048576,0),MATCH((CUADRO!I$4&amp;$E508),'Hoja de Trabajo para listado'!$CD$151:$DC$151,0)),0)</f>
        <v>0</v>
      </c>
      <c r="J508" s="241">
        <f ca="1">+IFERROR(INDEX('Hoja de Trabajo para listado'!$A$155:$Z$1048576,MATCH($A508,'Hoja de Trabajo para listado'!$A$155:$A$1048576,0),MATCH((CUADRO!J$4&amp;$E508),'Hoja de Trabajo para listado'!$A$151:$Z$151,0)),0)+IFERROR(INDEX('Hoja de Trabajo para listado'!$AB$155:$BA$1048576,MATCH($A508,'Hoja de Trabajo para listado'!$AB$155:$AB$1048576,0),MATCH((CUADRO!J$4&amp;$E508),'Hoja de Trabajo para listado'!$AB$151:$BA$151,0)),0)+IFERROR(INDEX('Hoja de Trabajo para listado'!$BC$155:$CB$1048576,MATCH($A508,'Hoja de Trabajo para listado'!$BC$155:$BC$1048576,0),MATCH((CUADRO!J$4&amp;$E508),'Hoja de Trabajo para listado'!$BC$151:$CB$151,0)),0)+IFERROR(INDEX('Hoja de Trabajo para listado'!$DE$153:$DG$274,MATCH($A508,'Hoja de Trabajo para listado'!$DE$153:$DE$1048576,0),MATCH((CUADRO!J$4&amp;$E508),'Hoja de Trabajo para listado'!$DE$151:$DG$151,0)),0)+IFERROR(INDEX('Hoja de Trabajo para listado'!$CD$155:$DC$1048576,MATCH($A508,'Hoja de Trabajo para listado'!$CD$155:$CD$1048576,0),MATCH((CUADRO!J$4&amp;$E508),'Hoja de Trabajo para listado'!$CD$151:$DC$151,0)),0)</f>
        <v>0</v>
      </c>
      <c r="K508" s="241">
        <f ca="1">+IFERROR(INDEX('Hoja de Trabajo para listado'!$A$155:$Z$1048576,MATCH($A508,'Hoja de Trabajo para listado'!$A$155:$A$1048576,0),MATCH((CUADRO!K$4&amp;$E508),'Hoja de Trabajo para listado'!$A$151:$Z$151,0)),0)+IFERROR(INDEX('Hoja de Trabajo para listado'!$AB$155:$BA$1048576,MATCH($A508,'Hoja de Trabajo para listado'!$AB$155:$AB$1048576,0),MATCH((CUADRO!K$4&amp;$E508),'Hoja de Trabajo para listado'!$AB$151:$BA$151,0)),0)+IFERROR(INDEX('Hoja de Trabajo para listado'!$BC$155:$CB$1048576,MATCH($A508,'Hoja de Trabajo para listado'!$BC$155:$BC$1048576,0),MATCH((CUADRO!K$4&amp;$E508),'Hoja de Trabajo para listado'!$BC$151:$CB$151,0)),0)+IFERROR(INDEX('Hoja de Trabajo para listado'!$DE$153:$DG$274,MATCH($A508,'Hoja de Trabajo para listado'!$DE$153:$DE$1048576,0),MATCH((CUADRO!K$4&amp;$E508),'Hoja de Trabajo para listado'!$DE$151:$DG$151,0)),0)+IFERROR(INDEX('Hoja de Trabajo para listado'!$CD$155:$DC$1048576,MATCH($A508,'Hoja de Trabajo para listado'!$CD$155:$CD$1048576,0),MATCH((CUADRO!K$4&amp;$E508),'Hoja de Trabajo para listado'!$CD$151:$DC$151,0)),0)</f>
        <v>0</v>
      </c>
      <c r="L508" s="241">
        <f ca="1">+IFERROR(INDEX('Hoja de Trabajo para listado'!$A$155:$Z$1048576,MATCH($A508,'Hoja de Trabajo para listado'!$A$155:$A$1048576,0),MATCH((CUADRO!L$4&amp;$E508),'Hoja de Trabajo para listado'!$A$151:$Z$151,0)),0)+IFERROR(INDEX('Hoja de Trabajo para listado'!$AB$155:$BA$1048576,MATCH($A508,'Hoja de Trabajo para listado'!$AB$155:$AB$1048576,0),MATCH((CUADRO!L$4&amp;$E508),'Hoja de Trabajo para listado'!$AB$151:$BA$151,0)),0)+IFERROR(INDEX('Hoja de Trabajo para listado'!$BC$155:$CB$1048576,MATCH($A508,'Hoja de Trabajo para listado'!$BC$155:$BC$1048576,0),MATCH((CUADRO!L$4&amp;$E508),'Hoja de Trabajo para listado'!$BC$151:$CB$151,0)),0)+IFERROR(INDEX('Hoja de Trabajo para listado'!$DE$153:$DG$274,MATCH($A508,'Hoja de Trabajo para listado'!$DE$153:$DE$1048576,0),MATCH((CUADRO!L$4&amp;$E508),'Hoja de Trabajo para listado'!$DE$151:$DG$151,0)),0)+IFERROR(INDEX('Hoja de Trabajo para listado'!$CD$155:$DC$1048576,MATCH($A508,'Hoja de Trabajo para listado'!$CD$155:$CD$1048576,0),MATCH((CUADRO!L$4&amp;$E508),'Hoja de Trabajo para listado'!$CD$151:$DC$151,0)),0)</f>
        <v>0</v>
      </c>
      <c r="M508" s="241">
        <f ca="1">+IFERROR(INDEX('Hoja de Trabajo para listado'!$A$155:$Z$1048576,MATCH($A508,'Hoja de Trabajo para listado'!$A$155:$A$1048576,0),MATCH((CUADRO!M$4&amp;$E508),'Hoja de Trabajo para listado'!$A$151:$Z$151,0)),0)+IFERROR(INDEX('Hoja de Trabajo para listado'!$AB$155:$BA$1048576,MATCH($A508,'Hoja de Trabajo para listado'!$AB$155:$AB$1048576,0),MATCH((CUADRO!M$4&amp;$E508),'Hoja de Trabajo para listado'!$AB$151:$BA$151,0)),0)+IFERROR(INDEX('Hoja de Trabajo para listado'!$BC$155:$CB$1048576,MATCH($A508,'Hoja de Trabajo para listado'!$BC$155:$BC$1048576,0),MATCH((CUADRO!M$4&amp;$E508),'Hoja de Trabajo para listado'!$BC$151:$CB$151,0)),0)+IFERROR(INDEX('Hoja de Trabajo para listado'!$DE$153:$DG$274,MATCH($A508,'Hoja de Trabajo para listado'!$DE$153:$DE$1048576,0),MATCH((CUADRO!M$4&amp;$E508),'Hoja de Trabajo para listado'!$DE$151:$DG$151,0)),0)+IFERROR(INDEX('Hoja de Trabajo para listado'!$CD$155:$DC$1048576,MATCH($A508,'Hoja de Trabajo para listado'!$CD$155:$CD$1048576,0),MATCH((CUADRO!M$4&amp;$E508),'Hoja de Trabajo para listado'!$CD$151:$DC$151,0)),0)</f>
        <v>0</v>
      </c>
      <c r="N508" s="241">
        <f ca="1">+IFERROR(INDEX('Hoja de Trabajo para listado'!$A$155:$Z$1048576,MATCH($A508,'Hoja de Trabajo para listado'!$A$155:$A$1048576,0),MATCH((CUADRO!N$4&amp;$E508),'Hoja de Trabajo para listado'!$A$151:$Z$151,0)),0)+IFERROR(INDEX('Hoja de Trabajo para listado'!$AB$155:$BA$1048576,MATCH($A508,'Hoja de Trabajo para listado'!$AB$155:$AB$1048576,0),MATCH((CUADRO!N$4&amp;$E508),'Hoja de Trabajo para listado'!$AB$151:$BA$151,0)),0)+IFERROR(INDEX('Hoja de Trabajo para listado'!$BC$155:$CB$1048576,MATCH($A508,'Hoja de Trabajo para listado'!$BC$155:$BC$1048576,0),MATCH((CUADRO!N$4&amp;$E508),'Hoja de Trabajo para listado'!$BC$151:$CB$151,0)),0)+IFERROR(INDEX('Hoja de Trabajo para listado'!$DE$153:$DG$274,MATCH($A508,'Hoja de Trabajo para listado'!$DE$153:$DE$1048576,0),MATCH((CUADRO!N$4&amp;$E508),'Hoja de Trabajo para listado'!$DE$151:$DG$151,0)),0)+IFERROR(INDEX('Hoja de Trabajo para listado'!$CD$155:$DC$1048576,MATCH($A508,'Hoja de Trabajo para listado'!$CD$155:$CD$1048576,0),MATCH((CUADRO!N$4&amp;$E508),'Hoja de Trabajo para listado'!$CD$151:$DC$151,0)),0)</f>
        <v>0</v>
      </c>
      <c r="O508" s="241">
        <f ca="1">+IFERROR(INDEX('Hoja de Trabajo para listado'!$A$155:$Z$1048576,MATCH($A508,'Hoja de Trabajo para listado'!$A$155:$A$1048576,0),MATCH((CUADRO!O$4&amp;$E508),'Hoja de Trabajo para listado'!$A$151:$Z$151,0)),0)+IFERROR(INDEX('Hoja de Trabajo para listado'!$AB$155:$BA$1048576,MATCH($A508,'Hoja de Trabajo para listado'!$AB$155:$AB$1048576,0),MATCH((CUADRO!O$4&amp;$E508),'Hoja de Trabajo para listado'!$AB$151:$BA$151,0)),0)+IFERROR(INDEX('Hoja de Trabajo para listado'!$BC$155:$CB$1048576,MATCH($A508,'Hoja de Trabajo para listado'!$BC$155:$BC$1048576,0),MATCH((CUADRO!O$4&amp;$E508),'Hoja de Trabajo para listado'!$BC$151:$CB$151,0)),0)+IFERROR(INDEX('Hoja de Trabajo para listado'!$DE$153:$DG$274,MATCH($A508,'Hoja de Trabajo para listado'!$DE$153:$DE$1048576,0),MATCH((CUADRO!O$4&amp;$E508),'Hoja de Trabajo para listado'!$DE$151:$DG$151,0)),0)+IFERROR(INDEX('Hoja de Trabajo para listado'!$CD$155:$DC$1048576,MATCH($A508,'Hoja de Trabajo para listado'!$CD$155:$CD$1048576,0),MATCH((CUADRO!O$4&amp;$E508),'Hoja de Trabajo para listado'!$CD$151:$DC$151,0)),0)</f>
        <v>0</v>
      </c>
      <c r="P508" s="241">
        <f ca="1">+IFERROR(INDEX('Hoja de Trabajo para listado'!$A$155:$Z$1048576,MATCH($A508,'Hoja de Trabajo para listado'!$A$155:$A$1048576,0),MATCH((CUADRO!P$4&amp;$E508),'Hoja de Trabajo para listado'!$A$151:$Z$151,0)),0)+IFERROR(INDEX('Hoja de Trabajo para listado'!$AB$155:$BA$1048576,MATCH($A508,'Hoja de Trabajo para listado'!$AB$155:$AB$1048576,0),MATCH((CUADRO!P$4&amp;$E508),'Hoja de Trabajo para listado'!$AB$151:$BA$151,0)),0)+IFERROR(INDEX('Hoja de Trabajo para listado'!$BC$155:$CB$1048576,MATCH($A508,'Hoja de Trabajo para listado'!$BC$155:$BC$1048576,0),MATCH((CUADRO!P$4&amp;$E508),'Hoja de Trabajo para listado'!$BC$151:$CB$151,0)),0)+IFERROR(INDEX('Hoja de Trabajo para listado'!$DE$153:$DG$274,MATCH($A508,'Hoja de Trabajo para listado'!$DE$153:$DE$1048576,0),MATCH((CUADRO!P$4&amp;$E508),'Hoja de Trabajo para listado'!$DE$151:$DG$151,0)),0)+IFERROR(INDEX('Hoja de Trabajo para listado'!$CD$155:$DC$1048576,MATCH($A508,'Hoja de Trabajo para listado'!$CD$155:$CD$1048576,0),MATCH((CUADRO!P$4&amp;$E508),'Hoja de Trabajo para listado'!$CD$151:$DC$151,0)),0)</f>
        <v>0</v>
      </c>
      <c r="Q508" s="241">
        <f ca="1">+IFERROR(INDEX('Hoja de Trabajo para listado'!$A$155:$Z$1048576,MATCH($A508,'Hoja de Trabajo para listado'!$A$155:$A$1048576,0),MATCH((CUADRO!Q$4&amp;$E508),'Hoja de Trabajo para listado'!$A$151:$Z$151,0)),0)+IFERROR(INDEX('Hoja de Trabajo para listado'!$AB$155:$BA$1048576,MATCH($A508,'Hoja de Trabajo para listado'!$AB$155:$AB$1048576,0),MATCH((CUADRO!Q$4&amp;$E508),'Hoja de Trabajo para listado'!$AB$151:$BA$151,0)),0)+IFERROR(INDEX('Hoja de Trabajo para listado'!$BC$155:$CB$1048576,MATCH($A508,'Hoja de Trabajo para listado'!$BC$155:$BC$1048576,0),MATCH((CUADRO!Q$4&amp;$E508),'Hoja de Trabajo para listado'!$BC$151:$CB$151,0)),0)+IFERROR(INDEX('Hoja de Trabajo para listado'!$DE$153:$DG$274,MATCH($A508,'Hoja de Trabajo para listado'!$DE$153:$DE$1048576,0),MATCH((CUADRO!Q$4&amp;$E508),'Hoja de Trabajo para listado'!$DE$151:$DG$151,0)),0)+IFERROR(INDEX('Hoja de Trabajo para listado'!$CD$155:$DC$1048576,MATCH($A508,'Hoja de Trabajo para listado'!$CD$155:$CD$1048576,0),MATCH((CUADRO!Q$4&amp;$E508),'Hoja de Trabajo para listado'!$CD$151:$DC$151,0)),0)</f>
        <v>0</v>
      </c>
      <c r="R508" s="241">
        <f t="shared" ca="1" si="14"/>
        <v>0</v>
      </c>
      <c r="S508" s="247">
        <f ca="1">+R507+R508</f>
        <v>0</v>
      </c>
      <c r="T508" s="241">
        <f ca="1">+S508</f>
        <v>0</v>
      </c>
      <c r="U508" s="240">
        <f t="shared" si="15"/>
        <v>2</v>
      </c>
    </row>
    <row r="509" spans="1:21" customFormat="1" ht="15" hidden="1" customHeight="1">
      <c r="A509" s="32">
        <v>1206</v>
      </c>
      <c r="B509" s="381">
        <f>+A509</f>
        <v>1206</v>
      </c>
      <c r="C509" s="245" t="str">
        <f>+VLOOKUP(A509,bd_lista!$A$3:$C$592,3,FALSE)</f>
        <v>Gobierno Autónomo Municipal de Viacha</v>
      </c>
      <c r="D509" s="383" t="str">
        <f>+C509</f>
        <v>Gobierno Autónomo Municipal de Viacha</v>
      </c>
      <c r="E509" s="240" t="s">
        <v>683</v>
      </c>
      <c r="F509" s="241">
        <f ca="1">+IFERROR(INDEX('Hoja de Trabajo para listado'!$A$155:$Z$1048576,MATCH($A509,'Hoja de Trabajo para listado'!$A$155:$A$1048576,0),MATCH((CUADRO!F$4&amp;$E509),'Hoja de Trabajo para listado'!$A$151:$Z$151,0)),0)+IFERROR(INDEX('Hoja de Trabajo para listado'!$AB$155:$BA$1048576,MATCH($A509,'Hoja de Trabajo para listado'!$AB$155:$AB$1048576,0),MATCH((CUADRO!F$4&amp;$E509),'Hoja de Trabajo para listado'!$AB$151:$BA$151,0)),0)+IFERROR(INDEX('Hoja de Trabajo para listado'!$BC$155:$CB$1048576,MATCH($A509,'Hoja de Trabajo para listado'!$BC$155:$BC$1048576,0),MATCH((CUADRO!F$4&amp;$E509),'Hoja de Trabajo para listado'!$BC$151:$CB$151,0)),0)+IFERROR(INDEX('Hoja de Trabajo para listado'!$DE$153:$DG$274,MATCH($A509,'Hoja de Trabajo para listado'!$DE$153:$DE$1048576,0),MATCH((CUADRO!F$4&amp;$E509),'Hoja de Trabajo para listado'!$DE$151:$DG$151,0)),0)+IFERROR(INDEX('Hoja de Trabajo para listado'!$CD$155:$DC$1048576,MATCH($A509,'Hoja de Trabajo para listado'!$CD$155:$CD$1048576,0),MATCH((CUADRO!F$4&amp;$E509),'Hoja de Trabajo para listado'!$CD$151:$DC$151,0)),0)</f>
        <v>0</v>
      </c>
      <c r="G509" s="241">
        <f ca="1">+IFERROR(INDEX('Hoja de Trabajo para listado'!$A$155:$Z$1048576,MATCH($A509,'Hoja de Trabajo para listado'!$A$155:$A$1048576,0),MATCH((CUADRO!G$4&amp;$E509),'Hoja de Trabajo para listado'!$A$151:$Z$151,0)),0)+IFERROR(INDEX('Hoja de Trabajo para listado'!$AB$155:$BA$1048576,MATCH($A509,'Hoja de Trabajo para listado'!$AB$155:$AB$1048576,0),MATCH((CUADRO!G$4&amp;$E509),'Hoja de Trabajo para listado'!$AB$151:$BA$151,0)),0)+IFERROR(INDEX('Hoja de Trabajo para listado'!$BC$155:$CB$1048576,MATCH($A509,'Hoja de Trabajo para listado'!$BC$155:$BC$1048576,0),MATCH((CUADRO!G$4&amp;$E509),'Hoja de Trabajo para listado'!$BC$151:$CB$151,0)),0)+IFERROR(INDEX('Hoja de Trabajo para listado'!$DE$153:$DG$274,MATCH($A509,'Hoja de Trabajo para listado'!$DE$153:$DE$1048576,0),MATCH((CUADRO!G$4&amp;$E509),'Hoja de Trabajo para listado'!$DE$151:$DG$151,0)),0)+IFERROR(INDEX('Hoja de Trabajo para listado'!$CD$155:$DC$1048576,MATCH($A509,'Hoja de Trabajo para listado'!$CD$155:$CD$1048576,0),MATCH((CUADRO!G$4&amp;$E509),'Hoja de Trabajo para listado'!$CD$151:$DC$151,0)),0)</f>
        <v>0</v>
      </c>
      <c r="H509" s="241">
        <f ca="1">+IFERROR(INDEX('Hoja de Trabajo para listado'!$A$155:$Z$1048576,MATCH($A509,'Hoja de Trabajo para listado'!$A$155:$A$1048576,0),MATCH((CUADRO!H$4&amp;$E509),'Hoja de Trabajo para listado'!$A$151:$Z$151,0)),0)+IFERROR(INDEX('Hoja de Trabajo para listado'!$AB$155:$BA$1048576,MATCH($A509,'Hoja de Trabajo para listado'!$AB$155:$AB$1048576,0),MATCH((CUADRO!H$4&amp;$E509),'Hoja de Trabajo para listado'!$AB$151:$BA$151,0)),0)+IFERROR(INDEX('Hoja de Trabajo para listado'!$BC$155:$CB$1048576,MATCH($A509,'Hoja de Trabajo para listado'!$BC$155:$BC$1048576,0),MATCH((CUADRO!H$4&amp;$E509),'Hoja de Trabajo para listado'!$BC$151:$CB$151,0)),0)+IFERROR(INDEX('Hoja de Trabajo para listado'!$DE$153:$DG$274,MATCH($A509,'Hoja de Trabajo para listado'!$DE$153:$DE$1048576,0),MATCH((CUADRO!H$4&amp;$E509),'Hoja de Trabajo para listado'!$DE$151:$DG$151,0)),0)+IFERROR(INDEX('Hoja de Trabajo para listado'!$CD$155:$DC$1048576,MATCH($A509,'Hoja de Trabajo para listado'!$CD$155:$CD$1048576,0),MATCH((CUADRO!H$4&amp;$E509),'Hoja de Trabajo para listado'!$CD$151:$DC$151,0)),0)</f>
        <v>0</v>
      </c>
      <c r="I509" s="241">
        <f ca="1">+IFERROR(INDEX('Hoja de Trabajo para listado'!$A$155:$Z$1048576,MATCH($A509,'Hoja de Trabajo para listado'!$A$155:$A$1048576,0),MATCH((CUADRO!I$4&amp;$E509),'Hoja de Trabajo para listado'!$A$151:$Z$151,0)),0)+IFERROR(INDEX('Hoja de Trabajo para listado'!$AB$155:$BA$1048576,MATCH($A509,'Hoja de Trabajo para listado'!$AB$155:$AB$1048576,0),MATCH((CUADRO!I$4&amp;$E509),'Hoja de Trabajo para listado'!$AB$151:$BA$151,0)),0)+IFERROR(INDEX('Hoja de Trabajo para listado'!$BC$155:$CB$1048576,MATCH($A509,'Hoja de Trabajo para listado'!$BC$155:$BC$1048576,0),MATCH((CUADRO!I$4&amp;$E509),'Hoja de Trabajo para listado'!$BC$151:$CB$151,0)),0)+IFERROR(INDEX('Hoja de Trabajo para listado'!$DE$153:$DG$274,MATCH($A509,'Hoja de Trabajo para listado'!$DE$153:$DE$1048576,0),MATCH((CUADRO!I$4&amp;$E509),'Hoja de Trabajo para listado'!$DE$151:$DG$151,0)),0)+IFERROR(INDEX('Hoja de Trabajo para listado'!$CD$155:$DC$1048576,MATCH($A509,'Hoja de Trabajo para listado'!$CD$155:$CD$1048576,0),MATCH((CUADRO!I$4&amp;$E509),'Hoja de Trabajo para listado'!$CD$151:$DC$151,0)),0)</f>
        <v>0</v>
      </c>
      <c r="J509" s="241">
        <f ca="1">+IFERROR(INDEX('Hoja de Trabajo para listado'!$A$155:$Z$1048576,MATCH($A509,'Hoja de Trabajo para listado'!$A$155:$A$1048576,0),MATCH((CUADRO!J$4&amp;$E509),'Hoja de Trabajo para listado'!$A$151:$Z$151,0)),0)+IFERROR(INDEX('Hoja de Trabajo para listado'!$AB$155:$BA$1048576,MATCH($A509,'Hoja de Trabajo para listado'!$AB$155:$AB$1048576,0),MATCH((CUADRO!J$4&amp;$E509),'Hoja de Trabajo para listado'!$AB$151:$BA$151,0)),0)+IFERROR(INDEX('Hoja de Trabajo para listado'!$BC$155:$CB$1048576,MATCH($A509,'Hoja de Trabajo para listado'!$BC$155:$BC$1048576,0),MATCH((CUADRO!J$4&amp;$E509),'Hoja de Trabajo para listado'!$BC$151:$CB$151,0)),0)+IFERROR(INDEX('Hoja de Trabajo para listado'!$DE$153:$DG$274,MATCH($A509,'Hoja de Trabajo para listado'!$DE$153:$DE$1048576,0),MATCH((CUADRO!J$4&amp;$E509),'Hoja de Trabajo para listado'!$DE$151:$DG$151,0)),0)+IFERROR(INDEX('Hoja de Trabajo para listado'!$CD$155:$DC$1048576,MATCH($A509,'Hoja de Trabajo para listado'!$CD$155:$CD$1048576,0),MATCH((CUADRO!J$4&amp;$E509),'Hoja de Trabajo para listado'!$CD$151:$DC$151,0)),0)</f>
        <v>0</v>
      </c>
      <c r="K509" s="241">
        <f ca="1">+IFERROR(INDEX('Hoja de Trabajo para listado'!$A$155:$Z$1048576,MATCH($A509,'Hoja de Trabajo para listado'!$A$155:$A$1048576,0),MATCH((CUADRO!K$4&amp;$E509),'Hoja de Trabajo para listado'!$A$151:$Z$151,0)),0)+IFERROR(INDEX('Hoja de Trabajo para listado'!$AB$155:$BA$1048576,MATCH($A509,'Hoja de Trabajo para listado'!$AB$155:$AB$1048576,0),MATCH((CUADRO!K$4&amp;$E509),'Hoja de Trabajo para listado'!$AB$151:$BA$151,0)),0)+IFERROR(INDEX('Hoja de Trabajo para listado'!$BC$155:$CB$1048576,MATCH($A509,'Hoja de Trabajo para listado'!$BC$155:$BC$1048576,0),MATCH((CUADRO!K$4&amp;$E509),'Hoja de Trabajo para listado'!$BC$151:$CB$151,0)),0)+IFERROR(INDEX('Hoja de Trabajo para listado'!$DE$153:$DG$274,MATCH($A509,'Hoja de Trabajo para listado'!$DE$153:$DE$1048576,0),MATCH((CUADRO!K$4&amp;$E509),'Hoja de Trabajo para listado'!$DE$151:$DG$151,0)),0)+IFERROR(INDEX('Hoja de Trabajo para listado'!$CD$155:$DC$1048576,MATCH($A509,'Hoja de Trabajo para listado'!$CD$155:$CD$1048576,0),MATCH((CUADRO!K$4&amp;$E509),'Hoja de Trabajo para listado'!$CD$151:$DC$151,0)),0)</f>
        <v>0</v>
      </c>
      <c r="L509" s="241">
        <f ca="1">+IFERROR(INDEX('Hoja de Trabajo para listado'!$A$155:$Z$1048576,MATCH($A509,'Hoja de Trabajo para listado'!$A$155:$A$1048576,0),MATCH((CUADRO!L$4&amp;$E509),'Hoja de Trabajo para listado'!$A$151:$Z$151,0)),0)+IFERROR(INDEX('Hoja de Trabajo para listado'!$AB$155:$BA$1048576,MATCH($A509,'Hoja de Trabajo para listado'!$AB$155:$AB$1048576,0),MATCH((CUADRO!L$4&amp;$E509),'Hoja de Trabajo para listado'!$AB$151:$BA$151,0)),0)+IFERROR(INDEX('Hoja de Trabajo para listado'!$BC$155:$CB$1048576,MATCH($A509,'Hoja de Trabajo para listado'!$BC$155:$BC$1048576,0),MATCH((CUADRO!L$4&amp;$E509),'Hoja de Trabajo para listado'!$BC$151:$CB$151,0)),0)+IFERROR(INDEX('Hoja de Trabajo para listado'!$DE$153:$DG$274,MATCH($A509,'Hoja de Trabajo para listado'!$DE$153:$DE$1048576,0),MATCH((CUADRO!L$4&amp;$E509),'Hoja de Trabajo para listado'!$DE$151:$DG$151,0)),0)+IFERROR(INDEX('Hoja de Trabajo para listado'!$CD$155:$DC$1048576,MATCH($A509,'Hoja de Trabajo para listado'!$CD$155:$CD$1048576,0),MATCH((CUADRO!L$4&amp;$E509),'Hoja de Trabajo para listado'!$CD$151:$DC$151,0)),0)</f>
        <v>0</v>
      </c>
      <c r="M509" s="241">
        <f ca="1">+IFERROR(INDEX('Hoja de Trabajo para listado'!$A$155:$Z$1048576,MATCH($A509,'Hoja de Trabajo para listado'!$A$155:$A$1048576,0),MATCH((CUADRO!M$4&amp;$E509),'Hoja de Trabajo para listado'!$A$151:$Z$151,0)),0)+IFERROR(INDEX('Hoja de Trabajo para listado'!$AB$155:$BA$1048576,MATCH($A509,'Hoja de Trabajo para listado'!$AB$155:$AB$1048576,0),MATCH((CUADRO!M$4&amp;$E509),'Hoja de Trabajo para listado'!$AB$151:$BA$151,0)),0)+IFERROR(INDEX('Hoja de Trabajo para listado'!$BC$155:$CB$1048576,MATCH($A509,'Hoja de Trabajo para listado'!$BC$155:$BC$1048576,0),MATCH((CUADRO!M$4&amp;$E509),'Hoja de Trabajo para listado'!$BC$151:$CB$151,0)),0)+IFERROR(INDEX('Hoja de Trabajo para listado'!$DE$153:$DG$274,MATCH($A509,'Hoja de Trabajo para listado'!$DE$153:$DE$1048576,0),MATCH((CUADRO!M$4&amp;$E509),'Hoja de Trabajo para listado'!$DE$151:$DG$151,0)),0)+IFERROR(INDEX('Hoja de Trabajo para listado'!$CD$155:$DC$1048576,MATCH($A509,'Hoja de Trabajo para listado'!$CD$155:$CD$1048576,0),MATCH((CUADRO!M$4&amp;$E509),'Hoja de Trabajo para listado'!$CD$151:$DC$151,0)),0)</f>
        <v>0</v>
      </c>
      <c r="N509" s="241">
        <f ca="1">+IFERROR(INDEX('Hoja de Trabajo para listado'!$A$155:$Z$1048576,MATCH($A509,'Hoja de Trabajo para listado'!$A$155:$A$1048576,0),MATCH((CUADRO!N$4&amp;$E509),'Hoja de Trabajo para listado'!$A$151:$Z$151,0)),0)+IFERROR(INDEX('Hoja de Trabajo para listado'!$AB$155:$BA$1048576,MATCH($A509,'Hoja de Trabajo para listado'!$AB$155:$AB$1048576,0),MATCH((CUADRO!N$4&amp;$E509),'Hoja de Trabajo para listado'!$AB$151:$BA$151,0)),0)+IFERROR(INDEX('Hoja de Trabajo para listado'!$BC$155:$CB$1048576,MATCH($A509,'Hoja de Trabajo para listado'!$BC$155:$BC$1048576,0),MATCH((CUADRO!N$4&amp;$E509),'Hoja de Trabajo para listado'!$BC$151:$CB$151,0)),0)+IFERROR(INDEX('Hoja de Trabajo para listado'!$DE$153:$DG$274,MATCH($A509,'Hoja de Trabajo para listado'!$DE$153:$DE$1048576,0),MATCH((CUADRO!N$4&amp;$E509),'Hoja de Trabajo para listado'!$DE$151:$DG$151,0)),0)+IFERROR(INDEX('Hoja de Trabajo para listado'!$CD$155:$DC$1048576,MATCH($A509,'Hoja de Trabajo para listado'!$CD$155:$CD$1048576,0),MATCH((CUADRO!N$4&amp;$E509),'Hoja de Trabajo para listado'!$CD$151:$DC$151,0)),0)</f>
        <v>0</v>
      </c>
      <c r="O509" s="241">
        <f ca="1">+IFERROR(INDEX('Hoja de Trabajo para listado'!$A$155:$Z$1048576,MATCH($A509,'Hoja de Trabajo para listado'!$A$155:$A$1048576,0),MATCH((CUADRO!O$4&amp;$E509),'Hoja de Trabajo para listado'!$A$151:$Z$151,0)),0)+IFERROR(INDEX('Hoja de Trabajo para listado'!$AB$155:$BA$1048576,MATCH($A509,'Hoja de Trabajo para listado'!$AB$155:$AB$1048576,0),MATCH((CUADRO!O$4&amp;$E509),'Hoja de Trabajo para listado'!$AB$151:$BA$151,0)),0)+IFERROR(INDEX('Hoja de Trabajo para listado'!$BC$155:$CB$1048576,MATCH($A509,'Hoja de Trabajo para listado'!$BC$155:$BC$1048576,0),MATCH((CUADRO!O$4&amp;$E509),'Hoja de Trabajo para listado'!$BC$151:$CB$151,0)),0)+IFERROR(INDEX('Hoja de Trabajo para listado'!$DE$153:$DG$274,MATCH($A509,'Hoja de Trabajo para listado'!$DE$153:$DE$1048576,0),MATCH((CUADRO!O$4&amp;$E509),'Hoja de Trabajo para listado'!$DE$151:$DG$151,0)),0)+IFERROR(INDEX('Hoja de Trabajo para listado'!$CD$155:$DC$1048576,MATCH($A509,'Hoja de Trabajo para listado'!$CD$155:$CD$1048576,0),MATCH((CUADRO!O$4&amp;$E509),'Hoja de Trabajo para listado'!$CD$151:$DC$151,0)),0)</f>
        <v>0</v>
      </c>
      <c r="P509" s="241">
        <f ca="1">+IFERROR(INDEX('Hoja de Trabajo para listado'!$A$155:$Z$1048576,MATCH($A509,'Hoja de Trabajo para listado'!$A$155:$A$1048576,0),MATCH((CUADRO!P$4&amp;$E509),'Hoja de Trabajo para listado'!$A$151:$Z$151,0)),0)+IFERROR(INDEX('Hoja de Trabajo para listado'!$AB$155:$BA$1048576,MATCH($A509,'Hoja de Trabajo para listado'!$AB$155:$AB$1048576,0),MATCH((CUADRO!P$4&amp;$E509),'Hoja de Trabajo para listado'!$AB$151:$BA$151,0)),0)+IFERROR(INDEX('Hoja de Trabajo para listado'!$BC$155:$CB$1048576,MATCH($A509,'Hoja de Trabajo para listado'!$BC$155:$BC$1048576,0),MATCH((CUADRO!P$4&amp;$E509),'Hoja de Trabajo para listado'!$BC$151:$CB$151,0)),0)+IFERROR(INDEX('Hoja de Trabajo para listado'!$DE$153:$DG$274,MATCH($A509,'Hoja de Trabajo para listado'!$DE$153:$DE$1048576,0),MATCH((CUADRO!P$4&amp;$E509),'Hoja de Trabajo para listado'!$DE$151:$DG$151,0)),0)+IFERROR(INDEX('Hoja de Trabajo para listado'!$CD$155:$DC$1048576,MATCH($A509,'Hoja de Trabajo para listado'!$CD$155:$CD$1048576,0),MATCH((CUADRO!P$4&amp;$E509),'Hoja de Trabajo para listado'!$CD$151:$DC$151,0)),0)</f>
        <v>0</v>
      </c>
      <c r="Q509" s="241">
        <f ca="1">+IFERROR(INDEX('Hoja de Trabajo para listado'!$A$155:$Z$1048576,MATCH($A509,'Hoja de Trabajo para listado'!$A$155:$A$1048576,0),MATCH((CUADRO!Q$4&amp;$E509),'Hoja de Trabajo para listado'!$A$151:$Z$151,0)),0)+IFERROR(INDEX('Hoja de Trabajo para listado'!$AB$155:$BA$1048576,MATCH($A509,'Hoja de Trabajo para listado'!$AB$155:$AB$1048576,0),MATCH((CUADRO!Q$4&amp;$E509),'Hoja de Trabajo para listado'!$AB$151:$BA$151,0)),0)+IFERROR(INDEX('Hoja de Trabajo para listado'!$BC$155:$CB$1048576,MATCH($A509,'Hoja de Trabajo para listado'!$BC$155:$BC$1048576,0),MATCH((CUADRO!Q$4&amp;$E509),'Hoja de Trabajo para listado'!$BC$151:$CB$151,0)),0)+IFERROR(INDEX('Hoja de Trabajo para listado'!$DE$153:$DG$274,MATCH($A509,'Hoja de Trabajo para listado'!$DE$153:$DE$1048576,0),MATCH((CUADRO!Q$4&amp;$E509),'Hoja de Trabajo para listado'!$DE$151:$DG$151,0)),0)+IFERROR(INDEX('Hoja de Trabajo para listado'!$CD$155:$DC$1048576,MATCH($A509,'Hoja de Trabajo para listado'!$CD$155:$CD$1048576,0),MATCH((CUADRO!Q$4&amp;$E509),'Hoja de Trabajo para listado'!$CD$151:$DC$151,0)),0)</f>
        <v>0</v>
      </c>
      <c r="R509" s="241">
        <f t="shared" ca="1" si="14"/>
        <v>0</v>
      </c>
      <c r="S509" s="247"/>
      <c r="T509" s="241">
        <f ca="1">+T510</f>
        <v>0</v>
      </c>
      <c r="U509" s="240">
        <f t="shared" si="15"/>
        <v>1</v>
      </c>
    </row>
    <row r="510" spans="1:21" customFormat="1" ht="15" hidden="1" customHeight="1">
      <c r="A510" s="32">
        <v>1206</v>
      </c>
      <c r="B510" s="382"/>
      <c r="C510" s="245" t="str">
        <f>+VLOOKUP(A510,bd_lista!$A$3:$C$592,3,FALSE)</f>
        <v>Gobierno Autónomo Municipal de Viacha</v>
      </c>
      <c r="D510" s="384"/>
      <c r="E510" s="242" t="s">
        <v>684</v>
      </c>
      <c r="F510" s="241">
        <f ca="1">+IFERROR(INDEX('Hoja de Trabajo para listado'!$A$155:$Z$1048576,MATCH($A510,'Hoja de Trabajo para listado'!$A$155:$A$1048576,0),MATCH((CUADRO!F$4&amp;$E510),'Hoja de Trabajo para listado'!$A$151:$Z$151,0)),0)+IFERROR(INDEX('Hoja de Trabajo para listado'!$AB$155:$BA$1048576,MATCH($A510,'Hoja de Trabajo para listado'!$AB$155:$AB$1048576,0),MATCH((CUADRO!F$4&amp;$E510),'Hoja de Trabajo para listado'!$AB$151:$BA$151,0)),0)+IFERROR(INDEX('Hoja de Trabajo para listado'!$BC$155:$CB$1048576,MATCH($A510,'Hoja de Trabajo para listado'!$BC$155:$BC$1048576,0),MATCH((CUADRO!F$4&amp;$E510),'Hoja de Trabajo para listado'!$BC$151:$CB$151,0)),0)+IFERROR(INDEX('Hoja de Trabajo para listado'!$DE$153:$DG$274,MATCH($A510,'Hoja de Trabajo para listado'!$DE$153:$DE$1048576,0),MATCH((CUADRO!F$4&amp;$E510),'Hoja de Trabajo para listado'!$DE$151:$DG$151,0)),0)+IFERROR(INDEX('Hoja de Trabajo para listado'!$CD$155:$DC$1048576,MATCH($A510,'Hoja de Trabajo para listado'!$CD$155:$CD$1048576,0),MATCH((CUADRO!F$4&amp;$E510),'Hoja de Trabajo para listado'!$CD$151:$DC$151,0)),0)</f>
        <v>0</v>
      </c>
      <c r="G510" s="241">
        <f ca="1">+IFERROR(INDEX('Hoja de Trabajo para listado'!$A$155:$Z$1048576,MATCH($A510,'Hoja de Trabajo para listado'!$A$155:$A$1048576,0),MATCH((CUADRO!G$4&amp;$E510),'Hoja de Trabajo para listado'!$A$151:$Z$151,0)),0)+IFERROR(INDEX('Hoja de Trabajo para listado'!$AB$155:$BA$1048576,MATCH($A510,'Hoja de Trabajo para listado'!$AB$155:$AB$1048576,0),MATCH((CUADRO!G$4&amp;$E510),'Hoja de Trabajo para listado'!$AB$151:$BA$151,0)),0)+IFERROR(INDEX('Hoja de Trabajo para listado'!$BC$155:$CB$1048576,MATCH($A510,'Hoja de Trabajo para listado'!$BC$155:$BC$1048576,0),MATCH((CUADRO!G$4&amp;$E510),'Hoja de Trabajo para listado'!$BC$151:$CB$151,0)),0)+IFERROR(INDEX('Hoja de Trabajo para listado'!$DE$153:$DG$274,MATCH($A510,'Hoja de Trabajo para listado'!$DE$153:$DE$1048576,0),MATCH((CUADRO!G$4&amp;$E510),'Hoja de Trabajo para listado'!$DE$151:$DG$151,0)),0)+IFERROR(INDEX('Hoja de Trabajo para listado'!$CD$155:$DC$1048576,MATCH($A510,'Hoja de Trabajo para listado'!$CD$155:$CD$1048576,0),MATCH((CUADRO!G$4&amp;$E510),'Hoja de Trabajo para listado'!$CD$151:$DC$151,0)),0)</f>
        <v>0</v>
      </c>
      <c r="H510" s="241">
        <f ca="1">+IFERROR(INDEX('Hoja de Trabajo para listado'!$A$155:$Z$1048576,MATCH($A510,'Hoja de Trabajo para listado'!$A$155:$A$1048576,0),MATCH((CUADRO!H$4&amp;$E510),'Hoja de Trabajo para listado'!$A$151:$Z$151,0)),0)+IFERROR(INDEX('Hoja de Trabajo para listado'!$AB$155:$BA$1048576,MATCH($A510,'Hoja de Trabajo para listado'!$AB$155:$AB$1048576,0),MATCH((CUADRO!H$4&amp;$E510),'Hoja de Trabajo para listado'!$AB$151:$BA$151,0)),0)+IFERROR(INDEX('Hoja de Trabajo para listado'!$BC$155:$CB$1048576,MATCH($A510,'Hoja de Trabajo para listado'!$BC$155:$BC$1048576,0),MATCH((CUADRO!H$4&amp;$E510),'Hoja de Trabajo para listado'!$BC$151:$CB$151,0)),0)+IFERROR(INDEX('Hoja de Trabajo para listado'!$DE$153:$DG$274,MATCH($A510,'Hoja de Trabajo para listado'!$DE$153:$DE$1048576,0),MATCH((CUADRO!H$4&amp;$E510),'Hoja de Trabajo para listado'!$DE$151:$DG$151,0)),0)+IFERROR(INDEX('Hoja de Trabajo para listado'!$CD$155:$DC$1048576,MATCH($A510,'Hoja de Trabajo para listado'!$CD$155:$CD$1048576,0),MATCH((CUADRO!H$4&amp;$E510),'Hoja de Trabajo para listado'!$CD$151:$DC$151,0)),0)</f>
        <v>0</v>
      </c>
      <c r="I510" s="241">
        <f ca="1">+IFERROR(INDEX('Hoja de Trabajo para listado'!$A$155:$Z$1048576,MATCH($A510,'Hoja de Trabajo para listado'!$A$155:$A$1048576,0),MATCH((CUADRO!I$4&amp;$E510),'Hoja de Trabajo para listado'!$A$151:$Z$151,0)),0)+IFERROR(INDEX('Hoja de Trabajo para listado'!$AB$155:$BA$1048576,MATCH($A510,'Hoja de Trabajo para listado'!$AB$155:$AB$1048576,0),MATCH((CUADRO!I$4&amp;$E510),'Hoja de Trabajo para listado'!$AB$151:$BA$151,0)),0)+IFERROR(INDEX('Hoja de Trabajo para listado'!$BC$155:$CB$1048576,MATCH($A510,'Hoja de Trabajo para listado'!$BC$155:$BC$1048576,0),MATCH((CUADRO!I$4&amp;$E510),'Hoja de Trabajo para listado'!$BC$151:$CB$151,0)),0)+IFERROR(INDEX('Hoja de Trabajo para listado'!$DE$153:$DG$274,MATCH($A510,'Hoja de Trabajo para listado'!$DE$153:$DE$1048576,0),MATCH((CUADRO!I$4&amp;$E510),'Hoja de Trabajo para listado'!$DE$151:$DG$151,0)),0)+IFERROR(INDEX('Hoja de Trabajo para listado'!$CD$155:$DC$1048576,MATCH($A510,'Hoja de Trabajo para listado'!$CD$155:$CD$1048576,0),MATCH((CUADRO!I$4&amp;$E510),'Hoja de Trabajo para listado'!$CD$151:$DC$151,0)),0)</f>
        <v>0</v>
      </c>
      <c r="J510" s="241">
        <f ca="1">+IFERROR(INDEX('Hoja de Trabajo para listado'!$A$155:$Z$1048576,MATCH($A510,'Hoja de Trabajo para listado'!$A$155:$A$1048576,0),MATCH((CUADRO!J$4&amp;$E510),'Hoja de Trabajo para listado'!$A$151:$Z$151,0)),0)+IFERROR(INDEX('Hoja de Trabajo para listado'!$AB$155:$BA$1048576,MATCH($A510,'Hoja de Trabajo para listado'!$AB$155:$AB$1048576,0),MATCH((CUADRO!J$4&amp;$E510),'Hoja de Trabajo para listado'!$AB$151:$BA$151,0)),0)+IFERROR(INDEX('Hoja de Trabajo para listado'!$BC$155:$CB$1048576,MATCH($A510,'Hoja de Trabajo para listado'!$BC$155:$BC$1048576,0),MATCH((CUADRO!J$4&amp;$E510),'Hoja de Trabajo para listado'!$BC$151:$CB$151,0)),0)+IFERROR(INDEX('Hoja de Trabajo para listado'!$DE$153:$DG$274,MATCH($A510,'Hoja de Trabajo para listado'!$DE$153:$DE$1048576,0),MATCH((CUADRO!J$4&amp;$E510),'Hoja de Trabajo para listado'!$DE$151:$DG$151,0)),0)+IFERROR(INDEX('Hoja de Trabajo para listado'!$CD$155:$DC$1048576,MATCH($A510,'Hoja de Trabajo para listado'!$CD$155:$CD$1048576,0),MATCH((CUADRO!J$4&amp;$E510),'Hoja de Trabajo para listado'!$CD$151:$DC$151,0)),0)</f>
        <v>0</v>
      </c>
      <c r="K510" s="241">
        <f ca="1">+IFERROR(INDEX('Hoja de Trabajo para listado'!$A$155:$Z$1048576,MATCH($A510,'Hoja de Trabajo para listado'!$A$155:$A$1048576,0),MATCH((CUADRO!K$4&amp;$E510),'Hoja de Trabajo para listado'!$A$151:$Z$151,0)),0)+IFERROR(INDEX('Hoja de Trabajo para listado'!$AB$155:$BA$1048576,MATCH($A510,'Hoja de Trabajo para listado'!$AB$155:$AB$1048576,0),MATCH((CUADRO!K$4&amp;$E510),'Hoja de Trabajo para listado'!$AB$151:$BA$151,0)),0)+IFERROR(INDEX('Hoja de Trabajo para listado'!$BC$155:$CB$1048576,MATCH($A510,'Hoja de Trabajo para listado'!$BC$155:$BC$1048576,0),MATCH((CUADRO!K$4&amp;$E510),'Hoja de Trabajo para listado'!$BC$151:$CB$151,0)),0)+IFERROR(INDEX('Hoja de Trabajo para listado'!$DE$153:$DG$274,MATCH($A510,'Hoja de Trabajo para listado'!$DE$153:$DE$1048576,0),MATCH((CUADRO!K$4&amp;$E510),'Hoja de Trabajo para listado'!$DE$151:$DG$151,0)),0)+IFERROR(INDEX('Hoja de Trabajo para listado'!$CD$155:$DC$1048576,MATCH($A510,'Hoja de Trabajo para listado'!$CD$155:$CD$1048576,0),MATCH((CUADRO!K$4&amp;$E510),'Hoja de Trabajo para listado'!$CD$151:$DC$151,0)),0)</f>
        <v>0</v>
      </c>
      <c r="L510" s="241">
        <f ca="1">+IFERROR(INDEX('Hoja de Trabajo para listado'!$A$155:$Z$1048576,MATCH($A510,'Hoja de Trabajo para listado'!$A$155:$A$1048576,0),MATCH((CUADRO!L$4&amp;$E510),'Hoja de Trabajo para listado'!$A$151:$Z$151,0)),0)+IFERROR(INDEX('Hoja de Trabajo para listado'!$AB$155:$BA$1048576,MATCH($A510,'Hoja de Trabajo para listado'!$AB$155:$AB$1048576,0),MATCH((CUADRO!L$4&amp;$E510),'Hoja de Trabajo para listado'!$AB$151:$BA$151,0)),0)+IFERROR(INDEX('Hoja de Trabajo para listado'!$BC$155:$CB$1048576,MATCH($A510,'Hoja de Trabajo para listado'!$BC$155:$BC$1048576,0),MATCH((CUADRO!L$4&amp;$E510),'Hoja de Trabajo para listado'!$BC$151:$CB$151,0)),0)+IFERROR(INDEX('Hoja de Trabajo para listado'!$DE$153:$DG$274,MATCH($A510,'Hoja de Trabajo para listado'!$DE$153:$DE$1048576,0),MATCH((CUADRO!L$4&amp;$E510),'Hoja de Trabajo para listado'!$DE$151:$DG$151,0)),0)+IFERROR(INDEX('Hoja de Trabajo para listado'!$CD$155:$DC$1048576,MATCH($A510,'Hoja de Trabajo para listado'!$CD$155:$CD$1048576,0),MATCH((CUADRO!L$4&amp;$E510),'Hoja de Trabajo para listado'!$CD$151:$DC$151,0)),0)</f>
        <v>0</v>
      </c>
      <c r="M510" s="241">
        <f ca="1">+IFERROR(INDEX('Hoja de Trabajo para listado'!$A$155:$Z$1048576,MATCH($A510,'Hoja de Trabajo para listado'!$A$155:$A$1048576,0),MATCH((CUADRO!M$4&amp;$E510),'Hoja de Trabajo para listado'!$A$151:$Z$151,0)),0)+IFERROR(INDEX('Hoja de Trabajo para listado'!$AB$155:$BA$1048576,MATCH($A510,'Hoja de Trabajo para listado'!$AB$155:$AB$1048576,0),MATCH((CUADRO!M$4&amp;$E510),'Hoja de Trabajo para listado'!$AB$151:$BA$151,0)),0)+IFERROR(INDEX('Hoja de Trabajo para listado'!$BC$155:$CB$1048576,MATCH($A510,'Hoja de Trabajo para listado'!$BC$155:$BC$1048576,0),MATCH((CUADRO!M$4&amp;$E510),'Hoja de Trabajo para listado'!$BC$151:$CB$151,0)),0)+IFERROR(INDEX('Hoja de Trabajo para listado'!$DE$153:$DG$274,MATCH($A510,'Hoja de Trabajo para listado'!$DE$153:$DE$1048576,0),MATCH((CUADRO!M$4&amp;$E510),'Hoja de Trabajo para listado'!$DE$151:$DG$151,0)),0)+IFERROR(INDEX('Hoja de Trabajo para listado'!$CD$155:$DC$1048576,MATCH($A510,'Hoja de Trabajo para listado'!$CD$155:$CD$1048576,0),MATCH((CUADRO!M$4&amp;$E510),'Hoja de Trabajo para listado'!$CD$151:$DC$151,0)),0)</f>
        <v>0</v>
      </c>
      <c r="N510" s="241">
        <f ca="1">+IFERROR(INDEX('Hoja de Trabajo para listado'!$A$155:$Z$1048576,MATCH($A510,'Hoja de Trabajo para listado'!$A$155:$A$1048576,0),MATCH((CUADRO!N$4&amp;$E510),'Hoja de Trabajo para listado'!$A$151:$Z$151,0)),0)+IFERROR(INDEX('Hoja de Trabajo para listado'!$AB$155:$BA$1048576,MATCH($A510,'Hoja de Trabajo para listado'!$AB$155:$AB$1048576,0),MATCH((CUADRO!N$4&amp;$E510),'Hoja de Trabajo para listado'!$AB$151:$BA$151,0)),0)+IFERROR(INDEX('Hoja de Trabajo para listado'!$BC$155:$CB$1048576,MATCH($A510,'Hoja de Trabajo para listado'!$BC$155:$BC$1048576,0),MATCH((CUADRO!N$4&amp;$E510),'Hoja de Trabajo para listado'!$BC$151:$CB$151,0)),0)+IFERROR(INDEX('Hoja de Trabajo para listado'!$DE$153:$DG$274,MATCH($A510,'Hoja de Trabajo para listado'!$DE$153:$DE$1048576,0),MATCH((CUADRO!N$4&amp;$E510),'Hoja de Trabajo para listado'!$DE$151:$DG$151,0)),0)+IFERROR(INDEX('Hoja de Trabajo para listado'!$CD$155:$DC$1048576,MATCH($A510,'Hoja de Trabajo para listado'!$CD$155:$CD$1048576,0),MATCH((CUADRO!N$4&amp;$E510),'Hoja de Trabajo para listado'!$CD$151:$DC$151,0)),0)</f>
        <v>0</v>
      </c>
      <c r="O510" s="241">
        <f ca="1">+IFERROR(INDEX('Hoja de Trabajo para listado'!$A$155:$Z$1048576,MATCH($A510,'Hoja de Trabajo para listado'!$A$155:$A$1048576,0),MATCH((CUADRO!O$4&amp;$E510),'Hoja de Trabajo para listado'!$A$151:$Z$151,0)),0)+IFERROR(INDEX('Hoja de Trabajo para listado'!$AB$155:$BA$1048576,MATCH($A510,'Hoja de Trabajo para listado'!$AB$155:$AB$1048576,0),MATCH((CUADRO!O$4&amp;$E510),'Hoja de Trabajo para listado'!$AB$151:$BA$151,0)),0)+IFERROR(INDEX('Hoja de Trabajo para listado'!$BC$155:$CB$1048576,MATCH($A510,'Hoja de Trabajo para listado'!$BC$155:$BC$1048576,0),MATCH((CUADRO!O$4&amp;$E510),'Hoja de Trabajo para listado'!$BC$151:$CB$151,0)),0)+IFERROR(INDEX('Hoja de Trabajo para listado'!$DE$153:$DG$274,MATCH($A510,'Hoja de Trabajo para listado'!$DE$153:$DE$1048576,0),MATCH((CUADRO!O$4&amp;$E510),'Hoja de Trabajo para listado'!$DE$151:$DG$151,0)),0)+IFERROR(INDEX('Hoja de Trabajo para listado'!$CD$155:$DC$1048576,MATCH($A510,'Hoja de Trabajo para listado'!$CD$155:$CD$1048576,0),MATCH((CUADRO!O$4&amp;$E510),'Hoja de Trabajo para listado'!$CD$151:$DC$151,0)),0)</f>
        <v>0</v>
      </c>
      <c r="P510" s="241">
        <f ca="1">+IFERROR(INDEX('Hoja de Trabajo para listado'!$A$155:$Z$1048576,MATCH($A510,'Hoja de Trabajo para listado'!$A$155:$A$1048576,0),MATCH((CUADRO!P$4&amp;$E510),'Hoja de Trabajo para listado'!$A$151:$Z$151,0)),0)+IFERROR(INDEX('Hoja de Trabajo para listado'!$AB$155:$BA$1048576,MATCH($A510,'Hoja de Trabajo para listado'!$AB$155:$AB$1048576,0),MATCH((CUADRO!P$4&amp;$E510),'Hoja de Trabajo para listado'!$AB$151:$BA$151,0)),0)+IFERROR(INDEX('Hoja de Trabajo para listado'!$BC$155:$CB$1048576,MATCH($A510,'Hoja de Trabajo para listado'!$BC$155:$BC$1048576,0),MATCH((CUADRO!P$4&amp;$E510),'Hoja de Trabajo para listado'!$BC$151:$CB$151,0)),0)+IFERROR(INDEX('Hoja de Trabajo para listado'!$DE$153:$DG$274,MATCH($A510,'Hoja de Trabajo para listado'!$DE$153:$DE$1048576,0),MATCH((CUADRO!P$4&amp;$E510),'Hoja de Trabajo para listado'!$DE$151:$DG$151,0)),0)+IFERROR(INDEX('Hoja de Trabajo para listado'!$CD$155:$DC$1048576,MATCH($A510,'Hoja de Trabajo para listado'!$CD$155:$CD$1048576,0),MATCH((CUADRO!P$4&amp;$E510),'Hoja de Trabajo para listado'!$CD$151:$DC$151,0)),0)</f>
        <v>0</v>
      </c>
      <c r="Q510" s="241">
        <f ca="1">+IFERROR(INDEX('Hoja de Trabajo para listado'!$A$155:$Z$1048576,MATCH($A510,'Hoja de Trabajo para listado'!$A$155:$A$1048576,0),MATCH((CUADRO!Q$4&amp;$E510),'Hoja de Trabajo para listado'!$A$151:$Z$151,0)),0)+IFERROR(INDEX('Hoja de Trabajo para listado'!$AB$155:$BA$1048576,MATCH($A510,'Hoja de Trabajo para listado'!$AB$155:$AB$1048576,0),MATCH((CUADRO!Q$4&amp;$E510),'Hoja de Trabajo para listado'!$AB$151:$BA$151,0)),0)+IFERROR(INDEX('Hoja de Trabajo para listado'!$BC$155:$CB$1048576,MATCH($A510,'Hoja de Trabajo para listado'!$BC$155:$BC$1048576,0),MATCH((CUADRO!Q$4&amp;$E510),'Hoja de Trabajo para listado'!$BC$151:$CB$151,0)),0)+IFERROR(INDEX('Hoja de Trabajo para listado'!$DE$153:$DG$274,MATCH($A510,'Hoja de Trabajo para listado'!$DE$153:$DE$1048576,0),MATCH((CUADRO!Q$4&amp;$E510),'Hoja de Trabajo para listado'!$DE$151:$DG$151,0)),0)+IFERROR(INDEX('Hoja de Trabajo para listado'!$CD$155:$DC$1048576,MATCH($A510,'Hoja de Trabajo para listado'!$CD$155:$CD$1048576,0),MATCH((CUADRO!Q$4&amp;$E510),'Hoja de Trabajo para listado'!$CD$151:$DC$151,0)),0)</f>
        <v>0</v>
      </c>
      <c r="R510" s="241">
        <f t="shared" ca="1" si="14"/>
        <v>0</v>
      </c>
      <c r="S510" s="247">
        <f ca="1">+R509+R510</f>
        <v>0</v>
      </c>
      <c r="T510" s="241">
        <f ca="1">+S510</f>
        <v>0</v>
      </c>
      <c r="U510" s="240">
        <f t="shared" si="15"/>
        <v>2</v>
      </c>
    </row>
    <row r="511" spans="1:21" customFormat="1" ht="15" hidden="1" customHeight="1">
      <c r="A511" s="32">
        <v>1207</v>
      </c>
      <c r="B511" s="381">
        <f>+A511</f>
        <v>1207</v>
      </c>
      <c r="C511" s="245" t="str">
        <f>+VLOOKUP(A511,bd_lista!$A$3:$C$592,3,FALSE)</f>
        <v>Gobierno Autónomo Municipal de Guaqui</v>
      </c>
      <c r="D511" s="383" t="str">
        <f>+C511</f>
        <v>Gobierno Autónomo Municipal de Guaqui</v>
      </c>
      <c r="E511" s="240" t="s">
        <v>683</v>
      </c>
      <c r="F511" s="241">
        <f ca="1">+IFERROR(INDEX('Hoja de Trabajo para listado'!$A$155:$Z$1048576,MATCH($A511,'Hoja de Trabajo para listado'!$A$155:$A$1048576,0),MATCH((CUADRO!F$4&amp;$E511),'Hoja de Trabajo para listado'!$A$151:$Z$151,0)),0)+IFERROR(INDEX('Hoja de Trabajo para listado'!$AB$155:$BA$1048576,MATCH($A511,'Hoja de Trabajo para listado'!$AB$155:$AB$1048576,0),MATCH((CUADRO!F$4&amp;$E511),'Hoja de Trabajo para listado'!$AB$151:$BA$151,0)),0)+IFERROR(INDEX('Hoja de Trabajo para listado'!$BC$155:$CB$1048576,MATCH($A511,'Hoja de Trabajo para listado'!$BC$155:$BC$1048576,0),MATCH((CUADRO!F$4&amp;$E511),'Hoja de Trabajo para listado'!$BC$151:$CB$151,0)),0)+IFERROR(INDEX('Hoja de Trabajo para listado'!$DE$153:$DG$274,MATCH($A511,'Hoja de Trabajo para listado'!$DE$153:$DE$1048576,0),MATCH((CUADRO!F$4&amp;$E511),'Hoja de Trabajo para listado'!$DE$151:$DG$151,0)),0)+IFERROR(INDEX('Hoja de Trabajo para listado'!$CD$155:$DC$1048576,MATCH($A511,'Hoja de Trabajo para listado'!$CD$155:$CD$1048576,0),MATCH((CUADRO!F$4&amp;$E511),'Hoja de Trabajo para listado'!$CD$151:$DC$151,0)),0)</f>
        <v>0</v>
      </c>
      <c r="G511" s="241">
        <f ca="1">+IFERROR(INDEX('Hoja de Trabajo para listado'!$A$155:$Z$1048576,MATCH($A511,'Hoja de Trabajo para listado'!$A$155:$A$1048576,0),MATCH((CUADRO!G$4&amp;$E511),'Hoja de Trabajo para listado'!$A$151:$Z$151,0)),0)+IFERROR(INDEX('Hoja de Trabajo para listado'!$AB$155:$BA$1048576,MATCH($A511,'Hoja de Trabajo para listado'!$AB$155:$AB$1048576,0),MATCH((CUADRO!G$4&amp;$E511),'Hoja de Trabajo para listado'!$AB$151:$BA$151,0)),0)+IFERROR(INDEX('Hoja de Trabajo para listado'!$BC$155:$CB$1048576,MATCH($A511,'Hoja de Trabajo para listado'!$BC$155:$BC$1048576,0),MATCH((CUADRO!G$4&amp;$E511),'Hoja de Trabajo para listado'!$BC$151:$CB$151,0)),0)+IFERROR(INDEX('Hoja de Trabajo para listado'!$DE$153:$DG$274,MATCH($A511,'Hoja de Trabajo para listado'!$DE$153:$DE$1048576,0),MATCH((CUADRO!G$4&amp;$E511),'Hoja de Trabajo para listado'!$DE$151:$DG$151,0)),0)+IFERROR(INDEX('Hoja de Trabajo para listado'!$CD$155:$DC$1048576,MATCH($A511,'Hoja de Trabajo para listado'!$CD$155:$CD$1048576,0),MATCH((CUADRO!G$4&amp;$E511),'Hoja de Trabajo para listado'!$CD$151:$DC$151,0)),0)</f>
        <v>0</v>
      </c>
      <c r="H511" s="241">
        <f ca="1">+IFERROR(INDEX('Hoja de Trabajo para listado'!$A$155:$Z$1048576,MATCH($A511,'Hoja de Trabajo para listado'!$A$155:$A$1048576,0),MATCH((CUADRO!H$4&amp;$E511),'Hoja de Trabajo para listado'!$A$151:$Z$151,0)),0)+IFERROR(INDEX('Hoja de Trabajo para listado'!$AB$155:$BA$1048576,MATCH($A511,'Hoja de Trabajo para listado'!$AB$155:$AB$1048576,0),MATCH((CUADRO!H$4&amp;$E511),'Hoja de Trabajo para listado'!$AB$151:$BA$151,0)),0)+IFERROR(INDEX('Hoja de Trabajo para listado'!$BC$155:$CB$1048576,MATCH($A511,'Hoja de Trabajo para listado'!$BC$155:$BC$1048576,0),MATCH((CUADRO!H$4&amp;$E511),'Hoja de Trabajo para listado'!$BC$151:$CB$151,0)),0)+IFERROR(INDEX('Hoja de Trabajo para listado'!$DE$153:$DG$274,MATCH($A511,'Hoja de Trabajo para listado'!$DE$153:$DE$1048576,0),MATCH((CUADRO!H$4&amp;$E511),'Hoja de Trabajo para listado'!$DE$151:$DG$151,0)),0)+IFERROR(INDEX('Hoja de Trabajo para listado'!$CD$155:$DC$1048576,MATCH($A511,'Hoja de Trabajo para listado'!$CD$155:$CD$1048576,0),MATCH((CUADRO!H$4&amp;$E511),'Hoja de Trabajo para listado'!$CD$151:$DC$151,0)),0)</f>
        <v>0</v>
      </c>
      <c r="I511" s="241">
        <f ca="1">+IFERROR(INDEX('Hoja de Trabajo para listado'!$A$155:$Z$1048576,MATCH($A511,'Hoja de Trabajo para listado'!$A$155:$A$1048576,0),MATCH((CUADRO!I$4&amp;$E511),'Hoja de Trabajo para listado'!$A$151:$Z$151,0)),0)+IFERROR(INDEX('Hoja de Trabajo para listado'!$AB$155:$BA$1048576,MATCH($A511,'Hoja de Trabajo para listado'!$AB$155:$AB$1048576,0),MATCH((CUADRO!I$4&amp;$E511),'Hoja de Trabajo para listado'!$AB$151:$BA$151,0)),0)+IFERROR(INDEX('Hoja de Trabajo para listado'!$BC$155:$CB$1048576,MATCH($A511,'Hoja de Trabajo para listado'!$BC$155:$BC$1048576,0),MATCH((CUADRO!I$4&amp;$E511),'Hoja de Trabajo para listado'!$BC$151:$CB$151,0)),0)+IFERROR(INDEX('Hoja de Trabajo para listado'!$DE$153:$DG$274,MATCH($A511,'Hoja de Trabajo para listado'!$DE$153:$DE$1048576,0),MATCH((CUADRO!I$4&amp;$E511),'Hoja de Trabajo para listado'!$DE$151:$DG$151,0)),0)+IFERROR(INDEX('Hoja de Trabajo para listado'!$CD$155:$DC$1048576,MATCH($A511,'Hoja de Trabajo para listado'!$CD$155:$CD$1048576,0),MATCH((CUADRO!I$4&amp;$E511),'Hoja de Trabajo para listado'!$CD$151:$DC$151,0)),0)</f>
        <v>0</v>
      </c>
      <c r="J511" s="241">
        <f ca="1">+IFERROR(INDEX('Hoja de Trabajo para listado'!$A$155:$Z$1048576,MATCH($A511,'Hoja de Trabajo para listado'!$A$155:$A$1048576,0),MATCH((CUADRO!J$4&amp;$E511),'Hoja de Trabajo para listado'!$A$151:$Z$151,0)),0)+IFERROR(INDEX('Hoja de Trabajo para listado'!$AB$155:$BA$1048576,MATCH($A511,'Hoja de Trabajo para listado'!$AB$155:$AB$1048576,0),MATCH((CUADRO!J$4&amp;$E511),'Hoja de Trabajo para listado'!$AB$151:$BA$151,0)),0)+IFERROR(INDEX('Hoja de Trabajo para listado'!$BC$155:$CB$1048576,MATCH($A511,'Hoja de Trabajo para listado'!$BC$155:$BC$1048576,0),MATCH((CUADRO!J$4&amp;$E511),'Hoja de Trabajo para listado'!$BC$151:$CB$151,0)),0)+IFERROR(INDEX('Hoja de Trabajo para listado'!$DE$153:$DG$274,MATCH($A511,'Hoja de Trabajo para listado'!$DE$153:$DE$1048576,0),MATCH((CUADRO!J$4&amp;$E511),'Hoja de Trabajo para listado'!$DE$151:$DG$151,0)),0)+IFERROR(INDEX('Hoja de Trabajo para listado'!$CD$155:$DC$1048576,MATCH($A511,'Hoja de Trabajo para listado'!$CD$155:$CD$1048576,0),MATCH((CUADRO!J$4&amp;$E511),'Hoja de Trabajo para listado'!$CD$151:$DC$151,0)),0)</f>
        <v>0</v>
      </c>
      <c r="K511" s="241">
        <f ca="1">+IFERROR(INDEX('Hoja de Trabajo para listado'!$A$155:$Z$1048576,MATCH($A511,'Hoja de Trabajo para listado'!$A$155:$A$1048576,0),MATCH((CUADRO!K$4&amp;$E511),'Hoja de Trabajo para listado'!$A$151:$Z$151,0)),0)+IFERROR(INDEX('Hoja de Trabajo para listado'!$AB$155:$BA$1048576,MATCH($A511,'Hoja de Trabajo para listado'!$AB$155:$AB$1048576,0),MATCH((CUADRO!K$4&amp;$E511),'Hoja de Trabajo para listado'!$AB$151:$BA$151,0)),0)+IFERROR(INDEX('Hoja de Trabajo para listado'!$BC$155:$CB$1048576,MATCH($A511,'Hoja de Trabajo para listado'!$BC$155:$BC$1048576,0),MATCH((CUADRO!K$4&amp;$E511),'Hoja de Trabajo para listado'!$BC$151:$CB$151,0)),0)+IFERROR(INDEX('Hoja de Trabajo para listado'!$DE$153:$DG$274,MATCH($A511,'Hoja de Trabajo para listado'!$DE$153:$DE$1048576,0),MATCH((CUADRO!K$4&amp;$E511),'Hoja de Trabajo para listado'!$DE$151:$DG$151,0)),0)+IFERROR(INDEX('Hoja de Trabajo para listado'!$CD$155:$DC$1048576,MATCH($A511,'Hoja de Trabajo para listado'!$CD$155:$CD$1048576,0),MATCH((CUADRO!K$4&amp;$E511),'Hoja de Trabajo para listado'!$CD$151:$DC$151,0)),0)</f>
        <v>0</v>
      </c>
      <c r="L511" s="241">
        <f ca="1">+IFERROR(INDEX('Hoja de Trabajo para listado'!$A$155:$Z$1048576,MATCH($A511,'Hoja de Trabajo para listado'!$A$155:$A$1048576,0),MATCH((CUADRO!L$4&amp;$E511),'Hoja de Trabajo para listado'!$A$151:$Z$151,0)),0)+IFERROR(INDEX('Hoja de Trabajo para listado'!$AB$155:$BA$1048576,MATCH($A511,'Hoja de Trabajo para listado'!$AB$155:$AB$1048576,0),MATCH((CUADRO!L$4&amp;$E511),'Hoja de Trabajo para listado'!$AB$151:$BA$151,0)),0)+IFERROR(INDEX('Hoja de Trabajo para listado'!$BC$155:$CB$1048576,MATCH($A511,'Hoja de Trabajo para listado'!$BC$155:$BC$1048576,0),MATCH((CUADRO!L$4&amp;$E511),'Hoja de Trabajo para listado'!$BC$151:$CB$151,0)),0)+IFERROR(INDEX('Hoja de Trabajo para listado'!$DE$153:$DG$274,MATCH($A511,'Hoja de Trabajo para listado'!$DE$153:$DE$1048576,0),MATCH((CUADRO!L$4&amp;$E511),'Hoja de Trabajo para listado'!$DE$151:$DG$151,0)),0)+IFERROR(INDEX('Hoja de Trabajo para listado'!$CD$155:$DC$1048576,MATCH($A511,'Hoja de Trabajo para listado'!$CD$155:$CD$1048576,0),MATCH((CUADRO!L$4&amp;$E511),'Hoja de Trabajo para listado'!$CD$151:$DC$151,0)),0)</f>
        <v>0</v>
      </c>
      <c r="M511" s="241">
        <f ca="1">+IFERROR(INDEX('Hoja de Trabajo para listado'!$A$155:$Z$1048576,MATCH($A511,'Hoja de Trabajo para listado'!$A$155:$A$1048576,0),MATCH((CUADRO!M$4&amp;$E511),'Hoja de Trabajo para listado'!$A$151:$Z$151,0)),0)+IFERROR(INDEX('Hoja de Trabajo para listado'!$AB$155:$BA$1048576,MATCH($A511,'Hoja de Trabajo para listado'!$AB$155:$AB$1048576,0),MATCH((CUADRO!M$4&amp;$E511),'Hoja de Trabajo para listado'!$AB$151:$BA$151,0)),0)+IFERROR(INDEX('Hoja de Trabajo para listado'!$BC$155:$CB$1048576,MATCH($A511,'Hoja de Trabajo para listado'!$BC$155:$BC$1048576,0),MATCH((CUADRO!M$4&amp;$E511),'Hoja de Trabajo para listado'!$BC$151:$CB$151,0)),0)+IFERROR(INDEX('Hoja de Trabajo para listado'!$DE$153:$DG$274,MATCH($A511,'Hoja de Trabajo para listado'!$DE$153:$DE$1048576,0),MATCH((CUADRO!M$4&amp;$E511),'Hoja de Trabajo para listado'!$DE$151:$DG$151,0)),0)+IFERROR(INDEX('Hoja de Trabajo para listado'!$CD$155:$DC$1048576,MATCH($A511,'Hoja de Trabajo para listado'!$CD$155:$CD$1048576,0),MATCH((CUADRO!M$4&amp;$E511),'Hoja de Trabajo para listado'!$CD$151:$DC$151,0)),0)</f>
        <v>0</v>
      </c>
      <c r="N511" s="241">
        <f ca="1">+IFERROR(INDEX('Hoja de Trabajo para listado'!$A$155:$Z$1048576,MATCH($A511,'Hoja de Trabajo para listado'!$A$155:$A$1048576,0),MATCH((CUADRO!N$4&amp;$E511),'Hoja de Trabajo para listado'!$A$151:$Z$151,0)),0)+IFERROR(INDEX('Hoja de Trabajo para listado'!$AB$155:$BA$1048576,MATCH($A511,'Hoja de Trabajo para listado'!$AB$155:$AB$1048576,0),MATCH((CUADRO!N$4&amp;$E511),'Hoja de Trabajo para listado'!$AB$151:$BA$151,0)),0)+IFERROR(INDEX('Hoja de Trabajo para listado'!$BC$155:$CB$1048576,MATCH($A511,'Hoja de Trabajo para listado'!$BC$155:$BC$1048576,0),MATCH((CUADRO!N$4&amp;$E511),'Hoja de Trabajo para listado'!$BC$151:$CB$151,0)),0)+IFERROR(INDEX('Hoja de Trabajo para listado'!$DE$153:$DG$274,MATCH($A511,'Hoja de Trabajo para listado'!$DE$153:$DE$1048576,0),MATCH((CUADRO!N$4&amp;$E511),'Hoja de Trabajo para listado'!$DE$151:$DG$151,0)),0)+IFERROR(INDEX('Hoja de Trabajo para listado'!$CD$155:$DC$1048576,MATCH($A511,'Hoja de Trabajo para listado'!$CD$155:$CD$1048576,0),MATCH((CUADRO!N$4&amp;$E511),'Hoja de Trabajo para listado'!$CD$151:$DC$151,0)),0)</f>
        <v>0</v>
      </c>
      <c r="O511" s="241">
        <f ca="1">+IFERROR(INDEX('Hoja de Trabajo para listado'!$A$155:$Z$1048576,MATCH($A511,'Hoja de Trabajo para listado'!$A$155:$A$1048576,0),MATCH((CUADRO!O$4&amp;$E511),'Hoja de Trabajo para listado'!$A$151:$Z$151,0)),0)+IFERROR(INDEX('Hoja de Trabajo para listado'!$AB$155:$BA$1048576,MATCH($A511,'Hoja de Trabajo para listado'!$AB$155:$AB$1048576,0),MATCH((CUADRO!O$4&amp;$E511),'Hoja de Trabajo para listado'!$AB$151:$BA$151,0)),0)+IFERROR(INDEX('Hoja de Trabajo para listado'!$BC$155:$CB$1048576,MATCH($A511,'Hoja de Trabajo para listado'!$BC$155:$BC$1048576,0),MATCH((CUADRO!O$4&amp;$E511),'Hoja de Trabajo para listado'!$BC$151:$CB$151,0)),0)+IFERROR(INDEX('Hoja de Trabajo para listado'!$DE$153:$DG$274,MATCH($A511,'Hoja de Trabajo para listado'!$DE$153:$DE$1048576,0),MATCH((CUADRO!O$4&amp;$E511),'Hoja de Trabajo para listado'!$DE$151:$DG$151,0)),0)+IFERROR(INDEX('Hoja de Trabajo para listado'!$CD$155:$DC$1048576,MATCH($A511,'Hoja de Trabajo para listado'!$CD$155:$CD$1048576,0),MATCH((CUADRO!O$4&amp;$E511),'Hoja de Trabajo para listado'!$CD$151:$DC$151,0)),0)</f>
        <v>0</v>
      </c>
      <c r="P511" s="241">
        <f ca="1">+IFERROR(INDEX('Hoja de Trabajo para listado'!$A$155:$Z$1048576,MATCH($A511,'Hoja de Trabajo para listado'!$A$155:$A$1048576,0),MATCH((CUADRO!P$4&amp;$E511),'Hoja de Trabajo para listado'!$A$151:$Z$151,0)),0)+IFERROR(INDEX('Hoja de Trabajo para listado'!$AB$155:$BA$1048576,MATCH($A511,'Hoja de Trabajo para listado'!$AB$155:$AB$1048576,0),MATCH((CUADRO!P$4&amp;$E511),'Hoja de Trabajo para listado'!$AB$151:$BA$151,0)),0)+IFERROR(INDEX('Hoja de Trabajo para listado'!$BC$155:$CB$1048576,MATCH($A511,'Hoja de Trabajo para listado'!$BC$155:$BC$1048576,0),MATCH((CUADRO!P$4&amp;$E511),'Hoja de Trabajo para listado'!$BC$151:$CB$151,0)),0)+IFERROR(INDEX('Hoja de Trabajo para listado'!$DE$153:$DG$274,MATCH($A511,'Hoja de Trabajo para listado'!$DE$153:$DE$1048576,0),MATCH((CUADRO!P$4&amp;$E511),'Hoja de Trabajo para listado'!$DE$151:$DG$151,0)),0)+IFERROR(INDEX('Hoja de Trabajo para listado'!$CD$155:$DC$1048576,MATCH($A511,'Hoja de Trabajo para listado'!$CD$155:$CD$1048576,0),MATCH((CUADRO!P$4&amp;$E511),'Hoja de Trabajo para listado'!$CD$151:$DC$151,0)),0)</f>
        <v>0</v>
      </c>
      <c r="Q511" s="241">
        <f ca="1">+IFERROR(INDEX('Hoja de Trabajo para listado'!$A$155:$Z$1048576,MATCH($A511,'Hoja de Trabajo para listado'!$A$155:$A$1048576,0),MATCH((CUADRO!Q$4&amp;$E511),'Hoja de Trabajo para listado'!$A$151:$Z$151,0)),0)+IFERROR(INDEX('Hoja de Trabajo para listado'!$AB$155:$BA$1048576,MATCH($A511,'Hoja de Trabajo para listado'!$AB$155:$AB$1048576,0),MATCH((CUADRO!Q$4&amp;$E511),'Hoja de Trabajo para listado'!$AB$151:$BA$151,0)),0)+IFERROR(INDEX('Hoja de Trabajo para listado'!$BC$155:$CB$1048576,MATCH($A511,'Hoja de Trabajo para listado'!$BC$155:$BC$1048576,0),MATCH((CUADRO!Q$4&amp;$E511),'Hoja de Trabajo para listado'!$BC$151:$CB$151,0)),0)+IFERROR(INDEX('Hoja de Trabajo para listado'!$DE$153:$DG$274,MATCH($A511,'Hoja de Trabajo para listado'!$DE$153:$DE$1048576,0),MATCH((CUADRO!Q$4&amp;$E511),'Hoja de Trabajo para listado'!$DE$151:$DG$151,0)),0)+IFERROR(INDEX('Hoja de Trabajo para listado'!$CD$155:$DC$1048576,MATCH($A511,'Hoja de Trabajo para listado'!$CD$155:$CD$1048576,0),MATCH((CUADRO!Q$4&amp;$E511),'Hoja de Trabajo para listado'!$CD$151:$DC$151,0)),0)</f>
        <v>0</v>
      </c>
      <c r="R511" s="241">
        <f t="shared" ca="1" si="14"/>
        <v>0</v>
      </c>
      <c r="S511" s="247"/>
      <c r="T511" s="241">
        <f ca="1">+T512</f>
        <v>0</v>
      </c>
      <c r="U511" s="240">
        <f t="shared" si="15"/>
        <v>1</v>
      </c>
    </row>
    <row r="512" spans="1:21" customFormat="1" ht="15" hidden="1" customHeight="1">
      <c r="A512" s="32">
        <v>1207</v>
      </c>
      <c r="B512" s="382"/>
      <c r="C512" s="245" t="str">
        <f>+VLOOKUP(A512,bd_lista!$A$3:$C$592,3,FALSE)</f>
        <v>Gobierno Autónomo Municipal de Guaqui</v>
      </c>
      <c r="D512" s="384"/>
      <c r="E512" s="242" t="s">
        <v>684</v>
      </c>
      <c r="F512" s="241">
        <f ca="1">+IFERROR(INDEX('Hoja de Trabajo para listado'!$A$155:$Z$1048576,MATCH($A512,'Hoja de Trabajo para listado'!$A$155:$A$1048576,0),MATCH((CUADRO!F$4&amp;$E512),'Hoja de Trabajo para listado'!$A$151:$Z$151,0)),0)+IFERROR(INDEX('Hoja de Trabajo para listado'!$AB$155:$BA$1048576,MATCH($A512,'Hoja de Trabajo para listado'!$AB$155:$AB$1048576,0),MATCH((CUADRO!F$4&amp;$E512),'Hoja de Trabajo para listado'!$AB$151:$BA$151,0)),0)+IFERROR(INDEX('Hoja de Trabajo para listado'!$BC$155:$CB$1048576,MATCH($A512,'Hoja de Trabajo para listado'!$BC$155:$BC$1048576,0),MATCH((CUADRO!F$4&amp;$E512),'Hoja de Trabajo para listado'!$BC$151:$CB$151,0)),0)+IFERROR(INDEX('Hoja de Trabajo para listado'!$DE$153:$DG$274,MATCH($A512,'Hoja de Trabajo para listado'!$DE$153:$DE$1048576,0),MATCH((CUADRO!F$4&amp;$E512),'Hoja de Trabajo para listado'!$DE$151:$DG$151,0)),0)+IFERROR(INDEX('Hoja de Trabajo para listado'!$CD$155:$DC$1048576,MATCH($A512,'Hoja de Trabajo para listado'!$CD$155:$CD$1048576,0),MATCH((CUADRO!F$4&amp;$E512),'Hoja de Trabajo para listado'!$CD$151:$DC$151,0)),0)</f>
        <v>0</v>
      </c>
      <c r="G512" s="241">
        <f ca="1">+IFERROR(INDEX('Hoja de Trabajo para listado'!$A$155:$Z$1048576,MATCH($A512,'Hoja de Trabajo para listado'!$A$155:$A$1048576,0),MATCH((CUADRO!G$4&amp;$E512),'Hoja de Trabajo para listado'!$A$151:$Z$151,0)),0)+IFERROR(INDEX('Hoja de Trabajo para listado'!$AB$155:$BA$1048576,MATCH($A512,'Hoja de Trabajo para listado'!$AB$155:$AB$1048576,0),MATCH((CUADRO!G$4&amp;$E512),'Hoja de Trabajo para listado'!$AB$151:$BA$151,0)),0)+IFERROR(INDEX('Hoja de Trabajo para listado'!$BC$155:$CB$1048576,MATCH($A512,'Hoja de Trabajo para listado'!$BC$155:$BC$1048576,0),MATCH((CUADRO!G$4&amp;$E512),'Hoja de Trabajo para listado'!$BC$151:$CB$151,0)),0)+IFERROR(INDEX('Hoja de Trabajo para listado'!$DE$153:$DG$274,MATCH($A512,'Hoja de Trabajo para listado'!$DE$153:$DE$1048576,0),MATCH((CUADRO!G$4&amp;$E512),'Hoja de Trabajo para listado'!$DE$151:$DG$151,0)),0)+IFERROR(INDEX('Hoja de Trabajo para listado'!$CD$155:$DC$1048576,MATCH($A512,'Hoja de Trabajo para listado'!$CD$155:$CD$1048576,0),MATCH((CUADRO!G$4&amp;$E512),'Hoja de Trabajo para listado'!$CD$151:$DC$151,0)),0)</f>
        <v>0</v>
      </c>
      <c r="H512" s="241">
        <f ca="1">+IFERROR(INDEX('Hoja de Trabajo para listado'!$A$155:$Z$1048576,MATCH($A512,'Hoja de Trabajo para listado'!$A$155:$A$1048576,0),MATCH((CUADRO!H$4&amp;$E512),'Hoja de Trabajo para listado'!$A$151:$Z$151,0)),0)+IFERROR(INDEX('Hoja de Trabajo para listado'!$AB$155:$BA$1048576,MATCH($A512,'Hoja de Trabajo para listado'!$AB$155:$AB$1048576,0),MATCH((CUADRO!H$4&amp;$E512),'Hoja de Trabajo para listado'!$AB$151:$BA$151,0)),0)+IFERROR(INDEX('Hoja de Trabajo para listado'!$BC$155:$CB$1048576,MATCH($A512,'Hoja de Trabajo para listado'!$BC$155:$BC$1048576,0),MATCH((CUADRO!H$4&amp;$E512),'Hoja de Trabajo para listado'!$BC$151:$CB$151,0)),0)+IFERROR(INDEX('Hoja de Trabajo para listado'!$DE$153:$DG$274,MATCH($A512,'Hoja de Trabajo para listado'!$DE$153:$DE$1048576,0),MATCH((CUADRO!H$4&amp;$E512),'Hoja de Trabajo para listado'!$DE$151:$DG$151,0)),0)+IFERROR(INDEX('Hoja de Trabajo para listado'!$CD$155:$DC$1048576,MATCH($A512,'Hoja de Trabajo para listado'!$CD$155:$CD$1048576,0),MATCH((CUADRO!H$4&amp;$E512),'Hoja de Trabajo para listado'!$CD$151:$DC$151,0)),0)</f>
        <v>0</v>
      </c>
      <c r="I512" s="241">
        <f ca="1">+IFERROR(INDEX('Hoja de Trabajo para listado'!$A$155:$Z$1048576,MATCH($A512,'Hoja de Trabajo para listado'!$A$155:$A$1048576,0),MATCH((CUADRO!I$4&amp;$E512),'Hoja de Trabajo para listado'!$A$151:$Z$151,0)),0)+IFERROR(INDEX('Hoja de Trabajo para listado'!$AB$155:$BA$1048576,MATCH($A512,'Hoja de Trabajo para listado'!$AB$155:$AB$1048576,0),MATCH((CUADRO!I$4&amp;$E512),'Hoja de Trabajo para listado'!$AB$151:$BA$151,0)),0)+IFERROR(INDEX('Hoja de Trabajo para listado'!$BC$155:$CB$1048576,MATCH($A512,'Hoja de Trabajo para listado'!$BC$155:$BC$1048576,0),MATCH((CUADRO!I$4&amp;$E512),'Hoja de Trabajo para listado'!$BC$151:$CB$151,0)),0)+IFERROR(INDEX('Hoja de Trabajo para listado'!$DE$153:$DG$274,MATCH($A512,'Hoja de Trabajo para listado'!$DE$153:$DE$1048576,0),MATCH((CUADRO!I$4&amp;$E512),'Hoja de Trabajo para listado'!$DE$151:$DG$151,0)),0)+IFERROR(INDEX('Hoja de Trabajo para listado'!$CD$155:$DC$1048576,MATCH($A512,'Hoja de Trabajo para listado'!$CD$155:$CD$1048576,0),MATCH((CUADRO!I$4&amp;$E512),'Hoja de Trabajo para listado'!$CD$151:$DC$151,0)),0)</f>
        <v>0</v>
      </c>
      <c r="J512" s="241">
        <f ca="1">+IFERROR(INDEX('Hoja de Trabajo para listado'!$A$155:$Z$1048576,MATCH($A512,'Hoja de Trabajo para listado'!$A$155:$A$1048576,0),MATCH((CUADRO!J$4&amp;$E512),'Hoja de Trabajo para listado'!$A$151:$Z$151,0)),0)+IFERROR(INDEX('Hoja de Trabajo para listado'!$AB$155:$BA$1048576,MATCH($A512,'Hoja de Trabajo para listado'!$AB$155:$AB$1048576,0),MATCH((CUADRO!J$4&amp;$E512),'Hoja de Trabajo para listado'!$AB$151:$BA$151,0)),0)+IFERROR(INDEX('Hoja de Trabajo para listado'!$BC$155:$CB$1048576,MATCH($A512,'Hoja de Trabajo para listado'!$BC$155:$BC$1048576,0),MATCH((CUADRO!J$4&amp;$E512),'Hoja de Trabajo para listado'!$BC$151:$CB$151,0)),0)+IFERROR(INDEX('Hoja de Trabajo para listado'!$DE$153:$DG$274,MATCH($A512,'Hoja de Trabajo para listado'!$DE$153:$DE$1048576,0),MATCH((CUADRO!J$4&amp;$E512),'Hoja de Trabajo para listado'!$DE$151:$DG$151,0)),0)+IFERROR(INDEX('Hoja de Trabajo para listado'!$CD$155:$DC$1048576,MATCH($A512,'Hoja de Trabajo para listado'!$CD$155:$CD$1048576,0),MATCH((CUADRO!J$4&amp;$E512),'Hoja de Trabajo para listado'!$CD$151:$DC$151,0)),0)</f>
        <v>0</v>
      </c>
      <c r="K512" s="241">
        <f ca="1">+IFERROR(INDEX('Hoja de Trabajo para listado'!$A$155:$Z$1048576,MATCH($A512,'Hoja de Trabajo para listado'!$A$155:$A$1048576,0),MATCH((CUADRO!K$4&amp;$E512),'Hoja de Trabajo para listado'!$A$151:$Z$151,0)),0)+IFERROR(INDEX('Hoja de Trabajo para listado'!$AB$155:$BA$1048576,MATCH($A512,'Hoja de Trabajo para listado'!$AB$155:$AB$1048576,0),MATCH((CUADRO!K$4&amp;$E512),'Hoja de Trabajo para listado'!$AB$151:$BA$151,0)),0)+IFERROR(INDEX('Hoja de Trabajo para listado'!$BC$155:$CB$1048576,MATCH($A512,'Hoja de Trabajo para listado'!$BC$155:$BC$1048576,0),MATCH((CUADRO!K$4&amp;$E512),'Hoja de Trabajo para listado'!$BC$151:$CB$151,0)),0)+IFERROR(INDEX('Hoja de Trabajo para listado'!$DE$153:$DG$274,MATCH($A512,'Hoja de Trabajo para listado'!$DE$153:$DE$1048576,0),MATCH((CUADRO!K$4&amp;$E512),'Hoja de Trabajo para listado'!$DE$151:$DG$151,0)),0)+IFERROR(INDEX('Hoja de Trabajo para listado'!$CD$155:$DC$1048576,MATCH($A512,'Hoja de Trabajo para listado'!$CD$155:$CD$1048576,0),MATCH((CUADRO!K$4&amp;$E512),'Hoja de Trabajo para listado'!$CD$151:$DC$151,0)),0)</f>
        <v>0</v>
      </c>
      <c r="L512" s="241">
        <f ca="1">+IFERROR(INDEX('Hoja de Trabajo para listado'!$A$155:$Z$1048576,MATCH($A512,'Hoja de Trabajo para listado'!$A$155:$A$1048576,0),MATCH((CUADRO!L$4&amp;$E512),'Hoja de Trabajo para listado'!$A$151:$Z$151,0)),0)+IFERROR(INDEX('Hoja de Trabajo para listado'!$AB$155:$BA$1048576,MATCH($A512,'Hoja de Trabajo para listado'!$AB$155:$AB$1048576,0),MATCH((CUADRO!L$4&amp;$E512),'Hoja de Trabajo para listado'!$AB$151:$BA$151,0)),0)+IFERROR(INDEX('Hoja de Trabajo para listado'!$BC$155:$CB$1048576,MATCH($A512,'Hoja de Trabajo para listado'!$BC$155:$BC$1048576,0),MATCH((CUADRO!L$4&amp;$E512),'Hoja de Trabajo para listado'!$BC$151:$CB$151,0)),0)+IFERROR(INDEX('Hoja de Trabajo para listado'!$DE$153:$DG$274,MATCH($A512,'Hoja de Trabajo para listado'!$DE$153:$DE$1048576,0),MATCH((CUADRO!L$4&amp;$E512),'Hoja de Trabajo para listado'!$DE$151:$DG$151,0)),0)+IFERROR(INDEX('Hoja de Trabajo para listado'!$CD$155:$DC$1048576,MATCH($A512,'Hoja de Trabajo para listado'!$CD$155:$CD$1048576,0),MATCH((CUADRO!L$4&amp;$E512),'Hoja de Trabajo para listado'!$CD$151:$DC$151,0)),0)</f>
        <v>0</v>
      </c>
      <c r="M512" s="241">
        <f ca="1">+IFERROR(INDEX('Hoja de Trabajo para listado'!$A$155:$Z$1048576,MATCH($A512,'Hoja de Trabajo para listado'!$A$155:$A$1048576,0),MATCH((CUADRO!M$4&amp;$E512),'Hoja de Trabajo para listado'!$A$151:$Z$151,0)),0)+IFERROR(INDEX('Hoja de Trabajo para listado'!$AB$155:$BA$1048576,MATCH($A512,'Hoja de Trabajo para listado'!$AB$155:$AB$1048576,0),MATCH((CUADRO!M$4&amp;$E512),'Hoja de Trabajo para listado'!$AB$151:$BA$151,0)),0)+IFERROR(INDEX('Hoja de Trabajo para listado'!$BC$155:$CB$1048576,MATCH($A512,'Hoja de Trabajo para listado'!$BC$155:$BC$1048576,0),MATCH((CUADRO!M$4&amp;$E512),'Hoja de Trabajo para listado'!$BC$151:$CB$151,0)),0)+IFERROR(INDEX('Hoja de Trabajo para listado'!$DE$153:$DG$274,MATCH($A512,'Hoja de Trabajo para listado'!$DE$153:$DE$1048576,0),MATCH((CUADRO!M$4&amp;$E512),'Hoja de Trabajo para listado'!$DE$151:$DG$151,0)),0)+IFERROR(INDEX('Hoja de Trabajo para listado'!$CD$155:$DC$1048576,MATCH($A512,'Hoja de Trabajo para listado'!$CD$155:$CD$1048576,0),MATCH((CUADRO!M$4&amp;$E512),'Hoja de Trabajo para listado'!$CD$151:$DC$151,0)),0)</f>
        <v>0</v>
      </c>
      <c r="N512" s="241">
        <f ca="1">+IFERROR(INDEX('Hoja de Trabajo para listado'!$A$155:$Z$1048576,MATCH($A512,'Hoja de Trabajo para listado'!$A$155:$A$1048576,0),MATCH((CUADRO!N$4&amp;$E512),'Hoja de Trabajo para listado'!$A$151:$Z$151,0)),0)+IFERROR(INDEX('Hoja de Trabajo para listado'!$AB$155:$BA$1048576,MATCH($A512,'Hoja de Trabajo para listado'!$AB$155:$AB$1048576,0),MATCH((CUADRO!N$4&amp;$E512),'Hoja de Trabajo para listado'!$AB$151:$BA$151,0)),0)+IFERROR(INDEX('Hoja de Trabajo para listado'!$BC$155:$CB$1048576,MATCH($A512,'Hoja de Trabajo para listado'!$BC$155:$BC$1048576,0),MATCH((CUADRO!N$4&amp;$E512),'Hoja de Trabajo para listado'!$BC$151:$CB$151,0)),0)+IFERROR(INDEX('Hoja de Trabajo para listado'!$DE$153:$DG$274,MATCH($A512,'Hoja de Trabajo para listado'!$DE$153:$DE$1048576,0),MATCH((CUADRO!N$4&amp;$E512),'Hoja de Trabajo para listado'!$DE$151:$DG$151,0)),0)+IFERROR(INDEX('Hoja de Trabajo para listado'!$CD$155:$DC$1048576,MATCH($A512,'Hoja de Trabajo para listado'!$CD$155:$CD$1048576,0),MATCH((CUADRO!N$4&amp;$E512),'Hoja de Trabajo para listado'!$CD$151:$DC$151,0)),0)</f>
        <v>0</v>
      </c>
      <c r="O512" s="241">
        <f ca="1">+IFERROR(INDEX('Hoja de Trabajo para listado'!$A$155:$Z$1048576,MATCH($A512,'Hoja de Trabajo para listado'!$A$155:$A$1048576,0),MATCH((CUADRO!O$4&amp;$E512),'Hoja de Trabajo para listado'!$A$151:$Z$151,0)),0)+IFERROR(INDEX('Hoja de Trabajo para listado'!$AB$155:$BA$1048576,MATCH($A512,'Hoja de Trabajo para listado'!$AB$155:$AB$1048576,0),MATCH((CUADRO!O$4&amp;$E512),'Hoja de Trabajo para listado'!$AB$151:$BA$151,0)),0)+IFERROR(INDEX('Hoja de Trabajo para listado'!$BC$155:$CB$1048576,MATCH($A512,'Hoja de Trabajo para listado'!$BC$155:$BC$1048576,0),MATCH((CUADRO!O$4&amp;$E512),'Hoja de Trabajo para listado'!$BC$151:$CB$151,0)),0)+IFERROR(INDEX('Hoja de Trabajo para listado'!$DE$153:$DG$274,MATCH($A512,'Hoja de Trabajo para listado'!$DE$153:$DE$1048576,0),MATCH((CUADRO!O$4&amp;$E512),'Hoja de Trabajo para listado'!$DE$151:$DG$151,0)),0)+IFERROR(INDEX('Hoja de Trabajo para listado'!$CD$155:$DC$1048576,MATCH($A512,'Hoja de Trabajo para listado'!$CD$155:$CD$1048576,0),MATCH((CUADRO!O$4&amp;$E512),'Hoja de Trabajo para listado'!$CD$151:$DC$151,0)),0)</f>
        <v>0</v>
      </c>
      <c r="P512" s="241">
        <f ca="1">+IFERROR(INDEX('Hoja de Trabajo para listado'!$A$155:$Z$1048576,MATCH($A512,'Hoja de Trabajo para listado'!$A$155:$A$1048576,0),MATCH((CUADRO!P$4&amp;$E512),'Hoja de Trabajo para listado'!$A$151:$Z$151,0)),0)+IFERROR(INDEX('Hoja de Trabajo para listado'!$AB$155:$BA$1048576,MATCH($A512,'Hoja de Trabajo para listado'!$AB$155:$AB$1048576,0),MATCH((CUADRO!P$4&amp;$E512),'Hoja de Trabajo para listado'!$AB$151:$BA$151,0)),0)+IFERROR(INDEX('Hoja de Trabajo para listado'!$BC$155:$CB$1048576,MATCH($A512,'Hoja de Trabajo para listado'!$BC$155:$BC$1048576,0),MATCH((CUADRO!P$4&amp;$E512),'Hoja de Trabajo para listado'!$BC$151:$CB$151,0)),0)+IFERROR(INDEX('Hoja de Trabajo para listado'!$DE$153:$DG$274,MATCH($A512,'Hoja de Trabajo para listado'!$DE$153:$DE$1048576,0),MATCH((CUADRO!P$4&amp;$E512),'Hoja de Trabajo para listado'!$DE$151:$DG$151,0)),0)+IFERROR(INDEX('Hoja de Trabajo para listado'!$CD$155:$DC$1048576,MATCH($A512,'Hoja de Trabajo para listado'!$CD$155:$CD$1048576,0),MATCH((CUADRO!P$4&amp;$E512),'Hoja de Trabajo para listado'!$CD$151:$DC$151,0)),0)</f>
        <v>0</v>
      </c>
      <c r="Q512" s="241">
        <f ca="1">+IFERROR(INDEX('Hoja de Trabajo para listado'!$A$155:$Z$1048576,MATCH($A512,'Hoja de Trabajo para listado'!$A$155:$A$1048576,0),MATCH((CUADRO!Q$4&amp;$E512),'Hoja de Trabajo para listado'!$A$151:$Z$151,0)),0)+IFERROR(INDEX('Hoja de Trabajo para listado'!$AB$155:$BA$1048576,MATCH($A512,'Hoja de Trabajo para listado'!$AB$155:$AB$1048576,0),MATCH((CUADRO!Q$4&amp;$E512),'Hoja de Trabajo para listado'!$AB$151:$BA$151,0)),0)+IFERROR(INDEX('Hoja de Trabajo para listado'!$BC$155:$CB$1048576,MATCH($A512,'Hoja de Trabajo para listado'!$BC$155:$BC$1048576,0),MATCH((CUADRO!Q$4&amp;$E512),'Hoja de Trabajo para listado'!$BC$151:$CB$151,0)),0)+IFERROR(INDEX('Hoja de Trabajo para listado'!$DE$153:$DG$274,MATCH($A512,'Hoja de Trabajo para listado'!$DE$153:$DE$1048576,0),MATCH((CUADRO!Q$4&amp;$E512),'Hoja de Trabajo para listado'!$DE$151:$DG$151,0)),0)+IFERROR(INDEX('Hoja de Trabajo para listado'!$CD$155:$DC$1048576,MATCH($A512,'Hoja de Trabajo para listado'!$CD$155:$CD$1048576,0),MATCH((CUADRO!Q$4&amp;$E512),'Hoja de Trabajo para listado'!$CD$151:$DC$151,0)),0)</f>
        <v>0</v>
      </c>
      <c r="R512" s="241">
        <f t="shared" ca="1" si="14"/>
        <v>0</v>
      </c>
      <c r="S512" s="247">
        <f ca="1">+R511+R512</f>
        <v>0</v>
      </c>
      <c r="T512" s="241">
        <f ca="1">+S512</f>
        <v>0</v>
      </c>
      <c r="U512" s="240">
        <f t="shared" si="15"/>
        <v>2</v>
      </c>
    </row>
    <row r="513" spans="1:21" customFormat="1" ht="15" hidden="1" customHeight="1">
      <c r="A513" s="32">
        <v>1208</v>
      </c>
      <c r="B513" s="381">
        <f>+A513</f>
        <v>1208</v>
      </c>
      <c r="C513" s="245" t="str">
        <f>+VLOOKUP(A513,bd_lista!$A$3:$C$592,3,FALSE)</f>
        <v>Gobierno Autónomo Municipal de Tiahuanacu</v>
      </c>
      <c r="D513" s="383" t="str">
        <f>+C513</f>
        <v>Gobierno Autónomo Municipal de Tiahuanacu</v>
      </c>
      <c r="E513" s="240" t="s">
        <v>683</v>
      </c>
      <c r="F513" s="241">
        <f ca="1">+IFERROR(INDEX('Hoja de Trabajo para listado'!$A$155:$Z$1048576,MATCH($A513,'Hoja de Trabajo para listado'!$A$155:$A$1048576,0),MATCH((CUADRO!F$4&amp;$E513),'Hoja de Trabajo para listado'!$A$151:$Z$151,0)),0)+IFERROR(INDEX('Hoja de Trabajo para listado'!$AB$155:$BA$1048576,MATCH($A513,'Hoja de Trabajo para listado'!$AB$155:$AB$1048576,0),MATCH((CUADRO!F$4&amp;$E513),'Hoja de Trabajo para listado'!$AB$151:$BA$151,0)),0)+IFERROR(INDEX('Hoja de Trabajo para listado'!$BC$155:$CB$1048576,MATCH($A513,'Hoja de Trabajo para listado'!$BC$155:$BC$1048576,0),MATCH((CUADRO!F$4&amp;$E513),'Hoja de Trabajo para listado'!$BC$151:$CB$151,0)),0)+IFERROR(INDEX('Hoja de Trabajo para listado'!$DE$153:$DG$274,MATCH($A513,'Hoja de Trabajo para listado'!$DE$153:$DE$1048576,0),MATCH((CUADRO!F$4&amp;$E513),'Hoja de Trabajo para listado'!$DE$151:$DG$151,0)),0)+IFERROR(INDEX('Hoja de Trabajo para listado'!$CD$155:$DC$1048576,MATCH($A513,'Hoja de Trabajo para listado'!$CD$155:$CD$1048576,0),MATCH((CUADRO!F$4&amp;$E513),'Hoja de Trabajo para listado'!$CD$151:$DC$151,0)),0)</f>
        <v>0</v>
      </c>
      <c r="G513" s="241">
        <f ca="1">+IFERROR(INDEX('Hoja de Trabajo para listado'!$A$155:$Z$1048576,MATCH($A513,'Hoja de Trabajo para listado'!$A$155:$A$1048576,0),MATCH((CUADRO!G$4&amp;$E513),'Hoja de Trabajo para listado'!$A$151:$Z$151,0)),0)+IFERROR(INDEX('Hoja de Trabajo para listado'!$AB$155:$BA$1048576,MATCH($A513,'Hoja de Trabajo para listado'!$AB$155:$AB$1048576,0),MATCH((CUADRO!G$4&amp;$E513),'Hoja de Trabajo para listado'!$AB$151:$BA$151,0)),0)+IFERROR(INDEX('Hoja de Trabajo para listado'!$BC$155:$CB$1048576,MATCH($A513,'Hoja de Trabajo para listado'!$BC$155:$BC$1048576,0),MATCH((CUADRO!G$4&amp;$E513),'Hoja de Trabajo para listado'!$BC$151:$CB$151,0)),0)+IFERROR(INDEX('Hoja de Trabajo para listado'!$DE$153:$DG$274,MATCH($A513,'Hoja de Trabajo para listado'!$DE$153:$DE$1048576,0),MATCH((CUADRO!G$4&amp;$E513),'Hoja de Trabajo para listado'!$DE$151:$DG$151,0)),0)+IFERROR(INDEX('Hoja de Trabajo para listado'!$CD$155:$DC$1048576,MATCH($A513,'Hoja de Trabajo para listado'!$CD$155:$CD$1048576,0),MATCH((CUADRO!G$4&amp;$E513),'Hoja de Trabajo para listado'!$CD$151:$DC$151,0)),0)</f>
        <v>0</v>
      </c>
      <c r="H513" s="241">
        <f ca="1">+IFERROR(INDEX('Hoja de Trabajo para listado'!$A$155:$Z$1048576,MATCH($A513,'Hoja de Trabajo para listado'!$A$155:$A$1048576,0),MATCH((CUADRO!H$4&amp;$E513),'Hoja de Trabajo para listado'!$A$151:$Z$151,0)),0)+IFERROR(INDEX('Hoja de Trabajo para listado'!$AB$155:$BA$1048576,MATCH($A513,'Hoja de Trabajo para listado'!$AB$155:$AB$1048576,0),MATCH((CUADRO!H$4&amp;$E513),'Hoja de Trabajo para listado'!$AB$151:$BA$151,0)),0)+IFERROR(INDEX('Hoja de Trabajo para listado'!$BC$155:$CB$1048576,MATCH($A513,'Hoja de Trabajo para listado'!$BC$155:$BC$1048576,0),MATCH((CUADRO!H$4&amp;$E513),'Hoja de Trabajo para listado'!$BC$151:$CB$151,0)),0)+IFERROR(INDEX('Hoja de Trabajo para listado'!$DE$153:$DG$274,MATCH($A513,'Hoja de Trabajo para listado'!$DE$153:$DE$1048576,0),MATCH((CUADRO!H$4&amp;$E513),'Hoja de Trabajo para listado'!$DE$151:$DG$151,0)),0)+IFERROR(INDEX('Hoja de Trabajo para listado'!$CD$155:$DC$1048576,MATCH($A513,'Hoja de Trabajo para listado'!$CD$155:$CD$1048576,0),MATCH((CUADRO!H$4&amp;$E513),'Hoja de Trabajo para listado'!$CD$151:$DC$151,0)),0)</f>
        <v>0</v>
      </c>
      <c r="I513" s="241">
        <f ca="1">+IFERROR(INDEX('Hoja de Trabajo para listado'!$A$155:$Z$1048576,MATCH($A513,'Hoja de Trabajo para listado'!$A$155:$A$1048576,0),MATCH((CUADRO!I$4&amp;$E513),'Hoja de Trabajo para listado'!$A$151:$Z$151,0)),0)+IFERROR(INDEX('Hoja de Trabajo para listado'!$AB$155:$BA$1048576,MATCH($A513,'Hoja de Trabajo para listado'!$AB$155:$AB$1048576,0),MATCH((CUADRO!I$4&amp;$E513),'Hoja de Trabajo para listado'!$AB$151:$BA$151,0)),0)+IFERROR(INDEX('Hoja de Trabajo para listado'!$BC$155:$CB$1048576,MATCH($A513,'Hoja de Trabajo para listado'!$BC$155:$BC$1048576,0),MATCH((CUADRO!I$4&amp;$E513),'Hoja de Trabajo para listado'!$BC$151:$CB$151,0)),0)+IFERROR(INDEX('Hoja de Trabajo para listado'!$DE$153:$DG$274,MATCH($A513,'Hoja de Trabajo para listado'!$DE$153:$DE$1048576,0),MATCH((CUADRO!I$4&amp;$E513),'Hoja de Trabajo para listado'!$DE$151:$DG$151,0)),0)+IFERROR(INDEX('Hoja de Trabajo para listado'!$CD$155:$DC$1048576,MATCH($A513,'Hoja de Trabajo para listado'!$CD$155:$CD$1048576,0),MATCH((CUADRO!I$4&amp;$E513),'Hoja de Trabajo para listado'!$CD$151:$DC$151,0)),0)</f>
        <v>0</v>
      </c>
      <c r="J513" s="241">
        <f ca="1">+IFERROR(INDEX('Hoja de Trabajo para listado'!$A$155:$Z$1048576,MATCH($A513,'Hoja de Trabajo para listado'!$A$155:$A$1048576,0),MATCH((CUADRO!J$4&amp;$E513),'Hoja de Trabajo para listado'!$A$151:$Z$151,0)),0)+IFERROR(INDEX('Hoja de Trabajo para listado'!$AB$155:$BA$1048576,MATCH($A513,'Hoja de Trabajo para listado'!$AB$155:$AB$1048576,0),MATCH((CUADRO!J$4&amp;$E513),'Hoja de Trabajo para listado'!$AB$151:$BA$151,0)),0)+IFERROR(INDEX('Hoja de Trabajo para listado'!$BC$155:$CB$1048576,MATCH($A513,'Hoja de Trabajo para listado'!$BC$155:$BC$1048576,0),MATCH((CUADRO!J$4&amp;$E513),'Hoja de Trabajo para listado'!$BC$151:$CB$151,0)),0)+IFERROR(INDEX('Hoja de Trabajo para listado'!$DE$153:$DG$274,MATCH($A513,'Hoja de Trabajo para listado'!$DE$153:$DE$1048576,0),MATCH((CUADRO!J$4&amp;$E513),'Hoja de Trabajo para listado'!$DE$151:$DG$151,0)),0)+IFERROR(INDEX('Hoja de Trabajo para listado'!$CD$155:$DC$1048576,MATCH($A513,'Hoja de Trabajo para listado'!$CD$155:$CD$1048576,0),MATCH((CUADRO!J$4&amp;$E513),'Hoja de Trabajo para listado'!$CD$151:$DC$151,0)),0)</f>
        <v>0</v>
      </c>
      <c r="K513" s="241">
        <f ca="1">+IFERROR(INDEX('Hoja de Trabajo para listado'!$A$155:$Z$1048576,MATCH($A513,'Hoja de Trabajo para listado'!$A$155:$A$1048576,0),MATCH((CUADRO!K$4&amp;$E513),'Hoja de Trabajo para listado'!$A$151:$Z$151,0)),0)+IFERROR(INDEX('Hoja de Trabajo para listado'!$AB$155:$BA$1048576,MATCH($A513,'Hoja de Trabajo para listado'!$AB$155:$AB$1048576,0),MATCH((CUADRO!K$4&amp;$E513),'Hoja de Trabajo para listado'!$AB$151:$BA$151,0)),0)+IFERROR(INDEX('Hoja de Trabajo para listado'!$BC$155:$CB$1048576,MATCH($A513,'Hoja de Trabajo para listado'!$BC$155:$BC$1048576,0),MATCH((CUADRO!K$4&amp;$E513),'Hoja de Trabajo para listado'!$BC$151:$CB$151,0)),0)+IFERROR(INDEX('Hoja de Trabajo para listado'!$DE$153:$DG$274,MATCH($A513,'Hoja de Trabajo para listado'!$DE$153:$DE$1048576,0),MATCH((CUADRO!K$4&amp;$E513),'Hoja de Trabajo para listado'!$DE$151:$DG$151,0)),0)+IFERROR(INDEX('Hoja de Trabajo para listado'!$CD$155:$DC$1048576,MATCH($A513,'Hoja de Trabajo para listado'!$CD$155:$CD$1048576,0),MATCH((CUADRO!K$4&amp;$E513),'Hoja de Trabajo para listado'!$CD$151:$DC$151,0)),0)</f>
        <v>0</v>
      </c>
      <c r="L513" s="241">
        <f ca="1">+IFERROR(INDEX('Hoja de Trabajo para listado'!$A$155:$Z$1048576,MATCH($A513,'Hoja de Trabajo para listado'!$A$155:$A$1048576,0),MATCH((CUADRO!L$4&amp;$E513),'Hoja de Trabajo para listado'!$A$151:$Z$151,0)),0)+IFERROR(INDEX('Hoja de Trabajo para listado'!$AB$155:$BA$1048576,MATCH($A513,'Hoja de Trabajo para listado'!$AB$155:$AB$1048576,0),MATCH((CUADRO!L$4&amp;$E513),'Hoja de Trabajo para listado'!$AB$151:$BA$151,0)),0)+IFERROR(INDEX('Hoja de Trabajo para listado'!$BC$155:$CB$1048576,MATCH($A513,'Hoja de Trabajo para listado'!$BC$155:$BC$1048576,0),MATCH((CUADRO!L$4&amp;$E513),'Hoja de Trabajo para listado'!$BC$151:$CB$151,0)),0)+IFERROR(INDEX('Hoja de Trabajo para listado'!$DE$153:$DG$274,MATCH($A513,'Hoja de Trabajo para listado'!$DE$153:$DE$1048576,0),MATCH((CUADRO!L$4&amp;$E513),'Hoja de Trabajo para listado'!$DE$151:$DG$151,0)),0)+IFERROR(INDEX('Hoja de Trabajo para listado'!$CD$155:$DC$1048576,MATCH($A513,'Hoja de Trabajo para listado'!$CD$155:$CD$1048576,0),MATCH((CUADRO!L$4&amp;$E513),'Hoja de Trabajo para listado'!$CD$151:$DC$151,0)),0)</f>
        <v>0</v>
      </c>
      <c r="M513" s="241">
        <f ca="1">+IFERROR(INDEX('Hoja de Trabajo para listado'!$A$155:$Z$1048576,MATCH($A513,'Hoja de Trabajo para listado'!$A$155:$A$1048576,0),MATCH((CUADRO!M$4&amp;$E513),'Hoja de Trabajo para listado'!$A$151:$Z$151,0)),0)+IFERROR(INDEX('Hoja de Trabajo para listado'!$AB$155:$BA$1048576,MATCH($A513,'Hoja de Trabajo para listado'!$AB$155:$AB$1048576,0),MATCH((CUADRO!M$4&amp;$E513),'Hoja de Trabajo para listado'!$AB$151:$BA$151,0)),0)+IFERROR(INDEX('Hoja de Trabajo para listado'!$BC$155:$CB$1048576,MATCH($A513,'Hoja de Trabajo para listado'!$BC$155:$BC$1048576,0),MATCH((CUADRO!M$4&amp;$E513),'Hoja de Trabajo para listado'!$BC$151:$CB$151,0)),0)+IFERROR(INDEX('Hoja de Trabajo para listado'!$DE$153:$DG$274,MATCH($A513,'Hoja de Trabajo para listado'!$DE$153:$DE$1048576,0),MATCH((CUADRO!M$4&amp;$E513),'Hoja de Trabajo para listado'!$DE$151:$DG$151,0)),0)+IFERROR(INDEX('Hoja de Trabajo para listado'!$CD$155:$DC$1048576,MATCH($A513,'Hoja de Trabajo para listado'!$CD$155:$CD$1048576,0),MATCH((CUADRO!M$4&amp;$E513),'Hoja de Trabajo para listado'!$CD$151:$DC$151,0)),0)</f>
        <v>0</v>
      </c>
      <c r="N513" s="241">
        <f ca="1">+IFERROR(INDEX('Hoja de Trabajo para listado'!$A$155:$Z$1048576,MATCH($A513,'Hoja de Trabajo para listado'!$A$155:$A$1048576,0),MATCH((CUADRO!N$4&amp;$E513),'Hoja de Trabajo para listado'!$A$151:$Z$151,0)),0)+IFERROR(INDEX('Hoja de Trabajo para listado'!$AB$155:$BA$1048576,MATCH($A513,'Hoja de Trabajo para listado'!$AB$155:$AB$1048576,0),MATCH((CUADRO!N$4&amp;$E513),'Hoja de Trabajo para listado'!$AB$151:$BA$151,0)),0)+IFERROR(INDEX('Hoja de Trabajo para listado'!$BC$155:$CB$1048576,MATCH($A513,'Hoja de Trabajo para listado'!$BC$155:$BC$1048576,0),MATCH((CUADRO!N$4&amp;$E513),'Hoja de Trabajo para listado'!$BC$151:$CB$151,0)),0)+IFERROR(INDEX('Hoja de Trabajo para listado'!$DE$153:$DG$274,MATCH($A513,'Hoja de Trabajo para listado'!$DE$153:$DE$1048576,0),MATCH((CUADRO!N$4&amp;$E513),'Hoja de Trabajo para listado'!$DE$151:$DG$151,0)),0)+IFERROR(INDEX('Hoja de Trabajo para listado'!$CD$155:$DC$1048576,MATCH($A513,'Hoja de Trabajo para listado'!$CD$155:$CD$1048576,0),MATCH((CUADRO!N$4&amp;$E513),'Hoja de Trabajo para listado'!$CD$151:$DC$151,0)),0)</f>
        <v>0</v>
      </c>
      <c r="O513" s="241">
        <f ca="1">+IFERROR(INDEX('Hoja de Trabajo para listado'!$A$155:$Z$1048576,MATCH($A513,'Hoja de Trabajo para listado'!$A$155:$A$1048576,0),MATCH((CUADRO!O$4&amp;$E513),'Hoja de Trabajo para listado'!$A$151:$Z$151,0)),0)+IFERROR(INDEX('Hoja de Trabajo para listado'!$AB$155:$BA$1048576,MATCH($A513,'Hoja de Trabajo para listado'!$AB$155:$AB$1048576,0),MATCH((CUADRO!O$4&amp;$E513),'Hoja de Trabajo para listado'!$AB$151:$BA$151,0)),0)+IFERROR(INDEX('Hoja de Trabajo para listado'!$BC$155:$CB$1048576,MATCH($A513,'Hoja de Trabajo para listado'!$BC$155:$BC$1048576,0),MATCH((CUADRO!O$4&amp;$E513),'Hoja de Trabajo para listado'!$BC$151:$CB$151,0)),0)+IFERROR(INDEX('Hoja de Trabajo para listado'!$DE$153:$DG$274,MATCH($A513,'Hoja de Trabajo para listado'!$DE$153:$DE$1048576,0),MATCH((CUADRO!O$4&amp;$E513),'Hoja de Trabajo para listado'!$DE$151:$DG$151,0)),0)+IFERROR(INDEX('Hoja de Trabajo para listado'!$CD$155:$DC$1048576,MATCH($A513,'Hoja de Trabajo para listado'!$CD$155:$CD$1048576,0),MATCH((CUADRO!O$4&amp;$E513),'Hoja de Trabajo para listado'!$CD$151:$DC$151,0)),0)</f>
        <v>0</v>
      </c>
      <c r="P513" s="241">
        <f ca="1">+IFERROR(INDEX('Hoja de Trabajo para listado'!$A$155:$Z$1048576,MATCH($A513,'Hoja de Trabajo para listado'!$A$155:$A$1048576,0),MATCH((CUADRO!P$4&amp;$E513),'Hoja de Trabajo para listado'!$A$151:$Z$151,0)),0)+IFERROR(INDEX('Hoja de Trabajo para listado'!$AB$155:$BA$1048576,MATCH($A513,'Hoja de Trabajo para listado'!$AB$155:$AB$1048576,0),MATCH((CUADRO!P$4&amp;$E513),'Hoja de Trabajo para listado'!$AB$151:$BA$151,0)),0)+IFERROR(INDEX('Hoja de Trabajo para listado'!$BC$155:$CB$1048576,MATCH($A513,'Hoja de Trabajo para listado'!$BC$155:$BC$1048576,0),MATCH((CUADRO!P$4&amp;$E513),'Hoja de Trabajo para listado'!$BC$151:$CB$151,0)),0)+IFERROR(INDEX('Hoja de Trabajo para listado'!$DE$153:$DG$274,MATCH($A513,'Hoja de Trabajo para listado'!$DE$153:$DE$1048576,0),MATCH((CUADRO!P$4&amp;$E513),'Hoja de Trabajo para listado'!$DE$151:$DG$151,0)),0)+IFERROR(INDEX('Hoja de Trabajo para listado'!$CD$155:$DC$1048576,MATCH($A513,'Hoja de Trabajo para listado'!$CD$155:$CD$1048576,0),MATCH((CUADRO!P$4&amp;$E513),'Hoja de Trabajo para listado'!$CD$151:$DC$151,0)),0)</f>
        <v>0</v>
      </c>
      <c r="Q513" s="241">
        <f ca="1">+IFERROR(INDEX('Hoja de Trabajo para listado'!$A$155:$Z$1048576,MATCH($A513,'Hoja de Trabajo para listado'!$A$155:$A$1048576,0),MATCH((CUADRO!Q$4&amp;$E513),'Hoja de Trabajo para listado'!$A$151:$Z$151,0)),0)+IFERROR(INDEX('Hoja de Trabajo para listado'!$AB$155:$BA$1048576,MATCH($A513,'Hoja de Trabajo para listado'!$AB$155:$AB$1048576,0),MATCH((CUADRO!Q$4&amp;$E513),'Hoja de Trabajo para listado'!$AB$151:$BA$151,0)),0)+IFERROR(INDEX('Hoja de Trabajo para listado'!$BC$155:$CB$1048576,MATCH($A513,'Hoja de Trabajo para listado'!$BC$155:$BC$1048576,0),MATCH((CUADRO!Q$4&amp;$E513),'Hoja de Trabajo para listado'!$BC$151:$CB$151,0)),0)+IFERROR(INDEX('Hoja de Trabajo para listado'!$DE$153:$DG$274,MATCH($A513,'Hoja de Trabajo para listado'!$DE$153:$DE$1048576,0),MATCH((CUADRO!Q$4&amp;$E513),'Hoja de Trabajo para listado'!$DE$151:$DG$151,0)),0)+IFERROR(INDEX('Hoja de Trabajo para listado'!$CD$155:$DC$1048576,MATCH($A513,'Hoja de Trabajo para listado'!$CD$155:$CD$1048576,0),MATCH((CUADRO!Q$4&amp;$E513),'Hoja de Trabajo para listado'!$CD$151:$DC$151,0)),0)</f>
        <v>0</v>
      </c>
      <c r="R513" s="241">
        <f t="shared" ca="1" si="14"/>
        <v>0</v>
      </c>
      <c r="S513" s="247"/>
      <c r="T513" s="241">
        <f ca="1">+T514</f>
        <v>0</v>
      </c>
      <c r="U513" s="240">
        <f t="shared" si="15"/>
        <v>1</v>
      </c>
    </row>
    <row r="514" spans="1:21" customFormat="1" ht="15" hidden="1" customHeight="1">
      <c r="A514" s="32">
        <v>1208</v>
      </c>
      <c r="B514" s="382"/>
      <c r="C514" s="245" t="str">
        <f>+VLOOKUP(A514,bd_lista!$A$3:$C$592,3,FALSE)</f>
        <v>Gobierno Autónomo Municipal de Tiahuanacu</v>
      </c>
      <c r="D514" s="384"/>
      <c r="E514" s="242" t="s">
        <v>684</v>
      </c>
      <c r="F514" s="241">
        <f ca="1">+IFERROR(INDEX('Hoja de Trabajo para listado'!$A$155:$Z$1048576,MATCH($A514,'Hoja de Trabajo para listado'!$A$155:$A$1048576,0),MATCH((CUADRO!F$4&amp;$E514),'Hoja de Trabajo para listado'!$A$151:$Z$151,0)),0)+IFERROR(INDEX('Hoja de Trabajo para listado'!$AB$155:$BA$1048576,MATCH($A514,'Hoja de Trabajo para listado'!$AB$155:$AB$1048576,0),MATCH((CUADRO!F$4&amp;$E514),'Hoja de Trabajo para listado'!$AB$151:$BA$151,0)),0)+IFERROR(INDEX('Hoja de Trabajo para listado'!$BC$155:$CB$1048576,MATCH($A514,'Hoja de Trabajo para listado'!$BC$155:$BC$1048576,0),MATCH((CUADRO!F$4&amp;$E514),'Hoja de Trabajo para listado'!$BC$151:$CB$151,0)),0)+IFERROR(INDEX('Hoja de Trabajo para listado'!$DE$153:$DG$274,MATCH($A514,'Hoja de Trabajo para listado'!$DE$153:$DE$1048576,0),MATCH((CUADRO!F$4&amp;$E514),'Hoja de Trabajo para listado'!$DE$151:$DG$151,0)),0)+IFERROR(INDEX('Hoja de Trabajo para listado'!$CD$155:$DC$1048576,MATCH($A514,'Hoja de Trabajo para listado'!$CD$155:$CD$1048576,0),MATCH((CUADRO!F$4&amp;$E514),'Hoja de Trabajo para listado'!$CD$151:$DC$151,0)),0)</f>
        <v>0</v>
      </c>
      <c r="G514" s="241">
        <f ca="1">+IFERROR(INDEX('Hoja de Trabajo para listado'!$A$155:$Z$1048576,MATCH($A514,'Hoja de Trabajo para listado'!$A$155:$A$1048576,0),MATCH((CUADRO!G$4&amp;$E514),'Hoja de Trabajo para listado'!$A$151:$Z$151,0)),0)+IFERROR(INDEX('Hoja de Trabajo para listado'!$AB$155:$BA$1048576,MATCH($A514,'Hoja de Trabajo para listado'!$AB$155:$AB$1048576,0),MATCH((CUADRO!G$4&amp;$E514),'Hoja de Trabajo para listado'!$AB$151:$BA$151,0)),0)+IFERROR(INDEX('Hoja de Trabajo para listado'!$BC$155:$CB$1048576,MATCH($A514,'Hoja de Trabajo para listado'!$BC$155:$BC$1048576,0),MATCH((CUADRO!G$4&amp;$E514),'Hoja de Trabajo para listado'!$BC$151:$CB$151,0)),0)+IFERROR(INDEX('Hoja de Trabajo para listado'!$DE$153:$DG$274,MATCH($A514,'Hoja de Trabajo para listado'!$DE$153:$DE$1048576,0),MATCH((CUADRO!G$4&amp;$E514),'Hoja de Trabajo para listado'!$DE$151:$DG$151,0)),0)+IFERROR(INDEX('Hoja de Trabajo para listado'!$CD$155:$DC$1048576,MATCH($A514,'Hoja de Trabajo para listado'!$CD$155:$CD$1048576,0),MATCH((CUADRO!G$4&amp;$E514),'Hoja de Trabajo para listado'!$CD$151:$DC$151,0)),0)</f>
        <v>0</v>
      </c>
      <c r="H514" s="241">
        <f ca="1">+IFERROR(INDEX('Hoja de Trabajo para listado'!$A$155:$Z$1048576,MATCH($A514,'Hoja de Trabajo para listado'!$A$155:$A$1048576,0),MATCH((CUADRO!H$4&amp;$E514),'Hoja de Trabajo para listado'!$A$151:$Z$151,0)),0)+IFERROR(INDEX('Hoja de Trabajo para listado'!$AB$155:$BA$1048576,MATCH($A514,'Hoja de Trabajo para listado'!$AB$155:$AB$1048576,0),MATCH((CUADRO!H$4&amp;$E514),'Hoja de Trabajo para listado'!$AB$151:$BA$151,0)),0)+IFERROR(INDEX('Hoja de Trabajo para listado'!$BC$155:$CB$1048576,MATCH($A514,'Hoja de Trabajo para listado'!$BC$155:$BC$1048576,0),MATCH((CUADRO!H$4&amp;$E514),'Hoja de Trabajo para listado'!$BC$151:$CB$151,0)),0)+IFERROR(INDEX('Hoja de Trabajo para listado'!$DE$153:$DG$274,MATCH($A514,'Hoja de Trabajo para listado'!$DE$153:$DE$1048576,0),MATCH((CUADRO!H$4&amp;$E514),'Hoja de Trabajo para listado'!$DE$151:$DG$151,0)),0)+IFERROR(INDEX('Hoja de Trabajo para listado'!$CD$155:$DC$1048576,MATCH($A514,'Hoja de Trabajo para listado'!$CD$155:$CD$1048576,0),MATCH((CUADRO!H$4&amp;$E514),'Hoja de Trabajo para listado'!$CD$151:$DC$151,0)),0)</f>
        <v>0</v>
      </c>
      <c r="I514" s="241">
        <f ca="1">+IFERROR(INDEX('Hoja de Trabajo para listado'!$A$155:$Z$1048576,MATCH($A514,'Hoja de Trabajo para listado'!$A$155:$A$1048576,0),MATCH((CUADRO!I$4&amp;$E514),'Hoja de Trabajo para listado'!$A$151:$Z$151,0)),0)+IFERROR(INDEX('Hoja de Trabajo para listado'!$AB$155:$BA$1048576,MATCH($A514,'Hoja de Trabajo para listado'!$AB$155:$AB$1048576,0),MATCH((CUADRO!I$4&amp;$E514),'Hoja de Trabajo para listado'!$AB$151:$BA$151,0)),0)+IFERROR(INDEX('Hoja de Trabajo para listado'!$BC$155:$CB$1048576,MATCH($A514,'Hoja de Trabajo para listado'!$BC$155:$BC$1048576,0),MATCH((CUADRO!I$4&amp;$E514),'Hoja de Trabajo para listado'!$BC$151:$CB$151,0)),0)+IFERROR(INDEX('Hoja de Trabajo para listado'!$DE$153:$DG$274,MATCH($A514,'Hoja de Trabajo para listado'!$DE$153:$DE$1048576,0),MATCH((CUADRO!I$4&amp;$E514),'Hoja de Trabajo para listado'!$DE$151:$DG$151,0)),0)+IFERROR(INDEX('Hoja de Trabajo para listado'!$CD$155:$DC$1048576,MATCH($A514,'Hoja de Trabajo para listado'!$CD$155:$CD$1048576,0),MATCH((CUADRO!I$4&amp;$E514),'Hoja de Trabajo para listado'!$CD$151:$DC$151,0)),0)</f>
        <v>0</v>
      </c>
      <c r="J514" s="241">
        <f ca="1">+IFERROR(INDEX('Hoja de Trabajo para listado'!$A$155:$Z$1048576,MATCH($A514,'Hoja de Trabajo para listado'!$A$155:$A$1048576,0),MATCH((CUADRO!J$4&amp;$E514),'Hoja de Trabajo para listado'!$A$151:$Z$151,0)),0)+IFERROR(INDEX('Hoja de Trabajo para listado'!$AB$155:$BA$1048576,MATCH($A514,'Hoja de Trabajo para listado'!$AB$155:$AB$1048576,0),MATCH((CUADRO!J$4&amp;$E514),'Hoja de Trabajo para listado'!$AB$151:$BA$151,0)),0)+IFERROR(INDEX('Hoja de Trabajo para listado'!$BC$155:$CB$1048576,MATCH($A514,'Hoja de Trabajo para listado'!$BC$155:$BC$1048576,0),MATCH((CUADRO!J$4&amp;$E514),'Hoja de Trabajo para listado'!$BC$151:$CB$151,0)),0)+IFERROR(INDEX('Hoja de Trabajo para listado'!$DE$153:$DG$274,MATCH($A514,'Hoja de Trabajo para listado'!$DE$153:$DE$1048576,0),MATCH((CUADRO!J$4&amp;$E514),'Hoja de Trabajo para listado'!$DE$151:$DG$151,0)),0)+IFERROR(INDEX('Hoja de Trabajo para listado'!$CD$155:$DC$1048576,MATCH($A514,'Hoja de Trabajo para listado'!$CD$155:$CD$1048576,0),MATCH((CUADRO!J$4&amp;$E514),'Hoja de Trabajo para listado'!$CD$151:$DC$151,0)),0)</f>
        <v>0</v>
      </c>
      <c r="K514" s="241">
        <f ca="1">+IFERROR(INDEX('Hoja de Trabajo para listado'!$A$155:$Z$1048576,MATCH($A514,'Hoja de Trabajo para listado'!$A$155:$A$1048576,0),MATCH((CUADRO!K$4&amp;$E514),'Hoja de Trabajo para listado'!$A$151:$Z$151,0)),0)+IFERROR(INDEX('Hoja de Trabajo para listado'!$AB$155:$BA$1048576,MATCH($A514,'Hoja de Trabajo para listado'!$AB$155:$AB$1048576,0),MATCH((CUADRO!K$4&amp;$E514),'Hoja de Trabajo para listado'!$AB$151:$BA$151,0)),0)+IFERROR(INDEX('Hoja de Trabajo para listado'!$BC$155:$CB$1048576,MATCH($A514,'Hoja de Trabajo para listado'!$BC$155:$BC$1048576,0),MATCH((CUADRO!K$4&amp;$E514),'Hoja de Trabajo para listado'!$BC$151:$CB$151,0)),0)+IFERROR(INDEX('Hoja de Trabajo para listado'!$DE$153:$DG$274,MATCH($A514,'Hoja de Trabajo para listado'!$DE$153:$DE$1048576,0),MATCH((CUADRO!K$4&amp;$E514),'Hoja de Trabajo para listado'!$DE$151:$DG$151,0)),0)+IFERROR(INDEX('Hoja de Trabajo para listado'!$CD$155:$DC$1048576,MATCH($A514,'Hoja de Trabajo para listado'!$CD$155:$CD$1048576,0),MATCH((CUADRO!K$4&amp;$E514),'Hoja de Trabajo para listado'!$CD$151:$DC$151,0)),0)</f>
        <v>0</v>
      </c>
      <c r="L514" s="241">
        <f ca="1">+IFERROR(INDEX('Hoja de Trabajo para listado'!$A$155:$Z$1048576,MATCH($A514,'Hoja de Trabajo para listado'!$A$155:$A$1048576,0),MATCH((CUADRO!L$4&amp;$E514),'Hoja de Trabajo para listado'!$A$151:$Z$151,0)),0)+IFERROR(INDEX('Hoja de Trabajo para listado'!$AB$155:$BA$1048576,MATCH($A514,'Hoja de Trabajo para listado'!$AB$155:$AB$1048576,0),MATCH((CUADRO!L$4&amp;$E514),'Hoja de Trabajo para listado'!$AB$151:$BA$151,0)),0)+IFERROR(INDEX('Hoja de Trabajo para listado'!$BC$155:$CB$1048576,MATCH($A514,'Hoja de Trabajo para listado'!$BC$155:$BC$1048576,0),MATCH((CUADRO!L$4&amp;$E514),'Hoja de Trabajo para listado'!$BC$151:$CB$151,0)),0)+IFERROR(INDEX('Hoja de Trabajo para listado'!$DE$153:$DG$274,MATCH($A514,'Hoja de Trabajo para listado'!$DE$153:$DE$1048576,0),MATCH((CUADRO!L$4&amp;$E514),'Hoja de Trabajo para listado'!$DE$151:$DG$151,0)),0)+IFERROR(INDEX('Hoja de Trabajo para listado'!$CD$155:$DC$1048576,MATCH($A514,'Hoja de Trabajo para listado'!$CD$155:$CD$1048576,0),MATCH((CUADRO!L$4&amp;$E514),'Hoja de Trabajo para listado'!$CD$151:$DC$151,0)),0)</f>
        <v>0</v>
      </c>
      <c r="M514" s="241">
        <f ca="1">+IFERROR(INDEX('Hoja de Trabajo para listado'!$A$155:$Z$1048576,MATCH($A514,'Hoja de Trabajo para listado'!$A$155:$A$1048576,0),MATCH((CUADRO!M$4&amp;$E514),'Hoja de Trabajo para listado'!$A$151:$Z$151,0)),0)+IFERROR(INDEX('Hoja de Trabajo para listado'!$AB$155:$BA$1048576,MATCH($A514,'Hoja de Trabajo para listado'!$AB$155:$AB$1048576,0),MATCH((CUADRO!M$4&amp;$E514),'Hoja de Trabajo para listado'!$AB$151:$BA$151,0)),0)+IFERROR(INDEX('Hoja de Trabajo para listado'!$BC$155:$CB$1048576,MATCH($A514,'Hoja de Trabajo para listado'!$BC$155:$BC$1048576,0),MATCH((CUADRO!M$4&amp;$E514),'Hoja de Trabajo para listado'!$BC$151:$CB$151,0)),0)+IFERROR(INDEX('Hoja de Trabajo para listado'!$DE$153:$DG$274,MATCH($A514,'Hoja de Trabajo para listado'!$DE$153:$DE$1048576,0),MATCH((CUADRO!M$4&amp;$E514),'Hoja de Trabajo para listado'!$DE$151:$DG$151,0)),0)+IFERROR(INDEX('Hoja de Trabajo para listado'!$CD$155:$DC$1048576,MATCH($A514,'Hoja de Trabajo para listado'!$CD$155:$CD$1048576,0),MATCH((CUADRO!M$4&amp;$E514),'Hoja de Trabajo para listado'!$CD$151:$DC$151,0)),0)</f>
        <v>0</v>
      </c>
      <c r="N514" s="241">
        <f ca="1">+IFERROR(INDEX('Hoja de Trabajo para listado'!$A$155:$Z$1048576,MATCH($A514,'Hoja de Trabajo para listado'!$A$155:$A$1048576,0),MATCH((CUADRO!N$4&amp;$E514),'Hoja de Trabajo para listado'!$A$151:$Z$151,0)),0)+IFERROR(INDEX('Hoja de Trabajo para listado'!$AB$155:$BA$1048576,MATCH($A514,'Hoja de Trabajo para listado'!$AB$155:$AB$1048576,0),MATCH((CUADRO!N$4&amp;$E514),'Hoja de Trabajo para listado'!$AB$151:$BA$151,0)),0)+IFERROR(INDEX('Hoja de Trabajo para listado'!$BC$155:$CB$1048576,MATCH($A514,'Hoja de Trabajo para listado'!$BC$155:$BC$1048576,0),MATCH((CUADRO!N$4&amp;$E514),'Hoja de Trabajo para listado'!$BC$151:$CB$151,0)),0)+IFERROR(INDEX('Hoja de Trabajo para listado'!$DE$153:$DG$274,MATCH($A514,'Hoja de Trabajo para listado'!$DE$153:$DE$1048576,0),MATCH((CUADRO!N$4&amp;$E514),'Hoja de Trabajo para listado'!$DE$151:$DG$151,0)),0)+IFERROR(INDEX('Hoja de Trabajo para listado'!$CD$155:$DC$1048576,MATCH($A514,'Hoja de Trabajo para listado'!$CD$155:$CD$1048576,0),MATCH((CUADRO!N$4&amp;$E514),'Hoja de Trabajo para listado'!$CD$151:$DC$151,0)),0)</f>
        <v>0</v>
      </c>
      <c r="O514" s="241">
        <f ca="1">+IFERROR(INDEX('Hoja de Trabajo para listado'!$A$155:$Z$1048576,MATCH($A514,'Hoja de Trabajo para listado'!$A$155:$A$1048576,0),MATCH((CUADRO!O$4&amp;$E514),'Hoja de Trabajo para listado'!$A$151:$Z$151,0)),0)+IFERROR(INDEX('Hoja de Trabajo para listado'!$AB$155:$BA$1048576,MATCH($A514,'Hoja de Trabajo para listado'!$AB$155:$AB$1048576,0),MATCH((CUADRO!O$4&amp;$E514),'Hoja de Trabajo para listado'!$AB$151:$BA$151,0)),0)+IFERROR(INDEX('Hoja de Trabajo para listado'!$BC$155:$CB$1048576,MATCH($A514,'Hoja de Trabajo para listado'!$BC$155:$BC$1048576,0),MATCH((CUADRO!O$4&amp;$E514),'Hoja de Trabajo para listado'!$BC$151:$CB$151,0)),0)+IFERROR(INDEX('Hoja de Trabajo para listado'!$DE$153:$DG$274,MATCH($A514,'Hoja de Trabajo para listado'!$DE$153:$DE$1048576,0),MATCH((CUADRO!O$4&amp;$E514),'Hoja de Trabajo para listado'!$DE$151:$DG$151,0)),0)+IFERROR(INDEX('Hoja de Trabajo para listado'!$CD$155:$DC$1048576,MATCH($A514,'Hoja de Trabajo para listado'!$CD$155:$CD$1048576,0),MATCH((CUADRO!O$4&amp;$E514),'Hoja de Trabajo para listado'!$CD$151:$DC$151,0)),0)</f>
        <v>0</v>
      </c>
      <c r="P514" s="241">
        <f ca="1">+IFERROR(INDEX('Hoja de Trabajo para listado'!$A$155:$Z$1048576,MATCH($A514,'Hoja de Trabajo para listado'!$A$155:$A$1048576,0),MATCH((CUADRO!P$4&amp;$E514),'Hoja de Trabajo para listado'!$A$151:$Z$151,0)),0)+IFERROR(INDEX('Hoja de Trabajo para listado'!$AB$155:$BA$1048576,MATCH($A514,'Hoja de Trabajo para listado'!$AB$155:$AB$1048576,0),MATCH((CUADRO!P$4&amp;$E514),'Hoja de Trabajo para listado'!$AB$151:$BA$151,0)),0)+IFERROR(INDEX('Hoja de Trabajo para listado'!$BC$155:$CB$1048576,MATCH($A514,'Hoja de Trabajo para listado'!$BC$155:$BC$1048576,0),MATCH((CUADRO!P$4&amp;$E514),'Hoja de Trabajo para listado'!$BC$151:$CB$151,0)),0)+IFERROR(INDEX('Hoja de Trabajo para listado'!$DE$153:$DG$274,MATCH($A514,'Hoja de Trabajo para listado'!$DE$153:$DE$1048576,0),MATCH((CUADRO!P$4&amp;$E514),'Hoja de Trabajo para listado'!$DE$151:$DG$151,0)),0)+IFERROR(INDEX('Hoja de Trabajo para listado'!$CD$155:$DC$1048576,MATCH($A514,'Hoja de Trabajo para listado'!$CD$155:$CD$1048576,0),MATCH((CUADRO!P$4&amp;$E514),'Hoja de Trabajo para listado'!$CD$151:$DC$151,0)),0)</f>
        <v>0</v>
      </c>
      <c r="Q514" s="241">
        <f ca="1">+IFERROR(INDEX('Hoja de Trabajo para listado'!$A$155:$Z$1048576,MATCH($A514,'Hoja de Trabajo para listado'!$A$155:$A$1048576,0),MATCH((CUADRO!Q$4&amp;$E514),'Hoja de Trabajo para listado'!$A$151:$Z$151,0)),0)+IFERROR(INDEX('Hoja de Trabajo para listado'!$AB$155:$BA$1048576,MATCH($A514,'Hoja de Trabajo para listado'!$AB$155:$AB$1048576,0),MATCH((CUADRO!Q$4&amp;$E514),'Hoja de Trabajo para listado'!$AB$151:$BA$151,0)),0)+IFERROR(INDEX('Hoja de Trabajo para listado'!$BC$155:$CB$1048576,MATCH($A514,'Hoja de Trabajo para listado'!$BC$155:$BC$1048576,0),MATCH((CUADRO!Q$4&amp;$E514),'Hoja de Trabajo para listado'!$BC$151:$CB$151,0)),0)+IFERROR(INDEX('Hoja de Trabajo para listado'!$DE$153:$DG$274,MATCH($A514,'Hoja de Trabajo para listado'!$DE$153:$DE$1048576,0),MATCH((CUADRO!Q$4&amp;$E514),'Hoja de Trabajo para listado'!$DE$151:$DG$151,0)),0)+IFERROR(INDEX('Hoja de Trabajo para listado'!$CD$155:$DC$1048576,MATCH($A514,'Hoja de Trabajo para listado'!$CD$155:$CD$1048576,0),MATCH((CUADRO!Q$4&amp;$E514),'Hoja de Trabajo para listado'!$CD$151:$DC$151,0)),0)</f>
        <v>0</v>
      </c>
      <c r="R514" s="241">
        <f t="shared" ca="1" si="14"/>
        <v>0</v>
      </c>
      <c r="S514" s="247">
        <f ca="1">+R513+R514</f>
        <v>0</v>
      </c>
      <c r="T514" s="241">
        <f ca="1">+S514</f>
        <v>0</v>
      </c>
      <c r="U514" s="240">
        <f t="shared" si="15"/>
        <v>2</v>
      </c>
    </row>
    <row r="515" spans="1:21" customFormat="1" ht="15" hidden="1" customHeight="1">
      <c r="A515" s="32">
        <v>1209</v>
      </c>
      <c r="B515" s="381">
        <f>+A515</f>
        <v>1209</v>
      </c>
      <c r="C515" s="245" t="str">
        <f>+VLOOKUP(A515,bd_lista!$A$3:$C$592,3,FALSE)</f>
        <v>Gobierno Autónomo Municipal de Desaguadero</v>
      </c>
      <c r="D515" s="383" t="str">
        <f>+C515</f>
        <v>Gobierno Autónomo Municipal de Desaguadero</v>
      </c>
      <c r="E515" s="240" t="s">
        <v>683</v>
      </c>
      <c r="F515" s="241">
        <f ca="1">+IFERROR(INDEX('Hoja de Trabajo para listado'!$A$155:$Z$1048576,MATCH($A515,'Hoja de Trabajo para listado'!$A$155:$A$1048576,0),MATCH((CUADRO!F$4&amp;$E515),'Hoja de Trabajo para listado'!$A$151:$Z$151,0)),0)+IFERROR(INDEX('Hoja de Trabajo para listado'!$AB$155:$BA$1048576,MATCH($A515,'Hoja de Trabajo para listado'!$AB$155:$AB$1048576,0),MATCH((CUADRO!F$4&amp;$E515),'Hoja de Trabajo para listado'!$AB$151:$BA$151,0)),0)+IFERROR(INDEX('Hoja de Trabajo para listado'!$BC$155:$CB$1048576,MATCH($A515,'Hoja de Trabajo para listado'!$BC$155:$BC$1048576,0),MATCH((CUADRO!F$4&amp;$E515),'Hoja de Trabajo para listado'!$BC$151:$CB$151,0)),0)+IFERROR(INDEX('Hoja de Trabajo para listado'!$DE$153:$DG$274,MATCH($A515,'Hoja de Trabajo para listado'!$DE$153:$DE$1048576,0),MATCH((CUADRO!F$4&amp;$E515),'Hoja de Trabajo para listado'!$DE$151:$DG$151,0)),0)+IFERROR(INDEX('Hoja de Trabajo para listado'!$CD$155:$DC$1048576,MATCH($A515,'Hoja de Trabajo para listado'!$CD$155:$CD$1048576,0),MATCH((CUADRO!F$4&amp;$E515),'Hoja de Trabajo para listado'!$CD$151:$DC$151,0)),0)</f>
        <v>0</v>
      </c>
      <c r="G515" s="241">
        <f ca="1">+IFERROR(INDEX('Hoja de Trabajo para listado'!$A$155:$Z$1048576,MATCH($A515,'Hoja de Trabajo para listado'!$A$155:$A$1048576,0),MATCH((CUADRO!G$4&amp;$E515),'Hoja de Trabajo para listado'!$A$151:$Z$151,0)),0)+IFERROR(INDEX('Hoja de Trabajo para listado'!$AB$155:$BA$1048576,MATCH($A515,'Hoja de Trabajo para listado'!$AB$155:$AB$1048576,0),MATCH((CUADRO!G$4&amp;$E515),'Hoja de Trabajo para listado'!$AB$151:$BA$151,0)),0)+IFERROR(INDEX('Hoja de Trabajo para listado'!$BC$155:$CB$1048576,MATCH($A515,'Hoja de Trabajo para listado'!$BC$155:$BC$1048576,0),MATCH((CUADRO!G$4&amp;$E515),'Hoja de Trabajo para listado'!$BC$151:$CB$151,0)),0)+IFERROR(INDEX('Hoja de Trabajo para listado'!$DE$153:$DG$274,MATCH($A515,'Hoja de Trabajo para listado'!$DE$153:$DE$1048576,0),MATCH((CUADRO!G$4&amp;$E515),'Hoja de Trabajo para listado'!$DE$151:$DG$151,0)),0)+IFERROR(INDEX('Hoja de Trabajo para listado'!$CD$155:$DC$1048576,MATCH($A515,'Hoja de Trabajo para listado'!$CD$155:$CD$1048576,0),MATCH((CUADRO!G$4&amp;$E515),'Hoja de Trabajo para listado'!$CD$151:$DC$151,0)),0)</f>
        <v>0</v>
      </c>
      <c r="H515" s="241">
        <f ca="1">+IFERROR(INDEX('Hoja de Trabajo para listado'!$A$155:$Z$1048576,MATCH($A515,'Hoja de Trabajo para listado'!$A$155:$A$1048576,0),MATCH((CUADRO!H$4&amp;$E515),'Hoja de Trabajo para listado'!$A$151:$Z$151,0)),0)+IFERROR(INDEX('Hoja de Trabajo para listado'!$AB$155:$BA$1048576,MATCH($A515,'Hoja de Trabajo para listado'!$AB$155:$AB$1048576,0),MATCH((CUADRO!H$4&amp;$E515),'Hoja de Trabajo para listado'!$AB$151:$BA$151,0)),0)+IFERROR(INDEX('Hoja de Trabajo para listado'!$BC$155:$CB$1048576,MATCH($A515,'Hoja de Trabajo para listado'!$BC$155:$BC$1048576,0),MATCH((CUADRO!H$4&amp;$E515),'Hoja de Trabajo para listado'!$BC$151:$CB$151,0)),0)+IFERROR(INDEX('Hoja de Trabajo para listado'!$DE$153:$DG$274,MATCH($A515,'Hoja de Trabajo para listado'!$DE$153:$DE$1048576,0),MATCH((CUADRO!H$4&amp;$E515),'Hoja de Trabajo para listado'!$DE$151:$DG$151,0)),0)+IFERROR(INDEX('Hoja de Trabajo para listado'!$CD$155:$DC$1048576,MATCH($A515,'Hoja de Trabajo para listado'!$CD$155:$CD$1048576,0),MATCH((CUADRO!H$4&amp;$E515),'Hoja de Trabajo para listado'!$CD$151:$DC$151,0)),0)</f>
        <v>0</v>
      </c>
      <c r="I515" s="241">
        <f ca="1">+IFERROR(INDEX('Hoja de Trabajo para listado'!$A$155:$Z$1048576,MATCH($A515,'Hoja de Trabajo para listado'!$A$155:$A$1048576,0),MATCH((CUADRO!I$4&amp;$E515),'Hoja de Trabajo para listado'!$A$151:$Z$151,0)),0)+IFERROR(INDEX('Hoja de Trabajo para listado'!$AB$155:$BA$1048576,MATCH($A515,'Hoja de Trabajo para listado'!$AB$155:$AB$1048576,0),MATCH((CUADRO!I$4&amp;$E515),'Hoja de Trabajo para listado'!$AB$151:$BA$151,0)),0)+IFERROR(INDEX('Hoja de Trabajo para listado'!$BC$155:$CB$1048576,MATCH($A515,'Hoja de Trabajo para listado'!$BC$155:$BC$1048576,0),MATCH((CUADRO!I$4&amp;$E515),'Hoja de Trabajo para listado'!$BC$151:$CB$151,0)),0)+IFERROR(INDEX('Hoja de Trabajo para listado'!$DE$153:$DG$274,MATCH($A515,'Hoja de Trabajo para listado'!$DE$153:$DE$1048576,0),MATCH((CUADRO!I$4&amp;$E515),'Hoja de Trabajo para listado'!$DE$151:$DG$151,0)),0)+IFERROR(INDEX('Hoja de Trabajo para listado'!$CD$155:$DC$1048576,MATCH($A515,'Hoja de Trabajo para listado'!$CD$155:$CD$1048576,0),MATCH((CUADRO!I$4&amp;$E515),'Hoja de Trabajo para listado'!$CD$151:$DC$151,0)),0)</f>
        <v>0</v>
      </c>
      <c r="J515" s="241">
        <f ca="1">+IFERROR(INDEX('Hoja de Trabajo para listado'!$A$155:$Z$1048576,MATCH($A515,'Hoja de Trabajo para listado'!$A$155:$A$1048576,0),MATCH((CUADRO!J$4&amp;$E515),'Hoja de Trabajo para listado'!$A$151:$Z$151,0)),0)+IFERROR(INDEX('Hoja de Trabajo para listado'!$AB$155:$BA$1048576,MATCH($A515,'Hoja de Trabajo para listado'!$AB$155:$AB$1048576,0),MATCH((CUADRO!J$4&amp;$E515),'Hoja de Trabajo para listado'!$AB$151:$BA$151,0)),0)+IFERROR(INDEX('Hoja de Trabajo para listado'!$BC$155:$CB$1048576,MATCH($A515,'Hoja de Trabajo para listado'!$BC$155:$BC$1048576,0),MATCH((CUADRO!J$4&amp;$E515),'Hoja de Trabajo para listado'!$BC$151:$CB$151,0)),0)+IFERROR(INDEX('Hoja de Trabajo para listado'!$DE$153:$DG$274,MATCH($A515,'Hoja de Trabajo para listado'!$DE$153:$DE$1048576,0),MATCH((CUADRO!J$4&amp;$E515),'Hoja de Trabajo para listado'!$DE$151:$DG$151,0)),0)+IFERROR(INDEX('Hoja de Trabajo para listado'!$CD$155:$DC$1048576,MATCH($A515,'Hoja de Trabajo para listado'!$CD$155:$CD$1048576,0),MATCH((CUADRO!J$4&amp;$E515),'Hoja de Trabajo para listado'!$CD$151:$DC$151,0)),0)</f>
        <v>0</v>
      </c>
      <c r="K515" s="241">
        <f ca="1">+IFERROR(INDEX('Hoja de Trabajo para listado'!$A$155:$Z$1048576,MATCH($A515,'Hoja de Trabajo para listado'!$A$155:$A$1048576,0),MATCH((CUADRO!K$4&amp;$E515),'Hoja de Trabajo para listado'!$A$151:$Z$151,0)),0)+IFERROR(INDEX('Hoja de Trabajo para listado'!$AB$155:$BA$1048576,MATCH($A515,'Hoja de Trabajo para listado'!$AB$155:$AB$1048576,0),MATCH((CUADRO!K$4&amp;$E515),'Hoja de Trabajo para listado'!$AB$151:$BA$151,0)),0)+IFERROR(INDEX('Hoja de Trabajo para listado'!$BC$155:$CB$1048576,MATCH($A515,'Hoja de Trabajo para listado'!$BC$155:$BC$1048576,0),MATCH((CUADRO!K$4&amp;$E515),'Hoja de Trabajo para listado'!$BC$151:$CB$151,0)),0)+IFERROR(INDEX('Hoja de Trabajo para listado'!$DE$153:$DG$274,MATCH($A515,'Hoja de Trabajo para listado'!$DE$153:$DE$1048576,0),MATCH((CUADRO!K$4&amp;$E515),'Hoja de Trabajo para listado'!$DE$151:$DG$151,0)),0)+IFERROR(INDEX('Hoja de Trabajo para listado'!$CD$155:$DC$1048576,MATCH($A515,'Hoja de Trabajo para listado'!$CD$155:$CD$1048576,0),MATCH((CUADRO!K$4&amp;$E515),'Hoja de Trabajo para listado'!$CD$151:$DC$151,0)),0)</f>
        <v>0</v>
      </c>
      <c r="L515" s="241">
        <f ca="1">+IFERROR(INDEX('Hoja de Trabajo para listado'!$A$155:$Z$1048576,MATCH($A515,'Hoja de Trabajo para listado'!$A$155:$A$1048576,0),MATCH((CUADRO!L$4&amp;$E515),'Hoja de Trabajo para listado'!$A$151:$Z$151,0)),0)+IFERROR(INDEX('Hoja de Trabajo para listado'!$AB$155:$BA$1048576,MATCH($A515,'Hoja de Trabajo para listado'!$AB$155:$AB$1048576,0),MATCH((CUADRO!L$4&amp;$E515),'Hoja de Trabajo para listado'!$AB$151:$BA$151,0)),0)+IFERROR(INDEX('Hoja de Trabajo para listado'!$BC$155:$CB$1048576,MATCH($A515,'Hoja de Trabajo para listado'!$BC$155:$BC$1048576,0),MATCH((CUADRO!L$4&amp;$E515),'Hoja de Trabajo para listado'!$BC$151:$CB$151,0)),0)+IFERROR(INDEX('Hoja de Trabajo para listado'!$DE$153:$DG$274,MATCH($A515,'Hoja de Trabajo para listado'!$DE$153:$DE$1048576,0),MATCH((CUADRO!L$4&amp;$E515),'Hoja de Trabajo para listado'!$DE$151:$DG$151,0)),0)+IFERROR(INDEX('Hoja de Trabajo para listado'!$CD$155:$DC$1048576,MATCH($A515,'Hoja de Trabajo para listado'!$CD$155:$CD$1048576,0),MATCH((CUADRO!L$4&amp;$E515),'Hoja de Trabajo para listado'!$CD$151:$DC$151,0)),0)</f>
        <v>0</v>
      </c>
      <c r="M515" s="241">
        <f ca="1">+IFERROR(INDEX('Hoja de Trabajo para listado'!$A$155:$Z$1048576,MATCH($A515,'Hoja de Trabajo para listado'!$A$155:$A$1048576,0),MATCH((CUADRO!M$4&amp;$E515),'Hoja de Trabajo para listado'!$A$151:$Z$151,0)),0)+IFERROR(INDEX('Hoja de Trabajo para listado'!$AB$155:$BA$1048576,MATCH($A515,'Hoja de Trabajo para listado'!$AB$155:$AB$1048576,0),MATCH((CUADRO!M$4&amp;$E515),'Hoja de Trabajo para listado'!$AB$151:$BA$151,0)),0)+IFERROR(INDEX('Hoja de Trabajo para listado'!$BC$155:$CB$1048576,MATCH($A515,'Hoja de Trabajo para listado'!$BC$155:$BC$1048576,0),MATCH((CUADRO!M$4&amp;$E515),'Hoja de Trabajo para listado'!$BC$151:$CB$151,0)),0)+IFERROR(INDEX('Hoja de Trabajo para listado'!$DE$153:$DG$274,MATCH($A515,'Hoja de Trabajo para listado'!$DE$153:$DE$1048576,0),MATCH((CUADRO!M$4&amp;$E515),'Hoja de Trabajo para listado'!$DE$151:$DG$151,0)),0)+IFERROR(INDEX('Hoja de Trabajo para listado'!$CD$155:$DC$1048576,MATCH($A515,'Hoja de Trabajo para listado'!$CD$155:$CD$1048576,0),MATCH((CUADRO!M$4&amp;$E515),'Hoja de Trabajo para listado'!$CD$151:$DC$151,0)),0)</f>
        <v>0</v>
      </c>
      <c r="N515" s="241">
        <f ca="1">+IFERROR(INDEX('Hoja de Trabajo para listado'!$A$155:$Z$1048576,MATCH($A515,'Hoja de Trabajo para listado'!$A$155:$A$1048576,0),MATCH((CUADRO!N$4&amp;$E515),'Hoja de Trabajo para listado'!$A$151:$Z$151,0)),0)+IFERROR(INDEX('Hoja de Trabajo para listado'!$AB$155:$BA$1048576,MATCH($A515,'Hoja de Trabajo para listado'!$AB$155:$AB$1048576,0),MATCH((CUADRO!N$4&amp;$E515),'Hoja de Trabajo para listado'!$AB$151:$BA$151,0)),0)+IFERROR(INDEX('Hoja de Trabajo para listado'!$BC$155:$CB$1048576,MATCH($A515,'Hoja de Trabajo para listado'!$BC$155:$BC$1048576,0),MATCH((CUADRO!N$4&amp;$E515),'Hoja de Trabajo para listado'!$BC$151:$CB$151,0)),0)+IFERROR(INDEX('Hoja de Trabajo para listado'!$DE$153:$DG$274,MATCH($A515,'Hoja de Trabajo para listado'!$DE$153:$DE$1048576,0),MATCH((CUADRO!N$4&amp;$E515),'Hoja de Trabajo para listado'!$DE$151:$DG$151,0)),0)+IFERROR(INDEX('Hoja de Trabajo para listado'!$CD$155:$DC$1048576,MATCH($A515,'Hoja de Trabajo para listado'!$CD$155:$CD$1048576,0),MATCH((CUADRO!N$4&amp;$E515),'Hoja de Trabajo para listado'!$CD$151:$DC$151,0)),0)</f>
        <v>0</v>
      </c>
      <c r="O515" s="241">
        <f ca="1">+IFERROR(INDEX('Hoja de Trabajo para listado'!$A$155:$Z$1048576,MATCH($A515,'Hoja de Trabajo para listado'!$A$155:$A$1048576,0),MATCH((CUADRO!O$4&amp;$E515),'Hoja de Trabajo para listado'!$A$151:$Z$151,0)),0)+IFERROR(INDEX('Hoja de Trabajo para listado'!$AB$155:$BA$1048576,MATCH($A515,'Hoja de Trabajo para listado'!$AB$155:$AB$1048576,0),MATCH((CUADRO!O$4&amp;$E515),'Hoja de Trabajo para listado'!$AB$151:$BA$151,0)),0)+IFERROR(INDEX('Hoja de Trabajo para listado'!$BC$155:$CB$1048576,MATCH($A515,'Hoja de Trabajo para listado'!$BC$155:$BC$1048576,0),MATCH((CUADRO!O$4&amp;$E515),'Hoja de Trabajo para listado'!$BC$151:$CB$151,0)),0)+IFERROR(INDEX('Hoja de Trabajo para listado'!$DE$153:$DG$274,MATCH($A515,'Hoja de Trabajo para listado'!$DE$153:$DE$1048576,0),MATCH((CUADRO!O$4&amp;$E515),'Hoja de Trabajo para listado'!$DE$151:$DG$151,0)),0)+IFERROR(INDEX('Hoja de Trabajo para listado'!$CD$155:$DC$1048576,MATCH($A515,'Hoja de Trabajo para listado'!$CD$155:$CD$1048576,0),MATCH((CUADRO!O$4&amp;$E515),'Hoja de Trabajo para listado'!$CD$151:$DC$151,0)),0)</f>
        <v>0</v>
      </c>
      <c r="P515" s="241">
        <f ca="1">+IFERROR(INDEX('Hoja de Trabajo para listado'!$A$155:$Z$1048576,MATCH($A515,'Hoja de Trabajo para listado'!$A$155:$A$1048576,0),MATCH((CUADRO!P$4&amp;$E515),'Hoja de Trabajo para listado'!$A$151:$Z$151,0)),0)+IFERROR(INDEX('Hoja de Trabajo para listado'!$AB$155:$BA$1048576,MATCH($A515,'Hoja de Trabajo para listado'!$AB$155:$AB$1048576,0),MATCH((CUADRO!P$4&amp;$E515),'Hoja de Trabajo para listado'!$AB$151:$BA$151,0)),0)+IFERROR(INDEX('Hoja de Trabajo para listado'!$BC$155:$CB$1048576,MATCH($A515,'Hoja de Trabajo para listado'!$BC$155:$BC$1048576,0),MATCH((CUADRO!P$4&amp;$E515),'Hoja de Trabajo para listado'!$BC$151:$CB$151,0)),0)+IFERROR(INDEX('Hoja de Trabajo para listado'!$DE$153:$DG$274,MATCH($A515,'Hoja de Trabajo para listado'!$DE$153:$DE$1048576,0),MATCH((CUADRO!P$4&amp;$E515),'Hoja de Trabajo para listado'!$DE$151:$DG$151,0)),0)+IFERROR(INDEX('Hoja de Trabajo para listado'!$CD$155:$DC$1048576,MATCH($A515,'Hoja de Trabajo para listado'!$CD$155:$CD$1048576,0),MATCH((CUADRO!P$4&amp;$E515),'Hoja de Trabajo para listado'!$CD$151:$DC$151,0)),0)</f>
        <v>0</v>
      </c>
      <c r="Q515" s="241">
        <f ca="1">+IFERROR(INDEX('Hoja de Trabajo para listado'!$A$155:$Z$1048576,MATCH($A515,'Hoja de Trabajo para listado'!$A$155:$A$1048576,0),MATCH((CUADRO!Q$4&amp;$E515),'Hoja de Trabajo para listado'!$A$151:$Z$151,0)),0)+IFERROR(INDEX('Hoja de Trabajo para listado'!$AB$155:$BA$1048576,MATCH($A515,'Hoja de Trabajo para listado'!$AB$155:$AB$1048576,0),MATCH((CUADRO!Q$4&amp;$E515),'Hoja de Trabajo para listado'!$AB$151:$BA$151,0)),0)+IFERROR(INDEX('Hoja de Trabajo para listado'!$BC$155:$CB$1048576,MATCH($A515,'Hoja de Trabajo para listado'!$BC$155:$BC$1048576,0),MATCH((CUADRO!Q$4&amp;$E515),'Hoja de Trabajo para listado'!$BC$151:$CB$151,0)),0)+IFERROR(INDEX('Hoja de Trabajo para listado'!$DE$153:$DG$274,MATCH($A515,'Hoja de Trabajo para listado'!$DE$153:$DE$1048576,0),MATCH((CUADRO!Q$4&amp;$E515),'Hoja de Trabajo para listado'!$DE$151:$DG$151,0)),0)+IFERROR(INDEX('Hoja de Trabajo para listado'!$CD$155:$DC$1048576,MATCH($A515,'Hoja de Trabajo para listado'!$CD$155:$CD$1048576,0),MATCH((CUADRO!Q$4&amp;$E515),'Hoja de Trabajo para listado'!$CD$151:$DC$151,0)),0)</f>
        <v>0</v>
      </c>
      <c r="R515" s="241">
        <f t="shared" ca="1" si="14"/>
        <v>0</v>
      </c>
      <c r="S515" s="247"/>
      <c r="T515" s="241">
        <f ca="1">+T516</f>
        <v>0</v>
      </c>
      <c r="U515" s="240">
        <f t="shared" si="15"/>
        <v>1</v>
      </c>
    </row>
    <row r="516" spans="1:21" customFormat="1" ht="15" hidden="1" customHeight="1">
      <c r="A516" s="32">
        <v>1209</v>
      </c>
      <c r="B516" s="382"/>
      <c r="C516" s="245" t="str">
        <f>+VLOOKUP(A516,bd_lista!$A$3:$C$592,3,FALSE)</f>
        <v>Gobierno Autónomo Municipal de Desaguadero</v>
      </c>
      <c r="D516" s="384"/>
      <c r="E516" s="242" t="s">
        <v>684</v>
      </c>
      <c r="F516" s="241">
        <f ca="1">+IFERROR(INDEX('Hoja de Trabajo para listado'!$A$155:$Z$1048576,MATCH($A516,'Hoja de Trabajo para listado'!$A$155:$A$1048576,0),MATCH((CUADRO!F$4&amp;$E516),'Hoja de Trabajo para listado'!$A$151:$Z$151,0)),0)+IFERROR(INDEX('Hoja de Trabajo para listado'!$AB$155:$BA$1048576,MATCH($A516,'Hoja de Trabajo para listado'!$AB$155:$AB$1048576,0),MATCH((CUADRO!F$4&amp;$E516),'Hoja de Trabajo para listado'!$AB$151:$BA$151,0)),0)+IFERROR(INDEX('Hoja de Trabajo para listado'!$BC$155:$CB$1048576,MATCH($A516,'Hoja de Trabajo para listado'!$BC$155:$BC$1048576,0),MATCH((CUADRO!F$4&amp;$E516),'Hoja de Trabajo para listado'!$BC$151:$CB$151,0)),0)+IFERROR(INDEX('Hoja de Trabajo para listado'!$DE$153:$DG$274,MATCH($A516,'Hoja de Trabajo para listado'!$DE$153:$DE$1048576,0),MATCH((CUADRO!F$4&amp;$E516),'Hoja de Trabajo para listado'!$DE$151:$DG$151,0)),0)+IFERROR(INDEX('Hoja de Trabajo para listado'!$CD$155:$DC$1048576,MATCH($A516,'Hoja de Trabajo para listado'!$CD$155:$CD$1048576,0),MATCH((CUADRO!F$4&amp;$E516),'Hoja de Trabajo para listado'!$CD$151:$DC$151,0)),0)</f>
        <v>0</v>
      </c>
      <c r="G516" s="241">
        <f ca="1">+IFERROR(INDEX('Hoja de Trabajo para listado'!$A$155:$Z$1048576,MATCH($A516,'Hoja de Trabajo para listado'!$A$155:$A$1048576,0),MATCH((CUADRO!G$4&amp;$E516),'Hoja de Trabajo para listado'!$A$151:$Z$151,0)),0)+IFERROR(INDEX('Hoja de Trabajo para listado'!$AB$155:$BA$1048576,MATCH($A516,'Hoja de Trabajo para listado'!$AB$155:$AB$1048576,0),MATCH((CUADRO!G$4&amp;$E516),'Hoja de Trabajo para listado'!$AB$151:$BA$151,0)),0)+IFERROR(INDEX('Hoja de Trabajo para listado'!$BC$155:$CB$1048576,MATCH($A516,'Hoja de Trabajo para listado'!$BC$155:$BC$1048576,0),MATCH((CUADRO!G$4&amp;$E516),'Hoja de Trabajo para listado'!$BC$151:$CB$151,0)),0)+IFERROR(INDEX('Hoja de Trabajo para listado'!$DE$153:$DG$274,MATCH($A516,'Hoja de Trabajo para listado'!$DE$153:$DE$1048576,0),MATCH((CUADRO!G$4&amp;$E516),'Hoja de Trabajo para listado'!$DE$151:$DG$151,0)),0)+IFERROR(INDEX('Hoja de Trabajo para listado'!$CD$155:$DC$1048576,MATCH($A516,'Hoja de Trabajo para listado'!$CD$155:$CD$1048576,0),MATCH((CUADRO!G$4&amp;$E516),'Hoja de Trabajo para listado'!$CD$151:$DC$151,0)),0)</f>
        <v>0</v>
      </c>
      <c r="H516" s="241">
        <f ca="1">+IFERROR(INDEX('Hoja de Trabajo para listado'!$A$155:$Z$1048576,MATCH($A516,'Hoja de Trabajo para listado'!$A$155:$A$1048576,0),MATCH((CUADRO!H$4&amp;$E516),'Hoja de Trabajo para listado'!$A$151:$Z$151,0)),0)+IFERROR(INDEX('Hoja de Trabajo para listado'!$AB$155:$BA$1048576,MATCH($A516,'Hoja de Trabajo para listado'!$AB$155:$AB$1048576,0),MATCH((CUADRO!H$4&amp;$E516),'Hoja de Trabajo para listado'!$AB$151:$BA$151,0)),0)+IFERROR(INDEX('Hoja de Trabajo para listado'!$BC$155:$CB$1048576,MATCH($A516,'Hoja de Trabajo para listado'!$BC$155:$BC$1048576,0),MATCH((CUADRO!H$4&amp;$E516),'Hoja de Trabajo para listado'!$BC$151:$CB$151,0)),0)+IFERROR(INDEX('Hoja de Trabajo para listado'!$DE$153:$DG$274,MATCH($A516,'Hoja de Trabajo para listado'!$DE$153:$DE$1048576,0),MATCH((CUADRO!H$4&amp;$E516),'Hoja de Trabajo para listado'!$DE$151:$DG$151,0)),0)+IFERROR(INDEX('Hoja de Trabajo para listado'!$CD$155:$DC$1048576,MATCH($A516,'Hoja de Trabajo para listado'!$CD$155:$CD$1048576,0),MATCH((CUADRO!H$4&amp;$E516),'Hoja de Trabajo para listado'!$CD$151:$DC$151,0)),0)</f>
        <v>0</v>
      </c>
      <c r="I516" s="241">
        <f ca="1">+IFERROR(INDEX('Hoja de Trabajo para listado'!$A$155:$Z$1048576,MATCH($A516,'Hoja de Trabajo para listado'!$A$155:$A$1048576,0),MATCH((CUADRO!I$4&amp;$E516),'Hoja de Trabajo para listado'!$A$151:$Z$151,0)),0)+IFERROR(INDEX('Hoja de Trabajo para listado'!$AB$155:$BA$1048576,MATCH($A516,'Hoja de Trabajo para listado'!$AB$155:$AB$1048576,0),MATCH((CUADRO!I$4&amp;$E516),'Hoja de Trabajo para listado'!$AB$151:$BA$151,0)),0)+IFERROR(INDEX('Hoja de Trabajo para listado'!$BC$155:$CB$1048576,MATCH($A516,'Hoja de Trabajo para listado'!$BC$155:$BC$1048576,0),MATCH((CUADRO!I$4&amp;$E516),'Hoja de Trabajo para listado'!$BC$151:$CB$151,0)),0)+IFERROR(INDEX('Hoja de Trabajo para listado'!$DE$153:$DG$274,MATCH($A516,'Hoja de Trabajo para listado'!$DE$153:$DE$1048576,0),MATCH((CUADRO!I$4&amp;$E516),'Hoja de Trabajo para listado'!$DE$151:$DG$151,0)),0)+IFERROR(INDEX('Hoja de Trabajo para listado'!$CD$155:$DC$1048576,MATCH($A516,'Hoja de Trabajo para listado'!$CD$155:$CD$1048576,0),MATCH((CUADRO!I$4&amp;$E516),'Hoja de Trabajo para listado'!$CD$151:$DC$151,0)),0)</f>
        <v>0</v>
      </c>
      <c r="J516" s="241">
        <f ca="1">+IFERROR(INDEX('Hoja de Trabajo para listado'!$A$155:$Z$1048576,MATCH($A516,'Hoja de Trabajo para listado'!$A$155:$A$1048576,0),MATCH((CUADRO!J$4&amp;$E516),'Hoja de Trabajo para listado'!$A$151:$Z$151,0)),0)+IFERROR(INDEX('Hoja de Trabajo para listado'!$AB$155:$BA$1048576,MATCH($A516,'Hoja de Trabajo para listado'!$AB$155:$AB$1048576,0),MATCH((CUADRO!J$4&amp;$E516),'Hoja de Trabajo para listado'!$AB$151:$BA$151,0)),0)+IFERROR(INDEX('Hoja de Trabajo para listado'!$BC$155:$CB$1048576,MATCH($A516,'Hoja de Trabajo para listado'!$BC$155:$BC$1048576,0),MATCH((CUADRO!J$4&amp;$E516),'Hoja de Trabajo para listado'!$BC$151:$CB$151,0)),0)+IFERROR(INDEX('Hoja de Trabajo para listado'!$DE$153:$DG$274,MATCH($A516,'Hoja de Trabajo para listado'!$DE$153:$DE$1048576,0),MATCH((CUADRO!J$4&amp;$E516),'Hoja de Trabajo para listado'!$DE$151:$DG$151,0)),0)+IFERROR(INDEX('Hoja de Trabajo para listado'!$CD$155:$DC$1048576,MATCH($A516,'Hoja de Trabajo para listado'!$CD$155:$CD$1048576,0),MATCH((CUADRO!J$4&amp;$E516),'Hoja de Trabajo para listado'!$CD$151:$DC$151,0)),0)</f>
        <v>0</v>
      </c>
      <c r="K516" s="241">
        <f ca="1">+IFERROR(INDEX('Hoja de Trabajo para listado'!$A$155:$Z$1048576,MATCH($A516,'Hoja de Trabajo para listado'!$A$155:$A$1048576,0),MATCH((CUADRO!K$4&amp;$E516),'Hoja de Trabajo para listado'!$A$151:$Z$151,0)),0)+IFERROR(INDEX('Hoja de Trabajo para listado'!$AB$155:$BA$1048576,MATCH($A516,'Hoja de Trabajo para listado'!$AB$155:$AB$1048576,0),MATCH((CUADRO!K$4&amp;$E516),'Hoja de Trabajo para listado'!$AB$151:$BA$151,0)),0)+IFERROR(INDEX('Hoja de Trabajo para listado'!$BC$155:$CB$1048576,MATCH($A516,'Hoja de Trabajo para listado'!$BC$155:$BC$1048576,0),MATCH((CUADRO!K$4&amp;$E516),'Hoja de Trabajo para listado'!$BC$151:$CB$151,0)),0)+IFERROR(INDEX('Hoja de Trabajo para listado'!$DE$153:$DG$274,MATCH($A516,'Hoja de Trabajo para listado'!$DE$153:$DE$1048576,0),MATCH((CUADRO!K$4&amp;$E516),'Hoja de Trabajo para listado'!$DE$151:$DG$151,0)),0)+IFERROR(INDEX('Hoja de Trabajo para listado'!$CD$155:$DC$1048576,MATCH($A516,'Hoja de Trabajo para listado'!$CD$155:$CD$1048576,0),MATCH((CUADRO!K$4&amp;$E516),'Hoja de Trabajo para listado'!$CD$151:$DC$151,0)),0)</f>
        <v>0</v>
      </c>
      <c r="L516" s="241">
        <f ca="1">+IFERROR(INDEX('Hoja de Trabajo para listado'!$A$155:$Z$1048576,MATCH($A516,'Hoja de Trabajo para listado'!$A$155:$A$1048576,0),MATCH((CUADRO!L$4&amp;$E516),'Hoja de Trabajo para listado'!$A$151:$Z$151,0)),0)+IFERROR(INDEX('Hoja de Trabajo para listado'!$AB$155:$BA$1048576,MATCH($A516,'Hoja de Trabajo para listado'!$AB$155:$AB$1048576,0),MATCH((CUADRO!L$4&amp;$E516),'Hoja de Trabajo para listado'!$AB$151:$BA$151,0)),0)+IFERROR(INDEX('Hoja de Trabajo para listado'!$BC$155:$CB$1048576,MATCH($A516,'Hoja de Trabajo para listado'!$BC$155:$BC$1048576,0),MATCH((CUADRO!L$4&amp;$E516),'Hoja de Trabajo para listado'!$BC$151:$CB$151,0)),0)+IFERROR(INDEX('Hoja de Trabajo para listado'!$DE$153:$DG$274,MATCH($A516,'Hoja de Trabajo para listado'!$DE$153:$DE$1048576,0),MATCH((CUADRO!L$4&amp;$E516),'Hoja de Trabajo para listado'!$DE$151:$DG$151,0)),0)+IFERROR(INDEX('Hoja de Trabajo para listado'!$CD$155:$DC$1048576,MATCH($A516,'Hoja de Trabajo para listado'!$CD$155:$CD$1048576,0),MATCH((CUADRO!L$4&amp;$E516),'Hoja de Trabajo para listado'!$CD$151:$DC$151,0)),0)</f>
        <v>0</v>
      </c>
      <c r="M516" s="241">
        <f ca="1">+IFERROR(INDEX('Hoja de Trabajo para listado'!$A$155:$Z$1048576,MATCH($A516,'Hoja de Trabajo para listado'!$A$155:$A$1048576,0),MATCH((CUADRO!M$4&amp;$E516),'Hoja de Trabajo para listado'!$A$151:$Z$151,0)),0)+IFERROR(INDEX('Hoja de Trabajo para listado'!$AB$155:$BA$1048576,MATCH($A516,'Hoja de Trabajo para listado'!$AB$155:$AB$1048576,0),MATCH((CUADRO!M$4&amp;$E516),'Hoja de Trabajo para listado'!$AB$151:$BA$151,0)),0)+IFERROR(INDEX('Hoja de Trabajo para listado'!$BC$155:$CB$1048576,MATCH($A516,'Hoja de Trabajo para listado'!$BC$155:$BC$1048576,0),MATCH((CUADRO!M$4&amp;$E516),'Hoja de Trabajo para listado'!$BC$151:$CB$151,0)),0)+IFERROR(INDEX('Hoja de Trabajo para listado'!$DE$153:$DG$274,MATCH($A516,'Hoja de Trabajo para listado'!$DE$153:$DE$1048576,0),MATCH((CUADRO!M$4&amp;$E516),'Hoja de Trabajo para listado'!$DE$151:$DG$151,0)),0)+IFERROR(INDEX('Hoja de Trabajo para listado'!$CD$155:$DC$1048576,MATCH($A516,'Hoja de Trabajo para listado'!$CD$155:$CD$1048576,0),MATCH((CUADRO!M$4&amp;$E516),'Hoja de Trabajo para listado'!$CD$151:$DC$151,0)),0)</f>
        <v>0</v>
      </c>
      <c r="N516" s="241">
        <f ca="1">+IFERROR(INDEX('Hoja de Trabajo para listado'!$A$155:$Z$1048576,MATCH($A516,'Hoja de Trabajo para listado'!$A$155:$A$1048576,0),MATCH((CUADRO!N$4&amp;$E516),'Hoja de Trabajo para listado'!$A$151:$Z$151,0)),0)+IFERROR(INDEX('Hoja de Trabajo para listado'!$AB$155:$BA$1048576,MATCH($A516,'Hoja de Trabajo para listado'!$AB$155:$AB$1048576,0),MATCH((CUADRO!N$4&amp;$E516),'Hoja de Trabajo para listado'!$AB$151:$BA$151,0)),0)+IFERROR(INDEX('Hoja de Trabajo para listado'!$BC$155:$CB$1048576,MATCH($A516,'Hoja de Trabajo para listado'!$BC$155:$BC$1048576,0),MATCH((CUADRO!N$4&amp;$E516),'Hoja de Trabajo para listado'!$BC$151:$CB$151,0)),0)+IFERROR(INDEX('Hoja de Trabajo para listado'!$DE$153:$DG$274,MATCH($A516,'Hoja de Trabajo para listado'!$DE$153:$DE$1048576,0),MATCH((CUADRO!N$4&amp;$E516),'Hoja de Trabajo para listado'!$DE$151:$DG$151,0)),0)+IFERROR(INDEX('Hoja de Trabajo para listado'!$CD$155:$DC$1048576,MATCH($A516,'Hoja de Trabajo para listado'!$CD$155:$CD$1048576,0),MATCH((CUADRO!N$4&amp;$E516),'Hoja de Trabajo para listado'!$CD$151:$DC$151,0)),0)</f>
        <v>0</v>
      </c>
      <c r="O516" s="241">
        <f ca="1">+IFERROR(INDEX('Hoja de Trabajo para listado'!$A$155:$Z$1048576,MATCH($A516,'Hoja de Trabajo para listado'!$A$155:$A$1048576,0),MATCH((CUADRO!O$4&amp;$E516),'Hoja de Trabajo para listado'!$A$151:$Z$151,0)),0)+IFERROR(INDEX('Hoja de Trabajo para listado'!$AB$155:$BA$1048576,MATCH($A516,'Hoja de Trabajo para listado'!$AB$155:$AB$1048576,0),MATCH((CUADRO!O$4&amp;$E516),'Hoja de Trabajo para listado'!$AB$151:$BA$151,0)),0)+IFERROR(INDEX('Hoja de Trabajo para listado'!$BC$155:$CB$1048576,MATCH($A516,'Hoja de Trabajo para listado'!$BC$155:$BC$1048576,0),MATCH((CUADRO!O$4&amp;$E516),'Hoja de Trabajo para listado'!$BC$151:$CB$151,0)),0)+IFERROR(INDEX('Hoja de Trabajo para listado'!$DE$153:$DG$274,MATCH($A516,'Hoja de Trabajo para listado'!$DE$153:$DE$1048576,0),MATCH((CUADRO!O$4&amp;$E516),'Hoja de Trabajo para listado'!$DE$151:$DG$151,0)),0)+IFERROR(INDEX('Hoja de Trabajo para listado'!$CD$155:$DC$1048576,MATCH($A516,'Hoja de Trabajo para listado'!$CD$155:$CD$1048576,0),MATCH((CUADRO!O$4&amp;$E516),'Hoja de Trabajo para listado'!$CD$151:$DC$151,0)),0)</f>
        <v>0</v>
      </c>
      <c r="P516" s="241">
        <f ca="1">+IFERROR(INDEX('Hoja de Trabajo para listado'!$A$155:$Z$1048576,MATCH($A516,'Hoja de Trabajo para listado'!$A$155:$A$1048576,0),MATCH((CUADRO!P$4&amp;$E516),'Hoja de Trabajo para listado'!$A$151:$Z$151,0)),0)+IFERROR(INDEX('Hoja de Trabajo para listado'!$AB$155:$BA$1048576,MATCH($A516,'Hoja de Trabajo para listado'!$AB$155:$AB$1048576,0),MATCH((CUADRO!P$4&amp;$E516),'Hoja de Trabajo para listado'!$AB$151:$BA$151,0)),0)+IFERROR(INDEX('Hoja de Trabajo para listado'!$BC$155:$CB$1048576,MATCH($A516,'Hoja de Trabajo para listado'!$BC$155:$BC$1048576,0),MATCH((CUADRO!P$4&amp;$E516),'Hoja de Trabajo para listado'!$BC$151:$CB$151,0)),0)+IFERROR(INDEX('Hoja de Trabajo para listado'!$DE$153:$DG$274,MATCH($A516,'Hoja de Trabajo para listado'!$DE$153:$DE$1048576,0),MATCH((CUADRO!P$4&amp;$E516),'Hoja de Trabajo para listado'!$DE$151:$DG$151,0)),0)+IFERROR(INDEX('Hoja de Trabajo para listado'!$CD$155:$DC$1048576,MATCH($A516,'Hoja de Trabajo para listado'!$CD$155:$CD$1048576,0),MATCH((CUADRO!P$4&amp;$E516),'Hoja de Trabajo para listado'!$CD$151:$DC$151,0)),0)</f>
        <v>0</v>
      </c>
      <c r="Q516" s="241">
        <f ca="1">+IFERROR(INDEX('Hoja de Trabajo para listado'!$A$155:$Z$1048576,MATCH($A516,'Hoja de Trabajo para listado'!$A$155:$A$1048576,0),MATCH((CUADRO!Q$4&amp;$E516),'Hoja de Trabajo para listado'!$A$151:$Z$151,0)),0)+IFERROR(INDEX('Hoja de Trabajo para listado'!$AB$155:$BA$1048576,MATCH($A516,'Hoja de Trabajo para listado'!$AB$155:$AB$1048576,0),MATCH((CUADRO!Q$4&amp;$E516),'Hoja de Trabajo para listado'!$AB$151:$BA$151,0)),0)+IFERROR(INDEX('Hoja de Trabajo para listado'!$BC$155:$CB$1048576,MATCH($A516,'Hoja de Trabajo para listado'!$BC$155:$BC$1048576,0),MATCH((CUADRO!Q$4&amp;$E516),'Hoja de Trabajo para listado'!$BC$151:$CB$151,0)),0)+IFERROR(INDEX('Hoja de Trabajo para listado'!$DE$153:$DG$274,MATCH($A516,'Hoja de Trabajo para listado'!$DE$153:$DE$1048576,0),MATCH((CUADRO!Q$4&amp;$E516),'Hoja de Trabajo para listado'!$DE$151:$DG$151,0)),0)+IFERROR(INDEX('Hoja de Trabajo para listado'!$CD$155:$DC$1048576,MATCH($A516,'Hoja de Trabajo para listado'!$CD$155:$CD$1048576,0),MATCH((CUADRO!Q$4&amp;$E516),'Hoja de Trabajo para listado'!$CD$151:$DC$151,0)),0)</f>
        <v>0</v>
      </c>
      <c r="R516" s="241">
        <f t="shared" ca="1" si="14"/>
        <v>0</v>
      </c>
      <c r="S516" s="247">
        <f ca="1">+R515+R516</f>
        <v>0</v>
      </c>
      <c r="T516" s="241">
        <f ca="1">+S516</f>
        <v>0</v>
      </c>
      <c r="U516" s="240">
        <f t="shared" si="15"/>
        <v>2</v>
      </c>
    </row>
    <row r="517" spans="1:21" customFormat="1" ht="15" hidden="1" customHeight="1">
      <c r="A517" s="32">
        <v>1210</v>
      </c>
      <c r="B517" s="381">
        <f>+A517</f>
        <v>1210</v>
      </c>
      <c r="C517" s="245" t="str">
        <f>+VLOOKUP(A517,bd_lista!$A$3:$C$592,3,FALSE)</f>
        <v>Gobierno Autónomo Municipal de Caranavi</v>
      </c>
      <c r="D517" s="383" t="str">
        <f>+C517</f>
        <v>Gobierno Autónomo Municipal de Caranavi</v>
      </c>
      <c r="E517" s="240" t="s">
        <v>683</v>
      </c>
      <c r="F517" s="241">
        <f ca="1">+IFERROR(INDEX('Hoja de Trabajo para listado'!$A$155:$Z$1048576,MATCH($A517,'Hoja de Trabajo para listado'!$A$155:$A$1048576,0),MATCH((CUADRO!F$4&amp;$E517),'Hoja de Trabajo para listado'!$A$151:$Z$151,0)),0)+IFERROR(INDEX('Hoja de Trabajo para listado'!$AB$155:$BA$1048576,MATCH($A517,'Hoja de Trabajo para listado'!$AB$155:$AB$1048576,0),MATCH((CUADRO!F$4&amp;$E517),'Hoja de Trabajo para listado'!$AB$151:$BA$151,0)),0)+IFERROR(INDEX('Hoja de Trabajo para listado'!$BC$155:$CB$1048576,MATCH($A517,'Hoja de Trabajo para listado'!$BC$155:$BC$1048576,0),MATCH((CUADRO!F$4&amp;$E517),'Hoja de Trabajo para listado'!$BC$151:$CB$151,0)),0)+IFERROR(INDEX('Hoja de Trabajo para listado'!$DE$153:$DG$274,MATCH($A517,'Hoja de Trabajo para listado'!$DE$153:$DE$1048576,0),MATCH((CUADRO!F$4&amp;$E517),'Hoja de Trabajo para listado'!$DE$151:$DG$151,0)),0)+IFERROR(INDEX('Hoja de Trabajo para listado'!$CD$155:$DC$1048576,MATCH($A517,'Hoja de Trabajo para listado'!$CD$155:$CD$1048576,0),MATCH((CUADRO!F$4&amp;$E517),'Hoja de Trabajo para listado'!$CD$151:$DC$151,0)),0)</f>
        <v>0</v>
      </c>
      <c r="G517" s="241">
        <f ca="1">+IFERROR(INDEX('Hoja de Trabajo para listado'!$A$155:$Z$1048576,MATCH($A517,'Hoja de Trabajo para listado'!$A$155:$A$1048576,0),MATCH((CUADRO!G$4&amp;$E517),'Hoja de Trabajo para listado'!$A$151:$Z$151,0)),0)+IFERROR(INDEX('Hoja de Trabajo para listado'!$AB$155:$BA$1048576,MATCH($A517,'Hoja de Trabajo para listado'!$AB$155:$AB$1048576,0),MATCH((CUADRO!G$4&amp;$E517),'Hoja de Trabajo para listado'!$AB$151:$BA$151,0)),0)+IFERROR(INDEX('Hoja de Trabajo para listado'!$BC$155:$CB$1048576,MATCH($A517,'Hoja de Trabajo para listado'!$BC$155:$BC$1048576,0),MATCH((CUADRO!G$4&amp;$E517),'Hoja de Trabajo para listado'!$BC$151:$CB$151,0)),0)+IFERROR(INDEX('Hoja de Trabajo para listado'!$DE$153:$DG$274,MATCH($A517,'Hoja de Trabajo para listado'!$DE$153:$DE$1048576,0),MATCH((CUADRO!G$4&amp;$E517),'Hoja de Trabajo para listado'!$DE$151:$DG$151,0)),0)+IFERROR(INDEX('Hoja de Trabajo para listado'!$CD$155:$DC$1048576,MATCH($A517,'Hoja de Trabajo para listado'!$CD$155:$CD$1048576,0),MATCH((CUADRO!G$4&amp;$E517),'Hoja de Trabajo para listado'!$CD$151:$DC$151,0)),0)</f>
        <v>0</v>
      </c>
      <c r="H517" s="241">
        <f ca="1">+IFERROR(INDEX('Hoja de Trabajo para listado'!$A$155:$Z$1048576,MATCH($A517,'Hoja de Trabajo para listado'!$A$155:$A$1048576,0),MATCH((CUADRO!H$4&amp;$E517),'Hoja de Trabajo para listado'!$A$151:$Z$151,0)),0)+IFERROR(INDEX('Hoja de Trabajo para listado'!$AB$155:$BA$1048576,MATCH($A517,'Hoja de Trabajo para listado'!$AB$155:$AB$1048576,0),MATCH((CUADRO!H$4&amp;$E517),'Hoja de Trabajo para listado'!$AB$151:$BA$151,0)),0)+IFERROR(INDEX('Hoja de Trabajo para listado'!$BC$155:$CB$1048576,MATCH($A517,'Hoja de Trabajo para listado'!$BC$155:$BC$1048576,0),MATCH((CUADRO!H$4&amp;$E517),'Hoja de Trabajo para listado'!$BC$151:$CB$151,0)),0)+IFERROR(INDEX('Hoja de Trabajo para listado'!$DE$153:$DG$274,MATCH($A517,'Hoja de Trabajo para listado'!$DE$153:$DE$1048576,0),MATCH((CUADRO!H$4&amp;$E517),'Hoja de Trabajo para listado'!$DE$151:$DG$151,0)),0)+IFERROR(INDEX('Hoja de Trabajo para listado'!$CD$155:$DC$1048576,MATCH($A517,'Hoja de Trabajo para listado'!$CD$155:$CD$1048576,0),MATCH((CUADRO!H$4&amp;$E517),'Hoja de Trabajo para listado'!$CD$151:$DC$151,0)),0)</f>
        <v>0</v>
      </c>
      <c r="I517" s="241">
        <f ca="1">+IFERROR(INDEX('Hoja de Trabajo para listado'!$A$155:$Z$1048576,MATCH($A517,'Hoja de Trabajo para listado'!$A$155:$A$1048576,0),MATCH((CUADRO!I$4&amp;$E517),'Hoja de Trabajo para listado'!$A$151:$Z$151,0)),0)+IFERROR(INDEX('Hoja de Trabajo para listado'!$AB$155:$BA$1048576,MATCH($A517,'Hoja de Trabajo para listado'!$AB$155:$AB$1048576,0),MATCH((CUADRO!I$4&amp;$E517),'Hoja de Trabajo para listado'!$AB$151:$BA$151,0)),0)+IFERROR(INDEX('Hoja de Trabajo para listado'!$BC$155:$CB$1048576,MATCH($A517,'Hoja de Trabajo para listado'!$BC$155:$BC$1048576,0),MATCH((CUADRO!I$4&amp;$E517),'Hoja de Trabajo para listado'!$BC$151:$CB$151,0)),0)+IFERROR(INDEX('Hoja de Trabajo para listado'!$DE$153:$DG$274,MATCH($A517,'Hoja de Trabajo para listado'!$DE$153:$DE$1048576,0),MATCH((CUADRO!I$4&amp;$E517),'Hoja de Trabajo para listado'!$DE$151:$DG$151,0)),0)+IFERROR(INDEX('Hoja de Trabajo para listado'!$CD$155:$DC$1048576,MATCH($A517,'Hoja de Trabajo para listado'!$CD$155:$CD$1048576,0),MATCH((CUADRO!I$4&amp;$E517),'Hoja de Trabajo para listado'!$CD$151:$DC$151,0)),0)</f>
        <v>0</v>
      </c>
      <c r="J517" s="241">
        <f ca="1">+IFERROR(INDEX('Hoja de Trabajo para listado'!$A$155:$Z$1048576,MATCH($A517,'Hoja de Trabajo para listado'!$A$155:$A$1048576,0),MATCH((CUADRO!J$4&amp;$E517),'Hoja de Trabajo para listado'!$A$151:$Z$151,0)),0)+IFERROR(INDEX('Hoja de Trabajo para listado'!$AB$155:$BA$1048576,MATCH($A517,'Hoja de Trabajo para listado'!$AB$155:$AB$1048576,0),MATCH((CUADRO!J$4&amp;$E517),'Hoja de Trabajo para listado'!$AB$151:$BA$151,0)),0)+IFERROR(INDEX('Hoja de Trabajo para listado'!$BC$155:$CB$1048576,MATCH($A517,'Hoja de Trabajo para listado'!$BC$155:$BC$1048576,0),MATCH((CUADRO!J$4&amp;$E517),'Hoja de Trabajo para listado'!$BC$151:$CB$151,0)),0)+IFERROR(INDEX('Hoja de Trabajo para listado'!$DE$153:$DG$274,MATCH($A517,'Hoja de Trabajo para listado'!$DE$153:$DE$1048576,0),MATCH((CUADRO!J$4&amp;$E517),'Hoja de Trabajo para listado'!$DE$151:$DG$151,0)),0)+IFERROR(INDEX('Hoja de Trabajo para listado'!$CD$155:$DC$1048576,MATCH($A517,'Hoja de Trabajo para listado'!$CD$155:$CD$1048576,0),MATCH((CUADRO!J$4&amp;$E517),'Hoja de Trabajo para listado'!$CD$151:$DC$151,0)),0)</f>
        <v>0</v>
      </c>
      <c r="K517" s="241">
        <f ca="1">+IFERROR(INDEX('Hoja de Trabajo para listado'!$A$155:$Z$1048576,MATCH($A517,'Hoja de Trabajo para listado'!$A$155:$A$1048576,0),MATCH((CUADRO!K$4&amp;$E517),'Hoja de Trabajo para listado'!$A$151:$Z$151,0)),0)+IFERROR(INDEX('Hoja de Trabajo para listado'!$AB$155:$BA$1048576,MATCH($A517,'Hoja de Trabajo para listado'!$AB$155:$AB$1048576,0),MATCH((CUADRO!K$4&amp;$E517),'Hoja de Trabajo para listado'!$AB$151:$BA$151,0)),0)+IFERROR(INDEX('Hoja de Trabajo para listado'!$BC$155:$CB$1048576,MATCH($A517,'Hoja de Trabajo para listado'!$BC$155:$BC$1048576,0),MATCH((CUADRO!K$4&amp;$E517),'Hoja de Trabajo para listado'!$BC$151:$CB$151,0)),0)+IFERROR(INDEX('Hoja de Trabajo para listado'!$DE$153:$DG$274,MATCH($A517,'Hoja de Trabajo para listado'!$DE$153:$DE$1048576,0),MATCH((CUADRO!K$4&amp;$E517),'Hoja de Trabajo para listado'!$DE$151:$DG$151,0)),0)+IFERROR(INDEX('Hoja de Trabajo para listado'!$CD$155:$DC$1048576,MATCH($A517,'Hoja de Trabajo para listado'!$CD$155:$CD$1048576,0),MATCH((CUADRO!K$4&amp;$E517),'Hoja de Trabajo para listado'!$CD$151:$DC$151,0)),0)</f>
        <v>0</v>
      </c>
      <c r="L517" s="241">
        <f ca="1">+IFERROR(INDEX('Hoja de Trabajo para listado'!$A$155:$Z$1048576,MATCH($A517,'Hoja de Trabajo para listado'!$A$155:$A$1048576,0),MATCH((CUADRO!L$4&amp;$E517),'Hoja de Trabajo para listado'!$A$151:$Z$151,0)),0)+IFERROR(INDEX('Hoja de Trabajo para listado'!$AB$155:$BA$1048576,MATCH($A517,'Hoja de Trabajo para listado'!$AB$155:$AB$1048576,0),MATCH((CUADRO!L$4&amp;$E517),'Hoja de Trabajo para listado'!$AB$151:$BA$151,0)),0)+IFERROR(INDEX('Hoja de Trabajo para listado'!$BC$155:$CB$1048576,MATCH($A517,'Hoja de Trabajo para listado'!$BC$155:$BC$1048576,0),MATCH((CUADRO!L$4&amp;$E517),'Hoja de Trabajo para listado'!$BC$151:$CB$151,0)),0)+IFERROR(INDEX('Hoja de Trabajo para listado'!$DE$153:$DG$274,MATCH($A517,'Hoja de Trabajo para listado'!$DE$153:$DE$1048576,0),MATCH((CUADRO!L$4&amp;$E517),'Hoja de Trabajo para listado'!$DE$151:$DG$151,0)),0)+IFERROR(INDEX('Hoja de Trabajo para listado'!$CD$155:$DC$1048576,MATCH($A517,'Hoja de Trabajo para listado'!$CD$155:$CD$1048576,0),MATCH((CUADRO!L$4&amp;$E517),'Hoja de Trabajo para listado'!$CD$151:$DC$151,0)),0)</f>
        <v>0</v>
      </c>
      <c r="M517" s="241">
        <f ca="1">+IFERROR(INDEX('Hoja de Trabajo para listado'!$A$155:$Z$1048576,MATCH($A517,'Hoja de Trabajo para listado'!$A$155:$A$1048576,0),MATCH((CUADRO!M$4&amp;$E517),'Hoja de Trabajo para listado'!$A$151:$Z$151,0)),0)+IFERROR(INDEX('Hoja de Trabajo para listado'!$AB$155:$BA$1048576,MATCH($A517,'Hoja de Trabajo para listado'!$AB$155:$AB$1048576,0),MATCH((CUADRO!M$4&amp;$E517),'Hoja de Trabajo para listado'!$AB$151:$BA$151,0)),0)+IFERROR(INDEX('Hoja de Trabajo para listado'!$BC$155:$CB$1048576,MATCH($A517,'Hoja de Trabajo para listado'!$BC$155:$BC$1048576,0),MATCH((CUADRO!M$4&amp;$E517),'Hoja de Trabajo para listado'!$BC$151:$CB$151,0)),0)+IFERROR(INDEX('Hoja de Trabajo para listado'!$DE$153:$DG$274,MATCH($A517,'Hoja de Trabajo para listado'!$DE$153:$DE$1048576,0),MATCH((CUADRO!M$4&amp;$E517),'Hoja de Trabajo para listado'!$DE$151:$DG$151,0)),0)+IFERROR(INDEX('Hoja de Trabajo para listado'!$CD$155:$DC$1048576,MATCH($A517,'Hoja de Trabajo para listado'!$CD$155:$CD$1048576,0),MATCH((CUADRO!M$4&amp;$E517),'Hoja de Trabajo para listado'!$CD$151:$DC$151,0)),0)</f>
        <v>0</v>
      </c>
      <c r="N517" s="241">
        <f ca="1">+IFERROR(INDEX('Hoja de Trabajo para listado'!$A$155:$Z$1048576,MATCH($A517,'Hoja de Trabajo para listado'!$A$155:$A$1048576,0),MATCH((CUADRO!N$4&amp;$E517),'Hoja de Trabajo para listado'!$A$151:$Z$151,0)),0)+IFERROR(INDEX('Hoja de Trabajo para listado'!$AB$155:$BA$1048576,MATCH($A517,'Hoja de Trabajo para listado'!$AB$155:$AB$1048576,0),MATCH((CUADRO!N$4&amp;$E517),'Hoja de Trabajo para listado'!$AB$151:$BA$151,0)),0)+IFERROR(INDEX('Hoja de Trabajo para listado'!$BC$155:$CB$1048576,MATCH($A517,'Hoja de Trabajo para listado'!$BC$155:$BC$1048576,0),MATCH((CUADRO!N$4&amp;$E517),'Hoja de Trabajo para listado'!$BC$151:$CB$151,0)),0)+IFERROR(INDEX('Hoja de Trabajo para listado'!$DE$153:$DG$274,MATCH($A517,'Hoja de Trabajo para listado'!$DE$153:$DE$1048576,0),MATCH((CUADRO!N$4&amp;$E517),'Hoja de Trabajo para listado'!$DE$151:$DG$151,0)),0)+IFERROR(INDEX('Hoja de Trabajo para listado'!$CD$155:$DC$1048576,MATCH($A517,'Hoja de Trabajo para listado'!$CD$155:$CD$1048576,0),MATCH((CUADRO!N$4&amp;$E517),'Hoja de Trabajo para listado'!$CD$151:$DC$151,0)),0)</f>
        <v>0</v>
      </c>
      <c r="O517" s="241">
        <f ca="1">+IFERROR(INDEX('Hoja de Trabajo para listado'!$A$155:$Z$1048576,MATCH($A517,'Hoja de Trabajo para listado'!$A$155:$A$1048576,0),MATCH((CUADRO!O$4&amp;$E517),'Hoja de Trabajo para listado'!$A$151:$Z$151,0)),0)+IFERROR(INDEX('Hoja de Trabajo para listado'!$AB$155:$BA$1048576,MATCH($A517,'Hoja de Trabajo para listado'!$AB$155:$AB$1048576,0),MATCH((CUADRO!O$4&amp;$E517),'Hoja de Trabajo para listado'!$AB$151:$BA$151,0)),0)+IFERROR(INDEX('Hoja de Trabajo para listado'!$BC$155:$CB$1048576,MATCH($A517,'Hoja de Trabajo para listado'!$BC$155:$BC$1048576,0),MATCH((CUADRO!O$4&amp;$E517),'Hoja de Trabajo para listado'!$BC$151:$CB$151,0)),0)+IFERROR(INDEX('Hoja de Trabajo para listado'!$DE$153:$DG$274,MATCH($A517,'Hoja de Trabajo para listado'!$DE$153:$DE$1048576,0),MATCH((CUADRO!O$4&amp;$E517),'Hoja de Trabajo para listado'!$DE$151:$DG$151,0)),0)+IFERROR(INDEX('Hoja de Trabajo para listado'!$CD$155:$DC$1048576,MATCH($A517,'Hoja de Trabajo para listado'!$CD$155:$CD$1048576,0),MATCH((CUADRO!O$4&amp;$E517),'Hoja de Trabajo para listado'!$CD$151:$DC$151,0)),0)</f>
        <v>0</v>
      </c>
      <c r="P517" s="241">
        <f ca="1">+IFERROR(INDEX('Hoja de Trabajo para listado'!$A$155:$Z$1048576,MATCH($A517,'Hoja de Trabajo para listado'!$A$155:$A$1048576,0),MATCH((CUADRO!P$4&amp;$E517),'Hoja de Trabajo para listado'!$A$151:$Z$151,0)),0)+IFERROR(INDEX('Hoja de Trabajo para listado'!$AB$155:$BA$1048576,MATCH($A517,'Hoja de Trabajo para listado'!$AB$155:$AB$1048576,0),MATCH((CUADRO!P$4&amp;$E517),'Hoja de Trabajo para listado'!$AB$151:$BA$151,0)),0)+IFERROR(INDEX('Hoja de Trabajo para listado'!$BC$155:$CB$1048576,MATCH($A517,'Hoja de Trabajo para listado'!$BC$155:$BC$1048576,0),MATCH((CUADRO!P$4&amp;$E517),'Hoja de Trabajo para listado'!$BC$151:$CB$151,0)),0)+IFERROR(INDEX('Hoja de Trabajo para listado'!$DE$153:$DG$274,MATCH($A517,'Hoja de Trabajo para listado'!$DE$153:$DE$1048576,0),MATCH((CUADRO!P$4&amp;$E517),'Hoja de Trabajo para listado'!$DE$151:$DG$151,0)),0)+IFERROR(INDEX('Hoja de Trabajo para listado'!$CD$155:$DC$1048576,MATCH($A517,'Hoja de Trabajo para listado'!$CD$155:$CD$1048576,0),MATCH((CUADRO!P$4&amp;$E517),'Hoja de Trabajo para listado'!$CD$151:$DC$151,0)),0)</f>
        <v>0</v>
      </c>
      <c r="Q517" s="241">
        <f ca="1">+IFERROR(INDEX('Hoja de Trabajo para listado'!$A$155:$Z$1048576,MATCH($A517,'Hoja de Trabajo para listado'!$A$155:$A$1048576,0),MATCH((CUADRO!Q$4&amp;$E517),'Hoja de Trabajo para listado'!$A$151:$Z$151,0)),0)+IFERROR(INDEX('Hoja de Trabajo para listado'!$AB$155:$BA$1048576,MATCH($A517,'Hoja de Trabajo para listado'!$AB$155:$AB$1048576,0),MATCH((CUADRO!Q$4&amp;$E517),'Hoja de Trabajo para listado'!$AB$151:$BA$151,0)),0)+IFERROR(INDEX('Hoja de Trabajo para listado'!$BC$155:$CB$1048576,MATCH($A517,'Hoja de Trabajo para listado'!$BC$155:$BC$1048576,0),MATCH((CUADRO!Q$4&amp;$E517),'Hoja de Trabajo para listado'!$BC$151:$CB$151,0)),0)+IFERROR(INDEX('Hoja de Trabajo para listado'!$DE$153:$DG$274,MATCH($A517,'Hoja de Trabajo para listado'!$DE$153:$DE$1048576,0),MATCH((CUADRO!Q$4&amp;$E517),'Hoja de Trabajo para listado'!$DE$151:$DG$151,0)),0)+IFERROR(INDEX('Hoja de Trabajo para listado'!$CD$155:$DC$1048576,MATCH($A517,'Hoja de Trabajo para listado'!$CD$155:$CD$1048576,0),MATCH((CUADRO!Q$4&amp;$E517),'Hoja de Trabajo para listado'!$CD$151:$DC$151,0)),0)</f>
        <v>0</v>
      </c>
      <c r="R517" s="241">
        <f t="shared" ca="1" si="14"/>
        <v>0</v>
      </c>
      <c r="S517" s="247"/>
      <c r="T517" s="241">
        <f ca="1">+T518</f>
        <v>0</v>
      </c>
      <c r="U517" s="240">
        <f t="shared" si="15"/>
        <v>1</v>
      </c>
    </row>
    <row r="518" spans="1:21" customFormat="1" ht="15" hidden="1" customHeight="1">
      <c r="A518" s="32">
        <v>1210</v>
      </c>
      <c r="B518" s="382"/>
      <c r="C518" s="245" t="str">
        <f>+VLOOKUP(A518,bd_lista!$A$3:$C$592,3,FALSE)</f>
        <v>Gobierno Autónomo Municipal de Caranavi</v>
      </c>
      <c r="D518" s="384"/>
      <c r="E518" s="242" t="s">
        <v>684</v>
      </c>
      <c r="F518" s="241">
        <f ca="1">+IFERROR(INDEX('Hoja de Trabajo para listado'!$A$155:$Z$1048576,MATCH($A518,'Hoja de Trabajo para listado'!$A$155:$A$1048576,0),MATCH((CUADRO!F$4&amp;$E518),'Hoja de Trabajo para listado'!$A$151:$Z$151,0)),0)+IFERROR(INDEX('Hoja de Trabajo para listado'!$AB$155:$BA$1048576,MATCH($A518,'Hoja de Trabajo para listado'!$AB$155:$AB$1048576,0),MATCH((CUADRO!F$4&amp;$E518),'Hoja de Trabajo para listado'!$AB$151:$BA$151,0)),0)+IFERROR(INDEX('Hoja de Trabajo para listado'!$BC$155:$CB$1048576,MATCH($A518,'Hoja de Trabajo para listado'!$BC$155:$BC$1048576,0),MATCH((CUADRO!F$4&amp;$E518),'Hoja de Trabajo para listado'!$BC$151:$CB$151,0)),0)+IFERROR(INDEX('Hoja de Trabajo para listado'!$DE$153:$DG$274,MATCH($A518,'Hoja de Trabajo para listado'!$DE$153:$DE$1048576,0),MATCH((CUADRO!F$4&amp;$E518),'Hoja de Trabajo para listado'!$DE$151:$DG$151,0)),0)+IFERROR(INDEX('Hoja de Trabajo para listado'!$CD$155:$DC$1048576,MATCH($A518,'Hoja de Trabajo para listado'!$CD$155:$CD$1048576,0),MATCH((CUADRO!F$4&amp;$E518),'Hoja de Trabajo para listado'!$CD$151:$DC$151,0)),0)</f>
        <v>0</v>
      </c>
      <c r="G518" s="241">
        <f ca="1">+IFERROR(INDEX('Hoja de Trabajo para listado'!$A$155:$Z$1048576,MATCH($A518,'Hoja de Trabajo para listado'!$A$155:$A$1048576,0),MATCH((CUADRO!G$4&amp;$E518),'Hoja de Trabajo para listado'!$A$151:$Z$151,0)),0)+IFERROR(INDEX('Hoja de Trabajo para listado'!$AB$155:$BA$1048576,MATCH($A518,'Hoja de Trabajo para listado'!$AB$155:$AB$1048576,0),MATCH((CUADRO!G$4&amp;$E518),'Hoja de Trabajo para listado'!$AB$151:$BA$151,0)),0)+IFERROR(INDEX('Hoja de Trabajo para listado'!$BC$155:$CB$1048576,MATCH($A518,'Hoja de Trabajo para listado'!$BC$155:$BC$1048576,0),MATCH((CUADRO!G$4&amp;$E518),'Hoja de Trabajo para listado'!$BC$151:$CB$151,0)),0)+IFERROR(INDEX('Hoja de Trabajo para listado'!$DE$153:$DG$274,MATCH($A518,'Hoja de Trabajo para listado'!$DE$153:$DE$1048576,0),MATCH((CUADRO!G$4&amp;$E518),'Hoja de Trabajo para listado'!$DE$151:$DG$151,0)),0)+IFERROR(INDEX('Hoja de Trabajo para listado'!$CD$155:$DC$1048576,MATCH($A518,'Hoja de Trabajo para listado'!$CD$155:$CD$1048576,0),MATCH((CUADRO!G$4&amp;$E518),'Hoja de Trabajo para listado'!$CD$151:$DC$151,0)),0)</f>
        <v>0</v>
      </c>
      <c r="H518" s="241">
        <f ca="1">+IFERROR(INDEX('Hoja de Trabajo para listado'!$A$155:$Z$1048576,MATCH($A518,'Hoja de Trabajo para listado'!$A$155:$A$1048576,0),MATCH((CUADRO!H$4&amp;$E518),'Hoja de Trabajo para listado'!$A$151:$Z$151,0)),0)+IFERROR(INDEX('Hoja de Trabajo para listado'!$AB$155:$BA$1048576,MATCH($A518,'Hoja de Trabajo para listado'!$AB$155:$AB$1048576,0),MATCH((CUADRO!H$4&amp;$E518),'Hoja de Trabajo para listado'!$AB$151:$BA$151,0)),0)+IFERROR(INDEX('Hoja de Trabajo para listado'!$BC$155:$CB$1048576,MATCH($A518,'Hoja de Trabajo para listado'!$BC$155:$BC$1048576,0),MATCH((CUADRO!H$4&amp;$E518),'Hoja de Trabajo para listado'!$BC$151:$CB$151,0)),0)+IFERROR(INDEX('Hoja de Trabajo para listado'!$DE$153:$DG$274,MATCH($A518,'Hoja de Trabajo para listado'!$DE$153:$DE$1048576,0),MATCH((CUADRO!H$4&amp;$E518),'Hoja de Trabajo para listado'!$DE$151:$DG$151,0)),0)+IFERROR(INDEX('Hoja de Trabajo para listado'!$CD$155:$DC$1048576,MATCH($A518,'Hoja de Trabajo para listado'!$CD$155:$CD$1048576,0),MATCH((CUADRO!H$4&amp;$E518),'Hoja de Trabajo para listado'!$CD$151:$DC$151,0)),0)</f>
        <v>0</v>
      </c>
      <c r="I518" s="241">
        <f ca="1">+IFERROR(INDEX('Hoja de Trabajo para listado'!$A$155:$Z$1048576,MATCH($A518,'Hoja de Trabajo para listado'!$A$155:$A$1048576,0),MATCH((CUADRO!I$4&amp;$E518),'Hoja de Trabajo para listado'!$A$151:$Z$151,0)),0)+IFERROR(INDEX('Hoja de Trabajo para listado'!$AB$155:$BA$1048576,MATCH($A518,'Hoja de Trabajo para listado'!$AB$155:$AB$1048576,0),MATCH((CUADRO!I$4&amp;$E518),'Hoja de Trabajo para listado'!$AB$151:$BA$151,0)),0)+IFERROR(INDEX('Hoja de Trabajo para listado'!$BC$155:$CB$1048576,MATCH($A518,'Hoja de Trabajo para listado'!$BC$155:$BC$1048576,0),MATCH((CUADRO!I$4&amp;$E518),'Hoja de Trabajo para listado'!$BC$151:$CB$151,0)),0)+IFERROR(INDEX('Hoja de Trabajo para listado'!$DE$153:$DG$274,MATCH($A518,'Hoja de Trabajo para listado'!$DE$153:$DE$1048576,0),MATCH((CUADRO!I$4&amp;$E518),'Hoja de Trabajo para listado'!$DE$151:$DG$151,0)),0)+IFERROR(INDEX('Hoja de Trabajo para listado'!$CD$155:$DC$1048576,MATCH($A518,'Hoja de Trabajo para listado'!$CD$155:$CD$1048576,0),MATCH((CUADRO!I$4&amp;$E518),'Hoja de Trabajo para listado'!$CD$151:$DC$151,0)),0)</f>
        <v>0</v>
      </c>
      <c r="J518" s="241">
        <f ca="1">+IFERROR(INDEX('Hoja de Trabajo para listado'!$A$155:$Z$1048576,MATCH($A518,'Hoja de Trabajo para listado'!$A$155:$A$1048576,0),MATCH((CUADRO!J$4&amp;$E518),'Hoja de Trabajo para listado'!$A$151:$Z$151,0)),0)+IFERROR(INDEX('Hoja de Trabajo para listado'!$AB$155:$BA$1048576,MATCH($A518,'Hoja de Trabajo para listado'!$AB$155:$AB$1048576,0),MATCH((CUADRO!J$4&amp;$E518),'Hoja de Trabajo para listado'!$AB$151:$BA$151,0)),0)+IFERROR(INDEX('Hoja de Trabajo para listado'!$BC$155:$CB$1048576,MATCH($A518,'Hoja de Trabajo para listado'!$BC$155:$BC$1048576,0),MATCH((CUADRO!J$4&amp;$E518),'Hoja de Trabajo para listado'!$BC$151:$CB$151,0)),0)+IFERROR(INDEX('Hoja de Trabajo para listado'!$DE$153:$DG$274,MATCH($A518,'Hoja de Trabajo para listado'!$DE$153:$DE$1048576,0),MATCH((CUADRO!J$4&amp;$E518),'Hoja de Trabajo para listado'!$DE$151:$DG$151,0)),0)+IFERROR(INDEX('Hoja de Trabajo para listado'!$CD$155:$DC$1048576,MATCH($A518,'Hoja de Trabajo para listado'!$CD$155:$CD$1048576,0),MATCH((CUADRO!J$4&amp;$E518),'Hoja de Trabajo para listado'!$CD$151:$DC$151,0)),0)</f>
        <v>0</v>
      </c>
      <c r="K518" s="241">
        <f ca="1">+IFERROR(INDEX('Hoja de Trabajo para listado'!$A$155:$Z$1048576,MATCH($A518,'Hoja de Trabajo para listado'!$A$155:$A$1048576,0),MATCH((CUADRO!K$4&amp;$E518),'Hoja de Trabajo para listado'!$A$151:$Z$151,0)),0)+IFERROR(INDEX('Hoja de Trabajo para listado'!$AB$155:$BA$1048576,MATCH($A518,'Hoja de Trabajo para listado'!$AB$155:$AB$1048576,0),MATCH((CUADRO!K$4&amp;$E518),'Hoja de Trabajo para listado'!$AB$151:$BA$151,0)),0)+IFERROR(INDEX('Hoja de Trabajo para listado'!$BC$155:$CB$1048576,MATCH($A518,'Hoja de Trabajo para listado'!$BC$155:$BC$1048576,0),MATCH((CUADRO!K$4&amp;$E518),'Hoja de Trabajo para listado'!$BC$151:$CB$151,0)),0)+IFERROR(INDEX('Hoja de Trabajo para listado'!$DE$153:$DG$274,MATCH($A518,'Hoja de Trabajo para listado'!$DE$153:$DE$1048576,0),MATCH((CUADRO!K$4&amp;$E518),'Hoja de Trabajo para listado'!$DE$151:$DG$151,0)),0)+IFERROR(INDEX('Hoja de Trabajo para listado'!$CD$155:$DC$1048576,MATCH($A518,'Hoja de Trabajo para listado'!$CD$155:$CD$1048576,0),MATCH((CUADRO!K$4&amp;$E518),'Hoja de Trabajo para listado'!$CD$151:$DC$151,0)),0)</f>
        <v>0</v>
      </c>
      <c r="L518" s="241">
        <f ca="1">+IFERROR(INDEX('Hoja de Trabajo para listado'!$A$155:$Z$1048576,MATCH($A518,'Hoja de Trabajo para listado'!$A$155:$A$1048576,0),MATCH((CUADRO!L$4&amp;$E518),'Hoja de Trabajo para listado'!$A$151:$Z$151,0)),0)+IFERROR(INDEX('Hoja de Trabajo para listado'!$AB$155:$BA$1048576,MATCH($A518,'Hoja de Trabajo para listado'!$AB$155:$AB$1048576,0),MATCH((CUADRO!L$4&amp;$E518),'Hoja de Trabajo para listado'!$AB$151:$BA$151,0)),0)+IFERROR(INDEX('Hoja de Trabajo para listado'!$BC$155:$CB$1048576,MATCH($A518,'Hoja de Trabajo para listado'!$BC$155:$BC$1048576,0),MATCH((CUADRO!L$4&amp;$E518),'Hoja de Trabajo para listado'!$BC$151:$CB$151,0)),0)+IFERROR(INDEX('Hoja de Trabajo para listado'!$DE$153:$DG$274,MATCH($A518,'Hoja de Trabajo para listado'!$DE$153:$DE$1048576,0),MATCH((CUADRO!L$4&amp;$E518),'Hoja de Trabajo para listado'!$DE$151:$DG$151,0)),0)+IFERROR(INDEX('Hoja de Trabajo para listado'!$CD$155:$DC$1048576,MATCH($A518,'Hoja de Trabajo para listado'!$CD$155:$CD$1048576,0),MATCH((CUADRO!L$4&amp;$E518),'Hoja de Trabajo para listado'!$CD$151:$DC$151,0)),0)</f>
        <v>0</v>
      </c>
      <c r="M518" s="241">
        <f ca="1">+IFERROR(INDEX('Hoja de Trabajo para listado'!$A$155:$Z$1048576,MATCH($A518,'Hoja de Trabajo para listado'!$A$155:$A$1048576,0),MATCH((CUADRO!M$4&amp;$E518),'Hoja de Trabajo para listado'!$A$151:$Z$151,0)),0)+IFERROR(INDEX('Hoja de Trabajo para listado'!$AB$155:$BA$1048576,MATCH($A518,'Hoja de Trabajo para listado'!$AB$155:$AB$1048576,0),MATCH((CUADRO!M$4&amp;$E518),'Hoja de Trabajo para listado'!$AB$151:$BA$151,0)),0)+IFERROR(INDEX('Hoja de Trabajo para listado'!$BC$155:$CB$1048576,MATCH($A518,'Hoja de Trabajo para listado'!$BC$155:$BC$1048576,0),MATCH((CUADRO!M$4&amp;$E518),'Hoja de Trabajo para listado'!$BC$151:$CB$151,0)),0)+IFERROR(INDEX('Hoja de Trabajo para listado'!$DE$153:$DG$274,MATCH($A518,'Hoja de Trabajo para listado'!$DE$153:$DE$1048576,0),MATCH((CUADRO!M$4&amp;$E518),'Hoja de Trabajo para listado'!$DE$151:$DG$151,0)),0)+IFERROR(INDEX('Hoja de Trabajo para listado'!$CD$155:$DC$1048576,MATCH($A518,'Hoja de Trabajo para listado'!$CD$155:$CD$1048576,0),MATCH((CUADRO!M$4&amp;$E518),'Hoja de Trabajo para listado'!$CD$151:$DC$151,0)),0)</f>
        <v>0</v>
      </c>
      <c r="N518" s="241">
        <f ca="1">+IFERROR(INDEX('Hoja de Trabajo para listado'!$A$155:$Z$1048576,MATCH($A518,'Hoja de Trabajo para listado'!$A$155:$A$1048576,0),MATCH((CUADRO!N$4&amp;$E518),'Hoja de Trabajo para listado'!$A$151:$Z$151,0)),0)+IFERROR(INDEX('Hoja de Trabajo para listado'!$AB$155:$BA$1048576,MATCH($A518,'Hoja de Trabajo para listado'!$AB$155:$AB$1048576,0),MATCH((CUADRO!N$4&amp;$E518),'Hoja de Trabajo para listado'!$AB$151:$BA$151,0)),0)+IFERROR(INDEX('Hoja de Trabajo para listado'!$BC$155:$CB$1048576,MATCH($A518,'Hoja de Trabajo para listado'!$BC$155:$BC$1048576,0),MATCH((CUADRO!N$4&amp;$E518),'Hoja de Trabajo para listado'!$BC$151:$CB$151,0)),0)+IFERROR(INDEX('Hoja de Trabajo para listado'!$DE$153:$DG$274,MATCH($A518,'Hoja de Trabajo para listado'!$DE$153:$DE$1048576,0),MATCH((CUADRO!N$4&amp;$E518),'Hoja de Trabajo para listado'!$DE$151:$DG$151,0)),0)+IFERROR(INDEX('Hoja de Trabajo para listado'!$CD$155:$DC$1048576,MATCH($A518,'Hoja de Trabajo para listado'!$CD$155:$CD$1048576,0),MATCH((CUADRO!N$4&amp;$E518),'Hoja de Trabajo para listado'!$CD$151:$DC$151,0)),0)</f>
        <v>0</v>
      </c>
      <c r="O518" s="241">
        <f ca="1">+IFERROR(INDEX('Hoja de Trabajo para listado'!$A$155:$Z$1048576,MATCH($A518,'Hoja de Trabajo para listado'!$A$155:$A$1048576,0),MATCH((CUADRO!O$4&amp;$E518),'Hoja de Trabajo para listado'!$A$151:$Z$151,0)),0)+IFERROR(INDEX('Hoja de Trabajo para listado'!$AB$155:$BA$1048576,MATCH($A518,'Hoja de Trabajo para listado'!$AB$155:$AB$1048576,0),MATCH((CUADRO!O$4&amp;$E518),'Hoja de Trabajo para listado'!$AB$151:$BA$151,0)),0)+IFERROR(INDEX('Hoja de Trabajo para listado'!$BC$155:$CB$1048576,MATCH($A518,'Hoja de Trabajo para listado'!$BC$155:$BC$1048576,0),MATCH((CUADRO!O$4&amp;$E518),'Hoja de Trabajo para listado'!$BC$151:$CB$151,0)),0)+IFERROR(INDEX('Hoja de Trabajo para listado'!$DE$153:$DG$274,MATCH($A518,'Hoja de Trabajo para listado'!$DE$153:$DE$1048576,0),MATCH((CUADRO!O$4&amp;$E518),'Hoja de Trabajo para listado'!$DE$151:$DG$151,0)),0)+IFERROR(INDEX('Hoja de Trabajo para listado'!$CD$155:$DC$1048576,MATCH($A518,'Hoja de Trabajo para listado'!$CD$155:$CD$1048576,0),MATCH((CUADRO!O$4&amp;$E518),'Hoja de Trabajo para listado'!$CD$151:$DC$151,0)),0)</f>
        <v>0</v>
      </c>
      <c r="P518" s="241">
        <f ca="1">+IFERROR(INDEX('Hoja de Trabajo para listado'!$A$155:$Z$1048576,MATCH($A518,'Hoja de Trabajo para listado'!$A$155:$A$1048576,0),MATCH((CUADRO!P$4&amp;$E518),'Hoja de Trabajo para listado'!$A$151:$Z$151,0)),0)+IFERROR(INDEX('Hoja de Trabajo para listado'!$AB$155:$BA$1048576,MATCH($A518,'Hoja de Trabajo para listado'!$AB$155:$AB$1048576,0),MATCH((CUADRO!P$4&amp;$E518),'Hoja de Trabajo para listado'!$AB$151:$BA$151,0)),0)+IFERROR(INDEX('Hoja de Trabajo para listado'!$BC$155:$CB$1048576,MATCH($A518,'Hoja de Trabajo para listado'!$BC$155:$BC$1048576,0),MATCH((CUADRO!P$4&amp;$E518),'Hoja de Trabajo para listado'!$BC$151:$CB$151,0)),0)+IFERROR(INDEX('Hoja de Trabajo para listado'!$DE$153:$DG$274,MATCH($A518,'Hoja de Trabajo para listado'!$DE$153:$DE$1048576,0),MATCH((CUADRO!P$4&amp;$E518),'Hoja de Trabajo para listado'!$DE$151:$DG$151,0)),0)+IFERROR(INDEX('Hoja de Trabajo para listado'!$CD$155:$DC$1048576,MATCH($A518,'Hoja de Trabajo para listado'!$CD$155:$CD$1048576,0),MATCH((CUADRO!P$4&amp;$E518),'Hoja de Trabajo para listado'!$CD$151:$DC$151,0)),0)</f>
        <v>0</v>
      </c>
      <c r="Q518" s="241">
        <f ca="1">+IFERROR(INDEX('Hoja de Trabajo para listado'!$A$155:$Z$1048576,MATCH($A518,'Hoja de Trabajo para listado'!$A$155:$A$1048576,0),MATCH((CUADRO!Q$4&amp;$E518),'Hoja de Trabajo para listado'!$A$151:$Z$151,0)),0)+IFERROR(INDEX('Hoja de Trabajo para listado'!$AB$155:$BA$1048576,MATCH($A518,'Hoja de Trabajo para listado'!$AB$155:$AB$1048576,0),MATCH((CUADRO!Q$4&amp;$E518),'Hoja de Trabajo para listado'!$AB$151:$BA$151,0)),0)+IFERROR(INDEX('Hoja de Trabajo para listado'!$BC$155:$CB$1048576,MATCH($A518,'Hoja de Trabajo para listado'!$BC$155:$BC$1048576,0),MATCH((CUADRO!Q$4&amp;$E518),'Hoja de Trabajo para listado'!$BC$151:$CB$151,0)),0)+IFERROR(INDEX('Hoja de Trabajo para listado'!$DE$153:$DG$274,MATCH($A518,'Hoja de Trabajo para listado'!$DE$153:$DE$1048576,0),MATCH((CUADRO!Q$4&amp;$E518),'Hoja de Trabajo para listado'!$DE$151:$DG$151,0)),0)+IFERROR(INDEX('Hoja de Trabajo para listado'!$CD$155:$DC$1048576,MATCH($A518,'Hoja de Trabajo para listado'!$CD$155:$CD$1048576,0),MATCH((CUADRO!Q$4&amp;$E518),'Hoja de Trabajo para listado'!$CD$151:$DC$151,0)),0)</f>
        <v>0</v>
      </c>
      <c r="R518" s="241">
        <f t="shared" ca="1" si="14"/>
        <v>0</v>
      </c>
      <c r="S518" s="247">
        <f ca="1">+R517+R518</f>
        <v>0</v>
      </c>
      <c r="T518" s="241">
        <f ca="1">+S518</f>
        <v>0</v>
      </c>
      <c r="U518" s="240">
        <f t="shared" si="15"/>
        <v>2</v>
      </c>
    </row>
    <row r="519" spans="1:21" customFormat="1" ht="15" hidden="1" customHeight="1">
      <c r="A519" s="32">
        <v>1211</v>
      </c>
      <c r="B519" s="381">
        <f>+A519</f>
        <v>1211</v>
      </c>
      <c r="C519" s="245" t="str">
        <f>+VLOOKUP(A519,bd_lista!$A$3:$C$592,3,FALSE)</f>
        <v>Gobierno Autónomo Municipal de Sica Sica (Villa Aroma)</v>
      </c>
      <c r="D519" s="383" t="str">
        <f>+C519</f>
        <v>Gobierno Autónomo Municipal de Sica Sica (Villa Aroma)</v>
      </c>
      <c r="E519" s="240" t="s">
        <v>683</v>
      </c>
      <c r="F519" s="241">
        <f ca="1">+IFERROR(INDEX('Hoja de Trabajo para listado'!$A$155:$Z$1048576,MATCH($A519,'Hoja de Trabajo para listado'!$A$155:$A$1048576,0),MATCH((CUADRO!F$4&amp;$E519),'Hoja de Trabajo para listado'!$A$151:$Z$151,0)),0)+IFERROR(INDEX('Hoja de Trabajo para listado'!$AB$155:$BA$1048576,MATCH($A519,'Hoja de Trabajo para listado'!$AB$155:$AB$1048576,0),MATCH((CUADRO!F$4&amp;$E519),'Hoja de Trabajo para listado'!$AB$151:$BA$151,0)),0)+IFERROR(INDEX('Hoja de Trabajo para listado'!$BC$155:$CB$1048576,MATCH($A519,'Hoja de Trabajo para listado'!$BC$155:$BC$1048576,0),MATCH((CUADRO!F$4&amp;$E519),'Hoja de Trabajo para listado'!$BC$151:$CB$151,0)),0)+IFERROR(INDEX('Hoja de Trabajo para listado'!$DE$153:$DG$274,MATCH($A519,'Hoja de Trabajo para listado'!$DE$153:$DE$1048576,0),MATCH((CUADRO!F$4&amp;$E519),'Hoja de Trabajo para listado'!$DE$151:$DG$151,0)),0)+IFERROR(INDEX('Hoja de Trabajo para listado'!$CD$155:$DC$1048576,MATCH($A519,'Hoja de Trabajo para listado'!$CD$155:$CD$1048576,0),MATCH((CUADRO!F$4&amp;$E519),'Hoja de Trabajo para listado'!$CD$151:$DC$151,0)),0)</f>
        <v>0</v>
      </c>
      <c r="G519" s="241">
        <f ca="1">+IFERROR(INDEX('Hoja de Trabajo para listado'!$A$155:$Z$1048576,MATCH($A519,'Hoja de Trabajo para listado'!$A$155:$A$1048576,0),MATCH((CUADRO!G$4&amp;$E519),'Hoja de Trabajo para listado'!$A$151:$Z$151,0)),0)+IFERROR(INDEX('Hoja de Trabajo para listado'!$AB$155:$BA$1048576,MATCH($A519,'Hoja de Trabajo para listado'!$AB$155:$AB$1048576,0),MATCH((CUADRO!G$4&amp;$E519),'Hoja de Trabajo para listado'!$AB$151:$BA$151,0)),0)+IFERROR(INDEX('Hoja de Trabajo para listado'!$BC$155:$CB$1048576,MATCH($A519,'Hoja de Trabajo para listado'!$BC$155:$BC$1048576,0),MATCH((CUADRO!G$4&amp;$E519),'Hoja de Trabajo para listado'!$BC$151:$CB$151,0)),0)+IFERROR(INDEX('Hoja de Trabajo para listado'!$DE$153:$DG$274,MATCH($A519,'Hoja de Trabajo para listado'!$DE$153:$DE$1048576,0),MATCH((CUADRO!G$4&amp;$E519),'Hoja de Trabajo para listado'!$DE$151:$DG$151,0)),0)+IFERROR(INDEX('Hoja de Trabajo para listado'!$CD$155:$DC$1048576,MATCH($A519,'Hoja de Trabajo para listado'!$CD$155:$CD$1048576,0),MATCH((CUADRO!G$4&amp;$E519),'Hoja de Trabajo para listado'!$CD$151:$DC$151,0)),0)</f>
        <v>0</v>
      </c>
      <c r="H519" s="241">
        <f ca="1">+IFERROR(INDEX('Hoja de Trabajo para listado'!$A$155:$Z$1048576,MATCH($A519,'Hoja de Trabajo para listado'!$A$155:$A$1048576,0),MATCH((CUADRO!H$4&amp;$E519),'Hoja de Trabajo para listado'!$A$151:$Z$151,0)),0)+IFERROR(INDEX('Hoja de Trabajo para listado'!$AB$155:$BA$1048576,MATCH($A519,'Hoja de Trabajo para listado'!$AB$155:$AB$1048576,0),MATCH((CUADRO!H$4&amp;$E519),'Hoja de Trabajo para listado'!$AB$151:$BA$151,0)),0)+IFERROR(INDEX('Hoja de Trabajo para listado'!$BC$155:$CB$1048576,MATCH($A519,'Hoja de Trabajo para listado'!$BC$155:$BC$1048576,0),MATCH((CUADRO!H$4&amp;$E519),'Hoja de Trabajo para listado'!$BC$151:$CB$151,0)),0)+IFERROR(INDEX('Hoja de Trabajo para listado'!$DE$153:$DG$274,MATCH($A519,'Hoja de Trabajo para listado'!$DE$153:$DE$1048576,0),MATCH((CUADRO!H$4&amp;$E519),'Hoja de Trabajo para listado'!$DE$151:$DG$151,0)),0)+IFERROR(INDEX('Hoja de Trabajo para listado'!$CD$155:$DC$1048576,MATCH($A519,'Hoja de Trabajo para listado'!$CD$155:$CD$1048576,0),MATCH((CUADRO!H$4&amp;$E519),'Hoja de Trabajo para listado'!$CD$151:$DC$151,0)),0)</f>
        <v>0</v>
      </c>
      <c r="I519" s="241">
        <f ca="1">+IFERROR(INDEX('Hoja de Trabajo para listado'!$A$155:$Z$1048576,MATCH($A519,'Hoja de Trabajo para listado'!$A$155:$A$1048576,0),MATCH((CUADRO!I$4&amp;$E519),'Hoja de Trabajo para listado'!$A$151:$Z$151,0)),0)+IFERROR(INDEX('Hoja de Trabajo para listado'!$AB$155:$BA$1048576,MATCH($A519,'Hoja de Trabajo para listado'!$AB$155:$AB$1048576,0),MATCH((CUADRO!I$4&amp;$E519),'Hoja de Trabajo para listado'!$AB$151:$BA$151,0)),0)+IFERROR(INDEX('Hoja de Trabajo para listado'!$BC$155:$CB$1048576,MATCH($A519,'Hoja de Trabajo para listado'!$BC$155:$BC$1048576,0),MATCH((CUADRO!I$4&amp;$E519),'Hoja de Trabajo para listado'!$BC$151:$CB$151,0)),0)+IFERROR(INDEX('Hoja de Trabajo para listado'!$DE$153:$DG$274,MATCH($A519,'Hoja de Trabajo para listado'!$DE$153:$DE$1048576,0),MATCH((CUADRO!I$4&amp;$E519),'Hoja de Trabajo para listado'!$DE$151:$DG$151,0)),0)+IFERROR(INDEX('Hoja de Trabajo para listado'!$CD$155:$DC$1048576,MATCH($A519,'Hoja de Trabajo para listado'!$CD$155:$CD$1048576,0),MATCH((CUADRO!I$4&amp;$E519),'Hoja de Trabajo para listado'!$CD$151:$DC$151,0)),0)</f>
        <v>0</v>
      </c>
      <c r="J519" s="241">
        <f ca="1">+IFERROR(INDEX('Hoja de Trabajo para listado'!$A$155:$Z$1048576,MATCH($A519,'Hoja de Trabajo para listado'!$A$155:$A$1048576,0),MATCH((CUADRO!J$4&amp;$E519),'Hoja de Trabajo para listado'!$A$151:$Z$151,0)),0)+IFERROR(INDEX('Hoja de Trabajo para listado'!$AB$155:$BA$1048576,MATCH($A519,'Hoja de Trabajo para listado'!$AB$155:$AB$1048576,0),MATCH((CUADRO!J$4&amp;$E519),'Hoja de Trabajo para listado'!$AB$151:$BA$151,0)),0)+IFERROR(INDEX('Hoja de Trabajo para listado'!$BC$155:$CB$1048576,MATCH($A519,'Hoja de Trabajo para listado'!$BC$155:$BC$1048576,0),MATCH((CUADRO!J$4&amp;$E519),'Hoja de Trabajo para listado'!$BC$151:$CB$151,0)),0)+IFERROR(INDEX('Hoja de Trabajo para listado'!$DE$153:$DG$274,MATCH($A519,'Hoja de Trabajo para listado'!$DE$153:$DE$1048576,0),MATCH((CUADRO!J$4&amp;$E519),'Hoja de Trabajo para listado'!$DE$151:$DG$151,0)),0)+IFERROR(INDEX('Hoja de Trabajo para listado'!$CD$155:$DC$1048576,MATCH($A519,'Hoja de Trabajo para listado'!$CD$155:$CD$1048576,0),MATCH((CUADRO!J$4&amp;$E519),'Hoja de Trabajo para listado'!$CD$151:$DC$151,0)),0)</f>
        <v>0</v>
      </c>
      <c r="K519" s="241">
        <f ca="1">+IFERROR(INDEX('Hoja de Trabajo para listado'!$A$155:$Z$1048576,MATCH($A519,'Hoja de Trabajo para listado'!$A$155:$A$1048576,0),MATCH((CUADRO!K$4&amp;$E519),'Hoja de Trabajo para listado'!$A$151:$Z$151,0)),0)+IFERROR(INDEX('Hoja de Trabajo para listado'!$AB$155:$BA$1048576,MATCH($A519,'Hoja de Trabajo para listado'!$AB$155:$AB$1048576,0),MATCH((CUADRO!K$4&amp;$E519),'Hoja de Trabajo para listado'!$AB$151:$BA$151,0)),0)+IFERROR(INDEX('Hoja de Trabajo para listado'!$BC$155:$CB$1048576,MATCH($A519,'Hoja de Trabajo para listado'!$BC$155:$BC$1048576,0),MATCH((CUADRO!K$4&amp;$E519),'Hoja de Trabajo para listado'!$BC$151:$CB$151,0)),0)+IFERROR(INDEX('Hoja de Trabajo para listado'!$DE$153:$DG$274,MATCH($A519,'Hoja de Trabajo para listado'!$DE$153:$DE$1048576,0),MATCH((CUADRO!K$4&amp;$E519),'Hoja de Trabajo para listado'!$DE$151:$DG$151,0)),0)+IFERROR(INDEX('Hoja de Trabajo para listado'!$CD$155:$DC$1048576,MATCH($A519,'Hoja de Trabajo para listado'!$CD$155:$CD$1048576,0),MATCH((CUADRO!K$4&amp;$E519),'Hoja de Trabajo para listado'!$CD$151:$DC$151,0)),0)</f>
        <v>0</v>
      </c>
      <c r="L519" s="241">
        <f ca="1">+IFERROR(INDEX('Hoja de Trabajo para listado'!$A$155:$Z$1048576,MATCH($A519,'Hoja de Trabajo para listado'!$A$155:$A$1048576,0),MATCH((CUADRO!L$4&amp;$E519),'Hoja de Trabajo para listado'!$A$151:$Z$151,0)),0)+IFERROR(INDEX('Hoja de Trabajo para listado'!$AB$155:$BA$1048576,MATCH($A519,'Hoja de Trabajo para listado'!$AB$155:$AB$1048576,0),MATCH((CUADRO!L$4&amp;$E519),'Hoja de Trabajo para listado'!$AB$151:$BA$151,0)),0)+IFERROR(INDEX('Hoja de Trabajo para listado'!$BC$155:$CB$1048576,MATCH($A519,'Hoja de Trabajo para listado'!$BC$155:$BC$1048576,0),MATCH((CUADRO!L$4&amp;$E519),'Hoja de Trabajo para listado'!$BC$151:$CB$151,0)),0)+IFERROR(INDEX('Hoja de Trabajo para listado'!$DE$153:$DG$274,MATCH($A519,'Hoja de Trabajo para listado'!$DE$153:$DE$1048576,0),MATCH((CUADRO!L$4&amp;$E519),'Hoja de Trabajo para listado'!$DE$151:$DG$151,0)),0)+IFERROR(INDEX('Hoja de Trabajo para listado'!$CD$155:$DC$1048576,MATCH($A519,'Hoja de Trabajo para listado'!$CD$155:$CD$1048576,0),MATCH((CUADRO!L$4&amp;$E519),'Hoja de Trabajo para listado'!$CD$151:$DC$151,0)),0)</f>
        <v>0</v>
      </c>
      <c r="M519" s="241">
        <f ca="1">+IFERROR(INDEX('Hoja de Trabajo para listado'!$A$155:$Z$1048576,MATCH($A519,'Hoja de Trabajo para listado'!$A$155:$A$1048576,0),MATCH((CUADRO!M$4&amp;$E519),'Hoja de Trabajo para listado'!$A$151:$Z$151,0)),0)+IFERROR(INDEX('Hoja de Trabajo para listado'!$AB$155:$BA$1048576,MATCH($A519,'Hoja de Trabajo para listado'!$AB$155:$AB$1048576,0),MATCH((CUADRO!M$4&amp;$E519),'Hoja de Trabajo para listado'!$AB$151:$BA$151,0)),0)+IFERROR(INDEX('Hoja de Trabajo para listado'!$BC$155:$CB$1048576,MATCH($A519,'Hoja de Trabajo para listado'!$BC$155:$BC$1048576,0),MATCH((CUADRO!M$4&amp;$E519),'Hoja de Trabajo para listado'!$BC$151:$CB$151,0)),0)+IFERROR(INDEX('Hoja de Trabajo para listado'!$DE$153:$DG$274,MATCH($A519,'Hoja de Trabajo para listado'!$DE$153:$DE$1048576,0),MATCH((CUADRO!M$4&amp;$E519),'Hoja de Trabajo para listado'!$DE$151:$DG$151,0)),0)+IFERROR(INDEX('Hoja de Trabajo para listado'!$CD$155:$DC$1048576,MATCH($A519,'Hoja de Trabajo para listado'!$CD$155:$CD$1048576,0),MATCH((CUADRO!M$4&amp;$E519),'Hoja de Trabajo para listado'!$CD$151:$DC$151,0)),0)</f>
        <v>0</v>
      </c>
      <c r="N519" s="241">
        <f ca="1">+IFERROR(INDEX('Hoja de Trabajo para listado'!$A$155:$Z$1048576,MATCH($A519,'Hoja de Trabajo para listado'!$A$155:$A$1048576,0),MATCH((CUADRO!N$4&amp;$E519),'Hoja de Trabajo para listado'!$A$151:$Z$151,0)),0)+IFERROR(INDEX('Hoja de Trabajo para listado'!$AB$155:$BA$1048576,MATCH($A519,'Hoja de Trabajo para listado'!$AB$155:$AB$1048576,0),MATCH((CUADRO!N$4&amp;$E519),'Hoja de Trabajo para listado'!$AB$151:$BA$151,0)),0)+IFERROR(INDEX('Hoja de Trabajo para listado'!$BC$155:$CB$1048576,MATCH($A519,'Hoja de Trabajo para listado'!$BC$155:$BC$1048576,0),MATCH((CUADRO!N$4&amp;$E519),'Hoja de Trabajo para listado'!$BC$151:$CB$151,0)),0)+IFERROR(INDEX('Hoja de Trabajo para listado'!$DE$153:$DG$274,MATCH($A519,'Hoja de Trabajo para listado'!$DE$153:$DE$1048576,0),MATCH((CUADRO!N$4&amp;$E519),'Hoja de Trabajo para listado'!$DE$151:$DG$151,0)),0)+IFERROR(INDEX('Hoja de Trabajo para listado'!$CD$155:$DC$1048576,MATCH($A519,'Hoja de Trabajo para listado'!$CD$155:$CD$1048576,0),MATCH((CUADRO!N$4&amp;$E519),'Hoja de Trabajo para listado'!$CD$151:$DC$151,0)),0)</f>
        <v>0</v>
      </c>
      <c r="O519" s="241">
        <f ca="1">+IFERROR(INDEX('Hoja de Trabajo para listado'!$A$155:$Z$1048576,MATCH($A519,'Hoja de Trabajo para listado'!$A$155:$A$1048576,0),MATCH((CUADRO!O$4&amp;$E519),'Hoja de Trabajo para listado'!$A$151:$Z$151,0)),0)+IFERROR(INDEX('Hoja de Trabajo para listado'!$AB$155:$BA$1048576,MATCH($A519,'Hoja de Trabajo para listado'!$AB$155:$AB$1048576,0),MATCH((CUADRO!O$4&amp;$E519),'Hoja de Trabajo para listado'!$AB$151:$BA$151,0)),0)+IFERROR(INDEX('Hoja de Trabajo para listado'!$BC$155:$CB$1048576,MATCH($A519,'Hoja de Trabajo para listado'!$BC$155:$BC$1048576,0),MATCH((CUADRO!O$4&amp;$E519),'Hoja de Trabajo para listado'!$BC$151:$CB$151,0)),0)+IFERROR(INDEX('Hoja de Trabajo para listado'!$DE$153:$DG$274,MATCH($A519,'Hoja de Trabajo para listado'!$DE$153:$DE$1048576,0),MATCH((CUADRO!O$4&amp;$E519),'Hoja de Trabajo para listado'!$DE$151:$DG$151,0)),0)+IFERROR(INDEX('Hoja de Trabajo para listado'!$CD$155:$DC$1048576,MATCH($A519,'Hoja de Trabajo para listado'!$CD$155:$CD$1048576,0),MATCH((CUADRO!O$4&amp;$E519),'Hoja de Trabajo para listado'!$CD$151:$DC$151,0)),0)</f>
        <v>0</v>
      </c>
      <c r="P519" s="241">
        <f ca="1">+IFERROR(INDEX('Hoja de Trabajo para listado'!$A$155:$Z$1048576,MATCH($A519,'Hoja de Trabajo para listado'!$A$155:$A$1048576,0),MATCH((CUADRO!P$4&amp;$E519),'Hoja de Trabajo para listado'!$A$151:$Z$151,0)),0)+IFERROR(INDEX('Hoja de Trabajo para listado'!$AB$155:$BA$1048576,MATCH($A519,'Hoja de Trabajo para listado'!$AB$155:$AB$1048576,0),MATCH((CUADRO!P$4&amp;$E519),'Hoja de Trabajo para listado'!$AB$151:$BA$151,0)),0)+IFERROR(INDEX('Hoja de Trabajo para listado'!$BC$155:$CB$1048576,MATCH($A519,'Hoja de Trabajo para listado'!$BC$155:$BC$1048576,0),MATCH((CUADRO!P$4&amp;$E519),'Hoja de Trabajo para listado'!$BC$151:$CB$151,0)),0)+IFERROR(INDEX('Hoja de Trabajo para listado'!$DE$153:$DG$274,MATCH($A519,'Hoja de Trabajo para listado'!$DE$153:$DE$1048576,0),MATCH((CUADRO!P$4&amp;$E519),'Hoja de Trabajo para listado'!$DE$151:$DG$151,0)),0)+IFERROR(INDEX('Hoja de Trabajo para listado'!$CD$155:$DC$1048576,MATCH($A519,'Hoja de Trabajo para listado'!$CD$155:$CD$1048576,0),MATCH((CUADRO!P$4&amp;$E519),'Hoja de Trabajo para listado'!$CD$151:$DC$151,0)),0)</f>
        <v>0</v>
      </c>
      <c r="Q519" s="241">
        <f ca="1">+IFERROR(INDEX('Hoja de Trabajo para listado'!$A$155:$Z$1048576,MATCH($A519,'Hoja de Trabajo para listado'!$A$155:$A$1048576,0),MATCH((CUADRO!Q$4&amp;$E519),'Hoja de Trabajo para listado'!$A$151:$Z$151,0)),0)+IFERROR(INDEX('Hoja de Trabajo para listado'!$AB$155:$BA$1048576,MATCH($A519,'Hoja de Trabajo para listado'!$AB$155:$AB$1048576,0),MATCH((CUADRO!Q$4&amp;$E519),'Hoja de Trabajo para listado'!$AB$151:$BA$151,0)),0)+IFERROR(INDEX('Hoja de Trabajo para listado'!$BC$155:$CB$1048576,MATCH($A519,'Hoja de Trabajo para listado'!$BC$155:$BC$1048576,0),MATCH((CUADRO!Q$4&amp;$E519),'Hoja de Trabajo para listado'!$BC$151:$CB$151,0)),0)+IFERROR(INDEX('Hoja de Trabajo para listado'!$DE$153:$DG$274,MATCH($A519,'Hoja de Trabajo para listado'!$DE$153:$DE$1048576,0),MATCH((CUADRO!Q$4&amp;$E519),'Hoja de Trabajo para listado'!$DE$151:$DG$151,0)),0)+IFERROR(INDEX('Hoja de Trabajo para listado'!$CD$155:$DC$1048576,MATCH($A519,'Hoja de Trabajo para listado'!$CD$155:$CD$1048576,0),MATCH((CUADRO!Q$4&amp;$E519),'Hoja de Trabajo para listado'!$CD$151:$DC$151,0)),0)</f>
        <v>0</v>
      </c>
      <c r="R519" s="241">
        <f t="shared" ca="1" si="14"/>
        <v>0</v>
      </c>
      <c r="S519" s="247"/>
      <c r="T519" s="241">
        <f ca="1">+T520</f>
        <v>0</v>
      </c>
      <c r="U519" s="240">
        <f t="shared" si="15"/>
        <v>1</v>
      </c>
    </row>
    <row r="520" spans="1:21" customFormat="1" ht="15" hidden="1" customHeight="1">
      <c r="A520" s="32">
        <v>1211</v>
      </c>
      <c r="B520" s="382"/>
      <c r="C520" s="245" t="str">
        <f>+VLOOKUP(A520,bd_lista!$A$3:$C$592,3,FALSE)</f>
        <v>Gobierno Autónomo Municipal de Sica Sica (Villa Aroma)</v>
      </c>
      <c r="D520" s="384"/>
      <c r="E520" s="242" t="s">
        <v>684</v>
      </c>
      <c r="F520" s="241">
        <f ca="1">+IFERROR(INDEX('Hoja de Trabajo para listado'!$A$155:$Z$1048576,MATCH($A520,'Hoja de Trabajo para listado'!$A$155:$A$1048576,0),MATCH((CUADRO!F$4&amp;$E520),'Hoja de Trabajo para listado'!$A$151:$Z$151,0)),0)+IFERROR(INDEX('Hoja de Trabajo para listado'!$AB$155:$BA$1048576,MATCH($A520,'Hoja de Trabajo para listado'!$AB$155:$AB$1048576,0),MATCH((CUADRO!F$4&amp;$E520),'Hoja de Trabajo para listado'!$AB$151:$BA$151,0)),0)+IFERROR(INDEX('Hoja de Trabajo para listado'!$BC$155:$CB$1048576,MATCH($A520,'Hoja de Trabajo para listado'!$BC$155:$BC$1048576,0),MATCH((CUADRO!F$4&amp;$E520),'Hoja de Trabajo para listado'!$BC$151:$CB$151,0)),0)+IFERROR(INDEX('Hoja de Trabajo para listado'!$DE$153:$DG$274,MATCH($A520,'Hoja de Trabajo para listado'!$DE$153:$DE$1048576,0),MATCH((CUADRO!F$4&amp;$E520),'Hoja de Trabajo para listado'!$DE$151:$DG$151,0)),0)+IFERROR(INDEX('Hoja de Trabajo para listado'!$CD$155:$DC$1048576,MATCH($A520,'Hoja de Trabajo para listado'!$CD$155:$CD$1048576,0),MATCH((CUADRO!F$4&amp;$E520),'Hoja de Trabajo para listado'!$CD$151:$DC$151,0)),0)</f>
        <v>0</v>
      </c>
      <c r="G520" s="241">
        <f ca="1">+IFERROR(INDEX('Hoja de Trabajo para listado'!$A$155:$Z$1048576,MATCH($A520,'Hoja de Trabajo para listado'!$A$155:$A$1048576,0),MATCH((CUADRO!G$4&amp;$E520),'Hoja de Trabajo para listado'!$A$151:$Z$151,0)),0)+IFERROR(INDEX('Hoja de Trabajo para listado'!$AB$155:$BA$1048576,MATCH($A520,'Hoja de Trabajo para listado'!$AB$155:$AB$1048576,0),MATCH((CUADRO!G$4&amp;$E520),'Hoja de Trabajo para listado'!$AB$151:$BA$151,0)),0)+IFERROR(INDEX('Hoja de Trabajo para listado'!$BC$155:$CB$1048576,MATCH($A520,'Hoja de Trabajo para listado'!$BC$155:$BC$1048576,0),MATCH((CUADRO!G$4&amp;$E520),'Hoja de Trabajo para listado'!$BC$151:$CB$151,0)),0)+IFERROR(INDEX('Hoja de Trabajo para listado'!$DE$153:$DG$274,MATCH($A520,'Hoja de Trabajo para listado'!$DE$153:$DE$1048576,0),MATCH((CUADRO!G$4&amp;$E520),'Hoja de Trabajo para listado'!$DE$151:$DG$151,0)),0)+IFERROR(INDEX('Hoja de Trabajo para listado'!$CD$155:$DC$1048576,MATCH($A520,'Hoja de Trabajo para listado'!$CD$155:$CD$1048576,0),MATCH((CUADRO!G$4&amp;$E520),'Hoja de Trabajo para listado'!$CD$151:$DC$151,0)),0)</f>
        <v>0</v>
      </c>
      <c r="H520" s="241">
        <f ca="1">+IFERROR(INDEX('Hoja de Trabajo para listado'!$A$155:$Z$1048576,MATCH($A520,'Hoja de Trabajo para listado'!$A$155:$A$1048576,0),MATCH((CUADRO!H$4&amp;$E520),'Hoja de Trabajo para listado'!$A$151:$Z$151,0)),0)+IFERROR(INDEX('Hoja de Trabajo para listado'!$AB$155:$BA$1048576,MATCH($A520,'Hoja de Trabajo para listado'!$AB$155:$AB$1048576,0),MATCH((CUADRO!H$4&amp;$E520),'Hoja de Trabajo para listado'!$AB$151:$BA$151,0)),0)+IFERROR(INDEX('Hoja de Trabajo para listado'!$BC$155:$CB$1048576,MATCH($A520,'Hoja de Trabajo para listado'!$BC$155:$BC$1048576,0),MATCH((CUADRO!H$4&amp;$E520),'Hoja de Trabajo para listado'!$BC$151:$CB$151,0)),0)+IFERROR(INDEX('Hoja de Trabajo para listado'!$DE$153:$DG$274,MATCH($A520,'Hoja de Trabajo para listado'!$DE$153:$DE$1048576,0),MATCH((CUADRO!H$4&amp;$E520),'Hoja de Trabajo para listado'!$DE$151:$DG$151,0)),0)+IFERROR(INDEX('Hoja de Trabajo para listado'!$CD$155:$DC$1048576,MATCH($A520,'Hoja de Trabajo para listado'!$CD$155:$CD$1048576,0),MATCH((CUADRO!H$4&amp;$E520),'Hoja de Trabajo para listado'!$CD$151:$DC$151,0)),0)</f>
        <v>0</v>
      </c>
      <c r="I520" s="241">
        <f ca="1">+IFERROR(INDEX('Hoja de Trabajo para listado'!$A$155:$Z$1048576,MATCH($A520,'Hoja de Trabajo para listado'!$A$155:$A$1048576,0),MATCH((CUADRO!I$4&amp;$E520),'Hoja de Trabajo para listado'!$A$151:$Z$151,0)),0)+IFERROR(INDEX('Hoja de Trabajo para listado'!$AB$155:$BA$1048576,MATCH($A520,'Hoja de Trabajo para listado'!$AB$155:$AB$1048576,0),MATCH((CUADRO!I$4&amp;$E520),'Hoja de Trabajo para listado'!$AB$151:$BA$151,0)),0)+IFERROR(INDEX('Hoja de Trabajo para listado'!$BC$155:$CB$1048576,MATCH($A520,'Hoja de Trabajo para listado'!$BC$155:$BC$1048576,0),MATCH((CUADRO!I$4&amp;$E520),'Hoja de Trabajo para listado'!$BC$151:$CB$151,0)),0)+IFERROR(INDEX('Hoja de Trabajo para listado'!$DE$153:$DG$274,MATCH($A520,'Hoja de Trabajo para listado'!$DE$153:$DE$1048576,0),MATCH((CUADRO!I$4&amp;$E520),'Hoja de Trabajo para listado'!$DE$151:$DG$151,0)),0)+IFERROR(INDEX('Hoja de Trabajo para listado'!$CD$155:$DC$1048576,MATCH($A520,'Hoja de Trabajo para listado'!$CD$155:$CD$1048576,0),MATCH((CUADRO!I$4&amp;$E520),'Hoja de Trabajo para listado'!$CD$151:$DC$151,0)),0)</f>
        <v>0</v>
      </c>
      <c r="J520" s="241">
        <f ca="1">+IFERROR(INDEX('Hoja de Trabajo para listado'!$A$155:$Z$1048576,MATCH($A520,'Hoja de Trabajo para listado'!$A$155:$A$1048576,0),MATCH((CUADRO!J$4&amp;$E520),'Hoja de Trabajo para listado'!$A$151:$Z$151,0)),0)+IFERROR(INDEX('Hoja de Trabajo para listado'!$AB$155:$BA$1048576,MATCH($A520,'Hoja de Trabajo para listado'!$AB$155:$AB$1048576,0),MATCH((CUADRO!J$4&amp;$E520),'Hoja de Trabajo para listado'!$AB$151:$BA$151,0)),0)+IFERROR(INDEX('Hoja de Trabajo para listado'!$BC$155:$CB$1048576,MATCH($A520,'Hoja de Trabajo para listado'!$BC$155:$BC$1048576,0),MATCH((CUADRO!J$4&amp;$E520),'Hoja de Trabajo para listado'!$BC$151:$CB$151,0)),0)+IFERROR(INDEX('Hoja de Trabajo para listado'!$DE$153:$DG$274,MATCH($A520,'Hoja de Trabajo para listado'!$DE$153:$DE$1048576,0),MATCH((CUADRO!J$4&amp;$E520),'Hoja de Trabajo para listado'!$DE$151:$DG$151,0)),0)+IFERROR(INDEX('Hoja de Trabajo para listado'!$CD$155:$DC$1048576,MATCH($A520,'Hoja de Trabajo para listado'!$CD$155:$CD$1048576,0),MATCH((CUADRO!J$4&amp;$E520),'Hoja de Trabajo para listado'!$CD$151:$DC$151,0)),0)</f>
        <v>0</v>
      </c>
      <c r="K520" s="241">
        <f ca="1">+IFERROR(INDEX('Hoja de Trabajo para listado'!$A$155:$Z$1048576,MATCH($A520,'Hoja de Trabajo para listado'!$A$155:$A$1048576,0),MATCH((CUADRO!K$4&amp;$E520),'Hoja de Trabajo para listado'!$A$151:$Z$151,0)),0)+IFERROR(INDEX('Hoja de Trabajo para listado'!$AB$155:$BA$1048576,MATCH($A520,'Hoja de Trabajo para listado'!$AB$155:$AB$1048576,0),MATCH((CUADRO!K$4&amp;$E520),'Hoja de Trabajo para listado'!$AB$151:$BA$151,0)),0)+IFERROR(INDEX('Hoja de Trabajo para listado'!$BC$155:$CB$1048576,MATCH($A520,'Hoja de Trabajo para listado'!$BC$155:$BC$1048576,0),MATCH((CUADRO!K$4&amp;$E520),'Hoja de Trabajo para listado'!$BC$151:$CB$151,0)),0)+IFERROR(INDEX('Hoja de Trabajo para listado'!$DE$153:$DG$274,MATCH($A520,'Hoja de Trabajo para listado'!$DE$153:$DE$1048576,0),MATCH((CUADRO!K$4&amp;$E520),'Hoja de Trabajo para listado'!$DE$151:$DG$151,0)),0)+IFERROR(INDEX('Hoja de Trabajo para listado'!$CD$155:$DC$1048576,MATCH($A520,'Hoja de Trabajo para listado'!$CD$155:$CD$1048576,0),MATCH((CUADRO!K$4&amp;$E520),'Hoja de Trabajo para listado'!$CD$151:$DC$151,0)),0)</f>
        <v>0</v>
      </c>
      <c r="L520" s="241">
        <f ca="1">+IFERROR(INDEX('Hoja de Trabajo para listado'!$A$155:$Z$1048576,MATCH($A520,'Hoja de Trabajo para listado'!$A$155:$A$1048576,0),MATCH((CUADRO!L$4&amp;$E520),'Hoja de Trabajo para listado'!$A$151:$Z$151,0)),0)+IFERROR(INDEX('Hoja de Trabajo para listado'!$AB$155:$BA$1048576,MATCH($A520,'Hoja de Trabajo para listado'!$AB$155:$AB$1048576,0),MATCH((CUADRO!L$4&amp;$E520),'Hoja de Trabajo para listado'!$AB$151:$BA$151,0)),0)+IFERROR(INDEX('Hoja de Trabajo para listado'!$BC$155:$CB$1048576,MATCH($A520,'Hoja de Trabajo para listado'!$BC$155:$BC$1048576,0),MATCH((CUADRO!L$4&amp;$E520),'Hoja de Trabajo para listado'!$BC$151:$CB$151,0)),0)+IFERROR(INDEX('Hoja de Trabajo para listado'!$DE$153:$DG$274,MATCH($A520,'Hoja de Trabajo para listado'!$DE$153:$DE$1048576,0),MATCH((CUADRO!L$4&amp;$E520),'Hoja de Trabajo para listado'!$DE$151:$DG$151,0)),0)+IFERROR(INDEX('Hoja de Trabajo para listado'!$CD$155:$DC$1048576,MATCH($A520,'Hoja de Trabajo para listado'!$CD$155:$CD$1048576,0),MATCH((CUADRO!L$4&amp;$E520),'Hoja de Trabajo para listado'!$CD$151:$DC$151,0)),0)</f>
        <v>0</v>
      </c>
      <c r="M520" s="241">
        <f ca="1">+IFERROR(INDEX('Hoja de Trabajo para listado'!$A$155:$Z$1048576,MATCH($A520,'Hoja de Trabajo para listado'!$A$155:$A$1048576,0),MATCH((CUADRO!M$4&amp;$E520),'Hoja de Trabajo para listado'!$A$151:$Z$151,0)),0)+IFERROR(INDEX('Hoja de Trabajo para listado'!$AB$155:$BA$1048576,MATCH($A520,'Hoja de Trabajo para listado'!$AB$155:$AB$1048576,0),MATCH((CUADRO!M$4&amp;$E520),'Hoja de Trabajo para listado'!$AB$151:$BA$151,0)),0)+IFERROR(INDEX('Hoja de Trabajo para listado'!$BC$155:$CB$1048576,MATCH($A520,'Hoja de Trabajo para listado'!$BC$155:$BC$1048576,0),MATCH((CUADRO!M$4&amp;$E520),'Hoja de Trabajo para listado'!$BC$151:$CB$151,0)),0)+IFERROR(INDEX('Hoja de Trabajo para listado'!$DE$153:$DG$274,MATCH($A520,'Hoja de Trabajo para listado'!$DE$153:$DE$1048576,0),MATCH((CUADRO!M$4&amp;$E520),'Hoja de Trabajo para listado'!$DE$151:$DG$151,0)),0)+IFERROR(INDEX('Hoja de Trabajo para listado'!$CD$155:$DC$1048576,MATCH($A520,'Hoja de Trabajo para listado'!$CD$155:$CD$1048576,0),MATCH((CUADRO!M$4&amp;$E520),'Hoja de Trabajo para listado'!$CD$151:$DC$151,0)),0)</f>
        <v>0</v>
      </c>
      <c r="N520" s="241">
        <f ca="1">+IFERROR(INDEX('Hoja de Trabajo para listado'!$A$155:$Z$1048576,MATCH($A520,'Hoja de Trabajo para listado'!$A$155:$A$1048576,0),MATCH((CUADRO!N$4&amp;$E520),'Hoja de Trabajo para listado'!$A$151:$Z$151,0)),0)+IFERROR(INDEX('Hoja de Trabajo para listado'!$AB$155:$BA$1048576,MATCH($A520,'Hoja de Trabajo para listado'!$AB$155:$AB$1048576,0),MATCH((CUADRO!N$4&amp;$E520),'Hoja de Trabajo para listado'!$AB$151:$BA$151,0)),0)+IFERROR(INDEX('Hoja de Trabajo para listado'!$BC$155:$CB$1048576,MATCH($A520,'Hoja de Trabajo para listado'!$BC$155:$BC$1048576,0),MATCH((CUADRO!N$4&amp;$E520),'Hoja de Trabajo para listado'!$BC$151:$CB$151,0)),0)+IFERROR(INDEX('Hoja de Trabajo para listado'!$DE$153:$DG$274,MATCH($A520,'Hoja de Trabajo para listado'!$DE$153:$DE$1048576,0),MATCH((CUADRO!N$4&amp;$E520),'Hoja de Trabajo para listado'!$DE$151:$DG$151,0)),0)+IFERROR(INDEX('Hoja de Trabajo para listado'!$CD$155:$DC$1048576,MATCH($A520,'Hoja de Trabajo para listado'!$CD$155:$CD$1048576,0),MATCH((CUADRO!N$4&amp;$E520),'Hoja de Trabajo para listado'!$CD$151:$DC$151,0)),0)</f>
        <v>0</v>
      </c>
      <c r="O520" s="241">
        <f ca="1">+IFERROR(INDEX('Hoja de Trabajo para listado'!$A$155:$Z$1048576,MATCH($A520,'Hoja de Trabajo para listado'!$A$155:$A$1048576,0),MATCH((CUADRO!O$4&amp;$E520),'Hoja de Trabajo para listado'!$A$151:$Z$151,0)),0)+IFERROR(INDEX('Hoja de Trabajo para listado'!$AB$155:$BA$1048576,MATCH($A520,'Hoja de Trabajo para listado'!$AB$155:$AB$1048576,0),MATCH((CUADRO!O$4&amp;$E520),'Hoja de Trabajo para listado'!$AB$151:$BA$151,0)),0)+IFERROR(INDEX('Hoja de Trabajo para listado'!$BC$155:$CB$1048576,MATCH($A520,'Hoja de Trabajo para listado'!$BC$155:$BC$1048576,0),MATCH((CUADRO!O$4&amp;$E520),'Hoja de Trabajo para listado'!$BC$151:$CB$151,0)),0)+IFERROR(INDEX('Hoja de Trabajo para listado'!$DE$153:$DG$274,MATCH($A520,'Hoja de Trabajo para listado'!$DE$153:$DE$1048576,0),MATCH((CUADRO!O$4&amp;$E520),'Hoja de Trabajo para listado'!$DE$151:$DG$151,0)),0)+IFERROR(INDEX('Hoja de Trabajo para listado'!$CD$155:$DC$1048576,MATCH($A520,'Hoja de Trabajo para listado'!$CD$155:$CD$1048576,0),MATCH((CUADRO!O$4&amp;$E520),'Hoja de Trabajo para listado'!$CD$151:$DC$151,0)),0)</f>
        <v>0</v>
      </c>
      <c r="P520" s="241">
        <f ca="1">+IFERROR(INDEX('Hoja de Trabajo para listado'!$A$155:$Z$1048576,MATCH($A520,'Hoja de Trabajo para listado'!$A$155:$A$1048576,0),MATCH((CUADRO!P$4&amp;$E520),'Hoja de Trabajo para listado'!$A$151:$Z$151,0)),0)+IFERROR(INDEX('Hoja de Trabajo para listado'!$AB$155:$BA$1048576,MATCH($A520,'Hoja de Trabajo para listado'!$AB$155:$AB$1048576,0),MATCH((CUADRO!P$4&amp;$E520),'Hoja de Trabajo para listado'!$AB$151:$BA$151,0)),0)+IFERROR(INDEX('Hoja de Trabajo para listado'!$BC$155:$CB$1048576,MATCH($A520,'Hoja de Trabajo para listado'!$BC$155:$BC$1048576,0),MATCH((CUADRO!P$4&amp;$E520),'Hoja de Trabajo para listado'!$BC$151:$CB$151,0)),0)+IFERROR(INDEX('Hoja de Trabajo para listado'!$DE$153:$DG$274,MATCH($A520,'Hoja de Trabajo para listado'!$DE$153:$DE$1048576,0),MATCH((CUADRO!P$4&amp;$E520),'Hoja de Trabajo para listado'!$DE$151:$DG$151,0)),0)+IFERROR(INDEX('Hoja de Trabajo para listado'!$CD$155:$DC$1048576,MATCH($A520,'Hoja de Trabajo para listado'!$CD$155:$CD$1048576,0),MATCH((CUADRO!P$4&amp;$E520),'Hoja de Trabajo para listado'!$CD$151:$DC$151,0)),0)</f>
        <v>0</v>
      </c>
      <c r="Q520" s="241">
        <f ca="1">+IFERROR(INDEX('Hoja de Trabajo para listado'!$A$155:$Z$1048576,MATCH($A520,'Hoja de Trabajo para listado'!$A$155:$A$1048576,0),MATCH((CUADRO!Q$4&amp;$E520),'Hoja de Trabajo para listado'!$A$151:$Z$151,0)),0)+IFERROR(INDEX('Hoja de Trabajo para listado'!$AB$155:$BA$1048576,MATCH($A520,'Hoja de Trabajo para listado'!$AB$155:$AB$1048576,0),MATCH((CUADRO!Q$4&amp;$E520),'Hoja de Trabajo para listado'!$AB$151:$BA$151,0)),0)+IFERROR(INDEX('Hoja de Trabajo para listado'!$BC$155:$CB$1048576,MATCH($A520,'Hoja de Trabajo para listado'!$BC$155:$BC$1048576,0),MATCH((CUADRO!Q$4&amp;$E520),'Hoja de Trabajo para listado'!$BC$151:$CB$151,0)),0)+IFERROR(INDEX('Hoja de Trabajo para listado'!$DE$153:$DG$274,MATCH($A520,'Hoja de Trabajo para listado'!$DE$153:$DE$1048576,0),MATCH((CUADRO!Q$4&amp;$E520),'Hoja de Trabajo para listado'!$DE$151:$DG$151,0)),0)+IFERROR(INDEX('Hoja de Trabajo para listado'!$CD$155:$DC$1048576,MATCH($A520,'Hoja de Trabajo para listado'!$CD$155:$CD$1048576,0),MATCH((CUADRO!Q$4&amp;$E520),'Hoja de Trabajo para listado'!$CD$151:$DC$151,0)),0)</f>
        <v>0</v>
      </c>
      <c r="R520" s="241">
        <f t="shared" ca="1" si="14"/>
        <v>0</v>
      </c>
      <c r="S520" s="247">
        <f ca="1">+R519+R520</f>
        <v>0</v>
      </c>
      <c r="T520" s="241">
        <f ca="1">+S520</f>
        <v>0</v>
      </c>
      <c r="U520" s="240">
        <f t="shared" si="15"/>
        <v>2</v>
      </c>
    </row>
    <row r="521" spans="1:21" customFormat="1" ht="15" hidden="1" customHeight="1">
      <c r="A521" s="32">
        <v>1212</v>
      </c>
      <c r="B521" s="381">
        <f>+A521</f>
        <v>1212</v>
      </c>
      <c r="C521" s="245" t="str">
        <f>+VLOOKUP(A521,bd_lista!$A$3:$C$592,3,FALSE)</f>
        <v>Gobierno Autónomo Municipal de Umala</v>
      </c>
      <c r="D521" s="383" t="str">
        <f>+C521</f>
        <v>Gobierno Autónomo Municipal de Umala</v>
      </c>
      <c r="E521" s="240" t="s">
        <v>683</v>
      </c>
      <c r="F521" s="241">
        <f ca="1">+IFERROR(INDEX('Hoja de Trabajo para listado'!$A$155:$Z$1048576,MATCH($A521,'Hoja de Trabajo para listado'!$A$155:$A$1048576,0),MATCH((CUADRO!F$4&amp;$E521),'Hoja de Trabajo para listado'!$A$151:$Z$151,0)),0)+IFERROR(INDEX('Hoja de Trabajo para listado'!$AB$155:$BA$1048576,MATCH($A521,'Hoja de Trabajo para listado'!$AB$155:$AB$1048576,0),MATCH((CUADRO!F$4&amp;$E521),'Hoja de Trabajo para listado'!$AB$151:$BA$151,0)),0)+IFERROR(INDEX('Hoja de Trabajo para listado'!$BC$155:$CB$1048576,MATCH($A521,'Hoja de Trabajo para listado'!$BC$155:$BC$1048576,0),MATCH((CUADRO!F$4&amp;$E521),'Hoja de Trabajo para listado'!$BC$151:$CB$151,0)),0)+IFERROR(INDEX('Hoja de Trabajo para listado'!$DE$153:$DG$274,MATCH($A521,'Hoja de Trabajo para listado'!$DE$153:$DE$1048576,0),MATCH((CUADRO!F$4&amp;$E521),'Hoja de Trabajo para listado'!$DE$151:$DG$151,0)),0)+IFERROR(INDEX('Hoja de Trabajo para listado'!$CD$155:$DC$1048576,MATCH($A521,'Hoja de Trabajo para listado'!$CD$155:$CD$1048576,0),MATCH((CUADRO!F$4&amp;$E521),'Hoja de Trabajo para listado'!$CD$151:$DC$151,0)),0)</f>
        <v>0</v>
      </c>
      <c r="G521" s="241">
        <f ca="1">+IFERROR(INDEX('Hoja de Trabajo para listado'!$A$155:$Z$1048576,MATCH($A521,'Hoja de Trabajo para listado'!$A$155:$A$1048576,0),MATCH((CUADRO!G$4&amp;$E521),'Hoja de Trabajo para listado'!$A$151:$Z$151,0)),0)+IFERROR(INDEX('Hoja de Trabajo para listado'!$AB$155:$BA$1048576,MATCH($A521,'Hoja de Trabajo para listado'!$AB$155:$AB$1048576,0),MATCH((CUADRO!G$4&amp;$E521),'Hoja de Trabajo para listado'!$AB$151:$BA$151,0)),0)+IFERROR(INDEX('Hoja de Trabajo para listado'!$BC$155:$CB$1048576,MATCH($A521,'Hoja de Trabajo para listado'!$BC$155:$BC$1048576,0),MATCH((CUADRO!G$4&amp;$E521),'Hoja de Trabajo para listado'!$BC$151:$CB$151,0)),0)+IFERROR(INDEX('Hoja de Trabajo para listado'!$DE$153:$DG$274,MATCH($A521,'Hoja de Trabajo para listado'!$DE$153:$DE$1048576,0),MATCH((CUADRO!G$4&amp;$E521),'Hoja de Trabajo para listado'!$DE$151:$DG$151,0)),0)+IFERROR(INDEX('Hoja de Trabajo para listado'!$CD$155:$DC$1048576,MATCH($A521,'Hoja de Trabajo para listado'!$CD$155:$CD$1048576,0),MATCH((CUADRO!G$4&amp;$E521),'Hoja de Trabajo para listado'!$CD$151:$DC$151,0)),0)</f>
        <v>0</v>
      </c>
      <c r="H521" s="241">
        <f ca="1">+IFERROR(INDEX('Hoja de Trabajo para listado'!$A$155:$Z$1048576,MATCH($A521,'Hoja de Trabajo para listado'!$A$155:$A$1048576,0),MATCH((CUADRO!H$4&amp;$E521),'Hoja de Trabajo para listado'!$A$151:$Z$151,0)),0)+IFERROR(INDEX('Hoja de Trabajo para listado'!$AB$155:$BA$1048576,MATCH($A521,'Hoja de Trabajo para listado'!$AB$155:$AB$1048576,0),MATCH((CUADRO!H$4&amp;$E521),'Hoja de Trabajo para listado'!$AB$151:$BA$151,0)),0)+IFERROR(INDEX('Hoja de Trabajo para listado'!$BC$155:$CB$1048576,MATCH($A521,'Hoja de Trabajo para listado'!$BC$155:$BC$1048576,0),MATCH((CUADRO!H$4&amp;$E521),'Hoja de Trabajo para listado'!$BC$151:$CB$151,0)),0)+IFERROR(INDEX('Hoja de Trabajo para listado'!$DE$153:$DG$274,MATCH($A521,'Hoja de Trabajo para listado'!$DE$153:$DE$1048576,0),MATCH((CUADRO!H$4&amp;$E521),'Hoja de Trabajo para listado'!$DE$151:$DG$151,0)),0)+IFERROR(INDEX('Hoja de Trabajo para listado'!$CD$155:$DC$1048576,MATCH($A521,'Hoja de Trabajo para listado'!$CD$155:$CD$1048576,0),MATCH((CUADRO!H$4&amp;$E521),'Hoja de Trabajo para listado'!$CD$151:$DC$151,0)),0)</f>
        <v>0</v>
      </c>
      <c r="I521" s="241">
        <f ca="1">+IFERROR(INDEX('Hoja de Trabajo para listado'!$A$155:$Z$1048576,MATCH($A521,'Hoja de Trabajo para listado'!$A$155:$A$1048576,0),MATCH((CUADRO!I$4&amp;$E521),'Hoja de Trabajo para listado'!$A$151:$Z$151,0)),0)+IFERROR(INDEX('Hoja de Trabajo para listado'!$AB$155:$BA$1048576,MATCH($A521,'Hoja de Trabajo para listado'!$AB$155:$AB$1048576,0),MATCH((CUADRO!I$4&amp;$E521),'Hoja de Trabajo para listado'!$AB$151:$BA$151,0)),0)+IFERROR(INDEX('Hoja de Trabajo para listado'!$BC$155:$CB$1048576,MATCH($A521,'Hoja de Trabajo para listado'!$BC$155:$BC$1048576,0),MATCH((CUADRO!I$4&amp;$E521),'Hoja de Trabajo para listado'!$BC$151:$CB$151,0)),0)+IFERROR(INDEX('Hoja de Trabajo para listado'!$DE$153:$DG$274,MATCH($A521,'Hoja de Trabajo para listado'!$DE$153:$DE$1048576,0),MATCH((CUADRO!I$4&amp;$E521),'Hoja de Trabajo para listado'!$DE$151:$DG$151,0)),0)+IFERROR(INDEX('Hoja de Trabajo para listado'!$CD$155:$DC$1048576,MATCH($A521,'Hoja de Trabajo para listado'!$CD$155:$CD$1048576,0),MATCH((CUADRO!I$4&amp;$E521),'Hoja de Trabajo para listado'!$CD$151:$DC$151,0)),0)</f>
        <v>0</v>
      </c>
      <c r="J521" s="241">
        <f ca="1">+IFERROR(INDEX('Hoja de Trabajo para listado'!$A$155:$Z$1048576,MATCH($A521,'Hoja de Trabajo para listado'!$A$155:$A$1048576,0),MATCH((CUADRO!J$4&amp;$E521),'Hoja de Trabajo para listado'!$A$151:$Z$151,0)),0)+IFERROR(INDEX('Hoja de Trabajo para listado'!$AB$155:$BA$1048576,MATCH($A521,'Hoja de Trabajo para listado'!$AB$155:$AB$1048576,0),MATCH((CUADRO!J$4&amp;$E521),'Hoja de Trabajo para listado'!$AB$151:$BA$151,0)),0)+IFERROR(INDEX('Hoja de Trabajo para listado'!$BC$155:$CB$1048576,MATCH($A521,'Hoja de Trabajo para listado'!$BC$155:$BC$1048576,0),MATCH((CUADRO!J$4&amp;$E521),'Hoja de Trabajo para listado'!$BC$151:$CB$151,0)),0)+IFERROR(INDEX('Hoja de Trabajo para listado'!$DE$153:$DG$274,MATCH($A521,'Hoja de Trabajo para listado'!$DE$153:$DE$1048576,0),MATCH((CUADRO!J$4&amp;$E521),'Hoja de Trabajo para listado'!$DE$151:$DG$151,0)),0)+IFERROR(INDEX('Hoja de Trabajo para listado'!$CD$155:$DC$1048576,MATCH($A521,'Hoja de Trabajo para listado'!$CD$155:$CD$1048576,0),MATCH((CUADRO!J$4&amp;$E521),'Hoja de Trabajo para listado'!$CD$151:$DC$151,0)),0)</f>
        <v>0</v>
      </c>
      <c r="K521" s="241">
        <f ca="1">+IFERROR(INDEX('Hoja de Trabajo para listado'!$A$155:$Z$1048576,MATCH($A521,'Hoja de Trabajo para listado'!$A$155:$A$1048576,0),MATCH((CUADRO!K$4&amp;$E521),'Hoja de Trabajo para listado'!$A$151:$Z$151,0)),0)+IFERROR(INDEX('Hoja de Trabajo para listado'!$AB$155:$BA$1048576,MATCH($A521,'Hoja de Trabajo para listado'!$AB$155:$AB$1048576,0),MATCH((CUADRO!K$4&amp;$E521),'Hoja de Trabajo para listado'!$AB$151:$BA$151,0)),0)+IFERROR(INDEX('Hoja de Trabajo para listado'!$BC$155:$CB$1048576,MATCH($A521,'Hoja de Trabajo para listado'!$BC$155:$BC$1048576,0),MATCH((CUADRO!K$4&amp;$E521),'Hoja de Trabajo para listado'!$BC$151:$CB$151,0)),0)+IFERROR(INDEX('Hoja de Trabajo para listado'!$DE$153:$DG$274,MATCH($A521,'Hoja de Trabajo para listado'!$DE$153:$DE$1048576,0),MATCH((CUADRO!K$4&amp;$E521),'Hoja de Trabajo para listado'!$DE$151:$DG$151,0)),0)+IFERROR(INDEX('Hoja de Trabajo para listado'!$CD$155:$DC$1048576,MATCH($A521,'Hoja de Trabajo para listado'!$CD$155:$CD$1048576,0),MATCH((CUADRO!K$4&amp;$E521),'Hoja de Trabajo para listado'!$CD$151:$DC$151,0)),0)</f>
        <v>0</v>
      </c>
      <c r="L521" s="241">
        <f ca="1">+IFERROR(INDEX('Hoja de Trabajo para listado'!$A$155:$Z$1048576,MATCH($A521,'Hoja de Trabajo para listado'!$A$155:$A$1048576,0),MATCH((CUADRO!L$4&amp;$E521),'Hoja de Trabajo para listado'!$A$151:$Z$151,0)),0)+IFERROR(INDEX('Hoja de Trabajo para listado'!$AB$155:$BA$1048576,MATCH($A521,'Hoja de Trabajo para listado'!$AB$155:$AB$1048576,0),MATCH((CUADRO!L$4&amp;$E521),'Hoja de Trabajo para listado'!$AB$151:$BA$151,0)),0)+IFERROR(INDEX('Hoja de Trabajo para listado'!$BC$155:$CB$1048576,MATCH($A521,'Hoja de Trabajo para listado'!$BC$155:$BC$1048576,0),MATCH((CUADRO!L$4&amp;$E521),'Hoja de Trabajo para listado'!$BC$151:$CB$151,0)),0)+IFERROR(INDEX('Hoja de Trabajo para listado'!$DE$153:$DG$274,MATCH($A521,'Hoja de Trabajo para listado'!$DE$153:$DE$1048576,0),MATCH((CUADRO!L$4&amp;$E521),'Hoja de Trabajo para listado'!$DE$151:$DG$151,0)),0)+IFERROR(INDEX('Hoja de Trabajo para listado'!$CD$155:$DC$1048576,MATCH($A521,'Hoja de Trabajo para listado'!$CD$155:$CD$1048576,0),MATCH((CUADRO!L$4&amp;$E521),'Hoja de Trabajo para listado'!$CD$151:$DC$151,0)),0)</f>
        <v>0</v>
      </c>
      <c r="M521" s="241">
        <f ca="1">+IFERROR(INDEX('Hoja de Trabajo para listado'!$A$155:$Z$1048576,MATCH($A521,'Hoja de Trabajo para listado'!$A$155:$A$1048576,0),MATCH((CUADRO!M$4&amp;$E521),'Hoja de Trabajo para listado'!$A$151:$Z$151,0)),0)+IFERROR(INDEX('Hoja de Trabajo para listado'!$AB$155:$BA$1048576,MATCH($A521,'Hoja de Trabajo para listado'!$AB$155:$AB$1048576,0),MATCH((CUADRO!M$4&amp;$E521),'Hoja de Trabajo para listado'!$AB$151:$BA$151,0)),0)+IFERROR(INDEX('Hoja de Trabajo para listado'!$BC$155:$CB$1048576,MATCH($A521,'Hoja de Trabajo para listado'!$BC$155:$BC$1048576,0),MATCH((CUADRO!M$4&amp;$E521),'Hoja de Trabajo para listado'!$BC$151:$CB$151,0)),0)+IFERROR(INDEX('Hoja de Trabajo para listado'!$DE$153:$DG$274,MATCH($A521,'Hoja de Trabajo para listado'!$DE$153:$DE$1048576,0),MATCH((CUADRO!M$4&amp;$E521),'Hoja de Trabajo para listado'!$DE$151:$DG$151,0)),0)+IFERROR(INDEX('Hoja de Trabajo para listado'!$CD$155:$DC$1048576,MATCH($A521,'Hoja de Trabajo para listado'!$CD$155:$CD$1048576,0),MATCH((CUADRO!M$4&amp;$E521),'Hoja de Trabajo para listado'!$CD$151:$DC$151,0)),0)</f>
        <v>0</v>
      </c>
      <c r="N521" s="241">
        <f ca="1">+IFERROR(INDEX('Hoja de Trabajo para listado'!$A$155:$Z$1048576,MATCH($A521,'Hoja de Trabajo para listado'!$A$155:$A$1048576,0),MATCH((CUADRO!N$4&amp;$E521),'Hoja de Trabajo para listado'!$A$151:$Z$151,0)),0)+IFERROR(INDEX('Hoja de Trabajo para listado'!$AB$155:$BA$1048576,MATCH($A521,'Hoja de Trabajo para listado'!$AB$155:$AB$1048576,0),MATCH((CUADRO!N$4&amp;$E521),'Hoja de Trabajo para listado'!$AB$151:$BA$151,0)),0)+IFERROR(INDEX('Hoja de Trabajo para listado'!$BC$155:$CB$1048576,MATCH($A521,'Hoja de Trabajo para listado'!$BC$155:$BC$1048576,0),MATCH((CUADRO!N$4&amp;$E521),'Hoja de Trabajo para listado'!$BC$151:$CB$151,0)),0)+IFERROR(INDEX('Hoja de Trabajo para listado'!$DE$153:$DG$274,MATCH($A521,'Hoja de Trabajo para listado'!$DE$153:$DE$1048576,0),MATCH((CUADRO!N$4&amp;$E521),'Hoja de Trabajo para listado'!$DE$151:$DG$151,0)),0)+IFERROR(INDEX('Hoja de Trabajo para listado'!$CD$155:$DC$1048576,MATCH($A521,'Hoja de Trabajo para listado'!$CD$155:$CD$1048576,0),MATCH((CUADRO!N$4&amp;$E521),'Hoja de Trabajo para listado'!$CD$151:$DC$151,0)),0)</f>
        <v>0</v>
      </c>
      <c r="O521" s="241">
        <f ca="1">+IFERROR(INDEX('Hoja de Trabajo para listado'!$A$155:$Z$1048576,MATCH($A521,'Hoja de Trabajo para listado'!$A$155:$A$1048576,0),MATCH((CUADRO!O$4&amp;$E521),'Hoja de Trabajo para listado'!$A$151:$Z$151,0)),0)+IFERROR(INDEX('Hoja de Trabajo para listado'!$AB$155:$BA$1048576,MATCH($A521,'Hoja de Trabajo para listado'!$AB$155:$AB$1048576,0),MATCH((CUADRO!O$4&amp;$E521),'Hoja de Trabajo para listado'!$AB$151:$BA$151,0)),0)+IFERROR(INDEX('Hoja de Trabajo para listado'!$BC$155:$CB$1048576,MATCH($A521,'Hoja de Trabajo para listado'!$BC$155:$BC$1048576,0),MATCH((CUADRO!O$4&amp;$E521),'Hoja de Trabajo para listado'!$BC$151:$CB$151,0)),0)+IFERROR(INDEX('Hoja de Trabajo para listado'!$DE$153:$DG$274,MATCH($A521,'Hoja de Trabajo para listado'!$DE$153:$DE$1048576,0),MATCH((CUADRO!O$4&amp;$E521),'Hoja de Trabajo para listado'!$DE$151:$DG$151,0)),0)+IFERROR(INDEX('Hoja de Trabajo para listado'!$CD$155:$DC$1048576,MATCH($A521,'Hoja de Trabajo para listado'!$CD$155:$CD$1048576,0),MATCH((CUADRO!O$4&amp;$E521),'Hoja de Trabajo para listado'!$CD$151:$DC$151,0)),0)</f>
        <v>0</v>
      </c>
      <c r="P521" s="241">
        <f ca="1">+IFERROR(INDEX('Hoja de Trabajo para listado'!$A$155:$Z$1048576,MATCH($A521,'Hoja de Trabajo para listado'!$A$155:$A$1048576,0),MATCH((CUADRO!P$4&amp;$E521),'Hoja de Trabajo para listado'!$A$151:$Z$151,0)),0)+IFERROR(INDEX('Hoja de Trabajo para listado'!$AB$155:$BA$1048576,MATCH($A521,'Hoja de Trabajo para listado'!$AB$155:$AB$1048576,0),MATCH((CUADRO!P$4&amp;$E521),'Hoja de Trabajo para listado'!$AB$151:$BA$151,0)),0)+IFERROR(INDEX('Hoja de Trabajo para listado'!$BC$155:$CB$1048576,MATCH($A521,'Hoja de Trabajo para listado'!$BC$155:$BC$1048576,0),MATCH((CUADRO!P$4&amp;$E521),'Hoja de Trabajo para listado'!$BC$151:$CB$151,0)),0)+IFERROR(INDEX('Hoja de Trabajo para listado'!$DE$153:$DG$274,MATCH($A521,'Hoja de Trabajo para listado'!$DE$153:$DE$1048576,0),MATCH((CUADRO!P$4&amp;$E521),'Hoja de Trabajo para listado'!$DE$151:$DG$151,0)),0)+IFERROR(INDEX('Hoja de Trabajo para listado'!$CD$155:$DC$1048576,MATCH($A521,'Hoja de Trabajo para listado'!$CD$155:$CD$1048576,0),MATCH((CUADRO!P$4&amp;$E521),'Hoja de Trabajo para listado'!$CD$151:$DC$151,0)),0)</f>
        <v>0</v>
      </c>
      <c r="Q521" s="241">
        <f ca="1">+IFERROR(INDEX('Hoja de Trabajo para listado'!$A$155:$Z$1048576,MATCH($A521,'Hoja de Trabajo para listado'!$A$155:$A$1048576,0),MATCH((CUADRO!Q$4&amp;$E521),'Hoja de Trabajo para listado'!$A$151:$Z$151,0)),0)+IFERROR(INDEX('Hoja de Trabajo para listado'!$AB$155:$BA$1048576,MATCH($A521,'Hoja de Trabajo para listado'!$AB$155:$AB$1048576,0),MATCH((CUADRO!Q$4&amp;$E521),'Hoja de Trabajo para listado'!$AB$151:$BA$151,0)),0)+IFERROR(INDEX('Hoja de Trabajo para listado'!$BC$155:$CB$1048576,MATCH($A521,'Hoja de Trabajo para listado'!$BC$155:$BC$1048576,0),MATCH((CUADRO!Q$4&amp;$E521),'Hoja de Trabajo para listado'!$BC$151:$CB$151,0)),0)+IFERROR(INDEX('Hoja de Trabajo para listado'!$DE$153:$DG$274,MATCH($A521,'Hoja de Trabajo para listado'!$DE$153:$DE$1048576,0),MATCH((CUADRO!Q$4&amp;$E521),'Hoja de Trabajo para listado'!$DE$151:$DG$151,0)),0)+IFERROR(INDEX('Hoja de Trabajo para listado'!$CD$155:$DC$1048576,MATCH($A521,'Hoja de Trabajo para listado'!$CD$155:$CD$1048576,0),MATCH((CUADRO!Q$4&amp;$E521),'Hoja de Trabajo para listado'!$CD$151:$DC$151,0)),0)</f>
        <v>0</v>
      </c>
      <c r="R521" s="241">
        <f t="shared" ref="R521:R584" ca="1" si="16">+SUM(F521:Q521)</f>
        <v>0</v>
      </c>
      <c r="S521" s="247"/>
      <c r="T521" s="241">
        <f ca="1">+T522</f>
        <v>0</v>
      </c>
      <c r="U521" s="240">
        <f t="shared" ref="U521:U584" si="17">+IF(E521="Débitos",1,2)</f>
        <v>1</v>
      </c>
    </row>
    <row r="522" spans="1:21" customFormat="1" ht="15" hidden="1" customHeight="1">
      <c r="A522" s="32">
        <v>1212</v>
      </c>
      <c r="B522" s="382"/>
      <c r="C522" s="245" t="str">
        <f>+VLOOKUP(A522,bd_lista!$A$3:$C$592,3,FALSE)</f>
        <v>Gobierno Autónomo Municipal de Umala</v>
      </c>
      <c r="D522" s="384"/>
      <c r="E522" s="242" t="s">
        <v>684</v>
      </c>
      <c r="F522" s="241">
        <f ca="1">+IFERROR(INDEX('Hoja de Trabajo para listado'!$A$155:$Z$1048576,MATCH($A522,'Hoja de Trabajo para listado'!$A$155:$A$1048576,0),MATCH((CUADRO!F$4&amp;$E522),'Hoja de Trabajo para listado'!$A$151:$Z$151,0)),0)+IFERROR(INDEX('Hoja de Trabajo para listado'!$AB$155:$BA$1048576,MATCH($A522,'Hoja de Trabajo para listado'!$AB$155:$AB$1048576,0),MATCH((CUADRO!F$4&amp;$E522),'Hoja de Trabajo para listado'!$AB$151:$BA$151,0)),0)+IFERROR(INDEX('Hoja de Trabajo para listado'!$BC$155:$CB$1048576,MATCH($A522,'Hoja de Trabajo para listado'!$BC$155:$BC$1048576,0),MATCH((CUADRO!F$4&amp;$E522),'Hoja de Trabajo para listado'!$BC$151:$CB$151,0)),0)+IFERROR(INDEX('Hoja de Trabajo para listado'!$DE$153:$DG$274,MATCH($A522,'Hoja de Trabajo para listado'!$DE$153:$DE$1048576,0),MATCH((CUADRO!F$4&amp;$E522),'Hoja de Trabajo para listado'!$DE$151:$DG$151,0)),0)+IFERROR(INDEX('Hoja de Trabajo para listado'!$CD$155:$DC$1048576,MATCH($A522,'Hoja de Trabajo para listado'!$CD$155:$CD$1048576,0),MATCH((CUADRO!F$4&amp;$E522),'Hoja de Trabajo para listado'!$CD$151:$DC$151,0)),0)</f>
        <v>0</v>
      </c>
      <c r="G522" s="241">
        <f ca="1">+IFERROR(INDEX('Hoja de Trabajo para listado'!$A$155:$Z$1048576,MATCH($A522,'Hoja de Trabajo para listado'!$A$155:$A$1048576,0),MATCH((CUADRO!G$4&amp;$E522),'Hoja de Trabajo para listado'!$A$151:$Z$151,0)),0)+IFERROR(INDEX('Hoja de Trabajo para listado'!$AB$155:$BA$1048576,MATCH($A522,'Hoja de Trabajo para listado'!$AB$155:$AB$1048576,0),MATCH((CUADRO!G$4&amp;$E522),'Hoja de Trabajo para listado'!$AB$151:$BA$151,0)),0)+IFERROR(INDEX('Hoja de Trabajo para listado'!$BC$155:$CB$1048576,MATCH($A522,'Hoja de Trabajo para listado'!$BC$155:$BC$1048576,0),MATCH((CUADRO!G$4&amp;$E522),'Hoja de Trabajo para listado'!$BC$151:$CB$151,0)),0)+IFERROR(INDEX('Hoja de Trabajo para listado'!$DE$153:$DG$274,MATCH($A522,'Hoja de Trabajo para listado'!$DE$153:$DE$1048576,0),MATCH((CUADRO!G$4&amp;$E522),'Hoja de Trabajo para listado'!$DE$151:$DG$151,0)),0)+IFERROR(INDEX('Hoja de Trabajo para listado'!$CD$155:$DC$1048576,MATCH($A522,'Hoja de Trabajo para listado'!$CD$155:$CD$1048576,0),MATCH((CUADRO!G$4&amp;$E522),'Hoja de Trabajo para listado'!$CD$151:$DC$151,0)),0)</f>
        <v>0</v>
      </c>
      <c r="H522" s="241">
        <f ca="1">+IFERROR(INDEX('Hoja de Trabajo para listado'!$A$155:$Z$1048576,MATCH($A522,'Hoja de Trabajo para listado'!$A$155:$A$1048576,0),MATCH((CUADRO!H$4&amp;$E522),'Hoja de Trabajo para listado'!$A$151:$Z$151,0)),0)+IFERROR(INDEX('Hoja de Trabajo para listado'!$AB$155:$BA$1048576,MATCH($A522,'Hoja de Trabajo para listado'!$AB$155:$AB$1048576,0),MATCH((CUADRO!H$4&amp;$E522),'Hoja de Trabajo para listado'!$AB$151:$BA$151,0)),0)+IFERROR(INDEX('Hoja de Trabajo para listado'!$BC$155:$CB$1048576,MATCH($A522,'Hoja de Trabajo para listado'!$BC$155:$BC$1048576,0),MATCH((CUADRO!H$4&amp;$E522),'Hoja de Trabajo para listado'!$BC$151:$CB$151,0)),0)+IFERROR(INDEX('Hoja de Trabajo para listado'!$DE$153:$DG$274,MATCH($A522,'Hoja de Trabajo para listado'!$DE$153:$DE$1048576,0),MATCH((CUADRO!H$4&amp;$E522),'Hoja de Trabajo para listado'!$DE$151:$DG$151,0)),0)+IFERROR(INDEX('Hoja de Trabajo para listado'!$CD$155:$DC$1048576,MATCH($A522,'Hoja de Trabajo para listado'!$CD$155:$CD$1048576,0),MATCH((CUADRO!H$4&amp;$E522),'Hoja de Trabajo para listado'!$CD$151:$DC$151,0)),0)</f>
        <v>0</v>
      </c>
      <c r="I522" s="241">
        <f ca="1">+IFERROR(INDEX('Hoja de Trabajo para listado'!$A$155:$Z$1048576,MATCH($A522,'Hoja de Trabajo para listado'!$A$155:$A$1048576,0),MATCH((CUADRO!I$4&amp;$E522),'Hoja de Trabajo para listado'!$A$151:$Z$151,0)),0)+IFERROR(INDEX('Hoja de Trabajo para listado'!$AB$155:$BA$1048576,MATCH($A522,'Hoja de Trabajo para listado'!$AB$155:$AB$1048576,0),MATCH((CUADRO!I$4&amp;$E522),'Hoja de Trabajo para listado'!$AB$151:$BA$151,0)),0)+IFERROR(INDEX('Hoja de Trabajo para listado'!$BC$155:$CB$1048576,MATCH($A522,'Hoja de Trabajo para listado'!$BC$155:$BC$1048576,0),MATCH((CUADRO!I$4&amp;$E522),'Hoja de Trabajo para listado'!$BC$151:$CB$151,0)),0)+IFERROR(INDEX('Hoja de Trabajo para listado'!$DE$153:$DG$274,MATCH($A522,'Hoja de Trabajo para listado'!$DE$153:$DE$1048576,0),MATCH((CUADRO!I$4&amp;$E522),'Hoja de Trabajo para listado'!$DE$151:$DG$151,0)),0)+IFERROR(INDEX('Hoja de Trabajo para listado'!$CD$155:$DC$1048576,MATCH($A522,'Hoja de Trabajo para listado'!$CD$155:$CD$1048576,0),MATCH((CUADRO!I$4&amp;$E522),'Hoja de Trabajo para listado'!$CD$151:$DC$151,0)),0)</f>
        <v>0</v>
      </c>
      <c r="J522" s="241">
        <f ca="1">+IFERROR(INDEX('Hoja de Trabajo para listado'!$A$155:$Z$1048576,MATCH($A522,'Hoja de Trabajo para listado'!$A$155:$A$1048576,0),MATCH((CUADRO!J$4&amp;$E522),'Hoja de Trabajo para listado'!$A$151:$Z$151,0)),0)+IFERROR(INDEX('Hoja de Trabajo para listado'!$AB$155:$BA$1048576,MATCH($A522,'Hoja de Trabajo para listado'!$AB$155:$AB$1048576,0),MATCH((CUADRO!J$4&amp;$E522),'Hoja de Trabajo para listado'!$AB$151:$BA$151,0)),0)+IFERROR(INDEX('Hoja de Trabajo para listado'!$BC$155:$CB$1048576,MATCH($A522,'Hoja de Trabajo para listado'!$BC$155:$BC$1048576,0),MATCH((CUADRO!J$4&amp;$E522),'Hoja de Trabajo para listado'!$BC$151:$CB$151,0)),0)+IFERROR(INDEX('Hoja de Trabajo para listado'!$DE$153:$DG$274,MATCH($A522,'Hoja de Trabajo para listado'!$DE$153:$DE$1048576,0),MATCH((CUADRO!J$4&amp;$E522),'Hoja de Trabajo para listado'!$DE$151:$DG$151,0)),0)+IFERROR(INDEX('Hoja de Trabajo para listado'!$CD$155:$DC$1048576,MATCH($A522,'Hoja de Trabajo para listado'!$CD$155:$CD$1048576,0),MATCH((CUADRO!J$4&amp;$E522),'Hoja de Trabajo para listado'!$CD$151:$DC$151,0)),0)</f>
        <v>0</v>
      </c>
      <c r="K522" s="241">
        <f ca="1">+IFERROR(INDEX('Hoja de Trabajo para listado'!$A$155:$Z$1048576,MATCH($A522,'Hoja de Trabajo para listado'!$A$155:$A$1048576,0),MATCH((CUADRO!K$4&amp;$E522),'Hoja de Trabajo para listado'!$A$151:$Z$151,0)),0)+IFERROR(INDEX('Hoja de Trabajo para listado'!$AB$155:$BA$1048576,MATCH($A522,'Hoja de Trabajo para listado'!$AB$155:$AB$1048576,0),MATCH((CUADRO!K$4&amp;$E522),'Hoja de Trabajo para listado'!$AB$151:$BA$151,0)),0)+IFERROR(INDEX('Hoja de Trabajo para listado'!$BC$155:$CB$1048576,MATCH($A522,'Hoja de Trabajo para listado'!$BC$155:$BC$1048576,0),MATCH((CUADRO!K$4&amp;$E522),'Hoja de Trabajo para listado'!$BC$151:$CB$151,0)),0)+IFERROR(INDEX('Hoja de Trabajo para listado'!$DE$153:$DG$274,MATCH($A522,'Hoja de Trabajo para listado'!$DE$153:$DE$1048576,0),MATCH((CUADRO!K$4&amp;$E522),'Hoja de Trabajo para listado'!$DE$151:$DG$151,0)),0)+IFERROR(INDEX('Hoja de Trabajo para listado'!$CD$155:$DC$1048576,MATCH($A522,'Hoja de Trabajo para listado'!$CD$155:$CD$1048576,0),MATCH((CUADRO!K$4&amp;$E522),'Hoja de Trabajo para listado'!$CD$151:$DC$151,0)),0)</f>
        <v>0</v>
      </c>
      <c r="L522" s="241">
        <f ca="1">+IFERROR(INDEX('Hoja de Trabajo para listado'!$A$155:$Z$1048576,MATCH($A522,'Hoja de Trabajo para listado'!$A$155:$A$1048576,0),MATCH((CUADRO!L$4&amp;$E522),'Hoja de Trabajo para listado'!$A$151:$Z$151,0)),0)+IFERROR(INDEX('Hoja de Trabajo para listado'!$AB$155:$BA$1048576,MATCH($A522,'Hoja de Trabajo para listado'!$AB$155:$AB$1048576,0),MATCH((CUADRO!L$4&amp;$E522),'Hoja de Trabajo para listado'!$AB$151:$BA$151,0)),0)+IFERROR(INDEX('Hoja de Trabajo para listado'!$BC$155:$CB$1048576,MATCH($A522,'Hoja de Trabajo para listado'!$BC$155:$BC$1048576,0),MATCH((CUADRO!L$4&amp;$E522),'Hoja de Trabajo para listado'!$BC$151:$CB$151,0)),0)+IFERROR(INDEX('Hoja de Trabajo para listado'!$DE$153:$DG$274,MATCH($A522,'Hoja de Trabajo para listado'!$DE$153:$DE$1048576,0),MATCH((CUADRO!L$4&amp;$E522),'Hoja de Trabajo para listado'!$DE$151:$DG$151,0)),0)+IFERROR(INDEX('Hoja de Trabajo para listado'!$CD$155:$DC$1048576,MATCH($A522,'Hoja de Trabajo para listado'!$CD$155:$CD$1048576,0),MATCH((CUADRO!L$4&amp;$E522),'Hoja de Trabajo para listado'!$CD$151:$DC$151,0)),0)</f>
        <v>0</v>
      </c>
      <c r="M522" s="241">
        <f ca="1">+IFERROR(INDEX('Hoja de Trabajo para listado'!$A$155:$Z$1048576,MATCH($A522,'Hoja de Trabajo para listado'!$A$155:$A$1048576,0),MATCH((CUADRO!M$4&amp;$E522),'Hoja de Trabajo para listado'!$A$151:$Z$151,0)),0)+IFERROR(INDEX('Hoja de Trabajo para listado'!$AB$155:$BA$1048576,MATCH($A522,'Hoja de Trabajo para listado'!$AB$155:$AB$1048576,0),MATCH((CUADRO!M$4&amp;$E522),'Hoja de Trabajo para listado'!$AB$151:$BA$151,0)),0)+IFERROR(INDEX('Hoja de Trabajo para listado'!$BC$155:$CB$1048576,MATCH($A522,'Hoja de Trabajo para listado'!$BC$155:$BC$1048576,0),MATCH((CUADRO!M$4&amp;$E522),'Hoja de Trabajo para listado'!$BC$151:$CB$151,0)),0)+IFERROR(INDEX('Hoja de Trabajo para listado'!$DE$153:$DG$274,MATCH($A522,'Hoja de Trabajo para listado'!$DE$153:$DE$1048576,0),MATCH((CUADRO!M$4&amp;$E522),'Hoja de Trabajo para listado'!$DE$151:$DG$151,0)),0)+IFERROR(INDEX('Hoja de Trabajo para listado'!$CD$155:$DC$1048576,MATCH($A522,'Hoja de Trabajo para listado'!$CD$155:$CD$1048576,0),MATCH((CUADRO!M$4&amp;$E522),'Hoja de Trabajo para listado'!$CD$151:$DC$151,0)),0)</f>
        <v>0</v>
      </c>
      <c r="N522" s="241">
        <f ca="1">+IFERROR(INDEX('Hoja de Trabajo para listado'!$A$155:$Z$1048576,MATCH($A522,'Hoja de Trabajo para listado'!$A$155:$A$1048576,0),MATCH((CUADRO!N$4&amp;$E522),'Hoja de Trabajo para listado'!$A$151:$Z$151,0)),0)+IFERROR(INDEX('Hoja de Trabajo para listado'!$AB$155:$BA$1048576,MATCH($A522,'Hoja de Trabajo para listado'!$AB$155:$AB$1048576,0),MATCH((CUADRO!N$4&amp;$E522),'Hoja de Trabajo para listado'!$AB$151:$BA$151,0)),0)+IFERROR(INDEX('Hoja de Trabajo para listado'!$BC$155:$CB$1048576,MATCH($A522,'Hoja de Trabajo para listado'!$BC$155:$BC$1048576,0),MATCH((CUADRO!N$4&amp;$E522),'Hoja de Trabajo para listado'!$BC$151:$CB$151,0)),0)+IFERROR(INDEX('Hoja de Trabajo para listado'!$DE$153:$DG$274,MATCH($A522,'Hoja de Trabajo para listado'!$DE$153:$DE$1048576,0),MATCH((CUADRO!N$4&amp;$E522),'Hoja de Trabajo para listado'!$DE$151:$DG$151,0)),0)+IFERROR(INDEX('Hoja de Trabajo para listado'!$CD$155:$DC$1048576,MATCH($A522,'Hoja de Trabajo para listado'!$CD$155:$CD$1048576,0),MATCH((CUADRO!N$4&amp;$E522),'Hoja de Trabajo para listado'!$CD$151:$DC$151,0)),0)</f>
        <v>0</v>
      </c>
      <c r="O522" s="241">
        <f ca="1">+IFERROR(INDEX('Hoja de Trabajo para listado'!$A$155:$Z$1048576,MATCH($A522,'Hoja de Trabajo para listado'!$A$155:$A$1048576,0),MATCH((CUADRO!O$4&amp;$E522),'Hoja de Trabajo para listado'!$A$151:$Z$151,0)),0)+IFERROR(INDEX('Hoja de Trabajo para listado'!$AB$155:$BA$1048576,MATCH($A522,'Hoja de Trabajo para listado'!$AB$155:$AB$1048576,0),MATCH((CUADRO!O$4&amp;$E522),'Hoja de Trabajo para listado'!$AB$151:$BA$151,0)),0)+IFERROR(INDEX('Hoja de Trabajo para listado'!$BC$155:$CB$1048576,MATCH($A522,'Hoja de Trabajo para listado'!$BC$155:$BC$1048576,0),MATCH((CUADRO!O$4&amp;$E522),'Hoja de Trabajo para listado'!$BC$151:$CB$151,0)),0)+IFERROR(INDEX('Hoja de Trabajo para listado'!$DE$153:$DG$274,MATCH($A522,'Hoja de Trabajo para listado'!$DE$153:$DE$1048576,0),MATCH((CUADRO!O$4&amp;$E522),'Hoja de Trabajo para listado'!$DE$151:$DG$151,0)),0)+IFERROR(INDEX('Hoja de Trabajo para listado'!$CD$155:$DC$1048576,MATCH($A522,'Hoja de Trabajo para listado'!$CD$155:$CD$1048576,0),MATCH((CUADRO!O$4&amp;$E522),'Hoja de Trabajo para listado'!$CD$151:$DC$151,0)),0)</f>
        <v>0</v>
      </c>
      <c r="P522" s="241">
        <f ca="1">+IFERROR(INDEX('Hoja de Trabajo para listado'!$A$155:$Z$1048576,MATCH($A522,'Hoja de Trabajo para listado'!$A$155:$A$1048576,0),MATCH((CUADRO!P$4&amp;$E522),'Hoja de Trabajo para listado'!$A$151:$Z$151,0)),0)+IFERROR(INDEX('Hoja de Trabajo para listado'!$AB$155:$BA$1048576,MATCH($A522,'Hoja de Trabajo para listado'!$AB$155:$AB$1048576,0),MATCH((CUADRO!P$4&amp;$E522),'Hoja de Trabajo para listado'!$AB$151:$BA$151,0)),0)+IFERROR(INDEX('Hoja de Trabajo para listado'!$BC$155:$CB$1048576,MATCH($A522,'Hoja de Trabajo para listado'!$BC$155:$BC$1048576,0),MATCH((CUADRO!P$4&amp;$E522),'Hoja de Trabajo para listado'!$BC$151:$CB$151,0)),0)+IFERROR(INDEX('Hoja de Trabajo para listado'!$DE$153:$DG$274,MATCH($A522,'Hoja de Trabajo para listado'!$DE$153:$DE$1048576,0),MATCH((CUADRO!P$4&amp;$E522),'Hoja de Trabajo para listado'!$DE$151:$DG$151,0)),0)+IFERROR(INDEX('Hoja de Trabajo para listado'!$CD$155:$DC$1048576,MATCH($A522,'Hoja de Trabajo para listado'!$CD$155:$CD$1048576,0),MATCH((CUADRO!P$4&amp;$E522),'Hoja de Trabajo para listado'!$CD$151:$DC$151,0)),0)</f>
        <v>0</v>
      </c>
      <c r="Q522" s="241">
        <f ca="1">+IFERROR(INDEX('Hoja de Trabajo para listado'!$A$155:$Z$1048576,MATCH($A522,'Hoja de Trabajo para listado'!$A$155:$A$1048576,0),MATCH((CUADRO!Q$4&amp;$E522),'Hoja de Trabajo para listado'!$A$151:$Z$151,0)),0)+IFERROR(INDEX('Hoja de Trabajo para listado'!$AB$155:$BA$1048576,MATCH($A522,'Hoja de Trabajo para listado'!$AB$155:$AB$1048576,0),MATCH((CUADRO!Q$4&amp;$E522),'Hoja de Trabajo para listado'!$AB$151:$BA$151,0)),0)+IFERROR(INDEX('Hoja de Trabajo para listado'!$BC$155:$CB$1048576,MATCH($A522,'Hoja de Trabajo para listado'!$BC$155:$BC$1048576,0),MATCH((CUADRO!Q$4&amp;$E522),'Hoja de Trabajo para listado'!$BC$151:$CB$151,0)),0)+IFERROR(INDEX('Hoja de Trabajo para listado'!$DE$153:$DG$274,MATCH($A522,'Hoja de Trabajo para listado'!$DE$153:$DE$1048576,0),MATCH((CUADRO!Q$4&amp;$E522),'Hoja de Trabajo para listado'!$DE$151:$DG$151,0)),0)+IFERROR(INDEX('Hoja de Trabajo para listado'!$CD$155:$DC$1048576,MATCH($A522,'Hoja de Trabajo para listado'!$CD$155:$CD$1048576,0),MATCH((CUADRO!Q$4&amp;$E522),'Hoja de Trabajo para listado'!$CD$151:$DC$151,0)),0)</f>
        <v>0</v>
      </c>
      <c r="R522" s="241">
        <f t="shared" ca="1" si="16"/>
        <v>0</v>
      </c>
      <c r="S522" s="247">
        <f ca="1">+R521+R522</f>
        <v>0</v>
      </c>
      <c r="T522" s="241">
        <f ca="1">+S522</f>
        <v>0</v>
      </c>
      <c r="U522" s="240">
        <f t="shared" si="17"/>
        <v>2</v>
      </c>
    </row>
    <row r="523" spans="1:21" customFormat="1" ht="15" hidden="1" customHeight="1">
      <c r="A523" s="32">
        <v>1213</v>
      </c>
      <c r="B523" s="381">
        <f>+A523</f>
        <v>1213</v>
      </c>
      <c r="C523" s="245" t="str">
        <f>+VLOOKUP(A523,bd_lista!$A$3:$C$592,3,FALSE)</f>
        <v>Gobierno Autónomo Municipal de Ayo Ayo</v>
      </c>
      <c r="D523" s="383" t="str">
        <f>+C523</f>
        <v>Gobierno Autónomo Municipal de Ayo Ayo</v>
      </c>
      <c r="E523" s="240" t="s">
        <v>683</v>
      </c>
      <c r="F523" s="241">
        <f ca="1">+IFERROR(INDEX('Hoja de Trabajo para listado'!$A$155:$Z$1048576,MATCH($A523,'Hoja de Trabajo para listado'!$A$155:$A$1048576,0),MATCH((CUADRO!F$4&amp;$E523),'Hoja de Trabajo para listado'!$A$151:$Z$151,0)),0)+IFERROR(INDEX('Hoja de Trabajo para listado'!$AB$155:$BA$1048576,MATCH($A523,'Hoja de Trabajo para listado'!$AB$155:$AB$1048576,0),MATCH((CUADRO!F$4&amp;$E523),'Hoja de Trabajo para listado'!$AB$151:$BA$151,0)),0)+IFERROR(INDEX('Hoja de Trabajo para listado'!$BC$155:$CB$1048576,MATCH($A523,'Hoja de Trabajo para listado'!$BC$155:$BC$1048576,0),MATCH((CUADRO!F$4&amp;$E523),'Hoja de Trabajo para listado'!$BC$151:$CB$151,0)),0)+IFERROR(INDEX('Hoja de Trabajo para listado'!$DE$153:$DG$274,MATCH($A523,'Hoja de Trabajo para listado'!$DE$153:$DE$1048576,0),MATCH((CUADRO!F$4&amp;$E523),'Hoja de Trabajo para listado'!$DE$151:$DG$151,0)),0)+IFERROR(INDEX('Hoja de Trabajo para listado'!$CD$155:$DC$1048576,MATCH($A523,'Hoja de Trabajo para listado'!$CD$155:$CD$1048576,0),MATCH((CUADRO!F$4&amp;$E523),'Hoja de Trabajo para listado'!$CD$151:$DC$151,0)),0)</f>
        <v>0</v>
      </c>
      <c r="G523" s="241">
        <f ca="1">+IFERROR(INDEX('Hoja de Trabajo para listado'!$A$155:$Z$1048576,MATCH($A523,'Hoja de Trabajo para listado'!$A$155:$A$1048576,0),MATCH((CUADRO!G$4&amp;$E523),'Hoja de Trabajo para listado'!$A$151:$Z$151,0)),0)+IFERROR(INDEX('Hoja de Trabajo para listado'!$AB$155:$BA$1048576,MATCH($A523,'Hoja de Trabajo para listado'!$AB$155:$AB$1048576,0),MATCH((CUADRO!G$4&amp;$E523),'Hoja de Trabajo para listado'!$AB$151:$BA$151,0)),0)+IFERROR(INDEX('Hoja de Trabajo para listado'!$BC$155:$CB$1048576,MATCH($A523,'Hoja de Trabajo para listado'!$BC$155:$BC$1048576,0),MATCH((CUADRO!G$4&amp;$E523),'Hoja de Trabajo para listado'!$BC$151:$CB$151,0)),0)+IFERROR(INDEX('Hoja de Trabajo para listado'!$DE$153:$DG$274,MATCH($A523,'Hoja de Trabajo para listado'!$DE$153:$DE$1048576,0),MATCH((CUADRO!G$4&amp;$E523),'Hoja de Trabajo para listado'!$DE$151:$DG$151,0)),0)+IFERROR(INDEX('Hoja de Trabajo para listado'!$CD$155:$DC$1048576,MATCH($A523,'Hoja de Trabajo para listado'!$CD$155:$CD$1048576,0),MATCH((CUADRO!G$4&amp;$E523),'Hoja de Trabajo para listado'!$CD$151:$DC$151,0)),0)</f>
        <v>0</v>
      </c>
      <c r="H523" s="241">
        <f ca="1">+IFERROR(INDEX('Hoja de Trabajo para listado'!$A$155:$Z$1048576,MATCH($A523,'Hoja de Trabajo para listado'!$A$155:$A$1048576,0),MATCH((CUADRO!H$4&amp;$E523),'Hoja de Trabajo para listado'!$A$151:$Z$151,0)),0)+IFERROR(INDEX('Hoja de Trabajo para listado'!$AB$155:$BA$1048576,MATCH($A523,'Hoja de Trabajo para listado'!$AB$155:$AB$1048576,0),MATCH((CUADRO!H$4&amp;$E523),'Hoja de Trabajo para listado'!$AB$151:$BA$151,0)),0)+IFERROR(INDEX('Hoja de Trabajo para listado'!$BC$155:$CB$1048576,MATCH($A523,'Hoja de Trabajo para listado'!$BC$155:$BC$1048576,0),MATCH((CUADRO!H$4&amp;$E523),'Hoja de Trabajo para listado'!$BC$151:$CB$151,0)),0)+IFERROR(INDEX('Hoja de Trabajo para listado'!$DE$153:$DG$274,MATCH($A523,'Hoja de Trabajo para listado'!$DE$153:$DE$1048576,0),MATCH((CUADRO!H$4&amp;$E523),'Hoja de Trabajo para listado'!$DE$151:$DG$151,0)),0)+IFERROR(INDEX('Hoja de Trabajo para listado'!$CD$155:$DC$1048576,MATCH($A523,'Hoja de Trabajo para listado'!$CD$155:$CD$1048576,0),MATCH((CUADRO!H$4&amp;$E523),'Hoja de Trabajo para listado'!$CD$151:$DC$151,0)),0)</f>
        <v>0</v>
      </c>
      <c r="I523" s="241">
        <f ca="1">+IFERROR(INDEX('Hoja de Trabajo para listado'!$A$155:$Z$1048576,MATCH($A523,'Hoja de Trabajo para listado'!$A$155:$A$1048576,0),MATCH((CUADRO!I$4&amp;$E523),'Hoja de Trabajo para listado'!$A$151:$Z$151,0)),0)+IFERROR(INDEX('Hoja de Trabajo para listado'!$AB$155:$BA$1048576,MATCH($A523,'Hoja de Trabajo para listado'!$AB$155:$AB$1048576,0),MATCH((CUADRO!I$4&amp;$E523),'Hoja de Trabajo para listado'!$AB$151:$BA$151,0)),0)+IFERROR(INDEX('Hoja de Trabajo para listado'!$BC$155:$CB$1048576,MATCH($A523,'Hoja de Trabajo para listado'!$BC$155:$BC$1048576,0),MATCH((CUADRO!I$4&amp;$E523),'Hoja de Trabajo para listado'!$BC$151:$CB$151,0)),0)+IFERROR(INDEX('Hoja de Trabajo para listado'!$DE$153:$DG$274,MATCH($A523,'Hoja de Trabajo para listado'!$DE$153:$DE$1048576,0),MATCH((CUADRO!I$4&amp;$E523),'Hoja de Trabajo para listado'!$DE$151:$DG$151,0)),0)+IFERROR(INDEX('Hoja de Trabajo para listado'!$CD$155:$DC$1048576,MATCH($A523,'Hoja de Trabajo para listado'!$CD$155:$CD$1048576,0),MATCH((CUADRO!I$4&amp;$E523),'Hoja de Trabajo para listado'!$CD$151:$DC$151,0)),0)</f>
        <v>0</v>
      </c>
      <c r="J523" s="241">
        <f ca="1">+IFERROR(INDEX('Hoja de Trabajo para listado'!$A$155:$Z$1048576,MATCH($A523,'Hoja de Trabajo para listado'!$A$155:$A$1048576,0),MATCH((CUADRO!J$4&amp;$E523),'Hoja de Trabajo para listado'!$A$151:$Z$151,0)),0)+IFERROR(INDEX('Hoja de Trabajo para listado'!$AB$155:$BA$1048576,MATCH($A523,'Hoja de Trabajo para listado'!$AB$155:$AB$1048576,0),MATCH((CUADRO!J$4&amp;$E523),'Hoja de Trabajo para listado'!$AB$151:$BA$151,0)),0)+IFERROR(INDEX('Hoja de Trabajo para listado'!$BC$155:$CB$1048576,MATCH($A523,'Hoja de Trabajo para listado'!$BC$155:$BC$1048576,0),MATCH((CUADRO!J$4&amp;$E523),'Hoja de Trabajo para listado'!$BC$151:$CB$151,0)),0)+IFERROR(INDEX('Hoja de Trabajo para listado'!$DE$153:$DG$274,MATCH($A523,'Hoja de Trabajo para listado'!$DE$153:$DE$1048576,0),MATCH((CUADRO!J$4&amp;$E523),'Hoja de Trabajo para listado'!$DE$151:$DG$151,0)),0)+IFERROR(INDEX('Hoja de Trabajo para listado'!$CD$155:$DC$1048576,MATCH($A523,'Hoja de Trabajo para listado'!$CD$155:$CD$1048576,0),MATCH((CUADRO!J$4&amp;$E523),'Hoja de Trabajo para listado'!$CD$151:$DC$151,0)),0)</f>
        <v>0</v>
      </c>
      <c r="K523" s="241">
        <f ca="1">+IFERROR(INDEX('Hoja de Trabajo para listado'!$A$155:$Z$1048576,MATCH($A523,'Hoja de Trabajo para listado'!$A$155:$A$1048576,0),MATCH((CUADRO!K$4&amp;$E523),'Hoja de Trabajo para listado'!$A$151:$Z$151,0)),0)+IFERROR(INDEX('Hoja de Trabajo para listado'!$AB$155:$BA$1048576,MATCH($A523,'Hoja de Trabajo para listado'!$AB$155:$AB$1048576,0),MATCH((CUADRO!K$4&amp;$E523),'Hoja de Trabajo para listado'!$AB$151:$BA$151,0)),0)+IFERROR(INDEX('Hoja de Trabajo para listado'!$BC$155:$CB$1048576,MATCH($A523,'Hoja de Trabajo para listado'!$BC$155:$BC$1048576,0),MATCH((CUADRO!K$4&amp;$E523),'Hoja de Trabajo para listado'!$BC$151:$CB$151,0)),0)+IFERROR(INDEX('Hoja de Trabajo para listado'!$DE$153:$DG$274,MATCH($A523,'Hoja de Trabajo para listado'!$DE$153:$DE$1048576,0),MATCH((CUADRO!K$4&amp;$E523),'Hoja de Trabajo para listado'!$DE$151:$DG$151,0)),0)+IFERROR(INDEX('Hoja de Trabajo para listado'!$CD$155:$DC$1048576,MATCH($A523,'Hoja de Trabajo para listado'!$CD$155:$CD$1048576,0),MATCH((CUADRO!K$4&amp;$E523),'Hoja de Trabajo para listado'!$CD$151:$DC$151,0)),0)</f>
        <v>0</v>
      </c>
      <c r="L523" s="241">
        <f ca="1">+IFERROR(INDEX('Hoja de Trabajo para listado'!$A$155:$Z$1048576,MATCH($A523,'Hoja de Trabajo para listado'!$A$155:$A$1048576,0),MATCH((CUADRO!L$4&amp;$E523),'Hoja de Trabajo para listado'!$A$151:$Z$151,0)),0)+IFERROR(INDEX('Hoja de Trabajo para listado'!$AB$155:$BA$1048576,MATCH($A523,'Hoja de Trabajo para listado'!$AB$155:$AB$1048576,0),MATCH((CUADRO!L$4&amp;$E523),'Hoja de Trabajo para listado'!$AB$151:$BA$151,0)),0)+IFERROR(INDEX('Hoja de Trabajo para listado'!$BC$155:$CB$1048576,MATCH($A523,'Hoja de Trabajo para listado'!$BC$155:$BC$1048576,0),MATCH((CUADRO!L$4&amp;$E523),'Hoja de Trabajo para listado'!$BC$151:$CB$151,0)),0)+IFERROR(INDEX('Hoja de Trabajo para listado'!$DE$153:$DG$274,MATCH($A523,'Hoja de Trabajo para listado'!$DE$153:$DE$1048576,0),MATCH((CUADRO!L$4&amp;$E523),'Hoja de Trabajo para listado'!$DE$151:$DG$151,0)),0)+IFERROR(INDEX('Hoja de Trabajo para listado'!$CD$155:$DC$1048576,MATCH($A523,'Hoja de Trabajo para listado'!$CD$155:$CD$1048576,0),MATCH((CUADRO!L$4&amp;$E523),'Hoja de Trabajo para listado'!$CD$151:$DC$151,0)),0)</f>
        <v>0</v>
      </c>
      <c r="M523" s="241">
        <f ca="1">+IFERROR(INDEX('Hoja de Trabajo para listado'!$A$155:$Z$1048576,MATCH($A523,'Hoja de Trabajo para listado'!$A$155:$A$1048576,0),MATCH((CUADRO!M$4&amp;$E523),'Hoja de Trabajo para listado'!$A$151:$Z$151,0)),0)+IFERROR(INDEX('Hoja de Trabajo para listado'!$AB$155:$BA$1048576,MATCH($A523,'Hoja de Trabajo para listado'!$AB$155:$AB$1048576,0),MATCH((CUADRO!M$4&amp;$E523),'Hoja de Trabajo para listado'!$AB$151:$BA$151,0)),0)+IFERROR(INDEX('Hoja de Trabajo para listado'!$BC$155:$CB$1048576,MATCH($A523,'Hoja de Trabajo para listado'!$BC$155:$BC$1048576,0),MATCH((CUADRO!M$4&amp;$E523),'Hoja de Trabajo para listado'!$BC$151:$CB$151,0)),0)+IFERROR(INDEX('Hoja de Trabajo para listado'!$DE$153:$DG$274,MATCH($A523,'Hoja de Trabajo para listado'!$DE$153:$DE$1048576,0),MATCH((CUADRO!M$4&amp;$E523),'Hoja de Trabajo para listado'!$DE$151:$DG$151,0)),0)+IFERROR(INDEX('Hoja de Trabajo para listado'!$CD$155:$DC$1048576,MATCH($A523,'Hoja de Trabajo para listado'!$CD$155:$CD$1048576,0),MATCH((CUADRO!M$4&amp;$E523),'Hoja de Trabajo para listado'!$CD$151:$DC$151,0)),0)</f>
        <v>0</v>
      </c>
      <c r="N523" s="241">
        <f ca="1">+IFERROR(INDEX('Hoja de Trabajo para listado'!$A$155:$Z$1048576,MATCH($A523,'Hoja de Trabajo para listado'!$A$155:$A$1048576,0),MATCH((CUADRO!N$4&amp;$E523),'Hoja de Trabajo para listado'!$A$151:$Z$151,0)),0)+IFERROR(INDEX('Hoja de Trabajo para listado'!$AB$155:$BA$1048576,MATCH($A523,'Hoja de Trabajo para listado'!$AB$155:$AB$1048576,0),MATCH((CUADRO!N$4&amp;$E523),'Hoja de Trabajo para listado'!$AB$151:$BA$151,0)),0)+IFERROR(INDEX('Hoja de Trabajo para listado'!$BC$155:$CB$1048576,MATCH($A523,'Hoja de Trabajo para listado'!$BC$155:$BC$1048576,0),MATCH((CUADRO!N$4&amp;$E523),'Hoja de Trabajo para listado'!$BC$151:$CB$151,0)),0)+IFERROR(INDEX('Hoja de Trabajo para listado'!$DE$153:$DG$274,MATCH($A523,'Hoja de Trabajo para listado'!$DE$153:$DE$1048576,0),MATCH((CUADRO!N$4&amp;$E523),'Hoja de Trabajo para listado'!$DE$151:$DG$151,0)),0)+IFERROR(INDEX('Hoja de Trabajo para listado'!$CD$155:$DC$1048576,MATCH($A523,'Hoja de Trabajo para listado'!$CD$155:$CD$1048576,0),MATCH((CUADRO!N$4&amp;$E523),'Hoja de Trabajo para listado'!$CD$151:$DC$151,0)),0)</f>
        <v>0</v>
      </c>
      <c r="O523" s="241">
        <f ca="1">+IFERROR(INDEX('Hoja de Trabajo para listado'!$A$155:$Z$1048576,MATCH($A523,'Hoja de Trabajo para listado'!$A$155:$A$1048576,0),MATCH((CUADRO!O$4&amp;$E523),'Hoja de Trabajo para listado'!$A$151:$Z$151,0)),0)+IFERROR(INDEX('Hoja de Trabajo para listado'!$AB$155:$BA$1048576,MATCH($A523,'Hoja de Trabajo para listado'!$AB$155:$AB$1048576,0),MATCH((CUADRO!O$4&amp;$E523),'Hoja de Trabajo para listado'!$AB$151:$BA$151,0)),0)+IFERROR(INDEX('Hoja de Trabajo para listado'!$BC$155:$CB$1048576,MATCH($A523,'Hoja de Trabajo para listado'!$BC$155:$BC$1048576,0),MATCH((CUADRO!O$4&amp;$E523),'Hoja de Trabajo para listado'!$BC$151:$CB$151,0)),0)+IFERROR(INDEX('Hoja de Trabajo para listado'!$DE$153:$DG$274,MATCH($A523,'Hoja de Trabajo para listado'!$DE$153:$DE$1048576,0),MATCH((CUADRO!O$4&amp;$E523),'Hoja de Trabajo para listado'!$DE$151:$DG$151,0)),0)+IFERROR(INDEX('Hoja de Trabajo para listado'!$CD$155:$DC$1048576,MATCH($A523,'Hoja de Trabajo para listado'!$CD$155:$CD$1048576,0),MATCH((CUADRO!O$4&amp;$E523),'Hoja de Trabajo para listado'!$CD$151:$DC$151,0)),0)</f>
        <v>0</v>
      </c>
      <c r="P523" s="241">
        <f ca="1">+IFERROR(INDEX('Hoja de Trabajo para listado'!$A$155:$Z$1048576,MATCH($A523,'Hoja de Trabajo para listado'!$A$155:$A$1048576,0),MATCH((CUADRO!P$4&amp;$E523),'Hoja de Trabajo para listado'!$A$151:$Z$151,0)),0)+IFERROR(INDEX('Hoja de Trabajo para listado'!$AB$155:$BA$1048576,MATCH($A523,'Hoja de Trabajo para listado'!$AB$155:$AB$1048576,0),MATCH((CUADRO!P$4&amp;$E523),'Hoja de Trabajo para listado'!$AB$151:$BA$151,0)),0)+IFERROR(INDEX('Hoja de Trabajo para listado'!$BC$155:$CB$1048576,MATCH($A523,'Hoja de Trabajo para listado'!$BC$155:$BC$1048576,0),MATCH((CUADRO!P$4&amp;$E523),'Hoja de Trabajo para listado'!$BC$151:$CB$151,0)),0)+IFERROR(INDEX('Hoja de Trabajo para listado'!$DE$153:$DG$274,MATCH($A523,'Hoja de Trabajo para listado'!$DE$153:$DE$1048576,0),MATCH((CUADRO!P$4&amp;$E523),'Hoja de Trabajo para listado'!$DE$151:$DG$151,0)),0)+IFERROR(INDEX('Hoja de Trabajo para listado'!$CD$155:$DC$1048576,MATCH($A523,'Hoja de Trabajo para listado'!$CD$155:$CD$1048576,0),MATCH((CUADRO!P$4&amp;$E523),'Hoja de Trabajo para listado'!$CD$151:$DC$151,0)),0)</f>
        <v>0</v>
      </c>
      <c r="Q523" s="241">
        <f ca="1">+IFERROR(INDEX('Hoja de Trabajo para listado'!$A$155:$Z$1048576,MATCH($A523,'Hoja de Trabajo para listado'!$A$155:$A$1048576,0),MATCH((CUADRO!Q$4&amp;$E523),'Hoja de Trabajo para listado'!$A$151:$Z$151,0)),0)+IFERROR(INDEX('Hoja de Trabajo para listado'!$AB$155:$BA$1048576,MATCH($A523,'Hoja de Trabajo para listado'!$AB$155:$AB$1048576,0),MATCH((CUADRO!Q$4&amp;$E523),'Hoja de Trabajo para listado'!$AB$151:$BA$151,0)),0)+IFERROR(INDEX('Hoja de Trabajo para listado'!$BC$155:$CB$1048576,MATCH($A523,'Hoja de Trabajo para listado'!$BC$155:$BC$1048576,0),MATCH((CUADRO!Q$4&amp;$E523),'Hoja de Trabajo para listado'!$BC$151:$CB$151,0)),0)+IFERROR(INDEX('Hoja de Trabajo para listado'!$DE$153:$DG$274,MATCH($A523,'Hoja de Trabajo para listado'!$DE$153:$DE$1048576,0),MATCH((CUADRO!Q$4&amp;$E523),'Hoja de Trabajo para listado'!$DE$151:$DG$151,0)),0)+IFERROR(INDEX('Hoja de Trabajo para listado'!$CD$155:$DC$1048576,MATCH($A523,'Hoja de Trabajo para listado'!$CD$155:$CD$1048576,0),MATCH((CUADRO!Q$4&amp;$E523),'Hoja de Trabajo para listado'!$CD$151:$DC$151,0)),0)</f>
        <v>0</v>
      </c>
      <c r="R523" s="241">
        <f t="shared" ca="1" si="16"/>
        <v>0</v>
      </c>
      <c r="S523" s="247"/>
      <c r="T523" s="241">
        <f ca="1">+T524</f>
        <v>0</v>
      </c>
      <c r="U523" s="240">
        <f t="shared" si="17"/>
        <v>1</v>
      </c>
    </row>
    <row r="524" spans="1:21" customFormat="1" ht="15" hidden="1" customHeight="1">
      <c r="A524" s="32">
        <v>1213</v>
      </c>
      <c r="B524" s="382"/>
      <c r="C524" s="245" t="str">
        <f>+VLOOKUP(A524,bd_lista!$A$3:$C$592,3,FALSE)</f>
        <v>Gobierno Autónomo Municipal de Ayo Ayo</v>
      </c>
      <c r="D524" s="384"/>
      <c r="E524" s="242" t="s">
        <v>684</v>
      </c>
      <c r="F524" s="241">
        <f ca="1">+IFERROR(INDEX('Hoja de Trabajo para listado'!$A$155:$Z$1048576,MATCH($A524,'Hoja de Trabajo para listado'!$A$155:$A$1048576,0),MATCH((CUADRO!F$4&amp;$E524),'Hoja de Trabajo para listado'!$A$151:$Z$151,0)),0)+IFERROR(INDEX('Hoja de Trabajo para listado'!$AB$155:$BA$1048576,MATCH($A524,'Hoja de Trabajo para listado'!$AB$155:$AB$1048576,0),MATCH((CUADRO!F$4&amp;$E524),'Hoja de Trabajo para listado'!$AB$151:$BA$151,0)),0)+IFERROR(INDEX('Hoja de Trabajo para listado'!$BC$155:$CB$1048576,MATCH($A524,'Hoja de Trabajo para listado'!$BC$155:$BC$1048576,0),MATCH((CUADRO!F$4&amp;$E524),'Hoja de Trabajo para listado'!$BC$151:$CB$151,0)),0)+IFERROR(INDEX('Hoja de Trabajo para listado'!$DE$153:$DG$274,MATCH($A524,'Hoja de Trabajo para listado'!$DE$153:$DE$1048576,0),MATCH((CUADRO!F$4&amp;$E524),'Hoja de Trabajo para listado'!$DE$151:$DG$151,0)),0)+IFERROR(INDEX('Hoja de Trabajo para listado'!$CD$155:$DC$1048576,MATCH($A524,'Hoja de Trabajo para listado'!$CD$155:$CD$1048576,0),MATCH((CUADRO!F$4&amp;$E524),'Hoja de Trabajo para listado'!$CD$151:$DC$151,0)),0)</f>
        <v>0</v>
      </c>
      <c r="G524" s="241">
        <f ca="1">+IFERROR(INDEX('Hoja de Trabajo para listado'!$A$155:$Z$1048576,MATCH($A524,'Hoja de Trabajo para listado'!$A$155:$A$1048576,0),MATCH((CUADRO!G$4&amp;$E524),'Hoja de Trabajo para listado'!$A$151:$Z$151,0)),0)+IFERROR(INDEX('Hoja de Trabajo para listado'!$AB$155:$BA$1048576,MATCH($A524,'Hoja de Trabajo para listado'!$AB$155:$AB$1048576,0),MATCH((CUADRO!G$4&amp;$E524),'Hoja de Trabajo para listado'!$AB$151:$BA$151,0)),0)+IFERROR(INDEX('Hoja de Trabajo para listado'!$BC$155:$CB$1048576,MATCH($A524,'Hoja de Trabajo para listado'!$BC$155:$BC$1048576,0),MATCH((CUADRO!G$4&amp;$E524),'Hoja de Trabajo para listado'!$BC$151:$CB$151,0)),0)+IFERROR(INDEX('Hoja de Trabajo para listado'!$DE$153:$DG$274,MATCH($A524,'Hoja de Trabajo para listado'!$DE$153:$DE$1048576,0),MATCH((CUADRO!G$4&amp;$E524),'Hoja de Trabajo para listado'!$DE$151:$DG$151,0)),0)+IFERROR(INDEX('Hoja de Trabajo para listado'!$CD$155:$DC$1048576,MATCH($A524,'Hoja de Trabajo para listado'!$CD$155:$CD$1048576,0),MATCH((CUADRO!G$4&amp;$E524),'Hoja de Trabajo para listado'!$CD$151:$DC$151,0)),0)</f>
        <v>0</v>
      </c>
      <c r="H524" s="241">
        <f ca="1">+IFERROR(INDEX('Hoja de Trabajo para listado'!$A$155:$Z$1048576,MATCH($A524,'Hoja de Trabajo para listado'!$A$155:$A$1048576,0),MATCH((CUADRO!H$4&amp;$E524),'Hoja de Trabajo para listado'!$A$151:$Z$151,0)),0)+IFERROR(INDEX('Hoja de Trabajo para listado'!$AB$155:$BA$1048576,MATCH($A524,'Hoja de Trabajo para listado'!$AB$155:$AB$1048576,0),MATCH((CUADRO!H$4&amp;$E524),'Hoja de Trabajo para listado'!$AB$151:$BA$151,0)),0)+IFERROR(INDEX('Hoja de Trabajo para listado'!$BC$155:$CB$1048576,MATCH($A524,'Hoja de Trabajo para listado'!$BC$155:$BC$1048576,0),MATCH((CUADRO!H$4&amp;$E524),'Hoja de Trabajo para listado'!$BC$151:$CB$151,0)),0)+IFERROR(INDEX('Hoja de Trabajo para listado'!$DE$153:$DG$274,MATCH($A524,'Hoja de Trabajo para listado'!$DE$153:$DE$1048576,0),MATCH((CUADRO!H$4&amp;$E524),'Hoja de Trabajo para listado'!$DE$151:$DG$151,0)),0)+IFERROR(INDEX('Hoja de Trabajo para listado'!$CD$155:$DC$1048576,MATCH($A524,'Hoja de Trabajo para listado'!$CD$155:$CD$1048576,0),MATCH((CUADRO!H$4&amp;$E524),'Hoja de Trabajo para listado'!$CD$151:$DC$151,0)),0)</f>
        <v>0</v>
      </c>
      <c r="I524" s="241">
        <f ca="1">+IFERROR(INDEX('Hoja de Trabajo para listado'!$A$155:$Z$1048576,MATCH($A524,'Hoja de Trabajo para listado'!$A$155:$A$1048576,0),MATCH((CUADRO!I$4&amp;$E524),'Hoja de Trabajo para listado'!$A$151:$Z$151,0)),0)+IFERROR(INDEX('Hoja de Trabajo para listado'!$AB$155:$BA$1048576,MATCH($A524,'Hoja de Trabajo para listado'!$AB$155:$AB$1048576,0),MATCH((CUADRO!I$4&amp;$E524),'Hoja de Trabajo para listado'!$AB$151:$BA$151,0)),0)+IFERROR(INDEX('Hoja de Trabajo para listado'!$BC$155:$CB$1048576,MATCH($A524,'Hoja de Trabajo para listado'!$BC$155:$BC$1048576,0),MATCH((CUADRO!I$4&amp;$E524),'Hoja de Trabajo para listado'!$BC$151:$CB$151,0)),0)+IFERROR(INDEX('Hoja de Trabajo para listado'!$DE$153:$DG$274,MATCH($A524,'Hoja de Trabajo para listado'!$DE$153:$DE$1048576,0),MATCH((CUADRO!I$4&amp;$E524),'Hoja de Trabajo para listado'!$DE$151:$DG$151,0)),0)+IFERROR(INDEX('Hoja de Trabajo para listado'!$CD$155:$DC$1048576,MATCH($A524,'Hoja de Trabajo para listado'!$CD$155:$CD$1048576,0),MATCH((CUADRO!I$4&amp;$E524),'Hoja de Trabajo para listado'!$CD$151:$DC$151,0)),0)</f>
        <v>0</v>
      </c>
      <c r="J524" s="241">
        <f ca="1">+IFERROR(INDEX('Hoja de Trabajo para listado'!$A$155:$Z$1048576,MATCH($A524,'Hoja de Trabajo para listado'!$A$155:$A$1048576,0),MATCH((CUADRO!J$4&amp;$E524),'Hoja de Trabajo para listado'!$A$151:$Z$151,0)),0)+IFERROR(INDEX('Hoja de Trabajo para listado'!$AB$155:$BA$1048576,MATCH($A524,'Hoja de Trabajo para listado'!$AB$155:$AB$1048576,0),MATCH((CUADRO!J$4&amp;$E524),'Hoja de Trabajo para listado'!$AB$151:$BA$151,0)),0)+IFERROR(INDEX('Hoja de Trabajo para listado'!$BC$155:$CB$1048576,MATCH($A524,'Hoja de Trabajo para listado'!$BC$155:$BC$1048576,0),MATCH((CUADRO!J$4&amp;$E524),'Hoja de Trabajo para listado'!$BC$151:$CB$151,0)),0)+IFERROR(INDEX('Hoja de Trabajo para listado'!$DE$153:$DG$274,MATCH($A524,'Hoja de Trabajo para listado'!$DE$153:$DE$1048576,0),MATCH((CUADRO!J$4&amp;$E524),'Hoja de Trabajo para listado'!$DE$151:$DG$151,0)),0)+IFERROR(INDEX('Hoja de Trabajo para listado'!$CD$155:$DC$1048576,MATCH($A524,'Hoja de Trabajo para listado'!$CD$155:$CD$1048576,0),MATCH((CUADRO!J$4&amp;$E524),'Hoja de Trabajo para listado'!$CD$151:$DC$151,0)),0)</f>
        <v>0</v>
      </c>
      <c r="K524" s="241">
        <f ca="1">+IFERROR(INDEX('Hoja de Trabajo para listado'!$A$155:$Z$1048576,MATCH($A524,'Hoja de Trabajo para listado'!$A$155:$A$1048576,0),MATCH((CUADRO!K$4&amp;$E524),'Hoja de Trabajo para listado'!$A$151:$Z$151,0)),0)+IFERROR(INDEX('Hoja de Trabajo para listado'!$AB$155:$BA$1048576,MATCH($A524,'Hoja de Trabajo para listado'!$AB$155:$AB$1048576,0),MATCH((CUADRO!K$4&amp;$E524),'Hoja de Trabajo para listado'!$AB$151:$BA$151,0)),0)+IFERROR(INDEX('Hoja de Trabajo para listado'!$BC$155:$CB$1048576,MATCH($A524,'Hoja de Trabajo para listado'!$BC$155:$BC$1048576,0),MATCH((CUADRO!K$4&amp;$E524),'Hoja de Trabajo para listado'!$BC$151:$CB$151,0)),0)+IFERROR(INDEX('Hoja de Trabajo para listado'!$DE$153:$DG$274,MATCH($A524,'Hoja de Trabajo para listado'!$DE$153:$DE$1048576,0),MATCH((CUADRO!K$4&amp;$E524),'Hoja de Trabajo para listado'!$DE$151:$DG$151,0)),0)+IFERROR(INDEX('Hoja de Trabajo para listado'!$CD$155:$DC$1048576,MATCH($A524,'Hoja de Trabajo para listado'!$CD$155:$CD$1048576,0),MATCH((CUADRO!K$4&amp;$E524),'Hoja de Trabajo para listado'!$CD$151:$DC$151,0)),0)</f>
        <v>0</v>
      </c>
      <c r="L524" s="241">
        <f ca="1">+IFERROR(INDEX('Hoja de Trabajo para listado'!$A$155:$Z$1048576,MATCH($A524,'Hoja de Trabajo para listado'!$A$155:$A$1048576,0),MATCH((CUADRO!L$4&amp;$E524),'Hoja de Trabajo para listado'!$A$151:$Z$151,0)),0)+IFERROR(INDEX('Hoja de Trabajo para listado'!$AB$155:$BA$1048576,MATCH($A524,'Hoja de Trabajo para listado'!$AB$155:$AB$1048576,0),MATCH((CUADRO!L$4&amp;$E524),'Hoja de Trabajo para listado'!$AB$151:$BA$151,0)),0)+IFERROR(INDEX('Hoja de Trabajo para listado'!$BC$155:$CB$1048576,MATCH($A524,'Hoja de Trabajo para listado'!$BC$155:$BC$1048576,0),MATCH((CUADRO!L$4&amp;$E524),'Hoja de Trabajo para listado'!$BC$151:$CB$151,0)),0)+IFERROR(INDEX('Hoja de Trabajo para listado'!$DE$153:$DG$274,MATCH($A524,'Hoja de Trabajo para listado'!$DE$153:$DE$1048576,0),MATCH((CUADRO!L$4&amp;$E524),'Hoja de Trabajo para listado'!$DE$151:$DG$151,0)),0)+IFERROR(INDEX('Hoja de Trabajo para listado'!$CD$155:$DC$1048576,MATCH($A524,'Hoja de Trabajo para listado'!$CD$155:$CD$1048576,0),MATCH((CUADRO!L$4&amp;$E524),'Hoja de Trabajo para listado'!$CD$151:$DC$151,0)),0)</f>
        <v>0</v>
      </c>
      <c r="M524" s="241">
        <f ca="1">+IFERROR(INDEX('Hoja de Trabajo para listado'!$A$155:$Z$1048576,MATCH($A524,'Hoja de Trabajo para listado'!$A$155:$A$1048576,0),MATCH((CUADRO!M$4&amp;$E524),'Hoja de Trabajo para listado'!$A$151:$Z$151,0)),0)+IFERROR(INDEX('Hoja de Trabajo para listado'!$AB$155:$BA$1048576,MATCH($A524,'Hoja de Trabajo para listado'!$AB$155:$AB$1048576,0),MATCH((CUADRO!M$4&amp;$E524),'Hoja de Trabajo para listado'!$AB$151:$BA$151,0)),0)+IFERROR(INDEX('Hoja de Trabajo para listado'!$BC$155:$CB$1048576,MATCH($A524,'Hoja de Trabajo para listado'!$BC$155:$BC$1048576,0),MATCH((CUADRO!M$4&amp;$E524),'Hoja de Trabajo para listado'!$BC$151:$CB$151,0)),0)+IFERROR(INDEX('Hoja de Trabajo para listado'!$DE$153:$DG$274,MATCH($A524,'Hoja de Trabajo para listado'!$DE$153:$DE$1048576,0),MATCH((CUADRO!M$4&amp;$E524),'Hoja de Trabajo para listado'!$DE$151:$DG$151,0)),0)+IFERROR(INDEX('Hoja de Trabajo para listado'!$CD$155:$DC$1048576,MATCH($A524,'Hoja de Trabajo para listado'!$CD$155:$CD$1048576,0),MATCH((CUADRO!M$4&amp;$E524),'Hoja de Trabajo para listado'!$CD$151:$DC$151,0)),0)</f>
        <v>0</v>
      </c>
      <c r="N524" s="241">
        <f ca="1">+IFERROR(INDEX('Hoja de Trabajo para listado'!$A$155:$Z$1048576,MATCH($A524,'Hoja de Trabajo para listado'!$A$155:$A$1048576,0),MATCH((CUADRO!N$4&amp;$E524),'Hoja de Trabajo para listado'!$A$151:$Z$151,0)),0)+IFERROR(INDEX('Hoja de Trabajo para listado'!$AB$155:$BA$1048576,MATCH($A524,'Hoja de Trabajo para listado'!$AB$155:$AB$1048576,0),MATCH((CUADRO!N$4&amp;$E524),'Hoja de Trabajo para listado'!$AB$151:$BA$151,0)),0)+IFERROR(INDEX('Hoja de Trabajo para listado'!$BC$155:$CB$1048576,MATCH($A524,'Hoja de Trabajo para listado'!$BC$155:$BC$1048576,0),MATCH((CUADRO!N$4&amp;$E524),'Hoja de Trabajo para listado'!$BC$151:$CB$151,0)),0)+IFERROR(INDEX('Hoja de Trabajo para listado'!$DE$153:$DG$274,MATCH($A524,'Hoja de Trabajo para listado'!$DE$153:$DE$1048576,0),MATCH((CUADRO!N$4&amp;$E524),'Hoja de Trabajo para listado'!$DE$151:$DG$151,0)),0)+IFERROR(INDEX('Hoja de Trabajo para listado'!$CD$155:$DC$1048576,MATCH($A524,'Hoja de Trabajo para listado'!$CD$155:$CD$1048576,0),MATCH((CUADRO!N$4&amp;$E524),'Hoja de Trabajo para listado'!$CD$151:$DC$151,0)),0)</f>
        <v>0</v>
      </c>
      <c r="O524" s="241">
        <f ca="1">+IFERROR(INDEX('Hoja de Trabajo para listado'!$A$155:$Z$1048576,MATCH($A524,'Hoja de Trabajo para listado'!$A$155:$A$1048576,0),MATCH((CUADRO!O$4&amp;$E524),'Hoja de Trabajo para listado'!$A$151:$Z$151,0)),0)+IFERROR(INDEX('Hoja de Trabajo para listado'!$AB$155:$BA$1048576,MATCH($A524,'Hoja de Trabajo para listado'!$AB$155:$AB$1048576,0),MATCH((CUADRO!O$4&amp;$E524),'Hoja de Trabajo para listado'!$AB$151:$BA$151,0)),0)+IFERROR(INDEX('Hoja de Trabajo para listado'!$BC$155:$CB$1048576,MATCH($A524,'Hoja de Trabajo para listado'!$BC$155:$BC$1048576,0),MATCH((CUADRO!O$4&amp;$E524),'Hoja de Trabajo para listado'!$BC$151:$CB$151,0)),0)+IFERROR(INDEX('Hoja de Trabajo para listado'!$DE$153:$DG$274,MATCH($A524,'Hoja de Trabajo para listado'!$DE$153:$DE$1048576,0),MATCH((CUADRO!O$4&amp;$E524),'Hoja de Trabajo para listado'!$DE$151:$DG$151,0)),0)+IFERROR(INDEX('Hoja de Trabajo para listado'!$CD$155:$DC$1048576,MATCH($A524,'Hoja de Trabajo para listado'!$CD$155:$CD$1048576,0),MATCH((CUADRO!O$4&amp;$E524),'Hoja de Trabajo para listado'!$CD$151:$DC$151,0)),0)</f>
        <v>0</v>
      </c>
      <c r="P524" s="241">
        <f ca="1">+IFERROR(INDEX('Hoja de Trabajo para listado'!$A$155:$Z$1048576,MATCH($A524,'Hoja de Trabajo para listado'!$A$155:$A$1048576,0),MATCH((CUADRO!P$4&amp;$E524),'Hoja de Trabajo para listado'!$A$151:$Z$151,0)),0)+IFERROR(INDEX('Hoja de Trabajo para listado'!$AB$155:$BA$1048576,MATCH($A524,'Hoja de Trabajo para listado'!$AB$155:$AB$1048576,0),MATCH((CUADRO!P$4&amp;$E524),'Hoja de Trabajo para listado'!$AB$151:$BA$151,0)),0)+IFERROR(INDEX('Hoja de Trabajo para listado'!$BC$155:$CB$1048576,MATCH($A524,'Hoja de Trabajo para listado'!$BC$155:$BC$1048576,0),MATCH((CUADRO!P$4&amp;$E524),'Hoja de Trabajo para listado'!$BC$151:$CB$151,0)),0)+IFERROR(INDEX('Hoja de Trabajo para listado'!$DE$153:$DG$274,MATCH($A524,'Hoja de Trabajo para listado'!$DE$153:$DE$1048576,0),MATCH((CUADRO!P$4&amp;$E524),'Hoja de Trabajo para listado'!$DE$151:$DG$151,0)),0)+IFERROR(INDEX('Hoja de Trabajo para listado'!$CD$155:$DC$1048576,MATCH($A524,'Hoja de Trabajo para listado'!$CD$155:$CD$1048576,0),MATCH((CUADRO!P$4&amp;$E524),'Hoja de Trabajo para listado'!$CD$151:$DC$151,0)),0)</f>
        <v>0</v>
      </c>
      <c r="Q524" s="241">
        <f ca="1">+IFERROR(INDEX('Hoja de Trabajo para listado'!$A$155:$Z$1048576,MATCH($A524,'Hoja de Trabajo para listado'!$A$155:$A$1048576,0),MATCH((CUADRO!Q$4&amp;$E524),'Hoja de Trabajo para listado'!$A$151:$Z$151,0)),0)+IFERROR(INDEX('Hoja de Trabajo para listado'!$AB$155:$BA$1048576,MATCH($A524,'Hoja de Trabajo para listado'!$AB$155:$AB$1048576,0),MATCH((CUADRO!Q$4&amp;$E524),'Hoja de Trabajo para listado'!$AB$151:$BA$151,0)),0)+IFERROR(INDEX('Hoja de Trabajo para listado'!$BC$155:$CB$1048576,MATCH($A524,'Hoja de Trabajo para listado'!$BC$155:$BC$1048576,0),MATCH((CUADRO!Q$4&amp;$E524),'Hoja de Trabajo para listado'!$BC$151:$CB$151,0)),0)+IFERROR(INDEX('Hoja de Trabajo para listado'!$DE$153:$DG$274,MATCH($A524,'Hoja de Trabajo para listado'!$DE$153:$DE$1048576,0),MATCH((CUADRO!Q$4&amp;$E524),'Hoja de Trabajo para listado'!$DE$151:$DG$151,0)),0)+IFERROR(INDEX('Hoja de Trabajo para listado'!$CD$155:$DC$1048576,MATCH($A524,'Hoja de Trabajo para listado'!$CD$155:$CD$1048576,0),MATCH((CUADRO!Q$4&amp;$E524),'Hoja de Trabajo para listado'!$CD$151:$DC$151,0)),0)</f>
        <v>0</v>
      </c>
      <c r="R524" s="241">
        <f t="shared" ca="1" si="16"/>
        <v>0</v>
      </c>
      <c r="S524" s="247">
        <f ca="1">+R523+R524</f>
        <v>0</v>
      </c>
      <c r="T524" s="241">
        <f ca="1">+S524</f>
        <v>0</v>
      </c>
      <c r="U524" s="240">
        <f t="shared" si="17"/>
        <v>2</v>
      </c>
    </row>
    <row r="525" spans="1:21" customFormat="1" ht="27" hidden="1" customHeight="1">
      <c r="A525" s="32">
        <v>1214</v>
      </c>
      <c r="B525" s="381">
        <f>+A525</f>
        <v>1214</v>
      </c>
      <c r="C525" s="245" t="str">
        <f>+VLOOKUP(A525,bd_lista!$A$3:$C$592,3,FALSE)</f>
        <v>Gobierno Autónomo Municipal de Calamarca</v>
      </c>
      <c r="D525" s="383" t="str">
        <f>+C525</f>
        <v>Gobierno Autónomo Municipal de Calamarca</v>
      </c>
      <c r="E525" s="240" t="s">
        <v>683</v>
      </c>
      <c r="F525" s="241">
        <f ca="1">+IFERROR(INDEX('Hoja de Trabajo para listado'!$A$155:$Z$1048576,MATCH($A525,'Hoja de Trabajo para listado'!$A$155:$A$1048576,0),MATCH((CUADRO!F$4&amp;$E525),'Hoja de Trabajo para listado'!$A$151:$Z$151,0)),0)+IFERROR(INDEX('Hoja de Trabajo para listado'!$AB$155:$BA$1048576,MATCH($A525,'Hoja de Trabajo para listado'!$AB$155:$AB$1048576,0),MATCH((CUADRO!F$4&amp;$E525),'Hoja de Trabajo para listado'!$AB$151:$BA$151,0)),0)+IFERROR(INDEX('Hoja de Trabajo para listado'!$BC$155:$CB$1048576,MATCH($A525,'Hoja de Trabajo para listado'!$BC$155:$BC$1048576,0),MATCH((CUADRO!F$4&amp;$E525),'Hoja de Trabajo para listado'!$BC$151:$CB$151,0)),0)+IFERROR(INDEX('Hoja de Trabajo para listado'!$DE$153:$DG$274,MATCH($A525,'Hoja de Trabajo para listado'!$DE$153:$DE$1048576,0),MATCH((CUADRO!F$4&amp;$E525),'Hoja de Trabajo para listado'!$DE$151:$DG$151,0)),0)+IFERROR(INDEX('Hoja de Trabajo para listado'!$CD$155:$DC$1048576,MATCH($A525,'Hoja de Trabajo para listado'!$CD$155:$CD$1048576,0),MATCH((CUADRO!F$4&amp;$E525),'Hoja de Trabajo para listado'!$CD$151:$DC$151,0)),0)</f>
        <v>0</v>
      </c>
      <c r="G525" s="241">
        <f ca="1">+IFERROR(INDEX('Hoja de Trabajo para listado'!$A$155:$Z$1048576,MATCH($A525,'Hoja de Trabajo para listado'!$A$155:$A$1048576,0),MATCH((CUADRO!G$4&amp;$E525),'Hoja de Trabajo para listado'!$A$151:$Z$151,0)),0)+IFERROR(INDEX('Hoja de Trabajo para listado'!$AB$155:$BA$1048576,MATCH($A525,'Hoja de Trabajo para listado'!$AB$155:$AB$1048576,0),MATCH((CUADRO!G$4&amp;$E525),'Hoja de Trabajo para listado'!$AB$151:$BA$151,0)),0)+IFERROR(INDEX('Hoja de Trabajo para listado'!$BC$155:$CB$1048576,MATCH($A525,'Hoja de Trabajo para listado'!$BC$155:$BC$1048576,0),MATCH((CUADRO!G$4&amp;$E525),'Hoja de Trabajo para listado'!$BC$151:$CB$151,0)),0)+IFERROR(INDEX('Hoja de Trabajo para listado'!$DE$153:$DG$274,MATCH($A525,'Hoja de Trabajo para listado'!$DE$153:$DE$1048576,0),MATCH((CUADRO!G$4&amp;$E525),'Hoja de Trabajo para listado'!$DE$151:$DG$151,0)),0)+IFERROR(INDEX('Hoja de Trabajo para listado'!$CD$155:$DC$1048576,MATCH($A525,'Hoja de Trabajo para listado'!$CD$155:$CD$1048576,0),MATCH((CUADRO!G$4&amp;$E525),'Hoja de Trabajo para listado'!$CD$151:$DC$151,0)),0)</f>
        <v>0</v>
      </c>
      <c r="H525" s="241">
        <f ca="1">+IFERROR(INDEX('Hoja de Trabajo para listado'!$A$155:$Z$1048576,MATCH($A525,'Hoja de Trabajo para listado'!$A$155:$A$1048576,0),MATCH((CUADRO!H$4&amp;$E525),'Hoja de Trabajo para listado'!$A$151:$Z$151,0)),0)+IFERROR(INDEX('Hoja de Trabajo para listado'!$AB$155:$BA$1048576,MATCH($A525,'Hoja de Trabajo para listado'!$AB$155:$AB$1048576,0),MATCH((CUADRO!H$4&amp;$E525),'Hoja de Trabajo para listado'!$AB$151:$BA$151,0)),0)+IFERROR(INDEX('Hoja de Trabajo para listado'!$BC$155:$CB$1048576,MATCH($A525,'Hoja de Trabajo para listado'!$BC$155:$BC$1048576,0),MATCH((CUADRO!H$4&amp;$E525),'Hoja de Trabajo para listado'!$BC$151:$CB$151,0)),0)+IFERROR(INDEX('Hoja de Trabajo para listado'!$DE$153:$DG$274,MATCH($A525,'Hoja de Trabajo para listado'!$DE$153:$DE$1048576,0),MATCH((CUADRO!H$4&amp;$E525),'Hoja de Trabajo para listado'!$DE$151:$DG$151,0)),0)+IFERROR(INDEX('Hoja de Trabajo para listado'!$CD$155:$DC$1048576,MATCH($A525,'Hoja de Trabajo para listado'!$CD$155:$CD$1048576,0),MATCH((CUADRO!H$4&amp;$E525),'Hoja de Trabajo para listado'!$CD$151:$DC$151,0)),0)</f>
        <v>0</v>
      </c>
      <c r="I525" s="241">
        <f ca="1">+IFERROR(INDEX('Hoja de Trabajo para listado'!$A$155:$Z$1048576,MATCH($A525,'Hoja de Trabajo para listado'!$A$155:$A$1048576,0),MATCH((CUADRO!I$4&amp;$E525),'Hoja de Trabajo para listado'!$A$151:$Z$151,0)),0)+IFERROR(INDEX('Hoja de Trabajo para listado'!$AB$155:$BA$1048576,MATCH($A525,'Hoja de Trabajo para listado'!$AB$155:$AB$1048576,0),MATCH((CUADRO!I$4&amp;$E525),'Hoja de Trabajo para listado'!$AB$151:$BA$151,0)),0)+IFERROR(INDEX('Hoja de Trabajo para listado'!$BC$155:$CB$1048576,MATCH($A525,'Hoja de Trabajo para listado'!$BC$155:$BC$1048576,0),MATCH((CUADRO!I$4&amp;$E525),'Hoja de Trabajo para listado'!$BC$151:$CB$151,0)),0)+IFERROR(INDEX('Hoja de Trabajo para listado'!$DE$153:$DG$274,MATCH($A525,'Hoja de Trabajo para listado'!$DE$153:$DE$1048576,0),MATCH((CUADRO!I$4&amp;$E525),'Hoja de Trabajo para listado'!$DE$151:$DG$151,0)),0)+IFERROR(INDEX('Hoja de Trabajo para listado'!$CD$155:$DC$1048576,MATCH($A525,'Hoja de Trabajo para listado'!$CD$155:$CD$1048576,0),MATCH((CUADRO!I$4&amp;$E525),'Hoja de Trabajo para listado'!$CD$151:$DC$151,0)),0)</f>
        <v>0</v>
      </c>
      <c r="J525" s="241">
        <f ca="1">+IFERROR(INDEX('Hoja de Trabajo para listado'!$A$155:$Z$1048576,MATCH($A525,'Hoja de Trabajo para listado'!$A$155:$A$1048576,0),MATCH((CUADRO!J$4&amp;$E525),'Hoja de Trabajo para listado'!$A$151:$Z$151,0)),0)+IFERROR(INDEX('Hoja de Trabajo para listado'!$AB$155:$BA$1048576,MATCH($A525,'Hoja de Trabajo para listado'!$AB$155:$AB$1048576,0),MATCH((CUADRO!J$4&amp;$E525),'Hoja de Trabajo para listado'!$AB$151:$BA$151,0)),0)+IFERROR(INDEX('Hoja de Trabajo para listado'!$BC$155:$CB$1048576,MATCH($A525,'Hoja de Trabajo para listado'!$BC$155:$BC$1048576,0),MATCH((CUADRO!J$4&amp;$E525),'Hoja de Trabajo para listado'!$BC$151:$CB$151,0)),0)+IFERROR(INDEX('Hoja de Trabajo para listado'!$DE$153:$DG$274,MATCH($A525,'Hoja de Trabajo para listado'!$DE$153:$DE$1048576,0),MATCH((CUADRO!J$4&amp;$E525),'Hoja de Trabajo para listado'!$DE$151:$DG$151,0)),0)+IFERROR(INDEX('Hoja de Trabajo para listado'!$CD$155:$DC$1048576,MATCH($A525,'Hoja de Trabajo para listado'!$CD$155:$CD$1048576,0),MATCH((CUADRO!J$4&amp;$E525),'Hoja de Trabajo para listado'!$CD$151:$DC$151,0)),0)</f>
        <v>0</v>
      </c>
      <c r="K525" s="241">
        <f ca="1">+IFERROR(INDEX('Hoja de Trabajo para listado'!$A$155:$Z$1048576,MATCH($A525,'Hoja de Trabajo para listado'!$A$155:$A$1048576,0),MATCH((CUADRO!K$4&amp;$E525),'Hoja de Trabajo para listado'!$A$151:$Z$151,0)),0)+IFERROR(INDEX('Hoja de Trabajo para listado'!$AB$155:$BA$1048576,MATCH($A525,'Hoja de Trabajo para listado'!$AB$155:$AB$1048576,0),MATCH((CUADRO!K$4&amp;$E525),'Hoja de Trabajo para listado'!$AB$151:$BA$151,0)),0)+IFERROR(INDEX('Hoja de Trabajo para listado'!$BC$155:$CB$1048576,MATCH($A525,'Hoja de Trabajo para listado'!$BC$155:$BC$1048576,0),MATCH((CUADRO!K$4&amp;$E525),'Hoja de Trabajo para listado'!$BC$151:$CB$151,0)),0)+IFERROR(INDEX('Hoja de Trabajo para listado'!$DE$153:$DG$274,MATCH($A525,'Hoja de Trabajo para listado'!$DE$153:$DE$1048576,0),MATCH((CUADRO!K$4&amp;$E525),'Hoja de Trabajo para listado'!$DE$151:$DG$151,0)),0)+IFERROR(INDEX('Hoja de Trabajo para listado'!$CD$155:$DC$1048576,MATCH($A525,'Hoja de Trabajo para listado'!$CD$155:$CD$1048576,0),MATCH((CUADRO!K$4&amp;$E525),'Hoja de Trabajo para listado'!$CD$151:$DC$151,0)),0)</f>
        <v>0</v>
      </c>
      <c r="L525" s="241">
        <f ca="1">+IFERROR(INDEX('Hoja de Trabajo para listado'!$A$155:$Z$1048576,MATCH($A525,'Hoja de Trabajo para listado'!$A$155:$A$1048576,0),MATCH((CUADRO!L$4&amp;$E525),'Hoja de Trabajo para listado'!$A$151:$Z$151,0)),0)+IFERROR(INDEX('Hoja de Trabajo para listado'!$AB$155:$BA$1048576,MATCH($A525,'Hoja de Trabajo para listado'!$AB$155:$AB$1048576,0),MATCH((CUADRO!L$4&amp;$E525),'Hoja de Trabajo para listado'!$AB$151:$BA$151,0)),0)+IFERROR(INDEX('Hoja de Trabajo para listado'!$BC$155:$CB$1048576,MATCH($A525,'Hoja de Trabajo para listado'!$BC$155:$BC$1048576,0),MATCH((CUADRO!L$4&amp;$E525),'Hoja de Trabajo para listado'!$BC$151:$CB$151,0)),0)+IFERROR(INDEX('Hoja de Trabajo para listado'!$DE$153:$DG$274,MATCH($A525,'Hoja de Trabajo para listado'!$DE$153:$DE$1048576,0),MATCH((CUADRO!L$4&amp;$E525),'Hoja de Trabajo para listado'!$DE$151:$DG$151,0)),0)+IFERROR(INDEX('Hoja de Trabajo para listado'!$CD$155:$DC$1048576,MATCH($A525,'Hoja de Trabajo para listado'!$CD$155:$CD$1048576,0),MATCH((CUADRO!L$4&amp;$E525),'Hoja de Trabajo para listado'!$CD$151:$DC$151,0)),0)</f>
        <v>0</v>
      </c>
      <c r="M525" s="241">
        <f ca="1">+IFERROR(INDEX('Hoja de Trabajo para listado'!$A$155:$Z$1048576,MATCH($A525,'Hoja de Trabajo para listado'!$A$155:$A$1048576,0),MATCH((CUADRO!M$4&amp;$E525),'Hoja de Trabajo para listado'!$A$151:$Z$151,0)),0)+IFERROR(INDEX('Hoja de Trabajo para listado'!$AB$155:$BA$1048576,MATCH($A525,'Hoja de Trabajo para listado'!$AB$155:$AB$1048576,0),MATCH((CUADRO!M$4&amp;$E525),'Hoja de Trabajo para listado'!$AB$151:$BA$151,0)),0)+IFERROR(INDEX('Hoja de Trabajo para listado'!$BC$155:$CB$1048576,MATCH($A525,'Hoja de Trabajo para listado'!$BC$155:$BC$1048576,0),MATCH((CUADRO!M$4&amp;$E525),'Hoja de Trabajo para listado'!$BC$151:$CB$151,0)),0)+IFERROR(INDEX('Hoja de Trabajo para listado'!$DE$153:$DG$274,MATCH($A525,'Hoja de Trabajo para listado'!$DE$153:$DE$1048576,0),MATCH((CUADRO!M$4&amp;$E525),'Hoja de Trabajo para listado'!$DE$151:$DG$151,0)),0)+IFERROR(INDEX('Hoja de Trabajo para listado'!$CD$155:$DC$1048576,MATCH($A525,'Hoja de Trabajo para listado'!$CD$155:$CD$1048576,0),MATCH((CUADRO!M$4&amp;$E525),'Hoja de Trabajo para listado'!$CD$151:$DC$151,0)),0)</f>
        <v>0</v>
      </c>
      <c r="N525" s="241">
        <f ca="1">+IFERROR(INDEX('Hoja de Trabajo para listado'!$A$155:$Z$1048576,MATCH($A525,'Hoja de Trabajo para listado'!$A$155:$A$1048576,0),MATCH((CUADRO!N$4&amp;$E525),'Hoja de Trabajo para listado'!$A$151:$Z$151,0)),0)+IFERROR(INDEX('Hoja de Trabajo para listado'!$AB$155:$BA$1048576,MATCH($A525,'Hoja de Trabajo para listado'!$AB$155:$AB$1048576,0),MATCH((CUADRO!N$4&amp;$E525),'Hoja de Trabajo para listado'!$AB$151:$BA$151,0)),0)+IFERROR(INDEX('Hoja de Trabajo para listado'!$BC$155:$CB$1048576,MATCH($A525,'Hoja de Trabajo para listado'!$BC$155:$BC$1048576,0),MATCH((CUADRO!N$4&amp;$E525),'Hoja de Trabajo para listado'!$BC$151:$CB$151,0)),0)+IFERROR(INDEX('Hoja de Trabajo para listado'!$DE$153:$DG$274,MATCH($A525,'Hoja de Trabajo para listado'!$DE$153:$DE$1048576,0),MATCH((CUADRO!N$4&amp;$E525),'Hoja de Trabajo para listado'!$DE$151:$DG$151,0)),0)+IFERROR(INDEX('Hoja de Trabajo para listado'!$CD$155:$DC$1048576,MATCH($A525,'Hoja de Trabajo para listado'!$CD$155:$CD$1048576,0),MATCH((CUADRO!N$4&amp;$E525),'Hoja de Trabajo para listado'!$CD$151:$DC$151,0)),0)</f>
        <v>0</v>
      </c>
      <c r="O525" s="241">
        <f ca="1">+IFERROR(INDEX('Hoja de Trabajo para listado'!$A$155:$Z$1048576,MATCH($A525,'Hoja de Trabajo para listado'!$A$155:$A$1048576,0),MATCH((CUADRO!O$4&amp;$E525),'Hoja de Trabajo para listado'!$A$151:$Z$151,0)),0)+IFERROR(INDEX('Hoja de Trabajo para listado'!$AB$155:$BA$1048576,MATCH($A525,'Hoja de Trabajo para listado'!$AB$155:$AB$1048576,0),MATCH((CUADRO!O$4&amp;$E525),'Hoja de Trabajo para listado'!$AB$151:$BA$151,0)),0)+IFERROR(INDEX('Hoja de Trabajo para listado'!$BC$155:$CB$1048576,MATCH($A525,'Hoja de Trabajo para listado'!$BC$155:$BC$1048576,0),MATCH((CUADRO!O$4&amp;$E525),'Hoja de Trabajo para listado'!$BC$151:$CB$151,0)),0)+IFERROR(INDEX('Hoja de Trabajo para listado'!$DE$153:$DG$274,MATCH($A525,'Hoja de Trabajo para listado'!$DE$153:$DE$1048576,0),MATCH((CUADRO!O$4&amp;$E525),'Hoja de Trabajo para listado'!$DE$151:$DG$151,0)),0)+IFERROR(INDEX('Hoja de Trabajo para listado'!$CD$155:$DC$1048576,MATCH($A525,'Hoja de Trabajo para listado'!$CD$155:$CD$1048576,0),MATCH((CUADRO!O$4&amp;$E525),'Hoja de Trabajo para listado'!$CD$151:$DC$151,0)),0)</f>
        <v>0</v>
      </c>
      <c r="P525" s="241">
        <f ca="1">+IFERROR(INDEX('Hoja de Trabajo para listado'!$A$155:$Z$1048576,MATCH($A525,'Hoja de Trabajo para listado'!$A$155:$A$1048576,0),MATCH((CUADRO!P$4&amp;$E525),'Hoja de Trabajo para listado'!$A$151:$Z$151,0)),0)+IFERROR(INDEX('Hoja de Trabajo para listado'!$AB$155:$BA$1048576,MATCH($A525,'Hoja de Trabajo para listado'!$AB$155:$AB$1048576,0),MATCH((CUADRO!P$4&amp;$E525),'Hoja de Trabajo para listado'!$AB$151:$BA$151,0)),0)+IFERROR(INDEX('Hoja de Trabajo para listado'!$BC$155:$CB$1048576,MATCH($A525,'Hoja de Trabajo para listado'!$BC$155:$BC$1048576,0),MATCH((CUADRO!P$4&amp;$E525),'Hoja de Trabajo para listado'!$BC$151:$CB$151,0)),0)+IFERROR(INDEX('Hoja de Trabajo para listado'!$DE$153:$DG$274,MATCH($A525,'Hoja de Trabajo para listado'!$DE$153:$DE$1048576,0),MATCH((CUADRO!P$4&amp;$E525),'Hoja de Trabajo para listado'!$DE$151:$DG$151,0)),0)+IFERROR(INDEX('Hoja de Trabajo para listado'!$CD$155:$DC$1048576,MATCH($A525,'Hoja de Trabajo para listado'!$CD$155:$CD$1048576,0),MATCH((CUADRO!P$4&amp;$E525),'Hoja de Trabajo para listado'!$CD$151:$DC$151,0)),0)</f>
        <v>0</v>
      </c>
      <c r="Q525" s="241">
        <f ca="1">+IFERROR(INDEX('Hoja de Trabajo para listado'!$A$155:$Z$1048576,MATCH($A525,'Hoja de Trabajo para listado'!$A$155:$A$1048576,0),MATCH((CUADRO!Q$4&amp;$E525),'Hoja de Trabajo para listado'!$A$151:$Z$151,0)),0)+IFERROR(INDEX('Hoja de Trabajo para listado'!$AB$155:$BA$1048576,MATCH($A525,'Hoja de Trabajo para listado'!$AB$155:$AB$1048576,0),MATCH((CUADRO!Q$4&amp;$E525),'Hoja de Trabajo para listado'!$AB$151:$BA$151,0)),0)+IFERROR(INDEX('Hoja de Trabajo para listado'!$BC$155:$CB$1048576,MATCH($A525,'Hoja de Trabajo para listado'!$BC$155:$BC$1048576,0),MATCH((CUADRO!Q$4&amp;$E525),'Hoja de Trabajo para listado'!$BC$151:$CB$151,0)),0)+IFERROR(INDEX('Hoja de Trabajo para listado'!$DE$153:$DG$274,MATCH($A525,'Hoja de Trabajo para listado'!$DE$153:$DE$1048576,0),MATCH((CUADRO!Q$4&amp;$E525),'Hoja de Trabajo para listado'!$DE$151:$DG$151,0)),0)+IFERROR(INDEX('Hoja de Trabajo para listado'!$CD$155:$DC$1048576,MATCH($A525,'Hoja de Trabajo para listado'!$CD$155:$CD$1048576,0),MATCH((CUADRO!Q$4&amp;$E525),'Hoja de Trabajo para listado'!$CD$151:$DC$151,0)),0)</f>
        <v>0</v>
      </c>
      <c r="R525" s="241">
        <f t="shared" ca="1" si="16"/>
        <v>0</v>
      </c>
      <c r="S525" s="247"/>
      <c r="T525" s="241">
        <f ca="1">+T526</f>
        <v>0</v>
      </c>
      <c r="U525" s="240">
        <f t="shared" si="17"/>
        <v>1</v>
      </c>
    </row>
    <row r="526" spans="1:21" customFormat="1" ht="27" hidden="1" customHeight="1">
      <c r="A526" s="32">
        <v>1214</v>
      </c>
      <c r="B526" s="382"/>
      <c r="C526" s="245" t="str">
        <f>+VLOOKUP(A526,bd_lista!$A$3:$C$592,3,FALSE)</f>
        <v>Gobierno Autónomo Municipal de Calamarca</v>
      </c>
      <c r="D526" s="384"/>
      <c r="E526" s="242" t="s">
        <v>684</v>
      </c>
      <c r="F526" s="241">
        <f ca="1">+IFERROR(INDEX('Hoja de Trabajo para listado'!$A$155:$Z$1048576,MATCH($A526,'Hoja de Trabajo para listado'!$A$155:$A$1048576,0),MATCH((CUADRO!F$4&amp;$E526),'Hoja de Trabajo para listado'!$A$151:$Z$151,0)),0)+IFERROR(INDEX('Hoja de Trabajo para listado'!$AB$155:$BA$1048576,MATCH($A526,'Hoja de Trabajo para listado'!$AB$155:$AB$1048576,0),MATCH((CUADRO!F$4&amp;$E526),'Hoja de Trabajo para listado'!$AB$151:$BA$151,0)),0)+IFERROR(INDEX('Hoja de Trabajo para listado'!$BC$155:$CB$1048576,MATCH($A526,'Hoja de Trabajo para listado'!$BC$155:$BC$1048576,0),MATCH((CUADRO!F$4&amp;$E526),'Hoja de Trabajo para listado'!$BC$151:$CB$151,0)),0)+IFERROR(INDEX('Hoja de Trabajo para listado'!$DE$153:$DG$274,MATCH($A526,'Hoja de Trabajo para listado'!$DE$153:$DE$1048576,0),MATCH((CUADRO!F$4&amp;$E526),'Hoja de Trabajo para listado'!$DE$151:$DG$151,0)),0)+IFERROR(INDEX('Hoja de Trabajo para listado'!$CD$155:$DC$1048576,MATCH($A526,'Hoja de Trabajo para listado'!$CD$155:$CD$1048576,0),MATCH((CUADRO!F$4&amp;$E526),'Hoja de Trabajo para listado'!$CD$151:$DC$151,0)),0)</f>
        <v>0</v>
      </c>
      <c r="G526" s="241">
        <f ca="1">+IFERROR(INDEX('Hoja de Trabajo para listado'!$A$155:$Z$1048576,MATCH($A526,'Hoja de Trabajo para listado'!$A$155:$A$1048576,0),MATCH((CUADRO!G$4&amp;$E526),'Hoja de Trabajo para listado'!$A$151:$Z$151,0)),0)+IFERROR(INDEX('Hoja de Trabajo para listado'!$AB$155:$BA$1048576,MATCH($A526,'Hoja de Trabajo para listado'!$AB$155:$AB$1048576,0),MATCH((CUADRO!G$4&amp;$E526),'Hoja de Trabajo para listado'!$AB$151:$BA$151,0)),0)+IFERROR(INDEX('Hoja de Trabajo para listado'!$BC$155:$CB$1048576,MATCH($A526,'Hoja de Trabajo para listado'!$BC$155:$BC$1048576,0),MATCH((CUADRO!G$4&amp;$E526),'Hoja de Trabajo para listado'!$BC$151:$CB$151,0)),0)+IFERROR(INDEX('Hoja de Trabajo para listado'!$DE$153:$DG$274,MATCH($A526,'Hoja de Trabajo para listado'!$DE$153:$DE$1048576,0),MATCH((CUADRO!G$4&amp;$E526),'Hoja de Trabajo para listado'!$DE$151:$DG$151,0)),0)+IFERROR(INDEX('Hoja de Trabajo para listado'!$CD$155:$DC$1048576,MATCH($A526,'Hoja de Trabajo para listado'!$CD$155:$CD$1048576,0),MATCH((CUADRO!G$4&amp;$E526),'Hoja de Trabajo para listado'!$CD$151:$DC$151,0)),0)</f>
        <v>0</v>
      </c>
      <c r="H526" s="241">
        <f ca="1">+IFERROR(INDEX('Hoja de Trabajo para listado'!$A$155:$Z$1048576,MATCH($A526,'Hoja de Trabajo para listado'!$A$155:$A$1048576,0),MATCH((CUADRO!H$4&amp;$E526),'Hoja de Trabajo para listado'!$A$151:$Z$151,0)),0)+IFERROR(INDEX('Hoja de Trabajo para listado'!$AB$155:$BA$1048576,MATCH($A526,'Hoja de Trabajo para listado'!$AB$155:$AB$1048576,0),MATCH((CUADRO!H$4&amp;$E526),'Hoja de Trabajo para listado'!$AB$151:$BA$151,0)),0)+IFERROR(INDEX('Hoja de Trabajo para listado'!$BC$155:$CB$1048576,MATCH($A526,'Hoja de Trabajo para listado'!$BC$155:$BC$1048576,0),MATCH((CUADRO!H$4&amp;$E526),'Hoja de Trabajo para listado'!$BC$151:$CB$151,0)),0)+IFERROR(INDEX('Hoja de Trabajo para listado'!$DE$153:$DG$274,MATCH($A526,'Hoja de Trabajo para listado'!$DE$153:$DE$1048576,0),MATCH((CUADRO!H$4&amp;$E526),'Hoja de Trabajo para listado'!$DE$151:$DG$151,0)),0)+IFERROR(INDEX('Hoja de Trabajo para listado'!$CD$155:$DC$1048576,MATCH($A526,'Hoja de Trabajo para listado'!$CD$155:$CD$1048576,0),MATCH((CUADRO!H$4&amp;$E526),'Hoja de Trabajo para listado'!$CD$151:$DC$151,0)),0)</f>
        <v>0</v>
      </c>
      <c r="I526" s="241">
        <f ca="1">+IFERROR(INDEX('Hoja de Trabajo para listado'!$A$155:$Z$1048576,MATCH($A526,'Hoja de Trabajo para listado'!$A$155:$A$1048576,0),MATCH((CUADRO!I$4&amp;$E526),'Hoja de Trabajo para listado'!$A$151:$Z$151,0)),0)+IFERROR(INDEX('Hoja de Trabajo para listado'!$AB$155:$BA$1048576,MATCH($A526,'Hoja de Trabajo para listado'!$AB$155:$AB$1048576,0),MATCH((CUADRO!I$4&amp;$E526),'Hoja de Trabajo para listado'!$AB$151:$BA$151,0)),0)+IFERROR(INDEX('Hoja de Trabajo para listado'!$BC$155:$CB$1048576,MATCH($A526,'Hoja de Trabajo para listado'!$BC$155:$BC$1048576,0),MATCH((CUADRO!I$4&amp;$E526),'Hoja de Trabajo para listado'!$BC$151:$CB$151,0)),0)+IFERROR(INDEX('Hoja de Trabajo para listado'!$DE$153:$DG$274,MATCH($A526,'Hoja de Trabajo para listado'!$DE$153:$DE$1048576,0),MATCH((CUADRO!I$4&amp;$E526),'Hoja de Trabajo para listado'!$DE$151:$DG$151,0)),0)+IFERROR(INDEX('Hoja de Trabajo para listado'!$CD$155:$DC$1048576,MATCH($A526,'Hoja de Trabajo para listado'!$CD$155:$CD$1048576,0),MATCH((CUADRO!I$4&amp;$E526),'Hoja de Trabajo para listado'!$CD$151:$DC$151,0)),0)</f>
        <v>0</v>
      </c>
      <c r="J526" s="241">
        <f ca="1">+IFERROR(INDEX('Hoja de Trabajo para listado'!$A$155:$Z$1048576,MATCH($A526,'Hoja de Trabajo para listado'!$A$155:$A$1048576,0),MATCH((CUADRO!J$4&amp;$E526),'Hoja de Trabajo para listado'!$A$151:$Z$151,0)),0)+IFERROR(INDEX('Hoja de Trabajo para listado'!$AB$155:$BA$1048576,MATCH($A526,'Hoja de Trabajo para listado'!$AB$155:$AB$1048576,0),MATCH((CUADRO!J$4&amp;$E526),'Hoja de Trabajo para listado'!$AB$151:$BA$151,0)),0)+IFERROR(INDEX('Hoja de Trabajo para listado'!$BC$155:$CB$1048576,MATCH($A526,'Hoja de Trabajo para listado'!$BC$155:$BC$1048576,0),MATCH((CUADRO!J$4&amp;$E526),'Hoja de Trabajo para listado'!$BC$151:$CB$151,0)),0)+IFERROR(INDEX('Hoja de Trabajo para listado'!$DE$153:$DG$274,MATCH($A526,'Hoja de Trabajo para listado'!$DE$153:$DE$1048576,0),MATCH((CUADRO!J$4&amp;$E526),'Hoja de Trabajo para listado'!$DE$151:$DG$151,0)),0)+IFERROR(INDEX('Hoja de Trabajo para listado'!$CD$155:$DC$1048576,MATCH($A526,'Hoja de Trabajo para listado'!$CD$155:$CD$1048576,0),MATCH((CUADRO!J$4&amp;$E526),'Hoja de Trabajo para listado'!$CD$151:$DC$151,0)),0)</f>
        <v>0</v>
      </c>
      <c r="K526" s="241">
        <f ca="1">+IFERROR(INDEX('Hoja de Trabajo para listado'!$A$155:$Z$1048576,MATCH($A526,'Hoja de Trabajo para listado'!$A$155:$A$1048576,0),MATCH((CUADRO!K$4&amp;$E526),'Hoja de Trabajo para listado'!$A$151:$Z$151,0)),0)+IFERROR(INDEX('Hoja de Trabajo para listado'!$AB$155:$BA$1048576,MATCH($A526,'Hoja de Trabajo para listado'!$AB$155:$AB$1048576,0),MATCH((CUADRO!K$4&amp;$E526),'Hoja de Trabajo para listado'!$AB$151:$BA$151,0)),0)+IFERROR(INDEX('Hoja de Trabajo para listado'!$BC$155:$CB$1048576,MATCH($A526,'Hoja de Trabajo para listado'!$BC$155:$BC$1048576,0),MATCH((CUADRO!K$4&amp;$E526),'Hoja de Trabajo para listado'!$BC$151:$CB$151,0)),0)+IFERROR(INDEX('Hoja de Trabajo para listado'!$DE$153:$DG$274,MATCH($A526,'Hoja de Trabajo para listado'!$DE$153:$DE$1048576,0),MATCH((CUADRO!K$4&amp;$E526),'Hoja de Trabajo para listado'!$DE$151:$DG$151,0)),0)+IFERROR(INDEX('Hoja de Trabajo para listado'!$CD$155:$DC$1048576,MATCH($A526,'Hoja de Trabajo para listado'!$CD$155:$CD$1048576,0),MATCH((CUADRO!K$4&amp;$E526),'Hoja de Trabajo para listado'!$CD$151:$DC$151,0)),0)</f>
        <v>0</v>
      </c>
      <c r="L526" s="241">
        <f ca="1">+IFERROR(INDEX('Hoja de Trabajo para listado'!$A$155:$Z$1048576,MATCH($A526,'Hoja de Trabajo para listado'!$A$155:$A$1048576,0),MATCH((CUADRO!L$4&amp;$E526),'Hoja de Trabajo para listado'!$A$151:$Z$151,0)),0)+IFERROR(INDEX('Hoja de Trabajo para listado'!$AB$155:$BA$1048576,MATCH($A526,'Hoja de Trabajo para listado'!$AB$155:$AB$1048576,0),MATCH((CUADRO!L$4&amp;$E526),'Hoja de Trabajo para listado'!$AB$151:$BA$151,0)),0)+IFERROR(INDEX('Hoja de Trabajo para listado'!$BC$155:$CB$1048576,MATCH($A526,'Hoja de Trabajo para listado'!$BC$155:$BC$1048576,0),MATCH((CUADRO!L$4&amp;$E526),'Hoja de Trabajo para listado'!$BC$151:$CB$151,0)),0)+IFERROR(INDEX('Hoja de Trabajo para listado'!$DE$153:$DG$274,MATCH($A526,'Hoja de Trabajo para listado'!$DE$153:$DE$1048576,0),MATCH((CUADRO!L$4&amp;$E526),'Hoja de Trabajo para listado'!$DE$151:$DG$151,0)),0)+IFERROR(INDEX('Hoja de Trabajo para listado'!$CD$155:$DC$1048576,MATCH($A526,'Hoja de Trabajo para listado'!$CD$155:$CD$1048576,0),MATCH((CUADRO!L$4&amp;$E526),'Hoja de Trabajo para listado'!$CD$151:$DC$151,0)),0)</f>
        <v>0</v>
      </c>
      <c r="M526" s="241">
        <f ca="1">+IFERROR(INDEX('Hoja de Trabajo para listado'!$A$155:$Z$1048576,MATCH($A526,'Hoja de Trabajo para listado'!$A$155:$A$1048576,0),MATCH((CUADRO!M$4&amp;$E526),'Hoja de Trabajo para listado'!$A$151:$Z$151,0)),0)+IFERROR(INDEX('Hoja de Trabajo para listado'!$AB$155:$BA$1048576,MATCH($A526,'Hoja de Trabajo para listado'!$AB$155:$AB$1048576,0),MATCH((CUADRO!M$4&amp;$E526),'Hoja de Trabajo para listado'!$AB$151:$BA$151,0)),0)+IFERROR(INDEX('Hoja de Trabajo para listado'!$BC$155:$CB$1048576,MATCH($A526,'Hoja de Trabajo para listado'!$BC$155:$BC$1048576,0),MATCH((CUADRO!M$4&amp;$E526),'Hoja de Trabajo para listado'!$BC$151:$CB$151,0)),0)+IFERROR(INDEX('Hoja de Trabajo para listado'!$DE$153:$DG$274,MATCH($A526,'Hoja de Trabajo para listado'!$DE$153:$DE$1048576,0),MATCH((CUADRO!M$4&amp;$E526),'Hoja de Trabajo para listado'!$DE$151:$DG$151,0)),0)+IFERROR(INDEX('Hoja de Trabajo para listado'!$CD$155:$DC$1048576,MATCH($A526,'Hoja de Trabajo para listado'!$CD$155:$CD$1048576,0),MATCH((CUADRO!M$4&amp;$E526),'Hoja de Trabajo para listado'!$CD$151:$DC$151,0)),0)</f>
        <v>0</v>
      </c>
      <c r="N526" s="241">
        <f ca="1">+IFERROR(INDEX('Hoja de Trabajo para listado'!$A$155:$Z$1048576,MATCH($A526,'Hoja de Trabajo para listado'!$A$155:$A$1048576,0),MATCH((CUADRO!N$4&amp;$E526),'Hoja de Trabajo para listado'!$A$151:$Z$151,0)),0)+IFERROR(INDEX('Hoja de Trabajo para listado'!$AB$155:$BA$1048576,MATCH($A526,'Hoja de Trabajo para listado'!$AB$155:$AB$1048576,0),MATCH((CUADRO!N$4&amp;$E526),'Hoja de Trabajo para listado'!$AB$151:$BA$151,0)),0)+IFERROR(INDEX('Hoja de Trabajo para listado'!$BC$155:$CB$1048576,MATCH($A526,'Hoja de Trabajo para listado'!$BC$155:$BC$1048576,0),MATCH((CUADRO!N$4&amp;$E526),'Hoja de Trabajo para listado'!$BC$151:$CB$151,0)),0)+IFERROR(INDEX('Hoja de Trabajo para listado'!$DE$153:$DG$274,MATCH($A526,'Hoja de Trabajo para listado'!$DE$153:$DE$1048576,0),MATCH((CUADRO!N$4&amp;$E526),'Hoja de Trabajo para listado'!$DE$151:$DG$151,0)),0)+IFERROR(INDEX('Hoja de Trabajo para listado'!$CD$155:$DC$1048576,MATCH($A526,'Hoja de Trabajo para listado'!$CD$155:$CD$1048576,0),MATCH((CUADRO!N$4&amp;$E526),'Hoja de Trabajo para listado'!$CD$151:$DC$151,0)),0)</f>
        <v>0</v>
      </c>
      <c r="O526" s="241">
        <f ca="1">+IFERROR(INDEX('Hoja de Trabajo para listado'!$A$155:$Z$1048576,MATCH($A526,'Hoja de Trabajo para listado'!$A$155:$A$1048576,0),MATCH((CUADRO!O$4&amp;$E526),'Hoja de Trabajo para listado'!$A$151:$Z$151,0)),0)+IFERROR(INDEX('Hoja de Trabajo para listado'!$AB$155:$BA$1048576,MATCH($A526,'Hoja de Trabajo para listado'!$AB$155:$AB$1048576,0),MATCH((CUADRO!O$4&amp;$E526),'Hoja de Trabajo para listado'!$AB$151:$BA$151,0)),0)+IFERROR(INDEX('Hoja de Trabajo para listado'!$BC$155:$CB$1048576,MATCH($A526,'Hoja de Trabajo para listado'!$BC$155:$BC$1048576,0),MATCH((CUADRO!O$4&amp;$E526),'Hoja de Trabajo para listado'!$BC$151:$CB$151,0)),0)+IFERROR(INDEX('Hoja de Trabajo para listado'!$DE$153:$DG$274,MATCH($A526,'Hoja de Trabajo para listado'!$DE$153:$DE$1048576,0),MATCH((CUADRO!O$4&amp;$E526),'Hoja de Trabajo para listado'!$DE$151:$DG$151,0)),0)+IFERROR(INDEX('Hoja de Trabajo para listado'!$CD$155:$DC$1048576,MATCH($A526,'Hoja de Trabajo para listado'!$CD$155:$CD$1048576,0),MATCH((CUADRO!O$4&amp;$E526),'Hoja de Trabajo para listado'!$CD$151:$DC$151,0)),0)</f>
        <v>0</v>
      </c>
      <c r="P526" s="241">
        <f ca="1">+IFERROR(INDEX('Hoja de Trabajo para listado'!$A$155:$Z$1048576,MATCH($A526,'Hoja de Trabajo para listado'!$A$155:$A$1048576,0),MATCH((CUADRO!P$4&amp;$E526),'Hoja de Trabajo para listado'!$A$151:$Z$151,0)),0)+IFERROR(INDEX('Hoja de Trabajo para listado'!$AB$155:$BA$1048576,MATCH($A526,'Hoja de Trabajo para listado'!$AB$155:$AB$1048576,0),MATCH((CUADRO!P$4&amp;$E526),'Hoja de Trabajo para listado'!$AB$151:$BA$151,0)),0)+IFERROR(INDEX('Hoja de Trabajo para listado'!$BC$155:$CB$1048576,MATCH($A526,'Hoja de Trabajo para listado'!$BC$155:$BC$1048576,0),MATCH((CUADRO!P$4&amp;$E526),'Hoja de Trabajo para listado'!$BC$151:$CB$151,0)),0)+IFERROR(INDEX('Hoja de Trabajo para listado'!$DE$153:$DG$274,MATCH($A526,'Hoja de Trabajo para listado'!$DE$153:$DE$1048576,0),MATCH((CUADRO!P$4&amp;$E526),'Hoja de Trabajo para listado'!$DE$151:$DG$151,0)),0)+IFERROR(INDEX('Hoja de Trabajo para listado'!$CD$155:$DC$1048576,MATCH($A526,'Hoja de Trabajo para listado'!$CD$155:$CD$1048576,0),MATCH((CUADRO!P$4&amp;$E526),'Hoja de Trabajo para listado'!$CD$151:$DC$151,0)),0)</f>
        <v>0</v>
      </c>
      <c r="Q526" s="241">
        <f ca="1">+IFERROR(INDEX('Hoja de Trabajo para listado'!$A$155:$Z$1048576,MATCH($A526,'Hoja de Trabajo para listado'!$A$155:$A$1048576,0),MATCH((CUADRO!Q$4&amp;$E526),'Hoja de Trabajo para listado'!$A$151:$Z$151,0)),0)+IFERROR(INDEX('Hoja de Trabajo para listado'!$AB$155:$BA$1048576,MATCH($A526,'Hoja de Trabajo para listado'!$AB$155:$AB$1048576,0),MATCH((CUADRO!Q$4&amp;$E526),'Hoja de Trabajo para listado'!$AB$151:$BA$151,0)),0)+IFERROR(INDEX('Hoja de Trabajo para listado'!$BC$155:$CB$1048576,MATCH($A526,'Hoja de Trabajo para listado'!$BC$155:$BC$1048576,0),MATCH((CUADRO!Q$4&amp;$E526),'Hoja de Trabajo para listado'!$BC$151:$CB$151,0)),0)+IFERROR(INDEX('Hoja de Trabajo para listado'!$DE$153:$DG$274,MATCH($A526,'Hoja de Trabajo para listado'!$DE$153:$DE$1048576,0),MATCH((CUADRO!Q$4&amp;$E526),'Hoja de Trabajo para listado'!$DE$151:$DG$151,0)),0)+IFERROR(INDEX('Hoja de Trabajo para listado'!$CD$155:$DC$1048576,MATCH($A526,'Hoja de Trabajo para listado'!$CD$155:$CD$1048576,0),MATCH((CUADRO!Q$4&amp;$E526),'Hoja de Trabajo para listado'!$CD$151:$DC$151,0)),0)</f>
        <v>0</v>
      </c>
      <c r="R526" s="241">
        <f t="shared" ca="1" si="16"/>
        <v>0</v>
      </c>
      <c r="S526" s="247">
        <f ca="1">+R525+R526</f>
        <v>0</v>
      </c>
      <c r="T526" s="241">
        <f ca="1">+S526</f>
        <v>0</v>
      </c>
      <c r="U526" s="240">
        <f t="shared" si="17"/>
        <v>2</v>
      </c>
    </row>
    <row r="527" spans="1:21" customFormat="1" ht="15" hidden="1" customHeight="1">
      <c r="A527" s="32">
        <v>1215</v>
      </c>
      <c r="B527" s="381">
        <f>+A527</f>
        <v>1215</v>
      </c>
      <c r="C527" s="245" t="str">
        <f>+VLOOKUP(A527,bd_lista!$A$3:$C$592,3,FALSE)</f>
        <v>Gobierno Autónomo Municipal de Patacamaya</v>
      </c>
      <c r="D527" s="383" t="str">
        <f>+C527</f>
        <v>Gobierno Autónomo Municipal de Patacamaya</v>
      </c>
      <c r="E527" s="240" t="s">
        <v>683</v>
      </c>
      <c r="F527" s="241">
        <f ca="1">+IFERROR(INDEX('Hoja de Trabajo para listado'!$A$155:$Z$1048576,MATCH($A527,'Hoja de Trabajo para listado'!$A$155:$A$1048576,0),MATCH((CUADRO!F$4&amp;$E527),'Hoja de Trabajo para listado'!$A$151:$Z$151,0)),0)+IFERROR(INDEX('Hoja de Trabajo para listado'!$AB$155:$BA$1048576,MATCH($A527,'Hoja de Trabajo para listado'!$AB$155:$AB$1048576,0),MATCH((CUADRO!F$4&amp;$E527),'Hoja de Trabajo para listado'!$AB$151:$BA$151,0)),0)+IFERROR(INDEX('Hoja de Trabajo para listado'!$BC$155:$CB$1048576,MATCH($A527,'Hoja de Trabajo para listado'!$BC$155:$BC$1048576,0),MATCH((CUADRO!F$4&amp;$E527),'Hoja de Trabajo para listado'!$BC$151:$CB$151,0)),0)+IFERROR(INDEX('Hoja de Trabajo para listado'!$DE$153:$DG$274,MATCH($A527,'Hoja de Trabajo para listado'!$DE$153:$DE$1048576,0),MATCH((CUADRO!F$4&amp;$E527),'Hoja de Trabajo para listado'!$DE$151:$DG$151,0)),0)+IFERROR(INDEX('Hoja de Trabajo para listado'!$CD$155:$DC$1048576,MATCH($A527,'Hoja de Trabajo para listado'!$CD$155:$CD$1048576,0),MATCH((CUADRO!F$4&amp;$E527),'Hoja de Trabajo para listado'!$CD$151:$DC$151,0)),0)</f>
        <v>0</v>
      </c>
      <c r="G527" s="241">
        <f ca="1">+IFERROR(INDEX('Hoja de Trabajo para listado'!$A$155:$Z$1048576,MATCH($A527,'Hoja de Trabajo para listado'!$A$155:$A$1048576,0),MATCH((CUADRO!G$4&amp;$E527),'Hoja de Trabajo para listado'!$A$151:$Z$151,0)),0)+IFERROR(INDEX('Hoja de Trabajo para listado'!$AB$155:$BA$1048576,MATCH($A527,'Hoja de Trabajo para listado'!$AB$155:$AB$1048576,0),MATCH((CUADRO!G$4&amp;$E527),'Hoja de Trabajo para listado'!$AB$151:$BA$151,0)),0)+IFERROR(INDEX('Hoja de Trabajo para listado'!$BC$155:$CB$1048576,MATCH($A527,'Hoja de Trabajo para listado'!$BC$155:$BC$1048576,0),MATCH((CUADRO!G$4&amp;$E527),'Hoja de Trabajo para listado'!$BC$151:$CB$151,0)),0)+IFERROR(INDEX('Hoja de Trabajo para listado'!$DE$153:$DG$274,MATCH($A527,'Hoja de Trabajo para listado'!$DE$153:$DE$1048576,0),MATCH((CUADRO!G$4&amp;$E527),'Hoja de Trabajo para listado'!$DE$151:$DG$151,0)),0)+IFERROR(INDEX('Hoja de Trabajo para listado'!$CD$155:$DC$1048576,MATCH($A527,'Hoja de Trabajo para listado'!$CD$155:$CD$1048576,0),MATCH((CUADRO!G$4&amp;$E527),'Hoja de Trabajo para listado'!$CD$151:$DC$151,0)),0)</f>
        <v>0</v>
      </c>
      <c r="H527" s="241">
        <f ca="1">+IFERROR(INDEX('Hoja de Trabajo para listado'!$A$155:$Z$1048576,MATCH($A527,'Hoja de Trabajo para listado'!$A$155:$A$1048576,0),MATCH((CUADRO!H$4&amp;$E527),'Hoja de Trabajo para listado'!$A$151:$Z$151,0)),0)+IFERROR(INDEX('Hoja de Trabajo para listado'!$AB$155:$BA$1048576,MATCH($A527,'Hoja de Trabajo para listado'!$AB$155:$AB$1048576,0),MATCH((CUADRO!H$4&amp;$E527),'Hoja de Trabajo para listado'!$AB$151:$BA$151,0)),0)+IFERROR(INDEX('Hoja de Trabajo para listado'!$BC$155:$CB$1048576,MATCH($A527,'Hoja de Trabajo para listado'!$BC$155:$BC$1048576,0),MATCH((CUADRO!H$4&amp;$E527),'Hoja de Trabajo para listado'!$BC$151:$CB$151,0)),0)+IFERROR(INDEX('Hoja de Trabajo para listado'!$DE$153:$DG$274,MATCH($A527,'Hoja de Trabajo para listado'!$DE$153:$DE$1048576,0),MATCH((CUADRO!H$4&amp;$E527),'Hoja de Trabajo para listado'!$DE$151:$DG$151,0)),0)+IFERROR(INDEX('Hoja de Trabajo para listado'!$CD$155:$DC$1048576,MATCH($A527,'Hoja de Trabajo para listado'!$CD$155:$CD$1048576,0),MATCH((CUADRO!H$4&amp;$E527),'Hoja de Trabajo para listado'!$CD$151:$DC$151,0)),0)</f>
        <v>0</v>
      </c>
      <c r="I527" s="241">
        <f ca="1">+IFERROR(INDEX('Hoja de Trabajo para listado'!$A$155:$Z$1048576,MATCH($A527,'Hoja de Trabajo para listado'!$A$155:$A$1048576,0),MATCH((CUADRO!I$4&amp;$E527),'Hoja de Trabajo para listado'!$A$151:$Z$151,0)),0)+IFERROR(INDEX('Hoja de Trabajo para listado'!$AB$155:$BA$1048576,MATCH($A527,'Hoja de Trabajo para listado'!$AB$155:$AB$1048576,0),MATCH((CUADRO!I$4&amp;$E527),'Hoja de Trabajo para listado'!$AB$151:$BA$151,0)),0)+IFERROR(INDEX('Hoja de Trabajo para listado'!$BC$155:$CB$1048576,MATCH($A527,'Hoja de Trabajo para listado'!$BC$155:$BC$1048576,0),MATCH((CUADRO!I$4&amp;$E527),'Hoja de Trabajo para listado'!$BC$151:$CB$151,0)),0)+IFERROR(INDEX('Hoja de Trabajo para listado'!$DE$153:$DG$274,MATCH($A527,'Hoja de Trabajo para listado'!$DE$153:$DE$1048576,0),MATCH((CUADRO!I$4&amp;$E527),'Hoja de Trabajo para listado'!$DE$151:$DG$151,0)),0)+IFERROR(INDEX('Hoja de Trabajo para listado'!$CD$155:$DC$1048576,MATCH($A527,'Hoja de Trabajo para listado'!$CD$155:$CD$1048576,0),MATCH((CUADRO!I$4&amp;$E527),'Hoja de Trabajo para listado'!$CD$151:$DC$151,0)),0)</f>
        <v>0</v>
      </c>
      <c r="J527" s="241">
        <f ca="1">+IFERROR(INDEX('Hoja de Trabajo para listado'!$A$155:$Z$1048576,MATCH($A527,'Hoja de Trabajo para listado'!$A$155:$A$1048576,0),MATCH((CUADRO!J$4&amp;$E527),'Hoja de Trabajo para listado'!$A$151:$Z$151,0)),0)+IFERROR(INDEX('Hoja de Trabajo para listado'!$AB$155:$BA$1048576,MATCH($A527,'Hoja de Trabajo para listado'!$AB$155:$AB$1048576,0),MATCH((CUADRO!J$4&amp;$E527),'Hoja de Trabajo para listado'!$AB$151:$BA$151,0)),0)+IFERROR(INDEX('Hoja de Trabajo para listado'!$BC$155:$CB$1048576,MATCH($A527,'Hoja de Trabajo para listado'!$BC$155:$BC$1048576,0),MATCH((CUADRO!J$4&amp;$E527),'Hoja de Trabajo para listado'!$BC$151:$CB$151,0)),0)+IFERROR(INDEX('Hoja de Trabajo para listado'!$DE$153:$DG$274,MATCH($A527,'Hoja de Trabajo para listado'!$DE$153:$DE$1048576,0),MATCH((CUADRO!J$4&amp;$E527),'Hoja de Trabajo para listado'!$DE$151:$DG$151,0)),0)+IFERROR(INDEX('Hoja de Trabajo para listado'!$CD$155:$DC$1048576,MATCH($A527,'Hoja de Trabajo para listado'!$CD$155:$CD$1048576,0),MATCH((CUADRO!J$4&amp;$E527),'Hoja de Trabajo para listado'!$CD$151:$DC$151,0)),0)</f>
        <v>0</v>
      </c>
      <c r="K527" s="241">
        <f ca="1">+IFERROR(INDEX('Hoja de Trabajo para listado'!$A$155:$Z$1048576,MATCH($A527,'Hoja de Trabajo para listado'!$A$155:$A$1048576,0),MATCH((CUADRO!K$4&amp;$E527),'Hoja de Trabajo para listado'!$A$151:$Z$151,0)),0)+IFERROR(INDEX('Hoja de Trabajo para listado'!$AB$155:$BA$1048576,MATCH($A527,'Hoja de Trabajo para listado'!$AB$155:$AB$1048576,0),MATCH((CUADRO!K$4&amp;$E527),'Hoja de Trabajo para listado'!$AB$151:$BA$151,0)),0)+IFERROR(INDEX('Hoja de Trabajo para listado'!$BC$155:$CB$1048576,MATCH($A527,'Hoja de Trabajo para listado'!$BC$155:$BC$1048576,0),MATCH((CUADRO!K$4&amp;$E527),'Hoja de Trabajo para listado'!$BC$151:$CB$151,0)),0)+IFERROR(INDEX('Hoja de Trabajo para listado'!$DE$153:$DG$274,MATCH($A527,'Hoja de Trabajo para listado'!$DE$153:$DE$1048576,0),MATCH((CUADRO!K$4&amp;$E527),'Hoja de Trabajo para listado'!$DE$151:$DG$151,0)),0)+IFERROR(INDEX('Hoja de Trabajo para listado'!$CD$155:$DC$1048576,MATCH($A527,'Hoja de Trabajo para listado'!$CD$155:$CD$1048576,0),MATCH((CUADRO!K$4&amp;$E527),'Hoja de Trabajo para listado'!$CD$151:$DC$151,0)),0)</f>
        <v>0</v>
      </c>
      <c r="L527" s="241">
        <f ca="1">+IFERROR(INDEX('Hoja de Trabajo para listado'!$A$155:$Z$1048576,MATCH($A527,'Hoja de Trabajo para listado'!$A$155:$A$1048576,0),MATCH((CUADRO!L$4&amp;$E527),'Hoja de Trabajo para listado'!$A$151:$Z$151,0)),0)+IFERROR(INDEX('Hoja de Trabajo para listado'!$AB$155:$BA$1048576,MATCH($A527,'Hoja de Trabajo para listado'!$AB$155:$AB$1048576,0),MATCH((CUADRO!L$4&amp;$E527),'Hoja de Trabajo para listado'!$AB$151:$BA$151,0)),0)+IFERROR(INDEX('Hoja de Trabajo para listado'!$BC$155:$CB$1048576,MATCH($A527,'Hoja de Trabajo para listado'!$BC$155:$BC$1048576,0),MATCH((CUADRO!L$4&amp;$E527),'Hoja de Trabajo para listado'!$BC$151:$CB$151,0)),0)+IFERROR(INDEX('Hoja de Trabajo para listado'!$DE$153:$DG$274,MATCH($A527,'Hoja de Trabajo para listado'!$DE$153:$DE$1048576,0),MATCH((CUADRO!L$4&amp;$E527),'Hoja de Trabajo para listado'!$DE$151:$DG$151,0)),0)+IFERROR(INDEX('Hoja de Trabajo para listado'!$CD$155:$DC$1048576,MATCH($A527,'Hoja de Trabajo para listado'!$CD$155:$CD$1048576,0),MATCH((CUADRO!L$4&amp;$E527),'Hoja de Trabajo para listado'!$CD$151:$DC$151,0)),0)</f>
        <v>0</v>
      </c>
      <c r="M527" s="241">
        <f ca="1">+IFERROR(INDEX('Hoja de Trabajo para listado'!$A$155:$Z$1048576,MATCH($A527,'Hoja de Trabajo para listado'!$A$155:$A$1048576,0),MATCH((CUADRO!M$4&amp;$E527),'Hoja de Trabajo para listado'!$A$151:$Z$151,0)),0)+IFERROR(INDEX('Hoja de Trabajo para listado'!$AB$155:$BA$1048576,MATCH($A527,'Hoja de Trabajo para listado'!$AB$155:$AB$1048576,0),MATCH((CUADRO!M$4&amp;$E527),'Hoja de Trabajo para listado'!$AB$151:$BA$151,0)),0)+IFERROR(INDEX('Hoja de Trabajo para listado'!$BC$155:$CB$1048576,MATCH($A527,'Hoja de Trabajo para listado'!$BC$155:$BC$1048576,0),MATCH((CUADRO!M$4&amp;$E527),'Hoja de Trabajo para listado'!$BC$151:$CB$151,0)),0)+IFERROR(INDEX('Hoja de Trabajo para listado'!$DE$153:$DG$274,MATCH($A527,'Hoja de Trabajo para listado'!$DE$153:$DE$1048576,0),MATCH((CUADRO!M$4&amp;$E527),'Hoja de Trabajo para listado'!$DE$151:$DG$151,0)),0)+IFERROR(INDEX('Hoja de Trabajo para listado'!$CD$155:$DC$1048576,MATCH($A527,'Hoja de Trabajo para listado'!$CD$155:$CD$1048576,0),MATCH((CUADRO!M$4&amp;$E527),'Hoja de Trabajo para listado'!$CD$151:$DC$151,0)),0)</f>
        <v>0</v>
      </c>
      <c r="N527" s="241">
        <f ca="1">+IFERROR(INDEX('Hoja de Trabajo para listado'!$A$155:$Z$1048576,MATCH($A527,'Hoja de Trabajo para listado'!$A$155:$A$1048576,0),MATCH((CUADRO!N$4&amp;$E527),'Hoja de Trabajo para listado'!$A$151:$Z$151,0)),0)+IFERROR(INDEX('Hoja de Trabajo para listado'!$AB$155:$BA$1048576,MATCH($A527,'Hoja de Trabajo para listado'!$AB$155:$AB$1048576,0),MATCH((CUADRO!N$4&amp;$E527),'Hoja de Trabajo para listado'!$AB$151:$BA$151,0)),0)+IFERROR(INDEX('Hoja de Trabajo para listado'!$BC$155:$CB$1048576,MATCH($A527,'Hoja de Trabajo para listado'!$BC$155:$BC$1048576,0),MATCH((CUADRO!N$4&amp;$E527),'Hoja de Trabajo para listado'!$BC$151:$CB$151,0)),0)+IFERROR(INDEX('Hoja de Trabajo para listado'!$DE$153:$DG$274,MATCH($A527,'Hoja de Trabajo para listado'!$DE$153:$DE$1048576,0),MATCH((CUADRO!N$4&amp;$E527),'Hoja de Trabajo para listado'!$DE$151:$DG$151,0)),0)+IFERROR(INDEX('Hoja de Trabajo para listado'!$CD$155:$DC$1048576,MATCH($A527,'Hoja de Trabajo para listado'!$CD$155:$CD$1048576,0),MATCH((CUADRO!N$4&amp;$E527),'Hoja de Trabajo para listado'!$CD$151:$DC$151,0)),0)</f>
        <v>0</v>
      </c>
      <c r="O527" s="241">
        <f ca="1">+IFERROR(INDEX('Hoja de Trabajo para listado'!$A$155:$Z$1048576,MATCH($A527,'Hoja de Trabajo para listado'!$A$155:$A$1048576,0),MATCH((CUADRO!O$4&amp;$E527),'Hoja de Trabajo para listado'!$A$151:$Z$151,0)),0)+IFERROR(INDEX('Hoja de Trabajo para listado'!$AB$155:$BA$1048576,MATCH($A527,'Hoja de Trabajo para listado'!$AB$155:$AB$1048576,0),MATCH((CUADRO!O$4&amp;$E527),'Hoja de Trabajo para listado'!$AB$151:$BA$151,0)),0)+IFERROR(INDEX('Hoja de Trabajo para listado'!$BC$155:$CB$1048576,MATCH($A527,'Hoja de Trabajo para listado'!$BC$155:$BC$1048576,0),MATCH((CUADRO!O$4&amp;$E527),'Hoja de Trabajo para listado'!$BC$151:$CB$151,0)),0)+IFERROR(INDEX('Hoja de Trabajo para listado'!$DE$153:$DG$274,MATCH($A527,'Hoja de Trabajo para listado'!$DE$153:$DE$1048576,0),MATCH((CUADRO!O$4&amp;$E527),'Hoja de Trabajo para listado'!$DE$151:$DG$151,0)),0)+IFERROR(INDEX('Hoja de Trabajo para listado'!$CD$155:$DC$1048576,MATCH($A527,'Hoja de Trabajo para listado'!$CD$155:$CD$1048576,0),MATCH((CUADRO!O$4&amp;$E527),'Hoja de Trabajo para listado'!$CD$151:$DC$151,0)),0)</f>
        <v>0</v>
      </c>
      <c r="P527" s="241">
        <f ca="1">+IFERROR(INDEX('Hoja de Trabajo para listado'!$A$155:$Z$1048576,MATCH($A527,'Hoja de Trabajo para listado'!$A$155:$A$1048576,0),MATCH((CUADRO!P$4&amp;$E527),'Hoja de Trabajo para listado'!$A$151:$Z$151,0)),0)+IFERROR(INDEX('Hoja de Trabajo para listado'!$AB$155:$BA$1048576,MATCH($A527,'Hoja de Trabajo para listado'!$AB$155:$AB$1048576,0),MATCH((CUADRO!P$4&amp;$E527),'Hoja de Trabajo para listado'!$AB$151:$BA$151,0)),0)+IFERROR(INDEX('Hoja de Trabajo para listado'!$BC$155:$CB$1048576,MATCH($A527,'Hoja de Trabajo para listado'!$BC$155:$BC$1048576,0),MATCH((CUADRO!P$4&amp;$E527),'Hoja de Trabajo para listado'!$BC$151:$CB$151,0)),0)+IFERROR(INDEX('Hoja de Trabajo para listado'!$DE$153:$DG$274,MATCH($A527,'Hoja de Trabajo para listado'!$DE$153:$DE$1048576,0),MATCH((CUADRO!P$4&amp;$E527),'Hoja de Trabajo para listado'!$DE$151:$DG$151,0)),0)+IFERROR(INDEX('Hoja de Trabajo para listado'!$CD$155:$DC$1048576,MATCH($A527,'Hoja de Trabajo para listado'!$CD$155:$CD$1048576,0),MATCH((CUADRO!P$4&amp;$E527),'Hoja de Trabajo para listado'!$CD$151:$DC$151,0)),0)</f>
        <v>0</v>
      </c>
      <c r="Q527" s="241">
        <f ca="1">+IFERROR(INDEX('Hoja de Trabajo para listado'!$A$155:$Z$1048576,MATCH($A527,'Hoja de Trabajo para listado'!$A$155:$A$1048576,0),MATCH((CUADRO!Q$4&amp;$E527),'Hoja de Trabajo para listado'!$A$151:$Z$151,0)),0)+IFERROR(INDEX('Hoja de Trabajo para listado'!$AB$155:$BA$1048576,MATCH($A527,'Hoja de Trabajo para listado'!$AB$155:$AB$1048576,0),MATCH((CUADRO!Q$4&amp;$E527),'Hoja de Trabajo para listado'!$AB$151:$BA$151,0)),0)+IFERROR(INDEX('Hoja de Trabajo para listado'!$BC$155:$CB$1048576,MATCH($A527,'Hoja de Trabajo para listado'!$BC$155:$BC$1048576,0),MATCH((CUADRO!Q$4&amp;$E527),'Hoja de Trabajo para listado'!$BC$151:$CB$151,0)),0)+IFERROR(INDEX('Hoja de Trabajo para listado'!$DE$153:$DG$274,MATCH($A527,'Hoja de Trabajo para listado'!$DE$153:$DE$1048576,0),MATCH((CUADRO!Q$4&amp;$E527),'Hoja de Trabajo para listado'!$DE$151:$DG$151,0)),0)+IFERROR(INDEX('Hoja de Trabajo para listado'!$CD$155:$DC$1048576,MATCH($A527,'Hoja de Trabajo para listado'!$CD$155:$CD$1048576,0),MATCH((CUADRO!Q$4&amp;$E527),'Hoja de Trabajo para listado'!$CD$151:$DC$151,0)),0)</f>
        <v>0</v>
      </c>
      <c r="R527" s="241">
        <f t="shared" ca="1" si="16"/>
        <v>0</v>
      </c>
      <c r="S527" s="247"/>
      <c r="T527" s="241">
        <f ca="1">+T528</f>
        <v>0</v>
      </c>
      <c r="U527" s="240">
        <f t="shared" si="17"/>
        <v>1</v>
      </c>
    </row>
    <row r="528" spans="1:21" customFormat="1" ht="15" hidden="1" customHeight="1">
      <c r="A528" s="32">
        <v>1215</v>
      </c>
      <c r="B528" s="382"/>
      <c r="C528" s="245" t="str">
        <f>+VLOOKUP(A528,bd_lista!$A$3:$C$592,3,FALSE)</f>
        <v>Gobierno Autónomo Municipal de Patacamaya</v>
      </c>
      <c r="D528" s="384"/>
      <c r="E528" s="242" t="s">
        <v>684</v>
      </c>
      <c r="F528" s="241">
        <f ca="1">+IFERROR(INDEX('Hoja de Trabajo para listado'!$A$155:$Z$1048576,MATCH($A528,'Hoja de Trabajo para listado'!$A$155:$A$1048576,0),MATCH((CUADRO!F$4&amp;$E528),'Hoja de Trabajo para listado'!$A$151:$Z$151,0)),0)+IFERROR(INDEX('Hoja de Trabajo para listado'!$AB$155:$BA$1048576,MATCH($A528,'Hoja de Trabajo para listado'!$AB$155:$AB$1048576,0),MATCH((CUADRO!F$4&amp;$E528),'Hoja de Trabajo para listado'!$AB$151:$BA$151,0)),0)+IFERROR(INDEX('Hoja de Trabajo para listado'!$BC$155:$CB$1048576,MATCH($A528,'Hoja de Trabajo para listado'!$BC$155:$BC$1048576,0),MATCH((CUADRO!F$4&amp;$E528),'Hoja de Trabajo para listado'!$BC$151:$CB$151,0)),0)+IFERROR(INDEX('Hoja de Trabajo para listado'!$DE$153:$DG$274,MATCH($A528,'Hoja de Trabajo para listado'!$DE$153:$DE$1048576,0),MATCH((CUADRO!F$4&amp;$E528),'Hoja de Trabajo para listado'!$DE$151:$DG$151,0)),0)+IFERROR(INDEX('Hoja de Trabajo para listado'!$CD$155:$DC$1048576,MATCH($A528,'Hoja de Trabajo para listado'!$CD$155:$CD$1048576,0),MATCH((CUADRO!F$4&amp;$E528),'Hoja de Trabajo para listado'!$CD$151:$DC$151,0)),0)</f>
        <v>0</v>
      </c>
      <c r="G528" s="241">
        <f ca="1">+IFERROR(INDEX('Hoja de Trabajo para listado'!$A$155:$Z$1048576,MATCH($A528,'Hoja de Trabajo para listado'!$A$155:$A$1048576,0),MATCH((CUADRO!G$4&amp;$E528),'Hoja de Trabajo para listado'!$A$151:$Z$151,0)),0)+IFERROR(INDEX('Hoja de Trabajo para listado'!$AB$155:$BA$1048576,MATCH($A528,'Hoja de Trabajo para listado'!$AB$155:$AB$1048576,0),MATCH((CUADRO!G$4&amp;$E528),'Hoja de Trabajo para listado'!$AB$151:$BA$151,0)),0)+IFERROR(INDEX('Hoja de Trabajo para listado'!$BC$155:$CB$1048576,MATCH($A528,'Hoja de Trabajo para listado'!$BC$155:$BC$1048576,0),MATCH((CUADRO!G$4&amp;$E528),'Hoja de Trabajo para listado'!$BC$151:$CB$151,0)),0)+IFERROR(INDEX('Hoja de Trabajo para listado'!$DE$153:$DG$274,MATCH($A528,'Hoja de Trabajo para listado'!$DE$153:$DE$1048576,0),MATCH((CUADRO!G$4&amp;$E528),'Hoja de Trabajo para listado'!$DE$151:$DG$151,0)),0)+IFERROR(INDEX('Hoja de Trabajo para listado'!$CD$155:$DC$1048576,MATCH($A528,'Hoja de Trabajo para listado'!$CD$155:$CD$1048576,0),MATCH((CUADRO!G$4&amp;$E528),'Hoja de Trabajo para listado'!$CD$151:$DC$151,0)),0)</f>
        <v>0</v>
      </c>
      <c r="H528" s="241">
        <f ca="1">+IFERROR(INDEX('Hoja de Trabajo para listado'!$A$155:$Z$1048576,MATCH($A528,'Hoja de Trabajo para listado'!$A$155:$A$1048576,0),MATCH((CUADRO!H$4&amp;$E528),'Hoja de Trabajo para listado'!$A$151:$Z$151,0)),0)+IFERROR(INDEX('Hoja de Trabajo para listado'!$AB$155:$BA$1048576,MATCH($A528,'Hoja de Trabajo para listado'!$AB$155:$AB$1048576,0),MATCH((CUADRO!H$4&amp;$E528),'Hoja de Trabajo para listado'!$AB$151:$BA$151,0)),0)+IFERROR(INDEX('Hoja de Trabajo para listado'!$BC$155:$CB$1048576,MATCH($A528,'Hoja de Trabajo para listado'!$BC$155:$BC$1048576,0),MATCH((CUADRO!H$4&amp;$E528),'Hoja de Trabajo para listado'!$BC$151:$CB$151,0)),0)+IFERROR(INDEX('Hoja de Trabajo para listado'!$DE$153:$DG$274,MATCH($A528,'Hoja de Trabajo para listado'!$DE$153:$DE$1048576,0),MATCH((CUADRO!H$4&amp;$E528),'Hoja de Trabajo para listado'!$DE$151:$DG$151,0)),0)+IFERROR(INDEX('Hoja de Trabajo para listado'!$CD$155:$DC$1048576,MATCH($A528,'Hoja de Trabajo para listado'!$CD$155:$CD$1048576,0),MATCH((CUADRO!H$4&amp;$E528),'Hoja de Trabajo para listado'!$CD$151:$DC$151,0)),0)</f>
        <v>0</v>
      </c>
      <c r="I528" s="241">
        <f ca="1">+IFERROR(INDEX('Hoja de Trabajo para listado'!$A$155:$Z$1048576,MATCH($A528,'Hoja de Trabajo para listado'!$A$155:$A$1048576,0),MATCH((CUADRO!I$4&amp;$E528),'Hoja de Trabajo para listado'!$A$151:$Z$151,0)),0)+IFERROR(INDEX('Hoja de Trabajo para listado'!$AB$155:$BA$1048576,MATCH($A528,'Hoja de Trabajo para listado'!$AB$155:$AB$1048576,0),MATCH((CUADRO!I$4&amp;$E528),'Hoja de Trabajo para listado'!$AB$151:$BA$151,0)),0)+IFERROR(INDEX('Hoja de Trabajo para listado'!$BC$155:$CB$1048576,MATCH($A528,'Hoja de Trabajo para listado'!$BC$155:$BC$1048576,0),MATCH((CUADRO!I$4&amp;$E528),'Hoja de Trabajo para listado'!$BC$151:$CB$151,0)),0)+IFERROR(INDEX('Hoja de Trabajo para listado'!$DE$153:$DG$274,MATCH($A528,'Hoja de Trabajo para listado'!$DE$153:$DE$1048576,0),MATCH((CUADRO!I$4&amp;$E528),'Hoja de Trabajo para listado'!$DE$151:$DG$151,0)),0)+IFERROR(INDEX('Hoja de Trabajo para listado'!$CD$155:$DC$1048576,MATCH($A528,'Hoja de Trabajo para listado'!$CD$155:$CD$1048576,0),MATCH((CUADRO!I$4&amp;$E528),'Hoja de Trabajo para listado'!$CD$151:$DC$151,0)),0)</f>
        <v>0</v>
      </c>
      <c r="J528" s="241">
        <f ca="1">+IFERROR(INDEX('Hoja de Trabajo para listado'!$A$155:$Z$1048576,MATCH($A528,'Hoja de Trabajo para listado'!$A$155:$A$1048576,0),MATCH((CUADRO!J$4&amp;$E528),'Hoja de Trabajo para listado'!$A$151:$Z$151,0)),0)+IFERROR(INDEX('Hoja de Trabajo para listado'!$AB$155:$BA$1048576,MATCH($A528,'Hoja de Trabajo para listado'!$AB$155:$AB$1048576,0),MATCH((CUADRO!J$4&amp;$E528),'Hoja de Trabajo para listado'!$AB$151:$BA$151,0)),0)+IFERROR(INDEX('Hoja de Trabajo para listado'!$BC$155:$CB$1048576,MATCH($A528,'Hoja de Trabajo para listado'!$BC$155:$BC$1048576,0),MATCH((CUADRO!J$4&amp;$E528),'Hoja de Trabajo para listado'!$BC$151:$CB$151,0)),0)+IFERROR(INDEX('Hoja de Trabajo para listado'!$DE$153:$DG$274,MATCH($A528,'Hoja de Trabajo para listado'!$DE$153:$DE$1048576,0),MATCH((CUADRO!J$4&amp;$E528),'Hoja de Trabajo para listado'!$DE$151:$DG$151,0)),0)+IFERROR(INDEX('Hoja de Trabajo para listado'!$CD$155:$DC$1048576,MATCH($A528,'Hoja de Trabajo para listado'!$CD$155:$CD$1048576,0),MATCH((CUADRO!J$4&amp;$E528),'Hoja de Trabajo para listado'!$CD$151:$DC$151,0)),0)</f>
        <v>0</v>
      </c>
      <c r="K528" s="241">
        <f ca="1">+IFERROR(INDEX('Hoja de Trabajo para listado'!$A$155:$Z$1048576,MATCH($A528,'Hoja de Trabajo para listado'!$A$155:$A$1048576,0),MATCH((CUADRO!K$4&amp;$E528),'Hoja de Trabajo para listado'!$A$151:$Z$151,0)),0)+IFERROR(INDEX('Hoja de Trabajo para listado'!$AB$155:$BA$1048576,MATCH($A528,'Hoja de Trabajo para listado'!$AB$155:$AB$1048576,0),MATCH((CUADRO!K$4&amp;$E528),'Hoja de Trabajo para listado'!$AB$151:$BA$151,0)),0)+IFERROR(INDEX('Hoja de Trabajo para listado'!$BC$155:$CB$1048576,MATCH($A528,'Hoja de Trabajo para listado'!$BC$155:$BC$1048576,0),MATCH((CUADRO!K$4&amp;$E528),'Hoja de Trabajo para listado'!$BC$151:$CB$151,0)),0)+IFERROR(INDEX('Hoja de Trabajo para listado'!$DE$153:$DG$274,MATCH($A528,'Hoja de Trabajo para listado'!$DE$153:$DE$1048576,0),MATCH((CUADRO!K$4&amp;$E528),'Hoja de Trabajo para listado'!$DE$151:$DG$151,0)),0)+IFERROR(INDEX('Hoja de Trabajo para listado'!$CD$155:$DC$1048576,MATCH($A528,'Hoja de Trabajo para listado'!$CD$155:$CD$1048576,0),MATCH((CUADRO!K$4&amp;$E528),'Hoja de Trabajo para listado'!$CD$151:$DC$151,0)),0)</f>
        <v>0</v>
      </c>
      <c r="L528" s="241">
        <f ca="1">+IFERROR(INDEX('Hoja de Trabajo para listado'!$A$155:$Z$1048576,MATCH($A528,'Hoja de Trabajo para listado'!$A$155:$A$1048576,0),MATCH((CUADRO!L$4&amp;$E528),'Hoja de Trabajo para listado'!$A$151:$Z$151,0)),0)+IFERROR(INDEX('Hoja de Trabajo para listado'!$AB$155:$BA$1048576,MATCH($A528,'Hoja de Trabajo para listado'!$AB$155:$AB$1048576,0),MATCH((CUADRO!L$4&amp;$E528),'Hoja de Trabajo para listado'!$AB$151:$BA$151,0)),0)+IFERROR(INDEX('Hoja de Trabajo para listado'!$BC$155:$CB$1048576,MATCH($A528,'Hoja de Trabajo para listado'!$BC$155:$BC$1048576,0),MATCH((CUADRO!L$4&amp;$E528),'Hoja de Trabajo para listado'!$BC$151:$CB$151,0)),0)+IFERROR(INDEX('Hoja de Trabajo para listado'!$DE$153:$DG$274,MATCH($A528,'Hoja de Trabajo para listado'!$DE$153:$DE$1048576,0),MATCH((CUADRO!L$4&amp;$E528),'Hoja de Trabajo para listado'!$DE$151:$DG$151,0)),0)+IFERROR(INDEX('Hoja de Trabajo para listado'!$CD$155:$DC$1048576,MATCH($A528,'Hoja de Trabajo para listado'!$CD$155:$CD$1048576,0),MATCH((CUADRO!L$4&amp;$E528),'Hoja de Trabajo para listado'!$CD$151:$DC$151,0)),0)</f>
        <v>0</v>
      </c>
      <c r="M528" s="241">
        <f ca="1">+IFERROR(INDEX('Hoja de Trabajo para listado'!$A$155:$Z$1048576,MATCH($A528,'Hoja de Trabajo para listado'!$A$155:$A$1048576,0),MATCH((CUADRO!M$4&amp;$E528),'Hoja de Trabajo para listado'!$A$151:$Z$151,0)),0)+IFERROR(INDEX('Hoja de Trabajo para listado'!$AB$155:$BA$1048576,MATCH($A528,'Hoja de Trabajo para listado'!$AB$155:$AB$1048576,0),MATCH((CUADRO!M$4&amp;$E528),'Hoja de Trabajo para listado'!$AB$151:$BA$151,0)),0)+IFERROR(INDEX('Hoja de Trabajo para listado'!$BC$155:$CB$1048576,MATCH($A528,'Hoja de Trabajo para listado'!$BC$155:$BC$1048576,0),MATCH((CUADRO!M$4&amp;$E528),'Hoja de Trabajo para listado'!$BC$151:$CB$151,0)),0)+IFERROR(INDEX('Hoja de Trabajo para listado'!$DE$153:$DG$274,MATCH($A528,'Hoja de Trabajo para listado'!$DE$153:$DE$1048576,0),MATCH((CUADRO!M$4&amp;$E528),'Hoja de Trabajo para listado'!$DE$151:$DG$151,0)),0)+IFERROR(INDEX('Hoja de Trabajo para listado'!$CD$155:$DC$1048576,MATCH($A528,'Hoja de Trabajo para listado'!$CD$155:$CD$1048576,0),MATCH((CUADRO!M$4&amp;$E528),'Hoja de Trabajo para listado'!$CD$151:$DC$151,0)),0)</f>
        <v>0</v>
      </c>
      <c r="N528" s="241">
        <f ca="1">+IFERROR(INDEX('Hoja de Trabajo para listado'!$A$155:$Z$1048576,MATCH($A528,'Hoja de Trabajo para listado'!$A$155:$A$1048576,0),MATCH((CUADRO!N$4&amp;$E528),'Hoja de Trabajo para listado'!$A$151:$Z$151,0)),0)+IFERROR(INDEX('Hoja de Trabajo para listado'!$AB$155:$BA$1048576,MATCH($A528,'Hoja de Trabajo para listado'!$AB$155:$AB$1048576,0),MATCH((CUADRO!N$4&amp;$E528),'Hoja de Trabajo para listado'!$AB$151:$BA$151,0)),0)+IFERROR(INDEX('Hoja de Trabajo para listado'!$BC$155:$CB$1048576,MATCH($A528,'Hoja de Trabajo para listado'!$BC$155:$BC$1048576,0),MATCH((CUADRO!N$4&amp;$E528),'Hoja de Trabajo para listado'!$BC$151:$CB$151,0)),0)+IFERROR(INDEX('Hoja de Trabajo para listado'!$DE$153:$DG$274,MATCH($A528,'Hoja de Trabajo para listado'!$DE$153:$DE$1048576,0),MATCH((CUADRO!N$4&amp;$E528),'Hoja de Trabajo para listado'!$DE$151:$DG$151,0)),0)+IFERROR(INDEX('Hoja de Trabajo para listado'!$CD$155:$DC$1048576,MATCH($A528,'Hoja de Trabajo para listado'!$CD$155:$CD$1048576,0),MATCH((CUADRO!N$4&amp;$E528),'Hoja de Trabajo para listado'!$CD$151:$DC$151,0)),0)</f>
        <v>0</v>
      </c>
      <c r="O528" s="241">
        <f ca="1">+IFERROR(INDEX('Hoja de Trabajo para listado'!$A$155:$Z$1048576,MATCH($A528,'Hoja de Trabajo para listado'!$A$155:$A$1048576,0),MATCH((CUADRO!O$4&amp;$E528),'Hoja de Trabajo para listado'!$A$151:$Z$151,0)),0)+IFERROR(INDEX('Hoja de Trabajo para listado'!$AB$155:$BA$1048576,MATCH($A528,'Hoja de Trabajo para listado'!$AB$155:$AB$1048576,0),MATCH((CUADRO!O$4&amp;$E528),'Hoja de Trabajo para listado'!$AB$151:$BA$151,0)),0)+IFERROR(INDEX('Hoja de Trabajo para listado'!$BC$155:$CB$1048576,MATCH($A528,'Hoja de Trabajo para listado'!$BC$155:$BC$1048576,0),MATCH((CUADRO!O$4&amp;$E528),'Hoja de Trabajo para listado'!$BC$151:$CB$151,0)),0)+IFERROR(INDEX('Hoja de Trabajo para listado'!$DE$153:$DG$274,MATCH($A528,'Hoja de Trabajo para listado'!$DE$153:$DE$1048576,0),MATCH((CUADRO!O$4&amp;$E528),'Hoja de Trabajo para listado'!$DE$151:$DG$151,0)),0)+IFERROR(INDEX('Hoja de Trabajo para listado'!$CD$155:$DC$1048576,MATCH($A528,'Hoja de Trabajo para listado'!$CD$155:$CD$1048576,0),MATCH((CUADRO!O$4&amp;$E528),'Hoja de Trabajo para listado'!$CD$151:$DC$151,0)),0)</f>
        <v>0</v>
      </c>
      <c r="P528" s="241">
        <f ca="1">+IFERROR(INDEX('Hoja de Trabajo para listado'!$A$155:$Z$1048576,MATCH($A528,'Hoja de Trabajo para listado'!$A$155:$A$1048576,0),MATCH((CUADRO!P$4&amp;$E528),'Hoja de Trabajo para listado'!$A$151:$Z$151,0)),0)+IFERROR(INDEX('Hoja de Trabajo para listado'!$AB$155:$BA$1048576,MATCH($A528,'Hoja de Trabajo para listado'!$AB$155:$AB$1048576,0),MATCH((CUADRO!P$4&amp;$E528),'Hoja de Trabajo para listado'!$AB$151:$BA$151,0)),0)+IFERROR(INDEX('Hoja de Trabajo para listado'!$BC$155:$CB$1048576,MATCH($A528,'Hoja de Trabajo para listado'!$BC$155:$BC$1048576,0),MATCH((CUADRO!P$4&amp;$E528),'Hoja de Trabajo para listado'!$BC$151:$CB$151,0)),0)+IFERROR(INDEX('Hoja de Trabajo para listado'!$DE$153:$DG$274,MATCH($A528,'Hoja de Trabajo para listado'!$DE$153:$DE$1048576,0),MATCH((CUADRO!P$4&amp;$E528),'Hoja de Trabajo para listado'!$DE$151:$DG$151,0)),0)+IFERROR(INDEX('Hoja de Trabajo para listado'!$CD$155:$DC$1048576,MATCH($A528,'Hoja de Trabajo para listado'!$CD$155:$CD$1048576,0),MATCH((CUADRO!P$4&amp;$E528),'Hoja de Trabajo para listado'!$CD$151:$DC$151,0)),0)</f>
        <v>0</v>
      </c>
      <c r="Q528" s="241">
        <f ca="1">+IFERROR(INDEX('Hoja de Trabajo para listado'!$A$155:$Z$1048576,MATCH($A528,'Hoja de Trabajo para listado'!$A$155:$A$1048576,0),MATCH((CUADRO!Q$4&amp;$E528),'Hoja de Trabajo para listado'!$A$151:$Z$151,0)),0)+IFERROR(INDEX('Hoja de Trabajo para listado'!$AB$155:$BA$1048576,MATCH($A528,'Hoja de Trabajo para listado'!$AB$155:$AB$1048576,0),MATCH((CUADRO!Q$4&amp;$E528),'Hoja de Trabajo para listado'!$AB$151:$BA$151,0)),0)+IFERROR(INDEX('Hoja de Trabajo para listado'!$BC$155:$CB$1048576,MATCH($A528,'Hoja de Trabajo para listado'!$BC$155:$BC$1048576,0),MATCH((CUADRO!Q$4&amp;$E528),'Hoja de Trabajo para listado'!$BC$151:$CB$151,0)),0)+IFERROR(INDEX('Hoja de Trabajo para listado'!$DE$153:$DG$274,MATCH($A528,'Hoja de Trabajo para listado'!$DE$153:$DE$1048576,0),MATCH((CUADRO!Q$4&amp;$E528),'Hoja de Trabajo para listado'!$DE$151:$DG$151,0)),0)+IFERROR(INDEX('Hoja de Trabajo para listado'!$CD$155:$DC$1048576,MATCH($A528,'Hoja de Trabajo para listado'!$CD$155:$CD$1048576,0),MATCH((CUADRO!Q$4&amp;$E528),'Hoja de Trabajo para listado'!$CD$151:$DC$151,0)),0)</f>
        <v>0</v>
      </c>
      <c r="R528" s="241">
        <f t="shared" ca="1" si="16"/>
        <v>0</v>
      </c>
      <c r="S528" s="247">
        <f ca="1">+R527+R528</f>
        <v>0</v>
      </c>
      <c r="T528" s="241">
        <f ca="1">+S528</f>
        <v>0</v>
      </c>
      <c r="U528" s="240">
        <f t="shared" si="17"/>
        <v>2</v>
      </c>
    </row>
    <row r="529" spans="1:21" customFormat="1" ht="15" hidden="1" customHeight="1">
      <c r="A529" s="32">
        <v>1216</v>
      </c>
      <c r="B529" s="381">
        <f>+A529</f>
        <v>1216</v>
      </c>
      <c r="C529" s="245" t="str">
        <f>+VLOOKUP(A529,bd_lista!$A$3:$C$592,3,FALSE)</f>
        <v>Gobierno Autónomo Municipal de Colquencha</v>
      </c>
      <c r="D529" s="383" t="str">
        <f>+C529</f>
        <v>Gobierno Autónomo Municipal de Colquencha</v>
      </c>
      <c r="E529" s="240" t="s">
        <v>683</v>
      </c>
      <c r="F529" s="241">
        <f ca="1">+IFERROR(INDEX('Hoja de Trabajo para listado'!$A$155:$Z$1048576,MATCH($A529,'Hoja de Trabajo para listado'!$A$155:$A$1048576,0),MATCH((CUADRO!F$4&amp;$E529),'Hoja de Trabajo para listado'!$A$151:$Z$151,0)),0)+IFERROR(INDEX('Hoja de Trabajo para listado'!$AB$155:$BA$1048576,MATCH($A529,'Hoja de Trabajo para listado'!$AB$155:$AB$1048576,0),MATCH((CUADRO!F$4&amp;$E529),'Hoja de Trabajo para listado'!$AB$151:$BA$151,0)),0)+IFERROR(INDEX('Hoja de Trabajo para listado'!$BC$155:$CB$1048576,MATCH($A529,'Hoja de Trabajo para listado'!$BC$155:$BC$1048576,0),MATCH((CUADRO!F$4&amp;$E529),'Hoja de Trabajo para listado'!$BC$151:$CB$151,0)),0)+IFERROR(INDEX('Hoja de Trabajo para listado'!$DE$153:$DG$274,MATCH($A529,'Hoja de Trabajo para listado'!$DE$153:$DE$1048576,0),MATCH((CUADRO!F$4&amp;$E529),'Hoja de Trabajo para listado'!$DE$151:$DG$151,0)),0)+IFERROR(INDEX('Hoja de Trabajo para listado'!$CD$155:$DC$1048576,MATCH($A529,'Hoja de Trabajo para listado'!$CD$155:$CD$1048576,0),MATCH((CUADRO!F$4&amp;$E529),'Hoja de Trabajo para listado'!$CD$151:$DC$151,0)),0)</f>
        <v>0</v>
      </c>
      <c r="G529" s="241">
        <f ca="1">+IFERROR(INDEX('Hoja de Trabajo para listado'!$A$155:$Z$1048576,MATCH($A529,'Hoja de Trabajo para listado'!$A$155:$A$1048576,0),MATCH((CUADRO!G$4&amp;$E529),'Hoja de Trabajo para listado'!$A$151:$Z$151,0)),0)+IFERROR(INDEX('Hoja de Trabajo para listado'!$AB$155:$BA$1048576,MATCH($A529,'Hoja de Trabajo para listado'!$AB$155:$AB$1048576,0),MATCH((CUADRO!G$4&amp;$E529),'Hoja de Trabajo para listado'!$AB$151:$BA$151,0)),0)+IFERROR(INDEX('Hoja de Trabajo para listado'!$BC$155:$CB$1048576,MATCH($A529,'Hoja de Trabajo para listado'!$BC$155:$BC$1048576,0),MATCH((CUADRO!G$4&amp;$E529),'Hoja de Trabajo para listado'!$BC$151:$CB$151,0)),0)+IFERROR(INDEX('Hoja de Trabajo para listado'!$DE$153:$DG$274,MATCH($A529,'Hoja de Trabajo para listado'!$DE$153:$DE$1048576,0),MATCH((CUADRO!G$4&amp;$E529),'Hoja de Trabajo para listado'!$DE$151:$DG$151,0)),0)+IFERROR(INDEX('Hoja de Trabajo para listado'!$CD$155:$DC$1048576,MATCH($A529,'Hoja de Trabajo para listado'!$CD$155:$CD$1048576,0),MATCH((CUADRO!G$4&amp;$E529),'Hoja de Trabajo para listado'!$CD$151:$DC$151,0)),0)</f>
        <v>0</v>
      </c>
      <c r="H529" s="241">
        <f ca="1">+IFERROR(INDEX('Hoja de Trabajo para listado'!$A$155:$Z$1048576,MATCH($A529,'Hoja de Trabajo para listado'!$A$155:$A$1048576,0),MATCH((CUADRO!H$4&amp;$E529),'Hoja de Trabajo para listado'!$A$151:$Z$151,0)),0)+IFERROR(INDEX('Hoja de Trabajo para listado'!$AB$155:$BA$1048576,MATCH($A529,'Hoja de Trabajo para listado'!$AB$155:$AB$1048576,0),MATCH((CUADRO!H$4&amp;$E529),'Hoja de Trabajo para listado'!$AB$151:$BA$151,0)),0)+IFERROR(INDEX('Hoja de Trabajo para listado'!$BC$155:$CB$1048576,MATCH($A529,'Hoja de Trabajo para listado'!$BC$155:$BC$1048576,0),MATCH((CUADRO!H$4&amp;$E529),'Hoja de Trabajo para listado'!$BC$151:$CB$151,0)),0)+IFERROR(INDEX('Hoja de Trabajo para listado'!$DE$153:$DG$274,MATCH($A529,'Hoja de Trabajo para listado'!$DE$153:$DE$1048576,0),MATCH((CUADRO!H$4&amp;$E529),'Hoja de Trabajo para listado'!$DE$151:$DG$151,0)),0)+IFERROR(INDEX('Hoja de Trabajo para listado'!$CD$155:$DC$1048576,MATCH($A529,'Hoja de Trabajo para listado'!$CD$155:$CD$1048576,0),MATCH((CUADRO!H$4&amp;$E529),'Hoja de Trabajo para listado'!$CD$151:$DC$151,0)),0)</f>
        <v>0</v>
      </c>
      <c r="I529" s="241">
        <f ca="1">+IFERROR(INDEX('Hoja de Trabajo para listado'!$A$155:$Z$1048576,MATCH($A529,'Hoja de Trabajo para listado'!$A$155:$A$1048576,0),MATCH((CUADRO!I$4&amp;$E529),'Hoja de Trabajo para listado'!$A$151:$Z$151,0)),0)+IFERROR(INDEX('Hoja de Trabajo para listado'!$AB$155:$BA$1048576,MATCH($A529,'Hoja de Trabajo para listado'!$AB$155:$AB$1048576,0),MATCH((CUADRO!I$4&amp;$E529),'Hoja de Trabajo para listado'!$AB$151:$BA$151,0)),0)+IFERROR(INDEX('Hoja de Trabajo para listado'!$BC$155:$CB$1048576,MATCH($A529,'Hoja de Trabajo para listado'!$BC$155:$BC$1048576,0),MATCH((CUADRO!I$4&amp;$E529),'Hoja de Trabajo para listado'!$BC$151:$CB$151,0)),0)+IFERROR(INDEX('Hoja de Trabajo para listado'!$DE$153:$DG$274,MATCH($A529,'Hoja de Trabajo para listado'!$DE$153:$DE$1048576,0),MATCH((CUADRO!I$4&amp;$E529),'Hoja de Trabajo para listado'!$DE$151:$DG$151,0)),0)+IFERROR(INDEX('Hoja de Trabajo para listado'!$CD$155:$DC$1048576,MATCH($A529,'Hoja de Trabajo para listado'!$CD$155:$CD$1048576,0),MATCH((CUADRO!I$4&amp;$E529),'Hoja de Trabajo para listado'!$CD$151:$DC$151,0)),0)</f>
        <v>0</v>
      </c>
      <c r="J529" s="241">
        <f ca="1">+IFERROR(INDEX('Hoja de Trabajo para listado'!$A$155:$Z$1048576,MATCH($A529,'Hoja de Trabajo para listado'!$A$155:$A$1048576,0),MATCH((CUADRO!J$4&amp;$E529),'Hoja de Trabajo para listado'!$A$151:$Z$151,0)),0)+IFERROR(INDEX('Hoja de Trabajo para listado'!$AB$155:$BA$1048576,MATCH($A529,'Hoja de Trabajo para listado'!$AB$155:$AB$1048576,0),MATCH((CUADRO!J$4&amp;$E529),'Hoja de Trabajo para listado'!$AB$151:$BA$151,0)),0)+IFERROR(INDEX('Hoja de Trabajo para listado'!$BC$155:$CB$1048576,MATCH($A529,'Hoja de Trabajo para listado'!$BC$155:$BC$1048576,0),MATCH((CUADRO!J$4&amp;$E529),'Hoja de Trabajo para listado'!$BC$151:$CB$151,0)),0)+IFERROR(INDEX('Hoja de Trabajo para listado'!$DE$153:$DG$274,MATCH($A529,'Hoja de Trabajo para listado'!$DE$153:$DE$1048576,0),MATCH((CUADRO!J$4&amp;$E529),'Hoja de Trabajo para listado'!$DE$151:$DG$151,0)),0)+IFERROR(INDEX('Hoja de Trabajo para listado'!$CD$155:$DC$1048576,MATCH($A529,'Hoja de Trabajo para listado'!$CD$155:$CD$1048576,0),MATCH((CUADRO!J$4&amp;$E529),'Hoja de Trabajo para listado'!$CD$151:$DC$151,0)),0)</f>
        <v>0</v>
      </c>
      <c r="K529" s="241">
        <f ca="1">+IFERROR(INDEX('Hoja de Trabajo para listado'!$A$155:$Z$1048576,MATCH($A529,'Hoja de Trabajo para listado'!$A$155:$A$1048576,0),MATCH((CUADRO!K$4&amp;$E529),'Hoja de Trabajo para listado'!$A$151:$Z$151,0)),0)+IFERROR(INDEX('Hoja de Trabajo para listado'!$AB$155:$BA$1048576,MATCH($A529,'Hoja de Trabajo para listado'!$AB$155:$AB$1048576,0),MATCH((CUADRO!K$4&amp;$E529),'Hoja de Trabajo para listado'!$AB$151:$BA$151,0)),0)+IFERROR(INDEX('Hoja de Trabajo para listado'!$BC$155:$CB$1048576,MATCH($A529,'Hoja de Trabajo para listado'!$BC$155:$BC$1048576,0),MATCH((CUADRO!K$4&amp;$E529),'Hoja de Trabajo para listado'!$BC$151:$CB$151,0)),0)+IFERROR(INDEX('Hoja de Trabajo para listado'!$DE$153:$DG$274,MATCH($A529,'Hoja de Trabajo para listado'!$DE$153:$DE$1048576,0),MATCH((CUADRO!K$4&amp;$E529),'Hoja de Trabajo para listado'!$DE$151:$DG$151,0)),0)+IFERROR(INDEX('Hoja de Trabajo para listado'!$CD$155:$DC$1048576,MATCH($A529,'Hoja de Trabajo para listado'!$CD$155:$CD$1048576,0),MATCH((CUADRO!K$4&amp;$E529),'Hoja de Trabajo para listado'!$CD$151:$DC$151,0)),0)</f>
        <v>0</v>
      </c>
      <c r="L529" s="241">
        <f ca="1">+IFERROR(INDEX('Hoja de Trabajo para listado'!$A$155:$Z$1048576,MATCH($A529,'Hoja de Trabajo para listado'!$A$155:$A$1048576,0),MATCH((CUADRO!L$4&amp;$E529),'Hoja de Trabajo para listado'!$A$151:$Z$151,0)),0)+IFERROR(INDEX('Hoja de Trabajo para listado'!$AB$155:$BA$1048576,MATCH($A529,'Hoja de Trabajo para listado'!$AB$155:$AB$1048576,0),MATCH((CUADRO!L$4&amp;$E529),'Hoja de Trabajo para listado'!$AB$151:$BA$151,0)),0)+IFERROR(INDEX('Hoja de Trabajo para listado'!$BC$155:$CB$1048576,MATCH($A529,'Hoja de Trabajo para listado'!$BC$155:$BC$1048576,0),MATCH((CUADRO!L$4&amp;$E529),'Hoja de Trabajo para listado'!$BC$151:$CB$151,0)),0)+IFERROR(INDEX('Hoja de Trabajo para listado'!$DE$153:$DG$274,MATCH($A529,'Hoja de Trabajo para listado'!$DE$153:$DE$1048576,0),MATCH((CUADRO!L$4&amp;$E529),'Hoja de Trabajo para listado'!$DE$151:$DG$151,0)),0)+IFERROR(INDEX('Hoja de Trabajo para listado'!$CD$155:$DC$1048576,MATCH($A529,'Hoja de Trabajo para listado'!$CD$155:$CD$1048576,0),MATCH((CUADRO!L$4&amp;$E529),'Hoja de Trabajo para listado'!$CD$151:$DC$151,0)),0)</f>
        <v>0</v>
      </c>
      <c r="M529" s="241">
        <f ca="1">+IFERROR(INDEX('Hoja de Trabajo para listado'!$A$155:$Z$1048576,MATCH($A529,'Hoja de Trabajo para listado'!$A$155:$A$1048576,0),MATCH((CUADRO!M$4&amp;$E529),'Hoja de Trabajo para listado'!$A$151:$Z$151,0)),0)+IFERROR(INDEX('Hoja de Trabajo para listado'!$AB$155:$BA$1048576,MATCH($A529,'Hoja de Trabajo para listado'!$AB$155:$AB$1048576,0),MATCH((CUADRO!M$4&amp;$E529),'Hoja de Trabajo para listado'!$AB$151:$BA$151,0)),0)+IFERROR(INDEX('Hoja de Trabajo para listado'!$BC$155:$CB$1048576,MATCH($A529,'Hoja de Trabajo para listado'!$BC$155:$BC$1048576,0),MATCH((CUADRO!M$4&amp;$E529),'Hoja de Trabajo para listado'!$BC$151:$CB$151,0)),0)+IFERROR(INDEX('Hoja de Trabajo para listado'!$DE$153:$DG$274,MATCH($A529,'Hoja de Trabajo para listado'!$DE$153:$DE$1048576,0),MATCH((CUADRO!M$4&amp;$E529),'Hoja de Trabajo para listado'!$DE$151:$DG$151,0)),0)+IFERROR(INDEX('Hoja de Trabajo para listado'!$CD$155:$DC$1048576,MATCH($A529,'Hoja de Trabajo para listado'!$CD$155:$CD$1048576,0),MATCH((CUADRO!M$4&amp;$E529),'Hoja de Trabajo para listado'!$CD$151:$DC$151,0)),0)</f>
        <v>0</v>
      </c>
      <c r="N529" s="241">
        <f ca="1">+IFERROR(INDEX('Hoja de Trabajo para listado'!$A$155:$Z$1048576,MATCH($A529,'Hoja de Trabajo para listado'!$A$155:$A$1048576,0),MATCH((CUADRO!N$4&amp;$E529),'Hoja de Trabajo para listado'!$A$151:$Z$151,0)),0)+IFERROR(INDEX('Hoja de Trabajo para listado'!$AB$155:$BA$1048576,MATCH($A529,'Hoja de Trabajo para listado'!$AB$155:$AB$1048576,0),MATCH((CUADRO!N$4&amp;$E529),'Hoja de Trabajo para listado'!$AB$151:$BA$151,0)),0)+IFERROR(INDEX('Hoja de Trabajo para listado'!$BC$155:$CB$1048576,MATCH($A529,'Hoja de Trabajo para listado'!$BC$155:$BC$1048576,0),MATCH((CUADRO!N$4&amp;$E529),'Hoja de Trabajo para listado'!$BC$151:$CB$151,0)),0)+IFERROR(INDEX('Hoja de Trabajo para listado'!$DE$153:$DG$274,MATCH($A529,'Hoja de Trabajo para listado'!$DE$153:$DE$1048576,0),MATCH((CUADRO!N$4&amp;$E529),'Hoja de Trabajo para listado'!$DE$151:$DG$151,0)),0)+IFERROR(INDEX('Hoja de Trabajo para listado'!$CD$155:$DC$1048576,MATCH($A529,'Hoja de Trabajo para listado'!$CD$155:$CD$1048576,0),MATCH((CUADRO!N$4&amp;$E529),'Hoja de Trabajo para listado'!$CD$151:$DC$151,0)),0)</f>
        <v>0</v>
      </c>
      <c r="O529" s="241">
        <f ca="1">+IFERROR(INDEX('Hoja de Trabajo para listado'!$A$155:$Z$1048576,MATCH($A529,'Hoja de Trabajo para listado'!$A$155:$A$1048576,0),MATCH((CUADRO!O$4&amp;$E529),'Hoja de Trabajo para listado'!$A$151:$Z$151,0)),0)+IFERROR(INDEX('Hoja de Trabajo para listado'!$AB$155:$BA$1048576,MATCH($A529,'Hoja de Trabajo para listado'!$AB$155:$AB$1048576,0),MATCH((CUADRO!O$4&amp;$E529),'Hoja de Trabajo para listado'!$AB$151:$BA$151,0)),0)+IFERROR(INDEX('Hoja de Trabajo para listado'!$BC$155:$CB$1048576,MATCH($A529,'Hoja de Trabajo para listado'!$BC$155:$BC$1048576,0),MATCH((CUADRO!O$4&amp;$E529),'Hoja de Trabajo para listado'!$BC$151:$CB$151,0)),0)+IFERROR(INDEX('Hoja de Trabajo para listado'!$DE$153:$DG$274,MATCH($A529,'Hoja de Trabajo para listado'!$DE$153:$DE$1048576,0),MATCH((CUADRO!O$4&amp;$E529),'Hoja de Trabajo para listado'!$DE$151:$DG$151,0)),0)+IFERROR(INDEX('Hoja de Trabajo para listado'!$CD$155:$DC$1048576,MATCH($A529,'Hoja de Trabajo para listado'!$CD$155:$CD$1048576,0),MATCH((CUADRO!O$4&amp;$E529),'Hoja de Trabajo para listado'!$CD$151:$DC$151,0)),0)</f>
        <v>0</v>
      </c>
      <c r="P529" s="241">
        <f ca="1">+IFERROR(INDEX('Hoja de Trabajo para listado'!$A$155:$Z$1048576,MATCH($A529,'Hoja de Trabajo para listado'!$A$155:$A$1048576,0),MATCH((CUADRO!P$4&amp;$E529),'Hoja de Trabajo para listado'!$A$151:$Z$151,0)),0)+IFERROR(INDEX('Hoja de Trabajo para listado'!$AB$155:$BA$1048576,MATCH($A529,'Hoja de Trabajo para listado'!$AB$155:$AB$1048576,0),MATCH((CUADRO!P$4&amp;$E529),'Hoja de Trabajo para listado'!$AB$151:$BA$151,0)),0)+IFERROR(INDEX('Hoja de Trabajo para listado'!$BC$155:$CB$1048576,MATCH($A529,'Hoja de Trabajo para listado'!$BC$155:$BC$1048576,0),MATCH((CUADRO!P$4&amp;$E529),'Hoja de Trabajo para listado'!$BC$151:$CB$151,0)),0)+IFERROR(INDEX('Hoja de Trabajo para listado'!$DE$153:$DG$274,MATCH($A529,'Hoja de Trabajo para listado'!$DE$153:$DE$1048576,0),MATCH((CUADRO!P$4&amp;$E529),'Hoja de Trabajo para listado'!$DE$151:$DG$151,0)),0)+IFERROR(INDEX('Hoja de Trabajo para listado'!$CD$155:$DC$1048576,MATCH($A529,'Hoja de Trabajo para listado'!$CD$155:$CD$1048576,0),MATCH((CUADRO!P$4&amp;$E529),'Hoja de Trabajo para listado'!$CD$151:$DC$151,0)),0)</f>
        <v>0</v>
      </c>
      <c r="Q529" s="241">
        <f ca="1">+IFERROR(INDEX('Hoja de Trabajo para listado'!$A$155:$Z$1048576,MATCH($A529,'Hoja de Trabajo para listado'!$A$155:$A$1048576,0),MATCH((CUADRO!Q$4&amp;$E529),'Hoja de Trabajo para listado'!$A$151:$Z$151,0)),0)+IFERROR(INDEX('Hoja de Trabajo para listado'!$AB$155:$BA$1048576,MATCH($A529,'Hoja de Trabajo para listado'!$AB$155:$AB$1048576,0),MATCH((CUADRO!Q$4&amp;$E529),'Hoja de Trabajo para listado'!$AB$151:$BA$151,0)),0)+IFERROR(INDEX('Hoja de Trabajo para listado'!$BC$155:$CB$1048576,MATCH($A529,'Hoja de Trabajo para listado'!$BC$155:$BC$1048576,0),MATCH((CUADRO!Q$4&amp;$E529),'Hoja de Trabajo para listado'!$BC$151:$CB$151,0)),0)+IFERROR(INDEX('Hoja de Trabajo para listado'!$DE$153:$DG$274,MATCH($A529,'Hoja de Trabajo para listado'!$DE$153:$DE$1048576,0),MATCH((CUADRO!Q$4&amp;$E529),'Hoja de Trabajo para listado'!$DE$151:$DG$151,0)),0)+IFERROR(INDEX('Hoja de Trabajo para listado'!$CD$155:$DC$1048576,MATCH($A529,'Hoja de Trabajo para listado'!$CD$155:$CD$1048576,0),MATCH((CUADRO!Q$4&amp;$E529),'Hoja de Trabajo para listado'!$CD$151:$DC$151,0)),0)</f>
        <v>0</v>
      </c>
      <c r="R529" s="241">
        <f t="shared" ca="1" si="16"/>
        <v>0</v>
      </c>
      <c r="S529" s="247"/>
      <c r="T529" s="241">
        <f ca="1">+T530</f>
        <v>0</v>
      </c>
      <c r="U529" s="240">
        <f t="shared" si="17"/>
        <v>1</v>
      </c>
    </row>
    <row r="530" spans="1:21" customFormat="1" ht="15" hidden="1" customHeight="1">
      <c r="A530" s="32">
        <v>1216</v>
      </c>
      <c r="B530" s="382"/>
      <c r="C530" s="245" t="str">
        <f>+VLOOKUP(A530,bd_lista!$A$3:$C$592,3,FALSE)</f>
        <v>Gobierno Autónomo Municipal de Colquencha</v>
      </c>
      <c r="D530" s="384"/>
      <c r="E530" s="242" t="s">
        <v>684</v>
      </c>
      <c r="F530" s="241">
        <f ca="1">+IFERROR(INDEX('Hoja de Trabajo para listado'!$A$155:$Z$1048576,MATCH($A530,'Hoja de Trabajo para listado'!$A$155:$A$1048576,0),MATCH((CUADRO!F$4&amp;$E530),'Hoja de Trabajo para listado'!$A$151:$Z$151,0)),0)+IFERROR(INDEX('Hoja de Trabajo para listado'!$AB$155:$BA$1048576,MATCH($A530,'Hoja de Trabajo para listado'!$AB$155:$AB$1048576,0),MATCH((CUADRO!F$4&amp;$E530),'Hoja de Trabajo para listado'!$AB$151:$BA$151,0)),0)+IFERROR(INDEX('Hoja de Trabajo para listado'!$BC$155:$CB$1048576,MATCH($A530,'Hoja de Trabajo para listado'!$BC$155:$BC$1048576,0),MATCH((CUADRO!F$4&amp;$E530),'Hoja de Trabajo para listado'!$BC$151:$CB$151,0)),0)+IFERROR(INDEX('Hoja de Trabajo para listado'!$DE$153:$DG$274,MATCH($A530,'Hoja de Trabajo para listado'!$DE$153:$DE$1048576,0),MATCH((CUADRO!F$4&amp;$E530),'Hoja de Trabajo para listado'!$DE$151:$DG$151,0)),0)+IFERROR(INDEX('Hoja de Trabajo para listado'!$CD$155:$DC$1048576,MATCH($A530,'Hoja de Trabajo para listado'!$CD$155:$CD$1048576,0),MATCH((CUADRO!F$4&amp;$E530),'Hoja de Trabajo para listado'!$CD$151:$DC$151,0)),0)</f>
        <v>0</v>
      </c>
      <c r="G530" s="241">
        <f ca="1">+IFERROR(INDEX('Hoja de Trabajo para listado'!$A$155:$Z$1048576,MATCH($A530,'Hoja de Trabajo para listado'!$A$155:$A$1048576,0),MATCH((CUADRO!G$4&amp;$E530),'Hoja de Trabajo para listado'!$A$151:$Z$151,0)),0)+IFERROR(INDEX('Hoja de Trabajo para listado'!$AB$155:$BA$1048576,MATCH($A530,'Hoja de Trabajo para listado'!$AB$155:$AB$1048576,0),MATCH((CUADRO!G$4&amp;$E530),'Hoja de Trabajo para listado'!$AB$151:$BA$151,0)),0)+IFERROR(INDEX('Hoja de Trabajo para listado'!$BC$155:$CB$1048576,MATCH($A530,'Hoja de Trabajo para listado'!$BC$155:$BC$1048576,0),MATCH((CUADRO!G$4&amp;$E530),'Hoja de Trabajo para listado'!$BC$151:$CB$151,0)),0)+IFERROR(INDEX('Hoja de Trabajo para listado'!$DE$153:$DG$274,MATCH($A530,'Hoja de Trabajo para listado'!$DE$153:$DE$1048576,0),MATCH((CUADRO!G$4&amp;$E530),'Hoja de Trabajo para listado'!$DE$151:$DG$151,0)),0)+IFERROR(INDEX('Hoja de Trabajo para listado'!$CD$155:$DC$1048576,MATCH($A530,'Hoja de Trabajo para listado'!$CD$155:$CD$1048576,0),MATCH((CUADRO!G$4&amp;$E530),'Hoja de Trabajo para listado'!$CD$151:$DC$151,0)),0)</f>
        <v>0</v>
      </c>
      <c r="H530" s="241">
        <f ca="1">+IFERROR(INDEX('Hoja de Trabajo para listado'!$A$155:$Z$1048576,MATCH($A530,'Hoja de Trabajo para listado'!$A$155:$A$1048576,0),MATCH((CUADRO!H$4&amp;$E530),'Hoja de Trabajo para listado'!$A$151:$Z$151,0)),0)+IFERROR(INDEX('Hoja de Trabajo para listado'!$AB$155:$BA$1048576,MATCH($A530,'Hoja de Trabajo para listado'!$AB$155:$AB$1048576,0),MATCH((CUADRO!H$4&amp;$E530),'Hoja de Trabajo para listado'!$AB$151:$BA$151,0)),0)+IFERROR(INDEX('Hoja de Trabajo para listado'!$BC$155:$CB$1048576,MATCH($A530,'Hoja de Trabajo para listado'!$BC$155:$BC$1048576,0),MATCH((CUADRO!H$4&amp;$E530),'Hoja de Trabajo para listado'!$BC$151:$CB$151,0)),0)+IFERROR(INDEX('Hoja de Trabajo para listado'!$DE$153:$DG$274,MATCH($A530,'Hoja de Trabajo para listado'!$DE$153:$DE$1048576,0),MATCH((CUADRO!H$4&amp;$E530),'Hoja de Trabajo para listado'!$DE$151:$DG$151,0)),0)+IFERROR(INDEX('Hoja de Trabajo para listado'!$CD$155:$DC$1048576,MATCH($A530,'Hoja de Trabajo para listado'!$CD$155:$CD$1048576,0),MATCH((CUADRO!H$4&amp;$E530),'Hoja de Trabajo para listado'!$CD$151:$DC$151,0)),0)</f>
        <v>0</v>
      </c>
      <c r="I530" s="241">
        <f ca="1">+IFERROR(INDEX('Hoja de Trabajo para listado'!$A$155:$Z$1048576,MATCH($A530,'Hoja de Trabajo para listado'!$A$155:$A$1048576,0),MATCH((CUADRO!I$4&amp;$E530),'Hoja de Trabajo para listado'!$A$151:$Z$151,0)),0)+IFERROR(INDEX('Hoja de Trabajo para listado'!$AB$155:$BA$1048576,MATCH($A530,'Hoja de Trabajo para listado'!$AB$155:$AB$1048576,0),MATCH((CUADRO!I$4&amp;$E530),'Hoja de Trabajo para listado'!$AB$151:$BA$151,0)),0)+IFERROR(INDEX('Hoja de Trabajo para listado'!$BC$155:$CB$1048576,MATCH($A530,'Hoja de Trabajo para listado'!$BC$155:$BC$1048576,0),MATCH((CUADRO!I$4&amp;$E530),'Hoja de Trabajo para listado'!$BC$151:$CB$151,0)),0)+IFERROR(INDEX('Hoja de Trabajo para listado'!$DE$153:$DG$274,MATCH($A530,'Hoja de Trabajo para listado'!$DE$153:$DE$1048576,0),MATCH((CUADRO!I$4&amp;$E530),'Hoja de Trabajo para listado'!$DE$151:$DG$151,0)),0)+IFERROR(INDEX('Hoja de Trabajo para listado'!$CD$155:$DC$1048576,MATCH($A530,'Hoja de Trabajo para listado'!$CD$155:$CD$1048576,0),MATCH((CUADRO!I$4&amp;$E530),'Hoja de Trabajo para listado'!$CD$151:$DC$151,0)),0)</f>
        <v>0</v>
      </c>
      <c r="J530" s="241">
        <f ca="1">+IFERROR(INDEX('Hoja de Trabajo para listado'!$A$155:$Z$1048576,MATCH($A530,'Hoja de Trabajo para listado'!$A$155:$A$1048576,0),MATCH((CUADRO!J$4&amp;$E530),'Hoja de Trabajo para listado'!$A$151:$Z$151,0)),0)+IFERROR(INDEX('Hoja de Trabajo para listado'!$AB$155:$BA$1048576,MATCH($A530,'Hoja de Trabajo para listado'!$AB$155:$AB$1048576,0),MATCH((CUADRO!J$4&amp;$E530),'Hoja de Trabajo para listado'!$AB$151:$BA$151,0)),0)+IFERROR(INDEX('Hoja de Trabajo para listado'!$BC$155:$CB$1048576,MATCH($A530,'Hoja de Trabajo para listado'!$BC$155:$BC$1048576,0),MATCH((CUADRO!J$4&amp;$E530),'Hoja de Trabajo para listado'!$BC$151:$CB$151,0)),0)+IFERROR(INDEX('Hoja de Trabajo para listado'!$DE$153:$DG$274,MATCH($A530,'Hoja de Trabajo para listado'!$DE$153:$DE$1048576,0),MATCH((CUADRO!J$4&amp;$E530),'Hoja de Trabajo para listado'!$DE$151:$DG$151,0)),0)+IFERROR(INDEX('Hoja de Trabajo para listado'!$CD$155:$DC$1048576,MATCH($A530,'Hoja de Trabajo para listado'!$CD$155:$CD$1048576,0),MATCH((CUADRO!J$4&amp;$E530),'Hoja de Trabajo para listado'!$CD$151:$DC$151,0)),0)</f>
        <v>0</v>
      </c>
      <c r="K530" s="241">
        <f ca="1">+IFERROR(INDEX('Hoja de Trabajo para listado'!$A$155:$Z$1048576,MATCH($A530,'Hoja de Trabajo para listado'!$A$155:$A$1048576,0),MATCH((CUADRO!K$4&amp;$E530),'Hoja de Trabajo para listado'!$A$151:$Z$151,0)),0)+IFERROR(INDEX('Hoja de Trabajo para listado'!$AB$155:$BA$1048576,MATCH($A530,'Hoja de Trabajo para listado'!$AB$155:$AB$1048576,0),MATCH((CUADRO!K$4&amp;$E530),'Hoja de Trabajo para listado'!$AB$151:$BA$151,0)),0)+IFERROR(INDEX('Hoja de Trabajo para listado'!$BC$155:$CB$1048576,MATCH($A530,'Hoja de Trabajo para listado'!$BC$155:$BC$1048576,0),MATCH((CUADRO!K$4&amp;$E530),'Hoja de Trabajo para listado'!$BC$151:$CB$151,0)),0)+IFERROR(INDEX('Hoja de Trabajo para listado'!$DE$153:$DG$274,MATCH($A530,'Hoja de Trabajo para listado'!$DE$153:$DE$1048576,0),MATCH((CUADRO!K$4&amp;$E530),'Hoja de Trabajo para listado'!$DE$151:$DG$151,0)),0)+IFERROR(INDEX('Hoja de Trabajo para listado'!$CD$155:$DC$1048576,MATCH($A530,'Hoja de Trabajo para listado'!$CD$155:$CD$1048576,0),MATCH((CUADRO!K$4&amp;$E530),'Hoja de Trabajo para listado'!$CD$151:$DC$151,0)),0)</f>
        <v>0</v>
      </c>
      <c r="L530" s="241">
        <f ca="1">+IFERROR(INDEX('Hoja de Trabajo para listado'!$A$155:$Z$1048576,MATCH($A530,'Hoja de Trabajo para listado'!$A$155:$A$1048576,0),MATCH((CUADRO!L$4&amp;$E530),'Hoja de Trabajo para listado'!$A$151:$Z$151,0)),0)+IFERROR(INDEX('Hoja de Trabajo para listado'!$AB$155:$BA$1048576,MATCH($A530,'Hoja de Trabajo para listado'!$AB$155:$AB$1048576,0),MATCH((CUADRO!L$4&amp;$E530),'Hoja de Trabajo para listado'!$AB$151:$BA$151,0)),0)+IFERROR(INDEX('Hoja de Trabajo para listado'!$BC$155:$CB$1048576,MATCH($A530,'Hoja de Trabajo para listado'!$BC$155:$BC$1048576,0),MATCH((CUADRO!L$4&amp;$E530),'Hoja de Trabajo para listado'!$BC$151:$CB$151,0)),0)+IFERROR(INDEX('Hoja de Trabajo para listado'!$DE$153:$DG$274,MATCH($A530,'Hoja de Trabajo para listado'!$DE$153:$DE$1048576,0),MATCH((CUADRO!L$4&amp;$E530),'Hoja de Trabajo para listado'!$DE$151:$DG$151,0)),0)+IFERROR(INDEX('Hoja de Trabajo para listado'!$CD$155:$DC$1048576,MATCH($A530,'Hoja de Trabajo para listado'!$CD$155:$CD$1048576,0),MATCH((CUADRO!L$4&amp;$E530),'Hoja de Trabajo para listado'!$CD$151:$DC$151,0)),0)</f>
        <v>0</v>
      </c>
      <c r="M530" s="241">
        <f ca="1">+IFERROR(INDEX('Hoja de Trabajo para listado'!$A$155:$Z$1048576,MATCH($A530,'Hoja de Trabajo para listado'!$A$155:$A$1048576,0),MATCH((CUADRO!M$4&amp;$E530),'Hoja de Trabajo para listado'!$A$151:$Z$151,0)),0)+IFERROR(INDEX('Hoja de Trabajo para listado'!$AB$155:$BA$1048576,MATCH($A530,'Hoja de Trabajo para listado'!$AB$155:$AB$1048576,0),MATCH((CUADRO!M$4&amp;$E530),'Hoja de Trabajo para listado'!$AB$151:$BA$151,0)),0)+IFERROR(INDEX('Hoja de Trabajo para listado'!$BC$155:$CB$1048576,MATCH($A530,'Hoja de Trabajo para listado'!$BC$155:$BC$1048576,0),MATCH((CUADRO!M$4&amp;$E530),'Hoja de Trabajo para listado'!$BC$151:$CB$151,0)),0)+IFERROR(INDEX('Hoja de Trabajo para listado'!$DE$153:$DG$274,MATCH($A530,'Hoja de Trabajo para listado'!$DE$153:$DE$1048576,0),MATCH((CUADRO!M$4&amp;$E530),'Hoja de Trabajo para listado'!$DE$151:$DG$151,0)),0)+IFERROR(INDEX('Hoja de Trabajo para listado'!$CD$155:$DC$1048576,MATCH($A530,'Hoja de Trabajo para listado'!$CD$155:$CD$1048576,0),MATCH((CUADRO!M$4&amp;$E530),'Hoja de Trabajo para listado'!$CD$151:$DC$151,0)),0)</f>
        <v>0</v>
      </c>
      <c r="N530" s="241">
        <f ca="1">+IFERROR(INDEX('Hoja de Trabajo para listado'!$A$155:$Z$1048576,MATCH($A530,'Hoja de Trabajo para listado'!$A$155:$A$1048576,0),MATCH((CUADRO!N$4&amp;$E530),'Hoja de Trabajo para listado'!$A$151:$Z$151,0)),0)+IFERROR(INDEX('Hoja de Trabajo para listado'!$AB$155:$BA$1048576,MATCH($A530,'Hoja de Trabajo para listado'!$AB$155:$AB$1048576,0),MATCH((CUADRO!N$4&amp;$E530),'Hoja de Trabajo para listado'!$AB$151:$BA$151,0)),0)+IFERROR(INDEX('Hoja de Trabajo para listado'!$BC$155:$CB$1048576,MATCH($A530,'Hoja de Trabajo para listado'!$BC$155:$BC$1048576,0),MATCH((CUADRO!N$4&amp;$E530),'Hoja de Trabajo para listado'!$BC$151:$CB$151,0)),0)+IFERROR(INDEX('Hoja de Trabajo para listado'!$DE$153:$DG$274,MATCH($A530,'Hoja de Trabajo para listado'!$DE$153:$DE$1048576,0),MATCH((CUADRO!N$4&amp;$E530),'Hoja de Trabajo para listado'!$DE$151:$DG$151,0)),0)+IFERROR(INDEX('Hoja de Trabajo para listado'!$CD$155:$DC$1048576,MATCH($A530,'Hoja de Trabajo para listado'!$CD$155:$CD$1048576,0),MATCH((CUADRO!N$4&amp;$E530),'Hoja de Trabajo para listado'!$CD$151:$DC$151,0)),0)</f>
        <v>0</v>
      </c>
      <c r="O530" s="241">
        <f ca="1">+IFERROR(INDEX('Hoja de Trabajo para listado'!$A$155:$Z$1048576,MATCH($A530,'Hoja de Trabajo para listado'!$A$155:$A$1048576,0),MATCH((CUADRO!O$4&amp;$E530),'Hoja de Trabajo para listado'!$A$151:$Z$151,0)),0)+IFERROR(INDEX('Hoja de Trabajo para listado'!$AB$155:$BA$1048576,MATCH($A530,'Hoja de Trabajo para listado'!$AB$155:$AB$1048576,0),MATCH((CUADRO!O$4&amp;$E530),'Hoja de Trabajo para listado'!$AB$151:$BA$151,0)),0)+IFERROR(INDEX('Hoja de Trabajo para listado'!$BC$155:$CB$1048576,MATCH($A530,'Hoja de Trabajo para listado'!$BC$155:$BC$1048576,0),MATCH((CUADRO!O$4&amp;$E530),'Hoja de Trabajo para listado'!$BC$151:$CB$151,0)),0)+IFERROR(INDEX('Hoja de Trabajo para listado'!$DE$153:$DG$274,MATCH($A530,'Hoja de Trabajo para listado'!$DE$153:$DE$1048576,0),MATCH((CUADRO!O$4&amp;$E530),'Hoja de Trabajo para listado'!$DE$151:$DG$151,0)),0)+IFERROR(INDEX('Hoja de Trabajo para listado'!$CD$155:$DC$1048576,MATCH($A530,'Hoja de Trabajo para listado'!$CD$155:$CD$1048576,0),MATCH((CUADRO!O$4&amp;$E530),'Hoja de Trabajo para listado'!$CD$151:$DC$151,0)),0)</f>
        <v>0</v>
      </c>
      <c r="P530" s="241">
        <f ca="1">+IFERROR(INDEX('Hoja de Trabajo para listado'!$A$155:$Z$1048576,MATCH($A530,'Hoja de Trabajo para listado'!$A$155:$A$1048576,0),MATCH((CUADRO!P$4&amp;$E530),'Hoja de Trabajo para listado'!$A$151:$Z$151,0)),0)+IFERROR(INDEX('Hoja de Trabajo para listado'!$AB$155:$BA$1048576,MATCH($A530,'Hoja de Trabajo para listado'!$AB$155:$AB$1048576,0),MATCH((CUADRO!P$4&amp;$E530),'Hoja de Trabajo para listado'!$AB$151:$BA$151,0)),0)+IFERROR(INDEX('Hoja de Trabajo para listado'!$BC$155:$CB$1048576,MATCH($A530,'Hoja de Trabajo para listado'!$BC$155:$BC$1048576,0),MATCH((CUADRO!P$4&amp;$E530),'Hoja de Trabajo para listado'!$BC$151:$CB$151,0)),0)+IFERROR(INDEX('Hoja de Trabajo para listado'!$DE$153:$DG$274,MATCH($A530,'Hoja de Trabajo para listado'!$DE$153:$DE$1048576,0),MATCH((CUADRO!P$4&amp;$E530),'Hoja de Trabajo para listado'!$DE$151:$DG$151,0)),0)+IFERROR(INDEX('Hoja de Trabajo para listado'!$CD$155:$DC$1048576,MATCH($A530,'Hoja de Trabajo para listado'!$CD$155:$CD$1048576,0),MATCH((CUADRO!P$4&amp;$E530),'Hoja de Trabajo para listado'!$CD$151:$DC$151,0)),0)</f>
        <v>0</v>
      </c>
      <c r="Q530" s="241">
        <f ca="1">+IFERROR(INDEX('Hoja de Trabajo para listado'!$A$155:$Z$1048576,MATCH($A530,'Hoja de Trabajo para listado'!$A$155:$A$1048576,0),MATCH((CUADRO!Q$4&amp;$E530),'Hoja de Trabajo para listado'!$A$151:$Z$151,0)),0)+IFERROR(INDEX('Hoja de Trabajo para listado'!$AB$155:$BA$1048576,MATCH($A530,'Hoja de Trabajo para listado'!$AB$155:$AB$1048576,0),MATCH((CUADRO!Q$4&amp;$E530),'Hoja de Trabajo para listado'!$AB$151:$BA$151,0)),0)+IFERROR(INDEX('Hoja de Trabajo para listado'!$BC$155:$CB$1048576,MATCH($A530,'Hoja de Trabajo para listado'!$BC$155:$BC$1048576,0),MATCH((CUADRO!Q$4&amp;$E530),'Hoja de Trabajo para listado'!$BC$151:$CB$151,0)),0)+IFERROR(INDEX('Hoja de Trabajo para listado'!$DE$153:$DG$274,MATCH($A530,'Hoja de Trabajo para listado'!$DE$153:$DE$1048576,0),MATCH((CUADRO!Q$4&amp;$E530),'Hoja de Trabajo para listado'!$DE$151:$DG$151,0)),0)+IFERROR(INDEX('Hoja de Trabajo para listado'!$CD$155:$DC$1048576,MATCH($A530,'Hoja de Trabajo para listado'!$CD$155:$CD$1048576,0),MATCH((CUADRO!Q$4&amp;$E530),'Hoja de Trabajo para listado'!$CD$151:$DC$151,0)),0)</f>
        <v>0</v>
      </c>
      <c r="R530" s="241">
        <f t="shared" ca="1" si="16"/>
        <v>0</v>
      </c>
      <c r="S530" s="247">
        <f ca="1">+R529+R530</f>
        <v>0</v>
      </c>
      <c r="T530" s="241">
        <f ca="1">+S530</f>
        <v>0</v>
      </c>
      <c r="U530" s="240">
        <f t="shared" si="17"/>
        <v>2</v>
      </c>
    </row>
    <row r="531" spans="1:21" customFormat="1" ht="15" hidden="1" customHeight="1">
      <c r="A531" s="32">
        <v>1217</v>
      </c>
      <c r="B531" s="381">
        <f>+A531</f>
        <v>1217</v>
      </c>
      <c r="C531" s="245" t="str">
        <f>+VLOOKUP(A531,bd_lista!$A$3:$C$592,3,FALSE)</f>
        <v>Gobierno Autónomo Municipal de Collana</v>
      </c>
      <c r="D531" s="383" t="str">
        <f>+C531</f>
        <v>Gobierno Autónomo Municipal de Collana</v>
      </c>
      <c r="E531" s="240" t="s">
        <v>683</v>
      </c>
      <c r="F531" s="241">
        <f ca="1">+IFERROR(INDEX('Hoja de Trabajo para listado'!$A$155:$Z$1048576,MATCH($A531,'Hoja de Trabajo para listado'!$A$155:$A$1048576,0),MATCH((CUADRO!F$4&amp;$E531),'Hoja de Trabajo para listado'!$A$151:$Z$151,0)),0)+IFERROR(INDEX('Hoja de Trabajo para listado'!$AB$155:$BA$1048576,MATCH($A531,'Hoja de Trabajo para listado'!$AB$155:$AB$1048576,0),MATCH((CUADRO!F$4&amp;$E531),'Hoja de Trabajo para listado'!$AB$151:$BA$151,0)),0)+IFERROR(INDEX('Hoja de Trabajo para listado'!$BC$155:$CB$1048576,MATCH($A531,'Hoja de Trabajo para listado'!$BC$155:$BC$1048576,0),MATCH((CUADRO!F$4&amp;$E531),'Hoja de Trabajo para listado'!$BC$151:$CB$151,0)),0)+IFERROR(INDEX('Hoja de Trabajo para listado'!$DE$153:$DG$274,MATCH($A531,'Hoja de Trabajo para listado'!$DE$153:$DE$1048576,0),MATCH((CUADRO!F$4&amp;$E531),'Hoja de Trabajo para listado'!$DE$151:$DG$151,0)),0)+IFERROR(INDEX('Hoja de Trabajo para listado'!$CD$155:$DC$1048576,MATCH($A531,'Hoja de Trabajo para listado'!$CD$155:$CD$1048576,0),MATCH((CUADRO!F$4&amp;$E531),'Hoja de Trabajo para listado'!$CD$151:$DC$151,0)),0)</f>
        <v>0</v>
      </c>
      <c r="G531" s="241">
        <f ca="1">+IFERROR(INDEX('Hoja de Trabajo para listado'!$A$155:$Z$1048576,MATCH($A531,'Hoja de Trabajo para listado'!$A$155:$A$1048576,0),MATCH((CUADRO!G$4&amp;$E531),'Hoja de Trabajo para listado'!$A$151:$Z$151,0)),0)+IFERROR(INDEX('Hoja de Trabajo para listado'!$AB$155:$BA$1048576,MATCH($A531,'Hoja de Trabajo para listado'!$AB$155:$AB$1048576,0),MATCH((CUADRO!G$4&amp;$E531),'Hoja de Trabajo para listado'!$AB$151:$BA$151,0)),0)+IFERROR(INDEX('Hoja de Trabajo para listado'!$BC$155:$CB$1048576,MATCH($A531,'Hoja de Trabajo para listado'!$BC$155:$BC$1048576,0),MATCH((CUADRO!G$4&amp;$E531),'Hoja de Trabajo para listado'!$BC$151:$CB$151,0)),0)+IFERROR(INDEX('Hoja de Trabajo para listado'!$DE$153:$DG$274,MATCH($A531,'Hoja de Trabajo para listado'!$DE$153:$DE$1048576,0),MATCH((CUADRO!G$4&amp;$E531),'Hoja de Trabajo para listado'!$DE$151:$DG$151,0)),0)+IFERROR(INDEX('Hoja de Trabajo para listado'!$CD$155:$DC$1048576,MATCH($A531,'Hoja de Trabajo para listado'!$CD$155:$CD$1048576,0),MATCH((CUADRO!G$4&amp;$E531),'Hoja de Trabajo para listado'!$CD$151:$DC$151,0)),0)</f>
        <v>0</v>
      </c>
      <c r="H531" s="241">
        <f ca="1">+IFERROR(INDEX('Hoja de Trabajo para listado'!$A$155:$Z$1048576,MATCH($A531,'Hoja de Trabajo para listado'!$A$155:$A$1048576,0),MATCH((CUADRO!H$4&amp;$E531),'Hoja de Trabajo para listado'!$A$151:$Z$151,0)),0)+IFERROR(INDEX('Hoja de Trabajo para listado'!$AB$155:$BA$1048576,MATCH($A531,'Hoja de Trabajo para listado'!$AB$155:$AB$1048576,0),MATCH((CUADRO!H$4&amp;$E531),'Hoja de Trabajo para listado'!$AB$151:$BA$151,0)),0)+IFERROR(INDEX('Hoja de Trabajo para listado'!$BC$155:$CB$1048576,MATCH($A531,'Hoja de Trabajo para listado'!$BC$155:$BC$1048576,0),MATCH((CUADRO!H$4&amp;$E531),'Hoja de Trabajo para listado'!$BC$151:$CB$151,0)),0)+IFERROR(INDEX('Hoja de Trabajo para listado'!$DE$153:$DG$274,MATCH($A531,'Hoja de Trabajo para listado'!$DE$153:$DE$1048576,0),MATCH((CUADRO!H$4&amp;$E531),'Hoja de Trabajo para listado'!$DE$151:$DG$151,0)),0)+IFERROR(INDEX('Hoja de Trabajo para listado'!$CD$155:$DC$1048576,MATCH($A531,'Hoja de Trabajo para listado'!$CD$155:$CD$1048576,0),MATCH((CUADRO!H$4&amp;$E531),'Hoja de Trabajo para listado'!$CD$151:$DC$151,0)),0)</f>
        <v>0</v>
      </c>
      <c r="I531" s="241">
        <f ca="1">+IFERROR(INDEX('Hoja de Trabajo para listado'!$A$155:$Z$1048576,MATCH($A531,'Hoja de Trabajo para listado'!$A$155:$A$1048576,0),MATCH((CUADRO!I$4&amp;$E531),'Hoja de Trabajo para listado'!$A$151:$Z$151,0)),0)+IFERROR(INDEX('Hoja de Trabajo para listado'!$AB$155:$BA$1048576,MATCH($A531,'Hoja de Trabajo para listado'!$AB$155:$AB$1048576,0),MATCH((CUADRO!I$4&amp;$E531),'Hoja de Trabajo para listado'!$AB$151:$BA$151,0)),0)+IFERROR(INDEX('Hoja de Trabajo para listado'!$BC$155:$CB$1048576,MATCH($A531,'Hoja de Trabajo para listado'!$BC$155:$BC$1048576,0),MATCH((CUADRO!I$4&amp;$E531),'Hoja de Trabajo para listado'!$BC$151:$CB$151,0)),0)+IFERROR(INDEX('Hoja de Trabajo para listado'!$DE$153:$DG$274,MATCH($A531,'Hoja de Trabajo para listado'!$DE$153:$DE$1048576,0),MATCH((CUADRO!I$4&amp;$E531),'Hoja de Trabajo para listado'!$DE$151:$DG$151,0)),0)+IFERROR(INDEX('Hoja de Trabajo para listado'!$CD$155:$DC$1048576,MATCH($A531,'Hoja de Trabajo para listado'!$CD$155:$CD$1048576,0),MATCH((CUADRO!I$4&amp;$E531),'Hoja de Trabajo para listado'!$CD$151:$DC$151,0)),0)</f>
        <v>0</v>
      </c>
      <c r="J531" s="241">
        <f ca="1">+IFERROR(INDEX('Hoja de Trabajo para listado'!$A$155:$Z$1048576,MATCH($A531,'Hoja de Trabajo para listado'!$A$155:$A$1048576,0),MATCH((CUADRO!J$4&amp;$E531),'Hoja de Trabajo para listado'!$A$151:$Z$151,0)),0)+IFERROR(INDEX('Hoja de Trabajo para listado'!$AB$155:$BA$1048576,MATCH($A531,'Hoja de Trabajo para listado'!$AB$155:$AB$1048576,0),MATCH((CUADRO!J$4&amp;$E531),'Hoja de Trabajo para listado'!$AB$151:$BA$151,0)),0)+IFERROR(INDEX('Hoja de Trabajo para listado'!$BC$155:$CB$1048576,MATCH($A531,'Hoja de Trabajo para listado'!$BC$155:$BC$1048576,0),MATCH((CUADRO!J$4&amp;$E531),'Hoja de Trabajo para listado'!$BC$151:$CB$151,0)),0)+IFERROR(INDEX('Hoja de Trabajo para listado'!$DE$153:$DG$274,MATCH($A531,'Hoja de Trabajo para listado'!$DE$153:$DE$1048576,0),MATCH((CUADRO!J$4&amp;$E531),'Hoja de Trabajo para listado'!$DE$151:$DG$151,0)),0)+IFERROR(INDEX('Hoja de Trabajo para listado'!$CD$155:$DC$1048576,MATCH($A531,'Hoja de Trabajo para listado'!$CD$155:$CD$1048576,0),MATCH((CUADRO!J$4&amp;$E531),'Hoja de Trabajo para listado'!$CD$151:$DC$151,0)),0)</f>
        <v>0</v>
      </c>
      <c r="K531" s="241">
        <f ca="1">+IFERROR(INDEX('Hoja de Trabajo para listado'!$A$155:$Z$1048576,MATCH($A531,'Hoja de Trabajo para listado'!$A$155:$A$1048576,0),MATCH((CUADRO!K$4&amp;$E531),'Hoja de Trabajo para listado'!$A$151:$Z$151,0)),0)+IFERROR(INDEX('Hoja de Trabajo para listado'!$AB$155:$BA$1048576,MATCH($A531,'Hoja de Trabajo para listado'!$AB$155:$AB$1048576,0),MATCH((CUADRO!K$4&amp;$E531),'Hoja de Trabajo para listado'!$AB$151:$BA$151,0)),0)+IFERROR(INDEX('Hoja de Trabajo para listado'!$BC$155:$CB$1048576,MATCH($A531,'Hoja de Trabajo para listado'!$BC$155:$BC$1048576,0),MATCH((CUADRO!K$4&amp;$E531),'Hoja de Trabajo para listado'!$BC$151:$CB$151,0)),0)+IFERROR(INDEX('Hoja de Trabajo para listado'!$DE$153:$DG$274,MATCH($A531,'Hoja de Trabajo para listado'!$DE$153:$DE$1048576,0),MATCH((CUADRO!K$4&amp;$E531),'Hoja de Trabajo para listado'!$DE$151:$DG$151,0)),0)+IFERROR(INDEX('Hoja de Trabajo para listado'!$CD$155:$DC$1048576,MATCH($A531,'Hoja de Trabajo para listado'!$CD$155:$CD$1048576,0),MATCH((CUADRO!K$4&amp;$E531),'Hoja de Trabajo para listado'!$CD$151:$DC$151,0)),0)</f>
        <v>0</v>
      </c>
      <c r="L531" s="241">
        <f ca="1">+IFERROR(INDEX('Hoja de Trabajo para listado'!$A$155:$Z$1048576,MATCH($A531,'Hoja de Trabajo para listado'!$A$155:$A$1048576,0),MATCH((CUADRO!L$4&amp;$E531),'Hoja de Trabajo para listado'!$A$151:$Z$151,0)),0)+IFERROR(INDEX('Hoja de Trabajo para listado'!$AB$155:$BA$1048576,MATCH($A531,'Hoja de Trabajo para listado'!$AB$155:$AB$1048576,0),MATCH((CUADRO!L$4&amp;$E531),'Hoja de Trabajo para listado'!$AB$151:$BA$151,0)),0)+IFERROR(INDEX('Hoja de Trabajo para listado'!$BC$155:$CB$1048576,MATCH($A531,'Hoja de Trabajo para listado'!$BC$155:$BC$1048576,0),MATCH((CUADRO!L$4&amp;$E531),'Hoja de Trabajo para listado'!$BC$151:$CB$151,0)),0)+IFERROR(INDEX('Hoja de Trabajo para listado'!$DE$153:$DG$274,MATCH($A531,'Hoja de Trabajo para listado'!$DE$153:$DE$1048576,0),MATCH((CUADRO!L$4&amp;$E531),'Hoja de Trabajo para listado'!$DE$151:$DG$151,0)),0)+IFERROR(INDEX('Hoja de Trabajo para listado'!$CD$155:$DC$1048576,MATCH($A531,'Hoja de Trabajo para listado'!$CD$155:$CD$1048576,0),MATCH((CUADRO!L$4&amp;$E531),'Hoja de Trabajo para listado'!$CD$151:$DC$151,0)),0)</f>
        <v>0</v>
      </c>
      <c r="M531" s="241">
        <f ca="1">+IFERROR(INDEX('Hoja de Trabajo para listado'!$A$155:$Z$1048576,MATCH($A531,'Hoja de Trabajo para listado'!$A$155:$A$1048576,0),MATCH((CUADRO!M$4&amp;$E531),'Hoja de Trabajo para listado'!$A$151:$Z$151,0)),0)+IFERROR(INDEX('Hoja de Trabajo para listado'!$AB$155:$BA$1048576,MATCH($A531,'Hoja de Trabajo para listado'!$AB$155:$AB$1048576,0),MATCH((CUADRO!M$4&amp;$E531),'Hoja de Trabajo para listado'!$AB$151:$BA$151,0)),0)+IFERROR(INDEX('Hoja de Trabajo para listado'!$BC$155:$CB$1048576,MATCH($A531,'Hoja de Trabajo para listado'!$BC$155:$BC$1048576,0),MATCH((CUADRO!M$4&amp;$E531),'Hoja de Trabajo para listado'!$BC$151:$CB$151,0)),0)+IFERROR(INDEX('Hoja de Trabajo para listado'!$DE$153:$DG$274,MATCH($A531,'Hoja de Trabajo para listado'!$DE$153:$DE$1048576,0),MATCH((CUADRO!M$4&amp;$E531),'Hoja de Trabajo para listado'!$DE$151:$DG$151,0)),0)+IFERROR(INDEX('Hoja de Trabajo para listado'!$CD$155:$DC$1048576,MATCH($A531,'Hoja de Trabajo para listado'!$CD$155:$CD$1048576,0),MATCH((CUADRO!M$4&amp;$E531),'Hoja de Trabajo para listado'!$CD$151:$DC$151,0)),0)</f>
        <v>0</v>
      </c>
      <c r="N531" s="241">
        <f ca="1">+IFERROR(INDEX('Hoja de Trabajo para listado'!$A$155:$Z$1048576,MATCH($A531,'Hoja de Trabajo para listado'!$A$155:$A$1048576,0),MATCH((CUADRO!N$4&amp;$E531),'Hoja de Trabajo para listado'!$A$151:$Z$151,0)),0)+IFERROR(INDEX('Hoja de Trabajo para listado'!$AB$155:$BA$1048576,MATCH($A531,'Hoja de Trabajo para listado'!$AB$155:$AB$1048576,0),MATCH((CUADRO!N$4&amp;$E531),'Hoja de Trabajo para listado'!$AB$151:$BA$151,0)),0)+IFERROR(INDEX('Hoja de Trabajo para listado'!$BC$155:$CB$1048576,MATCH($A531,'Hoja de Trabajo para listado'!$BC$155:$BC$1048576,0),MATCH((CUADRO!N$4&amp;$E531),'Hoja de Trabajo para listado'!$BC$151:$CB$151,0)),0)+IFERROR(INDEX('Hoja de Trabajo para listado'!$DE$153:$DG$274,MATCH($A531,'Hoja de Trabajo para listado'!$DE$153:$DE$1048576,0),MATCH((CUADRO!N$4&amp;$E531),'Hoja de Trabajo para listado'!$DE$151:$DG$151,0)),0)+IFERROR(INDEX('Hoja de Trabajo para listado'!$CD$155:$DC$1048576,MATCH($A531,'Hoja de Trabajo para listado'!$CD$155:$CD$1048576,0),MATCH((CUADRO!N$4&amp;$E531),'Hoja de Trabajo para listado'!$CD$151:$DC$151,0)),0)</f>
        <v>0</v>
      </c>
      <c r="O531" s="241">
        <f ca="1">+IFERROR(INDEX('Hoja de Trabajo para listado'!$A$155:$Z$1048576,MATCH($A531,'Hoja de Trabajo para listado'!$A$155:$A$1048576,0),MATCH((CUADRO!O$4&amp;$E531),'Hoja de Trabajo para listado'!$A$151:$Z$151,0)),0)+IFERROR(INDEX('Hoja de Trabajo para listado'!$AB$155:$BA$1048576,MATCH($A531,'Hoja de Trabajo para listado'!$AB$155:$AB$1048576,0),MATCH((CUADRO!O$4&amp;$E531),'Hoja de Trabajo para listado'!$AB$151:$BA$151,0)),0)+IFERROR(INDEX('Hoja de Trabajo para listado'!$BC$155:$CB$1048576,MATCH($A531,'Hoja de Trabajo para listado'!$BC$155:$BC$1048576,0),MATCH((CUADRO!O$4&amp;$E531),'Hoja de Trabajo para listado'!$BC$151:$CB$151,0)),0)+IFERROR(INDEX('Hoja de Trabajo para listado'!$DE$153:$DG$274,MATCH($A531,'Hoja de Trabajo para listado'!$DE$153:$DE$1048576,0),MATCH((CUADRO!O$4&amp;$E531),'Hoja de Trabajo para listado'!$DE$151:$DG$151,0)),0)+IFERROR(INDEX('Hoja de Trabajo para listado'!$CD$155:$DC$1048576,MATCH($A531,'Hoja de Trabajo para listado'!$CD$155:$CD$1048576,0),MATCH((CUADRO!O$4&amp;$E531),'Hoja de Trabajo para listado'!$CD$151:$DC$151,0)),0)</f>
        <v>0</v>
      </c>
      <c r="P531" s="241">
        <f ca="1">+IFERROR(INDEX('Hoja de Trabajo para listado'!$A$155:$Z$1048576,MATCH($A531,'Hoja de Trabajo para listado'!$A$155:$A$1048576,0),MATCH((CUADRO!P$4&amp;$E531),'Hoja de Trabajo para listado'!$A$151:$Z$151,0)),0)+IFERROR(INDEX('Hoja de Trabajo para listado'!$AB$155:$BA$1048576,MATCH($A531,'Hoja de Trabajo para listado'!$AB$155:$AB$1048576,0),MATCH((CUADRO!P$4&amp;$E531),'Hoja de Trabajo para listado'!$AB$151:$BA$151,0)),0)+IFERROR(INDEX('Hoja de Trabajo para listado'!$BC$155:$CB$1048576,MATCH($A531,'Hoja de Trabajo para listado'!$BC$155:$BC$1048576,0),MATCH((CUADRO!P$4&amp;$E531),'Hoja de Trabajo para listado'!$BC$151:$CB$151,0)),0)+IFERROR(INDEX('Hoja de Trabajo para listado'!$DE$153:$DG$274,MATCH($A531,'Hoja de Trabajo para listado'!$DE$153:$DE$1048576,0),MATCH((CUADRO!P$4&amp;$E531),'Hoja de Trabajo para listado'!$DE$151:$DG$151,0)),0)+IFERROR(INDEX('Hoja de Trabajo para listado'!$CD$155:$DC$1048576,MATCH($A531,'Hoja de Trabajo para listado'!$CD$155:$CD$1048576,0),MATCH((CUADRO!P$4&amp;$E531),'Hoja de Trabajo para listado'!$CD$151:$DC$151,0)),0)</f>
        <v>0</v>
      </c>
      <c r="Q531" s="241">
        <f ca="1">+IFERROR(INDEX('Hoja de Trabajo para listado'!$A$155:$Z$1048576,MATCH($A531,'Hoja de Trabajo para listado'!$A$155:$A$1048576,0),MATCH((CUADRO!Q$4&amp;$E531),'Hoja de Trabajo para listado'!$A$151:$Z$151,0)),0)+IFERROR(INDEX('Hoja de Trabajo para listado'!$AB$155:$BA$1048576,MATCH($A531,'Hoja de Trabajo para listado'!$AB$155:$AB$1048576,0),MATCH((CUADRO!Q$4&amp;$E531),'Hoja de Trabajo para listado'!$AB$151:$BA$151,0)),0)+IFERROR(INDEX('Hoja de Trabajo para listado'!$BC$155:$CB$1048576,MATCH($A531,'Hoja de Trabajo para listado'!$BC$155:$BC$1048576,0),MATCH((CUADRO!Q$4&amp;$E531),'Hoja de Trabajo para listado'!$BC$151:$CB$151,0)),0)+IFERROR(INDEX('Hoja de Trabajo para listado'!$DE$153:$DG$274,MATCH($A531,'Hoja de Trabajo para listado'!$DE$153:$DE$1048576,0),MATCH((CUADRO!Q$4&amp;$E531),'Hoja de Trabajo para listado'!$DE$151:$DG$151,0)),0)+IFERROR(INDEX('Hoja de Trabajo para listado'!$CD$155:$DC$1048576,MATCH($A531,'Hoja de Trabajo para listado'!$CD$155:$CD$1048576,0),MATCH((CUADRO!Q$4&amp;$E531),'Hoja de Trabajo para listado'!$CD$151:$DC$151,0)),0)</f>
        <v>0</v>
      </c>
      <c r="R531" s="241">
        <f t="shared" ca="1" si="16"/>
        <v>0</v>
      </c>
      <c r="S531" s="247"/>
      <c r="T531" s="241">
        <f ca="1">+T532</f>
        <v>0</v>
      </c>
      <c r="U531" s="240">
        <f t="shared" si="17"/>
        <v>1</v>
      </c>
    </row>
    <row r="532" spans="1:21" customFormat="1" ht="15" hidden="1" customHeight="1">
      <c r="A532" s="32">
        <v>1217</v>
      </c>
      <c r="B532" s="382"/>
      <c r="C532" s="245" t="str">
        <f>+VLOOKUP(A532,bd_lista!$A$3:$C$592,3,FALSE)</f>
        <v>Gobierno Autónomo Municipal de Collana</v>
      </c>
      <c r="D532" s="384"/>
      <c r="E532" s="242" t="s">
        <v>684</v>
      </c>
      <c r="F532" s="241">
        <f ca="1">+IFERROR(INDEX('Hoja de Trabajo para listado'!$A$155:$Z$1048576,MATCH($A532,'Hoja de Trabajo para listado'!$A$155:$A$1048576,0),MATCH((CUADRO!F$4&amp;$E532),'Hoja de Trabajo para listado'!$A$151:$Z$151,0)),0)+IFERROR(INDEX('Hoja de Trabajo para listado'!$AB$155:$BA$1048576,MATCH($A532,'Hoja de Trabajo para listado'!$AB$155:$AB$1048576,0),MATCH((CUADRO!F$4&amp;$E532),'Hoja de Trabajo para listado'!$AB$151:$BA$151,0)),0)+IFERROR(INDEX('Hoja de Trabajo para listado'!$BC$155:$CB$1048576,MATCH($A532,'Hoja de Trabajo para listado'!$BC$155:$BC$1048576,0),MATCH((CUADRO!F$4&amp;$E532),'Hoja de Trabajo para listado'!$BC$151:$CB$151,0)),0)+IFERROR(INDEX('Hoja de Trabajo para listado'!$DE$153:$DG$274,MATCH($A532,'Hoja de Trabajo para listado'!$DE$153:$DE$1048576,0),MATCH((CUADRO!F$4&amp;$E532),'Hoja de Trabajo para listado'!$DE$151:$DG$151,0)),0)+IFERROR(INDEX('Hoja de Trabajo para listado'!$CD$155:$DC$1048576,MATCH($A532,'Hoja de Trabajo para listado'!$CD$155:$CD$1048576,0),MATCH((CUADRO!F$4&amp;$E532),'Hoja de Trabajo para listado'!$CD$151:$DC$151,0)),0)</f>
        <v>0</v>
      </c>
      <c r="G532" s="241">
        <f ca="1">+IFERROR(INDEX('Hoja de Trabajo para listado'!$A$155:$Z$1048576,MATCH($A532,'Hoja de Trabajo para listado'!$A$155:$A$1048576,0),MATCH((CUADRO!G$4&amp;$E532),'Hoja de Trabajo para listado'!$A$151:$Z$151,0)),0)+IFERROR(INDEX('Hoja de Trabajo para listado'!$AB$155:$BA$1048576,MATCH($A532,'Hoja de Trabajo para listado'!$AB$155:$AB$1048576,0),MATCH((CUADRO!G$4&amp;$E532),'Hoja de Trabajo para listado'!$AB$151:$BA$151,0)),0)+IFERROR(INDEX('Hoja de Trabajo para listado'!$BC$155:$CB$1048576,MATCH($A532,'Hoja de Trabajo para listado'!$BC$155:$BC$1048576,0),MATCH((CUADRO!G$4&amp;$E532),'Hoja de Trabajo para listado'!$BC$151:$CB$151,0)),0)+IFERROR(INDEX('Hoja de Trabajo para listado'!$DE$153:$DG$274,MATCH($A532,'Hoja de Trabajo para listado'!$DE$153:$DE$1048576,0),MATCH((CUADRO!G$4&amp;$E532),'Hoja de Trabajo para listado'!$DE$151:$DG$151,0)),0)+IFERROR(INDEX('Hoja de Trabajo para listado'!$CD$155:$DC$1048576,MATCH($A532,'Hoja de Trabajo para listado'!$CD$155:$CD$1048576,0),MATCH((CUADRO!G$4&amp;$E532),'Hoja de Trabajo para listado'!$CD$151:$DC$151,0)),0)</f>
        <v>0</v>
      </c>
      <c r="H532" s="241">
        <f ca="1">+IFERROR(INDEX('Hoja de Trabajo para listado'!$A$155:$Z$1048576,MATCH($A532,'Hoja de Trabajo para listado'!$A$155:$A$1048576,0),MATCH((CUADRO!H$4&amp;$E532),'Hoja de Trabajo para listado'!$A$151:$Z$151,0)),0)+IFERROR(INDEX('Hoja de Trabajo para listado'!$AB$155:$BA$1048576,MATCH($A532,'Hoja de Trabajo para listado'!$AB$155:$AB$1048576,0),MATCH((CUADRO!H$4&amp;$E532),'Hoja de Trabajo para listado'!$AB$151:$BA$151,0)),0)+IFERROR(INDEX('Hoja de Trabajo para listado'!$BC$155:$CB$1048576,MATCH($A532,'Hoja de Trabajo para listado'!$BC$155:$BC$1048576,0),MATCH((CUADRO!H$4&amp;$E532),'Hoja de Trabajo para listado'!$BC$151:$CB$151,0)),0)+IFERROR(INDEX('Hoja de Trabajo para listado'!$DE$153:$DG$274,MATCH($A532,'Hoja de Trabajo para listado'!$DE$153:$DE$1048576,0),MATCH((CUADRO!H$4&amp;$E532),'Hoja de Trabajo para listado'!$DE$151:$DG$151,0)),0)+IFERROR(INDEX('Hoja de Trabajo para listado'!$CD$155:$DC$1048576,MATCH($A532,'Hoja de Trabajo para listado'!$CD$155:$CD$1048576,0),MATCH((CUADRO!H$4&amp;$E532),'Hoja de Trabajo para listado'!$CD$151:$DC$151,0)),0)</f>
        <v>0</v>
      </c>
      <c r="I532" s="241">
        <f ca="1">+IFERROR(INDEX('Hoja de Trabajo para listado'!$A$155:$Z$1048576,MATCH($A532,'Hoja de Trabajo para listado'!$A$155:$A$1048576,0),MATCH((CUADRO!I$4&amp;$E532),'Hoja de Trabajo para listado'!$A$151:$Z$151,0)),0)+IFERROR(INDEX('Hoja de Trabajo para listado'!$AB$155:$BA$1048576,MATCH($A532,'Hoja de Trabajo para listado'!$AB$155:$AB$1048576,0),MATCH((CUADRO!I$4&amp;$E532),'Hoja de Trabajo para listado'!$AB$151:$BA$151,0)),0)+IFERROR(INDEX('Hoja de Trabajo para listado'!$BC$155:$CB$1048576,MATCH($A532,'Hoja de Trabajo para listado'!$BC$155:$BC$1048576,0),MATCH((CUADRO!I$4&amp;$E532),'Hoja de Trabajo para listado'!$BC$151:$CB$151,0)),0)+IFERROR(INDEX('Hoja de Trabajo para listado'!$DE$153:$DG$274,MATCH($A532,'Hoja de Trabajo para listado'!$DE$153:$DE$1048576,0),MATCH((CUADRO!I$4&amp;$E532),'Hoja de Trabajo para listado'!$DE$151:$DG$151,0)),0)+IFERROR(INDEX('Hoja de Trabajo para listado'!$CD$155:$DC$1048576,MATCH($A532,'Hoja de Trabajo para listado'!$CD$155:$CD$1048576,0),MATCH((CUADRO!I$4&amp;$E532),'Hoja de Trabajo para listado'!$CD$151:$DC$151,0)),0)</f>
        <v>0</v>
      </c>
      <c r="J532" s="241">
        <f ca="1">+IFERROR(INDEX('Hoja de Trabajo para listado'!$A$155:$Z$1048576,MATCH($A532,'Hoja de Trabajo para listado'!$A$155:$A$1048576,0),MATCH((CUADRO!J$4&amp;$E532),'Hoja de Trabajo para listado'!$A$151:$Z$151,0)),0)+IFERROR(INDEX('Hoja de Trabajo para listado'!$AB$155:$BA$1048576,MATCH($A532,'Hoja de Trabajo para listado'!$AB$155:$AB$1048576,0),MATCH((CUADRO!J$4&amp;$E532),'Hoja de Trabajo para listado'!$AB$151:$BA$151,0)),0)+IFERROR(INDEX('Hoja de Trabajo para listado'!$BC$155:$CB$1048576,MATCH($A532,'Hoja de Trabajo para listado'!$BC$155:$BC$1048576,0),MATCH((CUADRO!J$4&amp;$E532),'Hoja de Trabajo para listado'!$BC$151:$CB$151,0)),0)+IFERROR(INDEX('Hoja de Trabajo para listado'!$DE$153:$DG$274,MATCH($A532,'Hoja de Trabajo para listado'!$DE$153:$DE$1048576,0),MATCH((CUADRO!J$4&amp;$E532),'Hoja de Trabajo para listado'!$DE$151:$DG$151,0)),0)+IFERROR(INDEX('Hoja de Trabajo para listado'!$CD$155:$DC$1048576,MATCH($A532,'Hoja de Trabajo para listado'!$CD$155:$CD$1048576,0),MATCH((CUADRO!J$4&amp;$E532),'Hoja de Trabajo para listado'!$CD$151:$DC$151,0)),0)</f>
        <v>0</v>
      </c>
      <c r="K532" s="241">
        <f ca="1">+IFERROR(INDEX('Hoja de Trabajo para listado'!$A$155:$Z$1048576,MATCH($A532,'Hoja de Trabajo para listado'!$A$155:$A$1048576,0),MATCH((CUADRO!K$4&amp;$E532),'Hoja de Trabajo para listado'!$A$151:$Z$151,0)),0)+IFERROR(INDEX('Hoja de Trabajo para listado'!$AB$155:$BA$1048576,MATCH($A532,'Hoja de Trabajo para listado'!$AB$155:$AB$1048576,0),MATCH((CUADRO!K$4&amp;$E532),'Hoja de Trabajo para listado'!$AB$151:$BA$151,0)),0)+IFERROR(INDEX('Hoja de Trabajo para listado'!$BC$155:$CB$1048576,MATCH($A532,'Hoja de Trabajo para listado'!$BC$155:$BC$1048576,0),MATCH((CUADRO!K$4&amp;$E532),'Hoja de Trabajo para listado'!$BC$151:$CB$151,0)),0)+IFERROR(INDEX('Hoja de Trabajo para listado'!$DE$153:$DG$274,MATCH($A532,'Hoja de Trabajo para listado'!$DE$153:$DE$1048576,0),MATCH((CUADRO!K$4&amp;$E532),'Hoja de Trabajo para listado'!$DE$151:$DG$151,0)),0)+IFERROR(INDEX('Hoja de Trabajo para listado'!$CD$155:$DC$1048576,MATCH($A532,'Hoja de Trabajo para listado'!$CD$155:$CD$1048576,0),MATCH((CUADRO!K$4&amp;$E532),'Hoja de Trabajo para listado'!$CD$151:$DC$151,0)),0)</f>
        <v>0</v>
      </c>
      <c r="L532" s="241">
        <f ca="1">+IFERROR(INDEX('Hoja de Trabajo para listado'!$A$155:$Z$1048576,MATCH($A532,'Hoja de Trabajo para listado'!$A$155:$A$1048576,0),MATCH((CUADRO!L$4&amp;$E532),'Hoja de Trabajo para listado'!$A$151:$Z$151,0)),0)+IFERROR(INDEX('Hoja de Trabajo para listado'!$AB$155:$BA$1048576,MATCH($A532,'Hoja de Trabajo para listado'!$AB$155:$AB$1048576,0),MATCH((CUADRO!L$4&amp;$E532),'Hoja de Trabajo para listado'!$AB$151:$BA$151,0)),0)+IFERROR(INDEX('Hoja de Trabajo para listado'!$BC$155:$CB$1048576,MATCH($A532,'Hoja de Trabajo para listado'!$BC$155:$BC$1048576,0),MATCH((CUADRO!L$4&amp;$E532),'Hoja de Trabajo para listado'!$BC$151:$CB$151,0)),0)+IFERROR(INDEX('Hoja de Trabajo para listado'!$DE$153:$DG$274,MATCH($A532,'Hoja de Trabajo para listado'!$DE$153:$DE$1048576,0),MATCH((CUADRO!L$4&amp;$E532),'Hoja de Trabajo para listado'!$DE$151:$DG$151,0)),0)+IFERROR(INDEX('Hoja de Trabajo para listado'!$CD$155:$DC$1048576,MATCH($A532,'Hoja de Trabajo para listado'!$CD$155:$CD$1048576,0),MATCH((CUADRO!L$4&amp;$E532),'Hoja de Trabajo para listado'!$CD$151:$DC$151,0)),0)</f>
        <v>0</v>
      </c>
      <c r="M532" s="241">
        <f ca="1">+IFERROR(INDEX('Hoja de Trabajo para listado'!$A$155:$Z$1048576,MATCH($A532,'Hoja de Trabajo para listado'!$A$155:$A$1048576,0),MATCH((CUADRO!M$4&amp;$E532),'Hoja de Trabajo para listado'!$A$151:$Z$151,0)),0)+IFERROR(INDEX('Hoja de Trabajo para listado'!$AB$155:$BA$1048576,MATCH($A532,'Hoja de Trabajo para listado'!$AB$155:$AB$1048576,0),MATCH((CUADRO!M$4&amp;$E532),'Hoja de Trabajo para listado'!$AB$151:$BA$151,0)),0)+IFERROR(INDEX('Hoja de Trabajo para listado'!$BC$155:$CB$1048576,MATCH($A532,'Hoja de Trabajo para listado'!$BC$155:$BC$1048576,0),MATCH((CUADRO!M$4&amp;$E532),'Hoja de Trabajo para listado'!$BC$151:$CB$151,0)),0)+IFERROR(INDEX('Hoja de Trabajo para listado'!$DE$153:$DG$274,MATCH($A532,'Hoja de Trabajo para listado'!$DE$153:$DE$1048576,0),MATCH((CUADRO!M$4&amp;$E532),'Hoja de Trabajo para listado'!$DE$151:$DG$151,0)),0)+IFERROR(INDEX('Hoja de Trabajo para listado'!$CD$155:$DC$1048576,MATCH($A532,'Hoja de Trabajo para listado'!$CD$155:$CD$1048576,0),MATCH((CUADRO!M$4&amp;$E532),'Hoja de Trabajo para listado'!$CD$151:$DC$151,0)),0)</f>
        <v>0</v>
      </c>
      <c r="N532" s="241">
        <f ca="1">+IFERROR(INDEX('Hoja de Trabajo para listado'!$A$155:$Z$1048576,MATCH($A532,'Hoja de Trabajo para listado'!$A$155:$A$1048576,0),MATCH((CUADRO!N$4&amp;$E532),'Hoja de Trabajo para listado'!$A$151:$Z$151,0)),0)+IFERROR(INDEX('Hoja de Trabajo para listado'!$AB$155:$BA$1048576,MATCH($A532,'Hoja de Trabajo para listado'!$AB$155:$AB$1048576,0),MATCH((CUADRO!N$4&amp;$E532),'Hoja de Trabajo para listado'!$AB$151:$BA$151,0)),0)+IFERROR(INDEX('Hoja de Trabajo para listado'!$BC$155:$CB$1048576,MATCH($A532,'Hoja de Trabajo para listado'!$BC$155:$BC$1048576,0),MATCH((CUADRO!N$4&amp;$E532),'Hoja de Trabajo para listado'!$BC$151:$CB$151,0)),0)+IFERROR(INDEX('Hoja de Trabajo para listado'!$DE$153:$DG$274,MATCH($A532,'Hoja de Trabajo para listado'!$DE$153:$DE$1048576,0),MATCH((CUADRO!N$4&amp;$E532),'Hoja de Trabajo para listado'!$DE$151:$DG$151,0)),0)+IFERROR(INDEX('Hoja de Trabajo para listado'!$CD$155:$DC$1048576,MATCH($A532,'Hoja de Trabajo para listado'!$CD$155:$CD$1048576,0),MATCH((CUADRO!N$4&amp;$E532),'Hoja de Trabajo para listado'!$CD$151:$DC$151,0)),0)</f>
        <v>0</v>
      </c>
      <c r="O532" s="241">
        <f ca="1">+IFERROR(INDEX('Hoja de Trabajo para listado'!$A$155:$Z$1048576,MATCH($A532,'Hoja de Trabajo para listado'!$A$155:$A$1048576,0),MATCH((CUADRO!O$4&amp;$E532),'Hoja de Trabajo para listado'!$A$151:$Z$151,0)),0)+IFERROR(INDEX('Hoja de Trabajo para listado'!$AB$155:$BA$1048576,MATCH($A532,'Hoja de Trabajo para listado'!$AB$155:$AB$1048576,0),MATCH((CUADRO!O$4&amp;$E532),'Hoja de Trabajo para listado'!$AB$151:$BA$151,0)),0)+IFERROR(INDEX('Hoja de Trabajo para listado'!$BC$155:$CB$1048576,MATCH($A532,'Hoja de Trabajo para listado'!$BC$155:$BC$1048576,0),MATCH((CUADRO!O$4&amp;$E532),'Hoja de Trabajo para listado'!$BC$151:$CB$151,0)),0)+IFERROR(INDEX('Hoja de Trabajo para listado'!$DE$153:$DG$274,MATCH($A532,'Hoja de Trabajo para listado'!$DE$153:$DE$1048576,0),MATCH((CUADRO!O$4&amp;$E532),'Hoja de Trabajo para listado'!$DE$151:$DG$151,0)),0)+IFERROR(INDEX('Hoja de Trabajo para listado'!$CD$155:$DC$1048576,MATCH($A532,'Hoja de Trabajo para listado'!$CD$155:$CD$1048576,0),MATCH((CUADRO!O$4&amp;$E532),'Hoja de Trabajo para listado'!$CD$151:$DC$151,0)),0)</f>
        <v>0</v>
      </c>
      <c r="P532" s="241">
        <f ca="1">+IFERROR(INDEX('Hoja de Trabajo para listado'!$A$155:$Z$1048576,MATCH($A532,'Hoja de Trabajo para listado'!$A$155:$A$1048576,0),MATCH((CUADRO!P$4&amp;$E532),'Hoja de Trabajo para listado'!$A$151:$Z$151,0)),0)+IFERROR(INDEX('Hoja de Trabajo para listado'!$AB$155:$BA$1048576,MATCH($A532,'Hoja de Trabajo para listado'!$AB$155:$AB$1048576,0),MATCH((CUADRO!P$4&amp;$E532),'Hoja de Trabajo para listado'!$AB$151:$BA$151,0)),0)+IFERROR(INDEX('Hoja de Trabajo para listado'!$BC$155:$CB$1048576,MATCH($A532,'Hoja de Trabajo para listado'!$BC$155:$BC$1048576,0),MATCH((CUADRO!P$4&amp;$E532),'Hoja de Trabajo para listado'!$BC$151:$CB$151,0)),0)+IFERROR(INDEX('Hoja de Trabajo para listado'!$DE$153:$DG$274,MATCH($A532,'Hoja de Trabajo para listado'!$DE$153:$DE$1048576,0),MATCH((CUADRO!P$4&amp;$E532),'Hoja de Trabajo para listado'!$DE$151:$DG$151,0)),0)+IFERROR(INDEX('Hoja de Trabajo para listado'!$CD$155:$DC$1048576,MATCH($A532,'Hoja de Trabajo para listado'!$CD$155:$CD$1048576,0),MATCH((CUADRO!P$4&amp;$E532),'Hoja de Trabajo para listado'!$CD$151:$DC$151,0)),0)</f>
        <v>0</v>
      </c>
      <c r="Q532" s="241">
        <f ca="1">+IFERROR(INDEX('Hoja de Trabajo para listado'!$A$155:$Z$1048576,MATCH($A532,'Hoja de Trabajo para listado'!$A$155:$A$1048576,0),MATCH((CUADRO!Q$4&amp;$E532),'Hoja de Trabajo para listado'!$A$151:$Z$151,0)),0)+IFERROR(INDEX('Hoja de Trabajo para listado'!$AB$155:$BA$1048576,MATCH($A532,'Hoja de Trabajo para listado'!$AB$155:$AB$1048576,0),MATCH((CUADRO!Q$4&amp;$E532),'Hoja de Trabajo para listado'!$AB$151:$BA$151,0)),0)+IFERROR(INDEX('Hoja de Trabajo para listado'!$BC$155:$CB$1048576,MATCH($A532,'Hoja de Trabajo para listado'!$BC$155:$BC$1048576,0),MATCH((CUADRO!Q$4&amp;$E532),'Hoja de Trabajo para listado'!$BC$151:$CB$151,0)),0)+IFERROR(INDEX('Hoja de Trabajo para listado'!$DE$153:$DG$274,MATCH($A532,'Hoja de Trabajo para listado'!$DE$153:$DE$1048576,0),MATCH((CUADRO!Q$4&amp;$E532),'Hoja de Trabajo para listado'!$DE$151:$DG$151,0)),0)+IFERROR(INDEX('Hoja de Trabajo para listado'!$CD$155:$DC$1048576,MATCH($A532,'Hoja de Trabajo para listado'!$CD$155:$CD$1048576,0),MATCH((CUADRO!Q$4&amp;$E532),'Hoja de Trabajo para listado'!$CD$151:$DC$151,0)),0)</f>
        <v>0</v>
      </c>
      <c r="R532" s="241">
        <f t="shared" ca="1" si="16"/>
        <v>0</v>
      </c>
      <c r="S532" s="247">
        <f ca="1">+R531+R532</f>
        <v>0</v>
      </c>
      <c r="T532" s="241">
        <f ca="1">+S532</f>
        <v>0</v>
      </c>
      <c r="U532" s="240">
        <f t="shared" si="17"/>
        <v>2</v>
      </c>
    </row>
    <row r="533" spans="1:21" customFormat="1" ht="15" hidden="1" customHeight="1">
      <c r="A533" s="32">
        <v>1218</v>
      </c>
      <c r="B533" s="381">
        <f>+A533</f>
        <v>1218</v>
      </c>
      <c r="C533" s="245" t="str">
        <f>+VLOOKUP(A533,bd_lista!$A$3:$C$592,3,FALSE)</f>
        <v>Gobierno Autónomo Municipal de Inquisivi</v>
      </c>
      <c r="D533" s="383" t="str">
        <f>+C533</f>
        <v>Gobierno Autónomo Municipal de Inquisivi</v>
      </c>
      <c r="E533" s="240" t="s">
        <v>683</v>
      </c>
      <c r="F533" s="241">
        <f ca="1">+IFERROR(INDEX('Hoja de Trabajo para listado'!$A$155:$Z$1048576,MATCH($A533,'Hoja de Trabajo para listado'!$A$155:$A$1048576,0),MATCH((CUADRO!F$4&amp;$E533),'Hoja de Trabajo para listado'!$A$151:$Z$151,0)),0)+IFERROR(INDEX('Hoja de Trabajo para listado'!$AB$155:$BA$1048576,MATCH($A533,'Hoja de Trabajo para listado'!$AB$155:$AB$1048576,0),MATCH((CUADRO!F$4&amp;$E533),'Hoja de Trabajo para listado'!$AB$151:$BA$151,0)),0)+IFERROR(INDEX('Hoja de Trabajo para listado'!$BC$155:$CB$1048576,MATCH($A533,'Hoja de Trabajo para listado'!$BC$155:$BC$1048576,0),MATCH((CUADRO!F$4&amp;$E533),'Hoja de Trabajo para listado'!$BC$151:$CB$151,0)),0)+IFERROR(INDEX('Hoja de Trabajo para listado'!$DE$153:$DG$274,MATCH($A533,'Hoja de Trabajo para listado'!$DE$153:$DE$1048576,0),MATCH((CUADRO!F$4&amp;$E533),'Hoja de Trabajo para listado'!$DE$151:$DG$151,0)),0)+IFERROR(INDEX('Hoja de Trabajo para listado'!$CD$155:$DC$1048576,MATCH($A533,'Hoja de Trabajo para listado'!$CD$155:$CD$1048576,0),MATCH((CUADRO!F$4&amp;$E533),'Hoja de Trabajo para listado'!$CD$151:$DC$151,0)),0)</f>
        <v>0</v>
      </c>
      <c r="G533" s="241">
        <f ca="1">+IFERROR(INDEX('Hoja de Trabajo para listado'!$A$155:$Z$1048576,MATCH($A533,'Hoja de Trabajo para listado'!$A$155:$A$1048576,0),MATCH((CUADRO!G$4&amp;$E533),'Hoja de Trabajo para listado'!$A$151:$Z$151,0)),0)+IFERROR(INDEX('Hoja de Trabajo para listado'!$AB$155:$BA$1048576,MATCH($A533,'Hoja de Trabajo para listado'!$AB$155:$AB$1048576,0),MATCH((CUADRO!G$4&amp;$E533),'Hoja de Trabajo para listado'!$AB$151:$BA$151,0)),0)+IFERROR(INDEX('Hoja de Trabajo para listado'!$BC$155:$CB$1048576,MATCH($A533,'Hoja de Trabajo para listado'!$BC$155:$BC$1048576,0),MATCH((CUADRO!G$4&amp;$E533),'Hoja de Trabajo para listado'!$BC$151:$CB$151,0)),0)+IFERROR(INDEX('Hoja de Trabajo para listado'!$DE$153:$DG$274,MATCH($A533,'Hoja de Trabajo para listado'!$DE$153:$DE$1048576,0),MATCH((CUADRO!G$4&amp;$E533),'Hoja de Trabajo para listado'!$DE$151:$DG$151,0)),0)+IFERROR(INDEX('Hoja de Trabajo para listado'!$CD$155:$DC$1048576,MATCH($A533,'Hoja de Trabajo para listado'!$CD$155:$CD$1048576,0),MATCH((CUADRO!G$4&amp;$E533),'Hoja de Trabajo para listado'!$CD$151:$DC$151,0)),0)</f>
        <v>0</v>
      </c>
      <c r="H533" s="241">
        <f ca="1">+IFERROR(INDEX('Hoja de Trabajo para listado'!$A$155:$Z$1048576,MATCH($A533,'Hoja de Trabajo para listado'!$A$155:$A$1048576,0),MATCH((CUADRO!H$4&amp;$E533),'Hoja de Trabajo para listado'!$A$151:$Z$151,0)),0)+IFERROR(INDEX('Hoja de Trabajo para listado'!$AB$155:$BA$1048576,MATCH($A533,'Hoja de Trabajo para listado'!$AB$155:$AB$1048576,0),MATCH((CUADRO!H$4&amp;$E533),'Hoja de Trabajo para listado'!$AB$151:$BA$151,0)),0)+IFERROR(INDEX('Hoja de Trabajo para listado'!$BC$155:$CB$1048576,MATCH($A533,'Hoja de Trabajo para listado'!$BC$155:$BC$1048576,0),MATCH((CUADRO!H$4&amp;$E533),'Hoja de Trabajo para listado'!$BC$151:$CB$151,0)),0)+IFERROR(INDEX('Hoja de Trabajo para listado'!$DE$153:$DG$274,MATCH($A533,'Hoja de Trabajo para listado'!$DE$153:$DE$1048576,0),MATCH((CUADRO!H$4&amp;$E533),'Hoja de Trabajo para listado'!$DE$151:$DG$151,0)),0)+IFERROR(INDEX('Hoja de Trabajo para listado'!$CD$155:$DC$1048576,MATCH($A533,'Hoja de Trabajo para listado'!$CD$155:$CD$1048576,0),MATCH((CUADRO!H$4&amp;$E533),'Hoja de Trabajo para listado'!$CD$151:$DC$151,0)),0)</f>
        <v>0</v>
      </c>
      <c r="I533" s="241">
        <f ca="1">+IFERROR(INDEX('Hoja de Trabajo para listado'!$A$155:$Z$1048576,MATCH($A533,'Hoja de Trabajo para listado'!$A$155:$A$1048576,0),MATCH((CUADRO!I$4&amp;$E533),'Hoja de Trabajo para listado'!$A$151:$Z$151,0)),0)+IFERROR(INDEX('Hoja de Trabajo para listado'!$AB$155:$BA$1048576,MATCH($A533,'Hoja de Trabajo para listado'!$AB$155:$AB$1048576,0),MATCH((CUADRO!I$4&amp;$E533),'Hoja de Trabajo para listado'!$AB$151:$BA$151,0)),0)+IFERROR(INDEX('Hoja de Trabajo para listado'!$BC$155:$CB$1048576,MATCH($A533,'Hoja de Trabajo para listado'!$BC$155:$BC$1048576,0),MATCH((CUADRO!I$4&amp;$E533),'Hoja de Trabajo para listado'!$BC$151:$CB$151,0)),0)+IFERROR(INDEX('Hoja de Trabajo para listado'!$DE$153:$DG$274,MATCH($A533,'Hoja de Trabajo para listado'!$DE$153:$DE$1048576,0),MATCH((CUADRO!I$4&amp;$E533),'Hoja de Trabajo para listado'!$DE$151:$DG$151,0)),0)+IFERROR(INDEX('Hoja de Trabajo para listado'!$CD$155:$DC$1048576,MATCH($A533,'Hoja de Trabajo para listado'!$CD$155:$CD$1048576,0),MATCH((CUADRO!I$4&amp;$E533),'Hoja de Trabajo para listado'!$CD$151:$DC$151,0)),0)</f>
        <v>0</v>
      </c>
      <c r="J533" s="241">
        <f ca="1">+IFERROR(INDEX('Hoja de Trabajo para listado'!$A$155:$Z$1048576,MATCH($A533,'Hoja de Trabajo para listado'!$A$155:$A$1048576,0),MATCH((CUADRO!J$4&amp;$E533),'Hoja de Trabajo para listado'!$A$151:$Z$151,0)),0)+IFERROR(INDEX('Hoja de Trabajo para listado'!$AB$155:$BA$1048576,MATCH($A533,'Hoja de Trabajo para listado'!$AB$155:$AB$1048576,0),MATCH((CUADRO!J$4&amp;$E533),'Hoja de Trabajo para listado'!$AB$151:$BA$151,0)),0)+IFERROR(INDEX('Hoja de Trabajo para listado'!$BC$155:$CB$1048576,MATCH($A533,'Hoja de Trabajo para listado'!$BC$155:$BC$1048576,0),MATCH((CUADRO!J$4&amp;$E533),'Hoja de Trabajo para listado'!$BC$151:$CB$151,0)),0)+IFERROR(INDEX('Hoja de Trabajo para listado'!$DE$153:$DG$274,MATCH($A533,'Hoja de Trabajo para listado'!$DE$153:$DE$1048576,0),MATCH((CUADRO!J$4&amp;$E533),'Hoja de Trabajo para listado'!$DE$151:$DG$151,0)),0)+IFERROR(INDEX('Hoja de Trabajo para listado'!$CD$155:$DC$1048576,MATCH($A533,'Hoja de Trabajo para listado'!$CD$155:$CD$1048576,0),MATCH((CUADRO!J$4&amp;$E533),'Hoja de Trabajo para listado'!$CD$151:$DC$151,0)),0)</f>
        <v>0</v>
      </c>
      <c r="K533" s="241">
        <f ca="1">+IFERROR(INDEX('Hoja de Trabajo para listado'!$A$155:$Z$1048576,MATCH($A533,'Hoja de Trabajo para listado'!$A$155:$A$1048576,0),MATCH((CUADRO!K$4&amp;$E533),'Hoja de Trabajo para listado'!$A$151:$Z$151,0)),0)+IFERROR(INDEX('Hoja de Trabajo para listado'!$AB$155:$BA$1048576,MATCH($A533,'Hoja de Trabajo para listado'!$AB$155:$AB$1048576,0),MATCH((CUADRO!K$4&amp;$E533),'Hoja de Trabajo para listado'!$AB$151:$BA$151,0)),0)+IFERROR(INDEX('Hoja de Trabajo para listado'!$BC$155:$CB$1048576,MATCH($A533,'Hoja de Trabajo para listado'!$BC$155:$BC$1048576,0),MATCH((CUADRO!K$4&amp;$E533),'Hoja de Trabajo para listado'!$BC$151:$CB$151,0)),0)+IFERROR(INDEX('Hoja de Trabajo para listado'!$DE$153:$DG$274,MATCH($A533,'Hoja de Trabajo para listado'!$DE$153:$DE$1048576,0),MATCH((CUADRO!K$4&amp;$E533),'Hoja de Trabajo para listado'!$DE$151:$DG$151,0)),0)+IFERROR(INDEX('Hoja de Trabajo para listado'!$CD$155:$DC$1048576,MATCH($A533,'Hoja de Trabajo para listado'!$CD$155:$CD$1048576,0),MATCH((CUADRO!K$4&amp;$E533),'Hoja de Trabajo para listado'!$CD$151:$DC$151,0)),0)</f>
        <v>0</v>
      </c>
      <c r="L533" s="241">
        <f ca="1">+IFERROR(INDEX('Hoja de Trabajo para listado'!$A$155:$Z$1048576,MATCH($A533,'Hoja de Trabajo para listado'!$A$155:$A$1048576,0),MATCH((CUADRO!L$4&amp;$E533),'Hoja de Trabajo para listado'!$A$151:$Z$151,0)),0)+IFERROR(INDEX('Hoja de Trabajo para listado'!$AB$155:$BA$1048576,MATCH($A533,'Hoja de Trabajo para listado'!$AB$155:$AB$1048576,0),MATCH((CUADRO!L$4&amp;$E533),'Hoja de Trabajo para listado'!$AB$151:$BA$151,0)),0)+IFERROR(INDEX('Hoja de Trabajo para listado'!$BC$155:$CB$1048576,MATCH($A533,'Hoja de Trabajo para listado'!$BC$155:$BC$1048576,0),MATCH((CUADRO!L$4&amp;$E533),'Hoja de Trabajo para listado'!$BC$151:$CB$151,0)),0)+IFERROR(INDEX('Hoja de Trabajo para listado'!$DE$153:$DG$274,MATCH($A533,'Hoja de Trabajo para listado'!$DE$153:$DE$1048576,0),MATCH((CUADRO!L$4&amp;$E533),'Hoja de Trabajo para listado'!$DE$151:$DG$151,0)),0)+IFERROR(INDEX('Hoja de Trabajo para listado'!$CD$155:$DC$1048576,MATCH($A533,'Hoja de Trabajo para listado'!$CD$155:$CD$1048576,0),MATCH((CUADRO!L$4&amp;$E533),'Hoja de Trabajo para listado'!$CD$151:$DC$151,0)),0)</f>
        <v>0</v>
      </c>
      <c r="M533" s="241">
        <f ca="1">+IFERROR(INDEX('Hoja de Trabajo para listado'!$A$155:$Z$1048576,MATCH($A533,'Hoja de Trabajo para listado'!$A$155:$A$1048576,0),MATCH((CUADRO!M$4&amp;$E533),'Hoja de Trabajo para listado'!$A$151:$Z$151,0)),0)+IFERROR(INDEX('Hoja de Trabajo para listado'!$AB$155:$BA$1048576,MATCH($A533,'Hoja de Trabajo para listado'!$AB$155:$AB$1048576,0),MATCH((CUADRO!M$4&amp;$E533),'Hoja de Trabajo para listado'!$AB$151:$BA$151,0)),0)+IFERROR(INDEX('Hoja de Trabajo para listado'!$BC$155:$CB$1048576,MATCH($A533,'Hoja de Trabajo para listado'!$BC$155:$BC$1048576,0),MATCH((CUADRO!M$4&amp;$E533),'Hoja de Trabajo para listado'!$BC$151:$CB$151,0)),0)+IFERROR(INDEX('Hoja de Trabajo para listado'!$DE$153:$DG$274,MATCH($A533,'Hoja de Trabajo para listado'!$DE$153:$DE$1048576,0),MATCH((CUADRO!M$4&amp;$E533),'Hoja de Trabajo para listado'!$DE$151:$DG$151,0)),0)+IFERROR(INDEX('Hoja de Trabajo para listado'!$CD$155:$DC$1048576,MATCH($A533,'Hoja de Trabajo para listado'!$CD$155:$CD$1048576,0),MATCH((CUADRO!M$4&amp;$E533),'Hoja de Trabajo para listado'!$CD$151:$DC$151,0)),0)</f>
        <v>0</v>
      </c>
      <c r="N533" s="241">
        <f ca="1">+IFERROR(INDEX('Hoja de Trabajo para listado'!$A$155:$Z$1048576,MATCH($A533,'Hoja de Trabajo para listado'!$A$155:$A$1048576,0),MATCH((CUADRO!N$4&amp;$E533),'Hoja de Trabajo para listado'!$A$151:$Z$151,0)),0)+IFERROR(INDEX('Hoja de Trabajo para listado'!$AB$155:$BA$1048576,MATCH($A533,'Hoja de Trabajo para listado'!$AB$155:$AB$1048576,0),MATCH((CUADRO!N$4&amp;$E533),'Hoja de Trabajo para listado'!$AB$151:$BA$151,0)),0)+IFERROR(INDEX('Hoja de Trabajo para listado'!$BC$155:$CB$1048576,MATCH($A533,'Hoja de Trabajo para listado'!$BC$155:$BC$1048576,0),MATCH((CUADRO!N$4&amp;$E533),'Hoja de Trabajo para listado'!$BC$151:$CB$151,0)),0)+IFERROR(INDEX('Hoja de Trabajo para listado'!$DE$153:$DG$274,MATCH($A533,'Hoja de Trabajo para listado'!$DE$153:$DE$1048576,0),MATCH((CUADRO!N$4&amp;$E533),'Hoja de Trabajo para listado'!$DE$151:$DG$151,0)),0)+IFERROR(INDEX('Hoja de Trabajo para listado'!$CD$155:$DC$1048576,MATCH($A533,'Hoja de Trabajo para listado'!$CD$155:$CD$1048576,0),MATCH((CUADRO!N$4&amp;$E533),'Hoja de Trabajo para listado'!$CD$151:$DC$151,0)),0)</f>
        <v>0</v>
      </c>
      <c r="O533" s="241">
        <f ca="1">+IFERROR(INDEX('Hoja de Trabajo para listado'!$A$155:$Z$1048576,MATCH($A533,'Hoja de Trabajo para listado'!$A$155:$A$1048576,0),MATCH((CUADRO!O$4&amp;$E533),'Hoja de Trabajo para listado'!$A$151:$Z$151,0)),0)+IFERROR(INDEX('Hoja de Trabajo para listado'!$AB$155:$BA$1048576,MATCH($A533,'Hoja de Trabajo para listado'!$AB$155:$AB$1048576,0),MATCH((CUADRO!O$4&amp;$E533),'Hoja de Trabajo para listado'!$AB$151:$BA$151,0)),0)+IFERROR(INDEX('Hoja de Trabajo para listado'!$BC$155:$CB$1048576,MATCH($A533,'Hoja de Trabajo para listado'!$BC$155:$BC$1048576,0),MATCH((CUADRO!O$4&amp;$E533),'Hoja de Trabajo para listado'!$BC$151:$CB$151,0)),0)+IFERROR(INDEX('Hoja de Trabajo para listado'!$DE$153:$DG$274,MATCH($A533,'Hoja de Trabajo para listado'!$DE$153:$DE$1048576,0),MATCH((CUADRO!O$4&amp;$E533),'Hoja de Trabajo para listado'!$DE$151:$DG$151,0)),0)+IFERROR(INDEX('Hoja de Trabajo para listado'!$CD$155:$DC$1048576,MATCH($A533,'Hoja de Trabajo para listado'!$CD$155:$CD$1048576,0),MATCH((CUADRO!O$4&amp;$E533),'Hoja de Trabajo para listado'!$CD$151:$DC$151,0)),0)</f>
        <v>0</v>
      </c>
      <c r="P533" s="241">
        <f ca="1">+IFERROR(INDEX('Hoja de Trabajo para listado'!$A$155:$Z$1048576,MATCH($A533,'Hoja de Trabajo para listado'!$A$155:$A$1048576,0),MATCH((CUADRO!P$4&amp;$E533),'Hoja de Trabajo para listado'!$A$151:$Z$151,0)),0)+IFERROR(INDEX('Hoja de Trabajo para listado'!$AB$155:$BA$1048576,MATCH($A533,'Hoja de Trabajo para listado'!$AB$155:$AB$1048576,0),MATCH((CUADRO!P$4&amp;$E533),'Hoja de Trabajo para listado'!$AB$151:$BA$151,0)),0)+IFERROR(INDEX('Hoja de Trabajo para listado'!$BC$155:$CB$1048576,MATCH($A533,'Hoja de Trabajo para listado'!$BC$155:$BC$1048576,0),MATCH((CUADRO!P$4&amp;$E533),'Hoja de Trabajo para listado'!$BC$151:$CB$151,0)),0)+IFERROR(INDEX('Hoja de Trabajo para listado'!$DE$153:$DG$274,MATCH($A533,'Hoja de Trabajo para listado'!$DE$153:$DE$1048576,0),MATCH((CUADRO!P$4&amp;$E533),'Hoja de Trabajo para listado'!$DE$151:$DG$151,0)),0)+IFERROR(INDEX('Hoja de Trabajo para listado'!$CD$155:$DC$1048576,MATCH($A533,'Hoja de Trabajo para listado'!$CD$155:$CD$1048576,0),MATCH((CUADRO!P$4&amp;$E533),'Hoja de Trabajo para listado'!$CD$151:$DC$151,0)),0)</f>
        <v>0</v>
      </c>
      <c r="Q533" s="241">
        <f ca="1">+IFERROR(INDEX('Hoja de Trabajo para listado'!$A$155:$Z$1048576,MATCH($A533,'Hoja de Trabajo para listado'!$A$155:$A$1048576,0),MATCH((CUADRO!Q$4&amp;$E533),'Hoja de Trabajo para listado'!$A$151:$Z$151,0)),0)+IFERROR(INDEX('Hoja de Trabajo para listado'!$AB$155:$BA$1048576,MATCH($A533,'Hoja de Trabajo para listado'!$AB$155:$AB$1048576,0),MATCH((CUADRO!Q$4&amp;$E533),'Hoja de Trabajo para listado'!$AB$151:$BA$151,0)),0)+IFERROR(INDEX('Hoja de Trabajo para listado'!$BC$155:$CB$1048576,MATCH($A533,'Hoja de Trabajo para listado'!$BC$155:$BC$1048576,0),MATCH((CUADRO!Q$4&amp;$E533),'Hoja de Trabajo para listado'!$BC$151:$CB$151,0)),0)+IFERROR(INDEX('Hoja de Trabajo para listado'!$DE$153:$DG$274,MATCH($A533,'Hoja de Trabajo para listado'!$DE$153:$DE$1048576,0),MATCH((CUADRO!Q$4&amp;$E533),'Hoja de Trabajo para listado'!$DE$151:$DG$151,0)),0)+IFERROR(INDEX('Hoja de Trabajo para listado'!$CD$155:$DC$1048576,MATCH($A533,'Hoja de Trabajo para listado'!$CD$155:$CD$1048576,0),MATCH((CUADRO!Q$4&amp;$E533),'Hoja de Trabajo para listado'!$CD$151:$DC$151,0)),0)</f>
        <v>0</v>
      </c>
      <c r="R533" s="241">
        <f t="shared" ca="1" si="16"/>
        <v>0</v>
      </c>
      <c r="S533" s="247"/>
      <c r="T533" s="241">
        <f ca="1">+T534</f>
        <v>0</v>
      </c>
      <c r="U533" s="240">
        <f t="shared" si="17"/>
        <v>1</v>
      </c>
    </row>
    <row r="534" spans="1:21" customFormat="1" ht="15" hidden="1" customHeight="1">
      <c r="A534" s="32">
        <v>1218</v>
      </c>
      <c r="B534" s="382"/>
      <c r="C534" s="245" t="str">
        <f>+VLOOKUP(A534,bd_lista!$A$3:$C$592,3,FALSE)</f>
        <v>Gobierno Autónomo Municipal de Inquisivi</v>
      </c>
      <c r="D534" s="384"/>
      <c r="E534" s="242" t="s">
        <v>684</v>
      </c>
      <c r="F534" s="241">
        <f ca="1">+IFERROR(INDEX('Hoja de Trabajo para listado'!$A$155:$Z$1048576,MATCH($A534,'Hoja de Trabajo para listado'!$A$155:$A$1048576,0),MATCH((CUADRO!F$4&amp;$E534),'Hoja de Trabajo para listado'!$A$151:$Z$151,0)),0)+IFERROR(INDEX('Hoja de Trabajo para listado'!$AB$155:$BA$1048576,MATCH($A534,'Hoja de Trabajo para listado'!$AB$155:$AB$1048576,0),MATCH((CUADRO!F$4&amp;$E534),'Hoja de Trabajo para listado'!$AB$151:$BA$151,0)),0)+IFERROR(INDEX('Hoja de Trabajo para listado'!$BC$155:$CB$1048576,MATCH($A534,'Hoja de Trabajo para listado'!$BC$155:$BC$1048576,0),MATCH((CUADRO!F$4&amp;$E534),'Hoja de Trabajo para listado'!$BC$151:$CB$151,0)),0)+IFERROR(INDEX('Hoja de Trabajo para listado'!$DE$153:$DG$274,MATCH($A534,'Hoja de Trabajo para listado'!$DE$153:$DE$1048576,0),MATCH((CUADRO!F$4&amp;$E534),'Hoja de Trabajo para listado'!$DE$151:$DG$151,0)),0)+IFERROR(INDEX('Hoja de Trabajo para listado'!$CD$155:$DC$1048576,MATCH($A534,'Hoja de Trabajo para listado'!$CD$155:$CD$1048576,0),MATCH((CUADRO!F$4&amp;$E534),'Hoja de Trabajo para listado'!$CD$151:$DC$151,0)),0)</f>
        <v>0</v>
      </c>
      <c r="G534" s="241">
        <f ca="1">+IFERROR(INDEX('Hoja de Trabajo para listado'!$A$155:$Z$1048576,MATCH($A534,'Hoja de Trabajo para listado'!$A$155:$A$1048576,0),MATCH((CUADRO!G$4&amp;$E534),'Hoja de Trabajo para listado'!$A$151:$Z$151,0)),0)+IFERROR(INDEX('Hoja de Trabajo para listado'!$AB$155:$BA$1048576,MATCH($A534,'Hoja de Trabajo para listado'!$AB$155:$AB$1048576,0),MATCH((CUADRO!G$4&amp;$E534),'Hoja de Trabajo para listado'!$AB$151:$BA$151,0)),0)+IFERROR(INDEX('Hoja de Trabajo para listado'!$BC$155:$CB$1048576,MATCH($A534,'Hoja de Trabajo para listado'!$BC$155:$BC$1048576,0),MATCH((CUADRO!G$4&amp;$E534),'Hoja de Trabajo para listado'!$BC$151:$CB$151,0)),0)+IFERROR(INDEX('Hoja de Trabajo para listado'!$DE$153:$DG$274,MATCH($A534,'Hoja de Trabajo para listado'!$DE$153:$DE$1048576,0),MATCH((CUADRO!G$4&amp;$E534),'Hoja de Trabajo para listado'!$DE$151:$DG$151,0)),0)+IFERROR(INDEX('Hoja de Trabajo para listado'!$CD$155:$DC$1048576,MATCH($A534,'Hoja de Trabajo para listado'!$CD$155:$CD$1048576,0),MATCH((CUADRO!G$4&amp;$E534),'Hoja de Trabajo para listado'!$CD$151:$DC$151,0)),0)</f>
        <v>0</v>
      </c>
      <c r="H534" s="241">
        <f ca="1">+IFERROR(INDEX('Hoja de Trabajo para listado'!$A$155:$Z$1048576,MATCH($A534,'Hoja de Trabajo para listado'!$A$155:$A$1048576,0),MATCH((CUADRO!H$4&amp;$E534),'Hoja de Trabajo para listado'!$A$151:$Z$151,0)),0)+IFERROR(INDEX('Hoja de Trabajo para listado'!$AB$155:$BA$1048576,MATCH($A534,'Hoja de Trabajo para listado'!$AB$155:$AB$1048576,0),MATCH((CUADRO!H$4&amp;$E534),'Hoja de Trabajo para listado'!$AB$151:$BA$151,0)),0)+IFERROR(INDEX('Hoja de Trabajo para listado'!$BC$155:$CB$1048576,MATCH($A534,'Hoja de Trabajo para listado'!$BC$155:$BC$1048576,0),MATCH((CUADRO!H$4&amp;$E534),'Hoja de Trabajo para listado'!$BC$151:$CB$151,0)),0)+IFERROR(INDEX('Hoja de Trabajo para listado'!$DE$153:$DG$274,MATCH($A534,'Hoja de Trabajo para listado'!$DE$153:$DE$1048576,0),MATCH((CUADRO!H$4&amp;$E534),'Hoja de Trabajo para listado'!$DE$151:$DG$151,0)),0)+IFERROR(INDEX('Hoja de Trabajo para listado'!$CD$155:$DC$1048576,MATCH($A534,'Hoja de Trabajo para listado'!$CD$155:$CD$1048576,0),MATCH((CUADRO!H$4&amp;$E534),'Hoja de Trabajo para listado'!$CD$151:$DC$151,0)),0)</f>
        <v>0</v>
      </c>
      <c r="I534" s="241">
        <f ca="1">+IFERROR(INDEX('Hoja de Trabajo para listado'!$A$155:$Z$1048576,MATCH($A534,'Hoja de Trabajo para listado'!$A$155:$A$1048576,0),MATCH((CUADRO!I$4&amp;$E534),'Hoja de Trabajo para listado'!$A$151:$Z$151,0)),0)+IFERROR(INDEX('Hoja de Trabajo para listado'!$AB$155:$BA$1048576,MATCH($A534,'Hoja de Trabajo para listado'!$AB$155:$AB$1048576,0),MATCH((CUADRO!I$4&amp;$E534),'Hoja de Trabajo para listado'!$AB$151:$BA$151,0)),0)+IFERROR(INDEX('Hoja de Trabajo para listado'!$BC$155:$CB$1048576,MATCH($A534,'Hoja de Trabajo para listado'!$BC$155:$BC$1048576,0),MATCH((CUADRO!I$4&amp;$E534),'Hoja de Trabajo para listado'!$BC$151:$CB$151,0)),0)+IFERROR(INDEX('Hoja de Trabajo para listado'!$DE$153:$DG$274,MATCH($A534,'Hoja de Trabajo para listado'!$DE$153:$DE$1048576,0),MATCH((CUADRO!I$4&amp;$E534),'Hoja de Trabajo para listado'!$DE$151:$DG$151,0)),0)+IFERROR(INDEX('Hoja de Trabajo para listado'!$CD$155:$DC$1048576,MATCH($A534,'Hoja de Trabajo para listado'!$CD$155:$CD$1048576,0),MATCH((CUADRO!I$4&amp;$E534),'Hoja de Trabajo para listado'!$CD$151:$DC$151,0)),0)</f>
        <v>0</v>
      </c>
      <c r="J534" s="241">
        <f ca="1">+IFERROR(INDEX('Hoja de Trabajo para listado'!$A$155:$Z$1048576,MATCH($A534,'Hoja de Trabajo para listado'!$A$155:$A$1048576,0),MATCH((CUADRO!J$4&amp;$E534),'Hoja de Trabajo para listado'!$A$151:$Z$151,0)),0)+IFERROR(INDEX('Hoja de Trabajo para listado'!$AB$155:$BA$1048576,MATCH($A534,'Hoja de Trabajo para listado'!$AB$155:$AB$1048576,0),MATCH((CUADRO!J$4&amp;$E534),'Hoja de Trabajo para listado'!$AB$151:$BA$151,0)),0)+IFERROR(INDEX('Hoja de Trabajo para listado'!$BC$155:$CB$1048576,MATCH($A534,'Hoja de Trabajo para listado'!$BC$155:$BC$1048576,0),MATCH((CUADRO!J$4&amp;$E534),'Hoja de Trabajo para listado'!$BC$151:$CB$151,0)),0)+IFERROR(INDEX('Hoja de Trabajo para listado'!$DE$153:$DG$274,MATCH($A534,'Hoja de Trabajo para listado'!$DE$153:$DE$1048576,0),MATCH((CUADRO!J$4&amp;$E534),'Hoja de Trabajo para listado'!$DE$151:$DG$151,0)),0)+IFERROR(INDEX('Hoja de Trabajo para listado'!$CD$155:$DC$1048576,MATCH($A534,'Hoja de Trabajo para listado'!$CD$155:$CD$1048576,0),MATCH((CUADRO!J$4&amp;$E534),'Hoja de Trabajo para listado'!$CD$151:$DC$151,0)),0)</f>
        <v>0</v>
      </c>
      <c r="K534" s="241">
        <f ca="1">+IFERROR(INDEX('Hoja de Trabajo para listado'!$A$155:$Z$1048576,MATCH($A534,'Hoja de Trabajo para listado'!$A$155:$A$1048576,0),MATCH((CUADRO!K$4&amp;$E534),'Hoja de Trabajo para listado'!$A$151:$Z$151,0)),0)+IFERROR(INDEX('Hoja de Trabajo para listado'!$AB$155:$BA$1048576,MATCH($A534,'Hoja de Trabajo para listado'!$AB$155:$AB$1048576,0),MATCH((CUADRO!K$4&amp;$E534),'Hoja de Trabajo para listado'!$AB$151:$BA$151,0)),0)+IFERROR(INDEX('Hoja de Trabajo para listado'!$BC$155:$CB$1048576,MATCH($A534,'Hoja de Trabajo para listado'!$BC$155:$BC$1048576,0),MATCH((CUADRO!K$4&amp;$E534),'Hoja de Trabajo para listado'!$BC$151:$CB$151,0)),0)+IFERROR(INDEX('Hoja de Trabajo para listado'!$DE$153:$DG$274,MATCH($A534,'Hoja de Trabajo para listado'!$DE$153:$DE$1048576,0),MATCH((CUADRO!K$4&amp;$E534),'Hoja de Trabajo para listado'!$DE$151:$DG$151,0)),0)+IFERROR(INDEX('Hoja de Trabajo para listado'!$CD$155:$DC$1048576,MATCH($A534,'Hoja de Trabajo para listado'!$CD$155:$CD$1048576,0),MATCH((CUADRO!K$4&amp;$E534),'Hoja de Trabajo para listado'!$CD$151:$DC$151,0)),0)</f>
        <v>0</v>
      </c>
      <c r="L534" s="241">
        <f ca="1">+IFERROR(INDEX('Hoja de Trabajo para listado'!$A$155:$Z$1048576,MATCH($A534,'Hoja de Trabajo para listado'!$A$155:$A$1048576,0),MATCH((CUADRO!L$4&amp;$E534),'Hoja de Trabajo para listado'!$A$151:$Z$151,0)),0)+IFERROR(INDEX('Hoja de Trabajo para listado'!$AB$155:$BA$1048576,MATCH($A534,'Hoja de Trabajo para listado'!$AB$155:$AB$1048576,0),MATCH((CUADRO!L$4&amp;$E534),'Hoja de Trabajo para listado'!$AB$151:$BA$151,0)),0)+IFERROR(INDEX('Hoja de Trabajo para listado'!$BC$155:$CB$1048576,MATCH($A534,'Hoja de Trabajo para listado'!$BC$155:$BC$1048576,0),MATCH((CUADRO!L$4&amp;$E534),'Hoja de Trabajo para listado'!$BC$151:$CB$151,0)),0)+IFERROR(INDEX('Hoja de Trabajo para listado'!$DE$153:$DG$274,MATCH($A534,'Hoja de Trabajo para listado'!$DE$153:$DE$1048576,0),MATCH((CUADRO!L$4&amp;$E534),'Hoja de Trabajo para listado'!$DE$151:$DG$151,0)),0)+IFERROR(INDEX('Hoja de Trabajo para listado'!$CD$155:$DC$1048576,MATCH($A534,'Hoja de Trabajo para listado'!$CD$155:$CD$1048576,0),MATCH((CUADRO!L$4&amp;$E534),'Hoja de Trabajo para listado'!$CD$151:$DC$151,0)),0)</f>
        <v>0</v>
      </c>
      <c r="M534" s="241">
        <f ca="1">+IFERROR(INDEX('Hoja de Trabajo para listado'!$A$155:$Z$1048576,MATCH($A534,'Hoja de Trabajo para listado'!$A$155:$A$1048576,0),MATCH((CUADRO!M$4&amp;$E534),'Hoja de Trabajo para listado'!$A$151:$Z$151,0)),0)+IFERROR(INDEX('Hoja de Trabajo para listado'!$AB$155:$BA$1048576,MATCH($A534,'Hoja de Trabajo para listado'!$AB$155:$AB$1048576,0),MATCH((CUADRO!M$4&amp;$E534),'Hoja de Trabajo para listado'!$AB$151:$BA$151,0)),0)+IFERROR(INDEX('Hoja de Trabajo para listado'!$BC$155:$CB$1048576,MATCH($A534,'Hoja de Trabajo para listado'!$BC$155:$BC$1048576,0),MATCH((CUADRO!M$4&amp;$E534),'Hoja de Trabajo para listado'!$BC$151:$CB$151,0)),0)+IFERROR(INDEX('Hoja de Trabajo para listado'!$DE$153:$DG$274,MATCH($A534,'Hoja de Trabajo para listado'!$DE$153:$DE$1048576,0),MATCH((CUADRO!M$4&amp;$E534),'Hoja de Trabajo para listado'!$DE$151:$DG$151,0)),0)+IFERROR(INDEX('Hoja de Trabajo para listado'!$CD$155:$DC$1048576,MATCH($A534,'Hoja de Trabajo para listado'!$CD$155:$CD$1048576,0),MATCH((CUADRO!M$4&amp;$E534),'Hoja de Trabajo para listado'!$CD$151:$DC$151,0)),0)</f>
        <v>0</v>
      </c>
      <c r="N534" s="241">
        <f ca="1">+IFERROR(INDEX('Hoja de Trabajo para listado'!$A$155:$Z$1048576,MATCH($A534,'Hoja de Trabajo para listado'!$A$155:$A$1048576,0),MATCH((CUADRO!N$4&amp;$E534),'Hoja de Trabajo para listado'!$A$151:$Z$151,0)),0)+IFERROR(INDEX('Hoja de Trabajo para listado'!$AB$155:$BA$1048576,MATCH($A534,'Hoja de Trabajo para listado'!$AB$155:$AB$1048576,0),MATCH((CUADRO!N$4&amp;$E534),'Hoja de Trabajo para listado'!$AB$151:$BA$151,0)),0)+IFERROR(INDEX('Hoja de Trabajo para listado'!$BC$155:$CB$1048576,MATCH($A534,'Hoja de Trabajo para listado'!$BC$155:$BC$1048576,0),MATCH((CUADRO!N$4&amp;$E534),'Hoja de Trabajo para listado'!$BC$151:$CB$151,0)),0)+IFERROR(INDEX('Hoja de Trabajo para listado'!$DE$153:$DG$274,MATCH($A534,'Hoja de Trabajo para listado'!$DE$153:$DE$1048576,0),MATCH((CUADRO!N$4&amp;$E534),'Hoja de Trabajo para listado'!$DE$151:$DG$151,0)),0)+IFERROR(INDEX('Hoja de Trabajo para listado'!$CD$155:$DC$1048576,MATCH($A534,'Hoja de Trabajo para listado'!$CD$155:$CD$1048576,0),MATCH((CUADRO!N$4&amp;$E534),'Hoja de Trabajo para listado'!$CD$151:$DC$151,0)),0)</f>
        <v>0</v>
      </c>
      <c r="O534" s="241">
        <f ca="1">+IFERROR(INDEX('Hoja de Trabajo para listado'!$A$155:$Z$1048576,MATCH($A534,'Hoja de Trabajo para listado'!$A$155:$A$1048576,0),MATCH((CUADRO!O$4&amp;$E534),'Hoja de Trabajo para listado'!$A$151:$Z$151,0)),0)+IFERROR(INDEX('Hoja de Trabajo para listado'!$AB$155:$BA$1048576,MATCH($A534,'Hoja de Trabajo para listado'!$AB$155:$AB$1048576,0),MATCH((CUADRO!O$4&amp;$E534),'Hoja de Trabajo para listado'!$AB$151:$BA$151,0)),0)+IFERROR(INDEX('Hoja de Trabajo para listado'!$BC$155:$CB$1048576,MATCH($A534,'Hoja de Trabajo para listado'!$BC$155:$BC$1048576,0),MATCH((CUADRO!O$4&amp;$E534),'Hoja de Trabajo para listado'!$BC$151:$CB$151,0)),0)+IFERROR(INDEX('Hoja de Trabajo para listado'!$DE$153:$DG$274,MATCH($A534,'Hoja de Trabajo para listado'!$DE$153:$DE$1048576,0),MATCH((CUADRO!O$4&amp;$E534),'Hoja de Trabajo para listado'!$DE$151:$DG$151,0)),0)+IFERROR(INDEX('Hoja de Trabajo para listado'!$CD$155:$DC$1048576,MATCH($A534,'Hoja de Trabajo para listado'!$CD$155:$CD$1048576,0),MATCH((CUADRO!O$4&amp;$E534),'Hoja de Trabajo para listado'!$CD$151:$DC$151,0)),0)</f>
        <v>0</v>
      </c>
      <c r="P534" s="241">
        <f ca="1">+IFERROR(INDEX('Hoja de Trabajo para listado'!$A$155:$Z$1048576,MATCH($A534,'Hoja de Trabajo para listado'!$A$155:$A$1048576,0),MATCH((CUADRO!P$4&amp;$E534),'Hoja de Trabajo para listado'!$A$151:$Z$151,0)),0)+IFERROR(INDEX('Hoja de Trabajo para listado'!$AB$155:$BA$1048576,MATCH($A534,'Hoja de Trabajo para listado'!$AB$155:$AB$1048576,0),MATCH((CUADRO!P$4&amp;$E534),'Hoja de Trabajo para listado'!$AB$151:$BA$151,0)),0)+IFERROR(INDEX('Hoja de Trabajo para listado'!$BC$155:$CB$1048576,MATCH($A534,'Hoja de Trabajo para listado'!$BC$155:$BC$1048576,0),MATCH((CUADRO!P$4&amp;$E534),'Hoja de Trabajo para listado'!$BC$151:$CB$151,0)),0)+IFERROR(INDEX('Hoja de Trabajo para listado'!$DE$153:$DG$274,MATCH($A534,'Hoja de Trabajo para listado'!$DE$153:$DE$1048576,0),MATCH((CUADRO!P$4&amp;$E534),'Hoja de Trabajo para listado'!$DE$151:$DG$151,0)),0)+IFERROR(INDEX('Hoja de Trabajo para listado'!$CD$155:$DC$1048576,MATCH($A534,'Hoja de Trabajo para listado'!$CD$155:$CD$1048576,0),MATCH((CUADRO!P$4&amp;$E534),'Hoja de Trabajo para listado'!$CD$151:$DC$151,0)),0)</f>
        <v>0</v>
      </c>
      <c r="Q534" s="241">
        <f ca="1">+IFERROR(INDEX('Hoja de Trabajo para listado'!$A$155:$Z$1048576,MATCH($A534,'Hoja de Trabajo para listado'!$A$155:$A$1048576,0),MATCH((CUADRO!Q$4&amp;$E534),'Hoja de Trabajo para listado'!$A$151:$Z$151,0)),0)+IFERROR(INDEX('Hoja de Trabajo para listado'!$AB$155:$BA$1048576,MATCH($A534,'Hoja de Trabajo para listado'!$AB$155:$AB$1048576,0),MATCH((CUADRO!Q$4&amp;$E534),'Hoja de Trabajo para listado'!$AB$151:$BA$151,0)),0)+IFERROR(INDEX('Hoja de Trabajo para listado'!$BC$155:$CB$1048576,MATCH($A534,'Hoja de Trabajo para listado'!$BC$155:$BC$1048576,0),MATCH((CUADRO!Q$4&amp;$E534),'Hoja de Trabajo para listado'!$BC$151:$CB$151,0)),0)+IFERROR(INDEX('Hoja de Trabajo para listado'!$DE$153:$DG$274,MATCH($A534,'Hoja de Trabajo para listado'!$DE$153:$DE$1048576,0),MATCH((CUADRO!Q$4&amp;$E534),'Hoja de Trabajo para listado'!$DE$151:$DG$151,0)),0)+IFERROR(INDEX('Hoja de Trabajo para listado'!$CD$155:$DC$1048576,MATCH($A534,'Hoja de Trabajo para listado'!$CD$155:$CD$1048576,0),MATCH((CUADRO!Q$4&amp;$E534),'Hoja de Trabajo para listado'!$CD$151:$DC$151,0)),0)</f>
        <v>0</v>
      </c>
      <c r="R534" s="241">
        <f t="shared" ca="1" si="16"/>
        <v>0</v>
      </c>
      <c r="S534" s="247">
        <f ca="1">+R533+R534</f>
        <v>0</v>
      </c>
      <c r="T534" s="241">
        <f ca="1">+S534</f>
        <v>0</v>
      </c>
      <c r="U534" s="240">
        <f t="shared" si="17"/>
        <v>2</v>
      </c>
    </row>
    <row r="535" spans="1:21" customFormat="1" ht="15" hidden="1" customHeight="1">
      <c r="A535" s="32">
        <v>1219</v>
      </c>
      <c r="B535" s="381">
        <f>+A535</f>
        <v>1219</v>
      </c>
      <c r="C535" s="245" t="str">
        <f>+VLOOKUP(A535,bd_lista!$A$3:$C$592,3,FALSE)</f>
        <v>Gobierno Autónomo Municipal de Quime</v>
      </c>
      <c r="D535" s="383" t="str">
        <f>+C535</f>
        <v>Gobierno Autónomo Municipal de Quime</v>
      </c>
      <c r="E535" s="240" t="s">
        <v>683</v>
      </c>
      <c r="F535" s="241">
        <f ca="1">+IFERROR(INDEX('Hoja de Trabajo para listado'!$A$155:$Z$1048576,MATCH($A535,'Hoja de Trabajo para listado'!$A$155:$A$1048576,0),MATCH((CUADRO!F$4&amp;$E535),'Hoja de Trabajo para listado'!$A$151:$Z$151,0)),0)+IFERROR(INDEX('Hoja de Trabajo para listado'!$AB$155:$BA$1048576,MATCH($A535,'Hoja de Trabajo para listado'!$AB$155:$AB$1048576,0),MATCH((CUADRO!F$4&amp;$E535),'Hoja de Trabajo para listado'!$AB$151:$BA$151,0)),0)+IFERROR(INDEX('Hoja de Trabajo para listado'!$BC$155:$CB$1048576,MATCH($A535,'Hoja de Trabajo para listado'!$BC$155:$BC$1048576,0),MATCH((CUADRO!F$4&amp;$E535),'Hoja de Trabajo para listado'!$BC$151:$CB$151,0)),0)+IFERROR(INDEX('Hoja de Trabajo para listado'!$DE$153:$DG$274,MATCH($A535,'Hoja de Trabajo para listado'!$DE$153:$DE$1048576,0),MATCH((CUADRO!F$4&amp;$E535),'Hoja de Trabajo para listado'!$DE$151:$DG$151,0)),0)+IFERROR(INDEX('Hoja de Trabajo para listado'!$CD$155:$DC$1048576,MATCH($A535,'Hoja de Trabajo para listado'!$CD$155:$CD$1048576,0),MATCH((CUADRO!F$4&amp;$E535),'Hoja de Trabajo para listado'!$CD$151:$DC$151,0)),0)</f>
        <v>0</v>
      </c>
      <c r="G535" s="241">
        <f ca="1">+IFERROR(INDEX('Hoja de Trabajo para listado'!$A$155:$Z$1048576,MATCH($A535,'Hoja de Trabajo para listado'!$A$155:$A$1048576,0),MATCH((CUADRO!G$4&amp;$E535),'Hoja de Trabajo para listado'!$A$151:$Z$151,0)),0)+IFERROR(INDEX('Hoja de Trabajo para listado'!$AB$155:$BA$1048576,MATCH($A535,'Hoja de Trabajo para listado'!$AB$155:$AB$1048576,0),MATCH((CUADRO!G$4&amp;$E535),'Hoja de Trabajo para listado'!$AB$151:$BA$151,0)),0)+IFERROR(INDEX('Hoja de Trabajo para listado'!$BC$155:$CB$1048576,MATCH($A535,'Hoja de Trabajo para listado'!$BC$155:$BC$1048576,0),MATCH((CUADRO!G$4&amp;$E535),'Hoja de Trabajo para listado'!$BC$151:$CB$151,0)),0)+IFERROR(INDEX('Hoja de Trabajo para listado'!$DE$153:$DG$274,MATCH($A535,'Hoja de Trabajo para listado'!$DE$153:$DE$1048576,0),MATCH((CUADRO!G$4&amp;$E535),'Hoja de Trabajo para listado'!$DE$151:$DG$151,0)),0)+IFERROR(INDEX('Hoja de Trabajo para listado'!$CD$155:$DC$1048576,MATCH($A535,'Hoja de Trabajo para listado'!$CD$155:$CD$1048576,0),MATCH((CUADRO!G$4&amp;$E535),'Hoja de Trabajo para listado'!$CD$151:$DC$151,0)),0)</f>
        <v>0</v>
      </c>
      <c r="H535" s="241">
        <f ca="1">+IFERROR(INDEX('Hoja de Trabajo para listado'!$A$155:$Z$1048576,MATCH($A535,'Hoja de Trabajo para listado'!$A$155:$A$1048576,0),MATCH((CUADRO!H$4&amp;$E535),'Hoja de Trabajo para listado'!$A$151:$Z$151,0)),0)+IFERROR(INDEX('Hoja de Trabajo para listado'!$AB$155:$BA$1048576,MATCH($A535,'Hoja de Trabajo para listado'!$AB$155:$AB$1048576,0),MATCH((CUADRO!H$4&amp;$E535),'Hoja de Trabajo para listado'!$AB$151:$BA$151,0)),0)+IFERROR(INDEX('Hoja de Trabajo para listado'!$BC$155:$CB$1048576,MATCH($A535,'Hoja de Trabajo para listado'!$BC$155:$BC$1048576,0),MATCH((CUADRO!H$4&amp;$E535),'Hoja de Trabajo para listado'!$BC$151:$CB$151,0)),0)+IFERROR(INDEX('Hoja de Trabajo para listado'!$DE$153:$DG$274,MATCH($A535,'Hoja de Trabajo para listado'!$DE$153:$DE$1048576,0),MATCH((CUADRO!H$4&amp;$E535),'Hoja de Trabajo para listado'!$DE$151:$DG$151,0)),0)+IFERROR(INDEX('Hoja de Trabajo para listado'!$CD$155:$DC$1048576,MATCH($A535,'Hoja de Trabajo para listado'!$CD$155:$CD$1048576,0),MATCH((CUADRO!H$4&amp;$E535),'Hoja de Trabajo para listado'!$CD$151:$DC$151,0)),0)</f>
        <v>0</v>
      </c>
      <c r="I535" s="241">
        <f ca="1">+IFERROR(INDEX('Hoja de Trabajo para listado'!$A$155:$Z$1048576,MATCH($A535,'Hoja de Trabajo para listado'!$A$155:$A$1048576,0),MATCH((CUADRO!I$4&amp;$E535),'Hoja de Trabajo para listado'!$A$151:$Z$151,0)),0)+IFERROR(INDEX('Hoja de Trabajo para listado'!$AB$155:$BA$1048576,MATCH($A535,'Hoja de Trabajo para listado'!$AB$155:$AB$1048576,0),MATCH((CUADRO!I$4&amp;$E535),'Hoja de Trabajo para listado'!$AB$151:$BA$151,0)),0)+IFERROR(INDEX('Hoja de Trabajo para listado'!$BC$155:$CB$1048576,MATCH($A535,'Hoja de Trabajo para listado'!$BC$155:$BC$1048576,0),MATCH((CUADRO!I$4&amp;$E535),'Hoja de Trabajo para listado'!$BC$151:$CB$151,0)),0)+IFERROR(INDEX('Hoja de Trabajo para listado'!$DE$153:$DG$274,MATCH($A535,'Hoja de Trabajo para listado'!$DE$153:$DE$1048576,0),MATCH((CUADRO!I$4&amp;$E535),'Hoja de Trabajo para listado'!$DE$151:$DG$151,0)),0)+IFERROR(INDEX('Hoja de Trabajo para listado'!$CD$155:$DC$1048576,MATCH($A535,'Hoja de Trabajo para listado'!$CD$155:$CD$1048576,0),MATCH((CUADRO!I$4&amp;$E535),'Hoja de Trabajo para listado'!$CD$151:$DC$151,0)),0)</f>
        <v>0</v>
      </c>
      <c r="J535" s="241">
        <f ca="1">+IFERROR(INDEX('Hoja de Trabajo para listado'!$A$155:$Z$1048576,MATCH($A535,'Hoja de Trabajo para listado'!$A$155:$A$1048576,0),MATCH((CUADRO!J$4&amp;$E535),'Hoja de Trabajo para listado'!$A$151:$Z$151,0)),0)+IFERROR(INDEX('Hoja de Trabajo para listado'!$AB$155:$BA$1048576,MATCH($A535,'Hoja de Trabajo para listado'!$AB$155:$AB$1048576,0),MATCH((CUADRO!J$4&amp;$E535),'Hoja de Trabajo para listado'!$AB$151:$BA$151,0)),0)+IFERROR(INDEX('Hoja de Trabajo para listado'!$BC$155:$CB$1048576,MATCH($A535,'Hoja de Trabajo para listado'!$BC$155:$BC$1048576,0),MATCH((CUADRO!J$4&amp;$E535),'Hoja de Trabajo para listado'!$BC$151:$CB$151,0)),0)+IFERROR(INDEX('Hoja de Trabajo para listado'!$DE$153:$DG$274,MATCH($A535,'Hoja de Trabajo para listado'!$DE$153:$DE$1048576,0),MATCH((CUADRO!J$4&amp;$E535),'Hoja de Trabajo para listado'!$DE$151:$DG$151,0)),0)+IFERROR(INDEX('Hoja de Trabajo para listado'!$CD$155:$DC$1048576,MATCH($A535,'Hoja de Trabajo para listado'!$CD$155:$CD$1048576,0),MATCH((CUADRO!J$4&amp;$E535),'Hoja de Trabajo para listado'!$CD$151:$DC$151,0)),0)</f>
        <v>0</v>
      </c>
      <c r="K535" s="241">
        <f ca="1">+IFERROR(INDEX('Hoja de Trabajo para listado'!$A$155:$Z$1048576,MATCH($A535,'Hoja de Trabajo para listado'!$A$155:$A$1048576,0),MATCH((CUADRO!K$4&amp;$E535),'Hoja de Trabajo para listado'!$A$151:$Z$151,0)),0)+IFERROR(INDEX('Hoja de Trabajo para listado'!$AB$155:$BA$1048576,MATCH($A535,'Hoja de Trabajo para listado'!$AB$155:$AB$1048576,0),MATCH((CUADRO!K$4&amp;$E535),'Hoja de Trabajo para listado'!$AB$151:$BA$151,0)),0)+IFERROR(INDEX('Hoja de Trabajo para listado'!$BC$155:$CB$1048576,MATCH($A535,'Hoja de Trabajo para listado'!$BC$155:$BC$1048576,0),MATCH((CUADRO!K$4&amp;$E535),'Hoja de Trabajo para listado'!$BC$151:$CB$151,0)),0)+IFERROR(INDEX('Hoja de Trabajo para listado'!$DE$153:$DG$274,MATCH($A535,'Hoja de Trabajo para listado'!$DE$153:$DE$1048576,0),MATCH((CUADRO!K$4&amp;$E535),'Hoja de Trabajo para listado'!$DE$151:$DG$151,0)),0)+IFERROR(INDEX('Hoja de Trabajo para listado'!$CD$155:$DC$1048576,MATCH($A535,'Hoja de Trabajo para listado'!$CD$155:$CD$1048576,0),MATCH((CUADRO!K$4&amp;$E535),'Hoja de Trabajo para listado'!$CD$151:$DC$151,0)),0)</f>
        <v>0</v>
      </c>
      <c r="L535" s="241">
        <f ca="1">+IFERROR(INDEX('Hoja de Trabajo para listado'!$A$155:$Z$1048576,MATCH($A535,'Hoja de Trabajo para listado'!$A$155:$A$1048576,0),MATCH((CUADRO!L$4&amp;$E535),'Hoja de Trabajo para listado'!$A$151:$Z$151,0)),0)+IFERROR(INDEX('Hoja de Trabajo para listado'!$AB$155:$BA$1048576,MATCH($A535,'Hoja de Trabajo para listado'!$AB$155:$AB$1048576,0),MATCH((CUADRO!L$4&amp;$E535),'Hoja de Trabajo para listado'!$AB$151:$BA$151,0)),0)+IFERROR(INDEX('Hoja de Trabajo para listado'!$BC$155:$CB$1048576,MATCH($A535,'Hoja de Trabajo para listado'!$BC$155:$BC$1048576,0),MATCH((CUADRO!L$4&amp;$E535),'Hoja de Trabajo para listado'!$BC$151:$CB$151,0)),0)+IFERROR(INDEX('Hoja de Trabajo para listado'!$DE$153:$DG$274,MATCH($A535,'Hoja de Trabajo para listado'!$DE$153:$DE$1048576,0),MATCH((CUADRO!L$4&amp;$E535),'Hoja de Trabajo para listado'!$DE$151:$DG$151,0)),0)+IFERROR(INDEX('Hoja de Trabajo para listado'!$CD$155:$DC$1048576,MATCH($A535,'Hoja de Trabajo para listado'!$CD$155:$CD$1048576,0),MATCH((CUADRO!L$4&amp;$E535),'Hoja de Trabajo para listado'!$CD$151:$DC$151,0)),0)</f>
        <v>0</v>
      </c>
      <c r="M535" s="241">
        <f ca="1">+IFERROR(INDEX('Hoja de Trabajo para listado'!$A$155:$Z$1048576,MATCH($A535,'Hoja de Trabajo para listado'!$A$155:$A$1048576,0),MATCH((CUADRO!M$4&amp;$E535),'Hoja de Trabajo para listado'!$A$151:$Z$151,0)),0)+IFERROR(INDEX('Hoja de Trabajo para listado'!$AB$155:$BA$1048576,MATCH($A535,'Hoja de Trabajo para listado'!$AB$155:$AB$1048576,0),MATCH((CUADRO!M$4&amp;$E535),'Hoja de Trabajo para listado'!$AB$151:$BA$151,0)),0)+IFERROR(INDEX('Hoja de Trabajo para listado'!$BC$155:$CB$1048576,MATCH($A535,'Hoja de Trabajo para listado'!$BC$155:$BC$1048576,0),MATCH((CUADRO!M$4&amp;$E535),'Hoja de Trabajo para listado'!$BC$151:$CB$151,0)),0)+IFERROR(INDEX('Hoja de Trabajo para listado'!$DE$153:$DG$274,MATCH($A535,'Hoja de Trabajo para listado'!$DE$153:$DE$1048576,0),MATCH((CUADRO!M$4&amp;$E535),'Hoja de Trabajo para listado'!$DE$151:$DG$151,0)),0)+IFERROR(INDEX('Hoja de Trabajo para listado'!$CD$155:$DC$1048576,MATCH($A535,'Hoja de Trabajo para listado'!$CD$155:$CD$1048576,0),MATCH((CUADRO!M$4&amp;$E535),'Hoja de Trabajo para listado'!$CD$151:$DC$151,0)),0)</f>
        <v>0</v>
      </c>
      <c r="N535" s="241">
        <f ca="1">+IFERROR(INDEX('Hoja de Trabajo para listado'!$A$155:$Z$1048576,MATCH($A535,'Hoja de Trabajo para listado'!$A$155:$A$1048576,0),MATCH((CUADRO!N$4&amp;$E535),'Hoja de Trabajo para listado'!$A$151:$Z$151,0)),0)+IFERROR(INDEX('Hoja de Trabajo para listado'!$AB$155:$BA$1048576,MATCH($A535,'Hoja de Trabajo para listado'!$AB$155:$AB$1048576,0),MATCH((CUADRO!N$4&amp;$E535),'Hoja de Trabajo para listado'!$AB$151:$BA$151,0)),0)+IFERROR(INDEX('Hoja de Trabajo para listado'!$BC$155:$CB$1048576,MATCH($A535,'Hoja de Trabajo para listado'!$BC$155:$BC$1048576,0),MATCH((CUADRO!N$4&amp;$E535),'Hoja de Trabajo para listado'!$BC$151:$CB$151,0)),0)+IFERROR(INDEX('Hoja de Trabajo para listado'!$DE$153:$DG$274,MATCH($A535,'Hoja de Trabajo para listado'!$DE$153:$DE$1048576,0),MATCH((CUADRO!N$4&amp;$E535),'Hoja de Trabajo para listado'!$DE$151:$DG$151,0)),0)+IFERROR(INDEX('Hoja de Trabajo para listado'!$CD$155:$DC$1048576,MATCH($A535,'Hoja de Trabajo para listado'!$CD$155:$CD$1048576,0),MATCH((CUADRO!N$4&amp;$E535),'Hoja de Trabajo para listado'!$CD$151:$DC$151,0)),0)</f>
        <v>0</v>
      </c>
      <c r="O535" s="241">
        <f ca="1">+IFERROR(INDEX('Hoja de Trabajo para listado'!$A$155:$Z$1048576,MATCH($A535,'Hoja de Trabajo para listado'!$A$155:$A$1048576,0),MATCH((CUADRO!O$4&amp;$E535),'Hoja de Trabajo para listado'!$A$151:$Z$151,0)),0)+IFERROR(INDEX('Hoja de Trabajo para listado'!$AB$155:$BA$1048576,MATCH($A535,'Hoja de Trabajo para listado'!$AB$155:$AB$1048576,0),MATCH((CUADRO!O$4&amp;$E535),'Hoja de Trabajo para listado'!$AB$151:$BA$151,0)),0)+IFERROR(INDEX('Hoja de Trabajo para listado'!$BC$155:$CB$1048576,MATCH($A535,'Hoja de Trabajo para listado'!$BC$155:$BC$1048576,0),MATCH((CUADRO!O$4&amp;$E535),'Hoja de Trabajo para listado'!$BC$151:$CB$151,0)),0)+IFERROR(INDEX('Hoja de Trabajo para listado'!$DE$153:$DG$274,MATCH($A535,'Hoja de Trabajo para listado'!$DE$153:$DE$1048576,0),MATCH((CUADRO!O$4&amp;$E535),'Hoja de Trabajo para listado'!$DE$151:$DG$151,0)),0)+IFERROR(INDEX('Hoja de Trabajo para listado'!$CD$155:$DC$1048576,MATCH($A535,'Hoja de Trabajo para listado'!$CD$155:$CD$1048576,0),MATCH((CUADRO!O$4&amp;$E535),'Hoja de Trabajo para listado'!$CD$151:$DC$151,0)),0)</f>
        <v>0</v>
      </c>
      <c r="P535" s="241">
        <f ca="1">+IFERROR(INDEX('Hoja de Trabajo para listado'!$A$155:$Z$1048576,MATCH($A535,'Hoja de Trabajo para listado'!$A$155:$A$1048576,0),MATCH((CUADRO!P$4&amp;$E535),'Hoja de Trabajo para listado'!$A$151:$Z$151,0)),0)+IFERROR(INDEX('Hoja de Trabajo para listado'!$AB$155:$BA$1048576,MATCH($A535,'Hoja de Trabajo para listado'!$AB$155:$AB$1048576,0),MATCH((CUADRO!P$4&amp;$E535),'Hoja de Trabajo para listado'!$AB$151:$BA$151,0)),0)+IFERROR(INDEX('Hoja de Trabajo para listado'!$BC$155:$CB$1048576,MATCH($A535,'Hoja de Trabajo para listado'!$BC$155:$BC$1048576,0),MATCH((CUADRO!P$4&amp;$E535),'Hoja de Trabajo para listado'!$BC$151:$CB$151,0)),0)+IFERROR(INDEX('Hoja de Trabajo para listado'!$DE$153:$DG$274,MATCH($A535,'Hoja de Trabajo para listado'!$DE$153:$DE$1048576,0),MATCH((CUADRO!P$4&amp;$E535),'Hoja de Trabajo para listado'!$DE$151:$DG$151,0)),0)+IFERROR(INDEX('Hoja de Trabajo para listado'!$CD$155:$DC$1048576,MATCH($A535,'Hoja de Trabajo para listado'!$CD$155:$CD$1048576,0),MATCH((CUADRO!P$4&amp;$E535),'Hoja de Trabajo para listado'!$CD$151:$DC$151,0)),0)</f>
        <v>0</v>
      </c>
      <c r="Q535" s="241">
        <f ca="1">+IFERROR(INDEX('Hoja de Trabajo para listado'!$A$155:$Z$1048576,MATCH($A535,'Hoja de Trabajo para listado'!$A$155:$A$1048576,0),MATCH((CUADRO!Q$4&amp;$E535),'Hoja de Trabajo para listado'!$A$151:$Z$151,0)),0)+IFERROR(INDEX('Hoja de Trabajo para listado'!$AB$155:$BA$1048576,MATCH($A535,'Hoja de Trabajo para listado'!$AB$155:$AB$1048576,0),MATCH((CUADRO!Q$4&amp;$E535),'Hoja de Trabajo para listado'!$AB$151:$BA$151,0)),0)+IFERROR(INDEX('Hoja de Trabajo para listado'!$BC$155:$CB$1048576,MATCH($A535,'Hoja de Trabajo para listado'!$BC$155:$BC$1048576,0),MATCH((CUADRO!Q$4&amp;$E535),'Hoja de Trabajo para listado'!$BC$151:$CB$151,0)),0)+IFERROR(INDEX('Hoja de Trabajo para listado'!$DE$153:$DG$274,MATCH($A535,'Hoja de Trabajo para listado'!$DE$153:$DE$1048576,0),MATCH((CUADRO!Q$4&amp;$E535),'Hoja de Trabajo para listado'!$DE$151:$DG$151,0)),0)+IFERROR(INDEX('Hoja de Trabajo para listado'!$CD$155:$DC$1048576,MATCH($A535,'Hoja de Trabajo para listado'!$CD$155:$CD$1048576,0),MATCH((CUADRO!Q$4&amp;$E535),'Hoja de Trabajo para listado'!$CD$151:$DC$151,0)),0)</f>
        <v>0</v>
      </c>
      <c r="R535" s="241">
        <f t="shared" ca="1" si="16"/>
        <v>0</v>
      </c>
      <c r="S535" s="247"/>
      <c r="T535" s="241">
        <f ca="1">+T536</f>
        <v>0</v>
      </c>
      <c r="U535" s="240">
        <f t="shared" si="17"/>
        <v>1</v>
      </c>
    </row>
    <row r="536" spans="1:21" customFormat="1" ht="15" hidden="1" customHeight="1">
      <c r="A536" s="32">
        <v>1219</v>
      </c>
      <c r="B536" s="382"/>
      <c r="C536" s="245" t="str">
        <f>+VLOOKUP(A536,bd_lista!$A$3:$C$592,3,FALSE)</f>
        <v>Gobierno Autónomo Municipal de Quime</v>
      </c>
      <c r="D536" s="384"/>
      <c r="E536" s="242" t="s">
        <v>684</v>
      </c>
      <c r="F536" s="241">
        <f ca="1">+IFERROR(INDEX('Hoja de Trabajo para listado'!$A$155:$Z$1048576,MATCH($A536,'Hoja de Trabajo para listado'!$A$155:$A$1048576,0),MATCH((CUADRO!F$4&amp;$E536),'Hoja de Trabajo para listado'!$A$151:$Z$151,0)),0)+IFERROR(INDEX('Hoja de Trabajo para listado'!$AB$155:$BA$1048576,MATCH($A536,'Hoja de Trabajo para listado'!$AB$155:$AB$1048576,0),MATCH((CUADRO!F$4&amp;$E536),'Hoja de Trabajo para listado'!$AB$151:$BA$151,0)),0)+IFERROR(INDEX('Hoja de Trabajo para listado'!$BC$155:$CB$1048576,MATCH($A536,'Hoja de Trabajo para listado'!$BC$155:$BC$1048576,0),MATCH((CUADRO!F$4&amp;$E536),'Hoja de Trabajo para listado'!$BC$151:$CB$151,0)),0)+IFERROR(INDEX('Hoja de Trabajo para listado'!$DE$153:$DG$274,MATCH($A536,'Hoja de Trabajo para listado'!$DE$153:$DE$1048576,0),MATCH((CUADRO!F$4&amp;$E536),'Hoja de Trabajo para listado'!$DE$151:$DG$151,0)),0)+IFERROR(INDEX('Hoja de Trabajo para listado'!$CD$155:$DC$1048576,MATCH($A536,'Hoja de Trabajo para listado'!$CD$155:$CD$1048576,0),MATCH((CUADRO!F$4&amp;$E536),'Hoja de Trabajo para listado'!$CD$151:$DC$151,0)),0)</f>
        <v>0</v>
      </c>
      <c r="G536" s="241">
        <f ca="1">+IFERROR(INDEX('Hoja de Trabajo para listado'!$A$155:$Z$1048576,MATCH($A536,'Hoja de Trabajo para listado'!$A$155:$A$1048576,0),MATCH((CUADRO!G$4&amp;$E536),'Hoja de Trabajo para listado'!$A$151:$Z$151,0)),0)+IFERROR(INDEX('Hoja de Trabajo para listado'!$AB$155:$BA$1048576,MATCH($A536,'Hoja de Trabajo para listado'!$AB$155:$AB$1048576,0),MATCH((CUADRO!G$4&amp;$E536),'Hoja de Trabajo para listado'!$AB$151:$BA$151,0)),0)+IFERROR(INDEX('Hoja de Trabajo para listado'!$BC$155:$CB$1048576,MATCH($A536,'Hoja de Trabajo para listado'!$BC$155:$BC$1048576,0),MATCH((CUADRO!G$4&amp;$E536),'Hoja de Trabajo para listado'!$BC$151:$CB$151,0)),0)+IFERROR(INDEX('Hoja de Trabajo para listado'!$DE$153:$DG$274,MATCH($A536,'Hoja de Trabajo para listado'!$DE$153:$DE$1048576,0),MATCH((CUADRO!G$4&amp;$E536),'Hoja de Trabajo para listado'!$DE$151:$DG$151,0)),0)+IFERROR(INDEX('Hoja de Trabajo para listado'!$CD$155:$DC$1048576,MATCH($A536,'Hoja de Trabajo para listado'!$CD$155:$CD$1048576,0),MATCH((CUADRO!G$4&amp;$E536),'Hoja de Trabajo para listado'!$CD$151:$DC$151,0)),0)</f>
        <v>0</v>
      </c>
      <c r="H536" s="241">
        <f ca="1">+IFERROR(INDEX('Hoja de Trabajo para listado'!$A$155:$Z$1048576,MATCH($A536,'Hoja de Trabajo para listado'!$A$155:$A$1048576,0),MATCH((CUADRO!H$4&amp;$E536),'Hoja de Trabajo para listado'!$A$151:$Z$151,0)),0)+IFERROR(INDEX('Hoja de Trabajo para listado'!$AB$155:$BA$1048576,MATCH($A536,'Hoja de Trabajo para listado'!$AB$155:$AB$1048576,0),MATCH((CUADRO!H$4&amp;$E536),'Hoja de Trabajo para listado'!$AB$151:$BA$151,0)),0)+IFERROR(INDEX('Hoja de Trabajo para listado'!$BC$155:$CB$1048576,MATCH($A536,'Hoja de Trabajo para listado'!$BC$155:$BC$1048576,0),MATCH((CUADRO!H$4&amp;$E536),'Hoja de Trabajo para listado'!$BC$151:$CB$151,0)),0)+IFERROR(INDEX('Hoja de Trabajo para listado'!$DE$153:$DG$274,MATCH($A536,'Hoja de Trabajo para listado'!$DE$153:$DE$1048576,0),MATCH((CUADRO!H$4&amp;$E536),'Hoja de Trabajo para listado'!$DE$151:$DG$151,0)),0)+IFERROR(INDEX('Hoja de Trabajo para listado'!$CD$155:$DC$1048576,MATCH($A536,'Hoja de Trabajo para listado'!$CD$155:$CD$1048576,0),MATCH((CUADRO!H$4&amp;$E536),'Hoja de Trabajo para listado'!$CD$151:$DC$151,0)),0)</f>
        <v>0</v>
      </c>
      <c r="I536" s="241">
        <f ca="1">+IFERROR(INDEX('Hoja de Trabajo para listado'!$A$155:$Z$1048576,MATCH($A536,'Hoja de Trabajo para listado'!$A$155:$A$1048576,0),MATCH((CUADRO!I$4&amp;$E536),'Hoja de Trabajo para listado'!$A$151:$Z$151,0)),0)+IFERROR(INDEX('Hoja de Trabajo para listado'!$AB$155:$BA$1048576,MATCH($A536,'Hoja de Trabajo para listado'!$AB$155:$AB$1048576,0),MATCH((CUADRO!I$4&amp;$E536),'Hoja de Trabajo para listado'!$AB$151:$BA$151,0)),0)+IFERROR(INDEX('Hoja de Trabajo para listado'!$BC$155:$CB$1048576,MATCH($A536,'Hoja de Trabajo para listado'!$BC$155:$BC$1048576,0),MATCH((CUADRO!I$4&amp;$E536),'Hoja de Trabajo para listado'!$BC$151:$CB$151,0)),0)+IFERROR(INDEX('Hoja de Trabajo para listado'!$DE$153:$DG$274,MATCH($A536,'Hoja de Trabajo para listado'!$DE$153:$DE$1048576,0),MATCH((CUADRO!I$4&amp;$E536),'Hoja de Trabajo para listado'!$DE$151:$DG$151,0)),0)+IFERROR(INDEX('Hoja de Trabajo para listado'!$CD$155:$DC$1048576,MATCH($A536,'Hoja de Trabajo para listado'!$CD$155:$CD$1048576,0),MATCH((CUADRO!I$4&amp;$E536),'Hoja de Trabajo para listado'!$CD$151:$DC$151,0)),0)</f>
        <v>0</v>
      </c>
      <c r="J536" s="241">
        <f ca="1">+IFERROR(INDEX('Hoja de Trabajo para listado'!$A$155:$Z$1048576,MATCH($A536,'Hoja de Trabajo para listado'!$A$155:$A$1048576,0),MATCH((CUADRO!J$4&amp;$E536),'Hoja de Trabajo para listado'!$A$151:$Z$151,0)),0)+IFERROR(INDEX('Hoja de Trabajo para listado'!$AB$155:$BA$1048576,MATCH($A536,'Hoja de Trabajo para listado'!$AB$155:$AB$1048576,0),MATCH((CUADRO!J$4&amp;$E536),'Hoja de Trabajo para listado'!$AB$151:$BA$151,0)),0)+IFERROR(INDEX('Hoja de Trabajo para listado'!$BC$155:$CB$1048576,MATCH($A536,'Hoja de Trabajo para listado'!$BC$155:$BC$1048576,0),MATCH((CUADRO!J$4&amp;$E536),'Hoja de Trabajo para listado'!$BC$151:$CB$151,0)),0)+IFERROR(INDEX('Hoja de Trabajo para listado'!$DE$153:$DG$274,MATCH($A536,'Hoja de Trabajo para listado'!$DE$153:$DE$1048576,0),MATCH((CUADRO!J$4&amp;$E536),'Hoja de Trabajo para listado'!$DE$151:$DG$151,0)),0)+IFERROR(INDEX('Hoja de Trabajo para listado'!$CD$155:$DC$1048576,MATCH($A536,'Hoja de Trabajo para listado'!$CD$155:$CD$1048576,0),MATCH((CUADRO!J$4&amp;$E536),'Hoja de Trabajo para listado'!$CD$151:$DC$151,0)),0)</f>
        <v>0</v>
      </c>
      <c r="K536" s="241">
        <f ca="1">+IFERROR(INDEX('Hoja de Trabajo para listado'!$A$155:$Z$1048576,MATCH($A536,'Hoja de Trabajo para listado'!$A$155:$A$1048576,0),MATCH((CUADRO!K$4&amp;$E536),'Hoja de Trabajo para listado'!$A$151:$Z$151,0)),0)+IFERROR(INDEX('Hoja de Trabajo para listado'!$AB$155:$BA$1048576,MATCH($A536,'Hoja de Trabajo para listado'!$AB$155:$AB$1048576,0),MATCH((CUADRO!K$4&amp;$E536),'Hoja de Trabajo para listado'!$AB$151:$BA$151,0)),0)+IFERROR(INDEX('Hoja de Trabajo para listado'!$BC$155:$CB$1048576,MATCH($A536,'Hoja de Trabajo para listado'!$BC$155:$BC$1048576,0),MATCH((CUADRO!K$4&amp;$E536),'Hoja de Trabajo para listado'!$BC$151:$CB$151,0)),0)+IFERROR(INDEX('Hoja de Trabajo para listado'!$DE$153:$DG$274,MATCH($A536,'Hoja de Trabajo para listado'!$DE$153:$DE$1048576,0),MATCH((CUADRO!K$4&amp;$E536),'Hoja de Trabajo para listado'!$DE$151:$DG$151,0)),0)+IFERROR(INDEX('Hoja de Trabajo para listado'!$CD$155:$DC$1048576,MATCH($A536,'Hoja de Trabajo para listado'!$CD$155:$CD$1048576,0),MATCH((CUADRO!K$4&amp;$E536),'Hoja de Trabajo para listado'!$CD$151:$DC$151,0)),0)</f>
        <v>0</v>
      </c>
      <c r="L536" s="241">
        <f ca="1">+IFERROR(INDEX('Hoja de Trabajo para listado'!$A$155:$Z$1048576,MATCH($A536,'Hoja de Trabajo para listado'!$A$155:$A$1048576,0),MATCH((CUADRO!L$4&amp;$E536),'Hoja de Trabajo para listado'!$A$151:$Z$151,0)),0)+IFERROR(INDEX('Hoja de Trabajo para listado'!$AB$155:$BA$1048576,MATCH($A536,'Hoja de Trabajo para listado'!$AB$155:$AB$1048576,0),MATCH((CUADRO!L$4&amp;$E536),'Hoja de Trabajo para listado'!$AB$151:$BA$151,0)),0)+IFERROR(INDEX('Hoja de Trabajo para listado'!$BC$155:$CB$1048576,MATCH($A536,'Hoja de Trabajo para listado'!$BC$155:$BC$1048576,0),MATCH((CUADRO!L$4&amp;$E536),'Hoja de Trabajo para listado'!$BC$151:$CB$151,0)),0)+IFERROR(INDEX('Hoja de Trabajo para listado'!$DE$153:$DG$274,MATCH($A536,'Hoja de Trabajo para listado'!$DE$153:$DE$1048576,0),MATCH((CUADRO!L$4&amp;$E536),'Hoja de Trabajo para listado'!$DE$151:$DG$151,0)),0)+IFERROR(INDEX('Hoja de Trabajo para listado'!$CD$155:$DC$1048576,MATCH($A536,'Hoja de Trabajo para listado'!$CD$155:$CD$1048576,0),MATCH((CUADRO!L$4&amp;$E536),'Hoja de Trabajo para listado'!$CD$151:$DC$151,0)),0)</f>
        <v>0</v>
      </c>
      <c r="M536" s="241">
        <f ca="1">+IFERROR(INDEX('Hoja de Trabajo para listado'!$A$155:$Z$1048576,MATCH($A536,'Hoja de Trabajo para listado'!$A$155:$A$1048576,0),MATCH((CUADRO!M$4&amp;$E536),'Hoja de Trabajo para listado'!$A$151:$Z$151,0)),0)+IFERROR(INDEX('Hoja de Trabajo para listado'!$AB$155:$BA$1048576,MATCH($A536,'Hoja de Trabajo para listado'!$AB$155:$AB$1048576,0),MATCH((CUADRO!M$4&amp;$E536),'Hoja de Trabajo para listado'!$AB$151:$BA$151,0)),0)+IFERROR(INDEX('Hoja de Trabajo para listado'!$BC$155:$CB$1048576,MATCH($A536,'Hoja de Trabajo para listado'!$BC$155:$BC$1048576,0),MATCH((CUADRO!M$4&amp;$E536),'Hoja de Trabajo para listado'!$BC$151:$CB$151,0)),0)+IFERROR(INDEX('Hoja de Trabajo para listado'!$DE$153:$DG$274,MATCH($A536,'Hoja de Trabajo para listado'!$DE$153:$DE$1048576,0),MATCH((CUADRO!M$4&amp;$E536),'Hoja de Trabajo para listado'!$DE$151:$DG$151,0)),0)+IFERROR(INDEX('Hoja de Trabajo para listado'!$CD$155:$DC$1048576,MATCH($A536,'Hoja de Trabajo para listado'!$CD$155:$CD$1048576,0),MATCH((CUADRO!M$4&amp;$E536),'Hoja de Trabajo para listado'!$CD$151:$DC$151,0)),0)</f>
        <v>0</v>
      </c>
      <c r="N536" s="241">
        <f ca="1">+IFERROR(INDEX('Hoja de Trabajo para listado'!$A$155:$Z$1048576,MATCH($A536,'Hoja de Trabajo para listado'!$A$155:$A$1048576,0),MATCH((CUADRO!N$4&amp;$E536),'Hoja de Trabajo para listado'!$A$151:$Z$151,0)),0)+IFERROR(INDEX('Hoja de Trabajo para listado'!$AB$155:$BA$1048576,MATCH($A536,'Hoja de Trabajo para listado'!$AB$155:$AB$1048576,0),MATCH((CUADRO!N$4&amp;$E536),'Hoja de Trabajo para listado'!$AB$151:$BA$151,0)),0)+IFERROR(INDEX('Hoja de Trabajo para listado'!$BC$155:$CB$1048576,MATCH($A536,'Hoja de Trabajo para listado'!$BC$155:$BC$1048576,0),MATCH((CUADRO!N$4&amp;$E536),'Hoja de Trabajo para listado'!$BC$151:$CB$151,0)),0)+IFERROR(INDEX('Hoja de Trabajo para listado'!$DE$153:$DG$274,MATCH($A536,'Hoja de Trabajo para listado'!$DE$153:$DE$1048576,0),MATCH((CUADRO!N$4&amp;$E536),'Hoja de Trabajo para listado'!$DE$151:$DG$151,0)),0)+IFERROR(INDEX('Hoja de Trabajo para listado'!$CD$155:$DC$1048576,MATCH($A536,'Hoja de Trabajo para listado'!$CD$155:$CD$1048576,0),MATCH((CUADRO!N$4&amp;$E536),'Hoja de Trabajo para listado'!$CD$151:$DC$151,0)),0)</f>
        <v>0</v>
      </c>
      <c r="O536" s="241">
        <f ca="1">+IFERROR(INDEX('Hoja de Trabajo para listado'!$A$155:$Z$1048576,MATCH($A536,'Hoja de Trabajo para listado'!$A$155:$A$1048576,0),MATCH((CUADRO!O$4&amp;$E536),'Hoja de Trabajo para listado'!$A$151:$Z$151,0)),0)+IFERROR(INDEX('Hoja de Trabajo para listado'!$AB$155:$BA$1048576,MATCH($A536,'Hoja de Trabajo para listado'!$AB$155:$AB$1048576,0),MATCH((CUADRO!O$4&amp;$E536),'Hoja de Trabajo para listado'!$AB$151:$BA$151,0)),0)+IFERROR(INDEX('Hoja de Trabajo para listado'!$BC$155:$CB$1048576,MATCH($A536,'Hoja de Trabajo para listado'!$BC$155:$BC$1048576,0),MATCH((CUADRO!O$4&amp;$E536),'Hoja de Trabajo para listado'!$BC$151:$CB$151,0)),0)+IFERROR(INDEX('Hoja de Trabajo para listado'!$DE$153:$DG$274,MATCH($A536,'Hoja de Trabajo para listado'!$DE$153:$DE$1048576,0),MATCH((CUADRO!O$4&amp;$E536),'Hoja de Trabajo para listado'!$DE$151:$DG$151,0)),0)+IFERROR(INDEX('Hoja de Trabajo para listado'!$CD$155:$DC$1048576,MATCH($A536,'Hoja de Trabajo para listado'!$CD$155:$CD$1048576,0),MATCH((CUADRO!O$4&amp;$E536),'Hoja de Trabajo para listado'!$CD$151:$DC$151,0)),0)</f>
        <v>0</v>
      </c>
      <c r="P536" s="241">
        <f ca="1">+IFERROR(INDEX('Hoja de Trabajo para listado'!$A$155:$Z$1048576,MATCH($A536,'Hoja de Trabajo para listado'!$A$155:$A$1048576,0),MATCH((CUADRO!P$4&amp;$E536),'Hoja de Trabajo para listado'!$A$151:$Z$151,0)),0)+IFERROR(INDEX('Hoja de Trabajo para listado'!$AB$155:$BA$1048576,MATCH($A536,'Hoja de Trabajo para listado'!$AB$155:$AB$1048576,0),MATCH((CUADRO!P$4&amp;$E536),'Hoja de Trabajo para listado'!$AB$151:$BA$151,0)),0)+IFERROR(INDEX('Hoja de Trabajo para listado'!$BC$155:$CB$1048576,MATCH($A536,'Hoja de Trabajo para listado'!$BC$155:$BC$1048576,0),MATCH((CUADRO!P$4&amp;$E536),'Hoja de Trabajo para listado'!$BC$151:$CB$151,0)),0)+IFERROR(INDEX('Hoja de Trabajo para listado'!$DE$153:$DG$274,MATCH($A536,'Hoja de Trabajo para listado'!$DE$153:$DE$1048576,0),MATCH((CUADRO!P$4&amp;$E536),'Hoja de Trabajo para listado'!$DE$151:$DG$151,0)),0)+IFERROR(INDEX('Hoja de Trabajo para listado'!$CD$155:$DC$1048576,MATCH($A536,'Hoja de Trabajo para listado'!$CD$155:$CD$1048576,0),MATCH((CUADRO!P$4&amp;$E536),'Hoja de Trabajo para listado'!$CD$151:$DC$151,0)),0)</f>
        <v>0</v>
      </c>
      <c r="Q536" s="241">
        <f ca="1">+IFERROR(INDEX('Hoja de Trabajo para listado'!$A$155:$Z$1048576,MATCH($A536,'Hoja de Trabajo para listado'!$A$155:$A$1048576,0),MATCH((CUADRO!Q$4&amp;$E536),'Hoja de Trabajo para listado'!$A$151:$Z$151,0)),0)+IFERROR(INDEX('Hoja de Trabajo para listado'!$AB$155:$BA$1048576,MATCH($A536,'Hoja de Trabajo para listado'!$AB$155:$AB$1048576,0),MATCH((CUADRO!Q$4&amp;$E536),'Hoja de Trabajo para listado'!$AB$151:$BA$151,0)),0)+IFERROR(INDEX('Hoja de Trabajo para listado'!$BC$155:$CB$1048576,MATCH($A536,'Hoja de Trabajo para listado'!$BC$155:$BC$1048576,0),MATCH((CUADRO!Q$4&amp;$E536),'Hoja de Trabajo para listado'!$BC$151:$CB$151,0)),0)+IFERROR(INDEX('Hoja de Trabajo para listado'!$DE$153:$DG$274,MATCH($A536,'Hoja de Trabajo para listado'!$DE$153:$DE$1048576,0),MATCH((CUADRO!Q$4&amp;$E536),'Hoja de Trabajo para listado'!$DE$151:$DG$151,0)),0)+IFERROR(INDEX('Hoja de Trabajo para listado'!$CD$155:$DC$1048576,MATCH($A536,'Hoja de Trabajo para listado'!$CD$155:$CD$1048576,0),MATCH((CUADRO!Q$4&amp;$E536),'Hoja de Trabajo para listado'!$CD$151:$DC$151,0)),0)</f>
        <v>0</v>
      </c>
      <c r="R536" s="241">
        <f t="shared" ca="1" si="16"/>
        <v>0</v>
      </c>
      <c r="S536" s="247">
        <f ca="1">+R535+R536</f>
        <v>0</v>
      </c>
      <c r="T536" s="241">
        <f ca="1">+S536</f>
        <v>0</v>
      </c>
      <c r="U536" s="240">
        <f t="shared" si="17"/>
        <v>2</v>
      </c>
    </row>
    <row r="537" spans="1:21" customFormat="1" ht="15" hidden="1" customHeight="1">
      <c r="A537" s="32">
        <v>1220</v>
      </c>
      <c r="B537" s="381">
        <f>+A537</f>
        <v>1220</v>
      </c>
      <c r="C537" s="245" t="str">
        <f>+VLOOKUP(A537,bd_lista!$A$3:$C$592,3,FALSE)</f>
        <v>Gobierno Autónomo Municipal de Cajuata</v>
      </c>
      <c r="D537" s="383" t="str">
        <f>+C537</f>
        <v>Gobierno Autónomo Municipal de Cajuata</v>
      </c>
      <c r="E537" s="240" t="s">
        <v>683</v>
      </c>
      <c r="F537" s="241">
        <f ca="1">+IFERROR(INDEX('Hoja de Trabajo para listado'!$A$155:$Z$1048576,MATCH($A537,'Hoja de Trabajo para listado'!$A$155:$A$1048576,0),MATCH((CUADRO!F$4&amp;$E537),'Hoja de Trabajo para listado'!$A$151:$Z$151,0)),0)+IFERROR(INDEX('Hoja de Trabajo para listado'!$AB$155:$BA$1048576,MATCH($A537,'Hoja de Trabajo para listado'!$AB$155:$AB$1048576,0),MATCH((CUADRO!F$4&amp;$E537),'Hoja de Trabajo para listado'!$AB$151:$BA$151,0)),0)+IFERROR(INDEX('Hoja de Trabajo para listado'!$BC$155:$CB$1048576,MATCH($A537,'Hoja de Trabajo para listado'!$BC$155:$BC$1048576,0),MATCH((CUADRO!F$4&amp;$E537),'Hoja de Trabajo para listado'!$BC$151:$CB$151,0)),0)+IFERROR(INDEX('Hoja de Trabajo para listado'!$DE$153:$DG$274,MATCH($A537,'Hoja de Trabajo para listado'!$DE$153:$DE$1048576,0),MATCH((CUADRO!F$4&amp;$E537),'Hoja de Trabajo para listado'!$DE$151:$DG$151,0)),0)+IFERROR(INDEX('Hoja de Trabajo para listado'!$CD$155:$DC$1048576,MATCH($A537,'Hoja de Trabajo para listado'!$CD$155:$CD$1048576,0),MATCH((CUADRO!F$4&amp;$E537),'Hoja de Trabajo para listado'!$CD$151:$DC$151,0)),0)</f>
        <v>0</v>
      </c>
      <c r="G537" s="241">
        <f ca="1">+IFERROR(INDEX('Hoja de Trabajo para listado'!$A$155:$Z$1048576,MATCH($A537,'Hoja de Trabajo para listado'!$A$155:$A$1048576,0),MATCH((CUADRO!G$4&amp;$E537),'Hoja de Trabajo para listado'!$A$151:$Z$151,0)),0)+IFERROR(INDEX('Hoja de Trabajo para listado'!$AB$155:$BA$1048576,MATCH($A537,'Hoja de Trabajo para listado'!$AB$155:$AB$1048576,0),MATCH((CUADRO!G$4&amp;$E537),'Hoja de Trabajo para listado'!$AB$151:$BA$151,0)),0)+IFERROR(INDEX('Hoja de Trabajo para listado'!$BC$155:$CB$1048576,MATCH($A537,'Hoja de Trabajo para listado'!$BC$155:$BC$1048576,0),MATCH((CUADRO!G$4&amp;$E537),'Hoja de Trabajo para listado'!$BC$151:$CB$151,0)),0)+IFERROR(INDEX('Hoja de Trabajo para listado'!$DE$153:$DG$274,MATCH($A537,'Hoja de Trabajo para listado'!$DE$153:$DE$1048576,0),MATCH((CUADRO!G$4&amp;$E537),'Hoja de Trabajo para listado'!$DE$151:$DG$151,0)),0)+IFERROR(INDEX('Hoja de Trabajo para listado'!$CD$155:$DC$1048576,MATCH($A537,'Hoja de Trabajo para listado'!$CD$155:$CD$1048576,0),MATCH((CUADRO!G$4&amp;$E537),'Hoja de Trabajo para listado'!$CD$151:$DC$151,0)),0)</f>
        <v>0</v>
      </c>
      <c r="H537" s="241">
        <f ca="1">+IFERROR(INDEX('Hoja de Trabajo para listado'!$A$155:$Z$1048576,MATCH($A537,'Hoja de Trabajo para listado'!$A$155:$A$1048576,0),MATCH((CUADRO!H$4&amp;$E537),'Hoja de Trabajo para listado'!$A$151:$Z$151,0)),0)+IFERROR(INDEX('Hoja de Trabajo para listado'!$AB$155:$BA$1048576,MATCH($A537,'Hoja de Trabajo para listado'!$AB$155:$AB$1048576,0),MATCH((CUADRO!H$4&amp;$E537),'Hoja de Trabajo para listado'!$AB$151:$BA$151,0)),0)+IFERROR(INDEX('Hoja de Trabajo para listado'!$BC$155:$CB$1048576,MATCH($A537,'Hoja de Trabajo para listado'!$BC$155:$BC$1048576,0),MATCH((CUADRO!H$4&amp;$E537),'Hoja de Trabajo para listado'!$BC$151:$CB$151,0)),0)+IFERROR(INDEX('Hoja de Trabajo para listado'!$DE$153:$DG$274,MATCH($A537,'Hoja de Trabajo para listado'!$DE$153:$DE$1048576,0),MATCH((CUADRO!H$4&amp;$E537),'Hoja de Trabajo para listado'!$DE$151:$DG$151,0)),0)+IFERROR(INDEX('Hoja de Trabajo para listado'!$CD$155:$DC$1048576,MATCH($A537,'Hoja de Trabajo para listado'!$CD$155:$CD$1048576,0),MATCH((CUADRO!H$4&amp;$E537),'Hoja de Trabajo para listado'!$CD$151:$DC$151,0)),0)</f>
        <v>0</v>
      </c>
      <c r="I537" s="241">
        <f ca="1">+IFERROR(INDEX('Hoja de Trabajo para listado'!$A$155:$Z$1048576,MATCH($A537,'Hoja de Trabajo para listado'!$A$155:$A$1048576,0),MATCH((CUADRO!I$4&amp;$E537),'Hoja de Trabajo para listado'!$A$151:$Z$151,0)),0)+IFERROR(INDEX('Hoja de Trabajo para listado'!$AB$155:$BA$1048576,MATCH($A537,'Hoja de Trabajo para listado'!$AB$155:$AB$1048576,0),MATCH((CUADRO!I$4&amp;$E537),'Hoja de Trabajo para listado'!$AB$151:$BA$151,0)),0)+IFERROR(INDEX('Hoja de Trabajo para listado'!$BC$155:$CB$1048576,MATCH($A537,'Hoja de Trabajo para listado'!$BC$155:$BC$1048576,0),MATCH((CUADRO!I$4&amp;$E537),'Hoja de Trabajo para listado'!$BC$151:$CB$151,0)),0)+IFERROR(INDEX('Hoja de Trabajo para listado'!$DE$153:$DG$274,MATCH($A537,'Hoja de Trabajo para listado'!$DE$153:$DE$1048576,0),MATCH((CUADRO!I$4&amp;$E537),'Hoja de Trabajo para listado'!$DE$151:$DG$151,0)),0)+IFERROR(INDEX('Hoja de Trabajo para listado'!$CD$155:$DC$1048576,MATCH($A537,'Hoja de Trabajo para listado'!$CD$155:$CD$1048576,0),MATCH((CUADRO!I$4&amp;$E537),'Hoja de Trabajo para listado'!$CD$151:$DC$151,0)),0)</f>
        <v>0</v>
      </c>
      <c r="J537" s="241">
        <f ca="1">+IFERROR(INDEX('Hoja de Trabajo para listado'!$A$155:$Z$1048576,MATCH($A537,'Hoja de Trabajo para listado'!$A$155:$A$1048576,0),MATCH((CUADRO!J$4&amp;$E537),'Hoja de Trabajo para listado'!$A$151:$Z$151,0)),0)+IFERROR(INDEX('Hoja de Trabajo para listado'!$AB$155:$BA$1048576,MATCH($A537,'Hoja de Trabajo para listado'!$AB$155:$AB$1048576,0),MATCH((CUADRO!J$4&amp;$E537),'Hoja de Trabajo para listado'!$AB$151:$BA$151,0)),0)+IFERROR(INDEX('Hoja de Trabajo para listado'!$BC$155:$CB$1048576,MATCH($A537,'Hoja de Trabajo para listado'!$BC$155:$BC$1048576,0),MATCH((CUADRO!J$4&amp;$E537),'Hoja de Trabajo para listado'!$BC$151:$CB$151,0)),0)+IFERROR(INDEX('Hoja de Trabajo para listado'!$DE$153:$DG$274,MATCH($A537,'Hoja de Trabajo para listado'!$DE$153:$DE$1048576,0),MATCH((CUADRO!J$4&amp;$E537),'Hoja de Trabajo para listado'!$DE$151:$DG$151,0)),0)+IFERROR(INDEX('Hoja de Trabajo para listado'!$CD$155:$DC$1048576,MATCH($A537,'Hoja de Trabajo para listado'!$CD$155:$CD$1048576,0),MATCH((CUADRO!J$4&amp;$E537),'Hoja de Trabajo para listado'!$CD$151:$DC$151,0)),0)</f>
        <v>0</v>
      </c>
      <c r="K537" s="241">
        <f ca="1">+IFERROR(INDEX('Hoja de Trabajo para listado'!$A$155:$Z$1048576,MATCH($A537,'Hoja de Trabajo para listado'!$A$155:$A$1048576,0),MATCH((CUADRO!K$4&amp;$E537),'Hoja de Trabajo para listado'!$A$151:$Z$151,0)),0)+IFERROR(INDEX('Hoja de Trabajo para listado'!$AB$155:$BA$1048576,MATCH($A537,'Hoja de Trabajo para listado'!$AB$155:$AB$1048576,0),MATCH((CUADRO!K$4&amp;$E537),'Hoja de Trabajo para listado'!$AB$151:$BA$151,0)),0)+IFERROR(INDEX('Hoja de Trabajo para listado'!$BC$155:$CB$1048576,MATCH($A537,'Hoja de Trabajo para listado'!$BC$155:$BC$1048576,0),MATCH((CUADRO!K$4&amp;$E537),'Hoja de Trabajo para listado'!$BC$151:$CB$151,0)),0)+IFERROR(INDEX('Hoja de Trabajo para listado'!$DE$153:$DG$274,MATCH($A537,'Hoja de Trabajo para listado'!$DE$153:$DE$1048576,0),MATCH((CUADRO!K$4&amp;$E537),'Hoja de Trabajo para listado'!$DE$151:$DG$151,0)),0)+IFERROR(INDEX('Hoja de Trabajo para listado'!$CD$155:$DC$1048576,MATCH($A537,'Hoja de Trabajo para listado'!$CD$155:$CD$1048576,0),MATCH((CUADRO!K$4&amp;$E537),'Hoja de Trabajo para listado'!$CD$151:$DC$151,0)),0)</f>
        <v>0</v>
      </c>
      <c r="L537" s="241">
        <f ca="1">+IFERROR(INDEX('Hoja de Trabajo para listado'!$A$155:$Z$1048576,MATCH($A537,'Hoja de Trabajo para listado'!$A$155:$A$1048576,0),MATCH((CUADRO!L$4&amp;$E537),'Hoja de Trabajo para listado'!$A$151:$Z$151,0)),0)+IFERROR(INDEX('Hoja de Trabajo para listado'!$AB$155:$BA$1048576,MATCH($A537,'Hoja de Trabajo para listado'!$AB$155:$AB$1048576,0),MATCH((CUADRO!L$4&amp;$E537),'Hoja de Trabajo para listado'!$AB$151:$BA$151,0)),0)+IFERROR(INDEX('Hoja de Trabajo para listado'!$BC$155:$CB$1048576,MATCH($A537,'Hoja de Trabajo para listado'!$BC$155:$BC$1048576,0),MATCH((CUADRO!L$4&amp;$E537),'Hoja de Trabajo para listado'!$BC$151:$CB$151,0)),0)+IFERROR(INDEX('Hoja de Trabajo para listado'!$DE$153:$DG$274,MATCH($A537,'Hoja de Trabajo para listado'!$DE$153:$DE$1048576,0),MATCH((CUADRO!L$4&amp;$E537),'Hoja de Trabajo para listado'!$DE$151:$DG$151,0)),0)+IFERROR(INDEX('Hoja de Trabajo para listado'!$CD$155:$DC$1048576,MATCH($A537,'Hoja de Trabajo para listado'!$CD$155:$CD$1048576,0),MATCH((CUADRO!L$4&amp;$E537),'Hoja de Trabajo para listado'!$CD$151:$DC$151,0)),0)</f>
        <v>0</v>
      </c>
      <c r="M537" s="241">
        <f ca="1">+IFERROR(INDEX('Hoja de Trabajo para listado'!$A$155:$Z$1048576,MATCH($A537,'Hoja de Trabajo para listado'!$A$155:$A$1048576,0),MATCH((CUADRO!M$4&amp;$E537),'Hoja de Trabajo para listado'!$A$151:$Z$151,0)),0)+IFERROR(INDEX('Hoja de Trabajo para listado'!$AB$155:$BA$1048576,MATCH($A537,'Hoja de Trabajo para listado'!$AB$155:$AB$1048576,0),MATCH((CUADRO!M$4&amp;$E537),'Hoja de Trabajo para listado'!$AB$151:$BA$151,0)),0)+IFERROR(INDEX('Hoja de Trabajo para listado'!$BC$155:$CB$1048576,MATCH($A537,'Hoja de Trabajo para listado'!$BC$155:$BC$1048576,0),MATCH((CUADRO!M$4&amp;$E537),'Hoja de Trabajo para listado'!$BC$151:$CB$151,0)),0)+IFERROR(INDEX('Hoja de Trabajo para listado'!$DE$153:$DG$274,MATCH($A537,'Hoja de Trabajo para listado'!$DE$153:$DE$1048576,0),MATCH((CUADRO!M$4&amp;$E537),'Hoja de Trabajo para listado'!$DE$151:$DG$151,0)),0)+IFERROR(INDEX('Hoja de Trabajo para listado'!$CD$155:$DC$1048576,MATCH($A537,'Hoja de Trabajo para listado'!$CD$155:$CD$1048576,0),MATCH((CUADRO!M$4&amp;$E537),'Hoja de Trabajo para listado'!$CD$151:$DC$151,0)),0)</f>
        <v>0</v>
      </c>
      <c r="N537" s="241">
        <f ca="1">+IFERROR(INDEX('Hoja de Trabajo para listado'!$A$155:$Z$1048576,MATCH($A537,'Hoja de Trabajo para listado'!$A$155:$A$1048576,0),MATCH((CUADRO!N$4&amp;$E537),'Hoja de Trabajo para listado'!$A$151:$Z$151,0)),0)+IFERROR(INDEX('Hoja de Trabajo para listado'!$AB$155:$BA$1048576,MATCH($A537,'Hoja de Trabajo para listado'!$AB$155:$AB$1048576,0),MATCH((CUADRO!N$4&amp;$E537),'Hoja de Trabajo para listado'!$AB$151:$BA$151,0)),0)+IFERROR(INDEX('Hoja de Trabajo para listado'!$BC$155:$CB$1048576,MATCH($A537,'Hoja de Trabajo para listado'!$BC$155:$BC$1048576,0),MATCH((CUADRO!N$4&amp;$E537),'Hoja de Trabajo para listado'!$BC$151:$CB$151,0)),0)+IFERROR(INDEX('Hoja de Trabajo para listado'!$DE$153:$DG$274,MATCH($A537,'Hoja de Trabajo para listado'!$DE$153:$DE$1048576,0),MATCH((CUADRO!N$4&amp;$E537),'Hoja de Trabajo para listado'!$DE$151:$DG$151,0)),0)+IFERROR(INDEX('Hoja de Trabajo para listado'!$CD$155:$DC$1048576,MATCH($A537,'Hoja de Trabajo para listado'!$CD$155:$CD$1048576,0),MATCH((CUADRO!N$4&amp;$E537),'Hoja de Trabajo para listado'!$CD$151:$DC$151,0)),0)</f>
        <v>0</v>
      </c>
      <c r="O537" s="241">
        <f ca="1">+IFERROR(INDEX('Hoja de Trabajo para listado'!$A$155:$Z$1048576,MATCH($A537,'Hoja de Trabajo para listado'!$A$155:$A$1048576,0),MATCH((CUADRO!O$4&amp;$E537),'Hoja de Trabajo para listado'!$A$151:$Z$151,0)),0)+IFERROR(INDEX('Hoja de Trabajo para listado'!$AB$155:$BA$1048576,MATCH($A537,'Hoja de Trabajo para listado'!$AB$155:$AB$1048576,0),MATCH((CUADRO!O$4&amp;$E537),'Hoja de Trabajo para listado'!$AB$151:$BA$151,0)),0)+IFERROR(INDEX('Hoja de Trabajo para listado'!$BC$155:$CB$1048576,MATCH($A537,'Hoja de Trabajo para listado'!$BC$155:$BC$1048576,0),MATCH((CUADRO!O$4&amp;$E537),'Hoja de Trabajo para listado'!$BC$151:$CB$151,0)),0)+IFERROR(INDEX('Hoja de Trabajo para listado'!$DE$153:$DG$274,MATCH($A537,'Hoja de Trabajo para listado'!$DE$153:$DE$1048576,0),MATCH((CUADRO!O$4&amp;$E537),'Hoja de Trabajo para listado'!$DE$151:$DG$151,0)),0)+IFERROR(INDEX('Hoja de Trabajo para listado'!$CD$155:$DC$1048576,MATCH($A537,'Hoja de Trabajo para listado'!$CD$155:$CD$1048576,0),MATCH((CUADRO!O$4&amp;$E537),'Hoja de Trabajo para listado'!$CD$151:$DC$151,0)),0)</f>
        <v>0</v>
      </c>
      <c r="P537" s="241">
        <f ca="1">+IFERROR(INDEX('Hoja de Trabajo para listado'!$A$155:$Z$1048576,MATCH($A537,'Hoja de Trabajo para listado'!$A$155:$A$1048576,0),MATCH((CUADRO!P$4&amp;$E537),'Hoja de Trabajo para listado'!$A$151:$Z$151,0)),0)+IFERROR(INDEX('Hoja de Trabajo para listado'!$AB$155:$BA$1048576,MATCH($A537,'Hoja de Trabajo para listado'!$AB$155:$AB$1048576,0),MATCH((CUADRO!P$4&amp;$E537),'Hoja de Trabajo para listado'!$AB$151:$BA$151,0)),0)+IFERROR(INDEX('Hoja de Trabajo para listado'!$BC$155:$CB$1048576,MATCH($A537,'Hoja de Trabajo para listado'!$BC$155:$BC$1048576,0),MATCH((CUADRO!P$4&amp;$E537),'Hoja de Trabajo para listado'!$BC$151:$CB$151,0)),0)+IFERROR(INDEX('Hoja de Trabajo para listado'!$DE$153:$DG$274,MATCH($A537,'Hoja de Trabajo para listado'!$DE$153:$DE$1048576,0),MATCH((CUADRO!P$4&amp;$E537),'Hoja de Trabajo para listado'!$DE$151:$DG$151,0)),0)+IFERROR(INDEX('Hoja de Trabajo para listado'!$CD$155:$DC$1048576,MATCH($A537,'Hoja de Trabajo para listado'!$CD$155:$CD$1048576,0),MATCH((CUADRO!P$4&amp;$E537),'Hoja de Trabajo para listado'!$CD$151:$DC$151,0)),0)</f>
        <v>0</v>
      </c>
      <c r="Q537" s="241">
        <f ca="1">+IFERROR(INDEX('Hoja de Trabajo para listado'!$A$155:$Z$1048576,MATCH($A537,'Hoja de Trabajo para listado'!$A$155:$A$1048576,0),MATCH((CUADRO!Q$4&amp;$E537),'Hoja de Trabajo para listado'!$A$151:$Z$151,0)),0)+IFERROR(INDEX('Hoja de Trabajo para listado'!$AB$155:$BA$1048576,MATCH($A537,'Hoja de Trabajo para listado'!$AB$155:$AB$1048576,0),MATCH((CUADRO!Q$4&amp;$E537),'Hoja de Trabajo para listado'!$AB$151:$BA$151,0)),0)+IFERROR(INDEX('Hoja de Trabajo para listado'!$BC$155:$CB$1048576,MATCH($A537,'Hoja de Trabajo para listado'!$BC$155:$BC$1048576,0),MATCH((CUADRO!Q$4&amp;$E537),'Hoja de Trabajo para listado'!$BC$151:$CB$151,0)),0)+IFERROR(INDEX('Hoja de Trabajo para listado'!$DE$153:$DG$274,MATCH($A537,'Hoja de Trabajo para listado'!$DE$153:$DE$1048576,0),MATCH((CUADRO!Q$4&amp;$E537),'Hoja de Trabajo para listado'!$DE$151:$DG$151,0)),0)+IFERROR(INDEX('Hoja de Trabajo para listado'!$CD$155:$DC$1048576,MATCH($A537,'Hoja de Trabajo para listado'!$CD$155:$CD$1048576,0),MATCH((CUADRO!Q$4&amp;$E537),'Hoja de Trabajo para listado'!$CD$151:$DC$151,0)),0)</f>
        <v>0</v>
      </c>
      <c r="R537" s="241">
        <f t="shared" ca="1" si="16"/>
        <v>0</v>
      </c>
      <c r="S537" s="247"/>
      <c r="T537" s="241">
        <f ca="1">+T538</f>
        <v>0</v>
      </c>
      <c r="U537" s="240">
        <f t="shared" si="17"/>
        <v>1</v>
      </c>
    </row>
    <row r="538" spans="1:21" customFormat="1" ht="15" hidden="1" customHeight="1">
      <c r="A538" s="32">
        <v>1220</v>
      </c>
      <c r="B538" s="382"/>
      <c r="C538" s="245" t="str">
        <f>+VLOOKUP(A538,bd_lista!$A$3:$C$592,3,FALSE)</f>
        <v>Gobierno Autónomo Municipal de Cajuata</v>
      </c>
      <c r="D538" s="384"/>
      <c r="E538" s="242" t="s">
        <v>684</v>
      </c>
      <c r="F538" s="241">
        <f ca="1">+IFERROR(INDEX('Hoja de Trabajo para listado'!$A$155:$Z$1048576,MATCH($A538,'Hoja de Trabajo para listado'!$A$155:$A$1048576,0),MATCH((CUADRO!F$4&amp;$E538),'Hoja de Trabajo para listado'!$A$151:$Z$151,0)),0)+IFERROR(INDEX('Hoja de Trabajo para listado'!$AB$155:$BA$1048576,MATCH($A538,'Hoja de Trabajo para listado'!$AB$155:$AB$1048576,0),MATCH((CUADRO!F$4&amp;$E538),'Hoja de Trabajo para listado'!$AB$151:$BA$151,0)),0)+IFERROR(INDEX('Hoja de Trabajo para listado'!$BC$155:$CB$1048576,MATCH($A538,'Hoja de Trabajo para listado'!$BC$155:$BC$1048576,0),MATCH((CUADRO!F$4&amp;$E538),'Hoja de Trabajo para listado'!$BC$151:$CB$151,0)),0)+IFERROR(INDEX('Hoja de Trabajo para listado'!$DE$153:$DG$274,MATCH($A538,'Hoja de Trabajo para listado'!$DE$153:$DE$1048576,0),MATCH((CUADRO!F$4&amp;$E538),'Hoja de Trabajo para listado'!$DE$151:$DG$151,0)),0)+IFERROR(INDEX('Hoja de Trabajo para listado'!$CD$155:$DC$1048576,MATCH($A538,'Hoja de Trabajo para listado'!$CD$155:$CD$1048576,0),MATCH((CUADRO!F$4&amp;$E538),'Hoja de Trabajo para listado'!$CD$151:$DC$151,0)),0)</f>
        <v>0</v>
      </c>
      <c r="G538" s="241">
        <f ca="1">+IFERROR(INDEX('Hoja de Trabajo para listado'!$A$155:$Z$1048576,MATCH($A538,'Hoja de Trabajo para listado'!$A$155:$A$1048576,0),MATCH((CUADRO!G$4&amp;$E538),'Hoja de Trabajo para listado'!$A$151:$Z$151,0)),0)+IFERROR(INDEX('Hoja de Trabajo para listado'!$AB$155:$BA$1048576,MATCH($A538,'Hoja de Trabajo para listado'!$AB$155:$AB$1048576,0),MATCH((CUADRO!G$4&amp;$E538),'Hoja de Trabajo para listado'!$AB$151:$BA$151,0)),0)+IFERROR(INDEX('Hoja de Trabajo para listado'!$BC$155:$CB$1048576,MATCH($A538,'Hoja de Trabajo para listado'!$BC$155:$BC$1048576,0),MATCH((CUADRO!G$4&amp;$E538),'Hoja de Trabajo para listado'!$BC$151:$CB$151,0)),0)+IFERROR(INDEX('Hoja de Trabajo para listado'!$DE$153:$DG$274,MATCH($A538,'Hoja de Trabajo para listado'!$DE$153:$DE$1048576,0),MATCH((CUADRO!G$4&amp;$E538),'Hoja de Trabajo para listado'!$DE$151:$DG$151,0)),0)+IFERROR(INDEX('Hoja de Trabajo para listado'!$CD$155:$DC$1048576,MATCH($A538,'Hoja de Trabajo para listado'!$CD$155:$CD$1048576,0),MATCH((CUADRO!G$4&amp;$E538),'Hoja de Trabajo para listado'!$CD$151:$DC$151,0)),0)</f>
        <v>0</v>
      </c>
      <c r="H538" s="241">
        <f ca="1">+IFERROR(INDEX('Hoja de Trabajo para listado'!$A$155:$Z$1048576,MATCH($A538,'Hoja de Trabajo para listado'!$A$155:$A$1048576,0),MATCH((CUADRO!H$4&amp;$E538),'Hoja de Trabajo para listado'!$A$151:$Z$151,0)),0)+IFERROR(INDEX('Hoja de Trabajo para listado'!$AB$155:$BA$1048576,MATCH($A538,'Hoja de Trabajo para listado'!$AB$155:$AB$1048576,0),MATCH((CUADRO!H$4&amp;$E538),'Hoja de Trabajo para listado'!$AB$151:$BA$151,0)),0)+IFERROR(INDEX('Hoja de Trabajo para listado'!$BC$155:$CB$1048576,MATCH($A538,'Hoja de Trabajo para listado'!$BC$155:$BC$1048576,0),MATCH((CUADRO!H$4&amp;$E538),'Hoja de Trabajo para listado'!$BC$151:$CB$151,0)),0)+IFERROR(INDEX('Hoja de Trabajo para listado'!$DE$153:$DG$274,MATCH($A538,'Hoja de Trabajo para listado'!$DE$153:$DE$1048576,0),MATCH((CUADRO!H$4&amp;$E538),'Hoja de Trabajo para listado'!$DE$151:$DG$151,0)),0)+IFERROR(INDEX('Hoja de Trabajo para listado'!$CD$155:$DC$1048576,MATCH($A538,'Hoja de Trabajo para listado'!$CD$155:$CD$1048576,0),MATCH((CUADRO!H$4&amp;$E538),'Hoja de Trabajo para listado'!$CD$151:$DC$151,0)),0)</f>
        <v>0</v>
      </c>
      <c r="I538" s="241">
        <f ca="1">+IFERROR(INDEX('Hoja de Trabajo para listado'!$A$155:$Z$1048576,MATCH($A538,'Hoja de Trabajo para listado'!$A$155:$A$1048576,0),MATCH((CUADRO!I$4&amp;$E538),'Hoja de Trabajo para listado'!$A$151:$Z$151,0)),0)+IFERROR(INDEX('Hoja de Trabajo para listado'!$AB$155:$BA$1048576,MATCH($A538,'Hoja de Trabajo para listado'!$AB$155:$AB$1048576,0),MATCH((CUADRO!I$4&amp;$E538),'Hoja de Trabajo para listado'!$AB$151:$BA$151,0)),0)+IFERROR(INDEX('Hoja de Trabajo para listado'!$BC$155:$CB$1048576,MATCH($A538,'Hoja de Trabajo para listado'!$BC$155:$BC$1048576,0),MATCH((CUADRO!I$4&amp;$E538),'Hoja de Trabajo para listado'!$BC$151:$CB$151,0)),0)+IFERROR(INDEX('Hoja de Trabajo para listado'!$DE$153:$DG$274,MATCH($A538,'Hoja de Trabajo para listado'!$DE$153:$DE$1048576,0),MATCH((CUADRO!I$4&amp;$E538),'Hoja de Trabajo para listado'!$DE$151:$DG$151,0)),0)+IFERROR(INDEX('Hoja de Trabajo para listado'!$CD$155:$DC$1048576,MATCH($A538,'Hoja de Trabajo para listado'!$CD$155:$CD$1048576,0),MATCH((CUADRO!I$4&amp;$E538),'Hoja de Trabajo para listado'!$CD$151:$DC$151,0)),0)</f>
        <v>0</v>
      </c>
      <c r="J538" s="241">
        <f ca="1">+IFERROR(INDEX('Hoja de Trabajo para listado'!$A$155:$Z$1048576,MATCH($A538,'Hoja de Trabajo para listado'!$A$155:$A$1048576,0),MATCH((CUADRO!J$4&amp;$E538),'Hoja de Trabajo para listado'!$A$151:$Z$151,0)),0)+IFERROR(INDEX('Hoja de Trabajo para listado'!$AB$155:$BA$1048576,MATCH($A538,'Hoja de Trabajo para listado'!$AB$155:$AB$1048576,0),MATCH((CUADRO!J$4&amp;$E538),'Hoja de Trabajo para listado'!$AB$151:$BA$151,0)),0)+IFERROR(INDEX('Hoja de Trabajo para listado'!$BC$155:$CB$1048576,MATCH($A538,'Hoja de Trabajo para listado'!$BC$155:$BC$1048576,0),MATCH((CUADRO!J$4&amp;$E538),'Hoja de Trabajo para listado'!$BC$151:$CB$151,0)),0)+IFERROR(INDEX('Hoja de Trabajo para listado'!$DE$153:$DG$274,MATCH($A538,'Hoja de Trabajo para listado'!$DE$153:$DE$1048576,0),MATCH((CUADRO!J$4&amp;$E538),'Hoja de Trabajo para listado'!$DE$151:$DG$151,0)),0)+IFERROR(INDEX('Hoja de Trabajo para listado'!$CD$155:$DC$1048576,MATCH($A538,'Hoja de Trabajo para listado'!$CD$155:$CD$1048576,0),MATCH((CUADRO!J$4&amp;$E538),'Hoja de Trabajo para listado'!$CD$151:$DC$151,0)),0)</f>
        <v>0</v>
      </c>
      <c r="K538" s="241">
        <f ca="1">+IFERROR(INDEX('Hoja de Trabajo para listado'!$A$155:$Z$1048576,MATCH($A538,'Hoja de Trabajo para listado'!$A$155:$A$1048576,0),MATCH((CUADRO!K$4&amp;$E538),'Hoja de Trabajo para listado'!$A$151:$Z$151,0)),0)+IFERROR(INDEX('Hoja de Trabajo para listado'!$AB$155:$BA$1048576,MATCH($A538,'Hoja de Trabajo para listado'!$AB$155:$AB$1048576,0),MATCH((CUADRO!K$4&amp;$E538),'Hoja de Trabajo para listado'!$AB$151:$BA$151,0)),0)+IFERROR(INDEX('Hoja de Trabajo para listado'!$BC$155:$CB$1048576,MATCH($A538,'Hoja de Trabajo para listado'!$BC$155:$BC$1048576,0),MATCH((CUADRO!K$4&amp;$E538),'Hoja de Trabajo para listado'!$BC$151:$CB$151,0)),0)+IFERROR(INDEX('Hoja de Trabajo para listado'!$DE$153:$DG$274,MATCH($A538,'Hoja de Trabajo para listado'!$DE$153:$DE$1048576,0),MATCH((CUADRO!K$4&amp;$E538),'Hoja de Trabajo para listado'!$DE$151:$DG$151,0)),0)+IFERROR(INDEX('Hoja de Trabajo para listado'!$CD$155:$DC$1048576,MATCH($A538,'Hoja de Trabajo para listado'!$CD$155:$CD$1048576,0),MATCH((CUADRO!K$4&amp;$E538),'Hoja de Trabajo para listado'!$CD$151:$DC$151,0)),0)</f>
        <v>0</v>
      </c>
      <c r="L538" s="241">
        <f ca="1">+IFERROR(INDEX('Hoja de Trabajo para listado'!$A$155:$Z$1048576,MATCH($A538,'Hoja de Trabajo para listado'!$A$155:$A$1048576,0),MATCH((CUADRO!L$4&amp;$E538),'Hoja de Trabajo para listado'!$A$151:$Z$151,0)),0)+IFERROR(INDEX('Hoja de Trabajo para listado'!$AB$155:$BA$1048576,MATCH($A538,'Hoja de Trabajo para listado'!$AB$155:$AB$1048576,0),MATCH((CUADRO!L$4&amp;$E538),'Hoja de Trabajo para listado'!$AB$151:$BA$151,0)),0)+IFERROR(INDEX('Hoja de Trabajo para listado'!$BC$155:$CB$1048576,MATCH($A538,'Hoja de Trabajo para listado'!$BC$155:$BC$1048576,0),MATCH((CUADRO!L$4&amp;$E538),'Hoja de Trabajo para listado'!$BC$151:$CB$151,0)),0)+IFERROR(INDEX('Hoja de Trabajo para listado'!$DE$153:$DG$274,MATCH($A538,'Hoja de Trabajo para listado'!$DE$153:$DE$1048576,0),MATCH((CUADRO!L$4&amp;$E538),'Hoja de Trabajo para listado'!$DE$151:$DG$151,0)),0)+IFERROR(INDEX('Hoja de Trabajo para listado'!$CD$155:$DC$1048576,MATCH($A538,'Hoja de Trabajo para listado'!$CD$155:$CD$1048576,0),MATCH((CUADRO!L$4&amp;$E538),'Hoja de Trabajo para listado'!$CD$151:$DC$151,0)),0)</f>
        <v>0</v>
      </c>
      <c r="M538" s="241">
        <f ca="1">+IFERROR(INDEX('Hoja de Trabajo para listado'!$A$155:$Z$1048576,MATCH($A538,'Hoja de Trabajo para listado'!$A$155:$A$1048576,0),MATCH((CUADRO!M$4&amp;$E538),'Hoja de Trabajo para listado'!$A$151:$Z$151,0)),0)+IFERROR(INDEX('Hoja de Trabajo para listado'!$AB$155:$BA$1048576,MATCH($A538,'Hoja de Trabajo para listado'!$AB$155:$AB$1048576,0),MATCH((CUADRO!M$4&amp;$E538),'Hoja de Trabajo para listado'!$AB$151:$BA$151,0)),0)+IFERROR(INDEX('Hoja de Trabajo para listado'!$BC$155:$CB$1048576,MATCH($A538,'Hoja de Trabajo para listado'!$BC$155:$BC$1048576,0),MATCH((CUADRO!M$4&amp;$E538),'Hoja de Trabajo para listado'!$BC$151:$CB$151,0)),0)+IFERROR(INDEX('Hoja de Trabajo para listado'!$DE$153:$DG$274,MATCH($A538,'Hoja de Trabajo para listado'!$DE$153:$DE$1048576,0),MATCH((CUADRO!M$4&amp;$E538),'Hoja de Trabajo para listado'!$DE$151:$DG$151,0)),0)+IFERROR(INDEX('Hoja de Trabajo para listado'!$CD$155:$DC$1048576,MATCH($A538,'Hoja de Trabajo para listado'!$CD$155:$CD$1048576,0),MATCH((CUADRO!M$4&amp;$E538),'Hoja de Trabajo para listado'!$CD$151:$DC$151,0)),0)</f>
        <v>0</v>
      </c>
      <c r="N538" s="241">
        <f ca="1">+IFERROR(INDEX('Hoja de Trabajo para listado'!$A$155:$Z$1048576,MATCH($A538,'Hoja de Trabajo para listado'!$A$155:$A$1048576,0),MATCH((CUADRO!N$4&amp;$E538),'Hoja de Trabajo para listado'!$A$151:$Z$151,0)),0)+IFERROR(INDEX('Hoja de Trabajo para listado'!$AB$155:$BA$1048576,MATCH($A538,'Hoja de Trabajo para listado'!$AB$155:$AB$1048576,0),MATCH((CUADRO!N$4&amp;$E538),'Hoja de Trabajo para listado'!$AB$151:$BA$151,0)),0)+IFERROR(INDEX('Hoja de Trabajo para listado'!$BC$155:$CB$1048576,MATCH($A538,'Hoja de Trabajo para listado'!$BC$155:$BC$1048576,0),MATCH((CUADRO!N$4&amp;$E538),'Hoja de Trabajo para listado'!$BC$151:$CB$151,0)),0)+IFERROR(INDEX('Hoja de Trabajo para listado'!$DE$153:$DG$274,MATCH($A538,'Hoja de Trabajo para listado'!$DE$153:$DE$1048576,0),MATCH((CUADRO!N$4&amp;$E538),'Hoja de Trabajo para listado'!$DE$151:$DG$151,0)),0)+IFERROR(INDEX('Hoja de Trabajo para listado'!$CD$155:$DC$1048576,MATCH($A538,'Hoja de Trabajo para listado'!$CD$155:$CD$1048576,0),MATCH((CUADRO!N$4&amp;$E538),'Hoja de Trabajo para listado'!$CD$151:$DC$151,0)),0)</f>
        <v>0</v>
      </c>
      <c r="O538" s="241">
        <f ca="1">+IFERROR(INDEX('Hoja de Trabajo para listado'!$A$155:$Z$1048576,MATCH($A538,'Hoja de Trabajo para listado'!$A$155:$A$1048576,0),MATCH((CUADRO!O$4&amp;$E538),'Hoja de Trabajo para listado'!$A$151:$Z$151,0)),0)+IFERROR(INDEX('Hoja de Trabajo para listado'!$AB$155:$BA$1048576,MATCH($A538,'Hoja de Trabajo para listado'!$AB$155:$AB$1048576,0),MATCH((CUADRO!O$4&amp;$E538),'Hoja de Trabajo para listado'!$AB$151:$BA$151,0)),0)+IFERROR(INDEX('Hoja de Trabajo para listado'!$BC$155:$CB$1048576,MATCH($A538,'Hoja de Trabajo para listado'!$BC$155:$BC$1048576,0),MATCH((CUADRO!O$4&amp;$E538),'Hoja de Trabajo para listado'!$BC$151:$CB$151,0)),0)+IFERROR(INDEX('Hoja de Trabajo para listado'!$DE$153:$DG$274,MATCH($A538,'Hoja de Trabajo para listado'!$DE$153:$DE$1048576,0),MATCH((CUADRO!O$4&amp;$E538),'Hoja de Trabajo para listado'!$DE$151:$DG$151,0)),0)+IFERROR(INDEX('Hoja de Trabajo para listado'!$CD$155:$DC$1048576,MATCH($A538,'Hoja de Trabajo para listado'!$CD$155:$CD$1048576,0),MATCH((CUADRO!O$4&amp;$E538),'Hoja de Trabajo para listado'!$CD$151:$DC$151,0)),0)</f>
        <v>0</v>
      </c>
      <c r="P538" s="241">
        <f ca="1">+IFERROR(INDEX('Hoja de Trabajo para listado'!$A$155:$Z$1048576,MATCH($A538,'Hoja de Trabajo para listado'!$A$155:$A$1048576,0),MATCH((CUADRO!P$4&amp;$E538),'Hoja de Trabajo para listado'!$A$151:$Z$151,0)),0)+IFERROR(INDEX('Hoja de Trabajo para listado'!$AB$155:$BA$1048576,MATCH($A538,'Hoja de Trabajo para listado'!$AB$155:$AB$1048576,0),MATCH((CUADRO!P$4&amp;$E538),'Hoja de Trabajo para listado'!$AB$151:$BA$151,0)),0)+IFERROR(INDEX('Hoja de Trabajo para listado'!$BC$155:$CB$1048576,MATCH($A538,'Hoja de Trabajo para listado'!$BC$155:$BC$1048576,0),MATCH((CUADRO!P$4&amp;$E538),'Hoja de Trabajo para listado'!$BC$151:$CB$151,0)),0)+IFERROR(INDEX('Hoja de Trabajo para listado'!$DE$153:$DG$274,MATCH($A538,'Hoja de Trabajo para listado'!$DE$153:$DE$1048576,0),MATCH((CUADRO!P$4&amp;$E538),'Hoja de Trabajo para listado'!$DE$151:$DG$151,0)),0)+IFERROR(INDEX('Hoja de Trabajo para listado'!$CD$155:$DC$1048576,MATCH($A538,'Hoja de Trabajo para listado'!$CD$155:$CD$1048576,0),MATCH((CUADRO!P$4&amp;$E538),'Hoja de Trabajo para listado'!$CD$151:$DC$151,0)),0)</f>
        <v>0</v>
      </c>
      <c r="Q538" s="241">
        <f ca="1">+IFERROR(INDEX('Hoja de Trabajo para listado'!$A$155:$Z$1048576,MATCH($A538,'Hoja de Trabajo para listado'!$A$155:$A$1048576,0),MATCH((CUADRO!Q$4&amp;$E538),'Hoja de Trabajo para listado'!$A$151:$Z$151,0)),0)+IFERROR(INDEX('Hoja de Trabajo para listado'!$AB$155:$BA$1048576,MATCH($A538,'Hoja de Trabajo para listado'!$AB$155:$AB$1048576,0),MATCH((CUADRO!Q$4&amp;$E538),'Hoja de Trabajo para listado'!$AB$151:$BA$151,0)),0)+IFERROR(INDEX('Hoja de Trabajo para listado'!$BC$155:$CB$1048576,MATCH($A538,'Hoja de Trabajo para listado'!$BC$155:$BC$1048576,0),MATCH((CUADRO!Q$4&amp;$E538),'Hoja de Trabajo para listado'!$BC$151:$CB$151,0)),0)+IFERROR(INDEX('Hoja de Trabajo para listado'!$DE$153:$DG$274,MATCH($A538,'Hoja de Trabajo para listado'!$DE$153:$DE$1048576,0),MATCH((CUADRO!Q$4&amp;$E538),'Hoja de Trabajo para listado'!$DE$151:$DG$151,0)),0)+IFERROR(INDEX('Hoja de Trabajo para listado'!$CD$155:$DC$1048576,MATCH($A538,'Hoja de Trabajo para listado'!$CD$155:$CD$1048576,0),MATCH((CUADRO!Q$4&amp;$E538),'Hoja de Trabajo para listado'!$CD$151:$DC$151,0)),0)</f>
        <v>0</v>
      </c>
      <c r="R538" s="241">
        <f t="shared" ca="1" si="16"/>
        <v>0</v>
      </c>
      <c r="S538" s="247">
        <f ca="1">+R537+R538</f>
        <v>0</v>
      </c>
      <c r="T538" s="241">
        <f ca="1">+S538</f>
        <v>0</v>
      </c>
      <c r="U538" s="240">
        <f t="shared" si="17"/>
        <v>2</v>
      </c>
    </row>
    <row r="539" spans="1:21" customFormat="1" ht="15" hidden="1" customHeight="1">
      <c r="A539" s="32">
        <v>1221</v>
      </c>
      <c r="B539" s="381">
        <f>+A539</f>
        <v>1221</v>
      </c>
      <c r="C539" s="245" t="str">
        <f>+VLOOKUP(A539,bd_lista!$A$3:$C$592,3,FALSE)</f>
        <v>Gobierno Autónomo Municipal de Colquiri</v>
      </c>
      <c r="D539" s="383" t="str">
        <f>+C539</f>
        <v>Gobierno Autónomo Municipal de Colquiri</v>
      </c>
      <c r="E539" s="240" t="s">
        <v>683</v>
      </c>
      <c r="F539" s="241">
        <f ca="1">+IFERROR(INDEX('Hoja de Trabajo para listado'!$A$155:$Z$1048576,MATCH($A539,'Hoja de Trabajo para listado'!$A$155:$A$1048576,0),MATCH((CUADRO!F$4&amp;$E539),'Hoja de Trabajo para listado'!$A$151:$Z$151,0)),0)+IFERROR(INDEX('Hoja de Trabajo para listado'!$AB$155:$BA$1048576,MATCH($A539,'Hoja de Trabajo para listado'!$AB$155:$AB$1048576,0),MATCH((CUADRO!F$4&amp;$E539),'Hoja de Trabajo para listado'!$AB$151:$BA$151,0)),0)+IFERROR(INDEX('Hoja de Trabajo para listado'!$BC$155:$CB$1048576,MATCH($A539,'Hoja de Trabajo para listado'!$BC$155:$BC$1048576,0),MATCH((CUADRO!F$4&amp;$E539),'Hoja de Trabajo para listado'!$BC$151:$CB$151,0)),0)+IFERROR(INDEX('Hoja de Trabajo para listado'!$DE$153:$DG$274,MATCH($A539,'Hoja de Trabajo para listado'!$DE$153:$DE$1048576,0),MATCH((CUADRO!F$4&amp;$E539),'Hoja de Trabajo para listado'!$DE$151:$DG$151,0)),0)+IFERROR(INDEX('Hoja de Trabajo para listado'!$CD$155:$DC$1048576,MATCH($A539,'Hoja de Trabajo para listado'!$CD$155:$CD$1048576,0),MATCH((CUADRO!F$4&amp;$E539),'Hoja de Trabajo para listado'!$CD$151:$DC$151,0)),0)</f>
        <v>0</v>
      </c>
      <c r="G539" s="241">
        <f ca="1">+IFERROR(INDEX('Hoja de Trabajo para listado'!$A$155:$Z$1048576,MATCH($A539,'Hoja de Trabajo para listado'!$A$155:$A$1048576,0),MATCH((CUADRO!G$4&amp;$E539),'Hoja de Trabajo para listado'!$A$151:$Z$151,0)),0)+IFERROR(INDEX('Hoja de Trabajo para listado'!$AB$155:$BA$1048576,MATCH($A539,'Hoja de Trabajo para listado'!$AB$155:$AB$1048576,0),MATCH((CUADRO!G$4&amp;$E539),'Hoja de Trabajo para listado'!$AB$151:$BA$151,0)),0)+IFERROR(INDEX('Hoja de Trabajo para listado'!$BC$155:$CB$1048576,MATCH($A539,'Hoja de Trabajo para listado'!$BC$155:$BC$1048576,0),MATCH((CUADRO!G$4&amp;$E539),'Hoja de Trabajo para listado'!$BC$151:$CB$151,0)),0)+IFERROR(INDEX('Hoja de Trabajo para listado'!$DE$153:$DG$274,MATCH($A539,'Hoja de Trabajo para listado'!$DE$153:$DE$1048576,0),MATCH((CUADRO!G$4&amp;$E539),'Hoja de Trabajo para listado'!$DE$151:$DG$151,0)),0)+IFERROR(INDEX('Hoja de Trabajo para listado'!$CD$155:$DC$1048576,MATCH($A539,'Hoja de Trabajo para listado'!$CD$155:$CD$1048576,0),MATCH((CUADRO!G$4&amp;$E539),'Hoja de Trabajo para listado'!$CD$151:$DC$151,0)),0)</f>
        <v>0</v>
      </c>
      <c r="H539" s="241">
        <f ca="1">+IFERROR(INDEX('Hoja de Trabajo para listado'!$A$155:$Z$1048576,MATCH($A539,'Hoja de Trabajo para listado'!$A$155:$A$1048576,0),MATCH((CUADRO!H$4&amp;$E539),'Hoja de Trabajo para listado'!$A$151:$Z$151,0)),0)+IFERROR(INDEX('Hoja de Trabajo para listado'!$AB$155:$BA$1048576,MATCH($A539,'Hoja de Trabajo para listado'!$AB$155:$AB$1048576,0),MATCH((CUADRO!H$4&amp;$E539),'Hoja de Trabajo para listado'!$AB$151:$BA$151,0)),0)+IFERROR(INDEX('Hoja de Trabajo para listado'!$BC$155:$CB$1048576,MATCH($A539,'Hoja de Trabajo para listado'!$BC$155:$BC$1048576,0),MATCH((CUADRO!H$4&amp;$E539),'Hoja de Trabajo para listado'!$BC$151:$CB$151,0)),0)+IFERROR(INDEX('Hoja de Trabajo para listado'!$DE$153:$DG$274,MATCH($A539,'Hoja de Trabajo para listado'!$DE$153:$DE$1048576,0),MATCH((CUADRO!H$4&amp;$E539),'Hoja de Trabajo para listado'!$DE$151:$DG$151,0)),0)+IFERROR(INDEX('Hoja de Trabajo para listado'!$CD$155:$DC$1048576,MATCH($A539,'Hoja de Trabajo para listado'!$CD$155:$CD$1048576,0),MATCH((CUADRO!H$4&amp;$E539),'Hoja de Trabajo para listado'!$CD$151:$DC$151,0)),0)</f>
        <v>0</v>
      </c>
      <c r="I539" s="241">
        <f ca="1">+IFERROR(INDEX('Hoja de Trabajo para listado'!$A$155:$Z$1048576,MATCH($A539,'Hoja de Trabajo para listado'!$A$155:$A$1048576,0),MATCH((CUADRO!I$4&amp;$E539),'Hoja de Trabajo para listado'!$A$151:$Z$151,0)),0)+IFERROR(INDEX('Hoja de Trabajo para listado'!$AB$155:$BA$1048576,MATCH($A539,'Hoja de Trabajo para listado'!$AB$155:$AB$1048576,0),MATCH((CUADRO!I$4&amp;$E539),'Hoja de Trabajo para listado'!$AB$151:$BA$151,0)),0)+IFERROR(INDEX('Hoja de Trabajo para listado'!$BC$155:$CB$1048576,MATCH($A539,'Hoja de Trabajo para listado'!$BC$155:$BC$1048576,0),MATCH((CUADRO!I$4&amp;$E539),'Hoja de Trabajo para listado'!$BC$151:$CB$151,0)),0)+IFERROR(INDEX('Hoja de Trabajo para listado'!$DE$153:$DG$274,MATCH($A539,'Hoja de Trabajo para listado'!$DE$153:$DE$1048576,0),MATCH((CUADRO!I$4&amp;$E539),'Hoja de Trabajo para listado'!$DE$151:$DG$151,0)),0)+IFERROR(INDEX('Hoja de Trabajo para listado'!$CD$155:$DC$1048576,MATCH($A539,'Hoja de Trabajo para listado'!$CD$155:$CD$1048576,0),MATCH((CUADRO!I$4&amp;$E539),'Hoja de Trabajo para listado'!$CD$151:$DC$151,0)),0)</f>
        <v>0</v>
      </c>
      <c r="J539" s="241">
        <f ca="1">+IFERROR(INDEX('Hoja de Trabajo para listado'!$A$155:$Z$1048576,MATCH($A539,'Hoja de Trabajo para listado'!$A$155:$A$1048576,0),MATCH((CUADRO!J$4&amp;$E539),'Hoja de Trabajo para listado'!$A$151:$Z$151,0)),0)+IFERROR(INDEX('Hoja de Trabajo para listado'!$AB$155:$BA$1048576,MATCH($A539,'Hoja de Trabajo para listado'!$AB$155:$AB$1048576,0),MATCH((CUADRO!J$4&amp;$E539),'Hoja de Trabajo para listado'!$AB$151:$BA$151,0)),0)+IFERROR(INDEX('Hoja de Trabajo para listado'!$BC$155:$CB$1048576,MATCH($A539,'Hoja de Trabajo para listado'!$BC$155:$BC$1048576,0),MATCH((CUADRO!J$4&amp;$E539),'Hoja de Trabajo para listado'!$BC$151:$CB$151,0)),0)+IFERROR(INDEX('Hoja de Trabajo para listado'!$DE$153:$DG$274,MATCH($A539,'Hoja de Trabajo para listado'!$DE$153:$DE$1048576,0),MATCH((CUADRO!J$4&amp;$E539),'Hoja de Trabajo para listado'!$DE$151:$DG$151,0)),0)+IFERROR(INDEX('Hoja de Trabajo para listado'!$CD$155:$DC$1048576,MATCH($A539,'Hoja de Trabajo para listado'!$CD$155:$CD$1048576,0),MATCH((CUADRO!J$4&amp;$E539),'Hoja de Trabajo para listado'!$CD$151:$DC$151,0)),0)</f>
        <v>0</v>
      </c>
      <c r="K539" s="241">
        <f ca="1">+IFERROR(INDEX('Hoja de Trabajo para listado'!$A$155:$Z$1048576,MATCH($A539,'Hoja de Trabajo para listado'!$A$155:$A$1048576,0),MATCH((CUADRO!K$4&amp;$E539),'Hoja de Trabajo para listado'!$A$151:$Z$151,0)),0)+IFERROR(INDEX('Hoja de Trabajo para listado'!$AB$155:$BA$1048576,MATCH($A539,'Hoja de Trabajo para listado'!$AB$155:$AB$1048576,0),MATCH((CUADRO!K$4&amp;$E539),'Hoja de Trabajo para listado'!$AB$151:$BA$151,0)),0)+IFERROR(INDEX('Hoja de Trabajo para listado'!$BC$155:$CB$1048576,MATCH($A539,'Hoja de Trabajo para listado'!$BC$155:$BC$1048576,0),MATCH((CUADRO!K$4&amp;$E539),'Hoja de Trabajo para listado'!$BC$151:$CB$151,0)),0)+IFERROR(INDEX('Hoja de Trabajo para listado'!$DE$153:$DG$274,MATCH($A539,'Hoja de Trabajo para listado'!$DE$153:$DE$1048576,0),MATCH((CUADRO!K$4&amp;$E539),'Hoja de Trabajo para listado'!$DE$151:$DG$151,0)),0)+IFERROR(INDEX('Hoja de Trabajo para listado'!$CD$155:$DC$1048576,MATCH($A539,'Hoja de Trabajo para listado'!$CD$155:$CD$1048576,0),MATCH((CUADRO!K$4&amp;$E539),'Hoja de Trabajo para listado'!$CD$151:$DC$151,0)),0)</f>
        <v>0</v>
      </c>
      <c r="L539" s="241">
        <f ca="1">+IFERROR(INDEX('Hoja de Trabajo para listado'!$A$155:$Z$1048576,MATCH($A539,'Hoja de Trabajo para listado'!$A$155:$A$1048576,0),MATCH((CUADRO!L$4&amp;$E539),'Hoja de Trabajo para listado'!$A$151:$Z$151,0)),0)+IFERROR(INDEX('Hoja de Trabajo para listado'!$AB$155:$BA$1048576,MATCH($A539,'Hoja de Trabajo para listado'!$AB$155:$AB$1048576,0),MATCH((CUADRO!L$4&amp;$E539),'Hoja de Trabajo para listado'!$AB$151:$BA$151,0)),0)+IFERROR(INDEX('Hoja de Trabajo para listado'!$BC$155:$CB$1048576,MATCH($A539,'Hoja de Trabajo para listado'!$BC$155:$BC$1048576,0),MATCH((CUADRO!L$4&amp;$E539),'Hoja de Trabajo para listado'!$BC$151:$CB$151,0)),0)+IFERROR(INDEX('Hoja de Trabajo para listado'!$DE$153:$DG$274,MATCH($A539,'Hoja de Trabajo para listado'!$DE$153:$DE$1048576,0),MATCH((CUADRO!L$4&amp;$E539),'Hoja de Trabajo para listado'!$DE$151:$DG$151,0)),0)+IFERROR(INDEX('Hoja de Trabajo para listado'!$CD$155:$DC$1048576,MATCH($A539,'Hoja de Trabajo para listado'!$CD$155:$CD$1048576,0),MATCH((CUADRO!L$4&amp;$E539),'Hoja de Trabajo para listado'!$CD$151:$DC$151,0)),0)</f>
        <v>0</v>
      </c>
      <c r="M539" s="241">
        <f ca="1">+IFERROR(INDEX('Hoja de Trabajo para listado'!$A$155:$Z$1048576,MATCH($A539,'Hoja de Trabajo para listado'!$A$155:$A$1048576,0),MATCH((CUADRO!M$4&amp;$E539),'Hoja de Trabajo para listado'!$A$151:$Z$151,0)),0)+IFERROR(INDEX('Hoja de Trabajo para listado'!$AB$155:$BA$1048576,MATCH($A539,'Hoja de Trabajo para listado'!$AB$155:$AB$1048576,0),MATCH((CUADRO!M$4&amp;$E539),'Hoja de Trabajo para listado'!$AB$151:$BA$151,0)),0)+IFERROR(INDEX('Hoja de Trabajo para listado'!$BC$155:$CB$1048576,MATCH($A539,'Hoja de Trabajo para listado'!$BC$155:$BC$1048576,0),MATCH((CUADRO!M$4&amp;$E539),'Hoja de Trabajo para listado'!$BC$151:$CB$151,0)),0)+IFERROR(INDEX('Hoja de Trabajo para listado'!$DE$153:$DG$274,MATCH($A539,'Hoja de Trabajo para listado'!$DE$153:$DE$1048576,0),MATCH((CUADRO!M$4&amp;$E539),'Hoja de Trabajo para listado'!$DE$151:$DG$151,0)),0)+IFERROR(INDEX('Hoja de Trabajo para listado'!$CD$155:$DC$1048576,MATCH($A539,'Hoja de Trabajo para listado'!$CD$155:$CD$1048576,0),MATCH((CUADRO!M$4&amp;$E539),'Hoja de Trabajo para listado'!$CD$151:$DC$151,0)),0)</f>
        <v>0</v>
      </c>
      <c r="N539" s="241">
        <f ca="1">+IFERROR(INDEX('Hoja de Trabajo para listado'!$A$155:$Z$1048576,MATCH($A539,'Hoja de Trabajo para listado'!$A$155:$A$1048576,0),MATCH((CUADRO!N$4&amp;$E539),'Hoja de Trabajo para listado'!$A$151:$Z$151,0)),0)+IFERROR(INDEX('Hoja de Trabajo para listado'!$AB$155:$BA$1048576,MATCH($A539,'Hoja de Trabajo para listado'!$AB$155:$AB$1048576,0),MATCH((CUADRO!N$4&amp;$E539),'Hoja de Trabajo para listado'!$AB$151:$BA$151,0)),0)+IFERROR(INDEX('Hoja de Trabajo para listado'!$BC$155:$CB$1048576,MATCH($A539,'Hoja de Trabajo para listado'!$BC$155:$BC$1048576,0),MATCH((CUADRO!N$4&amp;$E539),'Hoja de Trabajo para listado'!$BC$151:$CB$151,0)),0)+IFERROR(INDEX('Hoja de Trabajo para listado'!$DE$153:$DG$274,MATCH($A539,'Hoja de Trabajo para listado'!$DE$153:$DE$1048576,0),MATCH((CUADRO!N$4&amp;$E539),'Hoja de Trabajo para listado'!$DE$151:$DG$151,0)),0)+IFERROR(INDEX('Hoja de Trabajo para listado'!$CD$155:$DC$1048576,MATCH($A539,'Hoja de Trabajo para listado'!$CD$155:$CD$1048576,0),MATCH((CUADRO!N$4&amp;$E539),'Hoja de Trabajo para listado'!$CD$151:$DC$151,0)),0)</f>
        <v>0</v>
      </c>
      <c r="O539" s="241">
        <f ca="1">+IFERROR(INDEX('Hoja de Trabajo para listado'!$A$155:$Z$1048576,MATCH($A539,'Hoja de Trabajo para listado'!$A$155:$A$1048576,0),MATCH((CUADRO!O$4&amp;$E539),'Hoja de Trabajo para listado'!$A$151:$Z$151,0)),0)+IFERROR(INDEX('Hoja de Trabajo para listado'!$AB$155:$BA$1048576,MATCH($A539,'Hoja de Trabajo para listado'!$AB$155:$AB$1048576,0),MATCH((CUADRO!O$4&amp;$E539),'Hoja de Trabajo para listado'!$AB$151:$BA$151,0)),0)+IFERROR(INDEX('Hoja de Trabajo para listado'!$BC$155:$CB$1048576,MATCH($A539,'Hoja de Trabajo para listado'!$BC$155:$BC$1048576,0),MATCH((CUADRO!O$4&amp;$E539),'Hoja de Trabajo para listado'!$BC$151:$CB$151,0)),0)+IFERROR(INDEX('Hoja de Trabajo para listado'!$DE$153:$DG$274,MATCH($A539,'Hoja de Trabajo para listado'!$DE$153:$DE$1048576,0),MATCH((CUADRO!O$4&amp;$E539),'Hoja de Trabajo para listado'!$DE$151:$DG$151,0)),0)+IFERROR(INDEX('Hoja de Trabajo para listado'!$CD$155:$DC$1048576,MATCH($A539,'Hoja de Trabajo para listado'!$CD$155:$CD$1048576,0),MATCH((CUADRO!O$4&amp;$E539),'Hoja de Trabajo para listado'!$CD$151:$DC$151,0)),0)</f>
        <v>0</v>
      </c>
      <c r="P539" s="241">
        <f ca="1">+IFERROR(INDEX('Hoja de Trabajo para listado'!$A$155:$Z$1048576,MATCH($A539,'Hoja de Trabajo para listado'!$A$155:$A$1048576,0),MATCH((CUADRO!P$4&amp;$E539),'Hoja de Trabajo para listado'!$A$151:$Z$151,0)),0)+IFERROR(INDEX('Hoja de Trabajo para listado'!$AB$155:$BA$1048576,MATCH($A539,'Hoja de Trabajo para listado'!$AB$155:$AB$1048576,0),MATCH((CUADRO!P$4&amp;$E539),'Hoja de Trabajo para listado'!$AB$151:$BA$151,0)),0)+IFERROR(INDEX('Hoja de Trabajo para listado'!$BC$155:$CB$1048576,MATCH($A539,'Hoja de Trabajo para listado'!$BC$155:$BC$1048576,0),MATCH((CUADRO!P$4&amp;$E539),'Hoja de Trabajo para listado'!$BC$151:$CB$151,0)),0)+IFERROR(INDEX('Hoja de Trabajo para listado'!$DE$153:$DG$274,MATCH($A539,'Hoja de Trabajo para listado'!$DE$153:$DE$1048576,0),MATCH((CUADRO!P$4&amp;$E539),'Hoja de Trabajo para listado'!$DE$151:$DG$151,0)),0)+IFERROR(INDEX('Hoja de Trabajo para listado'!$CD$155:$DC$1048576,MATCH($A539,'Hoja de Trabajo para listado'!$CD$155:$CD$1048576,0),MATCH((CUADRO!P$4&amp;$E539),'Hoja de Trabajo para listado'!$CD$151:$DC$151,0)),0)</f>
        <v>0</v>
      </c>
      <c r="Q539" s="241">
        <f ca="1">+IFERROR(INDEX('Hoja de Trabajo para listado'!$A$155:$Z$1048576,MATCH($A539,'Hoja de Trabajo para listado'!$A$155:$A$1048576,0),MATCH((CUADRO!Q$4&amp;$E539),'Hoja de Trabajo para listado'!$A$151:$Z$151,0)),0)+IFERROR(INDEX('Hoja de Trabajo para listado'!$AB$155:$BA$1048576,MATCH($A539,'Hoja de Trabajo para listado'!$AB$155:$AB$1048576,0),MATCH((CUADRO!Q$4&amp;$E539),'Hoja de Trabajo para listado'!$AB$151:$BA$151,0)),0)+IFERROR(INDEX('Hoja de Trabajo para listado'!$BC$155:$CB$1048576,MATCH($A539,'Hoja de Trabajo para listado'!$BC$155:$BC$1048576,0),MATCH((CUADRO!Q$4&amp;$E539),'Hoja de Trabajo para listado'!$BC$151:$CB$151,0)),0)+IFERROR(INDEX('Hoja de Trabajo para listado'!$DE$153:$DG$274,MATCH($A539,'Hoja de Trabajo para listado'!$DE$153:$DE$1048576,0),MATCH((CUADRO!Q$4&amp;$E539),'Hoja de Trabajo para listado'!$DE$151:$DG$151,0)),0)+IFERROR(INDEX('Hoja de Trabajo para listado'!$CD$155:$DC$1048576,MATCH($A539,'Hoja de Trabajo para listado'!$CD$155:$CD$1048576,0),MATCH((CUADRO!Q$4&amp;$E539),'Hoja de Trabajo para listado'!$CD$151:$DC$151,0)),0)</f>
        <v>0</v>
      </c>
      <c r="R539" s="241">
        <f t="shared" ca="1" si="16"/>
        <v>0</v>
      </c>
      <c r="S539" s="247"/>
      <c r="T539" s="241">
        <f ca="1">+T540</f>
        <v>0</v>
      </c>
      <c r="U539" s="240">
        <f t="shared" si="17"/>
        <v>1</v>
      </c>
    </row>
    <row r="540" spans="1:21" customFormat="1" ht="15" hidden="1" customHeight="1">
      <c r="A540" s="32">
        <v>1221</v>
      </c>
      <c r="B540" s="382"/>
      <c r="C540" s="245" t="str">
        <f>+VLOOKUP(A540,bd_lista!$A$3:$C$592,3,FALSE)</f>
        <v>Gobierno Autónomo Municipal de Colquiri</v>
      </c>
      <c r="D540" s="384"/>
      <c r="E540" s="242" t="s">
        <v>684</v>
      </c>
      <c r="F540" s="241">
        <f ca="1">+IFERROR(INDEX('Hoja de Trabajo para listado'!$A$155:$Z$1048576,MATCH($A540,'Hoja de Trabajo para listado'!$A$155:$A$1048576,0),MATCH((CUADRO!F$4&amp;$E540),'Hoja de Trabajo para listado'!$A$151:$Z$151,0)),0)+IFERROR(INDEX('Hoja de Trabajo para listado'!$AB$155:$BA$1048576,MATCH($A540,'Hoja de Trabajo para listado'!$AB$155:$AB$1048576,0),MATCH((CUADRO!F$4&amp;$E540),'Hoja de Trabajo para listado'!$AB$151:$BA$151,0)),0)+IFERROR(INDEX('Hoja de Trabajo para listado'!$BC$155:$CB$1048576,MATCH($A540,'Hoja de Trabajo para listado'!$BC$155:$BC$1048576,0),MATCH((CUADRO!F$4&amp;$E540),'Hoja de Trabajo para listado'!$BC$151:$CB$151,0)),0)+IFERROR(INDEX('Hoja de Trabajo para listado'!$DE$153:$DG$274,MATCH($A540,'Hoja de Trabajo para listado'!$DE$153:$DE$1048576,0),MATCH((CUADRO!F$4&amp;$E540),'Hoja de Trabajo para listado'!$DE$151:$DG$151,0)),0)+IFERROR(INDEX('Hoja de Trabajo para listado'!$CD$155:$DC$1048576,MATCH($A540,'Hoja de Trabajo para listado'!$CD$155:$CD$1048576,0),MATCH((CUADRO!F$4&amp;$E540),'Hoja de Trabajo para listado'!$CD$151:$DC$151,0)),0)</f>
        <v>0</v>
      </c>
      <c r="G540" s="241">
        <f ca="1">+IFERROR(INDEX('Hoja de Trabajo para listado'!$A$155:$Z$1048576,MATCH($A540,'Hoja de Trabajo para listado'!$A$155:$A$1048576,0),MATCH((CUADRO!G$4&amp;$E540),'Hoja de Trabajo para listado'!$A$151:$Z$151,0)),0)+IFERROR(INDEX('Hoja de Trabajo para listado'!$AB$155:$BA$1048576,MATCH($A540,'Hoja de Trabajo para listado'!$AB$155:$AB$1048576,0),MATCH((CUADRO!G$4&amp;$E540),'Hoja de Trabajo para listado'!$AB$151:$BA$151,0)),0)+IFERROR(INDEX('Hoja de Trabajo para listado'!$BC$155:$CB$1048576,MATCH($A540,'Hoja de Trabajo para listado'!$BC$155:$BC$1048576,0),MATCH((CUADRO!G$4&amp;$E540),'Hoja de Trabajo para listado'!$BC$151:$CB$151,0)),0)+IFERROR(INDEX('Hoja de Trabajo para listado'!$DE$153:$DG$274,MATCH($A540,'Hoja de Trabajo para listado'!$DE$153:$DE$1048576,0),MATCH((CUADRO!G$4&amp;$E540),'Hoja de Trabajo para listado'!$DE$151:$DG$151,0)),0)+IFERROR(INDEX('Hoja de Trabajo para listado'!$CD$155:$DC$1048576,MATCH($A540,'Hoja de Trabajo para listado'!$CD$155:$CD$1048576,0),MATCH((CUADRO!G$4&amp;$E540),'Hoja de Trabajo para listado'!$CD$151:$DC$151,0)),0)</f>
        <v>0</v>
      </c>
      <c r="H540" s="241">
        <f ca="1">+IFERROR(INDEX('Hoja de Trabajo para listado'!$A$155:$Z$1048576,MATCH($A540,'Hoja de Trabajo para listado'!$A$155:$A$1048576,0),MATCH((CUADRO!H$4&amp;$E540),'Hoja de Trabajo para listado'!$A$151:$Z$151,0)),0)+IFERROR(INDEX('Hoja de Trabajo para listado'!$AB$155:$BA$1048576,MATCH($A540,'Hoja de Trabajo para listado'!$AB$155:$AB$1048576,0),MATCH((CUADRO!H$4&amp;$E540),'Hoja de Trabajo para listado'!$AB$151:$BA$151,0)),0)+IFERROR(INDEX('Hoja de Trabajo para listado'!$BC$155:$CB$1048576,MATCH($A540,'Hoja de Trabajo para listado'!$BC$155:$BC$1048576,0),MATCH((CUADRO!H$4&amp;$E540),'Hoja de Trabajo para listado'!$BC$151:$CB$151,0)),0)+IFERROR(INDEX('Hoja de Trabajo para listado'!$DE$153:$DG$274,MATCH($A540,'Hoja de Trabajo para listado'!$DE$153:$DE$1048576,0),MATCH((CUADRO!H$4&amp;$E540),'Hoja de Trabajo para listado'!$DE$151:$DG$151,0)),0)+IFERROR(INDEX('Hoja de Trabajo para listado'!$CD$155:$DC$1048576,MATCH($A540,'Hoja de Trabajo para listado'!$CD$155:$CD$1048576,0),MATCH((CUADRO!H$4&amp;$E540),'Hoja de Trabajo para listado'!$CD$151:$DC$151,0)),0)</f>
        <v>0</v>
      </c>
      <c r="I540" s="241">
        <f ca="1">+IFERROR(INDEX('Hoja de Trabajo para listado'!$A$155:$Z$1048576,MATCH($A540,'Hoja de Trabajo para listado'!$A$155:$A$1048576,0),MATCH((CUADRO!I$4&amp;$E540),'Hoja de Trabajo para listado'!$A$151:$Z$151,0)),0)+IFERROR(INDEX('Hoja de Trabajo para listado'!$AB$155:$BA$1048576,MATCH($A540,'Hoja de Trabajo para listado'!$AB$155:$AB$1048576,0),MATCH((CUADRO!I$4&amp;$E540),'Hoja de Trabajo para listado'!$AB$151:$BA$151,0)),0)+IFERROR(INDEX('Hoja de Trabajo para listado'!$BC$155:$CB$1048576,MATCH($A540,'Hoja de Trabajo para listado'!$BC$155:$BC$1048576,0),MATCH((CUADRO!I$4&amp;$E540),'Hoja de Trabajo para listado'!$BC$151:$CB$151,0)),0)+IFERROR(INDEX('Hoja de Trabajo para listado'!$DE$153:$DG$274,MATCH($A540,'Hoja de Trabajo para listado'!$DE$153:$DE$1048576,0),MATCH((CUADRO!I$4&amp;$E540),'Hoja de Trabajo para listado'!$DE$151:$DG$151,0)),0)+IFERROR(INDEX('Hoja de Trabajo para listado'!$CD$155:$DC$1048576,MATCH($A540,'Hoja de Trabajo para listado'!$CD$155:$CD$1048576,0),MATCH((CUADRO!I$4&amp;$E540),'Hoja de Trabajo para listado'!$CD$151:$DC$151,0)),0)</f>
        <v>0</v>
      </c>
      <c r="J540" s="241">
        <f ca="1">+IFERROR(INDEX('Hoja de Trabajo para listado'!$A$155:$Z$1048576,MATCH($A540,'Hoja de Trabajo para listado'!$A$155:$A$1048576,0),MATCH((CUADRO!J$4&amp;$E540),'Hoja de Trabajo para listado'!$A$151:$Z$151,0)),0)+IFERROR(INDEX('Hoja de Trabajo para listado'!$AB$155:$BA$1048576,MATCH($A540,'Hoja de Trabajo para listado'!$AB$155:$AB$1048576,0),MATCH((CUADRO!J$4&amp;$E540),'Hoja de Trabajo para listado'!$AB$151:$BA$151,0)),0)+IFERROR(INDEX('Hoja de Trabajo para listado'!$BC$155:$CB$1048576,MATCH($A540,'Hoja de Trabajo para listado'!$BC$155:$BC$1048576,0),MATCH((CUADRO!J$4&amp;$E540),'Hoja de Trabajo para listado'!$BC$151:$CB$151,0)),0)+IFERROR(INDEX('Hoja de Trabajo para listado'!$DE$153:$DG$274,MATCH($A540,'Hoja de Trabajo para listado'!$DE$153:$DE$1048576,0),MATCH((CUADRO!J$4&amp;$E540),'Hoja de Trabajo para listado'!$DE$151:$DG$151,0)),0)+IFERROR(INDEX('Hoja de Trabajo para listado'!$CD$155:$DC$1048576,MATCH($A540,'Hoja de Trabajo para listado'!$CD$155:$CD$1048576,0),MATCH((CUADRO!J$4&amp;$E540),'Hoja de Trabajo para listado'!$CD$151:$DC$151,0)),0)</f>
        <v>0</v>
      </c>
      <c r="K540" s="241">
        <f ca="1">+IFERROR(INDEX('Hoja de Trabajo para listado'!$A$155:$Z$1048576,MATCH($A540,'Hoja de Trabajo para listado'!$A$155:$A$1048576,0),MATCH((CUADRO!K$4&amp;$E540),'Hoja de Trabajo para listado'!$A$151:$Z$151,0)),0)+IFERROR(INDEX('Hoja de Trabajo para listado'!$AB$155:$BA$1048576,MATCH($A540,'Hoja de Trabajo para listado'!$AB$155:$AB$1048576,0),MATCH((CUADRO!K$4&amp;$E540),'Hoja de Trabajo para listado'!$AB$151:$BA$151,0)),0)+IFERROR(INDEX('Hoja de Trabajo para listado'!$BC$155:$CB$1048576,MATCH($A540,'Hoja de Trabajo para listado'!$BC$155:$BC$1048576,0),MATCH((CUADRO!K$4&amp;$E540),'Hoja de Trabajo para listado'!$BC$151:$CB$151,0)),0)+IFERROR(INDEX('Hoja de Trabajo para listado'!$DE$153:$DG$274,MATCH($A540,'Hoja de Trabajo para listado'!$DE$153:$DE$1048576,0),MATCH((CUADRO!K$4&amp;$E540),'Hoja de Trabajo para listado'!$DE$151:$DG$151,0)),0)+IFERROR(INDEX('Hoja de Trabajo para listado'!$CD$155:$DC$1048576,MATCH($A540,'Hoja de Trabajo para listado'!$CD$155:$CD$1048576,0),MATCH((CUADRO!K$4&amp;$E540),'Hoja de Trabajo para listado'!$CD$151:$DC$151,0)),0)</f>
        <v>0</v>
      </c>
      <c r="L540" s="241">
        <f ca="1">+IFERROR(INDEX('Hoja de Trabajo para listado'!$A$155:$Z$1048576,MATCH($A540,'Hoja de Trabajo para listado'!$A$155:$A$1048576,0),MATCH((CUADRO!L$4&amp;$E540),'Hoja de Trabajo para listado'!$A$151:$Z$151,0)),0)+IFERROR(INDEX('Hoja de Trabajo para listado'!$AB$155:$BA$1048576,MATCH($A540,'Hoja de Trabajo para listado'!$AB$155:$AB$1048576,0),MATCH((CUADRO!L$4&amp;$E540),'Hoja de Trabajo para listado'!$AB$151:$BA$151,0)),0)+IFERROR(INDEX('Hoja de Trabajo para listado'!$BC$155:$CB$1048576,MATCH($A540,'Hoja de Trabajo para listado'!$BC$155:$BC$1048576,0),MATCH((CUADRO!L$4&amp;$E540),'Hoja de Trabajo para listado'!$BC$151:$CB$151,0)),0)+IFERROR(INDEX('Hoja de Trabajo para listado'!$DE$153:$DG$274,MATCH($A540,'Hoja de Trabajo para listado'!$DE$153:$DE$1048576,0),MATCH((CUADRO!L$4&amp;$E540),'Hoja de Trabajo para listado'!$DE$151:$DG$151,0)),0)+IFERROR(INDEX('Hoja de Trabajo para listado'!$CD$155:$DC$1048576,MATCH($A540,'Hoja de Trabajo para listado'!$CD$155:$CD$1048576,0),MATCH((CUADRO!L$4&amp;$E540),'Hoja de Trabajo para listado'!$CD$151:$DC$151,0)),0)</f>
        <v>0</v>
      </c>
      <c r="M540" s="241">
        <f ca="1">+IFERROR(INDEX('Hoja de Trabajo para listado'!$A$155:$Z$1048576,MATCH($A540,'Hoja de Trabajo para listado'!$A$155:$A$1048576,0),MATCH((CUADRO!M$4&amp;$E540),'Hoja de Trabajo para listado'!$A$151:$Z$151,0)),0)+IFERROR(INDEX('Hoja de Trabajo para listado'!$AB$155:$BA$1048576,MATCH($A540,'Hoja de Trabajo para listado'!$AB$155:$AB$1048576,0),MATCH((CUADRO!M$4&amp;$E540),'Hoja de Trabajo para listado'!$AB$151:$BA$151,0)),0)+IFERROR(INDEX('Hoja de Trabajo para listado'!$BC$155:$CB$1048576,MATCH($A540,'Hoja de Trabajo para listado'!$BC$155:$BC$1048576,0),MATCH((CUADRO!M$4&amp;$E540),'Hoja de Trabajo para listado'!$BC$151:$CB$151,0)),0)+IFERROR(INDEX('Hoja de Trabajo para listado'!$DE$153:$DG$274,MATCH($A540,'Hoja de Trabajo para listado'!$DE$153:$DE$1048576,0),MATCH((CUADRO!M$4&amp;$E540),'Hoja de Trabajo para listado'!$DE$151:$DG$151,0)),0)+IFERROR(INDEX('Hoja de Trabajo para listado'!$CD$155:$DC$1048576,MATCH($A540,'Hoja de Trabajo para listado'!$CD$155:$CD$1048576,0),MATCH((CUADRO!M$4&amp;$E540),'Hoja de Trabajo para listado'!$CD$151:$DC$151,0)),0)</f>
        <v>0</v>
      </c>
      <c r="N540" s="241">
        <f ca="1">+IFERROR(INDEX('Hoja de Trabajo para listado'!$A$155:$Z$1048576,MATCH($A540,'Hoja de Trabajo para listado'!$A$155:$A$1048576,0),MATCH((CUADRO!N$4&amp;$E540),'Hoja de Trabajo para listado'!$A$151:$Z$151,0)),0)+IFERROR(INDEX('Hoja de Trabajo para listado'!$AB$155:$BA$1048576,MATCH($A540,'Hoja de Trabajo para listado'!$AB$155:$AB$1048576,0),MATCH((CUADRO!N$4&amp;$E540),'Hoja de Trabajo para listado'!$AB$151:$BA$151,0)),0)+IFERROR(INDEX('Hoja de Trabajo para listado'!$BC$155:$CB$1048576,MATCH($A540,'Hoja de Trabajo para listado'!$BC$155:$BC$1048576,0),MATCH((CUADRO!N$4&amp;$E540),'Hoja de Trabajo para listado'!$BC$151:$CB$151,0)),0)+IFERROR(INDEX('Hoja de Trabajo para listado'!$DE$153:$DG$274,MATCH($A540,'Hoja de Trabajo para listado'!$DE$153:$DE$1048576,0),MATCH((CUADRO!N$4&amp;$E540),'Hoja de Trabajo para listado'!$DE$151:$DG$151,0)),0)+IFERROR(INDEX('Hoja de Trabajo para listado'!$CD$155:$DC$1048576,MATCH($A540,'Hoja de Trabajo para listado'!$CD$155:$CD$1048576,0),MATCH((CUADRO!N$4&amp;$E540),'Hoja de Trabajo para listado'!$CD$151:$DC$151,0)),0)</f>
        <v>0</v>
      </c>
      <c r="O540" s="241">
        <f ca="1">+IFERROR(INDEX('Hoja de Trabajo para listado'!$A$155:$Z$1048576,MATCH($A540,'Hoja de Trabajo para listado'!$A$155:$A$1048576,0),MATCH((CUADRO!O$4&amp;$E540),'Hoja de Trabajo para listado'!$A$151:$Z$151,0)),0)+IFERROR(INDEX('Hoja de Trabajo para listado'!$AB$155:$BA$1048576,MATCH($A540,'Hoja de Trabajo para listado'!$AB$155:$AB$1048576,0),MATCH((CUADRO!O$4&amp;$E540),'Hoja de Trabajo para listado'!$AB$151:$BA$151,0)),0)+IFERROR(INDEX('Hoja de Trabajo para listado'!$BC$155:$CB$1048576,MATCH($A540,'Hoja de Trabajo para listado'!$BC$155:$BC$1048576,0),MATCH((CUADRO!O$4&amp;$E540),'Hoja de Trabajo para listado'!$BC$151:$CB$151,0)),0)+IFERROR(INDEX('Hoja de Trabajo para listado'!$DE$153:$DG$274,MATCH($A540,'Hoja de Trabajo para listado'!$DE$153:$DE$1048576,0),MATCH((CUADRO!O$4&amp;$E540),'Hoja de Trabajo para listado'!$DE$151:$DG$151,0)),0)+IFERROR(INDEX('Hoja de Trabajo para listado'!$CD$155:$DC$1048576,MATCH($A540,'Hoja de Trabajo para listado'!$CD$155:$CD$1048576,0),MATCH((CUADRO!O$4&amp;$E540),'Hoja de Trabajo para listado'!$CD$151:$DC$151,0)),0)</f>
        <v>0</v>
      </c>
      <c r="P540" s="241">
        <f ca="1">+IFERROR(INDEX('Hoja de Trabajo para listado'!$A$155:$Z$1048576,MATCH($A540,'Hoja de Trabajo para listado'!$A$155:$A$1048576,0),MATCH((CUADRO!P$4&amp;$E540),'Hoja de Trabajo para listado'!$A$151:$Z$151,0)),0)+IFERROR(INDEX('Hoja de Trabajo para listado'!$AB$155:$BA$1048576,MATCH($A540,'Hoja de Trabajo para listado'!$AB$155:$AB$1048576,0),MATCH((CUADRO!P$4&amp;$E540),'Hoja de Trabajo para listado'!$AB$151:$BA$151,0)),0)+IFERROR(INDEX('Hoja de Trabajo para listado'!$BC$155:$CB$1048576,MATCH($A540,'Hoja de Trabajo para listado'!$BC$155:$BC$1048576,0),MATCH((CUADRO!P$4&amp;$E540),'Hoja de Trabajo para listado'!$BC$151:$CB$151,0)),0)+IFERROR(INDEX('Hoja de Trabajo para listado'!$DE$153:$DG$274,MATCH($A540,'Hoja de Trabajo para listado'!$DE$153:$DE$1048576,0),MATCH((CUADRO!P$4&amp;$E540),'Hoja de Trabajo para listado'!$DE$151:$DG$151,0)),0)+IFERROR(INDEX('Hoja de Trabajo para listado'!$CD$155:$DC$1048576,MATCH($A540,'Hoja de Trabajo para listado'!$CD$155:$CD$1048576,0),MATCH((CUADRO!P$4&amp;$E540),'Hoja de Trabajo para listado'!$CD$151:$DC$151,0)),0)</f>
        <v>0</v>
      </c>
      <c r="Q540" s="241">
        <f ca="1">+IFERROR(INDEX('Hoja de Trabajo para listado'!$A$155:$Z$1048576,MATCH($A540,'Hoja de Trabajo para listado'!$A$155:$A$1048576,0),MATCH((CUADRO!Q$4&amp;$E540),'Hoja de Trabajo para listado'!$A$151:$Z$151,0)),0)+IFERROR(INDEX('Hoja de Trabajo para listado'!$AB$155:$BA$1048576,MATCH($A540,'Hoja de Trabajo para listado'!$AB$155:$AB$1048576,0),MATCH((CUADRO!Q$4&amp;$E540),'Hoja de Trabajo para listado'!$AB$151:$BA$151,0)),0)+IFERROR(INDEX('Hoja de Trabajo para listado'!$BC$155:$CB$1048576,MATCH($A540,'Hoja de Trabajo para listado'!$BC$155:$BC$1048576,0),MATCH((CUADRO!Q$4&amp;$E540),'Hoja de Trabajo para listado'!$BC$151:$CB$151,0)),0)+IFERROR(INDEX('Hoja de Trabajo para listado'!$DE$153:$DG$274,MATCH($A540,'Hoja de Trabajo para listado'!$DE$153:$DE$1048576,0),MATCH((CUADRO!Q$4&amp;$E540),'Hoja de Trabajo para listado'!$DE$151:$DG$151,0)),0)+IFERROR(INDEX('Hoja de Trabajo para listado'!$CD$155:$DC$1048576,MATCH($A540,'Hoja de Trabajo para listado'!$CD$155:$CD$1048576,0),MATCH((CUADRO!Q$4&amp;$E540),'Hoja de Trabajo para listado'!$CD$151:$DC$151,0)),0)</f>
        <v>0</v>
      </c>
      <c r="R540" s="241">
        <f t="shared" ca="1" si="16"/>
        <v>0</v>
      </c>
      <c r="S540" s="247">
        <f ca="1">+R539+R540</f>
        <v>0</v>
      </c>
      <c r="T540" s="241">
        <f ca="1">+S540</f>
        <v>0</v>
      </c>
      <c r="U540" s="240">
        <f t="shared" si="17"/>
        <v>2</v>
      </c>
    </row>
    <row r="541" spans="1:21" customFormat="1" ht="15" hidden="1" customHeight="1">
      <c r="A541" s="32">
        <v>1222</v>
      </c>
      <c r="B541" s="381">
        <f>+A541</f>
        <v>1222</v>
      </c>
      <c r="C541" s="245" t="str">
        <f>+VLOOKUP(A541,bd_lista!$A$3:$C$592,3,FALSE)</f>
        <v>Gobierno Autónomo Municipal de Ichoca</v>
      </c>
      <c r="D541" s="383" t="str">
        <f>+C541</f>
        <v>Gobierno Autónomo Municipal de Ichoca</v>
      </c>
      <c r="E541" s="240" t="s">
        <v>683</v>
      </c>
      <c r="F541" s="241">
        <f ca="1">+IFERROR(INDEX('Hoja de Trabajo para listado'!$A$155:$Z$1048576,MATCH($A541,'Hoja de Trabajo para listado'!$A$155:$A$1048576,0),MATCH((CUADRO!F$4&amp;$E541),'Hoja de Trabajo para listado'!$A$151:$Z$151,0)),0)+IFERROR(INDEX('Hoja de Trabajo para listado'!$AB$155:$BA$1048576,MATCH($A541,'Hoja de Trabajo para listado'!$AB$155:$AB$1048576,0),MATCH((CUADRO!F$4&amp;$E541),'Hoja de Trabajo para listado'!$AB$151:$BA$151,0)),0)+IFERROR(INDEX('Hoja de Trabajo para listado'!$BC$155:$CB$1048576,MATCH($A541,'Hoja de Trabajo para listado'!$BC$155:$BC$1048576,0),MATCH((CUADRO!F$4&amp;$E541),'Hoja de Trabajo para listado'!$BC$151:$CB$151,0)),0)+IFERROR(INDEX('Hoja de Trabajo para listado'!$DE$153:$DG$274,MATCH($A541,'Hoja de Trabajo para listado'!$DE$153:$DE$1048576,0),MATCH((CUADRO!F$4&amp;$E541),'Hoja de Trabajo para listado'!$DE$151:$DG$151,0)),0)+IFERROR(INDEX('Hoja de Trabajo para listado'!$CD$155:$DC$1048576,MATCH($A541,'Hoja de Trabajo para listado'!$CD$155:$CD$1048576,0),MATCH((CUADRO!F$4&amp;$E541),'Hoja de Trabajo para listado'!$CD$151:$DC$151,0)),0)</f>
        <v>0</v>
      </c>
      <c r="G541" s="241">
        <f ca="1">+IFERROR(INDEX('Hoja de Trabajo para listado'!$A$155:$Z$1048576,MATCH($A541,'Hoja de Trabajo para listado'!$A$155:$A$1048576,0),MATCH((CUADRO!G$4&amp;$E541),'Hoja de Trabajo para listado'!$A$151:$Z$151,0)),0)+IFERROR(INDEX('Hoja de Trabajo para listado'!$AB$155:$BA$1048576,MATCH($A541,'Hoja de Trabajo para listado'!$AB$155:$AB$1048576,0),MATCH((CUADRO!G$4&amp;$E541),'Hoja de Trabajo para listado'!$AB$151:$BA$151,0)),0)+IFERROR(INDEX('Hoja de Trabajo para listado'!$BC$155:$CB$1048576,MATCH($A541,'Hoja de Trabajo para listado'!$BC$155:$BC$1048576,0),MATCH((CUADRO!G$4&amp;$E541),'Hoja de Trabajo para listado'!$BC$151:$CB$151,0)),0)+IFERROR(INDEX('Hoja de Trabajo para listado'!$DE$153:$DG$274,MATCH($A541,'Hoja de Trabajo para listado'!$DE$153:$DE$1048576,0),MATCH((CUADRO!G$4&amp;$E541),'Hoja de Trabajo para listado'!$DE$151:$DG$151,0)),0)+IFERROR(INDEX('Hoja de Trabajo para listado'!$CD$155:$DC$1048576,MATCH($A541,'Hoja de Trabajo para listado'!$CD$155:$CD$1048576,0),MATCH((CUADRO!G$4&amp;$E541),'Hoja de Trabajo para listado'!$CD$151:$DC$151,0)),0)</f>
        <v>0</v>
      </c>
      <c r="H541" s="241">
        <f ca="1">+IFERROR(INDEX('Hoja de Trabajo para listado'!$A$155:$Z$1048576,MATCH($A541,'Hoja de Trabajo para listado'!$A$155:$A$1048576,0),MATCH((CUADRO!H$4&amp;$E541),'Hoja de Trabajo para listado'!$A$151:$Z$151,0)),0)+IFERROR(INDEX('Hoja de Trabajo para listado'!$AB$155:$BA$1048576,MATCH($A541,'Hoja de Trabajo para listado'!$AB$155:$AB$1048576,0),MATCH((CUADRO!H$4&amp;$E541),'Hoja de Trabajo para listado'!$AB$151:$BA$151,0)),0)+IFERROR(INDEX('Hoja de Trabajo para listado'!$BC$155:$CB$1048576,MATCH($A541,'Hoja de Trabajo para listado'!$BC$155:$BC$1048576,0),MATCH((CUADRO!H$4&amp;$E541),'Hoja de Trabajo para listado'!$BC$151:$CB$151,0)),0)+IFERROR(INDEX('Hoja de Trabajo para listado'!$DE$153:$DG$274,MATCH($A541,'Hoja de Trabajo para listado'!$DE$153:$DE$1048576,0),MATCH((CUADRO!H$4&amp;$E541),'Hoja de Trabajo para listado'!$DE$151:$DG$151,0)),0)+IFERROR(INDEX('Hoja de Trabajo para listado'!$CD$155:$DC$1048576,MATCH($A541,'Hoja de Trabajo para listado'!$CD$155:$CD$1048576,0),MATCH((CUADRO!H$4&amp;$E541),'Hoja de Trabajo para listado'!$CD$151:$DC$151,0)),0)</f>
        <v>0</v>
      </c>
      <c r="I541" s="241">
        <f ca="1">+IFERROR(INDEX('Hoja de Trabajo para listado'!$A$155:$Z$1048576,MATCH($A541,'Hoja de Trabajo para listado'!$A$155:$A$1048576,0),MATCH((CUADRO!I$4&amp;$E541),'Hoja de Trabajo para listado'!$A$151:$Z$151,0)),0)+IFERROR(INDEX('Hoja de Trabajo para listado'!$AB$155:$BA$1048576,MATCH($A541,'Hoja de Trabajo para listado'!$AB$155:$AB$1048576,0),MATCH((CUADRO!I$4&amp;$E541),'Hoja de Trabajo para listado'!$AB$151:$BA$151,0)),0)+IFERROR(INDEX('Hoja de Trabajo para listado'!$BC$155:$CB$1048576,MATCH($A541,'Hoja de Trabajo para listado'!$BC$155:$BC$1048576,0),MATCH((CUADRO!I$4&amp;$E541),'Hoja de Trabajo para listado'!$BC$151:$CB$151,0)),0)+IFERROR(INDEX('Hoja de Trabajo para listado'!$DE$153:$DG$274,MATCH($A541,'Hoja de Trabajo para listado'!$DE$153:$DE$1048576,0),MATCH((CUADRO!I$4&amp;$E541),'Hoja de Trabajo para listado'!$DE$151:$DG$151,0)),0)+IFERROR(INDEX('Hoja de Trabajo para listado'!$CD$155:$DC$1048576,MATCH($A541,'Hoja de Trabajo para listado'!$CD$155:$CD$1048576,0),MATCH((CUADRO!I$4&amp;$E541),'Hoja de Trabajo para listado'!$CD$151:$DC$151,0)),0)</f>
        <v>0</v>
      </c>
      <c r="J541" s="241">
        <f ca="1">+IFERROR(INDEX('Hoja de Trabajo para listado'!$A$155:$Z$1048576,MATCH($A541,'Hoja de Trabajo para listado'!$A$155:$A$1048576,0),MATCH((CUADRO!J$4&amp;$E541),'Hoja de Trabajo para listado'!$A$151:$Z$151,0)),0)+IFERROR(INDEX('Hoja de Trabajo para listado'!$AB$155:$BA$1048576,MATCH($A541,'Hoja de Trabajo para listado'!$AB$155:$AB$1048576,0),MATCH((CUADRO!J$4&amp;$E541),'Hoja de Trabajo para listado'!$AB$151:$BA$151,0)),0)+IFERROR(INDEX('Hoja de Trabajo para listado'!$BC$155:$CB$1048576,MATCH($A541,'Hoja de Trabajo para listado'!$BC$155:$BC$1048576,0),MATCH((CUADRO!J$4&amp;$E541),'Hoja de Trabajo para listado'!$BC$151:$CB$151,0)),0)+IFERROR(INDEX('Hoja de Trabajo para listado'!$DE$153:$DG$274,MATCH($A541,'Hoja de Trabajo para listado'!$DE$153:$DE$1048576,0),MATCH((CUADRO!J$4&amp;$E541),'Hoja de Trabajo para listado'!$DE$151:$DG$151,0)),0)+IFERROR(INDEX('Hoja de Trabajo para listado'!$CD$155:$DC$1048576,MATCH($A541,'Hoja de Trabajo para listado'!$CD$155:$CD$1048576,0),MATCH((CUADRO!J$4&amp;$E541),'Hoja de Trabajo para listado'!$CD$151:$DC$151,0)),0)</f>
        <v>0</v>
      </c>
      <c r="K541" s="241">
        <f ca="1">+IFERROR(INDEX('Hoja de Trabajo para listado'!$A$155:$Z$1048576,MATCH($A541,'Hoja de Trabajo para listado'!$A$155:$A$1048576,0),MATCH((CUADRO!K$4&amp;$E541),'Hoja de Trabajo para listado'!$A$151:$Z$151,0)),0)+IFERROR(INDEX('Hoja de Trabajo para listado'!$AB$155:$BA$1048576,MATCH($A541,'Hoja de Trabajo para listado'!$AB$155:$AB$1048576,0),MATCH((CUADRO!K$4&amp;$E541),'Hoja de Trabajo para listado'!$AB$151:$BA$151,0)),0)+IFERROR(INDEX('Hoja de Trabajo para listado'!$BC$155:$CB$1048576,MATCH($A541,'Hoja de Trabajo para listado'!$BC$155:$BC$1048576,0),MATCH((CUADRO!K$4&amp;$E541),'Hoja de Trabajo para listado'!$BC$151:$CB$151,0)),0)+IFERROR(INDEX('Hoja de Trabajo para listado'!$DE$153:$DG$274,MATCH($A541,'Hoja de Trabajo para listado'!$DE$153:$DE$1048576,0),MATCH((CUADRO!K$4&amp;$E541),'Hoja de Trabajo para listado'!$DE$151:$DG$151,0)),0)+IFERROR(INDEX('Hoja de Trabajo para listado'!$CD$155:$DC$1048576,MATCH($A541,'Hoja de Trabajo para listado'!$CD$155:$CD$1048576,0),MATCH((CUADRO!K$4&amp;$E541),'Hoja de Trabajo para listado'!$CD$151:$DC$151,0)),0)</f>
        <v>0</v>
      </c>
      <c r="L541" s="241">
        <f ca="1">+IFERROR(INDEX('Hoja de Trabajo para listado'!$A$155:$Z$1048576,MATCH($A541,'Hoja de Trabajo para listado'!$A$155:$A$1048576,0),MATCH((CUADRO!L$4&amp;$E541),'Hoja de Trabajo para listado'!$A$151:$Z$151,0)),0)+IFERROR(INDEX('Hoja de Trabajo para listado'!$AB$155:$BA$1048576,MATCH($A541,'Hoja de Trabajo para listado'!$AB$155:$AB$1048576,0),MATCH((CUADRO!L$4&amp;$E541),'Hoja de Trabajo para listado'!$AB$151:$BA$151,0)),0)+IFERROR(INDEX('Hoja de Trabajo para listado'!$BC$155:$CB$1048576,MATCH($A541,'Hoja de Trabajo para listado'!$BC$155:$BC$1048576,0),MATCH((CUADRO!L$4&amp;$E541),'Hoja de Trabajo para listado'!$BC$151:$CB$151,0)),0)+IFERROR(INDEX('Hoja de Trabajo para listado'!$DE$153:$DG$274,MATCH($A541,'Hoja de Trabajo para listado'!$DE$153:$DE$1048576,0),MATCH((CUADRO!L$4&amp;$E541),'Hoja de Trabajo para listado'!$DE$151:$DG$151,0)),0)+IFERROR(INDEX('Hoja de Trabajo para listado'!$CD$155:$DC$1048576,MATCH($A541,'Hoja de Trabajo para listado'!$CD$155:$CD$1048576,0),MATCH((CUADRO!L$4&amp;$E541),'Hoja de Trabajo para listado'!$CD$151:$DC$151,0)),0)</f>
        <v>0</v>
      </c>
      <c r="M541" s="241">
        <f ca="1">+IFERROR(INDEX('Hoja de Trabajo para listado'!$A$155:$Z$1048576,MATCH($A541,'Hoja de Trabajo para listado'!$A$155:$A$1048576,0),MATCH((CUADRO!M$4&amp;$E541),'Hoja de Trabajo para listado'!$A$151:$Z$151,0)),0)+IFERROR(INDEX('Hoja de Trabajo para listado'!$AB$155:$BA$1048576,MATCH($A541,'Hoja de Trabajo para listado'!$AB$155:$AB$1048576,0),MATCH((CUADRO!M$4&amp;$E541),'Hoja de Trabajo para listado'!$AB$151:$BA$151,0)),0)+IFERROR(INDEX('Hoja de Trabajo para listado'!$BC$155:$CB$1048576,MATCH($A541,'Hoja de Trabajo para listado'!$BC$155:$BC$1048576,0),MATCH((CUADRO!M$4&amp;$E541),'Hoja de Trabajo para listado'!$BC$151:$CB$151,0)),0)+IFERROR(INDEX('Hoja de Trabajo para listado'!$DE$153:$DG$274,MATCH($A541,'Hoja de Trabajo para listado'!$DE$153:$DE$1048576,0),MATCH((CUADRO!M$4&amp;$E541),'Hoja de Trabajo para listado'!$DE$151:$DG$151,0)),0)+IFERROR(INDEX('Hoja de Trabajo para listado'!$CD$155:$DC$1048576,MATCH($A541,'Hoja de Trabajo para listado'!$CD$155:$CD$1048576,0),MATCH((CUADRO!M$4&amp;$E541),'Hoja de Trabajo para listado'!$CD$151:$DC$151,0)),0)</f>
        <v>0</v>
      </c>
      <c r="N541" s="241">
        <f ca="1">+IFERROR(INDEX('Hoja de Trabajo para listado'!$A$155:$Z$1048576,MATCH($A541,'Hoja de Trabajo para listado'!$A$155:$A$1048576,0),MATCH((CUADRO!N$4&amp;$E541),'Hoja de Trabajo para listado'!$A$151:$Z$151,0)),0)+IFERROR(INDEX('Hoja de Trabajo para listado'!$AB$155:$BA$1048576,MATCH($A541,'Hoja de Trabajo para listado'!$AB$155:$AB$1048576,0),MATCH((CUADRO!N$4&amp;$E541),'Hoja de Trabajo para listado'!$AB$151:$BA$151,0)),0)+IFERROR(INDEX('Hoja de Trabajo para listado'!$BC$155:$CB$1048576,MATCH($A541,'Hoja de Trabajo para listado'!$BC$155:$BC$1048576,0),MATCH((CUADRO!N$4&amp;$E541),'Hoja de Trabajo para listado'!$BC$151:$CB$151,0)),0)+IFERROR(INDEX('Hoja de Trabajo para listado'!$DE$153:$DG$274,MATCH($A541,'Hoja de Trabajo para listado'!$DE$153:$DE$1048576,0),MATCH((CUADRO!N$4&amp;$E541),'Hoja de Trabajo para listado'!$DE$151:$DG$151,0)),0)+IFERROR(INDEX('Hoja de Trabajo para listado'!$CD$155:$DC$1048576,MATCH($A541,'Hoja de Trabajo para listado'!$CD$155:$CD$1048576,0),MATCH((CUADRO!N$4&amp;$E541),'Hoja de Trabajo para listado'!$CD$151:$DC$151,0)),0)</f>
        <v>0</v>
      </c>
      <c r="O541" s="241">
        <f ca="1">+IFERROR(INDEX('Hoja de Trabajo para listado'!$A$155:$Z$1048576,MATCH($A541,'Hoja de Trabajo para listado'!$A$155:$A$1048576,0),MATCH((CUADRO!O$4&amp;$E541),'Hoja de Trabajo para listado'!$A$151:$Z$151,0)),0)+IFERROR(INDEX('Hoja de Trabajo para listado'!$AB$155:$BA$1048576,MATCH($A541,'Hoja de Trabajo para listado'!$AB$155:$AB$1048576,0),MATCH((CUADRO!O$4&amp;$E541),'Hoja de Trabajo para listado'!$AB$151:$BA$151,0)),0)+IFERROR(INDEX('Hoja de Trabajo para listado'!$BC$155:$CB$1048576,MATCH($A541,'Hoja de Trabajo para listado'!$BC$155:$BC$1048576,0),MATCH((CUADRO!O$4&amp;$E541),'Hoja de Trabajo para listado'!$BC$151:$CB$151,0)),0)+IFERROR(INDEX('Hoja de Trabajo para listado'!$DE$153:$DG$274,MATCH($A541,'Hoja de Trabajo para listado'!$DE$153:$DE$1048576,0),MATCH((CUADRO!O$4&amp;$E541),'Hoja de Trabajo para listado'!$DE$151:$DG$151,0)),0)+IFERROR(INDEX('Hoja de Trabajo para listado'!$CD$155:$DC$1048576,MATCH($A541,'Hoja de Trabajo para listado'!$CD$155:$CD$1048576,0),MATCH((CUADRO!O$4&amp;$E541),'Hoja de Trabajo para listado'!$CD$151:$DC$151,0)),0)</f>
        <v>0</v>
      </c>
      <c r="P541" s="241">
        <f ca="1">+IFERROR(INDEX('Hoja de Trabajo para listado'!$A$155:$Z$1048576,MATCH($A541,'Hoja de Trabajo para listado'!$A$155:$A$1048576,0),MATCH((CUADRO!P$4&amp;$E541),'Hoja de Trabajo para listado'!$A$151:$Z$151,0)),0)+IFERROR(INDEX('Hoja de Trabajo para listado'!$AB$155:$BA$1048576,MATCH($A541,'Hoja de Trabajo para listado'!$AB$155:$AB$1048576,0),MATCH((CUADRO!P$4&amp;$E541),'Hoja de Trabajo para listado'!$AB$151:$BA$151,0)),0)+IFERROR(INDEX('Hoja de Trabajo para listado'!$BC$155:$CB$1048576,MATCH($A541,'Hoja de Trabajo para listado'!$BC$155:$BC$1048576,0),MATCH((CUADRO!P$4&amp;$E541),'Hoja de Trabajo para listado'!$BC$151:$CB$151,0)),0)+IFERROR(INDEX('Hoja de Trabajo para listado'!$DE$153:$DG$274,MATCH($A541,'Hoja de Trabajo para listado'!$DE$153:$DE$1048576,0),MATCH((CUADRO!P$4&amp;$E541),'Hoja de Trabajo para listado'!$DE$151:$DG$151,0)),0)+IFERROR(INDEX('Hoja de Trabajo para listado'!$CD$155:$DC$1048576,MATCH($A541,'Hoja de Trabajo para listado'!$CD$155:$CD$1048576,0),MATCH((CUADRO!P$4&amp;$E541),'Hoja de Trabajo para listado'!$CD$151:$DC$151,0)),0)</f>
        <v>0</v>
      </c>
      <c r="Q541" s="241">
        <f ca="1">+IFERROR(INDEX('Hoja de Trabajo para listado'!$A$155:$Z$1048576,MATCH($A541,'Hoja de Trabajo para listado'!$A$155:$A$1048576,0),MATCH((CUADRO!Q$4&amp;$E541),'Hoja de Trabajo para listado'!$A$151:$Z$151,0)),0)+IFERROR(INDEX('Hoja de Trabajo para listado'!$AB$155:$BA$1048576,MATCH($A541,'Hoja de Trabajo para listado'!$AB$155:$AB$1048576,0),MATCH((CUADRO!Q$4&amp;$E541),'Hoja de Trabajo para listado'!$AB$151:$BA$151,0)),0)+IFERROR(INDEX('Hoja de Trabajo para listado'!$BC$155:$CB$1048576,MATCH($A541,'Hoja de Trabajo para listado'!$BC$155:$BC$1048576,0),MATCH((CUADRO!Q$4&amp;$E541),'Hoja de Trabajo para listado'!$BC$151:$CB$151,0)),0)+IFERROR(INDEX('Hoja de Trabajo para listado'!$DE$153:$DG$274,MATCH($A541,'Hoja de Trabajo para listado'!$DE$153:$DE$1048576,0),MATCH((CUADRO!Q$4&amp;$E541),'Hoja de Trabajo para listado'!$DE$151:$DG$151,0)),0)+IFERROR(INDEX('Hoja de Trabajo para listado'!$CD$155:$DC$1048576,MATCH($A541,'Hoja de Trabajo para listado'!$CD$155:$CD$1048576,0),MATCH((CUADRO!Q$4&amp;$E541),'Hoja de Trabajo para listado'!$CD$151:$DC$151,0)),0)</f>
        <v>0</v>
      </c>
      <c r="R541" s="241">
        <f t="shared" ca="1" si="16"/>
        <v>0</v>
      </c>
      <c r="S541" s="247"/>
      <c r="T541" s="241">
        <f ca="1">+T542</f>
        <v>0</v>
      </c>
      <c r="U541" s="240">
        <f t="shared" si="17"/>
        <v>1</v>
      </c>
    </row>
    <row r="542" spans="1:21" customFormat="1" ht="15" hidden="1" customHeight="1">
      <c r="A542" s="32">
        <v>1222</v>
      </c>
      <c r="B542" s="382"/>
      <c r="C542" s="245" t="str">
        <f>+VLOOKUP(A542,bd_lista!$A$3:$C$592,3,FALSE)</f>
        <v>Gobierno Autónomo Municipal de Ichoca</v>
      </c>
      <c r="D542" s="384"/>
      <c r="E542" s="242" t="s">
        <v>684</v>
      </c>
      <c r="F542" s="241">
        <f ca="1">+IFERROR(INDEX('Hoja de Trabajo para listado'!$A$155:$Z$1048576,MATCH($A542,'Hoja de Trabajo para listado'!$A$155:$A$1048576,0),MATCH((CUADRO!F$4&amp;$E542),'Hoja de Trabajo para listado'!$A$151:$Z$151,0)),0)+IFERROR(INDEX('Hoja de Trabajo para listado'!$AB$155:$BA$1048576,MATCH($A542,'Hoja de Trabajo para listado'!$AB$155:$AB$1048576,0),MATCH((CUADRO!F$4&amp;$E542),'Hoja de Trabajo para listado'!$AB$151:$BA$151,0)),0)+IFERROR(INDEX('Hoja de Trabajo para listado'!$BC$155:$CB$1048576,MATCH($A542,'Hoja de Trabajo para listado'!$BC$155:$BC$1048576,0),MATCH((CUADRO!F$4&amp;$E542),'Hoja de Trabajo para listado'!$BC$151:$CB$151,0)),0)+IFERROR(INDEX('Hoja de Trabajo para listado'!$DE$153:$DG$274,MATCH($A542,'Hoja de Trabajo para listado'!$DE$153:$DE$1048576,0),MATCH((CUADRO!F$4&amp;$E542),'Hoja de Trabajo para listado'!$DE$151:$DG$151,0)),0)+IFERROR(INDEX('Hoja de Trabajo para listado'!$CD$155:$DC$1048576,MATCH($A542,'Hoja de Trabajo para listado'!$CD$155:$CD$1048576,0),MATCH((CUADRO!F$4&amp;$E542),'Hoja de Trabajo para listado'!$CD$151:$DC$151,0)),0)</f>
        <v>0</v>
      </c>
      <c r="G542" s="241">
        <f ca="1">+IFERROR(INDEX('Hoja de Trabajo para listado'!$A$155:$Z$1048576,MATCH($A542,'Hoja de Trabajo para listado'!$A$155:$A$1048576,0),MATCH((CUADRO!G$4&amp;$E542),'Hoja de Trabajo para listado'!$A$151:$Z$151,0)),0)+IFERROR(INDEX('Hoja de Trabajo para listado'!$AB$155:$BA$1048576,MATCH($A542,'Hoja de Trabajo para listado'!$AB$155:$AB$1048576,0),MATCH((CUADRO!G$4&amp;$E542),'Hoja de Trabajo para listado'!$AB$151:$BA$151,0)),0)+IFERROR(INDEX('Hoja de Trabajo para listado'!$BC$155:$CB$1048576,MATCH($A542,'Hoja de Trabajo para listado'!$BC$155:$BC$1048576,0),MATCH((CUADRO!G$4&amp;$E542),'Hoja de Trabajo para listado'!$BC$151:$CB$151,0)),0)+IFERROR(INDEX('Hoja de Trabajo para listado'!$DE$153:$DG$274,MATCH($A542,'Hoja de Trabajo para listado'!$DE$153:$DE$1048576,0),MATCH((CUADRO!G$4&amp;$E542),'Hoja de Trabajo para listado'!$DE$151:$DG$151,0)),0)+IFERROR(INDEX('Hoja de Trabajo para listado'!$CD$155:$DC$1048576,MATCH($A542,'Hoja de Trabajo para listado'!$CD$155:$CD$1048576,0),MATCH((CUADRO!G$4&amp;$E542),'Hoja de Trabajo para listado'!$CD$151:$DC$151,0)),0)</f>
        <v>0</v>
      </c>
      <c r="H542" s="241">
        <f ca="1">+IFERROR(INDEX('Hoja de Trabajo para listado'!$A$155:$Z$1048576,MATCH($A542,'Hoja de Trabajo para listado'!$A$155:$A$1048576,0),MATCH((CUADRO!H$4&amp;$E542),'Hoja de Trabajo para listado'!$A$151:$Z$151,0)),0)+IFERROR(INDEX('Hoja de Trabajo para listado'!$AB$155:$BA$1048576,MATCH($A542,'Hoja de Trabajo para listado'!$AB$155:$AB$1048576,0),MATCH((CUADRO!H$4&amp;$E542),'Hoja de Trabajo para listado'!$AB$151:$BA$151,0)),0)+IFERROR(INDEX('Hoja de Trabajo para listado'!$BC$155:$CB$1048576,MATCH($A542,'Hoja de Trabajo para listado'!$BC$155:$BC$1048576,0),MATCH((CUADRO!H$4&amp;$E542),'Hoja de Trabajo para listado'!$BC$151:$CB$151,0)),0)+IFERROR(INDEX('Hoja de Trabajo para listado'!$DE$153:$DG$274,MATCH($A542,'Hoja de Trabajo para listado'!$DE$153:$DE$1048576,0),MATCH((CUADRO!H$4&amp;$E542),'Hoja de Trabajo para listado'!$DE$151:$DG$151,0)),0)+IFERROR(INDEX('Hoja de Trabajo para listado'!$CD$155:$DC$1048576,MATCH($A542,'Hoja de Trabajo para listado'!$CD$155:$CD$1048576,0),MATCH((CUADRO!H$4&amp;$E542),'Hoja de Trabajo para listado'!$CD$151:$DC$151,0)),0)</f>
        <v>0</v>
      </c>
      <c r="I542" s="241">
        <f ca="1">+IFERROR(INDEX('Hoja de Trabajo para listado'!$A$155:$Z$1048576,MATCH($A542,'Hoja de Trabajo para listado'!$A$155:$A$1048576,0),MATCH((CUADRO!I$4&amp;$E542),'Hoja de Trabajo para listado'!$A$151:$Z$151,0)),0)+IFERROR(INDEX('Hoja de Trabajo para listado'!$AB$155:$BA$1048576,MATCH($A542,'Hoja de Trabajo para listado'!$AB$155:$AB$1048576,0),MATCH((CUADRO!I$4&amp;$E542),'Hoja de Trabajo para listado'!$AB$151:$BA$151,0)),0)+IFERROR(INDEX('Hoja de Trabajo para listado'!$BC$155:$CB$1048576,MATCH($A542,'Hoja de Trabajo para listado'!$BC$155:$BC$1048576,0),MATCH((CUADRO!I$4&amp;$E542),'Hoja de Trabajo para listado'!$BC$151:$CB$151,0)),0)+IFERROR(INDEX('Hoja de Trabajo para listado'!$DE$153:$DG$274,MATCH($A542,'Hoja de Trabajo para listado'!$DE$153:$DE$1048576,0),MATCH((CUADRO!I$4&amp;$E542),'Hoja de Trabajo para listado'!$DE$151:$DG$151,0)),0)+IFERROR(INDEX('Hoja de Trabajo para listado'!$CD$155:$DC$1048576,MATCH($A542,'Hoja de Trabajo para listado'!$CD$155:$CD$1048576,0),MATCH((CUADRO!I$4&amp;$E542),'Hoja de Trabajo para listado'!$CD$151:$DC$151,0)),0)</f>
        <v>0</v>
      </c>
      <c r="J542" s="241">
        <f ca="1">+IFERROR(INDEX('Hoja de Trabajo para listado'!$A$155:$Z$1048576,MATCH($A542,'Hoja de Trabajo para listado'!$A$155:$A$1048576,0),MATCH((CUADRO!J$4&amp;$E542),'Hoja de Trabajo para listado'!$A$151:$Z$151,0)),0)+IFERROR(INDEX('Hoja de Trabajo para listado'!$AB$155:$BA$1048576,MATCH($A542,'Hoja de Trabajo para listado'!$AB$155:$AB$1048576,0),MATCH((CUADRO!J$4&amp;$E542),'Hoja de Trabajo para listado'!$AB$151:$BA$151,0)),0)+IFERROR(INDEX('Hoja de Trabajo para listado'!$BC$155:$CB$1048576,MATCH($A542,'Hoja de Trabajo para listado'!$BC$155:$BC$1048576,0),MATCH((CUADRO!J$4&amp;$E542),'Hoja de Trabajo para listado'!$BC$151:$CB$151,0)),0)+IFERROR(INDEX('Hoja de Trabajo para listado'!$DE$153:$DG$274,MATCH($A542,'Hoja de Trabajo para listado'!$DE$153:$DE$1048576,0),MATCH((CUADRO!J$4&amp;$E542),'Hoja de Trabajo para listado'!$DE$151:$DG$151,0)),0)+IFERROR(INDEX('Hoja de Trabajo para listado'!$CD$155:$DC$1048576,MATCH($A542,'Hoja de Trabajo para listado'!$CD$155:$CD$1048576,0),MATCH((CUADRO!J$4&amp;$E542),'Hoja de Trabajo para listado'!$CD$151:$DC$151,0)),0)</f>
        <v>0</v>
      </c>
      <c r="K542" s="241">
        <f ca="1">+IFERROR(INDEX('Hoja de Trabajo para listado'!$A$155:$Z$1048576,MATCH($A542,'Hoja de Trabajo para listado'!$A$155:$A$1048576,0),MATCH((CUADRO!K$4&amp;$E542),'Hoja de Trabajo para listado'!$A$151:$Z$151,0)),0)+IFERROR(INDEX('Hoja de Trabajo para listado'!$AB$155:$BA$1048576,MATCH($A542,'Hoja de Trabajo para listado'!$AB$155:$AB$1048576,0),MATCH((CUADRO!K$4&amp;$E542),'Hoja de Trabajo para listado'!$AB$151:$BA$151,0)),0)+IFERROR(INDEX('Hoja de Trabajo para listado'!$BC$155:$CB$1048576,MATCH($A542,'Hoja de Trabajo para listado'!$BC$155:$BC$1048576,0),MATCH((CUADRO!K$4&amp;$E542),'Hoja de Trabajo para listado'!$BC$151:$CB$151,0)),0)+IFERROR(INDEX('Hoja de Trabajo para listado'!$DE$153:$DG$274,MATCH($A542,'Hoja de Trabajo para listado'!$DE$153:$DE$1048576,0),MATCH((CUADRO!K$4&amp;$E542),'Hoja de Trabajo para listado'!$DE$151:$DG$151,0)),0)+IFERROR(INDEX('Hoja de Trabajo para listado'!$CD$155:$DC$1048576,MATCH($A542,'Hoja de Trabajo para listado'!$CD$155:$CD$1048576,0),MATCH((CUADRO!K$4&amp;$E542),'Hoja de Trabajo para listado'!$CD$151:$DC$151,0)),0)</f>
        <v>0</v>
      </c>
      <c r="L542" s="241">
        <f ca="1">+IFERROR(INDEX('Hoja de Trabajo para listado'!$A$155:$Z$1048576,MATCH($A542,'Hoja de Trabajo para listado'!$A$155:$A$1048576,0),MATCH((CUADRO!L$4&amp;$E542),'Hoja de Trabajo para listado'!$A$151:$Z$151,0)),0)+IFERROR(INDEX('Hoja de Trabajo para listado'!$AB$155:$BA$1048576,MATCH($A542,'Hoja de Trabajo para listado'!$AB$155:$AB$1048576,0),MATCH((CUADRO!L$4&amp;$E542),'Hoja de Trabajo para listado'!$AB$151:$BA$151,0)),0)+IFERROR(INDEX('Hoja de Trabajo para listado'!$BC$155:$CB$1048576,MATCH($A542,'Hoja de Trabajo para listado'!$BC$155:$BC$1048576,0),MATCH((CUADRO!L$4&amp;$E542),'Hoja de Trabajo para listado'!$BC$151:$CB$151,0)),0)+IFERROR(INDEX('Hoja de Trabajo para listado'!$DE$153:$DG$274,MATCH($A542,'Hoja de Trabajo para listado'!$DE$153:$DE$1048576,0),MATCH((CUADRO!L$4&amp;$E542),'Hoja de Trabajo para listado'!$DE$151:$DG$151,0)),0)+IFERROR(INDEX('Hoja de Trabajo para listado'!$CD$155:$DC$1048576,MATCH($A542,'Hoja de Trabajo para listado'!$CD$155:$CD$1048576,0),MATCH((CUADRO!L$4&amp;$E542),'Hoja de Trabajo para listado'!$CD$151:$DC$151,0)),0)</f>
        <v>0</v>
      </c>
      <c r="M542" s="241">
        <f ca="1">+IFERROR(INDEX('Hoja de Trabajo para listado'!$A$155:$Z$1048576,MATCH($A542,'Hoja de Trabajo para listado'!$A$155:$A$1048576,0),MATCH((CUADRO!M$4&amp;$E542),'Hoja de Trabajo para listado'!$A$151:$Z$151,0)),0)+IFERROR(INDEX('Hoja de Trabajo para listado'!$AB$155:$BA$1048576,MATCH($A542,'Hoja de Trabajo para listado'!$AB$155:$AB$1048576,0),MATCH((CUADRO!M$4&amp;$E542),'Hoja de Trabajo para listado'!$AB$151:$BA$151,0)),0)+IFERROR(INDEX('Hoja de Trabajo para listado'!$BC$155:$CB$1048576,MATCH($A542,'Hoja de Trabajo para listado'!$BC$155:$BC$1048576,0),MATCH((CUADRO!M$4&amp;$E542),'Hoja de Trabajo para listado'!$BC$151:$CB$151,0)),0)+IFERROR(INDEX('Hoja de Trabajo para listado'!$DE$153:$DG$274,MATCH($A542,'Hoja de Trabajo para listado'!$DE$153:$DE$1048576,0),MATCH((CUADRO!M$4&amp;$E542),'Hoja de Trabajo para listado'!$DE$151:$DG$151,0)),0)+IFERROR(INDEX('Hoja de Trabajo para listado'!$CD$155:$DC$1048576,MATCH($A542,'Hoja de Trabajo para listado'!$CD$155:$CD$1048576,0),MATCH((CUADRO!M$4&amp;$E542),'Hoja de Trabajo para listado'!$CD$151:$DC$151,0)),0)</f>
        <v>0</v>
      </c>
      <c r="N542" s="241">
        <f ca="1">+IFERROR(INDEX('Hoja de Trabajo para listado'!$A$155:$Z$1048576,MATCH($A542,'Hoja de Trabajo para listado'!$A$155:$A$1048576,0),MATCH((CUADRO!N$4&amp;$E542),'Hoja de Trabajo para listado'!$A$151:$Z$151,0)),0)+IFERROR(INDEX('Hoja de Trabajo para listado'!$AB$155:$BA$1048576,MATCH($A542,'Hoja de Trabajo para listado'!$AB$155:$AB$1048576,0),MATCH((CUADRO!N$4&amp;$E542),'Hoja de Trabajo para listado'!$AB$151:$BA$151,0)),0)+IFERROR(INDEX('Hoja de Trabajo para listado'!$BC$155:$CB$1048576,MATCH($A542,'Hoja de Trabajo para listado'!$BC$155:$BC$1048576,0),MATCH((CUADRO!N$4&amp;$E542),'Hoja de Trabajo para listado'!$BC$151:$CB$151,0)),0)+IFERROR(INDEX('Hoja de Trabajo para listado'!$DE$153:$DG$274,MATCH($A542,'Hoja de Trabajo para listado'!$DE$153:$DE$1048576,0),MATCH((CUADRO!N$4&amp;$E542),'Hoja de Trabajo para listado'!$DE$151:$DG$151,0)),0)+IFERROR(INDEX('Hoja de Trabajo para listado'!$CD$155:$DC$1048576,MATCH($A542,'Hoja de Trabajo para listado'!$CD$155:$CD$1048576,0),MATCH((CUADRO!N$4&amp;$E542),'Hoja de Trabajo para listado'!$CD$151:$DC$151,0)),0)</f>
        <v>0</v>
      </c>
      <c r="O542" s="241">
        <f ca="1">+IFERROR(INDEX('Hoja de Trabajo para listado'!$A$155:$Z$1048576,MATCH($A542,'Hoja de Trabajo para listado'!$A$155:$A$1048576,0),MATCH((CUADRO!O$4&amp;$E542),'Hoja de Trabajo para listado'!$A$151:$Z$151,0)),0)+IFERROR(INDEX('Hoja de Trabajo para listado'!$AB$155:$BA$1048576,MATCH($A542,'Hoja de Trabajo para listado'!$AB$155:$AB$1048576,0),MATCH((CUADRO!O$4&amp;$E542),'Hoja de Trabajo para listado'!$AB$151:$BA$151,0)),0)+IFERROR(INDEX('Hoja de Trabajo para listado'!$BC$155:$CB$1048576,MATCH($A542,'Hoja de Trabajo para listado'!$BC$155:$BC$1048576,0),MATCH((CUADRO!O$4&amp;$E542),'Hoja de Trabajo para listado'!$BC$151:$CB$151,0)),0)+IFERROR(INDEX('Hoja de Trabajo para listado'!$DE$153:$DG$274,MATCH($A542,'Hoja de Trabajo para listado'!$DE$153:$DE$1048576,0),MATCH((CUADRO!O$4&amp;$E542),'Hoja de Trabajo para listado'!$DE$151:$DG$151,0)),0)+IFERROR(INDEX('Hoja de Trabajo para listado'!$CD$155:$DC$1048576,MATCH($A542,'Hoja de Trabajo para listado'!$CD$155:$CD$1048576,0),MATCH((CUADRO!O$4&amp;$E542),'Hoja de Trabajo para listado'!$CD$151:$DC$151,0)),0)</f>
        <v>0</v>
      </c>
      <c r="P542" s="241">
        <f ca="1">+IFERROR(INDEX('Hoja de Trabajo para listado'!$A$155:$Z$1048576,MATCH($A542,'Hoja de Trabajo para listado'!$A$155:$A$1048576,0),MATCH((CUADRO!P$4&amp;$E542),'Hoja de Trabajo para listado'!$A$151:$Z$151,0)),0)+IFERROR(INDEX('Hoja de Trabajo para listado'!$AB$155:$BA$1048576,MATCH($A542,'Hoja de Trabajo para listado'!$AB$155:$AB$1048576,0),MATCH((CUADRO!P$4&amp;$E542),'Hoja de Trabajo para listado'!$AB$151:$BA$151,0)),0)+IFERROR(INDEX('Hoja de Trabajo para listado'!$BC$155:$CB$1048576,MATCH($A542,'Hoja de Trabajo para listado'!$BC$155:$BC$1048576,0),MATCH((CUADRO!P$4&amp;$E542),'Hoja de Trabajo para listado'!$BC$151:$CB$151,0)),0)+IFERROR(INDEX('Hoja de Trabajo para listado'!$DE$153:$DG$274,MATCH($A542,'Hoja de Trabajo para listado'!$DE$153:$DE$1048576,0),MATCH((CUADRO!P$4&amp;$E542),'Hoja de Trabajo para listado'!$DE$151:$DG$151,0)),0)+IFERROR(INDEX('Hoja de Trabajo para listado'!$CD$155:$DC$1048576,MATCH($A542,'Hoja de Trabajo para listado'!$CD$155:$CD$1048576,0),MATCH((CUADRO!P$4&amp;$E542),'Hoja de Trabajo para listado'!$CD$151:$DC$151,0)),0)</f>
        <v>0</v>
      </c>
      <c r="Q542" s="241">
        <f ca="1">+IFERROR(INDEX('Hoja de Trabajo para listado'!$A$155:$Z$1048576,MATCH($A542,'Hoja de Trabajo para listado'!$A$155:$A$1048576,0),MATCH((CUADRO!Q$4&amp;$E542),'Hoja de Trabajo para listado'!$A$151:$Z$151,0)),0)+IFERROR(INDEX('Hoja de Trabajo para listado'!$AB$155:$BA$1048576,MATCH($A542,'Hoja de Trabajo para listado'!$AB$155:$AB$1048576,0),MATCH((CUADRO!Q$4&amp;$E542),'Hoja de Trabajo para listado'!$AB$151:$BA$151,0)),0)+IFERROR(INDEX('Hoja de Trabajo para listado'!$BC$155:$CB$1048576,MATCH($A542,'Hoja de Trabajo para listado'!$BC$155:$BC$1048576,0),MATCH((CUADRO!Q$4&amp;$E542),'Hoja de Trabajo para listado'!$BC$151:$CB$151,0)),0)+IFERROR(INDEX('Hoja de Trabajo para listado'!$DE$153:$DG$274,MATCH($A542,'Hoja de Trabajo para listado'!$DE$153:$DE$1048576,0),MATCH((CUADRO!Q$4&amp;$E542),'Hoja de Trabajo para listado'!$DE$151:$DG$151,0)),0)+IFERROR(INDEX('Hoja de Trabajo para listado'!$CD$155:$DC$1048576,MATCH($A542,'Hoja de Trabajo para listado'!$CD$155:$CD$1048576,0),MATCH((CUADRO!Q$4&amp;$E542),'Hoja de Trabajo para listado'!$CD$151:$DC$151,0)),0)</f>
        <v>0</v>
      </c>
      <c r="R542" s="241">
        <f t="shared" ca="1" si="16"/>
        <v>0</v>
      </c>
      <c r="S542" s="247">
        <f ca="1">+R541+R542</f>
        <v>0</v>
      </c>
      <c r="T542" s="241">
        <f ca="1">+S542</f>
        <v>0</v>
      </c>
      <c r="U542" s="240">
        <f t="shared" si="17"/>
        <v>2</v>
      </c>
    </row>
    <row r="543" spans="1:21" customFormat="1" ht="15" hidden="1" customHeight="1">
      <c r="A543" s="32">
        <v>1223</v>
      </c>
      <c r="B543" s="381">
        <f>+A543</f>
        <v>1223</v>
      </c>
      <c r="C543" s="245" t="str">
        <f>+VLOOKUP(A543,bd_lista!$A$3:$C$592,3,FALSE)</f>
        <v>Gobierno Autónomo Municipal de Villa Libertad Licoma</v>
      </c>
      <c r="D543" s="383" t="str">
        <f>+C543</f>
        <v>Gobierno Autónomo Municipal de Villa Libertad Licoma</v>
      </c>
      <c r="E543" s="240" t="s">
        <v>683</v>
      </c>
      <c r="F543" s="241">
        <f ca="1">+IFERROR(INDEX('Hoja de Trabajo para listado'!$A$155:$Z$1048576,MATCH($A543,'Hoja de Trabajo para listado'!$A$155:$A$1048576,0),MATCH((CUADRO!F$4&amp;$E543),'Hoja de Trabajo para listado'!$A$151:$Z$151,0)),0)+IFERROR(INDEX('Hoja de Trabajo para listado'!$AB$155:$BA$1048576,MATCH($A543,'Hoja de Trabajo para listado'!$AB$155:$AB$1048576,0),MATCH((CUADRO!F$4&amp;$E543),'Hoja de Trabajo para listado'!$AB$151:$BA$151,0)),0)+IFERROR(INDEX('Hoja de Trabajo para listado'!$BC$155:$CB$1048576,MATCH($A543,'Hoja de Trabajo para listado'!$BC$155:$BC$1048576,0),MATCH((CUADRO!F$4&amp;$E543),'Hoja de Trabajo para listado'!$BC$151:$CB$151,0)),0)+IFERROR(INDEX('Hoja de Trabajo para listado'!$DE$153:$DG$274,MATCH($A543,'Hoja de Trabajo para listado'!$DE$153:$DE$1048576,0),MATCH((CUADRO!F$4&amp;$E543),'Hoja de Trabajo para listado'!$DE$151:$DG$151,0)),0)+IFERROR(INDEX('Hoja de Trabajo para listado'!$CD$155:$DC$1048576,MATCH($A543,'Hoja de Trabajo para listado'!$CD$155:$CD$1048576,0),MATCH((CUADRO!F$4&amp;$E543),'Hoja de Trabajo para listado'!$CD$151:$DC$151,0)),0)</f>
        <v>0</v>
      </c>
      <c r="G543" s="241">
        <f ca="1">+IFERROR(INDEX('Hoja de Trabajo para listado'!$A$155:$Z$1048576,MATCH($A543,'Hoja de Trabajo para listado'!$A$155:$A$1048576,0),MATCH((CUADRO!G$4&amp;$E543),'Hoja de Trabajo para listado'!$A$151:$Z$151,0)),0)+IFERROR(INDEX('Hoja de Trabajo para listado'!$AB$155:$BA$1048576,MATCH($A543,'Hoja de Trabajo para listado'!$AB$155:$AB$1048576,0),MATCH((CUADRO!G$4&amp;$E543),'Hoja de Trabajo para listado'!$AB$151:$BA$151,0)),0)+IFERROR(INDEX('Hoja de Trabajo para listado'!$BC$155:$CB$1048576,MATCH($A543,'Hoja de Trabajo para listado'!$BC$155:$BC$1048576,0),MATCH((CUADRO!G$4&amp;$E543),'Hoja de Trabajo para listado'!$BC$151:$CB$151,0)),0)+IFERROR(INDEX('Hoja de Trabajo para listado'!$DE$153:$DG$274,MATCH($A543,'Hoja de Trabajo para listado'!$DE$153:$DE$1048576,0),MATCH((CUADRO!G$4&amp;$E543),'Hoja de Trabajo para listado'!$DE$151:$DG$151,0)),0)+IFERROR(INDEX('Hoja de Trabajo para listado'!$CD$155:$DC$1048576,MATCH($A543,'Hoja de Trabajo para listado'!$CD$155:$CD$1048576,0),MATCH((CUADRO!G$4&amp;$E543),'Hoja de Trabajo para listado'!$CD$151:$DC$151,0)),0)</f>
        <v>0</v>
      </c>
      <c r="H543" s="241">
        <f ca="1">+IFERROR(INDEX('Hoja de Trabajo para listado'!$A$155:$Z$1048576,MATCH($A543,'Hoja de Trabajo para listado'!$A$155:$A$1048576,0),MATCH((CUADRO!H$4&amp;$E543),'Hoja de Trabajo para listado'!$A$151:$Z$151,0)),0)+IFERROR(INDEX('Hoja de Trabajo para listado'!$AB$155:$BA$1048576,MATCH($A543,'Hoja de Trabajo para listado'!$AB$155:$AB$1048576,0),MATCH((CUADRO!H$4&amp;$E543),'Hoja de Trabajo para listado'!$AB$151:$BA$151,0)),0)+IFERROR(INDEX('Hoja de Trabajo para listado'!$BC$155:$CB$1048576,MATCH($A543,'Hoja de Trabajo para listado'!$BC$155:$BC$1048576,0),MATCH((CUADRO!H$4&amp;$E543),'Hoja de Trabajo para listado'!$BC$151:$CB$151,0)),0)+IFERROR(INDEX('Hoja de Trabajo para listado'!$DE$153:$DG$274,MATCH($A543,'Hoja de Trabajo para listado'!$DE$153:$DE$1048576,0),MATCH((CUADRO!H$4&amp;$E543),'Hoja de Trabajo para listado'!$DE$151:$DG$151,0)),0)+IFERROR(INDEX('Hoja de Trabajo para listado'!$CD$155:$DC$1048576,MATCH($A543,'Hoja de Trabajo para listado'!$CD$155:$CD$1048576,0),MATCH((CUADRO!H$4&amp;$E543),'Hoja de Trabajo para listado'!$CD$151:$DC$151,0)),0)</f>
        <v>0</v>
      </c>
      <c r="I543" s="241">
        <f ca="1">+IFERROR(INDEX('Hoja de Trabajo para listado'!$A$155:$Z$1048576,MATCH($A543,'Hoja de Trabajo para listado'!$A$155:$A$1048576,0),MATCH((CUADRO!I$4&amp;$E543),'Hoja de Trabajo para listado'!$A$151:$Z$151,0)),0)+IFERROR(INDEX('Hoja de Trabajo para listado'!$AB$155:$BA$1048576,MATCH($A543,'Hoja de Trabajo para listado'!$AB$155:$AB$1048576,0),MATCH((CUADRO!I$4&amp;$E543),'Hoja de Trabajo para listado'!$AB$151:$BA$151,0)),0)+IFERROR(INDEX('Hoja de Trabajo para listado'!$BC$155:$CB$1048576,MATCH($A543,'Hoja de Trabajo para listado'!$BC$155:$BC$1048576,0),MATCH((CUADRO!I$4&amp;$E543),'Hoja de Trabajo para listado'!$BC$151:$CB$151,0)),0)+IFERROR(INDEX('Hoja de Trabajo para listado'!$DE$153:$DG$274,MATCH($A543,'Hoja de Trabajo para listado'!$DE$153:$DE$1048576,0),MATCH((CUADRO!I$4&amp;$E543),'Hoja de Trabajo para listado'!$DE$151:$DG$151,0)),0)+IFERROR(INDEX('Hoja de Trabajo para listado'!$CD$155:$DC$1048576,MATCH($A543,'Hoja de Trabajo para listado'!$CD$155:$CD$1048576,0),MATCH((CUADRO!I$4&amp;$E543),'Hoja de Trabajo para listado'!$CD$151:$DC$151,0)),0)</f>
        <v>0</v>
      </c>
      <c r="J543" s="241">
        <f ca="1">+IFERROR(INDEX('Hoja de Trabajo para listado'!$A$155:$Z$1048576,MATCH($A543,'Hoja de Trabajo para listado'!$A$155:$A$1048576,0),MATCH((CUADRO!J$4&amp;$E543),'Hoja de Trabajo para listado'!$A$151:$Z$151,0)),0)+IFERROR(INDEX('Hoja de Trabajo para listado'!$AB$155:$BA$1048576,MATCH($A543,'Hoja de Trabajo para listado'!$AB$155:$AB$1048576,0),MATCH((CUADRO!J$4&amp;$E543),'Hoja de Trabajo para listado'!$AB$151:$BA$151,0)),0)+IFERROR(INDEX('Hoja de Trabajo para listado'!$BC$155:$CB$1048576,MATCH($A543,'Hoja de Trabajo para listado'!$BC$155:$BC$1048576,0),MATCH((CUADRO!J$4&amp;$E543),'Hoja de Trabajo para listado'!$BC$151:$CB$151,0)),0)+IFERROR(INDEX('Hoja de Trabajo para listado'!$DE$153:$DG$274,MATCH($A543,'Hoja de Trabajo para listado'!$DE$153:$DE$1048576,0),MATCH((CUADRO!J$4&amp;$E543),'Hoja de Trabajo para listado'!$DE$151:$DG$151,0)),0)+IFERROR(INDEX('Hoja de Trabajo para listado'!$CD$155:$DC$1048576,MATCH($A543,'Hoja de Trabajo para listado'!$CD$155:$CD$1048576,0),MATCH((CUADRO!J$4&amp;$E543),'Hoja de Trabajo para listado'!$CD$151:$DC$151,0)),0)</f>
        <v>0</v>
      </c>
      <c r="K543" s="241">
        <f ca="1">+IFERROR(INDEX('Hoja de Trabajo para listado'!$A$155:$Z$1048576,MATCH($A543,'Hoja de Trabajo para listado'!$A$155:$A$1048576,0),MATCH((CUADRO!K$4&amp;$E543),'Hoja de Trabajo para listado'!$A$151:$Z$151,0)),0)+IFERROR(INDEX('Hoja de Trabajo para listado'!$AB$155:$BA$1048576,MATCH($A543,'Hoja de Trabajo para listado'!$AB$155:$AB$1048576,0),MATCH((CUADRO!K$4&amp;$E543),'Hoja de Trabajo para listado'!$AB$151:$BA$151,0)),0)+IFERROR(INDEX('Hoja de Trabajo para listado'!$BC$155:$CB$1048576,MATCH($A543,'Hoja de Trabajo para listado'!$BC$155:$BC$1048576,0),MATCH((CUADRO!K$4&amp;$E543),'Hoja de Trabajo para listado'!$BC$151:$CB$151,0)),0)+IFERROR(INDEX('Hoja de Trabajo para listado'!$DE$153:$DG$274,MATCH($A543,'Hoja de Trabajo para listado'!$DE$153:$DE$1048576,0),MATCH((CUADRO!K$4&amp;$E543),'Hoja de Trabajo para listado'!$DE$151:$DG$151,0)),0)+IFERROR(INDEX('Hoja de Trabajo para listado'!$CD$155:$DC$1048576,MATCH($A543,'Hoja de Trabajo para listado'!$CD$155:$CD$1048576,0),MATCH((CUADRO!K$4&amp;$E543),'Hoja de Trabajo para listado'!$CD$151:$DC$151,0)),0)</f>
        <v>0</v>
      </c>
      <c r="L543" s="241">
        <f ca="1">+IFERROR(INDEX('Hoja de Trabajo para listado'!$A$155:$Z$1048576,MATCH($A543,'Hoja de Trabajo para listado'!$A$155:$A$1048576,0),MATCH((CUADRO!L$4&amp;$E543),'Hoja de Trabajo para listado'!$A$151:$Z$151,0)),0)+IFERROR(INDEX('Hoja de Trabajo para listado'!$AB$155:$BA$1048576,MATCH($A543,'Hoja de Trabajo para listado'!$AB$155:$AB$1048576,0),MATCH((CUADRO!L$4&amp;$E543),'Hoja de Trabajo para listado'!$AB$151:$BA$151,0)),0)+IFERROR(INDEX('Hoja de Trabajo para listado'!$BC$155:$CB$1048576,MATCH($A543,'Hoja de Trabajo para listado'!$BC$155:$BC$1048576,0),MATCH((CUADRO!L$4&amp;$E543),'Hoja de Trabajo para listado'!$BC$151:$CB$151,0)),0)+IFERROR(INDEX('Hoja de Trabajo para listado'!$DE$153:$DG$274,MATCH($A543,'Hoja de Trabajo para listado'!$DE$153:$DE$1048576,0),MATCH((CUADRO!L$4&amp;$E543),'Hoja de Trabajo para listado'!$DE$151:$DG$151,0)),0)+IFERROR(INDEX('Hoja de Trabajo para listado'!$CD$155:$DC$1048576,MATCH($A543,'Hoja de Trabajo para listado'!$CD$155:$CD$1048576,0),MATCH((CUADRO!L$4&amp;$E543),'Hoja de Trabajo para listado'!$CD$151:$DC$151,0)),0)</f>
        <v>0</v>
      </c>
      <c r="M543" s="241">
        <f ca="1">+IFERROR(INDEX('Hoja de Trabajo para listado'!$A$155:$Z$1048576,MATCH($A543,'Hoja de Trabajo para listado'!$A$155:$A$1048576,0),MATCH((CUADRO!M$4&amp;$E543),'Hoja de Trabajo para listado'!$A$151:$Z$151,0)),0)+IFERROR(INDEX('Hoja de Trabajo para listado'!$AB$155:$BA$1048576,MATCH($A543,'Hoja de Trabajo para listado'!$AB$155:$AB$1048576,0),MATCH((CUADRO!M$4&amp;$E543),'Hoja de Trabajo para listado'!$AB$151:$BA$151,0)),0)+IFERROR(INDEX('Hoja de Trabajo para listado'!$BC$155:$CB$1048576,MATCH($A543,'Hoja de Trabajo para listado'!$BC$155:$BC$1048576,0),MATCH((CUADRO!M$4&amp;$E543),'Hoja de Trabajo para listado'!$BC$151:$CB$151,0)),0)+IFERROR(INDEX('Hoja de Trabajo para listado'!$DE$153:$DG$274,MATCH($A543,'Hoja de Trabajo para listado'!$DE$153:$DE$1048576,0),MATCH((CUADRO!M$4&amp;$E543),'Hoja de Trabajo para listado'!$DE$151:$DG$151,0)),0)+IFERROR(INDEX('Hoja de Trabajo para listado'!$CD$155:$DC$1048576,MATCH($A543,'Hoja de Trabajo para listado'!$CD$155:$CD$1048576,0),MATCH((CUADRO!M$4&amp;$E543),'Hoja de Trabajo para listado'!$CD$151:$DC$151,0)),0)</f>
        <v>0</v>
      </c>
      <c r="N543" s="241">
        <f ca="1">+IFERROR(INDEX('Hoja de Trabajo para listado'!$A$155:$Z$1048576,MATCH($A543,'Hoja de Trabajo para listado'!$A$155:$A$1048576,0),MATCH((CUADRO!N$4&amp;$E543),'Hoja de Trabajo para listado'!$A$151:$Z$151,0)),0)+IFERROR(INDEX('Hoja de Trabajo para listado'!$AB$155:$BA$1048576,MATCH($A543,'Hoja de Trabajo para listado'!$AB$155:$AB$1048576,0),MATCH((CUADRO!N$4&amp;$E543),'Hoja de Trabajo para listado'!$AB$151:$BA$151,0)),0)+IFERROR(INDEX('Hoja de Trabajo para listado'!$BC$155:$CB$1048576,MATCH($A543,'Hoja de Trabajo para listado'!$BC$155:$BC$1048576,0),MATCH((CUADRO!N$4&amp;$E543),'Hoja de Trabajo para listado'!$BC$151:$CB$151,0)),0)+IFERROR(INDEX('Hoja de Trabajo para listado'!$DE$153:$DG$274,MATCH($A543,'Hoja de Trabajo para listado'!$DE$153:$DE$1048576,0),MATCH((CUADRO!N$4&amp;$E543),'Hoja de Trabajo para listado'!$DE$151:$DG$151,0)),0)+IFERROR(INDEX('Hoja de Trabajo para listado'!$CD$155:$DC$1048576,MATCH($A543,'Hoja de Trabajo para listado'!$CD$155:$CD$1048576,0),MATCH((CUADRO!N$4&amp;$E543),'Hoja de Trabajo para listado'!$CD$151:$DC$151,0)),0)</f>
        <v>0</v>
      </c>
      <c r="O543" s="241">
        <f ca="1">+IFERROR(INDEX('Hoja de Trabajo para listado'!$A$155:$Z$1048576,MATCH($A543,'Hoja de Trabajo para listado'!$A$155:$A$1048576,0),MATCH((CUADRO!O$4&amp;$E543),'Hoja de Trabajo para listado'!$A$151:$Z$151,0)),0)+IFERROR(INDEX('Hoja de Trabajo para listado'!$AB$155:$BA$1048576,MATCH($A543,'Hoja de Trabajo para listado'!$AB$155:$AB$1048576,0),MATCH((CUADRO!O$4&amp;$E543),'Hoja de Trabajo para listado'!$AB$151:$BA$151,0)),0)+IFERROR(INDEX('Hoja de Trabajo para listado'!$BC$155:$CB$1048576,MATCH($A543,'Hoja de Trabajo para listado'!$BC$155:$BC$1048576,0),MATCH((CUADRO!O$4&amp;$E543),'Hoja de Trabajo para listado'!$BC$151:$CB$151,0)),0)+IFERROR(INDEX('Hoja de Trabajo para listado'!$DE$153:$DG$274,MATCH($A543,'Hoja de Trabajo para listado'!$DE$153:$DE$1048576,0),MATCH((CUADRO!O$4&amp;$E543),'Hoja de Trabajo para listado'!$DE$151:$DG$151,0)),0)+IFERROR(INDEX('Hoja de Trabajo para listado'!$CD$155:$DC$1048576,MATCH($A543,'Hoja de Trabajo para listado'!$CD$155:$CD$1048576,0),MATCH((CUADRO!O$4&amp;$E543),'Hoja de Trabajo para listado'!$CD$151:$DC$151,0)),0)</f>
        <v>0</v>
      </c>
      <c r="P543" s="241">
        <f ca="1">+IFERROR(INDEX('Hoja de Trabajo para listado'!$A$155:$Z$1048576,MATCH($A543,'Hoja de Trabajo para listado'!$A$155:$A$1048576,0),MATCH((CUADRO!P$4&amp;$E543),'Hoja de Trabajo para listado'!$A$151:$Z$151,0)),0)+IFERROR(INDEX('Hoja de Trabajo para listado'!$AB$155:$BA$1048576,MATCH($A543,'Hoja de Trabajo para listado'!$AB$155:$AB$1048576,0),MATCH((CUADRO!P$4&amp;$E543),'Hoja de Trabajo para listado'!$AB$151:$BA$151,0)),0)+IFERROR(INDEX('Hoja de Trabajo para listado'!$BC$155:$CB$1048576,MATCH($A543,'Hoja de Trabajo para listado'!$BC$155:$BC$1048576,0),MATCH((CUADRO!P$4&amp;$E543),'Hoja de Trabajo para listado'!$BC$151:$CB$151,0)),0)+IFERROR(INDEX('Hoja de Trabajo para listado'!$DE$153:$DG$274,MATCH($A543,'Hoja de Trabajo para listado'!$DE$153:$DE$1048576,0),MATCH((CUADRO!P$4&amp;$E543),'Hoja de Trabajo para listado'!$DE$151:$DG$151,0)),0)+IFERROR(INDEX('Hoja de Trabajo para listado'!$CD$155:$DC$1048576,MATCH($A543,'Hoja de Trabajo para listado'!$CD$155:$CD$1048576,0),MATCH((CUADRO!P$4&amp;$E543),'Hoja de Trabajo para listado'!$CD$151:$DC$151,0)),0)</f>
        <v>0</v>
      </c>
      <c r="Q543" s="241">
        <f ca="1">+IFERROR(INDEX('Hoja de Trabajo para listado'!$A$155:$Z$1048576,MATCH($A543,'Hoja de Trabajo para listado'!$A$155:$A$1048576,0),MATCH((CUADRO!Q$4&amp;$E543),'Hoja de Trabajo para listado'!$A$151:$Z$151,0)),0)+IFERROR(INDEX('Hoja de Trabajo para listado'!$AB$155:$BA$1048576,MATCH($A543,'Hoja de Trabajo para listado'!$AB$155:$AB$1048576,0),MATCH((CUADRO!Q$4&amp;$E543),'Hoja de Trabajo para listado'!$AB$151:$BA$151,0)),0)+IFERROR(INDEX('Hoja de Trabajo para listado'!$BC$155:$CB$1048576,MATCH($A543,'Hoja de Trabajo para listado'!$BC$155:$BC$1048576,0),MATCH((CUADRO!Q$4&amp;$E543),'Hoja de Trabajo para listado'!$BC$151:$CB$151,0)),0)+IFERROR(INDEX('Hoja de Trabajo para listado'!$DE$153:$DG$274,MATCH($A543,'Hoja de Trabajo para listado'!$DE$153:$DE$1048576,0),MATCH((CUADRO!Q$4&amp;$E543),'Hoja de Trabajo para listado'!$DE$151:$DG$151,0)),0)+IFERROR(INDEX('Hoja de Trabajo para listado'!$CD$155:$DC$1048576,MATCH($A543,'Hoja de Trabajo para listado'!$CD$155:$CD$1048576,0),MATCH((CUADRO!Q$4&amp;$E543),'Hoja de Trabajo para listado'!$CD$151:$DC$151,0)),0)</f>
        <v>0</v>
      </c>
      <c r="R543" s="241">
        <f t="shared" ca="1" si="16"/>
        <v>0</v>
      </c>
      <c r="S543" s="247"/>
      <c r="T543" s="241">
        <f ca="1">+T544</f>
        <v>0</v>
      </c>
      <c r="U543" s="240">
        <f t="shared" si="17"/>
        <v>1</v>
      </c>
    </row>
    <row r="544" spans="1:21" customFormat="1" ht="15" hidden="1" customHeight="1">
      <c r="A544" s="32">
        <v>1223</v>
      </c>
      <c r="B544" s="382"/>
      <c r="C544" s="245" t="str">
        <f>+VLOOKUP(A544,bd_lista!$A$3:$C$592,3,FALSE)</f>
        <v>Gobierno Autónomo Municipal de Villa Libertad Licoma</v>
      </c>
      <c r="D544" s="384"/>
      <c r="E544" s="242" t="s">
        <v>684</v>
      </c>
      <c r="F544" s="241">
        <f ca="1">+IFERROR(INDEX('Hoja de Trabajo para listado'!$A$155:$Z$1048576,MATCH($A544,'Hoja de Trabajo para listado'!$A$155:$A$1048576,0),MATCH((CUADRO!F$4&amp;$E544),'Hoja de Trabajo para listado'!$A$151:$Z$151,0)),0)+IFERROR(INDEX('Hoja de Trabajo para listado'!$AB$155:$BA$1048576,MATCH($A544,'Hoja de Trabajo para listado'!$AB$155:$AB$1048576,0),MATCH((CUADRO!F$4&amp;$E544),'Hoja de Trabajo para listado'!$AB$151:$BA$151,0)),0)+IFERROR(INDEX('Hoja de Trabajo para listado'!$BC$155:$CB$1048576,MATCH($A544,'Hoja de Trabajo para listado'!$BC$155:$BC$1048576,0),MATCH((CUADRO!F$4&amp;$E544),'Hoja de Trabajo para listado'!$BC$151:$CB$151,0)),0)+IFERROR(INDEX('Hoja de Trabajo para listado'!$DE$153:$DG$274,MATCH($A544,'Hoja de Trabajo para listado'!$DE$153:$DE$1048576,0),MATCH((CUADRO!F$4&amp;$E544),'Hoja de Trabajo para listado'!$DE$151:$DG$151,0)),0)+IFERROR(INDEX('Hoja de Trabajo para listado'!$CD$155:$DC$1048576,MATCH($A544,'Hoja de Trabajo para listado'!$CD$155:$CD$1048576,0),MATCH((CUADRO!F$4&amp;$E544),'Hoja de Trabajo para listado'!$CD$151:$DC$151,0)),0)</f>
        <v>0</v>
      </c>
      <c r="G544" s="241">
        <f ca="1">+IFERROR(INDEX('Hoja de Trabajo para listado'!$A$155:$Z$1048576,MATCH($A544,'Hoja de Trabajo para listado'!$A$155:$A$1048576,0),MATCH((CUADRO!G$4&amp;$E544),'Hoja de Trabajo para listado'!$A$151:$Z$151,0)),0)+IFERROR(INDEX('Hoja de Trabajo para listado'!$AB$155:$BA$1048576,MATCH($A544,'Hoja de Trabajo para listado'!$AB$155:$AB$1048576,0),MATCH((CUADRO!G$4&amp;$E544),'Hoja de Trabajo para listado'!$AB$151:$BA$151,0)),0)+IFERROR(INDEX('Hoja de Trabajo para listado'!$BC$155:$CB$1048576,MATCH($A544,'Hoja de Trabajo para listado'!$BC$155:$BC$1048576,0),MATCH((CUADRO!G$4&amp;$E544),'Hoja de Trabajo para listado'!$BC$151:$CB$151,0)),0)+IFERROR(INDEX('Hoja de Trabajo para listado'!$DE$153:$DG$274,MATCH($A544,'Hoja de Trabajo para listado'!$DE$153:$DE$1048576,0),MATCH((CUADRO!G$4&amp;$E544),'Hoja de Trabajo para listado'!$DE$151:$DG$151,0)),0)+IFERROR(INDEX('Hoja de Trabajo para listado'!$CD$155:$DC$1048576,MATCH($A544,'Hoja de Trabajo para listado'!$CD$155:$CD$1048576,0),MATCH((CUADRO!G$4&amp;$E544),'Hoja de Trabajo para listado'!$CD$151:$DC$151,0)),0)</f>
        <v>0</v>
      </c>
      <c r="H544" s="241">
        <f ca="1">+IFERROR(INDEX('Hoja de Trabajo para listado'!$A$155:$Z$1048576,MATCH($A544,'Hoja de Trabajo para listado'!$A$155:$A$1048576,0),MATCH((CUADRO!H$4&amp;$E544),'Hoja de Trabajo para listado'!$A$151:$Z$151,0)),0)+IFERROR(INDEX('Hoja de Trabajo para listado'!$AB$155:$BA$1048576,MATCH($A544,'Hoja de Trabajo para listado'!$AB$155:$AB$1048576,0),MATCH((CUADRO!H$4&amp;$E544),'Hoja de Trabajo para listado'!$AB$151:$BA$151,0)),0)+IFERROR(INDEX('Hoja de Trabajo para listado'!$BC$155:$CB$1048576,MATCH($A544,'Hoja de Trabajo para listado'!$BC$155:$BC$1048576,0),MATCH((CUADRO!H$4&amp;$E544),'Hoja de Trabajo para listado'!$BC$151:$CB$151,0)),0)+IFERROR(INDEX('Hoja de Trabajo para listado'!$DE$153:$DG$274,MATCH($A544,'Hoja de Trabajo para listado'!$DE$153:$DE$1048576,0),MATCH((CUADRO!H$4&amp;$E544),'Hoja de Trabajo para listado'!$DE$151:$DG$151,0)),0)+IFERROR(INDEX('Hoja de Trabajo para listado'!$CD$155:$DC$1048576,MATCH($A544,'Hoja de Trabajo para listado'!$CD$155:$CD$1048576,0),MATCH((CUADRO!H$4&amp;$E544),'Hoja de Trabajo para listado'!$CD$151:$DC$151,0)),0)</f>
        <v>0</v>
      </c>
      <c r="I544" s="241">
        <f ca="1">+IFERROR(INDEX('Hoja de Trabajo para listado'!$A$155:$Z$1048576,MATCH($A544,'Hoja de Trabajo para listado'!$A$155:$A$1048576,0),MATCH((CUADRO!I$4&amp;$E544),'Hoja de Trabajo para listado'!$A$151:$Z$151,0)),0)+IFERROR(INDEX('Hoja de Trabajo para listado'!$AB$155:$BA$1048576,MATCH($A544,'Hoja de Trabajo para listado'!$AB$155:$AB$1048576,0),MATCH((CUADRO!I$4&amp;$E544),'Hoja de Trabajo para listado'!$AB$151:$BA$151,0)),0)+IFERROR(INDEX('Hoja de Trabajo para listado'!$BC$155:$CB$1048576,MATCH($A544,'Hoja de Trabajo para listado'!$BC$155:$BC$1048576,0),MATCH((CUADRO!I$4&amp;$E544),'Hoja de Trabajo para listado'!$BC$151:$CB$151,0)),0)+IFERROR(INDEX('Hoja de Trabajo para listado'!$DE$153:$DG$274,MATCH($A544,'Hoja de Trabajo para listado'!$DE$153:$DE$1048576,0),MATCH((CUADRO!I$4&amp;$E544),'Hoja de Trabajo para listado'!$DE$151:$DG$151,0)),0)+IFERROR(INDEX('Hoja de Trabajo para listado'!$CD$155:$DC$1048576,MATCH($A544,'Hoja de Trabajo para listado'!$CD$155:$CD$1048576,0),MATCH((CUADRO!I$4&amp;$E544),'Hoja de Trabajo para listado'!$CD$151:$DC$151,0)),0)</f>
        <v>0</v>
      </c>
      <c r="J544" s="241">
        <f ca="1">+IFERROR(INDEX('Hoja de Trabajo para listado'!$A$155:$Z$1048576,MATCH($A544,'Hoja de Trabajo para listado'!$A$155:$A$1048576,0),MATCH((CUADRO!J$4&amp;$E544),'Hoja de Trabajo para listado'!$A$151:$Z$151,0)),0)+IFERROR(INDEX('Hoja de Trabajo para listado'!$AB$155:$BA$1048576,MATCH($A544,'Hoja de Trabajo para listado'!$AB$155:$AB$1048576,0),MATCH((CUADRO!J$4&amp;$E544),'Hoja de Trabajo para listado'!$AB$151:$BA$151,0)),0)+IFERROR(INDEX('Hoja de Trabajo para listado'!$BC$155:$CB$1048576,MATCH($A544,'Hoja de Trabajo para listado'!$BC$155:$BC$1048576,0),MATCH((CUADRO!J$4&amp;$E544),'Hoja de Trabajo para listado'!$BC$151:$CB$151,0)),0)+IFERROR(INDEX('Hoja de Trabajo para listado'!$DE$153:$DG$274,MATCH($A544,'Hoja de Trabajo para listado'!$DE$153:$DE$1048576,0),MATCH((CUADRO!J$4&amp;$E544),'Hoja de Trabajo para listado'!$DE$151:$DG$151,0)),0)+IFERROR(INDEX('Hoja de Trabajo para listado'!$CD$155:$DC$1048576,MATCH($A544,'Hoja de Trabajo para listado'!$CD$155:$CD$1048576,0),MATCH((CUADRO!J$4&amp;$E544),'Hoja de Trabajo para listado'!$CD$151:$DC$151,0)),0)</f>
        <v>0</v>
      </c>
      <c r="K544" s="241">
        <f ca="1">+IFERROR(INDEX('Hoja de Trabajo para listado'!$A$155:$Z$1048576,MATCH($A544,'Hoja de Trabajo para listado'!$A$155:$A$1048576,0),MATCH((CUADRO!K$4&amp;$E544),'Hoja de Trabajo para listado'!$A$151:$Z$151,0)),0)+IFERROR(INDEX('Hoja de Trabajo para listado'!$AB$155:$BA$1048576,MATCH($A544,'Hoja de Trabajo para listado'!$AB$155:$AB$1048576,0),MATCH((CUADRO!K$4&amp;$E544),'Hoja de Trabajo para listado'!$AB$151:$BA$151,0)),0)+IFERROR(INDEX('Hoja de Trabajo para listado'!$BC$155:$CB$1048576,MATCH($A544,'Hoja de Trabajo para listado'!$BC$155:$BC$1048576,0),MATCH((CUADRO!K$4&amp;$E544),'Hoja de Trabajo para listado'!$BC$151:$CB$151,0)),0)+IFERROR(INDEX('Hoja de Trabajo para listado'!$DE$153:$DG$274,MATCH($A544,'Hoja de Trabajo para listado'!$DE$153:$DE$1048576,0),MATCH((CUADRO!K$4&amp;$E544),'Hoja de Trabajo para listado'!$DE$151:$DG$151,0)),0)+IFERROR(INDEX('Hoja de Trabajo para listado'!$CD$155:$DC$1048576,MATCH($A544,'Hoja de Trabajo para listado'!$CD$155:$CD$1048576,0),MATCH((CUADRO!K$4&amp;$E544),'Hoja de Trabajo para listado'!$CD$151:$DC$151,0)),0)</f>
        <v>0</v>
      </c>
      <c r="L544" s="241">
        <f ca="1">+IFERROR(INDEX('Hoja de Trabajo para listado'!$A$155:$Z$1048576,MATCH($A544,'Hoja de Trabajo para listado'!$A$155:$A$1048576,0),MATCH((CUADRO!L$4&amp;$E544),'Hoja de Trabajo para listado'!$A$151:$Z$151,0)),0)+IFERROR(INDEX('Hoja de Trabajo para listado'!$AB$155:$BA$1048576,MATCH($A544,'Hoja de Trabajo para listado'!$AB$155:$AB$1048576,0),MATCH((CUADRO!L$4&amp;$E544),'Hoja de Trabajo para listado'!$AB$151:$BA$151,0)),0)+IFERROR(INDEX('Hoja de Trabajo para listado'!$BC$155:$CB$1048576,MATCH($A544,'Hoja de Trabajo para listado'!$BC$155:$BC$1048576,0),MATCH((CUADRO!L$4&amp;$E544),'Hoja de Trabajo para listado'!$BC$151:$CB$151,0)),0)+IFERROR(INDEX('Hoja de Trabajo para listado'!$DE$153:$DG$274,MATCH($A544,'Hoja de Trabajo para listado'!$DE$153:$DE$1048576,0),MATCH((CUADRO!L$4&amp;$E544),'Hoja de Trabajo para listado'!$DE$151:$DG$151,0)),0)+IFERROR(INDEX('Hoja de Trabajo para listado'!$CD$155:$DC$1048576,MATCH($A544,'Hoja de Trabajo para listado'!$CD$155:$CD$1048576,0),MATCH((CUADRO!L$4&amp;$E544),'Hoja de Trabajo para listado'!$CD$151:$DC$151,0)),0)</f>
        <v>0</v>
      </c>
      <c r="M544" s="241">
        <f ca="1">+IFERROR(INDEX('Hoja de Trabajo para listado'!$A$155:$Z$1048576,MATCH($A544,'Hoja de Trabajo para listado'!$A$155:$A$1048576,0),MATCH((CUADRO!M$4&amp;$E544),'Hoja de Trabajo para listado'!$A$151:$Z$151,0)),0)+IFERROR(INDEX('Hoja de Trabajo para listado'!$AB$155:$BA$1048576,MATCH($A544,'Hoja de Trabajo para listado'!$AB$155:$AB$1048576,0),MATCH((CUADRO!M$4&amp;$E544),'Hoja de Trabajo para listado'!$AB$151:$BA$151,0)),0)+IFERROR(INDEX('Hoja de Trabajo para listado'!$BC$155:$CB$1048576,MATCH($A544,'Hoja de Trabajo para listado'!$BC$155:$BC$1048576,0),MATCH((CUADRO!M$4&amp;$E544),'Hoja de Trabajo para listado'!$BC$151:$CB$151,0)),0)+IFERROR(INDEX('Hoja de Trabajo para listado'!$DE$153:$DG$274,MATCH($A544,'Hoja de Trabajo para listado'!$DE$153:$DE$1048576,0),MATCH((CUADRO!M$4&amp;$E544),'Hoja de Trabajo para listado'!$DE$151:$DG$151,0)),0)+IFERROR(INDEX('Hoja de Trabajo para listado'!$CD$155:$DC$1048576,MATCH($A544,'Hoja de Trabajo para listado'!$CD$155:$CD$1048576,0),MATCH((CUADRO!M$4&amp;$E544),'Hoja de Trabajo para listado'!$CD$151:$DC$151,0)),0)</f>
        <v>0</v>
      </c>
      <c r="N544" s="241">
        <f ca="1">+IFERROR(INDEX('Hoja de Trabajo para listado'!$A$155:$Z$1048576,MATCH($A544,'Hoja de Trabajo para listado'!$A$155:$A$1048576,0),MATCH((CUADRO!N$4&amp;$E544),'Hoja de Trabajo para listado'!$A$151:$Z$151,0)),0)+IFERROR(INDEX('Hoja de Trabajo para listado'!$AB$155:$BA$1048576,MATCH($A544,'Hoja de Trabajo para listado'!$AB$155:$AB$1048576,0),MATCH((CUADRO!N$4&amp;$E544),'Hoja de Trabajo para listado'!$AB$151:$BA$151,0)),0)+IFERROR(INDEX('Hoja de Trabajo para listado'!$BC$155:$CB$1048576,MATCH($A544,'Hoja de Trabajo para listado'!$BC$155:$BC$1048576,0),MATCH((CUADRO!N$4&amp;$E544),'Hoja de Trabajo para listado'!$BC$151:$CB$151,0)),0)+IFERROR(INDEX('Hoja de Trabajo para listado'!$DE$153:$DG$274,MATCH($A544,'Hoja de Trabajo para listado'!$DE$153:$DE$1048576,0),MATCH((CUADRO!N$4&amp;$E544),'Hoja de Trabajo para listado'!$DE$151:$DG$151,0)),0)+IFERROR(INDEX('Hoja de Trabajo para listado'!$CD$155:$DC$1048576,MATCH($A544,'Hoja de Trabajo para listado'!$CD$155:$CD$1048576,0),MATCH((CUADRO!N$4&amp;$E544),'Hoja de Trabajo para listado'!$CD$151:$DC$151,0)),0)</f>
        <v>0</v>
      </c>
      <c r="O544" s="241">
        <f ca="1">+IFERROR(INDEX('Hoja de Trabajo para listado'!$A$155:$Z$1048576,MATCH($A544,'Hoja de Trabajo para listado'!$A$155:$A$1048576,0),MATCH((CUADRO!O$4&amp;$E544),'Hoja de Trabajo para listado'!$A$151:$Z$151,0)),0)+IFERROR(INDEX('Hoja de Trabajo para listado'!$AB$155:$BA$1048576,MATCH($A544,'Hoja de Trabajo para listado'!$AB$155:$AB$1048576,0),MATCH((CUADRO!O$4&amp;$E544),'Hoja de Trabajo para listado'!$AB$151:$BA$151,0)),0)+IFERROR(INDEX('Hoja de Trabajo para listado'!$BC$155:$CB$1048576,MATCH($A544,'Hoja de Trabajo para listado'!$BC$155:$BC$1048576,0),MATCH((CUADRO!O$4&amp;$E544),'Hoja de Trabajo para listado'!$BC$151:$CB$151,0)),0)+IFERROR(INDEX('Hoja de Trabajo para listado'!$DE$153:$DG$274,MATCH($A544,'Hoja de Trabajo para listado'!$DE$153:$DE$1048576,0),MATCH((CUADRO!O$4&amp;$E544),'Hoja de Trabajo para listado'!$DE$151:$DG$151,0)),0)+IFERROR(INDEX('Hoja de Trabajo para listado'!$CD$155:$DC$1048576,MATCH($A544,'Hoja de Trabajo para listado'!$CD$155:$CD$1048576,0),MATCH((CUADRO!O$4&amp;$E544),'Hoja de Trabajo para listado'!$CD$151:$DC$151,0)),0)</f>
        <v>0</v>
      </c>
      <c r="P544" s="241">
        <f ca="1">+IFERROR(INDEX('Hoja de Trabajo para listado'!$A$155:$Z$1048576,MATCH($A544,'Hoja de Trabajo para listado'!$A$155:$A$1048576,0),MATCH((CUADRO!P$4&amp;$E544),'Hoja de Trabajo para listado'!$A$151:$Z$151,0)),0)+IFERROR(INDEX('Hoja de Trabajo para listado'!$AB$155:$BA$1048576,MATCH($A544,'Hoja de Trabajo para listado'!$AB$155:$AB$1048576,0),MATCH((CUADRO!P$4&amp;$E544),'Hoja de Trabajo para listado'!$AB$151:$BA$151,0)),0)+IFERROR(INDEX('Hoja de Trabajo para listado'!$BC$155:$CB$1048576,MATCH($A544,'Hoja de Trabajo para listado'!$BC$155:$BC$1048576,0),MATCH((CUADRO!P$4&amp;$E544),'Hoja de Trabajo para listado'!$BC$151:$CB$151,0)),0)+IFERROR(INDEX('Hoja de Trabajo para listado'!$DE$153:$DG$274,MATCH($A544,'Hoja de Trabajo para listado'!$DE$153:$DE$1048576,0),MATCH((CUADRO!P$4&amp;$E544),'Hoja de Trabajo para listado'!$DE$151:$DG$151,0)),0)+IFERROR(INDEX('Hoja de Trabajo para listado'!$CD$155:$DC$1048576,MATCH($A544,'Hoja de Trabajo para listado'!$CD$155:$CD$1048576,0),MATCH((CUADRO!P$4&amp;$E544),'Hoja de Trabajo para listado'!$CD$151:$DC$151,0)),0)</f>
        <v>0</v>
      </c>
      <c r="Q544" s="241">
        <f ca="1">+IFERROR(INDEX('Hoja de Trabajo para listado'!$A$155:$Z$1048576,MATCH($A544,'Hoja de Trabajo para listado'!$A$155:$A$1048576,0),MATCH((CUADRO!Q$4&amp;$E544),'Hoja de Trabajo para listado'!$A$151:$Z$151,0)),0)+IFERROR(INDEX('Hoja de Trabajo para listado'!$AB$155:$BA$1048576,MATCH($A544,'Hoja de Trabajo para listado'!$AB$155:$AB$1048576,0),MATCH((CUADRO!Q$4&amp;$E544),'Hoja de Trabajo para listado'!$AB$151:$BA$151,0)),0)+IFERROR(INDEX('Hoja de Trabajo para listado'!$BC$155:$CB$1048576,MATCH($A544,'Hoja de Trabajo para listado'!$BC$155:$BC$1048576,0),MATCH((CUADRO!Q$4&amp;$E544),'Hoja de Trabajo para listado'!$BC$151:$CB$151,0)),0)+IFERROR(INDEX('Hoja de Trabajo para listado'!$DE$153:$DG$274,MATCH($A544,'Hoja de Trabajo para listado'!$DE$153:$DE$1048576,0),MATCH((CUADRO!Q$4&amp;$E544),'Hoja de Trabajo para listado'!$DE$151:$DG$151,0)),0)+IFERROR(INDEX('Hoja de Trabajo para listado'!$CD$155:$DC$1048576,MATCH($A544,'Hoja de Trabajo para listado'!$CD$155:$CD$1048576,0),MATCH((CUADRO!Q$4&amp;$E544),'Hoja de Trabajo para listado'!$CD$151:$DC$151,0)),0)</f>
        <v>0</v>
      </c>
      <c r="R544" s="241">
        <f t="shared" ca="1" si="16"/>
        <v>0</v>
      </c>
      <c r="S544" s="247">
        <f ca="1">+R543+R544</f>
        <v>0</v>
      </c>
      <c r="T544" s="241">
        <f ca="1">+S544</f>
        <v>0</v>
      </c>
      <c r="U544" s="240">
        <f t="shared" si="17"/>
        <v>2</v>
      </c>
    </row>
    <row r="545" spans="1:21" customFormat="1" ht="15" hidden="1" customHeight="1">
      <c r="A545" s="32">
        <v>1224</v>
      </c>
      <c r="B545" s="381">
        <f>+A545</f>
        <v>1224</v>
      </c>
      <c r="C545" s="245" t="str">
        <f>+VLOOKUP(A545,bd_lista!$A$3:$C$592,3,FALSE)</f>
        <v>Gobierno Autónomo Municipal de Achacachi</v>
      </c>
      <c r="D545" s="383" t="str">
        <f>+C545</f>
        <v>Gobierno Autónomo Municipal de Achacachi</v>
      </c>
      <c r="E545" s="240" t="s">
        <v>683</v>
      </c>
      <c r="F545" s="241">
        <f ca="1">+IFERROR(INDEX('Hoja de Trabajo para listado'!$A$155:$Z$1048576,MATCH($A545,'Hoja de Trabajo para listado'!$A$155:$A$1048576,0),MATCH((CUADRO!F$4&amp;$E545),'Hoja de Trabajo para listado'!$A$151:$Z$151,0)),0)+IFERROR(INDEX('Hoja de Trabajo para listado'!$AB$155:$BA$1048576,MATCH($A545,'Hoja de Trabajo para listado'!$AB$155:$AB$1048576,0),MATCH((CUADRO!F$4&amp;$E545),'Hoja de Trabajo para listado'!$AB$151:$BA$151,0)),0)+IFERROR(INDEX('Hoja de Trabajo para listado'!$BC$155:$CB$1048576,MATCH($A545,'Hoja de Trabajo para listado'!$BC$155:$BC$1048576,0),MATCH((CUADRO!F$4&amp;$E545),'Hoja de Trabajo para listado'!$BC$151:$CB$151,0)),0)+IFERROR(INDEX('Hoja de Trabajo para listado'!$DE$153:$DG$274,MATCH($A545,'Hoja de Trabajo para listado'!$DE$153:$DE$1048576,0),MATCH((CUADRO!F$4&amp;$E545),'Hoja de Trabajo para listado'!$DE$151:$DG$151,0)),0)+IFERROR(INDEX('Hoja de Trabajo para listado'!$CD$155:$DC$1048576,MATCH($A545,'Hoja de Trabajo para listado'!$CD$155:$CD$1048576,0),MATCH((CUADRO!F$4&amp;$E545),'Hoja de Trabajo para listado'!$CD$151:$DC$151,0)),0)</f>
        <v>0</v>
      </c>
      <c r="G545" s="241">
        <f ca="1">+IFERROR(INDEX('Hoja de Trabajo para listado'!$A$155:$Z$1048576,MATCH($A545,'Hoja de Trabajo para listado'!$A$155:$A$1048576,0),MATCH((CUADRO!G$4&amp;$E545),'Hoja de Trabajo para listado'!$A$151:$Z$151,0)),0)+IFERROR(INDEX('Hoja de Trabajo para listado'!$AB$155:$BA$1048576,MATCH($A545,'Hoja de Trabajo para listado'!$AB$155:$AB$1048576,0),MATCH((CUADRO!G$4&amp;$E545),'Hoja de Trabajo para listado'!$AB$151:$BA$151,0)),0)+IFERROR(INDEX('Hoja de Trabajo para listado'!$BC$155:$CB$1048576,MATCH($A545,'Hoja de Trabajo para listado'!$BC$155:$BC$1048576,0),MATCH((CUADRO!G$4&amp;$E545),'Hoja de Trabajo para listado'!$BC$151:$CB$151,0)),0)+IFERROR(INDEX('Hoja de Trabajo para listado'!$DE$153:$DG$274,MATCH($A545,'Hoja de Trabajo para listado'!$DE$153:$DE$1048576,0),MATCH((CUADRO!G$4&amp;$E545),'Hoja de Trabajo para listado'!$DE$151:$DG$151,0)),0)+IFERROR(INDEX('Hoja de Trabajo para listado'!$CD$155:$DC$1048576,MATCH($A545,'Hoja de Trabajo para listado'!$CD$155:$CD$1048576,0),MATCH((CUADRO!G$4&amp;$E545),'Hoja de Trabajo para listado'!$CD$151:$DC$151,0)),0)</f>
        <v>0</v>
      </c>
      <c r="H545" s="241">
        <f ca="1">+IFERROR(INDEX('Hoja de Trabajo para listado'!$A$155:$Z$1048576,MATCH($A545,'Hoja de Trabajo para listado'!$A$155:$A$1048576,0),MATCH((CUADRO!H$4&amp;$E545),'Hoja de Trabajo para listado'!$A$151:$Z$151,0)),0)+IFERROR(INDEX('Hoja de Trabajo para listado'!$AB$155:$BA$1048576,MATCH($A545,'Hoja de Trabajo para listado'!$AB$155:$AB$1048576,0),MATCH((CUADRO!H$4&amp;$E545),'Hoja de Trabajo para listado'!$AB$151:$BA$151,0)),0)+IFERROR(INDEX('Hoja de Trabajo para listado'!$BC$155:$CB$1048576,MATCH($A545,'Hoja de Trabajo para listado'!$BC$155:$BC$1048576,0),MATCH((CUADRO!H$4&amp;$E545),'Hoja de Trabajo para listado'!$BC$151:$CB$151,0)),0)+IFERROR(INDEX('Hoja de Trabajo para listado'!$DE$153:$DG$274,MATCH($A545,'Hoja de Trabajo para listado'!$DE$153:$DE$1048576,0),MATCH((CUADRO!H$4&amp;$E545),'Hoja de Trabajo para listado'!$DE$151:$DG$151,0)),0)+IFERROR(INDEX('Hoja de Trabajo para listado'!$CD$155:$DC$1048576,MATCH($A545,'Hoja de Trabajo para listado'!$CD$155:$CD$1048576,0),MATCH((CUADRO!H$4&amp;$E545),'Hoja de Trabajo para listado'!$CD$151:$DC$151,0)),0)</f>
        <v>0</v>
      </c>
      <c r="I545" s="241">
        <f ca="1">+IFERROR(INDEX('Hoja de Trabajo para listado'!$A$155:$Z$1048576,MATCH($A545,'Hoja de Trabajo para listado'!$A$155:$A$1048576,0),MATCH((CUADRO!I$4&amp;$E545),'Hoja de Trabajo para listado'!$A$151:$Z$151,0)),0)+IFERROR(INDEX('Hoja de Trabajo para listado'!$AB$155:$BA$1048576,MATCH($A545,'Hoja de Trabajo para listado'!$AB$155:$AB$1048576,0),MATCH((CUADRO!I$4&amp;$E545),'Hoja de Trabajo para listado'!$AB$151:$BA$151,0)),0)+IFERROR(INDEX('Hoja de Trabajo para listado'!$BC$155:$CB$1048576,MATCH($A545,'Hoja de Trabajo para listado'!$BC$155:$BC$1048576,0),MATCH((CUADRO!I$4&amp;$E545),'Hoja de Trabajo para listado'!$BC$151:$CB$151,0)),0)+IFERROR(INDEX('Hoja de Trabajo para listado'!$DE$153:$DG$274,MATCH($A545,'Hoja de Trabajo para listado'!$DE$153:$DE$1048576,0),MATCH((CUADRO!I$4&amp;$E545),'Hoja de Trabajo para listado'!$DE$151:$DG$151,0)),0)+IFERROR(INDEX('Hoja de Trabajo para listado'!$CD$155:$DC$1048576,MATCH($A545,'Hoja de Trabajo para listado'!$CD$155:$CD$1048576,0),MATCH((CUADRO!I$4&amp;$E545),'Hoja de Trabajo para listado'!$CD$151:$DC$151,0)),0)</f>
        <v>0</v>
      </c>
      <c r="J545" s="241">
        <f ca="1">+IFERROR(INDEX('Hoja de Trabajo para listado'!$A$155:$Z$1048576,MATCH($A545,'Hoja de Trabajo para listado'!$A$155:$A$1048576,0),MATCH((CUADRO!J$4&amp;$E545),'Hoja de Trabajo para listado'!$A$151:$Z$151,0)),0)+IFERROR(INDEX('Hoja de Trabajo para listado'!$AB$155:$BA$1048576,MATCH($A545,'Hoja de Trabajo para listado'!$AB$155:$AB$1048576,0),MATCH((CUADRO!J$4&amp;$E545),'Hoja de Trabajo para listado'!$AB$151:$BA$151,0)),0)+IFERROR(INDEX('Hoja de Trabajo para listado'!$BC$155:$CB$1048576,MATCH($A545,'Hoja de Trabajo para listado'!$BC$155:$BC$1048576,0),MATCH((CUADRO!J$4&amp;$E545),'Hoja de Trabajo para listado'!$BC$151:$CB$151,0)),0)+IFERROR(INDEX('Hoja de Trabajo para listado'!$DE$153:$DG$274,MATCH($A545,'Hoja de Trabajo para listado'!$DE$153:$DE$1048576,0),MATCH((CUADRO!J$4&amp;$E545),'Hoja de Trabajo para listado'!$DE$151:$DG$151,0)),0)+IFERROR(INDEX('Hoja de Trabajo para listado'!$CD$155:$DC$1048576,MATCH($A545,'Hoja de Trabajo para listado'!$CD$155:$CD$1048576,0),MATCH((CUADRO!J$4&amp;$E545),'Hoja de Trabajo para listado'!$CD$151:$DC$151,0)),0)</f>
        <v>0</v>
      </c>
      <c r="K545" s="241">
        <f ca="1">+IFERROR(INDEX('Hoja de Trabajo para listado'!$A$155:$Z$1048576,MATCH($A545,'Hoja de Trabajo para listado'!$A$155:$A$1048576,0),MATCH((CUADRO!K$4&amp;$E545),'Hoja de Trabajo para listado'!$A$151:$Z$151,0)),0)+IFERROR(INDEX('Hoja de Trabajo para listado'!$AB$155:$BA$1048576,MATCH($A545,'Hoja de Trabajo para listado'!$AB$155:$AB$1048576,0),MATCH((CUADRO!K$4&amp;$E545),'Hoja de Trabajo para listado'!$AB$151:$BA$151,0)),0)+IFERROR(INDEX('Hoja de Trabajo para listado'!$BC$155:$CB$1048576,MATCH($A545,'Hoja de Trabajo para listado'!$BC$155:$BC$1048576,0),MATCH((CUADRO!K$4&amp;$E545),'Hoja de Trabajo para listado'!$BC$151:$CB$151,0)),0)+IFERROR(INDEX('Hoja de Trabajo para listado'!$DE$153:$DG$274,MATCH($A545,'Hoja de Trabajo para listado'!$DE$153:$DE$1048576,0),MATCH((CUADRO!K$4&amp;$E545),'Hoja de Trabajo para listado'!$DE$151:$DG$151,0)),0)+IFERROR(INDEX('Hoja de Trabajo para listado'!$CD$155:$DC$1048576,MATCH($A545,'Hoja de Trabajo para listado'!$CD$155:$CD$1048576,0),MATCH((CUADRO!K$4&amp;$E545),'Hoja de Trabajo para listado'!$CD$151:$DC$151,0)),0)</f>
        <v>0</v>
      </c>
      <c r="L545" s="241">
        <f ca="1">+IFERROR(INDEX('Hoja de Trabajo para listado'!$A$155:$Z$1048576,MATCH($A545,'Hoja de Trabajo para listado'!$A$155:$A$1048576,0),MATCH((CUADRO!L$4&amp;$E545),'Hoja de Trabajo para listado'!$A$151:$Z$151,0)),0)+IFERROR(INDEX('Hoja de Trabajo para listado'!$AB$155:$BA$1048576,MATCH($A545,'Hoja de Trabajo para listado'!$AB$155:$AB$1048576,0),MATCH((CUADRO!L$4&amp;$E545),'Hoja de Trabajo para listado'!$AB$151:$BA$151,0)),0)+IFERROR(INDEX('Hoja de Trabajo para listado'!$BC$155:$CB$1048576,MATCH($A545,'Hoja de Trabajo para listado'!$BC$155:$BC$1048576,0),MATCH((CUADRO!L$4&amp;$E545),'Hoja de Trabajo para listado'!$BC$151:$CB$151,0)),0)+IFERROR(INDEX('Hoja de Trabajo para listado'!$DE$153:$DG$274,MATCH($A545,'Hoja de Trabajo para listado'!$DE$153:$DE$1048576,0),MATCH((CUADRO!L$4&amp;$E545),'Hoja de Trabajo para listado'!$DE$151:$DG$151,0)),0)+IFERROR(INDEX('Hoja de Trabajo para listado'!$CD$155:$DC$1048576,MATCH($A545,'Hoja de Trabajo para listado'!$CD$155:$CD$1048576,0),MATCH((CUADRO!L$4&amp;$E545),'Hoja de Trabajo para listado'!$CD$151:$DC$151,0)),0)</f>
        <v>0</v>
      </c>
      <c r="M545" s="241">
        <f ca="1">+IFERROR(INDEX('Hoja de Trabajo para listado'!$A$155:$Z$1048576,MATCH($A545,'Hoja de Trabajo para listado'!$A$155:$A$1048576,0),MATCH((CUADRO!M$4&amp;$E545),'Hoja de Trabajo para listado'!$A$151:$Z$151,0)),0)+IFERROR(INDEX('Hoja de Trabajo para listado'!$AB$155:$BA$1048576,MATCH($A545,'Hoja de Trabajo para listado'!$AB$155:$AB$1048576,0),MATCH((CUADRO!M$4&amp;$E545),'Hoja de Trabajo para listado'!$AB$151:$BA$151,0)),0)+IFERROR(INDEX('Hoja de Trabajo para listado'!$BC$155:$CB$1048576,MATCH($A545,'Hoja de Trabajo para listado'!$BC$155:$BC$1048576,0),MATCH((CUADRO!M$4&amp;$E545),'Hoja de Trabajo para listado'!$BC$151:$CB$151,0)),0)+IFERROR(INDEX('Hoja de Trabajo para listado'!$DE$153:$DG$274,MATCH($A545,'Hoja de Trabajo para listado'!$DE$153:$DE$1048576,0),MATCH((CUADRO!M$4&amp;$E545),'Hoja de Trabajo para listado'!$DE$151:$DG$151,0)),0)+IFERROR(INDEX('Hoja de Trabajo para listado'!$CD$155:$DC$1048576,MATCH($A545,'Hoja de Trabajo para listado'!$CD$155:$CD$1048576,0),MATCH((CUADRO!M$4&amp;$E545),'Hoja de Trabajo para listado'!$CD$151:$DC$151,0)),0)</f>
        <v>0</v>
      </c>
      <c r="N545" s="241">
        <f ca="1">+IFERROR(INDEX('Hoja de Trabajo para listado'!$A$155:$Z$1048576,MATCH($A545,'Hoja de Trabajo para listado'!$A$155:$A$1048576,0),MATCH((CUADRO!N$4&amp;$E545),'Hoja de Trabajo para listado'!$A$151:$Z$151,0)),0)+IFERROR(INDEX('Hoja de Trabajo para listado'!$AB$155:$BA$1048576,MATCH($A545,'Hoja de Trabajo para listado'!$AB$155:$AB$1048576,0),MATCH((CUADRO!N$4&amp;$E545),'Hoja de Trabajo para listado'!$AB$151:$BA$151,0)),0)+IFERROR(INDEX('Hoja de Trabajo para listado'!$BC$155:$CB$1048576,MATCH($A545,'Hoja de Trabajo para listado'!$BC$155:$BC$1048576,0),MATCH((CUADRO!N$4&amp;$E545),'Hoja de Trabajo para listado'!$BC$151:$CB$151,0)),0)+IFERROR(INDEX('Hoja de Trabajo para listado'!$DE$153:$DG$274,MATCH($A545,'Hoja de Trabajo para listado'!$DE$153:$DE$1048576,0),MATCH((CUADRO!N$4&amp;$E545),'Hoja de Trabajo para listado'!$DE$151:$DG$151,0)),0)+IFERROR(INDEX('Hoja de Trabajo para listado'!$CD$155:$DC$1048576,MATCH($A545,'Hoja de Trabajo para listado'!$CD$155:$CD$1048576,0),MATCH((CUADRO!N$4&amp;$E545),'Hoja de Trabajo para listado'!$CD$151:$DC$151,0)),0)</f>
        <v>0</v>
      </c>
      <c r="O545" s="241">
        <f ca="1">+IFERROR(INDEX('Hoja de Trabajo para listado'!$A$155:$Z$1048576,MATCH($A545,'Hoja de Trabajo para listado'!$A$155:$A$1048576,0),MATCH((CUADRO!O$4&amp;$E545),'Hoja de Trabajo para listado'!$A$151:$Z$151,0)),0)+IFERROR(INDEX('Hoja de Trabajo para listado'!$AB$155:$BA$1048576,MATCH($A545,'Hoja de Trabajo para listado'!$AB$155:$AB$1048576,0),MATCH((CUADRO!O$4&amp;$E545),'Hoja de Trabajo para listado'!$AB$151:$BA$151,0)),0)+IFERROR(INDEX('Hoja de Trabajo para listado'!$BC$155:$CB$1048576,MATCH($A545,'Hoja de Trabajo para listado'!$BC$155:$BC$1048576,0),MATCH((CUADRO!O$4&amp;$E545),'Hoja de Trabajo para listado'!$BC$151:$CB$151,0)),0)+IFERROR(INDEX('Hoja de Trabajo para listado'!$DE$153:$DG$274,MATCH($A545,'Hoja de Trabajo para listado'!$DE$153:$DE$1048576,0),MATCH((CUADRO!O$4&amp;$E545),'Hoja de Trabajo para listado'!$DE$151:$DG$151,0)),0)+IFERROR(INDEX('Hoja de Trabajo para listado'!$CD$155:$DC$1048576,MATCH($A545,'Hoja de Trabajo para listado'!$CD$155:$CD$1048576,0),MATCH((CUADRO!O$4&amp;$E545),'Hoja de Trabajo para listado'!$CD$151:$DC$151,0)),0)</f>
        <v>0</v>
      </c>
      <c r="P545" s="241">
        <f ca="1">+IFERROR(INDEX('Hoja de Trabajo para listado'!$A$155:$Z$1048576,MATCH($A545,'Hoja de Trabajo para listado'!$A$155:$A$1048576,0),MATCH((CUADRO!P$4&amp;$E545),'Hoja de Trabajo para listado'!$A$151:$Z$151,0)),0)+IFERROR(INDEX('Hoja de Trabajo para listado'!$AB$155:$BA$1048576,MATCH($A545,'Hoja de Trabajo para listado'!$AB$155:$AB$1048576,0),MATCH((CUADRO!P$4&amp;$E545),'Hoja de Trabajo para listado'!$AB$151:$BA$151,0)),0)+IFERROR(INDEX('Hoja de Trabajo para listado'!$BC$155:$CB$1048576,MATCH($A545,'Hoja de Trabajo para listado'!$BC$155:$BC$1048576,0),MATCH((CUADRO!P$4&amp;$E545),'Hoja de Trabajo para listado'!$BC$151:$CB$151,0)),0)+IFERROR(INDEX('Hoja de Trabajo para listado'!$DE$153:$DG$274,MATCH($A545,'Hoja de Trabajo para listado'!$DE$153:$DE$1048576,0),MATCH((CUADRO!P$4&amp;$E545),'Hoja de Trabajo para listado'!$DE$151:$DG$151,0)),0)+IFERROR(INDEX('Hoja de Trabajo para listado'!$CD$155:$DC$1048576,MATCH($A545,'Hoja de Trabajo para listado'!$CD$155:$CD$1048576,0),MATCH((CUADRO!P$4&amp;$E545),'Hoja de Trabajo para listado'!$CD$151:$DC$151,0)),0)</f>
        <v>0</v>
      </c>
      <c r="Q545" s="241">
        <f ca="1">+IFERROR(INDEX('Hoja de Trabajo para listado'!$A$155:$Z$1048576,MATCH($A545,'Hoja de Trabajo para listado'!$A$155:$A$1048576,0),MATCH((CUADRO!Q$4&amp;$E545),'Hoja de Trabajo para listado'!$A$151:$Z$151,0)),0)+IFERROR(INDEX('Hoja de Trabajo para listado'!$AB$155:$BA$1048576,MATCH($A545,'Hoja de Trabajo para listado'!$AB$155:$AB$1048576,0),MATCH((CUADRO!Q$4&amp;$E545),'Hoja de Trabajo para listado'!$AB$151:$BA$151,0)),0)+IFERROR(INDEX('Hoja de Trabajo para listado'!$BC$155:$CB$1048576,MATCH($A545,'Hoja de Trabajo para listado'!$BC$155:$BC$1048576,0),MATCH((CUADRO!Q$4&amp;$E545),'Hoja de Trabajo para listado'!$BC$151:$CB$151,0)),0)+IFERROR(INDEX('Hoja de Trabajo para listado'!$DE$153:$DG$274,MATCH($A545,'Hoja de Trabajo para listado'!$DE$153:$DE$1048576,0),MATCH((CUADRO!Q$4&amp;$E545),'Hoja de Trabajo para listado'!$DE$151:$DG$151,0)),0)+IFERROR(INDEX('Hoja de Trabajo para listado'!$CD$155:$DC$1048576,MATCH($A545,'Hoja de Trabajo para listado'!$CD$155:$CD$1048576,0),MATCH((CUADRO!Q$4&amp;$E545),'Hoja de Trabajo para listado'!$CD$151:$DC$151,0)),0)</f>
        <v>0</v>
      </c>
      <c r="R545" s="241">
        <f t="shared" ca="1" si="16"/>
        <v>0</v>
      </c>
      <c r="S545" s="247"/>
      <c r="T545" s="241">
        <f ca="1">+T546</f>
        <v>0</v>
      </c>
      <c r="U545" s="240">
        <f t="shared" si="17"/>
        <v>1</v>
      </c>
    </row>
    <row r="546" spans="1:21" customFormat="1" ht="15" hidden="1" customHeight="1">
      <c r="A546" s="32">
        <v>1224</v>
      </c>
      <c r="B546" s="382"/>
      <c r="C546" s="245" t="str">
        <f>+VLOOKUP(A546,bd_lista!$A$3:$C$592,3,FALSE)</f>
        <v>Gobierno Autónomo Municipal de Achacachi</v>
      </c>
      <c r="D546" s="384"/>
      <c r="E546" s="242" t="s">
        <v>684</v>
      </c>
      <c r="F546" s="241">
        <f ca="1">+IFERROR(INDEX('Hoja de Trabajo para listado'!$A$155:$Z$1048576,MATCH($A546,'Hoja de Trabajo para listado'!$A$155:$A$1048576,0),MATCH((CUADRO!F$4&amp;$E546),'Hoja de Trabajo para listado'!$A$151:$Z$151,0)),0)+IFERROR(INDEX('Hoja de Trabajo para listado'!$AB$155:$BA$1048576,MATCH($A546,'Hoja de Trabajo para listado'!$AB$155:$AB$1048576,0),MATCH((CUADRO!F$4&amp;$E546),'Hoja de Trabajo para listado'!$AB$151:$BA$151,0)),0)+IFERROR(INDEX('Hoja de Trabajo para listado'!$BC$155:$CB$1048576,MATCH($A546,'Hoja de Trabajo para listado'!$BC$155:$BC$1048576,0),MATCH((CUADRO!F$4&amp;$E546),'Hoja de Trabajo para listado'!$BC$151:$CB$151,0)),0)+IFERROR(INDEX('Hoja de Trabajo para listado'!$DE$153:$DG$274,MATCH($A546,'Hoja de Trabajo para listado'!$DE$153:$DE$1048576,0),MATCH((CUADRO!F$4&amp;$E546),'Hoja de Trabajo para listado'!$DE$151:$DG$151,0)),0)+IFERROR(INDEX('Hoja de Trabajo para listado'!$CD$155:$DC$1048576,MATCH($A546,'Hoja de Trabajo para listado'!$CD$155:$CD$1048576,0),MATCH((CUADRO!F$4&amp;$E546),'Hoja de Trabajo para listado'!$CD$151:$DC$151,0)),0)</f>
        <v>0</v>
      </c>
      <c r="G546" s="241">
        <f ca="1">+IFERROR(INDEX('Hoja de Trabajo para listado'!$A$155:$Z$1048576,MATCH($A546,'Hoja de Trabajo para listado'!$A$155:$A$1048576,0),MATCH((CUADRO!G$4&amp;$E546),'Hoja de Trabajo para listado'!$A$151:$Z$151,0)),0)+IFERROR(INDEX('Hoja de Trabajo para listado'!$AB$155:$BA$1048576,MATCH($A546,'Hoja de Trabajo para listado'!$AB$155:$AB$1048576,0),MATCH((CUADRO!G$4&amp;$E546),'Hoja de Trabajo para listado'!$AB$151:$BA$151,0)),0)+IFERROR(INDEX('Hoja de Trabajo para listado'!$BC$155:$CB$1048576,MATCH($A546,'Hoja de Trabajo para listado'!$BC$155:$BC$1048576,0),MATCH((CUADRO!G$4&amp;$E546),'Hoja de Trabajo para listado'!$BC$151:$CB$151,0)),0)+IFERROR(INDEX('Hoja de Trabajo para listado'!$DE$153:$DG$274,MATCH($A546,'Hoja de Trabajo para listado'!$DE$153:$DE$1048576,0),MATCH((CUADRO!G$4&amp;$E546),'Hoja de Trabajo para listado'!$DE$151:$DG$151,0)),0)+IFERROR(INDEX('Hoja de Trabajo para listado'!$CD$155:$DC$1048576,MATCH($A546,'Hoja de Trabajo para listado'!$CD$155:$CD$1048576,0),MATCH((CUADRO!G$4&amp;$E546),'Hoja de Trabajo para listado'!$CD$151:$DC$151,0)),0)</f>
        <v>0</v>
      </c>
      <c r="H546" s="241">
        <f ca="1">+IFERROR(INDEX('Hoja de Trabajo para listado'!$A$155:$Z$1048576,MATCH($A546,'Hoja de Trabajo para listado'!$A$155:$A$1048576,0),MATCH((CUADRO!H$4&amp;$E546),'Hoja de Trabajo para listado'!$A$151:$Z$151,0)),0)+IFERROR(INDEX('Hoja de Trabajo para listado'!$AB$155:$BA$1048576,MATCH($A546,'Hoja de Trabajo para listado'!$AB$155:$AB$1048576,0),MATCH((CUADRO!H$4&amp;$E546),'Hoja de Trabajo para listado'!$AB$151:$BA$151,0)),0)+IFERROR(INDEX('Hoja de Trabajo para listado'!$BC$155:$CB$1048576,MATCH($A546,'Hoja de Trabajo para listado'!$BC$155:$BC$1048576,0),MATCH((CUADRO!H$4&amp;$E546),'Hoja de Trabajo para listado'!$BC$151:$CB$151,0)),0)+IFERROR(INDEX('Hoja de Trabajo para listado'!$DE$153:$DG$274,MATCH($A546,'Hoja de Trabajo para listado'!$DE$153:$DE$1048576,0),MATCH((CUADRO!H$4&amp;$E546),'Hoja de Trabajo para listado'!$DE$151:$DG$151,0)),0)+IFERROR(INDEX('Hoja de Trabajo para listado'!$CD$155:$DC$1048576,MATCH($A546,'Hoja de Trabajo para listado'!$CD$155:$CD$1048576,0),MATCH((CUADRO!H$4&amp;$E546),'Hoja de Trabajo para listado'!$CD$151:$DC$151,0)),0)</f>
        <v>0</v>
      </c>
      <c r="I546" s="241">
        <f ca="1">+IFERROR(INDEX('Hoja de Trabajo para listado'!$A$155:$Z$1048576,MATCH($A546,'Hoja de Trabajo para listado'!$A$155:$A$1048576,0),MATCH((CUADRO!I$4&amp;$E546),'Hoja de Trabajo para listado'!$A$151:$Z$151,0)),0)+IFERROR(INDEX('Hoja de Trabajo para listado'!$AB$155:$BA$1048576,MATCH($A546,'Hoja de Trabajo para listado'!$AB$155:$AB$1048576,0),MATCH((CUADRO!I$4&amp;$E546),'Hoja de Trabajo para listado'!$AB$151:$BA$151,0)),0)+IFERROR(INDEX('Hoja de Trabajo para listado'!$BC$155:$CB$1048576,MATCH($A546,'Hoja de Trabajo para listado'!$BC$155:$BC$1048576,0),MATCH((CUADRO!I$4&amp;$E546),'Hoja de Trabajo para listado'!$BC$151:$CB$151,0)),0)+IFERROR(INDEX('Hoja de Trabajo para listado'!$DE$153:$DG$274,MATCH($A546,'Hoja de Trabajo para listado'!$DE$153:$DE$1048576,0),MATCH((CUADRO!I$4&amp;$E546),'Hoja de Trabajo para listado'!$DE$151:$DG$151,0)),0)+IFERROR(INDEX('Hoja de Trabajo para listado'!$CD$155:$DC$1048576,MATCH($A546,'Hoja de Trabajo para listado'!$CD$155:$CD$1048576,0),MATCH((CUADRO!I$4&amp;$E546),'Hoja de Trabajo para listado'!$CD$151:$DC$151,0)),0)</f>
        <v>0</v>
      </c>
      <c r="J546" s="241">
        <f ca="1">+IFERROR(INDEX('Hoja de Trabajo para listado'!$A$155:$Z$1048576,MATCH($A546,'Hoja de Trabajo para listado'!$A$155:$A$1048576,0),MATCH((CUADRO!J$4&amp;$E546),'Hoja de Trabajo para listado'!$A$151:$Z$151,0)),0)+IFERROR(INDEX('Hoja de Trabajo para listado'!$AB$155:$BA$1048576,MATCH($A546,'Hoja de Trabajo para listado'!$AB$155:$AB$1048576,0),MATCH((CUADRO!J$4&amp;$E546),'Hoja de Trabajo para listado'!$AB$151:$BA$151,0)),0)+IFERROR(INDEX('Hoja de Trabajo para listado'!$BC$155:$CB$1048576,MATCH($A546,'Hoja de Trabajo para listado'!$BC$155:$BC$1048576,0),MATCH((CUADRO!J$4&amp;$E546),'Hoja de Trabajo para listado'!$BC$151:$CB$151,0)),0)+IFERROR(INDEX('Hoja de Trabajo para listado'!$DE$153:$DG$274,MATCH($A546,'Hoja de Trabajo para listado'!$DE$153:$DE$1048576,0),MATCH((CUADRO!J$4&amp;$E546),'Hoja de Trabajo para listado'!$DE$151:$DG$151,0)),0)+IFERROR(INDEX('Hoja de Trabajo para listado'!$CD$155:$DC$1048576,MATCH($A546,'Hoja de Trabajo para listado'!$CD$155:$CD$1048576,0),MATCH((CUADRO!J$4&amp;$E546),'Hoja de Trabajo para listado'!$CD$151:$DC$151,0)),0)</f>
        <v>0</v>
      </c>
      <c r="K546" s="241">
        <f ca="1">+IFERROR(INDEX('Hoja de Trabajo para listado'!$A$155:$Z$1048576,MATCH($A546,'Hoja de Trabajo para listado'!$A$155:$A$1048576,0),MATCH((CUADRO!K$4&amp;$E546),'Hoja de Trabajo para listado'!$A$151:$Z$151,0)),0)+IFERROR(INDEX('Hoja de Trabajo para listado'!$AB$155:$BA$1048576,MATCH($A546,'Hoja de Trabajo para listado'!$AB$155:$AB$1048576,0),MATCH((CUADRO!K$4&amp;$E546),'Hoja de Trabajo para listado'!$AB$151:$BA$151,0)),0)+IFERROR(INDEX('Hoja de Trabajo para listado'!$BC$155:$CB$1048576,MATCH($A546,'Hoja de Trabajo para listado'!$BC$155:$BC$1048576,0),MATCH((CUADRO!K$4&amp;$E546),'Hoja de Trabajo para listado'!$BC$151:$CB$151,0)),0)+IFERROR(INDEX('Hoja de Trabajo para listado'!$DE$153:$DG$274,MATCH($A546,'Hoja de Trabajo para listado'!$DE$153:$DE$1048576,0),MATCH((CUADRO!K$4&amp;$E546),'Hoja de Trabajo para listado'!$DE$151:$DG$151,0)),0)+IFERROR(INDEX('Hoja de Trabajo para listado'!$CD$155:$DC$1048576,MATCH($A546,'Hoja de Trabajo para listado'!$CD$155:$CD$1048576,0),MATCH((CUADRO!K$4&amp;$E546),'Hoja de Trabajo para listado'!$CD$151:$DC$151,0)),0)</f>
        <v>0</v>
      </c>
      <c r="L546" s="241">
        <f ca="1">+IFERROR(INDEX('Hoja de Trabajo para listado'!$A$155:$Z$1048576,MATCH($A546,'Hoja de Trabajo para listado'!$A$155:$A$1048576,0),MATCH((CUADRO!L$4&amp;$E546),'Hoja de Trabajo para listado'!$A$151:$Z$151,0)),0)+IFERROR(INDEX('Hoja de Trabajo para listado'!$AB$155:$BA$1048576,MATCH($A546,'Hoja de Trabajo para listado'!$AB$155:$AB$1048576,0),MATCH((CUADRO!L$4&amp;$E546),'Hoja de Trabajo para listado'!$AB$151:$BA$151,0)),0)+IFERROR(INDEX('Hoja de Trabajo para listado'!$BC$155:$CB$1048576,MATCH($A546,'Hoja de Trabajo para listado'!$BC$155:$BC$1048576,0),MATCH((CUADRO!L$4&amp;$E546),'Hoja de Trabajo para listado'!$BC$151:$CB$151,0)),0)+IFERROR(INDEX('Hoja de Trabajo para listado'!$DE$153:$DG$274,MATCH($A546,'Hoja de Trabajo para listado'!$DE$153:$DE$1048576,0),MATCH((CUADRO!L$4&amp;$E546),'Hoja de Trabajo para listado'!$DE$151:$DG$151,0)),0)+IFERROR(INDEX('Hoja de Trabajo para listado'!$CD$155:$DC$1048576,MATCH($A546,'Hoja de Trabajo para listado'!$CD$155:$CD$1048576,0),MATCH((CUADRO!L$4&amp;$E546),'Hoja de Trabajo para listado'!$CD$151:$DC$151,0)),0)</f>
        <v>0</v>
      </c>
      <c r="M546" s="241">
        <f ca="1">+IFERROR(INDEX('Hoja de Trabajo para listado'!$A$155:$Z$1048576,MATCH($A546,'Hoja de Trabajo para listado'!$A$155:$A$1048576,0),MATCH((CUADRO!M$4&amp;$E546),'Hoja de Trabajo para listado'!$A$151:$Z$151,0)),0)+IFERROR(INDEX('Hoja de Trabajo para listado'!$AB$155:$BA$1048576,MATCH($A546,'Hoja de Trabajo para listado'!$AB$155:$AB$1048576,0),MATCH((CUADRO!M$4&amp;$E546),'Hoja de Trabajo para listado'!$AB$151:$BA$151,0)),0)+IFERROR(INDEX('Hoja de Trabajo para listado'!$BC$155:$CB$1048576,MATCH($A546,'Hoja de Trabajo para listado'!$BC$155:$BC$1048576,0),MATCH((CUADRO!M$4&amp;$E546),'Hoja de Trabajo para listado'!$BC$151:$CB$151,0)),0)+IFERROR(INDEX('Hoja de Trabajo para listado'!$DE$153:$DG$274,MATCH($A546,'Hoja de Trabajo para listado'!$DE$153:$DE$1048576,0),MATCH((CUADRO!M$4&amp;$E546),'Hoja de Trabajo para listado'!$DE$151:$DG$151,0)),0)+IFERROR(INDEX('Hoja de Trabajo para listado'!$CD$155:$DC$1048576,MATCH($A546,'Hoja de Trabajo para listado'!$CD$155:$CD$1048576,0),MATCH((CUADRO!M$4&amp;$E546),'Hoja de Trabajo para listado'!$CD$151:$DC$151,0)),0)</f>
        <v>0</v>
      </c>
      <c r="N546" s="241">
        <f ca="1">+IFERROR(INDEX('Hoja de Trabajo para listado'!$A$155:$Z$1048576,MATCH($A546,'Hoja de Trabajo para listado'!$A$155:$A$1048576,0),MATCH((CUADRO!N$4&amp;$E546),'Hoja de Trabajo para listado'!$A$151:$Z$151,0)),0)+IFERROR(INDEX('Hoja de Trabajo para listado'!$AB$155:$BA$1048576,MATCH($A546,'Hoja de Trabajo para listado'!$AB$155:$AB$1048576,0),MATCH((CUADRO!N$4&amp;$E546),'Hoja de Trabajo para listado'!$AB$151:$BA$151,0)),0)+IFERROR(INDEX('Hoja de Trabajo para listado'!$BC$155:$CB$1048576,MATCH($A546,'Hoja de Trabajo para listado'!$BC$155:$BC$1048576,0),MATCH((CUADRO!N$4&amp;$E546),'Hoja de Trabajo para listado'!$BC$151:$CB$151,0)),0)+IFERROR(INDEX('Hoja de Trabajo para listado'!$DE$153:$DG$274,MATCH($A546,'Hoja de Trabajo para listado'!$DE$153:$DE$1048576,0),MATCH((CUADRO!N$4&amp;$E546),'Hoja de Trabajo para listado'!$DE$151:$DG$151,0)),0)+IFERROR(INDEX('Hoja de Trabajo para listado'!$CD$155:$DC$1048576,MATCH($A546,'Hoja de Trabajo para listado'!$CD$155:$CD$1048576,0),MATCH((CUADRO!N$4&amp;$E546),'Hoja de Trabajo para listado'!$CD$151:$DC$151,0)),0)</f>
        <v>0</v>
      </c>
      <c r="O546" s="241">
        <f ca="1">+IFERROR(INDEX('Hoja de Trabajo para listado'!$A$155:$Z$1048576,MATCH($A546,'Hoja de Trabajo para listado'!$A$155:$A$1048576,0),MATCH((CUADRO!O$4&amp;$E546),'Hoja de Trabajo para listado'!$A$151:$Z$151,0)),0)+IFERROR(INDEX('Hoja de Trabajo para listado'!$AB$155:$BA$1048576,MATCH($A546,'Hoja de Trabajo para listado'!$AB$155:$AB$1048576,0),MATCH((CUADRO!O$4&amp;$E546),'Hoja de Trabajo para listado'!$AB$151:$BA$151,0)),0)+IFERROR(INDEX('Hoja de Trabajo para listado'!$BC$155:$CB$1048576,MATCH($A546,'Hoja de Trabajo para listado'!$BC$155:$BC$1048576,0),MATCH((CUADRO!O$4&amp;$E546),'Hoja de Trabajo para listado'!$BC$151:$CB$151,0)),0)+IFERROR(INDEX('Hoja de Trabajo para listado'!$DE$153:$DG$274,MATCH($A546,'Hoja de Trabajo para listado'!$DE$153:$DE$1048576,0),MATCH((CUADRO!O$4&amp;$E546),'Hoja de Trabajo para listado'!$DE$151:$DG$151,0)),0)+IFERROR(INDEX('Hoja de Trabajo para listado'!$CD$155:$DC$1048576,MATCH($A546,'Hoja de Trabajo para listado'!$CD$155:$CD$1048576,0),MATCH((CUADRO!O$4&amp;$E546),'Hoja de Trabajo para listado'!$CD$151:$DC$151,0)),0)</f>
        <v>0</v>
      </c>
      <c r="P546" s="241">
        <f ca="1">+IFERROR(INDEX('Hoja de Trabajo para listado'!$A$155:$Z$1048576,MATCH($A546,'Hoja de Trabajo para listado'!$A$155:$A$1048576,0),MATCH((CUADRO!P$4&amp;$E546),'Hoja de Trabajo para listado'!$A$151:$Z$151,0)),0)+IFERROR(INDEX('Hoja de Trabajo para listado'!$AB$155:$BA$1048576,MATCH($A546,'Hoja de Trabajo para listado'!$AB$155:$AB$1048576,0),MATCH((CUADRO!P$4&amp;$E546),'Hoja de Trabajo para listado'!$AB$151:$BA$151,0)),0)+IFERROR(INDEX('Hoja de Trabajo para listado'!$BC$155:$CB$1048576,MATCH($A546,'Hoja de Trabajo para listado'!$BC$155:$BC$1048576,0),MATCH((CUADRO!P$4&amp;$E546),'Hoja de Trabajo para listado'!$BC$151:$CB$151,0)),0)+IFERROR(INDEX('Hoja de Trabajo para listado'!$DE$153:$DG$274,MATCH($A546,'Hoja de Trabajo para listado'!$DE$153:$DE$1048576,0),MATCH((CUADRO!P$4&amp;$E546),'Hoja de Trabajo para listado'!$DE$151:$DG$151,0)),0)+IFERROR(INDEX('Hoja de Trabajo para listado'!$CD$155:$DC$1048576,MATCH($A546,'Hoja de Trabajo para listado'!$CD$155:$CD$1048576,0),MATCH((CUADRO!P$4&amp;$E546),'Hoja de Trabajo para listado'!$CD$151:$DC$151,0)),0)</f>
        <v>0</v>
      </c>
      <c r="Q546" s="241">
        <f ca="1">+IFERROR(INDEX('Hoja de Trabajo para listado'!$A$155:$Z$1048576,MATCH($A546,'Hoja de Trabajo para listado'!$A$155:$A$1048576,0),MATCH((CUADRO!Q$4&amp;$E546),'Hoja de Trabajo para listado'!$A$151:$Z$151,0)),0)+IFERROR(INDEX('Hoja de Trabajo para listado'!$AB$155:$BA$1048576,MATCH($A546,'Hoja de Trabajo para listado'!$AB$155:$AB$1048576,0),MATCH((CUADRO!Q$4&amp;$E546),'Hoja de Trabajo para listado'!$AB$151:$BA$151,0)),0)+IFERROR(INDEX('Hoja de Trabajo para listado'!$BC$155:$CB$1048576,MATCH($A546,'Hoja de Trabajo para listado'!$BC$155:$BC$1048576,0),MATCH((CUADRO!Q$4&amp;$E546),'Hoja de Trabajo para listado'!$BC$151:$CB$151,0)),0)+IFERROR(INDEX('Hoja de Trabajo para listado'!$DE$153:$DG$274,MATCH($A546,'Hoja de Trabajo para listado'!$DE$153:$DE$1048576,0),MATCH((CUADRO!Q$4&amp;$E546),'Hoja de Trabajo para listado'!$DE$151:$DG$151,0)),0)+IFERROR(INDEX('Hoja de Trabajo para listado'!$CD$155:$DC$1048576,MATCH($A546,'Hoja de Trabajo para listado'!$CD$155:$CD$1048576,0),MATCH((CUADRO!Q$4&amp;$E546),'Hoja de Trabajo para listado'!$CD$151:$DC$151,0)),0)</f>
        <v>0</v>
      </c>
      <c r="R546" s="241">
        <f t="shared" ca="1" si="16"/>
        <v>0</v>
      </c>
      <c r="S546" s="247">
        <f ca="1">+R545+R546</f>
        <v>0</v>
      </c>
      <c r="T546" s="241">
        <f ca="1">+S546</f>
        <v>0</v>
      </c>
      <c r="U546" s="240">
        <f t="shared" si="17"/>
        <v>2</v>
      </c>
    </row>
    <row r="547" spans="1:21" customFormat="1" ht="15" hidden="1" customHeight="1">
      <c r="A547" s="32">
        <v>1225</v>
      </c>
      <c r="B547" s="381">
        <f>+A547</f>
        <v>1225</v>
      </c>
      <c r="C547" s="245" t="str">
        <f>+VLOOKUP(A547,bd_lista!$A$3:$C$592,3,FALSE)</f>
        <v>Gobierno Autónomo Municipal de Ancoraimes</v>
      </c>
      <c r="D547" s="383" t="str">
        <f>+C547</f>
        <v>Gobierno Autónomo Municipal de Ancoraimes</v>
      </c>
      <c r="E547" s="240" t="s">
        <v>683</v>
      </c>
      <c r="F547" s="241">
        <f ca="1">+IFERROR(INDEX('Hoja de Trabajo para listado'!$A$155:$Z$1048576,MATCH($A547,'Hoja de Trabajo para listado'!$A$155:$A$1048576,0),MATCH((CUADRO!F$4&amp;$E547),'Hoja de Trabajo para listado'!$A$151:$Z$151,0)),0)+IFERROR(INDEX('Hoja de Trabajo para listado'!$AB$155:$BA$1048576,MATCH($A547,'Hoja de Trabajo para listado'!$AB$155:$AB$1048576,0),MATCH((CUADRO!F$4&amp;$E547),'Hoja de Trabajo para listado'!$AB$151:$BA$151,0)),0)+IFERROR(INDEX('Hoja de Trabajo para listado'!$BC$155:$CB$1048576,MATCH($A547,'Hoja de Trabajo para listado'!$BC$155:$BC$1048576,0),MATCH((CUADRO!F$4&amp;$E547),'Hoja de Trabajo para listado'!$BC$151:$CB$151,0)),0)+IFERROR(INDEX('Hoja de Trabajo para listado'!$DE$153:$DG$274,MATCH($A547,'Hoja de Trabajo para listado'!$DE$153:$DE$1048576,0),MATCH((CUADRO!F$4&amp;$E547),'Hoja de Trabajo para listado'!$DE$151:$DG$151,0)),0)+IFERROR(INDEX('Hoja de Trabajo para listado'!$CD$155:$DC$1048576,MATCH($A547,'Hoja de Trabajo para listado'!$CD$155:$CD$1048576,0),MATCH((CUADRO!F$4&amp;$E547),'Hoja de Trabajo para listado'!$CD$151:$DC$151,0)),0)</f>
        <v>0</v>
      </c>
      <c r="G547" s="241">
        <f ca="1">+IFERROR(INDEX('Hoja de Trabajo para listado'!$A$155:$Z$1048576,MATCH($A547,'Hoja de Trabajo para listado'!$A$155:$A$1048576,0),MATCH((CUADRO!G$4&amp;$E547),'Hoja de Trabajo para listado'!$A$151:$Z$151,0)),0)+IFERROR(INDEX('Hoja de Trabajo para listado'!$AB$155:$BA$1048576,MATCH($A547,'Hoja de Trabajo para listado'!$AB$155:$AB$1048576,0),MATCH((CUADRO!G$4&amp;$E547),'Hoja de Trabajo para listado'!$AB$151:$BA$151,0)),0)+IFERROR(INDEX('Hoja de Trabajo para listado'!$BC$155:$CB$1048576,MATCH($A547,'Hoja de Trabajo para listado'!$BC$155:$BC$1048576,0),MATCH((CUADRO!G$4&amp;$E547),'Hoja de Trabajo para listado'!$BC$151:$CB$151,0)),0)+IFERROR(INDEX('Hoja de Trabajo para listado'!$DE$153:$DG$274,MATCH($A547,'Hoja de Trabajo para listado'!$DE$153:$DE$1048576,0),MATCH((CUADRO!G$4&amp;$E547),'Hoja de Trabajo para listado'!$DE$151:$DG$151,0)),0)+IFERROR(INDEX('Hoja de Trabajo para listado'!$CD$155:$DC$1048576,MATCH($A547,'Hoja de Trabajo para listado'!$CD$155:$CD$1048576,0),MATCH((CUADRO!G$4&amp;$E547),'Hoja de Trabajo para listado'!$CD$151:$DC$151,0)),0)</f>
        <v>0</v>
      </c>
      <c r="H547" s="241">
        <f ca="1">+IFERROR(INDEX('Hoja de Trabajo para listado'!$A$155:$Z$1048576,MATCH($A547,'Hoja de Trabajo para listado'!$A$155:$A$1048576,0),MATCH((CUADRO!H$4&amp;$E547),'Hoja de Trabajo para listado'!$A$151:$Z$151,0)),0)+IFERROR(INDEX('Hoja de Trabajo para listado'!$AB$155:$BA$1048576,MATCH($A547,'Hoja de Trabajo para listado'!$AB$155:$AB$1048576,0),MATCH((CUADRO!H$4&amp;$E547),'Hoja de Trabajo para listado'!$AB$151:$BA$151,0)),0)+IFERROR(INDEX('Hoja de Trabajo para listado'!$BC$155:$CB$1048576,MATCH($A547,'Hoja de Trabajo para listado'!$BC$155:$BC$1048576,0),MATCH((CUADRO!H$4&amp;$E547),'Hoja de Trabajo para listado'!$BC$151:$CB$151,0)),0)+IFERROR(INDEX('Hoja de Trabajo para listado'!$DE$153:$DG$274,MATCH($A547,'Hoja de Trabajo para listado'!$DE$153:$DE$1048576,0),MATCH((CUADRO!H$4&amp;$E547),'Hoja de Trabajo para listado'!$DE$151:$DG$151,0)),0)+IFERROR(INDEX('Hoja de Trabajo para listado'!$CD$155:$DC$1048576,MATCH($A547,'Hoja de Trabajo para listado'!$CD$155:$CD$1048576,0),MATCH((CUADRO!H$4&amp;$E547),'Hoja de Trabajo para listado'!$CD$151:$DC$151,0)),0)</f>
        <v>0</v>
      </c>
      <c r="I547" s="241">
        <f ca="1">+IFERROR(INDEX('Hoja de Trabajo para listado'!$A$155:$Z$1048576,MATCH($A547,'Hoja de Trabajo para listado'!$A$155:$A$1048576,0),MATCH((CUADRO!I$4&amp;$E547),'Hoja de Trabajo para listado'!$A$151:$Z$151,0)),0)+IFERROR(INDEX('Hoja de Trabajo para listado'!$AB$155:$BA$1048576,MATCH($A547,'Hoja de Trabajo para listado'!$AB$155:$AB$1048576,0),MATCH((CUADRO!I$4&amp;$E547),'Hoja de Trabajo para listado'!$AB$151:$BA$151,0)),0)+IFERROR(INDEX('Hoja de Trabajo para listado'!$BC$155:$CB$1048576,MATCH($A547,'Hoja de Trabajo para listado'!$BC$155:$BC$1048576,0),MATCH((CUADRO!I$4&amp;$E547),'Hoja de Trabajo para listado'!$BC$151:$CB$151,0)),0)+IFERROR(INDEX('Hoja de Trabajo para listado'!$DE$153:$DG$274,MATCH($A547,'Hoja de Trabajo para listado'!$DE$153:$DE$1048576,0),MATCH((CUADRO!I$4&amp;$E547),'Hoja de Trabajo para listado'!$DE$151:$DG$151,0)),0)+IFERROR(INDEX('Hoja de Trabajo para listado'!$CD$155:$DC$1048576,MATCH($A547,'Hoja de Trabajo para listado'!$CD$155:$CD$1048576,0),MATCH((CUADRO!I$4&amp;$E547),'Hoja de Trabajo para listado'!$CD$151:$DC$151,0)),0)</f>
        <v>0</v>
      </c>
      <c r="J547" s="241">
        <f ca="1">+IFERROR(INDEX('Hoja de Trabajo para listado'!$A$155:$Z$1048576,MATCH($A547,'Hoja de Trabajo para listado'!$A$155:$A$1048576,0),MATCH((CUADRO!J$4&amp;$E547),'Hoja de Trabajo para listado'!$A$151:$Z$151,0)),0)+IFERROR(INDEX('Hoja de Trabajo para listado'!$AB$155:$BA$1048576,MATCH($A547,'Hoja de Trabajo para listado'!$AB$155:$AB$1048576,0),MATCH((CUADRO!J$4&amp;$E547),'Hoja de Trabajo para listado'!$AB$151:$BA$151,0)),0)+IFERROR(INDEX('Hoja de Trabajo para listado'!$BC$155:$CB$1048576,MATCH($A547,'Hoja de Trabajo para listado'!$BC$155:$BC$1048576,0),MATCH((CUADRO!J$4&amp;$E547),'Hoja de Trabajo para listado'!$BC$151:$CB$151,0)),0)+IFERROR(INDEX('Hoja de Trabajo para listado'!$DE$153:$DG$274,MATCH($A547,'Hoja de Trabajo para listado'!$DE$153:$DE$1048576,0),MATCH((CUADRO!J$4&amp;$E547),'Hoja de Trabajo para listado'!$DE$151:$DG$151,0)),0)+IFERROR(INDEX('Hoja de Trabajo para listado'!$CD$155:$DC$1048576,MATCH($A547,'Hoja de Trabajo para listado'!$CD$155:$CD$1048576,0),MATCH((CUADRO!J$4&amp;$E547),'Hoja de Trabajo para listado'!$CD$151:$DC$151,0)),0)</f>
        <v>0</v>
      </c>
      <c r="K547" s="241">
        <f ca="1">+IFERROR(INDEX('Hoja de Trabajo para listado'!$A$155:$Z$1048576,MATCH($A547,'Hoja de Trabajo para listado'!$A$155:$A$1048576,0),MATCH((CUADRO!K$4&amp;$E547),'Hoja de Trabajo para listado'!$A$151:$Z$151,0)),0)+IFERROR(INDEX('Hoja de Trabajo para listado'!$AB$155:$BA$1048576,MATCH($A547,'Hoja de Trabajo para listado'!$AB$155:$AB$1048576,0),MATCH((CUADRO!K$4&amp;$E547),'Hoja de Trabajo para listado'!$AB$151:$BA$151,0)),0)+IFERROR(INDEX('Hoja de Trabajo para listado'!$BC$155:$CB$1048576,MATCH($A547,'Hoja de Trabajo para listado'!$BC$155:$BC$1048576,0),MATCH((CUADRO!K$4&amp;$E547),'Hoja de Trabajo para listado'!$BC$151:$CB$151,0)),0)+IFERROR(INDEX('Hoja de Trabajo para listado'!$DE$153:$DG$274,MATCH($A547,'Hoja de Trabajo para listado'!$DE$153:$DE$1048576,0),MATCH((CUADRO!K$4&amp;$E547),'Hoja de Trabajo para listado'!$DE$151:$DG$151,0)),0)+IFERROR(INDEX('Hoja de Trabajo para listado'!$CD$155:$DC$1048576,MATCH($A547,'Hoja de Trabajo para listado'!$CD$155:$CD$1048576,0),MATCH((CUADRO!K$4&amp;$E547),'Hoja de Trabajo para listado'!$CD$151:$DC$151,0)),0)</f>
        <v>0</v>
      </c>
      <c r="L547" s="241">
        <f ca="1">+IFERROR(INDEX('Hoja de Trabajo para listado'!$A$155:$Z$1048576,MATCH($A547,'Hoja de Trabajo para listado'!$A$155:$A$1048576,0),MATCH((CUADRO!L$4&amp;$E547),'Hoja de Trabajo para listado'!$A$151:$Z$151,0)),0)+IFERROR(INDEX('Hoja de Trabajo para listado'!$AB$155:$BA$1048576,MATCH($A547,'Hoja de Trabajo para listado'!$AB$155:$AB$1048576,0),MATCH((CUADRO!L$4&amp;$E547),'Hoja de Trabajo para listado'!$AB$151:$BA$151,0)),0)+IFERROR(INDEX('Hoja de Trabajo para listado'!$BC$155:$CB$1048576,MATCH($A547,'Hoja de Trabajo para listado'!$BC$155:$BC$1048576,0),MATCH((CUADRO!L$4&amp;$E547),'Hoja de Trabajo para listado'!$BC$151:$CB$151,0)),0)+IFERROR(INDEX('Hoja de Trabajo para listado'!$DE$153:$DG$274,MATCH($A547,'Hoja de Trabajo para listado'!$DE$153:$DE$1048576,0),MATCH((CUADRO!L$4&amp;$E547),'Hoja de Trabajo para listado'!$DE$151:$DG$151,0)),0)+IFERROR(INDEX('Hoja de Trabajo para listado'!$CD$155:$DC$1048576,MATCH($A547,'Hoja de Trabajo para listado'!$CD$155:$CD$1048576,0),MATCH((CUADRO!L$4&amp;$E547),'Hoja de Trabajo para listado'!$CD$151:$DC$151,0)),0)</f>
        <v>0</v>
      </c>
      <c r="M547" s="241">
        <f ca="1">+IFERROR(INDEX('Hoja de Trabajo para listado'!$A$155:$Z$1048576,MATCH($A547,'Hoja de Trabajo para listado'!$A$155:$A$1048576,0),MATCH((CUADRO!M$4&amp;$E547),'Hoja de Trabajo para listado'!$A$151:$Z$151,0)),0)+IFERROR(INDEX('Hoja de Trabajo para listado'!$AB$155:$BA$1048576,MATCH($A547,'Hoja de Trabajo para listado'!$AB$155:$AB$1048576,0),MATCH((CUADRO!M$4&amp;$E547),'Hoja de Trabajo para listado'!$AB$151:$BA$151,0)),0)+IFERROR(INDEX('Hoja de Trabajo para listado'!$BC$155:$CB$1048576,MATCH($A547,'Hoja de Trabajo para listado'!$BC$155:$BC$1048576,0),MATCH((CUADRO!M$4&amp;$E547),'Hoja de Trabajo para listado'!$BC$151:$CB$151,0)),0)+IFERROR(INDEX('Hoja de Trabajo para listado'!$DE$153:$DG$274,MATCH($A547,'Hoja de Trabajo para listado'!$DE$153:$DE$1048576,0),MATCH((CUADRO!M$4&amp;$E547),'Hoja de Trabajo para listado'!$DE$151:$DG$151,0)),0)+IFERROR(INDEX('Hoja de Trabajo para listado'!$CD$155:$DC$1048576,MATCH($A547,'Hoja de Trabajo para listado'!$CD$155:$CD$1048576,0),MATCH((CUADRO!M$4&amp;$E547),'Hoja de Trabajo para listado'!$CD$151:$DC$151,0)),0)</f>
        <v>0</v>
      </c>
      <c r="N547" s="241">
        <f ca="1">+IFERROR(INDEX('Hoja de Trabajo para listado'!$A$155:$Z$1048576,MATCH($A547,'Hoja de Trabajo para listado'!$A$155:$A$1048576,0),MATCH((CUADRO!N$4&amp;$E547),'Hoja de Trabajo para listado'!$A$151:$Z$151,0)),0)+IFERROR(INDEX('Hoja de Trabajo para listado'!$AB$155:$BA$1048576,MATCH($A547,'Hoja de Trabajo para listado'!$AB$155:$AB$1048576,0),MATCH((CUADRO!N$4&amp;$E547),'Hoja de Trabajo para listado'!$AB$151:$BA$151,0)),0)+IFERROR(INDEX('Hoja de Trabajo para listado'!$BC$155:$CB$1048576,MATCH($A547,'Hoja de Trabajo para listado'!$BC$155:$BC$1048576,0),MATCH((CUADRO!N$4&amp;$E547),'Hoja de Trabajo para listado'!$BC$151:$CB$151,0)),0)+IFERROR(INDEX('Hoja de Trabajo para listado'!$DE$153:$DG$274,MATCH($A547,'Hoja de Trabajo para listado'!$DE$153:$DE$1048576,0),MATCH((CUADRO!N$4&amp;$E547),'Hoja de Trabajo para listado'!$DE$151:$DG$151,0)),0)+IFERROR(INDEX('Hoja de Trabajo para listado'!$CD$155:$DC$1048576,MATCH($A547,'Hoja de Trabajo para listado'!$CD$155:$CD$1048576,0),MATCH((CUADRO!N$4&amp;$E547),'Hoja de Trabajo para listado'!$CD$151:$DC$151,0)),0)</f>
        <v>0</v>
      </c>
      <c r="O547" s="241">
        <f ca="1">+IFERROR(INDEX('Hoja de Trabajo para listado'!$A$155:$Z$1048576,MATCH($A547,'Hoja de Trabajo para listado'!$A$155:$A$1048576,0),MATCH((CUADRO!O$4&amp;$E547),'Hoja de Trabajo para listado'!$A$151:$Z$151,0)),0)+IFERROR(INDEX('Hoja de Trabajo para listado'!$AB$155:$BA$1048576,MATCH($A547,'Hoja de Trabajo para listado'!$AB$155:$AB$1048576,0),MATCH((CUADRO!O$4&amp;$E547),'Hoja de Trabajo para listado'!$AB$151:$BA$151,0)),0)+IFERROR(INDEX('Hoja de Trabajo para listado'!$BC$155:$CB$1048576,MATCH($A547,'Hoja de Trabajo para listado'!$BC$155:$BC$1048576,0),MATCH((CUADRO!O$4&amp;$E547),'Hoja de Trabajo para listado'!$BC$151:$CB$151,0)),0)+IFERROR(INDEX('Hoja de Trabajo para listado'!$DE$153:$DG$274,MATCH($A547,'Hoja de Trabajo para listado'!$DE$153:$DE$1048576,0),MATCH((CUADRO!O$4&amp;$E547),'Hoja de Trabajo para listado'!$DE$151:$DG$151,0)),0)+IFERROR(INDEX('Hoja de Trabajo para listado'!$CD$155:$DC$1048576,MATCH($A547,'Hoja de Trabajo para listado'!$CD$155:$CD$1048576,0),MATCH((CUADRO!O$4&amp;$E547),'Hoja de Trabajo para listado'!$CD$151:$DC$151,0)),0)</f>
        <v>0</v>
      </c>
      <c r="P547" s="241">
        <f ca="1">+IFERROR(INDEX('Hoja de Trabajo para listado'!$A$155:$Z$1048576,MATCH($A547,'Hoja de Trabajo para listado'!$A$155:$A$1048576,0),MATCH((CUADRO!P$4&amp;$E547),'Hoja de Trabajo para listado'!$A$151:$Z$151,0)),0)+IFERROR(INDEX('Hoja de Trabajo para listado'!$AB$155:$BA$1048576,MATCH($A547,'Hoja de Trabajo para listado'!$AB$155:$AB$1048576,0),MATCH((CUADRO!P$4&amp;$E547),'Hoja de Trabajo para listado'!$AB$151:$BA$151,0)),0)+IFERROR(INDEX('Hoja de Trabajo para listado'!$BC$155:$CB$1048576,MATCH($A547,'Hoja de Trabajo para listado'!$BC$155:$BC$1048576,0),MATCH((CUADRO!P$4&amp;$E547),'Hoja de Trabajo para listado'!$BC$151:$CB$151,0)),0)+IFERROR(INDEX('Hoja de Trabajo para listado'!$DE$153:$DG$274,MATCH($A547,'Hoja de Trabajo para listado'!$DE$153:$DE$1048576,0),MATCH((CUADRO!P$4&amp;$E547),'Hoja de Trabajo para listado'!$DE$151:$DG$151,0)),0)+IFERROR(INDEX('Hoja de Trabajo para listado'!$CD$155:$DC$1048576,MATCH($A547,'Hoja de Trabajo para listado'!$CD$155:$CD$1048576,0),MATCH((CUADRO!P$4&amp;$E547),'Hoja de Trabajo para listado'!$CD$151:$DC$151,0)),0)</f>
        <v>0</v>
      </c>
      <c r="Q547" s="241">
        <f ca="1">+IFERROR(INDEX('Hoja de Trabajo para listado'!$A$155:$Z$1048576,MATCH($A547,'Hoja de Trabajo para listado'!$A$155:$A$1048576,0),MATCH((CUADRO!Q$4&amp;$E547),'Hoja de Trabajo para listado'!$A$151:$Z$151,0)),0)+IFERROR(INDEX('Hoja de Trabajo para listado'!$AB$155:$BA$1048576,MATCH($A547,'Hoja de Trabajo para listado'!$AB$155:$AB$1048576,0),MATCH((CUADRO!Q$4&amp;$E547),'Hoja de Trabajo para listado'!$AB$151:$BA$151,0)),0)+IFERROR(INDEX('Hoja de Trabajo para listado'!$BC$155:$CB$1048576,MATCH($A547,'Hoja de Trabajo para listado'!$BC$155:$BC$1048576,0),MATCH((CUADRO!Q$4&amp;$E547),'Hoja de Trabajo para listado'!$BC$151:$CB$151,0)),0)+IFERROR(INDEX('Hoja de Trabajo para listado'!$DE$153:$DG$274,MATCH($A547,'Hoja de Trabajo para listado'!$DE$153:$DE$1048576,0),MATCH((CUADRO!Q$4&amp;$E547),'Hoja de Trabajo para listado'!$DE$151:$DG$151,0)),0)+IFERROR(INDEX('Hoja de Trabajo para listado'!$CD$155:$DC$1048576,MATCH($A547,'Hoja de Trabajo para listado'!$CD$155:$CD$1048576,0),MATCH((CUADRO!Q$4&amp;$E547),'Hoja de Trabajo para listado'!$CD$151:$DC$151,0)),0)</f>
        <v>0</v>
      </c>
      <c r="R547" s="241">
        <f t="shared" ca="1" si="16"/>
        <v>0</v>
      </c>
      <c r="S547" s="247"/>
      <c r="T547" s="241">
        <f ca="1">+T548</f>
        <v>0</v>
      </c>
      <c r="U547" s="240">
        <f t="shared" si="17"/>
        <v>1</v>
      </c>
    </row>
    <row r="548" spans="1:21" customFormat="1" ht="15" hidden="1" customHeight="1">
      <c r="A548" s="32">
        <v>1225</v>
      </c>
      <c r="B548" s="382"/>
      <c r="C548" s="245" t="str">
        <f>+VLOOKUP(A548,bd_lista!$A$3:$C$592,3,FALSE)</f>
        <v>Gobierno Autónomo Municipal de Ancoraimes</v>
      </c>
      <c r="D548" s="384"/>
      <c r="E548" s="242" t="s">
        <v>684</v>
      </c>
      <c r="F548" s="241">
        <f ca="1">+IFERROR(INDEX('Hoja de Trabajo para listado'!$A$155:$Z$1048576,MATCH($A548,'Hoja de Trabajo para listado'!$A$155:$A$1048576,0),MATCH((CUADRO!F$4&amp;$E548),'Hoja de Trabajo para listado'!$A$151:$Z$151,0)),0)+IFERROR(INDEX('Hoja de Trabajo para listado'!$AB$155:$BA$1048576,MATCH($A548,'Hoja de Trabajo para listado'!$AB$155:$AB$1048576,0),MATCH((CUADRO!F$4&amp;$E548),'Hoja de Trabajo para listado'!$AB$151:$BA$151,0)),0)+IFERROR(INDEX('Hoja de Trabajo para listado'!$BC$155:$CB$1048576,MATCH($A548,'Hoja de Trabajo para listado'!$BC$155:$BC$1048576,0),MATCH((CUADRO!F$4&amp;$E548),'Hoja de Trabajo para listado'!$BC$151:$CB$151,0)),0)+IFERROR(INDEX('Hoja de Trabajo para listado'!$DE$153:$DG$274,MATCH($A548,'Hoja de Trabajo para listado'!$DE$153:$DE$1048576,0),MATCH((CUADRO!F$4&amp;$E548),'Hoja de Trabajo para listado'!$DE$151:$DG$151,0)),0)+IFERROR(INDEX('Hoja de Trabajo para listado'!$CD$155:$DC$1048576,MATCH($A548,'Hoja de Trabajo para listado'!$CD$155:$CD$1048576,0),MATCH((CUADRO!F$4&amp;$E548),'Hoja de Trabajo para listado'!$CD$151:$DC$151,0)),0)</f>
        <v>0</v>
      </c>
      <c r="G548" s="241">
        <f ca="1">+IFERROR(INDEX('Hoja de Trabajo para listado'!$A$155:$Z$1048576,MATCH($A548,'Hoja de Trabajo para listado'!$A$155:$A$1048576,0),MATCH((CUADRO!G$4&amp;$E548),'Hoja de Trabajo para listado'!$A$151:$Z$151,0)),0)+IFERROR(INDEX('Hoja de Trabajo para listado'!$AB$155:$BA$1048576,MATCH($A548,'Hoja de Trabajo para listado'!$AB$155:$AB$1048576,0),MATCH((CUADRO!G$4&amp;$E548),'Hoja de Trabajo para listado'!$AB$151:$BA$151,0)),0)+IFERROR(INDEX('Hoja de Trabajo para listado'!$BC$155:$CB$1048576,MATCH($A548,'Hoja de Trabajo para listado'!$BC$155:$BC$1048576,0),MATCH((CUADRO!G$4&amp;$E548),'Hoja de Trabajo para listado'!$BC$151:$CB$151,0)),0)+IFERROR(INDEX('Hoja de Trabajo para listado'!$DE$153:$DG$274,MATCH($A548,'Hoja de Trabajo para listado'!$DE$153:$DE$1048576,0),MATCH((CUADRO!G$4&amp;$E548),'Hoja de Trabajo para listado'!$DE$151:$DG$151,0)),0)+IFERROR(INDEX('Hoja de Trabajo para listado'!$CD$155:$DC$1048576,MATCH($A548,'Hoja de Trabajo para listado'!$CD$155:$CD$1048576,0),MATCH((CUADRO!G$4&amp;$E548),'Hoja de Trabajo para listado'!$CD$151:$DC$151,0)),0)</f>
        <v>0</v>
      </c>
      <c r="H548" s="241">
        <f ca="1">+IFERROR(INDEX('Hoja de Trabajo para listado'!$A$155:$Z$1048576,MATCH($A548,'Hoja de Trabajo para listado'!$A$155:$A$1048576,0),MATCH((CUADRO!H$4&amp;$E548),'Hoja de Trabajo para listado'!$A$151:$Z$151,0)),0)+IFERROR(INDEX('Hoja de Trabajo para listado'!$AB$155:$BA$1048576,MATCH($A548,'Hoja de Trabajo para listado'!$AB$155:$AB$1048576,0),MATCH((CUADRO!H$4&amp;$E548),'Hoja de Trabajo para listado'!$AB$151:$BA$151,0)),0)+IFERROR(INDEX('Hoja de Trabajo para listado'!$BC$155:$CB$1048576,MATCH($A548,'Hoja de Trabajo para listado'!$BC$155:$BC$1048576,0),MATCH((CUADRO!H$4&amp;$E548),'Hoja de Trabajo para listado'!$BC$151:$CB$151,0)),0)+IFERROR(INDEX('Hoja de Trabajo para listado'!$DE$153:$DG$274,MATCH($A548,'Hoja de Trabajo para listado'!$DE$153:$DE$1048576,0),MATCH((CUADRO!H$4&amp;$E548),'Hoja de Trabajo para listado'!$DE$151:$DG$151,0)),0)+IFERROR(INDEX('Hoja de Trabajo para listado'!$CD$155:$DC$1048576,MATCH($A548,'Hoja de Trabajo para listado'!$CD$155:$CD$1048576,0),MATCH((CUADRO!H$4&amp;$E548),'Hoja de Trabajo para listado'!$CD$151:$DC$151,0)),0)</f>
        <v>0</v>
      </c>
      <c r="I548" s="241">
        <f ca="1">+IFERROR(INDEX('Hoja de Trabajo para listado'!$A$155:$Z$1048576,MATCH($A548,'Hoja de Trabajo para listado'!$A$155:$A$1048576,0),MATCH((CUADRO!I$4&amp;$E548),'Hoja de Trabajo para listado'!$A$151:$Z$151,0)),0)+IFERROR(INDEX('Hoja de Trabajo para listado'!$AB$155:$BA$1048576,MATCH($A548,'Hoja de Trabajo para listado'!$AB$155:$AB$1048576,0),MATCH((CUADRO!I$4&amp;$E548),'Hoja de Trabajo para listado'!$AB$151:$BA$151,0)),0)+IFERROR(INDEX('Hoja de Trabajo para listado'!$BC$155:$CB$1048576,MATCH($A548,'Hoja de Trabajo para listado'!$BC$155:$BC$1048576,0),MATCH((CUADRO!I$4&amp;$E548),'Hoja de Trabajo para listado'!$BC$151:$CB$151,0)),0)+IFERROR(INDEX('Hoja de Trabajo para listado'!$DE$153:$DG$274,MATCH($A548,'Hoja de Trabajo para listado'!$DE$153:$DE$1048576,0),MATCH((CUADRO!I$4&amp;$E548),'Hoja de Trabajo para listado'!$DE$151:$DG$151,0)),0)+IFERROR(INDEX('Hoja de Trabajo para listado'!$CD$155:$DC$1048576,MATCH($A548,'Hoja de Trabajo para listado'!$CD$155:$CD$1048576,0),MATCH((CUADRO!I$4&amp;$E548),'Hoja de Trabajo para listado'!$CD$151:$DC$151,0)),0)</f>
        <v>0</v>
      </c>
      <c r="J548" s="241">
        <f ca="1">+IFERROR(INDEX('Hoja de Trabajo para listado'!$A$155:$Z$1048576,MATCH($A548,'Hoja de Trabajo para listado'!$A$155:$A$1048576,0),MATCH((CUADRO!J$4&amp;$E548),'Hoja de Trabajo para listado'!$A$151:$Z$151,0)),0)+IFERROR(INDEX('Hoja de Trabajo para listado'!$AB$155:$BA$1048576,MATCH($A548,'Hoja de Trabajo para listado'!$AB$155:$AB$1048576,0),MATCH((CUADRO!J$4&amp;$E548),'Hoja de Trabajo para listado'!$AB$151:$BA$151,0)),0)+IFERROR(INDEX('Hoja de Trabajo para listado'!$BC$155:$CB$1048576,MATCH($A548,'Hoja de Trabajo para listado'!$BC$155:$BC$1048576,0),MATCH((CUADRO!J$4&amp;$E548),'Hoja de Trabajo para listado'!$BC$151:$CB$151,0)),0)+IFERROR(INDEX('Hoja de Trabajo para listado'!$DE$153:$DG$274,MATCH($A548,'Hoja de Trabajo para listado'!$DE$153:$DE$1048576,0),MATCH((CUADRO!J$4&amp;$E548),'Hoja de Trabajo para listado'!$DE$151:$DG$151,0)),0)+IFERROR(INDEX('Hoja de Trabajo para listado'!$CD$155:$DC$1048576,MATCH($A548,'Hoja de Trabajo para listado'!$CD$155:$CD$1048576,0),MATCH((CUADRO!J$4&amp;$E548),'Hoja de Trabajo para listado'!$CD$151:$DC$151,0)),0)</f>
        <v>0</v>
      </c>
      <c r="K548" s="241">
        <f ca="1">+IFERROR(INDEX('Hoja de Trabajo para listado'!$A$155:$Z$1048576,MATCH($A548,'Hoja de Trabajo para listado'!$A$155:$A$1048576,0),MATCH((CUADRO!K$4&amp;$E548),'Hoja de Trabajo para listado'!$A$151:$Z$151,0)),0)+IFERROR(INDEX('Hoja de Trabajo para listado'!$AB$155:$BA$1048576,MATCH($A548,'Hoja de Trabajo para listado'!$AB$155:$AB$1048576,0),MATCH((CUADRO!K$4&amp;$E548),'Hoja de Trabajo para listado'!$AB$151:$BA$151,0)),0)+IFERROR(INDEX('Hoja de Trabajo para listado'!$BC$155:$CB$1048576,MATCH($A548,'Hoja de Trabajo para listado'!$BC$155:$BC$1048576,0),MATCH((CUADRO!K$4&amp;$E548),'Hoja de Trabajo para listado'!$BC$151:$CB$151,0)),0)+IFERROR(INDEX('Hoja de Trabajo para listado'!$DE$153:$DG$274,MATCH($A548,'Hoja de Trabajo para listado'!$DE$153:$DE$1048576,0),MATCH((CUADRO!K$4&amp;$E548),'Hoja de Trabajo para listado'!$DE$151:$DG$151,0)),0)+IFERROR(INDEX('Hoja de Trabajo para listado'!$CD$155:$DC$1048576,MATCH($A548,'Hoja de Trabajo para listado'!$CD$155:$CD$1048576,0),MATCH((CUADRO!K$4&amp;$E548),'Hoja de Trabajo para listado'!$CD$151:$DC$151,0)),0)</f>
        <v>0</v>
      </c>
      <c r="L548" s="241">
        <f ca="1">+IFERROR(INDEX('Hoja de Trabajo para listado'!$A$155:$Z$1048576,MATCH($A548,'Hoja de Trabajo para listado'!$A$155:$A$1048576,0),MATCH((CUADRO!L$4&amp;$E548),'Hoja de Trabajo para listado'!$A$151:$Z$151,0)),0)+IFERROR(INDEX('Hoja de Trabajo para listado'!$AB$155:$BA$1048576,MATCH($A548,'Hoja de Trabajo para listado'!$AB$155:$AB$1048576,0),MATCH((CUADRO!L$4&amp;$E548),'Hoja de Trabajo para listado'!$AB$151:$BA$151,0)),0)+IFERROR(INDEX('Hoja de Trabajo para listado'!$BC$155:$CB$1048576,MATCH($A548,'Hoja de Trabajo para listado'!$BC$155:$BC$1048576,0),MATCH((CUADRO!L$4&amp;$E548),'Hoja de Trabajo para listado'!$BC$151:$CB$151,0)),0)+IFERROR(INDEX('Hoja de Trabajo para listado'!$DE$153:$DG$274,MATCH($A548,'Hoja de Trabajo para listado'!$DE$153:$DE$1048576,0),MATCH((CUADRO!L$4&amp;$E548),'Hoja de Trabajo para listado'!$DE$151:$DG$151,0)),0)+IFERROR(INDEX('Hoja de Trabajo para listado'!$CD$155:$DC$1048576,MATCH($A548,'Hoja de Trabajo para listado'!$CD$155:$CD$1048576,0),MATCH((CUADRO!L$4&amp;$E548),'Hoja de Trabajo para listado'!$CD$151:$DC$151,0)),0)</f>
        <v>0</v>
      </c>
      <c r="M548" s="241">
        <f ca="1">+IFERROR(INDEX('Hoja de Trabajo para listado'!$A$155:$Z$1048576,MATCH($A548,'Hoja de Trabajo para listado'!$A$155:$A$1048576,0),MATCH((CUADRO!M$4&amp;$E548),'Hoja de Trabajo para listado'!$A$151:$Z$151,0)),0)+IFERROR(INDEX('Hoja de Trabajo para listado'!$AB$155:$BA$1048576,MATCH($A548,'Hoja de Trabajo para listado'!$AB$155:$AB$1048576,0),MATCH((CUADRO!M$4&amp;$E548),'Hoja de Trabajo para listado'!$AB$151:$BA$151,0)),0)+IFERROR(INDEX('Hoja de Trabajo para listado'!$BC$155:$CB$1048576,MATCH($A548,'Hoja de Trabajo para listado'!$BC$155:$BC$1048576,0),MATCH((CUADRO!M$4&amp;$E548),'Hoja de Trabajo para listado'!$BC$151:$CB$151,0)),0)+IFERROR(INDEX('Hoja de Trabajo para listado'!$DE$153:$DG$274,MATCH($A548,'Hoja de Trabajo para listado'!$DE$153:$DE$1048576,0),MATCH((CUADRO!M$4&amp;$E548),'Hoja de Trabajo para listado'!$DE$151:$DG$151,0)),0)+IFERROR(INDEX('Hoja de Trabajo para listado'!$CD$155:$DC$1048576,MATCH($A548,'Hoja de Trabajo para listado'!$CD$155:$CD$1048576,0),MATCH((CUADRO!M$4&amp;$E548),'Hoja de Trabajo para listado'!$CD$151:$DC$151,0)),0)</f>
        <v>0</v>
      </c>
      <c r="N548" s="241">
        <f ca="1">+IFERROR(INDEX('Hoja de Trabajo para listado'!$A$155:$Z$1048576,MATCH($A548,'Hoja de Trabajo para listado'!$A$155:$A$1048576,0),MATCH((CUADRO!N$4&amp;$E548),'Hoja de Trabajo para listado'!$A$151:$Z$151,0)),0)+IFERROR(INDEX('Hoja de Trabajo para listado'!$AB$155:$BA$1048576,MATCH($A548,'Hoja de Trabajo para listado'!$AB$155:$AB$1048576,0),MATCH((CUADRO!N$4&amp;$E548),'Hoja de Trabajo para listado'!$AB$151:$BA$151,0)),0)+IFERROR(INDEX('Hoja de Trabajo para listado'!$BC$155:$CB$1048576,MATCH($A548,'Hoja de Trabajo para listado'!$BC$155:$BC$1048576,0),MATCH((CUADRO!N$4&amp;$E548),'Hoja de Trabajo para listado'!$BC$151:$CB$151,0)),0)+IFERROR(INDEX('Hoja de Trabajo para listado'!$DE$153:$DG$274,MATCH($A548,'Hoja de Trabajo para listado'!$DE$153:$DE$1048576,0),MATCH((CUADRO!N$4&amp;$E548),'Hoja de Trabajo para listado'!$DE$151:$DG$151,0)),0)+IFERROR(INDEX('Hoja de Trabajo para listado'!$CD$155:$DC$1048576,MATCH($A548,'Hoja de Trabajo para listado'!$CD$155:$CD$1048576,0),MATCH((CUADRO!N$4&amp;$E548),'Hoja de Trabajo para listado'!$CD$151:$DC$151,0)),0)</f>
        <v>0</v>
      </c>
      <c r="O548" s="241">
        <f ca="1">+IFERROR(INDEX('Hoja de Trabajo para listado'!$A$155:$Z$1048576,MATCH($A548,'Hoja de Trabajo para listado'!$A$155:$A$1048576,0),MATCH((CUADRO!O$4&amp;$E548),'Hoja de Trabajo para listado'!$A$151:$Z$151,0)),0)+IFERROR(INDEX('Hoja de Trabajo para listado'!$AB$155:$BA$1048576,MATCH($A548,'Hoja de Trabajo para listado'!$AB$155:$AB$1048576,0),MATCH((CUADRO!O$4&amp;$E548),'Hoja de Trabajo para listado'!$AB$151:$BA$151,0)),0)+IFERROR(INDEX('Hoja de Trabajo para listado'!$BC$155:$CB$1048576,MATCH($A548,'Hoja de Trabajo para listado'!$BC$155:$BC$1048576,0),MATCH((CUADRO!O$4&amp;$E548),'Hoja de Trabajo para listado'!$BC$151:$CB$151,0)),0)+IFERROR(INDEX('Hoja de Trabajo para listado'!$DE$153:$DG$274,MATCH($A548,'Hoja de Trabajo para listado'!$DE$153:$DE$1048576,0),MATCH((CUADRO!O$4&amp;$E548),'Hoja de Trabajo para listado'!$DE$151:$DG$151,0)),0)+IFERROR(INDEX('Hoja de Trabajo para listado'!$CD$155:$DC$1048576,MATCH($A548,'Hoja de Trabajo para listado'!$CD$155:$CD$1048576,0),MATCH((CUADRO!O$4&amp;$E548),'Hoja de Trabajo para listado'!$CD$151:$DC$151,0)),0)</f>
        <v>0</v>
      </c>
      <c r="P548" s="241">
        <f ca="1">+IFERROR(INDEX('Hoja de Trabajo para listado'!$A$155:$Z$1048576,MATCH($A548,'Hoja de Trabajo para listado'!$A$155:$A$1048576,0),MATCH((CUADRO!P$4&amp;$E548),'Hoja de Trabajo para listado'!$A$151:$Z$151,0)),0)+IFERROR(INDEX('Hoja de Trabajo para listado'!$AB$155:$BA$1048576,MATCH($A548,'Hoja de Trabajo para listado'!$AB$155:$AB$1048576,0),MATCH((CUADRO!P$4&amp;$E548),'Hoja de Trabajo para listado'!$AB$151:$BA$151,0)),0)+IFERROR(INDEX('Hoja de Trabajo para listado'!$BC$155:$CB$1048576,MATCH($A548,'Hoja de Trabajo para listado'!$BC$155:$BC$1048576,0),MATCH((CUADRO!P$4&amp;$E548),'Hoja de Trabajo para listado'!$BC$151:$CB$151,0)),0)+IFERROR(INDEX('Hoja de Trabajo para listado'!$DE$153:$DG$274,MATCH($A548,'Hoja de Trabajo para listado'!$DE$153:$DE$1048576,0),MATCH((CUADRO!P$4&amp;$E548),'Hoja de Trabajo para listado'!$DE$151:$DG$151,0)),0)+IFERROR(INDEX('Hoja de Trabajo para listado'!$CD$155:$DC$1048576,MATCH($A548,'Hoja de Trabajo para listado'!$CD$155:$CD$1048576,0),MATCH((CUADRO!P$4&amp;$E548),'Hoja de Trabajo para listado'!$CD$151:$DC$151,0)),0)</f>
        <v>0</v>
      </c>
      <c r="Q548" s="241">
        <f ca="1">+IFERROR(INDEX('Hoja de Trabajo para listado'!$A$155:$Z$1048576,MATCH($A548,'Hoja de Trabajo para listado'!$A$155:$A$1048576,0),MATCH((CUADRO!Q$4&amp;$E548),'Hoja de Trabajo para listado'!$A$151:$Z$151,0)),0)+IFERROR(INDEX('Hoja de Trabajo para listado'!$AB$155:$BA$1048576,MATCH($A548,'Hoja de Trabajo para listado'!$AB$155:$AB$1048576,0),MATCH((CUADRO!Q$4&amp;$E548),'Hoja de Trabajo para listado'!$AB$151:$BA$151,0)),0)+IFERROR(INDEX('Hoja de Trabajo para listado'!$BC$155:$CB$1048576,MATCH($A548,'Hoja de Trabajo para listado'!$BC$155:$BC$1048576,0),MATCH((CUADRO!Q$4&amp;$E548),'Hoja de Trabajo para listado'!$BC$151:$CB$151,0)),0)+IFERROR(INDEX('Hoja de Trabajo para listado'!$DE$153:$DG$274,MATCH($A548,'Hoja de Trabajo para listado'!$DE$153:$DE$1048576,0),MATCH((CUADRO!Q$4&amp;$E548),'Hoja de Trabajo para listado'!$DE$151:$DG$151,0)),0)+IFERROR(INDEX('Hoja de Trabajo para listado'!$CD$155:$DC$1048576,MATCH($A548,'Hoja de Trabajo para listado'!$CD$155:$CD$1048576,0),MATCH((CUADRO!Q$4&amp;$E548),'Hoja de Trabajo para listado'!$CD$151:$DC$151,0)),0)</f>
        <v>0</v>
      </c>
      <c r="R548" s="241">
        <f t="shared" ca="1" si="16"/>
        <v>0</v>
      </c>
      <c r="S548" s="247">
        <f ca="1">+R547+R548</f>
        <v>0</v>
      </c>
      <c r="T548" s="241">
        <f ca="1">+S548</f>
        <v>0</v>
      </c>
      <c r="U548" s="240">
        <f t="shared" si="17"/>
        <v>2</v>
      </c>
    </row>
    <row r="549" spans="1:21" customFormat="1" ht="27" hidden="1" customHeight="1">
      <c r="A549" s="32">
        <v>1226</v>
      </c>
      <c r="B549" s="381">
        <f>+A549</f>
        <v>1226</v>
      </c>
      <c r="C549" s="245" t="str">
        <f>+VLOOKUP(A549,bd_lista!$A$3:$C$592,3,FALSE)</f>
        <v>Gobierno Autónomo Municipal de Sorata</v>
      </c>
      <c r="D549" s="383" t="str">
        <f>+C549</f>
        <v>Gobierno Autónomo Municipal de Sorata</v>
      </c>
      <c r="E549" s="240" t="s">
        <v>683</v>
      </c>
      <c r="F549" s="241">
        <f ca="1">+IFERROR(INDEX('Hoja de Trabajo para listado'!$A$155:$Z$1048576,MATCH($A549,'Hoja de Trabajo para listado'!$A$155:$A$1048576,0),MATCH((CUADRO!F$4&amp;$E549),'Hoja de Trabajo para listado'!$A$151:$Z$151,0)),0)+IFERROR(INDEX('Hoja de Trabajo para listado'!$AB$155:$BA$1048576,MATCH($A549,'Hoja de Trabajo para listado'!$AB$155:$AB$1048576,0),MATCH((CUADRO!F$4&amp;$E549),'Hoja de Trabajo para listado'!$AB$151:$BA$151,0)),0)+IFERROR(INDEX('Hoja de Trabajo para listado'!$BC$155:$CB$1048576,MATCH($A549,'Hoja de Trabajo para listado'!$BC$155:$BC$1048576,0),MATCH((CUADRO!F$4&amp;$E549),'Hoja de Trabajo para listado'!$BC$151:$CB$151,0)),0)+IFERROR(INDEX('Hoja de Trabajo para listado'!$DE$153:$DG$274,MATCH($A549,'Hoja de Trabajo para listado'!$DE$153:$DE$1048576,0),MATCH((CUADRO!F$4&amp;$E549),'Hoja de Trabajo para listado'!$DE$151:$DG$151,0)),0)+IFERROR(INDEX('Hoja de Trabajo para listado'!$CD$155:$DC$1048576,MATCH($A549,'Hoja de Trabajo para listado'!$CD$155:$CD$1048576,0),MATCH((CUADRO!F$4&amp;$E549),'Hoja de Trabajo para listado'!$CD$151:$DC$151,0)),0)</f>
        <v>0</v>
      </c>
      <c r="G549" s="241">
        <f ca="1">+IFERROR(INDEX('Hoja de Trabajo para listado'!$A$155:$Z$1048576,MATCH($A549,'Hoja de Trabajo para listado'!$A$155:$A$1048576,0),MATCH((CUADRO!G$4&amp;$E549),'Hoja de Trabajo para listado'!$A$151:$Z$151,0)),0)+IFERROR(INDEX('Hoja de Trabajo para listado'!$AB$155:$BA$1048576,MATCH($A549,'Hoja de Trabajo para listado'!$AB$155:$AB$1048576,0),MATCH((CUADRO!G$4&amp;$E549),'Hoja de Trabajo para listado'!$AB$151:$BA$151,0)),0)+IFERROR(INDEX('Hoja de Trabajo para listado'!$BC$155:$CB$1048576,MATCH($A549,'Hoja de Trabajo para listado'!$BC$155:$BC$1048576,0),MATCH((CUADRO!G$4&amp;$E549),'Hoja de Trabajo para listado'!$BC$151:$CB$151,0)),0)+IFERROR(INDEX('Hoja de Trabajo para listado'!$DE$153:$DG$274,MATCH($A549,'Hoja de Trabajo para listado'!$DE$153:$DE$1048576,0),MATCH((CUADRO!G$4&amp;$E549),'Hoja de Trabajo para listado'!$DE$151:$DG$151,0)),0)+IFERROR(INDEX('Hoja de Trabajo para listado'!$CD$155:$DC$1048576,MATCH($A549,'Hoja de Trabajo para listado'!$CD$155:$CD$1048576,0),MATCH((CUADRO!G$4&amp;$E549),'Hoja de Trabajo para listado'!$CD$151:$DC$151,0)),0)</f>
        <v>0</v>
      </c>
      <c r="H549" s="241">
        <f ca="1">+IFERROR(INDEX('Hoja de Trabajo para listado'!$A$155:$Z$1048576,MATCH($A549,'Hoja de Trabajo para listado'!$A$155:$A$1048576,0),MATCH((CUADRO!H$4&amp;$E549),'Hoja de Trabajo para listado'!$A$151:$Z$151,0)),0)+IFERROR(INDEX('Hoja de Trabajo para listado'!$AB$155:$BA$1048576,MATCH($A549,'Hoja de Trabajo para listado'!$AB$155:$AB$1048576,0),MATCH((CUADRO!H$4&amp;$E549),'Hoja de Trabajo para listado'!$AB$151:$BA$151,0)),0)+IFERROR(INDEX('Hoja de Trabajo para listado'!$BC$155:$CB$1048576,MATCH($A549,'Hoja de Trabajo para listado'!$BC$155:$BC$1048576,0),MATCH((CUADRO!H$4&amp;$E549),'Hoja de Trabajo para listado'!$BC$151:$CB$151,0)),0)+IFERROR(INDEX('Hoja de Trabajo para listado'!$DE$153:$DG$274,MATCH($A549,'Hoja de Trabajo para listado'!$DE$153:$DE$1048576,0),MATCH((CUADRO!H$4&amp;$E549),'Hoja de Trabajo para listado'!$DE$151:$DG$151,0)),0)+IFERROR(INDEX('Hoja de Trabajo para listado'!$CD$155:$DC$1048576,MATCH($A549,'Hoja de Trabajo para listado'!$CD$155:$CD$1048576,0),MATCH((CUADRO!H$4&amp;$E549),'Hoja de Trabajo para listado'!$CD$151:$DC$151,0)),0)</f>
        <v>0</v>
      </c>
      <c r="I549" s="241">
        <f ca="1">+IFERROR(INDEX('Hoja de Trabajo para listado'!$A$155:$Z$1048576,MATCH($A549,'Hoja de Trabajo para listado'!$A$155:$A$1048576,0),MATCH((CUADRO!I$4&amp;$E549),'Hoja de Trabajo para listado'!$A$151:$Z$151,0)),0)+IFERROR(INDEX('Hoja de Trabajo para listado'!$AB$155:$BA$1048576,MATCH($A549,'Hoja de Trabajo para listado'!$AB$155:$AB$1048576,0),MATCH((CUADRO!I$4&amp;$E549),'Hoja de Trabajo para listado'!$AB$151:$BA$151,0)),0)+IFERROR(INDEX('Hoja de Trabajo para listado'!$BC$155:$CB$1048576,MATCH($A549,'Hoja de Trabajo para listado'!$BC$155:$BC$1048576,0),MATCH((CUADRO!I$4&amp;$E549),'Hoja de Trabajo para listado'!$BC$151:$CB$151,0)),0)+IFERROR(INDEX('Hoja de Trabajo para listado'!$DE$153:$DG$274,MATCH($A549,'Hoja de Trabajo para listado'!$DE$153:$DE$1048576,0),MATCH((CUADRO!I$4&amp;$E549),'Hoja de Trabajo para listado'!$DE$151:$DG$151,0)),0)+IFERROR(INDEX('Hoja de Trabajo para listado'!$CD$155:$DC$1048576,MATCH($A549,'Hoja de Trabajo para listado'!$CD$155:$CD$1048576,0),MATCH((CUADRO!I$4&amp;$E549),'Hoja de Trabajo para listado'!$CD$151:$DC$151,0)),0)</f>
        <v>0</v>
      </c>
      <c r="J549" s="241">
        <f ca="1">+IFERROR(INDEX('Hoja de Trabajo para listado'!$A$155:$Z$1048576,MATCH($A549,'Hoja de Trabajo para listado'!$A$155:$A$1048576,0),MATCH((CUADRO!J$4&amp;$E549),'Hoja de Trabajo para listado'!$A$151:$Z$151,0)),0)+IFERROR(INDEX('Hoja de Trabajo para listado'!$AB$155:$BA$1048576,MATCH($A549,'Hoja de Trabajo para listado'!$AB$155:$AB$1048576,0),MATCH((CUADRO!J$4&amp;$E549),'Hoja de Trabajo para listado'!$AB$151:$BA$151,0)),0)+IFERROR(INDEX('Hoja de Trabajo para listado'!$BC$155:$CB$1048576,MATCH($A549,'Hoja de Trabajo para listado'!$BC$155:$BC$1048576,0),MATCH((CUADRO!J$4&amp;$E549),'Hoja de Trabajo para listado'!$BC$151:$CB$151,0)),0)+IFERROR(INDEX('Hoja de Trabajo para listado'!$DE$153:$DG$274,MATCH($A549,'Hoja de Trabajo para listado'!$DE$153:$DE$1048576,0),MATCH((CUADRO!J$4&amp;$E549),'Hoja de Trabajo para listado'!$DE$151:$DG$151,0)),0)+IFERROR(INDEX('Hoja de Trabajo para listado'!$CD$155:$DC$1048576,MATCH($A549,'Hoja de Trabajo para listado'!$CD$155:$CD$1048576,0),MATCH((CUADRO!J$4&amp;$E549),'Hoja de Trabajo para listado'!$CD$151:$DC$151,0)),0)</f>
        <v>0</v>
      </c>
      <c r="K549" s="241">
        <f ca="1">+IFERROR(INDEX('Hoja de Trabajo para listado'!$A$155:$Z$1048576,MATCH($A549,'Hoja de Trabajo para listado'!$A$155:$A$1048576,0),MATCH((CUADRO!K$4&amp;$E549),'Hoja de Trabajo para listado'!$A$151:$Z$151,0)),0)+IFERROR(INDEX('Hoja de Trabajo para listado'!$AB$155:$BA$1048576,MATCH($A549,'Hoja de Trabajo para listado'!$AB$155:$AB$1048576,0),MATCH((CUADRO!K$4&amp;$E549),'Hoja de Trabajo para listado'!$AB$151:$BA$151,0)),0)+IFERROR(INDEX('Hoja de Trabajo para listado'!$BC$155:$CB$1048576,MATCH($A549,'Hoja de Trabajo para listado'!$BC$155:$BC$1048576,0),MATCH((CUADRO!K$4&amp;$E549),'Hoja de Trabajo para listado'!$BC$151:$CB$151,0)),0)+IFERROR(INDEX('Hoja de Trabajo para listado'!$DE$153:$DG$274,MATCH($A549,'Hoja de Trabajo para listado'!$DE$153:$DE$1048576,0),MATCH((CUADRO!K$4&amp;$E549),'Hoja de Trabajo para listado'!$DE$151:$DG$151,0)),0)+IFERROR(INDEX('Hoja de Trabajo para listado'!$CD$155:$DC$1048576,MATCH($A549,'Hoja de Trabajo para listado'!$CD$155:$CD$1048576,0),MATCH((CUADRO!K$4&amp;$E549),'Hoja de Trabajo para listado'!$CD$151:$DC$151,0)),0)</f>
        <v>0</v>
      </c>
      <c r="L549" s="241">
        <f ca="1">+IFERROR(INDEX('Hoja de Trabajo para listado'!$A$155:$Z$1048576,MATCH($A549,'Hoja de Trabajo para listado'!$A$155:$A$1048576,0),MATCH((CUADRO!L$4&amp;$E549),'Hoja de Trabajo para listado'!$A$151:$Z$151,0)),0)+IFERROR(INDEX('Hoja de Trabajo para listado'!$AB$155:$BA$1048576,MATCH($A549,'Hoja de Trabajo para listado'!$AB$155:$AB$1048576,0),MATCH((CUADRO!L$4&amp;$E549),'Hoja de Trabajo para listado'!$AB$151:$BA$151,0)),0)+IFERROR(INDEX('Hoja de Trabajo para listado'!$BC$155:$CB$1048576,MATCH($A549,'Hoja de Trabajo para listado'!$BC$155:$BC$1048576,0),MATCH((CUADRO!L$4&amp;$E549),'Hoja de Trabajo para listado'!$BC$151:$CB$151,0)),0)+IFERROR(INDEX('Hoja de Trabajo para listado'!$DE$153:$DG$274,MATCH($A549,'Hoja de Trabajo para listado'!$DE$153:$DE$1048576,0),MATCH((CUADRO!L$4&amp;$E549),'Hoja de Trabajo para listado'!$DE$151:$DG$151,0)),0)+IFERROR(INDEX('Hoja de Trabajo para listado'!$CD$155:$DC$1048576,MATCH($A549,'Hoja de Trabajo para listado'!$CD$155:$CD$1048576,0),MATCH((CUADRO!L$4&amp;$E549),'Hoja de Trabajo para listado'!$CD$151:$DC$151,0)),0)</f>
        <v>0</v>
      </c>
      <c r="M549" s="241">
        <f ca="1">+IFERROR(INDEX('Hoja de Trabajo para listado'!$A$155:$Z$1048576,MATCH($A549,'Hoja de Trabajo para listado'!$A$155:$A$1048576,0),MATCH((CUADRO!M$4&amp;$E549),'Hoja de Trabajo para listado'!$A$151:$Z$151,0)),0)+IFERROR(INDEX('Hoja de Trabajo para listado'!$AB$155:$BA$1048576,MATCH($A549,'Hoja de Trabajo para listado'!$AB$155:$AB$1048576,0),MATCH((CUADRO!M$4&amp;$E549),'Hoja de Trabajo para listado'!$AB$151:$BA$151,0)),0)+IFERROR(INDEX('Hoja de Trabajo para listado'!$BC$155:$CB$1048576,MATCH($A549,'Hoja de Trabajo para listado'!$BC$155:$BC$1048576,0),MATCH((CUADRO!M$4&amp;$E549),'Hoja de Trabajo para listado'!$BC$151:$CB$151,0)),0)+IFERROR(INDEX('Hoja de Trabajo para listado'!$DE$153:$DG$274,MATCH($A549,'Hoja de Trabajo para listado'!$DE$153:$DE$1048576,0),MATCH((CUADRO!M$4&amp;$E549),'Hoja de Trabajo para listado'!$DE$151:$DG$151,0)),0)+IFERROR(INDEX('Hoja de Trabajo para listado'!$CD$155:$DC$1048576,MATCH($A549,'Hoja de Trabajo para listado'!$CD$155:$CD$1048576,0),MATCH((CUADRO!M$4&amp;$E549),'Hoja de Trabajo para listado'!$CD$151:$DC$151,0)),0)</f>
        <v>0</v>
      </c>
      <c r="N549" s="241">
        <f ca="1">+IFERROR(INDEX('Hoja de Trabajo para listado'!$A$155:$Z$1048576,MATCH($A549,'Hoja de Trabajo para listado'!$A$155:$A$1048576,0),MATCH((CUADRO!N$4&amp;$E549),'Hoja de Trabajo para listado'!$A$151:$Z$151,0)),0)+IFERROR(INDEX('Hoja de Trabajo para listado'!$AB$155:$BA$1048576,MATCH($A549,'Hoja de Trabajo para listado'!$AB$155:$AB$1048576,0),MATCH((CUADRO!N$4&amp;$E549),'Hoja de Trabajo para listado'!$AB$151:$BA$151,0)),0)+IFERROR(INDEX('Hoja de Trabajo para listado'!$BC$155:$CB$1048576,MATCH($A549,'Hoja de Trabajo para listado'!$BC$155:$BC$1048576,0),MATCH((CUADRO!N$4&amp;$E549),'Hoja de Trabajo para listado'!$BC$151:$CB$151,0)),0)+IFERROR(INDEX('Hoja de Trabajo para listado'!$DE$153:$DG$274,MATCH($A549,'Hoja de Trabajo para listado'!$DE$153:$DE$1048576,0),MATCH((CUADRO!N$4&amp;$E549),'Hoja de Trabajo para listado'!$DE$151:$DG$151,0)),0)+IFERROR(INDEX('Hoja de Trabajo para listado'!$CD$155:$DC$1048576,MATCH($A549,'Hoja de Trabajo para listado'!$CD$155:$CD$1048576,0),MATCH((CUADRO!N$4&amp;$E549),'Hoja de Trabajo para listado'!$CD$151:$DC$151,0)),0)</f>
        <v>0</v>
      </c>
      <c r="O549" s="241">
        <f ca="1">+IFERROR(INDEX('Hoja de Trabajo para listado'!$A$155:$Z$1048576,MATCH($A549,'Hoja de Trabajo para listado'!$A$155:$A$1048576,0),MATCH((CUADRO!O$4&amp;$E549),'Hoja de Trabajo para listado'!$A$151:$Z$151,0)),0)+IFERROR(INDEX('Hoja de Trabajo para listado'!$AB$155:$BA$1048576,MATCH($A549,'Hoja de Trabajo para listado'!$AB$155:$AB$1048576,0),MATCH((CUADRO!O$4&amp;$E549),'Hoja de Trabajo para listado'!$AB$151:$BA$151,0)),0)+IFERROR(INDEX('Hoja de Trabajo para listado'!$BC$155:$CB$1048576,MATCH($A549,'Hoja de Trabajo para listado'!$BC$155:$BC$1048576,0),MATCH((CUADRO!O$4&amp;$E549),'Hoja de Trabajo para listado'!$BC$151:$CB$151,0)),0)+IFERROR(INDEX('Hoja de Trabajo para listado'!$DE$153:$DG$274,MATCH($A549,'Hoja de Trabajo para listado'!$DE$153:$DE$1048576,0),MATCH((CUADRO!O$4&amp;$E549),'Hoja de Trabajo para listado'!$DE$151:$DG$151,0)),0)+IFERROR(INDEX('Hoja de Trabajo para listado'!$CD$155:$DC$1048576,MATCH($A549,'Hoja de Trabajo para listado'!$CD$155:$CD$1048576,0),MATCH((CUADRO!O$4&amp;$E549),'Hoja de Trabajo para listado'!$CD$151:$DC$151,0)),0)</f>
        <v>0</v>
      </c>
      <c r="P549" s="241">
        <f ca="1">+IFERROR(INDEX('Hoja de Trabajo para listado'!$A$155:$Z$1048576,MATCH($A549,'Hoja de Trabajo para listado'!$A$155:$A$1048576,0),MATCH((CUADRO!P$4&amp;$E549),'Hoja de Trabajo para listado'!$A$151:$Z$151,0)),0)+IFERROR(INDEX('Hoja de Trabajo para listado'!$AB$155:$BA$1048576,MATCH($A549,'Hoja de Trabajo para listado'!$AB$155:$AB$1048576,0),MATCH((CUADRO!P$4&amp;$E549),'Hoja de Trabajo para listado'!$AB$151:$BA$151,0)),0)+IFERROR(INDEX('Hoja de Trabajo para listado'!$BC$155:$CB$1048576,MATCH($A549,'Hoja de Trabajo para listado'!$BC$155:$BC$1048576,0),MATCH((CUADRO!P$4&amp;$E549),'Hoja de Trabajo para listado'!$BC$151:$CB$151,0)),0)+IFERROR(INDEX('Hoja de Trabajo para listado'!$DE$153:$DG$274,MATCH($A549,'Hoja de Trabajo para listado'!$DE$153:$DE$1048576,0),MATCH((CUADRO!P$4&amp;$E549),'Hoja de Trabajo para listado'!$DE$151:$DG$151,0)),0)+IFERROR(INDEX('Hoja de Trabajo para listado'!$CD$155:$DC$1048576,MATCH($A549,'Hoja de Trabajo para listado'!$CD$155:$CD$1048576,0),MATCH((CUADRO!P$4&amp;$E549),'Hoja de Trabajo para listado'!$CD$151:$DC$151,0)),0)</f>
        <v>0</v>
      </c>
      <c r="Q549" s="241">
        <f ca="1">+IFERROR(INDEX('Hoja de Trabajo para listado'!$A$155:$Z$1048576,MATCH($A549,'Hoja de Trabajo para listado'!$A$155:$A$1048576,0),MATCH((CUADRO!Q$4&amp;$E549),'Hoja de Trabajo para listado'!$A$151:$Z$151,0)),0)+IFERROR(INDEX('Hoja de Trabajo para listado'!$AB$155:$BA$1048576,MATCH($A549,'Hoja de Trabajo para listado'!$AB$155:$AB$1048576,0),MATCH((CUADRO!Q$4&amp;$E549),'Hoja de Trabajo para listado'!$AB$151:$BA$151,0)),0)+IFERROR(INDEX('Hoja de Trabajo para listado'!$BC$155:$CB$1048576,MATCH($A549,'Hoja de Trabajo para listado'!$BC$155:$BC$1048576,0),MATCH((CUADRO!Q$4&amp;$E549),'Hoja de Trabajo para listado'!$BC$151:$CB$151,0)),0)+IFERROR(INDEX('Hoja de Trabajo para listado'!$DE$153:$DG$274,MATCH($A549,'Hoja de Trabajo para listado'!$DE$153:$DE$1048576,0),MATCH((CUADRO!Q$4&amp;$E549),'Hoja de Trabajo para listado'!$DE$151:$DG$151,0)),0)+IFERROR(INDEX('Hoja de Trabajo para listado'!$CD$155:$DC$1048576,MATCH($A549,'Hoja de Trabajo para listado'!$CD$155:$CD$1048576,0),MATCH((CUADRO!Q$4&amp;$E549),'Hoja de Trabajo para listado'!$CD$151:$DC$151,0)),0)</f>
        <v>0</v>
      </c>
      <c r="R549" s="241">
        <f t="shared" ca="1" si="16"/>
        <v>0</v>
      </c>
      <c r="S549" s="247"/>
      <c r="T549" s="241">
        <f ca="1">+T550</f>
        <v>0</v>
      </c>
      <c r="U549" s="240">
        <f t="shared" si="17"/>
        <v>1</v>
      </c>
    </row>
    <row r="550" spans="1:21" customFormat="1" ht="27" hidden="1" customHeight="1">
      <c r="A550" s="32">
        <v>1226</v>
      </c>
      <c r="B550" s="382"/>
      <c r="C550" s="245" t="str">
        <f>+VLOOKUP(A550,bd_lista!$A$3:$C$592,3,FALSE)</f>
        <v>Gobierno Autónomo Municipal de Sorata</v>
      </c>
      <c r="D550" s="384"/>
      <c r="E550" s="242" t="s">
        <v>684</v>
      </c>
      <c r="F550" s="241">
        <f ca="1">+IFERROR(INDEX('Hoja de Trabajo para listado'!$A$155:$Z$1048576,MATCH($A550,'Hoja de Trabajo para listado'!$A$155:$A$1048576,0),MATCH((CUADRO!F$4&amp;$E550),'Hoja de Trabajo para listado'!$A$151:$Z$151,0)),0)+IFERROR(INDEX('Hoja de Trabajo para listado'!$AB$155:$BA$1048576,MATCH($A550,'Hoja de Trabajo para listado'!$AB$155:$AB$1048576,0),MATCH((CUADRO!F$4&amp;$E550),'Hoja de Trabajo para listado'!$AB$151:$BA$151,0)),0)+IFERROR(INDEX('Hoja de Trabajo para listado'!$BC$155:$CB$1048576,MATCH($A550,'Hoja de Trabajo para listado'!$BC$155:$BC$1048576,0),MATCH((CUADRO!F$4&amp;$E550),'Hoja de Trabajo para listado'!$BC$151:$CB$151,0)),0)+IFERROR(INDEX('Hoja de Trabajo para listado'!$DE$153:$DG$274,MATCH($A550,'Hoja de Trabajo para listado'!$DE$153:$DE$1048576,0),MATCH((CUADRO!F$4&amp;$E550),'Hoja de Trabajo para listado'!$DE$151:$DG$151,0)),0)+IFERROR(INDEX('Hoja de Trabajo para listado'!$CD$155:$DC$1048576,MATCH($A550,'Hoja de Trabajo para listado'!$CD$155:$CD$1048576,0),MATCH((CUADRO!F$4&amp;$E550),'Hoja de Trabajo para listado'!$CD$151:$DC$151,0)),0)</f>
        <v>0</v>
      </c>
      <c r="G550" s="241">
        <f ca="1">+IFERROR(INDEX('Hoja de Trabajo para listado'!$A$155:$Z$1048576,MATCH($A550,'Hoja de Trabajo para listado'!$A$155:$A$1048576,0),MATCH((CUADRO!G$4&amp;$E550),'Hoja de Trabajo para listado'!$A$151:$Z$151,0)),0)+IFERROR(INDEX('Hoja de Trabajo para listado'!$AB$155:$BA$1048576,MATCH($A550,'Hoja de Trabajo para listado'!$AB$155:$AB$1048576,0),MATCH((CUADRO!G$4&amp;$E550),'Hoja de Trabajo para listado'!$AB$151:$BA$151,0)),0)+IFERROR(INDEX('Hoja de Trabajo para listado'!$BC$155:$CB$1048576,MATCH($A550,'Hoja de Trabajo para listado'!$BC$155:$BC$1048576,0),MATCH((CUADRO!G$4&amp;$E550),'Hoja de Trabajo para listado'!$BC$151:$CB$151,0)),0)+IFERROR(INDEX('Hoja de Trabajo para listado'!$DE$153:$DG$274,MATCH($A550,'Hoja de Trabajo para listado'!$DE$153:$DE$1048576,0),MATCH((CUADRO!G$4&amp;$E550),'Hoja de Trabajo para listado'!$DE$151:$DG$151,0)),0)+IFERROR(INDEX('Hoja de Trabajo para listado'!$CD$155:$DC$1048576,MATCH($A550,'Hoja de Trabajo para listado'!$CD$155:$CD$1048576,0),MATCH((CUADRO!G$4&amp;$E550),'Hoja de Trabajo para listado'!$CD$151:$DC$151,0)),0)</f>
        <v>0</v>
      </c>
      <c r="H550" s="241">
        <f ca="1">+IFERROR(INDEX('Hoja de Trabajo para listado'!$A$155:$Z$1048576,MATCH($A550,'Hoja de Trabajo para listado'!$A$155:$A$1048576,0),MATCH((CUADRO!H$4&amp;$E550),'Hoja de Trabajo para listado'!$A$151:$Z$151,0)),0)+IFERROR(INDEX('Hoja de Trabajo para listado'!$AB$155:$BA$1048576,MATCH($A550,'Hoja de Trabajo para listado'!$AB$155:$AB$1048576,0),MATCH((CUADRO!H$4&amp;$E550),'Hoja de Trabajo para listado'!$AB$151:$BA$151,0)),0)+IFERROR(INDEX('Hoja de Trabajo para listado'!$BC$155:$CB$1048576,MATCH($A550,'Hoja de Trabajo para listado'!$BC$155:$BC$1048576,0),MATCH((CUADRO!H$4&amp;$E550),'Hoja de Trabajo para listado'!$BC$151:$CB$151,0)),0)+IFERROR(INDEX('Hoja de Trabajo para listado'!$DE$153:$DG$274,MATCH($A550,'Hoja de Trabajo para listado'!$DE$153:$DE$1048576,0),MATCH((CUADRO!H$4&amp;$E550),'Hoja de Trabajo para listado'!$DE$151:$DG$151,0)),0)+IFERROR(INDEX('Hoja de Trabajo para listado'!$CD$155:$DC$1048576,MATCH($A550,'Hoja de Trabajo para listado'!$CD$155:$CD$1048576,0),MATCH((CUADRO!H$4&amp;$E550),'Hoja de Trabajo para listado'!$CD$151:$DC$151,0)),0)</f>
        <v>0</v>
      </c>
      <c r="I550" s="241">
        <f ca="1">+IFERROR(INDEX('Hoja de Trabajo para listado'!$A$155:$Z$1048576,MATCH($A550,'Hoja de Trabajo para listado'!$A$155:$A$1048576,0),MATCH((CUADRO!I$4&amp;$E550),'Hoja de Trabajo para listado'!$A$151:$Z$151,0)),0)+IFERROR(INDEX('Hoja de Trabajo para listado'!$AB$155:$BA$1048576,MATCH($A550,'Hoja de Trabajo para listado'!$AB$155:$AB$1048576,0),MATCH((CUADRO!I$4&amp;$E550),'Hoja de Trabajo para listado'!$AB$151:$BA$151,0)),0)+IFERROR(INDEX('Hoja de Trabajo para listado'!$BC$155:$CB$1048576,MATCH($A550,'Hoja de Trabajo para listado'!$BC$155:$BC$1048576,0),MATCH((CUADRO!I$4&amp;$E550),'Hoja de Trabajo para listado'!$BC$151:$CB$151,0)),0)+IFERROR(INDEX('Hoja de Trabajo para listado'!$DE$153:$DG$274,MATCH($A550,'Hoja de Trabajo para listado'!$DE$153:$DE$1048576,0),MATCH((CUADRO!I$4&amp;$E550),'Hoja de Trabajo para listado'!$DE$151:$DG$151,0)),0)+IFERROR(INDEX('Hoja de Trabajo para listado'!$CD$155:$DC$1048576,MATCH($A550,'Hoja de Trabajo para listado'!$CD$155:$CD$1048576,0),MATCH((CUADRO!I$4&amp;$E550),'Hoja de Trabajo para listado'!$CD$151:$DC$151,0)),0)</f>
        <v>0</v>
      </c>
      <c r="J550" s="241">
        <f ca="1">+IFERROR(INDEX('Hoja de Trabajo para listado'!$A$155:$Z$1048576,MATCH($A550,'Hoja de Trabajo para listado'!$A$155:$A$1048576,0),MATCH((CUADRO!J$4&amp;$E550),'Hoja de Trabajo para listado'!$A$151:$Z$151,0)),0)+IFERROR(INDEX('Hoja de Trabajo para listado'!$AB$155:$BA$1048576,MATCH($A550,'Hoja de Trabajo para listado'!$AB$155:$AB$1048576,0),MATCH((CUADRO!J$4&amp;$E550),'Hoja de Trabajo para listado'!$AB$151:$BA$151,0)),0)+IFERROR(INDEX('Hoja de Trabajo para listado'!$BC$155:$CB$1048576,MATCH($A550,'Hoja de Trabajo para listado'!$BC$155:$BC$1048576,0),MATCH((CUADRO!J$4&amp;$E550),'Hoja de Trabajo para listado'!$BC$151:$CB$151,0)),0)+IFERROR(INDEX('Hoja de Trabajo para listado'!$DE$153:$DG$274,MATCH($A550,'Hoja de Trabajo para listado'!$DE$153:$DE$1048576,0),MATCH((CUADRO!J$4&amp;$E550),'Hoja de Trabajo para listado'!$DE$151:$DG$151,0)),0)+IFERROR(INDEX('Hoja de Trabajo para listado'!$CD$155:$DC$1048576,MATCH($A550,'Hoja de Trabajo para listado'!$CD$155:$CD$1048576,0),MATCH((CUADRO!J$4&amp;$E550),'Hoja de Trabajo para listado'!$CD$151:$DC$151,0)),0)</f>
        <v>0</v>
      </c>
      <c r="K550" s="241">
        <f ca="1">+IFERROR(INDEX('Hoja de Trabajo para listado'!$A$155:$Z$1048576,MATCH($A550,'Hoja de Trabajo para listado'!$A$155:$A$1048576,0),MATCH((CUADRO!K$4&amp;$E550),'Hoja de Trabajo para listado'!$A$151:$Z$151,0)),0)+IFERROR(INDEX('Hoja de Trabajo para listado'!$AB$155:$BA$1048576,MATCH($A550,'Hoja de Trabajo para listado'!$AB$155:$AB$1048576,0),MATCH((CUADRO!K$4&amp;$E550),'Hoja de Trabajo para listado'!$AB$151:$BA$151,0)),0)+IFERROR(INDEX('Hoja de Trabajo para listado'!$BC$155:$CB$1048576,MATCH($A550,'Hoja de Trabajo para listado'!$BC$155:$BC$1048576,0),MATCH((CUADRO!K$4&amp;$E550),'Hoja de Trabajo para listado'!$BC$151:$CB$151,0)),0)+IFERROR(INDEX('Hoja de Trabajo para listado'!$DE$153:$DG$274,MATCH($A550,'Hoja de Trabajo para listado'!$DE$153:$DE$1048576,0),MATCH((CUADRO!K$4&amp;$E550),'Hoja de Trabajo para listado'!$DE$151:$DG$151,0)),0)+IFERROR(INDEX('Hoja de Trabajo para listado'!$CD$155:$DC$1048576,MATCH($A550,'Hoja de Trabajo para listado'!$CD$155:$CD$1048576,0),MATCH((CUADRO!K$4&amp;$E550),'Hoja de Trabajo para listado'!$CD$151:$DC$151,0)),0)</f>
        <v>0</v>
      </c>
      <c r="L550" s="241">
        <f ca="1">+IFERROR(INDEX('Hoja de Trabajo para listado'!$A$155:$Z$1048576,MATCH($A550,'Hoja de Trabajo para listado'!$A$155:$A$1048576,0),MATCH((CUADRO!L$4&amp;$E550),'Hoja de Trabajo para listado'!$A$151:$Z$151,0)),0)+IFERROR(INDEX('Hoja de Trabajo para listado'!$AB$155:$BA$1048576,MATCH($A550,'Hoja de Trabajo para listado'!$AB$155:$AB$1048576,0),MATCH((CUADRO!L$4&amp;$E550),'Hoja de Trabajo para listado'!$AB$151:$BA$151,0)),0)+IFERROR(INDEX('Hoja de Trabajo para listado'!$BC$155:$CB$1048576,MATCH($A550,'Hoja de Trabajo para listado'!$BC$155:$BC$1048576,0),MATCH((CUADRO!L$4&amp;$E550),'Hoja de Trabajo para listado'!$BC$151:$CB$151,0)),0)+IFERROR(INDEX('Hoja de Trabajo para listado'!$DE$153:$DG$274,MATCH($A550,'Hoja de Trabajo para listado'!$DE$153:$DE$1048576,0),MATCH((CUADRO!L$4&amp;$E550),'Hoja de Trabajo para listado'!$DE$151:$DG$151,0)),0)+IFERROR(INDEX('Hoja de Trabajo para listado'!$CD$155:$DC$1048576,MATCH($A550,'Hoja de Trabajo para listado'!$CD$155:$CD$1048576,0),MATCH((CUADRO!L$4&amp;$E550),'Hoja de Trabajo para listado'!$CD$151:$DC$151,0)),0)</f>
        <v>0</v>
      </c>
      <c r="M550" s="241">
        <f ca="1">+IFERROR(INDEX('Hoja de Trabajo para listado'!$A$155:$Z$1048576,MATCH($A550,'Hoja de Trabajo para listado'!$A$155:$A$1048576,0),MATCH((CUADRO!M$4&amp;$E550),'Hoja de Trabajo para listado'!$A$151:$Z$151,0)),0)+IFERROR(INDEX('Hoja de Trabajo para listado'!$AB$155:$BA$1048576,MATCH($A550,'Hoja de Trabajo para listado'!$AB$155:$AB$1048576,0),MATCH((CUADRO!M$4&amp;$E550),'Hoja de Trabajo para listado'!$AB$151:$BA$151,0)),0)+IFERROR(INDEX('Hoja de Trabajo para listado'!$BC$155:$CB$1048576,MATCH($A550,'Hoja de Trabajo para listado'!$BC$155:$BC$1048576,0),MATCH((CUADRO!M$4&amp;$E550),'Hoja de Trabajo para listado'!$BC$151:$CB$151,0)),0)+IFERROR(INDEX('Hoja de Trabajo para listado'!$DE$153:$DG$274,MATCH($A550,'Hoja de Trabajo para listado'!$DE$153:$DE$1048576,0),MATCH((CUADRO!M$4&amp;$E550),'Hoja de Trabajo para listado'!$DE$151:$DG$151,0)),0)+IFERROR(INDEX('Hoja de Trabajo para listado'!$CD$155:$DC$1048576,MATCH($A550,'Hoja de Trabajo para listado'!$CD$155:$CD$1048576,0),MATCH((CUADRO!M$4&amp;$E550),'Hoja de Trabajo para listado'!$CD$151:$DC$151,0)),0)</f>
        <v>0</v>
      </c>
      <c r="N550" s="241">
        <f ca="1">+IFERROR(INDEX('Hoja de Trabajo para listado'!$A$155:$Z$1048576,MATCH($A550,'Hoja de Trabajo para listado'!$A$155:$A$1048576,0),MATCH((CUADRO!N$4&amp;$E550),'Hoja de Trabajo para listado'!$A$151:$Z$151,0)),0)+IFERROR(INDEX('Hoja de Trabajo para listado'!$AB$155:$BA$1048576,MATCH($A550,'Hoja de Trabajo para listado'!$AB$155:$AB$1048576,0),MATCH((CUADRO!N$4&amp;$E550),'Hoja de Trabajo para listado'!$AB$151:$BA$151,0)),0)+IFERROR(INDEX('Hoja de Trabajo para listado'!$BC$155:$CB$1048576,MATCH($A550,'Hoja de Trabajo para listado'!$BC$155:$BC$1048576,0),MATCH((CUADRO!N$4&amp;$E550),'Hoja de Trabajo para listado'!$BC$151:$CB$151,0)),0)+IFERROR(INDEX('Hoja de Trabajo para listado'!$DE$153:$DG$274,MATCH($A550,'Hoja de Trabajo para listado'!$DE$153:$DE$1048576,0),MATCH((CUADRO!N$4&amp;$E550),'Hoja de Trabajo para listado'!$DE$151:$DG$151,0)),0)+IFERROR(INDEX('Hoja de Trabajo para listado'!$CD$155:$DC$1048576,MATCH($A550,'Hoja de Trabajo para listado'!$CD$155:$CD$1048576,0),MATCH((CUADRO!N$4&amp;$E550),'Hoja de Trabajo para listado'!$CD$151:$DC$151,0)),0)</f>
        <v>0</v>
      </c>
      <c r="O550" s="241">
        <f ca="1">+IFERROR(INDEX('Hoja de Trabajo para listado'!$A$155:$Z$1048576,MATCH($A550,'Hoja de Trabajo para listado'!$A$155:$A$1048576,0),MATCH((CUADRO!O$4&amp;$E550),'Hoja de Trabajo para listado'!$A$151:$Z$151,0)),0)+IFERROR(INDEX('Hoja de Trabajo para listado'!$AB$155:$BA$1048576,MATCH($A550,'Hoja de Trabajo para listado'!$AB$155:$AB$1048576,0),MATCH((CUADRO!O$4&amp;$E550),'Hoja de Trabajo para listado'!$AB$151:$BA$151,0)),0)+IFERROR(INDEX('Hoja de Trabajo para listado'!$BC$155:$CB$1048576,MATCH($A550,'Hoja de Trabajo para listado'!$BC$155:$BC$1048576,0),MATCH((CUADRO!O$4&amp;$E550),'Hoja de Trabajo para listado'!$BC$151:$CB$151,0)),0)+IFERROR(INDEX('Hoja de Trabajo para listado'!$DE$153:$DG$274,MATCH($A550,'Hoja de Trabajo para listado'!$DE$153:$DE$1048576,0),MATCH((CUADRO!O$4&amp;$E550),'Hoja de Trabajo para listado'!$DE$151:$DG$151,0)),0)+IFERROR(INDEX('Hoja de Trabajo para listado'!$CD$155:$DC$1048576,MATCH($A550,'Hoja de Trabajo para listado'!$CD$155:$CD$1048576,0),MATCH((CUADRO!O$4&amp;$E550),'Hoja de Trabajo para listado'!$CD$151:$DC$151,0)),0)</f>
        <v>0</v>
      </c>
      <c r="P550" s="241">
        <f ca="1">+IFERROR(INDEX('Hoja de Trabajo para listado'!$A$155:$Z$1048576,MATCH($A550,'Hoja de Trabajo para listado'!$A$155:$A$1048576,0),MATCH((CUADRO!P$4&amp;$E550),'Hoja de Trabajo para listado'!$A$151:$Z$151,0)),0)+IFERROR(INDEX('Hoja de Trabajo para listado'!$AB$155:$BA$1048576,MATCH($A550,'Hoja de Trabajo para listado'!$AB$155:$AB$1048576,0),MATCH((CUADRO!P$4&amp;$E550),'Hoja de Trabajo para listado'!$AB$151:$BA$151,0)),0)+IFERROR(INDEX('Hoja de Trabajo para listado'!$BC$155:$CB$1048576,MATCH($A550,'Hoja de Trabajo para listado'!$BC$155:$BC$1048576,0),MATCH((CUADRO!P$4&amp;$E550),'Hoja de Trabajo para listado'!$BC$151:$CB$151,0)),0)+IFERROR(INDEX('Hoja de Trabajo para listado'!$DE$153:$DG$274,MATCH($A550,'Hoja de Trabajo para listado'!$DE$153:$DE$1048576,0),MATCH((CUADRO!P$4&amp;$E550),'Hoja de Trabajo para listado'!$DE$151:$DG$151,0)),0)+IFERROR(INDEX('Hoja de Trabajo para listado'!$CD$155:$DC$1048576,MATCH($A550,'Hoja de Trabajo para listado'!$CD$155:$CD$1048576,0),MATCH((CUADRO!P$4&amp;$E550),'Hoja de Trabajo para listado'!$CD$151:$DC$151,0)),0)</f>
        <v>0</v>
      </c>
      <c r="Q550" s="241">
        <f ca="1">+IFERROR(INDEX('Hoja de Trabajo para listado'!$A$155:$Z$1048576,MATCH($A550,'Hoja de Trabajo para listado'!$A$155:$A$1048576,0),MATCH((CUADRO!Q$4&amp;$E550),'Hoja de Trabajo para listado'!$A$151:$Z$151,0)),0)+IFERROR(INDEX('Hoja de Trabajo para listado'!$AB$155:$BA$1048576,MATCH($A550,'Hoja de Trabajo para listado'!$AB$155:$AB$1048576,0),MATCH((CUADRO!Q$4&amp;$E550),'Hoja de Trabajo para listado'!$AB$151:$BA$151,0)),0)+IFERROR(INDEX('Hoja de Trabajo para listado'!$BC$155:$CB$1048576,MATCH($A550,'Hoja de Trabajo para listado'!$BC$155:$BC$1048576,0),MATCH((CUADRO!Q$4&amp;$E550),'Hoja de Trabajo para listado'!$BC$151:$CB$151,0)),0)+IFERROR(INDEX('Hoja de Trabajo para listado'!$DE$153:$DG$274,MATCH($A550,'Hoja de Trabajo para listado'!$DE$153:$DE$1048576,0),MATCH((CUADRO!Q$4&amp;$E550),'Hoja de Trabajo para listado'!$DE$151:$DG$151,0)),0)+IFERROR(INDEX('Hoja de Trabajo para listado'!$CD$155:$DC$1048576,MATCH($A550,'Hoja de Trabajo para listado'!$CD$155:$CD$1048576,0),MATCH((CUADRO!Q$4&amp;$E550),'Hoja de Trabajo para listado'!$CD$151:$DC$151,0)),0)</f>
        <v>0</v>
      </c>
      <c r="R550" s="241">
        <f t="shared" ca="1" si="16"/>
        <v>0</v>
      </c>
      <c r="S550" s="247">
        <f ca="1">+R549+R550</f>
        <v>0</v>
      </c>
      <c r="T550" s="241">
        <f ca="1">+S550</f>
        <v>0</v>
      </c>
      <c r="U550" s="240">
        <f t="shared" si="17"/>
        <v>2</v>
      </c>
    </row>
    <row r="551" spans="1:21" customFormat="1" ht="15" hidden="1" customHeight="1">
      <c r="A551" s="32">
        <v>1227</v>
      </c>
      <c r="B551" s="381">
        <f>+A551</f>
        <v>1227</v>
      </c>
      <c r="C551" s="245" t="str">
        <f>+VLOOKUP(A551,bd_lista!$A$3:$C$592,3,FALSE)</f>
        <v>Gobierno Autónomo Municipal de Guanay</v>
      </c>
      <c r="D551" s="383" t="str">
        <f>+C551</f>
        <v>Gobierno Autónomo Municipal de Guanay</v>
      </c>
      <c r="E551" s="240" t="s">
        <v>683</v>
      </c>
      <c r="F551" s="241">
        <f ca="1">+IFERROR(INDEX('Hoja de Trabajo para listado'!$A$155:$Z$1048576,MATCH($A551,'Hoja de Trabajo para listado'!$A$155:$A$1048576,0),MATCH((CUADRO!F$4&amp;$E551),'Hoja de Trabajo para listado'!$A$151:$Z$151,0)),0)+IFERROR(INDEX('Hoja de Trabajo para listado'!$AB$155:$BA$1048576,MATCH($A551,'Hoja de Trabajo para listado'!$AB$155:$AB$1048576,0),MATCH((CUADRO!F$4&amp;$E551),'Hoja de Trabajo para listado'!$AB$151:$BA$151,0)),0)+IFERROR(INDEX('Hoja de Trabajo para listado'!$BC$155:$CB$1048576,MATCH($A551,'Hoja de Trabajo para listado'!$BC$155:$BC$1048576,0),MATCH((CUADRO!F$4&amp;$E551),'Hoja de Trabajo para listado'!$BC$151:$CB$151,0)),0)+IFERROR(INDEX('Hoja de Trabajo para listado'!$DE$153:$DG$274,MATCH($A551,'Hoja de Trabajo para listado'!$DE$153:$DE$1048576,0),MATCH((CUADRO!F$4&amp;$E551),'Hoja de Trabajo para listado'!$DE$151:$DG$151,0)),0)+IFERROR(INDEX('Hoja de Trabajo para listado'!$CD$155:$DC$1048576,MATCH($A551,'Hoja de Trabajo para listado'!$CD$155:$CD$1048576,0),MATCH((CUADRO!F$4&amp;$E551),'Hoja de Trabajo para listado'!$CD$151:$DC$151,0)),0)</f>
        <v>0</v>
      </c>
      <c r="G551" s="241">
        <f ca="1">+IFERROR(INDEX('Hoja de Trabajo para listado'!$A$155:$Z$1048576,MATCH($A551,'Hoja de Trabajo para listado'!$A$155:$A$1048576,0),MATCH((CUADRO!G$4&amp;$E551),'Hoja de Trabajo para listado'!$A$151:$Z$151,0)),0)+IFERROR(INDEX('Hoja de Trabajo para listado'!$AB$155:$BA$1048576,MATCH($A551,'Hoja de Trabajo para listado'!$AB$155:$AB$1048576,0),MATCH((CUADRO!G$4&amp;$E551),'Hoja de Trabajo para listado'!$AB$151:$BA$151,0)),0)+IFERROR(INDEX('Hoja de Trabajo para listado'!$BC$155:$CB$1048576,MATCH($A551,'Hoja de Trabajo para listado'!$BC$155:$BC$1048576,0),MATCH((CUADRO!G$4&amp;$E551),'Hoja de Trabajo para listado'!$BC$151:$CB$151,0)),0)+IFERROR(INDEX('Hoja de Trabajo para listado'!$DE$153:$DG$274,MATCH($A551,'Hoja de Trabajo para listado'!$DE$153:$DE$1048576,0),MATCH((CUADRO!G$4&amp;$E551),'Hoja de Trabajo para listado'!$DE$151:$DG$151,0)),0)+IFERROR(INDEX('Hoja de Trabajo para listado'!$CD$155:$DC$1048576,MATCH($A551,'Hoja de Trabajo para listado'!$CD$155:$CD$1048576,0),MATCH((CUADRO!G$4&amp;$E551),'Hoja de Trabajo para listado'!$CD$151:$DC$151,0)),0)</f>
        <v>0</v>
      </c>
      <c r="H551" s="241">
        <f ca="1">+IFERROR(INDEX('Hoja de Trabajo para listado'!$A$155:$Z$1048576,MATCH($A551,'Hoja de Trabajo para listado'!$A$155:$A$1048576,0),MATCH((CUADRO!H$4&amp;$E551),'Hoja de Trabajo para listado'!$A$151:$Z$151,0)),0)+IFERROR(INDEX('Hoja de Trabajo para listado'!$AB$155:$BA$1048576,MATCH($A551,'Hoja de Trabajo para listado'!$AB$155:$AB$1048576,0),MATCH((CUADRO!H$4&amp;$E551),'Hoja de Trabajo para listado'!$AB$151:$BA$151,0)),0)+IFERROR(INDEX('Hoja de Trabajo para listado'!$BC$155:$CB$1048576,MATCH($A551,'Hoja de Trabajo para listado'!$BC$155:$BC$1048576,0),MATCH((CUADRO!H$4&amp;$E551),'Hoja de Trabajo para listado'!$BC$151:$CB$151,0)),0)+IFERROR(INDEX('Hoja de Trabajo para listado'!$DE$153:$DG$274,MATCH($A551,'Hoja de Trabajo para listado'!$DE$153:$DE$1048576,0),MATCH((CUADRO!H$4&amp;$E551),'Hoja de Trabajo para listado'!$DE$151:$DG$151,0)),0)+IFERROR(INDEX('Hoja de Trabajo para listado'!$CD$155:$DC$1048576,MATCH($A551,'Hoja de Trabajo para listado'!$CD$155:$CD$1048576,0),MATCH((CUADRO!H$4&amp;$E551),'Hoja de Trabajo para listado'!$CD$151:$DC$151,0)),0)</f>
        <v>0</v>
      </c>
      <c r="I551" s="241">
        <f ca="1">+IFERROR(INDEX('Hoja de Trabajo para listado'!$A$155:$Z$1048576,MATCH($A551,'Hoja de Trabajo para listado'!$A$155:$A$1048576,0),MATCH((CUADRO!I$4&amp;$E551),'Hoja de Trabajo para listado'!$A$151:$Z$151,0)),0)+IFERROR(INDEX('Hoja de Trabajo para listado'!$AB$155:$BA$1048576,MATCH($A551,'Hoja de Trabajo para listado'!$AB$155:$AB$1048576,0),MATCH((CUADRO!I$4&amp;$E551),'Hoja de Trabajo para listado'!$AB$151:$BA$151,0)),0)+IFERROR(INDEX('Hoja de Trabajo para listado'!$BC$155:$CB$1048576,MATCH($A551,'Hoja de Trabajo para listado'!$BC$155:$BC$1048576,0),MATCH((CUADRO!I$4&amp;$E551),'Hoja de Trabajo para listado'!$BC$151:$CB$151,0)),0)+IFERROR(INDEX('Hoja de Trabajo para listado'!$DE$153:$DG$274,MATCH($A551,'Hoja de Trabajo para listado'!$DE$153:$DE$1048576,0),MATCH((CUADRO!I$4&amp;$E551),'Hoja de Trabajo para listado'!$DE$151:$DG$151,0)),0)+IFERROR(INDEX('Hoja de Trabajo para listado'!$CD$155:$DC$1048576,MATCH($A551,'Hoja de Trabajo para listado'!$CD$155:$CD$1048576,0),MATCH((CUADRO!I$4&amp;$E551),'Hoja de Trabajo para listado'!$CD$151:$DC$151,0)),0)</f>
        <v>0</v>
      </c>
      <c r="J551" s="241">
        <f ca="1">+IFERROR(INDEX('Hoja de Trabajo para listado'!$A$155:$Z$1048576,MATCH($A551,'Hoja de Trabajo para listado'!$A$155:$A$1048576,0),MATCH((CUADRO!J$4&amp;$E551),'Hoja de Trabajo para listado'!$A$151:$Z$151,0)),0)+IFERROR(INDEX('Hoja de Trabajo para listado'!$AB$155:$BA$1048576,MATCH($A551,'Hoja de Trabajo para listado'!$AB$155:$AB$1048576,0),MATCH((CUADRO!J$4&amp;$E551),'Hoja de Trabajo para listado'!$AB$151:$BA$151,0)),0)+IFERROR(INDEX('Hoja de Trabajo para listado'!$BC$155:$CB$1048576,MATCH($A551,'Hoja de Trabajo para listado'!$BC$155:$BC$1048576,0),MATCH((CUADRO!J$4&amp;$E551),'Hoja de Trabajo para listado'!$BC$151:$CB$151,0)),0)+IFERROR(INDEX('Hoja de Trabajo para listado'!$DE$153:$DG$274,MATCH($A551,'Hoja de Trabajo para listado'!$DE$153:$DE$1048576,0),MATCH((CUADRO!J$4&amp;$E551),'Hoja de Trabajo para listado'!$DE$151:$DG$151,0)),0)+IFERROR(INDEX('Hoja de Trabajo para listado'!$CD$155:$DC$1048576,MATCH($A551,'Hoja de Trabajo para listado'!$CD$155:$CD$1048576,0),MATCH((CUADRO!J$4&amp;$E551),'Hoja de Trabajo para listado'!$CD$151:$DC$151,0)),0)</f>
        <v>0</v>
      </c>
      <c r="K551" s="241">
        <f ca="1">+IFERROR(INDEX('Hoja de Trabajo para listado'!$A$155:$Z$1048576,MATCH($A551,'Hoja de Trabajo para listado'!$A$155:$A$1048576,0),MATCH((CUADRO!K$4&amp;$E551),'Hoja de Trabajo para listado'!$A$151:$Z$151,0)),0)+IFERROR(INDEX('Hoja de Trabajo para listado'!$AB$155:$BA$1048576,MATCH($A551,'Hoja de Trabajo para listado'!$AB$155:$AB$1048576,0),MATCH((CUADRO!K$4&amp;$E551),'Hoja de Trabajo para listado'!$AB$151:$BA$151,0)),0)+IFERROR(INDEX('Hoja de Trabajo para listado'!$BC$155:$CB$1048576,MATCH($A551,'Hoja de Trabajo para listado'!$BC$155:$BC$1048576,0),MATCH((CUADRO!K$4&amp;$E551),'Hoja de Trabajo para listado'!$BC$151:$CB$151,0)),0)+IFERROR(INDEX('Hoja de Trabajo para listado'!$DE$153:$DG$274,MATCH($A551,'Hoja de Trabajo para listado'!$DE$153:$DE$1048576,0),MATCH((CUADRO!K$4&amp;$E551),'Hoja de Trabajo para listado'!$DE$151:$DG$151,0)),0)+IFERROR(INDEX('Hoja de Trabajo para listado'!$CD$155:$DC$1048576,MATCH($A551,'Hoja de Trabajo para listado'!$CD$155:$CD$1048576,0),MATCH((CUADRO!K$4&amp;$E551),'Hoja de Trabajo para listado'!$CD$151:$DC$151,0)),0)</f>
        <v>0</v>
      </c>
      <c r="L551" s="241">
        <f ca="1">+IFERROR(INDEX('Hoja de Trabajo para listado'!$A$155:$Z$1048576,MATCH($A551,'Hoja de Trabajo para listado'!$A$155:$A$1048576,0),MATCH((CUADRO!L$4&amp;$E551),'Hoja de Trabajo para listado'!$A$151:$Z$151,0)),0)+IFERROR(INDEX('Hoja de Trabajo para listado'!$AB$155:$BA$1048576,MATCH($A551,'Hoja de Trabajo para listado'!$AB$155:$AB$1048576,0),MATCH((CUADRO!L$4&amp;$E551),'Hoja de Trabajo para listado'!$AB$151:$BA$151,0)),0)+IFERROR(INDEX('Hoja de Trabajo para listado'!$BC$155:$CB$1048576,MATCH($A551,'Hoja de Trabajo para listado'!$BC$155:$BC$1048576,0),MATCH((CUADRO!L$4&amp;$E551),'Hoja de Trabajo para listado'!$BC$151:$CB$151,0)),0)+IFERROR(INDEX('Hoja de Trabajo para listado'!$DE$153:$DG$274,MATCH($A551,'Hoja de Trabajo para listado'!$DE$153:$DE$1048576,0),MATCH((CUADRO!L$4&amp;$E551),'Hoja de Trabajo para listado'!$DE$151:$DG$151,0)),0)+IFERROR(INDEX('Hoja de Trabajo para listado'!$CD$155:$DC$1048576,MATCH($A551,'Hoja de Trabajo para listado'!$CD$155:$CD$1048576,0),MATCH((CUADRO!L$4&amp;$E551),'Hoja de Trabajo para listado'!$CD$151:$DC$151,0)),0)</f>
        <v>0</v>
      </c>
      <c r="M551" s="241">
        <f ca="1">+IFERROR(INDEX('Hoja de Trabajo para listado'!$A$155:$Z$1048576,MATCH($A551,'Hoja de Trabajo para listado'!$A$155:$A$1048576,0),MATCH((CUADRO!M$4&amp;$E551),'Hoja de Trabajo para listado'!$A$151:$Z$151,0)),0)+IFERROR(INDEX('Hoja de Trabajo para listado'!$AB$155:$BA$1048576,MATCH($A551,'Hoja de Trabajo para listado'!$AB$155:$AB$1048576,0),MATCH((CUADRO!M$4&amp;$E551),'Hoja de Trabajo para listado'!$AB$151:$BA$151,0)),0)+IFERROR(INDEX('Hoja de Trabajo para listado'!$BC$155:$CB$1048576,MATCH($A551,'Hoja de Trabajo para listado'!$BC$155:$BC$1048576,0),MATCH((CUADRO!M$4&amp;$E551),'Hoja de Trabajo para listado'!$BC$151:$CB$151,0)),0)+IFERROR(INDEX('Hoja de Trabajo para listado'!$DE$153:$DG$274,MATCH($A551,'Hoja de Trabajo para listado'!$DE$153:$DE$1048576,0),MATCH((CUADRO!M$4&amp;$E551),'Hoja de Trabajo para listado'!$DE$151:$DG$151,0)),0)+IFERROR(INDEX('Hoja de Trabajo para listado'!$CD$155:$DC$1048576,MATCH($A551,'Hoja de Trabajo para listado'!$CD$155:$CD$1048576,0),MATCH((CUADRO!M$4&amp;$E551),'Hoja de Trabajo para listado'!$CD$151:$DC$151,0)),0)</f>
        <v>0</v>
      </c>
      <c r="N551" s="241">
        <f ca="1">+IFERROR(INDEX('Hoja de Trabajo para listado'!$A$155:$Z$1048576,MATCH($A551,'Hoja de Trabajo para listado'!$A$155:$A$1048576,0),MATCH((CUADRO!N$4&amp;$E551),'Hoja de Trabajo para listado'!$A$151:$Z$151,0)),0)+IFERROR(INDEX('Hoja de Trabajo para listado'!$AB$155:$BA$1048576,MATCH($A551,'Hoja de Trabajo para listado'!$AB$155:$AB$1048576,0),MATCH((CUADRO!N$4&amp;$E551),'Hoja de Trabajo para listado'!$AB$151:$BA$151,0)),0)+IFERROR(INDEX('Hoja de Trabajo para listado'!$BC$155:$CB$1048576,MATCH($A551,'Hoja de Trabajo para listado'!$BC$155:$BC$1048576,0),MATCH((CUADRO!N$4&amp;$E551),'Hoja de Trabajo para listado'!$BC$151:$CB$151,0)),0)+IFERROR(INDEX('Hoja de Trabajo para listado'!$DE$153:$DG$274,MATCH($A551,'Hoja de Trabajo para listado'!$DE$153:$DE$1048576,0),MATCH((CUADRO!N$4&amp;$E551),'Hoja de Trabajo para listado'!$DE$151:$DG$151,0)),0)+IFERROR(INDEX('Hoja de Trabajo para listado'!$CD$155:$DC$1048576,MATCH($A551,'Hoja de Trabajo para listado'!$CD$155:$CD$1048576,0),MATCH((CUADRO!N$4&amp;$E551),'Hoja de Trabajo para listado'!$CD$151:$DC$151,0)),0)</f>
        <v>0</v>
      </c>
      <c r="O551" s="241">
        <f ca="1">+IFERROR(INDEX('Hoja de Trabajo para listado'!$A$155:$Z$1048576,MATCH($A551,'Hoja de Trabajo para listado'!$A$155:$A$1048576,0),MATCH((CUADRO!O$4&amp;$E551),'Hoja de Trabajo para listado'!$A$151:$Z$151,0)),0)+IFERROR(INDEX('Hoja de Trabajo para listado'!$AB$155:$BA$1048576,MATCH($A551,'Hoja de Trabajo para listado'!$AB$155:$AB$1048576,0),MATCH((CUADRO!O$4&amp;$E551),'Hoja de Trabajo para listado'!$AB$151:$BA$151,0)),0)+IFERROR(INDEX('Hoja de Trabajo para listado'!$BC$155:$CB$1048576,MATCH($A551,'Hoja de Trabajo para listado'!$BC$155:$BC$1048576,0),MATCH((CUADRO!O$4&amp;$E551),'Hoja de Trabajo para listado'!$BC$151:$CB$151,0)),0)+IFERROR(INDEX('Hoja de Trabajo para listado'!$DE$153:$DG$274,MATCH($A551,'Hoja de Trabajo para listado'!$DE$153:$DE$1048576,0),MATCH((CUADRO!O$4&amp;$E551),'Hoja de Trabajo para listado'!$DE$151:$DG$151,0)),0)+IFERROR(INDEX('Hoja de Trabajo para listado'!$CD$155:$DC$1048576,MATCH($A551,'Hoja de Trabajo para listado'!$CD$155:$CD$1048576,0),MATCH((CUADRO!O$4&amp;$E551),'Hoja de Trabajo para listado'!$CD$151:$DC$151,0)),0)</f>
        <v>0</v>
      </c>
      <c r="P551" s="241">
        <f ca="1">+IFERROR(INDEX('Hoja de Trabajo para listado'!$A$155:$Z$1048576,MATCH($A551,'Hoja de Trabajo para listado'!$A$155:$A$1048576,0),MATCH((CUADRO!P$4&amp;$E551),'Hoja de Trabajo para listado'!$A$151:$Z$151,0)),0)+IFERROR(INDEX('Hoja de Trabajo para listado'!$AB$155:$BA$1048576,MATCH($A551,'Hoja de Trabajo para listado'!$AB$155:$AB$1048576,0),MATCH((CUADRO!P$4&amp;$E551),'Hoja de Trabajo para listado'!$AB$151:$BA$151,0)),0)+IFERROR(INDEX('Hoja de Trabajo para listado'!$BC$155:$CB$1048576,MATCH($A551,'Hoja de Trabajo para listado'!$BC$155:$BC$1048576,0),MATCH((CUADRO!P$4&amp;$E551),'Hoja de Trabajo para listado'!$BC$151:$CB$151,0)),0)+IFERROR(INDEX('Hoja de Trabajo para listado'!$DE$153:$DG$274,MATCH($A551,'Hoja de Trabajo para listado'!$DE$153:$DE$1048576,0),MATCH((CUADRO!P$4&amp;$E551),'Hoja de Trabajo para listado'!$DE$151:$DG$151,0)),0)+IFERROR(INDEX('Hoja de Trabajo para listado'!$CD$155:$DC$1048576,MATCH($A551,'Hoja de Trabajo para listado'!$CD$155:$CD$1048576,0),MATCH((CUADRO!P$4&amp;$E551),'Hoja de Trabajo para listado'!$CD$151:$DC$151,0)),0)</f>
        <v>0</v>
      </c>
      <c r="Q551" s="241">
        <f ca="1">+IFERROR(INDEX('Hoja de Trabajo para listado'!$A$155:$Z$1048576,MATCH($A551,'Hoja de Trabajo para listado'!$A$155:$A$1048576,0),MATCH((CUADRO!Q$4&amp;$E551),'Hoja de Trabajo para listado'!$A$151:$Z$151,0)),0)+IFERROR(INDEX('Hoja de Trabajo para listado'!$AB$155:$BA$1048576,MATCH($A551,'Hoja de Trabajo para listado'!$AB$155:$AB$1048576,0),MATCH((CUADRO!Q$4&amp;$E551),'Hoja de Trabajo para listado'!$AB$151:$BA$151,0)),0)+IFERROR(INDEX('Hoja de Trabajo para listado'!$BC$155:$CB$1048576,MATCH($A551,'Hoja de Trabajo para listado'!$BC$155:$BC$1048576,0),MATCH((CUADRO!Q$4&amp;$E551),'Hoja de Trabajo para listado'!$BC$151:$CB$151,0)),0)+IFERROR(INDEX('Hoja de Trabajo para listado'!$DE$153:$DG$274,MATCH($A551,'Hoja de Trabajo para listado'!$DE$153:$DE$1048576,0),MATCH((CUADRO!Q$4&amp;$E551),'Hoja de Trabajo para listado'!$DE$151:$DG$151,0)),0)+IFERROR(INDEX('Hoja de Trabajo para listado'!$CD$155:$DC$1048576,MATCH($A551,'Hoja de Trabajo para listado'!$CD$155:$CD$1048576,0),MATCH((CUADRO!Q$4&amp;$E551),'Hoja de Trabajo para listado'!$CD$151:$DC$151,0)),0)</f>
        <v>0</v>
      </c>
      <c r="R551" s="241">
        <f t="shared" ca="1" si="16"/>
        <v>0</v>
      </c>
      <c r="S551" s="247"/>
      <c r="T551" s="241">
        <f ca="1">+T552</f>
        <v>0</v>
      </c>
      <c r="U551" s="240">
        <f t="shared" si="17"/>
        <v>1</v>
      </c>
    </row>
    <row r="552" spans="1:21" customFormat="1" ht="15" hidden="1" customHeight="1">
      <c r="A552" s="32">
        <v>1227</v>
      </c>
      <c r="B552" s="382"/>
      <c r="C552" s="245" t="str">
        <f>+VLOOKUP(A552,bd_lista!$A$3:$C$592,3,FALSE)</f>
        <v>Gobierno Autónomo Municipal de Guanay</v>
      </c>
      <c r="D552" s="384"/>
      <c r="E552" s="242" t="s">
        <v>684</v>
      </c>
      <c r="F552" s="241">
        <f ca="1">+IFERROR(INDEX('Hoja de Trabajo para listado'!$A$155:$Z$1048576,MATCH($A552,'Hoja de Trabajo para listado'!$A$155:$A$1048576,0),MATCH((CUADRO!F$4&amp;$E552),'Hoja de Trabajo para listado'!$A$151:$Z$151,0)),0)+IFERROR(INDEX('Hoja de Trabajo para listado'!$AB$155:$BA$1048576,MATCH($A552,'Hoja de Trabajo para listado'!$AB$155:$AB$1048576,0),MATCH((CUADRO!F$4&amp;$E552),'Hoja de Trabajo para listado'!$AB$151:$BA$151,0)),0)+IFERROR(INDEX('Hoja de Trabajo para listado'!$BC$155:$CB$1048576,MATCH($A552,'Hoja de Trabajo para listado'!$BC$155:$BC$1048576,0),MATCH((CUADRO!F$4&amp;$E552),'Hoja de Trabajo para listado'!$BC$151:$CB$151,0)),0)+IFERROR(INDEX('Hoja de Trabajo para listado'!$DE$153:$DG$274,MATCH($A552,'Hoja de Trabajo para listado'!$DE$153:$DE$1048576,0),MATCH((CUADRO!F$4&amp;$E552),'Hoja de Trabajo para listado'!$DE$151:$DG$151,0)),0)+IFERROR(INDEX('Hoja de Trabajo para listado'!$CD$155:$DC$1048576,MATCH($A552,'Hoja de Trabajo para listado'!$CD$155:$CD$1048576,0),MATCH((CUADRO!F$4&amp;$E552),'Hoja de Trabajo para listado'!$CD$151:$DC$151,0)),0)</f>
        <v>0</v>
      </c>
      <c r="G552" s="241">
        <f ca="1">+IFERROR(INDEX('Hoja de Trabajo para listado'!$A$155:$Z$1048576,MATCH($A552,'Hoja de Trabajo para listado'!$A$155:$A$1048576,0),MATCH((CUADRO!G$4&amp;$E552),'Hoja de Trabajo para listado'!$A$151:$Z$151,0)),0)+IFERROR(INDEX('Hoja de Trabajo para listado'!$AB$155:$BA$1048576,MATCH($A552,'Hoja de Trabajo para listado'!$AB$155:$AB$1048576,0),MATCH((CUADRO!G$4&amp;$E552),'Hoja de Trabajo para listado'!$AB$151:$BA$151,0)),0)+IFERROR(INDEX('Hoja de Trabajo para listado'!$BC$155:$CB$1048576,MATCH($A552,'Hoja de Trabajo para listado'!$BC$155:$BC$1048576,0),MATCH((CUADRO!G$4&amp;$E552),'Hoja de Trabajo para listado'!$BC$151:$CB$151,0)),0)+IFERROR(INDEX('Hoja de Trabajo para listado'!$DE$153:$DG$274,MATCH($A552,'Hoja de Trabajo para listado'!$DE$153:$DE$1048576,0),MATCH((CUADRO!G$4&amp;$E552),'Hoja de Trabajo para listado'!$DE$151:$DG$151,0)),0)+IFERROR(INDEX('Hoja de Trabajo para listado'!$CD$155:$DC$1048576,MATCH($A552,'Hoja de Trabajo para listado'!$CD$155:$CD$1048576,0),MATCH((CUADRO!G$4&amp;$E552),'Hoja de Trabajo para listado'!$CD$151:$DC$151,0)),0)</f>
        <v>0</v>
      </c>
      <c r="H552" s="241">
        <f ca="1">+IFERROR(INDEX('Hoja de Trabajo para listado'!$A$155:$Z$1048576,MATCH($A552,'Hoja de Trabajo para listado'!$A$155:$A$1048576,0),MATCH((CUADRO!H$4&amp;$E552),'Hoja de Trabajo para listado'!$A$151:$Z$151,0)),0)+IFERROR(INDEX('Hoja de Trabajo para listado'!$AB$155:$BA$1048576,MATCH($A552,'Hoja de Trabajo para listado'!$AB$155:$AB$1048576,0),MATCH((CUADRO!H$4&amp;$E552),'Hoja de Trabajo para listado'!$AB$151:$BA$151,0)),0)+IFERROR(INDEX('Hoja de Trabajo para listado'!$BC$155:$CB$1048576,MATCH($A552,'Hoja de Trabajo para listado'!$BC$155:$BC$1048576,0),MATCH((CUADRO!H$4&amp;$E552),'Hoja de Trabajo para listado'!$BC$151:$CB$151,0)),0)+IFERROR(INDEX('Hoja de Trabajo para listado'!$DE$153:$DG$274,MATCH($A552,'Hoja de Trabajo para listado'!$DE$153:$DE$1048576,0),MATCH((CUADRO!H$4&amp;$E552),'Hoja de Trabajo para listado'!$DE$151:$DG$151,0)),0)+IFERROR(INDEX('Hoja de Trabajo para listado'!$CD$155:$DC$1048576,MATCH($A552,'Hoja de Trabajo para listado'!$CD$155:$CD$1048576,0),MATCH((CUADRO!H$4&amp;$E552),'Hoja de Trabajo para listado'!$CD$151:$DC$151,0)),0)</f>
        <v>0</v>
      </c>
      <c r="I552" s="241">
        <f ca="1">+IFERROR(INDEX('Hoja de Trabajo para listado'!$A$155:$Z$1048576,MATCH($A552,'Hoja de Trabajo para listado'!$A$155:$A$1048576,0),MATCH((CUADRO!I$4&amp;$E552),'Hoja de Trabajo para listado'!$A$151:$Z$151,0)),0)+IFERROR(INDEX('Hoja de Trabajo para listado'!$AB$155:$BA$1048576,MATCH($A552,'Hoja de Trabajo para listado'!$AB$155:$AB$1048576,0),MATCH((CUADRO!I$4&amp;$E552),'Hoja de Trabajo para listado'!$AB$151:$BA$151,0)),0)+IFERROR(INDEX('Hoja de Trabajo para listado'!$BC$155:$CB$1048576,MATCH($A552,'Hoja de Trabajo para listado'!$BC$155:$BC$1048576,0),MATCH((CUADRO!I$4&amp;$E552),'Hoja de Trabajo para listado'!$BC$151:$CB$151,0)),0)+IFERROR(INDEX('Hoja de Trabajo para listado'!$DE$153:$DG$274,MATCH($A552,'Hoja de Trabajo para listado'!$DE$153:$DE$1048576,0),MATCH((CUADRO!I$4&amp;$E552),'Hoja de Trabajo para listado'!$DE$151:$DG$151,0)),0)+IFERROR(INDEX('Hoja de Trabajo para listado'!$CD$155:$DC$1048576,MATCH($A552,'Hoja de Trabajo para listado'!$CD$155:$CD$1048576,0),MATCH((CUADRO!I$4&amp;$E552),'Hoja de Trabajo para listado'!$CD$151:$DC$151,0)),0)</f>
        <v>0</v>
      </c>
      <c r="J552" s="241">
        <f ca="1">+IFERROR(INDEX('Hoja de Trabajo para listado'!$A$155:$Z$1048576,MATCH($A552,'Hoja de Trabajo para listado'!$A$155:$A$1048576,0),MATCH((CUADRO!J$4&amp;$E552),'Hoja de Trabajo para listado'!$A$151:$Z$151,0)),0)+IFERROR(INDEX('Hoja de Trabajo para listado'!$AB$155:$BA$1048576,MATCH($A552,'Hoja de Trabajo para listado'!$AB$155:$AB$1048576,0),MATCH((CUADRO!J$4&amp;$E552),'Hoja de Trabajo para listado'!$AB$151:$BA$151,0)),0)+IFERROR(INDEX('Hoja de Trabajo para listado'!$BC$155:$CB$1048576,MATCH($A552,'Hoja de Trabajo para listado'!$BC$155:$BC$1048576,0),MATCH((CUADRO!J$4&amp;$E552),'Hoja de Trabajo para listado'!$BC$151:$CB$151,0)),0)+IFERROR(INDEX('Hoja de Trabajo para listado'!$DE$153:$DG$274,MATCH($A552,'Hoja de Trabajo para listado'!$DE$153:$DE$1048576,0),MATCH((CUADRO!J$4&amp;$E552),'Hoja de Trabajo para listado'!$DE$151:$DG$151,0)),0)+IFERROR(INDEX('Hoja de Trabajo para listado'!$CD$155:$DC$1048576,MATCH($A552,'Hoja de Trabajo para listado'!$CD$155:$CD$1048576,0),MATCH((CUADRO!J$4&amp;$E552),'Hoja de Trabajo para listado'!$CD$151:$DC$151,0)),0)</f>
        <v>0</v>
      </c>
      <c r="K552" s="241">
        <f ca="1">+IFERROR(INDEX('Hoja de Trabajo para listado'!$A$155:$Z$1048576,MATCH($A552,'Hoja de Trabajo para listado'!$A$155:$A$1048576,0),MATCH((CUADRO!K$4&amp;$E552),'Hoja de Trabajo para listado'!$A$151:$Z$151,0)),0)+IFERROR(INDEX('Hoja de Trabajo para listado'!$AB$155:$BA$1048576,MATCH($A552,'Hoja de Trabajo para listado'!$AB$155:$AB$1048576,0),MATCH((CUADRO!K$4&amp;$E552),'Hoja de Trabajo para listado'!$AB$151:$BA$151,0)),0)+IFERROR(INDEX('Hoja de Trabajo para listado'!$BC$155:$CB$1048576,MATCH($A552,'Hoja de Trabajo para listado'!$BC$155:$BC$1048576,0),MATCH((CUADRO!K$4&amp;$E552),'Hoja de Trabajo para listado'!$BC$151:$CB$151,0)),0)+IFERROR(INDEX('Hoja de Trabajo para listado'!$DE$153:$DG$274,MATCH($A552,'Hoja de Trabajo para listado'!$DE$153:$DE$1048576,0),MATCH((CUADRO!K$4&amp;$E552),'Hoja de Trabajo para listado'!$DE$151:$DG$151,0)),0)+IFERROR(INDEX('Hoja de Trabajo para listado'!$CD$155:$DC$1048576,MATCH($A552,'Hoja de Trabajo para listado'!$CD$155:$CD$1048576,0),MATCH((CUADRO!K$4&amp;$E552),'Hoja de Trabajo para listado'!$CD$151:$DC$151,0)),0)</f>
        <v>0</v>
      </c>
      <c r="L552" s="241">
        <f ca="1">+IFERROR(INDEX('Hoja de Trabajo para listado'!$A$155:$Z$1048576,MATCH($A552,'Hoja de Trabajo para listado'!$A$155:$A$1048576,0),MATCH((CUADRO!L$4&amp;$E552),'Hoja de Trabajo para listado'!$A$151:$Z$151,0)),0)+IFERROR(INDEX('Hoja de Trabajo para listado'!$AB$155:$BA$1048576,MATCH($A552,'Hoja de Trabajo para listado'!$AB$155:$AB$1048576,0),MATCH((CUADRO!L$4&amp;$E552),'Hoja de Trabajo para listado'!$AB$151:$BA$151,0)),0)+IFERROR(INDEX('Hoja de Trabajo para listado'!$BC$155:$CB$1048576,MATCH($A552,'Hoja de Trabajo para listado'!$BC$155:$BC$1048576,0),MATCH((CUADRO!L$4&amp;$E552),'Hoja de Trabajo para listado'!$BC$151:$CB$151,0)),0)+IFERROR(INDEX('Hoja de Trabajo para listado'!$DE$153:$DG$274,MATCH($A552,'Hoja de Trabajo para listado'!$DE$153:$DE$1048576,0),MATCH((CUADRO!L$4&amp;$E552),'Hoja de Trabajo para listado'!$DE$151:$DG$151,0)),0)+IFERROR(INDEX('Hoja de Trabajo para listado'!$CD$155:$DC$1048576,MATCH($A552,'Hoja de Trabajo para listado'!$CD$155:$CD$1048576,0),MATCH((CUADRO!L$4&amp;$E552),'Hoja de Trabajo para listado'!$CD$151:$DC$151,0)),0)</f>
        <v>0</v>
      </c>
      <c r="M552" s="241">
        <f ca="1">+IFERROR(INDEX('Hoja de Trabajo para listado'!$A$155:$Z$1048576,MATCH($A552,'Hoja de Trabajo para listado'!$A$155:$A$1048576,0),MATCH((CUADRO!M$4&amp;$E552),'Hoja de Trabajo para listado'!$A$151:$Z$151,0)),0)+IFERROR(INDEX('Hoja de Trabajo para listado'!$AB$155:$BA$1048576,MATCH($A552,'Hoja de Trabajo para listado'!$AB$155:$AB$1048576,0),MATCH((CUADRO!M$4&amp;$E552),'Hoja de Trabajo para listado'!$AB$151:$BA$151,0)),0)+IFERROR(INDEX('Hoja de Trabajo para listado'!$BC$155:$CB$1048576,MATCH($A552,'Hoja de Trabajo para listado'!$BC$155:$BC$1048576,0),MATCH((CUADRO!M$4&amp;$E552),'Hoja de Trabajo para listado'!$BC$151:$CB$151,0)),0)+IFERROR(INDEX('Hoja de Trabajo para listado'!$DE$153:$DG$274,MATCH($A552,'Hoja de Trabajo para listado'!$DE$153:$DE$1048576,0),MATCH((CUADRO!M$4&amp;$E552),'Hoja de Trabajo para listado'!$DE$151:$DG$151,0)),0)+IFERROR(INDEX('Hoja de Trabajo para listado'!$CD$155:$DC$1048576,MATCH($A552,'Hoja de Trabajo para listado'!$CD$155:$CD$1048576,0),MATCH((CUADRO!M$4&amp;$E552),'Hoja de Trabajo para listado'!$CD$151:$DC$151,0)),0)</f>
        <v>0</v>
      </c>
      <c r="N552" s="241">
        <f ca="1">+IFERROR(INDEX('Hoja de Trabajo para listado'!$A$155:$Z$1048576,MATCH($A552,'Hoja de Trabajo para listado'!$A$155:$A$1048576,0),MATCH((CUADRO!N$4&amp;$E552),'Hoja de Trabajo para listado'!$A$151:$Z$151,0)),0)+IFERROR(INDEX('Hoja de Trabajo para listado'!$AB$155:$BA$1048576,MATCH($A552,'Hoja de Trabajo para listado'!$AB$155:$AB$1048576,0),MATCH((CUADRO!N$4&amp;$E552),'Hoja de Trabajo para listado'!$AB$151:$BA$151,0)),0)+IFERROR(INDEX('Hoja de Trabajo para listado'!$BC$155:$CB$1048576,MATCH($A552,'Hoja de Trabajo para listado'!$BC$155:$BC$1048576,0),MATCH((CUADRO!N$4&amp;$E552),'Hoja de Trabajo para listado'!$BC$151:$CB$151,0)),0)+IFERROR(INDEX('Hoja de Trabajo para listado'!$DE$153:$DG$274,MATCH($A552,'Hoja de Trabajo para listado'!$DE$153:$DE$1048576,0),MATCH((CUADRO!N$4&amp;$E552),'Hoja de Trabajo para listado'!$DE$151:$DG$151,0)),0)+IFERROR(INDEX('Hoja de Trabajo para listado'!$CD$155:$DC$1048576,MATCH($A552,'Hoja de Trabajo para listado'!$CD$155:$CD$1048576,0),MATCH((CUADRO!N$4&amp;$E552),'Hoja de Trabajo para listado'!$CD$151:$DC$151,0)),0)</f>
        <v>0</v>
      </c>
      <c r="O552" s="241">
        <f ca="1">+IFERROR(INDEX('Hoja de Trabajo para listado'!$A$155:$Z$1048576,MATCH($A552,'Hoja de Trabajo para listado'!$A$155:$A$1048576,0),MATCH((CUADRO!O$4&amp;$E552),'Hoja de Trabajo para listado'!$A$151:$Z$151,0)),0)+IFERROR(INDEX('Hoja de Trabajo para listado'!$AB$155:$BA$1048576,MATCH($A552,'Hoja de Trabajo para listado'!$AB$155:$AB$1048576,0),MATCH((CUADRO!O$4&amp;$E552),'Hoja de Trabajo para listado'!$AB$151:$BA$151,0)),0)+IFERROR(INDEX('Hoja de Trabajo para listado'!$BC$155:$CB$1048576,MATCH($A552,'Hoja de Trabajo para listado'!$BC$155:$BC$1048576,0),MATCH((CUADRO!O$4&amp;$E552),'Hoja de Trabajo para listado'!$BC$151:$CB$151,0)),0)+IFERROR(INDEX('Hoja de Trabajo para listado'!$DE$153:$DG$274,MATCH($A552,'Hoja de Trabajo para listado'!$DE$153:$DE$1048576,0),MATCH((CUADRO!O$4&amp;$E552),'Hoja de Trabajo para listado'!$DE$151:$DG$151,0)),0)+IFERROR(INDEX('Hoja de Trabajo para listado'!$CD$155:$DC$1048576,MATCH($A552,'Hoja de Trabajo para listado'!$CD$155:$CD$1048576,0),MATCH((CUADRO!O$4&amp;$E552),'Hoja de Trabajo para listado'!$CD$151:$DC$151,0)),0)</f>
        <v>0</v>
      </c>
      <c r="P552" s="241">
        <f ca="1">+IFERROR(INDEX('Hoja de Trabajo para listado'!$A$155:$Z$1048576,MATCH($A552,'Hoja de Trabajo para listado'!$A$155:$A$1048576,0),MATCH((CUADRO!P$4&amp;$E552),'Hoja de Trabajo para listado'!$A$151:$Z$151,0)),0)+IFERROR(INDEX('Hoja de Trabajo para listado'!$AB$155:$BA$1048576,MATCH($A552,'Hoja de Trabajo para listado'!$AB$155:$AB$1048576,0),MATCH((CUADRO!P$4&amp;$E552),'Hoja de Trabajo para listado'!$AB$151:$BA$151,0)),0)+IFERROR(INDEX('Hoja de Trabajo para listado'!$BC$155:$CB$1048576,MATCH($A552,'Hoja de Trabajo para listado'!$BC$155:$BC$1048576,0),MATCH((CUADRO!P$4&amp;$E552),'Hoja de Trabajo para listado'!$BC$151:$CB$151,0)),0)+IFERROR(INDEX('Hoja de Trabajo para listado'!$DE$153:$DG$274,MATCH($A552,'Hoja de Trabajo para listado'!$DE$153:$DE$1048576,0),MATCH((CUADRO!P$4&amp;$E552),'Hoja de Trabajo para listado'!$DE$151:$DG$151,0)),0)+IFERROR(INDEX('Hoja de Trabajo para listado'!$CD$155:$DC$1048576,MATCH($A552,'Hoja de Trabajo para listado'!$CD$155:$CD$1048576,0),MATCH((CUADRO!P$4&amp;$E552),'Hoja de Trabajo para listado'!$CD$151:$DC$151,0)),0)</f>
        <v>0</v>
      </c>
      <c r="Q552" s="241">
        <f ca="1">+IFERROR(INDEX('Hoja de Trabajo para listado'!$A$155:$Z$1048576,MATCH($A552,'Hoja de Trabajo para listado'!$A$155:$A$1048576,0),MATCH((CUADRO!Q$4&amp;$E552),'Hoja de Trabajo para listado'!$A$151:$Z$151,0)),0)+IFERROR(INDEX('Hoja de Trabajo para listado'!$AB$155:$BA$1048576,MATCH($A552,'Hoja de Trabajo para listado'!$AB$155:$AB$1048576,0),MATCH((CUADRO!Q$4&amp;$E552),'Hoja de Trabajo para listado'!$AB$151:$BA$151,0)),0)+IFERROR(INDEX('Hoja de Trabajo para listado'!$BC$155:$CB$1048576,MATCH($A552,'Hoja de Trabajo para listado'!$BC$155:$BC$1048576,0),MATCH((CUADRO!Q$4&amp;$E552),'Hoja de Trabajo para listado'!$BC$151:$CB$151,0)),0)+IFERROR(INDEX('Hoja de Trabajo para listado'!$DE$153:$DG$274,MATCH($A552,'Hoja de Trabajo para listado'!$DE$153:$DE$1048576,0),MATCH((CUADRO!Q$4&amp;$E552),'Hoja de Trabajo para listado'!$DE$151:$DG$151,0)),0)+IFERROR(INDEX('Hoja de Trabajo para listado'!$CD$155:$DC$1048576,MATCH($A552,'Hoja de Trabajo para listado'!$CD$155:$CD$1048576,0),MATCH((CUADRO!Q$4&amp;$E552),'Hoja de Trabajo para listado'!$CD$151:$DC$151,0)),0)</f>
        <v>0</v>
      </c>
      <c r="R552" s="241">
        <f t="shared" ca="1" si="16"/>
        <v>0</v>
      </c>
      <c r="S552" s="247">
        <f ca="1">+R551+R552</f>
        <v>0</v>
      </c>
      <c r="T552" s="241">
        <f ca="1">+S552</f>
        <v>0</v>
      </c>
      <c r="U552" s="240">
        <f t="shared" si="17"/>
        <v>2</v>
      </c>
    </row>
    <row r="553" spans="1:21" customFormat="1" ht="15" hidden="1" customHeight="1">
      <c r="A553" s="32">
        <v>1228</v>
      </c>
      <c r="B553" s="381">
        <f>+A553</f>
        <v>1228</v>
      </c>
      <c r="C553" s="245" t="str">
        <f>+VLOOKUP(A553,bd_lista!$A$3:$C$592,3,FALSE)</f>
        <v>Gobierno Autónomo Municipal de Tacacoma</v>
      </c>
      <c r="D553" s="383" t="str">
        <f>+C553</f>
        <v>Gobierno Autónomo Municipal de Tacacoma</v>
      </c>
      <c r="E553" s="240" t="s">
        <v>683</v>
      </c>
      <c r="F553" s="241">
        <f ca="1">+IFERROR(INDEX('Hoja de Trabajo para listado'!$A$155:$Z$1048576,MATCH($A553,'Hoja de Trabajo para listado'!$A$155:$A$1048576,0),MATCH((CUADRO!F$4&amp;$E553),'Hoja de Trabajo para listado'!$A$151:$Z$151,0)),0)+IFERROR(INDEX('Hoja de Trabajo para listado'!$AB$155:$BA$1048576,MATCH($A553,'Hoja de Trabajo para listado'!$AB$155:$AB$1048576,0),MATCH((CUADRO!F$4&amp;$E553),'Hoja de Trabajo para listado'!$AB$151:$BA$151,0)),0)+IFERROR(INDEX('Hoja de Trabajo para listado'!$BC$155:$CB$1048576,MATCH($A553,'Hoja de Trabajo para listado'!$BC$155:$BC$1048576,0),MATCH((CUADRO!F$4&amp;$E553),'Hoja de Trabajo para listado'!$BC$151:$CB$151,0)),0)+IFERROR(INDEX('Hoja de Trabajo para listado'!$DE$153:$DG$274,MATCH($A553,'Hoja de Trabajo para listado'!$DE$153:$DE$1048576,0),MATCH((CUADRO!F$4&amp;$E553),'Hoja de Trabajo para listado'!$DE$151:$DG$151,0)),0)+IFERROR(INDEX('Hoja de Trabajo para listado'!$CD$155:$DC$1048576,MATCH($A553,'Hoja de Trabajo para listado'!$CD$155:$CD$1048576,0),MATCH((CUADRO!F$4&amp;$E553),'Hoja de Trabajo para listado'!$CD$151:$DC$151,0)),0)</f>
        <v>0</v>
      </c>
      <c r="G553" s="241">
        <f ca="1">+IFERROR(INDEX('Hoja de Trabajo para listado'!$A$155:$Z$1048576,MATCH($A553,'Hoja de Trabajo para listado'!$A$155:$A$1048576,0),MATCH((CUADRO!G$4&amp;$E553),'Hoja de Trabajo para listado'!$A$151:$Z$151,0)),0)+IFERROR(INDEX('Hoja de Trabajo para listado'!$AB$155:$BA$1048576,MATCH($A553,'Hoja de Trabajo para listado'!$AB$155:$AB$1048576,0),MATCH((CUADRO!G$4&amp;$E553),'Hoja de Trabajo para listado'!$AB$151:$BA$151,0)),0)+IFERROR(INDEX('Hoja de Trabajo para listado'!$BC$155:$CB$1048576,MATCH($A553,'Hoja de Trabajo para listado'!$BC$155:$BC$1048576,0),MATCH((CUADRO!G$4&amp;$E553),'Hoja de Trabajo para listado'!$BC$151:$CB$151,0)),0)+IFERROR(INDEX('Hoja de Trabajo para listado'!$DE$153:$DG$274,MATCH($A553,'Hoja de Trabajo para listado'!$DE$153:$DE$1048576,0),MATCH((CUADRO!G$4&amp;$E553),'Hoja de Trabajo para listado'!$DE$151:$DG$151,0)),0)+IFERROR(INDEX('Hoja de Trabajo para listado'!$CD$155:$DC$1048576,MATCH($A553,'Hoja de Trabajo para listado'!$CD$155:$CD$1048576,0),MATCH((CUADRO!G$4&amp;$E553),'Hoja de Trabajo para listado'!$CD$151:$DC$151,0)),0)</f>
        <v>0</v>
      </c>
      <c r="H553" s="241">
        <f ca="1">+IFERROR(INDEX('Hoja de Trabajo para listado'!$A$155:$Z$1048576,MATCH($A553,'Hoja de Trabajo para listado'!$A$155:$A$1048576,0),MATCH((CUADRO!H$4&amp;$E553),'Hoja de Trabajo para listado'!$A$151:$Z$151,0)),0)+IFERROR(INDEX('Hoja de Trabajo para listado'!$AB$155:$BA$1048576,MATCH($A553,'Hoja de Trabajo para listado'!$AB$155:$AB$1048576,0),MATCH((CUADRO!H$4&amp;$E553),'Hoja de Trabajo para listado'!$AB$151:$BA$151,0)),0)+IFERROR(INDEX('Hoja de Trabajo para listado'!$BC$155:$CB$1048576,MATCH($A553,'Hoja de Trabajo para listado'!$BC$155:$BC$1048576,0),MATCH((CUADRO!H$4&amp;$E553),'Hoja de Trabajo para listado'!$BC$151:$CB$151,0)),0)+IFERROR(INDEX('Hoja de Trabajo para listado'!$DE$153:$DG$274,MATCH($A553,'Hoja de Trabajo para listado'!$DE$153:$DE$1048576,0),MATCH((CUADRO!H$4&amp;$E553),'Hoja de Trabajo para listado'!$DE$151:$DG$151,0)),0)+IFERROR(INDEX('Hoja de Trabajo para listado'!$CD$155:$DC$1048576,MATCH($A553,'Hoja de Trabajo para listado'!$CD$155:$CD$1048576,0),MATCH((CUADRO!H$4&amp;$E553),'Hoja de Trabajo para listado'!$CD$151:$DC$151,0)),0)</f>
        <v>0</v>
      </c>
      <c r="I553" s="241">
        <f ca="1">+IFERROR(INDEX('Hoja de Trabajo para listado'!$A$155:$Z$1048576,MATCH($A553,'Hoja de Trabajo para listado'!$A$155:$A$1048576,0),MATCH((CUADRO!I$4&amp;$E553),'Hoja de Trabajo para listado'!$A$151:$Z$151,0)),0)+IFERROR(INDEX('Hoja de Trabajo para listado'!$AB$155:$BA$1048576,MATCH($A553,'Hoja de Trabajo para listado'!$AB$155:$AB$1048576,0),MATCH((CUADRO!I$4&amp;$E553),'Hoja de Trabajo para listado'!$AB$151:$BA$151,0)),0)+IFERROR(INDEX('Hoja de Trabajo para listado'!$BC$155:$CB$1048576,MATCH($A553,'Hoja de Trabajo para listado'!$BC$155:$BC$1048576,0),MATCH((CUADRO!I$4&amp;$E553),'Hoja de Trabajo para listado'!$BC$151:$CB$151,0)),0)+IFERROR(INDEX('Hoja de Trabajo para listado'!$DE$153:$DG$274,MATCH($A553,'Hoja de Trabajo para listado'!$DE$153:$DE$1048576,0),MATCH((CUADRO!I$4&amp;$E553),'Hoja de Trabajo para listado'!$DE$151:$DG$151,0)),0)+IFERROR(INDEX('Hoja de Trabajo para listado'!$CD$155:$DC$1048576,MATCH($A553,'Hoja de Trabajo para listado'!$CD$155:$CD$1048576,0),MATCH((CUADRO!I$4&amp;$E553),'Hoja de Trabajo para listado'!$CD$151:$DC$151,0)),0)</f>
        <v>0</v>
      </c>
      <c r="J553" s="241">
        <f ca="1">+IFERROR(INDEX('Hoja de Trabajo para listado'!$A$155:$Z$1048576,MATCH($A553,'Hoja de Trabajo para listado'!$A$155:$A$1048576,0),MATCH((CUADRO!J$4&amp;$E553),'Hoja de Trabajo para listado'!$A$151:$Z$151,0)),0)+IFERROR(INDEX('Hoja de Trabajo para listado'!$AB$155:$BA$1048576,MATCH($A553,'Hoja de Trabajo para listado'!$AB$155:$AB$1048576,0),MATCH((CUADRO!J$4&amp;$E553),'Hoja de Trabajo para listado'!$AB$151:$BA$151,0)),0)+IFERROR(INDEX('Hoja de Trabajo para listado'!$BC$155:$CB$1048576,MATCH($A553,'Hoja de Trabajo para listado'!$BC$155:$BC$1048576,0),MATCH((CUADRO!J$4&amp;$E553),'Hoja de Trabajo para listado'!$BC$151:$CB$151,0)),0)+IFERROR(INDEX('Hoja de Trabajo para listado'!$DE$153:$DG$274,MATCH($A553,'Hoja de Trabajo para listado'!$DE$153:$DE$1048576,0),MATCH((CUADRO!J$4&amp;$E553),'Hoja de Trabajo para listado'!$DE$151:$DG$151,0)),0)+IFERROR(INDEX('Hoja de Trabajo para listado'!$CD$155:$DC$1048576,MATCH($A553,'Hoja de Trabajo para listado'!$CD$155:$CD$1048576,0),MATCH((CUADRO!J$4&amp;$E553),'Hoja de Trabajo para listado'!$CD$151:$DC$151,0)),0)</f>
        <v>0</v>
      </c>
      <c r="K553" s="241">
        <f ca="1">+IFERROR(INDEX('Hoja de Trabajo para listado'!$A$155:$Z$1048576,MATCH($A553,'Hoja de Trabajo para listado'!$A$155:$A$1048576,0),MATCH((CUADRO!K$4&amp;$E553),'Hoja de Trabajo para listado'!$A$151:$Z$151,0)),0)+IFERROR(INDEX('Hoja de Trabajo para listado'!$AB$155:$BA$1048576,MATCH($A553,'Hoja de Trabajo para listado'!$AB$155:$AB$1048576,0),MATCH((CUADRO!K$4&amp;$E553),'Hoja de Trabajo para listado'!$AB$151:$BA$151,0)),0)+IFERROR(INDEX('Hoja de Trabajo para listado'!$BC$155:$CB$1048576,MATCH($A553,'Hoja de Trabajo para listado'!$BC$155:$BC$1048576,0),MATCH((CUADRO!K$4&amp;$E553),'Hoja de Trabajo para listado'!$BC$151:$CB$151,0)),0)+IFERROR(INDEX('Hoja de Trabajo para listado'!$DE$153:$DG$274,MATCH($A553,'Hoja de Trabajo para listado'!$DE$153:$DE$1048576,0),MATCH((CUADRO!K$4&amp;$E553),'Hoja de Trabajo para listado'!$DE$151:$DG$151,0)),0)+IFERROR(INDEX('Hoja de Trabajo para listado'!$CD$155:$DC$1048576,MATCH($A553,'Hoja de Trabajo para listado'!$CD$155:$CD$1048576,0),MATCH((CUADRO!K$4&amp;$E553),'Hoja de Trabajo para listado'!$CD$151:$DC$151,0)),0)</f>
        <v>0</v>
      </c>
      <c r="L553" s="241">
        <f ca="1">+IFERROR(INDEX('Hoja de Trabajo para listado'!$A$155:$Z$1048576,MATCH($A553,'Hoja de Trabajo para listado'!$A$155:$A$1048576,0),MATCH((CUADRO!L$4&amp;$E553),'Hoja de Trabajo para listado'!$A$151:$Z$151,0)),0)+IFERROR(INDEX('Hoja de Trabajo para listado'!$AB$155:$BA$1048576,MATCH($A553,'Hoja de Trabajo para listado'!$AB$155:$AB$1048576,0),MATCH((CUADRO!L$4&amp;$E553),'Hoja de Trabajo para listado'!$AB$151:$BA$151,0)),0)+IFERROR(INDEX('Hoja de Trabajo para listado'!$BC$155:$CB$1048576,MATCH($A553,'Hoja de Trabajo para listado'!$BC$155:$BC$1048576,0),MATCH((CUADRO!L$4&amp;$E553),'Hoja de Trabajo para listado'!$BC$151:$CB$151,0)),0)+IFERROR(INDEX('Hoja de Trabajo para listado'!$DE$153:$DG$274,MATCH($A553,'Hoja de Trabajo para listado'!$DE$153:$DE$1048576,0),MATCH((CUADRO!L$4&amp;$E553),'Hoja de Trabajo para listado'!$DE$151:$DG$151,0)),0)+IFERROR(INDEX('Hoja de Trabajo para listado'!$CD$155:$DC$1048576,MATCH($A553,'Hoja de Trabajo para listado'!$CD$155:$CD$1048576,0),MATCH((CUADRO!L$4&amp;$E553),'Hoja de Trabajo para listado'!$CD$151:$DC$151,0)),0)</f>
        <v>0</v>
      </c>
      <c r="M553" s="241">
        <f ca="1">+IFERROR(INDEX('Hoja de Trabajo para listado'!$A$155:$Z$1048576,MATCH($A553,'Hoja de Trabajo para listado'!$A$155:$A$1048576,0),MATCH((CUADRO!M$4&amp;$E553),'Hoja de Trabajo para listado'!$A$151:$Z$151,0)),0)+IFERROR(INDEX('Hoja de Trabajo para listado'!$AB$155:$BA$1048576,MATCH($A553,'Hoja de Trabajo para listado'!$AB$155:$AB$1048576,0),MATCH((CUADRO!M$4&amp;$E553),'Hoja de Trabajo para listado'!$AB$151:$BA$151,0)),0)+IFERROR(INDEX('Hoja de Trabajo para listado'!$BC$155:$CB$1048576,MATCH($A553,'Hoja de Trabajo para listado'!$BC$155:$BC$1048576,0),MATCH((CUADRO!M$4&amp;$E553),'Hoja de Trabajo para listado'!$BC$151:$CB$151,0)),0)+IFERROR(INDEX('Hoja de Trabajo para listado'!$DE$153:$DG$274,MATCH($A553,'Hoja de Trabajo para listado'!$DE$153:$DE$1048576,0),MATCH((CUADRO!M$4&amp;$E553),'Hoja de Trabajo para listado'!$DE$151:$DG$151,0)),0)+IFERROR(INDEX('Hoja de Trabajo para listado'!$CD$155:$DC$1048576,MATCH($A553,'Hoja de Trabajo para listado'!$CD$155:$CD$1048576,0),MATCH((CUADRO!M$4&amp;$E553),'Hoja de Trabajo para listado'!$CD$151:$DC$151,0)),0)</f>
        <v>0</v>
      </c>
      <c r="N553" s="241">
        <f ca="1">+IFERROR(INDEX('Hoja de Trabajo para listado'!$A$155:$Z$1048576,MATCH($A553,'Hoja de Trabajo para listado'!$A$155:$A$1048576,0),MATCH((CUADRO!N$4&amp;$E553),'Hoja de Trabajo para listado'!$A$151:$Z$151,0)),0)+IFERROR(INDEX('Hoja de Trabajo para listado'!$AB$155:$BA$1048576,MATCH($A553,'Hoja de Trabajo para listado'!$AB$155:$AB$1048576,0),MATCH((CUADRO!N$4&amp;$E553),'Hoja de Trabajo para listado'!$AB$151:$BA$151,0)),0)+IFERROR(INDEX('Hoja de Trabajo para listado'!$BC$155:$CB$1048576,MATCH($A553,'Hoja de Trabajo para listado'!$BC$155:$BC$1048576,0),MATCH((CUADRO!N$4&amp;$E553),'Hoja de Trabajo para listado'!$BC$151:$CB$151,0)),0)+IFERROR(INDEX('Hoja de Trabajo para listado'!$DE$153:$DG$274,MATCH($A553,'Hoja de Trabajo para listado'!$DE$153:$DE$1048576,0),MATCH((CUADRO!N$4&amp;$E553),'Hoja de Trabajo para listado'!$DE$151:$DG$151,0)),0)+IFERROR(INDEX('Hoja de Trabajo para listado'!$CD$155:$DC$1048576,MATCH($A553,'Hoja de Trabajo para listado'!$CD$155:$CD$1048576,0),MATCH((CUADRO!N$4&amp;$E553),'Hoja de Trabajo para listado'!$CD$151:$DC$151,0)),0)</f>
        <v>0</v>
      </c>
      <c r="O553" s="241">
        <f ca="1">+IFERROR(INDEX('Hoja de Trabajo para listado'!$A$155:$Z$1048576,MATCH($A553,'Hoja de Trabajo para listado'!$A$155:$A$1048576,0),MATCH((CUADRO!O$4&amp;$E553),'Hoja de Trabajo para listado'!$A$151:$Z$151,0)),0)+IFERROR(INDEX('Hoja de Trabajo para listado'!$AB$155:$BA$1048576,MATCH($A553,'Hoja de Trabajo para listado'!$AB$155:$AB$1048576,0),MATCH((CUADRO!O$4&amp;$E553),'Hoja de Trabajo para listado'!$AB$151:$BA$151,0)),0)+IFERROR(INDEX('Hoja de Trabajo para listado'!$BC$155:$CB$1048576,MATCH($A553,'Hoja de Trabajo para listado'!$BC$155:$BC$1048576,0),MATCH((CUADRO!O$4&amp;$E553),'Hoja de Trabajo para listado'!$BC$151:$CB$151,0)),0)+IFERROR(INDEX('Hoja de Trabajo para listado'!$DE$153:$DG$274,MATCH($A553,'Hoja de Trabajo para listado'!$DE$153:$DE$1048576,0),MATCH((CUADRO!O$4&amp;$E553),'Hoja de Trabajo para listado'!$DE$151:$DG$151,0)),0)+IFERROR(INDEX('Hoja de Trabajo para listado'!$CD$155:$DC$1048576,MATCH($A553,'Hoja de Trabajo para listado'!$CD$155:$CD$1048576,0),MATCH((CUADRO!O$4&amp;$E553),'Hoja de Trabajo para listado'!$CD$151:$DC$151,0)),0)</f>
        <v>0</v>
      </c>
      <c r="P553" s="241">
        <f ca="1">+IFERROR(INDEX('Hoja de Trabajo para listado'!$A$155:$Z$1048576,MATCH($A553,'Hoja de Trabajo para listado'!$A$155:$A$1048576,0),MATCH((CUADRO!P$4&amp;$E553),'Hoja de Trabajo para listado'!$A$151:$Z$151,0)),0)+IFERROR(INDEX('Hoja de Trabajo para listado'!$AB$155:$BA$1048576,MATCH($A553,'Hoja de Trabajo para listado'!$AB$155:$AB$1048576,0),MATCH((CUADRO!P$4&amp;$E553),'Hoja de Trabajo para listado'!$AB$151:$BA$151,0)),0)+IFERROR(INDEX('Hoja de Trabajo para listado'!$BC$155:$CB$1048576,MATCH($A553,'Hoja de Trabajo para listado'!$BC$155:$BC$1048576,0),MATCH((CUADRO!P$4&amp;$E553),'Hoja de Trabajo para listado'!$BC$151:$CB$151,0)),0)+IFERROR(INDEX('Hoja de Trabajo para listado'!$DE$153:$DG$274,MATCH($A553,'Hoja de Trabajo para listado'!$DE$153:$DE$1048576,0),MATCH((CUADRO!P$4&amp;$E553),'Hoja de Trabajo para listado'!$DE$151:$DG$151,0)),0)+IFERROR(INDEX('Hoja de Trabajo para listado'!$CD$155:$DC$1048576,MATCH($A553,'Hoja de Trabajo para listado'!$CD$155:$CD$1048576,0),MATCH((CUADRO!P$4&amp;$E553),'Hoja de Trabajo para listado'!$CD$151:$DC$151,0)),0)</f>
        <v>0</v>
      </c>
      <c r="Q553" s="241">
        <f ca="1">+IFERROR(INDEX('Hoja de Trabajo para listado'!$A$155:$Z$1048576,MATCH($A553,'Hoja de Trabajo para listado'!$A$155:$A$1048576,0),MATCH((CUADRO!Q$4&amp;$E553),'Hoja de Trabajo para listado'!$A$151:$Z$151,0)),0)+IFERROR(INDEX('Hoja de Trabajo para listado'!$AB$155:$BA$1048576,MATCH($A553,'Hoja de Trabajo para listado'!$AB$155:$AB$1048576,0),MATCH((CUADRO!Q$4&amp;$E553),'Hoja de Trabajo para listado'!$AB$151:$BA$151,0)),0)+IFERROR(INDEX('Hoja de Trabajo para listado'!$BC$155:$CB$1048576,MATCH($A553,'Hoja de Trabajo para listado'!$BC$155:$BC$1048576,0),MATCH((CUADRO!Q$4&amp;$E553),'Hoja de Trabajo para listado'!$BC$151:$CB$151,0)),0)+IFERROR(INDEX('Hoja de Trabajo para listado'!$DE$153:$DG$274,MATCH($A553,'Hoja de Trabajo para listado'!$DE$153:$DE$1048576,0),MATCH((CUADRO!Q$4&amp;$E553),'Hoja de Trabajo para listado'!$DE$151:$DG$151,0)),0)+IFERROR(INDEX('Hoja de Trabajo para listado'!$CD$155:$DC$1048576,MATCH($A553,'Hoja de Trabajo para listado'!$CD$155:$CD$1048576,0),MATCH((CUADRO!Q$4&amp;$E553),'Hoja de Trabajo para listado'!$CD$151:$DC$151,0)),0)</f>
        <v>0</v>
      </c>
      <c r="R553" s="241">
        <f t="shared" ca="1" si="16"/>
        <v>0</v>
      </c>
      <c r="S553" s="247"/>
      <c r="T553" s="241">
        <f ca="1">+T554</f>
        <v>0</v>
      </c>
      <c r="U553" s="240">
        <f t="shared" si="17"/>
        <v>1</v>
      </c>
    </row>
    <row r="554" spans="1:21" customFormat="1" ht="15" hidden="1" customHeight="1">
      <c r="A554" s="32">
        <v>1228</v>
      </c>
      <c r="B554" s="382"/>
      <c r="C554" s="245" t="str">
        <f>+VLOOKUP(A554,bd_lista!$A$3:$C$592,3,FALSE)</f>
        <v>Gobierno Autónomo Municipal de Tacacoma</v>
      </c>
      <c r="D554" s="384"/>
      <c r="E554" s="242" t="s">
        <v>684</v>
      </c>
      <c r="F554" s="241">
        <f ca="1">+IFERROR(INDEX('Hoja de Trabajo para listado'!$A$155:$Z$1048576,MATCH($A554,'Hoja de Trabajo para listado'!$A$155:$A$1048576,0),MATCH((CUADRO!F$4&amp;$E554),'Hoja de Trabajo para listado'!$A$151:$Z$151,0)),0)+IFERROR(INDEX('Hoja de Trabajo para listado'!$AB$155:$BA$1048576,MATCH($A554,'Hoja de Trabajo para listado'!$AB$155:$AB$1048576,0),MATCH((CUADRO!F$4&amp;$E554),'Hoja de Trabajo para listado'!$AB$151:$BA$151,0)),0)+IFERROR(INDEX('Hoja de Trabajo para listado'!$BC$155:$CB$1048576,MATCH($A554,'Hoja de Trabajo para listado'!$BC$155:$BC$1048576,0),MATCH((CUADRO!F$4&amp;$E554),'Hoja de Trabajo para listado'!$BC$151:$CB$151,0)),0)+IFERROR(INDEX('Hoja de Trabajo para listado'!$DE$153:$DG$274,MATCH($A554,'Hoja de Trabajo para listado'!$DE$153:$DE$1048576,0),MATCH((CUADRO!F$4&amp;$E554),'Hoja de Trabajo para listado'!$DE$151:$DG$151,0)),0)+IFERROR(INDEX('Hoja de Trabajo para listado'!$CD$155:$DC$1048576,MATCH($A554,'Hoja de Trabajo para listado'!$CD$155:$CD$1048576,0),MATCH((CUADRO!F$4&amp;$E554),'Hoja de Trabajo para listado'!$CD$151:$DC$151,0)),0)</f>
        <v>0</v>
      </c>
      <c r="G554" s="241">
        <f ca="1">+IFERROR(INDEX('Hoja de Trabajo para listado'!$A$155:$Z$1048576,MATCH($A554,'Hoja de Trabajo para listado'!$A$155:$A$1048576,0),MATCH((CUADRO!G$4&amp;$E554),'Hoja de Trabajo para listado'!$A$151:$Z$151,0)),0)+IFERROR(INDEX('Hoja de Trabajo para listado'!$AB$155:$BA$1048576,MATCH($A554,'Hoja de Trabajo para listado'!$AB$155:$AB$1048576,0),MATCH((CUADRO!G$4&amp;$E554),'Hoja de Trabajo para listado'!$AB$151:$BA$151,0)),0)+IFERROR(INDEX('Hoja de Trabajo para listado'!$BC$155:$CB$1048576,MATCH($A554,'Hoja de Trabajo para listado'!$BC$155:$BC$1048576,0),MATCH((CUADRO!G$4&amp;$E554),'Hoja de Trabajo para listado'!$BC$151:$CB$151,0)),0)+IFERROR(INDEX('Hoja de Trabajo para listado'!$DE$153:$DG$274,MATCH($A554,'Hoja de Trabajo para listado'!$DE$153:$DE$1048576,0),MATCH((CUADRO!G$4&amp;$E554),'Hoja de Trabajo para listado'!$DE$151:$DG$151,0)),0)+IFERROR(INDEX('Hoja de Trabajo para listado'!$CD$155:$DC$1048576,MATCH($A554,'Hoja de Trabajo para listado'!$CD$155:$CD$1048576,0),MATCH((CUADRO!G$4&amp;$E554),'Hoja de Trabajo para listado'!$CD$151:$DC$151,0)),0)</f>
        <v>0</v>
      </c>
      <c r="H554" s="241">
        <f ca="1">+IFERROR(INDEX('Hoja de Trabajo para listado'!$A$155:$Z$1048576,MATCH($A554,'Hoja de Trabajo para listado'!$A$155:$A$1048576,0),MATCH((CUADRO!H$4&amp;$E554),'Hoja de Trabajo para listado'!$A$151:$Z$151,0)),0)+IFERROR(INDEX('Hoja de Trabajo para listado'!$AB$155:$BA$1048576,MATCH($A554,'Hoja de Trabajo para listado'!$AB$155:$AB$1048576,0),MATCH((CUADRO!H$4&amp;$E554),'Hoja de Trabajo para listado'!$AB$151:$BA$151,0)),0)+IFERROR(INDEX('Hoja de Trabajo para listado'!$BC$155:$CB$1048576,MATCH($A554,'Hoja de Trabajo para listado'!$BC$155:$BC$1048576,0),MATCH((CUADRO!H$4&amp;$E554),'Hoja de Trabajo para listado'!$BC$151:$CB$151,0)),0)+IFERROR(INDEX('Hoja de Trabajo para listado'!$DE$153:$DG$274,MATCH($A554,'Hoja de Trabajo para listado'!$DE$153:$DE$1048576,0),MATCH((CUADRO!H$4&amp;$E554),'Hoja de Trabajo para listado'!$DE$151:$DG$151,0)),0)+IFERROR(INDEX('Hoja de Trabajo para listado'!$CD$155:$DC$1048576,MATCH($A554,'Hoja de Trabajo para listado'!$CD$155:$CD$1048576,0),MATCH((CUADRO!H$4&amp;$E554),'Hoja de Trabajo para listado'!$CD$151:$DC$151,0)),0)</f>
        <v>0</v>
      </c>
      <c r="I554" s="241">
        <f ca="1">+IFERROR(INDEX('Hoja de Trabajo para listado'!$A$155:$Z$1048576,MATCH($A554,'Hoja de Trabajo para listado'!$A$155:$A$1048576,0),MATCH((CUADRO!I$4&amp;$E554),'Hoja de Trabajo para listado'!$A$151:$Z$151,0)),0)+IFERROR(INDEX('Hoja de Trabajo para listado'!$AB$155:$BA$1048576,MATCH($A554,'Hoja de Trabajo para listado'!$AB$155:$AB$1048576,0),MATCH((CUADRO!I$4&amp;$E554),'Hoja de Trabajo para listado'!$AB$151:$BA$151,0)),0)+IFERROR(INDEX('Hoja de Trabajo para listado'!$BC$155:$CB$1048576,MATCH($A554,'Hoja de Trabajo para listado'!$BC$155:$BC$1048576,0),MATCH((CUADRO!I$4&amp;$E554),'Hoja de Trabajo para listado'!$BC$151:$CB$151,0)),0)+IFERROR(INDEX('Hoja de Trabajo para listado'!$DE$153:$DG$274,MATCH($A554,'Hoja de Trabajo para listado'!$DE$153:$DE$1048576,0),MATCH((CUADRO!I$4&amp;$E554),'Hoja de Trabajo para listado'!$DE$151:$DG$151,0)),0)+IFERROR(INDEX('Hoja de Trabajo para listado'!$CD$155:$DC$1048576,MATCH($A554,'Hoja de Trabajo para listado'!$CD$155:$CD$1048576,0),MATCH((CUADRO!I$4&amp;$E554),'Hoja de Trabajo para listado'!$CD$151:$DC$151,0)),0)</f>
        <v>0</v>
      </c>
      <c r="J554" s="241">
        <f ca="1">+IFERROR(INDEX('Hoja de Trabajo para listado'!$A$155:$Z$1048576,MATCH($A554,'Hoja de Trabajo para listado'!$A$155:$A$1048576,0),MATCH((CUADRO!J$4&amp;$E554),'Hoja de Trabajo para listado'!$A$151:$Z$151,0)),0)+IFERROR(INDEX('Hoja de Trabajo para listado'!$AB$155:$BA$1048576,MATCH($A554,'Hoja de Trabajo para listado'!$AB$155:$AB$1048576,0),MATCH((CUADRO!J$4&amp;$E554),'Hoja de Trabajo para listado'!$AB$151:$BA$151,0)),0)+IFERROR(INDEX('Hoja de Trabajo para listado'!$BC$155:$CB$1048576,MATCH($A554,'Hoja de Trabajo para listado'!$BC$155:$BC$1048576,0),MATCH((CUADRO!J$4&amp;$E554),'Hoja de Trabajo para listado'!$BC$151:$CB$151,0)),0)+IFERROR(INDEX('Hoja de Trabajo para listado'!$DE$153:$DG$274,MATCH($A554,'Hoja de Trabajo para listado'!$DE$153:$DE$1048576,0),MATCH((CUADRO!J$4&amp;$E554),'Hoja de Trabajo para listado'!$DE$151:$DG$151,0)),0)+IFERROR(INDEX('Hoja de Trabajo para listado'!$CD$155:$DC$1048576,MATCH($A554,'Hoja de Trabajo para listado'!$CD$155:$CD$1048576,0),MATCH((CUADRO!J$4&amp;$E554),'Hoja de Trabajo para listado'!$CD$151:$DC$151,0)),0)</f>
        <v>0</v>
      </c>
      <c r="K554" s="241">
        <f ca="1">+IFERROR(INDEX('Hoja de Trabajo para listado'!$A$155:$Z$1048576,MATCH($A554,'Hoja de Trabajo para listado'!$A$155:$A$1048576,0),MATCH((CUADRO!K$4&amp;$E554),'Hoja de Trabajo para listado'!$A$151:$Z$151,0)),0)+IFERROR(INDEX('Hoja de Trabajo para listado'!$AB$155:$BA$1048576,MATCH($A554,'Hoja de Trabajo para listado'!$AB$155:$AB$1048576,0),MATCH((CUADRO!K$4&amp;$E554),'Hoja de Trabajo para listado'!$AB$151:$BA$151,0)),0)+IFERROR(INDEX('Hoja de Trabajo para listado'!$BC$155:$CB$1048576,MATCH($A554,'Hoja de Trabajo para listado'!$BC$155:$BC$1048576,0),MATCH((CUADRO!K$4&amp;$E554),'Hoja de Trabajo para listado'!$BC$151:$CB$151,0)),0)+IFERROR(INDEX('Hoja de Trabajo para listado'!$DE$153:$DG$274,MATCH($A554,'Hoja de Trabajo para listado'!$DE$153:$DE$1048576,0),MATCH((CUADRO!K$4&amp;$E554),'Hoja de Trabajo para listado'!$DE$151:$DG$151,0)),0)+IFERROR(INDEX('Hoja de Trabajo para listado'!$CD$155:$DC$1048576,MATCH($A554,'Hoja de Trabajo para listado'!$CD$155:$CD$1048576,0),MATCH((CUADRO!K$4&amp;$E554),'Hoja de Trabajo para listado'!$CD$151:$DC$151,0)),0)</f>
        <v>0</v>
      </c>
      <c r="L554" s="241">
        <f ca="1">+IFERROR(INDEX('Hoja de Trabajo para listado'!$A$155:$Z$1048576,MATCH($A554,'Hoja de Trabajo para listado'!$A$155:$A$1048576,0),MATCH((CUADRO!L$4&amp;$E554),'Hoja de Trabajo para listado'!$A$151:$Z$151,0)),0)+IFERROR(INDEX('Hoja de Trabajo para listado'!$AB$155:$BA$1048576,MATCH($A554,'Hoja de Trabajo para listado'!$AB$155:$AB$1048576,0),MATCH((CUADRO!L$4&amp;$E554),'Hoja de Trabajo para listado'!$AB$151:$BA$151,0)),0)+IFERROR(INDEX('Hoja de Trabajo para listado'!$BC$155:$CB$1048576,MATCH($A554,'Hoja de Trabajo para listado'!$BC$155:$BC$1048576,0),MATCH((CUADRO!L$4&amp;$E554),'Hoja de Trabajo para listado'!$BC$151:$CB$151,0)),0)+IFERROR(INDEX('Hoja de Trabajo para listado'!$DE$153:$DG$274,MATCH($A554,'Hoja de Trabajo para listado'!$DE$153:$DE$1048576,0),MATCH((CUADRO!L$4&amp;$E554),'Hoja de Trabajo para listado'!$DE$151:$DG$151,0)),0)+IFERROR(INDEX('Hoja de Trabajo para listado'!$CD$155:$DC$1048576,MATCH($A554,'Hoja de Trabajo para listado'!$CD$155:$CD$1048576,0),MATCH((CUADRO!L$4&amp;$E554),'Hoja de Trabajo para listado'!$CD$151:$DC$151,0)),0)</f>
        <v>0</v>
      </c>
      <c r="M554" s="241">
        <f ca="1">+IFERROR(INDEX('Hoja de Trabajo para listado'!$A$155:$Z$1048576,MATCH($A554,'Hoja de Trabajo para listado'!$A$155:$A$1048576,0),MATCH((CUADRO!M$4&amp;$E554),'Hoja de Trabajo para listado'!$A$151:$Z$151,0)),0)+IFERROR(INDEX('Hoja de Trabajo para listado'!$AB$155:$BA$1048576,MATCH($A554,'Hoja de Trabajo para listado'!$AB$155:$AB$1048576,0),MATCH((CUADRO!M$4&amp;$E554),'Hoja de Trabajo para listado'!$AB$151:$BA$151,0)),0)+IFERROR(INDEX('Hoja de Trabajo para listado'!$BC$155:$CB$1048576,MATCH($A554,'Hoja de Trabajo para listado'!$BC$155:$BC$1048576,0),MATCH((CUADRO!M$4&amp;$E554),'Hoja de Trabajo para listado'!$BC$151:$CB$151,0)),0)+IFERROR(INDEX('Hoja de Trabajo para listado'!$DE$153:$DG$274,MATCH($A554,'Hoja de Trabajo para listado'!$DE$153:$DE$1048576,0),MATCH((CUADRO!M$4&amp;$E554),'Hoja de Trabajo para listado'!$DE$151:$DG$151,0)),0)+IFERROR(INDEX('Hoja de Trabajo para listado'!$CD$155:$DC$1048576,MATCH($A554,'Hoja de Trabajo para listado'!$CD$155:$CD$1048576,0),MATCH((CUADRO!M$4&amp;$E554),'Hoja de Trabajo para listado'!$CD$151:$DC$151,0)),0)</f>
        <v>0</v>
      </c>
      <c r="N554" s="241">
        <f ca="1">+IFERROR(INDEX('Hoja de Trabajo para listado'!$A$155:$Z$1048576,MATCH($A554,'Hoja de Trabajo para listado'!$A$155:$A$1048576,0),MATCH((CUADRO!N$4&amp;$E554),'Hoja de Trabajo para listado'!$A$151:$Z$151,0)),0)+IFERROR(INDEX('Hoja de Trabajo para listado'!$AB$155:$BA$1048576,MATCH($A554,'Hoja de Trabajo para listado'!$AB$155:$AB$1048576,0),MATCH((CUADRO!N$4&amp;$E554),'Hoja de Trabajo para listado'!$AB$151:$BA$151,0)),0)+IFERROR(INDEX('Hoja de Trabajo para listado'!$BC$155:$CB$1048576,MATCH($A554,'Hoja de Trabajo para listado'!$BC$155:$BC$1048576,0),MATCH((CUADRO!N$4&amp;$E554),'Hoja de Trabajo para listado'!$BC$151:$CB$151,0)),0)+IFERROR(INDEX('Hoja de Trabajo para listado'!$DE$153:$DG$274,MATCH($A554,'Hoja de Trabajo para listado'!$DE$153:$DE$1048576,0),MATCH((CUADRO!N$4&amp;$E554),'Hoja de Trabajo para listado'!$DE$151:$DG$151,0)),0)+IFERROR(INDEX('Hoja de Trabajo para listado'!$CD$155:$DC$1048576,MATCH($A554,'Hoja de Trabajo para listado'!$CD$155:$CD$1048576,0),MATCH((CUADRO!N$4&amp;$E554),'Hoja de Trabajo para listado'!$CD$151:$DC$151,0)),0)</f>
        <v>0</v>
      </c>
      <c r="O554" s="241">
        <f ca="1">+IFERROR(INDEX('Hoja de Trabajo para listado'!$A$155:$Z$1048576,MATCH($A554,'Hoja de Trabajo para listado'!$A$155:$A$1048576,0),MATCH((CUADRO!O$4&amp;$E554),'Hoja de Trabajo para listado'!$A$151:$Z$151,0)),0)+IFERROR(INDEX('Hoja de Trabajo para listado'!$AB$155:$BA$1048576,MATCH($A554,'Hoja de Trabajo para listado'!$AB$155:$AB$1048576,0),MATCH((CUADRO!O$4&amp;$E554),'Hoja de Trabajo para listado'!$AB$151:$BA$151,0)),0)+IFERROR(INDEX('Hoja de Trabajo para listado'!$BC$155:$CB$1048576,MATCH($A554,'Hoja de Trabajo para listado'!$BC$155:$BC$1048576,0),MATCH((CUADRO!O$4&amp;$E554),'Hoja de Trabajo para listado'!$BC$151:$CB$151,0)),0)+IFERROR(INDEX('Hoja de Trabajo para listado'!$DE$153:$DG$274,MATCH($A554,'Hoja de Trabajo para listado'!$DE$153:$DE$1048576,0),MATCH((CUADRO!O$4&amp;$E554),'Hoja de Trabajo para listado'!$DE$151:$DG$151,0)),0)+IFERROR(INDEX('Hoja de Trabajo para listado'!$CD$155:$DC$1048576,MATCH($A554,'Hoja de Trabajo para listado'!$CD$155:$CD$1048576,0),MATCH((CUADRO!O$4&amp;$E554),'Hoja de Trabajo para listado'!$CD$151:$DC$151,0)),0)</f>
        <v>0</v>
      </c>
      <c r="P554" s="241">
        <f ca="1">+IFERROR(INDEX('Hoja de Trabajo para listado'!$A$155:$Z$1048576,MATCH($A554,'Hoja de Trabajo para listado'!$A$155:$A$1048576,0),MATCH((CUADRO!P$4&amp;$E554),'Hoja de Trabajo para listado'!$A$151:$Z$151,0)),0)+IFERROR(INDEX('Hoja de Trabajo para listado'!$AB$155:$BA$1048576,MATCH($A554,'Hoja de Trabajo para listado'!$AB$155:$AB$1048576,0),MATCH((CUADRO!P$4&amp;$E554),'Hoja de Trabajo para listado'!$AB$151:$BA$151,0)),0)+IFERROR(INDEX('Hoja de Trabajo para listado'!$BC$155:$CB$1048576,MATCH($A554,'Hoja de Trabajo para listado'!$BC$155:$BC$1048576,0),MATCH((CUADRO!P$4&amp;$E554),'Hoja de Trabajo para listado'!$BC$151:$CB$151,0)),0)+IFERROR(INDEX('Hoja de Trabajo para listado'!$DE$153:$DG$274,MATCH($A554,'Hoja de Trabajo para listado'!$DE$153:$DE$1048576,0),MATCH((CUADRO!P$4&amp;$E554),'Hoja de Trabajo para listado'!$DE$151:$DG$151,0)),0)+IFERROR(INDEX('Hoja de Trabajo para listado'!$CD$155:$DC$1048576,MATCH($A554,'Hoja de Trabajo para listado'!$CD$155:$CD$1048576,0),MATCH((CUADRO!P$4&amp;$E554),'Hoja de Trabajo para listado'!$CD$151:$DC$151,0)),0)</f>
        <v>0</v>
      </c>
      <c r="Q554" s="241">
        <f ca="1">+IFERROR(INDEX('Hoja de Trabajo para listado'!$A$155:$Z$1048576,MATCH($A554,'Hoja de Trabajo para listado'!$A$155:$A$1048576,0),MATCH((CUADRO!Q$4&amp;$E554),'Hoja de Trabajo para listado'!$A$151:$Z$151,0)),0)+IFERROR(INDEX('Hoja de Trabajo para listado'!$AB$155:$BA$1048576,MATCH($A554,'Hoja de Trabajo para listado'!$AB$155:$AB$1048576,0),MATCH((CUADRO!Q$4&amp;$E554),'Hoja de Trabajo para listado'!$AB$151:$BA$151,0)),0)+IFERROR(INDEX('Hoja de Trabajo para listado'!$BC$155:$CB$1048576,MATCH($A554,'Hoja de Trabajo para listado'!$BC$155:$BC$1048576,0),MATCH((CUADRO!Q$4&amp;$E554),'Hoja de Trabajo para listado'!$BC$151:$CB$151,0)),0)+IFERROR(INDEX('Hoja de Trabajo para listado'!$DE$153:$DG$274,MATCH($A554,'Hoja de Trabajo para listado'!$DE$153:$DE$1048576,0),MATCH((CUADRO!Q$4&amp;$E554),'Hoja de Trabajo para listado'!$DE$151:$DG$151,0)),0)+IFERROR(INDEX('Hoja de Trabajo para listado'!$CD$155:$DC$1048576,MATCH($A554,'Hoja de Trabajo para listado'!$CD$155:$CD$1048576,0),MATCH((CUADRO!Q$4&amp;$E554),'Hoja de Trabajo para listado'!$CD$151:$DC$151,0)),0)</f>
        <v>0</v>
      </c>
      <c r="R554" s="241">
        <f t="shared" ca="1" si="16"/>
        <v>0</v>
      </c>
      <c r="S554" s="247">
        <f ca="1">+R553+R554</f>
        <v>0</v>
      </c>
      <c r="T554" s="241">
        <f ca="1">+S554</f>
        <v>0</v>
      </c>
      <c r="U554" s="240">
        <f t="shared" si="17"/>
        <v>2</v>
      </c>
    </row>
    <row r="555" spans="1:21" customFormat="1" ht="15" hidden="1" customHeight="1">
      <c r="A555" s="32">
        <v>1229</v>
      </c>
      <c r="B555" s="381">
        <f>+A555</f>
        <v>1229</v>
      </c>
      <c r="C555" s="245" t="str">
        <f>+VLOOKUP(A555,bd_lista!$A$3:$C$592,3,FALSE)</f>
        <v>Gobierno Autónomo Municipal de Tipuani</v>
      </c>
      <c r="D555" s="383" t="str">
        <f>+C555</f>
        <v>Gobierno Autónomo Municipal de Tipuani</v>
      </c>
      <c r="E555" s="240" t="s">
        <v>683</v>
      </c>
      <c r="F555" s="241">
        <f ca="1">+IFERROR(INDEX('Hoja de Trabajo para listado'!$A$155:$Z$1048576,MATCH($A555,'Hoja de Trabajo para listado'!$A$155:$A$1048576,0),MATCH((CUADRO!F$4&amp;$E555),'Hoja de Trabajo para listado'!$A$151:$Z$151,0)),0)+IFERROR(INDEX('Hoja de Trabajo para listado'!$AB$155:$BA$1048576,MATCH($A555,'Hoja de Trabajo para listado'!$AB$155:$AB$1048576,0),MATCH((CUADRO!F$4&amp;$E555),'Hoja de Trabajo para listado'!$AB$151:$BA$151,0)),0)+IFERROR(INDEX('Hoja de Trabajo para listado'!$BC$155:$CB$1048576,MATCH($A555,'Hoja de Trabajo para listado'!$BC$155:$BC$1048576,0),MATCH((CUADRO!F$4&amp;$E555),'Hoja de Trabajo para listado'!$BC$151:$CB$151,0)),0)+IFERROR(INDEX('Hoja de Trabajo para listado'!$DE$153:$DG$274,MATCH($A555,'Hoja de Trabajo para listado'!$DE$153:$DE$1048576,0),MATCH((CUADRO!F$4&amp;$E555),'Hoja de Trabajo para listado'!$DE$151:$DG$151,0)),0)+IFERROR(INDEX('Hoja de Trabajo para listado'!$CD$155:$DC$1048576,MATCH($A555,'Hoja de Trabajo para listado'!$CD$155:$CD$1048576,0),MATCH((CUADRO!F$4&amp;$E555),'Hoja de Trabajo para listado'!$CD$151:$DC$151,0)),0)</f>
        <v>0</v>
      </c>
      <c r="G555" s="241">
        <f ca="1">+IFERROR(INDEX('Hoja de Trabajo para listado'!$A$155:$Z$1048576,MATCH($A555,'Hoja de Trabajo para listado'!$A$155:$A$1048576,0),MATCH((CUADRO!G$4&amp;$E555),'Hoja de Trabajo para listado'!$A$151:$Z$151,0)),0)+IFERROR(INDEX('Hoja de Trabajo para listado'!$AB$155:$BA$1048576,MATCH($A555,'Hoja de Trabajo para listado'!$AB$155:$AB$1048576,0),MATCH((CUADRO!G$4&amp;$E555),'Hoja de Trabajo para listado'!$AB$151:$BA$151,0)),0)+IFERROR(INDEX('Hoja de Trabajo para listado'!$BC$155:$CB$1048576,MATCH($A555,'Hoja de Trabajo para listado'!$BC$155:$BC$1048576,0),MATCH((CUADRO!G$4&amp;$E555),'Hoja de Trabajo para listado'!$BC$151:$CB$151,0)),0)+IFERROR(INDEX('Hoja de Trabajo para listado'!$DE$153:$DG$274,MATCH($A555,'Hoja de Trabajo para listado'!$DE$153:$DE$1048576,0),MATCH((CUADRO!G$4&amp;$E555),'Hoja de Trabajo para listado'!$DE$151:$DG$151,0)),0)+IFERROR(INDEX('Hoja de Trabajo para listado'!$CD$155:$DC$1048576,MATCH($A555,'Hoja de Trabajo para listado'!$CD$155:$CD$1048576,0),MATCH((CUADRO!G$4&amp;$E555),'Hoja de Trabajo para listado'!$CD$151:$DC$151,0)),0)</f>
        <v>0</v>
      </c>
      <c r="H555" s="241">
        <f ca="1">+IFERROR(INDEX('Hoja de Trabajo para listado'!$A$155:$Z$1048576,MATCH($A555,'Hoja de Trabajo para listado'!$A$155:$A$1048576,0),MATCH((CUADRO!H$4&amp;$E555),'Hoja de Trabajo para listado'!$A$151:$Z$151,0)),0)+IFERROR(INDEX('Hoja de Trabajo para listado'!$AB$155:$BA$1048576,MATCH($A555,'Hoja de Trabajo para listado'!$AB$155:$AB$1048576,0),MATCH((CUADRO!H$4&amp;$E555),'Hoja de Trabajo para listado'!$AB$151:$BA$151,0)),0)+IFERROR(INDEX('Hoja de Trabajo para listado'!$BC$155:$CB$1048576,MATCH($A555,'Hoja de Trabajo para listado'!$BC$155:$BC$1048576,0),MATCH((CUADRO!H$4&amp;$E555),'Hoja de Trabajo para listado'!$BC$151:$CB$151,0)),0)+IFERROR(INDEX('Hoja de Trabajo para listado'!$DE$153:$DG$274,MATCH($A555,'Hoja de Trabajo para listado'!$DE$153:$DE$1048576,0),MATCH((CUADRO!H$4&amp;$E555),'Hoja de Trabajo para listado'!$DE$151:$DG$151,0)),0)+IFERROR(INDEX('Hoja de Trabajo para listado'!$CD$155:$DC$1048576,MATCH($A555,'Hoja de Trabajo para listado'!$CD$155:$CD$1048576,0),MATCH((CUADRO!H$4&amp;$E555),'Hoja de Trabajo para listado'!$CD$151:$DC$151,0)),0)</f>
        <v>0</v>
      </c>
      <c r="I555" s="241">
        <f ca="1">+IFERROR(INDEX('Hoja de Trabajo para listado'!$A$155:$Z$1048576,MATCH($A555,'Hoja de Trabajo para listado'!$A$155:$A$1048576,0),MATCH((CUADRO!I$4&amp;$E555),'Hoja de Trabajo para listado'!$A$151:$Z$151,0)),0)+IFERROR(INDEX('Hoja de Trabajo para listado'!$AB$155:$BA$1048576,MATCH($A555,'Hoja de Trabajo para listado'!$AB$155:$AB$1048576,0),MATCH((CUADRO!I$4&amp;$E555),'Hoja de Trabajo para listado'!$AB$151:$BA$151,0)),0)+IFERROR(INDEX('Hoja de Trabajo para listado'!$BC$155:$CB$1048576,MATCH($A555,'Hoja de Trabajo para listado'!$BC$155:$BC$1048576,0),MATCH((CUADRO!I$4&amp;$E555),'Hoja de Trabajo para listado'!$BC$151:$CB$151,0)),0)+IFERROR(INDEX('Hoja de Trabajo para listado'!$DE$153:$DG$274,MATCH($A555,'Hoja de Trabajo para listado'!$DE$153:$DE$1048576,0),MATCH((CUADRO!I$4&amp;$E555),'Hoja de Trabajo para listado'!$DE$151:$DG$151,0)),0)+IFERROR(INDEX('Hoja de Trabajo para listado'!$CD$155:$DC$1048576,MATCH($A555,'Hoja de Trabajo para listado'!$CD$155:$CD$1048576,0),MATCH((CUADRO!I$4&amp;$E555),'Hoja de Trabajo para listado'!$CD$151:$DC$151,0)),0)</f>
        <v>0</v>
      </c>
      <c r="J555" s="241">
        <f ca="1">+IFERROR(INDEX('Hoja de Trabajo para listado'!$A$155:$Z$1048576,MATCH($A555,'Hoja de Trabajo para listado'!$A$155:$A$1048576,0),MATCH((CUADRO!J$4&amp;$E555),'Hoja de Trabajo para listado'!$A$151:$Z$151,0)),0)+IFERROR(INDEX('Hoja de Trabajo para listado'!$AB$155:$BA$1048576,MATCH($A555,'Hoja de Trabajo para listado'!$AB$155:$AB$1048576,0),MATCH((CUADRO!J$4&amp;$E555),'Hoja de Trabajo para listado'!$AB$151:$BA$151,0)),0)+IFERROR(INDEX('Hoja de Trabajo para listado'!$BC$155:$CB$1048576,MATCH($A555,'Hoja de Trabajo para listado'!$BC$155:$BC$1048576,0),MATCH((CUADRO!J$4&amp;$E555),'Hoja de Trabajo para listado'!$BC$151:$CB$151,0)),0)+IFERROR(INDEX('Hoja de Trabajo para listado'!$DE$153:$DG$274,MATCH($A555,'Hoja de Trabajo para listado'!$DE$153:$DE$1048576,0),MATCH((CUADRO!J$4&amp;$E555),'Hoja de Trabajo para listado'!$DE$151:$DG$151,0)),0)+IFERROR(INDEX('Hoja de Trabajo para listado'!$CD$155:$DC$1048576,MATCH($A555,'Hoja de Trabajo para listado'!$CD$155:$CD$1048576,0),MATCH((CUADRO!J$4&amp;$E555),'Hoja de Trabajo para listado'!$CD$151:$DC$151,0)),0)</f>
        <v>0</v>
      </c>
      <c r="K555" s="241">
        <f ca="1">+IFERROR(INDEX('Hoja de Trabajo para listado'!$A$155:$Z$1048576,MATCH($A555,'Hoja de Trabajo para listado'!$A$155:$A$1048576,0),MATCH((CUADRO!K$4&amp;$E555),'Hoja de Trabajo para listado'!$A$151:$Z$151,0)),0)+IFERROR(INDEX('Hoja de Trabajo para listado'!$AB$155:$BA$1048576,MATCH($A555,'Hoja de Trabajo para listado'!$AB$155:$AB$1048576,0),MATCH((CUADRO!K$4&amp;$E555),'Hoja de Trabajo para listado'!$AB$151:$BA$151,0)),0)+IFERROR(INDEX('Hoja de Trabajo para listado'!$BC$155:$CB$1048576,MATCH($A555,'Hoja de Trabajo para listado'!$BC$155:$BC$1048576,0),MATCH((CUADRO!K$4&amp;$E555),'Hoja de Trabajo para listado'!$BC$151:$CB$151,0)),0)+IFERROR(INDEX('Hoja de Trabajo para listado'!$DE$153:$DG$274,MATCH($A555,'Hoja de Trabajo para listado'!$DE$153:$DE$1048576,0),MATCH((CUADRO!K$4&amp;$E555),'Hoja de Trabajo para listado'!$DE$151:$DG$151,0)),0)+IFERROR(INDEX('Hoja de Trabajo para listado'!$CD$155:$DC$1048576,MATCH($A555,'Hoja de Trabajo para listado'!$CD$155:$CD$1048576,0),MATCH((CUADRO!K$4&amp;$E555),'Hoja de Trabajo para listado'!$CD$151:$DC$151,0)),0)</f>
        <v>0</v>
      </c>
      <c r="L555" s="241">
        <f ca="1">+IFERROR(INDEX('Hoja de Trabajo para listado'!$A$155:$Z$1048576,MATCH($A555,'Hoja de Trabajo para listado'!$A$155:$A$1048576,0),MATCH((CUADRO!L$4&amp;$E555),'Hoja de Trabajo para listado'!$A$151:$Z$151,0)),0)+IFERROR(INDEX('Hoja de Trabajo para listado'!$AB$155:$BA$1048576,MATCH($A555,'Hoja de Trabajo para listado'!$AB$155:$AB$1048576,0),MATCH((CUADRO!L$4&amp;$E555),'Hoja de Trabajo para listado'!$AB$151:$BA$151,0)),0)+IFERROR(INDEX('Hoja de Trabajo para listado'!$BC$155:$CB$1048576,MATCH($A555,'Hoja de Trabajo para listado'!$BC$155:$BC$1048576,0),MATCH((CUADRO!L$4&amp;$E555),'Hoja de Trabajo para listado'!$BC$151:$CB$151,0)),0)+IFERROR(INDEX('Hoja de Trabajo para listado'!$DE$153:$DG$274,MATCH($A555,'Hoja de Trabajo para listado'!$DE$153:$DE$1048576,0),MATCH((CUADRO!L$4&amp;$E555),'Hoja de Trabajo para listado'!$DE$151:$DG$151,0)),0)+IFERROR(INDEX('Hoja de Trabajo para listado'!$CD$155:$DC$1048576,MATCH($A555,'Hoja de Trabajo para listado'!$CD$155:$CD$1048576,0),MATCH((CUADRO!L$4&amp;$E555),'Hoja de Trabajo para listado'!$CD$151:$DC$151,0)),0)</f>
        <v>0</v>
      </c>
      <c r="M555" s="241">
        <f ca="1">+IFERROR(INDEX('Hoja de Trabajo para listado'!$A$155:$Z$1048576,MATCH($A555,'Hoja de Trabajo para listado'!$A$155:$A$1048576,0),MATCH((CUADRO!M$4&amp;$E555),'Hoja de Trabajo para listado'!$A$151:$Z$151,0)),0)+IFERROR(INDEX('Hoja de Trabajo para listado'!$AB$155:$BA$1048576,MATCH($A555,'Hoja de Trabajo para listado'!$AB$155:$AB$1048576,0),MATCH((CUADRO!M$4&amp;$E555),'Hoja de Trabajo para listado'!$AB$151:$BA$151,0)),0)+IFERROR(INDEX('Hoja de Trabajo para listado'!$BC$155:$CB$1048576,MATCH($A555,'Hoja de Trabajo para listado'!$BC$155:$BC$1048576,0),MATCH((CUADRO!M$4&amp;$E555),'Hoja de Trabajo para listado'!$BC$151:$CB$151,0)),0)+IFERROR(INDEX('Hoja de Trabajo para listado'!$DE$153:$DG$274,MATCH($A555,'Hoja de Trabajo para listado'!$DE$153:$DE$1048576,0),MATCH((CUADRO!M$4&amp;$E555),'Hoja de Trabajo para listado'!$DE$151:$DG$151,0)),0)+IFERROR(INDEX('Hoja de Trabajo para listado'!$CD$155:$DC$1048576,MATCH($A555,'Hoja de Trabajo para listado'!$CD$155:$CD$1048576,0),MATCH((CUADRO!M$4&amp;$E555),'Hoja de Trabajo para listado'!$CD$151:$DC$151,0)),0)</f>
        <v>0</v>
      </c>
      <c r="N555" s="241">
        <f ca="1">+IFERROR(INDEX('Hoja de Trabajo para listado'!$A$155:$Z$1048576,MATCH($A555,'Hoja de Trabajo para listado'!$A$155:$A$1048576,0),MATCH((CUADRO!N$4&amp;$E555),'Hoja de Trabajo para listado'!$A$151:$Z$151,0)),0)+IFERROR(INDEX('Hoja de Trabajo para listado'!$AB$155:$BA$1048576,MATCH($A555,'Hoja de Trabajo para listado'!$AB$155:$AB$1048576,0),MATCH((CUADRO!N$4&amp;$E555),'Hoja de Trabajo para listado'!$AB$151:$BA$151,0)),0)+IFERROR(INDEX('Hoja de Trabajo para listado'!$BC$155:$CB$1048576,MATCH($A555,'Hoja de Trabajo para listado'!$BC$155:$BC$1048576,0),MATCH((CUADRO!N$4&amp;$E555),'Hoja de Trabajo para listado'!$BC$151:$CB$151,0)),0)+IFERROR(INDEX('Hoja de Trabajo para listado'!$DE$153:$DG$274,MATCH($A555,'Hoja de Trabajo para listado'!$DE$153:$DE$1048576,0),MATCH((CUADRO!N$4&amp;$E555),'Hoja de Trabajo para listado'!$DE$151:$DG$151,0)),0)+IFERROR(INDEX('Hoja de Trabajo para listado'!$CD$155:$DC$1048576,MATCH($A555,'Hoja de Trabajo para listado'!$CD$155:$CD$1048576,0),MATCH((CUADRO!N$4&amp;$E555),'Hoja de Trabajo para listado'!$CD$151:$DC$151,0)),0)</f>
        <v>0</v>
      </c>
      <c r="O555" s="241">
        <f ca="1">+IFERROR(INDEX('Hoja de Trabajo para listado'!$A$155:$Z$1048576,MATCH($A555,'Hoja de Trabajo para listado'!$A$155:$A$1048576,0),MATCH((CUADRO!O$4&amp;$E555),'Hoja de Trabajo para listado'!$A$151:$Z$151,0)),0)+IFERROR(INDEX('Hoja de Trabajo para listado'!$AB$155:$BA$1048576,MATCH($A555,'Hoja de Trabajo para listado'!$AB$155:$AB$1048576,0),MATCH((CUADRO!O$4&amp;$E555),'Hoja de Trabajo para listado'!$AB$151:$BA$151,0)),0)+IFERROR(INDEX('Hoja de Trabajo para listado'!$BC$155:$CB$1048576,MATCH($A555,'Hoja de Trabajo para listado'!$BC$155:$BC$1048576,0),MATCH((CUADRO!O$4&amp;$E555),'Hoja de Trabajo para listado'!$BC$151:$CB$151,0)),0)+IFERROR(INDEX('Hoja de Trabajo para listado'!$DE$153:$DG$274,MATCH($A555,'Hoja de Trabajo para listado'!$DE$153:$DE$1048576,0),MATCH((CUADRO!O$4&amp;$E555),'Hoja de Trabajo para listado'!$DE$151:$DG$151,0)),0)+IFERROR(INDEX('Hoja de Trabajo para listado'!$CD$155:$DC$1048576,MATCH($A555,'Hoja de Trabajo para listado'!$CD$155:$CD$1048576,0),MATCH((CUADRO!O$4&amp;$E555),'Hoja de Trabajo para listado'!$CD$151:$DC$151,0)),0)</f>
        <v>0</v>
      </c>
      <c r="P555" s="241">
        <f ca="1">+IFERROR(INDEX('Hoja de Trabajo para listado'!$A$155:$Z$1048576,MATCH($A555,'Hoja de Trabajo para listado'!$A$155:$A$1048576,0),MATCH((CUADRO!P$4&amp;$E555),'Hoja de Trabajo para listado'!$A$151:$Z$151,0)),0)+IFERROR(INDEX('Hoja de Trabajo para listado'!$AB$155:$BA$1048576,MATCH($A555,'Hoja de Trabajo para listado'!$AB$155:$AB$1048576,0),MATCH((CUADRO!P$4&amp;$E555),'Hoja de Trabajo para listado'!$AB$151:$BA$151,0)),0)+IFERROR(INDEX('Hoja de Trabajo para listado'!$BC$155:$CB$1048576,MATCH($A555,'Hoja de Trabajo para listado'!$BC$155:$BC$1048576,0),MATCH((CUADRO!P$4&amp;$E555),'Hoja de Trabajo para listado'!$BC$151:$CB$151,0)),0)+IFERROR(INDEX('Hoja de Trabajo para listado'!$DE$153:$DG$274,MATCH($A555,'Hoja de Trabajo para listado'!$DE$153:$DE$1048576,0),MATCH((CUADRO!P$4&amp;$E555),'Hoja de Trabajo para listado'!$DE$151:$DG$151,0)),0)+IFERROR(INDEX('Hoja de Trabajo para listado'!$CD$155:$DC$1048576,MATCH($A555,'Hoja de Trabajo para listado'!$CD$155:$CD$1048576,0),MATCH((CUADRO!P$4&amp;$E555),'Hoja de Trabajo para listado'!$CD$151:$DC$151,0)),0)</f>
        <v>0</v>
      </c>
      <c r="Q555" s="241">
        <f ca="1">+IFERROR(INDEX('Hoja de Trabajo para listado'!$A$155:$Z$1048576,MATCH($A555,'Hoja de Trabajo para listado'!$A$155:$A$1048576,0),MATCH((CUADRO!Q$4&amp;$E555),'Hoja de Trabajo para listado'!$A$151:$Z$151,0)),0)+IFERROR(INDEX('Hoja de Trabajo para listado'!$AB$155:$BA$1048576,MATCH($A555,'Hoja de Trabajo para listado'!$AB$155:$AB$1048576,0),MATCH((CUADRO!Q$4&amp;$E555),'Hoja de Trabajo para listado'!$AB$151:$BA$151,0)),0)+IFERROR(INDEX('Hoja de Trabajo para listado'!$BC$155:$CB$1048576,MATCH($A555,'Hoja de Trabajo para listado'!$BC$155:$BC$1048576,0),MATCH((CUADRO!Q$4&amp;$E555),'Hoja de Trabajo para listado'!$BC$151:$CB$151,0)),0)+IFERROR(INDEX('Hoja de Trabajo para listado'!$DE$153:$DG$274,MATCH($A555,'Hoja de Trabajo para listado'!$DE$153:$DE$1048576,0),MATCH((CUADRO!Q$4&amp;$E555),'Hoja de Trabajo para listado'!$DE$151:$DG$151,0)),0)+IFERROR(INDEX('Hoja de Trabajo para listado'!$CD$155:$DC$1048576,MATCH($A555,'Hoja de Trabajo para listado'!$CD$155:$CD$1048576,0),MATCH((CUADRO!Q$4&amp;$E555),'Hoja de Trabajo para listado'!$CD$151:$DC$151,0)),0)</f>
        <v>0</v>
      </c>
      <c r="R555" s="241">
        <f t="shared" ca="1" si="16"/>
        <v>0</v>
      </c>
      <c r="S555" s="247"/>
      <c r="T555" s="241">
        <f ca="1">+T556</f>
        <v>0</v>
      </c>
      <c r="U555" s="240">
        <f t="shared" si="17"/>
        <v>1</v>
      </c>
    </row>
    <row r="556" spans="1:21" customFormat="1" ht="15" hidden="1" customHeight="1">
      <c r="A556" s="32">
        <v>1229</v>
      </c>
      <c r="B556" s="382"/>
      <c r="C556" s="245" t="str">
        <f>+VLOOKUP(A556,bd_lista!$A$3:$C$592,3,FALSE)</f>
        <v>Gobierno Autónomo Municipal de Tipuani</v>
      </c>
      <c r="D556" s="384"/>
      <c r="E556" s="242" t="s">
        <v>684</v>
      </c>
      <c r="F556" s="241">
        <f ca="1">+IFERROR(INDEX('Hoja de Trabajo para listado'!$A$155:$Z$1048576,MATCH($A556,'Hoja de Trabajo para listado'!$A$155:$A$1048576,0),MATCH((CUADRO!F$4&amp;$E556),'Hoja de Trabajo para listado'!$A$151:$Z$151,0)),0)+IFERROR(INDEX('Hoja de Trabajo para listado'!$AB$155:$BA$1048576,MATCH($A556,'Hoja de Trabajo para listado'!$AB$155:$AB$1048576,0),MATCH((CUADRO!F$4&amp;$E556),'Hoja de Trabajo para listado'!$AB$151:$BA$151,0)),0)+IFERROR(INDEX('Hoja de Trabajo para listado'!$BC$155:$CB$1048576,MATCH($A556,'Hoja de Trabajo para listado'!$BC$155:$BC$1048576,0),MATCH((CUADRO!F$4&amp;$E556),'Hoja de Trabajo para listado'!$BC$151:$CB$151,0)),0)+IFERROR(INDEX('Hoja de Trabajo para listado'!$DE$153:$DG$274,MATCH($A556,'Hoja de Trabajo para listado'!$DE$153:$DE$1048576,0),MATCH((CUADRO!F$4&amp;$E556),'Hoja de Trabajo para listado'!$DE$151:$DG$151,0)),0)+IFERROR(INDEX('Hoja de Trabajo para listado'!$CD$155:$DC$1048576,MATCH($A556,'Hoja de Trabajo para listado'!$CD$155:$CD$1048576,0),MATCH((CUADRO!F$4&amp;$E556),'Hoja de Trabajo para listado'!$CD$151:$DC$151,0)),0)</f>
        <v>0</v>
      </c>
      <c r="G556" s="241">
        <f ca="1">+IFERROR(INDEX('Hoja de Trabajo para listado'!$A$155:$Z$1048576,MATCH($A556,'Hoja de Trabajo para listado'!$A$155:$A$1048576,0),MATCH((CUADRO!G$4&amp;$E556),'Hoja de Trabajo para listado'!$A$151:$Z$151,0)),0)+IFERROR(INDEX('Hoja de Trabajo para listado'!$AB$155:$BA$1048576,MATCH($A556,'Hoja de Trabajo para listado'!$AB$155:$AB$1048576,0),MATCH((CUADRO!G$4&amp;$E556),'Hoja de Trabajo para listado'!$AB$151:$BA$151,0)),0)+IFERROR(INDEX('Hoja de Trabajo para listado'!$BC$155:$CB$1048576,MATCH($A556,'Hoja de Trabajo para listado'!$BC$155:$BC$1048576,0),MATCH((CUADRO!G$4&amp;$E556),'Hoja de Trabajo para listado'!$BC$151:$CB$151,0)),0)+IFERROR(INDEX('Hoja de Trabajo para listado'!$DE$153:$DG$274,MATCH($A556,'Hoja de Trabajo para listado'!$DE$153:$DE$1048576,0),MATCH((CUADRO!G$4&amp;$E556),'Hoja de Trabajo para listado'!$DE$151:$DG$151,0)),0)+IFERROR(INDEX('Hoja de Trabajo para listado'!$CD$155:$DC$1048576,MATCH($A556,'Hoja de Trabajo para listado'!$CD$155:$CD$1048576,0),MATCH((CUADRO!G$4&amp;$E556),'Hoja de Trabajo para listado'!$CD$151:$DC$151,0)),0)</f>
        <v>0</v>
      </c>
      <c r="H556" s="241">
        <f ca="1">+IFERROR(INDEX('Hoja de Trabajo para listado'!$A$155:$Z$1048576,MATCH($A556,'Hoja de Trabajo para listado'!$A$155:$A$1048576,0),MATCH((CUADRO!H$4&amp;$E556),'Hoja de Trabajo para listado'!$A$151:$Z$151,0)),0)+IFERROR(INDEX('Hoja de Trabajo para listado'!$AB$155:$BA$1048576,MATCH($A556,'Hoja de Trabajo para listado'!$AB$155:$AB$1048576,0),MATCH((CUADRO!H$4&amp;$E556),'Hoja de Trabajo para listado'!$AB$151:$BA$151,0)),0)+IFERROR(INDEX('Hoja de Trabajo para listado'!$BC$155:$CB$1048576,MATCH($A556,'Hoja de Trabajo para listado'!$BC$155:$BC$1048576,0),MATCH((CUADRO!H$4&amp;$E556),'Hoja de Trabajo para listado'!$BC$151:$CB$151,0)),0)+IFERROR(INDEX('Hoja de Trabajo para listado'!$DE$153:$DG$274,MATCH($A556,'Hoja de Trabajo para listado'!$DE$153:$DE$1048576,0),MATCH((CUADRO!H$4&amp;$E556),'Hoja de Trabajo para listado'!$DE$151:$DG$151,0)),0)+IFERROR(INDEX('Hoja de Trabajo para listado'!$CD$155:$DC$1048576,MATCH($A556,'Hoja de Trabajo para listado'!$CD$155:$CD$1048576,0),MATCH((CUADRO!H$4&amp;$E556),'Hoja de Trabajo para listado'!$CD$151:$DC$151,0)),0)</f>
        <v>0</v>
      </c>
      <c r="I556" s="241">
        <f ca="1">+IFERROR(INDEX('Hoja de Trabajo para listado'!$A$155:$Z$1048576,MATCH($A556,'Hoja de Trabajo para listado'!$A$155:$A$1048576,0),MATCH((CUADRO!I$4&amp;$E556),'Hoja de Trabajo para listado'!$A$151:$Z$151,0)),0)+IFERROR(INDEX('Hoja de Trabajo para listado'!$AB$155:$BA$1048576,MATCH($A556,'Hoja de Trabajo para listado'!$AB$155:$AB$1048576,0),MATCH((CUADRO!I$4&amp;$E556),'Hoja de Trabajo para listado'!$AB$151:$BA$151,0)),0)+IFERROR(INDEX('Hoja de Trabajo para listado'!$BC$155:$CB$1048576,MATCH($A556,'Hoja de Trabajo para listado'!$BC$155:$BC$1048576,0),MATCH((CUADRO!I$4&amp;$E556),'Hoja de Trabajo para listado'!$BC$151:$CB$151,0)),0)+IFERROR(INDEX('Hoja de Trabajo para listado'!$DE$153:$DG$274,MATCH($A556,'Hoja de Trabajo para listado'!$DE$153:$DE$1048576,0),MATCH((CUADRO!I$4&amp;$E556),'Hoja de Trabajo para listado'!$DE$151:$DG$151,0)),0)+IFERROR(INDEX('Hoja de Trabajo para listado'!$CD$155:$DC$1048576,MATCH($A556,'Hoja de Trabajo para listado'!$CD$155:$CD$1048576,0),MATCH((CUADRO!I$4&amp;$E556),'Hoja de Trabajo para listado'!$CD$151:$DC$151,0)),0)</f>
        <v>0</v>
      </c>
      <c r="J556" s="241">
        <f ca="1">+IFERROR(INDEX('Hoja de Trabajo para listado'!$A$155:$Z$1048576,MATCH($A556,'Hoja de Trabajo para listado'!$A$155:$A$1048576,0),MATCH((CUADRO!J$4&amp;$E556),'Hoja de Trabajo para listado'!$A$151:$Z$151,0)),0)+IFERROR(INDEX('Hoja de Trabajo para listado'!$AB$155:$BA$1048576,MATCH($A556,'Hoja de Trabajo para listado'!$AB$155:$AB$1048576,0),MATCH((CUADRO!J$4&amp;$E556),'Hoja de Trabajo para listado'!$AB$151:$BA$151,0)),0)+IFERROR(INDEX('Hoja de Trabajo para listado'!$BC$155:$CB$1048576,MATCH($A556,'Hoja de Trabajo para listado'!$BC$155:$BC$1048576,0),MATCH((CUADRO!J$4&amp;$E556),'Hoja de Trabajo para listado'!$BC$151:$CB$151,0)),0)+IFERROR(INDEX('Hoja de Trabajo para listado'!$DE$153:$DG$274,MATCH($A556,'Hoja de Trabajo para listado'!$DE$153:$DE$1048576,0),MATCH((CUADRO!J$4&amp;$E556),'Hoja de Trabajo para listado'!$DE$151:$DG$151,0)),0)+IFERROR(INDEX('Hoja de Trabajo para listado'!$CD$155:$DC$1048576,MATCH($A556,'Hoja de Trabajo para listado'!$CD$155:$CD$1048576,0),MATCH((CUADRO!J$4&amp;$E556),'Hoja de Trabajo para listado'!$CD$151:$DC$151,0)),0)</f>
        <v>0</v>
      </c>
      <c r="K556" s="241">
        <f ca="1">+IFERROR(INDEX('Hoja de Trabajo para listado'!$A$155:$Z$1048576,MATCH($A556,'Hoja de Trabajo para listado'!$A$155:$A$1048576,0),MATCH((CUADRO!K$4&amp;$E556),'Hoja de Trabajo para listado'!$A$151:$Z$151,0)),0)+IFERROR(INDEX('Hoja de Trabajo para listado'!$AB$155:$BA$1048576,MATCH($A556,'Hoja de Trabajo para listado'!$AB$155:$AB$1048576,0),MATCH((CUADRO!K$4&amp;$E556),'Hoja de Trabajo para listado'!$AB$151:$BA$151,0)),0)+IFERROR(INDEX('Hoja de Trabajo para listado'!$BC$155:$CB$1048576,MATCH($A556,'Hoja de Trabajo para listado'!$BC$155:$BC$1048576,0),MATCH((CUADRO!K$4&amp;$E556),'Hoja de Trabajo para listado'!$BC$151:$CB$151,0)),0)+IFERROR(INDEX('Hoja de Trabajo para listado'!$DE$153:$DG$274,MATCH($A556,'Hoja de Trabajo para listado'!$DE$153:$DE$1048576,0),MATCH((CUADRO!K$4&amp;$E556),'Hoja de Trabajo para listado'!$DE$151:$DG$151,0)),0)+IFERROR(INDEX('Hoja de Trabajo para listado'!$CD$155:$DC$1048576,MATCH($A556,'Hoja de Trabajo para listado'!$CD$155:$CD$1048576,0),MATCH((CUADRO!K$4&amp;$E556),'Hoja de Trabajo para listado'!$CD$151:$DC$151,0)),0)</f>
        <v>0</v>
      </c>
      <c r="L556" s="241">
        <f ca="1">+IFERROR(INDEX('Hoja de Trabajo para listado'!$A$155:$Z$1048576,MATCH($A556,'Hoja de Trabajo para listado'!$A$155:$A$1048576,0),MATCH((CUADRO!L$4&amp;$E556),'Hoja de Trabajo para listado'!$A$151:$Z$151,0)),0)+IFERROR(INDEX('Hoja de Trabajo para listado'!$AB$155:$BA$1048576,MATCH($A556,'Hoja de Trabajo para listado'!$AB$155:$AB$1048576,0),MATCH((CUADRO!L$4&amp;$E556),'Hoja de Trabajo para listado'!$AB$151:$BA$151,0)),0)+IFERROR(INDEX('Hoja de Trabajo para listado'!$BC$155:$CB$1048576,MATCH($A556,'Hoja de Trabajo para listado'!$BC$155:$BC$1048576,0),MATCH((CUADRO!L$4&amp;$E556),'Hoja de Trabajo para listado'!$BC$151:$CB$151,0)),0)+IFERROR(INDEX('Hoja de Trabajo para listado'!$DE$153:$DG$274,MATCH($A556,'Hoja de Trabajo para listado'!$DE$153:$DE$1048576,0),MATCH((CUADRO!L$4&amp;$E556),'Hoja de Trabajo para listado'!$DE$151:$DG$151,0)),0)+IFERROR(INDEX('Hoja de Trabajo para listado'!$CD$155:$DC$1048576,MATCH($A556,'Hoja de Trabajo para listado'!$CD$155:$CD$1048576,0),MATCH((CUADRO!L$4&amp;$E556),'Hoja de Trabajo para listado'!$CD$151:$DC$151,0)),0)</f>
        <v>0</v>
      </c>
      <c r="M556" s="241">
        <f ca="1">+IFERROR(INDEX('Hoja de Trabajo para listado'!$A$155:$Z$1048576,MATCH($A556,'Hoja de Trabajo para listado'!$A$155:$A$1048576,0),MATCH((CUADRO!M$4&amp;$E556),'Hoja de Trabajo para listado'!$A$151:$Z$151,0)),0)+IFERROR(INDEX('Hoja de Trabajo para listado'!$AB$155:$BA$1048576,MATCH($A556,'Hoja de Trabajo para listado'!$AB$155:$AB$1048576,0),MATCH((CUADRO!M$4&amp;$E556),'Hoja de Trabajo para listado'!$AB$151:$BA$151,0)),0)+IFERROR(INDEX('Hoja de Trabajo para listado'!$BC$155:$CB$1048576,MATCH($A556,'Hoja de Trabajo para listado'!$BC$155:$BC$1048576,0),MATCH((CUADRO!M$4&amp;$E556),'Hoja de Trabajo para listado'!$BC$151:$CB$151,0)),0)+IFERROR(INDEX('Hoja de Trabajo para listado'!$DE$153:$DG$274,MATCH($A556,'Hoja de Trabajo para listado'!$DE$153:$DE$1048576,0),MATCH((CUADRO!M$4&amp;$E556),'Hoja de Trabajo para listado'!$DE$151:$DG$151,0)),0)+IFERROR(INDEX('Hoja de Trabajo para listado'!$CD$155:$DC$1048576,MATCH($A556,'Hoja de Trabajo para listado'!$CD$155:$CD$1048576,0),MATCH((CUADRO!M$4&amp;$E556),'Hoja de Trabajo para listado'!$CD$151:$DC$151,0)),0)</f>
        <v>0</v>
      </c>
      <c r="N556" s="241">
        <f ca="1">+IFERROR(INDEX('Hoja de Trabajo para listado'!$A$155:$Z$1048576,MATCH($A556,'Hoja de Trabajo para listado'!$A$155:$A$1048576,0),MATCH((CUADRO!N$4&amp;$E556),'Hoja de Trabajo para listado'!$A$151:$Z$151,0)),0)+IFERROR(INDEX('Hoja de Trabajo para listado'!$AB$155:$BA$1048576,MATCH($A556,'Hoja de Trabajo para listado'!$AB$155:$AB$1048576,0),MATCH((CUADRO!N$4&amp;$E556),'Hoja de Trabajo para listado'!$AB$151:$BA$151,0)),0)+IFERROR(INDEX('Hoja de Trabajo para listado'!$BC$155:$CB$1048576,MATCH($A556,'Hoja de Trabajo para listado'!$BC$155:$BC$1048576,0),MATCH((CUADRO!N$4&amp;$E556),'Hoja de Trabajo para listado'!$BC$151:$CB$151,0)),0)+IFERROR(INDEX('Hoja de Trabajo para listado'!$DE$153:$DG$274,MATCH($A556,'Hoja de Trabajo para listado'!$DE$153:$DE$1048576,0),MATCH((CUADRO!N$4&amp;$E556),'Hoja de Trabajo para listado'!$DE$151:$DG$151,0)),0)+IFERROR(INDEX('Hoja de Trabajo para listado'!$CD$155:$DC$1048576,MATCH($A556,'Hoja de Trabajo para listado'!$CD$155:$CD$1048576,0),MATCH((CUADRO!N$4&amp;$E556),'Hoja de Trabajo para listado'!$CD$151:$DC$151,0)),0)</f>
        <v>0</v>
      </c>
      <c r="O556" s="241">
        <f ca="1">+IFERROR(INDEX('Hoja de Trabajo para listado'!$A$155:$Z$1048576,MATCH($A556,'Hoja de Trabajo para listado'!$A$155:$A$1048576,0),MATCH((CUADRO!O$4&amp;$E556),'Hoja de Trabajo para listado'!$A$151:$Z$151,0)),0)+IFERROR(INDEX('Hoja de Trabajo para listado'!$AB$155:$BA$1048576,MATCH($A556,'Hoja de Trabajo para listado'!$AB$155:$AB$1048576,0),MATCH((CUADRO!O$4&amp;$E556),'Hoja de Trabajo para listado'!$AB$151:$BA$151,0)),0)+IFERROR(INDEX('Hoja de Trabajo para listado'!$BC$155:$CB$1048576,MATCH($A556,'Hoja de Trabajo para listado'!$BC$155:$BC$1048576,0),MATCH((CUADRO!O$4&amp;$E556),'Hoja de Trabajo para listado'!$BC$151:$CB$151,0)),0)+IFERROR(INDEX('Hoja de Trabajo para listado'!$DE$153:$DG$274,MATCH($A556,'Hoja de Trabajo para listado'!$DE$153:$DE$1048576,0),MATCH((CUADRO!O$4&amp;$E556),'Hoja de Trabajo para listado'!$DE$151:$DG$151,0)),0)+IFERROR(INDEX('Hoja de Trabajo para listado'!$CD$155:$DC$1048576,MATCH($A556,'Hoja de Trabajo para listado'!$CD$155:$CD$1048576,0),MATCH((CUADRO!O$4&amp;$E556),'Hoja de Trabajo para listado'!$CD$151:$DC$151,0)),0)</f>
        <v>0</v>
      </c>
      <c r="P556" s="241">
        <f ca="1">+IFERROR(INDEX('Hoja de Trabajo para listado'!$A$155:$Z$1048576,MATCH($A556,'Hoja de Trabajo para listado'!$A$155:$A$1048576,0),MATCH((CUADRO!P$4&amp;$E556),'Hoja de Trabajo para listado'!$A$151:$Z$151,0)),0)+IFERROR(INDEX('Hoja de Trabajo para listado'!$AB$155:$BA$1048576,MATCH($A556,'Hoja de Trabajo para listado'!$AB$155:$AB$1048576,0),MATCH((CUADRO!P$4&amp;$E556),'Hoja de Trabajo para listado'!$AB$151:$BA$151,0)),0)+IFERROR(INDEX('Hoja de Trabajo para listado'!$BC$155:$CB$1048576,MATCH($A556,'Hoja de Trabajo para listado'!$BC$155:$BC$1048576,0),MATCH((CUADRO!P$4&amp;$E556),'Hoja de Trabajo para listado'!$BC$151:$CB$151,0)),0)+IFERROR(INDEX('Hoja de Trabajo para listado'!$DE$153:$DG$274,MATCH($A556,'Hoja de Trabajo para listado'!$DE$153:$DE$1048576,0),MATCH((CUADRO!P$4&amp;$E556),'Hoja de Trabajo para listado'!$DE$151:$DG$151,0)),0)+IFERROR(INDEX('Hoja de Trabajo para listado'!$CD$155:$DC$1048576,MATCH($A556,'Hoja de Trabajo para listado'!$CD$155:$CD$1048576,0),MATCH((CUADRO!P$4&amp;$E556),'Hoja de Trabajo para listado'!$CD$151:$DC$151,0)),0)</f>
        <v>0</v>
      </c>
      <c r="Q556" s="241">
        <f ca="1">+IFERROR(INDEX('Hoja de Trabajo para listado'!$A$155:$Z$1048576,MATCH($A556,'Hoja de Trabajo para listado'!$A$155:$A$1048576,0),MATCH((CUADRO!Q$4&amp;$E556),'Hoja de Trabajo para listado'!$A$151:$Z$151,0)),0)+IFERROR(INDEX('Hoja de Trabajo para listado'!$AB$155:$BA$1048576,MATCH($A556,'Hoja de Trabajo para listado'!$AB$155:$AB$1048576,0),MATCH((CUADRO!Q$4&amp;$E556),'Hoja de Trabajo para listado'!$AB$151:$BA$151,0)),0)+IFERROR(INDEX('Hoja de Trabajo para listado'!$BC$155:$CB$1048576,MATCH($A556,'Hoja de Trabajo para listado'!$BC$155:$BC$1048576,0),MATCH((CUADRO!Q$4&amp;$E556),'Hoja de Trabajo para listado'!$BC$151:$CB$151,0)),0)+IFERROR(INDEX('Hoja de Trabajo para listado'!$DE$153:$DG$274,MATCH($A556,'Hoja de Trabajo para listado'!$DE$153:$DE$1048576,0),MATCH((CUADRO!Q$4&amp;$E556),'Hoja de Trabajo para listado'!$DE$151:$DG$151,0)),0)+IFERROR(INDEX('Hoja de Trabajo para listado'!$CD$155:$DC$1048576,MATCH($A556,'Hoja de Trabajo para listado'!$CD$155:$CD$1048576,0),MATCH((CUADRO!Q$4&amp;$E556),'Hoja de Trabajo para listado'!$CD$151:$DC$151,0)),0)</f>
        <v>0</v>
      </c>
      <c r="R556" s="241">
        <f t="shared" ca="1" si="16"/>
        <v>0</v>
      </c>
      <c r="S556" s="247">
        <f ca="1">+R555+R556</f>
        <v>0</v>
      </c>
      <c r="T556" s="241">
        <f ca="1">+S556</f>
        <v>0</v>
      </c>
      <c r="U556" s="240">
        <f t="shared" si="17"/>
        <v>2</v>
      </c>
    </row>
    <row r="557" spans="1:21" customFormat="1" ht="15" hidden="1" customHeight="1">
      <c r="A557" s="32">
        <v>1230</v>
      </c>
      <c r="B557" s="381">
        <f>+A557</f>
        <v>1230</v>
      </c>
      <c r="C557" s="245" t="str">
        <f>+VLOOKUP(A557,bd_lista!$A$3:$C$592,3,FALSE)</f>
        <v>Gobierno Autónomo Municipal de Quiabaya</v>
      </c>
      <c r="D557" s="383" t="str">
        <f>+C557</f>
        <v>Gobierno Autónomo Municipal de Quiabaya</v>
      </c>
      <c r="E557" s="240" t="s">
        <v>683</v>
      </c>
      <c r="F557" s="241">
        <f ca="1">+IFERROR(INDEX('Hoja de Trabajo para listado'!$A$155:$Z$1048576,MATCH($A557,'Hoja de Trabajo para listado'!$A$155:$A$1048576,0),MATCH((CUADRO!F$4&amp;$E557),'Hoja de Trabajo para listado'!$A$151:$Z$151,0)),0)+IFERROR(INDEX('Hoja de Trabajo para listado'!$AB$155:$BA$1048576,MATCH($A557,'Hoja de Trabajo para listado'!$AB$155:$AB$1048576,0),MATCH((CUADRO!F$4&amp;$E557),'Hoja de Trabajo para listado'!$AB$151:$BA$151,0)),0)+IFERROR(INDEX('Hoja de Trabajo para listado'!$BC$155:$CB$1048576,MATCH($A557,'Hoja de Trabajo para listado'!$BC$155:$BC$1048576,0),MATCH((CUADRO!F$4&amp;$E557),'Hoja de Trabajo para listado'!$BC$151:$CB$151,0)),0)+IFERROR(INDEX('Hoja de Trabajo para listado'!$DE$153:$DG$274,MATCH($A557,'Hoja de Trabajo para listado'!$DE$153:$DE$1048576,0),MATCH((CUADRO!F$4&amp;$E557),'Hoja de Trabajo para listado'!$DE$151:$DG$151,0)),0)+IFERROR(INDEX('Hoja de Trabajo para listado'!$CD$155:$DC$1048576,MATCH($A557,'Hoja de Trabajo para listado'!$CD$155:$CD$1048576,0),MATCH((CUADRO!F$4&amp;$E557),'Hoja de Trabajo para listado'!$CD$151:$DC$151,0)),0)</f>
        <v>0</v>
      </c>
      <c r="G557" s="241">
        <f ca="1">+IFERROR(INDEX('Hoja de Trabajo para listado'!$A$155:$Z$1048576,MATCH($A557,'Hoja de Trabajo para listado'!$A$155:$A$1048576,0),MATCH((CUADRO!G$4&amp;$E557),'Hoja de Trabajo para listado'!$A$151:$Z$151,0)),0)+IFERROR(INDEX('Hoja de Trabajo para listado'!$AB$155:$BA$1048576,MATCH($A557,'Hoja de Trabajo para listado'!$AB$155:$AB$1048576,0),MATCH((CUADRO!G$4&amp;$E557),'Hoja de Trabajo para listado'!$AB$151:$BA$151,0)),0)+IFERROR(INDEX('Hoja de Trabajo para listado'!$BC$155:$CB$1048576,MATCH($A557,'Hoja de Trabajo para listado'!$BC$155:$BC$1048576,0),MATCH((CUADRO!G$4&amp;$E557),'Hoja de Trabajo para listado'!$BC$151:$CB$151,0)),0)+IFERROR(INDEX('Hoja de Trabajo para listado'!$DE$153:$DG$274,MATCH($A557,'Hoja de Trabajo para listado'!$DE$153:$DE$1048576,0),MATCH((CUADRO!G$4&amp;$E557),'Hoja de Trabajo para listado'!$DE$151:$DG$151,0)),0)+IFERROR(INDEX('Hoja de Trabajo para listado'!$CD$155:$DC$1048576,MATCH($A557,'Hoja de Trabajo para listado'!$CD$155:$CD$1048576,0),MATCH((CUADRO!G$4&amp;$E557),'Hoja de Trabajo para listado'!$CD$151:$DC$151,0)),0)</f>
        <v>0</v>
      </c>
      <c r="H557" s="241">
        <f ca="1">+IFERROR(INDEX('Hoja de Trabajo para listado'!$A$155:$Z$1048576,MATCH($A557,'Hoja de Trabajo para listado'!$A$155:$A$1048576,0),MATCH((CUADRO!H$4&amp;$E557),'Hoja de Trabajo para listado'!$A$151:$Z$151,0)),0)+IFERROR(INDEX('Hoja de Trabajo para listado'!$AB$155:$BA$1048576,MATCH($A557,'Hoja de Trabajo para listado'!$AB$155:$AB$1048576,0),MATCH((CUADRO!H$4&amp;$E557),'Hoja de Trabajo para listado'!$AB$151:$BA$151,0)),0)+IFERROR(INDEX('Hoja de Trabajo para listado'!$BC$155:$CB$1048576,MATCH($A557,'Hoja de Trabajo para listado'!$BC$155:$BC$1048576,0),MATCH((CUADRO!H$4&amp;$E557),'Hoja de Trabajo para listado'!$BC$151:$CB$151,0)),0)+IFERROR(INDEX('Hoja de Trabajo para listado'!$DE$153:$DG$274,MATCH($A557,'Hoja de Trabajo para listado'!$DE$153:$DE$1048576,0),MATCH((CUADRO!H$4&amp;$E557),'Hoja de Trabajo para listado'!$DE$151:$DG$151,0)),0)+IFERROR(INDEX('Hoja de Trabajo para listado'!$CD$155:$DC$1048576,MATCH($A557,'Hoja de Trabajo para listado'!$CD$155:$CD$1048576,0),MATCH((CUADRO!H$4&amp;$E557),'Hoja de Trabajo para listado'!$CD$151:$DC$151,0)),0)</f>
        <v>0</v>
      </c>
      <c r="I557" s="241">
        <f ca="1">+IFERROR(INDEX('Hoja de Trabajo para listado'!$A$155:$Z$1048576,MATCH($A557,'Hoja de Trabajo para listado'!$A$155:$A$1048576,0),MATCH((CUADRO!I$4&amp;$E557),'Hoja de Trabajo para listado'!$A$151:$Z$151,0)),0)+IFERROR(INDEX('Hoja de Trabajo para listado'!$AB$155:$BA$1048576,MATCH($A557,'Hoja de Trabajo para listado'!$AB$155:$AB$1048576,0),MATCH((CUADRO!I$4&amp;$E557),'Hoja de Trabajo para listado'!$AB$151:$BA$151,0)),0)+IFERROR(INDEX('Hoja de Trabajo para listado'!$BC$155:$CB$1048576,MATCH($A557,'Hoja de Trabajo para listado'!$BC$155:$BC$1048576,0),MATCH((CUADRO!I$4&amp;$E557),'Hoja de Trabajo para listado'!$BC$151:$CB$151,0)),0)+IFERROR(INDEX('Hoja de Trabajo para listado'!$DE$153:$DG$274,MATCH($A557,'Hoja de Trabajo para listado'!$DE$153:$DE$1048576,0),MATCH((CUADRO!I$4&amp;$E557),'Hoja de Trabajo para listado'!$DE$151:$DG$151,0)),0)+IFERROR(INDEX('Hoja de Trabajo para listado'!$CD$155:$DC$1048576,MATCH($A557,'Hoja de Trabajo para listado'!$CD$155:$CD$1048576,0),MATCH((CUADRO!I$4&amp;$E557),'Hoja de Trabajo para listado'!$CD$151:$DC$151,0)),0)</f>
        <v>0</v>
      </c>
      <c r="J557" s="241">
        <f ca="1">+IFERROR(INDEX('Hoja de Trabajo para listado'!$A$155:$Z$1048576,MATCH($A557,'Hoja de Trabajo para listado'!$A$155:$A$1048576,0),MATCH((CUADRO!J$4&amp;$E557),'Hoja de Trabajo para listado'!$A$151:$Z$151,0)),0)+IFERROR(INDEX('Hoja de Trabajo para listado'!$AB$155:$BA$1048576,MATCH($A557,'Hoja de Trabajo para listado'!$AB$155:$AB$1048576,0),MATCH((CUADRO!J$4&amp;$E557),'Hoja de Trabajo para listado'!$AB$151:$BA$151,0)),0)+IFERROR(INDEX('Hoja de Trabajo para listado'!$BC$155:$CB$1048576,MATCH($A557,'Hoja de Trabajo para listado'!$BC$155:$BC$1048576,0),MATCH((CUADRO!J$4&amp;$E557),'Hoja de Trabajo para listado'!$BC$151:$CB$151,0)),0)+IFERROR(INDEX('Hoja de Trabajo para listado'!$DE$153:$DG$274,MATCH($A557,'Hoja de Trabajo para listado'!$DE$153:$DE$1048576,0),MATCH((CUADRO!J$4&amp;$E557),'Hoja de Trabajo para listado'!$DE$151:$DG$151,0)),0)+IFERROR(INDEX('Hoja de Trabajo para listado'!$CD$155:$DC$1048576,MATCH($A557,'Hoja de Trabajo para listado'!$CD$155:$CD$1048576,0),MATCH((CUADRO!J$4&amp;$E557),'Hoja de Trabajo para listado'!$CD$151:$DC$151,0)),0)</f>
        <v>0</v>
      </c>
      <c r="K557" s="241">
        <f ca="1">+IFERROR(INDEX('Hoja de Trabajo para listado'!$A$155:$Z$1048576,MATCH($A557,'Hoja de Trabajo para listado'!$A$155:$A$1048576,0),MATCH((CUADRO!K$4&amp;$E557),'Hoja de Trabajo para listado'!$A$151:$Z$151,0)),0)+IFERROR(INDEX('Hoja de Trabajo para listado'!$AB$155:$BA$1048576,MATCH($A557,'Hoja de Trabajo para listado'!$AB$155:$AB$1048576,0),MATCH((CUADRO!K$4&amp;$E557),'Hoja de Trabajo para listado'!$AB$151:$BA$151,0)),0)+IFERROR(INDEX('Hoja de Trabajo para listado'!$BC$155:$CB$1048576,MATCH($A557,'Hoja de Trabajo para listado'!$BC$155:$BC$1048576,0),MATCH((CUADRO!K$4&amp;$E557),'Hoja de Trabajo para listado'!$BC$151:$CB$151,0)),0)+IFERROR(INDEX('Hoja de Trabajo para listado'!$DE$153:$DG$274,MATCH($A557,'Hoja de Trabajo para listado'!$DE$153:$DE$1048576,0),MATCH((CUADRO!K$4&amp;$E557),'Hoja de Trabajo para listado'!$DE$151:$DG$151,0)),0)+IFERROR(INDEX('Hoja de Trabajo para listado'!$CD$155:$DC$1048576,MATCH($A557,'Hoja de Trabajo para listado'!$CD$155:$CD$1048576,0),MATCH((CUADRO!K$4&amp;$E557),'Hoja de Trabajo para listado'!$CD$151:$DC$151,0)),0)</f>
        <v>0</v>
      </c>
      <c r="L557" s="241">
        <f ca="1">+IFERROR(INDEX('Hoja de Trabajo para listado'!$A$155:$Z$1048576,MATCH($A557,'Hoja de Trabajo para listado'!$A$155:$A$1048576,0),MATCH((CUADRO!L$4&amp;$E557),'Hoja de Trabajo para listado'!$A$151:$Z$151,0)),0)+IFERROR(INDEX('Hoja de Trabajo para listado'!$AB$155:$BA$1048576,MATCH($A557,'Hoja de Trabajo para listado'!$AB$155:$AB$1048576,0),MATCH((CUADRO!L$4&amp;$E557),'Hoja de Trabajo para listado'!$AB$151:$BA$151,0)),0)+IFERROR(INDEX('Hoja de Trabajo para listado'!$BC$155:$CB$1048576,MATCH($A557,'Hoja de Trabajo para listado'!$BC$155:$BC$1048576,0),MATCH((CUADRO!L$4&amp;$E557),'Hoja de Trabajo para listado'!$BC$151:$CB$151,0)),0)+IFERROR(INDEX('Hoja de Trabajo para listado'!$DE$153:$DG$274,MATCH($A557,'Hoja de Trabajo para listado'!$DE$153:$DE$1048576,0),MATCH((CUADRO!L$4&amp;$E557),'Hoja de Trabajo para listado'!$DE$151:$DG$151,0)),0)+IFERROR(INDEX('Hoja de Trabajo para listado'!$CD$155:$DC$1048576,MATCH($A557,'Hoja de Trabajo para listado'!$CD$155:$CD$1048576,0),MATCH((CUADRO!L$4&amp;$E557),'Hoja de Trabajo para listado'!$CD$151:$DC$151,0)),0)</f>
        <v>0</v>
      </c>
      <c r="M557" s="241">
        <f ca="1">+IFERROR(INDEX('Hoja de Trabajo para listado'!$A$155:$Z$1048576,MATCH($A557,'Hoja de Trabajo para listado'!$A$155:$A$1048576,0),MATCH((CUADRO!M$4&amp;$E557),'Hoja de Trabajo para listado'!$A$151:$Z$151,0)),0)+IFERROR(INDEX('Hoja de Trabajo para listado'!$AB$155:$BA$1048576,MATCH($A557,'Hoja de Trabajo para listado'!$AB$155:$AB$1048576,0),MATCH((CUADRO!M$4&amp;$E557),'Hoja de Trabajo para listado'!$AB$151:$BA$151,0)),0)+IFERROR(INDEX('Hoja de Trabajo para listado'!$BC$155:$CB$1048576,MATCH($A557,'Hoja de Trabajo para listado'!$BC$155:$BC$1048576,0),MATCH((CUADRO!M$4&amp;$E557),'Hoja de Trabajo para listado'!$BC$151:$CB$151,0)),0)+IFERROR(INDEX('Hoja de Trabajo para listado'!$DE$153:$DG$274,MATCH($A557,'Hoja de Trabajo para listado'!$DE$153:$DE$1048576,0),MATCH((CUADRO!M$4&amp;$E557),'Hoja de Trabajo para listado'!$DE$151:$DG$151,0)),0)+IFERROR(INDEX('Hoja de Trabajo para listado'!$CD$155:$DC$1048576,MATCH($A557,'Hoja de Trabajo para listado'!$CD$155:$CD$1048576,0),MATCH((CUADRO!M$4&amp;$E557),'Hoja de Trabajo para listado'!$CD$151:$DC$151,0)),0)</f>
        <v>0</v>
      </c>
      <c r="N557" s="241">
        <f ca="1">+IFERROR(INDEX('Hoja de Trabajo para listado'!$A$155:$Z$1048576,MATCH($A557,'Hoja de Trabajo para listado'!$A$155:$A$1048576,0),MATCH((CUADRO!N$4&amp;$E557),'Hoja de Trabajo para listado'!$A$151:$Z$151,0)),0)+IFERROR(INDEX('Hoja de Trabajo para listado'!$AB$155:$BA$1048576,MATCH($A557,'Hoja de Trabajo para listado'!$AB$155:$AB$1048576,0),MATCH((CUADRO!N$4&amp;$E557),'Hoja de Trabajo para listado'!$AB$151:$BA$151,0)),0)+IFERROR(INDEX('Hoja de Trabajo para listado'!$BC$155:$CB$1048576,MATCH($A557,'Hoja de Trabajo para listado'!$BC$155:$BC$1048576,0),MATCH((CUADRO!N$4&amp;$E557),'Hoja de Trabajo para listado'!$BC$151:$CB$151,0)),0)+IFERROR(INDEX('Hoja de Trabajo para listado'!$DE$153:$DG$274,MATCH($A557,'Hoja de Trabajo para listado'!$DE$153:$DE$1048576,0),MATCH((CUADRO!N$4&amp;$E557),'Hoja de Trabajo para listado'!$DE$151:$DG$151,0)),0)+IFERROR(INDEX('Hoja de Trabajo para listado'!$CD$155:$DC$1048576,MATCH($A557,'Hoja de Trabajo para listado'!$CD$155:$CD$1048576,0),MATCH((CUADRO!N$4&amp;$E557),'Hoja de Trabajo para listado'!$CD$151:$DC$151,0)),0)</f>
        <v>0</v>
      </c>
      <c r="O557" s="241">
        <f ca="1">+IFERROR(INDEX('Hoja de Trabajo para listado'!$A$155:$Z$1048576,MATCH($A557,'Hoja de Trabajo para listado'!$A$155:$A$1048576,0),MATCH((CUADRO!O$4&amp;$E557),'Hoja de Trabajo para listado'!$A$151:$Z$151,0)),0)+IFERROR(INDEX('Hoja de Trabajo para listado'!$AB$155:$BA$1048576,MATCH($A557,'Hoja de Trabajo para listado'!$AB$155:$AB$1048576,0),MATCH((CUADRO!O$4&amp;$E557),'Hoja de Trabajo para listado'!$AB$151:$BA$151,0)),0)+IFERROR(INDEX('Hoja de Trabajo para listado'!$BC$155:$CB$1048576,MATCH($A557,'Hoja de Trabajo para listado'!$BC$155:$BC$1048576,0),MATCH((CUADRO!O$4&amp;$E557),'Hoja de Trabajo para listado'!$BC$151:$CB$151,0)),0)+IFERROR(INDEX('Hoja de Trabajo para listado'!$DE$153:$DG$274,MATCH($A557,'Hoja de Trabajo para listado'!$DE$153:$DE$1048576,0),MATCH((CUADRO!O$4&amp;$E557),'Hoja de Trabajo para listado'!$DE$151:$DG$151,0)),0)+IFERROR(INDEX('Hoja de Trabajo para listado'!$CD$155:$DC$1048576,MATCH($A557,'Hoja de Trabajo para listado'!$CD$155:$CD$1048576,0),MATCH((CUADRO!O$4&amp;$E557),'Hoja de Trabajo para listado'!$CD$151:$DC$151,0)),0)</f>
        <v>0</v>
      </c>
      <c r="P557" s="241">
        <f ca="1">+IFERROR(INDEX('Hoja de Trabajo para listado'!$A$155:$Z$1048576,MATCH($A557,'Hoja de Trabajo para listado'!$A$155:$A$1048576,0),MATCH((CUADRO!P$4&amp;$E557),'Hoja de Trabajo para listado'!$A$151:$Z$151,0)),0)+IFERROR(INDEX('Hoja de Trabajo para listado'!$AB$155:$BA$1048576,MATCH($A557,'Hoja de Trabajo para listado'!$AB$155:$AB$1048576,0),MATCH((CUADRO!P$4&amp;$E557),'Hoja de Trabajo para listado'!$AB$151:$BA$151,0)),0)+IFERROR(INDEX('Hoja de Trabajo para listado'!$BC$155:$CB$1048576,MATCH($A557,'Hoja de Trabajo para listado'!$BC$155:$BC$1048576,0),MATCH((CUADRO!P$4&amp;$E557),'Hoja de Trabajo para listado'!$BC$151:$CB$151,0)),0)+IFERROR(INDEX('Hoja de Trabajo para listado'!$DE$153:$DG$274,MATCH($A557,'Hoja de Trabajo para listado'!$DE$153:$DE$1048576,0),MATCH((CUADRO!P$4&amp;$E557),'Hoja de Trabajo para listado'!$DE$151:$DG$151,0)),0)+IFERROR(INDEX('Hoja de Trabajo para listado'!$CD$155:$DC$1048576,MATCH($A557,'Hoja de Trabajo para listado'!$CD$155:$CD$1048576,0),MATCH((CUADRO!P$4&amp;$E557),'Hoja de Trabajo para listado'!$CD$151:$DC$151,0)),0)</f>
        <v>0</v>
      </c>
      <c r="Q557" s="241">
        <f ca="1">+IFERROR(INDEX('Hoja de Trabajo para listado'!$A$155:$Z$1048576,MATCH($A557,'Hoja de Trabajo para listado'!$A$155:$A$1048576,0),MATCH((CUADRO!Q$4&amp;$E557),'Hoja de Trabajo para listado'!$A$151:$Z$151,0)),0)+IFERROR(INDEX('Hoja de Trabajo para listado'!$AB$155:$BA$1048576,MATCH($A557,'Hoja de Trabajo para listado'!$AB$155:$AB$1048576,0),MATCH((CUADRO!Q$4&amp;$E557),'Hoja de Trabajo para listado'!$AB$151:$BA$151,0)),0)+IFERROR(INDEX('Hoja de Trabajo para listado'!$BC$155:$CB$1048576,MATCH($A557,'Hoja de Trabajo para listado'!$BC$155:$BC$1048576,0),MATCH((CUADRO!Q$4&amp;$E557),'Hoja de Trabajo para listado'!$BC$151:$CB$151,0)),0)+IFERROR(INDEX('Hoja de Trabajo para listado'!$DE$153:$DG$274,MATCH($A557,'Hoja de Trabajo para listado'!$DE$153:$DE$1048576,0),MATCH((CUADRO!Q$4&amp;$E557),'Hoja de Trabajo para listado'!$DE$151:$DG$151,0)),0)+IFERROR(INDEX('Hoja de Trabajo para listado'!$CD$155:$DC$1048576,MATCH($A557,'Hoja de Trabajo para listado'!$CD$155:$CD$1048576,0),MATCH((CUADRO!Q$4&amp;$E557),'Hoja de Trabajo para listado'!$CD$151:$DC$151,0)),0)</f>
        <v>0</v>
      </c>
      <c r="R557" s="241">
        <f t="shared" ca="1" si="16"/>
        <v>0</v>
      </c>
      <c r="S557" s="247"/>
      <c r="T557" s="241">
        <f ca="1">+T558</f>
        <v>0</v>
      </c>
      <c r="U557" s="240">
        <f t="shared" si="17"/>
        <v>1</v>
      </c>
    </row>
    <row r="558" spans="1:21" customFormat="1" ht="15" hidden="1" customHeight="1">
      <c r="A558" s="32">
        <v>1230</v>
      </c>
      <c r="B558" s="382"/>
      <c r="C558" s="245" t="str">
        <f>+VLOOKUP(A558,bd_lista!$A$3:$C$592,3,FALSE)</f>
        <v>Gobierno Autónomo Municipal de Quiabaya</v>
      </c>
      <c r="D558" s="384"/>
      <c r="E558" s="242" t="s">
        <v>684</v>
      </c>
      <c r="F558" s="241">
        <f ca="1">+IFERROR(INDEX('Hoja de Trabajo para listado'!$A$155:$Z$1048576,MATCH($A558,'Hoja de Trabajo para listado'!$A$155:$A$1048576,0),MATCH((CUADRO!F$4&amp;$E558),'Hoja de Trabajo para listado'!$A$151:$Z$151,0)),0)+IFERROR(INDEX('Hoja de Trabajo para listado'!$AB$155:$BA$1048576,MATCH($A558,'Hoja de Trabajo para listado'!$AB$155:$AB$1048576,0),MATCH((CUADRO!F$4&amp;$E558),'Hoja de Trabajo para listado'!$AB$151:$BA$151,0)),0)+IFERROR(INDEX('Hoja de Trabajo para listado'!$BC$155:$CB$1048576,MATCH($A558,'Hoja de Trabajo para listado'!$BC$155:$BC$1048576,0),MATCH((CUADRO!F$4&amp;$E558),'Hoja de Trabajo para listado'!$BC$151:$CB$151,0)),0)+IFERROR(INDEX('Hoja de Trabajo para listado'!$DE$153:$DG$274,MATCH($A558,'Hoja de Trabajo para listado'!$DE$153:$DE$1048576,0),MATCH((CUADRO!F$4&amp;$E558),'Hoja de Trabajo para listado'!$DE$151:$DG$151,0)),0)+IFERROR(INDEX('Hoja de Trabajo para listado'!$CD$155:$DC$1048576,MATCH($A558,'Hoja de Trabajo para listado'!$CD$155:$CD$1048576,0),MATCH((CUADRO!F$4&amp;$E558),'Hoja de Trabajo para listado'!$CD$151:$DC$151,0)),0)</f>
        <v>0</v>
      </c>
      <c r="G558" s="241">
        <f ca="1">+IFERROR(INDEX('Hoja de Trabajo para listado'!$A$155:$Z$1048576,MATCH($A558,'Hoja de Trabajo para listado'!$A$155:$A$1048576,0),MATCH((CUADRO!G$4&amp;$E558),'Hoja de Trabajo para listado'!$A$151:$Z$151,0)),0)+IFERROR(INDEX('Hoja de Trabajo para listado'!$AB$155:$BA$1048576,MATCH($A558,'Hoja de Trabajo para listado'!$AB$155:$AB$1048576,0),MATCH((CUADRO!G$4&amp;$E558),'Hoja de Trabajo para listado'!$AB$151:$BA$151,0)),0)+IFERROR(INDEX('Hoja de Trabajo para listado'!$BC$155:$CB$1048576,MATCH($A558,'Hoja de Trabajo para listado'!$BC$155:$BC$1048576,0),MATCH((CUADRO!G$4&amp;$E558),'Hoja de Trabajo para listado'!$BC$151:$CB$151,0)),0)+IFERROR(INDEX('Hoja de Trabajo para listado'!$DE$153:$DG$274,MATCH($A558,'Hoja de Trabajo para listado'!$DE$153:$DE$1048576,0),MATCH((CUADRO!G$4&amp;$E558),'Hoja de Trabajo para listado'!$DE$151:$DG$151,0)),0)+IFERROR(INDEX('Hoja de Trabajo para listado'!$CD$155:$DC$1048576,MATCH($A558,'Hoja de Trabajo para listado'!$CD$155:$CD$1048576,0),MATCH((CUADRO!G$4&amp;$E558),'Hoja de Trabajo para listado'!$CD$151:$DC$151,0)),0)</f>
        <v>0</v>
      </c>
      <c r="H558" s="241">
        <f ca="1">+IFERROR(INDEX('Hoja de Trabajo para listado'!$A$155:$Z$1048576,MATCH($A558,'Hoja de Trabajo para listado'!$A$155:$A$1048576,0),MATCH((CUADRO!H$4&amp;$E558),'Hoja de Trabajo para listado'!$A$151:$Z$151,0)),0)+IFERROR(INDEX('Hoja de Trabajo para listado'!$AB$155:$BA$1048576,MATCH($A558,'Hoja de Trabajo para listado'!$AB$155:$AB$1048576,0),MATCH((CUADRO!H$4&amp;$E558),'Hoja de Trabajo para listado'!$AB$151:$BA$151,0)),0)+IFERROR(INDEX('Hoja de Trabajo para listado'!$BC$155:$CB$1048576,MATCH($A558,'Hoja de Trabajo para listado'!$BC$155:$BC$1048576,0),MATCH((CUADRO!H$4&amp;$E558),'Hoja de Trabajo para listado'!$BC$151:$CB$151,0)),0)+IFERROR(INDEX('Hoja de Trabajo para listado'!$DE$153:$DG$274,MATCH($A558,'Hoja de Trabajo para listado'!$DE$153:$DE$1048576,0),MATCH((CUADRO!H$4&amp;$E558),'Hoja de Trabajo para listado'!$DE$151:$DG$151,0)),0)+IFERROR(INDEX('Hoja de Trabajo para listado'!$CD$155:$DC$1048576,MATCH($A558,'Hoja de Trabajo para listado'!$CD$155:$CD$1048576,0),MATCH((CUADRO!H$4&amp;$E558),'Hoja de Trabajo para listado'!$CD$151:$DC$151,0)),0)</f>
        <v>0</v>
      </c>
      <c r="I558" s="241">
        <f ca="1">+IFERROR(INDEX('Hoja de Trabajo para listado'!$A$155:$Z$1048576,MATCH($A558,'Hoja de Trabajo para listado'!$A$155:$A$1048576,0),MATCH((CUADRO!I$4&amp;$E558),'Hoja de Trabajo para listado'!$A$151:$Z$151,0)),0)+IFERROR(INDEX('Hoja de Trabajo para listado'!$AB$155:$BA$1048576,MATCH($A558,'Hoja de Trabajo para listado'!$AB$155:$AB$1048576,0),MATCH((CUADRO!I$4&amp;$E558),'Hoja de Trabajo para listado'!$AB$151:$BA$151,0)),0)+IFERROR(INDEX('Hoja de Trabajo para listado'!$BC$155:$CB$1048576,MATCH($A558,'Hoja de Trabajo para listado'!$BC$155:$BC$1048576,0),MATCH((CUADRO!I$4&amp;$E558),'Hoja de Trabajo para listado'!$BC$151:$CB$151,0)),0)+IFERROR(INDEX('Hoja de Trabajo para listado'!$DE$153:$DG$274,MATCH($A558,'Hoja de Trabajo para listado'!$DE$153:$DE$1048576,0),MATCH((CUADRO!I$4&amp;$E558),'Hoja de Trabajo para listado'!$DE$151:$DG$151,0)),0)+IFERROR(INDEX('Hoja de Trabajo para listado'!$CD$155:$DC$1048576,MATCH($A558,'Hoja de Trabajo para listado'!$CD$155:$CD$1048576,0),MATCH((CUADRO!I$4&amp;$E558),'Hoja de Trabajo para listado'!$CD$151:$DC$151,0)),0)</f>
        <v>0</v>
      </c>
      <c r="J558" s="241">
        <f ca="1">+IFERROR(INDEX('Hoja de Trabajo para listado'!$A$155:$Z$1048576,MATCH($A558,'Hoja de Trabajo para listado'!$A$155:$A$1048576,0),MATCH((CUADRO!J$4&amp;$E558),'Hoja de Trabajo para listado'!$A$151:$Z$151,0)),0)+IFERROR(INDEX('Hoja de Trabajo para listado'!$AB$155:$BA$1048576,MATCH($A558,'Hoja de Trabajo para listado'!$AB$155:$AB$1048576,0),MATCH((CUADRO!J$4&amp;$E558),'Hoja de Trabajo para listado'!$AB$151:$BA$151,0)),0)+IFERROR(INDEX('Hoja de Trabajo para listado'!$BC$155:$CB$1048576,MATCH($A558,'Hoja de Trabajo para listado'!$BC$155:$BC$1048576,0),MATCH((CUADRO!J$4&amp;$E558),'Hoja de Trabajo para listado'!$BC$151:$CB$151,0)),0)+IFERROR(INDEX('Hoja de Trabajo para listado'!$DE$153:$DG$274,MATCH($A558,'Hoja de Trabajo para listado'!$DE$153:$DE$1048576,0),MATCH((CUADRO!J$4&amp;$E558),'Hoja de Trabajo para listado'!$DE$151:$DG$151,0)),0)+IFERROR(INDEX('Hoja de Trabajo para listado'!$CD$155:$DC$1048576,MATCH($A558,'Hoja de Trabajo para listado'!$CD$155:$CD$1048576,0),MATCH((CUADRO!J$4&amp;$E558),'Hoja de Trabajo para listado'!$CD$151:$DC$151,0)),0)</f>
        <v>0</v>
      </c>
      <c r="K558" s="241">
        <f ca="1">+IFERROR(INDEX('Hoja de Trabajo para listado'!$A$155:$Z$1048576,MATCH($A558,'Hoja de Trabajo para listado'!$A$155:$A$1048576,0),MATCH((CUADRO!K$4&amp;$E558),'Hoja de Trabajo para listado'!$A$151:$Z$151,0)),0)+IFERROR(INDEX('Hoja de Trabajo para listado'!$AB$155:$BA$1048576,MATCH($A558,'Hoja de Trabajo para listado'!$AB$155:$AB$1048576,0),MATCH((CUADRO!K$4&amp;$E558),'Hoja de Trabajo para listado'!$AB$151:$BA$151,0)),0)+IFERROR(INDEX('Hoja de Trabajo para listado'!$BC$155:$CB$1048576,MATCH($A558,'Hoja de Trabajo para listado'!$BC$155:$BC$1048576,0),MATCH((CUADRO!K$4&amp;$E558),'Hoja de Trabajo para listado'!$BC$151:$CB$151,0)),0)+IFERROR(INDEX('Hoja de Trabajo para listado'!$DE$153:$DG$274,MATCH($A558,'Hoja de Trabajo para listado'!$DE$153:$DE$1048576,0),MATCH((CUADRO!K$4&amp;$E558),'Hoja de Trabajo para listado'!$DE$151:$DG$151,0)),0)+IFERROR(INDEX('Hoja de Trabajo para listado'!$CD$155:$DC$1048576,MATCH($A558,'Hoja de Trabajo para listado'!$CD$155:$CD$1048576,0),MATCH((CUADRO!K$4&amp;$E558),'Hoja de Trabajo para listado'!$CD$151:$DC$151,0)),0)</f>
        <v>0</v>
      </c>
      <c r="L558" s="241">
        <f ca="1">+IFERROR(INDEX('Hoja de Trabajo para listado'!$A$155:$Z$1048576,MATCH($A558,'Hoja de Trabajo para listado'!$A$155:$A$1048576,0),MATCH((CUADRO!L$4&amp;$E558),'Hoja de Trabajo para listado'!$A$151:$Z$151,0)),0)+IFERROR(INDEX('Hoja de Trabajo para listado'!$AB$155:$BA$1048576,MATCH($A558,'Hoja de Trabajo para listado'!$AB$155:$AB$1048576,0),MATCH((CUADRO!L$4&amp;$E558),'Hoja de Trabajo para listado'!$AB$151:$BA$151,0)),0)+IFERROR(INDEX('Hoja de Trabajo para listado'!$BC$155:$CB$1048576,MATCH($A558,'Hoja de Trabajo para listado'!$BC$155:$BC$1048576,0),MATCH((CUADRO!L$4&amp;$E558),'Hoja de Trabajo para listado'!$BC$151:$CB$151,0)),0)+IFERROR(INDEX('Hoja de Trabajo para listado'!$DE$153:$DG$274,MATCH($A558,'Hoja de Trabajo para listado'!$DE$153:$DE$1048576,0),MATCH((CUADRO!L$4&amp;$E558),'Hoja de Trabajo para listado'!$DE$151:$DG$151,0)),0)+IFERROR(INDEX('Hoja de Trabajo para listado'!$CD$155:$DC$1048576,MATCH($A558,'Hoja de Trabajo para listado'!$CD$155:$CD$1048576,0),MATCH((CUADRO!L$4&amp;$E558),'Hoja de Trabajo para listado'!$CD$151:$DC$151,0)),0)</f>
        <v>0</v>
      </c>
      <c r="M558" s="241">
        <f ca="1">+IFERROR(INDEX('Hoja de Trabajo para listado'!$A$155:$Z$1048576,MATCH($A558,'Hoja de Trabajo para listado'!$A$155:$A$1048576,0),MATCH((CUADRO!M$4&amp;$E558),'Hoja de Trabajo para listado'!$A$151:$Z$151,0)),0)+IFERROR(INDEX('Hoja de Trabajo para listado'!$AB$155:$BA$1048576,MATCH($A558,'Hoja de Trabajo para listado'!$AB$155:$AB$1048576,0),MATCH((CUADRO!M$4&amp;$E558),'Hoja de Trabajo para listado'!$AB$151:$BA$151,0)),0)+IFERROR(INDEX('Hoja de Trabajo para listado'!$BC$155:$CB$1048576,MATCH($A558,'Hoja de Trabajo para listado'!$BC$155:$BC$1048576,0),MATCH((CUADRO!M$4&amp;$E558),'Hoja de Trabajo para listado'!$BC$151:$CB$151,0)),0)+IFERROR(INDEX('Hoja de Trabajo para listado'!$DE$153:$DG$274,MATCH($A558,'Hoja de Trabajo para listado'!$DE$153:$DE$1048576,0),MATCH((CUADRO!M$4&amp;$E558),'Hoja de Trabajo para listado'!$DE$151:$DG$151,0)),0)+IFERROR(INDEX('Hoja de Trabajo para listado'!$CD$155:$DC$1048576,MATCH($A558,'Hoja de Trabajo para listado'!$CD$155:$CD$1048576,0),MATCH((CUADRO!M$4&amp;$E558),'Hoja de Trabajo para listado'!$CD$151:$DC$151,0)),0)</f>
        <v>0</v>
      </c>
      <c r="N558" s="241">
        <f ca="1">+IFERROR(INDEX('Hoja de Trabajo para listado'!$A$155:$Z$1048576,MATCH($A558,'Hoja de Trabajo para listado'!$A$155:$A$1048576,0),MATCH((CUADRO!N$4&amp;$E558),'Hoja de Trabajo para listado'!$A$151:$Z$151,0)),0)+IFERROR(INDEX('Hoja de Trabajo para listado'!$AB$155:$BA$1048576,MATCH($A558,'Hoja de Trabajo para listado'!$AB$155:$AB$1048576,0),MATCH((CUADRO!N$4&amp;$E558),'Hoja de Trabajo para listado'!$AB$151:$BA$151,0)),0)+IFERROR(INDEX('Hoja de Trabajo para listado'!$BC$155:$CB$1048576,MATCH($A558,'Hoja de Trabajo para listado'!$BC$155:$BC$1048576,0),MATCH((CUADRO!N$4&amp;$E558),'Hoja de Trabajo para listado'!$BC$151:$CB$151,0)),0)+IFERROR(INDEX('Hoja de Trabajo para listado'!$DE$153:$DG$274,MATCH($A558,'Hoja de Trabajo para listado'!$DE$153:$DE$1048576,0),MATCH((CUADRO!N$4&amp;$E558),'Hoja de Trabajo para listado'!$DE$151:$DG$151,0)),0)+IFERROR(INDEX('Hoja de Trabajo para listado'!$CD$155:$DC$1048576,MATCH($A558,'Hoja de Trabajo para listado'!$CD$155:$CD$1048576,0),MATCH((CUADRO!N$4&amp;$E558),'Hoja de Trabajo para listado'!$CD$151:$DC$151,0)),0)</f>
        <v>0</v>
      </c>
      <c r="O558" s="241">
        <f ca="1">+IFERROR(INDEX('Hoja de Trabajo para listado'!$A$155:$Z$1048576,MATCH($A558,'Hoja de Trabajo para listado'!$A$155:$A$1048576,0),MATCH((CUADRO!O$4&amp;$E558),'Hoja de Trabajo para listado'!$A$151:$Z$151,0)),0)+IFERROR(INDEX('Hoja de Trabajo para listado'!$AB$155:$BA$1048576,MATCH($A558,'Hoja de Trabajo para listado'!$AB$155:$AB$1048576,0),MATCH((CUADRO!O$4&amp;$E558),'Hoja de Trabajo para listado'!$AB$151:$BA$151,0)),0)+IFERROR(INDEX('Hoja de Trabajo para listado'!$BC$155:$CB$1048576,MATCH($A558,'Hoja de Trabajo para listado'!$BC$155:$BC$1048576,0),MATCH((CUADRO!O$4&amp;$E558),'Hoja de Trabajo para listado'!$BC$151:$CB$151,0)),0)+IFERROR(INDEX('Hoja de Trabajo para listado'!$DE$153:$DG$274,MATCH($A558,'Hoja de Trabajo para listado'!$DE$153:$DE$1048576,0),MATCH((CUADRO!O$4&amp;$E558),'Hoja de Trabajo para listado'!$DE$151:$DG$151,0)),0)+IFERROR(INDEX('Hoja de Trabajo para listado'!$CD$155:$DC$1048576,MATCH($A558,'Hoja de Trabajo para listado'!$CD$155:$CD$1048576,0),MATCH((CUADRO!O$4&amp;$E558),'Hoja de Trabajo para listado'!$CD$151:$DC$151,0)),0)</f>
        <v>0</v>
      </c>
      <c r="P558" s="241">
        <f ca="1">+IFERROR(INDEX('Hoja de Trabajo para listado'!$A$155:$Z$1048576,MATCH($A558,'Hoja de Trabajo para listado'!$A$155:$A$1048576,0),MATCH((CUADRO!P$4&amp;$E558),'Hoja de Trabajo para listado'!$A$151:$Z$151,0)),0)+IFERROR(INDEX('Hoja de Trabajo para listado'!$AB$155:$BA$1048576,MATCH($A558,'Hoja de Trabajo para listado'!$AB$155:$AB$1048576,0),MATCH((CUADRO!P$4&amp;$E558),'Hoja de Trabajo para listado'!$AB$151:$BA$151,0)),0)+IFERROR(INDEX('Hoja de Trabajo para listado'!$BC$155:$CB$1048576,MATCH($A558,'Hoja de Trabajo para listado'!$BC$155:$BC$1048576,0),MATCH((CUADRO!P$4&amp;$E558),'Hoja de Trabajo para listado'!$BC$151:$CB$151,0)),0)+IFERROR(INDEX('Hoja de Trabajo para listado'!$DE$153:$DG$274,MATCH($A558,'Hoja de Trabajo para listado'!$DE$153:$DE$1048576,0),MATCH((CUADRO!P$4&amp;$E558),'Hoja de Trabajo para listado'!$DE$151:$DG$151,0)),0)+IFERROR(INDEX('Hoja de Trabajo para listado'!$CD$155:$DC$1048576,MATCH($A558,'Hoja de Trabajo para listado'!$CD$155:$CD$1048576,0),MATCH((CUADRO!P$4&amp;$E558),'Hoja de Trabajo para listado'!$CD$151:$DC$151,0)),0)</f>
        <v>0</v>
      </c>
      <c r="Q558" s="241">
        <f ca="1">+IFERROR(INDEX('Hoja de Trabajo para listado'!$A$155:$Z$1048576,MATCH($A558,'Hoja de Trabajo para listado'!$A$155:$A$1048576,0),MATCH((CUADRO!Q$4&amp;$E558),'Hoja de Trabajo para listado'!$A$151:$Z$151,0)),0)+IFERROR(INDEX('Hoja de Trabajo para listado'!$AB$155:$BA$1048576,MATCH($A558,'Hoja de Trabajo para listado'!$AB$155:$AB$1048576,0),MATCH((CUADRO!Q$4&amp;$E558),'Hoja de Trabajo para listado'!$AB$151:$BA$151,0)),0)+IFERROR(INDEX('Hoja de Trabajo para listado'!$BC$155:$CB$1048576,MATCH($A558,'Hoja de Trabajo para listado'!$BC$155:$BC$1048576,0),MATCH((CUADRO!Q$4&amp;$E558),'Hoja de Trabajo para listado'!$BC$151:$CB$151,0)),0)+IFERROR(INDEX('Hoja de Trabajo para listado'!$DE$153:$DG$274,MATCH($A558,'Hoja de Trabajo para listado'!$DE$153:$DE$1048576,0),MATCH((CUADRO!Q$4&amp;$E558),'Hoja de Trabajo para listado'!$DE$151:$DG$151,0)),0)+IFERROR(INDEX('Hoja de Trabajo para listado'!$CD$155:$DC$1048576,MATCH($A558,'Hoja de Trabajo para listado'!$CD$155:$CD$1048576,0),MATCH((CUADRO!Q$4&amp;$E558),'Hoja de Trabajo para listado'!$CD$151:$DC$151,0)),0)</f>
        <v>0</v>
      </c>
      <c r="R558" s="241">
        <f t="shared" ca="1" si="16"/>
        <v>0</v>
      </c>
      <c r="S558" s="247">
        <f ca="1">+R557+R558</f>
        <v>0</v>
      </c>
      <c r="T558" s="241">
        <f ca="1">+S558</f>
        <v>0</v>
      </c>
      <c r="U558" s="240">
        <f t="shared" si="17"/>
        <v>2</v>
      </c>
    </row>
    <row r="559" spans="1:21" customFormat="1" ht="15" hidden="1" customHeight="1">
      <c r="A559" s="32">
        <v>1231</v>
      </c>
      <c r="B559" s="381">
        <f>+A559</f>
        <v>1231</v>
      </c>
      <c r="C559" s="245" t="str">
        <f>+VLOOKUP(A559,bd_lista!$A$3:$C$592,3,FALSE)</f>
        <v>Gobierno Autónomo Municipal de Combaya</v>
      </c>
      <c r="D559" s="383" t="str">
        <f>+C559</f>
        <v>Gobierno Autónomo Municipal de Combaya</v>
      </c>
      <c r="E559" s="240" t="s">
        <v>683</v>
      </c>
      <c r="F559" s="241">
        <f ca="1">+IFERROR(INDEX('Hoja de Trabajo para listado'!$A$155:$Z$1048576,MATCH($A559,'Hoja de Trabajo para listado'!$A$155:$A$1048576,0),MATCH((CUADRO!F$4&amp;$E559),'Hoja de Trabajo para listado'!$A$151:$Z$151,0)),0)+IFERROR(INDEX('Hoja de Trabajo para listado'!$AB$155:$BA$1048576,MATCH($A559,'Hoja de Trabajo para listado'!$AB$155:$AB$1048576,0),MATCH((CUADRO!F$4&amp;$E559),'Hoja de Trabajo para listado'!$AB$151:$BA$151,0)),0)+IFERROR(INDEX('Hoja de Trabajo para listado'!$BC$155:$CB$1048576,MATCH($A559,'Hoja de Trabajo para listado'!$BC$155:$BC$1048576,0),MATCH((CUADRO!F$4&amp;$E559),'Hoja de Trabajo para listado'!$BC$151:$CB$151,0)),0)+IFERROR(INDEX('Hoja de Trabajo para listado'!$DE$153:$DG$274,MATCH($A559,'Hoja de Trabajo para listado'!$DE$153:$DE$1048576,0),MATCH((CUADRO!F$4&amp;$E559),'Hoja de Trabajo para listado'!$DE$151:$DG$151,0)),0)+IFERROR(INDEX('Hoja de Trabajo para listado'!$CD$155:$DC$1048576,MATCH($A559,'Hoja de Trabajo para listado'!$CD$155:$CD$1048576,0),MATCH((CUADRO!F$4&amp;$E559),'Hoja de Trabajo para listado'!$CD$151:$DC$151,0)),0)</f>
        <v>0</v>
      </c>
      <c r="G559" s="241">
        <f ca="1">+IFERROR(INDEX('Hoja de Trabajo para listado'!$A$155:$Z$1048576,MATCH($A559,'Hoja de Trabajo para listado'!$A$155:$A$1048576,0),MATCH((CUADRO!G$4&amp;$E559),'Hoja de Trabajo para listado'!$A$151:$Z$151,0)),0)+IFERROR(INDEX('Hoja de Trabajo para listado'!$AB$155:$BA$1048576,MATCH($A559,'Hoja de Trabajo para listado'!$AB$155:$AB$1048576,0),MATCH((CUADRO!G$4&amp;$E559),'Hoja de Trabajo para listado'!$AB$151:$BA$151,0)),0)+IFERROR(INDEX('Hoja de Trabajo para listado'!$BC$155:$CB$1048576,MATCH($A559,'Hoja de Trabajo para listado'!$BC$155:$BC$1048576,0),MATCH((CUADRO!G$4&amp;$E559),'Hoja de Trabajo para listado'!$BC$151:$CB$151,0)),0)+IFERROR(INDEX('Hoja de Trabajo para listado'!$DE$153:$DG$274,MATCH($A559,'Hoja de Trabajo para listado'!$DE$153:$DE$1048576,0),MATCH((CUADRO!G$4&amp;$E559),'Hoja de Trabajo para listado'!$DE$151:$DG$151,0)),0)+IFERROR(INDEX('Hoja de Trabajo para listado'!$CD$155:$DC$1048576,MATCH($A559,'Hoja de Trabajo para listado'!$CD$155:$CD$1048576,0),MATCH((CUADRO!G$4&amp;$E559),'Hoja de Trabajo para listado'!$CD$151:$DC$151,0)),0)</f>
        <v>0</v>
      </c>
      <c r="H559" s="241">
        <f ca="1">+IFERROR(INDEX('Hoja de Trabajo para listado'!$A$155:$Z$1048576,MATCH($A559,'Hoja de Trabajo para listado'!$A$155:$A$1048576,0),MATCH((CUADRO!H$4&amp;$E559),'Hoja de Trabajo para listado'!$A$151:$Z$151,0)),0)+IFERROR(INDEX('Hoja de Trabajo para listado'!$AB$155:$BA$1048576,MATCH($A559,'Hoja de Trabajo para listado'!$AB$155:$AB$1048576,0),MATCH((CUADRO!H$4&amp;$E559),'Hoja de Trabajo para listado'!$AB$151:$BA$151,0)),0)+IFERROR(INDEX('Hoja de Trabajo para listado'!$BC$155:$CB$1048576,MATCH($A559,'Hoja de Trabajo para listado'!$BC$155:$BC$1048576,0),MATCH((CUADRO!H$4&amp;$E559),'Hoja de Trabajo para listado'!$BC$151:$CB$151,0)),0)+IFERROR(INDEX('Hoja de Trabajo para listado'!$DE$153:$DG$274,MATCH($A559,'Hoja de Trabajo para listado'!$DE$153:$DE$1048576,0),MATCH((CUADRO!H$4&amp;$E559),'Hoja de Trabajo para listado'!$DE$151:$DG$151,0)),0)+IFERROR(INDEX('Hoja de Trabajo para listado'!$CD$155:$DC$1048576,MATCH($A559,'Hoja de Trabajo para listado'!$CD$155:$CD$1048576,0),MATCH((CUADRO!H$4&amp;$E559),'Hoja de Trabajo para listado'!$CD$151:$DC$151,0)),0)</f>
        <v>0</v>
      </c>
      <c r="I559" s="241">
        <f ca="1">+IFERROR(INDEX('Hoja de Trabajo para listado'!$A$155:$Z$1048576,MATCH($A559,'Hoja de Trabajo para listado'!$A$155:$A$1048576,0),MATCH((CUADRO!I$4&amp;$E559),'Hoja de Trabajo para listado'!$A$151:$Z$151,0)),0)+IFERROR(INDEX('Hoja de Trabajo para listado'!$AB$155:$BA$1048576,MATCH($A559,'Hoja de Trabajo para listado'!$AB$155:$AB$1048576,0),MATCH((CUADRO!I$4&amp;$E559),'Hoja de Trabajo para listado'!$AB$151:$BA$151,0)),0)+IFERROR(INDEX('Hoja de Trabajo para listado'!$BC$155:$CB$1048576,MATCH($A559,'Hoja de Trabajo para listado'!$BC$155:$BC$1048576,0),MATCH((CUADRO!I$4&amp;$E559),'Hoja de Trabajo para listado'!$BC$151:$CB$151,0)),0)+IFERROR(INDEX('Hoja de Trabajo para listado'!$DE$153:$DG$274,MATCH($A559,'Hoja de Trabajo para listado'!$DE$153:$DE$1048576,0),MATCH((CUADRO!I$4&amp;$E559),'Hoja de Trabajo para listado'!$DE$151:$DG$151,0)),0)+IFERROR(INDEX('Hoja de Trabajo para listado'!$CD$155:$DC$1048576,MATCH($A559,'Hoja de Trabajo para listado'!$CD$155:$CD$1048576,0),MATCH((CUADRO!I$4&amp;$E559),'Hoja de Trabajo para listado'!$CD$151:$DC$151,0)),0)</f>
        <v>0</v>
      </c>
      <c r="J559" s="241">
        <f ca="1">+IFERROR(INDEX('Hoja de Trabajo para listado'!$A$155:$Z$1048576,MATCH($A559,'Hoja de Trabajo para listado'!$A$155:$A$1048576,0),MATCH((CUADRO!J$4&amp;$E559),'Hoja de Trabajo para listado'!$A$151:$Z$151,0)),0)+IFERROR(INDEX('Hoja de Trabajo para listado'!$AB$155:$BA$1048576,MATCH($A559,'Hoja de Trabajo para listado'!$AB$155:$AB$1048576,0),MATCH((CUADRO!J$4&amp;$E559),'Hoja de Trabajo para listado'!$AB$151:$BA$151,0)),0)+IFERROR(INDEX('Hoja de Trabajo para listado'!$BC$155:$CB$1048576,MATCH($A559,'Hoja de Trabajo para listado'!$BC$155:$BC$1048576,0),MATCH((CUADRO!J$4&amp;$E559),'Hoja de Trabajo para listado'!$BC$151:$CB$151,0)),0)+IFERROR(INDEX('Hoja de Trabajo para listado'!$DE$153:$DG$274,MATCH($A559,'Hoja de Trabajo para listado'!$DE$153:$DE$1048576,0),MATCH((CUADRO!J$4&amp;$E559),'Hoja de Trabajo para listado'!$DE$151:$DG$151,0)),0)+IFERROR(INDEX('Hoja de Trabajo para listado'!$CD$155:$DC$1048576,MATCH($A559,'Hoja de Trabajo para listado'!$CD$155:$CD$1048576,0),MATCH((CUADRO!J$4&amp;$E559),'Hoja de Trabajo para listado'!$CD$151:$DC$151,0)),0)</f>
        <v>0</v>
      </c>
      <c r="K559" s="241">
        <f ca="1">+IFERROR(INDEX('Hoja de Trabajo para listado'!$A$155:$Z$1048576,MATCH($A559,'Hoja de Trabajo para listado'!$A$155:$A$1048576,0),MATCH((CUADRO!K$4&amp;$E559),'Hoja de Trabajo para listado'!$A$151:$Z$151,0)),0)+IFERROR(INDEX('Hoja de Trabajo para listado'!$AB$155:$BA$1048576,MATCH($A559,'Hoja de Trabajo para listado'!$AB$155:$AB$1048576,0),MATCH((CUADRO!K$4&amp;$E559),'Hoja de Trabajo para listado'!$AB$151:$BA$151,0)),0)+IFERROR(INDEX('Hoja de Trabajo para listado'!$BC$155:$CB$1048576,MATCH($A559,'Hoja de Trabajo para listado'!$BC$155:$BC$1048576,0),MATCH((CUADRO!K$4&amp;$E559),'Hoja de Trabajo para listado'!$BC$151:$CB$151,0)),0)+IFERROR(INDEX('Hoja de Trabajo para listado'!$DE$153:$DG$274,MATCH($A559,'Hoja de Trabajo para listado'!$DE$153:$DE$1048576,0),MATCH((CUADRO!K$4&amp;$E559),'Hoja de Trabajo para listado'!$DE$151:$DG$151,0)),0)+IFERROR(INDEX('Hoja de Trabajo para listado'!$CD$155:$DC$1048576,MATCH($A559,'Hoja de Trabajo para listado'!$CD$155:$CD$1048576,0),MATCH((CUADRO!K$4&amp;$E559),'Hoja de Trabajo para listado'!$CD$151:$DC$151,0)),0)</f>
        <v>0</v>
      </c>
      <c r="L559" s="241">
        <f ca="1">+IFERROR(INDEX('Hoja de Trabajo para listado'!$A$155:$Z$1048576,MATCH($A559,'Hoja de Trabajo para listado'!$A$155:$A$1048576,0),MATCH((CUADRO!L$4&amp;$E559),'Hoja de Trabajo para listado'!$A$151:$Z$151,0)),0)+IFERROR(INDEX('Hoja de Trabajo para listado'!$AB$155:$BA$1048576,MATCH($A559,'Hoja de Trabajo para listado'!$AB$155:$AB$1048576,0),MATCH((CUADRO!L$4&amp;$E559),'Hoja de Trabajo para listado'!$AB$151:$BA$151,0)),0)+IFERROR(INDEX('Hoja de Trabajo para listado'!$BC$155:$CB$1048576,MATCH($A559,'Hoja de Trabajo para listado'!$BC$155:$BC$1048576,0),MATCH((CUADRO!L$4&amp;$E559),'Hoja de Trabajo para listado'!$BC$151:$CB$151,0)),0)+IFERROR(INDEX('Hoja de Trabajo para listado'!$DE$153:$DG$274,MATCH($A559,'Hoja de Trabajo para listado'!$DE$153:$DE$1048576,0),MATCH((CUADRO!L$4&amp;$E559),'Hoja de Trabajo para listado'!$DE$151:$DG$151,0)),0)+IFERROR(INDEX('Hoja de Trabajo para listado'!$CD$155:$DC$1048576,MATCH($A559,'Hoja de Trabajo para listado'!$CD$155:$CD$1048576,0),MATCH((CUADRO!L$4&amp;$E559),'Hoja de Trabajo para listado'!$CD$151:$DC$151,0)),0)</f>
        <v>0</v>
      </c>
      <c r="M559" s="241">
        <f ca="1">+IFERROR(INDEX('Hoja de Trabajo para listado'!$A$155:$Z$1048576,MATCH($A559,'Hoja de Trabajo para listado'!$A$155:$A$1048576,0),MATCH((CUADRO!M$4&amp;$E559),'Hoja de Trabajo para listado'!$A$151:$Z$151,0)),0)+IFERROR(INDEX('Hoja de Trabajo para listado'!$AB$155:$BA$1048576,MATCH($A559,'Hoja de Trabajo para listado'!$AB$155:$AB$1048576,0),MATCH((CUADRO!M$4&amp;$E559),'Hoja de Trabajo para listado'!$AB$151:$BA$151,0)),0)+IFERROR(INDEX('Hoja de Trabajo para listado'!$BC$155:$CB$1048576,MATCH($A559,'Hoja de Trabajo para listado'!$BC$155:$BC$1048576,0),MATCH((CUADRO!M$4&amp;$E559),'Hoja de Trabajo para listado'!$BC$151:$CB$151,0)),0)+IFERROR(INDEX('Hoja de Trabajo para listado'!$DE$153:$DG$274,MATCH($A559,'Hoja de Trabajo para listado'!$DE$153:$DE$1048576,0),MATCH((CUADRO!M$4&amp;$E559),'Hoja de Trabajo para listado'!$DE$151:$DG$151,0)),0)+IFERROR(INDEX('Hoja de Trabajo para listado'!$CD$155:$DC$1048576,MATCH($A559,'Hoja de Trabajo para listado'!$CD$155:$CD$1048576,0),MATCH((CUADRO!M$4&amp;$E559),'Hoja de Trabajo para listado'!$CD$151:$DC$151,0)),0)</f>
        <v>0</v>
      </c>
      <c r="N559" s="241">
        <f ca="1">+IFERROR(INDEX('Hoja de Trabajo para listado'!$A$155:$Z$1048576,MATCH($A559,'Hoja de Trabajo para listado'!$A$155:$A$1048576,0),MATCH((CUADRO!N$4&amp;$E559),'Hoja de Trabajo para listado'!$A$151:$Z$151,0)),0)+IFERROR(INDEX('Hoja de Trabajo para listado'!$AB$155:$BA$1048576,MATCH($A559,'Hoja de Trabajo para listado'!$AB$155:$AB$1048576,0),MATCH((CUADRO!N$4&amp;$E559),'Hoja de Trabajo para listado'!$AB$151:$BA$151,0)),0)+IFERROR(INDEX('Hoja de Trabajo para listado'!$BC$155:$CB$1048576,MATCH($A559,'Hoja de Trabajo para listado'!$BC$155:$BC$1048576,0),MATCH((CUADRO!N$4&amp;$E559),'Hoja de Trabajo para listado'!$BC$151:$CB$151,0)),0)+IFERROR(INDEX('Hoja de Trabajo para listado'!$DE$153:$DG$274,MATCH($A559,'Hoja de Trabajo para listado'!$DE$153:$DE$1048576,0),MATCH((CUADRO!N$4&amp;$E559),'Hoja de Trabajo para listado'!$DE$151:$DG$151,0)),0)+IFERROR(INDEX('Hoja de Trabajo para listado'!$CD$155:$DC$1048576,MATCH($A559,'Hoja de Trabajo para listado'!$CD$155:$CD$1048576,0),MATCH((CUADRO!N$4&amp;$E559),'Hoja de Trabajo para listado'!$CD$151:$DC$151,0)),0)</f>
        <v>0</v>
      </c>
      <c r="O559" s="241">
        <f ca="1">+IFERROR(INDEX('Hoja de Trabajo para listado'!$A$155:$Z$1048576,MATCH($A559,'Hoja de Trabajo para listado'!$A$155:$A$1048576,0),MATCH((CUADRO!O$4&amp;$E559),'Hoja de Trabajo para listado'!$A$151:$Z$151,0)),0)+IFERROR(INDEX('Hoja de Trabajo para listado'!$AB$155:$BA$1048576,MATCH($A559,'Hoja de Trabajo para listado'!$AB$155:$AB$1048576,0),MATCH((CUADRO!O$4&amp;$E559),'Hoja de Trabajo para listado'!$AB$151:$BA$151,0)),0)+IFERROR(INDEX('Hoja de Trabajo para listado'!$BC$155:$CB$1048576,MATCH($A559,'Hoja de Trabajo para listado'!$BC$155:$BC$1048576,0),MATCH((CUADRO!O$4&amp;$E559),'Hoja de Trabajo para listado'!$BC$151:$CB$151,0)),0)+IFERROR(INDEX('Hoja de Trabajo para listado'!$DE$153:$DG$274,MATCH($A559,'Hoja de Trabajo para listado'!$DE$153:$DE$1048576,0),MATCH((CUADRO!O$4&amp;$E559),'Hoja de Trabajo para listado'!$DE$151:$DG$151,0)),0)+IFERROR(INDEX('Hoja de Trabajo para listado'!$CD$155:$DC$1048576,MATCH($A559,'Hoja de Trabajo para listado'!$CD$155:$CD$1048576,0),MATCH((CUADRO!O$4&amp;$E559),'Hoja de Trabajo para listado'!$CD$151:$DC$151,0)),0)</f>
        <v>0</v>
      </c>
      <c r="P559" s="241">
        <f ca="1">+IFERROR(INDEX('Hoja de Trabajo para listado'!$A$155:$Z$1048576,MATCH($A559,'Hoja de Trabajo para listado'!$A$155:$A$1048576,0),MATCH((CUADRO!P$4&amp;$E559),'Hoja de Trabajo para listado'!$A$151:$Z$151,0)),0)+IFERROR(INDEX('Hoja de Trabajo para listado'!$AB$155:$BA$1048576,MATCH($A559,'Hoja de Trabajo para listado'!$AB$155:$AB$1048576,0),MATCH((CUADRO!P$4&amp;$E559),'Hoja de Trabajo para listado'!$AB$151:$BA$151,0)),0)+IFERROR(INDEX('Hoja de Trabajo para listado'!$BC$155:$CB$1048576,MATCH($A559,'Hoja de Trabajo para listado'!$BC$155:$BC$1048576,0),MATCH((CUADRO!P$4&amp;$E559),'Hoja de Trabajo para listado'!$BC$151:$CB$151,0)),0)+IFERROR(INDEX('Hoja de Trabajo para listado'!$DE$153:$DG$274,MATCH($A559,'Hoja de Trabajo para listado'!$DE$153:$DE$1048576,0),MATCH((CUADRO!P$4&amp;$E559),'Hoja de Trabajo para listado'!$DE$151:$DG$151,0)),0)+IFERROR(INDEX('Hoja de Trabajo para listado'!$CD$155:$DC$1048576,MATCH($A559,'Hoja de Trabajo para listado'!$CD$155:$CD$1048576,0),MATCH((CUADRO!P$4&amp;$E559),'Hoja de Trabajo para listado'!$CD$151:$DC$151,0)),0)</f>
        <v>0</v>
      </c>
      <c r="Q559" s="241">
        <f ca="1">+IFERROR(INDEX('Hoja de Trabajo para listado'!$A$155:$Z$1048576,MATCH($A559,'Hoja de Trabajo para listado'!$A$155:$A$1048576,0),MATCH((CUADRO!Q$4&amp;$E559),'Hoja de Trabajo para listado'!$A$151:$Z$151,0)),0)+IFERROR(INDEX('Hoja de Trabajo para listado'!$AB$155:$BA$1048576,MATCH($A559,'Hoja de Trabajo para listado'!$AB$155:$AB$1048576,0),MATCH((CUADRO!Q$4&amp;$E559),'Hoja de Trabajo para listado'!$AB$151:$BA$151,0)),0)+IFERROR(INDEX('Hoja de Trabajo para listado'!$BC$155:$CB$1048576,MATCH($A559,'Hoja de Trabajo para listado'!$BC$155:$BC$1048576,0),MATCH((CUADRO!Q$4&amp;$E559),'Hoja de Trabajo para listado'!$BC$151:$CB$151,0)),0)+IFERROR(INDEX('Hoja de Trabajo para listado'!$DE$153:$DG$274,MATCH($A559,'Hoja de Trabajo para listado'!$DE$153:$DE$1048576,0),MATCH((CUADRO!Q$4&amp;$E559),'Hoja de Trabajo para listado'!$DE$151:$DG$151,0)),0)+IFERROR(INDEX('Hoja de Trabajo para listado'!$CD$155:$DC$1048576,MATCH($A559,'Hoja de Trabajo para listado'!$CD$155:$CD$1048576,0),MATCH((CUADRO!Q$4&amp;$E559),'Hoja de Trabajo para listado'!$CD$151:$DC$151,0)),0)</f>
        <v>0</v>
      </c>
      <c r="R559" s="241">
        <f t="shared" ca="1" si="16"/>
        <v>0</v>
      </c>
      <c r="S559" s="247"/>
      <c r="T559" s="241">
        <f ca="1">+T560</f>
        <v>0</v>
      </c>
      <c r="U559" s="240">
        <f t="shared" si="17"/>
        <v>1</v>
      </c>
    </row>
    <row r="560" spans="1:21" customFormat="1" ht="15" hidden="1" customHeight="1">
      <c r="A560" s="32">
        <v>1231</v>
      </c>
      <c r="B560" s="382"/>
      <c r="C560" s="245" t="str">
        <f>+VLOOKUP(A560,bd_lista!$A$3:$C$592,3,FALSE)</f>
        <v>Gobierno Autónomo Municipal de Combaya</v>
      </c>
      <c r="D560" s="384"/>
      <c r="E560" s="242" t="s">
        <v>684</v>
      </c>
      <c r="F560" s="241">
        <f ca="1">+IFERROR(INDEX('Hoja de Trabajo para listado'!$A$155:$Z$1048576,MATCH($A560,'Hoja de Trabajo para listado'!$A$155:$A$1048576,0),MATCH((CUADRO!F$4&amp;$E560),'Hoja de Trabajo para listado'!$A$151:$Z$151,0)),0)+IFERROR(INDEX('Hoja de Trabajo para listado'!$AB$155:$BA$1048576,MATCH($A560,'Hoja de Trabajo para listado'!$AB$155:$AB$1048576,0),MATCH((CUADRO!F$4&amp;$E560),'Hoja de Trabajo para listado'!$AB$151:$BA$151,0)),0)+IFERROR(INDEX('Hoja de Trabajo para listado'!$BC$155:$CB$1048576,MATCH($A560,'Hoja de Trabajo para listado'!$BC$155:$BC$1048576,0),MATCH((CUADRO!F$4&amp;$E560),'Hoja de Trabajo para listado'!$BC$151:$CB$151,0)),0)+IFERROR(INDEX('Hoja de Trabajo para listado'!$DE$153:$DG$274,MATCH($A560,'Hoja de Trabajo para listado'!$DE$153:$DE$1048576,0),MATCH((CUADRO!F$4&amp;$E560),'Hoja de Trabajo para listado'!$DE$151:$DG$151,0)),0)+IFERROR(INDEX('Hoja de Trabajo para listado'!$CD$155:$DC$1048576,MATCH($A560,'Hoja de Trabajo para listado'!$CD$155:$CD$1048576,0),MATCH((CUADRO!F$4&amp;$E560),'Hoja de Trabajo para listado'!$CD$151:$DC$151,0)),0)</f>
        <v>0</v>
      </c>
      <c r="G560" s="241">
        <f ca="1">+IFERROR(INDEX('Hoja de Trabajo para listado'!$A$155:$Z$1048576,MATCH($A560,'Hoja de Trabajo para listado'!$A$155:$A$1048576,0),MATCH((CUADRO!G$4&amp;$E560),'Hoja de Trabajo para listado'!$A$151:$Z$151,0)),0)+IFERROR(INDEX('Hoja de Trabajo para listado'!$AB$155:$BA$1048576,MATCH($A560,'Hoja de Trabajo para listado'!$AB$155:$AB$1048576,0),MATCH((CUADRO!G$4&amp;$E560),'Hoja de Trabajo para listado'!$AB$151:$BA$151,0)),0)+IFERROR(INDEX('Hoja de Trabajo para listado'!$BC$155:$CB$1048576,MATCH($A560,'Hoja de Trabajo para listado'!$BC$155:$BC$1048576,0),MATCH((CUADRO!G$4&amp;$E560),'Hoja de Trabajo para listado'!$BC$151:$CB$151,0)),0)+IFERROR(INDEX('Hoja de Trabajo para listado'!$DE$153:$DG$274,MATCH($A560,'Hoja de Trabajo para listado'!$DE$153:$DE$1048576,0),MATCH((CUADRO!G$4&amp;$E560),'Hoja de Trabajo para listado'!$DE$151:$DG$151,0)),0)+IFERROR(INDEX('Hoja de Trabajo para listado'!$CD$155:$DC$1048576,MATCH($A560,'Hoja de Trabajo para listado'!$CD$155:$CD$1048576,0),MATCH((CUADRO!G$4&amp;$E560),'Hoja de Trabajo para listado'!$CD$151:$DC$151,0)),0)</f>
        <v>0</v>
      </c>
      <c r="H560" s="241">
        <f ca="1">+IFERROR(INDEX('Hoja de Trabajo para listado'!$A$155:$Z$1048576,MATCH($A560,'Hoja de Trabajo para listado'!$A$155:$A$1048576,0),MATCH((CUADRO!H$4&amp;$E560),'Hoja de Trabajo para listado'!$A$151:$Z$151,0)),0)+IFERROR(INDEX('Hoja de Trabajo para listado'!$AB$155:$BA$1048576,MATCH($A560,'Hoja de Trabajo para listado'!$AB$155:$AB$1048576,0),MATCH((CUADRO!H$4&amp;$E560),'Hoja de Trabajo para listado'!$AB$151:$BA$151,0)),0)+IFERROR(INDEX('Hoja de Trabajo para listado'!$BC$155:$CB$1048576,MATCH($A560,'Hoja de Trabajo para listado'!$BC$155:$BC$1048576,0),MATCH((CUADRO!H$4&amp;$E560),'Hoja de Trabajo para listado'!$BC$151:$CB$151,0)),0)+IFERROR(INDEX('Hoja de Trabajo para listado'!$DE$153:$DG$274,MATCH($A560,'Hoja de Trabajo para listado'!$DE$153:$DE$1048576,0),MATCH((CUADRO!H$4&amp;$E560),'Hoja de Trabajo para listado'!$DE$151:$DG$151,0)),0)+IFERROR(INDEX('Hoja de Trabajo para listado'!$CD$155:$DC$1048576,MATCH($A560,'Hoja de Trabajo para listado'!$CD$155:$CD$1048576,0),MATCH((CUADRO!H$4&amp;$E560),'Hoja de Trabajo para listado'!$CD$151:$DC$151,0)),0)</f>
        <v>0</v>
      </c>
      <c r="I560" s="241">
        <f ca="1">+IFERROR(INDEX('Hoja de Trabajo para listado'!$A$155:$Z$1048576,MATCH($A560,'Hoja de Trabajo para listado'!$A$155:$A$1048576,0),MATCH((CUADRO!I$4&amp;$E560),'Hoja de Trabajo para listado'!$A$151:$Z$151,0)),0)+IFERROR(INDEX('Hoja de Trabajo para listado'!$AB$155:$BA$1048576,MATCH($A560,'Hoja de Trabajo para listado'!$AB$155:$AB$1048576,0),MATCH((CUADRO!I$4&amp;$E560),'Hoja de Trabajo para listado'!$AB$151:$BA$151,0)),0)+IFERROR(INDEX('Hoja de Trabajo para listado'!$BC$155:$CB$1048576,MATCH($A560,'Hoja de Trabajo para listado'!$BC$155:$BC$1048576,0),MATCH((CUADRO!I$4&amp;$E560),'Hoja de Trabajo para listado'!$BC$151:$CB$151,0)),0)+IFERROR(INDEX('Hoja de Trabajo para listado'!$DE$153:$DG$274,MATCH($A560,'Hoja de Trabajo para listado'!$DE$153:$DE$1048576,0),MATCH((CUADRO!I$4&amp;$E560),'Hoja de Trabajo para listado'!$DE$151:$DG$151,0)),0)+IFERROR(INDEX('Hoja de Trabajo para listado'!$CD$155:$DC$1048576,MATCH($A560,'Hoja de Trabajo para listado'!$CD$155:$CD$1048576,0),MATCH((CUADRO!I$4&amp;$E560),'Hoja de Trabajo para listado'!$CD$151:$DC$151,0)),0)</f>
        <v>0</v>
      </c>
      <c r="J560" s="241">
        <f ca="1">+IFERROR(INDEX('Hoja de Trabajo para listado'!$A$155:$Z$1048576,MATCH($A560,'Hoja de Trabajo para listado'!$A$155:$A$1048576,0),MATCH((CUADRO!J$4&amp;$E560),'Hoja de Trabajo para listado'!$A$151:$Z$151,0)),0)+IFERROR(INDEX('Hoja de Trabajo para listado'!$AB$155:$BA$1048576,MATCH($A560,'Hoja de Trabajo para listado'!$AB$155:$AB$1048576,0),MATCH((CUADRO!J$4&amp;$E560),'Hoja de Trabajo para listado'!$AB$151:$BA$151,0)),0)+IFERROR(INDEX('Hoja de Trabajo para listado'!$BC$155:$CB$1048576,MATCH($A560,'Hoja de Trabajo para listado'!$BC$155:$BC$1048576,0),MATCH((CUADRO!J$4&amp;$E560),'Hoja de Trabajo para listado'!$BC$151:$CB$151,0)),0)+IFERROR(INDEX('Hoja de Trabajo para listado'!$DE$153:$DG$274,MATCH($A560,'Hoja de Trabajo para listado'!$DE$153:$DE$1048576,0),MATCH((CUADRO!J$4&amp;$E560),'Hoja de Trabajo para listado'!$DE$151:$DG$151,0)),0)+IFERROR(INDEX('Hoja de Trabajo para listado'!$CD$155:$DC$1048576,MATCH($A560,'Hoja de Trabajo para listado'!$CD$155:$CD$1048576,0),MATCH((CUADRO!J$4&amp;$E560),'Hoja de Trabajo para listado'!$CD$151:$DC$151,0)),0)</f>
        <v>0</v>
      </c>
      <c r="K560" s="241">
        <f ca="1">+IFERROR(INDEX('Hoja de Trabajo para listado'!$A$155:$Z$1048576,MATCH($A560,'Hoja de Trabajo para listado'!$A$155:$A$1048576,0),MATCH((CUADRO!K$4&amp;$E560),'Hoja de Trabajo para listado'!$A$151:$Z$151,0)),0)+IFERROR(INDEX('Hoja de Trabajo para listado'!$AB$155:$BA$1048576,MATCH($A560,'Hoja de Trabajo para listado'!$AB$155:$AB$1048576,0),MATCH((CUADRO!K$4&amp;$E560),'Hoja de Trabajo para listado'!$AB$151:$BA$151,0)),0)+IFERROR(INDEX('Hoja de Trabajo para listado'!$BC$155:$CB$1048576,MATCH($A560,'Hoja de Trabajo para listado'!$BC$155:$BC$1048576,0),MATCH((CUADRO!K$4&amp;$E560),'Hoja de Trabajo para listado'!$BC$151:$CB$151,0)),0)+IFERROR(INDEX('Hoja de Trabajo para listado'!$DE$153:$DG$274,MATCH($A560,'Hoja de Trabajo para listado'!$DE$153:$DE$1048576,0),MATCH((CUADRO!K$4&amp;$E560),'Hoja de Trabajo para listado'!$DE$151:$DG$151,0)),0)+IFERROR(INDEX('Hoja de Trabajo para listado'!$CD$155:$DC$1048576,MATCH($A560,'Hoja de Trabajo para listado'!$CD$155:$CD$1048576,0),MATCH((CUADRO!K$4&amp;$E560),'Hoja de Trabajo para listado'!$CD$151:$DC$151,0)),0)</f>
        <v>0</v>
      </c>
      <c r="L560" s="241">
        <f ca="1">+IFERROR(INDEX('Hoja de Trabajo para listado'!$A$155:$Z$1048576,MATCH($A560,'Hoja de Trabajo para listado'!$A$155:$A$1048576,0),MATCH((CUADRO!L$4&amp;$E560),'Hoja de Trabajo para listado'!$A$151:$Z$151,0)),0)+IFERROR(INDEX('Hoja de Trabajo para listado'!$AB$155:$BA$1048576,MATCH($A560,'Hoja de Trabajo para listado'!$AB$155:$AB$1048576,0),MATCH((CUADRO!L$4&amp;$E560),'Hoja de Trabajo para listado'!$AB$151:$BA$151,0)),0)+IFERROR(INDEX('Hoja de Trabajo para listado'!$BC$155:$CB$1048576,MATCH($A560,'Hoja de Trabajo para listado'!$BC$155:$BC$1048576,0),MATCH((CUADRO!L$4&amp;$E560),'Hoja de Trabajo para listado'!$BC$151:$CB$151,0)),0)+IFERROR(INDEX('Hoja de Trabajo para listado'!$DE$153:$DG$274,MATCH($A560,'Hoja de Trabajo para listado'!$DE$153:$DE$1048576,0),MATCH((CUADRO!L$4&amp;$E560),'Hoja de Trabajo para listado'!$DE$151:$DG$151,0)),0)+IFERROR(INDEX('Hoja de Trabajo para listado'!$CD$155:$DC$1048576,MATCH($A560,'Hoja de Trabajo para listado'!$CD$155:$CD$1048576,0),MATCH((CUADRO!L$4&amp;$E560),'Hoja de Trabajo para listado'!$CD$151:$DC$151,0)),0)</f>
        <v>0</v>
      </c>
      <c r="M560" s="241">
        <f ca="1">+IFERROR(INDEX('Hoja de Trabajo para listado'!$A$155:$Z$1048576,MATCH($A560,'Hoja de Trabajo para listado'!$A$155:$A$1048576,0),MATCH((CUADRO!M$4&amp;$E560),'Hoja de Trabajo para listado'!$A$151:$Z$151,0)),0)+IFERROR(INDEX('Hoja de Trabajo para listado'!$AB$155:$BA$1048576,MATCH($A560,'Hoja de Trabajo para listado'!$AB$155:$AB$1048576,0),MATCH((CUADRO!M$4&amp;$E560),'Hoja de Trabajo para listado'!$AB$151:$BA$151,0)),0)+IFERROR(INDEX('Hoja de Trabajo para listado'!$BC$155:$CB$1048576,MATCH($A560,'Hoja de Trabajo para listado'!$BC$155:$BC$1048576,0),MATCH((CUADRO!M$4&amp;$E560),'Hoja de Trabajo para listado'!$BC$151:$CB$151,0)),0)+IFERROR(INDEX('Hoja de Trabajo para listado'!$DE$153:$DG$274,MATCH($A560,'Hoja de Trabajo para listado'!$DE$153:$DE$1048576,0),MATCH((CUADRO!M$4&amp;$E560),'Hoja de Trabajo para listado'!$DE$151:$DG$151,0)),0)+IFERROR(INDEX('Hoja de Trabajo para listado'!$CD$155:$DC$1048576,MATCH($A560,'Hoja de Trabajo para listado'!$CD$155:$CD$1048576,0),MATCH((CUADRO!M$4&amp;$E560),'Hoja de Trabajo para listado'!$CD$151:$DC$151,0)),0)</f>
        <v>0</v>
      </c>
      <c r="N560" s="241">
        <f ca="1">+IFERROR(INDEX('Hoja de Trabajo para listado'!$A$155:$Z$1048576,MATCH($A560,'Hoja de Trabajo para listado'!$A$155:$A$1048576,0),MATCH((CUADRO!N$4&amp;$E560),'Hoja de Trabajo para listado'!$A$151:$Z$151,0)),0)+IFERROR(INDEX('Hoja de Trabajo para listado'!$AB$155:$BA$1048576,MATCH($A560,'Hoja de Trabajo para listado'!$AB$155:$AB$1048576,0),MATCH((CUADRO!N$4&amp;$E560),'Hoja de Trabajo para listado'!$AB$151:$BA$151,0)),0)+IFERROR(INDEX('Hoja de Trabajo para listado'!$BC$155:$CB$1048576,MATCH($A560,'Hoja de Trabajo para listado'!$BC$155:$BC$1048576,0),MATCH((CUADRO!N$4&amp;$E560),'Hoja de Trabajo para listado'!$BC$151:$CB$151,0)),0)+IFERROR(INDEX('Hoja de Trabajo para listado'!$DE$153:$DG$274,MATCH($A560,'Hoja de Trabajo para listado'!$DE$153:$DE$1048576,0),MATCH((CUADRO!N$4&amp;$E560),'Hoja de Trabajo para listado'!$DE$151:$DG$151,0)),0)+IFERROR(INDEX('Hoja de Trabajo para listado'!$CD$155:$DC$1048576,MATCH($A560,'Hoja de Trabajo para listado'!$CD$155:$CD$1048576,0),MATCH((CUADRO!N$4&amp;$E560),'Hoja de Trabajo para listado'!$CD$151:$DC$151,0)),0)</f>
        <v>0</v>
      </c>
      <c r="O560" s="241">
        <f ca="1">+IFERROR(INDEX('Hoja de Trabajo para listado'!$A$155:$Z$1048576,MATCH($A560,'Hoja de Trabajo para listado'!$A$155:$A$1048576,0),MATCH((CUADRO!O$4&amp;$E560),'Hoja de Trabajo para listado'!$A$151:$Z$151,0)),0)+IFERROR(INDEX('Hoja de Trabajo para listado'!$AB$155:$BA$1048576,MATCH($A560,'Hoja de Trabajo para listado'!$AB$155:$AB$1048576,0),MATCH((CUADRO!O$4&amp;$E560),'Hoja de Trabajo para listado'!$AB$151:$BA$151,0)),0)+IFERROR(INDEX('Hoja de Trabajo para listado'!$BC$155:$CB$1048576,MATCH($A560,'Hoja de Trabajo para listado'!$BC$155:$BC$1048576,0),MATCH((CUADRO!O$4&amp;$E560),'Hoja de Trabajo para listado'!$BC$151:$CB$151,0)),0)+IFERROR(INDEX('Hoja de Trabajo para listado'!$DE$153:$DG$274,MATCH($A560,'Hoja de Trabajo para listado'!$DE$153:$DE$1048576,0),MATCH((CUADRO!O$4&amp;$E560),'Hoja de Trabajo para listado'!$DE$151:$DG$151,0)),0)+IFERROR(INDEX('Hoja de Trabajo para listado'!$CD$155:$DC$1048576,MATCH($A560,'Hoja de Trabajo para listado'!$CD$155:$CD$1048576,0),MATCH((CUADRO!O$4&amp;$E560),'Hoja de Trabajo para listado'!$CD$151:$DC$151,0)),0)</f>
        <v>0</v>
      </c>
      <c r="P560" s="241">
        <f ca="1">+IFERROR(INDEX('Hoja de Trabajo para listado'!$A$155:$Z$1048576,MATCH($A560,'Hoja de Trabajo para listado'!$A$155:$A$1048576,0),MATCH((CUADRO!P$4&amp;$E560),'Hoja de Trabajo para listado'!$A$151:$Z$151,0)),0)+IFERROR(INDEX('Hoja de Trabajo para listado'!$AB$155:$BA$1048576,MATCH($A560,'Hoja de Trabajo para listado'!$AB$155:$AB$1048576,0),MATCH((CUADRO!P$4&amp;$E560),'Hoja de Trabajo para listado'!$AB$151:$BA$151,0)),0)+IFERROR(INDEX('Hoja de Trabajo para listado'!$BC$155:$CB$1048576,MATCH($A560,'Hoja de Trabajo para listado'!$BC$155:$BC$1048576,0),MATCH((CUADRO!P$4&amp;$E560),'Hoja de Trabajo para listado'!$BC$151:$CB$151,0)),0)+IFERROR(INDEX('Hoja de Trabajo para listado'!$DE$153:$DG$274,MATCH($A560,'Hoja de Trabajo para listado'!$DE$153:$DE$1048576,0),MATCH((CUADRO!P$4&amp;$E560),'Hoja de Trabajo para listado'!$DE$151:$DG$151,0)),0)+IFERROR(INDEX('Hoja de Trabajo para listado'!$CD$155:$DC$1048576,MATCH($A560,'Hoja de Trabajo para listado'!$CD$155:$CD$1048576,0),MATCH((CUADRO!P$4&amp;$E560),'Hoja de Trabajo para listado'!$CD$151:$DC$151,0)),0)</f>
        <v>0</v>
      </c>
      <c r="Q560" s="241">
        <f ca="1">+IFERROR(INDEX('Hoja de Trabajo para listado'!$A$155:$Z$1048576,MATCH($A560,'Hoja de Trabajo para listado'!$A$155:$A$1048576,0),MATCH((CUADRO!Q$4&amp;$E560),'Hoja de Trabajo para listado'!$A$151:$Z$151,0)),0)+IFERROR(INDEX('Hoja de Trabajo para listado'!$AB$155:$BA$1048576,MATCH($A560,'Hoja de Trabajo para listado'!$AB$155:$AB$1048576,0),MATCH((CUADRO!Q$4&amp;$E560),'Hoja de Trabajo para listado'!$AB$151:$BA$151,0)),0)+IFERROR(INDEX('Hoja de Trabajo para listado'!$BC$155:$CB$1048576,MATCH($A560,'Hoja de Trabajo para listado'!$BC$155:$BC$1048576,0),MATCH((CUADRO!Q$4&amp;$E560),'Hoja de Trabajo para listado'!$BC$151:$CB$151,0)),0)+IFERROR(INDEX('Hoja de Trabajo para listado'!$DE$153:$DG$274,MATCH($A560,'Hoja de Trabajo para listado'!$DE$153:$DE$1048576,0),MATCH((CUADRO!Q$4&amp;$E560),'Hoja de Trabajo para listado'!$DE$151:$DG$151,0)),0)+IFERROR(INDEX('Hoja de Trabajo para listado'!$CD$155:$DC$1048576,MATCH($A560,'Hoja de Trabajo para listado'!$CD$155:$CD$1048576,0),MATCH((CUADRO!Q$4&amp;$E560),'Hoja de Trabajo para listado'!$CD$151:$DC$151,0)),0)</f>
        <v>0</v>
      </c>
      <c r="R560" s="241">
        <f t="shared" ca="1" si="16"/>
        <v>0</v>
      </c>
      <c r="S560" s="247">
        <f ca="1">+R559+R560</f>
        <v>0</v>
      </c>
      <c r="T560" s="241">
        <f ca="1">+S560</f>
        <v>0</v>
      </c>
      <c r="U560" s="240">
        <f t="shared" si="17"/>
        <v>2</v>
      </c>
    </row>
    <row r="561" spans="1:21" customFormat="1" ht="15" hidden="1" customHeight="1">
      <c r="A561" s="32">
        <v>1232</v>
      </c>
      <c r="B561" s="381">
        <f>+A561</f>
        <v>1232</v>
      </c>
      <c r="C561" s="245" t="str">
        <f>+VLOOKUP(A561,bd_lista!$A$3:$C$592,3,FALSE)</f>
        <v>Gobierno Autónomo Municipal de Copacabana</v>
      </c>
      <c r="D561" s="383" t="str">
        <f>+C561</f>
        <v>Gobierno Autónomo Municipal de Copacabana</v>
      </c>
      <c r="E561" s="240" t="s">
        <v>683</v>
      </c>
      <c r="F561" s="241">
        <f ca="1">+IFERROR(INDEX('Hoja de Trabajo para listado'!$A$155:$Z$1048576,MATCH($A561,'Hoja de Trabajo para listado'!$A$155:$A$1048576,0),MATCH((CUADRO!F$4&amp;$E561),'Hoja de Trabajo para listado'!$A$151:$Z$151,0)),0)+IFERROR(INDEX('Hoja de Trabajo para listado'!$AB$155:$BA$1048576,MATCH($A561,'Hoja de Trabajo para listado'!$AB$155:$AB$1048576,0),MATCH((CUADRO!F$4&amp;$E561),'Hoja de Trabajo para listado'!$AB$151:$BA$151,0)),0)+IFERROR(INDEX('Hoja de Trabajo para listado'!$BC$155:$CB$1048576,MATCH($A561,'Hoja de Trabajo para listado'!$BC$155:$BC$1048576,0),MATCH((CUADRO!F$4&amp;$E561),'Hoja de Trabajo para listado'!$BC$151:$CB$151,0)),0)+IFERROR(INDEX('Hoja de Trabajo para listado'!$DE$153:$DG$274,MATCH($A561,'Hoja de Trabajo para listado'!$DE$153:$DE$1048576,0),MATCH((CUADRO!F$4&amp;$E561),'Hoja de Trabajo para listado'!$DE$151:$DG$151,0)),0)+IFERROR(INDEX('Hoja de Trabajo para listado'!$CD$155:$DC$1048576,MATCH($A561,'Hoja de Trabajo para listado'!$CD$155:$CD$1048576,0),MATCH((CUADRO!F$4&amp;$E561),'Hoja de Trabajo para listado'!$CD$151:$DC$151,0)),0)</f>
        <v>0</v>
      </c>
      <c r="G561" s="241">
        <f ca="1">+IFERROR(INDEX('Hoja de Trabajo para listado'!$A$155:$Z$1048576,MATCH($A561,'Hoja de Trabajo para listado'!$A$155:$A$1048576,0),MATCH((CUADRO!G$4&amp;$E561),'Hoja de Trabajo para listado'!$A$151:$Z$151,0)),0)+IFERROR(INDEX('Hoja de Trabajo para listado'!$AB$155:$BA$1048576,MATCH($A561,'Hoja de Trabajo para listado'!$AB$155:$AB$1048576,0),MATCH((CUADRO!G$4&amp;$E561),'Hoja de Trabajo para listado'!$AB$151:$BA$151,0)),0)+IFERROR(INDEX('Hoja de Trabajo para listado'!$BC$155:$CB$1048576,MATCH($A561,'Hoja de Trabajo para listado'!$BC$155:$BC$1048576,0),MATCH((CUADRO!G$4&amp;$E561),'Hoja de Trabajo para listado'!$BC$151:$CB$151,0)),0)+IFERROR(INDEX('Hoja de Trabajo para listado'!$DE$153:$DG$274,MATCH($A561,'Hoja de Trabajo para listado'!$DE$153:$DE$1048576,0),MATCH((CUADRO!G$4&amp;$E561),'Hoja de Trabajo para listado'!$DE$151:$DG$151,0)),0)+IFERROR(INDEX('Hoja de Trabajo para listado'!$CD$155:$DC$1048576,MATCH($A561,'Hoja de Trabajo para listado'!$CD$155:$CD$1048576,0),MATCH((CUADRO!G$4&amp;$E561),'Hoja de Trabajo para listado'!$CD$151:$DC$151,0)),0)</f>
        <v>0</v>
      </c>
      <c r="H561" s="241">
        <f ca="1">+IFERROR(INDEX('Hoja de Trabajo para listado'!$A$155:$Z$1048576,MATCH($A561,'Hoja de Trabajo para listado'!$A$155:$A$1048576,0),MATCH((CUADRO!H$4&amp;$E561),'Hoja de Trabajo para listado'!$A$151:$Z$151,0)),0)+IFERROR(INDEX('Hoja de Trabajo para listado'!$AB$155:$BA$1048576,MATCH($A561,'Hoja de Trabajo para listado'!$AB$155:$AB$1048576,0),MATCH((CUADRO!H$4&amp;$E561),'Hoja de Trabajo para listado'!$AB$151:$BA$151,0)),0)+IFERROR(INDEX('Hoja de Trabajo para listado'!$BC$155:$CB$1048576,MATCH($A561,'Hoja de Trabajo para listado'!$BC$155:$BC$1048576,0),MATCH((CUADRO!H$4&amp;$E561),'Hoja de Trabajo para listado'!$BC$151:$CB$151,0)),0)+IFERROR(INDEX('Hoja de Trabajo para listado'!$DE$153:$DG$274,MATCH($A561,'Hoja de Trabajo para listado'!$DE$153:$DE$1048576,0),MATCH((CUADRO!H$4&amp;$E561),'Hoja de Trabajo para listado'!$DE$151:$DG$151,0)),0)+IFERROR(INDEX('Hoja de Trabajo para listado'!$CD$155:$DC$1048576,MATCH($A561,'Hoja de Trabajo para listado'!$CD$155:$CD$1048576,0),MATCH((CUADRO!H$4&amp;$E561),'Hoja de Trabajo para listado'!$CD$151:$DC$151,0)),0)</f>
        <v>0</v>
      </c>
      <c r="I561" s="241">
        <f ca="1">+IFERROR(INDEX('Hoja de Trabajo para listado'!$A$155:$Z$1048576,MATCH($A561,'Hoja de Trabajo para listado'!$A$155:$A$1048576,0),MATCH((CUADRO!I$4&amp;$E561),'Hoja de Trabajo para listado'!$A$151:$Z$151,0)),0)+IFERROR(INDEX('Hoja de Trabajo para listado'!$AB$155:$BA$1048576,MATCH($A561,'Hoja de Trabajo para listado'!$AB$155:$AB$1048576,0),MATCH((CUADRO!I$4&amp;$E561),'Hoja de Trabajo para listado'!$AB$151:$BA$151,0)),0)+IFERROR(INDEX('Hoja de Trabajo para listado'!$BC$155:$CB$1048576,MATCH($A561,'Hoja de Trabajo para listado'!$BC$155:$BC$1048576,0),MATCH((CUADRO!I$4&amp;$E561),'Hoja de Trabajo para listado'!$BC$151:$CB$151,0)),0)+IFERROR(INDEX('Hoja de Trabajo para listado'!$DE$153:$DG$274,MATCH($A561,'Hoja de Trabajo para listado'!$DE$153:$DE$1048576,0),MATCH((CUADRO!I$4&amp;$E561),'Hoja de Trabajo para listado'!$DE$151:$DG$151,0)),0)+IFERROR(INDEX('Hoja de Trabajo para listado'!$CD$155:$DC$1048576,MATCH($A561,'Hoja de Trabajo para listado'!$CD$155:$CD$1048576,0),MATCH((CUADRO!I$4&amp;$E561),'Hoja de Trabajo para listado'!$CD$151:$DC$151,0)),0)</f>
        <v>0</v>
      </c>
      <c r="J561" s="241">
        <f ca="1">+IFERROR(INDEX('Hoja de Trabajo para listado'!$A$155:$Z$1048576,MATCH($A561,'Hoja de Trabajo para listado'!$A$155:$A$1048576,0),MATCH((CUADRO!J$4&amp;$E561),'Hoja de Trabajo para listado'!$A$151:$Z$151,0)),0)+IFERROR(INDEX('Hoja de Trabajo para listado'!$AB$155:$BA$1048576,MATCH($A561,'Hoja de Trabajo para listado'!$AB$155:$AB$1048576,0),MATCH((CUADRO!J$4&amp;$E561),'Hoja de Trabajo para listado'!$AB$151:$BA$151,0)),0)+IFERROR(INDEX('Hoja de Trabajo para listado'!$BC$155:$CB$1048576,MATCH($A561,'Hoja de Trabajo para listado'!$BC$155:$BC$1048576,0),MATCH((CUADRO!J$4&amp;$E561),'Hoja de Trabajo para listado'!$BC$151:$CB$151,0)),0)+IFERROR(INDEX('Hoja de Trabajo para listado'!$DE$153:$DG$274,MATCH($A561,'Hoja de Trabajo para listado'!$DE$153:$DE$1048576,0),MATCH((CUADRO!J$4&amp;$E561),'Hoja de Trabajo para listado'!$DE$151:$DG$151,0)),0)+IFERROR(INDEX('Hoja de Trabajo para listado'!$CD$155:$DC$1048576,MATCH($A561,'Hoja de Trabajo para listado'!$CD$155:$CD$1048576,0),MATCH((CUADRO!J$4&amp;$E561),'Hoja de Trabajo para listado'!$CD$151:$DC$151,0)),0)</f>
        <v>0</v>
      </c>
      <c r="K561" s="241">
        <f ca="1">+IFERROR(INDEX('Hoja de Trabajo para listado'!$A$155:$Z$1048576,MATCH($A561,'Hoja de Trabajo para listado'!$A$155:$A$1048576,0),MATCH((CUADRO!K$4&amp;$E561),'Hoja de Trabajo para listado'!$A$151:$Z$151,0)),0)+IFERROR(INDEX('Hoja de Trabajo para listado'!$AB$155:$BA$1048576,MATCH($A561,'Hoja de Trabajo para listado'!$AB$155:$AB$1048576,0),MATCH((CUADRO!K$4&amp;$E561),'Hoja de Trabajo para listado'!$AB$151:$BA$151,0)),0)+IFERROR(INDEX('Hoja de Trabajo para listado'!$BC$155:$CB$1048576,MATCH($A561,'Hoja de Trabajo para listado'!$BC$155:$BC$1048576,0),MATCH((CUADRO!K$4&amp;$E561),'Hoja de Trabajo para listado'!$BC$151:$CB$151,0)),0)+IFERROR(INDEX('Hoja de Trabajo para listado'!$DE$153:$DG$274,MATCH($A561,'Hoja de Trabajo para listado'!$DE$153:$DE$1048576,0),MATCH((CUADRO!K$4&amp;$E561),'Hoja de Trabajo para listado'!$DE$151:$DG$151,0)),0)+IFERROR(INDEX('Hoja de Trabajo para listado'!$CD$155:$DC$1048576,MATCH($A561,'Hoja de Trabajo para listado'!$CD$155:$CD$1048576,0),MATCH((CUADRO!K$4&amp;$E561),'Hoja de Trabajo para listado'!$CD$151:$DC$151,0)),0)</f>
        <v>0</v>
      </c>
      <c r="L561" s="241">
        <f ca="1">+IFERROR(INDEX('Hoja de Trabajo para listado'!$A$155:$Z$1048576,MATCH($A561,'Hoja de Trabajo para listado'!$A$155:$A$1048576,0),MATCH((CUADRO!L$4&amp;$E561),'Hoja de Trabajo para listado'!$A$151:$Z$151,0)),0)+IFERROR(INDEX('Hoja de Trabajo para listado'!$AB$155:$BA$1048576,MATCH($A561,'Hoja de Trabajo para listado'!$AB$155:$AB$1048576,0),MATCH((CUADRO!L$4&amp;$E561),'Hoja de Trabajo para listado'!$AB$151:$BA$151,0)),0)+IFERROR(INDEX('Hoja de Trabajo para listado'!$BC$155:$CB$1048576,MATCH($A561,'Hoja de Trabajo para listado'!$BC$155:$BC$1048576,0),MATCH((CUADRO!L$4&amp;$E561),'Hoja de Trabajo para listado'!$BC$151:$CB$151,0)),0)+IFERROR(INDEX('Hoja de Trabajo para listado'!$DE$153:$DG$274,MATCH($A561,'Hoja de Trabajo para listado'!$DE$153:$DE$1048576,0),MATCH((CUADRO!L$4&amp;$E561),'Hoja de Trabajo para listado'!$DE$151:$DG$151,0)),0)+IFERROR(INDEX('Hoja de Trabajo para listado'!$CD$155:$DC$1048576,MATCH($A561,'Hoja de Trabajo para listado'!$CD$155:$CD$1048576,0),MATCH((CUADRO!L$4&amp;$E561),'Hoja de Trabajo para listado'!$CD$151:$DC$151,0)),0)</f>
        <v>0</v>
      </c>
      <c r="M561" s="241">
        <f ca="1">+IFERROR(INDEX('Hoja de Trabajo para listado'!$A$155:$Z$1048576,MATCH($A561,'Hoja de Trabajo para listado'!$A$155:$A$1048576,0),MATCH((CUADRO!M$4&amp;$E561),'Hoja de Trabajo para listado'!$A$151:$Z$151,0)),0)+IFERROR(INDEX('Hoja de Trabajo para listado'!$AB$155:$BA$1048576,MATCH($A561,'Hoja de Trabajo para listado'!$AB$155:$AB$1048576,0),MATCH((CUADRO!M$4&amp;$E561),'Hoja de Trabajo para listado'!$AB$151:$BA$151,0)),0)+IFERROR(INDEX('Hoja de Trabajo para listado'!$BC$155:$CB$1048576,MATCH($A561,'Hoja de Trabajo para listado'!$BC$155:$BC$1048576,0),MATCH((CUADRO!M$4&amp;$E561),'Hoja de Trabajo para listado'!$BC$151:$CB$151,0)),0)+IFERROR(INDEX('Hoja de Trabajo para listado'!$DE$153:$DG$274,MATCH($A561,'Hoja de Trabajo para listado'!$DE$153:$DE$1048576,0),MATCH((CUADRO!M$4&amp;$E561),'Hoja de Trabajo para listado'!$DE$151:$DG$151,0)),0)+IFERROR(INDEX('Hoja de Trabajo para listado'!$CD$155:$DC$1048576,MATCH($A561,'Hoja de Trabajo para listado'!$CD$155:$CD$1048576,0),MATCH((CUADRO!M$4&amp;$E561),'Hoja de Trabajo para listado'!$CD$151:$DC$151,0)),0)</f>
        <v>0</v>
      </c>
      <c r="N561" s="241">
        <f ca="1">+IFERROR(INDEX('Hoja de Trabajo para listado'!$A$155:$Z$1048576,MATCH($A561,'Hoja de Trabajo para listado'!$A$155:$A$1048576,0),MATCH((CUADRO!N$4&amp;$E561),'Hoja de Trabajo para listado'!$A$151:$Z$151,0)),0)+IFERROR(INDEX('Hoja de Trabajo para listado'!$AB$155:$BA$1048576,MATCH($A561,'Hoja de Trabajo para listado'!$AB$155:$AB$1048576,0),MATCH((CUADRO!N$4&amp;$E561),'Hoja de Trabajo para listado'!$AB$151:$BA$151,0)),0)+IFERROR(INDEX('Hoja de Trabajo para listado'!$BC$155:$CB$1048576,MATCH($A561,'Hoja de Trabajo para listado'!$BC$155:$BC$1048576,0),MATCH((CUADRO!N$4&amp;$E561),'Hoja de Trabajo para listado'!$BC$151:$CB$151,0)),0)+IFERROR(INDEX('Hoja de Trabajo para listado'!$DE$153:$DG$274,MATCH($A561,'Hoja de Trabajo para listado'!$DE$153:$DE$1048576,0),MATCH((CUADRO!N$4&amp;$E561),'Hoja de Trabajo para listado'!$DE$151:$DG$151,0)),0)+IFERROR(INDEX('Hoja de Trabajo para listado'!$CD$155:$DC$1048576,MATCH($A561,'Hoja de Trabajo para listado'!$CD$155:$CD$1048576,0),MATCH((CUADRO!N$4&amp;$E561),'Hoja de Trabajo para listado'!$CD$151:$DC$151,0)),0)</f>
        <v>0</v>
      </c>
      <c r="O561" s="241">
        <f ca="1">+IFERROR(INDEX('Hoja de Trabajo para listado'!$A$155:$Z$1048576,MATCH($A561,'Hoja de Trabajo para listado'!$A$155:$A$1048576,0),MATCH((CUADRO!O$4&amp;$E561),'Hoja de Trabajo para listado'!$A$151:$Z$151,0)),0)+IFERROR(INDEX('Hoja de Trabajo para listado'!$AB$155:$BA$1048576,MATCH($A561,'Hoja de Trabajo para listado'!$AB$155:$AB$1048576,0),MATCH((CUADRO!O$4&amp;$E561),'Hoja de Trabajo para listado'!$AB$151:$BA$151,0)),0)+IFERROR(INDEX('Hoja de Trabajo para listado'!$BC$155:$CB$1048576,MATCH($A561,'Hoja de Trabajo para listado'!$BC$155:$BC$1048576,0),MATCH((CUADRO!O$4&amp;$E561),'Hoja de Trabajo para listado'!$BC$151:$CB$151,0)),0)+IFERROR(INDEX('Hoja de Trabajo para listado'!$DE$153:$DG$274,MATCH($A561,'Hoja de Trabajo para listado'!$DE$153:$DE$1048576,0),MATCH((CUADRO!O$4&amp;$E561),'Hoja de Trabajo para listado'!$DE$151:$DG$151,0)),0)+IFERROR(INDEX('Hoja de Trabajo para listado'!$CD$155:$DC$1048576,MATCH($A561,'Hoja de Trabajo para listado'!$CD$155:$CD$1048576,0),MATCH((CUADRO!O$4&amp;$E561),'Hoja de Trabajo para listado'!$CD$151:$DC$151,0)),0)</f>
        <v>0</v>
      </c>
      <c r="P561" s="241">
        <f ca="1">+IFERROR(INDEX('Hoja de Trabajo para listado'!$A$155:$Z$1048576,MATCH($A561,'Hoja de Trabajo para listado'!$A$155:$A$1048576,0),MATCH((CUADRO!P$4&amp;$E561),'Hoja de Trabajo para listado'!$A$151:$Z$151,0)),0)+IFERROR(INDEX('Hoja de Trabajo para listado'!$AB$155:$BA$1048576,MATCH($A561,'Hoja de Trabajo para listado'!$AB$155:$AB$1048576,0),MATCH((CUADRO!P$4&amp;$E561),'Hoja de Trabajo para listado'!$AB$151:$BA$151,0)),0)+IFERROR(INDEX('Hoja de Trabajo para listado'!$BC$155:$CB$1048576,MATCH($A561,'Hoja de Trabajo para listado'!$BC$155:$BC$1048576,0),MATCH((CUADRO!P$4&amp;$E561),'Hoja de Trabajo para listado'!$BC$151:$CB$151,0)),0)+IFERROR(INDEX('Hoja de Trabajo para listado'!$DE$153:$DG$274,MATCH($A561,'Hoja de Trabajo para listado'!$DE$153:$DE$1048576,0),MATCH((CUADRO!P$4&amp;$E561),'Hoja de Trabajo para listado'!$DE$151:$DG$151,0)),0)+IFERROR(INDEX('Hoja de Trabajo para listado'!$CD$155:$DC$1048576,MATCH($A561,'Hoja de Trabajo para listado'!$CD$155:$CD$1048576,0),MATCH((CUADRO!P$4&amp;$E561),'Hoja de Trabajo para listado'!$CD$151:$DC$151,0)),0)</f>
        <v>0</v>
      </c>
      <c r="Q561" s="241">
        <f ca="1">+IFERROR(INDEX('Hoja de Trabajo para listado'!$A$155:$Z$1048576,MATCH($A561,'Hoja de Trabajo para listado'!$A$155:$A$1048576,0),MATCH((CUADRO!Q$4&amp;$E561),'Hoja de Trabajo para listado'!$A$151:$Z$151,0)),0)+IFERROR(INDEX('Hoja de Trabajo para listado'!$AB$155:$BA$1048576,MATCH($A561,'Hoja de Trabajo para listado'!$AB$155:$AB$1048576,0),MATCH((CUADRO!Q$4&amp;$E561),'Hoja de Trabajo para listado'!$AB$151:$BA$151,0)),0)+IFERROR(INDEX('Hoja de Trabajo para listado'!$BC$155:$CB$1048576,MATCH($A561,'Hoja de Trabajo para listado'!$BC$155:$BC$1048576,0),MATCH((CUADRO!Q$4&amp;$E561),'Hoja de Trabajo para listado'!$BC$151:$CB$151,0)),0)+IFERROR(INDEX('Hoja de Trabajo para listado'!$DE$153:$DG$274,MATCH($A561,'Hoja de Trabajo para listado'!$DE$153:$DE$1048576,0),MATCH((CUADRO!Q$4&amp;$E561),'Hoja de Trabajo para listado'!$DE$151:$DG$151,0)),0)+IFERROR(INDEX('Hoja de Trabajo para listado'!$CD$155:$DC$1048576,MATCH($A561,'Hoja de Trabajo para listado'!$CD$155:$CD$1048576,0),MATCH((CUADRO!Q$4&amp;$E561),'Hoja de Trabajo para listado'!$CD$151:$DC$151,0)),0)</f>
        <v>0</v>
      </c>
      <c r="R561" s="241">
        <f t="shared" ca="1" si="16"/>
        <v>0</v>
      </c>
      <c r="S561" s="247"/>
      <c r="T561" s="241">
        <f ca="1">+T562</f>
        <v>0</v>
      </c>
      <c r="U561" s="240">
        <f t="shared" si="17"/>
        <v>1</v>
      </c>
    </row>
    <row r="562" spans="1:21" customFormat="1" ht="15" hidden="1" customHeight="1">
      <c r="A562" s="32">
        <v>1232</v>
      </c>
      <c r="B562" s="382"/>
      <c r="C562" s="245" t="str">
        <f>+VLOOKUP(A562,bd_lista!$A$3:$C$592,3,FALSE)</f>
        <v>Gobierno Autónomo Municipal de Copacabana</v>
      </c>
      <c r="D562" s="384"/>
      <c r="E562" s="242" t="s">
        <v>684</v>
      </c>
      <c r="F562" s="241">
        <f ca="1">+IFERROR(INDEX('Hoja de Trabajo para listado'!$A$155:$Z$1048576,MATCH($A562,'Hoja de Trabajo para listado'!$A$155:$A$1048576,0),MATCH((CUADRO!F$4&amp;$E562),'Hoja de Trabajo para listado'!$A$151:$Z$151,0)),0)+IFERROR(INDEX('Hoja de Trabajo para listado'!$AB$155:$BA$1048576,MATCH($A562,'Hoja de Trabajo para listado'!$AB$155:$AB$1048576,0),MATCH((CUADRO!F$4&amp;$E562),'Hoja de Trabajo para listado'!$AB$151:$BA$151,0)),0)+IFERROR(INDEX('Hoja de Trabajo para listado'!$BC$155:$CB$1048576,MATCH($A562,'Hoja de Trabajo para listado'!$BC$155:$BC$1048576,0),MATCH((CUADRO!F$4&amp;$E562),'Hoja de Trabajo para listado'!$BC$151:$CB$151,0)),0)+IFERROR(INDEX('Hoja de Trabajo para listado'!$DE$153:$DG$274,MATCH($A562,'Hoja de Trabajo para listado'!$DE$153:$DE$1048576,0),MATCH((CUADRO!F$4&amp;$E562),'Hoja de Trabajo para listado'!$DE$151:$DG$151,0)),0)+IFERROR(INDEX('Hoja de Trabajo para listado'!$CD$155:$DC$1048576,MATCH($A562,'Hoja de Trabajo para listado'!$CD$155:$CD$1048576,0),MATCH((CUADRO!F$4&amp;$E562),'Hoja de Trabajo para listado'!$CD$151:$DC$151,0)),0)</f>
        <v>0</v>
      </c>
      <c r="G562" s="241">
        <f ca="1">+IFERROR(INDEX('Hoja de Trabajo para listado'!$A$155:$Z$1048576,MATCH($A562,'Hoja de Trabajo para listado'!$A$155:$A$1048576,0),MATCH((CUADRO!G$4&amp;$E562),'Hoja de Trabajo para listado'!$A$151:$Z$151,0)),0)+IFERROR(INDEX('Hoja de Trabajo para listado'!$AB$155:$BA$1048576,MATCH($A562,'Hoja de Trabajo para listado'!$AB$155:$AB$1048576,0),MATCH((CUADRO!G$4&amp;$E562),'Hoja de Trabajo para listado'!$AB$151:$BA$151,0)),0)+IFERROR(INDEX('Hoja de Trabajo para listado'!$BC$155:$CB$1048576,MATCH($A562,'Hoja de Trabajo para listado'!$BC$155:$BC$1048576,0),MATCH((CUADRO!G$4&amp;$E562),'Hoja de Trabajo para listado'!$BC$151:$CB$151,0)),0)+IFERROR(INDEX('Hoja de Trabajo para listado'!$DE$153:$DG$274,MATCH($A562,'Hoja de Trabajo para listado'!$DE$153:$DE$1048576,0),MATCH((CUADRO!G$4&amp;$E562),'Hoja de Trabajo para listado'!$DE$151:$DG$151,0)),0)+IFERROR(INDEX('Hoja de Trabajo para listado'!$CD$155:$DC$1048576,MATCH($A562,'Hoja de Trabajo para listado'!$CD$155:$CD$1048576,0),MATCH((CUADRO!G$4&amp;$E562),'Hoja de Trabajo para listado'!$CD$151:$DC$151,0)),0)</f>
        <v>0</v>
      </c>
      <c r="H562" s="241">
        <f ca="1">+IFERROR(INDEX('Hoja de Trabajo para listado'!$A$155:$Z$1048576,MATCH($A562,'Hoja de Trabajo para listado'!$A$155:$A$1048576,0),MATCH((CUADRO!H$4&amp;$E562),'Hoja de Trabajo para listado'!$A$151:$Z$151,0)),0)+IFERROR(INDEX('Hoja de Trabajo para listado'!$AB$155:$BA$1048576,MATCH($A562,'Hoja de Trabajo para listado'!$AB$155:$AB$1048576,0),MATCH((CUADRO!H$4&amp;$E562),'Hoja de Trabajo para listado'!$AB$151:$BA$151,0)),0)+IFERROR(INDEX('Hoja de Trabajo para listado'!$BC$155:$CB$1048576,MATCH($A562,'Hoja de Trabajo para listado'!$BC$155:$BC$1048576,0),MATCH((CUADRO!H$4&amp;$E562),'Hoja de Trabajo para listado'!$BC$151:$CB$151,0)),0)+IFERROR(INDEX('Hoja de Trabajo para listado'!$DE$153:$DG$274,MATCH($A562,'Hoja de Trabajo para listado'!$DE$153:$DE$1048576,0),MATCH((CUADRO!H$4&amp;$E562),'Hoja de Trabajo para listado'!$DE$151:$DG$151,0)),0)+IFERROR(INDEX('Hoja de Trabajo para listado'!$CD$155:$DC$1048576,MATCH($A562,'Hoja de Trabajo para listado'!$CD$155:$CD$1048576,0),MATCH((CUADRO!H$4&amp;$E562),'Hoja de Trabajo para listado'!$CD$151:$DC$151,0)),0)</f>
        <v>0</v>
      </c>
      <c r="I562" s="241">
        <f ca="1">+IFERROR(INDEX('Hoja de Trabajo para listado'!$A$155:$Z$1048576,MATCH($A562,'Hoja de Trabajo para listado'!$A$155:$A$1048576,0),MATCH((CUADRO!I$4&amp;$E562),'Hoja de Trabajo para listado'!$A$151:$Z$151,0)),0)+IFERROR(INDEX('Hoja de Trabajo para listado'!$AB$155:$BA$1048576,MATCH($A562,'Hoja de Trabajo para listado'!$AB$155:$AB$1048576,0),MATCH((CUADRO!I$4&amp;$E562),'Hoja de Trabajo para listado'!$AB$151:$BA$151,0)),0)+IFERROR(INDEX('Hoja de Trabajo para listado'!$BC$155:$CB$1048576,MATCH($A562,'Hoja de Trabajo para listado'!$BC$155:$BC$1048576,0),MATCH((CUADRO!I$4&amp;$E562),'Hoja de Trabajo para listado'!$BC$151:$CB$151,0)),0)+IFERROR(INDEX('Hoja de Trabajo para listado'!$DE$153:$DG$274,MATCH($A562,'Hoja de Trabajo para listado'!$DE$153:$DE$1048576,0),MATCH((CUADRO!I$4&amp;$E562),'Hoja de Trabajo para listado'!$DE$151:$DG$151,0)),0)+IFERROR(INDEX('Hoja de Trabajo para listado'!$CD$155:$DC$1048576,MATCH($A562,'Hoja de Trabajo para listado'!$CD$155:$CD$1048576,0),MATCH((CUADRO!I$4&amp;$E562),'Hoja de Trabajo para listado'!$CD$151:$DC$151,0)),0)</f>
        <v>0</v>
      </c>
      <c r="J562" s="241">
        <f ca="1">+IFERROR(INDEX('Hoja de Trabajo para listado'!$A$155:$Z$1048576,MATCH($A562,'Hoja de Trabajo para listado'!$A$155:$A$1048576,0),MATCH((CUADRO!J$4&amp;$E562),'Hoja de Trabajo para listado'!$A$151:$Z$151,0)),0)+IFERROR(INDEX('Hoja de Trabajo para listado'!$AB$155:$BA$1048576,MATCH($A562,'Hoja de Trabajo para listado'!$AB$155:$AB$1048576,0),MATCH((CUADRO!J$4&amp;$E562),'Hoja de Trabajo para listado'!$AB$151:$BA$151,0)),0)+IFERROR(INDEX('Hoja de Trabajo para listado'!$BC$155:$CB$1048576,MATCH($A562,'Hoja de Trabajo para listado'!$BC$155:$BC$1048576,0),MATCH((CUADRO!J$4&amp;$E562),'Hoja de Trabajo para listado'!$BC$151:$CB$151,0)),0)+IFERROR(INDEX('Hoja de Trabajo para listado'!$DE$153:$DG$274,MATCH($A562,'Hoja de Trabajo para listado'!$DE$153:$DE$1048576,0),MATCH((CUADRO!J$4&amp;$E562),'Hoja de Trabajo para listado'!$DE$151:$DG$151,0)),0)+IFERROR(INDEX('Hoja de Trabajo para listado'!$CD$155:$DC$1048576,MATCH($A562,'Hoja de Trabajo para listado'!$CD$155:$CD$1048576,0),MATCH((CUADRO!J$4&amp;$E562),'Hoja de Trabajo para listado'!$CD$151:$DC$151,0)),0)</f>
        <v>0</v>
      </c>
      <c r="K562" s="241">
        <f ca="1">+IFERROR(INDEX('Hoja de Trabajo para listado'!$A$155:$Z$1048576,MATCH($A562,'Hoja de Trabajo para listado'!$A$155:$A$1048576,0),MATCH((CUADRO!K$4&amp;$E562),'Hoja de Trabajo para listado'!$A$151:$Z$151,0)),0)+IFERROR(INDEX('Hoja de Trabajo para listado'!$AB$155:$BA$1048576,MATCH($A562,'Hoja de Trabajo para listado'!$AB$155:$AB$1048576,0),MATCH((CUADRO!K$4&amp;$E562),'Hoja de Trabajo para listado'!$AB$151:$BA$151,0)),0)+IFERROR(INDEX('Hoja de Trabajo para listado'!$BC$155:$CB$1048576,MATCH($A562,'Hoja de Trabajo para listado'!$BC$155:$BC$1048576,0),MATCH((CUADRO!K$4&amp;$E562),'Hoja de Trabajo para listado'!$BC$151:$CB$151,0)),0)+IFERROR(INDEX('Hoja de Trabajo para listado'!$DE$153:$DG$274,MATCH($A562,'Hoja de Trabajo para listado'!$DE$153:$DE$1048576,0),MATCH((CUADRO!K$4&amp;$E562),'Hoja de Trabajo para listado'!$DE$151:$DG$151,0)),0)+IFERROR(INDEX('Hoja de Trabajo para listado'!$CD$155:$DC$1048576,MATCH($A562,'Hoja de Trabajo para listado'!$CD$155:$CD$1048576,0),MATCH((CUADRO!K$4&amp;$E562),'Hoja de Trabajo para listado'!$CD$151:$DC$151,0)),0)</f>
        <v>0</v>
      </c>
      <c r="L562" s="241">
        <f ca="1">+IFERROR(INDEX('Hoja de Trabajo para listado'!$A$155:$Z$1048576,MATCH($A562,'Hoja de Trabajo para listado'!$A$155:$A$1048576,0),MATCH((CUADRO!L$4&amp;$E562),'Hoja de Trabajo para listado'!$A$151:$Z$151,0)),0)+IFERROR(INDEX('Hoja de Trabajo para listado'!$AB$155:$BA$1048576,MATCH($A562,'Hoja de Trabajo para listado'!$AB$155:$AB$1048576,0),MATCH((CUADRO!L$4&amp;$E562),'Hoja de Trabajo para listado'!$AB$151:$BA$151,0)),0)+IFERROR(INDEX('Hoja de Trabajo para listado'!$BC$155:$CB$1048576,MATCH($A562,'Hoja de Trabajo para listado'!$BC$155:$BC$1048576,0),MATCH((CUADRO!L$4&amp;$E562),'Hoja de Trabajo para listado'!$BC$151:$CB$151,0)),0)+IFERROR(INDEX('Hoja de Trabajo para listado'!$DE$153:$DG$274,MATCH($A562,'Hoja de Trabajo para listado'!$DE$153:$DE$1048576,0),MATCH((CUADRO!L$4&amp;$E562),'Hoja de Trabajo para listado'!$DE$151:$DG$151,0)),0)+IFERROR(INDEX('Hoja de Trabajo para listado'!$CD$155:$DC$1048576,MATCH($A562,'Hoja de Trabajo para listado'!$CD$155:$CD$1048576,0),MATCH((CUADRO!L$4&amp;$E562),'Hoja de Trabajo para listado'!$CD$151:$DC$151,0)),0)</f>
        <v>0</v>
      </c>
      <c r="M562" s="241">
        <f ca="1">+IFERROR(INDEX('Hoja de Trabajo para listado'!$A$155:$Z$1048576,MATCH($A562,'Hoja de Trabajo para listado'!$A$155:$A$1048576,0),MATCH((CUADRO!M$4&amp;$E562),'Hoja de Trabajo para listado'!$A$151:$Z$151,0)),0)+IFERROR(INDEX('Hoja de Trabajo para listado'!$AB$155:$BA$1048576,MATCH($A562,'Hoja de Trabajo para listado'!$AB$155:$AB$1048576,0),MATCH((CUADRO!M$4&amp;$E562),'Hoja de Trabajo para listado'!$AB$151:$BA$151,0)),0)+IFERROR(INDEX('Hoja de Trabajo para listado'!$BC$155:$CB$1048576,MATCH($A562,'Hoja de Trabajo para listado'!$BC$155:$BC$1048576,0),MATCH((CUADRO!M$4&amp;$E562),'Hoja de Trabajo para listado'!$BC$151:$CB$151,0)),0)+IFERROR(INDEX('Hoja de Trabajo para listado'!$DE$153:$DG$274,MATCH($A562,'Hoja de Trabajo para listado'!$DE$153:$DE$1048576,0),MATCH((CUADRO!M$4&amp;$E562),'Hoja de Trabajo para listado'!$DE$151:$DG$151,0)),0)+IFERROR(INDEX('Hoja de Trabajo para listado'!$CD$155:$DC$1048576,MATCH($A562,'Hoja de Trabajo para listado'!$CD$155:$CD$1048576,0),MATCH((CUADRO!M$4&amp;$E562),'Hoja de Trabajo para listado'!$CD$151:$DC$151,0)),0)</f>
        <v>0</v>
      </c>
      <c r="N562" s="241">
        <f ca="1">+IFERROR(INDEX('Hoja de Trabajo para listado'!$A$155:$Z$1048576,MATCH($A562,'Hoja de Trabajo para listado'!$A$155:$A$1048576,0),MATCH((CUADRO!N$4&amp;$E562),'Hoja de Trabajo para listado'!$A$151:$Z$151,0)),0)+IFERROR(INDEX('Hoja de Trabajo para listado'!$AB$155:$BA$1048576,MATCH($A562,'Hoja de Trabajo para listado'!$AB$155:$AB$1048576,0),MATCH((CUADRO!N$4&amp;$E562),'Hoja de Trabajo para listado'!$AB$151:$BA$151,0)),0)+IFERROR(INDEX('Hoja de Trabajo para listado'!$BC$155:$CB$1048576,MATCH($A562,'Hoja de Trabajo para listado'!$BC$155:$BC$1048576,0),MATCH((CUADRO!N$4&amp;$E562),'Hoja de Trabajo para listado'!$BC$151:$CB$151,0)),0)+IFERROR(INDEX('Hoja de Trabajo para listado'!$DE$153:$DG$274,MATCH($A562,'Hoja de Trabajo para listado'!$DE$153:$DE$1048576,0),MATCH((CUADRO!N$4&amp;$E562),'Hoja de Trabajo para listado'!$DE$151:$DG$151,0)),0)+IFERROR(INDEX('Hoja de Trabajo para listado'!$CD$155:$DC$1048576,MATCH($A562,'Hoja de Trabajo para listado'!$CD$155:$CD$1048576,0),MATCH((CUADRO!N$4&amp;$E562),'Hoja de Trabajo para listado'!$CD$151:$DC$151,0)),0)</f>
        <v>0</v>
      </c>
      <c r="O562" s="241">
        <f ca="1">+IFERROR(INDEX('Hoja de Trabajo para listado'!$A$155:$Z$1048576,MATCH($A562,'Hoja de Trabajo para listado'!$A$155:$A$1048576,0),MATCH((CUADRO!O$4&amp;$E562),'Hoja de Trabajo para listado'!$A$151:$Z$151,0)),0)+IFERROR(INDEX('Hoja de Trabajo para listado'!$AB$155:$BA$1048576,MATCH($A562,'Hoja de Trabajo para listado'!$AB$155:$AB$1048576,0),MATCH((CUADRO!O$4&amp;$E562),'Hoja de Trabajo para listado'!$AB$151:$BA$151,0)),0)+IFERROR(INDEX('Hoja de Trabajo para listado'!$BC$155:$CB$1048576,MATCH($A562,'Hoja de Trabajo para listado'!$BC$155:$BC$1048576,0),MATCH((CUADRO!O$4&amp;$E562),'Hoja de Trabajo para listado'!$BC$151:$CB$151,0)),0)+IFERROR(INDEX('Hoja de Trabajo para listado'!$DE$153:$DG$274,MATCH($A562,'Hoja de Trabajo para listado'!$DE$153:$DE$1048576,0),MATCH((CUADRO!O$4&amp;$E562),'Hoja de Trabajo para listado'!$DE$151:$DG$151,0)),0)+IFERROR(INDEX('Hoja de Trabajo para listado'!$CD$155:$DC$1048576,MATCH($A562,'Hoja de Trabajo para listado'!$CD$155:$CD$1048576,0),MATCH((CUADRO!O$4&amp;$E562),'Hoja de Trabajo para listado'!$CD$151:$DC$151,0)),0)</f>
        <v>0</v>
      </c>
      <c r="P562" s="241">
        <f ca="1">+IFERROR(INDEX('Hoja de Trabajo para listado'!$A$155:$Z$1048576,MATCH($A562,'Hoja de Trabajo para listado'!$A$155:$A$1048576,0),MATCH((CUADRO!P$4&amp;$E562),'Hoja de Trabajo para listado'!$A$151:$Z$151,0)),0)+IFERROR(INDEX('Hoja de Trabajo para listado'!$AB$155:$BA$1048576,MATCH($A562,'Hoja de Trabajo para listado'!$AB$155:$AB$1048576,0),MATCH((CUADRO!P$4&amp;$E562),'Hoja de Trabajo para listado'!$AB$151:$BA$151,0)),0)+IFERROR(INDEX('Hoja de Trabajo para listado'!$BC$155:$CB$1048576,MATCH($A562,'Hoja de Trabajo para listado'!$BC$155:$BC$1048576,0),MATCH((CUADRO!P$4&amp;$E562),'Hoja de Trabajo para listado'!$BC$151:$CB$151,0)),0)+IFERROR(INDEX('Hoja de Trabajo para listado'!$DE$153:$DG$274,MATCH($A562,'Hoja de Trabajo para listado'!$DE$153:$DE$1048576,0),MATCH((CUADRO!P$4&amp;$E562),'Hoja de Trabajo para listado'!$DE$151:$DG$151,0)),0)+IFERROR(INDEX('Hoja de Trabajo para listado'!$CD$155:$DC$1048576,MATCH($A562,'Hoja de Trabajo para listado'!$CD$155:$CD$1048576,0),MATCH((CUADRO!P$4&amp;$E562),'Hoja de Trabajo para listado'!$CD$151:$DC$151,0)),0)</f>
        <v>0</v>
      </c>
      <c r="Q562" s="241">
        <f ca="1">+IFERROR(INDEX('Hoja de Trabajo para listado'!$A$155:$Z$1048576,MATCH($A562,'Hoja de Trabajo para listado'!$A$155:$A$1048576,0),MATCH((CUADRO!Q$4&amp;$E562),'Hoja de Trabajo para listado'!$A$151:$Z$151,0)),0)+IFERROR(INDEX('Hoja de Trabajo para listado'!$AB$155:$BA$1048576,MATCH($A562,'Hoja de Trabajo para listado'!$AB$155:$AB$1048576,0),MATCH((CUADRO!Q$4&amp;$E562),'Hoja de Trabajo para listado'!$AB$151:$BA$151,0)),0)+IFERROR(INDEX('Hoja de Trabajo para listado'!$BC$155:$CB$1048576,MATCH($A562,'Hoja de Trabajo para listado'!$BC$155:$BC$1048576,0),MATCH((CUADRO!Q$4&amp;$E562),'Hoja de Trabajo para listado'!$BC$151:$CB$151,0)),0)+IFERROR(INDEX('Hoja de Trabajo para listado'!$DE$153:$DG$274,MATCH($A562,'Hoja de Trabajo para listado'!$DE$153:$DE$1048576,0),MATCH((CUADRO!Q$4&amp;$E562),'Hoja de Trabajo para listado'!$DE$151:$DG$151,0)),0)+IFERROR(INDEX('Hoja de Trabajo para listado'!$CD$155:$DC$1048576,MATCH($A562,'Hoja de Trabajo para listado'!$CD$155:$CD$1048576,0),MATCH((CUADRO!Q$4&amp;$E562),'Hoja de Trabajo para listado'!$CD$151:$DC$151,0)),0)</f>
        <v>0</v>
      </c>
      <c r="R562" s="241">
        <f t="shared" ca="1" si="16"/>
        <v>0</v>
      </c>
      <c r="S562" s="247">
        <f ca="1">+R561+R562</f>
        <v>0</v>
      </c>
      <c r="T562" s="241">
        <f ca="1">+S562</f>
        <v>0</v>
      </c>
      <c r="U562" s="240">
        <f t="shared" si="17"/>
        <v>2</v>
      </c>
    </row>
    <row r="563" spans="1:21" customFormat="1" ht="15" hidden="1" customHeight="1">
      <c r="A563" s="32">
        <v>1233</v>
      </c>
      <c r="B563" s="381">
        <f>+A563</f>
        <v>1233</v>
      </c>
      <c r="C563" s="245" t="str">
        <f>+VLOOKUP(A563,bd_lista!$A$3:$C$592,3,FALSE)</f>
        <v>Gobierno Autónomo Municipal de San Pedro de Tiquina</v>
      </c>
      <c r="D563" s="383" t="str">
        <f>+C563</f>
        <v>Gobierno Autónomo Municipal de San Pedro de Tiquina</v>
      </c>
      <c r="E563" s="240" t="s">
        <v>683</v>
      </c>
      <c r="F563" s="241">
        <f ca="1">+IFERROR(INDEX('Hoja de Trabajo para listado'!$A$155:$Z$1048576,MATCH($A563,'Hoja de Trabajo para listado'!$A$155:$A$1048576,0),MATCH((CUADRO!F$4&amp;$E563),'Hoja de Trabajo para listado'!$A$151:$Z$151,0)),0)+IFERROR(INDEX('Hoja de Trabajo para listado'!$AB$155:$BA$1048576,MATCH($A563,'Hoja de Trabajo para listado'!$AB$155:$AB$1048576,0),MATCH((CUADRO!F$4&amp;$E563),'Hoja de Trabajo para listado'!$AB$151:$BA$151,0)),0)+IFERROR(INDEX('Hoja de Trabajo para listado'!$BC$155:$CB$1048576,MATCH($A563,'Hoja de Trabajo para listado'!$BC$155:$BC$1048576,0),MATCH((CUADRO!F$4&amp;$E563),'Hoja de Trabajo para listado'!$BC$151:$CB$151,0)),0)+IFERROR(INDEX('Hoja de Trabajo para listado'!$DE$153:$DG$274,MATCH($A563,'Hoja de Trabajo para listado'!$DE$153:$DE$1048576,0),MATCH((CUADRO!F$4&amp;$E563),'Hoja de Trabajo para listado'!$DE$151:$DG$151,0)),0)+IFERROR(INDEX('Hoja de Trabajo para listado'!$CD$155:$DC$1048576,MATCH($A563,'Hoja de Trabajo para listado'!$CD$155:$CD$1048576,0),MATCH((CUADRO!F$4&amp;$E563),'Hoja de Trabajo para listado'!$CD$151:$DC$151,0)),0)</f>
        <v>0</v>
      </c>
      <c r="G563" s="241">
        <f ca="1">+IFERROR(INDEX('Hoja de Trabajo para listado'!$A$155:$Z$1048576,MATCH($A563,'Hoja de Trabajo para listado'!$A$155:$A$1048576,0),MATCH((CUADRO!G$4&amp;$E563),'Hoja de Trabajo para listado'!$A$151:$Z$151,0)),0)+IFERROR(INDEX('Hoja de Trabajo para listado'!$AB$155:$BA$1048576,MATCH($A563,'Hoja de Trabajo para listado'!$AB$155:$AB$1048576,0),MATCH((CUADRO!G$4&amp;$E563),'Hoja de Trabajo para listado'!$AB$151:$BA$151,0)),0)+IFERROR(INDEX('Hoja de Trabajo para listado'!$BC$155:$CB$1048576,MATCH($A563,'Hoja de Trabajo para listado'!$BC$155:$BC$1048576,0),MATCH((CUADRO!G$4&amp;$E563),'Hoja de Trabajo para listado'!$BC$151:$CB$151,0)),0)+IFERROR(INDEX('Hoja de Trabajo para listado'!$DE$153:$DG$274,MATCH($A563,'Hoja de Trabajo para listado'!$DE$153:$DE$1048576,0),MATCH((CUADRO!G$4&amp;$E563),'Hoja de Trabajo para listado'!$DE$151:$DG$151,0)),0)+IFERROR(INDEX('Hoja de Trabajo para listado'!$CD$155:$DC$1048576,MATCH($A563,'Hoja de Trabajo para listado'!$CD$155:$CD$1048576,0),MATCH((CUADRO!G$4&amp;$E563),'Hoja de Trabajo para listado'!$CD$151:$DC$151,0)),0)</f>
        <v>0</v>
      </c>
      <c r="H563" s="241">
        <f ca="1">+IFERROR(INDEX('Hoja de Trabajo para listado'!$A$155:$Z$1048576,MATCH($A563,'Hoja de Trabajo para listado'!$A$155:$A$1048576,0),MATCH((CUADRO!H$4&amp;$E563),'Hoja de Trabajo para listado'!$A$151:$Z$151,0)),0)+IFERROR(INDEX('Hoja de Trabajo para listado'!$AB$155:$BA$1048576,MATCH($A563,'Hoja de Trabajo para listado'!$AB$155:$AB$1048576,0),MATCH((CUADRO!H$4&amp;$E563),'Hoja de Trabajo para listado'!$AB$151:$BA$151,0)),0)+IFERROR(INDEX('Hoja de Trabajo para listado'!$BC$155:$CB$1048576,MATCH($A563,'Hoja de Trabajo para listado'!$BC$155:$BC$1048576,0),MATCH((CUADRO!H$4&amp;$E563),'Hoja de Trabajo para listado'!$BC$151:$CB$151,0)),0)+IFERROR(INDEX('Hoja de Trabajo para listado'!$DE$153:$DG$274,MATCH($A563,'Hoja de Trabajo para listado'!$DE$153:$DE$1048576,0),MATCH((CUADRO!H$4&amp;$E563),'Hoja de Trabajo para listado'!$DE$151:$DG$151,0)),0)+IFERROR(INDEX('Hoja de Trabajo para listado'!$CD$155:$DC$1048576,MATCH($A563,'Hoja de Trabajo para listado'!$CD$155:$CD$1048576,0),MATCH((CUADRO!H$4&amp;$E563),'Hoja de Trabajo para listado'!$CD$151:$DC$151,0)),0)</f>
        <v>0</v>
      </c>
      <c r="I563" s="241">
        <f ca="1">+IFERROR(INDEX('Hoja de Trabajo para listado'!$A$155:$Z$1048576,MATCH($A563,'Hoja de Trabajo para listado'!$A$155:$A$1048576,0),MATCH((CUADRO!I$4&amp;$E563),'Hoja de Trabajo para listado'!$A$151:$Z$151,0)),0)+IFERROR(INDEX('Hoja de Trabajo para listado'!$AB$155:$BA$1048576,MATCH($A563,'Hoja de Trabajo para listado'!$AB$155:$AB$1048576,0),MATCH((CUADRO!I$4&amp;$E563),'Hoja de Trabajo para listado'!$AB$151:$BA$151,0)),0)+IFERROR(INDEX('Hoja de Trabajo para listado'!$BC$155:$CB$1048576,MATCH($A563,'Hoja de Trabajo para listado'!$BC$155:$BC$1048576,0),MATCH((CUADRO!I$4&amp;$E563),'Hoja de Trabajo para listado'!$BC$151:$CB$151,0)),0)+IFERROR(INDEX('Hoja de Trabajo para listado'!$DE$153:$DG$274,MATCH($A563,'Hoja de Trabajo para listado'!$DE$153:$DE$1048576,0),MATCH((CUADRO!I$4&amp;$E563),'Hoja de Trabajo para listado'!$DE$151:$DG$151,0)),0)+IFERROR(INDEX('Hoja de Trabajo para listado'!$CD$155:$DC$1048576,MATCH($A563,'Hoja de Trabajo para listado'!$CD$155:$CD$1048576,0),MATCH((CUADRO!I$4&amp;$E563),'Hoja de Trabajo para listado'!$CD$151:$DC$151,0)),0)</f>
        <v>0</v>
      </c>
      <c r="J563" s="241">
        <f ca="1">+IFERROR(INDEX('Hoja de Trabajo para listado'!$A$155:$Z$1048576,MATCH($A563,'Hoja de Trabajo para listado'!$A$155:$A$1048576,0),MATCH((CUADRO!J$4&amp;$E563),'Hoja de Trabajo para listado'!$A$151:$Z$151,0)),0)+IFERROR(INDEX('Hoja de Trabajo para listado'!$AB$155:$BA$1048576,MATCH($A563,'Hoja de Trabajo para listado'!$AB$155:$AB$1048576,0),MATCH((CUADRO!J$4&amp;$E563),'Hoja de Trabajo para listado'!$AB$151:$BA$151,0)),0)+IFERROR(INDEX('Hoja de Trabajo para listado'!$BC$155:$CB$1048576,MATCH($A563,'Hoja de Trabajo para listado'!$BC$155:$BC$1048576,0),MATCH((CUADRO!J$4&amp;$E563),'Hoja de Trabajo para listado'!$BC$151:$CB$151,0)),0)+IFERROR(INDEX('Hoja de Trabajo para listado'!$DE$153:$DG$274,MATCH($A563,'Hoja de Trabajo para listado'!$DE$153:$DE$1048576,0),MATCH((CUADRO!J$4&amp;$E563),'Hoja de Trabajo para listado'!$DE$151:$DG$151,0)),0)+IFERROR(INDEX('Hoja de Trabajo para listado'!$CD$155:$DC$1048576,MATCH($A563,'Hoja de Trabajo para listado'!$CD$155:$CD$1048576,0),MATCH((CUADRO!J$4&amp;$E563),'Hoja de Trabajo para listado'!$CD$151:$DC$151,0)),0)</f>
        <v>0</v>
      </c>
      <c r="K563" s="241">
        <f ca="1">+IFERROR(INDEX('Hoja de Trabajo para listado'!$A$155:$Z$1048576,MATCH($A563,'Hoja de Trabajo para listado'!$A$155:$A$1048576,0),MATCH((CUADRO!K$4&amp;$E563),'Hoja de Trabajo para listado'!$A$151:$Z$151,0)),0)+IFERROR(INDEX('Hoja de Trabajo para listado'!$AB$155:$BA$1048576,MATCH($A563,'Hoja de Trabajo para listado'!$AB$155:$AB$1048576,0),MATCH((CUADRO!K$4&amp;$E563),'Hoja de Trabajo para listado'!$AB$151:$BA$151,0)),0)+IFERROR(INDEX('Hoja de Trabajo para listado'!$BC$155:$CB$1048576,MATCH($A563,'Hoja de Trabajo para listado'!$BC$155:$BC$1048576,0),MATCH((CUADRO!K$4&amp;$E563),'Hoja de Trabajo para listado'!$BC$151:$CB$151,0)),0)+IFERROR(INDEX('Hoja de Trabajo para listado'!$DE$153:$DG$274,MATCH($A563,'Hoja de Trabajo para listado'!$DE$153:$DE$1048576,0),MATCH((CUADRO!K$4&amp;$E563),'Hoja de Trabajo para listado'!$DE$151:$DG$151,0)),0)+IFERROR(INDEX('Hoja de Trabajo para listado'!$CD$155:$DC$1048576,MATCH($A563,'Hoja de Trabajo para listado'!$CD$155:$CD$1048576,0),MATCH((CUADRO!K$4&amp;$E563),'Hoja de Trabajo para listado'!$CD$151:$DC$151,0)),0)</f>
        <v>0</v>
      </c>
      <c r="L563" s="241">
        <f ca="1">+IFERROR(INDEX('Hoja de Trabajo para listado'!$A$155:$Z$1048576,MATCH($A563,'Hoja de Trabajo para listado'!$A$155:$A$1048576,0),MATCH((CUADRO!L$4&amp;$E563),'Hoja de Trabajo para listado'!$A$151:$Z$151,0)),0)+IFERROR(INDEX('Hoja de Trabajo para listado'!$AB$155:$BA$1048576,MATCH($A563,'Hoja de Trabajo para listado'!$AB$155:$AB$1048576,0),MATCH((CUADRO!L$4&amp;$E563),'Hoja de Trabajo para listado'!$AB$151:$BA$151,0)),0)+IFERROR(INDEX('Hoja de Trabajo para listado'!$BC$155:$CB$1048576,MATCH($A563,'Hoja de Trabajo para listado'!$BC$155:$BC$1048576,0),MATCH((CUADRO!L$4&amp;$E563),'Hoja de Trabajo para listado'!$BC$151:$CB$151,0)),0)+IFERROR(INDEX('Hoja de Trabajo para listado'!$DE$153:$DG$274,MATCH($A563,'Hoja de Trabajo para listado'!$DE$153:$DE$1048576,0),MATCH((CUADRO!L$4&amp;$E563),'Hoja de Trabajo para listado'!$DE$151:$DG$151,0)),0)+IFERROR(INDEX('Hoja de Trabajo para listado'!$CD$155:$DC$1048576,MATCH($A563,'Hoja de Trabajo para listado'!$CD$155:$CD$1048576,0),MATCH((CUADRO!L$4&amp;$E563),'Hoja de Trabajo para listado'!$CD$151:$DC$151,0)),0)</f>
        <v>0</v>
      </c>
      <c r="M563" s="241">
        <f ca="1">+IFERROR(INDEX('Hoja de Trabajo para listado'!$A$155:$Z$1048576,MATCH($A563,'Hoja de Trabajo para listado'!$A$155:$A$1048576,0),MATCH((CUADRO!M$4&amp;$E563),'Hoja de Trabajo para listado'!$A$151:$Z$151,0)),0)+IFERROR(INDEX('Hoja de Trabajo para listado'!$AB$155:$BA$1048576,MATCH($A563,'Hoja de Trabajo para listado'!$AB$155:$AB$1048576,0),MATCH((CUADRO!M$4&amp;$E563),'Hoja de Trabajo para listado'!$AB$151:$BA$151,0)),0)+IFERROR(INDEX('Hoja de Trabajo para listado'!$BC$155:$CB$1048576,MATCH($A563,'Hoja de Trabajo para listado'!$BC$155:$BC$1048576,0),MATCH((CUADRO!M$4&amp;$E563),'Hoja de Trabajo para listado'!$BC$151:$CB$151,0)),0)+IFERROR(INDEX('Hoja de Trabajo para listado'!$DE$153:$DG$274,MATCH($A563,'Hoja de Trabajo para listado'!$DE$153:$DE$1048576,0),MATCH((CUADRO!M$4&amp;$E563),'Hoja de Trabajo para listado'!$DE$151:$DG$151,0)),0)+IFERROR(INDEX('Hoja de Trabajo para listado'!$CD$155:$DC$1048576,MATCH($A563,'Hoja de Trabajo para listado'!$CD$155:$CD$1048576,0),MATCH((CUADRO!M$4&amp;$E563),'Hoja de Trabajo para listado'!$CD$151:$DC$151,0)),0)</f>
        <v>0</v>
      </c>
      <c r="N563" s="241">
        <f ca="1">+IFERROR(INDEX('Hoja de Trabajo para listado'!$A$155:$Z$1048576,MATCH($A563,'Hoja de Trabajo para listado'!$A$155:$A$1048576,0),MATCH((CUADRO!N$4&amp;$E563),'Hoja de Trabajo para listado'!$A$151:$Z$151,0)),0)+IFERROR(INDEX('Hoja de Trabajo para listado'!$AB$155:$BA$1048576,MATCH($A563,'Hoja de Trabajo para listado'!$AB$155:$AB$1048576,0),MATCH((CUADRO!N$4&amp;$E563),'Hoja de Trabajo para listado'!$AB$151:$BA$151,0)),0)+IFERROR(INDEX('Hoja de Trabajo para listado'!$BC$155:$CB$1048576,MATCH($A563,'Hoja de Trabajo para listado'!$BC$155:$BC$1048576,0),MATCH((CUADRO!N$4&amp;$E563),'Hoja de Trabajo para listado'!$BC$151:$CB$151,0)),0)+IFERROR(INDEX('Hoja de Trabajo para listado'!$DE$153:$DG$274,MATCH($A563,'Hoja de Trabajo para listado'!$DE$153:$DE$1048576,0),MATCH((CUADRO!N$4&amp;$E563),'Hoja de Trabajo para listado'!$DE$151:$DG$151,0)),0)+IFERROR(INDEX('Hoja de Trabajo para listado'!$CD$155:$DC$1048576,MATCH($A563,'Hoja de Trabajo para listado'!$CD$155:$CD$1048576,0),MATCH((CUADRO!N$4&amp;$E563),'Hoja de Trabajo para listado'!$CD$151:$DC$151,0)),0)</f>
        <v>0</v>
      </c>
      <c r="O563" s="241">
        <f ca="1">+IFERROR(INDEX('Hoja de Trabajo para listado'!$A$155:$Z$1048576,MATCH($A563,'Hoja de Trabajo para listado'!$A$155:$A$1048576,0),MATCH((CUADRO!O$4&amp;$E563),'Hoja de Trabajo para listado'!$A$151:$Z$151,0)),0)+IFERROR(INDEX('Hoja de Trabajo para listado'!$AB$155:$BA$1048576,MATCH($A563,'Hoja de Trabajo para listado'!$AB$155:$AB$1048576,0),MATCH((CUADRO!O$4&amp;$E563),'Hoja de Trabajo para listado'!$AB$151:$BA$151,0)),0)+IFERROR(INDEX('Hoja de Trabajo para listado'!$BC$155:$CB$1048576,MATCH($A563,'Hoja de Trabajo para listado'!$BC$155:$BC$1048576,0),MATCH((CUADRO!O$4&amp;$E563),'Hoja de Trabajo para listado'!$BC$151:$CB$151,0)),0)+IFERROR(INDEX('Hoja de Trabajo para listado'!$DE$153:$DG$274,MATCH($A563,'Hoja de Trabajo para listado'!$DE$153:$DE$1048576,0),MATCH((CUADRO!O$4&amp;$E563),'Hoja de Trabajo para listado'!$DE$151:$DG$151,0)),0)+IFERROR(INDEX('Hoja de Trabajo para listado'!$CD$155:$DC$1048576,MATCH($A563,'Hoja de Trabajo para listado'!$CD$155:$CD$1048576,0),MATCH((CUADRO!O$4&amp;$E563),'Hoja de Trabajo para listado'!$CD$151:$DC$151,0)),0)</f>
        <v>0</v>
      </c>
      <c r="P563" s="241">
        <f ca="1">+IFERROR(INDEX('Hoja de Trabajo para listado'!$A$155:$Z$1048576,MATCH($A563,'Hoja de Trabajo para listado'!$A$155:$A$1048576,0),MATCH((CUADRO!P$4&amp;$E563),'Hoja de Trabajo para listado'!$A$151:$Z$151,0)),0)+IFERROR(INDEX('Hoja de Trabajo para listado'!$AB$155:$BA$1048576,MATCH($A563,'Hoja de Trabajo para listado'!$AB$155:$AB$1048576,0),MATCH((CUADRO!P$4&amp;$E563),'Hoja de Trabajo para listado'!$AB$151:$BA$151,0)),0)+IFERROR(INDEX('Hoja de Trabajo para listado'!$BC$155:$CB$1048576,MATCH($A563,'Hoja de Trabajo para listado'!$BC$155:$BC$1048576,0),MATCH((CUADRO!P$4&amp;$E563),'Hoja de Trabajo para listado'!$BC$151:$CB$151,0)),0)+IFERROR(INDEX('Hoja de Trabajo para listado'!$DE$153:$DG$274,MATCH($A563,'Hoja de Trabajo para listado'!$DE$153:$DE$1048576,0),MATCH((CUADRO!P$4&amp;$E563),'Hoja de Trabajo para listado'!$DE$151:$DG$151,0)),0)+IFERROR(INDEX('Hoja de Trabajo para listado'!$CD$155:$DC$1048576,MATCH($A563,'Hoja de Trabajo para listado'!$CD$155:$CD$1048576,0),MATCH((CUADRO!P$4&amp;$E563),'Hoja de Trabajo para listado'!$CD$151:$DC$151,0)),0)</f>
        <v>0</v>
      </c>
      <c r="Q563" s="241">
        <f ca="1">+IFERROR(INDEX('Hoja de Trabajo para listado'!$A$155:$Z$1048576,MATCH($A563,'Hoja de Trabajo para listado'!$A$155:$A$1048576,0),MATCH((CUADRO!Q$4&amp;$E563),'Hoja de Trabajo para listado'!$A$151:$Z$151,0)),0)+IFERROR(INDEX('Hoja de Trabajo para listado'!$AB$155:$BA$1048576,MATCH($A563,'Hoja de Trabajo para listado'!$AB$155:$AB$1048576,0),MATCH((CUADRO!Q$4&amp;$E563),'Hoja de Trabajo para listado'!$AB$151:$BA$151,0)),0)+IFERROR(INDEX('Hoja de Trabajo para listado'!$BC$155:$CB$1048576,MATCH($A563,'Hoja de Trabajo para listado'!$BC$155:$BC$1048576,0),MATCH((CUADRO!Q$4&amp;$E563),'Hoja de Trabajo para listado'!$BC$151:$CB$151,0)),0)+IFERROR(INDEX('Hoja de Trabajo para listado'!$DE$153:$DG$274,MATCH($A563,'Hoja de Trabajo para listado'!$DE$153:$DE$1048576,0),MATCH((CUADRO!Q$4&amp;$E563),'Hoja de Trabajo para listado'!$DE$151:$DG$151,0)),0)+IFERROR(INDEX('Hoja de Trabajo para listado'!$CD$155:$DC$1048576,MATCH($A563,'Hoja de Trabajo para listado'!$CD$155:$CD$1048576,0),MATCH((CUADRO!Q$4&amp;$E563),'Hoja de Trabajo para listado'!$CD$151:$DC$151,0)),0)</f>
        <v>0</v>
      </c>
      <c r="R563" s="241">
        <f t="shared" ca="1" si="16"/>
        <v>0</v>
      </c>
      <c r="S563" s="247"/>
      <c r="T563" s="241">
        <f ca="1">+T564</f>
        <v>0</v>
      </c>
      <c r="U563" s="240">
        <f t="shared" si="17"/>
        <v>1</v>
      </c>
    </row>
    <row r="564" spans="1:21" customFormat="1" ht="15" hidden="1" customHeight="1">
      <c r="A564" s="32">
        <v>1233</v>
      </c>
      <c r="B564" s="382"/>
      <c r="C564" s="245" t="str">
        <f>+VLOOKUP(A564,bd_lista!$A$3:$C$592,3,FALSE)</f>
        <v>Gobierno Autónomo Municipal de San Pedro de Tiquina</v>
      </c>
      <c r="D564" s="384"/>
      <c r="E564" s="242" t="s">
        <v>684</v>
      </c>
      <c r="F564" s="241">
        <f ca="1">+IFERROR(INDEX('Hoja de Trabajo para listado'!$A$155:$Z$1048576,MATCH($A564,'Hoja de Trabajo para listado'!$A$155:$A$1048576,0),MATCH((CUADRO!F$4&amp;$E564),'Hoja de Trabajo para listado'!$A$151:$Z$151,0)),0)+IFERROR(INDEX('Hoja de Trabajo para listado'!$AB$155:$BA$1048576,MATCH($A564,'Hoja de Trabajo para listado'!$AB$155:$AB$1048576,0),MATCH((CUADRO!F$4&amp;$E564),'Hoja de Trabajo para listado'!$AB$151:$BA$151,0)),0)+IFERROR(INDEX('Hoja de Trabajo para listado'!$BC$155:$CB$1048576,MATCH($A564,'Hoja de Trabajo para listado'!$BC$155:$BC$1048576,0),MATCH((CUADRO!F$4&amp;$E564),'Hoja de Trabajo para listado'!$BC$151:$CB$151,0)),0)+IFERROR(INDEX('Hoja de Trabajo para listado'!$DE$153:$DG$274,MATCH($A564,'Hoja de Trabajo para listado'!$DE$153:$DE$1048576,0),MATCH((CUADRO!F$4&amp;$E564),'Hoja de Trabajo para listado'!$DE$151:$DG$151,0)),0)+IFERROR(INDEX('Hoja de Trabajo para listado'!$CD$155:$DC$1048576,MATCH($A564,'Hoja de Trabajo para listado'!$CD$155:$CD$1048576,0),MATCH((CUADRO!F$4&amp;$E564),'Hoja de Trabajo para listado'!$CD$151:$DC$151,0)),0)</f>
        <v>0</v>
      </c>
      <c r="G564" s="241">
        <f ca="1">+IFERROR(INDEX('Hoja de Trabajo para listado'!$A$155:$Z$1048576,MATCH($A564,'Hoja de Trabajo para listado'!$A$155:$A$1048576,0),MATCH((CUADRO!G$4&amp;$E564),'Hoja de Trabajo para listado'!$A$151:$Z$151,0)),0)+IFERROR(INDEX('Hoja de Trabajo para listado'!$AB$155:$BA$1048576,MATCH($A564,'Hoja de Trabajo para listado'!$AB$155:$AB$1048576,0),MATCH((CUADRO!G$4&amp;$E564),'Hoja de Trabajo para listado'!$AB$151:$BA$151,0)),0)+IFERROR(INDEX('Hoja de Trabajo para listado'!$BC$155:$CB$1048576,MATCH($A564,'Hoja de Trabajo para listado'!$BC$155:$BC$1048576,0),MATCH((CUADRO!G$4&amp;$E564),'Hoja de Trabajo para listado'!$BC$151:$CB$151,0)),0)+IFERROR(INDEX('Hoja de Trabajo para listado'!$DE$153:$DG$274,MATCH($A564,'Hoja de Trabajo para listado'!$DE$153:$DE$1048576,0),MATCH((CUADRO!G$4&amp;$E564),'Hoja de Trabajo para listado'!$DE$151:$DG$151,0)),0)+IFERROR(INDEX('Hoja de Trabajo para listado'!$CD$155:$DC$1048576,MATCH($A564,'Hoja de Trabajo para listado'!$CD$155:$CD$1048576,0),MATCH((CUADRO!G$4&amp;$E564),'Hoja de Trabajo para listado'!$CD$151:$DC$151,0)),0)</f>
        <v>0</v>
      </c>
      <c r="H564" s="241">
        <f ca="1">+IFERROR(INDEX('Hoja de Trabajo para listado'!$A$155:$Z$1048576,MATCH($A564,'Hoja de Trabajo para listado'!$A$155:$A$1048576,0),MATCH((CUADRO!H$4&amp;$E564),'Hoja de Trabajo para listado'!$A$151:$Z$151,0)),0)+IFERROR(INDEX('Hoja de Trabajo para listado'!$AB$155:$BA$1048576,MATCH($A564,'Hoja de Trabajo para listado'!$AB$155:$AB$1048576,0),MATCH((CUADRO!H$4&amp;$E564),'Hoja de Trabajo para listado'!$AB$151:$BA$151,0)),0)+IFERROR(INDEX('Hoja de Trabajo para listado'!$BC$155:$CB$1048576,MATCH($A564,'Hoja de Trabajo para listado'!$BC$155:$BC$1048576,0),MATCH((CUADRO!H$4&amp;$E564),'Hoja de Trabajo para listado'!$BC$151:$CB$151,0)),0)+IFERROR(INDEX('Hoja de Trabajo para listado'!$DE$153:$DG$274,MATCH($A564,'Hoja de Trabajo para listado'!$DE$153:$DE$1048576,0),MATCH((CUADRO!H$4&amp;$E564),'Hoja de Trabajo para listado'!$DE$151:$DG$151,0)),0)+IFERROR(INDEX('Hoja de Trabajo para listado'!$CD$155:$DC$1048576,MATCH($A564,'Hoja de Trabajo para listado'!$CD$155:$CD$1048576,0),MATCH((CUADRO!H$4&amp;$E564),'Hoja de Trabajo para listado'!$CD$151:$DC$151,0)),0)</f>
        <v>0</v>
      </c>
      <c r="I564" s="241">
        <f ca="1">+IFERROR(INDEX('Hoja de Trabajo para listado'!$A$155:$Z$1048576,MATCH($A564,'Hoja de Trabajo para listado'!$A$155:$A$1048576,0),MATCH((CUADRO!I$4&amp;$E564),'Hoja de Trabajo para listado'!$A$151:$Z$151,0)),0)+IFERROR(INDEX('Hoja de Trabajo para listado'!$AB$155:$BA$1048576,MATCH($A564,'Hoja de Trabajo para listado'!$AB$155:$AB$1048576,0),MATCH((CUADRO!I$4&amp;$E564),'Hoja de Trabajo para listado'!$AB$151:$BA$151,0)),0)+IFERROR(INDEX('Hoja de Trabajo para listado'!$BC$155:$CB$1048576,MATCH($A564,'Hoja de Trabajo para listado'!$BC$155:$BC$1048576,0),MATCH((CUADRO!I$4&amp;$E564),'Hoja de Trabajo para listado'!$BC$151:$CB$151,0)),0)+IFERROR(INDEX('Hoja de Trabajo para listado'!$DE$153:$DG$274,MATCH($A564,'Hoja de Trabajo para listado'!$DE$153:$DE$1048576,0),MATCH((CUADRO!I$4&amp;$E564),'Hoja de Trabajo para listado'!$DE$151:$DG$151,0)),0)+IFERROR(INDEX('Hoja de Trabajo para listado'!$CD$155:$DC$1048576,MATCH($A564,'Hoja de Trabajo para listado'!$CD$155:$CD$1048576,0),MATCH((CUADRO!I$4&amp;$E564),'Hoja de Trabajo para listado'!$CD$151:$DC$151,0)),0)</f>
        <v>0</v>
      </c>
      <c r="J564" s="241">
        <f ca="1">+IFERROR(INDEX('Hoja de Trabajo para listado'!$A$155:$Z$1048576,MATCH($A564,'Hoja de Trabajo para listado'!$A$155:$A$1048576,0),MATCH((CUADRO!J$4&amp;$E564),'Hoja de Trabajo para listado'!$A$151:$Z$151,0)),0)+IFERROR(INDEX('Hoja de Trabajo para listado'!$AB$155:$BA$1048576,MATCH($A564,'Hoja de Trabajo para listado'!$AB$155:$AB$1048576,0),MATCH((CUADRO!J$4&amp;$E564),'Hoja de Trabajo para listado'!$AB$151:$BA$151,0)),0)+IFERROR(INDEX('Hoja de Trabajo para listado'!$BC$155:$CB$1048576,MATCH($A564,'Hoja de Trabajo para listado'!$BC$155:$BC$1048576,0),MATCH((CUADRO!J$4&amp;$E564),'Hoja de Trabajo para listado'!$BC$151:$CB$151,0)),0)+IFERROR(INDEX('Hoja de Trabajo para listado'!$DE$153:$DG$274,MATCH($A564,'Hoja de Trabajo para listado'!$DE$153:$DE$1048576,0),MATCH((CUADRO!J$4&amp;$E564),'Hoja de Trabajo para listado'!$DE$151:$DG$151,0)),0)+IFERROR(INDEX('Hoja de Trabajo para listado'!$CD$155:$DC$1048576,MATCH($A564,'Hoja de Trabajo para listado'!$CD$155:$CD$1048576,0),MATCH((CUADRO!J$4&amp;$E564),'Hoja de Trabajo para listado'!$CD$151:$DC$151,0)),0)</f>
        <v>0</v>
      </c>
      <c r="K564" s="241">
        <f ca="1">+IFERROR(INDEX('Hoja de Trabajo para listado'!$A$155:$Z$1048576,MATCH($A564,'Hoja de Trabajo para listado'!$A$155:$A$1048576,0),MATCH((CUADRO!K$4&amp;$E564),'Hoja de Trabajo para listado'!$A$151:$Z$151,0)),0)+IFERROR(INDEX('Hoja de Trabajo para listado'!$AB$155:$BA$1048576,MATCH($A564,'Hoja de Trabajo para listado'!$AB$155:$AB$1048576,0),MATCH((CUADRO!K$4&amp;$E564),'Hoja de Trabajo para listado'!$AB$151:$BA$151,0)),0)+IFERROR(INDEX('Hoja de Trabajo para listado'!$BC$155:$CB$1048576,MATCH($A564,'Hoja de Trabajo para listado'!$BC$155:$BC$1048576,0),MATCH((CUADRO!K$4&amp;$E564),'Hoja de Trabajo para listado'!$BC$151:$CB$151,0)),0)+IFERROR(INDEX('Hoja de Trabajo para listado'!$DE$153:$DG$274,MATCH($A564,'Hoja de Trabajo para listado'!$DE$153:$DE$1048576,0),MATCH((CUADRO!K$4&amp;$E564),'Hoja de Trabajo para listado'!$DE$151:$DG$151,0)),0)+IFERROR(INDEX('Hoja de Trabajo para listado'!$CD$155:$DC$1048576,MATCH($A564,'Hoja de Trabajo para listado'!$CD$155:$CD$1048576,0),MATCH((CUADRO!K$4&amp;$E564),'Hoja de Trabajo para listado'!$CD$151:$DC$151,0)),0)</f>
        <v>0</v>
      </c>
      <c r="L564" s="241">
        <f ca="1">+IFERROR(INDEX('Hoja de Trabajo para listado'!$A$155:$Z$1048576,MATCH($A564,'Hoja de Trabajo para listado'!$A$155:$A$1048576,0),MATCH((CUADRO!L$4&amp;$E564),'Hoja de Trabajo para listado'!$A$151:$Z$151,0)),0)+IFERROR(INDEX('Hoja de Trabajo para listado'!$AB$155:$BA$1048576,MATCH($A564,'Hoja de Trabajo para listado'!$AB$155:$AB$1048576,0),MATCH((CUADRO!L$4&amp;$E564),'Hoja de Trabajo para listado'!$AB$151:$BA$151,0)),0)+IFERROR(INDEX('Hoja de Trabajo para listado'!$BC$155:$CB$1048576,MATCH($A564,'Hoja de Trabajo para listado'!$BC$155:$BC$1048576,0),MATCH((CUADRO!L$4&amp;$E564),'Hoja de Trabajo para listado'!$BC$151:$CB$151,0)),0)+IFERROR(INDEX('Hoja de Trabajo para listado'!$DE$153:$DG$274,MATCH($A564,'Hoja de Trabajo para listado'!$DE$153:$DE$1048576,0),MATCH((CUADRO!L$4&amp;$E564),'Hoja de Trabajo para listado'!$DE$151:$DG$151,0)),0)+IFERROR(INDEX('Hoja de Trabajo para listado'!$CD$155:$DC$1048576,MATCH($A564,'Hoja de Trabajo para listado'!$CD$155:$CD$1048576,0),MATCH((CUADRO!L$4&amp;$E564),'Hoja de Trabajo para listado'!$CD$151:$DC$151,0)),0)</f>
        <v>0</v>
      </c>
      <c r="M564" s="241">
        <f ca="1">+IFERROR(INDEX('Hoja de Trabajo para listado'!$A$155:$Z$1048576,MATCH($A564,'Hoja de Trabajo para listado'!$A$155:$A$1048576,0),MATCH((CUADRO!M$4&amp;$E564),'Hoja de Trabajo para listado'!$A$151:$Z$151,0)),0)+IFERROR(INDEX('Hoja de Trabajo para listado'!$AB$155:$BA$1048576,MATCH($A564,'Hoja de Trabajo para listado'!$AB$155:$AB$1048576,0),MATCH((CUADRO!M$4&amp;$E564),'Hoja de Trabajo para listado'!$AB$151:$BA$151,0)),0)+IFERROR(INDEX('Hoja de Trabajo para listado'!$BC$155:$CB$1048576,MATCH($A564,'Hoja de Trabajo para listado'!$BC$155:$BC$1048576,0),MATCH((CUADRO!M$4&amp;$E564),'Hoja de Trabajo para listado'!$BC$151:$CB$151,0)),0)+IFERROR(INDEX('Hoja de Trabajo para listado'!$DE$153:$DG$274,MATCH($A564,'Hoja de Trabajo para listado'!$DE$153:$DE$1048576,0),MATCH((CUADRO!M$4&amp;$E564),'Hoja de Trabajo para listado'!$DE$151:$DG$151,0)),0)+IFERROR(INDEX('Hoja de Trabajo para listado'!$CD$155:$DC$1048576,MATCH($A564,'Hoja de Trabajo para listado'!$CD$155:$CD$1048576,0),MATCH((CUADRO!M$4&amp;$E564),'Hoja de Trabajo para listado'!$CD$151:$DC$151,0)),0)</f>
        <v>0</v>
      </c>
      <c r="N564" s="241">
        <f ca="1">+IFERROR(INDEX('Hoja de Trabajo para listado'!$A$155:$Z$1048576,MATCH($A564,'Hoja de Trabajo para listado'!$A$155:$A$1048576,0),MATCH((CUADRO!N$4&amp;$E564),'Hoja de Trabajo para listado'!$A$151:$Z$151,0)),0)+IFERROR(INDEX('Hoja de Trabajo para listado'!$AB$155:$BA$1048576,MATCH($A564,'Hoja de Trabajo para listado'!$AB$155:$AB$1048576,0),MATCH((CUADRO!N$4&amp;$E564),'Hoja de Trabajo para listado'!$AB$151:$BA$151,0)),0)+IFERROR(INDEX('Hoja de Trabajo para listado'!$BC$155:$CB$1048576,MATCH($A564,'Hoja de Trabajo para listado'!$BC$155:$BC$1048576,0),MATCH((CUADRO!N$4&amp;$E564),'Hoja de Trabajo para listado'!$BC$151:$CB$151,0)),0)+IFERROR(INDEX('Hoja de Trabajo para listado'!$DE$153:$DG$274,MATCH($A564,'Hoja de Trabajo para listado'!$DE$153:$DE$1048576,0),MATCH((CUADRO!N$4&amp;$E564),'Hoja de Trabajo para listado'!$DE$151:$DG$151,0)),0)+IFERROR(INDEX('Hoja de Trabajo para listado'!$CD$155:$DC$1048576,MATCH($A564,'Hoja de Trabajo para listado'!$CD$155:$CD$1048576,0),MATCH((CUADRO!N$4&amp;$E564),'Hoja de Trabajo para listado'!$CD$151:$DC$151,0)),0)</f>
        <v>0</v>
      </c>
      <c r="O564" s="241">
        <f ca="1">+IFERROR(INDEX('Hoja de Trabajo para listado'!$A$155:$Z$1048576,MATCH($A564,'Hoja de Trabajo para listado'!$A$155:$A$1048576,0),MATCH((CUADRO!O$4&amp;$E564),'Hoja de Trabajo para listado'!$A$151:$Z$151,0)),0)+IFERROR(INDEX('Hoja de Trabajo para listado'!$AB$155:$BA$1048576,MATCH($A564,'Hoja de Trabajo para listado'!$AB$155:$AB$1048576,0),MATCH((CUADRO!O$4&amp;$E564),'Hoja de Trabajo para listado'!$AB$151:$BA$151,0)),0)+IFERROR(INDEX('Hoja de Trabajo para listado'!$BC$155:$CB$1048576,MATCH($A564,'Hoja de Trabajo para listado'!$BC$155:$BC$1048576,0),MATCH((CUADRO!O$4&amp;$E564),'Hoja de Trabajo para listado'!$BC$151:$CB$151,0)),0)+IFERROR(INDEX('Hoja de Trabajo para listado'!$DE$153:$DG$274,MATCH($A564,'Hoja de Trabajo para listado'!$DE$153:$DE$1048576,0),MATCH((CUADRO!O$4&amp;$E564),'Hoja de Trabajo para listado'!$DE$151:$DG$151,0)),0)+IFERROR(INDEX('Hoja de Trabajo para listado'!$CD$155:$DC$1048576,MATCH($A564,'Hoja de Trabajo para listado'!$CD$155:$CD$1048576,0),MATCH((CUADRO!O$4&amp;$E564),'Hoja de Trabajo para listado'!$CD$151:$DC$151,0)),0)</f>
        <v>0</v>
      </c>
      <c r="P564" s="241">
        <f ca="1">+IFERROR(INDEX('Hoja de Trabajo para listado'!$A$155:$Z$1048576,MATCH($A564,'Hoja de Trabajo para listado'!$A$155:$A$1048576,0),MATCH((CUADRO!P$4&amp;$E564),'Hoja de Trabajo para listado'!$A$151:$Z$151,0)),0)+IFERROR(INDEX('Hoja de Trabajo para listado'!$AB$155:$BA$1048576,MATCH($A564,'Hoja de Trabajo para listado'!$AB$155:$AB$1048576,0),MATCH((CUADRO!P$4&amp;$E564),'Hoja de Trabajo para listado'!$AB$151:$BA$151,0)),0)+IFERROR(INDEX('Hoja de Trabajo para listado'!$BC$155:$CB$1048576,MATCH($A564,'Hoja de Trabajo para listado'!$BC$155:$BC$1048576,0),MATCH((CUADRO!P$4&amp;$E564),'Hoja de Trabajo para listado'!$BC$151:$CB$151,0)),0)+IFERROR(INDEX('Hoja de Trabajo para listado'!$DE$153:$DG$274,MATCH($A564,'Hoja de Trabajo para listado'!$DE$153:$DE$1048576,0),MATCH((CUADRO!P$4&amp;$E564),'Hoja de Trabajo para listado'!$DE$151:$DG$151,0)),0)+IFERROR(INDEX('Hoja de Trabajo para listado'!$CD$155:$DC$1048576,MATCH($A564,'Hoja de Trabajo para listado'!$CD$155:$CD$1048576,0),MATCH((CUADRO!P$4&amp;$E564),'Hoja de Trabajo para listado'!$CD$151:$DC$151,0)),0)</f>
        <v>0</v>
      </c>
      <c r="Q564" s="241">
        <f ca="1">+IFERROR(INDEX('Hoja de Trabajo para listado'!$A$155:$Z$1048576,MATCH($A564,'Hoja de Trabajo para listado'!$A$155:$A$1048576,0),MATCH((CUADRO!Q$4&amp;$E564),'Hoja de Trabajo para listado'!$A$151:$Z$151,0)),0)+IFERROR(INDEX('Hoja de Trabajo para listado'!$AB$155:$BA$1048576,MATCH($A564,'Hoja de Trabajo para listado'!$AB$155:$AB$1048576,0),MATCH((CUADRO!Q$4&amp;$E564),'Hoja de Trabajo para listado'!$AB$151:$BA$151,0)),0)+IFERROR(INDEX('Hoja de Trabajo para listado'!$BC$155:$CB$1048576,MATCH($A564,'Hoja de Trabajo para listado'!$BC$155:$BC$1048576,0),MATCH((CUADRO!Q$4&amp;$E564),'Hoja de Trabajo para listado'!$BC$151:$CB$151,0)),0)+IFERROR(INDEX('Hoja de Trabajo para listado'!$DE$153:$DG$274,MATCH($A564,'Hoja de Trabajo para listado'!$DE$153:$DE$1048576,0),MATCH((CUADRO!Q$4&amp;$E564),'Hoja de Trabajo para listado'!$DE$151:$DG$151,0)),0)+IFERROR(INDEX('Hoja de Trabajo para listado'!$CD$155:$DC$1048576,MATCH($A564,'Hoja de Trabajo para listado'!$CD$155:$CD$1048576,0),MATCH((CUADRO!Q$4&amp;$E564),'Hoja de Trabajo para listado'!$CD$151:$DC$151,0)),0)</f>
        <v>0</v>
      </c>
      <c r="R564" s="241">
        <f t="shared" ca="1" si="16"/>
        <v>0</v>
      </c>
      <c r="S564" s="247">
        <f ca="1">+R563+R564</f>
        <v>0</v>
      </c>
      <c r="T564" s="241">
        <f ca="1">+S564</f>
        <v>0</v>
      </c>
      <c r="U564" s="240">
        <f t="shared" si="17"/>
        <v>2</v>
      </c>
    </row>
    <row r="565" spans="1:21" customFormat="1" ht="15" hidden="1" customHeight="1">
      <c r="A565" s="32">
        <v>1234</v>
      </c>
      <c r="B565" s="381">
        <f>+A565</f>
        <v>1234</v>
      </c>
      <c r="C565" s="245" t="str">
        <f>+VLOOKUP(A565,bd_lista!$A$3:$C$592,3,FALSE)</f>
        <v>Gobierno Autónomo Municipal de Tito Yupanqui</v>
      </c>
      <c r="D565" s="383" t="str">
        <f>+C565</f>
        <v>Gobierno Autónomo Municipal de Tito Yupanqui</v>
      </c>
      <c r="E565" s="240" t="s">
        <v>683</v>
      </c>
      <c r="F565" s="241">
        <f ca="1">+IFERROR(INDEX('Hoja de Trabajo para listado'!$A$155:$Z$1048576,MATCH($A565,'Hoja de Trabajo para listado'!$A$155:$A$1048576,0),MATCH((CUADRO!F$4&amp;$E565),'Hoja de Trabajo para listado'!$A$151:$Z$151,0)),0)+IFERROR(INDEX('Hoja de Trabajo para listado'!$AB$155:$BA$1048576,MATCH($A565,'Hoja de Trabajo para listado'!$AB$155:$AB$1048576,0),MATCH((CUADRO!F$4&amp;$E565),'Hoja de Trabajo para listado'!$AB$151:$BA$151,0)),0)+IFERROR(INDEX('Hoja de Trabajo para listado'!$BC$155:$CB$1048576,MATCH($A565,'Hoja de Trabajo para listado'!$BC$155:$BC$1048576,0),MATCH((CUADRO!F$4&amp;$E565),'Hoja de Trabajo para listado'!$BC$151:$CB$151,0)),0)+IFERROR(INDEX('Hoja de Trabajo para listado'!$DE$153:$DG$274,MATCH($A565,'Hoja de Trabajo para listado'!$DE$153:$DE$1048576,0),MATCH((CUADRO!F$4&amp;$E565),'Hoja de Trabajo para listado'!$DE$151:$DG$151,0)),0)+IFERROR(INDEX('Hoja de Trabajo para listado'!$CD$155:$DC$1048576,MATCH($A565,'Hoja de Trabajo para listado'!$CD$155:$CD$1048576,0),MATCH((CUADRO!F$4&amp;$E565),'Hoja de Trabajo para listado'!$CD$151:$DC$151,0)),0)</f>
        <v>0</v>
      </c>
      <c r="G565" s="241">
        <f ca="1">+IFERROR(INDEX('Hoja de Trabajo para listado'!$A$155:$Z$1048576,MATCH($A565,'Hoja de Trabajo para listado'!$A$155:$A$1048576,0),MATCH((CUADRO!G$4&amp;$E565),'Hoja de Trabajo para listado'!$A$151:$Z$151,0)),0)+IFERROR(INDEX('Hoja de Trabajo para listado'!$AB$155:$BA$1048576,MATCH($A565,'Hoja de Trabajo para listado'!$AB$155:$AB$1048576,0),MATCH((CUADRO!G$4&amp;$E565),'Hoja de Trabajo para listado'!$AB$151:$BA$151,0)),0)+IFERROR(INDEX('Hoja de Trabajo para listado'!$BC$155:$CB$1048576,MATCH($A565,'Hoja de Trabajo para listado'!$BC$155:$BC$1048576,0),MATCH((CUADRO!G$4&amp;$E565),'Hoja de Trabajo para listado'!$BC$151:$CB$151,0)),0)+IFERROR(INDEX('Hoja de Trabajo para listado'!$DE$153:$DG$274,MATCH($A565,'Hoja de Trabajo para listado'!$DE$153:$DE$1048576,0),MATCH((CUADRO!G$4&amp;$E565),'Hoja de Trabajo para listado'!$DE$151:$DG$151,0)),0)+IFERROR(INDEX('Hoja de Trabajo para listado'!$CD$155:$DC$1048576,MATCH($A565,'Hoja de Trabajo para listado'!$CD$155:$CD$1048576,0),MATCH((CUADRO!G$4&amp;$E565),'Hoja de Trabajo para listado'!$CD$151:$DC$151,0)),0)</f>
        <v>0</v>
      </c>
      <c r="H565" s="241">
        <f ca="1">+IFERROR(INDEX('Hoja de Trabajo para listado'!$A$155:$Z$1048576,MATCH($A565,'Hoja de Trabajo para listado'!$A$155:$A$1048576,0),MATCH((CUADRO!H$4&amp;$E565),'Hoja de Trabajo para listado'!$A$151:$Z$151,0)),0)+IFERROR(INDEX('Hoja de Trabajo para listado'!$AB$155:$BA$1048576,MATCH($A565,'Hoja de Trabajo para listado'!$AB$155:$AB$1048576,0),MATCH((CUADRO!H$4&amp;$E565),'Hoja de Trabajo para listado'!$AB$151:$BA$151,0)),0)+IFERROR(INDEX('Hoja de Trabajo para listado'!$BC$155:$CB$1048576,MATCH($A565,'Hoja de Trabajo para listado'!$BC$155:$BC$1048576,0),MATCH((CUADRO!H$4&amp;$E565),'Hoja de Trabajo para listado'!$BC$151:$CB$151,0)),0)+IFERROR(INDEX('Hoja de Trabajo para listado'!$DE$153:$DG$274,MATCH($A565,'Hoja de Trabajo para listado'!$DE$153:$DE$1048576,0),MATCH((CUADRO!H$4&amp;$E565),'Hoja de Trabajo para listado'!$DE$151:$DG$151,0)),0)+IFERROR(INDEX('Hoja de Trabajo para listado'!$CD$155:$DC$1048576,MATCH($A565,'Hoja de Trabajo para listado'!$CD$155:$CD$1048576,0),MATCH((CUADRO!H$4&amp;$E565),'Hoja de Trabajo para listado'!$CD$151:$DC$151,0)),0)</f>
        <v>0</v>
      </c>
      <c r="I565" s="241">
        <f ca="1">+IFERROR(INDEX('Hoja de Trabajo para listado'!$A$155:$Z$1048576,MATCH($A565,'Hoja de Trabajo para listado'!$A$155:$A$1048576,0),MATCH((CUADRO!I$4&amp;$E565),'Hoja de Trabajo para listado'!$A$151:$Z$151,0)),0)+IFERROR(INDEX('Hoja de Trabajo para listado'!$AB$155:$BA$1048576,MATCH($A565,'Hoja de Trabajo para listado'!$AB$155:$AB$1048576,0),MATCH((CUADRO!I$4&amp;$E565),'Hoja de Trabajo para listado'!$AB$151:$BA$151,0)),0)+IFERROR(INDEX('Hoja de Trabajo para listado'!$BC$155:$CB$1048576,MATCH($A565,'Hoja de Trabajo para listado'!$BC$155:$BC$1048576,0),MATCH((CUADRO!I$4&amp;$E565),'Hoja de Trabajo para listado'!$BC$151:$CB$151,0)),0)+IFERROR(INDEX('Hoja de Trabajo para listado'!$DE$153:$DG$274,MATCH($A565,'Hoja de Trabajo para listado'!$DE$153:$DE$1048576,0),MATCH((CUADRO!I$4&amp;$E565),'Hoja de Trabajo para listado'!$DE$151:$DG$151,0)),0)+IFERROR(INDEX('Hoja de Trabajo para listado'!$CD$155:$DC$1048576,MATCH($A565,'Hoja de Trabajo para listado'!$CD$155:$CD$1048576,0),MATCH((CUADRO!I$4&amp;$E565),'Hoja de Trabajo para listado'!$CD$151:$DC$151,0)),0)</f>
        <v>0</v>
      </c>
      <c r="J565" s="241">
        <f ca="1">+IFERROR(INDEX('Hoja de Trabajo para listado'!$A$155:$Z$1048576,MATCH($A565,'Hoja de Trabajo para listado'!$A$155:$A$1048576,0),MATCH((CUADRO!J$4&amp;$E565),'Hoja de Trabajo para listado'!$A$151:$Z$151,0)),0)+IFERROR(INDEX('Hoja de Trabajo para listado'!$AB$155:$BA$1048576,MATCH($A565,'Hoja de Trabajo para listado'!$AB$155:$AB$1048576,0),MATCH((CUADRO!J$4&amp;$E565),'Hoja de Trabajo para listado'!$AB$151:$BA$151,0)),0)+IFERROR(INDEX('Hoja de Trabajo para listado'!$BC$155:$CB$1048576,MATCH($A565,'Hoja de Trabajo para listado'!$BC$155:$BC$1048576,0),MATCH((CUADRO!J$4&amp;$E565),'Hoja de Trabajo para listado'!$BC$151:$CB$151,0)),0)+IFERROR(INDEX('Hoja de Trabajo para listado'!$DE$153:$DG$274,MATCH($A565,'Hoja de Trabajo para listado'!$DE$153:$DE$1048576,0),MATCH((CUADRO!J$4&amp;$E565),'Hoja de Trabajo para listado'!$DE$151:$DG$151,0)),0)+IFERROR(INDEX('Hoja de Trabajo para listado'!$CD$155:$DC$1048576,MATCH($A565,'Hoja de Trabajo para listado'!$CD$155:$CD$1048576,0),MATCH((CUADRO!J$4&amp;$E565),'Hoja de Trabajo para listado'!$CD$151:$DC$151,0)),0)</f>
        <v>0</v>
      </c>
      <c r="K565" s="241">
        <f ca="1">+IFERROR(INDEX('Hoja de Trabajo para listado'!$A$155:$Z$1048576,MATCH($A565,'Hoja de Trabajo para listado'!$A$155:$A$1048576,0),MATCH((CUADRO!K$4&amp;$E565),'Hoja de Trabajo para listado'!$A$151:$Z$151,0)),0)+IFERROR(INDEX('Hoja de Trabajo para listado'!$AB$155:$BA$1048576,MATCH($A565,'Hoja de Trabajo para listado'!$AB$155:$AB$1048576,0),MATCH((CUADRO!K$4&amp;$E565),'Hoja de Trabajo para listado'!$AB$151:$BA$151,0)),0)+IFERROR(INDEX('Hoja de Trabajo para listado'!$BC$155:$CB$1048576,MATCH($A565,'Hoja de Trabajo para listado'!$BC$155:$BC$1048576,0),MATCH((CUADRO!K$4&amp;$E565),'Hoja de Trabajo para listado'!$BC$151:$CB$151,0)),0)+IFERROR(INDEX('Hoja de Trabajo para listado'!$DE$153:$DG$274,MATCH($A565,'Hoja de Trabajo para listado'!$DE$153:$DE$1048576,0),MATCH((CUADRO!K$4&amp;$E565),'Hoja de Trabajo para listado'!$DE$151:$DG$151,0)),0)+IFERROR(INDEX('Hoja de Trabajo para listado'!$CD$155:$DC$1048576,MATCH($A565,'Hoja de Trabajo para listado'!$CD$155:$CD$1048576,0),MATCH((CUADRO!K$4&amp;$E565),'Hoja de Trabajo para listado'!$CD$151:$DC$151,0)),0)</f>
        <v>0</v>
      </c>
      <c r="L565" s="241">
        <f ca="1">+IFERROR(INDEX('Hoja de Trabajo para listado'!$A$155:$Z$1048576,MATCH($A565,'Hoja de Trabajo para listado'!$A$155:$A$1048576,0),MATCH((CUADRO!L$4&amp;$E565),'Hoja de Trabajo para listado'!$A$151:$Z$151,0)),0)+IFERROR(INDEX('Hoja de Trabajo para listado'!$AB$155:$BA$1048576,MATCH($A565,'Hoja de Trabajo para listado'!$AB$155:$AB$1048576,0),MATCH((CUADRO!L$4&amp;$E565),'Hoja de Trabajo para listado'!$AB$151:$BA$151,0)),0)+IFERROR(INDEX('Hoja de Trabajo para listado'!$BC$155:$CB$1048576,MATCH($A565,'Hoja de Trabajo para listado'!$BC$155:$BC$1048576,0),MATCH((CUADRO!L$4&amp;$E565),'Hoja de Trabajo para listado'!$BC$151:$CB$151,0)),0)+IFERROR(INDEX('Hoja de Trabajo para listado'!$DE$153:$DG$274,MATCH($A565,'Hoja de Trabajo para listado'!$DE$153:$DE$1048576,0),MATCH((CUADRO!L$4&amp;$E565),'Hoja de Trabajo para listado'!$DE$151:$DG$151,0)),0)+IFERROR(INDEX('Hoja de Trabajo para listado'!$CD$155:$DC$1048576,MATCH($A565,'Hoja de Trabajo para listado'!$CD$155:$CD$1048576,0),MATCH((CUADRO!L$4&amp;$E565),'Hoja de Trabajo para listado'!$CD$151:$DC$151,0)),0)</f>
        <v>0</v>
      </c>
      <c r="M565" s="241">
        <f ca="1">+IFERROR(INDEX('Hoja de Trabajo para listado'!$A$155:$Z$1048576,MATCH($A565,'Hoja de Trabajo para listado'!$A$155:$A$1048576,0),MATCH((CUADRO!M$4&amp;$E565),'Hoja de Trabajo para listado'!$A$151:$Z$151,0)),0)+IFERROR(INDEX('Hoja de Trabajo para listado'!$AB$155:$BA$1048576,MATCH($A565,'Hoja de Trabajo para listado'!$AB$155:$AB$1048576,0),MATCH((CUADRO!M$4&amp;$E565),'Hoja de Trabajo para listado'!$AB$151:$BA$151,0)),0)+IFERROR(INDEX('Hoja de Trabajo para listado'!$BC$155:$CB$1048576,MATCH($A565,'Hoja de Trabajo para listado'!$BC$155:$BC$1048576,0),MATCH((CUADRO!M$4&amp;$E565),'Hoja de Trabajo para listado'!$BC$151:$CB$151,0)),0)+IFERROR(INDEX('Hoja de Trabajo para listado'!$DE$153:$DG$274,MATCH($A565,'Hoja de Trabajo para listado'!$DE$153:$DE$1048576,0),MATCH((CUADRO!M$4&amp;$E565),'Hoja de Trabajo para listado'!$DE$151:$DG$151,0)),0)+IFERROR(INDEX('Hoja de Trabajo para listado'!$CD$155:$DC$1048576,MATCH($A565,'Hoja de Trabajo para listado'!$CD$155:$CD$1048576,0),MATCH((CUADRO!M$4&amp;$E565),'Hoja de Trabajo para listado'!$CD$151:$DC$151,0)),0)</f>
        <v>0</v>
      </c>
      <c r="N565" s="241">
        <f ca="1">+IFERROR(INDEX('Hoja de Trabajo para listado'!$A$155:$Z$1048576,MATCH($A565,'Hoja de Trabajo para listado'!$A$155:$A$1048576,0),MATCH((CUADRO!N$4&amp;$E565),'Hoja de Trabajo para listado'!$A$151:$Z$151,0)),0)+IFERROR(INDEX('Hoja de Trabajo para listado'!$AB$155:$BA$1048576,MATCH($A565,'Hoja de Trabajo para listado'!$AB$155:$AB$1048576,0),MATCH((CUADRO!N$4&amp;$E565),'Hoja de Trabajo para listado'!$AB$151:$BA$151,0)),0)+IFERROR(INDEX('Hoja de Trabajo para listado'!$BC$155:$CB$1048576,MATCH($A565,'Hoja de Trabajo para listado'!$BC$155:$BC$1048576,0),MATCH((CUADRO!N$4&amp;$E565),'Hoja de Trabajo para listado'!$BC$151:$CB$151,0)),0)+IFERROR(INDEX('Hoja de Trabajo para listado'!$DE$153:$DG$274,MATCH($A565,'Hoja de Trabajo para listado'!$DE$153:$DE$1048576,0),MATCH((CUADRO!N$4&amp;$E565),'Hoja de Trabajo para listado'!$DE$151:$DG$151,0)),0)+IFERROR(INDEX('Hoja de Trabajo para listado'!$CD$155:$DC$1048576,MATCH($A565,'Hoja de Trabajo para listado'!$CD$155:$CD$1048576,0),MATCH((CUADRO!N$4&amp;$E565),'Hoja de Trabajo para listado'!$CD$151:$DC$151,0)),0)</f>
        <v>0</v>
      </c>
      <c r="O565" s="241">
        <f ca="1">+IFERROR(INDEX('Hoja de Trabajo para listado'!$A$155:$Z$1048576,MATCH($A565,'Hoja de Trabajo para listado'!$A$155:$A$1048576,0),MATCH((CUADRO!O$4&amp;$E565),'Hoja de Trabajo para listado'!$A$151:$Z$151,0)),0)+IFERROR(INDEX('Hoja de Trabajo para listado'!$AB$155:$BA$1048576,MATCH($A565,'Hoja de Trabajo para listado'!$AB$155:$AB$1048576,0),MATCH((CUADRO!O$4&amp;$E565),'Hoja de Trabajo para listado'!$AB$151:$BA$151,0)),0)+IFERROR(INDEX('Hoja de Trabajo para listado'!$BC$155:$CB$1048576,MATCH($A565,'Hoja de Trabajo para listado'!$BC$155:$BC$1048576,0),MATCH((CUADRO!O$4&amp;$E565),'Hoja de Trabajo para listado'!$BC$151:$CB$151,0)),0)+IFERROR(INDEX('Hoja de Trabajo para listado'!$DE$153:$DG$274,MATCH($A565,'Hoja de Trabajo para listado'!$DE$153:$DE$1048576,0),MATCH((CUADRO!O$4&amp;$E565),'Hoja de Trabajo para listado'!$DE$151:$DG$151,0)),0)+IFERROR(INDEX('Hoja de Trabajo para listado'!$CD$155:$DC$1048576,MATCH($A565,'Hoja de Trabajo para listado'!$CD$155:$CD$1048576,0),MATCH((CUADRO!O$4&amp;$E565),'Hoja de Trabajo para listado'!$CD$151:$DC$151,0)),0)</f>
        <v>0</v>
      </c>
      <c r="P565" s="241">
        <f ca="1">+IFERROR(INDEX('Hoja de Trabajo para listado'!$A$155:$Z$1048576,MATCH($A565,'Hoja de Trabajo para listado'!$A$155:$A$1048576,0),MATCH((CUADRO!P$4&amp;$E565),'Hoja de Trabajo para listado'!$A$151:$Z$151,0)),0)+IFERROR(INDEX('Hoja de Trabajo para listado'!$AB$155:$BA$1048576,MATCH($A565,'Hoja de Trabajo para listado'!$AB$155:$AB$1048576,0),MATCH((CUADRO!P$4&amp;$E565),'Hoja de Trabajo para listado'!$AB$151:$BA$151,0)),0)+IFERROR(INDEX('Hoja de Trabajo para listado'!$BC$155:$CB$1048576,MATCH($A565,'Hoja de Trabajo para listado'!$BC$155:$BC$1048576,0),MATCH((CUADRO!P$4&amp;$E565),'Hoja de Trabajo para listado'!$BC$151:$CB$151,0)),0)+IFERROR(INDEX('Hoja de Trabajo para listado'!$DE$153:$DG$274,MATCH($A565,'Hoja de Trabajo para listado'!$DE$153:$DE$1048576,0),MATCH((CUADRO!P$4&amp;$E565),'Hoja de Trabajo para listado'!$DE$151:$DG$151,0)),0)+IFERROR(INDEX('Hoja de Trabajo para listado'!$CD$155:$DC$1048576,MATCH($A565,'Hoja de Trabajo para listado'!$CD$155:$CD$1048576,0),MATCH((CUADRO!P$4&amp;$E565),'Hoja de Trabajo para listado'!$CD$151:$DC$151,0)),0)</f>
        <v>0</v>
      </c>
      <c r="Q565" s="241">
        <f ca="1">+IFERROR(INDEX('Hoja de Trabajo para listado'!$A$155:$Z$1048576,MATCH($A565,'Hoja de Trabajo para listado'!$A$155:$A$1048576,0),MATCH((CUADRO!Q$4&amp;$E565),'Hoja de Trabajo para listado'!$A$151:$Z$151,0)),0)+IFERROR(INDEX('Hoja de Trabajo para listado'!$AB$155:$BA$1048576,MATCH($A565,'Hoja de Trabajo para listado'!$AB$155:$AB$1048576,0),MATCH((CUADRO!Q$4&amp;$E565),'Hoja de Trabajo para listado'!$AB$151:$BA$151,0)),0)+IFERROR(INDEX('Hoja de Trabajo para listado'!$BC$155:$CB$1048576,MATCH($A565,'Hoja de Trabajo para listado'!$BC$155:$BC$1048576,0),MATCH((CUADRO!Q$4&amp;$E565),'Hoja de Trabajo para listado'!$BC$151:$CB$151,0)),0)+IFERROR(INDEX('Hoja de Trabajo para listado'!$DE$153:$DG$274,MATCH($A565,'Hoja de Trabajo para listado'!$DE$153:$DE$1048576,0),MATCH((CUADRO!Q$4&amp;$E565),'Hoja de Trabajo para listado'!$DE$151:$DG$151,0)),0)+IFERROR(INDEX('Hoja de Trabajo para listado'!$CD$155:$DC$1048576,MATCH($A565,'Hoja de Trabajo para listado'!$CD$155:$CD$1048576,0),MATCH((CUADRO!Q$4&amp;$E565),'Hoja de Trabajo para listado'!$CD$151:$DC$151,0)),0)</f>
        <v>0</v>
      </c>
      <c r="R565" s="241">
        <f t="shared" ca="1" si="16"/>
        <v>0</v>
      </c>
      <c r="S565" s="247"/>
      <c r="T565" s="241">
        <f ca="1">+T566</f>
        <v>0</v>
      </c>
      <c r="U565" s="240">
        <f t="shared" si="17"/>
        <v>1</v>
      </c>
    </row>
    <row r="566" spans="1:21" customFormat="1" ht="15" hidden="1" customHeight="1">
      <c r="A566" s="32">
        <v>1234</v>
      </c>
      <c r="B566" s="382"/>
      <c r="C566" s="245" t="str">
        <f>+VLOOKUP(A566,bd_lista!$A$3:$C$592,3,FALSE)</f>
        <v>Gobierno Autónomo Municipal de Tito Yupanqui</v>
      </c>
      <c r="D566" s="384"/>
      <c r="E566" s="242" t="s">
        <v>684</v>
      </c>
      <c r="F566" s="241">
        <f ca="1">+IFERROR(INDEX('Hoja de Trabajo para listado'!$A$155:$Z$1048576,MATCH($A566,'Hoja de Trabajo para listado'!$A$155:$A$1048576,0),MATCH((CUADRO!F$4&amp;$E566),'Hoja de Trabajo para listado'!$A$151:$Z$151,0)),0)+IFERROR(INDEX('Hoja de Trabajo para listado'!$AB$155:$BA$1048576,MATCH($A566,'Hoja de Trabajo para listado'!$AB$155:$AB$1048576,0),MATCH((CUADRO!F$4&amp;$E566),'Hoja de Trabajo para listado'!$AB$151:$BA$151,0)),0)+IFERROR(INDEX('Hoja de Trabajo para listado'!$BC$155:$CB$1048576,MATCH($A566,'Hoja de Trabajo para listado'!$BC$155:$BC$1048576,0),MATCH((CUADRO!F$4&amp;$E566),'Hoja de Trabajo para listado'!$BC$151:$CB$151,0)),0)+IFERROR(INDEX('Hoja de Trabajo para listado'!$DE$153:$DG$274,MATCH($A566,'Hoja de Trabajo para listado'!$DE$153:$DE$1048576,0),MATCH((CUADRO!F$4&amp;$E566),'Hoja de Trabajo para listado'!$DE$151:$DG$151,0)),0)+IFERROR(INDEX('Hoja de Trabajo para listado'!$CD$155:$DC$1048576,MATCH($A566,'Hoja de Trabajo para listado'!$CD$155:$CD$1048576,0),MATCH((CUADRO!F$4&amp;$E566),'Hoja de Trabajo para listado'!$CD$151:$DC$151,0)),0)</f>
        <v>0</v>
      </c>
      <c r="G566" s="241">
        <f ca="1">+IFERROR(INDEX('Hoja de Trabajo para listado'!$A$155:$Z$1048576,MATCH($A566,'Hoja de Trabajo para listado'!$A$155:$A$1048576,0),MATCH((CUADRO!G$4&amp;$E566),'Hoja de Trabajo para listado'!$A$151:$Z$151,0)),0)+IFERROR(INDEX('Hoja de Trabajo para listado'!$AB$155:$BA$1048576,MATCH($A566,'Hoja de Trabajo para listado'!$AB$155:$AB$1048576,0),MATCH((CUADRO!G$4&amp;$E566),'Hoja de Trabajo para listado'!$AB$151:$BA$151,0)),0)+IFERROR(INDEX('Hoja de Trabajo para listado'!$BC$155:$CB$1048576,MATCH($A566,'Hoja de Trabajo para listado'!$BC$155:$BC$1048576,0),MATCH((CUADRO!G$4&amp;$E566),'Hoja de Trabajo para listado'!$BC$151:$CB$151,0)),0)+IFERROR(INDEX('Hoja de Trabajo para listado'!$DE$153:$DG$274,MATCH($A566,'Hoja de Trabajo para listado'!$DE$153:$DE$1048576,0),MATCH((CUADRO!G$4&amp;$E566),'Hoja de Trabajo para listado'!$DE$151:$DG$151,0)),0)+IFERROR(INDEX('Hoja de Trabajo para listado'!$CD$155:$DC$1048576,MATCH($A566,'Hoja de Trabajo para listado'!$CD$155:$CD$1048576,0),MATCH((CUADRO!G$4&amp;$E566),'Hoja de Trabajo para listado'!$CD$151:$DC$151,0)),0)</f>
        <v>0</v>
      </c>
      <c r="H566" s="241">
        <f ca="1">+IFERROR(INDEX('Hoja de Trabajo para listado'!$A$155:$Z$1048576,MATCH($A566,'Hoja de Trabajo para listado'!$A$155:$A$1048576,0),MATCH((CUADRO!H$4&amp;$E566),'Hoja de Trabajo para listado'!$A$151:$Z$151,0)),0)+IFERROR(INDEX('Hoja de Trabajo para listado'!$AB$155:$BA$1048576,MATCH($A566,'Hoja de Trabajo para listado'!$AB$155:$AB$1048576,0),MATCH((CUADRO!H$4&amp;$E566),'Hoja de Trabajo para listado'!$AB$151:$BA$151,0)),0)+IFERROR(INDEX('Hoja de Trabajo para listado'!$BC$155:$CB$1048576,MATCH($A566,'Hoja de Trabajo para listado'!$BC$155:$BC$1048576,0),MATCH((CUADRO!H$4&amp;$E566),'Hoja de Trabajo para listado'!$BC$151:$CB$151,0)),0)+IFERROR(INDEX('Hoja de Trabajo para listado'!$DE$153:$DG$274,MATCH($A566,'Hoja de Trabajo para listado'!$DE$153:$DE$1048576,0),MATCH((CUADRO!H$4&amp;$E566),'Hoja de Trabajo para listado'!$DE$151:$DG$151,0)),0)+IFERROR(INDEX('Hoja de Trabajo para listado'!$CD$155:$DC$1048576,MATCH($A566,'Hoja de Trabajo para listado'!$CD$155:$CD$1048576,0),MATCH((CUADRO!H$4&amp;$E566),'Hoja de Trabajo para listado'!$CD$151:$DC$151,0)),0)</f>
        <v>0</v>
      </c>
      <c r="I566" s="241">
        <f ca="1">+IFERROR(INDEX('Hoja de Trabajo para listado'!$A$155:$Z$1048576,MATCH($A566,'Hoja de Trabajo para listado'!$A$155:$A$1048576,0),MATCH((CUADRO!I$4&amp;$E566),'Hoja de Trabajo para listado'!$A$151:$Z$151,0)),0)+IFERROR(INDEX('Hoja de Trabajo para listado'!$AB$155:$BA$1048576,MATCH($A566,'Hoja de Trabajo para listado'!$AB$155:$AB$1048576,0),MATCH((CUADRO!I$4&amp;$E566),'Hoja de Trabajo para listado'!$AB$151:$BA$151,0)),0)+IFERROR(INDEX('Hoja de Trabajo para listado'!$BC$155:$CB$1048576,MATCH($A566,'Hoja de Trabajo para listado'!$BC$155:$BC$1048576,0),MATCH((CUADRO!I$4&amp;$E566),'Hoja de Trabajo para listado'!$BC$151:$CB$151,0)),0)+IFERROR(INDEX('Hoja de Trabajo para listado'!$DE$153:$DG$274,MATCH($A566,'Hoja de Trabajo para listado'!$DE$153:$DE$1048576,0),MATCH((CUADRO!I$4&amp;$E566),'Hoja de Trabajo para listado'!$DE$151:$DG$151,0)),0)+IFERROR(INDEX('Hoja de Trabajo para listado'!$CD$155:$DC$1048576,MATCH($A566,'Hoja de Trabajo para listado'!$CD$155:$CD$1048576,0),MATCH((CUADRO!I$4&amp;$E566),'Hoja de Trabajo para listado'!$CD$151:$DC$151,0)),0)</f>
        <v>0</v>
      </c>
      <c r="J566" s="241">
        <f ca="1">+IFERROR(INDEX('Hoja de Trabajo para listado'!$A$155:$Z$1048576,MATCH($A566,'Hoja de Trabajo para listado'!$A$155:$A$1048576,0),MATCH((CUADRO!J$4&amp;$E566),'Hoja de Trabajo para listado'!$A$151:$Z$151,0)),0)+IFERROR(INDEX('Hoja de Trabajo para listado'!$AB$155:$BA$1048576,MATCH($A566,'Hoja de Trabajo para listado'!$AB$155:$AB$1048576,0),MATCH((CUADRO!J$4&amp;$E566),'Hoja de Trabajo para listado'!$AB$151:$BA$151,0)),0)+IFERROR(INDEX('Hoja de Trabajo para listado'!$BC$155:$CB$1048576,MATCH($A566,'Hoja de Trabajo para listado'!$BC$155:$BC$1048576,0),MATCH((CUADRO!J$4&amp;$E566),'Hoja de Trabajo para listado'!$BC$151:$CB$151,0)),0)+IFERROR(INDEX('Hoja de Trabajo para listado'!$DE$153:$DG$274,MATCH($A566,'Hoja de Trabajo para listado'!$DE$153:$DE$1048576,0),MATCH((CUADRO!J$4&amp;$E566),'Hoja de Trabajo para listado'!$DE$151:$DG$151,0)),0)+IFERROR(INDEX('Hoja de Trabajo para listado'!$CD$155:$DC$1048576,MATCH($A566,'Hoja de Trabajo para listado'!$CD$155:$CD$1048576,0),MATCH((CUADRO!J$4&amp;$E566),'Hoja de Trabajo para listado'!$CD$151:$DC$151,0)),0)</f>
        <v>0</v>
      </c>
      <c r="K566" s="241">
        <f ca="1">+IFERROR(INDEX('Hoja de Trabajo para listado'!$A$155:$Z$1048576,MATCH($A566,'Hoja de Trabajo para listado'!$A$155:$A$1048576,0),MATCH((CUADRO!K$4&amp;$E566),'Hoja de Trabajo para listado'!$A$151:$Z$151,0)),0)+IFERROR(INDEX('Hoja de Trabajo para listado'!$AB$155:$BA$1048576,MATCH($A566,'Hoja de Trabajo para listado'!$AB$155:$AB$1048576,0),MATCH((CUADRO!K$4&amp;$E566),'Hoja de Trabajo para listado'!$AB$151:$BA$151,0)),0)+IFERROR(INDEX('Hoja de Trabajo para listado'!$BC$155:$CB$1048576,MATCH($A566,'Hoja de Trabajo para listado'!$BC$155:$BC$1048576,0),MATCH((CUADRO!K$4&amp;$E566),'Hoja de Trabajo para listado'!$BC$151:$CB$151,0)),0)+IFERROR(INDEX('Hoja de Trabajo para listado'!$DE$153:$DG$274,MATCH($A566,'Hoja de Trabajo para listado'!$DE$153:$DE$1048576,0),MATCH((CUADRO!K$4&amp;$E566),'Hoja de Trabajo para listado'!$DE$151:$DG$151,0)),0)+IFERROR(INDEX('Hoja de Trabajo para listado'!$CD$155:$DC$1048576,MATCH($A566,'Hoja de Trabajo para listado'!$CD$155:$CD$1048576,0),MATCH((CUADRO!K$4&amp;$E566),'Hoja de Trabajo para listado'!$CD$151:$DC$151,0)),0)</f>
        <v>0</v>
      </c>
      <c r="L566" s="241">
        <f ca="1">+IFERROR(INDEX('Hoja de Trabajo para listado'!$A$155:$Z$1048576,MATCH($A566,'Hoja de Trabajo para listado'!$A$155:$A$1048576,0),MATCH((CUADRO!L$4&amp;$E566),'Hoja de Trabajo para listado'!$A$151:$Z$151,0)),0)+IFERROR(INDEX('Hoja de Trabajo para listado'!$AB$155:$BA$1048576,MATCH($A566,'Hoja de Trabajo para listado'!$AB$155:$AB$1048576,0),MATCH((CUADRO!L$4&amp;$E566),'Hoja de Trabajo para listado'!$AB$151:$BA$151,0)),0)+IFERROR(INDEX('Hoja de Trabajo para listado'!$BC$155:$CB$1048576,MATCH($A566,'Hoja de Trabajo para listado'!$BC$155:$BC$1048576,0),MATCH((CUADRO!L$4&amp;$E566),'Hoja de Trabajo para listado'!$BC$151:$CB$151,0)),0)+IFERROR(INDEX('Hoja de Trabajo para listado'!$DE$153:$DG$274,MATCH($A566,'Hoja de Trabajo para listado'!$DE$153:$DE$1048576,0),MATCH((CUADRO!L$4&amp;$E566),'Hoja de Trabajo para listado'!$DE$151:$DG$151,0)),0)+IFERROR(INDEX('Hoja de Trabajo para listado'!$CD$155:$DC$1048576,MATCH($A566,'Hoja de Trabajo para listado'!$CD$155:$CD$1048576,0),MATCH((CUADRO!L$4&amp;$E566),'Hoja de Trabajo para listado'!$CD$151:$DC$151,0)),0)</f>
        <v>0</v>
      </c>
      <c r="M566" s="241">
        <f ca="1">+IFERROR(INDEX('Hoja de Trabajo para listado'!$A$155:$Z$1048576,MATCH($A566,'Hoja de Trabajo para listado'!$A$155:$A$1048576,0),MATCH((CUADRO!M$4&amp;$E566),'Hoja de Trabajo para listado'!$A$151:$Z$151,0)),0)+IFERROR(INDEX('Hoja de Trabajo para listado'!$AB$155:$BA$1048576,MATCH($A566,'Hoja de Trabajo para listado'!$AB$155:$AB$1048576,0),MATCH((CUADRO!M$4&amp;$E566),'Hoja de Trabajo para listado'!$AB$151:$BA$151,0)),0)+IFERROR(INDEX('Hoja de Trabajo para listado'!$BC$155:$CB$1048576,MATCH($A566,'Hoja de Trabajo para listado'!$BC$155:$BC$1048576,0),MATCH((CUADRO!M$4&amp;$E566),'Hoja de Trabajo para listado'!$BC$151:$CB$151,0)),0)+IFERROR(INDEX('Hoja de Trabajo para listado'!$DE$153:$DG$274,MATCH($A566,'Hoja de Trabajo para listado'!$DE$153:$DE$1048576,0),MATCH((CUADRO!M$4&amp;$E566),'Hoja de Trabajo para listado'!$DE$151:$DG$151,0)),0)+IFERROR(INDEX('Hoja de Trabajo para listado'!$CD$155:$DC$1048576,MATCH($A566,'Hoja de Trabajo para listado'!$CD$155:$CD$1048576,0),MATCH((CUADRO!M$4&amp;$E566),'Hoja de Trabajo para listado'!$CD$151:$DC$151,0)),0)</f>
        <v>0</v>
      </c>
      <c r="N566" s="241">
        <f ca="1">+IFERROR(INDEX('Hoja de Trabajo para listado'!$A$155:$Z$1048576,MATCH($A566,'Hoja de Trabajo para listado'!$A$155:$A$1048576,0),MATCH((CUADRO!N$4&amp;$E566),'Hoja de Trabajo para listado'!$A$151:$Z$151,0)),0)+IFERROR(INDEX('Hoja de Trabajo para listado'!$AB$155:$BA$1048576,MATCH($A566,'Hoja de Trabajo para listado'!$AB$155:$AB$1048576,0),MATCH((CUADRO!N$4&amp;$E566),'Hoja de Trabajo para listado'!$AB$151:$BA$151,0)),0)+IFERROR(INDEX('Hoja de Trabajo para listado'!$BC$155:$CB$1048576,MATCH($A566,'Hoja de Trabajo para listado'!$BC$155:$BC$1048576,0),MATCH((CUADRO!N$4&amp;$E566),'Hoja de Trabajo para listado'!$BC$151:$CB$151,0)),0)+IFERROR(INDEX('Hoja de Trabajo para listado'!$DE$153:$DG$274,MATCH($A566,'Hoja de Trabajo para listado'!$DE$153:$DE$1048576,0),MATCH((CUADRO!N$4&amp;$E566),'Hoja de Trabajo para listado'!$DE$151:$DG$151,0)),0)+IFERROR(INDEX('Hoja de Trabajo para listado'!$CD$155:$DC$1048576,MATCH($A566,'Hoja de Trabajo para listado'!$CD$155:$CD$1048576,0),MATCH((CUADRO!N$4&amp;$E566),'Hoja de Trabajo para listado'!$CD$151:$DC$151,0)),0)</f>
        <v>0</v>
      </c>
      <c r="O566" s="241">
        <f ca="1">+IFERROR(INDEX('Hoja de Trabajo para listado'!$A$155:$Z$1048576,MATCH($A566,'Hoja de Trabajo para listado'!$A$155:$A$1048576,0),MATCH((CUADRO!O$4&amp;$E566),'Hoja de Trabajo para listado'!$A$151:$Z$151,0)),0)+IFERROR(INDEX('Hoja de Trabajo para listado'!$AB$155:$BA$1048576,MATCH($A566,'Hoja de Trabajo para listado'!$AB$155:$AB$1048576,0),MATCH((CUADRO!O$4&amp;$E566),'Hoja de Trabajo para listado'!$AB$151:$BA$151,0)),0)+IFERROR(INDEX('Hoja de Trabajo para listado'!$BC$155:$CB$1048576,MATCH($A566,'Hoja de Trabajo para listado'!$BC$155:$BC$1048576,0),MATCH((CUADRO!O$4&amp;$E566),'Hoja de Trabajo para listado'!$BC$151:$CB$151,0)),0)+IFERROR(INDEX('Hoja de Trabajo para listado'!$DE$153:$DG$274,MATCH($A566,'Hoja de Trabajo para listado'!$DE$153:$DE$1048576,0),MATCH((CUADRO!O$4&amp;$E566),'Hoja de Trabajo para listado'!$DE$151:$DG$151,0)),0)+IFERROR(INDEX('Hoja de Trabajo para listado'!$CD$155:$DC$1048576,MATCH($A566,'Hoja de Trabajo para listado'!$CD$155:$CD$1048576,0),MATCH((CUADRO!O$4&amp;$E566),'Hoja de Trabajo para listado'!$CD$151:$DC$151,0)),0)</f>
        <v>0</v>
      </c>
      <c r="P566" s="241">
        <f ca="1">+IFERROR(INDEX('Hoja de Trabajo para listado'!$A$155:$Z$1048576,MATCH($A566,'Hoja de Trabajo para listado'!$A$155:$A$1048576,0),MATCH((CUADRO!P$4&amp;$E566),'Hoja de Trabajo para listado'!$A$151:$Z$151,0)),0)+IFERROR(INDEX('Hoja de Trabajo para listado'!$AB$155:$BA$1048576,MATCH($A566,'Hoja de Trabajo para listado'!$AB$155:$AB$1048576,0),MATCH((CUADRO!P$4&amp;$E566),'Hoja de Trabajo para listado'!$AB$151:$BA$151,0)),0)+IFERROR(INDEX('Hoja de Trabajo para listado'!$BC$155:$CB$1048576,MATCH($A566,'Hoja de Trabajo para listado'!$BC$155:$BC$1048576,0),MATCH((CUADRO!P$4&amp;$E566),'Hoja de Trabajo para listado'!$BC$151:$CB$151,0)),0)+IFERROR(INDEX('Hoja de Trabajo para listado'!$DE$153:$DG$274,MATCH($A566,'Hoja de Trabajo para listado'!$DE$153:$DE$1048576,0),MATCH((CUADRO!P$4&amp;$E566),'Hoja de Trabajo para listado'!$DE$151:$DG$151,0)),0)+IFERROR(INDEX('Hoja de Trabajo para listado'!$CD$155:$DC$1048576,MATCH($A566,'Hoja de Trabajo para listado'!$CD$155:$CD$1048576,0),MATCH((CUADRO!P$4&amp;$E566),'Hoja de Trabajo para listado'!$CD$151:$DC$151,0)),0)</f>
        <v>0</v>
      </c>
      <c r="Q566" s="241">
        <f ca="1">+IFERROR(INDEX('Hoja de Trabajo para listado'!$A$155:$Z$1048576,MATCH($A566,'Hoja de Trabajo para listado'!$A$155:$A$1048576,0),MATCH((CUADRO!Q$4&amp;$E566),'Hoja de Trabajo para listado'!$A$151:$Z$151,0)),0)+IFERROR(INDEX('Hoja de Trabajo para listado'!$AB$155:$BA$1048576,MATCH($A566,'Hoja de Trabajo para listado'!$AB$155:$AB$1048576,0),MATCH((CUADRO!Q$4&amp;$E566),'Hoja de Trabajo para listado'!$AB$151:$BA$151,0)),0)+IFERROR(INDEX('Hoja de Trabajo para listado'!$BC$155:$CB$1048576,MATCH($A566,'Hoja de Trabajo para listado'!$BC$155:$BC$1048576,0),MATCH((CUADRO!Q$4&amp;$E566),'Hoja de Trabajo para listado'!$BC$151:$CB$151,0)),0)+IFERROR(INDEX('Hoja de Trabajo para listado'!$DE$153:$DG$274,MATCH($A566,'Hoja de Trabajo para listado'!$DE$153:$DE$1048576,0),MATCH((CUADRO!Q$4&amp;$E566),'Hoja de Trabajo para listado'!$DE$151:$DG$151,0)),0)+IFERROR(INDEX('Hoja de Trabajo para listado'!$CD$155:$DC$1048576,MATCH($A566,'Hoja de Trabajo para listado'!$CD$155:$CD$1048576,0),MATCH((CUADRO!Q$4&amp;$E566),'Hoja de Trabajo para listado'!$CD$151:$DC$151,0)),0)</f>
        <v>0</v>
      </c>
      <c r="R566" s="241">
        <f t="shared" ca="1" si="16"/>
        <v>0</v>
      </c>
      <c r="S566" s="247">
        <f ca="1">+R565+R566</f>
        <v>0</v>
      </c>
      <c r="T566" s="241">
        <f ca="1">+S566</f>
        <v>0</v>
      </c>
      <c r="U566" s="240">
        <f t="shared" si="17"/>
        <v>2</v>
      </c>
    </row>
    <row r="567" spans="1:21" customFormat="1" ht="15" hidden="1" customHeight="1">
      <c r="A567" s="32">
        <v>1235</v>
      </c>
      <c r="B567" s="381">
        <f>+A567</f>
        <v>1235</v>
      </c>
      <c r="C567" s="245" t="str">
        <f>+VLOOKUP(A567,bd_lista!$A$3:$C$592,3,FALSE)</f>
        <v>Gobierno Autónomo Municipal de Chuma</v>
      </c>
      <c r="D567" s="383" t="str">
        <f>+C567</f>
        <v>Gobierno Autónomo Municipal de Chuma</v>
      </c>
      <c r="E567" s="240" t="s">
        <v>683</v>
      </c>
      <c r="F567" s="241">
        <f ca="1">+IFERROR(INDEX('Hoja de Trabajo para listado'!$A$155:$Z$1048576,MATCH($A567,'Hoja de Trabajo para listado'!$A$155:$A$1048576,0),MATCH((CUADRO!F$4&amp;$E567),'Hoja de Trabajo para listado'!$A$151:$Z$151,0)),0)+IFERROR(INDEX('Hoja de Trabajo para listado'!$AB$155:$BA$1048576,MATCH($A567,'Hoja de Trabajo para listado'!$AB$155:$AB$1048576,0),MATCH((CUADRO!F$4&amp;$E567),'Hoja de Trabajo para listado'!$AB$151:$BA$151,0)),0)+IFERROR(INDEX('Hoja de Trabajo para listado'!$BC$155:$CB$1048576,MATCH($A567,'Hoja de Trabajo para listado'!$BC$155:$BC$1048576,0),MATCH((CUADRO!F$4&amp;$E567),'Hoja de Trabajo para listado'!$BC$151:$CB$151,0)),0)+IFERROR(INDEX('Hoja de Trabajo para listado'!$DE$153:$DG$274,MATCH($A567,'Hoja de Trabajo para listado'!$DE$153:$DE$1048576,0),MATCH((CUADRO!F$4&amp;$E567),'Hoja de Trabajo para listado'!$DE$151:$DG$151,0)),0)+IFERROR(INDEX('Hoja de Trabajo para listado'!$CD$155:$DC$1048576,MATCH($A567,'Hoja de Trabajo para listado'!$CD$155:$CD$1048576,0),MATCH((CUADRO!F$4&amp;$E567),'Hoja de Trabajo para listado'!$CD$151:$DC$151,0)),0)</f>
        <v>0</v>
      </c>
      <c r="G567" s="241">
        <f ca="1">+IFERROR(INDEX('Hoja de Trabajo para listado'!$A$155:$Z$1048576,MATCH($A567,'Hoja de Trabajo para listado'!$A$155:$A$1048576,0),MATCH((CUADRO!G$4&amp;$E567),'Hoja de Trabajo para listado'!$A$151:$Z$151,0)),0)+IFERROR(INDEX('Hoja de Trabajo para listado'!$AB$155:$BA$1048576,MATCH($A567,'Hoja de Trabajo para listado'!$AB$155:$AB$1048576,0),MATCH((CUADRO!G$4&amp;$E567),'Hoja de Trabajo para listado'!$AB$151:$BA$151,0)),0)+IFERROR(INDEX('Hoja de Trabajo para listado'!$BC$155:$CB$1048576,MATCH($A567,'Hoja de Trabajo para listado'!$BC$155:$BC$1048576,0),MATCH((CUADRO!G$4&amp;$E567),'Hoja de Trabajo para listado'!$BC$151:$CB$151,0)),0)+IFERROR(INDEX('Hoja de Trabajo para listado'!$DE$153:$DG$274,MATCH($A567,'Hoja de Trabajo para listado'!$DE$153:$DE$1048576,0),MATCH((CUADRO!G$4&amp;$E567),'Hoja de Trabajo para listado'!$DE$151:$DG$151,0)),0)+IFERROR(INDEX('Hoja de Trabajo para listado'!$CD$155:$DC$1048576,MATCH($A567,'Hoja de Trabajo para listado'!$CD$155:$CD$1048576,0),MATCH((CUADRO!G$4&amp;$E567),'Hoja de Trabajo para listado'!$CD$151:$DC$151,0)),0)</f>
        <v>0</v>
      </c>
      <c r="H567" s="241">
        <f ca="1">+IFERROR(INDEX('Hoja de Trabajo para listado'!$A$155:$Z$1048576,MATCH($A567,'Hoja de Trabajo para listado'!$A$155:$A$1048576,0),MATCH((CUADRO!H$4&amp;$E567),'Hoja de Trabajo para listado'!$A$151:$Z$151,0)),0)+IFERROR(INDEX('Hoja de Trabajo para listado'!$AB$155:$BA$1048576,MATCH($A567,'Hoja de Trabajo para listado'!$AB$155:$AB$1048576,0),MATCH((CUADRO!H$4&amp;$E567),'Hoja de Trabajo para listado'!$AB$151:$BA$151,0)),0)+IFERROR(INDEX('Hoja de Trabajo para listado'!$BC$155:$CB$1048576,MATCH($A567,'Hoja de Trabajo para listado'!$BC$155:$BC$1048576,0),MATCH((CUADRO!H$4&amp;$E567),'Hoja de Trabajo para listado'!$BC$151:$CB$151,0)),0)+IFERROR(INDEX('Hoja de Trabajo para listado'!$DE$153:$DG$274,MATCH($A567,'Hoja de Trabajo para listado'!$DE$153:$DE$1048576,0),MATCH((CUADRO!H$4&amp;$E567),'Hoja de Trabajo para listado'!$DE$151:$DG$151,0)),0)+IFERROR(INDEX('Hoja de Trabajo para listado'!$CD$155:$DC$1048576,MATCH($A567,'Hoja de Trabajo para listado'!$CD$155:$CD$1048576,0),MATCH((CUADRO!H$4&amp;$E567),'Hoja de Trabajo para listado'!$CD$151:$DC$151,0)),0)</f>
        <v>0</v>
      </c>
      <c r="I567" s="241">
        <f ca="1">+IFERROR(INDEX('Hoja de Trabajo para listado'!$A$155:$Z$1048576,MATCH($A567,'Hoja de Trabajo para listado'!$A$155:$A$1048576,0),MATCH((CUADRO!I$4&amp;$E567),'Hoja de Trabajo para listado'!$A$151:$Z$151,0)),0)+IFERROR(INDEX('Hoja de Trabajo para listado'!$AB$155:$BA$1048576,MATCH($A567,'Hoja de Trabajo para listado'!$AB$155:$AB$1048576,0),MATCH((CUADRO!I$4&amp;$E567),'Hoja de Trabajo para listado'!$AB$151:$BA$151,0)),0)+IFERROR(INDEX('Hoja de Trabajo para listado'!$BC$155:$CB$1048576,MATCH($A567,'Hoja de Trabajo para listado'!$BC$155:$BC$1048576,0),MATCH((CUADRO!I$4&amp;$E567),'Hoja de Trabajo para listado'!$BC$151:$CB$151,0)),0)+IFERROR(INDEX('Hoja de Trabajo para listado'!$DE$153:$DG$274,MATCH($A567,'Hoja de Trabajo para listado'!$DE$153:$DE$1048576,0),MATCH((CUADRO!I$4&amp;$E567),'Hoja de Trabajo para listado'!$DE$151:$DG$151,0)),0)+IFERROR(INDEX('Hoja de Trabajo para listado'!$CD$155:$DC$1048576,MATCH($A567,'Hoja de Trabajo para listado'!$CD$155:$CD$1048576,0),MATCH((CUADRO!I$4&amp;$E567),'Hoja de Trabajo para listado'!$CD$151:$DC$151,0)),0)</f>
        <v>0</v>
      </c>
      <c r="J567" s="241">
        <f ca="1">+IFERROR(INDEX('Hoja de Trabajo para listado'!$A$155:$Z$1048576,MATCH($A567,'Hoja de Trabajo para listado'!$A$155:$A$1048576,0),MATCH((CUADRO!J$4&amp;$E567),'Hoja de Trabajo para listado'!$A$151:$Z$151,0)),0)+IFERROR(INDEX('Hoja de Trabajo para listado'!$AB$155:$BA$1048576,MATCH($A567,'Hoja de Trabajo para listado'!$AB$155:$AB$1048576,0),MATCH((CUADRO!J$4&amp;$E567),'Hoja de Trabajo para listado'!$AB$151:$BA$151,0)),0)+IFERROR(INDEX('Hoja de Trabajo para listado'!$BC$155:$CB$1048576,MATCH($A567,'Hoja de Trabajo para listado'!$BC$155:$BC$1048576,0),MATCH((CUADRO!J$4&amp;$E567),'Hoja de Trabajo para listado'!$BC$151:$CB$151,0)),0)+IFERROR(INDEX('Hoja de Trabajo para listado'!$DE$153:$DG$274,MATCH($A567,'Hoja de Trabajo para listado'!$DE$153:$DE$1048576,0),MATCH((CUADRO!J$4&amp;$E567),'Hoja de Trabajo para listado'!$DE$151:$DG$151,0)),0)+IFERROR(INDEX('Hoja de Trabajo para listado'!$CD$155:$DC$1048576,MATCH($A567,'Hoja de Trabajo para listado'!$CD$155:$CD$1048576,0),MATCH((CUADRO!J$4&amp;$E567),'Hoja de Trabajo para listado'!$CD$151:$DC$151,0)),0)</f>
        <v>0</v>
      </c>
      <c r="K567" s="241">
        <f ca="1">+IFERROR(INDEX('Hoja de Trabajo para listado'!$A$155:$Z$1048576,MATCH($A567,'Hoja de Trabajo para listado'!$A$155:$A$1048576,0),MATCH((CUADRO!K$4&amp;$E567),'Hoja de Trabajo para listado'!$A$151:$Z$151,0)),0)+IFERROR(INDEX('Hoja de Trabajo para listado'!$AB$155:$BA$1048576,MATCH($A567,'Hoja de Trabajo para listado'!$AB$155:$AB$1048576,0),MATCH((CUADRO!K$4&amp;$E567),'Hoja de Trabajo para listado'!$AB$151:$BA$151,0)),0)+IFERROR(INDEX('Hoja de Trabajo para listado'!$BC$155:$CB$1048576,MATCH($A567,'Hoja de Trabajo para listado'!$BC$155:$BC$1048576,0),MATCH((CUADRO!K$4&amp;$E567),'Hoja de Trabajo para listado'!$BC$151:$CB$151,0)),0)+IFERROR(INDEX('Hoja de Trabajo para listado'!$DE$153:$DG$274,MATCH($A567,'Hoja de Trabajo para listado'!$DE$153:$DE$1048576,0),MATCH((CUADRO!K$4&amp;$E567),'Hoja de Trabajo para listado'!$DE$151:$DG$151,0)),0)+IFERROR(INDEX('Hoja de Trabajo para listado'!$CD$155:$DC$1048576,MATCH($A567,'Hoja de Trabajo para listado'!$CD$155:$CD$1048576,0),MATCH((CUADRO!K$4&amp;$E567),'Hoja de Trabajo para listado'!$CD$151:$DC$151,0)),0)</f>
        <v>0</v>
      </c>
      <c r="L567" s="241">
        <f ca="1">+IFERROR(INDEX('Hoja de Trabajo para listado'!$A$155:$Z$1048576,MATCH($A567,'Hoja de Trabajo para listado'!$A$155:$A$1048576,0),MATCH((CUADRO!L$4&amp;$E567),'Hoja de Trabajo para listado'!$A$151:$Z$151,0)),0)+IFERROR(INDEX('Hoja de Trabajo para listado'!$AB$155:$BA$1048576,MATCH($A567,'Hoja de Trabajo para listado'!$AB$155:$AB$1048576,0),MATCH((CUADRO!L$4&amp;$E567),'Hoja de Trabajo para listado'!$AB$151:$BA$151,0)),0)+IFERROR(INDEX('Hoja de Trabajo para listado'!$BC$155:$CB$1048576,MATCH($A567,'Hoja de Trabajo para listado'!$BC$155:$BC$1048576,0),MATCH((CUADRO!L$4&amp;$E567),'Hoja de Trabajo para listado'!$BC$151:$CB$151,0)),0)+IFERROR(INDEX('Hoja de Trabajo para listado'!$DE$153:$DG$274,MATCH($A567,'Hoja de Trabajo para listado'!$DE$153:$DE$1048576,0),MATCH((CUADRO!L$4&amp;$E567),'Hoja de Trabajo para listado'!$DE$151:$DG$151,0)),0)+IFERROR(INDEX('Hoja de Trabajo para listado'!$CD$155:$DC$1048576,MATCH($A567,'Hoja de Trabajo para listado'!$CD$155:$CD$1048576,0),MATCH((CUADRO!L$4&amp;$E567),'Hoja de Trabajo para listado'!$CD$151:$DC$151,0)),0)</f>
        <v>0</v>
      </c>
      <c r="M567" s="241">
        <f ca="1">+IFERROR(INDEX('Hoja de Trabajo para listado'!$A$155:$Z$1048576,MATCH($A567,'Hoja de Trabajo para listado'!$A$155:$A$1048576,0),MATCH((CUADRO!M$4&amp;$E567),'Hoja de Trabajo para listado'!$A$151:$Z$151,0)),0)+IFERROR(INDEX('Hoja de Trabajo para listado'!$AB$155:$BA$1048576,MATCH($A567,'Hoja de Trabajo para listado'!$AB$155:$AB$1048576,0),MATCH((CUADRO!M$4&amp;$E567),'Hoja de Trabajo para listado'!$AB$151:$BA$151,0)),0)+IFERROR(INDEX('Hoja de Trabajo para listado'!$BC$155:$CB$1048576,MATCH($A567,'Hoja de Trabajo para listado'!$BC$155:$BC$1048576,0),MATCH((CUADRO!M$4&amp;$E567),'Hoja de Trabajo para listado'!$BC$151:$CB$151,0)),0)+IFERROR(INDEX('Hoja de Trabajo para listado'!$DE$153:$DG$274,MATCH($A567,'Hoja de Trabajo para listado'!$DE$153:$DE$1048576,0),MATCH((CUADRO!M$4&amp;$E567),'Hoja de Trabajo para listado'!$DE$151:$DG$151,0)),0)+IFERROR(INDEX('Hoja de Trabajo para listado'!$CD$155:$DC$1048576,MATCH($A567,'Hoja de Trabajo para listado'!$CD$155:$CD$1048576,0),MATCH((CUADRO!M$4&amp;$E567),'Hoja de Trabajo para listado'!$CD$151:$DC$151,0)),0)</f>
        <v>0</v>
      </c>
      <c r="N567" s="241">
        <f ca="1">+IFERROR(INDEX('Hoja de Trabajo para listado'!$A$155:$Z$1048576,MATCH($A567,'Hoja de Trabajo para listado'!$A$155:$A$1048576,0),MATCH((CUADRO!N$4&amp;$E567),'Hoja de Trabajo para listado'!$A$151:$Z$151,0)),0)+IFERROR(INDEX('Hoja de Trabajo para listado'!$AB$155:$BA$1048576,MATCH($A567,'Hoja de Trabajo para listado'!$AB$155:$AB$1048576,0),MATCH((CUADRO!N$4&amp;$E567),'Hoja de Trabajo para listado'!$AB$151:$BA$151,0)),0)+IFERROR(INDEX('Hoja de Trabajo para listado'!$BC$155:$CB$1048576,MATCH($A567,'Hoja de Trabajo para listado'!$BC$155:$BC$1048576,0),MATCH((CUADRO!N$4&amp;$E567),'Hoja de Trabajo para listado'!$BC$151:$CB$151,0)),0)+IFERROR(INDEX('Hoja de Trabajo para listado'!$DE$153:$DG$274,MATCH($A567,'Hoja de Trabajo para listado'!$DE$153:$DE$1048576,0),MATCH((CUADRO!N$4&amp;$E567),'Hoja de Trabajo para listado'!$DE$151:$DG$151,0)),0)+IFERROR(INDEX('Hoja de Trabajo para listado'!$CD$155:$DC$1048576,MATCH($A567,'Hoja de Trabajo para listado'!$CD$155:$CD$1048576,0),MATCH((CUADRO!N$4&amp;$E567),'Hoja de Trabajo para listado'!$CD$151:$DC$151,0)),0)</f>
        <v>0</v>
      </c>
      <c r="O567" s="241">
        <f ca="1">+IFERROR(INDEX('Hoja de Trabajo para listado'!$A$155:$Z$1048576,MATCH($A567,'Hoja de Trabajo para listado'!$A$155:$A$1048576,0),MATCH((CUADRO!O$4&amp;$E567),'Hoja de Trabajo para listado'!$A$151:$Z$151,0)),0)+IFERROR(INDEX('Hoja de Trabajo para listado'!$AB$155:$BA$1048576,MATCH($A567,'Hoja de Trabajo para listado'!$AB$155:$AB$1048576,0),MATCH((CUADRO!O$4&amp;$E567),'Hoja de Trabajo para listado'!$AB$151:$BA$151,0)),0)+IFERROR(INDEX('Hoja de Trabajo para listado'!$BC$155:$CB$1048576,MATCH($A567,'Hoja de Trabajo para listado'!$BC$155:$BC$1048576,0),MATCH((CUADRO!O$4&amp;$E567),'Hoja de Trabajo para listado'!$BC$151:$CB$151,0)),0)+IFERROR(INDEX('Hoja de Trabajo para listado'!$DE$153:$DG$274,MATCH($A567,'Hoja de Trabajo para listado'!$DE$153:$DE$1048576,0),MATCH((CUADRO!O$4&amp;$E567),'Hoja de Trabajo para listado'!$DE$151:$DG$151,0)),0)+IFERROR(INDEX('Hoja de Trabajo para listado'!$CD$155:$DC$1048576,MATCH($A567,'Hoja de Trabajo para listado'!$CD$155:$CD$1048576,0),MATCH((CUADRO!O$4&amp;$E567),'Hoja de Trabajo para listado'!$CD$151:$DC$151,0)),0)</f>
        <v>0</v>
      </c>
      <c r="P567" s="241">
        <f ca="1">+IFERROR(INDEX('Hoja de Trabajo para listado'!$A$155:$Z$1048576,MATCH($A567,'Hoja de Trabajo para listado'!$A$155:$A$1048576,0),MATCH((CUADRO!P$4&amp;$E567),'Hoja de Trabajo para listado'!$A$151:$Z$151,0)),0)+IFERROR(INDEX('Hoja de Trabajo para listado'!$AB$155:$BA$1048576,MATCH($A567,'Hoja de Trabajo para listado'!$AB$155:$AB$1048576,0),MATCH((CUADRO!P$4&amp;$E567),'Hoja de Trabajo para listado'!$AB$151:$BA$151,0)),0)+IFERROR(INDEX('Hoja de Trabajo para listado'!$BC$155:$CB$1048576,MATCH($A567,'Hoja de Trabajo para listado'!$BC$155:$BC$1048576,0),MATCH((CUADRO!P$4&amp;$E567),'Hoja de Trabajo para listado'!$BC$151:$CB$151,0)),0)+IFERROR(INDEX('Hoja de Trabajo para listado'!$DE$153:$DG$274,MATCH($A567,'Hoja de Trabajo para listado'!$DE$153:$DE$1048576,0),MATCH((CUADRO!P$4&amp;$E567),'Hoja de Trabajo para listado'!$DE$151:$DG$151,0)),0)+IFERROR(INDEX('Hoja de Trabajo para listado'!$CD$155:$DC$1048576,MATCH($A567,'Hoja de Trabajo para listado'!$CD$155:$CD$1048576,0),MATCH((CUADRO!P$4&amp;$E567),'Hoja de Trabajo para listado'!$CD$151:$DC$151,0)),0)</f>
        <v>0</v>
      </c>
      <c r="Q567" s="241">
        <f ca="1">+IFERROR(INDEX('Hoja de Trabajo para listado'!$A$155:$Z$1048576,MATCH($A567,'Hoja de Trabajo para listado'!$A$155:$A$1048576,0),MATCH((CUADRO!Q$4&amp;$E567),'Hoja de Trabajo para listado'!$A$151:$Z$151,0)),0)+IFERROR(INDEX('Hoja de Trabajo para listado'!$AB$155:$BA$1048576,MATCH($A567,'Hoja de Trabajo para listado'!$AB$155:$AB$1048576,0),MATCH((CUADRO!Q$4&amp;$E567),'Hoja de Trabajo para listado'!$AB$151:$BA$151,0)),0)+IFERROR(INDEX('Hoja de Trabajo para listado'!$BC$155:$CB$1048576,MATCH($A567,'Hoja de Trabajo para listado'!$BC$155:$BC$1048576,0),MATCH((CUADRO!Q$4&amp;$E567),'Hoja de Trabajo para listado'!$BC$151:$CB$151,0)),0)+IFERROR(INDEX('Hoja de Trabajo para listado'!$DE$153:$DG$274,MATCH($A567,'Hoja de Trabajo para listado'!$DE$153:$DE$1048576,0),MATCH((CUADRO!Q$4&amp;$E567),'Hoja de Trabajo para listado'!$DE$151:$DG$151,0)),0)+IFERROR(INDEX('Hoja de Trabajo para listado'!$CD$155:$DC$1048576,MATCH($A567,'Hoja de Trabajo para listado'!$CD$155:$CD$1048576,0),MATCH((CUADRO!Q$4&amp;$E567),'Hoja de Trabajo para listado'!$CD$151:$DC$151,0)),0)</f>
        <v>0</v>
      </c>
      <c r="R567" s="241">
        <f t="shared" ca="1" si="16"/>
        <v>0</v>
      </c>
      <c r="S567" s="247"/>
      <c r="T567" s="241">
        <f ca="1">+T568</f>
        <v>0</v>
      </c>
      <c r="U567" s="240">
        <f t="shared" si="17"/>
        <v>1</v>
      </c>
    </row>
    <row r="568" spans="1:21" customFormat="1" ht="15" hidden="1" customHeight="1">
      <c r="A568" s="32">
        <v>1235</v>
      </c>
      <c r="B568" s="382"/>
      <c r="C568" s="245" t="str">
        <f>+VLOOKUP(A568,bd_lista!$A$3:$C$592,3,FALSE)</f>
        <v>Gobierno Autónomo Municipal de Chuma</v>
      </c>
      <c r="D568" s="384"/>
      <c r="E568" s="242" t="s">
        <v>684</v>
      </c>
      <c r="F568" s="241">
        <f ca="1">+IFERROR(INDEX('Hoja de Trabajo para listado'!$A$155:$Z$1048576,MATCH($A568,'Hoja de Trabajo para listado'!$A$155:$A$1048576,0),MATCH((CUADRO!F$4&amp;$E568),'Hoja de Trabajo para listado'!$A$151:$Z$151,0)),0)+IFERROR(INDEX('Hoja de Trabajo para listado'!$AB$155:$BA$1048576,MATCH($A568,'Hoja de Trabajo para listado'!$AB$155:$AB$1048576,0),MATCH((CUADRO!F$4&amp;$E568),'Hoja de Trabajo para listado'!$AB$151:$BA$151,0)),0)+IFERROR(INDEX('Hoja de Trabajo para listado'!$BC$155:$CB$1048576,MATCH($A568,'Hoja de Trabajo para listado'!$BC$155:$BC$1048576,0),MATCH((CUADRO!F$4&amp;$E568),'Hoja de Trabajo para listado'!$BC$151:$CB$151,0)),0)+IFERROR(INDEX('Hoja de Trabajo para listado'!$DE$153:$DG$274,MATCH($A568,'Hoja de Trabajo para listado'!$DE$153:$DE$1048576,0),MATCH((CUADRO!F$4&amp;$E568),'Hoja de Trabajo para listado'!$DE$151:$DG$151,0)),0)+IFERROR(INDEX('Hoja de Trabajo para listado'!$CD$155:$DC$1048576,MATCH($A568,'Hoja de Trabajo para listado'!$CD$155:$CD$1048576,0),MATCH((CUADRO!F$4&amp;$E568),'Hoja de Trabajo para listado'!$CD$151:$DC$151,0)),0)</f>
        <v>0</v>
      </c>
      <c r="G568" s="241">
        <f ca="1">+IFERROR(INDEX('Hoja de Trabajo para listado'!$A$155:$Z$1048576,MATCH($A568,'Hoja de Trabajo para listado'!$A$155:$A$1048576,0),MATCH((CUADRO!G$4&amp;$E568),'Hoja de Trabajo para listado'!$A$151:$Z$151,0)),0)+IFERROR(INDEX('Hoja de Trabajo para listado'!$AB$155:$BA$1048576,MATCH($A568,'Hoja de Trabajo para listado'!$AB$155:$AB$1048576,0),MATCH((CUADRO!G$4&amp;$E568),'Hoja de Trabajo para listado'!$AB$151:$BA$151,0)),0)+IFERROR(INDEX('Hoja de Trabajo para listado'!$BC$155:$CB$1048576,MATCH($A568,'Hoja de Trabajo para listado'!$BC$155:$BC$1048576,0),MATCH((CUADRO!G$4&amp;$E568),'Hoja de Trabajo para listado'!$BC$151:$CB$151,0)),0)+IFERROR(INDEX('Hoja de Trabajo para listado'!$DE$153:$DG$274,MATCH($A568,'Hoja de Trabajo para listado'!$DE$153:$DE$1048576,0),MATCH((CUADRO!G$4&amp;$E568),'Hoja de Trabajo para listado'!$DE$151:$DG$151,0)),0)+IFERROR(INDEX('Hoja de Trabajo para listado'!$CD$155:$DC$1048576,MATCH($A568,'Hoja de Trabajo para listado'!$CD$155:$CD$1048576,0),MATCH((CUADRO!G$4&amp;$E568),'Hoja de Trabajo para listado'!$CD$151:$DC$151,0)),0)</f>
        <v>0</v>
      </c>
      <c r="H568" s="241">
        <f ca="1">+IFERROR(INDEX('Hoja de Trabajo para listado'!$A$155:$Z$1048576,MATCH($A568,'Hoja de Trabajo para listado'!$A$155:$A$1048576,0),MATCH((CUADRO!H$4&amp;$E568),'Hoja de Trabajo para listado'!$A$151:$Z$151,0)),0)+IFERROR(INDEX('Hoja de Trabajo para listado'!$AB$155:$BA$1048576,MATCH($A568,'Hoja de Trabajo para listado'!$AB$155:$AB$1048576,0),MATCH((CUADRO!H$4&amp;$E568),'Hoja de Trabajo para listado'!$AB$151:$BA$151,0)),0)+IFERROR(INDEX('Hoja de Trabajo para listado'!$BC$155:$CB$1048576,MATCH($A568,'Hoja de Trabajo para listado'!$BC$155:$BC$1048576,0),MATCH((CUADRO!H$4&amp;$E568),'Hoja de Trabajo para listado'!$BC$151:$CB$151,0)),0)+IFERROR(INDEX('Hoja de Trabajo para listado'!$DE$153:$DG$274,MATCH($A568,'Hoja de Trabajo para listado'!$DE$153:$DE$1048576,0),MATCH((CUADRO!H$4&amp;$E568),'Hoja de Trabajo para listado'!$DE$151:$DG$151,0)),0)+IFERROR(INDEX('Hoja de Trabajo para listado'!$CD$155:$DC$1048576,MATCH($A568,'Hoja de Trabajo para listado'!$CD$155:$CD$1048576,0),MATCH((CUADRO!H$4&amp;$E568),'Hoja de Trabajo para listado'!$CD$151:$DC$151,0)),0)</f>
        <v>0</v>
      </c>
      <c r="I568" s="241">
        <f ca="1">+IFERROR(INDEX('Hoja de Trabajo para listado'!$A$155:$Z$1048576,MATCH($A568,'Hoja de Trabajo para listado'!$A$155:$A$1048576,0),MATCH((CUADRO!I$4&amp;$E568),'Hoja de Trabajo para listado'!$A$151:$Z$151,0)),0)+IFERROR(INDEX('Hoja de Trabajo para listado'!$AB$155:$BA$1048576,MATCH($A568,'Hoja de Trabajo para listado'!$AB$155:$AB$1048576,0),MATCH((CUADRO!I$4&amp;$E568),'Hoja de Trabajo para listado'!$AB$151:$BA$151,0)),0)+IFERROR(INDEX('Hoja de Trabajo para listado'!$BC$155:$CB$1048576,MATCH($A568,'Hoja de Trabajo para listado'!$BC$155:$BC$1048576,0),MATCH((CUADRO!I$4&amp;$E568),'Hoja de Trabajo para listado'!$BC$151:$CB$151,0)),0)+IFERROR(INDEX('Hoja de Trabajo para listado'!$DE$153:$DG$274,MATCH($A568,'Hoja de Trabajo para listado'!$DE$153:$DE$1048576,0),MATCH((CUADRO!I$4&amp;$E568),'Hoja de Trabajo para listado'!$DE$151:$DG$151,0)),0)+IFERROR(INDEX('Hoja de Trabajo para listado'!$CD$155:$DC$1048576,MATCH($A568,'Hoja de Trabajo para listado'!$CD$155:$CD$1048576,0),MATCH((CUADRO!I$4&amp;$E568),'Hoja de Trabajo para listado'!$CD$151:$DC$151,0)),0)</f>
        <v>0</v>
      </c>
      <c r="J568" s="241">
        <f ca="1">+IFERROR(INDEX('Hoja de Trabajo para listado'!$A$155:$Z$1048576,MATCH($A568,'Hoja de Trabajo para listado'!$A$155:$A$1048576,0),MATCH((CUADRO!J$4&amp;$E568),'Hoja de Trabajo para listado'!$A$151:$Z$151,0)),0)+IFERROR(INDEX('Hoja de Trabajo para listado'!$AB$155:$BA$1048576,MATCH($A568,'Hoja de Trabajo para listado'!$AB$155:$AB$1048576,0),MATCH((CUADRO!J$4&amp;$E568),'Hoja de Trabajo para listado'!$AB$151:$BA$151,0)),0)+IFERROR(INDEX('Hoja de Trabajo para listado'!$BC$155:$CB$1048576,MATCH($A568,'Hoja de Trabajo para listado'!$BC$155:$BC$1048576,0),MATCH((CUADRO!J$4&amp;$E568),'Hoja de Trabajo para listado'!$BC$151:$CB$151,0)),0)+IFERROR(INDEX('Hoja de Trabajo para listado'!$DE$153:$DG$274,MATCH($A568,'Hoja de Trabajo para listado'!$DE$153:$DE$1048576,0),MATCH((CUADRO!J$4&amp;$E568),'Hoja de Trabajo para listado'!$DE$151:$DG$151,0)),0)+IFERROR(INDEX('Hoja de Trabajo para listado'!$CD$155:$DC$1048576,MATCH($A568,'Hoja de Trabajo para listado'!$CD$155:$CD$1048576,0),MATCH((CUADRO!J$4&amp;$E568),'Hoja de Trabajo para listado'!$CD$151:$DC$151,0)),0)</f>
        <v>0</v>
      </c>
      <c r="K568" s="241">
        <f ca="1">+IFERROR(INDEX('Hoja de Trabajo para listado'!$A$155:$Z$1048576,MATCH($A568,'Hoja de Trabajo para listado'!$A$155:$A$1048576,0),MATCH((CUADRO!K$4&amp;$E568),'Hoja de Trabajo para listado'!$A$151:$Z$151,0)),0)+IFERROR(INDEX('Hoja de Trabajo para listado'!$AB$155:$BA$1048576,MATCH($A568,'Hoja de Trabajo para listado'!$AB$155:$AB$1048576,0),MATCH((CUADRO!K$4&amp;$E568),'Hoja de Trabajo para listado'!$AB$151:$BA$151,0)),0)+IFERROR(INDEX('Hoja de Trabajo para listado'!$BC$155:$CB$1048576,MATCH($A568,'Hoja de Trabajo para listado'!$BC$155:$BC$1048576,0),MATCH((CUADRO!K$4&amp;$E568),'Hoja de Trabajo para listado'!$BC$151:$CB$151,0)),0)+IFERROR(INDEX('Hoja de Trabajo para listado'!$DE$153:$DG$274,MATCH($A568,'Hoja de Trabajo para listado'!$DE$153:$DE$1048576,0),MATCH((CUADRO!K$4&amp;$E568),'Hoja de Trabajo para listado'!$DE$151:$DG$151,0)),0)+IFERROR(INDEX('Hoja de Trabajo para listado'!$CD$155:$DC$1048576,MATCH($A568,'Hoja de Trabajo para listado'!$CD$155:$CD$1048576,0),MATCH((CUADRO!K$4&amp;$E568),'Hoja de Trabajo para listado'!$CD$151:$DC$151,0)),0)</f>
        <v>0</v>
      </c>
      <c r="L568" s="241">
        <f ca="1">+IFERROR(INDEX('Hoja de Trabajo para listado'!$A$155:$Z$1048576,MATCH($A568,'Hoja de Trabajo para listado'!$A$155:$A$1048576,0),MATCH((CUADRO!L$4&amp;$E568),'Hoja de Trabajo para listado'!$A$151:$Z$151,0)),0)+IFERROR(INDEX('Hoja de Trabajo para listado'!$AB$155:$BA$1048576,MATCH($A568,'Hoja de Trabajo para listado'!$AB$155:$AB$1048576,0),MATCH((CUADRO!L$4&amp;$E568),'Hoja de Trabajo para listado'!$AB$151:$BA$151,0)),0)+IFERROR(INDEX('Hoja de Trabajo para listado'!$BC$155:$CB$1048576,MATCH($A568,'Hoja de Trabajo para listado'!$BC$155:$BC$1048576,0),MATCH((CUADRO!L$4&amp;$E568),'Hoja de Trabajo para listado'!$BC$151:$CB$151,0)),0)+IFERROR(INDEX('Hoja de Trabajo para listado'!$DE$153:$DG$274,MATCH($A568,'Hoja de Trabajo para listado'!$DE$153:$DE$1048576,0),MATCH((CUADRO!L$4&amp;$E568),'Hoja de Trabajo para listado'!$DE$151:$DG$151,0)),0)+IFERROR(INDEX('Hoja de Trabajo para listado'!$CD$155:$DC$1048576,MATCH($A568,'Hoja de Trabajo para listado'!$CD$155:$CD$1048576,0),MATCH((CUADRO!L$4&amp;$E568),'Hoja de Trabajo para listado'!$CD$151:$DC$151,0)),0)</f>
        <v>0</v>
      </c>
      <c r="M568" s="241">
        <f ca="1">+IFERROR(INDEX('Hoja de Trabajo para listado'!$A$155:$Z$1048576,MATCH($A568,'Hoja de Trabajo para listado'!$A$155:$A$1048576,0),MATCH((CUADRO!M$4&amp;$E568),'Hoja de Trabajo para listado'!$A$151:$Z$151,0)),0)+IFERROR(INDEX('Hoja de Trabajo para listado'!$AB$155:$BA$1048576,MATCH($A568,'Hoja de Trabajo para listado'!$AB$155:$AB$1048576,0),MATCH((CUADRO!M$4&amp;$E568),'Hoja de Trabajo para listado'!$AB$151:$BA$151,0)),0)+IFERROR(INDEX('Hoja de Trabajo para listado'!$BC$155:$CB$1048576,MATCH($A568,'Hoja de Trabajo para listado'!$BC$155:$BC$1048576,0),MATCH((CUADRO!M$4&amp;$E568),'Hoja de Trabajo para listado'!$BC$151:$CB$151,0)),0)+IFERROR(INDEX('Hoja de Trabajo para listado'!$DE$153:$DG$274,MATCH($A568,'Hoja de Trabajo para listado'!$DE$153:$DE$1048576,0),MATCH((CUADRO!M$4&amp;$E568),'Hoja de Trabajo para listado'!$DE$151:$DG$151,0)),0)+IFERROR(INDEX('Hoja de Trabajo para listado'!$CD$155:$DC$1048576,MATCH($A568,'Hoja de Trabajo para listado'!$CD$155:$CD$1048576,0),MATCH((CUADRO!M$4&amp;$E568),'Hoja de Trabajo para listado'!$CD$151:$DC$151,0)),0)</f>
        <v>0</v>
      </c>
      <c r="N568" s="241">
        <f ca="1">+IFERROR(INDEX('Hoja de Trabajo para listado'!$A$155:$Z$1048576,MATCH($A568,'Hoja de Trabajo para listado'!$A$155:$A$1048576,0),MATCH((CUADRO!N$4&amp;$E568),'Hoja de Trabajo para listado'!$A$151:$Z$151,0)),0)+IFERROR(INDEX('Hoja de Trabajo para listado'!$AB$155:$BA$1048576,MATCH($A568,'Hoja de Trabajo para listado'!$AB$155:$AB$1048576,0),MATCH((CUADRO!N$4&amp;$E568),'Hoja de Trabajo para listado'!$AB$151:$BA$151,0)),0)+IFERROR(INDEX('Hoja de Trabajo para listado'!$BC$155:$CB$1048576,MATCH($A568,'Hoja de Trabajo para listado'!$BC$155:$BC$1048576,0),MATCH((CUADRO!N$4&amp;$E568),'Hoja de Trabajo para listado'!$BC$151:$CB$151,0)),0)+IFERROR(INDEX('Hoja de Trabajo para listado'!$DE$153:$DG$274,MATCH($A568,'Hoja de Trabajo para listado'!$DE$153:$DE$1048576,0),MATCH((CUADRO!N$4&amp;$E568),'Hoja de Trabajo para listado'!$DE$151:$DG$151,0)),0)+IFERROR(INDEX('Hoja de Trabajo para listado'!$CD$155:$DC$1048576,MATCH($A568,'Hoja de Trabajo para listado'!$CD$155:$CD$1048576,0),MATCH((CUADRO!N$4&amp;$E568),'Hoja de Trabajo para listado'!$CD$151:$DC$151,0)),0)</f>
        <v>0</v>
      </c>
      <c r="O568" s="241">
        <f ca="1">+IFERROR(INDEX('Hoja de Trabajo para listado'!$A$155:$Z$1048576,MATCH($A568,'Hoja de Trabajo para listado'!$A$155:$A$1048576,0),MATCH((CUADRO!O$4&amp;$E568),'Hoja de Trabajo para listado'!$A$151:$Z$151,0)),0)+IFERROR(INDEX('Hoja de Trabajo para listado'!$AB$155:$BA$1048576,MATCH($A568,'Hoja de Trabajo para listado'!$AB$155:$AB$1048576,0),MATCH((CUADRO!O$4&amp;$E568),'Hoja de Trabajo para listado'!$AB$151:$BA$151,0)),0)+IFERROR(INDEX('Hoja de Trabajo para listado'!$BC$155:$CB$1048576,MATCH($A568,'Hoja de Trabajo para listado'!$BC$155:$BC$1048576,0),MATCH((CUADRO!O$4&amp;$E568),'Hoja de Trabajo para listado'!$BC$151:$CB$151,0)),0)+IFERROR(INDEX('Hoja de Trabajo para listado'!$DE$153:$DG$274,MATCH($A568,'Hoja de Trabajo para listado'!$DE$153:$DE$1048576,0),MATCH((CUADRO!O$4&amp;$E568),'Hoja de Trabajo para listado'!$DE$151:$DG$151,0)),0)+IFERROR(INDEX('Hoja de Trabajo para listado'!$CD$155:$DC$1048576,MATCH($A568,'Hoja de Trabajo para listado'!$CD$155:$CD$1048576,0),MATCH((CUADRO!O$4&amp;$E568),'Hoja de Trabajo para listado'!$CD$151:$DC$151,0)),0)</f>
        <v>0</v>
      </c>
      <c r="P568" s="241">
        <f ca="1">+IFERROR(INDEX('Hoja de Trabajo para listado'!$A$155:$Z$1048576,MATCH($A568,'Hoja de Trabajo para listado'!$A$155:$A$1048576,0),MATCH((CUADRO!P$4&amp;$E568),'Hoja de Trabajo para listado'!$A$151:$Z$151,0)),0)+IFERROR(INDEX('Hoja de Trabajo para listado'!$AB$155:$BA$1048576,MATCH($A568,'Hoja de Trabajo para listado'!$AB$155:$AB$1048576,0),MATCH((CUADRO!P$4&amp;$E568),'Hoja de Trabajo para listado'!$AB$151:$BA$151,0)),0)+IFERROR(INDEX('Hoja de Trabajo para listado'!$BC$155:$CB$1048576,MATCH($A568,'Hoja de Trabajo para listado'!$BC$155:$BC$1048576,0),MATCH((CUADRO!P$4&amp;$E568),'Hoja de Trabajo para listado'!$BC$151:$CB$151,0)),0)+IFERROR(INDEX('Hoja de Trabajo para listado'!$DE$153:$DG$274,MATCH($A568,'Hoja de Trabajo para listado'!$DE$153:$DE$1048576,0),MATCH((CUADRO!P$4&amp;$E568),'Hoja de Trabajo para listado'!$DE$151:$DG$151,0)),0)+IFERROR(INDEX('Hoja de Trabajo para listado'!$CD$155:$DC$1048576,MATCH($A568,'Hoja de Trabajo para listado'!$CD$155:$CD$1048576,0),MATCH((CUADRO!P$4&amp;$E568),'Hoja de Trabajo para listado'!$CD$151:$DC$151,0)),0)</f>
        <v>0</v>
      </c>
      <c r="Q568" s="241">
        <f ca="1">+IFERROR(INDEX('Hoja de Trabajo para listado'!$A$155:$Z$1048576,MATCH($A568,'Hoja de Trabajo para listado'!$A$155:$A$1048576,0),MATCH((CUADRO!Q$4&amp;$E568),'Hoja de Trabajo para listado'!$A$151:$Z$151,0)),0)+IFERROR(INDEX('Hoja de Trabajo para listado'!$AB$155:$BA$1048576,MATCH($A568,'Hoja de Trabajo para listado'!$AB$155:$AB$1048576,0),MATCH((CUADRO!Q$4&amp;$E568),'Hoja de Trabajo para listado'!$AB$151:$BA$151,0)),0)+IFERROR(INDEX('Hoja de Trabajo para listado'!$BC$155:$CB$1048576,MATCH($A568,'Hoja de Trabajo para listado'!$BC$155:$BC$1048576,0),MATCH((CUADRO!Q$4&amp;$E568),'Hoja de Trabajo para listado'!$BC$151:$CB$151,0)),0)+IFERROR(INDEX('Hoja de Trabajo para listado'!$DE$153:$DG$274,MATCH($A568,'Hoja de Trabajo para listado'!$DE$153:$DE$1048576,0),MATCH((CUADRO!Q$4&amp;$E568),'Hoja de Trabajo para listado'!$DE$151:$DG$151,0)),0)+IFERROR(INDEX('Hoja de Trabajo para listado'!$CD$155:$DC$1048576,MATCH($A568,'Hoja de Trabajo para listado'!$CD$155:$CD$1048576,0),MATCH((CUADRO!Q$4&amp;$E568),'Hoja de Trabajo para listado'!$CD$151:$DC$151,0)),0)</f>
        <v>0</v>
      </c>
      <c r="R568" s="241">
        <f t="shared" ca="1" si="16"/>
        <v>0</v>
      </c>
      <c r="S568" s="247">
        <f ca="1">+R567+R568</f>
        <v>0</v>
      </c>
      <c r="T568" s="241">
        <f ca="1">+S568</f>
        <v>0</v>
      </c>
      <c r="U568" s="240">
        <f t="shared" si="17"/>
        <v>2</v>
      </c>
    </row>
    <row r="569" spans="1:21" customFormat="1" ht="27" hidden="1" customHeight="1">
      <c r="A569" s="32">
        <v>1236</v>
      </c>
      <c r="B569" s="381">
        <f>+A569</f>
        <v>1236</v>
      </c>
      <c r="C569" s="245" t="str">
        <f>+VLOOKUP(A569,bd_lista!$A$3:$C$592,3,FALSE)</f>
        <v>Gobierno Autónomo Municipal de Ayata</v>
      </c>
      <c r="D569" s="383" t="str">
        <f>+C569</f>
        <v>Gobierno Autónomo Municipal de Ayata</v>
      </c>
      <c r="E569" s="240" t="s">
        <v>683</v>
      </c>
      <c r="F569" s="241">
        <f ca="1">+IFERROR(INDEX('Hoja de Trabajo para listado'!$A$155:$Z$1048576,MATCH($A569,'Hoja de Trabajo para listado'!$A$155:$A$1048576,0),MATCH((CUADRO!F$4&amp;$E569),'Hoja de Trabajo para listado'!$A$151:$Z$151,0)),0)+IFERROR(INDEX('Hoja de Trabajo para listado'!$AB$155:$BA$1048576,MATCH($A569,'Hoja de Trabajo para listado'!$AB$155:$AB$1048576,0),MATCH((CUADRO!F$4&amp;$E569),'Hoja de Trabajo para listado'!$AB$151:$BA$151,0)),0)+IFERROR(INDEX('Hoja de Trabajo para listado'!$BC$155:$CB$1048576,MATCH($A569,'Hoja de Trabajo para listado'!$BC$155:$BC$1048576,0),MATCH((CUADRO!F$4&amp;$E569),'Hoja de Trabajo para listado'!$BC$151:$CB$151,0)),0)+IFERROR(INDEX('Hoja de Trabajo para listado'!$DE$153:$DG$274,MATCH($A569,'Hoja de Trabajo para listado'!$DE$153:$DE$1048576,0),MATCH((CUADRO!F$4&amp;$E569),'Hoja de Trabajo para listado'!$DE$151:$DG$151,0)),0)+IFERROR(INDEX('Hoja de Trabajo para listado'!$CD$155:$DC$1048576,MATCH($A569,'Hoja de Trabajo para listado'!$CD$155:$CD$1048576,0),MATCH((CUADRO!F$4&amp;$E569),'Hoja de Trabajo para listado'!$CD$151:$DC$151,0)),0)</f>
        <v>0</v>
      </c>
      <c r="G569" s="241">
        <f ca="1">+IFERROR(INDEX('Hoja de Trabajo para listado'!$A$155:$Z$1048576,MATCH($A569,'Hoja de Trabajo para listado'!$A$155:$A$1048576,0),MATCH((CUADRO!G$4&amp;$E569),'Hoja de Trabajo para listado'!$A$151:$Z$151,0)),0)+IFERROR(INDEX('Hoja de Trabajo para listado'!$AB$155:$BA$1048576,MATCH($A569,'Hoja de Trabajo para listado'!$AB$155:$AB$1048576,0),MATCH((CUADRO!G$4&amp;$E569),'Hoja de Trabajo para listado'!$AB$151:$BA$151,0)),0)+IFERROR(INDEX('Hoja de Trabajo para listado'!$BC$155:$CB$1048576,MATCH($A569,'Hoja de Trabajo para listado'!$BC$155:$BC$1048576,0),MATCH((CUADRO!G$4&amp;$E569),'Hoja de Trabajo para listado'!$BC$151:$CB$151,0)),0)+IFERROR(INDEX('Hoja de Trabajo para listado'!$DE$153:$DG$274,MATCH($A569,'Hoja de Trabajo para listado'!$DE$153:$DE$1048576,0),MATCH((CUADRO!G$4&amp;$E569),'Hoja de Trabajo para listado'!$DE$151:$DG$151,0)),0)+IFERROR(INDEX('Hoja de Trabajo para listado'!$CD$155:$DC$1048576,MATCH($A569,'Hoja de Trabajo para listado'!$CD$155:$CD$1048576,0),MATCH((CUADRO!G$4&amp;$E569),'Hoja de Trabajo para listado'!$CD$151:$DC$151,0)),0)</f>
        <v>0</v>
      </c>
      <c r="H569" s="241">
        <f ca="1">+IFERROR(INDEX('Hoja de Trabajo para listado'!$A$155:$Z$1048576,MATCH($A569,'Hoja de Trabajo para listado'!$A$155:$A$1048576,0),MATCH((CUADRO!H$4&amp;$E569),'Hoja de Trabajo para listado'!$A$151:$Z$151,0)),0)+IFERROR(INDEX('Hoja de Trabajo para listado'!$AB$155:$BA$1048576,MATCH($A569,'Hoja de Trabajo para listado'!$AB$155:$AB$1048576,0),MATCH((CUADRO!H$4&amp;$E569),'Hoja de Trabajo para listado'!$AB$151:$BA$151,0)),0)+IFERROR(INDEX('Hoja de Trabajo para listado'!$BC$155:$CB$1048576,MATCH($A569,'Hoja de Trabajo para listado'!$BC$155:$BC$1048576,0),MATCH((CUADRO!H$4&amp;$E569),'Hoja de Trabajo para listado'!$BC$151:$CB$151,0)),0)+IFERROR(INDEX('Hoja de Trabajo para listado'!$DE$153:$DG$274,MATCH($A569,'Hoja de Trabajo para listado'!$DE$153:$DE$1048576,0),MATCH((CUADRO!H$4&amp;$E569),'Hoja de Trabajo para listado'!$DE$151:$DG$151,0)),0)+IFERROR(INDEX('Hoja de Trabajo para listado'!$CD$155:$DC$1048576,MATCH($A569,'Hoja de Trabajo para listado'!$CD$155:$CD$1048576,0),MATCH((CUADRO!H$4&amp;$E569),'Hoja de Trabajo para listado'!$CD$151:$DC$151,0)),0)</f>
        <v>0</v>
      </c>
      <c r="I569" s="241">
        <f ca="1">+IFERROR(INDEX('Hoja de Trabajo para listado'!$A$155:$Z$1048576,MATCH($A569,'Hoja de Trabajo para listado'!$A$155:$A$1048576,0),MATCH((CUADRO!I$4&amp;$E569),'Hoja de Trabajo para listado'!$A$151:$Z$151,0)),0)+IFERROR(INDEX('Hoja de Trabajo para listado'!$AB$155:$BA$1048576,MATCH($A569,'Hoja de Trabajo para listado'!$AB$155:$AB$1048576,0),MATCH((CUADRO!I$4&amp;$E569),'Hoja de Trabajo para listado'!$AB$151:$BA$151,0)),0)+IFERROR(INDEX('Hoja de Trabajo para listado'!$BC$155:$CB$1048576,MATCH($A569,'Hoja de Trabajo para listado'!$BC$155:$BC$1048576,0),MATCH((CUADRO!I$4&amp;$E569),'Hoja de Trabajo para listado'!$BC$151:$CB$151,0)),0)+IFERROR(INDEX('Hoja de Trabajo para listado'!$DE$153:$DG$274,MATCH($A569,'Hoja de Trabajo para listado'!$DE$153:$DE$1048576,0),MATCH((CUADRO!I$4&amp;$E569),'Hoja de Trabajo para listado'!$DE$151:$DG$151,0)),0)+IFERROR(INDEX('Hoja de Trabajo para listado'!$CD$155:$DC$1048576,MATCH($A569,'Hoja de Trabajo para listado'!$CD$155:$CD$1048576,0),MATCH((CUADRO!I$4&amp;$E569),'Hoja de Trabajo para listado'!$CD$151:$DC$151,0)),0)</f>
        <v>0</v>
      </c>
      <c r="J569" s="241">
        <f ca="1">+IFERROR(INDEX('Hoja de Trabajo para listado'!$A$155:$Z$1048576,MATCH($A569,'Hoja de Trabajo para listado'!$A$155:$A$1048576,0),MATCH((CUADRO!J$4&amp;$E569),'Hoja de Trabajo para listado'!$A$151:$Z$151,0)),0)+IFERROR(INDEX('Hoja de Trabajo para listado'!$AB$155:$BA$1048576,MATCH($A569,'Hoja de Trabajo para listado'!$AB$155:$AB$1048576,0),MATCH((CUADRO!J$4&amp;$E569),'Hoja de Trabajo para listado'!$AB$151:$BA$151,0)),0)+IFERROR(INDEX('Hoja de Trabajo para listado'!$BC$155:$CB$1048576,MATCH($A569,'Hoja de Trabajo para listado'!$BC$155:$BC$1048576,0),MATCH((CUADRO!J$4&amp;$E569),'Hoja de Trabajo para listado'!$BC$151:$CB$151,0)),0)+IFERROR(INDEX('Hoja de Trabajo para listado'!$DE$153:$DG$274,MATCH($A569,'Hoja de Trabajo para listado'!$DE$153:$DE$1048576,0),MATCH((CUADRO!J$4&amp;$E569),'Hoja de Trabajo para listado'!$DE$151:$DG$151,0)),0)+IFERROR(INDEX('Hoja de Trabajo para listado'!$CD$155:$DC$1048576,MATCH($A569,'Hoja de Trabajo para listado'!$CD$155:$CD$1048576,0),MATCH((CUADRO!J$4&amp;$E569),'Hoja de Trabajo para listado'!$CD$151:$DC$151,0)),0)</f>
        <v>0</v>
      </c>
      <c r="K569" s="241">
        <f ca="1">+IFERROR(INDEX('Hoja de Trabajo para listado'!$A$155:$Z$1048576,MATCH($A569,'Hoja de Trabajo para listado'!$A$155:$A$1048576,0),MATCH((CUADRO!K$4&amp;$E569),'Hoja de Trabajo para listado'!$A$151:$Z$151,0)),0)+IFERROR(INDEX('Hoja de Trabajo para listado'!$AB$155:$BA$1048576,MATCH($A569,'Hoja de Trabajo para listado'!$AB$155:$AB$1048576,0),MATCH((CUADRO!K$4&amp;$E569),'Hoja de Trabajo para listado'!$AB$151:$BA$151,0)),0)+IFERROR(INDEX('Hoja de Trabajo para listado'!$BC$155:$CB$1048576,MATCH($A569,'Hoja de Trabajo para listado'!$BC$155:$BC$1048576,0),MATCH((CUADRO!K$4&amp;$E569),'Hoja de Trabajo para listado'!$BC$151:$CB$151,0)),0)+IFERROR(INDEX('Hoja de Trabajo para listado'!$DE$153:$DG$274,MATCH($A569,'Hoja de Trabajo para listado'!$DE$153:$DE$1048576,0),MATCH((CUADRO!K$4&amp;$E569),'Hoja de Trabajo para listado'!$DE$151:$DG$151,0)),0)+IFERROR(INDEX('Hoja de Trabajo para listado'!$CD$155:$DC$1048576,MATCH($A569,'Hoja de Trabajo para listado'!$CD$155:$CD$1048576,0),MATCH((CUADRO!K$4&amp;$E569),'Hoja de Trabajo para listado'!$CD$151:$DC$151,0)),0)</f>
        <v>0</v>
      </c>
      <c r="L569" s="241">
        <f ca="1">+IFERROR(INDEX('Hoja de Trabajo para listado'!$A$155:$Z$1048576,MATCH($A569,'Hoja de Trabajo para listado'!$A$155:$A$1048576,0),MATCH((CUADRO!L$4&amp;$E569),'Hoja de Trabajo para listado'!$A$151:$Z$151,0)),0)+IFERROR(INDEX('Hoja de Trabajo para listado'!$AB$155:$BA$1048576,MATCH($A569,'Hoja de Trabajo para listado'!$AB$155:$AB$1048576,0),MATCH((CUADRO!L$4&amp;$E569),'Hoja de Trabajo para listado'!$AB$151:$BA$151,0)),0)+IFERROR(INDEX('Hoja de Trabajo para listado'!$BC$155:$CB$1048576,MATCH($A569,'Hoja de Trabajo para listado'!$BC$155:$BC$1048576,0),MATCH((CUADRO!L$4&amp;$E569),'Hoja de Trabajo para listado'!$BC$151:$CB$151,0)),0)+IFERROR(INDEX('Hoja de Trabajo para listado'!$DE$153:$DG$274,MATCH($A569,'Hoja de Trabajo para listado'!$DE$153:$DE$1048576,0),MATCH((CUADRO!L$4&amp;$E569),'Hoja de Trabajo para listado'!$DE$151:$DG$151,0)),0)+IFERROR(INDEX('Hoja de Trabajo para listado'!$CD$155:$DC$1048576,MATCH($A569,'Hoja de Trabajo para listado'!$CD$155:$CD$1048576,0),MATCH((CUADRO!L$4&amp;$E569),'Hoja de Trabajo para listado'!$CD$151:$DC$151,0)),0)</f>
        <v>0</v>
      </c>
      <c r="M569" s="241">
        <f ca="1">+IFERROR(INDEX('Hoja de Trabajo para listado'!$A$155:$Z$1048576,MATCH($A569,'Hoja de Trabajo para listado'!$A$155:$A$1048576,0),MATCH((CUADRO!M$4&amp;$E569),'Hoja de Trabajo para listado'!$A$151:$Z$151,0)),0)+IFERROR(INDEX('Hoja de Trabajo para listado'!$AB$155:$BA$1048576,MATCH($A569,'Hoja de Trabajo para listado'!$AB$155:$AB$1048576,0),MATCH((CUADRO!M$4&amp;$E569),'Hoja de Trabajo para listado'!$AB$151:$BA$151,0)),0)+IFERROR(INDEX('Hoja de Trabajo para listado'!$BC$155:$CB$1048576,MATCH($A569,'Hoja de Trabajo para listado'!$BC$155:$BC$1048576,0),MATCH((CUADRO!M$4&amp;$E569),'Hoja de Trabajo para listado'!$BC$151:$CB$151,0)),0)+IFERROR(INDEX('Hoja de Trabajo para listado'!$DE$153:$DG$274,MATCH($A569,'Hoja de Trabajo para listado'!$DE$153:$DE$1048576,0),MATCH((CUADRO!M$4&amp;$E569),'Hoja de Trabajo para listado'!$DE$151:$DG$151,0)),0)+IFERROR(INDEX('Hoja de Trabajo para listado'!$CD$155:$DC$1048576,MATCH($A569,'Hoja de Trabajo para listado'!$CD$155:$CD$1048576,0),MATCH((CUADRO!M$4&amp;$E569),'Hoja de Trabajo para listado'!$CD$151:$DC$151,0)),0)</f>
        <v>0</v>
      </c>
      <c r="N569" s="241">
        <f ca="1">+IFERROR(INDEX('Hoja de Trabajo para listado'!$A$155:$Z$1048576,MATCH($A569,'Hoja de Trabajo para listado'!$A$155:$A$1048576,0),MATCH((CUADRO!N$4&amp;$E569),'Hoja de Trabajo para listado'!$A$151:$Z$151,0)),0)+IFERROR(INDEX('Hoja de Trabajo para listado'!$AB$155:$BA$1048576,MATCH($A569,'Hoja de Trabajo para listado'!$AB$155:$AB$1048576,0),MATCH((CUADRO!N$4&amp;$E569),'Hoja de Trabajo para listado'!$AB$151:$BA$151,0)),0)+IFERROR(INDEX('Hoja de Trabajo para listado'!$BC$155:$CB$1048576,MATCH($A569,'Hoja de Trabajo para listado'!$BC$155:$BC$1048576,0),MATCH((CUADRO!N$4&amp;$E569),'Hoja de Trabajo para listado'!$BC$151:$CB$151,0)),0)+IFERROR(INDEX('Hoja de Trabajo para listado'!$DE$153:$DG$274,MATCH($A569,'Hoja de Trabajo para listado'!$DE$153:$DE$1048576,0),MATCH((CUADRO!N$4&amp;$E569),'Hoja de Trabajo para listado'!$DE$151:$DG$151,0)),0)+IFERROR(INDEX('Hoja de Trabajo para listado'!$CD$155:$DC$1048576,MATCH($A569,'Hoja de Trabajo para listado'!$CD$155:$CD$1048576,0),MATCH((CUADRO!N$4&amp;$E569),'Hoja de Trabajo para listado'!$CD$151:$DC$151,0)),0)</f>
        <v>0</v>
      </c>
      <c r="O569" s="241">
        <f ca="1">+IFERROR(INDEX('Hoja de Trabajo para listado'!$A$155:$Z$1048576,MATCH($A569,'Hoja de Trabajo para listado'!$A$155:$A$1048576,0),MATCH((CUADRO!O$4&amp;$E569),'Hoja de Trabajo para listado'!$A$151:$Z$151,0)),0)+IFERROR(INDEX('Hoja de Trabajo para listado'!$AB$155:$BA$1048576,MATCH($A569,'Hoja de Trabajo para listado'!$AB$155:$AB$1048576,0),MATCH((CUADRO!O$4&amp;$E569),'Hoja de Trabajo para listado'!$AB$151:$BA$151,0)),0)+IFERROR(INDEX('Hoja de Trabajo para listado'!$BC$155:$CB$1048576,MATCH($A569,'Hoja de Trabajo para listado'!$BC$155:$BC$1048576,0),MATCH((CUADRO!O$4&amp;$E569),'Hoja de Trabajo para listado'!$BC$151:$CB$151,0)),0)+IFERROR(INDEX('Hoja de Trabajo para listado'!$DE$153:$DG$274,MATCH($A569,'Hoja de Trabajo para listado'!$DE$153:$DE$1048576,0),MATCH((CUADRO!O$4&amp;$E569),'Hoja de Trabajo para listado'!$DE$151:$DG$151,0)),0)+IFERROR(INDEX('Hoja de Trabajo para listado'!$CD$155:$DC$1048576,MATCH($A569,'Hoja de Trabajo para listado'!$CD$155:$CD$1048576,0),MATCH((CUADRO!O$4&amp;$E569),'Hoja de Trabajo para listado'!$CD$151:$DC$151,0)),0)</f>
        <v>0</v>
      </c>
      <c r="P569" s="241">
        <f ca="1">+IFERROR(INDEX('Hoja de Trabajo para listado'!$A$155:$Z$1048576,MATCH($A569,'Hoja de Trabajo para listado'!$A$155:$A$1048576,0),MATCH((CUADRO!P$4&amp;$E569),'Hoja de Trabajo para listado'!$A$151:$Z$151,0)),0)+IFERROR(INDEX('Hoja de Trabajo para listado'!$AB$155:$BA$1048576,MATCH($A569,'Hoja de Trabajo para listado'!$AB$155:$AB$1048576,0),MATCH((CUADRO!P$4&amp;$E569),'Hoja de Trabajo para listado'!$AB$151:$BA$151,0)),0)+IFERROR(INDEX('Hoja de Trabajo para listado'!$BC$155:$CB$1048576,MATCH($A569,'Hoja de Trabajo para listado'!$BC$155:$BC$1048576,0),MATCH((CUADRO!P$4&amp;$E569),'Hoja de Trabajo para listado'!$BC$151:$CB$151,0)),0)+IFERROR(INDEX('Hoja de Trabajo para listado'!$DE$153:$DG$274,MATCH($A569,'Hoja de Trabajo para listado'!$DE$153:$DE$1048576,0),MATCH((CUADRO!P$4&amp;$E569),'Hoja de Trabajo para listado'!$DE$151:$DG$151,0)),0)+IFERROR(INDEX('Hoja de Trabajo para listado'!$CD$155:$DC$1048576,MATCH($A569,'Hoja de Trabajo para listado'!$CD$155:$CD$1048576,0),MATCH((CUADRO!P$4&amp;$E569),'Hoja de Trabajo para listado'!$CD$151:$DC$151,0)),0)</f>
        <v>0</v>
      </c>
      <c r="Q569" s="241">
        <f ca="1">+IFERROR(INDEX('Hoja de Trabajo para listado'!$A$155:$Z$1048576,MATCH($A569,'Hoja de Trabajo para listado'!$A$155:$A$1048576,0),MATCH((CUADRO!Q$4&amp;$E569),'Hoja de Trabajo para listado'!$A$151:$Z$151,0)),0)+IFERROR(INDEX('Hoja de Trabajo para listado'!$AB$155:$BA$1048576,MATCH($A569,'Hoja de Trabajo para listado'!$AB$155:$AB$1048576,0),MATCH((CUADRO!Q$4&amp;$E569),'Hoja de Trabajo para listado'!$AB$151:$BA$151,0)),0)+IFERROR(INDEX('Hoja de Trabajo para listado'!$BC$155:$CB$1048576,MATCH($A569,'Hoja de Trabajo para listado'!$BC$155:$BC$1048576,0),MATCH((CUADRO!Q$4&amp;$E569),'Hoja de Trabajo para listado'!$BC$151:$CB$151,0)),0)+IFERROR(INDEX('Hoja de Trabajo para listado'!$DE$153:$DG$274,MATCH($A569,'Hoja de Trabajo para listado'!$DE$153:$DE$1048576,0),MATCH((CUADRO!Q$4&amp;$E569),'Hoja de Trabajo para listado'!$DE$151:$DG$151,0)),0)+IFERROR(INDEX('Hoja de Trabajo para listado'!$CD$155:$DC$1048576,MATCH($A569,'Hoja de Trabajo para listado'!$CD$155:$CD$1048576,0),MATCH((CUADRO!Q$4&amp;$E569),'Hoja de Trabajo para listado'!$CD$151:$DC$151,0)),0)</f>
        <v>0</v>
      </c>
      <c r="R569" s="241">
        <f t="shared" ca="1" si="16"/>
        <v>0</v>
      </c>
      <c r="S569" s="247"/>
      <c r="T569" s="241">
        <f ca="1">+T570</f>
        <v>0</v>
      </c>
      <c r="U569" s="240">
        <f t="shared" si="17"/>
        <v>1</v>
      </c>
    </row>
    <row r="570" spans="1:21" customFormat="1" ht="27" hidden="1" customHeight="1">
      <c r="A570" s="32">
        <v>1236</v>
      </c>
      <c r="B570" s="382"/>
      <c r="C570" s="245" t="str">
        <f>+VLOOKUP(A570,bd_lista!$A$3:$C$592,3,FALSE)</f>
        <v>Gobierno Autónomo Municipal de Ayata</v>
      </c>
      <c r="D570" s="384"/>
      <c r="E570" s="242" t="s">
        <v>684</v>
      </c>
      <c r="F570" s="241">
        <f ca="1">+IFERROR(INDEX('Hoja de Trabajo para listado'!$A$155:$Z$1048576,MATCH($A570,'Hoja de Trabajo para listado'!$A$155:$A$1048576,0),MATCH((CUADRO!F$4&amp;$E570),'Hoja de Trabajo para listado'!$A$151:$Z$151,0)),0)+IFERROR(INDEX('Hoja de Trabajo para listado'!$AB$155:$BA$1048576,MATCH($A570,'Hoja de Trabajo para listado'!$AB$155:$AB$1048576,0),MATCH((CUADRO!F$4&amp;$E570),'Hoja de Trabajo para listado'!$AB$151:$BA$151,0)),0)+IFERROR(INDEX('Hoja de Trabajo para listado'!$BC$155:$CB$1048576,MATCH($A570,'Hoja de Trabajo para listado'!$BC$155:$BC$1048576,0),MATCH((CUADRO!F$4&amp;$E570),'Hoja de Trabajo para listado'!$BC$151:$CB$151,0)),0)+IFERROR(INDEX('Hoja de Trabajo para listado'!$DE$153:$DG$274,MATCH($A570,'Hoja de Trabajo para listado'!$DE$153:$DE$1048576,0),MATCH((CUADRO!F$4&amp;$E570),'Hoja de Trabajo para listado'!$DE$151:$DG$151,0)),0)+IFERROR(INDEX('Hoja de Trabajo para listado'!$CD$155:$DC$1048576,MATCH($A570,'Hoja de Trabajo para listado'!$CD$155:$CD$1048576,0),MATCH((CUADRO!F$4&amp;$E570),'Hoja de Trabajo para listado'!$CD$151:$DC$151,0)),0)</f>
        <v>0</v>
      </c>
      <c r="G570" s="241">
        <f ca="1">+IFERROR(INDEX('Hoja de Trabajo para listado'!$A$155:$Z$1048576,MATCH($A570,'Hoja de Trabajo para listado'!$A$155:$A$1048576,0),MATCH((CUADRO!G$4&amp;$E570),'Hoja de Trabajo para listado'!$A$151:$Z$151,0)),0)+IFERROR(INDEX('Hoja de Trabajo para listado'!$AB$155:$BA$1048576,MATCH($A570,'Hoja de Trabajo para listado'!$AB$155:$AB$1048576,0),MATCH((CUADRO!G$4&amp;$E570),'Hoja de Trabajo para listado'!$AB$151:$BA$151,0)),0)+IFERROR(INDEX('Hoja de Trabajo para listado'!$BC$155:$CB$1048576,MATCH($A570,'Hoja de Trabajo para listado'!$BC$155:$BC$1048576,0),MATCH((CUADRO!G$4&amp;$E570),'Hoja de Trabajo para listado'!$BC$151:$CB$151,0)),0)+IFERROR(INDEX('Hoja de Trabajo para listado'!$DE$153:$DG$274,MATCH($A570,'Hoja de Trabajo para listado'!$DE$153:$DE$1048576,0),MATCH((CUADRO!G$4&amp;$E570),'Hoja de Trabajo para listado'!$DE$151:$DG$151,0)),0)+IFERROR(INDEX('Hoja de Trabajo para listado'!$CD$155:$DC$1048576,MATCH($A570,'Hoja de Trabajo para listado'!$CD$155:$CD$1048576,0),MATCH((CUADRO!G$4&amp;$E570),'Hoja de Trabajo para listado'!$CD$151:$DC$151,0)),0)</f>
        <v>0</v>
      </c>
      <c r="H570" s="241">
        <f ca="1">+IFERROR(INDEX('Hoja de Trabajo para listado'!$A$155:$Z$1048576,MATCH($A570,'Hoja de Trabajo para listado'!$A$155:$A$1048576,0),MATCH((CUADRO!H$4&amp;$E570),'Hoja de Trabajo para listado'!$A$151:$Z$151,0)),0)+IFERROR(INDEX('Hoja de Trabajo para listado'!$AB$155:$BA$1048576,MATCH($A570,'Hoja de Trabajo para listado'!$AB$155:$AB$1048576,0),MATCH((CUADRO!H$4&amp;$E570),'Hoja de Trabajo para listado'!$AB$151:$BA$151,0)),0)+IFERROR(INDEX('Hoja de Trabajo para listado'!$BC$155:$CB$1048576,MATCH($A570,'Hoja de Trabajo para listado'!$BC$155:$BC$1048576,0),MATCH((CUADRO!H$4&amp;$E570),'Hoja de Trabajo para listado'!$BC$151:$CB$151,0)),0)+IFERROR(INDEX('Hoja de Trabajo para listado'!$DE$153:$DG$274,MATCH($A570,'Hoja de Trabajo para listado'!$DE$153:$DE$1048576,0),MATCH((CUADRO!H$4&amp;$E570),'Hoja de Trabajo para listado'!$DE$151:$DG$151,0)),0)+IFERROR(INDEX('Hoja de Trabajo para listado'!$CD$155:$DC$1048576,MATCH($A570,'Hoja de Trabajo para listado'!$CD$155:$CD$1048576,0),MATCH((CUADRO!H$4&amp;$E570),'Hoja de Trabajo para listado'!$CD$151:$DC$151,0)),0)</f>
        <v>0</v>
      </c>
      <c r="I570" s="241">
        <f ca="1">+IFERROR(INDEX('Hoja de Trabajo para listado'!$A$155:$Z$1048576,MATCH($A570,'Hoja de Trabajo para listado'!$A$155:$A$1048576,0),MATCH((CUADRO!I$4&amp;$E570),'Hoja de Trabajo para listado'!$A$151:$Z$151,0)),0)+IFERROR(INDEX('Hoja de Trabajo para listado'!$AB$155:$BA$1048576,MATCH($A570,'Hoja de Trabajo para listado'!$AB$155:$AB$1048576,0),MATCH((CUADRO!I$4&amp;$E570),'Hoja de Trabajo para listado'!$AB$151:$BA$151,0)),0)+IFERROR(INDEX('Hoja de Trabajo para listado'!$BC$155:$CB$1048576,MATCH($A570,'Hoja de Trabajo para listado'!$BC$155:$BC$1048576,0),MATCH((CUADRO!I$4&amp;$E570),'Hoja de Trabajo para listado'!$BC$151:$CB$151,0)),0)+IFERROR(INDEX('Hoja de Trabajo para listado'!$DE$153:$DG$274,MATCH($A570,'Hoja de Trabajo para listado'!$DE$153:$DE$1048576,0),MATCH((CUADRO!I$4&amp;$E570),'Hoja de Trabajo para listado'!$DE$151:$DG$151,0)),0)+IFERROR(INDEX('Hoja de Trabajo para listado'!$CD$155:$DC$1048576,MATCH($A570,'Hoja de Trabajo para listado'!$CD$155:$CD$1048576,0),MATCH((CUADRO!I$4&amp;$E570),'Hoja de Trabajo para listado'!$CD$151:$DC$151,0)),0)</f>
        <v>0</v>
      </c>
      <c r="J570" s="241">
        <f ca="1">+IFERROR(INDEX('Hoja de Trabajo para listado'!$A$155:$Z$1048576,MATCH($A570,'Hoja de Trabajo para listado'!$A$155:$A$1048576,0),MATCH((CUADRO!J$4&amp;$E570),'Hoja de Trabajo para listado'!$A$151:$Z$151,0)),0)+IFERROR(INDEX('Hoja de Trabajo para listado'!$AB$155:$BA$1048576,MATCH($A570,'Hoja de Trabajo para listado'!$AB$155:$AB$1048576,0),MATCH((CUADRO!J$4&amp;$E570),'Hoja de Trabajo para listado'!$AB$151:$BA$151,0)),0)+IFERROR(INDEX('Hoja de Trabajo para listado'!$BC$155:$CB$1048576,MATCH($A570,'Hoja de Trabajo para listado'!$BC$155:$BC$1048576,0),MATCH((CUADRO!J$4&amp;$E570),'Hoja de Trabajo para listado'!$BC$151:$CB$151,0)),0)+IFERROR(INDEX('Hoja de Trabajo para listado'!$DE$153:$DG$274,MATCH($A570,'Hoja de Trabajo para listado'!$DE$153:$DE$1048576,0),MATCH((CUADRO!J$4&amp;$E570),'Hoja de Trabajo para listado'!$DE$151:$DG$151,0)),0)+IFERROR(INDEX('Hoja de Trabajo para listado'!$CD$155:$DC$1048576,MATCH($A570,'Hoja de Trabajo para listado'!$CD$155:$CD$1048576,0),MATCH((CUADRO!J$4&amp;$E570),'Hoja de Trabajo para listado'!$CD$151:$DC$151,0)),0)</f>
        <v>0</v>
      </c>
      <c r="K570" s="241">
        <f ca="1">+IFERROR(INDEX('Hoja de Trabajo para listado'!$A$155:$Z$1048576,MATCH($A570,'Hoja de Trabajo para listado'!$A$155:$A$1048576,0),MATCH((CUADRO!K$4&amp;$E570),'Hoja de Trabajo para listado'!$A$151:$Z$151,0)),0)+IFERROR(INDEX('Hoja de Trabajo para listado'!$AB$155:$BA$1048576,MATCH($A570,'Hoja de Trabajo para listado'!$AB$155:$AB$1048576,0),MATCH((CUADRO!K$4&amp;$E570),'Hoja de Trabajo para listado'!$AB$151:$BA$151,0)),0)+IFERROR(INDEX('Hoja de Trabajo para listado'!$BC$155:$CB$1048576,MATCH($A570,'Hoja de Trabajo para listado'!$BC$155:$BC$1048576,0),MATCH((CUADRO!K$4&amp;$E570),'Hoja de Trabajo para listado'!$BC$151:$CB$151,0)),0)+IFERROR(INDEX('Hoja de Trabajo para listado'!$DE$153:$DG$274,MATCH($A570,'Hoja de Trabajo para listado'!$DE$153:$DE$1048576,0),MATCH((CUADRO!K$4&amp;$E570),'Hoja de Trabajo para listado'!$DE$151:$DG$151,0)),0)+IFERROR(INDEX('Hoja de Trabajo para listado'!$CD$155:$DC$1048576,MATCH($A570,'Hoja de Trabajo para listado'!$CD$155:$CD$1048576,0),MATCH((CUADRO!K$4&amp;$E570),'Hoja de Trabajo para listado'!$CD$151:$DC$151,0)),0)</f>
        <v>0</v>
      </c>
      <c r="L570" s="241">
        <f ca="1">+IFERROR(INDEX('Hoja de Trabajo para listado'!$A$155:$Z$1048576,MATCH($A570,'Hoja de Trabajo para listado'!$A$155:$A$1048576,0),MATCH((CUADRO!L$4&amp;$E570),'Hoja de Trabajo para listado'!$A$151:$Z$151,0)),0)+IFERROR(INDEX('Hoja de Trabajo para listado'!$AB$155:$BA$1048576,MATCH($A570,'Hoja de Trabajo para listado'!$AB$155:$AB$1048576,0),MATCH((CUADRO!L$4&amp;$E570),'Hoja de Trabajo para listado'!$AB$151:$BA$151,0)),0)+IFERROR(INDEX('Hoja de Trabajo para listado'!$BC$155:$CB$1048576,MATCH($A570,'Hoja de Trabajo para listado'!$BC$155:$BC$1048576,0),MATCH((CUADRO!L$4&amp;$E570),'Hoja de Trabajo para listado'!$BC$151:$CB$151,0)),0)+IFERROR(INDEX('Hoja de Trabajo para listado'!$DE$153:$DG$274,MATCH($A570,'Hoja de Trabajo para listado'!$DE$153:$DE$1048576,0),MATCH((CUADRO!L$4&amp;$E570),'Hoja de Trabajo para listado'!$DE$151:$DG$151,0)),0)+IFERROR(INDEX('Hoja de Trabajo para listado'!$CD$155:$DC$1048576,MATCH($A570,'Hoja de Trabajo para listado'!$CD$155:$CD$1048576,0),MATCH((CUADRO!L$4&amp;$E570),'Hoja de Trabajo para listado'!$CD$151:$DC$151,0)),0)</f>
        <v>0</v>
      </c>
      <c r="M570" s="241">
        <f ca="1">+IFERROR(INDEX('Hoja de Trabajo para listado'!$A$155:$Z$1048576,MATCH($A570,'Hoja de Trabajo para listado'!$A$155:$A$1048576,0),MATCH((CUADRO!M$4&amp;$E570),'Hoja de Trabajo para listado'!$A$151:$Z$151,0)),0)+IFERROR(INDEX('Hoja de Trabajo para listado'!$AB$155:$BA$1048576,MATCH($A570,'Hoja de Trabajo para listado'!$AB$155:$AB$1048576,0),MATCH((CUADRO!M$4&amp;$E570),'Hoja de Trabajo para listado'!$AB$151:$BA$151,0)),0)+IFERROR(INDEX('Hoja de Trabajo para listado'!$BC$155:$CB$1048576,MATCH($A570,'Hoja de Trabajo para listado'!$BC$155:$BC$1048576,0),MATCH((CUADRO!M$4&amp;$E570),'Hoja de Trabajo para listado'!$BC$151:$CB$151,0)),0)+IFERROR(INDEX('Hoja de Trabajo para listado'!$DE$153:$DG$274,MATCH($A570,'Hoja de Trabajo para listado'!$DE$153:$DE$1048576,0),MATCH((CUADRO!M$4&amp;$E570),'Hoja de Trabajo para listado'!$DE$151:$DG$151,0)),0)+IFERROR(INDEX('Hoja de Trabajo para listado'!$CD$155:$DC$1048576,MATCH($A570,'Hoja de Trabajo para listado'!$CD$155:$CD$1048576,0),MATCH((CUADRO!M$4&amp;$E570),'Hoja de Trabajo para listado'!$CD$151:$DC$151,0)),0)</f>
        <v>0</v>
      </c>
      <c r="N570" s="241">
        <f ca="1">+IFERROR(INDEX('Hoja de Trabajo para listado'!$A$155:$Z$1048576,MATCH($A570,'Hoja de Trabajo para listado'!$A$155:$A$1048576,0),MATCH((CUADRO!N$4&amp;$E570),'Hoja de Trabajo para listado'!$A$151:$Z$151,0)),0)+IFERROR(INDEX('Hoja de Trabajo para listado'!$AB$155:$BA$1048576,MATCH($A570,'Hoja de Trabajo para listado'!$AB$155:$AB$1048576,0),MATCH((CUADRO!N$4&amp;$E570),'Hoja de Trabajo para listado'!$AB$151:$BA$151,0)),0)+IFERROR(INDEX('Hoja de Trabajo para listado'!$BC$155:$CB$1048576,MATCH($A570,'Hoja de Trabajo para listado'!$BC$155:$BC$1048576,0),MATCH((CUADRO!N$4&amp;$E570),'Hoja de Trabajo para listado'!$BC$151:$CB$151,0)),0)+IFERROR(INDEX('Hoja de Trabajo para listado'!$DE$153:$DG$274,MATCH($A570,'Hoja de Trabajo para listado'!$DE$153:$DE$1048576,0),MATCH((CUADRO!N$4&amp;$E570),'Hoja de Trabajo para listado'!$DE$151:$DG$151,0)),0)+IFERROR(INDEX('Hoja de Trabajo para listado'!$CD$155:$DC$1048576,MATCH($A570,'Hoja de Trabajo para listado'!$CD$155:$CD$1048576,0),MATCH((CUADRO!N$4&amp;$E570),'Hoja de Trabajo para listado'!$CD$151:$DC$151,0)),0)</f>
        <v>0</v>
      </c>
      <c r="O570" s="241">
        <f ca="1">+IFERROR(INDEX('Hoja de Trabajo para listado'!$A$155:$Z$1048576,MATCH($A570,'Hoja de Trabajo para listado'!$A$155:$A$1048576,0),MATCH((CUADRO!O$4&amp;$E570),'Hoja de Trabajo para listado'!$A$151:$Z$151,0)),0)+IFERROR(INDEX('Hoja de Trabajo para listado'!$AB$155:$BA$1048576,MATCH($A570,'Hoja de Trabajo para listado'!$AB$155:$AB$1048576,0),MATCH((CUADRO!O$4&amp;$E570),'Hoja de Trabajo para listado'!$AB$151:$BA$151,0)),0)+IFERROR(INDEX('Hoja de Trabajo para listado'!$BC$155:$CB$1048576,MATCH($A570,'Hoja de Trabajo para listado'!$BC$155:$BC$1048576,0),MATCH((CUADRO!O$4&amp;$E570),'Hoja de Trabajo para listado'!$BC$151:$CB$151,0)),0)+IFERROR(INDEX('Hoja de Trabajo para listado'!$DE$153:$DG$274,MATCH($A570,'Hoja de Trabajo para listado'!$DE$153:$DE$1048576,0),MATCH((CUADRO!O$4&amp;$E570),'Hoja de Trabajo para listado'!$DE$151:$DG$151,0)),0)+IFERROR(INDEX('Hoja de Trabajo para listado'!$CD$155:$DC$1048576,MATCH($A570,'Hoja de Trabajo para listado'!$CD$155:$CD$1048576,0),MATCH((CUADRO!O$4&amp;$E570),'Hoja de Trabajo para listado'!$CD$151:$DC$151,0)),0)</f>
        <v>0</v>
      </c>
      <c r="P570" s="241">
        <f ca="1">+IFERROR(INDEX('Hoja de Trabajo para listado'!$A$155:$Z$1048576,MATCH($A570,'Hoja de Trabajo para listado'!$A$155:$A$1048576,0),MATCH((CUADRO!P$4&amp;$E570),'Hoja de Trabajo para listado'!$A$151:$Z$151,0)),0)+IFERROR(INDEX('Hoja de Trabajo para listado'!$AB$155:$BA$1048576,MATCH($A570,'Hoja de Trabajo para listado'!$AB$155:$AB$1048576,0),MATCH((CUADRO!P$4&amp;$E570),'Hoja de Trabajo para listado'!$AB$151:$BA$151,0)),0)+IFERROR(INDEX('Hoja de Trabajo para listado'!$BC$155:$CB$1048576,MATCH($A570,'Hoja de Trabajo para listado'!$BC$155:$BC$1048576,0),MATCH((CUADRO!P$4&amp;$E570),'Hoja de Trabajo para listado'!$BC$151:$CB$151,0)),0)+IFERROR(INDEX('Hoja de Trabajo para listado'!$DE$153:$DG$274,MATCH($A570,'Hoja de Trabajo para listado'!$DE$153:$DE$1048576,0),MATCH((CUADRO!P$4&amp;$E570),'Hoja de Trabajo para listado'!$DE$151:$DG$151,0)),0)+IFERROR(INDEX('Hoja de Trabajo para listado'!$CD$155:$DC$1048576,MATCH($A570,'Hoja de Trabajo para listado'!$CD$155:$CD$1048576,0),MATCH((CUADRO!P$4&amp;$E570),'Hoja de Trabajo para listado'!$CD$151:$DC$151,0)),0)</f>
        <v>0</v>
      </c>
      <c r="Q570" s="241">
        <f ca="1">+IFERROR(INDEX('Hoja de Trabajo para listado'!$A$155:$Z$1048576,MATCH($A570,'Hoja de Trabajo para listado'!$A$155:$A$1048576,0),MATCH((CUADRO!Q$4&amp;$E570),'Hoja de Trabajo para listado'!$A$151:$Z$151,0)),0)+IFERROR(INDEX('Hoja de Trabajo para listado'!$AB$155:$BA$1048576,MATCH($A570,'Hoja de Trabajo para listado'!$AB$155:$AB$1048576,0),MATCH((CUADRO!Q$4&amp;$E570),'Hoja de Trabajo para listado'!$AB$151:$BA$151,0)),0)+IFERROR(INDEX('Hoja de Trabajo para listado'!$BC$155:$CB$1048576,MATCH($A570,'Hoja de Trabajo para listado'!$BC$155:$BC$1048576,0),MATCH((CUADRO!Q$4&amp;$E570),'Hoja de Trabajo para listado'!$BC$151:$CB$151,0)),0)+IFERROR(INDEX('Hoja de Trabajo para listado'!$DE$153:$DG$274,MATCH($A570,'Hoja de Trabajo para listado'!$DE$153:$DE$1048576,0),MATCH((CUADRO!Q$4&amp;$E570),'Hoja de Trabajo para listado'!$DE$151:$DG$151,0)),0)+IFERROR(INDEX('Hoja de Trabajo para listado'!$CD$155:$DC$1048576,MATCH($A570,'Hoja de Trabajo para listado'!$CD$155:$CD$1048576,0),MATCH((CUADRO!Q$4&amp;$E570),'Hoja de Trabajo para listado'!$CD$151:$DC$151,0)),0)</f>
        <v>0</v>
      </c>
      <c r="R570" s="241">
        <f t="shared" ca="1" si="16"/>
        <v>0</v>
      </c>
      <c r="S570" s="247">
        <f ca="1">+R569+R570</f>
        <v>0</v>
      </c>
      <c r="T570" s="241">
        <f ca="1">+S570</f>
        <v>0</v>
      </c>
      <c r="U570" s="240">
        <f t="shared" si="17"/>
        <v>2</v>
      </c>
    </row>
    <row r="571" spans="1:21" customFormat="1" ht="15" hidden="1" customHeight="1">
      <c r="A571" s="32">
        <v>1237</v>
      </c>
      <c r="B571" s="381">
        <f>+A571</f>
        <v>1237</v>
      </c>
      <c r="C571" s="245" t="str">
        <f>+VLOOKUP(A571,bd_lista!$A$3:$C$592,3,FALSE)</f>
        <v>Gobierno Autónomo Municipal de Aucapata</v>
      </c>
      <c r="D571" s="383" t="str">
        <f>+C571</f>
        <v>Gobierno Autónomo Municipal de Aucapata</v>
      </c>
      <c r="E571" s="240" t="s">
        <v>683</v>
      </c>
      <c r="F571" s="241">
        <f ca="1">+IFERROR(INDEX('Hoja de Trabajo para listado'!$A$155:$Z$1048576,MATCH($A571,'Hoja de Trabajo para listado'!$A$155:$A$1048576,0),MATCH((CUADRO!F$4&amp;$E571),'Hoja de Trabajo para listado'!$A$151:$Z$151,0)),0)+IFERROR(INDEX('Hoja de Trabajo para listado'!$AB$155:$BA$1048576,MATCH($A571,'Hoja de Trabajo para listado'!$AB$155:$AB$1048576,0),MATCH((CUADRO!F$4&amp;$E571),'Hoja de Trabajo para listado'!$AB$151:$BA$151,0)),0)+IFERROR(INDEX('Hoja de Trabajo para listado'!$BC$155:$CB$1048576,MATCH($A571,'Hoja de Trabajo para listado'!$BC$155:$BC$1048576,0),MATCH((CUADRO!F$4&amp;$E571),'Hoja de Trabajo para listado'!$BC$151:$CB$151,0)),0)+IFERROR(INDEX('Hoja de Trabajo para listado'!$DE$153:$DG$274,MATCH($A571,'Hoja de Trabajo para listado'!$DE$153:$DE$1048576,0),MATCH((CUADRO!F$4&amp;$E571),'Hoja de Trabajo para listado'!$DE$151:$DG$151,0)),0)+IFERROR(INDEX('Hoja de Trabajo para listado'!$CD$155:$DC$1048576,MATCH($A571,'Hoja de Trabajo para listado'!$CD$155:$CD$1048576,0),MATCH((CUADRO!F$4&amp;$E571),'Hoja de Trabajo para listado'!$CD$151:$DC$151,0)),0)</f>
        <v>0</v>
      </c>
      <c r="G571" s="241">
        <f ca="1">+IFERROR(INDEX('Hoja de Trabajo para listado'!$A$155:$Z$1048576,MATCH($A571,'Hoja de Trabajo para listado'!$A$155:$A$1048576,0),MATCH((CUADRO!G$4&amp;$E571),'Hoja de Trabajo para listado'!$A$151:$Z$151,0)),0)+IFERROR(INDEX('Hoja de Trabajo para listado'!$AB$155:$BA$1048576,MATCH($A571,'Hoja de Trabajo para listado'!$AB$155:$AB$1048576,0),MATCH((CUADRO!G$4&amp;$E571),'Hoja de Trabajo para listado'!$AB$151:$BA$151,0)),0)+IFERROR(INDEX('Hoja de Trabajo para listado'!$BC$155:$CB$1048576,MATCH($A571,'Hoja de Trabajo para listado'!$BC$155:$BC$1048576,0),MATCH((CUADRO!G$4&amp;$E571),'Hoja de Trabajo para listado'!$BC$151:$CB$151,0)),0)+IFERROR(INDEX('Hoja de Trabajo para listado'!$DE$153:$DG$274,MATCH($A571,'Hoja de Trabajo para listado'!$DE$153:$DE$1048576,0),MATCH((CUADRO!G$4&amp;$E571),'Hoja de Trabajo para listado'!$DE$151:$DG$151,0)),0)+IFERROR(INDEX('Hoja de Trabajo para listado'!$CD$155:$DC$1048576,MATCH($A571,'Hoja de Trabajo para listado'!$CD$155:$CD$1048576,0),MATCH((CUADRO!G$4&amp;$E571),'Hoja de Trabajo para listado'!$CD$151:$DC$151,0)),0)</f>
        <v>0</v>
      </c>
      <c r="H571" s="241">
        <f ca="1">+IFERROR(INDEX('Hoja de Trabajo para listado'!$A$155:$Z$1048576,MATCH($A571,'Hoja de Trabajo para listado'!$A$155:$A$1048576,0),MATCH((CUADRO!H$4&amp;$E571),'Hoja de Trabajo para listado'!$A$151:$Z$151,0)),0)+IFERROR(INDEX('Hoja de Trabajo para listado'!$AB$155:$BA$1048576,MATCH($A571,'Hoja de Trabajo para listado'!$AB$155:$AB$1048576,0),MATCH((CUADRO!H$4&amp;$E571),'Hoja de Trabajo para listado'!$AB$151:$BA$151,0)),0)+IFERROR(INDEX('Hoja de Trabajo para listado'!$BC$155:$CB$1048576,MATCH($A571,'Hoja de Trabajo para listado'!$BC$155:$BC$1048576,0),MATCH((CUADRO!H$4&amp;$E571),'Hoja de Trabajo para listado'!$BC$151:$CB$151,0)),0)+IFERROR(INDEX('Hoja de Trabajo para listado'!$DE$153:$DG$274,MATCH($A571,'Hoja de Trabajo para listado'!$DE$153:$DE$1048576,0),MATCH((CUADRO!H$4&amp;$E571),'Hoja de Trabajo para listado'!$DE$151:$DG$151,0)),0)+IFERROR(INDEX('Hoja de Trabajo para listado'!$CD$155:$DC$1048576,MATCH($A571,'Hoja de Trabajo para listado'!$CD$155:$CD$1048576,0),MATCH((CUADRO!H$4&amp;$E571),'Hoja de Trabajo para listado'!$CD$151:$DC$151,0)),0)</f>
        <v>0</v>
      </c>
      <c r="I571" s="241">
        <f ca="1">+IFERROR(INDEX('Hoja de Trabajo para listado'!$A$155:$Z$1048576,MATCH($A571,'Hoja de Trabajo para listado'!$A$155:$A$1048576,0),MATCH((CUADRO!I$4&amp;$E571),'Hoja de Trabajo para listado'!$A$151:$Z$151,0)),0)+IFERROR(INDEX('Hoja de Trabajo para listado'!$AB$155:$BA$1048576,MATCH($A571,'Hoja de Trabajo para listado'!$AB$155:$AB$1048576,0),MATCH((CUADRO!I$4&amp;$E571),'Hoja de Trabajo para listado'!$AB$151:$BA$151,0)),0)+IFERROR(INDEX('Hoja de Trabajo para listado'!$BC$155:$CB$1048576,MATCH($A571,'Hoja de Trabajo para listado'!$BC$155:$BC$1048576,0),MATCH((CUADRO!I$4&amp;$E571),'Hoja de Trabajo para listado'!$BC$151:$CB$151,0)),0)+IFERROR(INDEX('Hoja de Trabajo para listado'!$DE$153:$DG$274,MATCH($A571,'Hoja de Trabajo para listado'!$DE$153:$DE$1048576,0),MATCH((CUADRO!I$4&amp;$E571),'Hoja de Trabajo para listado'!$DE$151:$DG$151,0)),0)+IFERROR(INDEX('Hoja de Trabajo para listado'!$CD$155:$DC$1048576,MATCH($A571,'Hoja de Trabajo para listado'!$CD$155:$CD$1048576,0),MATCH((CUADRO!I$4&amp;$E571),'Hoja de Trabajo para listado'!$CD$151:$DC$151,0)),0)</f>
        <v>0</v>
      </c>
      <c r="J571" s="241">
        <f ca="1">+IFERROR(INDEX('Hoja de Trabajo para listado'!$A$155:$Z$1048576,MATCH($A571,'Hoja de Trabajo para listado'!$A$155:$A$1048576,0),MATCH((CUADRO!J$4&amp;$E571),'Hoja de Trabajo para listado'!$A$151:$Z$151,0)),0)+IFERROR(INDEX('Hoja de Trabajo para listado'!$AB$155:$BA$1048576,MATCH($A571,'Hoja de Trabajo para listado'!$AB$155:$AB$1048576,0),MATCH((CUADRO!J$4&amp;$E571),'Hoja de Trabajo para listado'!$AB$151:$BA$151,0)),0)+IFERROR(INDEX('Hoja de Trabajo para listado'!$BC$155:$CB$1048576,MATCH($A571,'Hoja de Trabajo para listado'!$BC$155:$BC$1048576,0),MATCH((CUADRO!J$4&amp;$E571),'Hoja de Trabajo para listado'!$BC$151:$CB$151,0)),0)+IFERROR(INDEX('Hoja de Trabajo para listado'!$DE$153:$DG$274,MATCH($A571,'Hoja de Trabajo para listado'!$DE$153:$DE$1048576,0),MATCH((CUADRO!J$4&amp;$E571),'Hoja de Trabajo para listado'!$DE$151:$DG$151,0)),0)+IFERROR(INDEX('Hoja de Trabajo para listado'!$CD$155:$DC$1048576,MATCH($A571,'Hoja de Trabajo para listado'!$CD$155:$CD$1048576,0),MATCH((CUADRO!J$4&amp;$E571),'Hoja de Trabajo para listado'!$CD$151:$DC$151,0)),0)</f>
        <v>0</v>
      </c>
      <c r="K571" s="241">
        <f ca="1">+IFERROR(INDEX('Hoja de Trabajo para listado'!$A$155:$Z$1048576,MATCH($A571,'Hoja de Trabajo para listado'!$A$155:$A$1048576,0),MATCH((CUADRO!K$4&amp;$E571),'Hoja de Trabajo para listado'!$A$151:$Z$151,0)),0)+IFERROR(INDEX('Hoja de Trabajo para listado'!$AB$155:$BA$1048576,MATCH($A571,'Hoja de Trabajo para listado'!$AB$155:$AB$1048576,0),MATCH((CUADRO!K$4&amp;$E571),'Hoja de Trabajo para listado'!$AB$151:$BA$151,0)),0)+IFERROR(INDEX('Hoja de Trabajo para listado'!$BC$155:$CB$1048576,MATCH($A571,'Hoja de Trabajo para listado'!$BC$155:$BC$1048576,0),MATCH((CUADRO!K$4&amp;$E571),'Hoja de Trabajo para listado'!$BC$151:$CB$151,0)),0)+IFERROR(INDEX('Hoja de Trabajo para listado'!$DE$153:$DG$274,MATCH($A571,'Hoja de Trabajo para listado'!$DE$153:$DE$1048576,0),MATCH((CUADRO!K$4&amp;$E571),'Hoja de Trabajo para listado'!$DE$151:$DG$151,0)),0)+IFERROR(INDEX('Hoja de Trabajo para listado'!$CD$155:$DC$1048576,MATCH($A571,'Hoja de Trabajo para listado'!$CD$155:$CD$1048576,0),MATCH((CUADRO!K$4&amp;$E571),'Hoja de Trabajo para listado'!$CD$151:$DC$151,0)),0)</f>
        <v>0</v>
      </c>
      <c r="L571" s="241">
        <f ca="1">+IFERROR(INDEX('Hoja de Trabajo para listado'!$A$155:$Z$1048576,MATCH($A571,'Hoja de Trabajo para listado'!$A$155:$A$1048576,0),MATCH((CUADRO!L$4&amp;$E571),'Hoja de Trabajo para listado'!$A$151:$Z$151,0)),0)+IFERROR(INDEX('Hoja de Trabajo para listado'!$AB$155:$BA$1048576,MATCH($A571,'Hoja de Trabajo para listado'!$AB$155:$AB$1048576,0),MATCH((CUADRO!L$4&amp;$E571),'Hoja de Trabajo para listado'!$AB$151:$BA$151,0)),0)+IFERROR(INDEX('Hoja de Trabajo para listado'!$BC$155:$CB$1048576,MATCH($A571,'Hoja de Trabajo para listado'!$BC$155:$BC$1048576,0),MATCH((CUADRO!L$4&amp;$E571),'Hoja de Trabajo para listado'!$BC$151:$CB$151,0)),0)+IFERROR(INDEX('Hoja de Trabajo para listado'!$DE$153:$DG$274,MATCH($A571,'Hoja de Trabajo para listado'!$DE$153:$DE$1048576,0),MATCH((CUADRO!L$4&amp;$E571),'Hoja de Trabajo para listado'!$DE$151:$DG$151,0)),0)+IFERROR(INDEX('Hoja de Trabajo para listado'!$CD$155:$DC$1048576,MATCH($A571,'Hoja de Trabajo para listado'!$CD$155:$CD$1048576,0),MATCH((CUADRO!L$4&amp;$E571),'Hoja de Trabajo para listado'!$CD$151:$DC$151,0)),0)</f>
        <v>0</v>
      </c>
      <c r="M571" s="241">
        <f ca="1">+IFERROR(INDEX('Hoja de Trabajo para listado'!$A$155:$Z$1048576,MATCH($A571,'Hoja de Trabajo para listado'!$A$155:$A$1048576,0),MATCH((CUADRO!M$4&amp;$E571),'Hoja de Trabajo para listado'!$A$151:$Z$151,0)),0)+IFERROR(INDEX('Hoja de Trabajo para listado'!$AB$155:$BA$1048576,MATCH($A571,'Hoja de Trabajo para listado'!$AB$155:$AB$1048576,0),MATCH((CUADRO!M$4&amp;$E571),'Hoja de Trabajo para listado'!$AB$151:$BA$151,0)),0)+IFERROR(INDEX('Hoja de Trabajo para listado'!$BC$155:$CB$1048576,MATCH($A571,'Hoja de Trabajo para listado'!$BC$155:$BC$1048576,0),MATCH((CUADRO!M$4&amp;$E571),'Hoja de Trabajo para listado'!$BC$151:$CB$151,0)),0)+IFERROR(INDEX('Hoja de Trabajo para listado'!$DE$153:$DG$274,MATCH($A571,'Hoja de Trabajo para listado'!$DE$153:$DE$1048576,0),MATCH((CUADRO!M$4&amp;$E571),'Hoja de Trabajo para listado'!$DE$151:$DG$151,0)),0)+IFERROR(INDEX('Hoja de Trabajo para listado'!$CD$155:$DC$1048576,MATCH($A571,'Hoja de Trabajo para listado'!$CD$155:$CD$1048576,0),MATCH((CUADRO!M$4&amp;$E571),'Hoja de Trabajo para listado'!$CD$151:$DC$151,0)),0)</f>
        <v>0</v>
      </c>
      <c r="N571" s="241">
        <f ca="1">+IFERROR(INDEX('Hoja de Trabajo para listado'!$A$155:$Z$1048576,MATCH($A571,'Hoja de Trabajo para listado'!$A$155:$A$1048576,0),MATCH((CUADRO!N$4&amp;$E571),'Hoja de Trabajo para listado'!$A$151:$Z$151,0)),0)+IFERROR(INDEX('Hoja de Trabajo para listado'!$AB$155:$BA$1048576,MATCH($A571,'Hoja de Trabajo para listado'!$AB$155:$AB$1048576,0),MATCH((CUADRO!N$4&amp;$E571),'Hoja de Trabajo para listado'!$AB$151:$BA$151,0)),0)+IFERROR(INDEX('Hoja de Trabajo para listado'!$BC$155:$CB$1048576,MATCH($A571,'Hoja de Trabajo para listado'!$BC$155:$BC$1048576,0),MATCH((CUADRO!N$4&amp;$E571),'Hoja de Trabajo para listado'!$BC$151:$CB$151,0)),0)+IFERROR(INDEX('Hoja de Trabajo para listado'!$DE$153:$DG$274,MATCH($A571,'Hoja de Trabajo para listado'!$DE$153:$DE$1048576,0),MATCH((CUADRO!N$4&amp;$E571),'Hoja de Trabajo para listado'!$DE$151:$DG$151,0)),0)+IFERROR(INDEX('Hoja de Trabajo para listado'!$CD$155:$DC$1048576,MATCH($A571,'Hoja de Trabajo para listado'!$CD$155:$CD$1048576,0),MATCH((CUADRO!N$4&amp;$E571),'Hoja de Trabajo para listado'!$CD$151:$DC$151,0)),0)</f>
        <v>0</v>
      </c>
      <c r="O571" s="241">
        <f ca="1">+IFERROR(INDEX('Hoja de Trabajo para listado'!$A$155:$Z$1048576,MATCH($A571,'Hoja de Trabajo para listado'!$A$155:$A$1048576,0),MATCH((CUADRO!O$4&amp;$E571),'Hoja de Trabajo para listado'!$A$151:$Z$151,0)),0)+IFERROR(INDEX('Hoja de Trabajo para listado'!$AB$155:$BA$1048576,MATCH($A571,'Hoja de Trabajo para listado'!$AB$155:$AB$1048576,0),MATCH((CUADRO!O$4&amp;$E571),'Hoja de Trabajo para listado'!$AB$151:$BA$151,0)),0)+IFERROR(INDEX('Hoja de Trabajo para listado'!$BC$155:$CB$1048576,MATCH($A571,'Hoja de Trabajo para listado'!$BC$155:$BC$1048576,0),MATCH((CUADRO!O$4&amp;$E571),'Hoja de Trabajo para listado'!$BC$151:$CB$151,0)),0)+IFERROR(INDEX('Hoja de Trabajo para listado'!$DE$153:$DG$274,MATCH($A571,'Hoja de Trabajo para listado'!$DE$153:$DE$1048576,0),MATCH((CUADRO!O$4&amp;$E571),'Hoja de Trabajo para listado'!$DE$151:$DG$151,0)),0)+IFERROR(INDEX('Hoja de Trabajo para listado'!$CD$155:$DC$1048576,MATCH($A571,'Hoja de Trabajo para listado'!$CD$155:$CD$1048576,0),MATCH((CUADRO!O$4&amp;$E571),'Hoja de Trabajo para listado'!$CD$151:$DC$151,0)),0)</f>
        <v>0</v>
      </c>
      <c r="P571" s="241">
        <f ca="1">+IFERROR(INDEX('Hoja de Trabajo para listado'!$A$155:$Z$1048576,MATCH($A571,'Hoja de Trabajo para listado'!$A$155:$A$1048576,0),MATCH((CUADRO!P$4&amp;$E571),'Hoja de Trabajo para listado'!$A$151:$Z$151,0)),0)+IFERROR(INDEX('Hoja de Trabajo para listado'!$AB$155:$BA$1048576,MATCH($A571,'Hoja de Trabajo para listado'!$AB$155:$AB$1048576,0),MATCH((CUADRO!P$4&amp;$E571),'Hoja de Trabajo para listado'!$AB$151:$BA$151,0)),0)+IFERROR(INDEX('Hoja de Trabajo para listado'!$BC$155:$CB$1048576,MATCH($A571,'Hoja de Trabajo para listado'!$BC$155:$BC$1048576,0),MATCH((CUADRO!P$4&amp;$E571),'Hoja de Trabajo para listado'!$BC$151:$CB$151,0)),0)+IFERROR(INDEX('Hoja de Trabajo para listado'!$DE$153:$DG$274,MATCH($A571,'Hoja de Trabajo para listado'!$DE$153:$DE$1048576,0),MATCH((CUADRO!P$4&amp;$E571),'Hoja de Trabajo para listado'!$DE$151:$DG$151,0)),0)+IFERROR(INDEX('Hoja de Trabajo para listado'!$CD$155:$DC$1048576,MATCH($A571,'Hoja de Trabajo para listado'!$CD$155:$CD$1048576,0),MATCH((CUADRO!P$4&amp;$E571),'Hoja de Trabajo para listado'!$CD$151:$DC$151,0)),0)</f>
        <v>0</v>
      </c>
      <c r="Q571" s="241">
        <f ca="1">+IFERROR(INDEX('Hoja de Trabajo para listado'!$A$155:$Z$1048576,MATCH($A571,'Hoja de Trabajo para listado'!$A$155:$A$1048576,0),MATCH((CUADRO!Q$4&amp;$E571),'Hoja de Trabajo para listado'!$A$151:$Z$151,0)),0)+IFERROR(INDEX('Hoja de Trabajo para listado'!$AB$155:$BA$1048576,MATCH($A571,'Hoja de Trabajo para listado'!$AB$155:$AB$1048576,0),MATCH((CUADRO!Q$4&amp;$E571),'Hoja de Trabajo para listado'!$AB$151:$BA$151,0)),0)+IFERROR(INDEX('Hoja de Trabajo para listado'!$BC$155:$CB$1048576,MATCH($A571,'Hoja de Trabajo para listado'!$BC$155:$BC$1048576,0),MATCH((CUADRO!Q$4&amp;$E571),'Hoja de Trabajo para listado'!$BC$151:$CB$151,0)),0)+IFERROR(INDEX('Hoja de Trabajo para listado'!$DE$153:$DG$274,MATCH($A571,'Hoja de Trabajo para listado'!$DE$153:$DE$1048576,0),MATCH((CUADRO!Q$4&amp;$E571),'Hoja de Trabajo para listado'!$DE$151:$DG$151,0)),0)+IFERROR(INDEX('Hoja de Trabajo para listado'!$CD$155:$DC$1048576,MATCH($A571,'Hoja de Trabajo para listado'!$CD$155:$CD$1048576,0),MATCH((CUADRO!Q$4&amp;$E571),'Hoja de Trabajo para listado'!$CD$151:$DC$151,0)),0)</f>
        <v>0</v>
      </c>
      <c r="R571" s="241">
        <f t="shared" ca="1" si="16"/>
        <v>0</v>
      </c>
      <c r="S571" s="247"/>
      <c r="T571" s="241">
        <f ca="1">+T572</f>
        <v>0</v>
      </c>
      <c r="U571" s="240">
        <f t="shared" si="17"/>
        <v>1</v>
      </c>
    </row>
    <row r="572" spans="1:21" customFormat="1" ht="15" hidden="1" customHeight="1">
      <c r="A572" s="32">
        <v>1237</v>
      </c>
      <c r="B572" s="382"/>
      <c r="C572" s="245" t="str">
        <f>+VLOOKUP(A572,bd_lista!$A$3:$C$592,3,FALSE)</f>
        <v>Gobierno Autónomo Municipal de Aucapata</v>
      </c>
      <c r="D572" s="384"/>
      <c r="E572" s="242" t="s">
        <v>684</v>
      </c>
      <c r="F572" s="241">
        <f ca="1">+IFERROR(INDEX('Hoja de Trabajo para listado'!$A$155:$Z$1048576,MATCH($A572,'Hoja de Trabajo para listado'!$A$155:$A$1048576,0),MATCH((CUADRO!F$4&amp;$E572),'Hoja de Trabajo para listado'!$A$151:$Z$151,0)),0)+IFERROR(INDEX('Hoja de Trabajo para listado'!$AB$155:$BA$1048576,MATCH($A572,'Hoja de Trabajo para listado'!$AB$155:$AB$1048576,0),MATCH((CUADRO!F$4&amp;$E572),'Hoja de Trabajo para listado'!$AB$151:$BA$151,0)),0)+IFERROR(INDEX('Hoja de Trabajo para listado'!$BC$155:$CB$1048576,MATCH($A572,'Hoja de Trabajo para listado'!$BC$155:$BC$1048576,0),MATCH((CUADRO!F$4&amp;$E572),'Hoja de Trabajo para listado'!$BC$151:$CB$151,0)),0)+IFERROR(INDEX('Hoja de Trabajo para listado'!$DE$153:$DG$274,MATCH($A572,'Hoja de Trabajo para listado'!$DE$153:$DE$1048576,0),MATCH((CUADRO!F$4&amp;$E572),'Hoja de Trabajo para listado'!$DE$151:$DG$151,0)),0)+IFERROR(INDEX('Hoja de Trabajo para listado'!$CD$155:$DC$1048576,MATCH($A572,'Hoja de Trabajo para listado'!$CD$155:$CD$1048576,0),MATCH((CUADRO!F$4&amp;$E572),'Hoja de Trabajo para listado'!$CD$151:$DC$151,0)),0)</f>
        <v>0</v>
      </c>
      <c r="G572" s="241">
        <f ca="1">+IFERROR(INDEX('Hoja de Trabajo para listado'!$A$155:$Z$1048576,MATCH($A572,'Hoja de Trabajo para listado'!$A$155:$A$1048576,0),MATCH((CUADRO!G$4&amp;$E572),'Hoja de Trabajo para listado'!$A$151:$Z$151,0)),0)+IFERROR(INDEX('Hoja de Trabajo para listado'!$AB$155:$BA$1048576,MATCH($A572,'Hoja de Trabajo para listado'!$AB$155:$AB$1048576,0),MATCH((CUADRO!G$4&amp;$E572),'Hoja de Trabajo para listado'!$AB$151:$BA$151,0)),0)+IFERROR(INDEX('Hoja de Trabajo para listado'!$BC$155:$CB$1048576,MATCH($A572,'Hoja de Trabajo para listado'!$BC$155:$BC$1048576,0),MATCH((CUADRO!G$4&amp;$E572),'Hoja de Trabajo para listado'!$BC$151:$CB$151,0)),0)+IFERROR(INDEX('Hoja de Trabajo para listado'!$DE$153:$DG$274,MATCH($A572,'Hoja de Trabajo para listado'!$DE$153:$DE$1048576,0),MATCH((CUADRO!G$4&amp;$E572),'Hoja de Trabajo para listado'!$DE$151:$DG$151,0)),0)+IFERROR(INDEX('Hoja de Trabajo para listado'!$CD$155:$DC$1048576,MATCH($A572,'Hoja de Trabajo para listado'!$CD$155:$CD$1048576,0),MATCH((CUADRO!G$4&amp;$E572),'Hoja de Trabajo para listado'!$CD$151:$DC$151,0)),0)</f>
        <v>0</v>
      </c>
      <c r="H572" s="241">
        <f ca="1">+IFERROR(INDEX('Hoja de Trabajo para listado'!$A$155:$Z$1048576,MATCH($A572,'Hoja de Trabajo para listado'!$A$155:$A$1048576,0),MATCH((CUADRO!H$4&amp;$E572),'Hoja de Trabajo para listado'!$A$151:$Z$151,0)),0)+IFERROR(INDEX('Hoja de Trabajo para listado'!$AB$155:$BA$1048576,MATCH($A572,'Hoja de Trabajo para listado'!$AB$155:$AB$1048576,0),MATCH((CUADRO!H$4&amp;$E572),'Hoja de Trabajo para listado'!$AB$151:$BA$151,0)),0)+IFERROR(INDEX('Hoja de Trabajo para listado'!$BC$155:$CB$1048576,MATCH($A572,'Hoja de Trabajo para listado'!$BC$155:$BC$1048576,0),MATCH((CUADRO!H$4&amp;$E572),'Hoja de Trabajo para listado'!$BC$151:$CB$151,0)),0)+IFERROR(INDEX('Hoja de Trabajo para listado'!$DE$153:$DG$274,MATCH($A572,'Hoja de Trabajo para listado'!$DE$153:$DE$1048576,0),MATCH((CUADRO!H$4&amp;$E572),'Hoja de Trabajo para listado'!$DE$151:$DG$151,0)),0)+IFERROR(INDEX('Hoja de Trabajo para listado'!$CD$155:$DC$1048576,MATCH($A572,'Hoja de Trabajo para listado'!$CD$155:$CD$1048576,0),MATCH((CUADRO!H$4&amp;$E572),'Hoja de Trabajo para listado'!$CD$151:$DC$151,0)),0)</f>
        <v>0</v>
      </c>
      <c r="I572" s="241">
        <f ca="1">+IFERROR(INDEX('Hoja de Trabajo para listado'!$A$155:$Z$1048576,MATCH($A572,'Hoja de Trabajo para listado'!$A$155:$A$1048576,0),MATCH((CUADRO!I$4&amp;$E572),'Hoja de Trabajo para listado'!$A$151:$Z$151,0)),0)+IFERROR(INDEX('Hoja de Trabajo para listado'!$AB$155:$BA$1048576,MATCH($A572,'Hoja de Trabajo para listado'!$AB$155:$AB$1048576,0),MATCH((CUADRO!I$4&amp;$E572),'Hoja de Trabajo para listado'!$AB$151:$BA$151,0)),0)+IFERROR(INDEX('Hoja de Trabajo para listado'!$BC$155:$CB$1048576,MATCH($A572,'Hoja de Trabajo para listado'!$BC$155:$BC$1048576,0),MATCH((CUADRO!I$4&amp;$E572),'Hoja de Trabajo para listado'!$BC$151:$CB$151,0)),0)+IFERROR(INDEX('Hoja de Trabajo para listado'!$DE$153:$DG$274,MATCH($A572,'Hoja de Trabajo para listado'!$DE$153:$DE$1048576,0),MATCH((CUADRO!I$4&amp;$E572),'Hoja de Trabajo para listado'!$DE$151:$DG$151,0)),0)+IFERROR(INDEX('Hoja de Trabajo para listado'!$CD$155:$DC$1048576,MATCH($A572,'Hoja de Trabajo para listado'!$CD$155:$CD$1048576,0),MATCH((CUADRO!I$4&amp;$E572),'Hoja de Trabajo para listado'!$CD$151:$DC$151,0)),0)</f>
        <v>0</v>
      </c>
      <c r="J572" s="241">
        <f ca="1">+IFERROR(INDEX('Hoja de Trabajo para listado'!$A$155:$Z$1048576,MATCH($A572,'Hoja de Trabajo para listado'!$A$155:$A$1048576,0),MATCH((CUADRO!J$4&amp;$E572),'Hoja de Trabajo para listado'!$A$151:$Z$151,0)),0)+IFERROR(INDEX('Hoja de Trabajo para listado'!$AB$155:$BA$1048576,MATCH($A572,'Hoja de Trabajo para listado'!$AB$155:$AB$1048576,0),MATCH((CUADRO!J$4&amp;$E572),'Hoja de Trabajo para listado'!$AB$151:$BA$151,0)),0)+IFERROR(INDEX('Hoja de Trabajo para listado'!$BC$155:$CB$1048576,MATCH($A572,'Hoja de Trabajo para listado'!$BC$155:$BC$1048576,0),MATCH((CUADRO!J$4&amp;$E572),'Hoja de Trabajo para listado'!$BC$151:$CB$151,0)),0)+IFERROR(INDEX('Hoja de Trabajo para listado'!$DE$153:$DG$274,MATCH($A572,'Hoja de Trabajo para listado'!$DE$153:$DE$1048576,0),MATCH((CUADRO!J$4&amp;$E572),'Hoja de Trabajo para listado'!$DE$151:$DG$151,0)),0)+IFERROR(INDEX('Hoja de Trabajo para listado'!$CD$155:$DC$1048576,MATCH($A572,'Hoja de Trabajo para listado'!$CD$155:$CD$1048576,0),MATCH((CUADRO!J$4&amp;$E572),'Hoja de Trabajo para listado'!$CD$151:$DC$151,0)),0)</f>
        <v>0</v>
      </c>
      <c r="K572" s="241">
        <f ca="1">+IFERROR(INDEX('Hoja de Trabajo para listado'!$A$155:$Z$1048576,MATCH($A572,'Hoja de Trabajo para listado'!$A$155:$A$1048576,0),MATCH((CUADRO!K$4&amp;$E572),'Hoja de Trabajo para listado'!$A$151:$Z$151,0)),0)+IFERROR(INDEX('Hoja de Trabajo para listado'!$AB$155:$BA$1048576,MATCH($A572,'Hoja de Trabajo para listado'!$AB$155:$AB$1048576,0),MATCH((CUADRO!K$4&amp;$E572),'Hoja de Trabajo para listado'!$AB$151:$BA$151,0)),0)+IFERROR(INDEX('Hoja de Trabajo para listado'!$BC$155:$CB$1048576,MATCH($A572,'Hoja de Trabajo para listado'!$BC$155:$BC$1048576,0),MATCH((CUADRO!K$4&amp;$E572),'Hoja de Trabajo para listado'!$BC$151:$CB$151,0)),0)+IFERROR(INDEX('Hoja de Trabajo para listado'!$DE$153:$DG$274,MATCH($A572,'Hoja de Trabajo para listado'!$DE$153:$DE$1048576,0),MATCH((CUADRO!K$4&amp;$E572),'Hoja de Trabajo para listado'!$DE$151:$DG$151,0)),0)+IFERROR(INDEX('Hoja de Trabajo para listado'!$CD$155:$DC$1048576,MATCH($A572,'Hoja de Trabajo para listado'!$CD$155:$CD$1048576,0),MATCH((CUADRO!K$4&amp;$E572),'Hoja de Trabajo para listado'!$CD$151:$DC$151,0)),0)</f>
        <v>0</v>
      </c>
      <c r="L572" s="241">
        <f ca="1">+IFERROR(INDEX('Hoja de Trabajo para listado'!$A$155:$Z$1048576,MATCH($A572,'Hoja de Trabajo para listado'!$A$155:$A$1048576,0),MATCH((CUADRO!L$4&amp;$E572),'Hoja de Trabajo para listado'!$A$151:$Z$151,0)),0)+IFERROR(INDEX('Hoja de Trabajo para listado'!$AB$155:$BA$1048576,MATCH($A572,'Hoja de Trabajo para listado'!$AB$155:$AB$1048576,0),MATCH((CUADRO!L$4&amp;$E572),'Hoja de Trabajo para listado'!$AB$151:$BA$151,0)),0)+IFERROR(INDEX('Hoja de Trabajo para listado'!$BC$155:$CB$1048576,MATCH($A572,'Hoja de Trabajo para listado'!$BC$155:$BC$1048576,0),MATCH((CUADRO!L$4&amp;$E572),'Hoja de Trabajo para listado'!$BC$151:$CB$151,0)),0)+IFERROR(INDEX('Hoja de Trabajo para listado'!$DE$153:$DG$274,MATCH($A572,'Hoja de Trabajo para listado'!$DE$153:$DE$1048576,0),MATCH((CUADRO!L$4&amp;$E572),'Hoja de Trabajo para listado'!$DE$151:$DG$151,0)),0)+IFERROR(INDEX('Hoja de Trabajo para listado'!$CD$155:$DC$1048576,MATCH($A572,'Hoja de Trabajo para listado'!$CD$155:$CD$1048576,0),MATCH((CUADRO!L$4&amp;$E572),'Hoja de Trabajo para listado'!$CD$151:$DC$151,0)),0)</f>
        <v>0</v>
      </c>
      <c r="M572" s="241">
        <f ca="1">+IFERROR(INDEX('Hoja de Trabajo para listado'!$A$155:$Z$1048576,MATCH($A572,'Hoja de Trabajo para listado'!$A$155:$A$1048576,0),MATCH((CUADRO!M$4&amp;$E572),'Hoja de Trabajo para listado'!$A$151:$Z$151,0)),0)+IFERROR(INDEX('Hoja de Trabajo para listado'!$AB$155:$BA$1048576,MATCH($A572,'Hoja de Trabajo para listado'!$AB$155:$AB$1048576,0),MATCH((CUADRO!M$4&amp;$E572),'Hoja de Trabajo para listado'!$AB$151:$BA$151,0)),0)+IFERROR(INDEX('Hoja de Trabajo para listado'!$BC$155:$CB$1048576,MATCH($A572,'Hoja de Trabajo para listado'!$BC$155:$BC$1048576,0),MATCH((CUADRO!M$4&amp;$E572),'Hoja de Trabajo para listado'!$BC$151:$CB$151,0)),0)+IFERROR(INDEX('Hoja de Trabajo para listado'!$DE$153:$DG$274,MATCH($A572,'Hoja de Trabajo para listado'!$DE$153:$DE$1048576,0),MATCH((CUADRO!M$4&amp;$E572),'Hoja de Trabajo para listado'!$DE$151:$DG$151,0)),0)+IFERROR(INDEX('Hoja de Trabajo para listado'!$CD$155:$DC$1048576,MATCH($A572,'Hoja de Trabajo para listado'!$CD$155:$CD$1048576,0),MATCH((CUADRO!M$4&amp;$E572),'Hoja de Trabajo para listado'!$CD$151:$DC$151,0)),0)</f>
        <v>0</v>
      </c>
      <c r="N572" s="241">
        <f ca="1">+IFERROR(INDEX('Hoja de Trabajo para listado'!$A$155:$Z$1048576,MATCH($A572,'Hoja de Trabajo para listado'!$A$155:$A$1048576,0),MATCH((CUADRO!N$4&amp;$E572),'Hoja de Trabajo para listado'!$A$151:$Z$151,0)),0)+IFERROR(INDEX('Hoja de Trabajo para listado'!$AB$155:$BA$1048576,MATCH($A572,'Hoja de Trabajo para listado'!$AB$155:$AB$1048576,0),MATCH((CUADRO!N$4&amp;$E572),'Hoja de Trabajo para listado'!$AB$151:$BA$151,0)),0)+IFERROR(INDEX('Hoja de Trabajo para listado'!$BC$155:$CB$1048576,MATCH($A572,'Hoja de Trabajo para listado'!$BC$155:$BC$1048576,0),MATCH((CUADRO!N$4&amp;$E572),'Hoja de Trabajo para listado'!$BC$151:$CB$151,0)),0)+IFERROR(INDEX('Hoja de Trabajo para listado'!$DE$153:$DG$274,MATCH($A572,'Hoja de Trabajo para listado'!$DE$153:$DE$1048576,0),MATCH((CUADRO!N$4&amp;$E572),'Hoja de Trabajo para listado'!$DE$151:$DG$151,0)),0)+IFERROR(INDEX('Hoja de Trabajo para listado'!$CD$155:$DC$1048576,MATCH($A572,'Hoja de Trabajo para listado'!$CD$155:$CD$1048576,0),MATCH((CUADRO!N$4&amp;$E572),'Hoja de Trabajo para listado'!$CD$151:$DC$151,0)),0)</f>
        <v>0</v>
      </c>
      <c r="O572" s="241">
        <f ca="1">+IFERROR(INDEX('Hoja de Trabajo para listado'!$A$155:$Z$1048576,MATCH($A572,'Hoja de Trabajo para listado'!$A$155:$A$1048576,0),MATCH((CUADRO!O$4&amp;$E572),'Hoja de Trabajo para listado'!$A$151:$Z$151,0)),0)+IFERROR(INDEX('Hoja de Trabajo para listado'!$AB$155:$BA$1048576,MATCH($A572,'Hoja de Trabajo para listado'!$AB$155:$AB$1048576,0),MATCH((CUADRO!O$4&amp;$E572),'Hoja de Trabajo para listado'!$AB$151:$BA$151,0)),0)+IFERROR(INDEX('Hoja de Trabajo para listado'!$BC$155:$CB$1048576,MATCH($A572,'Hoja de Trabajo para listado'!$BC$155:$BC$1048576,0),MATCH((CUADRO!O$4&amp;$E572),'Hoja de Trabajo para listado'!$BC$151:$CB$151,0)),0)+IFERROR(INDEX('Hoja de Trabajo para listado'!$DE$153:$DG$274,MATCH($A572,'Hoja de Trabajo para listado'!$DE$153:$DE$1048576,0),MATCH((CUADRO!O$4&amp;$E572),'Hoja de Trabajo para listado'!$DE$151:$DG$151,0)),0)+IFERROR(INDEX('Hoja de Trabajo para listado'!$CD$155:$DC$1048576,MATCH($A572,'Hoja de Trabajo para listado'!$CD$155:$CD$1048576,0),MATCH((CUADRO!O$4&amp;$E572),'Hoja de Trabajo para listado'!$CD$151:$DC$151,0)),0)</f>
        <v>0</v>
      </c>
      <c r="P572" s="241">
        <f ca="1">+IFERROR(INDEX('Hoja de Trabajo para listado'!$A$155:$Z$1048576,MATCH($A572,'Hoja de Trabajo para listado'!$A$155:$A$1048576,0),MATCH((CUADRO!P$4&amp;$E572),'Hoja de Trabajo para listado'!$A$151:$Z$151,0)),0)+IFERROR(INDEX('Hoja de Trabajo para listado'!$AB$155:$BA$1048576,MATCH($A572,'Hoja de Trabajo para listado'!$AB$155:$AB$1048576,0),MATCH((CUADRO!P$4&amp;$E572),'Hoja de Trabajo para listado'!$AB$151:$BA$151,0)),0)+IFERROR(INDEX('Hoja de Trabajo para listado'!$BC$155:$CB$1048576,MATCH($A572,'Hoja de Trabajo para listado'!$BC$155:$BC$1048576,0),MATCH((CUADRO!P$4&amp;$E572),'Hoja de Trabajo para listado'!$BC$151:$CB$151,0)),0)+IFERROR(INDEX('Hoja de Trabajo para listado'!$DE$153:$DG$274,MATCH($A572,'Hoja de Trabajo para listado'!$DE$153:$DE$1048576,0),MATCH((CUADRO!P$4&amp;$E572),'Hoja de Trabajo para listado'!$DE$151:$DG$151,0)),0)+IFERROR(INDEX('Hoja de Trabajo para listado'!$CD$155:$DC$1048576,MATCH($A572,'Hoja de Trabajo para listado'!$CD$155:$CD$1048576,0),MATCH((CUADRO!P$4&amp;$E572),'Hoja de Trabajo para listado'!$CD$151:$DC$151,0)),0)</f>
        <v>0</v>
      </c>
      <c r="Q572" s="241">
        <f ca="1">+IFERROR(INDEX('Hoja de Trabajo para listado'!$A$155:$Z$1048576,MATCH($A572,'Hoja de Trabajo para listado'!$A$155:$A$1048576,0),MATCH((CUADRO!Q$4&amp;$E572),'Hoja de Trabajo para listado'!$A$151:$Z$151,0)),0)+IFERROR(INDEX('Hoja de Trabajo para listado'!$AB$155:$BA$1048576,MATCH($A572,'Hoja de Trabajo para listado'!$AB$155:$AB$1048576,0),MATCH((CUADRO!Q$4&amp;$E572),'Hoja de Trabajo para listado'!$AB$151:$BA$151,0)),0)+IFERROR(INDEX('Hoja de Trabajo para listado'!$BC$155:$CB$1048576,MATCH($A572,'Hoja de Trabajo para listado'!$BC$155:$BC$1048576,0),MATCH((CUADRO!Q$4&amp;$E572),'Hoja de Trabajo para listado'!$BC$151:$CB$151,0)),0)+IFERROR(INDEX('Hoja de Trabajo para listado'!$DE$153:$DG$274,MATCH($A572,'Hoja de Trabajo para listado'!$DE$153:$DE$1048576,0),MATCH((CUADRO!Q$4&amp;$E572),'Hoja de Trabajo para listado'!$DE$151:$DG$151,0)),0)+IFERROR(INDEX('Hoja de Trabajo para listado'!$CD$155:$DC$1048576,MATCH($A572,'Hoja de Trabajo para listado'!$CD$155:$CD$1048576,0),MATCH((CUADRO!Q$4&amp;$E572),'Hoja de Trabajo para listado'!$CD$151:$DC$151,0)),0)</f>
        <v>0</v>
      </c>
      <c r="R572" s="241">
        <f t="shared" ca="1" si="16"/>
        <v>0</v>
      </c>
      <c r="S572" s="247">
        <f ca="1">+R571+R572</f>
        <v>0</v>
      </c>
      <c r="T572" s="241">
        <f ca="1">+S572</f>
        <v>0</v>
      </c>
      <c r="U572" s="240">
        <f t="shared" si="17"/>
        <v>2</v>
      </c>
    </row>
    <row r="573" spans="1:21" customFormat="1" ht="15" hidden="1" customHeight="1">
      <c r="A573" s="32">
        <v>1238</v>
      </c>
      <c r="B573" s="381">
        <f>+A573</f>
        <v>1238</v>
      </c>
      <c r="C573" s="245" t="str">
        <f>+VLOOKUP(A573,bd_lista!$A$3:$C$592,3,FALSE)</f>
        <v>Gobierno Autónomo Municipal de Corocoro</v>
      </c>
      <c r="D573" s="383" t="str">
        <f>+C573</f>
        <v>Gobierno Autónomo Municipal de Corocoro</v>
      </c>
      <c r="E573" s="240" t="s">
        <v>683</v>
      </c>
      <c r="F573" s="241">
        <f ca="1">+IFERROR(INDEX('Hoja de Trabajo para listado'!$A$155:$Z$1048576,MATCH($A573,'Hoja de Trabajo para listado'!$A$155:$A$1048576,0),MATCH((CUADRO!F$4&amp;$E573),'Hoja de Trabajo para listado'!$A$151:$Z$151,0)),0)+IFERROR(INDEX('Hoja de Trabajo para listado'!$AB$155:$BA$1048576,MATCH($A573,'Hoja de Trabajo para listado'!$AB$155:$AB$1048576,0),MATCH((CUADRO!F$4&amp;$E573),'Hoja de Trabajo para listado'!$AB$151:$BA$151,0)),0)+IFERROR(INDEX('Hoja de Trabajo para listado'!$BC$155:$CB$1048576,MATCH($A573,'Hoja de Trabajo para listado'!$BC$155:$BC$1048576,0),MATCH((CUADRO!F$4&amp;$E573),'Hoja de Trabajo para listado'!$BC$151:$CB$151,0)),0)+IFERROR(INDEX('Hoja de Trabajo para listado'!$DE$153:$DG$274,MATCH($A573,'Hoja de Trabajo para listado'!$DE$153:$DE$1048576,0),MATCH((CUADRO!F$4&amp;$E573),'Hoja de Trabajo para listado'!$DE$151:$DG$151,0)),0)+IFERROR(INDEX('Hoja de Trabajo para listado'!$CD$155:$DC$1048576,MATCH($A573,'Hoja de Trabajo para listado'!$CD$155:$CD$1048576,0),MATCH((CUADRO!F$4&amp;$E573),'Hoja de Trabajo para listado'!$CD$151:$DC$151,0)),0)</f>
        <v>0</v>
      </c>
      <c r="G573" s="241">
        <f ca="1">+IFERROR(INDEX('Hoja de Trabajo para listado'!$A$155:$Z$1048576,MATCH($A573,'Hoja de Trabajo para listado'!$A$155:$A$1048576,0),MATCH((CUADRO!G$4&amp;$E573),'Hoja de Trabajo para listado'!$A$151:$Z$151,0)),0)+IFERROR(INDEX('Hoja de Trabajo para listado'!$AB$155:$BA$1048576,MATCH($A573,'Hoja de Trabajo para listado'!$AB$155:$AB$1048576,0),MATCH((CUADRO!G$4&amp;$E573),'Hoja de Trabajo para listado'!$AB$151:$BA$151,0)),0)+IFERROR(INDEX('Hoja de Trabajo para listado'!$BC$155:$CB$1048576,MATCH($A573,'Hoja de Trabajo para listado'!$BC$155:$BC$1048576,0),MATCH((CUADRO!G$4&amp;$E573),'Hoja de Trabajo para listado'!$BC$151:$CB$151,0)),0)+IFERROR(INDEX('Hoja de Trabajo para listado'!$DE$153:$DG$274,MATCH($A573,'Hoja de Trabajo para listado'!$DE$153:$DE$1048576,0),MATCH((CUADRO!G$4&amp;$E573),'Hoja de Trabajo para listado'!$DE$151:$DG$151,0)),0)+IFERROR(INDEX('Hoja de Trabajo para listado'!$CD$155:$DC$1048576,MATCH($A573,'Hoja de Trabajo para listado'!$CD$155:$CD$1048576,0),MATCH((CUADRO!G$4&amp;$E573),'Hoja de Trabajo para listado'!$CD$151:$DC$151,0)),0)</f>
        <v>0</v>
      </c>
      <c r="H573" s="241">
        <f ca="1">+IFERROR(INDEX('Hoja de Trabajo para listado'!$A$155:$Z$1048576,MATCH($A573,'Hoja de Trabajo para listado'!$A$155:$A$1048576,0),MATCH((CUADRO!H$4&amp;$E573),'Hoja de Trabajo para listado'!$A$151:$Z$151,0)),0)+IFERROR(INDEX('Hoja de Trabajo para listado'!$AB$155:$BA$1048576,MATCH($A573,'Hoja de Trabajo para listado'!$AB$155:$AB$1048576,0),MATCH((CUADRO!H$4&amp;$E573),'Hoja de Trabajo para listado'!$AB$151:$BA$151,0)),0)+IFERROR(INDEX('Hoja de Trabajo para listado'!$BC$155:$CB$1048576,MATCH($A573,'Hoja de Trabajo para listado'!$BC$155:$BC$1048576,0),MATCH((CUADRO!H$4&amp;$E573),'Hoja de Trabajo para listado'!$BC$151:$CB$151,0)),0)+IFERROR(INDEX('Hoja de Trabajo para listado'!$DE$153:$DG$274,MATCH($A573,'Hoja de Trabajo para listado'!$DE$153:$DE$1048576,0),MATCH((CUADRO!H$4&amp;$E573),'Hoja de Trabajo para listado'!$DE$151:$DG$151,0)),0)+IFERROR(INDEX('Hoja de Trabajo para listado'!$CD$155:$DC$1048576,MATCH($A573,'Hoja de Trabajo para listado'!$CD$155:$CD$1048576,0),MATCH((CUADRO!H$4&amp;$E573),'Hoja de Trabajo para listado'!$CD$151:$DC$151,0)),0)</f>
        <v>0</v>
      </c>
      <c r="I573" s="241">
        <f ca="1">+IFERROR(INDEX('Hoja de Trabajo para listado'!$A$155:$Z$1048576,MATCH($A573,'Hoja de Trabajo para listado'!$A$155:$A$1048576,0),MATCH((CUADRO!I$4&amp;$E573),'Hoja de Trabajo para listado'!$A$151:$Z$151,0)),0)+IFERROR(INDEX('Hoja de Trabajo para listado'!$AB$155:$BA$1048576,MATCH($A573,'Hoja de Trabajo para listado'!$AB$155:$AB$1048576,0),MATCH((CUADRO!I$4&amp;$E573),'Hoja de Trabajo para listado'!$AB$151:$BA$151,0)),0)+IFERROR(INDEX('Hoja de Trabajo para listado'!$BC$155:$CB$1048576,MATCH($A573,'Hoja de Trabajo para listado'!$BC$155:$BC$1048576,0),MATCH((CUADRO!I$4&amp;$E573),'Hoja de Trabajo para listado'!$BC$151:$CB$151,0)),0)+IFERROR(INDEX('Hoja de Trabajo para listado'!$DE$153:$DG$274,MATCH($A573,'Hoja de Trabajo para listado'!$DE$153:$DE$1048576,0),MATCH((CUADRO!I$4&amp;$E573),'Hoja de Trabajo para listado'!$DE$151:$DG$151,0)),0)+IFERROR(INDEX('Hoja de Trabajo para listado'!$CD$155:$DC$1048576,MATCH($A573,'Hoja de Trabajo para listado'!$CD$155:$CD$1048576,0),MATCH((CUADRO!I$4&amp;$E573),'Hoja de Trabajo para listado'!$CD$151:$DC$151,0)),0)</f>
        <v>0</v>
      </c>
      <c r="J573" s="241">
        <f ca="1">+IFERROR(INDEX('Hoja de Trabajo para listado'!$A$155:$Z$1048576,MATCH($A573,'Hoja de Trabajo para listado'!$A$155:$A$1048576,0),MATCH((CUADRO!J$4&amp;$E573),'Hoja de Trabajo para listado'!$A$151:$Z$151,0)),0)+IFERROR(INDEX('Hoja de Trabajo para listado'!$AB$155:$BA$1048576,MATCH($A573,'Hoja de Trabajo para listado'!$AB$155:$AB$1048576,0),MATCH((CUADRO!J$4&amp;$E573),'Hoja de Trabajo para listado'!$AB$151:$BA$151,0)),0)+IFERROR(INDEX('Hoja de Trabajo para listado'!$BC$155:$CB$1048576,MATCH($A573,'Hoja de Trabajo para listado'!$BC$155:$BC$1048576,0),MATCH((CUADRO!J$4&amp;$E573),'Hoja de Trabajo para listado'!$BC$151:$CB$151,0)),0)+IFERROR(INDEX('Hoja de Trabajo para listado'!$DE$153:$DG$274,MATCH($A573,'Hoja de Trabajo para listado'!$DE$153:$DE$1048576,0),MATCH((CUADRO!J$4&amp;$E573),'Hoja de Trabajo para listado'!$DE$151:$DG$151,0)),0)+IFERROR(INDEX('Hoja de Trabajo para listado'!$CD$155:$DC$1048576,MATCH($A573,'Hoja de Trabajo para listado'!$CD$155:$CD$1048576,0),MATCH((CUADRO!J$4&amp;$E573),'Hoja de Trabajo para listado'!$CD$151:$DC$151,0)),0)</f>
        <v>0</v>
      </c>
      <c r="K573" s="241">
        <f ca="1">+IFERROR(INDEX('Hoja de Trabajo para listado'!$A$155:$Z$1048576,MATCH($A573,'Hoja de Trabajo para listado'!$A$155:$A$1048576,0),MATCH((CUADRO!K$4&amp;$E573),'Hoja de Trabajo para listado'!$A$151:$Z$151,0)),0)+IFERROR(INDEX('Hoja de Trabajo para listado'!$AB$155:$BA$1048576,MATCH($A573,'Hoja de Trabajo para listado'!$AB$155:$AB$1048576,0),MATCH((CUADRO!K$4&amp;$E573),'Hoja de Trabajo para listado'!$AB$151:$BA$151,0)),0)+IFERROR(INDEX('Hoja de Trabajo para listado'!$BC$155:$CB$1048576,MATCH($A573,'Hoja de Trabajo para listado'!$BC$155:$BC$1048576,0),MATCH((CUADRO!K$4&amp;$E573),'Hoja de Trabajo para listado'!$BC$151:$CB$151,0)),0)+IFERROR(INDEX('Hoja de Trabajo para listado'!$DE$153:$DG$274,MATCH($A573,'Hoja de Trabajo para listado'!$DE$153:$DE$1048576,0),MATCH((CUADRO!K$4&amp;$E573),'Hoja de Trabajo para listado'!$DE$151:$DG$151,0)),0)+IFERROR(INDEX('Hoja de Trabajo para listado'!$CD$155:$DC$1048576,MATCH($A573,'Hoja de Trabajo para listado'!$CD$155:$CD$1048576,0),MATCH((CUADRO!K$4&amp;$E573),'Hoja de Trabajo para listado'!$CD$151:$DC$151,0)),0)</f>
        <v>0</v>
      </c>
      <c r="L573" s="241">
        <f ca="1">+IFERROR(INDEX('Hoja de Trabajo para listado'!$A$155:$Z$1048576,MATCH($A573,'Hoja de Trabajo para listado'!$A$155:$A$1048576,0),MATCH((CUADRO!L$4&amp;$E573),'Hoja de Trabajo para listado'!$A$151:$Z$151,0)),0)+IFERROR(INDEX('Hoja de Trabajo para listado'!$AB$155:$BA$1048576,MATCH($A573,'Hoja de Trabajo para listado'!$AB$155:$AB$1048576,0),MATCH((CUADRO!L$4&amp;$E573),'Hoja de Trabajo para listado'!$AB$151:$BA$151,0)),0)+IFERROR(INDEX('Hoja de Trabajo para listado'!$BC$155:$CB$1048576,MATCH($A573,'Hoja de Trabajo para listado'!$BC$155:$BC$1048576,0),MATCH((CUADRO!L$4&amp;$E573),'Hoja de Trabajo para listado'!$BC$151:$CB$151,0)),0)+IFERROR(INDEX('Hoja de Trabajo para listado'!$DE$153:$DG$274,MATCH($A573,'Hoja de Trabajo para listado'!$DE$153:$DE$1048576,0),MATCH((CUADRO!L$4&amp;$E573),'Hoja de Trabajo para listado'!$DE$151:$DG$151,0)),0)+IFERROR(INDEX('Hoja de Trabajo para listado'!$CD$155:$DC$1048576,MATCH($A573,'Hoja de Trabajo para listado'!$CD$155:$CD$1048576,0),MATCH((CUADRO!L$4&amp;$E573),'Hoja de Trabajo para listado'!$CD$151:$DC$151,0)),0)</f>
        <v>0</v>
      </c>
      <c r="M573" s="241">
        <f ca="1">+IFERROR(INDEX('Hoja de Trabajo para listado'!$A$155:$Z$1048576,MATCH($A573,'Hoja de Trabajo para listado'!$A$155:$A$1048576,0),MATCH((CUADRO!M$4&amp;$E573),'Hoja de Trabajo para listado'!$A$151:$Z$151,0)),0)+IFERROR(INDEX('Hoja de Trabajo para listado'!$AB$155:$BA$1048576,MATCH($A573,'Hoja de Trabajo para listado'!$AB$155:$AB$1048576,0),MATCH((CUADRO!M$4&amp;$E573),'Hoja de Trabajo para listado'!$AB$151:$BA$151,0)),0)+IFERROR(INDEX('Hoja de Trabajo para listado'!$BC$155:$CB$1048576,MATCH($A573,'Hoja de Trabajo para listado'!$BC$155:$BC$1048576,0),MATCH((CUADRO!M$4&amp;$E573),'Hoja de Trabajo para listado'!$BC$151:$CB$151,0)),0)+IFERROR(INDEX('Hoja de Trabajo para listado'!$DE$153:$DG$274,MATCH($A573,'Hoja de Trabajo para listado'!$DE$153:$DE$1048576,0),MATCH((CUADRO!M$4&amp;$E573),'Hoja de Trabajo para listado'!$DE$151:$DG$151,0)),0)+IFERROR(INDEX('Hoja de Trabajo para listado'!$CD$155:$DC$1048576,MATCH($A573,'Hoja de Trabajo para listado'!$CD$155:$CD$1048576,0),MATCH((CUADRO!M$4&amp;$E573),'Hoja de Trabajo para listado'!$CD$151:$DC$151,0)),0)</f>
        <v>0</v>
      </c>
      <c r="N573" s="241">
        <f ca="1">+IFERROR(INDEX('Hoja de Trabajo para listado'!$A$155:$Z$1048576,MATCH($A573,'Hoja de Trabajo para listado'!$A$155:$A$1048576,0),MATCH((CUADRO!N$4&amp;$E573),'Hoja de Trabajo para listado'!$A$151:$Z$151,0)),0)+IFERROR(INDEX('Hoja de Trabajo para listado'!$AB$155:$BA$1048576,MATCH($A573,'Hoja de Trabajo para listado'!$AB$155:$AB$1048576,0),MATCH((CUADRO!N$4&amp;$E573),'Hoja de Trabajo para listado'!$AB$151:$BA$151,0)),0)+IFERROR(INDEX('Hoja de Trabajo para listado'!$BC$155:$CB$1048576,MATCH($A573,'Hoja de Trabajo para listado'!$BC$155:$BC$1048576,0),MATCH((CUADRO!N$4&amp;$E573),'Hoja de Trabajo para listado'!$BC$151:$CB$151,0)),0)+IFERROR(INDEX('Hoja de Trabajo para listado'!$DE$153:$DG$274,MATCH($A573,'Hoja de Trabajo para listado'!$DE$153:$DE$1048576,0),MATCH((CUADRO!N$4&amp;$E573),'Hoja de Trabajo para listado'!$DE$151:$DG$151,0)),0)+IFERROR(INDEX('Hoja de Trabajo para listado'!$CD$155:$DC$1048576,MATCH($A573,'Hoja de Trabajo para listado'!$CD$155:$CD$1048576,0),MATCH((CUADRO!N$4&amp;$E573),'Hoja de Trabajo para listado'!$CD$151:$DC$151,0)),0)</f>
        <v>0</v>
      </c>
      <c r="O573" s="241">
        <f ca="1">+IFERROR(INDEX('Hoja de Trabajo para listado'!$A$155:$Z$1048576,MATCH($A573,'Hoja de Trabajo para listado'!$A$155:$A$1048576,0),MATCH((CUADRO!O$4&amp;$E573),'Hoja de Trabajo para listado'!$A$151:$Z$151,0)),0)+IFERROR(INDEX('Hoja de Trabajo para listado'!$AB$155:$BA$1048576,MATCH($A573,'Hoja de Trabajo para listado'!$AB$155:$AB$1048576,0),MATCH((CUADRO!O$4&amp;$E573),'Hoja de Trabajo para listado'!$AB$151:$BA$151,0)),0)+IFERROR(INDEX('Hoja de Trabajo para listado'!$BC$155:$CB$1048576,MATCH($A573,'Hoja de Trabajo para listado'!$BC$155:$BC$1048576,0),MATCH((CUADRO!O$4&amp;$E573),'Hoja de Trabajo para listado'!$BC$151:$CB$151,0)),0)+IFERROR(INDEX('Hoja de Trabajo para listado'!$DE$153:$DG$274,MATCH($A573,'Hoja de Trabajo para listado'!$DE$153:$DE$1048576,0),MATCH((CUADRO!O$4&amp;$E573),'Hoja de Trabajo para listado'!$DE$151:$DG$151,0)),0)+IFERROR(INDEX('Hoja de Trabajo para listado'!$CD$155:$DC$1048576,MATCH($A573,'Hoja de Trabajo para listado'!$CD$155:$CD$1048576,0),MATCH((CUADRO!O$4&amp;$E573),'Hoja de Trabajo para listado'!$CD$151:$DC$151,0)),0)</f>
        <v>0</v>
      </c>
      <c r="P573" s="241">
        <f ca="1">+IFERROR(INDEX('Hoja de Trabajo para listado'!$A$155:$Z$1048576,MATCH($A573,'Hoja de Trabajo para listado'!$A$155:$A$1048576,0),MATCH((CUADRO!P$4&amp;$E573),'Hoja de Trabajo para listado'!$A$151:$Z$151,0)),0)+IFERROR(INDEX('Hoja de Trabajo para listado'!$AB$155:$BA$1048576,MATCH($A573,'Hoja de Trabajo para listado'!$AB$155:$AB$1048576,0),MATCH((CUADRO!P$4&amp;$E573),'Hoja de Trabajo para listado'!$AB$151:$BA$151,0)),0)+IFERROR(INDEX('Hoja de Trabajo para listado'!$BC$155:$CB$1048576,MATCH($A573,'Hoja de Trabajo para listado'!$BC$155:$BC$1048576,0),MATCH((CUADRO!P$4&amp;$E573),'Hoja de Trabajo para listado'!$BC$151:$CB$151,0)),0)+IFERROR(INDEX('Hoja de Trabajo para listado'!$DE$153:$DG$274,MATCH($A573,'Hoja de Trabajo para listado'!$DE$153:$DE$1048576,0),MATCH((CUADRO!P$4&amp;$E573),'Hoja de Trabajo para listado'!$DE$151:$DG$151,0)),0)+IFERROR(INDEX('Hoja de Trabajo para listado'!$CD$155:$DC$1048576,MATCH($A573,'Hoja de Trabajo para listado'!$CD$155:$CD$1048576,0),MATCH((CUADRO!P$4&amp;$E573),'Hoja de Trabajo para listado'!$CD$151:$DC$151,0)),0)</f>
        <v>0</v>
      </c>
      <c r="Q573" s="241">
        <f ca="1">+IFERROR(INDEX('Hoja de Trabajo para listado'!$A$155:$Z$1048576,MATCH($A573,'Hoja de Trabajo para listado'!$A$155:$A$1048576,0),MATCH((CUADRO!Q$4&amp;$E573),'Hoja de Trabajo para listado'!$A$151:$Z$151,0)),0)+IFERROR(INDEX('Hoja de Trabajo para listado'!$AB$155:$BA$1048576,MATCH($A573,'Hoja de Trabajo para listado'!$AB$155:$AB$1048576,0),MATCH((CUADRO!Q$4&amp;$E573),'Hoja de Trabajo para listado'!$AB$151:$BA$151,0)),0)+IFERROR(INDEX('Hoja de Trabajo para listado'!$BC$155:$CB$1048576,MATCH($A573,'Hoja de Trabajo para listado'!$BC$155:$BC$1048576,0),MATCH((CUADRO!Q$4&amp;$E573),'Hoja de Trabajo para listado'!$BC$151:$CB$151,0)),0)+IFERROR(INDEX('Hoja de Trabajo para listado'!$DE$153:$DG$274,MATCH($A573,'Hoja de Trabajo para listado'!$DE$153:$DE$1048576,0),MATCH((CUADRO!Q$4&amp;$E573),'Hoja de Trabajo para listado'!$DE$151:$DG$151,0)),0)+IFERROR(INDEX('Hoja de Trabajo para listado'!$CD$155:$DC$1048576,MATCH($A573,'Hoja de Trabajo para listado'!$CD$155:$CD$1048576,0),MATCH((CUADRO!Q$4&amp;$E573),'Hoja de Trabajo para listado'!$CD$151:$DC$151,0)),0)</f>
        <v>0</v>
      </c>
      <c r="R573" s="241">
        <f t="shared" ca="1" si="16"/>
        <v>0</v>
      </c>
      <c r="S573" s="247"/>
      <c r="T573" s="241">
        <f ca="1">+T574</f>
        <v>0</v>
      </c>
      <c r="U573" s="240">
        <f t="shared" si="17"/>
        <v>1</v>
      </c>
    </row>
    <row r="574" spans="1:21" customFormat="1" ht="15" hidden="1" customHeight="1">
      <c r="A574" s="32">
        <v>1238</v>
      </c>
      <c r="B574" s="382"/>
      <c r="C574" s="245" t="str">
        <f>+VLOOKUP(A574,bd_lista!$A$3:$C$592,3,FALSE)</f>
        <v>Gobierno Autónomo Municipal de Corocoro</v>
      </c>
      <c r="D574" s="384"/>
      <c r="E574" s="242" t="s">
        <v>684</v>
      </c>
      <c r="F574" s="241">
        <f ca="1">+IFERROR(INDEX('Hoja de Trabajo para listado'!$A$155:$Z$1048576,MATCH($A574,'Hoja de Trabajo para listado'!$A$155:$A$1048576,0),MATCH((CUADRO!F$4&amp;$E574),'Hoja de Trabajo para listado'!$A$151:$Z$151,0)),0)+IFERROR(INDEX('Hoja de Trabajo para listado'!$AB$155:$BA$1048576,MATCH($A574,'Hoja de Trabajo para listado'!$AB$155:$AB$1048576,0),MATCH((CUADRO!F$4&amp;$E574),'Hoja de Trabajo para listado'!$AB$151:$BA$151,0)),0)+IFERROR(INDEX('Hoja de Trabajo para listado'!$BC$155:$CB$1048576,MATCH($A574,'Hoja de Trabajo para listado'!$BC$155:$BC$1048576,0),MATCH((CUADRO!F$4&amp;$E574),'Hoja de Trabajo para listado'!$BC$151:$CB$151,0)),0)+IFERROR(INDEX('Hoja de Trabajo para listado'!$DE$153:$DG$274,MATCH($A574,'Hoja de Trabajo para listado'!$DE$153:$DE$1048576,0),MATCH((CUADRO!F$4&amp;$E574),'Hoja de Trabajo para listado'!$DE$151:$DG$151,0)),0)+IFERROR(INDEX('Hoja de Trabajo para listado'!$CD$155:$DC$1048576,MATCH($A574,'Hoja de Trabajo para listado'!$CD$155:$CD$1048576,0),MATCH((CUADRO!F$4&amp;$E574),'Hoja de Trabajo para listado'!$CD$151:$DC$151,0)),0)</f>
        <v>0</v>
      </c>
      <c r="G574" s="241">
        <f ca="1">+IFERROR(INDEX('Hoja de Trabajo para listado'!$A$155:$Z$1048576,MATCH($A574,'Hoja de Trabajo para listado'!$A$155:$A$1048576,0),MATCH((CUADRO!G$4&amp;$E574),'Hoja de Trabajo para listado'!$A$151:$Z$151,0)),0)+IFERROR(INDEX('Hoja de Trabajo para listado'!$AB$155:$BA$1048576,MATCH($A574,'Hoja de Trabajo para listado'!$AB$155:$AB$1048576,0),MATCH((CUADRO!G$4&amp;$E574),'Hoja de Trabajo para listado'!$AB$151:$BA$151,0)),0)+IFERROR(INDEX('Hoja de Trabajo para listado'!$BC$155:$CB$1048576,MATCH($A574,'Hoja de Trabajo para listado'!$BC$155:$BC$1048576,0),MATCH((CUADRO!G$4&amp;$E574),'Hoja de Trabajo para listado'!$BC$151:$CB$151,0)),0)+IFERROR(INDEX('Hoja de Trabajo para listado'!$DE$153:$DG$274,MATCH($A574,'Hoja de Trabajo para listado'!$DE$153:$DE$1048576,0),MATCH((CUADRO!G$4&amp;$E574),'Hoja de Trabajo para listado'!$DE$151:$DG$151,0)),0)+IFERROR(INDEX('Hoja de Trabajo para listado'!$CD$155:$DC$1048576,MATCH($A574,'Hoja de Trabajo para listado'!$CD$155:$CD$1048576,0),MATCH((CUADRO!G$4&amp;$E574),'Hoja de Trabajo para listado'!$CD$151:$DC$151,0)),0)</f>
        <v>0</v>
      </c>
      <c r="H574" s="241">
        <f ca="1">+IFERROR(INDEX('Hoja de Trabajo para listado'!$A$155:$Z$1048576,MATCH($A574,'Hoja de Trabajo para listado'!$A$155:$A$1048576,0),MATCH((CUADRO!H$4&amp;$E574),'Hoja de Trabajo para listado'!$A$151:$Z$151,0)),0)+IFERROR(INDEX('Hoja de Trabajo para listado'!$AB$155:$BA$1048576,MATCH($A574,'Hoja de Trabajo para listado'!$AB$155:$AB$1048576,0),MATCH((CUADRO!H$4&amp;$E574),'Hoja de Trabajo para listado'!$AB$151:$BA$151,0)),0)+IFERROR(INDEX('Hoja de Trabajo para listado'!$BC$155:$CB$1048576,MATCH($A574,'Hoja de Trabajo para listado'!$BC$155:$BC$1048576,0),MATCH((CUADRO!H$4&amp;$E574),'Hoja de Trabajo para listado'!$BC$151:$CB$151,0)),0)+IFERROR(INDEX('Hoja de Trabajo para listado'!$DE$153:$DG$274,MATCH($A574,'Hoja de Trabajo para listado'!$DE$153:$DE$1048576,0),MATCH((CUADRO!H$4&amp;$E574),'Hoja de Trabajo para listado'!$DE$151:$DG$151,0)),0)+IFERROR(INDEX('Hoja de Trabajo para listado'!$CD$155:$DC$1048576,MATCH($A574,'Hoja de Trabajo para listado'!$CD$155:$CD$1048576,0),MATCH((CUADRO!H$4&amp;$E574),'Hoja de Trabajo para listado'!$CD$151:$DC$151,0)),0)</f>
        <v>0</v>
      </c>
      <c r="I574" s="241">
        <f ca="1">+IFERROR(INDEX('Hoja de Trabajo para listado'!$A$155:$Z$1048576,MATCH($A574,'Hoja de Trabajo para listado'!$A$155:$A$1048576,0),MATCH((CUADRO!I$4&amp;$E574),'Hoja de Trabajo para listado'!$A$151:$Z$151,0)),0)+IFERROR(INDEX('Hoja de Trabajo para listado'!$AB$155:$BA$1048576,MATCH($A574,'Hoja de Trabajo para listado'!$AB$155:$AB$1048576,0),MATCH((CUADRO!I$4&amp;$E574),'Hoja de Trabajo para listado'!$AB$151:$BA$151,0)),0)+IFERROR(INDEX('Hoja de Trabajo para listado'!$BC$155:$CB$1048576,MATCH($A574,'Hoja de Trabajo para listado'!$BC$155:$BC$1048576,0),MATCH((CUADRO!I$4&amp;$E574),'Hoja de Trabajo para listado'!$BC$151:$CB$151,0)),0)+IFERROR(INDEX('Hoja de Trabajo para listado'!$DE$153:$DG$274,MATCH($A574,'Hoja de Trabajo para listado'!$DE$153:$DE$1048576,0),MATCH((CUADRO!I$4&amp;$E574),'Hoja de Trabajo para listado'!$DE$151:$DG$151,0)),0)+IFERROR(INDEX('Hoja de Trabajo para listado'!$CD$155:$DC$1048576,MATCH($A574,'Hoja de Trabajo para listado'!$CD$155:$CD$1048576,0),MATCH((CUADRO!I$4&amp;$E574),'Hoja de Trabajo para listado'!$CD$151:$DC$151,0)),0)</f>
        <v>0</v>
      </c>
      <c r="J574" s="241">
        <f ca="1">+IFERROR(INDEX('Hoja de Trabajo para listado'!$A$155:$Z$1048576,MATCH($A574,'Hoja de Trabajo para listado'!$A$155:$A$1048576,0),MATCH((CUADRO!J$4&amp;$E574),'Hoja de Trabajo para listado'!$A$151:$Z$151,0)),0)+IFERROR(INDEX('Hoja de Trabajo para listado'!$AB$155:$BA$1048576,MATCH($A574,'Hoja de Trabajo para listado'!$AB$155:$AB$1048576,0),MATCH((CUADRO!J$4&amp;$E574),'Hoja de Trabajo para listado'!$AB$151:$BA$151,0)),0)+IFERROR(INDEX('Hoja de Trabajo para listado'!$BC$155:$CB$1048576,MATCH($A574,'Hoja de Trabajo para listado'!$BC$155:$BC$1048576,0),MATCH((CUADRO!J$4&amp;$E574),'Hoja de Trabajo para listado'!$BC$151:$CB$151,0)),0)+IFERROR(INDEX('Hoja de Trabajo para listado'!$DE$153:$DG$274,MATCH($A574,'Hoja de Trabajo para listado'!$DE$153:$DE$1048576,0),MATCH((CUADRO!J$4&amp;$E574),'Hoja de Trabajo para listado'!$DE$151:$DG$151,0)),0)+IFERROR(INDEX('Hoja de Trabajo para listado'!$CD$155:$DC$1048576,MATCH($A574,'Hoja de Trabajo para listado'!$CD$155:$CD$1048576,0),MATCH((CUADRO!J$4&amp;$E574),'Hoja de Trabajo para listado'!$CD$151:$DC$151,0)),0)</f>
        <v>0</v>
      </c>
      <c r="K574" s="241">
        <f ca="1">+IFERROR(INDEX('Hoja de Trabajo para listado'!$A$155:$Z$1048576,MATCH($A574,'Hoja de Trabajo para listado'!$A$155:$A$1048576,0),MATCH((CUADRO!K$4&amp;$E574),'Hoja de Trabajo para listado'!$A$151:$Z$151,0)),0)+IFERROR(INDEX('Hoja de Trabajo para listado'!$AB$155:$BA$1048576,MATCH($A574,'Hoja de Trabajo para listado'!$AB$155:$AB$1048576,0),MATCH((CUADRO!K$4&amp;$E574),'Hoja de Trabajo para listado'!$AB$151:$BA$151,0)),0)+IFERROR(INDEX('Hoja de Trabajo para listado'!$BC$155:$CB$1048576,MATCH($A574,'Hoja de Trabajo para listado'!$BC$155:$BC$1048576,0),MATCH((CUADRO!K$4&amp;$E574),'Hoja de Trabajo para listado'!$BC$151:$CB$151,0)),0)+IFERROR(INDEX('Hoja de Trabajo para listado'!$DE$153:$DG$274,MATCH($A574,'Hoja de Trabajo para listado'!$DE$153:$DE$1048576,0),MATCH((CUADRO!K$4&amp;$E574),'Hoja de Trabajo para listado'!$DE$151:$DG$151,0)),0)+IFERROR(INDEX('Hoja de Trabajo para listado'!$CD$155:$DC$1048576,MATCH($A574,'Hoja de Trabajo para listado'!$CD$155:$CD$1048576,0),MATCH((CUADRO!K$4&amp;$E574),'Hoja de Trabajo para listado'!$CD$151:$DC$151,0)),0)</f>
        <v>0</v>
      </c>
      <c r="L574" s="241">
        <f ca="1">+IFERROR(INDEX('Hoja de Trabajo para listado'!$A$155:$Z$1048576,MATCH($A574,'Hoja de Trabajo para listado'!$A$155:$A$1048576,0),MATCH((CUADRO!L$4&amp;$E574),'Hoja de Trabajo para listado'!$A$151:$Z$151,0)),0)+IFERROR(INDEX('Hoja de Trabajo para listado'!$AB$155:$BA$1048576,MATCH($A574,'Hoja de Trabajo para listado'!$AB$155:$AB$1048576,0),MATCH((CUADRO!L$4&amp;$E574),'Hoja de Trabajo para listado'!$AB$151:$BA$151,0)),0)+IFERROR(INDEX('Hoja de Trabajo para listado'!$BC$155:$CB$1048576,MATCH($A574,'Hoja de Trabajo para listado'!$BC$155:$BC$1048576,0),MATCH((CUADRO!L$4&amp;$E574),'Hoja de Trabajo para listado'!$BC$151:$CB$151,0)),0)+IFERROR(INDEX('Hoja de Trabajo para listado'!$DE$153:$DG$274,MATCH($A574,'Hoja de Trabajo para listado'!$DE$153:$DE$1048576,0),MATCH((CUADRO!L$4&amp;$E574),'Hoja de Trabajo para listado'!$DE$151:$DG$151,0)),0)+IFERROR(INDEX('Hoja de Trabajo para listado'!$CD$155:$DC$1048576,MATCH($A574,'Hoja de Trabajo para listado'!$CD$155:$CD$1048576,0),MATCH((CUADRO!L$4&amp;$E574),'Hoja de Trabajo para listado'!$CD$151:$DC$151,0)),0)</f>
        <v>0</v>
      </c>
      <c r="M574" s="241">
        <f ca="1">+IFERROR(INDEX('Hoja de Trabajo para listado'!$A$155:$Z$1048576,MATCH($A574,'Hoja de Trabajo para listado'!$A$155:$A$1048576,0),MATCH((CUADRO!M$4&amp;$E574),'Hoja de Trabajo para listado'!$A$151:$Z$151,0)),0)+IFERROR(INDEX('Hoja de Trabajo para listado'!$AB$155:$BA$1048576,MATCH($A574,'Hoja de Trabajo para listado'!$AB$155:$AB$1048576,0),MATCH((CUADRO!M$4&amp;$E574),'Hoja de Trabajo para listado'!$AB$151:$BA$151,0)),0)+IFERROR(INDEX('Hoja de Trabajo para listado'!$BC$155:$CB$1048576,MATCH($A574,'Hoja de Trabajo para listado'!$BC$155:$BC$1048576,0),MATCH((CUADRO!M$4&amp;$E574),'Hoja de Trabajo para listado'!$BC$151:$CB$151,0)),0)+IFERROR(INDEX('Hoja de Trabajo para listado'!$DE$153:$DG$274,MATCH($A574,'Hoja de Trabajo para listado'!$DE$153:$DE$1048576,0),MATCH((CUADRO!M$4&amp;$E574),'Hoja de Trabajo para listado'!$DE$151:$DG$151,0)),0)+IFERROR(INDEX('Hoja de Trabajo para listado'!$CD$155:$DC$1048576,MATCH($A574,'Hoja de Trabajo para listado'!$CD$155:$CD$1048576,0),MATCH((CUADRO!M$4&amp;$E574),'Hoja de Trabajo para listado'!$CD$151:$DC$151,0)),0)</f>
        <v>0</v>
      </c>
      <c r="N574" s="241">
        <f ca="1">+IFERROR(INDEX('Hoja de Trabajo para listado'!$A$155:$Z$1048576,MATCH($A574,'Hoja de Trabajo para listado'!$A$155:$A$1048576,0),MATCH((CUADRO!N$4&amp;$E574),'Hoja de Trabajo para listado'!$A$151:$Z$151,0)),0)+IFERROR(INDEX('Hoja de Trabajo para listado'!$AB$155:$BA$1048576,MATCH($A574,'Hoja de Trabajo para listado'!$AB$155:$AB$1048576,0),MATCH((CUADRO!N$4&amp;$E574),'Hoja de Trabajo para listado'!$AB$151:$BA$151,0)),0)+IFERROR(INDEX('Hoja de Trabajo para listado'!$BC$155:$CB$1048576,MATCH($A574,'Hoja de Trabajo para listado'!$BC$155:$BC$1048576,0),MATCH((CUADRO!N$4&amp;$E574),'Hoja de Trabajo para listado'!$BC$151:$CB$151,0)),0)+IFERROR(INDEX('Hoja de Trabajo para listado'!$DE$153:$DG$274,MATCH($A574,'Hoja de Trabajo para listado'!$DE$153:$DE$1048576,0),MATCH((CUADRO!N$4&amp;$E574),'Hoja de Trabajo para listado'!$DE$151:$DG$151,0)),0)+IFERROR(INDEX('Hoja de Trabajo para listado'!$CD$155:$DC$1048576,MATCH($A574,'Hoja de Trabajo para listado'!$CD$155:$CD$1048576,0),MATCH((CUADRO!N$4&amp;$E574),'Hoja de Trabajo para listado'!$CD$151:$DC$151,0)),0)</f>
        <v>0</v>
      </c>
      <c r="O574" s="241">
        <f ca="1">+IFERROR(INDEX('Hoja de Trabajo para listado'!$A$155:$Z$1048576,MATCH($A574,'Hoja de Trabajo para listado'!$A$155:$A$1048576,0),MATCH((CUADRO!O$4&amp;$E574),'Hoja de Trabajo para listado'!$A$151:$Z$151,0)),0)+IFERROR(INDEX('Hoja de Trabajo para listado'!$AB$155:$BA$1048576,MATCH($A574,'Hoja de Trabajo para listado'!$AB$155:$AB$1048576,0),MATCH((CUADRO!O$4&amp;$E574),'Hoja de Trabajo para listado'!$AB$151:$BA$151,0)),0)+IFERROR(INDEX('Hoja de Trabajo para listado'!$BC$155:$CB$1048576,MATCH($A574,'Hoja de Trabajo para listado'!$BC$155:$BC$1048576,0),MATCH((CUADRO!O$4&amp;$E574),'Hoja de Trabajo para listado'!$BC$151:$CB$151,0)),0)+IFERROR(INDEX('Hoja de Trabajo para listado'!$DE$153:$DG$274,MATCH($A574,'Hoja de Trabajo para listado'!$DE$153:$DE$1048576,0),MATCH((CUADRO!O$4&amp;$E574),'Hoja de Trabajo para listado'!$DE$151:$DG$151,0)),0)+IFERROR(INDEX('Hoja de Trabajo para listado'!$CD$155:$DC$1048576,MATCH($A574,'Hoja de Trabajo para listado'!$CD$155:$CD$1048576,0),MATCH((CUADRO!O$4&amp;$E574),'Hoja de Trabajo para listado'!$CD$151:$DC$151,0)),0)</f>
        <v>0</v>
      </c>
      <c r="P574" s="241">
        <f ca="1">+IFERROR(INDEX('Hoja de Trabajo para listado'!$A$155:$Z$1048576,MATCH($A574,'Hoja de Trabajo para listado'!$A$155:$A$1048576,0),MATCH((CUADRO!P$4&amp;$E574),'Hoja de Trabajo para listado'!$A$151:$Z$151,0)),0)+IFERROR(INDEX('Hoja de Trabajo para listado'!$AB$155:$BA$1048576,MATCH($A574,'Hoja de Trabajo para listado'!$AB$155:$AB$1048576,0),MATCH((CUADRO!P$4&amp;$E574),'Hoja de Trabajo para listado'!$AB$151:$BA$151,0)),0)+IFERROR(INDEX('Hoja de Trabajo para listado'!$BC$155:$CB$1048576,MATCH($A574,'Hoja de Trabajo para listado'!$BC$155:$BC$1048576,0),MATCH((CUADRO!P$4&amp;$E574),'Hoja de Trabajo para listado'!$BC$151:$CB$151,0)),0)+IFERROR(INDEX('Hoja de Trabajo para listado'!$DE$153:$DG$274,MATCH($A574,'Hoja de Trabajo para listado'!$DE$153:$DE$1048576,0),MATCH((CUADRO!P$4&amp;$E574),'Hoja de Trabajo para listado'!$DE$151:$DG$151,0)),0)+IFERROR(INDEX('Hoja de Trabajo para listado'!$CD$155:$DC$1048576,MATCH($A574,'Hoja de Trabajo para listado'!$CD$155:$CD$1048576,0),MATCH((CUADRO!P$4&amp;$E574),'Hoja de Trabajo para listado'!$CD$151:$DC$151,0)),0)</f>
        <v>0</v>
      </c>
      <c r="Q574" s="241">
        <f ca="1">+IFERROR(INDEX('Hoja de Trabajo para listado'!$A$155:$Z$1048576,MATCH($A574,'Hoja de Trabajo para listado'!$A$155:$A$1048576,0),MATCH((CUADRO!Q$4&amp;$E574),'Hoja de Trabajo para listado'!$A$151:$Z$151,0)),0)+IFERROR(INDEX('Hoja de Trabajo para listado'!$AB$155:$BA$1048576,MATCH($A574,'Hoja de Trabajo para listado'!$AB$155:$AB$1048576,0),MATCH((CUADRO!Q$4&amp;$E574),'Hoja de Trabajo para listado'!$AB$151:$BA$151,0)),0)+IFERROR(INDEX('Hoja de Trabajo para listado'!$BC$155:$CB$1048576,MATCH($A574,'Hoja de Trabajo para listado'!$BC$155:$BC$1048576,0),MATCH((CUADRO!Q$4&amp;$E574),'Hoja de Trabajo para listado'!$BC$151:$CB$151,0)),0)+IFERROR(INDEX('Hoja de Trabajo para listado'!$DE$153:$DG$274,MATCH($A574,'Hoja de Trabajo para listado'!$DE$153:$DE$1048576,0),MATCH((CUADRO!Q$4&amp;$E574),'Hoja de Trabajo para listado'!$DE$151:$DG$151,0)),0)+IFERROR(INDEX('Hoja de Trabajo para listado'!$CD$155:$DC$1048576,MATCH($A574,'Hoja de Trabajo para listado'!$CD$155:$CD$1048576,0),MATCH((CUADRO!Q$4&amp;$E574),'Hoja de Trabajo para listado'!$CD$151:$DC$151,0)),0)</f>
        <v>0</v>
      </c>
      <c r="R574" s="241">
        <f t="shared" ca="1" si="16"/>
        <v>0</v>
      </c>
      <c r="S574" s="247">
        <f ca="1">+R573+R574</f>
        <v>0</v>
      </c>
      <c r="T574" s="241">
        <f ca="1">+S574</f>
        <v>0</v>
      </c>
      <c r="U574" s="240">
        <f t="shared" si="17"/>
        <v>2</v>
      </c>
    </row>
    <row r="575" spans="1:21" customFormat="1" ht="15" hidden="1" customHeight="1">
      <c r="A575" s="32">
        <v>1239</v>
      </c>
      <c r="B575" s="381">
        <f>+A575</f>
        <v>1239</v>
      </c>
      <c r="C575" s="245" t="str">
        <f>+VLOOKUP(A575,bd_lista!$A$3:$C$592,3,FALSE)</f>
        <v>Gobierno Autónomo Municipal de Caquiaviri</v>
      </c>
      <c r="D575" s="383" t="str">
        <f>+C575</f>
        <v>Gobierno Autónomo Municipal de Caquiaviri</v>
      </c>
      <c r="E575" s="240" t="s">
        <v>683</v>
      </c>
      <c r="F575" s="241">
        <f ca="1">+IFERROR(INDEX('Hoja de Trabajo para listado'!$A$155:$Z$1048576,MATCH($A575,'Hoja de Trabajo para listado'!$A$155:$A$1048576,0),MATCH((CUADRO!F$4&amp;$E575),'Hoja de Trabajo para listado'!$A$151:$Z$151,0)),0)+IFERROR(INDEX('Hoja de Trabajo para listado'!$AB$155:$BA$1048576,MATCH($A575,'Hoja de Trabajo para listado'!$AB$155:$AB$1048576,0),MATCH((CUADRO!F$4&amp;$E575),'Hoja de Trabajo para listado'!$AB$151:$BA$151,0)),0)+IFERROR(INDEX('Hoja de Trabajo para listado'!$BC$155:$CB$1048576,MATCH($A575,'Hoja de Trabajo para listado'!$BC$155:$BC$1048576,0),MATCH((CUADRO!F$4&amp;$E575),'Hoja de Trabajo para listado'!$BC$151:$CB$151,0)),0)+IFERROR(INDEX('Hoja de Trabajo para listado'!$DE$153:$DG$274,MATCH($A575,'Hoja de Trabajo para listado'!$DE$153:$DE$1048576,0),MATCH((CUADRO!F$4&amp;$E575),'Hoja de Trabajo para listado'!$DE$151:$DG$151,0)),0)+IFERROR(INDEX('Hoja de Trabajo para listado'!$CD$155:$DC$1048576,MATCH($A575,'Hoja de Trabajo para listado'!$CD$155:$CD$1048576,0),MATCH((CUADRO!F$4&amp;$E575),'Hoja de Trabajo para listado'!$CD$151:$DC$151,0)),0)</f>
        <v>0</v>
      </c>
      <c r="G575" s="241">
        <f ca="1">+IFERROR(INDEX('Hoja de Trabajo para listado'!$A$155:$Z$1048576,MATCH($A575,'Hoja de Trabajo para listado'!$A$155:$A$1048576,0),MATCH((CUADRO!G$4&amp;$E575),'Hoja de Trabajo para listado'!$A$151:$Z$151,0)),0)+IFERROR(INDEX('Hoja de Trabajo para listado'!$AB$155:$BA$1048576,MATCH($A575,'Hoja de Trabajo para listado'!$AB$155:$AB$1048576,0),MATCH((CUADRO!G$4&amp;$E575),'Hoja de Trabajo para listado'!$AB$151:$BA$151,0)),0)+IFERROR(INDEX('Hoja de Trabajo para listado'!$BC$155:$CB$1048576,MATCH($A575,'Hoja de Trabajo para listado'!$BC$155:$BC$1048576,0),MATCH((CUADRO!G$4&amp;$E575),'Hoja de Trabajo para listado'!$BC$151:$CB$151,0)),0)+IFERROR(INDEX('Hoja de Trabajo para listado'!$DE$153:$DG$274,MATCH($A575,'Hoja de Trabajo para listado'!$DE$153:$DE$1048576,0),MATCH((CUADRO!G$4&amp;$E575),'Hoja de Trabajo para listado'!$DE$151:$DG$151,0)),0)+IFERROR(INDEX('Hoja de Trabajo para listado'!$CD$155:$DC$1048576,MATCH($A575,'Hoja de Trabajo para listado'!$CD$155:$CD$1048576,0),MATCH((CUADRO!G$4&amp;$E575),'Hoja de Trabajo para listado'!$CD$151:$DC$151,0)),0)</f>
        <v>0</v>
      </c>
      <c r="H575" s="241">
        <f ca="1">+IFERROR(INDEX('Hoja de Trabajo para listado'!$A$155:$Z$1048576,MATCH($A575,'Hoja de Trabajo para listado'!$A$155:$A$1048576,0),MATCH((CUADRO!H$4&amp;$E575),'Hoja de Trabajo para listado'!$A$151:$Z$151,0)),0)+IFERROR(INDEX('Hoja de Trabajo para listado'!$AB$155:$BA$1048576,MATCH($A575,'Hoja de Trabajo para listado'!$AB$155:$AB$1048576,0),MATCH((CUADRO!H$4&amp;$E575),'Hoja de Trabajo para listado'!$AB$151:$BA$151,0)),0)+IFERROR(INDEX('Hoja de Trabajo para listado'!$BC$155:$CB$1048576,MATCH($A575,'Hoja de Trabajo para listado'!$BC$155:$BC$1048576,0),MATCH((CUADRO!H$4&amp;$E575),'Hoja de Trabajo para listado'!$BC$151:$CB$151,0)),0)+IFERROR(INDEX('Hoja de Trabajo para listado'!$DE$153:$DG$274,MATCH($A575,'Hoja de Trabajo para listado'!$DE$153:$DE$1048576,0),MATCH((CUADRO!H$4&amp;$E575),'Hoja de Trabajo para listado'!$DE$151:$DG$151,0)),0)+IFERROR(INDEX('Hoja de Trabajo para listado'!$CD$155:$DC$1048576,MATCH($A575,'Hoja de Trabajo para listado'!$CD$155:$CD$1048576,0),MATCH((CUADRO!H$4&amp;$E575),'Hoja de Trabajo para listado'!$CD$151:$DC$151,0)),0)</f>
        <v>0</v>
      </c>
      <c r="I575" s="241">
        <f ca="1">+IFERROR(INDEX('Hoja de Trabajo para listado'!$A$155:$Z$1048576,MATCH($A575,'Hoja de Trabajo para listado'!$A$155:$A$1048576,0),MATCH((CUADRO!I$4&amp;$E575),'Hoja de Trabajo para listado'!$A$151:$Z$151,0)),0)+IFERROR(INDEX('Hoja de Trabajo para listado'!$AB$155:$BA$1048576,MATCH($A575,'Hoja de Trabajo para listado'!$AB$155:$AB$1048576,0),MATCH((CUADRO!I$4&amp;$E575),'Hoja de Trabajo para listado'!$AB$151:$BA$151,0)),0)+IFERROR(INDEX('Hoja de Trabajo para listado'!$BC$155:$CB$1048576,MATCH($A575,'Hoja de Trabajo para listado'!$BC$155:$BC$1048576,0),MATCH((CUADRO!I$4&amp;$E575),'Hoja de Trabajo para listado'!$BC$151:$CB$151,0)),0)+IFERROR(INDEX('Hoja de Trabajo para listado'!$DE$153:$DG$274,MATCH($A575,'Hoja de Trabajo para listado'!$DE$153:$DE$1048576,0),MATCH((CUADRO!I$4&amp;$E575),'Hoja de Trabajo para listado'!$DE$151:$DG$151,0)),0)+IFERROR(INDEX('Hoja de Trabajo para listado'!$CD$155:$DC$1048576,MATCH($A575,'Hoja de Trabajo para listado'!$CD$155:$CD$1048576,0),MATCH((CUADRO!I$4&amp;$E575),'Hoja de Trabajo para listado'!$CD$151:$DC$151,0)),0)</f>
        <v>0</v>
      </c>
      <c r="J575" s="241">
        <f ca="1">+IFERROR(INDEX('Hoja de Trabajo para listado'!$A$155:$Z$1048576,MATCH($A575,'Hoja de Trabajo para listado'!$A$155:$A$1048576,0),MATCH((CUADRO!J$4&amp;$E575),'Hoja de Trabajo para listado'!$A$151:$Z$151,0)),0)+IFERROR(INDEX('Hoja de Trabajo para listado'!$AB$155:$BA$1048576,MATCH($A575,'Hoja de Trabajo para listado'!$AB$155:$AB$1048576,0),MATCH((CUADRO!J$4&amp;$E575),'Hoja de Trabajo para listado'!$AB$151:$BA$151,0)),0)+IFERROR(INDEX('Hoja de Trabajo para listado'!$BC$155:$CB$1048576,MATCH($A575,'Hoja de Trabajo para listado'!$BC$155:$BC$1048576,0),MATCH((CUADRO!J$4&amp;$E575),'Hoja de Trabajo para listado'!$BC$151:$CB$151,0)),0)+IFERROR(INDEX('Hoja de Trabajo para listado'!$DE$153:$DG$274,MATCH($A575,'Hoja de Trabajo para listado'!$DE$153:$DE$1048576,0),MATCH((CUADRO!J$4&amp;$E575),'Hoja de Trabajo para listado'!$DE$151:$DG$151,0)),0)+IFERROR(INDEX('Hoja de Trabajo para listado'!$CD$155:$DC$1048576,MATCH($A575,'Hoja de Trabajo para listado'!$CD$155:$CD$1048576,0),MATCH((CUADRO!J$4&amp;$E575),'Hoja de Trabajo para listado'!$CD$151:$DC$151,0)),0)</f>
        <v>0</v>
      </c>
      <c r="K575" s="241">
        <f ca="1">+IFERROR(INDEX('Hoja de Trabajo para listado'!$A$155:$Z$1048576,MATCH($A575,'Hoja de Trabajo para listado'!$A$155:$A$1048576,0),MATCH((CUADRO!K$4&amp;$E575),'Hoja de Trabajo para listado'!$A$151:$Z$151,0)),0)+IFERROR(INDEX('Hoja de Trabajo para listado'!$AB$155:$BA$1048576,MATCH($A575,'Hoja de Trabajo para listado'!$AB$155:$AB$1048576,0),MATCH((CUADRO!K$4&amp;$E575),'Hoja de Trabajo para listado'!$AB$151:$BA$151,0)),0)+IFERROR(INDEX('Hoja de Trabajo para listado'!$BC$155:$CB$1048576,MATCH($A575,'Hoja de Trabajo para listado'!$BC$155:$BC$1048576,0),MATCH((CUADRO!K$4&amp;$E575),'Hoja de Trabajo para listado'!$BC$151:$CB$151,0)),0)+IFERROR(INDEX('Hoja de Trabajo para listado'!$DE$153:$DG$274,MATCH($A575,'Hoja de Trabajo para listado'!$DE$153:$DE$1048576,0),MATCH((CUADRO!K$4&amp;$E575),'Hoja de Trabajo para listado'!$DE$151:$DG$151,0)),0)+IFERROR(INDEX('Hoja de Trabajo para listado'!$CD$155:$DC$1048576,MATCH($A575,'Hoja de Trabajo para listado'!$CD$155:$CD$1048576,0),MATCH((CUADRO!K$4&amp;$E575),'Hoja de Trabajo para listado'!$CD$151:$DC$151,0)),0)</f>
        <v>0</v>
      </c>
      <c r="L575" s="241">
        <f ca="1">+IFERROR(INDEX('Hoja de Trabajo para listado'!$A$155:$Z$1048576,MATCH($A575,'Hoja de Trabajo para listado'!$A$155:$A$1048576,0),MATCH((CUADRO!L$4&amp;$E575),'Hoja de Trabajo para listado'!$A$151:$Z$151,0)),0)+IFERROR(INDEX('Hoja de Trabajo para listado'!$AB$155:$BA$1048576,MATCH($A575,'Hoja de Trabajo para listado'!$AB$155:$AB$1048576,0),MATCH((CUADRO!L$4&amp;$E575),'Hoja de Trabajo para listado'!$AB$151:$BA$151,0)),0)+IFERROR(INDEX('Hoja de Trabajo para listado'!$BC$155:$CB$1048576,MATCH($A575,'Hoja de Trabajo para listado'!$BC$155:$BC$1048576,0),MATCH((CUADRO!L$4&amp;$E575),'Hoja de Trabajo para listado'!$BC$151:$CB$151,0)),0)+IFERROR(INDEX('Hoja de Trabajo para listado'!$DE$153:$DG$274,MATCH($A575,'Hoja de Trabajo para listado'!$DE$153:$DE$1048576,0),MATCH((CUADRO!L$4&amp;$E575),'Hoja de Trabajo para listado'!$DE$151:$DG$151,0)),0)+IFERROR(INDEX('Hoja de Trabajo para listado'!$CD$155:$DC$1048576,MATCH($A575,'Hoja de Trabajo para listado'!$CD$155:$CD$1048576,0),MATCH((CUADRO!L$4&amp;$E575),'Hoja de Trabajo para listado'!$CD$151:$DC$151,0)),0)</f>
        <v>0</v>
      </c>
      <c r="M575" s="241">
        <f ca="1">+IFERROR(INDEX('Hoja de Trabajo para listado'!$A$155:$Z$1048576,MATCH($A575,'Hoja de Trabajo para listado'!$A$155:$A$1048576,0),MATCH((CUADRO!M$4&amp;$E575),'Hoja de Trabajo para listado'!$A$151:$Z$151,0)),0)+IFERROR(INDEX('Hoja de Trabajo para listado'!$AB$155:$BA$1048576,MATCH($A575,'Hoja de Trabajo para listado'!$AB$155:$AB$1048576,0),MATCH((CUADRO!M$4&amp;$E575),'Hoja de Trabajo para listado'!$AB$151:$BA$151,0)),0)+IFERROR(INDEX('Hoja de Trabajo para listado'!$BC$155:$CB$1048576,MATCH($A575,'Hoja de Trabajo para listado'!$BC$155:$BC$1048576,0),MATCH((CUADRO!M$4&amp;$E575),'Hoja de Trabajo para listado'!$BC$151:$CB$151,0)),0)+IFERROR(INDEX('Hoja de Trabajo para listado'!$DE$153:$DG$274,MATCH($A575,'Hoja de Trabajo para listado'!$DE$153:$DE$1048576,0),MATCH((CUADRO!M$4&amp;$E575),'Hoja de Trabajo para listado'!$DE$151:$DG$151,0)),0)+IFERROR(INDEX('Hoja de Trabajo para listado'!$CD$155:$DC$1048576,MATCH($A575,'Hoja de Trabajo para listado'!$CD$155:$CD$1048576,0),MATCH((CUADRO!M$4&amp;$E575),'Hoja de Trabajo para listado'!$CD$151:$DC$151,0)),0)</f>
        <v>0</v>
      </c>
      <c r="N575" s="241">
        <f ca="1">+IFERROR(INDEX('Hoja de Trabajo para listado'!$A$155:$Z$1048576,MATCH($A575,'Hoja de Trabajo para listado'!$A$155:$A$1048576,0),MATCH((CUADRO!N$4&amp;$E575),'Hoja de Trabajo para listado'!$A$151:$Z$151,0)),0)+IFERROR(INDEX('Hoja de Trabajo para listado'!$AB$155:$BA$1048576,MATCH($A575,'Hoja de Trabajo para listado'!$AB$155:$AB$1048576,0),MATCH((CUADRO!N$4&amp;$E575),'Hoja de Trabajo para listado'!$AB$151:$BA$151,0)),0)+IFERROR(INDEX('Hoja de Trabajo para listado'!$BC$155:$CB$1048576,MATCH($A575,'Hoja de Trabajo para listado'!$BC$155:$BC$1048576,0),MATCH((CUADRO!N$4&amp;$E575),'Hoja de Trabajo para listado'!$BC$151:$CB$151,0)),0)+IFERROR(INDEX('Hoja de Trabajo para listado'!$DE$153:$DG$274,MATCH($A575,'Hoja de Trabajo para listado'!$DE$153:$DE$1048576,0),MATCH((CUADRO!N$4&amp;$E575),'Hoja de Trabajo para listado'!$DE$151:$DG$151,0)),0)+IFERROR(INDEX('Hoja de Trabajo para listado'!$CD$155:$DC$1048576,MATCH($A575,'Hoja de Trabajo para listado'!$CD$155:$CD$1048576,0),MATCH((CUADRO!N$4&amp;$E575),'Hoja de Trabajo para listado'!$CD$151:$DC$151,0)),0)</f>
        <v>0</v>
      </c>
      <c r="O575" s="241">
        <f ca="1">+IFERROR(INDEX('Hoja de Trabajo para listado'!$A$155:$Z$1048576,MATCH($A575,'Hoja de Trabajo para listado'!$A$155:$A$1048576,0),MATCH((CUADRO!O$4&amp;$E575),'Hoja de Trabajo para listado'!$A$151:$Z$151,0)),0)+IFERROR(INDEX('Hoja de Trabajo para listado'!$AB$155:$BA$1048576,MATCH($A575,'Hoja de Trabajo para listado'!$AB$155:$AB$1048576,0),MATCH((CUADRO!O$4&amp;$E575),'Hoja de Trabajo para listado'!$AB$151:$BA$151,0)),0)+IFERROR(INDEX('Hoja de Trabajo para listado'!$BC$155:$CB$1048576,MATCH($A575,'Hoja de Trabajo para listado'!$BC$155:$BC$1048576,0),MATCH((CUADRO!O$4&amp;$E575),'Hoja de Trabajo para listado'!$BC$151:$CB$151,0)),0)+IFERROR(INDEX('Hoja de Trabajo para listado'!$DE$153:$DG$274,MATCH($A575,'Hoja de Trabajo para listado'!$DE$153:$DE$1048576,0),MATCH((CUADRO!O$4&amp;$E575),'Hoja de Trabajo para listado'!$DE$151:$DG$151,0)),0)+IFERROR(INDEX('Hoja de Trabajo para listado'!$CD$155:$DC$1048576,MATCH($A575,'Hoja de Trabajo para listado'!$CD$155:$CD$1048576,0),MATCH((CUADRO!O$4&amp;$E575),'Hoja de Trabajo para listado'!$CD$151:$DC$151,0)),0)</f>
        <v>0</v>
      </c>
      <c r="P575" s="241">
        <f ca="1">+IFERROR(INDEX('Hoja de Trabajo para listado'!$A$155:$Z$1048576,MATCH($A575,'Hoja de Trabajo para listado'!$A$155:$A$1048576,0),MATCH((CUADRO!P$4&amp;$E575),'Hoja de Trabajo para listado'!$A$151:$Z$151,0)),0)+IFERROR(INDEX('Hoja de Trabajo para listado'!$AB$155:$BA$1048576,MATCH($A575,'Hoja de Trabajo para listado'!$AB$155:$AB$1048576,0),MATCH((CUADRO!P$4&amp;$E575),'Hoja de Trabajo para listado'!$AB$151:$BA$151,0)),0)+IFERROR(INDEX('Hoja de Trabajo para listado'!$BC$155:$CB$1048576,MATCH($A575,'Hoja de Trabajo para listado'!$BC$155:$BC$1048576,0),MATCH((CUADRO!P$4&amp;$E575),'Hoja de Trabajo para listado'!$BC$151:$CB$151,0)),0)+IFERROR(INDEX('Hoja de Trabajo para listado'!$DE$153:$DG$274,MATCH($A575,'Hoja de Trabajo para listado'!$DE$153:$DE$1048576,0),MATCH((CUADRO!P$4&amp;$E575),'Hoja de Trabajo para listado'!$DE$151:$DG$151,0)),0)+IFERROR(INDEX('Hoja de Trabajo para listado'!$CD$155:$DC$1048576,MATCH($A575,'Hoja de Trabajo para listado'!$CD$155:$CD$1048576,0),MATCH((CUADRO!P$4&amp;$E575),'Hoja de Trabajo para listado'!$CD$151:$DC$151,0)),0)</f>
        <v>0</v>
      </c>
      <c r="Q575" s="241">
        <f ca="1">+IFERROR(INDEX('Hoja de Trabajo para listado'!$A$155:$Z$1048576,MATCH($A575,'Hoja de Trabajo para listado'!$A$155:$A$1048576,0),MATCH((CUADRO!Q$4&amp;$E575),'Hoja de Trabajo para listado'!$A$151:$Z$151,0)),0)+IFERROR(INDEX('Hoja de Trabajo para listado'!$AB$155:$BA$1048576,MATCH($A575,'Hoja de Trabajo para listado'!$AB$155:$AB$1048576,0),MATCH((CUADRO!Q$4&amp;$E575),'Hoja de Trabajo para listado'!$AB$151:$BA$151,0)),0)+IFERROR(INDEX('Hoja de Trabajo para listado'!$BC$155:$CB$1048576,MATCH($A575,'Hoja de Trabajo para listado'!$BC$155:$BC$1048576,0),MATCH((CUADRO!Q$4&amp;$E575),'Hoja de Trabajo para listado'!$BC$151:$CB$151,0)),0)+IFERROR(INDEX('Hoja de Trabajo para listado'!$DE$153:$DG$274,MATCH($A575,'Hoja de Trabajo para listado'!$DE$153:$DE$1048576,0),MATCH((CUADRO!Q$4&amp;$E575),'Hoja de Trabajo para listado'!$DE$151:$DG$151,0)),0)+IFERROR(INDEX('Hoja de Trabajo para listado'!$CD$155:$DC$1048576,MATCH($A575,'Hoja de Trabajo para listado'!$CD$155:$CD$1048576,0),MATCH((CUADRO!Q$4&amp;$E575),'Hoja de Trabajo para listado'!$CD$151:$DC$151,0)),0)</f>
        <v>0</v>
      </c>
      <c r="R575" s="241">
        <f t="shared" ca="1" si="16"/>
        <v>0</v>
      </c>
      <c r="S575" s="247"/>
      <c r="T575" s="241">
        <f ca="1">+T576</f>
        <v>0</v>
      </c>
      <c r="U575" s="240">
        <f t="shared" si="17"/>
        <v>1</v>
      </c>
    </row>
    <row r="576" spans="1:21" customFormat="1" ht="15" hidden="1" customHeight="1">
      <c r="A576" s="32">
        <v>1239</v>
      </c>
      <c r="B576" s="382"/>
      <c r="C576" s="245" t="str">
        <f>+VLOOKUP(A576,bd_lista!$A$3:$C$592,3,FALSE)</f>
        <v>Gobierno Autónomo Municipal de Caquiaviri</v>
      </c>
      <c r="D576" s="384"/>
      <c r="E576" s="242" t="s">
        <v>684</v>
      </c>
      <c r="F576" s="241">
        <f ca="1">+IFERROR(INDEX('Hoja de Trabajo para listado'!$A$155:$Z$1048576,MATCH($A576,'Hoja de Trabajo para listado'!$A$155:$A$1048576,0),MATCH((CUADRO!F$4&amp;$E576),'Hoja de Trabajo para listado'!$A$151:$Z$151,0)),0)+IFERROR(INDEX('Hoja de Trabajo para listado'!$AB$155:$BA$1048576,MATCH($A576,'Hoja de Trabajo para listado'!$AB$155:$AB$1048576,0),MATCH((CUADRO!F$4&amp;$E576),'Hoja de Trabajo para listado'!$AB$151:$BA$151,0)),0)+IFERROR(INDEX('Hoja de Trabajo para listado'!$BC$155:$CB$1048576,MATCH($A576,'Hoja de Trabajo para listado'!$BC$155:$BC$1048576,0),MATCH((CUADRO!F$4&amp;$E576),'Hoja de Trabajo para listado'!$BC$151:$CB$151,0)),0)+IFERROR(INDEX('Hoja de Trabajo para listado'!$DE$153:$DG$274,MATCH($A576,'Hoja de Trabajo para listado'!$DE$153:$DE$1048576,0),MATCH((CUADRO!F$4&amp;$E576),'Hoja de Trabajo para listado'!$DE$151:$DG$151,0)),0)+IFERROR(INDEX('Hoja de Trabajo para listado'!$CD$155:$DC$1048576,MATCH($A576,'Hoja de Trabajo para listado'!$CD$155:$CD$1048576,0),MATCH((CUADRO!F$4&amp;$E576),'Hoja de Trabajo para listado'!$CD$151:$DC$151,0)),0)</f>
        <v>0</v>
      </c>
      <c r="G576" s="241">
        <f ca="1">+IFERROR(INDEX('Hoja de Trabajo para listado'!$A$155:$Z$1048576,MATCH($A576,'Hoja de Trabajo para listado'!$A$155:$A$1048576,0),MATCH((CUADRO!G$4&amp;$E576),'Hoja de Trabajo para listado'!$A$151:$Z$151,0)),0)+IFERROR(INDEX('Hoja de Trabajo para listado'!$AB$155:$BA$1048576,MATCH($A576,'Hoja de Trabajo para listado'!$AB$155:$AB$1048576,0),MATCH((CUADRO!G$4&amp;$E576),'Hoja de Trabajo para listado'!$AB$151:$BA$151,0)),0)+IFERROR(INDEX('Hoja de Trabajo para listado'!$BC$155:$CB$1048576,MATCH($A576,'Hoja de Trabajo para listado'!$BC$155:$BC$1048576,0),MATCH((CUADRO!G$4&amp;$E576),'Hoja de Trabajo para listado'!$BC$151:$CB$151,0)),0)+IFERROR(INDEX('Hoja de Trabajo para listado'!$DE$153:$DG$274,MATCH($A576,'Hoja de Trabajo para listado'!$DE$153:$DE$1048576,0),MATCH((CUADRO!G$4&amp;$E576),'Hoja de Trabajo para listado'!$DE$151:$DG$151,0)),0)+IFERROR(INDEX('Hoja de Trabajo para listado'!$CD$155:$DC$1048576,MATCH($A576,'Hoja de Trabajo para listado'!$CD$155:$CD$1048576,0),MATCH((CUADRO!G$4&amp;$E576),'Hoja de Trabajo para listado'!$CD$151:$DC$151,0)),0)</f>
        <v>0</v>
      </c>
      <c r="H576" s="241">
        <f ca="1">+IFERROR(INDEX('Hoja de Trabajo para listado'!$A$155:$Z$1048576,MATCH($A576,'Hoja de Trabajo para listado'!$A$155:$A$1048576,0),MATCH((CUADRO!H$4&amp;$E576),'Hoja de Trabajo para listado'!$A$151:$Z$151,0)),0)+IFERROR(INDEX('Hoja de Trabajo para listado'!$AB$155:$BA$1048576,MATCH($A576,'Hoja de Trabajo para listado'!$AB$155:$AB$1048576,0),MATCH((CUADRO!H$4&amp;$E576),'Hoja de Trabajo para listado'!$AB$151:$BA$151,0)),0)+IFERROR(INDEX('Hoja de Trabajo para listado'!$BC$155:$CB$1048576,MATCH($A576,'Hoja de Trabajo para listado'!$BC$155:$BC$1048576,0),MATCH((CUADRO!H$4&amp;$E576),'Hoja de Trabajo para listado'!$BC$151:$CB$151,0)),0)+IFERROR(INDEX('Hoja de Trabajo para listado'!$DE$153:$DG$274,MATCH($A576,'Hoja de Trabajo para listado'!$DE$153:$DE$1048576,0),MATCH((CUADRO!H$4&amp;$E576),'Hoja de Trabajo para listado'!$DE$151:$DG$151,0)),0)+IFERROR(INDEX('Hoja de Trabajo para listado'!$CD$155:$DC$1048576,MATCH($A576,'Hoja de Trabajo para listado'!$CD$155:$CD$1048576,0),MATCH((CUADRO!H$4&amp;$E576),'Hoja de Trabajo para listado'!$CD$151:$DC$151,0)),0)</f>
        <v>0</v>
      </c>
      <c r="I576" s="241">
        <f ca="1">+IFERROR(INDEX('Hoja de Trabajo para listado'!$A$155:$Z$1048576,MATCH($A576,'Hoja de Trabajo para listado'!$A$155:$A$1048576,0),MATCH((CUADRO!I$4&amp;$E576),'Hoja de Trabajo para listado'!$A$151:$Z$151,0)),0)+IFERROR(INDEX('Hoja de Trabajo para listado'!$AB$155:$BA$1048576,MATCH($A576,'Hoja de Trabajo para listado'!$AB$155:$AB$1048576,0),MATCH((CUADRO!I$4&amp;$E576),'Hoja de Trabajo para listado'!$AB$151:$BA$151,0)),0)+IFERROR(INDEX('Hoja de Trabajo para listado'!$BC$155:$CB$1048576,MATCH($A576,'Hoja de Trabajo para listado'!$BC$155:$BC$1048576,0),MATCH((CUADRO!I$4&amp;$E576),'Hoja de Trabajo para listado'!$BC$151:$CB$151,0)),0)+IFERROR(INDEX('Hoja de Trabajo para listado'!$DE$153:$DG$274,MATCH($A576,'Hoja de Trabajo para listado'!$DE$153:$DE$1048576,0),MATCH((CUADRO!I$4&amp;$E576),'Hoja de Trabajo para listado'!$DE$151:$DG$151,0)),0)+IFERROR(INDEX('Hoja de Trabajo para listado'!$CD$155:$DC$1048576,MATCH($A576,'Hoja de Trabajo para listado'!$CD$155:$CD$1048576,0),MATCH((CUADRO!I$4&amp;$E576),'Hoja de Trabajo para listado'!$CD$151:$DC$151,0)),0)</f>
        <v>0</v>
      </c>
      <c r="J576" s="241">
        <f ca="1">+IFERROR(INDEX('Hoja de Trabajo para listado'!$A$155:$Z$1048576,MATCH($A576,'Hoja de Trabajo para listado'!$A$155:$A$1048576,0),MATCH((CUADRO!J$4&amp;$E576),'Hoja de Trabajo para listado'!$A$151:$Z$151,0)),0)+IFERROR(INDEX('Hoja de Trabajo para listado'!$AB$155:$BA$1048576,MATCH($A576,'Hoja de Trabajo para listado'!$AB$155:$AB$1048576,0),MATCH((CUADRO!J$4&amp;$E576),'Hoja de Trabajo para listado'!$AB$151:$BA$151,0)),0)+IFERROR(INDEX('Hoja de Trabajo para listado'!$BC$155:$CB$1048576,MATCH($A576,'Hoja de Trabajo para listado'!$BC$155:$BC$1048576,0),MATCH((CUADRO!J$4&amp;$E576),'Hoja de Trabajo para listado'!$BC$151:$CB$151,0)),0)+IFERROR(INDEX('Hoja de Trabajo para listado'!$DE$153:$DG$274,MATCH($A576,'Hoja de Trabajo para listado'!$DE$153:$DE$1048576,0),MATCH((CUADRO!J$4&amp;$E576),'Hoja de Trabajo para listado'!$DE$151:$DG$151,0)),0)+IFERROR(INDEX('Hoja de Trabajo para listado'!$CD$155:$DC$1048576,MATCH($A576,'Hoja de Trabajo para listado'!$CD$155:$CD$1048576,0),MATCH((CUADRO!J$4&amp;$E576),'Hoja de Trabajo para listado'!$CD$151:$DC$151,0)),0)</f>
        <v>0</v>
      </c>
      <c r="K576" s="241">
        <f ca="1">+IFERROR(INDEX('Hoja de Trabajo para listado'!$A$155:$Z$1048576,MATCH($A576,'Hoja de Trabajo para listado'!$A$155:$A$1048576,0),MATCH((CUADRO!K$4&amp;$E576),'Hoja de Trabajo para listado'!$A$151:$Z$151,0)),0)+IFERROR(INDEX('Hoja de Trabajo para listado'!$AB$155:$BA$1048576,MATCH($A576,'Hoja de Trabajo para listado'!$AB$155:$AB$1048576,0),MATCH((CUADRO!K$4&amp;$E576),'Hoja de Trabajo para listado'!$AB$151:$BA$151,0)),0)+IFERROR(INDEX('Hoja de Trabajo para listado'!$BC$155:$CB$1048576,MATCH($A576,'Hoja de Trabajo para listado'!$BC$155:$BC$1048576,0),MATCH((CUADRO!K$4&amp;$E576),'Hoja de Trabajo para listado'!$BC$151:$CB$151,0)),0)+IFERROR(INDEX('Hoja de Trabajo para listado'!$DE$153:$DG$274,MATCH($A576,'Hoja de Trabajo para listado'!$DE$153:$DE$1048576,0),MATCH((CUADRO!K$4&amp;$E576),'Hoja de Trabajo para listado'!$DE$151:$DG$151,0)),0)+IFERROR(INDEX('Hoja de Trabajo para listado'!$CD$155:$DC$1048576,MATCH($A576,'Hoja de Trabajo para listado'!$CD$155:$CD$1048576,0),MATCH((CUADRO!K$4&amp;$E576),'Hoja de Trabajo para listado'!$CD$151:$DC$151,0)),0)</f>
        <v>0</v>
      </c>
      <c r="L576" s="241">
        <f ca="1">+IFERROR(INDEX('Hoja de Trabajo para listado'!$A$155:$Z$1048576,MATCH($A576,'Hoja de Trabajo para listado'!$A$155:$A$1048576,0),MATCH((CUADRO!L$4&amp;$E576),'Hoja de Trabajo para listado'!$A$151:$Z$151,0)),0)+IFERROR(INDEX('Hoja de Trabajo para listado'!$AB$155:$BA$1048576,MATCH($A576,'Hoja de Trabajo para listado'!$AB$155:$AB$1048576,0),MATCH((CUADRO!L$4&amp;$E576),'Hoja de Trabajo para listado'!$AB$151:$BA$151,0)),0)+IFERROR(INDEX('Hoja de Trabajo para listado'!$BC$155:$CB$1048576,MATCH($A576,'Hoja de Trabajo para listado'!$BC$155:$BC$1048576,0),MATCH((CUADRO!L$4&amp;$E576),'Hoja de Trabajo para listado'!$BC$151:$CB$151,0)),0)+IFERROR(INDEX('Hoja de Trabajo para listado'!$DE$153:$DG$274,MATCH($A576,'Hoja de Trabajo para listado'!$DE$153:$DE$1048576,0),MATCH((CUADRO!L$4&amp;$E576),'Hoja de Trabajo para listado'!$DE$151:$DG$151,0)),0)+IFERROR(INDEX('Hoja de Trabajo para listado'!$CD$155:$DC$1048576,MATCH($A576,'Hoja de Trabajo para listado'!$CD$155:$CD$1048576,0),MATCH((CUADRO!L$4&amp;$E576),'Hoja de Trabajo para listado'!$CD$151:$DC$151,0)),0)</f>
        <v>0</v>
      </c>
      <c r="M576" s="241">
        <f ca="1">+IFERROR(INDEX('Hoja de Trabajo para listado'!$A$155:$Z$1048576,MATCH($A576,'Hoja de Trabajo para listado'!$A$155:$A$1048576,0),MATCH((CUADRO!M$4&amp;$E576),'Hoja de Trabajo para listado'!$A$151:$Z$151,0)),0)+IFERROR(INDEX('Hoja de Trabajo para listado'!$AB$155:$BA$1048576,MATCH($A576,'Hoja de Trabajo para listado'!$AB$155:$AB$1048576,0),MATCH((CUADRO!M$4&amp;$E576),'Hoja de Trabajo para listado'!$AB$151:$BA$151,0)),0)+IFERROR(INDEX('Hoja de Trabajo para listado'!$BC$155:$CB$1048576,MATCH($A576,'Hoja de Trabajo para listado'!$BC$155:$BC$1048576,0),MATCH((CUADRO!M$4&amp;$E576),'Hoja de Trabajo para listado'!$BC$151:$CB$151,0)),0)+IFERROR(INDEX('Hoja de Trabajo para listado'!$DE$153:$DG$274,MATCH($A576,'Hoja de Trabajo para listado'!$DE$153:$DE$1048576,0),MATCH((CUADRO!M$4&amp;$E576),'Hoja de Trabajo para listado'!$DE$151:$DG$151,0)),0)+IFERROR(INDEX('Hoja de Trabajo para listado'!$CD$155:$DC$1048576,MATCH($A576,'Hoja de Trabajo para listado'!$CD$155:$CD$1048576,0),MATCH((CUADRO!M$4&amp;$E576),'Hoja de Trabajo para listado'!$CD$151:$DC$151,0)),0)</f>
        <v>0</v>
      </c>
      <c r="N576" s="241">
        <f ca="1">+IFERROR(INDEX('Hoja de Trabajo para listado'!$A$155:$Z$1048576,MATCH($A576,'Hoja de Trabajo para listado'!$A$155:$A$1048576,0),MATCH((CUADRO!N$4&amp;$E576),'Hoja de Trabajo para listado'!$A$151:$Z$151,0)),0)+IFERROR(INDEX('Hoja de Trabajo para listado'!$AB$155:$BA$1048576,MATCH($A576,'Hoja de Trabajo para listado'!$AB$155:$AB$1048576,0),MATCH((CUADRO!N$4&amp;$E576),'Hoja de Trabajo para listado'!$AB$151:$BA$151,0)),0)+IFERROR(INDEX('Hoja de Trabajo para listado'!$BC$155:$CB$1048576,MATCH($A576,'Hoja de Trabajo para listado'!$BC$155:$BC$1048576,0),MATCH((CUADRO!N$4&amp;$E576),'Hoja de Trabajo para listado'!$BC$151:$CB$151,0)),0)+IFERROR(INDEX('Hoja de Trabajo para listado'!$DE$153:$DG$274,MATCH($A576,'Hoja de Trabajo para listado'!$DE$153:$DE$1048576,0),MATCH((CUADRO!N$4&amp;$E576),'Hoja de Trabajo para listado'!$DE$151:$DG$151,0)),0)+IFERROR(INDEX('Hoja de Trabajo para listado'!$CD$155:$DC$1048576,MATCH($A576,'Hoja de Trabajo para listado'!$CD$155:$CD$1048576,0),MATCH((CUADRO!N$4&amp;$E576),'Hoja de Trabajo para listado'!$CD$151:$DC$151,0)),0)</f>
        <v>0</v>
      </c>
      <c r="O576" s="241">
        <f ca="1">+IFERROR(INDEX('Hoja de Trabajo para listado'!$A$155:$Z$1048576,MATCH($A576,'Hoja de Trabajo para listado'!$A$155:$A$1048576,0),MATCH((CUADRO!O$4&amp;$E576),'Hoja de Trabajo para listado'!$A$151:$Z$151,0)),0)+IFERROR(INDEX('Hoja de Trabajo para listado'!$AB$155:$BA$1048576,MATCH($A576,'Hoja de Trabajo para listado'!$AB$155:$AB$1048576,0),MATCH((CUADRO!O$4&amp;$E576),'Hoja de Trabajo para listado'!$AB$151:$BA$151,0)),0)+IFERROR(INDEX('Hoja de Trabajo para listado'!$BC$155:$CB$1048576,MATCH($A576,'Hoja de Trabajo para listado'!$BC$155:$BC$1048576,0),MATCH((CUADRO!O$4&amp;$E576),'Hoja de Trabajo para listado'!$BC$151:$CB$151,0)),0)+IFERROR(INDEX('Hoja de Trabajo para listado'!$DE$153:$DG$274,MATCH($A576,'Hoja de Trabajo para listado'!$DE$153:$DE$1048576,0),MATCH((CUADRO!O$4&amp;$E576),'Hoja de Trabajo para listado'!$DE$151:$DG$151,0)),0)+IFERROR(INDEX('Hoja de Trabajo para listado'!$CD$155:$DC$1048576,MATCH($A576,'Hoja de Trabajo para listado'!$CD$155:$CD$1048576,0),MATCH((CUADRO!O$4&amp;$E576),'Hoja de Trabajo para listado'!$CD$151:$DC$151,0)),0)</f>
        <v>0</v>
      </c>
      <c r="P576" s="241">
        <f ca="1">+IFERROR(INDEX('Hoja de Trabajo para listado'!$A$155:$Z$1048576,MATCH($A576,'Hoja de Trabajo para listado'!$A$155:$A$1048576,0),MATCH((CUADRO!P$4&amp;$E576),'Hoja de Trabajo para listado'!$A$151:$Z$151,0)),0)+IFERROR(INDEX('Hoja de Trabajo para listado'!$AB$155:$BA$1048576,MATCH($A576,'Hoja de Trabajo para listado'!$AB$155:$AB$1048576,0),MATCH((CUADRO!P$4&amp;$E576),'Hoja de Trabajo para listado'!$AB$151:$BA$151,0)),0)+IFERROR(INDEX('Hoja de Trabajo para listado'!$BC$155:$CB$1048576,MATCH($A576,'Hoja de Trabajo para listado'!$BC$155:$BC$1048576,0),MATCH((CUADRO!P$4&amp;$E576),'Hoja de Trabajo para listado'!$BC$151:$CB$151,0)),0)+IFERROR(INDEX('Hoja de Trabajo para listado'!$DE$153:$DG$274,MATCH($A576,'Hoja de Trabajo para listado'!$DE$153:$DE$1048576,0),MATCH((CUADRO!P$4&amp;$E576),'Hoja de Trabajo para listado'!$DE$151:$DG$151,0)),0)+IFERROR(INDEX('Hoja de Trabajo para listado'!$CD$155:$DC$1048576,MATCH($A576,'Hoja de Trabajo para listado'!$CD$155:$CD$1048576,0),MATCH((CUADRO!P$4&amp;$E576),'Hoja de Trabajo para listado'!$CD$151:$DC$151,0)),0)</f>
        <v>0</v>
      </c>
      <c r="Q576" s="241">
        <f ca="1">+IFERROR(INDEX('Hoja de Trabajo para listado'!$A$155:$Z$1048576,MATCH($A576,'Hoja de Trabajo para listado'!$A$155:$A$1048576,0),MATCH((CUADRO!Q$4&amp;$E576),'Hoja de Trabajo para listado'!$A$151:$Z$151,0)),0)+IFERROR(INDEX('Hoja de Trabajo para listado'!$AB$155:$BA$1048576,MATCH($A576,'Hoja de Trabajo para listado'!$AB$155:$AB$1048576,0),MATCH((CUADRO!Q$4&amp;$E576),'Hoja de Trabajo para listado'!$AB$151:$BA$151,0)),0)+IFERROR(INDEX('Hoja de Trabajo para listado'!$BC$155:$CB$1048576,MATCH($A576,'Hoja de Trabajo para listado'!$BC$155:$BC$1048576,0),MATCH((CUADRO!Q$4&amp;$E576),'Hoja de Trabajo para listado'!$BC$151:$CB$151,0)),0)+IFERROR(INDEX('Hoja de Trabajo para listado'!$DE$153:$DG$274,MATCH($A576,'Hoja de Trabajo para listado'!$DE$153:$DE$1048576,0),MATCH((CUADRO!Q$4&amp;$E576),'Hoja de Trabajo para listado'!$DE$151:$DG$151,0)),0)+IFERROR(INDEX('Hoja de Trabajo para listado'!$CD$155:$DC$1048576,MATCH($A576,'Hoja de Trabajo para listado'!$CD$155:$CD$1048576,0),MATCH((CUADRO!Q$4&amp;$E576),'Hoja de Trabajo para listado'!$CD$151:$DC$151,0)),0)</f>
        <v>0</v>
      </c>
      <c r="R576" s="241">
        <f t="shared" ca="1" si="16"/>
        <v>0</v>
      </c>
      <c r="S576" s="247">
        <f ca="1">+R575+R576</f>
        <v>0</v>
      </c>
      <c r="T576" s="241">
        <f ca="1">+S576</f>
        <v>0</v>
      </c>
      <c r="U576" s="240">
        <f t="shared" si="17"/>
        <v>2</v>
      </c>
    </row>
    <row r="577" spans="1:21" customFormat="1" ht="15" hidden="1" customHeight="1">
      <c r="A577" s="32">
        <v>1240</v>
      </c>
      <c r="B577" s="381">
        <f>+A577</f>
        <v>1240</v>
      </c>
      <c r="C577" s="245" t="str">
        <f>+VLOOKUP(A577,bd_lista!$A$3:$C$592,3,FALSE)</f>
        <v>Gobierno Autónomo Municipal de Calacoto</v>
      </c>
      <c r="D577" s="383" t="str">
        <f>+C577</f>
        <v>Gobierno Autónomo Municipal de Calacoto</v>
      </c>
      <c r="E577" s="240" t="s">
        <v>683</v>
      </c>
      <c r="F577" s="241">
        <f ca="1">+IFERROR(INDEX('Hoja de Trabajo para listado'!$A$155:$Z$1048576,MATCH($A577,'Hoja de Trabajo para listado'!$A$155:$A$1048576,0),MATCH((CUADRO!F$4&amp;$E577),'Hoja de Trabajo para listado'!$A$151:$Z$151,0)),0)+IFERROR(INDEX('Hoja de Trabajo para listado'!$AB$155:$BA$1048576,MATCH($A577,'Hoja de Trabajo para listado'!$AB$155:$AB$1048576,0),MATCH((CUADRO!F$4&amp;$E577),'Hoja de Trabajo para listado'!$AB$151:$BA$151,0)),0)+IFERROR(INDEX('Hoja de Trabajo para listado'!$BC$155:$CB$1048576,MATCH($A577,'Hoja de Trabajo para listado'!$BC$155:$BC$1048576,0),MATCH((CUADRO!F$4&amp;$E577),'Hoja de Trabajo para listado'!$BC$151:$CB$151,0)),0)+IFERROR(INDEX('Hoja de Trabajo para listado'!$DE$153:$DG$274,MATCH($A577,'Hoja de Trabajo para listado'!$DE$153:$DE$1048576,0),MATCH((CUADRO!F$4&amp;$E577),'Hoja de Trabajo para listado'!$DE$151:$DG$151,0)),0)+IFERROR(INDEX('Hoja de Trabajo para listado'!$CD$155:$DC$1048576,MATCH($A577,'Hoja de Trabajo para listado'!$CD$155:$CD$1048576,0),MATCH((CUADRO!F$4&amp;$E577),'Hoja de Trabajo para listado'!$CD$151:$DC$151,0)),0)</f>
        <v>0</v>
      </c>
      <c r="G577" s="241">
        <f ca="1">+IFERROR(INDEX('Hoja de Trabajo para listado'!$A$155:$Z$1048576,MATCH($A577,'Hoja de Trabajo para listado'!$A$155:$A$1048576,0),MATCH((CUADRO!G$4&amp;$E577),'Hoja de Trabajo para listado'!$A$151:$Z$151,0)),0)+IFERROR(INDEX('Hoja de Trabajo para listado'!$AB$155:$BA$1048576,MATCH($A577,'Hoja de Trabajo para listado'!$AB$155:$AB$1048576,0),MATCH((CUADRO!G$4&amp;$E577),'Hoja de Trabajo para listado'!$AB$151:$BA$151,0)),0)+IFERROR(INDEX('Hoja de Trabajo para listado'!$BC$155:$CB$1048576,MATCH($A577,'Hoja de Trabajo para listado'!$BC$155:$BC$1048576,0),MATCH((CUADRO!G$4&amp;$E577),'Hoja de Trabajo para listado'!$BC$151:$CB$151,0)),0)+IFERROR(INDEX('Hoja de Trabajo para listado'!$DE$153:$DG$274,MATCH($A577,'Hoja de Trabajo para listado'!$DE$153:$DE$1048576,0),MATCH((CUADRO!G$4&amp;$E577),'Hoja de Trabajo para listado'!$DE$151:$DG$151,0)),0)+IFERROR(INDEX('Hoja de Trabajo para listado'!$CD$155:$DC$1048576,MATCH($A577,'Hoja de Trabajo para listado'!$CD$155:$CD$1048576,0),MATCH((CUADRO!G$4&amp;$E577),'Hoja de Trabajo para listado'!$CD$151:$DC$151,0)),0)</f>
        <v>0</v>
      </c>
      <c r="H577" s="241">
        <f ca="1">+IFERROR(INDEX('Hoja de Trabajo para listado'!$A$155:$Z$1048576,MATCH($A577,'Hoja de Trabajo para listado'!$A$155:$A$1048576,0),MATCH((CUADRO!H$4&amp;$E577),'Hoja de Trabajo para listado'!$A$151:$Z$151,0)),0)+IFERROR(INDEX('Hoja de Trabajo para listado'!$AB$155:$BA$1048576,MATCH($A577,'Hoja de Trabajo para listado'!$AB$155:$AB$1048576,0),MATCH((CUADRO!H$4&amp;$E577),'Hoja de Trabajo para listado'!$AB$151:$BA$151,0)),0)+IFERROR(INDEX('Hoja de Trabajo para listado'!$BC$155:$CB$1048576,MATCH($A577,'Hoja de Trabajo para listado'!$BC$155:$BC$1048576,0),MATCH((CUADRO!H$4&amp;$E577),'Hoja de Trabajo para listado'!$BC$151:$CB$151,0)),0)+IFERROR(INDEX('Hoja de Trabajo para listado'!$DE$153:$DG$274,MATCH($A577,'Hoja de Trabajo para listado'!$DE$153:$DE$1048576,0),MATCH((CUADRO!H$4&amp;$E577),'Hoja de Trabajo para listado'!$DE$151:$DG$151,0)),0)+IFERROR(INDEX('Hoja de Trabajo para listado'!$CD$155:$DC$1048576,MATCH($A577,'Hoja de Trabajo para listado'!$CD$155:$CD$1048576,0),MATCH((CUADRO!H$4&amp;$E577),'Hoja de Trabajo para listado'!$CD$151:$DC$151,0)),0)</f>
        <v>0</v>
      </c>
      <c r="I577" s="241">
        <f ca="1">+IFERROR(INDEX('Hoja de Trabajo para listado'!$A$155:$Z$1048576,MATCH($A577,'Hoja de Trabajo para listado'!$A$155:$A$1048576,0),MATCH((CUADRO!I$4&amp;$E577),'Hoja de Trabajo para listado'!$A$151:$Z$151,0)),0)+IFERROR(INDEX('Hoja de Trabajo para listado'!$AB$155:$BA$1048576,MATCH($A577,'Hoja de Trabajo para listado'!$AB$155:$AB$1048576,0),MATCH((CUADRO!I$4&amp;$E577),'Hoja de Trabajo para listado'!$AB$151:$BA$151,0)),0)+IFERROR(INDEX('Hoja de Trabajo para listado'!$BC$155:$CB$1048576,MATCH($A577,'Hoja de Trabajo para listado'!$BC$155:$BC$1048576,0),MATCH((CUADRO!I$4&amp;$E577),'Hoja de Trabajo para listado'!$BC$151:$CB$151,0)),0)+IFERROR(INDEX('Hoja de Trabajo para listado'!$DE$153:$DG$274,MATCH($A577,'Hoja de Trabajo para listado'!$DE$153:$DE$1048576,0),MATCH((CUADRO!I$4&amp;$E577),'Hoja de Trabajo para listado'!$DE$151:$DG$151,0)),0)+IFERROR(INDEX('Hoja de Trabajo para listado'!$CD$155:$DC$1048576,MATCH($A577,'Hoja de Trabajo para listado'!$CD$155:$CD$1048576,0),MATCH((CUADRO!I$4&amp;$E577),'Hoja de Trabajo para listado'!$CD$151:$DC$151,0)),0)</f>
        <v>0</v>
      </c>
      <c r="J577" s="241">
        <f ca="1">+IFERROR(INDEX('Hoja de Trabajo para listado'!$A$155:$Z$1048576,MATCH($A577,'Hoja de Trabajo para listado'!$A$155:$A$1048576,0),MATCH((CUADRO!J$4&amp;$E577),'Hoja de Trabajo para listado'!$A$151:$Z$151,0)),0)+IFERROR(INDEX('Hoja de Trabajo para listado'!$AB$155:$BA$1048576,MATCH($A577,'Hoja de Trabajo para listado'!$AB$155:$AB$1048576,0),MATCH((CUADRO!J$4&amp;$E577),'Hoja de Trabajo para listado'!$AB$151:$BA$151,0)),0)+IFERROR(INDEX('Hoja de Trabajo para listado'!$BC$155:$CB$1048576,MATCH($A577,'Hoja de Trabajo para listado'!$BC$155:$BC$1048576,0),MATCH((CUADRO!J$4&amp;$E577),'Hoja de Trabajo para listado'!$BC$151:$CB$151,0)),0)+IFERROR(INDEX('Hoja de Trabajo para listado'!$DE$153:$DG$274,MATCH($A577,'Hoja de Trabajo para listado'!$DE$153:$DE$1048576,0),MATCH((CUADRO!J$4&amp;$E577),'Hoja de Trabajo para listado'!$DE$151:$DG$151,0)),0)+IFERROR(INDEX('Hoja de Trabajo para listado'!$CD$155:$DC$1048576,MATCH($A577,'Hoja de Trabajo para listado'!$CD$155:$CD$1048576,0),MATCH((CUADRO!J$4&amp;$E577),'Hoja de Trabajo para listado'!$CD$151:$DC$151,0)),0)</f>
        <v>0</v>
      </c>
      <c r="K577" s="241">
        <f ca="1">+IFERROR(INDEX('Hoja de Trabajo para listado'!$A$155:$Z$1048576,MATCH($A577,'Hoja de Trabajo para listado'!$A$155:$A$1048576,0),MATCH((CUADRO!K$4&amp;$E577),'Hoja de Trabajo para listado'!$A$151:$Z$151,0)),0)+IFERROR(INDEX('Hoja de Trabajo para listado'!$AB$155:$BA$1048576,MATCH($A577,'Hoja de Trabajo para listado'!$AB$155:$AB$1048576,0),MATCH((CUADRO!K$4&amp;$E577),'Hoja de Trabajo para listado'!$AB$151:$BA$151,0)),0)+IFERROR(INDEX('Hoja de Trabajo para listado'!$BC$155:$CB$1048576,MATCH($A577,'Hoja de Trabajo para listado'!$BC$155:$BC$1048576,0),MATCH((CUADRO!K$4&amp;$E577),'Hoja de Trabajo para listado'!$BC$151:$CB$151,0)),0)+IFERROR(INDEX('Hoja de Trabajo para listado'!$DE$153:$DG$274,MATCH($A577,'Hoja de Trabajo para listado'!$DE$153:$DE$1048576,0),MATCH((CUADRO!K$4&amp;$E577),'Hoja de Trabajo para listado'!$DE$151:$DG$151,0)),0)+IFERROR(INDEX('Hoja de Trabajo para listado'!$CD$155:$DC$1048576,MATCH($A577,'Hoja de Trabajo para listado'!$CD$155:$CD$1048576,0),MATCH((CUADRO!K$4&amp;$E577),'Hoja de Trabajo para listado'!$CD$151:$DC$151,0)),0)</f>
        <v>0</v>
      </c>
      <c r="L577" s="241">
        <f ca="1">+IFERROR(INDEX('Hoja de Trabajo para listado'!$A$155:$Z$1048576,MATCH($A577,'Hoja de Trabajo para listado'!$A$155:$A$1048576,0),MATCH((CUADRO!L$4&amp;$E577),'Hoja de Trabajo para listado'!$A$151:$Z$151,0)),0)+IFERROR(INDEX('Hoja de Trabajo para listado'!$AB$155:$BA$1048576,MATCH($A577,'Hoja de Trabajo para listado'!$AB$155:$AB$1048576,0),MATCH((CUADRO!L$4&amp;$E577),'Hoja de Trabajo para listado'!$AB$151:$BA$151,0)),0)+IFERROR(INDEX('Hoja de Trabajo para listado'!$BC$155:$CB$1048576,MATCH($A577,'Hoja de Trabajo para listado'!$BC$155:$BC$1048576,0),MATCH((CUADRO!L$4&amp;$E577),'Hoja de Trabajo para listado'!$BC$151:$CB$151,0)),0)+IFERROR(INDEX('Hoja de Trabajo para listado'!$DE$153:$DG$274,MATCH($A577,'Hoja de Trabajo para listado'!$DE$153:$DE$1048576,0),MATCH((CUADRO!L$4&amp;$E577),'Hoja de Trabajo para listado'!$DE$151:$DG$151,0)),0)+IFERROR(INDEX('Hoja de Trabajo para listado'!$CD$155:$DC$1048576,MATCH($A577,'Hoja de Trabajo para listado'!$CD$155:$CD$1048576,0),MATCH((CUADRO!L$4&amp;$E577),'Hoja de Trabajo para listado'!$CD$151:$DC$151,0)),0)</f>
        <v>0</v>
      </c>
      <c r="M577" s="241">
        <f ca="1">+IFERROR(INDEX('Hoja de Trabajo para listado'!$A$155:$Z$1048576,MATCH($A577,'Hoja de Trabajo para listado'!$A$155:$A$1048576,0),MATCH((CUADRO!M$4&amp;$E577),'Hoja de Trabajo para listado'!$A$151:$Z$151,0)),0)+IFERROR(INDEX('Hoja de Trabajo para listado'!$AB$155:$BA$1048576,MATCH($A577,'Hoja de Trabajo para listado'!$AB$155:$AB$1048576,0),MATCH((CUADRO!M$4&amp;$E577),'Hoja de Trabajo para listado'!$AB$151:$BA$151,0)),0)+IFERROR(INDEX('Hoja de Trabajo para listado'!$BC$155:$CB$1048576,MATCH($A577,'Hoja de Trabajo para listado'!$BC$155:$BC$1048576,0),MATCH((CUADRO!M$4&amp;$E577),'Hoja de Trabajo para listado'!$BC$151:$CB$151,0)),0)+IFERROR(INDEX('Hoja de Trabajo para listado'!$DE$153:$DG$274,MATCH($A577,'Hoja de Trabajo para listado'!$DE$153:$DE$1048576,0),MATCH((CUADRO!M$4&amp;$E577),'Hoja de Trabajo para listado'!$DE$151:$DG$151,0)),0)+IFERROR(INDEX('Hoja de Trabajo para listado'!$CD$155:$DC$1048576,MATCH($A577,'Hoja de Trabajo para listado'!$CD$155:$CD$1048576,0),MATCH((CUADRO!M$4&amp;$E577),'Hoja de Trabajo para listado'!$CD$151:$DC$151,0)),0)</f>
        <v>0</v>
      </c>
      <c r="N577" s="241">
        <f ca="1">+IFERROR(INDEX('Hoja de Trabajo para listado'!$A$155:$Z$1048576,MATCH($A577,'Hoja de Trabajo para listado'!$A$155:$A$1048576,0),MATCH((CUADRO!N$4&amp;$E577),'Hoja de Trabajo para listado'!$A$151:$Z$151,0)),0)+IFERROR(INDEX('Hoja de Trabajo para listado'!$AB$155:$BA$1048576,MATCH($A577,'Hoja de Trabajo para listado'!$AB$155:$AB$1048576,0),MATCH((CUADRO!N$4&amp;$E577),'Hoja de Trabajo para listado'!$AB$151:$BA$151,0)),0)+IFERROR(INDEX('Hoja de Trabajo para listado'!$BC$155:$CB$1048576,MATCH($A577,'Hoja de Trabajo para listado'!$BC$155:$BC$1048576,0),MATCH((CUADRO!N$4&amp;$E577),'Hoja de Trabajo para listado'!$BC$151:$CB$151,0)),0)+IFERROR(INDEX('Hoja de Trabajo para listado'!$DE$153:$DG$274,MATCH($A577,'Hoja de Trabajo para listado'!$DE$153:$DE$1048576,0),MATCH((CUADRO!N$4&amp;$E577),'Hoja de Trabajo para listado'!$DE$151:$DG$151,0)),0)+IFERROR(INDEX('Hoja de Trabajo para listado'!$CD$155:$DC$1048576,MATCH($A577,'Hoja de Trabajo para listado'!$CD$155:$CD$1048576,0),MATCH((CUADRO!N$4&amp;$E577),'Hoja de Trabajo para listado'!$CD$151:$DC$151,0)),0)</f>
        <v>0</v>
      </c>
      <c r="O577" s="241">
        <f ca="1">+IFERROR(INDEX('Hoja de Trabajo para listado'!$A$155:$Z$1048576,MATCH($A577,'Hoja de Trabajo para listado'!$A$155:$A$1048576,0),MATCH((CUADRO!O$4&amp;$E577),'Hoja de Trabajo para listado'!$A$151:$Z$151,0)),0)+IFERROR(INDEX('Hoja de Trabajo para listado'!$AB$155:$BA$1048576,MATCH($A577,'Hoja de Trabajo para listado'!$AB$155:$AB$1048576,0),MATCH((CUADRO!O$4&amp;$E577),'Hoja de Trabajo para listado'!$AB$151:$BA$151,0)),0)+IFERROR(INDEX('Hoja de Trabajo para listado'!$BC$155:$CB$1048576,MATCH($A577,'Hoja de Trabajo para listado'!$BC$155:$BC$1048576,0),MATCH((CUADRO!O$4&amp;$E577),'Hoja de Trabajo para listado'!$BC$151:$CB$151,0)),0)+IFERROR(INDEX('Hoja de Trabajo para listado'!$DE$153:$DG$274,MATCH($A577,'Hoja de Trabajo para listado'!$DE$153:$DE$1048576,0),MATCH((CUADRO!O$4&amp;$E577),'Hoja de Trabajo para listado'!$DE$151:$DG$151,0)),0)+IFERROR(INDEX('Hoja de Trabajo para listado'!$CD$155:$DC$1048576,MATCH($A577,'Hoja de Trabajo para listado'!$CD$155:$CD$1048576,0),MATCH((CUADRO!O$4&amp;$E577),'Hoja de Trabajo para listado'!$CD$151:$DC$151,0)),0)</f>
        <v>0</v>
      </c>
      <c r="P577" s="241">
        <f ca="1">+IFERROR(INDEX('Hoja de Trabajo para listado'!$A$155:$Z$1048576,MATCH($A577,'Hoja de Trabajo para listado'!$A$155:$A$1048576,0),MATCH((CUADRO!P$4&amp;$E577),'Hoja de Trabajo para listado'!$A$151:$Z$151,0)),0)+IFERROR(INDEX('Hoja de Trabajo para listado'!$AB$155:$BA$1048576,MATCH($A577,'Hoja de Trabajo para listado'!$AB$155:$AB$1048576,0),MATCH((CUADRO!P$4&amp;$E577),'Hoja de Trabajo para listado'!$AB$151:$BA$151,0)),0)+IFERROR(INDEX('Hoja de Trabajo para listado'!$BC$155:$CB$1048576,MATCH($A577,'Hoja de Trabajo para listado'!$BC$155:$BC$1048576,0),MATCH((CUADRO!P$4&amp;$E577),'Hoja de Trabajo para listado'!$BC$151:$CB$151,0)),0)+IFERROR(INDEX('Hoja de Trabajo para listado'!$DE$153:$DG$274,MATCH($A577,'Hoja de Trabajo para listado'!$DE$153:$DE$1048576,0),MATCH((CUADRO!P$4&amp;$E577),'Hoja de Trabajo para listado'!$DE$151:$DG$151,0)),0)+IFERROR(INDEX('Hoja de Trabajo para listado'!$CD$155:$DC$1048576,MATCH($A577,'Hoja de Trabajo para listado'!$CD$155:$CD$1048576,0),MATCH((CUADRO!P$4&amp;$E577),'Hoja de Trabajo para listado'!$CD$151:$DC$151,0)),0)</f>
        <v>0</v>
      </c>
      <c r="Q577" s="241">
        <f ca="1">+IFERROR(INDEX('Hoja de Trabajo para listado'!$A$155:$Z$1048576,MATCH($A577,'Hoja de Trabajo para listado'!$A$155:$A$1048576,0),MATCH((CUADRO!Q$4&amp;$E577),'Hoja de Trabajo para listado'!$A$151:$Z$151,0)),0)+IFERROR(INDEX('Hoja de Trabajo para listado'!$AB$155:$BA$1048576,MATCH($A577,'Hoja de Trabajo para listado'!$AB$155:$AB$1048576,0),MATCH((CUADRO!Q$4&amp;$E577),'Hoja de Trabajo para listado'!$AB$151:$BA$151,0)),0)+IFERROR(INDEX('Hoja de Trabajo para listado'!$BC$155:$CB$1048576,MATCH($A577,'Hoja de Trabajo para listado'!$BC$155:$BC$1048576,0),MATCH((CUADRO!Q$4&amp;$E577),'Hoja de Trabajo para listado'!$BC$151:$CB$151,0)),0)+IFERROR(INDEX('Hoja de Trabajo para listado'!$DE$153:$DG$274,MATCH($A577,'Hoja de Trabajo para listado'!$DE$153:$DE$1048576,0),MATCH((CUADRO!Q$4&amp;$E577),'Hoja de Trabajo para listado'!$DE$151:$DG$151,0)),0)+IFERROR(INDEX('Hoja de Trabajo para listado'!$CD$155:$DC$1048576,MATCH($A577,'Hoja de Trabajo para listado'!$CD$155:$CD$1048576,0),MATCH((CUADRO!Q$4&amp;$E577),'Hoja de Trabajo para listado'!$CD$151:$DC$151,0)),0)</f>
        <v>0</v>
      </c>
      <c r="R577" s="241">
        <f t="shared" ca="1" si="16"/>
        <v>0</v>
      </c>
      <c r="S577" s="247"/>
      <c r="T577" s="241">
        <f ca="1">+T578</f>
        <v>0</v>
      </c>
      <c r="U577" s="240">
        <f t="shared" si="17"/>
        <v>1</v>
      </c>
    </row>
    <row r="578" spans="1:21" customFormat="1" ht="15" hidden="1" customHeight="1">
      <c r="A578" s="32">
        <v>1240</v>
      </c>
      <c r="B578" s="382"/>
      <c r="C578" s="245" t="str">
        <f>+VLOOKUP(A578,bd_lista!$A$3:$C$592,3,FALSE)</f>
        <v>Gobierno Autónomo Municipal de Calacoto</v>
      </c>
      <c r="D578" s="384"/>
      <c r="E578" s="242" t="s">
        <v>684</v>
      </c>
      <c r="F578" s="241">
        <f ca="1">+IFERROR(INDEX('Hoja de Trabajo para listado'!$A$155:$Z$1048576,MATCH($A578,'Hoja de Trabajo para listado'!$A$155:$A$1048576,0),MATCH((CUADRO!F$4&amp;$E578),'Hoja de Trabajo para listado'!$A$151:$Z$151,0)),0)+IFERROR(INDEX('Hoja de Trabajo para listado'!$AB$155:$BA$1048576,MATCH($A578,'Hoja de Trabajo para listado'!$AB$155:$AB$1048576,0),MATCH((CUADRO!F$4&amp;$E578),'Hoja de Trabajo para listado'!$AB$151:$BA$151,0)),0)+IFERROR(INDEX('Hoja de Trabajo para listado'!$BC$155:$CB$1048576,MATCH($A578,'Hoja de Trabajo para listado'!$BC$155:$BC$1048576,0),MATCH((CUADRO!F$4&amp;$E578),'Hoja de Trabajo para listado'!$BC$151:$CB$151,0)),0)+IFERROR(INDEX('Hoja de Trabajo para listado'!$DE$153:$DG$274,MATCH($A578,'Hoja de Trabajo para listado'!$DE$153:$DE$1048576,0),MATCH((CUADRO!F$4&amp;$E578),'Hoja de Trabajo para listado'!$DE$151:$DG$151,0)),0)+IFERROR(INDEX('Hoja de Trabajo para listado'!$CD$155:$DC$1048576,MATCH($A578,'Hoja de Trabajo para listado'!$CD$155:$CD$1048576,0),MATCH((CUADRO!F$4&amp;$E578),'Hoja de Trabajo para listado'!$CD$151:$DC$151,0)),0)</f>
        <v>0</v>
      </c>
      <c r="G578" s="241">
        <f ca="1">+IFERROR(INDEX('Hoja de Trabajo para listado'!$A$155:$Z$1048576,MATCH($A578,'Hoja de Trabajo para listado'!$A$155:$A$1048576,0),MATCH((CUADRO!G$4&amp;$E578),'Hoja de Trabajo para listado'!$A$151:$Z$151,0)),0)+IFERROR(INDEX('Hoja de Trabajo para listado'!$AB$155:$BA$1048576,MATCH($A578,'Hoja de Trabajo para listado'!$AB$155:$AB$1048576,0),MATCH((CUADRO!G$4&amp;$E578),'Hoja de Trabajo para listado'!$AB$151:$BA$151,0)),0)+IFERROR(INDEX('Hoja de Trabajo para listado'!$BC$155:$CB$1048576,MATCH($A578,'Hoja de Trabajo para listado'!$BC$155:$BC$1048576,0),MATCH((CUADRO!G$4&amp;$E578),'Hoja de Trabajo para listado'!$BC$151:$CB$151,0)),0)+IFERROR(INDEX('Hoja de Trabajo para listado'!$DE$153:$DG$274,MATCH($A578,'Hoja de Trabajo para listado'!$DE$153:$DE$1048576,0),MATCH((CUADRO!G$4&amp;$E578),'Hoja de Trabajo para listado'!$DE$151:$DG$151,0)),0)+IFERROR(INDEX('Hoja de Trabajo para listado'!$CD$155:$DC$1048576,MATCH($A578,'Hoja de Trabajo para listado'!$CD$155:$CD$1048576,0),MATCH((CUADRO!G$4&amp;$E578),'Hoja de Trabajo para listado'!$CD$151:$DC$151,0)),0)</f>
        <v>0</v>
      </c>
      <c r="H578" s="241">
        <f ca="1">+IFERROR(INDEX('Hoja de Trabajo para listado'!$A$155:$Z$1048576,MATCH($A578,'Hoja de Trabajo para listado'!$A$155:$A$1048576,0),MATCH((CUADRO!H$4&amp;$E578),'Hoja de Trabajo para listado'!$A$151:$Z$151,0)),0)+IFERROR(INDEX('Hoja de Trabajo para listado'!$AB$155:$BA$1048576,MATCH($A578,'Hoja de Trabajo para listado'!$AB$155:$AB$1048576,0),MATCH((CUADRO!H$4&amp;$E578),'Hoja de Trabajo para listado'!$AB$151:$BA$151,0)),0)+IFERROR(INDEX('Hoja de Trabajo para listado'!$BC$155:$CB$1048576,MATCH($A578,'Hoja de Trabajo para listado'!$BC$155:$BC$1048576,0),MATCH((CUADRO!H$4&amp;$E578),'Hoja de Trabajo para listado'!$BC$151:$CB$151,0)),0)+IFERROR(INDEX('Hoja de Trabajo para listado'!$DE$153:$DG$274,MATCH($A578,'Hoja de Trabajo para listado'!$DE$153:$DE$1048576,0),MATCH((CUADRO!H$4&amp;$E578),'Hoja de Trabajo para listado'!$DE$151:$DG$151,0)),0)+IFERROR(INDEX('Hoja de Trabajo para listado'!$CD$155:$DC$1048576,MATCH($A578,'Hoja de Trabajo para listado'!$CD$155:$CD$1048576,0),MATCH((CUADRO!H$4&amp;$E578),'Hoja de Trabajo para listado'!$CD$151:$DC$151,0)),0)</f>
        <v>0</v>
      </c>
      <c r="I578" s="241">
        <f ca="1">+IFERROR(INDEX('Hoja de Trabajo para listado'!$A$155:$Z$1048576,MATCH($A578,'Hoja de Trabajo para listado'!$A$155:$A$1048576,0),MATCH((CUADRO!I$4&amp;$E578),'Hoja de Trabajo para listado'!$A$151:$Z$151,0)),0)+IFERROR(INDEX('Hoja de Trabajo para listado'!$AB$155:$BA$1048576,MATCH($A578,'Hoja de Trabajo para listado'!$AB$155:$AB$1048576,0),MATCH((CUADRO!I$4&amp;$E578),'Hoja de Trabajo para listado'!$AB$151:$BA$151,0)),0)+IFERROR(INDEX('Hoja de Trabajo para listado'!$BC$155:$CB$1048576,MATCH($A578,'Hoja de Trabajo para listado'!$BC$155:$BC$1048576,0),MATCH((CUADRO!I$4&amp;$E578),'Hoja de Trabajo para listado'!$BC$151:$CB$151,0)),0)+IFERROR(INDEX('Hoja de Trabajo para listado'!$DE$153:$DG$274,MATCH($A578,'Hoja de Trabajo para listado'!$DE$153:$DE$1048576,0),MATCH((CUADRO!I$4&amp;$E578),'Hoja de Trabajo para listado'!$DE$151:$DG$151,0)),0)+IFERROR(INDEX('Hoja de Trabajo para listado'!$CD$155:$DC$1048576,MATCH($A578,'Hoja de Trabajo para listado'!$CD$155:$CD$1048576,0),MATCH((CUADRO!I$4&amp;$E578),'Hoja de Trabajo para listado'!$CD$151:$DC$151,0)),0)</f>
        <v>0</v>
      </c>
      <c r="J578" s="241">
        <f ca="1">+IFERROR(INDEX('Hoja de Trabajo para listado'!$A$155:$Z$1048576,MATCH($A578,'Hoja de Trabajo para listado'!$A$155:$A$1048576,0),MATCH((CUADRO!J$4&amp;$E578),'Hoja de Trabajo para listado'!$A$151:$Z$151,0)),0)+IFERROR(INDEX('Hoja de Trabajo para listado'!$AB$155:$BA$1048576,MATCH($A578,'Hoja de Trabajo para listado'!$AB$155:$AB$1048576,0),MATCH((CUADRO!J$4&amp;$E578),'Hoja de Trabajo para listado'!$AB$151:$BA$151,0)),0)+IFERROR(INDEX('Hoja de Trabajo para listado'!$BC$155:$CB$1048576,MATCH($A578,'Hoja de Trabajo para listado'!$BC$155:$BC$1048576,0),MATCH((CUADRO!J$4&amp;$E578),'Hoja de Trabajo para listado'!$BC$151:$CB$151,0)),0)+IFERROR(INDEX('Hoja de Trabajo para listado'!$DE$153:$DG$274,MATCH($A578,'Hoja de Trabajo para listado'!$DE$153:$DE$1048576,0),MATCH((CUADRO!J$4&amp;$E578),'Hoja de Trabajo para listado'!$DE$151:$DG$151,0)),0)+IFERROR(INDEX('Hoja de Trabajo para listado'!$CD$155:$DC$1048576,MATCH($A578,'Hoja de Trabajo para listado'!$CD$155:$CD$1048576,0),MATCH((CUADRO!J$4&amp;$E578),'Hoja de Trabajo para listado'!$CD$151:$DC$151,0)),0)</f>
        <v>0</v>
      </c>
      <c r="K578" s="241">
        <f ca="1">+IFERROR(INDEX('Hoja de Trabajo para listado'!$A$155:$Z$1048576,MATCH($A578,'Hoja de Trabajo para listado'!$A$155:$A$1048576,0),MATCH((CUADRO!K$4&amp;$E578),'Hoja de Trabajo para listado'!$A$151:$Z$151,0)),0)+IFERROR(INDEX('Hoja de Trabajo para listado'!$AB$155:$BA$1048576,MATCH($A578,'Hoja de Trabajo para listado'!$AB$155:$AB$1048576,0),MATCH((CUADRO!K$4&amp;$E578),'Hoja de Trabajo para listado'!$AB$151:$BA$151,0)),0)+IFERROR(INDEX('Hoja de Trabajo para listado'!$BC$155:$CB$1048576,MATCH($A578,'Hoja de Trabajo para listado'!$BC$155:$BC$1048576,0),MATCH((CUADRO!K$4&amp;$E578),'Hoja de Trabajo para listado'!$BC$151:$CB$151,0)),0)+IFERROR(INDEX('Hoja de Trabajo para listado'!$DE$153:$DG$274,MATCH($A578,'Hoja de Trabajo para listado'!$DE$153:$DE$1048576,0),MATCH((CUADRO!K$4&amp;$E578),'Hoja de Trabajo para listado'!$DE$151:$DG$151,0)),0)+IFERROR(INDEX('Hoja de Trabajo para listado'!$CD$155:$DC$1048576,MATCH($A578,'Hoja de Trabajo para listado'!$CD$155:$CD$1048576,0),MATCH((CUADRO!K$4&amp;$E578),'Hoja de Trabajo para listado'!$CD$151:$DC$151,0)),0)</f>
        <v>0</v>
      </c>
      <c r="L578" s="241">
        <f ca="1">+IFERROR(INDEX('Hoja de Trabajo para listado'!$A$155:$Z$1048576,MATCH($A578,'Hoja de Trabajo para listado'!$A$155:$A$1048576,0),MATCH((CUADRO!L$4&amp;$E578),'Hoja de Trabajo para listado'!$A$151:$Z$151,0)),0)+IFERROR(INDEX('Hoja de Trabajo para listado'!$AB$155:$BA$1048576,MATCH($A578,'Hoja de Trabajo para listado'!$AB$155:$AB$1048576,0),MATCH((CUADRO!L$4&amp;$E578),'Hoja de Trabajo para listado'!$AB$151:$BA$151,0)),0)+IFERROR(INDEX('Hoja de Trabajo para listado'!$BC$155:$CB$1048576,MATCH($A578,'Hoja de Trabajo para listado'!$BC$155:$BC$1048576,0),MATCH((CUADRO!L$4&amp;$E578),'Hoja de Trabajo para listado'!$BC$151:$CB$151,0)),0)+IFERROR(INDEX('Hoja de Trabajo para listado'!$DE$153:$DG$274,MATCH($A578,'Hoja de Trabajo para listado'!$DE$153:$DE$1048576,0),MATCH((CUADRO!L$4&amp;$E578),'Hoja de Trabajo para listado'!$DE$151:$DG$151,0)),0)+IFERROR(INDEX('Hoja de Trabajo para listado'!$CD$155:$DC$1048576,MATCH($A578,'Hoja de Trabajo para listado'!$CD$155:$CD$1048576,0),MATCH((CUADRO!L$4&amp;$E578),'Hoja de Trabajo para listado'!$CD$151:$DC$151,0)),0)</f>
        <v>0</v>
      </c>
      <c r="M578" s="241">
        <f ca="1">+IFERROR(INDEX('Hoja de Trabajo para listado'!$A$155:$Z$1048576,MATCH($A578,'Hoja de Trabajo para listado'!$A$155:$A$1048576,0),MATCH((CUADRO!M$4&amp;$E578),'Hoja de Trabajo para listado'!$A$151:$Z$151,0)),0)+IFERROR(INDEX('Hoja de Trabajo para listado'!$AB$155:$BA$1048576,MATCH($A578,'Hoja de Trabajo para listado'!$AB$155:$AB$1048576,0),MATCH((CUADRO!M$4&amp;$E578),'Hoja de Trabajo para listado'!$AB$151:$BA$151,0)),0)+IFERROR(INDEX('Hoja de Trabajo para listado'!$BC$155:$CB$1048576,MATCH($A578,'Hoja de Trabajo para listado'!$BC$155:$BC$1048576,0),MATCH((CUADRO!M$4&amp;$E578),'Hoja de Trabajo para listado'!$BC$151:$CB$151,0)),0)+IFERROR(INDEX('Hoja de Trabajo para listado'!$DE$153:$DG$274,MATCH($A578,'Hoja de Trabajo para listado'!$DE$153:$DE$1048576,0),MATCH((CUADRO!M$4&amp;$E578),'Hoja de Trabajo para listado'!$DE$151:$DG$151,0)),0)+IFERROR(INDEX('Hoja de Trabajo para listado'!$CD$155:$DC$1048576,MATCH($A578,'Hoja de Trabajo para listado'!$CD$155:$CD$1048576,0),MATCH((CUADRO!M$4&amp;$E578),'Hoja de Trabajo para listado'!$CD$151:$DC$151,0)),0)</f>
        <v>0</v>
      </c>
      <c r="N578" s="241">
        <f ca="1">+IFERROR(INDEX('Hoja de Trabajo para listado'!$A$155:$Z$1048576,MATCH($A578,'Hoja de Trabajo para listado'!$A$155:$A$1048576,0),MATCH((CUADRO!N$4&amp;$E578),'Hoja de Trabajo para listado'!$A$151:$Z$151,0)),0)+IFERROR(INDEX('Hoja de Trabajo para listado'!$AB$155:$BA$1048576,MATCH($A578,'Hoja de Trabajo para listado'!$AB$155:$AB$1048576,0),MATCH((CUADRO!N$4&amp;$E578),'Hoja de Trabajo para listado'!$AB$151:$BA$151,0)),0)+IFERROR(INDEX('Hoja de Trabajo para listado'!$BC$155:$CB$1048576,MATCH($A578,'Hoja de Trabajo para listado'!$BC$155:$BC$1048576,0),MATCH((CUADRO!N$4&amp;$E578),'Hoja de Trabajo para listado'!$BC$151:$CB$151,0)),0)+IFERROR(INDEX('Hoja de Trabajo para listado'!$DE$153:$DG$274,MATCH($A578,'Hoja de Trabajo para listado'!$DE$153:$DE$1048576,0),MATCH((CUADRO!N$4&amp;$E578),'Hoja de Trabajo para listado'!$DE$151:$DG$151,0)),0)+IFERROR(INDEX('Hoja de Trabajo para listado'!$CD$155:$DC$1048576,MATCH($A578,'Hoja de Trabajo para listado'!$CD$155:$CD$1048576,0),MATCH((CUADRO!N$4&amp;$E578),'Hoja de Trabajo para listado'!$CD$151:$DC$151,0)),0)</f>
        <v>0</v>
      </c>
      <c r="O578" s="241">
        <f ca="1">+IFERROR(INDEX('Hoja de Trabajo para listado'!$A$155:$Z$1048576,MATCH($A578,'Hoja de Trabajo para listado'!$A$155:$A$1048576,0),MATCH((CUADRO!O$4&amp;$E578),'Hoja de Trabajo para listado'!$A$151:$Z$151,0)),0)+IFERROR(INDEX('Hoja de Trabajo para listado'!$AB$155:$BA$1048576,MATCH($A578,'Hoja de Trabajo para listado'!$AB$155:$AB$1048576,0),MATCH((CUADRO!O$4&amp;$E578),'Hoja de Trabajo para listado'!$AB$151:$BA$151,0)),0)+IFERROR(INDEX('Hoja de Trabajo para listado'!$BC$155:$CB$1048576,MATCH($A578,'Hoja de Trabajo para listado'!$BC$155:$BC$1048576,0),MATCH((CUADRO!O$4&amp;$E578),'Hoja de Trabajo para listado'!$BC$151:$CB$151,0)),0)+IFERROR(INDEX('Hoja de Trabajo para listado'!$DE$153:$DG$274,MATCH($A578,'Hoja de Trabajo para listado'!$DE$153:$DE$1048576,0),MATCH((CUADRO!O$4&amp;$E578),'Hoja de Trabajo para listado'!$DE$151:$DG$151,0)),0)+IFERROR(INDEX('Hoja de Trabajo para listado'!$CD$155:$DC$1048576,MATCH($A578,'Hoja de Trabajo para listado'!$CD$155:$CD$1048576,0),MATCH((CUADRO!O$4&amp;$E578),'Hoja de Trabajo para listado'!$CD$151:$DC$151,0)),0)</f>
        <v>0</v>
      </c>
      <c r="P578" s="241">
        <f ca="1">+IFERROR(INDEX('Hoja de Trabajo para listado'!$A$155:$Z$1048576,MATCH($A578,'Hoja de Trabajo para listado'!$A$155:$A$1048576,0),MATCH((CUADRO!P$4&amp;$E578),'Hoja de Trabajo para listado'!$A$151:$Z$151,0)),0)+IFERROR(INDEX('Hoja de Trabajo para listado'!$AB$155:$BA$1048576,MATCH($A578,'Hoja de Trabajo para listado'!$AB$155:$AB$1048576,0),MATCH((CUADRO!P$4&amp;$E578),'Hoja de Trabajo para listado'!$AB$151:$BA$151,0)),0)+IFERROR(INDEX('Hoja de Trabajo para listado'!$BC$155:$CB$1048576,MATCH($A578,'Hoja de Trabajo para listado'!$BC$155:$BC$1048576,0),MATCH((CUADRO!P$4&amp;$E578),'Hoja de Trabajo para listado'!$BC$151:$CB$151,0)),0)+IFERROR(INDEX('Hoja de Trabajo para listado'!$DE$153:$DG$274,MATCH($A578,'Hoja de Trabajo para listado'!$DE$153:$DE$1048576,0),MATCH((CUADRO!P$4&amp;$E578),'Hoja de Trabajo para listado'!$DE$151:$DG$151,0)),0)+IFERROR(INDEX('Hoja de Trabajo para listado'!$CD$155:$DC$1048576,MATCH($A578,'Hoja de Trabajo para listado'!$CD$155:$CD$1048576,0),MATCH((CUADRO!P$4&amp;$E578),'Hoja de Trabajo para listado'!$CD$151:$DC$151,0)),0)</f>
        <v>0</v>
      </c>
      <c r="Q578" s="241">
        <f ca="1">+IFERROR(INDEX('Hoja de Trabajo para listado'!$A$155:$Z$1048576,MATCH($A578,'Hoja de Trabajo para listado'!$A$155:$A$1048576,0),MATCH((CUADRO!Q$4&amp;$E578),'Hoja de Trabajo para listado'!$A$151:$Z$151,0)),0)+IFERROR(INDEX('Hoja de Trabajo para listado'!$AB$155:$BA$1048576,MATCH($A578,'Hoja de Trabajo para listado'!$AB$155:$AB$1048576,0),MATCH((CUADRO!Q$4&amp;$E578),'Hoja de Trabajo para listado'!$AB$151:$BA$151,0)),0)+IFERROR(INDEX('Hoja de Trabajo para listado'!$BC$155:$CB$1048576,MATCH($A578,'Hoja de Trabajo para listado'!$BC$155:$BC$1048576,0),MATCH((CUADRO!Q$4&amp;$E578),'Hoja de Trabajo para listado'!$BC$151:$CB$151,0)),0)+IFERROR(INDEX('Hoja de Trabajo para listado'!$DE$153:$DG$274,MATCH($A578,'Hoja de Trabajo para listado'!$DE$153:$DE$1048576,0),MATCH((CUADRO!Q$4&amp;$E578),'Hoja de Trabajo para listado'!$DE$151:$DG$151,0)),0)+IFERROR(INDEX('Hoja de Trabajo para listado'!$CD$155:$DC$1048576,MATCH($A578,'Hoja de Trabajo para listado'!$CD$155:$CD$1048576,0),MATCH((CUADRO!Q$4&amp;$E578),'Hoja de Trabajo para listado'!$CD$151:$DC$151,0)),0)</f>
        <v>0</v>
      </c>
      <c r="R578" s="241">
        <f t="shared" ca="1" si="16"/>
        <v>0</v>
      </c>
      <c r="S578" s="247">
        <f ca="1">+R577+R578</f>
        <v>0</v>
      </c>
      <c r="T578" s="241">
        <f ca="1">+S578</f>
        <v>0</v>
      </c>
      <c r="U578" s="240">
        <f t="shared" si="17"/>
        <v>2</v>
      </c>
    </row>
    <row r="579" spans="1:21" customFormat="1" ht="15" hidden="1" customHeight="1">
      <c r="A579" s="32">
        <v>1241</v>
      </c>
      <c r="B579" s="381">
        <f>+A579</f>
        <v>1241</v>
      </c>
      <c r="C579" s="245" t="str">
        <f>+VLOOKUP(A579,bd_lista!$A$3:$C$592,3,FALSE)</f>
        <v>Gobierno Autónomo Municipal de Comanche</v>
      </c>
      <c r="D579" s="383" t="str">
        <f>+C579</f>
        <v>Gobierno Autónomo Municipal de Comanche</v>
      </c>
      <c r="E579" s="240" t="s">
        <v>683</v>
      </c>
      <c r="F579" s="241">
        <f ca="1">+IFERROR(INDEX('Hoja de Trabajo para listado'!$A$155:$Z$1048576,MATCH($A579,'Hoja de Trabajo para listado'!$A$155:$A$1048576,0),MATCH((CUADRO!F$4&amp;$E579),'Hoja de Trabajo para listado'!$A$151:$Z$151,0)),0)+IFERROR(INDEX('Hoja de Trabajo para listado'!$AB$155:$BA$1048576,MATCH($A579,'Hoja de Trabajo para listado'!$AB$155:$AB$1048576,0),MATCH((CUADRO!F$4&amp;$E579),'Hoja de Trabajo para listado'!$AB$151:$BA$151,0)),0)+IFERROR(INDEX('Hoja de Trabajo para listado'!$BC$155:$CB$1048576,MATCH($A579,'Hoja de Trabajo para listado'!$BC$155:$BC$1048576,0),MATCH((CUADRO!F$4&amp;$E579),'Hoja de Trabajo para listado'!$BC$151:$CB$151,0)),0)+IFERROR(INDEX('Hoja de Trabajo para listado'!$DE$153:$DG$274,MATCH($A579,'Hoja de Trabajo para listado'!$DE$153:$DE$1048576,0),MATCH((CUADRO!F$4&amp;$E579),'Hoja de Trabajo para listado'!$DE$151:$DG$151,0)),0)+IFERROR(INDEX('Hoja de Trabajo para listado'!$CD$155:$DC$1048576,MATCH($A579,'Hoja de Trabajo para listado'!$CD$155:$CD$1048576,0),MATCH((CUADRO!F$4&amp;$E579),'Hoja de Trabajo para listado'!$CD$151:$DC$151,0)),0)</f>
        <v>0</v>
      </c>
      <c r="G579" s="241">
        <f ca="1">+IFERROR(INDEX('Hoja de Trabajo para listado'!$A$155:$Z$1048576,MATCH($A579,'Hoja de Trabajo para listado'!$A$155:$A$1048576,0),MATCH((CUADRO!G$4&amp;$E579),'Hoja de Trabajo para listado'!$A$151:$Z$151,0)),0)+IFERROR(INDEX('Hoja de Trabajo para listado'!$AB$155:$BA$1048576,MATCH($A579,'Hoja de Trabajo para listado'!$AB$155:$AB$1048576,0),MATCH((CUADRO!G$4&amp;$E579),'Hoja de Trabajo para listado'!$AB$151:$BA$151,0)),0)+IFERROR(INDEX('Hoja de Trabajo para listado'!$BC$155:$CB$1048576,MATCH($A579,'Hoja de Trabajo para listado'!$BC$155:$BC$1048576,0),MATCH((CUADRO!G$4&amp;$E579),'Hoja de Trabajo para listado'!$BC$151:$CB$151,0)),0)+IFERROR(INDEX('Hoja de Trabajo para listado'!$DE$153:$DG$274,MATCH($A579,'Hoja de Trabajo para listado'!$DE$153:$DE$1048576,0),MATCH((CUADRO!G$4&amp;$E579),'Hoja de Trabajo para listado'!$DE$151:$DG$151,0)),0)+IFERROR(INDEX('Hoja de Trabajo para listado'!$CD$155:$DC$1048576,MATCH($A579,'Hoja de Trabajo para listado'!$CD$155:$CD$1048576,0),MATCH((CUADRO!G$4&amp;$E579),'Hoja de Trabajo para listado'!$CD$151:$DC$151,0)),0)</f>
        <v>0</v>
      </c>
      <c r="H579" s="241">
        <f ca="1">+IFERROR(INDEX('Hoja de Trabajo para listado'!$A$155:$Z$1048576,MATCH($A579,'Hoja de Trabajo para listado'!$A$155:$A$1048576,0),MATCH((CUADRO!H$4&amp;$E579),'Hoja de Trabajo para listado'!$A$151:$Z$151,0)),0)+IFERROR(INDEX('Hoja de Trabajo para listado'!$AB$155:$BA$1048576,MATCH($A579,'Hoja de Trabajo para listado'!$AB$155:$AB$1048576,0),MATCH((CUADRO!H$4&amp;$E579),'Hoja de Trabajo para listado'!$AB$151:$BA$151,0)),0)+IFERROR(INDEX('Hoja de Trabajo para listado'!$BC$155:$CB$1048576,MATCH($A579,'Hoja de Trabajo para listado'!$BC$155:$BC$1048576,0),MATCH((CUADRO!H$4&amp;$E579),'Hoja de Trabajo para listado'!$BC$151:$CB$151,0)),0)+IFERROR(INDEX('Hoja de Trabajo para listado'!$DE$153:$DG$274,MATCH($A579,'Hoja de Trabajo para listado'!$DE$153:$DE$1048576,0),MATCH((CUADRO!H$4&amp;$E579),'Hoja de Trabajo para listado'!$DE$151:$DG$151,0)),0)+IFERROR(INDEX('Hoja de Trabajo para listado'!$CD$155:$DC$1048576,MATCH($A579,'Hoja de Trabajo para listado'!$CD$155:$CD$1048576,0),MATCH((CUADRO!H$4&amp;$E579),'Hoja de Trabajo para listado'!$CD$151:$DC$151,0)),0)</f>
        <v>0</v>
      </c>
      <c r="I579" s="241">
        <f ca="1">+IFERROR(INDEX('Hoja de Trabajo para listado'!$A$155:$Z$1048576,MATCH($A579,'Hoja de Trabajo para listado'!$A$155:$A$1048576,0),MATCH((CUADRO!I$4&amp;$E579),'Hoja de Trabajo para listado'!$A$151:$Z$151,0)),0)+IFERROR(INDEX('Hoja de Trabajo para listado'!$AB$155:$BA$1048576,MATCH($A579,'Hoja de Trabajo para listado'!$AB$155:$AB$1048576,0),MATCH((CUADRO!I$4&amp;$E579),'Hoja de Trabajo para listado'!$AB$151:$BA$151,0)),0)+IFERROR(INDEX('Hoja de Trabajo para listado'!$BC$155:$CB$1048576,MATCH($A579,'Hoja de Trabajo para listado'!$BC$155:$BC$1048576,0),MATCH((CUADRO!I$4&amp;$E579),'Hoja de Trabajo para listado'!$BC$151:$CB$151,0)),0)+IFERROR(INDEX('Hoja de Trabajo para listado'!$DE$153:$DG$274,MATCH($A579,'Hoja de Trabajo para listado'!$DE$153:$DE$1048576,0),MATCH((CUADRO!I$4&amp;$E579),'Hoja de Trabajo para listado'!$DE$151:$DG$151,0)),0)+IFERROR(INDEX('Hoja de Trabajo para listado'!$CD$155:$DC$1048576,MATCH($A579,'Hoja de Trabajo para listado'!$CD$155:$CD$1048576,0),MATCH((CUADRO!I$4&amp;$E579),'Hoja de Trabajo para listado'!$CD$151:$DC$151,0)),0)</f>
        <v>0</v>
      </c>
      <c r="J579" s="241">
        <f ca="1">+IFERROR(INDEX('Hoja de Trabajo para listado'!$A$155:$Z$1048576,MATCH($A579,'Hoja de Trabajo para listado'!$A$155:$A$1048576,0),MATCH((CUADRO!J$4&amp;$E579),'Hoja de Trabajo para listado'!$A$151:$Z$151,0)),0)+IFERROR(INDEX('Hoja de Trabajo para listado'!$AB$155:$BA$1048576,MATCH($A579,'Hoja de Trabajo para listado'!$AB$155:$AB$1048576,0),MATCH((CUADRO!J$4&amp;$E579),'Hoja de Trabajo para listado'!$AB$151:$BA$151,0)),0)+IFERROR(INDEX('Hoja de Trabajo para listado'!$BC$155:$CB$1048576,MATCH($A579,'Hoja de Trabajo para listado'!$BC$155:$BC$1048576,0),MATCH((CUADRO!J$4&amp;$E579),'Hoja de Trabajo para listado'!$BC$151:$CB$151,0)),0)+IFERROR(INDEX('Hoja de Trabajo para listado'!$DE$153:$DG$274,MATCH($A579,'Hoja de Trabajo para listado'!$DE$153:$DE$1048576,0),MATCH((CUADRO!J$4&amp;$E579),'Hoja de Trabajo para listado'!$DE$151:$DG$151,0)),0)+IFERROR(INDEX('Hoja de Trabajo para listado'!$CD$155:$DC$1048576,MATCH($A579,'Hoja de Trabajo para listado'!$CD$155:$CD$1048576,0),MATCH((CUADRO!J$4&amp;$E579),'Hoja de Trabajo para listado'!$CD$151:$DC$151,0)),0)</f>
        <v>0</v>
      </c>
      <c r="K579" s="241">
        <f ca="1">+IFERROR(INDEX('Hoja de Trabajo para listado'!$A$155:$Z$1048576,MATCH($A579,'Hoja de Trabajo para listado'!$A$155:$A$1048576,0),MATCH((CUADRO!K$4&amp;$E579),'Hoja de Trabajo para listado'!$A$151:$Z$151,0)),0)+IFERROR(INDEX('Hoja de Trabajo para listado'!$AB$155:$BA$1048576,MATCH($A579,'Hoja de Trabajo para listado'!$AB$155:$AB$1048576,0),MATCH((CUADRO!K$4&amp;$E579),'Hoja de Trabajo para listado'!$AB$151:$BA$151,0)),0)+IFERROR(INDEX('Hoja de Trabajo para listado'!$BC$155:$CB$1048576,MATCH($A579,'Hoja de Trabajo para listado'!$BC$155:$BC$1048576,0),MATCH((CUADRO!K$4&amp;$E579),'Hoja de Trabajo para listado'!$BC$151:$CB$151,0)),0)+IFERROR(INDEX('Hoja de Trabajo para listado'!$DE$153:$DG$274,MATCH($A579,'Hoja de Trabajo para listado'!$DE$153:$DE$1048576,0),MATCH((CUADRO!K$4&amp;$E579),'Hoja de Trabajo para listado'!$DE$151:$DG$151,0)),0)+IFERROR(INDEX('Hoja de Trabajo para listado'!$CD$155:$DC$1048576,MATCH($A579,'Hoja de Trabajo para listado'!$CD$155:$CD$1048576,0),MATCH((CUADRO!K$4&amp;$E579),'Hoja de Trabajo para listado'!$CD$151:$DC$151,0)),0)</f>
        <v>0</v>
      </c>
      <c r="L579" s="241">
        <f ca="1">+IFERROR(INDEX('Hoja de Trabajo para listado'!$A$155:$Z$1048576,MATCH($A579,'Hoja de Trabajo para listado'!$A$155:$A$1048576,0),MATCH((CUADRO!L$4&amp;$E579),'Hoja de Trabajo para listado'!$A$151:$Z$151,0)),0)+IFERROR(INDEX('Hoja de Trabajo para listado'!$AB$155:$BA$1048576,MATCH($A579,'Hoja de Trabajo para listado'!$AB$155:$AB$1048576,0),MATCH((CUADRO!L$4&amp;$E579),'Hoja de Trabajo para listado'!$AB$151:$BA$151,0)),0)+IFERROR(INDEX('Hoja de Trabajo para listado'!$BC$155:$CB$1048576,MATCH($A579,'Hoja de Trabajo para listado'!$BC$155:$BC$1048576,0),MATCH((CUADRO!L$4&amp;$E579),'Hoja de Trabajo para listado'!$BC$151:$CB$151,0)),0)+IFERROR(INDEX('Hoja de Trabajo para listado'!$DE$153:$DG$274,MATCH($A579,'Hoja de Trabajo para listado'!$DE$153:$DE$1048576,0),MATCH((CUADRO!L$4&amp;$E579),'Hoja de Trabajo para listado'!$DE$151:$DG$151,0)),0)+IFERROR(INDEX('Hoja de Trabajo para listado'!$CD$155:$DC$1048576,MATCH($A579,'Hoja de Trabajo para listado'!$CD$155:$CD$1048576,0),MATCH((CUADRO!L$4&amp;$E579),'Hoja de Trabajo para listado'!$CD$151:$DC$151,0)),0)</f>
        <v>0</v>
      </c>
      <c r="M579" s="241">
        <f ca="1">+IFERROR(INDEX('Hoja de Trabajo para listado'!$A$155:$Z$1048576,MATCH($A579,'Hoja de Trabajo para listado'!$A$155:$A$1048576,0),MATCH((CUADRO!M$4&amp;$E579),'Hoja de Trabajo para listado'!$A$151:$Z$151,0)),0)+IFERROR(INDEX('Hoja de Trabajo para listado'!$AB$155:$BA$1048576,MATCH($A579,'Hoja de Trabajo para listado'!$AB$155:$AB$1048576,0),MATCH((CUADRO!M$4&amp;$E579),'Hoja de Trabajo para listado'!$AB$151:$BA$151,0)),0)+IFERROR(INDEX('Hoja de Trabajo para listado'!$BC$155:$CB$1048576,MATCH($A579,'Hoja de Trabajo para listado'!$BC$155:$BC$1048576,0),MATCH((CUADRO!M$4&amp;$E579),'Hoja de Trabajo para listado'!$BC$151:$CB$151,0)),0)+IFERROR(INDEX('Hoja de Trabajo para listado'!$DE$153:$DG$274,MATCH($A579,'Hoja de Trabajo para listado'!$DE$153:$DE$1048576,0),MATCH((CUADRO!M$4&amp;$E579),'Hoja de Trabajo para listado'!$DE$151:$DG$151,0)),0)+IFERROR(INDEX('Hoja de Trabajo para listado'!$CD$155:$DC$1048576,MATCH($A579,'Hoja de Trabajo para listado'!$CD$155:$CD$1048576,0),MATCH((CUADRO!M$4&amp;$E579),'Hoja de Trabajo para listado'!$CD$151:$DC$151,0)),0)</f>
        <v>0</v>
      </c>
      <c r="N579" s="241">
        <f ca="1">+IFERROR(INDEX('Hoja de Trabajo para listado'!$A$155:$Z$1048576,MATCH($A579,'Hoja de Trabajo para listado'!$A$155:$A$1048576,0),MATCH((CUADRO!N$4&amp;$E579),'Hoja de Trabajo para listado'!$A$151:$Z$151,0)),0)+IFERROR(INDEX('Hoja de Trabajo para listado'!$AB$155:$BA$1048576,MATCH($A579,'Hoja de Trabajo para listado'!$AB$155:$AB$1048576,0),MATCH((CUADRO!N$4&amp;$E579),'Hoja de Trabajo para listado'!$AB$151:$BA$151,0)),0)+IFERROR(INDEX('Hoja de Trabajo para listado'!$BC$155:$CB$1048576,MATCH($A579,'Hoja de Trabajo para listado'!$BC$155:$BC$1048576,0),MATCH((CUADRO!N$4&amp;$E579),'Hoja de Trabajo para listado'!$BC$151:$CB$151,0)),0)+IFERROR(INDEX('Hoja de Trabajo para listado'!$DE$153:$DG$274,MATCH($A579,'Hoja de Trabajo para listado'!$DE$153:$DE$1048576,0),MATCH((CUADRO!N$4&amp;$E579),'Hoja de Trabajo para listado'!$DE$151:$DG$151,0)),0)+IFERROR(INDEX('Hoja de Trabajo para listado'!$CD$155:$DC$1048576,MATCH($A579,'Hoja de Trabajo para listado'!$CD$155:$CD$1048576,0),MATCH((CUADRO!N$4&amp;$E579),'Hoja de Trabajo para listado'!$CD$151:$DC$151,0)),0)</f>
        <v>0</v>
      </c>
      <c r="O579" s="241">
        <f ca="1">+IFERROR(INDEX('Hoja de Trabajo para listado'!$A$155:$Z$1048576,MATCH($A579,'Hoja de Trabajo para listado'!$A$155:$A$1048576,0),MATCH((CUADRO!O$4&amp;$E579),'Hoja de Trabajo para listado'!$A$151:$Z$151,0)),0)+IFERROR(INDEX('Hoja de Trabajo para listado'!$AB$155:$BA$1048576,MATCH($A579,'Hoja de Trabajo para listado'!$AB$155:$AB$1048576,0),MATCH((CUADRO!O$4&amp;$E579),'Hoja de Trabajo para listado'!$AB$151:$BA$151,0)),0)+IFERROR(INDEX('Hoja de Trabajo para listado'!$BC$155:$CB$1048576,MATCH($A579,'Hoja de Trabajo para listado'!$BC$155:$BC$1048576,0),MATCH((CUADRO!O$4&amp;$E579),'Hoja de Trabajo para listado'!$BC$151:$CB$151,0)),0)+IFERROR(INDEX('Hoja de Trabajo para listado'!$DE$153:$DG$274,MATCH($A579,'Hoja de Trabajo para listado'!$DE$153:$DE$1048576,0),MATCH((CUADRO!O$4&amp;$E579),'Hoja de Trabajo para listado'!$DE$151:$DG$151,0)),0)+IFERROR(INDEX('Hoja de Trabajo para listado'!$CD$155:$DC$1048576,MATCH($A579,'Hoja de Trabajo para listado'!$CD$155:$CD$1048576,0),MATCH((CUADRO!O$4&amp;$E579),'Hoja de Trabajo para listado'!$CD$151:$DC$151,0)),0)</f>
        <v>0</v>
      </c>
      <c r="P579" s="241">
        <f ca="1">+IFERROR(INDEX('Hoja de Trabajo para listado'!$A$155:$Z$1048576,MATCH($A579,'Hoja de Trabajo para listado'!$A$155:$A$1048576,0),MATCH((CUADRO!P$4&amp;$E579),'Hoja de Trabajo para listado'!$A$151:$Z$151,0)),0)+IFERROR(INDEX('Hoja de Trabajo para listado'!$AB$155:$BA$1048576,MATCH($A579,'Hoja de Trabajo para listado'!$AB$155:$AB$1048576,0),MATCH((CUADRO!P$4&amp;$E579),'Hoja de Trabajo para listado'!$AB$151:$BA$151,0)),0)+IFERROR(INDEX('Hoja de Trabajo para listado'!$BC$155:$CB$1048576,MATCH($A579,'Hoja de Trabajo para listado'!$BC$155:$BC$1048576,0),MATCH((CUADRO!P$4&amp;$E579),'Hoja de Trabajo para listado'!$BC$151:$CB$151,0)),0)+IFERROR(INDEX('Hoja de Trabajo para listado'!$DE$153:$DG$274,MATCH($A579,'Hoja de Trabajo para listado'!$DE$153:$DE$1048576,0),MATCH((CUADRO!P$4&amp;$E579),'Hoja de Trabajo para listado'!$DE$151:$DG$151,0)),0)+IFERROR(INDEX('Hoja de Trabajo para listado'!$CD$155:$DC$1048576,MATCH($A579,'Hoja de Trabajo para listado'!$CD$155:$CD$1048576,0),MATCH((CUADRO!P$4&amp;$E579),'Hoja de Trabajo para listado'!$CD$151:$DC$151,0)),0)</f>
        <v>0</v>
      </c>
      <c r="Q579" s="241">
        <f ca="1">+IFERROR(INDEX('Hoja de Trabajo para listado'!$A$155:$Z$1048576,MATCH($A579,'Hoja de Trabajo para listado'!$A$155:$A$1048576,0),MATCH((CUADRO!Q$4&amp;$E579),'Hoja de Trabajo para listado'!$A$151:$Z$151,0)),0)+IFERROR(INDEX('Hoja de Trabajo para listado'!$AB$155:$BA$1048576,MATCH($A579,'Hoja de Trabajo para listado'!$AB$155:$AB$1048576,0),MATCH((CUADRO!Q$4&amp;$E579),'Hoja de Trabajo para listado'!$AB$151:$BA$151,0)),0)+IFERROR(INDEX('Hoja de Trabajo para listado'!$BC$155:$CB$1048576,MATCH($A579,'Hoja de Trabajo para listado'!$BC$155:$BC$1048576,0),MATCH((CUADRO!Q$4&amp;$E579),'Hoja de Trabajo para listado'!$BC$151:$CB$151,0)),0)+IFERROR(INDEX('Hoja de Trabajo para listado'!$DE$153:$DG$274,MATCH($A579,'Hoja de Trabajo para listado'!$DE$153:$DE$1048576,0),MATCH((CUADRO!Q$4&amp;$E579),'Hoja de Trabajo para listado'!$DE$151:$DG$151,0)),0)+IFERROR(INDEX('Hoja de Trabajo para listado'!$CD$155:$DC$1048576,MATCH($A579,'Hoja de Trabajo para listado'!$CD$155:$CD$1048576,0),MATCH((CUADRO!Q$4&amp;$E579),'Hoja de Trabajo para listado'!$CD$151:$DC$151,0)),0)</f>
        <v>0</v>
      </c>
      <c r="R579" s="241">
        <f t="shared" ca="1" si="16"/>
        <v>0</v>
      </c>
      <c r="S579" s="247"/>
      <c r="T579" s="241">
        <f ca="1">+T580</f>
        <v>0</v>
      </c>
      <c r="U579" s="240">
        <f t="shared" si="17"/>
        <v>1</v>
      </c>
    </row>
    <row r="580" spans="1:21" customFormat="1" ht="15" hidden="1" customHeight="1">
      <c r="A580" s="32">
        <v>1241</v>
      </c>
      <c r="B580" s="382"/>
      <c r="C580" s="245" t="str">
        <f>+VLOOKUP(A580,bd_lista!$A$3:$C$592,3,FALSE)</f>
        <v>Gobierno Autónomo Municipal de Comanche</v>
      </c>
      <c r="D580" s="384"/>
      <c r="E580" s="242" t="s">
        <v>684</v>
      </c>
      <c r="F580" s="241">
        <f ca="1">+IFERROR(INDEX('Hoja de Trabajo para listado'!$A$155:$Z$1048576,MATCH($A580,'Hoja de Trabajo para listado'!$A$155:$A$1048576,0),MATCH((CUADRO!F$4&amp;$E580),'Hoja de Trabajo para listado'!$A$151:$Z$151,0)),0)+IFERROR(INDEX('Hoja de Trabajo para listado'!$AB$155:$BA$1048576,MATCH($A580,'Hoja de Trabajo para listado'!$AB$155:$AB$1048576,0),MATCH((CUADRO!F$4&amp;$E580),'Hoja de Trabajo para listado'!$AB$151:$BA$151,0)),0)+IFERROR(INDEX('Hoja de Trabajo para listado'!$BC$155:$CB$1048576,MATCH($A580,'Hoja de Trabajo para listado'!$BC$155:$BC$1048576,0),MATCH((CUADRO!F$4&amp;$E580),'Hoja de Trabajo para listado'!$BC$151:$CB$151,0)),0)+IFERROR(INDEX('Hoja de Trabajo para listado'!$DE$153:$DG$274,MATCH($A580,'Hoja de Trabajo para listado'!$DE$153:$DE$1048576,0),MATCH((CUADRO!F$4&amp;$E580),'Hoja de Trabajo para listado'!$DE$151:$DG$151,0)),0)+IFERROR(INDEX('Hoja de Trabajo para listado'!$CD$155:$DC$1048576,MATCH($A580,'Hoja de Trabajo para listado'!$CD$155:$CD$1048576,0),MATCH((CUADRO!F$4&amp;$E580),'Hoja de Trabajo para listado'!$CD$151:$DC$151,0)),0)</f>
        <v>0</v>
      </c>
      <c r="G580" s="241">
        <f ca="1">+IFERROR(INDEX('Hoja de Trabajo para listado'!$A$155:$Z$1048576,MATCH($A580,'Hoja de Trabajo para listado'!$A$155:$A$1048576,0),MATCH((CUADRO!G$4&amp;$E580),'Hoja de Trabajo para listado'!$A$151:$Z$151,0)),0)+IFERROR(INDEX('Hoja de Trabajo para listado'!$AB$155:$BA$1048576,MATCH($A580,'Hoja de Trabajo para listado'!$AB$155:$AB$1048576,0),MATCH((CUADRO!G$4&amp;$E580),'Hoja de Trabajo para listado'!$AB$151:$BA$151,0)),0)+IFERROR(INDEX('Hoja de Trabajo para listado'!$BC$155:$CB$1048576,MATCH($A580,'Hoja de Trabajo para listado'!$BC$155:$BC$1048576,0),MATCH((CUADRO!G$4&amp;$E580),'Hoja de Trabajo para listado'!$BC$151:$CB$151,0)),0)+IFERROR(INDEX('Hoja de Trabajo para listado'!$DE$153:$DG$274,MATCH($A580,'Hoja de Trabajo para listado'!$DE$153:$DE$1048576,0),MATCH((CUADRO!G$4&amp;$E580),'Hoja de Trabajo para listado'!$DE$151:$DG$151,0)),0)+IFERROR(INDEX('Hoja de Trabajo para listado'!$CD$155:$DC$1048576,MATCH($A580,'Hoja de Trabajo para listado'!$CD$155:$CD$1048576,0),MATCH((CUADRO!G$4&amp;$E580),'Hoja de Trabajo para listado'!$CD$151:$DC$151,0)),0)</f>
        <v>0</v>
      </c>
      <c r="H580" s="241">
        <f ca="1">+IFERROR(INDEX('Hoja de Trabajo para listado'!$A$155:$Z$1048576,MATCH($A580,'Hoja de Trabajo para listado'!$A$155:$A$1048576,0),MATCH((CUADRO!H$4&amp;$E580),'Hoja de Trabajo para listado'!$A$151:$Z$151,0)),0)+IFERROR(INDEX('Hoja de Trabajo para listado'!$AB$155:$BA$1048576,MATCH($A580,'Hoja de Trabajo para listado'!$AB$155:$AB$1048576,0),MATCH((CUADRO!H$4&amp;$E580),'Hoja de Trabajo para listado'!$AB$151:$BA$151,0)),0)+IFERROR(INDEX('Hoja de Trabajo para listado'!$BC$155:$CB$1048576,MATCH($A580,'Hoja de Trabajo para listado'!$BC$155:$BC$1048576,0),MATCH((CUADRO!H$4&amp;$E580),'Hoja de Trabajo para listado'!$BC$151:$CB$151,0)),0)+IFERROR(INDEX('Hoja de Trabajo para listado'!$DE$153:$DG$274,MATCH($A580,'Hoja de Trabajo para listado'!$DE$153:$DE$1048576,0),MATCH((CUADRO!H$4&amp;$E580),'Hoja de Trabajo para listado'!$DE$151:$DG$151,0)),0)+IFERROR(INDEX('Hoja de Trabajo para listado'!$CD$155:$DC$1048576,MATCH($A580,'Hoja de Trabajo para listado'!$CD$155:$CD$1048576,0),MATCH((CUADRO!H$4&amp;$E580),'Hoja de Trabajo para listado'!$CD$151:$DC$151,0)),0)</f>
        <v>0</v>
      </c>
      <c r="I580" s="241">
        <f ca="1">+IFERROR(INDEX('Hoja de Trabajo para listado'!$A$155:$Z$1048576,MATCH($A580,'Hoja de Trabajo para listado'!$A$155:$A$1048576,0),MATCH((CUADRO!I$4&amp;$E580),'Hoja de Trabajo para listado'!$A$151:$Z$151,0)),0)+IFERROR(INDEX('Hoja de Trabajo para listado'!$AB$155:$BA$1048576,MATCH($A580,'Hoja de Trabajo para listado'!$AB$155:$AB$1048576,0),MATCH((CUADRO!I$4&amp;$E580),'Hoja de Trabajo para listado'!$AB$151:$BA$151,0)),0)+IFERROR(INDEX('Hoja de Trabajo para listado'!$BC$155:$CB$1048576,MATCH($A580,'Hoja de Trabajo para listado'!$BC$155:$BC$1048576,0),MATCH((CUADRO!I$4&amp;$E580),'Hoja de Trabajo para listado'!$BC$151:$CB$151,0)),0)+IFERROR(INDEX('Hoja de Trabajo para listado'!$DE$153:$DG$274,MATCH($A580,'Hoja de Trabajo para listado'!$DE$153:$DE$1048576,0),MATCH((CUADRO!I$4&amp;$E580),'Hoja de Trabajo para listado'!$DE$151:$DG$151,0)),0)+IFERROR(INDEX('Hoja de Trabajo para listado'!$CD$155:$DC$1048576,MATCH($A580,'Hoja de Trabajo para listado'!$CD$155:$CD$1048576,0),MATCH((CUADRO!I$4&amp;$E580),'Hoja de Trabajo para listado'!$CD$151:$DC$151,0)),0)</f>
        <v>0</v>
      </c>
      <c r="J580" s="241">
        <f ca="1">+IFERROR(INDEX('Hoja de Trabajo para listado'!$A$155:$Z$1048576,MATCH($A580,'Hoja de Trabajo para listado'!$A$155:$A$1048576,0),MATCH((CUADRO!J$4&amp;$E580),'Hoja de Trabajo para listado'!$A$151:$Z$151,0)),0)+IFERROR(INDEX('Hoja de Trabajo para listado'!$AB$155:$BA$1048576,MATCH($A580,'Hoja de Trabajo para listado'!$AB$155:$AB$1048576,0),MATCH((CUADRO!J$4&amp;$E580),'Hoja de Trabajo para listado'!$AB$151:$BA$151,0)),0)+IFERROR(INDEX('Hoja de Trabajo para listado'!$BC$155:$CB$1048576,MATCH($A580,'Hoja de Trabajo para listado'!$BC$155:$BC$1048576,0),MATCH((CUADRO!J$4&amp;$E580),'Hoja de Trabajo para listado'!$BC$151:$CB$151,0)),0)+IFERROR(INDEX('Hoja de Trabajo para listado'!$DE$153:$DG$274,MATCH($A580,'Hoja de Trabajo para listado'!$DE$153:$DE$1048576,0),MATCH((CUADRO!J$4&amp;$E580),'Hoja de Trabajo para listado'!$DE$151:$DG$151,0)),0)+IFERROR(INDEX('Hoja de Trabajo para listado'!$CD$155:$DC$1048576,MATCH($A580,'Hoja de Trabajo para listado'!$CD$155:$CD$1048576,0),MATCH((CUADRO!J$4&amp;$E580),'Hoja de Trabajo para listado'!$CD$151:$DC$151,0)),0)</f>
        <v>0</v>
      </c>
      <c r="K580" s="241">
        <f ca="1">+IFERROR(INDEX('Hoja de Trabajo para listado'!$A$155:$Z$1048576,MATCH($A580,'Hoja de Trabajo para listado'!$A$155:$A$1048576,0),MATCH((CUADRO!K$4&amp;$E580),'Hoja de Trabajo para listado'!$A$151:$Z$151,0)),0)+IFERROR(INDEX('Hoja de Trabajo para listado'!$AB$155:$BA$1048576,MATCH($A580,'Hoja de Trabajo para listado'!$AB$155:$AB$1048576,0),MATCH((CUADRO!K$4&amp;$E580),'Hoja de Trabajo para listado'!$AB$151:$BA$151,0)),0)+IFERROR(INDEX('Hoja de Trabajo para listado'!$BC$155:$CB$1048576,MATCH($A580,'Hoja de Trabajo para listado'!$BC$155:$BC$1048576,0),MATCH((CUADRO!K$4&amp;$E580),'Hoja de Trabajo para listado'!$BC$151:$CB$151,0)),0)+IFERROR(INDEX('Hoja de Trabajo para listado'!$DE$153:$DG$274,MATCH($A580,'Hoja de Trabajo para listado'!$DE$153:$DE$1048576,0),MATCH((CUADRO!K$4&amp;$E580),'Hoja de Trabajo para listado'!$DE$151:$DG$151,0)),0)+IFERROR(INDEX('Hoja de Trabajo para listado'!$CD$155:$DC$1048576,MATCH($A580,'Hoja de Trabajo para listado'!$CD$155:$CD$1048576,0),MATCH((CUADRO!K$4&amp;$E580),'Hoja de Trabajo para listado'!$CD$151:$DC$151,0)),0)</f>
        <v>0</v>
      </c>
      <c r="L580" s="241">
        <f ca="1">+IFERROR(INDEX('Hoja de Trabajo para listado'!$A$155:$Z$1048576,MATCH($A580,'Hoja de Trabajo para listado'!$A$155:$A$1048576,0),MATCH((CUADRO!L$4&amp;$E580),'Hoja de Trabajo para listado'!$A$151:$Z$151,0)),0)+IFERROR(INDEX('Hoja de Trabajo para listado'!$AB$155:$BA$1048576,MATCH($A580,'Hoja de Trabajo para listado'!$AB$155:$AB$1048576,0),MATCH((CUADRO!L$4&amp;$E580),'Hoja de Trabajo para listado'!$AB$151:$BA$151,0)),0)+IFERROR(INDEX('Hoja de Trabajo para listado'!$BC$155:$CB$1048576,MATCH($A580,'Hoja de Trabajo para listado'!$BC$155:$BC$1048576,0),MATCH((CUADRO!L$4&amp;$E580),'Hoja de Trabajo para listado'!$BC$151:$CB$151,0)),0)+IFERROR(INDEX('Hoja de Trabajo para listado'!$DE$153:$DG$274,MATCH($A580,'Hoja de Trabajo para listado'!$DE$153:$DE$1048576,0),MATCH((CUADRO!L$4&amp;$E580),'Hoja de Trabajo para listado'!$DE$151:$DG$151,0)),0)+IFERROR(INDEX('Hoja de Trabajo para listado'!$CD$155:$DC$1048576,MATCH($A580,'Hoja de Trabajo para listado'!$CD$155:$CD$1048576,0),MATCH((CUADRO!L$4&amp;$E580),'Hoja de Trabajo para listado'!$CD$151:$DC$151,0)),0)</f>
        <v>0</v>
      </c>
      <c r="M580" s="241">
        <f ca="1">+IFERROR(INDEX('Hoja de Trabajo para listado'!$A$155:$Z$1048576,MATCH($A580,'Hoja de Trabajo para listado'!$A$155:$A$1048576,0),MATCH((CUADRO!M$4&amp;$E580),'Hoja de Trabajo para listado'!$A$151:$Z$151,0)),0)+IFERROR(INDEX('Hoja de Trabajo para listado'!$AB$155:$BA$1048576,MATCH($A580,'Hoja de Trabajo para listado'!$AB$155:$AB$1048576,0),MATCH((CUADRO!M$4&amp;$E580),'Hoja de Trabajo para listado'!$AB$151:$BA$151,0)),0)+IFERROR(INDEX('Hoja de Trabajo para listado'!$BC$155:$CB$1048576,MATCH($A580,'Hoja de Trabajo para listado'!$BC$155:$BC$1048576,0),MATCH((CUADRO!M$4&amp;$E580),'Hoja de Trabajo para listado'!$BC$151:$CB$151,0)),0)+IFERROR(INDEX('Hoja de Trabajo para listado'!$DE$153:$DG$274,MATCH($A580,'Hoja de Trabajo para listado'!$DE$153:$DE$1048576,0),MATCH((CUADRO!M$4&amp;$E580),'Hoja de Trabajo para listado'!$DE$151:$DG$151,0)),0)+IFERROR(INDEX('Hoja de Trabajo para listado'!$CD$155:$DC$1048576,MATCH($A580,'Hoja de Trabajo para listado'!$CD$155:$CD$1048576,0),MATCH((CUADRO!M$4&amp;$E580),'Hoja de Trabajo para listado'!$CD$151:$DC$151,0)),0)</f>
        <v>0</v>
      </c>
      <c r="N580" s="241">
        <f ca="1">+IFERROR(INDEX('Hoja de Trabajo para listado'!$A$155:$Z$1048576,MATCH($A580,'Hoja de Trabajo para listado'!$A$155:$A$1048576,0),MATCH((CUADRO!N$4&amp;$E580),'Hoja de Trabajo para listado'!$A$151:$Z$151,0)),0)+IFERROR(INDEX('Hoja de Trabajo para listado'!$AB$155:$BA$1048576,MATCH($A580,'Hoja de Trabajo para listado'!$AB$155:$AB$1048576,0),MATCH((CUADRO!N$4&amp;$E580),'Hoja de Trabajo para listado'!$AB$151:$BA$151,0)),0)+IFERROR(INDEX('Hoja de Trabajo para listado'!$BC$155:$CB$1048576,MATCH($A580,'Hoja de Trabajo para listado'!$BC$155:$BC$1048576,0),MATCH((CUADRO!N$4&amp;$E580),'Hoja de Trabajo para listado'!$BC$151:$CB$151,0)),0)+IFERROR(INDEX('Hoja de Trabajo para listado'!$DE$153:$DG$274,MATCH($A580,'Hoja de Trabajo para listado'!$DE$153:$DE$1048576,0),MATCH((CUADRO!N$4&amp;$E580),'Hoja de Trabajo para listado'!$DE$151:$DG$151,0)),0)+IFERROR(INDEX('Hoja de Trabajo para listado'!$CD$155:$DC$1048576,MATCH($A580,'Hoja de Trabajo para listado'!$CD$155:$CD$1048576,0),MATCH((CUADRO!N$4&amp;$E580),'Hoja de Trabajo para listado'!$CD$151:$DC$151,0)),0)</f>
        <v>0</v>
      </c>
      <c r="O580" s="241">
        <f ca="1">+IFERROR(INDEX('Hoja de Trabajo para listado'!$A$155:$Z$1048576,MATCH($A580,'Hoja de Trabajo para listado'!$A$155:$A$1048576,0),MATCH((CUADRO!O$4&amp;$E580),'Hoja de Trabajo para listado'!$A$151:$Z$151,0)),0)+IFERROR(INDEX('Hoja de Trabajo para listado'!$AB$155:$BA$1048576,MATCH($A580,'Hoja de Trabajo para listado'!$AB$155:$AB$1048576,0),MATCH((CUADRO!O$4&amp;$E580),'Hoja de Trabajo para listado'!$AB$151:$BA$151,0)),0)+IFERROR(INDEX('Hoja de Trabajo para listado'!$BC$155:$CB$1048576,MATCH($A580,'Hoja de Trabajo para listado'!$BC$155:$BC$1048576,0),MATCH((CUADRO!O$4&amp;$E580),'Hoja de Trabajo para listado'!$BC$151:$CB$151,0)),0)+IFERROR(INDEX('Hoja de Trabajo para listado'!$DE$153:$DG$274,MATCH($A580,'Hoja de Trabajo para listado'!$DE$153:$DE$1048576,0),MATCH((CUADRO!O$4&amp;$E580),'Hoja de Trabajo para listado'!$DE$151:$DG$151,0)),0)+IFERROR(INDEX('Hoja de Trabajo para listado'!$CD$155:$DC$1048576,MATCH($A580,'Hoja de Trabajo para listado'!$CD$155:$CD$1048576,0),MATCH((CUADRO!O$4&amp;$E580),'Hoja de Trabajo para listado'!$CD$151:$DC$151,0)),0)</f>
        <v>0</v>
      </c>
      <c r="P580" s="241">
        <f ca="1">+IFERROR(INDEX('Hoja de Trabajo para listado'!$A$155:$Z$1048576,MATCH($A580,'Hoja de Trabajo para listado'!$A$155:$A$1048576,0),MATCH((CUADRO!P$4&amp;$E580),'Hoja de Trabajo para listado'!$A$151:$Z$151,0)),0)+IFERROR(INDEX('Hoja de Trabajo para listado'!$AB$155:$BA$1048576,MATCH($A580,'Hoja de Trabajo para listado'!$AB$155:$AB$1048576,0),MATCH((CUADRO!P$4&amp;$E580),'Hoja de Trabajo para listado'!$AB$151:$BA$151,0)),0)+IFERROR(INDEX('Hoja de Trabajo para listado'!$BC$155:$CB$1048576,MATCH($A580,'Hoja de Trabajo para listado'!$BC$155:$BC$1048576,0),MATCH((CUADRO!P$4&amp;$E580),'Hoja de Trabajo para listado'!$BC$151:$CB$151,0)),0)+IFERROR(INDEX('Hoja de Trabajo para listado'!$DE$153:$DG$274,MATCH($A580,'Hoja de Trabajo para listado'!$DE$153:$DE$1048576,0),MATCH((CUADRO!P$4&amp;$E580),'Hoja de Trabajo para listado'!$DE$151:$DG$151,0)),0)+IFERROR(INDEX('Hoja de Trabajo para listado'!$CD$155:$DC$1048576,MATCH($A580,'Hoja de Trabajo para listado'!$CD$155:$CD$1048576,0),MATCH((CUADRO!P$4&amp;$E580),'Hoja de Trabajo para listado'!$CD$151:$DC$151,0)),0)</f>
        <v>0</v>
      </c>
      <c r="Q580" s="241">
        <f ca="1">+IFERROR(INDEX('Hoja de Trabajo para listado'!$A$155:$Z$1048576,MATCH($A580,'Hoja de Trabajo para listado'!$A$155:$A$1048576,0),MATCH((CUADRO!Q$4&amp;$E580),'Hoja de Trabajo para listado'!$A$151:$Z$151,0)),0)+IFERROR(INDEX('Hoja de Trabajo para listado'!$AB$155:$BA$1048576,MATCH($A580,'Hoja de Trabajo para listado'!$AB$155:$AB$1048576,0),MATCH((CUADRO!Q$4&amp;$E580),'Hoja de Trabajo para listado'!$AB$151:$BA$151,0)),0)+IFERROR(INDEX('Hoja de Trabajo para listado'!$BC$155:$CB$1048576,MATCH($A580,'Hoja de Trabajo para listado'!$BC$155:$BC$1048576,0),MATCH((CUADRO!Q$4&amp;$E580),'Hoja de Trabajo para listado'!$BC$151:$CB$151,0)),0)+IFERROR(INDEX('Hoja de Trabajo para listado'!$DE$153:$DG$274,MATCH($A580,'Hoja de Trabajo para listado'!$DE$153:$DE$1048576,0),MATCH((CUADRO!Q$4&amp;$E580),'Hoja de Trabajo para listado'!$DE$151:$DG$151,0)),0)+IFERROR(INDEX('Hoja de Trabajo para listado'!$CD$155:$DC$1048576,MATCH($A580,'Hoja de Trabajo para listado'!$CD$155:$CD$1048576,0),MATCH((CUADRO!Q$4&amp;$E580),'Hoja de Trabajo para listado'!$CD$151:$DC$151,0)),0)</f>
        <v>0</v>
      </c>
      <c r="R580" s="241">
        <f t="shared" ca="1" si="16"/>
        <v>0</v>
      </c>
      <c r="S580" s="247">
        <f ca="1">+R579+R580</f>
        <v>0</v>
      </c>
      <c r="T580" s="241">
        <f ca="1">+S580</f>
        <v>0</v>
      </c>
      <c r="U580" s="240">
        <f t="shared" si="17"/>
        <v>2</v>
      </c>
    </row>
    <row r="581" spans="1:21" customFormat="1" ht="15" hidden="1" customHeight="1">
      <c r="A581" s="32">
        <v>1242</v>
      </c>
      <c r="B581" s="381">
        <f>+A581</f>
        <v>1242</v>
      </c>
      <c r="C581" s="245" t="str">
        <f>+VLOOKUP(A581,bd_lista!$A$3:$C$592,3,FALSE)</f>
        <v>Gobierno Autónomo Municipal de Charaña</v>
      </c>
      <c r="D581" s="383" t="str">
        <f>+C581</f>
        <v>Gobierno Autónomo Municipal de Charaña</v>
      </c>
      <c r="E581" s="240" t="s">
        <v>683</v>
      </c>
      <c r="F581" s="241">
        <f ca="1">+IFERROR(INDEX('Hoja de Trabajo para listado'!$A$155:$Z$1048576,MATCH($A581,'Hoja de Trabajo para listado'!$A$155:$A$1048576,0),MATCH((CUADRO!F$4&amp;$E581),'Hoja de Trabajo para listado'!$A$151:$Z$151,0)),0)+IFERROR(INDEX('Hoja de Trabajo para listado'!$AB$155:$BA$1048576,MATCH($A581,'Hoja de Trabajo para listado'!$AB$155:$AB$1048576,0),MATCH((CUADRO!F$4&amp;$E581),'Hoja de Trabajo para listado'!$AB$151:$BA$151,0)),0)+IFERROR(INDEX('Hoja de Trabajo para listado'!$BC$155:$CB$1048576,MATCH($A581,'Hoja de Trabajo para listado'!$BC$155:$BC$1048576,0),MATCH((CUADRO!F$4&amp;$E581),'Hoja de Trabajo para listado'!$BC$151:$CB$151,0)),0)+IFERROR(INDEX('Hoja de Trabajo para listado'!$DE$153:$DG$274,MATCH($A581,'Hoja de Trabajo para listado'!$DE$153:$DE$1048576,0),MATCH((CUADRO!F$4&amp;$E581),'Hoja de Trabajo para listado'!$DE$151:$DG$151,0)),0)+IFERROR(INDEX('Hoja de Trabajo para listado'!$CD$155:$DC$1048576,MATCH($A581,'Hoja de Trabajo para listado'!$CD$155:$CD$1048576,0),MATCH((CUADRO!F$4&amp;$E581),'Hoja de Trabajo para listado'!$CD$151:$DC$151,0)),0)</f>
        <v>0</v>
      </c>
      <c r="G581" s="241">
        <f ca="1">+IFERROR(INDEX('Hoja de Trabajo para listado'!$A$155:$Z$1048576,MATCH($A581,'Hoja de Trabajo para listado'!$A$155:$A$1048576,0),MATCH((CUADRO!G$4&amp;$E581),'Hoja de Trabajo para listado'!$A$151:$Z$151,0)),0)+IFERROR(INDEX('Hoja de Trabajo para listado'!$AB$155:$BA$1048576,MATCH($A581,'Hoja de Trabajo para listado'!$AB$155:$AB$1048576,0),MATCH((CUADRO!G$4&amp;$E581),'Hoja de Trabajo para listado'!$AB$151:$BA$151,0)),0)+IFERROR(INDEX('Hoja de Trabajo para listado'!$BC$155:$CB$1048576,MATCH($A581,'Hoja de Trabajo para listado'!$BC$155:$BC$1048576,0),MATCH((CUADRO!G$4&amp;$E581),'Hoja de Trabajo para listado'!$BC$151:$CB$151,0)),0)+IFERROR(INDEX('Hoja de Trabajo para listado'!$DE$153:$DG$274,MATCH($A581,'Hoja de Trabajo para listado'!$DE$153:$DE$1048576,0),MATCH((CUADRO!G$4&amp;$E581),'Hoja de Trabajo para listado'!$DE$151:$DG$151,0)),0)+IFERROR(INDEX('Hoja de Trabajo para listado'!$CD$155:$DC$1048576,MATCH($A581,'Hoja de Trabajo para listado'!$CD$155:$CD$1048576,0),MATCH((CUADRO!G$4&amp;$E581),'Hoja de Trabajo para listado'!$CD$151:$DC$151,0)),0)</f>
        <v>0</v>
      </c>
      <c r="H581" s="241">
        <f ca="1">+IFERROR(INDEX('Hoja de Trabajo para listado'!$A$155:$Z$1048576,MATCH($A581,'Hoja de Trabajo para listado'!$A$155:$A$1048576,0),MATCH((CUADRO!H$4&amp;$E581),'Hoja de Trabajo para listado'!$A$151:$Z$151,0)),0)+IFERROR(INDEX('Hoja de Trabajo para listado'!$AB$155:$BA$1048576,MATCH($A581,'Hoja de Trabajo para listado'!$AB$155:$AB$1048576,0),MATCH((CUADRO!H$4&amp;$E581),'Hoja de Trabajo para listado'!$AB$151:$BA$151,0)),0)+IFERROR(INDEX('Hoja de Trabajo para listado'!$BC$155:$CB$1048576,MATCH($A581,'Hoja de Trabajo para listado'!$BC$155:$BC$1048576,0),MATCH((CUADRO!H$4&amp;$E581),'Hoja de Trabajo para listado'!$BC$151:$CB$151,0)),0)+IFERROR(INDEX('Hoja de Trabajo para listado'!$DE$153:$DG$274,MATCH($A581,'Hoja de Trabajo para listado'!$DE$153:$DE$1048576,0),MATCH((CUADRO!H$4&amp;$E581),'Hoja de Trabajo para listado'!$DE$151:$DG$151,0)),0)+IFERROR(INDEX('Hoja de Trabajo para listado'!$CD$155:$DC$1048576,MATCH($A581,'Hoja de Trabajo para listado'!$CD$155:$CD$1048576,0),MATCH((CUADRO!H$4&amp;$E581),'Hoja de Trabajo para listado'!$CD$151:$DC$151,0)),0)</f>
        <v>0</v>
      </c>
      <c r="I581" s="241">
        <f ca="1">+IFERROR(INDEX('Hoja de Trabajo para listado'!$A$155:$Z$1048576,MATCH($A581,'Hoja de Trabajo para listado'!$A$155:$A$1048576,0),MATCH((CUADRO!I$4&amp;$E581),'Hoja de Trabajo para listado'!$A$151:$Z$151,0)),0)+IFERROR(INDEX('Hoja de Trabajo para listado'!$AB$155:$BA$1048576,MATCH($A581,'Hoja de Trabajo para listado'!$AB$155:$AB$1048576,0),MATCH((CUADRO!I$4&amp;$E581),'Hoja de Trabajo para listado'!$AB$151:$BA$151,0)),0)+IFERROR(INDEX('Hoja de Trabajo para listado'!$BC$155:$CB$1048576,MATCH($A581,'Hoja de Trabajo para listado'!$BC$155:$BC$1048576,0),MATCH((CUADRO!I$4&amp;$E581),'Hoja de Trabajo para listado'!$BC$151:$CB$151,0)),0)+IFERROR(INDEX('Hoja de Trabajo para listado'!$DE$153:$DG$274,MATCH($A581,'Hoja de Trabajo para listado'!$DE$153:$DE$1048576,0),MATCH((CUADRO!I$4&amp;$E581),'Hoja de Trabajo para listado'!$DE$151:$DG$151,0)),0)+IFERROR(INDEX('Hoja de Trabajo para listado'!$CD$155:$DC$1048576,MATCH($A581,'Hoja de Trabajo para listado'!$CD$155:$CD$1048576,0),MATCH((CUADRO!I$4&amp;$E581),'Hoja de Trabajo para listado'!$CD$151:$DC$151,0)),0)</f>
        <v>0</v>
      </c>
      <c r="J581" s="241">
        <f ca="1">+IFERROR(INDEX('Hoja de Trabajo para listado'!$A$155:$Z$1048576,MATCH($A581,'Hoja de Trabajo para listado'!$A$155:$A$1048576,0),MATCH((CUADRO!J$4&amp;$E581),'Hoja de Trabajo para listado'!$A$151:$Z$151,0)),0)+IFERROR(INDEX('Hoja de Trabajo para listado'!$AB$155:$BA$1048576,MATCH($A581,'Hoja de Trabajo para listado'!$AB$155:$AB$1048576,0),MATCH((CUADRO!J$4&amp;$E581),'Hoja de Trabajo para listado'!$AB$151:$BA$151,0)),0)+IFERROR(INDEX('Hoja de Trabajo para listado'!$BC$155:$CB$1048576,MATCH($A581,'Hoja de Trabajo para listado'!$BC$155:$BC$1048576,0),MATCH((CUADRO!J$4&amp;$E581),'Hoja de Trabajo para listado'!$BC$151:$CB$151,0)),0)+IFERROR(INDEX('Hoja de Trabajo para listado'!$DE$153:$DG$274,MATCH($A581,'Hoja de Trabajo para listado'!$DE$153:$DE$1048576,0),MATCH((CUADRO!J$4&amp;$E581),'Hoja de Trabajo para listado'!$DE$151:$DG$151,0)),0)+IFERROR(INDEX('Hoja de Trabajo para listado'!$CD$155:$DC$1048576,MATCH($A581,'Hoja de Trabajo para listado'!$CD$155:$CD$1048576,0),MATCH((CUADRO!J$4&amp;$E581),'Hoja de Trabajo para listado'!$CD$151:$DC$151,0)),0)</f>
        <v>0</v>
      </c>
      <c r="K581" s="241">
        <f ca="1">+IFERROR(INDEX('Hoja de Trabajo para listado'!$A$155:$Z$1048576,MATCH($A581,'Hoja de Trabajo para listado'!$A$155:$A$1048576,0),MATCH((CUADRO!K$4&amp;$E581),'Hoja de Trabajo para listado'!$A$151:$Z$151,0)),0)+IFERROR(INDEX('Hoja de Trabajo para listado'!$AB$155:$BA$1048576,MATCH($A581,'Hoja de Trabajo para listado'!$AB$155:$AB$1048576,0),MATCH((CUADRO!K$4&amp;$E581),'Hoja de Trabajo para listado'!$AB$151:$BA$151,0)),0)+IFERROR(INDEX('Hoja de Trabajo para listado'!$BC$155:$CB$1048576,MATCH($A581,'Hoja de Trabajo para listado'!$BC$155:$BC$1048576,0),MATCH((CUADRO!K$4&amp;$E581),'Hoja de Trabajo para listado'!$BC$151:$CB$151,0)),0)+IFERROR(INDEX('Hoja de Trabajo para listado'!$DE$153:$DG$274,MATCH($A581,'Hoja de Trabajo para listado'!$DE$153:$DE$1048576,0),MATCH((CUADRO!K$4&amp;$E581),'Hoja de Trabajo para listado'!$DE$151:$DG$151,0)),0)+IFERROR(INDEX('Hoja de Trabajo para listado'!$CD$155:$DC$1048576,MATCH($A581,'Hoja de Trabajo para listado'!$CD$155:$CD$1048576,0),MATCH((CUADRO!K$4&amp;$E581),'Hoja de Trabajo para listado'!$CD$151:$DC$151,0)),0)</f>
        <v>0</v>
      </c>
      <c r="L581" s="241">
        <f ca="1">+IFERROR(INDEX('Hoja de Trabajo para listado'!$A$155:$Z$1048576,MATCH($A581,'Hoja de Trabajo para listado'!$A$155:$A$1048576,0),MATCH((CUADRO!L$4&amp;$E581),'Hoja de Trabajo para listado'!$A$151:$Z$151,0)),0)+IFERROR(INDEX('Hoja de Trabajo para listado'!$AB$155:$BA$1048576,MATCH($A581,'Hoja de Trabajo para listado'!$AB$155:$AB$1048576,0),MATCH((CUADRO!L$4&amp;$E581),'Hoja de Trabajo para listado'!$AB$151:$BA$151,0)),0)+IFERROR(INDEX('Hoja de Trabajo para listado'!$BC$155:$CB$1048576,MATCH($A581,'Hoja de Trabajo para listado'!$BC$155:$BC$1048576,0),MATCH((CUADRO!L$4&amp;$E581),'Hoja de Trabajo para listado'!$BC$151:$CB$151,0)),0)+IFERROR(INDEX('Hoja de Trabajo para listado'!$DE$153:$DG$274,MATCH($A581,'Hoja de Trabajo para listado'!$DE$153:$DE$1048576,0),MATCH((CUADRO!L$4&amp;$E581),'Hoja de Trabajo para listado'!$DE$151:$DG$151,0)),0)+IFERROR(INDEX('Hoja de Trabajo para listado'!$CD$155:$DC$1048576,MATCH($A581,'Hoja de Trabajo para listado'!$CD$155:$CD$1048576,0),MATCH((CUADRO!L$4&amp;$E581),'Hoja de Trabajo para listado'!$CD$151:$DC$151,0)),0)</f>
        <v>0</v>
      </c>
      <c r="M581" s="241">
        <f ca="1">+IFERROR(INDEX('Hoja de Trabajo para listado'!$A$155:$Z$1048576,MATCH($A581,'Hoja de Trabajo para listado'!$A$155:$A$1048576,0),MATCH((CUADRO!M$4&amp;$E581),'Hoja de Trabajo para listado'!$A$151:$Z$151,0)),0)+IFERROR(INDEX('Hoja de Trabajo para listado'!$AB$155:$BA$1048576,MATCH($A581,'Hoja de Trabajo para listado'!$AB$155:$AB$1048576,0),MATCH((CUADRO!M$4&amp;$E581),'Hoja de Trabajo para listado'!$AB$151:$BA$151,0)),0)+IFERROR(INDEX('Hoja de Trabajo para listado'!$BC$155:$CB$1048576,MATCH($A581,'Hoja de Trabajo para listado'!$BC$155:$BC$1048576,0),MATCH((CUADRO!M$4&amp;$E581),'Hoja de Trabajo para listado'!$BC$151:$CB$151,0)),0)+IFERROR(INDEX('Hoja de Trabajo para listado'!$DE$153:$DG$274,MATCH($A581,'Hoja de Trabajo para listado'!$DE$153:$DE$1048576,0),MATCH((CUADRO!M$4&amp;$E581),'Hoja de Trabajo para listado'!$DE$151:$DG$151,0)),0)+IFERROR(INDEX('Hoja de Trabajo para listado'!$CD$155:$DC$1048576,MATCH($A581,'Hoja de Trabajo para listado'!$CD$155:$CD$1048576,0),MATCH((CUADRO!M$4&amp;$E581),'Hoja de Trabajo para listado'!$CD$151:$DC$151,0)),0)</f>
        <v>0</v>
      </c>
      <c r="N581" s="241">
        <f ca="1">+IFERROR(INDEX('Hoja de Trabajo para listado'!$A$155:$Z$1048576,MATCH($A581,'Hoja de Trabajo para listado'!$A$155:$A$1048576,0),MATCH((CUADRO!N$4&amp;$E581),'Hoja de Trabajo para listado'!$A$151:$Z$151,0)),0)+IFERROR(INDEX('Hoja de Trabajo para listado'!$AB$155:$BA$1048576,MATCH($A581,'Hoja de Trabajo para listado'!$AB$155:$AB$1048576,0),MATCH((CUADRO!N$4&amp;$E581),'Hoja de Trabajo para listado'!$AB$151:$BA$151,0)),0)+IFERROR(INDEX('Hoja de Trabajo para listado'!$BC$155:$CB$1048576,MATCH($A581,'Hoja de Trabajo para listado'!$BC$155:$BC$1048576,0),MATCH((CUADRO!N$4&amp;$E581),'Hoja de Trabajo para listado'!$BC$151:$CB$151,0)),0)+IFERROR(INDEX('Hoja de Trabajo para listado'!$DE$153:$DG$274,MATCH($A581,'Hoja de Trabajo para listado'!$DE$153:$DE$1048576,0),MATCH((CUADRO!N$4&amp;$E581),'Hoja de Trabajo para listado'!$DE$151:$DG$151,0)),0)+IFERROR(INDEX('Hoja de Trabajo para listado'!$CD$155:$DC$1048576,MATCH($A581,'Hoja de Trabajo para listado'!$CD$155:$CD$1048576,0),MATCH((CUADRO!N$4&amp;$E581),'Hoja de Trabajo para listado'!$CD$151:$DC$151,0)),0)</f>
        <v>0</v>
      </c>
      <c r="O581" s="241">
        <f ca="1">+IFERROR(INDEX('Hoja de Trabajo para listado'!$A$155:$Z$1048576,MATCH($A581,'Hoja de Trabajo para listado'!$A$155:$A$1048576,0),MATCH((CUADRO!O$4&amp;$E581),'Hoja de Trabajo para listado'!$A$151:$Z$151,0)),0)+IFERROR(INDEX('Hoja de Trabajo para listado'!$AB$155:$BA$1048576,MATCH($A581,'Hoja de Trabajo para listado'!$AB$155:$AB$1048576,0),MATCH((CUADRO!O$4&amp;$E581),'Hoja de Trabajo para listado'!$AB$151:$BA$151,0)),0)+IFERROR(INDEX('Hoja de Trabajo para listado'!$BC$155:$CB$1048576,MATCH($A581,'Hoja de Trabajo para listado'!$BC$155:$BC$1048576,0),MATCH((CUADRO!O$4&amp;$E581),'Hoja de Trabajo para listado'!$BC$151:$CB$151,0)),0)+IFERROR(INDEX('Hoja de Trabajo para listado'!$DE$153:$DG$274,MATCH($A581,'Hoja de Trabajo para listado'!$DE$153:$DE$1048576,0),MATCH((CUADRO!O$4&amp;$E581),'Hoja de Trabajo para listado'!$DE$151:$DG$151,0)),0)+IFERROR(INDEX('Hoja de Trabajo para listado'!$CD$155:$DC$1048576,MATCH($A581,'Hoja de Trabajo para listado'!$CD$155:$CD$1048576,0),MATCH((CUADRO!O$4&amp;$E581),'Hoja de Trabajo para listado'!$CD$151:$DC$151,0)),0)</f>
        <v>0</v>
      </c>
      <c r="P581" s="241">
        <f ca="1">+IFERROR(INDEX('Hoja de Trabajo para listado'!$A$155:$Z$1048576,MATCH($A581,'Hoja de Trabajo para listado'!$A$155:$A$1048576,0),MATCH((CUADRO!P$4&amp;$E581),'Hoja de Trabajo para listado'!$A$151:$Z$151,0)),0)+IFERROR(INDEX('Hoja de Trabajo para listado'!$AB$155:$BA$1048576,MATCH($A581,'Hoja de Trabajo para listado'!$AB$155:$AB$1048576,0),MATCH((CUADRO!P$4&amp;$E581),'Hoja de Trabajo para listado'!$AB$151:$BA$151,0)),0)+IFERROR(INDEX('Hoja de Trabajo para listado'!$BC$155:$CB$1048576,MATCH($A581,'Hoja de Trabajo para listado'!$BC$155:$BC$1048576,0),MATCH((CUADRO!P$4&amp;$E581),'Hoja de Trabajo para listado'!$BC$151:$CB$151,0)),0)+IFERROR(INDEX('Hoja de Trabajo para listado'!$DE$153:$DG$274,MATCH($A581,'Hoja de Trabajo para listado'!$DE$153:$DE$1048576,0),MATCH((CUADRO!P$4&amp;$E581),'Hoja de Trabajo para listado'!$DE$151:$DG$151,0)),0)+IFERROR(INDEX('Hoja de Trabajo para listado'!$CD$155:$DC$1048576,MATCH($A581,'Hoja de Trabajo para listado'!$CD$155:$CD$1048576,0),MATCH((CUADRO!P$4&amp;$E581),'Hoja de Trabajo para listado'!$CD$151:$DC$151,0)),0)</f>
        <v>0</v>
      </c>
      <c r="Q581" s="241">
        <f ca="1">+IFERROR(INDEX('Hoja de Trabajo para listado'!$A$155:$Z$1048576,MATCH($A581,'Hoja de Trabajo para listado'!$A$155:$A$1048576,0),MATCH((CUADRO!Q$4&amp;$E581),'Hoja de Trabajo para listado'!$A$151:$Z$151,0)),0)+IFERROR(INDEX('Hoja de Trabajo para listado'!$AB$155:$BA$1048576,MATCH($A581,'Hoja de Trabajo para listado'!$AB$155:$AB$1048576,0),MATCH((CUADRO!Q$4&amp;$E581),'Hoja de Trabajo para listado'!$AB$151:$BA$151,0)),0)+IFERROR(INDEX('Hoja de Trabajo para listado'!$BC$155:$CB$1048576,MATCH($A581,'Hoja de Trabajo para listado'!$BC$155:$BC$1048576,0),MATCH((CUADRO!Q$4&amp;$E581),'Hoja de Trabajo para listado'!$BC$151:$CB$151,0)),0)+IFERROR(INDEX('Hoja de Trabajo para listado'!$DE$153:$DG$274,MATCH($A581,'Hoja de Trabajo para listado'!$DE$153:$DE$1048576,0),MATCH((CUADRO!Q$4&amp;$E581),'Hoja de Trabajo para listado'!$DE$151:$DG$151,0)),0)+IFERROR(INDEX('Hoja de Trabajo para listado'!$CD$155:$DC$1048576,MATCH($A581,'Hoja de Trabajo para listado'!$CD$155:$CD$1048576,0),MATCH((CUADRO!Q$4&amp;$E581),'Hoja de Trabajo para listado'!$CD$151:$DC$151,0)),0)</f>
        <v>0</v>
      </c>
      <c r="R581" s="241">
        <f t="shared" ca="1" si="16"/>
        <v>0</v>
      </c>
      <c r="S581" s="247"/>
      <c r="T581" s="241">
        <f ca="1">+T582</f>
        <v>0</v>
      </c>
      <c r="U581" s="240">
        <f t="shared" si="17"/>
        <v>1</v>
      </c>
    </row>
    <row r="582" spans="1:21" customFormat="1" ht="15" hidden="1" customHeight="1">
      <c r="A582" s="32">
        <v>1242</v>
      </c>
      <c r="B582" s="382"/>
      <c r="C582" s="245" t="str">
        <f>+VLOOKUP(A582,bd_lista!$A$3:$C$592,3,FALSE)</f>
        <v>Gobierno Autónomo Municipal de Charaña</v>
      </c>
      <c r="D582" s="384"/>
      <c r="E582" s="242" t="s">
        <v>684</v>
      </c>
      <c r="F582" s="241">
        <f ca="1">+IFERROR(INDEX('Hoja de Trabajo para listado'!$A$155:$Z$1048576,MATCH($A582,'Hoja de Trabajo para listado'!$A$155:$A$1048576,0),MATCH((CUADRO!F$4&amp;$E582),'Hoja de Trabajo para listado'!$A$151:$Z$151,0)),0)+IFERROR(INDEX('Hoja de Trabajo para listado'!$AB$155:$BA$1048576,MATCH($A582,'Hoja de Trabajo para listado'!$AB$155:$AB$1048576,0),MATCH((CUADRO!F$4&amp;$E582),'Hoja de Trabajo para listado'!$AB$151:$BA$151,0)),0)+IFERROR(INDEX('Hoja de Trabajo para listado'!$BC$155:$CB$1048576,MATCH($A582,'Hoja de Trabajo para listado'!$BC$155:$BC$1048576,0),MATCH((CUADRO!F$4&amp;$E582),'Hoja de Trabajo para listado'!$BC$151:$CB$151,0)),0)+IFERROR(INDEX('Hoja de Trabajo para listado'!$DE$153:$DG$274,MATCH($A582,'Hoja de Trabajo para listado'!$DE$153:$DE$1048576,0),MATCH((CUADRO!F$4&amp;$E582),'Hoja de Trabajo para listado'!$DE$151:$DG$151,0)),0)+IFERROR(INDEX('Hoja de Trabajo para listado'!$CD$155:$DC$1048576,MATCH($A582,'Hoja de Trabajo para listado'!$CD$155:$CD$1048576,0),MATCH((CUADRO!F$4&amp;$E582),'Hoja de Trabajo para listado'!$CD$151:$DC$151,0)),0)</f>
        <v>0</v>
      </c>
      <c r="G582" s="241">
        <f ca="1">+IFERROR(INDEX('Hoja de Trabajo para listado'!$A$155:$Z$1048576,MATCH($A582,'Hoja de Trabajo para listado'!$A$155:$A$1048576,0),MATCH((CUADRO!G$4&amp;$E582),'Hoja de Trabajo para listado'!$A$151:$Z$151,0)),0)+IFERROR(INDEX('Hoja de Trabajo para listado'!$AB$155:$BA$1048576,MATCH($A582,'Hoja de Trabajo para listado'!$AB$155:$AB$1048576,0),MATCH((CUADRO!G$4&amp;$E582),'Hoja de Trabajo para listado'!$AB$151:$BA$151,0)),0)+IFERROR(INDEX('Hoja de Trabajo para listado'!$BC$155:$CB$1048576,MATCH($A582,'Hoja de Trabajo para listado'!$BC$155:$BC$1048576,0),MATCH((CUADRO!G$4&amp;$E582),'Hoja de Trabajo para listado'!$BC$151:$CB$151,0)),0)+IFERROR(INDEX('Hoja de Trabajo para listado'!$DE$153:$DG$274,MATCH($A582,'Hoja de Trabajo para listado'!$DE$153:$DE$1048576,0),MATCH((CUADRO!G$4&amp;$E582),'Hoja de Trabajo para listado'!$DE$151:$DG$151,0)),0)+IFERROR(INDEX('Hoja de Trabajo para listado'!$CD$155:$DC$1048576,MATCH($A582,'Hoja de Trabajo para listado'!$CD$155:$CD$1048576,0),MATCH((CUADRO!G$4&amp;$E582),'Hoja de Trabajo para listado'!$CD$151:$DC$151,0)),0)</f>
        <v>0</v>
      </c>
      <c r="H582" s="241">
        <f ca="1">+IFERROR(INDEX('Hoja de Trabajo para listado'!$A$155:$Z$1048576,MATCH($A582,'Hoja de Trabajo para listado'!$A$155:$A$1048576,0),MATCH((CUADRO!H$4&amp;$E582),'Hoja de Trabajo para listado'!$A$151:$Z$151,0)),0)+IFERROR(INDEX('Hoja de Trabajo para listado'!$AB$155:$BA$1048576,MATCH($A582,'Hoja de Trabajo para listado'!$AB$155:$AB$1048576,0),MATCH((CUADRO!H$4&amp;$E582),'Hoja de Trabajo para listado'!$AB$151:$BA$151,0)),0)+IFERROR(INDEX('Hoja de Trabajo para listado'!$BC$155:$CB$1048576,MATCH($A582,'Hoja de Trabajo para listado'!$BC$155:$BC$1048576,0),MATCH((CUADRO!H$4&amp;$E582),'Hoja de Trabajo para listado'!$BC$151:$CB$151,0)),0)+IFERROR(INDEX('Hoja de Trabajo para listado'!$DE$153:$DG$274,MATCH($A582,'Hoja de Trabajo para listado'!$DE$153:$DE$1048576,0),MATCH((CUADRO!H$4&amp;$E582),'Hoja de Trabajo para listado'!$DE$151:$DG$151,0)),0)+IFERROR(INDEX('Hoja de Trabajo para listado'!$CD$155:$DC$1048576,MATCH($A582,'Hoja de Trabajo para listado'!$CD$155:$CD$1048576,0),MATCH((CUADRO!H$4&amp;$E582),'Hoja de Trabajo para listado'!$CD$151:$DC$151,0)),0)</f>
        <v>0</v>
      </c>
      <c r="I582" s="241">
        <f ca="1">+IFERROR(INDEX('Hoja de Trabajo para listado'!$A$155:$Z$1048576,MATCH($A582,'Hoja de Trabajo para listado'!$A$155:$A$1048576,0),MATCH((CUADRO!I$4&amp;$E582),'Hoja de Trabajo para listado'!$A$151:$Z$151,0)),0)+IFERROR(INDEX('Hoja de Trabajo para listado'!$AB$155:$BA$1048576,MATCH($A582,'Hoja de Trabajo para listado'!$AB$155:$AB$1048576,0),MATCH((CUADRO!I$4&amp;$E582),'Hoja de Trabajo para listado'!$AB$151:$BA$151,0)),0)+IFERROR(INDEX('Hoja de Trabajo para listado'!$BC$155:$CB$1048576,MATCH($A582,'Hoja de Trabajo para listado'!$BC$155:$BC$1048576,0),MATCH((CUADRO!I$4&amp;$E582),'Hoja de Trabajo para listado'!$BC$151:$CB$151,0)),0)+IFERROR(INDEX('Hoja de Trabajo para listado'!$DE$153:$DG$274,MATCH($A582,'Hoja de Trabajo para listado'!$DE$153:$DE$1048576,0),MATCH((CUADRO!I$4&amp;$E582),'Hoja de Trabajo para listado'!$DE$151:$DG$151,0)),0)+IFERROR(INDEX('Hoja de Trabajo para listado'!$CD$155:$DC$1048576,MATCH($A582,'Hoja de Trabajo para listado'!$CD$155:$CD$1048576,0),MATCH((CUADRO!I$4&amp;$E582),'Hoja de Trabajo para listado'!$CD$151:$DC$151,0)),0)</f>
        <v>0</v>
      </c>
      <c r="J582" s="241">
        <f ca="1">+IFERROR(INDEX('Hoja de Trabajo para listado'!$A$155:$Z$1048576,MATCH($A582,'Hoja de Trabajo para listado'!$A$155:$A$1048576,0),MATCH((CUADRO!J$4&amp;$E582),'Hoja de Trabajo para listado'!$A$151:$Z$151,0)),0)+IFERROR(INDEX('Hoja de Trabajo para listado'!$AB$155:$BA$1048576,MATCH($A582,'Hoja de Trabajo para listado'!$AB$155:$AB$1048576,0),MATCH((CUADRO!J$4&amp;$E582),'Hoja de Trabajo para listado'!$AB$151:$BA$151,0)),0)+IFERROR(INDEX('Hoja de Trabajo para listado'!$BC$155:$CB$1048576,MATCH($A582,'Hoja de Trabajo para listado'!$BC$155:$BC$1048576,0),MATCH((CUADRO!J$4&amp;$E582),'Hoja de Trabajo para listado'!$BC$151:$CB$151,0)),0)+IFERROR(INDEX('Hoja de Trabajo para listado'!$DE$153:$DG$274,MATCH($A582,'Hoja de Trabajo para listado'!$DE$153:$DE$1048576,0),MATCH((CUADRO!J$4&amp;$E582),'Hoja de Trabajo para listado'!$DE$151:$DG$151,0)),0)+IFERROR(INDEX('Hoja de Trabajo para listado'!$CD$155:$DC$1048576,MATCH($A582,'Hoja de Trabajo para listado'!$CD$155:$CD$1048576,0),MATCH((CUADRO!J$4&amp;$E582),'Hoja de Trabajo para listado'!$CD$151:$DC$151,0)),0)</f>
        <v>0</v>
      </c>
      <c r="K582" s="241">
        <f ca="1">+IFERROR(INDEX('Hoja de Trabajo para listado'!$A$155:$Z$1048576,MATCH($A582,'Hoja de Trabajo para listado'!$A$155:$A$1048576,0),MATCH((CUADRO!K$4&amp;$E582),'Hoja de Trabajo para listado'!$A$151:$Z$151,0)),0)+IFERROR(INDEX('Hoja de Trabajo para listado'!$AB$155:$BA$1048576,MATCH($A582,'Hoja de Trabajo para listado'!$AB$155:$AB$1048576,0),MATCH((CUADRO!K$4&amp;$E582),'Hoja de Trabajo para listado'!$AB$151:$BA$151,0)),0)+IFERROR(INDEX('Hoja de Trabajo para listado'!$BC$155:$CB$1048576,MATCH($A582,'Hoja de Trabajo para listado'!$BC$155:$BC$1048576,0),MATCH((CUADRO!K$4&amp;$E582),'Hoja de Trabajo para listado'!$BC$151:$CB$151,0)),0)+IFERROR(INDEX('Hoja de Trabajo para listado'!$DE$153:$DG$274,MATCH($A582,'Hoja de Trabajo para listado'!$DE$153:$DE$1048576,0),MATCH((CUADRO!K$4&amp;$E582),'Hoja de Trabajo para listado'!$DE$151:$DG$151,0)),0)+IFERROR(INDEX('Hoja de Trabajo para listado'!$CD$155:$DC$1048576,MATCH($A582,'Hoja de Trabajo para listado'!$CD$155:$CD$1048576,0),MATCH((CUADRO!K$4&amp;$E582),'Hoja de Trabajo para listado'!$CD$151:$DC$151,0)),0)</f>
        <v>0</v>
      </c>
      <c r="L582" s="241">
        <f ca="1">+IFERROR(INDEX('Hoja de Trabajo para listado'!$A$155:$Z$1048576,MATCH($A582,'Hoja de Trabajo para listado'!$A$155:$A$1048576,0),MATCH((CUADRO!L$4&amp;$E582),'Hoja de Trabajo para listado'!$A$151:$Z$151,0)),0)+IFERROR(INDEX('Hoja de Trabajo para listado'!$AB$155:$BA$1048576,MATCH($A582,'Hoja de Trabajo para listado'!$AB$155:$AB$1048576,0),MATCH((CUADRO!L$4&amp;$E582),'Hoja de Trabajo para listado'!$AB$151:$BA$151,0)),0)+IFERROR(INDEX('Hoja de Trabajo para listado'!$BC$155:$CB$1048576,MATCH($A582,'Hoja de Trabajo para listado'!$BC$155:$BC$1048576,0),MATCH((CUADRO!L$4&amp;$E582),'Hoja de Trabajo para listado'!$BC$151:$CB$151,0)),0)+IFERROR(INDEX('Hoja de Trabajo para listado'!$DE$153:$DG$274,MATCH($A582,'Hoja de Trabajo para listado'!$DE$153:$DE$1048576,0),MATCH((CUADRO!L$4&amp;$E582),'Hoja de Trabajo para listado'!$DE$151:$DG$151,0)),0)+IFERROR(INDEX('Hoja de Trabajo para listado'!$CD$155:$DC$1048576,MATCH($A582,'Hoja de Trabajo para listado'!$CD$155:$CD$1048576,0),MATCH((CUADRO!L$4&amp;$E582),'Hoja de Trabajo para listado'!$CD$151:$DC$151,0)),0)</f>
        <v>0</v>
      </c>
      <c r="M582" s="241">
        <f ca="1">+IFERROR(INDEX('Hoja de Trabajo para listado'!$A$155:$Z$1048576,MATCH($A582,'Hoja de Trabajo para listado'!$A$155:$A$1048576,0),MATCH((CUADRO!M$4&amp;$E582),'Hoja de Trabajo para listado'!$A$151:$Z$151,0)),0)+IFERROR(INDEX('Hoja de Trabajo para listado'!$AB$155:$BA$1048576,MATCH($A582,'Hoja de Trabajo para listado'!$AB$155:$AB$1048576,0),MATCH((CUADRO!M$4&amp;$E582),'Hoja de Trabajo para listado'!$AB$151:$BA$151,0)),0)+IFERROR(INDEX('Hoja de Trabajo para listado'!$BC$155:$CB$1048576,MATCH($A582,'Hoja de Trabajo para listado'!$BC$155:$BC$1048576,0),MATCH((CUADRO!M$4&amp;$E582),'Hoja de Trabajo para listado'!$BC$151:$CB$151,0)),0)+IFERROR(INDEX('Hoja de Trabajo para listado'!$DE$153:$DG$274,MATCH($A582,'Hoja de Trabajo para listado'!$DE$153:$DE$1048576,0),MATCH((CUADRO!M$4&amp;$E582),'Hoja de Trabajo para listado'!$DE$151:$DG$151,0)),0)+IFERROR(INDEX('Hoja de Trabajo para listado'!$CD$155:$DC$1048576,MATCH($A582,'Hoja de Trabajo para listado'!$CD$155:$CD$1048576,0),MATCH((CUADRO!M$4&amp;$E582),'Hoja de Trabajo para listado'!$CD$151:$DC$151,0)),0)</f>
        <v>0</v>
      </c>
      <c r="N582" s="241">
        <f ca="1">+IFERROR(INDEX('Hoja de Trabajo para listado'!$A$155:$Z$1048576,MATCH($A582,'Hoja de Trabajo para listado'!$A$155:$A$1048576,0),MATCH((CUADRO!N$4&amp;$E582),'Hoja de Trabajo para listado'!$A$151:$Z$151,0)),0)+IFERROR(INDEX('Hoja de Trabajo para listado'!$AB$155:$BA$1048576,MATCH($A582,'Hoja de Trabajo para listado'!$AB$155:$AB$1048576,0),MATCH((CUADRO!N$4&amp;$E582),'Hoja de Trabajo para listado'!$AB$151:$BA$151,0)),0)+IFERROR(INDEX('Hoja de Trabajo para listado'!$BC$155:$CB$1048576,MATCH($A582,'Hoja de Trabajo para listado'!$BC$155:$BC$1048576,0),MATCH((CUADRO!N$4&amp;$E582),'Hoja de Trabajo para listado'!$BC$151:$CB$151,0)),0)+IFERROR(INDEX('Hoja de Trabajo para listado'!$DE$153:$DG$274,MATCH($A582,'Hoja de Trabajo para listado'!$DE$153:$DE$1048576,0),MATCH((CUADRO!N$4&amp;$E582),'Hoja de Trabajo para listado'!$DE$151:$DG$151,0)),0)+IFERROR(INDEX('Hoja de Trabajo para listado'!$CD$155:$DC$1048576,MATCH($A582,'Hoja de Trabajo para listado'!$CD$155:$CD$1048576,0),MATCH((CUADRO!N$4&amp;$E582),'Hoja de Trabajo para listado'!$CD$151:$DC$151,0)),0)</f>
        <v>0</v>
      </c>
      <c r="O582" s="241">
        <f ca="1">+IFERROR(INDEX('Hoja de Trabajo para listado'!$A$155:$Z$1048576,MATCH($A582,'Hoja de Trabajo para listado'!$A$155:$A$1048576,0),MATCH((CUADRO!O$4&amp;$E582),'Hoja de Trabajo para listado'!$A$151:$Z$151,0)),0)+IFERROR(INDEX('Hoja de Trabajo para listado'!$AB$155:$BA$1048576,MATCH($A582,'Hoja de Trabajo para listado'!$AB$155:$AB$1048576,0),MATCH((CUADRO!O$4&amp;$E582),'Hoja de Trabajo para listado'!$AB$151:$BA$151,0)),0)+IFERROR(INDEX('Hoja de Trabajo para listado'!$BC$155:$CB$1048576,MATCH($A582,'Hoja de Trabajo para listado'!$BC$155:$BC$1048576,0),MATCH((CUADRO!O$4&amp;$E582),'Hoja de Trabajo para listado'!$BC$151:$CB$151,0)),0)+IFERROR(INDEX('Hoja de Trabajo para listado'!$DE$153:$DG$274,MATCH($A582,'Hoja de Trabajo para listado'!$DE$153:$DE$1048576,0),MATCH((CUADRO!O$4&amp;$E582),'Hoja de Trabajo para listado'!$DE$151:$DG$151,0)),0)+IFERROR(INDEX('Hoja de Trabajo para listado'!$CD$155:$DC$1048576,MATCH($A582,'Hoja de Trabajo para listado'!$CD$155:$CD$1048576,0),MATCH((CUADRO!O$4&amp;$E582),'Hoja de Trabajo para listado'!$CD$151:$DC$151,0)),0)</f>
        <v>0</v>
      </c>
      <c r="P582" s="241">
        <f ca="1">+IFERROR(INDEX('Hoja de Trabajo para listado'!$A$155:$Z$1048576,MATCH($A582,'Hoja de Trabajo para listado'!$A$155:$A$1048576,0),MATCH((CUADRO!P$4&amp;$E582),'Hoja de Trabajo para listado'!$A$151:$Z$151,0)),0)+IFERROR(INDEX('Hoja de Trabajo para listado'!$AB$155:$BA$1048576,MATCH($A582,'Hoja de Trabajo para listado'!$AB$155:$AB$1048576,0),MATCH((CUADRO!P$4&amp;$E582),'Hoja de Trabajo para listado'!$AB$151:$BA$151,0)),0)+IFERROR(INDEX('Hoja de Trabajo para listado'!$BC$155:$CB$1048576,MATCH($A582,'Hoja de Trabajo para listado'!$BC$155:$BC$1048576,0),MATCH((CUADRO!P$4&amp;$E582),'Hoja de Trabajo para listado'!$BC$151:$CB$151,0)),0)+IFERROR(INDEX('Hoja de Trabajo para listado'!$DE$153:$DG$274,MATCH($A582,'Hoja de Trabajo para listado'!$DE$153:$DE$1048576,0),MATCH((CUADRO!P$4&amp;$E582),'Hoja de Trabajo para listado'!$DE$151:$DG$151,0)),0)+IFERROR(INDEX('Hoja de Trabajo para listado'!$CD$155:$DC$1048576,MATCH($A582,'Hoja de Trabajo para listado'!$CD$155:$CD$1048576,0),MATCH((CUADRO!P$4&amp;$E582),'Hoja de Trabajo para listado'!$CD$151:$DC$151,0)),0)</f>
        <v>0</v>
      </c>
      <c r="Q582" s="241">
        <f ca="1">+IFERROR(INDEX('Hoja de Trabajo para listado'!$A$155:$Z$1048576,MATCH($A582,'Hoja de Trabajo para listado'!$A$155:$A$1048576,0),MATCH((CUADRO!Q$4&amp;$E582),'Hoja de Trabajo para listado'!$A$151:$Z$151,0)),0)+IFERROR(INDEX('Hoja de Trabajo para listado'!$AB$155:$BA$1048576,MATCH($A582,'Hoja de Trabajo para listado'!$AB$155:$AB$1048576,0),MATCH((CUADRO!Q$4&amp;$E582),'Hoja de Trabajo para listado'!$AB$151:$BA$151,0)),0)+IFERROR(INDEX('Hoja de Trabajo para listado'!$BC$155:$CB$1048576,MATCH($A582,'Hoja de Trabajo para listado'!$BC$155:$BC$1048576,0),MATCH((CUADRO!Q$4&amp;$E582),'Hoja de Trabajo para listado'!$BC$151:$CB$151,0)),0)+IFERROR(INDEX('Hoja de Trabajo para listado'!$DE$153:$DG$274,MATCH($A582,'Hoja de Trabajo para listado'!$DE$153:$DE$1048576,0),MATCH((CUADRO!Q$4&amp;$E582),'Hoja de Trabajo para listado'!$DE$151:$DG$151,0)),0)+IFERROR(INDEX('Hoja de Trabajo para listado'!$CD$155:$DC$1048576,MATCH($A582,'Hoja de Trabajo para listado'!$CD$155:$CD$1048576,0),MATCH((CUADRO!Q$4&amp;$E582),'Hoja de Trabajo para listado'!$CD$151:$DC$151,0)),0)</f>
        <v>0</v>
      </c>
      <c r="R582" s="241">
        <f t="shared" ca="1" si="16"/>
        <v>0</v>
      </c>
      <c r="S582" s="247">
        <f ca="1">+R581+R582</f>
        <v>0</v>
      </c>
      <c r="T582" s="241">
        <f ca="1">+S582</f>
        <v>0</v>
      </c>
      <c r="U582" s="240">
        <f t="shared" si="17"/>
        <v>2</v>
      </c>
    </row>
    <row r="583" spans="1:21" customFormat="1" ht="15" hidden="1" customHeight="1">
      <c r="A583" s="32">
        <v>1243</v>
      </c>
      <c r="B583" s="381">
        <f>+A583</f>
        <v>1243</v>
      </c>
      <c r="C583" s="245" t="str">
        <f>+VLOOKUP(A583,bd_lista!$A$3:$C$592,3,FALSE)</f>
        <v>Gobierno Autónomo Municipal de Waldo Ballivián</v>
      </c>
      <c r="D583" s="383" t="str">
        <f>+C583</f>
        <v>Gobierno Autónomo Municipal de Waldo Ballivián</v>
      </c>
      <c r="E583" s="240" t="s">
        <v>683</v>
      </c>
      <c r="F583" s="241">
        <f ca="1">+IFERROR(INDEX('Hoja de Trabajo para listado'!$A$155:$Z$1048576,MATCH($A583,'Hoja de Trabajo para listado'!$A$155:$A$1048576,0),MATCH((CUADRO!F$4&amp;$E583),'Hoja de Trabajo para listado'!$A$151:$Z$151,0)),0)+IFERROR(INDEX('Hoja de Trabajo para listado'!$AB$155:$BA$1048576,MATCH($A583,'Hoja de Trabajo para listado'!$AB$155:$AB$1048576,0),MATCH((CUADRO!F$4&amp;$E583),'Hoja de Trabajo para listado'!$AB$151:$BA$151,0)),0)+IFERROR(INDEX('Hoja de Trabajo para listado'!$BC$155:$CB$1048576,MATCH($A583,'Hoja de Trabajo para listado'!$BC$155:$BC$1048576,0),MATCH((CUADRO!F$4&amp;$E583),'Hoja de Trabajo para listado'!$BC$151:$CB$151,0)),0)+IFERROR(INDEX('Hoja de Trabajo para listado'!$DE$153:$DG$274,MATCH($A583,'Hoja de Trabajo para listado'!$DE$153:$DE$1048576,0),MATCH((CUADRO!F$4&amp;$E583),'Hoja de Trabajo para listado'!$DE$151:$DG$151,0)),0)+IFERROR(INDEX('Hoja de Trabajo para listado'!$CD$155:$DC$1048576,MATCH($A583,'Hoja de Trabajo para listado'!$CD$155:$CD$1048576,0),MATCH((CUADRO!F$4&amp;$E583),'Hoja de Trabajo para listado'!$CD$151:$DC$151,0)),0)</f>
        <v>0</v>
      </c>
      <c r="G583" s="241">
        <f ca="1">+IFERROR(INDEX('Hoja de Trabajo para listado'!$A$155:$Z$1048576,MATCH($A583,'Hoja de Trabajo para listado'!$A$155:$A$1048576,0),MATCH((CUADRO!G$4&amp;$E583),'Hoja de Trabajo para listado'!$A$151:$Z$151,0)),0)+IFERROR(INDEX('Hoja de Trabajo para listado'!$AB$155:$BA$1048576,MATCH($A583,'Hoja de Trabajo para listado'!$AB$155:$AB$1048576,0),MATCH((CUADRO!G$4&amp;$E583),'Hoja de Trabajo para listado'!$AB$151:$BA$151,0)),0)+IFERROR(INDEX('Hoja de Trabajo para listado'!$BC$155:$CB$1048576,MATCH($A583,'Hoja de Trabajo para listado'!$BC$155:$BC$1048576,0),MATCH((CUADRO!G$4&amp;$E583),'Hoja de Trabajo para listado'!$BC$151:$CB$151,0)),0)+IFERROR(INDEX('Hoja de Trabajo para listado'!$DE$153:$DG$274,MATCH($A583,'Hoja de Trabajo para listado'!$DE$153:$DE$1048576,0),MATCH((CUADRO!G$4&amp;$E583),'Hoja de Trabajo para listado'!$DE$151:$DG$151,0)),0)+IFERROR(INDEX('Hoja de Trabajo para listado'!$CD$155:$DC$1048576,MATCH($A583,'Hoja de Trabajo para listado'!$CD$155:$CD$1048576,0),MATCH((CUADRO!G$4&amp;$E583),'Hoja de Trabajo para listado'!$CD$151:$DC$151,0)),0)</f>
        <v>0</v>
      </c>
      <c r="H583" s="241">
        <f ca="1">+IFERROR(INDEX('Hoja de Trabajo para listado'!$A$155:$Z$1048576,MATCH($A583,'Hoja de Trabajo para listado'!$A$155:$A$1048576,0),MATCH((CUADRO!H$4&amp;$E583),'Hoja de Trabajo para listado'!$A$151:$Z$151,0)),0)+IFERROR(INDEX('Hoja de Trabajo para listado'!$AB$155:$BA$1048576,MATCH($A583,'Hoja de Trabajo para listado'!$AB$155:$AB$1048576,0),MATCH((CUADRO!H$4&amp;$E583),'Hoja de Trabajo para listado'!$AB$151:$BA$151,0)),0)+IFERROR(INDEX('Hoja de Trabajo para listado'!$BC$155:$CB$1048576,MATCH($A583,'Hoja de Trabajo para listado'!$BC$155:$BC$1048576,0),MATCH((CUADRO!H$4&amp;$E583),'Hoja de Trabajo para listado'!$BC$151:$CB$151,0)),0)+IFERROR(INDEX('Hoja de Trabajo para listado'!$DE$153:$DG$274,MATCH($A583,'Hoja de Trabajo para listado'!$DE$153:$DE$1048576,0),MATCH((CUADRO!H$4&amp;$E583),'Hoja de Trabajo para listado'!$DE$151:$DG$151,0)),0)+IFERROR(INDEX('Hoja de Trabajo para listado'!$CD$155:$DC$1048576,MATCH($A583,'Hoja de Trabajo para listado'!$CD$155:$CD$1048576,0),MATCH((CUADRO!H$4&amp;$E583),'Hoja de Trabajo para listado'!$CD$151:$DC$151,0)),0)</f>
        <v>0</v>
      </c>
      <c r="I583" s="241">
        <f ca="1">+IFERROR(INDEX('Hoja de Trabajo para listado'!$A$155:$Z$1048576,MATCH($A583,'Hoja de Trabajo para listado'!$A$155:$A$1048576,0),MATCH((CUADRO!I$4&amp;$E583),'Hoja de Trabajo para listado'!$A$151:$Z$151,0)),0)+IFERROR(INDEX('Hoja de Trabajo para listado'!$AB$155:$BA$1048576,MATCH($A583,'Hoja de Trabajo para listado'!$AB$155:$AB$1048576,0),MATCH((CUADRO!I$4&amp;$E583),'Hoja de Trabajo para listado'!$AB$151:$BA$151,0)),0)+IFERROR(INDEX('Hoja de Trabajo para listado'!$BC$155:$CB$1048576,MATCH($A583,'Hoja de Trabajo para listado'!$BC$155:$BC$1048576,0),MATCH((CUADRO!I$4&amp;$E583),'Hoja de Trabajo para listado'!$BC$151:$CB$151,0)),0)+IFERROR(INDEX('Hoja de Trabajo para listado'!$DE$153:$DG$274,MATCH($A583,'Hoja de Trabajo para listado'!$DE$153:$DE$1048576,0),MATCH((CUADRO!I$4&amp;$E583),'Hoja de Trabajo para listado'!$DE$151:$DG$151,0)),0)+IFERROR(INDEX('Hoja de Trabajo para listado'!$CD$155:$DC$1048576,MATCH($A583,'Hoja de Trabajo para listado'!$CD$155:$CD$1048576,0),MATCH((CUADRO!I$4&amp;$E583),'Hoja de Trabajo para listado'!$CD$151:$DC$151,0)),0)</f>
        <v>0</v>
      </c>
      <c r="J583" s="241">
        <f ca="1">+IFERROR(INDEX('Hoja de Trabajo para listado'!$A$155:$Z$1048576,MATCH($A583,'Hoja de Trabajo para listado'!$A$155:$A$1048576,0),MATCH((CUADRO!J$4&amp;$E583),'Hoja de Trabajo para listado'!$A$151:$Z$151,0)),0)+IFERROR(INDEX('Hoja de Trabajo para listado'!$AB$155:$BA$1048576,MATCH($A583,'Hoja de Trabajo para listado'!$AB$155:$AB$1048576,0),MATCH((CUADRO!J$4&amp;$E583),'Hoja de Trabajo para listado'!$AB$151:$BA$151,0)),0)+IFERROR(INDEX('Hoja de Trabajo para listado'!$BC$155:$CB$1048576,MATCH($A583,'Hoja de Trabajo para listado'!$BC$155:$BC$1048576,0),MATCH((CUADRO!J$4&amp;$E583),'Hoja de Trabajo para listado'!$BC$151:$CB$151,0)),0)+IFERROR(INDEX('Hoja de Trabajo para listado'!$DE$153:$DG$274,MATCH($A583,'Hoja de Trabajo para listado'!$DE$153:$DE$1048576,0),MATCH((CUADRO!J$4&amp;$E583),'Hoja de Trabajo para listado'!$DE$151:$DG$151,0)),0)+IFERROR(INDEX('Hoja de Trabajo para listado'!$CD$155:$DC$1048576,MATCH($A583,'Hoja de Trabajo para listado'!$CD$155:$CD$1048576,0),MATCH((CUADRO!J$4&amp;$E583),'Hoja de Trabajo para listado'!$CD$151:$DC$151,0)),0)</f>
        <v>0</v>
      </c>
      <c r="K583" s="241">
        <f ca="1">+IFERROR(INDEX('Hoja de Trabajo para listado'!$A$155:$Z$1048576,MATCH($A583,'Hoja de Trabajo para listado'!$A$155:$A$1048576,0),MATCH((CUADRO!K$4&amp;$E583),'Hoja de Trabajo para listado'!$A$151:$Z$151,0)),0)+IFERROR(INDEX('Hoja de Trabajo para listado'!$AB$155:$BA$1048576,MATCH($A583,'Hoja de Trabajo para listado'!$AB$155:$AB$1048576,0),MATCH((CUADRO!K$4&amp;$E583),'Hoja de Trabajo para listado'!$AB$151:$BA$151,0)),0)+IFERROR(INDEX('Hoja de Trabajo para listado'!$BC$155:$CB$1048576,MATCH($A583,'Hoja de Trabajo para listado'!$BC$155:$BC$1048576,0),MATCH((CUADRO!K$4&amp;$E583),'Hoja de Trabajo para listado'!$BC$151:$CB$151,0)),0)+IFERROR(INDEX('Hoja de Trabajo para listado'!$DE$153:$DG$274,MATCH($A583,'Hoja de Trabajo para listado'!$DE$153:$DE$1048576,0),MATCH((CUADRO!K$4&amp;$E583),'Hoja de Trabajo para listado'!$DE$151:$DG$151,0)),0)+IFERROR(INDEX('Hoja de Trabajo para listado'!$CD$155:$DC$1048576,MATCH($A583,'Hoja de Trabajo para listado'!$CD$155:$CD$1048576,0),MATCH((CUADRO!K$4&amp;$E583),'Hoja de Trabajo para listado'!$CD$151:$DC$151,0)),0)</f>
        <v>0</v>
      </c>
      <c r="L583" s="241">
        <f ca="1">+IFERROR(INDEX('Hoja de Trabajo para listado'!$A$155:$Z$1048576,MATCH($A583,'Hoja de Trabajo para listado'!$A$155:$A$1048576,0),MATCH((CUADRO!L$4&amp;$E583),'Hoja de Trabajo para listado'!$A$151:$Z$151,0)),0)+IFERROR(INDEX('Hoja de Trabajo para listado'!$AB$155:$BA$1048576,MATCH($A583,'Hoja de Trabajo para listado'!$AB$155:$AB$1048576,0),MATCH((CUADRO!L$4&amp;$E583),'Hoja de Trabajo para listado'!$AB$151:$BA$151,0)),0)+IFERROR(INDEX('Hoja de Trabajo para listado'!$BC$155:$CB$1048576,MATCH($A583,'Hoja de Trabajo para listado'!$BC$155:$BC$1048576,0),MATCH((CUADRO!L$4&amp;$E583),'Hoja de Trabajo para listado'!$BC$151:$CB$151,0)),0)+IFERROR(INDEX('Hoja de Trabajo para listado'!$DE$153:$DG$274,MATCH($A583,'Hoja de Trabajo para listado'!$DE$153:$DE$1048576,0),MATCH((CUADRO!L$4&amp;$E583),'Hoja de Trabajo para listado'!$DE$151:$DG$151,0)),0)+IFERROR(INDEX('Hoja de Trabajo para listado'!$CD$155:$DC$1048576,MATCH($A583,'Hoja de Trabajo para listado'!$CD$155:$CD$1048576,0),MATCH((CUADRO!L$4&amp;$E583),'Hoja de Trabajo para listado'!$CD$151:$DC$151,0)),0)</f>
        <v>0</v>
      </c>
      <c r="M583" s="241">
        <f ca="1">+IFERROR(INDEX('Hoja de Trabajo para listado'!$A$155:$Z$1048576,MATCH($A583,'Hoja de Trabajo para listado'!$A$155:$A$1048576,0),MATCH((CUADRO!M$4&amp;$E583),'Hoja de Trabajo para listado'!$A$151:$Z$151,0)),0)+IFERROR(INDEX('Hoja de Trabajo para listado'!$AB$155:$BA$1048576,MATCH($A583,'Hoja de Trabajo para listado'!$AB$155:$AB$1048576,0),MATCH((CUADRO!M$4&amp;$E583),'Hoja de Trabajo para listado'!$AB$151:$BA$151,0)),0)+IFERROR(INDEX('Hoja de Trabajo para listado'!$BC$155:$CB$1048576,MATCH($A583,'Hoja de Trabajo para listado'!$BC$155:$BC$1048576,0),MATCH((CUADRO!M$4&amp;$E583),'Hoja de Trabajo para listado'!$BC$151:$CB$151,0)),0)+IFERROR(INDEX('Hoja de Trabajo para listado'!$DE$153:$DG$274,MATCH($A583,'Hoja de Trabajo para listado'!$DE$153:$DE$1048576,0),MATCH((CUADRO!M$4&amp;$E583),'Hoja de Trabajo para listado'!$DE$151:$DG$151,0)),0)+IFERROR(INDEX('Hoja de Trabajo para listado'!$CD$155:$DC$1048576,MATCH($A583,'Hoja de Trabajo para listado'!$CD$155:$CD$1048576,0),MATCH((CUADRO!M$4&amp;$E583),'Hoja de Trabajo para listado'!$CD$151:$DC$151,0)),0)</f>
        <v>0</v>
      </c>
      <c r="N583" s="241">
        <f ca="1">+IFERROR(INDEX('Hoja de Trabajo para listado'!$A$155:$Z$1048576,MATCH($A583,'Hoja de Trabajo para listado'!$A$155:$A$1048576,0),MATCH((CUADRO!N$4&amp;$E583),'Hoja de Trabajo para listado'!$A$151:$Z$151,0)),0)+IFERROR(INDEX('Hoja de Trabajo para listado'!$AB$155:$BA$1048576,MATCH($A583,'Hoja de Trabajo para listado'!$AB$155:$AB$1048576,0),MATCH((CUADRO!N$4&amp;$E583),'Hoja de Trabajo para listado'!$AB$151:$BA$151,0)),0)+IFERROR(INDEX('Hoja de Trabajo para listado'!$BC$155:$CB$1048576,MATCH($A583,'Hoja de Trabajo para listado'!$BC$155:$BC$1048576,0),MATCH((CUADRO!N$4&amp;$E583),'Hoja de Trabajo para listado'!$BC$151:$CB$151,0)),0)+IFERROR(INDEX('Hoja de Trabajo para listado'!$DE$153:$DG$274,MATCH($A583,'Hoja de Trabajo para listado'!$DE$153:$DE$1048576,0),MATCH((CUADRO!N$4&amp;$E583),'Hoja de Trabajo para listado'!$DE$151:$DG$151,0)),0)+IFERROR(INDEX('Hoja de Trabajo para listado'!$CD$155:$DC$1048576,MATCH($A583,'Hoja de Trabajo para listado'!$CD$155:$CD$1048576,0),MATCH((CUADRO!N$4&amp;$E583),'Hoja de Trabajo para listado'!$CD$151:$DC$151,0)),0)</f>
        <v>0</v>
      </c>
      <c r="O583" s="241">
        <f ca="1">+IFERROR(INDEX('Hoja de Trabajo para listado'!$A$155:$Z$1048576,MATCH($A583,'Hoja de Trabajo para listado'!$A$155:$A$1048576,0),MATCH((CUADRO!O$4&amp;$E583),'Hoja de Trabajo para listado'!$A$151:$Z$151,0)),0)+IFERROR(INDEX('Hoja de Trabajo para listado'!$AB$155:$BA$1048576,MATCH($A583,'Hoja de Trabajo para listado'!$AB$155:$AB$1048576,0),MATCH((CUADRO!O$4&amp;$E583),'Hoja de Trabajo para listado'!$AB$151:$BA$151,0)),0)+IFERROR(INDEX('Hoja de Trabajo para listado'!$BC$155:$CB$1048576,MATCH($A583,'Hoja de Trabajo para listado'!$BC$155:$BC$1048576,0),MATCH((CUADRO!O$4&amp;$E583),'Hoja de Trabajo para listado'!$BC$151:$CB$151,0)),0)+IFERROR(INDEX('Hoja de Trabajo para listado'!$DE$153:$DG$274,MATCH($A583,'Hoja de Trabajo para listado'!$DE$153:$DE$1048576,0),MATCH((CUADRO!O$4&amp;$E583),'Hoja de Trabajo para listado'!$DE$151:$DG$151,0)),0)+IFERROR(INDEX('Hoja de Trabajo para listado'!$CD$155:$DC$1048576,MATCH($A583,'Hoja de Trabajo para listado'!$CD$155:$CD$1048576,0),MATCH((CUADRO!O$4&amp;$E583),'Hoja de Trabajo para listado'!$CD$151:$DC$151,0)),0)</f>
        <v>0</v>
      </c>
      <c r="P583" s="241">
        <f ca="1">+IFERROR(INDEX('Hoja de Trabajo para listado'!$A$155:$Z$1048576,MATCH($A583,'Hoja de Trabajo para listado'!$A$155:$A$1048576,0),MATCH((CUADRO!P$4&amp;$E583),'Hoja de Trabajo para listado'!$A$151:$Z$151,0)),0)+IFERROR(INDEX('Hoja de Trabajo para listado'!$AB$155:$BA$1048576,MATCH($A583,'Hoja de Trabajo para listado'!$AB$155:$AB$1048576,0),MATCH((CUADRO!P$4&amp;$E583),'Hoja de Trabajo para listado'!$AB$151:$BA$151,0)),0)+IFERROR(INDEX('Hoja de Trabajo para listado'!$BC$155:$CB$1048576,MATCH($A583,'Hoja de Trabajo para listado'!$BC$155:$BC$1048576,0),MATCH((CUADRO!P$4&amp;$E583),'Hoja de Trabajo para listado'!$BC$151:$CB$151,0)),0)+IFERROR(INDEX('Hoja de Trabajo para listado'!$DE$153:$DG$274,MATCH($A583,'Hoja de Trabajo para listado'!$DE$153:$DE$1048576,0),MATCH((CUADRO!P$4&amp;$E583),'Hoja de Trabajo para listado'!$DE$151:$DG$151,0)),0)+IFERROR(INDEX('Hoja de Trabajo para listado'!$CD$155:$DC$1048576,MATCH($A583,'Hoja de Trabajo para listado'!$CD$155:$CD$1048576,0),MATCH((CUADRO!P$4&amp;$E583),'Hoja de Trabajo para listado'!$CD$151:$DC$151,0)),0)</f>
        <v>0</v>
      </c>
      <c r="Q583" s="241">
        <f ca="1">+IFERROR(INDEX('Hoja de Trabajo para listado'!$A$155:$Z$1048576,MATCH($A583,'Hoja de Trabajo para listado'!$A$155:$A$1048576,0),MATCH((CUADRO!Q$4&amp;$E583),'Hoja de Trabajo para listado'!$A$151:$Z$151,0)),0)+IFERROR(INDEX('Hoja de Trabajo para listado'!$AB$155:$BA$1048576,MATCH($A583,'Hoja de Trabajo para listado'!$AB$155:$AB$1048576,0),MATCH((CUADRO!Q$4&amp;$E583),'Hoja de Trabajo para listado'!$AB$151:$BA$151,0)),0)+IFERROR(INDEX('Hoja de Trabajo para listado'!$BC$155:$CB$1048576,MATCH($A583,'Hoja de Trabajo para listado'!$BC$155:$BC$1048576,0),MATCH((CUADRO!Q$4&amp;$E583),'Hoja de Trabajo para listado'!$BC$151:$CB$151,0)),0)+IFERROR(INDEX('Hoja de Trabajo para listado'!$DE$153:$DG$274,MATCH($A583,'Hoja de Trabajo para listado'!$DE$153:$DE$1048576,0),MATCH((CUADRO!Q$4&amp;$E583),'Hoja de Trabajo para listado'!$DE$151:$DG$151,0)),0)+IFERROR(INDEX('Hoja de Trabajo para listado'!$CD$155:$DC$1048576,MATCH($A583,'Hoja de Trabajo para listado'!$CD$155:$CD$1048576,0),MATCH((CUADRO!Q$4&amp;$E583),'Hoja de Trabajo para listado'!$CD$151:$DC$151,0)),0)</f>
        <v>0</v>
      </c>
      <c r="R583" s="241">
        <f t="shared" ca="1" si="16"/>
        <v>0</v>
      </c>
      <c r="S583" s="247"/>
      <c r="T583" s="241">
        <f ca="1">+T584</f>
        <v>0</v>
      </c>
      <c r="U583" s="240">
        <f t="shared" si="17"/>
        <v>1</v>
      </c>
    </row>
    <row r="584" spans="1:21" customFormat="1" ht="15" hidden="1" customHeight="1">
      <c r="A584" s="32">
        <v>1243</v>
      </c>
      <c r="B584" s="382"/>
      <c r="C584" s="245" t="str">
        <f>+VLOOKUP(A584,bd_lista!$A$3:$C$592,3,FALSE)</f>
        <v>Gobierno Autónomo Municipal de Waldo Ballivián</v>
      </c>
      <c r="D584" s="384"/>
      <c r="E584" s="242" t="s">
        <v>684</v>
      </c>
      <c r="F584" s="241">
        <f ca="1">+IFERROR(INDEX('Hoja de Trabajo para listado'!$A$155:$Z$1048576,MATCH($A584,'Hoja de Trabajo para listado'!$A$155:$A$1048576,0),MATCH((CUADRO!F$4&amp;$E584),'Hoja de Trabajo para listado'!$A$151:$Z$151,0)),0)+IFERROR(INDEX('Hoja de Trabajo para listado'!$AB$155:$BA$1048576,MATCH($A584,'Hoja de Trabajo para listado'!$AB$155:$AB$1048576,0),MATCH((CUADRO!F$4&amp;$E584),'Hoja de Trabajo para listado'!$AB$151:$BA$151,0)),0)+IFERROR(INDEX('Hoja de Trabajo para listado'!$BC$155:$CB$1048576,MATCH($A584,'Hoja de Trabajo para listado'!$BC$155:$BC$1048576,0),MATCH((CUADRO!F$4&amp;$E584),'Hoja de Trabajo para listado'!$BC$151:$CB$151,0)),0)+IFERROR(INDEX('Hoja de Trabajo para listado'!$DE$153:$DG$274,MATCH($A584,'Hoja de Trabajo para listado'!$DE$153:$DE$1048576,0),MATCH((CUADRO!F$4&amp;$E584),'Hoja de Trabajo para listado'!$DE$151:$DG$151,0)),0)+IFERROR(INDEX('Hoja de Trabajo para listado'!$CD$155:$DC$1048576,MATCH($A584,'Hoja de Trabajo para listado'!$CD$155:$CD$1048576,0),MATCH((CUADRO!F$4&amp;$E584),'Hoja de Trabajo para listado'!$CD$151:$DC$151,0)),0)</f>
        <v>0</v>
      </c>
      <c r="G584" s="241">
        <f ca="1">+IFERROR(INDEX('Hoja de Trabajo para listado'!$A$155:$Z$1048576,MATCH($A584,'Hoja de Trabajo para listado'!$A$155:$A$1048576,0),MATCH((CUADRO!G$4&amp;$E584),'Hoja de Trabajo para listado'!$A$151:$Z$151,0)),0)+IFERROR(INDEX('Hoja de Trabajo para listado'!$AB$155:$BA$1048576,MATCH($A584,'Hoja de Trabajo para listado'!$AB$155:$AB$1048576,0),MATCH((CUADRO!G$4&amp;$E584),'Hoja de Trabajo para listado'!$AB$151:$BA$151,0)),0)+IFERROR(INDEX('Hoja de Trabajo para listado'!$BC$155:$CB$1048576,MATCH($A584,'Hoja de Trabajo para listado'!$BC$155:$BC$1048576,0),MATCH((CUADRO!G$4&amp;$E584),'Hoja de Trabajo para listado'!$BC$151:$CB$151,0)),0)+IFERROR(INDEX('Hoja de Trabajo para listado'!$DE$153:$DG$274,MATCH($A584,'Hoja de Trabajo para listado'!$DE$153:$DE$1048576,0),MATCH((CUADRO!G$4&amp;$E584),'Hoja de Trabajo para listado'!$DE$151:$DG$151,0)),0)+IFERROR(INDEX('Hoja de Trabajo para listado'!$CD$155:$DC$1048576,MATCH($A584,'Hoja de Trabajo para listado'!$CD$155:$CD$1048576,0),MATCH((CUADRO!G$4&amp;$E584),'Hoja de Trabajo para listado'!$CD$151:$DC$151,0)),0)</f>
        <v>0</v>
      </c>
      <c r="H584" s="241">
        <f ca="1">+IFERROR(INDEX('Hoja de Trabajo para listado'!$A$155:$Z$1048576,MATCH($A584,'Hoja de Trabajo para listado'!$A$155:$A$1048576,0),MATCH((CUADRO!H$4&amp;$E584),'Hoja de Trabajo para listado'!$A$151:$Z$151,0)),0)+IFERROR(INDEX('Hoja de Trabajo para listado'!$AB$155:$BA$1048576,MATCH($A584,'Hoja de Trabajo para listado'!$AB$155:$AB$1048576,0),MATCH((CUADRO!H$4&amp;$E584),'Hoja de Trabajo para listado'!$AB$151:$BA$151,0)),0)+IFERROR(INDEX('Hoja de Trabajo para listado'!$BC$155:$CB$1048576,MATCH($A584,'Hoja de Trabajo para listado'!$BC$155:$BC$1048576,0),MATCH((CUADRO!H$4&amp;$E584),'Hoja de Trabajo para listado'!$BC$151:$CB$151,0)),0)+IFERROR(INDEX('Hoja de Trabajo para listado'!$DE$153:$DG$274,MATCH($A584,'Hoja de Trabajo para listado'!$DE$153:$DE$1048576,0),MATCH((CUADRO!H$4&amp;$E584),'Hoja de Trabajo para listado'!$DE$151:$DG$151,0)),0)+IFERROR(INDEX('Hoja de Trabajo para listado'!$CD$155:$DC$1048576,MATCH($A584,'Hoja de Trabajo para listado'!$CD$155:$CD$1048576,0),MATCH((CUADRO!H$4&amp;$E584),'Hoja de Trabajo para listado'!$CD$151:$DC$151,0)),0)</f>
        <v>0</v>
      </c>
      <c r="I584" s="241">
        <f ca="1">+IFERROR(INDEX('Hoja de Trabajo para listado'!$A$155:$Z$1048576,MATCH($A584,'Hoja de Trabajo para listado'!$A$155:$A$1048576,0),MATCH((CUADRO!I$4&amp;$E584),'Hoja de Trabajo para listado'!$A$151:$Z$151,0)),0)+IFERROR(INDEX('Hoja de Trabajo para listado'!$AB$155:$BA$1048576,MATCH($A584,'Hoja de Trabajo para listado'!$AB$155:$AB$1048576,0),MATCH((CUADRO!I$4&amp;$E584),'Hoja de Trabajo para listado'!$AB$151:$BA$151,0)),0)+IFERROR(INDEX('Hoja de Trabajo para listado'!$BC$155:$CB$1048576,MATCH($A584,'Hoja de Trabajo para listado'!$BC$155:$BC$1048576,0),MATCH((CUADRO!I$4&amp;$E584),'Hoja de Trabajo para listado'!$BC$151:$CB$151,0)),0)+IFERROR(INDEX('Hoja de Trabajo para listado'!$DE$153:$DG$274,MATCH($A584,'Hoja de Trabajo para listado'!$DE$153:$DE$1048576,0),MATCH((CUADRO!I$4&amp;$E584),'Hoja de Trabajo para listado'!$DE$151:$DG$151,0)),0)+IFERROR(INDEX('Hoja de Trabajo para listado'!$CD$155:$DC$1048576,MATCH($A584,'Hoja de Trabajo para listado'!$CD$155:$CD$1048576,0),MATCH((CUADRO!I$4&amp;$E584),'Hoja de Trabajo para listado'!$CD$151:$DC$151,0)),0)</f>
        <v>0</v>
      </c>
      <c r="J584" s="241">
        <f ca="1">+IFERROR(INDEX('Hoja de Trabajo para listado'!$A$155:$Z$1048576,MATCH($A584,'Hoja de Trabajo para listado'!$A$155:$A$1048576,0),MATCH((CUADRO!J$4&amp;$E584),'Hoja de Trabajo para listado'!$A$151:$Z$151,0)),0)+IFERROR(INDEX('Hoja de Trabajo para listado'!$AB$155:$BA$1048576,MATCH($A584,'Hoja de Trabajo para listado'!$AB$155:$AB$1048576,0),MATCH((CUADRO!J$4&amp;$E584),'Hoja de Trabajo para listado'!$AB$151:$BA$151,0)),0)+IFERROR(INDEX('Hoja de Trabajo para listado'!$BC$155:$CB$1048576,MATCH($A584,'Hoja de Trabajo para listado'!$BC$155:$BC$1048576,0),MATCH((CUADRO!J$4&amp;$E584),'Hoja de Trabajo para listado'!$BC$151:$CB$151,0)),0)+IFERROR(INDEX('Hoja de Trabajo para listado'!$DE$153:$DG$274,MATCH($A584,'Hoja de Trabajo para listado'!$DE$153:$DE$1048576,0),MATCH((CUADRO!J$4&amp;$E584),'Hoja de Trabajo para listado'!$DE$151:$DG$151,0)),0)+IFERROR(INDEX('Hoja de Trabajo para listado'!$CD$155:$DC$1048576,MATCH($A584,'Hoja de Trabajo para listado'!$CD$155:$CD$1048576,0),MATCH((CUADRO!J$4&amp;$E584),'Hoja de Trabajo para listado'!$CD$151:$DC$151,0)),0)</f>
        <v>0</v>
      </c>
      <c r="K584" s="241">
        <f ca="1">+IFERROR(INDEX('Hoja de Trabajo para listado'!$A$155:$Z$1048576,MATCH($A584,'Hoja de Trabajo para listado'!$A$155:$A$1048576,0),MATCH((CUADRO!K$4&amp;$E584),'Hoja de Trabajo para listado'!$A$151:$Z$151,0)),0)+IFERROR(INDEX('Hoja de Trabajo para listado'!$AB$155:$BA$1048576,MATCH($A584,'Hoja de Trabajo para listado'!$AB$155:$AB$1048576,0),MATCH((CUADRO!K$4&amp;$E584),'Hoja de Trabajo para listado'!$AB$151:$BA$151,0)),0)+IFERROR(INDEX('Hoja de Trabajo para listado'!$BC$155:$CB$1048576,MATCH($A584,'Hoja de Trabajo para listado'!$BC$155:$BC$1048576,0),MATCH((CUADRO!K$4&amp;$E584),'Hoja de Trabajo para listado'!$BC$151:$CB$151,0)),0)+IFERROR(INDEX('Hoja de Trabajo para listado'!$DE$153:$DG$274,MATCH($A584,'Hoja de Trabajo para listado'!$DE$153:$DE$1048576,0),MATCH((CUADRO!K$4&amp;$E584),'Hoja de Trabajo para listado'!$DE$151:$DG$151,0)),0)+IFERROR(INDEX('Hoja de Trabajo para listado'!$CD$155:$DC$1048576,MATCH($A584,'Hoja de Trabajo para listado'!$CD$155:$CD$1048576,0),MATCH((CUADRO!K$4&amp;$E584),'Hoja de Trabajo para listado'!$CD$151:$DC$151,0)),0)</f>
        <v>0</v>
      </c>
      <c r="L584" s="241">
        <f ca="1">+IFERROR(INDEX('Hoja de Trabajo para listado'!$A$155:$Z$1048576,MATCH($A584,'Hoja de Trabajo para listado'!$A$155:$A$1048576,0),MATCH((CUADRO!L$4&amp;$E584),'Hoja de Trabajo para listado'!$A$151:$Z$151,0)),0)+IFERROR(INDEX('Hoja de Trabajo para listado'!$AB$155:$BA$1048576,MATCH($A584,'Hoja de Trabajo para listado'!$AB$155:$AB$1048576,0),MATCH((CUADRO!L$4&amp;$E584),'Hoja de Trabajo para listado'!$AB$151:$BA$151,0)),0)+IFERROR(INDEX('Hoja de Trabajo para listado'!$BC$155:$CB$1048576,MATCH($A584,'Hoja de Trabajo para listado'!$BC$155:$BC$1048576,0),MATCH((CUADRO!L$4&amp;$E584),'Hoja de Trabajo para listado'!$BC$151:$CB$151,0)),0)+IFERROR(INDEX('Hoja de Trabajo para listado'!$DE$153:$DG$274,MATCH($A584,'Hoja de Trabajo para listado'!$DE$153:$DE$1048576,0),MATCH((CUADRO!L$4&amp;$E584),'Hoja de Trabajo para listado'!$DE$151:$DG$151,0)),0)+IFERROR(INDEX('Hoja de Trabajo para listado'!$CD$155:$DC$1048576,MATCH($A584,'Hoja de Trabajo para listado'!$CD$155:$CD$1048576,0),MATCH((CUADRO!L$4&amp;$E584),'Hoja de Trabajo para listado'!$CD$151:$DC$151,0)),0)</f>
        <v>0</v>
      </c>
      <c r="M584" s="241">
        <f ca="1">+IFERROR(INDEX('Hoja de Trabajo para listado'!$A$155:$Z$1048576,MATCH($A584,'Hoja de Trabajo para listado'!$A$155:$A$1048576,0),MATCH((CUADRO!M$4&amp;$E584),'Hoja de Trabajo para listado'!$A$151:$Z$151,0)),0)+IFERROR(INDEX('Hoja de Trabajo para listado'!$AB$155:$BA$1048576,MATCH($A584,'Hoja de Trabajo para listado'!$AB$155:$AB$1048576,0),MATCH((CUADRO!M$4&amp;$E584),'Hoja de Trabajo para listado'!$AB$151:$BA$151,0)),0)+IFERROR(INDEX('Hoja de Trabajo para listado'!$BC$155:$CB$1048576,MATCH($A584,'Hoja de Trabajo para listado'!$BC$155:$BC$1048576,0),MATCH((CUADRO!M$4&amp;$E584),'Hoja de Trabajo para listado'!$BC$151:$CB$151,0)),0)+IFERROR(INDEX('Hoja de Trabajo para listado'!$DE$153:$DG$274,MATCH($A584,'Hoja de Trabajo para listado'!$DE$153:$DE$1048576,0),MATCH((CUADRO!M$4&amp;$E584),'Hoja de Trabajo para listado'!$DE$151:$DG$151,0)),0)+IFERROR(INDEX('Hoja de Trabajo para listado'!$CD$155:$DC$1048576,MATCH($A584,'Hoja de Trabajo para listado'!$CD$155:$CD$1048576,0),MATCH((CUADRO!M$4&amp;$E584),'Hoja de Trabajo para listado'!$CD$151:$DC$151,0)),0)</f>
        <v>0</v>
      </c>
      <c r="N584" s="241">
        <f ca="1">+IFERROR(INDEX('Hoja de Trabajo para listado'!$A$155:$Z$1048576,MATCH($A584,'Hoja de Trabajo para listado'!$A$155:$A$1048576,0),MATCH((CUADRO!N$4&amp;$E584),'Hoja de Trabajo para listado'!$A$151:$Z$151,0)),0)+IFERROR(INDEX('Hoja de Trabajo para listado'!$AB$155:$BA$1048576,MATCH($A584,'Hoja de Trabajo para listado'!$AB$155:$AB$1048576,0),MATCH((CUADRO!N$4&amp;$E584),'Hoja de Trabajo para listado'!$AB$151:$BA$151,0)),0)+IFERROR(INDEX('Hoja de Trabajo para listado'!$BC$155:$CB$1048576,MATCH($A584,'Hoja de Trabajo para listado'!$BC$155:$BC$1048576,0),MATCH((CUADRO!N$4&amp;$E584),'Hoja de Trabajo para listado'!$BC$151:$CB$151,0)),0)+IFERROR(INDEX('Hoja de Trabajo para listado'!$DE$153:$DG$274,MATCH($A584,'Hoja de Trabajo para listado'!$DE$153:$DE$1048576,0),MATCH((CUADRO!N$4&amp;$E584),'Hoja de Trabajo para listado'!$DE$151:$DG$151,0)),0)+IFERROR(INDEX('Hoja de Trabajo para listado'!$CD$155:$DC$1048576,MATCH($A584,'Hoja de Trabajo para listado'!$CD$155:$CD$1048576,0),MATCH((CUADRO!N$4&amp;$E584),'Hoja de Trabajo para listado'!$CD$151:$DC$151,0)),0)</f>
        <v>0</v>
      </c>
      <c r="O584" s="241">
        <f ca="1">+IFERROR(INDEX('Hoja de Trabajo para listado'!$A$155:$Z$1048576,MATCH($A584,'Hoja de Trabajo para listado'!$A$155:$A$1048576,0),MATCH((CUADRO!O$4&amp;$E584),'Hoja de Trabajo para listado'!$A$151:$Z$151,0)),0)+IFERROR(INDEX('Hoja de Trabajo para listado'!$AB$155:$BA$1048576,MATCH($A584,'Hoja de Trabajo para listado'!$AB$155:$AB$1048576,0),MATCH((CUADRO!O$4&amp;$E584),'Hoja de Trabajo para listado'!$AB$151:$BA$151,0)),0)+IFERROR(INDEX('Hoja de Trabajo para listado'!$BC$155:$CB$1048576,MATCH($A584,'Hoja de Trabajo para listado'!$BC$155:$BC$1048576,0),MATCH((CUADRO!O$4&amp;$E584),'Hoja de Trabajo para listado'!$BC$151:$CB$151,0)),0)+IFERROR(INDEX('Hoja de Trabajo para listado'!$DE$153:$DG$274,MATCH($A584,'Hoja de Trabajo para listado'!$DE$153:$DE$1048576,0),MATCH((CUADRO!O$4&amp;$E584),'Hoja de Trabajo para listado'!$DE$151:$DG$151,0)),0)+IFERROR(INDEX('Hoja de Trabajo para listado'!$CD$155:$DC$1048576,MATCH($A584,'Hoja de Trabajo para listado'!$CD$155:$CD$1048576,0),MATCH((CUADRO!O$4&amp;$E584),'Hoja de Trabajo para listado'!$CD$151:$DC$151,0)),0)</f>
        <v>0</v>
      </c>
      <c r="P584" s="241">
        <f ca="1">+IFERROR(INDEX('Hoja de Trabajo para listado'!$A$155:$Z$1048576,MATCH($A584,'Hoja de Trabajo para listado'!$A$155:$A$1048576,0),MATCH((CUADRO!P$4&amp;$E584),'Hoja de Trabajo para listado'!$A$151:$Z$151,0)),0)+IFERROR(INDEX('Hoja de Trabajo para listado'!$AB$155:$BA$1048576,MATCH($A584,'Hoja de Trabajo para listado'!$AB$155:$AB$1048576,0),MATCH((CUADRO!P$4&amp;$E584),'Hoja de Trabajo para listado'!$AB$151:$BA$151,0)),0)+IFERROR(INDEX('Hoja de Trabajo para listado'!$BC$155:$CB$1048576,MATCH($A584,'Hoja de Trabajo para listado'!$BC$155:$BC$1048576,0),MATCH((CUADRO!P$4&amp;$E584),'Hoja de Trabajo para listado'!$BC$151:$CB$151,0)),0)+IFERROR(INDEX('Hoja de Trabajo para listado'!$DE$153:$DG$274,MATCH($A584,'Hoja de Trabajo para listado'!$DE$153:$DE$1048576,0),MATCH((CUADRO!P$4&amp;$E584),'Hoja de Trabajo para listado'!$DE$151:$DG$151,0)),0)+IFERROR(INDEX('Hoja de Trabajo para listado'!$CD$155:$DC$1048576,MATCH($A584,'Hoja de Trabajo para listado'!$CD$155:$CD$1048576,0),MATCH((CUADRO!P$4&amp;$E584),'Hoja de Trabajo para listado'!$CD$151:$DC$151,0)),0)</f>
        <v>0</v>
      </c>
      <c r="Q584" s="241">
        <f ca="1">+IFERROR(INDEX('Hoja de Trabajo para listado'!$A$155:$Z$1048576,MATCH($A584,'Hoja de Trabajo para listado'!$A$155:$A$1048576,0),MATCH((CUADRO!Q$4&amp;$E584),'Hoja de Trabajo para listado'!$A$151:$Z$151,0)),0)+IFERROR(INDEX('Hoja de Trabajo para listado'!$AB$155:$BA$1048576,MATCH($A584,'Hoja de Trabajo para listado'!$AB$155:$AB$1048576,0),MATCH((CUADRO!Q$4&amp;$E584),'Hoja de Trabajo para listado'!$AB$151:$BA$151,0)),0)+IFERROR(INDEX('Hoja de Trabajo para listado'!$BC$155:$CB$1048576,MATCH($A584,'Hoja de Trabajo para listado'!$BC$155:$BC$1048576,0),MATCH((CUADRO!Q$4&amp;$E584),'Hoja de Trabajo para listado'!$BC$151:$CB$151,0)),0)+IFERROR(INDEX('Hoja de Trabajo para listado'!$DE$153:$DG$274,MATCH($A584,'Hoja de Trabajo para listado'!$DE$153:$DE$1048576,0),MATCH((CUADRO!Q$4&amp;$E584),'Hoja de Trabajo para listado'!$DE$151:$DG$151,0)),0)+IFERROR(INDEX('Hoja de Trabajo para listado'!$CD$155:$DC$1048576,MATCH($A584,'Hoja de Trabajo para listado'!$CD$155:$CD$1048576,0),MATCH((CUADRO!Q$4&amp;$E584),'Hoja de Trabajo para listado'!$CD$151:$DC$151,0)),0)</f>
        <v>0</v>
      </c>
      <c r="R584" s="241">
        <f t="shared" ca="1" si="16"/>
        <v>0</v>
      </c>
      <c r="S584" s="247">
        <f ca="1">+R583+R584</f>
        <v>0</v>
      </c>
      <c r="T584" s="241">
        <f ca="1">+S584</f>
        <v>0</v>
      </c>
      <c r="U584" s="240">
        <f t="shared" si="17"/>
        <v>2</v>
      </c>
    </row>
    <row r="585" spans="1:21" customFormat="1" ht="15" hidden="1" customHeight="1">
      <c r="A585" s="32">
        <v>1244</v>
      </c>
      <c r="B585" s="381">
        <f>+A585</f>
        <v>1244</v>
      </c>
      <c r="C585" s="245" t="str">
        <f>+VLOOKUP(A585,bd_lista!$A$3:$C$592,3,FALSE)</f>
        <v>Gobierno Autónomo Municipal de Nazacara de Pacajes</v>
      </c>
      <c r="D585" s="383" t="str">
        <f>+C585</f>
        <v>Gobierno Autónomo Municipal de Nazacara de Pacajes</v>
      </c>
      <c r="E585" s="240" t="s">
        <v>683</v>
      </c>
      <c r="F585" s="241">
        <f ca="1">+IFERROR(INDEX('Hoja de Trabajo para listado'!$A$155:$Z$1048576,MATCH($A585,'Hoja de Trabajo para listado'!$A$155:$A$1048576,0),MATCH((CUADRO!F$4&amp;$E585),'Hoja de Trabajo para listado'!$A$151:$Z$151,0)),0)+IFERROR(INDEX('Hoja de Trabajo para listado'!$AB$155:$BA$1048576,MATCH($A585,'Hoja de Trabajo para listado'!$AB$155:$AB$1048576,0),MATCH((CUADRO!F$4&amp;$E585),'Hoja de Trabajo para listado'!$AB$151:$BA$151,0)),0)+IFERROR(INDEX('Hoja de Trabajo para listado'!$BC$155:$CB$1048576,MATCH($A585,'Hoja de Trabajo para listado'!$BC$155:$BC$1048576,0),MATCH((CUADRO!F$4&amp;$E585),'Hoja de Trabajo para listado'!$BC$151:$CB$151,0)),0)+IFERROR(INDEX('Hoja de Trabajo para listado'!$DE$153:$DG$274,MATCH($A585,'Hoja de Trabajo para listado'!$DE$153:$DE$1048576,0),MATCH((CUADRO!F$4&amp;$E585),'Hoja de Trabajo para listado'!$DE$151:$DG$151,0)),0)+IFERROR(INDEX('Hoja de Trabajo para listado'!$CD$155:$DC$1048576,MATCH($A585,'Hoja de Trabajo para listado'!$CD$155:$CD$1048576,0),MATCH((CUADRO!F$4&amp;$E585),'Hoja de Trabajo para listado'!$CD$151:$DC$151,0)),0)</f>
        <v>0</v>
      </c>
      <c r="G585" s="241">
        <f ca="1">+IFERROR(INDEX('Hoja de Trabajo para listado'!$A$155:$Z$1048576,MATCH($A585,'Hoja de Trabajo para listado'!$A$155:$A$1048576,0),MATCH((CUADRO!G$4&amp;$E585),'Hoja de Trabajo para listado'!$A$151:$Z$151,0)),0)+IFERROR(INDEX('Hoja de Trabajo para listado'!$AB$155:$BA$1048576,MATCH($A585,'Hoja de Trabajo para listado'!$AB$155:$AB$1048576,0),MATCH((CUADRO!G$4&amp;$E585),'Hoja de Trabajo para listado'!$AB$151:$BA$151,0)),0)+IFERROR(INDEX('Hoja de Trabajo para listado'!$BC$155:$CB$1048576,MATCH($A585,'Hoja de Trabajo para listado'!$BC$155:$BC$1048576,0),MATCH((CUADRO!G$4&amp;$E585),'Hoja de Trabajo para listado'!$BC$151:$CB$151,0)),0)+IFERROR(INDEX('Hoja de Trabajo para listado'!$DE$153:$DG$274,MATCH($A585,'Hoja de Trabajo para listado'!$DE$153:$DE$1048576,0),MATCH((CUADRO!G$4&amp;$E585),'Hoja de Trabajo para listado'!$DE$151:$DG$151,0)),0)+IFERROR(INDEX('Hoja de Trabajo para listado'!$CD$155:$DC$1048576,MATCH($A585,'Hoja de Trabajo para listado'!$CD$155:$CD$1048576,0),MATCH((CUADRO!G$4&amp;$E585),'Hoja de Trabajo para listado'!$CD$151:$DC$151,0)),0)</f>
        <v>0</v>
      </c>
      <c r="H585" s="241">
        <f ca="1">+IFERROR(INDEX('Hoja de Trabajo para listado'!$A$155:$Z$1048576,MATCH($A585,'Hoja de Trabajo para listado'!$A$155:$A$1048576,0),MATCH((CUADRO!H$4&amp;$E585),'Hoja de Trabajo para listado'!$A$151:$Z$151,0)),0)+IFERROR(INDEX('Hoja de Trabajo para listado'!$AB$155:$BA$1048576,MATCH($A585,'Hoja de Trabajo para listado'!$AB$155:$AB$1048576,0),MATCH((CUADRO!H$4&amp;$E585),'Hoja de Trabajo para listado'!$AB$151:$BA$151,0)),0)+IFERROR(INDEX('Hoja de Trabajo para listado'!$BC$155:$CB$1048576,MATCH($A585,'Hoja de Trabajo para listado'!$BC$155:$BC$1048576,0),MATCH((CUADRO!H$4&amp;$E585),'Hoja de Trabajo para listado'!$BC$151:$CB$151,0)),0)+IFERROR(INDEX('Hoja de Trabajo para listado'!$DE$153:$DG$274,MATCH($A585,'Hoja de Trabajo para listado'!$DE$153:$DE$1048576,0),MATCH((CUADRO!H$4&amp;$E585),'Hoja de Trabajo para listado'!$DE$151:$DG$151,0)),0)+IFERROR(INDEX('Hoja de Trabajo para listado'!$CD$155:$DC$1048576,MATCH($A585,'Hoja de Trabajo para listado'!$CD$155:$CD$1048576,0),MATCH((CUADRO!H$4&amp;$E585),'Hoja de Trabajo para listado'!$CD$151:$DC$151,0)),0)</f>
        <v>0</v>
      </c>
      <c r="I585" s="241">
        <f ca="1">+IFERROR(INDEX('Hoja de Trabajo para listado'!$A$155:$Z$1048576,MATCH($A585,'Hoja de Trabajo para listado'!$A$155:$A$1048576,0),MATCH((CUADRO!I$4&amp;$E585),'Hoja de Trabajo para listado'!$A$151:$Z$151,0)),0)+IFERROR(INDEX('Hoja de Trabajo para listado'!$AB$155:$BA$1048576,MATCH($A585,'Hoja de Trabajo para listado'!$AB$155:$AB$1048576,0),MATCH((CUADRO!I$4&amp;$E585),'Hoja de Trabajo para listado'!$AB$151:$BA$151,0)),0)+IFERROR(INDEX('Hoja de Trabajo para listado'!$BC$155:$CB$1048576,MATCH($A585,'Hoja de Trabajo para listado'!$BC$155:$BC$1048576,0),MATCH((CUADRO!I$4&amp;$E585),'Hoja de Trabajo para listado'!$BC$151:$CB$151,0)),0)+IFERROR(INDEX('Hoja de Trabajo para listado'!$DE$153:$DG$274,MATCH($A585,'Hoja de Trabajo para listado'!$DE$153:$DE$1048576,0),MATCH((CUADRO!I$4&amp;$E585),'Hoja de Trabajo para listado'!$DE$151:$DG$151,0)),0)+IFERROR(INDEX('Hoja de Trabajo para listado'!$CD$155:$DC$1048576,MATCH($A585,'Hoja de Trabajo para listado'!$CD$155:$CD$1048576,0),MATCH((CUADRO!I$4&amp;$E585),'Hoja de Trabajo para listado'!$CD$151:$DC$151,0)),0)</f>
        <v>0</v>
      </c>
      <c r="J585" s="241">
        <f ca="1">+IFERROR(INDEX('Hoja de Trabajo para listado'!$A$155:$Z$1048576,MATCH($A585,'Hoja de Trabajo para listado'!$A$155:$A$1048576,0),MATCH((CUADRO!J$4&amp;$E585),'Hoja de Trabajo para listado'!$A$151:$Z$151,0)),0)+IFERROR(INDEX('Hoja de Trabajo para listado'!$AB$155:$BA$1048576,MATCH($A585,'Hoja de Trabajo para listado'!$AB$155:$AB$1048576,0),MATCH((CUADRO!J$4&amp;$E585),'Hoja de Trabajo para listado'!$AB$151:$BA$151,0)),0)+IFERROR(INDEX('Hoja de Trabajo para listado'!$BC$155:$CB$1048576,MATCH($A585,'Hoja de Trabajo para listado'!$BC$155:$BC$1048576,0),MATCH((CUADRO!J$4&amp;$E585),'Hoja de Trabajo para listado'!$BC$151:$CB$151,0)),0)+IFERROR(INDEX('Hoja de Trabajo para listado'!$DE$153:$DG$274,MATCH($A585,'Hoja de Trabajo para listado'!$DE$153:$DE$1048576,0),MATCH((CUADRO!J$4&amp;$E585),'Hoja de Trabajo para listado'!$DE$151:$DG$151,0)),0)+IFERROR(INDEX('Hoja de Trabajo para listado'!$CD$155:$DC$1048576,MATCH($A585,'Hoja de Trabajo para listado'!$CD$155:$CD$1048576,0),MATCH((CUADRO!J$4&amp;$E585),'Hoja de Trabajo para listado'!$CD$151:$DC$151,0)),0)</f>
        <v>0</v>
      </c>
      <c r="K585" s="241">
        <f ca="1">+IFERROR(INDEX('Hoja de Trabajo para listado'!$A$155:$Z$1048576,MATCH($A585,'Hoja de Trabajo para listado'!$A$155:$A$1048576,0),MATCH((CUADRO!K$4&amp;$E585),'Hoja de Trabajo para listado'!$A$151:$Z$151,0)),0)+IFERROR(INDEX('Hoja de Trabajo para listado'!$AB$155:$BA$1048576,MATCH($A585,'Hoja de Trabajo para listado'!$AB$155:$AB$1048576,0),MATCH((CUADRO!K$4&amp;$E585),'Hoja de Trabajo para listado'!$AB$151:$BA$151,0)),0)+IFERROR(INDEX('Hoja de Trabajo para listado'!$BC$155:$CB$1048576,MATCH($A585,'Hoja de Trabajo para listado'!$BC$155:$BC$1048576,0),MATCH((CUADRO!K$4&amp;$E585),'Hoja de Trabajo para listado'!$BC$151:$CB$151,0)),0)+IFERROR(INDEX('Hoja de Trabajo para listado'!$DE$153:$DG$274,MATCH($A585,'Hoja de Trabajo para listado'!$DE$153:$DE$1048576,0),MATCH((CUADRO!K$4&amp;$E585),'Hoja de Trabajo para listado'!$DE$151:$DG$151,0)),0)+IFERROR(INDEX('Hoja de Trabajo para listado'!$CD$155:$DC$1048576,MATCH($A585,'Hoja de Trabajo para listado'!$CD$155:$CD$1048576,0),MATCH((CUADRO!K$4&amp;$E585),'Hoja de Trabajo para listado'!$CD$151:$DC$151,0)),0)</f>
        <v>0</v>
      </c>
      <c r="L585" s="241">
        <f ca="1">+IFERROR(INDEX('Hoja de Trabajo para listado'!$A$155:$Z$1048576,MATCH($A585,'Hoja de Trabajo para listado'!$A$155:$A$1048576,0),MATCH((CUADRO!L$4&amp;$E585),'Hoja de Trabajo para listado'!$A$151:$Z$151,0)),0)+IFERROR(INDEX('Hoja de Trabajo para listado'!$AB$155:$BA$1048576,MATCH($A585,'Hoja de Trabajo para listado'!$AB$155:$AB$1048576,0),MATCH((CUADRO!L$4&amp;$E585),'Hoja de Trabajo para listado'!$AB$151:$BA$151,0)),0)+IFERROR(INDEX('Hoja de Trabajo para listado'!$BC$155:$CB$1048576,MATCH($A585,'Hoja de Trabajo para listado'!$BC$155:$BC$1048576,0),MATCH((CUADRO!L$4&amp;$E585),'Hoja de Trabajo para listado'!$BC$151:$CB$151,0)),0)+IFERROR(INDEX('Hoja de Trabajo para listado'!$DE$153:$DG$274,MATCH($A585,'Hoja de Trabajo para listado'!$DE$153:$DE$1048576,0),MATCH((CUADRO!L$4&amp;$E585),'Hoja de Trabajo para listado'!$DE$151:$DG$151,0)),0)+IFERROR(INDEX('Hoja de Trabajo para listado'!$CD$155:$DC$1048576,MATCH($A585,'Hoja de Trabajo para listado'!$CD$155:$CD$1048576,0),MATCH((CUADRO!L$4&amp;$E585),'Hoja de Trabajo para listado'!$CD$151:$DC$151,0)),0)</f>
        <v>0</v>
      </c>
      <c r="M585" s="241">
        <f ca="1">+IFERROR(INDEX('Hoja de Trabajo para listado'!$A$155:$Z$1048576,MATCH($A585,'Hoja de Trabajo para listado'!$A$155:$A$1048576,0),MATCH((CUADRO!M$4&amp;$E585),'Hoja de Trabajo para listado'!$A$151:$Z$151,0)),0)+IFERROR(INDEX('Hoja de Trabajo para listado'!$AB$155:$BA$1048576,MATCH($A585,'Hoja de Trabajo para listado'!$AB$155:$AB$1048576,0),MATCH((CUADRO!M$4&amp;$E585),'Hoja de Trabajo para listado'!$AB$151:$BA$151,0)),0)+IFERROR(INDEX('Hoja de Trabajo para listado'!$BC$155:$CB$1048576,MATCH($A585,'Hoja de Trabajo para listado'!$BC$155:$BC$1048576,0),MATCH((CUADRO!M$4&amp;$E585),'Hoja de Trabajo para listado'!$BC$151:$CB$151,0)),0)+IFERROR(INDEX('Hoja de Trabajo para listado'!$DE$153:$DG$274,MATCH($A585,'Hoja de Trabajo para listado'!$DE$153:$DE$1048576,0),MATCH((CUADRO!M$4&amp;$E585),'Hoja de Trabajo para listado'!$DE$151:$DG$151,0)),0)+IFERROR(INDEX('Hoja de Trabajo para listado'!$CD$155:$DC$1048576,MATCH($A585,'Hoja de Trabajo para listado'!$CD$155:$CD$1048576,0),MATCH((CUADRO!M$4&amp;$E585),'Hoja de Trabajo para listado'!$CD$151:$DC$151,0)),0)</f>
        <v>0</v>
      </c>
      <c r="N585" s="241">
        <f ca="1">+IFERROR(INDEX('Hoja de Trabajo para listado'!$A$155:$Z$1048576,MATCH($A585,'Hoja de Trabajo para listado'!$A$155:$A$1048576,0),MATCH((CUADRO!N$4&amp;$E585),'Hoja de Trabajo para listado'!$A$151:$Z$151,0)),0)+IFERROR(INDEX('Hoja de Trabajo para listado'!$AB$155:$BA$1048576,MATCH($A585,'Hoja de Trabajo para listado'!$AB$155:$AB$1048576,0),MATCH((CUADRO!N$4&amp;$E585),'Hoja de Trabajo para listado'!$AB$151:$BA$151,0)),0)+IFERROR(INDEX('Hoja de Trabajo para listado'!$BC$155:$CB$1048576,MATCH($A585,'Hoja de Trabajo para listado'!$BC$155:$BC$1048576,0),MATCH((CUADRO!N$4&amp;$E585),'Hoja de Trabajo para listado'!$BC$151:$CB$151,0)),0)+IFERROR(INDEX('Hoja de Trabajo para listado'!$DE$153:$DG$274,MATCH($A585,'Hoja de Trabajo para listado'!$DE$153:$DE$1048576,0),MATCH((CUADRO!N$4&amp;$E585),'Hoja de Trabajo para listado'!$DE$151:$DG$151,0)),0)+IFERROR(INDEX('Hoja de Trabajo para listado'!$CD$155:$DC$1048576,MATCH($A585,'Hoja de Trabajo para listado'!$CD$155:$CD$1048576,0),MATCH((CUADRO!N$4&amp;$E585),'Hoja de Trabajo para listado'!$CD$151:$DC$151,0)),0)</f>
        <v>0</v>
      </c>
      <c r="O585" s="241">
        <f ca="1">+IFERROR(INDEX('Hoja de Trabajo para listado'!$A$155:$Z$1048576,MATCH($A585,'Hoja de Trabajo para listado'!$A$155:$A$1048576,0),MATCH((CUADRO!O$4&amp;$E585),'Hoja de Trabajo para listado'!$A$151:$Z$151,0)),0)+IFERROR(INDEX('Hoja de Trabajo para listado'!$AB$155:$BA$1048576,MATCH($A585,'Hoja de Trabajo para listado'!$AB$155:$AB$1048576,0),MATCH((CUADRO!O$4&amp;$E585),'Hoja de Trabajo para listado'!$AB$151:$BA$151,0)),0)+IFERROR(INDEX('Hoja de Trabajo para listado'!$BC$155:$CB$1048576,MATCH($A585,'Hoja de Trabajo para listado'!$BC$155:$BC$1048576,0),MATCH((CUADRO!O$4&amp;$E585),'Hoja de Trabajo para listado'!$BC$151:$CB$151,0)),0)+IFERROR(INDEX('Hoja de Trabajo para listado'!$DE$153:$DG$274,MATCH($A585,'Hoja de Trabajo para listado'!$DE$153:$DE$1048576,0),MATCH((CUADRO!O$4&amp;$E585),'Hoja de Trabajo para listado'!$DE$151:$DG$151,0)),0)+IFERROR(INDEX('Hoja de Trabajo para listado'!$CD$155:$DC$1048576,MATCH($A585,'Hoja de Trabajo para listado'!$CD$155:$CD$1048576,0),MATCH((CUADRO!O$4&amp;$E585),'Hoja de Trabajo para listado'!$CD$151:$DC$151,0)),0)</f>
        <v>0</v>
      </c>
      <c r="P585" s="241">
        <f ca="1">+IFERROR(INDEX('Hoja de Trabajo para listado'!$A$155:$Z$1048576,MATCH($A585,'Hoja de Trabajo para listado'!$A$155:$A$1048576,0),MATCH((CUADRO!P$4&amp;$E585),'Hoja de Trabajo para listado'!$A$151:$Z$151,0)),0)+IFERROR(INDEX('Hoja de Trabajo para listado'!$AB$155:$BA$1048576,MATCH($A585,'Hoja de Trabajo para listado'!$AB$155:$AB$1048576,0),MATCH((CUADRO!P$4&amp;$E585),'Hoja de Trabajo para listado'!$AB$151:$BA$151,0)),0)+IFERROR(INDEX('Hoja de Trabajo para listado'!$BC$155:$CB$1048576,MATCH($A585,'Hoja de Trabajo para listado'!$BC$155:$BC$1048576,0),MATCH((CUADRO!P$4&amp;$E585),'Hoja de Trabajo para listado'!$BC$151:$CB$151,0)),0)+IFERROR(INDEX('Hoja de Trabajo para listado'!$DE$153:$DG$274,MATCH($A585,'Hoja de Trabajo para listado'!$DE$153:$DE$1048576,0),MATCH((CUADRO!P$4&amp;$E585),'Hoja de Trabajo para listado'!$DE$151:$DG$151,0)),0)+IFERROR(INDEX('Hoja de Trabajo para listado'!$CD$155:$DC$1048576,MATCH($A585,'Hoja de Trabajo para listado'!$CD$155:$CD$1048576,0),MATCH((CUADRO!P$4&amp;$E585),'Hoja de Trabajo para listado'!$CD$151:$DC$151,0)),0)</f>
        <v>0</v>
      </c>
      <c r="Q585" s="241">
        <f ca="1">+IFERROR(INDEX('Hoja de Trabajo para listado'!$A$155:$Z$1048576,MATCH($A585,'Hoja de Trabajo para listado'!$A$155:$A$1048576,0),MATCH((CUADRO!Q$4&amp;$E585),'Hoja de Trabajo para listado'!$A$151:$Z$151,0)),0)+IFERROR(INDEX('Hoja de Trabajo para listado'!$AB$155:$BA$1048576,MATCH($A585,'Hoja de Trabajo para listado'!$AB$155:$AB$1048576,0),MATCH((CUADRO!Q$4&amp;$E585),'Hoja de Trabajo para listado'!$AB$151:$BA$151,0)),0)+IFERROR(INDEX('Hoja de Trabajo para listado'!$BC$155:$CB$1048576,MATCH($A585,'Hoja de Trabajo para listado'!$BC$155:$BC$1048576,0),MATCH((CUADRO!Q$4&amp;$E585),'Hoja de Trabajo para listado'!$BC$151:$CB$151,0)),0)+IFERROR(INDEX('Hoja de Trabajo para listado'!$DE$153:$DG$274,MATCH($A585,'Hoja de Trabajo para listado'!$DE$153:$DE$1048576,0),MATCH((CUADRO!Q$4&amp;$E585),'Hoja de Trabajo para listado'!$DE$151:$DG$151,0)),0)+IFERROR(INDEX('Hoja de Trabajo para listado'!$CD$155:$DC$1048576,MATCH($A585,'Hoja de Trabajo para listado'!$CD$155:$CD$1048576,0),MATCH((CUADRO!Q$4&amp;$E585),'Hoja de Trabajo para listado'!$CD$151:$DC$151,0)),0)</f>
        <v>0</v>
      </c>
      <c r="R585" s="241">
        <f t="shared" ref="R585:R648" ca="1" si="18">+SUM(F585:Q585)</f>
        <v>0</v>
      </c>
      <c r="S585" s="247"/>
      <c r="T585" s="241">
        <f ca="1">+T586</f>
        <v>0</v>
      </c>
      <c r="U585" s="240">
        <f t="shared" ref="U585:U648" si="19">+IF(E585="Débitos",1,2)</f>
        <v>1</v>
      </c>
    </row>
    <row r="586" spans="1:21" customFormat="1" ht="15" hidden="1" customHeight="1">
      <c r="A586" s="32">
        <v>1244</v>
      </c>
      <c r="B586" s="382"/>
      <c r="C586" s="245" t="str">
        <f>+VLOOKUP(A586,bd_lista!$A$3:$C$592,3,FALSE)</f>
        <v>Gobierno Autónomo Municipal de Nazacara de Pacajes</v>
      </c>
      <c r="D586" s="384"/>
      <c r="E586" s="242" t="s">
        <v>684</v>
      </c>
      <c r="F586" s="241">
        <f ca="1">+IFERROR(INDEX('Hoja de Trabajo para listado'!$A$155:$Z$1048576,MATCH($A586,'Hoja de Trabajo para listado'!$A$155:$A$1048576,0),MATCH((CUADRO!F$4&amp;$E586),'Hoja de Trabajo para listado'!$A$151:$Z$151,0)),0)+IFERROR(INDEX('Hoja de Trabajo para listado'!$AB$155:$BA$1048576,MATCH($A586,'Hoja de Trabajo para listado'!$AB$155:$AB$1048576,0),MATCH((CUADRO!F$4&amp;$E586),'Hoja de Trabajo para listado'!$AB$151:$BA$151,0)),0)+IFERROR(INDEX('Hoja de Trabajo para listado'!$BC$155:$CB$1048576,MATCH($A586,'Hoja de Trabajo para listado'!$BC$155:$BC$1048576,0),MATCH((CUADRO!F$4&amp;$E586),'Hoja de Trabajo para listado'!$BC$151:$CB$151,0)),0)+IFERROR(INDEX('Hoja de Trabajo para listado'!$DE$153:$DG$274,MATCH($A586,'Hoja de Trabajo para listado'!$DE$153:$DE$1048576,0),MATCH((CUADRO!F$4&amp;$E586),'Hoja de Trabajo para listado'!$DE$151:$DG$151,0)),0)+IFERROR(INDEX('Hoja de Trabajo para listado'!$CD$155:$DC$1048576,MATCH($A586,'Hoja de Trabajo para listado'!$CD$155:$CD$1048576,0),MATCH((CUADRO!F$4&amp;$E586),'Hoja de Trabajo para listado'!$CD$151:$DC$151,0)),0)</f>
        <v>0</v>
      </c>
      <c r="G586" s="241">
        <f ca="1">+IFERROR(INDEX('Hoja de Trabajo para listado'!$A$155:$Z$1048576,MATCH($A586,'Hoja de Trabajo para listado'!$A$155:$A$1048576,0),MATCH((CUADRO!G$4&amp;$E586),'Hoja de Trabajo para listado'!$A$151:$Z$151,0)),0)+IFERROR(INDEX('Hoja de Trabajo para listado'!$AB$155:$BA$1048576,MATCH($A586,'Hoja de Trabajo para listado'!$AB$155:$AB$1048576,0),MATCH((CUADRO!G$4&amp;$E586),'Hoja de Trabajo para listado'!$AB$151:$BA$151,0)),0)+IFERROR(INDEX('Hoja de Trabajo para listado'!$BC$155:$CB$1048576,MATCH($A586,'Hoja de Trabajo para listado'!$BC$155:$BC$1048576,0),MATCH((CUADRO!G$4&amp;$E586),'Hoja de Trabajo para listado'!$BC$151:$CB$151,0)),0)+IFERROR(INDEX('Hoja de Trabajo para listado'!$DE$153:$DG$274,MATCH($A586,'Hoja de Trabajo para listado'!$DE$153:$DE$1048576,0),MATCH((CUADRO!G$4&amp;$E586),'Hoja de Trabajo para listado'!$DE$151:$DG$151,0)),0)+IFERROR(INDEX('Hoja de Trabajo para listado'!$CD$155:$DC$1048576,MATCH($A586,'Hoja de Trabajo para listado'!$CD$155:$CD$1048576,0),MATCH((CUADRO!G$4&amp;$E586),'Hoja de Trabajo para listado'!$CD$151:$DC$151,0)),0)</f>
        <v>0</v>
      </c>
      <c r="H586" s="241">
        <f ca="1">+IFERROR(INDEX('Hoja de Trabajo para listado'!$A$155:$Z$1048576,MATCH($A586,'Hoja de Trabajo para listado'!$A$155:$A$1048576,0),MATCH((CUADRO!H$4&amp;$E586),'Hoja de Trabajo para listado'!$A$151:$Z$151,0)),0)+IFERROR(INDEX('Hoja de Trabajo para listado'!$AB$155:$BA$1048576,MATCH($A586,'Hoja de Trabajo para listado'!$AB$155:$AB$1048576,0),MATCH((CUADRO!H$4&amp;$E586),'Hoja de Trabajo para listado'!$AB$151:$BA$151,0)),0)+IFERROR(INDEX('Hoja de Trabajo para listado'!$BC$155:$CB$1048576,MATCH($A586,'Hoja de Trabajo para listado'!$BC$155:$BC$1048576,0),MATCH((CUADRO!H$4&amp;$E586),'Hoja de Trabajo para listado'!$BC$151:$CB$151,0)),0)+IFERROR(INDEX('Hoja de Trabajo para listado'!$DE$153:$DG$274,MATCH($A586,'Hoja de Trabajo para listado'!$DE$153:$DE$1048576,0),MATCH((CUADRO!H$4&amp;$E586),'Hoja de Trabajo para listado'!$DE$151:$DG$151,0)),0)+IFERROR(INDEX('Hoja de Trabajo para listado'!$CD$155:$DC$1048576,MATCH($A586,'Hoja de Trabajo para listado'!$CD$155:$CD$1048576,0),MATCH((CUADRO!H$4&amp;$E586),'Hoja de Trabajo para listado'!$CD$151:$DC$151,0)),0)</f>
        <v>0</v>
      </c>
      <c r="I586" s="241">
        <f ca="1">+IFERROR(INDEX('Hoja de Trabajo para listado'!$A$155:$Z$1048576,MATCH($A586,'Hoja de Trabajo para listado'!$A$155:$A$1048576,0),MATCH((CUADRO!I$4&amp;$E586),'Hoja de Trabajo para listado'!$A$151:$Z$151,0)),0)+IFERROR(INDEX('Hoja de Trabajo para listado'!$AB$155:$BA$1048576,MATCH($A586,'Hoja de Trabajo para listado'!$AB$155:$AB$1048576,0),MATCH((CUADRO!I$4&amp;$E586),'Hoja de Trabajo para listado'!$AB$151:$BA$151,0)),0)+IFERROR(INDEX('Hoja de Trabajo para listado'!$BC$155:$CB$1048576,MATCH($A586,'Hoja de Trabajo para listado'!$BC$155:$BC$1048576,0),MATCH((CUADRO!I$4&amp;$E586),'Hoja de Trabajo para listado'!$BC$151:$CB$151,0)),0)+IFERROR(INDEX('Hoja de Trabajo para listado'!$DE$153:$DG$274,MATCH($A586,'Hoja de Trabajo para listado'!$DE$153:$DE$1048576,0),MATCH((CUADRO!I$4&amp;$E586),'Hoja de Trabajo para listado'!$DE$151:$DG$151,0)),0)+IFERROR(INDEX('Hoja de Trabajo para listado'!$CD$155:$DC$1048576,MATCH($A586,'Hoja de Trabajo para listado'!$CD$155:$CD$1048576,0),MATCH((CUADRO!I$4&amp;$E586),'Hoja de Trabajo para listado'!$CD$151:$DC$151,0)),0)</f>
        <v>0</v>
      </c>
      <c r="J586" s="241">
        <f ca="1">+IFERROR(INDEX('Hoja de Trabajo para listado'!$A$155:$Z$1048576,MATCH($A586,'Hoja de Trabajo para listado'!$A$155:$A$1048576,0),MATCH((CUADRO!J$4&amp;$E586),'Hoja de Trabajo para listado'!$A$151:$Z$151,0)),0)+IFERROR(INDEX('Hoja de Trabajo para listado'!$AB$155:$BA$1048576,MATCH($A586,'Hoja de Trabajo para listado'!$AB$155:$AB$1048576,0),MATCH((CUADRO!J$4&amp;$E586),'Hoja de Trabajo para listado'!$AB$151:$BA$151,0)),0)+IFERROR(INDEX('Hoja de Trabajo para listado'!$BC$155:$CB$1048576,MATCH($A586,'Hoja de Trabajo para listado'!$BC$155:$BC$1048576,0),MATCH((CUADRO!J$4&amp;$E586),'Hoja de Trabajo para listado'!$BC$151:$CB$151,0)),0)+IFERROR(INDEX('Hoja de Trabajo para listado'!$DE$153:$DG$274,MATCH($A586,'Hoja de Trabajo para listado'!$DE$153:$DE$1048576,0),MATCH((CUADRO!J$4&amp;$E586),'Hoja de Trabajo para listado'!$DE$151:$DG$151,0)),0)+IFERROR(INDEX('Hoja de Trabajo para listado'!$CD$155:$DC$1048576,MATCH($A586,'Hoja de Trabajo para listado'!$CD$155:$CD$1048576,0),MATCH((CUADRO!J$4&amp;$E586),'Hoja de Trabajo para listado'!$CD$151:$DC$151,0)),0)</f>
        <v>0</v>
      </c>
      <c r="K586" s="241">
        <f ca="1">+IFERROR(INDEX('Hoja de Trabajo para listado'!$A$155:$Z$1048576,MATCH($A586,'Hoja de Trabajo para listado'!$A$155:$A$1048576,0),MATCH((CUADRO!K$4&amp;$E586),'Hoja de Trabajo para listado'!$A$151:$Z$151,0)),0)+IFERROR(INDEX('Hoja de Trabajo para listado'!$AB$155:$BA$1048576,MATCH($A586,'Hoja de Trabajo para listado'!$AB$155:$AB$1048576,0),MATCH((CUADRO!K$4&amp;$E586),'Hoja de Trabajo para listado'!$AB$151:$BA$151,0)),0)+IFERROR(INDEX('Hoja de Trabajo para listado'!$BC$155:$CB$1048576,MATCH($A586,'Hoja de Trabajo para listado'!$BC$155:$BC$1048576,0),MATCH((CUADRO!K$4&amp;$E586),'Hoja de Trabajo para listado'!$BC$151:$CB$151,0)),0)+IFERROR(INDEX('Hoja de Trabajo para listado'!$DE$153:$DG$274,MATCH($A586,'Hoja de Trabajo para listado'!$DE$153:$DE$1048576,0),MATCH((CUADRO!K$4&amp;$E586),'Hoja de Trabajo para listado'!$DE$151:$DG$151,0)),0)+IFERROR(INDEX('Hoja de Trabajo para listado'!$CD$155:$DC$1048576,MATCH($A586,'Hoja de Trabajo para listado'!$CD$155:$CD$1048576,0),MATCH((CUADRO!K$4&amp;$E586),'Hoja de Trabajo para listado'!$CD$151:$DC$151,0)),0)</f>
        <v>0</v>
      </c>
      <c r="L586" s="241">
        <f ca="1">+IFERROR(INDEX('Hoja de Trabajo para listado'!$A$155:$Z$1048576,MATCH($A586,'Hoja de Trabajo para listado'!$A$155:$A$1048576,0),MATCH((CUADRO!L$4&amp;$E586),'Hoja de Trabajo para listado'!$A$151:$Z$151,0)),0)+IFERROR(INDEX('Hoja de Trabajo para listado'!$AB$155:$BA$1048576,MATCH($A586,'Hoja de Trabajo para listado'!$AB$155:$AB$1048576,0),MATCH((CUADRO!L$4&amp;$E586),'Hoja de Trabajo para listado'!$AB$151:$BA$151,0)),0)+IFERROR(INDEX('Hoja de Trabajo para listado'!$BC$155:$CB$1048576,MATCH($A586,'Hoja de Trabajo para listado'!$BC$155:$BC$1048576,0),MATCH((CUADRO!L$4&amp;$E586),'Hoja de Trabajo para listado'!$BC$151:$CB$151,0)),0)+IFERROR(INDEX('Hoja de Trabajo para listado'!$DE$153:$DG$274,MATCH($A586,'Hoja de Trabajo para listado'!$DE$153:$DE$1048576,0),MATCH((CUADRO!L$4&amp;$E586),'Hoja de Trabajo para listado'!$DE$151:$DG$151,0)),0)+IFERROR(INDEX('Hoja de Trabajo para listado'!$CD$155:$DC$1048576,MATCH($A586,'Hoja de Trabajo para listado'!$CD$155:$CD$1048576,0),MATCH((CUADRO!L$4&amp;$E586),'Hoja de Trabajo para listado'!$CD$151:$DC$151,0)),0)</f>
        <v>0</v>
      </c>
      <c r="M586" s="241">
        <f ca="1">+IFERROR(INDEX('Hoja de Trabajo para listado'!$A$155:$Z$1048576,MATCH($A586,'Hoja de Trabajo para listado'!$A$155:$A$1048576,0),MATCH((CUADRO!M$4&amp;$E586),'Hoja de Trabajo para listado'!$A$151:$Z$151,0)),0)+IFERROR(INDEX('Hoja de Trabajo para listado'!$AB$155:$BA$1048576,MATCH($A586,'Hoja de Trabajo para listado'!$AB$155:$AB$1048576,0),MATCH((CUADRO!M$4&amp;$E586),'Hoja de Trabajo para listado'!$AB$151:$BA$151,0)),0)+IFERROR(INDEX('Hoja de Trabajo para listado'!$BC$155:$CB$1048576,MATCH($A586,'Hoja de Trabajo para listado'!$BC$155:$BC$1048576,0),MATCH((CUADRO!M$4&amp;$E586),'Hoja de Trabajo para listado'!$BC$151:$CB$151,0)),0)+IFERROR(INDEX('Hoja de Trabajo para listado'!$DE$153:$DG$274,MATCH($A586,'Hoja de Trabajo para listado'!$DE$153:$DE$1048576,0),MATCH((CUADRO!M$4&amp;$E586),'Hoja de Trabajo para listado'!$DE$151:$DG$151,0)),0)+IFERROR(INDEX('Hoja de Trabajo para listado'!$CD$155:$DC$1048576,MATCH($A586,'Hoja de Trabajo para listado'!$CD$155:$CD$1048576,0),MATCH((CUADRO!M$4&amp;$E586),'Hoja de Trabajo para listado'!$CD$151:$DC$151,0)),0)</f>
        <v>0</v>
      </c>
      <c r="N586" s="241">
        <f ca="1">+IFERROR(INDEX('Hoja de Trabajo para listado'!$A$155:$Z$1048576,MATCH($A586,'Hoja de Trabajo para listado'!$A$155:$A$1048576,0),MATCH((CUADRO!N$4&amp;$E586),'Hoja de Trabajo para listado'!$A$151:$Z$151,0)),0)+IFERROR(INDEX('Hoja de Trabajo para listado'!$AB$155:$BA$1048576,MATCH($A586,'Hoja de Trabajo para listado'!$AB$155:$AB$1048576,0),MATCH((CUADRO!N$4&amp;$E586),'Hoja de Trabajo para listado'!$AB$151:$BA$151,0)),0)+IFERROR(INDEX('Hoja de Trabajo para listado'!$BC$155:$CB$1048576,MATCH($A586,'Hoja de Trabajo para listado'!$BC$155:$BC$1048576,0),MATCH((CUADRO!N$4&amp;$E586),'Hoja de Trabajo para listado'!$BC$151:$CB$151,0)),0)+IFERROR(INDEX('Hoja de Trabajo para listado'!$DE$153:$DG$274,MATCH($A586,'Hoja de Trabajo para listado'!$DE$153:$DE$1048576,0),MATCH((CUADRO!N$4&amp;$E586),'Hoja de Trabajo para listado'!$DE$151:$DG$151,0)),0)+IFERROR(INDEX('Hoja de Trabajo para listado'!$CD$155:$DC$1048576,MATCH($A586,'Hoja de Trabajo para listado'!$CD$155:$CD$1048576,0),MATCH((CUADRO!N$4&amp;$E586),'Hoja de Trabajo para listado'!$CD$151:$DC$151,0)),0)</f>
        <v>0</v>
      </c>
      <c r="O586" s="241">
        <f ca="1">+IFERROR(INDEX('Hoja de Trabajo para listado'!$A$155:$Z$1048576,MATCH($A586,'Hoja de Trabajo para listado'!$A$155:$A$1048576,0),MATCH((CUADRO!O$4&amp;$E586),'Hoja de Trabajo para listado'!$A$151:$Z$151,0)),0)+IFERROR(INDEX('Hoja de Trabajo para listado'!$AB$155:$BA$1048576,MATCH($A586,'Hoja de Trabajo para listado'!$AB$155:$AB$1048576,0),MATCH((CUADRO!O$4&amp;$E586),'Hoja de Trabajo para listado'!$AB$151:$BA$151,0)),0)+IFERROR(INDEX('Hoja de Trabajo para listado'!$BC$155:$CB$1048576,MATCH($A586,'Hoja de Trabajo para listado'!$BC$155:$BC$1048576,0),MATCH((CUADRO!O$4&amp;$E586),'Hoja de Trabajo para listado'!$BC$151:$CB$151,0)),0)+IFERROR(INDEX('Hoja de Trabajo para listado'!$DE$153:$DG$274,MATCH($A586,'Hoja de Trabajo para listado'!$DE$153:$DE$1048576,0),MATCH((CUADRO!O$4&amp;$E586),'Hoja de Trabajo para listado'!$DE$151:$DG$151,0)),0)+IFERROR(INDEX('Hoja de Trabajo para listado'!$CD$155:$DC$1048576,MATCH($A586,'Hoja de Trabajo para listado'!$CD$155:$CD$1048576,0),MATCH((CUADRO!O$4&amp;$E586),'Hoja de Trabajo para listado'!$CD$151:$DC$151,0)),0)</f>
        <v>0</v>
      </c>
      <c r="P586" s="241">
        <f ca="1">+IFERROR(INDEX('Hoja de Trabajo para listado'!$A$155:$Z$1048576,MATCH($A586,'Hoja de Trabajo para listado'!$A$155:$A$1048576,0),MATCH((CUADRO!P$4&amp;$E586),'Hoja de Trabajo para listado'!$A$151:$Z$151,0)),0)+IFERROR(INDEX('Hoja de Trabajo para listado'!$AB$155:$BA$1048576,MATCH($A586,'Hoja de Trabajo para listado'!$AB$155:$AB$1048576,0),MATCH((CUADRO!P$4&amp;$E586),'Hoja de Trabajo para listado'!$AB$151:$BA$151,0)),0)+IFERROR(INDEX('Hoja de Trabajo para listado'!$BC$155:$CB$1048576,MATCH($A586,'Hoja de Trabajo para listado'!$BC$155:$BC$1048576,0),MATCH((CUADRO!P$4&amp;$E586),'Hoja de Trabajo para listado'!$BC$151:$CB$151,0)),0)+IFERROR(INDEX('Hoja de Trabajo para listado'!$DE$153:$DG$274,MATCH($A586,'Hoja de Trabajo para listado'!$DE$153:$DE$1048576,0),MATCH((CUADRO!P$4&amp;$E586),'Hoja de Trabajo para listado'!$DE$151:$DG$151,0)),0)+IFERROR(INDEX('Hoja de Trabajo para listado'!$CD$155:$DC$1048576,MATCH($A586,'Hoja de Trabajo para listado'!$CD$155:$CD$1048576,0),MATCH((CUADRO!P$4&amp;$E586),'Hoja de Trabajo para listado'!$CD$151:$DC$151,0)),0)</f>
        <v>0</v>
      </c>
      <c r="Q586" s="241">
        <f ca="1">+IFERROR(INDEX('Hoja de Trabajo para listado'!$A$155:$Z$1048576,MATCH($A586,'Hoja de Trabajo para listado'!$A$155:$A$1048576,0),MATCH((CUADRO!Q$4&amp;$E586),'Hoja de Trabajo para listado'!$A$151:$Z$151,0)),0)+IFERROR(INDEX('Hoja de Trabajo para listado'!$AB$155:$BA$1048576,MATCH($A586,'Hoja de Trabajo para listado'!$AB$155:$AB$1048576,0),MATCH((CUADRO!Q$4&amp;$E586),'Hoja de Trabajo para listado'!$AB$151:$BA$151,0)),0)+IFERROR(INDEX('Hoja de Trabajo para listado'!$BC$155:$CB$1048576,MATCH($A586,'Hoja de Trabajo para listado'!$BC$155:$BC$1048576,0),MATCH((CUADRO!Q$4&amp;$E586),'Hoja de Trabajo para listado'!$BC$151:$CB$151,0)),0)+IFERROR(INDEX('Hoja de Trabajo para listado'!$DE$153:$DG$274,MATCH($A586,'Hoja de Trabajo para listado'!$DE$153:$DE$1048576,0),MATCH((CUADRO!Q$4&amp;$E586),'Hoja de Trabajo para listado'!$DE$151:$DG$151,0)),0)+IFERROR(INDEX('Hoja de Trabajo para listado'!$CD$155:$DC$1048576,MATCH($A586,'Hoja de Trabajo para listado'!$CD$155:$CD$1048576,0),MATCH((CUADRO!Q$4&amp;$E586),'Hoja de Trabajo para listado'!$CD$151:$DC$151,0)),0)</f>
        <v>0</v>
      </c>
      <c r="R586" s="241">
        <f t="shared" ca="1" si="18"/>
        <v>0</v>
      </c>
      <c r="S586" s="247">
        <f ca="1">+R585+R586</f>
        <v>0</v>
      </c>
      <c r="T586" s="241">
        <f ca="1">+S586</f>
        <v>0</v>
      </c>
      <c r="U586" s="240">
        <f t="shared" si="19"/>
        <v>2</v>
      </c>
    </row>
    <row r="587" spans="1:21" customFormat="1" ht="15" hidden="1" customHeight="1">
      <c r="A587" s="32">
        <v>1245</v>
      </c>
      <c r="B587" s="381">
        <f>+A587</f>
        <v>1245</v>
      </c>
      <c r="C587" s="245" t="str">
        <f>+VLOOKUP(A587,bd_lista!$A$3:$C$592,3,FALSE)</f>
        <v>Gobierno Autónomo Municipal de Santiago de Callapa</v>
      </c>
      <c r="D587" s="383" t="str">
        <f>+C587</f>
        <v>Gobierno Autónomo Municipal de Santiago de Callapa</v>
      </c>
      <c r="E587" s="240" t="s">
        <v>683</v>
      </c>
      <c r="F587" s="241">
        <f ca="1">+IFERROR(INDEX('Hoja de Trabajo para listado'!$A$155:$Z$1048576,MATCH($A587,'Hoja de Trabajo para listado'!$A$155:$A$1048576,0),MATCH((CUADRO!F$4&amp;$E587),'Hoja de Trabajo para listado'!$A$151:$Z$151,0)),0)+IFERROR(INDEX('Hoja de Trabajo para listado'!$AB$155:$BA$1048576,MATCH($A587,'Hoja de Trabajo para listado'!$AB$155:$AB$1048576,0),MATCH((CUADRO!F$4&amp;$E587),'Hoja de Trabajo para listado'!$AB$151:$BA$151,0)),0)+IFERROR(INDEX('Hoja de Trabajo para listado'!$BC$155:$CB$1048576,MATCH($A587,'Hoja de Trabajo para listado'!$BC$155:$BC$1048576,0),MATCH((CUADRO!F$4&amp;$E587),'Hoja de Trabajo para listado'!$BC$151:$CB$151,0)),0)+IFERROR(INDEX('Hoja de Trabajo para listado'!$DE$153:$DG$274,MATCH($A587,'Hoja de Trabajo para listado'!$DE$153:$DE$1048576,0),MATCH((CUADRO!F$4&amp;$E587),'Hoja de Trabajo para listado'!$DE$151:$DG$151,0)),0)+IFERROR(INDEX('Hoja de Trabajo para listado'!$CD$155:$DC$1048576,MATCH($A587,'Hoja de Trabajo para listado'!$CD$155:$CD$1048576,0),MATCH((CUADRO!F$4&amp;$E587),'Hoja de Trabajo para listado'!$CD$151:$DC$151,0)),0)</f>
        <v>0</v>
      </c>
      <c r="G587" s="241">
        <f ca="1">+IFERROR(INDEX('Hoja de Trabajo para listado'!$A$155:$Z$1048576,MATCH($A587,'Hoja de Trabajo para listado'!$A$155:$A$1048576,0),MATCH((CUADRO!G$4&amp;$E587),'Hoja de Trabajo para listado'!$A$151:$Z$151,0)),0)+IFERROR(INDEX('Hoja de Trabajo para listado'!$AB$155:$BA$1048576,MATCH($A587,'Hoja de Trabajo para listado'!$AB$155:$AB$1048576,0),MATCH((CUADRO!G$4&amp;$E587),'Hoja de Trabajo para listado'!$AB$151:$BA$151,0)),0)+IFERROR(INDEX('Hoja de Trabajo para listado'!$BC$155:$CB$1048576,MATCH($A587,'Hoja de Trabajo para listado'!$BC$155:$BC$1048576,0),MATCH((CUADRO!G$4&amp;$E587),'Hoja de Trabajo para listado'!$BC$151:$CB$151,0)),0)+IFERROR(INDEX('Hoja de Trabajo para listado'!$DE$153:$DG$274,MATCH($A587,'Hoja de Trabajo para listado'!$DE$153:$DE$1048576,0),MATCH((CUADRO!G$4&amp;$E587),'Hoja de Trabajo para listado'!$DE$151:$DG$151,0)),0)+IFERROR(INDEX('Hoja de Trabajo para listado'!$CD$155:$DC$1048576,MATCH($A587,'Hoja de Trabajo para listado'!$CD$155:$CD$1048576,0),MATCH((CUADRO!G$4&amp;$E587),'Hoja de Trabajo para listado'!$CD$151:$DC$151,0)),0)</f>
        <v>0</v>
      </c>
      <c r="H587" s="241">
        <f ca="1">+IFERROR(INDEX('Hoja de Trabajo para listado'!$A$155:$Z$1048576,MATCH($A587,'Hoja de Trabajo para listado'!$A$155:$A$1048576,0),MATCH((CUADRO!H$4&amp;$E587),'Hoja de Trabajo para listado'!$A$151:$Z$151,0)),0)+IFERROR(INDEX('Hoja de Trabajo para listado'!$AB$155:$BA$1048576,MATCH($A587,'Hoja de Trabajo para listado'!$AB$155:$AB$1048576,0),MATCH((CUADRO!H$4&amp;$E587),'Hoja de Trabajo para listado'!$AB$151:$BA$151,0)),0)+IFERROR(INDEX('Hoja de Trabajo para listado'!$BC$155:$CB$1048576,MATCH($A587,'Hoja de Trabajo para listado'!$BC$155:$BC$1048576,0),MATCH((CUADRO!H$4&amp;$E587),'Hoja de Trabajo para listado'!$BC$151:$CB$151,0)),0)+IFERROR(INDEX('Hoja de Trabajo para listado'!$DE$153:$DG$274,MATCH($A587,'Hoja de Trabajo para listado'!$DE$153:$DE$1048576,0),MATCH((CUADRO!H$4&amp;$E587),'Hoja de Trabajo para listado'!$DE$151:$DG$151,0)),0)+IFERROR(INDEX('Hoja de Trabajo para listado'!$CD$155:$DC$1048576,MATCH($A587,'Hoja de Trabajo para listado'!$CD$155:$CD$1048576,0),MATCH((CUADRO!H$4&amp;$E587),'Hoja de Trabajo para listado'!$CD$151:$DC$151,0)),0)</f>
        <v>0</v>
      </c>
      <c r="I587" s="241">
        <f ca="1">+IFERROR(INDEX('Hoja de Trabajo para listado'!$A$155:$Z$1048576,MATCH($A587,'Hoja de Trabajo para listado'!$A$155:$A$1048576,0),MATCH((CUADRO!I$4&amp;$E587),'Hoja de Trabajo para listado'!$A$151:$Z$151,0)),0)+IFERROR(INDEX('Hoja de Trabajo para listado'!$AB$155:$BA$1048576,MATCH($A587,'Hoja de Trabajo para listado'!$AB$155:$AB$1048576,0),MATCH((CUADRO!I$4&amp;$E587),'Hoja de Trabajo para listado'!$AB$151:$BA$151,0)),0)+IFERROR(INDEX('Hoja de Trabajo para listado'!$BC$155:$CB$1048576,MATCH($A587,'Hoja de Trabajo para listado'!$BC$155:$BC$1048576,0),MATCH((CUADRO!I$4&amp;$E587),'Hoja de Trabajo para listado'!$BC$151:$CB$151,0)),0)+IFERROR(INDEX('Hoja de Trabajo para listado'!$DE$153:$DG$274,MATCH($A587,'Hoja de Trabajo para listado'!$DE$153:$DE$1048576,0),MATCH((CUADRO!I$4&amp;$E587),'Hoja de Trabajo para listado'!$DE$151:$DG$151,0)),0)+IFERROR(INDEX('Hoja de Trabajo para listado'!$CD$155:$DC$1048576,MATCH($A587,'Hoja de Trabajo para listado'!$CD$155:$CD$1048576,0),MATCH((CUADRO!I$4&amp;$E587),'Hoja de Trabajo para listado'!$CD$151:$DC$151,0)),0)</f>
        <v>0</v>
      </c>
      <c r="J587" s="241">
        <f ca="1">+IFERROR(INDEX('Hoja de Trabajo para listado'!$A$155:$Z$1048576,MATCH($A587,'Hoja de Trabajo para listado'!$A$155:$A$1048576,0),MATCH((CUADRO!J$4&amp;$E587),'Hoja de Trabajo para listado'!$A$151:$Z$151,0)),0)+IFERROR(INDEX('Hoja de Trabajo para listado'!$AB$155:$BA$1048576,MATCH($A587,'Hoja de Trabajo para listado'!$AB$155:$AB$1048576,0),MATCH((CUADRO!J$4&amp;$E587),'Hoja de Trabajo para listado'!$AB$151:$BA$151,0)),0)+IFERROR(INDEX('Hoja de Trabajo para listado'!$BC$155:$CB$1048576,MATCH($A587,'Hoja de Trabajo para listado'!$BC$155:$BC$1048576,0),MATCH((CUADRO!J$4&amp;$E587),'Hoja de Trabajo para listado'!$BC$151:$CB$151,0)),0)+IFERROR(INDEX('Hoja de Trabajo para listado'!$DE$153:$DG$274,MATCH($A587,'Hoja de Trabajo para listado'!$DE$153:$DE$1048576,0),MATCH((CUADRO!J$4&amp;$E587),'Hoja de Trabajo para listado'!$DE$151:$DG$151,0)),0)+IFERROR(INDEX('Hoja de Trabajo para listado'!$CD$155:$DC$1048576,MATCH($A587,'Hoja de Trabajo para listado'!$CD$155:$CD$1048576,0),MATCH((CUADRO!J$4&amp;$E587),'Hoja de Trabajo para listado'!$CD$151:$DC$151,0)),0)</f>
        <v>0</v>
      </c>
      <c r="K587" s="241">
        <f ca="1">+IFERROR(INDEX('Hoja de Trabajo para listado'!$A$155:$Z$1048576,MATCH($A587,'Hoja de Trabajo para listado'!$A$155:$A$1048576,0),MATCH((CUADRO!K$4&amp;$E587),'Hoja de Trabajo para listado'!$A$151:$Z$151,0)),0)+IFERROR(INDEX('Hoja de Trabajo para listado'!$AB$155:$BA$1048576,MATCH($A587,'Hoja de Trabajo para listado'!$AB$155:$AB$1048576,0),MATCH((CUADRO!K$4&amp;$E587),'Hoja de Trabajo para listado'!$AB$151:$BA$151,0)),0)+IFERROR(INDEX('Hoja de Trabajo para listado'!$BC$155:$CB$1048576,MATCH($A587,'Hoja de Trabajo para listado'!$BC$155:$BC$1048576,0),MATCH((CUADRO!K$4&amp;$E587),'Hoja de Trabajo para listado'!$BC$151:$CB$151,0)),0)+IFERROR(INDEX('Hoja de Trabajo para listado'!$DE$153:$DG$274,MATCH($A587,'Hoja de Trabajo para listado'!$DE$153:$DE$1048576,0),MATCH((CUADRO!K$4&amp;$E587),'Hoja de Trabajo para listado'!$DE$151:$DG$151,0)),0)+IFERROR(INDEX('Hoja de Trabajo para listado'!$CD$155:$DC$1048576,MATCH($A587,'Hoja de Trabajo para listado'!$CD$155:$CD$1048576,0),MATCH((CUADRO!K$4&amp;$E587),'Hoja de Trabajo para listado'!$CD$151:$DC$151,0)),0)</f>
        <v>0</v>
      </c>
      <c r="L587" s="241">
        <f ca="1">+IFERROR(INDEX('Hoja de Trabajo para listado'!$A$155:$Z$1048576,MATCH($A587,'Hoja de Trabajo para listado'!$A$155:$A$1048576,0),MATCH((CUADRO!L$4&amp;$E587),'Hoja de Trabajo para listado'!$A$151:$Z$151,0)),0)+IFERROR(INDEX('Hoja de Trabajo para listado'!$AB$155:$BA$1048576,MATCH($A587,'Hoja de Trabajo para listado'!$AB$155:$AB$1048576,0),MATCH((CUADRO!L$4&amp;$E587),'Hoja de Trabajo para listado'!$AB$151:$BA$151,0)),0)+IFERROR(INDEX('Hoja de Trabajo para listado'!$BC$155:$CB$1048576,MATCH($A587,'Hoja de Trabajo para listado'!$BC$155:$BC$1048576,0),MATCH((CUADRO!L$4&amp;$E587),'Hoja de Trabajo para listado'!$BC$151:$CB$151,0)),0)+IFERROR(INDEX('Hoja de Trabajo para listado'!$DE$153:$DG$274,MATCH($A587,'Hoja de Trabajo para listado'!$DE$153:$DE$1048576,0),MATCH((CUADRO!L$4&amp;$E587),'Hoja de Trabajo para listado'!$DE$151:$DG$151,0)),0)+IFERROR(INDEX('Hoja de Trabajo para listado'!$CD$155:$DC$1048576,MATCH($A587,'Hoja de Trabajo para listado'!$CD$155:$CD$1048576,0),MATCH((CUADRO!L$4&amp;$E587),'Hoja de Trabajo para listado'!$CD$151:$DC$151,0)),0)</f>
        <v>0</v>
      </c>
      <c r="M587" s="241">
        <f ca="1">+IFERROR(INDEX('Hoja de Trabajo para listado'!$A$155:$Z$1048576,MATCH($A587,'Hoja de Trabajo para listado'!$A$155:$A$1048576,0),MATCH((CUADRO!M$4&amp;$E587),'Hoja de Trabajo para listado'!$A$151:$Z$151,0)),0)+IFERROR(INDEX('Hoja de Trabajo para listado'!$AB$155:$BA$1048576,MATCH($A587,'Hoja de Trabajo para listado'!$AB$155:$AB$1048576,0),MATCH((CUADRO!M$4&amp;$E587),'Hoja de Trabajo para listado'!$AB$151:$BA$151,0)),0)+IFERROR(INDEX('Hoja de Trabajo para listado'!$BC$155:$CB$1048576,MATCH($A587,'Hoja de Trabajo para listado'!$BC$155:$BC$1048576,0),MATCH((CUADRO!M$4&amp;$E587),'Hoja de Trabajo para listado'!$BC$151:$CB$151,0)),0)+IFERROR(INDEX('Hoja de Trabajo para listado'!$DE$153:$DG$274,MATCH($A587,'Hoja de Trabajo para listado'!$DE$153:$DE$1048576,0),MATCH((CUADRO!M$4&amp;$E587),'Hoja de Trabajo para listado'!$DE$151:$DG$151,0)),0)+IFERROR(INDEX('Hoja de Trabajo para listado'!$CD$155:$DC$1048576,MATCH($A587,'Hoja de Trabajo para listado'!$CD$155:$CD$1048576,0),MATCH((CUADRO!M$4&amp;$E587),'Hoja de Trabajo para listado'!$CD$151:$DC$151,0)),0)</f>
        <v>0</v>
      </c>
      <c r="N587" s="241">
        <f ca="1">+IFERROR(INDEX('Hoja de Trabajo para listado'!$A$155:$Z$1048576,MATCH($A587,'Hoja de Trabajo para listado'!$A$155:$A$1048576,0),MATCH((CUADRO!N$4&amp;$E587),'Hoja de Trabajo para listado'!$A$151:$Z$151,0)),0)+IFERROR(INDEX('Hoja de Trabajo para listado'!$AB$155:$BA$1048576,MATCH($A587,'Hoja de Trabajo para listado'!$AB$155:$AB$1048576,0),MATCH((CUADRO!N$4&amp;$E587),'Hoja de Trabajo para listado'!$AB$151:$BA$151,0)),0)+IFERROR(INDEX('Hoja de Trabajo para listado'!$BC$155:$CB$1048576,MATCH($A587,'Hoja de Trabajo para listado'!$BC$155:$BC$1048576,0),MATCH((CUADRO!N$4&amp;$E587),'Hoja de Trabajo para listado'!$BC$151:$CB$151,0)),0)+IFERROR(INDEX('Hoja de Trabajo para listado'!$DE$153:$DG$274,MATCH($A587,'Hoja de Trabajo para listado'!$DE$153:$DE$1048576,0),MATCH((CUADRO!N$4&amp;$E587),'Hoja de Trabajo para listado'!$DE$151:$DG$151,0)),0)+IFERROR(INDEX('Hoja de Trabajo para listado'!$CD$155:$DC$1048576,MATCH($A587,'Hoja de Trabajo para listado'!$CD$155:$CD$1048576,0),MATCH((CUADRO!N$4&amp;$E587),'Hoja de Trabajo para listado'!$CD$151:$DC$151,0)),0)</f>
        <v>0</v>
      </c>
      <c r="O587" s="241">
        <f ca="1">+IFERROR(INDEX('Hoja de Trabajo para listado'!$A$155:$Z$1048576,MATCH($A587,'Hoja de Trabajo para listado'!$A$155:$A$1048576,0),MATCH((CUADRO!O$4&amp;$E587),'Hoja de Trabajo para listado'!$A$151:$Z$151,0)),0)+IFERROR(INDEX('Hoja de Trabajo para listado'!$AB$155:$BA$1048576,MATCH($A587,'Hoja de Trabajo para listado'!$AB$155:$AB$1048576,0),MATCH((CUADRO!O$4&amp;$E587),'Hoja de Trabajo para listado'!$AB$151:$BA$151,0)),0)+IFERROR(INDEX('Hoja de Trabajo para listado'!$BC$155:$CB$1048576,MATCH($A587,'Hoja de Trabajo para listado'!$BC$155:$BC$1048576,0),MATCH((CUADRO!O$4&amp;$E587),'Hoja de Trabajo para listado'!$BC$151:$CB$151,0)),0)+IFERROR(INDEX('Hoja de Trabajo para listado'!$DE$153:$DG$274,MATCH($A587,'Hoja de Trabajo para listado'!$DE$153:$DE$1048576,0),MATCH((CUADRO!O$4&amp;$E587),'Hoja de Trabajo para listado'!$DE$151:$DG$151,0)),0)+IFERROR(INDEX('Hoja de Trabajo para listado'!$CD$155:$DC$1048576,MATCH($A587,'Hoja de Trabajo para listado'!$CD$155:$CD$1048576,0),MATCH((CUADRO!O$4&amp;$E587),'Hoja de Trabajo para listado'!$CD$151:$DC$151,0)),0)</f>
        <v>0</v>
      </c>
      <c r="P587" s="241">
        <f ca="1">+IFERROR(INDEX('Hoja de Trabajo para listado'!$A$155:$Z$1048576,MATCH($A587,'Hoja de Trabajo para listado'!$A$155:$A$1048576,0),MATCH((CUADRO!P$4&amp;$E587),'Hoja de Trabajo para listado'!$A$151:$Z$151,0)),0)+IFERROR(INDEX('Hoja de Trabajo para listado'!$AB$155:$BA$1048576,MATCH($A587,'Hoja de Trabajo para listado'!$AB$155:$AB$1048576,0),MATCH((CUADRO!P$4&amp;$E587),'Hoja de Trabajo para listado'!$AB$151:$BA$151,0)),0)+IFERROR(INDEX('Hoja de Trabajo para listado'!$BC$155:$CB$1048576,MATCH($A587,'Hoja de Trabajo para listado'!$BC$155:$BC$1048576,0),MATCH((CUADRO!P$4&amp;$E587),'Hoja de Trabajo para listado'!$BC$151:$CB$151,0)),0)+IFERROR(INDEX('Hoja de Trabajo para listado'!$DE$153:$DG$274,MATCH($A587,'Hoja de Trabajo para listado'!$DE$153:$DE$1048576,0),MATCH((CUADRO!P$4&amp;$E587),'Hoja de Trabajo para listado'!$DE$151:$DG$151,0)),0)+IFERROR(INDEX('Hoja de Trabajo para listado'!$CD$155:$DC$1048576,MATCH($A587,'Hoja de Trabajo para listado'!$CD$155:$CD$1048576,0),MATCH((CUADRO!P$4&amp;$E587),'Hoja de Trabajo para listado'!$CD$151:$DC$151,0)),0)</f>
        <v>0</v>
      </c>
      <c r="Q587" s="241">
        <f ca="1">+IFERROR(INDEX('Hoja de Trabajo para listado'!$A$155:$Z$1048576,MATCH($A587,'Hoja de Trabajo para listado'!$A$155:$A$1048576,0),MATCH((CUADRO!Q$4&amp;$E587),'Hoja de Trabajo para listado'!$A$151:$Z$151,0)),0)+IFERROR(INDEX('Hoja de Trabajo para listado'!$AB$155:$BA$1048576,MATCH($A587,'Hoja de Trabajo para listado'!$AB$155:$AB$1048576,0),MATCH((CUADRO!Q$4&amp;$E587),'Hoja de Trabajo para listado'!$AB$151:$BA$151,0)),0)+IFERROR(INDEX('Hoja de Trabajo para listado'!$BC$155:$CB$1048576,MATCH($A587,'Hoja de Trabajo para listado'!$BC$155:$BC$1048576,0),MATCH((CUADRO!Q$4&amp;$E587),'Hoja de Trabajo para listado'!$BC$151:$CB$151,0)),0)+IFERROR(INDEX('Hoja de Trabajo para listado'!$DE$153:$DG$274,MATCH($A587,'Hoja de Trabajo para listado'!$DE$153:$DE$1048576,0),MATCH((CUADRO!Q$4&amp;$E587),'Hoja de Trabajo para listado'!$DE$151:$DG$151,0)),0)+IFERROR(INDEX('Hoja de Trabajo para listado'!$CD$155:$DC$1048576,MATCH($A587,'Hoja de Trabajo para listado'!$CD$155:$CD$1048576,0),MATCH((CUADRO!Q$4&amp;$E587),'Hoja de Trabajo para listado'!$CD$151:$DC$151,0)),0)</f>
        <v>0</v>
      </c>
      <c r="R587" s="241">
        <f t="shared" ca="1" si="18"/>
        <v>0</v>
      </c>
      <c r="S587" s="247"/>
      <c r="T587" s="241">
        <f ca="1">+T588</f>
        <v>0</v>
      </c>
      <c r="U587" s="240">
        <f t="shared" si="19"/>
        <v>1</v>
      </c>
    </row>
    <row r="588" spans="1:21" customFormat="1" ht="15" hidden="1" customHeight="1">
      <c r="A588" s="32">
        <v>1245</v>
      </c>
      <c r="B588" s="382"/>
      <c r="C588" s="245" t="str">
        <f>+VLOOKUP(A588,bd_lista!$A$3:$C$592,3,FALSE)</f>
        <v>Gobierno Autónomo Municipal de Santiago de Callapa</v>
      </c>
      <c r="D588" s="384"/>
      <c r="E588" s="242" t="s">
        <v>684</v>
      </c>
      <c r="F588" s="241">
        <f ca="1">+IFERROR(INDEX('Hoja de Trabajo para listado'!$A$155:$Z$1048576,MATCH($A588,'Hoja de Trabajo para listado'!$A$155:$A$1048576,0),MATCH((CUADRO!F$4&amp;$E588),'Hoja de Trabajo para listado'!$A$151:$Z$151,0)),0)+IFERROR(INDEX('Hoja de Trabajo para listado'!$AB$155:$BA$1048576,MATCH($A588,'Hoja de Trabajo para listado'!$AB$155:$AB$1048576,0),MATCH((CUADRO!F$4&amp;$E588),'Hoja de Trabajo para listado'!$AB$151:$BA$151,0)),0)+IFERROR(INDEX('Hoja de Trabajo para listado'!$BC$155:$CB$1048576,MATCH($A588,'Hoja de Trabajo para listado'!$BC$155:$BC$1048576,0),MATCH((CUADRO!F$4&amp;$E588),'Hoja de Trabajo para listado'!$BC$151:$CB$151,0)),0)+IFERROR(INDEX('Hoja de Trabajo para listado'!$DE$153:$DG$274,MATCH($A588,'Hoja de Trabajo para listado'!$DE$153:$DE$1048576,0),MATCH((CUADRO!F$4&amp;$E588),'Hoja de Trabajo para listado'!$DE$151:$DG$151,0)),0)+IFERROR(INDEX('Hoja de Trabajo para listado'!$CD$155:$DC$1048576,MATCH($A588,'Hoja de Trabajo para listado'!$CD$155:$CD$1048576,0),MATCH((CUADRO!F$4&amp;$E588),'Hoja de Trabajo para listado'!$CD$151:$DC$151,0)),0)</f>
        <v>0</v>
      </c>
      <c r="G588" s="241">
        <f ca="1">+IFERROR(INDEX('Hoja de Trabajo para listado'!$A$155:$Z$1048576,MATCH($A588,'Hoja de Trabajo para listado'!$A$155:$A$1048576,0),MATCH((CUADRO!G$4&amp;$E588),'Hoja de Trabajo para listado'!$A$151:$Z$151,0)),0)+IFERROR(INDEX('Hoja de Trabajo para listado'!$AB$155:$BA$1048576,MATCH($A588,'Hoja de Trabajo para listado'!$AB$155:$AB$1048576,0),MATCH((CUADRO!G$4&amp;$E588),'Hoja de Trabajo para listado'!$AB$151:$BA$151,0)),0)+IFERROR(INDEX('Hoja de Trabajo para listado'!$BC$155:$CB$1048576,MATCH($A588,'Hoja de Trabajo para listado'!$BC$155:$BC$1048576,0),MATCH((CUADRO!G$4&amp;$E588),'Hoja de Trabajo para listado'!$BC$151:$CB$151,0)),0)+IFERROR(INDEX('Hoja de Trabajo para listado'!$DE$153:$DG$274,MATCH($A588,'Hoja de Trabajo para listado'!$DE$153:$DE$1048576,0),MATCH((CUADRO!G$4&amp;$E588),'Hoja de Trabajo para listado'!$DE$151:$DG$151,0)),0)+IFERROR(INDEX('Hoja de Trabajo para listado'!$CD$155:$DC$1048576,MATCH($A588,'Hoja de Trabajo para listado'!$CD$155:$CD$1048576,0),MATCH((CUADRO!G$4&amp;$E588),'Hoja de Trabajo para listado'!$CD$151:$DC$151,0)),0)</f>
        <v>0</v>
      </c>
      <c r="H588" s="241">
        <f ca="1">+IFERROR(INDEX('Hoja de Trabajo para listado'!$A$155:$Z$1048576,MATCH($A588,'Hoja de Trabajo para listado'!$A$155:$A$1048576,0),MATCH((CUADRO!H$4&amp;$E588),'Hoja de Trabajo para listado'!$A$151:$Z$151,0)),0)+IFERROR(INDEX('Hoja de Trabajo para listado'!$AB$155:$BA$1048576,MATCH($A588,'Hoja de Trabajo para listado'!$AB$155:$AB$1048576,0),MATCH((CUADRO!H$4&amp;$E588),'Hoja de Trabajo para listado'!$AB$151:$BA$151,0)),0)+IFERROR(INDEX('Hoja de Trabajo para listado'!$BC$155:$CB$1048576,MATCH($A588,'Hoja de Trabajo para listado'!$BC$155:$BC$1048576,0),MATCH((CUADRO!H$4&amp;$E588),'Hoja de Trabajo para listado'!$BC$151:$CB$151,0)),0)+IFERROR(INDEX('Hoja de Trabajo para listado'!$DE$153:$DG$274,MATCH($A588,'Hoja de Trabajo para listado'!$DE$153:$DE$1048576,0),MATCH((CUADRO!H$4&amp;$E588),'Hoja de Trabajo para listado'!$DE$151:$DG$151,0)),0)+IFERROR(INDEX('Hoja de Trabajo para listado'!$CD$155:$DC$1048576,MATCH($A588,'Hoja de Trabajo para listado'!$CD$155:$CD$1048576,0),MATCH((CUADRO!H$4&amp;$E588),'Hoja de Trabajo para listado'!$CD$151:$DC$151,0)),0)</f>
        <v>0</v>
      </c>
      <c r="I588" s="241">
        <f ca="1">+IFERROR(INDEX('Hoja de Trabajo para listado'!$A$155:$Z$1048576,MATCH($A588,'Hoja de Trabajo para listado'!$A$155:$A$1048576,0),MATCH((CUADRO!I$4&amp;$E588),'Hoja de Trabajo para listado'!$A$151:$Z$151,0)),0)+IFERROR(INDEX('Hoja de Trabajo para listado'!$AB$155:$BA$1048576,MATCH($A588,'Hoja de Trabajo para listado'!$AB$155:$AB$1048576,0),MATCH((CUADRO!I$4&amp;$E588),'Hoja de Trabajo para listado'!$AB$151:$BA$151,0)),0)+IFERROR(INDEX('Hoja de Trabajo para listado'!$BC$155:$CB$1048576,MATCH($A588,'Hoja de Trabajo para listado'!$BC$155:$BC$1048576,0),MATCH((CUADRO!I$4&amp;$E588),'Hoja de Trabajo para listado'!$BC$151:$CB$151,0)),0)+IFERROR(INDEX('Hoja de Trabajo para listado'!$DE$153:$DG$274,MATCH($A588,'Hoja de Trabajo para listado'!$DE$153:$DE$1048576,0),MATCH((CUADRO!I$4&amp;$E588),'Hoja de Trabajo para listado'!$DE$151:$DG$151,0)),0)+IFERROR(INDEX('Hoja de Trabajo para listado'!$CD$155:$DC$1048576,MATCH($A588,'Hoja de Trabajo para listado'!$CD$155:$CD$1048576,0),MATCH((CUADRO!I$4&amp;$E588),'Hoja de Trabajo para listado'!$CD$151:$DC$151,0)),0)</f>
        <v>0</v>
      </c>
      <c r="J588" s="241">
        <f ca="1">+IFERROR(INDEX('Hoja de Trabajo para listado'!$A$155:$Z$1048576,MATCH($A588,'Hoja de Trabajo para listado'!$A$155:$A$1048576,0),MATCH((CUADRO!J$4&amp;$E588),'Hoja de Trabajo para listado'!$A$151:$Z$151,0)),0)+IFERROR(INDEX('Hoja de Trabajo para listado'!$AB$155:$BA$1048576,MATCH($A588,'Hoja de Trabajo para listado'!$AB$155:$AB$1048576,0),MATCH((CUADRO!J$4&amp;$E588),'Hoja de Trabajo para listado'!$AB$151:$BA$151,0)),0)+IFERROR(INDEX('Hoja de Trabajo para listado'!$BC$155:$CB$1048576,MATCH($A588,'Hoja de Trabajo para listado'!$BC$155:$BC$1048576,0),MATCH((CUADRO!J$4&amp;$E588),'Hoja de Trabajo para listado'!$BC$151:$CB$151,0)),0)+IFERROR(INDEX('Hoja de Trabajo para listado'!$DE$153:$DG$274,MATCH($A588,'Hoja de Trabajo para listado'!$DE$153:$DE$1048576,0),MATCH((CUADRO!J$4&amp;$E588),'Hoja de Trabajo para listado'!$DE$151:$DG$151,0)),0)+IFERROR(INDEX('Hoja de Trabajo para listado'!$CD$155:$DC$1048576,MATCH($A588,'Hoja de Trabajo para listado'!$CD$155:$CD$1048576,0),MATCH((CUADRO!J$4&amp;$E588),'Hoja de Trabajo para listado'!$CD$151:$DC$151,0)),0)</f>
        <v>0</v>
      </c>
      <c r="K588" s="241">
        <f ca="1">+IFERROR(INDEX('Hoja de Trabajo para listado'!$A$155:$Z$1048576,MATCH($A588,'Hoja de Trabajo para listado'!$A$155:$A$1048576,0),MATCH((CUADRO!K$4&amp;$E588),'Hoja de Trabajo para listado'!$A$151:$Z$151,0)),0)+IFERROR(INDEX('Hoja de Trabajo para listado'!$AB$155:$BA$1048576,MATCH($A588,'Hoja de Trabajo para listado'!$AB$155:$AB$1048576,0),MATCH((CUADRO!K$4&amp;$E588),'Hoja de Trabajo para listado'!$AB$151:$BA$151,0)),0)+IFERROR(INDEX('Hoja de Trabajo para listado'!$BC$155:$CB$1048576,MATCH($A588,'Hoja de Trabajo para listado'!$BC$155:$BC$1048576,0),MATCH((CUADRO!K$4&amp;$E588),'Hoja de Trabajo para listado'!$BC$151:$CB$151,0)),0)+IFERROR(INDEX('Hoja de Trabajo para listado'!$DE$153:$DG$274,MATCH($A588,'Hoja de Trabajo para listado'!$DE$153:$DE$1048576,0),MATCH((CUADRO!K$4&amp;$E588),'Hoja de Trabajo para listado'!$DE$151:$DG$151,0)),0)+IFERROR(INDEX('Hoja de Trabajo para listado'!$CD$155:$DC$1048576,MATCH($A588,'Hoja de Trabajo para listado'!$CD$155:$CD$1048576,0),MATCH((CUADRO!K$4&amp;$E588),'Hoja de Trabajo para listado'!$CD$151:$DC$151,0)),0)</f>
        <v>0</v>
      </c>
      <c r="L588" s="241">
        <f ca="1">+IFERROR(INDEX('Hoja de Trabajo para listado'!$A$155:$Z$1048576,MATCH($A588,'Hoja de Trabajo para listado'!$A$155:$A$1048576,0),MATCH((CUADRO!L$4&amp;$E588),'Hoja de Trabajo para listado'!$A$151:$Z$151,0)),0)+IFERROR(INDEX('Hoja de Trabajo para listado'!$AB$155:$BA$1048576,MATCH($A588,'Hoja de Trabajo para listado'!$AB$155:$AB$1048576,0),MATCH((CUADRO!L$4&amp;$E588),'Hoja de Trabajo para listado'!$AB$151:$BA$151,0)),0)+IFERROR(INDEX('Hoja de Trabajo para listado'!$BC$155:$CB$1048576,MATCH($A588,'Hoja de Trabajo para listado'!$BC$155:$BC$1048576,0),MATCH((CUADRO!L$4&amp;$E588),'Hoja de Trabajo para listado'!$BC$151:$CB$151,0)),0)+IFERROR(INDEX('Hoja de Trabajo para listado'!$DE$153:$DG$274,MATCH($A588,'Hoja de Trabajo para listado'!$DE$153:$DE$1048576,0),MATCH((CUADRO!L$4&amp;$E588),'Hoja de Trabajo para listado'!$DE$151:$DG$151,0)),0)+IFERROR(INDEX('Hoja de Trabajo para listado'!$CD$155:$DC$1048576,MATCH($A588,'Hoja de Trabajo para listado'!$CD$155:$CD$1048576,0),MATCH((CUADRO!L$4&amp;$E588),'Hoja de Trabajo para listado'!$CD$151:$DC$151,0)),0)</f>
        <v>0</v>
      </c>
      <c r="M588" s="241">
        <f ca="1">+IFERROR(INDEX('Hoja de Trabajo para listado'!$A$155:$Z$1048576,MATCH($A588,'Hoja de Trabajo para listado'!$A$155:$A$1048576,0),MATCH((CUADRO!M$4&amp;$E588),'Hoja de Trabajo para listado'!$A$151:$Z$151,0)),0)+IFERROR(INDEX('Hoja de Trabajo para listado'!$AB$155:$BA$1048576,MATCH($A588,'Hoja de Trabajo para listado'!$AB$155:$AB$1048576,0),MATCH((CUADRO!M$4&amp;$E588),'Hoja de Trabajo para listado'!$AB$151:$BA$151,0)),0)+IFERROR(INDEX('Hoja de Trabajo para listado'!$BC$155:$CB$1048576,MATCH($A588,'Hoja de Trabajo para listado'!$BC$155:$BC$1048576,0),MATCH((CUADRO!M$4&amp;$E588),'Hoja de Trabajo para listado'!$BC$151:$CB$151,0)),0)+IFERROR(INDEX('Hoja de Trabajo para listado'!$DE$153:$DG$274,MATCH($A588,'Hoja de Trabajo para listado'!$DE$153:$DE$1048576,0),MATCH((CUADRO!M$4&amp;$E588),'Hoja de Trabajo para listado'!$DE$151:$DG$151,0)),0)+IFERROR(INDEX('Hoja de Trabajo para listado'!$CD$155:$DC$1048576,MATCH($A588,'Hoja de Trabajo para listado'!$CD$155:$CD$1048576,0),MATCH((CUADRO!M$4&amp;$E588),'Hoja de Trabajo para listado'!$CD$151:$DC$151,0)),0)</f>
        <v>0</v>
      </c>
      <c r="N588" s="241">
        <f ca="1">+IFERROR(INDEX('Hoja de Trabajo para listado'!$A$155:$Z$1048576,MATCH($A588,'Hoja de Trabajo para listado'!$A$155:$A$1048576,0),MATCH((CUADRO!N$4&amp;$E588),'Hoja de Trabajo para listado'!$A$151:$Z$151,0)),0)+IFERROR(INDEX('Hoja de Trabajo para listado'!$AB$155:$BA$1048576,MATCH($A588,'Hoja de Trabajo para listado'!$AB$155:$AB$1048576,0),MATCH((CUADRO!N$4&amp;$E588),'Hoja de Trabajo para listado'!$AB$151:$BA$151,0)),0)+IFERROR(INDEX('Hoja de Trabajo para listado'!$BC$155:$CB$1048576,MATCH($A588,'Hoja de Trabajo para listado'!$BC$155:$BC$1048576,0),MATCH((CUADRO!N$4&amp;$E588),'Hoja de Trabajo para listado'!$BC$151:$CB$151,0)),0)+IFERROR(INDEX('Hoja de Trabajo para listado'!$DE$153:$DG$274,MATCH($A588,'Hoja de Trabajo para listado'!$DE$153:$DE$1048576,0),MATCH((CUADRO!N$4&amp;$E588),'Hoja de Trabajo para listado'!$DE$151:$DG$151,0)),0)+IFERROR(INDEX('Hoja de Trabajo para listado'!$CD$155:$DC$1048576,MATCH($A588,'Hoja de Trabajo para listado'!$CD$155:$CD$1048576,0),MATCH((CUADRO!N$4&amp;$E588),'Hoja de Trabajo para listado'!$CD$151:$DC$151,0)),0)</f>
        <v>0</v>
      </c>
      <c r="O588" s="241">
        <f ca="1">+IFERROR(INDEX('Hoja de Trabajo para listado'!$A$155:$Z$1048576,MATCH($A588,'Hoja de Trabajo para listado'!$A$155:$A$1048576,0),MATCH((CUADRO!O$4&amp;$E588),'Hoja de Trabajo para listado'!$A$151:$Z$151,0)),0)+IFERROR(INDEX('Hoja de Trabajo para listado'!$AB$155:$BA$1048576,MATCH($A588,'Hoja de Trabajo para listado'!$AB$155:$AB$1048576,0),MATCH((CUADRO!O$4&amp;$E588),'Hoja de Trabajo para listado'!$AB$151:$BA$151,0)),0)+IFERROR(INDEX('Hoja de Trabajo para listado'!$BC$155:$CB$1048576,MATCH($A588,'Hoja de Trabajo para listado'!$BC$155:$BC$1048576,0),MATCH((CUADRO!O$4&amp;$E588),'Hoja de Trabajo para listado'!$BC$151:$CB$151,0)),0)+IFERROR(INDEX('Hoja de Trabajo para listado'!$DE$153:$DG$274,MATCH($A588,'Hoja de Trabajo para listado'!$DE$153:$DE$1048576,0),MATCH((CUADRO!O$4&amp;$E588),'Hoja de Trabajo para listado'!$DE$151:$DG$151,0)),0)+IFERROR(INDEX('Hoja de Trabajo para listado'!$CD$155:$DC$1048576,MATCH($A588,'Hoja de Trabajo para listado'!$CD$155:$CD$1048576,0),MATCH((CUADRO!O$4&amp;$E588),'Hoja de Trabajo para listado'!$CD$151:$DC$151,0)),0)</f>
        <v>0</v>
      </c>
      <c r="P588" s="241">
        <f ca="1">+IFERROR(INDEX('Hoja de Trabajo para listado'!$A$155:$Z$1048576,MATCH($A588,'Hoja de Trabajo para listado'!$A$155:$A$1048576,0),MATCH((CUADRO!P$4&amp;$E588),'Hoja de Trabajo para listado'!$A$151:$Z$151,0)),0)+IFERROR(INDEX('Hoja de Trabajo para listado'!$AB$155:$BA$1048576,MATCH($A588,'Hoja de Trabajo para listado'!$AB$155:$AB$1048576,0),MATCH((CUADRO!P$4&amp;$E588),'Hoja de Trabajo para listado'!$AB$151:$BA$151,0)),0)+IFERROR(INDEX('Hoja de Trabajo para listado'!$BC$155:$CB$1048576,MATCH($A588,'Hoja de Trabajo para listado'!$BC$155:$BC$1048576,0),MATCH((CUADRO!P$4&amp;$E588),'Hoja de Trabajo para listado'!$BC$151:$CB$151,0)),0)+IFERROR(INDEX('Hoja de Trabajo para listado'!$DE$153:$DG$274,MATCH($A588,'Hoja de Trabajo para listado'!$DE$153:$DE$1048576,0),MATCH((CUADRO!P$4&amp;$E588),'Hoja de Trabajo para listado'!$DE$151:$DG$151,0)),0)+IFERROR(INDEX('Hoja de Trabajo para listado'!$CD$155:$DC$1048576,MATCH($A588,'Hoja de Trabajo para listado'!$CD$155:$CD$1048576,0),MATCH((CUADRO!P$4&amp;$E588),'Hoja de Trabajo para listado'!$CD$151:$DC$151,0)),0)</f>
        <v>0</v>
      </c>
      <c r="Q588" s="241">
        <f ca="1">+IFERROR(INDEX('Hoja de Trabajo para listado'!$A$155:$Z$1048576,MATCH($A588,'Hoja de Trabajo para listado'!$A$155:$A$1048576,0),MATCH((CUADRO!Q$4&amp;$E588),'Hoja de Trabajo para listado'!$A$151:$Z$151,0)),0)+IFERROR(INDEX('Hoja de Trabajo para listado'!$AB$155:$BA$1048576,MATCH($A588,'Hoja de Trabajo para listado'!$AB$155:$AB$1048576,0),MATCH((CUADRO!Q$4&amp;$E588),'Hoja de Trabajo para listado'!$AB$151:$BA$151,0)),0)+IFERROR(INDEX('Hoja de Trabajo para listado'!$BC$155:$CB$1048576,MATCH($A588,'Hoja de Trabajo para listado'!$BC$155:$BC$1048576,0),MATCH((CUADRO!Q$4&amp;$E588),'Hoja de Trabajo para listado'!$BC$151:$CB$151,0)),0)+IFERROR(INDEX('Hoja de Trabajo para listado'!$DE$153:$DG$274,MATCH($A588,'Hoja de Trabajo para listado'!$DE$153:$DE$1048576,0),MATCH((CUADRO!Q$4&amp;$E588),'Hoja de Trabajo para listado'!$DE$151:$DG$151,0)),0)+IFERROR(INDEX('Hoja de Trabajo para listado'!$CD$155:$DC$1048576,MATCH($A588,'Hoja de Trabajo para listado'!$CD$155:$CD$1048576,0),MATCH((CUADRO!Q$4&amp;$E588),'Hoja de Trabajo para listado'!$CD$151:$DC$151,0)),0)</f>
        <v>0</v>
      </c>
      <c r="R588" s="241">
        <f t="shared" ca="1" si="18"/>
        <v>0</v>
      </c>
      <c r="S588" s="247">
        <f ca="1">+R587+R588</f>
        <v>0</v>
      </c>
      <c r="T588" s="241">
        <f ca="1">+S588</f>
        <v>0</v>
      </c>
      <c r="U588" s="240">
        <f t="shared" si="19"/>
        <v>2</v>
      </c>
    </row>
    <row r="589" spans="1:21" customFormat="1" ht="15" hidden="1" customHeight="1">
      <c r="A589" s="32">
        <v>1246</v>
      </c>
      <c r="B589" s="381">
        <f>+A589</f>
        <v>1246</v>
      </c>
      <c r="C589" s="245" t="str">
        <f>+VLOOKUP(A589,bd_lista!$A$3:$C$592,3,FALSE)</f>
        <v>Gobierno Autónomo Municipal de Puerto Acosta</v>
      </c>
      <c r="D589" s="383" t="str">
        <f>+C589</f>
        <v>Gobierno Autónomo Municipal de Puerto Acosta</v>
      </c>
      <c r="E589" s="240" t="s">
        <v>683</v>
      </c>
      <c r="F589" s="241">
        <f ca="1">+IFERROR(INDEX('Hoja de Trabajo para listado'!$A$155:$Z$1048576,MATCH($A589,'Hoja de Trabajo para listado'!$A$155:$A$1048576,0),MATCH((CUADRO!F$4&amp;$E589),'Hoja de Trabajo para listado'!$A$151:$Z$151,0)),0)+IFERROR(INDEX('Hoja de Trabajo para listado'!$AB$155:$BA$1048576,MATCH($A589,'Hoja de Trabajo para listado'!$AB$155:$AB$1048576,0),MATCH((CUADRO!F$4&amp;$E589),'Hoja de Trabajo para listado'!$AB$151:$BA$151,0)),0)+IFERROR(INDEX('Hoja de Trabajo para listado'!$BC$155:$CB$1048576,MATCH($A589,'Hoja de Trabajo para listado'!$BC$155:$BC$1048576,0),MATCH((CUADRO!F$4&amp;$E589),'Hoja de Trabajo para listado'!$BC$151:$CB$151,0)),0)+IFERROR(INDEX('Hoja de Trabajo para listado'!$DE$153:$DG$274,MATCH($A589,'Hoja de Trabajo para listado'!$DE$153:$DE$1048576,0),MATCH((CUADRO!F$4&amp;$E589),'Hoja de Trabajo para listado'!$DE$151:$DG$151,0)),0)+IFERROR(INDEX('Hoja de Trabajo para listado'!$CD$155:$DC$1048576,MATCH($A589,'Hoja de Trabajo para listado'!$CD$155:$CD$1048576,0),MATCH((CUADRO!F$4&amp;$E589),'Hoja de Trabajo para listado'!$CD$151:$DC$151,0)),0)</f>
        <v>0</v>
      </c>
      <c r="G589" s="241">
        <f ca="1">+IFERROR(INDEX('Hoja de Trabajo para listado'!$A$155:$Z$1048576,MATCH($A589,'Hoja de Trabajo para listado'!$A$155:$A$1048576,0),MATCH((CUADRO!G$4&amp;$E589),'Hoja de Trabajo para listado'!$A$151:$Z$151,0)),0)+IFERROR(INDEX('Hoja de Trabajo para listado'!$AB$155:$BA$1048576,MATCH($A589,'Hoja de Trabajo para listado'!$AB$155:$AB$1048576,0),MATCH((CUADRO!G$4&amp;$E589),'Hoja de Trabajo para listado'!$AB$151:$BA$151,0)),0)+IFERROR(INDEX('Hoja de Trabajo para listado'!$BC$155:$CB$1048576,MATCH($A589,'Hoja de Trabajo para listado'!$BC$155:$BC$1048576,0),MATCH((CUADRO!G$4&amp;$E589),'Hoja de Trabajo para listado'!$BC$151:$CB$151,0)),0)+IFERROR(INDEX('Hoja de Trabajo para listado'!$DE$153:$DG$274,MATCH($A589,'Hoja de Trabajo para listado'!$DE$153:$DE$1048576,0),MATCH((CUADRO!G$4&amp;$E589),'Hoja de Trabajo para listado'!$DE$151:$DG$151,0)),0)+IFERROR(INDEX('Hoja de Trabajo para listado'!$CD$155:$DC$1048576,MATCH($A589,'Hoja de Trabajo para listado'!$CD$155:$CD$1048576,0),MATCH((CUADRO!G$4&amp;$E589),'Hoja de Trabajo para listado'!$CD$151:$DC$151,0)),0)</f>
        <v>0</v>
      </c>
      <c r="H589" s="241">
        <f ca="1">+IFERROR(INDEX('Hoja de Trabajo para listado'!$A$155:$Z$1048576,MATCH($A589,'Hoja de Trabajo para listado'!$A$155:$A$1048576,0),MATCH((CUADRO!H$4&amp;$E589),'Hoja de Trabajo para listado'!$A$151:$Z$151,0)),0)+IFERROR(INDEX('Hoja de Trabajo para listado'!$AB$155:$BA$1048576,MATCH($A589,'Hoja de Trabajo para listado'!$AB$155:$AB$1048576,0),MATCH((CUADRO!H$4&amp;$E589),'Hoja de Trabajo para listado'!$AB$151:$BA$151,0)),0)+IFERROR(INDEX('Hoja de Trabajo para listado'!$BC$155:$CB$1048576,MATCH($A589,'Hoja de Trabajo para listado'!$BC$155:$BC$1048576,0),MATCH((CUADRO!H$4&amp;$E589),'Hoja de Trabajo para listado'!$BC$151:$CB$151,0)),0)+IFERROR(INDEX('Hoja de Trabajo para listado'!$DE$153:$DG$274,MATCH($A589,'Hoja de Trabajo para listado'!$DE$153:$DE$1048576,0),MATCH((CUADRO!H$4&amp;$E589),'Hoja de Trabajo para listado'!$DE$151:$DG$151,0)),0)+IFERROR(INDEX('Hoja de Trabajo para listado'!$CD$155:$DC$1048576,MATCH($A589,'Hoja de Trabajo para listado'!$CD$155:$CD$1048576,0),MATCH((CUADRO!H$4&amp;$E589),'Hoja de Trabajo para listado'!$CD$151:$DC$151,0)),0)</f>
        <v>0</v>
      </c>
      <c r="I589" s="241">
        <f ca="1">+IFERROR(INDEX('Hoja de Trabajo para listado'!$A$155:$Z$1048576,MATCH($A589,'Hoja de Trabajo para listado'!$A$155:$A$1048576,0),MATCH((CUADRO!I$4&amp;$E589),'Hoja de Trabajo para listado'!$A$151:$Z$151,0)),0)+IFERROR(INDEX('Hoja de Trabajo para listado'!$AB$155:$BA$1048576,MATCH($A589,'Hoja de Trabajo para listado'!$AB$155:$AB$1048576,0),MATCH((CUADRO!I$4&amp;$E589),'Hoja de Trabajo para listado'!$AB$151:$BA$151,0)),0)+IFERROR(INDEX('Hoja de Trabajo para listado'!$BC$155:$CB$1048576,MATCH($A589,'Hoja de Trabajo para listado'!$BC$155:$BC$1048576,0),MATCH((CUADRO!I$4&amp;$E589),'Hoja de Trabajo para listado'!$BC$151:$CB$151,0)),0)+IFERROR(INDEX('Hoja de Trabajo para listado'!$DE$153:$DG$274,MATCH($A589,'Hoja de Trabajo para listado'!$DE$153:$DE$1048576,0),MATCH((CUADRO!I$4&amp;$E589),'Hoja de Trabajo para listado'!$DE$151:$DG$151,0)),0)+IFERROR(INDEX('Hoja de Trabajo para listado'!$CD$155:$DC$1048576,MATCH($A589,'Hoja de Trabajo para listado'!$CD$155:$CD$1048576,0),MATCH((CUADRO!I$4&amp;$E589),'Hoja de Trabajo para listado'!$CD$151:$DC$151,0)),0)</f>
        <v>0</v>
      </c>
      <c r="J589" s="241">
        <f ca="1">+IFERROR(INDEX('Hoja de Trabajo para listado'!$A$155:$Z$1048576,MATCH($A589,'Hoja de Trabajo para listado'!$A$155:$A$1048576,0),MATCH((CUADRO!J$4&amp;$E589),'Hoja de Trabajo para listado'!$A$151:$Z$151,0)),0)+IFERROR(INDEX('Hoja de Trabajo para listado'!$AB$155:$BA$1048576,MATCH($A589,'Hoja de Trabajo para listado'!$AB$155:$AB$1048576,0),MATCH((CUADRO!J$4&amp;$E589),'Hoja de Trabajo para listado'!$AB$151:$BA$151,0)),0)+IFERROR(INDEX('Hoja de Trabajo para listado'!$BC$155:$CB$1048576,MATCH($A589,'Hoja de Trabajo para listado'!$BC$155:$BC$1048576,0),MATCH((CUADRO!J$4&amp;$E589),'Hoja de Trabajo para listado'!$BC$151:$CB$151,0)),0)+IFERROR(INDEX('Hoja de Trabajo para listado'!$DE$153:$DG$274,MATCH($A589,'Hoja de Trabajo para listado'!$DE$153:$DE$1048576,0),MATCH((CUADRO!J$4&amp;$E589),'Hoja de Trabajo para listado'!$DE$151:$DG$151,0)),0)+IFERROR(INDEX('Hoja de Trabajo para listado'!$CD$155:$DC$1048576,MATCH($A589,'Hoja de Trabajo para listado'!$CD$155:$CD$1048576,0),MATCH((CUADRO!J$4&amp;$E589),'Hoja de Trabajo para listado'!$CD$151:$DC$151,0)),0)</f>
        <v>0</v>
      </c>
      <c r="K589" s="241">
        <f ca="1">+IFERROR(INDEX('Hoja de Trabajo para listado'!$A$155:$Z$1048576,MATCH($A589,'Hoja de Trabajo para listado'!$A$155:$A$1048576,0),MATCH((CUADRO!K$4&amp;$E589),'Hoja de Trabajo para listado'!$A$151:$Z$151,0)),0)+IFERROR(INDEX('Hoja de Trabajo para listado'!$AB$155:$BA$1048576,MATCH($A589,'Hoja de Trabajo para listado'!$AB$155:$AB$1048576,0),MATCH((CUADRO!K$4&amp;$E589),'Hoja de Trabajo para listado'!$AB$151:$BA$151,0)),0)+IFERROR(INDEX('Hoja de Trabajo para listado'!$BC$155:$CB$1048576,MATCH($A589,'Hoja de Trabajo para listado'!$BC$155:$BC$1048576,0),MATCH((CUADRO!K$4&amp;$E589),'Hoja de Trabajo para listado'!$BC$151:$CB$151,0)),0)+IFERROR(INDEX('Hoja de Trabajo para listado'!$DE$153:$DG$274,MATCH($A589,'Hoja de Trabajo para listado'!$DE$153:$DE$1048576,0),MATCH((CUADRO!K$4&amp;$E589),'Hoja de Trabajo para listado'!$DE$151:$DG$151,0)),0)+IFERROR(INDEX('Hoja de Trabajo para listado'!$CD$155:$DC$1048576,MATCH($A589,'Hoja de Trabajo para listado'!$CD$155:$CD$1048576,0),MATCH((CUADRO!K$4&amp;$E589),'Hoja de Trabajo para listado'!$CD$151:$DC$151,0)),0)</f>
        <v>0</v>
      </c>
      <c r="L589" s="241">
        <f ca="1">+IFERROR(INDEX('Hoja de Trabajo para listado'!$A$155:$Z$1048576,MATCH($A589,'Hoja de Trabajo para listado'!$A$155:$A$1048576,0),MATCH((CUADRO!L$4&amp;$E589),'Hoja de Trabajo para listado'!$A$151:$Z$151,0)),0)+IFERROR(INDEX('Hoja de Trabajo para listado'!$AB$155:$BA$1048576,MATCH($A589,'Hoja de Trabajo para listado'!$AB$155:$AB$1048576,0),MATCH((CUADRO!L$4&amp;$E589),'Hoja de Trabajo para listado'!$AB$151:$BA$151,0)),0)+IFERROR(INDEX('Hoja de Trabajo para listado'!$BC$155:$CB$1048576,MATCH($A589,'Hoja de Trabajo para listado'!$BC$155:$BC$1048576,0),MATCH((CUADRO!L$4&amp;$E589),'Hoja de Trabajo para listado'!$BC$151:$CB$151,0)),0)+IFERROR(INDEX('Hoja de Trabajo para listado'!$DE$153:$DG$274,MATCH($A589,'Hoja de Trabajo para listado'!$DE$153:$DE$1048576,0),MATCH((CUADRO!L$4&amp;$E589),'Hoja de Trabajo para listado'!$DE$151:$DG$151,0)),0)+IFERROR(INDEX('Hoja de Trabajo para listado'!$CD$155:$DC$1048576,MATCH($A589,'Hoja de Trabajo para listado'!$CD$155:$CD$1048576,0),MATCH((CUADRO!L$4&amp;$E589),'Hoja de Trabajo para listado'!$CD$151:$DC$151,0)),0)</f>
        <v>0</v>
      </c>
      <c r="M589" s="241">
        <f ca="1">+IFERROR(INDEX('Hoja de Trabajo para listado'!$A$155:$Z$1048576,MATCH($A589,'Hoja de Trabajo para listado'!$A$155:$A$1048576,0),MATCH((CUADRO!M$4&amp;$E589),'Hoja de Trabajo para listado'!$A$151:$Z$151,0)),0)+IFERROR(INDEX('Hoja de Trabajo para listado'!$AB$155:$BA$1048576,MATCH($A589,'Hoja de Trabajo para listado'!$AB$155:$AB$1048576,0),MATCH((CUADRO!M$4&amp;$E589),'Hoja de Trabajo para listado'!$AB$151:$BA$151,0)),0)+IFERROR(INDEX('Hoja de Trabajo para listado'!$BC$155:$CB$1048576,MATCH($A589,'Hoja de Trabajo para listado'!$BC$155:$BC$1048576,0),MATCH((CUADRO!M$4&amp;$E589),'Hoja de Trabajo para listado'!$BC$151:$CB$151,0)),0)+IFERROR(INDEX('Hoja de Trabajo para listado'!$DE$153:$DG$274,MATCH($A589,'Hoja de Trabajo para listado'!$DE$153:$DE$1048576,0),MATCH((CUADRO!M$4&amp;$E589),'Hoja de Trabajo para listado'!$DE$151:$DG$151,0)),0)+IFERROR(INDEX('Hoja de Trabajo para listado'!$CD$155:$DC$1048576,MATCH($A589,'Hoja de Trabajo para listado'!$CD$155:$CD$1048576,0),MATCH((CUADRO!M$4&amp;$E589),'Hoja de Trabajo para listado'!$CD$151:$DC$151,0)),0)</f>
        <v>0</v>
      </c>
      <c r="N589" s="241">
        <f ca="1">+IFERROR(INDEX('Hoja de Trabajo para listado'!$A$155:$Z$1048576,MATCH($A589,'Hoja de Trabajo para listado'!$A$155:$A$1048576,0),MATCH((CUADRO!N$4&amp;$E589),'Hoja de Trabajo para listado'!$A$151:$Z$151,0)),0)+IFERROR(INDEX('Hoja de Trabajo para listado'!$AB$155:$BA$1048576,MATCH($A589,'Hoja de Trabajo para listado'!$AB$155:$AB$1048576,0),MATCH((CUADRO!N$4&amp;$E589),'Hoja de Trabajo para listado'!$AB$151:$BA$151,0)),0)+IFERROR(INDEX('Hoja de Trabajo para listado'!$BC$155:$CB$1048576,MATCH($A589,'Hoja de Trabajo para listado'!$BC$155:$BC$1048576,0),MATCH((CUADRO!N$4&amp;$E589),'Hoja de Trabajo para listado'!$BC$151:$CB$151,0)),0)+IFERROR(INDEX('Hoja de Trabajo para listado'!$DE$153:$DG$274,MATCH($A589,'Hoja de Trabajo para listado'!$DE$153:$DE$1048576,0),MATCH((CUADRO!N$4&amp;$E589),'Hoja de Trabajo para listado'!$DE$151:$DG$151,0)),0)+IFERROR(INDEX('Hoja de Trabajo para listado'!$CD$155:$DC$1048576,MATCH($A589,'Hoja de Trabajo para listado'!$CD$155:$CD$1048576,0),MATCH((CUADRO!N$4&amp;$E589),'Hoja de Trabajo para listado'!$CD$151:$DC$151,0)),0)</f>
        <v>0</v>
      </c>
      <c r="O589" s="241">
        <f ca="1">+IFERROR(INDEX('Hoja de Trabajo para listado'!$A$155:$Z$1048576,MATCH($A589,'Hoja de Trabajo para listado'!$A$155:$A$1048576,0),MATCH((CUADRO!O$4&amp;$E589),'Hoja de Trabajo para listado'!$A$151:$Z$151,0)),0)+IFERROR(INDEX('Hoja de Trabajo para listado'!$AB$155:$BA$1048576,MATCH($A589,'Hoja de Trabajo para listado'!$AB$155:$AB$1048576,0),MATCH((CUADRO!O$4&amp;$E589),'Hoja de Trabajo para listado'!$AB$151:$BA$151,0)),0)+IFERROR(INDEX('Hoja de Trabajo para listado'!$BC$155:$CB$1048576,MATCH($A589,'Hoja de Trabajo para listado'!$BC$155:$BC$1048576,0),MATCH((CUADRO!O$4&amp;$E589),'Hoja de Trabajo para listado'!$BC$151:$CB$151,0)),0)+IFERROR(INDEX('Hoja de Trabajo para listado'!$DE$153:$DG$274,MATCH($A589,'Hoja de Trabajo para listado'!$DE$153:$DE$1048576,0),MATCH((CUADRO!O$4&amp;$E589),'Hoja de Trabajo para listado'!$DE$151:$DG$151,0)),0)+IFERROR(INDEX('Hoja de Trabajo para listado'!$CD$155:$DC$1048576,MATCH($A589,'Hoja de Trabajo para listado'!$CD$155:$CD$1048576,0),MATCH((CUADRO!O$4&amp;$E589),'Hoja de Trabajo para listado'!$CD$151:$DC$151,0)),0)</f>
        <v>0</v>
      </c>
      <c r="P589" s="241">
        <f ca="1">+IFERROR(INDEX('Hoja de Trabajo para listado'!$A$155:$Z$1048576,MATCH($A589,'Hoja de Trabajo para listado'!$A$155:$A$1048576,0),MATCH((CUADRO!P$4&amp;$E589),'Hoja de Trabajo para listado'!$A$151:$Z$151,0)),0)+IFERROR(INDEX('Hoja de Trabajo para listado'!$AB$155:$BA$1048576,MATCH($A589,'Hoja de Trabajo para listado'!$AB$155:$AB$1048576,0),MATCH((CUADRO!P$4&amp;$E589),'Hoja de Trabajo para listado'!$AB$151:$BA$151,0)),0)+IFERROR(INDEX('Hoja de Trabajo para listado'!$BC$155:$CB$1048576,MATCH($A589,'Hoja de Trabajo para listado'!$BC$155:$BC$1048576,0),MATCH((CUADRO!P$4&amp;$E589),'Hoja de Trabajo para listado'!$BC$151:$CB$151,0)),0)+IFERROR(INDEX('Hoja de Trabajo para listado'!$DE$153:$DG$274,MATCH($A589,'Hoja de Trabajo para listado'!$DE$153:$DE$1048576,0),MATCH((CUADRO!P$4&amp;$E589),'Hoja de Trabajo para listado'!$DE$151:$DG$151,0)),0)+IFERROR(INDEX('Hoja de Trabajo para listado'!$CD$155:$DC$1048576,MATCH($A589,'Hoja de Trabajo para listado'!$CD$155:$CD$1048576,0),MATCH((CUADRO!P$4&amp;$E589),'Hoja de Trabajo para listado'!$CD$151:$DC$151,0)),0)</f>
        <v>0</v>
      </c>
      <c r="Q589" s="241">
        <f ca="1">+IFERROR(INDEX('Hoja de Trabajo para listado'!$A$155:$Z$1048576,MATCH($A589,'Hoja de Trabajo para listado'!$A$155:$A$1048576,0),MATCH((CUADRO!Q$4&amp;$E589),'Hoja de Trabajo para listado'!$A$151:$Z$151,0)),0)+IFERROR(INDEX('Hoja de Trabajo para listado'!$AB$155:$BA$1048576,MATCH($A589,'Hoja de Trabajo para listado'!$AB$155:$AB$1048576,0),MATCH((CUADRO!Q$4&amp;$E589),'Hoja de Trabajo para listado'!$AB$151:$BA$151,0)),0)+IFERROR(INDEX('Hoja de Trabajo para listado'!$BC$155:$CB$1048576,MATCH($A589,'Hoja de Trabajo para listado'!$BC$155:$BC$1048576,0),MATCH((CUADRO!Q$4&amp;$E589),'Hoja de Trabajo para listado'!$BC$151:$CB$151,0)),0)+IFERROR(INDEX('Hoja de Trabajo para listado'!$DE$153:$DG$274,MATCH($A589,'Hoja de Trabajo para listado'!$DE$153:$DE$1048576,0),MATCH((CUADRO!Q$4&amp;$E589),'Hoja de Trabajo para listado'!$DE$151:$DG$151,0)),0)+IFERROR(INDEX('Hoja de Trabajo para listado'!$CD$155:$DC$1048576,MATCH($A589,'Hoja de Trabajo para listado'!$CD$155:$CD$1048576,0),MATCH((CUADRO!Q$4&amp;$E589),'Hoja de Trabajo para listado'!$CD$151:$DC$151,0)),0)</f>
        <v>0</v>
      </c>
      <c r="R589" s="241">
        <f t="shared" ca="1" si="18"/>
        <v>0</v>
      </c>
      <c r="S589" s="247"/>
      <c r="T589" s="241">
        <f ca="1">+T590</f>
        <v>0</v>
      </c>
      <c r="U589" s="240">
        <f t="shared" si="19"/>
        <v>1</v>
      </c>
    </row>
    <row r="590" spans="1:21" customFormat="1" ht="15" hidden="1" customHeight="1">
      <c r="A590" s="32">
        <v>1246</v>
      </c>
      <c r="B590" s="382"/>
      <c r="C590" s="245" t="str">
        <f>+VLOOKUP(A590,bd_lista!$A$3:$C$592,3,FALSE)</f>
        <v>Gobierno Autónomo Municipal de Puerto Acosta</v>
      </c>
      <c r="D590" s="384"/>
      <c r="E590" s="242" t="s">
        <v>684</v>
      </c>
      <c r="F590" s="241">
        <f ca="1">+IFERROR(INDEX('Hoja de Trabajo para listado'!$A$155:$Z$1048576,MATCH($A590,'Hoja de Trabajo para listado'!$A$155:$A$1048576,0),MATCH((CUADRO!F$4&amp;$E590),'Hoja de Trabajo para listado'!$A$151:$Z$151,0)),0)+IFERROR(INDEX('Hoja de Trabajo para listado'!$AB$155:$BA$1048576,MATCH($A590,'Hoja de Trabajo para listado'!$AB$155:$AB$1048576,0),MATCH((CUADRO!F$4&amp;$E590),'Hoja de Trabajo para listado'!$AB$151:$BA$151,0)),0)+IFERROR(INDEX('Hoja de Trabajo para listado'!$BC$155:$CB$1048576,MATCH($A590,'Hoja de Trabajo para listado'!$BC$155:$BC$1048576,0),MATCH((CUADRO!F$4&amp;$E590),'Hoja de Trabajo para listado'!$BC$151:$CB$151,0)),0)+IFERROR(INDEX('Hoja de Trabajo para listado'!$DE$153:$DG$274,MATCH($A590,'Hoja de Trabajo para listado'!$DE$153:$DE$1048576,0),MATCH((CUADRO!F$4&amp;$E590),'Hoja de Trabajo para listado'!$DE$151:$DG$151,0)),0)+IFERROR(INDEX('Hoja de Trabajo para listado'!$CD$155:$DC$1048576,MATCH($A590,'Hoja de Trabajo para listado'!$CD$155:$CD$1048576,0),MATCH((CUADRO!F$4&amp;$E590),'Hoja de Trabajo para listado'!$CD$151:$DC$151,0)),0)</f>
        <v>0</v>
      </c>
      <c r="G590" s="241">
        <f ca="1">+IFERROR(INDEX('Hoja de Trabajo para listado'!$A$155:$Z$1048576,MATCH($A590,'Hoja de Trabajo para listado'!$A$155:$A$1048576,0),MATCH((CUADRO!G$4&amp;$E590),'Hoja de Trabajo para listado'!$A$151:$Z$151,0)),0)+IFERROR(INDEX('Hoja de Trabajo para listado'!$AB$155:$BA$1048576,MATCH($A590,'Hoja de Trabajo para listado'!$AB$155:$AB$1048576,0),MATCH((CUADRO!G$4&amp;$E590),'Hoja de Trabajo para listado'!$AB$151:$BA$151,0)),0)+IFERROR(INDEX('Hoja de Trabajo para listado'!$BC$155:$CB$1048576,MATCH($A590,'Hoja de Trabajo para listado'!$BC$155:$BC$1048576,0),MATCH((CUADRO!G$4&amp;$E590),'Hoja de Trabajo para listado'!$BC$151:$CB$151,0)),0)+IFERROR(INDEX('Hoja de Trabajo para listado'!$DE$153:$DG$274,MATCH($A590,'Hoja de Trabajo para listado'!$DE$153:$DE$1048576,0),MATCH((CUADRO!G$4&amp;$E590),'Hoja de Trabajo para listado'!$DE$151:$DG$151,0)),0)+IFERROR(INDEX('Hoja de Trabajo para listado'!$CD$155:$DC$1048576,MATCH($A590,'Hoja de Trabajo para listado'!$CD$155:$CD$1048576,0),MATCH((CUADRO!G$4&amp;$E590),'Hoja de Trabajo para listado'!$CD$151:$DC$151,0)),0)</f>
        <v>0</v>
      </c>
      <c r="H590" s="241">
        <f ca="1">+IFERROR(INDEX('Hoja de Trabajo para listado'!$A$155:$Z$1048576,MATCH($A590,'Hoja de Trabajo para listado'!$A$155:$A$1048576,0),MATCH((CUADRO!H$4&amp;$E590),'Hoja de Trabajo para listado'!$A$151:$Z$151,0)),0)+IFERROR(INDEX('Hoja de Trabajo para listado'!$AB$155:$BA$1048576,MATCH($A590,'Hoja de Trabajo para listado'!$AB$155:$AB$1048576,0),MATCH((CUADRO!H$4&amp;$E590),'Hoja de Trabajo para listado'!$AB$151:$BA$151,0)),0)+IFERROR(INDEX('Hoja de Trabajo para listado'!$BC$155:$CB$1048576,MATCH($A590,'Hoja de Trabajo para listado'!$BC$155:$BC$1048576,0),MATCH((CUADRO!H$4&amp;$E590),'Hoja de Trabajo para listado'!$BC$151:$CB$151,0)),0)+IFERROR(INDEX('Hoja de Trabajo para listado'!$DE$153:$DG$274,MATCH($A590,'Hoja de Trabajo para listado'!$DE$153:$DE$1048576,0),MATCH((CUADRO!H$4&amp;$E590),'Hoja de Trabajo para listado'!$DE$151:$DG$151,0)),0)+IFERROR(INDEX('Hoja de Trabajo para listado'!$CD$155:$DC$1048576,MATCH($A590,'Hoja de Trabajo para listado'!$CD$155:$CD$1048576,0),MATCH((CUADRO!H$4&amp;$E590),'Hoja de Trabajo para listado'!$CD$151:$DC$151,0)),0)</f>
        <v>0</v>
      </c>
      <c r="I590" s="241">
        <f ca="1">+IFERROR(INDEX('Hoja de Trabajo para listado'!$A$155:$Z$1048576,MATCH($A590,'Hoja de Trabajo para listado'!$A$155:$A$1048576,0),MATCH((CUADRO!I$4&amp;$E590),'Hoja de Trabajo para listado'!$A$151:$Z$151,0)),0)+IFERROR(INDEX('Hoja de Trabajo para listado'!$AB$155:$BA$1048576,MATCH($A590,'Hoja de Trabajo para listado'!$AB$155:$AB$1048576,0),MATCH((CUADRO!I$4&amp;$E590),'Hoja de Trabajo para listado'!$AB$151:$BA$151,0)),0)+IFERROR(INDEX('Hoja de Trabajo para listado'!$BC$155:$CB$1048576,MATCH($A590,'Hoja de Trabajo para listado'!$BC$155:$BC$1048576,0),MATCH((CUADRO!I$4&amp;$E590),'Hoja de Trabajo para listado'!$BC$151:$CB$151,0)),0)+IFERROR(INDEX('Hoja de Trabajo para listado'!$DE$153:$DG$274,MATCH($A590,'Hoja de Trabajo para listado'!$DE$153:$DE$1048576,0),MATCH((CUADRO!I$4&amp;$E590),'Hoja de Trabajo para listado'!$DE$151:$DG$151,0)),0)+IFERROR(INDEX('Hoja de Trabajo para listado'!$CD$155:$DC$1048576,MATCH($A590,'Hoja de Trabajo para listado'!$CD$155:$CD$1048576,0),MATCH((CUADRO!I$4&amp;$E590),'Hoja de Trabajo para listado'!$CD$151:$DC$151,0)),0)</f>
        <v>0</v>
      </c>
      <c r="J590" s="241">
        <f ca="1">+IFERROR(INDEX('Hoja de Trabajo para listado'!$A$155:$Z$1048576,MATCH($A590,'Hoja de Trabajo para listado'!$A$155:$A$1048576,0),MATCH((CUADRO!J$4&amp;$E590),'Hoja de Trabajo para listado'!$A$151:$Z$151,0)),0)+IFERROR(INDEX('Hoja de Trabajo para listado'!$AB$155:$BA$1048576,MATCH($A590,'Hoja de Trabajo para listado'!$AB$155:$AB$1048576,0),MATCH((CUADRO!J$4&amp;$E590),'Hoja de Trabajo para listado'!$AB$151:$BA$151,0)),0)+IFERROR(INDEX('Hoja de Trabajo para listado'!$BC$155:$CB$1048576,MATCH($A590,'Hoja de Trabajo para listado'!$BC$155:$BC$1048576,0),MATCH((CUADRO!J$4&amp;$E590),'Hoja de Trabajo para listado'!$BC$151:$CB$151,0)),0)+IFERROR(INDEX('Hoja de Trabajo para listado'!$DE$153:$DG$274,MATCH($A590,'Hoja de Trabajo para listado'!$DE$153:$DE$1048576,0),MATCH((CUADRO!J$4&amp;$E590),'Hoja de Trabajo para listado'!$DE$151:$DG$151,0)),0)+IFERROR(INDEX('Hoja de Trabajo para listado'!$CD$155:$DC$1048576,MATCH($A590,'Hoja de Trabajo para listado'!$CD$155:$CD$1048576,0),MATCH((CUADRO!J$4&amp;$E590),'Hoja de Trabajo para listado'!$CD$151:$DC$151,0)),0)</f>
        <v>0</v>
      </c>
      <c r="K590" s="241">
        <f ca="1">+IFERROR(INDEX('Hoja de Trabajo para listado'!$A$155:$Z$1048576,MATCH($A590,'Hoja de Trabajo para listado'!$A$155:$A$1048576,0),MATCH((CUADRO!K$4&amp;$E590),'Hoja de Trabajo para listado'!$A$151:$Z$151,0)),0)+IFERROR(INDEX('Hoja de Trabajo para listado'!$AB$155:$BA$1048576,MATCH($A590,'Hoja de Trabajo para listado'!$AB$155:$AB$1048576,0),MATCH((CUADRO!K$4&amp;$E590),'Hoja de Trabajo para listado'!$AB$151:$BA$151,0)),0)+IFERROR(INDEX('Hoja de Trabajo para listado'!$BC$155:$CB$1048576,MATCH($A590,'Hoja de Trabajo para listado'!$BC$155:$BC$1048576,0),MATCH((CUADRO!K$4&amp;$E590),'Hoja de Trabajo para listado'!$BC$151:$CB$151,0)),0)+IFERROR(INDEX('Hoja de Trabajo para listado'!$DE$153:$DG$274,MATCH($A590,'Hoja de Trabajo para listado'!$DE$153:$DE$1048576,0),MATCH((CUADRO!K$4&amp;$E590),'Hoja de Trabajo para listado'!$DE$151:$DG$151,0)),0)+IFERROR(INDEX('Hoja de Trabajo para listado'!$CD$155:$DC$1048576,MATCH($A590,'Hoja de Trabajo para listado'!$CD$155:$CD$1048576,0),MATCH((CUADRO!K$4&amp;$E590),'Hoja de Trabajo para listado'!$CD$151:$DC$151,0)),0)</f>
        <v>0</v>
      </c>
      <c r="L590" s="241">
        <f ca="1">+IFERROR(INDEX('Hoja de Trabajo para listado'!$A$155:$Z$1048576,MATCH($A590,'Hoja de Trabajo para listado'!$A$155:$A$1048576,0),MATCH((CUADRO!L$4&amp;$E590),'Hoja de Trabajo para listado'!$A$151:$Z$151,0)),0)+IFERROR(INDEX('Hoja de Trabajo para listado'!$AB$155:$BA$1048576,MATCH($A590,'Hoja de Trabajo para listado'!$AB$155:$AB$1048576,0),MATCH((CUADRO!L$4&amp;$E590),'Hoja de Trabajo para listado'!$AB$151:$BA$151,0)),0)+IFERROR(INDEX('Hoja de Trabajo para listado'!$BC$155:$CB$1048576,MATCH($A590,'Hoja de Trabajo para listado'!$BC$155:$BC$1048576,0),MATCH((CUADRO!L$4&amp;$E590),'Hoja de Trabajo para listado'!$BC$151:$CB$151,0)),0)+IFERROR(INDEX('Hoja de Trabajo para listado'!$DE$153:$DG$274,MATCH($A590,'Hoja de Trabajo para listado'!$DE$153:$DE$1048576,0),MATCH((CUADRO!L$4&amp;$E590),'Hoja de Trabajo para listado'!$DE$151:$DG$151,0)),0)+IFERROR(INDEX('Hoja de Trabajo para listado'!$CD$155:$DC$1048576,MATCH($A590,'Hoja de Trabajo para listado'!$CD$155:$CD$1048576,0),MATCH((CUADRO!L$4&amp;$E590),'Hoja de Trabajo para listado'!$CD$151:$DC$151,0)),0)</f>
        <v>0</v>
      </c>
      <c r="M590" s="241">
        <f ca="1">+IFERROR(INDEX('Hoja de Trabajo para listado'!$A$155:$Z$1048576,MATCH($A590,'Hoja de Trabajo para listado'!$A$155:$A$1048576,0),MATCH((CUADRO!M$4&amp;$E590),'Hoja de Trabajo para listado'!$A$151:$Z$151,0)),0)+IFERROR(INDEX('Hoja de Trabajo para listado'!$AB$155:$BA$1048576,MATCH($A590,'Hoja de Trabajo para listado'!$AB$155:$AB$1048576,0),MATCH((CUADRO!M$4&amp;$E590),'Hoja de Trabajo para listado'!$AB$151:$BA$151,0)),0)+IFERROR(INDEX('Hoja de Trabajo para listado'!$BC$155:$CB$1048576,MATCH($A590,'Hoja de Trabajo para listado'!$BC$155:$BC$1048576,0),MATCH((CUADRO!M$4&amp;$E590),'Hoja de Trabajo para listado'!$BC$151:$CB$151,0)),0)+IFERROR(INDEX('Hoja de Trabajo para listado'!$DE$153:$DG$274,MATCH($A590,'Hoja de Trabajo para listado'!$DE$153:$DE$1048576,0),MATCH((CUADRO!M$4&amp;$E590),'Hoja de Trabajo para listado'!$DE$151:$DG$151,0)),0)+IFERROR(INDEX('Hoja de Trabajo para listado'!$CD$155:$DC$1048576,MATCH($A590,'Hoja de Trabajo para listado'!$CD$155:$CD$1048576,0),MATCH((CUADRO!M$4&amp;$E590),'Hoja de Trabajo para listado'!$CD$151:$DC$151,0)),0)</f>
        <v>0</v>
      </c>
      <c r="N590" s="241">
        <f ca="1">+IFERROR(INDEX('Hoja de Trabajo para listado'!$A$155:$Z$1048576,MATCH($A590,'Hoja de Trabajo para listado'!$A$155:$A$1048576,0),MATCH((CUADRO!N$4&amp;$E590),'Hoja de Trabajo para listado'!$A$151:$Z$151,0)),0)+IFERROR(INDEX('Hoja de Trabajo para listado'!$AB$155:$BA$1048576,MATCH($A590,'Hoja de Trabajo para listado'!$AB$155:$AB$1048576,0),MATCH((CUADRO!N$4&amp;$E590),'Hoja de Trabajo para listado'!$AB$151:$BA$151,0)),0)+IFERROR(INDEX('Hoja de Trabajo para listado'!$BC$155:$CB$1048576,MATCH($A590,'Hoja de Trabajo para listado'!$BC$155:$BC$1048576,0),MATCH((CUADRO!N$4&amp;$E590),'Hoja de Trabajo para listado'!$BC$151:$CB$151,0)),0)+IFERROR(INDEX('Hoja de Trabajo para listado'!$DE$153:$DG$274,MATCH($A590,'Hoja de Trabajo para listado'!$DE$153:$DE$1048576,0),MATCH((CUADRO!N$4&amp;$E590),'Hoja de Trabajo para listado'!$DE$151:$DG$151,0)),0)+IFERROR(INDEX('Hoja de Trabajo para listado'!$CD$155:$DC$1048576,MATCH($A590,'Hoja de Trabajo para listado'!$CD$155:$CD$1048576,0),MATCH((CUADRO!N$4&amp;$E590),'Hoja de Trabajo para listado'!$CD$151:$DC$151,0)),0)</f>
        <v>0</v>
      </c>
      <c r="O590" s="241">
        <f ca="1">+IFERROR(INDEX('Hoja de Trabajo para listado'!$A$155:$Z$1048576,MATCH($A590,'Hoja de Trabajo para listado'!$A$155:$A$1048576,0),MATCH((CUADRO!O$4&amp;$E590),'Hoja de Trabajo para listado'!$A$151:$Z$151,0)),0)+IFERROR(INDEX('Hoja de Trabajo para listado'!$AB$155:$BA$1048576,MATCH($A590,'Hoja de Trabajo para listado'!$AB$155:$AB$1048576,0),MATCH((CUADRO!O$4&amp;$E590),'Hoja de Trabajo para listado'!$AB$151:$BA$151,0)),0)+IFERROR(INDEX('Hoja de Trabajo para listado'!$BC$155:$CB$1048576,MATCH($A590,'Hoja de Trabajo para listado'!$BC$155:$BC$1048576,0),MATCH((CUADRO!O$4&amp;$E590),'Hoja de Trabajo para listado'!$BC$151:$CB$151,0)),0)+IFERROR(INDEX('Hoja de Trabajo para listado'!$DE$153:$DG$274,MATCH($A590,'Hoja de Trabajo para listado'!$DE$153:$DE$1048576,0),MATCH((CUADRO!O$4&amp;$E590),'Hoja de Trabajo para listado'!$DE$151:$DG$151,0)),0)+IFERROR(INDEX('Hoja de Trabajo para listado'!$CD$155:$DC$1048576,MATCH($A590,'Hoja de Trabajo para listado'!$CD$155:$CD$1048576,0),MATCH((CUADRO!O$4&amp;$E590),'Hoja de Trabajo para listado'!$CD$151:$DC$151,0)),0)</f>
        <v>0</v>
      </c>
      <c r="P590" s="241">
        <f ca="1">+IFERROR(INDEX('Hoja de Trabajo para listado'!$A$155:$Z$1048576,MATCH($A590,'Hoja de Trabajo para listado'!$A$155:$A$1048576,0),MATCH((CUADRO!P$4&amp;$E590),'Hoja de Trabajo para listado'!$A$151:$Z$151,0)),0)+IFERROR(INDEX('Hoja de Trabajo para listado'!$AB$155:$BA$1048576,MATCH($A590,'Hoja de Trabajo para listado'!$AB$155:$AB$1048576,0),MATCH((CUADRO!P$4&amp;$E590),'Hoja de Trabajo para listado'!$AB$151:$BA$151,0)),0)+IFERROR(INDEX('Hoja de Trabajo para listado'!$BC$155:$CB$1048576,MATCH($A590,'Hoja de Trabajo para listado'!$BC$155:$BC$1048576,0),MATCH((CUADRO!P$4&amp;$E590),'Hoja de Trabajo para listado'!$BC$151:$CB$151,0)),0)+IFERROR(INDEX('Hoja de Trabajo para listado'!$DE$153:$DG$274,MATCH($A590,'Hoja de Trabajo para listado'!$DE$153:$DE$1048576,0),MATCH((CUADRO!P$4&amp;$E590),'Hoja de Trabajo para listado'!$DE$151:$DG$151,0)),0)+IFERROR(INDEX('Hoja de Trabajo para listado'!$CD$155:$DC$1048576,MATCH($A590,'Hoja de Trabajo para listado'!$CD$155:$CD$1048576,0),MATCH((CUADRO!P$4&amp;$E590),'Hoja de Trabajo para listado'!$CD$151:$DC$151,0)),0)</f>
        <v>0</v>
      </c>
      <c r="Q590" s="241">
        <f ca="1">+IFERROR(INDEX('Hoja de Trabajo para listado'!$A$155:$Z$1048576,MATCH($A590,'Hoja de Trabajo para listado'!$A$155:$A$1048576,0),MATCH((CUADRO!Q$4&amp;$E590),'Hoja de Trabajo para listado'!$A$151:$Z$151,0)),0)+IFERROR(INDEX('Hoja de Trabajo para listado'!$AB$155:$BA$1048576,MATCH($A590,'Hoja de Trabajo para listado'!$AB$155:$AB$1048576,0),MATCH((CUADRO!Q$4&amp;$E590),'Hoja de Trabajo para listado'!$AB$151:$BA$151,0)),0)+IFERROR(INDEX('Hoja de Trabajo para listado'!$BC$155:$CB$1048576,MATCH($A590,'Hoja de Trabajo para listado'!$BC$155:$BC$1048576,0),MATCH((CUADRO!Q$4&amp;$E590),'Hoja de Trabajo para listado'!$BC$151:$CB$151,0)),0)+IFERROR(INDEX('Hoja de Trabajo para listado'!$DE$153:$DG$274,MATCH($A590,'Hoja de Trabajo para listado'!$DE$153:$DE$1048576,0),MATCH((CUADRO!Q$4&amp;$E590),'Hoja de Trabajo para listado'!$DE$151:$DG$151,0)),0)+IFERROR(INDEX('Hoja de Trabajo para listado'!$CD$155:$DC$1048576,MATCH($A590,'Hoja de Trabajo para listado'!$CD$155:$CD$1048576,0),MATCH((CUADRO!Q$4&amp;$E590),'Hoja de Trabajo para listado'!$CD$151:$DC$151,0)),0)</f>
        <v>0</v>
      </c>
      <c r="R590" s="241">
        <f t="shared" ca="1" si="18"/>
        <v>0</v>
      </c>
      <c r="S590" s="247">
        <f ca="1">+R589+R590</f>
        <v>0</v>
      </c>
      <c r="T590" s="241">
        <f ca="1">+S590</f>
        <v>0</v>
      </c>
      <c r="U590" s="240">
        <f t="shared" si="19"/>
        <v>2</v>
      </c>
    </row>
    <row r="591" spans="1:21" customFormat="1" ht="27" hidden="1" customHeight="1">
      <c r="A591" s="32">
        <v>1247</v>
      </c>
      <c r="B591" s="381">
        <f>+A591</f>
        <v>1247</v>
      </c>
      <c r="C591" s="245" t="str">
        <f>+VLOOKUP(A591,bd_lista!$A$3:$C$592,3,FALSE)</f>
        <v>Gobierno Autónomo Municipal de Mocomoco</v>
      </c>
      <c r="D591" s="383" t="str">
        <f>+C591</f>
        <v>Gobierno Autónomo Municipal de Mocomoco</v>
      </c>
      <c r="E591" s="240" t="s">
        <v>683</v>
      </c>
      <c r="F591" s="241">
        <f ca="1">+IFERROR(INDEX('Hoja de Trabajo para listado'!$A$155:$Z$1048576,MATCH($A591,'Hoja de Trabajo para listado'!$A$155:$A$1048576,0),MATCH((CUADRO!F$4&amp;$E591),'Hoja de Trabajo para listado'!$A$151:$Z$151,0)),0)+IFERROR(INDEX('Hoja de Trabajo para listado'!$AB$155:$BA$1048576,MATCH($A591,'Hoja de Trabajo para listado'!$AB$155:$AB$1048576,0),MATCH((CUADRO!F$4&amp;$E591),'Hoja de Trabajo para listado'!$AB$151:$BA$151,0)),0)+IFERROR(INDEX('Hoja de Trabajo para listado'!$BC$155:$CB$1048576,MATCH($A591,'Hoja de Trabajo para listado'!$BC$155:$BC$1048576,0),MATCH((CUADRO!F$4&amp;$E591),'Hoja de Trabajo para listado'!$BC$151:$CB$151,0)),0)+IFERROR(INDEX('Hoja de Trabajo para listado'!$DE$153:$DG$274,MATCH($A591,'Hoja de Trabajo para listado'!$DE$153:$DE$1048576,0),MATCH((CUADRO!F$4&amp;$E591),'Hoja de Trabajo para listado'!$DE$151:$DG$151,0)),0)+IFERROR(INDEX('Hoja de Trabajo para listado'!$CD$155:$DC$1048576,MATCH($A591,'Hoja de Trabajo para listado'!$CD$155:$CD$1048576,0),MATCH((CUADRO!F$4&amp;$E591),'Hoja de Trabajo para listado'!$CD$151:$DC$151,0)),0)</f>
        <v>0</v>
      </c>
      <c r="G591" s="241">
        <f ca="1">+IFERROR(INDEX('Hoja de Trabajo para listado'!$A$155:$Z$1048576,MATCH($A591,'Hoja de Trabajo para listado'!$A$155:$A$1048576,0),MATCH((CUADRO!G$4&amp;$E591),'Hoja de Trabajo para listado'!$A$151:$Z$151,0)),0)+IFERROR(INDEX('Hoja de Trabajo para listado'!$AB$155:$BA$1048576,MATCH($A591,'Hoja de Trabajo para listado'!$AB$155:$AB$1048576,0),MATCH((CUADRO!G$4&amp;$E591),'Hoja de Trabajo para listado'!$AB$151:$BA$151,0)),0)+IFERROR(INDEX('Hoja de Trabajo para listado'!$BC$155:$CB$1048576,MATCH($A591,'Hoja de Trabajo para listado'!$BC$155:$BC$1048576,0),MATCH((CUADRO!G$4&amp;$E591),'Hoja de Trabajo para listado'!$BC$151:$CB$151,0)),0)+IFERROR(INDEX('Hoja de Trabajo para listado'!$DE$153:$DG$274,MATCH($A591,'Hoja de Trabajo para listado'!$DE$153:$DE$1048576,0),MATCH((CUADRO!G$4&amp;$E591),'Hoja de Trabajo para listado'!$DE$151:$DG$151,0)),0)+IFERROR(INDEX('Hoja de Trabajo para listado'!$CD$155:$DC$1048576,MATCH($A591,'Hoja de Trabajo para listado'!$CD$155:$CD$1048576,0),MATCH((CUADRO!G$4&amp;$E591),'Hoja de Trabajo para listado'!$CD$151:$DC$151,0)),0)</f>
        <v>0</v>
      </c>
      <c r="H591" s="241">
        <f ca="1">+IFERROR(INDEX('Hoja de Trabajo para listado'!$A$155:$Z$1048576,MATCH($A591,'Hoja de Trabajo para listado'!$A$155:$A$1048576,0),MATCH((CUADRO!H$4&amp;$E591),'Hoja de Trabajo para listado'!$A$151:$Z$151,0)),0)+IFERROR(INDEX('Hoja de Trabajo para listado'!$AB$155:$BA$1048576,MATCH($A591,'Hoja de Trabajo para listado'!$AB$155:$AB$1048576,0),MATCH((CUADRO!H$4&amp;$E591),'Hoja de Trabajo para listado'!$AB$151:$BA$151,0)),0)+IFERROR(INDEX('Hoja de Trabajo para listado'!$BC$155:$CB$1048576,MATCH($A591,'Hoja de Trabajo para listado'!$BC$155:$BC$1048576,0),MATCH((CUADRO!H$4&amp;$E591),'Hoja de Trabajo para listado'!$BC$151:$CB$151,0)),0)+IFERROR(INDEX('Hoja de Trabajo para listado'!$DE$153:$DG$274,MATCH($A591,'Hoja de Trabajo para listado'!$DE$153:$DE$1048576,0),MATCH((CUADRO!H$4&amp;$E591),'Hoja de Trabajo para listado'!$DE$151:$DG$151,0)),0)+IFERROR(INDEX('Hoja de Trabajo para listado'!$CD$155:$DC$1048576,MATCH($A591,'Hoja de Trabajo para listado'!$CD$155:$CD$1048576,0),MATCH((CUADRO!H$4&amp;$E591),'Hoja de Trabajo para listado'!$CD$151:$DC$151,0)),0)</f>
        <v>0</v>
      </c>
      <c r="I591" s="241">
        <f ca="1">+IFERROR(INDEX('Hoja de Trabajo para listado'!$A$155:$Z$1048576,MATCH($A591,'Hoja de Trabajo para listado'!$A$155:$A$1048576,0),MATCH((CUADRO!I$4&amp;$E591),'Hoja de Trabajo para listado'!$A$151:$Z$151,0)),0)+IFERROR(INDEX('Hoja de Trabajo para listado'!$AB$155:$BA$1048576,MATCH($A591,'Hoja de Trabajo para listado'!$AB$155:$AB$1048576,0),MATCH((CUADRO!I$4&amp;$E591),'Hoja de Trabajo para listado'!$AB$151:$BA$151,0)),0)+IFERROR(INDEX('Hoja de Trabajo para listado'!$BC$155:$CB$1048576,MATCH($A591,'Hoja de Trabajo para listado'!$BC$155:$BC$1048576,0),MATCH((CUADRO!I$4&amp;$E591),'Hoja de Trabajo para listado'!$BC$151:$CB$151,0)),0)+IFERROR(INDEX('Hoja de Trabajo para listado'!$DE$153:$DG$274,MATCH($A591,'Hoja de Trabajo para listado'!$DE$153:$DE$1048576,0),MATCH((CUADRO!I$4&amp;$E591),'Hoja de Trabajo para listado'!$DE$151:$DG$151,0)),0)+IFERROR(INDEX('Hoja de Trabajo para listado'!$CD$155:$DC$1048576,MATCH($A591,'Hoja de Trabajo para listado'!$CD$155:$CD$1048576,0),MATCH((CUADRO!I$4&amp;$E591),'Hoja de Trabajo para listado'!$CD$151:$DC$151,0)),0)</f>
        <v>0</v>
      </c>
      <c r="J591" s="241">
        <f ca="1">+IFERROR(INDEX('Hoja de Trabajo para listado'!$A$155:$Z$1048576,MATCH($A591,'Hoja de Trabajo para listado'!$A$155:$A$1048576,0),MATCH((CUADRO!J$4&amp;$E591),'Hoja de Trabajo para listado'!$A$151:$Z$151,0)),0)+IFERROR(INDEX('Hoja de Trabajo para listado'!$AB$155:$BA$1048576,MATCH($A591,'Hoja de Trabajo para listado'!$AB$155:$AB$1048576,0),MATCH((CUADRO!J$4&amp;$E591),'Hoja de Trabajo para listado'!$AB$151:$BA$151,0)),0)+IFERROR(INDEX('Hoja de Trabajo para listado'!$BC$155:$CB$1048576,MATCH($A591,'Hoja de Trabajo para listado'!$BC$155:$BC$1048576,0),MATCH((CUADRO!J$4&amp;$E591),'Hoja de Trabajo para listado'!$BC$151:$CB$151,0)),0)+IFERROR(INDEX('Hoja de Trabajo para listado'!$DE$153:$DG$274,MATCH($A591,'Hoja de Trabajo para listado'!$DE$153:$DE$1048576,0),MATCH((CUADRO!J$4&amp;$E591),'Hoja de Trabajo para listado'!$DE$151:$DG$151,0)),0)+IFERROR(INDEX('Hoja de Trabajo para listado'!$CD$155:$DC$1048576,MATCH($A591,'Hoja de Trabajo para listado'!$CD$155:$CD$1048576,0),MATCH((CUADRO!J$4&amp;$E591),'Hoja de Trabajo para listado'!$CD$151:$DC$151,0)),0)</f>
        <v>0</v>
      </c>
      <c r="K591" s="241">
        <f ca="1">+IFERROR(INDEX('Hoja de Trabajo para listado'!$A$155:$Z$1048576,MATCH($A591,'Hoja de Trabajo para listado'!$A$155:$A$1048576,0),MATCH((CUADRO!K$4&amp;$E591),'Hoja de Trabajo para listado'!$A$151:$Z$151,0)),0)+IFERROR(INDEX('Hoja de Trabajo para listado'!$AB$155:$BA$1048576,MATCH($A591,'Hoja de Trabajo para listado'!$AB$155:$AB$1048576,0),MATCH((CUADRO!K$4&amp;$E591),'Hoja de Trabajo para listado'!$AB$151:$BA$151,0)),0)+IFERROR(INDEX('Hoja de Trabajo para listado'!$BC$155:$CB$1048576,MATCH($A591,'Hoja de Trabajo para listado'!$BC$155:$BC$1048576,0),MATCH((CUADRO!K$4&amp;$E591),'Hoja de Trabajo para listado'!$BC$151:$CB$151,0)),0)+IFERROR(INDEX('Hoja de Trabajo para listado'!$DE$153:$DG$274,MATCH($A591,'Hoja de Trabajo para listado'!$DE$153:$DE$1048576,0),MATCH((CUADRO!K$4&amp;$E591),'Hoja de Trabajo para listado'!$DE$151:$DG$151,0)),0)+IFERROR(INDEX('Hoja de Trabajo para listado'!$CD$155:$DC$1048576,MATCH($A591,'Hoja de Trabajo para listado'!$CD$155:$CD$1048576,0),MATCH((CUADRO!K$4&amp;$E591),'Hoja de Trabajo para listado'!$CD$151:$DC$151,0)),0)</f>
        <v>0</v>
      </c>
      <c r="L591" s="241">
        <f ca="1">+IFERROR(INDEX('Hoja de Trabajo para listado'!$A$155:$Z$1048576,MATCH($A591,'Hoja de Trabajo para listado'!$A$155:$A$1048576,0),MATCH((CUADRO!L$4&amp;$E591),'Hoja de Trabajo para listado'!$A$151:$Z$151,0)),0)+IFERROR(INDEX('Hoja de Trabajo para listado'!$AB$155:$BA$1048576,MATCH($A591,'Hoja de Trabajo para listado'!$AB$155:$AB$1048576,0),MATCH((CUADRO!L$4&amp;$E591),'Hoja de Trabajo para listado'!$AB$151:$BA$151,0)),0)+IFERROR(INDEX('Hoja de Trabajo para listado'!$BC$155:$CB$1048576,MATCH($A591,'Hoja de Trabajo para listado'!$BC$155:$BC$1048576,0),MATCH((CUADRO!L$4&amp;$E591),'Hoja de Trabajo para listado'!$BC$151:$CB$151,0)),0)+IFERROR(INDEX('Hoja de Trabajo para listado'!$DE$153:$DG$274,MATCH($A591,'Hoja de Trabajo para listado'!$DE$153:$DE$1048576,0),MATCH((CUADRO!L$4&amp;$E591),'Hoja de Trabajo para listado'!$DE$151:$DG$151,0)),0)+IFERROR(INDEX('Hoja de Trabajo para listado'!$CD$155:$DC$1048576,MATCH($A591,'Hoja de Trabajo para listado'!$CD$155:$CD$1048576,0),MATCH((CUADRO!L$4&amp;$E591),'Hoja de Trabajo para listado'!$CD$151:$DC$151,0)),0)</f>
        <v>0</v>
      </c>
      <c r="M591" s="241">
        <f ca="1">+IFERROR(INDEX('Hoja de Trabajo para listado'!$A$155:$Z$1048576,MATCH($A591,'Hoja de Trabajo para listado'!$A$155:$A$1048576,0),MATCH((CUADRO!M$4&amp;$E591),'Hoja de Trabajo para listado'!$A$151:$Z$151,0)),0)+IFERROR(INDEX('Hoja de Trabajo para listado'!$AB$155:$BA$1048576,MATCH($A591,'Hoja de Trabajo para listado'!$AB$155:$AB$1048576,0),MATCH((CUADRO!M$4&amp;$E591),'Hoja de Trabajo para listado'!$AB$151:$BA$151,0)),0)+IFERROR(INDEX('Hoja de Trabajo para listado'!$BC$155:$CB$1048576,MATCH($A591,'Hoja de Trabajo para listado'!$BC$155:$BC$1048576,0),MATCH((CUADRO!M$4&amp;$E591),'Hoja de Trabajo para listado'!$BC$151:$CB$151,0)),0)+IFERROR(INDEX('Hoja de Trabajo para listado'!$DE$153:$DG$274,MATCH($A591,'Hoja de Trabajo para listado'!$DE$153:$DE$1048576,0),MATCH((CUADRO!M$4&amp;$E591),'Hoja de Trabajo para listado'!$DE$151:$DG$151,0)),0)+IFERROR(INDEX('Hoja de Trabajo para listado'!$CD$155:$DC$1048576,MATCH($A591,'Hoja de Trabajo para listado'!$CD$155:$CD$1048576,0),MATCH((CUADRO!M$4&amp;$E591),'Hoja de Trabajo para listado'!$CD$151:$DC$151,0)),0)</f>
        <v>0</v>
      </c>
      <c r="N591" s="241">
        <f ca="1">+IFERROR(INDEX('Hoja de Trabajo para listado'!$A$155:$Z$1048576,MATCH($A591,'Hoja de Trabajo para listado'!$A$155:$A$1048576,0),MATCH((CUADRO!N$4&amp;$E591),'Hoja de Trabajo para listado'!$A$151:$Z$151,0)),0)+IFERROR(INDEX('Hoja de Trabajo para listado'!$AB$155:$BA$1048576,MATCH($A591,'Hoja de Trabajo para listado'!$AB$155:$AB$1048576,0),MATCH((CUADRO!N$4&amp;$E591),'Hoja de Trabajo para listado'!$AB$151:$BA$151,0)),0)+IFERROR(INDEX('Hoja de Trabajo para listado'!$BC$155:$CB$1048576,MATCH($A591,'Hoja de Trabajo para listado'!$BC$155:$BC$1048576,0),MATCH((CUADRO!N$4&amp;$E591),'Hoja de Trabajo para listado'!$BC$151:$CB$151,0)),0)+IFERROR(INDEX('Hoja de Trabajo para listado'!$DE$153:$DG$274,MATCH($A591,'Hoja de Trabajo para listado'!$DE$153:$DE$1048576,0),MATCH((CUADRO!N$4&amp;$E591),'Hoja de Trabajo para listado'!$DE$151:$DG$151,0)),0)+IFERROR(INDEX('Hoja de Trabajo para listado'!$CD$155:$DC$1048576,MATCH($A591,'Hoja de Trabajo para listado'!$CD$155:$CD$1048576,0),MATCH((CUADRO!N$4&amp;$E591),'Hoja de Trabajo para listado'!$CD$151:$DC$151,0)),0)</f>
        <v>0</v>
      </c>
      <c r="O591" s="241">
        <f ca="1">+IFERROR(INDEX('Hoja de Trabajo para listado'!$A$155:$Z$1048576,MATCH($A591,'Hoja de Trabajo para listado'!$A$155:$A$1048576,0),MATCH((CUADRO!O$4&amp;$E591),'Hoja de Trabajo para listado'!$A$151:$Z$151,0)),0)+IFERROR(INDEX('Hoja de Trabajo para listado'!$AB$155:$BA$1048576,MATCH($A591,'Hoja de Trabajo para listado'!$AB$155:$AB$1048576,0),MATCH((CUADRO!O$4&amp;$E591),'Hoja de Trabajo para listado'!$AB$151:$BA$151,0)),0)+IFERROR(INDEX('Hoja de Trabajo para listado'!$BC$155:$CB$1048576,MATCH($A591,'Hoja de Trabajo para listado'!$BC$155:$BC$1048576,0),MATCH((CUADRO!O$4&amp;$E591),'Hoja de Trabajo para listado'!$BC$151:$CB$151,0)),0)+IFERROR(INDEX('Hoja de Trabajo para listado'!$DE$153:$DG$274,MATCH($A591,'Hoja de Trabajo para listado'!$DE$153:$DE$1048576,0),MATCH((CUADRO!O$4&amp;$E591),'Hoja de Trabajo para listado'!$DE$151:$DG$151,0)),0)+IFERROR(INDEX('Hoja de Trabajo para listado'!$CD$155:$DC$1048576,MATCH($A591,'Hoja de Trabajo para listado'!$CD$155:$CD$1048576,0),MATCH((CUADRO!O$4&amp;$E591),'Hoja de Trabajo para listado'!$CD$151:$DC$151,0)),0)</f>
        <v>0</v>
      </c>
      <c r="P591" s="241">
        <f ca="1">+IFERROR(INDEX('Hoja de Trabajo para listado'!$A$155:$Z$1048576,MATCH($A591,'Hoja de Trabajo para listado'!$A$155:$A$1048576,0),MATCH((CUADRO!P$4&amp;$E591),'Hoja de Trabajo para listado'!$A$151:$Z$151,0)),0)+IFERROR(INDEX('Hoja de Trabajo para listado'!$AB$155:$BA$1048576,MATCH($A591,'Hoja de Trabajo para listado'!$AB$155:$AB$1048576,0),MATCH((CUADRO!P$4&amp;$E591),'Hoja de Trabajo para listado'!$AB$151:$BA$151,0)),0)+IFERROR(INDEX('Hoja de Trabajo para listado'!$BC$155:$CB$1048576,MATCH($A591,'Hoja de Trabajo para listado'!$BC$155:$BC$1048576,0),MATCH((CUADRO!P$4&amp;$E591),'Hoja de Trabajo para listado'!$BC$151:$CB$151,0)),0)+IFERROR(INDEX('Hoja de Trabajo para listado'!$DE$153:$DG$274,MATCH($A591,'Hoja de Trabajo para listado'!$DE$153:$DE$1048576,0),MATCH((CUADRO!P$4&amp;$E591),'Hoja de Trabajo para listado'!$DE$151:$DG$151,0)),0)+IFERROR(INDEX('Hoja de Trabajo para listado'!$CD$155:$DC$1048576,MATCH($A591,'Hoja de Trabajo para listado'!$CD$155:$CD$1048576,0),MATCH((CUADRO!P$4&amp;$E591),'Hoja de Trabajo para listado'!$CD$151:$DC$151,0)),0)</f>
        <v>0</v>
      </c>
      <c r="Q591" s="241">
        <f ca="1">+IFERROR(INDEX('Hoja de Trabajo para listado'!$A$155:$Z$1048576,MATCH($A591,'Hoja de Trabajo para listado'!$A$155:$A$1048576,0),MATCH((CUADRO!Q$4&amp;$E591),'Hoja de Trabajo para listado'!$A$151:$Z$151,0)),0)+IFERROR(INDEX('Hoja de Trabajo para listado'!$AB$155:$BA$1048576,MATCH($A591,'Hoja de Trabajo para listado'!$AB$155:$AB$1048576,0),MATCH((CUADRO!Q$4&amp;$E591),'Hoja de Trabajo para listado'!$AB$151:$BA$151,0)),0)+IFERROR(INDEX('Hoja de Trabajo para listado'!$BC$155:$CB$1048576,MATCH($A591,'Hoja de Trabajo para listado'!$BC$155:$BC$1048576,0),MATCH((CUADRO!Q$4&amp;$E591),'Hoja de Trabajo para listado'!$BC$151:$CB$151,0)),0)+IFERROR(INDEX('Hoja de Trabajo para listado'!$DE$153:$DG$274,MATCH($A591,'Hoja de Trabajo para listado'!$DE$153:$DE$1048576,0),MATCH((CUADRO!Q$4&amp;$E591),'Hoja de Trabajo para listado'!$DE$151:$DG$151,0)),0)+IFERROR(INDEX('Hoja de Trabajo para listado'!$CD$155:$DC$1048576,MATCH($A591,'Hoja de Trabajo para listado'!$CD$155:$CD$1048576,0),MATCH((CUADRO!Q$4&amp;$E591),'Hoja de Trabajo para listado'!$CD$151:$DC$151,0)),0)</f>
        <v>0</v>
      </c>
      <c r="R591" s="241">
        <f t="shared" ca="1" si="18"/>
        <v>0</v>
      </c>
      <c r="S591" s="247"/>
      <c r="T591" s="241">
        <f ca="1">+T592</f>
        <v>0</v>
      </c>
      <c r="U591" s="240">
        <f t="shared" si="19"/>
        <v>1</v>
      </c>
    </row>
    <row r="592" spans="1:21" customFormat="1" ht="27" hidden="1" customHeight="1">
      <c r="A592" s="32">
        <v>1247</v>
      </c>
      <c r="B592" s="382"/>
      <c r="C592" s="245" t="str">
        <f>+VLOOKUP(A592,bd_lista!$A$3:$C$592,3,FALSE)</f>
        <v>Gobierno Autónomo Municipal de Mocomoco</v>
      </c>
      <c r="D592" s="384"/>
      <c r="E592" s="242" t="s">
        <v>684</v>
      </c>
      <c r="F592" s="241">
        <f ca="1">+IFERROR(INDEX('Hoja de Trabajo para listado'!$A$155:$Z$1048576,MATCH($A592,'Hoja de Trabajo para listado'!$A$155:$A$1048576,0),MATCH((CUADRO!F$4&amp;$E592),'Hoja de Trabajo para listado'!$A$151:$Z$151,0)),0)+IFERROR(INDEX('Hoja de Trabajo para listado'!$AB$155:$BA$1048576,MATCH($A592,'Hoja de Trabajo para listado'!$AB$155:$AB$1048576,0),MATCH((CUADRO!F$4&amp;$E592),'Hoja de Trabajo para listado'!$AB$151:$BA$151,0)),0)+IFERROR(INDEX('Hoja de Trabajo para listado'!$BC$155:$CB$1048576,MATCH($A592,'Hoja de Trabajo para listado'!$BC$155:$BC$1048576,0),MATCH((CUADRO!F$4&amp;$E592),'Hoja de Trabajo para listado'!$BC$151:$CB$151,0)),0)+IFERROR(INDEX('Hoja de Trabajo para listado'!$DE$153:$DG$274,MATCH($A592,'Hoja de Trabajo para listado'!$DE$153:$DE$1048576,0),MATCH((CUADRO!F$4&amp;$E592),'Hoja de Trabajo para listado'!$DE$151:$DG$151,0)),0)+IFERROR(INDEX('Hoja de Trabajo para listado'!$CD$155:$DC$1048576,MATCH($A592,'Hoja de Trabajo para listado'!$CD$155:$CD$1048576,0),MATCH((CUADRO!F$4&amp;$E592),'Hoja de Trabajo para listado'!$CD$151:$DC$151,0)),0)</f>
        <v>0</v>
      </c>
      <c r="G592" s="241">
        <f ca="1">+IFERROR(INDEX('Hoja de Trabajo para listado'!$A$155:$Z$1048576,MATCH($A592,'Hoja de Trabajo para listado'!$A$155:$A$1048576,0),MATCH((CUADRO!G$4&amp;$E592),'Hoja de Trabajo para listado'!$A$151:$Z$151,0)),0)+IFERROR(INDEX('Hoja de Trabajo para listado'!$AB$155:$BA$1048576,MATCH($A592,'Hoja de Trabajo para listado'!$AB$155:$AB$1048576,0),MATCH((CUADRO!G$4&amp;$E592),'Hoja de Trabajo para listado'!$AB$151:$BA$151,0)),0)+IFERROR(INDEX('Hoja de Trabajo para listado'!$BC$155:$CB$1048576,MATCH($A592,'Hoja de Trabajo para listado'!$BC$155:$BC$1048576,0),MATCH((CUADRO!G$4&amp;$E592),'Hoja de Trabajo para listado'!$BC$151:$CB$151,0)),0)+IFERROR(INDEX('Hoja de Trabajo para listado'!$DE$153:$DG$274,MATCH($A592,'Hoja de Trabajo para listado'!$DE$153:$DE$1048576,0),MATCH((CUADRO!G$4&amp;$E592),'Hoja de Trabajo para listado'!$DE$151:$DG$151,0)),0)+IFERROR(INDEX('Hoja de Trabajo para listado'!$CD$155:$DC$1048576,MATCH($A592,'Hoja de Trabajo para listado'!$CD$155:$CD$1048576,0),MATCH((CUADRO!G$4&amp;$E592),'Hoja de Trabajo para listado'!$CD$151:$DC$151,0)),0)</f>
        <v>0</v>
      </c>
      <c r="H592" s="241">
        <f ca="1">+IFERROR(INDEX('Hoja de Trabajo para listado'!$A$155:$Z$1048576,MATCH($A592,'Hoja de Trabajo para listado'!$A$155:$A$1048576,0),MATCH((CUADRO!H$4&amp;$E592),'Hoja de Trabajo para listado'!$A$151:$Z$151,0)),0)+IFERROR(INDEX('Hoja de Trabajo para listado'!$AB$155:$BA$1048576,MATCH($A592,'Hoja de Trabajo para listado'!$AB$155:$AB$1048576,0),MATCH((CUADRO!H$4&amp;$E592),'Hoja de Trabajo para listado'!$AB$151:$BA$151,0)),0)+IFERROR(INDEX('Hoja de Trabajo para listado'!$BC$155:$CB$1048576,MATCH($A592,'Hoja de Trabajo para listado'!$BC$155:$BC$1048576,0),MATCH((CUADRO!H$4&amp;$E592),'Hoja de Trabajo para listado'!$BC$151:$CB$151,0)),0)+IFERROR(INDEX('Hoja de Trabajo para listado'!$DE$153:$DG$274,MATCH($A592,'Hoja de Trabajo para listado'!$DE$153:$DE$1048576,0),MATCH((CUADRO!H$4&amp;$E592),'Hoja de Trabajo para listado'!$DE$151:$DG$151,0)),0)+IFERROR(INDEX('Hoja de Trabajo para listado'!$CD$155:$DC$1048576,MATCH($A592,'Hoja de Trabajo para listado'!$CD$155:$CD$1048576,0),MATCH((CUADRO!H$4&amp;$E592),'Hoja de Trabajo para listado'!$CD$151:$DC$151,0)),0)</f>
        <v>0</v>
      </c>
      <c r="I592" s="241">
        <f ca="1">+IFERROR(INDEX('Hoja de Trabajo para listado'!$A$155:$Z$1048576,MATCH($A592,'Hoja de Trabajo para listado'!$A$155:$A$1048576,0),MATCH((CUADRO!I$4&amp;$E592),'Hoja de Trabajo para listado'!$A$151:$Z$151,0)),0)+IFERROR(INDEX('Hoja de Trabajo para listado'!$AB$155:$BA$1048576,MATCH($A592,'Hoja de Trabajo para listado'!$AB$155:$AB$1048576,0),MATCH((CUADRO!I$4&amp;$E592),'Hoja de Trabajo para listado'!$AB$151:$BA$151,0)),0)+IFERROR(INDEX('Hoja de Trabajo para listado'!$BC$155:$CB$1048576,MATCH($A592,'Hoja de Trabajo para listado'!$BC$155:$BC$1048576,0),MATCH((CUADRO!I$4&amp;$E592),'Hoja de Trabajo para listado'!$BC$151:$CB$151,0)),0)+IFERROR(INDEX('Hoja de Trabajo para listado'!$DE$153:$DG$274,MATCH($A592,'Hoja de Trabajo para listado'!$DE$153:$DE$1048576,0),MATCH((CUADRO!I$4&amp;$E592),'Hoja de Trabajo para listado'!$DE$151:$DG$151,0)),0)+IFERROR(INDEX('Hoja de Trabajo para listado'!$CD$155:$DC$1048576,MATCH($A592,'Hoja de Trabajo para listado'!$CD$155:$CD$1048576,0),MATCH((CUADRO!I$4&amp;$E592),'Hoja de Trabajo para listado'!$CD$151:$DC$151,0)),0)</f>
        <v>0</v>
      </c>
      <c r="J592" s="241">
        <f ca="1">+IFERROR(INDEX('Hoja de Trabajo para listado'!$A$155:$Z$1048576,MATCH($A592,'Hoja de Trabajo para listado'!$A$155:$A$1048576,0),MATCH((CUADRO!J$4&amp;$E592),'Hoja de Trabajo para listado'!$A$151:$Z$151,0)),0)+IFERROR(INDEX('Hoja de Trabajo para listado'!$AB$155:$BA$1048576,MATCH($A592,'Hoja de Trabajo para listado'!$AB$155:$AB$1048576,0),MATCH((CUADRO!J$4&amp;$E592),'Hoja de Trabajo para listado'!$AB$151:$BA$151,0)),0)+IFERROR(INDEX('Hoja de Trabajo para listado'!$BC$155:$CB$1048576,MATCH($A592,'Hoja de Trabajo para listado'!$BC$155:$BC$1048576,0),MATCH((CUADRO!J$4&amp;$E592),'Hoja de Trabajo para listado'!$BC$151:$CB$151,0)),0)+IFERROR(INDEX('Hoja de Trabajo para listado'!$DE$153:$DG$274,MATCH($A592,'Hoja de Trabajo para listado'!$DE$153:$DE$1048576,0),MATCH((CUADRO!J$4&amp;$E592),'Hoja de Trabajo para listado'!$DE$151:$DG$151,0)),0)+IFERROR(INDEX('Hoja de Trabajo para listado'!$CD$155:$DC$1048576,MATCH($A592,'Hoja de Trabajo para listado'!$CD$155:$CD$1048576,0),MATCH((CUADRO!J$4&amp;$E592),'Hoja de Trabajo para listado'!$CD$151:$DC$151,0)),0)</f>
        <v>0</v>
      </c>
      <c r="K592" s="241">
        <f ca="1">+IFERROR(INDEX('Hoja de Trabajo para listado'!$A$155:$Z$1048576,MATCH($A592,'Hoja de Trabajo para listado'!$A$155:$A$1048576,0),MATCH((CUADRO!K$4&amp;$E592),'Hoja de Trabajo para listado'!$A$151:$Z$151,0)),0)+IFERROR(INDEX('Hoja de Trabajo para listado'!$AB$155:$BA$1048576,MATCH($A592,'Hoja de Trabajo para listado'!$AB$155:$AB$1048576,0),MATCH((CUADRO!K$4&amp;$E592),'Hoja de Trabajo para listado'!$AB$151:$BA$151,0)),0)+IFERROR(INDEX('Hoja de Trabajo para listado'!$BC$155:$CB$1048576,MATCH($A592,'Hoja de Trabajo para listado'!$BC$155:$BC$1048576,0),MATCH((CUADRO!K$4&amp;$E592),'Hoja de Trabajo para listado'!$BC$151:$CB$151,0)),0)+IFERROR(INDEX('Hoja de Trabajo para listado'!$DE$153:$DG$274,MATCH($A592,'Hoja de Trabajo para listado'!$DE$153:$DE$1048576,0),MATCH((CUADRO!K$4&amp;$E592),'Hoja de Trabajo para listado'!$DE$151:$DG$151,0)),0)+IFERROR(INDEX('Hoja de Trabajo para listado'!$CD$155:$DC$1048576,MATCH($A592,'Hoja de Trabajo para listado'!$CD$155:$CD$1048576,0),MATCH((CUADRO!K$4&amp;$E592),'Hoja de Trabajo para listado'!$CD$151:$DC$151,0)),0)</f>
        <v>0</v>
      </c>
      <c r="L592" s="241">
        <f ca="1">+IFERROR(INDEX('Hoja de Trabajo para listado'!$A$155:$Z$1048576,MATCH($A592,'Hoja de Trabajo para listado'!$A$155:$A$1048576,0),MATCH((CUADRO!L$4&amp;$E592),'Hoja de Trabajo para listado'!$A$151:$Z$151,0)),0)+IFERROR(INDEX('Hoja de Trabajo para listado'!$AB$155:$BA$1048576,MATCH($A592,'Hoja de Trabajo para listado'!$AB$155:$AB$1048576,0),MATCH((CUADRO!L$4&amp;$E592),'Hoja de Trabajo para listado'!$AB$151:$BA$151,0)),0)+IFERROR(INDEX('Hoja de Trabajo para listado'!$BC$155:$CB$1048576,MATCH($A592,'Hoja de Trabajo para listado'!$BC$155:$BC$1048576,0),MATCH((CUADRO!L$4&amp;$E592),'Hoja de Trabajo para listado'!$BC$151:$CB$151,0)),0)+IFERROR(INDEX('Hoja de Trabajo para listado'!$DE$153:$DG$274,MATCH($A592,'Hoja de Trabajo para listado'!$DE$153:$DE$1048576,0),MATCH((CUADRO!L$4&amp;$E592),'Hoja de Trabajo para listado'!$DE$151:$DG$151,0)),0)+IFERROR(INDEX('Hoja de Trabajo para listado'!$CD$155:$DC$1048576,MATCH($A592,'Hoja de Trabajo para listado'!$CD$155:$CD$1048576,0),MATCH((CUADRO!L$4&amp;$E592),'Hoja de Trabajo para listado'!$CD$151:$DC$151,0)),0)</f>
        <v>0</v>
      </c>
      <c r="M592" s="241">
        <f ca="1">+IFERROR(INDEX('Hoja de Trabajo para listado'!$A$155:$Z$1048576,MATCH($A592,'Hoja de Trabajo para listado'!$A$155:$A$1048576,0),MATCH((CUADRO!M$4&amp;$E592),'Hoja de Trabajo para listado'!$A$151:$Z$151,0)),0)+IFERROR(INDEX('Hoja de Trabajo para listado'!$AB$155:$BA$1048576,MATCH($A592,'Hoja de Trabajo para listado'!$AB$155:$AB$1048576,0),MATCH((CUADRO!M$4&amp;$E592),'Hoja de Trabajo para listado'!$AB$151:$BA$151,0)),0)+IFERROR(INDEX('Hoja de Trabajo para listado'!$BC$155:$CB$1048576,MATCH($A592,'Hoja de Trabajo para listado'!$BC$155:$BC$1048576,0),MATCH((CUADRO!M$4&amp;$E592),'Hoja de Trabajo para listado'!$BC$151:$CB$151,0)),0)+IFERROR(INDEX('Hoja de Trabajo para listado'!$DE$153:$DG$274,MATCH($A592,'Hoja de Trabajo para listado'!$DE$153:$DE$1048576,0),MATCH((CUADRO!M$4&amp;$E592),'Hoja de Trabajo para listado'!$DE$151:$DG$151,0)),0)+IFERROR(INDEX('Hoja de Trabajo para listado'!$CD$155:$DC$1048576,MATCH($A592,'Hoja de Trabajo para listado'!$CD$155:$CD$1048576,0),MATCH((CUADRO!M$4&amp;$E592),'Hoja de Trabajo para listado'!$CD$151:$DC$151,0)),0)</f>
        <v>0</v>
      </c>
      <c r="N592" s="241">
        <f ca="1">+IFERROR(INDEX('Hoja de Trabajo para listado'!$A$155:$Z$1048576,MATCH($A592,'Hoja de Trabajo para listado'!$A$155:$A$1048576,0),MATCH((CUADRO!N$4&amp;$E592),'Hoja de Trabajo para listado'!$A$151:$Z$151,0)),0)+IFERROR(INDEX('Hoja de Trabajo para listado'!$AB$155:$BA$1048576,MATCH($A592,'Hoja de Trabajo para listado'!$AB$155:$AB$1048576,0),MATCH((CUADRO!N$4&amp;$E592),'Hoja de Trabajo para listado'!$AB$151:$BA$151,0)),0)+IFERROR(INDEX('Hoja de Trabajo para listado'!$BC$155:$CB$1048576,MATCH($A592,'Hoja de Trabajo para listado'!$BC$155:$BC$1048576,0),MATCH((CUADRO!N$4&amp;$E592),'Hoja de Trabajo para listado'!$BC$151:$CB$151,0)),0)+IFERROR(INDEX('Hoja de Trabajo para listado'!$DE$153:$DG$274,MATCH($A592,'Hoja de Trabajo para listado'!$DE$153:$DE$1048576,0),MATCH((CUADRO!N$4&amp;$E592),'Hoja de Trabajo para listado'!$DE$151:$DG$151,0)),0)+IFERROR(INDEX('Hoja de Trabajo para listado'!$CD$155:$DC$1048576,MATCH($A592,'Hoja de Trabajo para listado'!$CD$155:$CD$1048576,0),MATCH((CUADRO!N$4&amp;$E592),'Hoja de Trabajo para listado'!$CD$151:$DC$151,0)),0)</f>
        <v>0</v>
      </c>
      <c r="O592" s="241">
        <f ca="1">+IFERROR(INDEX('Hoja de Trabajo para listado'!$A$155:$Z$1048576,MATCH($A592,'Hoja de Trabajo para listado'!$A$155:$A$1048576,0),MATCH((CUADRO!O$4&amp;$E592),'Hoja de Trabajo para listado'!$A$151:$Z$151,0)),0)+IFERROR(INDEX('Hoja de Trabajo para listado'!$AB$155:$BA$1048576,MATCH($A592,'Hoja de Trabajo para listado'!$AB$155:$AB$1048576,0),MATCH((CUADRO!O$4&amp;$E592),'Hoja de Trabajo para listado'!$AB$151:$BA$151,0)),0)+IFERROR(INDEX('Hoja de Trabajo para listado'!$BC$155:$CB$1048576,MATCH($A592,'Hoja de Trabajo para listado'!$BC$155:$BC$1048576,0),MATCH((CUADRO!O$4&amp;$E592),'Hoja de Trabajo para listado'!$BC$151:$CB$151,0)),0)+IFERROR(INDEX('Hoja de Trabajo para listado'!$DE$153:$DG$274,MATCH($A592,'Hoja de Trabajo para listado'!$DE$153:$DE$1048576,0),MATCH((CUADRO!O$4&amp;$E592),'Hoja de Trabajo para listado'!$DE$151:$DG$151,0)),0)+IFERROR(INDEX('Hoja de Trabajo para listado'!$CD$155:$DC$1048576,MATCH($A592,'Hoja de Trabajo para listado'!$CD$155:$CD$1048576,0),MATCH((CUADRO!O$4&amp;$E592),'Hoja de Trabajo para listado'!$CD$151:$DC$151,0)),0)</f>
        <v>0</v>
      </c>
      <c r="P592" s="241">
        <f ca="1">+IFERROR(INDEX('Hoja de Trabajo para listado'!$A$155:$Z$1048576,MATCH($A592,'Hoja de Trabajo para listado'!$A$155:$A$1048576,0),MATCH((CUADRO!P$4&amp;$E592),'Hoja de Trabajo para listado'!$A$151:$Z$151,0)),0)+IFERROR(INDEX('Hoja de Trabajo para listado'!$AB$155:$BA$1048576,MATCH($A592,'Hoja de Trabajo para listado'!$AB$155:$AB$1048576,0),MATCH((CUADRO!P$4&amp;$E592),'Hoja de Trabajo para listado'!$AB$151:$BA$151,0)),0)+IFERROR(INDEX('Hoja de Trabajo para listado'!$BC$155:$CB$1048576,MATCH($A592,'Hoja de Trabajo para listado'!$BC$155:$BC$1048576,0),MATCH((CUADRO!P$4&amp;$E592),'Hoja de Trabajo para listado'!$BC$151:$CB$151,0)),0)+IFERROR(INDEX('Hoja de Trabajo para listado'!$DE$153:$DG$274,MATCH($A592,'Hoja de Trabajo para listado'!$DE$153:$DE$1048576,0),MATCH((CUADRO!P$4&amp;$E592),'Hoja de Trabajo para listado'!$DE$151:$DG$151,0)),0)+IFERROR(INDEX('Hoja de Trabajo para listado'!$CD$155:$DC$1048576,MATCH($A592,'Hoja de Trabajo para listado'!$CD$155:$CD$1048576,0),MATCH((CUADRO!P$4&amp;$E592),'Hoja de Trabajo para listado'!$CD$151:$DC$151,0)),0)</f>
        <v>0</v>
      </c>
      <c r="Q592" s="241">
        <f ca="1">+IFERROR(INDEX('Hoja de Trabajo para listado'!$A$155:$Z$1048576,MATCH($A592,'Hoja de Trabajo para listado'!$A$155:$A$1048576,0),MATCH((CUADRO!Q$4&amp;$E592),'Hoja de Trabajo para listado'!$A$151:$Z$151,0)),0)+IFERROR(INDEX('Hoja de Trabajo para listado'!$AB$155:$BA$1048576,MATCH($A592,'Hoja de Trabajo para listado'!$AB$155:$AB$1048576,0),MATCH((CUADRO!Q$4&amp;$E592),'Hoja de Trabajo para listado'!$AB$151:$BA$151,0)),0)+IFERROR(INDEX('Hoja de Trabajo para listado'!$BC$155:$CB$1048576,MATCH($A592,'Hoja de Trabajo para listado'!$BC$155:$BC$1048576,0),MATCH((CUADRO!Q$4&amp;$E592),'Hoja de Trabajo para listado'!$BC$151:$CB$151,0)),0)+IFERROR(INDEX('Hoja de Trabajo para listado'!$DE$153:$DG$274,MATCH($A592,'Hoja de Trabajo para listado'!$DE$153:$DE$1048576,0),MATCH((CUADRO!Q$4&amp;$E592),'Hoja de Trabajo para listado'!$DE$151:$DG$151,0)),0)+IFERROR(INDEX('Hoja de Trabajo para listado'!$CD$155:$DC$1048576,MATCH($A592,'Hoja de Trabajo para listado'!$CD$155:$CD$1048576,0),MATCH((CUADRO!Q$4&amp;$E592),'Hoja de Trabajo para listado'!$CD$151:$DC$151,0)),0)</f>
        <v>0</v>
      </c>
      <c r="R592" s="241">
        <f t="shared" ca="1" si="18"/>
        <v>0</v>
      </c>
      <c r="S592" s="247">
        <f ca="1">+R591+R592</f>
        <v>0</v>
      </c>
      <c r="T592" s="241">
        <f ca="1">+S592</f>
        <v>0</v>
      </c>
      <c r="U592" s="240">
        <f t="shared" si="19"/>
        <v>2</v>
      </c>
    </row>
    <row r="593" spans="1:21" customFormat="1" ht="27" hidden="1" customHeight="1">
      <c r="A593" s="32">
        <v>1248</v>
      </c>
      <c r="B593" s="381">
        <f>+A593</f>
        <v>1248</v>
      </c>
      <c r="C593" s="245" t="str">
        <f>+VLOOKUP(A593,bd_lista!$A$3:$C$592,3,FALSE)</f>
        <v>Gobierno Autónomo Municipal de Carabuco</v>
      </c>
      <c r="D593" s="383" t="str">
        <f>+C593</f>
        <v>Gobierno Autónomo Municipal de Carabuco</v>
      </c>
      <c r="E593" s="240" t="s">
        <v>683</v>
      </c>
      <c r="F593" s="241">
        <f ca="1">+IFERROR(INDEX('Hoja de Trabajo para listado'!$A$155:$Z$1048576,MATCH($A593,'Hoja de Trabajo para listado'!$A$155:$A$1048576,0),MATCH((CUADRO!F$4&amp;$E593),'Hoja de Trabajo para listado'!$A$151:$Z$151,0)),0)+IFERROR(INDEX('Hoja de Trabajo para listado'!$AB$155:$BA$1048576,MATCH($A593,'Hoja de Trabajo para listado'!$AB$155:$AB$1048576,0),MATCH((CUADRO!F$4&amp;$E593),'Hoja de Trabajo para listado'!$AB$151:$BA$151,0)),0)+IFERROR(INDEX('Hoja de Trabajo para listado'!$BC$155:$CB$1048576,MATCH($A593,'Hoja de Trabajo para listado'!$BC$155:$BC$1048576,0),MATCH((CUADRO!F$4&amp;$E593),'Hoja de Trabajo para listado'!$BC$151:$CB$151,0)),0)+IFERROR(INDEX('Hoja de Trabajo para listado'!$DE$153:$DG$274,MATCH($A593,'Hoja de Trabajo para listado'!$DE$153:$DE$1048576,0),MATCH((CUADRO!F$4&amp;$E593),'Hoja de Trabajo para listado'!$DE$151:$DG$151,0)),0)+IFERROR(INDEX('Hoja de Trabajo para listado'!$CD$155:$DC$1048576,MATCH($A593,'Hoja de Trabajo para listado'!$CD$155:$CD$1048576,0),MATCH((CUADRO!F$4&amp;$E593),'Hoja de Trabajo para listado'!$CD$151:$DC$151,0)),0)</f>
        <v>0</v>
      </c>
      <c r="G593" s="241">
        <f ca="1">+IFERROR(INDEX('Hoja de Trabajo para listado'!$A$155:$Z$1048576,MATCH($A593,'Hoja de Trabajo para listado'!$A$155:$A$1048576,0),MATCH((CUADRO!G$4&amp;$E593),'Hoja de Trabajo para listado'!$A$151:$Z$151,0)),0)+IFERROR(INDEX('Hoja de Trabajo para listado'!$AB$155:$BA$1048576,MATCH($A593,'Hoja de Trabajo para listado'!$AB$155:$AB$1048576,0),MATCH((CUADRO!G$4&amp;$E593),'Hoja de Trabajo para listado'!$AB$151:$BA$151,0)),0)+IFERROR(INDEX('Hoja de Trabajo para listado'!$BC$155:$CB$1048576,MATCH($A593,'Hoja de Trabajo para listado'!$BC$155:$BC$1048576,0),MATCH((CUADRO!G$4&amp;$E593),'Hoja de Trabajo para listado'!$BC$151:$CB$151,0)),0)+IFERROR(INDEX('Hoja de Trabajo para listado'!$DE$153:$DG$274,MATCH($A593,'Hoja de Trabajo para listado'!$DE$153:$DE$1048576,0),MATCH((CUADRO!G$4&amp;$E593),'Hoja de Trabajo para listado'!$DE$151:$DG$151,0)),0)+IFERROR(INDEX('Hoja de Trabajo para listado'!$CD$155:$DC$1048576,MATCH($A593,'Hoja de Trabajo para listado'!$CD$155:$CD$1048576,0),MATCH((CUADRO!G$4&amp;$E593),'Hoja de Trabajo para listado'!$CD$151:$DC$151,0)),0)</f>
        <v>0</v>
      </c>
      <c r="H593" s="241">
        <f ca="1">+IFERROR(INDEX('Hoja de Trabajo para listado'!$A$155:$Z$1048576,MATCH($A593,'Hoja de Trabajo para listado'!$A$155:$A$1048576,0),MATCH((CUADRO!H$4&amp;$E593),'Hoja de Trabajo para listado'!$A$151:$Z$151,0)),0)+IFERROR(INDEX('Hoja de Trabajo para listado'!$AB$155:$BA$1048576,MATCH($A593,'Hoja de Trabajo para listado'!$AB$155:$AB$1048576,0),MATCH((CUADRO!H$4&amp;$E593),'Hoja de Trabajo para listado'!$AB$151:$BA$151,0)),0)+IFERROR(INDEX('Hoja de Trabajo para listado'!$BC$155:$CB$1048576,MATCH($A593,'Hoja de Trabajo para listado'!$BC$155:$BC$1048576,0),MATCH((CUADRO!H$4&amp;$E593),'Hoja de Trabajo para listado'!$BC$151:$CB$151,0)),0)+IFERROR(INDEX('Hoja de Trabajo para listado'!$DE$153:$DG$274,MATCH($A593,'Hoja de Trabajo para listado'!$DE$153:$DE$1048576,0),MATCH((CUADRO!H$4&amp;$E593),'Hoja de Trabajo para listado'!$DE$151:$DG$151,0)),0)+IFERROR(INDEX('Hoja de Trabajo para listado'!$CD$155:$DC$1048576,MATCH($A593,'Hoja de Trabajo para listado'!$CD$155:$CD$1048576,0),MATCH((CUADRO!H$4&amp;$E593),'Hoja de Trabajo para listado'!$CD$151:$DC$151,0)),0)</f>
        <v>0</v>
      </c>
      <c r="I593" s="241">
        <f ca="1">+IFERROR(INDEX('Hoja de Trabajo para listado'!$A$155:$Z$1048576,MATCH($A593,'Hoja de Trabajo para listado'!$A$155:$A$1048576,0),MATCH((CUADRO!I$4&amp;$E593),'Hoja de Trabajo para listado'!$A$151:$Z$151,0)),0)+IFERROR(INDEX('Hoja de Trabajo para listado'!$AB$155:$BA$1048576,MATCH($A593,'Hoja de Trabajo para listado'!$AB$155:$AB$1048576,0),MATCH((CUADRO!I$4&amp;$E593),'Hoja de Trabajo para listado'!$AB$151:$BA$151,0)),0)+IFERROR(INDEX('Hoja de Trabajo para listado'!$BC$155:$CB$1048576,MATCH($A593,'Hoja de Trabajo para listado'!$BC$155:$BC$1048576,0),MATCH((CUADRO!I$4&amp;$E593),'Hoja de Trabajo para listado'!$BC$151:$CB$151,0)),0)+IFERROR(INDEX('Hoja de Trabajo para listado'!$DE$153:$DG$274,MATCH($A593,'Hoja de Trabajo para listado'!$DE$153:$DE$1048576,0),MATCH((CUADRO!I$4&amp;$E593),'Hoja de Trabajo para listado'!$DE$151:$DG$151,0)),0)+IFERROR(INDEX('Hoja de Trabajo para listado'!$CD$155:$DC$1048576,MATCH($A593,'Hoja de Trabajo para listado'!$CD$155:$CD$1048576,0),MATCH((CUADRO!I$4&amp;$E593),'Hoja de Trabajo para listado'!$CD$151:$DC$151,0)),0)</f>
        <v>0</v>
      </c>
      <c r="J593" s="241">
        <f ca="1">+IFERROR(INDEX('Hoja de Trabajo para listado'!$A$155:$Z$1048576,MATCH($A593,'Hoja de Trabajo para listado'!$A$155:$A$1048576,0),MATCH((CUADRO!J$4&amp;$E593),'Hoja de Trabajo para listado'!$A$151:$Z$151,0)),0)+IFERROR(INDEX('Hoja de Trabajo para listado'!$AB$155:$BA$1048576,MATCH($A593,'Hoja de Trabajo para listado'!$AB$155:$AB$1048576,0),MATCH((CUADRO!J$4&amp;$E593),'Hoja de Trabajo para listado'!$AB$151:$BA$151,0)),0)+IFERROR(INDEX('Hoja de Trabajo para listado'!$BC$155:$CB$1048576,MATCH($A593,'Hoja de Trabajo para listado'!$BC$155:$BC$1048576,0),MATCH((CUADRO!J$4&amp;$E593),'Hoja de Trabajo para listado'!$BC$151:$CB$151,0)),0)+IFERROR(INDEX('Hoja de Trabajo para listado'!$DE$153:$DG$274,MATCH($A593,'Hoja de Trabajo para listado'!$DE$153:$DE$1048576,0),MATCH((CUADRO!J$4&amp;$E593),'Hoja de Trabajo para listado'!$DE$151:$DG$151,0)),0)+IFERROR(INDEX('Hoja de Trabajo para listado'!$CD$155:$DC$1048576,MATCH($A593,'Hoja de Trabajo para listado'!$CD$155:$CD$1048576,0),MATCH((CUADRO!J$4&amp;$E593),'Hoja de Trabajo para listado'!$CD$151:$DC$151,0)),0)</f>
        <v>0</v>
      </c>
      <c r="K593" s="241">
        <f ca="1">+IFERROR(INDEX('Hoja de Trabajo para listado'!$A$155:$Z$1048576,MATCH($A593,'Hoja de Trabajo para listado'!$A$155:$A$1048576,0),MATCH((CUADRO!K$4&amp;$E593),'Hoja de Trabajo para listado'!$A$151:$Z$151,0)),0)+IFERROR(INDEX('Hoja de Trabajo para listado'!$AB$155:$BA$1048576,MATCH($A593,'Hoja de Trabajo para listado'!$AB$155:$AB$1048576,0),MATCH((CUADRO!K$4&amp;$E593),'Hoja de Trabajo para listado'!$AB$151:$BA$151,0)),0)+IFERROR(INDEX('Hoja de Trabajo para listado'!$BC$155:$CB$1048576,MATCH($A593,'Hoja de Trabajo para listado'!$BC$155:$BC$1048576,0),MATCH((CUADRO!K$4&amp;$E593),'Hoja de Trabajo para listado'!$BC$151:$CB$151,0)),0)+IFERROR(INDEX('Hoja de Trabajo para listado'!$DE$153:$DG$274,MATCH($A593,'Hoja de Trabajo para listado'!$DE$153:$DE$1048576,0),MATCH((CUADRO!K$4&amp;$E593),'Hoja de Trabajo para listado'!$DE$151:$DG$151,0)),0)+IFERROR(INDEX('Hoja de Trabajo para listado'!$CD$155:$DC$1048576,MATCH($A593,'Hoja de Trabajo para listado'!$CD$155:$CD$1048576,0),MATCH((CUADRO!K$4&amp;$E593),'Hoja de Trabajo para listado'!$CD$151:$DC$151,0)),0)</f>
        <v>0</v>
      </c>
      <c r="L593" s="241">
        <f ca="1">+IFERROR(INDEX('Hoja de Trabajo para listado'!$A$155:$Z$1048576,MATCH($A593,'Hoja de Trabajo para listado'!$A$155:$A$1048576,0),MATCH((CUADRO!L$4&amp;$E593),'Hoja de Trabajo para listado'!$A$151:$Z$151,0)),0)+IFERROR(INDEX('Hoja de Trabajo para listado'!$AB$155:$BA$1048576,MATCH($A593,'Hoja de Trabajo para listado'!$AB$155:$AB$1048576,0),MATCH((CUADRO!L$4&amp;$E593),'Hoja de Trabajo para listado'!$AB$151:$BA$151,0)),0)+IFERROR(INDEX('Hoja de Trabajo para listado'!$BC$155:$CB$1048576,MATCH($A593,'Hoja de Trabajo para listado'!$BC$155:$BC$1048576,0),MATCH((CUADRO!L$4&amp;$E593),'Hoja de Trabajo para listado'!$BC$151:$CB$151,0)),0)+IFERROR(INDEX('Hoja de Trabajo para listado'!$DE$153:$DG$274,MATCH($A593,'Hoja de Trabajo para listado'!$DE$153:$DE$1048576,0),MATCH((CUADRO!L$4&amp;$E593),'Hoja de Trabajo para listado'!$DE$151:$DG$151,0)),0)+IFERROR(INDEX('Hoja de Trabajo para listado'!$CD$155:$DC$1048576,MATCH($A593,'Hoja de Trabajo para listado'!$CD$155:$CD$1048576,0),MATCH((CUADRO!L$4&amp;$E593),'Hoja de Trabajo para listado'!$CD$151:$DC$151,0)),0)</f>
        <v>0</v>
      </c>
      <c r="M593" s="241">
        <f ca="1">+IFERROR(INDEX('Hoja de Trabajo para listado'!$A$155:$Z$1048576,MATCH($A593,'Hoja de Trabajo para listado'!$A$155:$A$1048576,0),MATCH((CUADRO!M$4&amp;$E593),'Hoja de Trabajo para listado'!$A$151:$Z$151,0)),0)+IFERROR(INDEX('Hoja de Trabajo para listado'!$AB$155:$BA$1048576,MATCH($A593,'Hoja de Trabajo para listado'!$AB$155:$AB$1048576,0),MATCH((CUADRO!M$4&amp;$E593),'Hoja de Trabajo para listado'!$AB$151:$BA$151,0)),0)+IFERROR(INDEX('Hoja de Trabajo para listado'!$BC$155:$CB$1048576,MATCH($A593,'Hoja de Trabajo para listado'!$BC$155:$BC$1048576,0),MATCH((CUADRO!M$4&amp;$E593),'Hoja de Trabajo para listado'!$BC$151:$CB$151,0)),0)+IFERROR(INDEX('Hoja de Trabajo para listado'!$DE$153:$DG$274,MATCH($A593,'Hoja de Trabajo para listado'!$DE$153:$DE$1048576,0),MATCH((CUADRO!M$4&amp;$E593),'Hoja de Trabajo para listado'!$DE$151:$DG$151,0)),0)+IFERROR(INDEX('Hoja de Trabajo para listado'!$CD$155:$DC$1048576,MATCH($A593,'Hoja de Trabajo para listado'!$CD$155:$CD$1048576,0),MATCH((CUADRO!M$4&amp;$E593),'Hoja de Trabajo para listado'!$CD$151:$DC$151,0)),0)</f>
        <v>0</v>
      </c>
      <c r="N593" s="241">
        <f ca="1">+IFERROR(INDEX('Hoja de Trabajo para listado'!$A$155:$Z$1048576,MATCH($A593,'Hoja de Trabajo para listado'!$A$155:$A$1048576,0),MATCH((CUADRO!N$4&amp;$E593),'Hoja de Trabajo para listado'!$A$151:$Z$151,0)),0)+IFERROR(INDEX('Hoja de Trabajo para listado'!$AB$155:$BA$1048576,MATCH($A593,'Hoja de Trabajo para listado'!$AB$155:$AB$1048576,0),MATCH((CUADRO!N$4&amp;$E593),'Hoja de Trabajo para listado'!$AB$151:$BA$151,0)),0)+IFERROR(INDEX('Hoja de Trabajo para listado'!$BC$155:$CB$1048576,MATCH($A593,'Hoja de Trabajo para listado'!$BC$155:$BC$1048576,0),MATCH((CUADRO!N$4&amp;$E593),'Hoja de Trabajo para listado'!$BC$151:$CB$151,0)),0)+IFERROR(INDEX('Hoja de Trabajo para listado'!$DE$153:$DG$274,MATCH($A593,'Hoja de Trabajo para listado'!$DE$153:$DE$1048576,0),MATCH((CUADRO!N$4&amp;$E593),'Hoja de Trabajo para listado'!$DE$151:$DG$151,0)),0)+IFERROR(INDEX('Hoja de Trabajo para listado'!$CD$155:$DC$1048576,MATCH($A593,'Hoja de Trabajo para listado'!$CD$155:$CD$1048576,0),MATCH((CUADRO!N$4&amp;$E593),'Hoja de Trabajo para listado'!$CD$151:$DC$151,0)),0)</f>
        <v>0</v>
      </c>
      <c r="O593" s="241">
        <f ca="1">+IFERROR(INDEX('Hoja de Trabajo para listado'!$A$155:$Z$1048576,MATCH($A593,'Hoja de Trabajo para listado'!$A$155:$A$1048576,0),MATCH((CUADRO!O$4&amp;$E593),'Hoja de Trabajo para listado'!$A$151:$Z$151,0)),0)+IFERROR(INDEX('Hoja de Trabajo para listado'!$AB$155:$BA$1048576,MATCH($A593,'Hoja de Trabajo para listado'!$AB$155:$AB$1048576,0),MATCH((CUADRO!O$4&amp;$E593),'Hoja de Trabajo para listado'!$AB$151:$BA$151,0)),0)+IFERROR(INDEX('Hoja de Trabajo para listado'!$BC$155:$CB$1048576,MATCH($A593,'Hoja de Trabajo para listado'!$BC$155:$BC$1048576,0),MATCH((CUADRO!O$4&amp;$E593),'Hoja de Trabajo para listado'!$BC$151:$CB$151,0)),0)+IFERROR(INDEX('Hoja de Trabajo para listado'!$DE$153:$DG$274,MATCH($A593,'Hoja de Trabajo para listado'!$DE$153:$DE$1048576,0),MATCH((CUADRO!O$4&amp;$E593),'Hoja de Trabajo para listado'!$DE$151:$DG$151,0)),0)+IFERROR(INDEX('Hoja de Trabajo para listado'!$CD$155:$DC$1048576,MATCH($A593,'Hoja de Trabajo para listado'!$CD$155:$CD$1048576,0),MATCH((CUADRO!O$4&amp;$E593),'Hoja de Trabajo para listado'!$CD$151:$DC$151,0)),0)</f>
        <v>0</v>
      </c>
      <c r="P593" s="241">
        <f ca="1">+IFERROR(INDEX('Hoja de Trabajo para listado'!$A$155:$Z$1048576,MATCH($A593,'Hoja de Trabajo para listado'!$A$155:$A$1048576,0),MATCH((CUADRO!P$4&amp;$E593),'Hoja de Trabajo para listado'!$A$151:$Z$151,0)),0)+IFERROR(INDEX('Hoja de Trabajo para listado'!$AB$155:$BA$1048576,MATCH($A593,'Hoja de Trabajo para listado'!$AB$155:$AB$1048576,0),MATCH((CUADRO!P$4&amp;$E593),'Hoja de Trabajo para listado'!$AB$151:$BA$151,0)),0)+IFERROR(INDEX('Hoja de Trabajo para listado'!$BC$155:$CB$1048576,MATCH($A593,'Hoja de Trabajo para listado'!$BC$155:$BC$1048576,0),MATCH((CUADRO!P$4&amp;$E593),'Hoja de Trabajo para listado'!$BC$151:$CB$151,0)),0)+IFERROR(INDEX('Hoja de Trabajo para listado'!$DE$153:$DG$274,MATCH($A593,'Hoja de Trabajo para listado'!$DE$153:$DE$1048576,0),MATCH((CUADRO!P$4&amp;$E593),'Hoja de Trabajo para listado'!$DE$151:$DG$151,0)),0)+IFERROR(INDEX('Hoja de Trabajo para listado'!$CD$155:$DC$1048576,MATCH($A593,'Hoja de Trabajo para listado'!$CD$155:$CD$1048576,0),MATCH((CUADRO!P$4&amp;$E593),'Hoja de Trabajo para listado'!$CD$151:$DC$151,0)),0)</f>
        <v>0</v>
      </c>
      <c r="Q593" s="241">
        <f ca="1">+IFERROR(INDEX('Hoja de Trabajo para listado'!$A$155:$Z$1048576,MATCH($A593,'Hoja de Trabajo para listado'!$A$155:$A$1048576,0),MATCH((CUADRO!Q$4&amp;$E593),'Hoja de Trabajo para listado'!$A$151:$Z$151,0)),0)+IFERROR(INDEX('Hoja de Trabajo para listado'!$AB$155:$BA$1048576,MATCH($A593,'Hoja de Trabajo para listado'!$AB$155:$AB$1048576,0),MATCH((CUADRO!Q$4&amp;$E593),'Hoja de Trabajo para listado'!$AB$151:$BA$151,0)),0)+IFERROR(INDEX('Hoja de Trabajo para listado'!$BC$155:$CB$1048576,MATCH($A593,'Hoja de Trabajo para listado'!$BC$155:$BC$1048576,0),MATCH((CUADRO!Q$4&amp;$E593),'Hoja de Trabajo para listado'!$BC$151:$CB$151,0)),0)+IFERROR(INDEX('Hoja de Trabajo para listado'!$DE$153:$DG$274,MATCH($A593,'Hoja de Trabajo para listado'!$DE$153:$DE$1048576,0),MATCH((CUADRO!Q$4&amp;$E593),'Hoja de Trabajo para listado'!$DE$151:$DG$151,0)),0)+IFERROR(INDEX('Hoja de Trabajo para listado'!$CD$155:$DC$1048576,MATCH($A593,'Hoja de Trabajo para listado'!$CD$155:$CD$1048576,0),MATCH((CUADRO!Q$4&amp;$E593),'Hoja de Trabajo para listado'!$CD$151:$DC$151,0)),0)</f>
        <v>0</v>
      </c>
      <c r="R593" s="241">
        <f t="shared" ca="1" si="18"/>
        <v>0</v>
      </c>
      <c r="S593" s="247"/>
      <c r="T593" s="241">
        <f ca="1">+T594</f>
        <v>0</v>
      </c>
      <c r="U593" s="240">
        <f t="shared" si="19"/>
        <v>1</v>
      </c>
    </row>
    <row r="594" spans="1:21" customFormat="1" ht="27" hidden="1" customHeight="1">
      <c r="A594" s="32">
        <v>1248</v>
      </c>
      <c r="B594" s="382"/>
      <c r="C594" s="245" t="str">
        <f>+VLOOKUP(A594,bd_lista!$A$3:$C$592,3,FALSE)</f>
        <v>Gobierno Autónomo Municipal de Carabuco</v>
      </c>
      <c r="D594" s="384"/>
      <c r="E594" s="242" t="s">
        <v>684</v>
      </c>
      <c r="F594" s="241">
        <f ca="1">+IFERROR(INDEX('Hoja de Trabajo para listado'!$A$155:$Z$1048576,MATCH($A594,'Hoja de Trabajo para listado'!$A$155:$A$1048576,0),MATCH((CUADRO!F$4&amp;$E594),'Hoja de Trabajo para listado'!$A$151:$Z$151,0)),0)+IFERROR(INDEX('Hoja de Trabajo para listado'!$AB$155:$BA$1048576,MATCH($A594,'Hoja de Trabajo para listado'!$AB$155:$AB$1048576,0),MATCH((CUADRO!F$4&amp;$E594),'Hoja de Trabajo para listado'!$AB$151:$BA$151,0)),0)+IFERROR(INDEX('Hoja de Trabajo para listado'!$BC$155:$CB$1048576,MATCH($A594,'Hoja de Trabajo para listado'!$BC$155:$BC$1048576,0),MATCH((CUADRO!F$4&amp;$E594),'Hoja de Trabajo para listado'!$BC$151:$CB$151,0)),0)+IFERROR(INDEX('Hoja de Trabajo para listado'!$DE$153:$DG$274,MATCH($A594,'Hoja de Trabajo para listado'!$DE$153:$DE$1048576,0),MATCH((CUADRO!F$4&amp;$E594),'Hoja de Trabajo para listado'!$DE$151:$DG$151,0)),0)+IFERROR(INDEX('Hoja de Trabajo para listado'!$CD$155:$DC$1048576,MATCH($A594,'Hoja de Trabajo para listado'!$CD$155:$CD$1048576,0),MATCH((CUADRO!F$4&amp;$E594),'Hoja de Trabajo para listado'!$CD$151:$DC$151,0)),0)</f>
        <v>0</v>
      </c>
      <c r="G594" s="241">
        <f ca="1">+IFERROR(INDEX('Hoja de Trabajo para listado'!$A$155:$Z$1048576,MATCH($A594,'Hoja de Trabajo para listado'!$A$155:$A$1048576,0),MATCH((CUADRO!G$4&amp;$E594),'Hoja de Trabajo para listado'!$A$151:$Z$151,0)),0)+IFERROR(INDEX('Hoja de Trabajo para listado'!$AB$155:$BA$1048576,MATCH($A594,'Hoja de Trabajo para listado'!$AB$155:$AB$1048576,0),MATCH((CUADRO!G$4&amp;$E594),'Hoja de Trabajo para listado'!$AB$151:$BA$151,0)),0)+IFERROR(INDEX('Hoja de Trabajo para listado'!$BC$155:$CB$1048576,MATCH($A594,'Hoja de Trabajo para listado'!$BC$155:$BC$1048576,0),MATCH((CUADRO!G$4&amp;$E594),'Hoja de Trabajo para listado'!$BC$151:$CB$151,0)),0)+IFERROR(INDEX('Hoja de Trabajo para listado'!$DE$153:$DG$274,MATCH($A594,'Hoja de Trabajo para listado'!$DE$153:$DE$1048576,0),MATCH((CUADRO!G$4&amp;$E594),'Hoja de Trabajo para listado'!$DE$151:$DG$151,0)),0)+IFERROR(INDEX('Hoja de Trabajo para listado'!$CD$155:$DC$1048576,MATCH($A594,'Hoja de Trabajo para listado'!$CD$155:$CD$1048576,0),MATCH((CUADRO!G$4&amp;$E594),'Hoja de Trabajo para listado'!$CD$151:$DC$151,0)),0)</f>
        <v>0</v>
      </c>
      <c r="H594" s="241">
        <f ca="1">+IFERROR(INDEX('Hoja de Trabajo para listado'!$A$155:$Z$1048576,MATCH($A594,'Hoja de Trabajo para listado'!$A$155:$A$1048576,0),MATCH((CUADRO!H$4&amp;$E594),'Hoja de Trabajo para listado'!$A$151:$Z$151,0)),0)+IFERROR(INDEX('Hoja de Trabajo para listado'!$AB$155:$BA$1048576,MATCH($A594,'Hoja de Trabajo para listado'!$AB$155:$AB$1048576,0),MATCH((CUADRO!H$4&amp;$E594),'Hoja de Trabajo para listado'!$AB$151:$BA$151,0)),0)+IFERROR(INDEX('Hoja de Trabajo para listado'!$BC$155:$CB$1048576,MATCH($A594,'Hoja de Trabajo para listado'!$BC$155:$BC$1048576,0),MATCH((CUADRO!H$4&amp;$E594),'Hoja de Trabajo para listado'!$BC$151:$CB$151,0)),0)+IFERROR(INDEX('Hoja de Trabajo para listado'!$DE$153:$DG$274,MATCH($A594,'Hoja de Trabajo para listado'!$DE$153:$DE$1048576,0),MATCH((CUADRO!H$4&amp;$E594),'Hoja de Trabajo para listado'!$DE$151:$DG$151,0)),0)+IFERROR(INDEX('Hoja de Trabajo para listado'!$CD$155:$DC$1048576,MATCH($A594,'Hoja de Trabajo para listado'!$CD$155:$CD$1048576,0),MATCH((CUADRO!H$4&amp;$E594),'Hoja de Trabajo para listado'!$CD$151:$DC$151,0)),0)</f>
        <v>0</v>
      </c>
      <c r="I594" s="241">
        <f ca="1">+IFERROR(INDEX('Hoja de Trabajo para listado'!$A$155:$Z$1048576,MATCH($A594,'Hoja de Trabajo para listado'!$A$155:$A$1048576,0),MATCH((CUADRO!I$4&amp;$E594),'Hoja de Trabajo para listado'!$A$151:$Z$151,0)),0)+IFERROR(INDEX('Hoja de Trabajo para listado'!$AB$155:$BA$1048576,MATCH($A594,'Hoja de Trabajo para listado'!$AB$155:$AB$1048576,0),MATCH((CUADRO!I$4&amp;$E594),'Hoja de Trabajo para listado'!$AB$151:$BA$151,0)),0)+IFERROR(INDEX('Hoja de Trabajo para listado'!$BC$155:$CB$1048576,MATCH($A594,'Hoja de Trabajo para listado'!$BC$155:$BC$1048576,0),MATCH((CUADRO!I$4&amp;$E594),'Hoja de Trabajo para listado'!$BC$151:$CB$151,0)),0)+IFERROR(INDEX('Hoja de Trabajo para listado'!$DE$153:$DG$274,MATCH($A594,'Hoja de Trabajo para listado'!$DE$153:$DE$1048576,0),MATCH((CUADRO!I$4&amp;$E594),'Hoja de Trabajo para listado'!$DE$151:$DG$151,0)),0)+IFERROR(INDEX('Hoja de Trabajo para listado'!$CD$155:$DC$1048576,MATCH($A594,'Hoja de Trabajo para listado'!$CD$155:$CD$1048576,0),MATCH((CUADRO!I$4&amp;$E594),'Hoja de Trabajo para listado'!$CD$151:$DC$151,0)),0)</f>
        <v>0</v>
      </c>
      <c r="J594" s="241">
        <f ca="1">+IFERROR(INDEX('Hoja de Trabajo para listado'!$A$155:$Z$1048576,MATCH($A594,'Hoja de Trabajo para listado'!$A$155:$A$1048576,0),MATCH((CUADRO!J$4&amp;$E594),'Hoja de Trabajo para listado'!$A$151:$Z$151,0)),0)+IFERROR(INDEX('Hoja de Trabajo para listado'!$AB$155:$BA$1048576,MATCH($A594,'Hoja de Trabajo para listado'!$AB$155:$AB$1048576,0),MATCH((CUADRO!J$4&amp;$E594),'Hoja de Trabajo para listado'!$AB$151:$BA$151,0)),0)+IFERROR(INDEX('Hoja de Trabajo para listado'!$BC$155:$CB$1048576,MATCH($A594,'Hoja de Trabajo para listado'!$BC$155:$BC$1048576,0),MATCH((CUADRO!J$4&amp;$E594),'Hoja de Trabajo para listado'!$BC$151:$CB$151,0)),0)+IFERROR(INDEX('Hoja de Trabajo para listado'!$DE$153:$DG$274,MATCH($A594,'Hoja de Trabajo para listado'!$DE$153:$DE$1048576,0),MATCH((CUADRO!J$4&amp;$E594),'Hoja de Trabajo para listado'!$DE$151:$DG$151,0)),0)+IFERROR(INDEX('Hoja de Trabajo para listado'!$CD$155:$DC$1048576,MATCH($A594,'Hoja de Trabajo para listado'!$CD$155:$CD$1048576,0),MATCH((CUADRO!J$4&amp;$E594),'Hoja de Trabajo para listado'!$CD$151:$DC$151,0)),0)</f>
        <v>0</v>
      </c>
      <c r="K594" s="241">
        <f ca="1">+IFERROR(INDEX('Hoja de Trabajo para listado'!$A$155:$Z$1048576,MATCH($A594,'Hoja de Trabajo para listado'!$A$155:$A$1048576,0),MATCH((CUADRO!K$4&amp;$E594),'Hoja de Trabajo para listado'!$A$151:$Z$151,0)),0)+IFERROR(INDEX('Hoja de Trabajo para listado'!$AB$155:$BA$1048576,MATCH($A594,'Hoja de Trabajo para listado'!$AB$155:$AB$1048576,0),MATCH((CUADRO!K$4&amp;$E594),'Hoja de Trabajo para listado'!$AB$151:$BA$151,0)),0)+IFERROR(INDEX('Hoja de Trabajo para listado'!$BC$155:$CB$1048576,MATCH($A594,'Hoja de Trabajo para listado'!$BC$155:$BC$1048576,0),MATCH((CUADRO!K$4&amp;$E594),'Hoja de Trabajo para listado'!$BC$151:$CB$151,0)),0)+IFERROR(INDEX('Hoja de Trabajo para listado'!$DE$153:$DG$274,MATCH($A594,'Hoja de Trabajo para listado'!$DE$153:$DE$1048576,0),MATCH((CUADRO!K$4&amp;$E594),'Hoja de Trabajo para listado'!$DE$151:$DG$151,0)),0)+IFERROR(INDEX('Hoja de Trabajo para listado'!$CD$155:$DC$1048576,MATCH($A594,'Hoja de Trabajo para listado'!$CD$155:$CD$1048576,0),MATCH((CUADRO!K$4&amp;$E594),'Hoja de Trabajo para listado'!$CD$151:$DC$151,0)),0)</f>
        <v>0</v>
      </c>
      <c r="L594" s="241">
        <f ca="1">+IFERROR(INDEX('Hoja de Trabajo para listado'!$A$155:$Z$1048576,MATCH($A594,'Hoja de Trabajo para listado'!$A$155:$A$1048576,0),MATCH((CUADRO!L$4&amp;$E594),'Hoja de Trabajo para listado'!$A$151:$Z$151,0)),0)+IFERROR(INDEX('Hoja de Trabajo para listado'!$AB$155:$BA$1048576,MATCH($A594,'Hoja de Trabajo para listado'!$AB$155:$AB$1048576,0),MATCH((CUADRO!L$4&amp;$E594),'Hoja de Trabajo para listado'!$AB$151:$BA$151,0)),0)+IFERROR(INDEX('Hoja de Trabajo para listado'!$BC$155:$CB$1048576,MATCH($A594,'Hoja de Trabajo para listado'!$BC$155:$BC$1048576,0),MATCH((CUADRO!L$4&amp;$E594),'Hoja de Trabajo para listado'!$BC$151:$CB$151,0)),0)+IFERROR(INDEX('Hoja de Trabajo para listado'!$DE$153:$DG$274,MATCH($A594,'Hoja de Trabajo para listado'!$DE$153:$DE$1048576,0),MATCH((CUADRO!L$4&amp;$E594),'Hoja de Trabajo para listado'!$DE$151:$DG$151,0)),0)+IFERROR(INDEX('Hoja de Trabajo para listado'!$CD$155:$DC$1048576,MATCH($A594,'Hoja de Trabajo para listado'!$CD$155:$CD$1048576,0),MATCH((CUADRO!L$4&amp;$E594),'Hoja de Trabajo para listado'!$CD$151:$DC$151,0)),0)</f>
        <v>0</v>
      </c>
      <c r="M594" s="241">
        <f ca="1">+IFERROR(INDEX('Hoja de Trabajo para listado'!$A$155:$Z$1048576,MATCH($A594,'Hoja de Trabajo para listado'!$A$155:$A$1048576,0),MATCH((CUADRO!M$4&amp;$E594),'Hoja de Trabajo para listado'!$A$151:$Z$151,0)),0)+IFERROR(INDEX('Hoja de Trabajo para listado'!$AB$155:$BA$1048576,MATCH($A594,'Hoja de Trabajo para listado'!$AB$155:$AB$1048576,0),MATCH((CUADRO!M$4&amp;$E594),'Hoja de Trabajo para listado'!$AB$151:$BA$151,0)),0)+IFERROR(INDEX('Hoja de Trabajo para listado'!$BC$155:$CB$1048576,MATCH($A594,'Hoja de Trabajo para listado'!$BC$155:$BC$1048576,0),MATCH((CUADRO!M$4&amp;$E594),'Hoja de Trabajo para listado'!$BC$151:$CB$151,0)),0)+IFERROR(INDEX('Hoja de Trabajo para listado'!$DE$153:$DG$274,MATCH($A594,'Hoja de Trabajo para listado'!$DE$153:$DE$1048576,0),MATCH((CUADRO!M$4&amp;$E594),'Hoja de Trabajo para listado'!$DE$151:$DG$151,0)),0)+IFERROR(INDEX('Hoja de Trabajo para listado'!$CD$155:$DC$1048576,MATCH($A594,'Hoja de Trabajo para listado'!$CD$155:$CD$1048576,0),MATCH((CUADRO!M$4&amp;$E594),'Hoja de Trabajo para listado'!$CD$151:$DC$151,0)),0)</f>
        <v>0</v>
      </c>
      <c r="N594" s="241">
        <f ca="1">+IFERROR(INDEX('Hoja de Trabajo para listado'!$A$155:$Z$1048576,MATCH($A594,'Hoja de Trabajo para listado'!$A$155:$A$1048576,0),MATCH((CUADRO!N$4&amp;$E594),'Hoja de Trabajo para listado'!$A$151:$Z$151,0)),0)+IFERROR(INDEX('Hoja de Trabajo para listado'!$AB$155:$BA$1048576,MATCH($A594,'Hoja de Trabajo para listado'!$AB$155:$AB$1048576,0),MATCH((CUADRO!N$4&amp;$E594),'Hoja de Trabajo para listado'!$AB$151:$BA$151,0)),0)+IFERROR(INDEX('Hoja de Trabajo para listado'!$BC$155:$CB$1048576,MATCH($A594,'Hoja de Trabajo para listado'!$BC$155:$BC$1048576,0),MATCH((CUADRO!N$4&amp;$E594),'Hoja de Trabajo para listado'!$BC$151:$CB$151,0)),0)+IFERROR(INDEX('Hoja de Trabajo para listado'!$DE$153:$DG$274,MATCH($A594,'Hoja de Trabajo para listado'!$DE$153:$DE$1048576,0),MATCH((CUADRO!N$4&amp;$E594),'Hoja de Trabajo para listado'!$DE$151:$DG$151,0)),0)+IFERROR(INDEX('Hoja de Trabajo para listado'!$CD$155:$DC$1048576,MATCH($A594,'Hoja de Trabajo para listado'!$CD$155:$CD$1048576,0),MATCH((CUADRO!N$4&amp;$E594),'Hoja de Trabajo para listado'!$CD$151:$DC$151,0)),0)</f>
        <v>0</v>
      </c>
      <c r="O594" s="241">
        <f ca="1">+IFERROR(INDEX('Hoja de Trabajo para listado'!$A$155:$Z$1048576,MATCH($A594,'Hoja de Trabajo para listado'!$A$155:$A$1048576,0),MATCH((CUADRO!O$4&amp;$E594),'Hoja de Trabajo para listado'!$A$151:$Z$151,0)),0)+IFERROR(INDEX('Hoja de Trabajo para listado'!$AB$155:$BA$1048576,MATCH($A594,'Hoja de Trabajo para listado'!$AB$155:$AB$1048576,0),MATCH((CUADRO!O$4&amp;$E594),'Hoja de Trabajo para listado'!$AB$151:$BA$151,0)),0)+IFERROR(INDEX('Hoja de Trabajo para listado'!$BC$155:$CB$1048576,MATCH($A594,'Hoja de Trabajo para listado'!$BC$155:$BC$1048576,0),MATCH((CUADRO!O$4&amp;$E594),'Hoja de Trabajo para listado'!$BC$151:$CB$151,0)),0)+IFERROR(INDEX('Hoja de Trabajo para listado'!$DE$153:$DG$274,MATCH($A594,'Hoja de Trabajo para listado'!$DE$153:$DE$1048576,0),MATCH((CUADRO!O$4&amp;$E594),'Hoja de Trabajo para listado'!$DE$151:$DG$151,0)),0)+IFERROR(INDEX('Hoja de Trabajo para listado'!$CD$155:$DC$1048576,MATCH($A594,'Hoja de Trabajo para listado'!$CD$155:$CD$1048576,0),MATCH((CUADRO!O$4&amp;$E594),'Hoja de Trabajo para listado'!$CD$151:$DC$151,0)),0)</f>
        <v>0</v>
      </c>
      <c r="P594" s="241">
        <f ca="1">+IFERROR(INDEX('Hoja de Trabajo para listado'!$A$155:$Z$1048576,MATCH($A594,'Hoja de Trabajo para listado'!$A$155:$A$1048576,0),MATCH((CUADRO!P$4&amp;$E594),'Hoja de Trabajo para listado'!$A$151:$Z$151,0)),0)+IFERROR(INDEX('Hoja de Trabajo para listado'!$AB$155:$BA$1048576,MATCH($A594,'Hoja de Trabajo para listado'!$AB$155:$AB$1048576,0),MATCH((CUADRO!P$4&amp;$E594),'Hoja de Trabajo para listado'!$AB$151:$BA$151,0)),0)+IFERROR(INDEX('Hoja de Trabajo para listado'!$BC$155:$CB$1048576,MATCH($A594,'Hoja de Trabajo para listado'!$BC$155:$BC$1048576,0),MATCH((CUADRO!P$4&amp;$E594),'Hoja de Trabajo para listado'!$BC$151:$CB$151,0)),0)+IFERROR(INDEX('Hoja de Trabajo para listado'!$DE$153:$DG$274,MATCH($A594,'Hoja de Trabajo para listado'!$DE$153:$DE$1048576,0),MATCH((CUADRO!P$4&amp;$E594),'Hoja de Trabajo para listado'!$DE$151:$DG$151,0)),0)+IFERROR(INDEX('Hoja de Trabajo para listado'!$CD$155:$DC$1048576,MATCH($A594,'Hoja de Trabajo para listado'!$CD$155:$CD$1048576,0),MATCH((CUADRO!P$4&amp;$E594),'Hoja de Trabajo para listado'!$CD$151:$DC$151,0)),0)</f>
        <v>0</v>
      </c>
      <c r="Q594" s="241">
        <f ca="1">+IFERROR(INDEX('Hoja de Trabajo para listado'!$A$155:$Z$1048576,MATCH($A594,'Hoja de Trabajo para listado'!$A$155:$A$1048576,0),MATCH((CUADRO!Q$4&amp;$E594),'Hoja de Trabajo para listado'!$A$151:$Z$151,0)),0)+IFERROR(INDEX('Hoja de Trabajo para listado'!$AB$155:$BA$1048576,MATCH($A594,'Hoja de Trabajo para listado'!$AB$155:$AB$1048576,0),MATCH((CUADRO!Q$4&amp;$E594),'Hoja de Trabajo para listado'!$AB$151:$BA$151,0)),0)+IFERROR(INDEX('Hoja de Trabajo para listado'!$BC$155:$CB$1048576,MATCH($A594,'Hoja de Trabajo para listado'!$BC$155:$BC$1048576,0),MATCH((CUADRO!Q$4&amp;$E594),'Hoja de Trabajo para listado'!$BC$151:$CB$151,0)),0)+IFERROR(INDEX('Hoja de Trabajo para listado'!$DE$153:$DG$274,MATCH($A594,'Hoja de Trabajo para listado'!$DE$153:$DE$1048576,0),MATCH((CUADRO!Q$4&amp;$E594),'Hoja de Trabajo para listado'!$DE$151:$DG$151,0)),0)+IFERROR(INDEX('Hoja de Trabajo para listado'!$CD$155:$DC$1048576,MATCH($A594,'Hoja de Trabajo para listado'!$CD$155:$CD$1048576,0),MATCH((CUADRO!Q$4&amp;$E594),'Hoja de Trabajo para listado'!$CD$151:$DC$151,0)),0)</f>
        <v>0</v>
      </c>
      <c r="R594" s="241">
        <f t="shared" ca="1" si="18"/>
        <v>0</v>
      </c>
      <c r="S594" s="247">
        <f ca="1">+R593+R594</f>
        <v>0</v>
      </c>
      <c r="T594" s="241">
        <f ca="1">+S594</f>
        <v>0</v>
      </c>
      <c r="U594" s="240">
        <f t="shared" si="19"/>
        <v>2</v>
      </c>
    </row>
    <row r="595" spans="1:21" customFormat="1" ht="15" hidden="1" customHeight="1">
      <c r="A595" s="32">
        <v>1249</v>
      </c>
      <c r="B595" s="381">
        <f>+A595</f>
        <v>1249</v>
      </c>
      <c r="C595" s="245" t="str">
        <f>+VLOOKUP(A595,bd_lista!$A$3:$C$592,3,FALSE)</f>
        <v>Gobierno Autónomo Municipal de Apolo</v>
      </c>
      <c r="D595" s="383" t="str">
        <f>+C595</f>
        <v>Gobierno Autónomo Municipal de Apolo</v>
      </c>
      <c r="E595" s="240" t="s">
        <v>683</v>
      </c>
      <c r="F595" s="241">
        <f ca="1">+IFERROR(INDEX('Hoja de Trabajo para listado'!$A$155:$Z$1048576,MATCH($A595,'Hoja de Trabajo para listado'!$A$155:$A$1048576,0),MATCH((CUADRO!F$4&amp;$E595),'Hoja de Trabajo para listado'!$A$151:$Z$151,0)),0)+IFERROR(INDEX('Hoja de Trabajo para listado'!$AB$155:$BA$1048576,MATCH($A595,'Hoja de Trabajo para listado'!$AB$155:$AB$1048576,0),MATCH((CUADRO!F$4&amp;$E595),'Hoja de Trabajo para listado'!$AB$151:$BA$151,0)),0)+IFERROR(INDEX('Hoja de Trabajo para listado'!$BC$155:$CB$1048576,MATCH($A595,'Hoja de Trabajo para listado'!$BC$155:$BC$1048576,0),MATCH((CUADRO!F$4&amp;$E595),'Hoja de Trabajo para listado'!$BC$151:$CB$151,0)),0)+IFERROR(INDEX('Hoja de Trabajo para listado'!$DE$153:$DG$274,MATCH($A595,'Hoja de Trabajo para listado'!$DE$153:$DE$1048576,0),MATCH((CUADRO!F$4&amp;$E595),'Hoja de Trabajo para listado'!$DE$151:$DG$151,0)),0)+IFERROR(INDEX('Hoja de Trabajo para listado'!$CD$155:$DC$1048576,MATCH($A595,'Hoja de Trabajo para listado'!$CD$155:$CD$1048576,0),MATCH((CUADRO!F$4&amp;$E595),'Hoja de Trabajo para listado'!$CD$151:$DC$151,0)),0)</f>
        <v>0</v>
      </c>
      <c r="G595" s="241">
        <f ca="1">+IFERROR(INDEX('Hoja de Trabajo para listado'!$A$155:$Z$1048576,MATCH($A595,'Hoja de Trabajo para listado'!$A$155:$A$1048576,0),MATCH((CUADRO!G$4&amp;$E595),'Hoja de Trabajo para listado'!$A$151:$Z$151,0)),0)+IFERROR(INDEX('Hoja de Trabajo para listado'!$AB$155:$BA$1048576,MATCH($A595,'Hoja de Trabajo para listado'!$AB$155:$AB$1048576,0),MATCH((CUADRO!G$4&amp;$E595),'Hoja de Trabajo para listado'!$AB$151:$BA$151,0)),0)+IFERROR(INDEX('Hoja de Trabajo para listado'!$BC$155:$CB$1048576,MATCH($A595,'Hoja de Trabajo para listado'!$BC$155:$BC$1048576,0),MATCH((CUADRO!G$4&amp;$E595),'Hoja de Trabajo para listado'!$BC$151:$CB$151,0)),0)+IFERROR(INDEX('Hoja de Trabajo para listado'!$DE$153:$DG$274,MATCH($A595,'Hoja de Trabajo para listado'!$DE$153:$DE$1048576,0),MATCH((CUADRO!G$4&amp;$E595),'Hoja de Trabajo para listado'!$DE$151:$DG$151,0)),0)+IFERROR(INDEX('Hoja de Trabajo para listado'!$CD$155:$DC$1048576,MATCH($A595,'Hoja de Trabajo para listado'!$CD$155:$CD$1048576,0),MATCH((CUADRO!G$4&amp;$E595),'Hoja de Trabajo para listado'!$CD$151:$DC$151,0)),0)</f>
        <v>0</v>
      </c>
      <c r="H595" s="241">
        <f ca="1">+IFERROR(INDEX('Hoja de Trabajo para listado'!$A$155:$Z$1048576,MATCH($A595,'Hoja de Trabajo para listado'!$A$155:$A$1048576,0),MATCH((CUADRO!H$4&amp;$E595),'Hoja de Trabajo para listado'!$A$151:$Z$151,0)),0)+IFERROR(INDEX('Hoja de Trabajo para listado'!$AB$155:$BA$1048576,MATCH($A595,'Hoja de Trabajo para listado'!$AB$155:$AB$1048576,0),MATCH((CUADRO!H$4&amp;$E595),'Hoja de Trabajo para listado'!$AB$151:$BA$151,0)),0)+IFERROR(INDEX('Hoja de Trabajo para listado'!$BC$155:$CB$1048576,MATCH($A595,'Hoja de Trabajo para listado'!$BC$155:$BC$1048576,0),MATCH((CUADRO!H$4&amp;$E595),'Hoja de Trabajo para listado'!$BC$151:$CB$151,0)),0)+IFERROR(INDEX('Hoja de Trabajo para listado'!$DE$153:$DG$274,MATCH($A595,'Hoja de Trabajo para listado'!$DE$153:$DE$1048576,0),MATCH((CUADRO!H$4&amp;$E595),'Hoja de Trabajo para listado'!$DE$151:$DG$151,0)),0)+IFERROR(INDEX('Hoja de Trabajo para listado'!$CD$155:$DC$1048576,MATCH($A595,'Hoja de Trabajo para listado'!$CD$155:$CD$1048576,0),MATCH((CUADRO!H$4&amp;$E595),'Hoja de Trabajo para listado'!$CD$151:$DC$151,0)),0)</f>
        <v>0</v>
      </c>
      <c r="I595" s="241">
        <f ca="1">+IFERROR(INDEX('Hoja de Trabajo para listado'!$A$155:$Z$1048576,MATCH($A595,'Hoja de Trabajo para listado'!$A$155:$A$1048576,0),MATCH((CUADRO!I$4&amp;$E595),'Hoja de Trabajo para listado'!$A$151:$Z$151,0)),0)+IFERROR(INDEX('Hoja de Trabajo para listado'!$AB$155:$BA$1048576,MATCH($A595,'Hoja de Trabajo para listado'!$AB$155:$AB$1048576,0),MATCH((CUADRO!I$4&amp;$E595),'Hoja de Trabajo para listado'!$AB$151:$BA$151,0)),0)+IFERROR(INDEX('Hoja de Trabajo para listado'!$BC$155:$CB$1048576,MATCH($A595,'Hoja de Trabajo para listado'!$BC$155:$BC$1048576,0),MATCH((CUADRO!I$4&amp;$E595),'Hoja de Trabajo para listado'!$BC$151:$CB$151,0)),0)+IFERROR(INDEX('Hoja de Trabajo para listado'!$DE$153:$DG$274,MATCH($A595,'Hoja de Trabajo para listado'!$DE$153:$DE$1048576,0),MATCH((CUADRO!I$4&amp;$E595),'Hoja de Trabajo para listado'!$DE$151:$DG$151,0)),0)+IFERROR(INDEX('Hoja de Trabajo para listado'!$CD$155:$DC$1048576,MATCH($A595,'Hoja de Trabajo para listado'!$CD$155:$CD$1048576,0),MATCH((CUADRO!I$4&amp;$E595),'Hoja de Trabajo para listado'!$CD$151:$DC$151,0)),0)</f>
        <v>0</v>
      </c>
      <c r="J595" s="241">
        <f ca="1">+IFERROR(INDEX('Hoja de Trabajo para listado'!$A$155:$Z$1048576,MATCH($A595,'Hoja de Trabajo para listado'!$A$155:$A$1048576,0),MATCH((CUADRO!J$4&amp;$E595),'Hoja de Trabajo para listado'!$A$151:$Z$151,0)),0)+IFERROR(INDEX('Hoja de Trabajo para listado'!$AB$155:$BA$1048576,MATCH($A595,'Hoja de Trabajo para listado'!$AB$155:$AB$1048576,0),MATCH((CUADRO!J$4&amp;$E595),'Hoja de Trabajo para listado'!$AB$151:$BA$151,0)),0)+IFERROR(INDEX('Hoja de Trabajo para listado'!$BC$155:$CB$1048576,MATCH($A595,'Hoja de Trabajo para listado'!$BC$155:$BC$1048576,0),MATCH((CUADRO!J$4&amp;$E595),'Hoja de Trabajo para listado'!$BC$151:$CB$151,0)),0)+IFERROR(INDEX('Hoja de Trabajo para listado'!$DE$153:$DG$274,MATCH($A595,'Hoja de Trabajo para listado'!$DE$153:$DE$1048576,0),MATCH((CUADRO!J$4&amp;$E595),'Hoja de Trabajo para listado'!$DE$151:$DG$151,0)),0)+IFERROR(INDEX('Hoja de Trabajo para listado'!$CD$155:$DC$1048576,MATCH($A595,'Hoja de Trabajo para listado'!$CD$155:$CD$1048576,0),MATCH((CUADRO!J$4&amp;$E595),'Hoja de Trabajo para listado'!$CD$151:$DC$151,0)),0)</f>
        <v>0</v>
      </c>
      <c r="K595" s="241">
        <f ca="1">+IFERROR(INDEX('Hoja de Trabajo para listado'!$A$155:$Z$1048576,MATCH($A595,'Hoja de Trabajo para listado'!$A$155:$A$1048576,0),MATCH((CUADRO!K$4&amp;$E595),'Hoja de Trabajo para listado'!$A$151:$Z$151,0)),0)+IFERROR(INDEX('Hoja de Trabajo para listado'!$AB$155:$BA$1048576,MATCH($A595,'Hoja de Trabajo para listado'!$AB$155:$AB$1048576,0),MATCH((CUADRO!K$4&amp;$E595),'Hoja de Trabajo para listado'!$AB$151:$BA$151,0)),0)+IFERROR(INDEX('Hoja de Trabajo para listado'!$BC$155:$CB$1048576,MATCH($A595,'Hoja de Trabajo para listado'!$BC$155:$BC$1048576,0),MATCH((CUADRO!K$4&amp;$E595),'Hoja de Trabajo para listado'!$BC$151:$CB$151,0)),0)+IFERROR(INDEX('Hoja de Trabajo para listado'!$DE$153:$DG$274,MATCH($A595,'Hoja de Trabajo para listado'!$DE$153:$DE$1048576,0),MATCH((CUADRO!K$4&amp;$E595),'Hoja de Trabajo para listado'!$DE$151:$DG$151,0)),0)+IFERROR(INDEX('Hoja de Trabajo para listado'!$CD$155:$DC$1048576,MATCH($A595,'Hoja de Trabajo para listado'!$CD$155:$CD$1048576,0),MATCH((CUADRO!K$4&amp;$E595),'Hoja de Trabajo para listado'!$CD$151:$DC$151,0)),0)</f>
        <v>0</v>
      </c>
      <c r="L595" s="241">
        <f ca="1">+IFERROR(INDEX('Hoja de Trabajo para listado'!$A$155:$Z$1048576,MATCH($A595,'Hoja de Trabajo para listado'!$A$155:$A$1048576,0),MATCH((CUADRO!L$4&amp;$E595),'Hoja de Trabajo para listado'!$A$151:$Z$151,0)),0)+IFERROR(INDEX('Hoja de Trabajo para listado'!$AB$155:$BA$1048576,MATCH($A595,'Hoja de Trabajo para listado'!$AB$155:$AB$1048576,0),MATCH((CUADRO!L$4&amp;$E595),'Hoja de Trabajo para listado'!$AB$151:$BA$151,0)),0)+IFERROR(INDEX('Hoja de Trabajo para listado'!$BC$155:$CB$1048576,MATCH($A595,'Hoja de Trabajo para listado'!$BC$155:$BC$1048576,0),MATCH((CUADRO!L$4&amp;$E595),'Hoja de Trabajo para listado'!$BC$151:$CB$151,0)),0)+IFERROR(INDEX('Hoja de Trabajo para listado'!$DE$153:$DG$274,MATCH($A595,'Hoja de Trabajo para listado'!$DE$153:$DE$1048576,0),MATCH((CUADRO!L$4&amp;$E595),'Hoja de Trabajo para listado'!$DE$151:$DG$151,0)),0)+IFERROR(INDEX('Hoja de Trabajo para listado'!$CD$155:$DC$1048576,MATCH($A595,'Hoja de Trabajo para listado'!$CD$155:$CD$1048576,0),MATCH((CUADRO!L$4&amp;$E595),'Hoja de Trabajo para listado'!$CD$151:$DC$151,0)),0)</f>
        <v>0</v>
      </c>
      <c r="M595" s="241">
        <f ca="1">+IFERROR(INDEX('Hoja de Trabajo para listado'!$A$155:$Z$1048576,MATCH($A595,'Hoja de Trabajo para listado'!$A$155:$A$1048576,0),MATCH((CUADRO!M$4&amp;$E595),'Hoja de Trabajo para listado'!$A$151:$Z$151,0)),0)+IFERROR(INDEX('Hoja de Trabajo para listado'!$AB$155:$BA$1048576,MATCH($A595,'Hoja de Trabajo para listado'!$AB$155:$AB$1048576,0),MATCH((CUADRO!M$4&amp;$E595),'Hoja de Trabajo para listado'!$AB$151:$BA$151,0)),0)+IFERROR(INDEX('Hoja de Trabajo para listado'!$BC$155:$CB$1048576,MATCH($A595,'Hoja de Trabajo para listado'!$BC$155:$BC$1048576,0),MATCH((CUADRO!M$4&amp;$E595),'Hoja de Trabajo para listado'!$BC$151:$CB$151,0)),0)+IFERROR(INDEX('Hoja de Trabajo para listado'!$DE$153:$DG$274,MATCH($A595,'Hoja de Trabajo para listado'!$DE$153:$DE$1048576,0),MATCH((CUADRO!M$4&amp;$E595),'Hoja de Trabajo para listado'!$DE$151:$DG$151,0)),0)+IFERROR(INDEX('Hoja de Trabajo para listado'!$CD$155:$DC$1048576,MATCH($A595,'Hoja de Trabajo para listado'!$CD$155:$CD$1048576,0),MATCH((CUADRO!M$4&amp;$E595),'Hoja de Trabajo para listado'!$CD$151:$DC$151,0)),0)</f>
        <v>0</v>
      </c>
      <c r="N595" s="241">
        <f ca="1">+IFERROR(INDEX('Hoja de Trabajo para listado'!$A$155:$Z$1048576,MATCH($A595,'Hoja de Trabajo para listado'!$A$155:$A$1048576,0),MATCH((CUADRO!N$4&amp;$E595),'Hoja de Trabajo para listado'!$A$151:$Z$151,0)),0)+IFERROR(INDEX('Hoja de Trabajo para listado'!$AB$155:$BA$1048576,MATCH($A595,'Hoja de Trabajo para listado'!$AB$155:$AB$1048576,0),MATCH((CUADRO!N$4&amp;$E595),'Hoja de Trabajo para listado'!$AB$151:$BA$151,0)),0)+IFERROR(INDEX('Hoja de Trabajo para listado'!$BC$155:$CB$1048576,MATCH($A595,'Hoja de Trabajo para listado'!$BC$155:$BC$1048576,0),MATCH((CUADRO!N$4&amp;$E595),'Hoja de Trabajo para listado'!$BC$151:$CB$151,0)),0)+IFERROR(INDEX('Hoja de Trabajo para listado'!$DE$153:$DG$274,MATCH($A595,'Hoja de Trabajo para listado'!$DE$153:$DE$1048576,0),MATCH((CUADRO!N$4&amp;$E595),'Hoja de Trabajo para listado'!$DE$151:$DG$151,0)),0)+IFERROR(INDEX('Hoja de Trabajo para listado'!$CD$155:$DC$1048576,MATCH($A595,'Hoja de Trabajo para listado'!$CD$155:$CD$1048576,0),MATCH((CUADRO!N$4&amp;$E595),'Hoja de Trabajo para listado'!$CD$151:$DC$151,0)),0)</f>
        <v>0</v>
      </c>
      <c r="O595" s="241">
        <f ca="1">+IFERROR(INDEX('Hoja de Trabajo para listado'!$A$155:$Z$1048576,MATCH($A595,'Hoja de Trabajo para listado'!$A$155:$A$1048576,0),MATCH((CUADRO!O$4&amp;$E595),'Hoja de Trabajo para listado'!$A$151:$Z$151,0)),0)+IFERROR(INDEX('Hoja de Trabajo para listado'!$AB$155:$BA$1048576,MATCH($A595,'Hoja de Trabajo para listado'!$AB$155:$AB$1048576,0),MATCH((CUADRO!O$4&amp;$E595),'Hoja de Trabajo para listado'!$AB$151:$BA$151,0)),0)+IFERROR(INDEX('Hoja de Trabajo para listado'!$BC$155:$CB$1048576,MATCH($A595,'Hoja de Trabajo para listado'!$BC$155:$BC$1048576,0),MATCH((CUADRO!O$4&amp;$E595),'Hoja de Trabajo para listado'!$BC$151:$CB$151,0)),0)+IFERROR(INDEX('Hoja de Trabajo para listado'!$DE$153:$DG$274,MATCH($A595,'Hoja de Trabajo para listado'!$DE$153:$DE$1048576,0),MATCH((CUADRO!O$4&amp;$E595),'Hoja de Trabajo para listado'!$DE$151:$DG$151,0)),0)+IFERROR(INDEX('Hoja de Trabajo para listado'!$CD$155:$DC$1048576,MATCH($A595,'Hoja de Trabajo para listado'!$CD$155:$CD$1048576,0),MATCH((CUADRO!O$4&amp;$E595),'Hoja de Trabajo para listado'!$CD$151:$DC$151,0)),0)</f>
        <v>0</v>
      </c>
      <c r="P595" s="241">
        <f ca="1">+IFERROR(INDEX('Hoja de Trabajo para listado'!$A$155:$Z$1048576,MATCH($A595,'Hoja de Trabajo para listado'!$A$155:$A$1048576,0),MATCH((CUADRO!P$4&amp;$E595),'Hoja de Trabajo para listado'!$A$151:$Z$151,0)),0)+IFERROR(INDEX('Hoja de Trabajo para listado'!$AB$155:$BA$1048576,MATCH($A595,'Hoja de Trabajo para listado'!$AB$155:$AB$1048576,0),MATCH((CUADRO!P$4&amp;$E595),'Hoja de Trabajo para listado'!$AB$151:$BA$151,0)),0)+IFERROR(INDEX('Hoja de Trabajo para listado'!$BC$155:$CB$1048576,MATCH($A595,'Hoja de Trabajo para listado'!$BC$155:$BC$1048576,0),MATCH((CUADRO!P$4&amp;$E595),'Hoja de Trabajo para listado'!$BC$151:$CB$151,0)),0)+IFERROR(INDEX('Hoja de Trabajo para listado'!$DE$153:$DG$274,MATCH($A595,'Hoja de Trabajo para listado'!$DE$153:$DE$1048576,0),MATCH((CUADRO!P$4&amp;$E595),'Hoja de Trabajo para listado'!$DE$151:$DG$151,0)),0)+IFERROR(INDEX('Hoja de Trabajo para listado'!$CD$155:$DC$1048576,MATCH($A595,'Hoja de Trabajo para listado'!$CD$155:$CD$1048576,0),MATCH((CUADRO!P$4&amp;$E595),'Hoja de Trabajo para listado'!$CD$151:$DC$151,0)),0)</f>
        <v>0</v>
      </c>
      <c r="Q595" s="241">
        <f ca="1">+IFERROR(INDEX('Hoja de Trabajo para listado'!$A$155:$Z$1048576,MATCH($A595,'Hoja de Trabajo para listado'!$A$155:$A$1048576,0),MATCH((CUADRO!Q$4&amp;$E595),'Hoja de Trabajo para listado'!$A$151:$Z$151,0)),0)+IFERROR(INDEX('Hoja de Trabajo para listado'!$AB$155:$BA$1048576,MATCH($A595,'Hoja de Trabajo para listado'!$AB$155:$AB$1048576,0),MATCH((CUADRO!Q$4&amp;$E595),'Hoja de Trabajo para listado'!$AB$151:$BA$151,0)),0)+IFERROR(INDEX('Hoja de Trabajo para listado'!$BC$155:$CB$1048576,MATCH($A595,'Hoja de Trabajo para listado'!$BC$155:$BC$1048576,0),MATCH((CUADRO!Q$4&amp;$E595),'Hoja de Trabajo para listado'!$BC$151:$CB$151,0)),0)+IFERROR(INDEX('Hoja de Trabajo para listado'!$DE$153:$DG$274,MATCH($A595,'Hoja de Trabajo para listado'!$DE$153:$DE$1048576,0),MATCH((CUADRO!Q$4&amp;$E595),'Hoja de Trabajo para listado'!$DE$151:$DG$151,0)),0)+IFERROR(INDEX('Hoja de Trabajo para listado'!$CD$155:$DC$1048576,MATCH($A595,'Hoja de Trabajo para listado'!$CD$155:$CD$1048576,0),MATCH((CUADRO!Q$4&amp;$E595),'Hoja de Trabajo para listado'!$CD$151:$DC$151,0)),0)</f>
        <v>0</v>
      </c>
      <c r="R595" s="241">
        <f t="shared" ca="1" si="18"/>
        <v>0</v>
      </c>
      <c r="S595" s="247"/>
      <c r="T595" s="241">
        <f ca="1">+T596</f>
        <v>0</v>
      </c>
      <c r="U595" s="240">
        <f t="shared" si="19"/>
        <v>1</v>
      </c>
    </row>
    <row r="596" spans="1:21" customFormat="1" ht="15" hidden="1" customHeight="1">
      <c r="A596" s="32">
        <v>1249</v>
      </c>
      <c r="B596" s="382"/>
      <c r="C596" s="245" t="str">
        <f>+VLOOKUP(A596,bd_lista!$A$3:$C$592,3,FALSE)</f>
        <v>Gobierno Autónomo Municipal de Apolo</v>
      </c>
      <c r="D596" s="384"/>
      <c r="E596" s="242" t="s">
        <v>684</v>
      </c>
      <c r="F596" s="241">
        <f ca="1">+IFERROR(INDEX('Hoja de Trabajo para listado'!$A$155:$Z$1048576,MATCH($A596,'Hoja de Trabajo para listado'!$A$155:$A$1048576,0),MATCH((CUADRO!F$4&amp;$E596),'Hoja de Trabajo para listado'!$A$151:$Z$151,0)),0)+IFERROR(INDEX('Hoja de Trabajo para listado'!$AB$155:$BA$1048576,MATCH($A596,'Hoja de Trabajo para listado'!$AB$155:$AB$1048576,0),MATCH((CUADRO!F$4&amp;$E596),'Hoja de Trabajo para listado'!$AB$151:$BA$151,0)),0)+IFERROR(INDEX('Hoja de Trabajo para listado'!$BC$155:$CB$1048576,MATCH($A596,'Hoja de Trabajo para listado'!$BC$155:$BC$1048576,0),MATCH((CUADRO!F$4&amp;$E596),'Hoja de Trabajo para listado'!$BC$151:$CB$151,0)),0)+IFERROR(INDEX('Hoja de Trabajo para listado'!$DE$153:$DG$274,MATCH($A596,'Hoja de Trabajo para listado'!$DE$153:$DE$1048576,0),MATCH((CUADRO!F$4&amp;$E596),'Hoja de Trabajo para listado'!$DE$151:$DG$151,0)),0)+IFERROR(INDEX('Hoja de Trabajo para listado'!$CD$155:$DC$1048576,MATCH($A596,'Hoja de Trabajo para listado'!$CD$155:$CD$1048576,0),MATCH((CUADRO!F$4&amp;$E596),'Hoja de Trabajo para listado'!$CD$151:$DC$151,0)),0)</f>
        <v>0</v>
      </c>
      <c r="G596" s="241">
        <f ca="1">+IFERROR(INDEX('Hoja de Trabajo para listado'!$A$155:$Z$1048576,MATCH($A596,'Hoja de Trabajo para listado'!$A$155:$A$1048576,0),MATCH((CUADRO!G$4&amp;$E596),'Hoja de Trabajo para listado'!$A$151:$Z$151,0)),0)+IFERROR(INDEX('Hoja de Trabajo para listado'!$AB$155:$BA$1048576,MATCH($A596,'Hoja de Trabajo para listado'!$AB$155:$AB$1048576,0),MATCH((CUADRO!G$4&amp;$E596),'Hoja de Trabajo para listado'!$AB$151:$BA$151,0)),0)+IFERROR(INDEX('Hoja de Trabajo para listado'!$BC$155:$CB$1048576,MATCH($A596,'Hoja de Trabajo para listado'!$BC$155:$BC$1048576,0),MATCH((CUADRO!G$4&amp;$E596),'Hoja de Trabajo para listado'!$BC$151:$CB$151,0)),0)+IFERROR(INDEX('Hoja de Trabajo para listado'!$DE$153:$DG$274,MATCH($A596,'Hoja de Trabajo para listado'!$DE$153:$DE$1048576,0),MATCH((CUADRO!G$4&amp;$E596),'Hoja de Trabajo para listado'!$DE$151:$DG$151,0)),0)+IFERROR(INDEX('Hoja de Trabajo para listado'!$CD$155:$DC$1048576,MATCH($A596,'Hoja de Trabajo para listado'!$CD$155:$CD$1048576,0),MATCH((CUADRO!G$4&amp;$E596),'Hoja de Trabajo para listado'!$CD$151:$DC$151,0)),0)</f>
        <v>0</v>
      </c>
      <c r="H596" s="241">
        <f ca="1">+IFERROR(INDEX('Hoja de Trabajo para listado'!$A$155:$Z$1048576,MATCH($A596,'Hoja de Trabajo para listado'!$A$155:$A$1048576,0),MATCH((CUADRO!H$4&amp;$E596),'Hoja de Trabajo para listado'!$A$151:$Z$151,0)),0)+IFERROR(INDEX('Hoja de Trabajo para listado'!$AB$155:$BA$1048576,MATCH($A596,'Hoja de Trabajo para listado'!$AB$155:$AB$1048576,0),MATCH((CUADRO!H$4&amp;$E596),'Hoja de Trabajo para listado'!$AB$151:$BA$151,0)),0)+IFERROR(INDEX('Hoja de Trabajo para listado'!$BC$155:$CB$1048576,MATCH($A596,'Hoja de Trabajo para listado'!$BC$155:$BC$1048576,0),MATCH((CUADRO!H$4&amp;$E596),'Hoja de Trabajo para listado'!$BC$151:$CB$151,0)),0)+IFERROR(INDEX('Hoja de Trabajo para listado'!$DE$153:$DG$274,MATCH($A596,'Hoja de Trabajo para listado'!$DE$153:$DE$1048576,0),MATCH((CUADRO!H$4&amp;$E596),'Hoja de Trabajo para listado'!$DE$151:$DG$151,0)),0)+IFERROR(INDEX('Hoja de Trabajo para listado'!$CD$155:$DC$1048576,MATCH($A596,'Hoja de Trabajo para listado'!$CD$155:$CD$1048576,0),MATCH((CUADRO!H$4&amp;$E596),'Hoja de Trabajo para listado'!$CD$151:$DC$151,0)),0)</f>
        <v>0</v>
      </c>
      <c r="I596" s="241">
        <f ca="1">+IFERROR(INDEX('Hoja de Trabajo para listado'!$A$155:$Z$1048576,MATCH($A596,'Hoja de Trabajo para listado'!$A$155:$A$1048576,0),MATCH((CUADRO!I$4&amp;$E596),'Hoja de Trabajo para listado'!$A$151:$Z$151,0)),0)+IFERROR(INDEX('Hoja de Trabajo para listado'!$AB$155:$BA$1048576,MATCH($A596,'Hoja de Trabajo para listado'!$AB$155:$AB$1048576,0),MATCH((CUADRO!I$4&amp;$E596),'Hoja de Trabajo para listado'!$AB$151:$BA$151,0)),0)+IFERROR(INDEX('Hoja de Trabajo para listado'!$BC$155:$CB$1048576,MATCH($A596,'Hoja de Trabajo para listado'!$BC$155:$BC$1048576,0),MATCH((CUADRO!I$4&amp;$E596),'Hoja de Trabajo para listado'!$BC$151:$CB$151,0)),0)+IFERROR(INDEX('Hoja de Trabajo para listado'!$DE$153:$DG$274,MATCH($A596,'Hoja de Trabajo para listado'!$DE$153:$DE$1048576,0),MATCH((CUADRO!I$4&amp;$E596),'Hoja de Trabajo para listado'!$DE$151:$DG$151,0)),0)+IFERROR(INDEX('Hoja de Trabajo para listado'!$CD$155:$DC$1048576,MATCH($A596,'Hoja de Trabajo para listado'!$CD$155:$CD$1048576,0),MATCH((CUADRO!I$4&amp;$E596),'Hoja de Trabajo para listado'!$CD$151:$DC$151,0)),0)</f>
        <v>0</v>
      </c>
      <c r="J596" s="241">
        <f ca="1">+IFERROR(INDEX('Hoja de Trabajo para listado'!$A$155:$Z$1048576,MATCH($A596,'Hoja de Trabajo para listado'!$A$155:$A$1048576,0),MATCH((CUADRO!J$4&amp;$E596),'Hoja de Trabajo para listado'!$A$151:$Z$151,0)),0)+IFERROR(INDEX('Hoja de Trabajo para listado'!$AB$155:$BA$1048576,MATCH($A596,'Hoja de Trabajo para listado'!$AB$155:$AB$1048576,0),MATCH((CUADRO!J$4&amp;$E596),'Hoja de Trabajo para listado'!$AB$151:$BA$151,0)),0)+IFERROR(INDEX('Hoja de Trabajo para listado'!$BC$155:$CB$1048576,MATCH($A596,'Hoja de Trabajo para listado'!$BC$155:$BC$1048576,0),MATCH((CUADRO!J$4&amp;$E596),'Hoja de Trabajo para listado'!$BC$151:$CB$151,0)),0)+IFERROR(INDEX('Hoja de Trabajo para listado'!$DE$153:$DG$274,MATCH($A596,'Hoja de Trabajo para listado'!$DE$153:$DE$1048576,0),MATCH((CUADRO!J$4&amp;$E596),'Hoja de Trabajo para listado'!$DE$151:$DG$151,0)),0)+IFERROR(INDEX('Hoja de Trabajo para listado'!$CD$155:$DC$1048576,MATCH($A596,'Hoja de Trabajo para listado'!$CD$155:$CD$1048576,0),MATCH((CUADRO!J$4&amp;$E596),'Hoja de Trabajo para listado'!$CD$151:$DC$151,0)),0)</f>
        <v>0</v>
      </c>
      <c r="K596" s="241">
        <f ca="1">+IFERROR(INDEX('Hoja de Trabajo para listado'!$A$155:$Z$1048576,MATCH($A596,'Hoja de Trabajo para listado'!$A$155:$A$1048576,0),MATCH((CUADRO!K$4&amp;$E596),'Hoja de Trabajo para listado'!$A$151:$Z$151,0)),0)+IFERROR(INDEX('Hoja de Trabajo para listado'!$AB$155:$BA$1048576,MATCH($A596,'Hoja de Trabajo para listado'!$AB$155:$AB$1048576,0),MATCH((CUADRO!K$4&amp;$E596),'Hoja de Trabajo para listado'!$AB$151:$BA$151,0)),0)+IFERROR(INDEX('Hoja de Trabajo para listado'!$BC$155:$CB$1048576,MATCH($A596,'Hoja de Trabajo para listado'!$BC$155:$BC$1048576,0),MATCH((CUADRO!K$4&amp;$E596),'Hoja de Trabajo para listado'!$BC$151:$CB$151,0)),0)+IFERROR(INDEX('Hoja de Trabajo para listado'!$DE$153:$DG$274,MATCH($A596,'Hoja de Trabajo para listado'!$DE$153:$DE$1048576,0),MATCH((CUADRO!K$4&amp;$E596),'Hoja de Trabajo para listado'!$DE$151:$DG$151,0)),0)+IFERROR(INDEX('Hoja de Trabajo para listado'!$CD$155:$DC$1048576,MATCH($A596,'Hoja de Trabajo para listado'!$CD$155:$CD$1048576,0),MATCH((CUADRO!K$4&amp;$E596),'Hoja de Trabajo para listado'!$CD$151:$DC$151,0)),0)</f>
        <v>0</v>
      </c>
      <c r="L596" s="241">
        <f ca="1">+IFERROR(INDEX('Hoja de Trabajo para listado'!$A$155:$Z$1048576,MATCH($A596,'Hoja de Trabajo para listado'!$A$155:$A$1048576,0),MATCH((CUADRO!L$4&amp;$E596),'Hoja de Trabajo para listado'!$A$151:$Z$151,0)),0)+IFERROR(INDEX('Hoja de Trabajo para listado'!$AB$155:$BA$1048576,MATCH($A596,'Hoja de Trabajo para listado'!$AB$155:$AB$1048576,0),MATCH((CUADRO!L$4&amp;$E596),'Hoja de Trabajo para listado'!$AB$151:$BA$151,0)),0)+IFERROR(INDEX('Hoja de Trabajo para listado'!$BC$155:$CB$1048576,MATCH($A596,'Hoja de Trabajo para listado'!$BC$155:$BC$1048576,0),MATCH((CUADRO!L$4&amp;$E596),'Hoja de Trabajo para listado'!$BC$151:$CB$151,0)),0)+IFERROR(INDEX('Hoja de Trabajo para listado'!$DE$153:$DG$274,MATCH($A596,'Hoja de Trabajo para listado'!$DE$153:$DE$1048576,0),MATCH((CUADRO!L$4&amp;$E596),'Hoja de Trabajo para listado'!$DE$151:$DG$151,0)),0)+IFERROR(INDEX('Hoja de Trabajo para listado'!$CD$155:$DC$1048576,MATCH($A596,'Hoja de Trabajo para listado'!$CD$155:$CD$1048576,0),MATCH((CUADRO!L$4&amp;$E596),'Hoja de Trabajo para listado'!$CD$151:$DC$151,0)),0)</f>
        <v>0</v>
      </c>
      <c r="M596" s="241">
        <f ca="1">+IFERROR(INDEX('Hoja de Trabajo para listado'!$A$155:$Z$1048576,MATCH($A596,'Hoja de Trabajo para listado'!$A$155:$A$1048576,0),MATCH((CUADRO!M$4&amp;$E596),'Hoja de Trabajo para listado'!$A$151:$Z$151,0)),0)+IFERROR(INDEX('Hoja de Trabajo para listado'!$AB$155:$BA$1048576,MATCH($A596,'Hoja de Trabajo para listado'!$AB$155:$AB$1048576,0),MATCH((CUADRO!M$4&amp;$E596),'Hoja de Trabajo para listado'!$AB$151:$BA$151,0)),0)+IFERROR(INDEX('Hoja de Trabajo para listado'!$BC$155:$CB$1048576,MATCH($A596,'Hoja de Trabajo para listado'!$BC$155:$BC$1048576,0),MATCH((CUADRO!M$4&amp;$E596),'Hoja de Trabajo para listado'!$BC$151:$CB$151,0)),0)+IFERROR(INDEX('Hoja de Trabajo para listado'!$DE$153:$DG$274,MATCH($A596,'Hoja de Trabajo para listado'!$DE$153:$DE$1048576,0),MATCH((CUADRO!M$4&amp;$E596),'Hoja de Trabajo para listado'!$DE$151:$DG$151,0)),0)+IFERROR(INDEX('Hoja de Trabajo para listado'!$CD$155:$DC$1048576,MATCH($A596,'Hoja de Trabajo para listado'!$CD$155:$CD$1048576,0),MATCH((CUADRO!M$4&amp;$E596),'Hoja de Trabajo para listado'!$CD$151:$DC$151,0)),0)</f>
        <v>0</v>
      </c>
      <c r="N596" s="241">
        <f ca="1">+IFERROR(INDEX('Hoja de Trabajo para listado'!$A$155:$Z$1048576,MATCH($A596,'Hoja de Trabajo para listado'!$A$155:$A$1048576,0),MATCH((CUADRO!N$4&amp;$E596),'Hoja de Trabajo para listado'!$A$151:$Z$151,0)),0)+IFERROR(INDEX('Hoja de Trabajo para listado'!$AB$155:$BA$1048576,MATCH($A596,'Hoja de Trabajo para listado'!$AB$155:$AB$1048576,0),MATCH((CUADRO!N$4&amp;$E596),'Hoja de Trabajo para listado'!$AB$151:$BA$151,0)),0)+IFERROR(INDEX('Hoja de Trabajo para listado'!$BC$155:$CB$1048576,MATCH($A596,'Hoja de Trabajo para listado'!$BC$155:$BC$1048576,0),MATCH((CUADRO!N$4&amp;$E596),'Hoja de Trabajo para listado'!$BC$151:$CB$151,0)),0)+IFERROR(INDEX('Hoja de Trabajo para listado'!$DE$153:$DG$274,MATCH($A596,'Hoja de Trabajo para listado'!$DE$153:$DE$1048576,0),MATCH((CUADRO!N$4&amp;$E596),'Hoja de Trabajo para listado'!$DE$151:$DG$151,0)),0)+IFERROR(INDEX('Hoja de Trabajo para listado'!$CD$155:$DC$1048576,MATCH($A596,'Hoja de Trabajo para listado'!$CD$155:$CD$1048576,0),MATCH((CUADRO!N$4&amp;$E596),'Hoja de Trabajo para listado'!$CD$151:$DC$151,0)),0)</f>
        <v>0</v>
      </c>
      <c r="O596" s="241">
        <f ca="1">+IFERROR(INDEX('Hoja de Trabajo para listado'!$A$155:$Z$1048576,MATCH($A596,'Hoja de Trabajo para listado'!$A$155:$A$1048576,0),MATCH((CUADRO!O$4&amp;$E596),'Hoja de Trabajo para listado'!$A$151:$Z$151,0)),0)+IFERROR(INDEX('Hoja de Trabajo para listado'!$AB$155:$BA$1048576,MATCH($A596,'Hoja de Trabajo para listado'!$AB$155:$AB$1048576,0),MATCH((CUADRO!O$4&amp;$E596),'Hoja de Trabajo para listado'!$AB$151:$BA$151,0)),0)+IFERROR(INDEX('Hoja de Trabajo para listado'!$BC$155:$CB$1048576,MATCH($A596,'Hoja de Trabajo para listado'!$BC$155:$BC$1048576,0),MATCH((CUADRO!O$4&amp;$E596),'Hoja de Trabajo para listado'!$BC$151:$CB$151,0)),0)+IFERROR(INDEX('Hoja de Trabajo para listado'!$DE$153:$DG$274,MATCH($A596,'Hoja de Trabajo para listado'!$DE$153:$DE$1048576,0),MATCH((CUADRO!O$4&amp;$E596),'Hoja de Trabajo para listado'!$DE$151:$DG$151,0)),0)+IFERROR(INDEX('Hoja de Trabajo para listado'!$CD$155:$DC$1048576,MATCH($A596,'Hoja de Trabajo para listado'!$CD$155:$CD$1048576,0),MATCH((CUADRO!O$4&amp;$E596),'Hoja de Trabajo para listado'!$CD$151:$DC$151,0)),0)</f>
        <v>0</v>
      </c>
      <c r="P596" s="241">
        <f ca="1">+IFERROR(INDEX('Hoja de Trabajo para listado'!$A$155:$Z$1048576,MATCH($A596,'Hoja de Trabajo para listado'!$A$155:$A$1048576,0),MATCH((CUADRO!P$4&amp;$E596),'Hoja de Trabajo para listado'!$A$151:$Z$151,0)),0)+IFERROR(INDEX('Hoja de Trabajo para listado'!$AB$155:$BA$1048576,MATCH($A596,'Hoja de Trabajo para listado'!$AB$155:$AB$1048576,0),MATCH((CUADRO!P$4&amp;$E596),'Hoja de Trabajo para listado'!$AB$151:$BA$151,0)),0)+IFERROR(INDEX('Hoja de Trabajo para listado'!$BC$155:$CB$1048576,MATCH($A596,'Hoja de Trabajo para listado'!$BC$155:$BC$1048576,0),MATCH((CUADRO!P$4&amp;$E596),'Hoja de Trabajo para listado'!$BC$151:$CB$151,0)),0)+IFERROR(INDEX('Hoja de Trabajo para listado'!$DE$153:$DG$274,MATCH($A596,'Hoja de Trabajo para listado'!$DE$153:$DE$1048576,0),MATCH((CUADRO!P$4&amp;$E596),'Hoja de Trabajo para listado'!$DE$151:$DG$151,0)),0)+IFERROR(INDEX('Hoja de Trabajo para listado'!$CD$155:$DC$1048576,MATCH($A596,'Hoja de Trabajo para listado'!$CD$155:$CD$1048576,0),MATCH((CUADRO!P$4&amp;$E596),'Hoja de Trabajo para listado'!$CD$151:$DC$151,0)),0)</f>
        <v>0</v>
      </c>
      <c r="Q596" s="241">
        <f ca="1">+IFERROR(INDEX('Hoja de Trabajo para listado'!$A$155:$Z$1048576,MATCH($A596,'Hoja de Trabajo para listado'!$A$155:$A$1048576,0),MATCH((CUADRO!Q$4&amp;$E596),'Hoja de Trabajo para listado'!$A$151:$Z$151,0)),0)+IFERROR(INDEX('Hoja de Trabajo para listado'!$AB$155:$BA$1048576,MATCH($A596,'Hoja de Trabajo para listado'!$AB$155:$AB$1048576,0),MATCH((CUADRO!Q$4&amp;$E596),'Hoja de Trabajo para listado'!$AB$151:$BA$151,0)),0)+IFERROR(INDEX('Hoja de Trabajo para listado'!$BC$155:$CB$1048576,MATCH($A596,'Hoja de Trabajo para listado'!$BC$155:$BC$1048576,0),MATCH((CUADRO!Q$4&amp;$E596),'Hoja de Trabajo para listado'!$BC$151:$CB$151,0)),0)+IFERROR(INDEX('Hoja de Trabajo para listado'!$DE$153:$DG$274,MATCH($A596,'Hoja de Trabajo para listado'!$DE$153:$DE$1048576,0),MATCH((CUADRO!Q$4&amp;$E596),'Hoja de Trabajo para listado'!$DE$151:$DG$151,0)),0)+IFERROR(INDEX('Hoja de Trabajo para listado'!$CD$155:$DC$1048576,MATCH($A596,'Hoja de Trabajo para listado'!$CD$155:$CD$1048576,0),MATCH((CUADRO!Q$4&amp;$E596),'Hoja de Trabajo para listado'!$CD$151:$DC$151,0)),0)</f>
        <v>0</v>
      </c>
      <c r="R596" s="241">
        <f t="shared" ca="1" si="18"/>
        <v>0</v>
      </c>
      <c r="S596" s="247">
        <f ca="1">+R595+R596</f>
        <v>0</v>
      </c>
      <c r="T596" s="241">
        <f ca="1">+S596</f>
        <v>0</v>
      </c>
      <c r="U596" s="240">
        <f t="shared" si="19"/>
        <v>2</v>
      </c>
    </row>
    <row r="597" spans="1:21" customFormat="1" ht="15" hidden="1" customHeight="1">
      <c r="A597" s="32">
        <v>1250</v>
      </c>
      <c r="B597" s="381">
        <f>+A597</f>
        <v>1250</v>
      </c>
      <c r="C597" s="245" t="str">
        <f>+VLOOKUP(A597,bd_lista!$A$3:$C$592,3,FALSE)</f>
        <v>Gobierno Autónomo Municipal de Pelechuco</v>
      </c>
      <c r="D597" s="383" t="str">
        <f>+C597</f>
        <v>Gobierno Autónomo Municipal de Pelechuco</v>
      </c>
      <c r="E597" s="240" t="s">
        <v>683</v>
      </c>
      <c r="F597" s="241">
        <f ca="1">+IFERROR(INDEX('Hoja de Trabajo para listado'!$A$155:$Z$1048576,MATCH($A597,'Hoja de Trabajo para listado'!$A$155:$A$1048576,0),MATCH((CUADRO!F$4&amp;$E597),'Hoja de Trabajo para listado'!$A$151:$Z$151,0)),0)+IFERROR(INDEX('Hoja de Trabajo para listado'!$AB$155:$BA$1048576,MATCH($A597,'Hoja de Trabajo para listado'!$AB$155:$AB$1048576,0),MATCH((CUADRO!F$4&amp;$E597),'Hoja de Trabajo para listado'!$AB$151:$BA$151,0)),0)+IFERROR(INDEX('Hoja de Trabajo para listado'!$BC$155:$CB$1048576,MATCH($A597,'Hoja de Trabajo para listado'!$BC$155:$BC$1048576,0),MATCH((CUADRO!F$4&amp;$E597),'Hoja de Trabajo para listado'!$BC$151:$CB$151,0)),0)+IFERROR(INDEX('Hoja de Trabajo para listado'!$DE$153:$DG$274,MATCH($A597,'Hoja de Trabajo para listado'!$DE$153:$DE$1048576,0),MATCH((CUADRO!F$4&amp;$E597),'Hoja de Trabajo para listado'!$DE$151:$DG$151,0)),0)+IFERROR(INDEX('Hoja de Trabajo para listado'!$CD$155:$DC$1048576,MATCH($A597,'Hoja de Trabajo para listado'!$CD$155:$CD$1048576,0),MATCH((CUADRO!F$4&amp;$E597),'Hoja de Trabajo para listado'!$CD$151:$DC$151,0)),0)</f>
        <v>0</v>
      </c>
      <c r="G597" s="241">
        <f ca="1">+IFERROR(INDEX('Hoja de Trabajo para listado'!$A$155:$Z$1048576,MATCH($A597,'Hoja de Trabajo para listado'!$A$155:$A$1048576,0),MATCH((CUADRO!G$4&amp;$E597),'Hoja de Trabajo para listado'!$A$151:$Z$151,0)),0)+IFERROR(INDEX('Hoja de Trabajo para listado'!$AB$155:$BA$1048576,MATCH($A597,'Hoja de Trabajo para listado'!$AB$155:$AB$1048576,0),MATCH((CUADRO!G$4&amp;$E597),'Hoja de Trabajo para listado'!$AB$151:$BA$151,0)),0)+IFERROR(INDEX('Hoja de Trabajo para listado'!$BC$155:$CB$1048576,MATCH($A597,'Hoja de Trabajo para listado'!$BC$155:$BC$1048576,0),MATCH((CUADRO!G$4&amp;$E597),'Hoja de Trabajo para listado'!$BC$151:$CB$151,0)),0)+IFERROR(INDEX('Hoja de Trabajo para listado'!$DE$153:$DG$274,MATCH($A597,'Hoja de Trabajo para listado'!$DE$153:$DE$1048576,0),MATCH((CUADRO!G$4&amp;$E597),'Hoja de Trabajo para listado'!$DE$151:$DG$151,0)),0)+IFERROR(INDEX('Hoja de Trabajo para listado'!$CD$155:$DC$1048576,MATCH($A597,'Hoja de Trabajo para listado'!$CD$155:$CD$1048576,0),MATCH((CUADRO!G$4&amp;$E597),'Hoja de Trabajo para listado'!$CD$151:$DC$151,0)),0)</f>
        <v>0</v>
      </c>
      <c r="H597" s="241">
        <f ca="1">+IFERROR(INDEX('Hoja de Trabajo para listado'!$A$155:$Z$1048576,MATCH($A597,'Hoja de Trabajo para listado'!$A$155:$A$1048576,0),MATCH((CUADRO!H$4&amp;$E597),'Hoja de Trabajo para listado'!$A$151:$Z$151,0)),0)+IFERROR(INDEX('Hoja de Trabajo para listado'!$AB$155:$BA$1048576,MATCH($A597,'Hoja de Trabajo para listado'!$AB$155:$AB$1048576,0),MATCH((CUADRO!H$4&amp;$E597),'Hoja de Trabajo para listado'!$AB$151:$BA$151,0)),0)+IFERROR(INDEX('Hoja de Trabajo para listado'!$BC$155:$CB$1048576,MATCH($A597,'Hoja de Trabajo para listado'!$BC$155:$BC$1048576,0),MATCH((CUADRO!H$4&amp;$E597),'Hoja de Trabajo para listado'!$BC$151:$CB$151,0)),0)+IFERROR(INDEX('Hoja de Trabajo para listado'!$DE$153:$DG$274,MATCH($A597,'Hoja de Trabajo para listado'!$DE$153:$DE$1048576,0),MATCH((CUADRO!H$4&amp;$E597),'Hoja de Trabajo para listado'!$DE$151:$DG$151,0)),0)+IFERROR(INDEX('Hoja de Trabajo para listado'!$CD$155:$DC$1048576,MATCH($A597,'Hoja de Trabajo para listado'!$CD$155:$CD$1048576,0),MATCH((CUADRO!H$4&amp;$E597),'Hoja de Trabajo para listado'!$CD$151:$DC$151,0)),0)</f>
        <v>0</v>
      </c>
      <c r="I597" s="241">
        <f ca="1">+IFERROR(INDEX('Hoja de Trabajo para listado'!$A$155:$Z$1048576,MATCH($A597,'Hoja de Trabajo para listado'!$A$155:$A$1048576,0),MATCH((CUADRO!I$4&amp;$E597),'Hoja de Trabajo para listado'!$A$151:$Z$151,0)),0)+IFERROR(INDEX('Hoja de Trabajo para listado'!$AB$155:$BA$1048576,MATCH($A597,'Hoja de Trabajo para listado'!$AB$155:$AB$1048576,0),MATCH((CUADRO!I$4&amp;$E597),'Hoja de Trabajo para listado'!$AB$151:$BA$151,0)),0)+IFERROR(INDEX('Hoja de Trabajo para listado'!$BC$155:$CB$1048576,MATCH($A597,'Hoja de Trabajo para listado'!$BC$155:$BC$1048576,0),MATCH((CUADRO!I$4&amp;$E597),'Hoja de Trabajo para listado'!$BC$151:$CB$151,0)),0)+IFERROR(INDEX('Hoja de Trabajo para listado'!$DE$153:$DG$274,MATCH($A597,'Hoja de Trabajo para listado'!$DE$153:$DE$1048576,0),MATCH((CUADRO!I$4&amp;$E597),'Hoja de Trabajo para listado'!$DE$151:$DG$151,0)),0)+IFERROR(INDEX('Hoja de Trabajo para listado'!$CD$155:$DC$1048576,MATCH($A597,'Hoja de Trabajo para listado'!$CD$155:$CD$1048576,0),MATCH((CUADRO!I$4&amp;$E597),'Hoja de Trabajo para listado'!$CD$151:$DC$151,0)),0)</f>
        <v>0</v>
      </c>
      <c r="J597" s="241">
        <f ca="1">+IFERROR(INDEX('Hoja de Trabajo para listado'!$A$155:$Z$1048576,MATCH($A597,'Hoja de Trabajo para listado'!$A$155:$A$1048576,0),MATCH((CUADRO!J$4&amp;$E597),'Hoja de Trabajo para listado'!$A$151:$Z$151,0)),0)+IFERROR(INDEX('Hoja de Trabajo para listado'!$AB$155:$BA$1048576,MATCH($A597,'Hoja de Trabajo para listado'!$AB$155:$AB$1048576,0),MATCH((CUADRO!J$4&amp;$E597),'Hoja de Trabajo para listado'!$AB$151:$BA$151,0)),0)+IFERROR(INDEX('Hoja de Trabajo para listado'!$BC$155:$CB$1048576,MATCH($A597,'Hoja de Trabajo para listado'!$BC$155:$BC$1048576,0),MATCH((CUADRO!J$4&amp;$E597),'Hoja de Trabajo para listado'!$BC$151:$CB$151,0)),0)+IFERROR(INDEX('Hoja de Trabajo para listado'!$DE$153:$DG$274,MATCH($A597,'Hoja de Trabajo para listado'!$DE$153:$DE$1048576,0),MATCH((CUADRO!J$4&amp;$E597),'Hoja de Trabajo para listado'!$DE$151:$DG$151,0)),0)+IFERROR(INDEX('Hoja de Trabajo para listado'!$CD$155:$DC$1048576,MATCH($A597,'Hoja de Trabajo para listado'!$CD$155:$CD$1048576,0),MATCH((CUADRO!J$4&amp;$E597),'Hoja de Trabajo para listado'!$CD$151:$DC$151,0)),0)</f>
        <v>0</v>
      </c>
      <c r="K597" s="241">
        <f ca="1">+IFERROR(INDEX('Hoja de Trabajo para listado'!$A$155:$Z$1048576,MATCH($A597,'Hoja de Trabajo para listado'!$A$155:$A$1048576,0),MATCH((CUADRO!K$4&amp;$E597),'Hoja de Trabajo para listado'!$A$151:$Z$151,0)),0)+IFERROR(INDEX('Hoja de Trabajo para listado'!$AB$155:$BA$1048576,MATCH($A597,'Hoja de Trabajo para listado'!$AB$155:$AB$1048576,0),MATCH((CUADRO!K$4&amp;$E597),'Hoja de Trabajo para listado'!$AB$151:$BA$151,0)),0)+IFERROR(INDEX('Hoja de Trabajo para listado'!$BC$155:$CB$1048576,MATCH($A597,'Hoja de Trabajo para listado'!$BC$155:$BC$1048576,0),MATCH((CUADRO!K$4&amp;$E597),'Hoja de Trabajo para listado'!$BC$151:$CB$151,0)),0)+IFERROR(INDEX('Hoja de Trabajo para listado'!$DE$153:$DG$274,MATCH($A597,'Hoja de Trabajo para listado'!$DE$153:$DE$1048576,0),MATCH((CUADRO!K$4&amp;$E597),'Hoja de Trabajo para listado'!$DE$151:$DG$151,0)),0)+IFERROR(INDEX('Hoja de Trabajo para listado'!$CD$155:$DC$1048576,MATCH($A597,'Hoja de Trabajo para listado'!$CD$155:$CD$1048576,0),MATCH((CUADRO!K$4&amp;$E597),'Hoja de Trabajo para listado'!$CD$151:$DC$151,0)),0)</f>
        <v>0</v>
      </c>
      <c r="L597" s="241">
        <f ca="1">+IFERROR(INDEX('Hoja de Trabajo para listado'!$A$155:$Z$1048576,MATCH($A597,'Hoja de Trabajo para listado'!$A$155:$A$1048576,0),MATCH((CUADRO!L$4&amp;$E597),'Hoja de Trabajo para listado'!$A$151:$Z$151,0)),0)+IFERROR(INDEX('Hoja de Trabajo para listado'!$AB$155:$BA$1048576,MATCH($A597,'Hoja de Trabajo para listado'!$AB$155:$AB$1048576,0),MATCH((CUADRO!L$4&amp;$E597),'Hoja de Trabajo para listado'!$AB$151:$BA$151,0)),0)+IFERROR(INDEX('Hoja de Trabajo para listado'!$BC$155:$CB$1048576,MATCH($A597,'Hoja de Trabajo para listado'!$BC$155:$BC$1048576,0),MATCH((CUADRO!L$4&amp;$E597),'Hoja de Trabajo para listado'!$BC$151:$CB$151,0)),0)+IFERROR(INDEX('Hoja de Trabajo para listado'!$DE$153:$DG$274,MATCH($A597,'Hoja de Trabajo para listado'!$DE$153:$DE$1048576,0),MATCH((CUADRO!L$4&amp;$E597),'Hoja de Trabajo para listado'!$DE$151:$DG$151,0)),0)+IFERROR(INDEX('Hoja de Trabajo para listado'!$CD$155:$DC$1048576,MATCH($A597,'Hoja de Trabajo para listado'!$CD$155:$CD$1048576,0),MATCH((CUADRO!L$4&amp;$E597),'Hoja de Trabajo para listado'!$CD$151:$DC$151,0)),0)</f>
        <v>0</v>
      </c>
      <c r="M597" s="241">
        <f ca="1">+IFERROR(INDEX('Hoja de Trabajo para listado'!$A$155:$Z$1048576,MATCH($A597,'Hoja de Trabajo para listado'!$A$155:$A$1048576,0),MATCH((CUADRO!M$4&amp;$E597),'Hoja de Trabajo para listado'!$A$151:$Z$151,0)),0)+IFERROR(INDEX('Hoja de Trabajo para listado'!$AB$155:$BA$1048576,MATCH($A597,'Hoja de Trabajo para listado'!$AB$155:$AB$1048576,0),MATCH((CUADRO!M$4&amp;$E597),'Hoja de Trabajo para listado'!$AB$151:$BA$151,0)),0)+IFERROR(INDEX('Hoja de Trabajo para listado'!$BC$155:$CB$1048576,MATCH($A597,'Hoja de Trabajo para listado'!$BC$155:$BC$1048576,0),MATCH((CUADRO!M$4&amp;$E597),'Hoja de Trabajo para listado'!$BC$151:$CB$151,0)),0)+IFERROR(INDEX('Hoja de Trabajo para listado'!$DE$153:$DG$274,MATCH($A597,'Hoja de Trabajo para listado'!$DE$153:$DE$1048576,0),MATCH((CUADRO!M$4&amp;$E597),'Hoja de Trabajo para listado'!$DE$151:$DG$151,0)),0)+IFERROR(INDEX('Hoja de Trabajo para listado'!$CD$155:$DC$1048576,MATCH($A597,'Hoja de Trabajo para listado'!$CD$155:$CD$1048576,0),MATCH((CUADRO!M$4&amp;$E597),'Hoja de Trabajo para listado'!$CD$151:$DC$151,0)),0)</f>
        <v>0</v>
      </c>
      <c r="N597" s="241">
        <f ca="1">+IFERROR(INDEX('Hoja de Trabajo para listado'!$A$155:$Z$1048576,MATCH($A597,'Hoja de Trabajo para listado'!$A$155:$A$1048576,0),MATCH((CUADRO!N$4&amp;$E597),'Hoja de Trabajo para listado'!$A$151:$Z$151,0)),0)+IFERROR(INDEX('Hoja de Trabajo para listado'!$AB$155:$BA$1048576,MATCH($A597,'Hoja de Trabajo para listado'!$AB$155:$AB$1048576,0),MATCH((CUADRO!N$4&amp;$E597),'Hoja de Trabajo para listado'!$AB$151:$BA$151,0)),0)+IFERROR(INDEX('Hoja de Trabajo para listado'!$BC$155:$CB$1048576,MATCH($A597,'Hoja de Trabajo para listado'!$BC$155:$BC$1048576,0),MATCH((CUADRO!N$4&amp;$E597),'Hoja de Trabajo para listado'!$BC$151:$CB$151,0)),0)+IFERROR(INDEX('Hoja de Trabajo para listado'!$DE$153:$DG$274,MATCH($A597,'Hoja de Trabajo para listado'!$DE$153:$DE$1048576,0),MATCH((CUADRO!N$4&amp;$E597),'Hoja de Trabajo para listado'!$DE$151:$DG$151,0)),0)+IFERROR(INDEX('Hoja de Trabajo para listado'!$CD$155:$DC$1048576,MATCH($A597,'Hoja de Trabajo para listado'!$CD$155:$CD$1048576,0),MATCH((CUADRO!N$4&amp;$E597),'Hoja de Trabajo para listado'!$CD$151:$DC$151,0)),0)</f>
        <v>0</v>
      </c>
      <c r="O597" s="241">
        <f ca="1">+IFERROR(INDEX('Hoja de Trabajo para listado'!$A$155:$Z$1048576,MATCH($A597,'Hoja de Trabajo para listado'!$A$155:$A$1048576,0),MATCH((CUADRO!O$4&amp;$E597),'Hoja de Trabajo para listado'!$A$151:$Z$151,0)),0)+IFERROR(INDEX('Hoja de Trabajo para listado'!$AB$155:$BA$1048576,MATCH($A597,'Hoja de Trabajo para listado'!$AB$155:$AB$1048576,0),MATCH((CUADRO!O$4&amp;$E597),'Hoja de Trabajo para listado'!$AB$151:$BA$151,0)),0)+IFERROR(INDEX('Hoja de Trabajo para listado'!$BC$155:$CB$1048576,MATCH($A597,'Hoja de Trabajo para listado'!$BC$155:$BC$1048576,0),MATCH((CUADRO!O$4&amp;$E597),'Hoja de Trabajo para listado'!$BC$151:$CB$151,0)),0)+IFERROR(INDEX('Hoja de Trabajo para listado'!$DE$153:$DG$274,MATCH($A597,'Hoja de Trabajo para listado'!$DE$153:$DE$1048576,0),MATCH((CUADRO!O$4&amp;$E597),'Hoja de Trabajo para listado'!$DE$151:$DG$151,0)),0)+IFERROR(INDEX('Hoja de Trabajo para listado'!$CD$155:$DC$1048576,MATCH($A597,'Hoja de Trabajo para listado'!$CD$155:$CD$1048576,0),MATCH((CUADRO!O$4&amp;$E597),'Hoja de Trabajo para listado'!$CD$151:$DC$151,0)),0)</f>
        <v>0</v>
      </c>
      <c r="P597" s="241">
        <f ca="1">+IFERROR(INDEX('Hoja de Trabajo para listado'!$A$155:$Z$1048576,MATCH($A597,'Hoja de Trabajo para listado'!$A$155:$A$1048576,0),MATCH((CUADRO!P$4&amp;$E597),'Hoja de Trabajo para listado'!$A$151:$Z$151,0)),0)+IFERROR(INDEX('Hoja de Trabajo para listado'!$AB$155:$BA$1048576,MATCH($A597,'Hoja de Trabajo para listado'!$AB$155:$AB$1048576,0),MATCH((CUADRO!P$4&amp;$E597),'Hoja de Trabajo para listado'!$AB$151:$BA$151,0)),0)+IFERROR(INDEX('Hoja de Trabajo para listado'!$BC$155:$CB$1048576,MATCH($A597,'Hoja de Trabajo para listado'!$BC$155:$BC$1048576,0),MATCH((CUADRO!P$4&amp;$E597),'Hoja de Trabajo para listado'!$BC$151:$CB$151,0)),0)+IFERROR(INDEX('Hoja de Trabajo para listado'!$DE$153:$DG$274,MATCH($A597,'Hoja de Trabajo para listado'!$DE$153:$DE$1048576,0),MATCH((CUADRO!P$4&amp;$E597),'Hoja de Trabajo para listado'!$DE$151:$DG$151,0)),0)+IFERROR(INDEX('Hoja de Trabajo para listado'!$CD$155:$DC$1048576,MATCH($A597,'Hoja de Trabajo para listado'!$CD$155:$CD$1048576,0),MATCH((CUADRO!P$4&amp;$E597),'Hoja de Trabajo para listado'!$CD$151:$DC$151,0)),0)</f>
        <v>0</v>
      </c>
      <c r="Q597" s="241">
        <f ca="1">+IFERROR(INDEX('Hoja de Trabajo para listado'!$A$155:$Z$1048576,MATCH($A597,'Hoja de Trabajo para listado'!$A$155:$A$1048576,0),MATCH((CUADRO!Q$4&amp;$E597),'Hoja de Trabajo para listado'!$A$151:$Z$151,0)),0)+IFERROR(INDEX('Hoja de Trabajo para listado'!$AB$155:$BA$1048576,MATCH($A597,'Hoja de Trabajo para listado'!$AB$155:$AB$1048576,0),MATCH((CUADRO!Q$4&amp;$E597),'Hoja de Trabajo para listado'!$AB$151:$BA$151,0)),0)+IFERROR(INDEX('Hoja de Trabajo para listado'!$BC$155:$CB$1048576,MATCH($A597,'Hoja de Trabajo para listado'!$BC$155:$BC$1048576,0),MATCH((CUADRO!Q$4&amp;$E597),'Hoja de Trabajo para listado'!$BC$151:$CB$151,0)),0)+IFERROR(INDEX('Hoja de Trabajo para listado'!$DE$153:$DG$274,MATCH($A597,'Hoja de Trabajo para listado'!$DE$153:$DE$1048576,0),MATCH((CUADRO!Q$4&amp;$E597),'Hoja de Trabajo para listado'!$DE$151:$DG$151,0)),0)+IFERROR(INDEX('Hoja de Trabajo para listado'!$CD$155:$DC$1048576,MATCH($A597,'Hoja de Trabajo para listado'!$CD$155:$CD$1048576,0),MATCH((CUADRO!Q$4&amp;$E597),'Hoja de Trabajo para listado'!$CD$151:$DC$151,0)),0)</f>
        <v>0</v>
      </c>
      <c r="R597" s="241">
        <f t="shared" ca="1" si="18"/>
        <v>0</v>
      </c>
      <c r="S597" s="247"/>
      <c r="T597" s="241">
        <f ca="1">+T598</f>
        <v>0</v>
      </c>
      <c r="U597" s="240">
        <f t="shared" si="19"/>
        <v>1</v>
      </c>
    </row>
    <row r="598" spans="1:21" customFormat="1" ht="15" hidden="1" customHeight="1">
      <c r="A598" s="32">
        <v>1250</v>
      </c>
      <c r="B598" s="382"/>
      <c r="C598" s="245" t="str">
        <f>+VLOOKUP(A598,bd_lista!$A$3:$C$592,3,FALSE)</f>
        <v>Gobierno Autónomo Municipal de Pelechuco</v>
      </c>
      <c r="D598" s="384"/>
      <c r="E598" s="242" t="s">
        <v>684</v>
      </c>
      <c r="F598" s="241">
        <f ca="1">+IFERROR(INDEX('Hoja de Trabajo para listado'!$A$155:$Z$1048576,MATCH($A598,'Hoja de Trabajo para listado'!$A$155:$A$1048576,0),MATCH((CUADRO!F$4&amp;$E598),'Hoja de Trabajo para listado'!$A$151:$Z$151,0)),0)+IFERROR(INDEX('Hoja de Trabajo para listado'!$AB$155:$BA$1048576,MATCH($A598,'Hoja de Trabajo para listado'!$AB$155:$AB$1048576,0),MATCH((CUADRO!F$4&amp;$E598),'Hoja de Trabajo para listado'!$AB$151:$BA$151,0)),0)+IFERROR(INDEX('Hoja de Trabajo para listado'!$BC$155:$CB$1048576,MATCH($A598,'Hoja de Trabajo para listado'!$BC$155:$BC$1048576,0),MATCH((CUADRO!F$4&amp;$E598),'Hoja de Trabajo para listado'!$BC$151:$CB$151,0)),0)+IFERROR(INDEX('Hoja de Trabajo para listado'!$DE$153:$DG$274,MATCH($A598,'Hoja de Trabajo para listado'!$DE$153:$DE$1048576,0),MATCH((CUADRO!F$4&amp;$E598),'Hoja de Trabajo para listado'!$DE$151:$DG$151,0)),0)+IFERROR(INDEX('Hoja de Trabajo para listado'!$CD$155:$DC$1048576,MATCH($A598,'Hoja de Trabajo para listado'!$CD$155:$CD$1048576,0),MATCH((CUADRO!F$4&amp;$E598),'Hoja de Trabajo para listado'!$CD$151:$DC$151,0)),0)</f>
        <v>0</v>
      </c>
      <c r="G598" s="241">
        <f ca="1">+IFERROR(INDEX('Hoja de Trabajo para listado'!$A$155:$Z$1048576,MATCH($A598,'Hoja de Trabajo para listado'!$A$155:$A$1048576,0),MATCH((CUADRO!G$4&amp;$E598),'Hoja de Trabajo para listado'!$A$151:$Z$151,0)),0)+IFERROR(INDEX('Hoja de Trabajo para listado'!$AB$155:$BA$1048576,MATCH($A598,'Hoja de Trabajo para listado'!$AB$155:$AB$1048576,0),MATCH((CUADRO!G$4&amp;$E598),'Hoja de Trabajo para listado'!$AB$151:$BA$151,0)),0)+IFERROR(INDEX('Hoja de Trabajo para listado'!$BC$155:$CB$1048576,MATCH($A598,'Hoja de Trabajo para listado'!$BC$155:$BC$1048576,0),MATCH((CUADRO!G$4&amp;$E598),'Hoja de Trabajo para listado'!$BC$151:$CB$151,0)),0)+IFERROR(INDEX('Hoja de Trabajo para listado'!$DE$153:$DG$274,MATCH($A598,'Hoja de Trabajo para listado'!$DE$153:$DE$1048576,0),MATCH((CUADRO!G$4&amp;$E598),'Hoja de Trabajo para listado'!$DE$151:$DG$151,0)),0)+IFERROR(INDEX('Hoja de Trabajo para listado'!$CD$155:$DC$1048576,MATCH($A598,'Hoja de Trabajo para listado'!$CD$155:$CD$1048576,0),MATCH((CUADRO!G$4&amp;$E598),'Hoja de Trabajo para listado'!$CD$151:$DC$151,0)),0)</f>
        <v>0</v>
      </c>
      <c r="H598" s="241">
        <f ca="1">+IFERROR(INDEX('Hoja de Trabajo para listado'!$A$155:$Z$1048576,MATCH($A598,'Hoja de Trabajo para listado'!$A$155:$A$1048576,0),MATCH((CUADRO!H$4&amp;$E598),'Hoja de Trabajo para listado'!$A$151:$Z$151,0)),0)+IFERROR(INDEX('Hoja de Trabajo para listado'!$AB$155:$BA$1048576,MATCH($A598,'Hoja de Trabajo para listado'!$AB$155:$AB$1048576,0),MATCH((CUADRO!H$4&amp;$E598),'Hoja de Trabajo para listado'!$AB$151:$BA$151,0)),0)+IFERROR(INDEX('Hoja de Trabajo para listado'!$BC$155:$CB$1048576,MATCH($A598,'Hoja de Trabajo para listado'!$BC$155:$BC$1048576,0),MATCH((CUADRO!H$4&amp;$E598),'Hoja de Trabajo para listado'!$BC$151:$CB$151,0)),0)+IFERROR(INDEX('Hoja de Trabajo para listado'!$DE$153:$DG$274,MATCH($A598,'Hoja de Trabajo para listado'!$DE$153:$DE$1048576,0),MATCH((CUADRO!H$4&amp;$E598),'Hoja de Trabajo para listado'!$DE$151:$DG$151,0)),0)+IFERROR(INDEX('Hoja de Trabajo para listado'!$CD$155:$DC$1048576,MATCH($A598,'Hoja de Trabajo para listado'!$CD$155:$CD$1048576,0),MATCH((CUADRO!H$4&amp;$E598),'Hoja de Trabajo para listado'!$CD$151:$DC$151,0)),0)</f>
        <v>0</v>
      </c>
      <c r="I598" s="241">
        <f ca="1">+IFERROR(INDEX('Hoja de Trabajo para listado'!$A$155:$Z$1048576,MATCH($A598,'Hoja de Trabajo para listado'!$A$155:$A$1048576,0),MATCH((CUADRO!I$4&amp;$E598),'Hoja de Trabajo para listado'!$A$151:$Z$151,0)),0)+IFERROR(INDEX('Hoja de Trabajo para listado'!$AB$155:$BA$1048576,MATCH($A598,'Hoja de Trabajo para listado'!$AB$155:$AB$1048576,0),MATCH((CUADRO!I$4&amp;$E598),'Hoja de Trabajo para listado'!$AB$151:$BA$151,0)),0)+IFERROR(INDEX('Hoja de Trabajo para listado'!$BC$155:$CB$1048576,MATCH($A598,'Hoja de Trabajo para listado'!$BC$155:$BC$1048576,0),MATCH((CUADRO!I$4&amp;$E598),'Hoja de Trabajo para listado'!$BC$151:$CB$151,0)),0)+IFERROR(INDEX('Hoja de Trabajo para listado'!$DE$153:$DG$274,MATCH($A598,'Hoja de Trabajo para listado'!$DE$153:$DE$1048576,0),MATCH((CUADRO!I$4&amp;$E598),'Hoja de Trabajo para listado'!$DE$151:$DG$151,0)),0)+IFERROR(INDEX('Hoja de Trabajo para listado'!$CD$155:$DC$1048576,MATCH($A598,'Hoja de Trabajo para listado'!$CD$155:$CD$1048576,0),MATCH((CUADRO!I$4&amp;$E598),'Hoja de Trabajo para listado'!$CD$151:$DC$151,0)),0)</f>
        <v>0</v>
      </c>
      <c r="J598" s="241">
        <f ca="1">+IFERROR(INDEX('Hoja de Trabajo para listado'!$A$155:$Z$1048576,MATCH($A598,'Hoja de Trabajo para listado'!$A$155:$A$1048576,0),MATCH((CUADRO!J$4&amp;$E598),'Hoja de Trabajo para listado'!$A$151:$Z$151,0)),0)+IFERROR(INDEX('Hoja de Trabajo para listado'!$AB$155:$BA$1048576,MATCH($A598,'Hoja de Trabajo para listado'!$AB$155:$AB$1048576,0),MATCH((CUADRO!J$4&amp;$E598),'Hoja de Trabajo para listado'!$AB$151:$BA$151,0)),0)+IFERROR(INDEX('Hoja de Trabajo para listado'!$BC$155:$CB$1048576,MATCH($A598,'Hoja de Trabajo para listado'!$BC$155:$BC$1048576,0),MATCH((CUADRO!J$4&amp;$E598),'Hoja de Trabajo para listado'!$BC$151:$CB$151,0)),0)+IFERROR(INDEX('Hoja de Trabajo para listado'!$DE$153:$DG$274,MATCH($A598,'Hoja de Trabajo para listado'!$DE$153:$DE$1048576,0),MATCH((CUADRO!J$4&amp;$E598),'Hoja de Trabajo para listado'!$DE$151:$DG$151,0)),0)+IFERROR(INDEX('Hoja de Trabajo para listado'!$CD$155:$DC$1048576,MATCH($A598,'Hoja de Trabajo para listado'!$CD$155:$CD$1048576,0),MATCH((CUADRO!J$4&amp;$E598),'Hoja de Trabajo para listado'!$CD$151:$DC$151,0)),0)</f>
        <v>0</v>
      </c>
      <c r="K598" s="241">
        <f ca="1">+IFERROR(INDEX('Hoja de Trabajo para listado'!$A$155:$Z$1048576,MATCH($A598,'Hoja de Trabajo para listado'!$A$155:$A$1048576,0),MATCH((CUADRO!K$4&amp;$E598),'Hoja de Trabajo para listado'!$A$151:$Z$151,0)),0)+IFERROR(INDEX('Hoja de Trabajo para listado'!$AB$155:$BA$1048576,MATCH($A598,'Hoja de Trabajo para listado'!$AB$155:$AB$1048576,0),MATCH((CUADRO!K$4&amp;$E598),'Hoja de Trabajo para listado'!$AB$151:$BA$151,0)),0)+IFERROR(INDEX('Hoja de Trabajo para listado'!$BC$155:$CB$1048576,MATCH($A598,'Hoja de Trabajo para listado'!$BC$155:$BC$1048576,0),MATCH((CUADRO!K$4&amp;$E598),'Hoja de Trabajo para listado'!$BC$151:$CB$151,0)),0)+IFERROR(INDEX('Hoja de Trabajo para listado'!$DE$153:$DG$274,MATCH($A598,'Hoja de Trabajo para listado'!$DE$153:$DE$1048576,0),MATCH((CUADRO!K$4&amp;$E598),'Hoja de Trabajo para listado'!$DE$151:$DG$151,0)),0)+IFERROR(INDEX('Hoja de Trabajo para listado'!$CD$155:$DC$1048576,MATCH($A598,'Hoja de Trabajo para listado'!$CD$155:$CD$1048576,0),MATCH((CUADRO!K$4&amp;$E598),'Hoja de Trabajo para listado'!$CD$151:$DC$151,0)),0)</f>
        <v>0</v>
      </c>
      <c r="L598" s="241">
        <f ca="1">+IFERROR(INDEX('Hoja de Trabajo para listado'!$A$155:$Z$1048576,MATCH($A598,'Hoja de Trabajo para listado'!$A$155:$A$1048576,0),MATCH((CUADRO!L$4&amp;$E598),'Hoja de Trabajo para listado'!$A$151:$Z$151,0)),0)+IFERROR(INDEX('Hoja de Trabajo para listado'!$AB$155:$BA$1048576,MATCH($A598,'Hoja de Trabajo para listado'!$AB$155:$AB$1048576,0),MATCH((CUADRO!L$4&amp;$E598),'Hoja de Trabajo para listado'!$AB$151:$BA$151,0)),0)+IFERROR(INDEX('Hoja de Trabajo para listado'!$BC$155:$CB$1048576,MATCH($A598,'Hoja de Trabajo para listado'!$BC$155:$BC$1048576,0),MATCH((CUADRO!L$4&amp;$E598),'Hoja de Trabajo para listado'!$BC$151:$CB$151,0)),0)+IFERROR(INDEX('Hoja de Trabajo para listado'!$DE$153:$DG$274,MATCH($A598,'Hoja de Trabajo para listado'!$DE$153:$DE$1048576,0),MATCH((CUADRO!L$4&amp;$E598),'Hoja de Trabajo para listado'!$DE$151:$DG$151,0)),0)+IFERROR(INDEX('Hoja de Trabajo para listado'!$CD$155:$DC$1048576,MATCH($A598,'Hoja de Trabajo para listado'!$CD$155:$CD$1048576,0),MATCH((CUADRO!L$4&amp;$E598),'Hoja de Trabajo para listado'!$CD$151:$DC$151,0)),0)</f>
        <v>0</v>
      </c>
      <c r="M598" s="241">
        <f ca="1">+IFERROR(INDEX('Hoja de Trabajo para listado'!$A$155:$Z$1048576,MATCH($A598,'Hoja de Trabajo para listado'!$A$155:$A$1048576,0),MATCH((CUADRO!M$4&amp;$E598),'Hoja de Trabajo para listado'!$A$151:$Z$151,0)),0)+IFERROR(INDEX('Hoja de Trabajo para listado'!$AB$155:$BA$1048576,MATCH($A598,'Hoja de Trabajo para listado'!$AB$155:$AB$1048576,0),MATCH((CUADRO!M$4&amp;$E598),'Hoja de Trabajo para listado'!$AB$151:$BA$151,0)),0)+IFERROR(INDEX('Hoja de Trabajo para listado'!$BC$155:$CB$1048576,MATCH($A598,'Hoja de Trabajo para listado'!$BC$155:$BC$1048576,0),MATCH((CUADRO!M$4&amp;$E598),'Hoja de Trabajo para listado'!$BC$151:$CB$151,0)),0)+IFERROR(INDEX('Hoja de Trabajo para listado'!$DE$153:$DG$274,MATCH($A598,'Hoja de Trabajo para listado'!$DE$153:$DE$1048576,0),MATCH((CUADRO!M$4&amp;$E598),'Hoja de Trabajo para listado'!$DE$151:$DG$151,0)),0)+IFERROR(INDEX('Hoja de Trabajo para listado'!$CD$155:$DC$1048576,MATCH($A598,'Hoja de Trabajo para listado'!$CD$155:$CD$1048576,0),MATCH((CUADRO!M$4&amp;$E598),'Hoja de Trabajo para listado'!$CD$151:$DC$151,0)),0)</f>
        <v>0</v>
      </c>
      <c r="N598" s="241">
        <f ca="1">+IFERROR(INDEX('Hoja de Trabajo para listado'!$A$155:$Z$1048576,MATCH($A598,'Hoja de Trabajo para listado'!$A$155:$A$1048576,0),MATCH((CUADRO!N$4&amp;$E598),'Hoja de Trabajo para listado'!$A$151:$Z$151,0)),0)+IFERROR(INDEX('Hoja de Trabajo para listado'!$AB$155:$BA$1048576,MATCH($A598,'Hoja de Trabajo para listado'!$AB$155:$AB$1048576,0),MATCH((CUADRO!N$4&amp;$E598),'Hoja de Trabajo para listado'!$AB$151:$BA$151,0)),0)+IFERROR(INDEX('Hoja de Trabajo para listado'!$BC$155:$CB$1048576,MATCH($A598,'Hoja de Trabajo para listado'!$BC$155:$BC$1048576,0),MATCH((CUADRO!N$4&amp;$E598),'Hoja de Trabajo para listado'!$BC$151:$CB$151,0)),0)+IFERROR(INDEX('Hoja de Trabajo para listado'!$DE$153:$DG$274,MATCH($A598,'Hoja de Trabajo para listado'!$DE$153:$DE$1048576,0),MATCH((CUADRO!N$4&amp;$E598),'Hoja de Trabajo para listado'!$DE$151:$DG$151,0)),0)+IFERROR(INDEX('Hoja de Trabajo para listado'!$CD$155:$DC$1048576,MATCH($A598,'Hoja de Trabajo para listado'!$CD$155:$CD$1048576,0),MATCH((CUADRO!N$4&amp;$E598),'Hoja de Trabajo para listado'!$CD$151:$DC$151,0)),0)</f>
        <v>0</v>
      </c>
      <c r="O598" s="241">
        <f ca="1">+IFERROR(INDEX('Hoja de Trabajo para listado'!$A$155:$Z$1048576,MATCH($A598,'Hoja de Trabajo para listado'!$A$155:$A$1048576,0),MATCH((CUADRO!O$4&amp;$E598),'Hoja de Trabajo para listado'!$A$151:$Z$151,0)),0)+IFERROR(INDEX('Hoja de Trabajo para listado'!$AB$155:$BA$1048576,MATCH($A598,'Hoja de Trabajo para listado'!$AB$155:$AB$1048576,0),MATCH((CUADRO!O$4&amp;$E598),'Hoja de Trabajo para listado'!$AB$151:$BA$151,0)),0)+IFERROR(INDEX('Hoja de Trabajo para listado'!$BC$155:$CB$1048576,MATCH($A598,'Hoja de Trabajo para listado'!$BC$155:$BC$1048576,0),MATCH((CUADRO!O$4&amp;$E598),'Hoja de Trabajo para listado'!$BC$151:$CB$151,0)),0)+IFERROR(INDEX('Hoja de Trabajo para listado'!$DE$153:$DG$274,MATCH($A598,'Hoja de Trabajo para listado'!$DE$153:$DE$1048576,0),MATCH((CUADRO!O$4&amp;$E598),'Hoja de Trabajo para listado'!$DE$151:$DG$151,0)),0)+IFERROR(INDEX('Hoja de Trabajo para listado'!$CD$155:$DC$1048576,MATCH($A598,'Hoja de Trabajo para listado'!$CD$155:$CD$1048576,0),MATCH((CUADRO!O$4&amp;$E598),'Hoja de Trabajo para listado'!$CD$151:$DC$151,0)),0)</f>
        <v>0</v>
      </c>
      <c r="P598" s="241">
        <f ca="1">+IFERROR(INDEX('Hoja de Trabajo para listado'!$A$155:$Z$1048576,MATCH($A598,'Hoja de Trabajo para listado'!$A$155:$A$1048576,0),MATCH((CUADRO!P$4&amp;$E598),'Hoja de Trabajo para listado'!$A$151:$Z$151,0)),0)+IFERROR(INDEX('Hoja de Trabajo para listado'!$AB$155:$BA$1048576,MATCH($A598,'Hoja de Trabajo para listado'!$AB$155:$AB$1048576,0),MATCH((CUADRO!P$4&amp;$E598),'Hoja de Trabajo para listado'!$AB$151:$BA$151,0)),0)+IFERROR(INDEX('Hoja de Trabajo para listado'!$BC$155:$CB$1048576,MATCH($A598,'Hoja de Trabajo para listado'!$BC$155:$BC$1048576,0),MATCH((CUADRO!P$4&amp;$E598),'Hoja de Trabajo para listado'!$BC$151:$CB$151,0)),0)+IFERROR(INDEX('Hoja de Trabajo para listado'!$DE$153:$DG$274,MATCH($A598,'Hoja de Trabajo para listado'!$DE$153:$DE$1048576,0),MATCH((CUADRO!P$4&amp;$E598),'Hoja de Trabajo para listado'!$DE$151:$DG$151,0)),0)+IFERROR(INDEX('Hoja de Trabajo para listado'!$CD$155:$DC$1048576,MATCH($A598,'Hoja de Trabajo para listado'!$CD$155:$CD$1048576,0),MATCH((CUADRO!P$4&amp;$E598),'Hoja de Trabajo para listado'!$CD$151:$DC$151,0)),0)</f>
        <v>0</v>
      </c>
      <c r="Q598" s="241">
        <f ca="1">+IFERROR(INDEX('Hoja de Trabajo para listado'!$A$155:$Z$1048576,MATCH($A598,'Hoja de Trabajo para listado'!$A$155:$A$1048576,0),MATCH((CUADRO!Q$4&amp;$E598),'Hoja de Trabajo para listado'!$A$151:$Z$151,0)),0)+IFERROR(INDEX('Hoja de Trabajo para listado'!$AB$155:$BA$1048576,MATCH($A598,'Hoja de Trabajo para listado'!$AB$155:$AB$1048576,0),MATCH((CUADRO!Q$4&amp;$E598),'Hoja de Trabajo para listado'!$AB$151:$BA$151,0)),0)+IFERROR(INDEX('Hoja de Trabajo para listado'!$BC$155:$CB$1048576,MATCH($A598,'Hoja de Trabajo para listado'!$BC$155:$BC$1048576,0),MATCH((CUADRO!Q$4&amp;$E598),'Hoja de Trabajo para listado'!$BC$151:$CB$151,0)),0)+IFERROR(INDEX('Hoja de Trabajo para listado'!$DE$153:$DG$274,MATCH($A598,'Hoja de Trabajo para listado'!$DE$153:$DE$1048576,0),MATCH((CUADRO!Q$4&amp;$E598),'Hoja de Trabajo para listado'!$DE$151:$DG$151,0)),0)+IFERROR(INDEX('Hoja de Trabajo para listado'!$CD$155:$DC$1048576,MATCH($A598,'Hoja de Trabajo para listado'!$CD$155:$CD$1048576,0),MATCH((CUADRO!Q$4&amp;$E598),'Hoja de Trabajo para listado'!$CD$151:$DC$151,0)),0)</f>
        <v>0</v>
      </c>
      <c r="R598" s="241">
        <f t="shared" ca="1" si="18"/>
        <v>0</v>
      </c>
      <c r="S598" s="247">
        <f ca="1">+R597+R598</f>
        <v>0</v>
      </c>
      <c r="T598" s="241">
        <f ca="1">+S598</f>
        <v>0</v>
      </c>
      <c r="U598" s="240">
        <f t="shared" si="19"/>
        <v>2</v>
      </c>
    </row>
    <row r="599" spans="1:21" customFormat="1" ht="15" hidden="1" customHeight="1">
      <c r="A599" s="32">
        <v>1251</v>
      </c>
      <c r="B599" s="381">
        <f>+A599</f>
        <v>1251</v>
      </c>
      <c r="C599" s="245" t="str">
        <f>+VLOOKUP(A599,bd_lista!$A$3:$C$592,3,FALSE)</f>
        <v>Gobierno Autónomo Municipal de Luribay</v>
      </c>
      <c r="D599" s="383" t="str">
        <f>+C599</f>
        <v>Gobierno Autónomo Municipal de Luribay</v>
      </c>
      <c r="E599" s="240" t="s">
        <v>683</v>
      </c>
      <c r="F599" s="241">
        <f ca="1">+IFERROR(INDEX('Hoja de Trabajo para listado'!$A$155:$Z$1048576,MATCH($A599,'Hoja de Trabajo para listado'!$A$155:$A$1048576,0),MATCH((CUADRO!F$4&amp;$E599),'Hoja de Trabajo para listado'!$A$151:$Z$151,0)),0)+IFERROR(INDEX('Hoja de Trabajo para listado'!$AB$155:$BA$1048576,MATCH($A599,'Hoja de Trabajo para listado'!$AB$155:$AB$1048576,0),MATCH((CUADRO!F$4&amp;$E599),'Hoja de Trabajo para listado'!$AB$151:$BA$151,0)),0)+IFERROR(INDEX('Hoja de Trabajo para listado'!$BC$155:$CB$1048576,MATCH($A599,'Hoja de Trabajo para listado'!$BC$155:$BC$1048576,0),MATCH((CUADRO!F$4&amp;$E599),'Hoja de Trabajo para listado'!$BC$151:$CB$151,0)),0)+IFERROR(INDEX('Hoja de Trabajo para listado'!$DE$153:$DG$274,MATCH($A599,'Hoja de Trabajo para listado'!$DE$153:$DE$1048576,0),MATCH((CUADRO!F$4&amp;$E599),'Hoja de Trabajo para listado'!$DE$151:$DG$151,0)),0)+IFERROR(INDEX('Hoja de Trabajo para listado'!$CD$155:$DC$1048576,MATCH($A599,'Hoja de Trabajo para listado'!$CD$155:$CD$1048576,0),MATCH((CUADRO!F$4&amp;$E599),'Hoja de Trabajo para listado'!$CD$151:$DC$151,0)),0)</f>
        <v>0</v>
      </c>
      <c r="G599" s="241">
        <f ca="1">+IFERROR(INDEX('Hoja de Trabajo para listado'!$A$155:$Z$1048576,MATCH($A599,'Hoja de Trabajo para listado'!$A$155:$A$1048576,0),MATCH((CUADRO!G$4&amp;$E599),'Hoja de Trabajo para listado'!$A$151:$Z$151,0)),0)+IFERROR(INDEX('Hoja de Trabajo para listado'!$AB$155:$BA$1048576,MATCH($A599,'Hoja de Trabajo para listado'!$AB$155:$AB$1048576,0),MATCH((CUADRO!G$4&amp;$E599),'Hoja de Trabajo para listado'!$AB$151:$BA$151,0)),0)+IFERROR(INDEX('Hoja de Trabajo para listado'!$BC$155:$CB$1048576,MATCH($A599,'Hoja de Trabajo para listado'!$BC$155:$BC$1048576,0),MATCH((CUADRO!G$4&amp;$E599),'Hoja de Trabajo para listado'!$BC$151:$CB$151,0)),0)+IFERROR(INDEX('Hoja de Trabajo para listado'!$DE$153:$DG$274,MATCH($A599,'Hoja de Trabajo para listado'!$DE$153:$DE$1048576,0),MATCH((CUADRO!G$4&amp;$E599),'Hoja de Trabajo para listado'!$DE$151:$DG$151,0)),0)+IFERROR(INDEX('Hoja de Trabajo para listado'!$CD$155:$DC$1048576,MATCH($A599,'Hoja de Trabajo para listado'!$CD$155:$CD$1048576,0),MATCH((CUADRO!G$4&amp;$E599),'Hoja de Trabajo para listado'!$CD$151:$DC$151,0)),0)</f>
        <v>0</v>
      </c>
      <c r="H599" s="241">
        <f ca="1">+IFERROR(INDEX('Hoja de Trabajo para listado'!$A$155:$Z$1048576,MATCH($A599,'Hoja de Trabajo para listado'!$A$155:$A$1048576,0),MATCH((CUADRO!H$4&amp;$E599),'Hoja de Trabajo para listado'!$A$151:$Z$151,0)),0)+IFERROR(INDEX('Hoja de Trabajo para listado'!$AB$155:$BA$1048576,MATCH($A599,'Hoja de Trabajo para listado'!$AB$155:$AB$1048576,0),MATCH((CUADRO!H$4&amp;$E599),'Hoja de Trabajo para listado'!$AB$151:$BA$151,0)),0)+IFERROR(INDEX('Hoja de Trabajo para listado'!$BC$155:$CB$1048576,MATCH($A599,'Hoja de Trabajo para listado'!$BC$155:$BC$1048576,0),MATCH((CUADRO!H$4&amp;$E599),'Hoja de Trabajo para listado'!$BC$151:$CB$151,0)),0)+IFERROR(INDEX('Hoja de Trabajo para listado'!$DE$153:$DG$274,MATCH($A599,'Hoja de Trabajo para listado'!$DE$153:$DE$1048576,0),MATCH((CUADRO!H$4&amp;$E599),'Hoja de Trabajo para listado'!$DE$151:$DG$151,0)),0)+IFERROR(INDEX('Hoja de Trabajo para listado'!$CD$155:$DC$1048576,MATCH($A599,'Hoja de Trabajo para listado'!$CD$155:$CD$1048576,0),MATCH((CUADRO!H$4&amp;$E599),'Hoja de Trabajo para listado'!$CD$151:$DC$151,0)),0)</f>
        <v>0</v>
      </c>
      <c r="I599" s="241">
        <f ca="1">+IFERROR(INDEX('Hoja de Trabajo para listado'!$A$155:$Z$1048576,MATCH($A599,'Hoja de Trabajo para listado'!$A$155:$A$1048576,0),MATCH((CUADRO!I$4&amp;$E599),'Hoja de Trabajo para listado'!$A$151:$Z$151,0)),0)+IFERROR(INDEX('Hoja de Trabajo para listado'!$AB$155:$BA$1048576,MATCH($A599,'Hoja de Trabajo para listado'!$AB$155:$AB$1048576,0),MATCH((CUADRO!I$4&amp;$E599),'Hoja de Trabajo para listado'!$AB$151:$BA$151,0)),0)+IFERROR(INDEX('Hoja de Trabajo para listado'!$BC$155:$CB$1048576,MATCH($A599,'Hoja de Trabajo para listado'!$BC$155:$BC$1048576,0),MATCH((CUADRO!I$4&amp;$E599),'Hoja de Trabajo para listado'!$BC$151:$CB$151,0)),0)+IFERROR(INDEX('Hoja de Trabajo para listado'!$DE$153:$DG$274,MATCH($A599,'Hoja de Trabajo para listado'!$DE$153:$DE$1048576,0),MATCH((CUADRO!I$4&amp;$E599),'Hoja de Trabajo para listado'!$DE$151:$DG$151,0)),0)+IFERROR(INDEX('Hoja de Trabajo para listado'!$CD$155:$DC$1048576,MATCH($A599,'Hoja de Trabajo para listado'!$CD$155:$CD$1048576,0),MATCH((CUADRO!I$4&amp;$E599),'Hoja de Trabajo para listado'!$CD$151:$DC$151,0)),0)</f>
        <v>0</v>
      </c>
      <c r="J599" s="241">
        <f ca="1">+IFERROR(INDEX('Hoja de Trabajo para listado'!$A$155:$Z$1048576,MATCH($A599,'Hoja de Trabajo para listado'!$A$155:$A$1048576,0),MATCH((CUADRO!J$4&amp;$E599),'Hoja de Trabajo para listado'!$A$151:$Z$151,0)),0)+IFERROR(INDEX('Hoja de Trabajo para listado'!$AB$155:$BA$1048576,MATCH($A599,'Hoja de Trabajo para listado'!$AB$155:$AB$1048576,0),MATCH((CUADRO!J$4&amp;$E599),'Hoja de Trabajo para listado'!$AB$151:$BA$151,0)),0)+IFERROR(INDEX('Hoja de Trabajo para listado'!$BC$155:$CB$1048576,MATCH($A599,'Hoja de Trabajo para listado'!$BC$155:$BC$1048576,0),MATCH((CUADRO!J$4&amp;$E599),'Hoja de Trabajo para listado'!$BC$151:$CB$151,0)),0)+IFERROR(INDEX('Hoja de Trabajo para listado'!$DE$153:$DG$274,MATCH($A599,'Hoja de Trabajo para listado'!$DE$153:$DE$1048576,0),MATCH((CUADRO!J$4&amp;$E599),'Hoja de Trabajo para listado'!$DE$151:$DG$151,0)),0)+IFERROR(INDEX('Hoja de Trabajo para listado'!$CD$155:$DC$1048576,MATCH($A599,'Hoja de Trabajo para listado'!$CD$155:$CD$1048576,0),MATCH((CUADRO!J$4&amp;$E599),'Hoja de Trabajo para listado'!$CD$151:$DC$151,0)),0)</f>
        <v>0</v>
      </c>
      <c r="K599" s="241">
        <f ca="1">+IFERROR(INDEX('Hoja de Trabajo para listado'!$A$155:$Z$1048576,MATCH($A599,'Hoja de Trabajo para listado'!$A$155:$A$1048576,0),MATCH((CUADRO!K$4&amp;$E599),'Hoja de Trabajo para listado'!$A$151:$Z$151,0)),0)+IFERROR(INDEX('Hoja de Trabajo para listado'!$AB$155:$BA$1048576,MATCH($A599,'Hoja de Trabajo para listado'!$AB$155:$AB$1048576,0),MATCH((CUADRO!K$4&amp;$E599),'Hoja de Trabajo para listado'!$AB$151:$BA$151,0)),0)+IFERROR(INDEX('Hoja de Trabajo para listado'!$BC$155:$CB$1048576,MATCH($A599,'Hoja de Trabajo para listado'!$BC$155:$BC$1048576,0),MATCH((CUADRO!K$4&amp;$E599),'Hoja de Trabajo para listado'!$BC$151:$CB$151,0)),0)+IFERROR(INDEX('Hoja de Trabajo para listado'!$DE$153:$DG$274,MATCH($A599,'Hoja de Trabajo para listado'!$DE$153:$DE$1048576,0),MATCH((CUADRO!K$4&amp;$E599),'Hoja de Trabajo para listado'!$DE$151:$DG$151,0)),0)+IFERROR(INDEX('Hoja de Trabajo para listado'!$CD$155:$DC$1048576,MATCH($A599,'Hoja de Trabajo para listado'!$CD$155:$CD$1048576,0),MATCH((CUADRO!K$4&amp;$E599),'Hoja de Trabajo para listado'!$CD$151:$DC$151,0)),0)</f>
        <v>0</v>
      </c>
      <c r="L599" s="241">
        <f ca="1">+IFERROR(INDEX('Hoja de Trabajo para listado'!$A$155:$Z$1048576,MATCH($A599,'Hoja de Trabajo para listado'!$A$155:$A$1048576,0),MATCH((CUADRO!L$4&amp;$E599),'Hoja de Trabajo para listado'!$A$151:$Z$151,0)),0)+IFERROR(INDEX('Hoja de Trabajo para listado'!$AB$155:$BA$1048576,MATCH($A599,'Hoja de Trabajo para listado'!$AB$155:$AB$1048576,0),MATCH((CUADRO!L$4&amp;$E599),'Hoja de Trabajo para listado'!$AB$151:$BA$151,0)),0)+IFERROR(INDEX('Hoja de Trabajo para listado'!$BC$155:$CB$1048576,MATCH($A599,'Hoja de Trabajo para listado'!$BC$155:$BC$1048576,0),MATCH((CUADRO!L$4&amp;$E599),'Hoja de Trabajo para listado'!$BC$151:$CB$151,0)),0)+IFERROR(INDEX('Hoja de Trabajo para listado'!$DE$153:$DG$274,MATCH($A599,'Hoja de Trabajo para listado'!$DE$153:$DE$1048576,0),MATCH((CUADRO!L$4&amp;$E599),'Hoja de Trabajo para listado'!$DE$151:$DG$151,0)),0)+IFERROR(INDEX('Hoja de Trabajo para listado'!$CD$155:$DC$1048576,MATCH($A599,'Hoja de Trabajo para listado'!$CD$155:$CD$1048576,0),MATCH((CUADRO!L$4&amp;$E599),'Hoja de Trabajo para listado'!$CD$151:$DC$151,0)),0)</f>
        <v>0</v>
      </c>
      <c r="M599" s="241">
        <f ca="1">+IFERROR(INDEX('Hoja de Trabajo para listado'!$A$155:$Z$1048576,MATCH($A599,'Hoja de Trabajo para listado'!$A$155:$A$1048576,0),MATCH((CUADRO!M$4&amp;$E599),'Hoja de Trabajo para listado'!$A$151:$Z$151,0)),0)+IFERROR(INDEX('Hoja de Trabajo para listado'!$AB$155:$BA$1048576,MATCH($A599,'Hoja de Trabajo para listado'!$AB$155:$AB$1048576,0),MATCH((CUADRO!M$4&amp;$E599),'Hoja de Trabajo para listado'!$AB$151:$BA$151,0)),0)+IFERROR(INDEX('Hoja de Trabajo para listado'!$BC$155:$CB$1048576,MATCH($A599,'Hoja de Trabajo para listado'!$BC$155:$BC$1048576,0),MATCH((CUADRO!M$4&amp;$E599),'Hoja de Trabajo para listado'!$BC$151:$CB$151,0)),0)+IFERROR(INDEX('Hoja de Trabajo para listado'!$DE$153:$DG$274,MATCH($A599,'Hoja de Trabajo para listado'!$DE$153:$DE$1048576,0),MATCH((CUADRO!M$4&amp;$E599),'Hoja de Trabajo para listado'!$DE$151:$DG$151,0)),0)+IFERROR(INDEX('Hoja de Trabajo para listado'!$CD$155:$DC$1048576,MATCH($A599,'Hoja de Trabajo para listado'!$CD$155:$CD$1048576,0),MATCH((CUADRO!M$4&amp;$E599),'Hoja de Trabajo para listado'!$CD$151:$DC$151,0)),0)</f>
        <v>0</v>
      </c>
      <c r="N599" s="241">
        <f ca="1">+IFERROR(INDEX('Hoja de Trabajo para listado'!$A$155:$Z$1048576,MATCH($A599,'Hoja de Trabajo para listado'!$A$155:$A$1048576,0),MATCH((CUADRO!N$4&amp;$E599),'Hoja de Trabajo para listado'!$A$151:$Z$151,0)),0)+IFERROR(INDEX('Hoja de Trabajo para listado'!$AB$155:$BA$1048576,MATCH($A599,'Hoja de Trabajo para listado'!$AB$155:$AB$1048576,0),MATCH((CUADRO!N$4&amp;$E599),'Hoja de Trabajo para listado'!$AB$151:$BA$151,0)),0)+IFERROR(INDEX('Hoja de Trabajo para listado'!$BC$155:$CB$1048576,MATCH($A599,'Hoja de Trabajo para listado'!$BC$155:$BC$1048576,0),MATCH((CUADRO!N$4&amp;$E599),'Hoja de Trabajo para listado'!$BC$151:$CB$151,0)),0)+IFERROR(INDEX('Hoja de Trabajo para listado'!$DE$153:$DG$274,MATCH($A599,'Hoja de Trabajo para listado'!$DE$153:$DE$1048576,0),MATCH((CUADRO!N$4&amp;$E599),'Hoja de Trabajo para listado'!$DE$151:$DG$151,0)),0)+IFERROR(INDEX('Hoja de Trabajo para listado'!$CD$155:$DC$1048576,MATCH($A599,'Hoja de Trabajo para listado'!$CD$155:$CD$1048576,0),MATCH((CUADRO!N$4&amp;$E599),'Hoja de Trabajo para listado'!$CD$151:$DC$151,0)),0)</f>
        <v>0</v>
      </c>
      <c r="O599" s="241">
        <f ca="1">+IFERROR(INDEX('Hoja de Trabajo para listado'!$A$155:$Z$1048576,MATCH($A599,'Hoja de Trabajo para listado'!$A$155:$A$1048576,0),MATCH((CUADRO!O$4&amp;$E599),'Hoja de Trabajo para listado'!$A$151:$Z$151,0)),0)+IFERROR(INDEX('Hoja de Trabajo para listado'!$AB$155:$BA$1048576,MATCH($A599,'Hoja de Trabajo para listado'!$AB$155:$AB$1048576,0),MATCH((CUADRO!O$4&amp;$E599),'Hoja de Trabajo para listado'!$AB$151:$BA$151,0)),0)+IFERROR(INDEX('Hoja de Trabajo para listado'!$BC$155:$CB$1048576,MATCH($A599,'Hoja de Trabajo para listado'!$BC$155:$BC$1048576,0),MATCH((CUADRO!O$4&amp;$E599),'Hoja de Trabajo para listado'!$BC$151:$CB$151,0)),0)+IFERROR(INDEX('Hoja de Trabajo para listado'!$DE$153:$DG$274,MATCH($A599,'Hoja de Trabajo para listado'!$DE$153:$DE$1048576,0),MATCH((CUADRO!O$4&amp;$E599),'Hoja de Trabajo para listado'!$DE$151:$DG$151,0)),0)+IFERROR(INDEX('Hoja de Trabajo para listado'!$CD$155:$DC$1048576,MATCH($A599,'Hoja de Trabajo para listado'!$CD$155:$CD$1048576,0),MATCH((CUADRO!O$4&amp;$E599),'Hoja de Trabajo para listado'!$CD$151:$DC$151,0)),0)</f>
        <v>0</v>
      </c>
      <c r="P599" s="241">
        <f ca="1">+IFERROR(INDEX('Hoja de Trabajo para listado'!$A$155:$Z$1048576,MATCH($A599,'Hoja de Trabajo para listado'!$A$155:$A$1048576,0),MATCH((CUADRO!P$4&amp;$E599),'Hoja de Trabajo para listado'!$A$151:$Z$151,0)),0)+IFERROR(INDEX('Hoja de Trabajo para listado'!$AB$155:$BA$1048576,MATCH($A599,'Hoja de Trabajo para listado'!$AB$155:$AB$1048576,0),MATCH((CUADRO!P$4&amp;$E599),'Hoja de Trabajo para listado'!$AB$151:$BA$151,0)),0)+IFERROR(INDEX('Hoja de Trabajo para listado'!$BC$155:$CB$1048576,MATCH($A599,'Hoja de Trabajo para listado'!$BC$155:$BC$1048576,0),MATCH((CUADRO!P$4&amp;$E599),'Hoja de Trabajo para listado'!$BC$151:$CB$151,0)),0)+IFERROR(INDEX('Hoja de Trabajo para listado'!$DE$153:$DG$274,MATCH($A599,'Hoja de Trabajo para listado'!$DE$153:$DE$1048576,0),MATCH((CUADRO!P$4&amp;$E599),'Hoja de Trabajo para listado'!$DE$151:$DG$151,0)),0)+IFERROR(INDEX('Hoja de Trabajo para listado'!$CD$155:$DC$1048576,MATCH($A599,'Hoja de Trabajo para listado'!$CD$155:$CD$1048576,0),MATCH((CUADRO!P$4&amp;$E599),'Hoja de Trabajo para listado'!$CD$151:$DC$151,0)),0)</f>
        <v>0</v>
      </c>
      <c r="Q599" s="241">
        <f ca="1">+IFERROR(INDEX('Hoja de Trabajo para listado'!$A$155:$Z$1048576,MATCH($A599,'Hoja de Trabajo para listado'!$A$155:$A$1048576,0),MATCH((CUADRO!Q$4&amp;$E599),'Hoja de Trabajo para listado'!$A$151:$Z$151,0)),0)+IFERROR(INDEX('Hoja de Trabajo para listado'!$AB$155:$BA$1048576,MATCH($A599,'Hoja de Trabajo para listado'!$AB$155:$AB$1048576,0),MATCH((CUADRO!Q$4&amp;$E599),'Hoja de Trabajo para listado'!$AB$151:$BA$151,0)),0)+IFERROR(INDEX('Hoja de Trabajo para listado'!$BC$155:$CB$1048576,MATCH($A599,'Hoja de Trabajo para listado'!$BC$155:$BC$1048576,0),MATCH((CUADRO!Q$4&amp;$E599),'Hoja de Trabajo para listado'!$BC$151:$CB$151,0)),0)+IFERROR(INDEX('Hoja de Trabajo para listado'!$DE$153:$DG$274,MATCH($A599,'Hoja de Trabajo para listado'!$DE$153:$DE$1048576,0),MATCH((CUADRO!Q$4&amp;$E599),'Hoja de Trabajo para listado'!$DE$151:$DG$151,0)),0)+IFERROR(INDEX('Hoja de Trabajo para listado'!$CD$155:$DC$1048576,MATCH($A599,'Hoja de Trabajo para listado'!$CD$155:$CD$1048576,0),MATCH((CUADRO!Q$4&amp;$E599),'Hoja de Trabajo para listado'!$CD$151:$DC$151,0)),0)</f>
        <v>0</v>
      </c>
      <c r="R599" s="241">
        <f t="shared" ca="1" si="18"/>
        <v>0</v>
      </c>
      <c r="S599" s="247"/>
      <c r="T599" s="241">
        <f ca="1">+T600</f>
        <v>0</v>
      </c>
      <c r="U599" s="240">
        <f t="shared" si="19"/>
        <v>1</v>
      </c>
    </row>
    <row r="600" spans="1:21" customFormat="1" ht="15" hidden="1" customHeight="1">
      <c r="A600" s="32">
        <v>1251</v>
      </c>
      <c r="B600" s="382"/>
      <c r="C600" s="245" t="str">
        <f>+VLOOKUP(A600,bd_lista!$A$3:$C$592,3,FALSE)</f>
        <v>Gobierno Autónomo Municipal de Luribay</v>
      </c>
      <c r="D600" s="384"/>
      <c r="E600" s="242" t="s">
        <v>684</v>
      </c>
      <c r="F600" s="241">
        <f ca="1">+IFERROR(INDEX('Hoja de Trabajo para listado'!$A$155:$Z$1048576,MATCH($A600,'Hoja de Trabajo para listado'!$A$155:$A$1048576,0),MATCH((CUADRO!F$4&amp;$E600),'Hoja de Trabajo para listado'!$A$151:$Z$151,0)),0)+IFERROR(INDEX('Hoja de Trabajo para listado'!$AB$155:$BA$1048576,MATCH($A600,'Hoja de Trabajo para listado'!$AB$155:$AB$1048576,0),MATCH((CUADRO!F$4&amp;$E600),'Hoja de Trabajo para listado'!$AB$151:$BA$151,0)),0)+IFERROR(INDEX('Hoja de Trabajo para listado'!$BC$155:$CB$1048576,MATCH($A600,'Hoja de Trabajo para listado'!$BC$155:$BC$1048576,0),MATCH((CUADRO!F$4&amp;$E600),'Hoja de Trabajo para listado'!$BC$151:$CB$151,0)),0)+IFERROR(INDEX('Hoja de Trabajo para listado'!$DE$153:$DG$274,MATCH($A600,'Hoja de Trabajo para listado'!$DE$153:$DE$1048576,0),MATCH((CUADRO!F$4&amp;$E600),'Hoja de Trabajo para listado'!$DE$151:$DG$151,0)),0)+IFERROR(INDEX('Hoja de Trabajo para listado'!$CD$155:$DC$1048576,MATCH($A600,'Hoja de Trabajo para listado'!$CD$155:$CD$1048576,0),MATCH((CUADRO!F$4&amp;$E600),'Hoja de Trabajo para listado'!$CD$151:$DC$151,0)),0)</f>
        <v>0</v>
      </c>
      <c r="G600" s="241">
        <f ca="1">+IFERROR(INDEX('Hoja de Trabajo para listado'!$A$155:$Z$1048576,MATCH($A600,'Hoja de Trabajo para listado'!$A$155:$A$1048576,0),MATCH((CUADRO!G$4&amp;$E600),'Hoja de Trabajo para listado'!$A$151:$Z$151,0)),0)+IFERROR(INDEX('Hoja de Trabajo para listado'!$AB$155:$BA$1048576,MATCH($A600,'Hoja de Trabajo para listado'!$AB$155:$AB$1048576,0),MATCH((CUADRO!G$4&amp;$E600),'Hoja de Trabajo para listado'!$AB$151:$BA$151,0)),0)+IFERROR(INDEX('Hoja de Trabajo para listado'!$BC$155:$CB$1048576,MATCH($A600,'Hoja de Trabajo para listado'!$BC$155:$BC$1048576,0),MATCH((CUADRO!G$4&amp;$E600),'Hoja de Trabajo para listado'!$BC$151:$CB$151,0)),0)+IFERROR(INDEX('Hoja de Trabajo para listado'!$DE$153:$DG$274,MATCH($A600,'Hoja de Trabajo para listado'!$DE$153:$DE$1048576,0),MATCH((CUADRO!G$4&amp;$E600),'Hoja de Trabajo para listado'!$DE$151:$DG$151,0)),0)+IFERROR(INDEX('Hoja de Trabajo para listado'!$CD$155:$DC$1048576,MATCH($A600,'Hoja de Trabajo para listado'!$CD$155:$CD$1048576,0),MATCH((CUADRO!G$4&amp;$E600),'Hoja de Trabajo para listado'!$CD$151:$DC$151,0)),0)</f>
        <v>0</v>
      </c>
      <c r="H600" s="241">
        <f ca="1">+IFERROR(INDEX('Hoja de Trabajo para listado'!$A$155:$Z$1048576,MATCH($A600,'Hoja de Trabajo para listado'!$A$155:$A$1048576,0),MATCH((CUADRO!H$4&amp;$E600),'Hoja de Trabajo para listado'!$A$151:$Z$151,0)),0)+IFERROR(INDEX('Hoja de Trabajo para listado'!$AB$155:$BA$1048576,MATCH($A600,'Hoja de Trabajo para listado'!$AB$155:$AB$1048576,0),MATCH((CUADRO!H$4&amp;$E600),'Hoja de Trabajo para listado'!$AB$151:$BA$151,0)),0)+IFERROR(INDEX('Hoja de Trabajo para listado'!$BC$155:$CB$1048576,MATCH($A600,'Hoja de Trabajo para listado'!$BC$155:$BC$1048576,0),MATCH((CUADRO!H$4&amp;$E600),'Hoja de Trabajo para listado'!$BC$151:$CB$151,0)),0)+IFERROR(INDEX('Hoja de Trabajo para listado'!$DE$153:$DG$274,MATCH($A600,'Hoja de Trabajo para listado'!$DE$153:$DE$1048576,0),MATCH((CUADRO!H$4&amp;$E600),'Hoja de Trabajo para listado'!$DE$151:$DG$151,0)),0)+IFERROR(INDEX('Hoja de Trabajo para listado'!$CD$155:$DC$1048576,MATCH($A600,'Hoja de Trabajo para listado'!$CD$155:$CD$1048576,0),MATCH((CUADRO!H$4&amp;$E600),'Hoja de Trabajo para listado'!$CD$151:$DC$151,0)),0)</f>
        <v>0</v>
      </c>
      <c r="I600" s="241">
        <f ca="1">+IFERROR(INDEX('Hoja de Trabajo para listado'!$A$155:$Z$1048576,MATCH($A600,'Hoja de Trabajo para listado'!$A$155:$A$1048576,0),MATCH((CUADRO!I$4&amp;$E600),'Hoja de Trabajo para listado'!$A$151:$Z$151,0)),0)+IFERROR(INDEX('Hoja de Trabajo para listado'!$AB$155:$BA$1048576,MATCH($A600,'Hoja de Trabajo para listado'!$AB$155:$AB$1048576,0),MATCH((CUADRO!I$4&amp;$E600),'Hoja de Trabajo para listado'!$AB$151:$BA$151,0)),0)+IFERROR(INDEX('Hoja de Trabajo para listado'!$BC$155:$CB$1048576,MATCH($A600,'Hoja de Trabajo para listado'!$BC$155:$BC$1048576,0),MATCH((CUADRO!I$4&amp;$E600),'Hoja de Trabajo para listado'!$BC$151:$CB$151,0)),0)+IFERROR(INDEX('Hoja de Trabajo para listado'!$DE$153:$DG$274,MATCH($A600,'Hoja de Trabajo para listado'!$DE$153:$DE$1048576,0),MATCH((CUADRO!I$4&amp;$E600),'Hoja de Trabajo para listado'!$DE$151:$DG$151,0)),0)+IFERROR(INDEX('Hoja de Trabajo para listado'!$CD$155:$DC$1048576,MATCH($A600,'Hoja de Trabajo para listado'!$CD$155:$CD$1048576,0),MATCH((CUADRO!I$4&amp;$E600),'Hoja de Trabajo para listado'!$CD$151:$DC$151,0)),0)</f>
        <v>0</v>
      </c>
      <c r="J600" s="241">
        <f ca="1">+IFERROR(INDEX('Hoja de Trabajo para listado'!$A$155:$Z$1048576,MATCH($A600,'Hoja de Trabajo para listado'!$A$155:$A$1048576,0),MATCH((CUADRO!J$4&amp;$E600),'Hoja de Trabajo para listado'!$A$151:$Z$151,0)),0)+IFERROR(INDEX('Hoja de Trabajo para listado'!$AB$155:$BA$1048576,MATCH($A600,'Hoja de Trabajo para listado'!$AB$155:$AB$1048576,0),MATCH((CUADRO!J$4&amp;$E600),'Hoja de Trabajo para listado'!$AB$151:$BA$151,0)),0)+IFERROR(INDEX('Hoja de Trabajo para listado'!$BC$155:$CB$1048576,MATCH($A600,'Hoja de Trabajo para listado'!$BC$155:$BC$1048576,0),MATCH((CUADRO!J$4&amp;$E600),'Hoja de Trabajo para listado'!$BC$151:$CB$151,0)),0)+IFERROR(INDEX('Hoja de Trabajo para listado'!$DE$153:$DG$274,MATCH($A600,'Hoja de Trabajo para listado'!$DE$153:$DE$1048576,0),MATCH((CUADRO!J$4&amp;$E600),'Hoja de Trabajo para listado'!$DE$151:$DG$151,0)),0)+IFERROR(INDEX('Hoja de Trabajo para listado'!$CD$155:$DC$1048576,MATCH($A600,'Hoja de Trabajo para listado'!$CD$155:$CD$1048576,0),MATCH((CUADRO!J$4&amp;$E600),'Hoja de Trabajo para listado'!$CD$151:$DC$151,0)),0)</f>
        <v>0</v>
      </c>
      <c r="K600" s="241">
        <f ca="1">+IFERROR(INDEX('Hoja de Trabajo para listado'!$A$155:$Z$1048576,MATCH($A600,'Hoja de Trabajo para listado'!$A$155:$A$1048576,0),MATCH((CUADRO!K$4&amp;$E600),'Hoja de Trabajo para listado'!$A$151:$Z$151,0)),0)+IFERROR(INDEX('Hoja de Trabajo para listado'!$AB$155:$BA$1048576,MATCH($A600,'Hoja de Trabajo para listado'!$AB$155:$AB$1048576,0),MATCH((CUADRO!K$4&amp;$E600),'Hoja de Trabajo para listado'!$AB$151:$BA$151,0)),0)+IFERROR(INDEX('Hoja de Trabajo para listado'!$BC$155:$CB$1048576,MATCH($A600,'Hoja de Trabajo para listado'!$BC$155:$BC$1048576,0),MATCH((CUADRO!K$4&amp;$E600),'Hoja de Trabajo para listado'!$BC$151:$CB$151,0)),0)+IFERROR(INDEX('Hoja de Trabajo para listado'!$DE$153:$DG$274,MATCH($A600,'Hoja de Trabajo para listado'!$DE$153:$DE$1048576,0),MATCH((CUADRO!K$4&amp;$E600),'Hoja de Trabajo para listado'!$DE$151:$DG$151,0)),0)+IFERROR(INDEX('Hoja de Trabajo para listado'!$CD$155:$DC$1048576,MATCH($A600,'Hoja de Trabajo para listado'!$CD$155:$CD$1048576,0),MATCH((CUADRO!K$4&amp;$E600),'Hoja de Trabajo para listado'!$CD$151:$DC$151,0)),0)</f>
        <v>0</v>
      </c>
      <c r="L600" s="241">
        <f ca="1">+IFERROR(INDEX('Hoja de Trabajo para listado'!$A$155:$Z$1048576,MATCH($A600,'Hoja de Trabajo para listado'!$A$155:$A$1048576,0),MATCH((CUADRO!L$4&amp;$E600),'Hoja de Trabajo para listado'!$A$151:$Z$151,0)),0)+IFERROR(INDEX('Hoja de Trabajo para listado'!$AB$155:$BA$1048576,MATCH($A600,'Hoja de Trabajo para listado'!$AB$155:$AB$1048576,0),MATCH((CUADRO!L$4&amp;$E600),'Hoja de Trabajo para listado'!$AB$151:$BA$151,0)),0)+IFERROR(INDEX('Hoja de Trabajo para listado'!$BC$155:$CB$1048576,MATCH($A600,'Hoja de Trabajo para listado'!$BC$155:$BC$1048576,0),MATCH((CUADRO!L$4&amp;$E600),'Hoja de Trabajo para listado'!$BC$151:$CB$151,0)),0)+IFERROR(INDEX('Hoja de Trabajo para listado'!$DE$153:$DG$274,MATCH($A600,'Hoja de Trabajo para listado'!$DE$153:$DE$1048576,0),MATCH((CUADRO!L$4&amp;$E600),'Hoja de Trabajo para listado'!$DE$151:$DG$151,0)),0)+IFERROR(INDEX('Hoja de Trabajo para listado'!$CD$155:$DC$1048576,MATCH($A600,'Hoja de Trabajo para listado'!$CD$155:$CD$1048576,0),MATCH((CUADRO!L$4&amp;$E600),'Hoja de Trabajo para listado'!$CD$151:$DC$151,0)),0)</f>
        <v>0</v>
      </c>
      <c r="M600" s="241">
        <f ca="1">+IFERROR(INDEX('Hoja de Trabajo para listado'!$A$155:$Z$1048576,MATCH($A600,'Hoja de Trabajo para listado'!$A$155:$A$1048576,0),MATCH((CUADRO!M$4&amp;$E600),'Hoja de Trabajo para listado'!$A$151:$Z$151,0)),0)+IFERROR(INDEX('Hoja de Trabajo para listado'!$AB$155:$BA$1048576,MATCH($A600,'Hoja de Trabajo para listado'!$AB$155:$AB$1048576,0),MATCH((CUADRO!M$4&amp;$E600),'Hoja de Trabajo para listado'!$AB$151:$BA$151,0)),0)+IFERROR(INDEX('Hoja de Trabajo para listado'!$BC$155:$CB$1048576,MATCH($A600,'Hoja de Trabajo para listado'!$BC$155:$BC$1048576,0),MATCH((CUADRO!M$4&amp;$E600),'Hoja de Trabajo para listado'!$BC$151:$CB$151,0)),0)+IFERROR(INDEX('Hoja de Trabajo para listado'!$DE$153:$DG$274,MATCH($A600,'Hoja de Trabajo para listado'!$DE$153:$DE$1048576,0),MATCH((CUADRO!M$4&amp;$E600),'Hoja de Trabajo para listado'!$DE$151:$DG$151,0)),0)+IFERROR(INDEX('Hoja de Trabajo para listado'!$CD$155:$DC$1048576,MATCH($A600,'Hoja de Trabajo para listado'!$CD$155:$CD$1048576,0),MATCH((CUADRO!M$4&amp;$E600),'Hoja de Trabajo para listado'!$CD$151:$DC$151,0)),0)</f>
        <v>0</v>
      </c>
      <c r="N600" s="241">
        <f ca="1">+IFERROR(INDEX('Hoja de Trabajo para listado'!$A$155:$Z$1048576,MATCH($A600,'Hoja de Trabajo para listado'!$A$155:$A$1048576,0),MATCH((CUADRO!N$4&amp;$E600),'Hoja de Trabajo para listado'!$A$151:$Z$151,0)),0)+IFERROR(INDEX('Hoja de Trabajo para listado'!$AB$155:$BA$1048576,MATCH($A600,'Hoja de Trabajo para listado'!$AB$155:$AB$1048576,0),MATCH((CUADRO!N$4&amp;$E600),'Hoja de Trabajo para listado'!$AB$151:$BA$151,0)),0)+IFERROR(INDEX('Hoja de Trabajo para listado'!$BC$155:$CB$1048576,MATCH($A600,'Hoja de Trabajo para listado'!$BC$155:$BC$1048576,0),MATCH((CUADRO!N$4&amp;$E600),'Hoja de Trabajo para listado'!$BC$151:$CB$151,0)),0)+IFERROR(INDEX('Hoja de Trabajo para listado'!$DE$153:$DG$274,MATCH($A600,'Hoja de Trabajo para listado'!$DE$153:$DE$1048576,0),MATCH((CUADRO!N$4&amp;$E600),'Hoja de Trabajo para listado'!$DE$151:$DG$151,0)),0)+IFERROR(INDEX('Hoja de Trabajo para listado'!$CD$155:$DC$1048576,MATCH($A600,'Hoja de Trabajo para listado'!$CD$155:$CD$1048576,0),MATCH((CUADRO!N$4&amp;$E600),'Hoja de Trabajo para listado'!$CD$151:$DC$151,0)),0)</f>
        <v>0</v>
      </c>
      <c r="O600" s="241">
        <f ca="1">+IFERROR(INDEX('Hoja de Trabajo para listado'!$A$155:$Z$1048576,MATCH($A600,'Hoja de Trabajo para listado'!$A$155:$A$1048576,0),MATCH((CUADRO!O$4&amp;$E600),'Hoja de Trabajo para listado'!$A$151:$Z$151,0)),0)+IFERROR(INDEX('Hoja de Trabajo para listado'!$AB$155:$BA$1048576,MATCH($A600,'Hoja de Trabajo para listado'!$AB$155:$AB$1048576,0),MATCH((CUADRO!O$4&amp;$E600),'Hoja de Trabajo para listado'!$AB$151:$BA$151,0)),0)+IFERROR(INDEX('Hoja de Trabajo para listado'!$BC$155:$CB$1048576,MATCH($A600,'Hoja de Trabajo para listado'!$BC$155:$BC$1048576,0),MATCH((CUADRO!O$4&amp;$E600),'Hoja de Trabajo para listado'!$BC$151:$CB$151,0)),0)+IFERROR(INDEX('Hoja de Trabajo para listado'!$DE$153:$DG$274,MATCH($A600,'Hoja de Trabajo para listado'!$DE$153:$DE$1048576,0),MATCH((CUADRO!O$4&amp;$E600),'Hoja de Trabajo para listado'!$DE$151:$DG$151,0)),0)+IFERROR(INDEX('Hoja de Trabajo para listado'!$CD$155:$DC$1048576,MATCH($A600,'Hoja de Trabajo para listado'!$CD$155:$CD$1048576,0),MATCH((CUADRO!O$4&amp;$E600),'Hoja de Trabajo para listado'!$CD$151:$DC$151,0)),0)</f>
        <v>0</v>
      </c>
      <c r="P600" s="241">
        <f ca="1">+IFERROR(INDEX('Hoja de Trabajo para listado'!$A$155:$Z$1048576,MATCH($A600,'Hoja de Trabajo para listado'!$A$155:$A$1048576,0),MATCH((CUADRO!P$4&amp;$E600),'Hoja de Trabajo para listado'!$A$151:$Z$151,0)),0)+IFERROR(INDEX('Hoja de Trabajo para listado'!$AB$155:$BA$1048576,MATCH($A600,'Hoja de Trabajo para listado'!$AB$155:$AB$1048576,0),MATCH((CUADRO!P$4&amp;$E600),'Hoja de Trabajo para listado'!$AB$151:$BA$151,0)),0)+IFERROR(INDEX('Hoja de Trabajo para listado'!$BC$155:$CB$1048576,MATCH($A600,'Hoja de Trabajo para listado'!$BC$155:$BC$1048576,0),MATCH((CUADRO!P$4&amp;$E600),'Hoja de Trabajo para listado'!$BC$151:$CB$151,0)),0)+IFERROR(INDEX('Hoja de Trabajo para listado'!$DE$153:$DG$274,MATCH($A600,'Hoja de Trabajo para listado'!$DE$153:$DE$1048576,0),MATCH((CUADRO!P$4&amp;$E600),'Hoja de Trabajo para listado'!$DE$151:$DG$151,0)),0)+IFERROR(INDEX('Hoja de Trabajo para listado'!$CD$155:$DC$1048576,MATCH($A600,'Hoja de Trabajo para listado'!$CD$155:$CD$1048576,0),MATCH((CUADRO!P$4&amp;$E600),'Hoja de Trabajo para listado'!$CD$151:$DC$151,0)),0)</f>
        <v>0</v>
      </c>
      <c r="Q600" s="241">
        <f ca="1">+IFERROR(INDEX('Hoja de Trabajo para listado'!$A$155:$Z$1048576,MATCH($A600,'Hoja de Trabajo para listado'!$A$155:$A$1048576,0),MATCH((CUADRO!Q$4&amp;$E600),'Hoja de Trabajo para listado'!$A$151:$Z$151,0)),0)+IFERROR(INDEX('Hoja de Trabajo para listado'!$AB$155:$BA$1048576,MATCH($A600,'Hoja de Trabajo para listado'!$AB$155:$AB$1048576,0),MATCH((CUADRO!Q$4&amp;$E600),'Hoja de Trabajo para listado'!$AB$151:$BA$151,0)),0)+IFERROR(INDEX('Hoja de Trabajo para listado'!$BC$155:$CB$1048576,MATCH($A600,'Hoja de Trabajo para listado'!$BC$155:$BC$1048576,0),MATCH((CUADRO!Q$4&amp;$E600),'Hoja de Trabajo para listado'!$BC$151:$CB$151,0)),0)+IFERROR(INDEX('Hoja de Trabajo para listado'!$DE$153:$DG$274,MATCH($A600,'Hoja de Trabajo para listado'!$DE$153:$DE$1048576,0),MATCH((CUADRO!Q$4&amp;$E600),'Hoja de Trabajo para listado'!$DE$151:$DG$151,0)),0)+IFERROR(INDEX('Hoja de Trabajo para listado'!$CD$155:$DC$1048576,MATCH($A600,'Hoja de Trabajo para listado'!$CD$155:$CD$1048576,0),MATCH((CUADRO!Q$4&amp;$E600),'Hoja de Trabajo para listado'!$CD$151:$DC$151,0)),0)</f>
        <v>0</v>
      </c>
      <c r="R600" s="241">
        <f t="shared" ca="1" si="18"/>
        <v>0</v>
      </c>
      <c r="S600" s="247">
        <f ca="1">+R599+R600</f>
        <v>0</v>
      </c>
      <c r="T600" s="241">
        <f ca="1">+S600</f>
        <v>0</v>
      </c>
      <c r="U600" s="240">
        <f t="shared" si="19"/>
        <v>2</v>
      </c>
    </row>
    <row r="601" spans="1:21" customFormat="1" ht="15" hidden="1" customHeight="1">
      <c r="A601" s="32">
        <v>1252</v>
      </c>
      <c r="B601" s="381">
        <f>+A601</f>
        <v>1252</v>
      </c>
      <c r="C601" s="245" t="str">
        <f>+VLOOKUP(A601,bd_lista!$A$3:$C$592,3,FALSE)</f>
        <v>Gobierno Autónomo Municipal de Sapahaqui</v>
      </c>
      <c r="D601" s="383" t="str">
        <f>+C601</f>
        <v>Gobierno Autónomo Municipal de Sapahaqui</v>
      </c>
      <c r="E601" s="240" t="s">
        <v>683</v>
      </c>
      <c r="F601" s="241">
        <f ca="1">+IFERROR(INDEX('Hoja de Trabajo para listado'!$A$155:$Z$1048576,MATCH($A601,'Hoja de Trabajo para listado'!$A$155:$A$1048576,0),MATCH((CUADRO!F$4&amp;$E601),'Hoja de Trabajo para listado'!$A$151:$Z$151,0)),0)+IFERROR(INDEX('Hoja de Trabajo para listado'!$AB$155:$BA$1048576,MATCH($A601,'Hoja de Trabajo para listado'!$AB$155:$AB$1048576,0),MATCH((CUADRO!F$4&amp;$E601),'Hoja de Trabajo para listado'!$AB$151:$BA$151,0)),0)+IFERROR(INDEX('Hoja de Trabajo para listado'!$BC$155:$CB$1048576,MATCH($A601,'Hoja de Trabajo para listado'!$BC$155:$BC$1048576,0),MATCH((CUADRO!F$4&amp;$E601),'Hoja de Trabajo para listado'!$BC$151:$CB$151,0)),0)+IFERROR(INDEX('Hoja de Trabajo para listado'!$DE$153:$DG$274,MATCH($A601,'Hoja de Trabajo para listado'!$DE$153:$DE$1048576,0),MATCH((CUADRO!F$4&amp;$E601),'Hoja de Trabajo para listado'!$DE$151:$DG$151,0)),0)+IFERROR(INDEX('Hoja de Trabajo para listado'!$CD$155:$DC$1048576,MATCH($A601,'Hoja de Trabajo para listado'!$CD$155:$CD$1048576,0),MATCH((CUADRO!F$4&amp;$E601),'Hoja de Trabajo para listado'!$CD$151:$DC$151,0)),0)</f>
        <v>0</v>
      </c>
      <c r="G601" s="241">
        <f ca="1">+IFERROR(INDEX('Hoja de Trabajo para listado'!$A$155:$Z$1048576,MATCH($A601,'Hoja de Trabajo para listado'!$A$155:$A$1048576,0),MATCH((CUADRO!G$4&amp;$E601),'Hoja de Trabajo para listado'!$A$151:$Z$151,0)),0)+IFERROR(INDEX('Hoja de Trabajo para listado'!$AB$155:$BA$1048576,MATCH($A601,'Hoja de Trabajo para listado'!$AB$155:$AB$1048576,0),MATCH((CUADRO!G$4&amp;$E601),'Hoja de Trabajo para listado'!$AB$151:$BA$151,0)),0)+IFERROR(INDEX('Hoja de Trabajo para listado'!$BC$155:$CB$1048576,MATCH($A601,'Hoja de Trabajo para listado'!$BC$155:$BC$1048576,0),MATCH((CUADRO!G$4&amp;$E601),'Hoja de Trabajo para listado'!$BC$151:$CB$151,0)),0)+IFERROR(INDEX('Hoja de Trabajo para listado'!$DE$153:$DG$274,MATCH($A601,'Hoja de Trabajo para listado'!$DE$153:$DE$1048576,0),MATCH((CUADRO!G$4&amp;$E601),'Hoja de Trabajo para listado'!$DE$151:$DG$151,0)),0)+IFERROR(INDEX('Hoja de Trabajo para listado'!$CD$155:$DC$1048576,MATCH($A601,'Hoja de Trabajo para listado'!$CD$155:$CD$1048576,0),MATCH((CUADRO!G$4&amp;$E601),'Hoja de Trabajo para listado'!$CD$151:$DC$151,0)),0)</f>
        <v>0</v>
      </c>
      <c r="H601" s="241">
        <f ca="1">+IFERROR(INDEX('Hoja de Trabajo para listado'!$A$155:$Z$1048576,MATCH($A601,'Hoja de Trabajo para listado'!$A$155:$A$1048576,0),MATCH((CUADRO!H$4&amp;$E601),'Hoja de Trabajo para listado'!$A$151:$Z$151,0)),0)+IFERROR(INDEX('Hoja de Trabajo para listado'!$AB$155:$BA$1048576,MATCH($A601,'Hoja de Trabajo para listado'!$AB$155:$AB$1048576,0),MATCH((CUADRO!H$4&amp;$E601),'Hoja de Trabajo para listado'!$AB$151:$BA$151,0)),0)+IFERROR(INDEX('Hoja de Trabajo para listado'!$BC$155:$CB$1048576,MATCH($A601,'Hoja de Trabajo para listado'!$BC$155:$BC$1048576,0),MATCH((CUADRO!H$4&amp;$E601),'Hoja de Trabajo para listado'!$BC$151:$CB$151,0)),0)+IFERROR(INDEX('Hoja de Trabajo para listado'!$DE$153:$DG$274,MATCH($A601,'Hoja de Trabajo para listado'!$DE$153:$DE$1048576,0),MATCH((CUADRO!H$4&amp;$E601),'Hoja de Trabajo para listado'!$DE$151:$DG$151,0)),0)+IFERROR(INDEX('Hoja de Trabajo para listado'!$CD$155:$DC$1048576,MATCH($A601,'Hoja de Trabajo para listado'!$CD$155:$CD$1048576,0),MATCH((CUADRO!H$4&amp;$E601),'Hoja de Trabajo para listado'!$CD$151:$DC$151,0)),0)</f>
        <v>0</v>
      </c>
      <c r="I601" s="241">
        <f ca="1">+IFERROR(INDEX('Hoja de Trabajo para listado'!$A$155:$Z$1048576,MATCH($A601,'Hoja de Trabajo para listado'!$A$155:$A$1048576,0),MATCH((CUADRO!I$4&amp;$E601),'Hoja de Trabajo para listado'!$A$151:$Z$151,0)),0)+IFERROR(INDEX('Hoja de Trabajo para listado'!$AB$155:$BA$1048576,MATCH($A601,'Hoja de Trabajo para listado'!$AB$155:$AB$1048576,0),MATCH((CUADRO!I$4&amp;$E601),'Hoja de Trabajo para listado'!$AB$151:$BA$151,0)),0)+IFERROR(INDEX('Hoja de Trabajo para listado'!$BC$155:$CB$1048576,MATCH($A601,'Hoja de Trabajo para listado'!$BC$155:$BC$1048576,0),MATCH((CUADRO!I$4&amp;$E601),'Hoja de Trabajo para listado'!$BC$151:$CB$151,0)),0)+IFERROR(INDEX('Hoja de Trabajo para listado'!$DE$153:$DG$274,MATCH($A601,'Hoja de Trabajo para listado'!$DE$153:$DE$1048576,0),MATCH((CUADRO!I$4&amp;$E601),'Hoja de Trabajo para listado'!$DE$151:$DG$151,0)),0)+IFERROR(INDEX('Hoja de Trabajo para listado'!$CD$155:$DC$1048576,MATCH($A601,'Hoja de Trabajo para listado'!$CD$155:$CD$1048576,0),MATCH((CUADRO!I$4&amp;$E601),'Hoja de Trabajo para listado'!$CD$151:$DC$151,0)),0)</f>
        <v>0</v>
      </c>
      <c r="J601" s="241">
        <f ca="1">+IFERROR(INDEX('Hoja de Trabajo para listado'!$A$155:$Z$1048576,MATCH($A601,'Hoja de Trabajo para listado'!$A$155:$A$1048576,0),MATCH((CUADRO!J$4&amp;$E601),'Hoja de Trabajo para listado'!$A$151:$Z$151,0)),0)+IFERROR(INDEX('Hoja de Trabajo para listado'!$AB$155:$BA$1048576,MATCH($A601,'Hoja de Trabajo para listado'!$AB$155:$AB$1048576,0),MATCH((CUADRO!J$4&amp;$E601),'Hoja de Trabajo para listado'!$AB$151:$BA$151,0)),0)+IFERROR(INDEX('Hoja de Trabajo para listado'!$BC$155:$CB$1048576,MATCH($A601,'Hoja de Trabajo para listado'!$BC$155:$BC$1048576,0),MATCH((CUADRO!J$4&amp;$E601),'Hoja de Trabajo para listado'!$BC$151:$CB$151,0)),0)+IFERROR(INDEX('Hoja de Trabajo para listado'!$DE$153:$DG$274,MATCH($A601,'Hoja de Trabajo para listado'!$DE$153:$DE$1048576,0),MATCH((CUADRO!J$4&amp;$E601),'Hoja de Trabajo para listado'!$DE$151:$DG$151,0)),0)+IFERROR(INDEX('Hoja de Trabajo para listado'!$CD$155:$DC$1048576,MATCH($A601,'Hoja de Trabajo para listado'!$CD$155:$CD$1048576,0),MATCH((CUADRO!J$4&amp;$E601),'Hoja de Trabajo para listado'!$CD$151:$DC$151,0)),0)</f>
        <v>0</v>
      </c>
      <c r="K601" s="241">
        <f ca="1">+IFERROR(INDEX('Hoja de Trabajo para listado'!$A$155:$Z$1048576,MATCH($A601,'Hoja de Trabajo para listado'!$A$155:$A$1048576,0),MATCH((CUADRO!K$4&amp;$E601),'Hoja de Trabajo para listado'!$A$151:$Z$151,0)),0)+IFERROR(INDEX('Hoja de Trabajo para listado'!$AB$155:$BA$1048576,MATCH($A601,'Hoja de Trabajo para listado'!$AB$155:$AB$1048576,0),MATCH((CUADRO!K$4&amp;$E601),'Hoja de Trabajo para listado'!$AB$151:$BA$151,0)),0)+IFERROR(INDEX('Hoja de Trabajo para listado'!$BC$155:$CB$1048576,MATCH($A601,'Hoja de Trabajo para listado'!$BC$155:$BC$1048576,0),MATCH((CUADRO!K$4&amp;$E601),'Hoja de Trabajo para listado'!$BC$151:$CB$151,0)),0)+IFERROR(INDEX('Hoja de Trabajo para listado'!$DE$153:$DG$274,MATCH($A601,'Hoja de Trabajo para listado'!$DE$153:$DE$1048576,0),MATCH((CUADRO!K$4&amp;$E601),'Hoja de Trabajo para listado'!$DE$151:$DG$151,0)),0)+IFERROR(INDEX('Hoja de Trabajo para listado'!$CD$155:$DC$1048576,MATCH($A601,'Hoja de Trabajo para listado'!$CD$155:$CD$1048576,0),MATCH((CUADRO!K$4&amp;$E601),'Hoja de Trabajo para listado'!$CD$151:$DC$151,0)),0)</f>
        <v>0</v>
      </c>
      <c r="L601" s="241">
        <f ca="1">+IFERROR(INDEX('Hoja de Trabajo para listado'!$A$155:$Z$1048576,MATCH($A601,'Hoja de Trabajo para listado'!$A$155:$A$1048576,0),MATCH((CUADRO!L$4&amp;$E601),'Hoja de Trabajo para listado'!$A$151:$Z$151,0)),0)+IFERROR(INDEX('Hoja de Trabajo para listado'!$AB$155:$BA$1048576,MATCH($A601,'Hoja de Trabajo para listado'!$AB$155:$AB$1048576,0),MATCH((CUADRO!L$4&amp;$E601),'Hoja de Trabajo para listado'!$AB$151:$BA$151,0)),0)+IFERROR(INDEX('Hoja de Trabajo para listado'!$BC$155:$CB$1048576,MATCH($A601,'Hoja de Trabajo para listado'!$BC$155:$BC$1048576,0),MATCH((CUADRO!L$4&amp;$E601),'Hoja de Trabajo para listado'!$BC$151:$CB$151,0)),0)+IFERROR(INDEX('Hoja de Trabajo para listado'!$DE$153:$DG$274,MATCH($A601,'Hoja de Trabajo para listado'!$DE$153:$DE$1048576,0),MATCH((CUADRO!L$4&amp;$E601),'Hoja de Trabajo para listado'!$DE$151:$DG$151,0)),0)+IFERROR(INDEX('Hoja de Trabajo para listado'!$CD$155:$DC$1048576,MATCH($A601,'Hoja de Trabajo para listado'!$CD$155:$CD$1048576,0),MATCH((CUADRO!L$4&amp;$E601),'Hoja de Trabajo para listado'!$CD$151:$DC$151,0)),0)</f>
        <v>0</v>
      </c>
      <c r="M601" s="241">
        <f ca="1">+IFERROR(INDEX('Hoja de Trabajo para listado'!$A$155:$Z$1048576,MATCH($A601,'Hoja de Trabajo para listado'!$A$155:$A$1048576,0),MATCH((CUADRO!M$4&amp;$E601),'Hoja de Trabajo para listado'!$A$151:$Z$151,0)),0)+IFERROR(INDEX('Hoja de Trabajo para listado'!$AB$155:$BA$1048576,MATCH($A601,'Hoja de Trabajo para listado'!$AB$155:$AB$1048576,0),MATCH((CUADRO!M$4&amp;$E601),'Hoja de Trabajo para listado'!$AB$151:$BA$151,0)),0)+IFERROR(INDEX('Hoja de Trabajo para listado'!$BC$155:$CB$1048576,MATCH($A601,'Hoja de Trabajo para listado'!$BC$155:$BC$1048576,0),MATCH((CUADRO!M$4&amp;$E601),'Hoja de Trabajo para listado'!$BC$151:$CB$151,0)),0)+IFERROR(INDEX('Hoja de Trabajo para listado'!$DE$153:$DG$274,MATCH($A601,'Hoja de Trabajo para listado'!$DE$153:$DE$1048576,0),MATCH((CUADRO!M$4&amp;$E601),'Hoja de Trabajo para listado'!$DE$151:$DG$151,0)),0)+IFERROR(INDEX('Hoja de Trabajo para listado'!$CD$155:$DC$1048576,MATCH($A601,'Hoja de Trabajo para listado'!$CD$155:$CD$1048576,0),MATCH((CUADRO!M$4&amp;$E601),'Hoja de Trabajo para listado'!$CD$151:$DC$151,0)),0)</f>
        <v>0</v>
      </c>
      <c r="N601" s="241">
        <f ca="1">+IFERROR(INDEX('Hoja de Trabajo para listado'!$A$155:$Z$1048576,MATCH($A601,'Hoja de Trabajo para listado'!$A$155:$A$1048576,0),MATCH((CUADRO!N$4&amp;$E601),'Hoja de Trabajo para listado'!$A$151:$Z$151,0)),0)+IFERROR(INDEX('Hoja de Trabajo para listado'!$AB$155:$BA$1048576,MATCH($A601,'Hoja de Trabajo para listado'!$AB$155:$AB$1048576,0),MATCH((CUADRO!N$4&amp;$E601),'Hoja de Trabajo para listado'!$AB$151:$BA$151,0)),0)+IFERROR(INDEX('Hoja de Trabajo para listado'!$BC$155:$CB$1048576,MATCH($A601,'Hoja de Trabajo para listado'!$BC$155:$BC$1048576,0),MATCH((CUADRO!N$4&amp;$E601),'Hoja de Trabajo para listado'!$BC$151:$CB$151,0)),0)+IFERROR(INDEX('Hoja de Trabajo para listado'!$DE$153:$DG$274,MATCH($A601,'Hoja de Trabajo para listado'!$DE$153:$DE$1048576,0),MATCH((CUADRO!N$4&amp;$E601),'Hoja de Trabajo para listado'!$DE$151:$DG$151,0)),0)+IFERROR(INDEX('Hoja de Trabajo para listado'!$CD$155:$DC$1048576,MATCH($A601,'Hoja de Trabajo para listado'!$CD$155:$CD$1048576,0),MATCH((CUADRO!N$4&amp;$E601),'Hoja de Trabajo para listado'!$CD$151:$DC$151,0)),0)</f>
        <v>0</v>
      </c>
      <c r="O601" s="241">
        <f ca="1">+IFERROR(INDEX('Hoja de Trabajo para listado'!$A$155:$Z$1048576,MATCH($A601,'Hoja de Trabajo para listado'!$A$155:$A$1048576,0),MATCH((CUADRO!O$4&amp;$E601),'Hoja de Trabajo para listado'!$A$151:$Z$151,0)),0)+IFERROR(INDEX('Hoja de Trabajo para listado'!$AB$155:$BA$1048576,MATCH($A601,'Hoja de Trabajo para listado'!$AB$155:$AB$1048576,0),MATCH((CUADRO!O$4&amp;$E601),'Hoja de Trabajo para listado'!$AB$151:$BA$151,0)),0)+IFERROR(INDEX('Hoja de Trabajo para listado'!$BC$155:$CB$1048576,MATCH($A601,'Hoja de Trabajo para listado'!$BC$155:$BC$1048576,0),MATCH((CUADRO!O$4&amp;$E601),'Hoja de Trabajo para listado'!$BC$151:$CB$151,0)),0)+IFERROR(INDEX('Hoja de Trabajo para listado'!$DE$153:$DG$274,MATCH($A601,'Hoja de Trabajo para listado'!$DE$153:$DE$1048576,0),MATCH((CUADRO!O$4&amp;$E601),'Hoja de Trabajo para listado'!$DE$151:$DG$151,0)),0)+IFERROR(INDEX('Hoja de Trabajo para listado'!$CD$155:$DC$1048576,MATCH($A601,'Hoja de Trabajo para listado'!$CD$155:$CD$1048576,0),MATCH((CUADRO!O$4&amp;$E601),'Hoja de Trabajo para listado'!$CD$151:$DC$151,0)),0)</f>
        <v>0</v>
      </c>
      <c r="P601" s="241">
        <f ca="1">+IFERROR(INDEX('Hoja de Trabajo para listado'!$A$155:$Z$1048576,MATCH($A601,'Hoja de Trabajo para listado'!$A$155:$A$1048576,0),MATCH((CUADRO!P$4&amp;$E601),'Hoja de Trabajo para listado'!$A$151:$Z$151,0)),0)+IFERROR(INDEX('Hoja de Trabajo para listado'!$AB$155:$BA$1048576,MATCH($A601,'Hoja de Trabajo para listado'!$AB$155:$AB$1048576,0),MATCH((CUADRO!P$4&amp;$E601),'Hoja de Trabajo para listado'!$AB$151:$BA$151,0)),0)+IFERROR(INDEX('Hoja de Trabajo para listado'!$BC$155:$CB$1048576,MATCH($A601,'Hoja de Trabajo para listado'!$BC$155:$BC$1048576,0),MATCH((CUADRO!P$4&amp;$E601),'Hoja de Trabajo para listado'!$BC$151:$CB$151,0)),0)+IFERROR(INDEX('Hoja de Trabajo para listado'!$DE$153:$DG$274,MATCH($A601,'Hoja de Trabajo para listado'!$DE$153:$DE$1048576,0),MATCH((CUADRO!P$4&amp;$E601),'Hoja de Trabajo para listado'!$DE$151:$DG$151,0)),0)+IFERROR(INDEX('Hoja de Trabajo para listado'!$CD$155:$DC$1048576,MATCH($A601,'Hoja de Trabajo para listado'!$CD$155:$CD$1048576,0),MATCH((CUADRO!P$4&amp;$E601),'Hoja de Trabajo para listado'!$CD$151:$DC$151,0)),0)</f>
        <v>0</v>
      </c>
      <c r="Q601" s="241">
        <f ca="1">+IFERROR(INDEX('Hoja de Trabajo para listado'!$A$155:$Z$1048576,MATCH($A601,'Hoja de Trabajo para listado'!$A$155:$A$1048576,0),MATCH((CUADRO!Q$4&amp;$E601),'Hoja de Trabajo para listado'!$A$151:$Z$151,0)),0)+IFERROR(INDEX('Hoja de Trabajo para listado'!$AB$155:$BA$1048576,MATCH($A601,'Hoja de Trabajo para listado'!$AB$155:$AB$1048576,0),MATCH((CUADRO!Q$4&amp;$E601),'Hoja de Trabajo para listado'!$AB$151:$BA$151,0)),0)+IFERROR(INDEX('Hoja de Trabajo para listado'!$BC$155:$CB$1048576,MATCH($A601,'Hoja de Trabajo para listado'!$BC$155:$BC$1048576,0),MATCH((CUADRO!Q$4&amp;$E601),'Hoja de Trabajo para listado'!$BC$151:$CB$151,0)),0)+IFERROR(INDEX('Hoja de Trabajo para listado'!$DE$153:$DG$274,MATCH($A601,'Hoja de Trabajo para listado'!$DE$153:$DE$1048576,0),MATCH((CUADRO!Q$4&amp;$E601),'Hoja de Trabajo para listado'!$DE$151:$DG$151,0)),0)+IFERROR(INDEX('Hoja de Trabajo para listado'!$CD$155:$DC$1048576,MATCH($A601,'Hoja de Trabajo para listado'!$CD$155:$CD$1048576,0),MATCH((CUADRO!Q$4&amp;$E601),'Hoja de Trabajo para listado'!$CD$151:$DC$151,0)),0)</f>
        <v>0</v>
      </c>
      <c r="R601" s="241">
        <f t="shared" ca="1" si="18"/>
        <v>0</v>
      </c>
      <c r="S601" s="247"/>
      <c r="T601" s="241">
        <f ca="1">+T602</f>
        <v>0</v>
      </c>
      <c r="U601" s="240">
        <f t="shared" si="19"/>
        <v>1</v>
      </c>
    </row>
    <row r="602" spans="1:21" customFormat="1" ht="15" hidden="1" customHeight="1">
      <c r="A602" s="32">
        <v>1252</v>
      </c>
      <c r="B602" s="382"/>
      <c r="C602" s="245" t="str">
        <f>+VLOOKUP(A602,bd_lista!$A$3:$C$592,3,FALSE)</f>
        <v>Gobierno Autónomo Municipal de Sapahaqui</v>
      </c>
      <c r="D602" s="384"/>
      <c r="E602" s="242" t="s">
        <v>684</v>
      </c>
      <c r="F602" s="241">
        <f ca="1">+IFERROR(INDEX('Hoja de Trabajo para listado'!$A$155:$Z$1048576,MATCH($A602,'Hoja de Trabajo para listado'!$A$155:$A$1048576,0),MATCH((CUADRO!F$4&amp;$E602),'Hoja de Trabajo para listado'!$A$151:$Z$151,0)),0)+IFERROR(INDEX('Hoja de Trabajo para listado'!$AB$155:$BA$1048576,MATCH($A602,'Hoja de Trabajo para listado'!$AB$155:$AB$1048576,0),MATCH((CUADRO!F$4&amp;$E602),'Hoja de Trabajo para listado'!$AB$151:$BA$151,0)),0)+IFERROR(INDEX('Hoja de Trabajo para listado'!$BC$155:$CB$1048576,MATCH($A602,'Hoja de Trabajo para listado'!$BC$155:$BC$1048576,0),MATCH((CUADRO!F$4&amp;$E602),'Hoja de Trabajo para listado'!$BC$151:$CB$151,0)),0)+IFERROR(INDEX('Hoja de Trabajo para listado'!$DE$153:$DG$274,MATCH($A602,'Hoja de Trabajo para listado'!$DE$153:$DE$1048576,0),MATCH((CUADRO!F$4&amp;$E602),'Hoja de Trabajo para listado'!$DE$151:$DG$151,0)),0)+IFERROR(INDEX('Hoja de Trabajo para listado'!$CD$155:$DC$1048576,MATCH($A602,'Hoja de Trabajo para listado'!$CD$155:$CD$1048576,0),MATCH((CUADRO!F$4&amp;$E602),'Hoja de Trabajo para listado'!$CD$151:$DC$151,0)),0)</f>
        <v>0</v>
      </c>
      <c r="G602" s="241">
        <f ca="1">+IFERROR(INDEX('Hoja de Trabajo para listado'!$A$155:$Z$1048576,MATCH($A602,'Hoja de Trabajo para listado'!$A$155:$A$1048576,0),MATCH((CUADRO!G$4&amp;$E602),'Hoja de Trabajo para listado'!$A$151:$Z$151,0)),0)+IFERROR(INDEX('Hoja de Trabajo para listado'!$AB$155:$BA$1048576,MATCH($A602,'Hoja de Trabajo para listado'!$AB$155:$AB$1048576,0),MATCH((CUADRO!G$4&amp;$E602),'Hoja de Trabajo para listado'!$AB$151:$BA$151,0)),0)+IFERROR(INDEX('Hoja de Trabajo para listado'!$BC$155:$CB$1048576,MATCH($A602,'Hoja de Trabajo para listado'!$BC$155:$BC$1048576,0),MATCH((CUADRO!G$4&amp;$E602),'Hoja de Trabajo para listado'!$BC$151:$CB$151,0)),0)+IFERROR(INDEX('Hoja de Trabajo para listado'!$DE$153:$DG$274,MATCH($A602,'Hoja de Trabajo para listado'!$DE$153:$DE$1048576,0),MATCH((CUADRO!G$4&amp;$E602),'Hoja de Trabajo para listado'!$DE$151:$DG$151,0)),0)+IFERROR(INDEX('Hoja de Trabajo para listado'!$CD$155:$DC$1048576,MATCH($A602,'Hoja de Trabajo para listado'!$CD$155:$CD$1048576,0),MATCH((CUADRO!G$4&amp;$E602),'Hoja de Trabajo para listado'!$CD$151:$DC$151,0)),0)</f>
        <v>0</v>
      </c>
      <c r="H602" s="241">
        <f ca="1">+IFERROR(INDEX('Hoja de Trabajo para listado'!$A$155:$Z$1048576,MATCH($A602,'Hoja de Trabajo para listado'!$A$155:$A$1048576,0),MATCH((CUADRO!H$4&amp;$E602),'Hoja de Trabajo para listado'!$A$151:$Z$151,0)),0)+IFERROR(INDEX('Hoja de Trabajo para listado'!$AB$155:$BA$1048576,MATCH($A602,'Hoja de Trabajo para listado'!$AB$155:$AB$1048576,0),MATCH((CUADRO!H$4&amp;$E602),'Hoja de Trabajo para listado'!$AB$151:$BA$151,0)),0)+IFERROR(INDEX('Hoja de Trabajo para listado'!$BC$155:$CB$1048576,MATCH($A602,'Hoja de Trabajo para listado'!$BC$155:$BC$1048576,0),MATCH((CUADRO!H$4&amp;$E602),'Hoja de Trabajo para listado'!$BC$151:$CB$151,0)),0)+IFERROR(INDEX('Hoja de Trabajo para listado'!$DE$153:$DG$274,MATCH($A602,'Hoja de Trabajo para listado'!$DE$153:$DE$1048576,0),MATCH((CUADRO!H$4&amp;$E602),'Hoja de Trabajo para listado'!$DE$151:$DG$151,0)),0)+IFERROR(INDEX('Hoja de Trabajo para listado'!$CD$155:$DC$1048576,MATCH($A602,'Hoja de Trabajo para listado'!$CD$155:$CD$1048576,0),MATCH((CUADRO!H$4&amp;$E602),'Hoja de Trabajo para listado'!$CD$151:$DC$151,0)),0)</f>
        <v>0</v>
      </c>
      <c r="I602" s="241">
        <f ca="1">+IFERROR(INDEX('Hoja de Trabajo para listado'!$A$155:$Z$1048576,MATCH($A602,'Hoja de Trabajo para listado'!$A$155:$A$1048576,0),MATCH((CUADRO!I$4&amp;$E602),'Hoja de Trabajo para listado'!$A$151:$Z$151,0)),0)+IFERROR(INDEX('Hoja de Trabajo para listado'!$AB$155:$BA$1048576,MATCH($A602,'Hoja de Trabajo para listado'!$AB$155:$AB$1048576,0),MATCH((CUADRO!I$4&amp;$E602),'Hoja de Trabajo para listado'!$AB$151:$BA$151,0)),0)+IFERROR(INDEX('Hoja de Trabajo para listado'!$BC$155:$CB$1048576,MATCH($A602,'Hoja de Trabajo para listado'!$BC$155:$BC$1048576,0),MATCH((CUADRO!I$4&amp;$E602),'Hoja de Trabajo para listado'!$BC$151:$CB$151,0)),0)+IFERROR(INDEX('Hoja de Trabajo para listado'!$DE$153:$DG$274,MATCH($A602,'Hoja de Trabajo para listado'!$DE$153:$DE$1048576,0),MATCH((CUADRO!I$4&amp;$E602),'Hoja de Trabajo para listado'!$DE$151:$DG$151,0)),0)+IFERROR(INDEX('Hoja de Trabajo para listado'!$CD$155:$DC$1048576,MATCH($A602,'Hoja de Trabajo para listado'!$CD$155:$CD$1048576,0),MATCH((CUADRO!I$4&amp;$E602),'Hoja de Trabajo para listado'!$CD$151:$DC$151,0)),0)</f>
        <v>0</v>
      </c>
      <c r="J602" s="241">
        <f ca="1">+IFERROR(INDEX('Hoja de Trabajo para listado'!$A$155:$Z$1048576,MATCH($A602,'Hoja de Trabajo para listado'!$A$155:$A$1048576,0),MATCH((CUADRO!J$4&amp;$E602),'Hoja de Trabajo para listado'!$A$151:$Z$151,0)),0)+IFERROR(INDEX('Hoja de Trabajo para listado'!$AB$155:$BA$1048576,MATCH($A602,'Hoja de Trabajo para listado'!$AB$155:$AB$1048576,0),MATCH((CUADRO!J$4&amp;$E602),'Hoja de Trabajo para listado'!$AB$151:$BA$151,0)),0)+IFERROR(INDEX('Hoja de Trabajo para listado'!$BC$155:$CB$1048576,MATCH($A602,'Hoja de Trabajo para listado'!$BC$155:$BC$1048576,0),MATCH((CUADRO!J$4&amp;$E602),'Hoja de Trabajo para listado'!$BC$151:$CB$151,0)),0)+IFERROR(INDEX('Hoja de Trabajo para listado'!$DE$153:$DG$274,MATCH($A602,'Hoja de Trabajo para listado'!$DE$153:$DE$1048576,0),MATCH((CUADRO!J$4&amp;$E602),'Hoja de Trabajo para listado'!$DE$151:$DG$151,0)),0)+IFERROR(INDEX('Hoja de Trabajo para listado'!$CD$155:$DC$1048576,MATCH($A602,'Hoja de Trabajo para listado'!$CD$155:$CD$1048576,0),MATCH((CUADRO!J$4&amp;$E602),'Hoja de Trabajo para listado'!$CD$151:$DC$151,0)),0)</f>
        <v>0</v>
      </c>
      <c r="K602" s="241">
        <f ca="1">+IFERROR(INDEX('Hoja de Trabajo para listado'!$A$155:$Z$1048576,MATCH($A602,'Hoja de Trabajo para listado'!$A$155:$A$1048576,0),MATCH((CUADRO!K$4&amp;$E602),'Hoja de Trabajo para listado'!$A$151:$Z$151,0)),0)+IFERROR(INDEX('Hoja de Trabajo para listado'!$AB$155:$BA$1048576,MATCH($A602,'Hoja de Trabajo para listado'!$AB$155:$AB$1048576,0),MATCH((CUADRO!K$4&amp;$E602),'Hoja de Trabajo para listado'!$AB$151:$BA$151,0)),0)+IFERROR(INDEX('Hoja de Trabajo para listado'!$BC$155:$CB$1048576,MATCH($A602,'Hoja de Trabajo para listado'!$BC$155:$BC$1048576,0),MATCH((CUADRO!K$4&amp;$E602),'Hoja de Trabajo para listado'!$BC$151:$CB$151,0)),0)+IFERROR(INDEX('Hoja de Trabajo para listado'!$DE$153:$DG$274,MATCH($A602,'Hoja de Trabajo para listado'!$DE$153:$DE$1048576,0),MATCH((CUADRO!K$4&amp;$E602),'Hoja de Trabajo para listado'!$DE$151:$DG$151,0)),0)+IFERROR(INDEX('Hoja de Trabajo para listado'!$CD$155:$DC$1048576,MATCH($A602,'Hoja de Trabajo para listado'!$CD$155:$CD$1048576,0),MATCH((CUADRO!K$4&amp;$E602),'Hoja de Trabajo para listado'!$CD$151:$DC$151,0)),0)</f>
        <v>0</v>
      </c>
      <c r="L602" s="241">
        <f ca="1">+IFERROR(INDEX('Hoja de Trabajo para listado'!$A$155:$Z$1048576,MATCH($A602,'Hoja de Trabajo para listado'!$A$155:$A$1048576,0),MATCH((CUADRO!L$4&amp;$E602),'Hoja de Trabajo para listado'!$A$151:$Z$151,0)),0)+IFERROR(INDEX('Hoja de Trabajo para listado'!$AB$155:$BA$1048576,MATCH($A602,'Hoja de Trabajo para listado'!$AB$155:$AB$1048576,0),MATCH((CUADRO!L$4&amp;$E602),'Hoja de Trabajo para listado'!$AB$151:$BA$151,0)),0)+IFERROR(INDEX('Hoja de Trabajo para listado'!$BC$155:$CB$1048576,MATCH($A602,'Hoja de Trabajo para listado'!$BC$155:$BC$1048576,0),MATCH((CUADRO!L$4&amp;$E602),'Hoja de Trabajo para listado'!$BC$151:$CB$151,0)),0)+IFERROR(INDEX('Hoja de Trabajo para listado'!$DE$153:$DG$274,MATCH($A602,'Hoja de Trabajo para listado'!$DE$153:$DE$1048576,0),MATCH((CUADRO!L$4&amp;$E602),'Hoja de Trabajo para listado'!$DE$151:$DG$151,0)),0)+IFERROR(INDEX('Hoja de Trabajo para listado'!$CD$155:$DC$1048576,MATCH($A602,'Hoja de Trabajo para listado'!$CD$155:$CD$1048576,0),MATCH((CUADRO!L$4&amp;$E602),'Hoja de Trabajo para listado'!$CD$151:$DC$151,0)),0)</f>
        <v>0</v>
      </c>
      <c r="M602" s="241">
        <f ca="1">+IFERROR(INDEX('Hoja de Trabajo para listado'!$A$155:$Z$1048576,MATCH($A602,'Hoja de Trabajo para listado'!$A$155:$A$1048576,0),MATCH((CUADRO!M$4&amp;$E602),'Hoja de Trabajo para listado'!$A$151:$Z$151,0)),0)+IFERROR(INDEX('Hoja de Trabajo para listado'!$AB$155:$BA$1048576,MATCH($A602,'Hoja de Trabajo para listado'!$AB$155:$AB$1048576,0),MATCH((CUADRO!M$4&amp;$E602),'Hoja de Trabajo para listado'!$AB$151:$BA$151,0)),0)+IFERROR(INDEX('Hoja de Trabajo para listado'!$BC$155:$CB$1048576,MATCH($A602,'Hoja de Trabajo para listado'!$BC$155:$BC$1048576,0),MATCH((CUADRO!M$4&amp;$E602),'Hoja de Trabajo para listado'!$BC$151:$CB$151,0)),0)+IFERROR(INDEX('Hoja de Trabajo para listado'!$DE$153:$DG$274,MATCH($A602,'Hoja de Trabajo para listado'!$DE$153:$DE$1048576,0),MATCH((CUADRO!M$4&amp;$E602),'Hoja de Trabajo para listado'!$DE$151:$DG$151,0)),0)+IFERROR(INDEX('Hoja de Trabajo para listado'!$CD$155:$DC$1048576,MATCH($A602,'Hoja de Trabajo para listado'!$CD$155:$CD$1048576,0),MATCH((CUADRO!M$4&amp;$E602),'Hoja de Trabajo para listado'!$CD$151:$DC$151,0)),0)</f>
        <v>0</v>
      </c>
      <c r="N602" s="241">
        <f ca="1">+IFERROR(INDEX('Hoja de Trabajo para listado'!$A$155:$Z$1048576,MATCH($A602,'Hoja de Trabajo para listado'!$A$155:$A$1048576,0),MATCH((CUADRO!N$4&amp;$E602),'Hoja de Trabajo para listado'!$A$151:$Z$151,0)),0)+IFERROR(INDEX('Hoja de Trabajo para listado'!$AB$155:$BA$1048576,MATCH($A602,'Hoja de Trabajo para listado'!$AB$155:$AB$1048576,0),MATCH((CUADRO!N$4&amp;$E602),'Hoja de Trabajo para listado'!$AB$151:$BA$151,0)),0)+IFERROR(INDEX('Hoja de Trabajo para listado'!$BC$155:$CB$1048576,MATCH($A602,'Hoja de Trabajo para listado'!$BC$155:$BC$1048576,0),MATCH((CUADRO!N$4&amp;$E602),'Hoja de Trabajo para listado'!$BC$151:$CB$151,0)),0)+IFERROR(INDEX('Hoja de Trabajo para listado'!$DE$153:$DG$274,MATCH($A602,'Hoja de Trabajo para listado'!$DE$153:$DE$1048576,0),MATCH((CUADRO!N$4&amp;$E602),'Hoja de Trabajo para listado'!$DE$151:$DG$151,0)),0)+IFERROR(INDEX('Hoja de Trabajo para listado'!$CD$155:$DC$1048576,MATCH($A602,'Hoja de Trabajo para listado'!$CD$155:$CD$1048576,0),MATCH((CUADRO!N$4&amp;$E602),'Hoja de Trabajo para listado'!$CD$151:$DC$151,0)),0)</f>
        <v>0</v>
      </c>
      <c r="O602" s="241">
        <f ca="1">+IFERROR(INDEX('Hoja de Trabajo para listado'!$A$155:$Z$1048576,MATCH($A602,'Hoja de Trabajo para listado'!$A$155:$A$1048576,0),MATCH((CUADRO!O$4&amp;$E602),'Hoja de Trabajo para listado'!$A$151:$Z$151,0)),0)+IFERROR(INDEX('Hoja de Trabajo para listado'!$AB$155:$BA$1048576,MATCH($A602,'Hoja de Trabajo para listado'!$AB$155:$AB$1048576,0),MATCH((CUADRO!O$4&amp;$E602),'Hoja de Trabajo para listado'!$AB$151:$BA$151,0)),0)+IFERROR(INDEX('Hoja de Trabajo para listado'!$BC$155:$CB$1048576,MATCH($A602,'Hoja de Trabajo para listado'!$BC$155:$BC$1048576,0),MATCH((CUADRO!O$4&amp;$E602),'Hoja de Trabajo para listado'!$BC$151:$CB$151,0)),0)+IFERROR(INDEX('Hoja de Trabajo para listado'!$DE$153:$DG$274,MATCH($A602,'Hoja de Trabajo para listado'!$DE$153:$DE$1048576,0),MATCH((CUADRO!O$4&amp;$E602),'Hoja de Trabajo para listado'!$DE$151:$DG$151,0)),0)+IFERROR(INDEX('Hoja de Trabajo para listado'!$CD$155:$DC$1048576,MATCH($A602,'Hoja de Trabajo para listado'!$CD$155:$CD$1048576,0),MATCH((CUADRO!O$4&amp;$E602),'Hoja de Trabajo para listado'!$CD$151:$DC$151,0)),0)</f>
        <v>0</v>
      </c>
      <c r="P602" s="241">
        <f ca="1">+IFERROR(INDEX('Hoja de Trabajo para listado'!$A$155:$Z$1048576,MATCH($A602,'Hoja de Trabajo para listado'!$A$155:$A$1048576,0),MATCH((CUADRO!P$4&amp;$E602),'Hoja de Trabajo para listado'!$A$151:$Z$151,0)),0)+IFERROR(INDEX('Hoja de Trabajo para listado'!$AB$155:$BA$1048576,MATCH($A602,'Hoja de Trabajo para listado'!$AB$155:$AB$1048576,0),MATCH((CUADRO!P$4&amp;$E602),'Hoja de Trabajo para listado'!$AB$151:$BA$151,0)),0)+IFERROR(INDEX('Hoja de Trabajo para listado'!$BC$155:$CB$1048576,MATCH($A602,'Hoja de Trabajo para listado'!$BC$155:$BC$1048576,0),MATCH((CUADRO!P$4&amp;$E602),'Hoja de Trabajo para listado'!$BC$151:$CB$151,0)),0)+IFERROR(INDEX('Hoja de Trabajo para listado'!$DE$153:$DG$274,MATCH($A602,'Hoja de Trabajo para listado'!$DE$153:$DE$1048576,0),MATCH((CUADRO!P$4&amp;$E602),'Hoja de Trabajo para listado'!$DE$151:$DG$151,0)),0)+IFERROR(INDEX('Hoja de Trabajo para listado'!$CD$155:$DC$1048576,MATCH($A602,'Hoja de Trabajo para listado'!$CD$155:$CD$1048576,0),MATCH((CUADRO!P$4&amp;$E602),'Hoja de Trabajo para listado'!$CD$151:$DC$151,0)),0)</f>
        <v>0</v>
      </c>
      <c r="Q602" s="241">
        <f ca="1">+IFERROR(INDEX('Hoja de Trabajo para listado'!$A$155:$Z$1048576,MATCH($A602,'Hoja de Trabajo para listado'!$A$155:$A$1048576,0),MATCH((CUADRO!Q$4&amp;$E602),'Hoja de Trabajo para listado'!$A$151:$Z$151,0)),0)+IFERROR(INDEX('Hoja de Trabajo para listado'!$AB$155:$BA$1048576,MATCH($A602,'Hoja de Trabajo para listado'!$AB$155:$AB$1048576,0),MATCH((CUADRO!Q$4&amp;$E602),'Hoja de Trabajo para listado'!$AB$151:$BA$151,0)),0)+IFERROR(INDEX('Hoja de Trabajo para listado'!$BC$155:$CB$1048576,MATCH($A602,'Hoja de Trabajo para listado'!$BC$155:$BC$1048576,0),MATCH((CUADRO!Q$4&amp;$E602),'Hoja de Trabajo para listado'!$BC$151:$CB$151,0)),0)+IFERROR(INDEX('Hoja de Trabajo para listado'!$DE$153:$DG$274,MATCH($A602,'Hoja de Trabajo para listado'!$DE$153:$DE$1048576,0),MATCH((CUADRO!Q$4&amp;$E602),'Hoja de Trabajo para listado'!$DE$151:$DG$151,0)),0)+IFERROR(INDEX('Hoja de Trabajo para listado'!$CD$155:$DC$1048576,MATCH($A602,'Hoja de Trabajo para listado'!$CD$155:$CD$1048576,0),MATCH((CUADRO!Q$4&amp;$E602),'Hoja de Trabajo para listado'!$CD$151:$DC$151,0)),0)</f>
        <v>0</v>
      </c>
      <c r="R602" s="241">
        <f t="shared" ca="1" si="18"/>
        <v>0</v>
      </c>
      <c r="S602" s="247">
        <f ca="1">+R601+R602</f>
        <v>0</v>
      </c>
      <c r="T602" s="241">
        <f ca="1">+S602</f>
        <v>0</v>
      </c>
      <c r="U602" s="240">
        <f t="shared" si="19"/>
        <v>2</v>
      </c>
    </row>
    <row r="603" spans="1:21" customFormat="1" ht="15" hidden="1" customHeight="1">
      <c r="A603" s="32">
        <v>1253</v>
      </c>
      <c r="B603" s="381">
        <f>+A603</f>
        <v>1253</v>
      </c>
      <c r="C603" s="245" t="str">
        <f>+VLOOKUP(A603,bd_lista!$A$3:$C$592,3,FALSE)</f>
        <v>Gobierno Autónomo Municipal de Yaco</v>
      </c>
      <c r="D603" s="383" t="str">
        <f>+C603</f>
        <v>Gobierno Autónomo Municipal de Yaco</v>
      </c>
      <c r="E603" s="240" t="s">
        <v>683</v>
      </c>
      <c r="F603" s="241">
        <f ca="1">+IFERROR(INDEX('Hoja de Trabajo para listado'!$A$155:$Z$1048576,MATCH($A603,'Hoja de Trabajo para listado'!$A$155:$A$1048576,0),MATCH((CUADRO!F$4&amp;$E603),'Hoja de Trabajo para listado'!$A$151:$Z$151,0)),0)+IFERROR(INDEX('Hoja de Trabajo para listado'!$AB$155:$BA$1048576,MATCH($A603,'Hoja de Trabajo para listado'!$AB$155:$AB$1048576,0),MATCH((CUADRO!F$4&amp;$E603),'Hoja de Trabajo para listado'!$AB$151:$BA$151,0)),0)+IFERROR(INDEX('Hoja de Trabajo para listado'!$BC$155:$CB$1048576,MATCH($A603,'Hoja de Trabajo para listado'!$BC$155:$BC$1048576,0),MATCH((CUADRO!F$4&amp;$E603),'Hoja de Trabajo para listado'!$BC$151:$CB$151,0)),0)+IFERROR(INDEX('Hoja de Trabajo para listado'!$DE$153:$DG$274,MATCH($A603,'Hoja de Trabajo para listado'!$DE$153:$DE$1048576,0),MATCH((CUADRO!F$4&amp;$E603),'Hoja de Trabajo para listado'!$DE$151:$DG$151,0)),0)+IFERROR(INDEX('Hoja de Trabajo para listado'!$CD$155:$DC$1048576,MATCH($A603,'Hoja de Trabajo para listado'!$CD$155:$CD$1048576,0),MATCH((CUADRO!F$4&amp;$E603),'Hoja de Trabajo para listado'!$CD$151:$DC$151,0)),0)</f>
        <v>0</v>
      </c>
      <c r="G603" s="241">
        <f ca="1">+IFERROR(INDEX('Hoja de Trabajo para listado'!$A$155:$Z$1048576,MATCH($A603,'Hoja de Trabajo para listado'!$A$155:$A$1048576,0),MATCH((CUADRO!G$4&amp;$E603),'Hoja de Trabajo para listado'!$A$151:$Z$151,0)),0)+IFERROR(INDEX('Hoja de Trabajo para listado'!$AB$155:$BA$1048576,MATCH($A603,'Hoja de Trabajo para listado'!$AB$155:$AB$1048576,0),MATCH((CUADRO!G$4&amp;$E603),'Hoja de Trabajo para listado'!$AB$151:$BA$151,0)),0)+IFERROR(INDEX('Hoja de Trabajo para listado'!$BC$155:$CB$1048576,MATCH($A603,'Hoja de Trabajo para listado'!$BC$155:$BC$1048576,0),MATCH((CUADRO!G$4&amp;$E603),'Hoja de Trabajo para listado'!$BC$151:$CB$151,0)),0)+IFERROR(INDEX('Hoja de Trabajo para listado'!$DE$153:$DG$274,MATCH($A603,'Hoja de Trabajo para listado'!$DE$153:$DE$1048576,0),MATCH((CUADRO!G$4&amp;$E603),'Hoja de Trabajo para listado'!$DE$151:$DG$151,0)),0)+IFERROR(INDEX('Hoja de Trabajo para listado'!$CD$155:$DC$1048576,MATCH($A603,'Hoja de Trabajo para listado'!$CD$155:$CD$1048576,0),MATCH((CUADRO!G$4&amp;$E603),'Hoja de Trabajo para listado'!$CD$151:$DC$151,0)),0)</f>
        <v>0</v>
      </c>
      <c r="H603" s="241">
        <f ca="1">+IFERROR(INDEX('Hoja de Trabajo para listado'!$A$155:$Z$1048576,MATCH($A603,'Hoja de Trabajo para listado'!$A$155:$A$1048576,0),MATCH((CUADRO!H$4&amp;$E603),'Hoja de Trabajo para listado'!$A$151:$Z$151,0)),0)+IFERROR(INDEX('Hoja de Trabajo para listado'!$AB$155:$BA$1048576,MATCH($A603,'Hoja de Trabajo para listado'!$AB$155:$AB$1048576,0),MATCH((CUADRO!H$4&amp;$E603),'Hoja de Trabajo para listado'!$AB$151:$BA$151,0)),0)+IFERROR(INDEX('Hoja de Trabajo para listado'!$BC$155:$CB$1048576,MATCH($A603,'Hoja de Trabajo para listado'!$BC$155:$BC$1048576,0),MATCH((CUADRO!H$4&amp;$E603),'Hoja de Trabajo para listado'!$BC$151:$CB$151,0)),0)+IFERROR(INDEX('Hoja de Trabajo para listado'!$DE$153:$DG$274,MATCH($A603,'Hoja de Trabajo para listado'!$DE$153:$DE$1048576,0),MATCH((CUADRO!H$4&amp;$E603),'Hoja de Trabajo para listado'!$DE$151:$DG$151,0)),0)+IFERROR(INDEX('Hoja de Trabajo para listado'!$CD$155:$DC$1048576,MATCH($A603,'Hoja de Trabajo para listado'!$CD$155:$CD$1048576,0),MATCH((CUADRO!H$4&amp;$E603),'Hoja de Trabajo para listado'!$CD$151:$DC$151,0)),0)</f>
        <v>0</v>
      </c>
      <c r="I603" s="241">
        <f ca="1">+IFERROR(INDEX('Hoja de Trabajo para listado'!$A$155:$Z$1048576,MATCH($A603,'Hoja de Trabajo para listado'!$A$155:$A$1048576,0),MATCH((CUADRO!I$4&amp;$E603),'Hoja de Trabajo para listado'!$A$151:$Z$151,0)),0)+IFERROR(INDEX('Hoja de Trabajo para listado'!$AB$155:$BA$1048576,MATCH($A603,'Hoja de Trabajo para listado'!$AB$155:$AB$1048576,0),MATCH((CUADRO!I$4&amp;$E603),'Hoja de Trabajo para listado'!$AB$151:$BA$151,0)),0)+IFERROR(INDEX('Hoja de Trabajo para listado'!$BC$155:$CB$1048576,MATCH($A603,'Hoja de Trabajo para listado'!$BC$155:$BC$1048576,0),MATCH((CUADRO!I$4&amp;$E603),'Hoja de Trabajo para listado'!$BC$151:$CB$151,0)),0)+IFERROR(INDEX('Hoja de Trabajo para listado'!$DE$153:$DG$274,MATCH($A603,'Hoja de Trabajo para listado'!$DE$153:$DE$1048576,0),MATCH((CUADRO!I$4&amp;$E603),'Hoja de Trabajo para listado'!$DE$151:$DG$151,0)),0)+IFERROR(INDEX('Hoja de Trabajo para listado'!$CD$155:$DC$1048576,MATCH($A603,'Hoja de Trabajo para listado'!$CD$155:$CD$1048576,0),MATCH((CUADRO!I$4&amp;$E603),'Hoja de Trabajo para listado'!$CD$151:$DC$151,0)),0)</f>
        <v>0</v>
      </c>
      <c r="J603" s="241">
        <f ca="1">+IFERROR(INDEX('Hoja de Trabajo para listado'!$A$155:$Z$1048576,MATCH($A603,'Hoja de Trabajo para listado'!$A$155:$A$1048576,0),MATCH((CUADRO!J$4&amp;$E603),'Hoja de Trabajo para listado'!$A$151:$Z$151,0)),0)+IFERROR(INDEX('Hoja de Trabajo para listado'!$AB$155:$BA$1048576,MATCH($A603,'Hoja de Trabajo para listado'!$AB$155:$AB$1048576,0),MATCH((CUADRO!J$4&amp;$E603),'Hoja de Trabajo para listado'!$AB$151:$BA$151,0)),0)+IFERROR(INDEX('Hoja de Trabajo para listado'!$BC$155:$CB$1048576,MATCH($A603,'Hoja de Trabajo para listado'!$BC$155:$BC$1048576,0),MATCH((CUADRO!J$4&amp;$E603),'Hoja de Trabajo para listado'!$BC$151:$CB$151,0)),0)+IFERROR(INDEX('Hoja de Trabajo para listado'!$DE$153:$DG$274,MATCH($A603,'Hoja de Trabajo para listado'!$DE$153:$DE$1048576,0),MATCH((CUADRO!J$4&amp;$E603),'Hoja de Trabajo para listado'!$DE$151:$DG$151,0)),0)+IFERROR(INDEX('Hoja de Trabajo para listado'!$CD$155:$DC$1048576,MATCH($A603,'Hoja de Trabajo para listado'!$CD$155:$CD$1048576,0),MATCH((CUADRO!J$4&amp;$E603),'Hoja de Trabajo para listado'!$CD$151:$DC$151,0)),0)</f>
        <v>0</v>
      </c>
      <c r="K603" s="241">
        <f ca="1">+IFERROR(INDEX('Hoja de Trabajo para listado'!$A$155:$Z$1048576,MATCH($A603,'Hoja de Trabajo para listado'!$A$155:$A$1048576,0),MATCH((CUADRO!K$4&amp;$E603),'Hoja de Trabajo para listado'!$A$151:$Z$151,0)),0)+IFERROR(INDEX('Hoja de Trabajo para listado'!$AB$155:$BA$1048576,MATCH($A603,'Hoja de Trabajo para listado'!$AB$155:$AB$1048576,0),MATCH((CUADRO!K$4&amp;$E603),'Hoja de Trabajo para listado'!$AB$151:$BA$151,0)),0)+IFERROR(INDEX('Hoja de Trabajo para listado'!$BC$155:$CB$1048576,MATCH($A603,'Hoja de Trabajo para listado'!$BC$155:$BC$1048576,0),MATCH((CUADRO!K$4&amp;$E603),'Hoja de Trabajo para listado'!$BC$151:$CB$151,0)),0)+IFERROR(INDEX('Hoja de Trabajo para listado'!$DE$153:$DG$274,MATCH($A603,'Hoja de Trabajo para listado'!$DE$153:$DE$1048576,0),MATCH((CUADRO!K$4&amp;$E603),'Hoja de Trabajo para listado'!$DE$151:$DG$151,0)),0)+IFERROR(INDEX('Hoja de Trabajo para listado'!$CD$155:$DC$1048576,MATCH($A603,'Hoja de Trabajo para listado'!$CD$155:$CD$1048576,0),MATCH((CUADRO!K$4&amp;$E603),'Hoja de Trabajo para listado'!$CD$151:$DC$151,0)),0)</f>
        <v>0</v>
      </c>
      <c r="L603" s="241">
        <f ca="1">+IFERROR(INDEX('Hoja de Trabajo para listado'!$A$155:$Z$1048576,MATCH($A603,'Hoja de Trabajo para listado'!$A$155:$A$1048576,0),MATCH((CUADRO!L$4&amp;$E603),'Hoja de Trabajo para listado'!$A$151:$Z$151,0)),0)+IFERROR(INDEX('Hoja de Trabajo para listado'!$AB$155:$BA$1048576,MATCH($A603,'Hoja de Trabajo para listado'!$AB$155:$AB$1048576,0),MATCH((CUADRO!L$4&amp;$E603),'Hoja de Trabajo para listado'!$AB$151:$BA$151,0)),0)+IFERROR(INDEX('Hoja de Trabajo para listado'!$BC$155:$CB$1048576,MATCH($A603,'Hoja de Trabajo para listado'!$BC$155:$BC$1048576,0),MATCH((CUADRO!L$4&amp;$E603),'Hoja de Trabajo para listado'!$BC$151:$CB$151,0)),0)+IFERROR(INDEX('Hoja de Trabajo para listado'!$DE$153:$DG$274,MATCH($A603,'Hoja de Trabajo para listado'!$DE$153:$DE$1048576,0),MATCH((CUADRO!L$4&amp;$E603),'Hoja de Trabajo para listado'!$DE$151:$DG$151,0)),0)+IFERROR(INDEX('Hoja de Trabajo para listado'!$CD$155:$DC$1048576,MATCH($A603,'Hoja de Trabajo para listado'!$CD$155:$CD$1048576,0),MATCH((CUADRO!L$4&amp;$E603),'Hoja de Trabajo para listado'!$CD$151:$DC$151,0)),0)</f>
        <v>0</v>
      </c>
      <c r="M603" s="241">
        <f ca="1">+IFERROR(INDEX('Hoja de Trabajo para listado'!$A$155:$Z$1048576,MATCH($A603,'Hoja de Trabajo para listado'!$A$155:$A$1048576,0),MATCH((CUADRO!M$4&amp;$E603),'Hoja de Trabajo para listado'!$A$151:$Z$151,0)),0)+IFERROR(INDEX('Hoja de Trabajo para listado'!$AB$155:$BA$1048576,MATCH($A603,'Hoja de Trabajo para listado'!$AB$155:$AB$1048576,0),MATCH((CUADRO!M$4&amp;$E603),'Hoja de Trabajo para listado'!$AB$151:$BA$151,0)),0)+IFERROR(INDEX('Hoja de Trabajo para listado'!$BC$155:$CB$1048576,MATCH($A603,'Hoja de Trabajo para listado'!$BC$155:$BC$1048576,0),MATCH((CUADRO!M$4&amp;$E603),'Hoja de Trabajo para listado'!$BC$151:$CB$151,0)),0)+IFERROR(INDEX('Hoja de Trabajo para listado'!$DE$153:$DG$274,MATCH($A603,'Hoja de Trabajo para listado'!$DE$153:$DE$1048576,0),MATCH((CUADRO!M$4&amp;$E603),'Hoja de Trabajo para listado'!$DE$151:$DG$151,0)),0)+IFERROR(INDEX('Hoja de Trabajo para listado'!$CD$155:$DC$1048576,MATCH($A603,'Hoja de Trabajo para listado'!$CD$155:$CD$1048576,0),MATCH((CUADRO!M$4&amp;$E603),'Hoja de Trabajo para listado'!$CD$151:$DC$151,0)),0)</f>
        <v>0</v>
      </c>
      <c r="N603" s="241">
        <f ca="1">+IFERROR(INDEX('Hoja de Trabajo para listado'!$A$155:$Z$1048576,MATCH($A603,'Hoja de Trabajo para listado'!$A$155:$A$1048576,0),MATCH((CUADRO!N$4&amp;$E603),'Hoja de Trabajo para listado'!$A$151:$Z$151,0)),0)+IFERROR(INDEX('Hoja de Trabajo para listado'!$AB$155:$BA$1048576,MATCH($A603,'Hoja de Trabajo para listado'!$AB$155:$AB$1048576,0),MATCH((CUADRO!N$4&amp;$E603),'Hoja de Trabajo para listado'!$AB$151:$BA$151,0)),0)+IFERROR(INDEX('Hoja de Trabajo para listado'!$BC$155:$CB$1048576,MATCH($A603,'Hoja de Trabajo para listado'!$BC$155:$BC$1048576,0),MATCH((CUADRO!N$4&amp;$E603),'Hoja de Trabajo para listado'!$BC$151:$CB$151,0)),0)+IFERROR(INDEX('Hoja de Trabajo para listado'!$DE$153:$DG$274,MATCH($A603,'Hoja de Trabajo para listado'!$DE$153:$DE$1048576,0),MATCH((CUADRO!N$4&amp;$E603),'Hoja de Trabajo para listado'!$DE$151:$DG$151,0)),0)+IFERROR(INDEX('Hoja de Trabajo para listado'!$CD$155:$DC$1048576,MATCH($A603,'Hoja de Trabajo para listado'!$CD$155:$CD$1048576,0),MATCH((CUADRO!N$4&amp;$E603),'Hoja de Trabajo para listado'!$CD$151:$DC$151,0)),0)</f>
        <v>0</v>
      </c>
      <c r="O603" s="241">
        <f ca="1">+IFERROR(INDEX('Hoja de Trabajo para listado'!$A$155:$Z$1048576,MATCH($A603,'Hoja de Trabajo para listado'!$A$155:$A$1048576,0),MATCH((CUADRO!O$4&amp;$E603),'Hoja de Trabajo para listado'!$A$151:$Z$151,0)),0)+IFERROR(INDEX('Hoja de Trabajo para listado'!$AB$155:$BA$1048576,MATCH($A603,'Hoja de Trabajo para listado'!$AB$155:$AB$1048576,0),MATCH((CUADRO!O$4&amp;$E603),'Hoja de Trabajo para listado'!$AB$151:$BA$151,0)),0)+IFERROR(INDEX('Hoja de Trabajo para listado'!$BC$155:$CB$1048576,MATCH($A603,'Hoja de Trabajo para listado'!$BC$155:$BC$1048576,0),MATCH((CUADRO!O$4&amp;$E603),'Hoja de Trabajo para listado'!$BC$151:$CB$151,0)),0)+IFERROR(INDEX('Hoja de Trabajo para listado'!$DE$153:$DG$274,MATCH($A603,'Hoja de Trabajo para listado'!$DE$153:$DE$1048576,0),MATCH((CUADRO!O$4&amp;$E603),'Hoja de Trabajo para listado'!$DE$151:$DG$151,0)),0)+IFERROR(INDEX('Hoja de Trabajo para listado'!$CD$155:$DC$1048576,MATCH($A603,'Hoja de Trabajo para listado'!$CD$155:$CD$1048576,0),MATCH((CUADRO!O$4&amp;$E603),'Hoja de Trabajo para listado'!$CD$151:$DC$151,0)),0)</f>
        <v>0</v>
      </c>
      <c r="P603" s="241">
        <f ca="1">+IFERROR(INDEX('Hoja de Trabajo para listado'!$A$155:$Z$1048576,MATCH($A603,'Hoja de Trabajo para listado'!$A$155:$A$1048576,0),MATCH((CUADRO!P$4&amp;$E603),'Hoja de Trabajo para listado'!$A$151:$Z$151,0)),0)+IFERROR(INDEX('Hoja de Trabajo para listado'!$AB$155:$BA$1048576,MATCH($A603,'Hoja de Trabajo para listado'!$AB$155:$AB$1048576,0),MATCH((CUADRO!P$4&amp;$E603),'Hoja de Trabajo para listado'!$AB$151:$BA$151,0)),0)+IFERROR(INDEX('Hoja de Trabajo para listado'!$BC$155:$CB$1048576,MATCH($A603,'Hoja de Trabajo para listado'!$BC$155:$BC$1048576,0),MATCH((CUADRO!P$4&amp;$E603),'Hoja de Trabajo para listado'!$BC$151:$CB$151,0)),0)+IFERROR(INDEX('Hoja de Trabajo para listado'!$DE$153:$DG$274,MATCH($A603,'Hoja de Trabajo para listado'!$DE$153:$DE$1048576,0),MATCH((CUADRO!P$4&amp;$E603),'Hoja de Trabajo para listado'!$DE$151:$DG$151,0)),0)+IFERROR(INDEX('Hoja de Trabajo para listado'!$CD$155:$DC$1048576,MATCH($A603,'Hoja de Trabajo para listado'!$CD$155:$CD$1048576,0),MATCH((CUADRO!P$4&amp;$E603),'Hoja de Trabajo para listado'!$CD$151:$DC$151,0)),0)</f>
        <v>0</v>
      </c>
      <c r="Q603" s="241">
        <f ca="1">+IFERROR(INDEX('Hoja de Trabajo para listado'!$A$155:$Z$1048576,MATCH($A603,'Hoja de Trabajo para listado'!$A$155:$A$1048576,0),MATCH((CUADRO!Q$4&amp;$E603),'Hoja de Trabajo para listado'!$A$151:$Z$151,0)),0)+IFERROR(INDEX('Hoja de Trabajo para listado'!$AB$155:$BA$1048576,MATCH($A603,'Hoja de Trabajo para listado'!$AB$155:$AB$1048576,0),MATCH((CUADRO!Q$4&amp;$E603),'Hoja de Trabajo para listado'!$AB$151:$BA$151,0)),0)+IFERROR(INDEX('Hoja de Trabajo para listado'!$BC$155:$CB$1048576,MATCH($A603,'Hoja de Trabajo para listado'!$BC$155:$BC$1048576,0),MATCH((CUADRO!Q$4&amp;$E603),'Hoja de Trabajo para listado'!$BC$151:$CB$151,0)),0)+IFERROR(INDEX('Hoja de Trabajo para listado'!$DE$153:$DG$274,MATCH($A603,'Hoja de Trabajo para listado'!$DE$153:$DE$1048576,0),MATCH((CUADRO!Q$4&amp;$E603),'Hoja de Trabajo para listado'!$DE$151:$DG$151,0)),0)+IFERROR(INDEX('Hoja de Trabajo para listado'!$CD$155:$DC$1048576,MATCH($A603,'Hoja de Trabajo para listado'!$CD$155:$CD$1048576,0),MATCH((CUADRO!Q$4&amp;$E603),'Hoja de Trabajo para listado'!$CD$151:$DC$151,0)),0)</f>
        <v>0</v>
      </c>
      <c r="R603" s="241">
        <f t="shared" ca="1" si="18"/>
        <v>0</v>
      </c>
      <c r="S603" s="247"/>
      <c r="T603" s="241">
        <f ca="1">+T604</f>
        <v>0</v>
      </c>
      <c r="U603" s="240">
        <f t="shared" si="19"/>
        <v>1</v>
      </c>
    </row>
    <row r="604" spans="1:21" customFormat="1" ht="15" hidden="1" customHeight="1">
      <c r="A604" s="32">
        <v>1253</v>
      </c>
      <c r="B604" s="382"/>
      <c r="C604" s="245" t="str">
        <f>+VLOOKUP(A604,bd_lista!$A$3:$C$592,3,FALSE)</f>
        <v>Gobierno Autónomo Municipal de Yaco</v>
      </c>
      <c r="D604" s="384"/>
      <c r="E604" s="242" t="s">
        <v>684</v>
      </c>
      <c r="F604" s="241">
        <f ca="1">+IFERROR(INDEX('Hoja de Trabajo para listado'!$A$155:$Z$1048576,MATCH($A604,'Hoja de Trabajo para listado'!$A$155:$A$1048576,0),MATCH((CUADRO!F$4&amp;$E604),'Hoja de Trabajo para listado'!$A$151:$Z$151,0)),0)+IFERROR(INDEX('Hoja de Trabajo para listado'!$AB$155:$BA$1048576,MATCH($A604,'Hoja de Trabajo para listado'!$AB$155:$AB$1048576,0),MATCH((CUADRO!F$4&amp;$E604),'Hoja de Trabajo para listado'!$AB$151:$BA$151,0)),0)+IFERROR(INDEX('Hoja de Trabajo para listado'!$BC$155:$CB$1048576,MATCH($A604,'Hoja de Trabajo para listado'!$BC$155:$BC$1048576,0),MATCH((CUADRO!F$4&amp;$E604),'Hoja de Trabajo para listado'!$BC$151:$CB$151,0)),0)+IFERROR(INDEX('Hoja de Trabajo para listado'!$DE$153:$DG$274,MATCH($A604,'Hoja de Trabajo para listado'!$DE$153:$DE$1048576,0),MATCH((CUADRO!F$4&amp;$E604),'Hoja de Trabajo para listado'!$DE$151:$DG$151,0)),0)+IFERROR(INDEX('Hoja de Trabajo para listado'!$CD$155:$DC$1048576,MATCH($A604,'Hoja de Trabajo para listado'!$CD$155:$CD$1048576,0),MATCH((CUADRO!F$4&amp;$E604),'Hoja de Trabajo para listado'!$CD$151:$DC$151,0)),0)</f>
        <v>0</v>
      </c>
      <c r="G604" s="241">
        <f ca="1">+IFERROR(INDEX('Hoja de Trabajo para listado'!$A$155:$Z$1048576,MATCH($A604,'Hoja de Trabajo para listado'!$A$155:$A$1048576,0),MATCH((CUADRO!G$4&amp;$E604),'Hoja de Trabajo para listado'!$A$151:$Z$151,0)),0)+IFERROR(INDEX('Hoja de Trabajo para listado'!$AB$155:$BA$1048576,MATCH($A604,'Hoja de Trabajo para listado'!$AB$155:$AB$1048576,0),MATCH((CUADRO!G$4&amp;$E604),'Hoja de Trabajo para listado'!$AB$151:$BA$151,0)),0)+IFERROR(INDEX('Hoja de Trabajo para listado'!$BC$155:$CB$1048576,MATCH($A604,'Hoja de Trabajo para listado'!$BC$155:$BC$1048576,0),MATCH((CUADRO!G$4&amp;$E604),'Hoja de Trabajo para listado'!$BC$151:$CB$151,0)),0)+IFERROR(INDEX('Hoja de Trabajo para listado'!$DE$153:$DG$274,MATCH($A604,'Hoja de Trabajo para listado'!$DE$153:$DE$1048576,0),MATCH((CUADRO!G$4&amp;$E604),'Hoja de Trabajo para listado'!$DE$151:$DG$151,0)),0)+IFERROR(INDEX('Hoja de Trabajo para listado'!$CD$155:$DC$1048576,MATCH($A604,'Hoja de Trabajo para listado'!$CD$155:$CD$1048576,0),MATCH((CUADRO!G$4&amp;$E604),'Hoja de Trabajo para listado'!$CD$151:$DC$151,0)),0)</f>
        <v>0</v>
      </c>
      <c r="H604" s="241">
        <f ca="1">+IFERROR(INDEX('Hoja de Trabajo para listado'!$A$155:$Z$1048576,MATCH($A604,'Hoja de Trabajo para listado'!$A$155:$A$1048576,0),MATCH((CUADRO!H$4&amp;$E604),'Hoja de Trabajo para listado'!$A$151:$Z$151,0)),0)+IFERROR(INDEX('Hoja de Trabajo para listado'!$AB$155:$BA$1048576,MATCH($A604,'Hoja de Trabajo para listado'!$AB$155:$AB$1048576,0),MATCH((CUADRO!H$4&amp;$E604),'Hoja de Trabajo para listado'!$AB$151:$BA$151,0)),0)+IFERROR(INDEX('Hoja de Trabajo para listado'!$BC$155:$CB$1048576,MATCH($A604,'Hoja de Trabajo para listado'!$BC$155:$BC$1048576,0),MATCH((CUADRO!H$4&amp;$E604),'Hoja de Trabajo para listado'!$BC$151:$CB$151,0)),0)+IFERROR(INDEX('Hoja de Trabajo para listado'!$DE$153:$DG$274,MATCH($A604,'Hoja de Trabajo para listado'!$DE$153:$DE$1048576,0),MATCH((CUADRO!H$4&amp;$E604),'Hoja de Trabajo para listado'!$DE$151:$DG$151,0)),0)+IFERROR(INDEX('Hoja de Trabajo para listado'!$CD$155:$DC$1048576,MATCH($A604,'Hoja de Trabajo para listado'!$CD$155:$CD$1048576,0),MATCH((CUADRO!H$4&amp;$E604),'Hoja de Trabajo para listado'!$CD$151:$DC$151,0)),0)</f>
        <v>0</v>
      </c>
      <c r="I604" s="241">
        <f ca="1">+IFERROR(INDEX('Hoja de Trabajo para listado'!$A$155:$Z$1048576,MATCH($A604,'Hoja de Trabajo para listado'!$A$155:$A$1048576,0),MATCH((CUADRO!I$4&amp;$E604),'Hoja de Trabajo para listado'!$A$151:$Z$151,0)),0)+IFERROR(INDEX('Hoja de Trabajo para listado'!$AB$155:$BA$1048576,MATCH($A604,'Hoja de Trabajo para listado'!$AB$155:$AB$1048576,0),MATCH((CUADRO!I$4&amp;$E604),'Hoja de Trabajo para listado'!$AB$151:$BA$151,0)),0)+IFERROR(INDEX('Hoja de Trabajo para listado'!$BC$155:$CB$1048576,MATCH($A604,'Hoja de Trabajo para listado'!$BC$155:$BC$1048576,0),MATCH((CUADRO!I$4&amp;$E604),'Hoja de Trabajo para listado'!$BC$151:$CB$151,0)),0)+IFERROR(INDEX('Hoja de Trabajo para listado'!$DE$153:$DG$274,MATCH($A604,'Hoja de Trabajo para listado'!$DE$153:$DE$1048576,0),MATCH((CUADRO!I$4&amp;$E604),'Hoja de Trabajo para listado'!$DE$151:$DG$151,0)),0)+IFERROR(INDEX('Hoja de Trabajo para listado'!$CD$155:$DC$1048576,MATCH($A604,'Hoja de Trabajo para listado'!$CD$155:$CD$1048576,0),MATCH((CUADRO!I$4&amp;$E604),'Hoja de Trabajo para listado'!$CD$151:$DC$151,0)),0)</f>
        <v>0</v>
      </c>
      <c r="J604" s="241">
        <f ca="1">+IFERROR(INDEX('Hoja de Trabajo para listado'!$A$155:$Z$1048576,MATCH($A604,'Hoja de Trabajo para listado'!$A$155:$A$1048576,0),MATCH((CUADRO!J$4&amp;$E604),'Hoja de Trabajo para listado'!$A$151:$Z$151,0)),0)+IFERROR(INDEX('Hoja de Trabajo para listado'!$AB$155:$BA$1048576,MATCH($A604,'Hoja de Trabajo para listado'!$AB$155:$AB$1048576,0),MATCH((CUADRO!J$4&amp;$E604),'Hoja de Trabajo para listado'!$AB$151:$BA$151,0)),0)+IFERROR(INDEX('Hoja de Trabajo para listado'!$BC$155:$CB$1048576,MATCH($A604,'Hoja de Trabajo para listado'!$BC$155:$BC$1048576,0),MATCH((CUADRO!J$4&amp;$E604),'Hoja de Trabajo para listado'!$BC$151:$CB$151,0)),0)+IFERROR(INDEX('Hoja de Trabajo para listado'!$DE$153:$DG$274,MATCH($A604,'Hoja de Trabajo para listado'!$DE$153:$DE$1048576,0),MATCH((CUADRO!J$4&amp;$E604),'Hoja de Trabajo para listado'!$DE$151:$DG$151,0)),0)+IFERROR(INDEX('Hoja de Trabajo para listado'!$CD$155:$DC$1048576,MATCH($A604,'Hoja de Trabajo para listado'!$CD$155:$CD$1048576,0),MATCH((CUADRO!J$4&amp;$E604),'Hoja de Trabajo para listado'!$CD$151:$DC$151,0)),0)</f>
        <v>0</v>
      </c>
      <c r="K604" s="241">
        <f ca="1">+IFERROR(INDEX('Hoja de Trabajo para listado'!$A$155:$Z$1048576,MATCH($A604,'Hoja de Trabajo para listado'!$A$155:$A$1048576,0),MATCH((CUADRO!K$4&amp;$E604),'Hoja de Trabajo para listado'!$A$151:$Z$151,0)),0)+IFERROR(INDEX('Hoja de Trabajo para listado'!$AB$155:$BA$1048576,MATCH($A604,'Hoja de Trabajo para listado'!$AB$155:$AB$1048576,0),MATCH((CUADRO!K$4&amp;$E604),'Hoja de Trabajo para listado'!$AB$151:$BA$151,0)),0)+IFERROR(INDEX('Hoja de Trabajo para listado'!$BC$155:$CB$1048576,MATCH($A604,'Hoja de Trabajo para listado'!$BC$155:$BC$1048576,0),MATCH((CUADRO!K$4&amp;$E604),'Hoja de Trabajo para listado'!$BC$151:$CB$151,0)),0)+IFERROR(INDEX('Hoja de Trabajo para listado'!$DE$153:$DG$274,MATCH($A604,'Hoja de Trabajo para listado'!$DE$153:$DE$1048576,0),MATCH((CUADRO!K$4&amp;$E604),'Hoja de Trabajo para listado'!$DE$151:$DG$151,0)),0)+IFERROR(INDEX('Hoja de Trabajo para listado'!$CD$155:$DC$1048576,MATCH($A604,'Hoja de Trabajo para listado'!$CD$155:$CD$1048576,0),MATCH((CUADRO!K$4&amp;$E604),'Hoja de Trabajo para listado'!$CD$151:$DC$151,0)),0)</f>
        <v>0</v>
      </c>
      <c r="L604" s="241">
        <f ca="1">+IFERROR(INDEX('Hoja de Trabajo para listado'!$A$155:$Z$1048576,MATCH($A604,'Hoja de Trabajo para listado'!$A$155:$A$1048576,0),MATCH((CUADRO!L$4&amp;$E604),'Hoja de Trabajo para listado'!$A$151:$Z$151,0)),0)+IFERROR(INDEX('Hoja de Trabajo para listado'!$AB$155:$BA$1048576,MATCH($A604,'Hoja de Trabajo para listado'!$AB$155:$AB$1048576,0),MATCH((CUADRO!L$4&amp;$E604),'Hoja de Trabajo para listado'!$AB$151:$BA$151,0)),0)+IFERROR(INDEX('Hoja de Trabajo para listado'!$BC$155:$CB$1048576,MATCH($A604,'Hoja de Trabajo para listado'!$BC$155:$BC$1048576,0),MATCH((CUADRO!L$4&amp;$E604),'Hoja de Trabajo para listado'!$BC$151:$CB$151,0)),0)+IFERROR(INDEX('Hoja de Trabajo para listado'!$DE$153:$DG$274,MATCH($A604,'Hoja de Trabajo para listado'!$DE$153:$DE$1048576,0),MATCH((CUADRO!L$4&amp;$E604),'Hoja de Trabajo para listado'!$DE$151:$DG$151,0)),0)+IFERROR(INDEX('Hoja de Trabajo para listado'!$CD$155:$DC$1048576,MATCH($A604,'Hoja de Trabajo para listado'!$CD$155:$CD$1048576,0),MATCH((CUADRO!L$4&amp;$E604),'Hoja de Trabajo para listado'!$CD$151:$DC$151,0)),0)</f>
        <v>0</v>
      </c>
      <c r="M604" s="241">
        <f ca="1">+IFERROR(INDEX('Hoja de Trabajo para listado'!$A$155:$Z$1048576,MATCH($A604,'Hoja de Trabajo para listado'!$A$155:$A$1048576,0),MATCH((CUADRO!M$4&amp;$E604),'Hoja de Trabajo para listado'!$A$151:$Z$151,0)),0)+IFERROR(INDEX('Hoja de Trabajo para listado'!$AB$155:$BA$1048576,MATCH($A604,'Hoja de Trabajo para listado'!$AB$155:$AB$1048576,0),MATCH((CUADRO!M$4&amp;$E604),'Hoja de Trabajo para listado'!$AB$151:$BA$151,0)),0)+IFERROR(INDEX('Hoja de Trabajo para listado'!$BC$155:$CB$1048576,MATCH($A604,'Hoja de Trabajo para listado'!$BC$155:$BC$1048576,0),MATCH((CUADRO!M$4&amp;$E604),'Hoja de Trabajo para listado'!$BC$151:$CB$151,0)),0)+IFERROR(INDEX('Hoja de Trabajo para listado'!$DE$153:$DG$274,MATCH($A604,'Hoja de Trabajo para listado'!$DE$153:$DE$1048576,0),MATCH((CUADRO!M$4&amp;$E604),'Hoja de Trabajo para listado'!$DE$151:$DG$151,0)),0)+IFERROR(INDEX('Hoja de Trabajo para listado'!$CD$155:$DC$1048576,MATCH($A604,'Hoja de Trabajo para listado'!$CD$155:$CD$1048576,0),MATCH((CUADRO!M$4&amp;$E604),'Hoja de Trabajo para listado'!$CD$151:$DC$151,0)),0)</f>
        <v>0</v>
      </c>
      <c r="N604" s="241">
        <f ca="1">+IFERROR(INDEX('Hoja de Trabajo para listado'!$A$155:$Z$1048576,MATCH($A604,'Hoja de Trabajo para listado'!$A$155:$A$1048576,0),MATCH((CUADRO!N$4&amp;$E604),'Hoja de Trabajo para listado'!$A$151:$Z$151,0)),0)+IFERROR(INDEX('Hoja de Trabajo para listado'!$AB$155:$BA$1048576,MATCH($A604,'Hoja de Trabajo para listado'!$AB$155:$AB$1048576,0),MATCH((CUADRO!N$4&amp;$E604),'Hoja de Trabajo para listado'!$AB$151:$BA$151,0)),0)+IFERROR(INDEX('Hoja de Trabajo para listado'!$BC$155:$CB$1048576,MATCH($A604,'Hoja de Trabajo para listado'!$BC$155:$BC$1048576,0),MATCH((CUADRO!N$4&amp;$E604),'Hoja de Trabajo para listado'!$BC$151:$CB$151,0)),0)+IFERROR(INDEX('Hoja de Trabajo para listado'!$DE$153:$DG$274,MATCH($A604,'Hoja de Trabajo para listado'!$DE$153:$DE$1048576,0),MATCH((CUADRO!N$4&amp;$E604),'Hoja de Trabajo para listado'!$DE$151:$DG$151,0)),0)+IFERROR(INDEX('Hoja de Trabajo para listado'!$CD$155:$DC$1048576,MATCH($A604,'Hoja de Trabajo para listado'!$CD$155:$CD$1048576,0),MATCH((CUADRO!N$4&amp;$E604),'Hoja de Trabajo para listado'!$CD$151:$DC$151,0)),0)</f>
        <v>0</v>
      </c>
      <c r="O604" s="241">
        <f ca="1">+IFERROR(INDEX('Hoja de Trabajo para listado'!$A$155:$Z$1048576,MATCH($A604,'Hoja de Trabajo para listado'!$A$155:$A$1048576,0),MATCH((CUADRO!O$4&amp;$E604),'Hoja de Trabajo para listado'!$A$151:$Z$151,0)),0)+IFERROR(INDEX('Hoja de Trabajo para listado'!$AB$155:$BA$1048576,MATCH($A604,'Hoja de Trabajo para listado'!$AB$155:$AB$1048576,0),MATCH((CUADRO!O$4&amp;$E604),'Hoja de Trabajo para listado'!$AB$151:$BA$151,0)),0)+IFERROR(INDEX('Hoja de Trabajo para listado'!$BC$155:$CB$1048576,MATCH($A604,'Hoja de Trabajo para listado'!$BC$155:$BC$1048576,0),MATCH((CUADRO!O$4&amp;$E604),'Hoja de Trabajo para listado'!$BC$151:$CB$151,0)),0)+IFERROR(INDEX('Hoja de Trabajo para listado'!$DE$153:$DG$274,MATCH($A604,'Hoja de Trabajo para listado'!$DE$153:$DE$1048576,0),MATCH((CUADRO!O$4&amp;$E604),'Hoja de Trabajo para listado'!$DE$151:$DG$151,0)),0)+IFERROR(INDEX('Hoja de Trabajo para listado'!$CD$155:$DC$1048576,MATCH($A604,'Hoja de Trabajo para listado'!$CD$155:$CD$1048576,0),MATCH((CUADRO!O$4&amp;$E604),'Hoja de Trabajo para listado'!$CD$151:$DC$151,0)),0)</f>
        <v>0</v>
      </c>
      <c r="P604" s="241">
        <f ca="1">+IFERROR(INDEX('Hoja de Trabajo para listado'!$A$155:$Z$1048576,MATCH($A604,'Hoja de Trabajo para listado'!$A$155:$A$1048576,0),MATCH((CUADRO!P$4&amp;$E604),'Hoja de Trabajo para listado'!$A$151:$Z$151,0)),0)+IFERROR(INDEX('Hoja de Trabajo para listado'!$AB$155:$BA$1048576,MATCH($A604,'Hoja de Trabajo para listado'!$AB$155:$AB$1048576,0),MATCH((CUADRO!P$4&amp;$E604),'Hoja de Trabajo para listado'!$AB$151:$BA$151,0)),0)+IFERROR(INDEX('Hoja de Trabajo para listado'!$BC$155:$CB$1048576,MATCH($A604,'Hoja de Trabajo para listado'!$BC$155:$BC$1048576,0),MATCH((CUADRO!P$4&amp;$E604),'Hoja de Trabajo para listado'!$BC$151:$CB$151,0)),0)+IFERROR(INDEX('Hoja de Trabajo para listado'!$DE$153:$DG$274,MATCH($A604,'Hoja de Trabajo para listado'!$DE$153:$DE$1048576,0),MATCH((CUADRO!P$4&amp;$E604),'Hoja de Trabajo para listado'!$DE$151:$DG$151,0)),0)+IFERROR(INDEX('Hoja de Trabajo para listado'!$CD$155:$DC$1048576,MATCH($A604,'Hoja de Trabajo para listado'!$CD$155:$CD$1048576,0),MATCH((CUADRO!P$4&amp;$E604),'Hoja de Trabajo para listado'!$CD$151:$DC$151,0)),0)</f>
        <v>0</v>
      </c>
      <c r="Q604" s="241">
        <f ca="1">+IFERROR(INDEX('Hoja de Trabajo para listado'!$A$155:$Z$1048576,MATCH($A604,'Hoja de Trabajo para listado'!$A$155:$A$1048576,0),MATCH((CUADRO!Q$4&amp;$E604),'Hoja de Trabajo para listado'!$A$151:$Z$151,0)),0)+IFERROR(INDEX('Hoja de Trabajo para listado'!$AB$155:$BA$1048576,MATCH($A604,'Hoja de Trabajo para listado'!$AB$155:$AB$1048576,0),MATCH((CUADRO!Q$4&amp;$E604),'Hoja de Trabajo para listado'!$AB$151:$BA$151,0)),0)+IFERROR(INDEX('Hoja de Trabajo para listado'!$BC$155:$CB$1048576,MATCH($A604,'Hoja de Trabajo para listado'!$BC$155:$BC$1048576,0),MATCH((CUADRO!Q$4&amp;$E604),'Hoja de Trabajo para listado'!$BC$151:$CB$151,0)),0)+IFERROR(INDEX('Hoja de Trabajo para listado'!$DE$153:$DG$274,MATCH($A604,'Hoja de Trabajo para listado'!$DE$153:$DE$1048576,0),MATCH((CUADRO!Q$4&amp;$E604),'Hoja de Trabajo para listado'!$DE$151:$DG$151,0)),0)+IFERROR(INDEX('Hoja de Trabajo para listado'!$CD$155:$DC$1048576,MATCH($A604,'Hoja de Trabajo para listado'!$CD$155:$CD$1048576,0),MATCH((CUADRO!Q$4&amp;$E604),'Hoja de Trabajo para listado'!$CD$151:$DC$151,0)),0)</f>
        <v>0</v>
      </c>
      <c r="R604" s="241">
        <f t="shared" ca="1" si="18"/>
        <v>0</v>
      </c>
      <c r="S604" s="247">
        <f ca="1">+R603+R604</f>
        <v>0</v>
      </c>
      <c r="T604" s="241">
        <f ca="1">+S604</f>
        <v>0</v>
      </c>
      <c r="U604" s="240">
        <f t="shared" si="19"/>
        <v>2</v>
      </c>
    </row>
    <row r="605" spans="1:21" customFormat="1" ht="15" hidden="1" customHeight="1">
      <c r="A605" s="32">
        <v>1254</v>
      </c>
      <c r="B605" s="381">
        <f>+A605</f>
        <v>1254</v>
      </c>
      <c r="C605" s="245" t="str">
        <f>+VLOOKUP(A605,bd_lista!$A$3:$C$592,3,FALSE)</f>
        <v>Gobierno Autónomo Municipal de Malla</v>
      </c>
      <c r="D605" s="383" t="str">
        <f>+C605</f>
        <v>Gobierno Autónomo Municipal de Malla</v>
      </c>
      <c r="E605" s="240" t="s">
        <v>683</v>
      </c>
      <c r="F605" s="241">
        <f ca="1">+IFERROR(INDEX('Hoja de Trabajo para listado'!$A$155:$Z$1048576,MATCH($A605,'Hoja de Trabajo para listado'!$A$155:$A$1048576,0),MATCH((CUADRO!F$4&amp;$E605),'Hoja de Trabajo para listado'!$A$151:$Z$151,0)),0)+IFERROR(INDEX('Hoja de Trabajo para listado'!$AB$155:$BA$1048576,MATCH($A605,'Hoja de Trabajo para listado'!$AB$155:$AB$1048576,0),MATCH((CUADRO!F$4&amp;$E605),'Hoja de Trabajo para listado'!$AB$151:$BA$151,0)),0)+IFERROR(INDEX('Hoja de Trabajo para listado'!$BC$155:$CB$1048576,MATCH($A605,'Hoja de Trabajo para listado'!$BC$155:$BC$1048576,0),MATCH((CUADRO!F$4&amp;$E605),'Hoja de Trabajo para listado'!$BC$151:$CB$151,0)),0)+IFERROR(INDEX('Hoja de Trabajo para listado'!$DE$153:$DG$274,MATCH($A605,'Hoja de Trabajo para listado'!$DE$153:$DE$1048576,0),MATCH((CUADRO!F$4&amp;$E605),'Hoja de Trabajo para listado'!$DE$151:$DG$151,0)),0)+IFERROR(INDEX('Hoja de Trabajo para listado'!$CD$155:$DC$1048576,MATCH($A605,'Hoja de Trabajo para listado'!$CD$155:$CD$1048576,0),MATCH((CUADRO!F$4&amp;$E605),'Hoja de Trabajo para listado'!$CD$151:$DC$151,0)),0)</f>
        <v>0</v>
      </c>
      <c r="G605" s="241">
        <f ca="1">+IFERROR(INDEX('Hoja de Trabajo para listado'!$A$155:$Z$1048576,MATCH($A605,'Hoja de Trabajo para listado'!$A$155:$A$1048576,0),MATCH((CUADRO!G$4&amp;$E605),'Hoja de Trabajo para listado'!$A$151:$Z$151,0)),0)+IFERROR(INDEX('Hoja de Trabajo para listado'!$AB$155:$BA$1048576,MATCH($A605,'Hoja de Trabajo para listado'!$AB$155:$AB$1048576,0),MATCH((CUADRO!G$4&amp;$E605),'Hoja de Trabajo para listado'!$AB$151:$BA$151,0)),0)+IFERROR(INDEX('Hoja de Trabajo para listado'!$BC$155:$CB$1048576,MATCH($A605,'Hoja de Trabajo para listado'!$BC$155:$BC$1048576,0),MATCH((CUADRO!G$4&amp;$E605),'Hoja de Trabajo para listado'!$BC$151:$CB$151,0)),0)+IFERROR(INDEX('Hoja de Trabajo para listado'!$DE$153:$DG$274,MATCH($A605,'Hoja de Trabajo para listado'!$DE$153:$DE$1048576,0),MATCH((CUADRO!G$4&amp;$E605),'Hoja de Trabajo para listado'!$DE$151:$DG$151,0)),0)+IFERROR(INDEX('Hoja de Trabajo para listado'!$CD$155:$DC$1048576,MATCH($A605,'Hoja de Trabajo para listado'!$CD$155:$CD$1048576,0),MATCH((CUADRO!G$4&amp;$E605),'Hoja de Trabajo para listado'!$CD$151:$DC$151,0)),0)</f>
        <v>0</v>
      </c>
      <c r="H605" s="241">
        <f ca="1">+IFERROR(INDEX('Hoja de Trabajo para listado'!$A$155:$Z$1048576,MATCH($A605,'Hoja de Trabajo para listado'!$A$155:$A$1048576,0),MATCH((CUADRO!H$4&amp;$E605),'Hoja de Trabajo para listado'!$A$151:$Z$151,0)),0)+IFERROR(INDEX('Hoja de Trabajo para listado'!$AB$155:$BA$1048576,MATCH($A605,'Hoja de Trabajo para listado'!$AB$155:$AB$1048576,0),MATCH((CUADRO!H$4&amp;$E605),'Hoja de Trabajo para listado'!$AB$151:$BA$151,0)),0)+IFERROR(INDEX('Hoja de Trabajo para listado'!$BC$155:$CB$1048576,MATCH($A605,'Hoja de Trabajo para listado'!$BC$155:$BC$1048576,0),MATCH((CUADRO!H$4&amp;$E605),'Hoja de Trabajo para listado'!$BC$151:$CB$151,0)),0)+IFERROR(INDEX('Hoja de Trabajo para listado'!$DE$153:$DG$274,MATCH($A605,'Hoja de Trabajo para listado'!$DE$153:$DE$1048576,0),MATCH((CUADRO!H$4&amp;$E605),'Hoja de Trabajo para listado'!$DE$151:$DG$151,0)),0)+IFERROR(INDEX('Hoja de Trabajo para listado'!$CD$155:$DC$1048576,MATCH($A605,'Hoja de Trabajo para listado'!$CD$155:$CD$1048576,0),MATCH((CUADRO!H$4&amp;$E605),'Hoja de Trabajo para listado'!$CD$151:$DC$151,0)),0)</f>
        <v>0</v>
      </c>
      <c r="I605" s="241">
        <f ca="1">+IFERROR(INDEX('Hoja de Trabajo para listado'!$A$155:$Z$1048576,MATCH($A605,'Hoja de Trabajo para listado'!$A$155:$A$1048576,0),MATCH((CUADRO!I$4&amp;$E605),'Hoja de Trabajo para listado'!$A$151:$Z$151,0)),0)+IFERROR(INDEX('Hoja de Trabajo para listado'!$AB$155:$BA$1048576,MATCH($A605,'Hoja de Trabajo para listado'!$AB$155:$AB$1048576,0),MATCH((CUADRO!I$4&amp;$E605),'Hoja de Trabajo para listado'!$AB$151:$BA$151,0)),0)+IFERROR(INDEX('Hoja de Trabajo para listado'!$BC$155:$CB$1048576,MATCH($A605,'Hoja de Trabajo para listado'!$BC$155:$BC$1048576,0),MATCH((CUADRO!I$4&amp;$E605),'Hoja de Trabajo para listado'!$BC$151:$CB$151,0)),0)+IFERROR(INDEX('Hoja de Trabajo para listado'!$DE$153:$DG$274,MATCH($A605,'Hoja de Trabajo para listado'!$DE$153:$DE$1048576,0),MATCH((CUADRO!I$4&amp;$E605),'Hoja de Trabajo para listado'!$DE$151:$DG$151,0)),0)+IFERROR(INDEX('Hoja de Trabajo para listado'!$CD$155:$DC$1048576,MATCH($A605,'Hoja de Trabajo para listado'!$CD$155:$CD$1048576,0),MATCH((CUADRO!I$4&amp;$E605),'Hoja de Trabajo para listado'!$CD$151:$DC$151,0)),0)</f>
        <v>0</v>
      </c>
      <c r="J605" s="241">
        <f ca="1">+IFERROR(INDEX('Hoja de Trabajo para listado'!$A$155:$Z$1048576,MATCH($A605,'Hoja de Trabajo para listado'!$A$155:$A$1048576,0),MATCH((CUADRO!J$4&amp;$E605),'Hoja de Trabajo para listado'!$A$151:$Z$151,0)),0)+IFERROR(INDEX('Hoja de Trabajo para listado'!$AB$155:$BA$1048576,MATCH($A605,'Hoja de Trabajo para listado'!$AB$155:$AB$1048576,0),MATCH((CUADRO!J$4&amp;$E605),'Hoja de Trabajo para listado'!$AB$151:$BA$151,0)),0)+IFERROR(INDEX('Hoja de Trabajo para listado'!$BC$155:$CB$1048576,MATCH($A605,'Hoja de Trabajo para listado'!$BC$155:$BC$1048576,0),MATCH((CUADRO!J$4&amp;$E605),'Hoja de Trabajo para listado'!$BC$151:$CB$151,0)),0)+IFERROR(INDEX('Hoja de Trabajo para listado'!$DE$153:$DG$274,MATCH($A605,'Hoja de Trabajo para listado'!$DE$153:$DE$1048576,0),MATCH((CUADRO!J$4&amp;$E605),'Hoja de Trabajo para listado'!$DE$151:$DG$151,0)),0)+IFERROR(INDEX('Hoja de Trabajo para listado'!$CD$155:$DC$1048576,MATCH($A605,'Hoja de Trabajo para listado'!$CD$155:$CD$1048576,0),MATCH((CUADRO!J$4&amp;$E605),'Hoja de Trabajo para listado'!$CD$151:$DC$151,0)),0)</f>
        <v>0</v>
      </c>
      <c r="K605" s="241">
        <f ca="1">+IFERROR(INDEX('Hoja de Trabajo para listado'!$A$155:$Z$1048576,MATCH($A605,'Hoja de Trabajo para listado'!$A$155:$A$1048576,0),MATCH((CUADRO!K$4&amp;$E605),'Hoja de Trabajo para listado'!$A$151:$Z$151,0)),0)+IFERROR(INDEX('Hoja de Trabajo para listado'!$AB$155:$BA$1048576,MATCH($A605,'Hoja de Trabajo para listado'!$AB$155:$AB$1048576,0),MATCH((CUADRO!K$4&amp;$E605),'Hoja de Trabajo para listado'!$AB$151:$BA$151,0)),0)+IFERROR(INDEX('Hoja de Trabajo para listado'!$BC$155:$CB$1048576,MATCH($A605,'Hoja de Trabajo para listado'!$BC$155:$BC$1048576,0),MATCH((CUADRO!K$4&amp;$E605),'Hoja de Trabajo para listado'!$BC$151:$CB$151,0)),0)+IFERROR(INDEX('Hoja de Trabajo para listado'!$DE$153:$DG$274,MATCH($A605,'Hoja de Trabajo para listado'!$DE$153:$DE$1048576,0),MATCH((CUADRO!K$4&amp;$E605),'Hoja de Trabajo para listado'!$DE$151:$DG$151,0)),0)+IFERROR(INDEX('Hoja de Trabajo para listado'!$CD$155:$DC$1048576,MATCH($A605,'Hoja de Trabajo para listado'!$CD$155:$CD$1048576,0),MATCH((CUADRO!K$4&amp;$E605),'Hoja de Trabajo para listado'!$CD$151:$DC$151,0)),0)</f>
        <v>0</v>
      </c>
      <c r="L605" s="241">
        <f ca="1">+IFERROR(INDEX('Hoja de Trabajo para listado'!$A$155:$Z$1048576,MATCH($A605,'Hoja de Trabajo para listado'!$A$155:$A$1048576,0),MATCH((CUADRO!L$4&amp;$E605),'Hoja de Trabajo para listado'!$A$151:$Z$151,0)),0)+IFERROR(INDEX('Hoja de Trabajo para listado'!$AB$155:$BA$1048576,MATCH($A605,'Hoja de Trabajo para listado'!$AB$155:$AB$1048576,0),MATCH((CUADRO!L$4&amp;$E605),'Hoja de Trabajo para listado'!$AB$151:$BA$151,0)),0)+IFERROR(INDEX('Hoja de Trabajo para listado'!$BC$155:$CB$1048576,MATCH($A605,'Hoja de Trabajo para listado'!$BC$155:$BC$1048576,0),MATCH((CUADRO!L$4&amp;$E605),'Hoja de Trabajo para listado'!$BC$151:$CB$151,0)),0)+IFERROR(INDEX('Hoja de Trabajo para listado'!$DE$153:$DG$274,MATCH($A605,'Hoja de Trabajo para listado'!$DE$153:$DE$1048576,0),MATCH((CUADRO!L$4&amp;$E605),'Hoja de Trabajo para listado'!$DE$151:$DG$151,0)),0)+IFERROR(INDEX('Hoja de Trabajo para listado'!$CD$155:$DC$1048576,MATCH($A605,'Hoja de Trabajo para listado'!$CD$155:$CD$1048576,0),MATCH((CUADRO!L$4&amp;$E605),'Hoja de Trabajo para listado'!$CD$151:$DC$151,0)),0)</f>
        <v>0</v>
      </c>
      <c r="M605" s="241">
        <f ca="1">+IFERROR(INDEX('Hoja de Trabajo para listado'!$A$155:$Z$1048576,MATCH($A605,'Hoja de Trabajo para listado'!$A$155:$A$1048576,0),MATCH((CUADRO!M$4&amp;$E605),'Hoja de Trabajo para listado'!$A$151:$Z$151,0)),0)+IFERROR(INDEX('Hoja de Trabajo para listado'!$AB$155:$BA$1048576,MATCH($A605,'Hoja de Trabajo para listado'!$AB$155:$AB$1048576,0),MATCH((CUADRO!M$4&amp;$E605),'Hoja de Trabajo para listado'!$AB$151:$BA$151,0)),0)+IFERROR(INDEX('Hoja de Trabajo para listado'!$BC$155:$CB$1048576,MATCH($A605,'Hoja de Trabajo para listado'!$BC$155:$BC$1048576,0),MATCH((CUADRO!M$4&amp;$E605),'Hoja de Trabajo para listado'!$BC$151:$CB$151,0)),0)+IFERROR(INDEX('Hoja de Trabajo para listado'!$DE$153:$DG$274,MATCH($A605,'Hoja de Trabajo para listado'!$DE$153:$DE$1048576,0),MATCH((CUADRO!M$4&amp;$E605),'Hoja de Trabajo para listado'!$DE$151:$DG$151,0)),0)+IFERROR(INDEX('Hoja de Trabajo para listado'!$CD$155:$DC$1048576,MATCH($A605,'Hoja de Trabajo para listado'!$CD$155:$CD$1048576,0),MATCH((CUADRO!M$4&amp;$E605),'Hoja de Trabajo para listado'!$CD$151:$DC$151,0)),0)</f>
        <v>0</v>
      </c>
      <c r="N605" s="241">
        <f ca="1">+IFERROR(INDEX('Hoja de Trabajo para listado'!$A$155:$Z$1048576,MATCH($A605,'Hoja de Trabajo para listado'!$A$155:$A$1048576,0),MATCH((CUADRO!N$4&amp;$E605),'Hoja de Trabajo para listado'!$A$151:$Z$151,0)),0)+IFERROR(INDEX('Hoja de Trabajo para listado'!$AB$155:$BA$1048576,MATCH($A605,'Hoja de Trabajo para listado'!$AB$155:$AB$1048576,0),MATCH((CUADRO!N$4&amp;$E605),'Hoja de Trabajo para listado'!$AB$151:$BA$151,0)),0)+IFERROR(INDEX('Hoja de Trabajo para listado'!$BC$155:$CB$1048576,MATCH($A605,'Hoja de Trabajo para listado'!$BC$155:$BC$1048576,0),MATCH((CUADRO!N$4&amp;$E605),'Hoja de Trabajo para listado'!$BC$151:$CB$151,0)),0)+IFERROR(INDEX('Hoja de Trabajo para listado'!$DE$153:$DG$274,MATCH($A605,'Hoja de Trabajo para listado'!$DE$153:$DE$1048576,0),MATCH((CUADRO!N$4&amp;$E605),'Hoja de Trabajo para listado'!$DE$151:$DG$151,0)),0)+IFERROR(INDEX('Hoja de Trabajo para listado'!$CD$155:$DC$1048576,MATCH($A605,'Hoja de Trabajo para listado'!$CD$155:$CD$1048576,0),MATCH((CUADRO!N$4&amp;$E605),'Hoja de Trabajo para listado'!$CD$151:$DC$151,0)),0)</f>
        <v>0</v>
      </c>
      <c r="O605" s="241">
        <f ca="1">+IFERROR(INDEX('Hoja de Trabajo para listado'!$A$155:$Z$1048576,MATCH($A605,'Hoja de Trabajo para listado'!$A$155:$A$1048576,0),MATCH((CUADRO!O$4&amp;$E605),'Hoja de Trabajo para listado'!$A$151:$Z$151,0)),0)+IFERROR(INDEX('Hoja de Trabajo para listado'!$AB$155:$BA$1048576,MATCH($A605,'Hoja de Trabajo para listado'!$AB$155:$AB$1048576,0),MATCH((CUADRO!O$4&amp;$E605),'Hoja de Trabajo para listado'!$AB$151:$BA$151,0)),0)+IFERROR(INDEX('Hoja de Trabajo para listado'!$BC$155:$CB$1048576,MATCH($A605,'Hoja de Trabajo para listado'!$BC$155:$BC$1048576,0),MATCH((CUADRO!O$4&amp;$E605),'Hoja de Trabajo para listado'!$BC$151:$CB$151,0)),0)+IFERROR(INDEX('Hoja de Trabajo para listado'!$DE$153:$DG$274,MATCH($A605,'Hoja de Trabajo para listado'!$DE$153:$DE$1048576,0),MATCH((CUADRO!O$4&amp;$E605),'Hoja de Trabajo para listado'!$DE$151:$DG$151,0)),0)+IFERROR(INDEX('Hoja de Trabajo para listado'!$CD$155:$DC$1048576,MATCH($A605,'Hoja de Trabajo para listado'!$CD$155:$CD$1048576,0),MATCH((CUADRO!O$4&amp;$E605),'Hoja de Trabajo para listado'!$CD$151:$DC$151,0)),0)</f>
        <v>0</v>
      </c>
      <c r="P605" s="241">
        <f ca="1">+IFERROR(INDEX('Hoja de Trabajo para listado'!$A$155:$Z$1048576,MATCH($A605,'Hoja de Trabajo para listado'!$A$155:$A$1048576,0),MATCH((CUADRO!P$4&amp;$E605),'Hoja de Trabajo para listado'!$A$151:$Z$151,0)),0)+IFERROR(INDEX('Hoja de Trabajo para listado'!$AB$155:$BA$1048576,MATCH($A605,'Hoja de Trabajo para listado'!$AB$155:$AB$1048576,0),MATCH((CUADRO!P$4&amp;$E605),'Hoja de Trabajo para listado'!$AB$151:$BA$151,0)),0)+IFERROR(INDEX('Hoja de Trabajo para listado'!$BC$155:$CB$1048576,MATCH($A605,'Hoja de Trabajo para listado'!$BC$155:$BC$1048576,0),MATCH((CUADRO!P$4&amp;$E605),'Hoja de Trabajo para listado'!$BC$151:$CB$151,0)),0)+IFERROR(INDEX('Hoja de Trabajo para listado'!$DE$153:$DG$274,MATCH($A605,'Hoja de Trabajo para listado'!$DE$153:$DE$1048576,0),MATCH((CUADRO!P$4&amp;$E605),'Hoja de Trabajo para listado'!$DE$151:$DG$151,0)),0)+IFERROR(INDEX('Hoja de Trabajo para listado'!$CD$155:$DC$1048576,MATCH($A605,'Hoja de Trabajo para listado'!$CD$155:$CD$1048576,0),MATCH((CUADRO!P$4&amp;$E605),'Hoja de Trabajo para listado'!$CD$151:$DC$151,0)),0)</f>
        <v>0</v>
      </c>
      <c r="Q605" s="241">
        <f ca="1">+IFERROR(INDEX('Hoja de Trabajo para listado'!$A$155:$Z$1048576,MATCH($A605,'Hoja de Trabajo para listado'!$A$155:$A$1048576,0),MATCH((CUADRO!Q$4&amp;$E605),'Hoja de Trabajo para listado'!$A$151:$Z$151,0)),0)+IFERROR(INDEX('Hoja de Trabajo para listado'!$AB$155:$BA$1048576,MATCH($A605,'Hoja de Trabajo para listado'!$AB$155:$AB$1048576,0),MATCH((CUADRO!Q$4&amp;$E605),'Hoja de Trabajo para listado'!$AB$151:$BA$151,0)),0)+IFERROR(INDEX('Hoja de Trabajo para listado'!$BC$155:$CB$1048576,MATCH($A605,'Hoja de Trabajo para listado'!$BC$155:$BC$1048576,0),MATCH((CUADRO!Q$4&amp;$E605),'Hoja de Trabajo para listado'!$BC$151:$CB$151,0)),0)+IFERROR(INDEX('Hoja de Trabajo para listado'!$DE$153:$DG$274,MATCH($A605,'Hoja de Trabajo para listado'!$DE$153:$DE$1048576,0),MATCH((CUADRO!Q$4&amp;$E605),'Hoja de Trabajo para listado'!$DE$151:$DG$151,0)),0)+IFERROR(INDEX('Hoja de Trabajo para listado'!$CD$155:$DC$1048576,MATCH($A605,'Hoja de Trabajo para listado'!$CD$155:$CD$1048576,0),MATCH((CUADRO!Q$4&amp;$E605),'Hoja de Trabajo para listado'!$CD$151:$DC$151,0)),0)</f>
        <v>0</v>
      </c>
      <c r="R605" s="241">
        <f t="shared" ca="1" si="18"/>
        <v>0</v>
      </c>
      <c r="S605" s="247"/>
      <c r="T605" s="241">
        <f ca="1">+T606</f>
        <v>0</v>
      </c>
      <c r="U605" s="240">
        <f t="shared" si="19"/>
        <v>1</v>
      </c>
    </row>
    <row r="606" spans="1:21" customFormat="1" ht="15" hidden="1" customHeight="1">
      <c r="A606" s="32">
        <v>1254</v>
      </c>
      <c r="B606" s="382"/>
      <c r="C606" s="245" t="str">
        <f>+VLOOKUP(A606,bd_lista!$A$3:$C$592,3,FALSE)</f>
        <v>Gobierno Autónomo Municipal de Malla</v>
      </c>
      <c r="D606" s="384"/>
      <c r="E606" s="242" t="s">
        <v>684</v>
      </c>
      <c r="F606" s="241">
        <f ca="1">+IFERROR(INDEX('Hoja de Trabajo para listado'!$A$155:$Z$1048576,MATCH($A606,'Hoja de Trabajo para listado'!$A$155:$A$1048576,0),MATCH((CUADRO!F$4&amp;$E606),'Hoja de Trabajo para listado'!$A$151:$Z$151,0)),0)+IFERROR(INDEX('Hoja de Trabajo para listado'!$AB$155:$BA$1048576,MATCH($A606,'Hoja de Trabajo para listado'!$AB$155:$AB$1048576,0),MATCH((CUADRO!F$4&amp;$E606),'Hoja de Trabajo para listado'!$AB$151:$BA$151,0)),0)+IFERROR(INDEX('Hoja de Trabajo para listado'!$BC$155:$CB$1048576,MATCH($A606,'Hoja de Trabajo para listado'!$BC$155:$BC$1048576,0),MATCH((CUADRO!F$4&amp;$E606),'Hoja de Trabajo para listado'!$BC$151:$CB$151,0)),0)+IFERROR(INDEX('Hoja de Trabajo para listado'!$DE$153:$DG$274,MATCH($A606,'Hoja de Trabajo para listado'!$DE$153:$DE$1048576,0),MATCH((CUADRO!F$4&amp;$E606),'Hoja de Trabajo para listado'!$DE$151:$DG$151,0)),0)+IFERROR(INDEX('Hoja de Trabajo para listado'!$CD$155:$DC$1048576,MATCH($A606,'Hoja de Trabajo para listado'!$CD$155:$CD$1048576,0),MATCH((CUADRO!F$4&amp;$E606),'Hoja de Trabajo para listado'!$CD$151:$DC$151,0)),0)</f>
        <v>0</v>
      </c>
      <c r="G606" s="241">
        <f ca="1">+IFERROR(INDEX('Hoja de Trabajo para listado'!$A$155:$Z$1048576,MATCH($A606,'Hoja de Trabajo para listado'!$A$155:$A$1048576,0),MATCH((CUADRO!G$4&amp;$E606),'Hoja de Trabajo para listado'!$A$151:$Z$151,0)),0)+IFERROR(INDEX('Hoja de Trabajo para listado'!$AB$155:$BA$1048576,MATCH($A606,'Hoja de Trabajo para listado'!$AB$155:$AB$1048576,0),MATCH((CUADRO!G$4&amp;$E606),'Hoja de Trabajo para listado'!$AB$151:$BA$151,0)),0)+IFERROR(INDEX('Hoja de Trabajo para listado'!$BC$155:$CB$1048576,MATCH($A606,'Hoja de Trabajo para listado'!$BC$155:$BC$1048576,0),MATCH((CUADRO!G$4&amp;$E606),'Hoja de Trabajo para listado'!$BC$151:$CB$151,0)),0)+IFERROR(INDEX('Hoja de Trabajo para listado'!$DE$153:$DG$274,MATCH($A606,'Hoja de Trabajo para listado'!$DE$153:$DE$1048576,0),MATCH((CUADRO!G$4&amp;$E606),'Hoja de Trabajo para listado'!$DE$151:$DG$151,0)),0)+IFERROR(INDEX('Hoja de Trabajo para listado'!$CD$155:$DC$1048576,MATCH($A606,'Hoja de Trabajo para listado'!$CD$155:$CD$1048576,0),MATCH((CUADRO!G$4&amp;$E606),'Hoja de Trabajo para listado'!$CD$151:$DC$151,0)),0)</f>
        <v>0</v>
      </c>
      <c r="H606" s="241">
        <f ca="1">+IFERROR(INDEX('Hoja de Trabajo para listado'!$A$155:$Z$1048576,MATCH($A606,'Hoja de Trabajo para listado'!$A$155:$A$1048576,0),MATCH((CUADRO!H$4&amp;$E606),'Hoja de Trabajo para listado'!$A$151:$Z$151,0)),0)+IFERROR(INDEX('Hoja de Trabajo para listado'!$AB$155:$BA$1048576,MATCH($A606,'Hoja de Trabajo para listado'!$AB$155:$AB$1048576,0),MATCH((CUADRO!H$4&amp;$E606),'Hoja de Trabajo para listado'!$AB$151:$BA$151,0)),0)+IFERROR(INDEX('Hoja de Trabajo para listado'!$BC$155:$CB$1048576,MATCH($A606,'Hoja de Trabajo para listado'!$BC$155:$BC$1048576,0),MATCH((CUADRO!H$4&amp;$E606),'Hoja de Trabajo para listado'!$BC$151:$CB$151,0)),0)+IFERROR(INDEX('Hoja de Trabajo para listado'!$DE$153:$DG$274,MATCH($A606,'Hoja de Trabajo para listado'!$DE$153:$DE$1048576,0),MATCH((CUADRO!H$4&amp;$E606),'Hoja de Trabajo para listado'!$DE$151:$DG$151,0)),0)+IFERROR(INDEX('Hoja de Trabajo para listado'!$CD$155:$DC$1048576,MATCH($A606,'Hoja de Trabajo para listado'!$CD$155:$CD$1048576,0),MATCH((CUADRO!H$4&amp;$E606),'Hoja de Trabajo para listado'!$CD$151:$DC$151,0)),0)</f>
        <v>0</v>
      </c>
      <c r="I606" s="241">
        <f ca="1">+IFERROR(INDEX('Hoja de Trabajo para listado'!$A$155:$Z$1048576,MATCH($A606,'Hoja de Trabajo para listado'!$A$155:$A$1048576,0),MATCH((CUADRO!I$4&amp;$E606),'Hoja de Trabajo para listado'!$A$151:$Z$151,0)),0)+IFERROR(INDEX('Hoja de Trabajo para listado'!$AB$155:$BA$1048576,MATCH($A606,'Hoja de Trabajo para listado'!$AB$155:$AB$1048576,0),MATCH((CUADRO!I$4&amp;$E606),'Hoja de Trabajo para listado'!$AB$151:$BA$151,0)),0)+IFERROR(INDEX('Hoja de Trabajo para listado'!$BC$155:$CB$1048576,MATCH($A606,'Hoja de Trabajo para listado'!$BC$155:$BC$1048576,0),MATCH((CUADRO!I$4&amp;$E606),'Hoja de Trabajo para listado'!$BC$151:$CB$151,0)),0)+IFERROR(INDEX('Hoja de Trabajo para listado'!$DE$153:$DG$274,MATCH($A606,'Hoja de Trabajo para listado'!$DE$153:$DE$1048576,0),MATCH((CUADRO!I$4&amp;$E606),'Hoja de Trabajo para listado'!$DE$151:$DG$151,0)),0)+IFERROR(INDEX('Hoja de Trabajo para listado'!$CD$155:$DC$1048576,MATCH($A606,'Hoja de Trabajo para listado'!$CD$155:$CD$1048576,0),MATCH((CUADRO!I$4&amp;$E606),'Hoja de Trabajo para listado'!$CD$151:$DC$151,0)),0)</f>
        <v>0</v>
      </c>
      <c r="J606" s="241">
        <f ca="1">+IFERROR(INDEX('Hoja de Trabajo para listado'!$A$155:$Z$1048576,MATCH($A606,'Hoja de Trabajo para listado'!$A$155:$A$1048576,0),MATCH((CUADRO!J$4&amp;$E606),'Hoja de Trabajo para listado'!$A$151:$Z$151,0)),0)+IFERROR(INDEX('Hoja de Trabajo para listado'!$AB$155:$BA$1048576,MATCH($A606,'Hoja de Trabajo para listado'!$AB$155:$AB$1048576,0),MATCH((CUADRO!J$4&amp;$E606),'Hoja de Trabajo para listado'!$AB$151:$BA$151,0)),0)+IFERROR(INDEX('Hoja de Trabajo para listado'!$BC$155:$CB$1048576,MATCH($A606,'Hoja de Trabajo para listado'!$BC$155:$BC$1048576,0),MATCH((CUADRO!J$4&amp;$E606),'Hoja de Trabajo para listado'!$BC$151:$CB$151,0)),0)+IFERROR(INDEX('Hoja de Trabajo para listado'!$DE$153:$DG$274,MATCH($A606,'Hoja de Trabajo para listado'!$DE$153:$DE$1048576,0),MATCH((CUADRO!J$4&amp;$E606),'Hoja de Trabajo para listado'!$DE$151:$DG$151,0)),0)+IFERROR(INDEX('Hoja de Trabajo para listado'!$CD$155:$DC$1048576,MATCH($A606,'Hoja de Trabajo para listado'!$CD$155:$CD$1048576,0),MATCH((CUADRO!J$4&amp;$E606),'Hoja de Trabajo para listado'!$CD$151:$DC$151,0)),0)</f>
        <v>0</v>
      </c>
      <c r="K606" s="241">
        <f ca="1">+IFERROR(INDEX('Hoja de Trabajo para listado'!$A$155:$Z$1048576,MATCH($A606,'Hoja de Trabajo para listado'!$A$155:$A$1048576,0),MATCH((CUADRO!K$4&amp;$E606),'Hoja de Trabajo para listado'!$A$151:$Z$151,0)),0)+IFERROR(INDEX('Hoja de Trabajo para listado'!$AB$155:$BA$1048576,MATCH($A606,'Hoja de Trabajo para listado'!$AB$155:$AB$1048576,0),MATCH((CUADRO!K$4&amp;$E606),'Hoja de Trabajo para listado'!$AB$151:$BA$151,0)),0)+IFERROR(INDEX('Hoja de Trabajo para listado'!$BC$155:$CB$1048576,MATCH($A606,'Hoja de Trabajo para listado'!$BC$155:$BC$1048576,0),MATCH((CUADRO!K$4&amp;$E606),'Hoja de Trabajo para listado'!$BC$151:$CB$151,0)),0)+IFERROR(INDEX('Hoja de Trabajo para listado'!$DE$153:$DG$274,MATCH($A606,'Hoja de Trabajo para listado'!$DE$153:$DE$1048576,0),MATCH((CUADRO!K$4&amp;$E606),'Hoja de Trabajo para listado'!$DE$151:$DG$151,0)),0)+IFERROR(INDEX('Hoja de Trabajo para listado'!$CD$155:$DC$1048576,MATCH($A606,'Hoja de Trabajo para listado'!$CD$155:$CD$1048576,0),MATCH((CUADRO!K$4&amp;$E606),'Hoja de Trabajo para listado'!$CD$151:$DC$151,0)),0)</f>
        <v>0</v>
      </c>
      <c r="L606" s="241">
        <f ca="1">+IFERROR(INDEX('Hoja de Trabajo para listado'!$A$155:$Z$1048576,MATCH($A606,'Hoja de Trabajo para listado'!$A$155:$A$1048576,0),MATCH((CUADRO!L$4&amp;$E606),'Hoja de Trabajo para listado'!$A$151:$Z$151,0)),0)+IFERROR(INDEX('Hoja de Trabajo para listado'!$AB$155:$BA$1048576,MATCH($A606,'Hoja de Trabajo para listado'!$AB$155:$AB$1048576,0),MATCH((CUADRO!L$4&amp;$E606),'Hoja de Trabajo para listado'!$AB$151:$BA$151,0)),0)+IFERROR(INDEX('Hoja de Trabajo para listado'!$BC$155:$CB$1048576,MATCH($A606,'Hoja de Trabajo para listado'!$BC$155:$BC$1048576,0),MATCH((CUADRO!L$4&amp;$E606),'Hoja de Trabajo para listado'!$BC$151:$CB$151,0)),0)+IFERROR(INDEX('Hoja de Trabajo para listado'!$DE$153:$DG$274,MATCH($A606,'Hoja de Trabajo para listado'!$DE$153:$DE$1048576,0),MATCH((CUADRO!L$4&amp;$E606),'Hoja de Trabajo para listado'!$DE$151:$DG$151,0)),0)+IFERROR(INDEX('Hoja de Trabajo para listado'!$CD$155:$DC$1048576,MATCH($A606,'Hoja de Trabajo para listado'!$CD$155:$CD$1048576,0),MATCH((CUADRO!L$4&amp;$E606),'Hoja de Trabajo para listado'!$CD$151:$DC$151,0)),0)</f>
        <v>0</v>
      </c>
      <c r="M606" s="241">
        <f ca="1">+IFERROR(INDEX('Hoja de Trabajo para listado'!$A$155:$Z$1048576,MATCH($A606,'Hoja de Trabajo para listado'!$A$155:$A$1048576,0),MATCH((CUADRO!M$4&amp;$E606),'Hoja de Trabajo para listado'!$A$151:$Z$151,0)),0)+IFERROR(INDEX('Hoja de Trabajo para listado'!$AB$155:$BA$1048576,MATCH($A606,'Hoja de Trabajo para listado'!$AB$155:$AB$1048576,0),MATCH((CUADRO!M$4&amp;$E606),'Hoja de Trabajo para listado'!$AB$151:$BA$151,0)),0)+IFERROR(INDEX('Hoja de Trabajo para listado'!$BC$155:$CB$1048576,MATCH($A606,'Hoja de Trabajo para listado'!$BC$155:$BC$1048576,0),MATCH((CUADRO!M$4&amp;$E606),'Hoja de Trabajo para listado'!$BC$151:$CB$151,0)),0)+IFERROR(INDEX('Hoja de Trabajo para listado'!$DE$153:$DG$274,MATCH($A606,'Hoja de Trabajo para listado'!$DE$153:$DE$1048576,0),MATCH((CUADRO!M$4&amp;$E606),'Hoja de Trabajo para listado'!$DE$151:$DG$151,0)),0)+IFERROR(INDEX('Hoja de Trabajo para listado'!$CD$155:$DC$1048576,MATCH($A606,'Hoja de Trabajo para listado'!$CD$155:$CD$1048576,0),MATCH((CUADRO!M$4&amp;$E606),'Hoja de Trabajo para listado'!$CD$151:$DC$151,0)),0)</f>
        <v>0</v>
      </c>
      <c r="N606" s="241">
        <f ca="1">+IFERROR(INDEX('Hoja de Trabajo para listado'!$A$155:$Z$1048576,MATCH($A606,'Hoja de Trabajo para listado'!$A$155:$A$1048576,0),MATCH((CUADRO!N$4&amp;$E606),'Hoja de Trabajo para listado'!$A$151:$Z$151,0)),0)+IFERROR(INDEX('Hoja de Trabajo para listado'!$AB$155:$BA$1048576,MATCH($A606,'Hoja de Trabajo para listado'!$AB$155:$AB$1048576,0),MATCH((CUADRO!N$4&amp;$E606),'Hoja de Trabajo para listado'!$AB$151:$BA$151,0)),0)+IFERROR(INDEX('Hoja de Trabajo para listado'!$BC$155:$CB$1048576,MATCH($A606,'Hoja de Trabajo para listado'!$BC$155:$BC$1048576,0),MATCH((CUADRO!N$4&amp;$E606),'Hoja de Trabajo para listado'!$BC$151:$CB$151,0)),0)+IFERROR(INDEX('Hoja de Trabajo para listado'!$DE$153:$DG$274,MATCH($A606,'Hoja de Trabajo para listado'!$DE$153:$DE$1048576,0),MATCH((CUADRO!N$4&amp;$E606),'Hoja de Trabajo para listado'!$DE$151:$DG$151,0)),0)+IFERROR(INDEX('Hoja de Trabajo para listado'!$CD$155:$DC$1048576,MATCH($A606,'Hoja de Trabajo para listado'!$CD$155:$CD$1048576,0),MATCH((CUADRO!N$4&amp;$E606),'Hoja de Trabajo para listado'!$CD$151:$DC$151,0)),0)</f>
        <v>0</v>
      </c>
      <c r="O606" s="241">
        <f ca="1">+IFERROR(INDEX('Hoja de Trabajo para listado'!$A$155:$Z$1048576,MATCH($A606,'Hoja de Trabajo para listado'!$A$155:$A$1048576,0),MATCH((CUADRO!O$4&amp;$E606),'Hoja de Trabajo para listado'!$A$151:$Z$151,0)),0)+IFERROR(INDEX('Hoja de Trabajo para listado'!$AB$155:$BA$1048576,MATCH($A606,'Hoja de Trabajo para listado'!$AB$155:$AB$1048576,0),MATCH((CUADRO!O$4&amp;$E606),'Hoja de Trabajo para listado'!$AB$151:$BA$151,0)),0)+IFERROR(INDEX('Hoja de Trabajo para listado'!$BC$155:$CB$1048576,MATCH($A606,'Hoja de Trabajo para listado'!$BC$155:$BC$1048576,0),MATCH((CUADRO!O$4&amp;$E606),'Hoja de Trabajo para listado'!$BC$151:$CB$151,0)),0)+IFERROR(INDEX('Hoja de Trabajo para listado'!$DE$153:$DG$274,MATCH($A606,'Hoja de Trabajo para listado'!$DE$153:$DE$1048576,0),MATCH((CUADRO!O$4&amp;$E606),'Hoja de Trabajo para listado'!$DE$151:$DG$151,0)),0)+IFERROR(INDEX('Hoja de Trabajo para listado'!$CD$155:$DC$1048576,MATCH($A606,'Hoja de Trabajo para listado'!$CD$155:$CD$1048576,0),MATCH((CUADRO!O$4&amp;$E606),'Hoja de Trabajo para listado'!$CD$151:$DC$151,0)),0)</f>
        <v>0</v>
      </c>
      <c r="P606" s="241">
        <f ca="1">+IFERROR(INDEX('Hoja de Trabajo para listado'!$A$155:$Z$1048576,MATCH($A606,'Hoja de Trabajo para listado'!$A$155:$A$1048576,0),MATCH((CUADRO!P$4&amp;$E606),'Hoja de Trabajo para listado'!$A$151:$Z$151,0)),0)+IFERROR(INDEX('Hoja de Trabajo para listado'!$AB$155:$BA$1048576,MATCH($A606,'Hoja de Trabajo para listado'!$AB$155:$AB$1048576,0),MATCH((CUADRO!P$4&amp;$E606),'Hoja de Trabajo para listado'!$AB$151:$BA$151,0)),0)+IFERROR(INDEX('Hoja de Trabajo para listado'!$BC$155:$CB$1048576,MATCH($A606,'Hoja de Trabajo para listado'!$BC$155:$BC$1048576,0),MATCH((CUADRO!P$4&amp;$E606),'Hoja de Trabajo para listado'!$BC$151:$CB$151,0)),0)+IFERROR(INDEX('Hoja de Trabajo para listado'!$DE$153:$DG$274,MATCH($A606,'Hoja de Trabajo para listado'!$DE$153:$DE$1048576,0),MATCH((CUADRO!P$4&amp;$E606),'Hoja de Trabajo para listado'!$DE$151:$DG$151,0)),0)+IFERROR(INDEX('Hoja de Trabajo para listado'!$CD$155:$DC$1048576,MATCH($A606,'Hoja de Trabajo para listado'!$CD$155:$CD$1048576,0),MATCH((CUADRO!P$4&amp;$E606),'Hoja de Trabajo para listado'!$CD$151:$DC$151,0)),0)</f>
        <v>0</v>
      </c>
      <c r="Q606" s="241">
        <f ca="1">+IFERROR(INDEX('Hoja de Trabajo para listado'!$A$155:$Z$1048576,MATCH($A606,'Hoja de Trabajo para listado'!$A$155:$A$1048576,0),MATCH((CUADRO!Q$4&amp;$E606),'Hoja de Trabajo para listado'!$A$151:$Z$151,0)),0)+IFERROR(INDEX('Hoja de Trabajo para listado'!$AB$155:$BA$1048576,MATCH($A606,'Hoja de Trabajo para listado'!$AB$155:$AB$1048576,0),MATCH((CUADRO!Q$4&amp;$E606),'Hoja de Trabajo para listado'!$AB$151:$BA$151,0)),0)+IFERROR(INDEX('Hoja de Trabajo para listado'!$BC$155:$CB$1048576,MATCH($A606,'Hoja de Trabajo para listado'!$BC$155:$BC$1048576,0),MATCH((CUADRO!Q$4&amp;$E606),'Hoja de Trabajo para listado'!$BC$151:$CB$151,0)),0)+IFERROR(INDEX('Hoja de Trabajo para listado'!$DE$153:$DG$274,MATCH($A606,'Hoja de Trabajo para listado'!$DE$153:$DE$1048576,0),MATCH((CUADRO!Q$4&amp;$E606),'Hoja de Trabajo para listado'!$DE$151:$DG$151,0)),0)+IFERROR(INDEX('Hoja de Trabajo para listado'!$CD$155:$DC$1048576,MATCH($A606,'Hoja de Trabajo para listado'!$CD$155:$CD$1048576,0),MATCH((CUADRO!Q$4&amp;$E606),'Hoja de Trabajo para listado'!$CD$151:$DC$151,0)),0)</f>
        <v>0</v>
      </c>
      <c r="R606" s="241">
        <f t="shared" ca="1" si="18"/>
        <v>0</v>
      </c>
      <c r="S606" s="247">
        <f ca="1">+R605+R606</f>
        <v>0</v>
      </c>
      <c r="T606" s="241">
        <f ca="1">+S606</f>
        <v>0</v>
      </c>
      <c r="U606" s="240">
        <f t="shared" si="19"/>
        <v>2</v>
      </c>
    </row>
    <row r="607" spans="1:21" customFormat="1" ht="15" hidden="1" customHeight="1">
      <c r="A607" s="32">
        <v>1255</v>
      </c>
      <c r="B607" s="381">
        <f>+A607</f>
        <v>1255</v>
      </c>
      <c r="C607" s="245" t="str">
        <f>+VLOOKUP(A607,bd_lista!$A$3:$C$592,3,FALSE)</f>
        <v>Gobierno Autónomo Municipal de Cairoma</v>
      </c>
      <c r="D607" s="383" t="str">
        <f>+C607</f>
        <v>Gobierno Autónomo Municipal de Cairoma</v>
      </c>
      <c r="E607" s="240" t="s">
        <v>683</v>
      </c>
      <c r="F607" s="241">
        <f ca="1">+IFERROR(INDEX('Hoja de Trabajo para listado'!$A$155:$Z$1048576,MATCH($A607,'Hoja de Trabajo para listado'!$A$155:$A$1048576,0),MATCH((CUADRO!F$4&amp;$E607),'Hoja de Trabajo para listado'!$A$151:$Z$151,0)),0)+IFERROR(INDEX('Hoja de Trabajo para listado'!$AB$155:$BA$1048576,MATCH($A607,'Hoja de Trabajo para listado'!$AB$155:$AB$1048576,0),MATCH((CUADRO!F$4&amp;$E607),'Hoja de Trabajo para listado'!$AB$151:$BA$151,0)),0)+IFERROR(INDEX('Hoja de Trabajo para listado'!$BC$155:$CB$1048576,MATCH($A607,'Hoja de Trabajo para listado'!$BC$155:$BC$1048576,0),MATCH((CUADRO!F$4&amp;$E607),'Hoja de Trabajo para listado'!$BC$151:$CB$151,0)),0)+IFERROR(INDEX('Hoja de Trabajo para listado'!$DE$153:$DG$274,MATCH($A607,'Hoja de Trabajo para listado'!$DE$153:$DE$1048576,0),MATCH((CUADRO!F$4&amp;$E607),'Hoja de Trabajo para listado'!$DE$151:$DG$151,0)),0)+IFERROR(INDEX('Hoja de Trabajo para listado'!$CD$155:$DC$1048576,MATCH($A607,'Hoja de Trabajo para listado'!$CD$155:$CD$1048576,0),MATCH((CUADRO!F$4&amp;$E607),'Hoja de Trabajo para listado'!$CD$151:$DC$151,0)),0)</f>
        <v>0</v>
      </c>
      <c r="G607" s="241">
        <f ca="1">+IFERROR(INDEX('Hoja de Trabajo para listado'!$A$155:$Z$1048576,MATCH($A607,'Hoja de Trabajo para listado'!$A$155:$A$1048576,0),MATCH((CUADRO!G$4&amp;$E607),'Hoja de Trabajo para listado'!$A$151:$Z$151,0)),0)+IFERROR(INDEX('Hoja de Trabajo para listado'!$AB$155:$BA$1048576,MATCH($A607,'Hoja de Trabajo para listado'!$AB$155:$AB$1048576,0),MATCH((CUADRO!G$4&amp;$E607),'Hoja de Trabajo para listado'!$AB$151:$BA$151,0)),0)+IFERROR(INDEX('Hoja de Trabajo para listado'!$BC$155:$CB$1048576,MATCH($A607,'Hoja de Trabajo para listado'!$BC$155:$BC$1048576,0),MATCH((CUADRO!G$4&amp;$E607),'Hoja de Trabajo para listado'!$BC$151:$CB$151,0)),0)+IFERROR(INDEX('Hoja de Trabajo para listado'!$DE$153:$DG$274,MATCH($A607,'Hoja de Trabajo para listado'!$DE$153:$DE$1048576,0),MATCH((CUADRO!G$4&amp;$E607),'Hoja de Trabajo para listado'!$DE$151:$DG$151,0)),0)+IFERROR(INDEX('Hoja de Trabajo para listado'!$CD$155:$DC$1048576,MATCH($A607,'Hoja de Trabajo para listado'!$CD$155:$CD$1048576,0),MATCH((CUADRO!G$4&amp;$E607),'Hoja de Trabajo para listado'!$CD$151:$DC$151,0)),0)</f>
        <v>0</v>
      </c>
      <c r="H607" s="241">
        <f ca="1">+IFERROR(INDEX('Hoja de Trabajo para listado'!$A$155:$Z$1048576,MATCH($A607,'Hoja de Trabajo para listado'!$A$155:$A$1048576,0),MATCH((CUADRO!H$4&amp;$E607),'Hoja de Trabajo para listado'!$A$151:$Z$151,0)),0)+IFERROR(INDEX('Hoja de Trabajo para listado'!$AB$155:$BA$1048576,MATCH($A607,'Hoja de Trabajo para listado'!$AB$155:$AB$1048576,0),MATCH((CUADRO!H$4&amp;$E607),'Hoja de Trabajo para listado'!$AB$151:$BA$151,0)),0)+IFERROR(INDEX('Hoja de Trabajo para listado'!$BC$155:$CB$1048576,MATCH($A607,'Hoja de Trabajo para listado'!$BC$155:$BC$1048576,0),MATCH((CUADRO!H$4&amp;$E607),'Hoja de Trabajo para listado'!$BC$151:$CB$151,0)),0)+IFERROR(INDEX('Hoja de Trabajo para listado'!$DE$153:$DG$274,MATCH($A607,'Hoja de Trabajo para listado'!$DE$153:$DE$1048576,0),MATCH((CUADRO!H$4&amp;$E607),'Hoja de Trabajo para listado'!$DE$151:$DG$151,0)),0)+IFERROR(INDEX('Hoja de Trabajo para listado'!$CD$155:$DC$1048576,MATCH($A607,'Hoja de Trabajo para listado'!$CD$155:$CD$1048576,0),MATCH((CUADRO!H$4&amp;$E607),'Hoja de Trabajo para listado'!$CD$151:$DC$151,0)),0)</f>
        <v>0</v>
      </c>
      <c r="I607" s="241">
        <f ca="1">+IFERROR(INDEX('Hoja de Trabajo para listado'!$A$155:$Z$1048576,MATCH($A607,'Hoja de Trabajo para listado'!$A$155:$A$1048576,0),MATCH((CUADRO!I$4&amp;$E607),'Hoja de Trabajo para listado'!$A$151:$Z$151,0)),0)+IFERROR(INDEX('Hoja de Trabajo para listado'!$AB$155:$BA$1048576,MATCH($A607,'Hoja de Trabajo para listado'!$AB$155:$AB$1048576,0),MATCH((CUADRO!I$4&amp;$E607),'Hoja de Trabajo para listado'!$AB$151:$BA$151,0)),0)+IFERROR(INDEX('Hoja de Trabajo para listado'!$BC$155:$CB$1048576,MATCH($A607,'Hoja de Trabajo para listado'!$BC$155:$BC$1048576,0),MATCH((CUADRO!I$4&amp;$E607),'Hoja de Trabajo para listado'!$BC$151:$CB$151,0)),0)+IFERROR(INDEX('Hoja de Trabajo para listado'!$DE$153:$DG$274,MATCH($A607,'Hoja de Trabajo para listado'!$DE$153:$DE$1048576,0),MATCH((CUADRO!I$4&amp;$E607),'Hoja de Trabajo para listado'!$DE$151:$DG$151,0)),0)+IFERROR(INDEX('Hoja de Trabajo para listado'!$CD$155:$DC$1048576,MATCH($A607,'Hoja de Trabajo para listado'!$CD$155:$CD$1048576,0),MATCH((CUADRO!I$4&amp;$E607),'Hoja de Trabajo para listado'!$CD$151:$DC$151,0)),0)</f>
        <v>0</v>
      </c>
      <c r="J607" s="241">
        <f ca="1">+IFERROR(INDEX('Hoja de Trabajo para listado'!$A$155:$Z$1048576,MATCH($A607,'Hoja de Trabajo para listado'!$A$155:$A$1048576,0),MATCH((CUADRO!J$4&amp;$E607),'Hoja de Trabajo para listado'!$A$151:$Z$151,0)),0)+IFERROR(INDEX('Hoja de Trabajo para listado'!$AB$155:$BA$1048576,MATCH($A607,'Hoja de Trabajo para listado'!$AB$155:$AB$1048576,0),MATCH((CUADRO!J$4&amp;$E607),'Hoja de Trabajo para listado'!$AB$151:$BA$151,0)),0)+IFERROR(INDEX('Hoja de Trabajo para listado'!$BC$155:$CB$1048576,MATCH($A607,'Hoja de Trabajo para listado'!$BC$155:$BC$1048576,0),MATCH((CUADRO!J$4&amp;$E607),'Hoja de Trabajo para listado'!$BC$151:$CB$151,0)),0)+IFERROR(INDEX('Hoja de Trabajo para listado'!$DE$153:$DG$274,MATCH($A607,'Hoja de Trabajo para listado'!$DE$153:$DE$1048576,0),MATCH((CUADRO!J$4&amp;$E607),'Hoja de Trabajo para listado'!$DE$151:$DG$151,0)),0)+IFERROR(INDEX('Hoja de Trabajo para listado'!$CD$155:$DC$1048576,MATCH($A607,'Hoja de Trabajo para listado'!$CD$155:$CD$1048576,0),MATCH((CUADRO!J$4&amp;$E607),'Hoja de Trabajo para listado'!$CD$151:$DC$151,0)),0)</f>
        <v>0</v>
      </c>
      <c r="K607" s="241">
        <f ca="1">+IFERROR(INDEX('Hoja de Trabajo para listado'!$A$155:$Z$1048576,MATCH($A607,'Hoja de Trabajo para listado'!$A$155:$A$1048576,0),MATCH((CUADRO!K$4&amp;$E607),'Hoja de Trabajo para listado'!$A$151:$Z$151,0)),0)+IFERROR(INDEX('Hoja de Trabajo para listado'!$AB$155:$BA$1048576,MATCH($A607,'Hoja de Trabajo para listado'!$AB$155:$AB$1048576,0),MATCH((CUADRO!K$4&amp;$E607),'Hoja de Trabajo para listado'!$AB$151:$BA$151,0)),0)+IFERROR(INDEX('Hoja de Trabajo para listado'!$BC$155:$CB$1048576,MATCH($A607,'Hoja de Trabajo para listado'!$BC$155:$BC$1048576,0),MATCH((CUADRO!K$4&amp;$E607),'Hoja de Trabajo para listado'!$BC$151:$CB$151,0)),0)+IFERROR(INDEX('Hoja de Trabajo para listado'!$DE$153:$DG$274,MATCH($A607,'Hoja de Trabajo para listado'!$DE$153:$DE$1048576,0),MATCH((CUADRO!K$4&amp;$E607),'Hoja de Trabajo para listado'!$DE$151:$DG$151,0)),0)+IFERROR(INDEX('Hoja de Trabajo para listado'!$CD$155:$DC$1048576,MATCH($A607,'Hoja de Trabajo para listado'!$CD$155:$CD$1048576,0),MATCH((CUADRO!K$4&amp;$E607),'Hoja de Trabajo para listado'!$CD$151:$DC$151,0)),0)</f>
        <v>0</v>
      </c>
      <c r="L607" s="241">
        <f ca="1">+IFERROR(INDEX('Hoja de Trabajo para listado'!$A$155:$Z$1048576,MATCH($A607,'Hoja de Trabajo para listado'!$A$155:$A$1048576,0),MATCH((CUADRO!L$4&amp;$E607),'Hoja de Trabajo para listado'!$A$151:$Z$151,0)),0)+IFERROR(INDEX('Hoja de Trabajo para listado'!$AB$155:$BA$1048576,MATCH($A607,'Hoja de Trabajo para listado'!$AB$155:$AB$1048576,0),MATCH((CUADRO!L$4&amp;$E607),'Hoja de Trabajo para listado'!$AB$151:$BA$151,0)),0)+IFERROR(INDEX('Hoja de Trabajo para listado'!$BC$155:$CB$1048576,MATCH($A607,'Hoja de Trabajo para listado'!$BC$155:$BC$1048576,0),MATCH((CUADRO!L$4&amp;$E607),'Hoja de Trabajo para listado'!$BC$151:$CB$151,0)),0)+IFERROR(INDEX('Hoja de Trabajo para listado'!$DE$153:$DG$274,MATCH($A607,'Hoja de Trabajo para listado'!$DE$153:$DE$1048576,0),MATCH((CUADRO!L$4&amp;$E607),'Hoja de Trabajo para listado'!$DE$151:$DG$151,0)),0)+IFERROR(INDEX('Hoja de Trabajo para listado'!$CD$155:$DC$1048576,MATCH($A607,'Hoja de Trabajo para listado'!$CD$155:$CD$1048576,0),MATCH((CUADRO!L$4&amp;$E607),'Hoja de Trabajo para listado'!$CD$151:$DC$151,0)),0)</f>
        <v>0</v>
      </c>
      <c r="M607" s="241">
        <f ca="1">+IFERROR(INDEX('Hoja de Trabajo para listado'!$A$155:$Z$1048576,MATCH($A607,'Hoja de Trabajo para listado'!$A$155:$A$1048576,0),MATCH((CUADRO!M$4&amp;$E607),'Hoja de Trabajo para listado'!$A$151:$Z$151,0)),0)+IFERROR(INDEX('Hoja de Trabajo para listado'!$AB$155:$BA$1048576,MATCH($A607,'Hoja de Trabajo para listado'!$AB$155:$AB$1048576,0),MATCH((CUADRO!M$4&amp;$E607),'Hoja de Trabajo para listado'!$AB$151:$BA$151,0)),0)+IFERROR(INDEX('Hoja de Trabajo para listado'!$BC$155:$CB$1048576,MATCH($A607,'Hoja de Trabajo para listado'!$BC$155:$BC$1048576,0),MATCH((CUADRO!M$4&amp;$E607),'Hoja de Trabajo para listado'!$BC$151:$CB$151,0)),0)+IFERROR(INDEX('Hoja de Trabajo para listado'!$DE$153:$DG$274,MATCH($A607,'Hoja de Trabajo para listado'!$DE$153:$DE$1048576,0),MATCH((CUADRO!M$4&amp;$E607),'Hoja de Trabajo para listado'!$DE$151:$DG$151,0)),0)+IFERROR(INDEX('Hoja de Trabajo para listado'!$CD$155:$DC$1048576,MATCH($A607,'Hoja de Trabajo para listado'!$CD$155:$CD$1048576,0),MATCH((CUADRO!M$4&amp;$E607),'Hoja de Trabajo para listado'!$CD$151:$DC$151,0)),0)</f>
        <v>0</v>
      </c>
      <c r="N607" s="241">
        <f ca="1">+IFERROR(INDEX('Hoja de Trabajo para listado'!$A$155:$Z$1048576,MATCH($A607,'Hoja de Trabajo para listado'!$A$155:$A$1048576,0),MATCH((CUADRO!N$4&amp;$E607),'Hoja de Trabajo para listado'!$A$151:$Z$151,0)),0)+IFERROR(INDEX('Hoja de Trabajo para listado'!$AB$155:$BA$1048576,MATCH($A607,'Hoja de Trabajo para listado'!$AB$155:$AB$1048576,0),MATCH((CUADRO!N$4&amp;$E607),'Hoja de Trabajo para listado'!$AB$151:$BA$151,0)),0)+IFERROR(INDEX('Hoja de Trabajo para listado'!$BC$155:$CB$1048576,MATCH($A607,'Hoja de Trabajo para listado'!$BC$155:$BC$1048576,0),MATCH((CUADRO!N$4&amp;$E607),'Hoja de Trabajo para listado'!$BC$151:$CB$151,0)),0)+IFERROR(INDEX('Hoja de Trabajo para listado'!$DE$153:$DG$274,MATCH($A607,'Hoja de Trabajo para listado'!$DE$153:$DE$1048576,0),MATCH((CUADRO!N$4&amp;$E607),'Hoja de Trabajo para listado'!$DE$151:$DG$151,0)),0)+IFERROR(INDEX('Hoja de Trabajo para listado'!$CD$155:$DC$1048576,MATCH($A607,'Hoja de Trabajo para listado'!$CD$155:$CD$1048576,0),MATCH((CUADRO!N$4&amp;$E607),'Hoja de Trabajo para listado'!$CD$151:$DC$151,0)),0)</f>
        <v>0</v>
      </c>
      <c r="O607" s="241">
        <f ca="1">+IFERROR(INDEX('Hoja de Trabajo para listado'!$A$155:$Z$1048576,MATCH($A607,'Hoja de Trabajo para listado'!$A$155:$A$1048576,0),MATCH((CUADRO!O$4&amp;$E607),'Hoja de Trabajo para listado'!$A$151:$Z$151,0)),0)+IFERROR(INDEX('Hoja de Trabajo para listado'!$AB$155:$BA$1048576,MATCH($A607,'Hoja de Trabajo para listado'!$AB$155:$AB$1048576,0),MATCH((CUADRO!O$4&amp;$E607),'Hoja de Trabajo para listado'!$AB$151:$BA$151,0)),0)+IFERROR(INDEX('Hoja de Trabajo para listado'!$BC$155:$CB$1048576,MATCH($A607,'Hoja de Trabajo para listado'!$BC$155:$BC$1048576,0),MATCH((CUADRO!O$4&amp;$E607),'Hoja de Trabajo para listado'!$BC$151:$CB$151,0)),0)+IFERROR(INDEX('Hoja de Trabajo para listado'!$DE$153:$DG$274,MATCH($A607,'Hoja de Trabajo para listado'!$DE$153:$DE$1048576,0),MATCH((CUADRO!O$4&amp;$E607),'Hoja de Trabajo para listado'!$DE$151:$DG$151,0)),0)+IFERROR(INDEX('Hoja de Trabajo para listado'!$CD$155:$DC$1048576,MATCH($A607,'Hoja de Trabajo para listado'!$CD$155:$CD$1048576,0),MATCH((CUADRO!O$4&amp;$E607),'Hoja de Trabajo para listado'!$CD$151:$DC$151,0)),0)</f>
        <v>0</v>
      </c>
      <c r="P607" s="241">
        <f ca="1">+IFERROR(INDEX('Hoja de Trabajo para listado'!$A$155:$Z$1048576,MATCH($A607,'Hoja de Trabajo para listado'!$A$155:$A$1048576,0),MATCH((CUADRO!P$4&amp;$E607),'Hoja de Trabajo para listado'!$A$151:$Z$151,0)),0)+IFERROR(INDEX('Hoja de Trabajo para listado'!$AB$155:$BA$1048576,MATCH($A607,'Hoja de Trabajo para listado'!$AB$155:$AB$1048576,0),MATCH((CUADRO!P$4&amp;$E607),'Hoja de Trabajo para listado'!$AB$151:$BA$151,0)),0)+IFERROR(INDEX('Hoja de Trabajo para listado'!$BC$155:$CB$1048576,MATCH($A607,'Hoja de Trabajo para listado'!$BC$155:$BC$1048576,0),MATCH((CUADRO!P$4&amp;$E607),'Hoja de Trabajo para listado'!$BC$151:$CB$151,0)),0)+IFERROR(INDEX('Hoja de Trabajo para listado'!$DE$153:$DG$274,MATCH($A607,'Hoja de Trabajo para listado'!$DE$153:$DE$1048576,0),MATCH((CUADRO!P$4&amp;$E607),'Hoja de Trabajo para listado'!$DE$151:$DG$151,0)),0)+IFERROR(INDEX('Hoja de Trabajo para listado'!$CD$155:$DC$1048576,MATCH($A607,'Hoja de Trabajo para listado'!$CD$155:$CD$1048576,0),MATCH((CUADRO!P$4&amp;$E607),'Hoja de Trabajo para listado'!$CD$151:$DC$151,0)),0)</f>
        <v>0</v>
      </c>
      <c r="Q607" s="241">
        <f ca="1">+IFERROR(INDEX('Hoja de Trabajo para listado'!$A$155:$Z$1048576,MATCH($A607,'Hoja de Trabajo para listado'!$A$155:$A$1048576,0),MATCH((CUADRO!Q$4&amp;$E607),'Hoja de Trabajo para listado'!$A$151:$Z$151,0)),0)+IFERROR(INDEX('Hoja de Trabajo para listado'!$AB$155:$BA$1048576,MATCH($A607,'Hoja de Trabajo para listado'!$AB$155:$AB$1048576,0),MATCH((CUADRO!Q$4&amp;$E607),'Hoja de Trabajo para listado'!$AB$151:$BA$151,0)),0)+IFERROR(INDEX('Hoja de Trabajo para listado'!$BC$155:$CB$1048576,MATCH($A607,'Hoja de Trabajo para listado'!$BC$155:$BC$1048576,0),MATCH((CUADRO!Q$4&amp;$E607),'Hoja de Trabajo para listado'!$BC$151:$CB$151,0)),0)+IFERROR(INDEX('Hoja de Trabajo para listado'!$DE$153:$DG$274,MATCH($A607,'Hoja de Trabajo para listado'!$DE$153:$DE$1048576,0),MATCH((CUADRO!Q$4&amp;$E607),'Hoja de Trabajo para listado'!$DE$151:$DG$151,0)),0)+IFERROR(INDEX('Hoja de Trabajo para listado'!$CD$155:$DC$1048576,MATCH($A607,'Hoja de Trabajo para listado'!$CD$155:$CD$1048576,0),MATCH((CUADRO!Q$4&amp;$E607),'Hoja de Trabajo para listado'!$CD$151:$DC$151,0)),0)</f>
        <v>0</v>
      </c>
      <c r="R607" s="241">
        <f t="shared" ca="1" si="18"/>
        <v>0</v>
      </c>
      <c r="S607" s="247"/>
      <c r="T607" s="241">
        <f ca="1">+T608</f>
        <v>0</v>
      </c>
      <c r="U607" s="240">
        <f t="shared" si="19"/>
        <v>1</v>
      </c>
    </row>
    <row r="608" spans="1:21" customFormat="1" ht="15" hidden="1" customHeight="1">
      <c r="A608" s="32">
        <v>1255</v>
      </c>
      <c r="B608" s="382"/>
      <c r="C608" s="245" t="str">
        <f>+VLOOKUP(A608,bd_lista!$A$3:$C$592,3,FALSE)</f>
        <v>Gobierno Autónomo Municipal de Cairoma</v>
      </c>
      <c r="D608" s="384"/>
      <c r="E608" s="242" t="s">
        <v>684</v>
      </c>
      <c r="F608" s="241">
        <f ca="1">+IFERROR(INDEX('Hoja de Trabajo para listado'!$A$155:$Z$1048576,MATCH($A608,'Hoja de Trabajo para listado'!$A$155:$A$1048576,0),MATCH((CUADRO!F$4&amp;$E608),'Hoja de Trabajo para listado'!$A$151:$Z$151,0)),0)+IFERROR(INDEX('Hoja de Trabajo para listado'!$AB$155:$BA$1048576,MATCH($A608,'Hoja de Trabajo para listado'!$AB$155:$AB$1048576,0),MATCH((CUADRO!F$4&amp;$E608),'Hoja de Trabajo para listado'!$AB$151:$BA$151,0)),0)+IFERROR(INDEX('Hoja de Trabajo para listado'!$BC$155:$CB$1048576,MATCH($A608,'Hoja de Trabajo para listado'!$BC$155:$BC$1048576,0),MATCH((CUADRO!F$4&amp;$E608),'Hoja de Trabajo para listado'!$BC$151:$CB$151,0)),0)+IFERROR(INDEX('Hoja de Trabajo para listado'!$DE$153:$DG$274,MATCH($A608,'Hoja de Trabajo para listado'!$DE$153:$DE$1048576,0),MATCH((CUADRO!F$4&amp;$E608),'Hoja de Trabajo para listado'!$DE$151:$DG$151,0)),0)+IFERROR(INDEX('Hoja de Trabajo para listado'!$CD$155:$DC$1048576,MATCH($A608,'Hoja de Trabajo para listado'!$CD$155:$CD$1048576,0),MATCH((CUADRO!F$4&amp;$E608),'Hoja de Trabajo para listado'!$CD$151:$DC$151,0)),0)</f>
        <v>0</v>
      </c>
      <c r="G608" s="241">
        <f ca="1">+IFERROR(INDEX('Hoja de Trabajo para listado'!$A$155:$Z$1048576,MATCH($A608,'Hoja de Trabajo para listado'!$A$155:$A$1048576,0),MATCH((CUADRO!G$4&amp;$E608),'Hoja de Trabajo para listado'!$A$151:$Z$151,0)),0)+IFERROR(INDEX('Hoja de Trabajo para listado'!$AB$155:$BA$1048576,MATCH($A608,'Hoja de Trabajo para listado'!$AB$155:$AB$1048576,0),MATCH((CUADRO!G$4&amp;$E608),'Hoja de Trabajo para listado'!$AB$151:$BA$151,0)),0)+IFERROR(INDEX('Hoja de Trabajo para listado'!$BC$155:$CB$1048576,MATCH($A608,'Hoja de Trabajo para listado'!$BC$155:$BC$1048576,0),MATCH((CUADRO!G$4&amp;$E608),'Hoja de Trabajo para listado'!$BC$151:$CB$151,0)),0)+IFERROR(INDEX('Hoja de Trabajo para listado'!$DE$153:$DG$274,MATCH($A608,'Hoja de Trabajo para listado'!$DE$153:$DE$1048576,0),MATCH((CUADRO!G$4&amp;$E608),'Hoja de Trabajo para listado'!$DE$151:$DG$151,0)),0)+IFERROR(INDEX('Hoja de Trabajo para listado'!$CD$155:$DC$1048576,MATCH($A608,'Hoja de Trabajo para listado'!$CD$155:$CD$1048576,0),MATCH((CUADRO!G$4&amp;$E608),'Hoja de Trabajo para listado'!$CD$151:$DC$151,0)),0)</f>
        <v>0</v>
      </c>
      <c r="H608" s="241">
        <f ca="1">+IFERROR(INDEX('Hoja de Trabajo para listado'!$A$155:$Z$1048576,MATCH($A608,'Hoja de Trabajo para listado'!$A$155:$A$1048576,0),MATCH((CUADRO!H$4&amp;$E608),'Hoja de Trabajo para listado'!$A$151:$Z$151,0)),0)+IFERROR(INDEX('Hoja de Trabajo para listado'!$AB$155:$BA$1048576,MATCH($A608,'Hoja de Trabajo para listado'!$AB$155:$AB$1048576,0),MATCH((CUADRO!H$4&amp;$E608),'Hoja de Trabajo para listado'!$AB$151:$BA$151,0)),0)+IFERROR(INDEX('Hoja de Trabajo para listado'!$BC$155:$CB$1048576,MATCH($A608,'Hoja de Trabajo para listado'!$BC$155:$BC$1048576,0),MATCH((CUADRO!H$4&amp;$E608),'Hoja de Trabajo para listado'!$BC$151:$CB$151,0)),0)+IFERROR(INDEX('Hoja de Trabajo para listado'!$DE$153:$DG$274,MATCH($A608,'Hoja de Trabajo para listado'!$DE$153:$DE$1048576,0),MATCH((CUADRO!H$4&amp;$E608),'Hoja de Trabajo para listado'!$DE$151:$DG$151,0)),0)+IFERROR(INDEX('Hoja de Trabajo para listado'!$CD$155:$DC$1048576,MATCH($A608,'Hoja de Trabajo para listado'!$CD$155:$CD$1048576,0),MATCH((CUADRO!H$4&amp;$E608),'Hoja de Trabajo para listado'!$CD$151:$DC$151,0)),0)</f>
        <v>0</v>
      </c>
      <c r="I608" s="241">
        <f ca="1">+IFERROR(INDEX('Hoja de Trabajo para listado'!$A$155:$Z$1048576,MATCH($A608,'Hoja de Trabajo para listado'!$A$155:$A$1048576,0),MATCH((CUADRO!I$4&amp;$E608),'Hoja de Trabajo para listado'!$A$151:$Z$151,0)),0)+IFERROR(INDEX('Hoja de Trabajo para listado'!$AB$155:$BA$1048576,MATCH($A608,'Hoja de Trabajo para listado'!$AB$155:$AB$1048576,0),MATCH((CUADRO!I$4&amp;$E608),'Hoja de Trabajo para listado'!$AB$151:$BA$151,0)),0)+IFERROR(INDEX('Hoja de Trabajo para listado'!$BC$155:$CB$1048576,MATCH($A608,'Hoja de Trabajo para listado'!$BC$155:$BC$1048576,0),MATCH((CUADRO!I$4&amp;$E608),'Hoja de Trabajo para listado'!$BC$151:$CB$151,0)),0)+IFERROR(INDEX('Hoja de Trabajo para listado'!$DE$153:$DG$274,MATCH($A608,'Hoja de Trabajo para listado'!$DE$153:$DE$1048576,0),MATCH((CUADRO!I$4&amp;$E608),'Hoja de Trabajo para listado'!$DE$151:$DG$151,0)),0)+IFERROR(INDEX('Hoja de Trabajo para listado'!$CD$155:$DC$1048576,MATCH($A608,'Hoja de Trabajo para listado'!$CD$155:$CD$1048576,0),MATCH((CUADRO!I$4&amp;$E608),'Hoja de Trabajo para listado'!$CD$151:$DC$151,0)),0)</f>
        <v>0</v>
      </c>
      <c r="J608" s="241">
        <f ca="1">+IFERROR(INDEX('Hoja de Trabajo para listado'!$A$155:$Z$1048576,MATCH($A608,'Hoja de Trabajo para listado'!$A$155:$A$1048576,0),MATCH((CUADRO!J$4&amp;$E608),'Hoja de Trabajo para listado'!$A$151:$Z$151,0)),0)+IFERROR(INDEX('Hoja de Trabajo para listado'!$AB$155:$BA$1048576,MATCH($A608,'Hoja de Trabajo para listado'!$AB$155:$AB$1048576,0),MATCH((CUADRO!J$4&amp;$E608),'Hoja de Trabajo para listado'!$AB$151:$BA$151,0)),0)+IFERROR(INDEX('Hoja de Trabajo para listado'!$BC$155:$CB$1048576,MATCH($A608,'Hoja de Trabajo para listado'!$BC$155:$BC$1048576,0),MATCH((CUADRO!J$4&amp;$E608),'Hoja de Trabajo para listado'!$BC$151:$CB$151,0)),0)+IFERROR(INDEX('Hoja de Trabajo para listado'!$DE$153:$DG$274,MATCH($A608,'Hoja de Trabajo para listado'!$DE$153:$DE$1048576,0),MATCH((CUADRO!J$4&amp;$E608),'Hoja de Trabajo para listado'!$DE$151:$DG$151,0)),0)+IFERROR(INDEX('Hoja de Trabajo para listado'!$CD$155:$DC$1048576,MATCH($A608,'Hoja de Trabajo para listado'!$CD$155:$CD$1048576,0),MATCH((CUADRO!J$4&amp;$E608),'Hoja de Trabajo para listado'!$CD$151:$DC$151,0)),0)</f>
        <v>0</v>
      </c>
      <c r="K608" s="241">
        <f ca="1">+IFERROR(INDEX('Hoja de Trabajo para listado'!$A$155:$Z$1048576,MATCH($A608,'Hoja de Trabajo para listado'!$A$155:$A$1048576,0),MATCH((CUADRO!K$4&amp;$E608),'Hoja de Trabajo para listado'!$A$151:$Z$151,0)),0)+IFERROR(INDEX('Hoja de Trabajo para listado'!$AB$155:$BA$1048576,MATCH($A608,'Hoja de Trabajo para listado'!$AB$155:$AB$1048576,0),MATCH((CUADRO!K$4&amp;$E608),'Hoja de Trabajo para listado'!$AB$151:$BA$151,0)),0)+IFERROR(INDEX('Hoja de Trabajo para listado'!$BC$155:$CB$1048576,MATCH($A608,'Hoja de Trabajo para listado'!$BC$155:$BC$1048576,0),MATCH((CUADRO!K$4&amp;$E608),'Hoja de Trabajo para listado'!$BC$151:$CB$151,0)),0)+IFERROR(INDEX('Hoja de Trabajo para listado'!$DE$153:$DG$274,MATCH($A608,'Hoja de Trabajo para listado'!$DE$153:$DE$1048576,0),MATCH((CUADRO!K$4&amp;$E608),'Hoja de Trabajo para listado'!$DE$151:$DG$151,0)),0)+IFERROR(INDEX('Hoja de Trabajo para listado'!$CD$155:$DC$1048576,MATCH($A608,'Hoja de Trabajo para listado'!$CD$155:$CD$1048576,0),MATCH((CUADRO!K$4&amp;$E608),'Hoja de Trabajo para listado'!$CD$151:$DC$151,0)),0)</f>
        <v>0</v>
      </c>
      <c r="L608" s="241">
        <f ca="1">+IFERROR(INDEX('Hoja de Trabajo para listado'!$A$155:$Z$1048576,MATCH($A608,'Hoja de Trabajo para listado'!$A$155:$A$1048576,0),MATCH((CUADRO!L$4&amp;$E608),'Hoja de Trabajo para listado'!$A$151:$Z$151,0)),0)+IFERROR(INDEX('Hoja de Trabajo para listado'!$AB$155:$BA$1048576,MATCH($A608,'Hoja de Trabajo para listado'!$AB$155:$AB$1048576,0),MATCH((CUADRO!L$4&amp;$E608),'Hoja de Trabajo para listado'!$AB$151:$BA$151,0)),0)+IFERROR(INDEX('Hoja de Trabajo para listado'!$BC$155:$CB$1048576,MATCH($A608,'Hoja de Trabajo para listado'!$BC$155:$BC$1048576,0),MATCH((CUADRO!L$4&amp;$E608),'Hoja de Trabajo para listado'!$BC$151:$CB$151,0)),0)+IFERROR(INDEX('Hoja de Trabajo para listado'!$DE$153:$DG$274,MATCH($A608,'Hoja de Trabajo para listado'!$DE$153:$DE$1048576,0),MATCH((CUADRO!L$4&amp;$E608),'Hoja de Trabajo para listado'!$DE$151:$DG$151,0)),0)+IFERROR(INDEX('Hoja de Trabajo para listado'!$CD$155:$DC$1048576,MATCH($A608,'Hoja de Trabajo para listado'!$CD$155:$CD$1048576,0),MATCH((CUADRO!L$4&amp;$E608),'Hoja de Trabajo para listado'!$CD$151:$DC$151,0)),0)</f>
        <v>0</v>
      </c>
      <c r="M608" s="241">
        <f ca="1">+IFERROR(INDEX('Hoja de Trabajo para listado'!$A$155:$Z$1048576,MATCH($A608,'Hoja de Trabajo para listado'!$A$155:$A$1048576,0),MATCH((CUADRO!M$4&amp;$E608),'Hoja de Trabajo para listado'!$A$151:$Z$151,0)),0)+IFERROR(INDEX('Hoja de Trabajo para listado'!$AB$155:$BA$1048576,MATCH($A608,'Hoja de Trabajo para listado'!$AB$155:$AB$1048576,0),MATCH((CUADRO!M$4&amp;$E608),'Hoja de Trabajo para listado'!$AB$151:$BA$151,0)),0)+IFERROR(INDEX('Hoja de Trabajo para listado'!$BC$155:$CB$1048576,MATCH($A608,'Hoja de Trabajo para listado'!$BC$155:$BC$1048576,0),MATCH((CUADRO!M$4&amp;$E608),'Hoja de Trabajo para listado'!$BC$151:$CB$151,0)),0)+IFERROR(INDEX('Hoja de Trabajo para listado'!$DE$153:$DG$274,MATCH($A608,'Hoja de Trabajo para listado'!$DE$153:$DE$1048576,0),MATCH((CUADRO!M$4&amp;$E608),'Hoja de Trabajo para listado'!$DE$151:$DG$151,0)),0)+IFERROR(INDEX('Hoja de Trabajo para listado'!$CD$155:$DC$1048576,MATCH($A608,'Hoja de Trabajo para listado'!$CD$155:$CD$1048576,0),MATCH((CUADRO!M$4&amp;$E608),'Hoja de Trabajo para listado'!$CD$151:$DC$151,0)),0)</f>
        <v>0</v>
      </c>
      <c r="N608" s="241">
        <f ca="1">+IFERROR(INDEX('Hoja de Trabajo para listado'!$A$155:$Z$1048576,MATCH($A608,'Hoja de Trabajo para listado'!$A$155:$A$1048576,0),MATCH((CUADRO!N$4&amp;$E608),'Hoja de Trabajo para listado'!$A$151:$Z$151,0)),0)+IFERROR(INDEX('Hoja de Trabajo para listado'!$AB$155:$BA$1048576,MATCH($A608,'Hoja de Trabajo para listado'!$AB$155:$AB$1048576,0),MATCH((CUADRO!N$4&amp;$E608),'Hoja de Trabajo para listado'!$AB$151:$BA$151,0)),0)+IFERROR(INDEX('Hoja de Trabajo para listado'!$BC$155:$CB$1048576,MATCH($A608,'Hoja de Trabajo para listado'!$BC$155:$BC$1048576,0),MATCH((CUADRO!N$4&amp;$E608),'Hoja de Trabajo para listado'!$BC$151:$CB$151,0)),0)+IFERROR(INDEX('Hoja de Trabajo para listado'!$DE$153:$DG$274,MATCH($A608,'Hoja de Trabajo para listado'!$DE$153:$DE$1048576,0),MATCH((CUADRO!N$4&amp;$E608),'Hoja de Trabajo para listado'!$DE$151:$DG$151,0)),0)+IFERROR(INDEX('Hoja de Trabajo para listado'!$CD$155:$DC$1048576,MATCH($A608,'Hoja de Trabajo para listado'!$CD$155:$CD$1048576,0),MATCH((CUADRO!N$4&amp;$E608),'Hoja de Trabajo para listado'!$CD$151:$DC$151,0)),0)</f>
        <v>0</v>
      </c>
      <c r="O608" s="241">
        <f ca="1">+IFERROR(INDEX('Hoja de Trabajo para listado'!$A$155:$Z$1048576,MATCH($A608,'Hoja de Trabajo para listado'!$A$155:$A$1048576,0),MATCH((CUADRO!O$4&amp;$E608),'Hoja de Trabajo para listado'!$A$151:$Z$151,0)),0)+IFERROR(INDEX('Hoja de Trabajo para listado'!$AB$155:$BA$1048576,MATCH($A608,'Hoja de Trabajo para listado'!$AB$155:$AB$1048576,0),MATCH((CUADRO!O$4&amp;$E608),'Hoja de Trabajo para listado'!$AB$151:$BA$151,0)),0)+IFERROR(INDEX('Hoja de Trabajo para listado'!$BC$155:$CB$1048576,MATCH($A608,'Hoja de Trabajo para listado'!$BC$155:$BC$1048576,0),MATCH((CUADRO!O$4&amp;$E608),'Hoja de Trabajo para listado'!$BC$151:$CB$151,0)),0)+IFERROR(INDEX('Hoja de Trabajo para listado'!$DE$153:$DG$274,MATCH($A608,'Hoja de Trabajo para listado'!$DE$153:$DE$1048576,0),MATCH((CUADRO!O$4&amp;$E608),'Hoja de Trabajo para listado'!$DE$151:$DG$151,0)),0)+IFERROR(INDEX('Hoja de Trabajo para listado'!$CD$155:$DC$1048576,MATCH($A608,'Hoja de Trabajo para listado'!$CD$155:$CD$1048576,0),MATCH((CUADRO!O$4&amp;$E608),'Hoja de Trabajo para listado'!$CD$151:$DC$151,0)),0)</f>
        <v>0</v>
      </c>
      <c r="P608" s="241">
        <f ca="1">+IFERROR(INDEX('Hoja de Trabajo para listado'!$A$155:$Z$1048576,MATCH($A608,'Hoja de Trabajo para listado'!$A$155:$A$1048576,0),MATCH((CUADRO!P$4&amp;$E608),'Hoja de Trabajo para listado'!$A$151:$Z$151,0)),0)+IFERROR(INDEX('Hoja de Trabajo para listado'!$AB$155:$BA$1048576,MATCH($A608,'Hoja de Trabajo para listado'!$AB$155:$AB$1048576,0),MATCH((CUADRO!P$4&amp;$E608),'Hoja de Trabajo para listado'!$AB$151:$BA$151,0)),0)+IFERROR(INDEX('Hoja de Trabajo para listado'!$BC$155:$CB$1048576,MATCH($A608,'Hoja de Trabajo para listado'!$BC$155:$BC$1048576,0),MATCH((CUADRO!P$4&amp;$E608),'Hoja de Trabajo para listado'!$BC$151:$CB$151,0)),0)+IFERROR(INDEX('Hoja de Trabajo para listado'!$DE$153:$DG$274,MATCH($A608,'Hoja de Trabajo para listado'!$DE$153:$DE$1048576,0),MATCH((CUADRO!P$4&amp;$E608),'Hoja de Trabajo para listado'!$DE$151:$DG$151,0)),0)+IFERROR(INDEX('Hoja de Trabajo para listado'!$CD$155:$DC$1048576,MATCH($A608,'Hoja de Trabajo para listado'!$CD$155:$CD$1048576,0),MATCH((CUADRO!P$4&amp;$E608),'Hoja de Trabajo para listado'!$CD$151:$DC$151,0)),0)</f>
        <v>0</v>
      </c>
      <c r="Q608" s="241">
        <f ca="1">+IFERROR(INDEX('Hoja de Trabajo para listado'!$A$155:$Z$1048576,MATCH($A608,'Hoja de Trabajo para listado'!$A$155:$A$1048576,0),MATCH((CUADRO!Q$4&amp;$E608),'Hoja de Trabajo para listado'!$A$151:$Z$151,0)),0)+IFERROR(INDEX('Hoja de Trabajo para listado'!$AB$155:$BA$1048576,MATCH($A608,'Hoja de Trabajo para listado'!$AB$155:$AB$1048576,0),MATCH((CUADRO!Q$4&amp;$E608),'Hoja de Trabajo para listado'!$AB$151:$BA$151,0)),0)+IFERROR(INDEX('Hoja de Trabajo para listado'!$BC$155:$CB$1048576,MATCH($A608,'Hoja de Trabajo para listado'!$BC$155:$BC$1048576,0),MATCH((CUADRO!Q$4&amp;$E608),'Hoja de Trabajo para listado'!$BC$151:$CB$151,0)),0)+IFERROR(INDEX('Hoja de Trabajo para listado'!$DE$153:$DG$274,MATCH($A608,'Hoja de Trabajo para listado'!$DE$153:$DE$1048576,0),MATCH((CUADRO!Q$4&amp;$E608),'Hoja de Trabajo para listado'!$DE$151:$DG$151,0)),0)+IFERROR(INDEX('Hoja de Trabajo para listado'!$CD$155:$DC$1048576,MATCH($A608,'Hoja de Trabajo para listado'!$CD$155:$CD$1048576,0),MATCH((CUADRO!Q$4&amp;$E608),'Hoja de Trabajo para listado'!$CD$151:$DC$151,0)),0)</f>
        <v>0</v>
      </c>
      <c r="R608" s="241">
        <f t="shared" ca="1" si="18"/>
        <v>0</v>
      </c>
      <c r="S608" s="247">
        <f ca="1">+R607+R608</f>
        <v>0</v>
      </c>
      <c r="T608" s="241">
        <f ca="1">+S608</f>
        <v>0</v>
      </c>
      <c r="U608" s="240">
        <f t="shared" si="19"/>
        <v>2</v>
      </c>
    </row>
    <row r="609" spans="1:21" customFormat="1" ht="15" hidden="1" customHeight="1">
      <c r="A609" s="32">
        <v>1256</v>
      </c>
      <c r="B609" s="381">
        <f>+A609</f>
        <v>1256</v>
      </c>
      <c r="C609" s="245" t="str">
        <f>+VLOOKUP(A609,bd_lista!$A$3:$C$592,3,FALSE)</f>
        <v>Gobierno Autónomo Municipal de Chulumani (Villa de la Libertad)</v>
      </c>
      <c r="D609" s="383" t="str">
        <f>+C609</f>
        <v>Gobierno Autónomo Municipal de Chulumani (Villa de la Libertad)</v>
      </c>
      <c r="E609" s="240" t="s">
        <v>683</v>
      </c>
      <c r="F609" s="241">
        <f ca="1">+IFERROR(INDEX('Hoja de Trabajo para listado'!$A$155:$Z$1048576,MATCH($A609,'Hoja de Trabajo para listado'!$A$155:$A$1048576,0),MATCH((CUADRO!F$4&amp;$E609),'Hoja de Trabajo para listado'!$A$151:$Z$151,0)),0)+IFERROR(INDEX('Hoja de Trabajo para listado'!$AB$155:$BA$1048576,MATCH($A609,'Hoja de Trabajo para listado'!$AB$155:$AB$1048576,0),MATCH((CUADRO!F$4&amp;$E609),'Hoja de Trabajo para listado'!$AB$151:$BA$151,0)),0)+IFERROR(INDEX('Hoja de Trabajo para listado'!$BC$155:$CB$1048576,MATCH($A609,'Hoja de Trabajo para listado'!$BC$155:$BC$1048576,0),MATCH((CUADRO!F$4&amp;$E609),'Hoja de Trabajo para listado'!$BC$151:$CB$151,0)),0)+IFERROR(INDEX('Hoja de Trabajo para listado'!$DE$153:$DG$274,MATCH($A609,'Hoja de Trabajo para listado'!$DE$153:$DE$1048576,0),MATCH((CUADRO!F$4&amp;$E609),'Hoja de Trabajo para listado'!$DE$151:$DG$151,0)),0)+IFERROR(INDEX('Hoja de Trabajo para listado'!$CD$155:$DC$1048576,MATCH($A609,'Hoja de Trabajo para listado'!$CD$155:$CD$1048576,0),MATCH((CUADRO!F$4&amp;$E609),'Hoja de Trabajo para listado'!$CD$151:$DC$151,0)),0)</f>
        <v>0</v>
      </c>
      <c r="G609" s="241">
        <f ca="1">+IFERROR(INDEX('Hoja de Trabajo para listado'!$A$155:$Z$1048576,MATCH($A609,'Hoja de Trabajo para listado'!$A$155:$A$1048576,0),MATCH((CUADRO!G$4&amp;$E609),'Hoja de Trabajo para listado'!$A$151:$Z$151,0)),0)+IFERROR(INDEX('Hoja de Trabajo para listado'!$AB$155:$BA$1048576,MATCH($A609,'Hoja de Trabajo para listado'!$AB$155:$AB$1048576,0),MATCH((CUADRO!G$4&amp;$E609),'Hoja de Trabajo para listado'!$AB$151:$BA$151,0)),0)+IFERROR(INDEX('Hoja de Trabajo para listado'!$BC$155:$CB$1048576,MATCH($A609,'Hoja de Trabajo para listado'!$BC$155:$BC$1048576,0),MATCH((CUADRO!G$4&amp;$E609),'Hoja de Trabajo para listado'!$BC$151:$CB$151,0)),0)+IFERROR(INDEX('Hoja de Trabajo para listado'!$DE$153:$DG$274,MATCH($A609,'Hoja de Trabajo para listado'!$DE$153:$DE$1048576,0),MATCH((CUADRO!G$4&amp;$E609),'Hoja de Trabajo para listado'!$DE$151:$DG$151,0)),0)+IFERROR(INDEX('Hoja de Trabajo para listado'!$CD$155:$DC$1048576,MATCH($A609,'Hoja de Trabajo para listado'!$CD$155:$CD$1048576,0),MATCH((CUADRO!G$4&amp;$E609),'Hoja de Trabajo para listado'!$CD$151:$DC$151,0)),0)</f>
        <v>0</v>
      </c>
      <c r="H609" s="241">
        <f ca="1">+IFERROR(INDEX('Hoja de Trabajo para listado'!$A$155:$Z$1048576,MATCH($A609,'Hoja de Trabajo para listado'!$A$155:$A$1048576,0),MATCH((CUADRO!H$4&amp;$E609),'Hoja de Trabajo para listado'!$A$151:$Z$151,0)),0)+IFERROR(INDEX('Hoja de Trabajo para listado'!$AB$155:$BA$1048576,MATCH($A609,'Hoja de Trabajo para listado'!$AB$155:$AB$1048576,0),MATCH((CUADRO!H$4&amp;$E609),'Hoja de Trabajo para listado'!$AB$151:$BA$151,0)),0)+IFERROR(INDEX('Hoja de Trabajo para listado'!$BC$155:$CB$1048576,MATCH($A609,'Hoja de Trabajo para listado'!$BC$155:$BC$1048576,0),MATCH((CUADRO!H$4&amp;$E609),'Hoja de Trabajo para listado'!$BC$151:$CB$151,0)),0)+IFERROR(INDEX('Hoja de Trabajo para listado'!$DE$153:$DG$274,MATCH($A609,'Hoja de Trabajo para listado'!$DE$153:$DE$1048576,0),MATCH((CUADRO!H$4&amp;$E609),'Hoja de Trabajo para listado'!$DE$151:$DG$151,0)),0)+IFERROR(INDEX('Hoja de Trabajo para listado'!$CD$155:$DC$1048576,MATCH($A609,'Hoja de Trabajo para listado'!$CD$155:$CD$1048576,0),MATCH((CUADRO!H$4&amp;$E609),'Hoja de Trabajo para listado'!$CD$151:$DC$151,0)),0)</f>
        <v>0</v>
      </c>
      <c r="I609" s="241">
        <f ca="1">+IFERROR(INDEX('Hoja de Trabajo para listado'!$A$155:$Z$1048576,MATCH($A609,'Hoja de Trabajo para listado'!$A$155:$A$1048576,0),MATCH((CUADRO!I$4&amp;$E609),'Hoja de Trabajo para listado'!$A$151:$Z$151,0)),0)+IFERROR(INDEX('Hoja de Trabajo para listado'!$AB$155:$BA$1048576,MATCH($A609,'Hoja de Trabajo para listado'!$AB$155:$AB$1048576,0),MATCH((CUADRO!I$4&amp;$E609),'Hoja de Trabajo para listado'!$AB$151:$BA$151,0)),0)+IFERROR(INDEX('Hoja de Trabajo para listado'!$BC$155:$CB$1048576,MATCH($A609,'Hoja de Trabajo para listado'!$BC$155:$BC$1048576,0),MATCH((CUADRO!I$4&amp;$E609),'Hoja de Trabajo para listado'!$BC$151:$CB$151,0)),0)+IFERROR(INDEX('Hoja de Trabajo para listado'!$DE$153:$DG$274,MATCH($A609,'Hoja de Trabajo para listado'!$DE$153:$DE$1048576,0),MATCH((CUADRO!I$4&amp;$E609),'Hoja de Trabajo para listado'!$DE$151:$DG$151,0)),0)+IFERROR(INDEX('Hoja de Trabajo para listado'!$CD$155:$DC$1048576,MATCH($A609,'Hoja de Trabajo para listado'!$CD$155:$CD$1048576,0),MATCH((CUADRO!I$4&amp;$E609),'Hoja de Trabajo para listado'!$CD$151:$DC$151,0)),0)</f>
        <v>0</v>
      </c>
      <c r="J609" s="241">
        <f ca="1">+IFERROR(INDEX('Hoja de Trabajo para listado'!$A$155:$Z$1048576,MATCH($A609,'Hoja de Trabajo para listado'!$A$155:$A$1048576,0),MATCH((CUADRO!J$4&amp;$E609),'Hoja de Trabajo para listado'!$A$151:$Z$151,0)),0)+IFERROR(INDEX('Hoja de Trabajo para listado'!$AB$155:$BA$1048576,MATCH($A609,'Hoja de Trabajo para listado'!$AB$155:$AB$1048576,0),MATCH((CUADRO!J$4&amp;$E609),'Hoja de Trabajo para listado'!$AB$151:$BA$151,0)),0)+IFERROR(INDEX('Hoja de Trabajo para listado'!$BC$155:$CB$1048576,MATCH($A609,'Hoja de Trabajo para listado'!$BC$155:$BC$1048576,0),MATCH((CUADRO!J$4&amp;$E609),'Hoja de Trabajo para listado'!$BC$151:$CB$151,0)),0)+IFERROR(INDEX('Hoja de Trabajo para listado'!$DE$153:$DG$274,MATCH($A609,'Hoja de Trabajo para listado'!$DE$153:$DE$1048576,0),MATCH((CUADRO!J$4&amp;$E609),'Hoja de Trabajo para listado'!$DE$151:$DG$151,0)),0)+IFERROR(INDEX('Hoja de Trabajo para listado'!$CD$155:$DC$1048576,MATCH($A609,'Hoja de Trabajo para listado'!$CD$155:$CD$1048576,0),MATCH((CUADRO!J$4&amp;$E609),'Hoja de Trabajo para listado'!$CD$151:$DC$151,0)),0)</f>
        <v>0</v>
      </c>
      <c r="K609" s="241">
        <f ca="1">+IFERROR(INDEX('Hoja de Trabajo para listado'!$A$155:$Z$1048576,MATCH($A609,'Hoja de Trabajo para listado'!$A$155:$A$1048576,0),MATCH((CUADRO!K$4&amp;$E609),'Hoja de Trabajo para listado'!$A$151:$Z$151,0)),0)+IFERROR(INDEX('Hoja de Trabajo para listado'!$AB$155:$BA$1048576,MATCH($A609,'Hoja de Trabajo para listado'!$AB$155:$AB$1048576,0),MATCH((CUADRO!K$4&amp;$E609),'Hoja de Trabajo para listado'!$AB$151:$BA$151,0)),0)+IFERROR(INDEX('Hoja de Trabajo para listado'!$BC$155:$CB$1048576,MATCH($A609,'Hoja de Trabajo para listado'!$BC$155:$BC$1048576,0),MATCH((CUADRO!K$4&amp;$E609),'Hoja de Trabajo para listado'!$BC$151:$CB$151,0)),0)+IFERROR(INDEX('Hoja de Trabajo para listado'!$DE$153:$DG$274,MATCH($A609,'Hoja de Trabajo para listado'!$DE$153:$DE$1048576,0),MATCH((CUADRO!K$4&amp;$E609),'Hoja de Trabajo para listado'!$DE$151:$DG$151,0)),0)+IFERROR(INDEX('Hoja de Trabajo para listado'!$CD$155:$DC$1048576,MATCH($A609,'Hoja de Trabajo para listado'!$CD$155:$CD$1048576,0),MATCH((CUADRO!K$4&amp;$E609),'Hoja de Trabajo para listado'!$CD$151:$DC$151,0)),0)</f>
        <v>0</v>
      </c>
      <c r="L609" s="241">
        <f ca="1">+IFERROR(INDEX('Hoja de Trabajo para listado'!$A$155:$Z$1048576,MATCH($A609,'Hoja de Trabajo para listado'!$A$155:$A$1048576,0),MATCH((CUADRO!L$4&amp;$E609),'Hoja de Trabajo para listado'!$A$151:$Z$151,0)),0)+IFERROR(INDEX('Hoja de Trabajo para listado'!$AB$155:$BA$1048576,MATCH($A609,'Hoja de Trabajo para listado'!$AB$155:$AB$1048576,0),MATCH((CUADRO!L$4&amp;$E609),'Hoja de Trabajo para listado'!$AB$151:$BA$151,0)),0)+IFERROR(INDEX('Hoja de Trabajo para listado'!$BC$155:$CB$1048576,MATCH($A609,'Hoja de Trabajo para listado'!$BC$155:$BC$1048576,0),MATCH((CUADRO!L$4&amp;$E609),'Hoja de Trabajo para listado'!$BC$151:$CB$151,0)),0)+IFERROR(INDEX('Hoja de Trabajo para listado'!$DE$153:$DG$274,MATCH($A609,'Hoja de Trabajo para listado'!$DE$153:$DE$1048576,0),MATCH((CUADRO!L$4&amp;$E609),'Hoja de Trabajo para listado'!$DE$151:$DG$151,0)),0)+IFERROR(INDEX('Hoja de Trabajo para listado'!$CD$155:$DC$1048576,MATCH($A609,'Hoja de Trabajo para listado'!$CD$155:$CD$1048576,0),MATCH((CUADRO!L$4&amp;$E609),'Hoja de Trabajo para listado'!$CD$151:$DC$151,0)),0)</f>
        <v>0</v>
      </c>
      <c r="M609" s="241">
        <f ca="1">+IFERROR(INDEX('Hoja de Trabajo para listado'!$A$155:$Z$1048576,MATCH($A609,'Hoja de Trabajo para listado'!$A$155:$A$1048576,0),MATCH((CUADRO!M$4&amp;$E609),'Hoja de Trabajo para listado'!$A$151:$Z$151,0)),0)+IFERROR(INDEX('Hoja de Trabajo para listado'!$AB$155:$BA$1048576,MATCH($A609,'Hoja de Trabajo para listado'!$AB$155:$AB$1048576,0),MATCH((CUADRO!M$4&amp;$E609),'Hoja de Trabajo para listado'!$AB$151:$BA$151,0)),0)+IFERROR(INDEX('Hoja de Trabajo para listado'!$BC$155:$CB$1048576,MATCH($A609,'Hoja de Trabajo para listado'!$BC$155:$BC$1048576,0),MATCH((CUADRO!M$4&amp;$E609),'Hoja de Trabajo para listado'!$BC$151:$CB$151,0)),0)+IFERROR(INDEX('Hoja de Trabajo para listado'!$DE$153:$DG$274,MATCH($A609,'Hoja de Trabajo para listado'!$DE$153:$DE$1048576,0),MATCH((CUADRO!M$4&amp;$E609),'Hoja de Trabajo para listado'!$DE$151:$DG$151,0)),0)+IFERROR(INDEX('Hoja de Trabajo para listado'!$CD$155:$DC$1048576,MATCH($A609,'Hoja de Trabajo para listado'!$CD$155:$CD$1048576,0),MATCH((CUADRO!M$4&amp;$E609),'Hoja de Trabajo para listado'!$CD$151:$DC$151,0)),0)</f>
        <v>0</v>
      </c>
      <c r="N609" s="241">
        <f ca="1">+IFERROR(INDEX('Hoja de Trabajo para listado'!$A$155:$Z$1048576,MATCH($A609,'Hoja de Trabajo para listado'!$A$155:$A$1048576,0),MATCH((CUADRO!N$4&amp;$E609),'Hoja de Trabajo para listado'!$A$151:$Z$151,0)),0)+IFERROR(INDEX('Hoja de Trabajo para listado'!$AB$155:$BA$1048576,MATCH($A609,'Hoja de Trabajo para listado'!$AB$155:$AB$1048576,0),MATCH((CUADRO!N$4&amp;$E609),'Hoja de Trabajo para listado'!$AB$151:$BA$151,0)),0)+IFERROR(INDEX('Hoja de Trabajo para listado'!$BC$155:$CB$1048576,MATCH($A609,'Hoja de Trabajo para listado'!$BC$155:$BC$1048576,0),MATCH((CUADRO!N$4&amp;$E609),'Hoja de Trabajo para listado'!$BC$151:$CB$151,0)),0)+IFERROR(INDEX('Hoja de Trabajo para listado'!$DE$153:$DG$274,MATCH($A609,'Hoja de Trabajo para listado'!$DE$153:$DE$1048576,0),MATCH((CUADRO!N$4&amp;$E609),'Hoja de Trabajo para listado'!$DE$151:$DG$151,0)),0)+IFERROR(INDEX('Hoja de Trabajo para listado'!$CD$155:$DC$1048576,MATCH($A609,'Hoja de Trabajo para listado'!$CD$155:$CD$1048576,0),MATCH((CUADRO!N$4&amp;$E609),'Hoja de Trabajo para listado'!$CD$151:$DC$151,0)),0)</f>
        <v>0</v>
      </c>
      <c r="O609" s="241">
        <f ca="1">+IFERROR(INDEX('Hoja de Trabajo para listado'!$A$155:$Z$1048576,MATCH($A609,'Hoja de Trabajo para listado'!$A$155:$A$1048576,0),MATCH((CUADRO!O$4&amp;$E609),'Hoja de Trabajo para listado'!$A$151:$Z$151,0)),0)+IFERROR(INDEX('Hoja de Trabajo para listado'!$AB$155:$BA$1048576,MATCH($A609,'Hoja de Trabajo para listado'!$AB$155:$AB$1048576,0),MATCH((CUADRO!O$4&amp;$E609),'Hoja de Trabajo para listado'!$AB$151:$BA$151,0)),0)+IFERROR(INDEX('Hoja de Trabajo para listado'!$BC$155:$CB$1048576,MATCH($A609,'Hoja de Trabajo para listado'!$BC$155:$BC$1048576,0),MATCH((CUADRO!O$4&amp;$E609),'Hoja de Trabajo para listado'!$BC$151:$CB$151,0)),0)+IFERROR(INDEX('Hoja de Trabajo para listado'!$DE$153:$DG$274,MATCH($A609,'Hoja de Trabajo para listado'!$DE$153:$DE$1048576,0),MATCH((CUADRO!O$4&amp;$E609),'Hoja de Trabajo para listado'!$DE$151:$DG$151,0)),0)+IFERROR(INDEX('Hoja de Trabajo para listado'!$CD$155:$DC$1048576,MATCH($A609,'Hoja de Trabajo para listado'!$CD$155:$CD$1048576,0),MATCH((CUADRO!O$4&amp;$E609),'Hoja de Trabajo para listado'!$CD$151:$DC$151,0)),0)</f>
        <v>0</v>
      </c>
      <c r="P609" s="241">
        <f ca="1">+IFERROR(INDEX('Hoja de Trabajo para listado'!$A$155:$Z$1048576,MATCH($A609,'Hoja de Trabajo para listado'!$A$155:$A$1048576,0),MATCH((CUADRO!P$4&amp;$E609),'Hoja de Trabajo para listado'!$A$151:$Z$151,0)),0)+IFERROR(INDEX('Hoja de Trabajo para listado'!$AB$155:$BA$1048576,MATCH($A609,'Hoja de Trabajo para listado'!$AB$155:$AB$1048576,0),MATCH((CUADRO!P$4&amp;$E609),'Hoja de Trabajo para listado'!$AB$151:$BA$151,0)),0)+IFERROR(INDEX('Hoja de Trabajo para listado'!$BC$155:$CB$1048576,MATCH($A609,'Hoja de Trabajo para listado'!$BC$155:$BC$1048576,0),MATCH((CUADRO!P$4&amp;$E609),'Hoja de Trabajo para listado'!$BC$151:$CB$151,0)),0)+IFERROR(INDEX('Hoja de Trabajo para listado'!$DE$153:$DG$274,MATCH($A609,'Hoja de Trabajo para listado'!$DE$153:$DE$1048576,0),MATCH((CUADRO!P$4&amp;$E609),'Hoja de Trabajo para listado'!$DE$151:$DG$151,0)),0)+IFERROR(INDEX('Hoja de Trabajo para listado'!$CD$155:$DC$1048576,MATCH($A609,'Hoja de Trabajo para listado'!$CD$155:$CD$1048576,0),MATCH((CUADRO!P$4&amp;$E609),'Hoja de Trabajo para listado'!$CD$151:$DC$151,0)),0)</f>
        <v>0</v>
      </c>
      <c r="Q609" s="241">
        <f ca="1">+IFERROR(INDEX('Hoja de Trabajo para listado'!$A$155:$Z$1048576,MATCH($A609,'Hoja de Trabajo para listado'!$A$155:$A$1048576,0),MATCH((CUADRO!Q$4&amp;$E609),'Hoja de Trabajo para listado'!$A$151:$Z$151,0)),0)+IFERROR(INDEX('Hoja de Trabajo para listado'!$AB$155:$BA$1048576,MATCH($A609,'Hoja de Trabajo para listado'!$AB$155:$AB$1048576,0),MATCH((CUADRO!Q$4&amp;$E609),'Hoja de Trabajo para listado'!$AB$151:$BA$151,0)),0)+IFERROR(INDEX('Hoja de Trabajo para listado'!$BC$155:$CB$1048576,MATCH($A609,'Hoja de Trabajo para listado'!$BC$155:$BC$1048576,0),MATCH((CUADRO!Q$4&amp;$E609),'Hoja de Trabajo para listado'!$BC$151:$CB$151,0)),0)+IFERROR(INDEX('Hoja de Trabajo para listado'!$DE$153:$DG$274,MATCH($A609,'Hoja de Trabajo para listado'!$DE$153:$DE$1048576,0),MATCH((CUADRO!Q$4&amp;$E609),'Hoja de Trabajo para listado'!$DE$151:$DG$151,0)),0)+IFERROR(INDEX('Hoja de Trabajo para listado'!$CD$155:$DC$1048576,MATCH($A609,'Hoja de Trabajo para listado'!$CD$155:$CD$1048576,0),MATCH((CUADRO!Q$4&amp;$E609),'Hoja de Trabajo para listado'!$CD$151:$DC$151,0)),0)</f>
        <v>0</v>
      </c>
      <c r="R609" s="241">
        <f t="shared" ca="1" si="18"/>
        <v>0</v>
      </c>
      <c r="S609" s="247"/>
      <c r="T609" s="241">
        <f ca="1">+T610</f>
        <v>0</v>
      </c>
      <c r="U609" s="240">
        <f t="shared" si="19"/>
        <v>1</v>
      </c>
    </row>
    <row r="610" spans="1:21" customFormat="1" ht="15" hidden="1" customHeight="1">
      <c r="A610" s="32">
        <v>1256</v>
      </c>
      <c r="B610" s="382"/>
      <c r="C610" s="245" t="str">
        <f>+VLOOKUP(A610,bd_lista!$A$3:$C$592,3,FALSE)</f>
        <v>Gobierno Autónomo Municipal de Chulumani (Villa de la Libertad)</v>
      </c>
      <c r="D610" s="384"/>
      <c r="E610" s="242" t="s">
        <v>684</v>
      </c>
      <c r="F610" s="241">
        <f ca="1">+IFERROR(INDEX('Hoja de Trabajo para listado'!$A$155:$Z$1048576,MATCH($A610,'Hoja de Trabajo para listado'!$A$155:$A$1048576,0),MATCH((CUADRO!F$4&amp;$E610),'Hoja de Trabajo para listado'!$A$151:$Z$151,0)),0)+IFERROR(INDEX('Hoja de Trabajo para listado'!$AB$155:$BA$1048576,MATCH($A610,'Hoja de Trabajo para listado'!$AB$155:$AB$1048576,0),MATCH((CUADRO!F$4&amp;$E610),'Hoja de Trabajo para listado'!$AB$151:$BA$151,0)),0)+IFERROR(INDEX('Hoja de Trabajo para listado'!$BC$155:$CB$1048576,MATCH($A610,'Hoja de Trabajo para listado'!$BC$155:$BC$1048576,0),MATCH((CUADRO!F$4&amp;$E610),'Hoja de Trabajo para listado'!$BC$151:$CB$151,0)),0)+IFERROR(INDEX('Hoja de Trabajo para listado'!$DE$153:$DG$274,MATCH($A610,'Hoja de Trabajo para listado'!$DE$153:$DE$1048576,0),MATCH((CUADRO!F$4&amp;$E610),'Hoja de Trabajo para listado'!$DE$151:$DG$151,0)),0)+IFERROR(INDEX('Hoja de Trabajo para listado'!$CD$155:$DC$1048576,MATCH($A610,'Hoja de Trabajo para listado'!$CD$155:$CD$1048576,0),MATCH((CUADRO!F$4&amp;$E610),'Hoja de Trabajo para listado'!$CD$151:$DC$151,0)),0)</f>
        <v>0</v>
      </c>
      <c r="G610" s="241">
        <f ca="1">+IFERROR(INDEX('Hoja de Trabajo para listado'!$A$155:$Z$1048576,MATCH($A610,'Hoja de Trabajo para listado'!$A$155:$A$1048576,0),MATCH((CUADRO!G$4&amp;$E610),'Hoja de Trabajo para listado'!$A$151:$Z$151,0)),0)+IFERROR(INDEX('Hoja de Trabajo para listado'!$AB$155:$BA$1048576,MATCH($A610,'Hoja de Trabajo para listado'!$AB$155:$AB$1048576,0),MATCH((CUADRO!G$4&amp;$E610),'Hoja de Trabajo para listado'!$AB$151:$BA$151,0)),0)+IFERROR(INDEX('Hoja de Trabajo para listado'!$BC$155:$CB$1048576,MATCH($A610,'Hoja de Trabajo para listado'!$BC$155:$BC$1048576,0),MATCH((CUADRO!G$4&amp;$E610),'Hoja de Trabajo para listado'!$BC$151:$CB$151,0)),0)+IFERROR(INDEX('Hoja de Trabajo para listado'!$DE$153:$DG$274,MATCH($A610,'Hoja de Trabajo para listado'!$DE$153:$DE$1048576,0),MATCH((CUADRO!G$4&amp;$E610),'Hoja de Trabajo para listado'!$DE$151:$DG$151,0)),0)+IFERROR(INDEX('Hoja de Trabajo para listado'!$CD$155:$DC$1048576,MATCH($A610,'Hoja de Trabajo para listado'!$CD$155:$CD$1048576,0),MATCH((CUADRO!G$4&amp;$E610),'Hoja de Trabajo para listado'!$CD$151:$DC$151,0)),0)</f>
        <v>0</v>
      </c>
      <c r="H610" s="241">
        <f ca="1">+IFERROR(INDEX('Hoja de Trabajo para listado'!$A$155:$Z$1048576,MATCH($A610,'Hoja de Trabajo para listado'!$A$155:$A$1048576,0),MATCH((CUADRO!H$4&amp;$E610),'Hoja de Trabajo para listado'!$A$151:$Z$151,0)),0)+IFERROR(INDEX('Hoja de Trabajo para listado'!$AB$155:$BA$1048576,MATCH($A610,'Hoja de Trabajo para listado'!$AB$155:$AB$1048576,0),MATCH((CUADRO!H$4&amp;$E610),'Hoja de Trabajo para listado'!$AB$151:$BA$151,0)),0)+IFERROR(INDEX('Hoja de Trabajo para listado'!$BC$155:$CB$1048576,MATCH($A610,'Hoja de Trabajo para listado'!$BC$155:$BC$1048576,0),MATCH((CUADRO!H$4&amp;$E610),'Hoja de Trabajo para listado'!$BC$151:$CB$151,0)),0)+IFERROR(INDEX('Hoja de Trabajo para listado'!$DE$153:$DG$274,MATCH($A610,'Hoja de Trabajo para listado'!$DE$153:$DE$1048576,0),MATCH((CUADRO!H$4&amp;$E610),'Hoja de Trabajo para listado'!$DE$151:$DG$151,0)),0)+IFERROR(INDEX('Hoja de Trabajo para listado'!$CD$155:$DC$1048576,MATCH($A610,'Hoja de Trabajo para listado'!$CD$155:$CD$1048576,0),MATCH((CUADRO!H$4&amp;$E610),'Hoja de Trabajo para listado'!$CD$151:$DC$151,0)),0)</f>
        <v>0</v>
      </c>
      <c r="I610" s="241">
        <f ca="1">+IFERROR(INDEX('Hoja de Trabajo para listado'!$A$155:$Z$1048576,MATCH($A610,'Hoja de Trabajo para listado'!$A$155:$A$1048576,0),MATCH((CUADRO!I$4&amp;$E610),'Hoja de Trabajo para listado'!$A$151:$Z$151,0)),0)+IFERROR(INDEX('Hoja de Trabajo para listado'!$AB$155:$BA$1048576,MATCH($A610,'Hoja de Trabajo para listado'!$AB$155:$AB$1048576,0),MATCH((CUADRO!I$4&amp;$E610),'Hoja de Trabajo para listado'!$AB$151:$BA$151,0)),0)+IFERROR(INDEX('Hoja de Trabajo para listado'!$BC$155:$CB$1048576,MATCH($A610,'Hoja de Trabajo para listado'!$BC$155:$BC$1048576,0),MATCH((CUADRO!I$4&amp;$E610),'Hoja de Trabajo para listado'!$BC$151:$CB$151,0)),0)+IFERROR(INDEX('Hoja de Trabajo para listado'!$DE$153:$DG$274,MATCH($A610,'Hoja de Trabajo para listado'!$DE$153:$DE$1048576,0),MATCH((CUADRO!I$4&amp;$E610),'Hoja de Trabajo para listado'!$DE$151:$DG$151,0)),0)+IFERROR(INDEX('Hoja de Trabajo para listado'!$CD$155:$DC$1048576,MATCH($A610,'Hoja de Trabajo para listado'!$CD$155:$CD$1048576,0),MATCH((CUADRO!I$4&amp;$E610),'Hoja de Trabajo para listado'!$CD$151:$DC$151,0)),0)</f>
        <v>0</v>
      </c>
      <c r="J610" s="241">
        <f ca="1">+IFERROR(INDEX('Hoja de Trabajo para listado'!$A$155:$Z$1048576,MATCH($A610,'Hoja de Trabajo para listado'!$A$155:$A$1048576,0),MATCH((CUADRO!J$4&amp;$E610),'Hoja de Trabajo para listado'!$A$151:$Z$151,0)),0)+IFERROR(INDEX('Hoja de Trabajo para listado'!$AB$155:$BA$1048576,MATCH($A610,'Hoja de Trabajo para listado'!$AB$155:$AB$1048576,0),MATCH((CUADRO!J$4&amp;$E610),'Hoja de Trabajo para listado'!$AB$151:$BA$151,0)),0)+IFERROR(INDEX('Hoja de Trabajo para listado'!$BC$155:$CB$1048576,MATCH($A610,'Hoja de Trabajo para listado'!$BC$155:$BC$1048576,0),MATCH((CUADRO!J$4&amp;$E610),'Hoja de Trabajo para listado'!$BC$151:$CB$151,0)),0)+IFERROR(INDEX('Hoja de Trabajo para listado'!$DE$153:$DG$274,MATCH($A610,'Hoja de Trabajo para listado'!$DE$153:$DE$1048576,0),MATCH((CUADRO!J$4&amp;$E610),'Hoja de Trabajo para listado'!$DE$151:$DG$151,0)),0)+IFERROR(INDEX('Hoja de Trabajo para listado'!$CD$155:$DC$1048576,MATCH($A610,'Hoja de Trabajo para listado'!$CD$155:$CD$1048576,0),MATCH((CUADRO!J$4&amp;$E610),'Hoja de Trabajo para listado'!$CD$151:$DC$151,0)),0)</f>
        <v>0</v>
      </c>
      <c r="K610" s="241">
        <f ca="1">+IFERROR(INDEX('Hoja de Trabajo para listado'!$A$155:$Z$1048576,MATCH($A610,'Hoja de Trabajo para listado'!$A$155:$A$1048576,0),MATCH((CUADRO!K$4&amp;$E610),'Hoja de Trabajo para listado'!$A$151:$Z$151,0)),0)+IFERROR(INDEX('Hoja de Trabajo para listado'!$AB$155:$BA$1048576,MATCH($A610,'Hoja de Trabajo para listado'!$AB$155:$AB$1048576,0),MATCH((CUADRO!K$4&amp;$E610),'Hoja de Trabajo para listado'!$AB$151:$BA$151,0)),0)+IFERROR(INDEX('Hoja de Trabajo para listado'!$BC$155:$CB$1048576,MATCH($A610,'Hoja de Trabajo para listado'!$BC$155:$BC$1048576,0),MATCH((CUADRO!K$4&amp;$E610),'Hoja de Trabajo para listado'!$BC$151:$CB$151,0)),0)+IFERROR(INDEX('Hoja de Trabajo para listado'!$DE$153:$DG$274,MATCH($A610,'Hoja de Trabajo para listado'!$DE$153:$DE$1048576,0),MATCH((CUADRO!K$4&amp;$E610),'Hoja de Trabajo para listado'!$DE$151:$DG$151,0)),0)+IFERROR(INDEX('Hoja de Trabajo para listado'!$CD$155:$DC$1048576,MATCH($A610,'Hoja de Trabajo para listado'!$CD$155:$CD$1048576,0),MATCH((CUADRO!K$4&amp;$E610),'Hoja de Trabajo para listado'!$CD$151:$DC$151,0)),0)</f>
        <v>0</v>
      </c>
      <c r="L610" s="241">
        <f ca="1">+IFERROR(INDEX('Hoja de Trabajo para listado'!$A$155:$Z$1048576,MATCH($A610,'Hoja de Trabajo para listado'!$A$155:$A$1048576,0),MATCH((CUADRO!L$4&amp;$E610),'Hoja de Trabajo para listado'!$A$151:$Z$151,0)),0)+IFERROR(INDEX('Hoja de Trabajo para listado'!$AB$155:$BA$1048576,MATCH($A610,'Hoja de Trabajo para listado'!$AB$155:$AB$1048576,0),MATCH((CUADRO!L$4&amp;$E610),'Hoja de Trabajo para listado'!$AB$151:$BA$151,0)),0)+IFERROR(INDEX('Hoja de Trabajo para listado'!$BC$155:$CB$1048576,MATCH($A610,'Hoja de Trabajo para listado'!$BC$155:$BC$1048576,0),MATCH((CUADRO!L$4&amp;$E610),'Hoja de Trabajo para listado'!$BC$151:$CB$151,0)),0)+IFERROR(INDEX('Hoja de Trabajo para listado'!$DE$153:$DG$274,MATCH($A610,'Hoja de Trabajo para listado'!$DE$153:$DE$1048576,0),MATCH((CUADRO!L$4&amp;$E610),'Hoja de Trabajo para listado'!$DE$151:$DG$151,0)),0)+IFERROR(INDEX('Hoja de Trabajo para listado'!$CD$155:$DC$1048576,MATCH($A610,'Hoja de Trabajo para listado'!$CD$155:$CD$1048576,0),MATCH((CUADRO!L$4&amp;$E610),'Hoja de Trabajo para listado'!$CD$151:$DC$151,0)),0)</f>
        <v>0</v>
      </c>
      <c r="M610" s="241">
        <f ca="1">+IFERROR(INDEX('Hoja de Trabajo para listado'!$A$155:$Z$1048576,MATCH($A610,'Hoja de Trabajo para listado'!$A$155:$A$1048576,0),MATCH((CUADRO!M$4&amp;$E610),'Hoja de Trabajo para listado'!$A$151:$Z$151,0)),0)+IFERROR(INDEX('Hoja de Trabajo para listado'!$AB$155:$BA$1048576,MATCH($A610,'Hoja de Trabajo para listado'!$AB$155:$AB$1048576,0),MATCH((CUADRO!M$4&amp;$E610),'Hoja de Trabajo para listado'!$AB$151:$BA$151,0)),0)+IFERROR(INDEX('Hoja de Trabajo para listado'!$BC$155:$CB$1048576,MATCH($A610,'Hoja de Trabajo para listado'!$BC$155:$BC$1048576,0),MATCH((CUADRO!M$4&amp;$E610),'Hoja de Trabajo para listado'!$BC$151:$CB$151,0)),0)+IFERROR(INDEX('Hoja de Trabajo para listado'!$DE$153:$DG$274,MATCH($A610,'Hoja de Trabajo para listado'!$DE$153:$DE$1048576,0),MATCH((CUADRO!M$4&amp;$E610),'Hoja de Trabajo para listado'!$DE$151:$DG$151,0)),0)+IFERROR(INDEX('Hoja de Trabajo para listado'!$CD$155:$DC$1048576,MATCH($A610,'Hoja de Trabajo para listado'!$CD$155:$CD$1048576,0),MATCH((CUADRO!M$4&amp;$E610),'Hoja de Trabajo para listado'!$CD$151:$DC$151,0)),0)</f>
        <v>0</v>
      </c>
      <c r="N610" s="241">
        <f ca="1">+IFERROR(INDEX('Hoja de Trabajo para listado'!$A$155:$Z$1048576,MATCH($A610,'Hoja de Trabajo para listado'!$A$155:$A$1048576,0),MATCH((CUADRO!N$4&amp;$E610),'Hoja de Trabajo para listado'!$A$151:$Z$151,0)),0)+IFERROR(INDEX('Hoja de Trabajo para listado'!$AB$155:$BA$1048576,MATCH($A610,'Hoja de Trabajo para listado'!$AB$155:$AB$1048576,0),MATCH((CUADRO!N$4&amp;$E610),'Hoja de Trabajo para listado'!$AB$151:$BA$151,0)),0)+IFERROR(INDEX('Hoja de Trabajo para listado'!$BC$155:$CB$1048576,MATCH($A610,'Hoja de Trabajo para listado'!$BC$155:$BC$1048576,0),MATCH((CUADRO!N$4&amp;$E610),'Hoja de Trabajo para listado'!$BC$151:$CB$151,0)),0)+IFERROR(INDEX('Hoja de Trabajo para listado'!$DE$153:$DG$274,MATCH($A610,'Hoja de Trabajo para listado'!$DE$153:$DE$1048576,0),MATCH((CUADRO!N$4&amp;$E610),'Hoja de Trabajo para listado'!$DE$151:$DG$151,0)),0)+IFERROR(INDEX('Hoja de Trabajo para listado'!$CD$155:$DC$1048576,MATCH($A610,'Hoja de Trabajo para listado'!$CD$155:$CD$1048576,0),MATCH((CUADRO!N$4&amp;$E610),'Hoja de Trabajo para listado'!$CD$151:$DC$151,0)),0)</f>
        <v>0</v>
      </c>
      <c r="O610" s="241">
        <f ca="1">+IFERROR(INDEX('Hoja de Trabajo para listado'!$A$155:$Z$1048576,MATCH($A610,'Hoja de Trabajo para listado'!$A$155:$A$1048576,0),MATCH((CUADRO!O$4&amp;$E610),'Hoja de Trabajo para listado'!$A$151:$Z$151,0)),0)+IFERROR(INDEX('Hoja de Trabajo para listado'!$AB$155:$BA$1048576,MATCH($A610,'Hoja de Trabajo para listado'!$AB$155:$AB$1048576,0),MATCH((CUADRO!O$4&amp;$E610),'Hoja de Trabajo para listado'!$AB$151:$BA$151,0)),0)+IFERROR(INDEX('Hoja de Trabajo para listado'!$BC$155:$CB$1048576,MATCH($A610,'Hoja de Trabajo para listado'!$BC$155:$BC$1048576,0),MATCH((CUADRO!O$4&amp;$E610),'Hoja de Trabajo para listado'!$BC$151:$CB$151,0)),0)+IFERROR(INDEX('Hoja de Trabajo para listado'!$DE$153:$DG$274,MATCH($A610,'Hoja de Trabajo para listado'!$DE$153:$DE$1048576,0),MATCH((CUADRO!O$4&amp;$E610),'Hoja de Trabajo para listado'!$DE$151:$DG$151,0)),0)+IFERROR(INDEX('Hoja de Trabajo para listado'!$CD$155:$DC$1048576,MATCH($A610,'Hoja de Trabajo para listado'!$CD$155:$CD$1048576,0),MATCH((CUADRO!O$4&amp;$E610),'Hoja de Trabajo para listado'!$CD$151:$DC$151,0)),0)</f>
        <v>0</v>
      </c>
      <c r="P610" s="241">
        <f ca="1">+IFERROR(INDEX('Hoja de Trabajo para listado'!$A$155:$Z$1048576,MATCH($A610,'Hoja de Trabajo para listado'!$A$155:$A$1048576,0),MATCH((CUADRO!P$4&amp;$E610),'Hoja de Trabajo para listado'!$A$151:$Z$151,0)),0)+IFERROR(INDEX('Hoja de Trabajo para listado'!$AB$155:$BA$1048576,MATCH($A610,'Hoja de Trabajo para listado'!$AB$155:$AB$1048576,0),MATCH((CUADRO!P$4&amp;$E610),'Hoja de Trabajo para listado'!$AB$151:$BA$151,0)),0)+IFERROR(INDEX('Hoja de Trabajo para listado'!$BC$155:$CB$1048576,MATCH($A610,'Hoja de Trabajo para listado'!$BC$155:$BC$1048576,0),MATCH((CUADRO!P$4&amp;$E610),'Hoja de Trabajo para listado'!$BC$151:$CB$151,0)),0)+IFERROR(INDEX('Hoja de Trabajo para listado'!$DE$153:$DG$274,MATCH($A610,'Hoja de Trabajo para listado'!$DE$153:$DE$1048576,0),MATCH((CUADRO!P$4&amp;$E610),'Hoja de Trabajo para listado'!$DE$151:$DG$151,0)),0)+IFERROR(INDEX('Hoja de Trabajo para listado'!$CD$155:$DC$1048576,MATCH($A610,'Hoja de Trabajo para listado'!$CD$155:$CD$1048576,0),MATCH((CUADRO!P$4&amp;$E610),'Hoja de Trabajo para listado'!$CD$151:$DC$151,0)),0)</f>
        <v>0</v>
      </c>
      <c r="Q610" s="241">
        <f ca="1">+IFERROR(INDEX('Hoja de Trabajo para listado'!$A$155:$Z$1048576,MATCH($A610,'Hoja de Trabajo para listado'!$A$155:$A$1048576,0),MATCH((CUADRO!Q$4&amp;$E610),'Hoja de Trabajo para listado'!$A$151:$Z$151,0)),0)+IFERROR(INDEX('Hoja de Trabajo para listado'!$AB$155:$BA$1048576,MATCH($A610,'Hoja de Trabajo para listado'!$AB$155:$AB$1048576,0),MATCH((CUADRO!Q$4&amp;$E610),'Hoja de Trabajo para listado'!$AB$151:$BA$151,0)),0)+IFERROR(INDEX('Hoja de Trabajo para listado'!$BC$155:$CB$1048576,MATCH($A610,'Hoja de Trabajo para listado'!$BC$155:$BC$1048576,0),MATCH((CUADRO!Q$4&amp;$E610),'Hoja de Trabajo para listado'!$BC$151:$CB$151,0)),0)+IFERROR(INDEX('Hoja de Trabajo para listado'!$DE$153:$DG$274,MATCH($A610,'Hoja de Trabajo para listado'!$DE$153:$DE$1048576,0),MATCH((CUADRO!Q$4&amp;$E610),'Hoja de Trabajo para listado'!$DE$151:$DG$151,0)),0)+IFERROR(INDEX('Hoja de Trabajo para listado'!$CD$155:$DC$1048576,MATCH($A610,'Hoja de Trabajo para listado'!$CD$155:$CD$1048576,0),MATCH((CUADRO!Q$4&amp;$E610),'Hoja de Trabajo para listado'!$CD$151:$DC$151,0)),0)</f>
        <v>0</v>
      </c>
      <c r="R610" s="241">
        <f t="shared" ca="1" si="18"/>
        <v>0</v>
      </c>
      <c r="S610" s="247">
        <f ca="1">+R609+R610</f>
        <v>0</v>
      </c>
      <c r="T610" s="241">
        <f ca="1">+S610</f>
        <v>0</v>
      </c>
      <c r="U610" s="240">
        <f t="shared" si="19"/>
        <v>2</v>
      </c>
    </row>
    <row r="611" spans="1:21" customFormat="1" ht="15" hidden="1" customHeight="1">
      <c r="A611" s="32">
        <v>1257</v>
      </c>
      <c r="B611" s="381">
        <f>+A611</f>
        <v>1257</v>
      </c>
      <c r="C611" s="245" t="str">
        <f>+VLOOKUP(A611,bd_lista!$A$3:$C$592,3,FALSE)</f>
        <v>Gobierno Autónomo Municipal de Irupana (Villa de Lanza)</v>
      </c>
      <c r="D611" s="383" t="str">
        <f>+C611</f>
        <v>Gobierno Autónomo Municipal de Irupana (Villa de Lanza)</v>
      </c>
      <c r="E611" s="240" t="s">
        <v>683</v>
      </c>
      <c r="F611" s="241">
        <f ca="1">+IFERROR(INDEX('Hoja de Trabajo para listado'!$A$155:$Z$1048576,MATCH($A611,'Hoja de Trabajo para listado'!$A$155:$A$1048576,0),MATCH((CUADRO!F$4&amp;$E611),'Hoja de Trabajo para listado'!$A$151:$Z$151,0)),0)+IFERROR(INDEX('Hoja de Trabajo para listado'!$AB$155:$BA$1048576,MATCH($A611,'Hoja de Trabajo para listado'!$AB$155:$AB$1048576,0),MATCH((CUADRO!F$4&amp;$E611),'Hoja de Trabajo para listado'!$AB$151:$BA$151,0)),0)+IFERROR(INDEX('Hoja de Trabajo para listado'!$BC$155:$CB$1048576,MATCH($A611,'Hoja de Trabajo para listado'!$BC$155:$BC$1048576,0),MATCH((CUADRO!F$4&amp;$E611),'Hoja de Trabajo para listado'!$BC$151:$CB$151,0)),0)+IFERROR(INDEX('Hoja de Trabajo para listado'!$DE$153:$DG$274,MATCH($A611,'Hoja de Trabajo para listado'!$DE$153:$DE$1048576,0),MATCH((CUADRO!F$4&amp;$E611),'Hoja de Trabajo para listado'!$DE$151:$DG$151,0)),0)+IFERROR(INDEX('Hoja de Trabajo para listado'!$CD$155:$DC$1048576,MATCH($A611,'Hoja de Trabajo para listado'!$CD$155:$CD$1048576,0),MATCH((CUADRO!F$4&amp;$E611),'Hoja de Trabajo para listado'!$CD$151:$DC$151,0)),0)</f>
        <v>0</v>
      </c>
      <c r="G611" s="241">
        <f ca="1">+IFERROR(INDEX('Hoja de Trabajo para listado'!$A$155:$Z$1048576,MATCH($A611,'Hoja de Trabajo para listado'!$A$155:$A$1048576,0),MATCH((CUADRO!G$4&amp;$E611),'Hoja de Trabajo para listado'!$A$151:$Z$151,0)),0)+IFERROR(INDEX('Hoja de Trabajo para listado'!$AB$155:$BA$1048576,MATCH($A611,'Hoja de Trabajo para listado'!$AB$155:$AB$1048576,0),MATCH((CUADRO!G$4&amp;$E611),'Hoja de Trabajo para listado'!$AB$151:$BA$151,0)),0)+IFERROR(INDEX('Hoja de Trabajo para listado'!$BC$155:$CB$1048576,MATCH($A611,'Hoja de Trabajo para listado'!$BC$155:$BC$1048576,0),MATCH((CUADRO!G$4&amp;$E611),'Hoja de Trabajo para listado'!$BC$151:$CB$151,0)),0)+IFERROR(INDEX('Hoja de Trabajo para listado'!$DE$153:$DG$274,MATCH($A611,'Hoja de Trabajo para listado'!$DE$153:$DE$1048576,0),MATCH((CUADRO!G$4&amp;$E611),'Hoja de Trabajo para listado'!$DE$151:$DG$151,0)),0)+IFERROR(INDEX('Hoja de Trabajo para listado'!$CD$155:$DC$1048576,MATCH($A611,'Hoja de Trabajo para listado'!$CD$155:$CD$1048576,0),MATCH((CUADRO!G$4&amp;$E611),'Hoja de Trabajo para listado'!$CD$151:$DC$151,0)),0)</f>
        <v>0</v>
      </c>
      <c r="H611" s="241">
        <f ca="1">+IFERROR(INDEX('Hoja de Trabajo para listado'!$A$155:$Z$1048576,MATCH($A611,'Hoja de Trabajo para listado'!$A$155:$A$1048576,0),MATCH((CUADRO!H$4&amp;$E611),'Hoja de Trabajo para listado'!$A$151:$Z$151,0)),0)+IFERROR(INDEX('Hoja de Trabajo para listado'!$AB$155:$BA$1048576,MATCH($A611,'Hoja de Trabajo para listado'!$AB$155:$AB$1048576,0),MATCH((CUADRO!H$4&amp;$E611),'Hoja de Trabajo para listado'!$AB$151:$BA$151,0)),0)+IFERROR(INDEX('Hoja de Trabajo para listado'!$BC$155:$CB$1048576,MATCH($A611,'Hoja de Trabajo para listado'!$BC$155:$BC$1048576,0),MATCH((CUADRO!H$4&amp;$E611),'Hoja de Trabajo para listado'!$BC$151:$CB$151,0)),0)+IFERROR(INDEX('Hoja de Trabajo para listado'!$DE$153:$DG$274,MATCH($A611,'Hoja de Trabajo para listado'!$DE$153:$DE$1048576,0),MATCH((CUADRO!H$4&amp;$E611),'Hoja de Trabajo para listado'!$DE$151:$DG$151,0)),0)+IFERROR(INDEX('Hoja de Trabajo para listado'!$CD$155:$DC$1048576,MATCH($A611,'Hoja de Trabajo para listado'!$CD$155:$CD$1048576,0),MATCH((CUADRO!H$4&amp;$E611),'Hoja de Trabajo para listado'!$CD$151:$DC$151,0)),0)</f>
        <v>0</v>
      </c>
      <c r="I611" s="241">
        <f ca="1">+IFERROR(INDEX('Hoja de Trabajo para listado'!$A$155:$Z$1048576,MATCH($A611,'Hoja de Trabajo para listado'!$A$155:$A$1048576,0),MATCH((CUADRO!I$4&amp;$E611),'Hoja de Trabajo para listado'!$A$151:$Z$151,0)),0)+IFERROR(INDEX('Hoja de Trabajo para listado'!$AB$155:$BA$1048576,MATCH($A611,'Hoja de Trabajo para listado'!$AB$155:$AB$1048576,0),MATCH((CUADRO!I$4&amp;$E611),'Hoja de Trabajo para listado'!$AB$151:$BA$151,0)),0)+IFERROR(INDEX('Hoja de Trabajo para listado'!$BC$155:$CB$1048576,MATCH($A611,'Hoja de Trabajo para listado'!$BC$155:$BC$1048576,0),MATCH((CUADRO!I$4&amp;$E611),'Hoja de Trabajo para listado'!$BC$151:$CB$151,0)),0)+IFERROR(INDEX('Hoja de Trabajo para listado'!$DE$153:$DG$274,MATCH($A611,'Hoja de Trabajo para listado'!$DE$153:$DE$1048576,0),MATCH((CUADRO!I$4&amp;$E611),'Hoja de Trabajo para listado'!$DE$151:$DG$151,0)),0)+IFERROR(INDEX('Hoja de Trabajo para listado'!$CD$155:$DC$1048576,MATCH($A611,'Hoja de Trabajo para listado'!$CD$155:$CD$1048576,0),MATCH((CUADRO!I$4&amp;$E611),'Hoja de Trabajo para listado'!$CD$151:$DC$151,0)),0)</f>
        <v>0</v>
      </c>
      <c r="J611" s="241">
        <f ca="1">+IFERROR(INDEX('Hoja de Trabajo para listado'!$A$155:$Z$1048576,MATCH($A611,'Hoja de Trabajo para listado'!$A$155:$A$1048576,0),MATCH((CUADRO!J$4&amp;$E611),'Hoja de Trabajo para listado'!$A$151:$Z$151,0)),0)+IFERROR(INDEX('Hoja de Trabajo para listado'!$AB$155:$BA$1048576,MATCH($A611,'Hoja de Trabajo para listado'!$AB$155:$AB$1048576,0),MATCH((CUADRO!J$4&amp;$E611),'Hoja de Trabajo para listado'!$AB$151:$BA$151,0)),0)+IFERROR(INDEX('Hoja de Trabajo para listado'!$BC$155:$CB$1048576,MATCH($A611,'Hoja de Trabajo para listado'!$BC$155:$BC$1048576,0),MATCH((CUADRO!J$4&amp;$E611),'Hoja de Trabajo para listado'!$BC$151:$CB$151,0)),0)+IFERROR(INDEX('Hoja de Trabajo para listado'!$DE$153:$DG$274,MATCH($A611,'Hoja de Trabajo para listado'!$DE$153:$DE$1048576,0),MATCH((CUADRO!J$4&amp;$E611),'Hoja de Trabajo para listado'!$DE$151:$DG$151,0)),0)+IFERROR(INDEX('Hoja de Trabajo para listado'!$CD$155:$DC$1048576,MATCH($A611,'Hoja de Trabajo para listado'!$CD$155:$CD$1048576,0),MATCH((CUADRO!J$4&amp;$E611),'Hoja de Trabajo para listado'!$CD$151:$DC$151,0)),0)</f>
        <v>0</v>
      </c>
      <c r="K611" s="241">
        <f ca="1">+IFERROR(INDEX('Hoja de Trabajo para listado'!$A$155:$Z$1048576,MATCH($A611,'Hoja de Trabajo para listado'!$A$155:$A$1048576,0),MATCH((CUADRO!K$4&amp;$E611),'Hoja de Trabajo para listado'!$A$151:$Z$151,0)),0)+IFERROR(INDEX('Hoja de Trabajo para listado'!$AB$155:$BA$1048576,MATCH($A611,'Hoja de Trabajo para listado'!$AB$155:$AB$1048576,0),MATCH((CUADRO!K$4&amp;$E611),'Hoja de Trabajo para listado'!$AB$151:$BA$151,0)),0)+IFERROR(INDEX('Hoja de Trabajo para listado'!$BC$155:$CB$1048576,MATCH($A611,'Hoja de Trabajo para listado'!$BC$155:$BC$1048576,0),MATCH((CUADRO!K$4&amp;$E611),'Hoja de Trabajo para listado'!$BC$151:$CB$151,0)),0)+IFERROR(INDEX('Hoja de Trabajo para listado'!$DE$153:$DG$274,MATCH($A611,'Hoja de Trabajo para listado'!$DE$153:$DE$1048576,0),MATCH((CUADRO!K$4&amp;$E611),'Hoja de Trabajo para listado'!$DE$151:$DG$151,0)),0)+IFERROR(INDEX('Hoja de Trabajo para listado'!$CD$155:$DC$1048576,MATCH($A611,'Hoja de Trabajo para listado'!$CD$155:$CD$1048576,0),MATCH((CUADRO!K$4&amp;$E611),'Hoja de Trabajo para listado'!$CD$151:$DC$151,0)),0)</f>
        <v>0</v>
      </c>
      <c r="L611" s="241">
        <f ca="1">+IFERROR(INDEX('Hoja de Trabajo para listado'!$A$155:$Z$1048576,MATCH($A611,'Hoja de Trabajo para listado'!$A$155:$A$1048576,0),MATCH((CUADRO!L$4&amp;$E611),'Hoja de Trabajo para listado'!$A$151:$Z$151,0)),0)+IFERROR(INDEX('Hoja de Trabajo para listado'!$AB$155:$BA$1048576,MATCH($A611,'Hoja de Trabajo para listado'!$AB$155:$AB$1048576,0),MATCH((CUADRO!L$4&amp;$E611),'Hoja de Trabajo para listado'!$AB$151:$BA$151,0)),0)+IFERROR(INDEX('Hoja de Trabajo para listado'!$BC$155:$CB$1048576,MATCH($A611,'Hoja de Trabajo para listado'!$BC$155:$BC$1048576,0),MATCH((CUADRO!L$4&amp;$E611),'Hoja de Trabajo para listado'!$BC$151:$CB$151,0)),0)+IFERROR(INDEX('Hoja de Trabajo para listado'!$DE$153:$DG$274,MATCH($A611,'Hoja de Trabajo para listado'!$DE$153:$DE$1048576,0),MATCH((CUADRO!L$4&amp;$E611),'Hoja de Trabajo para listado'!$DE$151:$DG$151,0)),0)+IFERROR(INDEX('Hoja de Trabajo para listado'!$CD$155:$DC$1048576,MATCH($A611,'Hoja de Trabajo para listado'!$CD$155:$CD$1048576,0),MATCH((CUADRO!L$4&amp;$E611),'Hoja de Trabajo para listado'!$CD$151:$DC$151,0)),0)</f>
        <v>0</v>
      </c>
      <c r="M611" s="241">
        <f ca="1">+IFERROR(INDEX('Hoja de Trabajo para listado'!$A$155:$Z$1048576,MATCH($A611,'Hoja de Trabajo para listado'!$A$155:$A$1048576,0),MATCH((CUADRO!M$4&amp;$E611),'Hoja de Trabajo para listado'!$A$151:$Z$151,0)),0)+IFERROR(INDEX('Hoja de Trabajo para listado'!$AB$155:$BA$1048576,MATCH($A611,'Hoja de Trabajo para listado'!$AB$155:$AB$1048576,0),MATCH((CUADRO!M$4&amp;$E611),'Hoja de Trabajo para listado'!$AB$151:$BA$151,0)),0)+IFERROR(INDEX('Hoja de Trabajo para listado'!$BC$155:$CB$1048576,MATCH($A611,'Hoja de Trabajo para listado'!$BC$155:$BC$1048576,0),MATCH((CUADRO!M$4&amp;$E611),'Hoja de Trabajo para listado'!$BC$151:$CB$151,0)),0)+IFERROR(INDEX('Hoja de Trabajo para listado'!$DE$153:$DG$274,MATCH($A611,'Hoja de Trabajo para listado'!$DE$153:$DE$1048576,0),MATCH((CUADRO!M$4&amp;$E611),'Hoja de Trabajo para listado'!$DE$151:$DG$151,0)),0)+IFERROR(INDEX('Hoja de Trabajo para listado'!$CD$155:$DC$1048576,MATCH($A611,'Hoja de Trabajo para listado'!$CD$155:$CD$1048576,0),MATCH((CUADRO!M$4&amp;$E611),'Hoja de Trabajo para listado'!$CD$151:$DC$151,0)),0)</f>
        <v>0</v>
      </c>
      <c r="N611" s="241">
        <f ca="1">+IFERROR(INDEX('Hoja de Trabajo para listado'!$A$155:$Z$1048576,MATCH($A611,'Hoja de Trabajo para listado'!$A$155:$A$1048576,0),MATCH((CUADRO!N$4&amp;$E611),'Hoja de Trabajo para listado'!$A$151:$Z$151,0)),0)+IFERROR(INDEX('Hoja de Trabajo para listado'!$AB$155:$BA$1048576,MATCH($A611,'Hoja de Trabajo para listado'!$AB$155:$AB$1048576,0),MATCH((CUADRO!N$4&amp;$E611),'Hoja de Trabajo para listado'!$AB$151:$BA$151,0)),0)+IFERROR(INDEX('Hoja de Trabajo para listado'!$BC$155:$CB$1048576,MATCH($A611,'Hoja de Trabajo para listado'!$BC$155:$BC$1048576,0),MATCH((CUADRO!N$4&amp;$E611),'Hoja de Trabajo para listado'!$BC$151:$CB$151,0)),0)+IFERROR(INDEX('Hoja de Trabajo para listado'!$DE$153:$DG$274,MATCH($A611,'Hoja de Trabajo para listado'!$DE$153:$DE$1048576,0),MATCH((CUADRO!N$4&amp;$E611),'Hoja de Trabajo para listado'!$DE$151:$DG$151,0)),0)+IFERROR(INDEX('Hoja de Trabajo para listado'!$CD$155:$DC$1048576,MATCH($A611,'Hoja de Trabajo para listado'!$CD$155:$CD$1048576,0),MATCH((CUADRO!N$4&amp;$E611),'Hoja de Trabajo para listado'!$CD$151:$DC$151,0)),0)</f>
        <v>0</v>
      </c>
      <c r="O611" s="241">
        <f ca="1">+IFERROR(INDEX('Hoja de Trabajo para listado'!$A$155:$Z$1048576,MATCH($A611,'Hoja de Trabajo para listado'!$A$155:$A$1048576,0),MATCH((CUADRO!O$4&amp;$E611),'Hoja de Trabajo para listado'!$A$151:$Z$151,0)),0)+IFERROR(INDEX('Hoja de Trabajo para listado'!$AB$155:$BA$1048576,MATCH($A611,'Hoja de Trabajo para listado'!$AB$155:$AB$1048576,0),MATCH((CUADRO!O$4&amp;$E611),'Hoja de Trabajo para listado'!$AB$151:$BA$151,0)),0)+IFERROR(INDEX('Hoja de Trabajo para listado'!$BC$155:$CB$1048576,MATCH($A611,'Hoja de Trabajo para listado'!$BC$155:$BC$1048576,0),MATCH((CUADRO!O$4&amp;$E611),'Hoja de Trabajo para listado'!$BC$151:$CB$151,0)),0)+IFERROR(INDEX('Hoja de Trabajo para listado'!$DE$153:$DG$274,MATCH($A611,'Hoja de Trabajo para listado'!$DE$153:$DE$1048576,0),MATCH((CUADRO!O$4&amp;$E611),'Hoja de Trabajo para listado'!$DE$151:$DG$151,0)),0)+IFERROR(INDEX('Hoja de Trabajo para listado'!$CD$155:$DC$1048576,MATCH($A611,'Hoja de Trabajo para listado'!$CD$155:$CD$1048576,0),MATCH((CUADRO!O$4&amp;$E611),'Hoja de Trabajo para listado'!$CD$151:$DC$151,0)),0)</f>
        <v>0</v>
      </c>
      <c r="P611" s="241">
        <f ca="1">+IFERROR(INDEX('Hoja de Trabajo para listado'!$A$155:$Z$1048576,MATCH($A611,'Hoja de Trabajo para listado'!$A$155:$A$1048576,0),MATCH((CUADRO!P$4&amp;$E611),'Hoja de Trabajo para listado'!$A$151:$Z$151,0)),0)+IFERROR(INDEX('Hoja de Trabajo para listado'!$AB$155:$BA$1048576,MATCH($A611,'Hoja de Trabajo para listado'!$AB$155:$AB$1048576,0),MATCH((CUADRO!P$4&amp;$E611),'Hoja de Trabajo para listado'!$AB$151:$BA$151,0)),0)+IFERROR(INDEX('Hoja de Trabajo para listado'!$BC$155:$CB$1048576,MATCH($A611,'Hoja de Trabajo para listado'!$BC$155:$BC$1048576,0),MATCH((CUADRO!P$4&amp;$E611),'Hoja de Trabajo para listado'!$BC$151:$CB$151,0)),0)+IFERROR(INDEX('Hoja de Trabajo para listado'!$DE$153:$DG$274,MATCH($A611,'Hoja de Trabajo para listado'!$DE$153:$DE$1048576,0),MATCH((CUADRO!P$4&amp;$E611),'Hoja de Trabajo para listado'!$DE$151:$DG$151,0)),0)+IFERROR(INDEX('Hoja de Trabajo para listado'!$CD$155:$DC$1048576,MATCH($A611,'Hoja de Trabajo para listado'!$CD$155:$CD$1048576,0),MATCH((CUADRO!P$4&amp;$E611),'Hoja de Trabajo para listado'!$CD$151:$DC$151,0)),0)</f>
        <v>0</v>
      </c>
      <c r="Q611" s="241">
        <f ca="1">+IFERROR(INDEX('Hoja de Trabajo para listado'!$A$155:$Z$1048576,MATCH($A611,'Hoja de Trabajo para listado'!$A$155:$A$1048576,0),MATCH((CUADRO!Q$4&amp;$E611),'Hoja de Trabajo para listado'!$A$151:$Z$151,0)),0)+IFERROR(INDEX('Hoja de Trabajo para listado'!$AB$155:$BA$1048576,MATCH($A611,'Hoja de Trabajo para listado'!$AB$155:$AB$1048576,0),MATCH((CUADRO!Q$4&amp;$E611),'Hoja de Trabajo para listado'!$AB$151:$BA$151,0)),0)+IFERROR(INDEX('Hoja de Trabajo para listado'!$BC$155:$CB$1048576,MATCH($A611,'Hoja de Trabajo para listado'!$BC$155:$BC$1048576,0),MATCH((CUADRO!Q$4&amp;$E611),'Hoja de Trabajo para listado'!$BC$151:$CB$151,0)),0)+IFERROR(INDEX('Hoja de Trabajo para listado'!$DE$153:$DG$274,MATCH($A611,'Hoja de Trabajo para listado'!$DE$153:$DE$1048576,0),MATCH((CUADRO!Q$4&amp;$E611),'Hoja de Trabajo para listado'!$DE$151:$DG$151,0)),0)+IFERROR(INDEX('Hoja de Trabajo para listado'!$CD$155:$DC$1048576,MATCH($A611,'Hoja de Trabajo para listado'!$CD$155:$CD$1048576,0),MATCH((CUADRO!Q$4&amp;$E611),'Hoja de Trabajo para listado'!$CD$151:$DC$151,0)),0)</f>
        <v>0</v>
      </c>
      <c r="R611" s="241">
        <f t="shared" ca="1" si="18"/>
        <v>0</v>
      </c>
      <c r="S611" s="247"/>
      <c r="T611" s="241">
        <f ca="1">+T612</f>
        <v>0</v>
      </c>
      <c r="U611" s="240">
        <f t="shared" si="19"/>
        <v>1</v>
      </c>
    </row>
    <row r="612" spans="1:21" customFormat="1" ht="15" hidden="1" customHeight="1">
      <c r="A612" s="32">
        <v>1257</v>
      </c>
      <c r="B612" s="382"/>
      <c r="C612" s="245" t="str">
        <f>+VLOOKUP(A612,bd_lista!$A$3:$C$592,3,FALSE)</f>
        <v>Gobierno Autónomo Municipal de Irupana (Villa de Lanza)</v>
      </c>
      <c r="D612" s="384"/>
      <c r="E612" s="242" t="s">
        <v>684</v>
      </c>
      <c r="F612" s="241">
        <f ca="1">+IFERROR(INDEX('Hoja de Trabajo para listado'!$A$155:$Z$1048576,MATCH($A612,'Hoja de Trabajo para listado'!$A$155:$A$1048576,0),MATCH((CUADRO!F$4&amp;$E612),'Hoja de Trabajo para listado'!$A$151:$Z$151,0)),0)+IFERROR(INDEX('Hoja de Trabajo para listado'!$AB$155:$BA$1048576,MATCH($A612,'Hoja de Trabajo para listado'!$AB$155:$AB$1048576,0),MATCH((CUADRO!F$4&amp;$E612),'Hoja de Trabajo para listado'!$AB$151:$BA$151,0)),0)+IFERROR(INDEX('Hoja de Trabajo para listado'!$BC$155:$CB$1048576,MATCH($A612,'Hoja de Trabajo para listado'!$BC$155:$BC$1048576,0),MATCH((CUADRO!F$4&amp;$E612),'Hoja de Trabajo para listado'!$BC$151:$CB$151,0)),0)+IFERROR(INDEX('Hoja de Trabajo para listado'!$DE$153:$DG$274,MATCH($A612,'Hoja de Trabajo para listado'!$DE$153:$DE$1048576,0),MATCH((CUADRO!F$4&amp;$E612),'Hoja de Trabajo para listado'!$DE$151:$DG$151,0)),0)+IFERROR(INDEX('Hoja de Trabajo para listado'!$CD$155:$DC$1048576,MATCH($A612,'Hoja de Trabajo para listado'!$CD$155:$CD$1048576,0),MATCH((CUADRO!F$4&amp;$E612),'Hoja de Trabajo para listado'!$CD$151:$DC$151,0)),0)</f>
        <v>0</v>
      </c>
      <c r="G612" s="241">
        <f ca="1">+IFERROR(INDEX('Hoja de Trabajo para listado'!$A$155:$Z$1048576,MATCH($A612,'Hoja de Trabajo para listado'!$A$155:$A$1048576,0),MATCH((CUADRO!G$4&amp;$E612),'Hoja de Trabajo para listado'!$A$151:$Z$151,0)),0)+IFERROR(INDEX('Hoja de Trabajo para listado'!$AB$155:$BA$1048576,MATCH($A612,'Hoja de Trabajo para listado'!$AB$155:$AB$1048576,0),MATCH((CUADRO!G$4&amp;$E612),'Hoja de Trabajo para listado'!$AB$151:$BA$151,0)),0)+IFERROR(INDEX('Hoja de Trabajo para listado'!$BC$155:$CB$1048576,MATCH($A612,'Hoja de Trabajo para listado'!$BC$155:$BC$1048576,0),MATCH((CUADRO!G$4&amp;$E612),'Hoja de Trabajo para listado'!$BC$151:$CB$151,0)),0)+IFERROR(INDEX('Hoja de Trabajo para listado'!$DE$153:$DG$274,MATCH($A612,'Hoja de Trabajo para listado'!$DE$153:$DE$1048576,0),MATCH((CUADRO!G$4&amp;$E612),'Hoja de Trabajo para listado'!$DE$151:$DG$151,0)),0)+IFERROR(INDEX('Hoja de Trabajo para listado'!$CD$155:$DC$1048576,MATCH($A612,'Hoja de Trabajo para listado'!$CD$155:$CD$1048576,0),MATCH((CUADRO!G$4&amp;$E612),'Hoja de Trabajo para listado'!$CD$151:$DC$151,0)),0)</f>
        <v>0</v>
      </c>
      <c r="H612" s="241">
        <f ca="1">+IFERROR(INDEX('Hoja de Trabajo para listado'!$A$155:$Z$1048576,MATCH($A612,'Hoja de Trabajo para listado'!$A$155:$A$1048576,0),MATCH((CUADRO!H$4&amp;$E612),'Hoja de Trabajo para listado'!$A$151:$Z$151,0)),0)+IFERROR(INDEX('Hoja de Trabajo para listado'!$AB$155:$BA$1048576,MATCH($A612,'Hoja de Trabajo para listado'!$AB$155:$AB$1048576,0),MATCH((CUADRO!H$4&amp;$E612),'Hoja de Trabajo para listado'!$AB$151:$BA$151,0)),0)+IFERROR(INDEX('Hoja de Trabajo para listado'!$BC$155:$CB$1048576,MATCH($A612,'Hoja de Trabajo para listado'!$BC$155:$BC$1048576,0),MATCH((CUADRO!H$4&amp;$E612),'Hoja de Trabajo para listado'!$BC$151:$CB$151,0)),0)+IFERROR(INDEX('Hoja de Trabajo para listado'!$DE$153:$DG$274,MATCH($A612,'Hoja de Trabajo para listado'!$DE$153:$DE$1048576,0),MATCH((CUADRO!H$4&amp;$E612),'Hoja de Trabajo para listado'!$DE$151:$DG$151,0)),0)+IFERROR(INDEX('Hoja de Trabajo para listado'!$CD$155:$DC$1048576,MATCH($A612,'Hoja de Trabajo para listado'!$CD$155:$CD$1048576,0),MATCH((CUADRO!H$4&amp;$E612),'Hoja de Trabajo para listado'!$CD$151:$DC$151,0)),0)</f>
        <v>0</v>
      </c>
      <c r="I612" s="241">
        <f ca="1">+IFERROR(INDEX('Hoja de Trabajo para listado'!$A$155:$Z$1048576,MATCH($A612,'Hoja de Trabajo para listado'!$A$155:$A$1048576,0),MATCH((CUADRO!I$4&amp;$E612),'Hoja de Trabajo para listado'!$A$151:$Z$151,0)),0)+IFERROR(INDEX('Hoja de Trabajo para listado'!$AB$155:$BA$1048576,MATCH($A612,'Hoja de Trabajo para listado'!$AB$155:$AB$1048576,0),MATCH((CUADRO!I$4&amp;$E612),'Hoja de Trabajo para listado'!$AB$151:$BA$151,0)),0)+IFERROR(INDEX('Hoja de Trabajo para listado'!$BC$155:$CB$1048576,MATCH($A612,'Hoja de Trabajo para listado'!$BC$155:$BC$1048576,0),MATCH((CUADRO!I$4&amp;$E612),'Hoja de Trabajo para listado'!$BC$151:$CB$151,0)),0)+IFERROR(INDEX('Hoja de Trabajo para listado'!$DE$153:$DG$274,MATCH($A612,'Hoja de Trabajo para listado'!$DE$153:$DE$1048576,0),MATCH((CUADRO!I$4&amp;$E612),'Hoja de Trabajo para listado'!$DE$151:$DG$151,0)),0)+IFERROR(INDEX('Hoja de Trabajo para listado'!$CD$155:$DC$1048576,MATCH($A612,'Hoja de Trabajo para listado'!$CD$155:$CD$1048576,0),MATCH((CUADRO!I$4&amp;$E612),'Hoja de Trabajo para listado'!$CD$151:$DC$151,0)),0)</f>
        <v>0</v>
      </c>
      <c r="J612" s="241">
        <f ca="1">+IFERROR(INDEX('Hoja de Trabajo para listado'!$A$155:$Z$1048576,MATCH($A612,'Hoja de Trabajo para listado'!$A$155:$A$1048576,0),MATCH((CUADRO!J$4&amp;$E612),'Hoja de Trabajo para listado'!$A$151:$Z$151,0)),0)+IFERROR(INDEX('Hoja de Trabajo para listado'!$AB$155:$BA$1048576,MATCH($A612,'Hoja de Trabajo para listado'!$AB$155:$AB$1048576,0),MATCH((CUADRO!J$4&amp;$E612),'Hoja de Trabajo para listado'!$AB$151:$BA$151,0)),0)+IFERROR(INDEX('Hoja de Trabajo para listado'!$BC$155:$CB$1048576,MATCH($A612,'Hoja de Trabajo para listado'!$BC$155:$BC$1048576,0),MATCH((CUADRO!J$4&amp;$E612),'Hoja de Trabajo para listado'!$BC$151:$CB$151,0)),0)+IFERROR(INDEX('Hoja de Trabajo para listado'!$DE$153:$DG$274,MATCH($A612,'Hoja de Trabajo para listado'!$DE$153:$DE$1048576,0),MATCH((CUADRO!J$4&amp;$E612),'Hoja de Trabajo para listado'!$DE$151:$DG$151,0)),0)+IFERROR(INDEX('Hoja de Trabajo para listado'!$CD$155:$DC$1048576,MATCH($A612,'Hoja de Trabajo para listado'!$CD$155:$CD$1048576,0),MATCH((CUADRO!J$4&amp;$E612),'Hoja de Trabajo para listado'!$CD$151:$DC$151,0)),0)</f>
        <v>0</v>
      </c>
      <c r="K612" s="241">
        <f ca="1">+IFERROR(INDEX('Hoja de Trabajo para listado'!$A$155:$Z$1048576,MATCH($A612,'Hoja de Trabajo para listado'!$A$155:$A$1048576,0),MATCH((CUADRO!K$4&amp;$E612),'Hoja de Trabajo para listado'!$A$151:$Z$151,0)),0)+IFERROR(INDEX('Hoja de Trabajo para listado'!$AB$155:$BA$1048576,MATCH($A612,'Hoja de Trabajo para listado'!$AB$155:$AB$1048576,0),MATCH((CUADRO!K$4&amp;$E612),'Hoja de Trabajo para listado'!$AB$151:$BA$151,0)),0)+IFERROR(INDEX('Hoja de Trabajo para listado'!$BC$155:$CB$1048576,MATCH($A612,'Hoja de Trabajo para listado'!$BC$155:$BC$1048576,0),MATCH((CUADRO!K$4&amp;$E612),'Hoja de Trabajo para listado'!$BC$151:$CB$151,0)),0)+IFERROR(INDEX('Hoja de Trabajo para listado'!$DE$153:$DG$274,MATCH($A612,'Hoja de Trabajo para listado'!$DE$153:$DE$1048576,0),MATCH((CUADRO!K$4&amp;$E612),'Hoja de Trabajo para listado'!$DE$151:$DG$151,0)),0)+IFERROR(INDEX('Hoja de Trabajo para listado'!$CD$155:$DC$1048576,MATCH($A612,'Hoja de Trabajo para listado'!$CD$155:$CD$1048576,0),MATCH((CUADRO!K$4&amp;$E612),'Hoja de Trabajo para listado'!$CD$151:$DC$151,0)),0)</f>
        <v>0</v>
      </c>
      <c r="L612" s="241">
        <f ca="1">+IFERROR(INDEX('Hoja de Trabajo para listado'!$A$155:$Z$1048576,MATCH($A612,'Hoja de Trabajo para listado'!$A$155:$A$1048576,0),MATCH((CUADRO!L$4&amp;$E612),'Hoja de Trabajo para listado'!$A$151:$Z$151,0)),0)+IFERROR(INDEX('Hoja de Trabajo para listado'!$AB$155:$BA$1048576,MATCH($A612,'Hoja de Trabajo para listado'!$AB$155:$AB$1048576,0),MATCH((CUADRO!L$4&amp;$E612),'Hoja de Trabajo para listado'!$AB$151:$BA$151,0)),0)+IFERROR(INDEX('Hoja de Trabajo para listado'!$BC$155:$CB$1048576,MATCH($A612,'Hoja de Trabajo para listado'!$BC$155:$BC$1048576,0),MATCH((CUADRO!L$4&amp;$E612),'Hoja de Trabajo para listado'!$BC$151:$CB$151,0)),0)+IFERROR(INDEX('Hoja de Trabajo para listado'!$DE$153:$DG$274,MATCH($A612,'Hoja de Trabajo para listado'!$DE$153:$DE$1048576,0),MATCH((CUADRO!L$4&amp;$E612),'Hoja de Trabajo para listado'!$DE$151:$DG$151,0)),0)+IFERROR(INDEX('Hoja de Trabajo para listado'!$CD$155:$DC$1048576,MATCH($A612,'Hoja de Trabajo para listado'!$CD$155:$CD$1048576,0),MATCH((CUADRO!L$4&amp;$E612),'Hoja de Trabajo para listado'!$CD$151:$DC$151,0)),0)</f>
        <v>0</v>
      </c>
      <c r="M612" s="241">
        <f ca="1">+IFERROR(INDEX('Hoja de Trabajo para listado'!$A$155:$Z$1048576,MATCH($A612,'Hoja de Trabajo para listado'!$A$155:$A$1048576,0),MATCH((CUADRO!M$4&amp;$E612),'Hoja de Trabajo para listado'!$A$151:$Z$151,0)),0)+IFERROR(INDEX('Hoja de Trabajo para listado'!$AB$155:$BA$1048576,MATCH($A612,'Hoja de Trabajo para listado'!$AB$155:$AB$1048576,0),MATCH((CUADRO!M$4&amp;$E612),'Hoja de Trabajo para listado'!$AB$151:$BA$151,0)),0)+IFERROR(INDEX('Hoja de Trabajo para listado'!$BC$155:$CB$1048576,MATCH($A612,'Hoja de Trabajo para listado'!$BC$155:$BC$1048576,0),MATCH((CUADRO!M$4&amp;$E612),'Hoja de Trabajo para listado'!$BC$151:$CB$151,0)),0)+IFERROR(INDEX('Hoja de Trabajo para listado'!$DE$153:$DG$274,MATCH($A612,'Hoja de Trabajo para listado'!$DE$153:$DE$1048576,0),MATCH((CUADRO!M$4&amp;$E612),'Hoja de Trabajo para listado'!$DE$151:$DG$151,0)),0)+IFERROR(INDEX('Hoja de Trabajo para listado'!$CD$155:$DC$1048576,MATCH($A612,'Hoja de Trabajo para listado'!$CD$155:$CD$1048576,0),MATCH((CUADRO!M$4&amp;$E612),'Hoja de Trabajo para listado'!$CD$151:$DC$151,0)),0)</f>
        <v>0</v>
      </c>
      <c r="N612" s="241">
        <f ca="1">+IFERROR(INDEX('Hoja de Trabajo para listado'!$A$155:$Z$1048576,MATCH($A612,'Hoja de Trabajo para listado'!$A$155:$A$1048576,0),MATCH((CUADRO!N$4&amp;$E612),'Hoja de Trabajo para listado'!$A$151:$Z$151,0)),0)+IFERROR(INDEX('Hoja de Trabajo para listado'!$AB$155:$BA$1048576,MATCH($A612,'Hoja de Trabajo para listado'!$AB$155:$AB$1048576,0),MATCH((CUADRO!N$4&amp;$E612),'Hoja de Trabajo para listado'!$AB$151:$BA$151,0)),0)+IFERROR(INDEX('Hoja de Trabajo para listado'!$BC$155:$CB$1048576,MATCH($A612,'Hoja de Trabajo para listado'!$BC$155:$BC$1048576,0),MATCH((CUADRO!N$4&amp;$E612),'Hoja de Trabajo para listado'!$BC$151:$CB$151,0)),0)+IFERROR(INDEX('Hoja de Trabajo para listado'!$DE$153:$DG$274,MATCH($A612,'Hoja de Trabajo para listado'!$DE$153:$DE$1048576,0),MATCH((CUADRO!N$4&amp;$E612),'Hoja de Trabajo para listado'!$DE$151:$DG$151,0)),0)+IFERROR(INDEX('Hoja de Trabajo para listado'!$CD$155:$DC$1048576,MATCH($A612,'Hoja de Trabajo para listado'!$CD$155:$CD$1048576,0),MATCH((CUADRO!N$4&amp;$E612),'Hoja de Trabajo para listado'!$CD$151:$DC$151,0)),0)</f>
        <v>0</v>
      </c>
      <c r="O612" s="241">
        <f ca="1">+IFERROR(INDEX('Hoja de Trabajo para listado'!$A$155:$Z$1048576,MATCH($A612,'Hoja de Trabajo para listado'!$A$155:$A$1048576,0),MATCH((CUADRO!O$4&amp;$E612),'Hoja de Trabajo para listado'!$A$151:$Z$151,0)),0)+IFERROR(INDEX('Hoja de Trabajo para listado'!$AB$155:$BA$1048576,MATCH($A612,'Hoja de Trabajo para listado'!$AB$155:$AB$1048576,0),MATCH((CUADRO!O$4&amp;$E612),'Hoja de Trabajo para listado'!$AB$151:$BA$151,0)),0)+IFERROR(INDEX('Hoja de Trabajo para listado'!$BC$155:$CB$1048576,MATCH($A612,'Hoja de Trabajo para listado'!$BC$155:$BC$1048576,0),MATCH((CUADRO!O$4&amp;$E612),'Hoja de Trabajo para listado'!$BC$151:$CB$151,0)),0)+IFERROR(INDEX('Hoja de Trabajo para listado'!$DE$153:$DG$274,MATCH($A612,'Hoja de Trabajo para listado'!$DE$153:$DE$1048576,0),MATCH((CUADRO!O$4&amp;$E612),'Hoja de Trabajo para listado'!$DE$151:$DG$151,0)),0)+IFERROR(INDEX('Hoja de Trabajo para listado'!$CD$155:$DC$1048576,MATCH($A612,'Hoja de Trabajo para listado'!$CD$155:$CD$1048576,0),MATCH((CUADRO!O$4&amp;$E612),'Hoja de Trabajo para listado'!$CD$151:$DC$151,0)),0)</f>
        <v>0</v>
      </c>
      <c r="P612" s="241">
        <f ca="1">+IFERROR(INDEX('Hoja de Trabajo para listado'!$A$155:$Z$1048576,MATCH($A612,'Hoja de Trabajo para listado'!$A$155:$A$1048576,0),MATCH((CUADRO!P$4&amp;$E612),'Hoja de Trabajo para listado'!$A$151:$Z$151,0)),0)+IFERROR(INDEX('Hoja de Trabajo para listado'!$AB$155:$BA$1048576,MATCH($A612,'Hoja de Trabajo para listado'!$AB$155:$AB$1048576,0),MATCH((CUADRO!P$4&amp;$E612),'Hoja de Trabajo para listado'!$AB$151:$BA$151,0)),0)+IFERROR(INDEX('Hoja de Trabajo para listado'!$BC$155:$CB$1048576,MATCH($A612,'Hoja de Trabajo para listado'!$BC$155:$BC$1048576,0),MATCH((CUADRO!P$4&amp;$E612),'Hoja de Trabajo para listado'!$BC$151:$CB$151,0)),0)+IFERROR(INDEX('Hoja de Trabajo para listado'!$DE$153:$DG$274,MATCH($A612,'Hoja de Trabajo para listado'!$DE$153:$DE$1048576,0),MATCH((CUADRO!P$4&amp;$E612),'Hoja de Trabajo para listado'!$DE$151:$DG$151,0)),0)+IFERROR(INDEX('Hoja de Trabajo para listado'!$CD$155:$DC$1048576,MATCH($A612,'Hoja de Trabajo para listado'!$CD$155:$CD$1048576,0),MATCH((CUADRO!P$4&amp;$E612),'Hoja de Trabajo para listado'!$CD$151:$DC$151,0)),0)</f>
        <v>0</v>
      </c>
      <c r="Q612" s="241">
        <f ca="1">+IFERROR(INDEX('Hoja de Trabajo para listado'!$A$155:$Z$1048576,MATCH($A612,'Hoja de Trabajo para listado'!$A$155:$A$1048576,0),MATCH((CUADRO!Q$4&amp;$E612),'Hoja de Trabajo para listado'!$A$151:$Z$151,0)),0)+IFERROR(INDEX('Hoja de Trabajo para listado'!$AB$155:$BA$1048576,MATCH($A612,'Hoja de Trabajo para listado'!$AB$155:$AB$1048576,0),MATCH((CUADRO!Q$4&amp;$E612),'Hoja de Trabajo para listado'!$AB$151:$BA$151,0)),0)+IFERROR(INDEX('Hoja de Trabajo para listado'!$BC$155:$CB$1048576,MATCH($A612,'Hoja de Trabajo para listado'!$BC$155:$BC$1048576,0),MATCH((CUADRO!Q$4&amp;$E612),'Hoja de Trabajo para listado'!$BC$151:$CB$151,0)),0)+IFERROR(INDEX('Hoja de Trabajo para listado'!$DE$153:$DG$274,MATCH($A612,'Hoja de Trabajo para listado'!$DE$153:$DE$1048576,0),MATCH((CUADRO!Q$4&amp;$E612),'Hoja de Trabajo para listado'!$DE$151:$DG$151,0)),0)+IFERROR(INDEX('Hoja de Trabajo para listado'!$CD$155:$DC$1048576,MATCH($A612,'Hoja de Trabajo para listado'!$CD$155:$CD$1048576,0),MATCH((CUADRO!Q$4&amp;$E612),'Hoja de Trabajo para listado'!$CD$151:$DC$151,0)),0)</f>
        <v>0</v>
      </c>
      <c r="R612" s="241">
        <f t="shared" ca="1" si="18"/>
        <v>0</v>
      </c>
      <c r="S612" s="247">
        <f ca="1">+R611+R612</f>
        <v>0</v>
      </c>
      <c r="T612" s="241">
        <f ca="1">+S612</f>
        <v>0</v>
      </c>
      <c r="U612" s="240">
        <f t="shared" si="19"/>
        <v>2</v>
      </c>
    </row>
    <row r="613" spans="1:21" customFormat="1" ht="15" hidden="1" customHeight="1">
      <c r="A613" s="32">
        <v>1258</v>
      </c>
      <c r="B613" s="381">
        <f>+A613</f>
        <v>1258</v>
      </c>
      <c r="C613" s="245" t="str">
        <f>+VLOOKUP(A613,bd_lista!$A$3:$C$592,3,FALSE)</f>
        <v>Gobierno Autónomo Municipal de Yanacachi</v>
      </c>
      <c r="D613" s="383" t="str">
        <f>+C613</f>
        <v>Gobierno Autónomo Municipal de Yanacachi</v>
      </c>
      <c r="E613" s="240" t="s">
        <v>683</v>
      </c>
      <c r="F613" s="241">
        <f ca="1">+IFERROR(INDEX('Hoja de Trabajo para listado'!$A$155:$Z$1048576,MATCH($A613,'Hoja de Trabajo para listado'!$A$155:$A$1048576,0),MATCH((CUADRO!F$4&amp;$E613),'Hoja de Trabajo para listado'!$A$151:$Z$151,0)),0)+IFERROR(INDEX('Hoja de Trabajo para listado'!$AB$155:$BA$1048576,MATCH($A613,'Hoja de Trabajo para listado'!$AB$155:$AB$1048576,0),MATCH((CUADRO!F$4&amp;$E613),'Hoja de Trabajo para listado'!$AB$151:$BA$151,0)),0)+IFERROR(INDEX('Hoja de Trabajo para listado'!$BC$155:$CB$1048576,MATCH($A613,'Hoja de Trabajo para listado'!$BC$155:$BC$1048576,0),MATCH((CUADRO!F$4&amp;$E613),'Hoja de Trabajo para listado'!$BC$151:$CB$151,0)),0)+IFERROR(INDEX('Hoja de Trabajo para listado'!$DE$153:$DG$274,MATCH($A613,'Hoja de Trabajo para listado'!$DE$153:$DE$1048576,0),MATCH((CUADRO!F$4&amp;$E613),'Hoja de Trabajo para listado'!$DE$151:$DG$151,0)),0)+IFERROR(INDEX('Hoja de Trabajo para listado'!$CD$155:$DC$1048576,MATCH($A613,'Hoja de Trabajo para listado'!$CD$155:$CD$1048576,0),MATCH((CUADRO!F$4&amp;$E613),'Hoja de Trabajo para listado'!$CD$151:$DC$151,0)),0)</f>
        <v>0</v>
      </c>
      <c r="G613" s="241">
        <f ca="1">+IFERROR(INDEX('Hoja de Trabajo para listado'!$A$155:$Z$1048576,MATCH($A613,'Hoja de Trabajo para listado'!$A$155:$A$1048576,0),MATCH((CUADRO!G$4&amp;$E613),'Hoja de Trabajo para listado'!$A$151:$Z$151,0)),0)+IFERROR(INDEX('Hoja de Trabajo para listado'!$AB$155:$BA$1048576,MATCH($A613,'Hoja de Trabajo para listado'!$AB$155:$AB$1048576,0),MATCH((CUADRO!G$4&amp;$E613),'Hoja de Trabajo para listado'!$AB$151:$BA$151,0)),0)+IFERROR(INDEX('Hoja de Trabajo para listado'!$BC$155:$CB$1048576,MATCH($A613,'Hoja de Trabajo para listado'!$BC$155:$BC$1048576,0),MATCH((CUADRO!G$4&amp;$E613),'Hoja de Trabajo para listado'!$BC$151:$CB$151,0)),0)+IFERROR(INDEX('Hoja de Trabajo para listado'!$DE$153:$DG$274,MATCH($A613,'Hoja de Trabajo para listado'!$DE$153:$DE$1048576,0),MATCH((CUADRO!G$4&amp;$E613),'Hoja de Trabajo para listado'!$DE$151:$DG$151,0)),0)+IFERROR(INDEX('Hoja de Trabajo para listado'!$CD$155:$DC$1048576,MATCH($A613,'Hoja de Trabajo para listado'!$CD$155:$CD$1048576,0),MATCH((CUADRO!G$4&amp;$E613),'Hoja de Trabajo para listado'!$CD$151:$DC$151,0)),0)</f>
        <v>0</v>
      </c>
      <c r="H613" s="241">
        <f ca="1">+IFERROR(INDEX('Hoja de Trabajo para listado'!$A$155:$Z$1048576,MATCH($A613,'Hoja de Trabajo para listado'!$A$155:$A$1048576,0),MATCH((CUADRO!H$4&amp;$E613),'Hoja de Trabajo para listado'!$A$151:$Z$151,0)),0)+IFERROR(INDEX('Hoja de Trabajo para listado'!$AB$155:$BA$1048576,MATCH($A613,'Hoja de Trabajo para listado'!$AB$155:$AB$1048576,0),MATCH((CUADRO!H$4&amp;$E613),'Hoja de Trabajo para listado'!$AB$151:$BA$151,0)),0)+IFERROR(INDEX('Hoja de Trabajo para listado'!$BC$155:$CB$1048576,MATCH($A613,'Hoja de Trabajo para listado'!$BC$155:$BC$1048576,0),MATCH((CUADRO!H$4&amp;$E613),'Hoja de Trabajo para listado'!$BC$151:$CB$151,0)),0)+IFERROR(INDEX('Hoja de Trabajo para listado'!$DE$153:$DG$274,MATCH($A613,'Hoja de Trabajo para listado'!$DE$153:$DE$1048576,0),MATCH((CUADRO!H$4&amp;$E613),'Hoja de Trabajo para listado'!$DE$151:$DG$151,0)),0)+IFERROR(INDEX('Hoja de Trabajo para listado'!$CD$155:$DC$1048576,MATCH($A613,'Hoja de Trabajo para listado'!$CD$155:$CD$1048576,0),MATCH((CUADRO!H$4&amp;$E613),'Hoja de Trabajo para listado'!$CD$151:$DC$151,0)),0)</f>
        <v>0</v>
      </c>
      <c r="I613" s="241">
        <f ca="1">+IFERROR(INDEX('Hoja de Trabajo para listado'!$A$155:$Z$1048576,MATCH($A613,'Hoja de Trabajo para listado'!$A$155:$A$1048576,0),MATCH((CUADRO!I$4&amp;$E613),'Hoja de Trabajo para listado'!$A$151:$Z$151,0)),0)+IFERROR(INDEX('Hoja de Trabajo para listado'!$AB$155:$BA$1048576,MATCH($A613,'Hoja de Trabajo para listado'!$AB$155:$AB$1048576,0),MATCH((CUADRO!I$4&amp;$E613),'Hoja de Trabajo para listado'!$AB$151:$BA$151,0)),0)+IFERROR(INDEX('Hoja de Trabajo para listado'!$BC$155:$CB$1048576,MATCH($A613,'Hoja de Trabajo para listado'!$BC$155:$BC$1048576,0),MATCH((CUADRO!I$4&amp;$E613),'Hoja de Trabajo para listado'!$BC$151:$CB$151,0)),0)+IFERROR(INDEX('Hoja de Trabajo para listado'!$DE$153:$DG$274,MATCH($A613,'Hoja de Trabajo para listado'!$DE$153:$DE$1048576,0),MATCH((CUADRO!I$4&amp;$E613),'Hoja de Trabajo para listado'!$DE$151:$DG$151,0)),0)+IFERROR(INDEX('Hoja de Trabajo para listado'!$CD$155:$DC$1048576,MATCH($A613,'Hoja de Trabajo para listado'!$CD$155:$CD$1048576,0),MATCH((CUADRO!I$4&amp;$E613),'Hoja de Trabajo para listado'!$CD$151:$DC$151,0)),0)</f>
        <v>0</v>
      </c>
      <c r="J613" s="241">
        <f ca="1">+IFERROR(INDEX('Hoja de Trabajo para listado'!$A$155:$Z$1048576,MATCH($A613,'Hoja de Trabajo para listado'!$A$155:$A$1048576,0),MATCH((CUADRO!J$4&amp;$E613),'Hoja de Trabajo para listado'!$A$151:$Z$151,0)),0)+IFERROR(INDEX('Hoja de Trabajo para listado'!$AB$155:$BA$1048576,MATCH($A613,'Hoja de Trabajo para listado'!$AB$155:$AB$1048576,0),MATCH((CUADRO!J$4&amp;$E613),'Hoja de Trabajo para listado'!$AB$151:$BA$151,0)),0)+IFERROR(INDEX('Hoja de Trabajo para listado'!$BC$155:$CB$1048576,MATCH($A613,'Hoja de Trabajo para listado'!$BC$155:$BC$1048576,0),MATCH((CUADRO!J$4&amp;$E613),'Hoja de Trabajo para listado'!$BC$151:$CB$151,0)),0)+IFERROR(INDEX('Hoja de Trabajo para listado'!$DE$153:$DG$274,MATCH($A613,'Hoja de Trabajo para listado'!$DE$153:$DE$1048576,0),MATCH((CUADRO!J$4&amp;$E613),'Hoja de Trabajo para listado'!$DE$151:$DG$151,0)),0)+IFERROR(INDEX('Hoja de Trabajo para listado'!$CD$155:$DC$1048576,MATCH($A613,'Hoja de Trabajo para listado'!$CD$155:$CD$1048576,0),MATCH((CUADRO!J$4&amp;$E613),'Hoja de Trabajo para listado'!$CD$151:$DC$151,0)),0)</f>
        <v>0</v>
      </c>
      <c r="K613" s="241">
        <f ca="1">+IFERROR(INDEX('Hoja de Trabajo para listado'!$A$155:$Z$1048576,MATCH($A613,'Hoja de Trabajo para listado'!$A$155:$A$1048576,0),MATCH((CUADRO!K$4&amp;$E613),'Hoja de Trabajo para listado'!$A$151:$Z$151,0)),0)+IFERROR(INDEX('Hoja de Trabajo para listado'!$AB$155:$BA$1048576,MATCH($A613,'Hoja de Trabajo para listado'!$AB$155:$AB$1048576,0),MATCH((CUADRO!K$4&amp;$E613),'Hoja de Trabajo para listado'!$AB$151:$BA$151,0)),0)+IFERROR(INDEX('Hoja de Trabajo para listado'!$BC$155:$CB$1048576,MATCH($A613,'Hoja de Trabajo para listado'!$BC$155:$BC$1048576,0),MATCH((CUADRO!K$4&amp;$E613),'Hoja de Trabajo para listado'!$BC$151:$CB$151,0)),0)+IFERROR(INDEX('Hoja de Trabajo para listado'!$DE$153:$DG$274,MATCH($A613,'Hoja de Trabajo para listado'!$DE$153:$DE$1048576,0),MATCH((CUADRO!K$4&amp;$E613),'Hoja de Trabajo para listado'!$DE$151:$DG$151,0)),0)+IFERROR(INDEX('Hoja de Trabajo para listado'!$CD$155:$DC$1048576,MATCH($A613,'Hoja de Trabajo para listado'!$CD$155:$CD$1048576,0),MATCH((CUADRO!K$4&amp;$E613),'Hoja de Trabajo para listado'!$CD$151:$DC$151,0)),0)</f>
        <v>0</v>
      </c>
      <c r="L613" s="241">
        <f ca="1">+IFERROR(INDEX('Hoja de Trabajo para listado'!$A$155:$Z$1048576,MATCH($A613,'Hoja de Trabajo para listado'!$A$155:$A$1048576,0),MATCH((CUADRO!L$4&amp;$E613),'Hoja de Trabajo para listado'!$A$151:$Z$151,0)),0)+IFERROR(INDEX('Hoja de Trabajo para listado'!$AB$155:$BA$1048576,MATCH($A613,'Hoja de Trabajo para listado'!$AB$155:$AB$1048576,0),MATCH((CUADRO!L$4&amp;$E613),'Hoja de Trabajo para listado'!$AB$151:$BA$151,0)),0)+IFERROR(INDEX('Hoja de Trabajo para listado'!$BC$155:$CB$1048576,MATCH($A613,'Hoja de Trabajo para listado'!$BC$155:$BC$1048576,0),MATCH((CUADRO!L$4&amp;$E613),'Hoja de Trabajo para listado'!$BC$151:$CB$151,0)),0)+IFERROR(INDEX('Hoja de Trabajo para listado'!$DE$153:$DG$274,MATCH($A613,'Hoja de Trabajo para listado'!$DE$153:$DE$1048576,0),MATCH((CUADRO!L$4&amp;$E613),'Hoja de Trabajo para listado'!$DE$151:$DG$151,0)),0)+IFERROR(INDEX('Hoja de Trabajo para listado'!$CD$155:$DC$1048576,MATCH($A613,'Hoja de Trabajo para listado'!$CD$155:$CD$1048576,0),MATCH((CUADRO!L$4&amp;$E613),'Hoja de Trabajo para listado'!$CD$151:$DC$151,0)),0)</f>
        <v>0</v>
      </c>
      <c r="M613" s="241">
        <f ca="1">+IFERROR(INDEX('Hoja de Trabajo para listado'!$A$155:$Z$1048576,MATCH($A613,'Hoja de Trabajo para listado'!$A$155:$A$1048576,0),MATCH((CUADRO!M$4&amp;$E613),'Hoja de Trabajo para listado'!$A$151:$Z$151,0)),0)+IFERROR(INDEX('Hoja de Trabajo para listado'!$AB$155:$BA$1048576,MATCH($A613,'Hoja de Trabajo para listado'!$AB$155:$AB$1048576,0),MATCH((CUADRO!M$4&amp;$E613),'Hoja de Trabajo para listado'!$AB$151:$BA$151,0)),0)+IFERROR(INDEX('Hoja de Trabajo para listado'!$BC$155:$CB$1048576,MATCH($A613,'Hoja de Trabajo para listado'!$BC$155:$BC$1048576,0),MATCH((CUADRO!M$4&amp;$E613),'Hoja de Trabajo para listado'!$BC$151:$CB$151,0)),0)+IFERROR(INDEX('Hoja de Trabajo para listado'!$DE$153:$DG$274,MATCH($A613,'Hoja de Trabajo para listado'!$DE$153:$DE$1048576,0),MATCH((CUADRO!M$4&amp;$E613),'Hoja de Trabajo para listado'!$DE$151:$DG$151,0)),0)+IFERROR(INDEX('Hoja de Trabajo para listado'!$CD$155:$DC$1048576,MATCH($A613,'Hoja de Trabajo para listado'!$CD$155:$CD$1048576,0),MATCH((CUADRO!M$4&amp;$E613),'Hoja de Trabajo para listado'!$CD$151:$DC$151,0)),0)</f>
        <v>0</v>
      </c>
      <c r="N613" s="241">
        <f ca="1">+IFERROR(INDEX('Hoja de Trabajo para listado'!$A$155:$Z$1048576,MATCH($A613,'Hoja de Trabajo para listado'!$A$155:$A$1048576,0),MATCH((CUADRO!N$4&amp;$E613),'Hoja de Trabajo para listado'!$A$151:$Z$151,0)),0)+IFERROR(INDEX('Hoja de Trabajo para listado'!$AB$155:$BA$1048576,MATCH($A613,'Hoja de Trabajo para listado'!$AB$155:$AB$1048576,0),MATCH((CUADRO!N$4&amp;$E613),'Hoja de Trabajo para listado'!$AB$151:$BA$151,0)),0)+IFERROR(INDEX('Hoja de Trabajo para listado'!$BC$155:$CB$1048576,MATCH($A613,'Hoja de Trabajo para listado'!$BC$155:$BC$1048576,0),MATCH((CUADRO!N$4&amp;$E613),'Hoja de Trabajo para listado'!$BC$151:$CB$151,0)),0)+IFERROR(INDEX('Hoja de Trabajo para listado'!$DE$153:$DG$274,MATCH($A613,'Hoja de Trabajo para listado'!$DE$153:$DE$1048576,0),MATCH((CUADRO!N$4&amp;$E613),'Hoja de Trabajo para listado'!$DE$151:$DG$151,0)),0)+IFERROR(INDEX('Hoja de Trabajo para listado'!$CD$155:$DC$1048576,MATCH($A613,'Hoja de Trabajo para listado'!$CD$155:$CD$1048576,0),MATCH((CUADRO!N$4&amp;$E613),'Hoja de Trabajo para listado'!$CD$151:$DC$151,0)),0)</f>
        <v>0</v>
      </c>
      <c r="O613" s="241">
        <f ca="1">+IFERROR(INDEX('Hoja de Trabajo para listado'!$A$155:$Z$1048576,MATCH($A613,'Hoja de Trabajo para listado'!$A$155:$A$1048576,0),MATCH((CUADRO!O$4&amp;$E613),'Hoja de Trabajo para listado'!$A$151:$Z$151,0)),0)+IFERROR(INDEX('Hoja de Trabajo para listado'!$AB$155:$BA$1048576,MATCH($A613,'Hoja de Trabajo para listado'!$AB$155:$AB$1048576,0),MATCH((CUADRO!O$4&amp;$E613),'Hoja de Trabajo para listado'!$AB$151:$BA$151,0)),0)+IFERROR(INDEX('Hoja de Trabajo para listado'!$BC$155:$CB$1048576,MATCH($A613,'Hoja de Trabajo para listado'!$BC$155:$BC$1048576,0),MATCH((CUADRO!O$4&amp;$E613),'Hoja de Trabajo para listado'!$BC$151:$CB$151,0)),0)+IFERROR(INDEX('Hoja de Trabajo para listado'!$DE$153:$DG$274,MATCH($A613,'Hoja de Trabajo para listado'!$DE$153:$DE$1048576,0),MATCH((CUADRO!O$4&amp;$E613),'Hoja de Trabajo para listado'!$DE$151:$DG$151,0)),0)+IFERROR(INDEX('Hoja de Trabajo para listado'!$CD$155:$DC$1048576,MATCH($A613,'Hoja de Trabajo para listado'!$CD$155:$CD$1048576,0),MATCH((CUADRO!O$4&amp;$E613),'Hoja de Trabajo para listado'!$CD$151:$DC$151,0)),0)</f>
        <v>0</v>
      </c>
      <c r="P613" s="241">
        <f ca="1">+IFERROR(INDEX('Hoja de Trabajo para listado'!$A$155:$Z$1048576,MATCH($A613,'Hoja de Trabajo para listado'!$A$155:$A$1048576,0),MATCH((CUADRO!P$4&amp;$E613),'Hoja de Trabajo para listado'!$A$151:$Z$151,0)),0)+IFERROR(INDEX('Hoja de Trabajo para listado'!$AB$155:$BA$1048576,MATCH($A613,'Hoja de Trabajo para listado'!$AB$155:$AB$1048576,0),MATCH((CUADRO!P$4&amp;$E613),'Hoja de Trabajo para listado'!$AB$151:$BA$151,0)),0)+IFERROR(INDEX('Hoja de Trabajo para listado'!$BC$155:$CB$1048576,MATCH($A613,'Hoja de Trabajo para listado'!$BC$155:$BC$1048576,0),MATCH((CUADRO!P$4&amp;$E613),'Hoja de Trabajo para listado'!$BC$151:$CB$151,0)),0)+IFERROR(INDEX('Hoja de Trabajo para listado'!$DE$153:$DG$274,MATCH($A613,'Hoja de Trabajo para listado'!$DE$153:$DE$1048576,0),MATCH((CUADRO!P$4&amp;$E613),'Hoja de Trabajo para listado'!$DE$151:$DG$151,0)),0)+IFERROR(INDEX('Hoja de Trabajo para listado'!$CD$155:$DC$1048576,MATCH($A613,'Hoja de Trabajo para listado'!$CD$155:$CD$1048576,0),MATCH((CUADRO!P$4&amp;$E613),'Hoja de Trabajo para listado'!$CD$151:$DC$151,0)),0)</f>
        <v>0</v>
      </c>
      <c r="Q613" s="241">
        <f ca="1">+IFERROR(INDEX('Hoja de Trabajo para listado'!$A$155:$Z$1048576,MATCH($A613,'Hoja de Trabajo para listado'!$A$155:$A$1048576,0),MATCH((CUADRO!Q$4&amp;$E613),'Hoja de Trabajo para listado'!$A$151:$Z$151,0)),0)+IFERROR(INDEX('Hoja de Trabajo para listado'!$AB$155:$BA$1048576,MATCH($A613,'Hoja de Trabajo para listado'!$AB$155:$AB$1048576,0),MATCH((CUADRO!Q$4&amp;$E613),'Hoja de Trabajo para listado'!$AB$151:$BA$151,0)),0)+IFERROR(INDEX('Hoja de Trabajo para listado'!$BC$155:$CB$1048576,MATCH($A613,'Hoja de Trabajo para listado'!$BC$155:$BC$1048576,0),MATCH((CUADRO!Q$4&amp;$E613),'Hoja de Trabajo para listado'!$BC$151:$CB$151,0)),0)+IFERROR(INDEX('Hoja de Trabajo para listado'!$DE$153:$DG$274,MATCH($A613,'Hoja de Trabajo para listado'!$DE$153:$DE$1048576,0),MATCH((CUADRO!Q$4&amp;$E613),'Hoja de Trabajo para listado'!$DE$151:$DG$151,0)),0)+IFERROR(INDEX('Hoja de Trabajo para listado'!$CD$155:$DC$1048576,MATCH($A613,'Hoja de Trabajo para listado'!$CD$155:$CD$1048576,0),MATCH((CUADRO!Q$4&amp;$E613),'Hoja de Trabajo para listado'!$CD$151:$DC$151,0)),0)</f>
        <v>0</v>
      </c>
      <c r="R613" s="241">
        <f t="shared" ca="1" si="18"/>
        <v>0</v>
      </c>
      <c r="S613" s="247"/>
      <c r="T613" s="241">
        <f ca="1">+T614</f>
        <v>0</v>
      </c>
      <c r="U613" s="240">
        <f t="shared" si="19"/>
        <v>1</v>
      </c>
    </row>
    <row r="614" spans="1:21" customFormat="1" ht="15" hidden="1" customHeight="1">
      <c r="A614" s="32">
        <v>1258</v>
      </c>
      <c r="B614" s="382"/>
      <c r="C614" s="245" t="str">
        <f>+VLOOKUP(A614,bd_lista!$A$3:$C$592,3,FALSE)</f>
        <v>Gobierno Autónomo Municipal de Yanacachi</v>
      </c>
      <c r="D614" s="384"/>
      <c r="E614" s="242" t="s">
        <v>684</v>
      </c>
      <c r="F614" s="241">
        <f ca="1">+IFERROR(INDEX('Hoja de Trabajo para listado'!$A$155:$Z$1048576,MATCH($A614,'Hoja de Trabajo para listado'!$A$155:$A$1048576,0),MATCH((CUADRO!F$4&amp;$E614),'Hoja de Trabajo para listado'!$A$151:$Z$151,0)),0)+IFERROR(INDEX('Hoja de Trabajo para listado'!$AB$155:$BA$1048576,MATCH($A614,'Hoja de Trabajo para listado'!$AB$155:$AB$1048576,0),MATCH((CUADRO!F$4&amp;$E614),'Hoja de Trabajo para listado'!$AB$151:$BA$151,0)),0)+IFERROR(INDEX('Hoja de Trabajo para listado'!$BC$155:$CB$1048576,MATCH($A614,'Hoja de Trabajo para listado'!$BC$155:$BC$1048576,0),MATCH((CUADRO!F$4&amp;$E614),'Hoja de Trabajo para listado'!$BC$151:$CB$151,0)),0)+IFERROR(INDEX('Hoja de Trabajo para listado'!$DE$153:$DG$274,MATCH($A614,'Hoja de Trabajo para listado'!$DE$153:$DE$1048576,0),MATCH((CUADRO!F$4&amp;$E614),'Hoja de Trabajo para listado'!$DE$151:$DG$151,0)),0)+IFERROR(INDEX('Hoja de Trabajo para listado'!$CD$155:$DC$1048576,MATCH($A614,'Hoja de Trabajo para listado'!$CD$155:$CD$1048576,0),MATCH((CUADRO!F$4&amp;$E614),'Hoja de Trabajo para listado'!$CD$151:$DC$151,0)),0)</f>
        <v>0</v>
      </c>
      <c r="G614" s="241">
        <f ca="1">+IFERROR(INDEX('Hoja de Trabajo para listado'!$A$155:$Z$1048576,MATCH($A614,'Hoja de Trabajo para listado'!$A$155:$A$1048576,0),MATCH((CUADRO!G$4&amp;$E614),'Hoja de Trabajo para listado'!$A$151:$Z$151,0)),0)+IFERROR(INDEX('Hoja de Trabajo para listado'!$AB$155:$BA$1048576,MATCH($A614,'Hoja de Trabajo para listado'!$AB$155:$AB$1048576,0),MATCH((CUADRO!G$4&amp;$E614),'Hoja de Trabajo para listado'!$AB$151:$BA$151,0)),0)+IFERROR(INDEX('Hoja de Trabajo para listado'!$BC$155:$CB$1048576,MATCH($A614,'Hoja de Trabajo para listado'!$BC$155:$BC$1048576,0),MATCH((CUADRO!G$4&amp;$E614),'Hoja de Trabajo para listado'!$BC$151:$CB$151,0)),0)+IFERROR(INDEX('Hoja de Trabajo para listado'!$DE$153:$DG$274,MATCH($A614,'Hoja de Trabajo para listado'!$DE$153:$DE$1048576,0),MATCH((CUADRO!G$4&amp;$E614),'Hoja de Trabajo para listado'!$DE$151:$DG$151,0)),0)+IFERROR(INDEX('Hoja de Trabajo para listado'!$CD$155:$DC$1048576,MATCH($A614,'Hoja de Trabajo para listado'!$CD$155:$CD$1048576,0),MATCH((CUADRO!G$4&amp;$E614),'Hoja de Trabajo para listado'!$CD$151:$DC$151,0)),0)</f>
        <v>0</v>
      </c>
      <c r="H614" s="241">
        <f ca="1">+IFERROR(INDEX('Hoja de Trabajo para listado'!$A$155:$Z$1048576,MATCH($A614,'Hoja de Trabajo para listado'!$A$155:$A$1048576,0),MATCH((CUADRO!H$4&amp;$E614),'Hoja de Trabajo para listado'!$A$151:$Z$151,0)),0)+IFERROR(INDEX('Hoja de Trabajo para listado'!$AB$155:$BA$1048576,MATCH($A614,'Hoja de Trabajo para listado'!$AB$155:$AB$1048576,0),MATCH((CUADRO!H$4&amp;$E614),'Hoja de Trabajo para listado'!$AB$151:$BA$151,0)),0)+IFERROR(INDEX('Hoja de Trabajo para listado'!$BC$155:$CB$1048576,MATCH($A614,'Hoja de Trabajo para listado'!$BC$155:$BC$1048576,0),MATCH((CUADRO!H$4&amp;$E614),'Hoja de Trabajo para listado'!$BC$151:$CB$151,0)),0)+IFERROR(INDEX('Hoja de Trabajo para listado'!$DE$153:$DG$274,MATCH($A614,'Hoja de Trabajo para listado'!$DE$153:$DE$1048576,0),MATCH((CUADRO!H$4&amp;$E614),'Hoja de Trabajo para listado'!$DE$151:$DG$151,0)),0)+IFERROR(INDEX('Hoja de Trabajo para listado'!$CD$155:$DC$1048576,MATCH($A614,'Hoja de Trabajo para listado'!$CD$155:$CD$1048576,0),MATCH((CUADRO!H$4&amp;$E614),'Hoja de Trabajo para listado'!$CD$151:$DC$151,0)),0)</f>
        <v>0</v>
      </c>
      <c r="I614" s="241">
        <f ca="1">+IFERROR(INDEX('Hoja de Trabajo para listado'!$A$155:$Z$1048576,MATCH($A614,'Hoja de Trabajo para listado'!$A$155:$A$1048576,0),MATCH((CUADRO!I$4&amp;$E614),'Hoja de Trabajo para listado'!$A$151:$Z$151,0)),0)+IFERROR(INDEX('Hoja de Trabajo para listado'!$AB$155:$BA$1048576,MATCH($A614,'Hoja de Trabajo para listado'!$AB$155:$AB$1048576,0),MATCH((CUADRO!I$4&amp;$E614),'Hoja de Trabajo para listado'!$AB$151:$BA$151,0)),0)+IFERROR(INDEX('Hoja de Trabajo para listado'!$BC$155:$CB$1048576,MATCH($A614,'Hoja de Trabajo para listado'!$BC$155:$BC$1048576,0),MATCH((CUADRO!I$4&amp;$E614),'Hoja de Trabajo para listado'!$BC$151:$CB$151,0)),0)+IFERROR(INDEX('Hoja de Trabajo para listado'!$DE$153:$DG$274,MATCH($A614,'Hoja de Trabajo para listado'!$DE$153:$DE$1048576,0),MATCH((CUADRO!I$4&amp;$E614),'Hoja de Trabajo para listado'!$DE$151:$DG$151,0)),0)+IFERROR(INDEX('Hoja de Trabajo para listado'!$CD$155:$DC$1048576,MATCH($A614,'Hoja de Trabajo para listado'!$CD$155:$CD$1048576,0),MATCH((CUADRO!I$4&amp;$E614),'Hoja de Trabajo para listado'!$CD$151:$DC$151,0)),0)</f>
        <v>0</v>
      </c>
      <c r="J614" s="241">
        <f ca="1">+IFERROR(INDEX('Hoja de Trabajo para listado'!$A$155:$Z$1048576,MATCH($A614,'Hoja de Trabajo para listado'!$A$155:$A$1048576,0),MATCH((CUADRO!J$4&amp;$E614),'Hoja de Trabajo para listado'!$A$151:$Z$151,0)),0)+IFERROR(INDEX('Hoja de Trabajo para listado'!$AB$155:$BA$1048576,MATCH($A614,'Hoja de Trabajo para listado'!$AB$155:$AB$1048576,0),MATCH((CUADRO!J$4&amp;$E614),'Hoja de Trabajo para listado'!$AB$151:$BA$151,0)),0)+IFERROR(INDEX('Hoja de Trabajo para listado'!$BC$155:$CB$1048576,MATCH($A614,'Hoja de Trabajo para listado'!$BC$155:$BC$1048576,0),MATCH((CUADRO!J$4&amp;$E614),'Hoja de Trabajo para listado'!$BC$151:$CB$151,0)),0)+IFERROR(INDEX('Hoja de Trabajo para listado'!$DE$153:$DG$274,MATCH($A614,'Hoja de Trabajo para listado'!$DE$153:$DE$1048576,0),MATCH((CUADRO!J$4&amp;$E614),'Hoja de Trabajo para listado'!$DE$151:$DG$151,0)),0)+IFERROR(INDEX('Hoja de Trabajo para listado'!$CD$155:$DC$1048576,MATCH($A614,'Hoja de Trabajo para listado'!$CD$155:$CD$1048576,0),MATCH((CUADRO!J$4&amp;$E614),'Hoja de Trabajo para listado'!$CD$151:$DC$151,0)),0)</f>
        <v>0</v>
      </c>
      <c r="K614" s="241">
        <f ca="1">+IFERROR(INDEX('Hoja de Trabajo para listado'!$A$155:$Z$1048576,MATCH($A614,'Hoja de Trabajo para listado'!$A$155:$A$1048576,0),MATCH((CUADRO!K$4&amp;$E614),'Hoja de Trabajo para listado'!$A$151:$Z$151,0)),0)+IFERROR(INDEX('Hoja de Trabajo para listado'!$AB$155:$BA$1048576,MATCH($A614,'Hoja de Trabajo para listado'!$AB$155:$AB$1048576,0),MATCH((CUADRO!K$4&amp;$E614),'Hoja de Trabajo para listado'!$AB$151:$BA$151,0)),0)+IFERROR(INDEX('Hoja de Trabajo para listado'!$BC$155:$CB$1048576,MATCH($A614,'Hoja de Trabajo para listado'!$BC$155:$BC$1048576,0),MATCH((CUADRO!K$4&amp;$E614),'Hoja de Trabajo para listado'!$BC$151:$CB$151,0)),0)+IFERROR(INDEX('Hoja de Trabajo para listado'!$DE$153:$DG$274,MATCH($A614,'Hoja de Trabajo para listado'!$DE$153:$DE$1048576,0),MATCH((CUADRO!K$4&amp;$E614),'Hoja de Trabajo para listado'!$DE$151:$DG$151,0)),0)+IFERROR(INDEX('Hoja de Trabajo para listado'!$CD$155:$DC$1048576,MATCH($A614,'Hoja de Trabajo para listado'!$CD$155:$CD$1048576,0),MATCH((CUADRO!K$4&amp;$E614),'Hoja de Trabajo para listado'!$CD$151:$DC$151,0)),0)</f>
        <v>0</v>
      </c>
      <c r="L614" s="241">
        <f ca="1">+IFERROR(INDEX('Hoja de Trabajo para listado'!$A$155:$Z$1048576,MATCH($A614,'Hoja de Trabajo para listado'!$A$155:$A$1048576,0),MATCH((CUADRO!L$4&amp;$E614),'Hoja de Trabajo para listado'!$A$151:$Z$151,0)),0)+IFERROR(INDEX('Hoja de Trabajo para listado'!$AB$155:$BA$1048576,MATCH($A614,'Hoja de Trabajo para listado'!$AB$155:$AB$1048576,0),MATCH((CUADRO!L$4&amp;$E614),'Hoja de Trabajo para listado'!$AB$151:$BA$151,0)),0)+IFERROR(INDEX('Hoja de Trabajo para listado'!$BC$155:$CB$1048576,MATCH($A614,'Hoja de Trabajo para listado'!$BC$155:$BC$1048576,0),MATCH((CUADRO!L$4&amp;$E614),'Hoja de Trabajo para listado'!$BC$151:$CB$151,0)),0)+IFERROR(INDEX('Hoja de Trabajo para listado'!$DE$153:$DG$274,MATCH($A614,'Hoja de Trabajo para listado'!$DE$153:$DE$1048576,0),MATCH((CUADRO!L$4&amp;$E614),'Hoja de Trabajo para listado'!$DE$151:$DG$151,0)),0)+IFERROR(INDEX('Hoja de Trabajo para listado'!$CD$155:$DC$1048576,MATCH($A614,'Hoja de Trabajo para listado'!$CD$155:$CD$1048576,0),MATCH((CUADRO!L$4&amp;$E614),'Hoja de Trabajo para listado'!$CD$151:$DC$151,0)),0)</f>
        <v>0</v>
      </c>
      <c r="M614" s="241">
        <f ca="1">+IFERROR(INDEX('Hoja de Trabajo para listado'!$A$155:$Z$1048576,MATCH($A614,'Hoja de Trabajo para listado'!$A$155:$A$1048576,0),MATCH((CUADRO!M$4&amp;$E614),'Hoja de Trabajo para listado'!$A$151:$Z$151,0)),0)+IFERROR(INDEX('Hoja de Trabajo para listado'!$AB$155:$BA$1048576,MATCH($A614,'Hoja de Trabajo para listado'!$AB$155:$AB$1048576,0),MATCH((CUADRO!M$4&amp;$E614),'Hoja de Trabajo para listado'!$AB$151:$BA$151,0)),0)+IFERROR(INDEX('Hoja de Trabajo para listado'!$BC$155:$CB$1048576,MATCH($A614,'Hoja de Trabajo para listado'!$BC$155:$BC$1048576,0),MATCH((CUADRO!M$4&amp;$E614),'Hoja de Trabajo para listado'!$BC$151:$CB$151,0)),0)+IFERROR(INDEX('Hoja de Trabajo para listado'!$DE$153:$DG$274,MATCH($A614,'Hoja de Trabajo para listado'!$DE$153:$DE$1048576,0),MATCH((CUADRO!M$4&amp;$E614),'Hoja de Trabajo para listado'!$DE$151:$DG$151,0)),0)+IFERROR(INDEX('Hoja de Trabajo para listado'!$CD$155:$DC$1048576,MATCH($A614,'Hoja de Trabajo para listado'!$CD$155:$CD$1048576,0),MATCH((CUADRO!M$4&amp;$E614),'Hoja de Trabajo para listado'!$CD$151:$DC$151,0)),0)</f>
        <v>0</v>
      </c>
      <c r="N614" s="241">
        <f ca="1">+IFERROR(INDEX('Hoja de Trabajo para listado'!$A$155:$Z$1048576,MATCH($A614,'Hoja de Trabajo para listado'!$A$155:$A$1048576,0),MATCH((CUADRO!N$4&amp;$E614),'Hoja de Trabajo para listado'!$A$151:$Z$151,0)),0)+IFERROR(INDEX('Hoja de Trabajo para listado'!$AB$155:$BA$1048576,MATCH($A614,'Hoja de Trabajo para listado'!$AB$155:$AB$1048576,0),MATCH((CUADRO!N$4&amp;$E614),'Hoja de Trabajo para listado'!$AB$151:$BA$151,0)),0)+IFERROR(INDEX('Hoja de Trabajo para listado'!$BC$155:$CB$1048576,MATCH($A614,'Hoja de Trabajo para listado'!$BC$155:$BC$1048576,0),MATCH((CUADRO!N$4&amp;$E614),'Hoja de Trabajo para listado'!$BC$151:$CB$151,0)),0)+IFERROR(INDEX('Hoja de Trabajo para listado'!$DE$153:$DG$274,MATCH($A614,'Hoja de Trabajo para listado'!$DE$153:$DE$1048576,0),MATCH((CUADRO!N$4&amp;$E614),'Hoja de Trabajo para listado'!$DE$151:$DG$151,0)),0)+IFERROR(INDEX('Hoja de Trabajo para listado'!$CD$155:$DC$1048576,MATCH($A614,'Hoja de Trabajo para listado'!$CD$155:$CD$1048576,0),MATCH((CUADRO!N$4&amp;$E614),'Hoja de Trabajo para listado'!$CD$151:$DC$151,0)),0)</f>
        <v>0</v>
      </c>
      <c r="O614" s="241">
        <f ca="1">+IFERROR(INDEX('Hoja de Trabajo para listado'!$A$155:$Z$1048576,MATCH($A614,'Hoja de Trabajo para listado'!$A$155:$A$1048576,0),MATCH((CUADRO!O$4&amp;$E614),'Hoja de Trabajo para listado'!$A$151:$Z$151,0)),0)+IFERROR(INDEX('Hoja de Trabajo para listado'!$AB$155:$BA$1048576,MATCH($A614,'Hoja de Trabajo para listado'!$AB$155:$AB$1048576,0),MATCH((CUADRO!O$4&amp;$E614),'Hoja de Trabajo para listado'!$AB$151:$BA$151,0)),0)+IFERROR(INDEX('Hoja de Trabajo para listado'!$BC$155:$CB$1048576,MATCH($A614,'Hoja de Trabajo para listado'!$BC$155:$BC$1048576,0),MATCH((CUADRO!O$4&amp;$E614),'Hoja de Trabajo para listado'!$BC$151:$CB$151,0)),0)+IFERROR(INDEX('Hoja de Trabajo para listado'!$DE$153:$DG$274,MATCH($A614,'Hoja de Trabajo para listado'!$DE$153:$DE$1048576,0),MATCH((CUADRO!O$4&amp;$E614),'Hoja de Trabajo para listado'!$DE$151:$DG$151,0)),0)+IFERROR(INDEX('Hoja de Trabajo para listado'!$CD$155:$DC$1048576,MATCH($A614,'Hoja de Trabajo para listado'!$CD$155:$CD$1048576,0),MATCH((CUADRO!O$4&amp;$E614),'Hoja de Trabajo para listado'!$CD$151:$DC$151,0)),0)</f>
        <v>0</v>
      </c>
      <c r="P614" s="241">
        <f ca="1">+IFERROR(INDEX('Hoja de Trabajo para listado'!$A$155:$Z$1048576,MATCH($A614,'Hoja de Trabajo para listado'!$A$155:$A$1048576,0),MATCH((CUADRO!P$4&amp;$E614),'Hoja de Trabajo para listado'!$A$151:$Z$151,0)),0)+IFERROR(INDEX('Hoja de Trabajo para listado'!$AB$155:$BA$1048576,MATCH($A614,'Hoja de Trabajo para listado'!$AB$155:$AB$1048576,0),MATCH((CUADRO!P$4&amp;$E614),'Hoja de Trabajo para listado'!$AB$151:$BA$151,0)),0)+IFERROR(INDEX('Hoja de Trabajo para listado'!$BC$155:$CB$1048576,MATCH($A614,'Hoja de Trabajo para listado'!$BC$155:$BC$1048576,0),MATCH((CUADRO!P$4&amp;$E614),'Hoja de Trabajo para listado'!$BC$151:$CB$151,0)),0)+IFERROR(INDEX('Hoja de Trabajo para listado'!$DE$153:$DG$274,MATCH($A614,'Hoja de Trabajo para listado'!$DE$153:$DE$1048576,0),MATCH((CUADRO!P$4&amp;$E614),'Hoja de Trabajo para listado'!$DE$151:$DG$151,0)),0)+IFERROR(INDEX('Hoja de Trabajo para listado'!$CD$155:$DC$1048576,MATCH($A614,'Hoja de Trabajo para listado'!$CD$155:$CD$1048576,0),MATCH((CUADRO!P$4&amp;$E614),'Hoja de Trabajo para listado'!$CD$151:$DC$151,0)),0)</f>
        <v>0</v>
      </c>
      <c r="Q614" s="241">
        <f ca="1">+IFERROR(INDEX('Hoja de Trabajo para listado'!$A$155:$Z$1048576,MATCH($A614,'Hoja de Trabajo para listado'!$A$155:$A$1048576,0),MATCH((CUADRO!Q$4&amp;$E614),'Hoja de Trabajo para listado'!$A$151:$Z$151,0)),0)+IFERROR(INDEX('Hoja de Trabajo para listado'!$AB$155:$BA$1048576,MATCH($A614,'Hoja de Trabajo para listado'!$AB$155:$AB$1048576,0),MATCH((CUADRO!Q$4&amp;$E614),'Hoja de Trabajo para listado'!$AB$151:$BA$151,0)),0)+IFERROR(INDEX('Hoja de Trabajo para listado'!$BC$155:$CB$1048576,MATCH($A614,'Hoja de Trabajo para listado'!$BC$155:$BC$1048576,0),MATCH((CUADRO!Q$4&amp;$E614),'Hoja de Trabajo para listado'!$BC$151:$CB$151,0)),0)+IFERROR(INDEX('Hoja de Trabajo para listado'!$DE$153:$DG$274,MATCH($A614,'Hoja de Trabajo para listado'!$DE$153:$DE$1048576,0),MATCH((CUADRO!Q$4&amp;$E614),'Hoja de Trabajo para listado'!$DE$151:$DG$151,0)),0)+IFERROR(INDEX('Hoja de Trabajo para listado'!$CD$155:$DC$1048576,MATCH($A614,'Hoja de Trabajo para listado'!$CD$155:$CD$1048576,0),MATCH((CUADRO!Q$4&amp;$E614),'Hoja de Trabajo para listado'!$CD$151:$DC$151,0)),0)</f>
        <v>0</v>
      </c>
      <c r="R614" s="241">
        <f t="shared" ca="1" si="18"/>
        <v>0</v>
      </c>
      <c r="S614" s="247">
        <f ca="1">+R613+R614</f>
        <v>0</v>
      </c>
      <c r="T614" s="241">
        <f ca="1">+S614</f>
        <v>0</v>
      </c>
      <c r="U614" s="240">
        <f t="shared" si="19"/>
        <v>2</v>
      </c>
    </row>
    <row r="615" spans="1:21" customFormat="1" ht="27" hidden="1" customHeight="1">
      <c r="A615" s="32">
        <v>1259</v>
      </c>
      <c r="B615" s="381">
        <f>+A615</f>
        <v>1259</v>
      </c>
      <c r="C615" s="245" t="str">
        <f>+VLOOKUP(A615,bd_lista!$A$3:$C$592,3,FALSE)</f>
        <v>Gobierno Autónomo Municipal de Palos Blancos</v>
      </c>
      <c r="D615" s="383" t="str">
        <f>+C615</f>
        <v>Gobierno Autónomo Municipal de Palos Blancos</v>
      </c>
      <c r="E615" s="240" t="s">
        <v>683</v>
      </c>
      <c r="F615" s="241">
        <f ca="1">+IFERROR(INDEX('Hoja de Trabajo para listado'!$A$155:$Z$1048576,MATCH($A615,'Hoja de Trabajo para listado'!$A$155:$A$1048576,0),MATCH((CUADRO!F$4&amp;$E615),'Hoja de Trabajo para listado'!$A$151:$Z$151,0)),0)+IFERROR(INDEX('Hoja de Trabajo para listado'!$AB$155:$BA$1048576,MATCH($A615,'Hoja de Trabajo para listado'!$AB$155:$AB$1048576,0),MATCH((CUADRO!F$4&amp;$E615),'Hoja de Trabajo para listado'!$AB$151:$BA$151,0)),0)+IFERROR(INDEX('Hoja de Trabajo para listado'!$BC$155:$CB$1048576,MATCH($A615,'Hoja de Trabajo para listado'!$BC$155:$BC$1048576,0),MATCH((CUADRO!F$4&amp;$E615),'Hoja de Trabajo para listado'!$BC$151:$CB$151,0)),0)+IFERROR(INDEX('Hoja de Trabajo para listado'!$DE$153:$DG$274,MATCH($A615,'Hoja de Trabajo para listado'!$DE$153:$DE$1048576,0),MATCH((CUADRO!F$4&amp;$E615),'Hoja de Trabajo para listado'!$DE$151:$DG$151,0)),0)+IFERROR(INDEX('Hoja de Trabajo para listado'!$CD$155:$DC$1048576,MATCH($A615,'Hoja de Trabajo para listado'!$CD$155:$CD$1048576,0),MATCH((CUADRO!F$4&amp;$E615),'Hoja de Trabajo para listado'!$CD$151:$DC$151,0)),0)</f>
        <v>0</v>
      </c>
      <c r="G615" s="241">
        <f ca="1">+IFERROR(INDEX('Hoja de Trabajo para listado'!$A$155:$Z$1048576,MATCH($A615,'Hoja de Trabajo para listado'!$A$155:$A$1048576,0),MATCH((CUADRO!G$4&amp;$E615),'Hoja de Trabajo para listado'!$A$151:$Z$151,0)),0)+IFERROR(INDEX('Hoja de Trabajo para listado'!$AB$155:$BA$1048576,MATCH($A615,'Hoja de Trabajo para listado'!$AB$155:$AB$1048576,0),MATCH((CUADRO!G$4&amp;$E615),'Hoja de Trabajo para listado'!$AB$151:$BA$151,0)),0)+IFERROR(INDEX('Hoja de Trabajo para listado'!$BC$155:$CB$1048576,MATCH($A615,'Hoja de Trabajo para listado'!$BC$155:$BC$1048576,0),MATCH((CUADRO!G$4&amp;$E615),'Hoja de Trabajo para listado'!$BC$151:$CB$151,0)),0)+IFERROR(INDEX('Hoja de Trabajo para listado'!$DE$153:$DG$274,MATCH($A615,'Hoja de Trabajo para listado'!$DE$153:$DE$1048576,0),MATCH((CUADRO!G$4&amp;$E615),'Hoja de Trabajo para listado'!$DE$151:$DG$151,0)),0)+IFERROR(INDEX('Hoja de Trabajo para listado'!$CD$155:$DC$1048576,MATCH($A615,'Hoja de Trabajo para listado'!$CD$155:$CD$1048576,0),MATCH((CUADRO!G$4&amp;$E615),'Hoja de Trabajo para listado'!$CD$151:$DC$151,0)),0)</f>
        <v>0</v>
      </c>
      <c r="H615" s="241">
        <f ca="1">+IFERROR(INDEX('Hoja de Trabajo para listado'!$A$155:$Z$1048576,MATCH($A615,'Hoja de Trabajo para listado'!$A$155:$A$1048576,0),MATCH((CUADRO!H$4&amp;$E615),'Hoja de Trabajo para listado'!$A$151:$Z$151,0)),0)+IFERROR(INDEX('Hoja de Trabajo para listado'!$AB$155:$BA$1048576,MATCH($A615,'Hoja de Trabajo para listado'!$AB$155:$AB$1048576,0),MATCH((CUADRO!H$4&amp;$E615),'Hoja de Trabajo para listado'!$AB$151:$BA$151,0)),0)+IFERROR(INDEX('Hoja de Trabajo para listado'!$BC$155:$CB$1048576,MATCH($A615,'Hoja de Trabajo para listado'!$BC$155:$BC$1048576,0),MATCH((CUADRO!H$4&amp;$E615),'Hoja de Trabajo para listado'!$BC$151:$CB$151,0)),0)+IFERROR(INDEX('Hoja de Trabajo para listado'!$DE$153:$DG$274,MATCH($A615,'Hoja de Trabajo para listado'!$DE$153:$DE$1048576,0),MATCH((CUADRO!H$4&amp;$E615),'Hoja de Trabajo para listado'!$DE$151:$DG$151,0)),0)+IFERROR(INDEX('Hoja de Trabajo para listado'!$CD$155:$DC$1048576,MATCH($A615,'Hoja de Trabajo para listado'!$CD$155:$CD$1048576,0),MATCH((CUADRO!H$4&amp;$E615),'Hoja de Trabajo para listado'!$CD$151:$DC$151,0)),0)</f>
        <v>0</v>
      </c>
      <c r="I615" s="241">
        <f ca="1">+IFERROR(INDEX('Hoja de Trabajo para listado'!$A$155:$Z$1048576,MATCH($A615,'Hoja de Trabajo para listado'!$A$155:$A$1048576,0),MATCH((CUADRO!I$4&amp;$E615),'Hoja de Trabajo para listado'!$A$151:$Z$151,0)),0)+IFERROR(INDEX('Hoja de Trabajo para listado'!$AB$155:$BA$1048576,MATCH($A615,'Hoja de Trabajo para listado'!$AB$155:$AB$1048576,0),MATCH((CUADRO!I$4&amp;$E615),'Hoja de Trabajo para listado'!$AB$151:$BA$151,0)),0)+IFERROR(INDEX('Hoja de Trabajo para listado'!$BC$155:$CB$1048576,MATCH($A615,'Hoja de Trabajo para listado'!$BC$155:$BC$1048576,0),MATCH((CUADRO!I$4&amp;$E615),'Hoja de Trabajo para listado'!$BC$151:$CB$151,0)),0)+IFERROR(INDEX('Hoja de Trabajo para listado'!$DE$153:$DG$274,MATCH($A615,'Hoja de Trabajo para listado'!$DE$153:$DE$1048576,0),MATCH((CUADRO!I$4&amp;$E615),'Hoja de Trabajo para listado'!$DE$151:$DG$151,0)),0)+IFERROR(INDEX('Hoja de Trabajo para listado'!$CD$155:$DC$1048576,MATCH($A615,'Hoja de Trabajo para listado'!$CD$155:$CD$1048576,0),MATCH((CUADRO!I$4&amp;$E615),'Hoja de Trabajo para listado'!$CD$151:$DC$151,0)),0)</f>
        <v>0</v>
      </c>
      <c r="J615" s="241">
        <f ca="1">+IFERROR(INDEX('Hoja de Trabajo para listado'!$A$155:$Z$1048576,MATCH($A615,'Hoja de Trabajo para listado'!$A$155:$A$1048576,0),MATCH((CUADRO!J$4&amp;$E615),'Hoja de Trabajo para listado'!$A$151:$Z$151,0)),0)+IFERROR(INDEX('Hoja de Trabajo para listado'!$AB$155:$BA$1048576,MATCH($A615,'Hoja de Trabajo para listado'!$AB$155:$AB$1048576,0),MATCH((CUADRO!J$4&amp;$E615),'Hoja de Trabajo para listado'!$AB$151:$BA$151,0)),0)+IFERROR(INDEX('Hoja de Trabajo para listado'!$BC$155:$CB$1048576,MATCH($A615,'Hoja de Trabajo para listado'!$BC$155:$BC$1048576,0),MATCH((CUADRO!J$4&amp;$E615),'Hoja de Trabajo para listado'!$BC$151:$CB$151,0)),0)+IFERROR(INDEX('Hoja de Trabajo para listado'!$DE$153:$DG$274,MATCH($A615,'Hoja de Trabajo para listado'!$DE$153:$DE$1048576,0),MATCH((CUADRO!J$4&amp;$E615),'Hoja de Trabajo para listado'!$DE$151:$DG$151,0)),0)+IFERROR(INDEX('Hoja de Trabajo para listado'!$CD$155:$DC$1048576,MATCH($A615,'Hoja de Trabajo para listado'!$CD$155:$CD$1048576,0),MATCH((CUADRO!J$4&amp;$E615),'Hoja de Trabajo para listado'!$CD$151:$DC$151,0)),0)</f>
        <v>0</v>
      </c>
      <c r="K615" s="241">
        <f ca="1">+IFERROR(INDEX('Hoja de Trabajo para listado'!$A$155:$Z$1048576,MATCH($A615,'Hoja de Trabajo para listado'!$A$155:$A$1048576,0),MATCH((CUADRO!K$4&amp;$E615),'Hoja de Trabajo para listado'!$A$151:$Z$151,0)),0)+IFERROR(INDEX('Hoja de Trabajo para listado'!$AB$155:$BA$1048576,MATCH($A615,'Hoja de Trabajo para listado'!$AB$155:$AB$1048576,0),MATCH((CUADRO!K$4&amp;$E615),'Hoja de Trabajo para listado'!$AB$151:$BA$151,0)),0)+IFERROR(INDEX('Hoja de Trabajo para listado'!$BC$155:$CB$1048576,MATCH($A615,'Hoja de Trabajo para listado'!$BC$155:$BC$1048576,0),MATCH((CUADRO!K$4&amp;$E615),'Hoja de Trabajo para listado'!$BC$151:$CB$151,0)),0)+IFERROR(INDEX('Hoja de Trabajo para listado'!$DE$153:$DG$274,MATCH($A615,'Hoja de Trabajo para listado'!$DE$153:$DE$1048576,0),MATCH((CUADRO!K$4&amp;$E615),'Hoja de Trabajo para listado'!$DE$151:$DG$151,0)),0)+IFERROR(INDEX('Hoja de Trabajo para listado'!$CD$155:$DC$1048576,MATCH($A615,'Hoja de Trabajo para listado'!$CD$155:$CD$1048576,0),MATCH((CUADRO!K$4&amp;$E615),'Hoja de Trabajo para listado'!$CD$151:$DC$151,0)),0)</f>
        <v>0</v>
      </c>
      <c r="L615" s="241">
        <f ca="1">+IFERROR(INDEX('Hoja de Trabajo para listado'!$A$155:$Z$1048576,MATCH($A615,'Hoja de Trabajo para listado'!$A$155:$A$1048576,0),MATCH((CUADRO!L$4&amp;$E615),'Hoja de Trabajo para listado'!$A$151:$Z$151,0)),0)+IFERROR(INDEX('Hoja de Trabajo para listado'!$AB$155:$BA$1048576,MATCH($A615,'Hoja de Trabajo para listado'!$AB$155:$AB$1048576,0),MATCH((CUADRO!L$4&amp;$E615),'Hoja de Trabajo para listado'!$AB$151:$BA$151,0)),0)+IFERROR(INDEX('Hoja de Trabajo para listado'!$BC$155:$CB$1048576,MATCH($A615,'Hoja de Trabajo para listado'!$BC$155:$BC$1048576,0),MATCH((CUADRO!L$4&amp;$E615),'Hoja de Trabajo para listado'!$BC$151:$CB$151,0)),0)+IFERROR(INDEX('Hoja de Trabajo para listado'!$DE$153:$DG$274,MATCH($A615,'Hoja de Trabajo para listado'!$DE$153:$DE$1048576,0),MATCH((CUADRO!L$4&amp;$E615),'Hoja de Trabajo para listado'!$DE$151:$DG$151,0)),0)+IFERROR(INDEX('Hoja de Trabajo para listado'!$CD$155:$DC$1048576,MATCH($A615,'Hoja de Trabajo para listado'!$CD$155:$CD$1048576,0),MATCH((CUADRO!L$4&amp;$E615),'Hoja de Trabajo para listado'!$CD$151:$DC$151,0)),0)</f>
        <v>0</v>
      </c>
      <c r="M615" s="241">
        <f ca="1">+IFERROR(INDEX('Hoja de Trabajo para listado'!$A$155:$Z$1048576,MATCH($A615,'Hoja de Trabajo para listado'!$A$155:$A$1048576,0),MATCH((CUADRO!M$4&amp;$E615),'Hoja de Trabajo para listado'!$A$151:$Z$151,0)),0)+IFERROR(INDEX('Hoja de Trabajo para listado'!$AB$155:$BA$1048576,MATCH($A615,'Hoja de Trabajo para listado'!$AB$155:$AB$1048576,0),MATCH((CUADRO!M$4&amp;$E615),'Hoja de Trabajo para listado'!$AB$151:$BA$151,0)),0)+IFERROR(INDEX('Hoja de Trabajo para listado'!$BC$155:$CB$1048576,MATCH($A615,'Hoja de Trabajo para listado'!$BC$155:$BC$1048576,0),MATCH((CUADRO!M$4&amp;$E615),'Hoja de Trabajo para listado'!$BC$151:$CB$151,0)),0)+IFERROR(INDEX('Hoja de Trabajo para listado'!$DE$153:$DG$274,MATCH($A615,'Hoja de Trabajo para listado'!$DE$153:$DE$1048576,0),MATCH((CUADRO!M$4&amp;$E615),'Hoja de Trabajo para listado'!$DE$151:$DG$151,0)),0)+IFERROR(INDEX('Hoja de Trabajo para listado'!$CD$155:$DC$1048576,MATCH($A615,'Hoja de Trabajo para listado'!$CD$155:$CD$1048576,0),MATCH((CUADRO!M$4&amp;$E615),'Hoja de Trabajo para listado'!$CD$151:$DC$151,0)),0)</f>
        <v>0</v>
      </c>
      <c r="N615" s="241">
        <f ca="1">+IFERROR(INDEX('Hoja de Trabajo para listado'!$A$155:$Z$1048576,MATCH($A615,'Hoja de Trabajo para listado'!$A$155:$A$1048576,0),MATCH((CUADRO!N$4&amp;$E615),'Hoja de Trabajo para listado'!$A$151:$Z$151,0)),0)+IFERROR(INDEX('Hoja de Trabajo para listado'!$AB$155:$BA$1048576,MATCH($A615,'Hoja de Trabajo para listado'!$AB$155:$AB$1048576,0),MATCH((CUADRO!N$4&amp;$E615),'Hoja de Trabajo para listado'!$AB$151:$BA$151,0)),0)+IFERROR(INDEX('Hoja de Trabajo para listado'!$BC$155:$CB$1048576,MATCH($A615,'Hoja de Trabajo para listado'!$BC$155:$BC$1048576,0),MATCH((CUADRO!N$4&amp;$E615),'Hoja de Trabajo para listado'!$BC$151:$CB$151,0)),0)+IFERROR(INDEX('Hoja de Trabajo para listado'!$DE$153:$DG$274,MATCH($A615,'Hoja de Trabajo para listado'!$DE$153:$DE$1048576,0),MATCH((CUADRO!N$4&amp;$E615),'Hoja de Trabajo para listado'!$DE$151:$DG$151,0)),0)+IFERROR(INDEX('Hoja de Trabajo para listado'!$CD$155:$DC$1048576,MATCH($A615,'Hoja de Trabajo para listado'!$CD$155:$CD$1048576,0),MATCH((CUADRO!N$4&amp;$E615),'Hoja de Trabajo para listado'!$CD$151:$DC$151,0)),0)</f>
        <v>0</v>
      </c>
      <c r="O615" s="241">
        <f ca="1">+IFERROR(INDEX('Hoja de Trabajo para listado'!$A$155:$Z$1048576,MATCH($A615,'Hoja de Trabajo para listado'!$A$155:$A$1048576,0),MATCH((CUADRO!O$4&amp;$E615),'Hoja de Trabajo para listado'!$A$151:$Z$151,0)),0)+IFERROR(INDEX('Hoja de Trabajo para listado'!$AB$155:$BA$1048576,MATCH($A615,'Hoja de Trabajo para listado'!$AB$155:$AB$1048576,0),MATCH((CUADRO!O$4&amp;$E615),'Hoja de Trabajo para listado'!$AB$151:$BA$151,0)),0)+IFERROR(INDEX('Hoja de Trabajo para listado'!$BC$155:$CB$1048576,MATCH($A615,'Hoja de Trabajo para listado'!$BC$155:$BC$1048576,0),MATCH((CUADRO!O$4&amp;$E615),'Hoja de Trabajo para listado'!$BC$151:$CB$151,0)),0)+IFERROR(INDEX('Hoja de Trabajo para listado'!$DE$153:$DG$274,MATCH($A615,'Hoja de Trabajo para listado'!$DE$153:$DE$1048576,0),MATCH((CUADRO!O$4&amp;$E615),'Hoja de Trabajo para listado'!$DE$151:$DG$151,0)),0)+IFERROR(INDEX('Hoja de Trabajo para listado'!$CD$155:$DC$1048576,MATCH($A615,'Hoja de Trabajo para listado'!$CD$155:$CD$1048576,0),MATCH((CUADRO!O$4&amp;$E615),'Hoja de Trabajo para listado'!$CD$151:$DC$151,0)),0)</f>
        <v>0</v>
      </c>
      <c r="P615" s="241">
        <f ca="1">+IFERROR(INDEX('Hoja de Trabajo para listado'!$A$155:$Z$1048576,MATCH($A615,'Hoja de Trabajo para listado'!$A$155:$A$1048576,0),MATCH((CUADRO!P$4&amp;$E615),'Hoja de Trabajo para listado'!$A$151:$Z$151,0)),0)+IFERROR(INDEX('Hoja de Trabajo para listado'!$AB$155:$BA$1048576,MATCH($A615,'Hoja de Trabajo para listado'!$AB$155:$AB$1048576,0),MATCH((CUADRO!P$4&amp;$E615),'Hoja de Trabajo para listado'!$AB$151:$BA$151,0)),0)+IFERROR(INDEX('Hoja de Trabajo para listado'!$BC$155:$CB$1048576,MATCH($A615,'Hoja de Trabajo para listado'!$BC$155:$BC$1048576,0),MATCH((CUADRO!P$4&amp;$E615),'Hoja de Trabajo para listado'!$BC$151:$CB$151,0)),0)+IFERROR(INDEX('Hoja de Trabajo para listado'!$DE$153:$DG$274,MATCH($A615,'Hoja de Trabajo para listado'!$DE$153:$DE$1048576,0),MATCH((CUADRO!P$4&amp;$E615),'Hoja de Trabajo para listado'!$DE$151:$DG$151,0)),0)+IFERROR(INDEX('Hoja de Trabajo para listado'!$CD$155:$DC$1048576,MATCH($A615,'Hoja de Trabajo para listado'!$CD$155:$CD$1048576,0),MATCH((CUADRO!P$4&amp;$E615),'Hoja de Trabajo para listado'!$CD$151:$DC$151,0)),0)</f>
        <v>0</v>
      </c>
      <c r="Q615" s="241">
        <f ca="1">+IFERROR(INDEX('Hoja de Trabajo para listado'!$A$155:$Z$1048576,MATCH($A615,'Hoja de Trabajo para listado'!$A$155:$A$1048576,0),MATCH((CUADRO!Q$4&amp;$E615),'Hoja de Trabajo para listado'!$A$151:$Z$151,0)),0)+IFERROR(INDEX('Hoja de Trabajo para listado'!$AB$155:$BA$1048576,MATCH($A615,'Hoja de Trabajo para listado'!$AB$155:$AB$1048576,0),MATCH((CUADRO!Q$4&amp;$E615),'Hoja de Trabajo para listado'!$AB$151:$BA$151,0)),0)+IFERROR(INDEX('Hoja de Trabajo para listado'!$BC$155:$CB$1048576,MATCH($A615,'Hoja de Trabajo para listado'!$BC$155:$BC$1048576,0),MATCH((CUADRO!Q$4&amp;$E615),'Hoja de Trabajo para listado'!$BC$151:$CB$151,0)),0)+IFERROR(INDEX('Hoja de Trabajo para listado'!$DE$153:$DG$274,MATCH($A615,'Hoja de Trabajo para listado'!$DE$153:$DE$1048576,0),MATCH((CUADRO!Q$4&amp;$E615),'Hoja de Trabajo para listado'!$DE$151:$DG$151,0)),0)+IFERROR(INDEX('Hoja de Trabajo para listado'!$CD$155:$DC$1048576,MATCH($A615,'Hoja de Trabajo para listado'!$CD$155:$CD$1048576,0),MATCH((CUADRO!Q$4&amp;$E615),'Hoja de Trabajo para listado'!$CD$151:$DC$151,0)),0)</f>
        <v>0</v>
      </c>
      <c r="R615" s="241">
        <f t="shared" ca="1" si="18"/>
        <v>0</v>
      </c>
      <c r="S615" s="247"/>
      <c r="T615" s="241">
        <f ca="1">+T616</f>
        <v>0</v>
      </c>
      <c r="U615" s="240">
        <f t="shared" si="19"/>
        <v>1</v>
      </c>
    </row>
    <row r="616" spans="1:21" customFormat="1" ht="27" hidden="1" customHeight="1">
      <c r="A616" s="32">
        <v>1259</v>
      </c>
      <c r="B616" s="382"/>
      <c r="C616" s="245" t="str">
        <f>+VLOOKUP(A616,bd_lista!$A$3:$C$592,3,FALSE)</f>
        <v>Gobierno Autónomo Municipal de Palos Blancos</v>
      </c>
      <c r="D616" s="384"/>
      <c r="E616" s="242" t="s">
        <v>684</v>
      </c>
      <c r="F616" s="241">
        <f ca="1">+IFERROR(INDEX('Hoja de Trabajo para listado'!$A$155:$Z$1048576,MATCH($A616,'Hoja de Trabajo para listado'!$A$155:$A$1048576,0),MATCH((CUADRO!F$4&amp;$E616),'Hoja de Trabajo para listado'!$A$151:$Z$151,0)),0)+IFERROR(INDEX('Hoja de Trabajo para listado'!$AB$155:$BA$1048576,MATCH($A616,'Hoja de Trabajo para listado'!$AB$155:$AB$1048576,0),MATCH((CUADRO!F$4&amp;$E616),'Hoja de Trabajo para listado'!$AB$151:$BA$151,0)),0)+IFERROR(INDEX('Hoja de Trabajo para listado'!$BC$155:$CB$1048576,MATCH($A616,'Hoja de Trabajo para listado'!$BC$155:$BC$1048576,0),MATCH((CUADRO!F$4&amp;$E616),'Hoja de Trabajo para listado'!$BC$151:$CB$151,0)),0)+IFERROR(INDEX('Hoja de Trabajo para listado'!$DE$153:$DG$274,MATCH($A616,'Hoja de Trabajo para listado'!$DE$153:$DE$1048576,0),MATCH((CUADRO!F$4&amp;$E616),'Hoja de Trabajo para listado'!$DE$151:$DG$151,0)),0)+IFERROR(INDEX('Hoja de Trabajo para listado'!$CD$155:$DC$1048576,MATCH($A616,'Hoja de Trabajo para listado'!$CD$155:$CD$1048576,0),MATCH((CUADRO!F$4&amp;$E616),'Hoja de Trabajo para listado'!$CD$151:$DC$151,0)),0)</f>
        <v>0</v>
      </c>
      <c r="G616" s="241">
        <f ca="1">+IFERROR(INDEX('Hoja de Trabajo para listado'!$A$155:$Z$1048576,MATCH($A616,'Hoja de Trabajo para listado'!$A$155:$A$1048576,0),MATCH((CUADRO!G$4&amp;$E616),'Hoja de Trabajo para listado'!$A$151:$Z$151,0)),0)+IFERROR(INDEX('Hoja de Trabajo para listado'!$AB$155:$BA$1048576,MATCH($A616,'Hoja de Trabajo para listado'!$AB$155:$AB$1048576,0),MATCH((CUADRO!G$4&amp;$E616),'Hoja de Trabajo para listado'!$AB$151:$BA$151,0)),0)+IFERROR(INDEX('Hoja de Trabajo para listado'!$BC$155:$CB$1048576,MATCH($A616,'Hoja de Trabajo para listado'!$BC$155:$BC$1048576,0),MATCH((CUADRO!G$4&amp;$E616),'Hoja de Trabajo para listado'!$BC$151:$CB$151,0)),0)+IFERROR(INDEX('Hoja de Trabajo para listado'!$DE$153:$DG$274,MATCH($A616,'Hoja de Trabajo para listado'!$DE$153:$DE$1048576,0),MATCH((CUADRO!G$4&amp;$E616),'Hoja de Trabajo para listado'!$DE$151:$DG$151,0)),0)+IFERROR(INDEX('Hoja de Trabajo para listado'!$CD$155:$DC$1048576,MATCH($A616,'Hoja de Trabajo para listado'!$CD$155:$CD$1048576,0),MATCH((CUADRO!G$4&amp;$E616),'Hoja de Trabajo para listado'!$CD$151:$DC$151,0)),0)</f>
        <v>0</v>
      </c>
      <c r="H616" s="241">
        <f ca="1">+IFERROR(INDEX('Hoja de Trabajo para listado'!$A$155:$Z$1048576,MATCH($A616,'Hoja de Trabajo para listado'!$A$155:$A$1048576,0),MATCH((CUADRO!H$4&amp;$E616),'Hoja de Trabajo para listado'!$A$151:$Z$151,0)),0)+IFERROR(INDEX('Hoja de Trabajo para listado'!$AB$155:$BA$1048576,MATCH($A616,'Hoja de Trabajo para listado'!$AB$155:$AB$1048576,0),MATCH((CUADRO!H$4&amp;$E616),'Hoja de Trabajo para listado'!$AB$151:$BA$151,0)),0)+IFERROR(INDEX('Hoja de Trabajo para listado'!$BC$155:$CB$1048576,MATCH($A616,'Hoja de Trabajo para listado'!$BC$155:$BC$1048576,0),MATCH((CUADRO!H$4&amp;$E616),'Hoja de Trabajo para listado'!$BC$151:$CB$151,0)),0)+IFERROR(INDEX('Hoja de Trabajo para listado'!$DE$153:$DG$274,MATCH($A616,'Hoja de Trabajo para listado'!$DE$153:$DE$1048576,0),MATCH((CUADRO!H$4&amp;$E616),'Hoja de Trabajo para listado'!$DE$151:$DG$151,0)),0)+IFERROR(INDEX('Hoja de Trabajo para listado'!$CD$155:$DC$1048576,MATCH($A616,'Hoja de Trabajo para listado'!$CD$155:$CD$1048576,0),MATCH((CUADRO!H$4&amp;$E616),'Hoja de Trabajo para listado'!$CD$151:$DC$151,0)),0)</f>
        <v>0</v>
      </c>
      <c r="I616" s="241">
        <f ca="1">+IFERROR(INDEX('Hoja de Trabajo para listado'!$A$155:$Z$1048576,MATCH($A616,'Hoja de Trabajo para listado'!$A$155:$A$1048576,0),MATCH((CUADRO!I$4&amp;$E616),'Hoja de Trabajo para listado'!$A$151:$Z$151,0)),0)+IFERROR(INDEX('Hoja de Trabajo para listado'!$AB$155:$BA$1048576,MATCH($A616,'Hoja de Trabajo para listado'!$AB$155:$AB$1048576,0),MATCH((CUADRO!I$4&amp;$E616),'Hoja de Trabajo para listado'!$AB$151:$BA$151,0)),0)+IFERROR(INDEX('Hoja de Trabajo para listado'!$BC$155:$CB$1048576,MATCH($A616,'Hoja de Trabajo para listado'!$BC$155:$BC$1048576,0),MATCH((CUADRO!I$4&amp;$E616),'Hoja de Trabajo para listado'!$BC$151:$CB$151,0)),0)+IFERROR(INDEX('Hoja de Trabajo para listado'!$DE$153:$DG$274,MATCH($A616,'Hoja de Trabajo para listado'!$DE$153:$DE$1048576,0),MATCH((CUADRO!I$4&amp;$E616),'Hoja de Trabajo para listado'!$DE$151:$DG$151,0)),0)+IFERROR(INDEX('Hoja de Trabajo para listado'!$CD$155:$DC$1048576,MATCH($A616,'Hoja de Trabajo para listado'!$CD$155:$CD$1048576,0),MATCH((CUADRO!I$4&amp;$E616),'Hoja de Trabajo para listado'!$CD$151:$DC$151,0)),0)</f>
        <v>0</v>
      </c>
      <c r="J616" s="241">
        <f ca="1">+IFERROR(INDEX('Hoja de Trabajo para listado'!$A$155:$Z$1048576,MATCH($A616,'Hoja de Trabajo para listado'!$A$155:$A$1048576,0),MATCH((CUADRO!J$4&amp;$E616),'Hoja de Trabajo para listado'!$A$151:$Z$151,0)),0)+IFERROR(INDEX('Hoja de Trabajo para listado'!$AB$155:$BA$1048576,MATCH($A616,'Hoja de Trabajo para listado'!$AB$155:$AB$1048576,0),MATCH((CUADRO!J$4&amp;$E616),'Hoja de Trabajo para listado'!$AB$151:$BA$151,0)),0)+IFERROR(INDEX('Hoja de Trabajo para listado'!$BC$155:$CB$1048576,MATCH($A616,'Hoja de Trabajo para listado'!$BC$155:$BC$1048576,0),MATCH((CUADRO!J$4&amp;$E616),'Hoja de Trabajo para listado'!$BC$151:$CB$151,0)),0)+IFERROR(INDEX('Hoja de Trabajo para listado'!$DE$153:$DG$274,MATCH($A616,'Hoja de Trabajo para listado'!$DE$153:$DE$1048576,0),MATCH((CUADRO!J$4&amp;$E616),'Hoja de Trabajo para listado'!$DE$151:$DG$151,0)),0)+IFERROR(INDEX('Hoja de Trabajo para listado'!$CD$155:$DC$1048576,MATCH($A616,'Hoja de Trabajo para listado'!$CD$155:$CD$1048576,0),MATCH((CUADRO!J$4&amp;$E616),'Hoja de Trabajo para listado'!$CD$151:$DC$151,0)),0)</f>
        <v>0</v>
      </c>
      <c r="K616" s="241">
        <f ca="1">+IFERROR(INDEX('Hoja de Trabajo para listado'!$A$155:$Z$1048576,MATCH($A616,'Hoja de Trabajo para listado'!$A$155:$A$1048576,0),MATCH((CUADRO!K$4&amp;$E616),'Hoja de Trabajo para listado'!$A$151:$Z$151,0)),0)+IFERROR(INDEX('Hoja de Trabajo para listado'!$AB$155:$BA$1048576,MATCH($A616,'Hoja de Trabajo para listado'!$AB$155:$AB$1048576,0),MATCH((CUADRO!K$4&amp;$E616),'Hoja de Trabajo para listado'!$AB$151:$BA$151,0)),0)+IFERROR(INDEX('Hoja de Trabajo para listado'!$BC$155:$CB$1048576,MATCH($A616,'Hoja de Trabajo para listado'!$BC$155:$BC$1048576,0),MATCH((CUADRO!K$4&amp;$E616),'Hoja de Trabajo para listado'!$BC$151:$CB$151,0)),0)+IFERROR(INDEX('Hoja de Trabajo para listado'!$DE$153:$DG$274,MATCH($A616,'Hoja de Trabajo para listado'!$DE$153:$DE$1048576,0),MATCH((CUADRO!K$4&amp;$E616),'Hoja de Trabajo para listado'!$DE$151:$DG$151,0)),0)+IFERROR(INDEX('Hoja de Trabajo para listado'!$CD$155:$DC$1048576,MATCH($A616,'Hoja de Trabajo para listado'!$CD$155:$CD$1048576,0),MATCH((CUADRO!K$4&amp;$E616),'Hoja de Trabajo para listado'!$CD$151:$DC$151,0)),0)</f>
        <v>0</v>
      </c>
      <c r="L616" s="241">
        <f ca="1">+IFERROR(INDEX('Hoja de Trabajo para listado'!$A$155:$Z$1048576,MATCH($A616,'Hoja de Trabajo para listado'!$A$155:$A$1048576,0),MATCH((CUADRO!L$4&amp;$E616),'Hoja de Trabajo para listado'!$A$151:$Z$151,0)),0)+IFERROR(INDEX('Hoja de Trabajo para listado'!$AB$155:$BA$1048576,MATCH($A616,'Hoja de Trabajo para listado'!$AB$155:$AB$1048576,0),MATCH((CUADRO!L$4&amp;$E616),'Hoja de Trabajo para listado'!$AB$151:$BA$151,0)),0)+IFERROR(INDEX('Hoja de Trabajo para listado'!$BC$155:$CB$1048576,MATCH($A616,'Hoja de Trabajo para listado'!$BC$155:$BC$1048576,0),MATCH((CUADRO!L$4&amp;$E616),'Hoja de Trabajo para listado'!$BC$151:$CB$151,0)),0)+IFERROR(INDEX('Hoja de Trabajo para listado'!$DE$153:$DG$274,MATCH($A616,'Hoja de Trabajo para listado'!$DE$153:$DE$1048576,0),MATCH((CUADRO!L$4&amp;$E616),'Hoja de Trabajo para listado'!$DE$151:$DG$151,0)),0)+IFERROR(INDEX('Hoja de Trabajo para listado'!$CD$155:$DC$1048576,MATCH($A616,'Hoja de Trabajo para listado'!$CD$155:$CD$1048576,0),MATCH((CUADRO!L$4&amp;$E616),'Hoja de Trabajo para listado'!$CD$151:$DC$151,0)),0)</f>
        <v>0</v>
      </c>
      <c r="M616" s="241">
        <f ca="1">+IFERROR(INDEX('Hoja de Trabajo para listado'!$A$155:$Z$1048576,MATCH($A616,'Hoja de Trabajo para listado'!$A$155:$A$1048576,0),MATCH((CUADRO!M$4&amp;$E616),'Hoja de Trabajo para listado'!$A$151:$Z$151,0)),0)+IFERROR(INDEX('Hoja de Trabajo para listado'!$AB$155:$BA$1048576,MATCH($A616,'Hoja de Trabajo para listado'!$AB$155:$AB$1048576,0),MATCH((CUADRO!M$4&amp;$E616),'Hoja de Trabajo para listado'!$AB$151:$BA$151,0)),0)+IFERROR(INDEX('Hoja de Trabajo para listado'!$BC$155:$CB$1048576,MATCH($A616,'Hoja de Trabajo para listado'!$BC$155:$BC$1048576,0),MATCH((CUADRO!M$4&amp;$E616),'Hoja de Trabajo para listado'!$BC$151:$CB$151,0)),0)+IFERROR(INDEX('Hoja de Trabajo para listado'!$DE$153:$DG$274,MATCH($A616,'Hoja de Trabajo para listado'!$DE$153:$DE$1048576,0),MATCH((CUADRO!M$4&amp;$E616),'Hoja de Trabajo para listado'!$DE$151:$DG$151,0)),0)+IFERROR(INDEX('Hoja de Trabajo para listado'!$CD$155:$DC$1048576,MATCH($A616,'Hoja de Trabajo para listado'!$CD$155:$CD$1048576,0),MATCH((CUADRO!M$4&amp;$E616),'Hoja de Trabajo para listado'!$CD$151:$DC$151,0)),0)</f>
        <v>0</v>
      </c>
      <c r="N616" s="241">
        <f ca="1">+IFERROR(INDEX('Hoja de Trabajo para listado'!$A$155:$Z$1048576,MATCH($A616,'Hoja de Trabajo para listado'!$A$155:$A$1048576,0),MATCH((CUADRO!N$4&amp;$E616),'Hoja de Trabajo para listado'!$A$151:$Z$151,0)),0)+IFERROR(INDEX('Hoja de Trabajo para listado'!$AB$155:$BA$1048576,MATCH($A616,'Hoja de Trabajo para listado'!$AB$155:$AB$1048576,0),MATCH((CUADRO!N$4&amp;$E616),'Hoja de Trabajo para listado'!$AB$151:$BA$151,0)),0)+IFERROR(INDEX('Hoja de Trabajo para listado'!$BC$155:$CB$1048576,MATCH($A616,'Hoja de Trabajo para listado'!$BC$155:$BC$1048576,0),MATCH((CUADRO!N$4&amp;$E616),'Hoja de Trabajo para listado'!$BC$151:$CB$151,0)),0)+IFERROR(INDEX('Hoja de Trabajo para listado'!$DE$153:$DG$274,MATCH($A616,'Hoja de Trabajo para listado'!$DE$153:$DE$1048576,0),MATCH((CUADRO!N$4&amp;$E616),'Hoja de Trabajo para listado'!$DE$151:$DG$151,0)),0)+IFERROR(INDEX('Hoja de Trabajo para listado'!$CD$155:$DC$1048576,MATCH($A616,'Hoja de Trabajo para listado'!$CD$155:$CD$1048576,0),MATCH((CUADRO!N$4&amp;$E616),'Hoja de Trabajo para listado'!$CD$151:$DC$151,0)),0)</f>
        <v>0</v>
      </c>
      <c r="O616" s="241">
        <f ca="1">+IFERROR(INDEX('Hoja de Trabajo para listado'!$A$155:$Z$1048576,MATCH($A616,'Hoja de Trabajo para listado'!$A$155:$A$1048576,0),MATCH((CUADRO!O$4&amp;$E616),'Hoja de Trabajo para listado'!$A$151:$Z$151,0)),0)+IFERROR(INDEX('Hoja de Trabajo para listado'!$AB$155:$BA$1048576,MATCH($A616,'Hoja de Trabajo para listado'!$AB$155:$AB$1048576,0),MATCH((CUADRO!O$4&amp;$E616),'Hoja de Trabajo para listado'!$AB$151:$BA$151,0)),0)+IFERROR(INDEX('Hoja de Trabajo para listado'!$BC$155:$CB$1048576,MATCH($A616,'Hoja de Trabajo para listado'!$BC$155:$BC$1048576,0),MATCH((CUADRO!O$4&amp;$E616),'Hoja de Trabajo para listado'!$BC$151:$CB$151,0)),0)+IFERROR(INDEX('Hoja de Trabajo para listado'!$DE$153:$DG$274,MATCH($A616,'Hoja de Trabajo para listado'!$DE$153:$DE$1048576,0),MATCH((CUADRO!O$4&amp;$E616),'Hoja de Trabajo para listado'!$DE$151:$DG$151,0)),0)+IFERROR(INDEX('Hoja de Trabajo para listado'!$CD$155:$DC$1048576,MATCH($A616,'Hoja de Trabajo para listado'!$CD$155:$CD$1048576,0),MATCH((CUADRO!O$4&amp;$E616),'Hoja de Trabajo para listado'!$CD$151:$DC$151,0)),0)</f>
        <v>0</v>
      </c>
      <c r="P616" s="241">
        <f ca="1">+IFERROR(INDEX('Hoja de Trabajo para listado'!$A$155:$Z$1048576,MATCH($A616,'Hoja de Trabajo para listado'!$A$155:$A$1048576,0),MATCH((CUADRO!P$4&amp;$E616),'Hoja de Trabajo para listado'!$A$151:$Z$151,0)),0)+IFERROR(INDEX('Hoja de Trabajo para listado'!$AB$155:$BA$1048576,MATCH($A616,'Hoja de Trabajo para listado'!$AB$155:$AB$1048576,0),MATCH((CUADRO!P$4&amp;$E616),'Hoja de Trabajo para listado'!$AB$151:$BA$151,0)),0)+IFERROR(INDEX('Hoja de Trabajo para listado'!$BC$155:$CB$1048576,MATCH($A616,'Hoja de Trabajo para listado'!$BC$155:$BC$1048576,0),MATCH((CUADRO!P$4&amp;$E616),'Hoja de Trabajo para listado'!$BC$151:$CB$151,0)),0)+IFERROR(INDEX('Hoja de Trabajo para listado'!$DE$153:$DG$274,MATCH($A616,'Hoja de Trabajo para listado'!$DE$153:$DE$1048576,0),MATCH((CUADRO!P$4&amp;$E616),'Hoja de Trabajo para listado'!$DE$151:$DG$151,0)),0)+IFERROR(INDEX('Hoja de Trabajo para listado'!$CD$155:$DC$1048576,MATCH($A616,'Hoja de Trabajo para listado'!$CD$155:$CD$1048576,0),MATCH((CUADRO!P$4&amp;$E616),'Hoja de Trabajo para listado'!$CD$151:$DC$151,0)),0)</f>
        <v>0</v>
      </c>
      <c r="Q616" s="241">
        <f ca="1">+IFERROR(INDEX('Hoja de Trabajo para listado'!$A$155:$Z$1048576,MATCH($A616,'Hoja de Trabajo para listado'!$A$155:$A$1048576,0),MATCH((CUADRO!Q$4&amp;$E616),'Hoja de Trabajo para listado'!$A$151:$Z$151,0)),0)+IFERROR(INDEX('Hoja de Trabajo para listado'!$AB$155:$BA$1048576,MATCH($A616,'Hoja de Trabajo para listado'!$AB$155:$AB$1048576,0),MATCH((CUADRO!Q$4&amp;$E616),'Hoja de Trabajo para listado'!$AB$151:$BA$151,0)),0)+IFERROR(INDEX('Hoja de Trabajo para listado'!$BC$155:$CB$1048576,MATCH($A616,'Hoja de Trabajo para listado'!$BC$155:$BC$1048576,0),MATCH((CUADRO!Q$4&amp;$E616),'Hoja de Trabajo para listado'!$BC$151:$CB$151,0)),0)+IFERROR(INDEX('Hoja de Trabajo para listado'!$DE$153:$DG$274,MATCH($A616,'Hoja de Trabajo para listado'!$DE$153:$DE$1048576,0),MATCH((CUADRO!Q$4&amp;$E616),'Hoja de Trabajo para listado'!$DE$151:$DG$151,0)),0)+IFERROR(INDEX('Hoja de Trabajo para listado'!$CD$155:$DC$1048576,MATCH($A616,'Hoja de Trabajo para listado'!$CD$155:$CD$1048576,0),MATCH((CUADRO!Q$4&amp;$E616),'Hoja de Trabajo para listado'!$CD$151:$DC$151,0)),0)</f>
        <v>0</v>
      </c>
      <c r="R616" s="241">
        <f t="shared" ca="1" si="18"/>
        <v>0</v>
      </c>
      <c r="S616" s="247">
        <f ca="1">+R615+R616</f>
        <v>0</v>
      </c>
      <c r="T616" s="241">
        <f ca="1">+S616</f>
        <v>0</v>
      </c>
      <c r="U616" s="240">
        <f t="shared" si="19"/>
        <v>2</v>
      </c>
    </row>
    <row r="617" spans="1:21" customFormat="1" ht="27" hidden="1" customHeight="1">
      <c r="A617" s="32">
        <v>1260</v>
      </c>
      <c r="B617" s="381">
        <f>+A617</f>
        <v>1260</v>
      </c>
      <c r="C617" s="245" t="str">
        <f>+VLOOKUP(A617,bd_lista!$A$3:$C$592,3,FALSE)</f>
        <v>Gobierno Autónomo Municipal de La Asunta</v>
      </c>
      <c r="D617" s="383" t="str">
        <f>+C617</f>
        <v>Gobierno Autónomo Municipal de La Asunta</v>
      </c>
      <c r="E617" s="240" t="s">
        <v>683</v>
      </c>
      <c r="F617" s="241">
        <f ca="1">+IFERROR(INDEX('Hoja de Trabajo para listado'!$A$155:$Z$1048576,MATCH($A617,'Hoja de Trabajo para listado'!$A$155:$A$1048576,0),MATCH((CUADRO!F$4&amp;$E617),'Hoja de Trabajo para listado'!$A$151:$Z$151,0)),0)+IFERROR(INDEX('Hoja de Trabajo para listado'!$AB$155:$BA$1048576,MATCH($A617,'Hoja de Trabajo para listado'!$AB$155:$AB$1048576,0),MATCH((CUADRO!F$4&amp;$E617),'Hoja de Trabajo para listado'!$AB$151:$BA$151,0)),0)+IFERROR(INDEX('Hoja de Trabajo para listado'!$BC$155:$CB$1048576,MATCH($A617,'Hoja de Trabajo para listado'!$BC$155:$BC$1048576,0),MATCH((CUADRO!F$4&amp;$E617),'Hoja de Trabajo para listado'!$BC$151:$CB$151,0)),0)+IFERROR(INDEX('Hoja de Trabajo para listado'!$DE$153:$DG$274,MATCH($A617,'Hoja de Trabajo para listado'!$DE$153:$DE$1048576,0),MATCH((CUADRO!F$4&amp;$E617),'Hoja de Trabajo para listado'!$DE$151:$DG$151,0)),0)+IFERROR(INDEX('Hoja de Trabajo para listado'!$CD$155:$DC$1048576,MATCH($A617,'Hoja de Trabajo para listado'!$CD$155:$CD$1048576,0),MATCH((CUADRO!F$4&amp;$E617),'Hoja de Trabajo para listado'!$CD$151:$DC$151,0)),0)</f>
        <v>0</v>
      </c>
      <c r="G617" s="241">
        <f ca="1">+IFERROR(INDEX('Hoja de Trabajo para listado'!$A$155:$Z$1048576,MATCH($A617,'Hoja de Trabajo para listado'!$A$155:$A$1048576,0),MATCH((CUADRO!G$4&amp;$E617),'Hoja de Trabajo para listado'!$A$151:$Z$151,0)),0)+IFERROR(INDEX('Hoja de Trabajo para listado'!$AB$155:$BA$1048576,MATCH($A617,'Hoja de Trabajo para listado'!$AB$155:$AB$1048576,0),MATCH((CUADRO!G$4&amp;$E617),'Hoja de Trabajo para listado'!$AB$151:$BA$151,0)),0)+IFERROR(INDEX('Hoja de Trabajo para listado'!$BC$155:$CB$1048576,MATCH($A617,'Hoja de Trabajo para listado'!$BC$155:$BC$1048576,0),MATCH((CUADRO!G$4&amp;$E617),'Hoja de Trabajo para listado'!$BC$151:$CB$151,0)),0)+IFERROR(INDEX('Hoja de Trabajo para listado'!$DE$153:$DG$274,MATCH($A617,'Hoja de Trabajo para listado'!$DE$153:$DE$1048576,0),MATCH((CUADRO!G$4&amp;$E617),'Hoja de Trabajo para listado'!$DE$151:$DG$151,0)),0)+IFERROR(INDEX('Hoja de Trabajo para listado'!$CD$155:$DC$1048576,MATCH($A617,'Hoja de Trabajo para listado'!$CD$155:$CD$1048576,0),MATCH((CUADRO!G$4&amp;$E617),'Hoja de Trabajo para listado'!$CD$151:$DC$151,0)),0)</f>
        <v>0</v>
      </c>
      <c r="H617" s="241">
        <f ca="1">+IFERROR(INDEX('Hoja de Trabajo para listado'!$A$155:$Z$1048576,MATCH($A617,'Hoja de Trabajo para listado'!$A$155:$A$1048576,0),MATCH((CUADRO!H$4&amp;$E617),'Hoja de Trabajo para listado'!$A$151:$Z$151,0)),0)+IFERROR(INDEX('Hoja de Trabajo para listado'!$AB$155:$BA$1048576,MATCH($A617,'Hoja de Trabajo para listado'!$AB$155:$AB$1048576,0),MATCH((CUADRO!H$4&amp;$E617),'Hoja de Trabajo para listado'!$AB$151:$BA$151,0)),0)+IFERROR(INDEX('Hoja de Trabajo para listado'!$BC$155:$CB$1048576,MATCH($A617,'Hoja de Trabajo para listado'!$BC$155:$BC$1048576,0),MATCH((CUADRO!H$4&amp;$E617),'Hoja de Trabajo para listado'!$BC$151:$CB$151,0)),0)+IFERROR(INDEX('Hoja de Trabajo para listado'!$DE$153:$DG$274,MATCH($A617,'Hoja de Trabajo para listado'!$DE$153:$DE$1048576,0),MATCH((CUADRO!H$4&amp;$E617),'Hoja de Trabajo para listado'!$DE$151:$DG$151,0)),0)+IFERROR(INDEX('Hoja de Trabajo para listado'!$CD$155:$DC$1048576,MATCH($A617,'Hoja de Trabajo para listado'!$CD$155:$CD$1048576,0),MATCH((CUADRO!H$4&amp;$E617),'Hoja de Trabajo para listado'!$CD$151:$DC$151,0)),0)</f>
        <v>0</v>
      </c>
      <c r="I617" s="241">
        <f ca="1">+IFERROR(INDEX('Hoja de Trabajo para listado'!$A$155:$Z$1048576,MATCH($A617,'Hoja de Trabajo para listado'!$A$155:$A$1048576,0),MATCH((CUADRO!I$4&amp;$E617),'Hoja de Trabajo para listado'!$A$151:$Z$151,0)),0)+IFERROR(INDEX('Hoja de Trabajo para listado'!$AB$155:$BA$1048576,MATCH($A617,'Hoja de Trabajo para listado'!$AB$155:$AB$1048576,0),MATCH((CUADRO!I$4&amp;$E617),'Hoja de Trabajo para listado'!$AB$151:$BA$151,0)),0)+IFERROR(INDEX('Hoja de Trabajo para listado'!$BC$155:$CB$1048576,MATCH($A617,'Hoja de Trabajo para listado'!$BC$155:$BC$1048576,0),MATCH((CUADRO!I$4&amp;$E617),'Hoja de Trabajo para listado'!$BC$151:$CB$151,0)),0)+IFERROR(INDEX('Hoja de Trabajo para listado'!$DE$153:$DG$274,MATCH($A617,'Hoja de Trabajo para listado'!$DE$153:$DE$1048576,0),MATCH((CUADRO!I$4&amp;$E617),'Hoja de Trabajo para listado'!$DE$151:$DG$151,0)),0)+IFERROR(INDEX('Hoja de Trabajo para listado'!$CD$155:$DC$1048576,MATCH($A617,'Hoja de Trabajo para listado'!$CD$155:$CD$1048576,0),MATCH((CUADRO!I$4&amp;$E617),'Hoja de Trabajo para listado'!$CD$151:$DC$151,0)),0)</f>
        <v>0</v>
      </c>
      <c r="J617" s="241">
        <f ca="1">+IFERROR(INDEX('Hoja de Trabajo para listado'!$A$155:$Z$1048576,MATCH($A617,'Hoja de Trabajo para listado'!$A$155:$A$1048576,0),MATCH((CUADRO!J$4&amp;$E617),'Hoja de Trabajo para listado'!$A$151:$Z$151,0)),0)+IFERROR(INDEX('Hoja de Trabajo para listado'!$AB$155:$BA$1048576,MATCH($A617,'Hoja de Trabajo para listado'!$AB$155:$AB$1048576,0),MATCH((CUADRO!J$4&amp;$E617),'Hoja de Trabajo para listado'!$AB$151:$BA$151,0)),0)+IFERROR(INDEX('Hoja de Trabajo para listado'!$BC$155:$CB$1048576,MATCH($A617,'Hoja de Trabajo para listado'!$BC$155:$BC$1048576,0),MATCH((CUADRO!J$4&amp;$E617),'Hoja de Trabajo para listado'!$BC$151:$CB$151,0)),0)+IFERROR(INDEX('Hoja de Trabajo para listado'!$DE$153:$DG$274,MATCH($A617,'Hoja de Trabajo para listado'!$DE$153:$DE$1048576,0),MATCH((CUADRO!J$4&amp;$E617),'Hoja de Trabajo para listado'!$DE$151:$DG$151,0)),0)+IFERROR(INDEX('Hoja de Trabajo para listado'!$CD$155:$DC$1048576,MATCH($A617,'Hoja de Trabajo para listado'!$CD$155:$CD$1048576,0),MATCH((CUADRO!J$4&amp;$E617),'Hoja de Trabajo para listado'!$CD$151:$DC$151,0)),0)</f>
        <v>0</v>
      </c>
      <c r="K617" s="241">
        <f ca="1">+IFERROR(INDEX('Hoja de Trabajo para listado'!$A$155:$Z$1048576,MATCH($A617,'Hoja de Trabajo para listado'!$A$155:$A$1048576,0),MATCH((CUADRO!K$4&amp;$E617),'Hoja de Trabajo para listado'!$A$151:$Z$151,0)),0)+IFERROR(INDEX('Hoja de Trabajo para listado'!$AB$155:$BA$1048576,MATCH($A617,'Hoja de Trabajo para listado'!$AB$155:$AB$1048576,0),MATCH((CUADRO!K$4&amp;$E617),'Hoja de Trabajo para listado'!$AB$151:$BA$151,0)),0)+IFERROR(INDEX('Hoja de Trabajo para listado'!$BC$155:$CB$1048576,MATCH($A617,'Hoja de Trabajo para listado'!$BC$155:$BC$1048576,0),MATCH((CUADRO!K$4&amp;$E617),'Hoja de Trabajo para listado'!$BC$151:$CB$151,0)),0)+IFERROR(INDEX('Hoja de Trabajo para listado'!$DE$153:$DG$274,MATCH($A617,'Hoja de Trabajo para listado'!$DE$153:$DE$1048576,0),MATCH((CUADRO!K$4&amp;$E617),'Hoja de Trabajo para listado'!$DE$151:$DG$151,0)),0)+IFERROR(INDEX('Hoja de Trabajo para listado'!$CD$155:$DC$1048576,MATCH($A617,'Hoja de Trabajo para listado'!$CD$155:$CD$1048576,0),MATCH((CUADRO!K$4&amp;$E617),'Hoja de Trabajo para listado'!$CD$151:$DC$151,0)),0)</f>
        <v>0</v>
      </c>
      <c r="L617" s="241">
        <f ca="1">+IFERROR(INDEX('Hoja de Trabajo para listado'!$A$155:$Z$1048576,MATCH($A617,'Hoja de Trabajo para listado'!$A$155:$A$1048576,0),MATCH((CUADRO!L$4&amp;$E617),'Hoja de Trabajo para listado'!$A$151:$Z$151,0)),0)+IFERROR(INDEX('Hoja de Trabajo para listado'!$AB$155:$BA$1048576,MATCH($A617,'Hoja de Trabajo para listado'!$AB$155:$AB$1048576,0),MATCH((CUADRO!L$4&amp;$E617),'Hoja de Trabajo para listado'!$AB$151:$BA$151,0)),0)+IFERROR(INDEX('Hoja de Trabajo para listado'!$BC$155:$CB$1048576,MATCH($A617,'Hoja de Trabajo para listado'!$BC$155:$BC$1048576,0),MATCH((CUADRO!L$4&amp;$E617),'Hoja de Trabajo para listado'!$BC$151:$CB$151,0)),0)+IFERROR(INDEX('Hoja de Trabajo para listado'!$DE$153:$DG$274,MATCH($A617,'Hoja de Trabajo para listado'!$DE$153:$DE$1048576,0),MATCH((CUADRO!L$4&amp;$E617),'Hoja de Trabajo para listado'!$DE$151:$DG$151,0)),0)+IFERROR(INDEX('Hoja de Trabajo para listado'!$CD$155:$DC$1048576,MATCH($A617,'Hoja de Trabajo para listado'!$CD$155:$CD$1048576,0),MATCH((CUADRO!L$4&amp;$E617),'Hoja de Trabajo para listado'!$CD$151:$DC$151,0)),0)</f>
        <v>0</v>
      </c>
      <c r="M617" s="241">
        <f ca="1">+IFERROR(INDEX('Hoja de Trabajo para listado'!$A$155:$Z$1048576,MATCH($A617,'Hoja de Trabajo para listado'!$A$155:$A$1048576,0),MATCH((CUADRO!M$4&amp;$E617),'Hoja de Trabajo para listado'!$A$151:$Z$151,0)),0)+IFERROR(INDEX('Hoja de Trabajo para listado'!$AB$155:$BA$1048576,MATCH($A617,'Hoja de Trabajo para listado'!$AB$155:$AB$1048576,0),MATCH((CUADRO!M$4&amp;$E617),'Hoja de Trabajo para listado'!$AB$151:$BA$151,0)),0)+IFERROR(INDEX('Hoja de Trabajo para listado'!$BC$155:$CB$1048576,MATCH($A617,'Hoja de Trabajo para listado'!$BC$155:$BC$1048576,0),MATCH((CUADRO!M$4&amp;$E617),'Hoja de Trabajo para listado'!$BC$151:$CB$151,0)),0)+IFERROR(INDEX('Hoja de Trabajo para listado'!$DE$153:$DG$274,MATCH($A617,'Hoja de Trabajo para listado'!$DE$153:$DE$1048576,0),MATCH((CUADRO!M$4&amp;$E617),'Hoja de Trabajo para listado'!$DE$151:$DG$151,0)),0)+IFERROR(INDEX('Hoja de Trabajo para listado'!$CD$155:$DC$1048576,MATCH($A617,'Hoja de Trabajo para listado'!$CD$155:$CD$1048576,0),MATCH((CUADRO!M$4&amp;$E617),'Hoja de Trabajo para listado'!$CD$151:$DC$151,0)),0)</f>
        <v>0</v>
      </c>
      <c r="N617" s="241">
        <f ca="1">+IFERROR(INDEX('Hoja de Trabajo para listado'!$A$155:$Z$1048576,MATCH($A617,'Hoja de Trabajo para listado'!$A$155:$A$1048576,0),MATCH((CUADRO!N$4&amp;$E617),'Hoja de Trabajo para listado'!$A$151:$Z$151,0)),0)+IFERROR(INDEX('Hoja de Trabajo para listado'!$AB$155:$BA$1048576,MATCH($A617,'Hoja de Trabajo para listado'!$AB$155:$AB$1048576,0),MATCH((CUADRO!N$4&amp;$E617),'Hoja de Trabajo para listado'!$AB$151:$BA$151,0)),0)+IFERROR(INDEX('Hoja de Trabajo para listado'!$BC$155:$CB$1048576,MATCH($A617,'Hoja de Trabajo para listado'!$BC$155:$BC$1048576,0),MATCH((CUADRO!N$4&amp;$E617),'Hoja de Trabajo para listado'!$BC$151:$CB$151,0)),0)+IFERROR(INDEX('Hoja de Trabajo para listado'!$DE$153:$DG$274,MATCH($A617,'Hoja de Trabajo para listado'!$DE$153:$DE$1048576,0),MATCH((CUADRO!N$4&amp;$E617),'Hoja de Trabajo para listado'!$DE$151:$DG$151,0)),0)+IFERROR(INDEX('Hoja de Trabajo para listado'!$CD$155:$DC$1048576,MATCH($A617,'Hoja de Trabajo para listado'!$CD$155:$CD$1048576,0),MATCH((CUADRO!N$4&amp;$E617),'Hoja de Trabajo para listado'!$CD$151:$DC$151,0)),0)</f>
        <v>0</v>
      </c>
      <c r="O617" s="241">
        <f ca="1">+IFERROR(INDEX('Hoja de Trabajo para listado'!$A$155:$Z$1048576,MATCH($A617,'Hoja de Trabajo para listado'!$A$155:$A$1048576,0),MATCH((CUADRO!O$4&amp;$E617),'Hoja de Trabajo para listado'!$A$151:$Z$151,0)),0)+IFERROR(INDEX('Hoja de Trabajo para listado'!$AB$155:$BA$1048576,MATCH($A617,'Hoja de Trabajo para listado'!$AB$155:$AB$1048576,0),MATCH((CUADRO!O$4&amp;$E617),'Hoja de Trabajo para listado'!$AB$151:$BA$151,0)),0)+IFERROR(INDEX('Hoja de Trabajo para listado'!$BC$155:$CB$1048576,MATCH($A617,'Hoja de Trabajo para listado'!$BC$155:$BC$1048576,0),MATCH((CUADRO!O$4&amp;$E617),'Hoja de Trabajo para listado'!$BC$151:$CB$151,0)),0)+IFERROR(INDEX('Hoja de Trabajo para listado'!$DE$153:$DG$274,MATCH($A617,'Hoja de Trabajo para listado'!$DE$153:$DE$1048576,0),MATCH((CUADRO!O$4&amp;$E617),'Hoja de Trabajo para listado'!$DE$151:$DG$151,0)),0)+IFERROR(INDEX('Hoja de Trabajo para listado'!$CD$155:$DC$1048576,MATCH($A617,'Hoja de Trabajo para listado'!$CD$155:$CD$1048576,0),MATCH((CUADRO!O$4&amp;$E617),'Hoja de Trabajo para listado'!$CD$151:$DC$151,0)),0)</f>
        <v>0</v>
      </c>
      <c r="P617" s="241">
        <f ca="1">+IFERROR(INDEX('Hoja de Trabajo para listado'!$A$155:$Z$1048576,MATCH($A617,'Hoja de Trabajo para listado'!$A$155:$A$1048576,0),MATCH((CUADRO!P$4&amp;$E617),'Hoja de Trabajo para listado'!$A$151:$Z$151,0)),0)+IFERROR(INDEX('Hoja de Trabajo para listado'!$AB$155:$BA$1048576,MATCH($A617,'Hoja de Trabajo para listado'!$AB$155:$AB$1048576,0),MATCH((CUADRO!P$4&amp;$E617),'Hoja de Trabajo para listado'!$AB$151:$BA$151,0)),0)+IFERROR(INDEX('Hoja de Trabajo para listado'!$BC$155:$CB$1048576,MATCH($A617,'Hoja de Trabajo para listado'!$BC$155:$BC$1048576,0),MATCH((CUADRO!P$4&amp;$E617),'Hoja de Trabajo para listado'!$BC$151:$CB$151,0)),0)+IFERROR(INDEX('Hoja de Trabajo para listado'!$DE$153:$DG$274,MATCH($A617,'Hoja de Trabajo para listado'!$DE$153:$DE$1048576,0),MATCH((CUADRO!P$4&amp;$E617),'Hoja de Trabajo para listado'!$DE$151:$DG$151,0)),0)+IFERROR(INDEX('Hoja de Trabajo para listado'!$CD$155:$DC$1048576,MATCH($A617,'Hoja de Trabajo para listado'!$CD$155:$CD$1048576,0),MATCH((CUADRO!P$4&amp;$E617),'Hoja de Trabajo para listado'!$CD$151:$DC$151,0)),0)</f>
        <v>0</v>
      </c>
      <c r="Q617" s="241">
        <f ca="1">+IFERROR(INDEX('Hoja de Trabajo para listado'!$A$155:$Z$1048576,MATCH($A617,'Hoja de Trabajo para listado'!$A$155:$A$1048576,0),MATCH((CUADRO!Q$4&amp;$E617),'Hoja de Trabajo para listado'!$A$151:$Z$151,0)),0)+IFERROR(INDEX('Hoja de Trabajo para listado'!$AB$155:$BA$1048576,MATCH($A617,'Hoja de Trabajo para listado'!$AB$155:$AB$1048576,0),MATCH((CUADRO!Q$4&amp;$E617),'Hoja de Trabajo para listado'!$AB$151:$BA$151,0)),0)+IFERROR(INDEX('Hoja de Trabajo para listado'!$BC$155:$CB$1048576,MATCH($A617,'Hoja de Trabajo para listado'!$BC$155:$BC$1048576,0),MATCH((CUADRO!Q$4&amp;$E617),'Hoja de Trabajo para listado'!$BC$151:$CB$151,0)),0)+IFERROR(INDEX('Hoja de Trabajo para listado'!$DE$153:$DG$274,MATCH($A617,'Hoja de Trabajo para listado'!$DE$153:$DE$1048576,0),MATCH((CUADRO!Q$4&amp;$E617),'Hoja de Trabajo para listado'!$DE$151:$DG$151,0)),0)+IFERROR(INDEX('Hoja de Trabajo para listado'!$CD$155:$DC$1048576,MATCH($A617,'Hoja de Trabajo para listado'!$CD$155:$CD$1048576,0),MATCH((CUADRO!Q$4&amp;$E617),'Hoja de Trabajo para listado'!$CD$151:$DC$151,0)),0)</f>
        <v>0</v>
      </c>
      <c r="R617" s="241">
        <f t="shared" ca="1" si="18"/>
        <v>0</v>
      </c>
      <c r="S617" s="247"/>
      <c r="T617" s="241">
        <f ca="1">+T618</f>
        <v>0</v>
      </c>
      <c r="U617" s="240">
        <f t="shared" si="19"/>
        <v>1</v>
      </c>
    </row>
    <row r="618" spans="1:21" customFormat="1" ht="27" hidden="1" customHeight="1">
      <c r="A618" s="32">
        <v>1260</v>
      </c>
      <c r="B618" s="382"/>
      <c r="C618" s="245" t="str">
        <f>+VLOOKUP(A618,bd_lista!$A$3:$C$592,3,FALSE)</f>
        <v>Gobierno Autónomo Municipal de La Asunta</v>
      </c>
      <c r="D618" s="384"/>
      <c r="E618" s="242" t="s">
        <v>684</v>
      </c>
      <c r="F618" s="241">
        <f ca="1">+IFERROR(INDEX('Hoja de Trabajo para listado'!$A$155:$Z$1048576,MATCH($A618,'Hoja de Trabajo para listado'!$A$155:$A$1048576,0),MATCH((CUADRO!F$4&amp;$E618),'Hoja de Trabajo para listado'!$A$151:$Z$151,0)),0)+IFERROR(INDEX('Hoja de Trabajo para listado'!$AB$155:$BA$1048576,MATCH($A618,'Hoja de Trabajo para listado'!$AB$155:$AB$1048576,0),MATCH((CUADRO!F$4&amp;$E618),'Hoja de Trabajo para listado'!$AB$151:$BA$151,0)),0)+IFERROR(INDEX('Hoja de Trabajo para listado'!$BC$155:$CB$1048576,MATCH($A618,'Hoja de Trabajo para listado'!$BC$155:$BC$1048576,0),MATCH((CUADRO!F$4&amp;$E618),'Hoja de Trabajo para listado'!$BC$151:$CB$151,0)),0)+IFERROR(INDEX('Hoja de Trabajo para listado'!$DE$153:$DG$274,MATCH($A618,'Hoja de Trabajo para listado'!$DE$153:$DE$1048576,0),MATCH((CUADRO!F$4&amp;$E618),'Hoja de Trabajo para listado'!$DE$151:$DG$151,0)),0)+IFERROR(INDEX('Hoja de Trabajo para listado'!$CD$155:$DC$1048576,MATCH($A618,'Hoja de Trabajo para listado'!$CD$155:$CD$1048576,0),MATCH((CUADRO!F$4&amp;$E618),'Hoja de Trabajo para listado'!$CD$151:$DC$151,0)),0)</f>
        <v>0</v>
      </c>
      <c r="G618" s="241">
        <f ca="1">+IFERROR(INDEX('Hoja de Trabajo para listado'!$A$155:$Z$1048576,MATCH($A618,'Hoja de Trabajo para listado'!$A$155:$A$1048576,0),MATCH((CUADRO!G$4&amp;$E618),'Hoja de Trabajo para listado'!$A$151:$Z$151,0)),0)+IFERROR(INDEX('Hoja de Trabajo para listado'!$AB$155:$BA$1048576,MATCH($A618,'Hoja de Trabajo para listado'!$AB$155:$AB$1048576,0),MATCH((CUADRO!G$4&amp;$E618),'Hoja de Trabajo para listado'!$AB$151:$BA$151,0)),0)+IFERROR(INDEX('Hoja de Trabajo para listado'!$BC$155:$CB$1048576,MATCH($A618,'Hoja de Trabajo para listado'!$BC$155:$BC$1048576,0),MATCH((CUADRO!G$4&amp;$E618),'Hoja de Trabajo para listado'!$BC$151:$CB$151,0)),0)+IFERROR(INDEX('Hoja de Trabajo para listado'!$DE$153:$DG$274,MATCH($A618,'Hoja de Trabajo para listado'!$DE$153:$DE$1048576,0),MATCH((CUADRO!G$4&amp;$E618),'Hoja de Trabajo para listado'!$DE$151:$DG$151,0)),0)+IFERROR(INDEX('Hoja de Trabajo para listado'!$CD$155:$DC$1048576,MATCH($A618,'Hoja de Trabajo para listado'!$CD$155:$CD$1048576,0),MATCH((CUADRO!G$4&amp;$E618),'Hoja de Trabajo para listado'!$CD$151:$DC$151,0)),0)</f>
        <v>0</v>
      </c>
      <c r="H618" s="241">
        <f ca="1">+IFERROR(INDEX('Hoja de Trabajo para listado'!$A$155:$Z$1048576,MATCH($A618,'Hoja de Trabajo para listado'!$A$155:$A$1048576,0),MATCH((CUADRO!H$4&amp;$E618),'Hoja de Trabajo para listado'!$A$151:$Z$151,0)),0)+IFERROR(INDEX('Hoja de Trabajo para listado'!$AB$155:$BA$1048576,MATCH($A618,'Hoja de Trabajo para listado'!$AB$155:$AB$1048576,0),MATCH((CUADRO!H$4&amp;$E618),'Hoja de Trabajo para listado'!$AB$151:$BA$151,0)),0)+IFERROR(INDEX('Hoja de Trabajo para listado'!$BC$155:$CB$1048576,MATCH($A618,'Hoja de Trabajo para listado'!$BC$155:$BC$1048576,0),MATCH((CUADRO!H$4&amp;$E618),'Hoja de Trabajo para listado'!$BC$151:$CB$151,0)),0)+IFERROR(INDEX('Hoja de Trabajo para listado'!$DE$153:$DG$274,MATCH($A618,'Hoja de Trabajo para listado'!$DE$153:$DE$1048576,0),MATCH((CUADRO!H$4&amp;$E618),'Hoja de Trabajo para listado'!$DE$151:$DG$151,0)),0)+IFERROR(INDEX('Hoja de Trabajo para listado'!$CD$155:$DC$1048576,MATCH($A618,'Hoja de Trabajo para listado'!$CD$155:$CD$1048576,0),MATCH((CUADRO!H$4&amp;$E618),'Hoja de Trabajo para listado'!$CD$151:$DC$151,0)),0)</f>
        <v>0</v>
      </c>
      <c r="I618" s="241">
        <f ca="1">+IFERROR(INDEX('Hoja de Trabajo para listado'!$A$155:$Z$1048576,MATCH($A618,'Hoja de Trabajo para listado'!$A$155:$A$1048576,0),MATCH((CUADRO!I$4&amp;$E618),'Hoja de Trabajo para listado'!$A$151:$Z$151,0)),0)+IFERROR(INDEX('Hoja de Trabajo para listado'!$AB$155:$BA$1048576,MATCH($A618,'Hoja de Trabajo para listado'!$AB$155:$AB$1048576,0),MATCH((CUADRO!I$4&amp;$E618),'Hoja de Trabajo para listado'!$AB$151:$BA$151,0)),0)+IFERROR(INDEX('Hoja de Trabajo para listado'!$BC$155:$CB$1048576,MATCH($A618,'Hoja de Trabajo para listado'!$BC$155:$BC$1048576,0),MATCH((CUADRO!I$4&amp;$E618),'Hoja de Trabajo para listado'!$BC$151:$CB$151,0)),0)+IFERROR(INDEX('Hoja de Trabajo para listado'!$DE$153:$DG$274,MATCH($A618,'Hoja de Trabajo para listado'!$DE$153:$DE$1048576,0),MATCH((CUADRO!I$4&amp;$E618),'Hoja de Trabajo para listado'!$DE$151:$DG$151,0)),0)+IFERROR(INDEX('Hoja de Trabajo para listado'!$CD$155:$DC$1048576,MATCH($A618,'Hoja de Trabajo para listado'!$CD$155:$CD$1048576,0),MATCH((CUADRO!I$4&amp;$E618),'Hoja de Trabajo para listado'!$CD$151:$DC$151,0)),0)</f>
        <v>0</v>
      </c>
      <c r="J618" s="241">
        <f ca="1">+IFERROR(INDEX('Hoja de Trabajo para listado'!$A$155:$Z$1048576,MATCH($A618,'Hoja de Trabajo para listado'!$A$155:$A$1048576,0),MATCH((CUADRO!J$4&amp;$E618),'Hoja de Trabajo para listado'!$A$151:$Z$151,0)),0)+IFERROR(INDEX('Hoja de Trabajo para listado'!$AB$155:$BA$1048576,MATCH($A618,'Hoja de Trabajo para listado'!$AB$155:$AB$1048576,0),MATCH((CUADRO!J$4&amp;$E618),'Hoja de Trabajo para listado'!$AB$151:$BA$151,0)),0)+IFERROR(INDEX('Hoja de Trabajo para listado'!$BC$155:$CB$1048576,MATCH($A618,'Hoja de Trabajo para listado'!$BC$155:$BC$1048576,0),MATCH((CUADRO!J$4&amp;$E618),'Hoja de Trabajo para listado'!$BC$151:$CB$151,0)),0)+IFERROR(INDEX('Hoja de Trabajo para listado'!$DE$153:$DG$274,MATCH($A618,'Hoja de Trabajo para listado'!$DE$153:$DE$1048576,0),MATCH((CUADRO!J$4&amp;$E618),'Hoja de Trabajo para listado'!$DE$151:$DG$151,0)),0)+IFERROR(INDEX('Hoja de Trabajo para listado'!$CD$155:$DC$1048576,MATCH($A618,'Hoja de Trabajo para listado'!$CD$155:$CD$1048576,0),MATCH((CUADRO!J$4&amp;$E618),'Hoja de Trabajo para listado'!$CD$151:$DC$151,0)),0)</f>
        <v>0</v>
      </c>
      <c r="K618" s="241">
        <f ca="1">+IFERROR(INDEX('Hoja de Trabajo para listado'!$A$155:$Z$1048576,MATCH($A618,'Hoja de Trabajo para listado'!$A$155:$A$1048576,0),MATCH((CUADRO!K$4&amp;$E618),'Hoja de Trabajo para listado'!$A$151:$Z$151,0)),0)+IFERROR(INDEX('Hoja de Trabajo para listado'!$AB$155:$BA$1048576,MATCH($A618,'Hoja de Trabajo para listado'!$AB$155:$AB$1048576,0),MATCH((CUADRO!K$4&amp;$E618),'Hoja de Trabajo para listado'!$AB$151:$BA$151,0)),0)+IFERROR(INDEX('Hoja de Trabajo para listado'!$BC$155:$CB$1048576,MATCH($A618,'Hoja de Trabajo para listado'!$BC$155:$BC$1048576,0),MATCH((CUADRO!K$4&amp;$E618),'Hoja de Trabajo para listado'!$BC$151:$CB$151,0)),0)+IFERROR(INDEX('Hoja de Trabajo para listado'!$DE$153:$DG$274,MATCH($A618,'Hoja de Trabajo para listado'!$DE$153:$DE$1048576,0),MATCH((CUADRO!K$4&amp;$E618),'Hoja de Trabajo para listado'!$DE$151:$DG$151,0)),0)+IFERROR(INDEX('Hoja de Trabajo para listado'!$CD$155:$DC$1048576,MATCH($A618,'Hoja de Trabajo para listado'!$CD$155:$CD$1048576,0),MATCH((CUADRO!K$4&amp;$E618),'Hoja de Trabajo para listado'!$CD$151:$DC$151,0)),0)</f>
        <v>0</v>
      </c>
      <c r="L618" s="241">
        <f ca="1">+IFERROR(INDEX('Hoja de Trabajo para listado'!$A$155:$Z$1048576,MATCH($A618,'Hoja de Trabajo para listado'!$A$155:$A$1048576,0),MATCH((CUADRO!L$4&amp;$E618),'Hoja de Trabajo para listado'!$A$151:$Z$151,0)),0)+IFERROR(INDEX('Hoja de Trabajo para listado'!$AB$155:$BA$1048576,MATCH($A618,'Hoja de Trabajo para listado'!$AB$155:$AB$1048576,0),MATCH((CUADRO!L$4&amp;$E618),'Hoja de Trabajo para listado'!$AB$151:$BA$151,0)),0)+IFERROR(INDEX('Hoja de Trabajo para listado'!$BC$155:$CB$1048576,MATCH($A618,'Hoja de Trabajo para listado'!$BC$155:$BC$1048576,0),MATCH((CUADRO!L$4&amp;$E618),'Hoja de Trabajo para listado'!$BC$151:$CB$151,0)),0)+IFERROR(INDEX('Hoja de Trabajo para listado'!$DE$153:$DG$274,MATCH($A618,'Hoja de Trabajo para listado'!$DE$153:$DE$1048576,0),MATCH((CUADRO!L$4&amp;$E618),'Hoja de Trabajo para listado'!$DE$151:$DG$151,0)),0)+IFERROR(INDEX('Hoja de Trabajo para listado'!$CD$155:$DC$1048576,MATCH($A618,'Hoja de Trabajo para listado'!$CD$155:$CD$1048576,0),MATCH((CUADRO!L$4&amp;$E618),'Hoja de Trabajo para listado'!$CD$151:$DC$151,0)),0)</f>
        <v>0</v>
      </c>
      <c r="M618" s="241">
        <f ca="1">+IFERROR(INDEX('Hoja de Trabajo para listado'!$A$155:$Z$1048576,MATCH($A618,'Hoja de Trabajo para listado'!$A$155:$A$1048576,0),MATCH((CUADRO!M$4&amp;$E618),'Hoja de Trabajo para listado'!$A$151:$Z$151,0)),0)+IFERROR(INDEX('Hoja de Trabajo para listado'!$AB$155:$BA$1048576,MATCH($A618,'Hoja de Trabajo para listado'!$AB$155:$AB$1048576,0),MATCH((CUADRO!M$4&amp;$E618),'Hoja de Trabajo para listado'!$AB$151:$BA$151,0)),0)+IFERROR(INDEX('Hoja de Trabajo para listado'!$BC$155:$CB$1048576,MATCH($A618,'Hoja de Trabajo para listado'!$BC$155:$BC$1048576,0),MATCH((CUADRO!M$4&amp;$E618),'Hoja de Trabajo para listado'!$BC$151:$CB$151,0)),0)+IFERROR(INDEX('Hoja de Trabajo para listado'!$DE$153:$DG$274,MATCH($A618,'Hoja de Trabajo para listado'!$DE$153:$DE$1048576,0),MATCH((CUADRO!M$4&amp;$E618),'Hoja de Trabajo para listado'!$DE$151:$DG$151,0)),0)+IFERROR(INDEX('Hoja de Trabajo para listado'!$CD$155:$DC$1048576,MATCH($A618,'Hoja de Trabajo para listado'!$CD$155:$CD$1048576,0),MATCH((CUADRO!M$4&amp;$E618),'Hoja de Trabajo para listado'!$CD$151:$DC$151,0)),0)</f>
        <v>0</v>
      </c>
      <c r="N618" s="241">
        <f ca="1">+IFERROR(INDEX('Hoja de Trabajo para listado'!$A$155:$Z$1048576,MATCH($A618,'Hoja de Trabajo para listado'!$A$155:$A$1048576,0),MATCH((CUADRO!N$4&amp;$E618),'Hoja de Trabajo para listado'!$A$151:$Z$151,0)),0)+IFERROR(INDEX('Hoja de Trabajo para listado'!$AB$155:$BA$1048576,MATCH($A618,'Hoja de Trabajo para listado'!$AB$155:$AB$1048576,0),MATCH((CUADRO!N$4&amp;$E618),'Hoja de Trabajo para listado'!$AB$151:$BA$151,0)),0)+IFERROR(INDEX('Hoja de Trabajo para listado'!$BC$155:$CB$1048576,MATCH($A618,'Hoja de Trabajo para listado'!$BC$155:$BC$1048576,0),MATCH((CUADRO!N$4&amp;$E618),'Hoja de Trabajo para listado'!$BC$151:$CB$151,0)),0)+IFERROR(INDEX('Hoja de Trabajo para listado'!$DE$153:$DG$274,MATCH($A618,'Hoja de Trabajo para listado'!$DE$153:$DE$1048576,0),MATCH((CUADRO!N$4&amp;$E618),'Hoja de Trabajo para listado'!$DE$151:$DG$151,0)),0)+IFERROR(INDEX('Hoja de Trabajo para listado'!$CD$155:$DC$1048576,MATCH($A618,'Hoja de Trabajo para listado'!$CD$155:$CD$1048576,0),MATCH((CUADRO!N$4&amp;$E618),'Hoja de Trabajo para listado'!$CD$151:$DC$151,0)),0)</f>
        <v>0</v>
      </c>
      <c r="O618" s="241">
        <f ca="1">+IFERROR(INDEX('Hoja de Trabajo para listado'!$A$155:$Z$1048576,MATCH($A618,'Hoja de Trabajo para listado'!$A$155:$A$1048576,0),MATCH((CUADRO!O$4&amp;$E618),'Hoja de Trabajo para listado'!$A$151:$Z$151,0)),0)+IFERROR(INDEX('Hoja de Trabajo para listado'!$AB$155:$BA$1048576,MATCH($A618,'Hoja de Trabajo para listado'!$AB$155:$AB$1048576,0),MATCH((CUADRO!O$4&amp;$E618),'Hoja de Trabajo para listado'!$AB$151:$BA$151,0)),0)+IFERROR(INDEX('Hoja de Trabajo para listado'!$BC$155:$CB$1048576,MATCH($A618,'Hoja de Trabajo para listado'!$BC$155:$BC$1048576,0),MATCH((CUADRO!O$4&amp;$E618),'Hoja de Trabajo para listado'!$BC$151:$CB$151,0)),0)+IFERROR(INDEX('Hoja de Trabajo para listado'!$DE$153:$DG$274,MATCH($A618,'Hoja de Trabajo para listado'!$DE$153:$DE$1048576,0),MATCH((CUADRO!O$4&amp;$E618),'Hoja de Trabajo para listado'!$DE$151:$DG$151,0)),0)+IFERROR(INDEX('Hoja de Trabajo para listado'!$CD$155:$DC$1048576,MATCH($A618,'Hoja de Trabajo para listado'!$CD$155:$CD$1048576,0),MATCH((CUADRO!O$4&amp;$E618),'Hoja de Trabajo para listado'!$CD$151:$DC$151,0)),0)</f>
        <v>0</v>
      </c>
      <c r="P618" s="241">
        <f ca="1">+IFERROR(INDEX('Hoja de Trabajo para listado'!$A$155:$Z$1048576,MATCH($A618,'Hoja de Trabajo para listado'!$A$155:$A$1048576,0),MATCH((CUADRO!P$4&amp;$E618),'Hoja de Trabajo para listado'!$A$151:$Z$151,0)),0)+IFERROR(INDEX('Hoja de Trabajo para listado'!$AB$155:$BA$1048576,MATCH($A618,'Hoja de Trabajo para listado'!$AB$155:$AB$1048576,0),MATCH((CUADRO!P$4&amp;$E618),'Hoja de Trabajo para listado'!$AB$151:$BA$151,0)),0)+IFERROR(INDEX('Hoja de Trabajo para listado'!$BC$155:$CB$1048576,MATCH($A618,'Hoja de Trabajo para listado'!$BC$155:$BC$1048576,0),MATCH((CUADRO!P$4&amp;$E618),'Hoja de Trabajo para listado'!$BC$151:$CB$151,0)),0)+IFERROR(INDEX('Hoja de Trabajo para listado'!$DE$153:$DG$274,MATCH($A618,'Hoja de Trabajo para listado'!$DE$153:$DE$1048576,0),MATCH((CUADRO!P$4&amp;$E618),'Hoja de Trabajo para listado'!$DE$151:$DG$151,0)),0)+IFERROR(INDEX('Hoja de Trabajo para listado'!$CD$155:$DC$1048576,MATCH($A618,'Hoja de Trabajo para listado'!$CD$155:$CD$1048576,0),MATCH((CUADRO!P$4&amp;$E618),'Hoja de Trabajo para listado'!$CD$151:$DC$151,0)),0)</f>
        <v>0</v>
      </c>
      <c r="Q618" s="241">
        <f ca="1">+IFERROR(INDEX('Hoja de Trabajo para listado'!$A$155:$Z$1048576,MATCH($A618,'Hoja de Trabajo para listado'!$A$155:$A$1048576,0),MATCH((CUADRO!Q$4&amp;$E618),'Hoja de Trabajo para listado'!$A$151:$Z$151,0)),0)+IFERROR(INDEX('Hoja de Trabajo para listado'!$AB$155:$BA$1048576,MATCH($A618,'Hoja de Trabajo para listado'!$AB$155:$AB$1048576,0),MATCH((CUADRO!Q$4&amp;$E618),'Hoja de Trabajo para listado'!$AB$151:$BA$151,0)),0)+IFERROR(INDEX('Hoja de Trabajo para listado'!$BC$155:$CB$1048576,MATCH($A618,'Hoja de Trabajo para listado'!$BC$155:$BC$1048576,0),MATCH((CUADRO!Q$4&amp;$E618),'Hoja de Trabajo para listado'!$BC$151:$CB$151,0)),0)+IFERROR(INDEX('Hoja de Trabajo para listado'!$DE$153:$DG$274,MATCH($A618,'Hoja de Trabajo para listado'!$DE$153:$DE$1048576,0),MATCH((CUADRO!Q$4&amp;$E618),'Hoja de Trabajo para listado'!$DE$151:$DG$151,0)),0)+IFERROR(INDEX('Hoja de Trabajo para listado'!$CD$155:$DC$1048576,MATCH($A618,'Hoja de Trabajo para listado'!$CD$155:$CD$1048576,0),MATCH((CUADRO!Q$4&amp;$E618),'Hoja de Trabajo para listado'!$CD$151:$DC$151,0)),0)</f>
        <v>0</v>
      </c>
      <c r="R618" s="241">
        <f t="shared" ca="1" si="18"/>
        <v>0</v>
      </c>
      <c r="S618" s="247">
        <f ca="1">+R617+R618</f>
        <v>0</v>
      </c>
      <c r="T618" s="241">
        <f ca="1">+S618</f>
        <v>0</v>
      </c>
      <c r="U618" s="240">
        <f t="shared" si="19"/>
        <v>2</v>
      </c>
    </row>
    <row r="619" spans="1:21" customFormat="1" ht="15" hidden="1" customHeight="1">
      <c r="A619" s="32">
        <v>1261</v>
      </c>
      <c r="B619" s="381">
        <f>+A619</f>
        <v>1261</v>
      </c>
      <c r="C619" s="245" t="str">
        <f>+VLOOKUP(A619,bd_lista!$A$3:$C$592,3,FALSE)</f>
        <v>Gobierno Autónomo Municipal de Pucarani</v>
      </c>
      <c r="D619" s="383" t="str">
        <f>+C619</f>
        <v>Gobierno Autónomo Municipal de Pucarani</v>
      </c>
      <c r="E619" s="240" t="s">
        <v>683</v>
      </c>
      <c r="F619" s="241">
        <f ca="1">+IFERROR(INDEX('Hoja de Trabajo para listado'!$A$155:$Z$1048576,MATCH($A619,'Hoja de Trabajo para listado'!$A$155:$A$1048576,0),MATCH((CUADRO!F$4&amp;$E619),'Hoja de Trabajo para listado'!$A$151:$Z$151,0)),0)+IFERROR(INDEX('Hoja de Trabajo para listado'!$AB$155:$BA$1048576,MATCH($A619,'Hoja de Trabajo para listado'!$AB$155:$AB$1048576,0),MATCH((CUADRO!F$4&amp;$E619),'Hoja de Trabajo para listado'!$AB$151:$BA$151,0)),0)+IFERROR(INDEX('Hoja de Trabajo para listado'!$BC$155:$CB$1048576,MATCH($A619,'Hoja de Trabajo para listado'!$BC$155:$BC$1048576,0),MATCH((CUADRO!F$4&amp;$E619),'Hoja de Trabajo para listado'!$BC$151:$CB$151,0)),0)+IFERROR(INDEX('Hoja de Trabajo para listado'!$DE$153:$DG$274,MATCH($A619,'Hoja de Trabajo para listado'!$DE$153:$DE$1048576,0),MATCH((CUADRO!F$4&amp;$E619),'Hoja de Trabajo para listado'!$DE$151:$DG$151,0)),0)+IFERROR(INDEX('Hoja de Trabajo para listado'!$CD$155:$DC$1048576,MATCH($A619,'Hoja de Trabajo para listado'!$CD$155:$CD$1048576,0),MATCH((CUADRO!F$4&amp;$E619),'Hoja de Trabajo para listado'!$CD$151:$DC$151,0)),0)</f>
        <v>0</v>
      </c>
      <c r="G619" s="241">
        <f ca="1">+IFERROR(INDEX('Hoja de Trabajo para listado'!$A$155:$Z$1048576,MATCH($A619,'Hoja de Trabajo para listado'!$A$155:$A$1048576,0),MATCH((CUADRO!G$4&amp;$E619),'Hoja de Trabajo para listado'!$A$151:$Z$151,0)),0)+IFERROR(INDEX('Hoja de Trabajo para listado'!$AB$155:$BA$1048576,MATCH($A619,'Hoja de Trabajo para listado'!$AB$155:$AB$1048576,0),MATCH((CUADRO!G$4&amp;$E619),'Hoja de Trabajo para listado'!$AB$151:$BA$151,0)),0)+IFERROR(INDEX('Hoja de Trabajo para listado'!$BC$155:$CB$1048576,MATCH($A619,'Hoja de Trabajo para listado'!$BC$155:$BC$1048576,0),MATCH((CUADRO!G$4&amp;$E619),'Hoja de Trabajo para listado'!$BC$151:$CB$151,0)),0)+IFERROR(INDEX('Hoja de Trabajo para listado'!$DE$153:$DG$274,MATCH($A619,'Hoja de Trabajo para listado'!$DE$153:$DE$1048576,0),MATCH((CUADRO!G$4&amp;$E619),'Hoja de Trabajo para listado'!$DE$151:$DG$151,0)),0)+IFERROR(INDEX('Hoja de Trabajo para listado'!$CD$155:$DC$1048576,MATCH($A619,'Hoja de Trabajo para listado'!$CD$155:$CD$1048576,0),MATCH((CUADRO!G$4&amp;$E619),'Hoja de Trabajo para listado'!$CD$151:$DC$151,0)),0)</f>
        <v>0</v>
      </c>
      <c r="H619" s="241">
        <f ca="1">+IFERROR(INDEX('Hoja de Trabajo para listado'!$A$155:$Z$1048576,MATCH($A619,'Hoja de Trabajo para listado'!$A$155:$A$1048576,0),MATCH((CUADRO!H$4&amp;$E619),'Hoja de Trabajo para listado'!$A$151:$Z$151,0)),0)+IFERROR(INDEX('Hoja de Trabajo para listado'!$AB$155:$BA$1048576,MATCH($A619,'Hoja de Trabajo para listado'!$AB$155:$AB$1048576,0),MATCH((CUADRO!H$4&amp;$E619),'Hoja de Trabajo para listado'!$AB$151:$BA$151,0)),0)+IFERROR(INDEX('Hoja de Trabajo para listado'!$BC$155:$CB$1048576,MATCH($A619,'Hoja de Trabajo para listado'!$BC$155:$BC$1048576,0),MATCH((CUADRO!H$4&amp;$E619),'Hoja de Trabajo para listado'!$BC$151:$CB$151,0)),0)+IFERROR(INDEX('Hoja de Trabajo para listado'!$DE$153:$DG$274,MATCH($A619,'Hoja de Trabajo para listado'!$DE$153:$DE$1048576,0),MATCH((CUADRO!H$4&amp;$E619),'Hoja de Trabajo para listado'!$DE$151:$DG$151,0)),0)+IFERROR(INDEX('Hoja de Trabajo para listado'!$CD$155:$DC$1048576,MATCH($A619,'Hoja de Trabajo para listado'!$CD$155:$CD$1048576,0),MATCH((CUADRO!H$4&amp;$E619),'Hoja de Trabajo para listado'!$CD$151:$DC$151,0)),0)</f>
        <v>0</v>
      </c>
      <c r="I619" s="241">
        <f ca="1">+IFERROR(INDEX('Hoja de Trabajo para listado'!$A$155:$Z$1048576,MATCH($A619,'Hoja de Trabajo para listado'!$A$155:$A$1048576,0),MATCH((CUADRO!I$4&amp;$E619),'Hoja de Trabajo para listado'!$A$151:$Z$151,0)),0)+IFERROR(INDEX('Hoja de Trabajo para listado'!$AB$155:$BA$1048576,MATCH($A619,'Hoja de Trabajo para listado'!$AB$155:$AB$1048576,0),MATCH((CUADRO!I$4&amp;$E619),'Hoja de Trabajo para listado'!$AB$151:$BA$151,0)),0)+IFERROR(INDEX('Hoja de Trabajo para listado'!$BC$155:$CB$1048576,MATCH($A619,'Hoja de Trabajo para listado'!$BC$155:$BC$1048576,0),MATCH((CUADRO!I$4&amp;$E619),'Hoja de Trabajo para listado'!$BC$151:$CB$151,0)),0)+IFERROR(INDEX('Hoja de Trabajo para listado'!$DE$153:$DG$274,MATCH($A619,'Hoja de Trabajo para listado'!$DE$153:$DE$1048576,0),MATCH((CUADRO!I$4&amp;$E619),'Hoja de Trabajo para listado'!$DE$151:$DG$151,0)),0)+IFERROR(INDEX('Hoja de Trabajo para listado'!$CD$155:$DC$1048576,MATCH($A619,'Hoja de Trabajo para listado'!$CD$155:$CD$1048576,0),MATCH((CUADRO!I$4&amp;$E619),'Hoja de Trabajo para listado'!$CD$151:$DC$151,0)),0)</f>
        <v>0</v>
      </c>
      <c r="J619" s="241">
        <f ca="1">+IFERROR(INDEX('Hoja de Trabajo para listado'!$A$155:$Z$1048576,MATCH($A619,'Hoja de Trabajo para listado'!$A$155:$A$1048576,0),MATCH((CUADRO!J$4&amp;$E619),'Hoja de Trabajo para listado'!$A$151:$Z$151,0)),0)+IFERROR(INDEX('Hoja de Trabajo para listado'!$AB$155:$BA$1048576,MATCH($A619,'Hoja de Trabajo para listado'!$AB$155:$AB$1048576,0),MATCH((CUADRO!J$4&amp;$E619),'Hoja de Trabajo para listado'!$AB$151:$BA$151,0)),0)+IFERROR(INDEX('Hoja de Trabajo para listado'!$BC$155:$CB$1048576,MATCH($A619,'Hoja de Trabajo para listado'!$BC$155:$BC$1048576,0),MATCH((CUADRO!J$4&amp;$E619),'Hoja de Trabajo para listado'!$BC$151:$CB$151,0)),0)+IFERROR(INDEX('Hoja de Trabajo para listado'!$DE$153:$DG$274,MATCH($A619,'Hoja de Trabajo para listado'!$DE$153:$DE$1048576,0),MATCH((CUADRO!J$4&amp;$E619),'Hoja de Trabajo para listado'!$DE$151:$DG$151,0)),0)+IFERROR(INDEX('Hoja de Trabajo para listado'!$CD$155:$DC$1048576,MATCH($A619,'Hoja de Trabajo para listado'!$CD$155:$CD$1048576,0),MATCH((CUADRO!J$4&amp;$E619),'Hoja de Trabajo para listado'!$CD$151:$DC$151,0)),0)</f>
        <v>0</v>
      </c>
      <c r="K619" s="241">
        <f ca="1">+IFERROR(INDEX('Hoja de Trabajo para listado'!$A$155:$Z$1048576,MATCH($A619,'Hoja de Trabajo para listado'!$A$155:$A$1048576,0),MATCH((CUADRO!K$4&amp;$E619),'Hoja de Trabajo para listado'!$A$151:$Z$151,0)),0)+IFERROR(INDEX('Hoja de Trabajo para listado'!$AB$155:$BA$1048576,MATCH($A619,'Hoja de Trabajo para listado'!$AB$155:$AB$1048576,0),MATCH((CUADRO!K$4&amp;$E619),'Hoja de Trabajo para listado'!$AB$151:$BA$151,0)),0)+IFERROR(INDEX('Hoja de Trabajo para listado'!$BC$155:$CB$1048576,MATCH($A619,'Hoja de Trabajo para listado'!$BC$155:$BC$1048576,0),MATCH((CUADRO!K$4&amp;$E619),'Hoja de Trabajo para listado'!$BC$151:$CB$151,0)),0)+IFERROR(INDEX('Hoja de Trabajo para listado'!$DE$153:$DG$274,MATCH($A619,'Hoja de Trabajo para listado'!$DE$153:$DE$1048576,0),MATCH((CUADRO!K$4&amp;$E619),'Hoja de Trabajo para listado'!$DE$151:$DG$151,0)),0)+IFERROR(INDEX('Hoja de Trabajo para listado'!$CD$155:$DC$1048576,MATCH($A619,'Hoja de Trabajo para listado'!$CD$155:$CD$1048576,0),MATCH((CUADRO!K$4&amp;$E619),'Hoja de Trabajo para listado'!$CD$151:$DC$151,0)),0)</f>
        <v>0</v>
      </c>
      <c r="L619" s="241">
        <f ca="1">+IFERROR(INDEX('Hoja de Trabajo para listado'!$A$155:$Z$1048576,MATCH($A619,'Hoja de Trabajo para listado'!$A$155:$A$1048576,0),MATCH((CUADRO!L$4&amp;$E619),'Hoja de Trabajo para listado'!$A$151:$Z$151,0)),0)+IFERROR(INDEX('Hoja de Trabajo para listado'!$AB$155:$BA$1048576,MATCH($A619,'Hoja de Trabajo para listado'!$AB$155:$AB$1048576,0),MATCH((CUADRO!L$4&amp;$E619),'Hoja de Trabajo para listado'!$AB$151:$BA$151,0)),0)+IFERROR(INDEX('Hoja de Trabajo para listado'!$BC$155:$CB$1048576,MATCH($A619,'Hoja de Trabajo para listado'!$BC$155:$BC$1048576,0),MATCH((CUADRO!L$4&amp;$E619),'Hoja de Trabajo para listado'!$BC$151:$CB$151,0)),0)+IFERROR(INDEX('Hoja de Trabajo para listado'!$DE$153:$DG$274,MATCH($A619,'Hoja de Trabajo para listado'!$DE$153:$DE$1048576,0),MATCH((CUADRO!L$4&amp;$E619),'Hoja de Trabajo para listado'!$DE$151:$DG$151,0)),0)+IFERROR(INDEX('Hoja de Trabajo para listado'!$CD$155:$DC$1048576,MATCH($A619,'Hoja de Trabajo para listado'!$CD$155:$CD$1048576,0),MATCH((CUADRO!L$4&amp;$E619),'Hoja de Trabajo para listado'!$CD$151:$DC$151,0)),0)</f>
        <v>0</v>
      </c>
      <c r="M619" s="241">
        <f ca="1">+IFERROR(INDEX('Hoja de Trabajo para listado'!$A$155:$Z$1048576,MATCH($A619,'Hoja de Trabajo para listado'!$A$155:$A$1048576,0),MATCH((CUADRO!M$4&amp;$E619),'Hoja de Trabajo para listado'!$A$151:$Z$151,0)),0)+IFERROR(INDEX('Hoja de Trabajo para listado'!$AB$155:$BA$1048576,MATCH($A619,'Hoja de Trabajo para listado'!$AB$155:$AB$1048576,0),MATCH((CUADRO!M$4&amp;$E619),'Hoja de Trabajo para listado'!$AB$151:$BA$151,0)),0)+IFERROR(INDEX('Hoja de Trabajo para listado'!$BC$155:$CB$1048576,MATCH($A619,'Hoja de Trabajo para listado'!$BC$155:$BC$1048576,0),MATCH((CUADRO!M$4&amp;$E619),'Hoja de Trabajo para listado'!$BC$151:$CB$151,0)),0)+IFERROR(INDEX('Hoja de Trabajo para listado'!$DE$153:$DG$274,MATCH($A619,'Hoja de Trabajo para listado'!$DE$153:$DE$1048576,0),MATCH((CUADRO!M$4&amp;$E619),'Hoja de Trabajo para listado'!$DE$151:$DG$151,0)),0)+IFERROR(INDEX('Hoja de Trabajo para listado'!$CD$155:$DC$1048576,MATCH($A619,'Hoja de Trabajo para listado'!$CD$155:$CD$1048576,0),MATCH((CUADRO!M$4&amp;$E619),'Hoja de Trabajo para listado'!$CD$151:$DC$151,0)),0)</f>
        <v>0</v>
      </c>
      <c r="N619" s="241">
        <f ca="1">+IFERROR(INDEX('Hoja de Trabajo para listado'!$A$155:$Z$1048576,MATCH($A619,'Hoja de Trabajo para listado'!$A$155:$A$1048576,0),MATCH((CUADRO!N$4&amp;$E619),'Hoja de Trabajo para listado'!$A$151:$Z$151,0)),0)+IFERROR(INDEX('Hoja de Trabajo para listado'!$AB$155:$BA$1048576,MATCH($A619,'Hoja de Trabajo para listado'!$AB$155:$AB$1048576,0),MATCH((CUADRO!N$4&amp;$E619),'Hoja de Trabajo para listado'!$AB$151:$BA$151,0)),0)+IFERROR(INDEX('Hoja de Trabajo para listado'!$BC$155:$CB$1048576,MATCH($A619,'Hoja de Trabajo para listado'!$BC$155:$BC$1048576,0),MATCH((CUADRO!N$4&amp;$E619),'Hoja de Trabajo para listado'!$BC$151:$CB$151,0)),0)+IFERROR(INDEX('Hoja de Trabajo para listado'!$DE$153:$DG$274,MATCH($A619,'Hoja de Trabajo para listado'!$DE$153:$DE$1048576,0),MATCH((CUADRO!N$4&amp;$E619),'Hoja de Trabajo para listado'!$DE$151:$DG$151,0)),0)+IFERROR(INDEX('Hoja de Trabajo para listado'!$CD$155:$DC$1048576,MATCH($A619,'Hoja de Trabajo para listado'!$CD$155:$CD$1048576,0),MATCH((CUADRO!N$4&amp;$E619),'Hoja de Trabajo para listado'!$CD$151:$DC$151,0)),0)</f>
        <v>0</v>
      </c>
      <c r="O619" s="241">
        <f ca="1">+IFERROR(INDEX('Hoja de Trabajo para listado'!$A$155:$Z$1048576,MATCH($A619,'Hoja de Trabajo para listado'!$A$155:$A$1048576,0),MATCH((CUADRO!O$4&amp;$E619),'Hoja de Trabajo para listado'!$A$151:$Z$151,0)),0)+IFERROR(INDEX('Hoja de Trabajo para listado'!$AB$155:$BA$1048576,MATCH($A619,'Hoja de Trabajo para listado'!$AB$155:$AB$1048576,0),MATCH((CUADRO!O$4&amp;$E619),'Hoja de Trabajo para listado'!$AB$151:$BA$151,0)),0)+IFERROR(INDEX('Hoja de Trabajo para listado'!$BC$155:$CB$1048576,MATCH($A619,'Hoja de Trabajo para listado'!$BC$155:$BC$1048576,0),MATCH((CUADRO!O$4&amp;$E619),'Hoja de Trabajo para listado'!$BC$151:$CB$151,0)),0)+IFERROR(INDEX('Hoja de Trabajo para listado'!$DE$153:$DG$274,MATCH($A619,'Hoja de Trabajo para listado'!$DE$153:$DE$1048576,0),MATCH((CUADRO!O$4&amp;$E619),'Hoja de Trabajo para listado'!$DE$151:$DG$151,0)),0)+IFERROR(INDEX('Hoja de Trabajo para listado'!$CD$155:$DC$1048576,MATCH($A619,'Hoja de Trabajo para listado'!$CD$155:$CD$1048576,0),MATCH((CUADRO!O$4&amp;$E619),'Hoja de Trabajo para listado'!$CD$151:$DC$151,0)),0)</f>
        <v>0</v>
      </c>
      <c r="P619" s="241">
        <f ca="1">+IFERROR(INDEX('Hoja de Trabajo para listado'!$A$155:$Z$1048576,MATCH($A619,'Hoja de Trabajo para listado'!$A$155:$A$1048576,0),MATCH((CUADRO!P$4&amp;$E619),'Hoja de Trabajo para listado'!$A$151:$Z$151,0)),0)+IFERROR(INDEX('Hoja de Trabajo para listado'!$AB$155:$BA$1048576,MATCH($A619,'Hoja de Trabajo para listado'!$AB$155:$AB$1048576,0),MATCH((CUADRO!P$4&amp;$E619),'Hoja de Trabajo para listado'!$AB$151:$BA$151,0)),0)+IFERROR(INDEX('Hoja de Trabajo para listado'!$BC$155:$CB$1048576,MATCH($A619,'Hoja de Trabajo para listado'!$BC$155:$BC$1048576,0),MATCH((CUADRO!P$4&amp;$E619),'Hoja de Trabajo para listado'!$BC$151:$CB$151,0)),0)+IFERROR(INDEX('Hoja de Trabajo para listado'!$DE$153:$DG$274,MATCH($A619,'Hoja de Trabajo para listado'!$DE$153:$DE$1048576,0),MATCH((CUADRO!P$4&amp;$E619),'Hoja de Trabajo para listado'!$DE$151:$DG$151,0)),0)+IFERROR(INDEX('Hoja de Trabajo para listado'!$CD$155:$DC$1048576,MATCH($A619,'Hoja de Trabajo para listado'!$CD$155:$CD$1048576,0),MATCH((CUADRO!P$4&amp;$E619),'Hoja de Trabajo para listado'!$CD$151:$DC$151,0)),0)</f>
        <v>0</v>
      </c>
      <c r="Q619" s="241">
        <f ca="1">+IFERROR(INDEX('Hoja de Trabajo para listado'!$A$155:$Z$1048576,MATCH($A619,'Hoja de Trabajo para listado'!$A$155:$A$1048576,0),MATCH((CUADRO!Q$4&amp;$E619),'Hoja de Trabajo para listado'!$A$151:$Z$151,0)),0)+IFERROR(INDEX('Hoja de Trabajo para listado'!$AB$155:$BA$1048576,MATCH($A619,'Hoja de Trabajo para listado'!$AB$155:$AB$1048576,0),MATCH((CUADRO!Q$4&amp;$E619),'Hoja de Trabajo para listado'!$AB$151:$BA$151,0)),0)+IFERROR(INDEX('Hoja de Trabajo para listado'!$BC$155:$CB$1048576,MATCH($A619,'Hoja de Trabajo para listado'!$BC$155:$BC$1048576,0),MATCH((CUADRO!Q$4&amp;$E619),'Hoja de Trabajo para listado'!$BC$151:$CB$151,0)),0)+IFERROR(INDEX('Hoja de Trabajo para listado'!$DE$153:$DG$274,MATCH($A619,'Hoja de Trabajo para listado'!$DE$153:$DE$1048576,0),MATCH((CUADRO!Q$4&amp;$E619),'Hoja de Trabajo para listado'!$DE$151:$DG$151,0)),0)+IFERROR(INDEX('Hoja de Trabajo para listado'!$CD$155:$DC$1048576,MATCH($A619,'Hoja de Trabajo para listado'!$CD$155:$CD$1048576,0),MATCH((CUADRO!Q$4&amp;$E619),'Hoja de Trabajo para listado'!$CD$151:$DC$151,0)),0)</f>
        <v>0</v>
      </c>
      <c r="R619" s="241">
        <f t="shared" ca="1" si="18"/>
        <v>0</v>
      </c>
      <c r="S619" s="247"/>
      <c r="T619" s="241">
        <f ca="1">+T620</f>
        <v>0</v>
      </c>
      <c r="U619" s="240">
        <f t="shared" si="19"/>
        <v>1</v>
      </c>
    </row>
    <row r="620" spans="1:21" customFormat="1" ht="15" hidden="1" customHeight="1">
      <c r="A620" s="32">
        <v>1261</v>
      </c>
      <c r="B620" s="382"/>
      <c r="C620" s="245" t="str">
        <f>+VLOOKUP(A620,bd_lista!$A$3:$C$592,3,FALSE)</f>
        <v>Gobierno Autónomo Municipal de Pucarani</v>
      </c>
      <c r="D620" s="384"/>
      <c r="E620" s="242" t="s">
        <v>684</v>
      </c>
      <c r="F620" s="241">
        <f ca="1">+IFERROR(INDEX('Hoja de Trabajo para listado'!$A$155:$Z$1048576,MATCH($A620,'Hoja de Trabajo para listado'!$A$155:$A$1048576,0),MATCH((CUADRO!F$4&amp;$E620),'Hoja de Trabajo para listado'!$A$151:$Z$151,0)),0)+IFERROR(INDEX('Hoja de Trabajo para listado'!$AB$155:$BA$1048576,MATCH($A620,'Hoja de Trabajo para listado'!$AB$155:$AB$1048576,0),MATCH((CUADRO!F$4&amp;$E620),'Hoja de Trabajo para listado'!$AB$151:$BA$151,0)),0)+IFERROR(INDEX('Hoja de Trabajo para listado'!$BC$155:$CB$1048576,MATCH($A620,'Hoja de Trabajo para listado'!$BC$155:$BC$1048576,0),MATCH((CUADRO!F$4&amp;$E620),'Hoja de Trabajo para listado'!$BC$151:$CB$151,0)),0)+IFERROR(INDEX('Hoja de Trabajo para listado'!$DE$153:$DG$274,MATCH($A620,'Hoja de Trabajo para listado'!$DE$153:$DE$1048576,0),MATCH((CUADRO!F$4&amp;$E620),'Hoja de Trabajo para listado'!$DE$151:$DG$151,0)),0)+IFERROR(INDEX('Hoja de Trabajo para listado'!$CD$155:$DC$1048576,MATCH($A620,'Hoja de Trabajo para listado'!$CD$155:$CD$1048576,0),MATCH((CUADRO!F$4&amp;$E620),'Hoja de Trabajo para listado'!$CD$151:$DC$151,0)),0)</f>
        <v>0</v>
      </c>
      <c r="G620" s="241">
        <f ca="1">+IFERROR(INDEX('Hoja de Trabajo para listado'!$A$155:$Z$1048576,MATCH($A620,'Hoja de Trabajo para listado'!$A$155:$A$1048576,0),MATCH((CUADRO!G$4&amp;$E620),'Hoja de Trabajo para listado'!$A$151:$Z$151,0)),0)+IFERROR(INDEX('Hoja de Trabajo para listado'!$AB$155:$BA$1048576,MATCH($A620,'Hoja de Trabajo para listado'!$AB$155:$AB$1048576,0),MATCH((CUADRO!G$4&amp;$E620),'Hoja de Trabajo para listado'!$AB$151:$BA$151,0)),0)+IFERROR(INDEX('Hoja de Trabajo para listado'!$BC$155:$CB$1048576,MATCH($A620,'Hoja de Trabajo para listado'!$BC$155:$BC$1048576,0),MATCH((CUADRO!G$4&amp;$E620),'Hoja de Trabajo para listado'!$BC$151:$CB$151,0)),0)+IFERROR(INDEX('Hoja de Trabajo para listado'!$DE$153:$DG$274,MATCH($A620,'Hoja de Trabajo para listado'!$DE$153:$DE$1048576,0),MATCH((CUADRO!G$4&amp;$E620),'Hoja de Trabajo para listado'!$DE$151:$DG$151,0)),0)+IFERROR(INDEX('Hoja de Trabajo para listado'!$CD$155:$DC$1048576,MATCH($A620,'Hoja de Trabajo para listado'!$CD$155:$CD$1048576,0),MATCH((CUADRO!G$4&amp;$E620),'Hoja de Trabajo para listado'!$CD$151:$DC$151,0)),0)</f>
        <v>0</v>
      </c>
      <c r="H620" s="241">
        <f ca="1">+IFERROR(INDEX('Hoja de Trabajo para listado'!$A$155:$Z$1048576,MATCH($A620,'Hoja de Trabajo para listado'!$A$155:$A$1048576,0),MATCH((CUADRO!H$4&amp;$E620),'Hoja de Trabajo para listado'!$A$151:$Z$151,0)),0)+IFERROR(INDEX('Hoja de Trabajo para listado'!$AB$155:$BA$1048576,MATCH($A620,'Hoja de Trabajo para listado'!$AB$155:$AB$1048576,0),MATCH((CUADRO!H$4&amp;$E620),'Hoja de Trabajo para listado'!$AB$151:$BA$151,0)),0)+IFERROR(INDEX('Hoja de Trabajo para listado'!$BC$155:$CB$1048576,MATCH($A620,'Hoja de Trabajo para listado'!$BC$155:$BC$1048576,0),MATCH((CUADRO!H$4&amp;$E620),'Hoja de Trabajo para listado'!$BC$151:$CB$151,0)),0)+IFERROR(INDEX('Hoja de Trabajo para listado'!$DE$153:$DG$274,MATCH($A620,'Hoja de Trabajo para listado'!$DE$153:$DE$1048576,0),MATCH((CUADRO!H$4&amp;$E620),'Hoja de Trabajo para listado'!$DE$151:$DG$151,0)),0)+IFERROR(INDEX('Hoja de Trabajo para listado'!$CD$155:$DC$1048576,MATCH($A620,'Hoja de Trabajo para listado'!$CD$155:$CD$1048576,0),MATCH((CUADRO!H$4&amp;$E620),'Hoja de Trabajo para listado'!$CD$151:$DC$151,0)),0)</f>
        <v>0</v>
      </c>
      <c r="I620" s="241">
        <f ca="1">+IFERROR(INDEX('Hoja de Trabajo para listado'!$A$155:$Z$1048576,MATCH($A620,'Hoja de Trabajo para listado'!$A$155:$A$1048576,0),MATCH((CUADRO!I$4&amp;$E620),'Hoja de Trabajo para listado'!$A$151:$Z$151,0)),0)+IFERROR(INDEX('Hoja de Trabajo para listado'!$AB$155:$BA$1048576,MATCH($A620,'Hoja de Trabajo para listado'!$AB$155:$AB$1048576,0),MATCH((CUADRO!I$4&amp;$E620),'Hoja de Trabajo para listado'!$AB$151:$BA$151,0)),0)+IFERROR(INDEX('Hoja de Trabajo para listado'!$BC$155:$CB$1048576,MATCH($A620,'Hoja de Trabajo para listado'!$BC$155:$BC$1048576,0),MATCH((CUADRO!I$4&amp;$E620),'Hoja de Trabajo para listado'!$BC$151:$CB$151,0)),0)+IFERROR(INDEX('Hoja de Trabajo para listado'!$DE$153:$DG$274,MATCH($A620,'Hoja de Trabajo para listado'!$DE$153:$DE$1048576,0),MATCH((CUADRO!I$4&amp;$E620),'Hoja de Trabajo para listado'!$DE$151:$DG$151,0)),0)+IFERROR(INDEX('Hoja de Trabajo para listado'!$CD$155:$DC$1048576,MATCH($A620,'Hoja de Trabajo para listado'!$CD$155:$CD$1048576,0),MATCH((CUADRO!I$4&amp;$E620),'Hoja de Trabajo para listado'!$CD$151:$DC$151,0)),0)</f>
        <v>0</v>
      </c>
      <c r="J620" s="241">
        <f ca="1">+IFERROR(INDEX('Hoja de Trabajo para listado'!$A$155:$Z$1048576,MATCH($A620,'Hoja de Trabajo para listado'!$A$155:$A$1048576,0),MATCH((CUADRO!J$4&amp;$E620),'Hoja de Trabajo para listado'!$A$151:$Z$151,0)),0)+IFERROR(INDEX('Hoja de Trabajo para listado'!$AB$155:$BA$1048576,MATCH($A620,'Hoja de Trabajo para listado'!$AB$155:$AB$1048576,0),MATCH((CUADRO!J$4&amp;$E620),'Hoja de Trabajo para listado'!$AB$151:$BA$151,0)),0)+IFERROR(INDEX('Hoja de Trabajo para listado'!$BC$155:$CB$1048576,MATCH($A620,'Hoja de Trabajo para listado'!$BC$155:$BC$1048576,0),MATCH((CUADRO!J$4&amp;$E620),'Hoja de Trabajo para listado'!$BC$151:$CB$151,0)),0)+IFERROR(INDEX('Hoja de Trabajo para listado'!$DE$153:$DG$274,MATCH($A620,'Hoja de Trabajo para listado'!$DE$153:$DE$1048576,0),MATCH((CUADRO!J$4&amp;$E620),'Hoja de Trabajo para listado'!$DE$151:$DG$151,0)),0)+IFERROR(INDEX('Hoja de Trabajo para listado'!$CD$155:$DC$1048576,MATCH($A620,'Hoja de Trabajo para listado'!$CD$155:$CD$1048576,0),MATCH((CUADRO!J$4&amp;$E620),'Hoja de Trabajo para listado'!$CD$151:$DC$151,0)),0)</f>
        <v>0</v>
      </c>
      <c r="K620" s="241">
        <f ca="1">+IFERROR(INDEX('Hoja de Trabajo para listado'!$A$155:$Z$1048576,MATCH($A620,'Hoja de Trabajo para listado'!$A$155:$A$1048576,0),MATCH((CUADRO!K$4&amp;$E620),'Hoja de Trabajo para listado'!$A$151:$Z$151,0)),0)+IFERROR(INDEX('Hoja de Trabajo para listado'!$AB$155:$BA$1048576,MATCH($A620,'Hoja de Trabajo para listado'!$AB$155:$AB$1048576,0),MATCH((CUADRO!K$4&amp;$E620),'Hoja de Trabajo para listado'!$AB$151:$BA$151,0)),0)+IFERROR(INDEX('Hoja de Trabajo para listado'!$BC$155:$CB$1048576,MATCH($A620,'Hoja de Trabajo para listado'!$BC$155:$BC$1048576,0),MATCH((CUADRO!K$4&amp;$E620),'Hoja de Trabajo para listado'!$BC$151:$CB$151,0)),0)+IFERROR(INDEX('Hoja de Trabajo para listado'!$DE$153:$DG$274,MATCH($A620,'Hoja de Trabajo para listado'!$DE$153:$DE$1048576,0),MATCH((CUADRO!K$4&amp;$E620),'Hoja de Trabajo para listado'!$DE$151:$DG$151,0)),0)+IFERROR(INDEX('Hoja de Trabajo para listado'!$CD$155:$DC$1048576,MATCH($A620,'Hoja de Trabajo para listado'!$CD$155:$CD$1048576,0),MATCH((CUADRO!K$4&amp;$E620),'Hoja de Trabajo para listado'!$CD$151:$DC$151,0)),0)</f>
        <v>0</v>
      </c>
      <c r="L620" s="241">
        <f ca="1">+IFERROR(INDEX('Hoja de Trabajo para listado'!$A$155:$Z$1048576,MATCH($A620,'Hoja de Trabajo para listado'!$A$155:$A$1048576,0),MATCH((CUADRO!L$4&amp;$E620),'Hoja de Trabajo para listado'!$A$151:$Z$151,0)),0)+IFERROR(INDEX('Hoja de Trabajo para listado'!$AB$155:$BA$1048576,MATCH($A620,'Hoja de Trabajo para listado'!$AB$155:$AB$1048576,0),MATCH((CUADRO!L$4&amp;$E620),'Hoja de Trabajo para listado'!$AB$151:$BA$151,0)),0)+IFERROR(INDEX('Hoja de Trabajo para listado'!$BC$155:$CB$1048576,MATCH($A620,'Hoja de Trabajo para listado'!$BC$155:$BC$1048576,0),MATCH((CUADRO!L$4&amp;$E620),'Hoja de Trabajo para listado'!$BC$151:$CB$151,0)),0)+IFERROR(INDEX('Hoja de Trabajo para listado'!$DE$153:$DG$274,MATCH($A620,'Hoja de Trabajo para listado'!$DE$153:$DE$1048576,0),MATCH((CUADRO!L$4&amp;$E620),'Hoja de Trabajo para listado'!$DE$151:$DG$151,0)),0)+IFERROR(INDEX('Hoja de Trabajo para listado'!$CD$155:$DC$1048576,MATCH($A620,'Hoja de Trabajo para listado'!$CD$155:$CD$1048576,0),MATCH((CUADRO!L$4&amp;$E620),'Hoja de Trabajo para listado'!$CD$151:$DC$151,0)),0)</f>
        <v>0</v>
      </c>
      <c r="M620" s="241">
        <f ca="1">+IFERROR(INDEX('Hoja de Trabajo para listado'!$A$155:$Z$1048576,MATCH($A620,'Hoja de Trabajo para listado'!$A$155:$A$1048576,0),MATCH((CUADRO!M$4&amp;$E620),'Hoja de Trabajo para listado'!$A$151:$Z$151,0)),0)+IFERROR(INDEX('Hoja de Trabajo para listado'!$AB$155:$BA$1048576,MATCH($A620,'Hoja de Trabajo para listado'!$AB$155:$AB$1048576,0),MATCH((CUADRO!M$4&amp;$E620),'Hoja de Trabajo para listado'!$AB$151:$BA$151,0)),0)+IFERROR(INDEX('Hoja de Trabajo para listado'!$BC$155:$CB$1048576,MATCH($A620,'Hoja de Trabajo para listado'!$BC$155:$BC$1048576,0),MATCH((CUADRO!M$4&amp;$E620),'Hoja de Trabajo para listado'!$BC$151:$CB$151,0)),0)+IFERROR(INDEX('Hoja de Trabajo para listado'!$DE$153:$DG$274,MATCH($A620,'Hoja de Trabajo para listado'!$DE$153:$DE$1048576,0),MATCH((CUADRO!M$4&amp;$E620),'Hoja de Trabajo para listado'!$DE$151:$DG$151,0)),0)+IFERROR(INDEX('Hoja de Trabajo para listado'!$CD$155:$DC$1048576,MATCH($A620,'Hoja de Trabajo para listado'!$CD$155:$CD$1048576,0),MATCH((CUADRO!M$4&amp;$E620),'Hoja de Trabajo para listado'!$CD$151:$DC$151,0)),0)</f>
        <v>0</v>
      </c>
      <c r="N620" s="241">
        <f ca="1">+IFERROR(INDEX('Hoja de Trabajo para listado'!$A$155:$Z$1048576,MATCH($A620,'Hoja de Trabajo para listado'!$A$155:$A$1048576,0),MATCH((CUADRO!N$4&amp;$E620),'Hoja de Trabajo para listado'!$A$151:$Z$151,0)),0)+IFERROR(INDEX('Hoja de Trabajo para listado'!$AB$155:$BA$1048576,MATCH($A620,'Hoja de Trabajo para listado'!$AB$155:$AB$1048576,0),MATCH((CUADRO!N$4&amp;$E620),'Hoja de Trabajo para listado'!$AB$151:$BA$151,0)),0)+IFERROR(INDEX('Hoja de Trabajo para listado'!$BC$155:$CB$1048576,MATCH($A620,'Hoja de Trabajo para listado'!$BC$155:$BC$1048576,0),MATCH((CUADRO!N$4&amp;$E620),'Hoja de Trabajo para listado'!$BC$151:$CB$151,0)),0)+IFERROR(INDEX('Hoja de Trabajo para listado'!$DE$153:$DG$274,MATCH($A620,'Hoja de Trabajo para listado'!$DE$153:$DE$1048576,0),MATCH((CUADRO!N$4&amp;$E620),'Hoja de Trabajo para listado'!$DE$151:$DG$151,0)),0)+IFERROR(INDEX('Hoja de Trabajo para listado'!$CD$155:$DC$1048576,MATCH($A620,'Hoja de Trabajo para listado'!$CD$155:$CD$1048576,0),MATCH((CUADRO!N$4&amp;$E620),'Hoja de Trabajo para listado'!$CD$151:$DC$151,0)),0)</f>
        <v>0</v>
      </c>
      <c r="O620" s="241">
        <f ca="1">+IFERROR(INDEX('Hoja de Trabajo para listado'!$A$155:$Z$1048576,MATCH($A620,'Hoja de Trabajo para listado'!$A$155:$A$1048576,0),MATCH((CUADRO!O$4&amp;$E620),'Hoja de Trabajo para listado'!$A$151:$Z$151,0)),0)+IFERROR(INDEX('Hoja de Trabajo para listado'!$AB$155:$BA$1048576,MATCH($A620,'Hoja de Trabajo para listado'!$AB$155:$AB$1048576,0),MATCH((CUADRO!O$4&amp;$E620),'Hoja de Trabajo para listado'!$AB$151:$BA$151,0)),0)+IFERROR(INDEX('Hoja de Trabajo para listado'!$BC$155:$CB$1048576,MATCH($A620,'Hoja de Trabajo para listado'!$BC$155:$BC$1048576,0),MATCH((CUADRO!O$4&amp;$E620),'Hoja de Trabajo para listado'!$BC$151:$CB$151,0)),0)+IFERROR(INDEX('Hoja de Trabajo para listado'!$DE$153:$DG$274,MATCH($A620,'Hoja de Trabajo para listado'!$DE$153:$DE$1048576,0),MATCH((CUADRO!O$4&amp;$E620),'Hoja de Trabajo para listado'!$DE$151:$DG$151,0)),0)+IFERROR(INDEX('Hoja de Trabajo para listado'!$CD$155:$DC$1048576,MATCH($A620,'Hoja de Trabajo para listado'!$CD$155:$CD$1048576,0),MATCH((CUADRO!O$4&amp;$E620),'Hoja de Trabajo para listado'!$CD$151:$DC$151,0)),0)</f>
        <v>0</v>
      </c>
      <c r="P620" s="241">
        <f ca="1">+IFERROR(INDEX('Hoja de Trabajo para listado'!$A$155:$Z$1048576,MATCH($A620,'Hoja de Trabajo para listado'!$A$155:$A$1048576,0),MATCH((CUADRO!P$4&amp;$E620),'Hoja de Trabajo para listado'!$A$151:$Z$151,0)),0)+IFERROR(INDEX('Hoja de Trabajo para listado'!$AB$155:$BA$1048576,MATCH($A620,'Hoja de Trabajo para listado'!$AB$155:$AB$1048576,0),MATCH((CUADRO!P$4&amp;$E620),'Hoja de Trabajo para listado'!$AB$151:$BA$151,0)),0)+IFERROR(INDEX('Hoja de Trabajo para listado'!$BC$155:$CB$1048576,MATCH($A620,'Hoja de Trabajo para listado'!$BC$155:$BC$1048576,0),MATCH((CUADRO!P$4&amp;$E620),'Hoja de Trabajo para listado'!$BC$151:$CB$151,0)),0)+IFERROR(INDEX('Hoja de Trabajo para listado'!$DE$153:$DG$274,MATCH($A620,'Hoja de Trabajo para listado'!$DE$153:$DE$1048576,0),MATCH((CUADRO!P$4&amp;$E620),'Hoja de Trabajo para listado'!$DE$151:$DG$151,0)),0)+IFERROR(INDEX('Hoja de Trabajo para listado'!$CD$155:$DC$1048576,MATCH($A620,'Hoja de Trabajo para listado'!$CD$155:$CD$1048576,0),MATCH((CUADRO!P$4&amp;$E620),'Hoja de Trabajo para listado'!$CD$151:$DC$151,0)),0)</f>
        <v>0</v>
      </c>
      <c r="Q620" s="241">
        <f ca="1">+IFERROR(INDEX('Hoja de Trabajo para listado'!$A$155:$Z$1048576,MATCH($A620,'Hoja de Trabajo para listado'!$A$155:$A$1048576,0),MATCH((CUADRO!Q$4&amp;$E620),'Hoja de Trabajo para listado'!$A$151:$Z$151,0)),0)+IFERROR(INDEX('Hoja de Trabajo para listado'!$AB$155:$BA$1048576,MATCH($A620,'Hoja de Trabajo para listado'!$AB$155:$AB$1048576,0),MATCH((CUADRO!Q$4&amp;$E620),'Hoja de Trabajo para listado'!$AB$151:$BA$151,0)),0)+IFERROR(INDEX('Hoja de Trabajo para listado'!$BC$155:$CB$1048576,MATCH($A620,'Hoja de Trabajo para listado'!$BC$155:$BC$1048576,0),MATCH((CUADRO!Q$4&amp;$E620),'Hoja de Trabajo para listado'!$BC$151:$CB$151,0)),0)+IFERROR(INDEX('Hoja de Trabajo para listado'!$DE$153:$DG$274,MATCH($A620,'Hoja de Trabajo para listado'!$DE$153:$DE$1048576,0),MATCH((CUADRO!Q$4&amp;$E620),'Hoja de Trabajo para listado'!$DE$151:$DG$151,0)),0)+IFERROR(INDEX('Hoja de Trabajo para listado'!$CD$155:$DC$1048576,MATCH($A620,'Hoja de Trabajo para listado'!$CD$155:$CD$1048576,0),MATCH((CUADRO!Q$4&amp;$E620),'Hoja de Trabajo para listado'!$CD$151:$DC$151,0)),0)</f>
        <v>0</v>
      </c>
      <c r="R620" s="241">
        <f t="shared" ca="1" si="18"/>
        <v>0</v>
      </c>
      <c r="S620" s="247">
        <f ca="1">+R619+R620</f>
        <v>0</v>
      </c>
      <c r="T620" s="241">
        <f ca="1">+S620</f>
        <v>0</v>
      </c>
      <c r="U620" s="240">
        <f t="shared" si="19"/>
        <v>2</v>
      </c>
    </row>
    <row r="621" spans="1:21" customFormat="1" ht="15" hidden="1" customHeight="1">
      <c r="A621" s="32">
        <v>1262</v>
      </c>
      <c r="B621" s="381">
        <f>+A621</f>
        <v>1262</v>
      </c>
      <c r="C621" s="245" t="str">
        <f>+VLOOKUP(A621,bd_lista!$A$3:$C$592,3,FALSE)</f>
        <v>Gobierno Autónomo Municipal de Laja</v>
      </c>
      <c r="D621" s="383" t="str">
        <f>+C621</f>
        <v>Gobierno Autónomo Municipal de Laja</v>
      </c>
      <c r="E621" s="240" t="s">
        <v>683</v>
      </c>
      <c r="F621" s="241">
        <f ca="1">+IFERROR(INDEX('Hoja de Trabajo para listado'!$A$155:$Z$1048576,MATCH($A621,'Hoja de Trabajo para listado'!$A$155:$A$1048576,0),MATCH((CUADRO!F$4&amp;$E621),'Hoja de Trabajo para listado'!$A$151:$Z$151,0)),0)+IFERROR(INDEX('Hoja de Trabajo para listado'!$AB$155:$BA$1048576,MATCH($A621,'Hoja de Trabajo para listado'!$AB$155:$AB$1048576,0),MATCH((CUADRO!F$4&amp;$E621),'Hoja de Trabajo para listado'!$AB$151:$BA$151,0)),0)+IFERROR(INDEX('Hoja de Trabajo para listado'!$BC$155:$CB$1048576,MATCH($A621,'Hoja de Trabajo para listado'!$BC$155:$BC$1048576,0),MATCH((CUADRO!F$4&amp;$E621),'Hoja de Trabajo para listado'!$BC$151:$CB$151,0)),0)+IFERROR(INDEX('Hoja de Trabajo para listado'!$DE$153:$DG$274,MATCH($A621,'Hoja de Trabajo para listado'!$DE$153:$DE$1048576,0),MATCH((CUADRO!F$4&amp;$E621),'Hoja de Trabajo para listado'!$DE$151:$DG$151,0)),0)+IFERROR(INDEX('Hoja de Trabajo para listado'!$CD$155:$DC$1048576,MATCH($A621,'Hoja de Trabajo para listado'!$CD$155:$CD$1048576,0),MATCH((CUADRO!F$4&amp;$E621),'Hoja de Trabajo para listado'!$CD$151:$DC$151,0)),0)</f>
        <v>0</v>
      </c>
      <c r="G621" s="241">
        <f ca="1">+IFERROR(INDEX('Hoja de Trabajo para listado'!$A$155:$Z$1048576,MATCH($A621,'Hoja de Trabajo para listado'!$A$155:$A$1048576,0),MATCH((CUADRO!G$4&amp;$E621),'Hoja de Trabajo para listado'!$A$151:$Z$151,0)),0)+IFERROR(INDEX('Hoja de Trabajo para listado'!$AB$155:$BA$1048576,MATCH($A621,'Hoja de Trabajo para listado'!$AB$155:$AB$1048576,0),MATCH((CUADRO!G$4&amp;$E621),'Hoja de Trabajo para listado'!$AB$151:$BA$151,0)),0)+IFERROR(INDEX('Hoja de Trabajo para listado'!$BC$155:$CB$1048576,MATCH($A621,'Hoja de Trabajo para listado'!$BC$155:$BC$1048576,0),MATCH((CUADRO!G$4&amp;$E621),'Hoja de Trabajo para listado'!$BC$151:$CB$151,0)),0)+IFERROR(INDEX('Hoja de Trabajo para listado'!$DE$153:$DG$274,MATCH($A621,'Hoja de Trabajo para listado'!$DE$153:$DE$1048576,0),MATCH((CUADRO!G$4&amp;$E621),'Hoja de Trabajo para listado'!$DE$151:$DG$151,0)),0)+IFERROR(INDEX('Hoja de Trabajo para listado'!$CD$155:$DC$1048576,MATCH($A621,'Hoja de Trabajo para listado'!$CD$155:$CD$1048576,0),MATCH((CUADRO!G$4&amp;$E621),'Hoja de Trabajo para listado'!$CD$151:$DC$151,0)),0)</f>
        <v>0</v>
      </c>
      <c r="H621" s="241">
        <f ca="1">+IFERROR(INDEX('Hoja de Trabajo para listado'!$A$155:$Z$1048576,MATCH($A621,'Hoja de Trabajo para listado'!$A$155:$A$1048576,0),MATCH((CUADRO!H$4&amp;$E621),'Hoja de Trabajo para listado'!$A$151:$Z$151,0)),0)+IFERROR(INDEX('Hoja de Trabajo para listado'!$AB$155:$BA$1048576,MATCH($A621,'Hoja de Trabajo para listado'!$AB$155:$AB$1048576,0),MATCH((CUADRO!H$4&amp;$E621),'Hoja de Trabajo para listado'!$AB$151:$BA$151,0)),0)+IFERROR(INDEX('Hoja de Trabajo para listado'!$BC$155:$CB$1048576,MATCH($A621,'Hoja de Trabajo para listado'!$BC$155:$BC$1048576,0),MATCH((CUADRO!H$4&amp;$E621),'Hoja de Trabajo para listado'!$BC$151:$CB$151,0)),0)+IFERROR(INDEX('Hoja de Trabajo para listado'!$DE$153:$DG$274,MATCH($A621,'Hoja de Trabajo para listado'!$DE$153:$DE$1048576,0),MATCH((CUADRO!H$4&amp;$E621),'Hoja de Trabajo para listado'!$DE$151:$DG$151,0)),0)+IFERROR(INDEX('Hoja de Trabajo para listado'!$CD$155:$DC$1048576,MATCH($A621,'Hoja de Trabajo para listado'!$CD$155:$CD$1048576,0),MATCH((CUADRO!H$4&amp;$E621),'Hoja de Trabajo para listado'!$CD$151:$DC$151,0)),0)</f>
        <v>0</v>
      </c>
      <c r="I621" s="241">
        <f ca="1">+IFERROR(INDEX('Hoja de Trabajo para listado'!$A$155:$Z$1048576,MATCH($A621,'Hoja de Trabajo para listado'!$A$155:$A$1048576,0),MATCH((CUADRO!I$4&amp;$E621),'Hoja de Trabajo para listado'!$A$151:$Z$151,0)),0)+IFERROR(INDEX('Hoja de Trabajo para listado'!$AB$155:$BA$1048576,MATCH($A621,'Hoja de Trabajo para listado'!$AB$155:$AB$1048576,0),MATCH((CUADRO!I$4&amp;$E621),'Hoja de Trabajo para listado'!$AB$151:$BA$151,0)),0)+IFERROR(INDEX('Hoja de Trabajo para listado'!$BC$155:$CB$1048576,MATCH($A621,'Hoja de Trabajo para listado'!$BC$155:$BC$1048576,0),MATCH((CUADRO!I$4&amp;$E621),'Hoja de Trabajo para listado'!$BC$151:$CB$151,0)),0)+IFERROR(INDEX('Hoja de Trabajo para listado'!$DE$153:$DG$274,MATCH($A621,'Hoja de Trabajo para listado'!$DE$153:$DE$1048576,0),MATCH((CUADRO!I$4&amp;$E621),'Hoja de Trabajo para listado'!$DE$151:$DG$151,0)),0)+IFERROR(INDEX('Hoja de Trabajo para listado'!$CD$155:$DC$1048576,MATCH($A621,'Hoja de Trabajo para listado'!$CD$155:$CD$1048576,0),MATCH((CUADRO!I$4&amp;$E621),'Hoja de Trabajo para listado'!$CD$151:$DC$151,0)),0)</f>
        <v>0</v>
      </c>
      <c r="J621" s="241">
        <f ca="1">+IFERROR(INDEX('Hoja de Trabajo para listado'!$A$155:$Z$1048576,MATCH($A621,'Hoja de Trabajo para listado'!$A$155:$A$1048576,0),MATCH((CUADRO!J$4&amp;$E621),'Hoja de Trabajo para listado'!$A$151:$Z$151,0)),0)+IFERROR(INDEX('Hoja de Trabajo para listado'!$AB$155:$BA$1048576,MATCH($A621,'Hoja de Trabajo para listado'!$AB$155:$AB$1048576,0),MATCH((CUADRO!J$4&amp;$E621),'Hoja de Trabajo para listado'!$AB$151:$BA$151,0)),0)+IFERROR(INDEX('Hoja de Trabajo para listado'!$BC$155:$CB$1048576,MATCH($A621,'Hoja de Trabajo para listado'!$BC$155:$BC$1048576,0),MATCH((CUADRO!J$4&amp;$E621),'Hoja de Trabajo para listado'!$BC$151:$CB$151,0)),0)+IFERROR(INDEX('Hoja de Trabajo para listado'!$DE$153:$DG$274,MATCH($A621,'Hoja de Trabajo para listado'!$DE$153:$DE$1048576,0),MATCH((CUADRO!J$4&amp;$E621),'Hoja de Trabajo para listado'!$DE$151:$DG$151,0)),0)+IFERROR(INDEX('Hoja de Trabajo para listado'!$CD$155:$DC$1048576,MATCH($A621,'Hoja de Trabajo para listado'!$CD$155:$CD$1048576,0),MATCH((CUADRO!J$4&amp;$E621),'Hoja de Trabajo para listado'!$CD$151:$DC$151,0)),0)</f>
        <v>0</v>
      </c>
      <c r="K621" s="241">
        <f ca="1">+IFERROR(INDEX('Hoja de Trabajo para listado'!$A$155:$Z$1048576,MATCH($A621,'Hoja de Trabajo para listado'!$A$155:$A$1048576,0),MATCH((CUADRO!K$4&amp;$E621),'Hoja de Trabajo para listado'!$A$151:$Z$151,0)),0)+IFERROR(INDEX('Hoja de Trabajo para listado'!$AB$155:$BA$1048576,MATCH($A621,'Hoja de Trabajo para listado'!$AB$155:$AB$1048576,0),MATCH((CUADRO!K$4&amp;$E621),'Hoja de Trabajo para listado'!$AB$151:$BA$151,0)),0)+IFERROR(INDEX('Hoja de Trabajo para listado'!$BC$155:$CB$1048576,MATCH($A621,'Hoja de Trabajo para listado'!$BC$155:$BC$1048576,0),MATCH((CUADRO!K$4&amp;$E621),'Hoja de Trabajo para listado'!$BC$151:$CB$151,0)),0)+IFERROR(INDEX('Hoja de Trabajo para listado'!$DE$153:$DG$274,MATCH($A621,'Hoja de Trabajo para listado'!$DE$153:$DE$1048576,0),MATCH((CUADRO!K$4&amp;$E621),'Hoja de Trabajo para listado'!$DE$151:$DG$151,0)),0)+IFERROR(INDEX('Hoja de Trabajo para listado'!$CD$155:$DC$1048576,MATCH($A621,'Hoja de Trabajo para listado'!$CD$155:$CD$1048576,0),MATCH((CUADRO!K$4&amp;$E621),'Hoja de Trabajo para listado'!$CD$151:$DC$151,0)),0)</f>
        <v>0</v>
      </c>
      <c r="L621" s="241">
        <f ca="1">+IFERROR(INDEX('Hoja de Trabajo para listado'!$A$155:$Z$1048576,MATCH($A621,'Hoja de Trabajo para listado'!$A$155:$A$1048576,0),MATCH((CUADRO!L$4&amp;$E621),'Hoja de Trabajo para listado'!$A$151:$Z$151,0)),0)+IFERROR(INDEX('Hoja de Trabajo para listado'!$AB$155:$BA$1048576,MATCH($A621,'Hoja de Trabajo para listado'!$AB$155:$AB$1048576,0),MATCH((CUADRO!L$4&amp;$E621),'Hoja de Trabajo para listado'!$AB$151:$BA$151,0)),0)+IFERROR(INDEX('Hoja de Trabajo para listado'!$BC$155:$CB$1048576,MATCH($A621,'Hoja de Trabajo para listado'!$BC$155:$BC$1048576,0),MATCH((CUADRO!L$4&amp;$E621),'Hoja de Trabajo para listado'!$BC$151:$CB$151,0)),0)+IFERROR(INDEX('Hoja de Trabajo para listado'!$DE$153:$DG$274,MATCH($A621,'Hoja de Trabajo para listado'!$DE$153:$DE$1048576,0),MATCH((CUADRO!L$4&amp;$E621),'Hoja de Trabajo para listado'!$DE$151:$DG$151,0)),0)+IFERROR(INDEX('Hoja de Trabajo para listado'!$CD$155:$DC$1048576,MATCH($A621,'Hoja de Trabajo para listado'!$CD$155:$CD$1048576,0),MATCH((CUADRO!L$4&amp;$E621),'Hoja de Trabajo para listado'!$CD$151:$DC$151,0)),0)</f>
        <v>0</v>
      </c>
      <c r="M621" s="241">
        <f ca="1">+IFERROR(INDEX('Hoja de Trabajo para listado'!$A$155:$Z$1048576,MATCH($A621,'Hoja de Trabajo para listado'!$A$155:$A$1048576,0),MATCH((CUADRO!M$4&amp;$E621),'Hoja de Trabajo para listado'!$A$151:$Z$151,0)),0)+IFERROR(INDEX('Hoja de Trabajo para listado'!$AB$155:$BA$1048576,MATCH($A621,'Hoja de Trabajo para listado'!$AB$155:$AB$1048576,0),MATCH((CUADRO!M$4&amp;$E621),'Hoja de Trabajo para listado'!$AB$151:$BA$151,0)),0)+IFERROR(INDEX('Hoja de Trabajo para listado'!$BC$155:$CB$1048576,MATCH($A621,'Hoja de Trabajo para listado'!$BC$155:$BC$1048576,0),MATCH((CUADRO!M$4&amp;$E621),'Hoja de Trabajo para listado'!$BC$151:$CB$151,0)),0)+IFERROR(INDEX('Hoja de Trabajo para listado'!$DE$153:$DG$274,MATCH($A621,'Hoja de Trabajo para listado'!$DE$153:$DE$1048576,0),MATCH((CUADRO!M$4&amp;$E621),'Hoja de Trabajo para listado'!$DE$151:$DG$151,0)),0)+IFERROR(INDEX('Hoja de Trabajo para listado'!$CD$155:$DC$1048576,MATCH($A621,'Hoja de Trabajo para listado'!$CD$155:$CD$1048576,0),MATCH((CUADRO!M$4&amp;$E621),'Hoja de Trabajo para listado'!$CD$151:$DC$151,0)),0)</f>
        <v>0</v>
      </c>
      <c r="N621" s="241">
        <f ca="1">+IFERROR(INDEX('Hoja de Trabajo para listado'!$A$155:$Z$1048576,MATCH($A621,'Hoja de Trabajo para listado'!$A$155:$A$1048576,0),MATCH((CUADRO!N$4&amp;$E621),'Hoja de Trabajo para listado'!$A$151:$Z$151,0)),0)+IFERROR(INDEX('Hoja de Trabajo para listado'!$AB$155:$BA$1048576,MATCH($A621,'Hoja de Trabajo para listado'!$AB$155:$AB$1048576,0),MATCH((CUADRO!N$4&amp;$E621),'Hoja de Trabajo para listado'!$AB$151:$BA$151,0)),0)+IFERROR(INDEX('Hoja de Trabajo para listado'!$BC$155:$CB$1048576,MATCH($A621,'Hoja de Trabajo para listado'!$BC$155:$BC$1048576,0),MATCH((CUADRO!N$4&amp;$E621),'Hoja de Trabajo para listado'!$BC$151:$CB$151,0)),0)+IFERROR(INDEX('Hoja de Trabajo para listado'!$DE$153:$DG$274,MATCH($A621,'Hoja de Trabajo para listado'!$DE$153:$DE$1048576,0),MATCH((CUADRO!N$4&amp;$E621),'Hoja de Trabajo para listado'!$DE$151:$DG$151,0)),0)+IFERROR(INDEX('Hoja de Trabajo para listado'!$CD$155:$DC$1048576,MATCH($A621,'Hoja de Trabajo para listado'!$CD$155:$CD$1048576,0),MATCH((CUADRO!N$4&amp;$E621),'Hoja de Trabajo para listado'!$CD$151:$DC$151,0)),0)</f>
        <v>0</v>
      </c>
      <c r="O621" s="241">
        <f ca="1">+IFERROR(INDEX('Hoja de Trabajo para listado'!$A$155:$Z$1048576,MATCH($A621,'Hoja de Trabajo para listado'!$A$155:$A$1048576,0),MATCH((CUADRO!O$4&amp;$E621),'Hoja de Trabajo para listado'!$A$151:$Z$151,0)),0)+IFERROR(INDEX('Hoja de Trabajo para listado'!$AB$155:$BA$1048576,MATCH($A621,'Hoja de Trabajo para listado'!$AB$155:$AB$1048576,0),MATCH((CUADRO!O$4&amp;$E621),'Hoja de Trabajo para listado'!$AB$151:$BA$151,0)),0)+IFERROR(INDEX('Hoja de Trabajo para listado'!$BC$155:$CB$1048576,MATCH($A621,'Hoja de Trabajo para listado'!$BC$155:$BC$1048576,0),MATCH((CUADRO!O$4&amp;$E621),'Hoja de Trabajo para listado'!$BC$151:$CB$151,0)),0)+IFERROR(INDEX('Hoja de Trabajo para listado'!$DE$153:$DG$274,MATCH($A621,'Hoja de Trabajo para listado'!$DE$153:$DE$1048576,0),MATCH((CUADRO!O$4&amp;$E621),'Hoja de Trabajo para listado'!$DE$151:$DG$151,0)),0)+IFERROR(INDEX('Hoja de Trabajo para listado'!$CD$155:$DC$1048576,MATCH($A621,'Hoja de Trabajo para listado'!$CD$155:$CD$1048576,0),MATCH((CUADRO!O$4&amp;$E621),'Hoja de Trabajo para listado'!$CD$151:$DC$151,0)),0)</f>
        <v>0</v>
      </c>
      <c r="P621" s="241">
        <f ca="1">+IFERROR(INDEX('Hoja de Trabajo para listado'!$A$155:$Z$1048576,MATCH($A621,'Hoja de Trabajo para listado'!$A$155:$A$1048576,0),MATCH((CUADRO!P$4&amp;$E621),'Hoja de Trabajo para listado'!$A$151:$Z$151,0)),0)+IFERROR(INDEX('Hoja de Trabajo para listado'!$AB$155:$BA$1048576,MATCH($A621,'Hoja de Trabajo para listado'!$AB$155:$AB$1048576,0),MATCH((CUADRO!P$4&amp;$E621),'Hoja de Trabajo para listado'!$AB$151:$BA$151,0)),0)+IFERROR(INDEX('Hoja de Trabajo para listado'!$BC$155:$CB$1048576,MATCH($A621,'Hoja de Trabajo para listado'!$BC$155:$BC$1048576,0),MATCH((CUADRO!P$4&amp;$E621),'Hoja de Trabajo para listado'!$BC$151:$CB$151,0)),0)+IFERROR(INDEX('Hoja de Trabajo para listado'!$DE$153:$DG$274,MATCH($A621,'Hoja de Trabajo para listado'!$DE$153:$DE$1048576,0),MATCH((CUADRO!P$4&amp;$E621),'Hoja de Trabajo para listado'!$DE$151:$DG$151,0)),0)+IFERROR(INDEX('Hoja de Trabajo para listado'!$CD$155:$DC$1048576,MATCH($A621,'Hoja de Trabajo para listado'!$CD$155:$CD$1048576,0),MATCH((CUADRO!P$4&amp;$E621),'Hoja de Trabajo para listado'!$CD$151:$DC$151,0)),0)</f>
        <v>0</v>
      </c>
      <c r="Q621" s="241">
        <f ca="1">+IFERROR(INDEX('Hoja de Trabajo para listado'!$A$155:$Z$1048576,MATCH($A621,'Hoja de Trabajo para listado'!$A$155:$A$1048576,0),MATCH((CUADRO!Q$4&amp;$E621),'Hoja de Trabajo para listado'!$A$151:$Z$151,0)),0)+IFERROR(INDEX('Hoja de Trabajo para listado'!$AB$155:$BA$1048576,MATCH($A621,'Hoja de Trabajo para listado'!$AB$155:$AB$1048576,0),MATCH((CUADRO!Q$4&amp;$E621),'Hoja de Trabajo para listado'!$AB$151:$BA$151,0)),0)+IFERROR(INDEX('Hoja de Trabajo para listado'!$BC$155:$CB$1048576,MATCH($A621,'Hoja de Trabajo para listado'!$BC$155:$BC$1048576,0),MATCH((CUADRO!Q$4&amp;$E621),'Hoja de Trabajo para listado'!$BC$151:$CB$151,0)),0)+IFERROR(INDEX('Hoja de Trabajo para listado'!$DE$153:$DG$274,MATCH($A621,'Hoja de Trabajo para listado'!$DE$153:$DE$1048576,0),MATCH((CUADRO!Q$4&amp;$E621),'Hoja de Trabajo para listado'!$DE$151:$DG$151,0)),0)+IFERROR(INDEX('Hoja de Trabajo para listado'!$CD$155:$DC$1048576,MATCH($A621,'Hoja de Trabajo para listado'!$CD$155:$CD$1048576,0),MATCH((CUADRO!Q$4&amp;$E621),'Hoja de Trabajo para listado'!$CD$151:$DC$151,0)),0)</f>
        <v>0</v>
      </c>
      <c r="R621" s="241">
        <f t="shared" ca="1" si="18"/>
        <v>0</v>
      </c>
      <c r="S621" s="247"/>
      <c r="T621" s="241">
        <f ca="1">+T622</f>
        <v>0</v>
      </c>
      <c r="U621" s="240">
        <f t="shared" si="19"/>
        <v>1</v>
      </c>
    </row>
    <row r="622" spans="1:21" customFormat="1" ht="15" hidden="1" customHeight="1">
      <c r="A622" s="32">
        <v>1262</v>
      </c>
      <c r="B622" s="382"/>
      <c r="C622" s="245" t="str">
        <f>+VLOOKUP(A622,bd_lista!$A$3:$C$592,3,FALSE)</f>
        <v>Gobierno Autónomo Municipal de Laja</v>
      </c>
      <c r="D622" s="384"/>
      <c r="E622" s="242" t="s">
        <v>684</v>
      </c>
      <c r="F622" s="241">
        <f ca="1">+IFERROR(INDEX('Hoja de Trabajo para listado'!$A$155:$Z$1048576,MATCH($A622,'Hoja de Trabajo para listado'!$A$155:$A$1048576,0),MATCH((CUADRO!F$4&amp;$E622),'Hoja de Trabajo para listado'!$A$151:$Z$151,0)),0)+IFERROR(INDEX('Hoja de Trabajo para listado'!$AB$155:$BA$1048576,MATCH($A622,'Hoja de Trabajo para listado'!$AB$155:$AB$1048576,0),MATCH((CUADRO!F$4&amp;$E622),'Hoja de Trabajo para listado'!$AB$151:$BA$151,0)),0)+IFERROR(INDEX('Hoja de Trabajo para listado'!$BC$155:$CB$1048576,MATCH($A622,'Hoja de Trabajo para listado'!$BC$155:$BC$1048576,0),MATCH((CUADRO!F$4&amp;$E622),'Hoja de Trabajo para listado'!$BC$151:$CB$151,0)),0)+IFERROR(INDEX('Hoja de Trabajo para listado'!$DE$153:$DG$274,MATCH($A622,'Hoja de Trabajo para listado'!$DE$153:$DE$1048576,0),MATCH((CUADRO!F$4&amp;$E622),'Hoja de Trabajo para listado'!$DE$151:$DG$151,0)),0)+IFERROR(INDEX('Hoja de Trabajo para listado'!$CD$155:$DC$1048576,MATCH($A622,'Hoja de Trabajo para listado'!$CD$155:$CD$1048576,0),MATCH((CUADRO!F$4&amp;$E622),'Hoja de Trabajo para listado'!$CD$151:$DC$151,0)),0)</f>
        <v>0</v>
      </c>
      <c r="G622" s="241">
        <f ca="1">+IFERROR(INDEX('Hoja de Trabajo para listado'!$A$155:$Z$1048576,MATCH($A622,'Hoja de Trabajo para listado'!$A$155:$A$1048576,0),MATCH((CUADRO!G$4&amp;$E622),'Hoja de Trabajo para listado'!$A$151:$Z$151,0)),0)+IFERROR(INDEX('Hoja de Trabajo para listado'!$AB$155:$BA$1048576,MATCH($A622,'Hoja de Trabajo para listado'!$AB$155:$AB$1048576,0),MATCH((CUADRO!G$4&amp;$E622),'Hoja de Trabajo para listado'!$AB$151:$BA$151,0)),0)+IFERROR(INDEX('Hoja de Trabajo para listado'!$BC$155:$CB$1048576,MATCH($A622,'Hoja de Trabajo para listado'!$BC$155:$BC$1048576,0),MATCH((CUADRO!G$4&amp;$E622),'Hoja de Trabajo para listado'!$BC$151:$CB$151,0)),0)+IFERROR(INDEX('Hoja de Trabajo para listado'!$DE$153:$DG$274,MATCH($A622,'Hoja de Trabajo para listado'!$DE$153:$DE$1048576,0),MATCH((CUADRO!G$4&amp;$E622),'Hoja de Trabajo para listado'!$DE$151:$DG$151,0)),0)+IFERROR(INDEX('Hoja de Trabajo para listado'!$CD$155:$DC$1048576,MATCH($A622,'Hoja de Trabajo para listado'!$CD$155:$CD$1048576,0),MATCH((CUADRO!G$4&amp;$E622),'Hoja de Trabajo para listado'!$CD$151:$DC$151,0)),0)</f>
        <v>0</v>
      </c>
      <c r="H622" s="241">
        <f ca="1">+IFERROR(INDEX('Hoja de Trabajo para listado'!$A$155:$Z$1048576,MATCH($A622,'Hoja de Trabajo para listado'!$A$155:$A$1048576,0),MATCH((CUADRO!H$4&amp;$E622),'Hoja de Trabajo para listado'!$A$151:$Z$151,0)),0)+IFERROR(INDEX('Hoja de Trabajo para listado'!$AB$155:$BA$1048576,MATCH($A622,'Hoja de Trabajo para listado'!$AB$155:$AB$1048576,0),MATCH((CUADRO!H$4&amp;$E622),'Hoja de Trabajo para listado'!$AB$151:$BA$151,0)),0)+IFERROR(INDEX('Hoja de Trabajo para listado'!$BC$155:$CB$1048576,MATCH($A622,'Hoja de Trabajo para listado'!$BC$155:$BC$1048576,0),MATCH((CUADRO!H$4&amp;$E622),'Hoja de Trabajo para listado'!$BC$151:$CB$151,0)),0)+IFERROR(INDEX('Hoja de Trabajo para listado'!$DE$153:$DG$274,MATCH($A622,'Hoja de Trabajo para listado'!$DE$153:$DE$1048576,0),MATCH((CUADRO!H$4&amp;$E622),'Hoja de Trabajo para listado'!$DE$151:$DG$151,0)),0)+IFERROR(INDEX('Hoja de Trabajo para listado'!$CD$155:$DC$1048576,MATCH($A622,'Hoja de Trabajo para listado'!$CD$155:$CD$1048576,0),MATCH((CUADRO!H$4&amp;$E622),'Hoja de Trabajo para listado'!$CD$151:$DC$151,0)),0)</f>
        <v>0</v>
      </c>
      <c r="I622" s="241">
        <f ca="1">+IFERROR(INDEX('Hoja de Trabajo para listado'!$A$155:$Z$1048576,MATCH($A622,'Hoja de Trabajo para listado'!$A$155:$A$1048576,0),MATCH((CUADRO!I$4&amp;$E622),'Hoja de Trabajo para listado'!$A$151:$Z$151,0)),0)+IFERROR(INDEX('Hoja de Trabajo para listado'!$AB$155:$BA$1048576,MATCH($A622,'Hoja de Trabajo para listado'!$AB$155:$AB$1048576,0),MATCH((CUADRO!I$4&amp;$E622),'Hoja de Trabajo para listado'!$AB$151:$BA$151,0)),0)+IFERROR(INDEX('Hoja de Trabajo para listado'!$BC$155:$CB$1048576,MATCH($A622,'Hoja de Trabajo para listado'!$BC$155:$BC$1048576,0),MATCH((CUADRO!I$4&amp;$E622),'Hoja de Trabajo para listado'!$BC$151:$CB$151,0)),0)+IFERROR(INDEX('Hoja de Trabajo para listado'!$DE$153:$DG$274,MATCH($A622,'Hoja de Trabajo para listado'!$DE$153:$DE$1048576,0),MATCH((CUADRO!I$4&amp;$E622),'Hoja de Trabajo para listado'!$DE$151:$DG$151,0)),0)+IFERROR(INDEX('Hoja de Trabajo para listado'!$CD$155:$DC$1048576,MATCH($A622,'Hoja de Trabajo para listado'!$CD$155:$CD$1048576,0),MATCH((CUADRO!I$4&amp;$E622),'Hoja de Trabajo para listado'!$CD$151:$DC$151,0)),0)</f>
        <v>0</v>
      </c>
      <c r="J622" s="241">
        <f ca="1">+IFERROR(INDEX('Hoja de Trabajo para listado'!$A$155:$Z$1048576,MATCH($A622,'Hoja de Trabajo para listado'!$A$155:$A$1048576,0),MATCH((CUADRO!J$4&amp;$E622),'Hoja de Trabajo para listado'!$A$151:$Z$151,0)),0)+IFERROR(INDEX('Hoja de Trabajo para listado'!$AB$155:$BA$1048576,MATCH($A622,'Hoja de Trabajo para listado'!$AB$155:$AB$1048576,0),MATCH((CUADRO!J$4&amp;$E622),'Hoja de Trabajo para listado'!$AB$151:$BA$151,0)),0)+IFERROR(INDEX('Hoja de Trabajo para listado'!$BC$155:$CB$1048576,MATCH($A622,'Hoja de Trabajo para listado'!$BC$155:$BC$1048576,0),MATCH((CUADRO!J$4&amp;$E622),'Hoja de Trabajo para listado'!$BC$151:$CB$151,0)),0)+IFERROR(INDEX('Hoja de Trabajo para listado'!$DE$153:$DG$274,MATCH($A622,'Hoja de Trabajo para listado'!$DE$153:$DE$1048576,0),MATCH((CUADRO!J$4&amp;$E622),'Hoja de Trabajo para listado'!$DE$151:$DG$151,0)),0)+IFERROR(INDEX('Hoja de Trabajo para listado'!$CD$155:$DC$1048576,MATCH($A622,'Hoja de Trabajo para listado'!$CD$155:$CD$1048576,0),MATCH((CUADRO!J$4&amp;$E622),'Hoja de Trabajo para listado'!$CD$151:$DC$151,0)),0)</f>
        <v>0</v>
      </c>
      <c r="K622" s="241">
        <f ca="1">+IFERROR(INDEX('Hoja de Trabajo para listado'!$A$155:$Z$1048576,MATCH($A622,'Hoja de Trabajo para listado'!$A$155:$A$1048576,0),MATCH((CUADRO!K$4&amp;$E622),'Hoja de Trabajo para listado'!$A$151:$Z$151,0)),0)+IFERROR(INDEX('Hoja de Trabajo para listado'!$AB$155:$BA$1048576,MATCH($A622,'Hoja de Trabajo para listado'!$AB$155:$AB$1048576,0),MATCH((CUADRO!K$4&amp;$E622),'Hoja de Trabajo para listado'!$AB$151:$BA$151,0)),0)+IFERROR(INDEX('Hoja de Trabajo para listado'!$BC$155:$CB$1048576,MATCH($A622,'Hoja de Trabajo para listado'!$BC$155:$BC$1048576,0),MATCH((CUADRO!K$4&amp;$E622),'Hoja de Trabajo para listado'!$BC$151:$CB$151,0)),0)+IFERROR(INDEX('Hoja de Trabajo para listado'!$DE$153:$DG$274,MATCH($A622,'Hoja de Trabajo para listado'!$DE$153:$DE$1048576,0),MATCH((CUADRO!K$4&amp;$E622),'Hoja de Trabajo para listado'!$DE$151:$DG$151,0)),0)+IFERROR(INDEX('Hoja de Trabajo para listado'!$CD$155:$DC$1048576,MATCH($A622,'Hoja de Trabajo para listado'!$CD$155:$CD$1048576,0),MATCH((CUADRO!K$4&amp;$E622),'Hoja de Trabajo para listado'!$CD$151:$DC$151,0)),0)</f>
        <v>0</v>
      </c>
      <c r="L622" s="241">
        <f ca="1">+IFERROR(INDEX('Hoja de Trabajo para listado'!$A$155:$Z$1048576,MATCH($A622,'Hoja de Trabajo para listado'!$A$155:$A$1048576,0),MATCH((CUADRO!L$4&amp;$E622),'Hoja de Trabajo para listado'!$A$151:$Z$151,0)),0)+IFERROR(INDEX('Hoja de Trabajo para listado'!$AB$155:$BA$1048576,MATCH($A622,'Hoja de Trabajo para listado'!$AB$155:$AB$1048576,0),MATCH((CUADRO!L$4&amp;$E622),'Hoja de Trabajo para listado'!$AB$151:$BA$151,0)),0)+IFERROR(INDEX('Hoja de Trabajo para listado'!$BC$155:$CB$1048576,MATCH($A622,'Hoja de Trabajo para listado'!$BC$155:$BC$1048576,0),MATCH((CUADRO!L$4&amp;$E622),'Hoja de Trabajo para listado'!$BC$151:$CB$151,0)),0)+IFERROR(INDEX('Hoja de Trabajo para listado'!$DE$153:$DG$274,MATCH($A622,'Hoja de Trabajo para listado'!$DE$153:$DE$1048576,0),MATCH((CUADRO!L$4&amp;$E622),'Hoja de Trabajo para listado'!$DE$151:$DG$151,0)),0)+IFERROR(INDEX('Hoja de Trabajo para listado'!$CD$155:$DC$1048576,MATCH($A622,'Hoja de Trabajo para listado'!$CD$155:$CD$1048576,0),MATCH((CUADRO!L$4&amp;$E622),'Hoja de Trabajo para listado'!$CD$151:$DC$151,0)),0)</f>
        <v>0</v>
      </c>
      <c r="M622" s="241">
        <f ca="1">+IFERROR(INDEX('Hoja de Trabajo para listado'!$A$155:$Z$1048576,MATCH($A622,'Hoja de Trabajo para listado'!$A$155:$A$1048576,0),MATCH((CUADRO!M$4&amp;$E622),'Hoja de Trabajo para listado'!$A$151:$Z$151,0)),0)+IFERROR(INDEX('Hoja de Trabajo para listado'!$AB$155:$BA$1048576,MATCH($A622,'Hoja de Trabajo para listado'!$AB$155:$AB$1048576,0),MATCH((CUADRO!M$4&amp;$E622),'Hoja de Trabajo para listado'!$AB$151:$BA$151,0)),0)+IFERROR(INDEX('Hoja de Trabajo para listado'!$BC$155:$CB$1048576,MATCH($A622,'Hoja de Trabajo para listado'!$BC$155:$BC$1048576,0),MATCH((CUADRO!M$4&amp;$E622),'Hoja de Trabajo para listado'!$BC$151:$CB$151,0)),0)+IFERROR(INDEX('Hoja de Trabajo para listado'!$DE$153:$DG$274,MATCH($A622,'Hoja de Trabajo para listado'!$DE$153:$DE$1048576,0),MATCH((CUADRO!M$4&amp;$E622),'Hoja de Trabajo para listado'!$DE$151:$DG$151,0)),0)+IFERROR(INDEX('Hoja de Trabajo para listado'!$CD$155:$DC$1048576,MATCH($A622,'Hoja de Trabajo para listado'!$CD$155:$CD$1048576,0),MATCH((CUADRO!M$4&amp;$E622),'Hoja de Trabajo para listado'!$CD$151:$DC$151,0)),0)</f>
        <v>0</v>
      </c>
      <c r="N622" s="241">
        <f ca="1">+IFERROR(INDEX('Hoja de Trabajo para listado'!$A$155:$Z$1048576,MATCH($A622,'Hoja de Trabajo para listado'!$A$155:$A$1048576,0),MATCH((CUADRO!N$4&amp;$E622),'Hoja de Trabajo para listado'!$A$151:$Z$151,0)),0)+IFERROR(INDEX('Hoja de Trabajo para listado'!$AB$155:$BA$1048576,MATCH($A622,'Hoja de Trabajo para listado'!$AB$155:$AB$1048576,0),MATCH((CUADRO!N$4&amp;$E622),'Hoja de Trabajo para listado'!$AB$151:$BA$151,0)),0)+IFERROR(INDEX('Hoja de Trabajo para listado'!$BC$155:$CB$1048576,MATCH($A622,'Hoja de Trabajo para listado'!$BC$155:$BC$1048576,0),MATCH((CUADRO!N$4&amp;$E622),'Hoja de Trabajo para listado'!$BC$151:$CB$151,0)),0)+IFERROR(INDEX('Hoja de Trabajo para listado'!$DE$153:$DG$274,MATCH($A622,'Hoja de Trabajo para listado'!$DE$153:$DE$1048576,0),MATCH((CUADRO!N$4&amp;$E622),'Hoja de Trabajo para listado'!$DE$151:$DG$151,0)),0)+IFERROR(INDEX('Hoja de Trabajo para listado'!$CD$155:$DC$1048576,MATCH($A622,'Hoja de Trabajo para listado'!$CD$155:$CD$1048576,0),MATCH((CUADRO!N$4&amp;$E622),'Hoja de Trabajo para listado'!$CD$151:$DC$151,0)),0)</f>
        <v>0</v>
      </c>
      <c r="O622" s="241">
        <f ca="1">+IFERROR(INDEX('Hoja de Trabajo para listado'!$A$155:$Z$1048576,MATCH($A622,'Hoja de Trabajo para listado'!$A$155:$A$1048576,0),MATCH((CUADRO!O$4&amp;$E622),'Hoja de Trabajo para listado'!$A$151:$Z$151,0)),0)+IFERROR(INDEX('Hoja de Trabajo para listado'!$AB$155:$BA$1048576,MATCH($A622,'Hoja de Trabajo para listado'!$AB$155:$AB$1048576,0),MATCH((CUADRO!O$4&amp;$E622),'Hoja de Trabajo para listado'!$AB$151:$BA$151,0)),0)+IFERROR(INDEX('Hoja de Trabajo para listado'!$BC$155:$CB$1048576,MATCH($A622,'Hoja de Trabajo para listado'!$BC$155:$BC$1048576,0),MATCH((CUADRO!O$4&amp;$E622),'Hoja de Trabajo para listado'!$BC$151:$CB$151,0)),0)+IFERROR(INDEX('Hoja de Trabajo para listado'!$DE$153:$DG$274,MATCH($A622,'Hoja de Trabajo para listado'!$DE$153:$DE$1048576,0),MATCH((CUADRO!O$4&amp;$E622),'Hoja de Trabajo para listado'!$DE$151:$DG$151,0)),0)+IFERROR(INDEX('Hoja de Trabajo para listado'!$CD$155:$DC$1048576,MATCH($A622,'Hoja de Trabajo para listado'!$CD$155:$CD$1048576,0),MATCH((CUADRO!O$4&amp;$E622),'Hoja de Trabajo para listado'!$CD$151:$DC$151,0)),0)</f>
        <v>0</v>
      </c>
      <c r="P622" s="241">
        <f ca="1">+IFERROR(INDEX('Hoja de Trabajo para listado'!$A$155:$Z$1048576,MATCH($A622,'Hoja de Trabajo para listado'!$A$155:$A$1048576,0),MATCH((CUADRO!P$4&amp;$E622),'Hoja de Trabajo para listado'!$A$151:$Z$151,0)),0)+IFERROR(INDEX('Hoja de Trabajo para listado'!$AB$155:$BA$1048576,MATCH($A622,'Hoja de Trabajo para listado'!$AB$155:$AB$1048576,0),MATCH((CUADRO!P$4&amp;$E622),'Hoja de Trabajo para listado'!$AB$151:$BA$151,0)),0)+IFERROR(INDEX('Hoja de Trabajo para listado'!$BC$155:$CB$1048576,MATCH($A622,'Hoja de Trabajo para listado'!$BC$155:$BC$1048576,0),MATCH((CUADRO!P$4&amp;$E622),'Hoja de Trabajo para listado'!$BC$151:$CB$151,0)),0)+IFERROR(INDEX('Hoja de Trabajo para listado'!$DE$153:$DG$274,MATCH($A622,'Hoja de Trabajo para listado'!$DE$153:$DE$1048576,0),MATCH((CUADRO!P$4&amp;$E622),'Hoja de Trabajo para listado'!$DE$151:$DG$151,0)),0)+IFERROR(INDEX('Hoja de Trabajo para listado'!$CD$155:$DC$1048576,MATCH($A622,'Hoja de Trabajo para listado'!$CD$155:$CD$1048576,0),MATCH((CUADRO!P$4&amp;$E622),'Hoja de Trabajo para listado'!$CD$151:$DC$151,0)),0)</f>
        <v>0</v>
      </c>
      <c r="Q622" s="241">
        <f ca="1">+IFERROR(INDEX('Hoja de Trabajo para listado'!$A$155:$Z$1048576,MATCH($A622,'Hoja de Trabajo para listado'!$A$155:$A$1048576,0),MATCH((CUADRO!Q$4&amp;$E622),'Hoja de Trabajo para listado'!$A$151:$Z$151,0)),0)+IFERROR(INDEX('Hoja de Trabajo para listado'!$AB$155:$BA$1048576,MATCH($A622,'Hoja de Trabajo para listado'!$AB$155:$AB$1048576,0),MATCH((CUADRO!Q$4&amp;$E622),'Hoja de Trabajo para listado'!$AB$151:$BA$151,0)),0)+IFERROR(INDEX('Hoja de Trabajo para listado'!$BC$155:$CB$1048576,MATCH($A622,'Hoja de Trabajo para listado'!$BC$155:$BC$1048576,0),MATCH((CUADRO!Q$4&amp;$E622),'Hoja de Trabajo para listado'!$BC$151:$CB$151,0)),0)+IFERROR(INDEX('Hoja de Trabajo para listado'!$DE$153:$DG$274,MATCH($A622,'Hoja de Trabajo para listado'!$DE$153:$DE$1048576,0),MATCH((CUADRO!Q$4&amp;$E622),'Hoja de Trabajo para listado'!$DE$151:$DG$151,0)),0)+IFERROR(INDEX('Hoja de Trabajo para listado'!$CD$155:$DC$1048576,MATCH($A622,'Hoja de Trabajo para listado'!$CD$155:$CD$1048576,0),MATCH((CUADRO!Q$4&amp;$E622),'Hoja de Trabajo para listado'!$CD$151:$DC$151,0)),0)</f>
        <v>0</v>
      </c>
      <c r="R622" s="241">
        <f t="shared" ca="1" si="18"/>
        <v>0</v>
      </c>
      <c r="S622" s="247">
        <f ca="1">+R621+R622</f>
        <v>0</v>
      </c>
      <c r="T622" s="241">
        <f ca="1">+S622</f>
        <v>0</v>
      </c>
      <c r="U622" s="240">
        <f t="shared" si="19"/>
        <v>2</v>
      </c>
    </row>
    <row r="623" spans="1:21" customFormat="1" ht="15" hidden="1" customHeight="1">
      <c r="A623" s="32">
        <v>1263</v>
      </c>
      <c r="B623" s="381">
        <f>+A623</f>
        <v>1263</v>
      </c>
      <c r="C623" s="245" t="str">
        <f>+VLOOKUP(A623,bd_lista!$A$3:$C$592,3,FALSE)</f>
        <v>Gobierno Autónomo Municipal de Batallas</v>
      </c>
      <c r="D623" s="383" t="str">
        <f>+C623</f>
        <v>Gobierno Autónomo Municipal de Batallas</v>
      </c>
      <c r="E623" s="240" t="s">
        <v>683</v>
      </c>
      <c r="F623" s="241">
        <f ca="1">+IFERROR(INDEX('Hoja de Trabajo para listado'!$A$155:$Z$1048576,MATCH($A623,'Hoja de Trabajo para listado'!$A$155:$A$1048576,0),MATCH((CUADRO!F$4&amp;$E623),'Hoja de Trabajo para listado'!$A$151:$Z$151,0)),0)+IFERROR(INDEX('Hoja de Trabajo para listado'!$AB$155:$BA$1048576,MATCH($A623,'Hoja de Trabajo para listado'!$AB$155:$AB$1048576,0),MATCH((CUADRO!F$4&amp;$E623),'Hoja de Trabajo para listado'!$AB$151:$BA$151,0)),0)+IFERROR(INDEX('Hoja de Trabajo para listado'!$BC$155:$CB$1048576,MATCH($A623,'Hoja de Trabajo para listado'!$BC$155:$BC$1048576,0),MATCH((CUADRO!F$4&amp;$E623),'Hoja de Trabajo para listado'!$BC$151:$CB$151,0)),0)+IFERROR(INDEX('Hoja de Trabajo para listado'!$DE$153:$DG$274,MATCH($A623,'Hoja de Trabajo para listado'!$DE$153:$DE$1048576,0),MATCH((CUADRO!F$4&amp;$E623),'Hoja de Trabajo para listado'!$DE$151:$DG$151,0)),0)+IFERROR(INDEX('Hoja de Trabajo para listado'!$CD$155:$DC$1048576,MATCH($A623,'Hoja de Trabajo para listado'!$CD$155:$CD$1048576,0),MATCH((CUADRO!F$4&amp;$E623),'Hoja de Trabajo para listado'!$CD$151:$DC$151,0)),0)</f>
        <v>0</v>
      </c>
      <c r="G623" s="241">
        <f ca="1">+IFERROR(INDEX('Hoja de Trabajo para listado'!$A$155:$Z$1048576,MATCH($A623,'Hoja de Trabajo para listado'!$A$155:$A$1048576,0),MATCH((CUADRO!G$4&amp;$E623),'Hoja de Trabajo para listado'!$A$151:$Z$151,0)),0)+IFERROR(INDEX('Hoja de Trabajo para listado'!$AB$155:$BA$1048576,MATCH($A623,'Hoja de Trabajo para listado'!$AB$155:$AB$1048576,0),MATCH((CUADRO!G$4&amp;$E623),'Hoja de Trabajo para listado'!$AB$151:$BA$151,0)),0)+IFERROR(INDEX('Hoja de Trabajo para listado'!$BC$155:$CB$1048576,MATCH($A623,'Hoja de Trabajo para listado'!$BC$155:$BC$1048576,0),MATCH((CUADRO!G$4&amp;$E623),'Hoja de Trabajo para listado'!$BC$151:$CB$151,0)),0)+IFERROR(INDEX('Hoja de Trabajo para listado'!$DE$153:$DG$274,MATCH($A623,'Hoja de Trabajo para listado'!$DE$153:$DE$1048576,0),MATCH((CUADRO!G$4&amp;$E623),'Hoja de Trabajo para listado'!$DE$151:$DG$151,0)),0)+IFERROR(INDEX('Hoja de Trabajo para listado'!$CD$155:$DC$1048576,MATCH($A623,'Hoja de Trabajo para listado'!$CD$155:$CD$1048576,0),MATCH((CUADRO!G$4&amp;$E623),'Hoja de Trabajo para listado'!$CD$151:$DC$151,0)),0)</f>
        <v>0</v>
      </c>
      <c r="H623" s="241">
        <f ca="1">+IFERROR(INDEX('Hoja de Trabajo para listado'!$A$155:$Z$1048576,MATCH($A623,'Hoja de Trabajo para listado'!$A$155:$A$1048576,0),MATCH((CUADRO!H$4&amp;$E623),'Hoja de Trabajo para listado'!$A$151:$Z$151,0)),0)+IFERROR(INDEX('Hoja de Trabajo para listado'!$AB$155:$BA$1048576,MATCH($A623,'Hoja de Trabajo para listado'!$AB$155:$AB$1048576,0),MATCH((CUADRO!H$4&amp;$E623),'Hoja de Trabajo para listado'!$AB$151:$BA$151,0)),0)+IFERROR(INDEX('Hoja de Trabajo para listado'!$BC$155:$CB$1048576,MATCH($A623,'Hoja de Trabajo para listado'!$BC$155:$BC$1048576,0),MATCH((CUADRO!H$4&amp;$E623),'Hoja de Trabajo para listado'!$BC$151:$CB$151,0)),0)+IFERROR(INDEX('Hoja de Trabajo para listado'!$DE$153:$DG$274,MATCH($A623,'Hoja de Trabajo para listado'!$DE$153:$DE$1048576,0),MATCH((CUADRO!H$4&amp;$E623),'Hoja de Trabajo para listado'!$DE$151:$DG$151,0)),0)+IFERROR(INDEX('Hoja de Trabajo para listado'!$CD$155:$DC$1048576,MATCH($A623,'Hoja de Trabajo para listado'!$CD$155:$CD$1048576,0),MATCH((CUADRO!H$4&amp;$E623),'Hoja de Trabajo para listado'!$CD$151:$DC$151,0)),0)</f>
        <v>0</v>
      </c>
      <c r="I623" s="241">
        <f ca="1">+IFERROR(INDEX('Hoja de Trabajo para listado'!$A$155:$Z$1048576,MATCH($A623,'Hoja de Trabajo para listado'!$A$155:$A$1048576,0),MATCH((CUADRO!I$4&amp;$E623),'Hoja de Trabajo para listado'!$A$151:$Z$151,0)),0)+IFERROR(INDEX('Hoja de Trabajo para listado'!$AB$155:$BA$1048576,MATCH($A623,'Hoja de Trabajo para listado'!$AB$155:$AB$1048576,0),MATCH((CUADRO!I$4&amp;$E623),'Hoja de Trabajo para listado'!$AB$151:$BA$151,0)),0)+IFERROR(INDEX('Hoja de Trabajo para listado'!$BC$155:$CB$1048576,MATCH($A623,'Hoja de Trabajo para listado'!$BC$155:$BC$1048576,0),MATCH((CUADRO!I$4&amp;$E623),'Hoja de Trabajo para listado'!$BC$151:$CB$151,0)),0)+IFERROR(INDEX('Hoja de Trabajo para listado'!$DE$153:$DG$274,MATCH($A623,'Hoja de Trabajo para listado'!$DE$153:$DE$1048576,0),MATCH((CUADRO!I$4&amp;$E623),'Hoja de Trabajo para listado'!$DE$151:$DG$151,0)),0)+IFERROR(INDEX('Hoja de Trabajo para listado'!$CD$155:$DC$1048576,MATCH($A623,'Hoja de Trabajo para listado'!$CD$155:$CD$1048576,0),MATCH((CUADRO!I$4&amp;$E623),'Hoja de Trabajo para listado'!$CD$151:$DC$151,0)),0)</f>
        <v>0</v>
      </c>
      <c r="J623" s="241">
        <f ca="1">+IFERROR(INDEX('Hoja de Trabajo para listado'!$A$155:$Z$1048576,MATCH($A623,'Hoja de Trabajo para listado'!$A$155:$A$1048576,0),MATCH((CUADRO!J$4&amp;$E623),'Hoja de Trabajo para listado'!$A$151:$Z$151,0)),0)+IFERROR(INDEX('Hoja de Trabajo para listado'!$AB$155:$BA$1048576,MATCH($A623,'Hoja de Trabajo para listado'!$AB$155:$AB$1048576,0),MATCH((CUADRO!J$4&amp;$E623),'Hoja de Trabajo para listado'!$AB$151:$BA$151,0)),0)+IFERROR(INDEX('Hoja de Trabajo para listado'!$BC$155:$CB$1048576,MATCH($A623,'Hoja de Trabajo para listado'!$BC$155:$BC$1048576,0),MATCH((CUADRO!J$4&amp;$E623),'Hoja de Trabajo para listado'!$BC$151:$CB$151,0)),0)+IFERROR(INDEX('Hoja de Trabajo para listado'!$DE$153:$DG$274,MATCH($A623,'Hoja de Trabajo para listado'!$DE$153:$DE$1048576,0),MATCH((CUADRO!J$4&amp;$E623),'Hoja de Trabajo para listado'!$DE$151:$DG$151,0)),0)+IFERROR(INDEX('Hoja de Trabajo para listado'!$CD$155:$DC$1048576,MATCH($A623,'Hoja de Trabajo para listado'!$CD$155:$CD$1048576,0),MATCH((CUADRO!J$4&amp;$E623),'Hoja de Trabajo para listado'!$CD$151:$DC$151,0)),0)</f>
        <v>0</v>
      </c>
      <c r="K623" s="241">
        <f ca="1">+IFERROR(INDEX('Hoja de Trabajo para listado'!$A$155:$Z$1048576,MATCH($A623,'Hoja de Trabajo para listado'!$A$155:$A$1048576,0),MATCH((CUADRO!K$4&amp;$E623),'Hoja de Trabajo para listado'!$A$151:$Z$151,0)),0)+IFERROR(INDEX('Hoja de Trabajo para listado'!$AB$155:$BA$1048576,MATCH($A623,'Hoja de Trabajo para listado'!$AB$155:$AB$1048576,0),MATCH((CUADRO!K$4&amp;$E623),'Hoja de Trabajo para listado'!$AB$151:$BA$151,0)),0)+IFERROR(INDEX('Hoja de Trabajo para listado'!$BC$155:$CB$1048576,MATCH($A623,'Hoja de Trabajo para listado'!$BC$155:$BC$1048576,0),MATCH((CUADRO!K$4&amp;$E623),'Hoja de Trabajo para listado'!$BC$151:$CB$151,0)),0)+IFERROR(INDEX('Hoja de Trabajo para listado'!$DE$153:$DG$274,MATCH($A623,'Hoja de Trabajo para listado'!$DE$153:$DE$1048576,0),MATCH((CUADRO!K$4&amp;$E623),'Hoja de Trabajo para listado'!$DE$151:$DG$151,0)),0)+IFERROR(INDEX('Hoja de Trabajo para listado'!$CD$155:$DC$1048576,MATCH($A623,'Hoja de Trabajo para listado'!$CD$155:$CD$1048576,0),MATCH((CUADRO!K$4&amp;$E623),'Hoja de Trabajo para listado'!$CD$151:$DC$151,0)),0)</f>
        <v>0</v>
      </c>
      <c r="L623" s="241">
        <f ca="1">+IFERROR(INDEX('Hoja de Trabajo para listado'!$A$155:$Z$1048576,MATCH($A623,'Hoja de Trabajo para listado'!$A$155:$A$1048576,0),MATCH((CUADRO!L$4&amp;$E623),'Hoja de Trabajo para listado'!$A$151:$Z$151,0)),0)+IFERROR(INDEX('Hoja de Trabajo para listado'!$AB$155:$BA$1048576,MATCH($A623,'Hoja de Trabajo para listado'!$AB$155:$AB$1048576,0),MATCH((CUADRO!L$4&amp;$E623),'Hoja de Trabajo para listado'!$AB$151:$BA$151,0)),0)+IFERROR(INDEX('Hoja de Trabajo para listado'!$BC$155:$CB$1048576,MATCH($A623,'Hoja de Trabajo para listado'!$BC$155:$BC$1048576,0),MATCH((CUADRO!L$4&amp;$E623),'Hoja de Trabajo para listado'!$BC$151:$CB$151,0)),0)+IFERROR(INDEX('Hoja de Trabajo para listado'!$DE$153:$DG$274,MATCH($A623,'Hoja de Trabajo para listado'!$DE$153:$DE$1048576,0),MATCH((CUADRO!L$4&amp;$E623),'Hoja de Trabajo para listado'!$DE$151:$DG$151,0)),0)+IFERROR(INDEX('Hoja de Trabajo para listado'!$CD$155:$DC$1048576,MATCH($A623,'Hoja de Trabajo para listado'!$CD$155:$CD$1048576,0),MATCH((CUADRO!L$4&amp;$E623),'Hoja de Trabajo para listado'!$CD$151:$DC$151,0)),0)</f>
        <v>0</v>
      </c>
      <c r="M623" s="241">
        <f ca="1">+IFERROR(INDEX('Hoja de Trabajo para listado'!$A$155:$Z$1048576,MATCH($A623,'Hoja de Trabajo para listado'!$A$155:$A$1048576,0),MATCH((CUADRO!M$4&amp;$E623),'Hoja de Trabajo para listado'!$A$151:$Z$151,0)),0)+IFERROR(INDEX('Hoja de Trabajo para listado'!$AB$155:$BA$1048576,MATCH($A623,'Hoja de Trabajo para listado'!$AB$155:$AB$1048576,0),MATCH((CUADRO!M$4&amp;$E623),'Hoja de Trabajo para listado'!$AB$151:$BA$151,0)),0)+IFERROR(INDEX('Hoja de Trabajo para listado'!$BC$155:$CB$1048576,MATCH($A623,'Hoja de Trabajo para listado'!$BC$155:$BC$1048576,0),MATCH((CUADRO!M$4&amp;$E623),'Hoja de Trabajo para listado'!$BC$151:$CB$151,0)),0)+IFERROR(INDEX('Hoja de Trabajo para listado'!$DE$153:$DG$274,MATCH($A623,'Hoja de Trabajo para listado'!$DE$153:$DE$1048576,0),MATCH((CUADRO!M$4&amp;$E623),'Hoja de Trabajo para listado'!$DE$151:$DG$151,0)),0)+IFERROR(INDEX('Hoja de Trabajo para listado'!$CD$155:$DC$1048576,MATCH($A623,'Hoja de Trabajo para listado'!$CD$155:$CD$1048576,0),MATCH((CUADRO!M$4&amp;$E623),'Hoja de Trabajo para listado'!$CD$151:$DC$151,0)),0)</f>
        <v>0</v>
      </c>
      <c r="N623" s="241">
        <f ca="1">+IFERROR(INDEX('Hoja de Trabajo para listado'!$A$155:$Z$1048576,MATCH($A623,'Hoja de Trabajo para listado'!$A$155:$A$1048576,0),MATCH((CUADRO!N$4&amp;$E623),'Hoja de Trabajo para listado'!$A$151:$Z$151,0)),0)+IFERROR(INDEX('Hoja de Trabajo para listado'!$AB$155:$BA$1048576,MATCH($A623,'Hoja de Trabajo para listado'!$AB$155:$AB$1048576,0),MATCH((CUADRO!N$4&amp;$E623),'Hoja de Trabajo para listado'!$AB$151:$BA$151,0)),0)+IFERROR(INDEX('Hoja de Trabajo para listado'!$BC$155:$CB$1048576,MATCH($A623,'Hoja de Trabajo para listado'!$BC$155:$BC$1048576,0),MATCH((CUADRO!N$4&amp;$E623),'Hoja de Trabajo para listado'!$BC$151:$CB$151,0)),0)+IFERROR(INDEX('Hoja de Trabajo para listado'!$DE$153:$DG$274,MATCH($A623,'Hoja de Trabajo para listado'!$DE$153:$DE$1048576,0),MATCH((CUADRO!N$4&amp;$E623),'Hoja de Trabajo para listado'!$DE$151:$DG$151,0)),0)+IFERROR(INDEX('Hoja de Trabajo para listado'!$CD$155:$DC$1048576,MATCH($A623,'Hoja de Trabajo para listado'!$CD$155:$CD$1048576,0),MATCH((CUADRO!N$4&amp;$E623),'Hoja de Trabajo para listado'!$CD$151:$DC$151,0)),0)</f>
        <v>0</v>
      </c>
      <c r="O623" s="241">
        <f ca="1">+IFERROR(INDEX('Hoja de Trabajo para listado'!$A$155:$Z$1048576,MATCH($A623,'Hoja de Trabajo para listado'!$A$155:$A$1048576,0),MATCH((CUADRO!O$4&amp;$E623),'Hoja de Trabajo para listado'!$A$151:$Z$151,0)),0)+IFERROR(INDEX('Hoja de Trabajo para listado'!$AB$155:$BA$1048576,MATCH($A623,'Hoja de Trabajo para listado'!$AB$155:$AB$1048576,0),MATCH((CUADRO!O$4&amp;$E623),'Hoja de Trabajo para listado'!$AB$151:$BA$151,0)),0)+IFERROR(INDEX('Hoja de Trabajo para listado'!$BC$155:$CB$1048576,MATCH($A623,'Hoja de Trabajo para listado'!$BC$155:$BC$1048576,0),MATCH((CUADRO!O$4&amp;$E623),'Hoja de Trabajo para listado'!$BC$151:$CB$151,0)),0)+IFERROR(INDEX('Hoja de Trabajo para listado'!$DE$153:$DG$274,MATCH($A623,'Hoja de Trabajo para listado'!$DE$153:$DE$1048576,0),MATCH((CUADRO!O$4&amp;$E623),'Hoja de Trabajo para listado'!$DE$151:$DG$151,0)),0)+IFERROR(INDEX('Hoja de Trabajo para listado'!$CD$155:$DC$1048576,MATCH($A623,'Hoja de Trabajo para listado'!$CD$155:$CD$1048576,0),MATCH((CUADRO!O$4&amp;$E623),'Hoja de Trabajo para listado'!$CD$151:$DC$151,0)),0)</f>
        <v>0</v>
      </c>
      <c r="P623" s="241">
        <f ca="1">+IFERROR(INDEX('Hoja de Trabajo para listado'!$A$155:$Z$1048576,MATCH($A623,'Hoja de Trabajo para listado'!$A$155:$A$1048576,0),MATCH((CUADRO!P$4&amp;$E623),'Hoja de Trabajo para listado'!$A$151:$Z$151,0)),0)+IFERROR(INDEX('Hoja de Trabajo para listado'!$AB$155:$BA$1048576,MATCH($A623,'Hoja de Trabajo para listado'!$AB$155:$AB$1048576,0),MATCH((CUADRO!P$4&amp;$E623),'Hoja de Trabajo para listado'!$AB$151:$BA$151,0)),0)+IFERROR(INDEX('Hoja de Trabajo para listado'!$BC$155:$CB$1048576,MATCH($A623,'Hoja de Trabajo para listado'!$BC$155:$BC$1048576,0),MATCH((CUADRO!P$4&amp;$E623),'Hoja de Trabajo para listado'!$BC$151:$CB$151,0)),0)+IFERROR(INDEX('Hoja de Trabajo para listado'!$DE$153:$DG$274,MATCH($A623,'Hoja de Trabajo para listado'!$DE$153:$DE$1048576,0),MATCH((CUADRO!P$4&amp;$E623),'Hoja de Trabajo para listado'!$DE$151:$DG$151,0)),0)+IFERROR(INDEX('Hoja de Trabajo para listado'!$CD$155:$DC$1048576,MATCH($A623,'Hoja de Trabajo para listado'!$CD$155:$CD$1048576,0),MATCH((CUADRO!P$4&amp;$E623),'Hoja de Trabajo para listado'!$CD$151:$DC$151,0)),0)</f>
        <v>0</v>
      </c>
      <c r="Q623" s="241">
        <f ca="1">+IFERROR(INDEX('Hoja de Trabajo para listado'!$A$155:$Z$1048576,MATCH($A623,'Hoja de Trabajo para listado'!$A$155:$A$1048576,0),MATCH((CUADRO!Q$4&amp;$E623),'Hoja de Trabajo para listado'!$A$151:$Z$151,0)),0)+IFERROR(INDEX('Hoja de Trabajo para listado'!$AB$155:$BA$1048576,MATCH($A623,'Hoja de Trabajo para listado'!$AB$155:$AB$1048576,0),MATCH((CUADRO!Q$4&amp;$E623),'Hoja de Trabajo para listado'!$AB$151:$BA$151,0)),0)+IFERROR(INDEX('Hoja de Trabajo para listado'!$BC$155:$CB$1048576,MATCH($A623,'Hoja de Trabajo para listado'!$BC$155:$BC$1048576,0),MATCH((CUADRO!Q$4&amp;$E623),'Hoja de Trabajo para listado'!$BC$151:$CB$151,0)),0)+IFERROR(INDEX('Hoja de Trabajo para listado'!$DE$153:$DG$274,MATCH($A623,'Hoja de Trabajo para listado'!$DE$153:$DE$1048576,0),MATCH((CUADRO!Q$4&amp;$E623),'Hoja de Trabajo para listado'!$DE$151:$DG$151,0)),0)+IFERROR(INDEX('Hoja de Trabajo para listado'!$CD$155:$DC$1048576,MATCH($A623,'Hoja de Trabajo para listado'!$CD$155:$CD$1048576,0),MATCH((CUADRO!Q$4&amp;$E623),'Hoja de Trabajo para listado'!$CD$151:$DC$151,0)),0)</f>
        <v>0</v>
      </c>
      <c r="R623" s="241">
        <f t="shared" ca="1" si="18"/>
        <v>0</v>
      </c>
      <c r="S623" s="247"/>
      <c r="T623" s="241">
        <f ca="1">+T624</f>
        <v>0</v>
      </c>
      <c r="U623" s="240">
        <f t="shared" si="19"/>
        <v>1</v>
      </c>
    </row>
    <row r="624" spans="1:21" customFormat="1" ht="15" hidden="1" customHeight="1">
      <c r="A624" s="32">
        <v>1263</v>
      </c>
      <c r="B624" s="382"/>
      <c r="C624" s="245" t="str">
        <f>+VLOOKUP(A624,bd_lista!$A$3:$C$592,3,FALSE)</f>
        <v>Gobierno Autónomo Municipal de Batallas</v>
      </c>
      <c r="D624" s="384"/>
      <c r="E624" s="242" t="s">
        <v>684</v>
      </c>
      <c r="F624" s="241">
        <f ca="1">+IFERROR(INDEX('Hoja de Trabajo para listado'!$A$155:$Z$1048576,MATCH($A624,'Hoja de Trabajo para listado'!$A$155:$A$1048576,0),MATCH((CUADRO!F$4&amp;$E624),'Hoja de Trabajo para listado'!$A$151:$Z$151,0)),0)+IFERROR(INDEX('Hoja de Trabajo para listado'!$AB$155:$BA$1048576,MATCH($A624,'Hoja de Trabajo para listado'!$AB$155:$AB$1048576,0),MATCH((CUADRO!F$4&amp;$E624),'Hoja de Trabajo para listado'!$AB$151:$BA$151,0)),0)+IFERROR(INDEX('Hoja de Trabajo para listado'!$BC$155:$CB$1048576,MATCH($A624,'Hoja de Trabajo para listado'!$BC$155:$BC$1048576,0),MATCH((CUADRO!F$4&amp;$E624),'Hoja de Trabajo para listado'!$BC$151:$CB$151,0)),0)+IFERROR(INDEX('Hoja de Trabajo para listado'!$DE$153:$DG$274,MATCH($A624,'Hoja de Trabajo para listado'!$DE$153:$DE$1048576,0),MATCH((CUADRO!F$4&amp;$E624),'Hoja de Trabajo para listado'!$DE$151:$DG$151,0)),0)+IFERROR(INDEX('Hoja de Trabajo para listado'!$CD$155:$DC$1048576,MATCH($A624,'Hoja de Trabajo para listado'!$CD$155:$CD$1048576,0),MATCH((CUADRO!F$4&amp;$E624),'Hoja de Trabajo para listado'!$CD$151:$DC$151,0)),0)</f>
        <v>0</v>
      </c>
      <c r="G624" s="241">
        <f ca="1">+IFERROR(INDEX('Hoja de Trabajo para listado'!$A$155:$Z$1048576,MATCH($A624,'Hoja de Trabajo para listado'!$A$155:$A$1048576,0),MATCH((CUADRO!G$4&amp;$E624),'Hoja de Trabajo para listado'!$A$151:$Z$151,0)),0)+IFERROR(INDEX('Hoja de Trabajo para listado'!$AB$155:$BA$1048576,MATCH($A624,'Hoja de Trabajo para listado'!$AB$155:$AB$1048576,0),MATCH((CUADRO!G$4&amp;$E624),'Hoja de Trabajo para listado'!$AB$151:$BA$151,0)),0)+IFERROR(INDEX('Hoja de Trabajo para listado'!$BC$155:$CB$1048576,MATCH($A624,'Hoja de Trabajo para listado'!$BC$155:$BC$1048576,0),MATCH((CUADRO!G$4&amp;$E624),'Hoja de Trabajo para listado'!$BC$151:$CB$151,0)),0)+IFERROR(INDEX('Hoja de Trabajo para listado'!$DE$153:$DG$274,MATCH($A624,'Hoja de Trabajo para listado'!$DE$153:$DE$1048576,0),MATCH((CUADRO!G$4&amp;$E624),'Hoja de Trabajo para listado'!$DE$151:$DG$151,0)),0)+IFERROR(INDEX('Hoja de Trabajo para listado'!$CD$155:$DC$1048576,MATCH($A624,'Hoja de Trabajo para listado'!$CD$155:$CD$1048576,0),MATCH((CUADRO!G$4&amp;$E624),'Hoja de Trabajo para listado'!$CD$151:$DC$151,0)),0)</f>
        <v>0</v>
      </c>
      <c r="H624" s="241">
        <f ca="1">+IFERROR(INDEX('Hoja de Trabajo para listado'!$A$155:$Z$1048576,MATCH($A624,'Hoja de Trabajo para listado'!$A$155:$A$1048576,0),MATCH((CUADRO!H$4&amp;$E624),'Hoja de Trabajo para listado'!$A$151:$Z$151,0)),0)+IFERROR(INDEX('Hoja de Trabajo para listado'!$AB$155:$BA$1048576,MATCH($A624,'Hoja de Trabajo para listado'!$AB$155:$AB$1048576,0),MATCH((CUADRO!H$4&amp;$E624),'Hoja de Trabajo para listado'!$AB$151:$BA$151,0)),0)+IFERROR(INDEX('Hoja de Trabajo para listado'!$BC$155:$CB$1048576,MATCH($A624,'Hoja de Trabajo para listado'!$BC$155:$BC$1048576,0),MATCH((CUADRO!H$4&amp;$E624),'Hoja de Trabajo para listado'!$BC$151:$CB$151,0)),0)+IFERROR(INDEX('Hoja de Trabajo para listado'!$DE$153:$DG$274,MATCH($A624,'Hoja de Trabajo para listado'!$DE$153:$DE$1048576,0),MATCH((CUADRO!H$4&amp;$E624),'Hoja de Trabajo para listado'!$DE$151:$DG$151,0)),0)+IFERROR(INDEX('Hoja de Trabajo para listado'!$CD$155:$DC$1048576,MATCH($A624,'Hoja de Trabajo para listado'!$CD$155:$CD$1048576,0),MATCH((CUADRO!H$4&amp;$E624),'Hoja de Trabajo para listado'!$CD$151:$DC$151,0)),0)</f>
        <v>0</v>
      </c>
      <c r="I624" s="241">
        <f ca="1">+IFERROR(INDEX('Hoja de Trabajo para listado'!$A$155:$Z$1048576,MATCH($A624,'Hoja de Trabajo para listado'!$A$155:$A$1048576,0),MATCH((CUADRO!I$4&amp;$E624),'Hoja de Trabajo para listado'!$A$151:$Z$151,0)),0)+IFERROR(INDEX('Hoja de Trabajo para listado'!$AB$155:$BA$1048576,MATCH($A624,'Hoja de Trabajo para listado'!$AB$155:$AB$1048576,0),MATCH((CUADRO!I$4&amp;$E624),'Hoja de Trabajo para listado'!$AB$151:$BA$151,0)),0)+IFERROR(INDEX('Hoja de Trabajo para listado'!$BC$155:$CB$1048576,MATCH($A624,'Hoja de Trabajo para listado'!$BC$155:$BC$1048576,0),MATCH((CUADRO!I$4&amp;$E624),'Hoja de Trabajo para listado'!$BC$151:$CB$151,0)),0)+IFERROR(INDEX('Hoja de Trabajo para listado'!$DE$153:$DG$274,MATCH($A624,'Hoja de Trabajo para listado'!$DE$153:$DE$1048576,0),MATCH((CUADRO!I$4&amp;$E624),'Hoja de Trabajo para listado'!$DE$151:$DG$151,0)),0)+IFERROR(INDEX('Hoja de Trabajo para listado'!$CD$155:$DC$1048576,MATCH($A624,'Hoja de Trabajo para listado'!$CD$155:$CD$1048576,0),MATCH((CUADRO!I$4&amp;$E624),'Hoja de Trabajo para listado'!$CD$151:$DC$151,0)),0)</f>
        <v>0</v>
      </c>
      <c r="J624" s="241">
        <f ca="1">+IFERROR(INDEX('Hoja de Trabajo para listado'!$A$155:$Z$1048576,MATCH($A624,'Hoja de Trabajo para listado'!$A$155:$A$1048576,0),MATCH((CUADRO!J$4&amp;$E624),'Hoja de Trabajo para listado'!$A$151:$Z$151,0)),0)+IFERROR(INDEX('Hoja de Trabajo para listado'!$AB$155:$BA$1048576,MATCH($A624,'Hoja de Trabajo para listado'!$AB$155:$AB$1048576,0),MATCH((CUADRO!J$4&amp;$E624),'Hoja de Trabajo para listado'!$AB$151:$BA$151,0)),0)+IFERROR(INDEX('Hoja de Trabajo para listado'!$BC$155:$CB$1048576,MATCH($A624,'Hoja de Trabajo para listado'!$BC$155:$BC$1048576,0),MATCH((CUADRO!J$4&amp;$E624),'Hoja de Trabajo para listado'!$BC$151:$CB$151,0)),0)+IFERROR(INDEX('Hoja de Trabajo para listado'!$DE$153:$DG$274,MATCH($A624,'Hoja de Trabajo para listado'!$DE$153:$DE$1048576,0),MATCH((CUADRO!J$4&amp;$E624),'Hoja de Trabajo para listado'!$DE$151:$DG$151,0)),0)+IFERROR(INDEX('Hoja de Trabajo para listado'!$CD$155:$DC$1048576,MATCH($A624,'Hoja de Trabajo para listado'!$CD$155:$CD$1048576,0),MATCH((CUADRO!J$4&amp;$E624),'Hoja de Trabajo para listado'!$CD$151:$DC$151,0)),0)</f>
        <v>0</v>
      </c>
      <c r="K624" s="241">
        <f ca="1">+IFERROR(INDEX('Hoja de Trabajo para listado'!$A$155:$Z$1048576,MATCH($A624,'Hoja de Trabajo para listado'!$A$155:$A$1048576,0),MATCH((CUADRO!K$4&amp;$E624),'Hoja de Trabajo para listado'!$A$151:$Z$151,0)),0)+IFERROR(INDEX('Hoja de Trabajo para listado'!$AB$155:$BA$1048576,MATCH($A624,'Hoja de Trabajo para listado'!$AB$155:$AB$1048576,0),MATCH((CUADRO!K$4&amp;$E624),'Hoja de Trabajo para listado'!$AB$151:$BA$151,0)),0)+IFERROR(INDEX('Hoja de Trabajo para listado'!$BC$155:$CB$1048576,MATCH($A624,'Hoja de Trabajo para listado'!$BC$155:$BC$1048576,0),MATCH((CUADRO!K$4&amp;$E624),'Hoja de Trabajo para listado'!$BC$151:$CB$151,0)),0)+IFERROR(INDEX('Hoja de Trabajo para listado'!$DE$153:$DG$274,MATCH($A624,'Hoja de Trabajo para listado'!$DE$153:$DE$1048576,0),MATCH((CUADRO!K$4&amp;$E624),'Hoja de Trabajo para listado'!$DE$151:$DG$151,0)),0)+IFERROR(INDEX('Hoja de Trabajo para listado'!$CD$155:$DC$1048576,MATCH($A624,'Hoja de Trabajo para listado'!$CD$155:$CD$1048576,0),MATCH((CUADRO!K$4&amp;$E624),'Hoja de Trabajo para listado'!$CD$151:$DC$151,0)),0)</f>
        <v>0</v>
      </c>
      <c r="L624" s="241">
        <f ca="1">+IFERROR(INDEX('Hoja de Trabajo para listado'!$A$155:$Z$1048576,MATCH($A624,'Hoja de Trabajo para listado'!$A$155:$A$1048576,0),MATCH((CUADRO!L$4&amp;$E624),'Hoja de Trabajo para listado'!$A$151:$Z$151,0)),0)+IFERROR(INDEX('Hoja de Trabajo para listado'!$AB$155:$BA$1048576,MATCH($A624,'Hoja de Trabajo para listado'!$AB$155:$AB$1048576,0),MATCH((CUADRO!L$4&amp;$E624),'Hoja de Trabajo para listado'!$AB$151:$BA$151,0)),0)+IFERROR(INDEX('Hoja de Trabajo para listado'!$BC$155:$CB$1048576,MATCH($A624,'Hoja de Trabajo para listado'!$BC$155:$BC$1048576,0),MATCH((CUADRO!L$4&amp;$E624),'Hoja de Trabajo para listado'!$BC$151:$CB$151,0)),0)+IFERROR(INDEX('Hoja de Trabajo para listado'!$DE$153:$DG$274,MATCH($A624,'Hoja de Trabajo para listado'!$DE$153:$DE$1048576,0),MATCH((CUADRO!L$4&amp;$E624),'Hoja de Trabajo para listado'!$DE$151:$DG$151,0)),0)+IFERROR(INDEX('Hoja de Trabajo para listado'!$CD$155:$DC$1048576,MATCH($A624,'Hoja de Trabajo para listado'!$CD$155:$CD$1048576,0),MATCH((CUADRO!L$4&amp;$E624),'Hoja de Trabajo para listado'!$CD$151:$DC$151,0)),0)</f>
        <v>0</v>
      </c>
      <c r="M624" s="241">
        <f ca="1">+IFERROR(INDEX('Hoja de Trabajo para listado'!$A$155:$Z$1048576,MATCH($A624,'Hoja de Trabajo para listado'!$A$155:$A$1048576,0),MATCH((CUADRO!M$4&amp;$E624),'Hoja de Trabajo para listado'!$A$151:$Z$151,0)),0)+IFERROR(INDEX('Hoja de Trabajo para listado'!$AB$155:$BA$1048576,MATCH($A624,'Hoja de Trabajo para listado'!$AB$155:$AB$1048576,0),MATCH((CUADRO!M$4&amp;$E624),'Hoja de Trabajo para listado'!$AB$151:$BA$151,0)),0)+IFERROR(INDEX('Hoja de Trabajo para listado'!$BC$155:$CB$1048576,MATCH($A624,'Hoja de Trabajo para listado'!$BC$155:$BC$1048576,0),MATCH((CUADRO!M$4&amp;$E624),'Hoja de Trabajo para listado'!$BC$151:$CB$151,0)),0)+IFERROR(INDEX('Hoja de Trabajo para listado'!$DE$153:$DG$274,MATCH($A624,'Hoja de Trabajo para listado'!$DE$153:$DE$1048576,0),MATCH((CUADRO!M$4&amp;$E624),'Hoja de Trabajo para listado'!$DE$151:$DG$151,0)),0)+IFERROR(INDEX('Hoja de Trabajo para listado'!$CD$155:$DC$1048576,MATCH($A624,'Hoja de Trabajo para listado'!$CD$155:$CD$1048576,0),MATCH((CUADRO!M$4&amp;$E624),'Hoja de Trabajo para listado'!$CD$151:$DC$151,0)),0)</f>
        <v>0</v>
      </c>
      <c r="N624" s="241">
        <f ca="1">+IFERROR(INDEX('Hoja de Trabajo para listado'!$A$155:$Z$1048576,MATCH($A624,'Hoja de Trabajo para listado'!$A$155:$A$1048576,0),MATCH((CUADRO!N$4&amp;$E624),'Hoja de Trabajo para listado'!$A$151:$Z$151,0)),0)+IFERROR(INDEX('Hoja de Trabajo para listado'!$AB$155:$BA$1048576,MATCH($A624,'Hoja de Trabajo para listado'!$AB$155:$AB$1048576,0),MATCH((CUADRO!N$4&amp;$E624),'Hoja de Trabajo para listado'!$AB$151:$BA$151,0)),0)+IFERROR(INDEX('Hoja de Trabajo para listado'!$BC$155:$CB$1048576,MATCH($A624,'Hoja de Trabajo para listado'!$BC$155:$BC$1048576,0),MATCH((CUADRO!N$4&amp;$E624),'Hoja de Trabajo para listado'!$BC$151:$CB$151,0)),0)+IFERROR(INDEX('Hoja de Trabajo para listado'!$DE$153:$DG$274,MATCH($A624,'Hoja de Trabajo para listado'!$DE$153:$DE$1048576,0),MATCH((CUADRO!N$4&amp;$E624),'Hoja de Trabajo para listado'!$DE$151:$DG$151,0)),0)+IFERROR(INDEX('Hoja de Trabajo para listado'!$CD$155:$DC$1048576,MATCH($A624,'Hoja de Trabajo para listado'!$CD$155:$CD$1048576,0),MATCH((CUADRO!N$4&amp;$E624),'Hoja de Trabajo para listado'!$CD$151:$DC$151,0)),0)</f>
        <v>0</v>
      </c>
      <c r="O624" s="241">
        <f ca="1">+IFERROR(INDEX('Hoja de Trabajo para listado'!$A$155:$Z$1048576,MATCH($A624,'Hoja de Trabajo para listado'!$A$155:$A$1048576,0),MATCH((CUADRO!O$4&amp;$E624),'Hoja de Trabajo para listado'!$A$151:$Z$151,0)),0)+IFERROR(INDEX('Hoja de Trabajo para listado'!$AB$155:$BA$1048576,MATCH($A624,'Hoja de Trabajo para listado'!$AB$155:$AB$1048576,0),MATCH((CUADRO!O$4&amp;$E624),'Hoja de Trabajo para listado'!$AB$151:$BA$151,0)),0)+IFERROR(INDEX('Hoja de Trabajo para listado'!$BC$155:$CB$1048576,MATCH($A624,'Hoja de Trabajo para listado'!$BC$155:$BC$1048576,0),MATCH((CUADRO!O$4&amp;$E624),'Hoja de Trabajo para listado'!$BC$151:$CB$151,0)),0)+IFERROR(INDEX('Hoja de Trabajo para listado'!$DE$153:$DG$274,MATCH($A624,'Hoja de Trabajo para listado'!$DE$153:$DE$1048576,0),MATCH((CUADRO!O$4&amp;$E624),'Hoja de Trabajo para listado'!$DE$151:$DG$151,0)),0)+IFERROR(INDEX('Hoja de Trabajo para listado'!$CD$155:$DC$1048576,MATCH($A624,'Hoja de Trabajo para listado'!$CD$155:$CD$1048576,0),MATCH((CUADRO!O$4&amp;$E624),'Hoja de Trabajo para listado'!$CD$151:$DC$151,0)),0)</f>
        <v>0</v>
      </c>
      <c r="P624" s="241">
        <f ca="1">+IFERROR(INDEX('Hoja de Trabajo para listado'!$A$155:$Z$1048576,MATCH($A624,'Hoja de Trabajo para listado'!$A$155:$A$1048576,0),MATCH((CUADRO!P$4&amp;$E624),'Hoja de Trabajo para listado'!$A$151:$Z$151,0)),0)+IFERROR(INDEX('Hoja de Trabajo para listado'!$AB$155:$BA$1048576,MATCH($A624,'Hoja de Trabajo para listado'!$AB$155:$AB$1048576,0),MATCH((CUADRO!P$4&amp;$E624),'Hoja de Trabajo para listado'!$AB$151:$BA$151,0)),0)+IFERROR(INDEX('Hoja de Trabajo para listado'!$BC$155:$CB$1048576,MATCH($A624,'Hoja de Trabajo para listado'!$BC$155:$BC$1048576,0),MATCH((CUADRO!P$4&amp;$E624),'Hoja de Trabajo para listado'!$BC$151:$CB$151,0)),0)+IFERROR(INDEX('Hoja de Trabajo para listado'!$DE$153:$DG$274,MATCH($A624,'Hoja de Trabajo para listado'!$DE$153:$DE$1048576,0),MATCH((CUADRO!P$4&amp;$E624),'Hoja de Trabajo para listado'!$DE$151:$DG$151,0)),0)+IFERROR(INDEX('Hoja de Trabajo para listado'!$CD$155:$DC$1048576,MATCH($A624,'Hoja de Trabajo para listado'!$CD$155:$CD$1048576,0),MATCH((CUADRO!P$4&amp;$E624),'Hoja de Trabajo para listado'!$CD$151:$DC$151,0)),0)</f>
        <v>0</v>
      </c>
      <c r="Q624" s="241">
        <f ca="1">+IFERROR(INDEX('Hoja de Trabajo para listado'!$A$155:$Z$1048576,MATCH($A624,'Hoja de Trabajo para listado'!$A$155:$A$1048576,0),MATCH((CUADRO!Q$4&amp;$E624),'Hoja de Trabajo para listado'!$A$151:$Z$151,0)),0)+IFERROR(INDEX('Hoja de Trabajo para listado'!$AB$155:$BA$1048576,MATCH($A624,'Hoja de Trabajo para listado'!$AB$155:$AB$1048576,0),MATCH((CUADRO!Q$4&amp;$E624),'Hoja de Trabajo para listado'!$AB$151:$BA$151,0)),0)+IFERROR(INDEX('Hoja de Trabajo para listado'!$BC$155:$CB$1048576,MATCH($A624,'Hoja de Trabajo para listado'!$BC$155:$BC$1048576,0),MATCH((CUADRO!Q$4&amp;$E624),'Hoja de Trabajo para listado'!$BC$151:$CB$151,0)),0)+IFERROR(INDEX('Hoja de Trabajo para listado'!$DE$153:$DG$274,MATCH($A624,'Hoja de Trabajo para listado'!$DE$153:$DE$1048576,0),MATCH((CUADRO!Q$4&amp;$E624),'Hoja de Trabajo para listado'!$DE$151:$DG$151,0)),0)+IFERROR(INDEX('Hoja de Trabajo para listado'!$CD$155:$DC$1048576,MATCH($A624,'Hoja de Trabajo para listado'!$CD$155:$CD$1048576,0),MATCH((CUADRO!Q$4&amp;$E624),'Hoja de Trabajo para listado'!$CD$151:$DC$151,0)),0)</f>
        <v>0</v>
      </c>
      <c r="R624" s="241">
        <f t="shared" ca="1" si="18"/>
        <v>0</v>
      </c>
      <c r="S624" s="247">
        <f ca="1">+R623+R624</f>
        <v>0</v>
      </c>
      <c r="T624" s="241">
        <f ca="1">+S624</f>
        <v>0</v>
      </c>
      <c r="U624" s="240">
        <f t="shared" si="19"/>
        <v>2</v>
      </c>
    </row>
    <row r="625" spans="1:21" customFormat="1" ht="15" hidden="1" customHeight="1">
      <c r="A625" s="32">
        <v>1264</v>
      </c>
      <c r="B625" s="381">
        <f>+A625</f>
        <v>1264</v>
      </c>
      <c r="C625" s="245" t="str">
        <f>+VLOOKUP(A625,bd_lista!$A$3:$C$592,3,FALSE)</f>
        <v>Gobierno Autónomo Municipal de Puerto Pérez</v>
      </c>
      <c r="D625" s="383" t="str">
        <f>+C625</f>
        <v>Gobierno Autónomo Municipal de Puerto Pérez</v>
      </c>
      <c r="E625" s="240" t="s">
        <v>683</v>
      </c>
      <c r="F625" s="241">
        <f ca="1">+IFERROR(INDEX('Hoja de Trabajo para listado'!$A$155:$Z$1048576,MATCH($A625,'Hoja de Trabajo para listado'!$A$155:$A$1048576,0),MATCH((CUADRO!F$4&amp;$E625),'Hoja de Trabajo para listado'!$A$151:$Z$151,0)),0)+IFERROR(INDEX('Hoja de Trabajo para listado'!$AB$155:$BA$1048576,MATCH($A625,'Hoja de Trabajo para listado'!$AB$155:$AB$1048576,0),MATCH((CUADRO!F$4&amp;$E625),'Hoja de Trabajo para listado'!$AB$151:$BA$151,0)),0)+IFERROR(INDEX('Hoja de Trabajo para listado'!$BC$155:$CB$1048576,MATCH($A625,'Hoja de Trabajo para listado'!$BC$155:$BC$1048576,0),MATCH((CUADRO!F$4&amp;$E625),'Hoja de Trabajo para listado'!$BC$151:$CB$151,0)),0)+IFERROR(INDEX('Hoja de Trabajo para listado'!$DE$153:$DG$274,MATCH($A625,'Hoja de Trabajo para listado'!$DE$153:$DE$1048576,0),MATCH((CUADRO!F$4&amp;$E625),'Hoja de Trabajo para listado'!$DE$151:$DG$151,0)),0)+IFERROR(INDEX('Hoja de Trabajo para listado'!$CD$155:$DC$1048576,MATCH($A625,'Hoja de Trabajo para listado'!$CD$155:$CD$1048576,0),MATCH((CUADRO!F$4&amp;$E625),'Hoja de Trabajo para listado'!$CD$151:$DC$151,0)),0)</f>
        <v>0</v>
      </c>
      <c r="G625" s="241">
        <f ca="1">+IFERROR(INDEX('Hoja de Trabajo para listado'!$A$155:$Z$1048576,MATCH($A625,'Hoja de Trabajo para listado'!$A$155:$A$1048576,0),MATCH((CUADRO!G$4&amp;$E625),'Hoja de Trabajo para listado'!$A$151:$Z$151,0)),0)+IFERROR(INDEX('Hoja de Trabajo para listado'!$AB$155:$BA$1048576,MATCH($A625,'Hoja de Trabajo para listado'!$AB$155:$AB$1048576,0),MATCH((CUADRO!G$4&amp;$E625),'Hoja de Trabajo para listado'!$AB$151:$BA$151,0)),0)+IFERROR(INDEX('Hoja de Trabajo para listado'!$BC$155:$CB$1048576,MATCH($A625,'Hoja de Trabajo para listado'!$BC$155:$BC$1048576,0),MATCH((CUADRO!G$4&amp;$E625),'Hoja de Trabajo para listado'!$BC$151:$CB$151,0)),0)+IFERROR(INDEX('Hoja de Trabajo para listado'!$DE$153:$DG$274,MATCH($A625,'Hoja de Trabajo para listado'!$DE$153:$DE$1048576,0),MATCH((CUADRO!G$4&amp;$E625),'Hoja de Trabajo para listado'!$DE$151:$DG$151,0)),0)+IFERROR(INDEX('Hoja de Trabajo para listado'!$CD$155:$DC$1048576,MATCH($A625,'Hoja de Trabajo para listado'!$CD$155:$CD$1048576,0),MATCH((CUADRO!G$4&amp;$E625),'Hoja de Trabajo para listado'!$CD$151:$DC$151,0)),0)</f>
        <v>0</v>
      </c>
      <c r="H625" s="241">
        <f ca="1">+IFERROR(INDEX('Hoja de Trabajo para listado'!$A$155:$Z$1048576,MATCH($A625,'Hoja de Trabajo para listado'!$A$155:$A$1048576,0),MATCH((CUADRO!H$4&amp;$E625),'Hoja de Trabajo para listado'!$A$151:$Z$151,0)),0)+IFERROR(INDEX('Hoja de Trabajo para listado'!$AB$155:$BA$1048576,MATCH($A625,'Hoja de Trabajo para listado'!$AB$155:$AB$1048576,0),MATCH((CUADRO!H$4&amp;$E625),'Hoja de Trabajo para listado'!$AB$151:$BA$151,0)),0)+IFERROR(INDEX('Hoja de Trabajo para listado'!$BC$155:$CB$1048576,MATCH($A625,'Hoja de Trabajo para listado'!$BC$155:$BC$1048576,0),MATCH((CUADRO!H$4&amp;$E625),'Hoja de Trabajo para listado'!$BC$151:$CB$151,0)),0)+IFERROR(INDEX('Hoja de Trabajo para listado'!$DE$153:$DG$274,MATCH($A625,'Hoja de Trabajo para listado'!$DE$153:$DE$1048576,0),MATCH((CUADRO!H$4&amp;$E625),'Hoja de Trabajo para listado'!$DE$151:$DG$151,0)),0)+IFERROR(INDEX('Hoja de Trabajo para listado'!$CD$155:$DC$1048576,MATCH($A625,'Hoja de Trabajo para listado'!$CD$155:$CD$1048576,0),MATCH((CUADRO!H$4&amp;$E625),'Hoja de Trabajo para listado'!$CD$151:$DC$151,0)),0)</f>
        <v>0</v>
      </c>
      <c r="I625" s="241">
        <f ca="1">+IFERROR(INDEX('Hoja de Trabajo para listado'!$A$155:$Z$1048576,MATCH($A625,'Hoja de Trabajo para listado'!$A$155:$A$1048576,0),MATCH((CUADRO!I$4&amp;$E625),'Hoja de Trabajo para listado'!$A$151:$Z$151,0)),0)+IFERROR(INDEX('Hoja de Trabajo para listado'!$AB$155:$BA$1048576,MATCH($A625,'Hoja de Trabajo para listado'!$AB$155:$AB$1048576,0),MATCH((CUADRO!I$4&amp;$E625),'Hoja de Trabajo para listado'!$AB$151:$BA$151,0)),0)+IFERROR(INDEX('Hoja de Trabajo para listado'!$BC$155:$CB$1048576,MATCH($A625,'Hoja de Trabajo para listado'!$BC$155:$BC$1048576,0),MATCH((CUADRO!I$4&amp;$E625),'Hoja de Trabajo para listado'!$BC$151:$CB$151,0)),0)+IFERROR(INDEX('Hoja de Trabajo para listado'!$DE$153:$DG$274,MATCH($A625,'Hoja de Trabajo para listado'!$DE$153:$DE$1048576,0),MATCH((CUADRO!I$4&amp;$E625),'Hoja de Trabajo para listado'!$DE$151:$DG$151,0)),0)+IFERROR(INDEX('Hoja de Trabajo para listado'!$CD$155:$DC$1048576,MATCH($A625,'Hoja de Trabajo para listado'!$CD$155:$CD$1048576,0),MATCH((CUADRO!I$4&amp;$E625),'Hoja de Trabajo para listado'!$CD$151:$DC$151,0)),0)</f>
        <v>0</v>
      </c>
      <c r="J625" s="241">
        <f ca="1">+IFERROR(INDEX('Hoja de Trabajo para listado'!$A$155:$Z$1048576,MATCH($A625,'Hoja de Trabajo para listado'!$A$155:$A$1048576,0),MATCH((CUADRO!J$4&amp;$E625),'Hoja de Trabajo para listado'!$A$151:$Z$151,0)),0)+IFERROR(INDEX('Hoja de Trabajo para listado'!$AB$155:$BA$1048576,MATCH($A625,'Hoja de Trabajo para listado'!$AB$155:$AB$1048576,0),MATCH((CUADRO!J$4&amp;$E625),'Hoja de Trabajo para listado'!$AB$151:$BA$151,0)),0)+IFERROR(INDEX('Hoja de Trabajo para listado'!$BC$155:$CB$1048576,MATCH($A625,'Hoja de Trabajo para listado'!$BC$155:$BC$1048576,0),MATCH((CUADRO!J$4&amp;$E625),'Hoja de Trabajo para listado'!$BC$151:$CB$151,0)),0)+IFERROR(INDEX('Hoja de Trabajo para listado'!$DE$153:$DG$274,MATCH($A625,'Hoja de Trabajo para listado'!$DE$153:$DE$1048576,0),MATCH((CUADRO!J$4&amp;$E625),'Hoja de Trabajo para listado'!$DE$151:$DG$151,0)),0)+IFERROR(INDEX('Hoja de Trabajo para listado'!$CD$155:$DC$1048576,MATCH($A625,'Hoja de Trabajo para listado'!$CD$155:$CD$1048576,0),MATCH((CUADRO!J$4&amp;$E625),'Hoja de Trabajo para listado'!$CD$151:$DC$151,0)),0)</f>
        <v>0</v>
      </c>
      <c r="K625" s="241">
        <f ca="1">+IFERROR(INDEX('Hoja de Trabajo para listado'!$A$155:$Z$1048576,MATCH($A625,'Hoja de Trabajo para listado'!$A$155:$A$1048576,0),MATCH((CUADRO!K$4&amp;$E625),'Hoja de Trabajo para listado'!$A$151:$Z$151,0)),0)+IFERROR(INDEX('Hoja de Trabajo para listado'!$AB$155:$BA$1048576,MATCH($A625,'Hoja de Trabajo para listado'!$AB$155:$AB$1048576,0),MATCH((CUADRO!K$4&amp;$E625),'Hoja de Trabajo para listado'!$AB$151:$BA$151,0)),0)+IFERROR(INDEX('Hoja de Trabajo para listado'!$BC$155:$CB$1048576,MATCH($A625,'Hoja de Trabajo para listado'!$BC$155:$BC$1048576,0),MATCH((CUADRO!K$4&amp;$E625),'Hoja de Trabajo para listado'!$BC$151:$CB$151,0)),0)+IFERROR(INDEX('Hoja de Trabajo para listado'!$DE$153:$DG$274,MATCH($A625,'Hoja de Trabajo para listado'!$DE$153:$DE$1048576,0),MATCH((CUADRO!K$4&amp;$E625),'Hoja de Trabajo para listado'!$DE$151:$DG$151,0)),0)+IFERROR(INDEX('Hoja de Trabajo para listado'!$CD$155:$DC$1048576,MATCH($A625,'Hoja de Trabajo para listado'!$CD$155:$CD$1048576,0),MATCH((CUADRO!K$4&amp;$E625),'Hoja de Trabajo para listado'!$CD$151:$DC$151,0)),0)</f>
        <v>0</v>
      </c>
      <c r="L625" s="241">
        <f ca="1">+IFERROR(INDEX('Hoja de Trabajo para listado'!$A$155:$Z$1048576,MATCH($A625,'Hoja de Trabajo para listado'!$A$155:$A$1048576,0),MATCH((CUADRO!L$4&amp;$E625),'Hoja de Trabajo para listado'!$A$151:$Z$151,0)),0)+IFERROR(INDEX('Hoja de Trabajo para listado'!$AB$155:$BA$1048576,MATCH($A625,'Hoja de Trabajo para listado'!$AB$155:$AB$1048576,0),MATCH((CUADRO!L$4&amp;$E625),'Hoja de Trabajo para listado'!$AB$151:$BA$151,0)),0)+IFERROR(INDEX('Hoja de Trabajo para listado'!$BC$155:$CB$1048576,MATCH($A625,'Hoja de Trabajo para listado'!$BC$155:$BC$1048576,0),MATCH((CUADRO!L$4&amp;$E625),'Hoja de Trabajo para listado'!$BC$151:$CB$151,0)),0)+IFERROR(INDEX('Hoja de Trabajo para listado'!$DE$153:$DG$274,MATCH($A625,'Hoja de Trabajo para listado'!$DE$153:$DE$1048576,0),MATCH((CUADRO!L$4&amp;$E625),'Hoja de Trabajo para listado'!$DE$151:$DG$151,0)),0)+IFERROR(INDEX('Hoja de Trabajo para listado'!$CD$155:$DC$1048576,MATCH($A625,'Hoja de Trabajo para listado'!$CD$155:$CD$1048576,0),MATCH((CUADRO!L$4&amp;$E625),'Hoja de Trabajo para listado'!$CD$151:$DC$151,0)),0)</f>
        <v>0</v>
      </c>
      <c r="M625" s="241">
        <f ca="1">+IFERROR(INDEX('Hoja de Trabajo para listado'!$A$155:$Z$1048576,MATCH($A625,'Hoja de Trabajo para listado'!$A$155:$A$1048576,0),MATCH((CUADRO!M$4&amp;$E625),'Hoja de Trabajo para listado'!$A$151:$Z$151,0)),0)+IFERROR(INDEX('Hoja de Trabajo para listado'!$AB$155:$BA$1048576,MATCH($A625,'Hoja de Trabajo para listado'!$AB$155:$AB$1048576,0),MATCH((CUADRO!M$4&amp;$E625),'Hoja de Trabajo para listado'!$AB$151:$BA$151,0)),0)+IFERROR(INDEX('Hoja de Trabajo para listado'!$BC$155:$CB$1048576,MATCH($A625,'Hoja de Trabajo para listado'!$BC$155:$BC$1048576,0),MATCH((CUADRO!M$4&amp;$E625),'Hoja de Trabajo para listado'!$BC$151:$CB$151,0)),0)+IFERROR(INDEX('Hoja de Trabajo para listado'!$DE$153:$DG$274,MATCH($A625,'Hoja de Trabajo para listado'!$DE$153:$DE$1048576,0),MATCH((CUADRO!M$4&amp;$E625),'Hoja de Trabajo para listado'!$DE$151:$DG$151,0)),0)+IFERROR(INDEX('Hoja de Trabajo para listado'!$CD$155:$DC$1048576,MATCH($A625,'Hoja de Trabajo para listado'!$CD$155:$CD$1048576,0),MATCH((CUADRO!M$4&amp;$E625),'Hoja de Trabajo para listado'!$CD$151:$DC$151,0)),0)</f>
        <v>0</v>
      </c>
      <c r="N625" s="241">
        <f ca="1">+IFERROR(INDEX('Hoja de Trabajo para listado'!$A$155:$Z$1048576,MATCH($A625,'Hoja de Trabajo para listado'!$A$155:$A$1048576,0),MATCH((CUADRO!N$4&amp;$E625),'Hoja de Trabajo para listado'!$A$151:$Z$151,0)),0)+IFERROR(INDEX('Hoja de Trabajo para listado'!$AB$155:$BA$1048576,MATCH($A625,'Hoja de Trabajo para listado'!$AB$155:$AB$1048576,0),MATCH((CUADRO!N$4&amp;$E625),'Hoja de Trabajo para listado'!$AB$151:$BA$151,0)),0)+IFERROR(INDEX('Hoja de Trabajo para listado'!$BC$155:$CB$1048576,MATCH($A625,'Hoja de Trabajo para listado'!$BC$155:$BC$1048576,0),MATCH((CUADRO!N$4&amp;$E625),'Hoja de Trabajo para listado'!$BC$151:$CB$151,0)),0)+IFERROR(INDEX('Hoja de Trabajo para listado'!$DE$153:$DG$274,MATCH($A625,'Hoja de Trabajo para listado'!$DE$153:$DE$1048576,0),MATCH((CUADRO!N$4&amp;$E625),'Hoja de Trabajo para listado'!$DE$151:$DG$151,0)),0)+IFERROR(INDEX('Hoja de Trabajo para listado'!$CD$155:$DC$1048576,MATCH($A625,'Hoja de Trabajo para listado'!$CD$155:$CD$1048576,0),MATCH((CUADRO!N$4&amp;$E625),'Hoja de Trabajo para listado'!$CD$151:$DC$151,0)),0)</f>
        <v>0</v>
      </c>
      <c r="O625" s="241">
        <f ca="1">+IFERROR(INDEX('Hoja de Trabajo para listado'!$A$155:$Z$1048576,MATCH($A625,'Hoja de Trabajo para listado'!$A$155:$A$1048576,0),MATCH((CUADRO!O$4&amp;$E625),'Hoja de Trabajo para listado'!$A$151:$Z$151,0)),0)+IFERROR(INDEX('Hoja de Trabajo para listado'!$AB$155:$BA$1048576,MATCH($A625,'Hoja de Trabajo para listado'!$AB$155:$AB$1048576,0),MATCH((CUADRO!O$4&amp;$E625),'Hoja de Trabajo para listado'!$AB$151:$BA$151,0)),0)+IFERROR(INDEX('Hoja de Trabajo para listado'!$BC$155:$CB$1048576,MATCH($A625,'Hoja de Trabajo para listado'!$BC$155:$BC$1048576,0),MATCH((CUADRO!O$4&amp;$E625),'Hoja de Trabajo para listado'!$BC$151:$CB$151,0)),0)+IFERROR(INDEX('Hoja de Trabajo para listado'!$DE$153:$DG$274,MATCH($A625,'Hoja de Trabajo para listado'!$DE$153:$DE$1048576,0),MATCH((CUADRO!O$4&amp;$E625),'Hoja de Trabajo para listado'!$DE$151:$DG$151,0)),0)+IFERROR(INDEX('Hoja de Trabajo para listado'!$CD$155:$DC$1048576,MATCH($A625,'Hoja de Trabajo para listado'!$CD$155:$CD$1048576,0),MATCH((CUADRO!O$4&amp;$E625),'Hoja de Trabajo para listado'!$CD$151:$DC$151,0)),0)</f>
        <v>0</v>
      </c>
      <c r="P625" s="241">
        <f ca="1">+IFERROR(INDEX('Hoja de Trabajo para listado'!$A$155:$Z$1048576,MATCH($A625,'Hoja de Trabajo para listado'!$A$155:$A$1048576,0),MATCH((CUADRO!P$4&amp;$E625),'Hoja de Trabajo para listado'!$A$151:$Z$151,0)),0)+IFERROR(INDEX('Hoja de Trabajo para listado'!$AB$155:$BA$1048576,MATCH($A625,'Hoja de Trabajo para listado'!$AB$155:$AB$1048576,0),MATCH((CUADRO!P$4&amp;$E625),'Hoja de Trabajo para listado'!$AB$151:$BA$151,0)),0)+IFERROR(INDEX('Hoja de Trabajo para listado'!$BC$155:$CB$1048576,MATCH($A625,'Hoja de Trabajo para listado'!$BC$155:$BC$1048576,0),MATCH((CUADRO!P$4&amp;$E625),'Hoja de Trabajo para listado'!$BC$151:$CB$151,0)),0)+IFERROR(INDEX('Hoja de Trabajo para listado'!$DE$153:$DG$274,MATCH($A625,'Hoja de Trabajo para listado'!$DE$153:$DE$1048576,0),MATCH((CUADRO!P$4&amp;$E625),'Hoja de Trabajo para listado'!$DE$151:$DG$151,0)),0)+IFERROR(INDEX('Hoja de Trabajo para listado'!$CD$155:$DC$1048576,MATCH($A625,'Hoja de Trabajo para listado'!$CD$155:$CD$1048576,0),MATCH((CUADRO!P$4&amp;$E625),'Hoja de Trabajo para listado'!$CD$151:$DC$151,0)),0)</f>
        <v>0</v>
      </c>
      <c r="Q625" s="241">
        <f ca="1">+IFERROR(INDEX('Hoja de Trabajo para listado'!$A$155:$Z$1048576,MATCH($A625,'Hoja de Trabajo para listado'!$A$155:$A$1048576,0),MATCH((CUADRO!Q$4&amp;$E625),'Hoja de Trabajo para listado'!$A$151:$Z$151,0)),0)+IFERROR(INDEX('Hoja de Trabajo para listado'!$AB$155:$BA$1048576,MATCH($A625,'Hoja de Trabajo para listado'!$AB$155:$AB$1048576,0),MATCH((CUADRO!Q$4&amp;$E625),'Hoja de Trabajo para listado'!$AB$151:$BA$151,0)),0)+IFERROR(INDEX('Hoja de Trabajo para listado'!$BC$155:$CB$1048576,MATCH($A625,'Hoja de Trabajo para listado'!$BC$155:$BC$1048576,0),MATCH((CUADRO!Q$4&amp;$E625),'Hoja de Trabajo para listado'!$BC$151:$CB$151,0)),0)+IFERROR(INDEX('Hoja de Trabajo para listado'!$DE$153:$DG$274,MATCH($A625,'Hoja de Trabajo para listado'!$DE$153:$DE$1048576,0),MATCH((CUADRO!Q$4&amp;$E625),'Hoja de Trabajo para listado'!$DE$151:$DG$151,0)),0)+IFERROR(INDEX('Hoja de Trabajo para listado'!$CD$155:$DC$1048576,MATCH($A625,'Hoja de Trabajo para listado'!$CD$155:$CD$1048576,0),MATCH((CUADRO!Q$4&amp;$E625),'Hoja de Trabajo para listado'!$CD$151:$DC$151,0)),0)</f>
        <v>0</v>
      </c>
      <c r="R625" s="241">
        <f t="shared" ca="1" si="18"/>
        <v>0</v>
      </c>
      <c r="S625" s="247"/>
      <c r="T625" s="241">
        <f ca="1">+T626</f>
        <v>0</v>
      </c>
      <c r="U625" s="240">
        <f t="shared" si="19"/>
        <v>1</v>
      </c>
    </row>
    <row r="626" spans="1:21" customFormat="1" ht="15" hidden="1" customHeight="1">
      <c r="A626" s="32">
        <v>1264</v>
      </c>
      <c r="B626" s="382"/>
      <c r="C626" s="245" t="str">
        <f>+VLOOKUP(A626,bd_lista!$A$3:$C$592,3,FALSE)</f>
        <v>Gobierno Autónomo Municipal de Puerto Pérez</v>
      </c>
      <c r="D626" s="384"/>
      <c r="E626" s="242" t="s">
        <v>684</v>
      </c>
      <c r="F626" s="241">
        <f ca="1">+IFERROR(INDEX('Hoja de Trabajo para listado'!$A$155:$Z$1048576,MATCH($A626,'Hoja de Trabajo para listado'!$A$155:$A$1048576,0),MATCH((CUADRO!F$4&amp;$E626),'Hoja de Trabajo para listado'!$A$151:$Z$151,0)),0)+IFERROR(INDEX('Hoja de Trabajo para listado'!$AB$155:$BA$1048576,MATCH($A626,'Hoja de Trabajo para listado'!$AB$155:$AB$1048576,0),MATCH((CUADRO!F$4&amp;$E626),'Hoja de Trabajo para listado'!$AB$151:$BA$151,0)),0)+IFERROR(INDEX('Hoja de Trabajo para listado'!$BC$155:$CB$1048576,MATCH($A626,'Hoja de Trabajo para listado'!$BC$155:$BC$1048576,0),MATCH((CUADRO!F$4&amp;$E626),'Hoja de Trabajo para listado'!$BC$151:$CB$151,0)),0)+IFERROR(INDEX('Hoja de Trabajo para listado'!$DE$153:$DG$274,MATCH($A626,'Hoja de Trabajo para listado'!$DE$153:$DE$1048576,0),MATCH((CUADRO!F$4&amp;$E626),'Hoja de Trabajo para listado'!$DE$151:$DG$151,0)),0)+IFERROR(INDEX('Hoja de Trabajo para listado'!$CD$155:$DC$1048576,MATCH($A626,'Hoja de Trabajo para listado'!$CD$155:$CD$1048576,0),MATCH((CUADRO!F$4&amp;$E626),'Hoja de Trabajo para listado'!$CD$151:$DC$151,0)),0)</f>
        <v>0</v>
      </c>
      <c r="G626" s="241">
        <f ca="1">+IFERROR(INDEX('Hoja de Trabajo para listado'!$A$155:$Z$1048576,MATCH($A626,'Hoja de Trabajo para listado'!$A$155:$A$1048576,0),MATCH((CUADRO!G$4&amp;$E626),'Hoja de Trabajo para listado'!$A$151:$Z$151,0)),0)+IFERROR(INDEX('Hoja de Trabajo para listado'!$AB$155:$BA$1048576,MATCH($A626,'Hoja de Trabajo para listado'!$AB$155:$AB$1048576,0),MATCH((CUADRO!G$4&amp;$E626),'Hoja de Trabajo para listado'!$AB$151:$BA$151,0)),0)+IFERROR(INDEX('Hoja de Trabajo para listado'!$BC$155:$CB$1048576,MATCH($A626,'Hoja de Trabajo para listado'!$BC$155:$BC$1048576,0),MATCH((CUADRO!G$4&amp;$E626),'Hoja de Trabajo para listado'!$BC$151:$CB$151,0)),0)+IFERROR(INDEX('Hoja de Trabajo para listado'!$DE$153:$DG$274,MATCH($A626,'Hoja de Trabajo para listado'!$DE$153:$DE$1048576,0),MATCH((CUADRO!G$4&amp;$E626),'Hoja de Trabajo para listado'!$DE$151:$DG$151,0)),0)+IFERROR(INDEX('Hoja de Trabajo para listado'!$CD$155:$DC$1048576,MATCH($A626,'Hoja de Trabajo para listado'!$CD$155:$CD$1048576,0),MATCH((CUADRO!G$4&amp;$E626),'Hoja de Trabajo para listado'!$CD$151:$DC$151,0)),0)</f>
        <v>0</v>
      </c>
      <c r="H626" s="241">
        <f ca="1">+IFERROR(INDEX('Hoja de Trabajo para listado'!$A$155:$Z$1048576,MATCH($A626,'Hoja de Trabajo para listado'!$A$155:$A$1048576,0),MATCH((CUADRO!H$4&amp;$E626),'Hoja de Trabajo para listado'!$A$151:$Z$151,0)),0)+IFERROR(INDEX('Hoja de Trabajo para listado'!$AB$155:$BA$1048576,MATCH($A626,'Hoja de Trabajo para listado'!$AB$155:$AB$1048576,0),MATCH((CUADRO!H$4&amp;$E626),'Hoja de Trabajo para listado'!$AB$151:$BA$151,0)),0)+IFERROR(INDEX('Hoja de Trabajo para listado'!$BC$155:$CB$1048576,MATCH($A626,'Hoja de Trabajo para listado'!$BC$155:$BC$1048576,0),MATCH((CUADRO!H$4&amp;$E626),'Hoja de Trabajo para listado'!$BC$151:$CB$151,0)),0)+IFERROR(INDEX('Hoja de Trabajo para listado'!$DE$153:$DG$274,MATCH($A626,'Hoja de Trabajo para listado'!$DE$153:$DE$1048576,0),MATCH((CUADRO!H$4&amp;$E626),'Hoja de Trabajo para listado'!$DE$151:$DG$151,0)),0)+IFERROR(INDEX('Hoja de Trabajo para listado'!$CD$155:$DC$1048576,MATCH($A626,'Hoja de Trabajo para listado'!$CD$155:$CD$1048576,0),MATCH((CUADRO!H$4&amp;$E626),'Hoja de Trabajo para listado'!$CD$151:$DC$151,0)),0)</f>
        <v>0</v>
      </c>
      <c r="I626" s="241">
        <f ca="1">+IFERROR(INDEX('Hoja de Trabajo para listado'!$A$155:$Z$1048576,MATCH($A626,'Hoja de Trabajo para listado'!$A$155:$A$1048576,0),MATCH((CUADRO!I$4&amp;$E626),'Hoja de Trabajo para listado'!$A$151:$Z$151,0)),0)+IFERROR(INDEX('Hoja de Trabajo para listado'!$AB$155:$BA$1048576,MATCH($A626,'Hoja de Trabajo para listado'!$AB$155:$AB$1048576,0),MATCH((CUADRO!I$4&amp;$E626),'Hoja de Trabajo para listado'!$AB$151:$BA$151,0)),0)+IFERROR(INDEX('Hoja de Trabajo para listado'!$BC$155:$CB$1048576,MATCH($A626,'Hoja de Trabajo para listado'!$BC$155:$BC$1048576,0),MATCH((CUADRO!I$4&amp;$E626),'Hoja de Trabajo para listado'!$BC$151:$CB$151,0)),0)+IFERROR(INDEX('Hoja de Trabajo para listado'!$DE$153:$DG$274,MATCH($A626,'Hoja de Trabajo para listado'!$DE$153:$DE$1048576,0),MATCH((CUADRO!I$4&amp;$E626),'Hoja de Trabajo para listado'!$DE$151:$DG$151,0)),0)+IFERROR(INDEX('Hoja de Trabajo para listado'!$CD$155:$DC$1048576,MATCH($A626,'Hoja de Trabajo para listado'!$CD$155:$CD$1048576,0),MATCH((CUADRO!I$4&amp;$E626),'Hoja de Trabajo para listado'!$CD$151:$DC$151,0)),0)</f>
        <v>0</v>
      </c>
      <c r="J626" s="241">
        <f ca="1">+IFERROR(INDEX('Hoja de Trabajo para listado'!$A$155:$Z$1048576,MATCH($A626,'Hoja de Trabajo para listado'!$A$155:$A$1048576,0),MATCH((CUADRO!J$4&amp;$E626),'Hoja de Trabajo para listado'!$A$151:$Z$151,0)),0)+IFERROR(INDEX('Hoja de Trabajo para listado'!$AB$155:$BA$1048576,MATCH($A626,'Hoja de Trabajo para listado'!$AB$155:$AB$1048576,0),MATCH((CUADRO!J$4&amp;$E626),'Hoja de Trabajo para listado'!$AB$151:$BA$151,0)),0)+IFERROR(INDEX('Hoja de Trabajo para listado'!$BC$155:$CB$1048576,MATCH($A626,'Hoja de Trabajo para listado'!$BC$155:$BC$1048576,0),MATCH((CUADRO!J$4&amp;$E626),'Hoja de Trabajo para listado'!$BC$151:$CB$151,0)),0)+IFERROR(INDEX('Hoja de Trabajo para listado'!$DE$153:$DG$274,MATCH($A626,'Hoja de Trabajo para listado'!$DE$153:$DE$1048576,0),MATCH((CUADRO!J$4&amp;$E626),'Hoja de Trabajo para listado'!$DE$151:$DG$151,0)),0)+IFERROR(INDEX('Hoja de Trabajo para listado'!$CD$155:$DC$1048576,MATCH($A626,'Hoja de Trabajo para listado'!$CD$155:$CD$1048576,0),MATCH((CUADRO!J$4&amp;$E626),'Hoja de Trabajo para listado'!$CD$151:$DC$151,0)),0)</f>
        <v>0</v>
      </c>
      <c r="K626" s="241">
        <f ca="1">+IFERROR(INDEX('Hoja de Trabajo para listado'!$A$155:$Z$1048576,MATCH($A626,'Hoja de Trabajo para listado'!$A$155:$A$1048576,0),MATCH((CUADRO!K$4&amp;$E626),'Hoja de Trabajo para listado'!$A$151:$Z$151,0)),0)+IFERROR(INDEX('Hoja de Trabajo para listado'!$AB$155:$BA$1048576,MATCH($A626,'Hoja de Trabajo para listado'!$AB$155:$AB$1048576,0),MATCH((CUADRO!K$4&amp;$E626),'Hoja de Trabajo para listado'!$AB$151:$BA$151,0)),0)+IFERROR(INDEX('Hoja de Trabajo para listado'!$BC$155:$CB$1048576,MATCH($A626,'Hoja de Trabajo para listado'!$BC$155:$BC$1048576,0),MATCH((CUADRO!K$4&amp;$E626),'Hoja de Trabajo para listado'!$BC$151:$CB$151,0)),0)+IFERROR(INDEX('Hoja de Trabajo para listado'!$DE$153:$DG$274,MATCH($A626,'Hoja de Trabajo para listado'!$DE$153:$DE$1048576,0),MATCH((CUADRO!K$4&amp;$E626),'Hoja de Trabajo para listado'!$DE$151:$DG$151,0)),0)+IFERROR(INDEX('Hoja de Trabajo para listado'!$CD$155:$DC$1048576,MATCH($A626,'Hoja de Trabajo para listado'!$CD$155:$CD$1048576,0),MATCH((CUADRO!K$4&amp;$E626),'Hoja de Trabajo para listado'!$CD$151:$DC$151,0)),0)</f>
        <v>0</v>
      </c>
      <c r="L626" s="241">
        <f ca="1">+IFERROR(INDEX('Hoja de Trabajo para listado'!$A$155:$Z$1048576,MATCH($A626,'Hoja de Trabajo para listado'!$A$155:$A$1048576,0),MATCH((CUADRO!L$4&amp;$E626),'Hoja de Trabajo para listado'!$A$151:$Z$151,0)),0)+IFERROR(INDEX('Hoja de Trabajo para listado'!$AB$155:$BA$1048576,MATCH($A626,'Hoja de Trabajo para listado'!$AB$155:$AB$1048576,0),MATCH((CUADRO!L$4&amp;$E626),'Hoja de Trabajo para listado'!$AB$151:$BA$151,0)),0)+IFERROR(INDEX('Hoja de Trabajo para listado'!$BC$155:$CB$1048576,MATCH($A626,'Hoja de Trabajo para listado'!$BC$155:$BC$1048576,0),MATCH((CUADRO!L$4&amp;$E626),'Hoja de Trabajo para listado'!$BC$151:$CB$151,0)),0)+IFERROR(INDEX('Hoja de Trabajo para listado'!$DE$153:$DG$274,MATCH($A626,'Hoja de Trabajo para listado'!$DE$153:$DE$1048576,0),MATCH((CUADRO!L$4&amp;$E626),'Hoja de Trabajo para listado'!$DE$151:$DG$151,0)),0)+IFERROR(INDEX('Hoja de Trabajo para listado'!$CD$155:$DC$1048576,MATCH($A626,'Hoja de Trabajo para listado'!$CD$155:$CD$1048576,0),MATCH((CUADRO!L$4&amp;$E626),'Hoja de Trabajo para listado'!$CD$151:$DC$151,0)),0)</f>
        <v>0</v>
      </c>
      <c r="M626" s="241">
        <f ca="1">+IFERROR(INDEX('Hoja de Trabajo para listado'!$A$155:$Z$1048576,MATCH($A626,'Hoja de Trabajo para listado'!$A$155:$A$1048576,0),MATCH((CUADRO!M$4&amp;$E626),'Hoja de Trabajo para listado'!$A$151:$Z$151,0)),0)+IFERROR(INDEX('Hoja de Trabajo para listado'!$AB$155:$BA$1048576,MATCH($A626,'Hoja de Trabajo para listado'!$AB$155:$AB$1048576,0),MATCH((CUADRO!M$4&amp;$E626),'Hoja de Trabajo para listado'!$AB$151:$BA$151,0)),0)+IFERROR(INDEX('Hoja de Trabajo para listado'!$BC$155:$CB$1048576,MATCH($A626,'Hoja de Trabajo para listado'!$BC$155:$BC$1048576,0),MATCH((CUADRO!M$4&amp;$E626),'Hoja de Trabajo para listado'!$BC$151:$CB$151,0)),0)+IFERROR(INDEX('Hoja de Trabajo para listado'!$DE$153:$DG$274,MATCH($A626,'Hoja de Trabajo para listado'!$DE$153:$DE$1048576,0),MATCH((CUADRO!M$4&amp;$E626),'Hoja de Trabajo para listado'!$DE$151:$DG$151,0)),0)+IFERROR(INDEX('Hoja de Trabajo para listado'!$CD$155:$DC$1048576,MATCH($A626,'Hoja de Trabajo para listado'!$CD$155:$CD$1048576,0),MATCH((CUADRO!M$4&amp;$E626),'Hoja de Trabajo para listado'!$CD$151:$DC$151,0)),0)</f>
        <v>0</v>
      </c>
      <c r="N626" s="241">
        <f ca="1">+IFERROR(INDEX('Hoja de Trabajo para listado'!$A$155:$Z$1048576,MATCH($A626,'Hoja de Trabajo para listado'!$A$155:$A$1048576,0),MATCH((CUADRO!N$4&amp;$E626),'Hoja de Trabajo para listado'!$A$151:$Z$151,0)),0)+IFERROR(INDEX('Hoja de Trabajo para listado'!$AB$155:$BA$1048576,MATCH($A626,'Hoja de Trabajo para listado'!$AB$155:$AB$1048576,0),MATCH((CUADRO!N$4&amp;$E626),'Hoja de Trabajo para listado'!$AB$151:$BA$151,0)),0)+IFERROR(INDEX('Hoja de Trabajo para listado'!$BC$155:$CB$1048576,MATCH($A626,'Hoja de Trabajo para listado'!$BC$155:$BC$1048576,0),MATCH((CUADRO!N$4&amp;$E626),'Hoja de Trabajo para listado'!$BC$151:$CB$151,0)),0)+IFERROR(INDEX('Hoja de Trabajo para listado'!$DE$153:$DG$274,MATCH($A626,'Hoja de Trabajo para listado'!$DE$153:$DE$1048576,0),MATCH((CUADRO!N$4&amp;$E626),'Hoja de Trabajo para listado'!$DE$151:$DG$151,0)),0)+IFERROR(INDEX('Hoja de Trabajo para listado'!$CD$155:$DC$1048576,MATCH($A626,'Hoja de Trabajo para listado'!$CD$155:$CD$1048576,0),MATCH((CUADRO!N$4&amp;$E626),'Hoja de Trabajo para listado'!$CD$151:$DC$151,0)),0)</f>
        <v>0</v>
      </c>
      <c r="O626" s="241">
        <f ca="1">+IFERROR(INDEX('Hoja de Trabajo para listado'!$A$155:$Z$1048576,MATCH($A626,'Hoja de Trabajo para listado'!$A$155:$A$1048576,0),MATCH((CUADRO!O$4&amp;$E626),'Hoja de Trabajo para listado'!$A$151:$Z$151,0)),0)+IFERROR(INDEX('Hoja de Trabajo para listado'!$AB$155:$BA$1048576,MATCH($A626,'Hoja de Trabajo para listado'!$AB$155:$AB$1048576,0),MATCH((CUADRO!O$4&amp;$E626),'Hoja de Trabajo para listado'!$AB$151:$BA$151,0)),0)+IFERROR(INDEX('Hoja de Trabajo para listado'!$BC$155:$CB$1048576,MATCH($A626,'Hoja de Trabajo para listado'!$BC$155:$BC$1048576,0),MATCH((CUADRO!O$4&amp;$E626),'Hoja de Trabajo para listado'!$BC$151:$CB$151,0)),0)+IFERROR(INDEX('Hoja de Trabajo para listado'!$DE$153:$DG$274,MATCH($A626,'Hoja de Trabajo para listado'!$DE$153:$DE$1048576,0),MATCH((CUADRO!O$4&amp;$E626),'Hoja de Trabajo para listado'!$DE$151:$DG$151,0)),0)+IFERROR(INDEX('Hoja de Trabajo para listado'!$CD$155:$DC$1048576,MATCH($A626,'Hoja de Trabajo para listado'!$CD$155:$CD$1048576,0),MATCH((CUADRO!O$4&amp;$E626),'Hoja de Trabajo para listado'!$CD$151:$DC$151,0)),0)</f>
        <v>0</v>
      </c>
      <c r="P626" s="241">
        <f ca="1">+IFERROR(INDEX('Hoja de Trabajo para listado'!$A$155:$Z$1048576,MATCH($A626,'Hoja de Trabajo para listado'!$A$155:$A$1048576,0),MATCH((CUADRO!P$4&amp;$E626),'Hoja de Trabajo para listado'!$A$151:$Z$151,0)),0)+IFERROR(INDEX('Hoja de Trabajo para listado'!$AB$155:$BA$1048576,MATCH($A626,'Hoja de Trabajo para listado'!$AB$155:$AB$1048576,0),MATCH((CUADRO!P$4&amp;$E626),'Hoja de Trabajo para listado'!$AB$151:$BA$151,0)),0)+IFERROR(INDEX('Hoja de Trabajo para listado'!$BC$155:$CB$1048576,MATCH($A626,'Hoja de Trabajo para listado'!$BC$155:$BC$1048576,0),MATCH((CUADRO!P$4&amp;$E626),'Hoja de Trabajo para listado'!$BC$151:$CB$151,0)),0)+IFERROR(INDEX('Hoja de Trabajo para listado'!$DE$153:$DG$274,MATCH($A626,'Hoja de Trabajo para listado'!$DE$153:$DE$1048576,0),MATCH((CUADRO!P$4&amp;$E626),'Hoja de Trabajo para listado'!$DE$151:$DG$151,0)),0)+IFERROR(INDEX('Hoja de Trabajo para listado'!$CD$155:$DC$1048576,MATCH($A626,'Hoja de Trabajo para listado'!$CD$155:$CD$1048576,0),MATCH((CUADRO!P$4&amp;$E626),'Hoja de Trabajo para listado'!$CD$151:$DC$151,0)),0)</f>
        <v>0</v>
      </c>
      <c r="Q626" s="241">
        <f ca="1">+IFERROR(INDEX('Hoja de Trabajo para listado'!$A$155:$Z$1048576,MATCH($A626,'Hoja de Trabajo para listado'!$A$155:$A$1048576,0),MATCH((CUADRO!Q$4&amp;$E626),'Hoja de Trabajo para listado'!$A$151:$Z$151,0)),0)+IFERROR(INDEX('Hoja de Trabajo para listado'!$AB$155:$BA$1048576,MATCH($A626,'Hoja de Trabajo para listado'!$AB$155:$AB$1048576,0),MATCH((CUADRO!Q$4&amp;$E626),'Hoja de Trabajo para listado'!$AB$151:$BA$151,0)),0)+IFERROR(INDEX('Hoja de Trabajo para listado'!$BC$155:$CB$1048576,MATCH($A626,'Hoja de Trabajo para listado'!$BC$155:$BC$1048576,0),MATCH((CUADRO!Q$4&amp;$E626),'Hoja de Trabajo para listado'!$BC$151:$CB$151,0)),0)+IFERROR(INDEX('Hoja de Trabajo para listado'!$DE$153:$DG$274,MATCH($A626,'Hoja de Trabajo para listado'!$DE$153:$DE$1048576,0),MATCH((CUADRO!Q$4&amp;$E626),'Hoja de Trabajo para listado'!$DE$151:$DG$151,0)),0)+IFERROR(INDEX('Hoja de Trabajo para listado'!$CD$155:$DC$1048576,MATCH($A626,'Hoja de Trabajo para listado'!$CD$155:$CD$1048576,0),MATCH((CUADRO!Q$4&amp;$E626),'Hoja de Trabajo para listado'!$CD$151:$DC$151,0)),0)</f>
        <v>0</v>
      </c>
      <c r="R626" s="241">
        <f t="shared" ca="1" si="18"/>
        <v>0</v>
      </c>
      <c r="S626" s="247">
        <f ca="1">+R625+R626</f>
        <v>0</v>
      </c>
      <c r="T626" s="241">
        <f ca="1">+S626</f>
        <v>0</v>
      </c>
      <c r="U626" s="240">
        <f t="shared" si="19"/>
        <v>2</v>
      </c>
    </row>
    <row r="627" spans="1:21" customFormat="1" ht="15" hidden="1" customHeight="1">
      <c r="A627" s="32">
        <v>1265</v>
      </c>
      <c r="B627" s="381">
        <f>+A627</f>
        <v>1265</v>
      </c>
      <c r="C627" s="245" t="str">
        <f>+VLOOKUP(A627,bd_lista!$A$3:$C$592,3,FALSE)</f>
        <v>Gobierno Autónomo Municipal de Coroico</v>
      </c>
      <c r="D627" s="383" t="str">
        <f>+C627</f>
        <v>Gobierno Autónomo Municipal de Coroico</v>
      </c>
      <c r="E627" s="240" t="s">
        <v>683</v>
      </c>
      <c r="F627" s="241">
        <f ca="1">+IFERROR(INDEX('Hoja de Trabajo para listado'!$A$155:$Z$1048576,MATCH($A627,'Hoja de Trabajo para listado'!$A$155:$A$1048576,0),MATCH((CUADRO!F$4&amp;$E627),'Hoja de Trabajo para listado'!$A$151:$Z$151,0)),0)+IFERROR(INDEX('Hoja de Trabajo para listado'!$AB$155:$BA$1048576,MATCH($A627,'Hoja de Trabajo para listado'!$AB$155:$AB$1048576,0),MATCH((CUADRO!F$4&amp;$E627),'Hoja de Trabajo para listado'!$AB$151:$BA$151,0)),0)+IFERROR(INDEX('Hoja de Trabajo para listado'!$BC$155:$CB$1048576,MATCH($A627,'Hoja de Trabajo para listado'!$BC$155:$BC$1048576,0),MATCH((CUADRO!F$4&amp;$E627),'Hoja de Trabajo para listado'!$BC$151:$CB$151,0)),0)+IFERROR(INDEX('Hoja de Trabajo para listado'!$DE$153:$DG$274,MATCH($A627,'Hoja de Trabajo para listado'!$DE$153:$DE$1048576,0),MATCH((CUADRO!F$4&amp;$E627),'Hoja de Trabajo para listado'!$DE$151:$DG$151,0)),0)+IFERROR(INDEX('Hoja de Trabajo para listado'!$CD$155:$DC$1048576,MATCH($A627,'Hoja de Trabajo para listado'!$CD$155:$CD$1048576,0),MATCH((CUADRO!F$4&amp;$E627),'Hoja de Trabajo para listado'!$CD$151:$DC$151,0)),0)</f>
        <v>0</v>
      </c>
      <c r="G627" s="241">
        <f ca="1">+IFERROR(INDEX('Hoja de Trabajo para listado'!$A$155:$Z$1048576,MATCH($A627,'Hoja de Trabajo para listado'!$A$155:$A$1048576,0),MATCH((CUADRO!G$4&amp;$E627),'Hoja de Trabajo para listado'!$A$151:$Z$151,0)),0)+IFERROR(INDEX('Hoja de Trabajo para listado'!$AB$155:$BA$1048576,MATCH($A627,'Hoja de Trabajo para listado'!$AB$155:$AB$1048576,0),MATCH((CUADRO!G$4&amp;$E627),'Hoja de Trabajo para listado'!$AB$151:$BA$151,0)),0)+IFERROR(INDEX('Hoja de Trabajo para listado'!$BC$155:$CB$1048576,MATCH($A627,'Hoja de Trabajo para listado'!$BC$155:$BC$1048576,0),MATCH((CUADRO!G$4&amp;$E627),'Hoja de Trabajo para listado'!$BC$151:$CB$151,0)),0)+IFERROR(INDEX('Hoja de Trabajo para listado'!$DE$153:$DG$274,MATCH($A627,'Hoja de Trabajo para listado'!$DE$153:$DE$1048576,0),MATCH((CUADRO!G$4&amp;$E627),'Hoja de Trabajo para listado'!$DE$151:$DG$151,0)),0)+IFERROR(INDEX('Hoja de Trabajo para listado'!$CD$155:$DC$1048576,MATCH($A627,'Hoja de Trabajo para listado'!$CD$155:$CD$1048576,0),MATCH((CUADRO!G$4&amp;$E627),'Hoja de Trabajo para listado'!$CD$151:$DC$151,0)),0)</f>
        <v>0</v>
      </c>
      <c r="H627" s="241">
        <f ca="1">+IFERROR(INDEX('Hoja de Trabajo para listado'!$A$155:$Z$1048576,MATCH($A627,'Hoja de Trabajo para listado'!$A$155:$A$1048576,0),MATCH((CUADRO!H$4&amp;$E627),'Hoja de Trabajo para listado'!$A$151:$Z$151,0)),0)+IFERROR(INDEX('Hoja de Trabajo para listado'!$AB$155:$BA$1048576,MATCH($A627,'Hoja de Trabajo para listado'!$AB$155:$AB$1048576,0),MATCH((CUADRO!H$4&amp;$E627),'Hoja de Trabajo para listado'!$AB$151:$BA$151,0)),0)+IFERROR(INDEX('Hoja de Trabajo para listado'!$BC$155:$CB$1048576,MATCH($A627,'Hoja de Trabajo para listado'!$BC$155:$BC$1048576,0),MATCH((CUADRO!H$4&amp;$E627),'Hoja de Trabajo para listado'!$BC$151:$CB$151,0)),0)+IFERROR(INDEX('Hoja de Trabajo para listado'!$DE$153:$DG$274,MATCH($A627,'Hoja de Trabajo para listado'!$DE$153:$DE$1048576,0),MATCH((CUADRO!H$4&amp;$E627),'Hoja de Trabajo para listado'!$DE$151:$DG$151,0)),0)+IFERROR(INDEX('Hoja de Trabajo para listado'!$CD$155:$DC$1048576,MATCH($A627,'Hoja de Trabajo para listado'!$CD$155:$CD$1048576,0),MATCH((CUADRO!H$4&amp;$E627),'Hoja de Trabajo para listado'!$CD$151:$DC$151,0)),0)</f>
        <v>0</v>
      </c>
      <c r="I627" s="241">
        <f ca="1">+IFERROR(INDEX('Hoja de Trabajo para listado'!$A$155:$Z$1048576,MATCH($A627,'Hoja de Trabajo para listado'!$A$155:$A$1048576,0),MATCH((CUADRO!I$4&amp;$E627),'Hoja de Trabajo para listado'!$A$151:$Z$151,0)),0)+IFERROR(INDEX('Hoja de Trabajo para listado'!$AB$155:$BA$1048576,MATCH($A627,'Hoja de Trabajo para listado'!$AB$155:$AB$1048576,0),MATCH((CUADRO!I$4&amp;$E627),'Hoja de Trabajo para listado'!$AB$151:$BA$151,0)),0)+IFERROR(INDEX('Hoja de Trabajo para listado'!$BC$155:$CB$1048576,MATCH($A627,'Hoja de Trabajo para listado'!$BC$155:$BC$1048576,0),MATCH((CUADRO!I$4&amp;$E627),'Hoja de Trabajo para listado'!$BC$151:$CB$151,0)),0)+IFERROR(INDEX('Hoja de Trabajo para listado'!$DE$153:$DG$274,MATCH($A627,'Hoja de Trabajo para listado'!$DE$153:$DE$1048576,0),MATCH((CUADRO!I$4&amp;$E627),'Hoja de Trabajo para listado'!$DE$151:$DG$151,0)),0)+IFERROR(INDEX('Hoja de Trabajo para listado'!$CD$155:$DC$1048576,MATCH($A627,'Hoja de Trabajo para listado'!$CD$155:$CD$1048576,0),MATCH((CUADRO!I$4&amp;$E627),'Hoja de Trabajo para listado'!$CD$151:$DC$151,0)),0)</f>
        <v>0</v>
      </c>
      <c r="J627" s="241">
        <f ca="1">+IFERROR(INDEX('Hoja de Trabajo para listado'!$A$155:$Z$1048576,MATCH($A627,'Hoja de Trabajo para listado'!$A$155:$A$1048576,0),MATCH((CUADRO!J$4&amp;$E627),'Hoja de Trabajo para listado'!$A$151:$Z$151,0)),0)+IFERROR(INDEX('Hoja de Trabajo para listado'!$AB$155:$BA$1048576,MATCH($A627,'Hoja de Trabajo para listado'!$AB$155:$AB$1048576,0),MATCH((CUADRO!J$4&amp;$E627),'Hoja de Trabajo para listado'!$AB$151:$BA$151,0)),0)+IFERROR(INDEX('Hoja de Trabajo para listado'!$BC$155:$CB$1048576,MATCH($A627,'Hoja de Trabajo para listado'!$BC$155:$BC$1048576,0),MATCH((CUADRO!J$4&amp;$E627),'Hoja de Trabajo para listado'!$BC$151:$CB$151,0)),0)+IFERROR(INDEX('Hoja de Trabajo para listado'!$DE$153:$DG$274,MATCH($A627,'Hoja de Trabajo para listado'!$DE$153:$DE$1048576,0),MATCH((CUADRO!J$4&amp;$E627),'Hoja de Trabajo para listado'!$DE$151:$DG$151,0)),0)+IFERROR(INDEX('Hoja de Trabajo para listado'!$CD$155:$DC$1048576,MATCH($A627,'Hoja de Trabajo para listado'!$CD$155:$CD$1048576,0),MATCH((CUADRO!J$4&amp;$E627),'Hoja de Trabajo para listado'!$CD$151:$DC$151,0)),0)</f>
        <v>0</v>
      </c>
      <c r="K627" s="241">
        <f ca="1">+IFERROR(INDEX('Hoja de Trabajo para listado'!$A$155:$Z$1048576,MATCH($A627,'Hoja de Trabajo para listado'!$A$155:$A$1048576,0),MATCH((CUADRO!K$4&amp;$E627),'Hoja de Trabajo para listado'!$A$151:$Z$151,0)),0)+IFERROR(INDEX('Hoja de Trabajo para listado'!$AB$155:$BA$1048576,MATCH($A627,'Hoja de Trabajo para listado'!$AB$155:$AB$1048576,0),MATCH((CUADRO!K$4&amp;$E627),'Hoja de Trabajo para listado'!$AB$151:$BA$151,0)),0)+IFERROR(INDEX('Hoja de Trabajo para listado'!$BC$155:$CB$1048576,MATCH($A627,'Hoja de Trabajo para listado'!$BC$155:$BC$1048576,0),MATCH((CUADRO!K$4&amp;$E627),'Hoja de Trabajo para listado'!$BC$151:$CB$151,0)),0)+IFERROR(INDEX('Hoja de Trabajo para listado'!$DE$153:$DG$274,MATCH($A627,'Hoja de Trabajo para listado'!$DE$153:$DE$1048576,0),MATCH((CUADRO!K$4&amp;$E627),'Hoja de Trabajo para listado'!$DE$151:$DG$151,0)),0)+IFERROR(INDEX('Hoja de Trabajo para listado'!$CD$155:$DC$1048576,MATCH($A627,'Hoja de Trabajo para listado'!$CD$155:$CD$1048576,0),MATCH((CUADRO!K$4&amp;$E627),'Hoja de Trabajo para listado'!$CD$151:$DC$151,0)),0)</f>
        <v>0</v>
      </c>
      <c r="L627" s="241">
        <f ca="1">+IFERROR(INDEX('Hoja de Trabajo para listado'!$A$155:$Z$1048576,MATCH($A627,'Hoja de Trabajo para listado'!$A$155:$A$1048576,0),MATCH((CUADRO!L$4&amp;$E627),'Hoja de Trabajo para listado'!$A$151:$Z$151,0)),0)+IFERROR(INDEX('Hoja de Trabajo para listado'!$AB$155:$BA$1048576,MATCH($A627,'Hoja de Trabajo para listado'!$AB$155:$AB$1048576,0),MATCH((CUADRO!L$4&amp;$E627),'Hoja de Trabajo para listado'!$AB$151:$BA$151,0)),0)+IFERROR(INDEX('Hoja de Trabajo para listado'!$BC$155:$CB$1048576,MATCH($A627,'Hoja de Trabajo para listado'!$BC$155:$BC$1048576,0),MATCH((CUADRO!L$4&amp;$E627),'Hoja de Trabajo para listado'!$BC$151:$CB$151,0)),0)+IFERROR(INDEX('Hoja de Trabajo para listado'!$DE$153:$DG$274,MATCH($A627,'Hoja de Trabajo para listado'!$DE$153:$DE$1048576,0),MATCH((CUADRO!L$4&amp;$E627),'Hoja de Trabajo para listado'!$DE$151:$DG$151,0)),0)+IFERROR(INDEX('Hoja de Trabajo para listado'!$CD$155:$DC$1048576,MATCH($A627,'Hoja de Trabajo para listado'!$CD$155:$CD$1048576,0),MATCH((CUADRO!L$4&amp;$E627),'Hoja de Trabajo para listado'!$CD$151:$DC$151,0)),0)</f>
        <v>0</v>
      </c>
      <c r="M627" s="241">
        <f ca="1">+IFERROR(INDEX('Hoja de Trabajo para listado'!$A$155:$Z$1048576,MATCH($A627,'Hoja de Trabajo para listado'!$A$155:$A$1048576,0),MATCH((CUADRO!M$4&amp;$E627),'Hoja de Trabajo para listado'!$A$151:$Z$151,0)),0)+IFERROR(INDEX('Hoja de Trabajo para listado'!$AB$155:$BA$1048576,MATCH($A627,'Hoja de Trabajo para listado'!$AB$155:$AB$1048576,0),MATCH((CUADRO!M$4&amp;$E627),'Hoja de Trabajo para listado'!$AB$151:$BA$151,0)),0)+IFERROR(INDEX('Hoja de Trabajo para listado'!$BC$155:$CB$1048576,MATCH($A627,'Hoja de Trabajo para listado'!$BC$155:$BC$1048576,0),MATCH((CUADRO!M$4&amp;$E627),'Hoja de Trabajo para listado'!$BC$151:$CB$151,0)),0)+IFERROR(INDEX('Hoja de Trabajo para listado'!$DE$153:$DG$274,MATCH($A627,'Hoja de Trabajo para listado'!$DE$153:$DE$1048576,0),MATCH((CUADRO!M$4&amp;$E627),'Hoja de Trabajo para listado'!$DE$151:$DG$151,0)),0)+IFERROR(INDEX('Hoja de Trabajo para listado'!$CD$155:$DC$1048576,MATCH($A627,'Hoja de Trabajo para listado'!$CD$155:$CD$1048576,0),MATCH((CUADRO!M$4&amp;$E627),'Hoja de Trabajo para listado'!$CD$151:$DC$151,0)),0)</f>
        <v>0</v>
      </c>
      <c r="N627" s="241">
        <f ca="1">+IFERROR(INDEX('Hoja de Trabajo para listado'!$A$155:$Z$1048576,MATCH($A627,'Hoja de Trabajo para listado'!$A$155:$A$1048576,0),MATCH((CUADRO!N$4&amp;$E627),'Hoja de Trabajo para listado'!$A$151:$Z$151,0)),0)+IFERROR(INDEX('Hoja de Trabajo para listado'!$AB$155:$BA$1048576,MATCH($A627,'Hoja de Trabajo para listado'!$AB$155:$AB$1048576,0),MATCH((CUADRO!N$4&amp;$E627),'Hoja de Trabajo para listado'!$AB$151:$BA$151,0)),0)+IFERROR(INDEX('Hoja de Trabajo para listado'!$BC$155:$CB$1048576,MATCH($A627,'Hoja de Trabajo para listado'!$BC$155:$BC$1048576,0),MATCH((CUADRO!N$4&amp;$E627),'Hoja de Trabajo para listado'!$BC$151:$CB$151,0)),0)+IFERROR(INDEX('Hoja de Trabajo para listado'!$DE$153:$DG$274,MATCH($A627,'Hoja de Trabajo para listado'!$DE$153:$DE$1048576,0),MATCH((CUADRO!N$4&amp;$E627),'Hoja de Trabajo para listado'!$DE$151:$DG$151,0)),0)+IFERROR(INDEX('Hoja de Trabajo para listado'!$CD$155:$DC$1048576,MATCH($A627,'Hoja de Trabajo para listado'!$CD$155:$CD$1048576,0),MATCH((CUADRO!N$4&amp;$E627),'Hoja de Trabajo para listado'!$CD$151:$DC$151,0)),0)</f>
        <v>0</v>
      </c>
      <c r="O627" s="241">
        <f ca="1">+IFERROR(INDEX('Hoja de Trabajo para listado'!$A$155:$Z$1048576,MATCH($A627,'Hoja de Trabajo para listado'!$A$155:$A$1048576,0),MATCH((CUADRO!O$4&amp;$E627),'Hoja de Trabajo para listado'!$A$151:$Z$151,0)),0)+IFERROR(INDEX('Hoja de Trabajo para listado'!$AB$155:$BA$1048576,MATCH($A627,'Hoja de Trabajo para listado'!$AB$155:$AB$1048576,0),MATCH((CUADRO!O$4&amp;$E627),'Hoja de Trabajo para listado'!$AB$151:$BA$151,0)),0)+IFERROR(INDEX('Hoja de Trabajo para listado'!$BC$155:$CB$1048576,MATCH($A627,'Hoja de Trabajo para listado'!$BC$155:$BC$1048576,0),MATCH((CUADRO!O$4&amp;$E627),'Hoja de Trabajo para listado'!$BC$151:$CB$151,0)),0)+IFERROR(INDEX('Hoja de Trabajo para listado'!$DE$153:$DG$274,MATCH($A627,'Hoja de Trabajo para listado'!$DE$153:$DE$1048576,0),MATCH((CUADRO!O$4&amp;$E627),'Hoja de Trabajo para listado'!$DE$151:$DG$151,0)),0)+IFERROR(INDEX('Hoja de Trabajo para listado'!$CD$155:$DC$1048576,MATCH($A627,'Hoja de Trabajo para listado'!$CD$155:$CD$1048576,0),MATCH((CUADRO!O$4&amp;$E627),'Hoja de Trabajo para listado'!$CD$151:$DC$151,0)),0)</f>
        <v>0</v>
      </c>
      <c r="P627" s="241">
        <f ca="1">+IFERROR(INDEX('Hoja de Trabajo para listado'!$A$155:$Z$1048576,MATCH($A627,'Hoja de Trabajo para listado'!$A$155:$A$1048576,0),MATCH((CUADRO!P$4&amp;$E627),'Hoja de Trabajo para listado'!$A$151:$Z$151,0)),0)+IFERROR(INDEX('Hoja de Trabajo para listado'!$AB$155:$BA$1048576,MATCH($A627,'Hoja de Trabajo para listado'!$AB$155:$AB$1048576,0),MATCH((CUADRO!P$4&amp;$E627),'Hoja de Trabajo para listado'!$AB$151:$BA$151,0)),0)+IFERROR(INDEX('Hoja de Trabajo para listado'!$BC$155:$CB$1048576,MATCH($A627,'Hoja de Trabajo para listado'!$BC$155:$BC$1048576,0),MATCH((CUADRO!P$4&amp;$E627),'Hoja de Trabajo para listado'!$BC$151:$CB$151,0)),0)+IFERROR(INDEX('Hoja de Trabajo para listado'!$DE$153:$DG$274,MATCH($A627,'Hoja de Trabajo para listado'!$DE$153:$DE$1048576,0),MATCH((CUADRO!P$4&amp;$E627),'Hoja de Trabajo para listado'!$DE$151:$DG$151,0)),0)+IFERROR(INDEX('Hoja de Trabajo para listado'!$CD$155:$DC$1048576,MATCH($A627,'Hoja de Trabajo para listado'!$CD$155:$CD$1048576,0),MATCH((CUADRO!P$4&amp;$E627),'Hoja de Trabajo para listado'!$CD$151:$DC$151,0)),0)</f>
        <v>0</v>
      </c>
      <c r="Q627" s="241">
        <f ca="1">+IFERROR(INDEX('Hoja de Trabajo para listado'!$A$155:$Z$1048576,MATCH($A627,'Hoja de Trabajo para listado'!$A$155:$A$1048576,0),MATCH((CUADRO!Q$4&amp;$E627),'Hoja de Trabajo para listado'!$A$151:$Z$151,0)),0)+IFERROR(INDEX('Hoja de Trabajo para listado'!$AB$155:$BA$1048576,MATCH($A627,'Hoja de Trabajo para listado'!$AB$155:$AB$1048576,0),MATCH((CUADRO!Q$4&amp;$E627),'Hoja de Trabajo para listado'!$AB$151:$BA$151,0)),0)+IFERROR(INDEX('Hoja de Trabajo para listado'!$BC$155:$CB$1048576,MATCH($A627,'Hoja de Trabajo para listado'!$BC$155:$BC$1048576,0),MATCH((CUADRO!Q$4&amp;$E627),'Hoja de Trabajo para listado'!$BC$151:$CB$151,0)),0)+IFERROR(INDEX('Hoja de Trabajo para listado'!$DE$153:$DG$274,MATCH($A627,'Hoja de Trabajo para listado'!$DE$153:$DE$1048576,0),MATCH((CUADRO!Q$4&amp;$E627),'Hoja de Trabajo para listado'!$DE$151:$DG$151,0)),0)+IFERROR(INDEX('Hoja de Trabajo para listado'!$CD$155:$DC$1048576,MATCH($A627,'Hoja de Trabajo para listado'!$CD$155:$CD$1048576,0),MATCH((CUADRO!Q$4&amp;$E627),'Hoja de Trabajo para listado'!$CD$151:$DC$151,0)),0)</f>
        <v>0</v>
      </c>
      <c r="R627" s="241">
        <f t="shared" ca="1" si="18"/>
        <v>0</v>
      </c>
      <c r="S627" s="247"/>
      <c r="T627" s="241">
        <f ca="1">+T628</f>
        <v>0</v>
      </c>
      <c r="U627" s="240">
        <f t="shared" si="19"/>
        <v>1</v>
      </c>
    </row>
    <row r="628" spans="1:21" customFormat="1" ht="15" hidden="1" customHeight="1">
      <c r="A628" s="32">
        <v>1265</v>
      </c>
      <c r="B628" s="382"/>
      <c r="C628" s="245" t="str">
        <f>+VLOOKUP(A628,bd_lista!$A$3:$C$592,3,FALSE)</f>
        <v>Gobierno Autónomo Municipal de Coroico</v>
      </c>
      <c r="D628" s="384"/>
      <c r="E628" s="242" t="s">
        <v>684</v>
      </c>
      <c r="F628" s="241">
        <f ca="1">+IFERROR(INDEX('Hoja de Trabajo para listado'!$A$155:$Z$1048576,MATCH($A628,'Hoja de Trabajo para listado'!$A$155:$A$1048576,0),MATCH((CUADRO!F$4&amp;$E628),'Hoja de Trabajo para listado'!$A$151:$Z$151,0)),0)+IFERROR(INDEX('Hoja de Trabajo para listado'!$AB$155:$BA$1048576,MATCH($A628,'Hoja de Trabajo para listado'!$AB$155:$AB$1048576,0),MATCH((CUADRO!F$4&amp;$E628),'Hoja de Trabajo para listado'!$AB$151:$BA$151,0)),0)+IFERROR(INDEX('Hoja de Trabajo para listado'!$BC$155:$CB$1048576,MATCH($A628,'Hoja de Trabajo para listado'!$BC$155:$BC$1048576,0),MATCH((CUADRO!F$4&amp;$E628),'Hoja de Trabajo para listado'!$BC$151:$CB$151,0)),0)+IFERROR(INDEX('Hoja de Trabajo para listado'!$DE$153:$DG$274,MATCH($A628,'Hoja de Trabajo para listado'!$DE$153:$DE$1048576,0),MATCH((CUADRO!F$4&amp;$E628),'Hoja de Trabajo para listado'!$DE$151:$DG$151,0)),0)+IFERROR(INDEX('Hoja de Trabajo para listado'!$CD$155:$DC$1048576,MATCH($A628,'Hoja de Trabajo para listado'!$CD$155:$CD$1048576,0),MATCH((CUADRO!F$4&amp;$E628),'Hoja de Trabajo para listado'!$CD$151:$DC$151,0)),0)</f>
        <v>0</v>
      </c>
      <c r="G628" s="241">
        <f ca="1">+IFERROR(INDEX('Hoja de Trabajo para listado'!$A$155:$Z$1048576,MATCH($A628,'Hoja de Trabajo para listado'!$A$155:$A$1048576,0),MATCH((CUADRO!G$4&amp;$E628),'Hoja de Trabajo para listado'!$A$151:$Z$151,0)),0)+IFERROR(INDEX('Hoja de Trabajo para listado'!$AB$155:$BA$1048576,MATCH($A628,'Hoja de Trabajo para listado'!$AB$155:$AB$1048576,0),MATCH((CUADRO!G$4&amp;$E628),'Hoja de Trabajo para listado'!$AB$151:$BA$151,0)),0)+IFERROR(INDEX('Hoja de Trabajo para listado'!$BC$155:$CB$1048576,MATCH($A628,'Hoja de Trabajo para listado'!$BC$155:$BC$1048576,0),MATCH((CUADRO!G$4&amp;$E628),'Hoja de Trabajo para listado'!$BC$151:$CB$151,0)),0)+IFERROR(INDEX('Hoja de Trabajo para listado'!$DE$153:$DG$274,MATCH($A628,'Hoja de Trabajo para listado'!$DE$153:$DE$1048576,0),MATCH((CUADRO!G$4&amp;$E628),'Hoja de Trabajo para listado'!$DE$151:$DG$151,0)),0)+IFERROR(INDEX('Hoja de Trabajo para listado'!$CD$155:$DC$1048576,MATCH($A628,'Hoja de Trabajo para listado'!$CD$155:$CD$1048576,0),MATCH((CUADRO!G$4&amp;$E628),'Hoja de Trabajo para listado'!$CD$151:$DC$151,0)),0)</f>
        <v>0</v>
      </c>
      <c r="H628" s="241">
        <f ca="1">+IFERROR(INDEX('Hoja de Trabajo para listado'!$A$155:$Z$1048576,MATCH($A628,'Hoja de Trabajo para listado'!$A$155:$A$1048576,0),MATCH((CUADRO!H$4&amp;$E628),'Hoja de Trabajo para listado'!$A$151:$Z$151,0)),0)+IFERROR(INDEX('Hoja de Trabajo para listado'!$AB$155:$BA$1048576,MATCH($A628,'Hoja de Trabajo para listado'!$AB$155:$AB$1048576,0),MATCH((CUADRO!H$4&amp;$E628),'Hoja de Trabajo para listado'!$AB$151:$BA$151,0)),0)+IFERROR(INDEX('Hoja de Trabajo para listado'!$BC$155:$CB$1048576,MATCH($A628,'Hoja de Trabajo para listado'!$BC$155:$BC$1048576,0),MATCH((CUADRO!H$4&amp;$E628),'Hoja de Trabajo para listado'!$BC$151:$CB$151,0)),0)+IFERROR(INDEX('Hoja de Trabajo para listado'!$DE$153:$DG$274,MATCH($A628,'Hoja de Trabajo para listado'!$DE$153:$DE$1048576,0),MATCH((CUADRO!H$4&amp;$E628),'Hoja de Trabajo para listado'!$DE$151:$DG$151,0)),0)+IFERROR(INDEX('Hoja de Trabajo para listado'!$CD$155:$DC$1048576,MATCH($A628,'Hoja de Trabajo para listado'!$CD$155:$CD$1048576,0),MATCH((CUADRO!H$4&amp;$E628),'Hoja de Trabajo para listado'!$CD$151:$DC$151,0)),0)</f>
        <v>0</v>
      </c>
      <c r="I628" s="241">
        <f ca="1">+IFERROR(INDEX('Hoja de Trabajo para listado'!$A$155:$Z$1048576,MATCH($A628,'Hoja de Trabajo para listado'!$A$155:$A$1048576,0),MATCH((CUADRO!I$4&amp;$E628),'Hoja de Trabajo para listado'!$A$151:$Z$151,0)),0)+IFERROR(INDEX('Hoja de Trabajo para listado'!$AB$155:$BA$1048576,MATCH($A628,'Hoja de Trabajo para listado'!$AB$155:$AB$1048576,0),MATCH((CUADRO!I$4&amp;$E628),'Hoja de Trabajo para listado'!$AB$151:$BA$151,0)),0)+IFERROR(INDEX('Hoja de Trabajo para listado'!$BC$155:$CB$1048576,MATCH($A628,'Hoja de Trabajo para listado'!$BC$155:$BC$1048576,0),MATCH((CUADRO!I$4&amp;$E628),'Hoja de Trabajo para listado'!$BC$151:$CB$151,0)),0)+IFERROR(INDEX('Hoja de Trabajo para listado'!$DE$153:$DG$274,MATCH($A628,'Hoja de Trabajo para listado'!$DE$153:$DE$1048576,0),MATCH((CUADRO!I$4&amp;$E628),'Hoja de Trabajo para listado'!$DE$151:$DG$151,0)),0)+IFERROR(INDEX('Hoja de Trabajo para listado'!$CD$155:$DC$1048576,MATCH($A628,'Hoja de Trabajo para listado'!$CD$155:$CD$1048576,0),MATCH((CUADRO!I$4&amp;$E628),'Hoja de Trabajo para listado'!$CD$151:$DC$151,0)),0)</f>
        <v>0</v>
      </c>
      <c r="J628" s="241">
        <f ca="1">+IFERROR(INDEX('Hoja de Trabajo para listado'!$A$155:$Z$1048576,MATCH($A628,'Hoja de Trabajo para listado'!$A$155:$A$1048576,0),MATCH((CUADRO!J$4&amp;$E628),'Hoja de Trabajo para listado'!$A$151:$Z$151,0)),0)+IFERROR(INDEX('Hoja de Trabajo para listado'!$AB$155:$BA$1048576,MATCH($A628,'Hoja de Trabajo para listado'!$AB$155:$AB$1048576,0),MATCH((CUADRO!J$4&amp;$E628),'Hoja de Trabajo para listado'!$AB$151:$BA$151,0)),0)+IFERROR(INDEX('Hoja de Trabajo para listado'!$BC$155:$CB$1048576,MATCH($A628,'Hoja de Trabajo para listado'!$BC$155:$BC$1048576,0),MATCH((CUADRO!J$4&amp;$E628),'Hoja de Trabajo para listado'!$BC$151:$CB$151,0)),0)+IFERROR(INDEX('Hoja de Trabajo para listado'!$DE$153:$DG$274,MATCH($A628,'Hoja de Trabajo para listado'!$DE$153:$DE$1048576,0),MATCH((CUADRO!J$4&amp;$E628),'Hoja de Trabajo para listado'!$DE$151:$DG$151,0)),0)+IFERROR(INDEX('Hoja de Trabajo para listado'!$CD$155:$DC$1048576,MATCH($A628,'Hoja de Trabajo para listado'!$CD$155:$CD$1048576,0),MATCH((CUADRO!J$4&amp;$E628),'Hoja de Trabajo para listado'!$CD$151:$DC$151,0)),0)</f>
        <v>0</v>
      </c>
      <c r="K628" s="241">
        <f ca="1">+IFERROR(INDEX('Hoja de Trabajo para listado'!$A$155:$Z$1048576,MATCH($A628,'Hoja de Trabajo para listado'!$A$155:$A$1048576,0),MATCH((CUADRO!K$4&amp;$E628),'Hoja de Trabajo para listado'!$A$151:$Z$151,0)),0)+IFERROR(INDEX('Hoja de Trabajo para listado'!$AB$155:$BA$1048576,MATCH($A628,'Hoja de Trabajo para listado'!$AB$155:$AB$1048576,0),MATCH((CUADRO!K$4&amp;$E628),'Hoja de Trabajo para listado'!$AB$151:$BA$151,0)),0)+IFERROR(INDEX('Hoja de Trabajo para listado'!$BC$155:$CB$1048576,MATCH($A628,'Hoja de Trabajo para listado'!$BC$155:$BC$1048576,0),MATCH((CUADRO!K$4&amp;$E628),'Hoja de Trabajo para listado'!$BC$151:$CB$151,0)),0)+IFERROR(INDEX('Hoja de Trabajo para listado'!$DE$153:$DG$274,MATCH($A628,'Hoja de Trabajo para listado'!$DE$153:$DE$1048576,0),MATCH((CUADRO!K$4&amp;$E628),'Hoja de Trabajo para listado'!$DE$151:$DG$151,0)),0)+IFERROR(INDEX('Hoja de Trabajo para listado'!$CD$155:$DC$1048576,MATCH($A628,'Hoja de Trabajo para listado'!$CD$155:$CD$1048576,0),MATCH((CUADRO!K$4&amp;$E628),'Hoja de Trabajo para listado'!$CD$151:$DC$151,0)),0)</f>
        <v>0</v>
      </c>
      <c r="L628" s="241">
        <f ca="1">+IFERROR(INDEX('Hoja de Trabajo para listado'!$A$155:$Z$1048576,MATCH($A628,'Hoja de Trabajo para listado'!$A$155:$A$1048576,0),MATCH((CUADRO!L$4&amp;$E628),'Hoja de Trabajo para listado'!$A$151:$Z$151,0)),0)+IFERROR(INDEX('Hoja de Trabajo para listado'!$AB$155:$BA$1048576,MATCH($A628,'Hoja de Trabajo para listado'!$AB$155:$AB$1048576,0),MATCH((CUADRO!L$4&amp;$E628),'Hoja de Trabajo para listado'!$AB$151:$BA$151,0)),0)+IFERROR(INDEX('Hoja de Trabajo para listado'!$BC$155:$CB$1048576,MATCH($A628,'Hoja de Trabajo para listado'!$BC$155:$BC$1048576,0),MATCH((CUADRO!L$4&amp;$E628),'Hoja de Trabajo para listado'!$BC$151:$CB$151,0)),0)+IFERROR(INDEX('Hoja de Trabajo para listado'!$DE$153:$DG$274,MATCH($A628,'Hoja de Trabajo para listado'!$DE$153:$DE$1048576,0),MATCH((CUADRO!L$4&amp;$E628),'Hoja de Trabajo para listado'!$DE$151:$DG$151,0)),0)+IFERROR(INDEX('Hoja de Trabajo para listado'!$CD$155:$DC$1048576,MATCH($A628,'Hoja de Trabajo para listado'!$CD$155:$CD$1048576,0),MATCH((CUADRO!L$4&amp;$E628),'Hoja de Trabajo para listado'!$CD$151:$DC$151,0)),0)</f>
        <v>0</v>
      </c>
      <c r="M628" s="241">
        <f ca="1">+IFERROR(INDEX('Hoja de Trabajo para listado'!$A$155:$Z$1048576,MATCH($A628,'Hoja de Trabajo para listado'!$A$155:$A$1048576,0),MATCH((CUADRO!M$4&amp;$E628),'Hoja de Trabajo para listado'!$A$151:$Z$151,0)),0)+IFERROR(INDEX('Hoja de Trabajo para listado'!$AB$155:$BA$1048576,MATCH($A628,'Hoja de Trabajo para listado'!$AB$155:$AB$1048576,0),MATCH((CUADRO!M$4&amp;$E628),'Hoja de Trabajo para listado'!$AB$151:$BA$151,0)),0)+IFERROR(INDEX('Hoja de Trabajo para listado'!$BC$155:$CB$1048576,MATCH($A628,'Hoja de Trabajo para listado'!$BC$155:$BC$1048576,0),MATCH((CUADRO!M$4&amp;$E628),'Hoja de Trabajo para listado'!$BC$151:$CB$151,0)),0)+IFERROR(INDEX('Hoja de Trabajo para listado'!$DE$153:$DG$274,MATCH($A628,'Hoja de Trabajo para listado'!$DE$153:$DE$1048576,0),MATCH((CUADRO!M$4&amp;$E628),'Hoja de Trabajo para listado'!$DE$151:$DG$151,0)),0)+IFERROR(INDEX('Hoja de Trabajo para listado'!$CD$155:$DC$1048576,MATCH($A628,'Hoja de Trabajo para listado'!$CD$155:$CD$1048576,0),MATCH((CUADRO!M$4&amp;$E628),'Hoja de Trabajo para listado'!$CD$151:$DC$151,0)),0)</f>
        <v>0</v>
      </c>
      <c r="N628" s="241">
        <f ca="1">+IFERROR(INDEX('Hoja de Trabajo para listado'!$A$155:$Z$1048576,MATCH($A628,'Hoja de Trabajo para listado'!$A$155:$A$1048576,0),MATCH((CUADRO!N$4&amp;$E628),'Hoja de Trabajo para listado'!$A$151:$Z$151,0)),0)+IFERROR(INDEX('Hoja de Trabajo para listado'!$AB$155:$BA$1048576,MATCH($A628,'Hoja de Trabajo para listado'!$AB$155:$AB$1048576,0),MATCH((CUADRO!N$4&amp;$E628),'Hoja de Trabajo para listado'!$AB$151:$BA$151,0)),0)+IFERROR(INDEX('Hoja de Trabajo para listado'!$BC$155:$CB$1048576,MATCH($A628,'Hoja de Trabajo para listado'!$BC$155:$BC$1048576,0),MATCH((CUADRO!N$4&amp;$E628),'Hoja de Trabajo para listado'!$BC$151:$CB$151,0)),0)+IFERROR(INDEX('Hoja de Trabajo para listado'!$DE$153:$DG$274,MATCH($A628,'Hoja de Trabajo para listado'!$DE$153:$DE$1048576,0),MATCH((CUADRO!N$4&amp;$E628),'Hoja de Trabajo para listado'!$DE$151:$DG$151,0)),0)+IFERROR(INDEX('Hoja de Trabajo para listado'!$CD$155:$DC$1048576,MATCH($A628,'Hoja de Trabajo para listado'!$CD$155:$CD$1048576,0),MATCH((CUADRO!N$4&amp;$E628),'Hoja de Trabajo para listado'!$CD$151:$DC$151,0)),0)</f>
        <v>0</v>
      </c>
      <c r="O628" s="241">
        <f ca="1">+IFERROR(INDEX('Hoja de Trabajo para listado'!$A$155:$Z$1048576,MATCH($A628,'Hoja de Trabajo para listado'!$A$155:$A$1048576,0),MATCH((CUADRO!O$4&amp;$E628),'Hoja de Trabajo para listado'!$A$151:$Z$151,0)),0)+IFERROR(INDEX('Hoja de Trabajo para listado'!$AB$155:$BA$1048576,MATCH($A628,'Hoja de Trabajo para listado'!$AB$155:$AB$1048576,0),MATCH((CUADRO!O$4&amp;$E628),'Hoja de Trabajo para listado'!$AB$151:$BA$151,0)),0)+IFERROR(INDEX('Hoja de Trabajo para listado'!$BC$155:$CB$1048576,MATCH($A628,'Hoja de Trabajo para listado'!$BC$155:$BC$1048576,0),MATCH((CUADRO!O$4&amp;$E628),'Hoja de Trabajo para listado'!$BC$151:$CB$151,0)),0)+IFERROR(INDEX('Hoja de Trabajo para listado'!$DE$153:$DG$274,MATCH($A628,'Hoja de Trabajo para listado'!$DE$153:$DE$1048576,0),MATCH((CUADRO!O$4&amp;$E628),'Hoja de Trabajo para listado'!$DE$151:$DG$151,0)),0)+IFERROR(INDEX('Hoja de Trabajo para listado'!$CD$155:$DC$1048576,MATCH($A628,'Hoja de Trabajo para listado'!$CD$155:$CD$1048576,0),MATCH((CUADRO!O$4&amp;$E628),'Hoja de Trabajo para listado'!$CD$151:$DC$151,0)),0)</f>
        <v>0</v>
      </c>
      <c r="P628" s="241">
        <f ca="1">+IFERROR(INDEX('Hoja de Trabajo para listado'!$A$155:$Z$1048576,MATCH($A628,'Hoja de Trabajo para listado'!$A$155:$A$1048576,0),MATCH((CUADRO!P$4&amp;$E628),'Hoja de Trabajo para listado'!$A$151:$Z$151,0)),0)+IFERROR(INDEX('Hoja de Trabajo para listado'!$AB$155:$BA$1048576,MATCH($A628,'Hoja de Trabajo para listado'!$AB$155:$AB$1048576,0),MATCH((CUADRO!P$4&amp;$E628),'Hoja de Trabajo para listado'!$AB$151:$BA$151,0)),0)+IFERROR(INDEX('Hoja de Trabajo para listado'!$BC$155:$CB$1048576,MATCH($A628,'Hoja de Trabajo para listado'!$BC$155:$BC$1048576,0),MATCH((CUADRO!P$4&amp;$E628),'Hoja de Trabajo para listado'!$BC$151:$CB$151,0)),0)+IFERROR(INDEX('Hoja de Trabajo para listado'!$DE$153:$DG$274,MATCH($A628,'Hoja de Trabajo para listado'!$DE$153:$DE$1048576,0),MATCH((CUADRO!P$4&amp;$E628),'Hoja de Trabajo para listado'!$DE$151:$DG$151,0)),0)+IFERROR(INDEX('Hoja de Trabajo para listado'!$CD$155:$DC$1048576,MATCH($A628,'Hoja de Trabajo para listado'!$CD$155:$CD$1048576,0),MATCH((CUADRO!P$4&amp;$E628),'Hoja de Trabajo para listado'!$CD$151:$DC$151,0)),0)</f>
        <v>0</v>
      </c>
      <c r="Q628" s="241">
        <f ca="1">+IFERROR(INDEX('Hoja de Trabajo para listado'!$A$155:$Z$1048576,MATCH($A628,'Hoja de Trabajo para listado'!$A$155:$A$1048576,0),MATCH((CUADRO!Q$4&amp;$E628),'Hoja de Trabajo para listado'!$A$151:$Z$151,0)),0)+IFERROR(INDEX('Hoja de Trabajo para listado'!$AB$155:$BA$1048576,MATCH($A628,'Hoja de Trabajo para listado'!$AB$155:$AB$1048576,0),MATCH((CUADRO!Q$4&amp;$E628),'Hoja de Trabajo para listado'!$AB$151:$BA$151,0)),0)+IFERROR(INDEX('Hoja de Trabajo para listado'!$BC$155:$CB$1048576,MATCH($A628,'Hoja de Trabajo para listado'!$BC$155:$BC$1048576,0),MATCH((CUADRO!Q$4&amp;$E628),'Hoja de Trabajo para listado'!$BC$151:$CB$151,0)),0)+IFERROR(INDEX('Hoja de Trabajo para listado'!$DE$153:$DG$274,MATCH($A628,'Hoja de Trabajo para listado'!$DE$153:$DE$1048576,0),MATCH((CUADRO!Q$4&amp;$E628),'Hoja de Trabajo para listado'!$DE$151:$DG$151,0)),0)+IFERROR(INDEX('Hoja de Trabajo para listado'!$CD$155:$DC$1048576,MATCH($A628,'Hoja de Trabajo para listado'!$CD$155:$CD$1048576,0),MATCH((CUADRO!Q$4&amp;$E628),'Hoja de Trabajo para listado'!$CD$151:$DC$151,0)),0)</f>
        <v>0</v>
      </c>
      <c r="R628" s="241">
        <f t="shared" ca="1" si="18"/>
        <v>0</v>
      </c>
      <c r="S628" s="247">
        <f ca="1">+R627+R628</f>
        <v>0</v>
      </c>
      <c r="T628" s="241">
        <f ca="1">+S628</f>
        <v>0</v>
      </c>
      <c r="U628" s="240">
        <f t="shared" si="19"/>
        <v>2</v>
      </c>
    </row>
    <row r="629" spans="1:21" customFormat="1" ht="15" hidden="1" customHeight="1">
      <c r="A629" s="32">
        <v>1266</v>
      </c>
      <c r="B629" s="381">
        <f>+A629</f>
        <v>1266</v>
      </c>
      <c r="C629" s="245" t="str">
        <f>+VLOOKUP(A629,bd_lista!$A$3:$C$592,3,FALSE)</f>
        <v>Gobierno Autónomo Municipal de Coripata</v>
      </c>
      <c r="D629" s="383" t="str">
        <f>+C629</f>
        <v>Gobierno Autónomo Municipal de Coripata</v>
      </c>
      <c r="E629" s="240" t="s">
        <v>683</v>
      </c>
      <c r="F629" s="241">
        <f ca="1">+IFERROR(INDEX('Hoja de Trabajo para listado'!$A$155:$Z$1048576,MATCH($A629,'Hoja de Trabajo para listado'!$A$155:$A$1048576,0),MATCH((CUADRO!F$4&amp;$E629),'Hoja de Trabajo para listado'!$A$151:$Z$151,0)),0)+IFERROR(INDEX('Hoja de Trabajo para listado'!$AB$155:$BA$1048576,MATCH($A629,'Hoja de Trabajo para listado'!$AB$155:$AB$1048576,0),MATCH((CUADRO!F$4&amp;$E629),'Hoja de Trabajo para listado'!$AB$151:$BA$151,0)),0)+IFERROR(INDEX('Hoja de Trabajo para listado'!$BC$155:$CB$1048576,MATCH($A629,'Hoja de Trabajo para listado'!$BC$155:$BC$1048576,0),MATCH((CUADRO!F$4&amp;$E629),'Hoja de Trabajo para listado'!$BC$151:$CB$151,0)),0)+IFERROR(INDEX('Hoja de Trabajo para listado'!$DE$153:$DG$274,MATCH($A629,'Hoja de Trabajo para listado'!$DE$153:$DE$1048576,0),MATCH((CUADRO!F$4&amp;$E629),'Hoja de Trabajo para listado'!$DE$151:$DG$151,0)),0)+IFERROR(INDEX('Hoja de Trabajo para listado'!$CD$155:$DC$1048576,MATCH($A629,'Hoja de Trabajo para listado'!$CD$155:$CD$1048576,0),MATCH((CUADRO!F$4&amp;$E629),'Hoja de Trabajo para listado'!$CD$151:$DC$151,0)),0)</f>
        <v>0</v>
      </c>
      <c r="G629" s="241">
        <f ca="1">+IFERROR(INDEX('Hoja de Trabajo para listado'!$A$155:$Z$1048576,MATCH($A629,'Hoja de Trabajo para listado'!$A$155:$A$1048576,0),MATCH((CUADRO!G$4&amp;$E629),'Hoja de Trabajo para listado'!$A$151:$Z$151,0)),0)+IFERROR(INDEX('Hoja de Trabajo para listado'!$AB$155:$BA$1048576,MATCH($A629,'Hoja de Trabajo para listado'!$AB$155:$AB$1048576,0),MATCH((CUADRO!G$4&amp;$E629),'Hoja de Trabajo para listado'!$AB$151:$BA$151,0)),0)+IFERROR(INDEX('Hoja de Trabajo para listado'!$BC$155:$CB$1048576,MATCH($A629,'Hoja de Trabajo para listado'!$BC$155:$BC$1048576,0),MATCH((CUADRO!G$4&amp;$E629),'Hoja de Trabajo para listado'!$BC$151:$CB$151,0)),0)+IFERROR(INDEX('Hoja de Trabajo para listado'!$DE$153:$DG$274,MATCH($A629,'Hoja de Trabajo para listado'!$DE$153:$DE$1048576,0),MATCH((CUADRO!G$4&amp;$E629),'Hoja de Trabajo para listado'!$DE$151:$DG$151,0)),0)+IFERROR(INDEX('Hoja de Trabajo para listado'!$CD$155:$DC$1048576,MATCH($A629,'Hoja de Trabajo para listado'!$CD$155:$CD$1048576,0),MATCH((CUADRO!G$4&amp;$E629),'Hoja de Trabajo para listado'!$CD$151:$DC$151,0)),0)</f>
        <v>0</v>
      </c>
      <c r="H629" s="241">
        <f ca="1">+IFERROR(INDEX('Hoja de Trabajo para listado'!$A$155:$Z$1048576,MATCH($A629,'Hoja de Trabajo para listado'!$A$155:$A$1048576,0),MATCH((CUADRO!H$4&amp;$E629),'Hoja de Trabajo para listado'!$A$151:$Z$151,0)),0)+IFERROR(INDEX('Hoja de Trabajo para listado'!$AB$155:$BA$1048576,MATCH($A629,'Hoja de Trabajo para listado'!$AB$155:$AB$1048576,0),MATCH((CUADRO!H$4&amp;$E629),'Hoja de Trabajo para listado'!$AB$151:$BA$151,0)),0)+IFERROR(INDEX('Hoja de Trabajo para listado'!$BC$155:$CB$1048576,MATCH($A629,'Hoja de Trabajo para listado'!$BC$155:$BC$1048576,0),MATCH((CUADRO!H$4&amp;$E629),'Hoja de Trabajo para listado'!$BC$151:$CB$151,0)),0)+IFERROR(INDEX('Hoja de Trabajo para listado'!$DE$153:$DG$274,MATCH($A629,'Hoja de Trabajo para listado'!$DE$153:$DE$1048576,0),MATCH((CUADRO!H$4&amp;$E629),'Hoja de Trabajo para listado'!$DE$151:$DG$151,0)),0)+IFERROR(INDEX('Hoja de Trabajo para listado'!$CD$155:$DC$1048576,MATCH($A629,'Hoja de Trabajo para listado'!$CD$155:$CD$1048576,0),MATCH((CUADRO!H$4&amp;$E629),'Hoja de Trabajo para listado'!$CD$151:$DC$151,0)),0)</f>
        <v>0</v>
      </c>
      <c r="I629" s="241">
        <f ca="1">+IFERROR(INDEX('Hoja de Trabajo para listado'!$A$155:$Z$1048576,MATCH($A629,'Hoja de Trabajo para listado'!$A$155:$A$1048576,0),MATCH((CUADRO!I$4&amp;$E629),'Hoja de Trabajo para listado'!$A$151:$Z$151,0)),0)+IFERROR(INDEX('Hoja de Trabajo para listado'!$AB$155:$BA$1048576,MATCH($A629,'Hoja de Trabajo para listado'!$AB$155:$AB$1048576,0),MATCH((CUADRO!I$4&amp;$E629),'Hoja de Trabajo para listado'!$AB$151:$BA$151,0)),0)+IFERROR(INDEX('Hoja de Trabajo para listado'!$BC$155:$CB$1048576,MATCH($A629,'Hoja de Trabajo para listado'!$BC$155:$BC$1048576,0),MATCH((CUADRO!I$4&amp;$E629),'Hoja de Trabajo para listado'!$BC$151:$CB$151,0)),0)+IFERROR(INDEX('Hoja de Trabajo para listado'!$DE$153:$DG$274,MATCH($A629,'Hoja de Trabajo para listado'!$DE$153:$DE$1048576,0),MATCH((CUADRO!I$4&amp;$E629),'Hoja de Trabajo para listado'!$DE$151:$DG$151,0)),0)+IFERROR(INDEX('Hoja de Trabajo para listado'!$CD$155:$DC$1048576,MATCH($A629,'Hoja de Trabajo para listado'!$CD$155:$CD$1048576,0),MATCH((CUADRO!I$4&amp;$E629),'Hoja de Trabajo para listado'!$CD$151:$DC$151,0)),0)</f>
        <v>0</v>
      </c>
      <c r="J629" s="241">
        <f ca="1">+IFERROR(INDEX('Hoja de Trabajo para listado'!$A$155:$Z$1048576,MATCH($A629,'Hoja de Trabajo para listado'!$A$155:$A$1048576,0),MATCH((CUADRO!J$4&amp;$E629),'Hoja de Trabajo para listado'!$A$151:$Z$151,0)),0)+IFERROR(INDEX('Hoja de Trabajo para listado'!$AB$155:$BA$1048576,MATCH($A629,'Hoja de Trabajo para listado'!$AB$155:$AB$1048576,0),MATCH((CUADRO!J$4&amp;$E629),'Hoja de Trabajo para listado'!$AB$151:$BA$151,0)),0)+IFERROR(INDEX('Hoja de Trabajo para listado'!$BC$155:$CB$1048576,MATCH($A629,'Hoja de Trabajo para listado'!$BC$155:$BC$1048576,0),MATCH((CUADRO!J$4&amp;$E629),'Hoja de Trabajo para listado'!$BC$151:$CB$151,0)),0)+IFERROR(INDEX('Hoja de Trabajo para listado'!$DE$153:$DG$274,MATCH($A629,'Hoja de Trabajo para listado'!$DE$153:$DE$1048576,0),MATCH((CUADRO!J$4&amp;$E629),'Hoja de Trabajo para listado'!$DE$151:$DG$151,0)),0)+IFERROR(INDEX('Hoja de Trabajo para listado'!$CD$155:$DC$1048576,MATCH($A629,'Hoja de Trabajo para listado'!$CD$155:$CD$1048576,0),MATCH((CUADRO!J$4&amp;$E629),'Hoja de Trabajo para listado'!$CD$151:$DC$151,0)),0)</f>
        <v>0</v>
      </c>
      <c r="K629" s="241">
        <f ca="1">+IFERROR(INDEX('Hoja de Trabajo para listado'!$A$155:$Z$1048576,MATCH($A629,'Hoja de Trabajo para listado'!$A$155:$A$1048576,0),MATCH((CUADRO!K$4&amp;$E629),'Hoja de Trabajo para listado'!$A$151:$Z$151,0)),0)+IFERROR(INDEX('Hoja de Trabajo para listado'!$AB$155:$BA$1048576,MATCH($A629,'Hoja de Trabajo para listado'!$AB$155:$AB$1048576,0),MATCH((CUADRO!K$4&amp;$E629),'Hoja de Trabajo para listado'!$AB$151:$BA$151,0)),0)+IFERROR(INDEX('Hoja de Trabajo para listado'!$BC$155:$CB$1048576,MATCH($A629,'Hoja de Trabajo para listado'!$BC$155:$BC$1048576,0),MATCH((CUADRO!K$4&amp;$E629),'Hoja de Trabajo para listado'!$BC$151:$CB$151,0)),0)+IFERROR(INDEX('Hoja de Trabajo para listado'!$DE$153:$DG$274,MATCH($A629,'Hoja de Trabajo para listado'!$DE$153:$DE$1048576,0),MATCH((CUADRO!K$4&amp;$E629),'Hoja de Trabajo para listado'!$DE$151:$DG$151,0)),0)+IFERROR(INDEX('Hoja de Trabajo para listado'!$CD$155:$DC$1048576,MATCH($A629,'Hoja de Trabajo para listado'!$CD$155:$CD$1048576,0),MATCH((CUADRO!K$4&amp;$E629),'Hoja de Trabajo para listado'!$CD$151:$DC$151,0)),0)</f>
        <v>0</v>
      </c>
      <c r="L629" s="241">
        <f ca="1">+IFERROR(INDEX('Hoja de Trabajo para listado'!$A$155:$Z$1048576,MATCH($A629,'Hoja de Trabajo para listado'!$A$155:$A$1048576,0),MATCH((CUADRO!L$4&amp;$E629),'Hoja de Trabajo para listado'!$A$151:$Z$151,0)),0)+IFERROR(INDEX('Hoja de Trabajo para listado'!$AB$155:$BA$1048576,MATCH($A629,'Hoja de Trabajo para listado'!$AB$155:$AB$1048576,0),MATCH((CUADRO!L$4&amp;$E629),'Hoja de Trabajo para listado'!$AB$151:$BA$151,0)),0)+IFERROR(INDEX('Hoja de Trabajo para listado'!$BC$155:$CB$1048576,MATCH($A629,'Hoja de Trabajo para listado'!$BC$155:$BC$1048576,0),MATCH((CUADRO!L$4&amp;$E629),'Hoja de Trabajo para listado'!$BC$151:$CB$151,0)),0)+IFERROR(INDEX('Hoja de Trabajo para listado'!$DE$153:$DG$274,MATCH($A629,'Hoja de Trabajo para listado'!$DE$153:$DE$1048576,0),MATCH((CUADRO!L$4&amp;$E629),'Hoja de Trabajo para listado'!$DE$151:$DG$151,0)),0)+IFERROR(INDEX('Hoja de Trabajo para listado'!$CD$155:$DC$1048576,MATCH($A629,'Hoja de Trabajo para listado'!$CD$155:$CD$1048576,0),MATCH((CUADRO!L$4&amp;$E629),'Hoja de Trabajo para listado'!$CD$151:$DC$151,0)),0)</f>
        <v>0</v>
      </c>
      <c r="M629" s="241">
        <f ca="1">+IFERROR(INDEX('Hoja de Trabajo para listado'!$A$155:$Z$1048576,MATCH($A629,'Hoja de Trabajo para listado'!$A$155:$A$1048576,0),MATCH((CUADRO!M$4&amp;$E629),'Hoja de Trabajo para listado'!$A$151:$Z$151,0)),0)+IFERROR(INDEX('Hoja de Trabajo para listado'!$AB$155:$BA$1048576,MATCH($A629,'Hoja de Trabajo para listado'!$AB$155:$AB$1048576,0),MATCH((CUADRO!M$4&amp;$E629),'Hoja de Trabajo para listado'!$AB$151:$BA$151,0)),0)+IFERROR(INDEX('Hoja de Trabajo para listado'!$BC$155:$CB$1048576,MATCH($A629,'Hoja de Trabajo para listado'!$BC$155:$BC$1048576,0),MATCH((CUADRO!M$4&amp;$E629),'Hoja de Trabajo para listado'!$BC$151:$CB$151,0)),0)+IFERROR(INDEX('Hoja de Trabajo para listado'!$DE$153:$DG$274,MATCH($A629,'Hoja de Trabajo para listado'!$DE$153:$DE$1048576,0),MATCH((CUADRO!M$4&amp;$E629),'Hoja de Trabajo para listado'!$DE$151:$DG$151,0)),0)+IFERROR(INDEX('Hoja de Trabajo para listado'!$CD$155:$DC$1048576,MATCH($A629,'Hoja de Trabajo para listado'!$CD$155:$CD$1048576,0),MATCH((CUADRO!M$4&amp;$E629),'Hoja de Trabajo para listado'!$CD$151:$DC$151,0)),0)</f>
        <v>0</v>
      </c>
      <c r="N629" s="241">
        <f ca="1">+IFERROR(INDEX('Hoja de Trabajo para listado'!$A$155:$Z$1048576,MATCH($A629,'Hoja de Trabajo para listado'!$A$155:$A$1048576,0),MATCH((CUADRO!N$4&amp;$E629),'Hoja de Trabajo para listado'!$A$151:$Z$151,0)),0)+IFERROR(INDEX('Hoja de Trabajo para listado'!$AB$155:$BA$1048576,MATCH($A629,'Hoja de Trabajo para listado'!$AB$155:$AB$1048576,0),MATCH((CUADRO!N$4&amp;$E629),'Hoja de Trabajo para listado'!$AB$151:$BA$151,0)),0)+IFERROR(INDEX('Hoja de Trabajo para listado'!$BC$155:$CB$1048576,MATCH($A629,'Hoja de Trabajo para listado'!$BC$155:$BC$1048576,0),MATCH((CUADRO!N$4&amp;$E629),'Hoja de Trabajo para listado'!$BC$151:$CB$151,0)),0)+IFERROR(INDEX('Hoja de Trabajo para listado'!$DE$153:$DG$274,MATCH($A629,'Hoja de Trabajo para listado'!$DE$153:$DE$1048576,0),MATCH((CUADRO!N$4&amp;$E629),'Hoja de Trabajo para listado'!$DE$151:$DG$151,0)),0)+IFERROR(INDEX('Hoja de Trabajo para listado'!$CD$155:$DC$1048576,MATCH($A629,'Hoja de Trabajo para listado'!$CD$155:$CD$1048576,0),MATCH((CUADRO!N$4&amp;$E629),'Hoja de Trabajo para listado'!$CD$151:$DC$151,0)),0)</f>
        <v>0</v>
      </c>
      <c r="O629" s="241">
        <f ca="1">+IFERROR(INDEX('Hoja de Trabajo para listado'!$A$155:$Z$1048576,MATCH($A629,'Hoja de Trabajo para listado'!$A$155:$A$1048576,0),MATCH((CUADRO!O$4&amp;$E629),'Hoja de Trabajo para listado'!$A$151:$Z$151,0)),0)+IFERROR(INDEX('Hoja de Trabajo para listado'!$AB$155:$BA$1048576,MATCH($A629,'Hoja de Trabajo para listado'!$AB$155:$AB$1048576,0),MATCH((CUADRO!O$4&amp;$E629),'Hoja de Trabajo para listado'!$AB$151:$BA$151,0)),0)+IFERROR(INDEX('Hoja de Trabajo para listado'!$BC$155:$CB$1048576,MATCH($A629,'Hoja de Trabajo para listado'!$BC$155:$BC$1048576,0),MATCH((CUADRO!O$4&amp;$E629),'Hoja de Trabajo para listado'!$BC$151:$CB$151,0)),0)+IFERROR(INDEX('Hoja de Trabajo para listado'!$DE$153:$DG$274,MATCH($A629,'Hoja de Trabajo para listado'!$DE$153:$DE$1048576,0),MATCH((CUADRO!O$4&amp;$E629),'Hoja de Trabajo para listado'!$DE$151:$DG$151,0)),0)+IFERROR(INDEX('Hoja de Trabajo para listado'!$CD$155:$DC$1048576,MATCH($A629,'Hoja de Trabajo para listado'!$CD$155:$CD$1048576,0),MATCH((CUADRO!O$4&amp;$E629),'Hoja de Trabajo para listado'!$CD$151:$DC$151,0)),0)</f>
        <v>0</v>
      </c>
      <c r="P629" s="241">
        <f ca="1">+IFERROR(INDEX('Hoja de Trabajo para listado'!$A$155:$Z$1048576,MATCH($A629,'Hoja de Trabajo para listado'!$A$155:$A$1048576,0),MATCH((CUADRO!P$4&amp;$E629),'Hoja de Trabajo para listado'!$A$151:$Z$151,0)),0)+IFERROR(INDEX('Hoja de Trabajo para listado'!$AB$155:$BA$1048576,MATCH($A629,'Hoja de Trabajo para listado'!$AB$155:$AB$1048576,0),MATCH((CUADRO!P$4&amp;$E629),'Hoja de Trabajo para listado'!$AB$151:$BA$151,0)),0)+IFERROR(INDEX('Hoja de Trabajo para listado'!$BC$155:$CB$1048576,MATCH($A629,'Hoja de Trabajo para listado'!$BC$155:$BC$1048576,0),MATCH((CUADRO!P$4&amp;$E629),'Hoja de Trabajo para listado'!$BC$151:$CB$151,0)),0)+IFERROR(INDEX('Hoja de Trabajo para listado'!$DE$153:$DG$274,MATCH($A629,'Hoja de Trabajo para listado'!$DE$153:$DE$1048576,0),MATCH((CUADRO!P$4&amp;$E629),'Hoja de Trabajo para listado'!$DE$151:$DG$151,0)),0)+IFERROR(INDEX('Hoja de Trabajo para listado'!$CD$155:$DC$1048576,MATCH($A629,'Hoja de Trabajo para listado'!$CD$155:$CD$1048576,0),MATCH((CUADRO!P$4&amp;$E629),'Hoja de Trabajo para listado'!$CD$151:$DC$151,0)),0)</f>
        <v>0</v>
      </c>
      <c r="Q629" s="241">
        <f ca="1">+IFERROR(INDEX('Hoja de Trabajo para listado'!$A$155:$Z$1048576,MATCH($A629,'Hoja de Trabajo para listado'!$A$155:$A$1048576,0),MATCH((CUADRO!Q$4&amp;$E629),'Hoja de Trabajo para listado'!$A$151:$Z$151,0)),0)+IFERROR(INDEX('Hoja de Trabajo para listado'!$AB$155:$BA$1048576,MATCH($A629,'Hoja de Trabajo para listado'!$AB$155:$AB$1048576,0),MATCH((CUADRO!Q$4&amp;$E629),'Hoja de Trabajo para listado'!$AB$151:$BA$151,0)),0)+IFERROR(INDEX('Hoja de Trabajo para listado'!$BC$155:$CB$1048576,MATCH($A629,'Hoja de Trabajo para listado'!$BC$155:$BC$1048576,0),MATCH((CUADRO!Q$4&amp;$E629),'Hoja de Trabajo para listado'!$BC$151:$CB$151,0)),0)+IFERROR(INDEX('Hoja de Trabajo para listado'!$DE$153:$DG$274,MATCH($A629,'Hoja de Trabajo para listado'!$DE$153:$DE$1048576,0),MATCH((CUADRO!Q$4&amp;$E629),'Hoja de Trabajo para listado'!$DE$151:$DG$151,0)),0)+IFERROR(INDEX('Hoja de Trabajo para listado'!$CD$155:$DC$1048576,MATCH($A629,'Hoja de Trabajo para listado'!$CD$155:$CD$1048576,0),MATCH((CUADRO!Q$4&amp;$E629),'Hoja de Trabajo para listado'!$CD$151:$DC$151,0)),0)</f>
        <v>0</v>
      </c>
      <c r="R629" s="241">
        <f t="shared" ca="1" si="18"/>
        <v>0</v>
      </c>
      <c r="S629" s="247"/>
      <c r="T629" s="241">
        <f ca="1">+T630</f>
        <v>0</v>
      </c>
      <c r="U629" s="240">
        <f t="shared" si="19"/>
        <v>1</v>
      </c>
    </row>
    <row r="630" spans="1:21" customFormat="1" ht="15" hidden="1" customHeight="1">
      <c r="A630" s="32">
        <v>1266</v>
      </c>
      <c r="B630" s="382"/>
      <c r="C630" s="245" t="str">
        <f>+VLOOKUP(A630,bd_lista!$A$3:$C$592,3,FALSE)</f>
        <v>Gobierno Autónomo Municipal de Coripata</v>
      </c>
      <c r="D630" s="384"/>
      <c r="E630" s="242" t="s">
        <v>684</v>
      </c>
      <c r="F630" s="241">
        <f ca="1">+IFERROR(INDEX('Hoja de Trabajo para listado'!$A$155:$Z$1048576,MATCH($A630,'Hoja de Trabajo para listado'!$A$155:$A$1048576,0),MATCH((CUADRO!F$4&amp;$E630),'Hoja de Trabajo para listado'!$A$151:$Z$151,0)),0)+IFERROR(INDEX('Hoja de Trabajo para listado'!$AB$155:$BA$1048576,MATCH($A630,'Hoja de Trabajo para listado'!$AB$155:$AB$1048576,0),MATCH((CUADRO!F$4&amp;$E630),'Hoja de Trabajo para listado'!$AB$151:$BA$151,0)),0)+IFERROR(INDEX('Hoja de Trabajo para listado'!$BC$155:$CB$1048576,MATCH($A630,'Hoja de Trabajo para listado'!$BC$155:$BC$1048576,0),MATCH((CUADRO!F$4&amp;$E630),'Hoja de Trabajo para listado'!$BC$151:$CB$151,0)),0)+IFERROR(INDEX('Hoja de Trabajo para listado'!$DE$153:$DG$274,MATCH($A630,'Hoja de Trabajo para listado'!$DE$153:$DE$1048576,0),MATCH((CUADRO!F$4&amp;$E630),'Hoja de Trabajo para listado'!$DE$151:$DG$151,0)),0)+IFERROR(INDEX('Hoja de Trabajo para listado'!$CD$155:$DC$1048576,MATCH($A630,'Hoja de Trabajo para listado'!$CD$155:$CD$1048576,0),MATCH((CUADRO!F$4&amp;$E630),'Hoja de Trabajo para listado'!$CD$151:$DC$151,0)),0)</f>
        <v>0</v>
      </c>
      <c r="G630" s="241">
        <f ca="1">+IFERROR(INDEX('Hoja de Trabajo para listado'!$A$155:$Z$1048576,MATCH($A630,'Hoja de Trabajo para listado'!$A$155:$A$1048576,0),MATCH((CUADRO!G$4&amp;$E630),'Hoja de Trabajo para listado'!$A$151:$Z$151,0)),0)+IFERROR(INDEX('Hoja de Trabajo para listado'!$AB$155:$BA$1048576,MATCH($A630,'Hoja de Trabajo para listado'!$AB$155:$AB$1048576,0),MATCH((CUADRO!G$4&amp;$E630),'Hoja de Trabajo para listado'!$AB$151:$BA$151,0)),0)+IFERROR(INDEX('Hoja de Trabajo para listado'!$BC$155:$CB$1048576,MATCH($A630,'Hoja de Trabajo para listado'!$BC$155:$BC$1048576,0),MATCH((CUADRO!G$4&amp;$E630),'Hoja de Trabajo para listado'!$BC$151:$CB$151,0)),0)+IFERROR(INDEX('Hoja de Trabajo para listado'!$DE$153:$DG$274,MATCH($A630,'Hoja de Trabajo para listado'!$DE$153:$DE$1048576,0),MATCH((CUADRO!G$4&amp;$E630),'Hoja de Trabajo para listado'!$DE$151:$DG$151,0)),0)+IFERROR(INDEX('Hoja de Trabajo para listado'!$CD$155:$DC$1048576,MATCH($A630,'Hoja de Trabajo para listado'!$CD$155:$CD$1048576,0),MATCH((CUADRO!G$4&amp;$E630),'Hoja de Trabajo para listado'!$CD$151:$DC$151,0)),0)</f>
        <v>0</v>
      </c>
      <c r="H630" s="241">
        <f ca="1">+IFERROR(INDEX('Hoja de Trabajo para listado'!$A$155:$Z$1048576,MATCH($A630,'Hoja de Trabajo para listado'!$A$155:$A$1048576,0),MATCH((CUADRO!H$4&amp;$E630),'Hoja de Trabajo para listado'!$A$151:$Z$151,0)),0)+IFERROR(INDEX('Hoja de Trabajo para listado'!$AB$155:$BA$1048576,MATCH($A630,'Hoja de Trabajo para listado'!$AB$155:$AB$1048576,0),MATCH((CUADRO!H$4&amp;$E630),'Hoja de Trabajo para listado'!$AB$151:$BA$151,0)),0)+IFERROR(INDEX('Hoja de Trabajo para listado'!$BC$155:$CB$1048576,MATCH($A630,'Hoja de Trabajo para listado'!$BC$155:$BC$1048576,0),MATCH((CUADRO!H$4&amp;$E630),'Hoja de Trabajo para listado'!$BC$151:$CB$151,0)),0)+IFERROR(INDEX('Hoja de Trabajo para listado'!$DE$153:$DG$274,MATCH($A630,'Hoja de Trabajo para listado'!$DE$153:$DE$1048576,0),MATCH((CUADRO!H$4&amp;$E630),'Hoja de Trabajo para listado'!$DE$151:$DG$151,0)),0)+IFERROR(INDEX('Hoja de Trabajo para listado'!$CD$155:$DC$1048576,MATCH($A630,'Hoja de Trabajo para listado'!$CD$155:$CD$1048576,0),MATCH((CUADRO!H$4&amp;$E630),'Hoja de Trabajo para listado'!$CD$151:$DC$151,0)),0)</f>
        <v>0</v>
      </c>
      <c r="I630" s="241">
        <f ca="1">+IFERROR(INDEX('Hoja de Trabajo para listado'!$A$155:$Z$1048576,MATCH($A630,'Hoja de Trabajo para listado'!$A$155:$A$1048576,0),MATCH((CUADRO!I$4&amp;$E630),'Hoja de Trabajo para listado'!$A$151:$Z$151,0)),0)+IFERROR(INDEX('Hoja de Trabajo para listado'!$AB$155:$BA$1048576,MATCH($A630,'Hoja de Trabajo para listado'!$AB$155:$AB$1048576,0),MATCH((CUADRO!I$4&amp;$E630),'Hoja de Trabajo para listado'!$AB$151:$BA$151,0)),0)+IFERROR(INDEX('Hoja de Trabajo para listado'!$BC$155:$CB$1048576,MATCH($A630,'Hoja de Trabajo para listado'!$BC$155:$BC$1048576,0),MATCH((CUADRO!I$4&amp;$E630),'Hoja de Trabajo para listado'!$BC$151:$CB$151,0)),0)+IFERROR(INDEX('Hoja de Trabajo para listado'!$DE$153:$DG$274,MATCH($A630,'Hoja de Trabajo para listado'!$DE$153:$DE$1048576,0),MATCH((CUADRO!I$4&amp;$E630),'Hoja de Trabajo para listado'!$DE$151:$DG$151,0)),0)+IFERROR(INDEX('Hoja de Trabajo para listado'!$CD$155:$DC$1048576,MATCH($A630,'Hoja de Trabajo para listado'!$CD$155:$CD$1048576,0),MATCH((CUADRO!I$4&amp;$E630),'Hoja de Trabajo para listado'!$CD$151:$DC$151,0)),0)</f>
        <v>0</v>
      </c>
      <c r="J630" s="241">
        <f ca="1">+IFERROR(INDEX('Hoja de Trabajo para listado'!$A$155:$Z$1048576,MATCH($A630,'Hoja de Trabajo para listado'!$A$155:$A$1048576,0),MATCH((CUADRO!J$4&amp;$E630),'Hoja de Trabajo para listado'!$A$151:$Z$151,0)),0)+IFERROR(INDEX('Hoja de Trabajo para listado'!$AB$155:$BA$1048576,MATCH($A630,'Hoja de Trabajo para listado'!$AB$155:$AB$1048576,0),MATCH((CUADRO!J$4&amp;$E630),'Hoja de Trabajo para listado'!$AB$151:$BA$151,0)),0)+IFERROR(INDEX('Hoja de Trabajo para listado'!$BC$155:$CB$1048576,MATCH($A630,'Hoja de Trabajo para listado'!$BC$155:$BC$1048576,0),MATCH((CUADRO!J$4&amp;$E630),'Hoja de Trabajo para listado'!$BC$151:$CB$151,0)),0)+IFERROR(INDEX('Hoja de Trabajo para listado'!$DE$153:$DG$274,MATCH($A630,'Hoja de Trabajo para listado'!$DE$153:$DE$1048576,0),MATCH((CUADRO!J$4&amp;$E630),'Hoja de Trabajo para listado'!$DE$151:$DG$151,0)),0)+IFERROR(INDEX('Hoja de Trabajo para listado'!$CD$155:$DC$1048576,MATCH($A630,'Hoja de Trabajo para listado'!$CD$155:$CD$1048576,0),MATCH((CUADRO!J$4&amp;$E630),'Hoja de Trabajo para listado'!$CD$151:$DC$151,0)),0)</f>
        <v>0</v>
      </c>
      <c r="K630" s="241">
        <f ca="1">+IFERROR(INDEX('Hoja de Trabajo para listado'!$A$155:$Z$1048576,MATCH($A630,'Hoja de Trabajo para listado'!$A$155:$A$1048576,0),MATCH((CUADRO!K$4&amp;$E630),'Hoja de Trabajo para listado'!$A$151:$Z$151,0)),0)+IFERROR(INDEX('Hoja de Trabajo para listado'!$AB$155:$BA$1048576,MATCH($A630,'Hoja de Trabajo para listado'!$AB$155:$AB$1048576,0),MATCH((CUADRO!K$4&amp;$E630),'Hoja de Trabajo para listado'!$AB$151:$BA$151,0)),0)+IFERROR(INDEX('Hoja de Trabajo para listado'!$BC$155:$CB$1048576,MATCH($A630,'Hoja de Trabajo para listado'!$BC$155:$BC$1048576,0),MATCH((CUADRO!K$4&amp;$E630),'Hoja de Trabajo para listado'!$BC$151:$CB$151,0)),0)+IFERROR(INDEX('Hoja de Trabajo para listado'!$DE$153:$DG$274,MATCH($A630,'Hoja de Trabajo para listado'!$DE$153:$DE$1048576,0),MATCH((CUADRO!K$4&amp;$E630),'Hoja de Trabajo para listado'!$DE$151:$DG$151,0)),0)+IFERROR(INDEX('Hoja de Trabajo para listado'!$CD$155:$DC$1048576,MATCH($A630,'Hoja de Trabajo para listado'!$CD$155:$CD$1048576,0),MATCH((CUADRO!K$4&amp;$E630),'Hoja de Trabajo para listado'!$CD$151:$DC$151,0)),0)</f>
        <v>0</v>
      </c>
      <c r="L630" s="241">
        <f ca="1">+IFERROR(INDEX('Hoja de Trabajo para listado'!$A$155:$Z$1048576,MATCH($A630,'Hoja de Trabajo para listado'!$A$155:$A$1048576,0),MATCH((CUADRO!L$4&amp;$E630),'Hoja de Trabajo para listado'!$A$151:$Z$151,0)),0)+IFERROR(INDEX('Hoja de Trabajo para listado'!$AB$155:$BA$1048576,MATCH($A630,'Hoja de Trabajo para listado'!$AB$155:$AB$1048576,0),MATCH((CUADRO!L$4&amp;$E630),'Hoja de Trabajo para listado'!$AB$151:$BA$151,0)),0)+IFERROR(INDEX('Hoja de Trabajo para listado'!$BC$155:$CB$1048576,MATCH($A630,'Hoja de Trabajo para listado'!$BC$155:$BC$1048576,0),MATCH((CUADRO!L$4&amp;$E630),'Hoja de Trabajo para listado'!$BC$151:$CB$151,0)),0)+IFERROR(INDEX('Hoja de Trabajo para listado'!$DE$153:$DG$274,MATCH($A630,'Hoja de Trabajo para listado'!$DE$153:$DE$1048576,0),MATCH((CUADRO!L$4&amp;$E630),'Hoja de Trabajo para listado'!$DE$151:$DG$151,0)),0)+IFERROR(INDEX('Hoja de Trabajo para listado'!$CD$155:$DC$1048576,MATCH($A630,'Hoja de Trabajo para listado'!$CD$155:$CD$1048576,0),MATCH((CUADRO!L$4&amp;$E630),'Hoja de Trabajo para listado'!$CD$151:$DC$151,0)),0)</f>
        <v>0</v>
      </c>
      <c r="M630" s="241">
        <f ca="1">+IFERROR(INDEX('Hoja de Trabajo para listado'!$A$155:$Z$1048576,MATCH($A630,'Hoja de Trabajo para listado'!$A$155:$A$1048576,0),MATCH((CUADRO!M$4&amp;$E630),'Hoja de Trabajo para listado'!$A$151:$Z$151,0)),0)+IFERROR(INDEX('Hoja de Trabajo para listado'!$AB$155:$BA$1048576,MATCH($A630,'Hoja de Trabajo para listado'!$AB$155:$AB$1048576,0),MATCH((CUADRO!M$4&amp;$E630),'Hoja de Trabajo para listado'!$AB$151:$BA$151,0)),0)+IFERROR(INDEX('Hoja de Trabajo para listado'!$BC$155:$CB$1048576,MATCH($A630,'Hoja de Trabajo para listado'!$BC$155:$BC$1048576,0),MATCH((CUADRO!M$4&amp;$E630),'Hoja de Trabajo para listado'!$BC$151:$CB$151,0)),0)+IFERROR(INDEX('Hoja de Trabajo para listado'!$DE$153:$DG$274,MATCH($A630,'Hoja de Trabajo para listado'!$DE$153:$DE$1048576,0),MATCH((CUADRO!M$4&amp;$E630),'Hoja de Trabajo para listado'!$DE$151:$DG$151,0)),0)+IFERROR(INDEX('Hoja de Trabajo para listado'!$CD$155:$DC$1048576,MATCH($A630,'Hoja de Trabajo para listado'!$CD$155:$CD$1048576,0),MATCH((CUADRO!M$4&amp;$E630),'Hoja de Trabajo para listado'!$CD$151:$DC$151,0)),0)</f>
        <v>0</v>
      </c>
      <c r="N630" s="241">
        <f ca="1">+IFERROR(INDEX('Hoja de Trabajo para listado'!$A$155:$Z$1048576,MATCH($A630,'Hoja de Trabajo para listado'!$A$155:$A$1048576,0),MATCH((CUADRO!N$4&amp;$E630),'Hoja de Trabajo para listado'!$A$151:$Z$151,0)),0)+IFERROR(INDEX('Hoja de Trabajo para listado'!$AB$155:$BA$1048576,MATCH($A630,'Hoja de Trabajo para listado'!$AB$155:$AB$1048576,0),MATCH((CUADRO!N$4&amp;$E630),'Hoja de Trabajo para listado'!$AB$151:$BA$151,0)),0)+IFERROR(INDEX('Hoja de Trabajo para listado'!$BC$155:$CB$1048576,MATCH($A630,'Hoja de Trabajo para listado'!$BC$155:$BC$1048576,0),MATCH((CUADRO!N$4&amp;$E630),'Hoja de Trabajo para listado'!$BC$151:$CB$151,0)),0)+IFERROR(INDEX('Hoja de Trabajo para listado'!$DE$153:$DG$274,MATCH($A630,'Hoja de Trabajo para listado'!$DE$153:$DE$1048576,0),MATCH((CUADRO!N$4&amp;$E630),'Hoja de Trabajo para listado'!$DE$151:$DG$151,0)),0)+IFERROR(INDEX('Hoja de Trabajo para listado'!$CD$155:$DC$1048576,MATCH($A630,'Hoja de Trabajo para listado'!$CD$155:$CD$1048576,0),MATCH((CUADRO!N$4&amp;$E630),'Hoja de Trabajo para listado'!$CD$151:$DC$151,0)),0)</f>
        <v>0</v>
      </c>
      <c r="O630" s="241">
        <f ca="1">+IFERROR(INDEX('Hoja de Trabajo para listado'!$A$155:$Z$1048576,MATCH($A630,'Hoja de Trabajo para listado'!$A$155:$A$1048576,0),MATCH((CUADRO!O$4&amp;$E630),'Hoja de Trabajo para listado'!$A$151:$Z$151,0)),0)+IFERROR(INDEX('Hoja de Trabajo para listado'!$AB$155:$BA$1048576,MATCH($A630,'Hoja de Trabajo para listado'!$AB$155:$AB$1048576,0),MATCH((CUADRO!O$4&amp;$E630),'Hoja de Trabajo para listado'!$AB$151:$BA$151,0)),0)+IFERROR(INDEX('Hoja de Trabajo para listado'!$BC$155:$CB$1048576,MATCH($A630,'Hoja de Trabajo para listado'!$BC$155:$BC$1048576,0),MATCH((CUADRO!O$4&amp;$E630),'Hoja de Trabajo para listado'!$BC$151:$CB$151,0)),0)+IFERROR(INDEX('Hoja de Trabajo para listado'!$DE$153:$DG$274,MATCH($A630,'Hoja de Trabajo para listado'!$DE$153:$DE$1048576,0),MATCH((CUADRO!O$4&amp;$E630),'Hoja de Trabajo para listado'!$DE$151:$DG$151,0)),0)+IFERROR(INDEX('Hoja de Trabajo para listado'!$CD$155:$DC$1048576,MATCH($A630,'Hoja de Trabajo para listado'!$CD$155:$CD$1048576,0),MATCH((CUADRO!O$4&amp;$E630),'Hoja de Trabajo para listado'!$CD$151:$DC$151,0)),0)</f>
        <v>0</v>
      </c>
      <c r="P630" s="241">
        <f ca="1">+IFERROR(INDEX('Hoja de Trabajo para listado'!$A$155:$Z$1048576,MATCH($A630,'Hoja de Trabajo para listado'!$A$155:$A$1048576,0),MATCH((CUADRO!P$4&amp;$E630),'Hoja de Trabajo para listado'!$A$151:$Z$151,0)),0)+IFERROR(INDEX('Hoja de Trabajo para listado'!$AB$155:$BA$1048576,MATCH($A630,'Hoja de Trabajo para listado'!$AB$155:$AB$1048576,0),MATCH((CUADRO!P$4&amp;$E630),'Hoja de Trabajo para listado'!$AB$151:$BA$151,0)),0)+IFERROR(INDEX('Hoja de Trabajo para listado'!$BC$155:$CB$1048576,MATCH($A630,'Hoja de Trabajo para listado'!$BC$155:$BC$1048576,0),MATCH((CUADRO!P$4&amp;$E630),'Hoja de Trabajo para listado'!$BC$151:$CB$151,0)),0)+IFERROR(INDEX('Hoja de Trabajo para listado'!$DE$153:$DG$274,MATCH($A630,'Hoja de Trabajo para listado'!$DE$153:$DE$1048576,0),MATCH((CUADRO!P$4&amp;$E630),'Hoja de Trabajo para listado'!$DE$151:$DG$151,0)),0)+IFERROR(INDEX('Hoja de Trabajo para listado'!$CD$155:$DC$1048576,MATCH($A630,'Hoja de Trabajo para listado'!$CD$155:$CD$1048576,0),MATCH((CUADRO!P$4&amp;$E630),'Hoja de Trabajo para listado'!$CD$151:$DC$151,0)),0)</f>
        <v>0</v>
      </c>
      <c r="Q630" s="241">
        <f ca="1">+IFERROR(INDEX('Hoja de Trabajo para listado'!$A$155:$Z$1048576,MATCH($A630,'Hoja de Trabajo para listado'!$A$155:$A$1048576,0),MATCH((CUADRO!Q$4&amp;$E630),'Hoja de Trabajo para listado'!$A$151:$Z$151,0)),0)+IFERROR(INDEX('Hoja de Trabajo para listado'!$AB$155:$BA$1048576,MATCH($A630,'Hoja de Trabajo para listado'!$AB$155:$AB$1048576,0),MATCH((CUADRO!Q$4&amp;$E630),'Hoja de Trabajo para listado'!$AB$151:$BA$151,0)),0)+IFERROR(INDEX('Hoja de Trabajo para listado'!$BC$155:$CB$1048576,MATCH($A630,'Hoja de Trabajo para listado'!$BC$155:$BC$1048576,0),MATCH((CUADRO!Q$4&amp;$E630),'Hoja de Trabajo para listado'!$BC$151:$CB$151,0)),0)+IFERROR(INDEX('Hoja de Trabajo para listado'!$DE$153:$DG$274,MATCH($A630,'Hoja de Trabajo para listado'!$DE$153:$DE$1048576,0),MATCH((CUADRO!Q$4&amp;$E630),'Hoja de Trabajo para listado'!$DE$151:$DG$151,0)),0)+IFERROR(INDEX('Hoja de Trabajo para listado'!$CD$155:$DC$1048576,MATCH($A630,'Hoja de Trabajo para listado'!$CD$155:$CD$1048576,0),MATCH((CUADRO!Q$4&amp;$E630),'Hoja de Trabajo para listado'!$CD$151:$DC$151,0)),0)</f>
        <v>0</v>
      </c>
      <c r="R630" s="241">
        <f t="shared" ca="1" si="18"/>
        <v>0</v>
      </c>
      <c r="S630" s="247">
        <f ca="1">+R629+R630</f>
        <v>0</v>
      </c>
      <c r="T630" s="241">
        <f ca="1">+S630</f>
        <v>0</v>
      </c>
      <c r="U630" s="240">
        <f t="shared" si="19"/>
        <v>2</v>
      </c>
    </row>
    <row r="631" spans="1:21" customFormat="1" ht="15" hidden="1" customHeight="1">
      <c r="A631" s="32">
        <v>1267</v>
      </c>
      <c r="B631" s="381">
        <f>+A631</f>
        <v>1267</v>
      </c>
      <c r="C631" s="245" t="str">
        <f>+VLOOKUP(A631,bd_lista!$A$3:$C$592,3,FALSE)</f>
        <v>Gobierno Autónomo Municipal de Ixiamas</v>
      </c>
      <c r="D631" s="383" t="str">
        <f>+C631</f>
        <v>Gobierno Autónomo Municipal de Ixiamas</v>
      </c>
      <c r="E631" s="240" t="s">
        <v>683</v>
      </c>
      <c r="F631" s="241">
        <f ca="1">+IFERROR(INDEX('Hoja de Trabajo para listado'!$A$155:$Z$1048576,MATCH($A631,'Hoja de Trabajo para listado'!$A$155:$A$1048576,0),MATCH((CUADRO!F$4&amp;$E631),'Hoja de Trabajo para listado'!$A$151:$Z$151,0)),0)+IFERROR(INDEX('Hoja de Trabajo para listado'!$AB$155:$BA$1048576,MATCH($A631,'Hoja de Trabajo para listado'!$AB$155:$AB$1048576,0),MATCH((CUADRO!F$4&amp;$E631),'Hoja de Trabajo para listado'!$AB$151:$BA$151,0)),0)+IFERROR(INDEX('Hoja de Trabajo para listado'!$BC$155:$CB$1048576,MATCH($A631,'Hoja de Trabajo para listado'!$BC$155:$BC$1048576,0),MATCH((CUADRO!F$4&amp;$E631),'Hoja de Trabajo para listado'!$BC$151:$CB$151,0)),0)+IFERROR(INDEX('Hoja de Trabajo para listado'!$DE$153:$DG$274,MATCH($A631,'Hoja de Trabajo para listado'!$DE$153:$DE$1048576,0),MATCH((CUADRO!F$4&amp;$E631),'Hoja de Trabajo para listado'!$DE$151:$DG$151,0)),0)+IFERROR(INDEX('Hoja de Trabajo para listado'!$CD$155:$DC$1048576,MATCH($A631,'Hoja de Trabajo para listado'!$CD$155:$CD$1048576,0),MATCH((CUADRO!F$4&amp;$E631),'Hoja de Trabajo para listado'!$CD$151:$DC$151,0)),0)</f>
        <v>0</v>
      </c>
      <c r="G631" s="241">
        <f ca="1">+IFERROR(INDEX('Hoja de Trabajo para listado'!$A$155:$Z$1048576,MATCH($A631,'Hoja de Trabajo para listado'!$A$155:$A$1048576,0),MATCH((CUADRO!G$4&amp;$E631),'Hoja de Trabajo para listado'!$A$151:$Z$151,0)),0)+IFERROR(INDEX('Hoja de Trabajo para listado'!$AB$155:$BA$1048576,MATCH($A631,'Hoja de Trabajo para listado'!$AB$155:$AB$1048576,0),MATCH((CUADRO!G$4&amp;$E631),'Hoja de Trabajo para listado'!$AB$151:$BA$151,0)),0)+IFERROR(INDEX('Hoja de Trabajo para listado'!$BC$155:$CB$1048576,MATCH($A631,'Hoja de Trabajo para listado'!$BC$155:$BC$1048576,0),MATCH((CUADRO!G$4&amp;$E631),'Hoja de Trabajo para listado'!$BC$151:$CB$151,0)),0)+IFERROR(INDEX('Hoja de Trabajo para listado'!$DE$153:$DG$274,MATCH($A631,'Hoja de Trabajo para listado'!$DE$153:$DE$1048576,0),MATCH((CUADRO!G$4&amp;$E631),'Hoja de Trabajo para listado'!$DE$151:$DG$151,0)),0)+IFERROR(INDEX('Hoja de Trabajo para listado'!$CD$155:$DC$1048576,MATCH($A631,'Hoja de Trabajo para listado'!$CD$155:$CD$1048576,0),MATCH((CUADRO!G$4&amp;$E631),'Hoja de Trabajo para listado'!$CD$151:$DC$151,0)),0)</f>
        <v>0</v>
      </c>
      <c r="H631" s="241">
        <f ca="1">+IFERROR(INDEX('Hoja de Trabajo para listado'!$A$155:$Z$1048576,MATCH($A631,'Hoja de Trabajo para listado'!$A$155:$A$1048576,0),MATCH((CUADRO!H$4&amp;$E631),'Hoja de Trabajo para listado'!$A$151:$Z$151,0)),0)+IFERROR(INDEX('Hoja de Trabajo para listado'!$AB$155:$BA$1048576,MATCH($A631,'Hoja de Trabajo para listado'!$AB$155:$AB$1048576,0),MATCH((CUADRO!H$4&amp;$E631),'Hoja de Trabajo para listado'!$AB$151:$BA$151,0)),0)+IFERROR(INDEX('Hoja de Trabajo para listado'!$BC$155:$CB$1048576,MATCH($A631,'Hoja de Trabajo para listado'!$BC$155:$BC$1048576,0),MATCH((CUADRO!H$4&amp;$E631),'Hoja de Trabajo para listado'!$BC$151:$CB$151,0)),0)+IFERROR(INDEX('Hoja de Trabajo para listado'!$DE$153:$DG$274,MATCH($A631,'Hoja de Trabajo para listado'!$DE$153:$DE$1048576,0),MATCH((CUADRO!H$4&amp;$E631),'Hoja de Trabajo para listado'!$DE$151:$DG$151,0)),0)+IFERROR(INDEX('Hoja de Trabajo para listado'!$CD$155:$DC$1048576,MATCH($A631,'Hoja de Trabajo para listado'!$CD$155:$CD$1048576,0),MATCH((CUADRO!H$4&amp;$E631),'Hoja de Trabajo para listado'!$CD$151:$DC$151,0)),0)</f>
        <v>0</v>
      </c>
      <c r="I631" s="241">
        <f ca="1">+IFERROR(INDEX('Hoja de Trabajo para listado'!$A$155:$Z$1048576,MATCH($A631,'Hoja de Trabajo para listado'!$A$155:$A$1048576,0),MATCH((CUADRO!I$4&amp;$E631),'Hoja de Trabajo para listado'!$A$151:$Z$151,0)),0)+IFERROR(INDEX('Hoja de Trabajo para listado'!$AB$155:$BA$1048576,MATCH($A631,'Hoja de Trabajo para listado'!$AB$155:$AB$1048576,0),MATCH((CUADRO!I$4&amp;$E631),'Hoja de Trabajo para listado'!$AB$151:$BA$151,0)),0)+IFERROR(INDEX('Hoja de Trabajo para listado'!$BC$155:$CB$1048576,MATCH($A631,'Hoja de Trabajo para listado'!$BC$155:$BC$1048576,0),MATCH((CUADRO!I$4&amp;$E631),'Hoja de Trabajo para listado'!$BC$151:$CB$151,0)),0)+IFERROR(INDEX('Hoja de Trabajo para listado'!$DE$153:$DG$274,MATCH($A631,'Hoja de Trabajo para listado'!$DE$153:$DE$1048576,0),MATCH((CUADRO!I$4&amp;$E631),'Hoja de Trabajo para listado'!$DE$151:$DG$151,0)),0)+IFERROR(INDEX('Hoja de Trabajo para listado'!$CD$155:$DC$1048576,MATCH($A631,'Hoja de Trabajo para listado'!$CD$155:$CD$1048576,0),MATCH((CUADRO!I$4&amp;$E631),'Hoja de Trabajo para listado'!$CD$151:$DC$151,0)),0)</f>
        <v>0</v>
      </c>
      <c r="J631" s="241">
        <f ca="1">+IFERROR(INDEX('Hoja de Trabajo para listado'!$A$155:$Z$1048576,MATCH($A631,'Hoja de Trabajo para listado'!$A$155:$A$1048576,0),MATCH((CUADRO!J$4&amp;$E631),'Hoja de Trabajo para listado'!$A$151:$Z$151,0)),0)+IFERROR(INDEX('Hoja de Trabajo para listado'!$AB$155:$BA$1048576,MATCH($A631,'Hoja de Trabajo para listado'!$AB$155:$AB$1048576,0),MATCH((CUADRO!J$4&amp;$E631),'Hoja de Trabajo para listado'!$AB$151:$BA$151,0)),0)+IFERROR(INDEX('Hoja de Trabajo para listado'!$BC$155:$CB$1048576,MATCH($A631,'Hoja de Trabajo para listado'!$BC$155:$BC$1048576,0),MATCH((CUADRO!J$4&amp;$E631),'Hoja de Trabajo para listado'!$BC$151:$CB$151,0)),0)+IFERROR(INDEX('Hoja de Trabajo para listado'!$DE$153:$DG$274,MATCH($A631,'Hoja de Trabajo para listado'!$DE$153:$DE$1048576,0),MATCH((CUADRO!J$4&amp;$E631),'Hoja de Trabajo para listado'!$DE$151:$DG$151,0)),0)+IFERROR(INDEX('Hoja de Trabajo para listado'!$CD$155:$DC$1048576,MATCH($A631,'Hoja de Trabajo para listado'!$CD$155:$CD$1048576,0),MATCH((CUADRO!J$4&amp;$E631),'Hoja de Trabajo para listado'!$CD$151:$DC$151,0)),0)</f>
        <v>0</v>
      </c>
      <c r="K631" s="241">
        <f ca="1">+IFERROR(INDEX('Hoja de Trabajo para listado'!$A$155:$Z$1048576,MATCH($A631,'Hoja de Trabajo para listado'!$A$155:$A$1048576,0),MATCH((CUADRO!K$4&amp;$E631),'Hoja de Trabajo para listado'!$A$151:$Z$151,0)),0)+IFERROR(INDEX('Hoja de Trabajo para listado'!$AB$155:$BA$1048576,MATCH($A631,'Hoja de Trabajo para listado'!$AB$155:$AB$1048576,0),MATCH((CUADRO!K$4&amp;$E631),'Hoja de Trabajo para listado'!$AB$151:$BA$151,0)),0)+IFERROR(INDEX('Hoja de Trabajo para listado'!$BC$155:$CB$1048576,MATCH($A631,'Hoja de Trabajo para listado'!$BC$155:$BC$1048576,0),MATCH((CUADRO!K$4&amp;$E631),'Hoja de Trabajo para listado'!$BC$151:$CB$151,0)),0)+IFERROR(INDEX('Hoja de Trabajo para listado'!$DE$153:$DG$274,MATCH($A631,'Hoja de Trabajo para listado'!$DE$153:$DE$1048576,0),MATCH((CUADRO!K$4&amp;$E631),'Hoja de Trabajo para listado'!$DE$151:$DG$151,0)),0)+IFERROR(INDEX('Hoja de Trabajo para listado'!$CD$155:$DC$1048576,MATCH($A631,'Hoja de Trabajo para listado'!$CD$155:$CD$1048576,0),MATCH((CUADRO!K$4&amp;$E631),'Hoja de Trabajo para listado'!$CD$151:$DC$151,0)),0)</f>
        <v>0</v>
      </c>
      <c r="L631" s="241">
        <f ca="1">+IFERROR(INDEX('Hoja de Trabajo para listado'!$A$155:$Z$1048576,MATCH($A631,'Hoja de Trabajo para listado'!$A$155:$A$1048576,0),MATCH((CUADRO!L$4&amp;$E631),'Hoja de Trabajo para listado'!$A$151:$Z$151,0)),0)+IFERROR(INDEX('Hoja de Trabajo para listado'!$AB$155:$BA$1048576,MATCH($A631,'Hoja de Trabajo para listado'!$AB$155:$AB$1048576,0),MATCH((CUADRO!L$4&amp;$E631),'Hoja de Trabajo para listado'!$AB$151:$BA$151,0)),0)+IFERROR(INDEX('Hoja de Trabajo para listado'!$BC$155:$CB$1048576,MATCH($A631,'Hoja de Trabajo para listado'!$BC$155:$BC$1048576,0),MATCH((CUADRO!L$4&amp;$E631),'Hoja de Trabajo para listado'!$BC$151:$CB$151,0)),0)+IFERROR(INDEX('Hoja de Trabajo para listado'!$DE$153:$DG$274,MATCH($A631,'Hoja de Trabajo para listado'!$DE$153:$DE$1048576,0),MATCH((CUADRO!L$4&amp;$E631),'Hoja de Trabajo para listado'!$DE$151:$DG$151,0)),0)+IFERROR(INDEX('Hoja de Trabajo para listado'!$CD$155:$DC$1048576,MATCH($A631,'Hoja de Trabajo para listado'!$CD$155:$CD$1048576,0),MATCH((CUADRO!L$4&amp;$E631),'Hoja de Trabajo para listado'!$CD$151:$DC$151,0)),0)</f>
        <v>0</v>
      </c>
      <c r="M631" s="241">
        <f ca="1">+IFERROR(INDEX('Hoja de Trabajo para listado'!$A$155:$Z$1048576,MATCH($A631,'Hoja de Trabajo para listado'!$A$155:$A$1048576,0),MATCH((CUADRO!M$4&amp;$E631),'Hoja de Trabajo para listado'!$A$151:$Z$151,0)),0)+IFERROR(INDEX('Hoja de Trabajo para listado'!$AB$155:$BA$1048576,MATCH($A631,'Hoja de Trabajo para listado'!$AB$155:$AB$1048576,0),MATCH((CUADRO!M$4&amp;$E631),'Hoja de Trabajo para listado'!$AB$151:$BA$151,0)),0)+IFERROR(INDEX('Hoja de Trabajo para listado'!$BC$155:$CB$1048576,MATCH($A631,'Hoja de Trabajo para listado'!$BC$155:$BC$1048576,0),MATCH((CUADRO!M$4&amp;$E631),'Hoja de Trabajo para listado'!$BC$151:$CB$151,0)),0)+IFERROR(INDEX('Hoja de Trabajo para listado'!$DE$153:$DG$274,MATCH($A631,'Hoja de Trabajo para listado'!$DE$153:$DE$1048576,0),MATCH((CUADRO!M$4&amp;$E631),'Hoja de Trabajo para listado'!$DE$151:$DG$151,0)),0)+IFERROR(INDEX('Hoja de Trabajo para listado'!$CD$155:$DC$1048576,MATCH($A631,'Hoja de Trabajo para listado'!$CD$155:$CD$1048576,0),MATCH((CUADRO!M$4&amp;$E631),'Hoja de Trabajo para listado'!$CD$151:$DC$151,0)),0)</f>
        <v>0</v>
      </c>
      <c r="N631" s="241">
        <f ca="1">+IFERROR(INDEX('Hoja de Trabajo para listado'!$A$155:$Z$1048576,MATCH($A631,'Hoja de Trabajo para listado'!$A$155:$A$1048576,0),MATCH((CUADRO!N$4&amp;$E631),'Hoja de Trabajo para listado'!$A$151:$Z$151,0)),0)+IFERROR(INDEX('Hoja de Trabajo para listado'!$AB$155:$BA$1048576,MATCH($A631,'Hoja de Trabajo para listado'!$AB$155:$AB$1048576,0),MATCH((CUADRO!N$4&amp;$E631),'Hoja de Trabajo para listado'!$AB$151:$BA$151,0)),0)+IFERROR(INDEX('Hoja de Trabajo para listado'!$BC$155:$CB$1048576,MATCH($A631,'Hoja de Trabajo para listado'!$BC$155:$BC$1048576,0),MATCH((CUADRO!N$4&amp;$E631),'Hoja de Trabajo para listado'!$BC$151:$CB$151,0)),0)+IFERROR(INDEX('Hoja de Trabajo para listado'!$DE$153:$DG$274,MATCH($A631,'Hoja de Trabajo para listado'!$DE$153:$DE$1048576,0),MATCH((CUADRO!N$4&amp;$E631),'Hoja de Trabajo para listado'!$DE$151:$DG$151,0)),0)+IFERROR(INDEX('Hoja de Trabajo para listado'!$CD$155:$DC$1048576,MATCH($A631,'Hoja de Trabajo para listado'!$CD$155:$CD$1048576,0),MATCH((CUADRO!N$4&amp;$E631),'Hoja de Trabajo para listado'!$CD$151:$DC$151,0)),0)</f>
        <v>0</v>
      </c>
      <c r="O631" s="241">
        <f ca="1">+IFERROR(INDEX('Hoja de Trabajo para listado'!$A$155:$Z$1048576,MATCH($A631,'Hoja de Trabajo para listado'!$A$155:$A$1048576,0),MATCH((CUADRO!O$4&amp;$E631),'Hoja de Trabajo para listado'!$A$151:$Z$151,0)),0)+IFERROR(INDEX('Hoja de Trabajo para listado'!$AB$155:$BA$1048576,MATCH($A631,'Hoja de Trabajo para listado'!$AB$155:$AB$1048576,0),MATCH((CUADRO!O$4&amp;$E631),'Hoja de Trabajo para listado'!$AB$151:$BA$151,0)),0)+IFERROR(INDEX('Hoja de Trabajo para listado'!$BC$155:$CB$1048576,MATCH($A631,'Hoja de Trabajo para listado'!$BC$155:$BC$1048576,0),MATCH((CUADRO!O$4&amp;$E631),'Hoja de Trabajo para listado'!$BC$151:$CB$151,0)),0)+IFERROR(INDEX('Hoja de Trabajo para listado'!$DE$153:$DG$274,MATCH($A631,'Hoja de Trabajo para listado'!$DE$153:$DE$1048576,0),MATCH((CUADRO!O$4&amp;$E631),'Hoja de Trabajo para listado'!$DE$151:$DG$151,0)),0)+IFERROR(INDEX('Hoja de Trabajo para listado'!$CD$155:$DC$1048576,MATCH($A631,'Hoja de Trabajo para listado'!$CD$155:$CD$1048576,0),MATCH((CUADRO!O$4&amp;$E631),'Hoja de Trabajo para listado'!$CD$151:$DC$151,0)),0)</f>
        <v>0</v>
      </c>
      <c r="P631" s="241">
        <f ca="1">+IFERROR(INDEX('Hoja de Trabajo para listado'!$A$155:$Z$1048576,MATCH($A631,'Hoja de Trabajo para listado'!$A$155:$A$1048576,0),MATCH((CUADRO!P$4&amp;$E631),'Hoja de Trabajo para listado'!$A$151:$Z$151,0)),0)+IFERROR(INDEX('Hoja de Trabajo para listado'!$AB$155:$BA$1048576,MATCH($A631,'Hoja de Trabajo para listado'!$AB$155:$AB$1048576,0),MATCH((CUADRO!P$4&amp;$E631),'Hoja de Trabajo para listado'!$AB$151:$BA$151,0)),0)+IFERROR(INDEX('Hoja de Trabajo para listado'!$BC$155:$CB$1048576,MATCH($A631,'Hoja de Trabajo para listado'!$BC$155:$BC$1048576,0),MATCH((CUADRO!P$4&amp;$E631),'Hoja de Trabajo para listado'!$BC$151:$CB$151,0)),0)+IFERROR(INDEX('Hoja de Trabajo para listado'!$DE$153:$DG$274,MATCH($A631,'Hoja de Trabajo para listado'!$DE$153:$DE$1048576,0),MATCH((CUADRO!P$4&amp;$E631),'Hoja de Trabajo para listado'!$DE$151:$DG$151,0)),0)+IFERROR(INDEX('Hoja de Trabajo para listado'!$CD$155:$DC$1048576,MATCH($A631,'Hoja de Trabajo para listado'!$CD$155:$CD$1048576,0),MATCH((CUADRO!P$4&amp;$E631),'Hoja de Trabajo para listado'!$CD$151:$DC$151,0)),0)</f>
        <v>0</v>
      </c>
      <c r="Q631" s="241">
        <f ca="1">+IFERROR(INDEX('Hoja de Trabajo para listado'!$A$155:$Z$1048576,MATCH($A631,'Hoja de Trabajo para listado'!$A$155:$A$1048576,0),MATCH((CUADRO!Q$4&amp;$E631),'Hoja de Trabajo para listado'!$A$151:$Z$151,0)),0)+IFERROR(INDEX('Hoja de Trabajo para listado'!$AB$155:$BA$1048576,MATCH($A631,'Hoja de Trabajo para listado'!$AB$155:$AB$1048576,0),MATCH((CUADRO!Q$4&amp;$E631),'Hoja de Trabajo para listado'!$AB$151:$BA$151,0)),0)+IFERROR(INDEX('Hoja de Trabajo para listado'!$BC$155:$CB$1048576,MATCH($A631,'Hoja de Trabajo para listado'!$BC$155:$BC$1048576,0),MATCH((CUADRO!Q$4&amp;$E631),'Hoja de Trabajo para listado'!$BC$151:$CB$151,0)),0)+IFERROR(INDEX('Hoja de Trabajo para listado'!$DE$153:$DG$274,MATCH($A631,'Hoja de Trabajo para listado'!$DE$153:$DE$1048576,0),MATCH((CUADRO!Q$4&amp;$E631),'Hoja de Trabajo para listado'!$DE$151:$DG$151,0)),0)+IFERROR(INDEX('Hoja de Trabajo para listado'!$CD$155:$DC$1048576,MATCH($A631,'Hoja de Trabajo para listado'!$CD$155:$CD$1048576,0),MATCH((CUADRO!Q$4&amp;$E631),'Hoja de Trabajo para listado'!$CD$151:$DC$151,0)),0)</f>
        <v>0</v>
      </c>
      <c r="R631" s="241">
        <f t="shared" ca="1" si="18"/>
        <v>0</v>
      </c>
      <c r="S631" s="247"/>
      <c r="T631" s="241">
        <f ca="1">+T632</f>
        <v>0</v>
      </c>
      <c r="U631" s="240">
        <f t="shared" si="19"/>
        <v>1</v>
      </c>
    </row>
    <row r="632" spans="1:21" customFormat="1" ht="15" hidden="1" customHeight="1">
      <c r="A632" s="32">
        <v>1267</v>
      </c>
      <c r="B632" s="382"/>
      <c r="C632" s="245" t="str">
        <f>+VLOOKUP(A632,bd_lista!$A$3:$C$592,3,FALSE)</f>
        <v>Gobierno Autónomo Municipal de Ixiamas</v>
      </c>
      <c r="D632" s="384"/>
      <c r="E632" s="242" t="s">
        <v>684</v>
      </c>
      <c r="F632" s="241">
        <f ca="1">+IFERROR(INDEX('Hoja de Trabajo para listado'!$A$155:$Z$1048576,MATCH($A632,'Hoja de Trabajo para listado'!$A$155:$A$1048576,0),MATCH((CUADRO!F$4&amp;$E632),'Hoja de Trabajo para listado'!$A$151:$Z$151,0)),0)+IFERROR(INDEX('Hoja de Trabajo para listado'!$AB$155:$BA$1048576,MATCH($A632,'Hoja de Trabajo para listado'!$AB$155:$AB$1048576,0),MATCH((CUADRO!F$4&amp;$E632),'Hoja de Trabajo para listado'!$AB$151:$BA$151,0)),0)+IFERROR(INDEX('Hoja de Trabajo para listado'!$BC$155:$CB$1048576,MATCH($A632,'Hoja de Trabajo para listado'!$BC$155:$BC$1048576,0),MATCH((CUADRO!F$4&amp;$E632),'Hoja de Trabajo para listado'!$BC$151:$CB$151,0)),0)+IFERROR(INDEX('Hoja de Trabajo para listado'!$DE$153:$DG$274,MATCH($A632,'Hoja de Trabajo para listado'!$DE$153:$DE$1048576,0),MATCH((CUADRO!F$4&amp;$E632),'Hoja de Trabajo para listado'!$DE$151:$DG$151,0)),0)+IFERROR(INDEX('Hoja de Trabajo para listado'!$CD$155:$DC$1048576,MATCH($A632,'Hoja de Trabajo para listado'!$CD$155:$CD$1048576,0),MATCH((CUADRO!F$4&amp;$E632),'Hoja de Trabajo para listado'!$CD$151:$DC$151,0)),0)</f>
        <v>0</v>
      </c>
      <c r="G632" s="241">
        <f ca="1">+IFERROR(INDEX('Hoja de Trabajo para listado'!$A$155:$Z$1048576,MATCH($A632,'Hoja de Trabajo para listado'!$A$155:$A$1048576,0),MATCH((CUADRO!G$4&amp;$E632),'Hoja de Trabajo para listado'!$A$151:$Z$151,0)),0)+IFERROR(INDEX('Hoja de Trabajo para listado'!$AB$155:$BA$1048576,MATCH($A632,'Hoja de Trabajo para listado'!$AB$155:$AB$1048576,0),MATCH((CUADRO!G$4&amp;$E632),'Hoja de Trabajo para listado'!$AB$151:$BA$151,0)),0)+IFERROR(INDEX('Hoja de Trabajo para listado'!$BC$155:$CB$1048576,MATCH($A632,'Hoja de Trabajo para listado'!$BC$155:$BC$1048576,0),MATCH((CUADRO!G$4&amp;$E632),'Hoja de Trabajo para listado'!$BC$151:$CB$151,0)),0)+IFERROR(INDEX('Hoja de Trabajo para listado'!$DE$153:$DG$274,MATCH($A632,'Hoja de Trabajo para listado'!$DE$153:$DE$1048576,0),MATCH((CUADRO!G$4&amp;$E632),'Hoja de Trabajo para listado'!$DE$151:$DG$151,0)),0)+IFERROR(INDEX('Hoja de Trabajo para listado'!$CD$155:$DC$1048576,MATCH($A632,'Hoja de Trabajo para listado'!$CD$155:$CD$1048576,0),MATCH((CUADRO!G$4&amp;$E632),'Hoja de Trabajo para listado'!$CD$151:$DC$151,0)),0)</f>
        <v>0</v>
      </c>
      <c r="H632" s="241">
        <f ca="1">+IFERROR(INDEX('Hoja de Trabajo para listado'!$A$155:$Z$1048576,MATCH($A632,'Hoja de Trabajo para listado'!$A$155:$A$1048576,0),MATCH((CUADRO!H$4&amp;$E632),'Hoja de Trabajo para listado'!$A$151:$Z$151,0)),0)+IFERROR(INDEX('Hoja de Trabajo para listado'!$AB$155:$BA$1048576,MATCH($A632,'Hoja de Trabajo para listado'!$AB$155:$AB$1048576,0),MATCH((CUADRO!H$4&amp;$E632),'Hoja de Trabajo para listado'!$AB$151:$BA$151,0)),0)+IFERROR(INDEX('Hoja de Trabajo para listado'!$BC$155:$CB$1048576,MATCH($A632,'Hoja de Trabajo para listado'!$BC$155:$BC$1048576,0),MATCH((CUADRO!H$4&amp;$E632),'Hoja de Trabajo para listado'!$BC$151:$CB$151,0)),0)+IFERROR(INDEX('Hoja de Trabajo para listado'!$DE$153:$DG$274,MATCH($A632,'Hoja de Trabajo para listado'!$DE$153:$DE$1048576,0),MATCH((CUADRO!H$4&amp;$E632),'Hoja de Trabajo para listado'!$DE$151:$DG$151,0)),0)+IFERROR(INDEX('Hoja de Trabajo para listado'!$CD$155:$DC$1048576,MATCH($A632,'Hoja de Trabajo para listado'!$CD$155:$CD$1048576,0),MATCH((CUADRO!H$4&amp;$E632),'Hoja de Trabajo para listado'!$CD$151:$DC$151,0)),0)</f>
        <v>0</v>
      </c>
      <c r="I632" s="241">
        <f ca="1">+IFERROR(INDEX('Hoja de Trabajo para listado'!$A$155:$Z$1048576,MATCH($A632,'Hoja de Trabajo para listado'!$A$155:$A$1048576,0),MATCH((CUADRO!I$4&amp;$E632),'Hoja de Trabajo para listado'!$A$151:$Z$151,0)),0)+IFERROR(INDEX('Hoja de Trabajo para listado'!$AB$155:$BA$1048576,MATCH($A632,'Hoja de Trabajo para listado'!$AB$155:$AB$1048576,0),MATCH((CUADRO!I$4&amp;$E632),'Hoja de Trabajo para listado'!$AB$151:$BA$151,0)),0)+IFERROR(INDEX('Hoja de Trabajo para listado'!$BC$155:$CB$1048576,MATCH($A632,'Hoja de Trabajo para listado'!$BC$155:$BC$1048576,0),MATCH((CUADRO!I$4&amp;$E632),'Hoja de Trabajo para listado'!$BC$151:$CB$151,0)),0)+IFERROR(INDEX('Hoja de Trabajo para listado'!$DE$153:$DG$274,MATCH($A632,'Hoja de Trabajo para listado'!$DE$153:$DE$1048576,0),MATCH((CUADRO!I$4&amp;$E632),'Hoja de Trabajo para listado'!$DE$151:$DG$151,0)),0)+IFERROR(INDEX('Hoja de Trabajo para listado'!$CD$155:$DC$1048576,MATCH($A632,'Hoja de Trabajo para listado'!$CD$155:$CD$1048576,0),MATCH((CUADRO!I$4&amp;$E632),'Hoja de Trabajo para listado'!$CD$151:$DC$151,0)),0)</f>
        <v>0</v>
      </c>
      <c r="J632" s="241">
        <f ca="1">+IFERROR(INDEX('Hoja de Trabajo para listado'!$A$155:$Z$1048576,MATCH($A632,'Hoja de Trabajo para listado'!$A$155:$A$1048576,0),MATCH((CUADRO!J$4&amp;$E632),'Hoja de Trabajo para listado'!$A$151:$Z$151,0)),0)+IFERROR(INDEX('Hoja de Trabajo para listado'!$AB$155:$BA$1048576,MATCH($A632,'Hoja de Trabajo para listado'!$AB$155:$AB$1048576,0),MATCH((CUADRO!J$4&amp;$E632),'Hoja de Trabajo para listado'!$AB$151:$BA$151,0)),0)+IFERROR(INDEX('Hoja de Trabajo para listado'!$BC$155:$CB$1048576,MATCH($A632,'Hoja de Trabajo para listado'!$BC$155:$BC$1048576,0),MATCH((CUADRO!J$4&amp;$E632),'Hoja de Trabajo para listado'!$BC$151:$CB$151,0)),0)+IFERROR(INDEX('Hoja de Trabajo para listado'!$DE$153:$DG$274,MATCH($A632,'Hoja de Trabajo para listado'!$DE$153:$DE$1048576,0),MATCH((CUADRO!J$4&amp;$E632),'Hoja de Trabajo para listado'!$DE$151:$DG$151,0)),0)+IFERROR(INDEX('Hoja de Trabajo para listado'!$CD$155:$DC$1048576,MATCH($A632,'Hoja de Trabajo para listado'!$CD$155:$CD$1048576,0),MATCH((CUADRO!J$4&amp;$E632),'Hoja de Trabajo para listado'!$CD$151:$DC$151,0)),0)</f>
        <v>0</v>
      </c>
      <c r="K632" s="241">
        <f ca="1">+IFERROR(INDEX('Hoja de Trabajo para listado'!$A$155:$Z$1048576,MATCH($A632,'Hoja de Trabajo para listado'!$A$155:$A$1048576,0),MATCH((CUADRO!K$4&amp;$E632),'Hoja de Trabajo para listado'!$A$151:$Z$151,0)),0)+IFERROR(INDEX('Hoja de Trabajo para listado'!$AB$155:$BA$1048576,MATCH($A632,'Hoja de Trabajo para listado'!$AB$155:$AB$1048576,0),MATCH((CUADRO!K$4&amp;$E632),'Hoja de Trabajo para listado'!$AB$151:$BA$151,0)),0)+IFERROR(INDEX('Hoja de Trabajo para listado'!$BC$155:$CB$1048576,MATCH($A632,'Hoja de Trabajo para listado'!$BC$155:$BC$1048576,0),MATCH((CUADRO!K$4&amp;$E632),'Hoja de Trabajo para listado'!$BC$151:$CB$151,0)),0)+IFERROR(INDEX('Hoja de Trabajo para listado'!$DE$153:$DG$274,MATCH($A632,'Hoja de Trabajo para listado'!$DE$153:$DE$1048576,0),MATCH((CUADRO!K$4&amp;$E632),'Hoja de Trabajo para listado'!$DE$151:$DG$151,0)),0)+IFERROR(INDEX('Hoja de Trabajo para listado'!$CD$155:$DC$1048576,MATCH($A632,'Hoja de Trabajo para listado'!$CD$155:$CD$1048576,0),MATCH((CUADRO!K$4&amp;$E632),'Hoja de Trabajo para listado'!$CD$151:$DC$151,0)),0)</f>
        <v>0</v>
      </c>
      <c r="L632" s="241">
        <f ca="1">+IFERROR(INDEX('Hoja de Trabajo para listado'!$A$155:$Z$1048576,MATCH($A632,'Hoja de Trabajo para listado'!$A$155:$A$1048576,0),MATCH((CUADRO!L$4&amp;$E632),'Hoja de Trabajo para listado'!$A$151:$Z$151,0)),0)+IFERROR(INDEX('Hoja de Trabajo para listado'!$AB$155:$BA$1048576,MATCH($A632,'Hoja de Trabajo para listado'!$AB$155:$AB$1048576,0),MATCH((CUADRO!L$4&amp;$E632),'Hoja de Trabajo para listado'!$AB$151:$BA$151,0)),0)+IFERROR(INDEX('Hoja de Trabajo para listado'!$BC$155:$CB$1048576,MATCH($A632,'Hoja de Trabajo para listado'!$BC$155:$BC$1048576,0),MATCH((CUADRO!L$4&amp;$E632),'Hoja de Trabajo para listado'!$BC$151:$CB$151,0)),0)+IFERROR(INDEX('Hoja de Trabajo para listado'!$DE$153:$DG$274,MATCH($A632,'Hoja de Trabajo para listado'!$DE$153:$DE$1048576,0),MATCH((CUADRO!L$4&amp;$E632),'Hoja de Trabajo para listado'!$DE$151:$DG$151,0)),0)+IFERROR(INDEX('Hoja de Trabajo para listado'!$CD$155:$DC$1048576,MATCH($A632,'Hoja de Trabajo para listado'!$CD$155:$CD$1048576,0),MATCH((CUADRO!L$4&amp;$E632),'Hoja de Trabajo para listado'!$CD$151:$DC$151,0)),0)</f>
        <v>0</v>
      </c>
      <c r="M632" s="241">
        <f ca="1">+IFERROR(INDEX('Hoja de Trabajo para listado'!$A$155:$Z$1048576,MATCH($A632,'Hoja de Trabajo para listado'!$A$155:$A$1048576,0),MATCH((CUADRO!M$4&amp;$E632),'Hoja de Trabajo para listado'!$A$151:$Z$151,0)),0)+IFERROR(INDEX('Hoja de Trabajo para listado'!$AB$155:$BA$1048576,MATCH($A632,'Hoja de Trabajo para listado'!$AB$155:$AB$1048576,0),MATCH((CUADRO!M$4&amp;$E632),'Hoja de Trabajo para listado'!$AB$151:$BA$151,0)),0)+IFERROR(INDEX('Hoja de Trabajo para listado'!$BC$155:$CB$1048576,MATCH($A632,'Hoja de Trabajo para listado'!$BC$155:$BC$1048576,0),MATCH((CUADRO!M$4&amp;$E632),'Hoja de Trabajo para listado'!$BC$151:$CB$151,0)),0)+IFERROR(INDEX('Hoja de Trabajo para listado'!$DE$153:$DG$274,MATCH($A632,'Hoja de Trabajo para listado'!$DE$153:$DE$1048576,0),MATCH((CUADRO!M$4&amp;$E632),'Hoja de Trabajo para listado'!$DE$151:$DG$151,0)),0)+IFERROR(INDEX('Hoja de Trabajo para listado'!$CD$155:$DC$1048576,MATCH($A632,'Hoja de Trabajo para listado'!$CD$155:$CD$1048576,0),MATCH((CUADRO!M$4&amp;$E632),'Hoja de Trabajo para listado'!$CD$151:$DC$151,0)),0)</f>
        <v>0</v>
      </c>
      <c r="N632" s="241">
        <f ca="1">+IFERROR(INDEX('Hoja de Trabajo para listado'!$A$155:$Z$1048576,MATCH($A632,'Hoja de Trabajo para listado'!$A$155:$A$1048576,0),MATCH((CUADRO!N$4&amp;$E632),'Hoja de Trabajo para listado'!$A$151:$Z$151,0)),0)+IFERROR(INDEX('Hoja de Trabajo para listado'!$AB$155:$BA$1048576,MATCH($A632,'Hoja de Trabajo para listado'!$AB$155:$AB$1048576,0),MATCH((CUADRO!N$4&amp;$E632),'Hoja de Trabajo para listado'!$AB$151:$BA$151,0)),0)+IFERROR(INDEX('Hoja de Trabajo para listado'!$BC$155:$CB$1048576,MATCH($A632,'Hoja de Trabajo para listado'!$BC$155:$BC$1048576,0),MATCH((CUADRO!N$4&amp;$E632),'Hoja de Trabajo para listado'!$BC$151:$CB$151,0)),0)+IFERROR(INDEX('Hoja de Trabajo para listado'!$DE$153:$DG$274,MATCH($A632,'Hoja de Trabajo para listado'!$DE$153:$DE$1048576,0),MATCH((CUADRO!N$4&amp;$E632),'Hoja de Trabajo para listado'!$DE$151:$DG$151,0)),0)+IFERROR(INDEX('Hoja de Trabajo para listado'!$CD$155:$DC$1048576,MATCH($A632,'Hoja de Trabajo para listado'!$CD$155:$CD$1048576,0),MATCH((CUADRO!N$4&amp;$E632),'Hoja de Trabajo para listado'!$CD$151:$DC$151,0)),0)</f>
        <v>0</v>
      </c>
      <c r="O632" s="241">
        <f ca="1">+IFERROR(INDEX('Hoja de Trabajo para listado'!$A$155:$Z$1048576,MATCH($A632,'Hoja de Trabajo para listado'!$A$155:$A$1048576,0),MATCH((CUADRO!O$4&amp;$E632),'Hoja de Trabajo para listado'!$A$151:$Z$151,0)),0)+IFERROR(INDEX('Hoja de Trabajo para listado'!$AB$155:$BA$1048576,MATCH($A632,'Hoja de Trabajo para listado'!$AB$155:$AB$1048576,0),MATCH((CUADRO!O$4&amp;$E632),'Hoja de Trabajo para listado'!$AB$151:$BA$151,0)),0)+IFERROR(INDEX('Hoja de Trabajo para listado'!$BC$155:$CB$1048576,MATCH($A632,'Hoja de Trabajo para listado'!$BC$155:$BC$1048576,0),MATCH((CUADRO!O$4&amp;$E632),'Hoja de Trabajo para listado'!$BC$151:$CB$151,0)),0)+IFERROR(INDEX('Hoja de Trabajo para listado'!$DE$153:$DG$274,MATCH($A632,'Hoja de Trabajo para listado'!$DE$153:$DE$1048576,0),MATCH((CUADRO!O$4&amp;$E632),'Hoja de Trabajo para listado'!$DE$151:$DG$151,0)),0)+IFERROR(INDEX('Hoja de Trabajo para listado'!$CD$155:$DC$1048576,MATCH($A632,'Hoja de Trabajo para listado'!$CD$155:$CD$1048576,0),MATCH((CUADRO!O$4&amp;$E632),'Hoja de Trabajo para listado'!$CD$151:$DC$151,0)),0)</f>
        <v>0</v>
      </c>
      <c r="P632" s="241">
        <f ca="1">+IFERROR(INDEX('Hoja de Trabajo para listado'!$A$155:$Z$1048576,MATCH($A632,'Hoja de Trabajo para listado'!$A$155:$A$1048576,0),MATCH((CUADRO!P$4&amp;$E632),'Hoja de Trabajo para listado'!$A$151:$Z$151,0)),0)+IFERROR(INDEX('Hoja de Trabajo para listado'!$AB$155:$BA$1048576,MATCH($A632,'Hoja de Trabajo para listado'!$AB$155:$AB$1048576,0),MATCH((CUADRO!P$4&amp;$E632),'Hoja de Trabajo para listado'!$AB$151:$BA$151,0)),0)+IFERROR(INDEX('Hoja de Trabajo para listado'!$BC$155:$CB$1048576,MATCH($A632,'Hoja de Trabajo para listado'!$BC$155:$BC$1048576,0),MATCH((CUADRO!P$4&amp;$E632),'Hoja de Trabajo para listado'!$BC$151:$CB$151,0)),0)+IFERROR(INDEX('Hoja de Trabajo para listado'!$DE$153:$DG$274,MATCH($A632,'Hoja de Trabajo para listado'!$DE$153:$DE$1048576,0),MATCH((CUADRO!P$4&amp;$E632),'Hoja de Trabajo para listado'!$DE$151:$DG$151,0)),0)+IFERROR(INDEX('Hoja de Trabajo para listado'!$CD$155:$DC$1048576,MATCH($A632,'Hoja de Trabajo para listado'!$CD$155:$CD$1048576,0),MATCH((CUADRO!P$4&amp;$E632),'Hoja de Trabajo para listado'!$CD$151:$DC$151,0)),0)</f>
        <v>0</v>
      </c>
      <c r="Q632" s="241">
        <f ca="1">+IFERROR(INDEX('Hoja de Trabajo para listado'!$A$155:$Z$1048576,MATCH($A632,'Hoja de Trabajo para listado'!$A$155:$A$1048576,0),MATCH((CUADRO!Q$4&amp;$E632),'Hoja de Trabajo para listado'!$A$151:$Z$151,0)),0)+IFERROR(INDEX('Hoja de Trabajo para listado'!$AB$155:$BA$1048576,MATCH($A632,'Hoja de Trabajo para listado'!$AB$155:$AB$1048576,0),MATCH((CUADRO!Q$4&amp;$E632),'Hoja de Trabajo para listado'!$AB$151:$BA$151,0)),0)+IFERROR(INDEX('Hoja de Trabajo para listado'!$BC$155:$CB$1048576,MATCH($A632,'Hoja de Trabajo para listado'!$BC$155:$BC$1048576,0),MATCH((CUADRO!Q$4&amp;$E632),'Hoja de Trabajo para listado'!$BC$151:$CB$151,0)),0)+IFERROR(INDEX('Hoja de Trabajo para listado'!$DE$153:$DG$274,MATCH($A632,'Hoja de Trabajo para listado'!$DE$153:$DE$1048576,0),MATCH((CUADRO!Q$4&amp;$E632),'Hoja de Trabajo para listado'!$DE$151:$DG$151,0)),0)+IFERROR(INDEX('Hoja de Trabajo para listado'!$CD$155:$DC$1048576,MATCH($A632,'Hoja de Trabajo para listado'!$CD$155:$CD$1048576,0),MATCH((CUADRO!Q$4&amp;$E632),'Hoja de Trabajo para listado'!$CD$151:$DC$151,0)),0)</f>
        <v>0</v>
      </c>
      <c r="R632" s="241">
        <f t="shared" ca="1" si="18"/>
        <v>0</v>
      </c>
      <c r="S632" s="247">
        <f ca="1">+R631+R632</f>
        <v>0</v>
      </c>
      <c r="T632" s="241">
        <f ca="1">+S632</f>
        <v>0</v>
      </c>
      <c r="U632" s="240">
        <f t="shared" si="19"/>
        <v>2</v>
      </c>
    </row>
    <row r="633" spans="1:21" customFormat="1" ht="15" hidden="1" customHeight="1">
      <c r="A633" s="32">
        <v>1268</v>
      </c>
      <c r="B633" s="381">
        <f>+A633</f>
        <v>1268</v>
      </c>
      <c r="C633" s="245" t="str">
        <f>+VLOOKUP(A633,bd_lista!$A$3:$C$592,3,FALSE)</f>
        <v>Gobierno Autónomo Municipal de San Buenaventura</v>
      </c>
      <c r="D633" s="383" t="str">
        <f>+C633</f>
        <v>Gobierno Autónomo Municipal de San Buenaventura</v>
      </c>
      <c r="E633" s="240" t="s">
        <v>683</v>
      </c>
      <c r="F633" s="241">
        <f ca="1">+IFERROR(INDEX('Hoja de Trabajo para listado'!$A$155:$Z$1048576,MATCH($A633,'Hoja de Trabajo para listado'!$A$155:$A$1048576,0),MATCH((CUADRO!F$4&amp;$E633),'Hoja de Trabajo para listado'!$A$151:$Z$151,0)),0)+IFERROR(INDEX('Hoja de Trabajo para listado'!$AB$155:$BA$1048576,MATCH($A633,'Hoja de Trabajo para listado'!$AB$155:$AB$1048576,0),MATCH((CUADRO!F$4&amp;$E633),'Hoja de Trabajo para listado'!$AB$151:$BA$151,0)),0)+IFERROR(INDEX('Hoja de Trabajo para listado'!$BC$155:$CB$1048576,MATCH($A633,'Hoja de Trabajo para listado'!$BC$155:$BC$1048576,0),MATCH((CUADRO!F$4&amp;$E633),'Hoja de Trabajo para listado'!$BC$151:$CB$151,0)),0)+IFERROR(INDEX('Hoja de Trabajo para listado'!$DE$153:$DG$274,MATCH($A633,'Hoja de Trabajo para listado'!$DE$153:$DE$1048576,0),MATCH((CUADRO!F$4&amp;$E633),'Hoja de Trabajo para listado'!$DE$151:$DG$151,0)),0)+IFERROR(INDEX('Hoja de Trabajo para listado'!$CD$155:$DC$1048576,MATCH($A633,'Hoja de Trabajo para listado'!$CD$155:$CD$1048576,0),MATCH((CUADRO!F$4&amp;$E633),'Hoja de Trabajo para listado'!$CD$151:$DC$151,0)),0)</f>
        <v>0</v>
      </c>
      <c r="G633" s="241">
        <f ca="1">+IFERROR(INDEX('Hoja de Trabajo para listado'!$A$155:$Z$1048576,MATCH($A633,'Hoja de Trabajo para listado'!$A$155:$A$1048576,0),MATCH((CUADRO!G$4&amp;$E633),'Hoja de Trabajo para listado'!$A$151:$Z$151,0)),0)+IFERROR(INDEX('Hoja de Trabajo para listado'!$AB$155:$BA$1048576,MATCH($A633,'Hoja de Trabajo para listado'!$AB$155:$AB$1048576,0),MATCH((CUADRO!G$4&amp;$E633),'Hoja de Trabajo para listado'!$AB$151:$BA$151,0)),0)+IFERROR(INDEX('Hoja de Trabajo para listado'!$BC$155:$CB$1048576,MATCH($A633,'Hoja de Trabajo para listado'!$BC$155:$BC$1048576,0),MATCH((CUADRO!G$4&amp;$E633),'Hoja de Trabajo para listado'!$BC$151:$CB$151,0)),0)+IFERROR(INDEX('Hoja de Trabajo para listado'!$DE$153:$DG$274,MATCH($A633,'Hoja de Trabajo para listado'!$DE$153:$DE$1048576,0),MATCH((CUADRO!G$4&amp;$E633),'Hoja de Trabajo para listado'!$DE$151:$DG$151,0)),0)+IFERROR(INDEX('Hoja de Trabajo para listado'!$CD$155:$DC$1048576,MATCH($A633,'Hoja de Trabajo para listado'!$CD$155:$CD$1048576,0),MATCH((CUADRO!G$4&amp;$E633),'Hoja de Trabajo para listado'!$CD$151:$DC$151,0)),0)</f>
        <v>0</v>
      </c>
      <c r="H633" s="241">
        <f ca="1">+IFERROR(INDEX('Hoja de Trabajo para listado'!$A$155:$Z$1048576,MATCH($A633,'Hoja de Trabajo para listado'!$A$155:$A$1048576,0),MATCH((CUADRO!H$4&amp;$E633),'Hoja de Trabajo para listado'!$A$151:$Z$151,0)),0)+IFERROR(INDEX('Hoja de Trabajo para listado'!$AB$155:$BA$1048576,MATCH($A633,'Hoja de Trabajo para listado'!$AB$155:$AB$1048576,0),MATCH((CUADRO!H$4&amp;$E633),'Hoja de Trabajo para listado'!$AB$151:$BA$151,0)),0)+IFERROR(INDEX('Hoja de Trabajo para listado'!$BC$155:$CB$1048576,MATCH($A633,'Hoja de Trabajo para listado'!$BC$155:$BC$1048576,0),MATCH((CUADRO!H$4&amp;$E633),'Hoja de Trabajo para listado'!$BC$151:$CB$151,0)),0)+IFERROR(INDEX('Hoja de Trabajo para listado'!$DE$153:$DG$274,MATCH($A633,'Hoja de Trabajo para listado'!$DE$153:$DE$1048576,0),MATCH((CUADRO!H$4&amp;$E633),'Hoja de Trabajo para listado'!$DE$151:$DG$151,0)),0)+IFERROR(INDEX('Hoja de Trabajo para listado'!$CD$155:$DC$1048576,MATCH($A633,'Hoja de Trabajo para listado'!$CD$155:$CD$1048576,0),MATCH((CUADRO!H$4&amp;$E633),'Hoja de Trabajo para listado'!$CD$151:$DC$151,0)),0)</f>
        <v>0</v>
      </c>
      <c r="I633" s="241">
        <f ca="1">+IFERROR(INDEX('Hoja de Trabajo para listado'!$A$155:$Z$1048576,MATCH($A633,'Hoja de Trabajo para listado'!$A$155:$A$1048576,0),MATCH((CUADRO!I$4&amp;$E633),'Hoja de Trabajo para listado'!$A$151:$Z$151,0)),0)+IFERROR(INDEX('Hoja de Trabajo para listado'!$AB$155:$BA$1048576,MATCH($A633,'Hoja de Trabajo para listado'!$AB$155:$AB$1048576,0),MATCH((CUADRO!I$4&amp;$E633),'Hoja de Trabajo para listado'!$AB$151:$BA$151,0)),0)+IFERROR(INDEX('Hoja de Trabajo para listado'!$BC$155:$CB$1048576,MATCH($A633,'Hoja de Trabajo para listado'!$BC$155:$BC$1048576,0),MATCH((CUADRO!I$4&amp;$E633),'Hoja de Trabajo para listado'!$BC$151:$CB$151,0)),0)+IFERROR(INDEX('Hoja de Trabajo para listado'!$DE$153:$DG$274,MATCH($A633,'Hoja de Trabajo para listado'!$DE$153:$DE$1048576,0),MATCH((CUADRO!I$4&amp;$E633),'Hoja de Trabajo para listado'!$DE$151:$DG$151,0)),0)+IFERROR(INDEX('Hoja de Trabajo para listado'!$CD$155:$DC$1048576,MATCH($A633,'Hoja de Trabajo para listado'!$CD$155:$CD$1048576,0),MATCH((CUADRO!I$4&amp;$E633),'Hoja de Trabajo para listado'!$CD$151:$DC$151,0)),0)</f>
        <v>0</v>
      </c>
      <c r="J633" s="241">
        <f ca="1">+IFERROR(INDEX('Hoja de Trabajo para listado'!$A$155:$Z$1048576,MATCH($A633,'Hoja de Trabajo para listado'!$A$155:$A$1048576,0),MATCH((CUADRO!J$4&amp;$E633),'Hoja de Trabajo para listado'!$A$151:$Z$151,0)),0)+IFERROR(INDEX('Hoja de Trabajo para listado'!$AB$155:$BA$1048576,MATCH($A633,'Hoja de Trabajo para listado'!$AB$155:$AB$1048576,0),MATCH((CUADRO!J$4&amp;$E633),'Hoja de Trabajo para listado'!$AB$151:$BA$151,0)),0)+IFERROR(INDEX('Hoja de Trabajo para listado'!$BC$155:$CB$1048576,MATCH($A633,'Hoja de Trabajo para listado'!$BC$155:$BC$1048576,0),MATCH((CUADRO!J$4&amp;$E633),'Hoja de Trabajo para listado'!$BC$151:$CB$151,0)),0)+IFERROR(INDEX('Hoja de Trabajo para listado'!$DE$153:$DG$274,MATCH($A633,'Hoja de Trabajo para listado'!$DE$153:$DE$1048576,0),MATCH((CUADRO!J$4&amp;$E633),'Hoja de Trabajo para listado'!$DE$151:$DG$151,0)),0)+IFERROR(INDEX('Hoja de Trabajo para listado'!$CD$155:$DC$1048576,MATCH($A633,'Hoja de Trabajo para listado'!$CD$155:$CD$1048576,0),MATCH((CUADRO!J$4&amp;$E633),'Hoja de Trabajo para listado'!$CD$151:$DC$151,0)),0)</f>
        <v>0</v>
      </c>
      <c r="K633" s="241">
        <f ca="1">+IFERROR(INDEX('Hoja de Trabajo para listado'!$A$155:$Z$1048576,MATCH($A633,'Hoja de Trabajo para listado'!$A$155:$A$1048576,0),MATCH((CUADRO!K$4&amp;$E633),'Hoja de Trabajo para listado'!$A$151:$Z$151,0)),0)+IFERROR(INDEX('Hoja de Trabajo para listado'!$AB$155:$BA$1048576,MATCH($A633,'Hoja de Trabajo para listado'!$AB$155:$AB$1048576,0),MATCH((CUADRO!K$4&amp;$E633),'Hoja de Trabajo para listado'!$AB$151:$BA$151,0)),0)+IFERROR(INDEX('Hoja de Trabajo para listado'!$BC$155:$CB$1048576,MATCH($A633,'Hoja de Trabajo para listado'!$BC$155:$BC$1048576,0),MATCH((CUADRO!K$4&amp;$E633),'Hoja de Trabajo para listado'!$BC$151:$CB$151,0)),0)+IFERROR(INDEX('Hoja de Trabajo para listado'!$DE$153:$DG$274,MATCH($A633,'Hoja de Trabajo para listado'!$DE$153:$DE$1048576,0),MATCH((CUADRO!K$4&amp;$E633),'Hoja de Trabajo para listado'!$DE$151:$DG$151,0)),0)+IFERROR(INDEX('Hoja de Trabajo para listado'!$CD$155:$DC$1048576,MATCH($A633,'Hoja de Trabajo para listado'!$CD$155:$CD$1048576,0),MATCH((CUADRO!K$4&amp;$E633),'Hoja de Trabajo para listado'!$CD$151:$DC$151,0)),0)</f>
        <v>0</v>
      </c>
      <c r="L633" s="241">
        <f ca="1">+IFERROR(INDEX('Hoja de Trabajo para listado'!$A$155:$Z$1048576,MATCH($A633,'Hoja de Trabajo para listado'!$A$155:$A$1048576,0),MATCH((CUADRO!L$4&amp;$E633),'Hoja de Trabajo para listado'!$A$151:$Z$151,0)),0)+IFERROR(INDEX('Hoja de Trabajo para listado'!$AB$155:$BA$1048576,MATCH($A633,'Hoja de Trabajo para listado'!$AB$155:$AB$1048576,0),MATCH((CUADRO!L$4&amp;$E633),'Hoja de Trabajo para listado'!$AB$151:$BA$151,0)),0)+IFERROR(INDEX('Hoja de Trabajo para listado'!$BC$155:$CB$1048576,MATCH($A633,'Hoja de Trabajo para listado'!$BC$155:$BC$1048576,0),MATCH((CUADRO!L$4&amp;$E633),'Hoja de Trabajo para listado'!$BC$151:$CB$151,0)),0)+IFERROR(INDEX('Hoja de Trabajo para listado'!$DE$153:$DG$274,MATCH($A633,'Hoja de Trabajo para listado'!$DE$153:$DE$1048576,0),MATCH((CUADRO!L$4&amp;$E633),'Hoja de Trabajo para listado'!$DE$151:$DG$151,0)),0)+IFERROR(INDEX('Hoja de Trabajo para listado'!$CD$155:$DC$1048576,MATCH($A633,'Hoja de Trabajo para listado'!$CD$155:$CD$1048576,0),MATCH((CUADRO!L$4&amp;$E633),'Hoja de Trabajo para listado'!$CD$151:$DC$151,0)),0)</f>
        <v>0</v>
      </c>
      <c r="M633" s="241">
        <f ca="1">+IFERROR(INDEX('Hoja de Trabajo para listado'!$A$155:$Z$1048576,MATCH($A633,'Hoja de Trabajo para listado'!$A$155:$A$1048576,0),MATCH((CUADRO!M$4&amp;$E633),'Hoja de Trabajo para listado'!$A$151:$Z$151,0)),0)+IFERROR(INDEX('Hoja de Trabajo para listado'!$AB$155:$BA$1048576,MATCH($A633,'Hoja de Trabajo para listado'!$AB$155:$AB$1048576,0),MATCH((CUADRO!M$4&amp;$E633),'Hoja de Trabajo para listado'!$AB$151:$BA$151,0)),0)+IFERROR(INDEX('Hoja de Trabajo para listado'!$BC$155:$CB$1048576,MATCH($A633,'Hoja de Trabajo para listado'!$BC$155:$BC$1048576,0),MATCH((CUADRO!M$4&amp;$E633),'Hoja de Trabajo para listado'!$BC$151:$CB$151,0)),0)+IFERROR(INDEX('Hoja de Trabajo para listado'!$DE$153:$DG$274,MATCH($A633,'Hoja de Trabajo para listado'!$DE$153:$DE$1048576,0),MATCH((CUADRO!M$4&amp;$E633),'Hoja de Trabajo para listado'!$DE$151:$DG$151,0)),0)+IFERROR(INDEX('Hoja de Trabajo para listado'!$CD$155:$DC$1048576,MATCH($A633,'Hoja de Trabajo para listado'!$CD$155:$CD$1048576,0),MATCH((CUADRO!M$4&amp;$E633),'Hoja de Trabajo para listado'!$CD$151:$DC$151,0)),0)</f>
        <v>0</v>
      </c>
      <c r="N633" s="241">
        <f ca="1">+IFERROR(INDEX('Hoja de Trabajo para listado'!$A$155:$Z$1048576,MATCH($A633,'Hoja de Trabajo para listado'!$A$155:$A$1048576,0),MATCH((CUADRO!N$4&amp;$E633),'Hoja de Trabajo para listado'!$A$151:$Z$151,0)),0)+IFERROR(INDEX('Hoja de Trabajo para listado'!$AB$155:$BA$1048576,MATCH($A633,'Hoja de Trabajo para listado'!$AB$155:$AB$1048576,0),MATCH((CUADRO!N$4&amp;$E633),'Hoja de Trabajo para listado'!$AB$151:$BA$151,0)),0)+IFERROR(INDEX('Hoja de Trabajo para listado'!$BC$155:$CB$1048576,MATCH($A633,'Hoja de Trabajo para listado'!$BC$155:$BC$1048576,0),MATCH((CUADRO!N$4&amp;$E633),'Hoja de Trabajo para listado'!$BC$151:$CB$151,0)),0)+IFERROR(INDEX('Hoja de Trabajo para listado'!$DE$153:$DG$274,MATCH($A633,'Hoja de Trabajo para listado'!$DE$153:$DE$1048576,0),MATCH((CUADRO!N$4&amp;$E633),'Hoja de Trabajo para listado'!$DE$151:$DG$151,0)),0)+IFERROR(INDEX('Hoja de Trabajo para listado'!$CD$155:$DC$1048576,MATCH($A633,'Hoja de Trabajo para listado'!$CD$155:$CD$1048576,0),MATCH((CUADRO!N$4&amp;$E633),'Hoja de Trabajo para listado'!$CD$151:$DC$151,0)),0)</f>
        <v>0</v>
      </c>
      <c r="O633" s="241">
        <f ca="1">+IFERROR(INDEX('Hoja de Trabajo para listado'!$A$155:$Z$1048576,MATCH($A633,'Hoja de Trabajo para listado'!$A$155:$A$1048576,0),MATCH((CUADRO!O$4&amp;$E633),'Hoja de Trabajo para listado'!$A$151:$Z$151,0)),0)+IFERROR(INDEX('Hoja de Trabajo para listado'!$AB$155:$BA$1048576,MATCH($A633,'Hoja de Trabajo para listado'!$AB$155:$AB$1048576,0),MATCH((CUADRO!O$4&amp;$E633),'Hoja de Trabajo para listado'!$AB$151:$BA$151,0)),0)+IFERROR(INDEX('Hoja de Trabajo para listado'!$BC$155:$CB$1048576,MATCH($A633,'Hoja de Trabajo para listado'!$BC$155:$BC$1048576,0),MATCH((CUADRO!O$4&amp;$E633),'Hoja de Trabajo para listado'!$BC$151:$CB$151,0)),0)+IFERROR(INDEX('Hoja de Trabajo para listado'!$DE$153:$DG$274,MATCH($A633,'Hoja de Trabajo para listado'!$DE$153:$DE$1048576,0),MATCH((CUADRO!O$4&amp;$E633),'Hoja de Trabajo para listado'!$DE$151:$DG$151,0)),0)+IFERROR(INDEX('Hoja de Trabajo para listado'!$CD$155:$DC$1048576,MATCH($A633,'Hoja de Trabajo para listado'!$CD$155:$CD$1048576,0),MATCH((CUADRO!O$4&amp;$E633),'Hoja de Trabajo para listado'!$CD$151:$DC$151,0)),0)</f>
        <v>0</v>
      </c>
      <c r="P633" s="241">
        <f ca="1">+IFERROR(INDEX('Hoja de Trabajo para listado'!$A$155:$Z$1048576,MATCH($A633,'Hoja de Trabajo para listado'!$A$155:$A$1048576,0),MATCH((CUADRO!P$4&amp;$E633),'Hoja de Trabajo para listado'!$A$151:$Z$151,0)),0)+IFERROR(INDEX('Hoja de Trabajo para listado'!$AB$155:$BA$1048576,MATCH($A633,'Hoja de Trabajo para listado'!$AB$155:$AB$1048576,0),MATCH((CUADRO!P$4&amp;$E633),'Hoja de Trabajo para listado'!$AB$151:$BA$151,0)),0)+IFERROR(INDEX('Hoja de Trabajo para listado'!$BC$155:$CB$1048576,MATCH($A633,'Hoja de Trabajo para listado'!$BC$155:$BC$1048576,0),MATCH((CUADRO!P$4&amp;$E633),'Hoja de Trabajo para listado'!$BC$151:$CB$151,0)),0)+IFERROR(INDEX('Hoja de Trabajo para listado'!$DE$153:$DG$274,MATCH($A633,'Hoja de Trabajo para listado'!$DE$153:$DE$1048576,0),MATCH((CUADRO!P$4&amp;$E633),'Hoja de Trabajo para listado'!$DE$151:$DG$151,0)),0)+IFERROR(INDEX('Hoja de Trabajo para listado'!$CD$155:$DC$1048576,MATCH($A633,'Hoja de Trabajo para listado'!$CD$155:$CD$1048576,0),MATCH((CUADRO!P$4&amp;$E633),'Hoja de Trabajo para listado'!$CD$151:$DC$151,0)),0)</f>
        <v>0</v>
      </c>
      <c r="Q633" s="241">
        <f ca="1">+IFERROR(INDEX('Hoja de Trabajo para listado'!$A$155:$Z$1048576,MATCH($A633,'Hoja de Trabajo para listado'!$A$155:$A$1048576,0),MATCH((CUADRO!Q$4&amp;$E633),'Hoja de Trabajo para listado'!$A$151:$Z$151,0)),0)+IFERROR(INDEX('Hoja de Trabajo para listado'!$AB$155:$BA$1048576,MATCH($A633,'Hoja de Trabajo para listado'!$AB$155:$AB$1048576,0),MATCH((CUADRO!Q$4&amp;$E633),'Hoja de Trabajo para listado'!$AB$151:$BA$151,0)),0)+IFERROR(INDEX('Hoja de Trabajo para listado'!$BC$155:$CB$1048576,MATCH($A633,'Hoja de Trabajo para listado'!$BC$155:$BC$1048576,0),MATCH((CUADRO!Q$4&amp;$E633),'Hoja de Trabajo para listado'!$BC$151:$CB$151,0)),0)+IFERROR(INDEX('Hoja de Trabajo para listado'!$DE$153:$DG$274,MATCH($A633,'Hoja de Trabajo para listado'!$DE$153:$DE$1048576,0),MATCH((CUADRO!Q$4&amp;$E633),'Hoja de Trabajo para listado'!$DE$151:$DG$151,0)),0)+IFERROR(INDEX('Hoja de Trabajo para listado'!$CD$155:$DC$1048576,MATCH($A633,'Hoja de Trabajo para listado'!$CD$155:$CD$1048576,0),MATCH((CUADRO!Q$4&amp;$E633),'Hoja de Trabajo para listado'!$CD$151:$DC$151,0)),0)</f>
        <v>0</v>
      </c>
      <c r="R633" s="241">
        <f t="shared" ca="1" si="18"/>
        <v>0</v>
      </c>
      <c r="S633" s="247"/>
      <c r="T633" s="241">
        <f ca="1">+T634</f>
        <v>0</v>
      </c>
      <c r="U633" s="240">
        <f t="shared" si="19"/>
        <v>1</v>
      </c>
    </row>
    <row r="634" spans="1:21" customFormat="1" ht="15" hidden="1" customHeight="1">
      <c r="A634" s="32">
        <v>1268</v>
      </c>
      <c r="B634" s="382"/>
      <c r="C634" s="245" t="str">
        <f>+VLOOKUP(A634,bd_lista!$A$3:$C$592,3,FALSE)</f>
        <v>Gobierno Autónomo Municipal de San Buenaventura</v>
      </c>
      <c r="D634" s="384"/>
      <c r="E634" s="242" t="s">
        <v>684</v>
      </c>
      <c r="F634" s="241">
        <f ca="1">+IFERROR(INDEX('Hoja de Trabajo para listado'!$A$155:$Z$1048576,MATCH($A634,'Hoja de Trabajo para listado'!$A$155:$A$1048576,0),MATCH((CUADRO!F$4&amp;$E634),'Hoja de Trabajo para listado'!$A$151:$Z$151,0)),0)+IFERROR(INDEX('Hoja de Trabajo para listado'!$AB$155:$BA$1048576,MATCH($A634,'Hoja de Trabajo para listado'!$AB$155:$AB$1048576,0),MATCH((CUADRO!F$4&amp;$E634),'Hoja de Trabajo para listado'!$AB$151:$BA$151,0)),0)+IFERROR(INDEX('Hoja de Trabajo para listado'!$BC$155:$CB$1048576,MATCH($A634,'Hoja de Trabajo para listado'!$BC$155:$BC$1048576,0),MATCH((CUADRO!F$4&amp;$E634),'Hoja de Trabajo para listado'!$BC$151:$CB$151,0)),0)+IFERROR(INDEX('Hoja de Trabajo para listado'!$DE$153:$DG$274,MATCH($A634,'Hoja de Trabajo para listado'!$DE$153:$DE$1048576,0),MATCH((CUADRO!F$4&amp;$E634),'Hoja de Trabajo para listado'!$DE$151:$DG$151,0)),0)+IFERROR(INDEX('Hoja de Trabajo para listado'!$CD$155:$DC$1048576,MATCH($A634,'Hoja de Trabajo para listado'!$CD$155:$CD$1048576,0),MATCH((CUADRO!F$4&amp;$E634),'Hoja de Trabajo para listado'!$CD$151:$DC$151,0)),0)</f>
        <v>0</v>
      </c>
      <c r="G634" s="241">
        <f ca="1">+IFERROR(INDEX('Hoja de Trabajo para listado'!$A$155:$Z$1048576,MATCH($A634,'Hoja de Trabajo para listado'!$A$155:$A$1048576,0),MATCH((CUADRO!G$4&amp;$E634),'Hoja de Trabajo para listado'!$A$151:$Z$151,0)),0)+IFERROR(INDEX('Hoja de Trabajo para listado'!$AB$155:$BA$1048576,MATCH($A634,'Hoja de Trabajo para listado'!$AB$155:$AB$1048576,0),MATCH((CUADRO!G$4&amp;$E634),'Hoja de Trabajo para listado'!$AB$151:$BA$151,0)),0)+IFERROR(INDEX('Hoja de Trabajo para listado'!$BC$155:$CB$1048576,MATCH($A634,'Hoja de Trabajo para listado'!$BC$155:$BC$1048576,0),MATCH((CUADRO!G$4&amp;$E634),'Hoja de Trabajo para listado'!$BC$151:$CB$151,0)),0)+IFERROR(INDEX('Hoja de Trabajo para listado'!$DE$153:$DG$274,MATCH($A634,'Hoja de Trabajo para listado'!$DE$153:$DE$1048576,0),MATCH((CUADRO!G$4&amp;$E634),'Hoja de Trabajo para listado'!$DE$151:$DG$151,0)),0)+IFERROR(INDEX('Hoja de Trabajo para listado'!$CD$155:$DC$1048576,MATCH($A634,'Hoja de Trabajo para listado'!$CD$155:$CD$1048576,0),MATCH((CUADRO!G$4&amp;$E634),'Hoja de Trabajo para listado'!$CD$151:$DC$151,0)),0)</f>
        <v>0</v>
      </c>
      <c r="H634" s="241">
        <f ca="1">+IFERROR(INDEX('Hoja de Trabajo para listado'!$A$155:$Z$1048576,MATCH($A634,'Hoja de Trabajo para listado'!$A$155:$A$1048576,0),MATCH((CUADRO!H$4&amp;$E634),'Hoja de Trabajo para listado'!$A$151:$Z$151,0)),0)+IFERROR(INDEX('Hoja de Trabajo para listado'!$AB$155:$BA$1048576,MATCH($A634,'Hoja de Trabajo para listado'!$AB$155:$AB$1048576,0),MATCH((CUADRO!H$4&amp;$E634),'Hoja de Trabajo para listado'!$AB$151:$BA$151,0)),0)+IFERROR(INDEX('Hoja de Trabajo para listado'!$BC$155:$CB$1048576,MATCH($A634,'Hoja de Trabajo para listado'!$BC$155:$BC$1048576,0),MATCH((CUADRO!H$4&amp;$E634),'Hoja de Trabajo para listado'!$BC$151:$CB$151,0)),0)+IFERROR(INDEX('Hoja de Trabajo para listado'!$DE$153:$DG$274,MATCH($A634,'Hoja de Trabajo para listado'!$DE$153:$DE$1048576,0),MATCH((CUADRO!H$4&amp;$E634),'Hoja de Trabajo para listado'!$DE$151:$DG$151,0)),0)+IFERROR(INDEX('Hoja de Trabajo para listado'!$CD$155:$DC$1048576,MATCH($A634,'Hoja de Trabajo para listado'!$CD$155:$CD$1048576,0),MATCH((CUADRO!H$4&amp;$E634),'Hoja de Trabajo para listado'!$CD$151:$DC$151,0)),0)</f>
        <v>0</v>
      </c>
      <c r="I634" s="241">
        <f ca="1">+IFERROR(INDEX('Hoja de Trabajo para listado'!$A$155:$Z$1048576,MATCH($A634,'Hoja de Trabajo para listado'!$A$155:$A$1048576,0),MATCH((CUADRO!I$4&amp;$E634),'Hoja de Trabajo para listado'!$A$151:$Z$151,0)),0)+IFERROR(INDEX('Hoja de Trabajo para listado'!$AB$155:$BA$1048576,MATCH($A634,'Hoja de Trabajo para listado'!$AB$155:$AB$1048576,0),MATCH((CUADRO!I$4&amp;$E634),'Hoja de Trabajo para listado'!$AB$151:$BA$151,0)),0)+IFERROR(INDEX('Hoja de Trabajo para listado'!$BC$155:$CB$1048576,MATCH($A634,'Hoja de Trabajo para listado'!$BC$155:$BC$1048576,0),MATCH((CUADRO!I$4&amp;$E634),'Hoja de Trabajo para listado'!$BC$151:$CB$151,0)),0)+IFERROR(INDEX('Hoja de Trabajo para listado'!$DE$153:$DG$274,MATCH($A634,'Hoja de Trabajo para listado'!$DE$153:$DE$1048576,0),MATCH((CUADRO!I$4&amp;$E634),'Hoja de Trabajo para listado'!$DE$151:$DG$151,0)),0)+IFERROR(INDEX('Hoja de Trabajo para listado'!$CD$155:$DC$1048576,MATCH($A634,'Hoja de Trabajo para listado'!$CD$155:$CD$1048576,0),MATCH((CUADRO!I$4&amp;$E634),'Hoja de Trabajo para listado'!$CD$151:$DC$151,0)),0)</f>
        <v>0</v>
      </c>
      <c r="J634" s="241">
        <f ca="1">+IFERROR(INDEX('Hoja de Trabajo para listado'!$A$155:$Z$1048576,MATCH($A634,'Hoja de Trabajo para listado'!$A$155:$A$1048576,0),MATCH((CUADRO!J$4&amp;$E634),'Hoja de Trabajo para listado'!$A$151:$Z$151,0)),0)+IFERROR(INDEX('Hoja de Trabajo para listado'!$AB$155:$BA$1048576,MATCH($A634,'Hoja de Trabajo para listado'!$AB$155:$AB$1048576,0),MATCH((CUADRO!J$4&amp;$E634),'Hoja de Trabajo para listado'!$AB$151:$BA$151,0)),0)+IFERROR(INDEX('Hoja de Trabajo para listado'!$BC$155:$CB$1048576,MATCH($A634,'Hoja de Trabajo para listado'!$BC$155:$BC$1048576,0),MATCH((CUADRO!J$4&amp;$E634),'Hoja de Trabajo para listado'!$BC$151:$CB$151,0)),0)+IFERROR(INDEX('Hoja de Trabajo para listado'!$DE$153:$DG$274,MATCH($A634,'Hoja de Trabajo para listado'!$DE$153:$DE$1048576,0),MATCH((CUADRO!J$4&amp;$E634),'Hoja de Trabajo para listado'!$DE$151:$DG$151,0)),0)+IFERROR(INDEX('Hoja de Trabajo para listado'!$CD$155:$DC$1048576,MATCH($A634,'Hoja de Trabajo para listado'!$CD$155:$CD$1048576,0),MATCH((CUADRO!J$4&amp;$E634),'Hoja de Trabajo para listado'!$CD$151:$DC$151,0)),0)</f>
        <v>0</v>
      </c>
      <c r="K634" s="241">
        <f ca="1">+IFERROR(INDEX('Hoja de Trabajo para listado'!$A$155:$Z$1048576,MATCH($A634,'Hoja de Trabajo para listado'!$A$155:$A$1048576,0),MATCH((CUADRO!K$4&amp;$E634),'Hoja de Trabajo para listado'!$A$151:$Z$151,0)),0)+IFERROR(INDEX('Hoja de Trabajo para listado'!$AB$155:$BA$1048576,MATCH($A634,'Hoja de Trabajo para listado'!$AB$155:$AB$1048576,0),MATCH((CUADRO!K$4&amp;$E634),'Hoja de Trabajo para listado'!$AB$151:$BA$151,0)),0)+IFERROR(INDEX('Hoja de Trabajo para listado'!$BC$155:$CB$1048576,MATCH($A634,'Hoja de Trabajo para listado'!$BC$155:$BC$1048576,0),MATCH((CUADRO!K$4&amp;$E634),'Hoja de Trabajo para listado'!$BC$151:$CB$151,0)),0)+IFERROR(INDEX('Hoja de Trabajo para listado'!$DE$153:$DG$274,MATCH($A634,'Hoja de Trabajo para listado'!$DE$153:$DE$1048576,0),MATCH((CUADRO!K$4&amp;$E634),'Hoja de Trabajo para listado'!$DE$151:$DG$151,0)),0)+IFERROR(INDEX('Hoja de Trabajo para listado'!$CD$155:$DC$1048576,MATCH($A634,'Hoja de Trabajo para listado'!$CD$155:$CD$1048576,0),MATCH((CUADRO!K$4&amp;$E634),'Hoja de Trabajo para listado'!$CD$151:$DC$151,0)),0)</f>
        <v>0</v>
      </c>
      <c r="L634" s="241">
        <f ca="1">+IFERROR(INDEX('Hoja de Trabajo para listado'!$A$155:$Z$1048576,MATCH($A634,'Hoja de Trabajo para listado'!$A$155:$A$1048576,0),MATCH((CUADRO!L$4&amp;$E634),'Hoja de Trabajo para listado'!$A$151:$Z$151,0)),0)+IFERROR(INDEX('Hoja de Trabajo para listado'!$AB$155:$BA$1048576,MATCH($A634,'Hoja de Trabajo para listado'!$AB$155:$AB$1048576,0),MATCH((CUADRO!L$4&amp;$E634),'Hoja de Trabajo para listado'!$AB$151:$BA$151,0)),0)+IFERROR(INDEX('Hoja de Trabajo para listado'!$BC$155:$CB$1048576,MATCH($A634,'Hoja de Trabajo para listado'!$BC$155:$BC$1048576,0),MATCH((CUADRO!L$4&amp;$E634),'Hoja de Trabajo para listado'!$BC$151:$CB$151,0)),0)+IFERROR(INDEX('Hoja de Trabajo para listado'!$DE$153:$DG$274,MATCH($A634,'Hoja de Trabajo para listado'!$DE$153:$DE$1048576,0),MATCH((CUADRO!L$4&amp;$E634),'Hoja de Trabajo para listado'!$DE$151:$DG$151,0)),0)+IFERROR(INDEX('Hoja de Trabajo para listado'!$CD$155:$DC$1048576,MATCH($A634,'Hoja de Trabajo para listado'!$CD$155:$CD$1048576,0),MATCH((CUADRO!L$4&amp;$E634),'Hoja de Trabajo para listado'!$CD$151:$DC$151,0)),0)</f>
        <v>0</v>
      </c>
      <c r="M634" s="241">
        <f ca="1">+IFERROR(INDEX('Hoja de Trabajo para listado'!$A$155:$Z$1048576,MATCH($A634,'Hoja de Trabajo para listado'!$A$155:$A$1048576,0),MATCH((CUADRO!M$4&amp;$E634),'Hoja de Trabajo para listado'!$A$151:$Z$151,0)),0)+IFERROR(INDEX('Hoja de Trabajo para listado'!$AB$155:$BA$1048576,MATCH($A634,'Hoja de Trabajo para listado'!$AB$155:$AB$1048576,0),MATCH((CUADRO!M$4&amp;$E634),'Hoja de Trabajo para listado'!$AB$151:$BA$151,0)),0)+IFERROR(INDEX('Hoja de Trabajo para listado'!$BC$155:$CB$1048576,MATCH($A634,'Hoja de Trabajo para listado'!$BC$155:$BC$1048576,0),MATCH((CUADRO!M$4&amp;$E634),'Hoja de Trabajo para listado'!$BC$151:$CB$151,0)),0)+IFERROR(INDEX('Hoja de Trabajo para listado'!$DE$153:$DG$274,MATCH($A634,'Hoja de Trabajo para listado'!$DE$153:$DE$1048576,0),MATCH((CUADRO!M$4&amp;$E634),'Hoja de Trabajo para listado'!$DE$151:$DG$151,0)),0)+IFERROR(INDEX('Hoja de Trabajo para listado'!$CD$155:$DC$1048576,MATCH($A634,'Hoja de Trabajo para listado'!$CD$155:$CD$1048576,0),MATCH((CUADRO!M$4&amp;$E634),'Hoja de Trabajo para listado'!$CD$151:$DC$151,0)),0)</f>
        <v>0</v>
      </c>
      <c r="N634" s="241">
        <f ca="1">+IFERROR(INDEX('Hoja de Trabajo para listado'!$A$155:$Z$1048576,MATCH($A634,'Hoja de Trabajo para listado'!$A$155:$A$1048576,0),MATCH((CUADRO!N$4&amp;$E634),'Hoja de Trabajo para listado'!$A$151:$Z$151,0)),0)+IFERROR(INDEX('Hoja de Trabajo para listado'!$AB$155:$BA$1048576,MATCH($A634,'Hoja de Trabajo para listado'!$AB$155:$AB$1048576,0),MATCH((CUADRO!N$4&amp;$E634),'Hoja de Trabajo para listado'!$AB$151:$BA$151,0)),0)+IFERROR(INDEX('Hoja de Trabajo para listado'!$BC$155:$CB$1048576,MATCH($A634,'Hoja de Trabajo para listado'!$BC$155:$BC$1048576,0),MATCH((CUADRO!N$4&amp;$E634),'Hoja de Trabajo para listado'!$BC$151:$CB$151,0)),0)+IFERROR(INDEX('Hoja de Trabajo para listado'!$DE$153:$DG$274,MATCH($A634,'Hoja de Trabajo para listado'!$DE$153:$DE$1048576,0),MATCH((CUADRO!N$4&amp;$E634),'Hoja de Trabajo para listado'!$DE$151:$DG$151,0)),0)+IFERROR(INDEX('Hoja de Trabajo para listado'!$CD$155:$DC$1048576,MATCH($A634,'Hoja de Trabajo para listado'!$CD$155:$CD$1048576,0),MATCH((CUADRO!N$4&amp;$E634),'Hoja de Trabajo para listado'!$CD$151:$DC$151,0)),0)</f>
        <v>0</v>
      </c>
      <c r="O634" s="241">
        <f ca="1">+IFERROR(INDEX('Hoja de Trabajo para listado'!$A$155:$Z$1048576,MATCH($A634,'Hoja de Trabajo para listado'!$A$155:$A$1048576,0),MATCH((CUADRO!O$4&amp;$E634),'Hoja de Trabajo para listado'!$A$151:$Z$151,0)),0)+IFERROR(INDEX('Hoja de Trabajo para listado'!$AB$155:$BA$1048576,MATCH($A634,'Hoja de Trabajo para listado'!$AB$155:$AB$1048576,0),MATCH((CUADRO!O$4&amp;$E634),'Hoja de Trabajo para listado'!$AB$151:$BA$151,0)),0)+IFERROR(INDEX('Hoja de Trabajo para listado'!$BC$155:$CB$1048576,MATCH($A634,'Hoja de Trabajo para listado'!$BC$155:$BC$1048576,0),MATCH((CUADRO!O$4&amp;$E634),'Hoja de Trabajo para listado'!$BC$151:$CB$151,0)),0)+IFERROR(INDEX('Hoja de Trabajo para listado'!$DE$153:$DG$274,MATCH($A634,'Hoja de Trabajo para listado'!$DE$153:$DE$1048576,0),MATCH((CUADRO!O$4&amp;$E634),'Hoja de Trabajo para listado'!$DE$151:$DG$151,0)),0)+IFERROR(INDEX('Hoja de Trabajo para listado'!$CD$155:$DC$1048576,MATCH($A634,'Hoja de Trabajo para listado'!$CD$155:$CD$1048576,0),MATCH((CUADRO!O$4&amp;$E634),'Hoja de Trabajo para listado'!$CD$151:$DC$151,0)),0)</f>
        <v>0</v>
      </c>
      <c r="P634" s="241">
        <f ca="1">+IFERROR(INDEX('Hoja de Trabajo para listado'!$A$155:$Z$1048576,MATCH($A634,'Hoja de Trabajo para listado'!$A$155:$A$1048576,0),MATCH((CUADRO!P$4&amp;$E634),'Hoja de Trabajo para listado'!$A$151:$Z$151,0)),0)+IFERROR(INDEX('Hoja de Trabajo para listado'!$AB$155:$BA$1048576,MATCH($A634,'Hoja de Trabajo para listado'!$AB$155:$AB$1048576,0),MATCH((CUADRO!P$4&amp;$E634),'Hoja de Trabajo para listado'!$AB$151:$BA$151,0)),0)+IFERROR(INDEX('Hoja de Trabajo para listado'!$BC$155:$CB$1048576,MATCH($A634,'Hoja de Trabajo para listado'!$BC$155:$BC$1048576,0),MATCH((CUADRO!P$4&amp;$E634),'Hoja de Trabajo para listado'!$BC$151:$CB$151,0)),0)+IFERROR(INDEX('Hoja de Trabajo para listado'!$DE$153:$DG$274,MATCH($A634,'Hoja de Trabajo para listado'!$DE$153:$DE$1048576,0),MATCH((CUADRO!P$4&amp;$E634),'Hoja de Trabajo para listado'!$DE$151:$DG$151,0)),0)+IFERROR(INDEX('Hoja de Trabajo para listado'!$CD$155:$DC$1048576,MATCH($A634,'Hoja de Trabajo para listado'!$CD$155:$CD$1048576,0),MATCH((CUADRO!P$4&amp;$E634),'Hoja de Trabajo para listado'!$CD$151:$DC$151,0)),0)</f>
        <v>0</v>
      </c>
      <c r="Q634" s="241">
        <f ca="1">+IFERROR(INDEX('Hoja de Trabajo para listado'!$A$155:$Z$1048576,MATCH($A634,'Hoja de Trabajo para listado'!$A$155:$A$1048576,0),MATCH((CUADRO!Q$4&amp;$E634),'Hoja de Trabajo para listado'!$A$151:$Z$151,0)),0)+IFERROR(INDEX('Hoja de Trabajo para listado'!$AB$155:$BA$1048576,MATCH($A634,'Hoja de Trabajo para listado'!$AB$155:$AB$1048576,0),MATCH((CUADRO!Q$4&amp;$E634),'Hoja de Trabajo para listado'!$AB$151:$BA$151,0)),0)+IFERROR(INDEX('Hoja de Trabajo para listado'!$BC$155:$CB$1048576,MATCH($A634,'Hoja de Trabajo para listado'!$BC$155:$BC$1048576,0),MATCH((CUADRO!Q$4&amp;$E634),'Hoja de Trabajo para listado'!$BC$151:$CB$151,0)),0)+IFERROR(INDEX('Hoja de Trabajo para listado'!$DE$153:$DG$274,MATCH($A634,'Hoja de Trabajo para listado'!$DE$153:$DE$1048576,0),MATCH((CUADRO!Q$4&amp;$E634),'Hoja de Trabajo para listado'!$DE$151:$DG$151,0)),0)+IFERROR(INDEX('Hoja de Trabajo para listado'!$CD$155:$DC$1048576,MATCH($A634,'Hoja de Trabajo para listado'!$CD$155:$CD$1048576,0),MATCH((CUADRO!Q$4&amp;$E634),'Hoja de Trabajo para listado'!$CD$151:$DC$151,0)),0)</f>
        <v>0</v>
      </c>
      <c r="R634" s="241">
        <f t="shared" ca="1" si="18"/>
        <v>0</v>
      </c>
      <c r="S634" s="247">
        <f ca="1">+R633+R634</f>
        <v>0</v>
      </c>
      <c r="T634" s="241">
        <f ca="1">+S634</f>
        <v>0</v>
      </c>
      <c r="U634" s="240">
        <f t="shared" si="19"/>
        <v>2</v>
      </c>
    </row>
    <row r="635" spans="1:21" customFormat="1" ht="15" hidden="1" customHeight="1">
      <c r="A635" s="32">
        <v>1269</v>
      </c>
      <c r="B635" s="381">
        <f>+A635</f>
        <v>1269</v>
      </c>
      <c r="C635" s="245" t="str">
        <f>+VLOOKUP(A635,bd_lista!$A$3:$C$592,3,FALSE)</f>
        <v>Gobierno Autónomo Municipal de General Juan José Pérez (Charazani)</v>
      </c>
      <c r="D635" s="383" t="str">
        <f>+C635</f>
        <v>Gobierno Autónomo Municipal de General Juan José Pérez (Charazani)</v>
      </c>
      <c r="E635" s="240" t="s">
        <v>683</v>
      </c>
      <c r="F635" s="241">
        <f ca="1">+IFERROR(INDEX('Hoja de Trabajo para listado'!$A$155:$Z$1048576,MATCH($A635,'Hoja de Trabajo para listado'!$A$155:$A$1048576,0),MATCH((CUADRO!F$4&amp;$E635),'Hoja de Trabajo para listado'!$A$151:$Z$151,0)),0)+IFERROR(INDEX('Hoja de Trabajo para listado'!$AB$155:$BA$1048576,MATCH($A635,'Hoja de Trabajo para listado'!$AB$155:$AB$1048576,0),MATCH((CUADRO!F$4&amp;$E635),'Hoja de Trabajo para listado'!$AB$151:$BA$151,0)),0)+IFERROR(INDEX('Hoja de Trabajo para listado'!$BC$155:$CB$1048576,MATCH($A635,'Hoja de Trabajo para listado'!$BC$155:$BC$1048576,0),MATCH((CUADRO!F$4&amp;$E635),'Hoja de Trabajo para listado'!$BC$151:$CB$151,0)),0)+IFERROR(INDEX('Hoja de Trabajo para listado'!$DE$153:$DG$274,MATCH($A635,'Hoja de Trabajo para listado'!$DE$153:$DE$1048576,0),MATCH((CUADRO!F$4&amp;$E635),'Hoja de Trabajo para listado'!$DE$151:$DG$151,0)),0)+IFERROR(INDEX('Hoja de Trabajo para listado'!$CD$155:$DC$1048576,MATCH($A635,'Hoja de Trabajo para listado'!$CD$155:$CD$1048576,0),MATCH((CUADRO!F$4&amp;$E635),'Hoja de Trabajo para listado'!$CD$151:$DC$151,0)),0)</f>
        <v>0</v>
      </c>
      <c r="G635" s="241">
        <f ca="1">+IFERROR(INDEX('Hoja de Trabajo para listado'!$A$155:$Z$1048576,MATCH($A635,'Hoja de Trabajo para listado'!$A$155:$A$1048576,0),MATCH((CUADRO!G$4&amp;$E635),'Hoja de Trabajo para listado'!$A$151:$Z$151,0)),0)+IFERROR(INDEX('Hoja de Trabajo para listado'!$AB$155:$BA$1048576,MATCH($A635,'Hoja de Trabajo para listado'!$AB$155:$AB$1048576,0),MATCH((CUADRO!G$4&amp;$E635),'Hoja de Trabajo para listado'!$AB$151:$BA$151,0)),0)+IFERROR(INDEX('Hoja de Trabajo para listado'!$BC$155:$CB$1048576,MATCH($A635,'Hoja de Trabajo para listado'!$BC$155:$BC$1048576,0),MATCH((CUADRO!G$4&amp;$E635),'Hoja de Trabajo para listado'!$BC$151:$CB$151,0)),0)+IFERROR(INDEX('Hoja de Trabajo para listado'!$DE$153:$DG$274,MATCH($A635,'Hoja de Trabajo para listado'!$DE$153:$DE$1048576,0),MATCH((CUADRO!G$4&amp;$E635),'Hoja de Trabajo para listado'!$DE$151:$DG$151,0)),0)+IFERROR(INDEX('Hoja de Trabajo para listado'!$CD$155:$DC$1048576,MATCH($A635,'Hoja de Trabajo para listado'!$CD$155:$CD$1048576,0),MATCH((CUADRO!G$4&amp;$E635),'Hoja de Trabajo para listado'!$CD$151:$DC$151,0)),0)</f>
        <v>0</v>
      </c>
      <c r="H635" s="241">
        <f ca="1">+IFERROR(INDEX('Hoja de Trabajo para listado'!$A$155:$Z$1048576,MATCH($A635,'Hoja de Trabajo para listado'!$A$155:$A$1048576,0),MATCH((CUADRO!H$4&amp;$E635),'Hoja de Trabajo para listado'!$A$151:$Z$151,0)),0)+IFERROR(INDEX('Hoja de Trabajo para listado'!$AB$155:$BA$1048576,MATCH($A635,'Hoja de Trabajo para listado'!$AB$155:$AB$1048576,0),MATCH((CUADRO!H$4&amp;$E635),'Hoja de Trabajo para listado'!$AB$151:$BA$151,0)),0)+IFERROR(INDEX('Hoja de Trabajo para listado'!$BC$155:$CB$1048576,MATCH($A635,'Hoja de Trabajo para listado'!$BC$155:$BC$1048576,0),MATCH((CUADRO!H$4&amp;$E635),'Hoja de Trabajo para listado'!$BC$151:$CB$151,0)),0)+IFERROR(INDEX('Hoja de Trabajo para listado'!$DE$153:$DG$274,MATCH($A635,'Hoja de Trabajo para listado'!$DE$153:$DE$1048576,0),MATCH((CUADRO!H$4&amp;$E635),'Hoja de Trabajo para listado'!$DE$151:$DG$151,0)),0)+IFERROR(INDEX('Hoja de Trabajo para listado'!$CD$155:$DC$1048576,MATCH($A635,'Hoja de Trabajo para listado'!$CD$155:$CD$1048576,0),MATCH((CUADRO!H$4&amp;$E635),'Hoja de Trabajo para listado'!$CD$151:$DC$151,0)),0)</f>
        <v>0</v>
      </c>
      <c r="I635" s="241">
        <f ca="1">+IFERROR(INDEX('Hoja de Trabajo para listado'!$A$155:$Z$1048576,MATCH($A635,'Hoja de Trabajo para listado'!$A$155:$A$1048576,0),MATCH((CUADRO!I$4&amp;$E635),'Hoja de Trabajo para listado'!$A$151:$Z$151,0)),0)+IFERROR(INDEX('Hoja de Trabajo para listado'!$AB$155:$BA$1048576,MATCH($A635,'Hoja de Trabajo para listado'!$AB$155:$AB$1048576,0),MATCH((CUADRO!I$4&amp;$E635),'Hoja de Trabajo para listado'!$AB$151:$BA$151,0)),0)+IFERROR(INDEX('Hoja de Trabajo para listado'!$BC$155:$CB$1048576,MATCH($A635,'Hoja de Trabajo para listado'!$BC$155:$BC$1048576,0),MATCH((CUADRO!I$4&amp;$E635),'Hoja de Trabajo para listado'!$BC$151:$CB$151,0)),0)+IFERROR(INDEX('Hoja de Trabajo para listado'!$DE$153:$DG$274,MATCH($A635,'Hoja de Trabajo para listado'!$DE$153:$DE$1048576,0),MATCH((CUADRO!I$4&amp;$E635),'Hoja de Trabajo para listado'!$DE$151:$DG$151,0)),0)+IFERROR(INDEX('Hoja de Trabajo para listado'!$CD$155:$DC$1048576,MATCH($A635,'Hoja de Trabajo para listado'!$CD$155:$CD$1048576,0),MATCH((CUADRO!I$4&amp;$E635),'Hoja de Trabajo para listado'!$CD$151:$DC$151,0)),0)</f>
        <v>0</v>
      </c>
      <c r="J635" s="241">
        <f ca="1">+IFERROR(INDEX('Hoja de Trabajo para listado'!$A$155:$Z$1048576,MATCH($A635,'Hoja de Trabajo para listado'!$A$155:$A$1048576,0),MATCH((CUADRO!J$4&amp;$E635),'Hoja de Trabajo para listado'!$A$151:$Z$151,0)),0)+IFERROR(INDEX('Hoja de Trabajo para listado'!$AB$155:$BA$1048576,MATCH($A635,'Hoja de Trabajo para listado'!$AB$155:$AB$1048576,0),MATCH((CUADRO!J$4&amp;$E635),'Hoja de Trabajo para listado'!$AB$151:$BA$151,0)),0)+IFERROR(INDEX('Hoja de Trabajo para listado'!$BC$155:$CB$1048576,MATCH($A635,'Hoja de Trabajo para listado'!$BC$155:$BC$1048576,0),MATCH((CUADRO!J$4&amp;$E635),'Hoja de Trabajo para listado'!$BC$151:$CB$151,0)),0)+IFERROR(INDEX('Hoja de Trabajo para listado'!$DE$153:$DG$274,MATCH($A635,'Hoja de Trabajo para listado'!$DE$153:$DE$1048576,0),MATCH((CUADRO!J$4&amp;$E635),'Hoja de Trabajo para listado'!$DE$151:$DG$151,0)),0)+IFERROR(INDEX('Hoja de Trabajo para listado'!$CD$155:$DC$1048576,MATCH($A635,'Hoja de Trabajo para listado'!$CD$155:$CD$1048576,0),MATCH((CUADRO!J$4&amp;$E635),'Hoja de Trabajo para listado'!$CD$151:$DC$151,0)),0)</f>
        <v>0</v>
      </c>
      <c r="K635" s="241">
        <f ca="1">+IFERROR(INDEX('Hoja de Trabajo para listado'!$A$155:$Z$1048576,MATCH($A635,'Hoja de Trabajo para listado'!$A$155:$A$1048576,0),MATCH((CUADRO!K$4&amp;$E635),'Hoja de Trabajo para listado'!$A$151:$Z$151,0)),0)+IFERROR(INDEX('Hoja de Trabajo para listado'!$AB$155:$BA$1048576,MATCH($A635,'Hoja de Trabajo para listado'!$AB$155:$AB$1048576,0),MATCH((CUADRO!K$4&amp;$E635),'Hoja de Trabajo para listado'!$AB$151:$BA$151,0)),0)+IFERROR(INDEX('Hoja de Trabajo para listado'!$BC$155:$CB$1048576,MATCH($A635,'Hoja de Trabajo para listado'!$BC$155:$BC$1048576,0),MATCH((CUADRO!K$4&amp;$E635),'Hoja de Trabajo para listado'!$BC$151:$CB$151,0)),0)+IFERROR(INDEX('Hoja de Trabajo para listado'!$DE$153:$DG$274,MATCH($A635,'Hoja de Trabajo para listado'!$DE$153:$DE$1048576,0),MATCH((CUADRO!K$4&amp;$E635),'Hoja de Trabajo para listado'!$DE$151:$DG$151,0)),0)+IFERROR(INDEX('Hoja de Trabajo para listado'!$CD$155:$DC$1048576,MATCH($A635,'Hoja de Trabajo para listado'!$CD$155:$CD$1048576,0),MATCH((CUADRO!K$4&amp;$E635),'Hoja de Trabajo para listado'!$CD$151:$DC$151,0)),0)</f>
        <v>0</v>
      </c>
      <c r="L635" s="241">
        <f ca="1">+IFERROR(INDEX('Hoja de Trabajo para listado'!$A$155:$Z$1048576,MATCH($A635,'Hoja de Trabajo para listado'!$A$155:$A$1048576,0),MATCH((CUADRO!L$4&amp;$E635),'Hoja de Trabajo para listado'!$A$151:$Z$151,0)),0)+IFERROR(INDEX('Hoja de Trabajo para listado'!$AB$155:$BA$1048576,MATCH($A635,'Hoja de Trabajo para listado'!$AB$155:$AB$1048576,0),MATCH((CUADRO!L$4&amp;$E635),'Hoja de Trabajo para listado'!$AB$151:$BA$151,0)),0)+IFERROR(INDEX('Hoja de Trabajo para listado'!$BC$155:$CB$1048576,MATCH($A635,'Hoja de Trabajo para listado'!$BC$155:$BC$1048576,0),MATCH((CUADRO!L$4&amp;$E635),'Hoja de Trabajo para listado'!$BC$151:$CB$151,0)),0)+IFERROR(INDEX('Hoja de Trabajo para listado'!$DE$153:$DG$274,MATCH($A635,'Hoja de Trabajo para listado'!$DE$153:$DE$1048576,0),MATCH((CUADRO!L$4&amp;$E635),'Hoja de Trabajo para listado'!$DE$151:$DG$151,0)),0)+IFERROR(INDEX('Hoja de Trabajo para listado'!$CD$155:$DC$1048576,MATCH($A635,'Hoja de Trabajo para listado'!$CD$155:$CD$1048576,0),MATCH((CUADRO!L$4&amp;$E635),'Hoja de Trabajo para listado'!$CD$151:$DC$151,0)),0)</f>
        <v>0</v>
      </c>
      <c r="M635" s="241">
        <f ca="1">+IFERROR(INDEX('Hoja de Trabajo para listado'!$A$155:$Z$1048576,MATCH($A635,'Hoja de Trabajo para listado'!$A$155:$A$1048576,0),MATCH((CUADRO!M$4&amp;$E635),'Hoja de Trabajo para listado'!$A$151:$Z$151,0)),0)+IFERROR(INDEX('Hoja de Trabajo para listado'!$AB$155:$BA$1048576,MATCH($A635,'Hoja de Trabajo para listado'!$AB$155:$AB$1048576,0),MATCH((CUADRO!M$4&amp;$E635),'Hoja de Trabajo para listado'!$AB$151:$BA$151,0)),0)+IFERROR(INDEX('Hoja de Trabajo para listado'!$BC$155:$CB$1048576,MATCH($A635,'Hoja de Trabajo para listado'!$BC$155:$BC$1048576,0),MATCH((CUADRO!M$4&amp;$E635),'Hoja de Trabajo para listado'!$BC$151:$CB$151,0)),0)+IFERROR(INDEX('Hoja de Trabajo para listado'!$DE$153:$DG$274,MATCH($A635,'Hoja de Trabajo para listado'!$DE$153:$DE$1048576,0),MATCH((CUADRO!M$4&amp;$E635),'Hoja de Trabajo para listado'!$DE$151:$DG$151,0)),0)+IFERROR(INDEX('Hoja de Trabajo para listado'!$CD$155:$DC$1048576,MATCH($A635,'Hoja de Trabajo para listado'!$CD$155:$CD$1048576,0),MATCH((CUADRO!M$4&amp;$E635),'Hoja de Trabajo para listado'!$CD$151:$DC$151,0)),0)</f>
        <v>0</v>
      </c>
      <c r="N635" s="241">
        <f ca="1">+IFERROR(INDEX('Hoja de Trabajo para listado'!$A$155:$Z$1048576,MATCH($A635,'Hoja de Trabajo para listado'!$A$155:$A$1048576,0),MATCH((CUADRO!N$4&amp;$E635),'Hoja de Trabajo para listado'!$A$151:$Z$151,0)),0)+IFERROR(INDEX('Hoja de Trabajo para listado'!$AB$155:$BA$1048576,MATCH($A635,'Hoja de Trabajo para listado'!$AB$155:$AB$1048576,0),MATCH((CUADRO!N$4&amp;$E635),'Hoja de Trabajo para listado'!$AB$151:$BA$151,0)),0)+IFERROR(INDEX('Hoja de Trabajo para listado'!$BC$155:$CB$1048576,MATCH($A635,'Hoja de Trabajo para listado'!$BC$155:$BC$1048576,0),MATCH((CUADRO!N$4&amp;$E635),'Hoja de Trabajo para listado'!$BC$151:$CB$151,0)),0)+IFERROR(INDEX('Hoja de Trabajo para listado'!$DE$153:$DG$274,MATCH($A635,'Hoja de Trabajo para listado'!$DE$153:$DE$1048576,0),MATCH((CUADRO!N$4&amp;$E635),'Hoja de Trabajo para listado'!$DE$151:$DG$151,0)),0)+IFERROR(INDEX('Hoja de Trabajo para listado'!$CD$155:$DC$1048576,MATCH($A635,'Hoja de Trabajo para listado'!$CD$155:$CD$1048576,0),MATCH((CUADRO!N$4&amp;$E635),'Hoja de Trabajo para listado'!$CD$151:$DC$151,0)),0)</f>
        <v>0</v>
      </c>
      <c r="O635" s="241">
        <f ca="1">+IFERROR(INDEX('Hoja de Trabajo para listado'!$A$155:$Z$1048576,MATCH($A635,'Hoja de Trabajo para listado'!$A$155:$A$1048576,0),MATCH((CUADRO!O$4&amp;$E635),'Hoja de Trabajo para listado'!$A$151:$Z$151,0)),0)+IFERROR(INDEX('Hoja de Trabajo para listado'!$AB$155:$BA$1048576,MATCH($A635,'Hoja de Trabajo para listado'!$AB$155:$AB$1048576,0),MATCH((CUADRO!O$4&amp;$E635),'Hoja de Trabajo para listado'!$AB$151:$BA$151,0)),0)+IFERROR(INDEX('Hoja de Trabajo para listado'!$BC$155:$CB$1048576,MATCH($A635,'Hoja de Trabajo para listado'!$BC$155:$BC$1048576,0),MATCH((CUADRO!O$4&amp;$E635),'Hoja de Trabajo para listado'!$BC$151:$CB$151,0)),0)+IFERROR(INDEX('Hoja de Trabajo para listado'!$DE$153:$DG$274,MATCH($A635,'Hoja de Trabajo para listado'!$DE$153:$DE$1048576,0),MATCH((CUADRO!O$4&amp;$E635),'Hoja de Trabajo para listado'!$DE$151:$DG$151,0)),0)+IFERROR(INDEX('Hoja de Trabajo para listado'!$CD$155:$DC$1048576,MATCH($A635,'Hoja de Trabajo para listado'!$CD$155:$CD$1048576,0),MATCH((CUADRO!O$4&amp;$E635),'Hoja de Trabajo para listado'!$CD$151:$DC$151,0)),0)</f>
        <v>0</v>
      </c>
      <c r="P635" s="241">
        <f ca="1">+IFERROR(INDEX('Hoja de Trabajo para listado'!$A$155:$Z$1048576,MATCH($A635,'Hoja de Trabajo para listado'!$A$155:$A$1048576,0),MATCH((CUADRO!P$4&amp;$E635),'Hoja de Trabajo para listado'!$A$151:$Z$151,0)),0)+IFERROR(INDEX('Hoja de Trabajo para listado'!$AB$155:$BA$1048576,MATCH($A635,'Hoja de Trabajo para listado'!$AB$155:$AB$1048576,0),MATCH((CUADRO!P$4&amp;$E635),'Hoja de Trabajo para listado'!$AB$151:$BA$151,0)),0)+IFERROR(INDEX('Hoja de Trabajo para listado'!$BC$155:$CB$1048576,MATCH($A635,'Hoja de Trabajo para listado'!$BC$155:$BC$1048576,0),MATCH((CUADRO!P$4&amp;$E635),'Hoja de Trabajo para listado'!$BC$151:$CB$151,0)),0)+IFERROR(INDEX('Hoja de Trabajo para listado'!$DE$153:$DG$274,MATCH($A635,'Hoja de Trabajo para listado'!$DE$153:$DE$1048576,0),MATCH((CUADRO!P$4&amp;$E635),'Hoja de Trabajo para listado'!$DE$151:$DG$151,0)),0)+IFERROR(INDEX('Hoja de Trabajo para listado'!$CD$155:$DC$1048576,MATCH($A635,'Hoja de Trabajo para listado'!$CD$155:$CD$1048576,0),MATCH((CUADRO!P$4&amp;$E635),'Hoja de Trabajo para listado'!$CD$151:$DC$151,0)),0)</f>
        <v>0</v>
      </c>
      <c r="Q635" s="241">
        <f ca="1">+IFERROR(INDEX('Hoja de Trabajo para listado'!$A$155:$Z$1048576,MATCH($A635,'Hoja de Trabajo para listado'!$A$155:$A$1048576,0),MATCH((CUADRO!Q$4&amp;$E635),'Hoja de Trabajo para listado'!$A$151:$Z$151,0)),0)+IFERROR(INDEX('Hoja de Trabajo para listado'!$AB$155:$BA$1048576,MATCH($A635,'Hoja de Trabajo para listado'!$AB$155:$AB$1048576,0),MATCH((CUADRO!Q$4&amp;$E635),'Hoja de Trabajo para listado'!$AB$151:$BA$151,0)),0)+IFERROR(INDEX('Hoja de Trabajo para listado'!$BC$155:$CB$1048576,MATCH($A635,'Hoja de Trabajo para listado'!$BC$155:$BC$1048576,0),MATCH((CUADRO!Q$4&amp;$E635),'Hoja de Trabajo para listado'!$BC$151:$CB$151,0)),0)+IFERROR(INDEX('Hoja de Trabajo para listado'!$DE$153:$DG$274,MATCH($A635,'Hoja de Trabajo para listado'!$DE$153:$DE$1048576,0),MATCH((CUADRO!Q$4&amp;$E635),'Hoja de Trabajo para listado'!$DE$151:$DG$151,0)),0)+IFERROR(INDEX('Hoja de Trabajo para listado'!$CD$155:$DC$1048576,MATCH($A635,'Hoja de Trabajo para listado'!$CD$155:$CD$1048576,0),MATCH((CUADRO!Q$4&amp;$E635),'Hoja de Trabajo para listado'!$CD$151:$DC$151,0)),0)</f>
        <v>0</v>
      </c>
      <c r="R635" s="241">
        <f t="shared" ca="1" si="18"/>
        <v>0</v>
      </c>
      <c r="S635" s="247"/>
      <c r="T635" s="241">
        <f ca="1">+T636</f>
        <v>0</v>
      </c>
      <c r="U635" s="240">
        <f t="shared" si="19"/>
        <v>1</v>
      </c>
    </row>
    <row r="636" spans="1:21" customFormat="1" ht="15" hidden="1" customHeight="1">
      <c r="A636" s="32">
        <v>1269</v>
      </c>
      <c r="B636" s="382"/>
      <c r="C636" s="245" t="str">
        <f>+VLOOKUP(A636,bd_lista!$A$3:$C$592,3,FALSE)</f>
        <v>Gobierno Autónomo Municipal de General Juan José Pérez (Charazani)</v>
      </c>
      <c r="D636" s="384"/>
      <c r="E636" s="242" t="s">
        <v>684</v>
      </c>
      <c r="F636" s="241">
        <f ca="1">+IFERROR(INDEX('Hoja de Trabajo para listado'!$A$155:$Z$1048576,MATCH($A636,'Hoja de Trabajo para listado'!$A$155:$A$1048576,0),MATCH((CUADRO!F$4&amp;$E636),'Hoja de Trabajo para listado'!$A$151:$Z$151,0)),0)+IFERROR(INDEX('Hoja de Trabajo para listado'!$AB$155:$BA$1048576,MATCH($A636,'Hoja de Trabajo para listado'!$AB$155:$AB$1048576,0),MATCH((CUADRO!F$4&amp;$E636),'Hoja de Trabajo para listado'!$AB$151:$BA$151,0)),0)+IFERROR(INDEX('Hoja de Trabajo para listado'!$BC$155:$CB$1048576,MATCH($A636,'Hoja de Trabajo para listado'!$BC$155:$BC$1048576,0),MATCH((CUADRO!F$4&amp;$E636),'Hoja de Trabajo para listado'!$BC$151:$CB$151,0)),0)+IFERROR(INDEX('Hoja de Trabajo para listado'!$DE$153:$DG$274,MATCH($A636,'Hoja de Trabajo para listado'!$DE$153:$DE$1048576,0),MATCH((CUADRO!F$4&amp;$E636),'Hoja de Trabajo para listado'!$DE$151:$DG$151,0)),0)+IFERROR(INDEX('Hoja de Trabajo para listado'!$CD$155:$DC$1048576,MATCH($A636,'Hoja de Trabajo para listado'!$CD$155:$CD$1048576,0),MATCH((CUADRO!F$4&amp;$E636),'Hoja de Trabajo para listado'!$CD$151:$DC$151,0)),0)</f>
        <v>0</v>
      </c>
      <c r="G636" s="241">
        <f ca="1">+IFERROR(INDEX('Hoja de Trabajo para listado'!$A$155:$Z$1048576,MATCH($A636,'Hoja de Trabajo para listado'!$A$155:$A$1048576,0),MATCH((CUADRO!G$4&amp;$E636),'Hoja de Trabajo para listado'!$A$151:$Z$151,0)),0)+IFERROR(INDEX('Hoja de Trabajo para listado'!$AB$155:$BA$1048576,MATCH($A636,'Hoja de Trabajo para listado'!$AB$155:$AB$1048576,0),MATCH((CUADRO!G$4&amp;$E636),'Hoja de Trabajo para listado'!$AB$151:$BA$151,0)),0)+IFERROR(INDEX('Hoja de Trabajo para listado'!$BC$155:$CB$1048576,MATCH($A636,'Hoja de Trabajo para listado'!$BC$155:$BC$1048576,0),MATCH((CUADRO!G$4&amp;$E636),'Hoja de Trabajo para listado'!$BC$151:$CB$151,0)),0)+IFERROR(INDEX('Hoja de Trabajo para listado'!$DE$153:$DG$274,MATCH($A636,'Hoja de Trabajo para listado'!$DE$153:$DE$1048576,0),MATCH((CUADRO!G$4&amp;$E636),'Hoja de Trabajo para listado'!$DE$151:$DG$151,0)),0)+IFERROR(INDEX('Hoja de Trabajo para listado'!$CD$155:$DC$1048576,MATCH($A636,'Hoja de Trabajo para listado'!$CD$155:$CD$1048576,0),MATCH((CUADRO!G$4&amp;$E636),'Hoja de Trabajo para listado'!$CD$151:$DC$151,0)),0)</f>
        <v>0</v>
      </c>
      <c r="H636" s="241">
        <f ca="1">+IFERROR(INDEX('Hoja de Trabajo para listado'!$A$155:$Z$1048576,MATCH($A636,'Hoja de Trabajo para listado'!$A$155:$A$1048576,0),MATCH((CUADRO!H$4&amp;$E636),'Hoja de Trabajo para listado'!$A$151:$Z$151,0)),0)+IFERROR(INDEX('Hoja de Trabajo para listado'!$AB$155:$BA$1048576,MATCH($A636,'Hoja de Trabajo para listado'!$AB$155:$AB$1048576,0),MATCH((CUADRO!H$4&amp;$E636),'Hoja de Trabajo para listado'!$AB$151:$BA$151,0)),0)+IFERROR(INDEX('Hoja de Trabajo para listado'!$BC$155:$CB$1048576,MATCH($A636,'Hoja de Trabajo para listado'!$BC$155:$BC$1048576,0),MATCH((CUADRO!H$4&amp;$E636),'Hoja de Trabajo para listado'!$BC$151:$CB$151,0)),0)+IFERROR(INDEX('Hoja de Trabajo para listado'!$DE$153:$DG$274,MATCH($A636,'Hoja de Trabajo para listado'!$DE$153:$DE$1048576,0),MATCH((CUADRO!H$4&amp;$E636),'Hoja de Trabajo para listado'!$DE$151:$DG$151,0)),0)+IFERROR(INDEX('Hoja de Trabajo para listado'!$CD$155:$DC$1048576,MATCH($A636,'Hoja de Trabajo para listado'!$CD$155:$CD$1048576,0),MATCH((CUADRO!H$4&amp;$E636),'Hoja de Trabajo para listado'!$CD$151:$DC$151,0)),0)</f>
        <v>0</v>
      </c>
      <c r="I636" s="241">
        <f ca="1">+IFERROR(INDEX('Hoja de Trabajo para listado'!$A$155:$Z$1048576,MATCH($A636,'Hoja de Trabajo para listado'!$A$155:$A$1048576,0),MATCH((CUADRO!I$4&amp;$E636),'Hoja de Trabajo para listado'!$A$151:$Z$151,0)),0)+IFERROR(INDEX('Hoja de Trabajo para listado'!$AB$155:$BA$1048576,MATCH($A636,'Hoja de Trabajo para listado'!$AB$155:$AB$1048576,0),MATCH((CUADRO!I$4&amp;$E636),'Hoja de Trabajo para listado'!$AB$151:$BA$151,0)),0)+IFERROR(INDEX('Hoja de Trabajo para listado'!$BC$155:$CB$1048576,MATCH($A636,'Hoja de Trabajo para listado'!$BC$155:$BC$1048576,0),MATCH((CUADRO!I$4&amp;$E636),'Hoja de Trabajo para listado'!$BC$151:$CB$151,0)),0)+IFERROR(INDEX('Hoja de Trabajo para listado'!$DE$153:$DG$274,MATCH($A636,'Hoja de Trabajo para listado'!$DE$153:$DE$1048576,0),MATCH((CUADRO!I$4&amp;$E636),'Hoja de Trabajo para listado'!$DE$151:$DG$151,0)),0)+IFERROR(INDEX('Hoja de Trabajo para listado'!$CD$155:$DC$1048576,MATCH($A636,'Hoja de Trabajo para listado'!$CD$155:$CD$1048576,0),MATCH((CUADRO!I$4&amp;$E636),'Hoja de Trabajo para listado'!$CD$151:$DC$151,0)),0)</f>
        <v>0</v>
      </c>
      <c r="J636" s="241">
        <f ca="1">+IFERROR(INDEX('Hoja de Trabajo para listado'!$A$155:$Z$1048576,MATCH($A636,'Hoja de Trabajo para listado'!$A$155:$A$1048576,0),MATCH((CUADRO!J$4&amp;$E636),'Hoja de Trabajo para listado'!$A$151:$Z$151,0)),0)+IFERROR(INDEX('Hoja de Trabajo para listado'!$AB$155:$BA$1048576,MATCH($A636,'Hoja de Trabajo para listado'!$AB$155:$AB$1048576,0),MATCH((CUADRO!J$4&amp;$E636),'Hoja de Trabajo para listado'!$AB$151:$BA$151,0)),0)+IFERROR(INDEX('Hoja de Trabajo para listado'!$BC$155:$CB$1048576,MATCH($A636,'Hoja de Trabajo para listado'!$BC$155:$BC$1048576,0),MATCH((CUADRO!J$4&amp;$E636),'Hoja de Trabajo para listado'!$BC$151:$CB$151,0)),0)+IFERROR(INDEX('Hoja de Trabajo para listado'!$DE$153:$DG$274,MATCH($A636,'Hoja de Trabajo para listado'!$DE$153:$DE$1048576,0),MATCH((CUADRO!J$4&amp;$E636),'Hoja de Trabajo para listado'!$DE$151:$DG$151,0)),0)+IFERROR(INDEX('Hoja de Trabajo para listado'!$CD$155:$DC$1048576,MATCH($A636,'Hoja de Trabajo para listado'!$CD$155:$CD$1048576,0),MATCH((CUADRO!J$4&amp;$E636),'Hoja de Trabajo para listado'!$CD$151:$DC$151,0)),0)</f>
        <v>0</v>
      </c>
      <c r="K636" s="241">
        <f ca="1">+IFERROR(INDEX('Hoja de Trabajo para listado'!$A$155:$Z$1048576,MATCH($A636,'Hoja de Trabajo para listado'!$A$155:$A$1048576,0),MATCH((CUADRO!K$4&amp;$E636),'Hoja de Trabajo para listado'!$A$151:$Z$151,0)),0)+IFERROR(INDEX('Hoja de Trabajo para listado'!$AB$155:$BA$1048576,MATCH($A636,'Hoja de Trabajo para listado'!$AB$155:$AB$1048576,0),MATCH((CUADRO!K$4&amp;$E636),'Hoja de Trabajo para listado'!$AB$151:$BA$151,0)),0)+IFERROR(INDEX('Hoja de Trabajo para listado'!$BC$155:$CB$1048576,MATCH($A636,'Hoja de Trabajo para listado'!$BC$155:$BC$1048576,0),MATCH((CUADRO!K$4&amp;$E636),'Hoja de Trabajo para listado'!$BC$151:$CB$151,0)),0)+IFERROR(INDEX('Hoja de Trabajo para listado'!$DE$153:$DG$274,MATCH($A636,'Hoja de Trabajo para listado'!$DE$153:$DE$1048576,0),MATCH((CUADRO!K$4&amp;$E636),'Hoja de Trabajo para listado'!$DE$151:$DG$151,0)),0)+IFERROR(INDEX('Hoja de Trabajo para listado'!$CD$155:$DC$1048576,MATCH($A636,'Hoja de Trabajo para listado'!$CD$155:$CD$1048576,0),MATCH((CUADRO!K$4&amp;$E636),'Hoja de Trabajo para listado'!$CD$151:$DC$151,0)),0)</f>
        <v>0</v>
      </c>
      <c r="L636" s="241">
        <f ca="1">+IFERROR(INDEX('Hoja de Trabajo para listado'!$A$155:$Z$1048576,MATCH($A636,'Hoja de Trabajo para listado'!$A$155:$A$1048576,0),MATCH((CUADRO!L$4&amp;$E636),'Hoja de Trabajo para listado'!$A$151:$Z$151,0)),0)+IFERROR(INDEX('Hoja de Trabajo para listado'!$AB$155:$BA$1048576,MATCH($A636,'Hoja de Trabajo para listado'!$AB$155:$AB$1048576,0),MATCH((CUADRO!L$4&amp;$E636),'Hoja de Trabajo para listado'!$AB$151:$BA$151,0)),0)+IFERROR(INDEX('Hoja de Trabajo para listado'!$BC$155:$CB$1048576,MATCH($A636,'Hoja de Trabajo para listado'!$BC$155:$BC$1048576,0),MATCH((CUADRO!L$4&amp;$E636),'Hoja de Trabajo para listado'!$BC$151:$CB$151,0)),0)+IFERROR(INDEX('Hoja de Trabajo para listado'!$DE$153:$DG$274,MATCH($A636,'Hoja de Trabajo para listado'!$DE$153:$DE$1048576,0),MATCH((CUADRO!L$4&amp;$E636),'Hoja de Trabajo para listado'!$DE$151:$DG$151,0)),0)+IFERROR(INDEX('Hoja de Trabajo para listado'!$CD$155:$DC$1048576,MATCH($A636,'Hoja de Trabajo para listado'!$CD$155:$CD$1048576,0),MATCH((CUADRO!L$4&amp;$E636),'Hoja de Trabajo para listado'!$CD$151:$DC$151,0)),0)</f>
        <v>0</v>
      </c>
      <c r="M636" s="241">
        <f ca="1">+IFERROR(INDEX('Hoja de Trabajo para listado'!$A$155:$Z$1048576,MATCH($A636,'Hoja de Trabajo para listado'!$A$155:$A$1048576,0),MATCH((CUADRO!M$4&amp;$E636),'Hoja de Trabajo para listado'!$A$151:$Z$151,0)),0)+IFERROR(INDEX('Hoja de Trabajo para listado'!$AB$155:$BA$1048576,MATCH($A636,'Hoja de Trabajo para listado'!$AB$155:$AB$1048576,0),MATCH((CUADRO!M$4&amp;$E636),'Hoja de Trabajo para listado'!$AB$151:$BA$151,0)),0)+IFERROR(INDEX('Hoja de Trabajo para listado'!$BC$155:$CB$1048576,MATCH($A636,'Hoja de Trabajo para listado'!$BC$155:$BC$1048576,0),MATCH((CUADRO!M$4&amp;$E636),'Hoja de Trabajo para listado'!$BC$151:$CB$151,0)),0)+IFERROR(INDEX('Hoja de Trabajo para listado'!$DE$153:$DG$274,MATCH($A636,'Hoja de Trabajo para listado'!$DE$153:$DE$1048576,0),MATCH((CUADRO!M$4&amp;$E636),'Hoja de Trabajo para listado'!$DE$151:$DG$151,0)),0)+IFERROR(INDEX('Hoja de Trabajo para listado'!$CD$155:$DC$1048576,MATCH($A636,'Hoja de Trabajo para listado'!$CD$155:$CD$1048576,0),MATCH((CUADRO!M$4&amp;$E636),'Hoja de Trabajo para listado'!$CD$151:$DC$151,0)),0)</f>
        <v>0</v>
      </c>
      <c r="N636" s="241">
        <f ca="1">+IFERROR(INDEX('Hoja de Trabajo para listado'!$A$155:$Z$1048576,MATCH($A636,'Hoja de Trabajo para listado'!$A$155:$A$1048576,0),MATCH((CUADRO!N$4&amp;$E636),'Hoja de Trabajo para listado'!$A$151:$Z$151,0)),0)+IFERROR(INDEX('Hoja de Trabajo para listado'!$AB$155:$BA$1048576,MATCH($A636,'Hoja de Trabajo para listado'!$AB$155:$AB$1048576,0),MATCH((CUADRO!N$4&amp;$E636),'Hoja de Trabajo para listado'!$AB$151:$BA$151,0)),0)+IFERROR(INDEX('Hoja de Trabajo para listado'!$BC$155:$CB$1048576,MATCH($A636,'Hoja de Trabajo para listado'!$BC$155:$BC$1048576,0),MATCH((CUADRO!N$4&amp;$E636),'Hoja de Trabajo para listado'!$BC$151:$CB$151,0)),0)+IFERROR(INDEX('Hoja de Trabajo para listado'!$DE$153:$DG$274,MATCH($A636,'Hoja de Trabajo para listado'!$DE$153:$DE$1048576,0),MATCH((CUADRO!N$4&amp;$E636),'Hoja de Trabajo para listado'!$DE$151:$DG$151,0)),0)+IFERROR(INDEX('Hoja de Trabajo para listado'!$CD$155:$DC$1048576,MATCH($A636,'Hoja de Trabajo para listado'!$CD$155:$CD$1048576,0),MATCH((CUADRO!N$4&amp;$E636),'Hoja de Trabajo para listado'!$CD$151:$DC$151,0)),0)</f>
        <v>0</v>
      </c>
      <c r="O636" s="241">
        <f ca="1">+IFERROR(INDEX('Hoja de Trabajo para listado'!$A$155:$Z$1048576,MATCH($A636,'Hoja de Trabajo para listado'!$A$155:$A$1048576,0),MATCH((CUADRO!O$4&amp;$E636),'Hoja de Trabajo para listado'!$A$151:$Z$151,0)),0)+IFERROR(INDEX('Hoja de Trabajo para listado'!$AB$155:$BA$1048576,MATCH($A636,'Hoja de Trabajo para listado'!$AB$155:$AB$1048576,0),MATCH((CUADRO!O$4&amp;$E636),'Hoja de Trabajo para listado'!$AB$151:$BA$151,0)),0)+IFERROR(INDEX('Hoja de Trabajo para listado'!$BC$155:$CB$1048576,MATCH($A636,'Hoja de Trabajo para listado'!$BC$155:$BC$1048576,0),MATCH((CUADRO!O$4&amp;$E636),'Hoja de Trabajo para listado'!$BC$151:$CB$151,0)),0)+IFERROR(INDEX('Hoja de Trabajo para listado'!$DE$153:$DG$274,MATCH($A636,'Hoja de Trabajo para listado'!$DE$153:$DE$1048576,0),MATCH((CUADRO!O$4&amp;$E636),'Hoja de Trabajo para listado'!$DE$151:$DG$151,0)),0)+IFERROR(INDEX('Hoja de Trabajo para listado'!$CD$155:$DC$1048576,MATCH($A636,'Hoja de Trabajo para listado'!$CD$155:$CD$1048576,0),MATCH((CUADRO!O$4&amp;$E636),'Hoja de Trabajo para listado'!$CD$151:$DC$151,0)),0)</f>
        <v>0</v>
      </c>
      <c r="P636" s="241">
        <f ca="1">+IFERROR(INDEX('Hoja de Trabajo para listado'!$A$155:$Z$1048576,MATCH($A636,'Hoja de Trabajo para listado'!$A$155:$A$1048576,0),MATCH((CUADRO!P$4&amp;$E636),'Hoja de Trabajo para listado'!$A$151:$Z$151,0)),0)+IFERROR(INDEX('Hoja de Trabajo para listado'!$AB$155:$BA$1048576,MATCH($A636,'Hoja de Trabajo para listado'!$AB$155:$AB$1048576,0),MATCH((CUADRO!P$4&amp;$E636),'Hoja de Trabajo para listado'!$AB$151:$BA$151,0)),0)+IFERROR(INDEX('Hoja de Trabajo para listado'!$BC$155:$CB$1048576,MATCH($A636,'Hoja de Trabajo para listado'!$BC$155:$BC$1048576,0),MATCH((CUADRO!P$4&amp;$E636),'Hoja de Trabajo para listado'!$BC$151:$CB$151,0)),0)+IFERROR(INDEX('Hoja de Trabajo para listado'!$DE$153:$DG$274,MATCH($A636,'Hoja de Trabajo para listado'!$DE$153:$DE$1048576,0),MATCH((CUADRO!P$4&amp;$E636),'Hoja de Trabajo para listado'!$DE$151:$DG$151,0)),0)+IFERROR(INDEX('Hoja de Trabajo para listado'!$CD$155:$DC$1048576,MATCH($A636,'Hoja de Trabajo para listado'!$CD$155:$CD$1048576,0),MATCH((CUADRO!P$4&amp;$E636),'Hoja de Trabajo para listado'!$CD$151:$DC$151,0)),0)</f>
        <v>0</v>
      </c>
      <c r="Q636" s="241">
        <f ca="1">+IFERROR(INDEX('Hoja de Trabajo para listado'!$A$155:$Z$1048576,MATCH($A636,'Hoja de Trabajo para listado'!$A$155:$A$1048576,0),MATCH((CUADRO!Q$4&amp;$E636),'Hoja de Trabajo para listado'!$A$151:$Z$151,0)),0)+IFERROR(INDEX('Hoja de Trabajo para listado'!$AB$155:$BA$1048576,MATCH($A636,'Hoja de Trabajo para listado'!$AB$155:$AB$1048576,0),MATCH((CUADRO!Q$4&amp;$E636),'Hoja de Trabajo para listado'!$AB$151:$BA$151,0)),0)+IFERROR(INDEX('Hoja de Trabajo para listado'!$BC$155:$CB$1048576,MATCH($A636,'Hoja de Trabajo para listado'!$BC$155:$BC$1048576,0),MATCH((CUADRO!Q$4&amp;$E636),'Hoja de Trabajo para listado'!$BC$151:$CB$151,0)),0)+IFERROR(INDEX('Hoja de Trabajo para listado'!$DE$153:$DG$274,MATCH($A636,'Hoja de Trabajo para listado'!$DE$153:$DE$1048576,0),MATCH((CUADRO!Q$4&amp;$E636),'Hoja de Trabajo para listado'!$DE$151:$DG$151,0)),0)+IFERROR(INDEX('Hoja de Trabajo para listado'!$CD$155:$DC$1048576,MATCH($A636,'Hoja de Trabajo para listado'!$CD$155:$CD$1048576,0),MATCH((CUADRO!Q$4&amp;$E636),'Hoja de Trabajo para listado'!$CD$151:$DC$151,0)),0)</f>
        <v>0</v>
      </c>
      <c r="R636" s="241">
        <f t="shared" ca="1" si="18"/>
        <v>0</v>
      </c>
      <c r="S636" s="247">
        <f ca="1">+R635+R636</f>
        <v>0</v>
      </c>
      <c r="T636" s="241">
        <f ca="1">+S636</f>
        <v>0</v>
      </c>
      <c r="U636" s="240">
        <f t="shared" si="19"/>
        <v>2</v>
      </c>
    </row>
    <row r="637" spans="1:21" customFormat="1" ht="15" hidden="1" customHeight="1">
      <c r="A637" s="32">
        <v>1270</v>
      </c>
      <c r="B637" s="381">
        <f>+A637</f>
        <v>1270</v>
      </c>
      <c r="C637" s="245" t="str">
        <f>+VLOOKUP(A637,bd_lista!$A$3:$C$592,3,FALSE)</f>
        <v>Gobierno Autónomo Municipal de Curva</v>
      </c>
      <c r="D637" s="383" t="str">
        <f>+C637</f>
        <v>Gobierno Autónomo Municipal de Curva</v>
      </c>
      <c r="E637" s="240" t="s">
        <v>683</v>
      </c>
      <c r="F637" s="241">
        <f ca="1">+IFERROR(INDEX('Hoja de Trabajo para listado'!$A$155:$Z$1048576,MATCH($A637,'Hoja de Trabajo para listado'!$A$155:$A$1048576,0),MATCH((CUADRO!F$4&amp;$E637),'Hoja de Trabajo para listado'!$A$151:$Z$151,0)),0)+IFERROR(INDEX('Hoja de Trabajo para listado'!$AB$155:$BA$1048576,MATCH($A637,'Hoja de Trabajo para listado'!$AB$155:$AB$1048576,0),MATCH((CUADRO!F$4&amp;$E637),'Hoja de Trabajo para listado'!$AB$151:$BA$151,0)),0)+IFERROR(INDEX('Hoja de Trabajo para listado'!$BC$155:$CB$1048576,MATCH($A637,'Hoja de Trabajo para listado'!$BC$155:$BC$1048576,0),MATCH((CUADRO!F$4&amp;$E637),'Hoja de Trabajo para listado'!$BC$151:$CB$151,0)),0)+IFERROR(INDEX('Hoja de Trabajo para listado'!$DE$153:$DG$274,MATCH($A637,'Hoja de Trabajo para listado'!$DE$153:$DE$1048576,0),MATCH((CUADRO!F$4&amp;$E637),'Hoja de Trabajo para listado'!$DE$151:$DG$151,0)),0)+IFERROR(INDEX('Hoja de Trabajo para listado'!$CD$155:$DC$1048576,MATCH($A637,'Hoja de Trabajo para listado'!$CD$155:$CD$1048576,0),MATCH((CUADRO!F$4&amp;$E637),'Hoja de Trabajo para listado'!$CD$151:$DC$151,0)),0)</f>
        <v>0</v>
      </c>
      <c r="G637" s="241">
        <f ca="1">+IFERROR(INDEX('Hoja de Trabajo para listado'!$A$155:$Z$1048576,MATCH($A637,'Hoja de Trabajo para listado'!$A$155:$A$1048576,0),MATCH((CUADRO!G$4&amp;$E637),'Hoja de Trabajo para listado'!$A$151:$Z$151,0)),0)+IFERROR(INDEX('Hoja de Trabajo para listado'!$AB$155:$BA$1048576,MATCH($A637,'Hoja de Trabajo para listado'!$AB$155:$AB$1048576,0),MATCH((CUADRO!G$4&amp;$E637),'Hoja de Trabajo para listado'!$AB$151:$BA$151,0)),0)+IFERROR(INDEX('Hoja de Trabajo para listado'!$BC$155:$CB$1048576,MATCH($A637,'Hoja de Trabajo para listado'!$BC$155:$BC$1048576,0),MATCH((CUADRO!G$4&amp;$E637),'Hoja de Trabajo para listado'!$BC$151:$CB$151,0)),0)+IFERROR(INDEX('Hoja de Trabajo para listado'!$DE$153:$DG$274,MATCH($A637,'Hoja de Trabajo para listado'!$DE$153:$DE$1048576,0),MATCH((CUADRO!G$4&amp;$E637),'Hoja de Trabajo para listado'!$DE$151:$DG$151,0)),0)+IFERROR(INDEX('Hoja de Trabajo para listado'!$CD$155:$DC$1048576,MATCH($A637,'Hoja de Trabajo para listado'!$CD$155:$CD$1048576,0),MATCH((CUADRO!G$4&amp;$E637),'Hoja de Trabajo para listado'!$CD$151:$DC$151,0)),0)</f>
        <v>0</v>
      </c>
      <c r="H637" s="241">
        <f ca="1">+IFERROR(INDEX('Hoja de Trabajo para listado'!$A$155:$Z$1048576,MATCH($A637,'Hoja de Trabajo para listado'!$A$155:$A$1048576,0),MATCH((CUADRO!H$4&amp;$E637),'Hoja de Trabajo para listado'!$A$151:$Z$151,0)),0)+IFERROR(INDEX('Hoja de Trabajo para listado'!$AB$155:$BA$1048576,MATCH($A637,'Hoja de Trabajo para listado'!$AB$155:$AB$1048576,0),MATCH((CUADRO!H$4&amp;$E637),'Hoja de Trabajo para listado'!$AB$151:$BA$151,0)),0)+IFERROR(INDEX('Hoja de Trabajo para listado'!$BC$155:$CB$1048576,MATCH($A637,'Hoja de Trabajo para listado'!$BC$155:$BC$1048576,0),MATCH((CUADRO!H$4&amp;$E637),'Hoja de Trabajo para listado'!$BC$151:$CB$151,0)),0)+IFERROR(INDEX('Hoja de Trabajo para listado'!$DE$153:$DG$274,MATCH($A637,'Hoja de Trabajo para listado'!$DE$153:$DE$1048576,0),MATCH((CUADRO!H$4&amp;$E637),'Hoja de Trabajo para listado'!$DE$151:$DG$151,0)),0)+IFERROR(INDEX('Hoja de Trabajo para listado'!$CD$155:$DC$1048576,MATCH($A637,'Hoja de Trabajo para listado'!$CD$155:$CD$1048576,0),MATCH((CUADRO!H$4&amp;$E637),'Hoja de Trabajo para listado'!$CD$151:$DC$151,0)),0)</f>
        <v>0</v>
      </c>
      <c r="I637" s="241">
        <f ca="1">+IFERROR(INDEX('Hoja de Trabajo para listado'!$A$155:$Z$1048576,MATCH($A637,'Hoja de Trabajo para listado'!$A$155:$A$1048576,0),MATCH((CUADRO!I$4&amp;$E637),'Hoja de Trabajo para listado'!$A$151:$Z$151,0)),0)+IFERROR(INDEX('Hoja de Trabajo para listado'!$AB$155:$BA$1048576,MATCH($A637,'Hoja de Trabajo para listado'!$AB$155:$AB$1048576,0),MATCH((CUADRO!I$4&amp;$E637),'Hoja de Trabajo para listado'!$AB$151:$BA$151,0)),0)+IFERROR(INDEX('Hoja de Trabajo para listado'!$BC$155:$CB$1048576,MATCH($A637,'Hoja de Trabajo para listado'!$BC$155:$BC$1048576,0),MATCH((CUADRO!I$4&amp;$E637),'Hoja de Trabajo para listado'!$BC$151:$CB$151,0)),0)+IFERROR(INDEX('Hoja de Trabajo para listado'!$DE$153:$DG$274,MATCH($A637,'Hoja de Trabajo para listado'!$DE$153:$DE$1048576,0),MATCH((CUADRO!I$4&amp;$E637),'Hoja de Trabajo para listado'!$DE$151:$DG$151,0)),0)+IFERROR(INDEX('Hoja de Trabajo para listado'!$CD$155:$DC$1048576,MATCH($A637,'Hoja de Trabajo para listado'!$CD$155:$CD$1048576,0),MATCH((CUADRO!I$4&amp;$E637),'Hoja de Trabajo para listado'!$CD$151:$DC$151,0)),0)</f>
        <v>0</v>
      </c>
      <c r="J637" s="241">
        <f ca="1">+IFERROR(INDEX('Hoja de Trabajo para listado'!$A$155:$Z$1048576,MATCH($A637,'Hoja de Trabajo para listado'!$A$155:$A$1048576,0),MATCH((CUADRO!J$4&amp;$E637),'Hoja de Trabajo para listado'!$A$151:$Z$151,0)),0)+IFERROR(INDEX('Hoja de Trabajo para listado'!$AB$155:$BA$1048576,MATCH($A637,'Hoja de Trabajo para listado'!$AB$155:$AB$1048576,0),MATCH((CUADRO!J$4&amp;$E637),'Hoja de Trabajo para listado'!$AB$151:$BA$151,0)),0)+IFERROR(INDEX('Hoja de Trabajo para listado'!$BC$155:$CB$1048576,MATCH($A637,'Hoja de Trabajo para listado'!$BC$155:$BC$1048576,0),MATCH((CUADRO!J$4&amp;$E637),'Hoja de Trabajo para listado'!$BC$151:$CB$151,0)),0)+IFERROR(INDEX('Hoja de Trabajo para listado'!$DE$153:$DG$274,MATCH($A637,'Hoja de Trabajo para listado'!$DE$153:$DE$1048576,0),MATCH((CUADRO!J$4&amp;$E637),'Hoja de Trabajo para listado'!$DE$151:$DG$151,0)),0)+IFERROR(INDEX('Hoja de Trabajo para listado'!$CD$155:$DC$1048576,MATCH($A637,'Hoja de Trabajo para listado'!$CD$155:$CD$1048576,0),MATCH((CUADRO!J$4&amp;$E637),'Hoja de Trabajo para listado'!$CD$151:$DC$151,0)),0)</f>
        <v>0</v>
      </c>
      <c r="K637" s="241">
        <f ca="1">+IFERROR(INDEX('Hoja de Trabajo para listado'!$A$155:$Z$1048576,MATCH($A637,'Hoja de Trabajo para listado'!$A$155:$A$1048576,0),MATCH((CUADRO!K$4&amp;$E637),'Hoja de Trabajo para listado'!$A$151:$Z$151,0)),0)+IFERROR(INDEX('Hoja de Trabajo para listado'!$AB$155:$BA$1048576,MATCH($A637,'Hoja de Trabajo para listado'!$AB$155:$AB$1048576,0),MATCH((CUADRO!K$4&amp;$E637),'Hoja de Trabajo para listado'!$AB$151:$BA$151,0)),0)+IFERROR(INDEX('Hoja de Trabajo para listado'!$BC$155:$CB$1048576,MATCH($A637,'Hoja de Trabajo para listado'!$BC$155:$BC$1048576,0),MATCH((CUADRO!K$4&amp;$E637),'Hoja de Trabajo para listado'!$BC$151:$CB$151,0)),0)+IFERROR(INDEX('Hoja de Trabajo para listado'!$DE$153:$DG$274,MATCH($A637,'Hoja de Trabajo para listado'!$DE$153:$DE$1048576,0),MATCH((CUADRO!K$4&amp;$E637),'Hoja de Trabajo para listado'!$DE$151:$DG$151,0)),0)+IFERROR(INDEX('Hoja de Trabajo para listado'!$CD$155:$DC$1048576,MATCH($A637,'Hoja de Trabajo para listado'!$CD$155:$CD$1048576,0),MATCH((CUADRO!K$4&amp;$E637),'Hoja de Trabajo para listado'!$CD$151:$DC$151,0)),0)</f>
        <v>0</v>
      </c>
      <c r="L637" s="241">
        <f ca="1">+IFERROR(INDEX('Hoja de Trabajo para listado'!$A$155:$Z$1048576,MATCH($A637,'Hoja de Trabajo para listado'!$A$155:$A$1048576,0),MATCH((CUADRO!L$4&amp;$E637),'Hoja de Trabajo para listado'!$A$151:$Z$151,0)),0)+IFERROR(INDEX('Hoja de Trabajo para listado'!$AB$155:$BA$1048576,MATCH($A637,'Hoja de Trabajo para listado'!$AB$155:$AB$1048576,0),MATCH((CUADRO!L$4&amp;$E637),'Hoja de Trabajo para listado'!$AB$151:$BA$151,0)),0)+IFERROR(INDEX('Hoja de Trabajo para listado'!$BC$155:$CB$1048576,MATCH($A637,'Hoja de Trabajo para listado'!$BC$155:$BC$1048576,0),MATCH((CUADRO!L$4&amp;$E637),'Hoja de Trabajo para listado'!$BC$151:$CB$151,0)),0)+IFERROR(INDEX('Hoja de Trabajo para listado'!$DE$153:$DG$274,MATCH($A637,'Hoja de Trabajo para listado'!$DE$153:$DE$1048576,0),MATCH((CUADRO!L$4&amp;$E637),'Hoja de Trabajo para listado'!$DE$151:$DG$151,0)),0)+IFERROR(INDEX('Hoja de Trabajo para listado'!$CD$155:$DC$1048576,MATCH($A637,'Hoja de Trabajo para listado'!$CD$155:$CD$1048576,0),MATCH((CUADRO!L$4&amp;$E637),'Hoja de Trabajo para listado'!$CD$151:$DC$151,0)),0)</f>
        <v>0</v>
      </c>
      <c r="M637" s="241">
        <f ca="1">+IFERROR(INDEX('Hoja de Trabajo para listado'!$A$155:$Z$1048576,MATCH($A637,'Hoja de Trabajo para listado'!$A$155:$A$1048576,0),MATCH((CUADRO!M$4&amp;$E637),'Hoja de Trabajo para listado'!$A$151:$Z$151,0)),0)+IFERROR(INDEX('Hoja de Trabajo para listado'!$AB$155:$BA$1048576,MATCH($A637,'Hoja de Trabajo para listado'!$AB$155:$AB$1048576,0),MATCH((CUADRO!M$4&amp;$E637),'Hoja de Trabajo para listado'!$AB$151:$BA$151,0)),0)+IFERROR(INDEX('Hoja de Trabajo para listado'!$BC$155:$CB$1048576,MATCH($A637,'Hoja de Trabajo para listado'!$BC$155:$BC$1048576,0),MATCH((CUADRO!M$4&amp;$E637),'Hoja de Trabajo para listado'!$BC$151:$CB$151,0)),0)+IFERROR(INDEX('Hoja de Trabajo para listado'!$DE$153:$DG$274,MATCH($A637,'Hoja de Trabajo para listado'!$DE$153:$DE$1048576,0),MATCH((CUADRO!M$4&amp;$E637),'Hoja de Trabajo para listado'!$DE$151:$DG$151,0)),0)+IFERROR(INDEX('Hoja de Trabajo para listado'!$CD$155:$DC$1048576,MATCH($A637,'Hoja de Trabajo para listado'!$CD$155:$CD$1048576,0),MATCH((CUADRO!M$4&amp;$E637),'Hoja de Trabajo para listado'!$CD$151:$DC$151,0)),0)</f>
        <v>0</v>
      </c>
      <c r="N637" s="241">
        <f ca="1">+IFERROR(INDEX('Hoja de Trabajo para listado'!$A$155:$Z$1048576,MATCH($A637,'Hoja de Trabajo para listado'!$A$155:$A$1048576,0),MATCH((CUADRO!N$4&amp;$E637),'Hoja de Trabajo para listado'!$A$151:$Z$151,0)),0)+IFERROR(INDEX('Hoja de Trabajo para listado'!$AB$155:$BA$1048576,MATCH($A637,'Hoja de Trabajo para listado'!$AB$155:$AB$1048576,0),MATCH((CUADRO!N$4&amp;$E637),'Hoja de Trabajo para listado'!$AB$151:$BA$151,0)),0)+IFERROR(INDEX('Hoja de Trabajo para listado'!$BC$155:$CB$1048576,MATCH($A637,'Hoja de Trabajo para listado'!$BC$155:$BC$1048576,0),MATCH((CUADRO!N$4&amp;$E637),'Hoja de Trabajo para listado'!$BC$151:$CB$151,0)),0)+IFERROR(INDEX('Hoja de Trabajo para listado'!$DE$153:$DG$274,MATCH($A637,'Hoja de Trabajo para listado'!$DE$153:$DE$1048576,0),MATCH((CUADRO!N$4&amp;$E637),'Hoja de Trabajo para listado'!$DE$151:$DG$151,0)),0)+IFERROR(INDEX('Hoja de Trabajo para listado'!$CD$155:$DC$1048576,MATCH($A637,'Hoja de Trabajo para listado'!$CD$155:$CD$1048576,0),MATCH((CUADRO!N$4&amp;$E637),'Hoja de Trabajo para listado'!$CD$151:$DC$151,0)),0)</f>
        <v>0</v>
      </c>
      <c r="O637" s="241">
        <f ca="1">+IFERROR(INDEX('Hoja de Trabajo para listado'!$A$155:$Z$1048576,MATCH($A637,'Hoja de Trabajo para listado'!$A$155:$A$1048576,0),MATCH((CUADRO!O$4&amp;$E637),'Hoja de Trabajo para listado'!$A$151:$Z$151,0)),0)+IFERROR(INDEX('Hoja de Trabajo para listado'!$AB$155:$BA$1048576,MATCH($A637,'Hoja de Trabajo para listado'!$AB$155:$AB$1048576,0),MATCH((CUADRO!O$4&amp;$E637),'Hoja de Trabajo para listado'!$AB$151:$BA$151,0)),0)+IFERROR(INDEX('Hoja de Trabajo para listado'!$BC$155:$CB$1048576,MATCH($A637,'Hoja de Trabajo para listado'!$BC$155:$BC$1048576,0),MATCH((CUADRO!O$4&amp;$E637),'Hoja de Trabajo para listado'!$BC$151:$CB$151,0)),0)+IFERROR(INDEX('Hoja de Trabajo para listado'!$DE$153:$DG$274,MATCH($A637,'Hoja de Trabajo para listado'!$DE$153:$DE$1048576,0),MATCH((CUADRO!O$4&amp;$E637),'Hoja de Trabajo para listado'!$DE$151:$DG$151,0)),0)+IFERROR(INDEX('Hoja de Trabajo para listado'!$CD$155:$DC$1048576,MATCH($A637,'Hoja de Trabajo para listado'!$CD$155:$CD$1048576,0),MATCH((CUADRO!O$4&amp;$E637),'Hoja de Trabajo para listado'!$CD$151:$DC$151,0)),0)</f>
        <v>0</v>
      </c>
      <c r="P637" s="241">
        <f ca="1">+IFERROR(INDEX('Hoja de Trabajo para listado'!$A$155:$Z$1048576,MATCH($A637,'Hoja de Trabajo para listado'!$A$155:$A$1048576,0),MATCH((CUADRO!P$4&amp;$E637),'Hoja de Trabajo para listado'!$A$151:$Z$151,0)),0)+IFERROR(INDEX('Hoja de Trabajo para listado'!$AB$155:$BA$1048576,MATCH($A637,'Hoja de Trabajo para listado'!$AB$155:$AB$1048576,0),MATCH((CUADRO!P$4&amp;$E637),'Hoja de Trabajo para listado'!$AB$151:$BA$151,0)),0)+IFERROR(INDEX('Hoja de Trabajo para listado'!$BC$155:$CB$1048576,MATCH($A637,'Hoja de Trabajo para listado'!$BC$155:$BC$1048576,0),MATCH((CUADRO!P$4&amp;$E637),'Hoja de Trabajo para listado'!$BC$151:$CB$151,0)),0)+IFERROR(INDEX('Hoja de Trabajo para listado'!$DE$153:$DG$274,MATCH($A637,'Hoja de Trabajo para listado'!$DE$153:$DE$1048576,0),MATCH((CUADRO!P$4&amp;$E637),'Hoja de Trabajo para listado'!$DE$151:$DG$151,0)),0)+IFERROR(INDEX('Hoja de Trabajo para listado'!$CD$155:$DC$1048576,MATCH($A637,'Hoja de Trabajo para listado'!$CD$155:$CD$1048576,0),MATCH((CUADRO!P$4&amp;$E637),'Hoja de Trabajo para listado'!$CD$151:$DC$151,0)),0)</f>
        <v>0</v>
      </c>
      <c r="Q637" s="241">
        <f ca="1">+IFERROR(INDEX('Hoja de Trabajo para listado'!$A$155:$Z$1048576,MATCH($A637,'Hoja de Trabajo para listado'!$A$155:$A$1048576,0),MATCH((CUADRO!Q$4&amp;$E637),'Hoja de Trabajo para listado'!$A$151:$Z$151,0)),0)+IFERROR(INDEX('Hoja de Trabajo para listado'!$AB$155:$BA$1048576,MATCH($A637,'Hoja de Trabajo para listado'!$AB$155:$AB$1048576,0),MATCH((CUADRO!Q$4&amp;$E637),'Hoja de Trabajo para listado'!$AB$151:$BA$151,0)),0)+IFERROR(INDEX('Hoja de Trabajo para listado'!$BC$155:$CB$1048576,MATCH($A637,'Hoja de Trabajo para listado'!$BC$155:$BC$1048576,0),MATCH((CUADRO!Q$4&amp;$E637),'Hoja de Trabajo para listado'!$BC$151:$CB$151,0)),0)+IFERROR(INDEX('Hoja de Trabajo para listado'!$DE$153:$DG$274,MATCH($A637,'Hoja de Trabajo para listado'!$DE$153:$DE$1048576,0),MATCH((CUADRO!Q$4&amp;$E637),'Hoja de Trabajo para listado'!$DE$151:$DG$151,0)),0)+IFERROR(INDEX('Hoja de Trabajo para listado'!$CD$155:$DC$1048576,MATCH($A637,'Hoja de Trabajo para listado'!$CD$155:$CD$1048576,0),MATCH((CUADRO!Q$4&amp;$E637),'Hoja de Trabajo para listado'!$CD$151:$DC$151,0)),0)</f>
        <v>0</v>
      </c>
      <c r="R637" s="241">
        <f t="shared" ca="1" si="18"/>
        <v>0</v>
      </c>
      <c r="S637" s="247"/>
      <c r="T637" s="241">
        <f ca="1">+T638</f>
        <v>0</v>
      </c>
      <c r="U637" s="240">
        <f t="shared" si="19"/>
        <v>1</v>
      </c>
    </row>
    <row r="638" spans="1:21" customFormat="1" ht="15" hidden="1" customHeight="1">
      <c r="A638" s="32">
        <v>1270</v>
      </c>
      <c r="B638" s="382"/>
      <c r="C638" s="245" t="str">
        <f>+VLOOKUP(A638,bd_lista!$A$3:$C$592,3,FALSE)</f>
        <v>Gobierno Autónomo Municipal de Curva</v>
      </c>
      <c r="D638" s="384"/>
      <c r="E638" s="242" t="s">
        <v>684</v>
      </c>
      <c r="F638" s="241">
        <f ca="1">+IFERROR(INDEX('Hoja de Trabajo para listado'!$A$155:$Z$1048576,MATCH($A638,'Hoja de Trabajo para listado'!$A$155:$A$1048576,0),MATCH((CUADRO!F$4&amp;$E638),'Hoja de Trabajo para listado'!$A$151:$Z$151,0)),0)+IFERROR(INDEX('Hoja de Trabajo para listado'!$AB$155:$BA$1048576,MATCH($A638,'Hoja de Trabajo para listado'!$AB$155:$AB$1048576,0),MATCH((CUADRO!F$4&amp;$E638),'Hoja de Trabajo para listado'!$AB$151:$BA$151,0)),0)+IFERROR(INDEX('Hoja de Trabajo para listado'!$BC$155:$CB$1048576,MATCH($A638,'Hoja de Trabajo para listado'!$BC$155:$BC$1048576,0),MATCH((CUADRO!F$4&amp;$E638),'Hoja de Trabajo para listado'!$BC$151:$CB$151,0)),0)+IFERROR(INDEX('Hoja de Trabajo para listado'!$DE$153:$DG$274,MATCH($A638,'Hoja de Trabajo para listado'!$DE$153:$DE$1048576,0),MATCH((CUADRO!F$4&amp;$E638),'Hoja de Trabajo para listado'!$DE$151:$DG$151,0)),0)+IFERROR(INDEX('Hoja de Trabajo para listado'!$CD$155:$DC$1048576,MATCH($A638,'Hoja de Trabajo para listado'!$CD$155:$CD$1048576,0),MATCH((CUADRO!F$4&amp;$E638),'Hoja de Trabajo para listado'!$CD$151:$DC$151,0)),0)</f>
        <v>0</v>
      </c>
      <c r="G638" s="241">
        <f ca="1">+IFERROR(INDEX('Hoja de Trabajo para listado'!$A$155:$Z$1048576,MATCH($A638,'Hoja de Trabajo para listado'!$A$155:$A$1048576,0),MATCH((CUADRO!G$4&amp;$E638),'Hoja de Trabajo para listado'!$A$151:$Z$151,0)),0)+IFERROR(INDEX('Hoja de Trabajo para listado'!$AB$155:$BA$1048576,MATCH($A638,'Hoja de Trabajo para listado'!$AB$155:$AB$1048576,0),MATCH((CUADRO!G$4&amp;$E638),'Hoja de Trabajo para listado'!$AB$151:$BA$151,0)),0)+IFERROR(INDEX('Hoja de Trabajo para listado'!$BC$155:$CB$1048576,MATCH($A638,'Hoja de Trabajo para listado'!$BC$155:$BC$1048576,0),MATCH((CUADRO!G$4&amp;$E638),'Hoja de Trabajo para listado'!$BC$151:$CB$151,0)),0)+IFERROR(INDEX('Hoja de Trabajo para listado'!$DE$153:$DG$274,MATCH($A638,'Hoja de Trabajo para listado'!$DE$153:$DE$1048576,0),MATCH((CUADRO!G$4&amp;$E638),'Hoja de Trabajo para listado'!$DE$151:$DG$151,0)),0)+IFERROR(INDEX('Hoja de Trabajo para listado'!$CD$155:$DC$1048576,MATCH($A638,'Hoja de Trabajo para listado'!$CD$155:$CD$1048576,0),MATCH((CUADRO!G$4&amp;$E638),'Hoja de Trabajo para listado'!$CD$151:$DC$151,0)),0)</f>
        <v>0</v>
      </c>
      <c r="H638" s="241">
        <f ca="1">+IFERROR(INDEX('Hoja de Trabajo para listado'!$A$155:$Z$1048576,MATCH($A638,'Hoja de Trabajo para listado'!$A$155:$A$1048576,0),MATCH((CUADRO!H$4&amp;$E638),'Hoja de Trabajo para listado'!$A$151:$Z$151,0)),0)+IFERROR(INDEX('Hoja de Trabajo para listado'!$AB$155:$BA$1048576,MATCH($A638,'Hoja de Trabajo para listado'!$AB$155:$AB$1048576,0),MATCH((CUADRO!H$4&amp;$E638),'Hoja de Trabajo para listado'!$AB$151:$BA$151,0)),0)+IFERROR(INDEX('Hoja de Trabajo para listado'!$BC$155:$CB$1048576,MATCH($A638,'Hoja de Trabajo para listado'!$BC$155:$BC$1048576,0),MATCH((CUADRO!H$4&amp;$E638),'Hoja de Trabajo para listado'!$BC$151:$CB$151,0)),0)+IFERROR(INDEX('Hoja de Trabajo para listado'!$DE$153:$DG$274,MATCH($A638,'Hoja de Trabajo para listado'!$DE$153:$DE$1048576,0),MATCH((CUADRO!H$4&amp;$E638),'Hoja de Trabajo para listado'!$DE$151:$DG$151,0)),0)+IFERROR(INDEX('Hoja de Trabajo para listado'!$CD$155:$DC$1048576,MATCH($A638,'Hoja de Trabajo para listado'!$CD$155:$CD$1048576,0),MATCH((CUADRO!H$4&amp;$E638),'Hoja de Trabajo para listado'!$CD$151:$DC$151,0)),0)</f>
        <v>0</v>
      </c>
      <c r="I638" s="241">
        <f ca="1">+IFERROR(INDEX('Hoja de Trabajo para listado'!$A$155:$Z$1048576,MATCH($A638,'Hoja de Trabajo para listado'!$A$155:$A$1048576,0),MATCH((CUADRO!I$4&amp;$E638),'Hoja de Trabajo para listado'!$A$151:$Z$151,0)),0)+IFERROR(INDEX('Hoja de Trabajo para listado'!$AB$155:$BA$1048576,MATCH($A638,'Hoja de Trabajo para listado'!$AB$155:$AB$1048576,0),MATCH((CUADRO!I$4&amp;$E638),'Hoja de Trabajo para listado'!$AB$151:$BA$151,0)),0)+IFERROR(INDEX('Hoja de Trabajo para listado'!$BC$155:$CB$1048576,MATCH($A638,'Hoja de Trabajo para listado'!$BC$155:$BC$1048576,0),MATCH((CUADRO!I$4&amp;$E638),'Hoja de Trabajo para listado'!$BC$151:$CB$151,0)),0)+IFERROR(INDEX('Hoja de Trabajo para listado'!$DE$153:$DG$274,MATCH($A638,'Hoja de Trabajo para listado'!$DE$153:$DE$1048576,0),MATCH((CUADRO!I$4&amp;$E638),'Hoja de Trabajo para listado'!$DE$151:$DG$151,0)),0)+IFERROR(INDEX('Hoja de Trabajo para listado'!$CD$155:$DC$1048576,MATCH($A638,'Hoja de Trabajo para listado'!$CD$155:$CD$1048576,0),MATCH((CUADRO!I$4&amp;$E638),'Hoja de Trabajo para listado'!$CD$151:$DC$151,0)),0)</f>
        <v>0</v>
      </c>
      <c r="J638" s="241">
        <f ca="1">+IFERROR(INDEX('Hoja de Trabajo para listado'!$A$155:$Z$1048576,MATCH($A638,'Hoja de Trabajo para listado'!$A$155:$A$1048576,0),MATCH((CUADRO!J$4&amp;$E638),'Hoja de Trabajo para listado'!$A$151:$Z$151,0)),0)+IFERROR(INDEX('Hoja de Trabajo para listado'!$AB$155:$BA$1048576,MATCH($A638,'Hoja de Trabajo para listado'!$AB$155:$AB$1048576,0),MATCH((CUADRO!J$4&amp;$E638),'Hoja de Trabajo para listado'!$AB$151:$BA$151,0)),0)+IFERROR(INDEX('Hoja de Trabajo para listado'!$BC$155:$CB$1048576,MATCH($A638,'Hoja de Trabajo para listado'!$BC$155:$BC$1048576,0),MATCH((CUADRO!J$4&amp;$E638),'Hoja de Trabajo para listado'!$BC$151:$CB$151,0)),0)+IFERROR(INDEX('Hoja de Trabajo para listado'!$DE$153:$DG$274,MATCH($A638,'Hoja de Trabajo para listado'!$DE$153:$DE$1048576,0),MATCH((CUADRO!J$4&amp;$E638),'Hoja de Trabajo para listado'!$DE$151:$DG$151,0)),0)+IFERROR(INDEX('Hoja de Trabajo para listado'!$CD$155:$DC$1048576,MATCH($A638,'Hoja de Trabajo para listado'!$CD$155:$CD$1048576,0),MATCH((CUADRO!J$4&amp;$E638),'Hoja de Trabajo para listado'!$CD$151:$DC$151,0)),0)</f>
        <v>0</v>
      </c>
      <c r="K638" s="241">
        <f ca="1">+IFERROR(INDEX('Hoja de Trabajo para listado'!$A$155:$Z$1048576,MATCH($A638,'Hoja de Trabajo para listado'!$A$155:$A$1048576,0),MATCH((CUADRO!K$4&amp;$E638),'Hoja de Trabajo para listado'!$A$151:$Z$151,0)),0)+IFERROR(INDEX('Hoja de Trabajo para listado'!$AB$155:$BA$1048576,MATCH($A638,'Hoja de Trabajo para listado'!$AB$155:$AB$1048576,0),MATCH((CUADRO!K$4&amp;$E638),'Hoja de Trabajo para listado'!$AB$151:$BA$151,0)),0)+IFERROR(INDEX('Hoja de Trabajo para listado'!$BC$155:$CB$1048576,MATCH($A638,'Hoja de Trabajo para listado'!$BC$155:$BC$1048576,0),MATCH((CUADRO!K$4&amp;$E638),'Hoja de Trabajo para listado'!$BC$151:$CB$151,0)),0)+IFERROR(INDEX('Hoja de Trabajo para listado'!$DE$153:$DG$274,MATCH($A638,'Hoja de Trabajo para listado'!$DE$153:$DE$1048576,0),MATCH((CUADRO!K$4&amp;$E638),'Hoja de Trabajo para listado'!$DE$151:$DG$151,0)),0)+IFERROR(INDEX('Hoja de Trabajo para listado'!$CD$155:$DC$1048576,MATCH($A638,'Hoja de Trabajo para listado'!$CD$155:$CD$1048576,0),MATCH((CUADRO!K$4&amp;$E638),'Hoja de Trabajo para listado'!$CD$151:$DC$151,0)),0)</f>
        <v>0</v>
      </c>
      <c r="L638" s="241">
        <f ca="1">+IFERROR(INDEX('Hoja de Trabajo para listado'!$A$155:$Z$1048576,MATCH($A638,'Hoja de Trabajo para listado'!$A$155:$A$1048576,0),MATCH((CUADRO!L$4&amp;$E638),'Hoja de Trabajo para listado'!$A$151:$Z$151,0)),0)+IFERROR(INDEX('Hoja de Trabajo para listado'!$AB$155:$BA$1048576,MATCH($A638,'Hoja de Trabajo para listado'!$AB$155:$AB$1048576,0),MATCH((CUADRO!L$4&amp;$E638),'Hoja de Trabajo para listado'!$AB$151:$BA$151,0)),0)+IFERROR(INDEX('Hoja de Trabajo para listado'!$BC$155:$CB$1048576,MATCH($A638,'Hoja de Trabajo para listado'!$BC$155:$BC$1048576,0),MATCH((CUADRO!L$4&amp;$E638),'Hoja de Trabajo para listado'!$BC$151:$CB$151,0)),0)+IFERROR(INDEX('Hoja de Trabajo para listado'!$DE$153:$DG$274,MATCH($A638,'Hoja de Trabajo para listado'!$DE$153:$DE$1048576,0),MATCH((CUADRO!L$4&amp;$E638),'Hoja de Trabajo para listado'!$DE$151:$DG$151,0)),0)+IFERROR(INDEX('Hoja de Trabajo para listado'!$CD$155:$DC$1048576,MATCH($A638,'Hoja de Trabajo para listado'!$CD$155:$CD$1048576,0),MATCH((CUADRO!L$4&amp;$E638),'Hoja de Trabajo para listado'!$CD$151:$DC$151,0)),0)</f>
        <v>0</v>
      </c>
      <c r="M638" s="241">
        <f ca="1">+IFERROR(INDEX('Hoja de Trabajo para listado'!$A$155:$Z$1048576,MATCH($A638,'Hoja de Trabajo para listado'!$A$155:$A$1048576,0),MATCH((CUADRO!M$4&amp;$E638),'Hoja de Trabajo para listado'!$A$151:$Z$151,0)),0)+IFERROR(INDEX('Hoja de Trabajo para listado'!$AB$155:$BA$1048576,MATCH($A638,'Hoja de Trabajo para listado'!$AB$155:$AB$1048576,0),MATCH((CUADRO!M$4&amp;$E638),'Hoja de Trabajo para listado'!$AB$151:$BA$151,0)),0)+IFERROR(INDEX('Hoja de Trabajo para listado'!$BC$155:$CB$1048576,MATCH($A638,'Hoja de Trabajo para listado'!$BC$155:$BC$1048576,0),MATCH((CUADRO!M$4&amp;$E638),'Hoja de Trabajo para listado'!$BC$151:$CB$151,0)),0)+IFERROR(INDEX('Hoja de Trabajo para listado'!$DE$153:$DG$274,MATCH($A638,'Hoja de Trabajo para listado'!$DE$153:$DE$1048576,0),MATCH((CUADRO!M$4&amp;$E638),'Hoja de Trabajo para listado'!$DE$151:$DG$151,0)),0)+IFERROR(INDEX('Hoja de Trabajo para listado'!$CD$155:$DC$1048576,MATCH($A638,'Hoja de Trabajo para listado'!$CD$155:$CD$1048576,0),MATCH((CUADRO!M$4&amp;$E638),'Hoja de Trabajo para listado'!$CD$151:$DC$151,0)),0)</f>
        <v>0</v>
      </c>
      <c r="N638" s="241">
        <f ca="1">+IFERROR(INDEX('Hoja de Trabajo para listado'!$A$155:$Z$1048576,MATCH($A638,'Hoja de Trabajo para listado'!$A$155:$A$1048576,0),MATCH((CUADRO!N$4&amp;$E638),'Hoja de Trabajo para listado'!$A$151:$Z$151,0)),0)+IFERROR(INDEX('Hoja de Trabajo para listado'!$AB$155:$BA$1048576,MATCH($A638,'Hoja de Trabajo para listado'!$AB$155:$AB$1048576,0),MATCH((CUADRO!N$4&amp;$E638),'Hoja de Trabajo para listado'!$AB$151:$BA$151,0)),0)+IFERROR(INDEX('Hoja de Trabajo para listado'!$BC$155:$CB$1048576,MATCH($A638,'Hoja de Trabajo para listado'!$BC$155:$BC$1048576,0),MATCH((CUADRO!N$4&amp;$E638),'Hoja de Trabajo para listado'!$BC$151:$CB$151,0)),0)+IFERROR(INDEX('Hoja de Trabajo para listado'!$DE$153:$DG$274,MATCH($A638,'Hoja de Trabajo para listado'!$DE$153:$DE$1048576,0),MATCH((CUADRO!N$4&amp;$E638),'Hoja de Trabajo para listado'!$DE$151:$DG$151,0)),0)+IFERROR(INDEX('Hoja de Trabajo para listado'!$CD$155:$DC$1048576,MATCH($A638,'Hoja de Trabajo para listado'!$CD$155:$CD$1048576,0),MATCH((CUADRO!N$4&amp;$E638),'Hoja de Trabajo para listado'!$CD$151:$DC$151,0)),0)</f>
        <v>0</v>
      </c>
      <c r="O638" s="241">
        <f ca="1">+IFERROR(INDEX('Hoja de Trabajo para listado'!$A$155:$Z$1048576,MATCH($A638,'Hoja de Trabajo para listado'!$A$155:$A$1048576,0),MATCH((CUADRO!O$4&amp;$E638),'Hoja de Trabajo para listado'!$A$151:$Z$151,0)),0)+IFERROR(INDEX('Hoja de Trabajo para listado'!$AB$155:$BA$1048576,MATCH($A638,'Hoja de Trabajo para listado'!$AB$155:$AB$1048576,0),MATCH((CUADRO!O$4&amp;$E638),'Hoja de Trabajo para listado'!$AB$151:$BA$151,0)),0)+IFERROR(INDEX('Hoja de Trabajo para listado'!$BC$155:$CB$1048576,MATCH($A638,'Hoja de Trabajo para listado'!$BC$155:$BC$1048576,0),MATCH((CUADRO!O$4&amp;$E638),'Hoja de Trabajo para listado'!$BC$151:$CB$151,0)),0)+IFERROR(INDEX('Hoja de Trabajo para listado'!$DE$153:$DG$274,MATCH($A638,'Hoja de Trabajo para listado'!$DE$153:$DE$1048576,0),MATCH((CUADRO!O$4&amp;$E638),'Hoja de Trabajo para listado'!$DE$151:$DG$151,0)),0)+IFERROR(INDEX('Hoja de Trabajo para listado'!$CD$155:$DC$1048576,MATCH($A638,'Hoja de Trabajo para listado'!$CD$155:$CD$1048576,0),MATCH((CUADRO!O$4&amp;$E638),'Hoja de Trabajo para listado'!$CD$151:$DC$151,0)),0)</f>
        <v>0</v>
      </c>
      <c r="P638" s="241">
        <f ca="1">+IFERROR(INDEX('Hoja de Trabajo para listado'!$A$155:$Z$1048576,MATCH($A638,'Hoja de Trabajo para listado'!$A$155:$A$1048576,0),MATCH((CUADRO!P$4&amp;$E638),'Hoja de Trabajo para listado'!$A$151:$Z$151,0)),0)+IFERROR(INDEX('Hoja de Trabajo para listado'!$AB$155:$BA$1048576,MATCH($A638,'Hoja de Trabajo para listado'!$AB$155:$AB$1048576,0),MATCH((CUADRO!P$4&amp;$E638),'Hoja de Trabajo para listado'!$AB$151:$BA$151,0)),0)+IFERROR(INDEX('Hoja de Trabajo para listado'!$BC$155:$CB$1048576,MATCH($A638,'Hoja de Trabajo para listado'!$BC$155:$BC$1048576,0),MATCH((CUADRO!P$4&amp;$E638),'Hoja de Trabajo para listado'!$BC$151:$CB$151,0)),0)+IFERROR(INDEX('Hoja de Trabajo para listado'!$DE$153:$DG$274,MATCH($A638,'Hoja de Trabajo para listado'!$DE$153:$DE$1048576,0),MATCH((CUADRO!P$4&amp;$E638),'Hoja de Trabajo para listado'!$DE$151:$DG$151,0)),0)+IFERROR(INDEX('Hoja de Trabajo para listado'!$CD$155:$DC$1048576,MATCH($A638,'Hoja de Trabajo para listado'!$CD$155:$CD$1048576,0),MATCH((CUADRO!P$4&amp;$E638),'Hoja de Trabajo para listado'!$CD$151:$DC$151,0)),0)</f>
        <v>0</v>
      </c>
      <c r="Q638" s="241">
        <f ca="1">+IFERROR(INDEX('Hoja de Trabajo para listado'!$A$155:$Z$1048576,MATCH($A638,'Hoja de Trabajo para listado'!$A$155:$A$1048576,0),MATCH((CUADRO!Q$4&amp;$E638),'Hoja de Trabajo para listado'!$A$151:$Z$151,0)),0)+IFERROR(INDEX('Hoja de Trabajo para listado'!$AB$155:$BA$1048576,MATCH($A638,'Hoja de Trabajo para listado'!$AB$155:$AB$1048576,0),MATCH((CUADRO!Q$4&amp;$E638),'Hoja de Trabajo para listado'!$AB$151:$BA$151,0)),0)+IFERROR(INDEX('Hoja de Trabajo para listado'!$BC$155:$CB$1048576,MATCH($A638,'Hoja de Trabajo para listado'!$BC$155:$BC$1048576,0),MATCH((CUADRO!Q$4&amp;$E638),'Hoja de Trabajo para listado'!$BC$151:$CB$151,0)),0)+IFERROR(INDEX('Hoja de Trabajo para listado'!$DE$153:$DG$274,MATCH($A638,'Hoja de Trabajo para listado'!$DE$153:$DE$1048576,0),MATCH((CUADRO!Q$4&amp;$E638),'Hoja de Trabajo para listado'!$DE$151:$DG$151,0)),0)+IFERROR(INDEX('Hoja de Trabajo para listado'!$CD$155:$DC$1048576,MATCH($A638,'Hoja de Trabajo para listado'!$CD$155:$CD$1048576,0),MATCH((CUADRO!Q$4&amp;$E638),'Hoja de Trabajo para listado'!$CD$151:$DC$151,0)),0)</f>
        <v>0</v>
      </c>
      <c r="R638" s="241">
        <f t="shared" ca="1" si="18"/>
        <v>0</v>
      </c>
      <c r="S638" s="247">
        <f ca="1">+R637+R638</f>
        <v>0</v>
      </c>
      <c r="T638" s="241">
        <f ca="1">+S638</f>
        <v>0</v>
      </c>
      <c r="U638" s="240">
        <f t="shared" si="19"/>
        <v>2</v>
      </c>
    </row>
    <row r="639" spans="1:21" customFormat="1" ht="15" hidden="1" customHeight="1">
      <c r="A639" s="32">
        <v>1271</v>
      </c>
      <c r="B639" s="381">
        <f>+A639</f>
        <v>1271</v>
      </c>
      <c r="C639" s="245" t="str">
        <f>+VLOOKUP(A639,bd_lista!$A$3:$C$592,3,FALSE)</f>
        <v>Gobierno Autónomo Municipal de San Pedro de Curahuara</v>
      </c>
      <c r="D639" s="383" t="str">
        <f>+C639</f>
        <v>Gobierno Autónomo Municipal de San Pedro de Curahuara</v>
      </c>
      <c r="E639" s="240" t="s">
        <v>683</v>
      </c>
      <c r="F639" s="241">
        <f ca="1">+IFERROR(INDEX('Hoja de Trabajo para listado'!$A$155:$Z$1048576,MATCH($A639,'Hoja de Trabajo para listado'!$A$155:$A$1048576,0),MATCH((CUADRO!F$4&amp;$E639),'Hoja de Trabajo para listado'!$A$151:$Z$151,0)),0)+IFERROR(INDEX('Hoja de Trabajo para listado'!$AB$155:$BA$1048576,MATCH($A639,'Hoja de Trabajo para listado'!$AB$155:$AB$1048576,0),MATCH((CUADRO!F$4&amp;$E639),'Hoja de Trabajo para listado'!$AB$151:$BA$151,0)),0)+IFERROR(INDEX('Hoja de Trabajo para listado'!$BC$155:$CB$1048576,MATCH($A639,'Hoja de Trabajo para listado'!$BC$155:$BC$1048576,0),MATCH((CUADRO!F$4&amp;$E639),'Hoja de Trabajo para listado'!$BC$151:$CB$151,0)),0)+IFERROR(INDEX('Hoja de Trabajo para listado'!$DE$153:$DG$274,MATCH($A639,'Hoja de Trabajo para listado'!$DE$153:$DE$1048576,0),MATCH((CUADRO!F$4&amp;$E639),'Hoja de Trabajo para listado'!$DE$151:$DG$151,0)),0)+IFERROR(INDEX('Hoja de Trabajo para listado'!$CD$155:$DC$1048576,MATCH($A639,'Hoja de Trabajo para listado'!$CD$155:$CD$1048576,0),MATCH((CUADRO!F$4&amp;$E639),'Hoja de Trabajo para listado'!$CD$151:$DC$151,0)),0)</f>
        <v>0</v>
      </c>
      <c r="G639" s="241">
        <f ca="1">+IFERROR(INDEX('Hoja de Trabajo para listado'!$A$155:$Z$1048576,MATCH($A639,'Hoja de Trabajo para listado'!$A$155:$A$1048576,0),MATCH((CUADRO!G$4&amp;$E639),'Hoja de Trabajo para listado'!$A$151:$Z$151,0)),0)+IFERROR(INDEX('Hoja de Trabajo para listado'!$AB$155:$BA$1048576,MATCH($A639,'Hoja de Trabajo para listado'!$AB$155:$AB$1048576,0),MATCH((CUADRO!G$4&amp;$E639),'Hoja de Trabajo para listado'!$AB$151:$BA$151,0)),0)+IFERROR(INDEX('Hoja de Trabajo para listado'!$BC$155:$CB$1048576,MATCH($A639,'Hoja de Trabajo para listado'!$BC$155:$BC$1048576,0),MATCH((CUADRO!G$4&amp;$E639),'Hoja de Trabajo para listado'!$BC$151:$CB$151,0)),0)+IFERROR(INDEX('Hoja de Trabajo para listado'!$DE$153:$DG$274,MATCH($A639,'Hoja de Trabajo para listado'!$DE$153:$DE$1048576,0),MATCH((CUADRO!G$4&amp;$E639),'Hoja de Trabajo para listado'!$DE$151:$DG$151,0)),0)+IFERROR(INDEX('Hoja de Trabajo para listado'!$CD$155:$DC$1048576,MATCH($A639,'Hoja de Trabajo para listado'!$CD$155:$CD$1048576,0),MATCH((CUADRO!G$4&amp;$E639),'Hoja de Trabajo para listado'!$CD$151:$DC$151,0)),0)</f>
        <v>0</v>
      </c>
      <c r="H639" s="241">
        <f ca="1">+IFERROR(INDEX('Hoja de Trabajo para listado'!$A$155:$Z$1048576,MATCH($A639,'Hoja de Trabajo para listado'!$A$155:$A$1048576,0),MATCH((CUADRO!H$4&amp;$E639),'Hoja de Trabajo para listado'!$A$151:$Z$151,0)),0)+IFERROR(INDEX('Hoja de Trabajo para listado'!$AB$155:$BA$1048576,MATCH($A639,'Hoja de Trabajo para listado'!$AB$155:$AB$1048576,0),MATCH((CUADRO!H$4&amp;$E639),'Hoja de Trabajo para listado'!$AB$151:$BA$151,0)),0)+IFERROR(INDEX('Hoja de Trabajo para listado'!$BC$155:$CB$1048576,MATCH($A639,'Hoja de Trabajo para listado'!$BC$155:$BC$1048576,0),MATCH((CUADRO!H$4&amp;$E639),'Hoja de Trabajo para listado'!$BC$151:$CB$151,0)),0)+IFERROR(INDEX('Hoja de Trabajo para listado'!$DE$153:$DG$274,MATCH($A639,'Hoja de Trabajo para listado'!$DE$153:$DE$1048576,0),MATCH((CUADRO!H$4&amp;$E639),'Hoja de Trabajo para listado'!$DE$151:$DG$151,0)),0)+IFERROR(INDEX('Hoja de Trabajo para listado'!$CD$155:$DC$1048576,MATCH($A639,'Hoja de Trabajo para listado'!$CD$155:$CD$1048576,0),MATCH((CUADRO!H$4&amp;$E639),'Hoja de Trabajo para listado'!$CD$151:$DC$151,0)),0)</f>
        <v>0</v>
      </c>
      <c r="I639" s="241">
        <f ca="1">+IFERROR(INDEX('Hoja de Trabajo para listado'!$A$155:$Z$1048576,MATCH($A639,'Hoja de Trabajo para listado'!$A$155:$A$1048576,0),MATCH((CUADRO!I$4&amp;$E639),'Hoja de Trabajo para listado'!$A$151:$Z$151,0)),0)+IFERROR(INDEX('Hoja de Trabajo para listado'!$AB$155:$BA$1048576,MATCH($A639,'Hoja de Trabajo para listado'!$AB$155:$AB$1048576,0),MATCH((CUADRO!I$4&amp;$E639),'Hoja de Trabajo para listado'!$AB$151:$BA$151,0)),0)+IFERROR(INDEX('Hoja de Trabajo para listado'!$BC$155:$CB$1048576,MATCH($A639,'Hoja de Trabajo para listado'!$BC$155:$BC$1048576,0),MATCH((CUADRO!I$4&amp;$E639),'Hoja de Trabajo para listado'!$BC$151:$CB$151,0)),0)+IFERROR(INDEX('Hoja de Trabajo para listado'!$DE$153:$DG$274,MATCH($A639,'Hoja de Trabajo para listado'!$DE$153:$DE$1048576,0),MATCH((CUADRO!I$4&amp;$E639),'Hoja de Trabajo para listado'!$DE$151:$DG$151,0)),0)+IFERROR(INDEX('Hoja de Trabajo para listado'!$CD$155:$DC$1048576,MATCH($A639,'Hoja de Trabajo para listado'!$CD$155:$CD$1048576,0),MATCH((CUADRO!I$4&amp;$E639),'Hoja de Trabajo para listado'!$CD$151:$DC$151,0)),0)</f>
        <v>0</v>
      </c>
      <c r="J639" s="241">
        <f ca="1">+IFERROR(INDEX('Hoja de Trabajo para listado'!$A$155:$Z$1048576,MATCH($A639,'Hoja de Trabajo para listado'!$A$155:$A$1048576,0),MATCH((CUADRO!J$4&amp;$E639),'Hoja de Trabajo para listado'!$A$151:$Z$151,0)),0)+IFERROR(INDEX('Hoja de Trabajo para listado'!$AB$155:$BA$1048576,MATCH($A639,'Hoja de Trabajo para listado'!$AB$155:$AB$1048576,0),MATCH((CUADRO!J$4&amp;$E639),'Hoja de Trabajo para listado'!$AB$151:$BA$151,0)),0)+IFERROR(INDEX('Hoja de Trabajo para listado'!$BC$155:$CB$1048576,MATCH($A639,'Hoja de Trabajo para listado'!$BC$155:$BC$1048576,0),MATCH((CUADRO!J$4&amp;$E639),'Hoja de Trabajo para listado'!$BC$151:$CB$151,0)),0)+IFERROR(INDEX('Hoja de Trabajo para listado'!$DE$153:$DG$274,MATCH($A639,'Hoja de Trabajo para listado'!$DE$153:$DE$1048576,0),MATCH((CUADRO!J$4&amp;$E639),'Hoja de Trabajo para listado'!$DE$151:$DG$151,0)),0)+IFERROR(INDEX('Hoja de Trabajo para listado'!$CD$155:$DC$1048576,MATCH($A639,'Hoja de Trabajo para listado'!$CD$155:$CD$1048576,0),MATCH((CUADRO!J$4&amp;$E639),'Hoja de Trabajo para listado'!$CD$151:$DC$151,0)),0)</f>
        <v>0</v>
      </c>
      <c r="K639" s="241">
        <f ca="1">+IFERROR(INDEX('Hoja de Trabajo para listado'!$A$155:$Z$1048576,MATCH($A639,'Hoja de Trabajo para listado'!$A$155:$A$1048576,0),MATCH((CUADRO!K$4&amp;$E639),'Hoja de Trabajo para listado'!$A$151:$Z$151,0)),0)+IFERROR(INDEX('Hoja de Trabajo para listado'!$AB$155:$BA$1048576,MATCH($A639,'Hoja de Trabajo para listado'!$AB$155:$AB$1048576,0),MATCH((CUADRO!K$4&amp;$E639),'Hoja de Trabajo para listado'!$AB$151:$BA$151,0)),0)+IFERROR(INDEX('Hoja de Trabajo para listado'!$BC$155:$CB$1048576,MATCH($A639,'Hoja de Trabajo para listado'!$BC$155:$BC$1048576,0),MATCH((CUADRO!K$4&amp;$E639),'Hoja de Trabajo para listado'!$BC$151:$CB$151,0)),0)+IFERROR(INDEX('Hoja de Trabajo para listado'!$DE$153:$DG$274,MATCH($A639,'Hoja de Trabajo para listado'!$DE$153:$DE$1048576,0),MATCH((CUADRO!K$4&amp;$E639),'Hoja de Trabajo para listado'!$DE$151:$DG$151,0)),0)+IFERROR(INDEX('Hoja de Trabajo para listado'!$CD$155:$DC$1048576,MATCH($A639,'Hoja de Trabajo para listado'!$CD$155:$CD$1048576,0),MATCH((CUADRO!K$4&amp;$E639),'Hoja de Trabajo para listado'!$CD$151:$DC$151,0)),0)</f>
        <v>0</v>
      </c>
      <c r="L639" s="241">
        <f ca="1">+IFERROR(INDEX('Hoja de Trabajo para listado'!$A$155:$Z$1048576,MATCH($A639,'Hoja de Trabajo para listado'!$A$155:$A$1048576,0),MATCH((CUADRO!L$4&amp;$E639),'Hoja de Trabajo para listado'!$A$151:$Z$151,0)),0)+IFERROR(INDEX('Hoja de Trabajo para listado'!$AB$155:$BA$1048576,MATCH($A639,'Hoja de Trabajo para listado'!$AB$155:$AB$1048576,0),MATCH((CUADRO!L$4&amp;$E639),'Hoja de Trabajo para listado'!$AB$151:$BA$151,0)),0)+IFERROR(INDEX('Hoja de Trabajo para listado'!$BC$155:$CB$1048576,MATCH($A639,'Hoja de Trabajo para listado'!$BC$155:$BC$1048576,0),MATCH((CUADRO!L$4&amp;$E639),'Hoja de Trabajo para listado'!$BC$151:$CB$151,0)),0)+IFERROR(INDEX('Hoja de Trabajo para listado'!$DE$153:$DG$274,MATCH($A639,'Hoja de Trabajo para listado'!$DE$153:$DE$1048576,0),MATCH((CUADRO!L$4&amp;$E639),'Hoja de Trabajo para listado'!$DE$151:$DG$151,0)),0)+IFERROR(INDEX('Hoja de Trabajo para listado'!$CD$155:$DC$1048576,MATCH($A639,'Hoja de Trabajo para listado'!$CD$155:$CD$1048576,0),MATCH((CUADRO!L$4&amp;$E639),'Hoja de Trabajo para listado'!$CD$151:$DC$151,0)),0)</f>
        <v>0</v>
      </c>
      <c r="M639" s="241">
        <f ca="1">+IFERROR(INDEX('Hoja de Trabajo para listado'!$A$155:$Z$1048576,MATCH($A639,'Hoja de Trabajo para listado'!$A$155:$A$1048576,0),MATCH((CUADRO!M$4&amp;$E639),'Hoja de Trabajo para listado'!$A$151:$Z$151,0)),0)+IFERROR(INDEX('Hoja de Trabajo para listado'!$AB$155:$BA$1048576,MATCH($A639,'Hoja de Trabajo para listado'!$AB$155:$AB$1048576,0),MATCH((CUADRO!M$4&amp;$E639),'Hoja de Trabajo para listado'!$AB$151:$BA$151,0)),0)+IFERROR(INDEX('Hoja de Trabajo para listado'!$BC$155:$CB$1048576,MATCH($A639,'Hoja de Trabajo para listado'!$BC$155:$BC$1048576,0),MATCH((CUADRO!M$4&amp;$E639),'Hoja de Trabajo para listado'!$BC$151:$CB$151,0)),0)+IFERROR(INDEX('Hoja de Trabajo para listado'!$DE$153:$DG$274,MATCH($A639,'Hoja de Trabajo para listado'!$DE$153:$DE$1048576,0),MATCH((CUADRO!M$4&amp;$E639),'Hoja de Trabajo para listado'!$DE$151:$DG$151,0)),0)+IFERROR(INDEX('Hoja de Trabajo para listado'!$CD$155:$DC$1048576,MATCH($A639,'Hoja de Trabajo para listado'!$CD$155:$CD$1048576,0),MATCH((CUADRO!M$4&amp;$E639),'Hoja de Trabajo para listado'!$CD$151:$DC$151,0)),0)</f>
        <v>0</v>
      </c>
      <c r="N639" s="241">
        <f ca="1">+IFERROR(INDEX('Hoja de Trabajo para listado'!$A$155:$Z$1048576,MATCH($A639,'Hoja de Trabajo para listado'!$A$155:$A$1048576,0),MATCH((CUADRO!N$4&amp;$E639),'Hoja de Trabajo para listado'!$A$151:$Z$151,0)),0)+IFERROR(INDEX('Hoja de Trabajo para listado'!$AB$155:$BA$1048576,MATCH($A639,'Hoja de Trabajo para listado'!$AB$155:$AB$1048576,0),MATCH((CUADRO!N$4&amp;$E639),'Hoja de Trabajo para listado'!$AB$151:$BA$151,0)),0)+IFERROR(INDEX('Hoja de Trabajo para listado'!$BC$155:$CB$1048576,MATCH($A639,'Hoja de Trabajo para listado'!$BC$155:$BC$1048576,0),MATCH((CUADRO!N$4&amp;$E639),'Hoja de Trabajo para listado'!$BC$151:$CB$151,0)),0)+IFERROR(INDEX('Hoja de Trabajo para listado'!$DE$153:$DG$274,MATCH($A639,'Hoja de Trabajo para listado'!$DE$153:$DE$1048576,0),MATCH((CUADRO!N$4&amp;$E639),'Hoja de Trabajo para listado'!$DE$151:$DG$151,0)),0)+IFERROR(INDEX('Hoja de Trabajo para listado'!$CD$155:$DC$1048576,MATCH($A639,'Hoja de Trabajo para listado'!$CD$155:$CD$1048576,0),MATCH((CUADRO!N$4&amp;$E639),'Hoja de Trabajo para listado'!$CD$151:$DC$151,0)),0)</f>
        <v>0</v>
      </c>
      <c r="O639" s="241">
        <f ca="1">+IFERROR(INDEX('Hoja de Trabajo para listado'!$A$155:$Z$1048576,MATCH($A639,'Hoja de Trabajo para listado'!$A$155:$A$1048576,0),MATCH((CUADRO!O$4&amp;$E639),'Hoja de Trabajo para listado'!$A$151:$Z$151,0)),0)+IFERROR(INDEX('Hoja de Trabajo para listado'!$AB$155:$BA$1048576,MATCH($A639,'Hoja de Trabajo para listado'!$AB$155:$AB$1048576,0),MATCH((CUADRO!O$4&amp;$E639),'Hoja de Trabajo para listado'!$AB$151:$BA$151,0)),0)+IFERROR(INDEX('Hoja de Trabajo para listado'!$BC$155:$CB$1048576,MATCH($A639,'Hoja de Trabajo para listado'!$BC$155:$BC$1048576,0),MATCH((CUADRO!O$4&amp;$E639),'Hoja de Trabajo para listado'!$BC$151:$CB$151,0)),0)+IFERROR(INDEX('Hoja de Trabajo para listado'!$DE$153:$DG$274,MATCH($A639,'Hoja de Trabajo para listado'!$DE$153:$DE$1048576,0),MATCH((CUADRO!O$4&amp;$E639),'Hoja de Trabajo para listado'!$DE$151:$DG$151,0)),0)+IFERROR(INDEX('Hoja de Trabajo para listado'!$CD$155:$DC$1048576,MATCH($A639,'Hoja de Trabajo para listado'!$CD$155:$CD$1048576,0),MATCH((CUADRO!O$4&amp;$E639),'Hoja de Trabajo para listado'!$CD$151:$DC$151,0)),0)</f>
        <v>0</v>
      </c>
      <c r="P639" s="241">
        <f ca="1">+IFERROR(INDEX('Hoja de Trabajo para listado'!$A$155:$Z$1048576,MATCH($A639,'Hoja de Trabajo para listado'!$A$155:$A$1048576,0),MATCH((CUADRO!P$4&amp;$E639),'Hoja de Trabajo para listado'!$A$151:$Z$151,0)),0)+IFERROR(INDEX('Hoja de Trabajo para listado'!$AB$155:$BA$1048576,MATCH($A639,'Hoja de Trabajo para listado'!$AB$155:$AB$1048576,0),MATCH((CUADRO!P$4&amp;$E639),'Hoja de Trabajo para listado'!$AB$151:$BA$151,0)),0)+IFERROR(INDEX('Hoja de Trabajo para listado'!$BC$155:$CB$1048576,MATCH($A639,'Hoja de Trabajo para listado'!$BC$155:$BC$1048576,0),MATCH((CUADRO!P$4&amp;$E639),'Hoja de Trabajo para listado'!$BC$151:$CB$151,0)),0)+IFERROR(INDEX('Hoja de Trabajo para listado'!$DE$153:$DG$274,MATCH($A639,'Hoja de Trabajo para listado'!$DE$153:$DE$1048576,0),MATCH((CUADRO!P$4&amp;$E639),'Hoja de Trabajo para listado'!$DE$151:$DG$151,0)),0)+IFERROR(INDEX('Hoja de Trabajo para listado'!$CD$155:$DC$1048576,MATCH($A639,'Hoja de Trabajo para listado'!$CD$155:$CD$1048576,0),MATCH((CUADRO!P$4&amp;$E639),'Hoja de Trabajo para listado'!$CD$151:$DC$151,0)),0)</f>
        <v>0</v>
      </c>
      <c r="Q639" s="241">
        <f ca="1">+IFERROR(INDEX('Hoja de Trabajo para listado'!$A$155:$Z$1048576,MATCH($A639,'Hoja de Trabajo para listado'!$A$155:$A$1048576,0),MATCH((CUADRO!Q$4&amp;$E639),'Hoja de Trabajo para listado'!$A$151:$Z$151,0)),0)+IFERROR(INDEX('Hoja de Trabajo para listado'!$AB$155:$BA$1048576,MATCH($A639,'Hoja de Trabajo para listado'!$AB$155:$AB$1048576,0),MATCH((CUADRO!Q$4&amp;$E639),'Hoja de Trabajo para listado'!$AB$151:$BA$151,0)),0)+IFERROR(INDEX('Hoja de Trabajo para listado'!$BC$155:$CB$1048576,MATCH($A639,'Hoja de Trabajo para listado'!$BC$155:$BC$1048576,0),MATCH((CUADRO!Q$4&amp;$E639),'Hoja de Trabajo para listado'!$BC$151:$CB$151,0)),0)+IFERROR(INDEX('Hoja de Trabajo para listado'!$DE$153:$DG$274,MATCH($A639,'Hoja de Trabajo para listado'!$DE$153:$DE$1048576,0),MATCH((CUADRO!Q$4&amp;$E639),'Hoja de Trabajo para listado'!$DE$151:$DG$151,0)),0)+IFERROR(INDEX('Hoja de Trabajo para listado'!$CD$155:$DC$1048576,MATCH($A639,'Hoja de Trabajo para listado'!$CD$155:$CD$1048576,0),MATCH((CUADRO!Q$4&amp;$E639),'Hoja de Trabajo para listado'!$CD$151:$DC$151,0)),0)</f>
        <v>0</v>
      </c>
      <c r="R639" s="241">
        <f t="shared" ca="1" si="18"/>
        <v>0</v>
      </c>
      <c r="S639" s="247"/>
      <c r="T639" s="241">
        <f ca="1">+T640</f>
        <v>0</v>
      </c>
      <c r="U639" s="240">
        <f t="shared" si="19"/>
        <v>1</v>
      </c>
    </row>
    <row r="640" spans="1:21" customFormat="1" ht="15" hidden="1" customHeight="1">
      <c r="A640" s="32">
        <v>1271</v>
      </c>
      <c r="B640" s="382"/>
      <c r="C640" s="245" t="str">
        <f>+VLOOKUP(A640,bd_lista!$A$3:$C$592,3,FALSE)</f>
        <v>Gobierno Autónomo Municipal de San Pedro de Curahuara</v>
      </c>
      <c r="D640" s="384"/>
      <c r="E640" s="242" t="s">
        <v>684</v>
      </c>
      <c r="F640" s="241">
        <f ca="1">+IFERROR(INDEX('Hoja de Trabajo para listado'!$A$155:$Z$1048576,MATCH($A640,'Hoja de Trabajo para listado'!$A$155:$A$1048576,0),MATCH((CUADRO!F$4&amp;$E640),'Hoja de Trabajo para listado'!$A$151:$Z$151,0)),0)+IFERROR(INDEX('Hoja de Trabajo para listado'!$AB$155:$BA$1048576,MATCH($A640,'Hoja de Trabajo para listado'!$AB$155:$AB$1048576,0),MATCH((CUADRO!F$4&amp;$E640),'Hoja de Trabajo para listado'!$AB$151:$BA$151,0)),0)+IFERROR(INDEX('Hoja de Trabajo para listado'!$BC$155:$CB$1048576,MATCH($A640,'Hoja de Trabajo para listado'!$BC$155:$BC$1048576,0),MATCH((CUADRO!F$4&amp;$E640),'Hoja de Trabajo para listado'!$BC$151:$CB$151,0)),0)+IFERROR(INDEX('Hoja de Trabajo para listado'!$DE$153:$DG$274,MATCH($A640,'Hoja de Trabajo para listado'!$DE$153:$DE$1048576,0),MATCH((CUADRO!F$4&amp;$E640),'Hoja de Trabajo para listado'!$DE$151:$DG$151,0)),0)+IFERROR(INDEX('Hoja de Trabajo para listado'!$CD$155:$DC$1048576,MATCH($A640,'Hoja de Trabajo para listado'!$CD$155:$CD$1048576,0),MATCH((CUADRO!F$4&amp;$E640),'Hoja de Trabajo para listado'!$CD$151:$DC$151,0)),0)</f>
        <v>0</v>
      </c>
      <c r="G640" s="241">
        <f ca="1">+IFERROR(INDEX('Hoja de Trabajo para listado'!$A$155:$Z$1048576,MATCH($A640,'Hoja de Trabajo para listado'!$A$155:$A$1048576,0),MATCH((CUADRO!G$4&amp;$E640),'Hoja de Trabajo para listado'!$A$151:$Z$151,0)),0)+IFERROR(INDEX('Hoja de Trabajo para listado'!$AB$155:$BA$1048576,MATCH($A640,'Hoja de Trabajo para listado'!$AB$155:$AB$1048576,0),MATCH((CUADRO!G$4&amp;$E640),'Hoja de Trabajo para listado'!$AB$151:$BA$151,0)),0)+IFERROR(INDEX('Hoja de Trabajo para listado'!$BC$155:$CB$1048576,MATCH($A640,'Hoja de Trabajo para listado'!$BC$155:$BC$1048576,0),MATCH((CUADRO!G$4&amp;$E640),'Hoja de Trabajo para listado'!$BC$151:$CB$151,0)),0)+IFERROR(INDEX('Hoja de Trabajo para listado'!$DE$153:$DG$274,MATCH($A640,'Hoja de Trabajo para listado'!$DE$153:$DE$1048576,0),MATCH((CUADRO!G$4&amp;$E640),'Hoja de Trabajo para listado'!$DE$151:$DG$151,0)),0)+IFERROR(INDEX('Hoja de Trabajo para listado'!$CD$155:$DC$1048576,MATCH($A640,'Hoja de Trabajo para listado'!$CD$155:$CD$1048576,0),MATCH((CUADRO!G$4&amp;$E640),'Hoja de Trabajo para listado'!$CD$151:$DC$151,0)),0)</f>
        <v>0</v>
      </c>
      <c r="H640" s="241">
        <f ca="1">+IFERROR(INDEX('Hoja de Trabajo para listado'!$A$155:$Z$1048576,MATCH($A640,'Hoja de Trabajo para listado'!$A$155:$A$1048576,0),MATCH((CUADRO!H$4&amp;$E640),'Hoja de Trabajo para listado'!$A$151:$Z$151,0)),0)+IFERROR(INDEX('Hoja de Trabajo para listado'!$AB$155:$BA$1048576,MATCH($A640,'Hoja de Trabajo para listado'!$AB$155:$AB$1048576,0),MATCH((CUADRO!H$4&amp;$E640),'Hoja de Trabajo para listado'!$AB$151:$BA$151,0)),0)+IFERROR(INDEX('Hoja de Trabajo para listado'!$BC$155:$CB$1048576,MATCH($A640,'Hoja de Trabajo para listado'!$BC$155:$BC$1048576,0),MATCH((CUADRO!H$4&amp;$E640),'Hoja de Trabajo para listado'!$BC$151:$CB$151,0)),0)+IFERROR(INDEX('Hoja de Trabajo para listado'!$DE$153:$DG$274,MATCH($A640,'Hoja de Trabajo para listado'!$DE$153:$DE$1048576,0),MATCH((CUADRO!H$4&amp;$E640),'Hoja de Trabajo para listado'!$DE$151:$DG$151,0)),0)+IFERROR(INDEX('Hoja de Trabajo para listado'!$CD$155:$DC$1048576,MATCH($A640,'Hoja de Trabajo para listado'!$CD$155:$CD$1048576,0),MATCH((CUADRO!H$4&amp;$E640),'Hoja de Trabajo para listado'!$CD$151:$DC$151,0)),0)</f>
        <v>0</v>
      </c>
      <c r="I640" s="241">
        <f ca="1">+IFERROR(INDEX('Hoja de Trabajo para listado'!$A$155:$Z$1048576,MATCH($A640,'Hoja de Trabajo para listado'!$A$155:$A$1048576,0),MATCH((CUADRO!I$4&amp;$E640),'Hoja de Trabajo para listado'!$A$151:$Z$151,0)),0)+IFERROR(INDEX('Hoja de Trabajo para listado'!$AB$155:$BA$1048576,MATCH($A640,'Hoja de Trabajo para listado'!$AB$155:$AB$1048576,0),MATCH((CUADRO!I$4&amp;$E640),'Hoja de Trabajo para listado'!$AB$151:$BA$151,0)),0)+IFERROR(INDEX('Hoja de Trabajo para listado'!$BC$155:$CB$1048576,MATCH($A640,'Hoja de Trabajo para listado'!$BC$155:$BC$1048576,0),MATCH((CUADRO!I$4&amp;$E640),'Hoja de Trabajo para listado'!$BC$151:$CB$151,0)),0)+IFERROR(INDEX('Hoja de Trabajo para listado'!$DE$153:$DG$274,MATCH($A640,'Hoja de Trabajo para listado'!$DE$153:$DE$1048576,0),MATCH((CUADRO!I$4&amp;$E640),'Hoja de Trabajo para listado'!$DE$151:$DG$151,0)),0)+IFERROR(INDEX('Hoja de Trabajo para listado'!$CD$155:$DC$1048576,MATCH($A640,'Hoja de Trabajo para listado'!$CD$155:$CD$1048576,0),MATCH((CUADRO!I$4&amp;$E640),'Hoja de Trabajo para listado'!$CD$151:$DC$151,0)),0)</f>
        <v>0</v>
      </c>
      <c r="J640" s="241">
        <f ca="1">+IFERROR(INDEX('Hoja de Trabajo para listado'!$A$155:$Z$1048576,MATCH($A640,'Hoja de Trabajo para listado'!$A$155:$A$1048576,0),MATCH((CUADRO!J$4&amp;$E640),'Hoja de Trabajo para listado'!$A$151:$Z$151,0)),0)+IFERROR(INDEX('Hoja de Trabajo para listado'!$AB$155:$BA$1048576,MATCH($A640,'Hoja de Trabajo para listado'!$AB$155:$AB$1048576,0),MATCH((CUADRO!J$4&amp;$E640),'Hoja de Trabajo para listado'!$AB$151:$BA$151,0)),0)+IFERROR(INDEX('Hoja de Trabajo para listado'!$BC$155:$CB$1048576,MATCH($A640,'Hoja de Trabajo para listado'!$BC$155:$BC$1048576,0),MATCH((CUADRO!J$4&amp;$E640),'Hoja de Trabajo para listado'!$BC$151:$CB$151,0)),0)+IFERROR(INDEX('Hoja de Trabajo para listado'!$DE$153:$DG$274,MATCH($A640,'Hoja de Trabajo para listado'!$DE$153:$DE$1048576,0),MATCH((CUADRO!J$4&amp;$E640),'Hoja de Trabajo para listado'!$DE$151:$DG$151,0)),0)+IFERROR(INDEX('Hoja de Trabajo para listado'!$CD$155:$DC$1048576,MATCH($A640,'Hoja de Trabajo para listado'!$CD$155:$CD$1048576,0),MATCH((CUADRO!J$4&amp;$E640),'Hoja de Trabajo para listado'!$CD$151:$DC$151,0)),0)</f>
        <v>0</v>
      </c>
      <c r="K640" s="241">
        <f ca="1">+IFERROR(INDEX('Hoja de Trabajo para listado'!$A$155:$Z$1048576,MATCH($A640,'Hoja de Trabajo para listado'!$A$155:$A$1048576,0),MATCH((CUADRO!K$4&amp;$E640),'Hoja de Trabajo para listado'!$A$151:$Z$151,0)),0)+IFERROR(INDEX('Hoja de Trabajo para listado'!$AB$155:$BA$1048576,MATCH($A640,'Hoja de Trabajo para listado'!$AB$155:$AB$1048576,0),MATCH((CUADRO!K$4&amp;$E640),'Hoja de Trabajo para listado'!$AB$151:$BA$151,0)),0)+IFERROR(INDEX('Hoja de Trabajo para listado'!$BC$155:$CB$1048576,MATCH($A640,'Hoja de Trabajo para listado'!$BC$155:$BC$1048576,0),MATCH((CUADRO!K$4&amp;$E640),'Hoja de Trabajo para listado'!$BC$151:$CB$151,0)),0)+IFERROR(INDEX('Hoja de Trabajo para listado'!$DE$153:$DG$274,MATCH($A640,'Hoja de Trabajo para listado'!$DE$153:$DE$1048576,0),MATCH((CUADRO!K$4&amp;$E640),'Hoja de Trabajo para listado'!$DE$151:$DG$151,0)),0)+IFERROR(INDEX('Hoja de Trabajo para listado'!$CD$155:$DC$1048576,MATCH($A640,'Hoja de Trabajo para listado'!$CD$155:$CD$1048576,0),MATCH((CUADRO!K$4&amp;$E640),'Hoja de Trabajo para listado'!$CD$151:$DC$151,0)),0)</f>
        <v>0</v>
      </c>
      <c r="L640" s="241">
        <f ca="1">+IFERROR(INDEX('Hoja de Trabajo para listado'!$A$155:$Z$1048576,MATCH($A640,'Hoja de Trabajo para listado'!$A$155:$A$1048576,0),MATCH((CUADRO!L$4&amp;$E640),'Hoja de Trabajo para listado'!$A$151:$Z$151,0)),0)+IFERROR(INDEX('Hoja de Trabajo para listado'!$AB$155:$BA$1048576,MATCH($A640,'Hoja de Trabajo para listado'!$AB$155:$AB$1048576,0),MATCH((CUADRO!L$4&amp;$E640),'Hoja de Trabajo para listado'!$AB$151:$BA$151,0)),0)+IFERROR(INDEX('Hoja de Trabajo para listado'!$BC$155:$CB$1048576,MATCH($A640,'Hoja de Trabajo para listado'!$BC$155:$BC$1048576,0),MATCH((CUADRO!L$4&amp;$E640),'Hoja de Trabajo para listado'!$BC$151:$CB$151,0)),0)+IFERROR(INDEX('Hoja de Trabajo para listado'!$DE$153:$DG$274,MATCH($A640,'Hoja de Trabajo para listado'!$DE$153:$DE$1048576,0),MATCH((CUADRO!L$4&amp;$E640),'Hoja de Trabajo para listado'!$DE$151:$DG$151,0)),0)+IFERROR(INDEX('Hoja de Trabajo para listado'!$CD$155:$DC$1048576,MATCH($A640,'Hoja de Trabajo para listado'!$CD$155:$CD$1048576,0),MATCH((CUADRO!L$4&amp;$E640),'Hoja de Trabajo para listado'!$CD$151:$DC$151,0)),0)</f>
        <v>0</v>
      </c>
      <c r="M640" s="241">
        <f ca="1">+IFERROR(INDEX('Hoja de Trabajo para listado'!$A$155:$Z$1048576,MATCH($A640,'Hoja de Trabajo para listado'!$A$155:$A$1048576,0),MATCH((CUADRO!M$4&amp;$E640),'Hoja de Trabajo para listado'!$A$151:$Z$151,0)),0)+IFERROR(INDEX('Hoja de Trabajo para listado'!$AB$155:$BA$1048576,MATCH($A640,'Hoja de Trabajo para listado'!$AB$155:$AB$1048576,0),MATCH((CUADRO!M$4&amp;$E640),'Hoja de Trabajo para listado'!$AB$151:$BA$151,0)),0)+IFERROR(INDEX('Hoja de Trabajo para listado'!$BC$155:$CB$1048576,MATCH($A640,'Hoja de Trabajo para listado'!$BC$155:$BC$1048576,0),MATCH((CUADRO!M$4&amp;$E640),'Hoja de Trabajo para listado'!$BC$151:$CB$151,0)),0)+IFERROR(INDEX('Hoja de Trabajo para listado'!$DE$153:$DG$274,MATCH($A640,'Hoja de Trabajo para listado'!$DE$153:$DE$1048576,0),MATCH((CUADRO!M$4&amp;$E640),'Hoja de Trabajo para listado'!$DE$151:$DG$151,0)),0)+IFERROR(INDEX('Hoja de Trabajo para listado'!$CD$155:$DC$1048576,MATCH($A640,'Hoja de Trabajo para listado'!$CD$155:$CD$1048576,0),MATCH((CUADRO!M$4&amp;$E640),'Hoja de Trabajo para listado'!$CD$151:$DC$151,0)),0)</f>
        <v>0</v>
      </c>
      <c r="N640" s="241">
        <f ca="1">+IFERROR(INDEX('Hoja de Trabajo para listado'!$A$155:$Z$1048576,MATCH($A640,'Hoja de Trabajo para listado'!$A$155:$A$1048576,0),MATCH((CUADRO!N$4&amp;$E640),'Hoja de Trabajo para listado'!$A$151:$Z$151,0)),0)+IFERROR(INDEX('Hoja de Trabajo para listado'!$AB$155:$BA$1048576,MATCH($A640,'Hoja de Trabajo para listado'!$AB$155:$AB$1048576,0),MATCH((CUADRO!N$4&amp;$E640),'Hoja de Trabajo para listado'!$AB$151:$BA$151,0)),0)+IFERROR(INDEX('Hoja de Trabajo para listado'!$BC$155:$CB$1048576,MATCH($A640,'Hoja de Trabajo para listado'!$BC$155:$BC$1048576,0),MATCH((CUADRO!N$4&amp;$E640),'Hoja de Trabajo para listado'!$BC$151:$CB$151,0)),0)+IFERROR(INDEX('Hoja de Trabajo para listado'!$DE$153:$DG$274,MATCH($A640,'Hoja de Trabajo para listado'!$DE$153:$DE$1048576,0),MATCH((CUADRO!N$4&amp;$E640),'Hoja de Trabajo para listado'!$DE$151:$DG$151,0)),0)+IFERROR(INDEX('Hoja de Trabajo para listado'!$CD$155:$DC$1048576,MATCH($A640,'Hoja de Trabajo para listado'!$CD$155:$CD$1048576,0),MATCH((CUADRO!N$4&amp;$E640),'Hoja de Trabajo para listado'!$CD$151:$DC$151,0)),0)</f>
        <v>0</v>
      </c>
      <c r="O640" s="241">
        <f ca="1">+IFERROR(INDEX('Hoja de Trabajo para listado'!$A$155:$Z$1048576,MATCH($A640,'Hoja de Trabajo para listado'!$A$155:$A$1048576,0),MATCH((CUADRO!O$4&amp;$E640),'Hoja de Trabajo para listado'!$A$151:$Z$151,0)),0)+IFERROR(INDEX('Hoja de Trabajo para listado'!$AB$155:$BA$1048576,MATCH($A640,'Hoja de Trabajo para listado'!$AB$155:$AB$1048576,0),MATCH((CUADRO!O$4&amp;$E640),'Hoja de Trabajo para listado'!$AB$151:$BA$151,0)),0)+IFERROR(INDEX('Hoja de Trabajo para listado'!$BC$155:$CB$1048576,MATCH($A640,'Hoja de Trabajo para listado'!$BC$155:$BC$1048576,0),MATCH((CUADRO!O$4&amp;$E640),'Hoja de Trabajo para listado'!$BC$151:$CB$151,0)),0)+IFERROR(INDEX('Hoja de Trabajo para listado'!$DE$153:$DG$274,MATCH($A640,'Hoja de Trabajo para listado'!$DE$153:$DE$1048576,0),MATCH((CUADRO!O$4&amp;$E640),'Hoja de Trabajo para listado'!$DE$151:$DG$151,0)),0)+IFERROR(INDEX('Hoja de Trabajo para listado'!$CD$155:$DC$1048576,MATCH($A640,'Hoja de Trabajo para listado'!$CD$155:$CD$1048576,0),MATCH((CUADRO!O$4&amp;$E640),'Hoja de Trabajo para listado'!$CD$151:$DC$151,0)),0)</f>
        <v>0</v>
      </c>
      <c r="P640" s="241">
        <f ca="1">+IFERROR(INDEX('Hoja de Trabajo para listado'!$A$155:$Z$1048576,MATCH($A640,'Hoja de Trabajo para listado'!$A$155:$A$1048576,0),MATCH((CUADRO!P$4&amp;$E640),'Hoja de Trabajo para listado'!$A$151:$Z$151,0)),0)+IFERROR(INDEX('Hoja de Trabajo para listado'!$AB$155:$BA$1048576,MATCH($A640,'Hoja de Trabajo para listado'!$AB$155:$AB$1048576,0),MATCH((CUADRO!P$4&amp;$E640),'Hoja de Trabajo para listado'!$AB$151:$BA$151,0)),0)+IFERROR(INDEX('Hoja de Trabajo para listado'!$BC$155:$CB$1048576,MATCH($A640,'Hoja de Trabajo para listado'!$BC$155:$BC$1048576,0),MATCH((CUADRO!P$4&amp;$E640),'Hoja de Trabajo para listado'!$BC$151:$CB$151,0)),0)+IFERROR(INDEX('Hoja de Trabajo para listado'!$DE$153:$DG$274,MATCH($A640,'Hoja de Trabajo para listado'!$DE$153:$DE$1048576,0),MATCH((CUADRO!P$4&amp;$E640),'Hoja de Trabajo para listado'!$DE$151:$DG$151,0)),0)+IFERROR(INDEX('Hoja de Trabajo para listado'!$CD$155:$DC$1048576,MATCH($A640,'Hoja de Trabajo para listado'!$CD$155:$CD$1048576,0),MATCH((CUADRO!P$4&amp;$E640),'Hoja de Trabajo para listado'!$CD$151:$DC$151,0)),0)</f>
        <v>0</v>
      </c>
      <c r="Q640" s="241">
        <f ca="1">+IFERROR(INDEX('Hoja de Trabajo para listado'!$A$155:$Z$1048576,MATCH($A640,'Hoja de Trabajo para listado'!$A$155:$A$1048576,0),MATCH((CUADRO!Q$4&amp;$E640),'Hoja de Trabajo para listado'!$A$151:$Z$151,0)),0)+IFERROR(INDEX('Hoja de Trabajo para listado'!$AB$155:$BA$1048576,MATCH($A640,'Hoja de Trabajo para listado'!$AB$155:$AB$1048576,0),MATCH((CUADRO!Q$4&amp;$E640),'Hoja de Trabajo para listado'!$AB$151:$BA$151,0)),0)+IFERROR(INDEX('Hoja de Trabajo para listado'!$BC$155:$CB$1048576,MATCH($A640,'Hoja de Trabajo para listado'!$BC$155:$BC$1048576,0),MATCH((CUADRO!Q$4&amp;$E640),'Hoja de Trabajo para listado'!$BC$151:$CB$151,0)),0)+IFERROR(INDEX('Hoja de Trabajo para listado'!$DE$153:$DG$274,MATCH($A640,'Hoja de Trabajo para listado'!$DE$153:$DE$1048576,0),MATCH((CUADRO!Q$4&amp;$E640),'Hoja de Trabajo para listado'!$DE$151:$DG$151,0)),0)+IFERROR(INDEX('Hoja de Trabajo para listado'!$CD$155:$DC$1048576,MATCH($A640,'Hoja de Trabajo para listado'!$CD$155:$CD$1048576,0),MATCH((CUADRO!Q$4&amp;$E640),'Hoja de Trabajo para listado'!$CD$151:$DC$151,0)),0)</f>
        <v>0</v>
      </c>
      <c r="R640" s="241">
        <f t="shared" ca="1" si="18"/>
        <v>0</v>
      </c>
      <c r="S640" s="247">
        <f ca="1">+R639+R640</f>
        <v>0</v>
      </c>
      <c r="T640" s="241">
        <f ca="1">+S640</f>
        <v>0</v>
      </c>
      <c r="U640" s="240">
        <f t="shared" si="19"/>
        <v>2</v>
      </c>
    </row>
    <row r="641" spans="1:21" customFormat="1" ht="27" hidden="1" customHeight="1">
      <c r="A641" s="32">
        <v>1272</v>
      </c>
      <c r="B641" s="381">
        <f>+A641</f>
        <v>1272</v>
      </c>
      <c r="C641" s="245" t="str">
        <f>+VLOOKUP(A641,bd_lista!$A$3:$C$592,3,FALSE)</f>
        <v>Gobierno Autónomo Municipal de Papel Pampa</v>
      </c>
      <c r="D641" s="383" t="str">
        <f>+C641</f>
        <v>Gobierno Autónomo Municipal de Papel Pampa</v>
      </c>
      <c r="E641" s="240" t="s">
        <v>683</v>
      </c>
      <c r="F641" s="241">
        <f ca="1">+IFERROR(INDEX('Hoja de Trabajo para listado'!$A$155:$Z$1048576,MATCH($A641,'Hoja de Trabajo para listado'!$A$155:$A$1048576,0),MATCH((CUADRO!F$4&amp;$E641),'Hoja de Trabajo para listado'!$A$151:$Z$151,0)),0)+IFERROR(INDEX('Hoja de Trabajo para listado'!$AB$155:$BA$1048576,MATCH($A641,'Hoja de Trabajo para listado'!$AB$155:$AB$1048576,0),MATCH((CUADRO!F$4&amp;$E641),'Hoja de Trabajo para listado'!$AB$151:$BA$151,0)),0)+IFERROR(INDEX('Hoja de Trabajo para listado'!$BC$155:$CB$1048576,MATCH($A641,'Hoja de Trabajo para listado'!$BC$155:$BC$1048576,0),MATCH((CUADRO!F$4&amp;$E641),'Hoja de Trabajo para listado'!$BC$151:$CB$151,0)),0)+IFERROR(INDEX('Hoja de Trabajo para listado'!$DE$153:$DG$274,MATCH($A641,'Hoja de Trabajo para listado'!$DE$153:$DE$1048576,0),MATCH((CUADRO!F$4&amp;$E641),'Hoja de Trabajo para listado'!$DE$151:$DG$151,0)),0)+IFERROR(INDEX('Hoja de Trabajo para listado'!$CD$155:$DC$1048576,MATCH($A641,'Hoja de Trabajo para listado'!$CD$155:$CD$1048576,0),MATCH((CUADRO!F$4&amp;$E641),'Hoja de Trabajo para listado'!$CD$151:$DC$151,0)),0)</f>
        <v>0</v>
      </c>
      <c r="G641" s="241">
        <f ca="1">+IFERROR(INDEX('Hoja de Trabajo para listado'!$A$155:$Z$1048576,MATCH($A641,'Hoja de Trabajo para listado'!$A$155:$A$1048576,0),MATCH((CUADRO!G$4&amp;$E641),'Hoja de Trabajo para listado'!$A$151:$Z$151,0)),0)+IFERROR(INDEX('Hoja de Trabajo para listado'!$AB$155:$BA$1048576,MATCH($A641,'Hoja de Trabajo para listado'!$AB$155:$AB$1048576,0),MATCH((CUADRO!G$4&amp;$E641),'Hoja de Trabajo para listado'!$AB$151:$BA$151,0)),0)+IFERROR(INDEX('Hoja de Trabajo para listado'!$BC$155:$CB$1048576,MATCH($A641,'Hoja de Trabajo para listado'!$BC$155:$BC$1048576,0),MATCH((CUADRO!G$4&amp;$E641),'Hoja de Trabajo para listado'!$BC$151:$CB$151,0)),0)+IFERROR(INDEX('Hoja de Trabajo para listado'!$DE$153:$DG$274,MATCH($A641,'Hoja de Trabajo para listado'!$DE$153:$DE$1048576,0),MATCH((CUADRO!G$4&amp;$E641),'Hoja de Trabajo para listado'!$DE$151:$DG$151,0)),0)+IFERROR(INDEX('Hoja de Trabajo para listado'!$CD$155:$DC$1048576,MATCH($A641,'Hoja de Trabajo para listado'!$CD$155:$CD$1048576,0),MATCH((CUADRO!G$4&amp;$E641),'Hoja de Trabajo para listado'!$CD$151:$DC$151,0)),0)</f>
        <v>0</v>
      </c>
      <c r="H641" s="241">
        <f ca="1">+IFERROR(INDEX('Hoja de Trabajo para listado'!$A$155:$Z$1048576,MATCH($A641,'Hoja de Trabajo para listado'!$A$155:$A$1048576,0),MATCH((CUADRO!H$4&amp;$E641),'Hoja de Trabajo para listado'!$A$151:$Z$151,0)),0)+IFERROR(INDEX('Hoja de Trabajo para listado'!$AB$155:$BA$1048576,MATCH($A641,'Hoja de Trabajo para listado'!$AB$155:$AB$1048576,0),MATCH((CUADRO!H$4&amp;$E641),'Hoja de Trabajo para listado'!$AB$151:$BA$151,0)),0)+IFERROR(INDEX('Hoja de Trabajo para listado'!$BC$155:$CB$1048576,MATCH($A641,'Hoja de Trabajo para listado'!$BC$155:$BC$1048576,0),MATCH((CUADRO!H$4&amp;$E641),'Hoja de Trabajo para listado'!$BC$151:$CB$151,0)),0)+IFERROR(INDEX('Hoja de Trabajo para listado'!$DE$153:$DG$274,MATCH($A641,'Hoja de Trabajo para listado'!$DE$153:$DE$1048576,0),MATCH((CUADRO!H$4&amp;$E641),'Hoja de Trabajo para listado'!$DE$151:$DG$151,0)),0)+IFERROR(INDEX('Hoja de Trabajo para listado'!$CD$155:$DC$1048576,MATCH($A641,'Hoja de Trabajo para listado'!$CD$155:$CD$1048576,0),MATCH((CUADRO!H$4&amp;$E641),'Hoja de Trabajo para listado'!$CD$151:$DC$151,0)),0)</f>
        <v>0</v>
      </c>
      <c r="I641" s="241">
        <f ca="1">+IFERROR(INDEX('Hoja de Trabajo para listado'!$A$155:$Z$1048576,MATCH($A641,'Hoja de Trabajo para listado'!$A$155:$A$1048576,0),MATCH((CUADRO!I$4&amp;$E641),'Hoja de Trabajo para listado'!$A$151:$Z$151,0)),0)+IFERROR(INDEX('Hoja de Trabajo para listado'!$AB$155:$BA$1048576,MATCH($A641,'Hoja de Trabajo para listado'!$AB$155:$AB$1048576,0),MATCH((CUADRO!I$4&amp;$E641),'Hoja de Trabajo para listado'!$AB$151:$BA$151,0)),0)+IFERROR(INDEX('Hoja de Trabajo para listado'!$BC$155:$CB$1048576,MATCH($A641,'Hoja de Trabajo para listado'!$BC$155:$BC$1048576,0),MATCH((CUADRO!I$4&amp;$E641),'Hoja de Trabajo para listado'!$BC$151:$CB$151,0)),0)+IFERROR(INDEX('Hoja de Trabajo para listado'!$DE$153:$DG$274,MATCH($A641,'Hoja de Trabajo para listado'!$DE$153:$DE$1048576,0),MATCH((CUADRO!I$4&amp;$E641),'Hoja de Trabajo para listado'!$DE$151:$DG$151,0)),0)+IFERROR(INDEX('Hoja de Trabajo para listado'!$CD$155:$DC$1048576,MATCH($A641,'Hoja de Trabajo para listado'!$CD$155:$CD$1048576,0),MATCH((CUADRO!I$4&amp;$E641),'Hoja de Trabajo para listado'!$CD$151:$DC$151,0)),0)</f>
        <v>0</v>
      </c>
      <c r="J641" s="241">
        <f ca="1">+IFERROR(INDEX('Hoja de Trabajo para listado'!$A$155:$Z$1048576,MATCH($A641,'Hoja de Trabajo para listado'!$A$155:$A$1048576,0),MATCH((CUADRO!J$4&amp;$E641),'Hoja de Trabajo para listado'!$A$151:$Z$151,0)),0)+IFERROR(INDEX('Hoja de Trabajo para listado'!$AB$155:$BA$1048576,MATCH($A641,'Hoja de Trabajo para listado'!$AB$155:$AB$1048576,0),MATCH((CUADRO!J$4&amp;$E641),'Hoja de Trabajo para listado'!$AB$151:$BA$151,0)),0)+IFERROR(INDEX('Hoja de Trabajo para listado'!$BC$155:$CB$1048576,MATCH($A641,'Hoja de Trabajo para listado'!$BC$155:$BC$1048576,0),MATCH((CUADRO!J$4&amp;$E641),'Hoja de Trabajo para listado'!$BC$151:$CB$151,0)),0)+IFERROR(INDEX('Hoja de Trabajo para listado'!$DE$153:$DG$274,MATCH($A641,'Hoja de Trabajo para listado'!$DE$153:$DE$1048576,0),MATCH((CUADRO!J$4&amp;$E641),'Hoja de Trabajo para listado'!$DE$151:$DG$151,0)),0)+IFERROR(INDEX('Hoja de Trabajo para listado'!$CD$155:$DC$1048576,MATCH($A641,'Hoja de Trabajo para listado'!$CD$155:$CD$1048576,0),MATCH((CUADRO!J$4&amp;$E641),'Hoja de Trabajo para listado'!$CD$151:$DC$151,0)),0)</f>
        <v>0</v>
      </c>
      <c r="K641" s="241">
        <f ca="1">+IFERROR(INDEX('Hoja de Trabajo para listado'!$A$155:$Z$1048576,MATCH($A641,'Hoja de Trabajo para listado'!$A$155:$A$1048576,0),MATCH((CUADRO!K$4&amp;$E641),'Hoja de Trabajo para listado'!$A$151:$Z$151,0)),0)+IFERROR(INDEX('Hoja de Trabajo para listado'!$AB$155:$BA$1048576,MATCH($A641,'Hoja de Trabajo para listado'!$AB$155:$AB$1048576,0),MATCH((CUADRO!K$4&amp;$E641),'Hoja de Trabajo para listado'!$AB$151:$BA$151,0)),0)+IFERROR(INDEX('Hoja de Trabajo para listado'!$BC$155:$CB$1048576,MATCH($A641,'Hoja de Trabajo para listado'!$BC$155:$BC$1048576,0),MATCH((CUADRO!K$4&amp;$E641),'Hoja de Trabajo para listado'!$BC$151:$CB$151,0)),0)+IFERROR(INDEX('Hoja de Trabajo para listado'!$DE$153:$DG$274,MATCH($A641,'Hoja de Trabajo para listado'!$DE$153:$DE$1048576,0),MATCH((CUADRO!K$4&amp;$E641),'Hoja de Trabajo para listado'!$DE$151:$DG$151,0)),0)+IFERROR(INDEX('Hoja de Trabajo para listado'!$CD$155:$DC$1048576,MATCH($A641,'Hoja de Trabajo para listado'!$CD$155:$CD$1048576,0),MATCH((CUADRO!K$4&amp;$E641),'Hoja de Trabajo para listado'!$CD$151:$DC$151,0)),0)</f>
        <v>0</v>
      </c>
      <c r="L641" s="241">
        <f ca="1">+IFERROR(INDEX('Hoja de Trabajo para listado'!$A$155:$Z$1048576,MATCH($A641,'Hoja de Trabajo para listado'!$A$155:$A$1048576,0),MATCH((CUADRO!L$4&amp;$E641),'Hoja de Trabajo para listado'!$A$151:$Z$151,0)),0)+IFERROR(INDEX('Hoja de Trabajo para listado'!$AB$155:$BA$1048576,MATCH($A641,'Hoja de Trabajo para listado'!$AB$155:$AB$1048576,0),MATCH((CUADRO!L$4&amp;$E641),'Hoja de Trabajo para listado'!$AB$151:$BA$151,0)),0)+IFERROR(INDEX('Hoja de Trabajo para listado'!$BC$155:$CB$1048576,MATCH($A641,'Hoja de Trabajo para listado'!$BC$155:$BC$1048576,0),MATCH((CUADRO!L$4&amp;$E641),'Hoja de Trabajo para listado'!$BC$151:$CB$151,0)),0)+IFERROR(INDEX('Hoja de Trabajo para listado'!$DE$153:$DG$274,MATCH($A641,'Hoja de Trabajo para listado'!$DE$153:$DE$1048576,0),MATCH((CUADRO!L$4&amp;$E641),'Hoja de Trabajo para listado'!$DE$151:$DG$151,0)),0)+IFERROR(INDEX('Hoja de Trabajo para listado'!$CD$155:$DC$1048576,MATCH($A641,'Hoja de Trabajo para listado'!$CD$155:$CD$1048576,0),MATCH((CUADRO!L$4&amp;$E641),'Hoja de Trabajo para listado'!$CD$151:$DC$151,0)),0)</f>
        <v>0</v>
      </c>
      <c r="M641" s="241">
        <f ca="1">+IFERROR(INDEX('Hoja de Trabajo para listado'!$A$155:$Z$1048576,MATCH($A641,'Hoja de Trabajo para listado'!$A$155:$A$1048576,0),MATCH((CUADRO!M$4&amp;$E641),'Hoja de Trabajo para listado'!$A$151:$Z$151,0)),0)+IFERROR(INDEX('Hoja de Trabajo para listado'!$AB$155:$BA$1048576,MATCH($A641,'Hoja de Trabajo para listado'!$AB$155:$AB$1048576,0),MATCH((CUADRO!M$4&amp;$E641),'Hoja de Trabajo para listado'!$AB$151:$BA$151,0)),0)+IFERROR(INDEX('Hoja de Trabajo para listado'!$BC$155:$CB$1048576,MATCH($A641,'Hoja de Trabajo para listado'!$BC$155:$BC$1048576,0),MATCH((CUADRO!M$4&amp;$E641),'Hoja de Trabajo para listado'!$BC$151:$CB$151,0)),0)+IFERROR(INDEX('Hoja de Trabajo para listado'!$DE$153:$DG$274,MATCH($A641,'Hoja de Trabajo para listado'!$DE$153:$DE$1048576,0),MATCH((CUADRO!M$4&amp;$E641),'Hoja de Trabajo para listado'!$DE$151:$DG$151,0)),0)+IFERROR(INDEX('Hoja de Trabajo para listado'!$CD$155:$DC$1048576,MATCH($A641,'Hoja de Trabajo para listado'!$CD$155:$CD$1048576,0),MATCH((CUADRO!M$4&amp;$E641),'Hoja de Trabajo para listado'!$CD$151:$DC$151,0)),0)</f>
        <v>0</v>
      </c>
      <c r="N641" s="241">
        <f ca="1">+IFERROR(INDEX('Hoja de Trabajo para listado'!$A$155:$Z$1048576,MATCH($A641,'Hoja de Trabajo para listado'!$A$155:$A$1048576,0),MATCH((CUADRO!N$4&amp;$E641),'Hoja de Trabajo para listado'!$A$151:$Z$151,0)),0)+IFERROR(INDEX('Hoja de Trabajo para listado'!$AB$155:$BA$1048576,MATCH($A641,'Hoja de Trabajo para listado'!$AB$155:$AB$1048576,0),MATCH((CUADRO!N$4&amp;$E641),'Hoja de Trabajo para listado'!$AB$151:$BA$151,0)),0)+IFERROR(INDEX('Hoja de Trabajo para listado'!$BC$155:$CB$1048576,MATCH($A641,'Hoja de Trabajo para listado'!$BC$155:$BC$1048576,0),MATCH((CUADRO!N$4&amp;$E641),'Hoja de Trabajo para listado'!$BC$151:$CB$151,0)),0)+IFERROR(INDEX('Hoja de Trabajo para listado'!$DE$153:$DG$274,MATCH($A641,'Hoja de Trabajo para listado'!$DE$153:$DE$1048576,0),MATCH((CUADRO!N$4&amp;$E641),'Hoja de Trabajo para listado'!$DE$151:$DG$151,0)),0)+IFERROR(INDEX('Hoja de Trabajo para listado'!$CD$155:$DC$1048576,MATCH($A641,'Hoja de Trabajo para listado'!$CD$155:$CD$1048576,0),MATCH((CUADRO!N$4&amp;$E641),'Hoja de Trabajo para listado'!$CD$151:$DC$151,0)),0)</f>
        <v>0</v>
      </c>
      <c r="O641" s="241">
        <f ca="1">+IFERROR(INDEX('Hoja de Trabajo para listado'!$A$155:$Z$1048576,MATCH($A641,'Hoja de Trabajo para listado'!$A$155:$A$1048576,0),MATCH((CUADRO!O$4&amp;$E641),'Hoja de Trabajo para listado'!$A$151:$Z$151,0)),0)+IFERROR(INDEX('Hoja de Trabajo para listado'!$AB$155:$BA$1048576,MATCH($A641,'Hoja de Trabajo para listado'!$AB$155:$AB$1048576,0),MATCH((CUADRO!O$4&amp;$E641),'Hoja de Trabajo para listado'!$AB$151:$BA$151,0)),0)+IFERROR(INDEX('Hoja de Trabajo para listado'!$BC$155:$CB$1048576,MATCH($A641,'Hoja de Trabajo para listado'!$BC$155:$BC$1048576,0),MATCH((CUADRO!O$4&amp;$E641),'Hoja de Trabajo para listado'!$BC$151:$CB$151,0)),0)+IFERROR(INDEX('Hoja de Trabajo para listado'!$DE$153:$DG$274,MATCH($A641,'Hoja de Trabajo para listado'!$DE$153:$DE$1048576,0),MATCH((CUADRO!O$4&amp;$E641),'Hoja de Trabajo para listado'!$DE$151:$DG$151,0)),0)+IFERROR(INDEX('Hoja de Trabajo para listado'!$CD$155:$DC$1048576,MATCH($A641,'Hoja de Trabajo para listado'!$CD$155:$CD$1048576,0),MATCH((CUADRO!O$4&amp;$E641),'Hoja de Trabajo para listado'!$CD$151:$DC$151,0)),0)</f>
        <v>0</v>
      </c>
      <c r="P641" s="241">
        <f ca="1">+IFERROR(INDEX('Hoja de Trabajo para listado'!$A$155:$Z$1048576,MATCH($A641,'Hoja de Trabajo para listado'!$A$155:$A$1048576,0),MATCH((CUADRO!P$4&amp;$E641),'Hoja de Trabajo para listado'!$A$151:$Z$151,0)),0)+IFERROR(INDEX('Hoja de Trabajo para listado'!$AB$155:$BA$1048576,MATCH($A641,'Hoja de Trabajo para listado'!$AB$155:$AB$1048576,0),MATCH((CUADRO!P$4&amp;$E641),'Hoja de Trabajo para listado'!$AB$151:$BA$151,0)),0)+IFERROR(INDEX('Hoja de Trabajo para listado'!$BC$155:$CB$1048576,MATCH($A641,'Hoja de Trabajo para listado'!$BC$155:$BC$1048576,0),MATCH((CUADRO!P$4&amp;$E641),'Hoja de Trabajo para listado'!$BC$151:$CB$151,0)),0)+IFERROR(INDEX('Hoja de Trabajo para listado'!$DE$153:$DG$274,MATCH($A641,'Hoja de Trabajo para listado'!$DE$153:$DE$1048576,0),MATCH((CUADRO!P$4&amp;$E641),'Hoja de Trabajo para listado'!$DE$151:$DG$151,0)),0)+IFERROR(INDEX('Hoja de Trabajo para listado'!$CD$155:$DC$1048576,MATCH($A641,'Hoja de Trabajo para listado'!$CD$155:$CD$1048576,0),MATCH((CUADRO!P$4&amp;$E641),'Hoja de Trabajo para listado'!$CD$151:$DC$151,0)),0)</f>
        <v>0</v>
      </c>
      <c r="Q641" s="241">
        <f ca="1">+IFERROR(INDEX('Hoja de Trabajo para listado'!$A$155:$Z$1048576,MATCH($A641,'Hoja de Trabajo para listado'!$A$155:$A$1048576,0),MATCH((CUADRO!Q$4&amp;$E641),'Hoja de Trabajo para listado'!$A$151:$Z$151,0)),0)+IFERROR(INDEX('Hoja de Trabajo para listado'!$AB$155:$BA$1048576,MATCH($A641,'Hoja de Trabajo para listado'!$AB$155:$AB$1048576,0),MATCH((CUADRO!Q$4&amp;$E641),'Hoja de Trabajo para listado'!$AB$151:$BA$151,0)),0)+IFERROR(INDEX('Hoja de Trabajo para listado'!$BC$155:$CB$1048576,MATCH($A641,'Hoja de Trabajo para listado'!$BC$155:$BC$1048576,0),MATCH((CUADRO!Q$4&amp;$E641),'Hoja de Trabajo para listado'!$BC$151:$CB$151,0)),0)+IFERROR(INDEX('Hoja de Trabajo para listado'!$DE$153:$DG$274,MATCH($A641,'Hoja de Trabajo para listado'!$DE$153:$DE$1048576,0),MATCH((CUADRO!Q$4&amp;$E641),'Hoja de Trabajo para listado'!$DE$151:$DG$151,0)),0)+IFERROR(INDEX('Hoja de Trabajo para listado'!$CD$155:$DC$1048576,MATCH($A641,'Hoja de Trabajo para listado'!$CD$155:$CD$1048576,0),MATCH((CUADRO!Q$4&amp;$E641),'Hoja de Trabajo para listado'!$CD$151:$DC$151,0)),0)</f>
        <v>0</v>
      </c>
      <c r="R641" s="241">
        <f t="shared" ca="1" si="18"/>
        <v>0</v>
      </c>
      <c r="S641" s="247"/>
      <c r="T641" s="241">
        <f ca="1">+T642</f>
        <v>0</v>
      </c>
      <c r="U641" s="240">
        <f t="shared" si="19"/>
        <v>1</v>
      </c>
    </row>
    <row r="642" spans="1:21" customFormat="1" ht="27" hidden="1" customHeight="1">
      <c r="A642" s="32">
        <v>1272</v>
      </c>
      <c r="B642" s="382"/>
      <c r="C642" s="245" t="str">
        <f>+VLOOKUP(A642,bd_lista!$A$3:$C$592,3,FALSE)</f>
        <v>Gobierno Autónomo Municipal de Papel Pampa</v>
      </c>
      <c r="D642" s="384"/>
      <c r="E642" s="242" t="s">
        <v>684</v>
      </c>
      <c r="F642" s="241">
        <f ca="1">+IFERROR(INDEX('Hoja de Trabajo para listado'!$A$155:$Z$1048576,MATCH($A642,'Hoja de Trabajo para listado'!$A$155:$A$1048576,0),MATCH((CUADRO!F$4&amp;$E642),'Hoja de Trabajo para listado'!$A$151:$Z$151,0)),0)+IFERROR(INDEX('Hoja de Trabajo para listado'!$AB$155:$BA$1048576,MATCH($A642,'Hoja de Trabajo para listado'!$AB$155:$AB$1048576,0),MATCH((CUADRO!F$4&amp;$E642),'Hoja de Trabajo para listado'!$AB$151:$BA$151,0)),0)+IFERROR(INDEX('Hoja de Trabajo para listado'!$BC$155:$CB$1048576,MATCH($A642,'Hoja de Trabajo para listado'!$BC$155:$BC$1048576,0),MATCH((CUADRO!F$4&amp;$E642),'Hoja de Trabajo para listado'!$BC$151:$CB$151,0)),0)+IFERROR(INDEX('Hoja de Trabajo para listado'!$DE$153:$DG$274,MATCH($A642,'Hoja de Trabajo para listado'!$DE$153:$DE$1048576,0),MATCH((CUADRO!F$4&amp;$E642),'Hoja de Trabajo para listado'!$DE$151:$DG$151,0)),0)+IFERROR(INDEX('Hoja de Trabajo para listado'!$CD$155:$DC$1048576,MATCH($A642,'Hoja de Trabajo para listado'!$CD$155:$CD$1048576,0),MATCH((CUADRO!F$4&amp;$E642),'Hoja de Trabajo para listado'!$CD$151:$DC$151,0)),0)</f>
        <v>0</v>
      </c>
      <c r="G642" s="241">
        <f ca="1">+IFERROR(INDEX('Hoja de Trabajo para listado'!$A$155:$Z$1048576,MATCH($A642,'Hoja de Trabajo para listado'!$A$155:$A$1048576,0),MATCH((CUADRO!G$4&amp;$E642),'Hoja de Trabajo para listado'!$A$151:$Z$151,0)),0)+IFERROR(INDEX('Hoja de Trabajo para listado'!$AB$155:$BA$1048576,MATCH($A642,'Hoja de Trabajo para listado'!$AB$155:$AB$1048576,0),MATCH((CUADRO!G$4&amp;$E642),'Hoja de Trabajo para listado'!$AB$151:$BA$151,0)),0)+IFERROR(INDEX('Hoja de Trabajo para listado'!$BC$155:$CB$1048576,MATCH($A642,'Hoja de Trabajo para listado'!$BC$155:$BC$1048576,0),MATCH((CUADRO!G$4&amp;$E642),'Hoja de Trabajo para listado'!$BC$151:$CB$151,0)),0)+IFERROR(INDEX('Hoja de Trabajo para listado'!$DE$153:$DG$274,MATCH($A642,'Hoja de Trabajo para listado'!$DE$153:$DE$1048576,0),MATCH((CUADRO!G$4&amp;$E642),'Hoja de Trabajo para listado'!$DE$151:$DG$151,0)),0)+IFERROR(INDEX('Hoja de Trabajo para listado'!$CD$155:$DC$1048576,MATCH($A642,'Hoja de Trabajo para listado'!$CD$155:$CD$1048576,0),MATCH((CUADRO!G$4&amp;$E642),'Hoja de Trabajo para listado'!$CD$151:$DC$151,0)),0)</f>
        <v>0</v>
      </c>
      <c r="H642" s="241">
        <f ca="1">+IFERROR(INDEX('Hoja de Trabajo para listado'!$A$155:$Z$1048576,MATCH($A642,'Hoja de Trabajo para listado'!$A$155:$A$1048576,0),MATCH((CUADRO!H$4&amp;$E642),'Hoja de Trabajo para listado'!$A$151:$Z$151,0)),0)+IFERROR(INDEX('Hoja de Trabajo para listado'!$AB$155:$BA$1048576,MATCH($A642,'Hoja de Trabajo para listado'!$AB$155:$AB$1048576,0),MATCH((CUADRO!H$4&amp;$E642),'Hoja de Trabajo para listado'!$AB$151:$BA$151,0)),0)+IFERROR(INDEX('Hoja de Trabajo para listado'!$BC$155:$CB$1048576,MATCH($A642,'Hoja de Trabajo para listado'!$BC$155:$BC$1048576,0),MATCH((CUADRO!H$4&amp;$E642),'Hoja de Trabajo para listado'!$BC$151:$CB$151,0)),0)+IFERROR(INDEX('Hoja de Trabajo para listado'!$DE$153:$DG$274,MATCH($A642,'Hoja de Trabajo para listado'!$DE$153:$DE$1048576,0),MATCH((CUADRO!H$4&amp;$E642),'Hoja de Trabajo para listado'!$DE$151:$DG$151,0)),0)+IFERROR(INDEX('Hoja de Trabajo para listado'!$CD$155:$DC$1048576,MATCH($A642,'Hoja de Trabajo para listado'!$CD$155:$CD$1048576,0),MATCH((CUADRO!H$4&amp;$E642),'Hoja de Trabajo para listado'!$CD$151:$DC$151,0)),0)</f>
        <v>0</v>
      </c>
      <c r="I642" s="241">
        <f ca="1">+IFERROR(INDEX('Hoja de Trabajo para listado'!$A$155:$Z$1048576,MATCH($A642,'Hoja de Trabajo para listado'!$A$155:$A$1048576,0),MATCH((CUADRO!I$4&amp;$E642),'Hoja de Trabajo para listado'!$A$151:$Z$151,0)),0)+IFERROR(INDEX('Hoja de Trabajo para listado'!$AB$155:$BA$1048576,MATCH($A642,'Hoja de Trabajo para listado'!$AB$155:$AB$1048576,0),MATCH((CUADRO!I$4&amp;$E642),'Hoja de Trabajo para listado'!$AB$151:$BA$151,0)),0)+IFERROR(INDEX('Hoja de Trabajo para listado'!$BC$155:$CB$1048576,MATCH($A642,'Hoja de Trabajo para listado'!$BC$155:$BC$1048576,0),MATCH((CUADRO!I$4&amp;$E642),'Hoja de Trabajo para listado'!$BC$151:$CB$151,0)),0)+IFERROR(INDEX('Hoja de Trabajo para listado'!$DE$153:$DG$274,MATCH($A642,'Hoja de Trabajo para listado'!$DE$153:$DE$1048576,0),MATCH((CUADRO!I$4&amp;$E642),'Hoja de Trabajo para listado'!$DE$151:$DG$151,0)),0)+IFERROR(INDEX('Hoja de Trabajo para listado'!$CD$155:$DC$1048576,MATCH($A642,'Hoja de Trabajo para listado'!$CD$155:$CD$1048576,0),MATCH((CUADRO!I$4&amp;$E642),'Hoja de Trabajo para listado'!$CD$151:$DC$151,0)),0)</f>
        <v>0</v>
      </c>
      <c r="J642" s="241">
        <f ca="1">+IFERROR(INDEX('Hoja de Trabajo para listado'!$A$155:$Z$1048576,MATCH($A642,'Hoja de Trabajo para listado'!$A$155:$A$1048576,0),MATCH((CUADRO!J$4&amp;$E642),'Hoja de Trabajo para listado'!$A$151:$Z$151,0)),0)+IFERROR(INDEX('Hoja de Trabajo para listado'!$AB$155:$BA$1048576,MATCH($A642,'Hoja de Trabajo para listado'!$AB$155:$AB$1048576,0),MATCH((CUADRO!J$4&amp;$E642),'Hoja de Trabajo para listado'!$AB$151:$BA$151,0)),0)+IFERROR(INDEX('Hoja de Trabajo para listado'!$BC$155:$CB$1048576,MATCH($A642,'Hoja de Trabajo para listado'!$BC$155:$BC$1048576,0),MATCH((CUADRO!J$4&amp;$E642),'Hoja de Trabajo para listado'!$BC$151:$CB$151,0)),0)+IFERROR(INDEX('Hoja de Trabajo para listado'!$DE$153:$DG$274,MATCH($A642,'Hoja de Trabajo para listado'!$DE$153:$DE$1048576,0),MATCH((CUADRO!J$4&amp;$E642),'Hoja de Trabajo para listado'!$DE$151:$DG$151,0)),0)+IFERROR(INDEX('Hoja de Trabajo para listado'!$CD$155:$DC$1048576,MATCH($A642,'Hoja de Trabajo para listado'!$CD$155:$CD$1048576,0),MATCH((CUADRO!J$4&amp;$E642),'Hoja de Trabajo para listado'!$CD$151:$DC$151,0)),0)</f>
        <v>0</v>
      </c>
      <c r="K642" s="241">
        <f ca="1">+IFERROR(INDEX('Hoja de Trabajo para listado'!$A$155:$Z$1048576,MATCH($A642,'Hoja de Trabajo para listado'!$A$155:$A$1048576,0),MATCH((CUADRO!K$4&amp;$E642),'Hoja de Trabajo para listado'!$A$151:$Z$151,0)),0)+IFERROR(INDEX('Hoja de Trabajo para listado'!$AB$155:$BA$1048576,MATCH($A642,'Hoja de Trabajo para listado'!$AB$155:$AB$1048576,0),MATCH((CUADRO!K$4&amp;$E642),'Hoja de Trabajo para listado'!$AB$151:$BA$151,0)),0)+IFERROR(INDEX('Hoja de Trabajo para listado'!$BC$155:$CB$1048576,MATCH($A642,'Hoja de Trabajo para listado'!$BC$155:$BC$1048576,0),MATCH((CUADRO!K$4&amp;$E642),'Hoja de Trabajo para listado'!$BC$151:$CB$151,0)),0)+IFERROR(INDEX('Hoja de Trabajo para listado'!$DE$153:$DG$274,MATCH($A642,'Hoja de Trabajo para listado'!$DE$153:$DE$1048576,0),MATCH((CUADRO!K$4&amp;$E642),'Hoja de Trabajo para listado'!$DE$151:$DG$151,0)),0)+IFERROR(INDEX('Hoja de Trabajo para listado'!$CD$155:$DC$1048576,MATCH($A642,'Hoja de Trabajo para listado'!$CD$155:$CD$1048576,0),MATCH((CUADRO!K$4&amp;$E642),'Hoja de Trabajo para listado'!$CD$151:$DC$151,0)),0)</f>
        <v>0</v>
      </c>
      <c r="L642" s="241">
        <f ca="1">+IFERROR(INDEX('Hoja de Trabajo para listado'!$A$155:$Z$1048576,MATCH($A642,'Hoja de Trabajo para listado'!$A$155:$A$1048576,0),MATCH((CUADRO!L$4&amp;$E642),'Hoja de Trabajo para listado'!$A$151:$Z$151,0)),0)+IFERROR(INDEX('Hoja de Trabajo para listado'!$AB$155:$BA$1048576,MATCH($A642,'Hoja de Trabajo para listado'!$AB$155:$AB$1048576,0),MATCH((CUADRO!L$4&amp;$E642),'Hoja de Trabajo para listado'!$AB$151:$BA$151,0)),0)+IFERROR(INDEX('Hoja de Trabajo para listado'!$BC$155:$CB$1048576,MATCH($A642,'Hoja de Trabajo para listado'!$BC$155:$BC$1048576,0),MATCH((CUADRO!L$4&amp;$E642),'Hoja de Trabajo para listado'!$BC$151:$CB$151,0)),0)+IFERROR(INDEX('Hoja de Trabajo para listado'!$DE$153:$DG$274,MATCH($A642,'Hoja de Trabajo para listado'!$DE$153:$DE$1048576,0),MATCH((CUADRO!L$4&amp;$E642),'Hoja de Trabajo para listado'!$DE$151:$DG$151,0)),0)+IFERROR(INDEX('Hoja de Trabajo para listado'!$CD$155:$DC$1048576,MATCH($A642,'Hoja de Trabajo para listado'!$CD$155:$CD$1048576,0),MATCH((CUADRO!L$4&amp;$E642),'Hoja de Trabajo para listado'!$CD$151:$DC$151,0)),0)</f>
        <v>0</v>
      </c>
      <c r="M642" s="241">
        <f ca="1">+IFERROR(INDEX('Hoja de Trabajo para listado'!$A$155:$Z$1048576,MATCH($A642,'Hoja de Trabajo para listado'!$A$155:$A$1048576,0),MATCH((CUADRO!M$4&amp;$E642),'Hoja de Trabajo para listado'!$A$151:$Z$151,0)),0)+IFERROR(INDEX('Hoja de Trabajo para listado'!$AB$155:$BA$1048576,MATCH($A642,'Hoja de Trabajo para listado'!$AB$155:$AB$1048576,0),MATCH((CUADRO!M$4&amp;$E642),'Hoja de Trabajo para listado'!$AB$151:$BA$151,0)),0)+IFERROR(INDEX('Hoja de Trabajo para listado'!$BC$155:$CB$1048576,MATCH($A642,'Hoja de Trabajo para listado'!$BC$155:$BC$1048576,0),MATCH((CUADRO!M$4&amp;$E642),'Hoja de Trabajo para listado'!$BC$151:$CB$151,0)),0)+IFERROR(INDEX('Hoja de Trabajo para listado'!$DE$153:$DG$274,MATCH($A642,'Hoja de Trabajo para listado'!$DE$153:$DE$1048576,0),MATCH((CUADRO!M$4&amp;$E642),'Hoja de Trabajo para listado'!$DE$151:$DG$151,0)),0)+IFERROR(INDEX('Hoja de Trabajo para listado'!$CD$155:$DC$1048576,MATCH($A642,'Hoja de Trabajo para listado'!$CD$155:$CD$1048576,0),MATCH((CUADRO!M$4&amp;$E642),'Hoja de Trabajo para listado'!$CD$151:$DC$151,0)),0)</f>
        <v>0</v>
      </c>
      <c r="N642" s="241">
        <f ca="1">+IFERROR(INDEX('Hoja de Trabajo para listado'!$A$155:$Z$1048576,MATCH($A642,'Hoja de Trabajo para listado'!$A$155:$A$1048576,0),MATCH((CUADRO!N$4&amp;$E642),'Hoja de Trabajo para listado'!$A$151:$Z$151,0)),0)+IFERROR(INDEX('Hoja de Trabajo para listado'!$AB$155:$BA$1048576,MATCH($A642,'Hoja de Trabajo para listado'!$AB$155:$AB$1048576,0),MATCH((CUADRO!N$4&amp;$E642),'Hoja de Trabajo para listado'!$AB$151:$BA$151,0)),0)+IFERROR(INDEX('Hoja de Trabajo para listado'!$BC$155:$CB$1048576,MATCH($A642,'Hoja de Trabajo para listado'!$BC$155:$BC$1048576,0),MATCH((CUADRO!N$4&amp;$E642),'Hoja de Trabajo para listado'!$BC$151:$CB$151,0)),0)+IFERROR(INDEX('Hoja de Trabajo para listado'!$DE$153:$DG$274,MATCH($A642,'Hoja de Trabajo para listado'!$DE$153:$DE$1048576,0),MATCH((CUADRO!N$4&amp;$E642),'Hoja de Trabajo para listado'!$DE$151:$DG$151,0)),0)+IFERROR(INDEX('Hoja de Trabajo para listado'!$CD$155:$DC$1048576,MATCH($A642,'Hoja de Trabajo para listado'!$CD$155:$CD$1048576,0),MATCH((CUADRO!N$4&amp;$E642),'Hoja de Trabajo para listado'!$CD$151:$DC$151,0)),0)</f>
        <v>0</v>
      </c>
      <c r="O642" s="241">
        <f ca="1">+IFERROR(INDEX('Hoja de Trabajo para listado'!$A$155:$Z$1048576,MATCH($A642,'Hoja de Trabajo para listado'!$A$155:$A$1048576,0),MATCH((CUADRO!O$4&amp;$E642),'Hoja de Trabajo para listado'!$A$151:$Z$151,0)),0)+IFERROR(INDEX('Hoja de Trabajo para listado'!$AB$155:$BA$1048576,MATCH($A642,'Hoja de Trabajo para listado'!$AB$155:$AB$1048576,0),MATCH((CUADRO!O$4&amp;$E642),'Hoja de Trabajo para listado'!$AB$151:$BA$151,0)),0)+IFERROR(INDEX('Hoja de Trabajo para listado'!$BC$155:$CB$1048576,MATCH($A642,'Hoja de Trabajo para listado'!$BC$155:$BC$1048576,0),MATCH((CUADRO!O$4&amp;$E642),'Hoja de Trabajo para listado'!$BC$151:$CB$151,0)),0)+IFERROR(INDEX('Hoja de Trabajo para listado'!$DE$153:$DG$274,MATCH($A642,'Hoja de Trabajo para listado'!$DE$153:$DE$1048576,0),MATCH((CUADRO!O$4&amp;$E642),'Hoja de Trabajo para listado'!$DE$151:$DG$151,0)),0)+IFERROR(INDEX('Hoja de Trabajo para listado'!$CD$155:$DC$1048576,MATCH($A642,'Hoja de Trabajo para listado'!$CD$155:$CD$1048576,0),MATCH((CUADRO!O$4&amp;$E642),'Hoja de Trabajo para listado'!$CD$151:$DC$151,0)),0)</f>
        <v>0</v>
      </c>
      <c r="P642" s="241">
        <f ca="1">+IFERROR(INDEX('Hoja de Trabajo para listado'!$A$155:$Z$1048576,MATCH($A642,'Hoja de Trabajo para listado'!$A$155:$A$1048576,0),MATCH((CUADRO!P$4&amp;$E642),'Hoja de Trabajo para listado'!$A$151:$Z$151,0)),0)+IFERROR(INDEX('Hoja de Trabajo para listado'!$AB$155:$BA$1048576,MATCH($A642,'Hoja de Trabajo para listado'!$AB$155:$AB$1048576,0),MATCH((CUADRO!P$4&amp;$E642),'Hoja de Trabajo para listado'!$AB$151:$BA$151,0)),0)+IFERROR(INDEX('Hoja de Trabajo para listado'!$BC$155:$CB$1048576,MATCH($A642,'Hoja de Trabajo para listado'!$BC$155:$BC$1048576,0),MATCH((CUADRO!P$4&amp;$E642),'Hoja de Trabajo para listado'!$BC$151:$CB$151,0)),0)+IFERROR(INDEX('Hoja de Trabajo para listado'!$DE$153:$DG$274,MATCH($A642,'Hoja de Trabajo para listado'!$DE$153:$DE$1048576,0),MATCH((CUADRO!P$4&amp;$E642),'Hoja de Trabajo para listado'!$DE$151:$DG$151,0)),0)+IFERROR(INDEX('Hoja de Trabajo para listado'!$CD$155:$DC$1048576,MATCH($A642,'Hoja de Trabajo para listado'!$CD$155:$CD$1048576,0),MATCH((CUADRO!P$4&amp;$E642),'Hoja de Trabajo para listado'!$CD$151:$DC$151,0)),0)</f>
        <v>0</v>
      </c>
      <c r="Q642" s="241">
        <f ca="1">+IFERROR(INDEX('Hoja de Trabajo para listado'!$A$155:$Z$1048576,MATCH($A642,'Hoja de Trabajo para listado'!$A$155:$A$1048576,0),MATCH((CUADRO!Q$4&amp;$E642),'Hoja de Trabajo para listado'!$A$151:$Z$151,0)),0)+IFERROR(INDEX('Hoja de Trabajo para listado'!$AB$155:$BA$1048576,MATCH($A642,'Hoja de Trabajo para listado'!$AB$155:$AB$1048576,0),MATCH((CUADRO!Q$4&amp;$E642),'Hoja de Trabajo para listado'!$AB$151:$BA$151,0)),0)+IFERROR(INDEX('Hoja de Trabajo para listado'!$BC$155:$CB$1048576,MATCH($A642,'Hoja de Trabajo para listado'!$BC$155:$BC$1048576,0),MATCH((CUADRO!Q$4&amp;$E642),'Hoja de Trabajo para listado'!$BC$151:$CB$151,0)),0)+IFERROR(INDEX('Hoja de Trabajo para listado'!$DE$153:$DG$274,MATCH($A642,'Hoja de Trabajo para listado'!$DE$153:$DE$1048576,0),MATCH((CUADRO!Q$4&amp;$E642),'Hoja de Trabajo para listado'!$DE$151:$DG$151,0)),0)+IFERROR(INDEX('Hoja de Trabajo para listado'!$CD$155:$DC$1048576,MATCH($A642,'Hoja de Trabajo para listado'!$CD$155:$CD$1048576,0),MATCH((CUADRO!Q$4&amp;$E642),'Hoja de Trabajo para listado'!$CD$151:$DC$151,0)),0)</f>
        <v>0</v>
      </c>
      <c r="R642" s="241">
        <f t="shared" ca="1" si="18"/>
        <v>0</v>
      </c>
      <c r="S642" s="247">
        <f ca="1">+R641+R642</f>
        <v>0</v>
      </c>
      <c r="T642" s="241">
        <f ca="1">+S642</f>
        <v>0</v>
      </c>
      <c r="U642" s="240">
        <f t="shared" si="19"/>
        <v>2</v>
      </c>
    </row>
    <row r="643" spans="1:21" customFormat="1" ht="15" hidden="1" customHeight="1">
      <c r="A643" s="32">
        <v>1273</v>
      </c>
      <c r="B643" s="381">
        <f>+A643</f>
        <v>1273</v>
      </c>
      <c r="C643" s="245" t="str">
        <f>+VLOOKUP(A643,bd_lista!$A$3:$C$592,3,FALSE)</f>
        <v>Gobierno Autónomo Municipal de Chacarilla</v>
      </c>
      <c r="D643" s="383" t="str">
        <f>+C643</f>
        <v>Gobierno Autónomo Municipal de Chacarilla</v>
      </c>
      <c r="E643" s="240" t="s">
        <v>683</v>
      </c>
      <c r="F643" s="241">
        <f ca="1">+IFERROR(INDEX('Hoja de Trabajo para listado'!$A$155:$Z$1048576,MATCH($A643,'Hoja de Trabajo para listado'!$A$155:$A$1048576,0),MATCH((CUADRO!F$4&amp;$E643),'Hoja de Trabajo para listado'!$A$151:$Z$151,0)),0)+IFERROR(INDEX('Hoja de Trabajo para listado'!$AB$155:$BA$1048576,MATCH($A643,'Hoja de Trabajo para listado'!$AB$155:$AB$1048576,0),MATCH((CUADRO!F$4&amp;$E643),'Hoja de Trabajo para listado'!$AB$151:$BA$151,0)),0)+IFERROR(INDEX('Hoja de Trabajo para listado'!$BC$155:$CB$1048576,MATCH($A643,'Hoja de Trabajo para listado'!$BC$155:$BC$1048576,0),MATCH((CUADRO!F$4&amp;$E643),'Hoja de Trabajo para listado'!$BC$151:$CB$151,0)),0)+IFERROR(INDEX('Hoja de Trabajo para listado'!$DE$153:$DG$274,MATCH($A643,'Hoja de Trabajo para listado'!$DE$153:$DE$1048576,0),MATCH((CUADRO!F$4&amp;$E643),'Hoja de Trabajo para listado'!$DE$151:$DG$151,0)),0)+IFERROR(INDEX('Hoja de Trabajo para listado'!$CD$155:$DC$1048576,MATCH($A643,'Hoja de Trabajo para listado'!$CD$155:$CD$1048576,0),MATCH((CUADRO!F$4&amp;$E643),'Hoja de Trabajo para listado'!$CD$151:$DC$151,0)),0)</f>
        <v>0</v>
      </c>
      <c r="G643" s="241">
        <f ca="1">+IFERROR(INDEX('Hoja de Trabajo para listado'!$A$155:$Z$1048576,MATCH($A643,'Hoja de Trabajo para listado'!$A$155:$A$1048576,0),MATCH((CUADRO!G$4&amp;$E643),'Hoja de Trabajo para listado'!$A$151:$Z$151,0)),0)+IFERROR(INDEX('Hoja de Trabajo para listado'!$AB$155:$BA$1048576,MATCH($A643,'Hoja de Trabajo para listado'!$AB$155:$AB$1048576,0),MATCH((CUADRO!G$4&amp;$E643),'Hoja de Trabajo para listado'!$AB$151:$BA$151,0)),0)+IFERROR(INDEX('Hoja de Trabajo para listado'!$BC$155:$CB$1048576,MATCH($A643,'Hoja de Trabajo para listado'!$BC$155:$BC$1048576,0),MATCH((CUADRO!G$4&amp;$E643),'Hoja de Trabajo para listado'!$BC$151:$CB$151,0)),0)+IFERROR(INDEX('Hoja de Trabajo para listado'!$DE$153:$DG$274,MATCH($A643,'Hoja de Trabajo para listado'!$DE$153:$DE$1048576,0),MATCH((CUADRO!G$4&amp;$E643),'Hoja de Trabajo para listado'!$DE$151:$DG$151,0)),0)+IFERROR(INDEX('Hoja de Trabajo para listado'!$CD$155:$DC$1048576,MATCH($A643,'Hoja de Trabajo para listado'!$CD$155:$CD$1048576,0),MATCH((CUADRO!G$4&amp;$E643),'Hoja de Trabajo para listado'!$CD$151:$DC$151,0)),0)</f>
        <v>0</v>
      </c>
      <c r="H643" s="241">
        <f ca="1">+IFERROR(INDEX('Hoja de Trabajo para listado'!$A$155:$Z$1048576,MATCH($A643,'Hoja de Trabajo para listado'!$A$155:$A$1048576,0),MATCH((CUADRO!H$4&amp;$E643),'Hoja de Trabajo para listado'!$A$151:$Z$151,0)),0)+IFERROR(INDEX('Hoja de Trabajo para listado'!$AB$155:$BA$1048576,MATCH($A643,'Hoja de Trabajo para listado'!$AB$155:$AB$1048576,0),MATCH((CUADRO!H$4&amp;$E643),'Hoja de Trabajo para listado'!$AB$151:$BA$151,0)),0)+IFERROR(INDEX('Hoja de Trabajo para listado'!$BC$155:$CB$1048576,MATCH($A643,'Hoja de Trabajo para listado'!$BC$155:$BC$1048576,0),MATCH((CUADRO!H$4&amp;$E643),'Hoja de Trabajo para listado'!$BC$151:$CB$151,0)),0)+IFERROR(INDEX('Hoja de Trabajo para listado'!$DE$153:$DG$274,MATCH($A643,'Hoja de Trabajo para listado'!$DE$153:$DE$1048576,0),MATCH((CUADRO!H$4&amp;$E643),'Hoja de Trabajo para listado'!$DE$151:$DG$151,0)),0)+IFERROR(INDEX('Hoja de Trabajo para listado'!$CD$155:$DC$1048576,MATCH($A643,'Hoja de Trabajo para listado'!$CD$155:$CD$1048576,0),MATCH((CUADRO!H$4&amp;$E643),'Hoja de Trabajo para listado'!$CD$151:$DC$151,0)),0)</f>
        <v>0</v>
      </c>
      <c r="I643" s="241">
        <f ca="1">+IFERROR(INDEX('Hoja de Trabajo para listado'!$A$155:$Z$1048576,MATCH($A643,'Hoja de Trabajo para listado'!$A$155:$A$1048576,0),MATCH((CUADRO!I$4&amp;$E643),'Hoja de Trabajo para listado'!$A$151:$Z$151,0)),0)+IFERROR(INDEX('Hoja de Trabajo para listado'!$AB$155:$BA$1048576,MATCH($A643,'Hoja de Trabajo para listado'!$AB$155:$AB$1048576,0),MATCH((CUADRO!I$4&amp;$E643),'Hoja de Trabajo para listado'!$AB$151:$BA$151,0)),0)+IFERROR(INDEX('Hoja de Trabajo para listado'!$BC$155:$CB$1048576,MATCH($A643,'Hoja de Trabajo para listado'!$BC$155:$BC$1048576,0),MATCH((CUADRO!I$4&amp;$E643),'Hoja de Trabajo para listado'!$BC$151:$CB$151,0)),0)+IFERROR(INDEX('Hoja de Trabajo para listado'!$DE$153:$DG$274,MATCH($A643,'Hoja de Trabajo para listado'!$DE$153:$DE$1048576,0),MATCH((CUADRO!I$4&amp;$E643),'Hoja de Trabajo para listado'!$DE$151:$DG$151,0)),0)+IFERROR(INDEX('Hoja de Trabajo para listado'!$CD$155:$DC$1048576,MATCH($A643,'Hoja de Trabajo para listado'!$CD$155:$CD$1048576,0),MATCH((CUADRO!I$4&amp;$E643),'Hoja de Trabajo para listado'!$CD$151:$DC$151,0)),0)</f>
        <v>0</v>
      </c>
      <c r="J643" s="241">
        <f ca="1">+IFERROR(INDEX('Hoja de Trabajo para listado'!$A$155:$Z$1048576,MATCH($A643,'Hoja de Trabajo para listado'!$A$155:$A$1048576,0),MATCH((CUADRO!J$4&amp;$E643),'Hoja de Trabajo para listado'!$A$151:$Z$151,0)),0)+IFERROR(INDEX('Hoja de Trabajo para listado'!$AB$155:$BA$1048576,MATCH($A643,'Hoja de Trabajo para listado'!$AB$155:$AB$1048576,0),MATCH((CUADRO!J$4&amp;$E643),'Hoja de Trabajo para listado'!$AB$151:$BA$151,0)),0)+IFERROR(INDEX('Hoja de Trabajo para listado'!$BC$155:$CB$1048576,MATCH($A643,'Hoja de Trabajo para listado'!$BC$155:$BC$1048576,0),MATCH((CUADRO!J$4&amp;$E643),'Hoja de Trabajo para listado'!$BC$151:$CB$151,0)),0)+IFERROR(INDEX('Hoja de Trabajo para listado'!$DE$153:$DG$274,MATCH($A643,'Hoja de Trabajo para listado'!$DE$153:$DE$1048576,0),MATCH((CUADRO!J$4&amp;$E643),'Hoja de Trabajo para listado'!$DE$151:$DG$151,0)),0)+IFERROR(INDEX('Hoja de Trabajo para listado'!$CD$155:$DC$1048576,MATCH($A643,'Hoja de Trabajo para listado'!$CD$155:$CD$1048576,0),MATCH((CUADRO!J$4&amp;$E643),'Hoja de Trabajo para listado'!$CD$151:$DC$151,0)),0)</f>
        <v>0</v>
      </c>
      <c r="K643" s="241">
        <f ca="1">+IFERROR(INDEX('Hoja de Trabajo para listado'!$A$155:$Z$1048576,MATCH($A643,'Hoja de Trabajo para listado'!$A$155:$A$1048576,0),MATCH((CUADRO!K$4&amp;$E643),'Hoja de Trabajo para listado'!$A$151:$Z$151,0)),0)+IFERROR(INDEX('Hoja de Trabajo para listado'!$AB$155:$BA$1048576,MATCH($A643,'Hoja de Trabajo para listado'!$AB$155:$AB$1048576,0),MATCH((CUADRO!K$4&amp;$E643),'Hoja de Trabajo para listado'!$AB$151:$BA$151,0)),0)+IFERROR(INDEX('Hoja de Trabajo para listado'!$BC$155:$CB$1048576,MATCH($A643,'Hoja de Trabajo para listado'!$BC$155:$BC$1048576,0),MATCH((CUADRO!K$4&amp;$E643),'Hoja de Trabajo para listado'!$BC$151:$CB$151,0)),0)+IFERROR(INDEX('Hoja de Trabajo para listado'!$DE$153:$DG$274,MATCH($A643,'Hoja de Trabajo para listado'!$DE$153:$DE$1048576,0),MATCH((CUADRO!K$4&amp;$E643),'Hoja de Trabajo para listado'!$DE$151:$DG$151,0)),0)+IFERROR(INDEX('Hoja de Trabajo para listado'!$CD$155:$DC$1048576,MATCH($A643,'Hoja de Trabajo para listado'!$CD$155:$CD$1048576,0),MATCH((CUADRO!K$4&amp;$E643),'Hoja de Trabajo para listado'!$CD$151:$DC$151,0)),0)</f>
        <v>0</v>
      </c>
      <c r="L643" s="241">
        <f ca="1">+IFERROR(INDEX('Hoja de Trabajo para listado'!$A$155:$Z$1048576,MATCH($A643,'Hoja de Trabajo para listado'!$A$155:$A$1048576,0),MATCH((CUADRO!L$4&amp;$E643),'Hoja de Trabajo para listado'!$A$151:$Z$151,0)),0)+IFERROR(INDEX('Hoja de Trabajo para listado'!$AB$155:$BA$1048576,MATCH($A643,'Hoja de Trabajo para listado'!$AB$155:$AB$1048576,0),MATCH((CUADRO!L$4&amp;$E643),'Hoja de Trabajo para listado'!$AB$151:$BA$151,0)),0)+IFERROR(INDEX('Hoja de Trabajo para listado'!$BC$155:$CB$1048576,MATCH($A643,'Hoja de Trabajo para listado'!$BC$155:$BC$1048576,0),MATCH((CUADRO!L$4&amp;$E643),'Hoja de Trabajo para listado'!$BC$151:$CB$151,0)),0)+IFERROR(INDEX('Hoja de Trabajo para listado'!$DE$153:$DG$274,MATCH($A643,'Hoja de Trabajo para listado'!$DE$153:$DE$1048576,0),MATCH((CUADRO!L$4&amp;$E643),'Hoja de Trabajo para listado'!$DE$151:$DG$151,0)),0)+IFERROR(INDEX('Hoja de Trabajo para listado'!$CD$155:$DC$1048576,MATCH($A643,'Hoja de Trabajo para listado'!$CD$155:$CD$1048576,0),MATCH((CUADRO!L$4&amp;$E643),'Hoja de Trabajo para listado'!$CD$151:$DC$151,0)),0)</f>
        <v>0</v>
      </c>
      <c r="M643" s="241">
        <f ca="1">+IFERROR(INDEX('Hoja de Trabajo para listado'!$A$155:$Z$1048576,MATCH($A643,'Hoja de Trabajo para listado'!$A$155:$A$1048576,0),MATCH((CUADRO!M$4&amp;$E643),'Hoja de Trabajo para listado'!$A$151:$Z$151,0)),0)+IFERROR(INDEX('Hoja de Trabajo para listado'!$AB$155:$BA$1048576,MATCH($A643,'Hoja de Trabajo para listado'!$AB$155:$AB$1048576,0),MATCH((CUADRO!M$4&amp;$E643),'Hoja de Trabajo para listado'!$AB$151:$BA$151,0)),0)+IFERROR(INDEX('Hoja de Trabajo para listado'!$BC$155:$CB$1048576,MATCH($A643,'Hoja de Trabajo para listado'!$BC$155:$BC$1048576,0),MATCH((CUADRO!M$4&amp;$E643),'Hoja de Trabajo para listado'!$BC$151:$CB$151,0)),0)+IFERROR(INDEX('Hoja de Trabajo para listado'!$DE$153:$DG$274,MATCH($A643,'Hoja de Trabajo para listado'!$DE$153:$DE$1048576,0),MATCH((CUADRO!M$4&amp;$E643),'Hoja de Trabajo para listado'!$DE$151:$DG$151,0)),0)+IFERROR(INDEX('Hoja de Trabajo para listado'!$CD$155:$DC$1048576,MATCH($A643,'Hoja de Trabajo para listado'!$CD$155:$CD$1048576,0),MATCH((CUADRO!M$4&amp;$E643),'Hoja de Trabajo para listado'!$CD$151:$DC$151,0)),0)</f>
        <v>0</v>
      </c>
      <c r="N643" s="241">
        <f ca="1">+IFERROR(INDEX('Hoja de Trabajo para listado'!$A$155:$Z$1048576,MATCH($A643,'Hoja de Trabajo para listado'!$A$155:$A$1048576,0),MATCH((CUADRO!N$4&amp;$E643),'Hoja de Trabajo para listado'!$A$151:$Z$151,0)),0)+IFERROR(INDEX('Hoja de Trabajo para listado'!$AB$155:$BA$1048576,MATCH($A643,'Hoja de Trabajo para listado'!$AB$155:$AB$1048576,0),MATCH((CUADRO!N$4&amp;$E643),'Hoja de Trabajo para listado'!$AB$151:$BA$151,0)),0)+IFERROR(INDEX('Hoja de Trabajo para listado'!$BC$155:$CB$1048576,MATCH($A643,'Hoja de Trabajo para listado'!$BC$155:$BC$1048576,0),MATCH((CUADRO!N$4&amp;$E643),'Hoja de Trabajo para listado'!$BC$151:$CB$151,0)),0)+IFERROR(INDEX('Hoja de Trabajo para listado'!$DE$153:$DG$274,MATCH($A643,'Hoja de Trabajo para listado'!$DE$153:$DE$1048576,0),MATCH((CUADRO!N$4&amp;$E643),'Hoja de Trabajo para listado'!$DE$151:$DG$151,0)),0)+IFERROR(INDEX('Hoja de Trabajo para listado'!$CD$155:$DC$1048576,MATCH($A643,'Hoja de Trabajo para listado'!$CD$155:$CD$1048576,0),MATCH((CUADRO!N$4&amp;$E643),'Hoja de Trabajo para listado'!$CD$151:$DC$151,0)),0)</f>
        <v>0</v>
      </c>
      <c r="O643" s="241">
        <f ca="1">+IFERROR(INDEX('Hoja de Trabajo para listado'!$A$155:$Z$1048576,MATCH($A643,'Hoja de Trabajo para listado'!$A$155:$A$1048576,0),MATCH((CUADRO!O$4&amp;$E643),'Hoja de Trabajo para listado'!$A$151:$Z$151,0)),0)+IFERROR(INDEX('Hoja de Trabajo para listado'!$AB$155:$BA$1048576,MATCH($A643,'Hoja de Trabajo para listado'!$AB$155:$AB$1048576,0),MATCH((CUADRO!O$4&amp;$E643),'Hoja de Trabajo para listado'!$AB$151:$BA$151,0)),0)+IFERROR(INDEX('Hoja de Trabajo para listado'!$BC$155:$CB$1048576,MATCH($A643,'Hoja de Trabajo para listado'!$BC$155:$BC$1048576,0),MATCH((CUADRO!O$4&amp;$E643),'Hoja de Trabajo para listado'!$BC$151:$CB$151,0)),0)+IFERROR(INDEX('Hoja de Trabajo para listado'!$DE$153:$DG$274,MATCH($A643,'Hoja de Trabajo para listado'!$DE$153:$DE$1048576,0),MATCH((CUADRO!O$4&amp;$E643),'Hoja de Trabajo para listado'!$DE$151:$DG$151,0)),0)+IFERROR(INDEX('Hoja de Trabajo para listado'!$CD$155:$DC$1048576,MATCH($A643,'Hoja de Trabajo para listado'!$CD$155:$CD$1048576,0),MATCH((CUADRO!O$4&amp;$E643),'Hoja de Trabajo para listado'!$CD$151:$DC$151,0)),0)</f>
        <v>0</v>
      </c>
      <c r="P643" s="241">
        <f ca="1">+IFERROR(INDEX('Hoja de Trabajo para listado'!$A$155:$Z$1048576,MATCH($A643,'Hoja de Trabajo para listado'!$A$155:$A$1048576,0),MATCH((CUADRO!P$4&amp;$E643),'Hoja de Trabajo para listado'!$A$151:$Z$151,0)),0)+IFERROR(INDEX('Hoja de Trabajo para listado'!$AB$155:$BA$1048576,MATCH($A643,'Hoja de Trabajo para listado'!$AB$155:$AB$1048576,0),MATCH((CUADRO!P$4&amp;$E643),'Hoja de Trabajo para listado'!$AB$151:$BA$151,0)),0)+IFERROR(INDEX('Hoja de Trabajo para listado'!$BC$155:$CB$1048576,MATCH($A643,'Hoja de Trabajo para listado'!$BC$155:$BC$1048576,0),MATCH((CUADRO!P$4&amp;$E643),'Hoja de Trabajo para listado'!$BC$151:$CB$151,0)),0)+IFERROR(INDEX('Hoja de Trabajo para listado'!$DE$153:$DG$274,MATCH($A643,'Hoja de Trabajo para listado'!$DE$153:$DE$1048576,0),MATCH((CUADRO!P$4&amp;$E643),'Hoja de Trabajo para listado'!$DE$151:$DG$151,0)),0)+IFERROR(INDEX('Hoja de Trabajo para listado'!$CD$155:$DC$1048576,MATCH($A643,'Hoja de Trabajo para listado'!$CD$155:$CD$1048576,0),MATCH((CUADRO!P$4&amp;$E643),'Hoja de Trabajo para listado'!$CD$151:$DC$151,0)),0)</f>
        <v>0</v>
      </c>
      <c r="Q643" s="241">
        <f ca="1">+IFERROR(INDEX('Hoja de Trabajo para listado'!$A$155:$Z$1048576,MATCH($A643,'Hoja de Trabajo para listado'!$A$155:$A$1048576,0),MATCH((CUADRO!Q$4&amp;$E643),'Hoja de Trabajo para listado'!$A$151:$Z$151,0)),0)+IFERROR(INDEX('Hoja de Trabajo para listado'!$AB$155:$BA$1048576,MATCH($A643,'Hoja de Trabajo para listado'!$AB$155:$AB$1048576,0),MATCH((CUADRO!Q$4&amp;$E643),'Hoja de Trabajo para listado'!$AB$151:$BA$151,0)),0)+IFERROR(INDEX('Hoja de Trabajo para listado'!$BC$155:$CB$1048576,MATCH($A643,'Hoja de Trabajo para listado'!$BC$155:$BC$1048576,0),MATCH((CUADRO!Q$4&amp;$E643),'Hoja de Trabajo para listado'!$BC$151:$CB$151,0)),0)+IFERROR(INDEX('Hoja de Trabajo para listado'!$DE$153:$DG$274,MATCH($A643,'Hoja de Trabajo para listado'!$DE$153:$DE$1048576,0),MATCH((CUADRO!Q$4&amp;$E643),'Hoja de Trabajo para listado'!$DE$151:$DG$151,0)),0)+IFERROR(INDEX('Hoja de Trabajo para listado'!$CD$155:$DC$1048576,MATCH($A643,'Hoja de Trabajo para listado'!$CD$155:$CD$1048576,0),MATCH((CUADRO!Q$4&amp;$E643),'Hoja de Trabajo para listado'!$CD$151:$DC$151,0)),0)</f>
        <v>0</v>
      </c>
      <c r="R643" s="241">
        <f t="shared" ca="1" si="18"/>
        <v>0</v>
      </c>
      <c r="S643" s="247"/>
      <c r="T643" s="241">
        <f ca="1">+T644</f>
        <v>0</v>
      </c>
      <c r="U643" s="240">
        <f t="shared" si="19"/>
        <v>1</v>
      </c>
    </row>
    <row r="644" spans="1:21" customFormat="1" ht="15" hidden="1" customHeight="1">
      <c r="A644" s="32">
        <v>1273</v>
      </c>
      <c r="B644" s="382"/>
      <c r="C644" s="245" t="str">
        <f>+VLOOKUP(A644,bd_lista!$A$3:$C$592,3,FALSE)</f>
        <v>Gobierno Autónomo Municipal de Chacarilla</v>
      </c>
      <c r="D644" s="384"/>
      <c r="E644" s="242" t="s">
        <v>684</v>
      </c>
      <c r="F644" s="241">
        <f ca="1">+IFERROR(INDEX('Hoja de Trabajo para listado'!$A$155:$Z$1048576,MATCH($A644,'Hoja de Trabajo para listado'!$A$155:$A$1048576,0),MATCH((CUADRO!F$4&amp;$E644),'Hoja de Trabajo para listado'!$A$151:$Z$151,0)),0)+IFERROR(INDEX('Hoja de Trabajo para listado'!$AB$155:$BA$1048576,MATCH($A644,'Hoja de Trabajo para listado'!$AB$155:$AB$1048576,0),MATCH((CUADRO!F$4&amp;$E644),'Hoja de Trabajo para listado'!$AB$151:$BA$151,0)),0)+IFERROR(INDEX('Hoja de Trabajo para listado'!$BC$155:$CB$1048576,MATCH($A644,'Hoja de Trabajo para listado'!$BC$155:$BC$1048576,0),MATCH((CUADRO!F$4&amp;$E644),'Hoja de Trabajo para listado'!$BC$151:$CB$151,0)),0)+IFERROR(INDEX('Hoja de Trabajo para listado'!$DE$153:$DG$274,MATCH($A644,'Hoja de Trabajo para listado'!$DE$153:$DE$1048576,0),MATCH((CUADRO!F$4&amp;$E644),'Hoja de Trabajo para listado'!$DE$151:$DG$151,0)),0)+IFERROR(INDEX('Hoja de Trabajo para listado'!$CD$155:$DC$1048576,MATCH($A644,'Hoja de Trabajo para listado'!$CD$155:$CD$1048576,0),MATCH((CUADRO!F$4&amp;$E644),'Hoja de Trabajo para listado'!$CD$151:$DC$151,0)),0)</f>
        <v>0</v>
      </c>
      <c r="G644" s="241">
        <f ca="1">+IFERROR(INDEX('Hoja de Trabajo para listado'!$A$155:$Z$1048576,MATCH($A644,'Hoja de Trabajo para listado'!$A$155:$A$1048576,0),MATCH((CUADRO!G$4&amp;$E644),'Hoja de Trabajo para listado'!$A$151:$Z$151,0)),0)+IFERROR(INDEX('Hoja de Trabajo para listado'!$AB$155:$BA$1048576,MATCH($A644,'Hoja de Trabajo para listado'!$AB$155:$AB$1048576,0),MATCH((CUADRO!G$4&amp;$E644),'Hoja de Trabajo para listado'!$AB$151:$BA$151,0)),0)+IFERROR(INDEX('Hoja de Trabajo para listado'!$BC$155:$CB$1048576,MATCH($A644,'Hoja de Trabajo para listado'!$BC$155:$BC$1048576,0),MATCH((CUADRO!G$4&amp;$E644),'Hoja de Trabajo para listado'!$BC$151:$CB$151,0)),0)+IFERROR(INDEX('Hoja de Trabajo para listado'!$DE$153:$DG$274,MATCH($A644,'Hoja de Trabajo para listado'!$DE$153:$DE$1048576,0),MATCH((CUADRO!G$4&amp;$E644),'Hoja de Trabajo para listado'!$DE$151:$DG$151,0)),0)+IFERROR(INDEX('Hoja de Trabajo para listado'!$CD$155:$DC$1048576,MATCH($A644,'Hoja de Trabajo para listado'!$CD$155:$CD$1048576,0),MATCH((CUADRO!G$4&amp;$E644),'Hoja de Trabajo para listado'!$CD$151:$DC$151,0)),0)</f>
        <v>0</v>
      </c>
      <c r="H644" s="241">
        <f ca="1">+IFERROR(INDEX('Hoja de Trabajo para listado'!$A$155:$Z$1048576,MATCH($A644,'Hoja de Trabajo para listado'!$A$155:$A$1048576,0),MATCH((CUADRO!H$4&amp;$E644),'Hoja de Trabajo para listado'!$A$151:$Z$151,0)),0)+IFERROR(INDEX('Hoja de Trabajo para listado'!$AB$155:$BA$1048576,MATCH($A644,'Hoja de Trabajo para listado'!$AB$155:$AB$1048576,0),MATCH((CUADRO!H$4&amp;$E644),'Hoja de Trabajo para listado'!$AB$151:$BA$151,0)),0)+IFERROR(INDEX('Hoja de Trabajo para listado'!$BC$155:$CB$1048576,MATCH($A644,'Hoja de Trabajo para listado'!$BC$155:$BC$1048576,0),MATCH((CUADRO!H$4&amp;$E644),'Hoja de Trabajo para listado'!$BC$151:$CB$151,0)),0)+IFERROR(INDEX('Hoja de Trabajo para listado'!$DE$153:$DG$274,MATCH($A644,'Hoja de Trabajo para listado'!$DE$153:$DE$1048576,0),MATCH((CUADRO!H$4&amp;$E644),'Hoja de Trabajo para listado'!$DE$151:$DG$151,0)),0)+IFERROR(INDEX('Hoja de Trabajo para listado'!$CD$155:$DC$1048576,MATCH($A644,'Hoja de Trabajo para listado'!$CD$155:$CD$1048576,0),MATCH((CUADRO!H$4&amp;$E644),'Hoja de Trabajo para listado'!$CD$151:$DC$151,0)),0)</f>
        <v>0</v>
      </c>
      <c r="I644" s="241">
        <f ca="1">+IFERROR(INDEX('Hoja de Trabajo para listado'!$A$155:$Z$1048576,MATCH($A644,'Hoja de Trabajo para listado'!$A$155:$A$1048576,0),MATCH((CUADRO!I$4&amp;$E644),'Hoja de Trabajo para listado'!$A$151:$Z$151,0)),0)+IFERROR(INDEX('Hoja de Trabajo para listado'!$AB$155:$BA$1048576,MATCH($A644,'Hoja de Trabajo para listado'!$AB$155:$AB$1048576,0),MATCH((CUADRO!I$4&amp;$E644),'Hoja de Trabajo para listado'!$AB$151:$BA$151,0)),0)+IFERROR(INDEX('Hoja de Trabajo para listado'!$BC$155:$CB$1048576,MATCH($A644,'Hoja de Trabajo para listado'!$BC$155:$BC$1048576,0),MATCH((CUADRO!I$4&amp;$E644),'Hoja de Trabajo para listado'!$BC$151:$CB$151,0)),0)+IFERROR(INDEX('Hoja de Trabajo para listado'!$DE$153:$DG$274,MATCH($A644,'Hoja de Trabajo para listado'!$DE$153:$DE$1048576,0),MATCH((CUADRO!I$4&amp;$E644),'Hoja de Trabajo para listado'!$DE$151:$DG$151,0)),0)+IFERROR(INDEX('Hoja de Trabajo para listado'!$CD$155:$DC$1048576,MATCH($A644,'Hoja de Trabajo para listado'!$CD$155:$CD$1048576,0),MATCH((CUADRO!I$4&amp;$E644),'Hoja de Trabajo para listado'!$CD$151:$DC$151,0)),0)</f>
        <v>0</v>
      </c>
      <c r="J644" s="241">
        <f ca="1">+IFERROR(INDEX('Hoja de Trabajo para listado'!$A$155:$Z$1048576,MATCH($A644,'Hoja de Trabajo para listado'!$A$155:$A$1048576,0),MATCH((CUADRO!J$4&amp;$E644),'Hoja de Trabajo para listado'!$A$151:$Z$151,0)),0)+IFERROR(INDEX('Hoja de Trabajo para listado'!$AB$155:$BA$1048576,MATCH($A644,'Hoja de Trabajo para listado'!$AB$155:$AB$1048576,0),MATCH((CUADRO!J$4&amp;$E644),'Hoja de Trabajo para listado'!$AB$151:$BA$151,0)),0)+IFERROR(INDEX('Hoja de Trabajo para listado'!$BC$155:$CB$1048576,MATCH($A644,'Hoja de Trabajo para listado'!$BC$155:$BC$1048576,0),MATCH((CUADRO!J$4&amp;$E644),'Hoja de Trabajo para listado'!$BC$151:$CB$151,0)),0)+IFERROR(INDEX('Hoja de Trabajo para listado'!$DE$153:$DG$274,MATCH($A644,'Hoja de Trabajo para listado'!$DE$153:$DE$1048576,0),MATCH((CUADRO!J$4&amp;$E644),'Hoja de Trabajo para listado'!$DE$151:$DG$151,0)),0)+IFERROR(INDEX('Hoja de Trabajo para listado'!$CD$155:$DC$1048576,MATCH($A644,'Hoja de Trabajo para listado'!$CD$155:$CD$1048576,0),MATCH((CUADRO!J$4&amp;$E644),'Hoja de Trabajo para listado'!$CD$151:$DC$151,0)),0)</f>
        <v>0</v>
      </c>
      <c r="K644" s="241">
        <f ca="1">+IFERROR(INDEX('Hoja de Trabajo para listado'!$A$155:$Z$1048576,MATCH($A644,'Hoja de Trabajo para listado'!$A$155:$A$1048576,0),MATCH((CUADRO!K$4&amp;$E644),'Hoja de Trabajo para listado'!$A$151:$Z$151,0)),0)+IFERROR(INDEX('Hoja de Trabajo para listado'!$AB$155:$BA$1048576,MATCH($A644,'Hoja de Trabajo para listado'!$AB$155:$AB$1048576,0),MATCH((CUADRO!K$4&amp;$E644),'Hoja de Trabajo para listado'!$AB$151:$BA$151,0)),0)+IFERROR(INDEX('Hoja de Trabajo para listado'!$BC$155:$CB$1048576,MATCH($A644,'Hoja de Trabajo para listado'!$BC$155:$BC$1048576,0),MATCH((CUADRO!K$4&amp;$E644),'Hoja de Trabajo para listado'!$BC$151:$CB$151,0)),0)+IFERROR(INDEX('Hoja de Trabajo para listado'!$DE$153:$DG$274,MATCH($A644,'Hoja de Trabajo para listado'!$DE$153:$DE$1048576,0),MATCH((CUADRO!K$4&amp;$E644),'Hoja de Trabajo para listado'!$DE$151:$DG$151,0)),0)+IFERROR(INDEX('Hoja de Trabajo para listado'!$CD$155:$DC$1048576,MATCH($A644,'Hoja de Trabajo para listado'!$CD$155:$CD$1048576,0),MATCH((CUADRO!K$4&amp;$E644),'Hoja de Trabajo para listado'!$CD$151:$DC$151,0)),0)</f>
        <v>0</v>
      </c>
      <c r="L644" s="241">
        <f ca="1">+IFERROR(INDEX('Hoja de Trabajo para listado'!$A$155:$Z$1048576,MATCH($A644,'Hoja de Trabajo para listado'!$A$155:$A$1048576,0),MATCH((CUADRO!L$4&amp;$E644),'Hoja de Trabajo para listado'!$A$151:$Z$151,0)),0)+IFERROR(INDEX('Hoja de Trabajo para listado'!$AB$155:$BA$1048576,MATCH($A644,'Hoja de Trabajo para listado'!$AB$155:$AB$1048576,0),MATCH((CUADRO!L$4&amp;$E644),'Hoja de Trabajo para listado'!$AB$151:$BA$151,0)),0)+IFERROR(INDEX('Hoja de Trabajo para listado'!$BC$155:$CB$1048576,MATCH($A644,'Hoja de Trabajo para listado'!$BC$155:$BC$1048576,0),MATCH((CUADRO!L$4&amp;$E644),'Hoja de Trabajo para listado'!$BC$151:$CB$151,0)),0)+IFERROR(INDEX('Hoja de Trabajo para listado'!$DE$153:$DG$274,MATCH($A644,'Hoja de Trabajo para listado'!$DE$153:$DE$1048576,0),MATCH((CUADRO!L$4&amp;$E644),'Hoja de Trabajo para listado'!$DE$151:$DG$151,0)),0)+IFERROR(INDEX('Hoja de Trabajo para listado'!$CD$155:$DC$1048576,MATCH($A644,'Hoja de Trabajo para listado'!$CD$155:$CD$1048576,0),MATCH((CUADRO!L$4&amp;$E644),'Hoja de Trabajo para listado'!$CD$151:$DC$151,0)),0)</f>
        <v>0</v>
      </c>
      <c r="M644" s="241">
        <f ca="1">+IFERROR(INDEX('Hoja de Trabajo para listado'!$A$155:$Z$1048576,MATCH($A644,'Hoja de Trabajo para listado'!$A$155:$A$1048576,0),MATCH((CUADRO!M$4&amp;$E644),'Hoja de Trabajo para listado'!$A$151:$Z$151,0)),0)+IFERROR(INDEX('Hoja de Trabajo para listado'!$AB$155:$BA$1048576,MATCH($A644,'Hoja de Trabajo para listado'!$AB$155:$AB$1048576,0),MATCH((CUADRO!M$4&amp;$E644),'Hoja de Trabajo para listado'!$AB$151:$BA$151,0)),0)+IFERROR(INDEX('Hoja de Trabajo para listado'!$BC$155:$CB$1048576,MATCH($A644,'Hoja de Trabajo para listado'!$BC$155:$BC$1048576,0),MATCH((CUADRO!M$4&amp;$E644),'Hoja de Trabajo para listado'!$BC$151:$CB$151,0)),0)+IFERROR(INDEX('Hoja de Trabajo para listado'!$DE$153:$DG$274,MATCH($A644,'Hoja de Trabajo para listado'!$DE$153:$DE$1048576,0),MATCH((CUADRO!M$4&amp;$E644),'Hoja de Trabajo para listado'!$DE$151:$DG$151,0)),0)+IFERROR(INDEX('Hoja de Trabajo para listado'!$CD$155:$DC$1048576,MATCH($A644,'Hoja de Trabajo para listado'!$CD$155:$CD$1048576,0),MATCH((CUADRO!M$4&amp;$E644),'Hoja de Trabajo para listado'!$CD$151:$DC$151,0)),0)</f>
        <v>0</v>
      </c>
      <c r="N644" s="241">
        <f ca="1">+IFERROR(INDEX('Hoja de Trabajo para listado'!$A$155:$Z$1048576,MATCH($A644,'Hoja de Trabajo para listado'!$A$155:$A$1048576,0),MATCH((CUADRO!N$4&amp;$E644),'Hoja de Trabajo para listado'!$A$151:$Z$151,0)),0)+IFERROR(INDEX('Hoja de Trabajo para listado'!$AB$155:$BA$1048576,MATCH($A644,'Hoja de Trabajo para listado'!$AB$155:$AB$1048576,0),MATCH((CUADRO!N$4&amp;$E644),'Hoja de Trabajo para listado'!$AB$151:$BA$151,0)),0)+IFERROR(INDEX('Hoja de Trabajo para listado'!$BC$155:$CB$1048576,MATCH($A644,'Hoja de Trabajo para listado'!$BC$155:$BC$1048576,0),MATCH((CUADRO!N$4&amp;$E644),'Hoja de Trabajo para listado'!$BC$151:$CB$151,0)),0)+IFERROR(INDEX('Hoja de Trabajo para listado'!$DE$153:$DG$274,MATCH($A644,'Hoja de Trabajo para listado'!$DE$153:$DE$1048576,0),MATCH((CUADRO!N$4&amp;$E644),'Hoja de Trabajo para listado'!$DE$151:$DG$151,0)),0)+IFERROR(INDEX('Hoja de Trabajo para listado'!$CD$155:$DC$1048576,MATCH($A644,'Hoja de Trabajo para listado'!$CD$155:$CD$1048576,0),MATCH((CUADRO!N$4&amp;$E644),'Hoja de Trabajo para listado'!$CD$151:$DC$151,0)),0)</f>
        <v>0</v>
      </c>
      <c r="O644" s="241">
        <f ca="1">+IFERROR(INDEX('Hoja de Trabajo para listado'!$A$155:$Z$1048576,MATCH($A644,'Hoja de Trabajo para listado'!$A$155:$A$1048576,0),MATCH((CUADRO!O$4&amp;$E644),'Hoja de Trabajo para listado'!$A$151:$Z$151,0)),0)+IFERROR(INDEX('Hoja de Trabajo para listado'!$AB$155:$BA$1048576,MATCH($A644,'Hoja de Trabajo para listado'!$AB$155:$AB$1048576,0),MATCH((CUADRO!O$4&amp;$E644),'Hoja de Trabajo para listado'!$AB$151:$BA$151,0)),0)+IFERROR(INDEX('Hoja de Trabajo para listado'!$BC$155:$CB$1048576,MATCH($A644,'Hoja de Trabajo para listado'!$BC$155:$BC$1048576,0),MATCH((CUADRO!O$4&amp;$E644),'Hoja de Trabajo para listado'!$BC$151:$CB$151,0)),0)+IFERROR(INDEX('Hoja de Trabajo para listado'!$DE$153:$DG$274,MATCH($A644,'Hoja de Trabajo para listado'!$DE$153:$DE$1048576,0),MATCH((CUADRO!O$4&amp;$E644),'Hoja de Trabajo para listado'!$DE$151:$DG$151,0)),0)+IFERROR(INDEX('Hoja de Trabajo para listado'!$CD$155:$DC$1048576,MATCH($A644,'Hoja de Trabajo para listado'!$CD$155:$CD$1048576,0),MATCH((CUADRO!O$4&amp;$E644),'Hoja de Trabajo para listado'!$CD$151:$DC$151,0)),0)</f>
        <v>0</v>
      </c>
      <c r="P644" s="241">
        <f ca="1">+IFERROR(INDEX('Hoja de Trabajo para listado'!$A$155:$Z$1048576,MATCH($A644,'Hoja de Trabajo para listado'!$A$155:$A$1048576,0),MATCH((CUADRO!P$4&amp;$E644),'Hoja de Trabajo para listado'!$A$151:$Z$151,0)),0)+IFERROR(INDEX('Hoja de Trabajo para listado'!$AB$155:$BA$1048576,MATCH($A644,'Hoja de Trabajo para listado'!$AB$155:$AB$1048576,0),MATCH((CUADRO!P$4&amp;$E644),'Hoja de Trabajo para listado'!$AB$151:$BA$151,0)),0)+IFERROR(INDEX('Hoja de Trabajo para listado'!$BC$155:$CB$1048576,MATCH($A644,'Hoja de Trabajo para listado'!$BC$155:$BC$1048576,0),MATCH((CUADRO!P$4&amp;$E644),'Hoja de Trabajo para listado'!$BC$151:$CB$151,0)),0)+IFERROR(INDEX('Hoja de Trabajo para listado'!$DE$153:$DG$274,MATCH($A644,'Hoja de Trabajo para listado'!$DE$153:$DE$1048576,0),MATCH((CUADRO!P$4&amp;$E644),'Hoja de Trabajo para listado'!$DE$151:$DG$151,0)),0)+IFERROR(INDEX('Hoja de Trabajo para listado'!$CD$155:$DC$1048576,MATCH($A644,'Hoja de Trabajo para listado'!$CD$155:$CD$1048576,0),MATCH((CUADRO!P$4&amp;$E644),'Hoja de Trabajo para listado'!$CD$151:$DC$151,0)),0)</f>
        <v>0</v>
      </c>
      <c r="Q644" s="241">
        <f ca="1">+IFERROR(INDEX('Hoja de Trabajo para listado'!$A$155:$Z$1048576,MATCH($A644,'Hoja de Trabajo para listado'!$A$155:$A$1048576,0),MATCH((CUADRO!Q$4&amp;$E644),'Hoja de Trabajo para listado'!$A$151:$Z$151,0)),0)+IFERROR(INDEX('Hoja de Trabajo para listado'!$AB$155:$BA$1048576,MATCH($A644,'Hoja de Trabajo para listado'!$AB$155:$AB$1048576,0),MATCH((CUADRO!Q$4&amp;$E644),'Hoja de Trabajo para listado'!$AB$151:$BA$151,0)),0)+IFERROR(INDEX('Hoja de Trabajo para listado'!$BC$155:$CB$1048576,MATCH($A644,'Hoja de Trabajo para listado'!$BC$155:$BC$1048576,0),MATCH((CUADRO!Q$4&amp;$E644),'Hoja de Trabajo para listado'!$BC$151:$CB$151,0)),0)+IFERROR(INDEX('Hoja de Trabajo para listado'!$DE$153:$DG$274,MATCH($A644,'Hoja de Trabajo para listado'!$DE$153:$DE$1048576,0),MATCH((CUADRO!Q$4&amp;$E644),'Hoja de Trabajo para listado'!$DE$151:$DG$151,0)),0)+IFERROR(INDEX('Hoja de Trabajo para listado'!$CD$155:$DC$1048576,MATCH($A644,'Hoja de Trabajo para listado'!$CD$155:$CD$1048576,0),MATCH((CUADRO!Q$4&amp;$E644),'Hoja de Trabajo para listado'!$CD$151:$DC$151,0)),0)</f>
        <v>0</v>
      </c>
      <c r="R644" s="241">
        <f t="shared" ca="1" si="18"/>
        <v>0</v>
      </c>
      <c r="S644" s="247">
        <f ca="1">+R643+R644</f>
        <v>0</v>
      </c>
      <c r="T644" s="241">
        <f ca="1">+S644</f>
        <v>0</v>
      </c>
      <c r="U644" s="240">
        <f t="shared" si="19"/>
        <v>2</v>
      </c>
    </row>
    <row r="645" spans="1:21" customFormat="1" ht="27" hidden="1" customHeight="1">
      <c r="A645" s="32">
        <v>1274</v>
      </c>
      <c r="B645" s="381">
        <f>+A645</f>
        <v>1274</v>
      </c>
      <c r="C645" s="245" t="str">
        <f>+VLOOKUP(A645,bd_lista!$A$3:$C$592,3,FALSE)</f>
        <v>Gobierno Autónomo Municipal de Santiago de Machaca</v>
      </c>
      <c r="D645" s="383" t="str">
        <f>+C645</f>
        <v>Gobierno Autónomo Municipal de Santiago de Machaca</v>
      </c>
      <c r="E645" s="240" t="s">
        <v>683</v>
      </c>
      <c r="F645" s="241">
        <f ca="1">+IFERROR(INDEX('Hoja de Trabajo para listado'!$A$155:$Z$1048576,MATCH($A645,'Hoja de Trabajo para listado'!$A$155:$A$1048576,0),MATCH((CUADRO!F$4&amp;$E645),'Hoja de Trabajo para listado'!$A$151:$Z$151,0)),0)+IFERROR(INDEX('Hoja de Trabajo para listado'!$AB$155:$BA$1048576,MATCH($A645,'Hoja de Trabajo para listado'!$AB$155:$AB$1048576,0),MATCH((CUADRO!F$4&amp;$E645),'Hoja de Trabajo para listado'!$AB$151:$BA$151,0)),0)+IFERROR(INDEX('Hoja de Trabajo para listado'!$BC$155:$CB$1048576,MATCH($A645,'Hoja de Trabajo para listado'!$BC$155:$BC$1048576,0),MATCH((CUADRO!F$4&amp;$E645),'Hoja de Trabajo para listado'!$BC$151:$CB$151,0)),0)+IFERROR(INDEX('Hoja de Trabajo para listado'!$DE$153:$DG$274,MATCH($A645,'Hoja de Trabajo para listado'!$DE$153:$DE$1048576,0),MATCH((CUADRO!F$4&amp;$E645),'Hoja de Trabajo para listado'!$DE$151:$DG$151,0)),0)+IFERROR(INDEX('Hoja de Trabajo para listado'!$CD$155:$DC$1048576,MATCH($A645,'Hoja de Trabajo para listado'!$CD$155:$CD$1048576,0),MATCH((CUADRO!F$4&amp;$E645),'Hoja de Trabajo para listado'!$CD$151:$DC$151,0)),0)</f>
        <v>0</v>
      </c>
      <c r="G645" s="241">
        <f ca="1">+IFERROR(INDEX('Hoja de Trabajo para listado'!$A$155:$Z$1048576,MATCH($A645,'Hoja de Trabajo para listado'!$A$155:$A$1048576,0),MATCH((CUADRO!G$4&amp;$E645),'Hoja de Trabajo para listado'!$A$151:$Z$151,0)),0)+IFERROR(INDEX('Hoja de Trabajo para listado'!$AB$155:$BA$1048576,MATCH($A645,'Hoja de Trabajo para listado'!$AB$155:$AB$1048576,0),MATCH((CUADRO!G$4&amp;$E645),'Hoja de Trabajo para listado'!$AB$151:$BA$151,0)),0)+IFERROR(INDEX('Hoja de Trabajo para listado'!$BC$155:$CB$1048576,MATCH($A645,'Hoja de Trabajo para listado'!$BC$155:$BC$1048576,0),MATCH((CUADRO!G$4&amp;$E645),'Hoja de Trabajo para listado'!$BC$151:$CB$151,0)),0)+IFERROR(INDEX('Hoja de Trabajo para listado'!$DE$153:$DG$274,MATCH($A645,'Hoja de Trabajo para listado'!$DE$153:$DE$1048576,0),MATCH((CUADRO!G$4&amp;$E645),'Hoja de Trabajo para listado'!$DE$151:$DG$151,0)),0)+IFERROR(INDEX('Hoja de Trabajo para listado'!$CD$155:$DC$1048576,MATCH($A645,'Hoja de Trabajo para listado'!$CD$155:$CD$1048576,0),MATCH((CUADRO!G$4&amp;$E645),'Hoja de Trabajo para listado'!$CD$151:$DC$151,0)),0)</f>
        <v>0</v>
      </c>
      <c r="H645" s="241">
        <f ca="1">+IFERROR(INDEX('Hoja de Trabajo para listado'!$A$155:$Z$1048576,MATCH($A645,'Hoja de Trabajo para listado'!$A$155:$A$1048576,0),MATCH((CUADRO!H$4&amp;$E645),'Hoja de Trabajo para listado'!$A$151:$Z$151,0)),0)+IFERROR(INDEX('Hoja de Trabajo para listado'!$AB$155:$BA$1048576,MATCH($A645,'Hoja de Trabajo para listado'!$AB$155:$AB$1048576,0),MATCH((CUADRO!H$4&amp;$E645),'Hoja de Trabajo para listado'!$AB$151:$BA$151,0)),0)+IFERROR(INDEX('Hoja de Trabajo para listado'!$BC$155:$CB$1048576,MATCH($A645,'Hoja de Trabajo para listado'!$BC$155:$BC$1048576,0),MATCH((CUADRO!H$4&amp;$E645),'Hoja de Trabajo para listado'!$BC$151:$CB$151,0)),0)+IFERROR(INDEX('Hoja de Trabajo para listado'!$DE$153:$DG$274,MATCH($A645,'Hoja de Trabajo para listado'!$DE$153:$DE$1048576,0),MATCH((CUADRO!H$4&amp;$E645),'Hoja de Trabajo para listado'!$DE$151:$DG$151,0)),0)+IFERROR(INDEX('Hoja de Trabajo para listado'!$CD$155:$DC$1048576,MATCH($A645,'Hoja de Trabajo para listado'!$CD$155:$CD$1048576,0),MATCH((CUADRO!H$4&amp;$E645),'Hoja de Trabajo para listado'!$CD$151:$DC$151,0)),0)</f>
        <v>0</v>
      </c>
      <c r="I645" s="241">
        <f ca="1">+IFERROR(INDEX('Hoja de Trabajo para listado'!$A$155:$Z$1048576,MATCH($A645,'Hoja de Trabajo para listado'!$A$155:$A$1048576,0),MATCH((CUADRO!I$4&amp;$E645),'Hoja de Trabajo para listado'!$A$151:$Z$151,0)),0)+IFERROR(INDEX('Hoja de Trabajo para listado'!$AB$155:$BA$1048576,MATCH($A645,'Hoja de Trabajo para listado'!$AB$155:$AB$1048576,0),MATCH((CUADRO!I$4&amp;$E645),'Hoja de Trabajo para listado'!$AB$151:$BA$151,0)),0)+IFERROR(INDEX('Hoja de Trabajo para listado'!$BC$155:$CB$1048576,MATCH($A645,'Hoja de Trabajo para listado'!$BC$155:$BC$1048576,0),MATCH((CUADRO!I$4&amp;$E645),'Hoja de Trabajo para listado'!$BC$151:$CB$151,0)),0)+IFERROR(INDEX('Hoja de Trabajo para listado'!$DE$153:$DG$274,MATCH($A645,'Hoja de Trabajo para listado'!$DE$153:$DE$1048576,0),MATCH((CUADRO!I$4&amp;$E645),'Hoja de Trabajo para listado'!$DE$151:$DG$151,0)),0)+IFERROR(INDEX('Hoja de Trabajo para listado'!$CD$155:$DC$1048576,MATCH($A645,'Hoja de Trabajo para listado'!$CD$155:$CD$1048576,0),MATCH((CUADRO!I$4&amp;$E645),'Hoja de Trabajo para listado'!$CD$151:$DC$151,0)),0)</f>
        <v>0</v>
      </c>
      <c r="J645" s="241">
        <f ca="1">+IFERROR(INDEX('Hoja de Trabajo para listado'!$A$155:$Z$1048576,MATCH($A645,'Hoja de Trabajo para listado'!$A$155:$A$1048576,0),MATCH((CUADRO!J$4&amp;$E645),'Hoja de Trabajo para listado'!$A$151:$Z$151,0)),0)+IFERROR(INDEX('Hoja de Trabajo para listado'!$AB$155:$BA$1048576,MATCH($A645,'Hoja de Trabajo para listado'!$AB$155:$AB$1048576,0),MATCH((CUADRO!J$4&amp;$E645),'Hoja de Trabajo para listado'!$AB$151:$BA$151,0)),0)+IFERROR(INDEX('Hoja de Trabajo para listado'!$BC$155:$CB$1048576,MATCH($A645,'Hoja de Trabajo para listado'!$BC$155:$BC$1048576,0),MATCH((CUADRO!J$4&amp;$E645),'Hoja de Trabajo para listado'!$BC$151:$CB$151,0)),0)+IFERROR(INDEX('Hoja de Trabajo para listado'!$DE$153:$DG$274,MATCH($A645,'Hoja de Trabajo para listado'!$DE$153:$DE$1048576,0),MATCH((CUADRO!J$4&amp;$E645),'Hoja de Trabajo para listado'!$DE$151:$DG$151,0)),0)+IFERROR(INDEX('Hoja de Trabajo para listado'!$CD$155:$DC$1048576,MATCH($A645,'Hoja de Trabajo para listado'!$CD$155:$CD$1048576,0),MATCH((CUADRO!J$4&amp;$E645),'Hoja de Trabajo para listado'!$CD$151:$DC$151,0)),0)</f>
        <v>0</v>
      </c>
      <c r="K645" s="241">
        <f ca="1">+IFERROR(INDEX('Hoja de Trabajo para listado'!$A$155:$Z$1048576,MATCH($A645,'Hoja de Trabajo para listado'!$A$155:$A$1048576,0),MATCH((CUADRO!K$4&amp;$E645),'Hoja de Trabajo para listado'!$A$151:$Z$151,0)),0)+IFERROR(INDEX('Hoja de Trabajo para listado'!$AB$155:$BA$1048576,MATCH($A645,'Hoja de Trabajo para listado'!$AB$155:$AB$1048576,0),MATCH((CUADRO!K$4&amp;$E645),'Hoja de Trabajo para listado'!$AB$151:$BA$151,0)),0)+IFERROR(INDEX('Hoja de Trabajo para listado'!$BC$155:$CB$1048576,MATCH($A645,'Hoja de Trabajo para listado'!$BC$155:$BC$1048576,0),MATCH((CUADRO!K$4&amp;$E645),'Hoja de Trabajo para listado'!$BC$151:$CB$151,0)),0)+IFERROR(INDEX('Hoja de Trabajo para listado'!$DE$153:$DG$274,MATCH($A645,'Hoja de Trabajo para listado'!$DE$153:$DE$1048576,0),MATCH((CUADRO!K$4&amp;$E645),'Hoja de Trabajo para listado'!$DE$151:$DG$151,0)),0)+IFERROR(INDEX('Hoja de Trabajo para listado'!$CD$155:$DC$1048576,MATCH($A645,'Hoja de Trabajo para listado'!$CD$155:$CD$1048576,0),MATCH((CUADRO!K$4&amp;$E645),'Hoja de Trabajo para listado'!$CD$151:$DC$151,0)),0)</f>
        <v>0</v>
      </c>
      <c r="L645" s="241">
        <f ca="1">+IFERROR(INDEX('Hoja de Trabajo para listado'!$A$155:$Z$1048576,MATCH($A645,'Hoja de Trabajo para listado'!$A$155:$A$1048576,0),MATCH((CUADRO!L$4&amp;$E645),'Hoja de Trabajo para listado'!$A$151:$Z$151,0)),0)+IFERROR(INDEX('Hoja de Trabajo para listado'!$AB$155:$BA$1048576,MATCH($A645,'Hoja de Trabajo para listado'!$AB$155:$AB$1048576,0),MATCH((CUADRO!L$4&amp;$E645),'Hoja de Trabajo para listado'!$AB$151:$BA$151,0)),0)+IFERROR(INDEX('Hoja de Trabajo para listado'!$BC$155:$CB$1048576,MATCH($A645,'Hoja de Trabajo para listado'!$BC$155:$BC$1048576,0),MATCH((CUADRO!L$4&amp;$E645),'Hoja de Trabajo para listado'!$BC$151:$CB$151,0)),0)+IFERROR(INDEX('Hoja de Trabajo para listado'!$DE$153:$DG$274,MATCH($A645,'Hoja de Trabajo para listado'!$DE$153:$DE$1048576,0),MATCH((CUADRO!L$4&amp;$E645),'Hoja de Trabajo para listado'!$DE$151:$DG$151,0)),0)+IFERROR(INDEX('Hoja de Trabajo para listado'!$CD$155:$DC$1048576,MATCH($A645,'Hoja de Trabajo para listado'!$CD$155:$CD$1048576,0),MATCH((CUADRO!L$4&amp;$E645),'Hoja de Trabajo para listado'!$CD$151:$DC$151,0)),0)</f>
        <v>0</v>
      </c>
      <c r="M645" s="241">
        <f ca="1">+IFERROR(INDEX('Hoja de Trabajo para listado'!$A$155:$Z$1048576,MATCH($A645,'Hoja de Trabajo para listado'!$A$155:$A$1048576,0),MATCH((CUADRO!M$4&amp;$E645),'Hoja de Trabajo para listado'!$A$151:$Z$151,0)),0)+IFERROR(INDEX('Hoja de Trabajo para listado'!$AB$155:$BA$1048576,MATCH($A645,'Hoja de Trabajo para listado'!$AB$155:$AB$1048576,0),MATCH((CUADRO!M$4&amp;$E645),'Hoja de Trabajo para listado'!$AB$151:$BA$151,0)),0)+IFERROR(INDEX('Hoja de Trabajo para listado'!$BC$155:$CB$1048576,MATCH($A645,'Hoja de Trabajo para listado'!$BC$155:$BC$1048576,0),MATCH((CUADRO!M$4&amp;$E645),'Hoja de Trabajo para listado'!$BC$151:$CB$151,0)),0)+IFERROR(INDEX('Hoja de Trabajo para listado'!$DE$153:$DG$274,MATCH($A645,'Hoja de Trabajo para listado'!$DE$153:$DE$1048576,0),MATCH((CUADRO!M$4&amp;$E645),'Hoja de Trabajo para listado'!$DE$151:$DG$151,0)),0)+IFERROR(INDEX('Hoja de Trabajo para listado'!$CD$155:$DC$1048576,MATCH($A645,'Hoja de Trabajo para listado'!$CD$155:$CD$1048576,0),MATCH((CUADRO!M$4&amp;$E645),'Hoja de Trabajo para listado'!$CD$151:$DC$151,0)),0)</f>
        <v>0</v>
      </c>
      <c r="N645" s="241">
        <f ca="1">+IFERROR(INDEX('Hoja de Trabajo para listado'!$A$155:$Z$1048576,MATCH($A645,'Hoja de Trabajo para listado'!$A$155:$A$1048576,0),MATCH((CUADRO!N$4&amp;$E645),'Hoja de Trabajo para listado'!$A$151:$Z$151,0)),0)+IFERROR(INDEX('Hoja de Trabajo para listado'!$AB$155:$BA$1048576,MATCH($A645,'Hoja de Trabajo para listado'!$AB$155:$AB$1048576,0),MATCH((CUADRO!N$4&amp;$E645),'Hoja de Trabajo para listado'!$AB$151:$BA$151,0)),0)+IFERROR(INDEX('Hoja de Trabajo para listado'!$BC$155:$CB$1048576,MATCH($A645,'Hoja de Trabajo para listado'!$BC$155:$BC$1048576,0),MATCH((CUADRO!N$4&amp;$E645),'Hoja de Trabajo para listado'!$BC$151:$CB$151,0)),0)+IFERROR(INDEX('Hoja de Trabajo para listado'!$DE$153:$DG$274,MATCH($A645,'Hoja de Trabajo para listado'!$DE$153:$DE$1048576,0),MATCH((CUADRO!N$4&amp;$E645),'Hoja de Trabajo para listado'!$DE$151:$DG$151,0)),0)+IFERROR(INDEX('Hoja de Trabajo para listado'!$CD$155:$DC$1048576,MATCH($A645,'Hoja de Trabajo para listado'!$CD$155:$CD$1048576,0),MATCH((CUADRO!N$4&amp;$E645),'Hoja de Trabajo para listado'!$CD$151:$DC$151,0)),0)</f>
        <v>0</v>
      </c>
      <c r="O645" s="241">
        <f ca="1">+IFERROR(INDEX('Hoja de Trabajo para listado'!$A$155:$Z$1048576,MATCH($A645,'Hoja de Trabajo para listado'!$A$155:$A$1048576,0),MATCH((CUADRO!O$4&amp;$E645),'Hoja de Trabajo para listado'!$A$151:$Z$151,0)),0)+IFERROR(INDEX('Hoja de Trabajo para listado'!$AB$155:$BA$1048576,MATCH($A645,'Hoja de Trabajo para listado'!$AB$155:$AB$1048576,0),MATCH((CUADRO!O$4&amp;$E645),'Hoja de Trabajo para listado'!$AB$151:$BA$151,0)),0)+IFERROR(INDEX('Hoja de Trabajo para listado'!$BC$155:$CB$1048576,MATCH($A645,'Hoja de Trabajo para listado'!$BC$155:$BC$1048576,0),MATCH((CUADRO!O$4&amp;$E645),'Hoja de Trabajo para listado'!$BC$151:$CB$151,0)),0)+IFERROR(INDEX('Hoja de Trabajo para listado'!$DE$153:$DG$274,MATCH($A645,'Hoja de Trabajo para listado'!$DE$153:$DE$1048576,0),MATCH((CUADRO!O$4&amp;$E645),'Hoja de Trabajo para listado'!$DE$151:$DG$151,0)),0)+IFERROR(INDEX('Hoja de Trabajo para listado'!$CD$155:$DC$1048576,MATCH($A645,'Hoja de Trabajo para listado'!$CD$155:$CD$1048576,0),MATCH((CUADRO!O$4&amp;$E645),'Hoja de Trabajo para listado'!$CD$151:$DC$151,0)),0)</f>
        <v>0</v>
      </c>
      <c r="P645" s="241">
        <f ca="1">+IFERROR(INDEX('Hoja de Trabajo para listado'!$A$155:$Z$1048576,MATCH($A645,'Hoja de Trabajo para listado'!$A$155:$A$1048576,0),MATCH((CUADRO!P$4&amp;$E645),'Hoja de Trabajo para listado'!$A$151:$Z$151,0)),0)+IFERROR(INDEX('Hoja de Trabajo para listado'!$AB$155:$BA$1048576,MATCH($A645,'Hoja de Trabajo para listado'!$AB$155:$AB$1048576,0),MATCH((CUADRO!P$4&amp;$E645),'Hoja de Trabajo para listado'!$AB$151:$BA$151,0)),0)+IFERROR(INDEX('Hoja de Trabajo para listado'!$BC$155:$CB$1048576,MATCH($A645,'Hoja de Trabajo para listado'!$BC$155:$BC$1048576,0),MATCH((CUADRO!P$4&amp;$E645),'Hoja de Trabajo para listado'!$BC$151:$CB$151,0)),0)+IFERROR(INDEX('Hoja de Trabajo para listado'!$DE$153:$DG$274,MATCH($A645,'Hoja de Trabajo para listado'!$DE$153:$DE$1048576,0),MATCH((CUADRO!P$4&amp;$E645),'Hoja de Trabajo para listado'!$DE$151:$DG$151,0)),0)+IFERROR(INDEX('Hoja de Trabajo para listado'!$CD$155:$DC$1048576,MATCH($A645,'Hoja de Trabajo para listado'!$CD$155:$CD$1048576,0),MATCH((CUADRO!P$4&amp;$E645),'Hoja de Trabajo para listado'!$CD$151:$DC$151,0)),0)</f>
        <v>0</v>
      </c>
      <c r="Q645" s="241">
        <f ca="1">+IFERROR(INDEX('Hoja de Trabajo para listado'!$A$155:$Z$1048576,MATCH($A645,'Hoja de Trabajo para listado'!$A$155:$A$1048576,0),MATCH((CUADRO!Q$4&amp;$E645),'Hoja de Trabajo para listado'!$A$151:$Z$151,0)),0)+IFERROR(INDEX('Hoja de Trabajo para listado'!$AB$155:$BA$1048576,MATCH($A645,'Hoja de Trabajo para listado'!$AB$155:$AB$1048576,0),MATCH((CUADRO!Q$4&amp;$E645),'Hoja de Trabajo para listado'!$AB$151:$BA$151,0)),0)+IFERROR(INDEX('Hoja de Trabajo para listado'!$BC$155:$CB$1048576,MATCH($A645,'Hoja de Trabajo para listado'!$BC$155:$BC$1048576,0),MATCH((CUADRO!Q$4&amp;$E645),'Hoja de Trabajo para listado'!$BC$151:$CB$151,0)),0)+IFERROR(INDEX('Hoja de Trabajo para listado'!$DE$153:$DG$274,MATCH($A645,'Hoja de Trabajo para listado'!$DE$153:$DE$1048576,0),MATCH((CUADRO!Q$4&amp;$E645),'Hoja de Trabajo para listado'!$DE$151:$DG$151,0)),0)+IFERROR(INDEX('Hoja de Trabajo para listado'!$CD$155:$DC$1048576,MATCH($A645,'Hoja de Trabajo para listado'!$CD$155:$CD$1048576,0),MATCH((CUADRO!Q$4&amp;$E645),'Hoja de Trabajo para listado'!$CD$151:$DC$151,0)),0)</f>
        <v>0</v>
      </c>
      <c r="R645" s="241">
        <f t="shared" ca="1" si="18"/>
        <v>0</v>
      </c>
      <c r="S645" s="247"/>
      <c r="T645" s="241">
        <f ca="1">+T646</f>
        <v>0</v>
      </c>
      <c r="U645" s="240">
        <f t="shared" si="19"/>
        <v>1</v>
      </c>
    </row>
    <row r="646" spans="1:21" customFormat="1" ht="27" hidden="1" customHeight="1">
      <c r="A646" s="32">
        <v>1274</v>
      </c>
      <c r="B646" s="382"/>
      <c r="C646" s="245" t="str">
        <f>+VLOOKUP(A646,bd_lista!$A$3:$C$592,3,FALSE)</f>
        <v>Gobierno Autónomo Municipal de Santiago de Machaca</v>
      </c>
      <c r="D646" s="384"/>
      <c r="E646" s="242" t="s">
        <v>684</v>
      </c>
      <c r="F646" s="241">
        <f ca="1">+IFERROR(INDEX('Hoja de Trabajo para listado'!$A$155:$Z$1048576,MATCH($A646,'Hoja de Trabajo para listado'!$A$155:$A$1048576,0),MATCH((CUADRO!F$4&amp;$E646),'Hoja de Trabajo para listado'!$A$151:$Z$151,0)),0)+IFERROR(INDEX('Hoja de Trabajo para listado'!$AB$155:$BA$1048576,MATCH($A646,'Hoja de Trabajo para listado'!$AB$155:$AB$1048576,0),MATCH((CUADRO!F$4&amp;$E646),'Hoja de Trabajo para listado'!$AB$151:$BA$151,0)),0)+IFERROR(INDEX('Hoja de Trabajo para listado'!$BC$155:$CB$1048576,MATCH($A646,'Hoja de Trabajo para listado'!$BC$155:$BC$1048576,0),MATCH((CUADRO!F$4&amp;$E646),'Hoja de Trabajo para listado'!$BC$151:$CB$151,0)),0)+IFERROR(INDEX('Hoja de Trabajo para listado'!$DE$153:$DG$274,MATCH($A646,'Hoja de Trabajo para listado'!$DE$153:$DE$1048576,0),MATCH((CUADRO!F$4&amp;$E646),'Hoja de Trabajo para listado'!$DE$151:$DG$151,0)),0)+IFERROR(INDEX('Hoja de Trabajo para listado'!$CD$155:$DC$1048576,MATCH($A646,'Hoja de Trabajo para listado'!$CD$155:$CD$1048576,0),MATCH((CUADRO!F$4&amp;$E646),'Hoja de Trabajo para listado'!$CD$151:$DC$151,0)),0)</f>
        <v>0</v>
      </c>
      <c r="G646" s="241">
        <f ca="1">+IFERROR(INDEX('Hoja de Trabajo para listado'!$A$155:$Z$1048576,MATCH($A646,'Hoja de Trabajo para listado'!$A$155:$A$1048576,0),MATCH((CUADRO!G$4&amp;$E646),'Hoja de Trabajo para listado'!$A$151:$Z$151,0)),0)+IFERROR(INDEX('Hoja de Trabajo para listado'!$AB$155:$BA$1048576,MATCH($A646,'Hoja de Trabajo para listado'!$AB$155:$AB$1048576,0),MATCH((CUADRO!G$4&amp;$E646),'Hoja de Trabajo para listado'!$AB$151:$BA$151,0)),0)+IFERROR(INDEX('Hoja de Trabajo para listado'!$BC$155:$CB$1048576,MATCH($A646,'Hoja de Trabajo para listado'!$BC$155:$BC$1048576,0),MATCH((CUADRO!G$4&amp;$E646),'Hoja de Trabajo para listado'!$BC$151:$CB$151,0)),0)+IFERROR(INDEX('Hoja de Trabajo para listado'!$DE$153:$DG$274,MATCH($A646,'Hoja de Trabajo para listado'!$DE$153:$DE$1048576,0),MATCH((CUADRO!G$4&amp;$E646),'Hoja de Trabajo para listado'!$DE$151:$DG$151,0)),0)+IFERROR(INDEX('Hoja de Trabajo para listado'!$CD$155:$DC$1048576,MATCH($A646,'Hoja de Trabajo para listado'!$CD$155:$CD$1048576,0),MATCH((CUADRO!G$4&amp;$E646),'Hoja de Trabajo para listado'!$CD$151:$DC$151,0)),0)</f>
        <v>0</v>
      </c>
      <c r="H646" s="241">
        <f ca="1">+IFERROR(INDEX('Hoja de Trabajo para listado'!$A$155:$Z$1048576,MATCH($A646,'Hoja de Trabajo para listado'!$A$155:$A$1048576,0),MATCH((CUADRO!H$4&amp;$E646),'Hoja de Trabajo para listado'!$A$151:$Z$151,0)),0)+IFERROR(INDEX('Hoja de Trabajo para listado'!$AB$155:$BA$1048576,MATCH($A646,'Hoja de Trabajo para listado'!$AB$155:$AB$1048576,0),MATCH((CUADRO!H$4&amp;$E646),'Hoja de Trabajo para listado'!$AB$151:$BA$151,0)),0)+IFERROR(INDEX('Hoja de Trabajo para listado'!$BC$155:$CB$1048576,MATCH($A646,'Hoja de Trabajo para listado'!$BC$155:$BC$1048576,0),MATCH((CUADRO!H$4&amp;$E646),'Hoja de Trabajo para listado'!$BC$151:$CB$151,0)),0)+IFERROR(INDEX('Hoja de Trabajo para listado'!$DE$153:$DG$274,MATCH($A646,'Hoja de Trabajo para listado'!$DE$153:$DE$1048576,0),MATCH((CUADRO!H$4&amp;$E646),'Hoja de Trabajo para listado'!$DE$151:$DG$151,0)),0)+IFERROR(INDEX('Hoja de Trabajo para listado'!$CD$155:$DC$1048576,MATCH($A646,'Hoja de Trabajo para listado'!$CD$155:$CD$1048576,0),MATCH((CUADRO!H$4&amp;$E646),'Hoja de Trabajo para listado'!$CD$151:$DC$151,0)),0)</f>
        <v>0</v>
      </c>
      <c r="I646" s="241">
        <f ca="1">+IFERROR(INDEX('Hoja de Trabajo para listado'!$A$155:$Z$1048576,MATCH($A646,'Hoja de Trabajo para listado'!$A$155:$A$1048576,0),MATCH((CUADRO!I$4&amp;$E646),'Hoja de Trabajo para listado'!$A$151:$Z$151,0)),0)+IFERROR(INDEX('Hoja de Trabajo para listado'!$AB$155:$BA$1048576,MATCH($A646,'Hoja de Trabajo para listado'!$AB$155:$AB$1048576,0),MATCH((CUADRO!I$4&amp;$E646),'Hoja de Trabajo para listado'!$AB$151:$BA$151,0)),0)+IFERROR(INDEX('Hoja de Trabajo para listado'!$BC$155:$CB$1048576,MATCH($A646,'Hoja de Trabajo para listado'!$BC$155:$BC$1048576,0),MATCH((CUADRO!I$4&amp;$E646),'Hoja de Trabajo para listado'!$BC$151:$CB$151,0)),0)+IFERROR(INDEX('Hoja de Trabajo para listado'!$DE$153:$DG$274,MATCH($A646,'Hoja de Trabajo para listado'!$DE$153:$DE$1048576,0),MATCH((CUADRO!I$4&amp;$E646),'Hoja de Trabajo para listado'!$DE$151:$DG$151,0)),0)+IFERROR(INDEX('Hoja de Trabajo para listado'!$CD$155:$DC$1048576,MATCH($A646,'Hoja de Trabajo para listado'!$CD$155:$CD$1048576,0),MATCH((CUADRO!I$4&amp;$E646),'Hoja de Trabajo para listado'!$CD$151:$DC$151,0)),0)</f>
        <v>0</v>
      </c>
      <c r="J646" s="241">
        <f ca="1">+IFERROR(INDEX('Hoja de Trabajo para listado'!$A$155:$Z$1048576,MATCH($A646,'Hoja de Trabajo para listado'!$A$155:$A$1048576,0),MATCH((CUADRO!J$4&amp;$E646),'Hoja de Trabajo para listado'!$A$151:$Z$151,0)),0)+IFERROR(INDEX('Hoja de Trabajo para listado'!$AB$155:$BA$1048576,MATCH($A646,'Hoja de Trabajo para listado'!$AB$155:$AB$1048576,0),MATCH((CUADRO!J$4&amp;$E646),'Hoja de Trabajo para listado'!$AB$151:$BA$151,0)),0)+IFERROR(INDEX('Hoja de Trabajo para listado'!$BC$155:$CB$1048576,MATCH($A646,'Hoja de Trabajo para listado'!$BC$155:$BC$1048576,0),MATCH((CUADRO!J$4&amp;$E646),'Hoja de Trabajo para listado'!$BC$151:$CB$151,0)),0)+IFERROR(INDEX('Hoja de Trabajo para listado'!$DE$153:$DG$274,MATCH($A646,'Hoja de Trabajo para listado'!$DE$153:$DE$1048576,0),MATCH((CUADRO!J$4&amp;$E646),'Hoja de Trabajo para listado'!$DE$151:$DG$151,0)),0)+IFERROR(INDEX('Hoja de Trabajo para listado'!$CD$155:$DC$1048576,MATCH($A646,'Hoja de Trabajo para listado'!$CD$155:$CD$1048576,0),MATCH((CUADRO!J$4&amp;$E646),'Hoja de Trabajo para listado'!$CD$151:$DC$151,0)),0)</f>
        <v>0</v>
      </c>
      <c r="K646" s="241">
        <f ca="1">+IFERROR(INDEX('Hoja de Trabajo para listado'!$A$155:$Z$1048576,MATCH($A646,'Hoja de Trabajo para listado'!$A$155:$A$1048576,0),MATCH((CUADRO!K$4&amp;$E646),'Hoja de Trabajo para listado'!$A$151:$Z$151,0)),0)+IFERROR(INDEX('Hoja de Trabajo para listado'!$AB$155:$BA$1048576,MATCH($A646,'Hoja de Trabajo para listado'!$AB$155:$AB$1048576,0),MATCH((CUADRO!K$4&amp;$E646),'Hoja de Trabajo para listado'!$AB$151:$BA$151,0)),0)+IFERROR(INDEX('Hoja de Trabajo para listado'!$BC$155:$CB$1048576,MATCH($A646,'Hoja de Trabajo para listado'!$BC$155:$BC$1048576,0),MATCH((CUADRO!K$4&amp;$E646),'Hoja de Trabajo para listado'!$BC$151:$CB$151,0)),0)+IFERROR(INDEX('Hoja de Trabajo para listado'!$DE$153:$DG$274,MATCH($A646,'Hoja de Trabajo para listado'!$DE$153:$DE$1048576,0),MATCH((CUADRO!K$4&amp;$E646),'Hoja de Trabajo para listado'!$DE$151:$DG$151,0)),0)+IFERROR(INDEX('Hoja de Trabajo para listado'!$CD$155:$DC$1048576,MATCH($A646,'Hoja de Trabajo para listado'!$CD$155:$CD$1048576,0),MATCH((CUADRO!K$4&amp;$E646),'Hoja de Trabajo para listado'!$CD$151:$DC$151,0)),0)</f>
        <v>0</v>
      </c>
      <c r="L646" s="241">
        <f ca="1">+IFERROR(INDEX('Hoja de Trabajo para listado'!$A$155:$Z$1048576,MATCH($A646,'Hoja de Trabajo para listado'!$A$155:$A$1048576,0),MATCH((CUADRO!L$4&amp;$E646),'Hoja de Trabajo para listado'!$A$151:$Z$151,0)),0)+IFERROR(INDEX('Hoja de Trabajo para listado'!$AB$155:$BA$1048576,MATCH($A646,'Hoja de Trabajo para listado'!$AB$155:$AB$1048576,0),MATCH((CUADRO!L$4&amp;$E646),'Hoja de Trabajo para listado'!$AB$151:$BA$151,0)),0)+IFERROR(INDEX('Hoja de Trabajo para listado'!$BC$155:$CB$1048576,MATCH($A646,'Hoja de Trabajo para listado'!$BC$155:$BC$1048576,0),MATCH((CUADRO!L$4&amp;$E646),'Hoja de Trabajo para listado'!$BC$151:$CB$151,0)),0)+IFERROR(INDEX('Hoja de Trabajo para listado'!$DE$153:$DG$274,MATCH($A646,'Hoja de Trabajo para listado'!$DE$153:$DE$1048576,0),MATCH((CUADRO!L$4&amp;$E646),'Hoja de Trabajo para listado'!$DE$151:$DG$151,0)),0)+IFERROR(INDEX('Hoja de Trabajo para listado'!$CD$155:$DC$1048576,MATCH($A646,'Hoja de Trabajo para listado'!$CD$155:$CD$1048576,0),MATCH((CUADRO!L$4&amp;$E646),'Hoja de Trabajo para listado'!$CD$151:$DC$151,0)),0)</f>
        <v>0</v>
      </c>
      <c r="M646" s="241">
        <f ca="1">+IFERROR(INDEX('Hoja de Trabajo para listado'!$A$155:$Z$1048576,MATCH($A646,'Hoja de Trabajo para listado'!$A$155:$A$1048576,0),MATCH((CUADRO!M$4&amp;$E646),'Hoja de Trabajo para listado'!$A$151:$Z$151,0)),0)+IFERROR(INDEX('Hoja de Trabajo para listado'!$AB$155:$BA$1048576,MATCH($A646,'Hoja de Trabajo para listado'!$AB$155:$AB$1048576,0),MATCH((CUADRO!M$4&amp;$E646),'Hoja de Trabajo para listado'!$AB$151:$BA$151,0)),0)+IFERROR(INDEX('Hoja de Trabajo para listado'!$BC$155:$CB$1048576,MATCH($A646,'Hoja de Trabajo para listado'!$BC$155:$BC$1048576,0),MATCH((CUADRO!M$4&amp;$E646),'Hoja de Trabajo para listado'!$BC$151:$CB$151,0)),0)+IFERROR(INDEX('Hoja de Trabajo para listado'!$DE$153:$DG$274,MATCH($A646,'Hoja de Trabajo para listado'!$DE$153:$DE$1048576,0),MATCH((CUADRO!M$4&amp;$E646),'Hoja de Trabajo para listado'!$DE$151:$DG$151,0)),0)+IFERROR(INDEX('Hoja de Trabajo para listado'!$CD$155:$DC$1048576,MATCH($A646,'Hoja de Trabajo para listado'!$CD$155:$CD$1048576,0),MATCH((CUADRO!M$4&amp;$E646),'Hoja de Trabajo para listado'!$CD$151:$DC$151,0)),0)</f>
        <v>0</v>
      </c>
      <c r="N646" s="241">
        <f ca="1">+IFERROR(INDEX('Hoja de Trabajo para listado'!$A$155:$Z$1048576,MATCH($A646,'Hoja de Trabajo para listado'!$A$155:$A$1048576,0),MATCH((CUADRO!N$4&amp;$E646),'Hoja de Trabajo para listado'!$A$151:$Z$151,0)),0)+IFERROR(INDEX('Hoja de Trabajo para listado'!$AB$155:$BA$1048576,MATCH($A646,'Hoja de Trabajo para listado'!$AB$155:$AB$1048576,0),MATCH((CUADRO!N$4&amp;$E646),'Hoja de Trabajo para listado'!$AB$151:$BA$151,0)),0)+IFERROR(INDEX('Hoja de Trabajo para listado'!$BC$155:$CB$1048576,MATCH($A646,'Hoja de Trabajo para listado'!$BC$155:$BC$1048576,0),MATCH((CUADRO!N$4&amp;$E646),'Hoja de Trabajo para listado'!$BC$151:$CB$151,0)),0)+IFERROR(INDEX('Hoja de Trabajo para listado'!$DE$153:$DG$274,MATCH($A646,'Hoja de Trabajo para listado'!$DE$153:$DE$1048576,0),MATCH((CUADRO!N$4&amp;$E646),'Hoja de Trabajo para listado'!$DE$151:$DG$151,0)),0)+IFERROR(INDEX('Hoja de Trabajo para listado'!$CD$155:$DC$1048576,MATCH($A646,'Hoja de Trabajo para listado'!$CD$155:$CD$1048576,0),MATCH((CUADRO!N$4&amp;$E646),'Hoja de Trabajo para listado'!$CD$151:$DC$151,0)),0)</f>
        <v>0</v>
      </c>
      <c r="O646" s="241">
        <f ca="1">+IFERROR(INDEX('Hoja de Trabajo para listado'!$A$155:$Z$1048576,MATCH($A646,'Hoja de Trabajo para listado'!$A$155:$A$1048576,0),MATCH((CUADRO!O$4&amp;$E646),'Hoja de Trabajo para listado'!$A$151:$Z$151,0)),0)+IFERROR(INDEX('Hoja de Trabajo para listado'!$AB$155:$BA$1048576,MATCH($A646,'Hoja de Trabajo para listado'!$AB$155:$AB$1048576,0),MATCH((CUADRO!O$4&amp;$E646),'Hoja de Trabajo para listado'!$AB$151:$BA$151,0)),0)+IFERROR(INDEX('Hoja de Trabajo para listado'!$BC$155:$CB$1048576,MATCH($A646,'Hoja de Trabajo para listado'!$BC$155:$BC$1048576,0),MATCH((CUADRO!O$4&amp;$E646),'Hoja de Trabajo para listado'!$BC$151:$CB$151,0)),0)+IFERROR(INDEX('Hoja de Trabajo para listado'!$DE$153:$DG$274,MATCH($A646,'Hoja de Trabajo para listado'!$DE$153:$DE$1048576,0),MATCH((CUADRO!O$4&amp;$E646),'Hoja de Trabajo para listado'!$DE$151:$DG$151,0)),0)+IFERROR(INDEX('Hoja de Trabajo para listado'!$CD$155:$DC$1048576,MATCH($A646,'Hoja de Trabajo para listado'!$CD$155:$CD$1048576,0),MATCH((CUADRO!O$4&amp;$E646),'Hoja de Trabajo para listado'!$CD$151:$DC$151,0)),0)</f>
        <v>0</v>
      </c>
      <c r="P646" s="241">
        <f ca="1">+IFERROR(INDEX('Hoja de Trabajo para listado'!$A$155:$Z$1048576,MATCH($A646,'Hoja de Trabajo para listado'!$A$155:$A$1048576,0),MATCH((CUADRO!P$4&amp;$E646),'Hoja de Trabajo para listado'!$A$151:$Z$151,0)),0)+IFERROR(INDEX('Hoja de Trabajo para listado'!$AB$155:$BA$1048576,MATCH($A646,'Hoja de Trabajo para listado'!$AB$155:$AB$1048576,0),MATCH((CUADRO!P$4&amp;$E646),'Hoja de Trabajo para listado'!$AB$151:$BA$151,0)),0)+IFERROR(INDEX('Hoja de Trabajo para listado'!$BC$155:$CB$1048576,MATCH($A646,'Hoja de Trabajo para listado'!$BC$155:$BC$1048576,0),MATCH((CUADRO!P$4&amp;$E646),'Hoja de Trabajo para listado'!$BC$151:$CB$151,0)),0)+IFERROR(INDEX('Hoja de Trabajo para listado'!$DE$153:$DG$274,MATCH($A646,'Hoja de Trabajo para listado'!$DE$153:$DE$1048576,0),MATCH((CUADRO!P$4&amp;$E646),'Hoja de Trabajo para listado'!$DE$151:$DG$151,0)),0)+IFERROR(INDEX('Hoja de Trabajo para listado'!$CD$155:$DC$1048576,MATCH($A646,'Hoja de Trabajo para listado'!$CD$155:$CD$1048576,0),MATCH((CUADRO!P$4&amp;$E646),'Hoja de Trabajo para listado'!$CD$151:$DC$151,0)),0)</f>
        <v>0</v>
      </c>
      <c r="Q646" s="241">
        <f ca="1">+IFERROR(INDEX('Hoja de Trabajo para listado'!$A$155:$Z$1048576,MATCH($A646,'Hoja de Trabajo para listado'!$A$155:$A$1048576,0),MATCH((CUADRO!Q$4&amp;$E646),'Hoja de Trabajo para listado'!$A$151:$Z$151,0)),0)+IFERROR(INDEX('Hoja de Trabajo para listado'!$AB$155:$BA$1048576,MATCH($A646,'Hoja de Trabajo para listado'!$AB$155:$AB$1048576,0),MATCH((CUADRO!Q$4&amp;$E646),'Hoja de Trabajo para listado'!$AB$151:$BA$151,0)),0)+IFERROR(INDEX('Hoja de Trabajo para listado'!$BC$155:$CB$1048576,MATCH($A646,'Hoja de Trabajo para listado'!$BC$155:$BC$1048576,0),MATCH((CUADRO!Q$4&amp;$E646),'Hoja de Trabajo para listado'!$BC$151:$CB$151,0)),0)+IFERROR(INDEX('Hoja de Trabajo para listado'!$DE$153:$DG$274,MATCH($A646,'Hoja de Trabajo para listado'!$DE$153:$DE$1048576,0),MATCH((CUADRO!Q$4&amp;$E646),'Hoja de Trabajo para listado'!$DE$151:$DG$151,0)),0)+IFERROR(INDEX('Hoja de Trabajo para listado'!$CD$155:$DC$1048576,MATCH($A646,'Hoja de Trabajo para listado'!$CD$155:$CD$1048576,0),MATCH((CUADRO!Q$4&amp;$E646),'Hoja de Trabajo para listado'!$CD$151:$DC$151,0)),0)</f>
        <v>0</v>
      </c>
      <c r="R646" s="241">
        <f t="shared" ca="1" si="18"/>
        <v>0</v>
      </c>
      <c r="S646" s="247">
        <f ca="1">+R645+R646</f>
        <v>0</v>
      </c>
      <c r="T646" s="241">
        <f ca="1">+S646</f>
        <v>0</v>
      </c>
      <c r="U646" s="240">
        <f t="shared" si="19"/>
        <v>2</v>
      </c>
    </row>
    <row r="647" spans="1:21" customFormat="1" ht="15" hidden="1" customHeight="1">
      <c r="A647" s="32">
        <v>1275</v>
      </c>
      <c r="B647" s="381">
        <f>+A647</f>
        <v>1275</v>
      </c>
      <c r="C647" s="245" t="str">
        <f>+VLOOKUP(A647,bd_lista!$A$3:$C$592,3,FALSE)</f>
        <v>Gobierno Autónomo Municipal de Catacora</v>
      </c>
      <c r="D647" s="383" t="str">
        <f>+C647</f>
        <v>Gobierno Autónomo Municipal de Catacora</v>
      </c>
      <c r="E647" s="240" t="s">
        <v>683</v>
      </c>
      <c r="F647" s="241">
        <f ca="1">+IFERROR(INDEX('Hoja de Trabajo para listado'!$A$155:$Z$1048576,MATCH($A647,'Hoja de Trabajo para listado'!$A$155:$A$1048576,0),MATCH((CUADRO!F$4&amp;$E647),'Hoja de Trabajo para listado'!$A$151:$Z$151,0)),0)+IFERROR(INDEX('Hoja de Trabajo para listado'!$AB$155:$BA$1048576,MATCH($A647,'Hoja de Trabajo para listado'!$AB$155:$AB$1048576,0),MATCH((CUADRO!F$4&amp;$E647),'Hoja de Trabajo para listado'!$AB$151:$BA$151,0)),0)+IFERROR(INDEX('Hoja de Trabajo para listado'!$BC$155:$CB$1048576,MATCH($A647,'Hoja de Trabajo para listado'!$BC$155:$BC$1048576,0),MATCH((CUADRO!F$4&amp;$E647),'Hoja de Trabajo para listado'!$BC$151:$CB$151,0)),0)+IFERROR(INDEX('Hoja de Trabajo para listado'!$DE$153:$DG$274,MATCH($A647,'Hoja de Trabajo para listado'!$DE$153:$DE$1048576,0),MATCH((CUADRO!F$4&amp;$E647),'Hoja de Trabajo para listado'!$DE$151:$DG$151,0)),0)+IFERROR(INDEX('Hoja de Trabajo para listado'!$CD$155:$DC$1048576,MATCH($A647,'Hoja de Trabajo para listado'!$CD$155:$CD$1048576,0),MATCH((CUADRO!F$4&amp;$E647),'Hoja de Trabajo para listado'!$CD$151:$DC$151,0)),0)</f>
        <v>0</v>
      </c>
      <c r="G647" s="241">
        <f ca="1">+IFERROR(INDEX('Hoja de Trabajo para listado'!$A$155:$Z$1048576,MATCH($A647,'Hoja de Trabajo para listado'!$A$155:$A$1048576,0),MATCH((CUADRO!G$4&amp;$E647),'Hoja de Trabajo para listado'!$A$151:$Z$151,0)),0)+IFERROR(INDEX('Hoja de Trabajo para listado'!$AB$155:$BA$1048576,MATCH($A647,'Hoja de Trabajo para listado'!$AB$155:$AB$1048576,0),MATCH((CUADRO!G$4&amp;$E647),'Hoja de Trabajo para listado'!$AB$151:$BA$151,0)),0)+IFERROR(INDEX('Hoja de Trabajo para listado'!$BC$155:$CB$1048576,MATCH($A647,'Hoja de Trabajo para listado'!$BC$155:$BC$1048576,0),MATCH((CUADRO!G$4&amp;$E647),'Hoja de Trabajo para listado'!$BC$151:$CB$151,0)),0)+IFERROR(INDEX('Hoja de Trabajo para listado'!$DE$153:$DG$274,MATCH($A647,'Hoja de Trabajo para listado'!$DE$153:$DE$1048576,0),MATCH((CUADRO!G$4&amp;$E647),'Hoja de Trabajo para listado'!$DE$151:$DG$151,0)),0)+IFERROR(INDEX('Hoja de Trabajo para listado'!$CD$155:$DC$1048576,MATCH($A647,'Hoja de Trabajo para listado'!$CD$155:$CD$1048576,0),MATCH((CUADRO!G$4&amp;$E647),'Hoja de Trabajo para listado'!$CD$151:$DC$151,0)),0)</f>
        <v>0</v>
      </c>
      <c r="H647" s="241">
        <f ca="1">+IFERROR(INDEX('Hoja de Trabajo para listado'!$A$155:$Z$1048576,MATCH($A647,'Hoja de Trabajo para listado'!$A$155:$A$1048576,0),MATCH((CUADRO!H$4&amp;$E647),'Hoja de Trabajo para listado'!$A$151:$Z$151,0)),0)+IFERROR(INDEX('Hoja de Trabajo para listado'!$AB$155:$BA$1048576,MATCH($A647,'Hoja de Trabajo para listado'!$AB$155:$AB$1048576,0),MATCH((CUADRO!H$4&amp;$E647),'Hoja de Trabajo para listado'!$AB$151:$BA$151,0)),0)+IFERROR(INDEX('Hoja de Trabajo para listado'!$BC$155:$CB$1048576,MATCH($A647,'Hoja de Trabajo para listado'!$BC$155:$BC$1048576,0),MATCH((CUADRO!H$4&amp;$E647),'Hoja de Trabajo para listado'!$BC$151:$CB$151,0)),0)+IFERROR(INDEX('Hoja de Trabajo para listado'!$DE$153:$DG$274,MATCH($A647,'Hoja de Trabajo para listado'!$DE$153:$DE$1048576,0),MATCH((CUADRO!H$4&amp;$E647),'Hoja de Trabajo para listado'!$DE$151:$DG$151,0)),0)+IFERROR(INDEX('Hoja de Trabajo para listado'!$CD$155:$DC$1048576,MATCH($A647,'Hoja de Trabajo para listado'!$CD$155:$CD$1048576,0),MATCH((CUADRO!H$4&amp;$E647),'Hoja de Trabajo para listado'!$CD$151:$DC$151,0)),0)</f>
        <v>0</v>
      </c>
      <c r="I647" s="241">
        <f ca="1">+IFERROR(INDEX('Hoja de Trabajo para listado'!$A$155:$Z$1048576,MATCH($A647,'Hoja de Trabajo para listado'!$A$155:$A$1048576,0),MATCH((CUADRO!I$4&amp;$E647),'Hoja de Trabajo para listado'!$A$151:$Z$151,0)),0)+IFERROR(INDEX('Hoja de Trabajo para listado'!$AB$155:$BA$1048576,MATCH($A647,'Hoja de Trabajo para listado'!$AB$155:$AB$1048576,0),MATCH((CUADRO!I$4&amp;$E647),'Hoja de Trabajo para listado'!$AB$151:$BA$151,0)),0)+IFERROR(INDEX('Hoja de Trabajo para listado'!$BC$155:$CB$1048576,MATCH($A647,'Hoja de Trabajo para listado'!$BC$155:$BC$1048576,0),MATCH((CUADRO!I$4&amp;$E647),'Hoja de Trabajo para listado'!$BC$151:$CB$151,0)),0)+IFERROR(INDEX('Hoja de Trabajo para listado'!$DE$153:$DG$274,MATCH($A647,'Hoja de Trabajo para listado'!$DE$153:$DE$1048576,0),MATCH((CUADRO!I$4&amp;$E647),'Hoja de Trabajo para listado'!$DE$151:$DG$151,0)),0)+IFERROR(INDEX('Hoja de Trabajo para listado'!$CD$155:$DC$1048576,MATCH($A647,'Hoja de Trabajo para listado'!$CD$155:$CD$1048576,0),MATCH((CUADRO!I$4&amp;$E647),'Hoja de Trabajo para listado'!$CD$151:$DC$151,0)),0)</f>
        <v>0</v>
      </c>
      <c r="J647" s="241">
        <f ca="1">+IFERROR(INDEX('Hoja de Trabajo para listado'!$A$155:$Z$1048576,MATCH($A647,'Hoja de Trabajo para listado'!$A$155:$A$1048576,0),MATCH((CUADRO!J$4&amp;$E647),'Hoja de Trabajo para listado'!$A$151:$Z$151,0)),0)+IFERROR(INDEX('Hoja de Trabajo para listado'!$AB$155:$BA$1048576,MATCH($A647,'Hoja de Trabajo para listado'!$AB$155:$AB$1048576,0),MATCH((CUADRO!J$4&amp;$E647),'Hoja de Trabajo para listado'!$AB$151:$BA$151,0)),0)+IFERROR(INDEX('Hoja de Trabajo para listado'!$BC$155:$CB$1048576,MATCH($A647,'Hoja de Trabajo para listado'!$BC$155:$BC$1048576,0),MATCH((CUADRO!J$4&amp;$E647),'Hoja de Trabajo para listado'!$BC$151:$CB$151,0)),0)+IFERROR(INDEX('Hoja de Trabajo para listado'!$DE$153:$DG$274,MATCH($A647,'Hoja de Trabajo para listado'!$DE$153:$DE$1048576,0),MATCH((CUADRO!J$4&amp;$E647),'Hoja de Trabajo para listado'!$DE$151:$DG$151,0)),0)+IFERROR(INDEX('Hoja de Trabajo para listado'!$CD$155:$DC$1048576,MATCH($A647,'Hoja de Trabajo para listado'!$CD$155:$CD$1048576,0),MATCH((CUADRO!J$4&amp;$E647),'Hoja de Trabajo para listado'!$CD$151:$DC$151,0)),0)</f>
        <v>0</v>
      </c>
      <c r="K647" s="241">
        <f ca="1">+IFERROR(INDEX('Hoja de Trabajo para listado'!$A$155:$Z$1048576,MATCH($A647,'Hoja de Trabajo para listado'!$A$155:$A$1048576,0),MATCH((CUADRO!K$4&amp;$E647),'Hoja de Trabajo para listado'!$A$151:$Z$151,0)),0)+IFERROR(INDEX('Hoja de Trabajo para listado'!$AB$155:$BA$1048576,MATCH($A647,'Hoja de Trabajo para listado'!$AB$155:$AB$1048576,0),MATCH((CUADRO!K$4&amp;$E647),'Hoja de Trabajo para listado'!$AB$151:$BA$151,0)),0)+IFERROR(INDEX('Hoja de Trabajo para listado'!$BC$155:$CB$1048576,MATCH($A647,'Hoja de Trabajo para listado'!$BC$155:$BC$1048576,0),MATCH((CUADRO!K$4&amp;$E647),'Hoja de Trabajo para listado'!$BC$151:$CB$151,0)),0)+IFERROR(INDEX('Hoja de Trabajo para listado'!$DE$153:$DG$274,MATCH($A647,'Hoja de Trabajo para listado'!$DE$153:$DE$1048576,0),MATCH((CUADRO!K$4&amp;$E647),'Hoja de Trabajo para listado'!$DE$151:$DG$151,0)),0)+IFERROR(INDEX('Hoja de Trabajo para listado'!$CD$155:$DC$1048576,MATCH($A647,'Hoja de Trabajo para listado'!$CD$155:$CD$1048576,0),MATCH((CUADRO!K$4&amp;$E647),'Hoja de Trabajo para listado'!$CD$151:$DC$151,0)),0)</f>
        <v>0</v>
      </c>
      <c r="L647" s="241">
        <f ca="1">+IFERROR(INDEX('Hoja de Trabajo para listado'!$A$155:$Z$1048576,MATCH($A647,'Hoja de Trabajo para listado'!$A$155:$A$1048576,0),MATCH((CUADRO!L$4&amp;$E647),'Hoja de Trabajo para listado'!$A$151:$Z$151,0)),0)+IFERROR(INDEX('Hoja de Trabajo para listado'!$AB$155:$BA$1048576,MATCH($A647,'Hoja de Trabajo para listado'!$AB$155:$AB$1048576,0),MATCH((CUADRO!L$4&amp;$E647),'Hoja de Trabajo para listado'!$AB$151:$BA$151,0)),0)+IFERROR(INDEX('Hoja de Trabajo para listado'!$BC$155:$CB$1048576,MATCH($A647,'Hoja de Trabajo para listado'!$BC$155:$BC$1048576,0),MATCH((CUADRO!L$4&amp;$E647),'Hoja de Trabajo para listado'!$BC$151:$CB$151,0)),0)+IFERROR(INDEX('Hoja de Trabajo para listado'!$DE$153:$DG$274,MATCH($A647,'Hoja de Trabajo para listado'!$DE$153:$DE$1048576,0),MATCH((CUADRO!L$4&amp;$E647),'Hoja de Trabajo para listado'!$DE$151:$DG$151,0)),0)+IFERROR(INDEX('Hoja de Trabajo para listado'!$CD$155:$DC$1048576,MATCH($A647,'Hoja de Trabajo para listado'!$CD$155:$CD$1048576,0),MATCH((CUADRO!L$4&amp;$E647),'Hoja de Trabajo para listado'!$CD$151:$DC$151,0)),0)</f>
        <v>0</v>
      </c>
      <c r="M647" s="241">
        <f ca="1">+IFERROR(INDEX('Hoja de Trabajo para listado'!$A$155:$Z$1048576,MATCH($A647,'Hoja de Trabajo para listado'!$A$155:$A$1048576,0),MATCH((CUADRO!M$4&amp;$E647),'Hoja de Trabajo para listado'!$A$151:$Z$151,0)),0)+IFERROR(INDEX('Hoja de Trabajo para listado'!$AB$155:$BA$1048576,MATCH($A647,'Hoja de Trabajo para listado'!$AB$155:$AB$1048576,0),MATCH((CUADRO!M$4&amp;$E647),'Hoja de Trabajo para listado'!$AB$151:$BA$151,0)),0)+IFERROR(INDEX('Hoja de Trabajo para listado'!$BC$155:$CB$1048576,MATCH($A647,'Hoja de Trabajo para listado'!$BC$155:$BC$1048576,0),MATCH((CUADRO!M$4&amp;$E647),'Hoja de Trabajo para listado'!$BC$151:$CB$151,0)),0)+IFERROR(INDEX('Hoja de Trabajo para listado'!$DE$153:$DG$274,MATCH($A647,'Hoja de Trabajo para listado'!$DE$153:$DE$1048576,0),MATCH((CUADRO!M$4&amp;$E647),'Hoja de Trabajo para listado'!$DE$151:$DG$151,0)),0)+IFERROR(INDEX('Hoja de Trabajo para listado'!$CD$155:$DC$1048576,MATCH($A647,'Hoja de Trabajo para listado'!$CD$155:$CD$1048576,0),MATCH((CUADRO!M$4&amp;$E647),'Hoja de Trabajo para listado'!$CD$151:$DC$151,0)),0)</f>
        <v>0</v>
      </c>
      <c r="N647" s="241">
        <f ca="1">+IFERROR(INDEX('Hoja de Trabajo para listado'!$A$155:$Z$1048576,MATCH($A647,'Hoja de Trabajo para listado'!$A$155:$A$1048576,0),MATCH((CUADRO!N$4&amp;$E647),'Hoja de Trabajo para listado'!$A$151:$Z$151,0)),0)+IFERROR(INDEX('Hoja de Trabajo para listado'!$AB$155:$BA$1048576,MATCH($A647,'Hoja de Trabajo para listado'!$AB$155:$AB$1048576,0),MATCH((CUADRO!N$4&amp;$E647),'Hoja de Trabajo para listado'!$AB$151:$BA$151,0)),0)+IFERROR(INDEX('Hoja de Trabajo para listado'!$BC$155:$CB$1048576,MATCH($A647,'Hoja de Trabajo para listado'!$BC$155:$BC$1048576,0),MATCH((CUADRO!N$4&amp;$E647),'Hoja de Trabajo para listado'!$BC$151:$CB$151,0)),0)+IFERROR(INDEX('Hoja de Trabajo para listado'!$DE$153:$DG$274,MATCH($A647,'Hoja de Trabajo para listado'!$DE$153:$DE$1048576,0),MATCH((CUADRO!N$4&amp;$E647),'Hoja de Trabajo para listado'!$DE$151:$DG$151,0)),0)+IFERROR(INDEX('Hoja de Trabajo para listado'!$CD$155:$DC$1048576,MATCH($A647,'Hoja de Trabajo para listado'!$CD$155:$CD$1048576,0),MATCH((CUADRO!N$4&amp;$E647),'Hoja de Trabajo para listado'!$CD$151:$DC$151,0)),0)</f>
        <v>0</v>
      </c>
      <c r="O647" s="241">
        <f ca="1">+IFERROR(INDEX('Hoja de Trabajo para listado'!$A$155:$Z$1048576,MATCH($A647,'Hoja de Trabajo para listado'!$A$155:$A$1048576,0),MATCH((CUADRO!O$4&amp;$E647),'Hoja de Trabajo para listado'!$A$151:$Z$151,0)),0)+IFERROR(INDEX('Hoja de Trabajo para listado'!$AB$155:$BA$1048576,MATCH($A647,'Hoja de Trabajo para listado'!$AB$155:$AB$1048576,0),MATCH((CUADRO!O$4&amp;$E647),'Hoja de Trabajo para listado'!$AB$151:$BA$151,0)),0)+IFERROR(INDEX('Hoja de Trabajo para listado'!$BC$155:$CB$1048576,MATCH($A647,'Hoja de Trabajo para listado'!$BC$155:$BC$1048576,0),MATCH((CUADRO!O$4&amp;$E647),'Hoja de Trabajo para listado'!$BC$151:$CB$151,0)),0)+IFERROR(INDEX('Hoja de Trabajo para listado'!$DE$153:$DG$274,MATCH($A647,'Hoja de Trabajo para listado'!$DE$153:$DE$1048576,0),MATCH((CUADRO!O$4&amp;$E647),'Hoja de Trabajo para listado'!$DE$151:$DG$151,0)),0)+IFERROR(INDEX('Hoja de Trabajo para listado'!$CD$155:$DC$1048576,MATCH($A647,'Hoja de Trabajo para listado'!$CD$155:$CD$1048576,0),MATCH((CUADRO!O$4&amp;$E647),'Hoja de Trabajo para listado'!$CD$151:$DC$151,0)),0)</f>
        <v>0</v>
      </c>
      <c r="P647" s="241">
        <f ca="1">+IFERROR(INDEX('Hoja de Trabajo para listado'!$A$155:$Z$1048576,MATCH($A647,'Hoja de Trabajo para listado'!$A$155:$A$1048576,0),MATCH((CUADRO!P$4&amp;$E647),'Hoja de Trabajo para listado'!$A$151:$Z$151,0)),0)+IFERROR(INDEX('Hoja de Trabajo para listado'!$AB$155:$BA$1048576,MATCH($A647,'Hoja de Trabajo para listado'!$AB$155:$AB$1048576,0),MATCH((CUADRO!P$4&amp;$E647),'Hoja de Trabajo para listado'!$AB$151:$BA$151,0)),0)+IFERROR(INDEX('Hoja de Trabajo para listado'!$BC$155:$CB$1048576,MATCH($A647,'Hoja de Trabajo para listado'!$BC$155:$BC$1048576,0),MATCH((CUADRO!P$4&amp;$E647),'Hoja de Trabajo para listado'!$BC$151:$CB$151,0)),0)+IFERROR(INDEX('Hoja de Trabajo para listado'!$DE$153:$DG$274,MATCH($A647,'Hoja de Trabajo para listado'!$DE$153:$DE$1048576,0),MATCH((CUADRO!P$4&amp;$E647),'Hoja de Trabajo para listado'!$DE$151:$DG$151,0)),0)+IFERROR(INDEX('Hoja de Trabajo para listado'!$CD$155:$DC$1048576,MATCH($A647,'Hoja de Trabajo para listado'!$CD$155:$CD$1048576,0),MATCH((CUADRO!P$4&amp;$E647),'Hoja de Trabajo para listado'!$CD$151:$DC$151,0)),0)</f>
        <v>0</v>
      </c>
      <c r="Q647" s="241">
        <f ca="1">+IFERROR(INDEX('Hoja de Trabajo para listado'!$A$155:$Z$1048576,MATCH($A647,'Hoja de Trabajo para listado'!$A$155:$A$1048576,0),MATCH((CUADRO!Q$4&amp;$E647),'Hoja de Trabajo para listado'!$A$151:$Z$151,0)),0)+IFERROR(INDEX('Hoja de Trabajo para listado'!$AB$155:$BA$1048576,MATCH($A647,'Hoja de Trabajo para listado'!$AB$155:$AB$1048576,0),MATCH((CUADRO!Q$4&amp;$E647),'Hoja de Trabajo para listado'!$AB$151:$BA$151,0)),0)+IFERROR(INDEX('Hoja de Trabajo para listado'!$BC$155:$CB$1048576,MATCH($A647,'Hoja de Trabajo para listado'!$BC$155:$BC$1048576,0),MATCH((CUADRO!Q$4&amp;$E647),'Hoja de Trabajo para listado'!$BC$151:$CB$151,0)),0)+IFERROR(INDEX('Hoja de Trabajo para listado'!$DE$153:$DG$274,MATCH($A647,'Hoja de Trabajo para listado'!$DE$153:$DE$1048576,0),MATCH((CUADRO!Q$4&amp;$E647),'Hoja de Trabajo para listado'!$DE$151:$DG$151,0)),0)+IFERROR(INDEX('Hoja de Trabajo para listado'!$CD$155:$DC$1048576,MATCH($A647,'Hoja de Trabajo para listado'!$CD$155:$CD$1048576,0),MATCH((CUADRO!Q$4&amp;$E647),'Hoja de Trabajo para listado'!$CD$151:$DC$151,0)),0)</f>
        <v>0</v>
      </c>
      <c r="R647" s="241">
        <f t="shared" ca="1" si="18"/>
        <v>0</v>
      </c>
      <c r="S647" s="247"/>
      <c r="T647" s="241">
        <f ca="1">+T648</f>
        <v>0</v>
      </c>
      <c r="U647" s="240">
        <f t="shared" si="19"/>
        <v>1</v>
      </c>
    </row>
    <row r="648" spans="1:21" customFormat="1" ht="15" hidden="1" customHeight="1">
      <c r="A648" s="32">
        <v>1275</v>
      </c>
      <c r="B648" s="382"/>
      <c r="C648" s="245" t="str">
        <f>+VLOOKUP(A648,bd_lista!$A$3:$C$592,3,FALSE)</f>
        <v>Gobierno Autónomo Municipal de Catacora</v>
      </c>
      <c r="D648" s="384"/>
      <c r="E648" s="242" t="s">
        <v>684</v>
      </c>
      <c r="F648" s="241">
        <f ca="1">+IFERROR(INDEX('Hoja de Trabajo para listado'!$A$155:$Z$1048576,MATCH($A648,'Hoja de Trabajo para listado'!$A$155:$A$1048576,0),MATCH((CUADRO!F$4&amp;$E648),'Hoja de Trabajo para listado'!$A$151:$Z$151,0)),0)+IFERROR(INDEX('Hoja de Trabajo para listado'!$AB$155:$BA$1048576,MATCH($A648,'Hoja de Trabajo para listado'!$AB$155:$AB$1048576,0),MATCH((CUADRO!F$4&amp;$E648),'Hoja de Trabajo para listado'!$AB$151:$BA$151,0)),0)+IFERROR(INDEX('Hoja de Trabajo para listado'!$BC$155:$CB$1048576,MATCH($A648,'Hoja de Trabajo para listado'!$BC$155:$BC$1048576,0),MATCH((CUADRO!F$4&amp;$E648),'Hoja de Trabajo para listado'!$BC$151:$CB$151,0)),0)+IFERROR(INDEX('Hoja de Trabajo para listado'!$DE$153:$DG$274,MATCH($A648,'Hoja de Trabajo para listado'!$DE$153:$DE$1048576,0),MATCH((CUADRO!F$4&amp;$E648),'Hoja de Trabajo para listado'!$DE$151:$DG$151,0)),0)+IFERROR(INDEX('Hoja de Trabajo para listado'!$CD$155:$DC$1048576,MATCH($A648,'Hoja de Trabajo para listado'!$CD$155:$CD$1048576,0),MATCH((CUADRO!F$4&amp;$E648),'Hoja de Trabajo para listado'!$CD$151:$DC$151,0)),0)</f>
        <v>0</v>
      </c>
      <c r="G648" s="241">
        <f ca="1">+IFERROR(INDEX('Hoja de Trabajo para listado'!$A$155:$Z$1048576,MATCH($A648,'Hoja de Trabajo para listado'!$A$155:$A$1048576,0),MATCH((CUADRO!G$4&amp;$E648),'Hoja de Trabajo para listado'!$A$151:$Z$151,0)),0)+IFERROR(INDEX('Hoja de Trabajo para listado'!$AB$155:$BA$1048576,MATCH($A648,'Hoja de Trabajo para listado'!$AB$155:$AB$1048576,0),MATCH((CUADRO!G$4&amp;$E648),'Hoja de Trabajo para listado'!$AB$151:$BA$151,0)),0)+IFERROR(INDEX('Hoja de Trabajo para listado'!$BC$155:$CB$1048576,MATCH($A648,'Hoja de Trabajo para listado'!$BC$155:$BC$1048576,0),MATCH((CUADRO!G$4&amp;$E648),'Hoja de Trabajo para listado'!$BC$151:$CB$151,0)),0)+IFERROR(INDEX('Hoja de Trabajo para listado'!$DE$153:$DG$274,MATCH($A648,'Hoja de Trabajo para listado'!$DE$153:$DE$1048576,0),MATCH((CUADRO!G$4&amp;$E648),'Hoja de Trabajo para listado'!$DE$151:$DG$151,0)),0)+IFERROR(INDEX('Hoja de Trabajo para listado'!$CD$155:$DC$1048576,MATCH($A648,'Hoja de Trabajo para listado'!$CD$155:$CD$1048576,0),MATCH((CUADRO!G$4&amp;$E648),'Hoja de Trabajo para listado'!$CD$151:$DC$151,0)),0)</f>
        <v>0</v>
      </c>
      <c r="H648" s="241">
        <f ca="1">+IFERROR(INDEX('Hoja de Trabajo para listado'!$A$155:$Z$1048576,MATCH($A648,'Hoja de Trabajo para listado'!$A$155:$A$1048576,0),MATCH((CUADRO!H$4&amp;$E648),'Hoja de Trabajo para listado'!$A$151:$Z$151,0)),0)+IFERROR(INDEX('Hoja de Trabajo para listado'!$AB$155:$BA$1048576,MATCH($A648,'Hoja de Trabajo para listado'!$AB$155:$AB$1048576,0),MATCH((CUADRO!H$4&amp;$E648),'Hoja de Trabajo para listado'!$AB$151:$BA$151,0)),0)+IFERROR(INDEX('Hoja de Trabajo para listado'!$BC$155:$CB$1048576,MATCH($A648,'Hoja de Trabajo para listado'!$BC$155:$BC$1048576,0),MATCH((CUADRO!H$4&amp;$E648),'Hoja de Trabajo para listado'!$BC$151:$CB$151,0)),0)+IFERROR(INDEX('Hoja de Trabajo para listado'!$DE$153:$DG$274,MATCH($A648,'Hoja de Trabajo para listado'!$DE$153:$DE$1048576,0),MATCH((CUADRO!H$4&amp;$E648),'Hoja de Trabajo para listado'!$DE$151:$DG$151,0)),0)+IFERROR(INDEX('Hoja de Trabajo para listado'!$CD$155:$DC$1048576,MATCH($A648,'Hoja de Trabajo para listado'!$CD$155:$CD$1048576,0),MATCH((CUADRO!H$4&amp;$E648),'Hoja de Trabajo para listado'!$CD$151:$DC$151,0)),0)</f>
        <v>0</v>
      </c>
      <c r="I648" s="241">
        <f ca="1">+IFERROR(INDEX('Hoja de Trabajo para listado'!$A$155:$Z$1048576,MATCH($A648,'Hoja de Trabajo para listado'!$A$155:$A$1048576,0),MATCH((CUADRO!I$4&amp;$E648),'Hoja de Trabajo para listado'!$A$151:$Z$151,0)),0)+IFERROR(INDEX('Hoja de Trabajo para listado'!$AB$155:$BA$1048576,MATCH($A648,'Hoja de Trabajo para listado'!$AB$155:$AB$1048576,0),MATCH((CUADRO!I$4&amp;$E648),'Hoja de Trabajo para listado'!$AB$151:$BA$151,0)),0)+IFERROR(INDEX('Hoja de Trabajo para listado'!$BC$155:$CB$1048576,MATCH($A648,'Hoja de Trabajo para listado'!$BC$155:$BC$1048576,0),MATCH((CUADRO!I$4&amp;$E648),'Hoja de Trabajo para listado'!$BC$151:$CB$151,0)),0)+IFERROR(INDEX('Hoja de Trabajo para listado'!$DE$153:$DG$274,MATCH($A648,'Hoja de Trabajo para listado'!$DE$153:$DE$1048576,0),MATCH((CUADRO!I$4&amp;$E648),'Hoja de Trabajo para listado'!$DE$151:$DG$151,0)),0)+IFERROR(INDEX('Hoja de Trabajo para listado'!$CD$155:$DC$1048576,MATCH($A648,'Hoja de Trabajo para listado'!$CD$155:$CD$1048576,0),MATCH((CUADRO!I$4&amp;$E648),'Hoja de Trabajo para listado'!$CD$151:$DC$151,0)),0)</f>
        <v>0</v>
      </c>
      <c r="J648" s="241">
        <f ca="1">+IFERROR(INDEX('Hoja de Trabajo para listado'!$A$155:$Z$1048576,MATCH($A648,'Hoja de Trabajo para listado'!$A$155:$A$1048576,0),MATCH((CUADRO!J$4&amp;$E648),'Hoja de Trabajo para listado'!$A$151:$Z$151,0)),0)+IFERROR(INDEX('Hoja de Trabajo para listado'!$AB$155:$BA$1048576,MATCH($A648,'Hoja de Trabajo para listado'!$AB$155:$AB$1048576,0),MATCH((CUADRO!J$4&amp;$E648),'Hoja de Trabajo para listado'!$AB$151:$BA$151,0)),0)+IFERROR(INDEX('Hoja de Trabajo para listado'!$BC$155:$CB$1048576,MATCH($A648,'Hoja de Trabajo para listado'!$BC$155:$BC$1048576,0),MATCH((CUADRO!J$4&amp;$E648),'Hoja de Trabajo para listado'!$BC$151:$CB$151,0)),0)+IFERROR(INDEX('Hoja de Trabajo para listado'!$DE$153:$DG$274,MATCH($A648,'Hoja de Trabajo para listado'!$DE$153:$DE$1048576,0),MATCH((CUADRO!J$4&amp;$E648),'Hoja de Trabajo para listado'!$DE$151:$DG$151,0)),0)+IFERROR(INDEX('Hoja de Trabajo para listado'!$CD$155:$DC$1048576,MATCH($A648,'Hoja de Trabajo para listado'!$CD$155:$CD$1048576,0),MATCH((CUADRO!J$4&amp;$E648),'Hoja de Trabajo para listado'!$CD$151:$DC$151,0)),0)</f>
        <v>0</v>
      </c>
      <c r="K648" s="241">
        <f ca="1">+IFERROR(INDEX('Hoja de Trabajo para listado'!$A$155:$Z$1048576,MATCH($A648,'Hoja de Trabajo para listado'!$A$155:$A$1048576,0),MATCH((CUADRO!K$4&amp;$E648),'Hoja de Trabajo para listado'!$A$151:$Z$151,0)),0)+IFERROR(INDEX('Hoja de Trabajo para listado'!$AB$155:$BA$1048576,MATCH($A648,'Hoja de Trabajo para listado'!$AB$155:$AB$1048576,0),MATCH((CUADRO!K$4&amp;$E648),'Hoja de Trabajo para listado'!$AB$151:$BA$151,0)),0)+IFERROR(INDEX('Hoja de Trabajo para listado'!$BC$155:$CB$1048576,MATCH($A648,'Hoja de Trabajo para listado'!$BC$155:$BC$1048576,0),MATCH((CUADRO!K$4&amp;$E648),'Hoja de Trabajo para listado'!$BC$151:$CB$151,0)),0)+IFERROR(INDEX('Hoja de Trabajo para listado'!$DE$153:$DG$274,MATCH($A648,'Hoja de Trabajo para listado'!$DE$153:$DE$1048576,0),MATCH((CUADRO!K$4&amp;$E648),'Hoja de Trabajo para listado'!$DE$151:$DG$151,0)),0)+IFERROR(INDEX('Hoja de Trabajo para listado'!$CD$155:$DC$1048576,MATCH($A648,'Hoja de Trabajo para listado'!$CD$155:$CD$1048576,0),MATCH((CUADRO!K$4&amp;$E648),'Hoja de Trabajo para listado'!$CD$151:$DC$151,0)),0)</f>
        <v>0</v>
      </c>
      <c r="L648" s="241">
        <f ca="1">+IFERROR(INDEX('Hoja de Trabajo para listado'!$A$155:$Z$1048576,MATCH($A648,'Hoja de Trabajo para listado'!$A$155:$A$1048576,0),MATCH((CUADRO!L$4&amp;$E648),'Hoja de Trabajo para listado'!$A$151:$Z$151,0)),0)+IFERROR(INDEX('Hoja de Trabajo para listado'!$AB$155:$BA$1048576,MATCH($A648,'Hoja de Trabajo para listado'!$AB$155:$AB$1048576,0),MATCH((CUADRO!L$4&amp;$E648),'Hoja de Trabajo para listado'!$AB$151:$BA$151,0)),0)+IFERROR(INDEX('Hoja de Trabajo para listado'!$BC$155:$CB$1048576,MATCH($A648,'Hoja de Trabajo para listado'!$BC$155:$BC$1048576,0),MATCH((CUADRO!L$4&amp;$E648),'Hoja de Trabajo para listado'!$BC$151:$CB$151,0)),0)+IFERROR(INDEX('Hoja de Trabajo para listado'!$DE$153:$DG$274,MATCH($A648,'Hoja de Trabajo para listado'!$DE$153:$DE$1048576,0),MATCH((CUADRO!L$4&amp;$E648),'Hoja de Trabajo para listado'!$DE$151:$DG$151,0)),0)+IFERROR(INDEX('Hoja de Trabajo para listado'!$CD$155:$DC$1048576,MATCH($A648,'Hoja de Trabajo para listado'!$CD$155:$CD$1048576,0),MATCH((CUADRO!L$4&amp;$E648),'Hoja de Trabajo para listado'!$CD$151:$DC$151,0)),0)</f>
        <v>0</v>
      </c>
      <c r="M648" s="241">
        <f ca="1">+IFERROR(INDEX('Hoja de Trabajo para listado'!$A$155:$Z$1048576,MATCH($A648,'Hoja de Trabajo para listado'!$A$155:$A$1048576,0),MATCH((CUADRO!M$4&amp;$E648),'Hoja de Trabajo para listado'!$A$151:$Z$151,0)),0)+IFERROR(INDEX('Hoja de Trabajo para listado'!$AB$155:$BA$1048576,MATCH($A648,'Hoja de Trabajo para listado'!$AB$155:$AB$1048576,0),MATCH((CUADRO!M$4&amp;$E648),'Hoja de Trabajo para listado'!$AB$151:$BA$151,0)),0)+IFERROR(INDEX('Hoja de Trabajo para listado'!$BC$155:$CB$1048576,MATCH($A648,'Hoja de Trabajo para listado'!$BC$155:$BC$1048576,0),MATCH((CUADRO!M$4&amp;$E648),'Hoja de Trabajo para listado'!$BC$151:$CB$151,0)),0)+IFERROR(INDEX('Hoja de Trabajo para listado'!$DE$153:$DG$274,MATCH($A648,'Hoja de Trabajo para listado'!$DE$153:$DE$1048576,0),MATCH((CUADRO!M$4&amp;$E648),'Hoja de Trabajo para listado'!$DE$151:$DG$151,0)),0)+IFERROR(INDEX('Hoja de Trabajo para listado'!$CD$155:$DC$1048576,MATCH($A648,'Hoja de Trabajo para listado'!$CD$155:$CD$1048576,0),MATCH((CUADRO!M$4&amp;$E648),'Hoja de Trabajo para listado'!$CD$151:$DC$151,0)),0)</f>
        <v>0</v>
      </c>
      <c r="N648" s="241">
        <f ca="1">+IFERROR(INDEX('Hoja de Trabajo para listado'!$A$155:$Z$1048576,MATCH($A648,'Hoja de Trabajo para listado'!$A$155:$A$1048576,0),MATCH((CUADRO!N$4&amp;$E648),'Hoja de Trabajo para listado'!$A$151:$Z$151,0)),0)+IFERROR(INDEX('Hoja de Trabajo para listado'!$AB$155:$BA$1048576,MATCH($A648,'Hoja de Trabajo para listado'!$AB$155:$AB$1048576,0),MATCH((CUADRO!N$4&amp;$E648),'Hoja de Trabajo para listado'!$AB$151:$BA$151,0)),0)+IFERROR(INDEX('Hoja de Trabajo para listado'!$BC$155:$CB$1048576,MATCH($A648,'Hoja de Trabajo para listado'!$BC$155:$BC$1048576,0),MATCH((CUADRO!N$4&amp;$E648),'Hoja de Trabajo para listado'!$BC$151:$CB$151,0)),0)+IFERROR(INDEX('Hoja de Trabajo para listado'!$DE$153:$DG$274,MATCH($A648,'Hoja de Trabajo para listado'!$DE$153:$DE$1048576,0),MATCH((CUADRO!N$4&amp;$E648),'Hoja de Trabajo para listado'!$DE$151:$DG$151,0)),0)+IFERROR(INDEX('Hoja de Trabajo para listado'!$CD$155:$DC$1048576,MATCH($A648,'Hoja de Trabajo para listado'!$CD$155:$CD$1048576,0),MATCH((CUADRO!N$4&amp;$E648),'Hoja de Trabajo para listado'!$CD$151:$DC$151,0)),0)</f>
        <v>0</v>
      </c>
      <c r="O648" s="241">
        <f ca="1">+IFERROR(INDEX('Hoja de Trabajo para listado'!$A$155:$Z$1048576,MATCH($A648,'Hoja de Trabajo para listado'!$A$155:$A$1048576,0),MATCH((CUADRO!O$4&amp;$E648),'Hoja de Trabajo para listado'!$A$151:$Z$151,0)),0)+IFERROR(INDEX('Hoja de Trabajo para listado'!$AB$155:$BA$1048576,MATCH($A648,'Hoja de Trabajo para listado'!$AB$155:$AB$1048576,0),MATCH((CUADRO!O$4&amp;$E648),'Hoja de Trabajo para listado'!$AB$151:$BA$151,0)),0)+IFERROR(INDEX('Hoja de Trabajo para listado'!$BC$155:$CB$1048576,MATCH($A648,'Hoja de Trabajo para listado'!$BC$155:$BC$1048576,0),MATCH((CUADRO!O$4&amp;$E648),'Hoja de Trabajo para listado'!$BC$151:$CB$151,0)),0)+IFERROR(INDEX('Hoja de Trabajo para listado'!$DE$153:$DG$274,MATCH($A648,'Hoja de Trabajo para listado'!$DE$153:$DE$1048576,0),MATCH((CUADRO!O$4&amp;$E648),'Hoja de Trabajo para listado'!$DE$151:$DG$151,0)),0)+IFERROR(INDEX('Hoja de Trabajo para listado'!$CD$155:$DC$1048576,MATCH($A648,'Hoja de Trabajo para listado'!$CD$155:$CD$1048576,0),MATCH((CUADRO!O$4&amp;$E648),'Hoja de Trabajo para listado'!$CD$151:$DC$151,0)),0)</f>
        <v>0</v>
      </c>
      <c r="P648" s="241">
        <f ca="1">+IFERROR(INDEX('Hoja de Trabajo para listado'!$A$155:$Z$1048576,MATCH($A648,'Hoja de Trabajo para listado'!$A$155:$A$1048576,0),MATCH((CUADRO!P$4&amp;$E648),'Hoja de Trabajo para listado'!$A$151:$Z$151,0)),0)+IFERROR(INDEX('Hoja de Trabajo para listado'!$AB$155:$BA$1048576,MATCH($A648,'Hoja de Trabajo para listado'!$AB$155:$AB$1048576,0),MATCH((CUADRO!P$4&amp;$E648),'Hoja de Trabajo para listado'!$AB$151:$BA$151,0)),0)+IFERROR(INDEX('Hoja de Trabajo para listado'!$BC$155:$CB$1048576,MATCH($A648,'Hoja de Trabajo para listado'!$BC$155:$BC$1048576,0),MATCH((CUADRO!P$4&amp;$E648),'Hoja de Trabajo para listado'!$BC$151:$CB$151,0)),0)+IFERROR(INDEX('Hoja de Trabajo para listado'!$DE$153:$DG$274,MATCH($A648,'Hoja de Trabajo para listado'!$DE$153:$DE$1048576,0),MATCH((CUADRO!P$4&amp;$E648),'Hoja de Trabajo para listado'!$DE$151:$DG$151,0)),0)+IFERROR(INDEX('Hoja de Trabajo para listado'!$CD$155:$DC$1048576,MATCH($A648,'Hoja de Trabajo para listado'!$CD$155:$CD$1048576,0),MATCH((CUADRO!P$4&amp;$E648),'Hoja de Trabajo para listado'!$CD$151:$DC$151,0)),0)</f>
        <v>0</v>
      </c>
      <c r="Q648" s="241">
        <f ca="1">+IFERROR(INDEX('Hoja de Trabajo para listado'!$A$155:$Z$1048576,MATCH($A648,'Hoja de Trabajo para listado'!$A$155:$A$1048576,0),MATCH((CUADRO!Q$4&amp;$E648),'Hoja de Trabajo para listado'!$A$151:$Z$151,0)),0)+IFERROR(INDEX('Hoja de Trabajo para listado'!$AB$155:$BA$1048576,MATCH($A648,'Hoja de Trabajo para listado'!$AB$155:$AB$1048576,0),MATCH((CUADRO!Q$4&amp;$E648),'Hoja de Trabajo para listado'!$AB$151:$BA$151,0)),0)+IFERROR(INDEX('Hoja de Trabajo para listado'!$BC$155:$CB$1048576,MATCH($A648,'Hoja de Trabajo para listado'!$BC$155:$BC$1048576,0),MATCH((CUADRO!Q$4&amp;$E648),'Hoja de Trabajo para listado'!$BC$151:$CB$151,0)),0)+IFERROR(INDEX('Hoja de Trabajo para listado'!$DE$153:$DG$274,MATCH($A648,'Hoja de Trabajo para listado'!$DE$153:$DE$1048576,0),MATCH((CUADRO!Q$4&amp;$E648),'Hoja de Trabajo para listado'!$DE$151:$DG$151,0)),0)+IFERROR(INDEX('Hoja de Trabajo para listado'!$CD$155:$DC$1048576,MATCH($A648,'Hoja de Trabajo para listado'!$CD$155:$CD$1048576,0),MATCH((CUADRO!Q$4&amp;$E648),'Hoja de Trabajo para listado'!$CD$151:$DC$151,0)),0)</f>
        <v>0</v>
      </c>
      <c r="R648" s="241">
        <f t="shared" ca="1" si="18"/>
        <v>0</v>
      </c>
      <c r="S648" s="247">
        <f ca="1">+R647+R648</f>
        <v>0</v>
      </c>
      <c r="T648" s="241">
        <f ca="1">+S648</f>
        <v>0</v>
      </c>
      <c r="U648" s="240">
        <f t="shared" si="19"/>
        <v>2</v>
      </c>
    </row>
    <row r="649" spans="1:21" customFormat="1" ht="15" hidden="1" customHeight="1">
      <c r="A649" s="32">
        <v>1276</v>
      </c>
      <c r="B649" s="381">
        <f>+A649</f>
        <v>1276</v>
      </c>
      <c r="C649" s="245" t="str">
        <f>+VLOOKUP(A649,bd_lista!$A$3:$C$592,3,FALSE)</f>
        <v>Gobierno Autónomo Municipal de Mapiri</v>
      </c>
      <c r="D649" s="383" t="str">
        <f>+C649</f>
        <v>Gobierno Autónomo Municipal de Mapiri</v>
      </c>
      <c r="E649" s="240" t="s">
        <v>683</v>
      </c>
      <c r="F649" s="241">
        <f ca="1">+IFERROR(INDEX('Hoja de Trabajo para listado'!$A$155:$Z$1048576,MATCH($A649,'Hoja de Trabajo para listado'!$A$155:$A$1048576,0),MATCH((CUADRO!F$4&amp;$E649),'Hoja de Trabajo para listado'!$A$151:$Z$151,0)),0)+IFERROR(INDEX('Hoja de Trabajo para listado'!$AB$155:$BA$1048576,MATCH($A649,'Hoja de Trabajo para listado'!$AB$155:$AB$1048576,0),MATCH((CUADRO!F$4&amp;$E649),'Hoja de Trabajo para listado'!$AB$151:$BA$151,0)),0)+IFERROR(INDEX('Hoja de Trabajo para listado'!$BC$155:$CB$1048576,MATCH($A649,'Hoja de Trabajo para listado'!$BC$155:$BC$1048576,0),MATCH((CUADRO!F$4&amp;$E649),'Hoja de Trabajo para listado'!$BC$151:$CB$151,0)),0)+IFERROR(INDEX('Hoja de Trabajo para listado'!$DE$153:$DG$274,MATCH($A649,'Hoja de Trabajo para listado'!$DE$153:$DE$1048576,0),MATCH((CUADRO!F$4&amp;$E649),'Hoja de Trabajo para listado'!$DE$151:$DG$151,0)),0)+IFERROR(INDEX('Hoja de Trabajo para listado'!$CD$155:$DC$1048576,MATCH($A649,'Hoja de Trabajo para listado'!$CD$155:$CD$1048576,0),MATCH((CUADRO!F$4&amp;$E649),'Hoja de Trabajo para listado'!$CD$151:$DC$151,0)),0)</f>
        <v>0</v>
      </c>
      <c r="G649" s="241">
        <f ca="1">+IFERROR(INDEX('Hoja de Trabajo para listado'!$A$155:$Z$1048576,MATCH($A649,'Hoja de Trabajo para listado'!$A$155:$A$1048576,0),MATCH((CUADRO!G$4&amp;$E649),'Hoja de Trabajo para listado'!$A$151:$Z$151,0)),0)+IFERROR(INDEX('Hoja de Trabajo para listado'!$AB$155:$BA$1048576,MATCH($A649,'Hoja de Trabajo para listado'!$AB$155:$AB$1048576,0),MATCH((CUADRO!G$4&amp;$E649),'Hoja de Trabajo para listado'!$AB$151:$BA$151,0)),0)+IFERROR(INDEX('Hoja de Trabajo para listado'!$BC$155:$CB$1048576,MATCH($A649,'Hoja de Trabajo para listado'!$BC$155:$BC$1048576,0),MATCH((CUADRO!G$4&amp;$E649),'Hoja de Trabajo para listado'!$BC$151:$CB$151,0)),0)+IFERROR(INDEX('Hoja de Trabajo para listado'!$DE$153:$DG$274,MATCH($A649,'Hoja de Trabajo para listado'!$DE$153:$DE$1048576,0),MATCH((CUADRO!G$4&amp;$E649),'Hoja de Trabajo para listado'!$DE$151:$DG$151,0)),0)+IFERROR(INDEX('Hoja de Trabajo para listado'!$CD$155:$DC$1048576,MATCH($A649,'Hoja de Trabajo para listado'!$CD$155:$CD$1048576,0),MATCH((CUADRO!G$4&amp;$E649),'Hoja de Trabajo para listado'!$CD$151:$DC$151,0)),0)</f>
        <v>0</v>
      </c>
      <c r="H649" s="241">
        <f ca="1">+IFERROR(INDEX('Hoja de Trabajo para listado'!$A$155:$Z$1048576,MATCH($A649,'Hoja de Trabajo para listado'!$A$155:$A$1048576,0),MATCH((CUADRO!H$4&amp;$E649),'Hoja de Trabajo para listado'!$A$151:$Z$151,0)),0)+IFERROR(INDEX('Hoja de Trabajo para listado'!$AB$155:$BA$1048576,MATCH($A649,'Hoja de Trabajo para listado'!$AB$155:$AB$1048576,0),MATCH((CUADRO!H$4&amp;$E649),'Hoja de Trabajo para listado'!$AB$151:$BA$151,0)),0)+IFERROR(INDEX('Hoja de Trabajo para listado'!$BC$155:$CB$1048576,MATCH($A649,'Hoja de Trabajo para listado'!$BC$155:$BC$1048576,0),MATCH((CUADRO!H$4&amp;$E649),'Hoja de Trabajo para listado'!$BC$151:$CB$151,0)),0)+IFERROR(INDEX('Hoja de Trabajo para listado'!$DE$153:$DG$274,MATCH($A649,'Hoja de Trabajo para listado'!$DE$153:$DE$1048576,0),MATCH((CUADRO!H$4&amp;$E649),'Hoja de Trabajo para listado'!$DE$151:$DG$151,0)),0)+IFERROR(INDEX('Hoja de Trabajo para listado'!$CD$155:$DC$1048576,MATCH($A649,'Hoja de Trabajo para listado'!$CD$155:$CD$1048576,0),MATCH((CUADRO!H$4&amp;$E649),'Hoja de Trabajo para listado'!$CD$151:$DC$151,0)),0)</f>
        <v>0</v>
      </c>
      <c r="I649" s="241">
        <f ca="1">+IFERROR(INDEX('Hoja de Trabajo para listado'!$A$155:$Z$1048576,MATCH($A649,'Hoja de Trabajo para listado'!$A$155:$A$1048576,0),MATCH((CUADRO!I$4&amp;$E649),'Hoja de Trabajo para listado'!$A$151:$Z$151,0)),0)+IFERROR(INDEX('Hoja de Trabajo para listado'!$AB$155:$BA$1048576,MATCH($A649,'Hoja de Trabajo para listado'!$AB$155:$AB$1048576,0),MATCH((CUADRO!I$4&amp;$E649),'Hoja de Trabajo para listado'!$AB$151:$BA$151,0)),0)+IFERROR(INDEX('Hoja de Trabajo para listado'!$BC$155:$CB$1048576,MATCH($A649,'Hoja de Trabajo para listado'!$BC$155:$BC$1048576,0),MATCH((CUADRO!I$4&amp;$E649),'Hoja de Trabajo para listado'!$BC$151:$CB$151,0)),0)+IFERROR(INDEX('Hoja de Trabajo para listado'!$DE$153:$DG$274,MATCH($A649,'Hoja de Trabajo para listado'!$DE$153:$DE$1048576,0),MATCH((CUADRO!I$4&amp;$E649),'Hoja de Trabajo para listado'!$DE$151:$DG$151,0)),0)+IFERROR(INDEX('Hoja de Trabajo para listado'!$CD$155:$DC$1048576,MATCH($A649,'Hoja de Trabajo para listado'!$CD$155:$CD$1048576,0),MATCH((CUADRO!I$4&amp;$E649),'Hoja de Trabajo para listado'!$CD$151:$DC$151,0)),0)</f>
        <v>0</v>
      </c>
      <c r="J649" s="241">
        <f ca="1">+IFERROR(INDEX('Hoja de Trabajo para listado'!$A$155:$Z$1048576,MATCH($A649,'Hoja de Trabajo para listado'!$A$155:$A$1048576,0),MATCH((CUADRO!J$4&amp;$E649),'Hoja de Trabajo para listado'!$A$151:$Z$151,0)),0)+IFERROR(INDEX('Hoja de Trabajo para listado'!$AB$155:$BA$1048576,MATCH($A649,'Hoja de Trabajo para listado'!$AB$155:$AB$1048576,0),MATCH((CUADRO!J$4&amp;$E649),'Hoja de Trabajo para listado'!$AB$151:$BA$151,0)),0)+IFERROR(INDEX('Hoja de Trabajo para listado'!$BC$155:$CB$1048576,MATCH($A649,'Hoja de Trabajo para listado'!$BC$155:$BC$1048576,0),MATCH((CUADRO!J$4&amp;$E649),'Hoja de Trabajo para listado'!$BC$151:$CB$151,0)),0)+IFERROR(INDEX('Hoja de Trabajo para listado'!$DE$153:$DG$274,MATCH($A649,'Hoja de Trabajo para listado'!$DE$153:$DE$1048576,0),MATCH((CUADRO!J$4&amp;$E649),'Hoja de Trabajo para listado'!$DE$151:$DG$151,0)),0)+IFERROR(INDEX('Hoja de Trabajo para listado'!$CD$155:$DC$1048576,MATCH($A649,'Hoja de Trabajo para listado'!$CD$155:$CD$1048576,0),MATCH((CUADRO!J$4&amp;$E649),'Hoja de Trabajo para listado'!$CD$151:$DC$151,0)),0)</f>
        <v>0</v>
      </c>
      <c r="K649" s="241">
        <f ca="1">+IFERROR(INDEX('Hoja de Trabajo para listado'!$A$155:$Z$1048576,MATCH($A649,'Hoja de Trabajo para listado'!$A$155:$A$1048576,0),MATCH((CUADRO!K$4&amp;$E649),'Hoja de Trabajo para listado'!$A$151:$Z$151,0)),0)+IFERROR(INDEX('Hoja de Trabajo para listado'!$AB$155:$BA$1048576,MATCH($A649,'Hoja de Trabajo para listado'!$AB$155:$AB$1048576,0),MATCH((CUADRO!K$4&amp;$E649),'Hoja de Trabajo para listado'!$AB$151:$BA$151,0)),0)+IFERROR(INDEX('Hoja de Trabajo para listado'!$BC$155:$CB$1048576,MATCH($A649,'Hoja de Trabajo para listado'!$BC$155:$BC$1048576,0),MATCH((CUADRO!K$4&amp;$E649),'Hoja de Trabajo para listado'!$BC$151:$CB$151,0)),0)+IFERROR(INDEX('Hoja de Trabajo para listado'!$DE$153:$DG$274,MATCH($A649,'Hoja de Trabajo para listado'!$DE$153:$DE$1048576,0),MATCH((CUADRO!K$4&amp;$E649),'Hoja de Trabajo para listado'!$DE$151:$DG$151,0)),0)+IFERROR(INDEX('Hoja de Trabajo para listado'!$CD$155:$DC$1048576,MATCH($A649,'Hoja de Trabajo para listado'!$CD$155:$CD$1048576,0),MATCH((CUADRO!K$4&amp;$E649),'Hoja de Trabajo para listado'!$CD$151:$DC$151,0)),0)</f>
        <v>0</v>
      </c>
      <c r="L649" s="241">
        <f ca="1">+IFERROR(INDEX('Hoja de Trabajo para listado'!$A$155:$Z$1048576,MATCH($A649,'Hoja de Trabajo para listado'!$A$155:$A$1048576,0),MATCH((CUADRO!L$4&amp;$E649),'Hoja de Trabajo para listado'!$A$151:$Z$151,0)),0)+IFERROR(INDEX('Hoja de Trabajo para listado'!$AB$155:$BA$1048576,MATCH($A649,'Hoja de Trabajo para listado'!$AB$155:$AB$1048576,0),MATCH((CUADRO!L$4&amp;$E649),'Hoja de Trabajo para listado'!$AB$151:$BA$151,0)),0)+IFERROR(INDEX('Hoja de Trabajo para listado'!$BC$155:$CB$1048576,MATCH($A649,'Hoja de Trabajo para listado'!$BC$155:$BC$1048576,0),MATCH((CUADRO!L$4&amp;$E649),'Hoja de Trabajo para listado'!$BC$151:$CB$151,0)),0)+IFERROR(INDEX('Hoja de Trabajo para listado'!$DE$153:$DG$274,MATCH($A649,'Hoja de Trabajo para listado'!$DE$153:$DE$1048576,0),MATCH((CUADRO!L$4&amp;$E649),'Hoja de Trabajo para listado'!$DE$151:$DG$151,0)),0)+IFERROR(INDEX('Hoja de Trabajo para listado'!$CD$155:$DC$1048576,MATCH($A649,'Hoja de Trabajo para listado'!$CD$155:$CD$1048576,0),MATCH((CUADRO!L$4&amp;$E649),'Hoja de Trabajo para listado'!$CD$151:$DC$151,0)),0)</f>
        <v>0</v>
      </c>
      <c r="M649" s="241">
        <f ca="1">+IFERROR(INDEX('Hoja de Trabajo para listado'!$A$155:$Z$1048576,MATCH($A649,'Hoja de Trabajo para listado'!$A$155:$A$1048576,0),MATCH((CUADRO!M$4&amp;$E649),'Hoja de Trabajo para listado'!$A$151:$Z$151,0)),0)+IFERROR(INDEX('Hoja de Trabajo para listado'!$AB$155:$BA$1048576,MATCH($A649,'Hoja de Trabajo para listado'!$AB$155:$AB$1048576,0),MATCH((CUADRO!M$4&amp;$E649),'Hoja de Trabajo para listado'!$AB$151:$BA$151,0)),0)+IFERROR(INDEX('Hoja de Trabajo para listado'!$BC$155:$CB$1048576,MATCH($A649,'Hoja de Trabajo para listado'!$BC$155:$BC$1048576,0),MATCH((CUADRO!M$4&amp;$E649),'Hoja de Trabajo para listado'!$BC$151:$CB$151,0)),0)+IFERROR(INDEX('Hoja de Trabajo para listado'!$DE$153:$DG$274,MATCH($A649,'Hoja de Trabajo para listado'!$DE$153:$DE$1048576,0),MATCH((CUADRO!M$4&amp;$E649),'Hoja de Trabajo para listado'!$DE$151:$DG$151,0)),0)+IFERROR(INDEX('Hoja de Trabajo para listado'!$CD$155:$DC$1048576,MATCH($A649,'Hoja de Trabajo para listado'!$CD$155:$CD$1048576,0),MATCH((CUADRO!M$4&amp;$E649),'Hoja de Trabajo para listado'!$CD$151:$DC$151,0)),0)</f>
        <v>0</v>
      </c>
      <c r="N649" s="241">
        <f ca="1">+IFERROR(INDEX('Hoja de Trabajo para listado'!$A$155:$Z$1048576,MATCH($A649,'Hoja de Trabajo para listado'!$A$155:$A$1048576,0),MATCH((CUADRO!N$4&amp;$E649),'Hoja de Trabajo para listado'!$A$151:$Z$151,0)),0)+IFERROR(INDEX('Hoja de Trabajo para listado'!$AB$155:$BA$1048576,MATCH($A649,'Hoja de Trabajo para listado'!$AB$155:$AB$1048576,0),MATCH((CUADRO!N$4&amp;$E649),'Hoja de Trabajo para listado'!$AB$151:$BA$151,0)),0)+IFERROR(INDEX('Hoja de Trabajo para listado'!$BC$155:$CB$1048576,MATCH($A649,'Hoja de Trabajo para listado'!$BC$155:$BC$1048576,0),MATCH((CUADRO!N$4&amp;$E649),'Hoja de Trabajo para listado'!$BC$151:$CB$151,0)),0)+IFERROR(INDEX('Hoja de Trabajo para listado'!$DE$153:$DG$274,MATCH($A649,'Hoja de Trabajo para listado'!$DE$153:$DE$1048576,0),MATCH((CUADRO!N$4&amp;$E649),'Hoja de Trabajo para listado'!$DE$151:$DG$151,0)),0)+IFERROR(INDEX('Hoja de Trabajo para listado'!$CD$155:$DC$1048576,MATCH($A649,'Hoja de Trabajo para listado'!$CD$155:$CD$1048576,0),MATCH((CUADRO!N$4&amp;$E649),'Hoja de Trabajo para listado'!$CD$151:$DC$151,0)),0)</f>
        <v>0</v>
      </c>
      <c r="O649" s="241">
        <f ca="1">+IFERROR(INDEX('Hoja de Trabajo para listado'!$A$155:$Z$1048576,MATCH($A649,'Hoja de Trabajo para listado'!$A$155:$A$1048576,0),MATCH((CUADRO!O$4&amp;$E649),'Hoja de Trabajo para listado'!$A$151:$Z$151,0)),0)+IFERROR(INDEX('Hoja de Trabajo para listado'!$AB$155:$BA$1048576,MATCH($A649,'Hoja de Trabajo para listado'!$AB$155:$AB$1048576,0),MATCH((CUADRO!O$4&amp;$E649),'Hoja de Trabajo para listado'!$AB$151:$BA$151,0)),0)+IFERROR(INDEX('Hoja de Trabajo para listado'!$BC$155:$CB$1048576,MATCH($A649,'Hoja de Trabajo para listado'!$BC$155:$BC$1048576,0),MATCH((CUADRO!O$4&amp;$E649),'Hoja de Trabajo para listado'!$BC$151:$CB$151,0)),0)+IFERROR(INDEX('Hoja de Trabajo para listado'!$DE$153:$DG$274,MATCH($A649,'Hoja de Trabajo para listado'!$DE$153:$DE$1048576,0),MATCH((CUADRO!O$4&amp;$E649),'Hoja de Trabajo para listado'!$DE$151:$DG$151,0)),0)+IFERROR(INDEX('Hoja de Trabajo para listado'!$CD$155:$DC$1048576,MATCH($A649,'Hoja de Trabajo para listado'!$CD$155:$CD$1048576,0),MATCH((CUADRO!O$4&amp;$E649),'Hoja de Trabajo para listado'!$CD$151:$DC$151,0)),0)</f>
        <v>0</v>
      </c>
      <c r="P649" s="241">
        <f ca="1">+IFERROR(INDEX('Hoja de Trabajo para listado'!$A$155:$Z$1048576,MATCH($A649,'Hoja de Trabajo para listado'!$A$155:$A$1048576,0),MATCH((CUADRO!P$4&amp;$E649),'Hoja de Trabajo para listado'!$A$151:$Z$151,0)),0)+IFERROR(INDEX('Hoja de Trabajo para listado'!$AB$155:$BA$1048576,MATCH($A649,'Hoja de Trabajo para listado'!$AB$155:$AB$1048576,0),MATCH((CUADRO!P$4&amp;$E649),'Hoja de Trabajo para listado'!$AB$151:$BA$151,0)),0)+IFERROR(INDEX('Hoja de Trabajo para listado'!$BC$155:$CB$1048576,MATCH($A649,'Hoja de Trabajo para listado'!$BC$155:$BC$1048576,0),MATCH((CUADRO!P$4&amp;$E649),'Hoja de Trabajo para listado'!$BC$151:$CB$151,0)),0)+IFERROR(INDEX('Hoja de Trabajo para listado'!$DE$153:$DG$274,MATCH($A649,'Hoja de Trabajo para listado'!$DE$153:$DE$1048576,0),MATCH((CUADRO!P$4&amp;$E649),'Hoja de Trabajo para listado'!$DE$151:$DG$151,0)),0)+IFERROR(INDEX('Hoja de Trabajo para listado'!$CD$155:$DC$1048576,MATCH($A649,'Hoja de Trabajo para listado'!$CD$155:$CD$1048576,0),MATCH((CUADRO!P$4&amp;$E649),'Hoja de Trabajo para listado'!$CD$151:$DC$151,0)),0)</f>
        <v>0</v>
      </c>
      <c r="Q649" s="241">
        <f ca="1">+IFERROR(INDEX('Hoja de Trabajo para listado'!$A$155:$Z$1048576,MATCH($A649,'Hoja de Trabajo para listado'!$A$155:$A$1048576,0),MATCH((CUADRO!Q$4&amp;$E649),'Hoja de Trabajo para listado'!$A$151:$Z$151,0)),0)+IFERROR(INDEX('Hoja de Trabajo para listado'!$AB$155:$BA$1048576,MATCH($A649,'Hoja de Trabajo para listado'!$AB$155:$AB$1048576,0),MATCH((CUADRO!Q$4&amp;$E649),'Hoja de Trabajo para listado'!$AB$151:$BA$151,0)),0)+IFERROR(INDEX('Hoja de Trabajo para listado'!$BC$155:$CB$1048576,MATCH($A649,'Hoja de Trabajo para listado'!$BC$155:$BC$1048576,0),MATCH((CUADRO!Q$4&amp;$E649),'Hoja de Trabajo para listado'!$BC$151:$CB$151,0)),0)+IFERROR(INDEX('Hoja de Trabajo para listado'!$DE$153:$DG$274,MATCH($A649,'Hoja de Trabajo para listado'!$DE$153:$DE$1048576,0),MATCH((CUADRO!Q$4&amp;$E649),'Hoja de Trabajo para listado'!$DE$151:$DG$151,0)),0)+IFERROR(INDEX('Hoja de Trabajo para listado'!$CD$155:$DC$1048576,MATCH($A649,'Hoja de Trabajo para listado'!$CD$155:$CD$1048576,0),MATCH((CUADRO!Q$4&amp;$E649),'Hoja de Trabajo para listado'!$CD$151:$DC$151,0)),0)</f>
        <v>0</v>
      </c>
      <c r="R649" s="241">
        <f t="shared" ref="R649:R712" ca="1" si="20">+SUM(F649:Q649)</f>
        <v>0</v>
      </c>
      <c r="S649" s="247"/>
      <c r="T649" s="241">
        <f ca="1">+T650</f>
        <v>0</v>
      </c>
      <c r="U649" s="240">
        <f t="shared" ref="U649:U712" si="21">+IF(E649="Débitos",1,2)</f>
        <v>1</v>
      </c>
    </row>
    <row r="650" spans="1:21" customFormat="1" ht="15" hidden="1" customHeight="1">
      <c r="A650" s="32">
        <v>1276</v>
      </c>
      <c r="B650" s="382"/>
      <c r="C650" s="245" t="str">
        <f>+VLOOKUP(A650,bd_lista!$A$3:$C$592,3,FALSE)</f>
        <v>Gobierno Autónomo Municipal de Mapiri</v>
      </c>
      <c r="D650" s="384"/>
      <c r="E650" s="242" t="s">
        <v>684</v>
      </c>
      <c r="F650" s="241">
        <f ca="1">+IFERROR(INDEX('Hoja de Trabajo para listado'!$A$155:$Z$1048576,MATCH($A650,'Hoja de Trabajo para listado'!$A$155:$A$1048576,0),MATCH((CUADRO!F$4&amp;$E650),'Hoja de Trabajo para listado'!$A$151:$Z$151,0)),0)+IFERROR(INDEX('Hoja de Trabajo para listado'!$AB$155:$BA$1048576,MATCH($A650,'Hoja de Trabajo para listado'!$AB$155:$AB$1048576,0),MATCH((CUADRO!F$4&amp;$E650),'Hoja de Trabajo para listado'!$AB$151:$BA$151,0)),0)+IFERROR(INDEX('Hoja de Trabajo para listado'!$BC$155:$CB$1048576,MATCH($A650,'Hoja de Trabajo para listado'!$BC$155:$BC$1048576,0),MATCH((CUADRO!F$4&amp;$E650),'Hoja de Trabajo para listado'!$BC$151:$CB$151,0)),0)+IFERROR(INDEX('Hoja de Trabajo para listado'!$DE$153:$DG$274,MATCH($A650,'Hoja de Trabajo para listado'!$DE$153:$DE$1048576,0),MATCH((CUADRO!F$4&amp;$E650),'Hoja de Trabajo para listado'!$DE$151:$DG$151,0)),0)+IFERROR(INDEX('Hoja de Trabajo para listado'!$CD$155:$DC$1048576,MATCH($A650,'Hoja de Trabajo para listado'!$CD$155:$CD$1048576,0),MATCH((CUADRO!F$4&amp;$E650),'Hoja de Trabajo para listado'!$CD$151:$DC$151,0)),0)</f>
        <v>0</v>
      </c>
      <c r="G650" s="241">
        <f ca="1">+IFERROR(INDEX('Hoja de Trabajo para listado'!$A$155:$Z$1048576,MATCH($A650,'Hoja de Trabajo para listado'!$A$155:$A$1048576,0),MATCH((CUADRO!G$4&amp;$E650),'Hoja de Trabajo para listado'!$A$151:$Z$151,0)),0)+IFERROR(INDEX('Hoja de Trabajo para listado'!$AB$155:$BA$1048576,MATCH($A650,'Hoja de Trabajo para listado'!$AB$155:$AB$1048576,0),MATCH((CUADRO!G$4&amp;$E650),'Hoja de Trabajo para listado'!$AB$151:$BA$151,0)),0)+IFERROR(INDEX('Hoja de Trabajo para listado'!$BC$155:$CB$1048576,MATCH($A650,'Hoja de Trabajo para listado'!$BC$155:$BC$1048576,0),MATCH((CUADRO!G$4&amp;$E650),'Hoja de Trabajo para listado'!$BC$151:$CB$151,0)),0)+IFERROR(INDEX('Hoja de Trabajo para listado'!$DE$153:$DG$274,MATCH($A650,'Hoja de Trabajo para listado'!$DE$153:$DE$1048576,0),MATCH((CUADRO!G$4&amp;$E650),'Hoja de Trabajo para listado'!$DE$151:$DG$151,0)),0)+IFERROR(INDEX('Hoja de Trabajo para listado'!$CD$155:$DC$1048576,MATCH($A650,'Hoja de Trabajo para listado'!$CD$155:$CD$1048576,0),MATCH((CUADRO!G$4&amp;$E650),'Hoja de Trabajo para listado'!$CD$151:$DC$151,0)),0)</f>
        <v>0</v>
      </c>
      <c r="H650" s="241">
        <f ca="1">+IFERROR(INDEX('Hoja de Trabajo para listado'!$A$155:$Z$1048576,MATCH($A650,'Hoja de Trabajo para listado'!$A$155:$A$1048576,0),MATCH((CUADRO!H$4&amp;$E650),'Hoja de Trabajo para listado'!$A$151:$Z$151,0)),0)+IFERROR(INDEX('Hoja de Trabajo para listado'!$AB$155:$BA$1048576,MATCH($A650,'Hoja de Trabajo para listado'!$AB$155:$AB$1048576,0),MATCH((CUADRO!H$4&amp;$E650),'Hoja de Trabajo para listado'!$AB$151:$BA$151,0)),0)+IFERROR(INDEX('Hoja de Trabajo para listado'!$BC$155:$CB$1048576,MATCH($A650,'Hoja de Trabajo para listado'!$BC$155:$BC$1048576,0),MATCH((CUADRO!H$4&amp;$E650),'Hoja de Trabajo para listado'!$BC$151:$CB$151,0)),0)+IFERROR(INDEX('Hoja de Trabajo para listado'!$DE$153:$DG$274,MATCH($A650,'Hoja de Trabajo para listado'!$DE$153:$DE$1048576,0),MATCH((CUADRO!H$4&amp;$E650),'Hoja de Trabajo para listado'!$DE$151:$DG$151,0)),0)+IFERROR(INDEX('Hoja de Trabajo para listado'!$CD$155:$DC$1048576,MATCH($A650,'Hoja de Trabajo para listado'!$CD$155:$CD$1048576,0),MATCH((CUADRO!H$4&amp;$E650),'Hoja de Trabajo para listado'!$CD$151:$DC$151,0)),0)</f>
        <v>0</v>
      </c>
      <c r="I650" s="241">
        <f ca="1">+IFERROR(INDEX('Hoja de Trabajo para listado'!$A$155:$Z$1048576,MATCH($A650,'Hoja de Trabajo para listado'!$A$155:$A$1048576,0),MATCH((CUADRO!I$4&amp;$E650),'Hoja de Trabajo para listado'!$A$151:$Z$151,0)),0)+IFERROR(INDEX('Hoja de Trabajo para listado'!$AB$155:$BA$1048576,MATCH($A650,'Hoja de Trabajo para listado'!$AB$155:$AB$1048576,0),MATCH((CUADRO!I$4&amp;$E650),'Hoja de Trabajo para listado'!$AB$151:$BA$151,0)),0)+IFERROR(INDEX('Hoja de Trabajo para listado'!$BC$155:$CB$1048576,MATCH($A650,'Hoja de Trabajo para listado'!$BC$155:$BC$1048576,0),MATCH((CUADRO!I$4&amp;$E650),'Hoja de Trabajo para listado'!$BC$151:$CB$151,0)),0)+IFERROR(INDEX('Hoja de Trabajo para listado'!$DE$153:$DG$274,MATCH($A650,'Hoja de Trabajo para listado'!$DE$153:$DE$1048576,0),MATCH((CUADRO!I$4&amp;$E650),'Hoja de Trabajo para listado'!$DE$151:$DG$151,0)),0)+IFERROR(INDEX('Hoja de Trabajo para listado'!$CD$155:$DC$1048576,MATCH($A650,'Hoja de Trabajo para listado'!$CD$155:$CD$1048576,0),MATCH((CUADRO!I$4&amp;$E650),'Hoja de Trabajo para listado'!$CD$151:$DC$151,0)),0)</f>
        <v>0</v>
      </c>
      <c r="J650" s="241">
        <f ca="1">+IFERROR(INDEX('Hoja de Trabajo para listado'!$A$155:$Z$1048576,MATCH($A650,'Hoja de Trabajo para listado'!$A$155:$A$1048576,0),MATCH((CUADRO!J$4&amp;$E650),'Hoja de Trabajo para listado'!$A$151:$Z$151,0)),0)+IFERROR(INDEX('Hoja de Trabajo para listado'!$AB$155:$BA$1048576,MATCH($A650,'Hoja de Trabajo para listado'!$AB$155:$AB$1048576,0),MATCH((CUADRO!J$4&amp;$E650),'Hoja de Trabajo para listado'!$AB$151:$BA$151,0)),0)+IFERROR(INDEX('Hoja de Trabajo para listado'!$BC$155:$CB$1048576,MATCH($A650,'Hoja de Trabajo para listado'!$BC$155:$BC$1048576,0),MATCH((CUADRO!J$4&amp;$E650),'Hoja de Trabajo para listado'!$BC$151:$CB$151,0)),0)+IFERROR(INDEX('Hoja de Trabajo para listado'!$DE$153:$DG$274,MATCH($A650,'Hoja de Trabajo para listado'!$DE$153:$DE$1048576,0),MATCH((CUADRO!J$4&amp;$E650),'Hoja de Trabajo para listado'!$DE$151:$DG$151,0)),0)+IFERROR(INDEX('Hoja de Trabajo para listado'!$CD$155:$DC$1048576,MATCH($A650,'Hoja de Trabajo para listado'!$CD$155:$CD$1048576,0),MATCH((CUADRO!J$4&amp;$E650),'Hoja de Trabajo para listado'!$CD$151:$DC$151,0)),0)</f>
        <v>0</v>
      </c>
      <c r="K650" s="241">
        <f ca="1">+IFERROR(INDEX('Hoja de Trabajo para listado'!$A$155:$Z$1048576,MATCH($A650,'Hoja de Trabajo para listado'!$A$155:$A$1048576,0),MATCH((CUADRO!K$4&amp;$E650),'Hoja de Trabajo para listado'!$A$151:$Z$151,0)),0)+IFERROR(INDEX('Hoja de Trabajo para listado'!$AB$155:$BA$1048576,MATCH($A650,'Hoja de Trabajo para listado'!$AB$155:$AB$1048576,0),MATCH((CUADRO!K$4&amp;$E650),'Hoja de Trabajo para listado'!$AB$151:$BA$151,0)),0)+IFERROR(INDEX('Hoja de Trabajo para listado'!$BC$155:$CB$1048576,MATCH($A650,'Hoja de Trabajo para listado'!$BC$155:$BC$1048576,0),MATCH((CUADRO!K$4&amp;$E650),'Hoja de Trabajo para listado'!$BC$151:$CB$151,0)),0)+IFERROR(INDEX('Hoja de Trabajo para listado'!$DE$153:$DG$274,MATCH($A650,'Hoja de Trabajo para listado'!$DE$153:$DE$1048576,0),MATCH((CUADRO!K$4&amp;$E650),'Hoja de Trabajo para listado'!$DE$151:$DG$151,0)),0)+IFERROR(INDEX('Hoja de Trabajo para listado'!$CD$155:$DC$1048576,MATCH($A650,'Hoja de Trabajo para listado'!$CD$155:$CD$1048576,0),MATCH((CUADRO!K$4&amp;$E650),'Hoja de Trabajo para listado'!$CD$151:$DC$151,0)),0)</f>
        <v>0</v>
      </c>
      <c r="L650" s="241">
        <f ca="1">+IFERROR(INDEX('Hoja de Trabajo para listado'!$A$155:$Z$1048576,MATCH($A650,'Hoja de Trabajo para listado'!$A$155:$A$1048576,0),MATCH((CUADRO!L$4&amp;$E650),'Hoja de Trabajo para listado'!$A$151:$Z$151,0)),0)+IFERROR(INDEX('Hoja de Trabajo para listado'!$AB$155:$BA$1048576,MATCH($A650,'Hoja de Trabajo para listado'!$AB$155:$AB$1048576,0),MATCH((CUADRO!L$4&amp;$E650),'Hoja de Trabajo para listado'!$AB$151:$BA$151,0)),0)+IFERROR(INDEX('Hoja de Trabajo para listado'!$BC$155:$CB$1048576,MATCH($A650,'Hoja de Trabajo para listado'!$BC$155:$BC$1048576,0),MATCH((CUADRO!L$4&amp;$E650),'Hoja de Trabajo para listado'!$BC$151:$CB$151,0)),0)+IFERROR(INDEX('Hoja de Trabajo para listado'!$DE$153:$DG$274,MATCH($A650,'Hoja de Trabajo para listado'!$DE$153:$DE$1048576,0),MATCH((CUADRO!L$4&amp;$E650),'Hoja de Trabajo para listado'!$DE$151:$DG$151,0)),0)+IFERROR(INDEX('Hoja de Trabajo para listado'!$CD$155:$DC$1048576,MATCH($A650,'Hoja de Trabajo para listado'!$CD$155:$CD$1048576,0),MATCH((CUADRO!L$4&amp;$E650),'Hoja de Trabajo para listado'!$CD$151:$DC$151,0)),0)</f>
        <v>0</v>
      </c>
      <c r="M650" s="241">
        <f ca="1">+IFERROR(INDEX('Hoja de Trabajo para listado'!$A$155:$Z$1048576,MATCH($A650,'Hoja de Trabajo para listado'!$A$155:$A$1048576,0),MATCH((CUADRO!M$4&amp;$E650),'Hoja de Trabajo para listado'!$A$151:$Z$151,0)),0)+IFERROR(INDEX('Hoja de Trabajo para listado'!$AB$155:$BA$1048576,MATCH($A650,'Hoja de Trabajo para listado'!$AB$155:$AB$1048576,0),MATCH((CUADRO!M$4&amp;$E650),'Hoja de Trabajo para listado'!$AB$151:$BA$151,0)),0)+IFERROR(INDEX('Hoja de Trabajo para listado'!$BC$155:$CB$1048576,MATCH($A650,'Hoja de Trabajo para listado'!$BC$155:$BC$1048576,0),MATCH((CUADRO!M$4&amp;$E650),'Hoja de Trabajo para listado'!$BC$151:$CB$151,0)),0)+IFERROR(INDEX('Hoja de Trabajo para listado'!$DE$153:$DG$274,MATCH($A650,'Hoja de Trabajo para listado'!$DE$153:$DE$1048576,0),MATCH((CUADRO!M$4&amp;$E650),'Hoja de Trabajo para listado'!$DE$151:$DG$151,0)),0)+IFERROR(INDEX('Hoja de Trabajo para listado'!$CD$155:$DC$1048576,MATCH($A650,'Hoja de Trabajo para listado'!$CD$155:$CD$1048576,0),MATCH((CUADRO!M$4&amp;$E650),'Hoja de Trabajo para listado'!$CD$151:$DC$151,0)),0)</f>
        <v>0</v>
      </c>
      <c r="N650" s="241">
        <f ca="1">+IFERROR(INDEX('Hoja de Trabajo para listado'!$A$155:$Z$1048576,MATCH($A650,'Hoja de Trabajo para listado'!$A$155:$A$1048576,0),MATCH((CUADRO!N$4&amp;$E650),'Hoja de Trabajo para listado'!$A$151:$Z$151,0)),0)+IFERROR(INDEX('Hoja de Trabajo para listado'!$AB$155:$BA$1048576,MATCH($A650,'Hoja de Trabajo para listado'!$AB$155:$AB$1048576,0),MATCH((CUADRO!N$4&amp;$E650),'Hoja de Trabajo para listado'!$AB$151:$BA$151,0)),0)+IFERROR(INDEX('Hoja de Trabajo para listado'!$BC$155:$CB$1048576,MATCH($A650,'Hoja de Trabajo para listado'!$BC$155:$BC$1048576,0),MATCH((CUADRO!N$4&amp;$E650),'Hoja de Trabajo para listado'!$BC$151:$CB$151,0)),0)+IFERROR(INDEX('Hoja de Trabajo para listado'!$DE$153:$DG$274,MATCH($A650,'Hoja de Trabajo para listado'!$DE$153:$DE$1048576,0),MATCH((CUADRO!N$4&amp;$E650),'Hoja de Trabajo para listado'!$DE$151:$DG$151,0)),0)+IFERROR(INDEX('Hoja de Trabajo para listado'!$CD$155:$DC$1048576,MATCH($A650,'Hoja de Trabajo para listado'!$CD$155:$CD$1048576,0),MATCH((CUADRO!N$4&amp;$E650),'Hoja de Trabajo para listado'!$CD$151:$DC$151,0)),0)</f>
        <v>0</v>
      </c>
      <c r="O650" s="241">
        <f ca="1">+IFERROR(INDEX('Hoja de Trabajo para listado'!$A$155:$Z$1048576,MATCH($A650,'Hoja de Trabajo para listado'!$A$155:$A$1048576,0),MATCH((CUADRO!O$4&amp;$E650),'Hoja de Trabajo para listado'!$A$151:$Z$151,0)),0)+IFERROR(INDEX('Hoja de Trabajo para listado'!$AB$155:$BA$1048576,MATCH($A650,'Hoja de Trabajo para listado'!$AB$155:$AB$1048576,0),MATCH((CUADRO!O$4&amp;$E650),'Hoja de Trabajo para listado'!$AB$151:$BA$151,0)),0)+IFERROR(INDEX('Hoja de Trabajo para listado'!$BC$155:$CB$1048576,MATCH($A650,'Hoja de Trabajo para listado'!$BC$155:$BC$1048576,0),MATCH((CUADRO!O$4&amp;$E650),'Hoja de Trabajo para listado'!$BC$151:$CB$151,0)),0)+IFERROR(INDEX('Hoja de Trabajo para listado'!$DE$153:$DG$274,MATCH($A650,'Hoja de Trabajo para listado'!$DE$153:$DE$1048576,0),MATCH((CUADRO!O$4&amp;$E650),'Hoja de Trabajo para listado'!$DE$151:$DG$151,0)),0)+IFERROR(INDEX('Hoja de Trabajo para listado'!$CD$155:$DC$1048576,MATCH($A650,'Hoja de Trabajo para listado'!$CD$155:$CD$1048576,0),MATCH((CUADRO!O$4&amp;$E650),'Hoja de Trabajo para listado'!$CD$151:$DC$151,0)),0)</f>
        <v>0</v>
      </c>
      <c r="P650" s="241">
        <f ca="1">+IFERROR(INDEX('Hoja de Trabajo para listado'!$A$155:$Z$1048576,MATCH($A650,'Hoja de Trabajo para listado'!$A$155:$A$1048576,0),MATCH((CUADRO!P$4&amp;$E650),'Hoja de Trabajo para listado'!$A$151:$Z$151,0)),0)+IFERROR(INDEX('Hoja de Trabajo para listado'!$AB$155:$BA$1048576,MATCH($A650,'Hoja de Trabajo para listado'!$AB$155:$AB$1048576,0),MATCH((CUADRO!P$4&amp;$E650),'Hoja de Trabajo para listado'!$AB$151:$BA$151,0)),0)+IFERROR(INDEX('Hoja de Trabajo para listado'!$BC$155:$CB$1048576,MATCH($A650,'Hoja de Trabajo para listado'!$BC$155:$BC$1048576,0),MATCH((CUADRO!P$4&amp;$E650),'Hoja de Trabajo para listado'!$BC$151:$CB$151,0)),0)+IFERROR(INDEX('Hoja de Trabajo para listado'!$DE$153:$DG$274,MATCH($A650,'Hoja de Trabajo para listado'!$DE$153:$DE$1048576,0),MATCH((CUADRO!P$4&amp;$E650),'Hoja de Trabajo para listado'!$DE$151:$DG$151,0)),0)+IFERROR(INDEX('Hoja de Trabajo para listado'!$CD$155:$DC$1048576,MATCH($A650,'Hoja de Trabajo para listado'!$CD$155:$CD$1048576,0),MATCH((CUADRO!P$4&amp;$E650),'Hoja de Trabajo para listado'!$CD$151:$DC$151,0)),0)</f>
        <v>0</v>
      </c>
      <c r="Q650" s="241">
        <f ca="1">+IFERROR(INDEX('Hoja de Trabajo para listado'!$A$155:$Z$1048576,MATCH($A650,'Hoja de Trabajo para listado'!$A$155:$A$1048576,0),MATCH((CUADRO!Q$4&amp;$E650),'Hoja de Trabajo para listado'!$A$151:$Z$151,0)),0)+IFERROR(INDEX('Hoja de Trabajo para listado'!$AB$155:$BA$1048576,MATCH($A650,'Hoja de Trabajo para listado'!$AB$155:$AB$1048576,0),MATCH((CUADRO!Q$4&amp;$E650),'Hoja de Trabajo para listado'!$AB$151:$BA$151,0)),0)+IFERROR(INDEX('Hoja de Trabajo para listado'!$BC$155:$CB$1048576,MATCH($A650,'Hoja de Trabajo para listado'!$BC$155:$BC$1048576,0),MATCH((CUADRO!Q$4&amp;$E650),'Hoja de Trabajo para listado'!$BC$151:$CB$151,0)),0)+IFERROR(INDEX('Hoja de Trabajo para listado'!$DE$153:$DG$274,MATCH($A650,'Hoja de Trabajo para listado'!$DE$153:$DE$1048576,0),MATCH((CUADRO!Q$4&amp;$E650),'Hoja de Trabajo para listado'!$DE$151:$DG$151,0)),0)+IFERROR(INDEX('Hoja de Trabajo para listado'!$CD$155:$DC$1048576,MATCH($A650,'Hoja de Trabajo para listado'!$CD$155:$CD$1048576,0),MATCH((CUADRO!Q$4&amp;$E650),'Hoja de Trabajo para listado'!$CD$151:$DC$151,0)),0)</f>
        <v>0</v>
      </c>
      <c r="R650" s="241">
        <f t="shared" ca="1" si="20"/>
        <v>0</v>
      </c>
      <c r="S650" s="247">
        <f ca="1">+R649+R650</f>
        <v>0</v>
      </c>
      <c r="T650" s="241">
        <f ca="1">+S650</f>
        <v>0</v>
      </c>
      <c r="U650" s="240">
        <f t="shared" si="21"/>
        <v>2</v>
      </c>
    </row>
    <row r="651" spans="1:21" customFormat="1" ht="27" hidden="1" customHeight="1">
      <c r="A651" s="32">
        <v>1277</v>
      </c>
      <c r="B651" s="381">
        <f>+A651</f>
        <v>1277</v>
      </c>
      <c r="C651" s="245" t="str">
        <f>+VLOOKUP(A651,bd_lista!$A$3:$C$592,3,FALSE)</f>
        <v>Gobierno Autónomo Municipal de Teoponte</v>
      </c>
      <c r="D651" s="383" t="str">
        <f>+C651</f>
        <v>Gobierno Autónomo Municipal de Teoponte</v>
      </c>
      <c r="E651" s="240" t="s">
        <v>683</v>
      </c>
      <c r="F651" s="241">
        <f ca="1">+IFERROR(INDEX('Hoja de Trabajo para listado'!$A$155:$Z$1048576,MATCH($A651,'Hoja de Trabajo para listado'!$A$155:$A$1048576,0),MATCH((CUADRO!F$4&amp;$E651),'Hoja de Trabajo para listado'!$A$151:$Z$151,0)),0)+IFERROR(INDEX('Hoja de Trabajo para listado'!$AB$155:$BA$1048576,MATCH($A651,'Hoja de Trabajo para listado'!$AB$155:$AB$1048576,0),MATCH((CUADRO!F$4&amp;$E651),'Hoja de Trabajo para listado'!$AB$151:$BA$151,0)),0)+IFERROR(INDEX('Hoja de Trabajo para listado'!$BC$155:$CB$1048576,MATCH($A651,'Hoja de Trabajo para listado'!$BC$155:$BC$1048576,0),MATCH((CUADRO!F$4&amp;$E651),'Hoja de Trabajo para listado'!$BC$151:$CB$151,0)),0)+IFERROR(INDEX('Hoja de Trabajo para listado'!$DE$153:$DG$274,MATCH($A651,'Hoja de Trabajo para listado'!$DE$153:$DE$1048576,0),MATCH((CUADRO!F$4&amp;$E651),'Hoja de Trabajo para listado'!$DE$151:$DG$151,0)),0)+IFERROR(INDEX('Hoja de Trabajo para listado'!$CD$155:$DC$1048576,MATCH($A651,'Hoja de Trabajo para listado'!$CD$155:$CD$1048576,0),MATCH((CUADRO!F$4&amp;$E651),'Hoja de Trabajo para listado'!$CD$151:$DC$151,0)),0)</f>
        <v>0</v>
      </c>
      <c r="G651" s="241">
        <f ca="1">+IFERROR(INDEX('Hoja de Trabajo para listado'!$A$155:$Z$1048576,MATCH($A651,'Hoja de Trabajo para listado'!$A$155:$A$1048576,0),MATCH((CUADRO!G$4&amp;$E651),'Hoja de Trabajo para listado'!$A$151:$Z$151,0)),0)+IFERROR(INDEX('Hoja de Trabajo para listado'!$AB$155:$BA$1048576,MATCH($A651,'Hoja de Trabajo para listado'!$AB$155:$AB$1048576,0),MATCH((CUADRO!G$4&amp;$E651),'Hoja de Trabajo para listado'!$AB$151:$BA$151,0)),0)+IFERROR(INDEX('Hoja de Trabajo para listado'!$BC$155:$CB$1048576,MATCH($A651,'Hoja de Trabajo para listado'!$BC$155:$BC$1048576,0),MATCH((CUADRO!G$4&amp;$E651),'Hoja de Trabajo para listado'!$BC$151:$CB$151,0)),0)+IFERROR(INDEX('Hoja de Trabajo para listado'!$DE$153:$DG$274,MATCH($A651,'Hoja de Trabajo para listado'!$DE$153:$DE$1048576,0),MATCH((CUADRO!G$4&amp;$E651),'Hoja de Trabajo para listado'!$DE$151:$DG$151,0)),0)+IFERROR(INDEX('Hoja de Trabajo para listado'!$CD$155:$DC$1048576,MATCH($A651,'Hoja de Trabajo para listado'!$CD$155:$CD$1048576,0),MATCH((CUADRO!G$4&amp;$E651),'Hoja de Trabajo para listado'!$CD$151:$DC$151,0)),0)</f>
        <v>0</v>
      </c>
      <c r="H651" s="241">
        <f ca="1">+IFERROR(INDEX('Hoja de Trabajo para listado'!$A$155:$Z$1048576,MATCH($A651,'Hoja de Trabajo para listado'!$A$155:$A$1048576,0),MATCH((CUADRO!H$4&amp;$E651),'Hoja de Trabajo para listado'!$A$151:$Z$151,0)),0)+IFERROR(INDEX('Hoja de Trabajo para listado'!$AB$155:$BA$1048576,MATCH($A651,'Hoja de Trabajo para listado'!$AB$155:$AB$1048576,0),MATCH((CUADRO!H$4&amp;$E651),'Hoja de Trabajo para listado'!$AB$151:$BA$151,0)),0)+IFERROR(INDEX('Hoja de Trabajo para listado'!$BC$155:$CB$1048576,MATCH($A651,'Hoja de Trabajo para listado'!$BC$155:$BC$1048576,0),MATCH((CUADRO!H$4&amp;$E651),'Hoja de Trabajo para listado'!$BC$151:$CB$151,0)),0)+IFERROR(INDEX('Hoja de Trabajo para listado'!$DE$153:$DG$274,MATCH($A651,'Hoja de Trabajo para listado'!$DE$153:$DE$1048576,0),MATCH((CUADRO!H$4&amp;$E651),'Hoja de Trabajo para listado'!$DE$151:$DG$151,0)),0)+IFERROR(INDEX('Hoja de Trabajo para listado'!$CD$155:$DC$1048576,MATCH($A651,'Hoja de Trabajo para listado'!$CD$155:$CD$1048576,0),MATCH((CUADRO!H$4&amp;$E651),'Hoja de Trabajo para listado'!$CD$151:$DC$151,0)),0)</f>
        <v>0</v>
      </c>
      <c r="I651" s="241">
        <f ca="1">+IFERROR(INDEX('Hoja de Trabajo para listado'!$A$155:$Z$1048576,MATCH($A651,'Hoja de Trabajo para listado'!$A$155:$A$1048576,0),MATCH((CUADRO!I$4&amp;$E651),'Hoja de Trabajo para listado'!$A$151:$Z$151,0)),0)+IFERROR(INDEX('Hoja de Trabajo para listado'!$AB$155:$BA$1048576,MATCH($A651,'Hoja de Trabajo para listado'!$AB$155:$AB$1048576,0),MATCH((CUADRO!I$4&amp;$E651),'Hoja de Trabajo para listado'!$AB$151:$BA$151,0)),0)+IFERROR(INDEX('Hoja de Trabajo para listado'!$BC$155:$CB$1048576,MATCH($A651,'Hoja de Trabajo para listado'!$BC$155:$BC$1048576,0),MATCH((CUADRO!I$4&amp;$E651),'Hoja de Trabajo para listado'!$BC$151:$CB$151,0)),0)+IFERROR(INDEX('Hoja de Trabajo para listado'!$DE$153:$DG$274,MATCH($A651,'Hoja de Trabajo para listado'!$DE$153:$DE$1048576,0),MATCH((CUADRO!I$4&amp;$E651),'Hoja de Trabajo para listado'!$DE$151:$DG$151,0)),0)+IFERROR(INDEX('Hoja de Trabajo para listado'!$CD$155:$DC$1048576,MATCH($A651,'Hoja de Trabajo para listado'!$CD$155:$CD$1048576,0),MATCH((CUADRO!I$4&amp;$E651),'Hoja de Trabajo para listado'!$CD$151:$DC$151,0)),0)</f>
        <v>0</v>
      </c>
      <c r="J651" s="241">
        <f ca="1">+IFERROR(INDEX('Hoja de Trabajo para listado'!$A$155:$Z$1048576,MATCH($A651,'Hoja de Trabajo para listado'!$A$155:$A$1048576,0),MATCH((CUADRO!J$4&amp;$E651),'Hoja de Trabajo para listado'!$A$151:$Z$151,0)),0)+IFERROR(INDEX('Hoja de Trabajo para listado'!$AB$155:$BA$1048576,MATCH($A651,'Hoja de Trabajo para listado'!$AB$155:$AB$1048576,0),MATCH((CUADRO!J$4&amp;$E651),'Hoja de Trabajo para listado'!$AB$151:$BA$151,0)),0)+IFERROR(INDEX('Hoja de Trabajo para listado'!$BC$155:$CB$1048576,MATCH($A651,'Hoja de Trabajo para listado'!$BC$155:$BC$1048576,0),MATCH((CUADRO!J$4&amp;$E651),'Hoja de Trabajo para listado'!$BC$151:$CB$151,0)),0)+IFERROR(INDEX('Hoja de Trabajo para listado'!$DE$153:$DG$274,MATCH($A651,'Hoja de Trabajo para listado'!$DE$153:$DE$1048576,0),MATCH((CUADRO!J$4&amp;$E651),'Hoja de Trabajo para listado'!$DE$151:$DG$151,0)),0)+IFERROR(INDEX('Hoja de Trabajo para listado'!$CD$155:$DC$1048576,MATCH($A651,'Hoja de Trabajo para listado'!$CD$155:$CD$1048576,0),MATCH((CUADRO!J$4&amp;$E651),'Hoja de Trabajo para listado'!$CD$151:$DC$151,0)),0)</f>
        <v>0</v>
      </c>
      <c r="K651" s="241">
        <f ca="1">+IFERROR(INDEX('Hoja de Trabajo para listado'!$A$155:$Z$1048576,MATCH($A651,'Hoja de Trabajo para listado'!$A$155:$A$1048576,0),MATCH((CUADRO!K$4&amp;$E651),'Hoja de Trabajo para listado'!$A$151:$Z$151,0)),0)+IFERROR(INDEX('Hoja de Trabajo para listado'!$AB$155:$BA$1048576,MATCH($A651,'Hoja de Trabajo para listado'!$AB$155:$AB$1048576,0),MATCH((CUADRO!K$4&amp;$E651),'Hoja de Trabajo para listado'!$AB$151:$BA$151,0)),0)+IFERROR(INDEX('Hoja de Trabajo para listado'!$BC$155:$CB$1048576,MATCH($A651,'Hoja de Trabajo para listado'!$BC$155:$BC$1048576,0),MATCH((CUADRO!K$4&amp;$E651),'Hoja de Trabajo para listado'!$BC$151:$CB$151,0)),0)+IFERROR(INDEX('Hoja de Trabajo para listado'!$DE$153:$DG$274,MATCH($A651,'Hoja de Trabajo para listado'!$DE$153:$DE$1048576,0),MATCH((CUADRO!K$4&amp;$E651),'Hoja de Trabajo para listado'!$DE$151:$DG$151,0)),0)+IFERROR(INDEX('Hoja de Trabajo para listado'!$CD$155:$DC$1048576,MATCH($A651,'Hoja de Trabajo para listado'!$CD$155:$CD$1048576,0),MATCH((CUADRO!K$4&amp;$E651),'Hoja de Trabajo para listado'!$CD$151:$DC$151,0)),0)</f>
        <v>0</v>
      </c>
      <c r="L651" s="241">
        <f ca="1">+IFERROR(INDEX('Hoja de Trabajo para listado'!$A$155:$Z$1048576,MATCH($A651,'Hoja de Trabajo para listado'!$A$155:$A$1048576,0),MATCH((CUADRO!L$4&amp;$E651),'Hoja de Trabajo para listado'!$A$151:$Z$151,0)),0)+IFERROR(INDEX('Hoja de Trabajo para listado'!$AB$155:$BA$1048576,MATCH($A651,'Hoja de Trabajo para listado'!$AB$155:$AB$1048576,0),MATCH((CUADRO!L$4&amp;$E651),'Hoja de Trabajo para listado'!$AB$151:$BA$151,0)),0)+IFERROR(INDEX('Hoja de Trabajo para listado'!$BC$155:$CB$1048576,MATCH($A651,'Hoja de Trabajo para listado'!$BC$155:$BC$1048576,0),MATCH((CUADRO!L$4&amp;$E651),'Hoja de Trabajo para listado'!$BC$151:$CB$151,0)),0)+IFERROR(INDEX('Hoja de Trabajo para listado'!$DE$153:$DG$274,MATCH($A651,'Hoja de Trabajo para listado'!$DE$153:$DE$1048576,0),MATCH((CUADRO!L$4&amp;$E651),'Hoja de Trabajo para listado'!$DE$151:$DG$151,0)),0)+IFERROR(INDEX('Hoja de Trabajo para listado'!$CD$155:$DC$1048576,MATCH($A651,'Hoja de Trabajo para listado'!$CD$155:$CD$1048576,0),MATCH((CUADRO!L$4&amp;$E651),'Hoja de Trabajo para listado'!$CD$151:$DC$151,0)),0)</f>
        <v>0</v>
      </c>
      <c r="M651" s="241">
        <f ca="1">+IFERROR(INDEX('Hoja de Trabajo para listado'!$A$155:$Z$1048576,MATCH($A651,'Hoja de Trabajo para listado'!$A$155:$A$1048576,0),MATCH((CUADRO!M$4&amp;$E651),'Hoja de Trabajo para listado'!$A$151:$Z$151,0)),0)+IFERROR(INDEX('Hoja de Trabajo para listado'!$AB$155:$BA$1048576,MATCH($A651,'Hoja de Trabajo para listado'!$AB$155:$AB$1048576,0),MATCH((CUADRO!M$4&amp;$E651),'Hoja de Trabajo para listado'!$AB$151:$BA$151,0)),0)+IFERROR(INDEX('Hoja de Trabajo para listado'!$BC$155:$CB$1048576,MATCH($A651,'Hoja de Trabajo para listado'!$BC$155:$BC$1048576,0),MATCH((CUADRO!M$4&amp;$E651),'Hoja de Trabajo para listado'!$BC$151:$CB$151,0)),0)+IFERROR(INDEX('Hoja de Trabajo para listado'!$DE$153:$DG$274,MATCH($A651,'Hoja de Trabajo para listado'!$DE$153:$DE$1048576,0),MATCH((CUADRO!M$4&amp;$E651),'Hoja de Trabajo para listado'!$DE$151:$DG$151,0)),0)+IFERROR(INDEX('Hoja de Trabajo para listado'!$CD$155:$DC$1048576,MATCH($A651,'Hoja de Trabajo para listado'!$CD$155:$CD$1048576,0),MATCH((CUADRO!M$4&amp;$E651),'Hoja de Trabajo para listado'!$CD$151:$DC$151,0)),0)</f>
        <v>0</v>
      </c>
      <c r="N651" s="241">
        <f ca="1">+IFERROR(INDEX('Hoja de Trabajo para listado'!$A$155:$Z$1048576,MATCH($A651,'Hoja de Trabajo para listado'!$A$155:$A$1048576,0),MATCH((CUADRO!N$4&amp;$E651),'Hoja de Trabajo para listado'!$A$151:$Z$151,0)),0)+IFERROR(INDEX('Hoja de Trabajo para listado'!$AB$155:$BA$1048576,MATCH($A651,'Hoja de Trabajo para listado'!$AB$155:$AB$1048576,0),MATCH((CUADRO!N$4&amp;$E651),'Hoja de Trabajo para listado'!$AB$151:$BA$151,0)),0)+IFERROR(INDEX('Hoja de Trabajo para listado'!$BC$155:$CB$1048576,MATCH($A651,'Hoja de Trabajo para listado'!$BC$155:$BC$1048576,0),MATCH((CUADRO!N$4&amp;$E651),'Hoja de Trabajo para listado'!$BC$151:$CB$151,0)),0)+IFERROR(INDEX('Hoja de Trabajo para listado'!$DE$153:$DG$274,MATCH($A651,'Hoja de Trabajo para listado'!$DE$153:$DE$1048576,0),MATCH((CUADRO!N$4&amp;$E651),'Hoja de Trabajo para listado'!$DE$151:$DG$151,0)),0)+IFERROR(INDEX('Hoja de Trabajo para listado'!$CD$155:$DC$1048576,MATCH($A651,'Hoja de Trabajo para listado'!$CD$155:$CD$1048576,0),MATCH((CUADRO!N$4&amp;$E651),'Hoja de Trabajo para listado'!$CD$151:$DC$151,0)),0)</f>
        <v>0</v>
      </c>
      <c r="O651" s="241">
        <f ca="1">+IFERROR(INDEX('Hoja de Trabajo para listado'!$A$155:$Z$1048576,MATCH($A651,'Hoja de Trabajo para listado'!$A$155:$A$1048576,0),MATCH((CUADRO!O$4&amp;$E651),'Hoja de Trabajo para listado'!$A$151:$Z$151,0)),0)+IFERROR(INDEX('Hoja de Trabajo para listado'!$AB$155:$BA$1048576,MATCH($A651,'Hoja de Trabajo para listado'!$AB$155:$AB$1048576,0),MATCH((CUADRO!O$4&amp;$E651),'Hoja de Trabajo para listado'!$AB$151:$BA$151,0)),0)+IFERROR(INDEX('Hoja de Trabajo para listado'!$BC$155:$CB$1048576,MATCH($A651,'Hoja de Trabajo para listado'!$BC$155:$BC$1048576,0),MATCH((CUADRO!O$4&amp;$E651),'Hoja de Trabajo para listado'!$BC$151:$CB$151,0)),0)+IFERROR(INDEX('Hoja de Trabajo para listado'!$DE$153:$DG$274,MATCH($A651,'Hoja de Trabajo para listado'!$DE$153:$DE$1048576,0),MATCH((CUADRO!O$4&amp;$E651),'Hoja de Trabajo para listado'!$DE$151:$DG$151,0)),0)+IFERROR(INDEX('Hoja de Trabajo para listado'!$CD$155:$DC$1048576,MATCH($A651,'Hoja de Trabajo para listado'!$CD$155:$CD$1048576,0),MATCH((CUADRO!O$4&amp;$E651),'Hoja de Trabajo para listado'!$CD$151:$DC$151,0)),0)</f>
        <v>0</v>
      </c>
      <c r="P651" s="241">
        <f ca="1">+IFERROR(INDEX('Hoja de Trabajo para listado'!$A$155:$Z$1048576,MATCH($A651,'Hoja de Trabajo para listado'!$A$155:$A$1048576,0),MATCH((CUADRO!P$4&amp;$E651),'Hoja de Trabajo para listado'!$A$151:$Z$151,0)),0)+IFERROR(INDEX('Hoja de Trabajo para listado'!$AB$155:$BA$1048576,MATCH($A651,'Hoja de Trabajo para listado'!$AB$155:$AB$1048576,0),MATCH((CUADRO!P$4&amp;$E651),'Hoja de Trabajo para listado'!$AB$151:$BA$151,0)),0)+IFERROR(INDEX('Hoja de Trabajo para listado'!$BC$155:$CB$1048576,MATCH($A651,'Hoja de Trabajo para listado'!$BC$155:$BC$1048576,0),MATCH((CUADRO!P$4&amp;$E651),'Hoja de Trabajo para listado'!$BC$151:$CB$151,0)),0)+IFERROR(INDEX('Hoja de Trabajo para listado'!$DE$153:$DG$274,MATCH($A651,'Hoja de Trabajo para listado'!$DE$153:$DE$1048576,0),MATCH((CUADRO!P$4&amp;$E651),'Hoja de Trabajo para listado'!$DE$151:$DG$151,0)),0)+IFERROR(INDEX('Hoja de Trabajo para listado'!$CD$155:$DC$1048576,MATCH($A651,'Hoja de Trabajo para listado'!$CD$155:$CD$1048576,0),MATCH((CUADRO!P$4&amp;$E651),'Hoja de Trabajo para listado'!$CD$151:$DC$151,0)),0)</f>
        <v>0</v>
      </c>
      <c r="Q651" s="241">
        <f ca="1">+IFERROR(INDEX('Hoja de Trabajo para listado'!$A$155:$Z$1048576,MATCH($A651,'Hoja de Trabajo para listado'!$A$155:$A$1048576,0),MATCH((CUADRO!Q$4&amp;$E651),'Hoja de Trabajo para listado'!$A$151:$Z$151,0)),0)+IFERROR(INDEX('Hoja de Trabajo para listado'!$AB$155:$BA$1048576,MATCH($A651,'Hoja de Trabajo para listado'!$AB$155:$AB$1048576,0),MATCH((CUADRO!Q$4&amp;$E651),'Hoja de Trabajo para listado'!$AB$151:$BA$151,0)),0)+IFERROR(INDEX('Hoja de Trabajo para listado'!$BC$155:$CB$1048576,MATCH($A651,'Hoja de Trabajo para listado'!$BC$155:$BC$1048576,0),MATCH((CUADRO!Q$4&amp;$E651),'Hoja de Trabajo para listado'!$BC$151:$CB$151,0)),0)+IFERROR(INDEX('Hoja de Trabajo para listado'!$DE$153:$DG$274,MATCH($A651,'Hoja de Trabajo para listado'!$DE$153:$DE$1048576,0),MATCH((CUADRO!Q$4&amp;$E651),'Hoja de Trabajo para listado'!$DE$151:$DG$151,0)),0)+IFERROR(INDEX('Hoja de Trabajo para listado'!$CD$155:$DC$1048576,MATCH($A651,'Hoja de Trabajo para listado'!$CD$155:$CD$1048576,0),MATCH((CUADRO!Q$4&amp;$E651),'Hoja de Trabajo para listado'!$CD$151:$DC$151,0)),0)</f>
        <v>0</v>
      </c>
      <c r="R651" s="241">
        <f t="shared" ca="1" si="20"/>
        <v>0</v>
      </c>
      <c r="S651" s="247"/>
      <c r="T651" s="241">
        <f ca="1">+T652</f>
        <v>0</v>
      </c>
      <c r="U651" s="240">
        <f t="shared" si="21"/>
        <v>1</v>
      </c>
    </row>
    <row r="652" spans="1:21" customFormat="1" ht="27" hidden="1" customHeight="1">
      <c r="A652" s="32">
        <v>1277</v>
      </c>
      <c r="B652" s="382"/>
      <c r="C652" s="245" t="str">
        <f>+VLOOKUP(A652,bd_lista!$A$3:$C$592,3,FALSE)</f>
        <v>Gobierno Autónomo Municipal de Teoponte</v>
      </c>
      <c r="D652" s="384"/>
      <c r="E652" s="242" t="s">
        <v>684</v>
      </c>
      <c r="F652" s="241">
        <f ca="1">+IFERROR(INDEX('Hoja de Trabajo para listado'!$A$155:$Z$1048576,MATCH($A652,'Hoja de Trabajo para listado'!$A$155:$A$1048576,0),MATCH((CUADRO!F$4&amp;$E652),'Hoja de Trabajo para listado'!$A$151:$Z$151,0)),0)+IFERROR(INDEX('Hoja de Trabajo para listado'!$AB$155:$BA$1048576,MATCH($A652,'Hoja de Trabajo para listado'!$AB$155:$AB$1048576,0),MATCH((CUADRO!F$4&amp;$E652),'Hoja de Trabajo para listado'!$AB$151:$BA$151,0)),0)+IFERROR(INDEX('Hoja de Trabajo para listado'!$BC$155:$CB$1048576,MATCH($A652,'Hoja de Trabajo para listado'!$BC$155:$BC$1048576,0),MATCH((CUADRO!F$4&amp;$E652),'Hoja de Trabajo para listado'!$BC$151:$CB$151,0)),0)+IFERROR(INDEX('Hoja de Trabajo para listado'!$DE$153:$DG$274,MATCH($A652,'Hoja de Trabajo para listado'!$DE$153:$DE$1048576,0),MATCH((CUADRO!F$4&amp;$E652),'Hoja de Trabajo para listado'!$DE$151:$DG$151,0)),0)+IFERROR(INDEX('Hoja de Trabajo para listado'!$CD$155:$DC$1048576,MATCH($A652,'Hoja de Trabajo para listado'!$CD$155:$CD$1048576,0),MATCH((CUADRO!F$4&amp;$E652),'Hoja de Trabajo para listado'!$CD$151:$DC$151,0)),0)</f>
        <v>0</v>
      </c>
      <c r="G652" s="241">
        <f ca="1">+IFERROR(INDEX('Hoja de Trabajo para listado'!$A$155:$Z$1048576,MATCH($A652,'Hoja de Trabajo para listado'!$A$155:$A$1048576,0),MATCH((CUADRO!G$4&amp;$E652),'Hoja de Trabajo para listado'!$A$151:$Z$151,0)),0)+IFERROR(INDEX('Hoja de Trabajo para listado'!$AB$155:$BA$1048576,MATCH($A652,'Hoja de Trabajo para listado'!$AB$155:$AB$1048576,0),MATCH((CUADRO!G$4&amp;$E652),'Hoja de Trabajo para listado'!$AB$151:$BA$151,0)),0)+IFERROR(INDEX('Hoja de Trabajo para listado'!$BC$155:$CB$1048576,MATCH($A652,'Hoja de Trabajo para listado'!$BC$155:$BC$1048576,0),MATCH((CUADRO!G$4&amp;$E652),'Hoja de Trabajo para listado'!$BC$151:$CB$151,0)),0)+IFERROR(INDEX('Hoja de Trabajo para listado'!$DE$153:$DG$274,MATCH($A652,'Hoja de Trabajo para listado'!$DE$153:$DE$1048576,0),MATCH((CUADRO!G$4&amp;$E652),'Hoja de Trabajo para listado'!$DE$151:$DG$151,0)),0)+IFERROR(INDEX('Hoja de Trabajo para listado'!$CD$155:$DC$1048576,MATCH($A652,'Hoja de Trabajo para listado'!$CD$155:$CD$1048576,0),MATCH((CUADRO!G$4&amp;$E652),'Hoja de Trabajo para listado'!$CD$151:$DC$151,0)),0)</f>
        <v>0</v>
      </c>
      <c r="H652" s="241">
        <f ca="1">+IFERROR(INDEX('Hoja de Trabajo para listado'!$A$155:$Z$1048576,MATCH($A652,'Hoja de Trabajo para listado'!$A$155:$A$1048576,0),MATCH((CUADRO!H$4&amp;$E652),'Hoja de Trabajo para listado'!$A$151:$Z$151,0)),0)+IFERROR(INDEX('Hoja de Trabajo para listado'!$AB$155:$BA$1048576,MATCH($A652,'Hoja de Trabajo para listado'!$AB$155:$AB$1048576,0),MATCH((CUADRO!H$4&amp;$E652),'Hoja de Trabajo para listado'!$AB$151:$BA$151,0)),0)+IFERROR(INDEX('Hoja de Trabajo para listado'!$BC$155:$CB$1048576,MATCH($A652,'Hoja de Trabajo para listado'!$BC$155:$BC$1048576,0),MATCH((CUADRO!H$4&amp;$E652),'Hoja de Trabajo para listado'!$BC$151:$CB$151,0)),0)+IFERROR(INDEX('Hoja de Trabajo para listado'!$DE$153:$DG$274,MATCH($A652,'Hoja de Trabajo para listado'!$DE$153:$DE$1048576,0),MATCH((CUADRO!H$4&amp;$E652),'Hoja de Trabajo para listado'!$DE$151:$DG$151,0)),0)+IFERROR(INDEX('Hoja de Trabajo para listado'!$CD$155:$DC$1048576,MATCH($A652,'Hoja de Trabajo para listado'!$CD$155:$CD$1048576,0),MATCH((CUADRO!H$4&amp;$E652),'Hoja de Trabajo para listado'!$CD$151:$DC$151,0)),0)</f>
        <v>0</v>
      </c>
      <c r="I652" s="241">
        <f ca="1">+IFERROR(INDEX('Hoja de Trabajo para listado'!$A$155:$Z$1048576,MATCH($A652,'Hoja de Trabajo para listado'!$A$155:$A$1048576,0),MATCH((CUADRO!I$4&amp;$E652),'Hoja de Trabajo para listado'!$A$151:$Z$151,0)),0)+IFERROR(INDEX('Hoja de Trabajo para listado'!$AB$155:$BA$1048576,MATCH($A652,'Hoja de Trabajo para listado'!$AB$155:$AB$1048576,0),MATCH((CUADRO!I$4&amp;$E652),'Hoja de Trabajo para listado'!$AB$151:$BA$151,0)),0)+IFERROR(INDEX('Hoja de Trabajo para listado'!$BC$155:$CB$1048576,MATCH($A652,'Hoja de Trabajo para listado'!$BC$155:$BC$1048576,0),MATCH((CUADRO!I$4&amp;$E652),'Hoja de Trabajo para listado'!$BC$151:$CB$151,0)),0)+IFERROR(INDEX('Hoja de Trabajo para listado'!$DE$153:$DG$274,MATCH($A652,'Hoja de Trabajo para listado'!$DE$153:$DE$1048576,0),MATCH((CUADRO!I$4&amp;$E652),'Hoja de Trabajo para listado'!$DE$151:$DG$151,0)),0)+IFERROR(INDEX('Hoja de Trabajo para listado'!$CD$155:$DC$1048576,MATCH($A652,'Hoja de Trabajo para listado'!$CD$155:$CD$1048576,0),MATCH((CUADRO!I$4&amp;$E652),'Hoja de Trabajo para listado'!$CD$151:$DC$151,0)),0)</f>
        <v>0</v>
      </c>
      <c r="J652" s="241">
        <f ca="1">+IFERROR(INDEX('Hoja de Trabajo para listado'!$A$155:$Z$1048576,MATCH($A652,'Hoja de Trabajo para listado'!$A$155:$A$1048576,0),MATCH((CUADRO!J$4&amp;$E652),'Hoja de Trabajo para listado'!$A$151:$Z$151,0)),0)+IFERROR(INDEX('Hoja de Trabajo para listado'!$AB$155:$BA$1048576,MATCH($A652,'Hoja de Trabajo para listado'!$AB$155:$AB$1048576,0),MATCH((CUADRO!J$4&amp;$E652),'Hoja de Trabajo para listado'!$AB$151:$BA$151,0)),0)+IFERROR(INDEX('Hoja de Trabajo para listado'!$BC$155:$CB$1048576,MATCH($A652,'Hoja de Trabajo para listado'!$BC$155:$BC$1048576,0),MATCH((CUADRO!J$4&amp;$E652),'Hoja de Trabajo para listado'!$BC$151:$CB$151,0)),0)+IFERROR(INDEX('Hoja de Trabajo para listado'!$DE$153:$DG$274,MATCH($A652,'Hoja de Trabajo para listado'!$DE$153:$DE$1048576,0),MATCH((CUADRO!J$4&amp;$E652),'Hoja de Trabajo para listado'!$DE$151:$DG$151,0)),0)+IFERROR(INDEX('Hoja de Trabajo para listado'!$CD$155:$DC$1048576,MATCH($A652,'Hoja de Trabajo para listado'!$CD$155:$CD$1048576,0),MATCH((CUADRO!J$4&amp;$E652),'Hoja de Trabajo para listado'!$CD$151:$DC$151,0)),0)</f>
        <v>0</v>
      </c>
      <c r="K652" s="241">
        <f ca="1">+IFERROR(INDEX('Hoja de Trabajo para listado'!$A$155:$Z$1048576,MATCH($A652,'Hoja de Trabajo para listado'!$A$155:$A$1048576,0),MATCH((CUADRO!K$4&amp;$E652),'Hoja de Trabajo para listado'!$A$151:$Z$151,0)),0)+IFERROR(INDEX('Hoja de Trabajo para listado'!$AB$155:$BA$1048576,MATCH($A652,'Hoja de Trabajo para listado'!$AB$155:$AB$1048576,0),MATCH((CUADRO!K$4&amp;$E652),'Hoja de Trabajo para listado'!$AB$151:$BA$151,0)),0)+IFERROR(INDEX('Hoja de Trabajo para listado'!$BC$155:$CB$1048576,MATCH($A652,'Hoja de Trabajo para listado'!$BC$155:$BC$1048576,0),MATCH((CUADRO!K$4&amp;$E652),'Hoja de Trabajo para listado'!$BC$151:$CB$151,0)),0)+IFERROR(INDEX('Hoja de Trabajo para listado'!$DE$153:$DG$274,MATCH($A652,'Hoja de Trabajo para listado'!$DE$153:$DE$1048576,0),MATCH((CUADRO!K$4&amp;$E652),'Hoja de Trabajo para listado'!$DE$151:$DG$151,0)),0)+IFERROR(INDEX('Hoja de Trabajo para listado'!$CD$155:$DC$1048576,MATCH($A652,'Hoja de Trabajo para listado'!$CD$155:$CD$1048576,0),MATCH((CUADRO!K$4&amp;$E652),'Hoja de Trabajo para listado'!$CD$151:$DC$151,0)),0)</f>
        <v>0</v>
      </c>
      <c r="L652" s="241">
        <f ca="1">+IFERROR(INDEX('Hoja de Trabajo para listado'!$A$155:$Z$1048576,MATCH($A652,'Hoja de Trabajo para listado'!$A$155:$A$1048576,0),MATCH((CUADRO!L$4&amp;$E652),'Hoja de Trabajo para listado'!$A$151:$Z$151,0)),0)+IFERROR(INDEX('Hoja de Trabajo para listado'!$AB$155:$BA$1048576,MATCH($A652,'Hoja de Trabajo para listado'!$AB$155:$AB$1048576,0),MATCH((CUADRO!L$4&amp;$E652),'Hoja de Trabajo para listado'!$AB$151:$BA$151,0)),0)+IFERROR(INDEX('Hoja de Trabajo para listado'!$BC$155:$CB$1048576,MATCH($A652,'Hoja de Trabajo para listado'!$BC$155:$BC$1048576,0),MATCH((CUADRO!L$4&amp;$E652),'Hoja de Trabajo para listado'!$BC$151:$CB$151,0)),0)+IFERROR(INDEX('Hoja de Trabajo para listado'!$DE$153:$DG$274,MATCH($A652,'Hoja de Trabajo para listado'!$DE$153:$DE$1048576,0),MATCH((CUADRO!L$4&amp;$E652),'Hoja de Trabajo para listado'!$DE$151:$DG$151,0)),0)+IFERROR(INDEX('Hoja de Trabajo para listado'!$CD$155:$DC$1048576,MATCH($A652,'Hoja de Trabajo para listado'!$CD$155:$CD$1048576,0),MATCH((CUADRO!L$4&amp;$E652),'Hoja de Trabajo para listado'!$CD$151:$DC$151,0)),0)</f>
        <v>0</v>
      </c>
      <c r="M652" s="241">
        <f ca="1">+IFERROR(INDEX('Hoja de Trabajo para listado'!$A$155:$Z$1048576,MATCH($A652,'Hoja de Trabajo para listado'!$A$155:$A$1048576,0),MATCH((CUADRO!M$4&amp;$E652),'Hoja de Trabajo para listado'!$A$151:$Z$151,0)),0)+IFERROR(INDEX('Hoja de Trabajo para listado'!$AB$155:$BA$1048576,MATCH($A652,'Hoja de Trabajo para listado'!$AB$155:$AB$1048576,0),MATCH((CUADRO!M$4&amp;$E652),'Hoja de Trabajo para listado'!$AB$151:$BA$151,0)),0)+IFERROR(INDEX('Hoja de Trabajo para listado'!$BC$155:$CB$1048576,MATCH($A652,'Hoja de Trabajo para listado'!$BC$155:$BC$1048576,0),MATCH((CUADRO!M$4&amp;$E652),'Hoja de Trabajo para listado'!$BC$151:$CB$151,0)),0)+IFERROR(INDEX('Hoja de Trabajo para listado'!$DE$153:$DG$274,MATCH($A652,'Hoja de Trabajo para listado'!$DE$153:$DE$1048576,0),MATCH((CUADRO!M$4&amp;$E652),'Hoja de Trabajo para listado'!$DE$151:$DG$151,0)),0)+IFERROR(INDEX('Hoja de Trabajo para listado'!$CD$155:$DC$1048576,MATCH($A652,'Hoja de Trabajo para listado'!$CD$155:$CD$1048576,0),MATCH((CUADRO!M$4&amp;$E652),'Hoja de Trabajo para listado'!$CD$151:$DC$151,0)),0)</f>
        <v>0</v>
      </c>
      <c r="N652" s="241">
        <f ca="1">+IFERROR(INDEX('Hoja de Trabajo para listado'!$A$155:$Z$1048576,MATCH($A652,'Hoja de Trabajo para listado'!$A$155:$A$1048576,0),MATCH((CUADRO!N$4&amp;$E652),'Hoja de Trabajo para listado'!$A$151:$Z$151,0)),0)+IFERROR(INDEX('Hoja de Trabajo para listado'!$AB$155:$BA$1048576,MATCH($A652,'Hoja de Trabajo para listado'!$AB$155:$AB$1048576,0),MATCH((CUADRO!N$4&amp;$E652),'Hoja de Trabajo para listado'!$AB$151:$BA$151,0)),0)+IFERROR(INDEX('Hoja de Trabajo para listado'!$BC$155:$CB$1048576,MATCH($A652,'Hoja de Trabajo para listado'!$BC$155:$BC$1048576,0),MATCH((CUADRO!N$4&amp;$E652),'Hoja de Trabajo para listado'!$BC$151:$CB$151,0)),0)+IFERROR(INDEX('Hoja de Trabajo para listado'!$DE$153:$DG$274,MATCH($A652,'Hoja de Trabajo para listado'!$DE$153:$DE$1048576,0),MATCH((CUADRO!N$4&amp;$E652),'Hoja de Trabajo para listado'!$DE$151:$DG$151,0)),0)+IFERROR(INDEX('Hoja de Trabajo para listado'!$CD$155:$DC$1048576,MATCH($A652,'Hoja de Trabajo para listado'!$CD$155:$CD$1048576,0),MATCH((CUADRO!N$4&amp;$E652),'Hoja de Trabajo para listado'!$CD$151:$DC$151,0)),0)</f>
        <v>0</v>
      </c>
      <c r="O652" s="241">
        <f ca="1">+IFERROR(INDEX('Hoja de Trabajo para listado'!$A$155:$Z$1048576,MATCH($A652,'Hoja de Trabajo para listado'!$A$155:$A$1048576,0),MATCH((CUADRO!O$4&amp;$E652),'Hoja de Trabajo para listado'!$A$151:$Z$151,0)),0)+IFERROR(INDEX('Hoja de Trabajo para listado'!$AB$155:$BA$1048576,MATCH($A652,'Hoja de Trabajo para listado'!$AB$155:$AB$1048576,0),MATCH((CUADRO!O$4&amp;$E652),'Hoja de Trabajo para listado'!$AB$151:$BA$151,0)),0)+IFERROR(INDEX('Hoja de Trabajo para listado'!$BC$155:$CB$1048576,MATCH($A652,'Hoja de Trabajo para listado'!$BC$155:$BC$1048576,0),MATCH((CUADRO!O$4&amp;$E652),'Hoja de Trabajo para listado'!$BC$151:$CB$151,0)),0)+IFERROR(INDEX('Hoja de Trabajo para listado'!$DE$153:$DG$274,MATCH($A652,'Hoja de Trabajo para listado'!$DE$153:$DE$1048576,0),MATCH((CUADRO!O$4&amp;$E652),'Hoja de Trabajo para listado'!$DE$151:$DG$151,0)),0)+IFERROR(INDEX('Hoja de Trabajo para listado'!$CD$155:$DC$1048576,MATCH($A652,'Hoja de Trabajo para listado'!$CD$155:$CD$1048576,0),MATCH((CUADRO!O$4&amp;$E652),'Hoja de Trabajo para listado'!$CD$151:$DC$151,0)),0)</f>
        <v>0</v>
      </c>
      <c r="P652" s="241">
        <f ca="1">+IFERROR(INDEX('Hoja de Trabajo para listado'!$A$155:$Z$1048576,MATCH($A652,'Hoja de Trabajo para listado'!$A$155:$A$1048576,0),MATCH((CUADRO!P$4&amp;$E652),'Hoja de Trabajo para listado'!$A$151:$Z$151,0)),0)+IFERROR(INDEX('Hoja de Trabajo para listado'!$AB$155:$BA$1048576,MATCH($A652,'Hoja de Trabajo para listado'!$AB$155:$AB$1048576,0),MATCH((CUADRO!P$4&amp;$E652),'Hoja de Trabajo para listado'!$AB$151:$BA$151,0)),0)+IFERROR(INDEX('Hoja de Trabajo para listado'!$BC$155:$CB$1048576,MATCH($A652,'Hoja de Trabajo para listado'!$BC$155:$BC$1048576,0),MATCH((CUADRO!P$4&amp;$E652),'Hoja de Trabajo para listado'!$BC$151:$CB$151,0)),0)+IFERROR(INDEX('Hoja de Trabajo para listado'!$DE$153:$DG$274,MATCH($A652,'Hoja de Trabajo para listado'!$DE$153:$DE$1048576,0),MATCH((CUADRO!P$4&amp;$E652),'Hoja de Trabajo para listado'!$DE$151:$DG$151,0)),0)+IFERROR(INDEX('Hoja de Trabajo para listado'!$CD$155:$DC$1048576,MATCH($A652,'Hoja de Trabajo para listado'!$CD$155:$CD$1048576,0),MATCH((CUADRO!P$4&amp;$E652),'Hoja de Trabajo para listado'!$CD$151:$DC$151,0)),0)</f>
        <v>0</v>
      </c>
      <c r="Q652" s="241">
        <f ca="1">+IFERROR(INDEX('Hoja de Trabajo para listado'!$A$155:$Z$1048576,MATCH($A652,'Hoja de Trabajo para listado'!$A$155:$A$1048576,0),MATCH((CUADRO!Q$4&amp;$E652),'Hoja de Trabajo para listado'!$A$151:$Z$151,0)),0)+IFERROR(INDEX('Hoja de Trabajo para listado'!$AB$155:$BA$1048576,MATCH($A652,'Hoja de Trabajo para listado'!$AB$155:$AB$1048576,0),MATCH((CUADRO!Q$4&amp;$E652),'Hoja de Trabajo para listado'!$AB$151:$BA$151,0)),0)+IFERROR(INDEX('Hoja de Trabajo para listado'!$BC$155:$CB$1048576,MATCH($A652,'Hoja de Trabajo para listado'!$BC$155:$BC$1048576,0),MATCH((CUADRO!Q$4&amp;$E652),'Hoja de Trabajo para listado'!$BC$151:$CB$151,0)),0)+IFERROR(INDEX('Hoja de Trabajo para listado'!$DE$153:$DG$274,MATCH($A652,'Hoja de Trabajo para listado'!$DE$153:$DE$1048576,0),MATCH((CUADRO!Q$4&amp;$E652),'Hoja de Trabajo para listado'!$DE$151:$DG$151,0)),0)+IFERROR(INDEX('Hoja de Trabajo para listado'!$CD$155:$DC$1048576,MATCH($A652,'Hoja de Trabajo para listado'!$CD$155:$CD$1048576,0),MATCH((CUADRO!Q$4&amp;$E652),'Hoja de Trabajo para listado'!$CD$151:$DC$151,0)),0)</f>
        <v>0</v>
      </c>
      <c r="R652" s="241">
        <f t="shared" ca="1" si="20"/>
        <v>0</v>
      </c>
      <c r="S652" s="247">
        <f ca="1">+R651+R652</f>
        <v>0</v>
      </c>
      <c r="T652" s="241">
        <f ca="1">+S652</f>
        <v>0</v>
      </c>
      <c r="U652" s="240">
        <f t="shared" si="21"/>
        <v>2</v>
      </c>
    </row>
    <row r="653" spans="1:21" customFormat="1" ht="15" hidden="1" customHeight="1">
      <c r="A653" s="32">
        <v>1278</v>
      </c>
      <c r="B653" s="381">
        <f>+A653</f>
        <v>1278</v>
      </c>
      <c r="C653" s="245" t="str">
        <f>+VLOOKUP(A653,bd_lista!$A$3:$C$592,3,FALSE)</f>
        <v>Gobierno Autónomo Municipal de San Andrés de Machaca</v>
      </c>
      <c r="D653" s="383" t="str">
        <f>+C653</f>
        <v>Gobierno Autónomo Municipal de San Andrés de Machaca</v>
      </c>
      <c r="E653" s="240" t="s">
        <v>683</v>
      </c>
      <c r="F653" s="241">
        <f ca="1">+IFERROR(INDEX('Hoja de Trabajo para listado'!$A$155:$Z$1048576,MATCH($A653,'Hoja de Trabajo para listado'!$A$155:$A$1048576,0),MATCH((CUADRO!F$4&amp;$E653),'Hoja de Trabajo para listado'!$A$151:$Z$151,0)),0)+IFERROR(INDEX('Hoja de Trabajo para listado'!$AB$155:$BA$1048576,MATCH($A653,'Hoja de Trabajo para listado'!$AB$155:$AB$1048576,0),MATCH((CUADRO!F$4&amp;$E653),'Hoja de Trabajo para listado'!$AB$151:$BA$151,0)),0)+IFERROR(INDEX('Hoja de Trabajo para listado'!$BC$155:$CB$1048576,MATCH($A653,'Hoja de Trabajo para listado'!$BC$155:$BC$1048576,0),MATCH((CUADRO!F$4&amp;$E653),'Hoja de Trabajo para listado'!$BC$151:$CB$151,0)),0)+IFERROR(INDEX('Hoja de Trabajo para listado'!$DE$153:$DG$274,MATCH($A653,'Hoja de Trabajo para listado'!$DE$153:$DE$1048576,0),MATCH((CUADRO!F$4&amp;$E653),'Hoja de Trabajo para listado'!$DE$151:$DG$151,0)),0)+IFERROR(INDEX('Hoja de Trabajo para listado'!$CD$155:$DC$1048576,MATCH($A653,'Hoja de Trabajo para listado'!$CD$155:$CD$1048576,0),MATCH((CUADRO!F$4&amp;$E653),'Hoja de Trabajo para listado'!$CD$151:$DC$151,0)),0)</f>
        <v>0</v>
      </c>
      <c r="G653" s="241">
        <f ca="1">+IFERROR(INDEX('Hoja de Trabajo para listado'!$A$155:$Z$1048576,MATCH($A653,'Hoja de Trabajo para listado'!$A$155:$A$1048576,0),MATCH((CUADRO!G$4&amp;$E653),'Hoja de Trabajo para listado'!$A$151:$Z$151,0)),0)+IFERROR(INDEX('Hoja de Trabajo para listado'!$AB$155:$BA$1048576,MATCH($A653,'Hoja de Trabajo para listado'!$AB$155:$AB$1048576,0),MATCH((CUADRO!G$4&amp;$E653),'Hoja de Trabajo para listado'!$AB$151:$BA$151,0)),0)+IFERROR(INDEX('Hoja de Trabajo para listado'!$BC$155:$CB$1048576,MATCH($A653,'Hoja de Trabajo para listado'!$BC$155:$BC$1048576,0),MATCH((CUADRO!G$4&amp;$E653),'Hoja de Trabajo para listado'!$BC$151:$CB$151,0)),0)+IFERROR(INDEX('Hoja de Trabajo para listado'!$DE$153:$DG$274,MATCH($A653,'Hoja de Trabajo para listado'!$DE$153:$DE$1048576,0),MATCH((CUADRO!G$4&amp;$E653),'Hoja de Trabajo para listado'!$DE$151:$DG$151,0)),0)+IFERROR(INDEX('Hoja de Trabajo para listado'!$CD$155:$DC$1048576,MATCH($A653,'Hoja de Trabajo para listado'!$CD$155:$CD$1048576,0),MATCH((CUADRO!G$4&amp;$E653),'Hoja de Trabajo para listado'!$CD$151:$DC$151,0)),0)</f>
        <v>0</v>
      </c>
      <c r="H653" s="241">
        <f ca="1">+IFERROR(INDEX('Hoja de Trabajo para listado'!$A$155:$Z$1048576,MATCH($A653,'Hoja de Trabajo para listado'!$A$155:$A$1048576,0),MATCH((CUADRO!H$4&amp;$E653),'Hoja de Trabajo para listado'!$A$151:$Z$151,0)),0)+IFERROR(INDEX('Hoja de Trabajo para listado'!$AB$155:$BA$1048576,MATCH($A653,'Hoja de Trabajo para listado'!$AB$155:$AB$1048576,0),MATCH((CUADRO!H$4&amp;$E653),'Hoja de Trabajo para listado'!$AB$151:$BA$151,0)),0)+IFERROR(INDEX('Hoja de Trabajo para listado'!$BC$155:$CB$1048576,MATCH($A653,'Hoja de Trabajo para listado'!$BC$155:$BC$1048576,0),MATCH((CUADRO!H$4&amp;$E653),'Hoja de Trabajo para listado'!$BC$151:$CB$151,0)),0)+IFERROR(INDEX('Hoja de Trabajo para listado'!$DE$153:$DG$274,MATCH($A653,'Hoja de Trabajo para listado'!$DE$153:$DE$1048576,0),MATCH((CUADRO!H$4&amp;$E653),'Hoja de Trabajo para listado'!$DE$151:$DG$151,0)),0)+IFERROR(INDEX('Hoja de Trabajo para listado'!$CD$155:$DC$1048576,MATCH($A653,'Hoja de Trabajo para listado'!$CD$155:$CD$1048576,0),MATCH((CUADRO!H$4&amp;$E653),'Hoja de Trabajo para listado'!$CD$151:$DC$151,0)),0)</f>
        <v>0</v>
      </c>
      <c r="I653" s="241">
        <f ca="1">+IFERROR(INDEX('Hoja de Trabajo para listado'!$A$155:$Z$1048576,MATCH($A653,'Hoja de Trabajo para listado'!$A$155:$A$1048576,0),MATCH((CUADRO!I$4&amp;$E653),'Hoja de Trabajo para listado'!$A$151:$Z$151,0)),0)+IFERROR(INDEX('Hoja de Trabajo para listado'!$AB$155:$BA$1048576,MATCH($A653,'Hoja de Trabajo para listado'!$AB$155:$AB$1048576,0),MATCH((CUADRO!I$4&amp;$E653),'Hoja de Trabajo para listado'!$AB$151:$BA$151,0)),0)+IFERROR(INDEX('Hoja de Trabajo para listado'!$BC$155:$CB$1048576,MATCH($A653,'Hoja de Trabajo para listado'!$BC$155:$BC$1048576,0),MATCH((CUADRO!I$4&amp;$E653),'Hoja de Trabajo para listado'!$BC$151:$CB$151,0)),0)+IFERROR(INDEX('Hoja de Trabajo para listado'!$DE$153:$DG$274,MATCH($A653,'Hoja de Trabajo para listado'!$DE$153:$DE$1048576,0),MATCH((CUADRO!I$4&amp;$E653),'Hoja de Trabajo para listado'!$DE$151:$DG$151,0)),0)+IFERROR(INDEX('Hoja de Trabajo para listado'!$CD$155:$DC$1048576,MATCH($A653,'Hoja de Trabajo para listado'!$CD$155:$CD$1048576,0),MATCH((CUADRO!I$4&amp;$E653),'Hoja de Trabajo para listado'!$CD$151:$DC$151,0)),0)</f>
        <v>0</v>
      </c>
      <c r="J653" s="241">
        <f ca="1">+IFERROR(INDEX('Hoja de Trabajo para listado'!$A$155:$Z$1048576,MATCH($A653,'Hoja de Trabajo para listado'!$A$155:$A$1048576,0),MATCH((CUADRO!J$4&amp;$E653),'Hoja de Trabajo para listado'!$A$151:$Z$151,0)),0)+IFERROR(INDEX('Hoja de Trabajo para listado'!$AB$155:$BA$1048576,MATCH($A653,'Hoja de Trabajo para listado'!$AB$155:$AB$1048576,0),MATCH((CUADRO!J$4&amp;$E653),'Hoja de Trabajo para listado'!$AB$151:$BA$151,0)),0)+IFERROR(INDEX('Hoja de Trabajo para listado'!$BC$155:$CB$1048576,MATCH($A653,'Hoja de Trabajo para listado'!$BC$155:$BC$1048576,0),MATCH((CUADRO!J$4&amp;$E653),'Hoja de Trabajo para listado'!$BC$151:$CB$151,0)),0)+IFERROR(INDEX('Hoja de Trabajo para listado'!$DE$153:$DG$274,MATCH($A653,'Hoja de Trabajo para listado'!$DE$153:$DE$1048576,0),MATCH((CUADRO!J$4&amp;$E653),'Hoja de Trabajo para listado'!$DE$151:$DG$151,0)),0)+IFERROR(INDEX('Hoja de Trabajo para listado'!$CD$155:$DC$1048576,MATCH($A653,'Hoja de Trabajo para listado'!$CD$155:$CD$1048576,0),MATCH((CUADRO!J$4&amp;$E653),'Hoja de Trabajo para listado'!$CD$151:$DC$151,0)),0)</f>
        <v>0</v>
      </c>
      <c r="K653" s="241">
        <f ca="1">+IFERROR(INDEX('Hoja de Trabajo para listado'!$A$155:$Z$1048576,MATCH($A653,'Hoja de Trabajo para listado'!$A$155:$A$1048576,0),MATCH((CUADRO!K$4&amp;$E653),'Hoja de Trabajo para listado'!$A$151:$Z$151,0)),0)+IFERROR(INDEX('Hoja de Trabajo para listado'!$AB$155:$BA$1048576,MATCH($A653,'Hoja de Trabajo para listado'!$AB$155:$AB$1048576,0),MATCH((CUADRO!K$4&amp;$E653),'Hoja de Trabajo para listado'!$AB$151:$BA$151,0)),0)+IFERROR(INDEX('Hoja de Trabajo para listado'!$BC$155:$CB$1048576,MATCH($A653,'Hoja de Trabajo para listado'!$BC$155:$BC$1048576,0),MATCH((CUADRO!K$4&amp;$E653),'Hoja de Trabajo para listado'!$BC$151:$CB$151,0)),0)+IFERROR(INDEX('Hoja de Trabajo para listado'!$DE$153:$DG$274,MATCH($A653,'Hoja de Trabajo para listado'!$DE$153:$DE$1048576,0),MATCH((CUADRO!K$4&amp;$E653),'Hoja de Trabajo para listado'!$DE$151:$DG$151,0)),0)+IFERROR(INDEX('Hoja de Trabajo para listado'!$CD$155:$DC$1048576,MATCH($A653,'Hoja de Trabajo para listado'!$CD$155:$CD$1048576,0),MATCH((CUADRO!K$4&amp;$E653),'Hoja de Trabajo para listado'!$CD$151:$DC$151,0)),0)</f>
        <v>0</v>
      </c>
      <c r="L653" s="241">
        <f ca="1">+IFERROR(INDEX('Hoja de Trabajo para listado'!$A$155:$Z$1048576,MATCH($A653,'Hoja de Trabajo para listado'!$A$155:$A$1048576,0),MATCH((CUADRO!L$4&amp;$E653),'Hoja de Trabajo para listado'!$A$151:$Z$151,0)),0)+IFERROR(INDEX('Hoja de Trabajo para listado'!$AB$155:$BA$1048576,MATCH($A653,'Hoja de Trabajo para listado'!$AB$155:$AB$1048576,0),MATCH((CUADRO!L$4&amp;$E653),'Hoja de Trabajo para listado'!$AB$151:$BA$151,0)),0)+IFERROR(INDEX('Hoja de Trabajo para listado'!$BC$155:$CB$1048576,MATCH($A653,'Hoja de Trabajo para listado'!$BC$155:$BC$1048576,0),MATCH((CUADRO!L$4&amp;$E653),'Hoja de Trabajo para listado'!$BC$151:$CB$151,0)),0)+IFERROR(INDEX('Hoja de Trabajo para listado'!$DE$153:$DG$274,MATCH($A653,'Hoja de Trabajo para listado'!$DE$153:$DE$1048576,0),MATCH((CUADRO!L$4&amp;$E653),'Hoja de Trabajo para listado'!$DE$151:$DG$151,0)),0)+IFERROR(INDEX('Hoja de Trabajo para listado'!$CD$155:$DC$1048576,MATCH($A653,'Hoja de Trabajo para listado'!$CD$155:$CD$1048576,0),MATCH((CUADRO!L$4&amp;$E653),'Hoja de Trabajo para listado'!$CD$151:$DC$151,0)),0)</f>
        <v>0</v>
      </c>
      <c r="M653" s="241">
        <f ca="1">+IFERROR(INDEX('Hoja de Trabajo para listado'!$A$155:$Z$1048576,MATCH($A653,'Hoja de Trabajo para listado'!$A$155:$A$1048576,0),MATCH((CUADRO!M$4&amp;$E653),'Hoja de Trabajo para listado'!$A$151:$Z$151,0)),0)+IFERROR(INDEX('Hoja de Trabajo para listado'!$AB$155:$BA$1048576,MATCH($A653,'Hoja de Trabajo para listado'!$AB$155:$AB$1048576,0),MATCH((CUADRO!M$4&amp;$E653),'Hoja de Trabajo para listado'!$AB$151:$BA$151,0)),0)+IFERROR(INDEX('Hoja de Trabajo para listado'!$BC$155:$CB$1048576,MATCH($A653,'Hoja de Trabajo para listado'!$BC$155:$BC$1048576,0),MATCH((CUADRO!M$4&amp;$E653),'Hoja de Trabajo para listado'!$BC$151:$CB$151,0)),0)+IFERROR(INDEX('Hoja de Trabajo para listado'!$DE$153:$DG$274,MATCH($A653,'Hoja de Trabajo para listado'!$DE$153:$DE$1048576,0),MATCH((CUADRO!M$4&amp;$E653),'Hoja de Trabajo para listado'!$DE$151:$DG$151,0)),0)+IFERROR(INDEX('Hoja de Trabajo para listado'!$CD$155:$DC$1048576,MATCH($A653,'Hoja de Trabajo para listado'!$CD$155:$CD$1048576,0),MATCH((CUADRO!M$4&amp;$E653),'Hoja de Trabajo para listado'!$CD$151:$DC$151,0)),0)</f>
        <v>0</v>
      </c>
      <c r="N653" s="241">
        <f ca="1">+IFERROR(INDEX('Hoja de Trabajo para listado'!$A$155:$Z$1048576,MATCH($A653,'Hoja de Trabajo para listado'!$A$155:$A$1048576,0),MATCH((CUADRO!N$4&amp;$E653),'Hoja de Trabajo para listado'!$A$151:$Z$151,0)),0)+IFERROR(INDEX('Hoja de Trabajo para listado'!$AB$155:$BA$1048576,MATCH($A653,'Hoja de Trabajo para listado'!$AB$155:$AB$1048576,0),MATCH((CUADRO!N$4&amp;$E653),'Hoja de Trabajo para listado'!$AB$151:$BA$151,0)),0)+IFERROR(INDEX('Hoja de Trabajo para listado'!$BC$155:$CB$1048576,MATCH($A653,'Hoja de Trabajo para listado'!$BC$155:$BC$1048576,0),MATCH((CUADRO!N$4&amp;$E653),'Hoja de Trabajo para listado'!$BC$151:$CB$151,0)),0)+IFERROR(INDEX('Hoja de Trabajo para listado'!$DE$153:$DG$274,MATCH($A653,'Hoja de Trabajo para listado'!$DE$153:$DE$1048576,0),MATCH((CUADRO!N$4&amp;$E653),'Hoja de Trabajo para listado'!$DE$151:$DG$151,0)),0)+IFERROR(INDEX('Hoja de Trabajo para listado'!$CD$155:$DC$1048576,MATCH($A653,'Hoja de Trabajo para listado'!$CD$155:$CD$1048576,0),MATCH((CUADRO!N$4&amp;$E653),'Hoja de Trabajo para listado'!$CD$151:$DC$151,0)),0)</f>
        <v>0</v>
      </c>
      <c r="O653" s="241">
        <f ca="1">+IFERROR(INDEX('Hoja de Trabajo para listado'!$A$155:$Z$1048576,MATCH($A653,'Hoja de Trabajo para listado'!$A$155:$A$1048576,0),MATCH((CUADRO!O$4&amp;$E653),'Hoja de Trabajo para listado'!$A$151:$Z$151,0)),0)+IFERROR(INDEX('Hoja de Trabajo para listado'!$AB$155:$BA$1048576,MATCH($A653,'Hoja de Trabajo para listado'!$AB$155:$AB$1048576,0),MATCH((CUADRO!O$4&amp;$E653),'Hoja de Trabajo para listado'!$AB$151:$BA$151,0)),0)+IFERROR(INDEX('Hoja de Trabajo para listado'!$BC$155:$CB$1048576,MATCH($A653,'Hoja de Trabajo para listado'!$BC$155:$BC$1048576,0),MATCH((CUADRO!O$4&amp;$E653),'Hoja de Trabajo para listado'!$BC$151:$CB$151,0)),0)+IFERROR(INDEX('Hoja de Trabajo para listado'!$DE$153:$DG$274,MATCH($A653,'Hoja de Trabajo para listado'!$DE$153:$DE$1048576,0),MATCH((CUADRO!O$4&amp;$E653),'Hoja de Trabajo para listado'!$DE$151:$DG$151,0)),0)+IFERROR(INDEX('Hoja de Trabajo para listado'!$CD$155:$DC$1048576,MATCH($A653,'Hoja de Trabajo para listado'!$CD$155:$CD$1048576,0),MATCH((CUADRO!O$4&amp;$E653),'Hoja de Trabajo para listado'!$CD$151:$DC$151,0)),0)</f>
        <v>0</v>
      </c>
      <c r="P653" s="241">
        <f ca="1">+IFERROR(INDEX('Hoja de Trabajo para listado'!$A$155:$Z$1048576,MATCH($A653,'Hoja de Trabajo para listado'!$A$155:$A$1048576,0),MATCH((CUADRO!P$4&amp;$E653),'Hoja de Trabajo para listado'!$A$151:$Z$151,0)),0)+IFERROR(INDEX('Hoja de Trabajo para listado'!$AB$155:$BA$1048576,MATCH($A653,'Hoja de Trabajo para listado'!$AB$155:$AB$1048576,0),MATCH((CUADRO!P$4&amp;$E653),'Hoja de Trabajo para listado'!$AB$151:$BA$151,0)),0)+IFERROR(INDEX('Hoja de Trabajo para listado'!$BC$155:$CB$1048576,MATCH($A653,'Hoja de Trabajo para listado'!$BC$155:$BC$1048576,0),MATCH((CUADRO!P$4&amp;$E653),'Hoja de Trabajo para listado'!$BC$151:$CB$151,0)),0)+IFERROR(INDEX('Hoja de Trabajo para listado'!$DE$153:$DG$274,MATCH($A653,'Hoja de Trabajo para listado'!$DE$153:$DE$1048576,0),MATCH((CUADRO!P$4&amp;$E653),'Hoja de Trabajo para listado'!$DE$151:$DG$151,0)),0)+IFERROR(INDEX('Hoja de Trabajo para listado'!$CD$155:$DC$1048576,MATCH($A653,'Hoja de Trabajo para listado'!$CD$155:$CD$1048576,0),MATCH((CUADRO!P$4&amp;$E653),'Hoja de Trabajo para listado'!$CD$151:$DC$151,0)),0)</f>
        <v>0</v>
      </c>
      <c r="Q653" s="241">
        <f ca="1">+IFERROR(INDEX('Hoja de Trabajo para listado'!$A$155:$Z$1048576,MATCH($A653,'Hoja de Trabajo para listado'!$A$155:$A$1048576,0),MATCH((CUADRO!Q$4&amp;$E653),'Hoja de Trabajo para listado'!$A$151:$Z$151,0)),0)+IFERROR(INDEX('Hoja de Trabajo para listado'!$AB$155:$BA$1048576,MATCH($A653,'Hoja de Trabajo para listado'!$AB$155:$AB$1048576,0),MATCH((CUADRO!Q$4&amp;$E653),'Hoja de Trabajo para listado'!$AB$151:$BA$151,0)),0)+IFERROR(INDEX('Hoja de Trabajo para listado'!$BC$155:$CB$1048576,MATCH($A653,'Hoja de Trabajo para listado'!$BC$155:$BC$1048576,0),MATCH((CUADRO!Q$4&amp;$E653),'Hoja de Trabajo para listado'!$BC$151:$CB$151,0)),0)+IFERROR(INDEX('Hoja de Trabajo para listado'!$DE$153:$DG$274,MATCH($A653,'Hoja de Trabajo para listado'!$DE$153:$DE$1048576,0),MATCH((CUADRO!Q$4&amp;$E653),'Hoja de Trabajo para listado'!$DE$151:$DG$151,0)),0)+IFERROR(INDEX('Hoja de Trabajo para listado'!$CD$155:$DC$1048576,MATCH($A653,'Hoja de Trabajo para listado'!$CD$155:$CD$1048576,0),MATCH((CUADRO!Q$4&amp;$E653),'Hoja de Trabajo para listado'!$CD$151:$DC$151,0)),0)</f>
        <v>0</v>
      </c>
      <c r="R653" s="241">
        <f t="shared" ca="1" si="20"/>
        <v>0</v>
      </c>
      <c r="S653" s="247"/>
      <c r="T653" s="241">
        <f ca="1">+T654</f>
        <v>0</v>
      </c>
      <c r="U653" s="240">
        <f t="shared" si="21"/>
        <v>1</v>
      </c>
    </row>
    <row r="654" spans="1:21" customFormat="1" ht="15" hidden="1" customHeight="1">
      <c r="A654" s="32">
        <v>1278</v>
      </c>
      <c r="B654" s="382"/>
      <c r="C654" s="245" t="str">
        <f>+VLOOKUP(A654,bd_lista!$A$3:$C$592,3,FALSE)</f>
        <v>Gobierno Autónomo Municipal de San Andrés de Machaca</v>
      </c>
      <c r="D654" s="384"/>
      <c r="E654" s="242" t="s">
        <v>684</v>
      </c>
      <c r="F654" s="241">
        <f ca="1">+IFERROR(INDEX('Hoja de Trabajo para listado'!$A$155:$Z$1048576,MATCH($A654,'Hoja de Trabajo para listado'!$A$155:$A$1048576,0),MATCH((CUADRO!F$4&amp;$E654),'Hoja de Trabajo para listado'!$A$151:$Z$151,0)),0)+IFERROR(INDEX('Hoja de Trabajo para listado'!$AB$155:$BA$1048576,MATCH($A654,'Hoja de Trabajo para listado'!$AB$155:$AB$1048576,0),MATCH((CUADRO!F$4&amp;$E654),'Hoja de Trabajo para listado'!$AB$151:$BA$151,0)),0)+IFERROR(INDEX('Hoja de Trabajo para listado'!$BC$155:$CB$1048576,MATCH($A654,'Hoja de Trabajo para listado'!$BC$155:$BC$1048576,0),MATCH((CUADRO!F$4&amp;$E654),'Hoja de Trabajo para listado'!$BC$151:$CB$151,0)),0)+IFERROR(INDEX('Hoja de Trabajo para listado'!$DE$153:$DG$274,MATCH($A654,'Hoja de Trabajo para listado'!$DE$153:$DE$1048576,0),MATCH((CUADRO!F$4&amp;$E654),'Hoja de Trabajo para listado'!$DE$151:$DG$151,0)),0)+IFERROR(INDEX('Hoja de Trabajo para listado'!$CD$155:$DC$1048576,MATCH($A654,'Hoja de Trabajo para listado'!$CD$155:$CD$1048576,0),MATCH((CUADRO!F$4&amp;$E654),'Hoja de Trabajo para listado'!$CD$151:$DC$151,0)),0)</f>
        <v>0</v>
      </c>
      <c r="G654" s="241">
        <f ca="1">+IFERROR(INDEX('Hoja de Trabajo para listado'!$A$155:$Z$1048576,MATCH($A654,'Hoja de Trabajo para listado'!$A$155:$A$1048576,0),MATCH((CUADRO!G$4&amp;$E654),'Hoja de Trabajo para listado'!$A$151:$Z$151,0)),0)+IFERROR(INDEX('Hoja de Trabajo para listado'!$AB$155:$BA$1048576,MATCH($A654,'Hoja de Trabajo para listado'!$AB$155:$AB$1048576,0),MATCH((CUADRO!G$4&amp;$E654),'Hoja de Trabajo para listado'!$AB$151:$BA$151,0)),0)+IFERROR(INDEX('Hoja de Trabajo para listado'!$BC$155:$CB$1048576,MATCH($A654,'Hoja de Trabajo para listado'!$BC$155:$BC$1048576,0),MATCH((CUADRO!G$4&amp;$E654),'Hoja de Trabajo para listado'!$BC$151:$CB$151,0)),0)+IFERROR(INDEX('Hoja de Trabajo para listado'!$DE$153:$DG$274,MATCH($A654,'Hoja de Trabajo para listado'!$DE$153:$DE$1048576,0),MATCH((CUADRO!G$4&amp;$E654),'Hoja de Trabajo para listado'!$DE$151:$DG$151,0)),0)+IFERROR(INDEX('Hoja de Trabajo para listado'!$CD$155:$DC$1048576,MATCH($A654,'Hoja de Trabajo para listado'!$CD$155:$CD$1048576,0),MATCH((CUADRO!G$4&amp;$E654),'Hoja de Trabajo para listado'!$CD$151:$DC$151,0)),0)</f>
        <v>0</v>
      </c>
      <c r="H654" s="241">
        <f ca="1">+IFERROR(INDEX('Hoja de Trabajo para listado'!$A$155:$Z$1048576,MATCH($A654,'Hoja de Trabajo para listado'!$A$155:$A$1048576,0),MATCH((CUADRO!H$4&amp;$E654),'Hoja de Trabajo para listado'!$A$151:$Z$151,0)),0)+IFERROR(INDEX('Hoja de Trabajo para listado'!$AB$155:$BA$1048576,MATCH($A654,'Hoja de Trabajo para listado'!$AB$155:$AB$1048576,0),MATCH((CUADRO!H$4&amp;$E654),'Hoja de Trabajo para listado'!$AB$151:$BA$151,0)),0)+IFERROR(INDEX('Hoja de Trabajo para listado'!$BC$155:$CB$1048576,MATCH($A654,'Hoja de Trabajo para listado'!$BC$155:$BC$1048576,0),MATCH((CUADRO!H$4&amp;$E654),'Hoja de Trabajo para listado'!$BC$151:$CB$151,0)),0)+IFERROR(INDEX('Hoja de Trabajo para listado'!$DE$153:$DG$274,MATCH($A654,'Hoja de Trabajo para listado'!$DE$153:$DE$1048576,0),MATCH((CUADRO!H$4&amp;$E654),'Hoja de Trabajo para listado'!$DE$151:$DG$151,0)),0)+IFERROR(INDEX('Hoja de Trabajo para listado'!$CD$155:$DC$1048576,MATCH($A654,'Hoja de Trabajo para listado'!$CD$155:$CD$1048576,0),MATCH((CUADRO!H$4&amp;$E654),'Hoja de Trabajo para listado'!$CD$151:$DC$151,0)),0)</f>
        <v>0</v>
      </c>
      <c r="I654" s="241">
        <f ca="1">+IFERROR(INDEX('Hoja de Trabajo para listado'!$A$155:$Z$1048576,MATCH($A654,'Hoja de Trabajo para listado'!$A$155:$A$1048576,0),MATCH((CUADRO!I$4&amp;$E654),'Hoja de Trabajo para listado'!$A$151:$Z$151,0)),0)+IFERROR(INDEX('Hoja de Trabajo para listado'!$AB$155:$BA$1048576,MATCH($A654,'Hoja de Trabajo para listado'!$AB$155:$AB$1048576,0),MATCH((CUADRO!I$4&amp;$E654),'Hoja de Trabajo para listado'!$AB$151:$BA$151,0)),0)+IFERROR(INDEX('Hoja de Trabajo para listado'!$BC$155:$CB$1048576,MATCH($A654,'Hoja de Trabajo para listado'!$BC$155:$BC$1048576,0),MATCH((CUADRO!I$4&amp;$E654),'Hoja de Trabajo para listado'!$BC$151:$CB$151,0)),0)+IFERROR(INDEX('Hoja de Trabajo para listado'!$DE$153:$DG$274,MATCH($A654,'Hoja de Trabajo para listado'!$DE$153:$DE$1048576,0),MATCH((CUADRO!I$4&amp;$E654),'Hoja de Trabajo para listado'!$DE$151:$DG$151,0)),0)+IFERROR(INDEX('Hoja de Trabajo para listado'!$CD$155:$DC$1048576,MATCH($A654,'Hoja de Trabajo para listado'!$CD$155:$CD$1048576,0),MATCH((CUADRO!I$4&amp;$E654),'Hoja de Trabajo para listado'!$CD$151:$DC$151,0)),0)</f>
        <v>0</v>
      </c>
      <c r="J654" s="241">
        <f ca="1">+IFERROR(INDEX('Hoja de Trabajo para listado'!$A$155:$Z$1048576,MATCH($A654,'Hoja de Trabajo para listado'!$A$155:$A$1048576,0),MATCH((CUADRO!J$4&amp;$E654),'Hoja de Trabajo para listado'!$A$151:$Z$151,0)),0)+IFERROR(INDEX('Hoja de Trabajo para listado'!$AB$155:$BA$1048576,MATCH($A654,'Hoja de Trabajo para listado'!$AB$155:$AB$1048576,0),MATCH((CUADRO!J$4&amp;$E654),'Hoja de Trabajo para listado'!$AB$151:$BA$151,0)),0)+IFERROR(INDEX('Hoja de Trabajo para listado'!$BC$155:$CB$1048576,MATCH($A654,'Hoja de Trabajo para listado'!$BC$155:$BC$1048576,0),MATCH((CUADRO!J$4&amp;$E654),'Hoja de Trabajo para listado'!$BC$151:$CB$151,0)),0)+IFERROR(INDEX('Hoja de Trabajo para listado'!$DE$153:$DG$274,MATCH($A654,'Hoja de Trabajo para listado'!$DE$153:$DE$1048576,0),MATCH((CUADRO!J$4&amp;$E654),'Hoja de Trabajo para listado'!$DE$151:$DG$151,0)),0)+IFERROR(INDEX('Hoja de Trabajo para listado'!$CD$155:$DC$1048576,MATCH($A654,'Hoja de Trabajo para listado'!$CD$155:$CD$1048576,0),MATCH((CUADRO!J$4&amp;$E654),'Hoja de Trabajo para listado'!$CD$151:$DC$151,0)),0)</f>
        <v>0</v>
      </c>
      <c r="K654" s="241">
        <f ca="1">+IFERROR(INDEX('Hoja de Trabajo para listado'!$A$155:$Z$1048576,MATCH($A654,'Hoja de Trabajo para listado'!$A$155:$A$1048576,0),MATCH((CUADRO!K$4&amp;$E654),'Hoja de Trabajo para listado'!$A$151:$Z$151,0)),0)+IFERROR(INDEX('Hoja de Trabajo para listado'!$AB$155:$BA$1048576,MATCH($A654,'Hoja de Trabajo para listado'!$AB$155:$AB$1048576,0),MATCH((CUADRO!K$4&amp;$E654),'Hoja de Trabajo para listado'!$AB$151:$BA$151,0)),0)+IFERROR(INDEX('Hoja de Trabajo para listado'!$BC$155:$CB$1048576,MATCH($A654,'Hoja de Trabajo para listado'!$BC$155:$BC$1048576,0),MATCH((CUADRO!K$4&amp;$E654),'Hoja de Trabajo para listado'!$BC$151:$CB$151,0)),0)+IFERROR(INDEX('Hoja de Trabajo para listado'!$DE$153:$DG$274,MATCH($A654,'Hoja de Trabajo para listado'!$DE$153:$DE$1048576,0),MATCH((CUADRO!K$4&amp;$E654),'Hoja de Trabajo para listado'!$DE$151:$DG$151,0)),0)+IFERROR(INDEX('Hoja de Trabajo para listado'!$CD$155:$DC$1048576,MATCH($A654,'Hoja de Trabajo para listado'!$CD$155:$CD$1048576,0),MATCH((CUADRO!K$4&amp;$E654),'Hoja de Trabajo para listado'!$CD$151:$DC$151,0)),0)</f>
        <v>0</v>
      </c>
      <c r="L654" s="241">
        <f ca="1">+IFERROR(INDEX('Hoja de Trabajo para listado'!$A$155:$Z$1048576,MATCH($A654,'Hoja de Trabajo para listado'!$A$155:$A$1048576,0),MATCH((CUADRO!L$4&amp;$E654),'Hoja de Trabajo para listado'!$A$151:$Z$151,0)),0)+IFERROR(INDEX('Hoja de Trabajo para listado'!$AB$155:$BA$1048576,MATCH($A654,'Hoja de Trabajo para listado'!$AB$155:$AB$1048576,0),MATCH((CUADRO!L$4&amp;$E654),'Hoja de Trabajo para listado'!$AB$151:$BA$151,0)),0)+IFERROR(INDEX('Hoja de Trabajo para listado'!$BC$155:$CB$1048576,MATCH($A654,'Hoja de Trabajo para listado'!$BC$155:$BC$1048576,0),MATCH((CUADRO!L$4&amp;$E654),'Hoja de Trabajo para listado'!$BC$151:$CB$151,0)),0)+IFERROR(INDEX('Hoja de Trabajo para listado'!$DE$153:$DG$274,MATCH($A654,'Hoja de Trabajo para listado'!$DE$153:$DE$1048576,0),MATCH((CUADRO!L$4&amp;$E654),'Hoja de Trabajo para listado'!$DE$151:$DG$151,0)),0)+IFERROR(INDEX('Hoja de Trabajo para listado'!$CD$155:$DC$1048576,MATCH($A654,'Hoja de Trabajo para listado'!$CD$155:$CD$1048576,0),MATCH((CUADRO!L$4&amp;$E654),'Hoja de Trabajo para listado'!$CD$151:$DC$151,0)),0)</f>
        <v>0</v>
      </c>
      <c r="M654" s="241">
        <f ca="1">+IFERROR(INDEX('Hoja de Trabajo para listado'!$A$155:$Z$1048576,MATCH($A654,'Hoja de Trabajo para listado'!$A$155:$A$1048576,0),MATCH((CUADRO!M$4&amp;$E654),'Hoja de Trabajo para listado'!$A$151:$Z$151,0)),0)+IFERROR(INDEX('Hoja de Trabajo para listado'!$AB$155:$BA$1048576,MATCH($A654,'Hoja de Trabajo para listado'!$AB$155:$AB$1048576,0),MATCH((CUADRO!M$4&amp;$E654),'Hoja de Trabajo para listado'!$AB$151:$BA$151,0)),0)+IFERROR(INDEX('Hoja de Trabajo para listado'!$BC$155:$CB$1048576,MATCH($A654,'Hoja de Trabajo para listado'!$BC$155:$BC$1048576,0),MATCH((CUADRO!M$4&amp;$E654),'Hoja de Trabajo para listado'!$BC$151:$CB$151,0)),0)+IFERROR(INDEX('Hoja de Trabajo para listado'!$DE$153:$DG$274,MATCH($A654,'Hoja de Trabajo para listado'!$DE$153:$DE$1048576,0),MATCH((CUADRO!M$4&amp;$E654),'Hoja de Trabajo para listado'!$DE$151:$DG$151,0)),0)+IFERROR(INDEX('Hoja de Trabajo para listado'!$CD$155:$DC$1048576,MATCH($A654,'Hoja de Trabajo para listado'!$CD$155:$CD$1048576,0),MATCH((CUADRO!M$4&amp;$E654),'Hoja de Trabajo para listado'!$CD$151:$DC$151,0)),0)</f>
        <v>0</v>
      </c>
      <c r="N654" s="241">
        <f ca="1">+IFERROR(INDEX('Hoja de Trabajo para listado'!$A$155:$Z$1048576,MATCH($A654,'Hoja de Trabajo para listado'!$A$155:$A$1048576,0),MATCH((CUADRO!N$4&amp;$E654),'Hoja de Trabajo para listado'!$A$151:$Z$151,0)),0)+IFERROR(INDEX('Hoja de Trabajo para listado'!$AB$155:$BA$1048576,MATCH($A654,'Hoja de Trabajo para listado'!$AB$155:$AB$1048576,0),MATCH((CUADRO!N$4&amp;$E654),'Hoja de Trabajo para listado'!$AB$151:$BA$151,0)),0)+IFERROR(INDEX('Hoja de Trabajo para listado'!$BC$155:$CB$1048576,MATCH($A654,'Hoja de Trabajo para listado'!$BC$155:$BC$1048576,0),MATCH((CUADRO!N$4&amp;$E654),'Hoja de Trabajo para listado'!$BC$151:$CB$151,0)),0)+IFERROR(INDEX('Hoja de Trabajo para listado'!$DE$153:$DG$274,MATCH($A654,'Hoja de Trabajo para listado'!$DE$153:$DE$1048576,0),MATCH((CUADRO!N$4&amp;$E654),'Hoja de Trabajo para listado'!$DE$151:$DG$151,0)),0)+IFERROR(INDEX('Hoja de Trabajo para listado'!$CD$155:$DC$1048576,MATCH($A654,'Hoja de Trabajo para listado'!$CD$155:$CD$1048576,0),MATCH((CUADRO!N$4&amp;$E654),'Hoja de Trabajo para listado'!$CD$151:$DC$151,0)),0)</f>
        <v>0</v>
      </c>
      <c r="O654" s="241">
        <f ca="1">+IFERROR(INDEX('Hoja de Trabajo para listado'!$A$155:$Z$1048576,MATCH($A654,'Hoja de Trabajo para listado'!$A$155:$A$1048576,0),MATCH((CUADRO!O$4&amp;$E654),'Hoja de Trabajo para listado'!$A$151:$Z$151,0)),0)+IFERROR(INDEX('Hoja de Trabajo para listado'!$AB$155:$BA$1048576,MATCH($A654,'Hoja de Trabajo para listado'!$AB$155:$AB$1048576,0),MATCH((CUADRO!O$4&amp;$E654),'Hoja de Trabajo para listado'!$AB$151:$BA$151,0)),0)+IFERROR(INDEX('Hoja de Trabajo para listado'!$BC$155:$CB$1048576,MATCH($A654,'Hoja de Trabajo para listado'!$BC$155:$BC$1048576,0),MATCH((CUADRO!O$4&amp;$E654),'Hoja de Trabajo para listado'!$BC$151:$CB$151,0)),0)+IFERROR(INDEX('Hoja de Trabajo para listado'!$DE$153:$DG$274,MATCH($A654,'Hoja de Trabajo para listado'!$DE$153:$DE$1048576,0),MATCH((CUADRO!O$4&amp;$E654),'Hoja de Trabajo para listado'!$DE$151:$DG$151,0)),0)+IFERROR(INDEX('Hoja de Trabajo para listado'!$CD$155:$DC$1048576,MATCH($A654,'Hoja de Trabajo para listado'!$CD$155:$CD$1048576,0),MATCH((CUADRO!O$4&amp;$E654),'Hoja de Trabajo para listado'!$CD$151:$DC$151,0)),0)</f>
        <v>0</v>
      </c>
      <c r="P654" s="241">
        <f ca="1">+IFERROR(INDEX('Hoja de Trabajo para listado'!$A$155:$Z$1048576,MATCH($A654,'Hoja de Trabajo para listado'!$A$155:$A$1048576,0),MATCH((CUADRO!P$4&amp;$E654),'Hoja de Trabajo para listado'!$A$151:$Z$151,0)),0)+IFERROR(INDEX('Hoja de Trabajo para listado'!$AB$155:$BA$1048576,MATCH($A654,'Hoja de Trabajo para listado'!$AB$155:$AB$1048576,0),MATCH((CUADRO!P$4&amp;$E654),'Hoja de Trabajo para listado'!$AB$151:$BA$151,0)),0)+IFERROR(INDEX('Hoja de Trabajo para listado'!$BC$155:$CB$1048576,MATCH($A654,'Hoja de Trabajo para listado'!$BC$155:$BC$1048576,0),MATCH((CUADRO!P$4&amp;$E654),'Hoja de Trabajo para listado'!$BC$151:$CB$151,0)),0)+IFERROR(INDEX('Hoja de Trabajo para listado'!$DE$153:$DG$274,MATCH($A654,'Hoja de Trabajo para listado'!$DE$153:$DE$1048576,0),MATCH((CUADRO!P$4&amp;$E654),'Hoja de Trabajo para listado'!$DE$151:$DG$151,0)),0)+IFERROR(INDEX('Hoja de Trabajo para listado'!$CD$155:$DC$1048576,MATCH($A654,'Hoja de Trabajo para listado'!$CD$155:$CD$1048576,0),MATCH((CUADRO!P$4&amp;$E654),'Hoja de Trabajo para listado'!$CD$151:$DC$151,0)),0)</f>
        <v>0</v>
      </c>
      <c r="Q654" s="241">
        <f ca="1">+IFERROR(INDEX('Hoja de Trabajo para listado'!$A$155:$Z$1048576,MATCH($A654,'Hoja de Trabajo para listado'!$A$155:$A$1048576,0),MATCH((CUADRO!Q$4&amp;$E654),'Hoja de Trabajo para listado'!$A$151:$Z$151,0)),0)+IFERROR(INDEX('Hoja de Trabajo para listado'!$AB$155:$BA$1048576,MATCH($A654,'Hoja de Trabajo para listado'!$AB$155:$AB$1048576,0),MATCH((CUADRO!Q$4&amp;$E654),'Hoja de Trabajo para listado'!$AB$151:$BA$151,0)),0)+IFERROR(INDEX('Hoja de Trabajo para listado'!$BC$155:$CB$1048576,MATCH($A654,'Hoja de Trabajo para listado'!$BC$155:$BC$1048576,0),MATCH((CUADRO!Q$4&amp;$E654),'Hoja de Trabajo para listado'!$BC$151:$CB$151,0)),0)+IFERROR(INDEX('Hoja de Trabajo para listado'!$DE$153:$DG$274,MATCH($A654,'Hoja de Trabajo para listado'!$DE$153:$DE$1048576,0),MATCH((CUADRO!Q$4&amp;$E654),'Hoja de Trabajo para listado'!$DE$151:$DG$151,0)),0)+IFERROR(INDEX('Hoja de Trabajo para listado'!$CD$155:$DC$1048576,MATCH($A654,'Hoja de Trabajo para listado'!$CD$155:$CD$1048576,0),MATCH((CUADRO!Q$4&amp;$E654),'Hoja de Trabajo para listado'!$CD$151:$DC$151,0)),0)</f>
        <v>0</v>
      </c>
      <c r="R654" s="241">
        <f t="shared" ca="1" si="20"/>
        <v>0</v>
      </c>
      <c r="S654" s="247">
        <f ca="1">+R653+R654</f>
        <v>0</v>
      </c>
      <c r="T654" s="241">
        <f ca="1">+S654</f>
        <v>0</v>
      </c>
      <c r="U654" s="240">
        <f t="shared" si="21"/>
        <v>2</v>
      </c>
    </row>
    <row r="655" spans="1:21" customFormat="1" ht="15" hidden="1" customHeight="1">
      <c r="A655" s="32">
        <v>1279</v>
      </c>
      <c r="B655" s="381">
        <f>+A655</f>
        <v>1279</v>
      </c>
      <c r="C655" s="245" t="str">
        <f>+VLOOKUP(A655,bd_lista!$A$3:$C$592,3,FALSE)</f>
        <v>Gobierno Autónomo Municipal de Jesús de Machaca</v>
      </c>
      <c r="D655" s="383" t="str">
        <f>+C655</f>
        <v>Gobierno Autónomo Municipal de Jesús de Machaca</v>
      </c>
      <c r="E655" s="240" t="s">
        <v>683</v>
      </c>
      <c r="F655" s="241">
        <f ca="1">+IFERROR(INDEX('Hoja de Trabajo para listado'!$A$155:$Z$1048576,MATCH($A655,'Hoja de Trabajo para listado'!$A$155:$A$1048576,0),MATCH((CUADRO!F$4&amp;$E655),'Hoja de Trabajo para listado'!$A$151:$Z$151,0)),0)+IFERROR(INDEX('Hoja de Trabajo para listado'!$AB$155:$BA$1048576,MATCH($A655,'Hoja de Trabajo para listado'!$AB$155:$AB$1048576,0),MATCH((CUADRO!F$4&amp;$E655),'Hoja de Trabajo para listado'!$AB$151:$BA$151,0)),0)+IFERROR(INDEX('Hoja de Trabajo para listado'!$BC$155:$CB$1048576,MATCH($A655,'Hoja de Trabajo para listado'!$BC$155:$BC$1048576,0),MATCH((CUADRO!F$4&amp;$E655),'Hoja de Trabajo para listado'!$BC$151:$CB$151,0)),0)+IFERROR(INDEX('Hoja de Trabajo para listado'!$DE$153:$DG$274,MATCH($A655,'Hoja de Trabajo para listado'!$DE$153:$DE$1048576,0),MATCH((CUADRO!F$4&amp;$E655),'Hoja de Trabajo para listado'!$DE$151:$DG$151,0)),0)+IFERROR(INDEX('Hoja de Trabajo para listado'!$CD$155:$DC$1048576,MATCH($A655,'Hoja de Trabajo para listado'!$CD$155:$CD$1048576,0),MATCH((CUADRO!F$4&amp;$E655),'Hoja de Trabajo para listado'!$CD$151:$DC$151,0)),0)</f>
        <v>0</v>
      </c>
      <c r="G655" s="241">
        <f ca="1">+IFERROR(INDEX('Hoja de Trabajo para listado'!$A$155:$Z$1048576,MATCH($A655,'Hoja de Trabajo para listado'!$A$155:$A$1048576,0),MATCH((CUADRO!G$4&amp;$E655),'Hoja de Trabajo para listado'!$A$151:$Z$151,0)),0)+IFERROR(INDEX('Hoja de Trabajo para listado'!$AB$155:$BA$1048576,MATCH($A655,'Hoja de Trabajo para listado'!$AB$155:$AB$1048576,0),MATCH((CUADRO!G$4&amp;$E655),'Hoja de Trabajo para listado'!$AB$151:$BA$151,0)),0)+IFERROR(INDEX('Hoja de Trabajo para listado'!$BC$155:$CB$1048576,MATCH($A655,'Hoja de Trabajo para listado'!$BC$155:$BC$1048576,0),MATCH((CUADRO!G$4&amp;$E655),'Hoja de Trabajo para listado'!$BC$151:$CB$151,0)),0)+IFERROR(INDEX('Hoja de Trabajo para listado'!$DE$153:$DG$274,MATCH($A655,'Hoja de Trabajo para listado'!$DE$153:$DE$1048576,0),MATCH((CUADRO!G$4&amp;$E655),'Hoja de Trabajo para listado'!$DE$151:$DG$151,0)),0)+IFERROR(INDEX('Hoja de Trabajo para listado'!$CD$155:$DC$1048576,MATCH($A655,'Hoja de Trabajo para listado'!$CD$155:$CD$1048576,0),MATCH((CUADRO!G$4&amp;$E655),'Hoja de Trabajo para listado'!$CD$151:$DC$151,0)),0)</f>
        <v>0</v>
      </c>
      <c r="H655" s="241">
        <f ca="1">+IFERROR(INDEX('Hoja de Trabajo para listado'!$A$155:$Z$1048576,MATCH($A655,'Hoja de Trabajo para listado'!$A$155:$A$1048576,0),MATCH((CUADRO!H$4&amp;$E655),'Hoja de Trabajo para listado'!$A$151:$Z$151,0)),0)+IFERROR(INDEX('Hoja de Trabajo para listado'!$AB$155:$BA$1048576,MATCH($A655,'Hoja de Trabajo para listado'!$AB$155:$AB$1048576,0),MATCH((CUADRO!H$4&amp;$E655),'Hoja de Trabajo para listado'!$AB$151:$BA$151,0)),0)+IFERROR(INDEX('Hoja de Trabajo para listado'!$BC$155:$CB$1048576,MATCH($A655,'Hoja de Trabajo para listado'!$BC$155:$BC$1048576,0),MATCH((CUADRO!H$4&amp;$E655),'Hoja de Trabajo para listado'!$BC$151:$CB$151,0)),0)+IFERROR(INDEX('Hoja de Trabajo para listado'!$DE$153:$DG$274,MATCH($A655,'Hoja de Trabajo para listado'!$DE$153:$DE$1048576,0),MATCH((CUADRO!H$4&amp;$E655),'Hoja de Trabajo para listado'!$DE$151:$DG$151,0)),0)+IFERROR(INDEX('Hoja de Trabajo para listado'!$CD$155:$DC$1048576,MATCH($A655,'Hoja de Trabajo para listado'!$CD$155:$CD$1048576,0),MATCH((CUADRO!H$4&amp;$E655),'Hoja de Trabajo para listado'!$CD$151:$DC$151,0)),0)</f>
        <v>0</v>
      </c>
      <c r="I655" s="241">
        <f ca="1">+IFERROR(INDEX('Hoja de Trabajo para listado'!$A$155:$Z$1048576,MATCH($A655,'Hoja de Trabajo para listado'!$A$155:$A$1048576,0),MATCH((CUADRO!I$4&amp;$E655),'Hoja de Trabajo para listado'!$A$151:$Z$151,0)),0)+IFERROR(INDEX('Hoja de Trabajo para listado'!$AB$155:$BA$1048576,MATCH($A655,'Hoja de Trabajo para listado'!$AB$155:$AB$1048576,0),MATCH((CUADRO!I$4&amp;$E655),'Hoja de Trabajo para listado'!$AB$151:$BA$151,0)),0)+IFERROR(INDEX('Hoja de Trabajo para listado'!$BC$155:$CB$1048576,MATCH($A655,'Hoja de Trabajo para listado'!$BC$155:$BC$1048576,0),MATCH((CUADRO!I$4&amp;$E655),'Hoja de Trabajo para listado'!$BC$151:$CB$151,0)),0)+IFERROR(INDEX('Hoja de Trabajo para listado'!$DE$153:$DG$274,MATCH($A655,'Hoja de Trabajo para listado'!$DE$153:$DE$1048576,0),MATCH((CUADRO!I$4&amp;$E655),'Hoja de Trabajo para listado'!$DE$151:$DG$151,0)),0)+IFERROR(INDEX('Hoja de Trabajo para listado'!$CD$155:$DC$1048576,MATCH($A655,'Hoja de Trabajo para listado'!$CD$155:$CD$1048576,0),MATCH((CUADRO!I$4&amp;$E655),'Hoja de Trabajo para listado'!$CD$151:$DC$151,0)),0)</f>
        <v>0</v>
      </c>
      <c r="J655" s="241">
        <f ca="1">+IFERROR(INDEX('Hoja de Trabajo para listado'!$A$155:$Z$1048576,MATCH($A655,'Hoja de Trabajo para listado'!$A$155:$A$1048576,0),MATCH((CUADRO!J$4&amp;$E655),'Hoja de Trabajo para listado'!$A$151:$Z$151,0)),0)+IFERROR(INDEX('Hoja de Trabajo para listado'!$AB$155:$BA$1048576,MATCH($A655,'Hoja de Trabajo para listado'!$AB$155:$AB$1048576,0),MATCH((CUADRO!J$4&amp;$E655),'Hoja de Trabajo para listado'!$AB$151:$BA$151,0)),0)+IFERROR(INDEX('Hoja de Trabajo para listado'!$BC$155:$CB$1048576,MATCH($A655,'Hoja de Trabajo para listado'!$BC$155:$BC$1048576,0),MATCH((CUADRO!J$4&amp;$E655),'Hoja de Trabajo para listado'!$BC$151:$CB$151,0)),0)+IFERROR(INDEX('Hoja de Trabajo para listado'!$DE$153:$DG$274,MATCH($A655,'Hoja de Trabajo para listado'!$DE$153:$DE$1048576,0),MATCH((CUADRO!J$4&amp;$E655),'Hoja de Trabajo para listado'!$DE$151:$DG$151,0)),0)+IFERROR(INDEX('Hoja de Trabajo para listado'!$CD$155:$DC$1048576,MATCH($A655,'Hoja de Trabajo para listado'!$CD$155:$CD$1048576,0),MATCH((CUADRO!J$4&amp;$E655),'Hoja de Trabajo para listado'!$CD$151:$DC$151,0)),0)</f>
        <v>0</v>
      </c>
      <c r="K655" s="241">
        <f ca="1">+IFERROR(INDEX('Hoja de Trabajo para listado'!$A$155:$Z$1048576,MATCH($A655,'Hoja de Trabajo para listado'!$A$155:$A$1048576,0),MATCH((CUADRO!K$4&amp;$E655),'Hoja de Trabajo para listado'!$A$151:$Z$151,0)),0)+IFERROR(INDEX('Hoja de Trabajo para listado'!$AB$155:$BA$1048576,MATCH($A655,'Hoja de Trabajo para listado'!$AB$155:$AB$1048576,0),MATCH((CUADRO!K$4&amp;$E655),'Hoja de Trabajo para listado'!$AB$151:$BA$151,0)),0)+IFERROR(INDEX('Hoja de Trabajo para listado'!$BC$155:$CB$1048576,MATCH($A655,'Hoja de Trabajo para listado'!$BC$155:$BC$1048576,0),MATCH((CUADRO!K$4&amp;$E655),'Hoja de Trabajo para listado'!$BC$151:$CB$151,0)),0)+IFERROR(INDEX('Hoja de Trabajo para listado'!$DE$153:$DG$274,MATCH($A655,'Hoja de Trabajo para listado'!$DE$153:$DE$1048576,0),MATCH((CUADRO!K$4&amp;$E655),'Hoja de Trabajo para listado'!$DE$151:$DG$151,0)),0)+IFERROR(INDEX('Hoja de Trabajo para listado'!$CD$155:$DC$1048576,MATCH($A655,'Hoja de Trabajo para listado'!$CD$155:$CD$1048576,0),MATCH((CUADRO!K$4&amp;$E655),'Hoja de Trabajo para listado'!$CD$151:$DC$151,0)),0)</f>
        <v>0</v>
      </c>
      <c r="L655" s="241">
        <f ca="1">+IFERROR(INDEX('Hoja de Trabajo para listado'!$A$155:$Z$1048576,MATCH($A655,'Hoja de Trabajo para listado'!$A$155:$A$1048576,0),MATCH((CUADRO!L$4&amp;$E655),'Hoja de Trabajo para listado'!$A$151:$Z$151,0)),0)+IFERROR(INDEX('Hoja de Trabajo para listado'!$AB$155:$BA$1048576,MATCH($A655,'Hoja de Trabajo para listado'!$AB$155:$AB$1048576,0),MATCH((CUADRO!L$4&amp;$E655),'Hoja de Trabajo para listado'!$AB$151:$BA$151,0)),0)+IFERROR(INDEX('Hoja de Trabajo para listado'!$BC$155:$CB$1048576,MATCH($A655,'Hoja de Trabajo para listado'!$BC$155:$BC$1048576,0),MATCH((CUADRO!L$4&amp;$E655),'Hoja de Trabajo para listado'!$BC$151:$CB$151,0)),0)+IFERROR(INDEX('Hoja de Trabajo para listado'!$DE$153:$DG$274,MATCH($A655,'Hoja de Trabajo para listado'!$DE$153:$DE$1048576,0),MATCH((CUADRO!L$4&amp;$E655),'Hoja de Trabajo para listado'!$DE$151:$DG$151,0)),0)+IFERROR(INDEX('Hoja de Trabajo para listado'!$CD$155:$DC$1048576,MATCH($A655,'Hoja de Trabajo para listado'!$CD$155:$CD$1048576,0),MATCH((CUADRO!L$4&amp;$E655),'Hoja de Trabajo para listado'!$CD$151:$DC$151,0)),0)</f>
        <v>0</v>
      </c>
      <c r="M655" s="241">
        <f ca="1">+IFERROR(INDEX('Hoja de Trabajo para listado'!$A$155:$Z$1048576,MATCH($A655,'Hoja de Trabajo para listado'!$A$155:$A$1048576,0),MATCH((CUADRO!M$4&amp;$E655),'Hoja de Trabajo para listado'!$A$151:$Z$151,0)),0)+IFERROR(INDEX('Hoja de Trabajo para listado'!$AB$155:$BA$1048576,MATCH($A655,'Hoja de Trabajo para listado'!$AB$155:$AB$1048576,0),MATCH((CUADRO!M$4&amp;$E655),'Hoja de Trabajo para listado'!$AB$151:$BA$151,0)),0)+IFERROR(INDEX('Hoja de Trabajo para listado'!$BC$155:$CB$1048576,MATCH($A655,'Hoja de Trabajo para listado'!$BC$155:$BC$1048576,0),MATCH((CUADRO!M$4&amp;$E655),'Hoja de Trabajo para listado'!$BC$151:$CB$151,0)),0)+IFERROR(INDEX('Hoja de Trabajo para listado'!$DE$153:$DG$274,MATCH($A655,'Hoja de Trabajo para listado'!$DE$153:$DE$1048576,0),MATCH((CUADRO!M$4&amp;$E655),'Hoja de Trabajo para listado'!$DE$151:$DG$151,0)),0)+IFERROR(INDEX('Hoja de Trabajo para listado'!$CD$155:$DC$1048576,MATCH($A655,'Hoja de Trabajo para listado'!$CD$155:$CD$1048576,0),MATCH((CUADRO!M$4&amp;$E655),'Hoja de Trabajo para listado'!$CD$151:$DC$151,0)),0)</f>
        <v>0</v>
      </c>
      <c r="N655" s="241">
        <f ca="1">+IFERROR(INDEX('Hoja de Trabajo para listado'!$A$155:$Z$1048576,MATCH($A655,'Hoja de Trabajo para listado'!$A$155:$A$1048576,0),MATCH((CUADRO!N$4&amp;$E655),'Hoja de Trabajo para listado'!$A$151:$Z$151,0)),0)+IFERROR(INDEX('Hoja de Trabajo para listado'!$AB$155:$BA$1048576,MATCH($A655,'Hoja de Trabajo para listado'!$AB$155:$AB$1048576,0),MATCH((CUADRO!N$4&amp;$E655),'Hoja de Trabajo para listado'!$AB$151:$BA$151,0)),0)+IFERROR(INDEX('Hoja de Trabajo para listado'!$BC$155:$CB$1048576,MATCH($A655,'Hoja de Trabajo para listado'!$BC$155:$BC$1048576,0),MATCH((CUADRO!N$4&amp;$E655),'Hoja de Trabajo para listado'!$BC$151:$CB$151,0)),0)+IFERROR(INDEX('Hoja de Trabajo para listado'!$DE$153:$DG$274,MATCH($A655,'Hoja de Trabajo para listado'!$DE$153:$DE$1048576,0),MATCH((CUADRO!N$4&amp;$E655),'Hoja de Trabajo para listado'!$DE$151:$DG$151,0)),0)+IFERROR(INDEX('Hoja de Trabajo para listado'!$CD$155:$DC$1048576,MATCH($A655,'Hoja de Trabajo para listado'!$CD$155:$CD$1048576,0),MATCH((CUADRO!N$4&amp;$E655),'Hoja de Trabajo para listado'!$CD$151:$DC$151,0)),0)</f>
        <v>0</v>
      </c>
      <c r="O655" s="241">
        <f ca="1">+IFERROR(INDEX('Hoja de Trabajo para listado'!$A$155:$Z$1048576,MATCH($A655,'Hoja de Trabajo para listado'!$A$155:$A$1048576,0),MATCH((CUADRO!O$4&amp;$E655),'Hoja de Trabajo para listado'!$A$151:$Z$151,0)),0)+IFERROR(INDEX('Hoja de Trabajo para listado'!$AB$155:$BA$1048576,MATCH($A655,'Hoja de Trabajo para listado'!$AB$155:$AB$1048576,0),MATCH((CUADRO!O$4&amp;$E655),'Hoja de Trabajo para listado'!$AB$151:$BA$151,0)),0)+IFERROR(INDEX('Hoja de Trabajo para listado'!$BC$155:$CB$1048576,MATCH($A655,'Hoja de Trabajo para listado'!$BC$155:$BC$1048576,0),MATCH((CUADRO!O$4&amp;$E655),'Hoja de Trabajo para listado'!$BC$151:$CB$151,0)),0)+IFERROR(INDEX('Hoja de Trabajo para listado'!$DE$153:$DG$274,MATCH($A655,'Hoja de Trabajo para listado'!$DE$153:$DE$1048576,0),MATCH((CUADRO!O$4&amp;$E655),'Hoja de Trabajo para listado'!$DE$151:$DG$151,0)),0)+IFERROR(INDEX('Hoja de Trabajo para listado'!$CD$155:$DC$1048576,MATCH($A655,'Hoja de Trabajo para listado'!$CD$155:$CD$1048576,0),MATCH((CUADRO!O$4&amp;$E655),'Hoja de Trabajo para listado'!$CD$151:$DC$151,0)),0)</f>
        <v>0</v>
      </c>
      <c r="P655" s="241">
        <f ca="1">+IFERROR(INDEX('Hoja de Trabajo para listado'!$A$155:$Z$1048576,MATCH($A655,'Hoja de Trabajo para listado'!$A$155:$A$1048576,0),MATCH((CUADRO!P$4&amp;$E655),'Hoja de Trabajo para listado'!$A$151:$Z$151,0)),0)+IFERROR(INDEX('Hoja de Trabajo para listado'!$AB$155:$BA$1048576,MATCH($A655,'Hoja de Trabajo para listado'!$AB$155:$AB$1048576,0),MATCH((CUADRO!P$4&amp;$E655),'Hoja de Trabajo para listado'!$AB$151:$BA$151,0)),0)+IFERROR(INDEX('Hoja de Trabajo para listado'!$BC$155:$CB$1048576,MATCH($A655,'Hoja de Trabajo para listado'!$BC$155:$BC$1048576,0),MATCH((CUADRO!P$4&amp;$E655),'Hoja de Trabajo para listado'!$BC$151:$CB$151,0)),0)+IFERROR(INDEX('Hoja de Trabajo para listado'!$DE$153:$DG$274,MATCH($A655,'Hoja de Trabajo para listado'!$DE$153:$DE$1048576,0),MATCH((CUADRO!P$4&amp;$E655),'Hoja de Trabajo para listado'!$DE$151:$DG$151,0)),0)+IFERROR(INDEX('Hoja de Trabajo para listado'!$CD$155:$DC$1048576,MATCH($A655,'Hoja de Trabajo para listado'!$CD$155:$CD$1048576,0),MATCH((CUADRO!P$4&amp;$E655),'Hoja de Trabajo para listado'!$CD$151:$DC$151,0)),0)</f>
        <v>0</v>
      </c>
      <c r="Q655" s="241">
        <f ca="1">+IFERROR(INDEX('Hoja de Trabajo para listado'!$A$155:$Z$1048576,MATCH($A655,'Hoja de Trabajo para listado'!$A$155:$A$1048576,0),MATCH((CUADRO!Q$4&amp;$E655),'Hoja de Trabajo para listado'!$A$151:$Z$151,0)),0)+IFERROR(INDEX('Hoja de Trabajo para listado'!$AB$155:$BA$1048576,MATCH($A655,'Hoja de Trabajo para listado'!$AB$155:$AB$1048576,0),MATCH((CUADRO!Q$4&amp;$E655),'Hoja de Trabajo para listado'!$AB$151:$BA$151,0)),0)+IFERROR(INDEX('Hoja de Trabajo para listado'!$BC$155:$CB$1048576,MATCH($A655,'Hoja de Trabajo para listado'!$BC$155:$BC$1048576,0),MATCH((CUADRO!Q$4&amp;$E655),'Hoja de Trabajo para listado'!$BC$151:$CB$151,0)),0)+IFERROR(INDEX('Hoja de Trabajo para listado'!$DE$153:$DG$274,MATCH($A655,'Hoja de Trabajo para listado'!$DE$153:$DE$1048576,0),MATCH((CUADRO!Q$4&amp;$E655),'Hoja de Trabajo para listado'!$DE$151:$DG$151,0)),0)+IFERROR(INDEX('Hoja de Trabajo para listado'!$CD$155:$DC$1048576,MATCH($A655,'Hoja de Trabajo para listado'!$CD$155:$CD$1048576,0),MATCH((CUADRO!Q$4&amp;$E655),'Hoja de Trabajo para listado'!$CD$151:$DC$151,0)),0)</f>
        <v>0</v>
      </c>
      <c r="R655" s="241">
        <f t="shared" ca="1" si="20"/>
        <v>0</v>
      </c>
      <c r="S655" s="247"/>
      <c r="T655" s="241">
        <f ca="1">+T656</f>
        <v>0</v>
      </c>
      <c r="U655" s="240">
        <f t="shared" si="21"/>
        <v>1</v>
      </c>
    </row>
    <row r="656" spans="1:21" customFormat="1" ht="15" hidden="1" customHeight="1">
      <c r="A656" s="32">
        <v>1279</v>
      </c>
      <c r="B656" s="382"/>
      <c r="C656" s="245" t="str">
        <f>+VLOOKUP(A656,bd_lista!$A$3:$C$592,3,FALSE)</f>
        <v>Gobierno Autónomo Municipal de Jesús de Machaca</v>
      </c>
      <c r="D656" s="384"/>
      <c r="E656" s="242" t="s">
        <v>684</v>
      </c>
      <c r="F656" s="241">
        <f ca="1">+IFERROR(INDEX('Hoja de Trabajo para listado'!$A$155:$Z$1048576,MATCH($A656,'Hoja de Trabajo para listado'!$A$155:$A$1048576,0),MATCH((CUADRO!F$4&amp;$E656),'Hoja de Trabajo para listado'!$A$151:$Z$151,0)),0)+IFERROR(INDEX('Hoja de Trabajo para listado'!$AB$155:$BA$1048576,MATCH($A656,'Hoja de Trabajo para listado'!$AB$155:$AB$1048576,0),MATCH((CUADRO!F$4&amp;$E656),'Hoja de Trabajo para listado'!$AB$151:$BA$151,0)),0)+IFERROR(INDEX('Hoja de Trabajo para listado'!$BC$155:$CB$1048576,MATCH($A656,'Hoja de Trabajo para listado'!$BC$155:$BC$1048576,0),MATCH((CUADRO!F$4&amp;$E656),'Hoja de Trabajo para listado'!$BC$151:$CB$151,0)),0)+IFERROR(INDEX('Hoja de Trabajo para listado'!$DE$153:$DG$274,MATCH($A656,'Hoja de Trabajo para listado'!$DE$153:$DE$1048576,0),MATCH((CUADRO!F$4&amp;$E656),'Hoja de Trabajo para listado'!$DE$151:$DG$151,0)),0)+IFERROR(INDEX('Hoja de Trabajo para listado'!$CD$155:$DC$1048576,MATCH($A656,'Hoja de Trabajo para listado'!$CD$155:$CD$1048576,0),MATCH((CUADRO!F$4&amp;$E656),'Hoja de Trabajo para listado'!$CD$151:$DC$151,0)),0)</f>
        <v>0</v>
      </c>
      <c r="G656" s="241">
        <f ca="1">+IFERROR(INDEX('Hoja de Trabajo para listado'!$A$155:$Z$1048576,MATCH($A656,'Hoja de Trabajo para listado'!$A$155:$A$1048576,0),MATCH((CUADRO!G$4&amp;$E656),'Hoja de Trabajo para listado'!$A$151:$Z$151,0)),0)+IFERROR(INDEX('Hoja de Trabajo para listado'!$AB$155:$BA$1048576,MATCH($A656,'Hoja de Trabajo para listado'!$AB$155:$AB$1048576,0),MATCH((CUADRO!G$4&amp;$E656),'Hoja de Trabajo para listado'!$AB$151:$BA$151,0)),0)+IFERROR(INDEX('Hoja de Trabajo para listado'!$BC$155:$CB$1048576,MATCH($A656,'Hoja de Trabajo para listado'!$BC$155:$BC$1048576,0),MATCH((CUADRO!G$4&amp;$E656),'Hoja de Trabajo para listado'!$BC$151:$CB$151,0)),0)+IFERROR(INDEX('Hoja de Trabajo para listado'!$DE$153:$DG$274,MATCH($A656,'Hoja de Trabajo para listado'!$DE$153:$DE$1048576,0),MATCH((CUADRO!G$4&amp;$E656),'Hoja de Trabajo para listado'!$DE$151:$DG$151,0)),0)+IFERROR(INDEX('Hoja de Trabajo para listado'!$CD$155:$DC$1048576,MATCH($A656,'Hoja de Trabajo para listado'!$CD$155:$CD$1048576,0),MATCH((CUADRO!G$4&amp;$E656),'Hoja de Trabajo para listado'!$CD$151:$DC$151,0)),0)</f>
        <v>0</v>
      </c>
      <c r="H656" s="241">
        <f ca="1">+IFERROR(INDEX('Hoja de Trabajo para listado'!$A$155:$Z$1048576,MATCH($A656,'Hoja de Trabajo para listado'!$A$155:$A$1048576,0),MATCH((CUADRO!H$4&amp;$E656),'Hoja de Trabajo para listado'!$A$151:$Z$151,0)),0)+IFERROR(INDEX('Hoja de Trabajo para listado'!$AB$155:$BA$1048576,MATCH($A656,'Hoja de Trabajo para listado'!$AB$155:$AB$1048576,0),MATCH((CUADRO!H$4&amp;$E656),'Hoja de Trabajo para listado'!$AB$151:$BA$151,0)),0)+IFERROR(INDEX('Hoja de Trabajo para listado'!$BC$155:$CB$1048576,MATCH($A656,'Hoja de Trabajo para listado'!$BC$155:$BC$1048576,0),MATCH((CUADRO!H$4&amp;$E656),'Hoja de Trabajo para listado'!$BC$151:$CB$151,0)),0)+IFERROR(INDEX('Hoja de Trabajo para listado'!$DE$153:$DG$274,MATCH($A656,'Hoja de Trabajo para listado'!$DE$153:$DE$1048576,0),MATCH((CUADRO!H$4&amp;$E656),'Hoja de Trabajo para listado'!$DE$151:$DG$151,0)),0)+IFERROR(INDEX('Hoja de Trabajo para listado'!$CD$155:$DC$1048576,MATCH($A656,'Hoja de Trabajo para listado'!$CD$155:$CD$1048576,0),MATCH((CUADRO!H$4&amp;$E656),'Hoja de Trabajo para listado'!$CD$151:$DC$151,0)),0)</f>
        <v>0</v>
      </c>
      <c r="I656" s="241">
        <f ca="1">+IFERROR(INDEX('Hoja de Trabajo para listado'!$A$155:$Z$1048576,MATCH($A656,'Hoja de Trabajo para listado'!$A$155:$A$1048576,0),MATCH((CUADRO!I$4&amp;$E656),'Hoja de Trabajo para listado'!$A$151:$Z$151,0)),0)+IFERROR(INDEX('Hoja de Trabajo para listado'!$AB$155:$BA$1048576,MATCH($A656,'Hoja de Trabajo para listado'!$AB$155:$AB$1048576,0),MATCH((CUADRO!I$4&amp;$E656),'Hoja de Trabajo para listado'!$AB$151:$BA$151,0)),0)+IFERROR(INDEX('Hoja de Trabajo para listado'!$BC$155:$CB$1048576,MATCH($A656,'Hoja de Trabajo para listado'!$BC$155:$BC$1048576,0),MATCH((CUADRO!I$4&amp;$E656),'Hoja de Trabajo para listado'!$BC$151:$CB$151,0)),0)+IFERROR(INDEX('Hoja de Trabajo para listado'!$DE$153:$DG$274,MATCH($A656,'Hoja de Trabajo para listado'!$DE$153:$DE$1048576,0),MATCH((CUADRO!I$4&amp;$E656),'Hoja de Trabajo para listado'!$DE$151:$DG$151,0)),0)+IFERROR(INDEX('Hoja de Trabajo para listado'!$CD$155:$DC$1048576,MATCH($A656,'Hoja de Trabajo para listado'!$CD$155:$CD$1048576,0),MATCH((CUADRO!I$4&amp;$E656),'Hoja de Trabajo para listado'!$CD$151:$DC$151,0)),0)</f>
        <v>0</v>
      </c>
      <c r="J656" s="241">
        <f ca="1">+IFERROR(INDEX('Hoja de Trabajo para listado'!$A$155:$Z$1048576,MATCH($A656,'Hoja de Trabajo para listado'!$A$155:$A$1048576,0),MATCH((CUADRO!J$4&amp;$E656),'Hoja de Trabajo para listado'!$A$151:$Z$151,0)),0)+IFERROR(INDEX('Hoja de Trabajo para listado'!$AB$155:$BA$1048576,MATCH($A656,'Hoja de Trabajo para listado'!$AB$155:$AB$1048576,0),MATCH((CUADRO!J$4&amp;$E656),'Hoja de Trabajo para listado'!$AB$151:$BA$151,0)),0)+IFERROR(INDEX('Hoja de Trabajo para listado'!$BC$155:$CB$1048576,MATCH($A656,'Hoja de Trabajo para listado'!$BC$155:$BC$1048576,0),MATCH((CUADRO!J$4&amp;$E656),'Hoja de Trabajo para listado'!$BC$151:$CB$151,0)),0)+IFERROR(INDEX('Hoja de Trabajo para listado'!$DE$153:$DG$274,MATCH($A656,'Hoja de Trabajo para listado'!$DE$153:$DE$1048576,0),MATCH((CUADRO!J$4&amp;$E656),'Hoja de Trabajo para listado'!$DE$151:$DG$151,0)),0)+IFERROR(INDEX('Hoja de Trabajo para listado'!$CD$155:$DC$1048576,MATCH($A656,'Hoja de Trabajo para listado'!$CD$155:$CD$1048576,0),MATCH((CUADRO!J$4&amp;$E656),'Hoja de Trabajo para listado'!$CD$151:$DC$151,0)),0)</f>
        <v>0</v>
      </c>
      <c r="K656" s="241">
        <f ca="1">+IFERROR(INDEX('Hoja de Trabajo para listado'!$A$155:$Z$1048576,MATCH($A656,'Hoja de Trabajo para listado'!$A$155:$A$1048576,0),MATCH((CUADRO!K$4&amp;$E656),'Hoja de Trabajo para listado'!$A$151:$Z$151,0)),0)+IFERROR(INDEX('Hoja de Trabajo para listado'!$AB$155:$BA$1048576,MATCH($A656,'Hoja de Trabajo para listado'!$AB$155:$AB$1048576,0),MATCH((CUADRO!K$4&amp;$E656),'Hoja de Trabajo para listado'!$AB$151:$BA$151,0)),0)+IFERROR(INDEX('Hoja de Trabajo para listado'!$BC$155:$CB$1048576,MATCH($A656,'Hoja de Trabajo para listado'!$BC$155:$BC$1048576,0),MATCH((CUADRO!K$4&amp;$E656),'Hoja de Trabajo para listado'!$BC$151:$CB$151,0)),0)+IFERROR(INDEX('Hoja de Trabajo para listado'!$DE$153:$DG$274,MATCH($A656,'Hoja de Trabajo para listado'!$DE$153:$DE$1048576,0),MATCH((CUADRO!K$4&amp;$E656),'Hoja de Trabajo para listado'!$DE$151:$DG$151,0)),0)+IFERROR(INDEX('Hoja de Trabajo para listado'!$CD$155:$DC$1048576,MATCH($A656,'Hoja de Trabajo para listado'!$CD$155:$CD$1048576,0),MATCH((CUADRO!K$4&amp;$E656),'Hoja de Trabajo para listado'!$CD$151:$DC$151,0)),0)</f>
        <v>0</v>
      </c>
      <c r="L656" s="241">
        <f ca="1">+IFERROR(INDEX('Hoja de Trabajo para listado'!$A$155:$Z$1048576,MATCH($A656,'Hoja de Trabajo para listado'!$A$155:$A$1048576,0),MATCH((CUADRO!L$4&amp;$E656),'Hoja de Trabajo para listado'!$A$151:$Z$151,0)),0)+IFERROR(INDEX('Hoja de Trabajo para listado'!$AB$155:$BA$1048576,MATCH($A656,'Hoja de Trabajo para listado'!$AB$155:$AB$1048576,0),MATCH((CUADRO!L$4&amp;$E656),'Hoja de Trabajo para listado'!$AB$151:$BA$151,0)),0)+IFERROR(INDEX('Hoja de Trabajo para listado'!$BC$155:$CB$1048576,MATCH($A656,'Hoja de Trabajo para listado'!$BC$155:$BC$1048576,0),MATCH((CUADRO!L$4&amp;$E656),'Hoja de Trabajo para listado'!$BC$151:$CB$151,0)),0)+IFERROR(INDEX('Hoja de Trabajo para listado'!$DE$153:$DG$274,MATCH($A656,'Hoja de Trabajo para listado'!$DE$153:$DE$1048576,0),MATCH((CUADRO!L$4&amp;$E656),'Hoja de Trabajo para listado'!$DE$151:$DG$151,0)),0)+IFERROR(INDEX('Hoja de Trabajo para listado'!$CD$155:$DC$1048576,MATCH($A656,'Hoja de Trabajo para listado'!$CD$155:$CD$1048576,0),MATCH((CUADRO!L$4&amp;$E656),'Hoja de Trabajo para listado'!$CD$151:$DC$151,0)),0)</f>
        <v>0</v>
      </c>
      <c r="M656" s="241">
        <f ca="1">+IFERROR(INDEX('Hoja de Trabajo para listado'!$A$155:$Z$1048576,MATCH($A656,'Hoja de Trabajo para listado'!$A$155:$A$1048576,0),MATCH((CUADRO!M$4&amp;$E656),'Hoja de Trabajo para listado'!$A$151:$Z$151,0)),0)+IFERROR(INDEX('Hoja de Trabajo para listado'!$AB$155:$BA$1048576,MATCH($A656,'Hoja de Trabajo para listado'!$AB$155:$AB$1048576,0),MATCH((CUADRO!M$4&amp;$E656),'Hoja de Trabajo para listado'!$AB$151:$BA$151,0)),0)+IFERROR(INDEX('Hoja de Trabajo para listado'!$BC$155:$CB$1048576,MATCH($A656,'Hoja de Trabajo para listado'!$BC$155:$BC$1048576,0),MATCH((CUADRO!M$4&amp;$E656),'Hoja de Trabajo para listado'!$BC$151:$CB$151,0)),0)+IFERROR(INDEX('Hoja de Trabajo para listado'!$DE$153:$DG$274,MATCH($A656,'Hoja de Trabajo para listado'!$DE$153:$DE$1048576,0),MATCH((CUADRO!M$4&amp;$E656),'Hoja de Trabajo para listado'!$DE$151:$DG$151,0)),0)+IFERROR(INDEX('Hoja de Trabajo para listado'!$CD$155:$DC$1048576,MATCH($A656,'Hoja de Trabajo para listado'!$CD$155:$CD$1048576,0),MATCH((CUADRO!M$4&amp;$E656),'Hoja de Trabajo para listado'!$CD$151:$DC$151,0)),0)</f>
        <v>0</v>
      </c>
      <c r="N656" s="241">
        <f ca="1">+IFERROR(INDEX('Hoja de Trabajo para listado'!$A$155:$Z$1048576,MATCH($A656,'Hoja de Trabajo para listado'!$A$155:$A$1048576,0),MATCH((CUADRO!N$4&amp;$E656),'Hoja de Trabajo para listado'!$A$151:$Z$151,0)),0)+IFERROR(INDEX('Hoja de Trabajo para listado'!$AB$155:$BA$1048576,MATCH($A656,'Hoja de Trabajo para listado'!$AB$155:$AB$1048576,0),MATCH((CUADRO!N$4&amp;$E656),'Hoja de Trabajo para listado'!$AB$151:$BA$151,0)),0)+IFERROR(INDEX('Hoja de Trabajo para listado'!$BC$155:$CB$1048576,MATCH($A656,'Hoja de Trabajo para listado'!$BC$155:$BC$1048576,0),MATCH((CUADRO!N$4&amp;$E656),'Hoja de Trabajo para listado'!$BC$151:$CB$151,0)),0)+IFERROR(INDEX('Hoja de Trabajo para listado'!$DE$153:$DG$274,MATCH($A656,'Hoja de Trabajo para listado'!$DE$153:$DE$1048576,0),MATCH((CUADRO!N$4&amp;$E656),'Hoja de Trabajo para listado'!$DE$151:$DG$151,0)),0)+IFERROR(INDEX('Hoja de Trabajo para listado'!$CD$155:$DC$1048576,MATCH($A656,'Hoja de Trabajo para listado'!$CD$155:$CD$1048576,0),MATCH((CUADRO!N$4&amp;$E656),'Hoja de Trabajo para listado'!$CD$151:$DC$151,0)),0)</f>
        <v>0</v>
      </c>
      <c r="O656" s="241">
        <f ca="1">+IFERROR(INDEX('Hoja de Trabajo para listado'!$A$155:$Z$1048576,MATCH($A656,'Hoja de Trabajo para listado'!$A$155:$A$1048576,0),MATCH((CUADRO!O$4&amp;$E656),'Hoja de Trabajo para listado'!$A$151:$Z$151,0)),0)+IFERROR(INDEX('Hoja de Trabajo para listado'!$AB$155:$BA$1048576,MATCH($A656,'Hoja de Trabajo para listado'!$AB$155:$AB$1048576,0),MATCH((CUADRO!O$4&amp;$E656),'Hoja de Trabajo para listado'!$AB$151:$BA$151,0)),0)+IFERROR(INDEX('Hoja de Trabajo para listado'!$BC$155:$CB$1048576,MATCH($A656,'Hoja de Trabajo para listado'!$BC$155:$BC$1048576,0),MATCH((CUADRO!O$4&amp;$E656),'Hoja de Trabajo para listado'!$BC$151:$CB$151,0)),0)+IFERROR(INDEX('Hoja de Trabajo para listado'!$DE$153:$DG$274,MATCH($A656,'Hoja de Trabajo para listado'!$DE$153:$DE$1048576,0),MATCH((CUADRO!O$4&amp;$E656),'Hoja de Trabajo para listado'!$DE$151:$DG$151,0)),0)+IFERROR(INDEX('Hoja de Trabajo para listado'!$CD$155:$DC$1048576,MATCH($A656,'Hoja de Trabajo para listado'!$CD$155:$CD$1048576,0),MATCH((CUADRO!O$4&amp;$E656),'Hoja de Trabajo para listado'!$CD$151:$DC$151,0)),0)</f>
        <v>0</v>
      </c>
      <c r="P656" s="241">
        <f ca="1">+IFERROR(INDEX('Hoja de Trabajo para listado'!$A$155:$Z$1048576,MATCH($A656,'Hoja de Trabajo para listado'!$A$155:$A$1048576,0),MATCH((CUADRO!P$4&amp;$E656),'Hoja de Trabajo para listado'!$A$151:$Z$151,0)),0)+IFERROR(INDEX('Hoja de Trabajo para listado'!$AB$155:$BA$1048576,MATCH($A656,'Hoja de Trabajo para listado'!$AB$155:$AB$1048576,0),MATCH((CUADRO!P$4&amp;$E656),'Hoja de Trabajo para listado'!$AB$151:$BA$151,0)),0)+IFERROR(INDEX('Hoja de Trabajo para listado'!$BC$155:$CB$1048576,MATCH($A656,'Hoja de Trabajo para listado'!$BC$155:$BC$1048576,0),MATCH((CUADRO!P$4&amp;$E656),'Hoja de Trabajo para listado'!$BC$151:$CB$151,0)),0)+IFERROR(INDEX('Hoja de Trabajo para listado'!$DE$153:$DG$274,MATCH($A656,'Hoja de Trabajo para listado'!$DE$153:$DE$1048576,0),MATCH((CUADRO!P$4&amp;$E656),'Hoja de Trabajo para listado'!$DE$151:$DG$151,0)),0)+IFERROR(INDEX('Hoja de Trabajo para listado'!$CD$155:$DC$1048576,MATCH($A656,'Hoja de Trabajo para listado'!$CD$155:$CD$1048576,0),MATCH((CUADRO!P$4&amp;$E656),'Hoja de Trabajo para listado'!$CD$151:$DC$151,0)),0)</f>
        <v>0</v>
      </c>
      <c r="Q656" s="241">
        <f ca="1">+IFERROR(INDEX('Hoja de Trabajo para listado'!$A$155:$Z$1048576,MATCH($A656,'Hoja de Trabajo para listado'!$A$155:$A$1048576,0),MATCH((CUADRO!Q$4&amp;$E656),'Hoja de Trabajo para listado'!$A$151:$Z$151,0)),0)+IFERROR(INDEX('Hoja de Trabajo para listado'!$AB$155:$BA$1048576,MATCH($A656,'Hoja de Trabajo para listado'!$AB$155:$AB$1048576,0),MATCH((CUADRO!Q$4&amp;$E656),'Hoja de Trabajo para listado'!$AB$151:$BA$151,0)),0)+IFERROR(INDEX('Hoja de Trabajo para listado'!$BC$155:$CB$1048576,MATCH($A656,'Hoja de Trabajo para listado'!$BC$155:$BC$1048576,0),MATCH((CUADRO!Q$4&amp;$E656),'Hoja de Trabajo para listado'!$BC$151:$CB$151,0)),0)+IFERROR(INDEX('Hoja de Trabajo para listado'!$DE$153:$DG$274,MATCH($A656,'Hoja de Trabajo para listado'!$DE$153:$DE$1048576,0),MATCH((CUADRO!Q$4&amp;$E656),'Hoja de Trabajo para listado'!$DE$151:$DG$151,0)),0)+IFERROR(INDEX('Hoja de Trabajo para listado'!$CD$155:$DC$1048576,MATCH($A656,'Hoja de Trabajo para listado'!$CD$155:$CD$1048576,0),MATCH((CUADRO!Q$4&amp;$E656),'Hoja de Trabajo para listado'!$CD$151:$DC$151,0)),0)</f>
        <v>0</v>
      </c>
      <c r="R656" s="241">
        <f t="shared" ca="1" si="20"/>
        <v>0</v>
      </c>
      <c r="S656" s="247">
        <f ca="1">+R655+R656</f>
        <v>0</v>
      </c>
      <c r="T656" s="241">
        <f ca="1">+S656</f>
        <v>0</v>
      </c>
      <c r="U656" s="240">
        <f t="shared" si="21"/>
        <v>2</v>
      </c>
    </row>
    <row r="657" spans="1:21" customFormat="1" ht="15" hidden="1" customHeight="1">
      <c r="A657" s="32">
        <v>1280</v>
      </c>
      <c r="B657" s="381">
        <f>+A657</f>
        <v>1280</v>
      </c>
      <c r="C657" s="245" t="str">
        <f>+VLOOKUP(A657,bd_lista!$A$3:$C$592,3,FALSE)</f>
        <v>Gobierno Autónomo Municipal de Taraco</v>
      </c>
      <c r="D657" s="383" t="str">
        <f>+C657</f>
        <v>Gobierno Autónomo Municipal de Taraco</v>
      </c>
      <c r="E657" s="240" t="s">
        <v>683</v>
      </c>
      <c r="F657" s="241">
        <f ca="1">+IFERROR(INDEX('Hoja de Trabajo para listado'!$A$155:$Z$1048576,MATCH($A657,'Hoja de Trabajo para listado'!$A$155:$A$1048576,0),MATCH((CUADRO!F$4&amp;$E657),'Hoja de Trabajo para listado'!$A$151:$Z$151,0)),0)+IFERROR(INDEX('Hoja de Trabajo para listado'!$AB$155:$BA$1048576,MATCH($A657,'Hoja de Trabajo para listado'!$AB$155:$AB$1048576,0),MATCH((CUADRO!F$4&amp;$E657),'Hoja de Trabajo para listado'!$AB$151:$BA$151,0)),0)+IFERROR(INDEX('Hoja de Trabajo para listado'!$BC$155:$CB$1048576,MATCH($A657,'Hoja de Trabajo para listado'!$BC$155:$BC$1048576,0),MATCH((CUADRO!F$4&amp;$E657),'Hoja de Trabajo para listado'!$BC$151:$CB$151,0)),0)+IFERROR(INDEX('Hoja de Trabajo para listado'!$DE$153:$DG$274,MATCH($A657,'Hoja de Trabajo para listado'!$DE$153:$DE$1048576,0),MATCH((CUADRO!F$4&amp;$E657),'Hoja de Trabajo para listado'!$DE$151:$DG$151,0)),0)+IFERROR(INDEX('Hoja de Trabajo para listado'!$CD$155:$DC$1048576,MATCH($A657,'Hoja de Trabajo para listado'!$CD$155:$CD$1048576,0),MATCH((CUADRO!F$4&amp;$E657),'Hoja de Trabajo para listado'!$CD$151:$DC$151,0)),0)</f>
        <v>0</v>
      </c>
      <c r="G657" s="241">
        <f ca="1">+IFERROR(INDEX('Hoja de Trabajo para listado'!$A$155:$Z$1048576,MATCH($A657,'Hoja de Trabajo para listado'!$A$155:$A$1048576,0),MATCH((CUADRO!G$4&amp;$E657),'Hoja de Trabajo para listado'!$A$151:$Z$151,0)),0)+IFERROR(INDEX('Hoja de Trabajo para listado'!$AB$155:$BA$1048576,MATCH($A657,'Hoja de Trabajo para listado'!$AB$155:$AB$1048576,0),MATCH((CUADRO!G$4&amp;$E657),'Hoja de Trabajo para listado'!$AB$151:$BA$151,0)),0)+IFERROR(INDEX('Hoja de Trabajo para listado'!$BC$155:$CB$1048576,MATCH($A657,'Hoja de Trabajo para listado'!$BC$155:$BC$1048576,0),MATCH((CUADRO!G$4&amp;$E657),'Hoja de Trabajo para listado'!$BC$151:$CB$151,0)),0)+IFERROR(INDEX('Hoja de Trabajo para listado'!$DE$153:$DG$274,MATCH($A657,'Hoja de Trabajo para listado'!$DE$153:$DE$1048576,0),MATCH((CUADRO!G$4&amp;$E657),'Hoja de Trabajo para listado'!$DE$151:$DG$151,0)),0)+IFERROR(INDEX('Hoja de Trabajo para listado'!$CD$155:$DC$1048576,MATCH($A657,'Hoja de Trabajo para listado'!$CD$155:$CD$1048576,0),MATCH((CUADRO!G$4&amp;$E657),'Hoja de Trabajo para listado'!$CD$151:$DC$151,0)),0)</f>
        <v>0</v>
      </c>
      <c r="H657" s="241">
        <f ca="1">+IFERROR(INDEX('Hoja de Trabajo para listado'!$A$155:$Z$1048576,MATCH($A657,'Hoja de Trabajo para listado'!$A$155:$A$1048576,0),MATCH((CUADRO!H$4&amp;$E657),'Hoja de Trabajo para listado'!$A$151:$Z$151,0)),0)+IFERROR(INDEX('Hoja de Trabajo para listado'!$AB$155:$BA$1048576,MATCH($A657,'Hoja de Trabajo para listado'!$AB$155:$AB$1048576,0),MATCH((CUADRO!H$4&amp;$E657),'Hoja de Trabajo para listado'!$AB$151:$BA$151,0)),0)+IFERROR(INDEX('Hoja de Trabajo para listado'!$BC$155:$CB$1048576,MATCH($A657,'Hoja de Trabajo para listado'!$BC$155:$BC$1048576,0),MATCH((CUADRO!H$4&amp;$E657),'Hoja de Trabajo para listado'!$BC$151:$CB$151,0)),0)+IFERROR(INDEX('Hoja de Trabajo para listado'!$DE$153:$DG$274,MATCH($A657,'Hoja de Trabajo para listado'!$DE$153:$DE$1048576,0),MATCH((CUADRO!H$4&amp;$E657),'Hoja de Trabajo para listado'!$DE$151:$DG$151,0)),0)+IFERROR(INDEX('Hoja de Trabajo para listado'!$CD$155:$DC$1048576,MATCH($A657,'Hoja de Trabajo para listado'!$CD$155:$CD$1048576,0),MATCH((CUADRO!H$4&amp;$E657),'Hoja de Trabajo para listado'!$CD$151:$DC$151,0)),0)</f>
        <v>0</v>
      </c>
      <c r="I657" s="241">
        <f ca="1">+IFERROR(INDEX('Hoja de Trabajo para listado'!$A$155:$Z$1048576,MATCH($A657,'Hoja de Trabajo para listado'!$A$155:$A$1048576,0),MATCH((CUADRO!I$4&amp;$E657),'Hoja de Trabajo para listado'!$A$151:$Z$151,0)),0)+IFERROR(INDEX('Hoja de Trabajo para listado'!$AB$155:$BA$1048576,MATCH($A657,'Hoja de Trabajo para listado'!$AB$155:$AB$1048576,0),MATCH((CUADRO!I$4&amp;$E657),'Hoja de Trabajo para listado'!$AB$151:$BA$151,0)),0)+IFERROR(INDEX('Hoja de Trabajo para listado'!$BC$155:$CB$1048576,MATCH($A657,'Hoja de Trabajo para listado'!$BC$155:$BC$1048576,0),MATCH((CUADRO!I$4&amp;$E657),'Hoja de Trabajo para listado'!$BC$151:$CB$151,0)),0)+IFERROR(INDEX('Hoja de Trabajo para listado'!$DE$153:$DG$274,MATCH($A657,'Hoja de Trabajo para listado'!$DE$153:$DE$1048576,0),MATCH((CUADRO!I$4&amp;$E657),'Hoja de Trabajo para listado'!$DE$151:$DG$151,0)),0)+IFERROR(INDEX('Hoja de Trabajo para listado'!$CD$155:$DC$1048576,MATCH($A657,'Hoja de Trabajo para listado'!$CD$155:$CD$1048576,0),MATCH((CUADRO!I$4&amp;$E657),'Hoja de Trabajo para listado'!$CD$151:$DC$151,0)),0)</f>
        <v>0</v>
      </c>
      <c r="J657" s="241">
        <f ca="1">+IFERROR(INDEX('Hoja de Trabajo para listado'!$A$155:$Z$1048576,MATCH($A657,'Hoja de Trabajo para listado'!$A$155:$A$1048576,0),MATCH((CUADRO!J$4&amp;$E657),'Hoja de Trabajo para listado'!$A$151:$Z$151,0)),0)+IFERROR(INDEX('Hoja de Trabajo para listado'!$AB$155:$BA$1048576,MATCH($A657,'Hoja de Trabajo para listado'!$AB$155:$AB$1048576,0),MATCH((CUADRO!J$4&amp;$E657),'Hoja de Trabajo para listado'!$AB$151:$BA$151,0)),0)+IFERROR(INDEX('Hoja de Trabajo para listado'!$BC$155:$CB$1048576,MATCH($A657,'Hoja de Trabajo para listado'!$BC$155:$BC$1048576,0),MATCH((CUADRO!J$4&amp;$E657),'Hoja de Trabajo para listado'!$BC$151:$CB$151,0)),0)+IFERROR(INDEX('Hoja de Trabajo para listado'!$DE$153:$DG$274,MATCH($A657,'Hoja de Trabajo para listado'!$DE$153:$DE$1048576,0),MATCH((CUADRO!J$4&amp;$E657),'Hoja de Trabajo para listado'!$DE$151:$DG$151,0)),0)+IFERROR(INDEX('Hoja de Trabajo para listado'!$CD$155:$DC$1048576,MATCH($A657,'Hoja de Trabajo para listado'!$CD$155:$CD$1048576,0),MATCH((CUADRO!J$4&amp;$E657),'Hoja de Trabajo para listado'!$CD$151:$DC$151,0)),0)</f>
        <v>0</v>
      </c>
      <c r="K657" s="241">
        <f ca="1">+IFERROR(INDEX('Hoja de Trabajo para listado'!$A$155:$Z$1048576,MATCH($A657,'Hoja de Trabajo para listado'!$A$155:$A$1048576,0),MATCH((CUADRO!K$4&amp;$E657),'Hoja de Trabajo para listado'!$A$151:$Z$151,0)),0)+IFERROR(INDEX('Hoja de Trabajo para listado'!$AB$155:$BA$1048576,MATCH($A657,'Hoja de Trabajo para listado'!$AB$155:$AB$1048576,0),MATCH((CUADRO!K$4&amp;$E657),'Hoja de Trabajo para listado'!$AB$151:$BA$151,0)),0)+IFERROR(INDEX('Hoja de Trabajo para listado'!$BC$155:$CB$1048576,MATCH($A657,'Hoja de Trabajo para listado'!$BC$155:$BC$1048576,0),MATCH((CUADRO!K$4&amp;$E657),'Hoja de Trabajo para listado'!$BC$151:$CB$151,0)),0)+IFERROR(INDEX('Hoja de Trabajo para listado'!$DE$153:$DG$274,MATCH($A657,'Hoja de Trabajo para listado'!$DE$153:$DE$1048576,0),MATCH((CUADRO!K$4&amp;$E657),'Hoja de Trabajo para listado'!$DE$151:$DG$151,0)),0)+IFERROR(INDEX('Hoja de Trabajo para listado'!$CD$155:$DC$1048576,MATCH($A657,'Hoja de Trabajo para listado'!$CD$155:$CD$1048576,0),MATCH((CUADRO!K$4&amp;$E657),'Hoja de Trabajo para listado'!$CD$151:$DC$151,0)),0)</f>
        <v>0</v>
      </c>
      <c r="L657" s="241">
        <f ca="1">+IFERROR(INDEX('Hoja de Trabajo para listado'!$A$155:$Z$1048576,MATCH($A657,'Hoja de Trabajo para listado'!$A$155:$A$1048576,0),MATCH((CUADRO!L$4&amp;$E657),'Hoja de Trabajo para listado'!$A$151:$Z$151,0)),0)+IFERROR(INDEX('Hoja de Trabajo para listado'!$AB$155:$BA$1048576,MATCH($A657,'Hoja de Trabajo para listado'!$AB$155:$AB$1048576,0),MATCH((CUADRO!L$4&amp;$E657),'Hoja de Trabajo para listado'!$AB$151:$BA$151,0)),0)+IFERROR(INDEX('Hoja de Trabajo para listado'!$BC$155:$CB$1048576,MATCH($A657,'Hoja de Trabajo para listado'!$BC$155:$BC$1048576,0),MATCH((CUADRO!L$4&amp;$E657),'Hoja de Trabajo para listado'!$BC$151:$CB$151,0)),0)+IFERROR(INDEX('Hoja de Trabajo para listado'!$DE$153:$DG$274,MATCH($A657,'Hoja de Trabajo para listado'!$DE$153:$DE$1048576,0),MATCH((CUADRO!L$4&amp;$E657),'Hoja de Trabajo para listado'!$DE$151:$DG$151,0)),0)+IFERROR(INDEX('Hoja de Trabajo para listado'!$CD$155:$DC$1048576,MATCH($A657,'Hoja de Trabajo para listado'!$CD$155:$CD$1048576,0),MATCH((CUADRO!L$4&amp;$E657),'Hoja de Trabajo para listado'!$CD$151:$DC$151,0)),0)</f>
        <v>0</v>
      </c>
      <c r="M657" s="241">
        <f ca="1">+IFERROR(INDEX('Hoja de Trabajo para listado'!$A$155:$Z$1048576,MATCH($A657,'Hoja de Trabajo para listado'!$A$155:$A$1048576,0),MATCH((CUADRO!M$4&amp;$E657),'Hoja de Trabajo para listado'!$A$151:$Z$151,0)),0)+IFERROR(INDEX('Hoja de Trabajo para listado'!$AB$155:$BA$1048576,MATCH($A657,'Hoja de Trabajo para listado'!$AB$155:$AB$1048576,0),MATCH((CUADRO!M$4&amp;$E657),'Hoja de Trabajo para listado'!$AB$151:$BA$151,0)),0)+IFERROR(INDEX('Hoja de Trabajo para listado'!$BC$155:$CB$1048576,MATCH($A657,'Hoja de Trabajo para listado'!$BC$155:$BC$1048576,0),MATCH((CUADRO!M$4&amp;$E657),'Hoja de Trabajo para listado'!$BC$151:$CB$151,0)),0)+IFERROR(INDEX('Hoja de Trabajo para listado'!$DE$153:$DG$274,MATCH($A657,'Hoja de Trabajo para listado'!$DE$153:$DE$1048576,0),MATCH((CUADRO!M$4&amp;$E657),'Hoja de Trabajo para listado'!$DE$151:$DG$151,0)),0)+IFERROR(INDEX('Hoja de Trabajo para listado'!$CD$155:$DC$1048576,MATCH($A657,'Hoja de Trabajo para listado'!$CD$155:$CD$1048576,0),MATCH((CUADRO!M$4&amp;$E657),'Hoja de Trabajo para listado'!$CD$151:$DC$151,0)),0)</f>
        <v>0</v>
      </c>
      <c r="N657" s="241">
        <f ca="1">+IFERROR(INDEX('Hoja de Trabajo para listado'!$A$155:$Z$1048576,MATCH($A657,'Hoja de Trabajo para listado'!$A$155:$A$1048576,0),MATCH((CUADRO!N$4&amp;$E657),'Hoja de Trabajo para listado'!$A$151:$Z$151,0)),0)+IFERROR(INDEX('Hoja de Trabajo para listado'!$AB$155:$BA$1048576,MATCH($A657,'Hoja de Trabajo para listado'!$AB$155:$AB$1048576,0),MATCH((CUADRO!N$4&amp;$E657),'Hoja de Trabajo para listado'!$AB$151:$BA$151,0)),0)+IFERROR(INDEX('Hoja de Trabajo para listado'!$BC$155:$CB$1048576,MATCH($A657,'Hoja de Trabajo para listado'!$BC$155:$BC$1048576,0),MATCH((CUADRO!N$4&amp;$E657),'Hoja de Trabajo para listado'!$BC$151:$CB$151,0)),0)+IFERROR(INDEX('Hoja de Trabajo para listado'!$DE$153:$DG$274,MATCH($A657,'Hoja de Trabajo para listado'!$DE$153:$DE$1048576,0),MATCH((CUADRO!N$4&amp;$E657),'Hoja de Trabajo para listado'!$DE$151:$DG$151,0)),0)+IFERROR(INDEX('Hoja de Trabajo para listado'!$CD$155:$DC$1048576,MATCH($A657,'Hoja de Trabajo para listado'!$CD$155:$CD$1048576,0),MATCH((CUADRO!N$4&amp;$E657),'Hoja de Trabajo para listado'!$CD$151:$DC$151,0)),0)</f>
        <v>0</v>
      </c>
      <c r="O657" s="241">
        <f ca="1">+IFERROR(INDEX('Hoja de Trabajo para listado'!$A$155:$Z$1048576,MATCH($A657,'Hoja de Trabajo para listado'!$A$155:$A$1048576,0),MATCH((CUADRO!O$4&amp;$E657),'Hoja de Trabajo para listado'!$A$151:$Z$151,0)),0)+IFERROR(INDEX('Hoja de Trabajo para listado'!$AB$155:$BA$1048576,MATCH($A657,'Hoja de Trabajo para listado'!$AB$155:$AB$1048576,0),MATCH((CUADRO!O$4&amp;$E657),'Hoja de Trabajo para listado'!$AB$151:$BA$151,0)),0)+IFERROR(INDEX('Hoja de Trabajo para listado'!$BC$155:$CB$1048576,MATCH($A657,'Hoja de Trabajo para listado'!$BC$155:$BC$1048576,0),MATCH((CUADRO!O$4&amp;$E657),'Hoja de Trabajo para listado'!$BC$151:$CB$151,0)),0)+IFERROR(INDEX('Hoja de Trabajo para listado'!$DE$153:$DG$274,MATCH($A657,'Hoja de Trabajo para listado'!$DE$153:$DE$1048576,0),MATCH((CUADRO!O$4&amp;$E657),'Hoja de Trabajo para listado'!$DE$151:$DG$151,0)),0)+IFERROR(INDEX('Hoja de Trabajo para listado'!$CD$155:$DC$1048576,MATCH($A657,'Hoja de Trabajo para listado'!$CD$155:$CD$1048576,0),MATCH((CUADRO!O$4&amp;$E657),'Hoja de Trabajo para listado'!$CD$151:$DC$151,0)),0)</f>
        <v>0</v>
      </c>
      <c r="P657" s="241">
        <f ca="1">+IFERROR(INDEX('Hoja de Trabajo para listado'!$A$155:$Z$1048576,MATCH($A657,'Hoja de Trabajo para listado'!$A$155:$A$1048576,0),MATCH((CUADRO!P$4&amp;$E657),'Hoja de Trabajo para listado'!$A$151:$Z$151,0)),0)+IFERROR(INDEX('Hoja de Trabajo para listado'!$AB$155:$BA$1048576,MATCH($A657,'Hoja de Trabajo para listado'!$AB$155:$AB$1048576,0),MATCH((CUADRO!P$4&amp;$E657),'Hoja de Trabajo para listado'!$AB$151:$BA$151,0)),0)+IFERROR(INDEX('Hoja de Trabajo para listado'!$BC$155:$CB$1048576,MATCH($A657,'Hoja de Trabajo para listado'!$BC$155:$BC$1048576,0),MATCH((CUADRO!P$4&amp;$E657),'Hoja de Trabajo para listado'!$BC$151:$CB$151,0)),0)+IFERROR(INDEX('Hoja de Trabajo para listado'!$DE$153:$DG$274,MATCH($A657,'Hoja de Trabajo para listado'!$DE$153:$DE$1048576,0),MATCH((CUADRO!P$4&amp;$E657),'Hoja de Trabajo para listado'!$DE$151:$DG$151,0)),0)+IFERROR(INDEX('Hoja de Trabajo para listado'!$CD$155:$DC$1048576,MATCH($A657,'Hoja de Trabajo para listado'!$CD$155:$CD$1048576,0),MATCH((CUADRO!P$4&amp;$E657),'Hoja de Trabajo para listado'!$CD$151:$DC$151,0)),0)</f>
        <v>0</v>
      </c>
      <c r="Q657" s="241">
        <f ca="1">+IFERROR(INDEX('Hoja de Trabajo para listado'!$A$155:$Z$1048576,MATCH($A657,'Hoja de Trabajo para listado'!$A$155:$A$1048576,0),MATCH((CUADRO!Q$4&amp;$E657),'Hoja de Trabajo para listado'!$A$151:$Z$151,0)),0)+IFERROR(INDEX('Hoja de Trabajo para listado'!$AB$155:$BA$1048576,MATCH($A657,'Hoja de Trabajo para listado'!$AB$155:$AB$1048576,0),MATCH((CUADRO!Q$4&amp;$E657),'Hoja de Trabajo para listado'!$AB$151:$BA$151,0)),0)+IFERROR(INDEX('Hoja de Trabajo para listado'!$BC$155:$CB$1048576,MATCH($A657,'Hoja de Trabajo para listado'!$BC$155:$BC$1048576,0),MATCH((CUADRO!Q$4&amp;$E657),'Hoja de Trabajo para listado'!$BC$151:$CB$151,0)),0)+IFERROR(INDEX('Hoja de Trabajo para listado'!$DE$153:$DG$274,MATCH($A657,'Hoja de Trabajo para listado'!$DE$153:$DE$1048576,0),MATCH((CUADRO!Q$4&amp;$E657),'Hoja de Trabajo para listado'!$DE$151:$DG$151,0)),0)+IFERROR(INDEX('Hoja de Trabajo para listado'!$CD$155:$DC$1048576,MATCH($A657,'Hoja de Trabajo para listado'!$CD$155:$CD$1048576,0),MATCH((CUADRO!Q$4&amp;$E657),'Hoja de Trabajo para listado'!$CD$151:$DC$151,0)),0)</f>
        <v>0</v>
      </c>
      <c r="R657" s="241">
        <f t="shared" ca="1" si="20"/>
        <v>0</v>
      </c>
      <c r="S657" s="247"/>
      <c r="T657" s="241">
        <f ca="1">+T658</f>
        <v>0</v>
      </c>
      <c r="U657" s="240">
        <f t="shared" si="21"/>
        <v>1</v>
      </c>
    </row>
    <row r="658" spans="1:21" customFormat="1" ht="15" hidden="1" customHeight="1">
      <c r="A658" s="32">
        <v>1280</v>
      </c>
      <c r="B658" s="382"/>
      <c r="C658" s="245" t="str">
        <f>+VLOOKUP(A658,bd_lista!$A$3:$C$592,3,FALSE)</f>
        <v>Gobierno Autónomo Municipal de Taraco</v>
      </c>
      <c r="D658" s="384"/>
      <c r="E658" s="242" t="s">
        <v>684</v>
      </c>
      <c r="F658" s="241">
        <f ca="1">+IFERROR(INDEX('Hoja de Trabajo para listado'!$A$155:$Z$1048576,MATCH($A658,'Hoja de Trabajo para listado'!$A$155:$A$1048576,0),MATCH((CUADRO!F$4&amp;$E658),'Hoja de Trabajo para listado'!$A$151:$Z$151,0)),0)+IFERROR(INDEX('Hoja de Trabajo para listado'!$AB$155:$BA$1048576,MATCH($A658,'Hoja de Trabajo para listado'!$AB$155:$AB$1048576,0),MATCH((CUADRO!F$4&amp;$E658),'Hoja de Trabajo para listado'!$AB$151:$BA$151,0)),0)+IFERROR(INDEX('Hoja de Trabajo para listado'!$BC$155:$CB$1048576,MATCH($A658,'Hoja de Trabajo para listado'!$BC$155:$BC$1048576,0),MATCH((CUADRO!F$4&amp;$E658),'Hoja de Trabajo para listado'!$BC$151:$CB$151,0)),0)+IFERROR(INDEX('Hoja de Trabajo para listado'!$DE$153:$DG$274,MATCH($A658,'Hoja de Trabajo para listado'!$DE$153:$DE$1048576,0),MATCH((CUADRO!F$4&amp;$E658),'Hoja de Trabajo para listado'!$DE$151:$DG$151,0)),0)+IFERROR(INDEX('Hoja de Trabajo para listado'!$CD$155:$DC$1048576,MATCH($A658,'Hoja de Trabajo para listado'!$CD$155:$CD$1048576,0),MATCH((CUADRO!F$4&amp;$E658),'Hoja de Trabajo para listado'!$CD$151:$DC$151,0)),0)</f>
        <v>0</v>
      </c>
      <c r="G658" s="241">
        <f ca="1">+IFERROR(INDEX('Hoja de Trabajo para listado'!$A$155:$Z$1048576,MATCH($A658,'Hoja de Trabajo para listado'!$A$155:$A$1048576,0),MATCH((CUADRO!G$4&amp;$E658),'Hoja de Trabajo para listado'!$A$151:$Z$151,0)),0)+IFERROR(INDEX('Hoja de Trabajo para listado'!$AB$155:$BA$1048576,MATCH($A658,'Hoja de Trabajo para listado'!$AB$155:$AB$1048576,0),MATCH((CUADRO!G$4&amp;$E658),'Hoja de Trabajo para listado'!$AB$151:$BA$151,0)),0)+IFERROR(INDEX('Hoja de Trabajo para listado'!$BC$155:$CB$1048576,MATCH($A658,'Hoja de Trabajo para listado'!$BC$155:$BC$1048576,0),MATCH((CUADRO!G$4&amp;$E658),'Hoja de Trabajo para listado'!$BC$151:$CB$151,0)),0)+IFERROR(INDEX('Hoja de Trabajo para listado'!$DE$153:$DG$274,MATCH($A658,'Hoja de Trabajo para listado'!$DE$153:$DE$1048576,0),MATCH((CUADRO!G$4&amp;$E658),'Hoja de Trabajo para listado'!$DE$151:$DG$151,0)),0)+IFERROR(INDEX('Hoja de Trabajo para listado'!$CD$155:$DC$1048576,MATCH($A658,'Hoja de Trabajo para listado'!$CD$155:$CD$1048576,0),MATCH((CUADRO!G$4&amp;$E658),'Hoja de Trabajo para listado'!$CD$151:$DC$151,0)),0)</f>
        <v>0</v>
      </c>
      <c r="H658" s="241">
        <f ca="1">+IFERROR(INDEX('Hoja de Trabajo para listado'!$A$155:$Z$1048576,MATCH($A658,'Hoja de Trabajo para listado'!$A$155:$A$1048576,0),MATCH((CUADRO!H$4&amp;$E658),'Hoja de Trabajo para listado'!$A$151:$Z$151,0)),0)+IFERROR(INDEX('Hoja de Trabajo para listado'!$AB$155:$BA$1048576,MATCH($A658,'Hoja de Trabajo para listado'!$AB$155:$AB$1048576,0),MATCH((CUADRO!H$4&amp;$E658),'Hoja de Trabajo para listado'!$AB$151:$BA$151,0)),0)+IFERROR(INDEX('Hoja de Trabajo para listado'!$BC$155:$CB$1048576,MATCH($A658,'Hoja de Trabajo para listado'!$BC$155:$BC$1048576,0),MATCH((CUADRO!H$4&amp;$E658),'Hoja de Trabajo para listado'!$BC$151:$CB$151,0)),0)+IFERROR(INDEX('Hoja de Trabajo para listado'!$DE$153:$DG$274,MATCH($A658,'Hoja de Trabajo para listado'!$DE$153:$DE$1048576,0),MATCH((CUADRO!H$4&amp;$E658),'Hoja de Trabajo para listado'!$DE$151:$DG$151,0)),0)+IFERROR(INDEX('Hoja de Trabajo para listado'!$CD$155:$DC$1048576,MATCH($A658,'Hoja de Trabajo para listado'!$CD$155:$CD$1048576,0),MATCH((CUADRO!H$4&amp;$E658),'Hoja de Trabajo para listado'!$CD$151:$DC$151,0)),0)</f>
        <v>0</v>
      </c>
      <c r="I658" s="241">
        <f ca="1">+IFERROR(INDEX('Hoja de Trabajo para listado'!$A$155:$Z$1048576,MATCH($A658,'Hoja de Trabajo para listado'!$A$155:$A$1048576,0),MATCH((CUADRO!I$4&amp;$E658),'Hoja de Trabajo para listado'!$A$151:$Z$151,0)),0)+IFERROR(INDEX('Hoja de Trabajo para listado'!$AB$155:$BA$1048576,MATCH($A658,'Hoja de Trabajo para listado'!$AB$155:$AB$1048576,0),MATCH((CUADRO!I$4&amp;$E658),'Hoja de Trabajo para listado'!$AB$151:$BA$151,0)),0)+IFERROR(INDEX('Hoja de Trabajo para listado'!$BC$155:$CB$1048576,MATCH($A658,'Hoja de Trabajo para listado'!$BC$155:$BC$1048576,0),MATCH((CUADRO!I$4&amp;$E658),'Hoja de Trabajo para listado'!$BC$151:$CB$151,0)),0)+IFERROR(INDEX('Hoja de Trabajo para listado'!$DE$153:$DG$274,MATCH($A658,'Hoja de Trabajo para listado'!$DE$153:$DE$1048576,0),MATCH((CUADRO!I$4&amp;$E658),'Hoja de Trabajo para listado'!$DE$151:$DG$151,0)),0)+IFERROR(INDEX('Hoja de Trabajo para listado'!$CD$155:$DC$1048576,MATCH($A658,'Hoja de Trabajo para listado'!$CD$155:$CD$1048576,0),MATCH((CUADRO!I$4&amp;$E658),'Hoja de Trabajo para listado'!$CD$151:$DC$151,0)),0)</f>
        <v>0</v>
      </c>
      <c r="J658" s="241">
        <f ca="1">+IFERROR(INDEX('Hoja de Trabajo para listado'!$A$155:$Z$1048576,MATCH($A658,'Hoja de Trabajo para listado'!$A$155:$A$1048576,0),MATCH((CUADRO!J$4&amp;$E658),'Hoja de Trabajo para listado'!$A$151:$Z$151,0)),0)+IFERROR(INDEX('Hoja de Trabajo para listado'!$AB$155:$BA$1048576,MATCH($A658,'Hoja de Trabajo para listado'!$AB$155:$AB$1048576,0),MATCH((CUADRO!J$4&amp;$E658),'Hoja de Trabajo para listado'!$AB$151:$BA$151,0)),0)+IFERROR(INDEX('Hoja de Trabajo para listado'!$BC$155:$CB$1048576,MATCH($A658,'Hoja de Trabajo para listado'!$BC$155:$BC$1048576,0),MATCH((CUADRO!J$4&amp;$E658),'Hoja de Trabajo para listado'!$BC$151:$CB$151,0)),0)+IFERROR(INDEX('Hoja de Trabajo para listado'!$DE$153:$DG$274,MATCH($A658,'Hoja de Trabajo para listado'!$DE$153:$DE$1048576,0),MATCH((CUADRO!J$4&amp;$E658),'Hoja de Trabajo para listado'!$DE$151:$DG$151,0)),0)+IFERROR(INDEX('Hoja de Trabajo para listado'!$CD$155:$DC$1048576,MATCH($A658,'Hoja de Trabajo para listado'!$CD$155:$CD$1048576,0),MATCH((CUADRO!J$4&amp;$E658),'Hoja de Trabajo para listado'!$CD$151:$DC$151,0)),0)</f>
        <v>0</v>
      </c>
      <c r="K658" s="241">
        <f ca="1">+IFERROR(INDEX('Hoja de Trabajo para listado'!$A$155:$Z$1048576,MATCH($A658,'Hoja de Trabajo para listado'!$A$155:$A$1048576,0),MATCH((CUADRO!K$4&amp;$E658),'Hoja de Trabajo para listado'!$A$151:$Z$151,0)),0)+IFERROR(INDEX('Hoja de Trabajo para listado'!$AB$155:$BA$1048576,MATCH($A658,'Hoja de Trabajo para listado'!$AB$155:$AB$1048576,0),MATCH((CUADRO!K$4&amp;$E658),'Hoja de Trabajo para listado'!$AB$151:$BA$151,0)),0)+IFERROR(INDEX('Hoja de Trabajo para listado'!$BC$155:$CB$1048576,MATCH($A658,'Hoja de Trabajo para listado'!$BC$155:$BC$1048576,0),MATCH((CUADRO!K$4&amp;$E658),'Hoja de Trabajo para listado'!$BC$151:$CB$151,0)),0)+IFERROR(INDEX('Hoja de Trabajo para listado'!$DE$153:$DG$274,MATCH($A658,'Hoja de Trabajo para listado'!$DE$153:$DE$1048576,0),MATCH((CUADRO!K$4&amp;$E658),'Hoja de Trabajo para listado'!$DE$151:$DG$151,0)),0)+IFERROR(INDEX('Hoja de Trabajo para listado'!$CD$155:$DC$1048576,MATCH($A658,'Hoja de Trabajo para listado'!$CD$155:$CD$1048576,0),MATCH((CUADRO!K$4&amp;$E658),'Hoja de Trabajo para listado'!$CD$151:$DC$151,0)),0)</f>
        <v>0</v>
      </c>
      <c r="L658" s="241">
        <f ca="1">+IFERROR(INDEX('Hoja de Trabajo para listado'!$A$155:$Z$1048576,MATCH($A658,'Hoja de Trabajo para listado'!$A$155:$A$1048576,0),MATCH((CUADRO!L$4&amp;$E658),'Hoja de Trabajo para listado'!$A$151:$Z$151,0)),0)+IFERROR(INDEX('Hoja de Trabajo para listado'!$AB$155:$BA$1048576,MATCH($A658,'Hoja de Trabajo para listado'!$AB$155:$AB$1048576,0),MATCH((CUADRO!L$4&amp;$E658),'Hoja de Trabajo para listado'!$AB$151:$BA$151,0)),0)+IFERROR(INDEX('Hoja de Trabajo para listado'!$BC$155:$CB$1048576,MATCH($A658,'Hoja de Trabajo para listado'!$BC$155:$BC$1048576,0),MATCH((CUADRO!L$4&amp;$E658),'Hoja de Trabajo para listado'!$BC$151:$CB$151,0)),0)+IFERROR(INDEX('Hoja de Trabajo para listado'!$DE$153:$DG$274,MATCH($A658,'Hoja de Trabajo para listado'!$DE$153:$DE$1048576,0),MATCH((CUADRO!L$4&amp;$E658),'Hoja de Trabajo para listado'!$DE$151:$DG$151,0)),0)+IFERROR(INDEX('Hoja de Trabajo para listado'!$CD$155:$DC$1048576,MATCH($A658,'Hoja de Trabajo para listado'!$CD$155:$CD$1048576,0),MATCH((CUADRO!L$4&amp;$E658),'Hoja de Trabajo para listado'!$CD$151:$DC$151,0)),0)</f>
        <v>0</v>
      </c>
      <c r="M658" s="241">
        <f ca="1">+IFERROR(INDEX('Hoja de Trabajo para listado'!$A$155:$Z$1048576,MATCH($A658,'Hoja de Trabajo para listado'!$A$155:$A$1048576,0),MATCH((CUADRO!M$4&amp;$E658),'Hoja de Trabajo para listado'!$A$151:$Z$151,0)),0)+IFERROR(INDEX('Hoja de Trabajo para listado'!$AB$155:$BA$1048576,MATCH($A658,'Hoja de Trabajo para listado'!$AB$155:$AB$1048576,0),MATCH((CUADRO!M$4&amp;$E658),'Hoja de Trabajo para listado'!$AB$151:$BA$151,0)),0)+IFERROR(INDEX('Hoja de Trabajo para listado'!$BC$155:$CB$1048576,MATCH($A658,'Hoja de Trabajo para listado'!$BC$155:$BC$1048576,0),MATCH((CUADRO!M$4&amp;$E658),'Hoja de Trabajo para listado'!$BC$151:$CB$151,0)),0)+IFERROR(INDEX('Hoja de Trabajo para listado'!$DE$153:$DG$274,MATCH($A658,'Hoja de Trabajo para listado'!$DE$153:$DE$1048576,0),MATCH((CUADRO!M$4&amp;$E658),'Hoja de Trabajo para listado'!$DE$151:$DG$151,0)),0)+IFERROR(INDEX('Hoja de Trabajo para listado'!$CD$155:$DC$1048576,MATCH($A658,'Hoja de Trabajo para listado'!$CD$155:$CD$1048576,0),MATCH((CUADRO!M$4&amp;$E658),'Hoja de Trabajo para listado'!$CD$151:$DC$151,0)),0)</f>
        <v>0</v>
      </c>
      <c r="N658" s="241">
        <f ca="1">+IFERROR(INDEX('Hoja de Trabajo para listado'!$A$155:$Z$1048576,MATCH($A658,'Hoja de Trabajo para listado'!$A$155:$A$1048576,0),MATCH((CUADRO!N$4&amp;$E658),'Hoja de Trabajo para listado'!$A$151:$Z$151,0)),0)+IFERROR(INDEX('Hoja de Trabajo para listado'!$AB$155:$BA$1048576,MATCH($A658,'Hoja de Trabajo para listado'!$AB$155:$AB$1048576,0),MATCH((CUADRO!N$4&amp;$E658),'Hoja de Trabajo para listado'!$AB$151:$BA$151,0)),0)+IFERROR(INDEX('Hoja de Trabajo para listado'!$BC$155:$CB$1048576,MATCH($A658,'Hoja de Trabajo para listado'!$BC$155:$BC$1048576,0),MATCH((CUADRO!N$4&amp;$E658),'Hoja de Trabajo para listado'!$BC$151:$CB$151,0)),0)+IFERROR(INDEX('Hoja de Trabajo para listado'!$DE$153:$DG$274,MATCH($A658,'Hoja de Trabajo para listado'!$DE$153:$DE$1048576,0),MATCH((CUADRO!N$4&amp;$E658),'Hoja de Trabajo para listado'!$DE$151:$DG$151,0)),0)+IFERROR(INDEX('Hoja de Trabajo para listado'!$CD$155:$DC$1048576,MATCH($A658,'Hoja de Trabajo para listado'!$CD$155:$CD$1048576,0),MATCH((CUADRO!N$4&amp;$E658),'Hoja de Trabajo para listado'!$CD$151:$DC$151,0)),0)</f>
        <v>0</v>
      </c>
      <c r="O658" s="241">
        <f ca="1">+IFERROR(INDEX('Hoja de Trabajo para listado'!$A$155:$Z$1048576,MATCH($A658,'Hoja de Trabajo para listado'!$A$155:$A$1048576,0),MATCH((CUADRO!O$4&amp;$E658),'Hoja de Trabajo para listado'!$A$151:$Z$151,0)),0)+IFERROR(INDEX('Hoja de Trabajo para listado'!$AB$155:$BA$1048576,MATCH($A658,'Hoja de Trabajo para listado'!$AB$155:$AB$1048576,0),MATCH((CUADRO!O$4&amp;$E658),'Hoja de Trabajo para listado'!$AB$151:$BA$151,0)),0)+IFERROR(INDEX('Hoja de Trabajo para listado'!$BC$155:$CB$1048576,MATCH($A658,'Hoja de Trabajo para listado'!$BC$155:$BC$1048576,0),MATCH((CUADRO!O$4&amp;$E658),'Hoja de Trabajo para listado'!$BC$151:$CB$151,0)),0)+IFERROR(INDEX('Hoja de Trabajo para listado'!$DE$153:$DG$274,MATCH($A658,'Hoja de Trabajo para listado'!$DE$153:$DE$1048576,0),MATCH((CUADRO!O$4&amp;$E658),'Hoja de Trabajo para listado'!$DE$151:$DG$151,0)),0)+IFERROR(INDEX('Hoja de Trabajo para listado'!$CD$155:$DC$1048576,MATCH($A658,'Hoja de Trabajo para listado'!$CD$155:$CD$1048576,0),MATCH((CUADRO!O$4&amp;$E658),'Hoja de Trabajo para listado'!$CD$151:$DC$151,0)),0)</f>
        <v>0</v>
      </c>
      <c r="P658" s="241">
        <f ca="1">+IFERROR(INDEX('Hoja de Trabajo para listado'!$A$155:$Z$1048576,MATCH($A658,'Hoja de Trabajo para listado'!$A$155:$A$1048576,0),MATCH((CUADRO!P$4&amp;$E658),'Hoja de Trabajo para listado'!$A$151:$Z$151,0)),0)+IFERROR(INDEX('Hoja de Trabajo para listado'!$AB$155:$BA$1048576,MATCH($A658,'Hoja de Trabajo para listado'!$AB$155:$AB$1048576,0),MATCH((CUADRO!P$4&amp;$E658),'Hoja de Trabajo para listado'!$AB$151:$BA$151,0)),0)+IFERROR(INDEX('Hoja de Trabajo para listado'!$BC$155:$CB$1048576,MATCH($A658,'Hoja de Trabajo para listado'!$BC$155:$BC$1048576,0),MATCH((CUADRO!P$4&amp;$E658),'Hoja de Trabajo para listado'!$BC$151:$CB$151,0)),0)+IFERROR(INDEX('Hoja de Trabajo para listado'!$DE$153:$DG$274,MATCH($A658,'Hoja de Trabajo para listado'!$DE$153:$DE$1048576,0),MATCH((CUADRO!P$4&amp;$E658),'Hoja de Trabajo para listado'!$DE$151:$DG$151,0)),0)+IFERROR(INDEX('Hoja de Trabajo para listado'!$CD$155:$DC$1048576,MATCH($A658,'Hoja de Trabajo para listado'!$CD$155:$CD$1048576,0),MATCH((CUADRO!P$4&amp;$E658),'Hoja de Trabajo para listado'!$CD$151:$DC$151,0)),0)</f>
        <v>0</v>
      </c>
      <c r="Q658" s="241">
        <f ca="1">+IFERROR(INDEX('Hoja de Trabajo para listado'!$A$155:$Z$1048576,MATCH($A658,'Hoja de Trabajo para listado'!$A$155:$A$1048576,0),MATCH((CUADRO!Q$4&amp;$E658),'Hoja de Trabajo para listado'!$A$151:$Z$151,0)),0)+IFERROR(INDEX('Hoja de Trabajo para listado'!$AB$155:$BA$1048576,MATCH($A658,'Hoja de Trabajo para listado'!$AB$155:$AB$1048576,0),MATCH((CUADRO!Q$4&amp;$E658),'Hoja de Trabajo para listado'!$AB$151:$BA$151,0)),0)+IFERROR(INDEX('Hoja de Trabajo para listado'!$BC$155:$CB$1048576,MATCH($A658,'Hoja de Trabajo para listado'!$BC$155:$BC$1048576,0),MATCH((CUADRO!Q$4&amp;$E658),'Hoja de Trabajo para listado'!$BC$151:$CB$151,0)),0)+IFERROR(INDEX('Hoja de Trabajo para listado'!$DE$153:$DG$274,MATCH($A658,'Hoja de Trabajo para listado'!$DE$153:$DE$1048576,0),MATCH((CUADRO!Q$4&amp;$E658),'Hoja de Trabajo para listado'!$DE$151:$DG$151,0)),0)+IFERROR(INDEX('Hoja de Trabajo para listado'!$CD$155:$DC$1048576,MATCH($A658,'Hoja de Trabajo para listado'!$CD$155:$CD$1048576,0),MATCH((CUADRO!Q$4&amp;$E658),'Hoja de Trabajo para listado'!$CD$151:$DC$151,0)),0)</f>
        <v>0</v>
      </c>
      <c r="R658" s="241">
        <f t="shared" ca="1" si="20"/>
        <v>0</v>
      </c>
      <c r="S658" s="247">
        <f ca="1">+R657+R658</f>
        <v>0</v>
      </c>
      <c r="T658" s="241">
        <f ca="1">+S658</f>
        <v>0</v>
      </c>
      <c r="U658" s="240">
        <f t="shared" si="21"/>
        <v>2</v>
      </c>
    </row>
    <row r="659" spans="1:21" customFormat="1" ht="27" hidden="1" customHeight="1">
      <c r="A659" s="32">
        <v>1281</v>
      </c>
      <c r="B659" s="381">
        <f>+A659</f>
        <v>1281</v>
      </c>
      <c r="C659" s="245" t="str">
        <f>+VLOOKUP(A659,bd_lista!$A$3:$C$592,3,FALSE)</f>
        <v>Gobierno Autónomo Municipal de Huarina</v>
      </c>
      <c r="D659" s="383" t="str">
        <f>+C659</f>
        <v>Gobierno Autónomo Municipal de Huarina</v>
      </c>
      <c r="E659" s="240" t="s">
        <v>683</v>
      </c>
      <c r="F659" s="241">
        <f ca="1">+IFERROR(INDEX('Hoja de Trabajo para listado'!$A$155:$Z$1048576,MATCH($A659,'Hoja de Trabajo para listado'!$A$155:$A$1048576,0),MATCH((CUADRO!F$4&amp;$E659),'Hoja de Trabajo para listado'!$A$151:$Z$151,0)),0)+IFERROR(INDEX('Hoja de Trabajo para listado'!$AB$155:$BA$1048576,MATCH($A659,'Hoja de Trabajo para listado'!$AB$155:$AB$1048576,0),MATCH((CUADRO!F$4&amp;$E659),'Hoja de Trabajo para listado'!$AB$151:$BA$151,0)),0)+IFERROR(INDEX('Hoja de Trabajo para listado'!$BC$155:$CB$1048576,MATCH($A659,'Hoja de Trabajo para listado'!$BC$155:$BC$1048576,0),MATCH((CUADRO!F$4&amp;$E659),'Hoja de Trabajo para listado'!$BC$151:$CB$151,0)),0)+IFERROR(INDEX('Hoja de Trabajo para listado'!$DE$153:$DG$274,MATCH($A659,'Hoja de Trabajo para listado'!$DE$153:$DE$1048576,0),MATCH((CUADRO!F$4&amp;$E659),'Hoja de Trabajo para listado'!$DE$151:$DG$151,0)),0)+IFERROR(INDEX('Hoja de Trabajo para listado'!$CD$155:$DC$1048576,MATCH($A659,'Hoja de Trabajo para listado'!$CD$155:$CD$1048576,0),MATCH((CUADRO!F$4&amp;$E659),'Hoja de Trabajo para listado'!$CD$151:$DC$151,0)),0)</f>
        <v>0</v>
      </c>
      <c r="G659" s="241">
        <f ca="1">+IFERROR(INDEX('Hoja de Trabajo para listado'!$A$155:$Z$1048576,MATCH($A659,'Hoja de Trabajo para listado'!$A$155:$A$1048576,0),MATCH((CUADRO!G$4&amp;$E659),'Hoja de Trabajo para listado'!$A$151:$Z$151,0)),0)+IFERROR(INDEX('Hoja de Trabajo para listado'!$AB$155:$BA$1048576,MATCH($A659,'Hoja de Trabajo para listado'!$AB$155:$AB$1048576,0),MATCH((CUADRO!G$4&amp;$E659),'Hoja de Trabajo para listado'!$AB$151:$BA$151,0)),0)+IFERROR(INDEX('Hoja de Trabajo para listado'!$BC$155:$CB$1048576,MATCH($A659,'Hoja de Trabajo para listado'!$BC$155:$BC$1048576,0),MATCH((CUADRO!G$4&amp;$E659),'Hoja de Trabajo para listado'!$BC$151:$CB$151,0)),0)+IFERROR(INDEX('Hoja de Trabajo para listado'!$DE$153:$DG$274,MATCH($A659,'Hoja de Trabajo para listado'!$DE$153:$DE$1048576,0),MATCH((CUADRO!G$4&amp;$E659),'Hoja de Trabajo para listado'!$DE$151:$DG$151,0)),0)+IFERROR(INDEX('Hoja de Trabajo para listado'!$CD$155:$DC$1048576,MATCH($A659,'Hoja de Trabajo para listado'!$CD$155:$CD$1048576,0),MATCH((CUADRO!G$4&amp;$E659),'Hoja de Trabajo para listado'!$CD$151:$DC$151,0)),0)</f>
        <v>0</v>
      </c>
      <c r="H659" s="241">
        <f ca="1">+IFERROR(INDEX('Hoja de Trabajo para listado'!$A$155:$Z$1048576,MATCH($A659,'Hoja de Trabajo para listado'!$A$155:$A$1048576,0),MATCH((CUADRO!H$4&amp;$E659),'Hoja de Trabajo para listado'!$A$151:$Z$151,0)),0)+IFERROR(INDEX('Hoja de Trabajo para listado'!$AB$155:$BA$1048576,MATCH($A659,'Hoja de Trabajo para listado'!$AB$155:$AB$1048576,0),MATCH((CUADRO!H$4&amp;$E659),'Hoja de Trabajo para listado'!$AB$151:$BA$151,0)),0)+IFERROR(INDEX('Hoja de Trabajo para listado'!$BC$155:$CB$1048576,MATCH($A659,'Hoja de Trabajo para listado'!$BC$155:$BC$1048576,0),MATCH((CUADRO!H$4&amp;$E659),'Hoja de Trabajo para listado'!$BC$151:$CB$151,0)),0)+IFERROR(INDEX('Hoja de Trabajo para listado'!$DE$153:$DG$274,MATCH($A659,'Hoja de Trabajo para listado'!$DE$153:$DE$1048576,0),MATCH((CUADRO!H$4&amp;$E659),'Hoja de Trabajo para listado'!$DE$151:$DG$151,0)),0)+IFERROR(INDEX('Hoja de Trabajo para listado'!$CD$155:$DC$1048576,MATCH($A659,'Hoja de Trabajo para listado'!$CD$155:$CD$1048576,0),MATCH((CUADRO!H$4&amp;$E659),'Hoja de Trabajo para listado'!$CD$151:$DC$151,0)),0)</f>
        <v>0</v>
      </c>
      <c r="I659" s="241">
        <f ca="1">+IFERROR(INDEX('Hoja de Trabajo para listado'!$A$155:$Z$1048576,MATCH($A659,'Hoja de Trabajo para listado'!$A$155:$A$1048576,0),MATCH((CUADRO!I$4&amp;$E659),'Hoja de Trabajo para listado'!$A$151:$Z$151,0)),0)+IFERROR(INDEX('Hoja de Trabajo para listado'!$AB$155:$BA$1048576,MATCH($A659,'Hoja de Trabajo para listado'!$AB$155:$AB$1048576,0),MATCH((CUADRO!I$4&amp;$E659),'Hoja de Trabajo para listado'!$AB$151:$BA$151,0)),0)+IFERROR(INDEX('Hoja de Trabajo para listado'!$BC$155:$CB$1048576,MATCH($A659,'Hoja de Trabajo para listado'!$BC$155:$BC$1048576,0),MATCH((CUADRO!I$4&amp;$E659),'Hoja de Trabajo para listado'!$BC$151:$CB$151,0)),0)+IFERROR(INDEX('Hoja de Trabajo para listado'!$DE$153:$DG$274,MATCH($A659,'Hoja de Trabajo para listado'!$DE$153:$DE$1048576,0),MATCH((CUADRO!I$4&amp;$E659),'Hoja de Trabajo para listado'!$DE$151:$DG$151,0)),0)+IFERROR(INDEX('Hoja de Trabajo para listado'!$CD$155:$DC$1048576,MATCH($A659,'Hoja de Trabajo para listado'!$CD$155:$CD$1048576,0),MATCH((CUADRO!I$4&amp;$E659),'Hoja de Trabajo para listado'!$CD$151:$DC$151,0)),0)</f>
        <v>0</v>
      </c>
      <c r="J659" s="241">
        <f ca="1">+IFERROR(INDEX('Hoja de Trabajo para listado'!$A$155:$Z$1048576,MATCH($A659,'Hoja de Trabajo para listado'!$A$155:$A$1048576,0),MATCH((CUADRO!J$4&amp;$E659),'Hoja de Trabajo para listado'!$A$151:$Z$151,0)),0)+IFERROR(INDEX('Hoja de Trabajo para listado'!$AB$155:$BA$1048576,MATCH($A659,'Hoja de Trabajo para listado'!$AB$155:$AB$1048576,0),MATCH((CUADRO!J$4&amp;$E659),'Hoja de Trabajo para listado'!$AB$151:$BA$151,0)),0)+IFERROR(INDEX('Hoja de Trabajo para listado'!$BC$155:$CB$1048576,MATCH($A659,'Hoja de Trabajo para listado'!$BC$155:$BC$1048576,0),MATCH((CUADRO!J$4&amp;$E659),'Hoja de Trabajo para listado'!$BC$151:$CB$151,0)),0)+IFERROR(INDEX('Hoja de Trabajo para listado'!$DE$153:$DG$274,MATCH($A659,'Hoja de Trabajo para listado'!$DE$153:$DE$1048576,0),MATCH((CUADRO!J$4&amp;$E659),'Hoja de Trabajo para listado'!$DE$151:$DG$151,0)),0)+IFERROR(INDEX('Hoja de Trabajo para listado'!$CD$155:$DC$1048576,MATCH($A659,'Hoja de Trabajo para listado'!$CD$155:$CD$1048576,0),MATCH((CUADRO!J$4&amp;$E659),'Hoja de Trabajo para listado'!$CD$151:$DC$151,0)),0)</f>
        <v>0</v>
      </c>
      <c r="K659" s="241">
        <f ca="1">+IFERROR(INDEX('Hoja de Trabajo para listado'!$A$155:$Z$1048576,MATCH($A659,'Hoja de Trabajo para listado'!$A$155:$A$1048576,0),MATCH((CUADRO!K$4&amp;$E659),'Hoja de Trabajo para listado'!$A$151:$Z$151,0)),0)+IFERROR(INDEX('Hoja de Trabajo para listado'!$AB$155:$BA$1048576,MATCH($A659,'Hoja de Trabajo para listado'!$AB$155:$AB$1048576,0),MATCH((CUADRO!K$4&amp;$E659),'Hoja de Trabajo para listado'!$AB$151:$BA$151,0)),0)+IFERROR(INDEX('Hoja de Trabajo para listado'!$BC$155:$CB$1048576,MATCH($A659,'Hoja de Trabajo para listado'!$BC$155:$BC$1048576,0),MATCH((CUADRO!K$4&amp;$E659),'Hoja de Trabajo para listado'!$BC$151:$CB$151,0)),0)+IFERROR(INDEX('Hoja de Trabajo para listado'!$DE$153:$DG$274,MATCH($A659,'Hoja de Trabajo para listado'!$DE$153:$DE$1048576,0),MATCH((CUADRO!K$4&amp;$E659),'Hoja de Trabajo para listado'!$DE$151:$DG$151,0)),0)+IFERROR(INDEX('Hoja de Trabajo para listado'!$CD$155:$DC$1048576,MATCH($A659,'Hoja de Trabajo para listado'!$CD$155:$CD$1048576,0),MATCH((CUADRO!K$4&amp;$E659),'Hoja de Trabajo para listado'!$CD$151:$DC$151,0)),0)</f>
        <v>0</v>
      </c>
      <c r="L659" s="241">
        <f ca="1">+IFERROR(INDEX('Hoja de Trabajo para listado'!$A$155:$Z$1048576,MATCH($A659,'Hoja de Trabajo para listado'!$A$155:$A$1048576,0),MATCH((CUADRO!L$4&amp;$E659),'Hoja de Trabajo para listado'!$A$151:$Z$151,0)),0)+IFERROR(INDEX('Hoja de Trabajo para listado'!$AB$155:$BA$1048576,MATCH($A659,'Hoja de Trabajo para listado'!$AB$155:$AB$1048576,0),MATCH((CUADRO!L$4&amp;$E659),'Hoja de Trabajo para listado'!$AB$151:$BA$151,0)),0)+IFERROR(INDEX('Hoja de Trabajo para listado'!$BC$155:$CB$1048576,MATCH($A659,'Hoja de Trabajo para listado'!$BC$155:$BC$1048576,0),MATCH((CUADRO!L$4&amp;$E659),'Hoja de Trabajo para listado'!$BC$151:$CB$151,0)),0)+IFERROR(INDEX('Hoja de Trabajo para listado'!$DE$153:$DG$274,MATCH($A659,'Hoja de Trabajo para listado'!$DE$153:$DE$1048576,0),MATCH((CUADRO!L$4&amp;$E659),'Hoja de Trabajo para listado'!$DE$151:$DG$151,0)),0)+IFERROR(INDEX('Hoja de Trabajo para listado'!$CD$155:$DC$1048576,MATCH($A659,'Hoja de Trabajo para listado'!$CD$155:$CD$1048576,0),MATCH((CUADRO!L$4&amp;$E659),'Hoja de Trabajo para listado'!$CD$151:$DC$151,0)),0)</f>
        <v>0</v>
      </c>
      <c r="M659" s="241">
        <f ca="1">+IFERROR(INDEX('Hoja de Trabajo para listado'!$A$155:$Z$1048576,MATCH($A659,'Hoja de Trabajo para listado'!$A$155:$A$1048576,0),MATCH((CUADRO!M$4&amp;$E659),'Hoja de Trabajo para listado'!$A$151:$Z$151,0)),0)+IFERROR(INDEX('Hoja de Trabajo para listado'!$AB$155:$BA$1048576,MATCH($A659,'Hoja de Trabajo para listado'!$AB$155:$AB$1048576,0),MATCH((CUADRO!M$4&amp;$E659),'Hoja de Trabajo para listado'!$AB$151:$BA$151,0)),0)+IFERROR(INDEX('Hoja de Trabajo para listado'!$BC$155:$CB$1048576,MATCH($A659,'Hoja de Trabajo para listado'!$BC$155:$BC$1048576,0),MATCH((CUADRO!M$4&amp;$E659),'Hoja de Trabajo para listado'!$BC$151:$CB$151,0)),0)+IFERROR(INDEX('Hoja de Trabajo para listado'!$DE$153:$DG$274,MATCH($A659,'Hoja de Trabajo para listado'!$DE$153:$DE$1048576,0),MATCH((CUADRO!M$4&amp;$E659),'Hoja de Trabajo para listado'!$DE$151:$DG$151,0)),0)+IFERROR(INDEX('Hoja de Trabajo para listado'!$CD$155:$DC$1048576,MATCH($A659,'Hoja de Trabajo para listado'!$CD$155:$CD$1048576,0),MATCH((CUADRO!M$4&amp;$E659),'Hoja de Trabajo para listado'!$CD$151:$DC$151,0)),0)</f>
        <v>0</v>
      </c>
      <c r="N659" s="241">
        <f ca="1">+IFERROR(INDEX('Hoja de Trabajo para listado'!$A$155:$Z$1048576,MATCH($A659,'Hoja de Trabajo para listado'!$A$155:$A$1048576,0),MATCH((CUADRO!N$4&amp;$E659),'Hoja de Trabajo para listado'!$A$151:$Z$151,0)),0)+IFERROR(INDEX('Hoja de Trabajo para listado'!$AB$155:$BA$1048576,MATCH($A659,'Hoja de Trabajo para listado'!$AB$155:$AB$1048576,0),MATCH((CUADRO!N$4&amp;$E659),'Hoja de Trabajo para listado'!$AB$151:$BA$151,0)),0)+IFERROR(INDEX('Hoja de Trabajo para listado'!$BC$155:$CB$1048576,MATCH($A659,'Hoja de Trabajo para listado'!$BC$155:$BC$1048576,0),MATCH((CUADRO!N$4&amp;$E659),'Hoja de Trabajo para listado'!$BC$151:$CB$151,0)),0)+IFERROR(INDEX('Hoja de Trabajo para listado'!$DE$153:$DG$274,MATCH($A659,'Hoja de Trabajo para listado'!$DE$153:$DE$1048576,0),MATCH((CUADRO!N$4&amp;$E659),'Hoja de Trabajo para listado'!$DE$151:$DG$151,0)),0)+IFERROR(INDEX('Hoja de Trabajo para listado'!$CD$155:$DC$1048576,MATCH($A659,'Hoja de Trabajo para listado'!$CD$155:$CD$1048576,0),MATCH((CUADRO!N$4&amp;$E659),'Hoja de Trabajo para listado'!$CD$151:$DC$151,0)),0)</f>
        <v>0</v>
      </c>
      <c r="O659" s="241">
        <f ca="1">+IFERROR(INDEX('Hoja de Trabajo para listado'!$A$155:$Z$1048576,MATCH($A659,'Hoja de Trabajo para listado'!$A$155:$A$1048576,0),MATCH((CUADRO!O$4&amp;$E659),'Hoja de Trabajo para listado'!$A$151:$Z$151,0)),0)+IFERROR(INDEX('Hoja de Trabajo para listado'!$AB$155:$BA$1048576,MATCH($A659,'Hoja de Trabajo para listado'!$AB$155:$AB$1048576,0),MATCH((CUADRO!O$4&amp;$E659),'Hoja de Trabajo para listado'!$AB$151:$BA$151,0)),0)+IFERROR(INDEX('Hoja de Trabajo para listado'!$BC$155:$CB$1048576,MATCH($A659,'Hoja de Trabajo para listado'!$BC$155:$BC$1048576,0),MATCH((CUADRO!O$4&amp;$E659),'Hoja de Trabajo para listado'!$BC$151:$CB$151,0)),0)+IFERROR(INDEX('Hoja de Trabajo para listado'!$DE$153:$DG$274,MATCH($A659,'Hoja de Trabajo para listado'!$DE$153:$DE$1048576,0),MATCH((CUADRO!O$4&amp;$E659),'Hoja de Trabajo para listado'!$DE$151:$DG$151,0)),0)+IFERROR(INDEX('Hoja de Trabajo para listado'!$CD$155:$DC$1048576,MATCH($A659,'Hoja de Trabajo para listado'!$CD$155:$CD$1048576,0),MATCH((CUADRO!O$4&amp;$E659),'Hoja de Trabajo para listado'!$CD$151:$DC$151,0)),0)</f>
        <v>0</v>
      </c>
      <c r="P659" s="241">
        <f ca="1">+IFERROR(INDEX('Hoja de Trabajo para listado'!$A$155:$Z$1048576,MATCH($A659,'Hoja de Trabajo para listado'!$A$155:$A$1048576,0),MATCH((CUADRO!P$4&amp;$E659),'Hoja de Trabajo para listado'!$A$151:$Z$151,0)),0)+IFERROR(INDEX('Hoja de Trabajo para listado'!$AB$155:$BA$1048576,MATCH($A659,'Hoja de Trabajo para listado'!$AB$155:$AB$1048576,0),MATCH((CUADRO!P$4&amp;$E659),'Hoja de Trabajo para listado'!$AB$151:$BA$151,0)),0)+IFERROR(INDEX('Hoja de Trabajo para listado'!$BC$155:$CB$1048576,MATCH($A659,'Hoja de Trabajo para listado'!$BC$155:$BC$1048576,0),MATCH((CUADRO!P$4&amp;$E659),'Hoja de Trabajo para listado'!$BC$151:$CB$151,0)),0)+IFERROR(INDEX('Hoja de Trabajo para listado'!$DE$153:$DG$274,MATCH($A659,'Hoja de Trabajo para listado'!$DE$153:$DE$1048576,0),MATCH((CUADRO!P$4&amp;$E659),'Hoja de Trabajo para listado'!$DE$151:$DG$151,0)),0)+IFERROR(INDEX('Hoja de Trabajo para listado'!$CD$155:$DC$1048576,MATCH($A659,'Hoja de Trabajo para listado'!$CD$155:$CD$1048576,0),MATCH((CUADRO!P$4&amp;$E659),'Hoja de Trabajo para listado'!$CD$151:$DC$151,0)),0)</f>
        <v>0</v>
      </c>
      <c r="Q659" s="241">
        <f ca="1">+IFERROR(INDEX('Hoja de Trabajo para listado'!$A$155:$Z$1048576,MATCH($A659,'Hoja de Trabajo para listado'!$A$155:$A$1048576,0),MATCH((CUADRO!Q$4&amp;$E659),'Hoja de Trabajo para listado'!$A$151:$Z$151,0)),0)+IFERROR(INDEX('Hoja de Trabajo para listado'!$AB$155:$BA$1048576,MATCH($A659,'Hoja de Trabajo para listado'!$AB$155:$AB$1048576,0),MATCH((CUADRO!Q$4&amp;$E659),'Hoja de Trabajo para listado'!$AB$151:$BA$151,0)),0)+IFERROR(INDEX('Hoja de Trabajo para listado'!$BC$155:$CB$1048576,MATCH($A659,'Hoja de Trabajo para listado'!$BC$155:$BC$1048576,0),MATCH((CUADRO!Q$4&amp;$E659),'Hoja de Trabajo para listado'!$BC$151:$CB$151,0)),0)+IFERROR(INDEX('Hoja de Trabajo para listado'!$DE$153:$DG$274,MATCH($A659,'Hoja de Trabajo para listado'!$DE$153:$DE$1048576,0),MATCH((CUADRO!Q$4&amp;$E659),'Hoja de Trabajo para listado'!$DE$151:$DG$151,0)),0)+IFERROR(INDEX('Hoja de Trabajo para listado'!$CD$155:$DC$1048576,MATCH($A659,'Hoja de Trabajo para listado'!$CD$155:$CD$1048576,0),MATCH((CUADRO!Q$4&amp;$E659),'Hoja de Trabajo para listado'!$CD$151:$DC$151,0)),0)</f>
        <v>0</v>
      </c>
      <c r="R659" s="241">
        <f t="shared" ca="1" si="20"/>
        <v>0</v>
      </c>
      <c r="S659" s="247"/>
      <c r="T659" s="241">
        <f ca="1">+T660</f>
        <v>0</v>
      </c>
      <c r="U659" s="240">
        <f t="shared" si="21"/>
        <v>1</v>
      </c>
    </row>
    <row r="660" spans="1:21" customFormat="1" ht="27" hidden="1" customHeight="1">
      <c r="A660" s="32">
        <v>1281</v>
      </c>
      <c r="B660" s="382"/>
      <c r="C660" s="245" t="str">
        <f>+VLOOKUP(A660,bd_lista!$A$3:$C$592,3,FALSE)</f>
        <v>Gobierno Autónomo Municipal de Huarina</v>
      </c>
      <c r="D660" s="384"/>
      <c r="E660" s="242" t="s">
        <v>684</v>
      </c>
      <c r="F660" s="241">
        <f ca="1">+IFERROR(INDEX('Hoja de Trabajo para listado'!$A$155:$Z$1048576,MATCH($A660,'Hoja de Trabajo para listado'!$A$155:$A$1048576,0),MATCH((CUADRO!F$4&amp;$E660),'Hoja de Trabajo para listado'!$A$151:$Z$151,0)),0)+IFERROR(INDEX('Hoja de Trabajo para listado'!$AB$155:$BA$1048576,MATCH($A660,'Hoja de Trabajo para listado'!$AB$155:$AB$1048576,0),MATCH((CUADRO!F$4&amp;$E660),'Hoja de Trabajo para listado'!$AB$151:$BA$151,0)),0)+IFERROR(INDEX('Hoja de Trabajo para listado'!$BC$155:$CB$1048576,MATCH($A660,'Hoja de Trabajo para listado'!$BC$155:$BC$1048576,0),MATCH((CUADRO!F$4&amp;$E660),'Hoja de Trabajo para listado'!$BC$151:$CB$151,0)),0)+IFERROR(INDEX('Hoja de Trabajo para listado'!$DE$153:$DG$274,MATCH($A660,'Hoja de Trabajo para listado'!$DE$153:$DE$1048576,0),MATCH((CUADRO!F$4&amp;$E660),'Hoja de Trabajo para listado'!$DE$151:$DG$151,0)),0)+IFERROR(INDEX('Hoja de Trabajo para listado'!$CD$155:$DC$1048576,MATCH($A660,'Hoja de Trabajo para listado'!$CD$155:$CD$1048576,0),MATCH((CUADRO!F$4&amp;$E660),'Hoja de Trabajo para listado'!$CD$151:$DC$151,0)),0)</f>
        <v>0</v>
      </c>
      <c r="G660" s="241">
        <f ca="1">+IFERROR(INDEX('Hoja de Trabajo para listado'!$A$155:$Z$1048576,MATCH($A660,'Hoja de Trabajo para listado'!$A$155:$A$1048576,0),MATCH((CUADRO!G$4&amp;$E660),'Hoja de Trabajo para listado'!$A$151:$Z$151,0)),0)+IFERROR(INDEX('Hoja de Trabajo para listado'!$AB$155:$BA$1048576,MATCH($A660,'Hoja de Trabajo para listado'!$AB$155:$AB$1048576,0),MATCH((CUADRO!G$4&amp;$E660),'Hoja de Trabajo para listado'!$AB$151:$BA$151,0)),0)+IFERROR(INDEX('Hoja de Trabajo para listado'!$BC$155:$CB$1048576,MATCH($A660,'Hoja de Trabajo para listado'!$BC$155:$BC$1048576,0),MATCH((CUADRO!G$4&amp;$E660),'Hoja de Trabajo para listado'!$BC$151:$CB$151,0)),0)+IFERROR(INDEX('Hoja de Trabajo para listado'!$DE$153:$DG$274,MATCH($A660,'Hoja de Trabajo para listado'!$DE$153:$DE$1048576,0),MATCH((CUADRO!G$4&amp;$E660),'Hoja de Trabajo para listado'!$DE$151:$DG$151,0)),0)+IFERROR(INDEX('Hoja de Trabajo para listado'!$CD$155:$DC$1048576,MATCH($A660,'Hoja de Trabajo para listado'!$CD$155:$CD$1048576,0),MATCH((CUADRO!G$4&amp;$E660),'Hoja de Trabajo para listado'!$CD$151:$DC$151,0)),0)</f>
        <v>0</v>
      </c>
      <c r="H660" s="241">
        <f ca="1">+IFERROR(INDEX('Hoja de Trabajo para listado'!$A$155:$Z$1048576,MATCH($A660,'Hoja de Trabajo para listado'!$A$155:$A$1048576,0),MATCH((CUADRO!H$4&amp;$E660),'Hoja de Trabajo para listado'!$A$151:$Z$151,0)),0)+IFERROR(INDEX('Hoja de Trabajo para listado'!$AB$155:$BA$1048576,MATCH($A660,'Hoja de Trabajo para listado'!$AB$155:$AB$1048576,0),MATCH((CUADRO!H$4&amp;$E660),'Hoja de Trabajo para listado'!$AB$151:$BA$151,0)),0)+IFERROR(INDEX('Hoja de Trabajo para listado'!$BC$155:$CB$1048576,MATCH($A660,'Hoja de Trabajo para listado'!$BC$155:$BC$1048576,0),MATCH((CUADRO!H$4&amp;$E660),'Hoja de Trabajo para listado'!$BC$151:$CB$151,0)),0)+IFERROR(INDEX('Hoja de Trabajo para listado'!$DE$153:$DG$274,MATCH($A660,'Hoja de Trabajo para listado'!$DE$153:$DE$1048576,0),MATCH((CUADRO!H$4&amp;$E660),'Hoja de Trabajo para listado'!$DE$151:$DG$151,0)),0)+IFERROR(INDEX('Hoja de Trabajo para listado'!$CD$155:$DC$1048576,MATCH($A660,'Hoja de Trabajo para listado'!$CD$155:$CD$1048576,0),MATCH((CUADRO!H$4&amp;$E660),'Hoja de Trabajo para listado'!$CD$151:$DC$151,0)),0)</f>
        <v>0</v>
      </c>
      <c r="I660" s="241">
        <f ca="1">+IFERROR(INDEX('Hoja de Trabajo para listado'!$A$155:$Z$1048576,MATCH($A660,'Hoja de Trabajo para listado'!$A$155:$A$1048576,0),MATCH((CUADRO!I$4&amp;$E660),'Hoja de Trabajo para listado'!$A$151:$Z$151,0)),0)+IFERROR(INDEX('Hoja de Trabajo para listado'!$AB$155:$BA$1048576,MATCH($A660,'Hoja de Trabajo para listado'!$AB$155:$AB$1048576,0),MATCH((CUADRO!I$4&amp;$E660),'Hoja de Trabajo para listado'!$AB$151:$BA$151,0)),0)+IFERROR(INDEX('Hoja de Trabajo para listado'!$BC$155:$CB$1048576,MATCH($A660,'Hoja de Trabajo para listado'!$BC$155:$BC$1048576,0),MATCH((CUADRO!I$4&amp;$E660),'Hoja de Trabajo para listado'!$BC$151:$CB$151,0)),0)+IFERROR(INDEX('Hoja de Trabajo para listado'!$DE$153:$DG$274,MATCH($A660,'Hoja de Trabajo para listado'!$DE$153:$DE$1048576,0),MATCH((CUADRO!I$4&amp;$E660),'Hoja de Trabajo para listado'!$DE$151:$DG$151,0)),0)+IFERROR(INDEX('Hoja de Trabajo para listado'!$CD$155:$DC$1048576,MATCH($A660,'Hoja de Trabajo para listado'!$CD$155:$CD$1048576,0),MATCH((CUADRO!I$4&amp;$E660),'Hoja de Trabajo para listado'!$CD$151:$DC$151,0)),0)</f>
        <v>0</v>
      </c>
      <c r="J660" s="241">
        <f ca="1">+IFERROR(INDEX('Hoja de Trabajo para listado'!$A$155:$Z$1048576,MATCH($A660,'Hoja de Trabajo para listado'!$A$155:$A$1048576,0),MATCH((CUADRO!J$4&amp;$E660),'Hoja de Trabajo para listado'!$A$151:$Z$151,0)),0)+IFERROR(INDEX('Hoja de Trabajo para listado'!$AB$155:$BA$1048576,MATCH($A660,'Hoja de Trabajo para listado'!$AB$155:$AB$1048576,0),MATCH((CUADRO!J$4&amp;$E660),'Hoja de Trabajo para listado'!$AB$151:$BA$151,0)),0)+IFERROR(INDEX('Hoja de Trabajo para listado'!$BC$155:$CB$1048576,MATCH($A660,'Hoja de Trabajo para listado'!$BC$155:$BC$1048576,0),MATCH((CUADRO!J$4&amp;$E660),'Hoja de Trabajo para listado'!$BC$151:$CB$151,0)),0)+IFERROR(INDEX('Hoja de Trabajo para listado'!$DE$153:$DG$274,MATCH($A660,'Hoja de Trabajo para listado'!$DE$153:$DE$1048576,0),MATCH((CUADRO!J$4&amp;$E660),'Hoja de Trabajo para listado'!$DE$151:$DG$151,0)),0)+IFERROR(INDEX('Hoja de Trabajo para listado'!$CD$155:$DC$1048576,MATCH($A660,'Hoja de Trabajo para listado'!$CD$155:$CD$1048576,0),MATCH((CUADRO!J$4&amp;$E660),'Hoja de Trabajo para listado'!$CD$151:$DC$151,0)),0)</f>
        <v>0</v>
      </c>
      <c r="K660" s="241">
        <f ca="1">+IFERROR(INDEX('Hoja de Trabajo para listado'!$A$155:$Z$1048576,MATCH($A660,'Hoja de Trabajo para listado'!$A$155:$A$1048576,0),MATCH((CUADRO!K$4&amp;$E660),'Hoja de Trabajo para listado'!$A$151:$Z$151,0)),0)+IFERROR(INDEX('Hoja de Trabajo para listado'!$AB$155:$BA$1048576,MATCH($A660,'Hoja de Trabajo para listado'!$AB$155:$AB$1048576,0),MATCH((CUADRO!K$4&amp;$E660),'Hoja de Trabajo para listado'!$AB$151:$BA$151,0)),0)+IFERROR(INDEX('Hoja de Trabajo para listado'!$BC$155:$CB$1048576,MATCH($A660,'Hoja de Trabajo para listado'!$BC$155:$BC$1048576,0),MATCH((CUADRO!K$4&amp;$E660),'Hoja de Trabajo para listado'!$BC$151:$CB$151,0)),0)+IFERROR(INDEX('Hoja de Trabajo para listado'!$DE$153:$DG$274,MATCH($A660,'Hoja de Trabajo para listado'!$DE$153:$DE$1048576,0),MATCH((CUADRO!K$4&amp;$E660),'Hoja de Trabajo para listado'!$DE$151:$DG$151,0)),0)+IFERROR(INDEX('Hoja de Trabajo para listado'!$CD$155:$DC$1048576,MATCH($A660,'Hoja de Trabajo para listado'!$CD$155:$CD$1048576,0),MATCH((CUADRO!K$4&amp;$E660),'Hoja de Trabajo para listado'!$CD$151:$DC$151,0)),0)</f>
        <v>0</v>
      </c>
      <c r="L660" s="241">
        <f ca="1">+IFERROR(INDEX('Hoja de Trabajo para listado'!$A$155:$Z$1048576,MATCH($A660,'Hoja de Trabajo para listado'!$A$155:$A$1048576,0),MATCH((CUADRO!L$4&amp;$E660),'Hoja de Trabajo para listado'!$A$151:$Z$151,0)),0)+IFERROR(INDEX('Hoja de Trabajo para listado'!$AB$155:$BA$1048576,MATCH($A660,'Hoja de Trabajo para listado'!$AB$155:$AB$1048576,0),MATCH((CUADRO!L$4&amp;$E660),'Hoja de Trabajo para listado'!$AB$151:$BA$151,0)),0)+IFERROR(INDEX('Hoja de Trabajo para listado'!$BC$155:$CB$1048576,MATCH($A660,'Hoja de Trabajo para listado'!$BC$155:$BC$1048576,0),MATCH((CUADRO!L$4&amp;$E660),'Hoja de Trabajo para listado'!$BC$151:$CB$151,0)),0)+IFERROR(INDEX('Hoja de Trabajo para listado'!$DE$153:$DG$274,MATCH($A660,'Hoja de Trabajo para listado'!$DE$153:$DE$1048576,0),MATCH((CUADRO!L$4&amp;$E660),'Hoja de Trabajo para listado'!$DE$151:$DG$151,0)),0)+IFERROR(INDEX('Hoja de Trabajo para listado'!$CD$155:$DC$1048576,MATCH($A660,'Hoja de Trabajo para listado'!$CD$155:$CD$1048576,0),MATCH((CUADRO!L$4&amp;$E660),'Hoja de Trabajo para listado'!$CD$151:$DC$151,0)),0)</f>
        <v>0</v>
      </c>
      <c r="M660" s="241">
        <f ca="1">+IFERROR(INDEX('Hoja de Trabajo para listado'!$A$155:$Z$1048576,MATCH($A660,'Hoja de Trabajo para listado'!$A$155:$A$1048576,0),MATCH((CUADRO!M$4&amp;$E660),'Hoja de Trabajo para listado'!$A$151:$Z$151,0)),0)+IFERROR(INDEX('Hoja de Trabajo para listado'!$AB$155:$BA$1048576,MATCH($A660,'Hoja de Trabajo para listado'!$AB$155:$AB$1048576,0),MATCH((CUADRO!M$4&amp;$E660),'Hoja de Trabajo para listado'!$AB$151:$BA$151,0)),0)+IFERROR(INDEX('Hoja de Trabajo para listado'!$BC$155:$CB$1048576,MATCH($A660,'Hoja de Trabajo para listado'!$BC$155:$BC$1048576,0),MATCH((CUADRO!M$4&amp;$E660),'Hoja de Trabajo para listado'!$BC$151:$CB$151,0)),0)+IFERROR(INDEX('Hoja de Trabajo para listado'!$DE$153:$DG$274,MATCH($A660,'Hoja de Trabajo para listado'!$DE$153:$DE$1048576,0),MATCH((CUADRO!M$4&amp;$E660),'Hoja de Trabajo para listado'!$DE$151:$DG$151,0)),0)+IFERROR(INDEX('Hoja de Trabajo para listado'!$CD$155:$DC$1048576,MATCH($A660,'Hoja de Trabajo para listado'!$CD$155:$CD$1048576,0),MATCH((CUADRO!M$4&amp;$E660),'Hoja de Trabajo para listado'!$CD$151:$DC$151,0)),0)</f>
        <v>0</v>
      </c>
      <c r="N660" s="241">
        <f ca="1">+IFERROR(INDEX('Hoja de Trabajo para listado'!$A$155:$Z$1048576,MATCH($A660,'Hoja de Trabajo para listado'!$A$155:$A$1048576,0),MATCH((CUADRO!N$4&amp;$E660),'Hoja de Trabajo para listado'!$A$151:$Z$151,0)),0)+IFERROR(INDEX('Hoja de Trabajo para listado'!$AB$155:$BA$1048576,MATCH($A660,'Hoja de Trabajo para listado'!$AB$155:$AB$1048576,0),MATCH((CUADRO!N$4&amp;$E660),'Hoja de Trabajo para listado'!$AB$151:$BA$151,0)),0)+IFERROR(INDEX('Hoja de Trabajo para listado'!$BC$155:$CB$1048576,MATCH($A660,'Hoja de Trabajo para listado'!$BC$155:$BC$1048576,0),MATCH((CUADRO!N$4&amp;$E660),'Hoja de Trabajo para listado'!$BC$151:$CB$151,0)),0)+IFERROR(INDEX('Hoja de Trabajo para listado'!$DE$153:$DG$274,MATCH($A660,'Hoja de Trabajo para listado'!$DE$153:$DE$1048576,0),MATCH((CUADRO!N$4&amp;$E660),'Hoja de Trabajo para listado'!$DE$151:$DG$151,0)),0)+IFERROR(INDEX('Hoja de Trabajo para listado'!$CD$155:$DC$1048576,MATCH($A660,'Hoja de Trabajo para listado'!$CD$155:$CD$1048576,0),MATCH((CUADRO!N$4&amp;$E660),'Hoja de Trabajo para listado'!$CD$151:$DC$151,0)),0)</f>
        <v>0</v>
      </c>
      <c r="O660" s="241">
        <f ca="1">+IFERROR(INDEX('Hoja de Trabajo para listado'!$A$155:$Z$1048576,MATCH($A660,'Hoja de Trabajo para listado'!$A$155:$A$1048576,0),MATCH((CUADRO!O$4&amp;$E660),'Hoja de Trabajo para listado'!$A$151:$Z$151,0)),0)+IFERROR(INDEX('Hoja de Trabajo para listado'!$AB$155:$BA$1048576,MATCH($A660,'Hoja de Trabajo para listado'!$AB$155:$AB$1048576,0),MATCH((CUADRO!O$4&amp;$E660),'Hoja de Trabajo para listado'!$AB$151:$BA$151,0)),0)+IFERROR(INDEX('Hoja de Trabajo para listado'!$BC$155:$CB$1048576,MATCH($A660,'Hoja de Trabajo para listado'!$BC$155:$BC$1048576,0),MATCH((CUADRO!O$4&amp;$E660),'Hoja de Trabajo para listado'!$BC$151:$CB$151,0)),0)+IFERROR(INDEX('Hoja de Trabajo para listado'!$DE$153:$DG$274,MATCH($A660,'Hoja de Trabajo para listado'!$DE$153:$DE$1048576,0),MATCH((CUADRO!O$4&amp;$E660),'Hoja de Trabajo para listado'!$DE$151:$DG$151,0)),0)+IFERROR(INDEX('Hoja de Trabajo para listado'!$CD$155:$DC$1048576,MATCH($A660,'Hoja de Trabajo para listado'!$CD$155:$CD$1048576,0),MATCH((CUADRO!O$4&amp;$E660),'Hoja de Trabajo para listado'!$CD$151:$DC$151,0)),0)</f>
        <v>0</v>
      </c>
      <c r="P660" s="241">
        <f ca="1">+IFERROR(INDEX('Hoja de Trabajo para listado'!$A$155:$Z$1048576,MATCH($A660,'Hoja de Trabajo para listado'!$A$155:$A$1048576,0),MATCH((CUADRO!P$4&amp;$E660),'Hoja de Trabajo para listado'!$A$151:$Z$151,0)),0)+IFERROR(INDEX('Hoja de Trabajo para listado'!$AB$155:$BA$1048576,MATCH($A660,'Hoja de Trabajo para listado'!$AB$155:$AB$1048576,0),MATCH((CUADRO!P$4&amp;$E660),'Hoja de Trabajo para listado'!$AB$151:$BA$151,0)),0)+IFERROR(INDEX('Hoja de Trabajo para listado'!$BC$155:$CB$1048576,MATCH($A660,'Hoja de Trabajo para listado'!$BC$155:$BC$1048576,0),MATCH((CUADRO!P$4&amp;$E660),'Hoja de Trabajo para listado'!$BC$151:$CB$151,0)),0)+IFERROR(INDEX('Hoja de Trabajo para listado'!$DE$153:$DG$274,MATCH($A660,'Hoja de Trabajo para listado'!$DE$153:$DE$1048576,0),MATCH((CUADRO!P$4&amp;$E660),'Hoja de Trabajo para listado'!$DE$151:$DG$151,0)),0)+IFERROR(INDEX('Hoja de Trabajo para listado'!$CD$155:$DC$1048576,MATCH($A660,'Hoja de Trabajo para listado'!$CD$155:$CD$1048576,0),MATCH((CUADRO!P$4&amp;$E660),'Hoja de Trabajo para listado'!$CD$151:$DC$151,0)),0)</f>
        <v>0</v>
      </c>
      <c r="Q660" s="241">
        <f ca="1">+IFERROR(INDEX('Hoja de Trabajo para listado'!$A$155:$Z$1048576,MATCH($A660,'Hoja de Trabajo para listado'!$A$155:$A$1048576,0),MATCH((CUADRO!Q$4&amp;$E660),'Hoja de Trabajo para listado'!$A$151:$Z$151,0)),0)+IFERROR(INDEX('Hoja de Trabajo para listado'!$AB$155:$BA$1048576,MATCH($A660,'Hoja de Trabajo para listado'!$AB$155:$AB$1048576,0),MATCH((CUADRO!Q$4&amp;$E660),'Hoja de Trabajo para listado'!$AB$151:$BA$151,0)),0)+IFERROR(INDEX('Hoja de Trabajo para listado'!$BC$155:$CB$1048576,MATCH($A660,'Hoja de Trabajo para listado'!$BC$155:$BC$1048576,0),MATCH((CUADRO!Q$4&amp;$E660),'Hoja de Trabajo para listado'!$BC$151:$CB$151,0)),0)+IFERROR(INDEX('Hoja de Trabajo para listado'!$DE$153:$DG$274,MATCH($A660,'Hoja de Trabajo para listado'!$DE$153:$DE$1048576,0),MATCH((CUADRO!Q$4&amp;$E660),'Hoja de Trabajo para listado'!$DE$151:$DG$151,0)),0)+IFERROR(INDEX('Hoja de Trabajo para listado'!$CD$155:$DC$1048576,MATCH($A660,'Hoja de Trabajo para listado'!$CD$155:$CD$1048576,0),MATCH((CUADRO!Q$4&amp;$E660),'Hoja de Trabajo para listado'!$CD$151:$DC$151,0)),0)</f>
        <v>0</v>
      </c>
      <c r="R660" s="241">
        <f t="shared" ca="1" si="20"/>
        <v>0</v>
      </c>
      <c r="S660" s="247">
        <f ca="1">+R659+R660</f>
        <v>0</v>
      </c>
      <c r="T660" s="241">
        <f ca="1">+S660</f>
        <v>0</v>
      </c>
      <c r="U660" s="240">
        <f t="shared" si="21"/>
        <v>2</v>
      </c>
    </row>
    <row r="661" spans="1:21" customFormat="1" ht="27" hidden="1" customHeight="1">
      <c r="A661" s="32">
        <v>1282</v>
      </c>
      <c r="B661" s="381">
        <f>+A661</f>
        <v>1282</v>
      </c>
      <c r="C661" s="245" t="str">
        <f>+VLOOKUP(A661,bd_lista!$A$3:$C$592,3,FALSE)</f>
        <v>Gobierno Autónomo Municipal de Santiago de Huata</v>
      </c>
      <c r="D661" s="383" t="str">
        <f>+C661</f>
        <v>Gobierno Autónomo Municipal de Santiago de Huata</v>
      </c>
      <c r="E661" s="240" t="s">
        <v>683</v>
      </c>
      <c r="F661" s="241">
        <f ca="1">+IFERROR(INDEX('Hoja de Trabajo para listado'!$A$155:$Z$1048576,MATCH($A661,'Hoja de Trabajo para listado'!$A$155:$A$1048576,0),MATCH((CUADRO!F$4&amp;$E661),'Hoja de Trabajo para listado'!$A$151:$Z$151,0)),0)+IFERROR(INDEX('Hoja de Trabajo para listado'!$AB$155:$BA$1048576,MATCH($A661,'Hoja de Trabajo para listado'!$AB$155:$AB$1048576,0),MATCH((CUADRO!F$4&amp;$E661),'Hoja de Trabajo para listado'!$AB$151:$BA$151,0)),0)+IFERROR(INDEX('Hoja de Trabajo para listado'!$BC$155:$CB$1048576,MATCH($A661,'Hoja de Trabajo para listado'!$BC$155:$BC$1048576,0),MATCH((CUADRO!F$4&amp;$E661),'Hoja de Trabajo para listado'!$BC$151:$CB$151,0)),0)+IFERROR(INDEX('Hoja de Trabajo para listado'!$DE$153:$DG$274,MATCH($A661,'Hoja de Trabajo para listado'!$DE$153:$DE$1048576,0),MATCH((CUADRO!F$4&amp;$E661),'Hoja de Trabajo para listado'!$DE$151:$DG$151,0)),0)+IFERROR(INDEX('Hoja de Trabajo para listado'!$CD$155:$DC$1048576,MATCH($A661,'Hoja de Trabajo para listado'!$CD$155:$CD$1048576,0),MATCH((CUADRO!F$4&amp;$E661),'Hoja de Trabajo para listado'!$CD$151:$DC$151,0)),0)</f>
        <v>0</v>
      </c>
      <c r="G661" s="241">
        <f ca="1">+IFERROR(INDEX('Hoja de Trabajo para listado'!$A$155:$Z$1048576,MATCH($A661,'Hoja de Trabajo para listado'!$A$155:$A$1048576,0),MATCH((CUADRO!G$4&amp;$E661),'Hoja de Trabajo para listado'!$A$151:$Z$151,0)),0)+IFERROR(INDEX('Hoja de Trabajo para listado'!$AB$155:$BA$1048576,MATCH($A661,'Hoja de Trabajo para listado'!$AB$155:$AB$1048576,0),MATCH((CUADRO!G$4&amp;$E661),'Hoja de Trabajo para listado'!$AB$151:$BA$151,0)),0)+IFERROR(INDEX('Hoja de Trabajo para listado'!$BC$155:$CB$1048576,MATCH($A661,'Hoja de Trabajo para listado'!$BC$155:$BC$1048576,0),MATCH((CUADRO!G$4&amp;$E661),'Hoja de Trabajo para listado'!$BC$151:$CB$151,0)),0)+IFERROR(INDEX('Hoja de Trabajo para listado'!$DE$153:$DG$274,MATCH($A661,'Hoja de Trabajo para listado'!$DE$153:$DE$1048576,0),MATCH((CUADRO!G$4&amp;$E661),'Hoja de Trabajo para listado'!$DE$151:$DG$151,0)),0)+IFERROR(INDEX('Hoja de Trabajo para listado'!$CD$155:$DC$1048576,MATCH($A661,'Hoja de Trabajo para listado'!$CD$155:$CD$1048576,0),MATCH((CUADRO!G$4&amp;$E661),'Hoja de Trabajo para listado'!$CD$151:$DC$151,0)),0)</f>
        <v>0</v>
      </c>
      <c r="H661" s="241">
        <f ca="1">+IFERROR(INDEX('Hoja de Trabajo para listado'!$A$155:$Z$1048576,MATCH($A661,'Hoja de Trabajo para listado'!$A$155:$A$1048576,0),MATCH((CUADRO!H$4&amp;$E661),'Hoja de Trabajo para listado'!$A$151:$Z$151,0)),0)+IFERROR(INDEX('Hoja de Trabajo para listado'!$AB$155:$BA$1048576,MATCH($A661,'Hoja de Trabajo para listado'!$AB$155:$AB$1048576,0),MATCH((CUADRO!H$4&amp;$E661),'Hoja de Trabajo para listado'!$AB$151:$BA$151,0)),0)+IFERROR(INDEX('Hoja de Trabajo para listado'!$BC$155:$CB$1048576,MATCH($A661,'Hoja de Trabajo para listado'!$BC$155:$BC$1048576,0),MATCH((CUADRO!H$4&amp;$E661),'Hoja de Trabajo para listado'!$BC$151:$CB$151,0)),0)+IFERROR(INDEX('Hoja de Trabajo para listado'!$DE$153:$DG$274,MATCH($A661,'Hoja de Trabajo para listado'!$DE$153:$DE$1048576,0),MATCH((CUADRO!H$4&amp;$E661),'Hoja de Trabajo para listado'!$DE$151:$DG$151,0)),0)+IFERROR(INDEX('Hoja de Trabajo para listado'!$CD$155:$DC$1048576,MATCH($A661,'Hoja de Trabajo para listado'!$CD$155:$CD$1048576,0),MATCH((CUADRO!H$4&amp;$E661),'Hoja de Trabajo para listado'!$CD$151:$DC$151,0)),0)</f>
        <v>0</v>
      </c>
      <c r="I661" s="241">
        <f ca="1">+IFERROR(INDEX('Hoja de Trabajo para listado'!$A$155:$Z$1048576,MATCH($A661,'Hoja de Trabajo para listado'!$A$155:$A$1048576,0),MATCH((CUADRO!I$4&amp;$E661),'Hoja de Trabajo para listado'!$A$151:$Z$151,0)),0)+IFERROR(INDEX('Hoja de Trabajo para listado'!$AB$155:$BA$1048576,MATCH($A661,'Hoja de Trabajo para listado'!$AB$155:$AB$1048576,0),MATCH((CUADRO!I$4&amp;$E661),'Hoja de Trabajo para listado'!$AB$151:$BA$151,0)),0)+IFERROR(INDEX('Hoja de Trabajo para listado'!$BC$155:$CB$1048576,MATCH($A661,'Hoja de Trabajo para listado'!$BC$155:$BC$1048576,0),MATCH((CUADRO!I$4&amp;$E661),'Hoja de Trabajo para listado'!$BC$151:$CB$151,0)),0)+IFERROR(INDEX('Hoja de Trabajo para listado'!$DE$153:$DG$274,MATCH($A661,'Hoja de Trabajo para listado'!$DE$153:$DE$1048576,0),MATCH((CUADRO!I$4&amp;$E661),'Hoja de Trabajo para listado'!$DE$151:$DG$151,0)),0)+IFERROR(INDEX('Hoja de Trabajo para listado'!$CD$155:$DC$1048576,MATCH($A661,'Hoja de Trabajo para listado'!$CD$155:$CD$1048576,0),MATCH((CUADRO!I$4&amp;$E661),'Hoja de Trabajo para listado'!$CD$151:$DC$151,0)),0)</f>
        <v>0</v>
      </c>
      <c r="J661" s="241">
        <f ca="1">+IFERROR(INDEX('Hoja de Trabajo para listado'!$A$155:$Z$1048576,MATCH($A661,'Hoja de Trabajo para listado'!$A$155:$A$1048576,0),MATCH((CUADRO!J$4&amp;$E661),'Hoja de Trabajo para listado'!$A$151:$Z$151,0)),0)+IFERROR(INDEX('Hoja de Trabajo para listado'!$AB$155:$BA$1048576,MATCH($A661,'Hoja de Trabajo para listado'!$AB$155:$AB$1048576,0),MATCH((CUADRO!J$4&amp;$E661),'Hoja de Trabajo para listado'!$AB$151:$BA$151,0)),0)+IFERROR(INDEX('Hoja de Trabajo para listado'!$BC$155:$CB$1048576,MATCH($A661,'Hoja de Trabajo para listado'!$BC$155:$BC$1048576,0),MATCH((CUADRO!J$4&amp;$E661),'Hoja de Trabajo para listado'!$BC$151:$CB$151,0)),0)+IFERROR(INDEX('Hoja de Trabajo para listado'!$DE$153:$DG$274,MATCH($A661,'Hoja de Trabajo para listado'!$DE$153:$DE$1048576,0),MATCH((CUADRO!J$4&amp;$E661),'Hoja de Trabajo para listado'!$DE$151:$DG$151,0)),0)+IFERROR(INDEX('Hoja de Trabajo para listado'!$CD$155:$DC$1048576,MATCH($A661,'Hoja de Trabajo para listado'!$CD$155:$CD$1048576,0),MATCH((CUADRO!J$4&amp;$E661),'Hoja de Trabajo para listado'!$CD$151:$DC$151,0)),0)</f>
        <v>0</v>
      </c>
      <c r="K661" s="241">
        <f ca="1">+IFERROR(INDEX('Hoja de Trabajo para listado'!$A$155:$Z$1048576,MATCH($A661,'Hoja de Trabajo para listado'!$A$155:$A$1048576,0),MATCH((CUADRO!K$4&amp;$E661),'Hoja de Trabajo para listado'!$A$151:$Z$151,0)),0)+IFERROR(INDEX('Hoja de Trabajo para listado'!$AB$155:$BA$1048576,MATCH($A661,'Hoja de Trabajo para listado'!$AB$155:$AB$1048576,0),MATCH((CUADRO!K$4&amp;$E661),'Hoja de Trabajo para listado'!$AB$151:$BA$151,0)),0)+IFERROR(INDEX('Hoja de Trabajo para listado'!$BC$155:$CB$1048576,MATCH($A661,'Hoja de Trabajo para listado'!$BC$155:$BC$1048576,0),MATCH((CUADRO!K$4&amp;$E661),'Hoja de Trabajo para listado'!$BC$151:$CB$151,0)),0)+IFERROR(INDEX('Hoja de Trabajo para listado'!$DE$153:$DG$274,MATCH($A661,'Hoja de Trabajo para listado'!$DE$153:$DE$1048576,0),MATCH((CUADRO!K$4&amp;$E661),'Hoja de Trabajo para listado'!$DE$151:$DG$151,0)),0)+IFERROR(INDEX('Hoja de Trabajo para listado'!$CD$155:$DC$1048576,MATCH($A661,'Hoja de Trabajo para listado'!$CD$155:$CD$1048576,0),MATCH((CUADRO!K$4&amp;$E661),'Hoja de Trabajo para listado'!$CD$151:$DC$151,0)),0)</f>
        <v>0</v>
      </c>
      <c r="L661" s="241">
        <f ca="1">+IFERROR(INDEX('Hoja de Trabajo para listado'!$A$155:$Z$1048576,MATCH($A661,'Hoja de Trabajo para listado'!$A$155:$A$1048576,0),MATCH((CUADRO!L$4&amp;$E661),'Hoja de Trabajo para listado'!$A$151:$Z$151,0)),0)+IFERROR(INDEX('Hoja de Trabajo para listado'!$AB$155:$BA$1048576,MATCH($A661,'Hoja de Trabajo para listado'!$AB$155:$AB$1048576,0),MATCH((CUADRO!L$4&amp;$E661),'Hoja de Trabajo para listado'!$AB$151:$BA$151,0)),0)+IFERROR(INDEX('Hoja de Trabajo para listado'!$BC$155:$CB$1048576,MATCH($A661,'Hoja de Trabajo para listado'!$BC$155:$BC$1048576,0),MATCH((CUADRO!L$4&amp;$E661),'Hoja de Trabajo para listado'!$BC$151:$CB$151,0)),0)+IFERROR(INDEX('Hoja de Trabajo para listado'!$DE$153:$DG$274,MATCH($A661,'Hoja de Trabajo para listado'!$DE$153:$DE$1048576,0),MATCH((CUADRO!L$4&amp;$E661),'Hoja de Trabajo para listado'!$DE$151:$DG$151,0)),0)+IFERROR(INDEX('Hoja de Trabajo para listado'!$CD$155:$DC$1048576,MATCH($A661,'Hoja de Trabajo para listado'!$CD$155:$CD$1048576,0),MATCH((CUADRO!L$4&amp;$E661),'Hoja de Trabajo para listado'!$CD$151:$DC$151,0)),0)</f>
        <v>0</v>
      </c>
      <c r="M661" s="241">
        <f ca="1">+IFERROR(INDEX('Hoja de Trabajo para listado'!$A$155:$Z$1048576,MATCH($A661,'Hoja de Trabajo para listado'!$A$155:$A$1048576,0),MATCH((CUADRO!M$4&amp;$E661),'Hoja de Trabajo para listado'!$A$151:$Z$151,0)),0)+IFERROR(INDEX('Hoja de Trabajo para listado'!$AB$155:$BA$1048576,MATCH($A661,'Hoja de Trabajo para listado'!$AB$155:$AB$1048576,0),MATCH((CUADRO!M$4&amp;$E661),'Hoja de Trabajo para listado'!$AB$151:$BA$151,0)),0)+IFERROR(INDEX('Hoja de Trabajo para listado'!$BC$155:$CB$1048576,MATCH($A661,'Hoja de Trabajo para listado'!$BC$155:$BC$1048576,0),MATCH((CUADRO!M$4&amp;$E661),'Hoja de Trabajo para listado'!$BC$151:$CB$151,0)),0)+IFERROR(INDEX('Hoja de Trabajo para listado'!$DE$153:$DG$274,MATCH($A661,'Hoja de Trabajo para listado'!$DE$153:$DE$1048576,0),MATCH((CUADRO!M$4&amp;$E661),'Hoja de Trabajo para listado'!$DE$151:$DG$151,0)),0)+IFERROR(INDEX('Hoja de Trabajo para listado'!$CD$155:$DC$1048576,MATCH($A661,'Hoja de Trabajo para listado'!$CD$155:$CD$1048576,0),MATCH((CUADRO!M$4&amp;$E661),'Hoja de Trabajo para listado'!$CD$151:$DC$151,0)),0)</f>
        <v>0</v>
      </c>
      <c r="N661" s="241">
        <f ca="1">+IFERROR(INDEX('Hoja de Trabajo para listado'!$A$155:$Z$1048576,MATCH($A661,'Hoja de Trabajo para listado'!$A$155:$A$1048576,0),MATCH((CUADRO!N$4&amp;$E661),'Hoja de Trabajo para listado'!$A$151:$Z$151,0)),0)+IFERROR(INDEX('Hoja de Trabajo para listado'!$AB$155:$BA$1048576,MATCH($A661,'Hoja de Trabajo para listado'!$AB$155:$AB$1048576,0),MATCH((CUADRO!N$4&amp;$E661),'Hoja de Trabajo para listado'!$AB$151:$BA$151,0)),0)+IFERROR(INDEX('Hoja de Trabajo para listado'!$BC$155:$CB$1048576,MATCH($A661,'Hoja de Trabajo para listado'!$BC$155:$BC$1048576,0),MATCH((CUADRO!N$4&amp;$E661),'Hoja de Trabajo para listado'!$BC$151:$CB$151,0)),0)+IFERROR(INDEX('Hoja de Trabajo para listado'!$DE$153:$DG$274,MATCH($A661,'Hoja de Trabajo para listado'!$DE$153:$DE$1048576,0),MATCH((CUADRO!N$4&amp;$E661),'Hoja de Trabajo para listado'!$DE$151:$DG$151,0)),0)+IFERROR(INDEX('Hoja de Trabajo para listado'!$CD$155:$DC$1048576,MATCH($A661,'Hoja de Trabajo para listado'!$CD$155:$CD$1048576,0),MATCH((CUADRO!N$4&amp;$E661),'Hoja de Trabajo para listado'!$CD$151:$DC$151,0)),0)</f>
        <v>0</v>
      </c>
      <c r="O661" s="241">
        <f ca="1">+IFERROR(INDEX('Hoja de Trabajo para listado'!$A$155:$Z$1048576,MATCH($A661,'Hoja de Trabajo para listado'!$A$155:$A$1048576,0),MATCH((CUADRO!O$4&amp;$E661),'Hoja de Trabajo para listado'!$A$151:$Z$151,0)),0)+IFERROR(INDEX('Hoja de Trabajo para listado'!$AB$155:$BA$1048576,MATCH($A661,'Hoja de Trabajo para listado'!$AB$155:$AB$1048576,0),MATCH((CUADRO!O$4&amp;$E661),'Hoja de Trabajo para listado'!$AB$151:$BA$151,0)),0)+IFERROR(INDEX('Hoja de Trabajo para listado'!$BC$155:$CB$1048576,MATCH($A661,'Hoja de Trabajo para listado'!$BC$155:$BC$1048576,0),MATCH((CUADRO!O$4&amp;$E661),'Hoja de Trabajo para listado'!$BC$151:$CB$151,0)),0)+IFERROR(INDEX('Hoja de Trabajo para listado'!$DE$153:$DG$274,MATCH($A661,'Hoja de Trabajo para listado'!$DE$153:$DE$1048576,0),MATCH((CUADRO!O$4&amp;$E661),'Hoja de Trabajo para listado'!$DE$151:$DG$151,0)),0)+IFERROR(INDEX('Hoja de Trabajo para listado'!$CD$155:$DC$1048576,MATCH($A661,'Hoja de Trabajo para listado'!$CD$155:$CD$1048576,0),MATCH((CUADRO!O$4&amp;$E661),'Hoja de Trabajo para listado'!$CD$151:$DC$151,0)),0)</f>
        <v>0</v>
      </c>
      <c r="P661" s="241">
        <f ca="1">+IFERROR(INDEX('Hoja de Trabajo para listado'!$A$155:$Z$1048576,MATCH($A661,'Hoja de Trabajo para listado'!$A$155:$A$1048576,0),MATCH((CUADRO!P$4&amp;$E661),'Hoja de Trabajo para listado'!$A$151:$Z$151,0)),0)+IFERROR(INDEX('Hoja de Trabajo para listado'!$AB$155:$BA$1048576,MATCH($A661,'Hoja de Trabajo para listado'!$AB$155:$AB$1048576,0),MATCH((CUADRO!P$4&amp;$E661),'Hoja de Trabajo para listado'!$AB$151:$BA$151,0)),0)+IFERROR(INDEX('Hoja de Trabajo para listado'!$BC$155:$CB$1048576,MATCH($A661,'Hoja de Trabajo para listado'!$BC$155:$BC$1048576,0),MATCH((CUADRO!P$4&amp;$E661),'Hoja de Trabajo para listado'!$BC$151:$CB$151,0)),0)+IFERROR(INDEX('Hoja de Trabajo para listado'!$DE$153:$DG$274,MATCH($A661,'Hoja de Trabajo para listado'!$DE$153:$DE$1048576,0),MATCH((CUADRO!P$4&amp;$E661),'Hoja de Trabajo para listado'!$DE$151:$DG$151,0)),0)+IFERROR(INDEX('Hoja de Trabajo para listado'!$CD$155:$DC$1048576,MATCH($A661,'Hoja de Trabajo para listado'!$CD$155:$CD$1048576,0),MATCH((CUADRO!P$4&amp;$E661),'Hoja de Trabajo para listado'!$CD$151:$DC$151,0)),0)</f>
        <v>0</v>
      </c>
      <c r="Q661" s="241">
        <f ca="1">+IFERROR(INDEX('Hoja de Trabajo para listado'!$A$155:$Z$1048576,MATCH($A661,'Hoja de Trabajo para listado'!$A$155:$A$1048576,0),MATCH((CUADRO!Q$4&amp;$E661),'Hoja de Trabajo para listado'!$A$151:$Z$151,0)),0)+IFERROR(INDEX('Hoja de Trabajo para listado'!$AB$155:$BA$1048576,MATCH($A661,'Hoja de Trabajo para listado'!$AB$155:$AB$1048576,0),MATCH((CUADRO!Q$4&amp;$E661),'Hoja de Trabajo para listado'!$AB$151:$BA$151,0)),0)+IFERROR(INDEX('Hoja de Trabajo para listado'!$BC$155:$CB$1048576,MATCH($A661,'Hoja de Trabajo para listado'!$BC$155:$BC$1048576,0),MATCH((CUADRO!Q$4&amp;$E661),'Hoja de Trabajo para listado'!$BC$151:$CB$151,0)),0)+IFERROR(INDEX('Hoja de Trabajo para listado'!$DE$153:$DG$274,MATCH($A661,'Hoja de Trabajo para listado'!$DE$153:$DE$1048576,0),MATCH((CUADRO!Q$4&amp;$E661),'Hoja de Trabajo para listado'!$DE$151:$DG$151,0)),0)+IFERROR(INDEX('Hoja de Trabajo para listado'!$CD$155:$DC$1048576,MATCH($A661,'Hoja de Trabajo para listado'!$CD$155:$CD$1048576,0),MATCH((CUADRO!Q$4&amp;$E661),'Hoja de Trabajo para listado'!$CD$151:$DC$151,0)),0)</f>
        <v>0</v>
      </c>
      <c r="R661" s="241">
        <f t="shared" ca="1" si="20"/>
        <v>0</v>
      </c>
      <c r="S661" s="247"/>
      <c r="T661" s="241">
        <f ca="1">+T662</f>
        <v>0</v>
      </c>
      <c r="U661" s="240">
        <f t="shared" si="21"/>
        <v>1</v>
      </c>
    </row>
    <row r="662" spans="1:21" customFormat="1" ht="27" hidden="1" customHeight="1">
      <c r="A662" s="32">
        <v>1282</v>
      </c>
      <c r="B662" s="382"/>
      <c r="C662" s="245" t="str">
        <f>+VLOOKUP(A662,bd_lista!$A$3:$C$592,3,FALSE)</f>
        <v>Gobierno Autónomo Municipal de Santiago de Huata</v>
      </c>
      <c r="D662" s="384"/>
      <c r="E662" s="242" t="s">
        <v>684</v>
      </c>
      <c r="F662" s="241">
        <f ca="1">+IFERROR(INDEX('Hoja de Trabajo para listado'!$A$155:$Z$1048576,MATCH($A662,'Hoja de Trabajo para listado'!$A$155:$A$1048576,0),MATCH((CUADRO!F$4&amp;$E662),'Hoja de Trabajo para listado'!$A$151:$Z$151,0)),0)+IFERROR(INDEX('Hoja de Trabajo para listado'!$AB$155:$BA$1048576,MATCH($A662,'Hoja de Trabajo para listado'!$AB$155:$AB$1048576,0),MATCH((CUADRO!F$4&amp;$E662),'Hoja de Trabajo para listado'!$AB$151:$BA$151,0)),0)+IFERROR(INDEX('Hoja de Trabajo para listado'!$BC$155:$CB$1048576,MATCH($A662,'Hoja de Trabajo para listado'!$BC$155:$BC$1048576,0),MATCH((CUADRO!F$4&amp;$E662),'Hoja de Trabajo para listado'!$BC$151:$CB$151,0)),0)+IFERROR(INDEX('Hoja de Trabajo para listado'!$DE$153:$DG$274,MATCH($A662,'Hoja de Trabajo para listado'!$DE$153:$DE$1048576,0),MATCH((CUADRO!F$4&amp;$E662),'Hoja de Trabajo para listado'!$DE$151:$DG$151,0)),0)+IFERROR(INDEX('Hoja de Trabajo para listado'!$CD$155:$DC$1048576,MATCH($A662,'Hoja de Trabajo para listado'!$CD$155:$CD$1048576,0),MATCH((CUADRO!F$4&amp;$E662),'Hoja de Trabajo para listado'!$CD$151:$DC$151,0)),0)</f>
        <v>0</v>
      </c>
      <c r="G662" s="241">
        <f ca="1">+IFERROR(INDEX('Hoja de Trabajo para listado'!$A$155:$Z$1048576,MATCH($A662,'Hoja de Trabajo para listado'!$A$155:$A$1048576,0),MATCH((CUADRO!G$4&amp;$E662),'Hoja de Trabajo para listado'!$A$151:$Z$151,0)),0)+IFERROR(INDEX('Hoja de Trabajo para listado'!$AB$155:$BA$1048576,MATCH($A662,'Hoja de Trabajo para listado'!$AB$155:$AB$1048576,0),MATCH((CUADRO!G$4&amp;$E662),'Hoja de Trabajo para listado'!$AB$151:$BA$151,0)),0)+IFERROR(INDEX('Hoja de Trabajo para listado'!$BC$155:$CB$1048576,MATCH($A662,'Hoja de Trabajo para listado'!$BC$155:$BC$1048576,0),MATCH((CUADRO!G$4&amp;$E662),'Hoja de Trabajo para listado'!$BC$151:$CB$151,0)),0)+IFERROR(INDEX('Hoja de Trabajo para listado'!$DE$153:$DG$274,MATCH($A662,'Hoja de Trabajo para listado'!$DE$153:$DE$1048576,0),MATCH((CUADRO!G$4&amp;$E662),'Hoja de Trabajo para listado'!$DE$151:$DG$151,0)),0)+IFERROR(INDEX('Hoja de Trabajo para listado'!$CD$155:$DC$1048576,MATCH($A662,'Hoja de Trabajo para listado'!$CD$155:$CD$1048576,0),MATCH((CUADRO!G$4&amp;$E662),'Hoja de Trabajo para listado'!$CD$151:$DC$151,0)),0)</f>
        <v>0</v>
      </c>
      <c r="H662" s="241">
        <f ca="1">+IFERROR(INDEX('Hoja de Trabajo para listado'!$A$155:$Z$1048576,MATCH($A662,'Hoja de Trabajo para listado'!$A$155:$A$1048576,0),MATCH((CUADRO!H$4&amp;$E662),'Hoja de Trabajo para listado'!$A$151:$Z$151,0)),0)+IFERROR(INDEX('Hoja de Trabajo para listado'!$AB$155:$BA$1048576,MATCH($A662,'Hoja de Trabajo para listado'!$AB$155:$AB$1048576,0),MATCH((CUADRO!H$4&amp;$E662),'Hoja de Trabajo para listado'!$AB$151:$BA$151,0)),0)+IFERROR(INDEX('Hoja de Trabajo para listado'!$BC$155:$CB$1048576,MATCH($A662,'Hoja de Trabajo para listado'!$BC$155:$BC$1048576,0),MATCH((CUADRO!H$4&amp;$E662),'Hoja de Trabajo para listado'!$BC$151:$CB$151,0)),0)+IFERROR(INDEX('Hoja de Trabajo para listado'!$DE$153:$DG$274,MATCH($A662,'Hoja de Trabajo para listado'!$DE$153:$DE$1048576,0),MATCH((CUADRO!H$4&amp;$E662),'Hoja de Trabajo para listado'!$DE$151:$DG$151,0)),0)+IFERROR(INDEX('Hoja de Trabajo para listado'!$CD$155:$DC$1048576,MATCH($A662,'Hoja de Trabajo para listado'!$CD$155:$CD$1048576,0),MATCH((CUADRO!H$4&amp;$E662),'Hoja de Trabajo para listado'!$CD$151:$DC$151,0)),0)</f>
        <v>0</v>
      </c>
      <c r="I662" s="241">
        <f ca="1">+IFERROR(INDEX('Hoja de Trabajo para listado'!$A$155:$Z$1048576,MATCH($A662,'Hoja de Trabajo para listado'!$A$155:$A$1048576,0),MATCH((CUADRO!I$4&amp;$E662),'Hoja de Trabajo para listado'!$A$151:$Z$151,0)),0)+IFERROR(INDEX('Hoja de Trabajo para listado'!$AB$155:$BA$1048576,MATCH($A662,'Hoja de Trabajo para listado'!$AB$155:$AB$1048576,0),MATCH((CUADRO!I$4&amp;$E662),'Hoja de Trabajo para listado'!$AB$151:$BA$151,0)),0)+IFERROR(INDEX('Hoja de Trabajo para listado'!$BC$155:$CB$1048576,MATCH($A662,'Hoja de Trabajo para listado'!$BC$155:$BC$1048576,0),MATCH((CUADRO!I$4&amp;$E662),'Hoja de Trabajo para listado'!$BC$151:$CB$151,0)),0)+IFERROR(INDEX('Hoja de Trabajo para listado'!$DE$153:$DG$274,MATCH($A662,'Hoja de Trabajo para listado'!$DE$153:$DE$1048576,0),MATCH((CUADRO!I$4&amp;$E662),'Hoja de Trabajo para listado'!$DE$151:$DG$151,0)),0)+IFERROR(INDEX('Hoja de Trabajo para listado'!$CD$155:$DC$1048576,MATCH($A662,'Hoja de Trabajo para listado'!$CD$155:$CD$1048576,0),MATCH((CUADRO!I$4&amp;$E662),'Hoja de Trabajo para listado'!$CD$151:$DC$151,0)),0)</f>
        <v>0</v>
      </c>
      <c r="J662" s="241">
        <f ca="1">+IFERROR(INDEX('Hoja de Trabajo para listado'!$A$155:$Z$1048576,MATCH($A662,'Hoja de Trabajo para listado'!$A$155:$A$1048576,0),MATCH((CUADRO!J$4&amp;$E662),'Hoja de Trabajo para listado'!$A$151:$Z$151,0)),0)+IFERROR(INDEX('Hoja de Trabajo para listado'!$AB$155:$BA$1048576,MATCH($A662,'Hoja de Trabajo para listado'!$AB$155:$AB$1048576,0),MATCH((CUADRO!J$4&amp;$E662),'Hoja de Trabajo para listado'!$AB$151:$BA$151,0)),0)+IFERROR(INDEX('Hoja de Trabajo para listado'!$BC$155:$CB$1048576,MATCH($A662,'Hoja de Trabajo para listado'!$BC$155:$BC$1048576,0),MATCH((CUADRO!J$4&amp;$E662),'Hoja de Trabajo para listado'!$BC$151:$CB$151,0)),0)+IFERROR(INDEX('Hoja de Trabajo para listado'!$DE$153:$DG$274,MATCH($A662,'Hoja de Trabajo para listado'!$DE$153:$DE$1048576,0),MATCH((CUADRO!J$4&amp;$E662),'Hoja de Trabajo para listado'!$DE$151:$DG$151,0)),0)+IFERROR(INDEX('Hoja de Trabajo para listado'!$CD$155:$DC$1048576,MATCH($A662,'Hoja de Trabajo para listado'!$CD$155:$CD$1048576,0),MATCH((CUADRO!J$4&amp;$E662),'Hoja de Trabajo para listado'!$CD$151:$DC$151,0)),0)</f>
        <v>0</v>
      </c>
      <c r="K662" s="241">
        <f ca="1">+IFERROR(INDEX('Hoja de Trabajo para listado'!$A$155:$Z$1048576,MATCH($A662,'Hoja de Trabajo para listado'!$A$155:$A$1048576,0),MATCH((CUADRO!K$4&amp;$E662),'Hoja de Trabajo para listado'!$A$151:$Z$151,0)),0)+IFERROR(INDEX('Hoja de Trabajo para listado'!$AB$155:$BA$1048576,MATCH($A662,'Hoja de Trabajo para listado'!$AB$155:$AB$1048576,0),MATCH((CUADRO!K$4&amp;$E662),'Hoja de Trabajo para listado'!$AB$151:$BA$151,0)),0)+IFERROR(INDEX('Hoja de Trabajo para listado'!$BC$155:$CB$1048576,MATCH($A662,'Hoja de Trabajo para listado'!$BC$155:$BC$1048576,0),MATCH((CUADRO!K$4&amp;$E662),'Hoja de Trabajo para listado'!$BC$151:$CB$151,0)),0)+IFERROR(INDEX('Hoja de Trabajo para listado'!$DE$153:$DG$274,MATCH($A662,'Hoja de Trabajo para listado'!$DE$153:$DE$1048576,0),MATCH((CUADRO!K$4&amp;$E662),'Hoja de Trabajo para listado'!$DE$151:$DG$151,0)),0)+IFERROR(INDEX('Hoja de Trabajo para listado'!$CD$155:$DC$1048576,MATCH($A662,'Hoja de Trabajo para listado'!$CD$155:$CD$1048576,0),MATCH((CUADRO!K$4&amp;$E662),'Hoja de Trabajo para listado'!$CD$151:$DC$151,0)),0)</f>
        <v>0</v>
      </c>
      <c r="L662" s="241">
        <f ca="1">+IFERROR(INDEX('Hoja de Trabajo para listado'!$A$155:$Z$1048576,MATCH($A662,'Hoja de Trabajo para listado'!$A$155:$A$1048576,0),MATCH((CUADRO!L$4&amp;$E662),'Hoja de Trabajo para listado'!$A$151:$Z$151,0)),0)+IFERROR(INDEX('Hoja de Trabajo para listado'!$AB$155:$BA$1048576,MATCH($A662,'Hoja de Trabajo para listado'!$AB$155:$AB$1048576,0),MATCH((CUADRO!L$4&amp;$E662),'Hoja de Trabajo para listado'!$AB$151:$BA$151,0)),0)+IFERROR(INDEX('Hoja de Trabajo para listado'!$BC$155:$CB$1048576,MATCH($A662,'Hoja de Trabajo para listado'!$BC$155:$BC$1048576,0),MATCH((CUADRO!L$4&amp;$E662),'Hoja de Trabajo para listado'!$BC$151:$CB$151,0)),0)+IFERROR(INDEX('Hoja de Trabajo para listado'!$DE$153:$DG$274,MATCH($A662,'Hoja de Trabajo para listado'!$DE$153:$DE$1048576,0),MATCH((CUADRO!L$4&amp;$E662),'Hoja de Trabajo para listado'!$DE$151:$DG$151,0)),0)+IFERROR(INDEX('Hoja de Trabajo para listado'!$CD$155:$DC$1048576,MATCH($A662,'Hoja de Trabajo para listado'!$CD$155:$CD$1048576,0),MATCH((CUADRO!L$4&amp;$E662),'Hoja de Trabajo para listado'!$CD$151:$DC$151,0)),0)</f>
        <v>0</v>
      </c>
      <c r="M662" s="241">
        <f ca="1">+IFERROR(INDEX('Hoja de Trabajo para listado'!$A$155:$Z$1048576,MATCH($A662,'Hoja de Trabajo para listado'!$A$155:$A$1048576,0),MATCH((CUADRO!M$4&amp;$E662),'Hoja de Trabajo para listado'!$A$151:$Z$151,0)),0)+IFERROR(INDEX('Hoja de Trabajo para listado'!$AB$155:$BA$1048576,MATCH($A662,'Hoja de Trabajo para listado'!$AB$155:$AB$1048576,0),MATCH((CUADRO!M$4&amp;$E662),'Hoja de Trabajo para listado'!$AB$151:$BA$151,0)),0)+IFERROR(INDEX('Hoja de Trabajo para listado'!$BC$155:$CB$1048576,MATCH($A662,'Hoja de Trabajo para listado'!$BC$155:$BC$1048576,0),MATCH((CUADRO!M$4&amp;$E662),'Hoja de Trabajo para listado'!$BC$151:$CB$151,0)),0)+IFERROR(INDEX('Hoja de Trabajo para listado'!$DE$153:$DG$274,MATCH($A662,'Hoja de Trabajo para listado'!$DE$153:$DE$1048576,0),MATCH((CUADRO!M$4&amp;$E662),'Hoja de Trabajo para listado'!$DE$151:$DG$151,0)),0)+IFERROR(INDEX('Hoja de Trabajo para listado'!$CD$155:$DC$1048576,MATCH($A662,'Hoja de Trabajo para listado'!$CD$155:$CD$1048576,0),MATCH((CUADRO!M$4&amp;$E662),'Hoja de Trabajo para listado'!$CD$151:$DC$151,0)),0)</f>
        <v>0</v>
      </c>
      <c r="N662" s="241">
        <f ca="1">+IFERROR(INDEX('Hoja de Trabajo para listado'!$A$155:$Z$1048576,MATCH($A662,'Hoja de Trabajo para listado'!$A$155:$A$1048576,0),MATCH((CUADRO!N$4&amp;$E662),'Hoja de Trabajo para listado'!$A$151:$Z$151,0)),0)+IFERROR(INDEX('Hoja de Trabajo para listado'!$AB$155:$BA$1048576,MATCH($A662,'Hoja de Trabajo para listado'!$AB$155:$AB$1048576,0),MATCH((CUADRO!N$4&amp;$E662),'Hoja de Trabajo para listado'!$AB$151:$BA$151,0)),0)+IFERROR(INDEX('Hoja de Trabajo para listado'!$BC$155:$CB$1048576,MATCH($A662,'Hoja de Trabajo para listado'!$BC$155:$BC$1048576,0),MATCH((CUADRO!N$4&amp;$E662),'Hoja de Trabajo para listado'!$BC$151:$CB$151,0)),0)+IFERROR(INDEX('Hoja de Trabajo para listado'!$DE$153:$DG$274,MATCH($A662,'Hoja de Trabajo para listado'!$DE$153:$DE$1048576,0),MATCH((CUADRO!N$4&amp;$E662),'Hoja de Trabajo para listado'!$DE$151:$DG$151,0)),0)+IFERROR(INDEX('Hoja de Trabajo para listado'!$CD$155:$DC$1048576,MATCH($A662,'Hoja de Trabajo para listado'!$CD$155:$CD$1048576,0),MATCH((CUADRO!N$4&amp;$E662),'Hoja de Trabajo para listado'!$CD$151:$DC$151,0)),0)</f>
        <v>0</v>
      </c>
      <c r="O662" s="241">
        <f ca="1">+IFERROR(INDEX('Hoja de Trabajo para listado'!$A$155:$Z$1048576,MATCH($A662,'Hoja de Trabajo para listado'!$A$155:$A$1048576,0),MATCH((CUADRO!O$4&amp;$E662),'Hoja de Trabajo para listado'!$A$151:$Z$151,0)),0)+IFERROR(INDEX('Hoja de Trabajo para listado'!$AB$155:$BA$1048576,MATCH($A662,'Hoja de Trabajo para listado'!$AB$155:$AB$1048576,0),MATCH((CUADRO!O$4&amp;$E662),'Hoja de Trabajo para listado'!$AB$151:$BA$151,0)),0)+IFERROR(INDEX('Hoja de Trabajo para listado'!$BC$155:$CB$1048576,MATCH($A662,'Hoja de Trabajo para listado'!$BC$155:$BC$1048576,0),MATCH((CUADRO!O$4&amp;$E662),'Hoja de Trabajo para listado'!$BC$151:$CB$151,0)),0)+IFERROR(INDEX('Hoja de Trabajo para listado'!$DE$153:$DG$274,MATCH($A662,'Hoja de Trabajo para listado'!$DE$153:$DE$1048576,0),MATCH((CUADRO!O$4&amp;$E662),'Hoja de Trabajo para listado'!$DE$151:$DG$151,0)),0)+IFERROR(INDEX('Hoja de Trabajo para listado'!$CD$155:$DC$1048576,MATCH($A662,'Hoja de Trabajo para listado'!$CD$155:$CD$1048576,0),MATCH((CUADRO!O$4&amp;$E662),'Hoja de Trabajo para listado'!$CD$151:$DC$151,0)),0)</f>
        <v>0</v>
      </c>
      <c r="P662" s="241">
        <f ca="1">+IFERROR(INDEX('Hoja de Trabajo para listado'!$A$155:$Z$1048576,MATCH($A662,'Hoja de Trabajo para listado'!$A$155:$A$1048576,0),MATCH((CUADRO!P$4&amp;$E662),'Hoja de Trabajo para listado'!$A$151:$Z$151,0)),0)+IFERROR(INDEX('Hoja de Trabajo para listado'!$AB$155:$BA$1048576,MATCH($A662,'Hoja de Trabajo para listado'!$AB$155:$AB$1048576,0),MATCH((CUADRO!P$4&amp;$E662),'Hoja de Trabajo para listado'!$AB$151:$BA$151,0)),0)+IFERROR(INDEX('Hoja de Trabajo para listado'!$BC$155:$CB$1048576,MATCH($A662,'Hoja de Trabajo para listado'!$BC$155:$BC$1048576,0),MATCH((CUADRO!P$4&amp;$E662),'Hoja de Trabajo para listado'!$BC$151:$CB$151,0)),0)+IFERROR(INDEX('Hoja de Trabajo para listado'!$DE$153:$DG$274,MATCH($A662,'Hoja de Trabajo para listado'!$DE$153:$DE$1048576,0),MATCH((CUADRO!P$4&amp;$E662),'Hoja de Trabajo para listado'!$DE$151:$DG$151,0)),0)+IFERROR(INDEX('Hoja de Trabajo para listado'!$CD$155:$DC$1048576,MATCH($A662,'Hoja de Trabajo para listado'!$CD$155:$CD$1048576,0),MATCH((CUADRO!P$4&amp;$E662),'Hoja de Trabajo para listado'!$CD$151:$DC$151,0)),0)</f>
        <v>0</v>
      </c>
      <c r="Q662" s="241">
        <f ca="1">+IFERROR(INDEX('Hoja de Trabajo para listado'!$A$155:$Z$1048576,MATCH($A662,'Hoja de Trabajo para listado'!$A$155:$A$1048576,0),MATCH((CUADRO!Q$4&amp;$E662),'Hoja de Trabajo para listado'!$A$151:$Z$151,0)),0)+IFERROR(INDEX('Hoja de Trabajo para listado'!$AB$155:$BA$1048576,MATCH($A662,'Hoja de Trabajo para listado'!$AB$155:$AB$1048576,0),MATCH((CUADRO!Q$4&amp;$E662),'Hoja de Trabajo para listado'!$AB$151:$BA$151,0)),0)+IFERROR(INDEX('Hoja de Trabajo para listado'!$BC$155:$CB$1048576,MATCH($A662,'Hoja de Trabajo para listado'!$BC$155:$BC$1048576,0),MATCH((CUADRO!Q$4&amp;$E662),'Hoja de Trabajo para listado'!$BC$151:$CB$151,0)),0)+IFERROR(INDEX('Hoja de Trabajo para listado'!$DE$153:$DG$274,MATCH($A662,'Hoja de Trabajo para listado'!$DE$153:$DE$1048576,0),MATCH((CUADRO!Q$4&amp;$E662),'Hoja de Trabajo para listado'!$DE$151:$DG$151,0)),0)+IFERROR(INDEX('Hoja de Trabajo para listado'!$CD$155:$DC$1048576,MATCH($A662,'Hoja de Trabajo para listado'!$CD$155:$CD$1048576,0),MATCH((CUADRO!Q$4&amp;$E662),'Hoja de Trabajo para listado'!$CD$151:$DC$151,0)),0)</f>
        <v>0</v>
      </c>
      <c r="R662" s="241">
        <f t="shared" ca="1" si="20"/>
        <v>0</v>
      </c>
      <c r="S662" s="247">
        <f ca="1">+R661+R662</f>
        <v>0</v>
      </c>
      <c r="T662" s="241">
        <f ca="1">+S662</f>
        <v>0</v>
      </c>
      <c r="U662" s="240">
        <f t="shared" si="21"/>
        <v>2</v>
      </c>
    </row>
    <row r="663" spans="1:21" customFormat="1" ht="15" hidden="1" customHeight="1">
      <c r="A663" s="32">
        <v>1283</v>
      </c>
      <c r="B663" s="381">
        <f>+A663</f>
        <v>1283</v>
      </c>
      <c r="C663" s="245" t="str">
        <f>+VLOOKUP(A663,bd_lista!$A$3:$C$592,3,FALSE)</f>
        <v>Gobierno Autónomo Municipal de Escoma</v>
      </c>
      <c r="D663" s="383" t="str">
        <f>+C663</f>
        <v>Gobierno Autónomo Municipal de Escoma</v>
      </c>
      <c r="E663" s="240" t="s">
        <v>683</v>
      </c>
      <c r="F663" s="241">
        <f ca="1">+IFERROR(INDEX('Hoja de Trabajo para listado'!$A$155:$Z$1048576,MATCH($A663,'Hoja de Trabajo para listado'!$A$155:$A$1048576,0),MATCH((CUADRO!F$4&amp;$E663),'Hoja de Trabajo para listado'!$A$151:$Z$151,0)),0)+IFERROR(INDEX('Hoja de Trabajo para listado'!$AB$155:$BA$1048576,MATCH($A663,'Hoja de Trabajo para listado'!$AB$155:$AB$1048576,0),MATCH((CUADRO!F$4&amp;$E663),'Hoja de Trabajo para listado'!$AB$151:$BA$151,0)),0)+IFERROR(INDEX('Hoja de Trabajo para listado'!$BC$155:$CB$1048576,MATCH($A663,'Hoja de Trabajo para listado'!$BC$155:$BC$1048576,0),MATCH((CUADRO!F$4&amp;$E663),'Hoja de Trabajo para listado'!$BC$151:$CB$151,0)),0)+IFERROR(INDEX('Hoja de Trabajo para listado'!$DE$153:$DG$274,MATCH($A663,'Hoja de Trabajo para listado'!$DE$153:$DE$1048576,0),MATCH((CUADRO!F$4&amp;$E663),'Hoja de Trabajo para listado'!$DE$151:$DG$151,0)),0)+IFERROR(INDEX('Hoja de Trabajo para listado'!$CD$155:$DC$1048576,MATCH($A663,'Hoja de Trabajo para listado'!$CD$155:$CD$1048576,0),MATCH((CUADRO!F$4&amp;$E663),'Hoja de Trabajo para listado'!$CD$151:$DC$151,0)),0)</f>
        <v>0</v>
      </c>
      <c r="G663" s="241">
        <f ca="1">+IFERROR(INDEX('Hoja de Trabajo para listado'!$A$155:$Z$1048576,MATCH($A663,'Hoja de Trabajo para listado'!$A$155:$A$1048576,0),MATCH((CUADRO!G$4&amp;$E663),'Hoja de Trabajo para listado'!$A$151:$Z$151,0)),0)+IFERROR(INDEX('Hoja de Trabajo para listado'!$AB$155:$BA$1048576,MATCH($A663,'Hoja de Trabajo para listado'!$AB$155:$AB$1048576,0),MATCH((CUADRO!G$4&amp;$E663),'Hoja de Trabajo para listado'!$AB$151:$BA$151,0)),0)+IFERROR(INDEX('Hoja de Trabajo para listado'!$BC$155:$CB$1048576,MATCH($A663,'Hoja de Trabajo para listado'!$BC$155:$BC$1048576,0),MATCH((CUADRO!G$4&amp;$E663),'Hoja de Trabajo para listado'!$BC$151:$CB$151,0)),0)+IFERROR(INDEX('Hoja de Trabajo para listado'!$DE$153:$DG$274,MATCH($A663,'Hoja de Trabajo para listado'!$DE$153:$DE$1048576,0),MATCH((CUADRO!G$4&amp;$E663),'Hoja de Trabajo para listado'!$DE$151:$DG$151,0)),0)+IFERROR(INDEX('Hoja de Trabajo para listado'!$CD$155:$DC$1048576,MATCH($A663,'Hoja de Trabajo para listado'!$CD$155:$CD$1048576,0),MATCH((CUADRO!G$4&amp;$E663),'Hoja de Trabajo para listado'!$CD$151:$DC$151,0)),0)</f>
        <v>0</v>
      </c>
      <c r="H663" s="241">
        <f ca="1">+IFERROR(INDEX('Hoja de Trabajo para listado'!$A$155:$Z$1048576,MATCH($A663,'Hoja de Trabajo para listado'!$A$155:$A$1048576,0),MATCH((CUADRO!H$4&amp;$E663),'Hoja de Trabajo para listado'!$A$151:$Z$151,0)),0)+IFERROR(INDEX('Hoja de Trabajo para listado'!$AB$155:$BA$1048576,MATCH($A663,'Hoja de Trabajo para listado'!$AB$155:$AB$1048576,0),MATCH((CUADRO!H$4&amp;$E663),'Hoja de Trabajo para listado'!$AB$151:$BA$151,0)),0)+IFERROR(INDEX('Hoja de Trabajo para listado'!$BC$155:$CB$1048576,MATCH($A663,'Hoja de Trabajo para listado'!$BC$155:$BC$1048576,0),MATCH((CUADRO!H$4&amp;$E663),'Hoja de Trabajo para listado'!$BC$151:$CB$151,0)),0)+IFERROR(INDEX('Hoja de Trabajo para listado'!$DE$153:$DG$274,MATCH($A663,'Hoja de Trabajo para listado'!$DE$153:$DE$1048576,0),MATCH((CUADRO!H$4&amp;$E663),'Hoja de Trabajo para listado'!$DE$151:$DG$151,0)),0)+IFERROR(INDEX('Hoja de Trabajo para listado'!$CD$155:$DC$1048576,MATCH($A663,'Hoja de Trabajo para listado'!$CD$155:$CD$1048576,0),MATCH((CUADRO!H$4&amp;$E663),'Hoja de Trabajo para listado'!$CD$151:$DC$151,0)),0)</f>
        <v>0</v>
      </c>
      <c r="I663" s="241">
        <f ca="1">+IFERROR(INDEX('Hoja de Trabajo para listado'!$A$155:$Z$1048576,MATCH($A663,'Hoja de Trabajo para listado'!$A$155:$A$1048576,0),MATCH((CUADRO!I$4&amp;$E663),'Hoja de Trabajo para listado'!$A$151:$Z$151,0)),0)+IFERROR(INDEX('Hoja de Trabajo para listado'!$AB$155:$BA$1048576,MATCH($A663,'Hoja de Trabajo para listado'!$AB$155:$AB$1048576,0),MATCH((CUADRO!I$4&amp;$E663),'Hoja de Trabajo para listado'!$AB$151:$BA$151,0)),0)+IFERROR(INDEX('Hoja de Trabajo para listado'!$BC$155:$CB$1048576,MATCH($A663,'Hoja de Trabajo para listado'!$BC$155:$BC$1048576,0),MATCH((CUADRO!I$4&amp;$E663),'Hoja de Trabajo para listado'!$BC$151:$CB$151,0)),0)+IFERROR(INDEX('Hoja de Trabajo para listado'!$DE$153:$DG$274,MATCH($A663,'Hoja de Trabajo para listado'!$DE$153:$DE$1048576,0),MATCH((CUADRO!I$4&amp;$E663),'Hoja de Trabajo para listado'!$DE$151:$DG$151,0)),0)+IFERROR(INDEX('Hoja de Trabajo para listado'!$CD$155:$DC$1048576,MATCH($A663,'Hoja de Trabajo para listado'!$CD$155:$CD$1048576,0),MATCH((CUADRO!I$4&amp;$E663),'Hoja de Trabajo para listado'!$CD$151:$DC$151,0)),0)</f>
        <v>0</v>
      </c>
      <c r="J663" s="241">
        <f ca="1">+IFERROR(INDEX('Hoja de Trabajo para listado'!$A$155:$Z$1048576,MATCH($A663,'Hoja de Trabajo para listado'!$A$155:$A$1048576,0),MATCH((CUADRO!J$4&amp;$E663),'Hoja de Trabajo para listado'!$A$151:$Z$151,0)),0)+IFERROR(INDEX('Hoja de Trabajo para listado'!$AB$155:$BA$1048576,MATCH($A663,'Hoja de Trabajo para listado'!$AB$155:$AB$1048576,0),MATCH((CUADRO!J$4&amp;$E663),'Hoja de Trabajo para listado'!$AB$151:$BA$151,0)),0)+IFERROR(INDEX('Hoja de Trabajo para listado'!$BC$155:$CB$1048576,MATCH($A663,'Hoja de Trabajo para listado'!$BC$155:$BC$1048576,0),MATCH((CUADRO!J$4&amp;$E663),'Hoja de Trabajo para listado'!$BC$151:$CB$151,0)),0)+IFERROR(INDEX('Hoja de Trabajo para listado'!$DE$153:$DG$274,MATCH($A663,'Hoja de Trabajo para listado'!$DE$153:$DE$1048576,0),MATCH((CUADRO!J$4&amp;$E663),'Hoja de Trabajo para listado'!$DE$151:$DG$151,0)),0)+IFERROR(INDEX('Hoja de Trabajo para listado'!$CD$155:$DC$1048576,MATCH($A663,'Hoja de Trabajo para listado'!$CD$155:$CD$1048576,0),MATCH((CUADRO!J$4&amp;$E663),'Hoja de Trabajo para listado'!$CD$151:$DC$151,0)),0)</f>
        <v>0</v>
      </c>
      <c r="K663" s="241">
        <f ca="1">+IFERROR(INDEX('Hoja de Trabajo para listado'!$A$155:$Z$1048576,MATCH($A663,'Hoja de Trabajo para listado'!$A$155:$A$1048576,0),MATCH((CUADRO!K$4&amp;$E663),'Hoja de Trabajo para listado'!$A$151:$Z$151,0)),0)+IFERROR(INDEX('Hoja de Trabajo para listado'!$AB$155:$BA$1048576,MATCH($A663,'Hoja de Trabajo para listado'!$AB$155:$AB$1048576,0),MATCH((CUADRO!K$4&amp;$E663),'Hoja de Trabajo para listado'!$AB$151:$BA$151,0)),0)+IFERROR(INDEX('Hoja de Trabajo para listado'!$BC$155:$CB$1048576,MATCH($A663,'Hoja de Trabajo para listado'!$BC$155:$BC$1048576,0),MATCH((CUADRO!K$4&amp;$E663),'Hoja de Trabajo para listado'!$BC$151:$CB$151,0)),0)+IFERROR(INDEX('Hoja de Trabajo para listado'!$DE$153:$DG$274,MATCH($A663,'Hoja de Trabajo para listado'!$DE$153:$DE$1048576,0),MATCH((CUADRO!K$4&amp;$E663),'Hoja de Trabajo para listado'!$DE$151:$DG$151,0)),0)+IFERROR(INDEX('Hoja de Trabajo para listado'!$CD$155:$DC$1048576,MATCH($A663,'Hoja de Trabajo para listado'!$CD$155:$CD$1048576,0),MATCH((CUADRO!K$4&amp;$E663),'Hoja de Trabajo para listado'!$CD$151:$DC$151,0)),0)</f>
        <v>0</v>
      </c>
      <c r="L663" s="241">
        <f ca="1">+IFERROR(INDEX('Hoja de Trabajo para listado'!$A$155:$Z$1048576,MATCH($A663,'Hoja de Trabajo para listado'!$A$155:$A$1048576,0),MATCH((CUADRO!L$4&amp;$E663),'Hoja de Trabajo para listado'!$A$151:$Z$151,0)),0)+IFERROR(INDEX('Hoja de Trabajo para listado'!$AB$155:$BA$1048576,MATCH($A663,'Hoja de Trabajo para listado'!$AB$155:$AB$1048576,0),MATCH((CUADRO!L$4&amp;$E663),'Hoja de Trabajo para listado'!$AB$151:$BA$151,0)),0)+IFERROR(INDEX('Hoja de Trabajo para listado'!$BC$155:$CB$1048576,MATCH($A663,'Hoja de Trabajo para listado'!$BC$155:$BC$1048576,0),MATCH((CUADRO!L$4&amp;$E663),'Hoja de Trabajo para listado'!$BC$151:$CB$151,0)),0)+IFERROR(INDEX('Hoja de Trabajo para listado'!$DE$153:$DG$274,MATCH($A663,'Hoja de Trabajo para listado'!$DE$153:$DE$1048576,0),MATCH((CUADRO!L$4&amp;$E663),'Hoja de Trabajo para listado'!$DE$151:$DG$151,0)),0)+IFERROR(INDEX('Hoja de Trabajo para listado'!$CD$155:$DC$1048576,MATCH($A663,'Hoja de Trabajo para listado'!$CD$155:$CD$1048576,0),MATCH((CUADRO!L$4&amp;$E663),'Hoja de Trabajo para listado'!$CD$151:$DC$151,0)),0)</f>
        <v>0</v>
      </c>
      <c r="M663" s="241">
        <f ca="1">+IFERROR(INDEX('Hoja de Trabajo para listado'!$A$155:$Z$1048576,MATCH($A663,'Hoja de Trabajo para listado'!$A$155:$A$1048576,0),MATCH((CUADRO!M$4&amp;$E663),'Hoja de Trabajo para listado'!$A$151:$Z$151,0)),0)+IFERROR(INDEX('Hoja de Trabajo para listado'!$AB$155:$BA$1048576,MATCH($A663,'Hoja de Trabajo para listado'!$AB$155:$AB$1048576,0),MATCH((CUADRO!M$4&amp;$E663),'Hoja de Trabajo para listado'!$AB$151:$BA$151,0)),0)+IFERROR(INDEX('Hoja de Trabajo para listado'!$BC$155:$CB$1048576,MATCH($A663,'Hoja de Trabajo para listado'!$BC$155:$BC$1048576,0),MATCH((CUADRO!M$4&amp;$E663),'Hoja de Trabajo para listado'!$BC$151:$CB$151,0)),0)+IFERROR(INDEX('Hoja de Trabajo para listado'!$DE$153:$DG$274,MATCH($A663,'Hoja de Trabajo para listado'!$DE$153:$DE$1048576,0),MATCH((CUADRO!M$4&amp;$E663),'Hoja de Trabajo para listado'!$DE$151:$DG$151,0)),0)+IFERROR(INDEX('Hoja de Trabajo para listado'!$CD$155:$DC$1048576,MATCH($A663,'Hoja de Trabajo para listado'!$CD$155:$CD$1048576,0),MATCH((CUADRO!M$4&amp;$E663),'Hoja de Trabajo para listado'!$CD$151:$DC$151,0)),0)</f>
        <v>0</v>
      </c>
      <c r="N663" s="241">
        <f ca="1">+IFERROR(INDEX('Hoja de Trabajo para listado'!$A$155:$Z$1048576,MATCH($A663,'Hoja de Trabajo para listado'!$A$155:$A$1048576,0),MATCH((CUADRO!N$4&amp;$E663),'Hoja de Trabajo para listado'!$A$151:$Z$151,0)),0)+IFERROR(INDEX('Hoja de Trabajo para listado'!$AB$155:$BA$1048576,MATCH($A663,'Hoja de Trabajo para listado'!$AB$155:$AB$1048576,0),MATCH((CUADRO!N$4&amp;$E663),'Hoja de Trabajo para listado'!$AB$151:$BA$151,0)),0)+IFERROR(INDEX('Hoja de Trabajo para listado'!$BC$155:$CB$1048576,MATCH($A663,'Hoja de Trabajo para listado'!$BC$155:$BC$1048576,0),MATCH((CUADRO!N$4&amp;$E663),'Hoja de Trabajo para listado'!$BC$151:$CB$151,0)),0)+IFERROR(INDEX('Hoja de Trabajo para listado'!$DE$153:$DG$274,MATCH($A663,'Hoja de Trabajo para listado'!$DE$153:$DE$1048576,0),MATCH((CUADRO!N$4&amp;$E663),'Hoja de Trabajo para listado'!$DE$151:$DG$151,0)),0)+IFERROR(INDEX('Hoja de Trabajo para listado'!$CD$155:$DC$1048576,MATCH($A663,'Hoja de Trabajo para listado'!$CD$155:$CD$1048576,0),MATCH((CUADRO!N$4&amp;$E663),'Hoja de Trabajo para listado'!$CD$151:$DC$151,0)),0)</f>
        <v>0</v>
      </c>
      <c r="O663" s="241">
        <f ca="1">+IFERROR(INDEX('Hoja de Trabajo para listado'!$A$155:$Z$1048576,MATCH($A663,'Hoja de Trabajo para listado'!$A$155:$A$1048576,0),MATCH((CUADRO!O$4&amp;$E663),'Hoja de Trabajo para listado'!$A$151:$Z$151,0)),0)+IFERROR(INDEX('Hoja de Trabajo para listado'!$AB$155:$BA$1048576,MATCH($A663,'Hoja de Trabajo para listado'!$AB$155:$AB$1048576,0),MATCH((CUADRO!O$4&amp;$E663),'Hoja de Trabajo para listado'!$AB$151:$BA$151,0)),0)+IFERROR(INDEX('Hoja de Trabajo para listado'!$BC$155:$CB$1048576,MATCH($A663,'Hoja de Trabajo para listado'!$BC$155:$BC$1048576,0),MATCH((CUADRO!O$4&amp;$E663),'Hoja de Trabajo para listado'!$BC$151:$CB$151,0)),0)+IFERROR(INDEX('Hoja de Trabajo para listado'!$DE$153:$DG$274,MATCH($A663,'Hoja de Trabajo para listado'!$DE$153:$DE$1048576,0),MATCH((CUADRO!O$4&amp;$E663),'Hoja de Trabajo para listado'!$DE$151:$DG$151,0)),0)+IFERROR(INDEX('Hoja de Trabajo para listado'!$CD$155:$DC$1048576,MATCH($A663,'Hoja de Trabajo para listado'!$CD$155:$CD$1048576,0),MATCH((CUADRO!O$4&amp;$E663),'Hoja de Trabajo para listado'!$CD$151:$DC$151,0)),0)</f>
        <v>0</v>
      </c>
      <c r="P663" s="241">
        <f ca="1">+IFERROR(INDEX('Hoja de Trabajo para listado'!$A$155:$Z$1048576,MATCH($A663,'Hoja de Trabajo para listado'!$A$155:$A$1048576,0),MATCH((CUADRO!P$4&amp;$E663),'Hoja de Trabajo para listado'!$A$151:$Z$151,0)),0)+IFERROR(INDEX('Hoja de Trabajo para listado'!$AB$155:$BA$1048576,MATCH($A663,'Hoja de Trabajo para listado'!$AB$155:$AB$1048576,0),MATCH((CUADRO!P$4&amp;$E663),'Hoja de Trabajo para listado'!$AB$151:$BA$151,0)),0)+IFERROR(INDEX('Hoja de Trabajo para listado'!$BC$155:$CB$1048576,MATCH($A663,'Hoja de Trabajo para listado'!$BC$155:$BC$1048576,0),MATCH((CUADRO!P$4&amp;$E663),'Hoja de Trabajo para listado'!$BC$151:$CB$151,0)),0)+IFERROR(INDEX('Hoja de Trabajo para listado'!$DE$153:$DG$274,MATCH($A663,'Hoja de Trabajo para listado'!$DE$153:$DE$1048576,0),MATCH((CUADRO!P$4&amp;$E663),'Hoja de Trabajo para listado'!$DE$151:$DG$151,0)),0)+IFERROR(INDEX('Hoja de Trabajo para listado'!$CD$155:$DC$1048576,MATCH($A663,'Hoja de Trabajo para listado'!$CD$155:$CD$1048576,0),MATCH((CUADRO!P$4&amp;$E663),'Hoja de Trabajo para listado'!$CD$151:$DC$151,0)),0)</f>
        <v>0</v>
      </c>
      <c r="Q663" s="241">
        <f ca="1">+IFERROR(INDEX('Hoja de Trabajo para listado'!$A$155:$Z$1048576,MATCH($A663,'Hoja de Trabajo para listado'!$A$155:$A$1048576,0),MATCH((CUADRO!Q$4&amp;$E663),'Hoja de Trabajo para listado'!$A$151:$Z$151,0)),0)+IFERROR(INDEX('Hoja de Trabajo para listado'!$AB$155:$BA$1048576,MATCH($A663,'Hoja de Trabajo para listado'!$AB$155:$AB$1048576,0),MATCH((CUADRO!Q$4&amp;$E663),'Hoja de Trabajo para listado'!$AB$151:$BA$151,0)),0)+IFERROR(INDEX('Hoja de Trabajo para listado'!$BC$155:$CB$1048576,MATCH($A663,'Hoja de Trabajo para listado'!$BC$155:$BC$1048576,0),MATCH((CUADRO!Q$4&amp;$E663),'Hoja de Trabajo para listado'!$BC$151:$CB$151,0)),0)+IFERROR(INDEX('Hoja de Trabajo para listado'!$DE$153:$DG$274,MATCH($A663,'Hoja de Trabajo para listado'!$DE$153:$DE$1048576,0),MATCH((CUADRO!Q$4&amp;$E663),'Hoja de Trabajo para listado'!$DE$151:$DG$151,0)),0)+IFERROR(INDEX('Hoja de Trabajo para listado'!$CD$155:$DC$1048576,MATCH($A663,'Hoja de Trabajo para listado'!$CD$155:$CD$1048576,0),MATCH((CUADRO!Q$4&amp;$E663),'Hoja de Trabajo para listado'!$CD$151:$DC$151,0)),0)</f>
        <v>0</v>
      </c>
      <c r="R663" s="241">
        <f t="shared" ca="1" si="20"/>
        <v>0</v>
      </c>
      <c r="S663" s="247"/>
      <c r="T663" s="241">
        <f ca="1">+T664</f>
        <v>0</v>
      </c>
      <c r="U663" s="240">
        <f t="shared" si="21"/>
        <v>1</v>
      </c>
    </row>
    <row r="664" spans="1:21" customFormat="1" ht="15" hidden="1" customHeight="1">
      <c r="A664" s="32">
        <v>1283</v>
      </c>
      <c r="B664" s="382"/>
      <c r="C664" s="245" t="str">
        <f>+VLOOKUP(A664,bd_lista!$A$3:$C$592,3,FALSE)</f>
        <v>Gobierno Autónomo Municipal de Escoma</v>
      </c>
      <c r="D664" s="384"/>
      <c r="E664" s="242" t="s">
        <v>684</v>
      </c>
      <c r="F664" s="241">
        <f ca="1">+IFERROR(INDEX('Hoja de Trabajo para listado'!$A$155:$Z$1048576,MATCH($A664,'Hoja de Trabajo para listado'!$A$155:$A$1048576,0),MATCH((CUADRO!F$4&amp;$E664),'Hoja de Trabajo para listado'!$A$151:$Z$151,0)),0)+IFERROR(INDEX('Hoja de Trabajo para listado'!$AB$155:$BA$1048576,MATCH($A664,'Hoja de Trabajo para listado'!$AB$155:$AB$1048576,0),MATCH((CUADRO!F$4&amp;$E664),'Hoja de Trabajo para listado'!$AB$151:$BA$151,0)),0)+IFERROR(INDEX('Hoja de Trabajo para listado'!$BC$155:$CB$1048576,MATCH($A664,'Hoja de Trabajo para listado'!$BC$155:$BC$1048576,0),MATCH((CUADRO!F$4&amp;$E664),'Hoja de Trabajo para listado'!$BC$151:$CB$151,0)),0)+IFERROR(INDEX('Hoja de Trabajo para listado'!$DE$153:$DG$274,MATCH($A664,'Hoja de Trabajo para listado'!$DE$153:$DE$1048576,0),MATCH((CUADRO!F$4&amp;$E664),'Hoja de Trabajo para listado'!$DE$151:$DG$151,0)),0)+IFERROR(INDEX('Hoja de Trabajo para listado'!$CD$155:$DC$1048576,MATCH($A664,'Hoja de Trabajo para listado'!$CD$155:$CD$1048576,0),MATCH((CUADRO!F$4&amp;$E664),'Hoja de Trabajo para listado'!$CD$151:$DC$151,0)),0)</f>
        <v>0</v>
      </c>
      <c r="G664" s="241">
        <f ca="1">+IFERROR(INDEX('Hoja de Trabajo para listado'!$A$155:$Z$1048576,MATCH($A664,'Hoja de Trabajo para listado'!$A$155:$A$1048576,0),MATCH((CUADRO!G$4&amp;$E664),'Hoja de Trabajo para listado'!$A$151:$Z$151,0)),0)+IFERROR(INDEX('Hoja de Trabajo para listado'!$AB$155:$BA$1048576,MATCH($A664,'Hoja de Trabajo para listado'!$AB$155:$AB$1048576,0),MATCH((CUADRO!G$4&amp;$E664),'Hoja de Trabajo para listado'!$AB$151:$BA$151,0)),0)+IFERROR(INDEX('Hoja de Trabajo para listado'!$BC$155:$CB$1048576,MATCH($A664,'Hoja de Trabajo para listado'!$BC$155:$BC$1048576,0),MATCH((CUADRO!G$4&amp;$E664),'Hoja de Trabajo para listado'!$BC$151:$CB$151,0)),0)+IFERROR(INDEX('Hoja de Trabajo para listado'!$DE$153:$DG$274,MATCH($A664,'Hoja de Trabajo para listado'!$DE$153:$DE$1048576,0),MATCH((CUADRO!G$4&amp;$E664),'Hoja de Trabajo para listado'!$DE$151:$DG$151,0)),0)+IFERROR(INDEX('Hoja de Trabajo para listado'!$CD$155:$DC$1048576,MATCH($A664,'Hoja de Trabajo para listado'!$CD$155:$CD$1048576,0),MATCH((CUADRO!G$4&amp;$E664),'Hoja de Trabajo para listado'!$CD$151:$DC$151,0)),0)</f>
        <v>0</v>
      </c>
      <c r="H664" s="241">
        <f ca="1">+IFERROR(INDEX('Hoja de Trabajo para listado'!$A$155:$Z$1048576,MATCH($A664,'Hoja de Trabajo para listado'!$A$155:$A$1048576,0),MATCH((CUADRO!H$4&amp;$E664),'Hoja de Trabajo para listado'!$A$151:$Z$151,0)),0)+IFERROR(INDEX('Hoja de Trabajo para listado'!$AB$155:$BA$1048576,MATCH($A664,'Hoja de Trabajo para listado'!$AB$155:$AB$1048576,0),MATCH((CUADRO!H$4&amp;$E664),'Hoja de Trabajo para listado'!$AB$151:$BA$151,0)),0)+IFERROR(INDEX('Hoja de Trabajo para listado'!$BC$155:$CB$1048576,MATCH($A664,'Hoja de Trabajo para listado'!$BC$155:$BC$1048576,0),MATCH((CUADRO!H$4&amp;$E664),'Hoja de Trabajo para listado'!$BC$151:$CB$151,0)),0)+IFERROR(INDEX('Hoja de Trabajo para listado'!$DE$153:$DG$274,MATCH($A664,'Hoja de Trabajo para listado'!$DE$153:$DE$1048576,0),MATCH((CUADRO!H$4&amp;$E664),'Hoja de Trabajo para listado'!$DE$151:$DG$151,0)),0)+IFERROR(INDEX('Hoja de Trabajo para listado'!$CD$155:$DC$1048576,MATCH($A664,'Hoja de Trabajo para listado'!$CD$155:$CD$1048576,0),MATCH((CUADRO!H$4&amp;$E664),'Hoja de Trabajo para listado'!$CD$151:$DC$151,0)),0)</f>
        <v>0</v>
      </c>
      <c r="I664" s="241">
        <f ca="1">+IFERROR(INDEX('Hoja de Trabajo para listado'!$A$155:$Z$1048576,MATCH($A664,'Hoja de Trabajo para listado'!$A$155:$A$1048576,0),MATCH((CUADRO!I$4&amp;$E664),'Hoja de Trabajo para listado'!$A$151:$Z$151,0)),0)+IFERROR(INDEX('Hoja de Trabajo para listado'!$AB$155:$BA$1048576,MATCH($A664,'Hoja de Trabajo para listado'!$AB$155:$AB$1048576,0),MATCH((CUADRO!I$4&amp;$E664),'Hoja de Trabajo para listado'!$AB$151:$BA$151,0)),0)+IFERROR(INDEX('Hoja de Trabajo para listado'!$BC$155:$CB$1048576,MATCH($A664,'Hoja de Trabajo para listado'!$BC$155:$BC$1048576,0),MATCH((CUADRO!I$4&amp;$E664),'Hoja de Trabajo para listado'!$BC$151:$CB$151,0)),0)+IFERROR(INDEX('Hoja de Trabajo para listado'!$DE$153:$DG$274,MATCH($A664,'Hoja de Trabajo para listado'!$DE$153:$DE$1048576,0),MATCH((CUADRO!I$4&amp;$E664),'Hoja de Trabajo para listado'!$DE$151:$DG$151,0)),0)+IFERROR(INDEX('Hoja de Trabajo para listado'!$CD$155:$DC$1048576,MATCH($A664,'Hoja de Trabajo para listado'!$CD$155:$CD$1048576,0),MATCH((CUADRO!I$4&amp;$E664),'Hoja de Trabajo para listado'!$CD$151:$DC$151,0)),0)</f>
        <v>0</v>
      </c>
      <c r="J664" s="241">
        <f ca="1">+IFERROR(INDEX('Hoja de Trabajo para listado'!$A$155:$Z$1048576,MATCH($A664,'Hoja de Trabajo para listado'!$A$155:$A$1048576,0),MATCH((CUADRO!J$4&amp;$E664),'Hoja de Trabajo para listado'!$A$151:$Z$151,0)),0)+IFERROR(INDEX('Hoja de Trabajo para listado'!$AB$155:$BA$1048576,MATCH($A664,'Hoja de Trabajo para listado'!$AB$155:$AB$1048576,0),MATCH((CUADRO!J$4&amp;$E664),'Hoja de Trabajo para listado'!$AB$151:$BA$151,0)),0)+IFERROR(INDEX('Hoja de Trabajo para listado'!$BC$155:$CB$1048576,MATCH($A664,'Hoja de Trabajo para listado'!$BC$155:$BC$1048576,0),MATCH((CUADRO!J$4&amp;$E664),'Hoja de Trabajo para listado'!$BC$151:$CB$151,0)),0)+IFERROR(INDEX('Hoja de Trabajo para listado'!$DE$153:$DG$274,MATCH($A664,'Hoja de Trabajo para listado'!$DE$153:$DE$1048576,0),MATCH((CUADRO!J$4&amp;$E664),'Hoja de Trabajo para listado'!$DE$151:$DG$151,0)),0)+IFERROR(INDEX('Hoja de Trabajo para listado'!$CD$155:$DC$1048576,MATCH($A664,'Hoja de Trabajo para listado'!$CD$155:$CD$1048576,0),MATCH((CUADRO!J$4&amp;$E664),'Hoja de Trabajo para listado'!$CD$151:$DC$151,0)),0)</f>
        <v>0</v>
      </c>
      <c r="K664" s="241">
        <f ca="1">+IFERROR(INDEX('Hoja de Trabajo para listado'!$A$155:$Z$1048576,MATCH($A664,'Hoja de Trabajo para listado'!$A$155:$A$1048576,0),MATCH((CUADRO!K$4&amp;$E664),'Hoja de Trabajo para listado'!$A$151:$Z$151,0)),0)+IFERROR(INDEX('Hoja de Trabajo para listado'!$AB$155:$BA$1048576,MATCH($A664,'Hoja de Trabajo para listado'!$AB$155:$AB$1048576,0),MATCH((CUADRO!K$4&amp;$E664),'Hoja de Trabajo para listado'!$AB$151:$BA$151,0)),0)+IFERROR(INDEX('Hoja de Trabajo para listado'!$BC$155:$CB$1048576,MATCH($A664,'Hoja de Trabajo para listado'!$BC$155:$BC$1048576,0),MATCH((CUADRO!K$4&amp;$E664),'Hoja de Trabajo para listado'!$BC$151:$CB$151,0)),0)+IFERROR(INDEX('Hoja de Trabajo para listado'!$DE$153:$DG$274,MATCH($A664,'Hoja de Trabajo para listado'!$DE$153:$DE$1048576,0),MATCH((CUADRO!K$4&amp;$E664),'Hoja de Trabajo para listado'!$DE$151:$DG$151,0)),0)+IFERROR(INDEX('Hoja de Trabajo para listado'!$CD$155:$DC$1048576,MATCH($A664,'Hoja de Trabajo para listado'!$CD$155:$CD$1048576,0),MATCH((CUADRO!K$4&amp;$E664),'Hoja de Trabajo para listado'!$CD$151:$DC$151,0)),0)</f>
        <v>0</v>
      </c>
      <c r="L664" s="241">
        <f ca="1">+IFERROR(INDEX('Hoja de Trabajo para listado'!$A$155:$Z$1048576,MATCH($A664,'Hoja de Trabajo para listado'!$A$155:$A$1048576,0),MATCH((CUADRO!L$4&amp;$E664),'Hoja de Trabajo para listado'!$A$151:$Z$151,0)),0)+IFERROR(INDEX('Hoja de Trabajo para listado'!$AB$155:$BA$1048576,MATCH($A664,'Hoja de Trabajo para listado'!$AB$155:$AB$1048576,0),MATCH((CUADRO!L$4&amp;$E664),'Hoja de Trabajo para listado'!$AB$151:$BA$151,0)),0)+IFERROR(INDEX('Hoja de Trabajo para listado'!$BC$155:$CB$1048576,MATCH($A664,'Hoja de Trabajo para listado'!$BC$155:$BC$1048576,0),MATCH((CUADRO!L$4&amp;$E664),'Hoja de Trabajo para listado'!$BC$151:$CB$151,0)),0)+IFERROR(INDEX('Hoja de Trabajo para listado'!$DE$153:$DG$274,MATCH($A664,'Hoja de Trabajo para listado'!$DE$153:$DE$1048576,0),MATCH((CUADRO!L$4&amp;$E664),'Hoja de Trabajo para listado'!$DE$151:$DG$151,0)),0)+IFERROR(INDEX('Hoja de Trabajo para listado'!$CD$155:$DC$1048576,MATCH($A664,'Hoja de Trabajo para listado'!$CD$155:$CD$1048576,0),MATCH((CUADRO!L$4&amp;$E664),'Hoja de Trabajo para listado'!$CD$151:$DC$151,0)),0)</f>
        <v>0</v>
      </c>
      <c r="M664" s="241">
        <f ca="1">+IFERROR(INDEX('Hoja de Trabajo para listado'!$A$155:$Z$1048576,MATCH($A664,'Hoja de Trabajo para listado'!$A$155:$A$1048576,0),MATCH((CUADRO!M$4&amp;$E664),'Hoja de Trabajo para listado'!$A$151:$Z$151,0)),0)+IFERROR(INDEX('Hoja de Trabajo para listado'!$AB$155:$BA$1048576,MATCH($A664,'Hoja de Trabajo para listado'!$AB$155:$AB$1048576,0),MATCH((CUADRO!M$4&amp;$E664),'Hoja de Trabajo para listado'!$AB$151:$BA$151,0)),0)+IFERROR(INDEX('Hoja de Trabajo para listado'!$BC$155:$CB$1048576,MATCH($A664,'Hoja de Trabajo para listado'!$BC$155:$BC$1048576,0),MATCH((CUADRO!M$4&amp;$E664),'Hoja de Trabajo para listado'!$BC$151:$CB$151,0)),0)+IFERROR(INDEX('Hoja de Trabajo para listado'!$DE$153:$DG$274,MATCH($A664,'Hoja de Trabajo para listado'!$DE$153:$DE$1048576,0),MATCH((CUADRO!M$4&amp;$E664),'Hoja de Trabajo para listado'!$DE$151:$DG$151,0)),0)+IFERROR(INDEX('Hoja de Trabajo para listado'!$CD$155:$DC$1048576,MATCH($A664,'Hoja de Trabajo para listado'!$CD$155:$CD$1048576,0),MATCH((CUADRO!M$4&amp;$E664),'Hoja de Trabajo para listado'!$CD$151:$DC$151,0)),0)</f>
        <v>0</v>
      </c>
      <c r="N664" s="241">
        <f ca="1">+IFERROR(INDEX('Hoja de Trabajo para listado'!$A$155:$Z$1048576,MATCH($A664,'Hoja de Trabajo para listado'!$A$155:$A$1048576,0),MATCH((CUADRO!N$4&amp;$E664),'Hoja de Trabajo para listado'!$A$151:$Z$151,0)),0)+IFERROR(INDEX('Hoja de Trabajo para listado'!$AB$155:$BA$1048576,MATCH($A664,'Hoja de Trabajo para listado'!$AB$155:$AB$1048576,0),MATCH((CUADRO!N$4&amp;$E664),'Hoja de Trabajo para listado'!$AB$151:$BA$151,0)),0)+IFERROR(INDEX('Hoja de Trabajo para listado'!$BC$155:$CB$1048576,MATCH($A664,'Hoja de Trabajo para listado'!$BC$155:$BC$1048576,0),MATCH((CUADRO!N$4&amp;$E664),'Hoja de Trabajo para listado'!$BC$151:$CB$151,0)),0)+IFERROR(INDEX('Hoja de Trabajo para listado'!$DE$153:$DG$274,MATCH($A664,'Hoja de Trabajo para listado'!$DE$153:$DE$1048576,0),MATCH((CUADRO!N$4&amp;$E664),'Hoja de Trabajo para listado'!$DE$151:$DG$151,0)),0)+IFERROR(INDEX('Hoja de Trabajo para listado'!$CD$155:$DC$1048576,MATCH($A664,'Hoja de Trabajo para listado'!$CD$155:$CD$1048576,0),MATCH((CUADRO!N$4&amp;$E664),'Hoja de Trabajo para listado'!$CD$151:$DC$151,0)),0)</f>
        <v>0</v>
      </c>
      <c r="O664" s="241">
        <f ca="1">+IFERROR(INDEX('Hoja de Trabajo para listado'!$A$155:$Z$1048576,MATCH($A664,'Hoja de Trabajo para listado'!$A$155:$A$1048576,0),MATCH((CUADRO!O$4&amp;$E664),'Hoja de Trabajo para listado'!$A$151:$Z$151,0)),0)+IFERROR(INDEX('Hoja de Trabajo para listado'!$AB$155:$BA$1048576,MATCH($A664,'Hoja de Trabajo para listado'!$AB$155:$AB$1048576,0),MATCH((CUADRO!O$4&amp;$E664),'Hoja de Trabajo para listado'!$AB$151:$BA$151,0)),0)+IFERROR(INDEX('Hoja de Trabajo para listado'!$BC$155:$CB$1048576,MATCH($A664,'Hoja de Trabajo para listado'!$BC$155:$BC$1048576,0),MATCH((CUADRO!O$4&amp;$E664),'Hoja de Trabajo para listado'!$BC$151:$CB$151,0)),0)+IFERROR(INDEX('Hoja de Trabajo para listado'!$DE$153:$DG$274,MATCH($A664,'Hoja de Trabajo para listado'!$DE$153:$DE$1048576,0),MATCH((CUADRO!O$4&amp;$E664),'Hoja de Trabajo para listado'!$DE$151:$DG$151,0)),0)+IFERROR(INDEX('Hoja de Trabajo para listado'!$CD$155:$DC$1048576,MATCH($A664,'Hoja de Trabajo para listado'!$CD$155:$CD$1048576,0),MATCH((CUADRO!O$4&amp;$E664),'Hoja de Trabajo para listado'!$CD$151:$DC$151,0)),0)</f>
        <v>0</v>
      </c>
      <c r="P664" s="241">
        <f ca="1">+IFERROR(INDEX('Hoja de Trabajo para listado'!$A$155:$Z$1048576,MATCH($A664,'Hoja de Trabajo para listado'!$A$155:$A$1048576,0),MATCH((CUADRO!P$4&amp;$E664),'Hoja de Trabajo para listado'!$A$151:$Z$151,0)),0)+IFERROR(INDEX('Hoja de Trabajo para listado'!$AB$155:$BA$1048576,MATCH($A664,'Hoja de Trabajo para listado'!$AB$155:$AB$1048576,0),MATCH((CUADRO!P$4&amp;$E664),'Hoja de Trabajo para listado'!$AB$151:$BA$151,0)),0)+IFERROR(INDEX('Hoja de Trabajo para listado'!$BC$155:$CB$1048576,MATCH($A664,'Hoja de Trabajo para listado'!$BC$155:$BC$1048576,0),MATCH((CUADRO!P$4&amp;$E664),'Hoja de Trabajo para listado'!$BC$151:$CB$151,0)),0)+IFERROR(INDEX('Hoja de Trabajo para listado'!$DE$153:$DG$274,MATCH($A664,'Hoja de Trabajo para listado'!$DE$153:$DE$1048576,0),MATCH((CUADRO!P$4&amp;$E664),'Hoja de Trabajo para listado'!$DE$151:$DG$151,0)),0)+IFERROR(INDEX('Hoja de Trabajo para listado'!$CD$155:$DC$1048576,MATCH($A664,'Hoja de Trabajo para listado'!$CD$155:$CD$1048576,0),MATCH((CUADRO!P$4&amp;$E664),'Hoja de Trabajo para listado'!$CD$151:$DC$151,0)),0)</f>
        <v>0</v>
      </c>
      <c r="Q664" s="241">
        <f ca="1">+IFERROR(INDEX('Hoja de Trabajo para listado'!$A$155:$Z$1048576,MATCH($A664,'Hoja de Trabajo para listado'!$A$155:$A$1048576,0),MATCH((CUADRO!Q$4&amp;$E664),'Hoja de Trabajo para listado'!$A$151:$Z$151,0)),0)+IFERROR(INDEX('Hoja de Trabajo para listado'!$AB$155:$BA$1048576,MATCH($A664,'Hoja de Trabajo para listado'!$AB$155:$AB$1048576,0),MATCH((CUADRO!Q$4&amp;$E664),'Hoja de Trabajo para listado'!$AB$151:$BA$151,0)),0)+IFERROR(INDEX('Hoja de Trabajo para listado'!$BC$155:$CB$1048576,MATCH($A664,'Hoja de Trabajo para listado'!$BC$155:$BC$1048576,0),MATCH((CUADRO!Q$4&amp;$E664),'Hoja de Trabajo para listado'!$BC$151:$CB$151,0)),0)+IFERROR(INDEX('Hoja de Trabajo para listado'!$DE$153:$DG$274,MATCH($A664,'Hoja de Trabajo para listado'!$DE$153:$DE$1048576,0),MATCH((CUADRO!Q$4&amp;$E664),'Hoja de Trabajo para listado'!$DE$151:$DG$151,0)),0)+IFERROR(INDEX('Hoja de Trabajo para listado'!$CD$155:$DC$1048576,MATCH($A664,'Hoja de Trabajo para listado'!$CD$155:$CD$1048576,0),MATCH((CUADRO!Q$4&amp;$E664),'Hoja de Trabajo para listado'!$CD$151:$DC$151,0)),0)</f>
        <v>0</v>
      </c>
      <c r="R664" s="241">
        <f t="shared" ca="1" si="20"/>
        <v>0</v>
      </c>
      <c r="S664" s="247">
        <f ca="1">+R663+R664</f>
        <v>0</v>
      </c>
      <c r="T664" s="241">
        <f ca="1">+S664</f>
        <v>0</v>
      </c>
      <c r="U664" s="240">
        <f t="shared" si="21"/>
        <v>2</v>
      </c>
    </row>
    <row r="665" spans="1:21" customFormat="1" ht="15" hidden="1" customHeight="1">
      <c r="A665" s="32">
        <v>1284</v>
      </c>
      <c r="B665" s="381">
        <f>+A665</f>
        <v>1284</v>
      </c>
      <c r="C665" s="245" t="str">
        <f>+VLOOKUP(A665,bd_lista!$A$3:$C$592,3,FALSE)</f>
        <v>Gobierno Autónomo Municipal de Humanata</v>
      </c>
      <c r="D665" s="383" t="str">
        <f>+C665</f>
        <v>Gobierno Autónomo Municipal de Humanata</v>
      </c>
      <c r="E665" s="240" t="s">
        <v>683</v>
      </c>
      <c r="F665" s="241">
        <f ca="1">+IFERROR(INDEX('Hoja de Trabajo para listado'!$A$155:$Z$1048576,MATCH($A665,'Hoja de Trabajo para listado'!$A$155:$A$1048576,0),MATCH((CUADRO!F$4&amp;$E665),'Hoja de Trabajo para listado'!$A$151:$Z$151,0)),0)+IFERROR(INDEX('Hoja de Trabajo para listado'!$AB$155:$BA$1048576,MATCH($A665,'Hoja de Trabajo para listado'!$AB$155:$AB$1048576,0),MATCH((CUADRO!F$4&amp;$E665),'Hoja de Trabajo para listado'!$AB$151:$BA$151,0)),0)+IFERROR(INDEX('Hoja de Trabajo para listado'!$BC$155:$CB$1048576,MATCH($A665,'Hoja de Trabajo para listado'!$BC$155:$BC$1048576,0),MATCH((CUADRO!F$4&amp;$E665),'Hoja de Trabajo para listado'!$BC$151:$CB$151,0)),0)+IFERROR(INDEX('Hoja de Trabajo para listado'!$DE$153:$DG$274,MATCH($A665,'Hoja de Trabajo para listado'!$DE$153:$DE$1048576,0),MATCH((CUADRO!F$4&amp;$E665),'Hoja de Trabajo para listado'!$DE$151:$DG$151,0)),0)+IFERROR(INDEX('Hoja de Trabajo para listado'!$CD$155:$DC$1048576,MATCH($A665,'Hoja de Trabajo para listado'!$CD$155:$CD$1048576,0),MATCH((CUADRO!F$4&amp;$E665),'Hoja de Trabajo para listado'!$CD$151:$DC$151,0)),0)</f>
        <v>0</v>
      </c>
      <c r="G665" s="241">
        <f ca="1">+IFERROR(INDEX('Hoja de Trabajo para listado'!$A$155:$Z$1048576,MATCH($A665,'Hoja de Trabajo para listado'!$A$155:$A$1048576,0),MATCH((CUADRO!G$4&amp;$E665),'Hoja de Trabajo para listado'!$A$151:$Z$151,0)),0)+IFERROR(INDEX('Hoja de Trabajo para listado'!$AB$155:$BA$1048576,MATCH($A665,'Hoja de Trabajo para listado'!$AB$155:$AB$1048576,0),MATCH((CUADRO!G$4&amp;$E665),'Hoja de Trabajo para listado'!$AB$151:$BA$151,0)),0)+IFERROR(INDEX('Hoja de Trabajo para listado'!$BC$155:$CB$1048576,MATCH($A665,'Hoja de Trabajo para listado'!$BC$155:$BC$1048576,0),MATCH((CUADRO!G$4&amp;$E665),'Hoja de Trabajo para listado'!$BC$151:$CB$151,0)),0)+IFERROR(INDEX('Hoja de Trabajo para listado'!$DE$153:$DG$274,MATCH($A665,'Hoja de Trabajo para listado'!$DE$153:$DE$1048576,0),MATCH((CUADRO!G$4&amp;$E665),'Hoja de Trabajo para listado'!$DE$151:$DG$151,0)),0)+IFERROR(INDEX('Hoja de Trabajo para listado'!$CD$155:$DC$1048576,MATCH($A665,'Hoja de Trabajo para listado'!$CD$155:$CD$1048576,0),MATCH((CUADRO!G$4&amp;$E665),'Hoja de Trabajo para listado'!$CD$151:$DC$151,0)),0)</f>
        <v>0</v>
      </c>
      <c r="H665" s="241">
        <f ca="1">+IFERROR(INDEX('Hoja de Trabajo para listado'!$A$155:$Z$1048576,MATCH($A665,'Hoja de Trabajo para listado'!$A$155:$A$1048576,0),MATCH((CUADRO!H$4&amp;$E665),'Hoja de Trabajo para listado'!$A$151:$Z$151,0)),0)+IFERROR(INDEX('Hoja de Trabajo para listado'!$AB$155:$BA$1048576,MATCH($A665,'Hoja de Trabajo para listado'!$AB$155:$AB$1048576,0),MATCH((CUADRO!H$4&amp;$E665),'Hoja de Trabajo para listado'!$AB$151:$BA$151,0)),0)+IFERROR(INDEX('Hoja de Trabajo para listado'!$BC$155:$CB$1048576,MATCH($A665,'Hoja de Trabajo para listado'!$BC$155:$BC$1048576,0),MATCH((CUADRO!H$4&amp;$E665),'Hoja de Trabajo para listado'!$BC$151:$CB$151,0)),0)+IFERROR(INDEX('Hoja de Trabajo para listado'!$DE$153:$DG$274,MATCH($A665,'Hoja de Trabajo para listado'!$DE$153:$DE$1048576,0),MATCH((CUADRO!H$4&amp;$E665),'Hoja de Trabajo para listado'!$DE$151:$DG$151,0)),0)+IFERROR(INDEX('Hoja de Trabajo para listado'!$CD$155:$DC$1048576,MATCH($A665,'Hoja de Trabajo para listado'!$CD$155:$CD$1048576,0),MATCH((CUADRO!H$4&amp;$E665),'Hoja de Trabajo para listado'!$CD$151:$DC$151,0)),0)</f>
        <v>0</v>
      </c>
      <c r="I665" s="241">
        <f ca="1">+IFERROR(INDEX('Hoja de Trabajo para listado'!$A$155:$Z$1048576,MATCH($A665,'Hoja de Trabajo para listado'!$A$155:$A$1048576,0),MATCH((CUADRO!I$4&amp;$E665),'Hoja de Trabajo para listado'!$A$151:$Z$151,0)),0)+IFERROR(INDEX('Hoja de Trabajo para listado'!$AB$155:$BA$1048576,MATCH($A665,'Hoja de Trabajo para listado'!$AB$155:$AB$1048576,0),MATCH((CUADRO!I$4&amp;$E665),'Hoja de Trabajo para listado'!$AB$151:$BA$151,0)),0)+IFERROR(INDEX('Hoja de Trabajo para listado'!$BC$155:$CB$1048576,MATCH($A665,'Hoja de Trabajo para listado'!$BC$155:$BC$1048576,0),MATCH((CUADRO!I$4&amp;$E665),'Hoja de Trabajo para listado'!$BC$151:$CB$151,0)),0)+IFERROR(INDEX('Hoja de Trabajo para listado'!$DE$153:$DG$274,MATCH($A665,'Hoja de Trabajo para listado'!$DE$153:$DE$1048576,0),MATCH((CUADRO!I$4&amp;$E665),'Hoja de Trabajo para listado'!$DE$151:$DG$151,0)),0)+IFERROR(INDEX('Hoja de Trabajo para listado'!$CD$155:$DC$1048576,MATCH($A665,'Hoja de Trabajo para listado'!$CD$155:$CD$1048576,0),MATCH((CUADRO!I$4&amp;$E665),'Hoja de Trabajo para listado'!$CD$151:$DC$151,0)),0)</f>
        <v>0</v>
      </c>
      <c r="J665" s="241">
        <f ca="1">+IFERROR(INDEX('Hoja de Trabajo para listado'!$A$155:$Z$1048576,MATCH($A665,'Hoja de Trabajo para listado'!$A$155:$A$1048576,0),MATCH((CUADRO!J$4&amp;$E665),'Hoja de Trabajo para listado'!$A$151:$Z$151,0)),0)+IFERROR(INDEX('Hoja de Trabajo para listado'!$AB$155:$BA$1048576,MATCH($A665,'Hoja de Trabajo para listado'!$AB$155:$AB$1048576,0),MATCH((CUADRO!J$4&amp;$E665),'Hoja de Trabajo para listado'!$AB$151:$BA$151,0)),0)+IFERROR(INDEX('Hoja de Trabajo para listado'!$BC$155:$CB$1048576,MATCH($A665,'Hoja de Trabajo para listado'!$BC$155:$BC$1048576,0),MATCH((CUADRO!J$4&amp;$E665),'Hoja de Trabajo para listado'!$BC$151:$CB$151,0)),0)+IFERROR(INDEX('Hoja de Trabajo para listado'!$DE$153:$DG$274,MATCH($A665,'Hoja de Trabajo para listado'!$DE$153:$DE$1048576,0),MATCH((CUADRO!J$4&amp;$E665),'Hoja de Trabajo para listado'!$DE$151:$DG$151,0)),0)+IFERROR(INDEX('Hoja de Trabajo para listado'!$CD$155:$DC$1048576,MATCH($A665,'Hoja de Trabajo para listado'!$CD$155:$CD$1048576,0),MATCH((CUADRO!J$4&amp;$E665),'Hoja de Trabajo para listado'!$CD$151:$DC$151,0)),0)</f>
        <v>0</v>
      </c>
      <c r="K665" s="241">
        <f ca="1">+IFERROR(INDEX('Hoja de Trabajo para listado'!$A$155:$Z$1048576,MATCH($A665,'Hoja de Trabajo para listado'!$A$155:$A$1048576,0),MATCH((CUADRO!K$4&amp;$E665),'Hoja de Trabajo para listado'!$A$151:$Z$151,0)),0)+IFERROR(INDEX('Hoja de Trabajo para listado'!$AB$155:$BA$1048576,MATCH($A665,'Hoja de Trabajo para listado'!$AB$155:$AB$1048576,0),MATCH((CUADRO!K$4&amp;$E665),'Hoja de Trabajo para listado'!$AB$151:$BA$151,0)),0)+IFERROR(INDEX('Hoja de Trabajo para listado'!$BC$155:$CB$1048576,MATCH($A665,'Hoja de Trabajo para listado'!$BC$155:$BC$1048576,0),MATCH((CUADRO!K$4&amp;$E665),'Hoja de Trabajo para listado'!$BC$151:$CB$151,0)),0)+IFERROR(INDEX('Hoja de Trabajo para listado'!$DE$153:$DG$274,MATCH($A665,'Hoja de Trabajo para listado'!$DE$153:$DE$1048576,0),MATCH((CUADRO!K$4&amp;$E665),'Hoja de Trabajo para listado'!$DE$151:$DG$151,0)),0)+IFERROR(INDEX('Hoja de Trabajo para listado'!$CD$155:$DC$1048576,MATCH($A665,'Hoja de Trabajo para listado'!$CD$155:$CD$1048576,0),MATCH((CUADRO!K$4&amp;$E665),'Hoja de Trabajo para listado'!$CD$151:$DC$151,0)),0)</f>
        <v>0</v>
      </c>
      <c r="L665" s="241">
        <f ca="1">+IFERROR(INDEX('Hoja de Trabajo para listado'!$A$155:$Z$1048576,MATCH($A665,'Hoja de Trabajo para listado'!$A$155:$A$1048576,0),MATCH((CUADRO!L$4&amp;$E665),'Hoja de Trabajo para listado'!$A$151:$Z$151,0)),0)+IFERROR(INDEX('Hoja de Trabajo para listado'!$AB$155:$BA$1048576,MATCH($A665,'Hoja de Trabajo para listado'!$AB$155:$AB$1048576,0),MATCH((CUADRO!L$4&amp;$E665),'Hoja de Trabajo para listado'!$AB$151:$BA$151,0)),0)+IFERROR(INDEX('Hoja de Trabajo para listado'!$BC$155:$CB$1048576,MATCH($A665,'Hoja de Trabajo para listado'!$BC$155:$BC$1048576,0),MATCH((CUADRO!L$4&amp;$E665),'Hoja de Trabajo para listado'!$BC$151:$CB$151,0)),0)+IFERROR(INDEX('Hoja de Trabajo para listado'!$DE$153:$DG$274,MATCH($A665,'Hoja de Trabajo para listado'!$DE$153:$DE$1048576,0),MATCH((CUADRO!L$4&amp;$E665),'Hoja de Trabajo para listado'!$DE$151:$DG$151,0)),0)+IFERROR(INDEX('Hoja de Trabajo para listado'!$CD$155:$DC$1048576,MATCH($A665,'Hoja de Trabajo para listado'!$CD$155:$CD$1048576,0),MATCH((CUADRO!L$4&amp;$E665),'Hoja de Trabajo para listado'!$CD$151:$DC$151,0)),0)</f>
        <v>0</v>
      </c>
      <c r="M665" s="241">
        <f ca="1">+IFERROR(INDEX('Hoja de Trabajo para listado'!$A$155:$Z$1048576,MATCH($A665,'Hoja de Trabajo para listado'!$A$155:$A$1048576,0),MATCH((CUADRO!M$4&amp;$E665),'Hoja de Trabajo para listado'!$A$151:$Z$151,0)),0)+IFERROR(INDEX('Hoja de Trabajo para listado'!$AB$155:$BA$1048576,MATCH($A665,'Hoja de Trabajo para listado'!$AB$155:$AB$1048576,0),MATCH((CUADRO!M$4&amp;$E665),'Hoja de Trabajo para listado'!$AB$151:$BA$151,0)),0)+IFERROR(INDEX('Hoja de Trabajo para listado'!$BC$155:$CB$1048576,MATCH($A665,'Hoja de Trabajo para listado'!$BC$155:$BC$1048576,0),MATCH((CUADRO!M$4&amp;$E665),'Hoja de Trabajo para listado'!$BC$151:$CB$151,0)),0)+IFERROR(INDEX('Hoja de Trabajo para listado'!$DE$153:$DG$274,MATCH($A665,'Hoja de Trabajo para listado'!$DE$153:$DE$1048576,0),MATCH((CUADRO!M$4&amp;$E665),'Hoja de Trabajo para listado'!$DE$151:$DG$151,0)),0)+IFERROR(INDEX('Hoja de Trabajo para listado'!$CD$155:$DC$1048576,MATCH($A665,'Hoja de Trabajo para listado'!$CD$155:$CD$1048576,0),MATCH((CUADRO!M$4&amp;$E665),'Hoja de Trabajo para listado'!$CD$151:$DC$151,0)),0)</f>
        <v>0</v>
      </c>
      <c r="N665" s="241">
        <f ca="1">+IFERROR(INDEX('Hoja de Trabajo para listado'!$A$155:$Z$1048576,MATCH($A665,'Hoja de Trabajo para listado'!$A$155:$A$1048576,0),MATCH((CUADRO!N$4&amp;$E665),'Hoja de Trabajo para listado'!$A$151:$Z$151,0)),0)+IFERROR(INDEX('Hoja de Trabajo para listado'!$AB$155:$BA$1048576,MATCH($A665,'Hoja de Trabajo para listado'!$AB$155:$AB$1048576,0),MATCH((CUADRO!N$4&amp;$E665),'Hoja de Trabajo para listado'!$AB$151:$BA$151,0)),0)+IFERROR(INDEX('Hoja de Trabajo para listado'!$BC$155:$CB$1048576,MATCH($A665,'Hoja de Trabajo para listado'!$BC$155:$BC$1048576,0),MATCH((CUADRO!N$4&amp;$E665),'Hoja de Trabajo para listado'!$BC$151:$CB$151,0)),0)+IFERROR(INDEX('Hoja de Trabajo para listado'!$DE$153:$DG$274,MATCH($A665,'Hoja de Trabajo para listado'!$DE$153:$DE$1048576,0),MATCH((CUADRO!N$4&amp;$E665),'Hoja de Trabajo para listado'!$DE$151:$DG$151,0)),0)+IFERROR(INDEX('Hoja de Trabajo para listado'!$CD$155:$DC$1048576,MATCH($A665,'Hoja de Trabajo para listado'!$CD$155:$CD$1048576,0),MATCH((CUADRO!N$4&amp;$E665),'Hoja de Trabajo para listado'!$CD$151:$DC$151,0)),0)</f>
        <v>0</v>
      </c>
      <c r="O665" s="241">
        <f ca="1">+IFERROR(INDEX('Hoja de Trabajo para listado'!$A$155:$Z$1048576,MATCH($A665,'Hoja de Trabajo para listado'!$A$155:$A$1048576,0),MATCH((CUADRO!O$4&amp;$E665),'Hoja de Trabajo para listado'!$A$151:$Z$151,0)),0)+IFERROR(INDEX('Hoja de Trabajo para listado'!$AB$155:$BA$1048576,MATCH($A665,'Hoja de Trabajo para listado'!$AB$155:$AB$1048576,0),MATCH((CUADRO!O$4&amp;$E665),'Hoja de Trabajo para listado'!$AB$151:$BA$151,0)),0)+IFERROR(INDEX('Hoja de Trabajo para listado'!$BC$155:$CB$1048576,MATCH($A665,'Hoja de Trabajo para listado'!$BC$155:$BC$1048576,0),MATCH((CUADRO!O$4&amp;$E665),'Hoja de Trabajo para listado'!$BC$151:$CB$151,0)),0)+IFERROR(INDEX('Hoja de Trabajo para listado'!$DE$153:$DG$274,MATCH($A665,'Hoja de Trabajo para listado'!$DE$153:$DE$1048576,0),MATCH((CUADRO!O$4&amp;$E665),'Hoja de Trabajo para listado'!$DE$151:$DG$151,0)),0)+IFERROR(INDEX('Hoja de Trabajo para listado'!$CD$155:$DC$1048576,MATCH($A665,'Hoja de Trabajo para listado'!$CD$155:$CD$1048576,0),MATCH((CUADRO!O$4&amp;$E665),'Hoja de Trabajo para listado'!$CD$151:$DC$151,0)),0)</f>
        <v>0</v>
      </c>
      <c r="P665" s="241">
        <f ca="1">+IFERROR(INDEX('Hoja de Trabajo para listado'!$A$155:$Z$1048576,MATCH($A665,'Hoja de Trabajo para listado'!$A$155:$A$1048576,0),MATCH((CUADRO!P$4&amp;$E665),'Hoja de Trabajo para listado'!$A$151:$Z$151,0)),0)+IFERROR(INDEX('Hoja de Trabajo para listado'!$AB$155:$BA$1048576,MATCH($A665,'Hoja de Trabajo para listado'!$AB$155:$AB$1048576,0),MATCH((CUADRO!P$4&amp;$E665),'Hoja de Trabajo para listado'!$AB$151:$BA$151,0)),0)+IFERROR(INDEX('Hoja de Trabajo para listado'!$BC$155:$CB$1048576,MATCH($A665,'Hoja de Trabajo para listado'!$BC$155:$BC$1048576,0),MATCH((CUADRO!P$4&amp;$E665),'Hoja de Trabajo para listado'!$BC$151:$CB$151,0)),0)+IFERROR(INDEX('Hoja de Trabajo para listado'!$DE$153:$DG$274,MATCH($A665,'Hoja de Trabajo para listado'!$DE$153:$DE$1048576,0),MATCH((CUADRO!P$4&amp;$E665),'Hoja de Trabajo para listado'!$DE$151:$DG$151,0)),0)+IFERROR(INDEX('Hoja de Trabajo para listado'!$CD$155:$DC$1048576,MATCH($A665,'Hoja de Trabajo para listado'!$CD$155:$CD$1048576,0),MATCH((CUADRO!P$4&amp;$E665),'Hoja de Trabajo para listado'!$CD$151:$DC$151,0)),0)</f>
        <v>0</v>
      </c>
      <c r="Q665" s="241">
        <f ca="1">+IFERROR(INDEX('Hoja de Trabajo para listado'!$A$155:$Z$1048576,MATCH($A665,'Hoja de Trabajo para listado'!$A$155:$A$1048576,0),MATCH((CUADRO!Q$4&amp;$E665),'Hoja de Trabajo para listado'!$A$151:$Z$151,0)),0)+IFERROR(INDEX('Hoja de Trabajo para listado'!$AB$155:$BA$1048576,MATCH($A665,'Hoja de Trabajo para listado'!$AB$155:$AB$1048576,0),MATCH((CUADRO!Q$4&amp;$E665),'Hoja de Trabajo para listado'!$AB$151:$BA$151,0)),0)+IFERROR(INDEX('Hoja de Trabajo para listado'!$BC$155:$CB$1048576,MATCH($A665,'Hoja de Trabajo para listado'!$BC$155:$BC$1048576,0),MATCH((CUADRO!Q$4&amp;$E665),'Hoja de Trabajo para listado'!$BC$151:$CB$151,0)),0)+IFERROR(INDEX('Hoja de Trabajo para listado'!$DE$153:$DG$274,MATCH($A665,'Hoja de Trabajo para listado'!$DE$153:$DE$1048576,0),MATCH((CUADRO!Q$4&amp;$E665),'Hoja de Trabajo para listado'!$DE$151:$DG$151,0)),0)+IFERROR(INDEX('Hoja de Trabajo para listado'!$CD$155:$DC$1048576,MATCH($A665,'Hoja de Trabajo para listado'!$CD$155:$CD$1048576,0),MATCH((CUADRO!Q$4&amp;$E665),'Hoja de Trabajo para listado'!$CD$151:$DC$151,0)),0)</f>
        <v>0</v>
      </c>
      <c r="R665" s="241">
        <f t="shared" ca="1" si="20"/>
        <v>0</v>
      </c>
      <c r="S665" s="247"/>
      <c r="T665" s="241">
        <f ca="1">+T666</f>
        <v>0</v>
      </c>
      <c r="U665" s="240">
        <f t="shared" si="21"/>
        <v>1</v>
      </c>
    </row>
    <row r="666" spans="1:21" customFormat="1" ht="15" hidden="1" customHeight="1">
      <c r="A666" s="32">
        <v>1284</v>
      </c>
      <c r="B666" s="382"/>
      <c r="C666" s="245" t="str">
        <f>+VLOOKUP(A666,bd_lista!$A$3:$C$592,3,FALSE)</f>
        <v>Gobierno Autónomo Municipal de Humanata</v>
      </c>
      <c r="D666" s="384"/>
      <c r="E666" s="242" t="s">
        <v>684</v>
      </c>
      <c r="F666" s="241">
        <f ca="1">+IFERROR(INDEX('Hoja de Trabajo para listado'!$A$155:$Z$1048576,MATCH($A666,'Hoja de Trabajo para listado'!$A$155:$A$1048576,0),MATCH((CUADRO!F$4&amp;$E666),'Hoja de Trabajo para listado'!$A$151:$Z$151,0)),0)+IFERROR(INDEX('Hoja de Trabajo para listado'!$AB$155:$BA$1048576,MATCH($A666,'Hoja de Trabajo para listado'!$AB$155:$AB$1048576,0),MATCH((CUADRO!F$4&amp;$E666),'Hoja de Trabajo para listado'!$AB$151:$BA$151,0)),0)+IFERROR(INDEX('Hoja de Trabajo para listado'!$BC$155:$CB$1048576,MATCH($A666,'Hoja de Trabajo para listado'!$BC$155:$BC$1048576,0),MATCH((CUADRO!F$4&amp;$E666),'Hoja de Trabajo para listado'!$BC$151:$CB$151,0)),0)+IFERROR(INDEX('Hoja de Trabajo para listado'!$DE$153:$DG$274,MATCH($A666,'Hoja de Trabajo para listado'!$DE$153:$DE$1048576,0),MATCH((CUADRO!F$4&amp;$E666),'Hoja de Trabajo para listado'!$DE$151:$DG$151,0)),0)+IFERROR(INDEX('Hoja de Trabajo para listado'!$CD$155:$DC$1048576,MATCH($A666,'Hoja de Trabajo para listado'!$CD$155:$CD$1048576,0),MATCH((CUADRO!F$4&amp;$E666),'Hoja de Trabajo para listado'!$CD$151:$DC$151,0)),0)</f>
        <v>0</v>
      </c>
      <c r="G666" s="241">
        <f ca="1">+IFERROR(INDEX('Hoja de Trabajo para listado'!$A$155:$Z$1048576,MATCH($A666,'Hoja de Trabajo para listado'!$A$155:$A$1048576,0),MATCH((CUADRO!G$4&amp;$E666),'Hoja de Trabajo para listado'!$A$151:$Z$151,0)),0)+IFERROR(INDEX('Hoja de Trabajo para listado'!$AB$155:$BA$1048576,MATCH($A666,'Hoja de Trabajo para listado'!$AB$155:$AB$1048576,0),MATCH((CUADRO!G$4&amp;$E666),'Hoja de Trabajo para listado'!$AB$151:$BA$151,0)),0)+IFERROR(INDEX('Hoja de Trabajo para listado'!$BC$155:$CB$1048576,MATCH($A666,'Hoja de Trabajo para listado'!$BC$155:$BC$1048576,0),MATCH((CUADRO!G$4&amp;$E666),'Hoja de Trabajo para listado'!$BC$151:$CB$151,0)),0)+IFERROR(INDEX('Hoja de Trabajo para listado'!$DE$153:$DG$274,MATCH($A666,'Hoja de Trabajo para listado'!$DE$153:$DE$1048576,0),MATCH((CUADRO!G$4&amp;$E666),'Hoja de Trabajo para listado'!$DE$151:$DG$151,0)),0)+IFERROR(INDEX('Hoja de Trabajo para listado'!$CD$155:$DC$1048576,MATCH($A666,'Hoja de Trabajo para listado'!$CD$155:$CD$1048576,0),MATCH((CUADRO!G$4&amp;$E666),'Hoja de Trabajo para listado'!$CD$151:$DC$151,0)),0)</f>
        <v>0</v>
      </c>
      <c r="H666" s="241">
        <f ca="1">+IFERROR(INDEX('Hoja de Trabajo para listado'!$A$155:$Z$1048576,MATCH($A666,'Hoja de Trabajo para listado'!$A$155:$A$1048576,0),MATCH((CUADRO!H$4&amp;$E666),'Hoja de Trabajo para listado'!$A$151:$Z$151,0)),0)+IFERROR(INDEX('Hoja de Trabajo para listado'!$AB$155:$BA$1048576,MATCH($A666,'Hoja de Trabajo para listado'!$AB$155:$AB$1048576,0),MATCH((CUADRO!H$4&amp;$E666),'Hoja de Trabajo para listado'!$AB$151:$BA$151,0)),0)+IFERROR(INDEX('Hoja de Trabajo para listado'!$BC$155:$CB$1048576,MATCH($A666,'Hoja de Trabajo para listado'!$BC$155:$BC$1048576,0),MATCH((CUADRO!H$4&amp;$E666),'Hoja de Trabajo para listado'!$BC$151:$CB$151,0)),0)+IFERROR(INDEX('Hoja de Trabajo para listado'!$DE$153:$DG$274,MATCH($A666,'Hoja de Trabajo para listado'!$DE$153:$DE$1048576,0),MATCH((CUADRO!H$4&amp;$E666),'Hoja de Trabajo para listado'!$DE$151:$DG$151,0)),0)+IFERROR(INDEX('Hoja de Trabajo para listado'!$CD$155:$DC$1048576,MATCH($A666,'Hoja de Trabajo para listado'!$CD$155:$CD$1048576,0),MATCH((CUADRO!H$4&amp;$E666),'Hoja de Trabajo para listado'!$CD$151:$DC$151,0)),0)</f>
        <v>0</v>
      </c>
      <c r="I666" s="241">
        <f ca="1">+IFERROR(INDEX('Hoja de Trabajo para listado'!$A$155:$Z$1048576,MATCH($A666,'Hoja de Trabajo para listado'!$A$155:$A$1048576,0),MATCH((CUADRO!I$4&amp;$E666),'Hoja de Trabajo para listado'!$A$151:$Z$151,0)),0)+IFERROR(INDEX('Hoja de Trabajo para listado'!$AB$155:$BA$1048576,MATCH($A666,'Hoja de Trabajo para listado'!$AB$155:$AB$1048576,0),MATCH((CUADRO!I$4&amp;$E666),'Hoja de Trabajo para listado'!$AB$151:$BA$151,0)),0)+IFERROR(INDEX('Hoja de Trabajo para listado'!$BC$155:$CB$1048576,MATCH($A666,'Hoja de Trabajo para listado'!$BC$155:$BC$1048576,0),MATCH((CUADRO!I$4&amp;$E666),'Hoja de Trabajo para listado'!$BC$151:$CB$151,0)),0)+IFERROR(INDEX('Hoja de Trabajo para listado'!$DE$153:$DG$274,MATCH($A666,'Hoja de Trabajo para listado'!$DE$153:$DE$1048576,0),MATCH((CUADRO!I$4&amp;$E666),'Hoja de Trabajo para listado'!$DE$151:$DG$151,0)),0)+IFERROR(INDEX('Hoja de Trabajo para listado'!$CD$155:$DC$1048576,MATCH($A666,'Hoja de Trabajo para listado'!$CD$155:$CD$1048576,0),MATCH((CUADRO!I$4&amp;$E666),'Hoja de Trabajo para listado'!$CD$151:$DC$151,0)),0)</f>
        <v>0</v>
      </c>
      <c r="J666" s="241">
        <f ca="1">+IFERROR(INDEX('Hoja de Trabajo para listado'!$A$155:$Z$1048576,MATCH($A666,'Hoja de Trabajo para listado'!$A$155:$A$1048576,0),MATCH((CUADRO!J$4&amp;$E666),'Hoja de Trabajo para listado'!$A$151:$Z$151,0)),0)+IFERROR(INDEX('Hoja de Trabajo para listado'!$AB$155:$BA$1048576,MATCH($A666,'Hoja de Trabajo para listado'!$AB$155:$AB$1048576,0),MATCH((CUADRO!J$4&amp;$E666),'Hoja de Trabajo para listado'!$AB$151:$BA$151,0)),0)+IFERROR(INDEX('Hoja de Trabajo para listado'!$BC$155:$CB$1048576,MATCH($A666,'Hoja de Trabajo para listado'!$BC$155:$BC$1048576,0),MATCH((CUADRO!J$4&amp;$E666),'Hoja de Trabajo para listado'!$BC$151:$CB$151,0)),0)+IFERROR(INDEX('Hoja de Trabajo para listado'!$DE$153:$DG$274,MATCH($A666,'Hoja de Trabajo para listado'!$DE$153:$DE$1048576,0),MATCH((CUADRO!J$4&amp;$E666),'Hoja de Trabajo para listado'!$DE$151:$DG$151,0)),0)+IFERROR(INDEX('Hoja de Trabajo para listado'!$CD$155:$DC$1048576,MATCH($A666,'Hoja de Trabajo para listado'!$CD$155:$CD$1048576,0),MATCH((CUADRO!J$4&amp;$E666),'Hoja de Trabajo para listado'!$CD$151:$DC$151,0)),0)</f>
        <v>0</v>
      </c>
      <c r="K666" s="241">
        <f ca="1">+IFERROR(INDEX('Hoja de Trabajo para listado'!$A$155:$Z$1048576,MATCH($A666,'Hoja de Trabajo para listado'!$A$155:$A$1048576,0),MATCH((CUADRO!K$4&amp;$E666),'Hoja de Trabajo para listado'!$A$151:$Z$151,0)),0)+IFERROR(INDEX('Hoja de Trabajo para listado'!$AB$155:$BA$1048576,MATCH($A666,'Hoja de Trabajo para listado'!$AB$155:$AB$1048576,0),MATCH((CUADRO!K$4&amp;$E666),'Hoja de Trabajo para listado'!$AB$151:$BA$151,0)),0)+IFERROR(INDEX('Hoja de Trabajo para listado'!$BC$155:$CB$1048576,MATCH($A666,'Hoja de Trabajo para listado'!$BC$155:$BC$1048576,0),MATCH((CUADRO!K$4&amp;$E666),'Hoja de Trabajo para listado'!$BC$151:$CB$151,0)),0)+IFERROR(INDEX('Hoja de Trabajo para listado'!$DE$153:$DG$274,MATCH($A666,'Hoja de Trabajo para listado'!$DE$153:$DE$1048576,0),MATCH((CUADRO!K$4&amp;$E666),'Hoja de Trabajo para listado'!$DE$151:$DG$151,0)),0)+IFERROR(INDEX('Hoja de Trabajo para listado'!$CD$155:$DC$1048576,MATCH($A666,'Hoja de Trabajo para listado'!$CD$155:$CD$1048576,0),MATCH((CUADRO!K$4&amp;$E666),'Hoja de Trabajo para listado'!$CD$151:$DC$151,0)),0)</f>
        <v>0</v>
      </c>
      <c r="L666" s="241">
        <f ca="1">+IFERROR(INDEX('Hoja de Trabajo para listado'!$A$155:$Z$1048576,MATCH($A666,'Hoja de Trabajo para listado'!$A$155:$A$1048576,0),MATCH((CUADRO!L$4&amp;$E666),'Hoja de Trabajo para listado'!$A$151:$Z$151,0)),0)+IFERROR(INDEX('Hoja de Trabajo para listado'!$AB$155:$BA$1048576,MATCH($A666,'Hoja de Trabajo para listado'!$AB$155:$AB$1048576,0),MATCH((CUADRO!L$4&amp;$E666),'Hoja de Trabajo para listado'!$AB$151:$BA$151,0)),0)+IFERROR(INDEX('Hoja de Trabajo para listado'!$BC$155:$CB$1048576,MATCH($A666,'Hoja de Trabajo para listado'!$BC$155:$BC$1048576,0),MATCH((CUADRO!L$4&amp;$E666),'Hoja de Trabajo para listado'!$BC$151:$CB$151,0)),0)+IFERROR(INDEX('Hoja de Trabajo para listado'!$DE$153:$DG$274,MATCH($A666,'Hoja de Trabajo para listado'!$DE$153:$DE$1048576,0),MATCH((CUADRO!L$4&amp;$E666),'Hoja de Trabajo para listado'!$DE$151:$DG$151,0)),0)+IFERROR(INDEX('Hoja de Trabajo para listado'!$CD$155:$DC$1048576,MATCH($A666,'Hoja de Trabajo para listado'!$CD$155:$CD$1048576,0),MATCH((CUADRO!L$4&amp;$E666),'Hoja de Trabajo para listado'!$CD$151:$DC$151,0)),0)</f>
        <v>0</v>
      </c>
      <c r="M666" s="241">
        <f ca="1">+IFERROR(INDEX('Hoja de Trabajo para listado'!$A$155:$Z$1048576,MATCH($A666,'Hoja de Trabajo para listado'!$A$155:$A$1048576,0),MATCH((CUADRO!M$4&amp;$E666),'Hoja de Trabajo para listado'!$A$151:$Z$151,0)),0)+IFERROR(INDEX('Hoja de Trabajo para listado'!$AB$155:$BA$1048576,MATCH($A666,'Hoja de Trabajo para listado'!$AB$155:$AB$1048576,0),MATCH((CUADRO!M$4&amp;$E666),'Hoja de Trabajo para listado'!$AB$151:$BA$151,0)),0)+IFERROR(INDEX('Hoja de Trabajo para listado'!$BC$155:$CB$1048576,MATCH($A666,'Hoja de Trabajo para listado'!$BC$155:$BC$1048576,0),MATCH((CUADRO!M$4&amp;$E666),'Hoja de Trabajo para listado'!$BC$151:$CB$151,0)),0)+IFERROR(INDEX('Hoja de Trabajo para listado'!$DE$153:$DG$274,MATCH($A666,'Hoja de Trabajo para listado'!$DE$153:$DE$1048576,0),MATCH((CUADRO!M$4&amp;$E666),'Hoja de Trabajo para listado'!$DE$151:$DG$151,0)),0)+IFERROR(INDEX('Hoja de Trabajo para listado'!$CD$155:$DC$1048576,MATCH($A666,'Hoja de Trabajo para listado'!$CD$155:$CD$1048576,0),MATCH((CUADRO!M$4&amp;$E666),'Hoja de Trabajo para listado'!$CD$151:$DC$151,0)),0)</f>
        <v>0</v>
      </c>
      <c r="N666" s="241">
        <f ca="1">+IFERROR(INDEX('Hoja de Trabajo para listado'!$A$155:$Z$1048576,MATCH($A666,'Hoja de Trabajo para listado'!$A$155:$A$1048576,0),MATCH((CUADRO!N$4&amp;$E666),'Hoja de Trabajo para listado'!$A$151:$Z$151,0)),0)+IFERROR(INDEX('Hoja de Trabajo para listado'!$AB$155:$BA$1048576,MATCH($A666,'Hoja de Trabajo para listado'!$AB$155:$AB$1048576,0),MATCH((CUADRO!N$4&amp;$E666),'Hoja de Trabajo para listado'!$AB$151:$BA$151,0)),0)+IFERROR(INDEX('Hoja de Trabajo para listado'!$BC$155:$CB$1048576,MATCH($A666,'Hoja de Trabajo para listado'!$BC$155:$BC$1048576,0),MATCH((CUADRO!N$4&amp;$E666),'Hoja de Trabajo para listado'!$BC$151:$CB$151,0)),0)+IFERROR(INDEX('Hoja de Trabajo para listado'!$DE$153:$DG$274,MATCH($A666,'Hoja de Trabajo para listado'!$DE$153:$DE$1048576,0),MATCH((CUADRO!N$4&amp;$E666),'Hoja de Trabajo para listado'!$DE$151:$DG$151,0)),0)+IFERROR(INDEX('Hoja de Trabajo para listado'!$CD$155:$DC$1048576,MATCH($A666,'Hoja de Trabajo para listado'!$CD$155:$CD$1048576,0),MATCH((CUADRO!N$4&amp;$E666),'Hoja de Trabajo para listado'!$CD$151:$DC$151,0)),0)</f>
        <v>0</v>
      </c>
      <c r="O666" s="241">
        <f ca="1">+IFERROR(INDEX('Hoja de Trabajo para listado'!$A$155:$Z$1048576,MATCH($A666,'Hoja de Trabajo para listado'!$A$155:$A$1048576,0),MATCH((CUADRO!O$4&amp;$E666),'Hoja de Trabajo para listado'!$A$151:$Z$151,0)),0)+IFERROR(INDEX('Hoja de Trabajo para listado'!$AB$155:$BA$1048576,MATCH($A666,'Hoja de Trabajo para listado'!$AB$155:$AB$1048576,0),MATCH((CUADRO!O$4&amp;$E666),'Hoja de Trabajo para listado'!$AB$151:$BA$151,0)),0)+IFERROR(INDEX('Hoja de Trabajo para listado'!$BC$155:$CB$1048576,MATCH($A666,'Hoja de Trabajo para listado'!$BC$155:$BC$1048576,0),MATCH((CUADRO!O$4&amp;$E666),'Hoja de Trabajo para listado'!$BC$151:$CB$151,0)),0)+IFERROR(INDEX('Hoja de Trabajo para listado'!$DE$153:$DG$274,MATCH($A666,'Hoja de Trabajo para listado'!$DE$153:$DE$1048576,0),MATCH((CUADRO!O$4&amp;$E666),'Hoja de Trabajo para listado'!$DE$151:$DG$151,0)),0)+IFERROR(INDEX('Hoja de Trabajo para listado'!$CD$155:$DC$1048576,MATCH($A666,'Hoja de Trabajo para listado'!$CD$155:$CD$1048576,0),MATCH((CUADRO!O$4&amp;$E666),'Hoja de Trabajo para listado'!$CD$151:$DC$151,0)),0)</f>
        <v>0</v>
      </c>
      <c r="P666" s="241">
        <f ca="1">+IFERROR(INDEX('Hoja de Trabajo para listado'!$A$155:$Z$1048576,MATCH($A666,'Hoja de Trabajo para listado'!$A$155:$A$1048576,0),MATCH((CUADRO!P$4&amp;$E666),'Hoja de Trabajo para listado'!$A$151:$Z$151,0)),0)+IFERROR(INDEX('Hoja de Trabajo para listado'!$AB$155:$BA$1048576,MATCH($A666,'Hoja de Trabajo para listado'!$AB$155:$AB$1048576,0),MATCH((CUADRO!P$4&amp;$E666),'Hoja de Trabajo para listado'!$AB$151:$BA$151,0)),0)+IFERROR(INDEX('Hoja de Trabajo para listado'!$BC$155:$CB$1048576,MATCH($A666,'Hoja de Trabajo para listado'!$BC$155:$BC$1048576,0),MATCH((CUADRO!P$4&amp;$E666),'Hoja de Trabajo para listado'!$BC$151:$CB$151,0)),0)+IFERROR(INDEX('Hoja de Trabajo para listado'!$DE$153:$DG$274,MATCH($A666,'Hoja de Trabajo para listado'!$DE$153:$DE$1048576,0),MATCH((CUADRO!P$4&amp;$E666),'Hoja de Trabajo para listado'!$DE$151:$DG$151,0)),0)+IFERROR(INDEX('Hoja de Trabajo para listado'!$CD$155:$DC$1048576,MATCH($A666,'Hoja de Trabajo para listado'!$CD$155:$CD$1048576,0),MATCH((CUADRO!P$4&amp;$E666),'Hoja de Trabajo para listado'!$CD$151:$DC$151,0)),0)</f>
        <v>0</v>
      </c>
      <c r="Q666" s="241">
        <f ca="1">+IFERROR(INDEX('Hoja de Trabajo para listado'!$A$155:$Z$1048576,MATCH($A666,'Hoja de Trabajo para listado'!$A$155:$A$1048576,0),MATCH((CUADRO!Q$4&amp;$E666),'Hoja de Trabajo para listado'!$A$151:$Z$151,0)),0)+IFERROR(INDEX('Hoja de Trabajo para listado'!$AB$155:$BA$1048576,MATCH($A666,'Hoja de Trabajo para listado'!$AB$155:$AB$1048576,0),MATCH((CUADRO!Q$4&amp;$E666),'Hoja de Trabajo para listado'!$AB$151:$BA$151,0)),0)+IFERROR(INDEX('Hoja de Trabajo para listado'!$BC$155:$CB$1048576,MATCH($A666,'Hoja de Trabajo para listado'!$BC$155:$BC$1048576,0),MATCH((CUADRO!Q$4&amp;$E666),'Hoja de Trabajo para listado'!$BC$151:$CB$151,0)),0)+IFERROR(INDEX('Hoja de Trabajo para listado'!$DE$153:$DG$274,MATCH($A666,'Hoja de Trabajo para listado'!$DE$153:$DE$1048576,0),MATCH((CUADRO!Q$4&amp;$E666),'Hoja de Trabajo para listado'!$DE$151:$DG$151,0)),0)+IFERROR(INDEX('Hoja de Trabajo para listado'!$CD$155:$DC$1048576,MATCH($A666,'Hoja de Trabajo para listado'!$CD$155:$CD$1048576,0),MATCH((CUADRO!Q$4&amp;$E666),'Hoja de Trabajo para listado'!$CD$151:$DC$151,0)),0)</f>
        <v>0</v>
      </c>
      <c r="R666" s="241">
        <f t="shared" ca="1" si="20"/>
        <v>0</v>
      </c>
      <c r="S666" s="247">
        <f ca="1">+R665+R666</f>
        <v>0</v>
      </c>
      <c r="T666" s="241">
        <f ca="1">+S666</f>
        <v>0</v>
      </c>
      <c r="U666" s="240">
        <f t="shared" si="21"/>
        <v>2</v>
      </c>
    </row>
    <row r="667" spans="1:21" customFormat="1" ht="27" hidden="1" customHeight="1">
      <c r="A667" s="32">
        <v>1285</v>
      </c>
      <c r="B667" s="381">
        <f>+A667</f>
        <v>1285</v>
      </c>
      <c r="C667" s="245" t="str">
        <f>+VLOOKUP(A667,bd_lista!$A$3:$C$592,3,FALSE)</f>
        <v>Gobierno Autónomo Municipal de Alto Beni</v>
      </c>
      <c r="D667" s="383" t="str">
        <f>+C667</f>
        <v>Gobierno Autónomo Municipal de Alto Beni</v>
      </c>
      <c r="E667" s="240" t="s">
        <v>683</v>
      </c>
      <c r="F667" s="241">
        <f ca="1">+IFERROR(INDEX('Hoja de Trabajo para listado'!$A$155:$Z$1048576,MATCH($A667,'Hoja de Trabajo para listado'!$A$155:$A$1048576,0),MATCH((CUADRO!F$4&amp;$E667),'Hoja de Trabajo para listado'!$A$151:$Z$151,0)),0)+IFERROR(INDEX('Hoja de Trabajo para listado'!$AB$155:$BA$1048576,MATCH($A667,'Hoja de Trabajo para listado'!$AB$155:$AB$1048576,0),MATCH((CUADRO!F$4&amp;$E667),'Hoja de Trabajo para listado'!$AB$151:$BA$151,0)),0)+IFERROR(INDEX('Hoja de Trabajo para listado'!$BC$155:$CB$1048576,MATCH($A667,'Hoja de Trabajo para listado'!$BC$155:$BC$1048576,0),MATCH((CUADRO!F$4&amp;$E667),'Hoja de Trabajo para listado'!$BC$151:$CB$151,0)),0)+IFERROR(INDEX('Hoja de Trabajo para listado'!$DE$153:$DG$274,MATCH($A667,'Hoja de Trabajo para listado'!$DE$153:$DE$1048576,0),MATCH((CUADRO!F$4&amp;$E667),'Hoja de Trabajo para listado'!$DE$151:$DG$151,0)),0)+IFERROR(INDEX('Hoja de Trabajo para listado'!$CD$155:$DC$1048576,MATCH($A667,'Hoja de Trabajo para listado'!$CD$155:$CD$1048576,0),MATCH((CUADRO!F$4&amp;$E667),'Hoja de Trabajo para listado'!$CD$151:$DC$151,0)),0)</f>
        <v>0</v>
      </c>
      <c r="G667" s="241">
        <f ca="1">+IFERROR(INDEX('Hoja de Trabajo para listado'!$A$155:$Z$1048576,MATCH($A667,'Hoja de Trabajo para listado'!$A$155:$A$1048576,0),MATCH((CUADRO!G$4&amp;$E667),'Hoja de Trabajo para listado'!$A$151:$Z$151,0)),0)+IFERROR(INDEX('Hoja de Trabajo para listado'!$AB$155:$BA$1048576,MATCH($A667,'Hoja de Trabajo para listado'!$AB$155:$AB$1048576,0),MATCH((CUADRO!G$4&amp;$E667),'Hoja de Trabajo para listado'!$AB$151:$BA$151,0)),0)+IFERROR(INDEX('Hoja de Trabajo para listado'!$BC$155:$CB$1048576,MATCH($A667,'Hoja de Trabajo para listado'!$BC$155:$BC$1048576,0),MATCH((CUADRO!G$4&amp;$E667),'Hoja de Trabajo para listado'!$BC$151:$CB$151,0)),0)+IFERROR(INDEX('Hoja de Trabajo para listado'!$DE$153:$DG$274,MATCH($A667,'Hoja de Trabajo para listado'!$DE$153:$DE$1048576,0),MATCH((CUADRO!G$4&amp;$E667),'Hoja de Trabajo para listado'!$DE$151:$DG$151,0)),0)+IFERROR(INDEX('Hoja de Trabajo para listado'!$CD$155:$DC$1048576,MATCH($A667,'Hoja de Trabajo para listado'!$CD$155:$CD$1048576,0),MATCH((CUADRO!G$4&amp;$E667),'Hoja de Trabajo para listado'!$CD$151:$DC$151,0)),0)</f>
        <v>0</v>
      </c>
      <c r="H667" s="241">
        <f ca="1">+IFERROR(INDEX('Hoja de Trabajo para listado'!$A$155:$Z$1048576,MATCH($A667,'Hoja de Trabajo para listado'!$A$155:$A$1048576,0),MATCH((CUADRO!H$4&amp;$E667),'Hoja de Trabajo para listado'!$A$151:$Z$151,0)),0)+IFERROR(INDEX('Hoja de Trabajo para listado'!$AB$155:$BA$1048576,MATCH($A667,'Hoja de Trabajo para listado'!$AB$155:$AB$1048576,0),MATCH((CUADRO!H$4&amp;$E667),'Hoja de Trabajo para listado'!$AB$151:$BA$151,0)),0)+IFERROR(INDEX('Hoja de Trabajo para listado'!$BC$155:$CB$1048576,MATCH($A667,'Hoja de Trabajo para listado'!$BC$155:$BC$1048576,0),MATCH((CUADRO!H$4&amp;$E667),'Hoja de Trabajo para listado'!$BC$151:$CB$151,0)),0)+IFERROR(INDEX('Hoja de Trabajo para listado'!$DE$153:$DG$274,MATCH($A667,'Hoja de Trabajo para listado'!$DE$153:$DE$1048576,0),MATCH((CUADRO!H$4&amp;$E667),'Hoja de Trabajo para listado'!$DE$151:$DG$151,0)),0)+IFERROR(INDEX('Hoja de Trabajo para listado'!$CD$155:$DC$1048576,MATCH($A667,'Hoja de Trabajo para listado'!$CD$155:$CD$1048576,0),MATCH((CUADRO!H$4&amp;$E667),'Hoja de Trabajo para listado'!$CD$151:$DC$151,0)),0)</f>
        <v>0</v>
      </c>
      <c r="I667" s="241">
        <f ca="1">+IFERROR(INDEX('Hoja de Trabajo para listado'!$A$155:$Z$1048576,MATCH($A667,'Hoja de Trabajo para listado'!$A$155:$A$1048576,0),MATCH((CUADRO!I$4&amp;$E667),'Hoja de Trabajo para listado'!$A$151:$Z$151,0)),0)+IFERROR(INDEX('Hoja de Trabajo para listado'!$AB$155:$BA$1048576,MATCH($A667,'Hoja de Trabajo para listado'!$AB$155:$AB$1048576,0),MATCH((CUADRO!I$4&amp;$E667),'Hoja de Trabajo para listado'!$AB$151:$BA$151,0)),0)+IFERROR(INDEX('Hoja de Trabajo para listado'!$BC$155:$CB$1048576,MATCH($A667,'Hoja de Trabajo para listado'!$BC$155:$BC$1048576,0),MATCH((CUADRO!I$4&amp;$E667),'Hoja de Trabajo para listado'!$BC$151:$CB$151,0)),0)+IFERROR(INDEX('Hoja de Trabajo para listado'!$DE$153:$DG$274,MATCH($A667,'Hoja de Trabajo para listado'!$DE$153:$DE$1048576,0),MATCH((CUADRO!I$4&amp;$E667),'Hoja de Trabajo para listado'!$DE$151:$DG$151,0)),0)+IFERROR(INDEX('Hoja de Trabajo para listado'!$CD$155:$DC$1048576,MATCH($A667,'Hoja de Trabajo para listado'!$CD$155:$CD$1048576,0),MATCH((CUADRO!I$4&amp;$E667),'Hoja de Trabajo para listado'!$CD$151:$DC$151,0)),0)</f>
        <v>0</v>
      </c>
      <c r="J667" s="241">
        <f ca="1">+IFERROR(INDEX('Hoja de Trabajo para listado'!$A$155:$Z$1048576,MATCH($A667,'Hoja de Trabajo para listado'!$A$155:$A$1048576,0),MATCH((CUADRO!J$4&amp;$E667),'Hoja de Trabajo para listado'!$A$151:$Z$151,0)),0)+IFERROR(INDEX('Hoja de Trabajo para listado'!$AB$155:$BA$1048576,MATCH($A667,'Hoja de Trabajo para listado'!$AB$155:$AB$1048576,0),MATCH((CUADRO!J$4&amp;$E667),'Hoja de Trabajo para listado'!$AB$151:$BA$151,0)),0)+IFERROR(INDEX('Hoja de Trabajo para listado'!$BC$155:$CB$1048576,MATCH($A667,'Hoja de Trabajo para listado'!$BC$155:$BC$1048576,0),MATCH((CUADRO!J$4&amp;$E667),'Hoja de Trabajo para listado'!$BC$151:$CB$151,0)),0)+IFERROR(INDEX('Hoja de Trabajo para listado'!$DE$153:$DG$274,MATCH($A667,'Hoja de Trabajo para listado'!$DE$153:$DE$1048576,0),MATCH((CUADRO!J$4&amp;$E667),'Hoja de Trabajo para listado'!$DE$151:$DG$151,0)),0)+IFERROR(INDEX('Hoja de Trabajo para listado'!$CD$155:$DC$1048576,MATCH($A667,'Hoja de Trabajo para listado'!$CD$155:$CD$1048576,0),MATCH((CUADRO!J$4&amp;$E667),'Hoja de Trabajo para listado'!$CD$151:$DC$151,0)),0)</f>
        <v>0</v>
      </c>
      <c r="K667" s="241">
        <f ca="1">+IFERROR(INDEX('Hoja de Trabajo para listado'!$A$155:$Z$1048576,MATCH($A667,'Hoja de Trabajo para listado'!$A$155:$A$1048576,0),MATCH((CUADRO!K$4&amp;$E667),'Hoja de Trabajo para listado'!$A$151:$Z$151,0)),0)+IFERROR(INDEX('Hoja de Trabajo para listado'!$AB$155:$BA$1048576,MATCH($A667,'Hoja de Trabajo para listado'!$AB$155:$AB$1048576,0),MATCH((CUADRO!K$4&amp;$E667),'Hoja de Trabajo para listado'!$AB$151:$BA$151,0)),0)+IFERROR(INDEX('Hoja de Trabajo para listado'!$BC$155:$CB$1048576,MATCH($A667,'Hoja de Trabajo para listado'!$BC$155:$BC$1048576,0),MATCH((CUADRO!K$4&amp;$E667),'Hoja de Trabajo para listado'!$BC$151:$CB$151,0)),0)+IFERROR(INDEX('Hoja de Trabajo para listado'!$DE$153:$DG$274,MATCH($A667,'Hoja de Trabajo para listado'!$DE$153:$DE$1048576,0),MATCH((CUADRO!K$4&amp;$E667),'Hoja de Trabajo para listado'!$DE$151:$DG$151,0)),0)+IFERROR(INDEX('Hoja de Trabajo para listado'!$CD$155:$DC$1048576,MATCH($A667,'Hoja de Trabajo para listado'!$CD$155:$CD$1048576,0),MATCH((CUADRO!K$4&amp;$E667),'Hoja de Trabajo para listado'!$CD$151:$DC$151,0)),0)</f>
        <v>0</v>
      </c>
      <c r="L667" s="241">
        <f ca="1">+IFERROR(INDEX('Hoja de Trabajo para listado'!$A$155:$Z$1048576,MATCH($A667,'Hoja de Trabajo para listado'!$A$155:$A$1048576,0),MATCH((CUADRO!L$4&amp;$E667),'Hoja de Trabajo para listado'!$A$151:$Z$151,0)),0)+IFERROR(INDEX('Hoja de Trabajo para listado'!$AB$155:$BA$1048576,MATCH($A667,'Hoja de Trabajo para listado'!$AB$155:$AB$1048576,0),MATCH((CUADRO!L$4&amp;$E667),'Hoja de Trabajo para listado'!$AB$151:$BA$151,0)),0)+IFERROR(INDEX('Hoja de Trabajo para listado'!$BC$155:$CB$1048576,MATCH($A667,'Hoja de Trabajo para listado'!$BC$155:$BC$1048576,0),MATCH((CUADRO!L$4&amp;$E667),'Hoja de Trabajo para listado'!$BC$151:$CB$151,0)),0)+IFERROR(INDEX('Hoja de Trabajo para listado'!$DE$153:$DG$274,MATCH($A667,'Hoja de Trabajo para listado'!$DE$153:$DE$1048576,0),MATCH((CUADRO!L$4&amp;$E667),'Hoja de Trabajo para listado'!$DE$151:$DG$151,0)),0)+IFERROR(INDEX('Hoja de Trabajo para listado'!$CD$155:$DC$1048576,MATCH($A667,'Hoja de Trabajo para listado'!$CD$155:$CD$1048576,0),MATCH((CUADRO!L$4&amp;$E667),'Hoja de Trabajo para listado'!$CD$151:$DC$151,0)),0)</f>
        <v>0</v>
      </c>
      <c r="M667" s="241">
        <f ca="1">+IFERROR(INDEX('Hoja de Trabajo para listado'!$A$155:$Z$1048576,MATCH($A667,'Hoja de Trabajo para listado'!$A$155:$A$1048576,0),MATCH((CUADRO!M$4&amp;$E667),'Hoja de Trabajo para listado'!$A$151:$Z$151,0)),0)+IFERROR(INDEX('Hoja de Trabajo para listado'!$AB$155:$BA$1048576,MATCH($A667,'Hoja de Trabajo para listado'!$AB$155:$AB$1048576,0),MATCH((CUADRO!M$4&amp;$E667),'Hoja de Trabajo para listado'!$AB$151:$BA$151,0)),0)+IFERROR(INDEX('Hoja de Trabajo para listado'!$BC$155:$CB$1048576,MATCH($A667,'Hoja de Trabajo para listado'!$BC$155:$BC$1048576,0),MATCH((CUADRO!M$4&amp;$E667),'Hoja de Trabajo para listado'!$BC$151:$CB$151,0)),0)+IFERROR(INDEX('Hoja de Trabajo para listado'!$DE$153:$DG$274,MATCH($A667,'Hoja de Trabajo para listado'!$DE$153:$DE$1048576,0),MATCH((CUADRO!M$4&amp;$E667),'Hoja de Trabajo para listado'!$DE$151:$DG$151,0)),0)+IFERROR(INDEX('Hoja de Trabajo para listado'!$CD$155:$DC$1048576,MATCH($A667,'Hoja de Trabajo para listado'!$CD$155:$CD$1048576,0),MATCH((CUADRO!M$4&amp;$E667),'Hoja de Trabajo para listado'!$CD$151:$DC$151,0)),0)</f>
        <v>0</v>
      </c>
      <c r="N667" s="241">
        <f ca="1">+IFERROR(INDEX('Hoja de Trabajo para listado'!$A$155:$Z$1048576,MATCH($A667,'Hoja de Trabajo para listado'!$A$155:$A$1048576,0),MATCH((CUADRO!N$4&amp;$E667),'Hoja de Trabajo para listado'!$A$151:$Z$151,0)),0)+IFERROR(INDEX('Hoja de Trabajo para listado'!$AB$155:$BA$1048576,MATCH($A667,'Hoja de Trabajo para listado'!$AB$155:$AB$1048576,0),MATCH((CUADRO!N$4&amp;$E667),'Hoja de Trabajo para listado'!$AB$151:$BA$151,0)),0)+IFERROR(INDEX('Hoja de Trabajo para listado'!$BC$155:$CB$1048576,MATCH($A667,'Hoja de Trabajo para listado'!$BC$155:$BC$1048576,0),MATCH((CUADRO!N$4&amp;$E667),'Hoja de Trabajo para listado'!$BC$151:$CB$151,0)),0)+IFERROR(INDEX('Hoja de Trabajo para listado'!$DE$153:$DG$274,MATCH($A667,'Hoja de Trabajo para listado'!$DE$153:$DE$1048576,0),MATCH((CUADRO!N$4&amp;$E667),'Hoja de Trabajo para listado'!$DE$151:$DG$151,0)),0)+IFERROR(INDEX('Hoja de Trabajo para listado'!$CD$155:$DC$1048576,MATCH($A667,'Hoja de Trabajo para listado'!$CD$155:$CD$1048576,0),MATCH((CUADRO!N$4&amp;$E667),'Hoja de Trabajo para listado'!$CD$151:$DC$151,0)),0)</f>
        <v>0</v>
      </c>
      <c r="O667" s="241">
        <f ca="1">+IFERROR(INDEX('Hoja de Trabajo para listado'!$A$155:$Z$1048576,MATCH($A667,'Hoja de Trabajo para listado'!$A$155:$A$1048576,0),MATCH((CUADRO!O$4&amp;$E667),'Hoja de Trabajo para listado'!$A$151:$Z$151,0)),0)+IFERROR(INDEX('Hoja de Trabajo para listado'!$AB$155:$BA$1048576,MATCH($A667,'Hoja de Trabajo para listado'!$AB$155:$AB$1048576,0),MATCH((CUADRO!O$4&amp;$E667),'Hoja de Trabajo para listado'!$AB$151:$BA$151,0)),0)+IFERROR(INDEX('Hoja de Trabajo para listado'!$BC$155:$CB$1048576,MATCH($A667,'Hoja de Trabajo para listado'!$BC$155:$BC$1048576,0),MATCH((CUADRO!O$4&amp;$E667),'Hoja de Trabajo para listado'!$BC$151:$CB$151,0)),0)+IFERROR(INDEX('Hoja de Trabajo para listado'!$DE$153:$DG$274,MATCH($A667,'Hoja de Trabajo para listado'!$DE$153:$DE$1048576,0),MATCH((CUADRO!O$4&amp;$E667),'Hoja de Trabajo para listado'!$DE$151:$DG$151,0)),0)+IFERROR(INDEX('Hoja de Trabajo para listado'!$CD$155:$DC$1048576,MATCH($A667,'Hoja de Trabajo para listado'!$CD$155:$CD$1048576,0),MATCH((CUADRO!O$4&amp;$E667),'Hoja de Trabajo para listado'!$CD$151:$DC$151,0)),0)</f>
        <v>0</v>
      </c>
      <c r="P667" s="241">
        <f ca="1">+IFERROR(INDEX('Hoja de Trabajo para listado'!$A$155:$Z$1048576,MATCH($A667,'Hoja de Trabajo para listado'!$A$155:$A$1048576,0),MATCH((CUADRO!P$4&amp;$E667),'Hoja de Trabajo para listado'!$A$151:$Z$151,0)),0)+IFERROR(INDEX('Hoja de Trabajo para listado'!$AB$155:$BA$1048576,MATCH($A667,'Hoja de Trabajo para listado'!$AB$155:$AB$1048576,0),MATCH((CUADRO!P$4&amp;$E667),'Hoja de Trabajo para listado'!$AB$151:$BA$151,0)),0)+IFERROR(INDEX('Hoja de Trabajo para listado'!$BC$155:$CB$1048576,MATCH($A667,'Hoja de Trabajo para listado'!$BC$155:$BC$1048576,0),MATCH((CUADRO!P$4&amp;$E667),'Hoja de Trabajo para listado'!$BC$151:$CB$151,0)),0)+IFERROR(INDEX('Hoja de Trabajo para listado'!$DE$153:$DG$274,MATCH($A667,'Hoja de Trabajo para listado'!$DE$153:$DE$1048576,0),MATCH((CUADRO!P$4&amp;$E667),'Hoja de Trabajo para listado'!$DE$151:$DG$151,0)),0)+IFERROR(INDEX('Hoja de Trabajo para listado'!$CD$155:$DC$1048576,MATCH($A667,'Hoja de Trabajo para listado'!$CD$155:$CD$1048576,0),MATCH((CUADRO!P$4&amp;$E667),'Hoja de Trabajo para listado'!$CD$151:$DC$151,0)),0)</f>
        <v>0</v>
      </c>
      <c r="Q667" s="241">
        <f ca="1">+IFERROR(INDEX('Hoja de Trabajo para listado'!$A$155:$Z$1048576,MATCH($A667,'Hoja de Trabajo para listado'!$A$155:$A$1048576,0),MATCH((CUADRO!Q$4&amp;$E667),'Hoja de Trabajo para listado'!$A$151:$Z$151,0)),0)+IFERROR(INDEX('Hoja de Trabajo para listado'!$AB$155:$BA$1048576,MATCH($A667,'Hoja de Trabajo para listado'!$AB$155:$AB$1048576,0),MATCH((CUADRO!Q$4&amp;$E667),'Hoja de Trabajo para listado'!$AB$151:$BA$151,0)),0)+IFERROR(INDEX('Hoja de Trabajo para listado'!$BC$155:$CB$1048576,MATCH($A667,'Hoja de Trabajo para listado'!$BC$155:$BC$1048576,0),MATCH((CUADRO!Q$4&amp;$E667),'Hoja de Trabajo para listado'!$BC$151:$CB$151,0)),0)+IFERROR(INDEX('Hoja de Trabajo para listado'!$DE$153:$DG$274,MATCH($A667,'Hoja de Trabajo para listado'!$DE$153:$DE$1048576,0),MATCH((CUADRO!Q$4&amp;$E667),'Hoja de Trabajo para listado'!$DE$151:$DG$151,0)),0)+IFERROR(INDEX('Hoja de Trabajo para listado'!$CD$155:$DC$1048576,MATCH($A667,'Hoja de Trabajo para listado'!$CD$155:$CD$1048576,0),MATCH((CUADRO!Q$4&amp;$E667),'Hoja de Trabajo para listado'!$CD$151:$DC$151,0)),0)</f>
        <v>0</v>
      </c>
      <c r="R667" s="241">
        <f t="shared" ca="1" si="20"/>
        <v>0</v>
      </c>
      <c r="S667" s="247"/>
      <c r="T667" s="241">
        <f ca="1">+T668</f>
        <v>0</v>
      </c>
      <c r="U667" s="240">
        <f t="shared" si="21"/>
        <v>1</v>
      </c>
    </row>
    <row r="668" spans="1:21" customFormat="1" ht="27" hidden="1" customHeight="1">
      <c r="A668" s="32">
        <v>1285</v>
      </c>
      <c r="B668" s="382"/>
      <c r="C668" s="245" t="str">
        <f>+VLOOKUP(A668,bd_lista!$A$3:$C$592,3,FALSE)</f>
        <v>Gobierno Autónomo Municipal de Alto Beni</v>
      </c>
      <c r="D668" s="384"/>
      <c r="E668" s="242" t="s">
        <v>684</v>
      </c>
      <c r="F668" s="241">
        <f ca="1">+IFERROR(INDEX('Hoja de Trabajo para listado'!$A$155:$Z$1048576,MATCH($A668,'Hoja de Trabajo para listado'!$A$155:$A$1048576,0),MATCH((CUADRO!F$4&amp;$E668),'Hoja de Trabajo para listado'!$A$151:$Z$151,0)),0)+IFERROR(INDEX('Hoja de Trabajo para listado'!$AB$155:$BA$1048576,MATCH($A668,'Hoja de Trabajo para listado'!$AB$155:$AB$1048576,0),MATCH((CUADRO!F$4&amp;$E668),'Hoja de Trabajo para listado'!$AB$151:$BA$151,0)),0)+IFERROR(INDEX('Hoja de Trabajo para listado'!$BC$155:$CB$1048576,MATCH($A668,'Hoja de Trabajo para listado'!$BC$155:$BC$1048576,0),MATCH((CUADRO!F$4&amp;$E668),'Hoja de Trabajo para listado'!$BC$151:$CB$151,0)),0)+IFERROR(INDEX('Hoja de Trabajo para listado'!$DE$153:$DG$274,MATCH($A668,'Hoja de Trabajo para listado'!$DE$153:$DE$1048576,0),MATCH((CUADRO!F$4&amp;$E668),'Hoja de Trabajo para listado'!$DE$151:$DG$151,0)),0)+IFERROR(INDEX('Hoja de Trabajo para listado'!$CD$155:$DC$1048576,MATCH($A668,'Hoja de Trabajo para listado'!$CD$155:$CD$1048576,0),MATCH((CUADRO!F$4&amp;$E668),'Hoja de Trabajo para listado'!$CD$151:$DC$151,0)),0)</f>
        <v>0</v>
      </c>
      <c r="G668" s="241">
        <f ca="1">+IFERROR(INDEX('Hoja de Trabajo para listado'!$A$155:$Z$1048576,MATCH($A668,'Hoja de Trabajo para listado'!$A$155:$A$1048576,0),MATCH((CUADRO!G$4&amp;$E668),'Hoja de Trabajo para listado'!$A$151:$Z$151,0)),0)+IFERROR(INDEX('Hoja de Trabajo para listado'!$AB$155:$BA$1048576,MATCH($A668,'Hoja de Trabajo para listado'!$AB$155:$AB$1048576,0),MATCH((CUADRO!G$4&amp;$E668),'Hoja de Trabajo para listado'!$AB$151:$BA$151,0)),0)+IFERROR(INDEX('Hoja de Trabajo para listado'!$BC$155:$CB$1048576,MATCH($A668,'Hoja de Trabajo para listado'!$BC$155:$BC$1048576,0),MATCH((CUADRO!G$4&amp;$E668),'Hoja de Trabajo para listado'!$BC$151:$CB$151,0)),0)+IFERROR(INDEX('Hoja de Trabajo para listado'!$DE$153:$DG$274,MATCH($A668,'Hoja de Trabajo para listado'!$DE$153:$DE$1048576,0),MATCH((CUADRO!G$4&amp;$E668),'Hoja de Trabajo para listado'!$DE$151:$DG$151,0)),0)+IFERROR(INDEX('Hoja de Trabajo para listado'!$CD$155:$DC$1048576,MATCH($A668,'Hoja de Trabajo para listado'!$CD$155:$CD$1048576,0),MATCH((CUADRO!G$4&amp;$E668),'Hoja de Trabajo para listado'!$CD$151:$DC$151,0)),0)</f>
        <v>0</v>
      </c>
      <c r="H668" s="241">
        <f ca="1">+IFERROR(INDEX('Hoja de Trabajo para listado'!$A$155:$Z$1048576,MATCH($A668,'Hoja de Trabajo para listado'!$A$155:$A$1048576,0),MATCH((CUADRO!H$4&amp;$E668),'Hoja de Trabajo para listado'!$A$151:$Z$151,0)),0)+IFERROR(INDEX('Hoja de Trabajo para listado'!$AB$155:$BA$1048576,MATCH($A668,'Hoja de Trabajo para listado'!$AB$155:$AB$1048576,0),MATCH((CUADRO!H$4&amp;$E668),'Hoja de Trabajo para listado'!$AB$151:$BA$151,0)),0)+IFERROR(INDEX('Hoja de Trabajo para listado'!$BC$155:$CB$1048576,MATCH($A668,'Hoja de Trabajo para listado'!$BC$155:$BC$1048576,0),MATCH((CUADRO!H$4&amp;$E668),'Hoja de Trabajo para listado'!$BC$151:$CB$151,0)),0)+IFERROR(INDEX('Hoja de Trabajo para listado'!$DE$153:$DG$274,MATCH($A668,'Hoja de Trabajo para listado'!$DE$153:$DE$1048576,0),MATCH((CUADRO!H$4&amp;$E668),'Hoja de Trabajo para listado'!$DE$151:$DG$151,0)),0)+IFERROR(INDEX('Hoja de Trabajo para listado'!$CD$155:$DC$1048576,MATCH($A668,'Hoja de Trabajo para listado'!$CD$155:$CD$1048576,0),MATCH((CUADRO!H$4&amp;$E668),'Hoja de Trabajo para listado'!$CD$151:$DC$151,0)),0)</f>
        <v>0</v>
      </c>
      <c r="I668" s="241">
        <f ca="1">+IFERROR(INDEX('Hoja de Trabajo para listado'!$A$155:$Z$1048576,MATCH($A668,'Hoja de Trabajo para listado'!$A$155:$A$1048576,0),MATCH((CUADRO!I$4&amp;$E668),'Hoja de Trabajo para listado'!$A$151:$Z$151,0)),0)+IFERROR(INDEX('Hoja de Trabajo para listado'!$AB$155:$BA$1048576,MATCH($A668,'Hoja de Trabajo para listado'!$AB$155:$AB$1048576,0),MATCH((CUADRO!I$4&amp;$E668),'Hoja de Trabajo para listado'!$AB$151:$BA$151,0)),0)+IFERROR(INDEX('Hoja de Trabajo para listado'!$BC$155:$CB$1048576,MATCH($A668,'Hoja de Trabajo para listado'!$BC$155:$BC$1048576,0),MATCH((CUADRO!I$4&amp;$E668),'Hoja de Trabajo para listado'!$BC$151:$CB$151,0)),0)+IFERROR(INDEX('Hoja de Trabajo para listado'!$DE$153:$DG$274,MATCH($A668,'Hoja de Trabajo para listado'!$DE$153:$DE$1048576,0),MATCH((CUADRO!I$4&amp;$E668),'Hoja de Trabajo para listado'!$DE$151:$DG$151,0)),0)+IFERROR(INDEX('Hoja de Trabajo para listado'!$CD$155:$DC$1048576,MATCH($A668,'Hoja de Trabajo para listado'!$CD$155:$CD$1048576,0),MATCH((CUADRO!I$4&amp;$E668),'Hoja de Trabajo para listado'!$CD$151:$DC$151,0)),0)</f>
        <v>0</v>
      </c>
      <c r="J668" s="241">
        <f ca="1">+IFERROR(INDEX('Hoja de Trabajo para listado'!$A$155:$Z$1048576,MATCH($A668,'Hoja de Trabajo para listado'!$A$155:$A$1048576,0),MATCH((CUADRO!J$4&amp;$E668),'Hoja de Trabajo para listado'!$A$151:$Z$151,0)),0)+IFERROR(INDEX('Hoja de Trabajo para listado'!$AB$155:$BA$1048576,MATCH($A668,'Hoja de Trabajo para listado'!$AB$155:$AB$1048576,0),MATCH((CUADRO!J$4&amp;$E668),'Hoja de Trabajo para listado'!$AB$151:$BA$151,0)),0)+IFERROR(INDEX('Hoja de Trabajo para listado'!$BC$155:$CB$1048576,MATCH($A668,'Hoja de Trabajo para listado'!$BC$155:$BC$1048576,0),MATCH((CUADRO!J$4&amp;$E668),'Hoja de Trabajo para listado'!$BC$151:$CB$151,0)),0)+IFERROR(INDEX('Hoja de Trabajo para listado'!$DE$153:$DG$274,MATCH($A668,'Hoja de Trabajo para listado'!$DE$153:$DE$1048576,0),MATCH((CUADRO!J$4&amp;$E668),'Hoja de Trabajo para listado'!$DE$151:$DG$151,0)),0)+IFERROR(INDEX('Hoja de Trabajo para listado'!$CD$155:$DC$1048576,MATCH($A668,'Hoja de Trabajo para listado'!$CD$155:$CD$1048576,0),MATCH((CUADRO!J$4&amp;$E668),'Hoja de Trabajo para listado'!$CD$151:$DC$151,0)),0)</f>
        <v>0</v>
      </c>
      <c r="K668" s="241">
        <f ca="1">+IFERROR(INDEX('Hoja de Trabajo para listado'!$A$155:$Z$1048576,MATCH($A668,'Hoja de Trabajo para listado'!$A$155:$A$1048576,0),MATCH((CUADRO!K$4&amp;$E668),'Hoja de Trabajo para listado'!$A$151:$Z$151,0)),0)+IFERROR(INDEX('Hoja de Trabajo para listado'!$AB$155:$BA$1048576,MATCH($A668,'Hoja de Trabajo para listado'!$AB$155:$AB$1048576,0),MATCH((CUADRO!K$4&amp;$E668),'Hoja de Trabajo para listado'!$AB$151:$BA$151,0)),0)+IFERROR(INDEX('Hoja de Trabajo para listado'!$BC$155:$CB$1048576,MATCH($A668,'Hoja de Trabajo para listado'!$BC$155:$BC$1048576,0),MATCH((CUADRO!K$4&amp;$E668),'Hoja de Trabajo para listado'!$BC$151:$CB$151,0)),0)+IFERROR(INDEX('Hoja de Trabajo para listado'!$DE$153:$DG$274,MATCH($A668,'Hoja de Trabajo para listado'!$DE$153:$DE$1048576,0),MATCH((CUADRO!K$4&amp;$E668),'Hoja de Trabajo para listado'!$DE$151:$DG$151,0)),0)+IFERROR(INDEX('Hoja de Trabajo para listado'!$CD$155:$DC$1048576,MATCH($A668,'Hoja de Trabajo para listado'!$CD$155:$CD$1048576,0),MATCH((CUADRO!K$4&amp;$E668),'Hoja de Trabajo para listado'!$CD$151:$DC$151,0)),0)</f>
        <v>0</v>
      </c>
      <c r="L668" s="241">
        <f ca="1">+IFERROR(INDEX('Hoja de Trabajo para listado'!$A$155:$Z$1048576,MATCH($A668,'Hoja de Trabajo para listado'!$A$155:$A$1048576,0),MATCH((CUADRO!L$4&amp;$E668),'Hoja de Trabajo para listado'!$A$151:$Z$151,0)),0)+IFERROR(INDEX('Hoja de Trabajo para listado'!$AB$155:$BA$1048576,MATCH($A668,'Hoja de Trabajo para listado'!$AB$155:$AB$1048576,0),MATCH((CUADRO!L$4&amp;$E668),'Hoja de Trabajo para listado'!$AB$151:$BA$151,0)),0)+IFERROR(INDEX('Hoja de Trabajo para listado'!$BC$155:$CB$1048576,MATCH($A668,'Hoja de Trabajo para listado'!$BC$155:$BC$1048576,0),MATCH((CUADRO!L$4&amp;$E668),'Hoja de Trabajo para listado'!$BC$151:$CB$151,0)),0)+IFERROR(INDEX('Hoja de Trabajo para listado'!$DE$153:$DG$274,MATCH($A668,'Hoja de Trabajo para listado'!$DE$153:$DE$1048576,0),MATCH((CUADRO!L$4&amp;$E668),'Hoja de Trabajo para listado'!$DE$151:$DG$151,0)),0)+IFERROR(INDEX('Hoja de Trabajo para listado'!$CD$155:$DC$1048576,MATCH($A668,'Hoja de Trabajo para listado'!$CD$155:$CD$1048576,0),MATCH((CUADRO!L$4&amp;$E668),'Hoja de Trabajo para listado'!$CD$151:$DC$151,0)),0)</f>
        <v>0</v>
      </c>
      <c r="M668" s="241">
        <f ca="1">+IFERROR(INDEX('Hoja de Trabajo para listado'!$A$155:$Z$1048576,MATCH($A668,'Hoja de Trabajo para listado'!$A$155:$A$1048576,0),MATCH((CUADRO!M$4&amp;$E668),'Hoja de Trabajo para listado'!$A$151:$Z$151,0)),0)+IFERROR(INDEX('Hoja de Trabajo para listado'!$AB$155:$BA$1048576,MATCH($A668,'Hoja de Trabajo para listado'!$AB$155:$AB$1048576,0),MATCH((CUADRO!M$4&amp;$E668),'Hoja de Trabajo para listado'!$AB$151:$BA$151,0)),0)+IFERROR(INDEX('Hoja de Trabajo para listado'!$BC$155:$CB$1048576,MATCH($A668,'Hoja de Trabajo para listado'!$BC$155:$BC$1048576,0),MATCH((CUADRO!M$4&amp;$E668),'Hoja de Trabajo para listado'!$BC$151:$CB$151,0)),0)+IFERROR(INDEX('Hoja de Trabajo para listado'!$DE$153:$DG$274,MATCH($A668,'Hoja de Trabajo para listado'!$DE$153:$DE$1048576,0),MATCH((CUADRO!M$4&amp;$E668),'Hoja de Trabajo para listado'!$DE$151:$DG$151,0)),0)+IFERROR(INDEX('Hoja de Trabajo para listado'!$CD$155:$DC$1048576,MATCH($A668,'Hoja de Trabajo para listado'!$CD$155:$CD$1048576,0),MATCH((CUADRO!M$4&amp;$E668),'Hoja de Trabajo para listado'!$CD$151:$DC$151,0)),0)</f>
        <v>0</v>
      </c>
      <c r="N668" s="241">
        <f ca="1">+IFERROR(INDEX('Hoja de Trabajo para listado'!$A$155:$Z$1048576,MATCH($A668,'Hoja de Trabajo para listado'!$A$155:$A$1048576,0),MATCH((CUADRO!N$4&amp;$E668),'Hoja de Trabajo para listado'!$A$151:$Z$151,0)),0)+IFERROR(INDEX('Hoja de Trabajo para listado'!$AB$155:$BA$1048576,MATCH($A668,'Hoja de Trabajo para listado'!$AB$155:$AB$1048576,0),MATCH((CUADRO!N$4&amp;$E668),'Hoja de Trabajo para listado'!$AB$151:$BA$151,0)),0)+IFERROR(INDEX('Hoja de Trabajo para listado'!$BC$155:$CB$1048576,MATCH($A668,'Hoja de Trabajo para listado'!$BC$155:$BC$1048576,0),MATCH((CUADRO!N$4&amp;$E668),'Hoja de Trabajo para listado'!$BC$151:$CB$151,0)),0)+IFERROR(INDEX('Hoja de Trabajo para listado'!$DE$153:$DG$274,MATCH($A668,'Hoja de Trabajo para listado'!$DE$153:$DE$1048576,0),MATCH((CUADRO!N$4&amp;$E668),'Hoja de Trabajo para listado'!$DE$151:$DG$151,0)),0)+IFERROR(INDEX('Hoja de Trabajo para listado'!$CD$155:$DC$1048576,MATCH($A668,'Hoja de Trabajo para listado'!$CD$155:$CD$1048576,0),MATCH((CUADRO!N$4&amp;$E668),'Hoja de Trabajo para listado'!$CD$151:$DC$151,0)),0)</f>
        <v>0</v>
      </c>
      <c r="O668" s="241">
        <f ca="1">+IFERROR(INDEX('Hoja de Trabajo para listado'!$A$155:$Z$1048576,MATCH($A668,'Hoja de Trabajo para listado'!$A$155:$A$1048576,0),MATCH((CUADRO!O$4&amp;$E668),'Hoja de Trabajo para listado'!$A$151:$Z$151,0)),0)+IFERROR(INDEX('Hoja de Trabajo para listado'!$AB$155:$BA$1048576,MATCH($A668,'Hoja de Trabajo para listado'!$AB$155:$AB$1048576,0),MATCH((CUADRO!O$4&amp;$E668),'Hoja de Trabajo para listado'!$AB$151:$BA$151,0)),0)+IFERROR(INDEX('Hoja de Trabajo para listado'!$BC$155:$CB$1048576,MATCH($A668,'Hoja de Trabajo para listado'!$BC$155:$BC$1048576,0),MATCH((CUADRO!O$4&amp;$E668),'Hoja de Trabajo para listado'!$BC$151:$CB$151,0)),0)+IFERROR(INDEX('Hoja de Trabajo para listado'!$DE$153:$DG$274,MATCH($A668,'Hoja de Trabajo para listado'!$DE$153:$DE$1048576,0),MATCH((CUADRO!O$4&amp;$E668),'Hoja de Trabajo para listado'!$DE$151:$DG$151,0)),0)+IFERROR(INDEX('Hoja de Trabajo para listado'!$CD$155:$DC$1048576,MATCH($A668,'Hoja de Trabajo para listado'!$CD$155:$CD$1048576,0),MATCH((CUADRO!O$4&amp;$E668),'Hoja de Trabajo para listado'!$CD$151:$DC$151,0)),0)</f>
        <v>0</v>
      </c>
      <c r="P668" s="241">
        <f ca="1">+IFERROR(INDEX('Hoja de Trabajo para listado'!$A$155:$Z$1048576,MATCH($A668,'Hoja de Trabajo para listado'!$A$155:$A$1048576,0),MATCH((CUADRO!P$4&amp;$E668),'Hoja de Trabajo para listado'!$A$151:$Z$151,0)),0)+IFERROR(INDEX('Hoja de Trabajo para listado'!$AB$155:$BA$1048576,MATCH($A668,'Hoja de Trabajo para listado'!$AB$155:$AB$1048576,0),MATCH((CUADRO!P$4&amp;$E668),'Hoja de Trabajo para listado'!$AB$151:$BA$151,0)),0)+IFERROR(INDEX('Hoja de Trabajo para listado'!$BC$155:$CB$1048576,MATCH($A668,'Hoja de Trabajo para listado'!$BC$155:$BC$1048576,0),MATCH((CUADRO!P$4&amp;$E668),'Hoja de Trabajo para listado'!$BC$151:$CB$151,0)),0)+IFERROR(INDEX('Hoja de Trabajo para listado'!$DE$153:$DG$274,MATCH($A668,'Hoja de Trabajo para listado'!$DE$153:$DE$1048576,0),MATCH((CUADRO!P$4&amp;$E668),'Hoja de Trabajo para listado'!$DE$151:$DG$151,0)),0)+IFERROR(INDEX('Hoja de Trabajo para listado'!$CD$155:$DC$1048576,MATCH($A668,'Hoja de Trabajo para listado'!$CD$155:$CD$1048576,0),MATCH((CUADRO!P$4&amp;$E668),'Hoja de Trabajo para listado'!$CD$151:$DC$151,0)),0)</f>
        <v>0</v>
      </c>
      <c r="Q668" s="241">
        <f ca="1">+IFERROR(INDEX('Hoja de Trabajo para listado'!$A$155:$Z$1048576,MATCH($A668,'Hoja de Trabajo para listado'!$A$155:$A$1048576,0),MATCH((CUADRO!Q$4&amp;$E668),'Hoja de Trabajo para listado'!$A$151:$Z$151,0)),0)+IFERROR(INDEX('Hoja de Trabajo para listado'!$AB$155:$BA$1048576,MATCH($A668,'Hoja de Trabajo para listado'!$AB$155:$AB$1048576,0),MATCH((CUADRO!Q$4&amp;$E668),'Hoja de Trabajo para listado'!$AB$151:$BA$151,0)),0)+IFERROR(INDEX('Hoja de Trabajo para listado'!$BC$155:$CB$1048576,MATCH($A668,'Hoja de Trabajo para listado'!$BC$155:$BC$1048576,0),MATCH((CUADRO!Q$4&amp;$E668),'Hoja de Trabajo para listado'!$BC$151:$CB$151,0)),0)+IFERROR(INDEX('Hoja de Trabajo para listado'!$DE$153:$DG$274,MATCH($A668,'Hoja de Trabajo para listado'!$DE$153:$DE$1048576,0),MATCH((CUADRO!Q$4&amp;$E668),'Hoja de Trabajo para listado'!$DE$151:$DG$151,0)),0)+IFERROR(INDEX('Hoja de Trabajo para listado'!$CD$155:$DC$1048576,MATCH($A668,'Hoja de Trabajo para listado'!$CD$155:$CD$1048576,0),MATCH((CUADRO!Q$4&amp;$E668),'Hoja de Trabajo para listado'!$CD$151:$DC$151,0)),0)</f>
        <v>0</v>
      </c>
      <c r="R668" s="241">
        <f t="shared" ca="1" si="20"/>
        <v>0</v>
      </c>
      <c r="S668" s="247">
        <f ca="1">+R667+R668</f>
        <v>0</v>
      </c>
      <c r="T668" s="241">
        <f ca="1">+S668</f>
        <v>0</v>
      </c>
      <c r="U668" s="240">
        <f t="shared" si="21"/>
        <v>2</v>
      </c>
    </row>
    <row r="669" spans="1:21" customFormat="1" ht="15" hidden="1" customHeight="1">
      <c r="A669" s="32">
        <v>1286</v>
      </c>
      <c r="B669" s="381">
        <f>+A669</f>
        <v>1286</v>
      </c>
      <c r="C669" s="245" t="str">
        <f>+VLOOKUP(A669,bd_lista!$A$3:$C$592,3,FALSE)</f>
        <v>Gobierno Autónomo Municipal de Huatajata</v>
      </c>
      <c r="D669" s="383" t="str">
        <f>+C669</f>
        <v>Gobierno Autónomo Municipal de Huatajata</v>
      </c>
      <c r="E669" s="240" t="s">
        <v>683</v>
      </c>
      <c r="F669" s="241">
        <f ca="1">+IFERROR(INDEX('Hoja de Trabajo para listado'!$A$155:$Z$1048576,MATCH($A669,'Hoja de Trabajo para listado'!$A$155:$A$1048576,0),MATCH((CUADRO!F$4&amp;$E669),'Hoja de Trabajo para listado'!$A$151:$Z$151,0)),0)+IFERROR(INDEX('Hoja de Trabajo para listado'!$AB$155:$BA$1048576,MATCH($A669,'Hoja de Trabajo para listado'!$AB$155:$AB$1048576,0),MATCH((CUADRO!F$4&amp;$E669),'Hoja de Trabajo para listado'!$AB$151:$BA$151,0)),0)+IFERROR(INDEX('Hoja de Trabajo para listado'!$BC$155:$CB$1048576,MATCH($A669,'Hoja de Trabajo para listado'!$BC$155:$BC$1048576,0),MATCH((CUADRO!F$4&amp;$E669),'Hoja de Trabajo para listado'!$BC$151:$CB$151,0)),0)+IFERROR(INDEX('Hoja de Trabajo para listado'!$DE$153:$DG$274,MATCH($A669,'Hoja de Trabajo para listado'!$DE$153:$DE$1048576,0),MATCH((CUADRO!F$4&amp;$E669),'Hoja de Trabajo para listado'!$DE$151:$DG$151,0)),0)+IFERROR(INDEX('Hoja de Trabajo para listado'!$CD$155:$DC$1048576,MATCH($A669,'Hoja de Trabajo para listado'!$CD$155:$CD$1048576,0),MATCH((CUADRO!F$4&amp;$E669),'Hoja de Trabajo para listado'!$CD$151:$DC$151,0)),0)</f>
        <v>0</v>
      </c>
      <c r="G669" s="241">
        <f ca="1">+IFERROR(INDEX('Hoja de Trabajo para listado'!$A$155:$Z$1048576,MATCH($A669,'Hoja de Trabajo para listado'!$A$155:$A$1048576,0),MATCH((CUADRO!G$4&amp;$E669),'Hoja de Trabajo para listado'!$A$151:$Z$151,0)),0)+IFERROR(INDEX('Hoja de Trabajo para listado'!$AB$155:$BA$1048576,MATCH($A669,'Hoja de Trabajo para listado'!$AB$155:$AB$1048576,0),MATCH((CUADRO!G$4&amp;$E669),'Hoja de Trabajo para listado'!$AB$151:$BA$151,0)),0)+IFERROR(INDEX('Hoja de Trabajo para listado'!$BC$155:$CB$1048576,MATCH($A669,'Hoja de Trabajo para listado'!$BC$155:$BC$1048576,0),MATCH((CUADRO!G$4&amp;$E669),'Hoja de Trabajo para listado'!$BC$151:$CB$151,0)),0)+IFERROR(INDEX('Hoja de Trabajo para listado'!$DE$153:$DG$274,MATCH($A669,'Hoja de Trabajo para listado'!$DE$153:$DE$1048576,0),MATCH((CUADRO!G$4&amp;$E669),'Hoja de Trabajo para listado'!$DE$151:$DG$151,0)),0)+IFERROR(INDEX('Hoja de Trabajo para listado'!$CD$155:$DC$1048576,MATCH($A669,'Hoja de Trabajo para listado'!$CD$155:$CD$1048576,0),MATCH((CUADRO!G$4&amp;$E669),'Hoja de Trabajo para listado'!$CD$151:$DC$151,0)),0)</f>
        <v>0</v>
      </c>
      <c r="H669" s="241">
        <f ca="1">+IFERROR(INDEX('Hoja de Trabajo para listado'!$A$155:$Z$1048576,MATCH($A669,'Hoja de Trabajo para listado'!$A$155:$A$1048576,0),MATCH((CUADRO!H$4&amp;$E669),'Hoja de Trabajo para listado'!$A$151:$Z$151,0)),0)+IFERROR(INDEX('Hoja de Trabajo para listado'!$AB$155:$BA$1048576,MATCH($A669,'Hoja de Trabajo para listado'!$AB$155:$AB$1048576,0),MATCH((CUADRO!H$4&amp;$E669),'Hoja de Trabajo para listado'!$AB$151:$BA$151,0)),0)+IFERROR(INDEX('Hoja de Trabajo para listado'!$BC$155:$CB$1048576,MATCH($A669,'Hoja de Trabajo para listado'!$BC$155:$BC$1048576,0),MATCH((CUADRO!H$4&amp;$E669),'Hoja de Trabajo para listado'!$BC$151:$CB$151,0)),0)+IFERROR(INDEX('Hoja de Trabajo para listado'!$DE$153:$DG$274,MATCH($A669,'Hoja de Trabajo para listado'!$DE$153:$DE$1048576,0),MATCH((CUADRO!H$4&amp;$E669),'Hoja de Trabajo para listado'!$DE$151:$DG$151,0)),0)+IFERROR(INDEX('Hoja de Trabajo para listado'!$CD$155:$DC$1048576,MATCH($A669,'Hoja de Trabajo para listado'!$CD$155:$CD$1048576,0),MATCH((CUADRO!H$4&amp;$E669),'Hoja de Trabajo para listado'!$CD$151:$DC$151,0)),0)</f>
        <v>0</v>
      </c>
      <c r="I669" s="241">
        <f ca="1">+IFERROR(INDEX('Hoja de Trabajo para listado'!$A$155:$Z$1048576,MATCH($A669,'Hoja de Trabajo para listado'!$A$155:$A$1048576,0),MATCH((CUADRO!I$4&amp;$E669),'Hoja de Trabajo para listado'!$A$151:$Z$151,0)),0)+IFERROR(INDEX('Hoja de Trabajo para listado'!$AB$155:$BA$1048576,MATCH($A669,'Hoja de Trabajo para listado'!$AB$155:$AB$1048576,0),MATCH((CUADRO!I$4&amp;$E669),'Hoja de Trabajo para listado'!$AB$151:$BA$151,0)),0)+IFERROR(INDEX('Hoja de Trabajo para listado'!$BC$155:$CB$1048576,MATCH($A669,'Hoja de Trabajo para listado'!$BC$155:$BC$1048576,0),MATCH((CUADRO!I$4&amp;$E669),'Hoja de Trabajo para listado'!$BC$151:$CB$151,0)),0)+IFERROR(INDEX('Hoja de Trabajo para listado'!$DE$153:$DG$274,MATCH($A669,'Hoja de Trabajo para listado'!$DE$153:$DE$1048576,0),MATCH((CUADRO!I$4&amp;$E669),'Hoja de Trabajo para listado'!$DE$151:$DG$151,0)),0)+IFERROR(INDEX('Hoja de Trabajo para listado'!$CD$155:$DC$1048576,MATCH($A669,'Hoja de Trabajo para listado'!$CD$155:$CD$1048576,0),MATCH((CUADRO!I$4&amp;$E669),'Hoja de Trabajo para listado'!$CD$151:$DC$151,0)),0)</f>
        <v>0</v>
      </c>
      <c r="J669" s="241">
        <f ca="1">+IFERROR(INDEX('Hoja de Trabajo para listado'!$A$155:$Z$1048576,MATCH($A669,'Hoja de Trabajo para listado'!$A$155:$A$1048576,0),MATCH((CUADRO!J$4&amp;$E669),'Hoja de Trabajo para listado'!$A$151:$Z$151,0)),0)+IFERROR(INDEX('Hoja de Trabajo para listado'!$AB$155:$BA$1048576,MATCH($A669,'Hoja de Trabajo para listado'!$AB$155:$AB$1048576,0),MATCH((CUADRO!J$4&amp;$E669),'Hoja de Trabajo para listado'!$AB$151:$BA$151,0)),0)+IFERROR(INDEX('Hoja de Trabajo para listado'!$BC$155:$CB$1048576,MATCH($A669,'Hoja de Trabajo para listado'!$BC$155:$BC$1048576,0),MATCH((CUADRO!J$4&amp;$E669),'Hoja de Trabajo para listado'!$BC$151:$CB$151,0)),0)+IFERROR(INDEX('Hoja de Trabajo para listado'!$DE$153:$DG$274,MATCH($A669,'Hoja de Trabajo para listado'!$DE$153:$DE$1048576,0),MATCH((CUADRO!J$4&amp;$E669),'Hoja de Trabajo para listado'!$DE$151:$DG$151,0)),0)+IFERROR(INDEX('Hoja de Trabajo para listado'!$CD$155:$DC$1048576,MATCH($A669,'Hoja de Trabajo para listado'!$CD$155:$CD$1048576,0),MATCH((CUADRO!J$4&amp;$E669),'Hoja de Trabajo para listado'!$CD$151:$DC$151,0)),0)</f>
        <v>0</v>
      </c>
      <c r="K669" s="241">
        <f ca="1">+IFERROR(INDEX('Hoja de Trabajo para listado'!$A$155:$Z$1048576,MATCH($A669,'Hoja de Trabajo para listado'!$A$155:$A$1048576,0),MATCH((CUADRO!K$4&amp;$E669),'Hoja de Trabajo para listado'!$A$151:$Z$151,0)),0)+IFERROR(INDEX('Hoja de Trabajo para listado'!$AB$155:$BA$1048576,MATCH($A669,'Hoja de Trabajo para listado'!$AB$155:$AB$1048576,0),MATCH((CUADRO!K$4&amp;$E669),'Hoja de Trabajo para listado'!$AB$151:$BA$151,0)),0)+IFERROR(INDEX('Hoja de Trabajo para listado'!$BC$155:$CB$1048576,MATCH($A669,'Hoja de Trabajo para listado'!$BC$155:$BC$1048576,0),MATCH((CUADRO!K$4&amp;$E669),'Hoja de Trabajo para listado'!$BC$151:$CB$151,0)),0)+IFERROR(INDEX('Hoja de Trabajo para listado'!$DE$153:$DG$274,MATCH($A669,'Hoja de Trabajo para listado'!$DE$153:$DE$1048576,0),MATCH((CUADRO!K$4&amp;$E669),'Hoja de Trabajo para listado'!$DE$151:$DG$151,0)),0)+IFERROR(INDEX('Hoja de Trabajo para listado'!$CD$155:$DC$1048576,MATCH($A669,'Hoja de Trabajo para listado'!$CD$155:$CD$1048576,0),MATCH((CUADRO!K$4&amp;$E669),'Hoja de Trabajo para listado'!$CD$151:$DC$151,0)),0)</f>
        <v>0</v>
      </c>
      <c r="L669" s="241">
        <f ca="1">+IFERROR(INDEX('Hoja de Trabajo para listado'!$A$155:$Z$1048576,MATCH($A669,'Hoja de Trabajo para listado'!$A$155:$A$1048576,0),MATCH((CUADRO!L$4&amp;$E669),'Hoja de Trabajo para listado'!$A$151:$Z$151,0)),0)+IFERROR(INDEX('Hoja de Trabajo para listado'!$AB$155:$BA$1048576,MATCH($A669,'Hoja de Trabajo para listado'!$AB$155:$AB$1048576,0),MATCH((CUADRO!L$4&amp;$E669),'Hoja de Trabajo para listado'!$AB$151:$BA$151,0)),0)+IFERROR(INDEX('Hoja de Trabajo para listado'!$BC$155:$CB$1048576,MATCH($A669,'Hoja de Trabajo para listado'!$BC$155:$BC$1048576,0),MATCH((CUADRO!L$4&amp;$E669),'Hoja de Trabajo para listado'!$BC$151:$CB$151,0)),0)+IFERROR(INDEX('Hoja de Trabajo para listado'!$DE$153:$DG$274,MATCH($A669,'Hoja de Trabajo para listado'!$DE$153:$DE$1048576,0),MATCH((CUADRO!L$4&amp;$E669),'Hoja de Trabajo para listado'!$DE$151:$DG$151,0)),0)+IFERROR(INDEX('Hoja de Trabajo para listado'!$CD$155:$DC$1048576,MATCH($A669,'Hoja de Trabajo para listado'!$CD$155:$CD$1048576,0),MATCH((CUADRO!L$4&amp;$E669),'Hoja de Trabajo para listado'!$CD$151:$DC$151,0)),0)</f>
        <v>0</v>
      </c>
      <c r="M669" s="241">
        <f ca="1">+IFERROR(INDEX('Hoja de Trabajo para listado'!$A$155:$Z$1048576,MATCH($A669,'Hoja de Trabajo para listado'!$A$155:$A$1048576,0),MATCH((CUADRO!M$4&amp;$E669),'Hoja de Trabajo para listado'!$A$151:$Z$151,0)),0)+IFERROR(INDEX('Hoja de Trabajo para listado'!$AB$155:$BA$1048576,MATCH($A669,'Hoja de Trabajo para listado'!$AB$155:$AB$1048576,0),MATCH((CUADRO!M$4&amp;$E669),'Hoja de Trabajo para listado'!$AB$151:$BA$151,0)),0)+IFERROR(INDEX('Hoja de Trabajo para listado'!$BC$155:$CB$1048576,MATCH($A669,'Hoja de Trabajo para listado'!$BC$155:$BC$1048576,0),MATCH((CUADRO!M$4&amp;$E669),'Hoja de Trabajo para listado'!$BC$151:$CB$151,0)),0)+IFERROR(INDEX('Hoja de Trabajo para listado'!$DE$153:$DG$274,MATCH($A669,'Hoja de Trabajo para listado'!$DE$153:$DE$1048576,0),MATCH((CUADRO!M$4&amp;$E669),'Hoja de Trabajo para listado'!$DE$151:$DG$151,0)),0)+IFERROR(INDEX('Hoja de Trabajo para listado'!$CD$155:$DC$1048576,MATCH($A669,'Hoja de Trabajo para listado'!$CD$155:$CD$1048576,0),MATCH((CUADRO!M$4&amp;$E669),'Hoja de Trabajo para listado'!$CD$151:$DC$151,0)),0)</f>
        <v>0</v>
      </c>
      <c r="N669" s="241">
        <f ca="1">+IFERROR(INDEX('Hoja de Trabajo para listado'!$A$155:$Z$1048576,MATCH($A669,'Hoja de Trabajo para listado'!$A$155:$A$1048576,0),MATCH((CUADRO!N$4&amp;$E669),'Hoja de Trabajo para listado'!$A$151:$Z$151,0)),0)+IFERROR(INDEX('Hoja de Trabajo para listado'!$AB$155:$BA$1048576,MATCH($A669,'Hoja de Trabajo para listado'!$AB$155:$AB$1048576,0),MATCH((CUADRO!N$4&amp;$E669),'Hoja de Trabajo para listado'!$AB$151:$BA$151,0)),0)+IFERROR(INDEX('Hoja de Trabajo para listado'!$BC$155:$CB$1048576,MATCH($A669,'Hoja de Trabajo para listado'!$BC$155:$BC$1048576,0),MATCH((CUADRO!N$4&amp;$E669),'Hoja de Trabajo para listado'!$BC$151:$CB$151,0)),0)+IFERROR(INDEX('Hoja de Trabajo para listado'!$DE$153:$DG$274,MATCH($A669,'Hoja de Trabajo para listado'!$DE$153:$DE$1048576,0),MATCH((CUADRO!N$4&amp;$E669),'Hoja de Trabajo para listado'!$DE$151:$DG$151,0)),0)+IFERROR(INDEX('Hoja de Trabajo para listado'!$CD$155:$DC$1048576,MATCH($A669,'Hoja de Trabajo para listado'!$CD$155:$CD$1048576,0),MATCH((CUADRO!N$4&amp;$E669),'Hoja de Trabajo para listado'!$CD$151:$DC$151,0)),0)</f>
        <v>0</v>
      </c>
      <c r="O669" s="241">
        <f ca="1">+IFERROR(INDEX('Hoja de Trabajo para listado'!$A$155:$Z$1048576,MATCH($A669,'Hoja de Trabajo para listado'!$A$155:$A$1048576,0),MATCH((CUADRO!O$4&amp;$E669),'Hoja de Trabajo para listado'!$A$151:$Z$151,0)),0)+IFERROR(INDEX('Hoja de Trabajo para listado'!$AB$155:$BA$1048576,MATCH($A669,'Hoja de Trabajo para listado'!$AB$155:$AB$1048576,0),MATCH((CUADRO!O$4&amp;$E669),'Hoja de Trabajo para listado'!$AB$151:$BA$151,0)),0)+IFERROR(INDEX('Hoja de Trabajo para listado'!$BC$155:$CB$1048576,MATCH($A669,'Hoja de Trabajo para listado'!$BC$155:$BC$1048576,0),MATCH((CUADRO!O$4&amp;$E669),'Hoja de Trabajo para listado'!$BC$151:$CB$151,0)),0)+IFERROR(INDEX('Hoja de Trabajo para listado'!$DE$153:$DG$274,MATCH($A669,'Hoja de Trabajo para listado'!$DE$153:$DE$1048576,0),MATCH((CUADRO!O$4&amp;$E669),'Hoja de Trabajo para listado'!$DE$151:$DG$151,0)),0)+IFERROR(INDEX('Hoja de Trabajo para listado'!$CD$155:$DC$1048576,MATCH($A669,'Hoja de Trabajo para listado'!$CD$155:$CD$1048576,0),MATCH((CUADRO!O$4&amp;$E669),'Hoja de Trabajo para listado'!$CD$151:$DC$151,0)),0)</f>
        <v>0</v>
      </c>
      <c r="P669" s="241">
        <f ca="1">+IFERROR(INDEX('Hoja de Trabajo para listado'!$A$155:$Z$1048576,MATCH($A669,'Hoja de Trabajo para listado'!$A$155:$A$1048576,0),MATCH((CUADRO!P$4&amp;$E669),'Hoja de Trabajo para listado'!$A$151:$Z$151,0)),0)+IFERROR(INDEX('Hoja de Trabajo para listado'!$AB$155:$BA$1048576,MATCH($A669,'Hoja de Trabajo para listado'!$AB$155:$AB$1048576,0),MATCH((CUADRO!P$4&amp;$E669),'Hoja de Trabajo para listado'!$AB$151:$BA$151,0)),0)+IFERROR(INDEX('Hoja de Trabajo para listado'!$BC$155:$CB$1048576,MATCH($A669,'Hoja de Trabajo para listado'!$BC$155:$BC$1048576,0),MATCH((CUADRO!P$4&amp;$E669),'Hoja de Trabajo para listado'!$BC$151:$CB$151,0)),0)+IFERROR(INDEX('Hoja de Trabajo para listado'!$DE$153:$DG$274,MATCH($A669,'Hoja de Trabajo para listado'!$DE$153:$DE$1048576,0),MATCH((CUADRO!P$4&amp;$E669),'Hoja de Trabajo para listado'!$DE$151:$DG$151,0)),0)+IFERROR(INDEX('Hoja de Trabajo para listado'!$CD$155:$DC$1048576,MATCH($A669,'Hoja de Trabajo para listado'!$CD$155:$CD$1048576,0),MATCH((CUADRO!P$4&amp;$E669),'Hoja de Trabajo para listado'!$CD$151:$DC$151,0)),0)</f>
        <v>0</v>
      </c>
      <c r="Q669" s="241">
        <f ca="1">+IFERROR(INDEX('Hoja de Trabajo para listado'!$A$155:$Z$1048576,MATCH($A669,'Hoja de Trabajo para listado'!$A$155:$A$1048576,0),MATCH((CUADRO!Q$4&amp;$E669),'Hoja de Trabajo para listado'!$A$151:$Z$151,0)),0)+IFERROR(INDEX('Hoja de Trabajo para listado'!$AB$155:$BA$1048576,MATCH($A669,'Hoja de Trabajo para listado'!$AB$155:$AB$1048576,0),MATCH((CUADRO!Q$4&amp;$E669),'Hoja de Trabajo para listado'!$AB$151:$BA$151,0)),0)+IFERROR(INDEX('Hoja de Trabajo para listado'!$BC$155:$CB$1048576,MATCH($A669,'Hoja de Trabajo para listado'!$BC$155:$BC$1048576,0),MATCH((CUADRO!Q$4&amp;$E669),'Hoja de Trabajo para listado'!$BC$151:$CB$151,0)),0)+IFERROR(INDEX('Hoja de Trabajo para listado'!$DE$153:$DG$274,MATCH($A669,'Hoja de Trabajo para listado'!$DE$153:$DE$1048576,0),MATCH((CUADRO!Q$4&amp;$E669),'Hoja de Trabajo para listado'!$DE$151:$DG$151,0)),0)+IFERROR(INDEX('Hoja de Trabajo para listado'!$CD$155:$DC$1048576,MATCH($A669,'Hoja de Trabajo para listado'!$CD$155:$CD$1048576,0),MATCH((CUADRO!Q$4&amp;$E669),'Hoja de Trabajo para listado'!$CD$151:$DC$151,0)),0)</f>
        <v>0</v>
      </c>
      <c r="R669" s="241">
        <f t="shared" ca="1" si="20"/>
        <v>0</v>
      </c>
      <c r="S669" s="247"/>
      <c r="T669" s="241">
        <f ca="1">+T670</f>
        <v>0</v>
      </c>
      <c r="U669" s="240">
        <f t="shared" si="21"/>
        <v>1</v>
      </c>
    </row>
    <row r="670" spans="1:21" customFormat="1" ht="15" hidden="1" customHeight="1">
      <c r="A670" s="32">
        <v>1286</v>
      </c>
      <c r="B670" s="382"/>
      <c r="C670" s="245" t="str">
        <f>+VLOOKUP(A670,bd_lista!$A$3:$C$592,3,FALSE)</f>
        <v>Gobierno Autónomo Municipal de Huatajata</v>
      </c>
      <c r="D670" s="384"/>
      <c r="E670" s="242" t="s">
        <v>684</v>
      </c>
      <c r="F670" s="241">
        <f ca="1">+IFERROR(INDEX('Hoja de Trabajo para listado'!$A$155:$Z$1048576,MATCH($A670,'Hoja de Trabajo para listado'!$A$155:$A$1048576,0),MATCH((CUADRO!F$4&amp;$E670),'Hoja de Trabajo para listado'!$A$151:$Z$151,0)),0)+IFERROR(INDEX('Hoja de Trabajo para listado'!$AB$155:$BA$1048576,MATCH($A670,'Hoja de Trabajo para listado'!$AB$155:$AB$1048576,0),MATCH((CUADRO!F$4&amp;$E670),'Hoja de Trabajo para listado'!$AB$151:$BA$151,0)),0)+IFERROR(INDEX('Hoja de Trabajo para listado'!$BC$155:$CB$1048576,MATCH($A670,'Hoja de Trabajo para listado'!$BC$155:$BC$1048576,0),MATCH((CUADRO!F$4&amp;$E670),'Hoja de Trabajo para listado'!$BC$151:$CB$151,0)),0)+IFERROR(INDEX('Hoja de Trabajo para listado'!$DE$153:$DG$274,MATCH($A670,'Hoja de Trabajo para listado'!$DE$153:$DE$1048576,0),MATCH((CUADRO!F$4&amp;$E670),'Hoja de Trabajo para listado'!$DE$151:$DG$151,0)),0)+IFERROR(INDEX('Hoja de Trabajo para listado'!$CD$155:$DC$1048576,MATCH($A670,'Hoja de Trabajo para listado'!$CD$155:$CD$1048576,0),MATCH((CUADRO!F$4&amp;$E670),'Hoja de Trabajo para listado'!$CD$151:$DC$151,0)),0)</f>
        <v>0</v>
      </c>
      <c r="G670" s="241">
        <f ca="1">+IFERROR(INDEX('Hoja de Trabajo para listado'!$A$155:$Z$1048576,MATCH($A670,'Hoja de Trabajo para listado'!$A$155:$A$1048576,0),MATCH((CUADRO!G$4&amp;$E670),'Hoja de Trabajo para listado'!$A$151:$Z$151,0)),0)+IFERROR(INDEX('Hoja de Trabajo para listado'!$AB$155:$BA$1048576,MATCH($A670,'Hoja de Trabajo para listado'!$AB$155:$AB$1048576,0),MATCH((CUADRO!G$4&amp;$E670),'Hoja de Trabajo para listado'!$AB$151:$BA$151,0)),0)+IFERROR(INDEX('Hoja de Trabajo para listado'!$BC$155:$CB$1048576,MATCH($A670,'Hoja de Trabajo para listado'!$BC$155:$BC$1048576,0),MATCH((CUADRO!G$4&amp;$E670),'Hoja de Trabajo para listado'!$BC$151:$CB$151,0)),0)+IFERROR(INDEX('Hoja de Trabajo para listado'!$DE$153:$DG$274,MATCH($A670,'Hoja de Trabajo para listado'!$DE$153:$DE$1048576,0),MATCH((CUADRO!G$4&amp;$E670),'Hoja de Trabajo para listado'!$DE$151:$DG$151,0)),0)+IFERROR(INDEX('Hoja de Trabajo para listado'!$CD$155:$DC$1048576,MATCH($A670,'Hoja de Trabajo para listado'!$CD$155:$CD$1048576,0),MATCH((CUADRO!G$4&amp;$E670),'Hoja de Trabajo para listado'!$CD$151:$DC$151,0)),0)</f>
        <v>0</v>
      </c>
      <c r="H670" s="241">
        <f ca="1">+IFERROR(INDEX('Hoja de Trabajo para listado'!$A$155:$Z$1048576,MATCH($A670,'Hoja de Trabajo para listado'!$A$155:$A$1048576,0),MATCH((CUADRO!H$4&amp;$E670),'Hoja de Trabajo para listado'!$A$151:$Z$151,0)),0)+IFERROR(INDEX('Hoja de Trabajo para listado'!$AB$155:$BA$1048576,MATCH($A670,'Hoja de Trabajo para listado'!$AB$155:$AB$1048576,0),MATCH((CUADRO!H$4&amp;$E670),'Hoja de Trabajo para listado'!$AB$151:$BA$151,0)),0)+IFERROR(INDEX('Hoja de Trabajo para listado'!$BC$155:$CB$1048576,MATCH($A670,'Hoja de Trabajo para listado'!$BC$155:$BC$1048576,0),MATCH((CUADRO!H$4&amp;$E670),'Hoja de Trabajo para listado'!$BC$151:$CB$151,0)),0)+IFERROR(INDEX('Hoja de Trabajo para listado'!$DE$153:$DG$274,MATCH($A670,'Hoja de Trabajo para listado'!$DE$153:$DE$1048576,0),MATCH((CUADRO!H$4&amp;$E670),'Hoja de Trabajo para listado'!$DE$151:$DG$151,0)),0)+IFERROR(INDEX('Hoja de Trabajo para listado'!$CD$155:$DC$1048576,MATCH($A670,'Hoja de Trabajo para listado'!$CD$155:$CD$1048576,0),MATCH((CUADRO!H$4&amp;$E670),'Hoja de Trabajo para listado'!$CD$151:$DC$151,0)),0)</f>
        <v>0</v>
      </c>
      <c r="I670" s="241">
        <f ca="1">+IFERROR(INDEX('Hoja de Trabajo para listado'!$A$155:$Z$1048576,MATCH($A670,'Hoja de Trabajo para listado'!$A$155:$A$1048576,0),MATCH((CUADRO!I$4&amp;$E670),'Hoja de Trabajo para listado'!$A$151:$Z$151,0)),0)+IFERROR(INDEX('Hoja de Trabajo para listado'!$AB$155:$BA$1048576,MATCH($A670,'Hoja de Trabajo para listado'!$AB$155:$AB$1048576,0),MATCH((CUADRO!I$4&amp;$E670),'Hoja de Trabajo para listado'!$AB$151:$BA$151,0)),0)+IFERROR(INDEX('Hoja de Trabajo para listado'!$BC$155:$CB$1048576,MATCH($A670,'Hoja de Trabajo para listado'!$BC$155:$BC$1048576,0),MATCH((CUADRO!I$4&amp;$E670),'Hoja de Trabajo para listado'!$BC$151:$CB$151,0)),0)+IFERROR(INDEX('Hoja de Trabajo para listado'!$DE$153:$DG$274,MATCH($A670,'Hoja de Trabajo para listado'!$DE$153:$DE$1048576,0),MATCH((CUADRO!I$4&amp;$E670),'Hoja de Trabajo para listado'!$DE$151:$DG$151,0)),0)+IFERROR(INDEX('Hoja de Trabajo para listado'!$CD$155:$DC$1048576,MATCH($A670,'Hoja de Trabajo para listado'!$CD$155:$CD$1048576,0),MATCH((CUADRO!I$4&amp;$E670),'Hoja de Trabajo para listado'!$CD$151:$DC$151,0)),0)</f>
        <v>0</v>
      </c>
      <c r="J670" s="241">
        <f ca="1">+IFERROR(INDEX('Hoja de Trabajo para listado'!$A$155:$Z$1048576,MATCH($A670,'Hoja de Trabajo para listado'!$A$155:$A$1048576,0),MATCH((CUADRO!J$4&amp;$E670),'Hoja de Trabajo para listado'!$A$151:$Z$151,0)),0)+IFERROR(INDEX('Hoja de Trabajo para listado'!$AB$155:$BA$1048576,MATCH($A670,'Hoja de Trabajo para listado'!$AB$155:$AB$1048576,0),MATCH((CUADRO!J$4&amp;$E670),'Hoja de Trabajo para listado'!$AB$151:$BA$151,0)),0)+IFERROR(INDEX('Hoja de Trabajo para listado'!$BC$155:$CB$1048576,MATCH($A670,'Hoja de Trabajo para listado'!$BC$155:$BC$1048576,0),MATCH((CUADRO!J$4&amp;$E670),'Hoja de Trabajo para listado'!$BC$151:$CB$151,0)),0)+IFERROR(INDEX('Hoja de Trabajo para listado'!$DE$153:$DG$274,MATCH($A670,'Hoja de Trabajo para listado'!$DE$153:$DE$1048576,0),MATCH((CUADRO!J$4&amp;$E670),'Hoja de Trabajo para listado'!$DE$151:$DG$151,0)),0)+IFERROR(INDEX('Hoja de Trabajo para listado'!$CD$155:$DC$1048576,MATCH($A670,'Hoja de Trabajo para listado'!$CD$155:$CD$1048576,0),MATCH((CUADRO!J$4&amp;$E670),'Hoja de Trabajo para listado'!$CD$151:$DC$151,0)),0)</f>
        <v>0</v>
      </c>
      <c r="K670" s="241">
        <f ca="1">+IFERROR(INDEX('Hoja de Trabajo para listado'!$A$155:$Z$1048576,MATCH($A670,'Hoja de Trabajo para listado'!$A$155:$A$1048576,0),MATCH((CUADRO!K$4&amp;$E670),'Hoja de Trabajo para listado'!$A$151:$Z$151,0)),0)+IFERROR(INDEX('Hoja de Trabajo para listado'!$AB$155:$BA$1048576,MATCH($A670,'Hoja de Trabajo para listado'!$AB$155:$AB$1048576,0),MATCH((CUADRO!K$4&amp;$E670),'Hoja de Trabajo para listado'!$AB$151:$BA$151,0)),0)+IFERROR(INDEX('Hoja de Trabajo para listado'!$BC$155:$CB$1048576,MATCH($A670,'Hoja de Trabajo para listado'!$BC$155:$BC$1048576,0),MATCH((CUADRO!K$4&amp;$E670),'Hoja de Trabajo para listado'!$BC$151:$CB$151,0)),0)+IFERROR(INDEX('Hoja de Trabajo para listado'!$DE$153:$DG$274,MATCH($A670,'Hoja de Trabajo para listado'!$DE$153:$DE$1048576,0),MATCH((CUADRO!K$4&amp;$E670),'Hoja de Trabajo para listado'!$DE$151:$DG$151,0)),0)+IFERROR(INDEX('Hoja de Trabajo para listado'!$CD$155:$DC$1048576,MATCH($A670,'Hoja de Trabajo para listado'!$CD$155:$CD$1048576,0),MATCH((CUADRO!K$4&amp;$E670),'Hoja de Trabajo para listado'!$CD$151:$DC$151,0)),0)</f>
        <v>0</v>
      </c>
      <c r="L670" s="241">
        <f ca="1">+IFERROR(INDEX('Hoja de Trabajo para listado'!$A$155:$Z$1048576,MATCH($A670,'Hoja de Trabajo para listado'!$A$155:$A$1048576,0),MATCH((CUADRO!L$4&amp;$E670),'Hoja de Trabajo para listado'!$A$151:$Z$151,0)),0)+IFERROR(INDEX('Hoja de Trabajo para listado'!$AB$155:$BA$1048576,MATCH($A670,'Hoja de Trabajo para listado'!$AB$155:$AB$1048576,0),MATCH((CUADRO!L$4&amp;$E670),'Hoja de Trabajo para listado'!$AB$151:$BA$151,0)),0)+IFERROR(INDEX('Hoja de Trabajo para listado'!$BC$155:$CB$1048576,MATCH($A670,'Hoja de Trabajo para listado'!$BC$155:$BC$1048576,0),MATCH((CUADRO!L$4&amp;$E670),'Hoja de Trabajo para listado'!$BC$151:$CB$151,0)),0)+IFERROR(INDEX('Hoja de Trabajo para listado'!$DE$153:$DG$274,MATCH($A670,'Hoja de Trabajo para listado'!$DE$153:$DE$1048576,0),MATCH((CUADRO!L$4&amp;$E670),'Hoja de Trabajo para listado'!$DE$151:$DG$151,0)),0)+IFERROR(INDEX('Hoja de Trabajo para listado'!$CD$155:$DC$1048576,MATCH($A670,'Hoja de Trabajo para listado'!$CD$155:$CD$1048576,0),MATCH((CUADRO!L$4&amp;$E670),'Hoja de Trabajo para listado'!$CD$151:$DC$151,0)),0)</f>
        <v>0</v>
      </c>
      <c r="M670" s="241">
        <f ca="1">+IFERROR(INDEX('Hoja de Trabajo para listado'!$A$155:$Z$1048576,MATCH($A670,'Hoja de Trabajo para listado'!$A$155:$A$1048576,0),MATCH((CUADRO!M$4&amp;$E670),'Hoja de Trabajo para listado'!$A$151:$Z$151,0)),0)+IFERROR(INDEX('Hoja de Trabajo para listado'!$AB$155:$BA$1048576,MATCH($A670,'Hoja de Trabajo para listado'!$AB$155:$AB$1048576,0),MATCH((CUADRO!M$4&amp;$E670),'Hoja de Trabajo para listado'!$AB$151:$BA$151,0)),0)+IFERROR(INDEX('Hoja de Trabajo para listado'!$BC$155:$CB$1048576,MATCH($A670,'Hoja de Trabajo para listado'!$BC$155:$BC$1048576,0),MATCH((CUADRO!M$4&amp;$E670),'Hoja de Trabajo para listado'!$BC$151:$CB$151,0)),0)+IFERROR(INDEX('Hoja de Trabajo para listado'!$DE$153:$DG$274,MATCH($A670,'Hoja de Trabajo para listado'!$DE$153:$DE$1048576,0),MATCH((CUADRO!M$4&amp;$E670),'Hoja de Trabajo para listado'!$DE$151:$DG$151,0)),0)+IFERROR(INDEX('Hoja de Trabajo para listado'!$CD$155:$DC$1048576,MATCH($A670,'Hoja de Trabajo para listado'!$CD$155:$CD$1048576,0),MATCH((CUADRO!M$4&amp;$E670),'Hoja de Trabajo para listado'!$CD$151:$DC$151,0)),0)</f>
        <v>0</v>
      </c>
      <c r="N670" s="241">
        <f ca="1">+IFERROR(INDEX('Hoja de Trabajo para listado'!$A$155:$Z$1048576,MATCH($A670,'Hoja de Trabajo para listado'!$A$155:$A$1048576,0),MATCH((CUADRO!N$4&amp;$E670),'Hoja de Trabajo para listado'!$A$151:$Z$151,0)),0)+IFERROR(INDEX('Hoja de Trabajo para listado'!$AB$155:$BA$1048576,MATCH($A670,'Hoja de Trabajo para listado'!$AB$155:$AB$1048576,0),MATCH((CUADRO!N$4&amp;$E670),'Hoja de Trabajo para listado'!$AB$151:$BA$151,0)),0)+IFERROR(INDEX('Hoja de Trabajo para listado'!$BC$155:$CB$1048576,MATCH($A670,'Hoja de Trabajo para listado'!$BC$155:$BC$1048576,0),MATCH((CUADRO!N$4&amp;$E670),'Hoja de Trabajo para listado'!$BC$151:$CB$151,0)),0)+IFERROR(INDEX('Hoja de Trabajo para listado'!$DE$153:$DG$274,MATCH($A670,'Hoja de Trabajo para listado'!$DE$153:$DE$1048576,0),MATCH((CUADRO!N$4&amp;$E670),'Hoja de Trabajo para listado'!$DE$151:$DG$151,0)),0)+IFERROR(INDEX('Hoja de Trabajo para listado'!$CD$155:$DC$1048576,MATCH($A670,'Hoja de Trabajo para listado'!$CD$155:$CD$1048576,0),MATCH((CUADRO!N$4&amp;$E670),'Hoja de Trabajo para listado'!$CD$151:$DC$151,0)),0)</f>
        <v>0</v>
      </c>
      <c r="O670" s="241">
        <f ca="1">+IFERROR(INDEX('Hoja de Trabajo para listado'!$A$155:$Z$1048576,MATCH($A670,'Hoja de Trabajo para listado'!$A$155:$A$1048576,0),MATCH((CUADRO!O$4&amp;$E670),'Hoja de Trabajo para listado'!$A$151:$Z$151,0)),0)+IFERROR(INDEX('Hoja de Trabajo para listado'!$AB$155:$BA$1048576,MATCH($A670,'Hoja de Trabajo para listado'!$AB$155:$AB$1048576,0),MATCH((CUADRO!O$4&amp;$E670),'Hoja de Trabajo para listado'!$AB$151:$BA$151,0)),0)+IFERROR(INDEX('Hoja de Trabajo para listado'!$BC$155:$CB$1048576,MATCH($A670,'Hoja de Trabajo para listado'!$BC$155:$BC$1048576,0),MATCH((CUADRO!O$4&amp;$E670),'Hoja de Trabajo para listado'!$BC$151:$CB$151,0)),0)+IFERROR(INDEX('Hoja de Trabajo para listado'!$DE$153:$DG$274,MATCH($A670,'Hoja de Trabajo para listado'!$DE$153:$DE$1048576,0),MATCH((CUADRO!O$4&amp;$E670),'Hoja de Trabajo para listado'!$DE$151:$DG$151,0)),0)+IFERROR(INDEX('Hoja de Trabajo para listado'!$CD$155:$DC$1048576,MATCH($A670,'Hoja de Trabajo para listado'!$CD$155:$CD$1048576,0),MATCH((CUADRO!O$4&amp;$E670),'Hoja de Trabajo para listado'!$CD$151:$DC$151,0)),0)</f>
        <v>0</v>
      </c>
      <c r="P670" s="241">
        <f ca="1">+IFERROR(INDEX('Hoja de Trabajo para listado'!$A$155:$Z$1048576,MATCH($A670,'Hoja de Trabajo para listado'!$A$155:$A$1048576,0),MATCH((CUADRO!P$4&amp;$E670),'Hoja de Trabajo para listado'!$A$151:$Z$151,0)),0)+IFERROR(INDEX('Hoja de Trabajo para listado'!$AB$155:$BA$1048576,MATCH($A670,'Hoja de Trabajo para listado'!$AB$155:$AB$1048576,0),MATCH((CUADRO!P$4&amp;$E670),'Hoja de Trabajo para listado'!$AB$151:$BA$151,0)),0)+IFERROR(INDEX('Hoja de Trabajo para listado'!$BC$155:$CB$1048576,MATCH($A670,'Hoja de Trabajo para listado'!$BC$155:$BC$1048576,0),MATCH((CUADRO!P$4&amp;$E670),'Hoja de Trabajo para listado'!$BC$151:$CB$151,0)),0)+IFERROR(INDEX('Hoja de Trabajo para listado'!$DE$153:$DG$274,MATCH($A670,'Hoja de Trabajo para listado'!$DE$153:$DE$1048576,0),MATCH((CUADRO!P$4&amp;$E670),'Hoja de Trabajo para listado'!$DE$151:$DG$151,0)),0)+IFERROR(INDEX('Hoja de Trabajo para listado'!$CD$155:$DC$1048576,MATCH($A670,'Hoja de Trabajo para listado'!$CD$155:$CD$1048576,0),MATCH((CUADRO!P$4&amp;$E670),'Hoja de Trabajo para listado'!$CD$151:$DC$151,0)),0)</f>
        <v>0</v>
      </c>
      <c r="Q670" s="241">
        <f ca="1">+IFERROR(INDEX('Hoja de Trabajo para listado'!$A$155:$Z$1048576,MATCH($A670,'Hoja de Trabajo para listado'!$A$155:$A$1048576,0),MATCH((CUADRO!Q$4&amp;$E670),'Hoja de Trabajo para listado'!$A$151:$Z$151,0)),0)+IFERROR(INDEX('Hoja de Trabajo para listado'!$AB$155:$BA$1048576,MATCH($A670,'Hoja de Trabajo para listado'!$AB$155:$AB$1048576,0),MATCH((CUADRO!Q$4&amp;$E670),'Hoja de Trabajo para listado'!$AB$151:$BA$151,0)),0)+IFERROR(INDEX('Hoja de Trabajo para listado'!$BC$155:$CB$1048576,MATCH($A670,'Hoja de Trabajo para listado'!$BC$155:$BC$1048576,0),MATCH((CUADRO!Q$4&amp;$E670),'Hoja de Trabajo para listado'!$BC$151:$CB$151,0)),0)+IFERROR(INDEX('Hoja de Trabajo para listado'!$DE$153:$DG$274,MATCH($A670,'Hoja de Trabajo para listado'!$DE$153:$DE$1048576,0),MATCH((CUADRO!Q$4&amp;$E670),'Hoja de Trabajo para listado'!$DE$151:$DG$151,0)),0)+IFERROR(INDEX('Hoja de Trabajo para listado'!$CD$155:$DC$1048576,MATCH($A670,'Hoja de Trabajo para listado'!$CD$155:$CD$1048576,0),MATCH((CUADRO!Q$4&amp;$E670),'Hoja de Trabajo para listado'!$CD$151:$DC$151,0)),0)</f>
        <v>0</v>
      </c>
      <c r="R670" s="241">
        <f t="shared" ca="1" si="20"/>
        <v>0</v>
      </c>
      <c r="S670" s="247">
        <f ca="1">+R669+R670</f>
        <v>0</v>
      </c>
      <c r="T670" s="241">
        <f ca="1">+S670</f>
        <v>0</v>
      </c>
      <c r="U670" s="240">
        <f t="shared" si="21"/>
        <v>2</v>
      </c>
    </row>
    <row r="671" spans="1:21" customFormat="1" ht="15" hidden="1" customHeight="1">
      <c r="A671" s="32">
        <v>1287</v>
      </c>
      <c r="B671" s="381">
        <f>+A671</f>
        <v>1287</v>
      </c>
      <c r="C671" s="245" t="str">
        <f>+VLOOKUP(A671,bd_lista!$A$3:$C$592,3,FALSE)</f>
        <v>Gobierno Autónomo Municipal de Chua Cocani</v>
      </c>
      <c r="D671" s="383" t="str">
        <f>+C671</f>
        <v>Gobierno Autónomo Municipal de Chua Cocani</v>
      </c>
      <c r="E671" s="240" t="s">
        <v>683</v>
      </c>
      <c r="F671" s="241">
        <f ca="1">+IFERROR(INDEX('Hoja de Trabajo para listado'!$A$155:$Z$1048576,MATCH($A671,'Hoja de Trabajo para listado'!$A$155:$A$1048576,0),MATCH((CUADRO!F$4&amp;$E671),'Hoja de Trabajo para listado'!$A$151:$Z$151,0)),0)+IFERROR(INDEX('Hoja de Trabajo para listado'!$AB$155:$BA$1048576,MATCH($A671,'Hoja de Trabajo para listado'!$AB$155:$AB$1048576,0),MATCH((CUADRO!F$4&amp;$E671),'Hoja de Trabajo para listado'!$AB$151:$BA$151,0)),0)+IFERROR(INDEX('Hoja de Trabajo para listado'!$BC$155:$CB$1048576,MATCH($A671,'Hoja de Trabajo para listado'!$BC$155:$BC$1048576,0),MATCH((CUADRO!F$4&amp;$E671),'Hoja de Trabajo para listado'!$BC$151:$CB$151,0)),0)+IFERROR(INDEX('Hoja de Trabajo para listado'!$DE$153:$DG$274,MATCH($A671,'Hoja de Trabajo para listado'!$DE$153:$DE$1048576,0),MATCH((CUADRO!F$4&amp;$E671),'Hoja de Trabajo para listado'!$DE$151:$DG$151,0)),0)+IFERROR(INDEX('Hoja de Trabajo para listado'!$CD$155:$DC$1048576,MATCH($A671,'Hoja de Trabajo para listado'!$CD$155:$CD$1048576,0),MATCH((CUADRO!F$4&amp;$E671),'Hoja de Trabajo para listado'!$CD$151:$DC$151,0)),0)</f>
        <v>0</v>
      </c>
      <c r="G671" s="241">
        <f ca="1">+IFERROR(INDEX('Hoja de Trabajo para listado'!$A$155:$Z$1048576,MATCH($A671,'Hoja de Trabajo para listado'!$A$155:$A$1048576,0),MATCH((CUADRO!G$4&amp;$E671),'Hoja de Trabajo para listado'!$A$151:$Z$151,0)),0)+IFERROR(INDEX('Hoja de Trabajo para listado'!$AB$155:$BA$1048576,MATCH($A671,'Hoja de Trabajo para listado'!$AB$155:$AB$1048576,0),MATCH((CUADRO!G$4&amp;$E671),'Hoja de Trabajo para listado'!$AB$151:$BA$151,0)),0)+IFERROR(INDEX('Hoja de Trabajo para listado'!$BC$155:$CB$1048576,MATCH($A671,'Hoja de Trabajo para listado'!$BC$155:$BC$1048576,0),MATCH((CUADRO!G$4&amp;$E671),'Hoja de Trabajo para listado'!$BC$151:$CB$151,0)),0)+IFERROR(INDEX('Hoja de Trabajo para listado'!$DE$153:$DG$274,MATCH($A671,'Hoja de Trabajo para listado'!$DE$153:$DE$1048576,0),MATCH((CUADRO!G$4&amp;$E671),'Hoja de Trabajo para listado'!$DE$151:$DG$151,0)),0)+IFERROR(INDEX('Hoja de Trabajo para listado'!$CD$155:$DC$1048576,MATCH($A671,'Hoja de Trabajo para listado'!$CD$155:$CD$1048576,0),MATCH((CUADRO!G$4&amp;$E671),'Hoja de Trabajo para listado'!$CD$151:$DC$151,0)),0)</f>
        <v>0</v>
      </c>
      <c r="H671" s="241">
        <f ca="1">+IFERROR(INDEX('Hoja de Trabajo para listado'!$A$155:$Z$1048576,MATCH($A671,'Hoja de Trabajo para listado'!$A$155:$A$1048576,0),MATCH((CUADRO!H$4&amp;$E671),'Hoja de Trabajo para listado'!$A$151:$Z$151,0)),0)+IFERROR(INDEX('Hoja de Trabajo para listado'!$AB$155:$BA$1048576,MATCH($A671,'Hoja de Trabajo para listado'!$AB$155:$AB$1048576,0),MATCH((CUADRO!H$4&amp;$E671),'Hoja de Trabajo para listado'!$AB$151:$BA$151,0)),0)+IFERROR(INDEX('Hoja de Trabajo para listado'!$BC$155:$CB$1048576,MATCH($A671,'Hoja de Trabajo para listado'!$BC$155:$BC$1048576,0),MATCH((CUADRO!H$4&amp;$E671),'Hoja de Trabajo para listado'!$BC$151:$CB$151,0)),0)+IFERROR(INDEX('Hoja de Trabajo para listado'!$DE$153:$DG$274,MATCH($A671,'Hoja de Trabajo para listado'!$DE$153:$DE$1048576,0),MATCH((CUADRO!H$4&amp;$E671),'Hoja de Trabajo para listado'!$DE$151:$DG$151,0)),0)+IFERROR(INDEX('Hoja de Trabajo para listado'!$CD$155:$DC$1048576,MATCH($A671,'Hoja de Trabajo para listado'!$CD$155:$CD$1048576,0),MATCH((CUADRO!H$4&amp;$E671),'Hoja de Trabajo para listado'!$CD$151:$DC$151,0)),0)</f>
        <v>0</v>
      </c>
      <c r="I671" s="241">
        <f ca="1">+IFERROR(INDEX('Hoja de Trabajo para listado'!$A$155:$Z$1048576,MATCH($A671,'Hoja de Trabajo para listado'!$A$155:$A$1048576,0),MATCH((CUADRO!I$4&amp;$E671),'Hoja de Trabajo para listado'!$A$151:$Z$151,0)),0)+IFERROR(INDEX('Hoja de Trabajo para listado'!$AB$155:$BA$1048576,MATCH($A671,'Hoja de Trabajo para listado'!$AB$155:$AB$1048576,0),MATCH((CUADRO!I$4&amp;$E671),'Hoja de Trabajo para listado'!$AB$151:$BA$151,0)),0)+IFERROR(INDEX('Hoja de Trabajo para listado'!$BC$155:$CB$1048576,MATCH($A671,'Hoja de Trabajo para listado'!$BC$155:$BC$1048576,0),MATCH((CUADRO!I$4&amp;$E671),'Hoja de Trabajo para listado'!$BC$151:$CB$151,0)),0)+IFERROR(INDEX('Hoja de Trabajo para listado'!$DE$153:$DG$274,MATCH($A671,'Hoja de Trabajo para listado'!$DE$153:$DE$1048576,0),MATCH((CUADRO!I$4&amp;$E671),'Hoja de Trabajo para listado'!$DE$151:$DG$151,0)),0)+IFERROR(INDEX('Hoja de Trabajo para listado'!$CD$155:$DC$1048576,MATCH($A671,'Hoja de Trabajo para listado'!$CD$155:$CD$1048576,0),MATCH((CUADRO!I$4&amp;$E671),'Hoja de Trabajo para listado'!$CD$151:$DC$151,0)),0)</f>
        <v>0</v>
      </c>
      <c r="J671" s="241">
        <f ca="1">+IFERROR(INDEX('Hoja de Trabajo para listado'!$A$155:$Z$1048576,MATCH($A671,'Hoja de Trabajo para listado'!$A$155:$A$1048576,0),MATCH((CUADRO!J$4&amp;$E671),'Hoja de Trabajo para listado'!$A$151:$Z$151,0)),0)+IFERROR(INDEX('Hoja de Trabajo para listado'!$AB$155:$BA$1048576,MATCH($A671,'Hoja de Trabajo para listado'!$AB$155:$AB$1048576,0),MATCH((CUADRO!J$4&amp;$E671),'Hoja de Trabajo para listado'!$AB$151:$BA$151,0)),0)+IFERROR(INDEX('Hoja de Trabajo para listado'!$BC$155:$CB$1048576,MATCH($A671,'Hoja de Trabajo para listado'!$BC$155:$BC$1048576,0),MATCH((CUADRO!J$4&amp;$E671),'Hoja de Trabajo para listado'!$BC$151:$CB$151,0)),0)+IFERROR(INDEX('Hoja de Trabajo para listado'!$DE$153:$DG$274,MATCH($A671,'Hoja de Trabajo para listado'!$DE$153:$DE$1048576,0),MATCH((CUADRO!J$4&amp;$E671),'Hoja de Trabajo para listado'!$DE$151:$DG$151,0)),0)+IFERROR(INDEX('Hoja de Trabajo para listado'!$CD$155:$DC$1048576,MATCH($A671,'Hoja de Trabajo para listado'!$CD$155:$CD$1048576,0),MATCH((CUADRO!J$4&amp;$E671),'Hoja de Trabajo para listado'!$CD$151:$DC$151,0)),0)</f>
        <v>0</v>
      </c>
      <c r="K671" s="241">
        <f ca="1">+IFERROR(INDEX('Hoja de Trabajo para listado'!$A$155:$Z$1048576,MATCH($A671,'Hoja de Trabajo para listado'!$A$155:$A$1048576,0),MATCH((CUADRO!K$4&amp;$E671),'Hoja de Trabajo para listado'!$A$151:$Z$151,0)),0)+IFERROR(INDEX('Hoja de Trabajo para listado'!$AB$155:$BA$1048576,MATCH($A671,'Hoja de Trabajo para listado'!$AB$155:$AB$1048576,0),MATCH((CUADRO!K$4&amp;$E671),'Hoja de Trabajo para listado'!$AB$151:$BA$151,0)),0)+IFERROR(INDEX('Hoja de Trabajo para listado'!$BC$155:$CB$1048576,MATCH($A671,'Hoja de Trabajo para listado'!$BC$155:$BC$1048576,0),MATCH((CUADRO!K$4&amp;$E671),'Hoja de Trabajo para listado'!$BC$151:$CB$151,0)),0)+IFERROR(INDEX('Hoja de Trabajo para listado'!$DE$153:$DG$274,MATCH($A671,'Hoja de Trabajo para listado'!$DE$153:$DE$1048576,0),MATCH((CUADRO!K$4&amp;$E671),'Hoja de Trabajo para listado'!$DE$151:$DG$151,0)),0)+IFERROR(INDEX('Hoja de Trabajo para listado'!$CD$155:$DC$1048576,MATCH($A671,'Hoja de Trabajo para listado'!$CD$155:$CD$1048576,0),MATCH((CUADRO!K$4&amp;$E671),'Hoja de Trabajo para listado'!$CD$151:$DC$151,0)),0)</f>
        <v>0</v>
      </c>
      <c r="L671" s="241">
        <f ca="1">+IFERROR(INDEX('Hoja de Trabajo para listado'!$A$155:$Z$1048576,MATCH($A671,'Hoja de Trabajo para listado'!$A$155:$A$1048576,0),MATCH((CUADRO!L$4&amp;$E671),'Hoja de Trabajo para listado'!$A$151:$Z$151,0)),0)+IFERROR(INDEX('Hoja de Trabajo para listado'!$AB$155:$BA$1048576,MATCH($A671,'Hoja de Trabajo para listado'!$AB$155:$AB$1048576,0),MATCH((CUADRO!L$4&amp;$E671),'Hoja de Trabajo para listado'!$AB$151:$BA$151,0)),0)+IFERROR(INDEX('Hoja de Trabajo para listado'!$BC$155:$CB$1048576,MATCH($A671,'Hoja de Trabajo para listado'!$BC$155:$BC$1048576,0),MATCH((CUADRO!L$4&amp;$E671),'Hoja de Trabajo para listado'!$BC$151:$CB$151,0)),0)+IFERROR(INDEX('Hoja de Trabajo para listado'!$DE$153:$DG$274,MATCH($A671,'Hoja de Trabajo para listado'!$DE$153:$DE$1048576,0),MATCH((CUADRO!L$4&amp;$E671),'Hoja de Trabajo para listado'!$DE$151:$DG$151,0)),0)+IFERROR(INDEX('Hoja de Trabajo para listado'!$CD$155:$DC$1048576,MATCH($A671,'Hoja de Trabajo para listado'!$CD$155:$CD$1048576,0),MATCH((CUADRO!L$4&amp;$E671),'Hoja de Trabajo para listado'!$CD$151:$DC$151,0)),0)</f>
        <v>0</v>
      </c>
      <c r="M671" s="241">
        <f ca="1">+IFERROR(INDEX('Hoja de Trabajo para listado'!$A$155:$Z$1048576,MATCH($A671,'Hoja de Trabajo para listado'!$A$155:$A$1048576,0),MATCH((CUADRO!M$4&amp;$E671),'Hoja de Trabajo para listado'!$A$151:$Z$151,0)),0)+IFERROR(INDEX('Hoja de Trabajo para listado'!$AB$155:$BA$1048576,MATCH($A671,'Hoja de Trabajo para listado'!$AB$155:$AB$1048576,0),MATCH((CUADRO!M$4&amp;$E671),'Hoja de Trabajo para listado'!$AB$151:$BA$151,0)),0)+IFERROR(INDEX('Hoja de Trabajo para listado'!$BC$155:$CB$1048576,MATCH($A671,'Hoja de Trabajo para listado'!$BC$155:$BC$1048576,0),MATCH((CUADRO!M$4&amp;$E671),'Hoja de Trabajo para listado'!$BC$151:$CB$151,0)),0)+IFERROR(INDEX('Hoja de Trabajo para listado'!$DE$153:$DG$274,MATCH($A671,'Hoja de Trabajo para listado'!$DE$153:$DE$1048576,0),MATCH((CUADRO!M$4&amp;$E671),'Hoja de Trabajo para listado'!$DE$151:$DG$151,0)),0)+IFERROR(INDEX('Hoja de Trabajo para listado'!$CD$155:$DC$1048576,MATCH($A671,'Hoja de Trabajo para listado'!$CD$155:$CD$1048576,0),MATCH((CUADRO!M$4&amp;$E671),'Hoja de Trabajo para listado'!$CD$151:$DC$151,0)),0)</f>
        <v>0</v>
      </c>
      <c r="N671" s="241">
        <f ca="1">+IFERROR(INDEX('Hoja de Trabajo para listado'!$A$155:$Z$1048576,MATCH($A671,'Hoja de Trabajo para listado'!$A$155:$A$1048576,0),MATCH((CUADRO!N$4&amp;$E671),'Hoja de Trabajo para listado'!$A$151:$Z$151,0)),0)+IFERROR(INDEX('Hoja de Trabajo para listado'!$AB$155:$BA$1048576,MATCH($A671,'Hoja de Trabajo para listado'!$AB$155:$AB$1048576,0),MATCH((CUADRO!N$4&amp;$E671),'Hoja de Trabajo para listado'!$AB$151:$BA$151,0)),0)+IFERROR(INDEX('Hoja de Trabajo para listado'!$BC$155:$CB$1048576,MATCH($A671,'Hoja de Trabajo para listado'!$BC$155:$BC$1048576,0),MATCH((CUADRO!N$4&amp;$E671),'Hoja de Trabajo para listado'!$BC$151:$CB$151,0)),0)+IFERROR(INDEX('Hoja de Trabajo para listado'!$DE$153:$DG$274,MATCH($A671,'Hoja de Trabajo para listado'!$DE$153:$DE$1048576,0),MATCH((CUADRO!N$4&amp;$E671),'Hoja de Trabajo para listado'!$DE$151:$DG$151,0)),0)+IFERROR(INDEX('Hoja de Trabajo para listado'!$CD$155:$DC$1048576,MATCH($A671,'Hoja de Trabajo para listado'!$CD$155:$CD$1048576,0),MATCH((CUADRO!N$4&amp;$E671),'Hoja de Trabajo para listado'!$CD$151:$DC$151,0)),0)</f>
        <v>0</v>
      </c>
      <c r="O671" s="241">
        <f ca="1">+IFERROR(INDEX('Hoja de Trabajo para listado'!$A$155:$Z$1048576,MATCH($A671,'Hoja de Trabajo para listado'!$A$155:$A$1048576,0),MATCH((CUADRO!O$4&amp;$E671),'Hoja de Trabajo para listado'!$A$151:$Z$151,0)),0)+IFERROR(INDEX('Hoja de Trabajo para listado'!$AB$155:$BA$1048576,MATCH($A671,'Hoja de Trabajo para listado'!$AB$155:$AB$1048576,0),MATCH((CUADRO!O$4&amp;$E671),'Hoja de Trabajo para listado'!$AB$151:$BA$151,0)),0)+IFERROR(INDEX('Hoja de Trabajo para listado'!$BC$155:$CB$1048576,MATCH($A671,'Hoja de Trabajo para listado'!$BC$155:$BC$1048576,0),MATCH((CUADRO!O$4&amp;$E671),'Hoja de Trabajo para listado'!$BC$151:$CB$151,0)),0)+IFERROR(INDEX('Hoja de Trabajo para listado'!$DE$153:$DG$274,MATCH($A671,'Hoja de Trabajo para listado'!$DE$153:$DE$1048576,0),MATCH((CUADRO!O$4&amp;$E671),'Hoja de Trabajo para listado'!$DE$151:$DG$151,0)),0)+IFERROR(INDEX('Hoja de Trabajo para listado'!$CD$155:$DC$1048576,MATCH($A671,'Hoja de Trabajo para listado'!$CD$155:$CD$1048576,0),MATCH((CUADRO!O$4&amp;$E671),'Hoja de Trabajo para listado'!$CD$151:$DC$151,0)),0)</f>
        <v>0</v>
      </c>
      <c r="P671" s="241">
        <f ca="1">+IFERROR(INDEX('Hoja de Trabajo para listado'!$A$155:$Z$1048576,MATCH($A671,'Hoja de Trabajo para listado'!$A$155:$A$1048576,0),MATCH((CUADRO!P$4&amp;$E671),'Hoja de Trabajo para listado'!$A$151:$Z$151,0)),0)+IFERROR(INDEX('Hoja de Trabajo para listado'!$AB$155:$BA$1048576,MATCH($A671,'Hoja de Trabajo para listado'!$AB$155:$AB$1048576,0),MATCH((CUADRO!P$4&amp;$E671),'Hoja de Trabajo para listado'!$AB$151:$BA$151,0)),0)+IFERROR(INDEX('Hoja de Trabajo para listado'!$BC$155:$CB$1048576,MATCH($A671,'Hoja de Trabajo para listado'!$BC$155:$BC$1048576,0),MATCH((CUADRO!P$4&amp;$E671),'Hoja de Trabajo para listado'!$BC$151:$CB$151,0)),0)+IFERROR(INDEX('Hoja de Trabajo para listado'!$DE$153:$DG$274,MATCH($A671,'Hoja de Trabajo para listado'!$DE$153:$DE$1048576,0),MATCH((CUADRO!P$4&amp;$E671),'Hoja de Trabajo para listado'!$DE$151:$DG$151,0)),0)+IFERROR(INDEX('Hoja de Trabajo para listado'!$CD$155:$DC$1048576,MATCH($A671,'Hoja de Trabajo para listado'!$CD$155:$CD$1048576,0),MATCH((CUADRO!P$4&amp;$E671),'Hoja de Trabajo para listado'!$CD$151:$DC$151,0)),0)</f>
        <v>0</v>
      </c>
      <c r="Q671" s="241">
        <f ca="1">+IFERROR(INDEX('Hoja de Trabajo para listado'!$A$155:$Z$1048576,MATCH($A671,'Hoja de Trabajo para listado'!$A$155:$A$1048576,0),MATCH((CUADRO!Q$4&amp;$E671),'Hoja de Trabajo para listado'!$A$151:$Z$151,0)),0)+IFERROR(INDEX('Hoja de Trabajo para listado'!$AB$155:$BA$1048576,MATCH($A671,'Hoja de Trabajo para listado'!$AB$155:$AB$1048576,0),MATCH((CUADRO!Q$4&amp;$E671),'Hoja de Trabajo para listado'!$AB$151:$BA$151,0)),0)+IFERROR(INDEX('Hoja de Trabajo para listado'!$BC$155:$CB$1048576,MATCH($A671,'Hoja de Trabajo para listado'!$BC$155:$BC$1048576,0),MATCH((CUADRO!Q$4&amp;$E671),'Hoja de Trabajo para listado'!$BC$151:$CB$151,0)),0)+IFERROR(INDEX('Hoja de Trabajo para listado'!$DE$153:$DG$274,MATCH($A671,'Hoja de Trabajo para listado'!$DE$153:$DE$1048576,0),MATCH((CUADRO!Q$4&amp;$E671),'Hoja de Trabajo para listado'!$DE$151:$DG$151,0)),0)+IFERROR(INDEX('Hoja de Trabajo para listado'!$CD$155:$DC$1048576,MATCH($A671,'Hoja de Trabajo para listado'!$CD$155:$CD$1048576,0),MATCH((CUADRO!Q$4&amp;$E671),'Hoja de Trabajo para listado'!$CD$151:$DC$151,0)),0)</f>
        <v>0</v>
      </c>
      <c r="R671" s="241">
        <f t="shared" ca="1" si="20"/>
        <v>0</v>
      </c>
      <c r="S671" s="247"/>
      <c r="T671" s="241">
        <f ca="1">+T672</f>
        <v>0</v>
      </c>
      <c r="U671" s="240">
        <f t="shared" si="21"/>
        <v>1</v>
      </c>
    </row>
    <row r="672" spans="1:21" customFormat="1" ht="15" hidden="1" customHeight="1">
      <c r="A672" s="32">
        <v>1287</v>
      </c>
      <c r="B672" s="382"/>
      <c r="C672" s="245" t="str">
        <f>+VLOOKUP(A672,bd_lista!$A$3:$C$592,3,FALSE)</f>
        <v>Gobierno Autónomo Municipal de Chua Cocani</v>
      </c>
      <c r="D672" s="384"/>
      <c r="E672" s="242" t="s">
        <v>684</v>
      </c>
      <c r="F672" s="241">
        <f ca="1">+IFERROR(INDEX('Hoja de Trabajo para listado'!$A$155:$Z$1048576,MATCH($A672,'Hoja de Trabajo para listado'!$A$155:$A$1048576,0),MATCH((CUADRO!F$4&amp;$E672),'Hoja de Trabajo para listado'!$A$151:$Z$151,0)),0)+IFERROR(INDEX('Hoja de Trabajo para listado'!$AB$155:$BA$1048576,MATCH($A672,'Hoja de Trabajo para listado'!$AB$155:$AB$1048576,0),MATCH((CUADRO!F$4&amp;$E672),'Hoja de Trabajo para listado'!$AB$151:$BA$151,0)),0)+IFERROR(INDEX('Hoja de Trabajo para listado'!$BC$155:$CB$1048576,MATCH($A672,'Hoja de Trabajo para listado'!$BC$155:$BC$1048576,0),MATCH((CUADRO!F$4&amp;$E672),'Hoja de Trabajo para listado'!$BC$151:$CB$151,0)),0)+IFERROR(INDEX('Hoja de Trabajo para listado'!$DE$153:$DG$274,MATCH($A672,'Hoja de Trabajo para listado'!$DE$153:$DE$1048576,0),MATCH((CUADRO!F$4&amp;$E672),'Hoja de Trabajo para listado'!$DE$151:$DG$151,0)),0)+IFERROR(INDEX('Hoja de Trabajo para listado'!$CD$155:$DC$1048576,MATCH($A672,'Hoja de Trabajo para listado'!$CD$155:$CD$1048576,0),MATCH((CUADRO!F$4&amp;$E672),'Hoja de Trabajo para listado'!$CD$151:$DC$151,0)),0)</f>
        <v>0</v>
      </c>
      <c r="G672" s="241">
        <f ca="1">+IFERROR(INDEX('Hoja de Trabajo para listado'!$A$155:$Z$1048576,MATCH($A672,'Hoja de Trabajo para listado'!$A$155:$A$1048576,0),MATCH((CUADRO!G$4&amp;$E672),'Hoja de Trabajo para listado'!$A$151:$Z$151,0)),0)+IFERROR(INDEX('Hoja de Trabajo para listado'!$AB$155:$BA$1048576,MATCH($A672,'Hoja de Trabajo para listado'!$AB$155:$AB$1048576,0),MATCH((CUADRO!G$4&amp;$E672),'Hoja de Trabajo para listado'!$AB$151:$BA$151,0)),0)+IFERROR(INDEX('Hoja de Trabajo para listado'!$BC$155:$CB$1048576,MATCH($A672,'Hoja de Trabajo para listado'!$BC$155:$BC$1048576,0),MATCH((CUADRO!G$4&amp;$E672),'Hoja de Trabajo para listado'!$BC$151:$CB$151,0)),0)+IFERROR(INDEX('Hoja de Trabajo para listado'!$DE$153:$DG$274,MATCH($A672,'Hoja de Trabajo para listado'!$DE$153:$DE$1048576,0),MATCH((CUADRO!G$4&amp;$E672),'Hoja de Trabajo para listado'!$DE$151:$DG$151,0)),0)+IFERROR(INDEX('Hoja de Trabajo para listado'!$CD$155:$DC$1048576,MATCH($A672,'Hoja de Trabajo para listado'!$CD$155:$CD$1048576,0),MATCH((CUADRO!G$4&amp;$E672),'Hoja de Trabajo para listado'!$CD$151:$DC$151,0)),0)</f>
        <v>0</v>
      </c>
      <c r="H672" s="241">
        <f ca="1">+IFERROR(INDEX('Hoja de Trabajo para listado'!$A$155:$Z$1048576,MATCH($A672,'Hoja de Trabajo para listado'!$A$155:$A$1048576,0),MATCH((CUADRO!H$4&amp;$E672),'Hoja de Trabajo para listado'!$A$151:$Z$151,0)),0)+IFERROR(INDEX('Hoja de Trabajo para listado'!$AB$155:$BA$1048576,MATCH($A672,'Hoja de Trabajo para listado'!$AB$155:$AB$1048576,0),MATCH((CUADRO!H$4&amp;$E672),'Hoja de Trabajo para listado'!$AB$151:$BA$151,0)),0)+IFERROR(INDEX('Hoja de Trabajo para listado'!$BC$155:$CB$1048576,MATCH($A672,'Hoja de Trabajo para listado'!$BC$155:$BC$1048576,0),MATCH((CUADRO!H$4&amp;$E672),'Hoja de Trabajo para listado'!$BC$151:$CB$151,0)),0)+IFERROR(INDEX('Hoja de Trabajo para listado'!$DE$153:$DG$274,MATCH($A672,'Hoja de Trabajo para listado'!$DE$153:$DE$1048576,0),MATCH((CUADRO!H$4&amp;$E672),'Hoja de Trabajo para listado'!$DE$151:$DG$151,0)),0)+IFERROR(INDEX('Hoja de Trabajo para listado'!$CD$155:$DC$1048576,MATCH($A672,'Hoja de Trabajo para listado'!$CD$155:$CD$1048576,0),MATCH((CUADRO!H$4&amp;$E672),'Hoja de Trabajo para listado'!$CD$151:$DC$151,0)),0)</f>
        <v>0</v>
      </c>
      <c r="I672" s="241">
        <f ca="1">+IFERROR(INDEX('Hoja de Trabajo para listado'!$A$155:$Z$1048576,MATCH($A672,'Hoja de Trabajo para listado'!$A$155:$A$1048576,0),MATCH((CUADRO!I$4&amp;$E672),'Hoja de Trabajo para listado'!$A$151:$Z$151,0)),0)+IFERROR(INDEX('Hoja de Trabajo para listado'!$AB$155:$BA$1048576,MATCH($A672,'Hoja de Trabajo para listado'!$AB$155:$AB$1048576,0),MATCH((CUADRO!I$4&amp;$E672),'Hoja de Trabajo para listado'!$AB$151:$BA$151,0)),0)+IFERROR(INDEX('Hoja de Trabajo para listado'!$BC$155:$CB$1048576,MATCH($A672,'Hoja de Trabajo para listado'!$BC$155:$BC$1048576,0),MATCH((CUADRO!I$4&amp;$E672),'Hoja de Trabajo para listado'!$BC$151:$CB$151,0)),0)+IFERROR(INDEX('Hoja de Trabajo para listado'!$DE$153:$DG$274,MATCH($A672,'Hoja de Trabajo para listado'!$DE$153:$DE$1048576,0),MATCH((CUADRO!I$4&amp;$E672),'Hoja de Trabajo para listado'!$DE$151:$DG$151,0)),0)+IFERROR(INDEX('Hoja de Trabajo para listado'!$CD$155:$DC$1048576,MATCH($A672,'Hoja de Trabajo para listado'!$CD$155:$CD$1048576,0),MATCH((CUADRO!I$4&amp;$E672),'Hoja de Trabajo para listado'!$CD$151:$DC$151,0)),0)</f>
        <v>0</v>
      </c>
      <c r="J672" s="241">
        <f ca="1">+IFERROR(INDEX('Hoja de Trabajo para listado'!$A$155:$Z$1048576,MATCH($A672,'Hoja de Trabajo para listado'!$A$155:$A$1048576,0),MATCH((CUADRO!J$4&amp;$E672),'Hoja de Trabajo para listado'!$A$151:$Z$151,0)),0)+IFERROR(INDEX('Hoja de Trabajo para listado'!$AB$155:$BA$1048576,MATCH($A672,'Hoja de Trabajo para listado'!$AB$155:$AB$1048576,0),MATCH((CUADRO!J$4&amp;$E672),'Hoja de Trabajo para listado'!$AB$151:$BA$151,0)),0)+IFERROR(INDEX('Hoja de Trabajo para listado'!$BC$155:$CB$1048576,MATCH($A672,'Hoja de Trabajo para listado'!$BC$155:$BC$1048576,0),MATCH((CUADRO!J$4&amp;$E672),'Hoja de Trabajo para listado'!$BC$151:$CB$151,0)),0)+IFERROR(INDEX('Hoja de Trabajo para listado'!$DE$153:$DG$274,MATCH($A672,'Hoja de Trabajo para listado'!$DE$153:$DE$1048576,0),MATCH((CUADRO!J$4&amp;$E672),'Hoja de Trabajo para listado'!$DE$151:$DG$151,0)),0)+IFERROR(INDEX('Hoja de Trabajo para listado'!$CD$155:$DC$1048576,MATCH($A672,'Hoja de Trabajo para listado'!$CD$155:$CD$1048576,0),MATCH((CUADRO!J$4&amp;$E672),'Hoja de Trabajo para listado'!$CD$151:$DC$151,0)),0)</f>
        <v>0</v>
      </c>
      <c r="K672" s="241">
        <f ca="1">+IFERROR(INDEX('Hoja de Trabajo para listado'!$A$155:$Z$1048576,MATCH($A672,'Hoja de Trabajo para listado'!$A$155:$A$1048576,0),MATCH((CUADRO!K$4&amp;$E672),'Hoja de Trabajo para listado'!$A$151:$Z$151,0)),0)+IFERROR(INDEX('Hoja de Trabajo para listado'!$AB$155:$BA$1048576,MATCH($A672,'Hoja de Trabajo para listado'!$AB$155:$AB$1048576,0),MATCH((CUADRO!K$4&amp;$E672),'Hoja de Trabajo para listado'!$AB$151:$BA$151,0)),0)+IFERROR(INDEX('Hoja de Trabajo para listado'!$BC$155:$CB$1048576,MATCH($A672,'Hoja de Trabajo para listado'!$BC$155:$BC$1048576,0),MATCH((CUADRO!K$4&amp;$E672),'Hoja de Trabajo para listado'!$BC$151:$CB$151,0)),0)+IFERROR(INDEX('Hoja de Trabajo para listado'!$DE$153:$DG$274,MATCH($A672,'Hoja de Trabajo para listado'!$DE$153:$DE$1048576,0),MATCH((CUADRO!K$4&amp;$E672),'Hoja de Trabajo para listado'!$DE$151:$DG$151,0)),0)+IFERROR(INDEX('Hoja de Trabajo para listado'!$CD$155:$DC$1048576,MATCH($A672,'Hoja de Trabajo para listado'!$CD$155:$CD$1048576,0),MATCH((CUADRO!K$4&amp;$E672),'Hoja de Trabajo para listado'!$CD$151:$DC$151,0)),0)</f>
        <v>0</v>
      </c>
      <c r="L672" s="241">
        <f ca="1">+IFERROR(INDEX('Hoja de Trabajo para listado'!$A$155:$Z$1048576,MATCH($A672,'Hoja de Trabajo para listado'!$A$155:$A$1048576,0),MATCH((CUADRO!L$4&amp;$E672),'Hoja de Trabajo para listado'!$A$151:$Z$151,0)),0)+IFERROR(INDEX('Hoja de Trabajo para listado'!$AB$155:$BA$1048576,MATCH($A672,'Hoja de Trabajo para listado'!$AB$155:$AB$1048576,0),MATCH((CUADRO!L$4&amp;$E672),'Hoja de Trabajo para listado'!$AB$151:$BA$151,0)),0)+IFERROR(INDEX('Hoja de Trabajo para listado'!$BC$155:$CB$1048576,MATCH($A672,'Hoja de Trabajo para listado'!$BC$155:$BC$1048576,0),MATCH((CUADRO!L$4&amp;$E672),'Hoja de Trabajo para listado'!$BC$151:$CB$151,0)),0)+IFERROR(INDEX('Hoja de Trabajo para listado'!$DE$153:$DG$274,MATCH($A672,'Hoja de Trabajo para listado'!$DE$153:$DE$1048576,0),MATCH((CUADRO!L$4&amp;$E672),'Hoja de Trabajo para listado'!$DE$151:$DG$151,0)),0)+IFERROR(INDEX('Hoja de Trabajo para listado'!$CD$155:$DC$1048576,MATCH($A672,'Hoja de Trabajo para listado'!$CD$155:$CD$1048576,0),MATCH((CUADRO!L$4&amp;$E672),'Hoja de Trabajo para listado'!$CD$151:$DC$151,0)),0)</f>
        <v>0</v>
      </c>
      <c r="M672" s="241">
        <f ca="1">+IFERROR(INDEX('Hoja de Trabajo para listado'!$A$155:$Z$1048576,MATCH($A672,'Hoja de Trabajo para listado'!$A$155:$A$1048576,0),MATCH((CUADRO!M$4&amp;$E672),'Hoja de Trabajo para listado'!$A$151:$Z$151,0)),0)+IFERROR(INDEX('Hoja de Trabajo para listado'!$AB$155:$BA$1048576,MATCH($A672,'Hoja de Trabajo para listado'!$AB$155:$AB$1048576,0),MATCH((CUADRO!M$4&amp;$E672),'Hoja de Trabajo para listado'!$AB$151:$BA$151,0)),0)+IFERROR(INDEX('Hoja de Trabajo para listado'!$BC$155:$CB$1048576,MATCH($A672,'Hoja de Trabajo para listado'!$BC$155:$BC$1048576,0),MATCH((CUADRO!M$4&amp;$E672),'Hoja de Trabajo para listado'!$BC$151:$CB$151,0)),0)+IFERROR(INDEX('Hoja de Trabajo para listado'!$DE$153:$DG$274,MATCH($A672,'Hoja de Trabajo para listado'!$DE$153:$DE$1048576,0),MATCH((CUADRO!M$4&amp;$E672),'Hoja de Trabajo para listado'!$DE$151:$DG$151,0)),0)+IFERROR(INDEX('Hoja de Trabajo para listado'!$CD$155:$DC$1048576,MATCH($A672,'Hoja de Trabajo para listado'!$CD$155:$CD$1048576,0),MATCH((CUADRO!M$4&amp;$E672),'Hoja de Trabajo para listado'!$CD$151:$DC$151,0)),0)</f>
        <v>0</v>
      </c>
      <c r="N672" s="241">
        <f ca="1">+IFERROR(INDEX('Hoja de Trabajo para listado'!$A$155:$Z$1048576,MATCH($A672,'Hoja de Trabajo para listado'!$A$155:$A$1048576,0),MATCH((CUADRO!N$4&amp;$E672),'Hoja de Trabajo para listado'!$A$151:$Z$151,0)),0)+IFERROR(INDEX('Hoja de Trabajo para listado'!$AB$155:$BA$1048576,MATCH($A672,'Hoja de Trabajo para listado'!$AB$155:$AB$1048576,0),MATCH((CUADRO!N$4&amp;$E672),'Hoja de Trabajo para listado'!$AB$151:$BA$151,0)),0)+IFERROR(INDEX('Hoja de Trabajo para listado'!$BC$155:$CB$1048576,MATCH($A672,'Hoja de Trabajo para listado'!$BC$155:$BC$1048576,0),MATCH((CUADRO!N$4&amp;$E672),'Hoja de Trabajo para listado'!$BC$151:$CB$151,0)),0)+IFERROR(INDEX('Hoja de Trabajo para listado'!$DE$153:$DG$274,MATCH($A672,'Hoja de Trabajo para listado'!$DE$153:$DE$1048576,0),MATCH((CUADRO!N$4&amp;$E672),'Hoja de Trabajo para listado'!$DE$151:$DG$151,0)),0)+IFERROR(INDEX('Hoja de Trabajo para listado'!$CD$155:$DC$1048576,MATCH($A672,'Hoja de Trabajo para listado'!$CD$155:$CD$1048576,0),MATCH((CUADRO!N$4&amp;$E672),'Hoja de Trabajo para listado'!$CD$151:$DC$151,0)),0)</f>
        <v>0</v>
      </c>
      <c r="O672" s="241">
        <f ca="1">+IFERROR(INDEX('Hoja de Trabajo para listado'!$A$155:$Z$1048576,MATCH($A672,'Hoja de Trabajo para listado'!$A$155:$A$1048576,0),MATCH((CUADRO!O$4&amp;$E672),'Hoja de Trabajo para listado'!$A$151:$Z$151,0)),0)+IFERROR(INDEX('Hoja de Trabajo para listado'!$AB$155:$BA$1048576,MATCH($A672,'Hoja de Trabajo para listado'!$AB$155:$AB$1048576,0),MATCH((CUADRO!O$4&amp;$E672),'Hoja de Trabajo para listado'!$AB$151:$BA$151,0)),0)+IFERROR(INDEX('Hoja de Trabajo para listado'!$BC$155:$CB$1048576,MATCH($A672,'Hoja de Trabajo para listado'!$BC$155:$BC$1048576,0),MATCH((CUADRO!O$4&amp;$E672),'Hoja de Trabajo para listado'!$BC$151:$CB$151,0)),0)+IFERROR(INDEX('Hoja de Trabajo para listado'!$DE$153:$DG$274,MATCH($A672,'Hoja de Trabajo para listado'!$DE$153:$DE$1048576,0),MATCH((CUADRO!O$4&amp;$E672),'Hoja de Trabajo para listado'!$DE$151:$DG$151,0)),0)+IFERROR(INDEX('Hoja de Trabajo para listado'!$CD$155:$DC$1048576,MATCH($A672,'Hoja de Trabajo para listado'!$CD$155:$CD$1048576,0),MATCH((CUADRO!O$4&amp;$E672),'Hoja de Trabajo para listado'!$CD$151:$DC$151,0)),0)</f>
        <v>0</v>
      </c>
      <c r="P672" s="241">
        <f ca="1">+IFERROR(INDEX('Hoja de Trabajo para listado'!$A$155:$Z$1048576,MATCH($A672,'Hoja de Trabajo para listado'!$A$155:$A$1048576,0),MATCH((CUADRO!P$4&amp;$E672),'Hoja de Trabajo para listado'!$A$151:$Z$151,0)),0)+IFERROR(INDEX('Hoja de Trabajo para listado'!$AB$155:$BA$1048576,MATCH($A672,'Hoja de Trabajo para listado'!$AB$155:$AB$1048576,0),MATCH((CUADRO!P$4&amp;$E672),'Hoja de Trabajo para listado'!$AB$151:$BA$151,0)),0)+IFERROR(INDEX('Hoja de Trabajo para listado'!$BC$155:$CB$1048576,MATCH($A672,'Hoja de Trabajo para listado'!$BC$155:$BC$1048576,0),MATCH((CUADRO!P$4&amp;$E672),'Hoja de Trabajo para listado'!$BC$151:$CB$151,0)),0)+IFERROR(INDEX('Hoja de Trabajo para listado'!$DE$153:$DG$274,MATCH($A672,'Hoja de Trabajo para listado'!$DE$153:$DE$1048576,0),MATCH((CUADRO!P$4&amp;$E672),'Hoja de Trabajo para listado'!$DE$151:$DG$151,0)),0)+IFERROR(INDEX('Hoja de Trabajo para listado'!$CD$155:$DC$1048576,MATCH($A672,'Hoja de Trabajo para listado'!$CD$155:$CD$1048576,0),MATCH((CUADRO!P$4&amp;$E672),'Hoja de Trabajo para listado'!$CD$151:$DC$151,0)),0)</f>
        <v>0</v>
      </c>
      <c r="Q672" s="241">
        <f ca="1">+IFERROR(INDEX('Hoja de Trabajo para listado'!$A$155:$Z$1048576,MATCH($A672,'Hoja de Trabajo para listado'!$A$155:$A$1048576,0),MATCH((CUADRO!Q$4&amp;$E672),'Hoja de Trabajo para listado'!$A$151:$Z$151,0)),0)+IFERROR(INDEX('Hoja de Trabajo para listado'!$AB$155:$BA$1048576,MATCH($A672,'Hoja de Trabajo para listado'!$AB$155:$AB$1048576,0),MATCH((CUADRO!Q$4&amp;$E672),'Hoja de Trabajo para listado'!$AB$151:$BA$151,0)),0)+IFERROR(INDEX('Hoja de Trabajo para listado'!$BC$155:$CB$1048576,MATCH($A672,'Hoja de Trabajo para listado'!$BC$155:$BC$1048576,0),MATCH((CUADRO!Q$4&amp;$E672),'Hoja de Trabajo para listado'!$BC$151:$CB$151,0)),0)+IFERROR(INDEX('Hoja de Trabajo para listado'!$DE$153:$DG$274,MATCH($A672,'Hoja de Trabajo para listado'!$DE$153:$DE$1048576,0),MATCH((CUADRO!Q$4&amp;$E672),'Hoja de Trabajo para listado'!$DE$151:$DG$151,0)),0)+IFERROR(INDEX('Hoja de Trabajo para listado'!$CD$155:$DC$1048576,MATCH($A672,'Hoja de Trabajo para listado'!$CD$155:$CD$1048576,0),MATCH((CUADRO!Q$4&amp;$E672),'Hoja de Trabajo para listado'!$CD$151:$DC$151,0)),0)</f>
        <v>0</v>
      </c>
      <c r="R672" s="241">
        <f t="shared" ca="1" si="20"/>
        <v>0</v>
      </c>
      <c r="S672" s="247">
        <f ca="1">+R671+R672</f>
        <v>0</v>
      </c>
      <c r="T672" s="241">
        <f ca="1">+S672</f>
        <v>0</v>
      </c>
      <c r="U672" s="240">
        <f t="shared" si="21"/>
        <v>2</v>
      </c>
    </row>
    <row r="673" spans="1:21" customFormat="1" ht="15" hidden="1" customHeight="1">
      <c r="A673" s="32">
        <v>1301</v>
      </c>
      <c r="B673" s="381">
        <f>+A673</f>
        <v>1301</v>
      </c>
      <c r="C673" s="245" t="str">
        <f>+VLOOKUP(A673,bd_lista!$A$3:$C$592,3,FALSE)</f>
        <v>Gobierno Autónomo Municipal de Cochabamba</v>
      </c>
      <c r="D673" s="383" t="str">
        <f>+C673</f>
        <v>Gobierno Autónomo Municipal de Cochabamba</v>
      </c>
      <c r="E673" s="240" t="s">
        <v>683</v>
      </c>
      <c r="F673" s="241">
        <f ca="1">+IFERROR(INDEX('Hoja de Trabajo para listado'!$A$155:$Z$1048576,MATCH($A673,'Hoja de Trabajo para listado'!$A$155:$A$1048576,0),MATCH((CUADRO!F$4&amp;$E673),'Hoja de Trabajo para listado'!$A$151:$Z$151,0)),0)+IFERROR(INDEX('Hoja de Trabajo para listado'!$AB$155:$BA$1048576,MATCH($A673,'Hoja de Trabajo para listado'!$AB$155:$AB$1048576,0),MATCH((CUADRO!F$4&amp;$E673),'Hoja de Trabajo para listado'!$AB$151:$BA$151,0)),0)+IFERROR(INDEX('Hoja de Trabajo para listado'!$BC$155:$CB$1048576,MATCH($A673,'Hoja de Trabajo para listado'!$BC$155:$BC$1048576,0),MATCH((CUADRO!F$4&amp;$E673),'Hoja de Trabajo para listado'!$BC$151:$CB$151,0)),0)+IFERROR(INDEX('Hoja de Trabajo para listado'!$DE$153:$DG$274,MATCH($A673,'Hoja de Trabajo para listado'!$DE$153:$DE$1048576,0),MATCH((CUADRO!F$4&amp;$E673),'Hoja de Trabajo para listado'!$DE$151:$DG$151,0)),0)+IFERROR(INDEX('Hoja de Trabajo para listado'!$CD$155:$DC$1048576,MATCH($A673,'Hoja de Trabajo para listado'!$CD$155:$CD$1048576,0),MATCH((CUADRO!F$4&amp;$E673),'Hoja de Trabajo para listado'!$CD$151:$DC$151,0)),0)</f>
        <v>0</v>
      </c>
      <c r="G673" s="241">
        <f ca="1">+IFERROR(INDEX('Hoja de Trabajo para listado'!$A$155:$Z$1048576,MATCH($A673,'Hoja de Trabajo para listado'!$A$155:$A$1048576,0),MATCH((CUADRO!G$4&amp;$E673),'Hoja de Trabajo para listado'!$A$151:$Z$151,0)),0)+IFERROR(INDEX('Hoja de Trabajo para listado'!$AB$155:$BA$1048576,MATCH($A673,'Hoja de Trabajo para listado'!$AB$155:$AB$1048576,0),MATCH((CUADRO!G$4&amp;$E673),'Hoja de Trabajo para listado'!$AB$151:$BA$151,0)),0)+IFERROR(INDEX('Hoja de Trabajo para listado'!$BC$155:$CB$1048576,MATCH($A673,'Hoja de Trabajo para listado'!$BC$155:$BC$1048576,0),MATCH((CUADRO!G$4&amp;$E673),'Hoja de Trabajo para listado'!$BC$151:$CB$151,0)),0)+IFERROR(INDEX('Hoja de Trabajo para listado'!$DE$153:$DG$274,MATCH($A673,'Hoja de Trabajo para listado'!$DE$153:$DE$1048576,0),MATCH((CUADRO!G$4&amp;$E673),'Hoja de Trabajo para listado'!$DE$151:$DG$151,0)),0)+IFERROR(INDEX('Hoja de Trabajo para listado'!$CD$155:$DC$1048576,MATCH($A673,'Hoja de Trabajo para listado'!$CD$155:$CD$1048576,0),MATCH((CUADRO!G$4&amp;$E673),'Hoja de Trabajo para listado'!$CD$151:$DC$151,0)),0)</f>
        <v>0</v>
      </c>
      <c r="H673" s="241">
        <f ca="1">+IFERROR(INDEX('Hoja de Trabajo para listado'!$A$155:$Z$1048576,MATCH($A673,'Hoja de Trabajo para listado'!$A$155:$A$1048576,0),MATCH((CUADRO!H$4&amp;$E673),'Hoja de Trabajo para listado'!$A$151:$Z$151,0)),0)+IFERROR(INDEX('Hoja de Trabajo para listado'!$AB$155:$BA$1048576,MATCH($A673,'Hoja de Trabajo para listado'!$AB$155:$AB$1048576,0),MATCH((CUADRO!H$4&amp;$E673),'Hoja de Trabajo para listado'!$AB$151:$BA$151,0)),0)+IFERROR(INDEX('Hoja de Trabajo para listado'!$BC$155:$CB$1048576,MATCH($A673,'Hoja de Trabajo para listado'!$BC$155:$BC$1048576,0),MATCH((CUADRO!H$4&amp;$E673),'Hoja de Trabajo para listado'!$BC$151:$CB$151,0)),0)+IFERROR(INDEX('Hoja de Trabajo para listado'!$DE$153:$DG$274,MATCH($A673,'Hoja de Trabajo para listado'!$DE$153:$DE$1048576,0),MATCH((CUADRO!H$4&amp;$E673),'Hoja de Trabajo para listado'!$DE$151:$DG$151,0)),0)+IFERROR(INDEX('Hoja de Trabajo para listado'!$CD$155:$DC$1048576,MATCH($A673,'Hoja de Trabajo para listado'!$CD$155:$CD$1048576,0),MATCH((CUADRO!H$4&amp;$E673),'Hoja de Trabajo para listado'!$CD$151:$DC$151,0)),0)</f>
        <v>0</v>
      </c>
      <c r="I673" s="241">
        <f ca="1">+IFERROR(INDEX('Hoja de Trabajo para listado'!$A$155:$Z$1048576,MATCH($A673,'Hoja de Trabajo para listado'!$A$155:$A$1048576,0),MATCH((CUADRO!I$4&amp;$E673),'Hoja de Trabajo para listado'!$A$151:$Z$151,0)),0)+IFERROR(INDEX('Hoja de Trabajo para listado'!$AB$155:$BA$1048576,MATCH($A673,'Hoja de Trabajo para listado'!$AB$155:$AB$1048576,0),MATCH((CUADRO!I$4&amp;$E673),'Hoja de Trabajo para listado'!$AB$151:$BA$151,0)),0)+IFERROR(INDEX('Hoja de Trabajo para listado'!$BC$155:$CB$1048576,MATCH($A673,'Hoja de Trabajo para listado'!$BC$155:$BC$1048576,0),MATCH((CUADRO!I$4&amp;$E673),'Hoja de Trabajo para listado'!$BC$151:$CB$151,0)),0)+IFERROR(INDEX('Hoja de Trabajo para listado'!$DE$153:$DG$274,MATCH($A673,'Hoja de Trabajo para listado'!$DE$153:$DE$1048576,0),MATCH((CUADRO!I$4&amp;$E673),'Hoja de Trabajo para listado'!$DE$151:$DG$151,0)),0)+IFERROR(INDEX('Hoja de Trabajo para listado'!$CD$155:$DC$1048576,MATCH($A673,'Hoja de Trabajo para listado'!$CD$155:$CD$1048576,0),MATCH((CUADRO!I$4&amp;$E673),'Hoja de Trabajo para listado'!$CD$151:$DC$151,0)),0)</f>
        <v>0</v>
      </c>
      <c r="J673" s="241">
        <f ca="1">+IFERROR(INDEX('Hoja de Trabajo para listado'!$A$155:$Z$1048576,MATCH($A673,'Hoja de Trabajo para listado'!$A$155:$A$1048576,0),MATCH((CUADRO!J$4&amp;$E673),'Hoja de Trabajo para listado'!$A$151:$Z$151,0)),0)+IFERROR(INDEX('Hoja de Trabajo para listado'!$AB$155:$BA$1048576,MATCH($A673,'Hoja de Trabajo para listado'!$AB$155:$AB$1048576,0),MATCH((CUADRO!J$4&amp;$E673),'Hoja de Trabajo para listado'!$AB$151:$BA$151,0)),0)+IFERROR(INDEX('Hoja de Trabajo para listado'!$BC$155:$CB$1048576,MATCH($A673,'Hoja de Trabajo para listado'!$BC$155:$BC$1048576,0),MATCH((CUADRO!J$4&amp;$E673),'Hoja de Trabajo para listado'!$BC$151:$CB$151,0)),0)+IFERROR(INDEX('Hoja de Trabajo para listado'!$DE$153:$DG$274,MATCH($A673,'Hoja de Trabajo para listado'!$DE$153:$DE$1048576,0),MATCH((CUADRO!J$4&amp;$E673),'Hoja de Trabajo para listado'!$DE$151:$DG$151,0)),0)+IFERROR(INDEX('Hoja de Trabajo para listado'!$CD$155:$DC$1048576,MATCH($A673,'Hoja de Trabajo para listado'!$CD$155:$CD$1048576,0),MATCH((CUADRO!J$4&amp;$E673),'Hoja de Trabajo para listado'!$CD$151:$DC$151,0)),0)</f>
        <v>0</v>
      </c>
      <c r="K673" s="241">
        <f ca="1">+IFERROR(INDEX('Hoja de Trabajo para listado'!$A$155:$Z$1048576,MATCH($A673,'Hoja de Trabajo para listado'!$A$155:$A$1048576,0),MATCH((CUADRO!K$4&amp;$E673),'Hoja de Trabajo para listado'!$A$151:$Z$151,0)),0)+IFERROR(INDEX('Hoja de Trabajo para listado'!$AB$155:$BA$1048576,MATCH($A673,'Hoja de Trabajo para listado'!$AB$155:$AB$1048576,0),MATCH((CUADRO!K$4&amp;$E673),'Hoja de Trabajo para listado'!$AB$151:$BA$151,0)),0)+IFERROR(INDEX('Hoja de Trabajo para listado'!$BC$155:$CB$1048576,MATCH($A673,'Hoja de Trabajo para listado'!$BC$155:$BC$1048576,0),MATCH((CUADRO!K$4&amp;$E673),'Hoja de Trabajo para listado'!$BC$151:$CB$151,0)),0)+IFERROR(INDEX('Hoja de Trabajo para listado'!$DE$153:$DG$274,MATCH($A673,'Hoja de Trabajo para listado'!$DE$153:$DE$1048576,0),MATCH((CUADRO!K$4&amp;$E673),'Hoja de Trabajo para listado'!$DE$151:$DG$151,0)),0)+IFERROR(INDEX('Hoja de Trabajo para listado'!$CD$155:$DC$1048576,MATCH($A673,'Hoja de Trabajo para listado'!$CD$155:$CD$1048576,0),MATCH((CUADRO!K$4&amp;$E673),'Hoja de Trabajo para listado'!$CD$151:$DC$151,0)),0)</f>
        <v>0</v>
      </c>
      <c r="L673" s="241">
        <f ca="1">+IFERROR(INDEX('Hoja de Trabajo para listado'!$A$155:$Z$1048576,MATCH($A673,'Hoja de Trabajo para listado'!$A$155:$A$1048576,0),MATCH((CUADRO!L$4&amp;$E673),'Hoja de Trabajo para listado'!$A$151:$Z$151,0)),0)+IFERROR(INDEX('Hoja de Trabajo para listado'!$AB$155:$BA$1048576,MATCH($A673,'Hoja de Trabajo para listado'!$AB$155:$AB$1048576,0),MATCH((CUADRO!L$4&amp;$E673),'Hoja de Trabajo para listado'!$AB$151:$BA$151,0)),0)+IFERROR(INDEX('Hoja de Trabajo para listado'!$BC$155:$CB$1048576,MATCH($A673,'Hoja de Trabajo para listado'!$BC$155:$BC$1048576,0),MATCH((CUADRO!L$4&amp;$E673),'Hoja de Trabajo para listado'!$BC$151:$CB$151,0)),0)+IFERROR(INDEX('Hoja de Trabajo para listado'!$DE$153:$DG$274,MATCH($A673,'Hoja de Trabajo para listado'!$DE$153:$DE$1048576,0),MATCH((CUADRO!L$4&amp;$E673),'Hoja de Trabajo para listado'!$DE$151:$DG$151,0)),0)+IFERROR(INDEX('Hoja de Trabajo para listado'!$CD$155:$DC$1048576,MATCH($A673,'Hoja de Trabajo para listado'!$CD$155:$CD$1048576,0),MATCH((CUADRO!L$4&amp;$E673),'Hoja de Trabajo para listado'!$CD$151:$DC$151,0)),0)</f>
        <v>0</v>
      </c>
      <c r="M673" s="241">
        <f ca="1">+IFERROR(INDEX('Hoja de Trabajo para listado'!$A$155:$Z$1048576,MATCH($A673,'Hoja de Trabajo para listado'!$A$155:$A$1048576,0),MATCH((CUADRO!M$4&amp;$E673),'Hoja de Trabajo para listado'!$A$151:$Z$151,0)),0)+IFERROR(INDEX('Hoja de Trabajo para listado'!$AB$155:$BA$1048576,MATCH($A673,'Hoja de Trabajo para listado'!$AB$155:$AB$1048576,0),MATCH((CUADRO!M$4&amp;$E673),'Hoja de Trabajo para listado'!$AB$151:$BA$151,0)),0)+IFERROR(INDEX('Hoja de Trabajo para listado'!$BC$155:$CB$1048576,MATCH($A673,'Hoja de Trabajo para listado'!$BC$155:$BC$1048576,0),MATCH((CUADRO!M$4&amp;$E673),'Hoja de Trabajo para listado'!$BC$151:$CB$151,0)),0)+IFERROR(INDEX('Hoja de Trabajo para listado'!$DE$153:$DG$274,MATCH($A673,'Hoja de Trabajo para listado'!$DE$153:$DE$1048576,0),MATCH((CUADRO!M$4&amp;$E673),'Hoja de Trabajo para listado'!$DE$151:$DG$151,0)),0)+IFERROR(INDEX('Hoja de Trabajo para listado'!$CD$155:$DC$1048576,MATCH($A673,'Hoja de Trabajo para listado'!$CD$155:$CD$1048576,0),MATCH((CUADRO!M$4&amp;$E673),'Hoja de Trabajo para listado'!$CD$151:$DC$151,0)),0)</f>
        <v>0</v>
      </c>
      <c r="N673" s="241">
        <f ca="1">+IFERROR(INDEX('Hoja de Trabajo para listado'!$A$155:$Z$1048576,MATCH($A673,'Hoja de Trabajo para listado'!$A$155:$A$1048576,0),MATCH((CUADRO!N$4&amp;$E673),'Hoja de Trabajo para listado'!$A$151:$Z$151,0)),0)+IFERROR(INDEX('Hoja de Trabajo para listado'!$AB$155:$BA$1048576,MATCH($A673,'Hoja de Trabajo para listado'!$AB$155:$AB$1048576,0),MATCH((CUADRO!N$4&amp;$E673),'Hoja de Trabajo para listado'!$AB$151:$BA$151,0)),0)+IFERROR(INDEX('Hoja de Trabajo para listado'!$BC$155:$CB$1048576,MATCH($A673,'Hoja de Trabajo para listado'!$BC$155:$BC$1048576,0),MATCH((CUADRO!N$4&amp;$E673),'Hoja de Trabajo para listado'!$BC$151:$CB$151,0)),0)+IFERROR(INDEX('Hoja de Trabajo para listado'!$DE$153:$DG$274,MATCH($A673,'Hoja de Trabajo para listado'!$DE$153:$DE$1048576,0),MATCH((CUADRO!N$4&amp;$E673),'Hoja de Trabajo para listado'!$DE$151:$DG$151,0)),0)+IFERROR(INDEX('Hoja de Trabajo para listado'!$CD$155:$DC$1048576,MATCH($A673,'Hoja de Trabajo para listado'!$CD$155:$CD$1048576,0),MATCH((CUADRO!N$4&amp;$E673),'Hoja de Trabajo para listado'!$CD$151:$DC$151,0)),0)</f>
        <v>0</v>
      </c>
      <c r="O673" s="241">
        <f ca="1">+IFERROR(INDEX('Hoja de Trabajo para listado'!$A$155:$Z$1048576,MATCH($A673,'Hoja de Trabajo para listado'!$A$155:$A$1048576,0),MATCH((CUADRO!O$4&amp;$E673),'Hoja de Trabajo para listado'!$A$151:$Z$151,0)),0)+IFERROR(INDEX('Hoja de Trabajo para listado'!$AB$155:$BA$1048576,MATCH($A673,'Hoja de Trabajo para listado'!$AB$155:$AB$1048576,0),MATCH((CUADRO!O$4&amp;$E673),'Hoja de Trabajo para listado'!$AB$151:$BA$151,0)),0)+IFERROR(INDEX('Hoja de Trabajo para listado'!$BC$155:$CB$1048576,MATCH($A673,'Hoja de Trabajo para listado'!$BC$155:$BC$1048576,0),MATCH((CUADRO!O$4&amp;$E673),'Hoja de Trabajo para listado'!$BC$151:$CB$151,0)),0)+IFERROR(INDEX('Hoja de Trabajo para listado'!$DE$153:$DG$274,MATCH($A673,'Hoja de Trabajo para listado'!$DE$153:$DE$1048576,0),MATCH((CUADRO!O$4&amp;$E673),'Hoja de Trabajo para listado'!$DE$151:$DG$151,0)),0)+IFERROR(INDEX('Hoja de Trabajo para listado'!$CD$155:$DC$1048576,MATCH($A673,'Hoja de Trabajo para listado'!$CD$155:$CD$1048576,0),MATCH((CUADRO!O$4&amp;$E673),'Hoja de Trabajo para listado'!$CD$151:$DC$151,0)),0)</f>
        <v>0</v>
      </c>
      <c r="P673" s="241">
        <f ca="1">+IFERROR(INDEX('Hoja de Trabajo para listado'!$A$155:$Z$1048576,MATCH($A673,'Hoja de Trabajo para listado'!$A$155:$A$1048576,0),MATCH((CUADRO!P$4&amp;$E673),'Hoja de Trabajo para listado'!$A$151:$Z$151,0)),0)+IFERROR(INDEX('Hoja de Trabajo para listado'!$AB$155:$BA$1048576,MATCH($A673,'Hoja de Trabajo para listado'!$AB$155:$AB$1048576,0),MATCH((CUADRO!P$4&amp;$E673),'Hoja de Trabajo para listado'!$AB$151:$BA$151,0)),0)+IFERROR(INDEX('Hoja de Trabajo para listado'!$BC$155:$CB$1048576,MATCH($A673,'Hoja de Trabajo para listado'!$BC$155:$BC$1048576,0),MATCH((CUADRO!P$4&amp;$E673),'Hoja de Trabajo para listado'!$BC$151:$CB$151,0)),0)+IFERROR(INDEX('Hoja de Trabajo para listado'!$DE$153:$DG$274,MATCH($A673,'Hoja de Trabajo para listado'!$DE$153:$DE$1048576,0),MATCH((CUADRO!P$4&amp;$E673),'Hoja de Trabajo para listado'!$DE$151:$DG$151,0)),0)+IFERROR(INDEX('Hoja de Trabajo para listado'!$CD$155:$DC$1048576,MATCH($A673,'Hoja de Trabajo para listado'!$CD$155:$CD$1048576,0),MATCH((CUADRO!P$4&amp;$E673),'Hoja de Trabajo para listado'!$CD$151:$DC$151,0)),0)</f>
        <v>0</v>
      </c>
      <c r="Q673" s="241">
        <f ca="1">+IFERROR(INDEX('Hoja de Trabajo para listado'!$A$155:$Z$1048576,MATCH($A673,'Hoja de Trabajo para listado'!$A$155:$A$1048576,0),MATCH((CUADRO!Q$4&amp;$E673),'Hoja de Trabajo para listado'!$A$151:$Z$151,0)),0)+IFERROR(INDEX('Hoja de Trabajo para listado'!$AB$155:$BA$1048576,MATCH($A673,'Hoja de Trabajo para listado'!$AB$155:$AB$1048576,0),MATCH((CUADRO!Q$4&amp;$E673),'Hoja de Trabajo para listado'!$AB$151:$BA$151,0)),0)+IFERROR(INDEX('Hoja de Trabajo para listado'!$BC$155:$CB$1048576,MATCH($A673,'Hoja de Trabajo para listado'!$BC$155:$BC$1048576,0),MATCH((CUADRO!Q$4&amp;$E673),'Hoja de Trabajo para listado'!$BC$151:$CB$151,0)),0)+IFERROR(INDEX('Hoja de Trabajo para listado'!$DE$153:$DG$274,MATCH($A673,'Hoja de Trabajo para listado'!$DE$153:$DE$1048576,0),MATCH((CUADRO!Q$4&amp;$E673),'Hoja de Trabajo para listado'!$DE$151:$DG$151,0)),0)+IFERROR(INDEX('Hoja de Trabajo para listado'!$CD$155:$DC$1048576,MATCH($A673,'Hoja de Trabajo para listado'!$CD$155:$CD$1048576,0),MATCH((CUADRO!Q$4&amp;$E673),'Hoja de Trabajo para listado'!$CD$151:$DC$151,0)),0)</f>
        <v>0</v>
      </c>
      <c r="R673" s="241">
        <f t="shared" ca="1" si="20"/>
        <v>0</v>
      </c>
      <c r="S673" s="247"/>
      <c r="T673" s="241">
        <f ca="1">+T674</f>
        <v>0</v>
      </c>
      <c r="U673" s="240">
        <f t="shared" si="21"/>
        <v>1</v>
      </c>
    </row>
    <row r="674" spans="1:21" customFormat="1" ht="15" hidden="1" customHeight="1">
      <c r="A674" s="32">
        <v>1301</v>
      </c>
      <c r="B674" s="382"/>
      <c r="C674" s="245" t="str">
        <f>+VLOOKUP(A674,bd_lista!$A$3:$C$592,3,FALSE)</f>
        <v>Gobierno Autónomo Municipal de Cochabamba</v>
      </c>
      <c r="D674" s="384"/>
      <c r="E674" s="242" t="s">
        <v>684</v>
      </c>
      <c r="F674" s="241">
        <f ca="1">+IFERROR(INDEX('Hoja de Trabajo para listado'!$A$155:$Z$1048576,MATCH($A674,'Hoja de Trabajo para listado'!$A$155:$A$1048576,0),MATCH((CUADRO!F$4&amp;$E674),'Hoja de Trabajo para listado'!$A$151:$Z$151,0)),0)+IFERROR(INDEX('Hoja de Trabajo para listado'!$AB$155:$BA$1048576,MATCH($A674,'Hoja de Trabajo para listado'!$AB$155:$AB$1048576,0),MATCH((CUADRO!F$4&amp;$E674),'Hoja de Trabajo para listado'!$AB$151:$BA$151,0)),0)+IFERROR(INDEX('Hoja de Trabajo para listado'!$BC$155:$CB$1048576,MATCH($A674,'Hoja de Trabajo para listado'!$BC$155:$BC$1048576,0),MATCH((CUADRO!F$4&amp;$E674),'Hoja de Trabajo para listado'!$BC$151:$CB$151,0)),0)+IFERROR(INDEX('Hoja de Trabajo para listado'!$DE$153:$DG$274,MATCH($A674,'Hoja de Trabajo para listado'!$DE$153:$DE$1048576,0),MATCH((CUADRO!F$4&amp;$E674),'Hoja de Trabajo para listado'!$DE$151:$DG$151,0)),0)+IFERROR(INDEX('Hoja de Trabajo para listado'!$CD$155:$DC$1048576,MATCH($A674,'Hoja de Trabajo para listado'!$CD$155:$CD$1048576,0),MATCH((CUADRO!F$4&amp;$E674),'Hoja de Trabajo para listado'!$CD$151:$DC$151,0)),0)</f>
        <v>0</v>
      </c>
      <c r="G674" s="241">
        <f ca="1">+IFERROR(INDEX('Hoja de Trabajo para listado'!$A$155:$Z$1048576,MATCH($A674,'Hoja de Trabajo para listado'!$A$155:$A$1048576,0),MATCH((CUADRO!G$4&amp;$E674),'Hoja de Trabajo para listado'!$A$151:$Z$151,0)),0)+IFERROR(INDEX('Hoja de Trabajo para listado'!$AB$155:$BA$1048576,MATCH($A674,'Hoja de Trabajo para listado'!$AB$155:$AB$1048576,0),MATCH((CUADRO!G$4&amp;$E674),'Hoja de Trabajo para listado'!$AB$151:$BA$151,0)),0)+IFERROR(INDEX('Hoja de Trabajo para listado'!$BC$155:$CB$1048576,MATCH($A674,'Hoja de Trabajo para listado'!$BC$155:$BC$1048576,0),MATCH((CUADRO!G$4&amp;$E674),'Hoja de Trabajo para listado'!$BC$151:$CB$151,0)),0)+IFERROR(INDEX('Hoja de Trabajo para listado'!$DE$153:$DG$274,MATCH($A674,'Hoja de Trabajo para listado'!$DE$153:$DE$1048576,0),MATCH((CUADRO!G$4&amp;$E674),'Hoja de Trabajo para listado'!$DE$151:$DG$151,0)),0)+IFERROR(INDEX('Hoja de Trabajo para listado'!$CD$155:$DC$1048576,MATCH($A674,'Hoja de Trabajo para listado'!$CD$155:$CD$1048576,0),MATCH((CUADRO!G$4&amp;$E674),'Hoja de Trabajo para listado'!$CD$151:$DC$151,0)),0)</f>
        <v>0</v>
      </c>
      <c r="H674" s="241">
        <f ca="1">+IFERROR(INDEX('Hoja de Trabajo para listado'!$A$155:$Z$1048576,MATCH($A674,'Hoja de Trabajo para listado'!$A$155:$A$1048576,0),MATCH((CUADRO!H$4&amp;$E674),'Hoja de Trabajo para listado'!$A$151:$Z$151,0)),0)+IFERROR(INDEX('Hoja de Trabajo para listado'!$AB$155:$BA$1048576,MATCH($A674,'Hoja de Trabajo para listado'!$AB$155:$AB$1048576,0),MATCH((CUADRO!H$4&amp;$E674),'Hoja de Trabajo para listado'!$AB$151:$BA$151,0)),0)+IFERROR(INDEX('Hoja de Trabajo para listado'!$BC$155:$CB$1048576,MATCH($A674,'Hoja de Trabajo para listado'!$BC$155:$BC$1048576,0),MATCH((CUADRO!H$4&amp;$E674),'Hoja de Trabajo para listado'!$BC$151:$CB$151,0)),0)+IFERROR(INDEX('Hoja de Trabajo para listado'!$DE$153:$DG$274,MATCH($A674,'Hoja de Trabajo para listado'!$DE$153:$DE$1048576,0),MATCH((CUADRO!H$4&amp;$E674),'Hoja de Trabajo para listado'!$DE$151:$DG$151,0)),0)+IFERROR(INDEX('Hoja de Trabajo para listado'!$CD$155:$DC$1048576,MATCH($A674,'Hoja de Trabajo para listado'!$CD$155:$CD$1048576,0),MATCH((CUADRO!H$4&amp;$E674),'Hoja de Trabajo para listado'!$CD$151:$DC$151,0)),0)</f>
        <v>0</v>
      </c>
      <c r="I674" s="241">
        <f ca="1">+IFERROR(INDEX('Hoja de Trabajo para listado'!$A$155:$Z$1048576,MATCH($A674,'Hoja de Trabajo para listado'!$A$155:$A$1048576,0),MATCH((CUADRO!I$4&amp;$E674),'Hoja de Trabajo para listado'!$A$151:$Z$151,0)),0)+IFERROR(INDEX('Hoja de Trabajo para listado'!$AB$155:$BA$1048576,MATCH($A674,'Hoja de Trabajo para listado'!$AB$155:$AB$1048576,0),MATCH((CUADRO!I$4&amp;$E674),'Hoja de Trabajo para listado'!$AB$151:$BA$151,0)),0)+IFERROR(INDEX('Hoja de Trabajo para listado'!$BC$155:$CB$1048576,MATCH($A674,'Hoja de Trabajo para listado'!$BC$155:$BC$1048576,0),MATCH((CUADRO!I$4&amp;$E674),'Hoja de Trabajo para listado'!$BC$151:$CB$151,0)),0)+IFERROR(INDEX('Hoja de Trabajo para listado'!$DE$153:$DG$274,MATCH($A674,'Hoja de Trabajo para listado'!$DE$153:$DE$1048576,0),MATCH((CUADRO!I$4&amp;$E674),'Hoja de Trabajo para listado'!$DE$151:$DG$151,0)),0)+IFERROR(INDEX('Hoja de Trabajo para listado'!$CD$155:$DC$1048576,MATCH($A674,'Hoja de Trabajo para listado'!$CD$155:$CD$1048576,0),MATCH((CUADRO!I$4&amp;$E674),'Hoja de Trabajo para listado'!$CD$151:$DC$151,0)),0)</f>
        <v>0</v>
      </c>
      <c r="J674" s="241">
        <f ca="1">+IFERROR(INDEX('Hoja de Trabajo para listado'!$A$155:$Z$1048576,MATCH($A674,'Hoja de Trabajo para listado'!$A$155:$A$1048576,0),MATCH((CUADRO!J$4&amp;$E674),'Hoja de Trabajo para listado'!$A$151:$Z$151,0)),0)+IFERROR(INDEX('Hoja de Trabajo para listado'!$AB$155:$BA$1048576,MATCH($A674,'Hoja de Trabajo para listado'!$AB$155:$AB$1048576,0),MATCH((CUADRO!J$4&amp;$E674),'Hoja de Trabajo para listado'!$AB$151:$BA$151,0)),0)+IFERROR(INDEX('Hoja de Trabajo para listado'!$BC$155:$CB$1048576,MATCH($A674,'Hoja de Trabajo para listado'!$BC$155:$BC$1048576,0),MATCH((CUADRO!J$4&amp;$E674),'Hoja de Trabajo para listado'!$BC$151:$CB$151,0)),0)+IFERROR(INDEX('Hoja de Trabajo para listado'!$DE$153:$DG$274,MATCH($A674,'Hoja de Trabajo para listado'!$DE$153:$DE$1048576,0),MATCH((CUADRO!J$4&amp;$E674),'Hoja de Trabajo para listado'!$DE$151:$DG$151,0)),0)+IFERROR(INDEX('Hoja de Trabajo para listado'!$CD$155:$DC$1048576,MATCH($A674,'Hoja de Trabajo para listado'!$CD$155:$CD$1048576,0),MATCH((CUADRO!J$4&amp;$E674),'Hoja de Trabajo para listado'!$CD$151:$DC$151,0)),0)</f>
        <v>0</v>
      </c>
      <c r="K674" s="241">
        <f ca="1">+IFERROR(INDEX('Hoja de Trabajo para listado'!$A$155:$Z$1048576,MATCH($A674,'Hoja de Trabajo para listado'!$A$155:$A$1048576,0),MATCH((CUADRO!K$4&amp;$E674),'Hoja de Trabajo para listado'!$A$151:$Z$151,0)),0)+IFERROR(INDEX('Hoja de Trabajo para listado'!$AB$155:$BA$1048576,MATCH($A674,'Hoja de Trabajo para listado'!$AB$155:$AB$1048576,0),MATCH((CUADRO!K$4&amp;$E674),'Hoja de Trabajo para listado'!$AB$151:$BA$151,0)),0)+IFERROR(INDEX('Hoja de Trabajo para listado'!$BC$155:$CB$1048576,MATCH($A674,'Hoja de Trabajo para listado'!$BC$155:$BC$1048576,0),MATCH((CUADRO!K$4&amp;$E674),'Hoja de Trabajo para listado'!$BC$151:$CB$151,0)),0)+IFERROR(INDEX('Hoja de Trabajo para listado'!$DE$153:$DG$274,MATCH($A674,'Hoja de Trabajo para listado'!$DE$153:$DE$1048576,0),MATCH((CUADRO!K$4&amp;$E674),'Hoja de Trabajo para listado'!$DE$151:$DG$151,0)),0)+IFERROR(INDEX('Hoja de Trabajo para listado'!$CD$155:$DC$1048576,MATCH($A674,'Hoja de Trabajo para listado'!$CD$155:$CD$1048576,0),MATCH((CUADRO!K$4&amp;$E674),'Hoja de Trabajo para listado'!$CD$151:$DC$151,0)),0)</f>
        <v>0</v>
      </c>
      <c r="L674" s="241">
        <f ca="1">+IFERROR(INDEX('Hoja de Trabajo para listado'!$A$155:$Z$1048576,MATCH($A674,'Hoja de Trabajo para listado'!$A$155:$A$1048576,0),MATCH((CUADRO!L$4&amp;$E674),'Hoja de Trabajo para listado'!$A$151:$Z$151,0)),0)+IFERROR(INDEX('Hoja de Trabajo para listado'!$AB$155:$BA$1048576,MATCH($A674,'Hoja de Trabajo para listado'!$AB$155:$AB$1048576,0),MATCH((CUADRO!L$4&amp;$E674),'Hoja de Trabajo para listado'!$AB$151:$BA$151,0)),0)+IFERROR(INDEX('Hoja de Trabajo para listado'!$BC$155:$CB$1048576,MATCH($A674,'Hoja de Trabajo para listado'!$BC$155:$BC$1048576,0),MATCH((CUADRO!L$4&amp;$E674),'Hoja de Trabajo para listado'!$BC$151:$CB$151,0)),0)+IFERROR(INDEX('Hoja de Trabajo para listado'!$DE$153:$DG$274,MATCH($A674,'Hoja de Trabajo para listado'!$DE$153:$DE$1048576,0),MATCH((CUADRO!L$4&amp;$E674),'Hoja de Trabajo para listado'!$DE$151:$DG$151,0)),0)+IFERROR(INDEX('Hoja de Trabajo para listado'!$CD$155:$DC$1048576,MATCH($A674,'Hoja de Trabajo para listado'!$CD$155:$CD$1048576,0),MATCH((CUADRO!L$4&amp;$E674),'Hoja de Trabajo para listado'!$CD$151:$DC$151,0)),0)</f>
        <v>0</v>
      </c>
      <c r="M674" s="241">
        <f ca="1">+IFERROR(INDEX('Hoja de Trabajo para listado'!$A$155:$Z$1048576,MATCH($A674,'Hoja de Trabajo para listado'!$A$155:$A$1048576,0),MATCH((CUADRO!M$4&amp;$E674),'Hoja de Trabajo para listado'!$A$151:$Z$151,0)),0)+IFERROR(INDEX('Hoja de Trabajo para listado'!$AB$155:$BA$1048576,MATCH($A674,'Hoja de Trabajo para listado'!$AB$155:$AB$1048576,0),MATCH((CUADRO!M$4&amp;$E674),'Hoja de Trabajo para listado'!$AB$151:$BA$151,0)),0)+IFERROR(INDEX('Hoja de Trabajo para listado'!$BC$155:$CB$1048576,MATCH($A674,'Hoja de Trabajo para listado'!$BC$155:$BC$1048576,0),MATCH((CUADRO!M$4&amp;$E674),'Hoja de Trabajo para listado'!$BC$151:$CB$151,0)),0)+IFERROR(INDEX('Hoja de Trabajo para listado'!$DE$153:$DG$274,MATCH($A674,'Hoja de Trabajo para listado'!$DE$153:$DE$1048576,0),MATCH((CUADRO!M$4&amp;$E674),'Hoja de Trabajo para listado'!$DE$151:$DG$151,0)),0)+IFERROR(INDEX('Hoja de Trabajo para listado'!$CD$155:$DC$1048576,MATCH($A674,'Hoja de Trabajo para listado'!$CD$155:$CD$1048576,0),MATCH((CUADRO!M$4&amp;$E674),'Hoja de Trabajo para listado'!$CD$151:$DC$151,0)),0)</f>
        <v>0</v>
      </c>
      <c r="N674" s="241">
        <f ca="1">+IFERROR(INDEX('Hoja de Trabajo para listado'!$A$155:$Z$1048576,MATCH($A674,'Hoja de Trabajo para listado'!$A$155:$A$1048576,0),MATCH((CUADRO!N$4&amp;$E674),'Hoja de Trabajo para listado'!$A$151:$Z$151,0)),0)+IFERROR(INDEX('Hoja de Trabajo para listado'!$AB$155:$BA$1048576,MATCH($A674,'Hoja de Trabajo para listado'!$AB$155:$AB$1048576,0),MATCH((CUADRO!N$4&amp;$E674),'Hoja de Trabajo para listado'!$AB$151:$BA$151,0)),0)+IFERROR(INDEX('Hoja de Trabajo para listado'!$BC$155:$CB$1048576,MATCH($A674,'Hoja de Trabajo para listado'!$BC$155:$BC$1048576,0),MATCH((CUADRO!N$4&amp;$E674),'Hoja de Trabajo para listado'!$BC$151:$CB$151,0)),0)+IFERROR(INDEX('Hoja de Trabajo para listado'!$DE$153:$DG$274,MATCH($A674,'Hoja de Trabajo para listado'!$DE$153:$DE$1048576,0),MATCH((CUADRO!N$4&amp;$E674),'Hoja de Trabajo para listado'!$DE$151:$DG$151,0)),0)+IFERROR(INDEX('Hoja de Trabajo para listado'!$CD$155:$DC$1048576,MATCH($A674,'Hoja de Trabajo para listado'!$CD$155:$CD$1048576,0),MATCH((CUADRO!N$4&amp;$E674),'Hoja de Trabajo para listado'!$CD$151:$DC$151,0)),0)</f>
        <v>0</v>
      </c>
      <c r="O674" s="241">
        <f ca="1">+IFERROR(INDEX('Hoja de Trabajo para listado'!$A$155:$Z$1048576,MATCH($A674,'Hoja de Trabajo para listado'!$A$155:$A$1048576,0),MATCH((CUADRO!O$4&amp;$E674),'Hoja de Trabajo para listado'!$A$151:$Z$151,0)),0)+IFERROR(INDEX('Hoja de Trabajo para listado'!$AB$155:$BA$1048576,MATCH($A674,'Hoja de Trabajo para listado'!$AB$155:$AB$1048576,0),MATCH((CUADRO!O$4&amp;$E674),'Hoja de Trabajo para listado'!$AB$151:$BA$151,0)),0)+IFERROR(INDEX('Hoja de Trabajo para listado'!$BC$155:$CB$1048576,MATCH($A674,'Hoja de Trabajo para listado'!$BC$155:$BC$1048576,0),MATCH((CUADRO!O$4&amp;$E674),'Hoja de Trabajo para listado'!$BC$151:$CB$151,0)),0)+IFERROR(INDEX('Hoja de Trabajo para listado'!$DE$153:$DG$274,MATCH($A674,'Hoja de Trabajo para listado'!$DE$153:$DE$1048576,0),MATCH((CUADRO!O$4&amp;$E674),'Hoja de Trabajo para listado'!$DE$151:$DG$151,0)),0)+IFERROR(INDEX('Hoja de Trabajo para listado'!$CD$155:$DC$1048576,MATCH($A674,'Hoja de Trabajo para listado'!$CD$155:$CD$1048576,0),MATCH((CUADRO!O$4&amp;$E674),'Hoja de Trabajo para listado'!$CD$151:$DC$151,0)),0)</f>
        <v>0</v>
      </c>
      <c r="P674" s="241">
        <f ca="1">+IFERROR(INDEX('Hoja de Trabajo para listado'!$A$155:$Z$1048576,MATCH($A674,'Hoja de Trabajo para listado'!$A$155:$A$1048576,0),MATCH((CUADRO!P$4&amp;$E674),'Hoja de Trabajo para listado'!$A$151:$Z$151,0)),0)+IFERROR(INDEX('Hoja de Trabajo para listado'!$AB$155:$BA$1048576,MATCH($A674,'Hoja de Trabajo para listado'!$AB$155:$AB$1048576,0),MATCH((CUADRO!P$4&amp;$E674),'Hoja de Trabajo para listado'!$AB$151:$BA$151,0)),0)+IFERROR(INDEX('Hoja de Trabajo para listado'!$BC$155:$CB$1048576,MATCH($A674,'Hoja de Trabajo para listado'!$BC$155:$BC$1048576,0),MATCH((CUADRO!P$4&amp;$E674),'Hoja de Trabajo para listado'!$BC$151:$CB$151,0)),0)+IFERROR(INDEX('Hoja de Trabajo para listado'!$DE$153:$DG$274,MATCH($A674,'Hoja de Trabajo para listado'!$DE$153:$DE$1048576,0),MATCH((CUADRO!P$4&amp;$E674),'Hoja de Trabajo para listado'!$DE$151:$DG$151,0)),0)+IFERROR(INDEX('Hoja de Trabajo para listado'!$CD$155:$DC$1048576,MATCH($A674,'Hoja de Trabajo para listado'!$CD$155:$CD$1048576,0),MATCH((CUADRO!P$4&amp;$E674),'Hoja de Trabajo para listado'!$CD$151:$DC$151,0)),0)</f>
        <v>0</v>
      </c>
      <c r="Q674" s="241">
        <f ca="1">+IFERROR(INDEX('Hoja de Trabajo para listado'!$A$155:$Z$1048576,MATCH($A674,'Hoja de Trabajo para listado'!$A$155:$A$1048576,0),MATCH((CUADRO!Q$4&amp;$E674),'Hoja de Trabajo para listado'!$A$151:$Z$151,0)),0)+IFERROR(INDEX('Hoja de Trabajo para listado'!$AB$155:$BA$1048576,MATCH($A674,'Hoja de Trabajo para listado'!$AB$155:$AB$1048576,0),MATCH((CUADRO!Q$4&amp;$E674),'Hoja de Trabajo para listado'!$AB$151:$BA$151,0)),0)+IFERROR(INDEX('Hoja de Trabajo para listado'!$BC$155:$CB$1048576,MATCH($A674,'Hoja de Trabajo para listado'!$BC$155:$BC$1048576,0),MATCH((CUADRO!Q$4&amp;$E674),'Hoja de Trabajo para listado'!$BC$151:$CB$151,0)),0)+IFERROR(INDEX('Hoja de Trabajo para listado'!$DE$153:$DG$274,MATCH($A674,'Hoja de Trabajo para listado'!$DE$153:$DE$1048576,0),MATCH((CUADRO!Q$4&amp;$E674),'Hoja de Trabajo para listado'!$DE$151:$DG$151,0)),0)+IFERROR(INDEX('Hoja de Trabajo para listado'!$CD$155:$DC$1048576,MATCH($A674,'Hoja de Trabajo para listado'!$CD$155:$CD$1048576,0),MATCH((CUADRO!Q$4&amp;$E674),'Hoja de Trabajo para listado'!$CD$151:$DC$151,0)),0)</f>
        <v>0</v>
      </c>
      <c r="R674" s="241">
        <f t="shared" ca="1" si="20"/>
        <v>0</v>
      </c>
      <c r="S674" s="247">
        <f ca="1">+R673+R674</f>
        <v>0</v>
      </c>
      <c r="T674" s="241">
        <f ca="1">+S674</f>
        <v>0</v>
      </c>
      <c r="U674" s="240">
        <f t="shared" si="21"/>
        <v>2</v>
      </c>
    </row>
    <row r="675" spans="1:21" customFormat="1" ht="15" hidden="1" customHeight="1">
      <c r="A675" s="32">
        <v>1302</v>
      </c>
      <c r="B675" s="381">
        <f>+A675</f>
        <v>1302</v>
      </c>
      <c r="C675" s="245" t="str">
        <f>+VLOOKUP(A675,bd_lista!$A$3:$C$592,3,FALSE)</f>
        <v>Gobierno Autónomo Municipal de Quillacollo</v>
      </c>
      <c r="D675" s="383" t="str">
        <f>+C675</f>
        <v>Gobierno Autónomo Municipal de Quillacollo</v>
      </c>
      <c r="E675" s="240" t="s">
        <v>683</v>
      </c>
      <c r="F675" s="241">
        <f ca="1">+IFERROR(INDEX('Hoja de Trabajo para listado'!$A$155:$Z$1048576,MATCH($A675,'Hoja de Trabajo para listado'!$A$155:$A$1048576,0),MATCH((CUADRO!F$4&amp;$E675),'Hoja de Trabajo para listado'!$A$151:$Z$151,0)),0)+IFERROR(INDEX('Hoja de Trabajo para listado'!$AB$155:$BA$1048576,MATCH($A675,'Hoja de Trabajo para listado'!$AB$155:$AB$1048576,0),MATCH((CUADRO!F$4&amp;$E675),'Hoja de Trabajo para listado'!$AB$151:$BA$151,0)),0)+IFERROR(INDEX('Hoja de Trabajo para listado'!$BC$155:$CB$1048576,MATCH($A675,'Hoja de Trabajo para listado'!$BC$155:$BC$1048576,0),MATCH((CUADRO!F$4&amp;$E675),'Hoja de Trabajo para listado'!$BC$151:$CB$151,0)),0)+IFERROR(INDEX('Hoja de Trabajo para listado'!$DE$153:$DG$274,MATCH($A675,'Hoja de Trabajo para listado'!$DE$153:$DE$1048576,0),MATCH((CUADRO!F$4&amp;$E675),'Hoja de Trabajo para listado'!$DE$151:$DG$151,0)),0)+IFERROR(INDEX('Hoja de Trabajo para listado'!$CD$155:$DC$1048576,MATCH($A675,'Hoja de Trabajo para listado'!$CD$155:$CD$1048576,0),MATCH((CUADRO!F$4&amp;$E675),'Hoja de Trabajo para listado'!$CD$151:$DC$151,0)),0)</f>
        <v>0</v>
      </c>
      <c r="G675" s="241">
        <f ca="1">+IFERROR(INDEX('Hoja de Trabajo para listado'!$A$155:$Z$1048576,MATCH($A675,'Hoja de Trabajo para listado'!$A$155:$A$1048576,0),MATCH((CUADRO!G$4&amp;$E675),'Hoja de Trabajo para listado'!$A$151:$Z$151,0)),0)+IFERROR(INDEX('Hoja de Trabajo para listado'!$AB$155:$BA$1048576,MATCH($A675,'Hoja de Trabajo para listado'!$AB$155:$AB$1048576,0),MATCH((CUADRO!G$4&amp;$E675),'Hoja de Trabajo para listado'!$AB$151:$BA$151,0)),0)+IFERROR(INDEX('Hoja de Trabajo para listado'!$BC$155:$CB$1048576,MATCH($A675,'Hoja de Trabajo para listado'!$BC$155:$BC$1048576,0),MATCH((CUADRO!G$4&amp;$E675),'Hoja de Trabajo para listado'!$BC$151:$CB$151,0)),0)+IFERROR(INDEX('Hoja de Trabajo para listado'!$DE$153:$DG$274,MATCH($A675,'Hoja de Trabajo para listado'!$DE$153:$DE$1048576,0),MATCH((CUADRO!G$4&amp;$E675),'Hoja de Trabajo para listado'!$DE$151:$DG$151,0)),0)+IFERROR(INDEX('Hoja de Trabajo para listado'!$CD$155:$DC$1048576,MATCH($A675,'Hoja de Trabajo para listado'!$CD$155:$CD$1048576,0),MATCH((CUADRO!G$4&amp;$E675),'Hoja de Trabajo para listado'!$CD$151:$DC$151,0)),0)</f>
        <v>0</v>
      </c>
      <c r="H675" s="241">
        <f ca="1">+IFERROR(INDEX('Hoja de Trabajo para listado'!$A$155:$Z$1048576,MATCH($A675,'Hoja de Trabajo para listado'!$A$155:$A$1048576,0),MATCH((CUADRO!H$4&amp;$E675),'Hoja de Trabajo para listado'!$A$151:$Z$151,0)),0)+IFERROR(INDEX('Hoja de Trabajo para listado'!$AB$155:$BA$1048576,MATCH($A675,'Hoja de Trabajo para listado'!$AB$155:$AB$1048576,0),MATCH((CUADRO!H$4&amp;$E675),'Hoja de Trabajo para listado'!$AB$151:$BA$151,0)),0)+IFERROR(INDEX('Hoja de Trabajo para listado'!$BC$155:$CB$1048576,MATCH($A675,'Hoja de Trabajo para listado'!$BC$155:$BC$1048576,0),MATCH((CUADRO!H$4&amp;$E675),'Hoja de Trabajo para listado'!$BC$151:$CB$151,0)),0)+IFERROR(INDEX('Hoja de Trabajo para listado'!$DE$153:$DG$274,MATCH($A675,'Hoja de Trabajo para listado'!$DE$153:$DE$1048576,0),MATCH((CUADRO!H$4&amp;$E675),'Hoja de Trabajo para listado'!$DE$151:$DG$151,0)),0)+IFERROR(INDEX('Hoja de Trabajo para listado'!$CD$155:$DC$1048576,MATCH($A675,'Hoja de Trabajo para listado'!$CD$155:$CD$1048576,0),MATCH((CUADRO!H$4&amp;$E675),'Hoja de Trabajo para listado'!$CD$151:$DC$151,0)),0)</f>
        <v>0</v>
      </c>
      <c r="I675" s="241">
        <f ca="1">+IFERROR(INDEX('Hoja de Trabajo para listado'!$A$155:$Z$1048576,MATCH($A675,'Hoja de Trabajo para listado'!$A$155:$A$1048576,0),MATCH((CUADRO!I$4&amp;$E675),'Hoja de Trabajo para listado'!$A$151:$Z$151,0)),0)+IFERROR(INDEX('Hoja de Trabajo para listado'!$AB$155:$BA$1048576,MATCH($A675,'Hoja de Trabajo para listado'!$AB$155:$AB$1048576,0),MATCH((CUADRO!I$4&amp;$E675),'Hoja de Trabajo para listado'!$AB$151:$BA$151,0)),0)+IFERROR(INDEX('Hoja de Trabajo para listado'!$BC$155:$CB$1048576,MATCH($A675,'Hoja de Trabajo para listado'!$BC$155:$BC$1048576,0),MATCH((CUADRO!I$4&amp;$E675),'Hoja de Trabajo para listado'!$BC$151:$CB$151,0)),0)+IFERROR(INDEX('Hoja de Trabajo para listado'!$DE$153:$DG$274,MATCH($A675,'Hoja de Trabajo para listado'!$DE$153:$DE$1048576,0),MATCH((CUADRO!I$4&amp;$E675),'Hoja de Trabajo para listado'!$DE$151:$DG$151,0)),0)+IFERROR(INDEX('Hoja de Trabajo para listado'!$CD$155:$DC$1048576,MATCH($A675,'Hoja de Trabajo para listado'!$CD$155:$CD$1048576,0),MATCH((CUADRO!I$4&amp;$E675),'Hoja de Trabajo para listado'!$CD$151:$DC$151,0)),0)</f>
        <v>0</v>
      </c>
      <c r="J675" s="241">
        <f ca="1">+IFERROR(INDEX('Hoja de Trabajo para listado'!$A$155:$Z$1048576,MATCH($A675,'Hoja de Trabajo para listado'!$A$155:$A$1048576,0),MATCH((CUADRO!J$4&amp;$E675),'Hoja de Trabajo para listado'!$A$151:$Z$151,0)),0)+IFERROR(INDEX('Hoja de Trabajo para listado'!$AB$155:$BA$1048576,MATCH($A675,'Hoja de Trabajo para listado'!$AB$155:$AB$1048576,0),MATCH((CUADRO!J$4&amp;$E675),'Hoja de Trabajo para listado'!$AB$151:$BA$151,0)),0)+IFERROR(INDEX('Hoja de Trabajo para listado'!$BC$155:$CB$1048576,MATCH($A675,'Hoja de Trabajo para listado'!$BC$155:$BC$1048576,0),MATCH((CUADRO!J$4&amp;$E675),'Hoja de Trabajo para listado'!$BC$151:$CB$151,0)),0)+IFERROR(INDEX('Hoja de Trabajo para listado'!$DE$153:$DG$274,MATCH($A675,'Hoja de Trabajo para listado'!$DE$153:$DE$1048576,0),MATCH((CUADRO!J$4&amp;$E675),'Hoja de Trabajo para listado'!$DE$151:$DG$151,0)),0)+IFERROR(INDEX('Hoja de Trabajo para listado'!$CD$155:$DC$1048576,MATCH($A675,'Hoja de Trabajo para listado'!$CD$155:$CD$1048576,0),MATCH((CUADRO!J$4&amp;$E675),'Hoja de Trabajo para listado'!$CD$151:$DC$151,0)),0)</f>
        <v>0</v>
      </c>
      <c r="K675" s="241">
        <f ca="1">+IFERROR(INDEX('Hoja de Trabajo para listado'!$A$155:$Z$1048576,MATCH($A675,'Hoja de Trabajo para listado'!$A$155:$A$1048576,0),MATCH((CUADRO!K$4&amp;$E675),'Hoja de Trabajo para listado'!$A$151:$Z$151,0)),0)+IFERROR(INDEX('Hoja de Trabajo para listado'!$AB$155:$BA$1048576,MATCH($A675,'Hoja de Trabajo para listado'!$AB$155:$AB$1048576,0),MATCH((CUADRO!K$4&amp;$E675),'Hoja de Trabajo para listado'!$AB$151:$BA$151,0)),0)+IFERROR(INDEX('Hoja de Trabajo para listado'!$BC$155:$CB$1048576,MATCH($A675,'Hoja de Trabajo para listado'!$BC$155:$BC$1048576,0),MATCH((CUADRO!K$4&amp;$E675),'Hoja de Trabajo para listado'!$BC$151:$CB$151,0)),0)+IFERROR(INDEX('Hoja de Trabajo para listado'!$DE$153:$DG$274,MATCH($A675,'Hoja de Trabajo para listado'!$DE$153:$DE$1048576,0),MATCH((CUADRO!K$4&amp;$E675),'Hoja de Trabajo para listado'!$DE$151:$DG$151,0)),0)+IFERROR(INDEX('Hoja de Trabajo para listado'!$CD$155:$DC$1048576,MATCH($A675,'Hoja de Trabajo para listado'!$CD$155:$CD$1048576,0),MATCH((CUADRO!K$4&amp;$E675),'Hoja de Trabajo para listado'!$CD$151:$DC$151,0)),0)</f>
        <v>0</v>
      </c>
      <c r="L675" s="241">
        <f ca="1">+IFERROR(INDEX('Hoja de Trabajo para listado'!$A$155:$Z$1048576,MATCH($A675,'Hoja de Trabajo para listado'!$A$155:$A$1048576,0),MATCH((CUADRO!L$4&amp;$E675),'Hoja de Trabajo para listado'!$A$151:$Z$151,0)),0)+IFERROR(INDEX('Hoja de Trabajo para listado'!$AB$155:$BA$1048576,MATCH($A675,'Hoja de Trabajo para listado'!$AB$155:$AB$1048576,0),MATCH((CUADRO!L$4&amp;$E675),'Hoja de Trabajo para listado'!$AB$151:$BA$151,0)),0)+IFERROR(INDEX('Hoja de Trabajo para listado'!$BC$155:$CB$1048576,MATCH($A675,'Hoja de Trabajo para listado'!$BC$155:$BC$1048576,0),MATCH((CUADRO!L$4&amp;$E675),'Hoja de Trabajo para listado'!$BC$151:$CB$151,0)),0)+IFERROR(INDEX('Hoja de Trabajo para listado'!$DE$153:$DG$274,MATCH($A675,'Hoja de Trabajo para listado'!$DE$153:$DE$1048576,0),MATCH((CUADRO!L$4&amp;$E675),'Hoja de Trabajo para listado'!$DE$151:$DG$151,0)),0)+IFERROR(INDEX('Hoja de Trabajo para listado'!$CD$155:$DC$1048576,MATCH($A675,'Hoja de Trabajo para listado'!$CD$155:$CD$1048576,0),MATCH((CUADRO!L$4&amp;$E675),'Hoja de Trabajo para listado'!$CD$151:$DC$151,0)),0)</f>
        <v>0</v>
      </c>
      <c r="M675" s="241">
        <f ca="1">+IFERROR(INDEX('Hoja de Trabajo para listado'!$A$155:$Z$1048576,MATCH($A675,'Hoja de Trabajo para listado'!$A$155:$A$1048576,0),MATCH((CUADRO!M$4&amp;$E675),'Hoja de Trabajo para listado'!$A$151:$Z$151,0)),0)+IFERROR(INDEX('Hoja de Trabajo para listado'!$AB$155:$BA$1048576,MATCH($A675,'Hoja de Trabajo para listado'!$AB$155:$AB$1048576,0),MATCH((CUADRO!M$4&amp;$E675),'Hoja de Trabajo para listado'!$AB$151:$BA$151,0)),0)+IFERROR(INDEX('Hoja de Trabajo para listado'!$BC$155:$CB$1048576,MATCH($A675,'Hoja de Trabajo para listado'!$BC$155:$BC$1048576,0),MATCH((CUADRO!M$4&amp;$E675),'Hoja de Trabajo para listado'!$BC$151:$CB$151,0)),0)+IFERROR(INDEX('Hoja de Trabajo para listado'!$DE$153:$DG$274,MATCH($A675,'Hoja de Trabajo para listado'!$DE$153:$DE$1048576,0),MATCH((CUADRO!M$4&amp;$E675),'Hoja de Trabajo para listado'!$DE$151:$DG$151,0)),0)+IFERROR(INDEX('Hoja de Trabajo para listado'!$CD$155:$DC$1048576,MATCH($A675,'Hoja de Trabajo para listado'!$CD$155:$CD$1048576,0),MATCH((CUADRO!M$4&amp;$E675),'Hoja de Trabajo para listado'!$CD$151:$DC$151,0)),0)</f>
        <v>0</v>
      </c>
      <c r="N675" s="241">
        <f ca="1">+IFERROR(INDEX('Hoja de Trabajo para listado'!$A$155:$Z$1048576,MATCH($A675,'Hoja de Trabajo para listado'!$A$155:$A$1048576,0),MATCH((CUADRO!N$4&amp;$E675),'Hoja de Trabajo para listado'!$A$151:$Z$151,0)),0)+IFERROR(INDEX('Hoja de Trabajo para listado'!$AB$155:$BA$1048576,MATCH($A675,'Hoja de Trabajo para listado'!$AB$155:$AB$1048576,0),MATCH((CUADRO!N$4&amp;$E675),'Hoja de Trabajo para listado'!$AB$151:$BA$151,0)),0)+IFERROR(INDEX('Hoja de Trabajo para listado'!$BC$155:$CB$1048576,MATCH($A675,'Hoja de Trabajo para listado'!$BC$155:$BC$1048576,0),MATCH((CUADRO!N$4&amp;$E675),'Hoja de Trabajo para listado'!$BC$151:$CB$151,0)),0)+IFERROR(INDEX('Hoja de Trabajo para listado'!$DE$153:$DG$274,MATCH($A675,'Hoja de Trabajo para listado'!$DE$153:$DE$1048576,0),MATCH((CUADRO!N$4&amp;$E675),'Hoja de Trabajo para listado'!$DE$151:$DG$151,0)),0)+IFERROR(INDEX('Hoja de Trabajo para listado'!$CD$155:$DC$1048576,MATCH($A675,'Hoja de Trabajo para listado'!$CD$155:$CD$1048576,0),MATCH((CUADRO!N$4&amp;$E675),'Hoja de Trabajo para listado'!$CD$151:$DC$151,0)),0)</f>
        <v>0</v>
      </c>
      <c r="O675" s="241">
        <f ca="1">+IFERROR(INDEX('Hoja de Trabajo para listado'!$A$155:$Z$1048576,MATCH($A675,'Hoja de Trabajo para listado'!$A$155:$A$1048576,0),MATCH((CUADRO!O$4&amp;$E675),'Hoja de Trabajo para listado'!$A$151:$Z$151,0)),0)+IFERROR(INDEX('Hoja de Trabajo para listado'!$AB$155:$BA$1048576,MATCH($A675,'Hoja de Trabajo para listado'!$AB$155:$AB$1048576,0),MATCH((CUADRO!O$4&amp;$E675),'Hoja de Trabajo para listado'!$AB$151:$BA$151,0)),0)+IFERROR(INDEX('Hoja de Trabajo para listado'!$BC$155:$CB$1048576,MATCH($A675,'Hoja de Trabajo para listado'!$BC$155:$BC$1048576,0),MATCH((CUADRO!O$4&amp;$E675),'Hoja de Trabajo para listado'!$BC$151:$CB$151,0)),0)+IFERROR(INDEX('Hoja de Trabajo para listado'!$DE$153:$DG$274,MATCH($A675,'Hoja de Trabajo para listado'!$DE$153:$DE$1048576,0),MATCH((CUADRO!O$4&amp;$E675),'Hoja de Trabajo para listado'!$DE$151:$DG$151,0)),0)+IFERROR(INDEX('Hoja de Trabajo para listado'!$CD$155:$DC$1048576,MATCH($A675,'Hoja de Trabajo para listado'!$CD$155:$CD$1048576,0),MATCH((CUADRO!O$4&amp;$E675),'Hoja de Trabajo para listado'!$CD$151:$DC$151,0)),0)</f>
        <v>0</v>
      </c>
      <c r="P675" s="241">
        <f ca="1">+IFERROR(INDEX('Hoja de Trabajo para listado'!$A$155:$Z$1048576,MATCH($A675,'Hoja de Trabajo para listado'!$A$155:$A$1048576,0),MATCH((CUADRO!P$4&amp;$E675),'Hoja de Trabajo para listado'!$A$151:$Z$151,0)),0)+IFERROR(INDEX('Hoja de Trabajo para listado'!$AB$155:$BA$1048576,MATCH($A675,'Hoja de Trabajo para listado'!$AB$155:$AB$1048576,0),MATCH((CUADRO!P$4&amp;$E675),'Hoja de Trabajo para listado'!$AB$151:$BA$151,0)),0)+IFERROR(INDEX('Hoja de Trabajo para listado'!$BC$155:$CB$1048576,MATCH($A675,'Hoja de Trabajo para listado'!$BC$155:$BC$1048576,0),MATCH((CUADRO!P$4&amp;$E675),'Hoja de Trabajo para listado'!$BC$151:$CB$151,0)),0)+IFERROR(INDEX('Hoja de Trabajo para listado'!$DE$153:$DG$274,MATCH($A675,'Hoja de Trabajo para listado'!$DE$153:$DE$1048576,0),MATCH((CUADRO!P$4&amp;$E675),'Hoja de Trabajo para listado'!$DE$151:$DG$151,0)),0)+IFERROR(INDEX('Hoja de Trabajo para listado'!$CD$155:$DC$1048576,MATCH($A675,'Hoja de Trabajo para listado'!$CD$155:$CD$1048576,0),MATCH((CUADRO!P$4&amp;$E675),'Hoja de Trabajo para listado'!$CD$151:$DC$151,0)),0)</f>
        <v>0</v>
      </c>
      <c r="Q675" s="241">
        <f ca="1">+IFERROR(INDEX('Hoja de Trabajo para listado'!$A$155:$Z$1048576,MATCH($A675,'Hoja de Trabajo para listado'!$A$155:$A$1048576,0),MATCH((CUADRO!Q$4&amp;$E675),'Hoja de Trabajo para listado'!$A$151:$Z$151,0)),0)+IFERROR(INDEX('Hoja de Trabajo para listado'!$AB$155:$BA$1048576,MATCH($A675,'Hoja de Trabajo para listado'!$AB$155:$AB$1048576,0),MATCH((CUADRO!Q$4&amp;$E675),'Hoja de Trabajo para listado'!$AB$151:$BA$151,0)),0)+IFERROR(INDEX('Hoja de Trabajo para listado'!$BC$155:$CB$1048576,MATCH($A675,'Hoja de Trabajo para listado'!$BC$155:$BC$1048576,0),MATCH((CUADRO!Q$4&amp;$E675),'Hoja de Trabajo para listado'!$BC$151:$CB$151,0)),0)+IFERROR(INDEX('Hoja de Trabajo para listado'!$DE$153:$DG$274,MATCH($A675,'Hoja de Trabajo para listado'!$DE$153:$DE$1048576,0),MATCH((CUADRO!Q$4&amp;$E675),'Hoja de Trabajo para listado'!$DE$151:$DG$151,0)),0)+IFERROR(INDEX('Hoja de Trabajo para listado'!$CD$155:$DC$1048576,MATCH($A675,'Hoja de Trabajo para listado'!$CD$155:$CD$1048576,0),MATCH((CUADRO!Q$4&amp;$E675),'Hoja de Trabajo para listado'!$CD$151:$DC$151,0)),0)</f>
        <v>0</v>
      </c>
      <c r="R675" s="241">
        <f t="shared" ca="1" si="20"/>
        <v>0</v>
      </c>
      <c r="S675" s="247"/>
      <c r="T675" s="241">
        <f ca="1">+T676</f>
        <v>0</v>
      </c>
      <c r="U675" s="240">
        <f t="shared" si="21"/>
        <v>1</v>
      </c>
    </row>
    <row r="676" spans="1:21" customFormat="1" ht="15" hidden="1" customHeight="1">
      <c r="A676" s="32">
        <v>1302</v>
      </c>
      <c r="B676" s="382"/>
      <c r="C676" s="245" t="str">
        <f>+VLOOKUP(A676,bd_lista!$A$3:$C$592,3,FALSE)</f>
        <v>Gobierno Autónomo Municipal de Quillacollo</v>
      </c>
      <c r="D676" s="384"/>
      <c r="E676" s="242" t="s">
        <v>684</v>
      </c>
      <c r="F676" s="241">
        <f ca="1">+IFERROR(INDEX('Hoja de Trabajo para listado'!$A$155:$Z$1048576,MATCH($A676,'Hoja de Trabajo para listado'!$A$155:$A$1048576,0),MATCH((CUADRO!F$4&amp;$E676),'Hoja de Trabajo para listado'!$A$151:$Z$151,0)),0)+IFERROR(INDEX('Hoja de Trabajo para listado'!$AB$155:$BA$1048576,MATCH($A676,'Hoja de Trabajo para listado'!$AB$155:$AB$1048576,0),MATCH((CUADRO!F$4&amp;$E676),'Hoja de Trabajo para listado'!$AB$151:$BA$151,0)),0)+IFERROR(INDEX('Hoja de Trabajo para listado'!$BC$155:$CB$1048576,MATCH($A676,'Hoja de Trabajo para listado'!$BC$155:$BC$1048576,0),MATCH((CUADRO!F$4&amp;$E676),'Hoja de Trabajo para listado'!$BC$151:$CB$151,0)),0)+IFERROR(INDEX('Hoja de Trabajo para listado'!$DE$153:$DG$274,MATCH($A676,'Hoja de Trabajo para listado'!$DE$153:$DE$1048576,0),MATCH((CUADRO!F$4&amp;$E676),'Hoja de Trabajo para listado'!$DE$151:$DG$151,0)),0)+IFERROR(INDEX('Hoja de Trabajo para listado'!$CD$155:$DC$1048576,MATCH($A676,'Hoja de Trabajo para listado'!$CD$155:$CD$1048576,0),MATCH((CUADRO!F$4&amp;$E676),'Hoja de Trabajo para listado'!$CD$151:$DC$151,0)),0)</f>
        <v>0</v>
      </c>
      <c r="G676" s="241">
        <f ca="1">+IFERROR(INDEX('Hoja de Trabajo para listado'!$A$155:$Z$1048576,MATCH($A676,'Hoja de Trabajo para listado'!$A$155:$A$1048576,0),MATCH((CUADRO!G$4&amp;$E676),'Hoja de Trabajo para listado'!$A$151:$Z$151,0)),0)+IFERROR(INDEX('Hoja de Trabajo para listado'!$AB$155:$BA$1048576,MATCH($A676,'Hoja de Trabajo para listado'!$AB$155:$AB$1048576,0),MATCH((CUADRO!G$4&amp;$E676),'Hoja de Trabajo para listado'!$AB$151:$BA$151,0)),0)+IFERROR(INDEX('Hoja de Trabajo para listado'!$BC$155:$CB$1048576,MATCH($A676,'Hoja de Trabajo para listado'!$BC$155:$BC$1048576,0),MATCH((CUADRO!G$4&amp;$E676),'Hoja de Trabajo para listado'!$BC$151:$CB$151,0)),0)+IFERROR(INDEX('Hoja de Trabajo para listado'!$DE$153:$DG$274,MATCH($A676,'Hoja de Trabajo para listado'!$DE$153:$DE$1048576,0),MATCH((CUADRO!G$4&amp;$E676),'Hoja de Trabajo para listado'!$DE$151:$DG$151,0)),0)+IFERROR(INDEX('Hoja de Trabajo para listado'!$CD$155:$DC$1048576,MATCH($A676,'Hoja de Trabajo para listado'!$CD$155:$CD$1048576,0),MATCH((CUADRO!G$4&amp;$E676),'Hoja de Trabajo para listado'!$CD$151:$DC$151,0)),0)</f>
        <v>0</v>
      </c>
      <c r="H676" s="241">
        <f ca="1">+IFERROR(INDEX('Hoja de Trabajo para listado'!$A$155:$Z$1048576,MATCH($A676,'Hoja de Trabajo para listado'!$A$155:$A$1048576,0),MATCH((CUADRO!H$4&amp;$E676),'Hoja de Trabajo para listado'!$A$151:$Z$151,0)),0)+IFERROR(INDEX('Hoja de Trabajo para listado'!$AB$155:$BA$1048576,MATCH($A676,'Hoja de Trabajo para listado'!$AB$155:$AB$1048576,0),MATCH((CUADRO!H$4&amp;$E676),'Hoja de Trabajo para listado'!$AB$151:$BA$151,0)),0)+IFERROR(INDEX('Hoja de Trabajo para listado'!$BC$155:$CB$1048576,MATCH($A676,'Hoja de Trabajo para listado'!$BC$155:$BC$1048576,0),MATCH((CUADRO!H$4&amp;$E676),'Hoja de Trabajo para listado'!$BC$151:$CB$151,0)),0)+IFERROR(INDEX('Hoja de Trabajo para listado'!$DE$153:$DG$274,MATCH($A676,'Hoja de Trabajo para listado'!$DE$153:$DE$1048576,0),MATCH((CUADRO!H$4&amp;$E676),'Hoja de Trabajo para listado'!$DE$151:$DG$151,0)),0)+IFERROR(INDEX('Hoja de Trabajo para listado'!$CD$155:$DC$1048576,MATCH($A676,'Hoja de Trabajo para listado'!$CD$155:$CD$1048576,0),MATCH((CUADRO!H$4&amp;$E676),'Hoja de Trabajo para listado'!$CD$151:$DC$151,0)),0)</f>
        <v>0</v>
      </c>
      <c r="I676" s="241">
        <f ca="1">+IFERROR(INDEX('Hoja de Trabajo para listado'!$A$155:$Z$1048576,MATCH($A676,'Hoja de Trabajo para listado'!$A$155:$A$1048576,0),MATCH((CUADRO!I$4&amp;$E676),'Hoja de Trabajo para listado'!$A$151:$Z$151,0)),0)+IFERROR(INDEX('Hoja de Trabajo para listado'!$AB$155:$BA$1048576,MATCH($A676,'Hoja de Trabajo para listado'!$AB$155:$AB$1048576,0),MATCH((CUADRO!I$4&amp;$E676),'Hoja de Trabajo para listado'!$AB$151:$BA$151,0)),0)+IFERROR(INDEX('Hoja de Trabajo para listado'!$BC$155:$CB$1048576,MATCH($A676,'Hoja de Trabajo para listado'!$BC$155:$BC$1048576,0),MATCH((CUADRO!I$4&amp;$E676),'Hoja de Trabajo para listado'!$BC$151:$CB$151,0)),0)+IFERROR(INDEX('Hoja de Trabajo para listado'!$DE$153:$DG$274,MATCH($A676,'Hoja de Trabajo para listado'!$DE$153:$DE$1048576,0),MATCH((CUADRO!I$4&amp;$E676),'Hoja de Trabajo para listado'!$DE$151:$DG$151,0)),0)+IFERROR(INDEX('Hoja de Trabajo para listado'!$CD$155:$DC$1048576,MATCH($A676,'Hoja de Trabajo para listado'!$CD$155:$CD$1048576,0),MATCH((CUADRO!I$4&amp;$E676),'Hoja de Trabajo para listado'!$CD$151:$DC$151,0)),0)</f>
        <v>0</v>
      </c>
      <c r="J676" s="241">
        <f ca="1">+IFERROR(INDEX('Hoja de Trabajo para listado'!$A$155:$Z$1048576,MATCH($A676,'Hoja de Trabajo para listado'!$A$155:$A$1048576,0),MATCH((CUADRO!J$4&amp;$E676),'Hoja de Trabajo para listado'!$A$151:$Z$151,0)),0)+IFERROR(INDEX('Hoja de Trabajo para listado'!$AB$155:$BA$1048576,MATCH($A676,'Hoja de Trabajo para listado'!$AB$155:$AB$1048576,0),MATCH((CUADRO!J$4&amp;$E676),'Hoja de Trabajo para listado'!$AB$151:$BA$151,0)),0)+IFERROR(INDEX('Hoja de Trabajo para listado'!$BC$155:$CB$1048576,MATCH($A676,'Hoja de Trabajo para listado'!$BC$155:$BC$1048576,0),MATCH((CUADRO!J$4&amp;$E676),'Hoja de Trabajo para listado'!$BC$151:$CB$151,0)),0)+IFERROR(INDEX('Hoja de Trabajo para listado'!$DE$153:$DG$274,MATCH($A676,'Hoja de Trabajo para listado'!$DE$153:$DE$1048576,0),MATCH((CUADRO!J$4&amp;$E676),'Hoja de Trabajo para listado'!$DE$151:$DG$151,0)),0)+IFERROR(INDEX('Hoja de Trabajo para listado'!$CD$155:$DC$1048576,MATCH($A676,'Hoja de Trabajo para listado'!$CD$155:$CD$1048576,0),MATCH((CUADRO!J$4&amp;$E676),'Hoja de Trabajo para listado'!$CD$151:$DC$151,0)),0)</f>
        <v>0</v>
      </c>
      <c r="K676" s="241">
        <f ca="1">+IFERROR(INDEX('Hoja de Trabajo para listado'!$A$155:$Z$1048576,MATCH($A676,'Hoja de Trabajo para listado'!$A$155:$A$1048576,0),MATCH((CUADRO!K$4&amp;$E676),'Hoja de Trabajo para listado'!$A$151:$Z$151,0)),0)+IFERROR(INDEX('Hoja de Trabajo para listado'!$AB$155:$BA$1048576,MATCH($A676,'Hoja de Trabajo para listado'!$AB$155:$AB$1048576,0),MATCH((CUADRO!K$4&amp;$E676),'Hoja de Trabajo para listado'!$AB$151:$BA$151,0)),0)+IFERROR(INDEX('Hoja de Trabajo para listado'!$BC$155:$CB$1048576,MATCH($A676,'Hoja de Trabajo para listado'!$BC$155:$BC$1048576,0),MATCH((CUADRO!K$4&amp;$E676),'Hoja de Trabajo para listado'!$BC$151:$CB$151,0)),0)+IFERROR(INDEX('Hoja de Trabajo para listado'!$DE$153:$DG$274,MATCH($A676,'Hoja de Trabajo para listado'!$DE$153:$DE$1048576,0),MATCH((CUADRO!K$4&amp;$E676),'Hoja de Trabajo para listado'!$DE$151:$DG$151,0)),0)+IFERROR(INDEX('Hoja de Trabajo para listado'!$CD$155:$DC$1048576,MATCH($A676,'Hoja de Trabajo para listado'!$CD$155:$CD$1048576,0),MATCH((CUADRO!K$4&amp;$E676),'Hoja de Trabajo para listado'!$CD$151:$DC$151,0)),0)</f>
        <v>0</v>
      </c>
      <c r="L676" s="241">
        <f ca="1">+IFERROR(INDEX('Hoja de Trabajo para listado'!$A$155:$Z$1048576,MATCH($A676,'Hoja de Trabajo para listado'!$A$155:$A$1048576,0),MATCH((CUADRO!L$4&amp;$E676),'Hoja de Trabajo para listado'!$A$151:$Z$151,0)),0)+IFERROR(INDEX('Hoja de Trabajo para listado'!$AB$155:$BA$1048576,MATCH($A676,'Hoja de Trabajo para listado'!$AB$155:$AB$1048576,0),MATCH((CUADRO!L$4&amp;$E676),'Hoja de Trabajo para listado'!$AB$151:$BA$151,0)),0)+IFERROR(INDEX('Hoja de Trabajo para listado'!$BC$155:$CB$1048576,MATCH($A676,'Hoja de Trabajo para listado'!$BC$155:$BC$1048576,0),MATCH((CUADRO!L$4&amp;$E676),'Hoja de Trabajo para listado'!$BC$151:$CB$151,0)),0)+IFERROR(INDEX('Hoja de Trabajo para listado'!$DE$153:$DG$274,MATCH($A676,'Hoja de Trabajo para listado'!$DE$153:$DE$1048576,0),MATCH((CUADRO!L$4&amp;$E676),'Hoja de Trabajo para listado'!$DE$151:$DG$151,0)),0)+IFERROR(INDEX('Hoja de Trabajo para listado'!$CD$155:$DC$1048576,MATCH($A676,'Hoja de Trabajo para listado'!$CD$155:$CD$1048576,0),MATCH((CUADRO!L$4&amp;$E676),'Hoja de Trabajo para listado'!$CD$151:$DC$151,0)),0)</f>
        <v>0</v>
      </c>
      <c r="M676" s="241">
        <f ca="1">+IFERROR(INDEX('Hoja de Trabajo para listado'!$A$155:$Z$1048576,MATCH($A676,'Hoja de Trabajo para listado'!$A$155:$A$1048576,0),MATCH((CUADRO!M$4&amp;$E676),'Hoja de Trabajo para listado'!$A$151:$Z$151,0)),0)+IFERROR(INDEX('Hoja de Trabajo para listado'!$AB$155:$BA$1048576,MATCH($A676,'Hoja de Trabajo para listado'!$AB$155:$AB$1048576,0),MATCH((CUADRO!M$4&amp;$E676),'Hoja de Trabajo para listado'!$AB$151:$BA$151,0)),0)+IFERROR(INDEX('Hoja de Trabajo para listado'!$BC$155:$CB$1048576,MATCH($A676,'Hoja de Trabajo para listado'!$BC$155:$BC$1048576,0),MATCH((CUADRO!M$4&amp;$E676),'Hoja de Trabajo para listado'!$BC$151:$CB$151,0)),0)+IFERROR(INDEX('Hoja de Trabajo para listado'!$DE$153:$DG$274,MATCH($A676,'Hoja de Trabajo para listado'!$DE$153:$DE$1048576,0),MATCH((CUADRO!M$4&amp;$E676),'Hoja de Trabajo para listado'!$DE$151:$DG$151,0)),0)+IFERROR(INDEX('Hoja de Trabajo para listado'!$CD$155:$DC$1048576,MATCH($A676,'Hoja de Trabajo para listado'!$CD$155:$CD$1048576,0),MATCH((CUADRO!M$4&amp;$E676),'Hoja de Trabajo para listado'!$CD$151:$DC$151,0)),0)</f>
        <v>0</v>
      </c>
      <c r="N676" s="241">
        <f ca="1">+IFERROR(INDEX('Hoja de Trabajo para listado'!$A$155:$Z$1048576,MATCH($A676,'Hoja de Trabajo para listado'!$A$155:$A$1048576,0),MATCH((CUADRO!N$4&amp;$E676),'Hoja de Trabajo para listado'!$A$151:$Z$151,0)),0)+IFERROR(INDEX('Hoja de Trabajo para listado'!$AB$155:$BA$1048576,MATCH($A676,'Hoja de Trabajo para listado'!$AB$155:$AB$1048576,0),MATCH((CUADRO!N$4&amp;$E676),'Hoja de Trabajo para listado'!$AB$151:$BA$151,0)),0)+IFERROR(INDEX('Hoja de Trabajo para listado'!$BC$155:$CB$1048576,MATCH($A676,'Hoja de Trabajo para listado'!$BC$155:$BC$1048576,0),MATCH((CUADRO!N$4&amp;$E676),'Hoja de Trabajo para listado'!$BC$151:$CB$151,0)),0)+IFERROR(INDEX('Hoja de Trabajo para listado'!$DE$153:$DG$274,MATCH($A676,'Hoja de Trabajo para listado'!$DE$153:$DE$1048576,0),MATCH((CUADRO!N$4&amp;$E676),'Hoja de Trabajo para listado'!$DE$151:$DG$151,0)),0)+IFERROR(INDEX('Hoja de Trabajo para listado'!$CD$155:$DC$1048576,MATCH($A676,'Hoja de Trabajo para listado'!$CD$155:$CD$1048576,0),MATCH((CUADRO!N$4&amp;$E676),'Hoja de Trabajo para listado'!$CD$151:$DC$151,0)),0)</f>
        <v>0</v>
      </c>
      <c r="O676" s="241">
        <f ca="1">+IFERROR(INDEX('Hoja de Trabajo para listado'!$A$155:$Z$1048576,MATCH($A676,'Hoja de Trabajo para listado'!$A$155:$A$1048576,0),MATCH((CUADRO!O$4&amp;$E676),'Hoja de Trabajo para listado'!$A$151:$Z$151,0)),0)+IFERROR(INDEX('Hoja de Trabajo para listado'!$AB$155:$BA$1048576,MATCH($A676,'Hoja de Trabajo para listado'!$AB$155:$AB$1048576,0),MATCH((CUADRO!O$4&amp;$E676),'Hoja de Trabajo para listado'!$AB$151:$BA$151,0)),0)+IFERROR(INDEX('Hoja de Trabajo para listado'!$BC$155:$CB$1048576,MATCH($A676,'Hoja de Trabajo para listado'!$BC$155:$BC$1048576,0),MATCH((CUADRO!O$4&amp;$E676),'Hoja de Trabajo para listado'!$BC$151:$CB$151,0)),0)+IFERROR(INDEX('Hoja de Trabajo para listado'!$DE$153:$DG$274,MATCH($A676,'Hoja de Trabajo para listado'!$DE$153:$DE$1048576,0),MATCH((CUADRO!O$4&amp;$E676),'Hoja de Trabajo para listado'!$DE$151:$DG$151,0)),0)+IFERROR(INDEX('Hoja de Trabajo para listado'!$CD$155:$DC$1048576,MATCH($A676,'Hoja de Trabajo para listado'!$CD$155:$CD$1048576,0),MATCH((CUADRO!O$4&amp;$E676),'Hoja de Trabajo para listado'!$CD$151:$DC$151,0)),0)</f>
        <v>0</v>
      </c>
      <c r="P676" s="241">
        <f ca="1">+IFERROR(INDEX('Hoja de Trabajo para listado'!$A$155:$Z$1048576,MATCH($A676,'Hoja de Trabajo para listado'!$A$155:$A$1048576,0),MATCH((CUADRO!P$4&amp;$E676),'Hoja de Trabajo para listado'!$A$151:$Z$151,0)),0)+IFERROR(INDEX('Hoja de Trabajo para listado'!$AB$155:$BA$1048576,MATCH($A676,'Hoja de Trabajo para listado'!$AB$155:$AB$1048576,0),MATCH((CUADRO!P$4&amp;$E676),'Hoja de Trabajo para listado'!$AB$151:$BA$151,0)),0)+IFERROR(INDEX('Hoja de Trabajo para listado'!$BC$155:$CB$1048576,MATCH($A676,'Hoja de Trabajo para listado'!$BC$155:$BC$1048576,0),MATCH((CUADRO!P$4&amp;$E676),'Hoja de Trabajo para listado'!$BC$151:$CB$151,0)),0)+IFERROR(INDEX('Hoja de Trabajo para listado'!$DE$153:$DG$274,MATCH($A676,'Hoja de Trabajo para listado'!$DE$153:$DE$1048576,0),MATCH((CUADRO!P$4&amp;$E676),'Hoja de Trabajo para listado'!$DE$151:$DG$151,0)),0)+IFERROR(INDEX('Hoja de Trabajo para listado'!$CD$155:$DC$1048576,MATCH($A676,'Hoja de Trabajo para listado'!$CD$155:$CD$1048576,0),MATCH((CUADRO!P$4&amp;$E676),'Hoja de Trabajo para listado'!$CD$151:$DC$151,0)),0)</f>
        <v>0</v>
      </c>
      <c r="Q676" s="241">
        <f ca="1">+IFERROR(INDEX('Hoja de Trabajo para listado'!$A$155:$Z$1048576,MATCH($A676,'Hoja de Trabajo para listado'!$A$155:$A$1048576,0),MATCH((CUADRO!Q$4&amp;$E676),'Hoja de Trabajo para listado'!$A$151:$Z$151,0)),0)+IFERROR(INDEX('Hoja de Trabajo para listado'!$AB$155:$BA$1048576,MATCH($A676,'Hoja de Trabajo para listado'!$AB$155:$AB$1048576,0),MATCH((CUADRO!Q$4&amp;$E676),'Hoja de Trabajo para listado'!$AB$151:$BA$151,0)),0)+IFERROR(INDEX('Hoja de Trabajo para listado'!$BC$155:$CB$1048576,MATCH($A676,'Hoja de Trabajo para listado'!$BC$155:$BC$1048576,0),MATCH((CUADRO!Q$4&amp;$E676),'Hoja de Trabajo para listado'!$BC$151:$CB$151,0)),0)+IFERROR(INDEX('Hoja de Trabajo para listado'!$DE$153:$DG$274,MATCH($A676,'Hoja de Trabajo para listado'!$DE$153:$DE$1048576,0),MATCH((CUADRO!Q$4&amp;$E676),'Hoja de Trabajo para listado'!$DE$151:$DG$151,0)),0)+IFERROR(INDEX('Hoja de Trabajo para listado'!$CD$155:$DC$1048576,MATCH($A676,'Hoja de Trabajo para listado'!$CD$155:$CD$1048576,0),MATCH((CUADRO!Q$4&amp;$E676),'Hoja de Trabajo para listado'!$CD$151:$DC$151,0)),0)</f>
        <v>0</v>
      </c>
      <c r="R676" s="241">
        <f t="shared" ca="1" si="20"/>
        <v>0</v>
      </c>
      <c r="S676" s="247">
        <f ca="1">+R675+R676</f>
        <v>0</v>
      </c>
      <c r="T676" s="241">
        <f ca="1">+S676</f>
        <v>0</v>
      </c>
      <c r="U676" s="240">
        <f t="shared" si="21"/>
        <v>2</v>
      </c>
    </row>
    <row r="677" spans="1:21" customFormat="1" ht="15" hidden="1" customHeight="1">
      <c r="A677" s="32">
        <v>1303</v>
      </c>
      <c r="B677" s="381">
        <f>+A677</f>
        <v>1303</v>
      </c>
      <c r="C677" s="245" t="str">
        <f>+VLOOKUP(A677,bd_lista!$A$3:$C$592,3,FALSE)</f>
        <v>Gobierno Autónomo Municipal de Sipe Sipe</v>
      </c>
      <c r="D677" s="383" t="str">
        <f>+C677</f>
        <v>Gobierno Autónomo Municipal de Sipe Sipe</v>
      </c>
      <c r="E677" s="240" t="s">
        <v>683</v>
      </c>
      <c r="F677" s="241">
        <f ca="1">+IFERROR(INDEX('Hoja de Trabajo para listado'!$A$155:$Z$1048576,MATCH($A677,'Hoja de Trabajo para listado'!$A$155:$A$1048576,0),MATCH((CUADRO!F$4&amp;$E677),'Hoja de Trabajo para listado'!$A$151:$Z$151,0)),0)+IFERROR(INDEX('Hoja de Trabajo para listado'!$AB$155:$BA$1048576,MATCH($A677,'Hoja de Trabajo para listado'!$AB$155:$AB$1048576,0),MATCH((CUADRO!F$4&amp;$E677),'Hoja de Trabajo para listado'!$AB$151:$BA$151,0)),0)+IFERROR(INDEX('Hoja de Trabajo para listado'!$BC$155:$CB$1048576,MATCH($A677,'Hoja de Trabajo para listado'!$BC$155:$BC$1048576,0),MATCH((CUADRO!F$4&amp;$E677),'Hoja de Trabajo para listado'!$BC$151:$CB$151,0)),0)+IFERROR(INDEX('Hoja de Trabajo para listado'!$DE$153:$DG$274,MATCH($A677,'Hoja de Trabajo para listado'!$DE$153:$DE$1048576,0),MATCH((CUADRO!F$4&amp;$E677),'Hoja de Trabajo para listado'!$DE$151:$DG$151,0)),0)+IFERROR(INDEX('Hoja de Trabajo para listado'!$CD$155:$DC$1048576,MATCH($A677,'Hoja de Trabajo para listado'!$CD$155:$CD$1048576,0),MATCH((CUADRO!F$4&amp;$E677),'Hoja de Trabajo para listado'!$CD$151:$DC$151,0)),0)</f>
        <v>0</v>
      </c>
      <c r="G677" s="241">
        <f ca="1">+IFERROR(INDEX('Hoja de Trabajo para listado'!$A$155:$Z$1048576,MATCH($A677,'Hoja de Trabajo para listado'!$A$155:$A$1048576,0),MATCH((CUADRO!G$4&amp;$E677),'Hoja de Trabajo para listado'!$A$151:$Z$151,0)),0)+IFERROR(INDEX('Hoja de Trabajo para listado'!$AB$155:$BA$1048576,MATCH($A677,'Hoja de Trabajo para listado'!$AB$155:$AB$1048576,0),MATCH((CUADRO!G$4&amp;$E677),'Hoja de Trabajo para listado'!$AB$151:$BA$151,0)),0)+IFERROR(INDEX('Hoja de Trabajo para listado'!$BC$155:$CB$1048576,MATCH($A677,'Hoja de Trabajo para listado'!$BC$155:$BC$1048576,0),MATCH((CUADRO!G$4&amp;$E677),'Hoja de Trabajo para listado'!$BC$151:$CB$151,0)),0)+IFERROR(INDEX('Hoja de Trabajo para listado'!$DE$153:$DG$274,MATCH($A677,'Hoja de Trabajo para listado'!$DE$153:$DE$1048576,0),MATCH((CUADRO!G$4&amp;$E677),'Hoja de Trabajo para listado'!$DE$151:$DG$151,0)),0)+IFERROR(INDEX('Hoja de Trabajo para listado'!$CD$155:$DC$1048576,MATCH($A677,'Hoja de Trabajo para listado'!$CD$155:$CD$1048576,0),MATCH((CUADRO!G$4&amp;$E677),'Hoja de Trabajo para listado'!$CD$151:$DC$151,0)),0)</f>
        <v>0</v>
      </c>
      <c r="H677" s="241">
        <f ca="1">+IFERROR(INDEX('Hoja de Trabajo para listado'!$A$155:$Z$1048576,MATCH($A677,'Hoja de Trabajo para listado'!$A$155:$A$1048576,0),MATCH((CUADRO!H$4&amp;$E677),'Hoja de Trabajo para listado'!$A$151:$Z$151,0)),0)+IFERROR(INDEX('Hoja de Trabajo para listado'!$AB$155:$BA$1048576,MATCH($A677,'Hoja de Trabajo para listado'!$AB$155:$AB$1048576,0),MATCH((CUADRO!H$4&amp;$E677),'Hoja de Trabajo para listado'!$AB$151:$BA$151,0)),0)+IFERROR(INDEX('Hoja de Trabajo para listado'!$BC$155:$CB$1048576,MATCH($A677,'Hoja de Trabajo para listado'!$BC$155:$BC$1048576,0),MATCH((CUADRO!H$4&amp;$E677),'Hoja de Trabajo para listado'!$BC$151:$CB$151,0)),0)+IFERROR(INDEX('Hoja de Trabajo para listado'!$DE$153:$DG$274,MATCH($A677,'Hoja de Trabajo para listado'!$DE$153:$DE$1048576,0),MATCH((CUADRO!H$4&amp;$E677),'Hoja de Trabajo para listado'!$DE$151:$DG$151,0)),0)+IFERROR(INDEX('Hoja de Trabajo para listado'!$CD$155:$DC$1048576,MATCH($A677,'Hoja de Trabajo para listado'!$CD$155:$CD$1048576,0),MATCH((CUADRO!H$4&amp;$E677),'Hoja de Trabajo para listado'!$CD$151:$DC$151,0)),0)</f>
        <v>0</v>
      </c>
      <c r="I677" s="241">
        <f ca="1">+IFERROR(INDEX('Hoja de Trabajo para listado'!$A$155:$Z$1048576,MATCH($A677,'Hoja de Trabajo para listado'!$A$155:$A$1048576,0),MATCH((CUADRO!I$4&amp;$E677),'Hoja de Trabajo para listado'!$A$151:$Z$151,0)),0)+IFERROR(INDEX('Hoja de Trabajo para listado'!$AB$155:$BA$1048576,MATCH($A677,'Hoja de Trabajo para listado'!$AB$155:$AB$1048576,0),MATCH((CUADRO!I$4&amp;$E677),'Hoja de Trabajo para listado'!$AB$151:$BA$151,0)),0)+IFERROR(INDEX('Hoja de Trabajo para listado'!$BC$155:$CB$1048576,MATCH($A677,'Hoja de Trabajo para listado'!$BC$155:$BC$1048576,0),MATCH((CUADRO!I$4&amp;$E677),'Hoja de Trabajo para listado'!$BC$151:$CB$151,0)),0)+IFERROR(INDEX('Hoja de Trabajo para listado'!$DE$153:$DG$274,MATCH($A677,'Hoja de Trabajo para listado'!$DE$153:$DE$1048576,0),MATCH((CUADRO!I$4&amp;$E677),'Hoja de Trabajo para listado'!$DE$151:$DG$151,0)),0)+IFERROR(INDEX('Hoja de Trabajo para listado'!$CD$155:$DC$1048576,MATCH($A677,'Hoja de Trabajo para listado'!$CD$155:$CD$1048576,0),MATCH((CUADRO!I$4&amp;$E677),'Hoja de Trabajo para listado'!$CD$151:$DC$151,0)),0)</f>
        <v>0</v>
      </c>
      <c r="J677" s="241">
        <f ca="1">+IFERROR(INDEX('Hoja de Trabajo para listado'!$A$155:$Z$1048576,MATCH($A677,'Hoja de Trabajo para listado'!$A$155:$A$1048576,0),MATCH((CUADRO!J$4&amp;$E677),'Hoja de Trabajo para listado'!$A$151:$Z$151,0)),0)+IFERROR(INDEX('Hoja de Trabajo para listado'!$AB$155:$BA$1048576,MATCH($A677,'Hoja de Trabajo para listado'!$AB$155:$AB$1048576,0),MATCH((CUADRO!J$4&amp;$E677),'Hoja de Trabajo para listado'!$AB$151:$BA$151,0)),0)+IFERROR(INDEX('Hoja de Trabajo para listado'!$BC$155:$CB$1048576,MATCH($A677,'Hoja de Trabajo para listado'!$BC$155:$BC$1048576,0),MATCH((CUADRO!J$4&amp;$E677),'Hoja de Trabajo para listado'!$BC$151:$CB$151,0)),0)+IFERROR(INDEX('Hoja de Trabajo para listado'!$DE$153:$DG$274,MATCH($A677,'Hoja de Trabajo para listado'!$DE$153:$DE$1048576,0),MATCH((CUADRO!J$4&amp;$E677),'Hoja de Trabajo para listado'!$DE$151:$DG$151,0)),0)+IFERROR(INDEX('Hoja de Trabajo para listado'!$CD$155:$DC$1048576,MATCH($A677,'Hoja de Trabajo para listado'!$CD$155:$CD$1048576,0),MATCH((CUADRO!J$4&amp;$E677),'Hoja de Trabajo para listado'!$CD$151:$DC$151,0)),0)</f>
        <v>0</v>
      </c>
      <c r="K677" s="241">
        <f ca="1">+IFERROR(INDEX('Hoja de Trabajo para listado'!$A$155:$Z$1048576,MATCH($A677,'Hoja de Trabajo para listado'!$A$155:$A$1048576,0),MATCH((CUADRO!K$4&amp;$E677),'Hoja de Trabajo para listado'!$A$151:$Z$151,0)),0)+IFERROR(INDEX('Hoja de Trabajo para listado'!$AB$155:$BA$1048576,MATCH($A677,'Hoja de Trabajo para listado'!$AB$155:$AB$1048576,0),MATCH((CUADRO!K$4&amp;$E677),'Hoja de Trabajo para listado'!$AB$151:$BA$151,0)),0)+IFERROR(INDEX('Hoja de Trabajo para listado'!$BC$155:$CB$1048576,MATCH($A677,'Hoja de Trabajo para listado'!$BC$155:$BC$1048576,0),MATCH((CUADRO!K$4&amp;$E677),'Hoja de Trabajo para listado'!$BC$151:$CB$151,0)),0)+IFERROR(INDEX('Hoja de Trabajo para listado'!$DE$153:$DG$274,MATCH($A677,'Hoja de Trabajo para listado'!$DE$153:$DE$1048576,0),MATCH((CUADRO!K$4&amp;$E677),'Hoja de Trabajo para listado'!$DE$151:$DG$151,0)),0)+IFERROR(INDEX('Hoja de Trabajo para listado'!$CD$155:$DC$1048576,MATCH($A677,'Hoja de Trabajo para listado'!$CD$155:$CD$1048576,0),MATCH((CUADRO!K$4&amp;$E677),'Hoja de Trabajo para listado'!$CD$151:$DC$151,0)),0)</f>
        <v>0</v>
      </c>
      <c r="L677" s="241">
        <f ca="1">+IFERROR(INDEX('Hoja de Trabajo para listado'!$A$155:$Z$1048576,MATCH($A677,'Hoja de Trabajo para listado'!$A$155:$A$1048576,0),MATCH((CUADRO!L$4&amp;$E677),'Hoja de Trabajo para listado'!$A$151:$Z$151,0)),0)+IFERROR(INDEX('Hoja de Trabajo para listado'!$AB$155:$BA$1048576,MATCH($A677,'Hoja de Trabajo para listado'!$AB$155:$AB$1048576,0),MATCH((CUADRO!L$4&amp;$E677),'Hoja de Trabajo para listado'!$AB$151:$BA$151,0)),0)+IFERROR(INDEX('Hoja de Trabajo para listado'!$BC$155:$CB$1048576,MATCH($A677,'Hoja de Trabajo para listado'!$BC$155:$BC$1048576,0),MATCH((CUADRO!L$4&amp;$E677),'Hoja de Trabajo para listado'!$BC$151:$CB$151,0)),0)+IFERROR(INDEX('Hoja de Trabajo para listado'!$DE$153:$DG$274,MATCH($A677,'Hoja de Trabajo para listado'!$DE$153:$DE$1048576,0),MATCH((CUADRO!L$4&amp;$E677),'Hoja de Trabajo para listado'!$DE$151:$DG$151,0)),0)+IFERROR(INDEX('Hoja de Trabajo para listado'!$CD$155:$DC$1048576,MATCH($A677,'Hoja de Trabajo para listado'!$CD$155:$CD$1048576,0),MATCH((CUADRO!L$4&amp;$E677),'Hoja de Trabajo para listado'!$CD$151:$DC$151,0)),0)</f>
        <v>0</v>
      </c>
      <c r="M677" s="241">
        <f ca="1">+IFERROR(INDEX('Hoja de Trabajo para listado'!$A$155:$Z$1048576,MATCH($A677,'Hoja de Trabajo para listado'!$A$155:$A$1048576,0),MATCH((CUADRO!M$4&amp;$E677),'Hoja de Trabajo para listado'!$A$151:$Z$151,0)),0)+IFERROR(INDEX('Hoja de Trabajo para listado'!$AB$155:$BA$1048576,MATCH($A677,'Hoja de Trabajo para listado'!$AB$155:$AB$1048576,0),MATCH((CUADRO!M$4&amp;$E677),'Hoja de Trabajo para listado'!$AB$151:$BA$151,0)),0)+IFERROR(INDEX('Hoja de Trabajo para listado'!$BC$155:$CB$1048576,MATCH($A677,'Hoja de Trabajo para listado'!$BC$155:$BC$1048576,0),MATCH((CUADRO!M$4&amp;$E677),'Hoja de Trabajo para listado'!$BC$151:$CB$151,0)),0)+IFERROR(INDEX('Hoja de Trabajo para listado'!$DE$153:$DG$274,MATCH($A677,'Hoja de Trabajo para listado'!$DE$153:$DE$1048576,0),MATCH((CUADRO!M$4&amp;$E677),'Hoja de Trabajo para listado'!$DE$151:$DG$151,0)),0)+IFERROR(INDEX('Hoja de Trabajo para listado'!$CD$155:$DC$1048576,MATCH($A677,'Hoja de Trabajo para listado'!$CD$155:$CD$1048576,0),MATCH((CUADRO!M$4&amp;$E677),'Hoja de Trabajo para listado'!$CD$151:$DC$151,0)),0)</f>
        <v>0</v>
      </c>
      <c r="N677" s="241">
        <f ca="1">+IFERROR(INDEX('Hoja de Trabajo para listado'!$A$155:$Z$1048576,MATCH($A677,'Hoja de Trabajo para listado'!$A$155:$A$1048576,0),MATCH((CUADRO!N$4&amp;$E677),'Hoja de Trabajo para listado'!$A$151:$Z$151,0)),0)+IFERROR(INDEX('Hoja de Trabajo para listado'!$AB$155:$BA$1048576,MATCH($A677,'Hoja de Trabajo para listado'!$AB$155:$AB$1048576,0),MATCH((CUADRO!N$4&amp;$E677),'Hoja de Trabajo para listado'!$AB$151:$BA$151,0)),0)+IFERROR(INDEX('Hoja de Trabajo para listado'!$BC$155:$CB$1048576,MATCH($A677,'Hoja de Trabajo para listado'!$BC$155:$BC$1048576,0),MATCH((CUADRO!N$4&amp;$E677),'Hoja de Trabajo para listado'!$BC$151:$CB$151,0)),0)+IFERROR(INDEX('Hoja de Trabajo para listado'!$DE$153:$DG$274,MATCH($A677,'Hoja de Trabajo para listado'!$DE$153:$DE$1048576,0),MATCH((CUADRO!N$4&amp;$E677),'Hoja de Trabajo para listado'!$DE$151:$DG$151,0)),0)+IFERROR(INDEX('Hoja de Trabajo para listado'!$CD$155:$DC$1048576,MATCH($A677,'Hoja de Trabajo para listado'!$CD$155:$CD$1048576,0),MATCH((CUADRO!N$4&amp;$E677),'Hoja de Trabajo para listado'!$CD$151:$DC$151,0)),0)</f>
        <v>0</v>
      </c>
      <c r="O677" s="241">
        <f ca="1">+IFERROR(INDEX('Hoja de Trabajo para listado'!$A$155:$Z$1048576,MATCH($A677,'Hoja de Trabajo para listado'!$A$155:$A$1048576,0),MATCH((CUADRO!O$4&amp;$E677),'Hoja de Trabajo para listado'!$A$151:$Z$151,0)),0)+IFERROR(INDEX('Hoja de Trabajo para listado'!$AB$155:$BA$1048576,MATCH($A677,'Hoja de Trabajo para listado'!$AB$155:$AB$1048576,0),MATCH((CUADRO!O$4&amp;$E677),'Hoja de Trabajo para listado'!$AB$151:$BA$151,0)),0)+IFERROR(INDEX('Hoja de Trabajo para listado'!$BC$155:$CB$1048576,MATCH($A677,'Hoja de Trabajo para listado'!$BC$155:$BC$1048576,0),MATCH((CUADRO!O$4&amp;$E677),'Hoja de Trabajo para listado'!$BC$151:$CB$151,0)),0)+IFERROR(INDEX('Hoja de Trabajo para listado'!$DE$153:$DG$274,MATCH($A677,'Hoja de Trabajo para listado'!$DE$153:$DE$1048576,0),MATCH((CUADRO!O$4&amp;$E677),'Hoja de Trabajo para listado'!$DE$151:$DG$151,0)),0)+IFERROR(INDEX('Hoja de Trabajo para listado'!$CD$155:$DC$1048576,MATCH($A677,'Hoja de Trabajo para listado'!$CD$155:$CD$1048576,0),MATCH((CUADRO!O$4&amp;$E677),'Hoja de Trabajo para listado'!$CD$151:$DC$151,0)),0)</f>
        <v>0</v>
      </c>
      <c r="P677" s="241">
        <f ca="1">+IFERROR(INDEX('Hoja de Trabajo para listado'!$A$155:$Z$1048576,MATCH($A677,'Hoja de Trabajo para listado'!$A$155:$A$1048576,0),MATCH((CUADRO!P$4&amp;$E677),'Hoja de Trabajo para listado'!$A$151:$Z$151,0)),0)+IFERROR(INDEX('Hoja de Trabajo para listado'!$AB$155:$BA$1048576,MATCH($A677,'Hoja de Trabajo para listado'!$AB$155:$AB$1048576,0),MATCH((CUADRO!P$4&amp;$E677),'Hoja de Trabajo para listado'!$AB$151:$BA$151,0)),0)+IFERROR(INDEX('Hoja de Trabajo para listado'!$BC$155:$CB$1048576,MATCH($A677,'Hoja de Trabajo para listado'!$BC$155:$BC$1048576,0),MATCH((CUADRO!P$4&amp;$E677),'Hoja de Trabajo para listado'!$BC$151:$CB$151,0)),0)+IFERROR(INDEX('Hoja de Trabajo para listado'!$DE$153:$DG$274,MATCH($A677,'Hoja de Trabajo para listado'!$DE$153:$DE$1048576,0),MATCH((CUADRO!P$4&amp;$E677),'Hoja de Trabajo para listado'!$DE$151:$DG$151,0)),0)+IFERROR(INDEX('Hoja de Trabajo para listado'!$CD$155:$DC$1048576,MATCH($A677,'Hoja de Trabajo para listado'!$CD$155:$CD$1048576,0),MATCH((CUADRO!P$4&amp;$E677),'Hoja de Trabajo para listado'!$CD$151:$DC$151,0)),0)</f>
        <v>0</v>
      </c>
      <c r="Q677" s="241">
        <f ca="1">+IFERROR(INDEX('Hoja de Trabajo para listado'!$A$155:$Z$1048576,MATCH($A677,'Hoja de Trabajo para listado'!$A$155:$A$1048576,0),MATCH((CUADRO!Q$4&amp;$E677),'Hoja de Trabajo para listado'!$A$151:$Z$151,0)),0)+IFERROR(INDEX('Hoja de Trabajo para listado'!$AB$155:$BA$1048576,MATCH($A677,'Hoja de Trabajo para listado'!$AB$155:$AB$1048576,0),MATCH((CUADRO!Q$4&amp;$E677),'Hoja de Trabajo para listado'!$AB$151:$BA$151,0)),0)+IFERROR(INDEX('Hoja de Trabajo para listado'!$BC$155:$CB$1048576,MATCH($A677,'Hoja de Trabajo para listado'!$BC$155:$BC$1048576,0),MATCH((CUADRO!Q$4&amp;$E677),'Hoja de Trabajo para listado'!$BC$151:$CB$151,0)),0)+IFERROR(INDEX('Hoja de Trabajo para listado'!$DE$153:$DG$274,MATCH($A677,'Hoja de Trabajo para listado'!$DE$153:$DE$1048576,0),MATCH((CUADRO!Q$4&amp;$E677),'Hoja de Trabajo para listado'!$DE$151:$DG$151,0)),0)+IFERROR(INDEX('Hoja de Trabajo para listado'!$CD$155:$DC$1048576,MATCH($A677,'Hoja de Trabajo para listado'!$CD$155:$CD$1048576,0),MATCH((CUADRO!Q$4&amp;$E677),'Hoja de Trabajo para listado'!$CD$151:$DC$151,0)),0)</f>
        <v>0</v>
      </c>
      <c r="R677" s="241">
        <f t="shared" ca="1" si="20"/>
        <v>0</v>
      </c>
      <c r="S677" s="247"/>
      <c r="T677" s="241">
        <f ca="1">+T678</f>
        <v>0</v>
      </c>
      <c r="U677" s="240">
        <f t="shared" si="21"/>
        <v>1</v>
      </c>
    </row>
    <row r="678" spans="1:21" customFormat="1" ht="15" hidden="1" customHeight="1">
      <c r="A678" s="32">
        <v>1303</v>
      </c>
      <c r="B678" s="382"/>
      <c r="C678" s="245" t="str">
        <f>+VLOOKUP(A678,bd_lista!$A$3:$C$592,3,FALSE)</f>
        <v>Gobierno Autónomo Municipal de Sipe Sipe</v>
      </c>
      <c r="D678" s="384"/>
      <c r="E678" s="242" t="s">
        <v>684</v>
      </c>
      <c r="F678" s="241">
        <f ca="1">+IFERROR(INDEX('Hoja de Trabajo para listado'!$A$155:$Z$1048576,MATCH($A678,'Hoja de Trabajo para listado'!$A$155:$A$1048576,0),MATCH((CUADRO!F$4&amp;$E678),'Hoja de Trabajo para listado'!$A$151:$Z$151,0)),0)+IFERROR(INDEX('Hoja de Trabajo para listado'!$AB$155:$BA$1048576,MATCH($A678,'Hoja de Trabajo para listado'!$AB$155:$AB$1048576,0),MATCH((CUADRO!F$4&amp;$E678),'Hoja de Trabajo para listado'!$AB$151:$BA$151,0)),0)+IFERROR(INDEX('Hoja de Trabajo para listado'!$BC$155:$CB$1048576,MATCH($A678,'Hoja de Trabajo para listado'!$BC$155:$BC$1048576,0),MATCH((CUADRO!F$4&amp;$E678),'Hoja de Trabajo para listado'!$BC$151:$CB$151,0)),0)+IFERROR(INDEX('Hoja de Trabajo para listado'!$DE$153:$DG$274,MATCH($A678,'Hoja de Trabajo para listado'!$DE$153:$DE$1048576,0),MATCH((CUADRO!F$4&amp;$E678),'Hoja de Trabajo para listado'!$DE$151:$DG$151,0)),0)+IFERROR(INDEX('Hoja de Trabajo para listado'!$CD$155:$DC$1048576,MATCH($A678,'Hoja de Trabajo para listado'!$CD$155:$CD$1048576,0),MATCH((CUADRO!F$4&amp;$E678),'Hoja de Trabajo para listado'!$CD$151:$DC$151,0)),0)</f>
        <v>0</v>
      </c>
      <c r="G678" s="241">
        <f ca="1">+IFERROR(INDEX('Hoja de Trabajo para listado'!$A$155:$Z$1048576,MATCH($A678,'Hoja de Trabajo para listado'!$A$155:$A$1048576,0),MATCH((CUADRO!G$4&amp;$E678),'Hoja de Trabajo para listado'!$A$151:$Z$151,0)),0)+IFERROR(INDEX('Hoja de Trabajo para listado'!$AB$155:$BA$1048576,MATCH($A678,'Hoja de Trabajo para listado'!$AB$155:$AB$1048576,0),MATCH((CUADRO!G$4&amp;$E678),'Hoja de Trabajo para listado'!$AB$151:$BA$151,0)),0)+IFERROR(INDEX('Hoja de Trabajo para listado'!$BC$155:$CB$1048576,MATCH($A678,'Hoja de Trabajo para listado'!$BC$155:$BC$1048576,0),MATCH((CUADRO!G$4&amp;$E678),'Hoja de Trabajo para listado'!$BC$151:$CB$151,0)),0)+IFERROR(INDEX('Hoja de Trabajo para listado'!$DE$153:$DG$274,MATCH($A678,'Hoja de Trabajo para listado'!$DE$153:$DE$1048576,0),MATCH((CUADRO!G$4&amp;$E678),'Hoja de Trabajo para listado'!$DE$151:$DG$151,0)),0)+IFERROR(INDEX('Hoja de Trabajo para listado'!$CD$155:$DC$1048576,MATCH($A678,'Hoja de Trabajo para listado'!$CD$155:$CD$1048576,0),MATCH((CUADRO!G$4&amp;$E678),'Hoja de Trabajo para listado'!$CD$151:$DC$151,0)),0)</f>
        <v>0</v>
      </c>
      <c r="H678" s="241">
        <f ca="1">+IFERROR(INDEX('Hoja de Trabajo para listado'!$A$155:$Z$1048576,MATCH($A678,'Hoja de Trabajo para listado'!$A$155:$A$1048576,0),MATCH((CUADRO!H$4&amp;$E678),'Hoja de Trabajo para listado'!$A$151:$Z$151,0)),0)+IFERROR(INDEX('Hoja de Trabajo para listado'!$AB$155:$BA$1048576,MATCH($A678,'Hoja de Trabajo para listado'!$AB$155:$AB$1048576,0),MATCH((CUADRO!H$4&amp;$E678),'Hoja de Trabajo para listado'!$AB$151:$BA$151,0)),0)+IFERROR(INDEX('Hoja de Trabajo para listado'!$BC$155:$CB$1048576,MATCH($A678,'Hoja de Trabajo para listado'!$BC$155:$BC$1048576,0),MATCH((CUADRO!H$4&amp;$E678),'Hoja de Trabajo para listado'!$BC$151:$CB$151,0)),0)+IFERROR(INDEX('Hoja de Trabajo para listado'!$DE$153:$DG$274,MATCH($A678,'Hoja de Trabajo para listado'!$DE$153:$DE$1048576,0),MATCH((CUADRO!H$4&amp;$E678),'Hoja de Trabajo para listado'!$DE$151:$DG$151,0)),0)+IFERROR(INDEX('Hoja de Trabajo para listado'!$CD$155:$DC$1048576,MATCH($A678,'Hoja de Trabajo para listado'!$CD$155:$CD$1048576,0),MATCH((CUADRO!H$4&amp;$E678),'Hoja de Trabajo para listado'!$CD$151:$DC$151,0)),0)</f>
        <v>0</v>
      </c>
      <c r="I678" s="241">
        <f ca="1">+IFERROR(INDEX('Hoja de Trabajo para listado'!$A$155:$Z$1048576,MATCH($A678,'Hoja de Trabajo para listado'!$A$155:$A$1048576,0),MATCH((CUADRO!I$4&amp;$E678),'Hoja de Trabajo para listado'!$A$151:$Z$151,0)),0)+IFERROR(INDEX('Hoja de Trabajo para listado'!$AB$155:$BA$1048576,MATCH($A678,'Hoja de Trabajo para listado'!$AB$155:$AB$1048576,0),MATCH((CUADRO!I$4&amp;$E678),'Hoja de Trabajo para listado'!$AB$151:$BA$151,0)),0)+IFERROR(INDEX('Hoja de Trabajo para listado'!$BC$155:$CB$1048576,MATCH($A678,'Hoja de Trabajo para listado'!$BC$155:$BC$1048576,0),MATCH((CUADRO!I$4&amp;$E678),'Hoja de Trabajo para listado'!$BC$151:$CB$151,0)),0)+IFERROR(INDEX('Hoja de Trabajo para listado'!$DE$153:$DG$274,MATCH($A678,'Hoja de Trabajo para listado'!$DE$153:$DE$1048576,0),MATCH((CUADRO!I$4&amp;$E678),'Hoja de Trabajo para listado'!$DE$151:$DG$151,0)),0)+IFERROR(INDEX('Hoja de Trabajo para listado'!$CD$155:$DC$1048576,MATCH($A678,'Hoja de Trabajo para listado'!$CD$155:$CD$1048576,0),MATCH((CUADRO!I$4&amp;$E678),'Hoja de Trabajo para listado'!$CD$151:$DC$151,0)),0)</f>
        <v>0</v>
      </c>
      <c r="J678" s="241">
        <f ca="1">+IFERROR(INDEX('Hoja de Trabajo para listado'!$A$155:$Z$1048576,MATCH($A678,'Hoja de Trabajo para listado'!$A$155:$A$1048576,0),MATCH((CUADRO!J$4&amp;$E678),'Hoja de Trabajo para listado'!$A$151:$Z$151,0)),0)+IFERROR(INDEX('Hoja de Trabajo para listado'!$AB$155:$BA$1048576,MATCH($A678,'Hoja de Trabajo para listado'!$AB$155:$AB$1048576,0),MATCH((CUADRO!J$4&amp;$E678),'Hoja de Trabajo para listado'!$AB$151:$BA$151,0)),0)+IFERROR(INDEX('Hoja de Trabajo para listado'!$BC$155:$CB$1048576,MATCH($A678,'Hoja de Trabajo para listado'!$BC$155:$BC$1048576,0),MATCH((CUADRO!J$4&amp;$E678),'Hoja de Trabajo para listado'!$BC$151:$CB$151,0)),0)+IFERROR(INDEX('Hoja de Trabajo para listado'!$DE$153:$DG$274,MATCH($A678,'Hoja de Trabajo para listado'!$DE$153:$DE$1048576,0),MATCH((CUADRO!J$4&amp;$E678),'Hoja de Trabajo para listado'!$DE$151:$DG$151,0)),0)+IFERROR(INDEX('Hoja de Trabajo para listado'!$CD$155:$DC$1048576,MATCH($A678,'Hoja de Trabajo para listado'!$CD$155:$CD$1048576,0),MATCH((CUADRO!J$4&amp;$E678),'Hoja de Trabajo para listado'!$CD$151:$DC$151,0)),0)</f>
        <v>0</v>
      </c>
      <c r="K678" s="241">
        <f ca="1">+IFERROR(INDEX('Hoja de Trabajo para listado'!$A$155:$Z$1048576,MATCH($A678,'Hoja de Trabajo para listado'!$A$155:$A$1048576,0),MATCH((CUADRO!K$4&amp;$E678),'Hoja de Trabajo para listado'!$A$151:$Z$151,0)),0)+IFERROR(INDEX('Hoja de Trabajo para listado'!$AB$155:$BA$1048576,MATCH($A678,'Hoja de Trabajo para listado'!$AB$155:$AB$1048576,0),MATCH((CUADRO!K$4&amp;$E678),'Hoja de Trabajo para listado'!$AB$151:$BA$151,0)),0)+IFERROR(INDEX('Hoja de Trabajo para listado'!$BC$155:$CB$1048576,MATCH($A678,'Hoja de Trabajo para listado'!$BC$155:$BC$1048576,0),MATCH((CUADRO!K$4&amp;$E678),'Hoja de Trabajo para listado'!$BC$151:$CB$151,0)),0)+IFERROR(INDEX('Hoja de Trabajo para listado'!$DE$153:$DG$274,MATCH($A678,'Hoja de Trabajo para listado'!$DE$153:$DE$1048576,0),MATCH((CUADRO!K$4&amp;$E678),'Hoja de Trabajo para listado'!$DE$151:$DG$151,0)),0)+IFERROR(INDEX('Hoja de Trabajo para listado'!$CD$155:$DC$1048576,MATCH($A678,'Hoja de Trabajo para listado'!$CD$155:$CD$1048576,0),MATCH((CUADRO!K$4&amp;$E678),'Hoja de Trabajo para listado'!$CD$151:$DC$151,0)),0)</f>
        <v>0</v>
      </c>
      <c r="L678" s="241">
        <f ca="1">+IFERROR(INDEX('Hoja de Trabajo para listado'!$A$155:$Z$1048576,MATCH($A678,'Hoja de Trabajo para listado'!$A$155:$A$1048576,0),MATCH((CUADRO!L$4&amp;$E678),'Hoja de Trabajo para listado'!$A$151:$Z$151,0)),0)+IFERROR(INDEX('Hoja de Trabajo para listado'!$AB$155:$BA$1048576,MATCH($A678,'Hoja de Trabajo para listado'!$AB$155:$AB$1048576,0),MATCH((CUADRO!L$4&amp;$E678),'Hoja de Trabajo para listado'!$AB$151:$BA$151,0)),0)+IFERROR(INDEX('Hoja de Trabajo para listado'!$BC$155:$CB$1048576,MATCH($A678,'Hoja de Trabajo para listado'!$BC$155:$BC$1048576,0),MATCH((CUADRO!L$4&amp;$E678),'Hoja de Trabajo para listado'!$BC$151:$CB$151,0)),0)+IFERROR(INDEX('Hoja de Trabajo para listado'!$DE$153:$DG$274,MATCH($A678,'Hoja de Trabajo para listado'!$DE$153:$DE$1048576,0),MATCH((CUADRO!L$4&amp;$E678),'Hoja de Trabajo para listado'!$DE$151:$DG$151,0)),0)+IFERROR(INDEX('Hoja de Trabajo para listado'!$CD$155:$DC$1048576,MATCH($A678,'Hoja de Trabajo para listado'!$CD$155:$CD$1048576,0),MATCH((CUADRO!L$4&amp;$E678),'Hoja de Trabajo para listado'!$CD$151:$DC$151,0)),0)</f>
        <v>0</v>
      </c>
      <c r="M678" s="241">
        <f ca="1">+IFERROR(INDEX('Hoja de Trabajo para listado'!$A$155:$Z$1048576,MATCH($A678,'Hoja de Trabajo para listado'!$A$155:$A$1048576,0),MATCH((CUADRO!M$4&amp;$E678),'Hoja de Trabajo para listado'!$A$151:$Z$151,0)),0)+IFERROR(INDEX('Hoja de Trabajo para listado'!$AB$155:$BA$1048576,MATCH($A678,'Hoja de Trabajo para listado'!$AB$155:$AB$1048576,0),MATCH((CUADRO!M$4&amp;$E678),'Hoja de Trabajo para listado'!$AB$151:$BA$151,0)),0)+IFERROR(INDEX('Hoja de Trabajo para listado'!$BC$155:$CB$1048576,MATCH($A678,'Hoja de Trabajo para listado'!$BC$155:$BC$1048576,0),MATCH((CUADRO!M$4&amp;$E678),'Hoja de Trabajo para listado'!$BC$151:$CB$151,0)),0)+IFERROR(INDEX('Hoja de Trabajo para listado'!$DE$153:$DG$274,MATCH($A678,'Hoja de Trabajo para listado'!$DE$153:$DE$1048576,0),MATCH((CUADRO!M$4&amp;$E678),'Hoja de Trabajo para listado'!$DE$151:$DG$151,0)),0)+IFERROR(INDEX('Hoja de Trabajo para listado'!$CD$155:$DC$1048576,MATCH($A678,'Hoja de Trabajo para listado'!$CD$155:$CD$1048576,0),MATCH((CUADRO!M$4&amp;$E678),'Hoja de Trabajo para listado'!$CD$151:$DC$151,0)),0)</f>
        <v>0</v>
      </c>
      <c r="N678" s="241">
        <f ca="1">+IFERROR(INDEX('Hoja de Trabajo para listado'!$A$155:$Z$1048576,MATCH($A678,'Hoja de Trabajo para listado'!$A$155:$A$1048576,0),MATCH((CUADRO!N$4&amp;$E678),'Hoja de Trabajo para listado'!$A$151:$Z$151,0)),0)+IFERROR(INDEX('Hoja de Trabajo para listado'!$AB$155:$BA$1048576,MATCH($A678,'Hoja de Trabajo para listado'!$AB$155:$AB$1048576,0),MATCH((CUADRO!N$4&amp;$E678),'Hoja de Trabajo para listado'!$AB$151:$BA$151,0)),0)+IFERROR(INDEX('Hoja de Trabajo para listado'!$BC$155:$CB$1048576,MATCH($A678,'Hoja de Trabajo para listado'!$BC$155:$BC$1048576,0),MATCH((CUADRO!N$4&amp;$E678),'Hoja de Trabajo para listado'!$BC$151:$CB$151,0)),0)+IFERROR(INDEX('Hoja de Trabajo para listado'!$DE$153:$DG$274,MATCH($A678,'Hoja de Trabajo para listado'!$DE$153:$DE$1048576,0),MATCH((CUADRO!N$4&amp;$E678),'Hoja de Trabajo para listado'!$DE$151:$DG$151,0)),0)+IFERROR(INDEX('Hoja de Trabajo para listado'!$CD$155:$DC$1048576,MATCH($A678,'Hoja de Trabajo para listado'!$CD$155:$CD$1048576,0),MATCH((CUADRO!N$4&amp;$E678),'Hoja de Trabajo para listado'!$CD$151:$DC$151,0)),0)</f>
        <v>0</v>
      </c>
      <c r="O678" s="241">
        <f ca="1">+IFERROR(INDEX('Hoja de Trabajo para listado'!$A$155:$Z$1048576,MATCH($A678,'Hoja de Trabajo para listado'!$A$155:$A$1048576,0),MATCH((CUADRO!O$4&amp;$E678),'Hoja de Trabajo para listado'!$A$151:$Z$151,0)),0)+IFERROR(INDEX('Hoja de Trabajo para listado'!$AB$155:$BA$1048576,MATCH($A678,'Hoja de Trabajo para listado'!$AB$155:$AB$1048576,0),MATCH((CUADRO!O$4&amp;$E678),'Hoja de Trabajo para listado'!$AB$151:$BA$151,0)),0)+IFERROR(INDEX('Hoja de Trabajo para listado'!$BC$155:$CB$1048576,MATCH($A678,'Hoja de Trabajo para listado'!$BC$155:$BC$1048576,0),MATCH((CUADRO!O$4&amp;$E678),'Hoja de Trabajo para listado'!$BC$151:$CB$151,0)),0)+IFERROR(INDEX('Hoja de Trabajo para listado'!$DE$153:$DG$274,MATCH($A678,'Hoja de Trabajo para listado'!$DE$153:$DE$1048576,0),MATCH((CUADRO!O$4&amp;$E678),'Hoja de Trabajo para listado'!$DE$151:$DG$151,0)),0)+IFERROR(INDEX('Hoja de Trabajo para listado'!$CD$155:$DC$1048576,MATCH($A678,'Hoja de Trabajo para listado'!$CD$155:$CD$1048576,0),MATCH((CUADRO!O$4&amp;$E678),'Hoja de Trabajo para listado'!$CD$151:$DC$151,0)),0)</f>
        <v>0</v>
      </c>
      <c r="P678" s="241">
        <f ca="1">+IFERROR(INDEX('Hoja de Trabajo para listado'!$A$155:$Z$1048576,MATCH($A678,'Hoja de Trabajo para listado'!$A$155:$A$1048576,0),MATCH((CUADRO!P$4&amp;$E678),'Hoja de Trabajo para listado'!$A$151:$Z$151,0)),0)+IFERROR(INDEX('Hoja de Trabajo para listado'!$AB$155:$BA$1048576,MATCH($A678,'Hoja de Trabajo para listado'!$AB$155:$AB$1048576,0),MATCH((CUADRO!P$4&amp;$E678),'Hoja de Trabajo para listado'!$AB$151:$BA$151,0)),0)+IFERROR(INDEX('Hoja de Trabajo para listado'!$BC$155:$CB$1048576,MATCH($A678,'Hoja de Trabajo para listado'!$BC$155:$BC$1048576,0),MATCH((CUADRO!P$4&amp;$E678),'Hoja de Trabajo para listado'!$BC$151:$CB$151,0)),0)+IFERROR(INDEX('Hoja de Trabajo para listado'!$DE$153:$DG$274,MATCH($A678,'Hoja de Trabajo para listado'!$DE$153:$DE$1048576,0),MATCH((CUADRO!P$4&amp;$E678),'Hoja de Trabajo para listado'!$DE$151:$DG$151,0)),0)+IFERROR(INDEX('Hoja de Trabajo para listado'!$CD$155:$DC$1048576,MATCH($A678,'Hoja de Trabajo para listado'!$CD$155:$CD$1048576,0),MATCH((CUADRO!P$4&amp;$E678),'Hoja de Trabajo para listado'!$CD$151:$DC$151,0)),0)</f>
        <v>0</v>
      </c>
      <c r="Q678" s="241">
        <f ca="1">+IFERROR(INDEX('Hoja de Trabajo para listado'!$A$155:$Z$1048576,MATCH($A678,'Hoja de Trabajo para listado'!$A$155:$A$1048576,0),MATCH((CUADRO!Q$4&amp;$E678),'Hoja de Trabajo para listado'!$A$151:$Z$151,0)),0)+IFERROR(INDEX('Hoja de Trabajo para listado'!$AB$155:$BA$1048576,MATCH($A678,'Hoja de Trabajo para listado'!$AB$155:$AB$1048576,0),MATCH((CUADRO!Q$4&amp;$E678),'Hoja de Trabajo para listado'!$AB$151:$BA$151,0)),0)+IFERROR(INDEX('Hoja de Trabajo para listado'!$BC$155:$CB$1048576,MATCH($A678,'Hoja de Trabajo para listado'!$BC$155:$BC$1048576,0),MATCH((CUADRO!Q$4&amp;$E678),'Hoja de Trabajo para listado'!$BC$151:$CB$151,0)),0)+IFERROR(INDEX('Hoja de Trabajo para listado'!$DE$153:$DG$274,MATCH($A678,'Hoja de Trabajo para listado'!$DE$153:$DE$1048576,0),MATCH((CUADRO!Q$4&amp;$E678),'Hoja de Trabajo para listado'!$DE$151:$DG$151,0)),0)+IFERROR(INDEX('Hoja de Trabajo para listado'!$CD$155:$DC$1048576,MATCH($A678,'Hoja de Trabajo para listado'!$CD$155:$CD$1048576,0),MATCH((CUADRO!Q$4&amp;$E678),'Hoja de Trabajo para listado'!$CD$151:$DC$151,0)),0)</f>
        <v>0</v>
      </c>
      <c r="R678" s="241">
        <f t="shared" ca="1" si="20"/>
        <v>0</v>
      </c>
      <c r="S678" s="247">
        <f ca="1">+R677+R678</f>
        <v>0</v>
      </c>
      <c r="T678" s="241">
        <f ca="1">+S678</f>
        <v>0</v>
      </c>
      <c r="U678" s="240">
        <f t="shared" si="21"/>
        <v>2</v>
      </c>
    </row>
    <row r="679" spans="1:21" customFormat="1" ht="15" hidden="1" customHeight="1">
      <c r="A679" s="32">
        <v>1304</v>
      </c>
      <c r="B679" s="381">
        <f>+A679</f>
        <v>1304</v>
      </c>
      <c r="C679" s="245" t="str">
        <f>+VLOOKUP(A679,bd_lista!$A$3:$C$592,3,FALSE)</f>
        <v>Gobierno Autónomo Municipal de Tiquipaya</v>
      </c>
      <c r="D679" s="383" t="str">
        <f>+C679</f>
        <v>Gobierno Autónomo Municipal de Tiquipaya</v>
      </c>
      <c r="E679" s="240" t="s">
        <v>683</v>
      </c>
      <c r="F679" s="241">
        <f ca="1">+IFERROR(INDEX('Hoja de Trabajo para listado'!$A$155:$Z$1048576,MATCH($A679,'Hoja de Trabajo para listado'!$A$155:$A$1048576,0),MATCH((CUADRO!F$4&amp;$E679),'Hoja de Trabajo para listado'!$A$151:$Z$151,0)),0)+IFERROR(INDEX('Hoja de Trabajo para listado'!$AB$155:$BA$1048576,MATCH($A679,'Hoja de Trabajo para listado'!$AB$155:$AB$1048576,0),MATCH((CUADRO!F$4&amp;$E679),'Hoja de Trabajo para listado'!$AB$151:$BA$151,0)),0)+IFERROR(INDEX('Hoja de Trabajo para listado'!$BC$155:$CB$1048576,MATCH($A679,'Hoja de Trabajo para listado'!$BC$155:$BC$1048576,0),MATCH((CUADRO!F$4&amp;$E679),'Hoja de Trabajo para listado'!$BC$151:$CB$151,0)),0)+IFERROR(INDEX('Hoja de Trabajo para listado'!$DE$153:$DG$274,MATCH($A679,'Hoja de Trabajo para listado'!$DE$153:$DE$1048576,0),MATCH((CUADRO!F$4&amp;$E679),'Hoja de Trabajo para listado'!$DE$151:$DG$151,0)),0)+IFERROR(INDEX('Hoja de Trabajo para listado'!$CD$155:$DC$1048576,MATCH($A679,'Hoja de Trabajo para listado'!$CD$155:$CD$1048576,0),MATCH((CUADRO!F$4&amp;$E679),'Hoja de Trabajo para listado'!$CD$151:$DC$151,0)),0)</f>
        <v>0</v>
      </c>
      <c r="G679" s="241">
        <f ca="1">+IFERROR(INDEX('Hoja de Trabajo para listado'!$A$155:$Z$1048576,MATCH($A679,'Hoja de Trabajo para listado'!$A$155:$A$1048576,0),MATCH((CUADRO!G$4&amp;$E679),'Hoja de Trabajo para listado'!$A$151:$Z$151,0)),0)+IFERROR(INDEX('Hoja de Trabajo para listado'!$AB$155:$BA$1048576,MATCH($A679,'Hoja de Trabajo para listado'!$AB$155:$AB$1048576,0),MATCH((CUADRO!G$4&amp;$E679),'Hoja de Trabajo para listado'!$AB$151:$BA$151,0)),0)+IFERROR(INDEX('Hoja de Trabajo para listado'!$BC$155:$CB$1048576,MATCH($A679,'Hoja de Trabajo para listado'!$BC$155:$BC$1048576,0),MATCH((CUADRO!G$4&amp;$E679),'Hoja de Trabajo para listado'!$BC$151:$CB$151,0)),0)+IFERROR(INDEX('Hoja de Trabajo para listado'!$DE$153:$DG$274,MATCH($A679,'Hoja de Trabajo para listado'!$DE$153:$DE$1048576,0),MATCH((CUADRO!G$4&amp;$E679),'Hoja de Trabajo para listado'!$DE$151:$DG$151,0)),0)+IFERROR(INDEX('Hoja de Trabajo para listado'!$CD$155:$DC$1048576,MATCH($A679,'Hoja de Trabajo para listado'!$CD$155:$CD$1048576,0),MATCH((CUADRO!G$4&amp;$E679),'Hoja de Trabajo para listado'!$CD$151:$DC$151,0)),0)</f>
        <v>0</v>
      </c>
      <c r="H679" s="241">
        <f ca="1">+IFERROR(INDEX('Hoja de Trabajo para listado'!$A$155:$Z$1048576,MATCH($A679,'Hoja de Trabajo para listado'!$A$155:$A$1048576,0),MATCH((CUADRO!H$4&amp;$E679),'Hoja de Trabajo para listado'!$A$151:$Z$151,0)),0)+IFERROR(INDEX('Hoja de Trabajo para listado'!$AB$155:$BA$1048576,MATCH($A679,'Hoja de Trabajo para listado'!$AB$155:$AB$1048576,0),MATCH((CUADRO!H$4&amp;$E679),'Hoja de Trabajo para listado'!$AB$151:$BA$151,0)),0)+IFERROR(INDEX('Hoja de Trabajo para listado'!$BC$155:$CB$1048576,MATCH($A679,'Hoja de Trabajo para listado'!$BC$155:$BC$1048576,0),MATCH((CUADRO!H$4&amp;$E679),'Hoja de Trabajo para listado'!$BC$151:$CB$151,0)),0)+IFERROR(INDEX('Hoja de Trabajo para listado'!$DE$153:$DG$274,MATCH($A679,'Hoja de Trabajo para listado'!$DE$153:$DE$1048576,0),MATCH((CUADRO!H$4&amp;$E679),'Hoja de Trabajo para listado'!$DE$151:$DG$151,0)),0)+IFERROR(INDEX('Hoja de Trabajo para listado'!$CD$155:$DC$1048576,MATCH($A679,'Hoja de Trabajo para listado'!$CD$155:$CD$1048576,0),MATCH((CUADRO!H$4&amp;$E679),'Hoja de Trabajo para listado'!$CD$151:$DC$151,0)),0)</f>
        <v>0</v>
      </c>
      <c r="I679" s="241">
        <f ca="1">+IFERROR(INDEX('Hoja de Trabajo para listado'!$A$155:$Z$1048576,MATCH($A679,'Hoja de Trabajo para listado'!$A$155:$A$1048576,0),MATCH((CUADRO!I$4&amp;$E679),'Hoja de Trabajo para listado'!$A$151:$Z$151,0)),0)+IFERROR(INDEX('Hoja de Trabajo para listado'!$AB$155:$BA$1048576,MATCH($A679,'Hoja de Trabajo para listado'!$AB$155:$AB$1048576,0),MATCH((CUADRO!I$4&amp;$E679),'Hoja de Trabajo para listado'!$AB$151:$BA$151,0)),0)+IFERROR(INDEX('Hoja de Trabajo para listado'!$BC$155:$CB$1048576,MATCH($A679,'Hoja de Trabajo para listado'!$BC$155:$BC$1048576,0),MATCH((CUADRO!I$4&amp;$E679),'Hoja de Trabajo para listado'!$BC$151:$CB$151,0)),0)+IFERROR(INDEX('Hoja de Trabajo para listado'!$DE$153:$DG$274,MATCH($A679,'Hoja de Trabajo para listado'!$DE$153:$DE$1048576,0),MATCH((CUADRO!I$4&amp;$E679),'Hoja de Trabajo para listado'!$DE$151:$DG$151,0)),0)+IFERROR(INDEX('Hoja de Trabajo para listado'!$CD$155:$DC$1048576,MATCH($A679,'Hoja de Trabajo para listado'!$CD$155:$CD$1048576,0),MATCH((CUADRO!I$4&amp;$E679),'Hoja de Trabajo para listado'!$CD$151:$DC$151,0)),0)</f>
        <v>0</v>
      </c>
      <c r="J679" s="241">
        <f ca="1">+IFERROR(INDEX('Hoja de Trabajo para listado'!$A$155:$Z$1048576,MATCH($A679,'Hoja de Trabajo para listado'!$A$155:$A$1048576,0),MATCH((CUADRO!J$4&amp;$E679),'Hoja de Trabajo para listado'!$A$151:$Z$151,0)),0)+IFERROR(INDEX('Hoja de Trabajo para listado'!$AB$155:$BA$1048576,MATCH($A679,'Hoja de Trabajo para listado'!$AB$155:$AB$1048576,0),MATCH((CUADRO!J$4&amp;$E679),'Hoja de Trabajo para listado'!$AB$151:$BA$151,0)),0)+IFERROR(INDEX('Hoja de Trabajo para listado'!$BC$155:$CB$1048576,MATCH($A679,'Hoja de Trabajo para listado'!$BC$155:$BC$1048576,0),MATCH((CUADRO!J$4&amp;$E679),'Hoja de Trabajo para listado'!$BC$151:$CB$151,0)),0)+IFERROR(INDEX('Hoja de Trabajo para listado'!$DE$153:$DG$274,MATCH($A679,'Hoja de Trabajo para listado'!$DE$153:$DE$1048576,0),MATCH((CUADRO!J$4&amp;$E679),'Hoja de Trabajo para listado'!$DE$151:$DG$151,0)),0)+IFERROR(INDEX('Hoja de Trabajo para listado'!$CD$155:$DC$1048576,MATCH($A679,'Hoja de Trabajo para listado'!$CD$155:$CD$1048576,0),MATCH((CUADRO!J$4&amp;$E679),'Hoja de Trabajo para listado'!$CD$151:$DC$151,0)),0)</f>
        <v>0</v>
      </c>
      <c r="K679" s="241">
        <f ca="1">+IFERROR(INDEX('Hoja de Trabajo para listado'!$A$155:$Z$1048576,MATCH($A679,'Hoja de Trabajo para listado'!$A$155:$A$1048576,0),MATCH((CUADRO!K$4&amp;$E679),'Hoja de Trabajo para listado'!$A$151:$Z$151,0)),0)+IFERROR(INDEX('Hoja de Trabajo para listado'!$AB$155:$BA$1048576,MATCH($A679,'Hoja de Trabajo para listado'!$AB$155:$AB$1048576,0),MATCH((CUADRO!K$4&amp;$E679),'Hoja de Trabajo para listado'!$AB$151:$BA$151,0)),0)+IFERROR(INDEX('Hoja de Trabajo para listado'!$BC$155:$CB$1048576,MATCH($A679,'Hoja de Trabajo para listado'!$BC$155:$BC$1048576,0),MATCH((CUADRO!K$4&amp;$E679),'Hoja de Trabajo para listado'!$BC$151:$CB$151,0)),0)+IFERROR(INDEX('Hoja de Trabajo para listado'!$DE$153:$DG$274,MATCH($A679,'Hoja de Trabajo para listado'!$DE$153:$DE$1048576,0),MATCH((CUADRO!K$4&amp;$E679),'Hoja de Trabajo para listado'!$DE$151:$DG$151,0)),0)+IFERROR(INDEX('Hoja de Trabajo para listado'!$CD$155:$DC$1048576,MATCH($A679,'Hoja de Trabajo para listado'!$CD$155:$CD$1048576,0),MATCH((CUADRO!K$4&amp;$E679),'Hoja de Trabajo para listado'!$CD$151:$DC$151,0)),0)</f>
        <v>0</v>
      </c>
      <c r="L679" s="241">
        <f ca="1">+IFERROR(INDEX('Hoja de Trabajo para listado'!$A$155:$Z$1048576,MATCH($A679,'Hoja de Trabajo para listado'!$A$155:$A$1048576,0),MATCH((CUADRO!L$4&amp;$E679),'Hoja de Trabajo para listado'!$A$151:$Z$151,0)),0)+IFERROR(INDEX('Hoja de Trabajo para listado'!$AB$155:$BA$1048576,MATCH($A679,'Hoja de Trabajo para listado'!$AB$155:$AB$1048576,0),MATCH((CUADRO!L$4&amp;$E679),'Hoja de Trabajo para listado'!$AB$151:$BA$151,0)),0)+IFERROR(INDEX('Hoja de Trabajo para listado'!$BC$155:$CB$1048576,MATCH($A679,'Hoja de Trabajo para listado'!$BC$155:$BC$1048576,0),MATCH((CUADRO!L$4&amp;$E679),'Hoja de Trabajo para listado'!$BC$151:$CB$151,0)),0)+IFERROR(INDEX('Hoja de Trabajo para listado'!$DE$153:$DG$274,MATCH($A679,'Hoja de Trabajo para listado'!$DE$153:$DE$1048576,0),MATCH((CUADRO!L$4&amp;$E679),'Hoja de Trabajo para listado'!$DE$151:$DG$151,0)),0)+IFERROR(INDEX('Hoja de Trabajo para listado'!$CD$155:$DC$1048576,MATCH($A679,'Hoja de Trabajo para listado'!$CD$155:$CD$1048576,0),MATCH((CUADRO!L$4&amp;$E679),'Hoja de Trabajo para listado'!$CD$151:$DC$151,0)),0)</f>
        <v>0</v>
      </c>
      <c r="M679" s="241">
        <f ca="1">+IFERROR(INDEX('Hoja de Trabajo para listado'!$A$155:$Z$1048576,MATCH($A679,'Hoja de Trabajo para listado'!$A$155:$A$1048576,0),MATCH((CUADRO!M$4&amp;$E679),'Hoja de Trabajo para listado'!$A$151:$Z$151,0)),0)+IFERROR(INDEX('Hoja de Trabajo para listado'!$AB$155:$BA$1048576,MATCH($A679,'Hoja de Trabajo para listado'!$AB$155:$AB$1048576,0),MATCH((CUADRO!M$4&amp;$E679),'Hoja de Trabajo para listado'!$AB$151:$BA$151,0)),0)+IFERROR(INDEX('Hoja de Trabajo para listado'!$BC$155:$CB$1048576,MATCH($A679,'Hoja de Trabajo para listado'!$BC$155:$BC$1048576,0),MATCH((CUADRO!M$4&amp;$E679),'Hoja de Trabajo para listado'!$BC$151:$CB$151,0)),0)+IFERROR(INDEX('Hoja de Trabajo para listado'!$DE$153:$DG$274,MATCH($A679,'Hoja de Trabajo para listado'!$DE$153:$DE$1048576,0),MATCH((CUADRO!M$4&amp;$E679),'Hoja de Trabajo para listado'!$DE$151:$DG$151,0)),0)+IFERROR(INDEX('Hoja de Trabajo para listado'!$CD$155:$DC$1048576,MATCH($A679,'Hoja de Trabajo para listado'!$CD$155:$CD$1048576,0),MATCH((CUADRO!M$4&amp;$E679),'Hoja de Trabajo para listado'!$CD$151:$DC$151,0)),0)</f>
        <v>0</v>
      </c>
      <c r="N679" s="241">
        <f ca="1">+IFERROR(INDEX('Hoja de Trabajo para listado'!$A$155:$Z$1048576,MATCH($A679,'Hoja de Trabajo para listado'!$A$155:$A$1048576,0),MATCH((CUADRO!N$4&amp;$E679),'Hoja de Trabajo para listado'!$A$151:$Z$151,0)),0)+IFERROR(INDEX('Hoja de Trabajo para listado'!$AB$155:$BA$1048576,MATCH($A679,'Hoja de Trabajo para listado'!$AB$155:$AB$1048576,0),MATCH((CUADRO!N$4&amp;$E679),'Hoja de Trabajo para listado'!$AB$151:$BA$151,0)),0)+IFERROR(INDEX('Hoja de Trabajo para listado'!$BC$155:$CB$1048576,MATCH($A679,'Hoja de Trabajo para listado'!$BC$155:$BC$1048576,0),MATCH((CUADRO!N$4&amp;$E679),'Hoja de Trabajo para listado'!$BC$151:$CB$151,0)),0)+IFERROR(INDEX('Hoja de Trabajo para listado'!$DE$153:$DG$274,MATCH($A679,'Hoja de Trabajo para listado'!$DE$153:$DE$1048576,0),MATCH((CUADRO!N$4&amp;$E679),'Hoja de Trabajo para listado'!$DE$151:$DG$151,0)),0)+IFERROR(INDEX('Hoja de Trabajo para listado'!$CD$155:$DC$1048576,MATCH($A679,'Hoja de Trabajo para listado'!$CD$155:$CD$1048576,0),MATCH((CUADRO!N$4&amp;$E679),'Hoja de Trabajo para listado'!$CD$151:$DC$151,0)),0)</f>
        <v>0</v>
      </c>
      <c r="O679" s="241">
        <f ca="1">+IFERROR(INDEX('Hoja de Trabajo para listado'!$A$155:$Z$1048576,MATCH($A679,'Hoja de Trabajo para listado'!$A$155:$A$1048576,0),MATCH((CUADRO!O$4&amp;$E679),'Hoja de Trabajo para listado'!$A$151:$Z$151,0)),0)+IFERROR(INDEX('Hoja de Trabajo para listado'!$AB$155:$BA$1048576,MATCH($A679,'Hoja de Trabajo para listado'!$AB$155:$AB$1048576,0),MATCH((CUADRO!O$4&amp;$E679),'Hoja de Trabajo para listado'!$AB$151:$BA$151,0)),0)+IFERROR(INDEX('Hoja de Trabajo para listado'!$BC$155:$CB$1048576,MATCH($A679,'Hoja de Trabajo para listado'!$BC$155:$BC$1048576,0),MATCH((CUADRO!O$4&amp;$E679),'Hoja de Trabajo para listado'!$BC$151:$CB$151,0)),0)+IFERROR(INDEX('Hoja de Trabajo para listado'!$DE$153:$DG$274,MATCH($A679,'Hoja de Trabajo para listado'!$DE$153:$DE$1048576,0),MATCH((CUADRO!O$4&amp;$E679),'Hoja de Trabajo para listado'!$DE$151:$DG$151,0)),0)+IFERROR(INDEX('Hoja de Trabajo para listado'!$CD$155:$DC$1048576,MATCH($A679,'Hoja de Trabajo para listado'!$CD$155:$CD$1048576,0),MATCH((CUADRO!O$4&amp;$E679),'Hoja de Trabajo para listado'!$CD$151:$DC$151,0)),0)</f>
        <v>0</v>
      </c>
      <c r="P679" s="241">
        <f ca="1">+IFERROR(INDEX('Hoja de Trabajo para listado'!$A$155:$Z$1048576,MATCH($A679,'Hoja de Trabajo para listado'!$A$155:$A$1048576,0),MATCH((CUADRO!P$4&amp;$E679),'Hoja de Trabajo para listado'!$A$151:$Z$151,0)),0)+IFERROR(INDEX('Hoja de Trabajo para listado'!$AB$155:$BA$1048576,MATCH($A679,'Hoja de Trabajo para listado'!$AB$155:$AB$1048576,0),MATCH((CUADRO!P$4&amp;$E679),'Hoja de Trabajo para listado'!$AB$151:$BA$151,0)),0)+IFERROR(INDEX('Hoja de Trabajo para listado'!$BC$155:$CB$1048576,MATCH($A679,'Hoja de Trabajo para listado'!$BC$155:$BC$1048576,0),MATCH((CUADRO!P$4&amp;$E679),'Hoja de Trabajo para listado'!$BC$151:$CB$151,0)),0)+IFERROR(INDEX('Hoja de Trabajo para listado'!$DE$153:$DG$274,MATCH($A679,'Hoja de Trabajo para listado'!$DE$153:$DE$1048576,0),MATCH((CUADRO!P$4&amp;$E679),'Hoja de Trabajo para listado'!$DE$151:$DG$151,0)),0)+IFERROR(INDEX('Hoja de Trabajo para listado'!$CD$155:$DC$1048576,MATCH($A679,'Hoja de Trabajo para listado'!$CD$155:$CD$1048576,0),MATCH((CUADRO!P$4&amp;$E679),'Hoja de Trabajo para listado'!$CD$151:$DC$151,0)),0)</f>
        <v>0</v>
      </c>
      <c r="Q679" s="241">
        <f ca="1">+IFERROR(INDEX('Hoja de Trabajo para listado'!$A$155:$Z$1048576,MATCH($A679,'Hoja de Trabajo para listado'!$A$155:$A$1048576,0),MATCH((CUADRO!Q$4&amp;$E679),'Hoja de Trabajo para listado'!$A$151:$Z$151,0)),0)+IFERROR(INDEX('Hoja de Trabajo para listado'!$AB$155:$BA$1048576,MATCH($A679,'Hoja de Trabajo para listado'!$AB$155:$AB$1048576,0),MATCH((CUADRO!Q$4&amp;$E679),'Hoja de Trabajo para listado'!$AB$151:$BA$151,0)),0)+IFERROR(INDEX('Hoja de Trabajo para listado'!$BC$155:$CB$1048576,MATCH($A679,'Hoja de Trabajo para listado'!$BC$155:$BC$1048576,0),MATCH((CUADRO!Q$4&amp;$E679),'Hoja de Trabajo para listado'!$BC$151:$CB$151,0)),0)+IFERROR(INDEX('Hoja de Trabajo para listado'!$DE$153:$DG$274,MATCH($A679,'Hoja de Trabajo para listado'!$DE$153:$DE$1048576,0),MATCH((CUADRO!Q$4&amp;$E679),'Hoja de Trabajo para listado'!$DE$151:$DG$151,0)),0)+IFERROR(INDEX('Hoja de Trabajo para listado'!$CD$155:$DC$1048576,MATCH($A679,'Hoja de Trabajo para listado'!$CD$155:$CD$1048576,0),MATCH((CUADRO!Q$4&amp;$E679),'Hoja de Trabajo para listado'!$CD$151:$DC$151,0)),0)</f>
        <v>0</v>
      </c>
      <c r="R679" s="241">
        <f t="shared" ca="1" si="20"/>
        <v>0</v>
      </c>
      <c r="S679" s="247"/>
      <c r="T679" s="241">
        <f ca="1">+T680</f>
        <v>0</v>
      </c>
      <c r="U679" s="240">
        <f t="shared" si="21"/>
        <v>1</v>
      </c>
    </row>
    <row r="680" spans="1:21" customFormat="1" ht="15" hidden="1" customHeight="1">
      <c r="A680" s="32">
        <v>1304</v>
      </c>
      <c r="B680" s="382"/>
      <c r="C680" s="245" t="str">
        <f>+VLOOKUP(A680,bd_lista!$A$3:$C$592,3,FALSE)</f>
        <v>Gobierno Autónomo Municipal de Tiquipaya</v>
      </c>
      <c r="D680" s="384"/>
      <c r="E680" s="242" t="s">
        <v>684</v>
      </c>
      <c r="F680" s="241">
        <f ca="1">+IFERROR(INDEX('Hoja de Trabajo para listado'!$A$155:$Z$1048576,MATCH($A680,'Hoja de Trabajo para listado'!$A$155:$A$1048576,0),MATCH((CUADRO!F$4&amp;$E680),'Hoja de Trabajo para listado'!$A$151:$Z$151,0)),0)+IFERROR(INDEX('Hoja de Trabajo para listado'!$AB$155:$BA$1048576,MATCH($A680,'Hoja de Trabajo para listado'!$AB$155:$AB$1048576,0),MATCH((CUADRO!F$4&amp;$E680),'Hoja de Trabajo para listado'!$AB$151:$BA$151,0)),0)+IFERROR(INDEX('Hoja de Trabajo para listado'!$BC$155:$CB$1048576,MATCH($A680,'Hoja de Trabajo para listado'!$BC$155:$BC$1048576,0),MATCH((CUADRO!F$4&amp;$E680),'Hoja de Trabajo para listado'!$BC$151:$CB$151,0)),0)+IFERROR(INDEX('Hoja de Trabajo para listado'!$DE$153:$DG$274,MATCH($A680,'Hoja de Trabajo para listado'!$DE$153:$DE$1048576,0),MATCH((CUADRO!F$4&amp;$E680),'Hoja de Trabajo para listado'!$DE$151:$DG$151,0)),0)+IFERROR(INDEX('Hoja de Trabajo para listado'!$CD$155:$DC$1048576,MATCH($A680,'Hoja de Trabajo para listado'!$CD$155:$CD$1048576,0),MATCH((CUADRO!F$4&amp;$E680),'Hoja de Trabajo para listado'!$CD$151:$DC$151,0)),0)</f>
        <v>0</v>
      </c>
      <c r="G680" s="241">
        <f ca="1">+IFERROR(INDEX('Hoja de Trabajo para listado'!$A$155:$Z$1048576,MATCH($A680,'Hoja de Trabajo para listado'!$A$155:$A$1048576,0),MATCH((CUADRO!G$4&amp;$E680),'Hoja de Trabajo para listado'!$A$151:$Z$151,0)),0)+IFERROR(INDEX('Hoja de Trabajo para listado'!$AB$155:$BA$1048576,MATCH($A680,'Hoja de Trabajo para listado'!$AB$155:$AB$1048576,0),MATCH((CUADRO!G$4&amp;$E680),'Hoja de Trabajo para listado'!$AB$151:$BA$151,0)),0)+IFERROR(INDEX('Hoja de Trabajo para listado'!$BC$155:$CB$1048576,MATCH($A680,'Hoja de Trabajo para listado'!$BC$155:$BC$1048576,0),MATCH((CUADRO!G$4&amp;$E680),'Hoja de Trabajo para listado'!$BC$151:$CB$151,0)),0)+IFERROR(INDEX('Hoja de Trabajo para listado'!$DE$153:$DG$274,MATCH($A680,'Hoja de Trabajo para listado'!$DE$153:$DE$1048576,0),MATCH((CUADRO!G$4&amp;$E680),'Hoja de Trabajo para listado'!$DE$151:$DG$151,0)),0)+IFERROR(INDEX('Hoja de Trabajo para listado'!$CD$155:$DC$1048576,MATCH($A680,'Hoja de Trabajo para listado'!$CD$155:$CD$1048576,0),MATCH((CUADRO!G$4&amp;$E680),'Hoja de Trabajo para listado'!$CD$151:$DC$151,0)),0)</f>
        <v>0</v>
      </c>
      <c r="H680" s="241">
        <f ca="1">+IFERROR(INDEX('Hoja de Trabajo para listado'!$A$155:$Z$1048576,MATCH($A680,'Hoja de Trabajo para listado'!$A$155:$A$1048576,0),MATCH((CUADRO!H$4&amp;$E680),'Hoja de Trabajo para listado'!$A$151:$Z$151,0)),0)+IFERROR(INDEX('Hoja de Trabajo para listado'!$AB$155:$BA$1048576,MATCH($A680,'Hoja de Trabajo para listado'!$AB$155:$AB$1048576,0),MATCH((CUADRO!H$4&amp;$E680),'Hoja de Trabajo para listado'!$AB$151:$BA$151,0)),0)+IFERROR(INDEX('Hoja de Trabajo para listado'!$BC$155:$CB$1048576,MATCH($A680,'Hoja de Trabajo para listado'!$BC$155:$BC$1048576,0),MATCH((CUADRO!H$4&amp;$E680),'Hoja de Trabajo para listado'!$BC$151:$CB$151,0)),0)+IFERROR(INDEX('Hoja de Trabajo para listado'!$DE$153:$DG$274,MATCH($A680,'Hoja de Trabajo para listado'!$DE$153:$DE$1048576,0),MATCH((CUADRO!H$4&amp;$E680),'Hoja de Trabajo para listado'!$DE$151:$DG$151,0)),0)+IFERROR(INDEX('Hoja de Trabajo para listado'!$CD$155:$DC$1048576,MATCH($A680,'Hoja de Trabajo para listado'!$CD$155:$CD$1048576,0),MATCH((CUADRO!H$4&amp;$E680),'Hoja de Trabajo para listado'!$CD$151:$DC$151,0)),0)</f>
        <v>0</v>
      </c>
      <c r="I680" s="241">
        <f ca="1">+IFERROR(INDEX('Hoja de Trabajo para listado'!$A$155:$Z$1048576,MATCH($A680,'Hoja de Trabajo para listado'!$A$155:$A$1048576,0),MATCH((CUADRO!I$4&amp;$E680),'Hoja de Trabajo para listado'!$A$151:$Z$151,0)),0)+IFERROR(INDEX('Hoja de Trabajo para listado'!$AB$155:$BA$1048576,MATCH($A680,'Hoja de Trabajo para listado'!$AB$155:$AB$1048576,0),MATCH((CUADRO!I$4&amp;$E680),'Hoja de Trabajo para listado'!$AB$151:$BA$151,0)),0)+IFERROR(INDEX('Hoja de Trabajo para listado'!$BC$155:$CB$1048576,MATCH($A680,'Hoja de Trabajo para listado'!$BC$155:$BC$1048576,0),MATCH((CUADRO!I$4&amp;$E680),'Hoja de Trabajo para listado'!$BC$151:$CB$151,0)),0)+IFERROR(INDEX('Hoja de Trabajo para listado'!$DE$153:$DG$274,MATCH($A680,'Hoja de Trabajo para listado'!$DE$153:$DE$1048576,0),MATCH((CUADRO!I$4&amp;$E680),'Hoja de Trabajo para listado'!$DE$151:$DG$151,0)),0)+IFERROR(INDEX('Hoja de Trabajo para listado'!$CD$155:$DC$1048576,MATCH($A680,'Hoja de Trabajo para listado'!$CD$155:$CD$1048576,0),MATCH((CUADRO!I$4&amp;$E680),'Hoja de Trabajo para listado'!$CD$151:$DC$151,0)),0)</f>
        <v>0</v>
      </c>
      <c r="J680" s="241">
        <f ca="1">+IFERROR(INDEX('Hoja de Trabajo para listado'!$A$155:$Z$1048576,MATCH($A680,'Hoja de Trabajo para listado'!$A$155:$A$1048576,0),MATCH((CUADRO!J$4&amp;$E680),'Hoja de Trabajo para listado'!$A$151:$Z$151,0)),0)+IFERROR(INDEX('Hoja de Trabajo para listado'!$AB$155:$BA$1048576,MATCH($A680,'Hoja de Trabajo para listado'!$AB$155:$AB$1048576,0),MATCH((CUADRO!J$4&amp;$E680),'Hoja de Trabajo para listado'!$AB$151:$BA$151,0)),0)+IFERROR(INDEX('Hoja de Trabajo para listado'!$BC$155:$CB$1048576,MATCH($A680,'Hoja de Trabajo para listado'!$BC$155:$BC$1048576,0),MATCH((CUADRO!J$4&amp;$E680),'Hoja de Trabajo para listado'!$BC$151:$CB$151,0)),0)+IFERROR(INDEX('Hoja de Trabajo para listado'!$DE$153:$DG$274,MATCH($A680,'Hoja de Trabajo para listado'!$DE$153:$DE$1048576,0),MATCH((CUADRO!J$4&amp;$E680),'Hoja de Trabajo para listado'!$DE$151:$DG$151,0)),0)+IFERROR(INDEX('Hoja de Trabajo para listado'!$CD$155:$DC$1048576,MATCH($A680,'Hoja de Trabajo para listado'!$CD$155:$CD$1048576,0),MATCH((CUADRO!J$4&amp;$E680),'Hoja de Trabajo para listado'!$CD$151:$DC$151,0)),0)</f>
        <v>0</v>
      </c>
      <c r="K680" s="241">
        <f ca="1">+IFERROR(INDEX('Hoja de Trabajo para listado'!$A$155:$Z$1048576,MATCH($A680,'Hoja de Trabajo para listado'!$A$155:$A$1048576,0),MATCH((CUADRO!K$4&amp;$E680),'Hoja de Trabajo para listado'!$A$151:$Z$151,0)),0)+IFERROR(INDEX('Hoja de Trabajo para listado'!$AB$155:$BA$1048576,MATCH($A680,'Hoja de Trabajo para listado'!$AB$155:$AB$1048576,0),MATCH((CUADRO!K$4&amp;$E680),'Hoja de Trabajo para listado'!$AB$151:$BA$151,0)),0)+IFERROR(INDEX('Hoja de Trabajo para listado'!$BC$155:$CB$1048576,MATCH($A680,'Hoja de Trabajo para listado'!$BC$155:$BC$1048576,0),MATCH((CUADRO!K$4&amp;$E680),'Hoja de Trabajo para listado'!$BC$151:$CB$151,0)),0)+IFERROR(INDEX('Hoja de Trabajo para listado'!$DE$153:$DG$274,MATCH($A680,'Hoja de Trabajo para listado'!$DE$153:$DE$1048576,0),MATCH((CUADRO!K$4&amp;$E680),'Hoja de Trabajo para listado'!$DE$151:$DG$151,0)),0)+IFERROR(INDEX('Hoja de Trabajo para listado'!$CD$155:$DC$1048576,MATCH($A680,'Hoja de Trabajo para listado'!$CD$155:$CD$1048576,0),MATCH((CUADRO!K$4&amp;$E680),'Hoja de Trabajo para listado'!$CD$151:$DC$151,0)),0)</f>
        <v>0</v>
      </c>
      <c r="L680" s="241">
        <f ca="1">+IFERROR(INDEX('Hoja de Trabajo para listado'!$A$155:$Z$1048576,MATCH($A680,'Hoja de Trabajo para listado'!$A$155:$A$1048576,0),MATCH((CUADRO!L$4&amp;$E680),'Hoja de Trabajo para listado'!$A$151:$Z$151,0)),0)+IFERROR(INDEX('Hoja de Trabajo para listado'!$AB$155:$BA$1048576,MATCH($A680,'Hoja de Trabajo para listado'!$AB$155:$AB$1048576,0),MATCH((CUADRO!L$4&amp;$E680),'Hoja de Trabajo para listado'!$AB$151:$BA$151,0)),0)+IFERROR(INDEX('Hoja de Trabajo para listado'!$BC$155:$CB$1048576,MATCH($A680,'Hoja de Trabajo para listado'!$BC$155:$BC$1048576,0),MATCH((CUADRO!L$4&amp;$E680),'Hoja de Trabajo para listado'!$BC$151:$CB$151,0)),0)+IFERROR(INDEX('Hoja de Trabajo para listado'!$DE$153:$DG$274,MATCH($A680,'Hoja de Trabajo para listado'!$DE$153:$DE$1048576,0),MATCH((CUADRO!L$4&amp;$E680),'Hoja de Trabajo para listado'!$DE$151:$DG$151,0)),0)+IFERROR(INDEX('Hoja de Trabajo para listado'!$CD$155:$DC$1048576,MATCH($A680,'Hoja de Trabajo para listado'!$CD$155:$CD$1048576,0),MATCH((CUADRO!L$4&amp;$E680),'Hoja de Trabajo para listado'!$CD$151:$DC$151,0)),0)</f>
        <v>0</v>
      </c>
      <c r="M680" s="241">
        <f ca="1">+IFERROR(INDEX('Hoja de Trabajo para listado'!$A$155:$Z$1048576,MATCH($A680,'Hoja de Trabajo para listado'!$A$155:$A$1048576,0),MATCH((CUADRO!M$4&amp;$E680),'Hoja de Trabajo para listado'!$A$151:$Z$151,0)),0)+IFERROR(INDEX('Hoja de Trabajo para listado'!$AB$155:$BA$1048576,MATCH($A680,'Hoja de Trabajo para listado'!$AB$155:$AB$1048576,0),MATCH((CUADRO!M$4&amp;$E680),'Hoja de Trabajo para listado'!$AB$151:$BA$151,0)),0)+IFERROR(INDEX('Hoja de Trabajo para listado'!$BC$155:$CB$1048576,MATCH($A680,'Hoja de Trabajo para listado'!$BC$155:$BC$1048576,0),MATCH((CUADRO!M$4&amp;$E680),'Hoja de Trabajo para listado'!$BC$151:$CB$151,0)),0)+IFERROR(INDEX('Hoja de Trabajo para listado'!$DE$153:$DG$274,MATCH($A680,'Hoja de Trabajo para listado'!$DE$153:$DE$1048576,0),MATCH((CUADRO!M$4&amp;$E680),'Hoja de Trabajo para listado'!$DE$151:$DG$151,0)),0)+IFERROR(INDEX('Hoja de Trabajo para listado'!$CD$155:$DC$1048576,MATCH($A680,'Hoja de Trabajo para listado'!$CD$155:$CD$1048576,0),MATCH((CUADRO!M$4&amp;$E680),'Hoja de Trabajo para listado'!$CD$151:$DC$151,0)),0)</f>
        <v>0</v>
      </c>
      <c r="N680" s="241">
        <f ca="1">+IFERROR(INDEX('Hoja de Trabajo para listado'!$A$155:$Z$1048576,MATCH($A680,'Hoja de Trabajo para listado'!$A$155:$A$1048576,0),MATCH((CUADRO!N$4&amp;$E680),'Hoja de Trabajo para listado'!$A$151:$Z$151,0)),0)+IFERROR(INDEX('Hoja de Trabajo para listado'!$AB$155:$BA$1048576,MATCH($A680,'Hoja de Trabajo para listado'!$AB$155:$AB$1048576,0),MATCH((CUADRO!N$4&amp;$E680),'Hoja de Trabajo para listado'!$AB$151:$BA$151,0)),0)+IFERROR(INDEX('Hoja de Trabajo para listado'!$BC$155:$CB$1048576,MATCH($A680,'Hoja de Trabajo para listado'!$BC$155:$BC$1048576,0),MATCH((CUADRO!N$4&amp;$E680),'Hoja de Trabajo para listado'!$BC$151:$CB$151,0)),0)+IFERROR(INDEX('Hoja de Trabajo para listado'!$DE$153:$DG$274,MATCH($A680,'Hoja de Trabajo para listado'!$DE$153:$DE$1048576,0),MATCH((CUADRO!N$4&amp;$E680),'Hoja de Trabajo para listado'!$DE$151:$DG$151,0)),0)+IFERROR(INDEX('Hoja de Trabajo para listado'!$CD$155:$DC$1048576,MATCH($A680,'Hoja de Trabajo para listado'!$CD$155:$CD$1048576,0),MATCH((CUADRO!N$4&amp;$E680),'Hoja de Trabajo para listado'!$CD$151:$DC$151,0)),0)</f>
        <v>0</v>
      </c>
      <c r="O680" s="241">
        <f ca="1">+IFERROR(INDEX('Hoja de Trabajo para listado'!$A$155:$Z$1048576,MATCH($A680,'Hoja de Trabajo para listado'!$A$155:$A$1048576,0),MATCH((CUADRO!O$4&amp;$E680),'Hoja de Trabajo para listado'!$A$151:$Z$151,0)),0)+IFERROR(INDEX('Hoja de Trabajo para listado'!$AB$155:$BA$1048576,MATCH($A680,'Hoja de Trabajo para listado'!$AB$155:$AB$1048576,0),MATCH((CUADRO!O$4&amp;$E680),'Hoja de Trabajo para listado'!$AB$151:$BA$151,0)),0)+IFERROR(INDEX('Hoja de Trabajo para listado'!$BC$155:$CB$1048576,MATCH($A680,'Hoja de Trabajo para listado'!$BC$155:$BC$1048576,0),MATCH((CUADRO!O$4&amp;$E680),'Hoja de Trabajo para listado'!$BC$151:$CB$151,0)),0)+IFERROR(INDEX('Hoja de Trabajo para listado'!$DE$153:$DG$274,MATCH($A680,'Hoja de Trabajo para listado'!$DE$153:$DE$1048576,0),MATCH((CUADRO!O$4&amp;$E680),'Hoja de Trabajo para listado'!$DE$151:$DG$151,0)),0)+IFERROR(INDEX('Hoja de Trabajo para listado'!$CD$155:$DC$1048576,MATCH($A680,'Hoja de Trabajo para listado'!$CD$155:$CD$1048576,0),MATCH((CUADRO!O$4&amp;$E680),'Hoja de Trabajo para listado'!$CD$151:$DC$151,0)),0)</f>
        <v>0</v>
      </c>
      <c r="P680" s="241">
        <f ca="1">+IFERROR(INDEX('Hoja de Trabajo para listado'!$A$155:$Z$1048576,MATCH($A680,'Hoja de Trabajo para listado'!$A$155:$A$1048576,0),MATCH((CUADRO!P$4&amp;$E680),'Hoja de Trabajo para listado'!$A$151:$Z$151,0)),0)+IFERROR(INDEX('Hoja de Trabajo para listado'!$AB$155:$BA$1048576,MATCH($A680,'Hoja de Trabajo para listado'!$AB$155:$AB$1048576,0),MATCH((CUADRO!P$4&amp;$E680),'Hoja de Trabajo para listado'!$AB$151:$BA$151,0)),0)+IFERROR(INDEX('Hoja de Trabajo para listado'!$BC$155:$CB$1048576,MATCH($A680,'Hoja de Trabajo para listado'!$BC$155:$BC$1048576,0),MATCH((CUADRO!P$4&amp;$E680),'Hoja de Trabajo para listado'!$BC$151:$CB$151,0)),0)+IFERROR(INDEX('Hoja de Trabajo para listado'!$DE$153:$DG$274,MATCH($A680,'Hoja de Trabajo para listado'!$DE$153:$DE$1048576,0),MATCH((CUADRO!P$4&amp;$E680),'Hoja de Trabajo para listado'!$DE$151:$DG$151,0)),0)+IFERROR(INDEX('Hoja de Trabajo para listado'!$CD$155:$DC$1048576,MATCH($A680,'Hoja de Trabajo para listado'!$CD$155:$CD$1048576,0),MATCH((CUADRO!P$4&amp;$E680),'Hoja de Trabajo para listado'!$CD$151:$DC$151,0)),0)</f>
        <v>0</v>
      </c>
      <c r="Q680" s="241">
        <f ca="1">+IFERROR(INDEX('Hoja de Trabajo para listado'!$A$155:$Z$1048576,MATCH($A680,'Hoja de Trabajo para listado'!$A$155:$A$1048576,0),MATCH((CUADRO!Q$4&amp;$E680),'Hoja de Trabajo para listado'!$A$151:$Z$151,0)),0)+IFERROR(INDEX('Hoja de Trabajo para listado'!$AB$155:$BA$1048576,MATCH($A680,'Hoja de Trabajo para listado'!$AB$155:$AB$1048576,0),MATCH((CUADRO!Q$4&amp;$E680),'Hoja de Trabajo para listado'!$AB$151:$BA$151,0)),0)+IFERROR(INDEX('Hoja de Trabajo para listado'!$BC$155:$CB$1048576,MATCH($A680,'Hoja de Trabajo para listado'!$BC$155:$BC$1048576,0),MATCH((CUADRO!Q$4&amp;$E680),'Hoja de Trabajo para listado'!$BC$151:$CB$151,0)),0)+IFERROR(INDEX('Hoja de Trabajo para listado'!$DE$153:$DG$274,MATCH($A680,'Hoja de Trabajo para listado'!$DE$153:$DE$1048576,0),MATCH((CUADRO!Q$4&amp;$E680),'Hoja de Trabajo para listado'!$DE$151:$DG$151,0)),0)+IFERROR(INDEX('Hoja de Trabajo para listado'!$CD$155:$DC$1048576,MATCH($A680,'Hoja de Trabajo para listado'!$CD$155:$CD$1048576,0),MATCH((CUADRO!Q$4&amp;$E680),'Hoja de Trabajo para listado'!$CD$151:$DC$151,0)),0)</f>
        <v>0</v>
      </c>
      <c r="R680" s="241">
        <f t="shared" ca="1" si="20"/>
        <v>0</v>
      </c>
      <c r="S680" s="247">
        <f ca="1">+R679+R680</f>
        <v>0</v>
      </c>
      <c r="T680" s="241">
        <f ca="1">+S680</f>
        <v>0</v>
      </c>
      <c r="U680" s="240">
        <f t="shared" si="21"/>
        <v>2</v>
      </c>
    </row>
    <row r="681" spans="1:21" customFormat="1" ht="15" hidden="1" customHeight="1">
      <c r="A681" s="32">
        <v>1305</v>
      </c>
      <c r="B681" s="381">
        <f>+A681</f>
        <v>1305</v>
      </c>
      <c r="C681" s="245" t="str">
        <f>+VLOOKUP(A681,bd_lista!$A$3:$C$592,3,FALSE)</f>
        <v>Gobierno Autónomo Municipal de Vinto</v>
      </c>
      <c r="D681" s="383" t="str">
        <f>+C681</f>
        <v>Gobierno Autónomo Municipal de Vinto</v>
      </c>
      <c r="E681" s="240" t="s">
        <v>683</v>
      </c>
      <c r="F681" s="241">
        <f ca="1">+IFERROR(INDEX('Hoja de Trabajo para listado'!$A$155:$Z$1048576,MATCH($A681,'Hoja de Trabajo para listado'!$A$155:$A$1048576,0),MATCH((CUADRO!F$4&amp;$E681),'Hoja de Trabajo para listado'!$A$151:$Z$151,0)),0)+IFERROR(INDEX('Hoja de Trabajo para listado'!$AB$155:$BA$1048576,MATCH($A681,'Hoja de Trabajo para listado'!$AB$155:$AB$1048576,0),MATCH((CUADRO!F$4&amp;$E681),'Hoja de Trabajo para listado'!$AB$151:$BA$151,0)),0)+IFERROR(INDEX('Hoja de Trabajo para listado'!$BC$155:$CB$1048576,MATCH($A681,'Hoja de Trabajo para listado'!$BC$155:$BC$1048576,0),MATCH((CUADRO!F$4&amp;$E681),'Hoja de Trabajo para listado'!$BC$151:$CB$151,0)),0)+IFERROR(INDEX('Hoja de Trabajo para listado'!$DE$153:$DG$274,MATCH($A681,'Hoja de Trabajo para listado'!$DE$153:$DE$1048576,0),MATCH((CUADRO!F$4&amp;$E681),'Hoja de Trabajo para listado'!$DE$151:$DG$151,0)),0)+IFERROR(INDEX('Hoja de Trabajo para listado'!$CD$155:$DC$1048576,MATCH($A681,'Hoja de Trabajo para listado'!$CD$155:$CD$1048576,0),MATCH((CUADRO!F$4&amp;$E681),'Hoja de Trabajo para listado'!$CD$151:$DC$151,0)),0)</f>
        <v>0</v>
      </c>
      <c r="G681" s="241">
        <f ca="1">+IFERROR(INDEX('Hoja de Trabajo para listado'!$A$155:$Z$1048576,MATCH($A681,'Hoja de Trabajo para listado'!$A$155:$A$1048576,0),MATCH((CUADRO!G$4&amp;$E681),'Hoja de Trabajo para listado'!$A$151:$Z$151,0)),0)+IFERROR(INDEX('Hoja de Trabajo para listado'!$AB$155:$BA$1048576,MATCH($A681,'Hoja de Trabajo para listado'!$AB$155:$AB$1048576,0),MATCH((CUADRO!G$4&amp;$E681),'Hoja de Trabajo para listado'!$AB$151:$BA$151,0)),0)+IFERROR(INDEX('Hoja de Trabajo para listado'!$BC$155:$CB$1048576,MATCH($A681,'Hoja de Trabajo para listado'!$BC$155:$BC$1048576,0),MATCH((CUADRO!G$4&amp;$E681),'Hoja de Trabajo para listado'!$BC$151:$CB$151,0)),0)+IFERROR(INDEX('Hoja de Trabajo para listado'!$DE$153:$DG$274,MATCH($A681,'Hoja de Trabajo para listado'!$DE$153:$DE$1048576,0),MATCH((CUADRO!G$4&amp;$E681),'Hoja de Trabajo para listado'!$DE$151:$DG$151,0)),0)+IFERROR(INDEX('Hoja de Trabajo para listado'!$CD$155:$DC$1048576,MATCH($A681,'Hoja de Trabajo para listado'!$CD$155:$CD$1048576,0),MATCH((CUADRO!G$4&amp;$E681),'Hoja de Trabajo para listado'!$CD$151:$DC$151,0)),0)</f>
        <v>0</v>
      </c>
      <c r="H681" s="241">
        <f ca="1">+IFERROR(INDEX('Hoja de Trabajo para listado'!$A$155:$Z$1048576,MATCH($A681,'Hoja de Trabajo para listado'!$A$155:$A$1048576,0),MATCH((CUADRO!H$4&amp;$E681),'Hoja de Trabajo para listado'!$A$151:$Z$151,0)),0)+IFERROR(INDEX('Hoja de Trabajo para listado'!$AB$155:$BA$1048576,MATCH($A681,'Hoja de Trabajo para listado'!$AB$155:$AB$1048576,0),MATCH((CUADRO!H$4&amp;$E681),'Hoja de Trabajo para listado'!$AB$151:$BA$151,0)),0)+IFERROR(INDEX('Hoja de Trabajo para listado'!$BC$155:$CB$1048576,MATCH($A681,'Hoja de Trabajo para listado'!$BC$155:$BC$1048576,0),MATCH((CUADRO!H$4&amp;$E681),'Hoja de Trabajo para listado'!$BC$151:$CB$151,0)),0)+IFERROR(INDEX('Hoja de Trabajo para listado'!$DE$153:$DG$274,MATCH($A681,'Hoja de Trabajo para listado'!$DE$153:$DE$1048576,0),MATCH((CUADRO!H$4&amp;$E681),'Hoja de Trabajo para listado'!$DE$151:$DG$151,0)),0)+IFERROR(INDEX('Hoja de Trabajo para listado'!$CD$155:$DC$1048576,MATCH($A681,'Hoja de Trabajo para listado'!$CD$155:$CD$1048576,0),MATCH((CUADRO!H$4&amp;$E681),'Hoja de Trabajo para listado'!$CD$151:$DC$151,0)),0)</f>
        <v>0</v>
      </c>
      <c r="I681" s="241">
        <f ca="1">+IFERROR(INDEX('Hoja de Trabajo para listado'!$A$155:$Z$1048576,MATCH($A681,'Hoja de Trabajo para listado'!$A$155:$A$1048576,0),MATCH((CUADRO!I$4&amp;$E681),'Hoja de Trabajo para listado'!$A$151:$Z$151,0)),0)+IFERROR(INDEX('Hoja de Trabajo para listado'!$AB$155:$BA$1048576,MATCH($A681,'Hoja de Trabajo para listado'!$AB$155:$AB$1048576,0),MATCH((CUADRO!I$4&amp;$E681),'Hoja de Trabajo para listado'!$AB$151:$BA$151,0)),0)+IFERROR(INDEX('Hoja de Trabajo para listado'!$BC$155:$CB$1048576,MATCH($A681,'Hoja de Trabajo para listado'!$BC$155:$BC$1048576,0),MATCH((CUADRO!I$4&amp;$E681),'Hoja de Trabajo para listado'!$BC$151:$CB$151,0)),0)+IFERROR(INDEX('Hoja de Trabajo para listado'!$DE$153:$DG$274,MATCH($A681,'Hoja de Trabajo para listado'!$DE$153:$DE$1048576,0),MATCH((CUADRO!I$4&amp;$E681),'Hoja de Trabajo para listado'!$DE$151:$DG$151,0)),0)+IFERROR(INDEX('Hoja de Trabajo para listado'!$CD$155:$DC$1048576,MATCH($A681,'Hoja de Trabajo para listado'!$CD$155:$CD$1048576,0),MATCH((CUADRO!I$4&amp;$E681),'Hoja de Trabajo para listado'!$CD$151:$DC$151,0)),0)</f>
        <v>0</v>
      </c>
      <c r="J681" s="241">
        <f ca="1">+IFERROR(INDEX('Hoja de Trabajo para listado'!$A$155:$Z$1048576,MATCH($A681,'Hoja de Trabajo para listado'!$A$155:$A$1048576,0),MATCH((CUADRO!J$4&amp;$E681),'Hoja de Trabajo para listado'!$A$151:$Z$151,0)),0)+IFERROR(INDEX('Hoja de Trabajo para listado'!$AB$155:$BA$1048576,MATCH($A681,'Hoja de Trabajo para listado'!$AB$155:$AB$1048576,0),MATCH((CUADRO!J$4&amp;$E681),'Hoja de Trabajo para listado'!$AB$151:$BA$151,0)),0)+IFERROR(INDEX('Hoja de Trabajo para listado'!$BC$155:$CB$1048576,MATCH($A681,'Hoja de Trabajo para listado'!$BC$155:$BC$1048576,0),MATCH((CUADRO!J$4&amp;$E681),'Hoja de Trabajo para listado'!$BC$151:$CB$151,0)),0)+IFERROR(INDEX('Hoja de Trabajo para listado'!$DE$153:$DG$274,MATCH($A681,'Hoja de Trabajo para listado'!$DE$153:$DE$1048576,0),MATCH((CUADRO!J$4&amp;$E681),'Hoja de Trabajo para listado'!$DE$151:$DG$151,0)),0)+IFERROR(INDEX('Hoja de Trabajo para listado'!$CD$155:$DC$1048576,MATCH($A681,'Hoja de Trabajo para listado'!$CD$155:$CD$1048576,0),MATCH((CUADRO!J$4&amp;$E681),'Hoja de Trabajo para listado'!$CD$151:$DC$151,0)),0)</f>
        <v>0</v>
      </c>
      <c r="K681" s="241">
        <f ca="1">+IFERROR(INDEX('Hoja de Trabajo para listado'!$A$155:$Z$1048576,MATCH($A681,'Hoja de Trabajo para listado'!$A$155:$A$1048576,0),MATCH((CUADRO!K$4&amp;$E681),'Hoja de Trabajo para listado'!$A$151:$Z$151,0)),0)+IFERROR(INDEX('Hoja de Trabajo para listado'!$AB$155:$BA$1048576,MATCH($A681,'Hoja de Trabajo para listado'!$AB$155:$AB$1048576,0),MATCH((CUADRO!K$4&amp;$E681),'Hoja de Trabajo para listado'!$AB$151:$BA$151,0)),0)+IFERROR(INDEX('Hoja de Trabajo para listado'!$BC$155:$CB$1048576,MATCH($A681,'Hoja de Trabajo para listado'!$BC$155:$BC$1048576,0),MATCH((CUADRO!K$4&amp;$E681),'Hoja de Trabajo para listado'!$BC$151:$CB$151,0)),0)+IFERROR(INDEX('Hoja de Trabajo para listado'!$DE$153:$DG$274,MATCH($A681,'Hoja de Trabajo para listado'!$DE$153:$DE$1048576,0),MATCH((CUADRO!K$4&amp;$E681),'Hoja de Trabajo para listado'!$DE$151:$DG$151,0)),0)+IFERROR(INDEX('Hoja de Trabajo para listado'!$CD$155:$DC$1048576,MATCH($A681,'Hoja de Trabajo para listado'!$CD$155:$CD$1048576,0),MATCH((CUADRO!K$4&amp;$E681),'Hoja de Trabajo para listado'!$CD$151:$DC$151,0)),0)</f>
        <v>0</v>
      </c>
      <c r="L681" s="241">
        <f ca="1">+IFERROR(INDEX('Hoja de Trabajo para listado'!$A$155:$Z$1048576,MATCH($A681,'Hoja de Trabajo para listado'!$A$155:$A$1048576,0),MATCH((CUADRO!L$4&amp;$E681),'Hoja de Trabajo para listado'!$A$151:$Z$151,0)),0)+IFERROR(INDEX('Hoja de Trabajo para listado'!$AB$155:$BA$1048576,MATCH($A681,'Hoja de Trabajo para listado'!$AB$155:$AB$1048576,0),MATCH((CUADRO!L$4&amp;$E681),'Hoja de Trabajo para listado'!$AB$151:$BA$151,0)),0)+IFERROR(INDEX('Hoja de Trabajo para listado'!$BC$155:$CB$1048576,MATCH($A681,'Hoja de Trabajo para listado'!$BC$155:$BC$1048576,0),MATCH((CUADRO!L$4&amp;$E681),'Hoja de Trabajo para listado'!$BC$151:$CB$151,0)),0)+IFERROR(INDEX('Hoja de Trabajo para listado'!$DE$153:$DG$274,MATCH($A681,'Hoja de Trabajo para listado'!$DE$153:$DE$1048576,0),MATCH((CUADRO!L$4&amp;$E681),'Hoja de Trabajo para listado'!$DE$151:$DG$151,0)),0)+IFERROR(INDEX('Hoja de Trabajo para listado'!$CD$155:$DC$1048576,MATCH($A681,'Hoja de Trabajo para listado'!$CD$155:$CD$1048576,0),MATCH((CUADRO!L$4&amp;$E681),'Hoja de Trabajo para listado'!$CD$151:$DC$151,0)),0)</f>
        <v>0</v>
      </c>
      <c r="M681" s="241">
        <f ca="1">+IFERROR(INDEX('Hoja de Trabajo para listado'!$A$155:$Z$1048576,MATCH($A681,'Hoja de Trabajo para listado'!$A$155:$A$1048576,0),MATCH((CUADRO!M$4&amp;$E681),'Hoja de Trabajo para listado'!$A$151:$Z$151,0)),0)+IFERROR(INDEX('Hoja de Trabajo para listado'!$AB$155:$BA$1048576,MATCH($A681,'Hoja de Trabajo para listado'!$AB$155:$AB$1048576,0),MATCH((CUADRO!M$4&amp;$E681),'Hoja de Trabajo para listado'!$AB$151:$BA$151,0)),0)+IFERROR(INDEX('Hoja de Trabajo para listado'!$BC$155:$CB$1048576,MATCH($A681,'Hoja de Trabajo para listado'!$BC$155:$BC$1048576,0),MATCH((CUADRO!M$4&amp;$E681),'Hoja de Trabajo para listado'!$BC$151:$CB$151,0)),0)+IFERROR(INDEX('Hoja de Trabajo para listado'!$DE$153:$DG$274,MATCH($A681,'Hoja de Trabajo para listado'!$DE$153:$DE$1048576,0),MATCH((CUADRO!M$4&amp;$E681),'Hoja de Trabajo para listado'!$DE$151:$DG$151,0)),0)+IFERROR(INDEX('Hoja de Trabajo para listado'!$CD$155:$DC$1048576,MATCH($A681,'Hoja de Trabajo para listado'!$CD$155:$CD$1048576,0),MATCH((CUADRO!M$4&amp;$E681),'Hoja de Trabajo para listado'!$CD$151:$DC$151,0)),0)</f>
        <v>0</v>
      </c>
      <c r="N681" s="241">
        <f ca="1">+IFERROR(INDEX('Hoja de Trabajo para listado'!$A$155:$Z$1048576,MATCH($A681,'Hoja de Trabajo para listado'!$A$155:$A$1048576,0),MATCH((CUADRO!N$4&amp;$E681),'Hoja de Trabajo para listado'!$A$151:$Z$151,0)),0)+IFERROR(INDEX('Hoja de Trabajo para listado'!$AB$155:$BA$1048576,MATCH($A681,'Hoja de Trabajo para listado'!$AB$155:$AB$1048576,0),MATCH((CUADRO!N$4&amp;$E681),'Hoja de Trabajo para listado'!$AB$151:$BA$151,0)),0)+IFERROR(INDEX('Hoja de Trabajo para listado'!$BC$155:$CB$1048576,MATCH($A681,'Hoja de Trabajo para listado'!$BC$155:$BC$1048576,0),MATCH((CUADRO!N$4&amp;$E681),'Hoja de Trabajo para listado'!$BC$151:$CB$151,0)),0)+IFERROR(INDEX('Hoja de Trabajo para listado'!$DE$153:$DG$274,MATCH($A681,'Hoja de Trabajo para listado'!$DE$153:$DE$1048576,0),MATCH((CUADRO!N$4&amp;$E681),'Hoja de Trabajo para listado'!$DE$151:$DG$151,0)),0)+IFERROR(INDEX('Hoja de Trabajo para listado'!$CD$155:$DC$1048576,MATCH($A681,'Hoja de Trabajo para listado'!$CD$155:$CD$1048576,0),MATCH((CUADRO!N$4&amp;$E681),'Hoja de Trabajo para listado'!$CD$151:$DC$151,0)),0)</f>
        <v>0</v>
      </c>
      <c r="O681" s="241">
        <f ca="1">+IFERROR(INDEX('Hoja de Trabajo para listado'!$A$155:$Z$1048576,MATCH($A681,'Hoja de Trabajo para listado'!$A$155:$A$1048576,0),MATCH((CUADRO!O$4&amp;$E681),'Hoja de Trabajo para listado'!$A$151:$Z$151,0)),0)+IFERROR(INDEX('Hoja de Trabajo para listado'!$AB$155:$BA$1048576,MATCH($A681,'Hoja de Trabajo para listado'!$AB$155:$AB$1048576,0),MATCH((CUADRO!O$4&amp;$E681),'Hoja de Trabajo para listado'!$AB$151:$BA$151,0)),0)+IFERROR(INDEX('Hoja de Trabajo para listado'!$BC$155:$CB$1048576,MATCH($A681,'Hoja de Trabajo para listado'!$BC$155:$BC$1048576,0),MATCH((CUADRO!O$4&amp;$E681),'Hoja de Trabajo para listado'!$BC$151:$CB$151,0)),0)+IFERROR(INDEX('Hoja de Trabajo para listado'!$DE$153:$DG$274,MATCH($A681,'Hoja de Trabajo para listado'!$DE$153:$DE$1048576,0),MATCH((CUADRO!O$4&amp;$E681),'Hoja de Trabajo para listado'!$DE$151:$DG$151,0)),0)+IFERROR(INDEX('Hoja de Trabajo para listado'!$CD$155:$DC$1048576,MATCH($A681,'Hoja de Trabajo para listado'!$CD$155:$CD$1048576,0),MATCH((CUADRO!O$4&amp;$E681),'Hoja de Trabajo para listado'!$CD$151:$DC$151,0)),0)</f>
        <v>0</v>
      </c>
      <c r="P681" s="241">
        <f ca="1">+IFERROR(INDEX('Hoja de Trabajo para listado'!$A$155:$Z$1048576,MATCH($A681,'Hoja de Trabajo para listado'!$A$155:$A$1048576,0),MATCH((CUADRO!P$4&amp;$E681),'Hoja de Trabajo para listado'!$A$151:$Z$151,0)),0)+IFERROR(INDEX('Hoja de Trabajo para listado'!$AB$155:$BA$1048576,MATCH($A681,'Hoja de Trabajo para listado'!$AB$155:$AB$1048576,0),MATCH((CUADRO!P$4&amp;$E681),'Hoja de Trabajo para listado'!$AB$151:$BA$151,0)),0)+IFERROR(INDEX('Hoja de Trabajo para listado'!$BC$155:$CB$1048576,MATCH($A681,'Hoja de Trabajo para listado'!$BC$155:$BC$1048576,0),MATCH((CUADRO!P$4&amp;$E681),'Hoja de Trabajo para listado'!$BC$151:$CB$151,0)),0)+IFERROR(INDEX('Hoja de Trabajo para listado'!$DE$153:$DG$274,MATCH($A681,'Hoja de Trabajo para listado'!$DE$153:$DE$1048576,0),MATCH((CUADRO!P$4&amp;$E681),'Hoja de Trabajo para listado'!$DE$151:$DG$151,0)),0)+IFERROR(INDEX('Hoja de Trabajo para listado'!$CD$155:$DC$1048576,MATCH($A681,'Hoja de Trabajo para listado'!$CD$155:$CD$1048576,0),MATCH((CUADRO!P$4&amp;$E681),'Hoja de Trabajo para listado'!$CD$151:$DC$151,0)),0)</f>
        <v>0</v>
      </c>
      <c r="Q681" s="241">
        <f ca="1">+IFERROR(INDEX('Hoja de Trabajo para listado'!$A$155:$Z$1048576,MATCH($A681,'Hoja de Trabajo para listado'!$A$155:$A$1048576,0),MATCH((CUADRO!Q$4&amp;$E681),'Hoja de Trabajo para listado'!$A$151:$Z$151,0)),0)+IFERROR(INDEX('Hoja de Trabajo para listado'!$AB$155:$BA$1048576,MATCH($A681,'Hoja de Trabajo para listado'!$AB$155:$AB$1048576,0),MATCH((CUADRO!Q$4&amp;$E681),'Hoja de Trabajo para listado'!$AB$151:$BA$151,0)),0)+IFERROR(INDEX('Hoja de Trabajo para listado'!$BC$155:$CB$1048576,MATCH($A681,'Hoja de Trabajo para listado'!$BC$155:$BC$1048576,0),MATCH((CUADRO!Q$4&amp;$E681),'Hoja de Trabajo para listado'!$BC$151:$CB$151,0)),0)+IFERROR(INDEX('Hoja de Trabajo para listado'!$DE$153:$DG$274,MATCH($A681,'Hoja de Trabajo para listado'!$DE$153:$DE$1048576,0),MATCH((CUADRO!Q$4&amp;$E681),'Hoja de Trabajo para listado'!$DE$151:$DG$151,0)),0)+IFERROR(INDEX('Hoja de Trabajo para listado'!$CD$155:$DC$1048576,MATCH($A681,'Hoja de Trabajo para listado'!$CD$155:$CD$1048576,0),MATCH((CUADRO!Q$4&amp;$E681),'Hoja de Trabajo para listado'!$CD$151:$DC$151,0)),0)</f>
        <v>0</v>
      </c>
      <c r="R681" s="241">
        <f t="shared" ca="1" si="20"/>
        <v>0</v>
      </c>
      <c r="S681" s="247"/>
      <c r="T681" s="241">
        <f ca="1">+T682</f>
        <v>0</v>
      </c>
      <c r="U681" s="240">
        <f t="shared" si="21"/>
        <v>1</v>
      </c>
    </row>
    <row r="682" spans="1:21" customFormat="1" ht="15" hidden="1" customHeight="1">
      <c r="A682" s="32">
        <v>1305</v>
      </c>
      <c r="B682" s="382"/>
      <c r="C682" s="245" t="str">
        <f>+VLOOKUP(A682,bd_lista!$A$3:$C$592,3,FALSE)</f>
        <v>Gobierno Autónomo Municipal de Vinto</v>
      </c>
      <c r="D682" s="384"/>
      <c r="E682" s="242" t="s">
        <v>684</v>
      </c>
      <c r="F682" s="241">
        <f ca="1">+IFERROR(INDEX('Hoja de Trabajo para listado'!$A$155:$Z$1048576,MATCH($A682,'Hoja de Trabajo para listado'!$A$155:$A$1048576,0),MATCH((CUADRO!F$4&amp;$E682),'Hoja de Trabajo para listado'!$A$151:$Z$151,0)),0)+IFERROR(INDEX('Hoja de Trabajo para listado'!$AB$155:$BA$1048576,MATCH($A682,'Hoja de Trabajo para listado'!$AB$155:$AB$1048576,0),MATCH((CUADRO!F$4&amp;$E682),'Hoja de Trabajo para listado'!$AB$151:$BA$151,0)),0)+IFERROR(INDEX('Hoja de Trabajo para listado'!$BC$155:$CB$1048576,MATCH($A682,'Hoja de Trabajo para listado'!$BC$155:$BC$1048576,0),MATCH((CUADRO!F$4&amp;$E682),'Hoja de Trabajo para listado'!$BC$151:$CB$151,0)),0)+IFERROR(INDEX('Hoja de Trabajo para listado'!$DE$153:$DG$274,MATCH($A682,'Hoja de Trabajo para listado'!$DE$153:$DE$1048576,0),MATCH((CUADRO!F$4&amp;$E682),'Hoja de Trabajo para listado'!$DE$151:$DG$151,0)),0)+IFERROR(INDEX('Hoja de Trabajo para listado'!$CD$155:$DC$1048576,MATCH($A682,'Hoja de Trabajo para listado'!$CD$155:$CD$1048576,0),MATCH((CUADRO!F$4&amp;$E682),'Hoja de Trabajo para listado'!$CD$151:$DC$151,0)),0)</f>
        <v>0</v>
      </c>
      <c r="G682" s="241">
        <f ca="1">+IFERROR(INDEX('Hoja de Trabajo para listado'!$A$155:$Z$1048576,MATCH($A682,'Hoja de Trabajo para listado'!$A$155:$A$1048576,0),MATCH((CUADRO!G$4&amp;$E682),'Hoja de Trabajo para listado'!$A$151:$Z$151,0)),0)+IFERROR(INDEX('Hoja de Trabajo para listado'!$AB$155:$BA$1048576,MATCH($A682,'Hoja de Trabajo para listado'!$AB$155:$AB$1048576,0),MATCH((CUADRO!G$4&amp;$E682),'Hoja de Trabajo para listado'!$AB$151:$BA$151,0)),0)+IFERROR(INDEX('Hoja de Trabajo para listado'!$BC$155:$CB$1048576,MATCH($A682,'Hoja de Trabajo para listado'!$BC$155:$BC$1048576,0),MATCH((CUADRO!G$4&amp;$E682),'Hoja de Trabajo para listado'!$BC$151:$CB$151,0)),0)+IFERROR(INDEX('Hoja de Trabajo para listado'!$DE$153:$DG$274,MATCH($A682,'Hoja de Trabajo para listado'!$DE$153:$DE$1048576,0),MATCH((CUADRO!G$4&amp;$E682),'Hoja de Trabajo para listado'!$DE$151:$DG$151,0)),0)+IFERROR(INDEX('Hoja de Trabajo para listado'!$CD$155:$DC$1048576,MATCH($A682,'Hoja de Trabajo para listado'!$CD$155:$CD$1048576,0),MATCH((CUADRO!G$4&amp;$E682),'Hoja de Trabajo para listado'!$CD$151:$DC$151,0)),0)</f>
        <v>0</v>
      </c>
      <c r="H682" s="241">
        <f ca="1">+IFERROR(INDEX('Hoja de Trabajo para listado'!$A$155:$Z$1048576,MATCH($A682,'Hoja de Trabajo para listado'!$A$155:$A$1048576,0),MATCH((CUADRO!H$4&amp;$E682),'Hoja de Trabajo para listado'!$A$151:$Z$151,0)),0)+IFERROR(INDEX('Hoja de Trabajo para listado'!$AB$155:$BA$1048576,MATCH($A682,'Hoja de Trabajo para listado'!$AB$155:$AB$1048576,0),MATCH((CUADRO!H$4&amp;$E682),'Hoja de Trabajo para listado'!$AB$151:$BA$151,0)),0)+IFERROR(INDEX('Hoja de Trabajo para listado'!$BC$155:$CB$1048576,MATCH($A682,'Hoja de Trabajo para listado'!$BC$155:$BC$1048576,0),MATCH((CUADRO!H$4&amp;$E682),'Hoja de Trabajo para listado'!$BC$151:$CB$151,0)),0)+IFERROR(INDEX('Hoja de Trabajo para listado'!$DE$153:$DG$274,MATCH($A682,'Hoja de Trabajo para listado'!$DE$153:$DE$1048576,0),MATCH((CUADRO!H$4&amp;$E682),'Hoja de Trabajo para listado'!$DE$151:$DG$151,0)),0)+IFERROR(INDEX('Hoja de Trabajo para listado'!$CD$155:$DC$1048576,MATCH($A682,'Hoja de Trabajo para listado'!$CD$155:$CD$1048576,0),MATCH((CUADRO!H$4&amp;$E682),'Hoja de Trabajo para listado'!$CD$151:$DC$151,0)),0)</f>
        <v>0</v>
      </c>
      <c r="I682" s="241">
        <f ca="1">+IFERROR(INDEX('Hoja de Trabajo para listado'!$A$155:$Z$1048576,MATCH($A682,'Hoja de Trabajo para listado'!$A$155:$A$1048576,0),MATCH((CUADRO!I$4&amp;$E682),'Hoja de Trabajo para listado'!$A$151:$Z$151,0)),0)+IFERROR(INDEX('Hoja de Trabajo para listado'!$AB$155:$BA$1048576,MATCH($A682,'Hoja de Trabajo para listado'!$AB$155:$AB$1048576,0),MATCH((CUADRO!I$4&amp;$E682),'Hoja de Trabajo para listado'!$AB$151:$BA$151,0)),0)+IFERROR(INDEX('Hoja de Trabajo para listado'!$BC$155:$CB$1048576,MATCH($A682,'Hoja de Trabajo para listado'!$BC$155:$BC$1048576,0),MATCH((CUADRO!I$4&amp;$E682),'Hoja de Trabajo para listado'!$BC$151:$CB$151,0)),0)+IFERROR(INDEX('Hoja de Trabajo para listado'!$DE$153:$DG$274,MATCH($A682,'Hoja de Trabajo para listado'!$DE$153:$DE$1048576,0),MATCH((CUADRO!I$4&amp;$E682),'Hoja de Trabajo para listado'!$DE$151:$DG$151,0)),0)+IFERROR(INDEX('Hoja de Trabajo para listado'!$CD$155:$DC$1048576,MATCH($A682,'Hoja de Trabajo para listado'!$CD$155:$CD$1048576,0),MATCH((CUADRO!I$4&amp;$E682),'Hoja de Trabajo para listado'!$CD$151:$DC$151,0)),0)</f>
        <v>0</v>
      </c>
      <c r="J682" s="241">
        <f ca="1">+IFERROR(INDEX('Hoja de Trabajo para listado'!$A$155:$Z$1048576,MATCH($A682,'Hoja de Trabajo para listado'!$A$155:$A$1048576,0),MATCH((CUADRO!J$4&amp;$E682),'Hoja de Trabajo para listado'!$A$151:$Z$151,0)),0)+IFERROR(INDEX('Hoja de Trabajo para listado'!$AB$155:$BA$1048576,MATCH($A682,'Hoja de Trabajo para listado'!$AB$155:$AB$1048576,0),MATCH((CUADRO!J$4&amp;$E682),'Hoja de Trabajo para listado'!$AB$151:$BA$151,0)),0)+IFERROR(INDEX('Hoja de Trabajo para listado'!$BC$155:$CB$1048576,MATCH($A682,'Hoja de Trabajo para listado'!$BC$155:$BC$1048576,0),MATCH((CUADRO!J$4&amp;$E682),'Hoja de Trabajo para listado'!$BC$151:$CB$151,0)),0)+IFERROR(INDEX('Hoja de Trabajo para listado'!$DE$153:$DG$274,MATCH($A682,'Hoja de Trabajo para listado'!$DE$153:$DE$1048576,0),MATCH((CUADRO!J$4&amp;$E682),'Hoja de Trabajo para listado'!$DE$151:$DG$151,0)),0)+IFERROR(INDEX('Hoja de Trabajo para listado'!$CD$155:$DC$1048576,MATCH($A682,'Hoja de Trabajo para listado'!$CD$155:$CD$1048576,0),MATCH((CUADRO!J$4&amp;$E682),'Hoja de Trabajo para listado'!$CD$151:$DC$151,0)),0)</f>
        <v>0</v>
      </c>
      <c r="K682" s="241">
        <f ca="1">+IFERROR(INDEX('Hoja de Trabajo para listado'!$A$155:$Z$1048576,MATCH($A682,'Hoja de Trabajo para listado'!$A$155:$A$1048576,0),MATCH((CUADRO!K$4&amp;$E682),'Hoja de Trabajo para listado'!$A$151:$Z$151,0)),0)+IFERROR(INDEX('Hoja de Trabajo para listado'!$AB$155:$BA$1048576,MATCH($A682,'Hoja de Trabajo para listado'!$AB$155:$AB$1048576,0),MATCH((CUADRO!K$4&amp;$E682),'Hoja de Trabajo para listado'!$AB$151:$BA$151,0)),0)+IFERROR(INDEX('Hoja de Trabajo para listado'!$BC$155:$CB$1048576,MATCH($A682,'Hoja de Trabajo para listado'!$BC$155:$BC$1048576,0),MATCH((CUADRO!K$4&amp;$E682),'Hoja de Trabajo para listado'!$BC$151:$CB$151,0)),0)+IFERROR(INDEX('Hoja de Trabajo para listado'!$DE$153:$DG$274,MATCH($A682,'Hoja de Trabajo para listado'!$DE$153:$DE$1048576,0),MATCH((CUADRO!K$4&amp;$E682),'Hoja de Trabajo para listado'!$DE$151:$DG$151,0)),0)+IFERROR(INDEX('Hoja de Trabajo para listado'!$CD$155:$DC$1048576,MATCH($A682,'Hoja de Trabajo para listado'!$CD$155:$CD$1048576,0),MATCH((CUADRO!K$4&amp;$E682),'Hoja de Trabajo para listado'!$CD$151:$DC$151,0)),0)</f>
        <v>0</v>
      </c>
      <c r="L682" s="241">
        <f ca="1">+IFERROR(INDEX('Hoja de Trabajo para listado'!$A$155:$Z$1048576,MATCH($A682,'Hoja de Trabajo para listado'!$A$155:$A$1048576,0),MATCH((CUADRO!L$4&amp;$E682),'Hoja de Trabajo para listado'!$A$151:$Z$151,0)),0)+IFERROR(INDEX('Hoja de Trabajo para listado'!$AB$155:$BA$1048576,MATCH($A682,'Hoja de Trabajo para listado'!$AB$155:$AB$1048576,0),MATCH((CUADRO!L$4&amp;$E682),'Hoja de Trabajo para listado'!$AB$151:$BA$151,0)),0)+IFERROR(INDEX('Hoja de Trabajo para listado'!$BC$155:$CB$1048576,MATCH($A682,'Hoja de Trabajo para listado'!$BC$155:$BC$1048576,0),MATCH((CUADRO!L$4&amp;$E682),'Hoja de Trabajo para listado'!$BC$151:$CB$151,0)),0)+IFERROR(INDEX('Hoja de Trabajo para listado'!$DE$153:$DG$274,MATCH($A682,'Hoja de Trabajo para listado'!$DE$153:$DE$1048576,0),MATCH((CUADRO!L$4&amp;$E682),'Hoja de Trabajo para listado'!$DE$151:$DG$151,0)),0)+IFERROR(INDEX('Hoja de Trabajo para listado'!$CD$155:$DC$1048576,MATCH($A682,'Hoja de Trabajo para listado'!$CD$155:$CD$1048576,0),MATCH((CUADRO!L$4&amp;$E682),'Hoja de Trabajo para listado'!$CD$151:$DC$151,0)),0)</f>
        <v>0</v>
      </c>
      <c r="M682" s="241">
        <f ca="1">+IFERROR(INDEX('Hoja de Trabajo para listado'!$A$155:$Z$1048576,MATCH($A682,'Hoja de Trabajo para listado'!$A$155:$A$1048576,0),MATCH((CUADRO!M$4&amp;$E682),'Hoja de Trabajo para listado'!$A$151:$Z$151,0)),0)+IFERROR(INDEX('Hoja de Trabajo para listado'!$AB$155:$BA$1048576,MATCH($A682,'Hoja de Trabajo para listado'!$AB$155:$AB$1048576,0),MATCH((CUADRO!M$4&amp;$E682),'Hoja de Trabajo para listado'!$AB$151:$BA$151,0)),0)+IFERROR(INDEX('Hoja de Trabajo para listado'!$BC$155:$CB$1048576,MATCH($A682,'Hoja de Trabajo para listado'!$BC$155:$BC$1048576,0),MATCH((CUADRO!M$4&amp;$E682),'Hoja de Trabajo para listado'!$BC$151:$CB$151,0)),0)+IFERROR(INDEX('Hoja de Trabajo para listado'!$DE$153:$DG$274,MATCH($A682,'Hoja de Trabajo para listado'!$DE$153:$DE$1048576,0),MATCH((CUADRO!M$4&amp;$E682),'Hoja de Trabajo para listado'!$DE$151:$DG$151,0)),0)+IFERROR(INDEX('Hoja de Trabajo para listado'!$CD$155:$DC$1048576,MATCH($A682,'Hoja de Trabajo para listado'!$CD$155:$CD$1048576,0),MATCH((CUADRO!M$4&amp;$E682),'Hoja de Trabajo para listado'!$CD$151:$DC$151,0)),0)</f>
        <v>0</v>
      </c>
      <c r="N682" s="241">
        <f ca="1">+IFERROR(INDEX('Hoja de Trabajo para listado'!$A$155:$Z$1048576,MATCH($A682,'Hoja de Trabajo para listado'!$A$155:$A$1048576,0),MATCH((CUADRO!N$4&amp;$E682),'Hoja de Trabajo para listado'!$A$151:$Z$151,0)),0)+IFERROR(INDEX('Hoja de Trabajo para listado'!$AB$155:$BA$1048576,MATCH($A682,'Hoja de Trabajo para listado'!$AB$155:$AB$1048576,0),MATCH((CUADRO!N$4&amp;$E682),'Hoja de Trabajo para listado'!$AB$151:$BA$151,0)),0)+IFERROR(INDEX('Hoja de Trabajo para listado'!$BC$155:$CB$1048576,MATCH($A682,'Hoja de Trabajo para listado'!$BC$155:$BC$1048576,0),MATCH((CUADRO!N$4&amp;$E682),'Hoja de Trabajo para listado'!$BC$151:$CB$151,0)),0)+IFERROR(INDEX('Hoja de Trabajo para listado'!$DE$153:$DG$274,MATCH($A682,'Hoja de Trabajo para listado'!$DE$153:$DE$1048576,0),MATCH((CUADRO!N$4&amp;$E682),'Hoja de Trabajo para listado'!$DE$151:$DG$151,0)),0)+IFERROR(INDEX('Hoja de Trabajo para listado'!$CD$155:$DC$1048576,MATCH($A682,'Hoja de Trabajo para listado'!$CD$155:$CD$1048576,0),MATCH((CUADRO!N$4&amp;$E682),'Hoja de Trabajo para listado'!$CD$151:$DC$151,0)),0)</f>
        <v>0</v>
      </c>
      <c r="O682" s="241">
        <f ca="1">+IFERROR(INDEX('Hoja de Trabajo para listado'!$A$155:$Z$1048576,MATCH($A682,'Hoja de Trabajo para listado'!$A$155:$A$1048576,0),MATCH((CUADRO!O$4&amp;$E682),'Hoja de Trabajo para listado'!$A$151:$Z$151,0)),0)+IFERROR(INDEX('Hoja de Trabajo para listado'!$AB$155:$BA$1048576,MATCH($A682,'Hoja de Trabajo para listado'!$AB$155:$AB$1048576,0),MATCH((CUADRO!O$4&amp;$E682),'Hoja de Trabajo para listado'!$AB$151:$BA$151,0)),0)+IFERROR(INDEX('Hoja de Trabajo para listado'!$BC$155:$CB$1048576,MATCH($A682,'Hoja de Trabajo para listado'!$BC$155:$BC$1048576,0),MATCH((CUADRO!O$4&amp;$E682),'Hoja de Trabajo para listado'!$BC$151:$CB$151,0)),0)+IFERROR(INDEX('Hoja de Trabajo para listado'!$DE$153:$DG$274,MATCH($A682,'Hoja de Trabajo para listado'!$DE$153:$DE$1048576,0),MATCH((CUADRO!O$4&amp;$E682),'Hoja de Trabajo para listado'!$DE$151:$DG$151,0)),0)+IFERROR(INDEX('Hoja de Trabajo para listado'!$CD$155:$DC$1048576,MATCH($A682,'Hoja de Trabajo para listado'!$CD$155:$CD$1048576,0),MATCH((CUADRO!O$4&amp;$E682),'Hoja de Trabajo para listado'!$CD$151:$DC$151,0)),0)</f>
        <v>0</v>
      </c>
      <c r="P682" s="241">
        <f ca="1">+IFERROR(INDEX('Hoja de Trabajo para listado'!$A$155:$Z$1048576,MATCH($A682,'Hoja de Trabajo para listado'!$A$155:$A$1048576,0),MATCH((CUADRO!P$4&amp;$E682),'Hoja de Trabajo para listado'!$A$151:$Z$151,0)),0)+IFERROR(INDEX('Hoja de Trabajo para listado'!$AB$155:$BA$1048576,MATCH($A682,'Hoja de Trabajo para listado'!$AB$155:$AB$1048576,0),MATCH((CUADRO!P$4&amp;$E682),'Hoja de Trabajo para listado'!$AB$151:$BA$151,0)),0)+IFERROR(INDEX('Hoja de Trabajo para listado'!$BC$155:$CB$1048576,MATCH($A682,'Hoja de Trabajo para listado'!$BC$155:$BC$1048576,0),MATCH((CUADRO!P$4&amp;$E682),'Hoja de Trabajo para listado'!$BC$151:$CB$151,0)),0)+IFERROR(INDEX('Hoja de Trabajo para listado'!$DE$153:$DG$274,MATCH($A682,'Hoja de Trabajo para listado'!$DE$153:$DE$1048576,0),MATCH((CUADRO!P$4&amp;$E682),'Hoja de Trabajo para listado'!$DE$151:$DG$151,0)),0)+IFERROR(INDEX('Hoja de Trabajo para listado'!$CD$155:$DC$1048576,MATCH($A682,'Hoja de Trabajo para listado'!$CD$155:$CD$1048576,0),MATCH((CUADRO!P$4&amp;$E682),'Hoja de Trabajo para listado'!$CD$151:$DC$151,0)),0)</f>
        <v>0</v>
      </c>
      <c r="Q682" s="241">
        <f ca="1">+IFERROR(INDEX('Hoja de Trabajo para listado'!$A$155:$Z$1048576,MATCH($A682,'Hoja de Trabajo para listado'!$A$155:$A$1048576,0),MATCH((CUADRO!Q$4&amp;$E682),'Hoja de Trabajo para listado'!$A$151:$Z$151,0)),0)+IFERROR(INDEX('Hoja de Trabajo para listado'!$AB$155:$BA$1048576,MATCH($A682,'Hoja de Trabajo para listado'!$AB$155:$AB$1048576,0),MATCH((CUADRO!Q$4&amp;$E682),'Hoja de Trabajo para listado'!$AB$151:$BA$151,0)),0)+IFERROR(INDEX('Hoja de Trabajo para listado'!$BC$155:$CB$1048576,MATCH($A682,'Hoja de Trabajo para listado'!$BC$155:$BC$1048576,0),MATCH((CUADRO!Q$4&amp;$E682),'Hoja de Trabajo para listado'!$BC$151:$CB$151,0)),0)+IFERROR(INDEX('Hoja de Trabajo para listado'!$DE$153:$DG$274,MATCH($A682,'Hoja de Trabajo para listado'!$DE$153:$DE$1048576,0),MATCH((CUADRO!Q$4&amp;$E682),'Hoja de Trabajo para listado'!$DE$151:$DG$151,0)),0)+IFERROR(INDEX('Hoja de Trabajo para listado'!$CD$155:$DC$1048576,MATCH($A682,'Hoja de Trabajo para listado'!$CD$155:$CD$1048576,0),MATCH((CUADRO!Q$4&amp;$E682),'Hoja de Trabajo para listado'!$CD$151:$DC$151,0)),0)</f>
        <v>0</v>
      </c>
      <c r="R682" s="241">
        <f t="shared" ca="1" si="20"/>
        <v>0</v>
      </c>
      <c r="S682" s="247">
        <f ca="1">+R681+R682</f>
        <v>0</v>
      </c>
      <c r="T682" s="241">
        <f ca="1">+S682</f>
        <v>0</v>
      </c>
      <c r="U682" s="240">
        <f t="shared" si="21"/>
        <v>2</v>
      </c>
    </row>
    <row r="683" spans="1:21" customFormat="1" ht="15" hidden="1" customHeight="1">
      <c r="A683" s="32">
        <v>1306</v>
      </c>
      <c r="B683" s="381">
        <f>+A683</f>
        <v>1306</v>
      </c>
      <c r="C683" s="245" t="str">
        <f>+VLOOKUP(A683,bd_lista!$A$3:$C$592,3,FALSE)</f>
        <v>Gobierno Autónomo Municipal de Colcapirhua</v>
      </c>
      <c r="D683" s="383" t="str">
        <f>+C683</f>
        <v>Gobierno Autónomo Municipal de Colcapirhua</v>
      </c>
      <c r="E683" s="240" t="s">
        <v>683</v>
      </c>
      <c r="F683" s="241">
        <f ca="1">+IFERROR(INDEX('Hoja de Trabajo para listado'!$A$155:$Z$1048576,MATCH($A683,'Hoja de Trabajo para listado'!$A$155:$A$1048576,0),MATCH((CUADRO!F$4&amp;$E683),'Hoja de Trabajo para listado'!$A$151:$Z$151,0)),0)+IFERROR(INDEX('Hoja de Trabajo para listado'!$AB$155:$BA$1048576,MATCH($A683,'Hoja de Trabajo para listado'!$AB$155:$AB$1048576,0),MATCH((CUADRO!F$4&amp;$E683),'Hoja de Trabajo para listado'!$AB$151:$BA$151,0)),0)+IFERROR(INDEX('Hoja de Trabajo para listado'!$BC$155:$CB$1048576,MATCH($A683,'Hoja de Trabajo para listado'!$BC$155:$BC$1048576,0),MATCH((CUADRO!F$4&amp;$E683),'Hoja de Trabajo para listado'!$BC$151:$CB$151,0)),0)+IFERROR(INDEX('Hoja de Trabajo para listado'!$DE$153:$DG$274,MATCH($A683,'Hoja de Trabajo para listado'!$DE$153:$DE$1048576,0),MATCH((CUADRO!F$4&amp;$E683),'Hoja de Trabajo para listado'!$DE$151:$DG$151,0)),0)+IFERROR(INDEX('Hoja de Trabajo para listado'!$CD$155:$DC$1048576,MATCH($A683,'Hoja de Trabajo para listado'!$CD$155:$CD$1048576,0),MATCH((CUADRO!F$4&amp;$E683),'Hoja de Trabajo para listado'!$CD$151:$DC$151,0)),0)</f>
        <v>0</v>
      </c>
      <c r="G683" s="241">
        <f ca="1">+IFERROR(INDEX('Hoja de Trabajo para listado'!$A$155:$Z$1048576,MATCH($A683,'Hoja de Trabajo para listado'!$A$155:$A$1048576,0),MATCH((CUADRO!G$4&amp;$E683),'Hoja de Trabajo para listado'!$A$151:$Z$151,0)),0)+IFERROR(INDEX('Hoja de Trabajo para listado'!$AB$155:$BA$1048576,MATCH($A683,'Hoja de Trabajo para listado'!$AB$155:$AB$1048576,0),MATCH((CUADRO!G$4&amp;$E683),'Hoja de Trabajo para listado'!$AB$151:$BA$151,0)),0)+IFERROR(INDEX('Hoja de Trabajo para listado'!$BC$155:$CB$1048576,MATCH($A683,'Hoja de Trabajo para listado'!$BC$155:$BC$1048576,0),MATCH((CUADRO!G$4&amp;$E683),'Hoja de Trabajo para listado'!$BC$151:$CB$151,0)),0)+IFERROR(INDEX('Hoja de Trabajo para listado'!$DE$153:$DG$274,MATCH($A683,'Hoja de Trabajo para listado'!$DE$153:$DE$1048576,0),MATCH((CUADRO!G$4&amp;$E683),'Hoja de Trabajo para listado'!$DE$151:$DG$151,0)),0)+IFERROR(INDEX('Hoja de Trabajo para listado'!$CD$155:$DC$1048576,MATCH($A683,'Hoja de Trabajo para listado'!$CD$155:$CD$1048576,0),MATCH((CUADRO!G$4&amp;$E683),'Hoja de Trabajo para listado'!$CD$151:$DC$151,0)),0)</f>
        <v>0</v>
      </c>
      <c r="H683" s="241">
        <f ca="1">+IFERROR(INDEX('Hoja de Trabajo para listado'!$A$155:$Z$1048576,MATCH($A683,'Hoja de Trabajo para listado'!$A$155:$A$1048576,0),MATCH((CUADRO!H$4&amp;$E683),'Hoja de Trabajo para listado'!$A$151:$Z$151,0)),0)+IFERROR(INDEX('Hoja de Trabajo para listado'!$AB$155:$BA$1048576,MATCH($A683,'Hoja de Trabajo para listado'!$AB$155:$AB$1048576,0),MATCH((CUADRO!H$4&amp;$E683),'Hoja de Trabajo para listado'!$AB$151:$BA$151,0)),0)+IFERROR(INDEX('Hoja de Trabajo para listado'!$BC$155:$CB$1048576,MATCH($A683,'Hoja de Trabajo para listado'!$BC$155:$BC$1048576,0),MATCH((CUADRO!H$4&amp;$E683),'Hoja de Trabajo para listado'!$BC$151:$CB$151,0)),0)+IFERROR(INDEX('Hoja de Trabajo para listado'!$DE$153:$DG$274,MATCH($A683,'Hoja de Trabajo para listado'!$DE$153:$DE$1048576,0),MATCH((CUADRO!H$4&amp;$E683),'Hoja de Trabajo para listado'!$DE$151:$DG$151,0)),0)+IFERROR(INDEX('Hoja de Trabajo para listado'!$CD$155:$DC$1048576,MATCH($A683,'Hoja de Trabajo para listado'!$CD$155:$CD$1048576,0),MATCH((CUADRO!H$4&amp;$E683),'Hoja de Trabajo para listado'!$CD$151:$DC$151,0)),0)</f>
        <v>0</v>
      </c>
      <c r="I683" s="241">
        <f ca="1">+IFERROR(INDEX('Hoja de Trabajo para listado'!$A$155:$Z$1048576,MATCH($A683,'Hoja de Trabajo para listado'!$A$155:$A$1048576,0),MATCH((CUADRO!I$4&amp;$E683),'Hoja de Trabajo para listado'!$A$151:$Z$151,0)),0)+IFERROR(INDEX('Hoja de Trabajo para listado'!$AB$155:$BA$1048576,MATCH($A683,'Hoja de Trabajo para listado'!$AB$155:$AB$1048576,0),MATCH((CUADRO!I$4&amp;$E683),'Hoja de Trabajo para listado'!$AB$151:$BA$151,0)),0)+IFERROR(INDEX('Hoja de Trabajo para listado'!$BC$155:$CB$1048576,MATCH($A683,'Hoja de Trabajo para listado'!$BC$155:$BC$1048576,0),MATCH((CUADRO!I$4&amp;$E683),'Hoja de Trabajo para listado'!$BC$151:$CB$151,0)),0)+IFERROR(INDEX('Hoja de Trabajo para listado'!$DE$153:$DG$274,MATCH($A683,'Hoja de Trabajo para listado'!$DE$153:$DE$1048576,0),MATCH((CUADRO!I$4&amp;$E683),'Hoja de Trabajo para listado'!$DE$151:$DG$151,0)),0)+IFERROR(INDEX('Hoja de Trabajo para listado'!$CD$155:$DC$1048576,MATCH($A683,'Hoja de Trabajo para listado'!$CD$155:$CD$1048576,0),MATCH((CUADRO!I$4&amp;$E683),'Hoja de Trabajo para listado'!$CD$151:$DC$151,0)),0)</f>
        <v>0</v>
      </c>
      <c r="J683" s="241">
        <f ca="1">+IFERROR(INDEX('Hoja de Trabajo para listado'!$A$155:$Z$1048576,MATCH($A683,'Hoja de Trabajo para listado'!$A$155:$A$1048576,0),MATCH((CUADRO!J$4&amp;$E683),'Hoja de Trabajo para listado'!$A$151:$Z$151,0)),0)+IFERROR(INDEX('Hoja de Trabajo para listado'!$AB$155:$BA$1048576,MATCH($A683,'Hoja de Trabajo para listado'!$AB$155:$AB$1048576,0),MATCH((CUADRO!J$4&amp;$E683),'Hoja de Trabajo para listado'!$AB$151:$BA$151,0)),0)+IFERROR(INDEX('Hoja de Trabajo para listado'!$BC$155:$CB$1048576,MATCH($A683,'Hoja de Trabajo para listado'!$BC$155:$BC$1048576,0),MATCH((CUADRO!J$4&amp;$E683),'Hoja de Trabajo para listado'!$BC$151:$CB$151,0)),0)+IFERROR(INDEX('Hoja de Trabajo para listado'!$DE$153:$DG$274,MATCH($A683,'Hoja de Trabajo para listado'!$DE$153:$DE$1048576,0),MATCH((CUADRO!J$4&amp;$E683),'Hoja de Trabajo para listado'!$DE$151:$DG$151,0)),0)+IFERROR(INDEX('Hoja de Trabajo para listado'!$CD$155:$DC$1048576,MATCH($A683,'Hoja de Trabajo para listado'!$CD$155:$CD$1048576,0),MATCH((CUADRO!J$4&amp;$E683),'Hoja de Trabajo para listado'!$CD$151:$DC$151,0)),0)</f>
        <v>0</v>
      </c>
      <c r="K683" s="241">
        <f ca="1">+IFERROR(INDEX('Hoja de Trabajo para listado'!$A$155:$Z$1048576,MATCH($A683,'Hoja de Trabajo para listado'!$A$155:$A$1048576,0),MATCH((CUADRO!K$4&amp;$E683),'Hoja de Trabajo para listado'!$A$151:$Z$151,0)),0)+IFERROR(INDEX('Hoja de Trabajo para listado'!$AB$155:$BA$1048576,MATCH($A683,'Hoja de Trabajo para listado'!$AB$155:$AB$1048576,0),MATCH((CUADRO!K$4&amp;$E683),'Hoja de Trabajo para listado'!$AB$151:$BA$151,0)),0)+IFERROR(INDEX('Hoja de Trabajo para listado'!$BC$155:$CB$1048576,MATCH($A683,'Hoja de Trabajo para listado'!$BC$155:$BC$1048576,0),MATCH((CUADRO!K$4&amp;$E683),'Hoja de Trabajo para listado'!$BC$151:$CB$151,0)),0)+IFERROR(INDEX('Hoja de Trabajo para listado'!$DE$153:$DG$274,MATCH($A683,'Hoja de Trabajo para listado'!$DE$153:$DE$1048576,0),MATCH((CUADRO!K$4&amp;$E683),'Hoja de Trabajo para listado'!$DE$151:$DG$151,0)),0)+IFERROR(INDEX('Hoja de Trabajo para listado'!$CD$155:$DC$1048576,MATCH($A683,'Hoja de Trabajo para listado'!$CD$155:$CD$1048576,0),MATCH((CUADRO!K$4&amp;$E683),'Hoja de Trabajo para listado'!$CD$151:$DC$151,0)),0)</f>
        <v>0</v>
      </c>
      <c r="L683" s="241">
        <f ca="1">+IFERROR(INDEX('Hoja de Trabajo para listado'!$A$155:$Z$1048576,MATCH($A683,'Hoja de Trabajo para listado'!$A$155:$A$1048576,0),MATCH((CUADRO!L$4&amp;$E683),'Hoja de Trabajo para listado'!$A$151:$Z$151,0)),0)+IFERROR(INDEX('Hoja de Trabajo para listado'!$AB$155:$BA$1048576,MATCH($A683,'Hoja de Trabajo para listado'!$AB$155:$AB$1048576,0),MATCH((CUADRO!L$4&amp;$E683),'Hoja de Trabajo para listado'!$AB$151:$BA$151,0)),0)+IFERROR(INDEX('Hoja de Trabajo para listado'!$BC$155:$CB$1048576,MATCH($A683,'Hoja de Trabajo para listado'!$BC$155:$BC$1048576,0),MATCH((CUADRO!L$4&amp;$E683),'Hoja de Trabajo para listado'!$BC$151:$CB$151,0)),0)+IFERROR(INDEX('Hoja de Trabajo para listado'!$DE$153:$DG$274,MATCH($A683,'Hoja de Trabajo para listado'!$DE$153:$DE$1048576,0),MATCH((CUADRO!L$4&amp;$E683),'Hoja de Trabajo para listado'!$DE$151:$DG$151,0)),0)+IFERROR(INDEX('Hoja de Trabajo para listado'!$CD$155:$DC$1048576,MATCH($A683,'Hoja de Trabajo para listado'!$CD$155:$CD$1048576,0),MATCH((CUADRO!L$4&amp;$E683),'Hoja de Trabajo para listado'!$CD$151:$DC$151,0)),0)</f>
        <v>0</v>
      </c>
      <c r="M683" s="241">
        <f ca="1">+IFERROR(INDEX('Hoja de Trabajo para listado'!$A$155:$Z$1048576,MATCH($A683,'Hoja de Trabajo para listado'!$A$155:$A$1048576,0),MATCH((CUADRO!M$4&amp;$E683),'Hoja de Trabajo para listado'!$A$151:$Z$151,0)),0)+IFERROR(INDEX('Hoja de Trabajo para listado'!$AB$155:$BA$1048576,MATCH($A683,'Hoja de Trabajo para listado'!$AB$155:$AB$1048576,0),MATCH((CUADRO!M$4&amp;$E683),'Hoja de Trabajo para listado'!$AB$151:$BA$151,0)),0)+IFERROR(INDEX('Hoja de Trabajo para listado'!$BC$155:$CB$1048576,MATCH($A683,'Hoja de Trabajo para listado'!$BC$155:$BC$1048576,0),MATCH((CUADRO!M$4&amp;$E683),'Hoja de Trabajo para listado'!$BC$151:$CB$151,0)),0)+IFERROR(INDEX('Hoja de Trabajo para listado'!$DE$153:$DG$274,MATCH($A683,'Hoja de Trabajo para listado'!$DE$153:$DE$1048576,0),MATCH((CUADRO!M$4&amp;$E683),'Hoja de Trabajo para listado'!$DE$151:$DG$151,0)),0)+IFERROR(INDEX('Hoja de Trabajo para listado'!$CD$155:$DC$1048576,MATCH($A683,'Hoja de Trabajo para listado'!$CD$155:$CD$1048576,0),MATCH((CUADRO!M$4&amp;$E683),'Hoja de Trabajo para listado'!$CD$151:$DC$151,0)),0)</f>
        <v>0</v>
      </c>
      <c r="N683" s="241">
        <f ca="1">+IFERROR(INDEX('Hoja de Trabajo para listado'!$A$155:$Z$1048576,MATCH($A683,'Hoja de Trabajo para listado'!$A$155:$A$1048576,0),MATCH((CUADRO!N$4&amp;$E683),'Hoja de Trabajo para listado'!$A$151:$Z$151,0)),0)+IFERROR(INDEX('Hoja de Trabajo para listado'!$AB$155:$BA$1048576,MATCH($A683,'Hoja de Trabajo para listado'!$AB$155:$AB$1048576,0),MATCH((CUADRO!N$4&amp;$E683),'Hoja de Trabajo para listado'!$AB$151:$BA$151,0)),0)+IFERROR(INDEX('Hoja de Trabajo para listado'!$BC$155:$CB$1048576,MATCH($A683,'Hoja de Trabajo para listado'!$BC$155:$BC$1048576,0),MATCH((CUADRO!N$4&amp;$E683),'Hoja de Trabajo para listado'!$BC$151:$CB$151,0)),0)+IFERROR(INDEX('Hoja de Trabajo para listado'!$DE$153:$DG$274,MATCH($A683,'Hoja de Trabajo para listado'!$DE$153:$DE$1048576,0),MATCH((CUADRO!N$4&amp;$E683),'Hoja de Trabajo para listado'!$DE$151:$DG$151,0)),0)+IFERROR(INDEX('Hoja de Trabajo para listado'!$CD$155:$DC$1048576,MATCH($A683,'Hoja de Trabajo para listado'!$CD$155:$CD$1048576,0),MATCH((CUADRO!N$4&amp;$E683),'Hoja de Trabajo para listado'!$CD$151:$DC$151,0)),0)</f>
        <v>0</v>
      </c>
      <c r="O683" s="241">
        <f ca="1">+IFERROR(INDEX('Hoja de Trabajo para listado'!$A$155:$Z$1048576,MATCH($A683,'Hoja de Trabajo para listado'!$A$155:$A$1048576,0),MATCH((CUADRO!O$4&amp;$E683),'Hoja de Trabajo para listado'!$A$151:$Z$151,0)),0)+IFERROR(INDEX('Hoja de Trabajo para listado'!$AB$155:$BA$1048576,MATCH($A683,'Hoja de Trabajo para listado'!$AB$155:$AB$1048576,0),MATCH((CUADRO!O$4&amp;$E683),'Hoja de Trabajo para listado'!$AB$151:$BA$151,0)),0)+IFERROR(INDEX('Hoja de Trabajo para listado'!$BC$155:$CB$1048576,MATCH($A683,'Hoja de Trabajo para listado'!$BC$155:$BC$1048576,0),MATCH((CUADRO!O$4&amp;$E683),'Hoja de Trabajo para listado'!$BC$151:$CB$151,0)),0)+IFERROR(INDEX('Hoja de Trabajo para listado'!$DE$153:$DG$274,MATCH($A683,'Hoja de Trabajo para listado'!$DE$153:$DE$1048576,0),MATCH((CUADRO!O$4&amp;$E683),'Hoja de Trabajo para listado'!$DE$151:$DG$151,0)),0)+IFERROR(INDEX('Hoja de Trabajo para listado'!$CD$155:$DC$1048576,MATCH($A683,'Hoja de Trabajo para listado'!$CD$155:$CD$1048576,0),MATCH((CUADRO!O$4&amp;$E683),'Hoja de Trabajo para listado'!$CD$151:$DC$151,0)),0)</f>
        <v>0</v>
      </c>
      <c r="P683" s="241">
        <f ca="1">+IFERROR(INDEX('Hoja de Trabajo para listado'!$A$155:$Z$1048576,MATCH($A683,'Hoja de Trabajo para listado'!$A$155:$A$1048576,0),MATCH((CUADRO!P$4&amp;$E683),'Hoja de Trabajo para listado'!$A$151:$Z$151,0)),0)+IFERROR(INDEX('Hoja de Trabajo para listado'!$AB$155:$BA$1048576,MATCH($A683,'Hoja de Trabajo para listado'!$AB$155:$AB$1048576,0),MATCH((CUADRO!P$4&amp;$E683),'Hoja de Trabajo para listado'!$AB$151:$BA$151,0)),0)+IFERROR(INDEX('Hoja de Trabajo para listado'!$BC$155:$CB$1048576,MATCH($A683,'Hoja de Trabajo para listado'!$BC$155:$BC$1048576,0),MATCH((CUADRO!P$4&amp;$E683),'Hoja de Trabajo para listado'!$BC$151:$CB$151,0)),0)+IFERROR(INDEX('Hoja de Trabajo para listado'!$DE$153:$DG$274,MATCH($A683,'Hoja de Trabajo para listado'!$DE$153:$DE$1048576,0),MATCH((CUADRO!P$4&amp;$E683),'Hoja de Trabajo para listado'!$DE$151:$DG$151,0)),0)+IFERROR(INDEX('Hoja de Trabajo para listado'!$CD$155:$DC$1048576,MATCH($A683,'Hoja de Trabajo para listado'!$CD$155:$CD$1048576,0),MATCH((CUADRO!P$4&amp;$E683),'Hoja de Trabajo para listado'!$CD$151:$DC$151,0)),0)</f>
        <v>0</v>
      </c>
      <c r="Q683" s="241">
        <f ca="1">+IFERROR(INDEX('Hoja de Trabajo para listado'!$A$155:$Z$1048576,MATCH($A683,'Hoja de Trabajo para listado'!$A$155:$A$1048576,0),MATCH((CUADRO!Q$4&amp;$E683),'Hoja de Trabajo para listado'!$A$151:$Z$151,0)),0)+IFERROR(INDEX('Hoja de Trabajo para listado'!$AB$155:$BA$1048576,MATCH($A683,'Hoja de Trabajo para listado'!$AB$155:$AB$1048576,0),MATCH((CUADRO!Q$4&amp;$E683),'Hoja de Trabajo para listado'!$AB$151:$BA$151,0)),0)+IFERROR(INDEX('Hoja de Trabajo para listado'!$BC$155:$CB$1048576,MATCH($A683,'Hoja de Trabajo para listado'!$BC$155:$BC$1048576,0),MATCH((CUADRO!Q$4&amp;$E683),'Hoja de Trabajo para listado'!$BC$151:$CB$151,0)),0)+IFERROR(INDEX('Hoja de Trabajo para listado'!$DE$153:$DG$274,MATCH($A683,'Hoja de Trabajo para listado'!$DE$153:$DE$1048576,0),MATCH((CUADRO!Q$4&amp;$E683),'Hoja de Trabajo para listado'!$DE$151:$DG$151,0)),0)+IFERROR(INDEX('Hoja de Trabajo para listado'!$CD$155:$DC$1048576,MATCH($A683,'Hoja de Trabajo para listado'!$CD$155:$CD$1048576,0),MATCH((CUADRO!Q$4&amp;$E683),'Hoja de Trabajo para listado'!$CD$151:$DC$151,0)),0)</f>
        <v>0</v>
      </c>
      <c r="R683" s="241">
        <f t="shared" ca="1" si="20"/>
        <v>0</v>
      </c>
      <c r="S683" s="247"/>
      <c r="T683" s="241">
        <f ca="1">+T684</f>
        <v>0</v>
      </c>
      <c r="U683" s="240">
        <f t="shared" si="21"/>
        <v>1</v>
      </c>
    </row>
    <row r="684" spans="1:21" customFormat="1" ht="15" hidden="1" customHeight="1">
      <c r="A684" s="32">
        <v>1306</v>
      </c>
      <c r="B684" s="382"/>
      <c r="C684" s="245" t="str">
        <f>+VLOOKUP(A684,bd_lista!$A$3:$C$592,3,FALSE)</f>
        <v>Gobierno Autónomo Municipal de Colcapirhua</v>
      </c>
      <c r="D684" s="384"/>
      <c r="E684" s="242" t="s">
        <v>684</v>
      </c>
      <c r="F684" s="241">
        <f ca="1">+IFERROR(INDEX('Hoja de Trabajo para listado'!$A$155:$Z$1048576,MATCH($A684,'Hoja de Trabajo para listado'!$A$155:$A$1048576,0),MATCH((CUADRO!F$4&amp;$E684),'Hoja de Trabajo para listado'!$A$151:$Z$151,0)),0)+IFERROR(INDEX('Hoja de Trabajo para listado'!$AB$155:$BA$1048576,MATCH($A684,'Hoja de Trabajo para listado'!$AB$155:$AB$1048576,0),MATCH((CUADRO!F$4&amp;$E684),'Hoja de Trabajo para listado'!$AB$151:$BA$151,0)),0)+IFERROR(INDEX('Hoja de Trabajo para listado'!$BC$155:$CB$1048576,MATCH($A684,'Hoja de Trabajo para listado'!$BC$155:$BC$1048576,0),MATCH((CUADRO!F$4&amp;$E684),'Hoja de Trabajo para listado'!$BC$151:$CB$151,0)),0)+IFERROR(INDEX('Hoja de Trabajo para listado'!$DE$153:$DG$274,MATCH($A684,'Hoja de Trabajo para listado'!$DE$153:$DE$1048576,0),MATCH((CUADRO!F$4&amp;$E684),'Hoja de Trabajo para listado'!$DE$151:$DG$151,0)),0)+IFERROR(INDEX('Hoja de Trabajo para listado'!$CD$155:$DC$1048576,MATCH($A684,'Hoja de Trabajo para listado'!$CD$155:$CD$1048576,0),MATCH((CUADRO!F$4&amp;$E684),'Hoja de Trabajo para listado'!$CD$151:$DC$151,0)),0)</f>
        <v>0</v>
      </c>
      <c r="G684" s="241">
        <f ca="1">+IFERROR(INDEX('Hoja de Trabajo para listado'!$A$155:$Z$1048576,MATCH($A684,'Hoja de Trabajo para listado'!$A$155:$A$1048576,0),MATCH((CUADRO!G$4&amp;$E684),'Hoja de Trabajo para listado'!$A$151:$Z$151,0)),0)+IFERROR(INDEX('Hoja de Trabajo para listado'!$AB$155:$BA$1048576,MATCH($A684,'Hoja de Trabajo para listado'!$AB$155:$AB$1048576,0),MATCH((CUADRO!G$4&amp;$E684),'Hoja de Trabajo para listado'!$AB$151:$BA$151,0)),0)+IFERROR(INDEX('Hoja de Trabajo para listado'!$BC$155:$CB$1048576,MATCH($A684,'Hoja de Trabajo para listado'!$BC$155:$BC$1048576,0),MATCH((CUADRO!G$4&amp;$E684),'Hoja de Trabajo para listado'!$BC$151:$CB$151,0)),0)+IFERROR(INDEX('Hoja de Trabajo para listado'!$DE$153:$DG$274,MATCH($A684,'Hoja de Trabajo para listado'!$DE$153:$DE$1048576,0),MATCH((CUADRO!G$4&amp;$E684),'Hoja de Trabajo para listado'!$DE$151:$DG$151,0)),0)+IFERROR(INDEX('Hoja de Trabajo para listado'!$CD$155:$DC$1048576,MATCH($A684,'Hoja de Trabajo para listado'!$CD$155:$CD$1048576,0),MATCH((CUADRO!G$4&amp;$E684),'Hoja de Trabajo para listado'!$CD$151:$DC$151,0)),0)</f>
        <v>0</v>
      </c>
      <c r="H684" s="241">
        <f ca="1">+IFERROR(INDEX('Hoja de Trabajo para listado'!$A$155:$Z$1048576,MATCH($A684,'Hoja de Trabajo para listado'!$A$155:$A$1048576,0),MATCH((CUADRO!H$4&amp;$E684),'Hoja de Trabajo para listado'!$A$151:$Z$151,0)),0)+IFERROR(INDEX('Hoja de Trabajo para listado'!$AB$155:$BA$1048576,MATCH($A684,'Hoja de Trabajo para listado'!$AB$155:$AB$1048576,0),MATCH((CUADRO!H$4&amp;$E684),'Hoja de Trabajo para listado'!$AB$151:$BA$151,0)),0)+IFERROR(INDEX('Hoja de Trabajo para listado'!$BC$155:$CB$1048576,MATCH($A684,'Hoja de Trabajo para listado'!$BC$155:$BC$1048576,0),MATCH((CUADRO!H$4&amp;$E684),'Hoja de Trabajo para listado'!$BC$151:$CB$151,0)),0)+IFERROR(INDEX('Hoja de Trabajo para listado'!$DE$153:$DG$274,MATCH($A684,'Hoja de Trabajo para listado'!$DE$153:$DE$1048576,0),MATCH((CUADRO!H$4&amp;$E684),'Hoja de Trabajo para listado'!$DE$151:$DG$151,0)),0)+IFERROR(INDEX('Hoja de Trabajo para listado'!$CD$155:$DC$1048576,MATCH($A684,'Hoja de Trabajo para listado'!$CD$155:$CD$1048576,0),MATCH((CUADRO!H$4&amp;$E684),'Hoja de Trabajo para listado'!$CD$151:$DC$151,0)),0)</f>
        <v>0</v>
      </c>
      <c r="I684" s="241">
        <f ca="1">+IFERROR(INDEX('Hoja de Trabajo para listado'!$A$155:$Z$1048576,MATCH($A684,'Hoja de Trabajo para listado'!$A$155:$A$1048576,0),MATCH((CUADRO!I$4&amp;$E684),'Hoja de Trabajo para listado'!$A$151:$Z$151,0)),0)+IFERROR(INDEX('Hoja de Trabajo para listado'!$AB$155:$BA$1048576,MATCH($A684,'Hoja de Trabajo para listado'!$AB$155:$AB$1048576,0),MATCH((CUADRO!I$4&amp;$E684),'Hoja de Trabajo para listado'!$AB$151:$BA$151,0)),0)+IFERROR(INDEX('Hoja de Trabajo para listado'!$BC$155:$CB$1048576,MATCH($A684,'Hoja de Trabajo para listado'!$BC$155:$BC$1048576,0),MATCH((CUADRO!I$4&amp;$E684),'Hoja de Trabajo para listado'!$BC$151:$CB$151,0)),0)+IFERROR(INDEX('Hoja de Trabajo para listado'!$DE$153:$DG$274,MATCH($A684,'Hoja de Trabajo para listado'!$DE$153:$DE$1048576,0),MATCH((CUADRO!I$4&amp;$E684),'Hoja de Trabajo para listado'!$DE$151:$DG$151,0)),0)+IFERROR(INDEX('Hoja de Trabajo para listado'!$CD$155:$DC$1048576,MATCH($A684,'Hoja de Trabajo para listado'!$CD$155:$CD$1048576,0),MATCH((CUADRO!I$4&amp;$E684),'Hoja de Trabajo para listado'!$CD$151:$DC$151,0)),0)</f>
        <v>0</v>
      </c>
      <c r="J684" s="241">
        <f ca="1">+IFERROR(INDEX('Hoja de Trabajo para listado'!$A$155:$Z$1048576,MATCH($A684,'Hoja de Trabajo para listado'!$A$155:$A$1048576,0),MATCH((CUADRO!J$4&amp;$E684),'Hoja de Trabajo para listado'!$A$151:$Z$151,0)),0)+IFERROR(INDEX('Hoja de Trabajo para listado'!$AB$155:$BA$1048576,MATCH($A684,'Hoja de Trabajo para listado'!$AB$155:$AB$1048576,0),MATCH((CUADRO!J$4&amp;$E684),'Hoja de Trabajo para listado'!$AB$151:$BA$151,0)),0)+IFERROR(INDEX('Hoja de Trabajo para listado'!$BC$155:$CB$1048576,MATCH($A684,'Hoja de Trabajo para listado'!$BC$155:$BC$1048576,0),MATCH((CUADRO!J$4&amp;$E684),'Hoja de Trabajo para listado'!$BC$151:$CB$151,0)),0)+IFERROR(INDEX('Hoja de Trabajo para listado'!$DE$153:$DG$274,MATCH($A684,'Hoja de Trabajo para listado'!$DE$153:$DE$1048576,0),MATCH((CUADRO!J$4&amp;$E684),'Hoja de Trabajo para listado'!$DE$151:$DG$151,0)),0)+IFERROR(INDEX('Hoja de Trabajo para listado'!$CD$155:$DC$1048576,MATCH($A684,'Hoja de Trabajo para listado'!$CD$155:$CD$1048576,0),MATCH((CUADRO!J$4&amp;$E684),'Hoja de Trabajo para listado'!$CD$151:$DC$151,0)),0)</f>
        <v>0</v>
      </c>
      <c r="K684" s="241">
        <f ca="1">+IFERROR(INDEX('Hoja de Trabajo para listado'!$A$155:$Z$1048576,MATCH($A684,'Hoja de Trabajo para listado'!$A$155:$A$1048576,0),MATCH((CUADRO!K$4&amp;$E684),'Hoja de Trabajo para listado'!$A$151:$Z$151,0)),0)+IFERROR(INDEX('Hoja de Trabajo para listado'!$AB$155:$BA$1048576,MATCH($A684,'Hoja de Trabajo para listado'!$AB$155:$AB$1048576,0),MATCH((CUADRO!K$4&amp;$E684),'Hoja de Trabajo para listado'!$AB$151:$BA$151,0)),0)+IFERROR(INDEX('Hoja de Trabajo para listado'!$BC$155:$CB$1048576,MATCH($A684,'Hoja de Trabajo para listado'!$BC$155:$BC$1048576,0),MATCH((CUADRO!K$4&amp;$E684),'Hoja de Trabajo para listado'!$BC$151:$CB$151,0)),0)+IFERROR(INDEX('Hoja de Trabajo para listado'!$DE$153:$DG$274,MATCH($A684,'Hoja de Trabajo para listado'!$DE$153:$DE$1048576,0),MATCH((CUADRO!K$4&amp;$E684),'Hoja de Trabajo para listado'!$DE$151:$DG$151,0)),0)+IFERROR(INDEX('Hoja de Trabajo para listado'!$CD$155:$DC$1048576,MATCH($A684,'Hoja de Trabajo para listado'!$CD$155:$CD$1048576,0),MATCH((CUADRO!K$4&amp;$E684),'Hoja de Trabajo para listado'!$CD$151:$DC$151,0)),0)</f>
        <v>0</v>
      </c>
      <c r="L684" s="241">
        <f ca="1">+IFERROR(INDEX('Hoja de Trabajo para listado'!$A$155:$Z$1048576,MATCH($A684,'Hoja de Trabajo para listado'!$A$155:$A$1048576,0),MATCH((CUADRO!L$4&amp;$E684),'Hoja de Trabajo para listado'!$A$151:$Z$151,0)),0)+IFERROR(INDEX('Hoja de Trabajo para listado'!$AB$155:$BA$1048576,MATCH($A684,'Hoja de Trabajo para listado'!$AB$155:$AB$1048576,0),MATCH((CUADRO!L$4&amp;$E684),'Hoja de Trabajo para listado'!$AB$151:$BA$151,0)),0)+IFERROR(INDEX('Hoja de Trabajo para listado'!$BC$155:$CB$1048576,MATCH($A684,'Hoja de Trabajo para listado'!$BC$155:$BC$1048576,0),MATCH((CUADRO!L$4&amp;$E684),'Hoja de Trabajo para listado'!$BC$151:$CB$151,0)),0)+IFERROR(INDEX('Hoja de Trabajo para listado'!$DE$153:$DG$274,MATCH($A684,'Hoja de Trabajo para listado'!$DE$153:$DE$1048576,0),MATCH((CUADRO!L$4&amp;$E684),'Hoja de Trabajo para listado'!$DE$151:$DG$151,0)),0)+IFERROR(INDEX('Hoja de Trabajo para listado'!$CD$155:$DC$1048576,MATCH($A684,'Hoja de Trabajo para listado'!$CD$155:$CD$1048576,0),MATCH((CUADRO!L$4&amp;$E684),'Hoja de Trabajo para listado'!$CD$151:$DC$151,0)),0)</f>
        <v>0</v>
      </c>
      <c r="M684" s="241">
        <f ca="1">+IFERROR(INDEX('Hoja de Trabajo para listado'!$A$155:$Z$1048576,MATCH($A684,'Hoja de Trabajo para listado'!$A$155:$A$1048576,0),MATCH((CUADRO!M$4&amp;$E684),'Hoja de Trabajo para listado'!$A$151:$Z$151,0)),0)+IFERROR(INDEX('Hoja de Trabajo para listado'!$AB$155:$BA$1048576,MATCH($A684,'Hoja de Trabajo para listado'!$AB$155:$AB$1048576,0),MATCH((CUADRO!M$4&amp;$E684),'Hoja de Trabajo para listado'!$AB$151:$BA$151,0)),0)+IFERROR(INDEX('Hoja de Trabajo para listado'!$BC$155:$CB$1048576,MATCH($A684,'Hoja de Trabajo para listado'!$BC$155:$BC$1048576,0),MATCH((CUADRO!M$4&amp;$E684),'Hoja de Trabajo para listado'!$BC$151:$CB$151,0)),0)+IFERROR(INDEX('Hoja de Trabajo para listado'!$DE$153:$DG$274,MATCH($A684,'Hoja de Trabajo para listado'!$DE$153:$DE$1048576,0),MATCH((CUADRO!M$4&amp;$E684),'Hoja de Trabajo para listado'!$DE$151:$DG$151,0)),0)+IFERROR(INDEX('Hoja de Trabajo para listado'!$CD$155:$DC$1048576,MATCH($A684,'Hoja de Trabajo para listado'!$CD$155:$CD$1048576,0),MATCH((CUADRO!M$4&amp;$E684),'Hoja de Trabajo para listado'!$CD$151:$DC$151,0)),0)</f>
        <v>0</v>
      </c>
      <c r="N684" s="241">
        <f ca="1">+IFERROR(INDEX('Hoja de Trabajo para listado'!$A$155:$Z$1048576,MATCH($A684,'Hoja de Trabajo para listado'!$A$155:$A$1048576,0),MATCH((CUADRO!N$4&amp;$E684),'Hoja de Trabajo para listado'!$A$151:$Z$151,0)),0)+IFERROR(INDEX('Hoja de Trabajo para listado'!$AB$155:$BA$1048576,MATCH($A684,'Hoja de Trabajo para listado'!$AB$155:$AB$1048576,0),MATCH((CUADRO!N$4&amp;$E684),'Hoja de Trabajo para listado'!$AB$151:$BA$151,0)),0)+IFERROR(INDEX('Hoja de Trabajo para listado'!$BC$155:$CB$1048576,MATCH($A684,'Hoja de Trabajo para listado'!$BC$155:$BC$1048576,0),MATCH((CUADRO!N$4&amp;$E684),'Hoja de Trabajo para listado'!$BC$151:$CB$151,0)),0)+IFERROR(INDEX('Hoja de Trabajo para listado'!$DE$153:$DG$274,MATCH($A684,'Hoja de Trabajo para listado'!$DE$153:$DE$1048576,0),MATCH((CUADRO!N$4&amp;$E684),'Hoja de Trabajo para listado'!$DE$151:$DG$151,0)),0)+IFERROR(INDEX('Hoja de Trabajo para listado'!$CD$155:$DC$1048576,MATCH($A684,'Hoja de Trabajo para listado'!$CD$155:$CD$1048576,0),MATCH((CUADRO!N$4&amp;$E684),'Hoja de Trabajo para listado'!$CD$151:$DC$151,0)),0)</f>
        <v>0</v>
      </c>
      <c r="O684" s="241">
        <f ca="1">+IFERROR(INDEX('Hoja de Trabajo para listado'!$A$155:$Z$1048576,MATCH($A684,'Hoja de Trabajo para listado'!$A$155:$A$1048576,0),MATCH((CUADRO!O$4&amp;$E684),'Hoja de Trabajo para listado'!$A$151:$Z$151,0)),0)+IFERROR(INDEX('Hoja de Trabajo para listado'!$AB$155:$BA$1048576,MATCH($A684,'Hoja de Trabajo para listado'!$AB$155:$AB$1048576,0),MATCH((CUADRO!O$4&amp;$E684),'Hoja de Trabajo para listado'!$AB$151:$BA$151,0)),0)+IFERROR(INDEX('Hoja de Trabajo para listado'!$BC$155:$CB$1048576,MATCH($A684,'Hoja de Trabajo para listado'!$BC$155:$BC$1048576,0),MATCH((CUADRO!O$4&amp;$E684),'Hoja de Trabajo para listado'!$BC$151:$CB$151,0)),0)+IFERROR(INDEX('Hoja de Trabajo para listado'!$DE$153:$DG$274,MATCH($A684,'Hoja de Trabajo para listado'!$DE$153:$DE$1048576,0),MATCH((CUADRO!O$4&amp;$E684),'Hoja de Trabajo para listado'!$DE$151:$DG$151,0)),0)+IFERROR(INDEX('Hoja de Trabajo para listado'!$CD$155:$DC$1048576,MATCH($A684,'Hoja de Trabajo para listado'!$CD$155:$CD$1048576,0),MATCH((CUADRO!O$4&amp;$E684),'Hoja de Trabajo para listado'!$CD$151:$DC$151,0)),0)</f>
        <v>0</v>
      </c>
      <c r="P684" s="241">
        <f ca="1">+IFERROR(INDEX('Hoja de Trabajo para listado'!$A$155:$Z$1048576,MATCH($A684,'Hoja de Trabajo para listado'!$A$155:$A$1048576,0),MATCH((CUADRO!P$4&amp;$E684),'Hoja de Trabajo para listado'!$A$151:$Z$151,0)),0)+IFERROR(INDEX('Hoja de Trabajo para listado'!$AB$155:$BA$1048576,MATCH($A684,'Hoja de Trabajo para listado'!$AB$155:$AB$1048576,0),MATCH((CUADRO!P$4&amp;$E684),'Hoja de Trabajo para listado'!$AB$151:$BA$151,0)),0)+IFERROR(INDEX('Hoja de Trabajo para listado'!$BC$155:$CB$1048576,MATCH($A684,'Hoja de Trabajo para listado'!$BC$155:$BC$1048576,0),MATCH((CUADRO!P$4&amp;$E684),'Hoja de Trabajo para listado'!$BC$151:$CB$151,0)),0)+IFERROR(INDEX('Hoja de Trabajo para listado'!$DE$153:$DG$274,MATCH($A684,'Hoja de Trabajo para listado'!$DE$153:$DE$1048576,0),MATCH((CUADRO!P$4&amp;$E684),'Hoja de Trabajo para listado'!$DE$151:$DG$151,0)),0)+IFERROR(INDEX('Hoja de Trabajo para listado'!$CD$155:$DC$1048576,MATCH($A684,'Hoja de Trabajo para listado'!$CD$155:$CD$1048576,0),MATCH((CUADRO!P$4&amp;$E684),'Hoja de Trabajo para listado'!$CD$151:$DC$151,0)),0)</f>
        <v>0</v>
      </c>
      <c r="Q684" s="241">
        <f ca="1">+IFERROR(INDEX('Hoja de Trabajo para listado'!$A$155:$Z$1048576,MATCH($A684,'Hoja de Trabajo para listado'!$A$155:$A$1048576,0),MATCH((CUADRO!Q$4&amp;$E684),'Hoja de Trabajo para listado'!$A$151:$Z$151,0)),0)+IFERROR(INDEX('Hoja de Trabajo para listado'!$AB$155:$BA$1048576,MATCH($A684,'Hoja de Trabajo para listado'!$AB$155:$AB$1048576,0),MATCH((CUADRO!Q$4&amp;$E684),'Hoja de Trabajo para listado'!$AB$151:$BA$151,0)),0)+IFERROR(INDEX('Hoja de Trabajo para listado'!$BC$155:$CB$1048576,MATCH($A684,'Hoja de Trabajo para listado'!$BC$155:$BC$1048576,0),MATCH((CUADRO!Q$4&amp;$E684),'Hoja de Trabajo para listado'!$BC$151:$CB$151,0)),0)+IFERROR(INDEX('Hoja de Trabajo para listado'!$DE$153:$DG$274,MATCH($A684,'Hoja de Trabajo para listado'!$DE$153:$DE$1048576,0),MATCH((CUADRO!Q$4&amp;$E684),'Hoja de Trabajo para listado'!$DE$151:$DG$151,0)),0)+IFERROR(INDEX('Hoja de Trabajo para listado'!$CD$155:$DC$1048576,MATCH($A684,'Hoja de Trabajo para listado'!$CD$155:$CD$1048576,0),MATCH((CUADRO!Q$4&amp;$E684),'Hoja de Trabajo para listado'!$CD$151:$DC$151,0)),0)</f>
        <v>0</v>
      </c>
      <c r="R684" s="241">
        <f t="shared" ca="1" si="20"/>
        <v>0</v>
      </c>
      <c r="S684" s="247">
        <f ca="1">+R683+R684</f>
        <v>0</v>
      </c>
      <c r="T684" s="241">
        <f ca="1">+S684</f>
        <v>0</v>
      </c>
      <c r="U684" s="240">
        <f t="shared" si="21"/>
        <v>2</v>
      </c>
    </row>
    <row r="685" spans="1:21" customFormat="1" ht="15" hidden="1" customHeight="1">
      <c r="A685" s="248">
        <v>1307</v>
      </c>
      <c r="B685" s="381">
        <f>+A685</f>
        <v>1307</v>
      </c>
      <c r="C685" s="245" t="str">
        <f>+VLOOKUP(A685,bd_lista!$A$3:$C$592,3,FALSE)</f>
        <v>Gobierno Autónomo Municipal de Aiquile</v>
      </c>
      <c r="D685" s="383" t="str">
        <f>+C685</f>
        <v>Gobierno Autónomo Municipal de Aiquile</v>
      </c>
      <c r="E685" s="240" t="s">
        <v>683</v>
      </c>
      <c r="F685" s="241">
        <f ca="1">+IFERROR(INDEX('Hoja de Trabajo para listado'!$A$155:$Z$1048576,MATCH($A685,'Hoja de Trabajo para listado'!$A$155:$A$1048576,0),MATCH((CUADRO!F$4&amp;$E685),'Hoja de Trabajo para listado'!$A$151:$Z$151,0)),0)+IFERROR(INDEX('Hoja de Trabajo para listado'!$AB$155:$BA$1048576,MATCH($A685,'Hoja de Trabajo para listado'!$AB$155:$AB$1048576,0),MATCH((CUADRO!F$4&amp;$E685),'Hoja de Trabajo para listado'!$AB$151:$BA$151,0)),0)+IFERROR(INDEX('Hoja de Trabajo para listado'!$BC$155:$CB$1048576,MATCH($A685,'Hoja de Trabajo para listado'!$BC$155:$BC$1048576,0),MATCH((CUADRO!F$4&amp;$E685),'Hoja de Trabajo para listado'!$BC$151:$CB$151,0)),0)+IFERROR(INDEX('Hoja de Trabajo para listado'!$DE$153:$DG$274,MATCH($A685,'Hoja de Trabajo para listado'!$DE$153:$DE$1048576,0),MATCH((CUADRO!F$4&amp;$E685),'Hoja de Trabajo para listado'!$DE$151:$DG$151,0)),0)+IFERROR(INDEX('Hoja de Trabajo para listado'!$CD$155:$DC$1048576,MATCH($A685,'Hoja de Trabajo para listado'!$CD$155:$CD$1048576,0),MATCH((CUADRO!F$4&amp;$E685),'Hoja de Trabajo para listado'!$CD$151:$DC$151,0)),0)</f>
        <v>0</v>
      </c>
      <c r="G685" s="241">
        <f ca="1">+IFERROR(INDEX('Hoja de Trabajo para listado'!$A$155:$Z$1048576,MATCH($A685,'Hoja de Trabajo para listado'!$A$155:$A$1048576,0),MATCH((CUADRO!G$4&amp;$E685),'Hoja de Trabajo para listado'!$A$151:$Z$151,0)),0)+IFERROR(INDEX('Hoja de Trabajo para listado'!$AB$155:$BA$1048576,MATCH($A685,'Hoja de Trabajo para listado'!$AB$155:$AB$1048576,0),MATCH((CUADRO!G$4&amp;$E685),'Hoja de Trabajo para listado'!$AB$151:$BA$151,0)),0)+IFERROR(INDEX('Hoja de Trabajo para listado'!$BC$155:$CB$1048576,MATCH($A685,'Hoja de Trabajo para listado'!$BC$155:$BC$1048576,0),MATCH((CUADRO!G$4&amp;$E685),'Hoja de Trabajo para listado'!$BC$151:$CB$151,0)),0)+IFERROR(INDEX('Hoja de Trabajo para listado'!$DE$153:$DG$274,MATCH($A685,'Hoja de Trabajo para listado'!$DE$153:$DE$1048576,0),MATCH((CUADRO!G$4&amp;$E685),'Hoja de Trabajo para listado'!$DE$151:$DG$151,0)),0)+IFERROR(INDEX('Hoja de Trabajo para listado'!$CD$155:$DC$1048576,MATCH($A685,'Hoja de Trabajo para listado'!$CD$155:$CD$1048576,0),MATCH((CUADRO!G$4&amp;$E685),'Hoja de Trabajo para listado'!$CD$151:$DC$151,0)),0)</f>
        <v>0</v>
      </c>
      <c r="H685" s="241">
        <f ca="1">+IFERROR(INDEX('Hoja de Trabajo para listado'!$A$155:$Z$1048576,MATCH($A685,'Hoja de Trabajo para listado'!$A$155:$A$1048576,0),MATCH((CUADRO!H$4&amp;$E685),'Hoja de Trabajo para listado'!$A$151:$Z$151,0)),0)+IFERROR(INDEX('Hoja de Trabajo para listado'!$AB$155:$BA$1048576,MATCH($A685,'Hoja de Trabajo para listado'!$AB$155:$AB$1048576,0),MATCH((CUADRO!H$4&amp;$E685),'Hoja de Trabajo para listado'!$AB$151:$BA$151,0)),0)+IFERROR(INDEX('Hoja de Trabajo para listado'!$BC$155:$CB$1048576,MATCH($A685,'Hoja de Trabajo para listado'!$BC$155:$BC$1048576,0),MATCH((CUADRO!H$4&amp;$E685),'Hoja de Trabajo para listado'!$BC$151:$CB$151,0)),0)+IFERROR(INDEX('Hoja de Trabajo para listado'!$DE$153:$DG$274,MATCH($A685,'Hoja de Trabajo para listado'!$DE$153:$DE$1048576,0),MATCH((CUADRO!H$4&amp;$E685),'Hoja de Trabajo para listado'!$DE$151:$DG$151,0)),0)+IFERROR(INDEX('Hoja de Trabajo para listado'!$CD$155:$DC$1048576,MATCH($A685,'Hoja de Trabajo para listado'!$CD$155:$CD$1048576,0),MATCH((CUADRO!H$4&amp;$E685),'Hoja de Trabajo para listado'!$CD$151:$DC$151,0)),0)</f>
        <v>0</v>
      </c>
      <c r="I685" s="241">
        <f ca="1">+IFERROR(INDEX('Hoja de Trabajo para listado'!$A$155:$Z$1048576,MATCH($A685,'Hoja de Trabajo para listado'!$A$155:$A$1048576,0),MATCH((CUADRO!I$4&amp;$E685),'Hoja de Trabajo para listado'!$A$151:$Z$151,0)),0)+IFERROR(INDEX('Hoja de Trabajo para listado'!$AB$155:$BA$1048576,MATCH($A685,'Hoja de Trabajo para listado'!$AB$155:$AB$1048576,0),MATCH((CUADRO!I$4&amp;$E685),'Hoja de Trabajo para listado'!$AB$151:$BA$151,0)),0)+IFERROR(INDEX('Hoja de Trabajo para listado'!$BC$155:$CB$1048576,MATCH($A685,'Hoja de Trabajo para listado'!$BC$155:$BC$1048576,0),MATCH((CUADRO!I$4&amp;$E685),'Hoja de Trabajo para listado'!$BC$151:$CB$151,0)),0)+IFERROR(INDEX('Hoja de Trabajo para listado'!$DE$153:$DG$274,MATCH($A685,'Hoja de Trabajo para listado'!$DE$153:$DE$1048576,0),MATCH((CUADRO!I$4&amp;$E685),'Hoja de Trabajo para listado'!$DE$151:$DG$151,0)),0)+IFERROR(INDEX('Hoja de Trabajo para listado'!$CD$155:$DC$1048576,MATCH($A685,'Hoja de Trabajo para listado'!$CD$155:$CD$1048576,0),MATCH((CUADRO!I$4&amp;$E685),'Hoja de Trabajo para listado'!$CD$151:$DC$151,0)),0)</f>
        <v>0</v>
      </c>
      <c r="J685" s="241">
        <f ca="1">+IFERROR(INDEX('Hoja de Trabajo para listado'!$A$155:$Z$1048576,MATCH($A685,'Hoja de Trabajo para listado'!$A$155:$A$1048576,0),MATCH((CUADRO!J$4&amp;$E685),'Hoja de Trabajo para listado'!$A$151:$Z$151,0)),0)+IFERROR(INDEX('Hoja de Trabajo para listado'!$AB$155:$BA$1048576,MATCH($A685,'Hoja de Trabajo para listado'!$AB$155:$AB$1048576,0),MATCH((CUADRO!J$4&amp;$E685),'Hoja de Trabajo para listado'!$AB$151:$BA$151,0)),0)+IFERROR(INDEX('Hoja de Trabajo para listado'!$BC$155:$CB$1048576,MATCH($A685,'Hoja de Trabajo para listado'!$BC$155:$BC$1048576,0),MATCH((CUADRO!J$4&amp;$E685),'Hoja de Trabajo para listado'!$BC$151:$CB$151,0)),0)+IFERROR(INDEX('Hoja de Trabajo para listado'!$DE$153:$DG$274,MATCH($A685,'Hoja de Trabajo para listado'!$DE$153:$DE$1048576,0),MATCH((CUADRO!J$4&amp;$E685),'Hoja de Trabajo para listado'!$DE$151:$DG$151,0)),0)+IFERROR(INDEX('Hoja de Trabajo para listado'!$CD$155:$DC$1048576,MATCH($A685,'Hoja de Trabajo para listado'!$CD$155:$CD$1048576,0),MATCH((CUADRO!J$4&amp;$E685),'Hoja de Trabajo para listado'!$CD$151:$DC$151,0)),0)</f>
        <v>0</v>
      </c>
      <c r="K685" s="241">
        <f ca="1">+IFERROR(INDEX('Hoja de Trabajo para listado'!$A$155:$Z$1048576,MATCH($A685,'Hoja de Trabajo para listado'!$A$155:$A$1048576,0),MATCH((CUADRO!K$4&amp;$E685),'Hoja de Trabajo para listado'!$A$151:$Z$151,0)),0)+IFERROR(INDEX('Hoja de Trabajo para listado'!$AB$155:$BA$1048576,MATCH($A685,'Hoja de Trabajo para listado'!$AB$155:$AB$1048576,0),MATCH((CUADRO!K$4&amp;$E685),'Hoja de Trabajo para listado'!$AB$151:$BA$151,0)),0)+IFERROR(INDEX('Hoja de Trabajo para listado'!$BC$155:$CB$1048576,MATCH($A685,'Hoja de Trabajo para listado'!$BC$155:$BC$1048576,0),MATCH((CUADRO!K$4&amp;$E685),'Hoja de Trabajo para listado'!$BC$151:$CB$151,0)),0)+IFERROR(INDEX('Hoja de Trabajo para listado'!$DE$153:$DG$274,MATCH($A685,'Hoja de Trabajo para listado'!$DE$153:$DE$1048576,0),MATCH((CUADRO!K$4&amp;$E685),'Hoja de Trabajo para listado'!$DE$151:$DG$151,0)),0)+IFERROR(INDEX('Hoja de Trabajo para listado'!$CD$155:$DC$1048576,MATCH($A685,'Hoja de Trabajo para listado'!$CD$155:$CD$1048576,0),MATCH((CUADRO!K$4&amp;$E685),'Hoja de Trabajo para listado'!$CD$151:$DC$151,0)),0)</f>
        <v>0</v>
      </c>
      <c r="L685" s="241">
        <f ca="1">+IFERROR(INDEX('Hoja de Trabajo para listado'!$A$155:$Z$1048576,MATCH($A685,'Hoja de Trabajo para listado'!$A$155:$A$1048576,0),MATCH((CUADRO!L$4&amp;$E685),'Hoja de Trabajo para listado'!$A$151:$Z$151,0)),0)+IFERROR(INDEX('Hoja de Trabajo para listado'!$AB$155:$BA$1048576,MATCH($A685,'Hoja de Trabajo para listado'!$AB$155:$AB$1048576,0),MATCH((CUADRO!L$4&amp;$E685),'Hoja de Trabajo para listado'!$AB$151:$BA$151,0)),0)+IFERROR(INDEX('Hoja de Trabajo para listado'!$BC$155:$CB$1048576,MATCH($A685,'Hoja de Trabajo para listado'!$BC$155:$BC$1048576,0),MATCH((CUADRO!L$4&amp;$E685),'Hoja de Trabajo para listado'!$BC$151:$CB$151,0)),0)+IFERROR(INDEX('Hoja de Trabajo para listado'!$DE$153:$DG$274,MATCH($A685,'Hoja de Trabajo para listado'!$DE$153:$DE$1048576,0),MATCH((CUADRO!L$4&amp;$E685),'Hoja de Trabajo para listado'!$DE$151:$DG$151,0)),0)+IFERROR(INDEX('Hoja de Trabajo para listado'!$CD$155:$DC$1048576,MATCH($A685,'Hoja de Trabajo para listado'!$CD$155:$CD$1048576,0),MATCH((CUADRO!L$4&amp;$E685),'Hoja de Trabajo para listado'!$CD$151:$DC$151,0)),0)</f>
        <v>0</v>
      </c>
      <c r="M685" s="241">
        <f ca="1">+IFERROR(INDEX('Hoja de Trabajo para listado'!$A$155:$Z$1048576,MATCH($A685,'Hoja de Trabajo para listado'!$A$155:$A$1048576,0),MATCH((CUADRO!M$4&amp;$E685),'Hoja de Trabajo para listado'!$A$151:$Z$151,0)),0)+IFERROR(INDEX('Hoja de Trabajo para listado'!$AB$155:$BA$1048576,MATCH($A685,'Hoja de Trabajo para listado'!$AB$155:$AB$1048576,0),MATCH((CUADRO!M$4&amp;$E685),'Hoja de Trabajo para listado'!$AB$151:$BA$151,0)),0)+IFERROR(INDEX('Hoja de Trabajo para listado'!$BC$155:$CB$1048576,MATCH($A685,'Hoja de Trabajo para listado'!$BC$155:$BC$1048576,0),MATCH((CUADRO!M$4&amp;$E685),'Hoja de Trabajo para listado'!$BC$151:$CB$151,0)),0)+IFERROR(INDEX('Hoja de Trabajo para listado'!$DE$153:$DG$274,MATCH($A685,'Hoja de Trabajo para listado'!$DE$153:$DE$1048576,0),MATCH((CUADRO!M$4&amp;$E685),'Hoja de Trabajo para listado'!$DE$151:$DG$151,0)),0)+IFERROR(INDEX('Hoja de Trabajo para listado'!$CD$155:$DC$1048576,MATCH($A685,'Hoja de Trabajo para listado'!$CD$155:$CD$1048576,0),MATCH((CUADRO!M$4&amp;$E685),'Hoja de Trabajo para listado'!$CD$151:$DC$151,0)),0)</f>
        <v>0</v>
      </c>
      <c r="N685" s="241">
        <f ca="1">+IFERROR(INDEX('Hoja de Trabajo para listado'!$A$155:$Z$1048576,MATCH($A685,'Hoja de Trabajo para listado'!$A$155:$A$1048576,0),MATCH((CUADRO!N$4&amp;$E685),'Hoja de Trabajo para listado'!$A$151:$Z$151,0)),0)+IFERROR(INDEX('Hoja de Trabajo para listado'!$AB$155:$BA$1048576,MATCH($A685,'Hoja de Trabajo para listado'!$AB$155:$AB$1048576,0),MATCH((CUADRO!N$4&amp;$E685),'Hoja de Trabajo para listado'!$AB$151:$BA$151,0)),0)+IFERROR(INDEX('Hoja de Trabajo para listado'!$BC$155:$CB$1048576,MATCH($A685,'Hoja de Trabajo para listado'!$BC$155:$BC$1048576,0),MATCH((CUADRO!N$4&amp;$E685),'Hoja de Trabajo para listado'!$BC$151:$CB$151,0)),0)+IFERROR(INDEX('Hoja de Trabajo para listado'!$DE$153:$DG$274,MATCH($A685,'Hoja de Trabajo para listado'!$DE$153:$DE$1048576,0),MATCH((CUADRO!N$4&amp;$E685),'Hoja de Trabajo para listado'!$DE$151:$DG$151,0)),0)+IFERROR(INDEX('Hoja de Trabajo para listado'!$CD$155:$DC$1048576,MATCH($A685,'Hoja de Trabajo para listado'!$CD$155:$CD$1048576,0),MATCH((CUADRO!N$4&amp;$E685),'Hoja de Trabajo para listado'!$CD$151:$DC$151,0)),0)</f>
        <v>0</v>
      </c>
      <c r="O685" s="241">
        <f ca="1">+IFERROR(INDEX('Hoja de Trabajo para listado'!$A$155:$Z$1048576,MATCH($A685,'Hoja de Trabajo para listado'!$A$155:$A$1048576,0),MATCH((CUADRO!O$4&amp;$E685),'Hoja de Trabajo para listado'!$A$151:$Z$151,0)),0)+IFERROR(INDEX('Hoja de Trabajo para listado'!$AB$155:$BA$1048576,MATCH($A685,'Hoja de Trabajo para listado'!$AB$155:$AB$1048576,0),MATCH((CUADRO!O$4&amp;$E685),'Hoja de Trabajo para listado'!$AB$151:$BA$151,0)),0)+IFERROR(INDEX('Hoja de Trabajo para listado'!$BC$155:$CB$1048576,MATCH($A685,'Hoja de Trabajo para listado'!$BC$155:$BC$1048576,0),MATCH((CUADRO!O$4&amp;$E685),'Hoja de Trabajo para listado'!$BC$151:$CB$151,0)),0)+IFERROR(INDEX('Hoja de Trabajo para listado'!$DE$153:$DG$274,MATCH($A685,'Hoja de Trabajo para listado'!$DE$153:$DE$1048576,0),MATCH((CUADRO!O$4&amp;$E685),'Hoja de Trabajo para listado'!$DE$151:$DG$151,0)),0)+IFERROR(INDEX('Hoja de Trabajo para listado'!$CD$155:$DC$1048576,MATCH($A685,'Hoja de Trabajo para listado'!$CD$155:$CD$1048576,0),MATCH((CUADRO!O$4&amp;$E685),'Hoja de Trabajo para listado'!$CD$151:$DC$151,0)),0)</f>
        <v>0</v>
      </c>
      <c r="P685" s="241">
        <f ca="1">+IFERROR(INDEX('Hoja de Trabajo para listado'!$A$155:$Z$1048576,MATCH($A685,'Hoja de Trabajo para listado'!$A$155:$A$1048576,0),MATCH((CUADRO!P$4&amp;$E685),'Hoja de Trabajo para listado'!$A$151:$Z$151,0)),0)+IFERROR(INDEX('Hoja de Trabajo para listado'!$AB$155:$BA$1048576,MATCH($A685,'Hoja de Trabajo para listado'!$AB$155:$AB$1048576,0),MATCH((CUADRO!P$4&amp;$E685),'Hoja de Trabajo para listado'!$AB$151:$BA$151,0)),0)+IFERROR(INDEX('Hoja de Trabajo para listado'!$BC$155:$CB$1048576,MATCH($A685,'Hoja de Trabajo para listado'!$BC$155:$BC$1048576,0),MATCH((CUADRO!P$4&amp;$E685),'Hoja de Trabajo para listado'!$BC$151:$CB$151,0)),0)+IFERROR(INDEX('Hoja de Trabajo para listado'!$DE$153:$DG$274,MATCH($A685,'Hoja de Trabajo para listado'!$DE$153:$DE$1048576,0),MATCH((CUADRO!P$4&amp;$E685),'Hoja de Trabajo para listado'!$DE$151:$DG$151,0)),0)+IFERROR(INDEX('Hoja de Trabajo para listado'!$CD$155:$DC$1048576,MATCH($A685,'Hoja de Trabajo para listado'!$CD$155:$CD$1048576,0),MATCH((CUADRO!P$4&amp;$E685),'Hoja de Trabajo para listado'!$CD$151:$DC$151,0)),0)</f>
        <v>0</v>
      </c>
      <c r="Q685" s="241">
        <f ca="1">+IFERROR(INDEX('Hoja de Trabajo para listado'!$A$155:$Z$1048576,MATCH($A685,'Hoja de Trabajo para listado'!$A$155:$A$1048576,0),MATCH((CUADRO!Q$4&amp;$E685),'Hoja de Trabajo para listado'!$A$151:$Z$151,0)),0)+IFERROR(INDEX('Hoja de Trabajo para listado'!$AB$155:$BA$1048576,MATCH($A685,'Hoja de Trabajo para listado'!$AB$155:$AB$1048576,0),MATCH((CUADRO!Q$4&amp;$E685),'Hoja de Trabajo para listado'!$AB$151:$BA$151,0)),0)+IFERROR(INDEX('Hoja de Trabajo para listado'!$BC$155:$CB$1048576,MATCH($A685,'Hoja de Trabajo para listado'!$BC$155:$BC$1048576,0),MATCH((CUADRO!Q$4&amp;$E685),'Hoja de Trabajo para listado'!$BC$151:$CB$151,0)),0)+IFERROR(INDEX('Hoja de Trabajo para listado'!$DE$153:$DG$274,MATCH($A685,'Hoja de Trabajo para listado'!$DE$153:$DE$1048576,0),MATCH((CUADRO!Q$4&amp;$E685),'Hoja de Trabajo para listado'!$DE$151:$DG$151,0)),0)+IFERROR(INDEX('Hoja de Trabajo para listado'!$CD$155:$DC$1048576,MATCH($A685,'Hoja de Trabajo para listado'!$CD$155:$CD$1048576,0),MATCH((CUADRO!Q$4&amp;$E685),'Hoja de Trabajo para listado'!$CD$151:$DC$151,0)),0)</f>
        <v>0</v>
      </c>
      <c r="R685" s="241">
        <f t="shared" ca="1" si="20"/>
        <v>0</v>
      </c>
      <c r="S685" s="247"/>
      <c r="T685" s="241">
        <f ca="1">+T686</f>
        <v>0</v>
      </c>
      <c r="U685" s="240">
        <f t="shared" si="21"/>
        <v>1</v>
      </c>
    </row>
    <row r="686" spans="1:21" customFormat="1" ht="15" hidden="1" customHeight="1">
      <c r="A686" s="249">
        <v>1307</v>
      </c>
      <c r="B686" s="382"/>
      <c r="C686" s="245" t="str">
        <f>+VLOOKUP(A686,bd_lista!$A$3:$C$592,3,FALSE)</f>
        <v>Gobierno Autónomo Municipal de Aiquile</v>
      </c>
      <c r="D686" s="384"/>
      <c r="E686" s="242" t="s">
        <v>684</v>
      </c>
      <c r="F686" s="241">
        <f ca="1">+IFERROR(INDEX('Hoja de Trabajo para listado'!$A$155:$Z$1048576,MATCH($A686,'Hoja de Trabajo para listado'!$A$155:$A$1048576,0),MATCH((CUADRO!F$4&amp;$E686),'Hoja de Trabajo para listado'!$A$151:$Z$151,0)),0)+IFERROR(INDEX('Hoja de Trabajo para listado'!$AB$155:$BA$1048576,MATCH($A686,'Hoja de Trabajo para listado'!$AB$155:$AB$1048576,0),MATCH((CUADRO!F$4&amp;$E686),'Hoja de Trabajo para listado'!$AB$151:$BA$151,0)),0)+IFERROR(INDEX('Hoja de Trabajo para listado'!$BC$155:$CB$1048576,MATCH($A686,'Hoja de Trabajo para listado'!$BC$155:$BC$1048576,0),MATCH((CUADRO!F$4&amp;$E686),'Hoja de Trabajo para listado'!$BC$151:$CB$151,0)),0)+IFERROR(INDEX('Hoja de Trabajo para listado'!$DE$153:$DG$274,MATCH($A686,'Hoja de Trabajo para listado'!$DE$153:$DE$1048576,0),MATCH((CUADRO!F$4&amp;$E686),'Hoja de Trabajo para listado'!$DE$151:$DG$151,0)),0)+IFERROR(INDEX('Hoja de Trabajo para listado'!$CD$155:$DC$1048576,MATCH($A686,'Hoja de Trabajo para listado'!$CD$155:$CD$1048576,0),MATCH((CUADRO!F$4&amp;$E686),'Hoja de Trabajo para listado'!$CD$151:$DC$151,0)),0)</f>
        <v>0</v>
      </c>
      <c r="G686" s="241">
        <f ca="1">+IFERROR(INDEX('Hoja de Trabajo para listado'!$A$155:$Z$1048576,MATCH($A686,'Hoja de Trabajo para listado'!$A$155:$A$1048576,0),MATCH((CUADRO!G$4&amp;$E686),'Hoja de Trabajo para listado'!$A$151:$Z$151,0)),0)+IFERROR(INDEX('Hoja de Trabajo para listado'!$AB$155:$BA$1048576,MATCH($A686,'Hoja de Trabajo para listado'!$AB$155:$AB$1048576,0),MATCH((CUADRO!G$4&amp;$E686),'Hoja de Trabajo para listado'!$AB$151:$BA$151,0)),0)+IFERROR(INDEX('Hoja de Trabajo para listado'!$BC$155:$CB$1048576,MATCH($A686,'Hoja de Trabajo para listado'!$BC$155:$BC$1048576,0),MATCH((CUADRO!G$4&amp;$E686),'Hoja de Trabajo para listado'!$BC$151:$CB$151,0)),0)+IFERROR(INDEX('Hoja de Trabajo para listado'!$DE$153:$DG$274,MATCH($A686,'Hoja de Trabajo para listado'!$DE$153:$DE$1048576,0),MATCH((CUADRO!G$4&amp;$E686),'Hoja de Trabajo para listado'!$DE$151:$DG$151,0)),0)+IFERROR(INDEX('Hoja de Trabajo para listado'!$CD$155:$DC$1048576,MATCH($A686,'Hoja de Trabajo para listado'!$CD$155:$CD$1048576,0),MATCH((CUADRO!G$4&amp;$E686),'Hoja de Trabajo para listado'!$CD$151:$DC$151,0)),0)</f>
        <v>0</v>
      </c>
      <c r="H686" s="241">
        <f ca="1">+IFERROR(INDEX('Hoja de Trabajo para listado'!$A$155:$Z$1048576,MATCH($A686,'Hoja de Trabajo para listado'!$A$155:$A$1048576,0),MATCH((CUADRO!H$4&amp;$E686),'Hoja de Trabajo para listado'!$A$151:$Z$151,0)),0)+IFERROR(INDEX('Hoja de Trabajo para listado'!$AB$155:$BA$1048576,MATCH($A686,'Hoja de Trabajo para listado'!$AB$155:$AB$1048576,0),MATCH((CUADRO!H$4&amp;$E686),'Hoja de Trabajo para listado'!$AB$151:$BA$151,0)),0)+IFERROR(INDEX('Hoja de Trabajo para listado'!$BC$155:$CB$1048576,MATCH($A686,'Hoja de Trabajo para listado'!$BC$155:$BC$1048576,0),MATCH((CUADRO!H$4&amp;$E686),'Hoja de Trabajo para listado'!$BC$151:$CB$151,0)),0)+IFERROR(INDEX('Hoja de Trabajo para listado'!$DE$153:$DG$274,MATCH($A686,'Hoja de Trabajo para listado'!$DE$153:$DE$1048576,0),MATCH((CUADRO!H$4&amp;$E686),'Hoja de Trabajo para listado'!$DE$151:$DG$151,0)),0)+IFERROR(INDEX('Hoja de Trabajo para listado'!$CD$155:$DC$1048576,MATCH($A686,'Hoja de Trabajo para listado'!$CD$155:$CD$1048576,0),MATCH((CUADRO!H$4&amp;$E686),'Hoja de Trabajo para listado'!$CD$151:$DC$151,0)),0)</f>
        <v>0</v>
      </c>
      <c r="I686" s="241">
        <f ca="1">+IFERROR(INDEX('Hoja de Trabajo para listado'!$A$155:$Z$1048576,MATCH($A686,'Hoja de Trabajo para listado'!$A$155:$A$1048576,0),MATCH((CUADRO!I$4&amp;$E686),'Hoja de Trabajo para listado'!$A$151:$Z$151,0)),0)+IFERROR(INDEX('Hoja de Trabajo para listado'!$AB$155:$BA$1048576,MATCH($A686,'Hoja de Trabajo para listado'!$AB$155:$AB$1048576,0),MATCH((CUADRO!I$4&amp;$E686),'Hoja de Trabajo para listado'!$AB$151:$BA$151,0)),0)+IFERROR(INDEX('Hoja de Trabajo para listado'!$BC$155:$CB$1048576,MATCH($A686,'Hoja de Trabajo para listado'!$BC$155:$BC$1048576,0),MATCH((CUADRO!I$4&amp;$E686),'Hoja de Trabajo para listado'!$BC$151:$CB$151,0)),0)+IFERROR(INDEX('Hoja de Trabajo para listado'!$DE$153:$DG$274,MATCH($A686,'Hoja de Trabajo para listado'!$DE$153:$DE$1048576,0),MATCH((CUADRO!I$4&amp;$E686),'Hoja de Trabajo para listado'!$DE$151:$DG$151,0)),0)+IFERROR(INDEX('Hoja de Trabajo para listado'!$CD$155:$DC$1048576,MATCH($A686,'Hoja de Trabajo para listado'!$CD$155:$CD$1048576,0),MATCH((CUADRO!I$4&amp;$E686),'Hoja de Trabajo para listado'!$CD$151:$DC$151,0)),0)</f>
        <v>0</v>
      </c>
      <c r="J686" s="241">
        <f ca="1">+IFERROR(INDEX('Hoja de Trabajo para listado'!$A$155:$Z$1048576,MATCH($A686,'Hoja de Trabajo para listado'!$A$155:$A$1048576,0),MATCH((CUADRO!J$4&amp;$E686),'Hoja de Trabajo para listado'!$A$151:$Z$151,0)),0)+IFERROR(INDEX('Hoja de Trabajo para listado'!$AB$155:$BA$1048576,MATCH($A686,'Hoja de Trabajo para listado'!$AB$155:$AB$1048576,0),MATCH((CUADRO!J$4&amp;$E686),'Hoja de Trabajo para listado'!$AB$151:$BA$151,0)),0)+IFERROR(INDEX('Hoja de Trabajo para listado'!$BC$155:$CB$1048576,MATCH($A686,'Hoja de Trabajo para listado'!$BC$155:$BC$1048576,0),MATCH((CUADRO!J$4&amp;$E686),'Hoja de Trabajo para listado'!$BC$151:$CB$151,0)),0)+IFERROR(INDEX('Hoja de Trabajo para listado'!$DE$153:$DG$274,MATCH($A686,'Hoja de Trabajo para listado'!$DE$153:$DE$1048576,0),MATCH((CUADRO!J$4&amp;$E686),'Hoja de Trabajo para listado'!$DE$151:$DG$151,0)),0)+IFERROR(INDEX('Hoja de Trabajo para listado'!$CD$155:$DC$1048576,MATCH($A686,'Hoja de Trabajo para listado'!$CD$155:$CD$1048576,0),MATCH((CUADRO!J$4&amp;$E686),'Hoja de Trabajo para listado'!$CD$151:$DC$151,0)),0)</f>
        <v>0</v>
      </c>
      <c r="K686" s="241">
        <f ca="1">+IFERROR(INDEX('Hoja de Trabajo para listado'!$A$155:$Z$1048576,MATCH($A686,'Hoja de Trabajo para listado'!$A$155:$A$1048576,0),MATCH((CUADRO!K$4&amp;$E686),'Hoja de Trabajo para listado'!$A$151:$Z$151,0)),0)+IFERROR(INDEX('Hoja de Trabajo para listado'!$AB$155:$BA$1048576,MATCH($A686,'Hoja de Trabajo para listado'!$AB$155:$AB$1048576,0),MATCH((CUADRO!K$4&amp;$E686),'Hoja de Trabajo para listado'!$AB$151:$BA$151,0)),0)+IFERROR(INDEX('Hoja de Trabajo para listado'!$BC$155:$CB$1048576,MATCH($A686,'Hoja de Trabajo para listado'!$BC$155:$BC$1048576,0),MATCH((CUADRO!K$4&amp;$E686),'Hoja de Trabajo para listado'!$BC$151:$CB$151,0)),0)+IFERROR(INDEX('Hoja de Trabajo para listado'!$DE$153:$DG$274,MATCH($A686,'Hoja de Trabajo para listado'!$DE$153:$DE$1048576,0),MATCH((CUADRO!K$4&amp;$E686),'Hoja de Trabajo para listado'!$DE$151:$DG$151,0)),0)+IFERROR(INDEX('Hoja de Trabajo para listado'!$CD$155:$DC$1048576,MATCH($A686,'Hoja de Trabajo para listado'!$CD$155:$CD$1048576,0),MATCH((CUADRO!K$4&amp;$E686),'Hoja de Trabajo para listado'!$CD$151:$DC$151,0)),0)</f>
        <v>0</v>
      </c>
      <c r="L686" s="241">
        <f ca="1">+IFERROR(INDEX('Hoja de Trabajo para listado'!$A$155:$Z$1048576,MATCH($A686,'Hoja de Trabajo para listado'!$A$155:$A$1048576,0),MATCH((CUADRO!L$4&amp;$E686),'Hoja de Trabajo para listado'!$A$151:$Z$151,0)),0)+IFERROR(INDEX('Hoja de Trabajo para listado'!$AB$155:$BA$1048576,MATCH($A686,'Hoja de Trabajo para listado'!$AB$155:$AB$1048576,0),MATCH((CUADRO!L$4&amp;$E686),'Hoja de Trabajo para listado'!$AB$151:$BA$151,0)),0)+IFERROR(INDEX('Hoja de Trabajo para listado'!$BC$155:$CB$1048576,MATCH($A686,'Hoja de Trabajo para listado'!$BC$155:$BC$1048576,0),MATCH((CUADRO!L$4&amp;$E686),'Hoja de Trabajo para listado'!$BC$151:$CB$151,0)),0)+IFERROR(INDEX('Hoja de Trabajo para listado'!$DE$153:$DG$274,MATCH($A686,'Hoja de Trabajo para listado'!$DE$153:$DE$1048576,0),MATCH((CUADRO!L$4&amp;$E686),'Hoja de Trabajo para listado'!$DE$151:$DG$151,0)),0)+IFERROR(INDEX('Hoja de Trabajo para listado'!$CD$155:$DC$1048576,MATCH($A686,'Hoja de Trabajo para listado'!$CD$155:$CD$1048576,0),MATCH((CUADRO!L$4&amp;$E686),'Hoja de Trabajo para listado'!$CD$151:$DC$151,0)),0)</f>
        <v>0</v>
      </c>
      <c r="M686" s="241">
        <f ca="1">+IFERROR(INDEX('Hoja de Trabajo para listado'!$A$155:$Z$1048576,MATCH($A686,'Hoja de Trabajo para listado'!$A$155:$A$1048576,0),MATCH((CUADRO!M$4&amp;$E686),'Hoja de Trabajo para listado'!$A$151:$Z$151,0)),0)+IFERROR(INDEX('Hoja de Trabajo para listado'!$AB$155:$BA$1048576,MATCH($A686,'Hoja de Trabajo para listado'!$AB$155:$AB$1048576,0),MATCH((CUADRO!M$4&amp;$E686),'Hoja de Trabajo para listado'!$AB$151:$BA$151,0)),0)+IFERROR(INDEX('Hoja de Trabajo para listado'!$BC$155:$CB$1048576,MATCH($A686,'Hoja de Trabajo para listado'!$BC$155:$BC$1048576,0),MATCH((CUADRO!M$4&amp;$E686),'Hoja de Trabajo para listado'!$BC$151:$CB$151,0)),0)+IFERROR(INDEX('Hoja de Trabajo para listado'!$DE$153:$DG$274,MATCH($A686,'Hoja de Trabajo para listado'!$DE$153:$DE$1048576,0),MATCH((CUADRO!M$4&amp;$E686),'Hoja de Trabajo para listado'!$DE$151:$DG$151,0)),0)+IFERROR(INDEX('Hoja de Trabajo para listado'!$CD$155:$DC$1048576,MATCH($A686,'Hoja de Trabajo para listado'!$CD$155:$CD$1048576,0),MATCH((CUADRO!M$4&amp;$E686),'Hoja de Trabajo para listado'!$CD$151:$DC$151,0)),0)</f>
        <v>0</v>
      </c>
      <c r="N686" s="241">
        <f ca="1">+IFERROR(INDEX('Hoja de Trabajo para listado'!$A$155:$Z$1048576,MATCH($A686,'Hoja de Trabajo para listado'!$A$155:$A$1048576,0),MATCH((CUADRO!N$4&amp;$E686),'Hoja de Trabajo para listado'!$A$151:$Z$151,0)),0)+IFERROR(INDEX('Hoja de Trabajo para listado'!$AB$155:$BA$1048576,MATCH($A686,'Hoja de Trabajo para listado'!$AB$155:$AB$1048576,0),MATCH((CUADRO!N$4&amp;$E686),'Hoja de Trabajo para listado'!$AB$151:$BA$151,0)),0)+IFERROR(INDEX('Hoja de Trabajo para listado'!$BC$155:$CB$1048576,MATCH($A686,'Hoja de Trabajo para listado'!$BC$155:$BC$1048576,0),MATCH((CUADRO!N$4&amp;$E686),'Hoja de Trabajo para listado'!$BC$151:$CB$151,0)),0)+IFERROR(INDEX('Hoja de Trabajo para listado'!$DE$153:$DG$274,MATCH($A686,'Hoja de Trabajo para listado'!$DE$153:$DE$1048576,0),MATCH((CUADRO!N$4&amp;$E686),'Hoja de Trabajo para listado'!$DE$151:$DG$151,0)),0)+IFERROR(INDEX('Hoja de Trabajo para listado'!$CD$155:$DC$1048576,MATCH($A686,'Hoja de Trabajo para listado'!$CD$155:$CD$1048576,0),MATCH((CUADRO!N$4&amp;$E686),'Hoja de Trabajo para listado'!$CD$151:$DC$151,0)),0)</f>
        <v>0</v>
      </c>
      <c r="O686" s="241">
        <f ca="1">+IFERROR(INDEX('Hoja de Trabajo para listado'!$A$155:$Z$1048576,MATCH($A686,'Hoja de Trabajo para listado'!$A$155:$A$1048576,0),MATCH((CUADRO!O$4&amp;$E686),'Hoja de Trabajo para listado'!$A$151:$Z$151,0)),0)+IFERROR(INDEX('Hoja de Trabajo para listado'!$AB$155:$BA$1048576,MATCH($A686,'Hoja de Trabajo para listado'!$AB$155:$AB$1048576,0),MATCH((CUADRO!O$4&amp;$E686),'Hoja de Trabajo para listado'!$AB$151:$BA$151,0)),0)+IFERROR(INDEX('Hoja de Trabajo para listado'!$BC$155:$CB$1048576,MATCH($A686,'Hoja de Trabajo para listado'!$BC$155:$BC$1048576,0),MATCH((CUADRO!O$4&amp;$E686),'Hoja de Trabajo para listado'!$BC$151:$CB$151,0)),0)+IFERROR(INDEX('Hoja de Trabajo para listado'!$DE$153:$DG$274,MATCH($A686,'Hoja de Trabajo para listado'!$DE$153:$DE$1048576,0),MATCH((CUADRO!O$4&amp;$E686),'Hoja de Trabajo para listado'!$DE$151:$DG$151,0)),0)+IFERROR(INDEX('Hoja de Trabajo para listado'!$CD$155:$DC$1048576,MATCH($A686,'Hoja de Trabajo para listado'!$CD$155:$CD$1048576,0),MATCH((CUADRO!O$4&amp;$E686),'Hoja de Trabajo para listado'!$CD$151:$DC$151,0)),0)</f>
        <v>0</v>
      </c>
      <c r="P686" s="241">
        <f ca="1">+IFERROR(INDEX('Hoja de Trabajo para listado'!$A$155:$Z$1048576,MATCH($A686,'Hoja de Trabajo para listado'!$A$155:$A$1048576,0),MATCH((CUADRO!P$4&amp;$E686),'Hoja de Trabajo para listado'!$A$151:$Z$151,0)),0)+IFERROR(INDEX('Hoja de Trabajo para listado'!$AB$155:$BA$1048576,MATCH($A686,'Hoja de Trabajo para listado'!$AB$155:$AB$1048576,0),MATCH((CUADRO!P$4&amp;$E686),'Hoja de Trabajo para listado'!$AB$151:$BA$151,0)),0)+IFERROR(INDEX('Hoja de Trabajo para listado'!$BC$155:$CB$1048576,MATCH($A686,'Hoja de Trabajo para listado'!$BC$155:$BC$1048576,0),MATCH((CUADRO!P$4&amp;$E686),'Hoja de Trabajo para listado'!$BC$151:$CB$151,0)),0)+IFERROR(INDEX('Hoja de Trabajo para listado'!$DE$153:$DG$274,MATCH($A686,'Hoja de Trabajo para listado'!$DE$153:$DE$1048576,0),MATCH((CUADRO!P$4&amp;$E686),'Hoja de Trabajo para listado'!$DE$151:$DG$151,0)),0)+IFERROR(INDEX('Hoja de Trabajo para listado'!$CD$155:$DC$1048576,MATCH($A686,'Hoja de Trabajo para listado'!$CD$155:$CD$1048576,0),MATCH((CUADRO!P$4&amp;$E686),'Hoja de Trabajo para listado'!$CD$151:$DC$151,0)),0)</f>
        <v>0</v>
      </c>
      <c r="Q686" s="241">
        <f ca="1">+IFERROR(INDEX('Hoja de Trabajo para listado'!$A$155:$Z$1048576,MATCH($A686,'Hoja de Trabajo para listado'!$A$155:$A$1048576,0),MATCH((CUADRO!Q$4&amp;$E686),'Hoja de Trabajo para listado'!$A$151:$Z$151,0)),0)+IFERROR(INDEX('Hoja de Trabajo para listado'!$AB$155:$BA$1048576,MATCH($A686,'Hoja de Trabajo para listado'!$AB$155:$AB$1048576,0),MATCH((CUADRO!Q$4&amp;$E686),'Hoja de Trabajo para listado'!$AB$151:$BA$151,0)),0)+IFERROR(INDEX('Hoja de Trabajo para listado'!$BC$155:$CB$1048576,MATCH($A686,'Hoja de Trabajo para listado'!$BC$155:$BC$1048576,0),MATCH((CUADRO!Q$4&amp;$E686),'Hoja de Trabajo para listado'!$BC$151:$CB$151,0)),0)+IFERROR(INDEX('Hoja de Trabajo para listado'!$DE$153:$DG$274,MATCH($A686,'Hoja de Trabajo para listado'!$DE$153:$DE$1048576,0),MATCH((CUADRO!Q$4&amp;$E686),'Hoja de Trabajo para listado'!$DE$151:$DG$151,0)),0)+IFERROR(INDEX('Hoja de Trabajo para listado'!$CD$155:$DC$1048576,MATCH($A686,'Hoja de Trabajo para listado'!$CD$155:$CD$1048576,0),MATCH((CUADRO!Q$4&amp;$E686),'Hoja de Trabajo para listado'!$CD$151:$DC$151,0)),0)</f>
        <v>0</v>
      </c>
      <c r="R686" s="241">
        <f t="shared" ca="1" si="20"/>
        <v>0</v>
      </c>
      <c r="S686" s="247">
        <f ca="1">+R685+R686</f>
        <v>0</v>
      </c>
      <c r="T686" s="241">
        <f ca="1">+S686</f>
        <v>0</v>
      </c>
      <c r="U686" s="240">
        <f t="shared" si="21"/>
        <v>2</v>
      </c>
    </row>
    <row r="687" spans="1:21" customFormat="1" ht="15" hidden="1" customHeight="1">
      <c r="A687" s="32">
        <v>1308</v>
      </c>
      <c r="B687" s="381">
        <f>+A687</f>
        <v>1308</v>
      </c>
      <c r="C687" s="245" t="str">
        <f>+VLOOKUP(A687,bd_lista!$A$3:$C$592,3,FALSE)</f>
        <v>Gobierno Autónomo Municipal de Pasorapa</v>
      </c>
      <c r="D687" s="383" t="str">
        <f>+C687</f>
        <v>Gobierno Autónomo Municipal de Pasorapa</v>
      </c>
      <c r="E687" s="240" t="s">
        <v>683</v>
      </c>
      <c r="F687" s="241">
        <f ca="1">+IFERROR(INDEX('Hoja de Trabajo para listado'!$A$155:$Z$1048576,MATCH($A687,'Hoja de Trabajo para listado'!$A$155:$A$1048576,0),MATCH((CUADRO!F$4&amp;$E687),'Hoja de Trabajo para listado'!$A$151:$Z$151,0)),0)+IFERROR(INDEX('Hoja de Trabajo para listado'!$AB$155:$BA$1048576,MATCH($A687,'Hoja de Trabajo para listado'!$AB$155:$AB$1048576,0),MATCH((CUADRO!F$4&amp;$E687),'Hoja de Trabajo para listado'!$AB$151:$BA$151,0)),0)+IFERROR(INDEX('Hoja de Trabajo para listado'!$BC$155:$CB$1048576,MATCH($A687,'Hoja de Trabajo para listado'!$BC$155:$BC$1048576,0),MATCH((CUADRO!F$4&amp;$E687),'Hoja de Trabajo para listado'!$BC$151:$CB$151,0)),0)+IFERROR(INDEX('Hoja de Trabajo para listado'!$DE$153:$DG$274,MATCH($A687,'Hoja de Trabajo para listado'!$DE$153:$DE$1048576,0),MATCH((CUADRO!F$4&amp;$E687),'Hoja de Trabajo para listado'!$DE$151:$DG$151,0)),0)+IFERROR(INDEX('Hoja de Trabajo para listado'!$CD$155:$DC$1048576,MATCH($A687,'Hoja de Trabajo para listado'!$CD$155:$CD$1048576,0),MATCH((CUADRO!F$4&amp;$E687),'Hoja de Trabajo para listado'!$CD$151:$DC$151,0)),0)</f>
        <v>0</v>
      </c>
      <c r="G687" s="241">
        <f ca="1">+IFERROR(INDEX('Hoja de Trabajo para listado'!$A$155:$Z$1048576,MATCH($A687,'Hoja de Trabajo para listado'!$A$155:$A$1048576,0),MATCH((CUADRO!G$4&amp;$E687),'Hoja de Trabajo para listado'!$A$151:$Z$151,0)),0)+IFERROR(INDEX('Hoja de Trabajo para listado'!$AB$155:$BA$1048576,MATCH($A687,'Hoja de Trabajo para listado'!$AB$155:$AB$1048576,0),MATCH((CUADRO!G$4&amp;$E687),'Hoja de Trabajo para listado'!$AB$151:$BA$151,0)),0)+IFERROR(INDEX('Hoja de Trabajo para listado'!$BC$155:$CB$1048576,MATCH($A687,'Hoja de Trabajo para listado'!$BC$155:$BC$1048576,0),MATCH((CUADRO!G$4&amp;$E687),'Hoja de Trabajo para listado'!$BC$151:$CB$151,0)),0)+IFERROR(INDEX('Hoja de Trabajo para listado'!$DE$153:$DG$274,MATCH($A687,'Hoja de Trabajo para listado'!$DE$153:$DE$1048576,0),MATCH((CUADRO!G$4&amp;$E687),'Hoja de Trabajo para listado'!$DE$151:$DG$151,0)),0)+IFERROR(INDEX('Hoja de Trabajo para listado'!$CD$155:$DC$1048576,MATCH($A687,'Hoja de Trabajo para listado'!$CD$155:$CD$1048576,0),MATCH((CUADRO!G$4&amp;$E687),'Hoja de Trabajo para listado'!$CD$151:$DC$151,0)),0)</f>
        <v>0</v>
      </c>
      <c r="H687" s="241">
        <f ca="1">+IFERROR(INDEX('Hoja de Trabajo para listado'!$A$155:$Z$1048576,MATCH($A687,'Hoja de Trabajo para listado'!$A$155:$A$1048576,0),MATCH((CUADRO!H$4&amp;$E687),'Hoja de Trabajo para listado'!$A$151:$Z$151,0)),0)+IFERROR(INDEX('Hoja de Trabajo para listado'!$AB$155:$BA$1048576,MATCH($A687,'Hoja de Trabajo para listado'!$AB$155:$AB$1048576,0),MATCH((CUADRO!H$4&amp;$E687),'Hoja de Trabajo para listado'!$AB$151:$BA$151,0)),0)+IFERROR(INDEX('Hoja de Trabajo para listado'!$BC$155:$CB$1048576,MATCH($A687,'Hoja de Trabajo para listado'!$BC$155:$BC$1048576,0),MATCH((CUADRO!H$4&amp;$E687),'Hoja de Trabajo para listado'!$BC$151:$CB$151,0)),0)+IFERROR(INDEX('Hoja de Trabajo para listado'!$DE$153:$DG$274,MATCH($A687,'Hoja de Trabajo para listado'!$DE$153:$DE$1048576,0),MATCH((CUADRO!H$4&amp;$E687),'Hoja de Trabajo para listado'!$DE$151:$DG$151,0)),0)+IFERROR(INDEX('Hoja de Trabajo para listado'!$CD$155:$DC$1048576,MATCH($A687,'Hoja de Trabajo para listado'!$CD$155:$CD$1048576,0),MATCH((CUADRO!H$4&amp;$E687),'Hoja de Trabajo para listado'!$CD$151:$DC$151,0)),0)</f>
        <v>0</v>
      </c>
      <c r="I687" s="241">
        <f ca="1">+IFERROR(INDEX('Hoja de Trabajo para listado'!$A$155:$Z$1048576,MATCH($A687,'Hoja de Trabajo para listado'!$A$155:$A$1048576,0),MATCH((CUADRO!I$4&amp;$E687),'Hoja de Trabajo para listado'!$A$151:$Z$151,0)),0)+IFERROR(INDEX('Hoja de Trabajo para listado'!$AB$155:$BA$1048576,MATCH($A687,'Hoja de Trabajo para listado'!$AB$155:$AB$1048576,0),MATCH((CUADRO!I$4&amp;$E687),'Hoja de Trabajo para listado'!$AB$151:$BA$151,0)),0)+IFERROR(INDEX('Hoja de Trabajo para listado'!$BC$155:$CB$1048576,MATCH($A687,'Hoja de Trabajo para listado'!$BC$155:$BC$1048576,0),MATCH((CUADRO!I$4&amp;$E687),'Hoja de Trabajo para listado'!$BC$151:$CB$151,0)),0)+IFERROR(INDEX('Hoja de Trabajo para listado'!$DE$153:$DG$274,MATCH($A687,'Hoja de Trabajo para listado'!$DE$153:$DE$1048576,0),MATCH((CUADRO!I$4&amp;$E687),'Hoja de Trabajo para listado'!$DE$151:$DG$151,0)),0)+IFERROR(INDEX('Hoja de Trabajo para listado'!$CD$155:$DC$1048576,MATCH($A687,'Hoja de Trabajo para listado'!$CD$155:$CD$1048576,0),MATCH((CUADRO!I$4&amp;$E687),'Hoja de Trabajo para listado'!$CD$151:$DC$151,0)),0)</f>
        <v>0</v>
      </c>
      <c r="J687" s="241">
        <f ca="1">+IFERROR(INDEX('Hoja de Trabajo para listado'!$A$155:$Z$1048576,MATCH($A687,'Hoja de Trabajo para listado'!$A$155:$A$1048576,0),MATCH((CUADRO!J$4&amp;$E687),'Hoja de Trabajo para listado'!$A$151:$Z$151,0)),0)+IFERROR(INDEX('Hoja de Trabajo para listado'!$AB$155:$BA$1048576,MATCH($A687,'Hoja de Trabajo para listado'!$AB$155:$AB$1048576,0),MATCH((CUADRO!J$4&amp;$E687),'Hoja de Trabajo para listado'!$AB$151:$BA$151,0)),0)+IFERROR(INDEX('Hoja de Trabajo para listado'!$BC$155:$CB$1048576,MATCH($A687,'Hoja de Trabajo para listado'!$BC$155:$BC$1048576,0),MATCH((CUADRO!J$4&amp;$E687),'Hoja de Trabajo para listado'!$BC$151:$CB$151,0)),0)+IFERROR(INDEX('Hoja de Trabajo para listado'!$DE$153:$DG$274,MATCH($A687,'Hoja de Trabajo para listado'!$DE$153:$DE$1048576,0),MATCH((CUADRO!J$4&amp;$E687),'Hoja de Trabajo para listado'!$DE$151:$DG$151,0)),0)+IFERROR(INDEX('Hoja de Trabajo para listado'!$CD$155:$DC$1048576,MATCH($A687,'Hoja de Trabajo para listado'!$CD$155:$CD$1048576,0),MATCH((CUADRO!J$4&amp;$E687),'Hoja de Trabajo para listado'!$CD$151:$DC$151,0)),0)</f>
        <v>0</v>
      </c>
      <c r="K687" s="241">
        <f ca="1">+IFERROR(INDEX('Hoja de Trabajo para listado'!$A$155:$Z$1048576,MATCH($A687,'Hoja de Trabajo para listado'!$A$155:$A$1048576,0),MATCH((CUADRO!K$4&amp;$E687),'Hoja de Trabajo para listado'!$A$151:$Z$151,0)),0)+IFERROR(INDEX('Hoja de Trabajo para listado'!$AB$155:$BA$1048576,MATCH($A687,'Hoja de Trabajo para listado'!$AB$155:$AB$1048576,0),MATCH((CUADRO!K$4&amp;$E687),'Hoja de Trabajo para listado'!$AB$151:$BA$151,0)),0)+IFERROR(INDEX('Hoja de Trabajo para listado'!$BC$155:$CB$1048576,MATCH($A687,'Hoja de Trabajo para listado'!$BC$155:$BC$1048576,0),MATCH((CUADRO!K$4&amp;$E687),'Hoja de Trabajo para listado'!$BC$151:$CB$151,0)),0)+IFERROR(INDEX('Hoja de Trabajo para listado'!$DE$153:$DG$274,MATCH($A687,'Hoja de Trabajo para listado'!$DE$153:$DE$1048576,0),MATCH((CUADRO!K$4&amp;$E687),'Hoja de Trabajo para listado'!$DE$151:$DG$151,0)),0)+IFERROR(INDEX('Hoja de Trabajo para listado'!$CD$155:$DC$1048576,MATCH($A687,'Hoja de Trabajo para listado'!$CD$155:$CD$1048576,0),MATCH((CUADRO!K$4&amp;$E687),'Hoja de Trabajo para listado'!$CD$151:$DC$151,0)),0)</f>
        <v>0</v>
      </c>
      <c r="L687" s="241">
        <f ca="1">+IFERROR(INDEX('Hoja de Trabajo para listado'!$A$155:$Z$1048576,MATCH($A687,'Hoja de Trabajo para listado'!$A$155:$A$1048576,0),MATCH((CUADRO!L$4&amp;$E687),'Hoja de Trabajo para listado'!$A$151:$Z$151,0)),0)+IFERROR(INDEX('Hoja de Trabajo para listado'!$AB$155:$BA$1048576,MATCH($A687,'Hoja de Trabajo para listado'!$AB$155:$AB$1048576,0),MATCH((CUADRO!L$4&amp;$E687),'Hoja de Trabajo para listado'!$AB$151:$BA$151,0)),0)+IFERROR(INDEX('Hoja de Trabajo para listado'!$BC$155:$CB$1048576,MATCH($A687,'Hoja de Trabajo para listado'!$BC$155:$BC$1048576,0),MATCH((CUADRO!L$4&amp;$E687),'Hoja de Trabajo para listado'!$BC$151:$CB$151,0)),0)+IFERROR(INDEX('Hoja de Trabajo para listado'!$DE$153:$DG$274,MATCH($A687,'Hoja de Trabajo para listado'!$DE$153:$DE$1048576,0),MATCH((CUADRO!L$4&amp;$E687),'Hoja de Trabajo para listado'!$DE$151:$DG$151,0)),0)+IFERROR(INDEX('Hoja de Trabajo para listado'!$CD$155:$DC$1048576,MATCH($A687,'Hoja de Trabajo para listado'!$CD$155:$CD$1048576,0),MATCH((CUADRO!L$4&amp;$E687),'Hoja de Trabajo para listado'!$CD$151:$DC$151,0)),0)</f>
        <v>0</v>
      </c>
      <c r="M687" s="241">
        <f ca="1">+IFERROR(INDEX('Hoja de Trabajo para listado'!$A$155:$Z$1048576,MATCH($A687,'Hoja de Trabajo para listado'!$A$155:$A$1048576,0),MATCH((CUADRO!M$4&amp;$E687),'Hoja de Trabajo para listado'!$A$151:$Z$151,0)),0)+IFERROR(INDEX('Hoja de Trabajo para listado'!$AB$155:$BA$1048576,MATCH($A687,'Hoja de Trabajo para listado'!$AB$155:$AB$1048576,0),MATCH((CUADRO!M$4&amp;$E687),'Hoja de Trabajo para listado'!$AB$151:$BA$151,0)),0)+IFERROR(INDEX('Hoja de Trabajo para listado'!$BC$155:$CB$1048576,MATCH($A687,'Hoja de Trabajo para listado'!$BC$155:$BC$1048576,0),MATCH((CUADRO!M$4&amp;$E687),'Hoja de Trabajo para listado'!$BC$151:$CB$151,0)),0)+IFERROR(INDEX('Hoja de Trabajo para listado'!$DE$153:$DG$274,MATCH($A687,'Hoja de Trabajo para listado'!$DE$153:$DE$1048576,0),MATCH((CUADRO!M$4&amp;$E687),'Hoja de Trabajo para listado'!$DE$151:$DG$151,0)),0)+IFERROR(INDEX('Hoja de Trabajo para listado'!$CD$155:$DC$1048576,MATCH($A687,'Hoja de Trabajo para listado'!$CD$155:$CD$1048576,0),MATCH((CUADRO!M$4&amp;$E687),'Hoja de Trabajo para listado'!$CD$151:$DC$151,0)),0)</f>
        <v>0</v>
      </c>
      <c r="N687" s="241">
        <f ca="1">+IFERROR(INDEX('Hoja de Trabajo para listado'!$A$155:$Z$1048576,MATCH($A687,'Hoja de Trabajo para listado'!$A$155:$A$1048576,0),MATCH((CUADRO!N$4&amp;$E687),'Hoja de Trabajo para listado'!$A$151:$Z$151,0)),0)+IFERROR(INDEX('Hoja de Trabajo para listado'!$AB$155:$BA$1048576,MATCH($A687,'Hoja de Trabajo para listado'!$AB$155:$AB$1048576,0),MATCH((CUADRO!N$4&amp;$E687),'Hoja de Trabajo para listado'!$AB$151:$BA$151,0)),0)+IFERROR(INDEX('Hoja de Trabajo para listado'!$BC$155:$CB$1048576,MATCH($A687,'Hoja de Trabajo para listado'!$BC$155:$BC$1048576,0),MATCH((CUADRO!N$4&amp;$E687),'Hoja de Trabajo para listado'!$BC$151:$CB$151,0)),0)+IFERROR(INDEX('Hoja de Trabajo para listado'!$DE$153:$DG$274,MATCH($A687,'Hoja de Trabajo para listado'!$DE$153:$DE$1048576,0),MATCH((CUADRO!N$4&amp;$E687),'Hoja de Trabajo para listado'!$DE$151:$DG$151,0)),0)+IFERROR(INDEX('Hoja de Trabajo para listado'!$CD$155:$DC$1048576,MATCH($A687,'Hoja de Trabajo para listado'!$CD$155:$CD$1048576,0),MATCH((CUADRO!N$4&amp;$E687),'Hoja de Trabajo para listado'!$CD$151:$DC$151,0)),0)</f>
        <v>0</v>
      </c>
      <c r="O687" s="241">
        <f ca="1">+IFERROR(INDEX('Hoja de Trabajo para listado'!$A$155:$Z$1048576,MATCH($A687,'Hoja de Trabajo para listado'!$A$155:$A$1048576,0),MATCH((CUADRO!O$4&amp;$E687),'Hoja de Trabajo para listado'!$A$151:$Z$151,0)),0)+IFERROR(INDEX('Hoja de Trabajo para listado'!$AB$155:$BA$1048576,MATCH($A687,'Hoja de Trabajo para listado'!$AB$155:$AB$1048576,0),MATCH((CUADRO!O$4&amp;$E687),'Hoja de Trabajo para listado'!$AB$151:$BA$151,0)),0)+IFERROR(INDEX('Hoja de Trabajo para listado'!$BC$155:$CB$1048576,MATCH($A687,'Hoja de Trabajo para listado'!$BC$155:$BC$1048576,0),MATCH((CUADRO!O$4&amp;$E687),'Hoja de Trabajo para listado'!$BC$151:$CB$151,0)),0)+IFERROR(INDEX('Hoja de Trabajo para listado'!$DE$153:$DG$274,MATCH($A687,'Hoja de Trabajo para listado'!$DE$153:$DE$1048576,0),MATCH((CUADRO!O$4&amp;$E687),'Hoja de Trabajo para listado'!$DE$151:$DG$151,0)),0)+IFERROR(INDEX('Hoja de Trabajo para listado'!$CD$155:$DC$1048576,MATCH($A687,'Hoja de Trabajo para listado'!$CD$155:$CD$1048576,0),MATCH((CUADRO!O$4&amp;$E687),'Hoja de Trabajo para listado'!$CD$151:$DC$151,0)),0)</f>
        <v>0</v>
      </c>
      <c r="P687" s="241">
        <f ca="1">+IFERROR(INDEX('Hoja de Trabajo para listado'!$A$155:$Z$1048576,MATCH($A687,'Hoja de Trabajo para listado'!$A$155:$A$1048576,0),MATCH((CUADRO!P$4&amp;$E687),'Hoja de Trabajo para listado'!$A$151:$Z$151,0)),0)+IFERROR(INDEX('Hoja de Trabajo para listado'!$AB$155:$BA$1048576,MATCH($A687,'Hoja de Trabajo para listado'!$AB$155:$AB$1048576,0),MATCH((CUADRO!P$4&amp;$E687),'Hoja de Trabajo para listado'!$AB$151:$BA$151,0)),0)+IFERROR(INDEX('Hoja de Trabajo para listado'!$BC$155:$CB$1048576,MATCH($A687,'Hoja de Trabajo para listado'!$BC$155:$BC$1048576,0),MATCH((CUADRO!P$4&amp;$E687),'Hoja de Trabajo para listado'!$BC$151:$CB$151,0)),0)+IFERROR(INDEX('Hoja de Trabajo para listado'!$DE$153:$DG$274,MATCH($A687,'Hoja de Trabajo para listado'!$DE$153:$DE$1048576,0),MATCH((CUADRO!P$4&amp;$E687),'Hoja de Trabajo para listado'!$DE$151:$DG$151,0)),0)+IFERROR(INDEX('Hoja de Trabajo para listado'!$CD$155:$DC$1048576,MATCH($A687,'Hoja de Trabajo para listado'!$CD$155:$CD$1048576,0),MATCH((CUADRO!P$4&amp;$E687),'Hoja de Trabajo para listado'!$CD$151:$DC$151,0)),0)</f>
        <v>0</v>
      </c>
      <c r="Q687" s="241">
        <f ca="1">+IFERROR(INDEX('Hoja de Trabajo para listado'!$A$155:$Z$1048576,MATCH($A687,'Hoja de Trabajo para listado'!$A$155:$A$1048576,0),MATCH((CUADRO!Q$4&amp;$E687),'Hoja de Trabajo para listado'!$A$151:$Z$151,0)),0)+IFERROR(INDEX('Hoja de Trabajo para listado'!$AB$155:$BA$1048576,MATCH($A687,'Hoja de Trabajo para listado'!$AB$155:$AB$1048576,0),MATCH((CUADRO!Q$4&amp;$E687),'Hoja de Trabajo para listado'!$AB$151:$BA$151,0)),0)+IFERROR(INDEX('Hoja de Trabajo para listado'!$BC$155:$CB$1048576,MATCH($A687,'Hoja de Trabajo para listado'!$BC$155:$BC$1048576,0),MATCH((CUADRO!Q$4&amp;$E687),'Hoja de Trabajo para listado'!$BC$151:$CB$151,0)),0)+IFERROR(INDEX('Hoja de Trabajo para listado'!$DE$153:$DG$274,MATCH($A687,'Hoja de Trabajo para listado'!$DE$153:$DE$1048576,0),MATCH((CUADRO!Q$4&amp;$E687),'Hoja de Trabajo para listado'!$DE$151:$DG$151,0)),0)+IFERROR(INDEX('Hoja de Trabajo para listado'!$CD$155:$DC$1048576,MATCH($A687,'Hoja de Trabajo para listado'!$CD$155:$CD$1048576,0),MATCH((CUADRO!Q$4&amp;$E687),'Hoja de Trabajo para listado'!$CD$151:$DC$151,0)),0)</f>
        <v>0</v>
      </c>
      <c r="R687" s="241">
        <f t="shared" ca="1" si="20"/>
        <v>0</v>
      </c>
      <c r="S687" s="247"/>
      <c r="T687" s="241">
        <f ca="1">+T688</f>
        <v>0</v>
      </c>
      <c r="U687" s="240">
        <f t="shared" si="21"/>
        <v>1</v>
      </c>
    </row>
    <row r="688" spans="1:21" customFormat="1" ht="15" hidden="1" customHeight="1">
      <c r="A688" s="32">
        <v>1308</v>
      </c>
      <c r="B688" s="382"/>
      <c r="C688" s="245" t="str">
        <f>+VLOOKUP(A688,bd_lista!$A$3:$C$592,3,FALSE)</f>
        <v>Gobierno Autónomo Municipal de Pasorapa</v>
      </c>
      <c r="D688" s="384"/>
      <c r="E688" s="242" t="s">
        <v>684</v>
      </c>
      <c r="F688" s="241">
        <f ca="1">+IFERROR(INDEX('Hoja de Trabajo para listado'!$A$155:$Z$1048576,MATCH($A688,'Hoja de Trabajo para listado'!$A$155:$A$1048576,0),MATCH((CUADRO!F$4&amp;$E688),'Hoja de Trabajo para listado'!$A$151:$Z$151,0)),0)+IFERROR(INDEX('Hoja de Trabajo para listado'!$AB$155:$BA$1048576,MATCH($A688,'Hoja de Trabajo para listado'!$AB$155:$AB$1048576,0),MATCH((CUADRO!F$4&amp;$E688),'Hoja de Trabajo para listado'!$AB$151:$BA$151,0)),0)+IFERROR(INDEX('Hoja de Trabajo para listado'!$BC$155:$CB$1048576,MATCH($A688,'Hoja de Trabajo para listado'!$BC$155:$BC$1048576,0),MATCH((CUADRO!F$4&amp;$E688),'Hoja de Trabajo para listado'!$BC$151:$CB$151,0)),0)+IFERROR(INDEX('Hoja de Trabajo para listado'!$DE$153:$DG$274,MATCH($A688,'Hoja de Trabajo para listado'!$DE$153:$DE$1048576,0),MATCH((CUADRO!F$4&amp;$E688),'Hoja de Trabajo para listado'!$DE$151:$DG$151,0)),0)+IFERROR(INDEX('Hoja de Trabajo para listado'!$CD$155:$DC$1048576,MATCH($A688,'Hoja de Trabajo para listado'!$CD$155:$CD$1048576,0),MATCH((CUADRO!F$4&amp;$E688),'Hoja de Trabajo para listado'!$CD$151:$DC$151,0)),0)</f>
        <v>0</v>
      </c>
      <c r="G688" s="241">
        <f ca="1">+IFERROR(INDEX('Hoja de Trabajo para listado'!$A$155:$Z$1048576,MATCH($A688,'Hoja de Trabajo para listado'!$A$155:$A$1048576,0),MATCH((CUADRO!G$4&amp;$E688),'Hoja de Trabajo para listado'!$A$151:$Z$151,0)),0)+IFERROR(INDEX('Hoja de Trabajo para listado'!$AB$155:$BA$1048576,MATCH($A688,'Hoja de Trabajo para listado'!$AB$155:$AB$1048576,0),MATCH((CUADRO!G$4&amp;$E688),'Hoja de Trabajo para listado'!$AB$151:$BA$151,0)),0)+IFERROR(INDEX('Hoja de Trabajo para listado'!$BC$155:$CB$1048576,MATCH($A688,'Hoja de Trabajo para listado'!$BC$155:$BC$1048576,0),MATCH((CUADRO!G$4&amp;$E688),'Hoja de Trabajo para listado'!$BC$151:$CB$151,0)),0)+IFERROR(INDEX('Hoja de Trabajo para listado'!$DE$153:$DG$274,MATCH($A688,'Hoja de Trabajo para listado'!$DE$153:$DE$1048576,0),MATCH((CUADRO!G$4&amp;$E688),'Hoja de Trabajo para listado'!$DE$151:$DG$151,0)),0)+IFERROR(INDEX('Hoja de Trabajo para listado'!$CD$155:$DC$1048576,MATCH($A688,'Hoja de Trabajo para listado'!$CD$155:$CD$1048576,0),MATCH((CUADRO!G$4&amp;$E688),'Hoja de Trabajo para listado'!$CD$151:$DC$151,0)),0)</f>
        <v>0</v>
      </c>
      <c r="H688" s="241">
        <f ca="1">+IFERROR(INDEX('Hoja de Trabajo para listado'!$A$155:$Z$1048576,MATCH($A688,'Hoja de Trabajo para listado'!$A$155:$A$1048576,0),MATCH((CUADRO!H$4&amp;$E688),'Hoja de Trabajo para listado'!$A$151:$Z$151,0)),0)+IFERROR(INDEX('Hoja de Trabajo para listado'!$AB$155:$BA$1048576,MATCH($A688,'Hoja de Trabajo para listado'!$AB$155:$AB$1048576,0),MATCH((CUADRO!H$4&amp;$E688),'Hoja de Trabajo para listado'!$AB$151:$BA$151,0)),0)+IFERROR(INDEX('Hoja de Trabajo para listado'!$BC$155:$CB$1048576,MATCH($A688,'Hoja de Trabajo para listado'!$BC$155:$BC$1048576,0),MATCH((CUADRO!H$4&amp;$E688),'Hoja de Trabajo para listado'!$BC$151:$CB$151,0)),0)+IFERROR(INDEX('Hoja de Trabajo para listado'!$DE$153:$DG$274,MATCH($A688,'Hoja de Trabajo para listado'!$DE$153:$DE$1048576,0),MATCH((CUADRO!H$4&amp;$E688),'Hoja de Trabajo para listado'!$DE$151:$DG$151,0)),0)+IFERROR(INDEX('Hoja de Trabajo para listado'!$CD$155:$DC$1048576,MATCH($A688,'Hoja de Trabajo para listado'!$CD$155:$CD$1048576,0),MATCH((CUADRO!H$4&amp;$E688),'Hoja de Trabajo para listado'!$CD$151:$DC$151,0)),0)</f>
        <v>0</v>
      </c>
      <c r="I688" s="241">
        <f ca="1">+IFERROR(INDEX('Hoja de Trabajo para listado'!$A$155:$Z$1048576,MATCH($A688,'Hoja de Trabajo para listado'!$A$155:$A$1048576,0),MATCH((CUADRO!I$4&amp;$E688),'Hoja de Trabajo para listado'!$A$151:$Z$151,0)),0)+IFERROR(INDEX('Hoja de Trabajo para listado'!$AB$155:$BA$1048576,MATCH($A688,'Hoja de Trabajo para listado'!$AB$155:$AB$1048576,0),MATCH((CUADRO!I$4&amp;$E688),'Hoja de Trabajo para listado'!$AB$151:$BA$151,0)),0)+IFERROR(INDEX('Hoja de Trabajo para listado'!$BC$155:$CB$1048576,MATCH($A688,'Hoja de Trabajo para listado'!$BC$155:$BC$1048576,0),MATCH((CUADRO!I$4&amp;$E688),'Hoja de Trabajo para listado'!$BC$151:$CB$151,0)),0)+IFERROR(INDEX('Hoja de Trabajo para listado'!$DE$153:$DG$274,MATCH($A688,'Hoja de Trabajo para listado'!$DE$153:$DE$1048576,0),MATCH((CUADRO!I$4&amp;$E688),'Hoja de Trabajo para listado'!$DE$151:$DG$151,0)),0)+IFERROR(INDEX('Hoja de Trabajo para listado'!$CD$155:$DC$1048576,MATCH($A688,'Hoja de Trabajo para listado'!$CD$155:$CD$1048576,0),MATCH((CUADRO!I$4&amp;$E688),'Hoja de Trabajo para listado'!$CD$151:$DC$151,0)),0)</f>
        <v>0</v>
      </c>
      <c r="J688" s="241">
        <f ca="1">+IFERROR(INDEX('Hoja de Trabajo para listado'!$A$155:$Z$1048576,MATCH($A688,'Hoja de Trabajo para listado'!$A$155:$A$1048576,0),MATCH((CUADRO!J$4&amp;$E688),'Hoja de Trabajo para listado'!$A$151:$Z$151,0)),0)+IFERROR(INDEX('Hoja de Trabajo para listado'!$AB$155:$BA$1048576,MATCH($A688,'Hoja de Trabajo para listado'!$AB$155:$AB$1048576,0),MATCH((CUADRO!J$4&amp;$E688),'Hoja de Trabajo para listado'!$AB$151:$BA$151,0)),0)+IFERROR(INDEX('Hoja de Trabajo para listado'!$BC$155:$CB$1048576,MATCH($A688,'Hoja de Trabajo para listado'!$BC$155:$BC$1048576,0),MATCH((CUADRO!J$4&amp;$E688),'Hoja de Trabajo para listado'!$BC$151:$CB$151,0)),0)+IFERROR(INDEX('Hoja de Trabajo para listado'!$DE$153:$DG$274,MATCH($A688,'Hoja de Trabajo para listado'!$DE$153:$DE$1048576,0),MATCH((CUADRO!J$4&amp;$E688),'Hoja de Trabajo para listado'!$DE$151:$DG$151,0)),0)+IFERROR(INDEX('Hoja de Trabajo para listado'!$CD$155:$DC$1048576,MATCH($A688,'Hoja de Trabajo para listado'!$CD$155:$CD$1048576,0),MATCH((CUADRO!J$4&amp;$E688),'Hoja de Trabajo para listado'!$CD$151:$DC$151,0)),0)</f>
        <v>0</v>
      </c>
      <c r="K688" s="241">
        <f ca="1">+IFERROR(INDEX('Hoja de Trabajo para listado'!$A$155:$Z$1048576,MATCH($A688,'Hoja de Trabajo para listado'!$A$155:$A$1048576,0),MATCH((CUADRO!K$4&amp;$E688),'Hoja de Trabajo para listado'!$A$151:$Z$151,0)),0)+IFERROR(INDEX('Hoja de Trabajo para listado'!$AB$155:$BA$1048576,MATCH($A688,'Hoja de Trabajo para listado'!$AB$155:$AB$1048576,0),MATCH((CUADRO!K$4&amp;$E688),'Hoja de Trabajo para listado'!$AB$151:$BA$151,0)),0)+IFERROR(INDEX('Hoja de Trabajo para listado'!$BC$155:$CB$1048576,MATCH($A688,'Hoja de Trabajo para listado'!$BC$155:$BC$1048576,0),MATCH((CUADRO!K$4&amp;$E688),'Hoja de Trabajo para listado'!$BC$151:$CB$151,0)),0)+IFERROR(INDEX('Hoja de Trabajo para listado'!$DE$153:$DG$274,MATCH($A688,'Hoja de Trabajo para listado'!$DE$153:$DE$1048576,0),MATCH((CUADRO!K$4&amp;$E688),'Hoja de Trabajo para listado'!$DE$151:$DG$151,0)),0)+IFERROR(INDEX('Hoja de Trabajo para listado'!$CD$155:$DC$1048576,MATCH($A688,'Hoja de Trabajo para listado'!$CD$155:$CD$1048576,0),MATCH((CUADRO!K$4&amp;$E688),'Hoja de Trabajo para listado'!$CD$151:$DC$151,0)),0)</f>
        <v>0</v>
      </c>
      <c r="L688" s="241">
        <f ca="1">+IFERROR(INDEX('Hoja de Trabajo para listado'!$A$155:$Z$1048576,MATCH($A688,'Hoja de Trabajo para listado'!$A$155:$A$1048576,0),MATCH((CUADRO!L$4&amp;$E688),'Hoja de Trabajo para listado'!$A$151:$Z$151,0)),0)+IFERROR(INDEX('Hoja de Trabajo para listado'!$AB$155:$BA$1048576,MATCH($A688,'Hoja de Trabajo para listado'!$AB$155:$AB$1048576,0),MATCH((CUADRO!L$4&amp;$E688),'Hoja de Trabajo para listado'!$AB$151:$BA$151,0)),0)+IFERROR(INDEX('Hoja de Trabajo para listado'!$BC$155:$CB$1048576,MATCH($A688,'Hoja de Trabajo para listado'!$BC$155:$BC$1048576,0),MATCH((CUADRO!L$4&amp;$E688),'Hoja de Trabajo para listado'!$BC$151:$CB$151,0)),0)+IFERROR(INDEX('Hoja de Trabajo para listado'!$DE$153:$DG$274,MATCH($A688,'Hoja de Trabajo para listado'!$DE$153:$DE$1048576,0),MATCH((CUADRO!L$4&amp;$E688),'Hoja de Trabajo para listado'!$DE$151:$DG$151,0)),0)+IFERROR(INDEX('Hoja de Trabajo para listado'!$CD$155:$DC$1048576,MATCH($A688,'Hoja de Trabajo para listado'!$CD$155:$CD$1048576,0),MATCH((CUADRO!L$4&amp;$E688),'Hoja de Trabajo para listado'!$CD$151:$DC$151,0)),0)</f>
        <v>0</v>
      </c>
      <c r="M688" s="241">
        <f ca="1">+IFERROR(INDEX('Hoja de Trabajo para listado'!$A$155:$Z$1048576,MATCH($A688,'Hoja de Trabajo para listado'!$A$155:$A$1048576,0),MATCH((CUADRO!M$4&amp;$E688),'Hoja de Trabajo para listado'!$A$151:$Z$151,0)),0)+IFERROR(INDEX('Hoja de Trabajo para listado'!$AB$155:$BA$1048576,MATCH($A688,'Hoja de Trabajo para listado'!$AB$155:$AB$1048576,0),MATCH((CUADRO!M$4&amp;$E688),'Hoja de Trabajo para listado'!$AB$151:$BA$151,0)),0)+IFERROR(INDEX('Hoja de Trabajo para listado'!$BC$155:$CB$1048576,MATCH($A688,'Hoja de Trabajo para listado'!$BC$155:$BC$1048576,0),MATCH((CUADRO!M$4&amp;$E688),'Hoja de Trabajo para listado'!$BC$151:$CB$151,0)),0)+IFERROR(INDEX('Hoja de Trabajo para listado'!$DE$153:$DG$274,MATCH($A688,'Hoja de Trabajo para listado'!$DE$153:$DE$1048576,0),MATCH((CUADRO!M$4&amp;$E688),'Hoja de Trabajo para listado'!$DE$151:$DG$151,0)),0)+IFERROR(INDEX('Hoja de Trabajo para listado'!$CD$155:$DC$1048576,MATCH($A688,'Hoja de Trabajo para listado'!$CD$155:$CD$1048576,0),MATCH((CUADRO!M$4&amp;$E688),'Hoja de Trabajo para listado'!$CD$151:$DC$151,0)),0)</f>
        <v>0</v>
      </c>
      <c r="N688" s="241">
        <f ca="1">+IFERROR(INDEX('Hoja de Trabajo para listado'!$A$155:$Z$1048576,MATCH($A688,'Hoja de Trabajo para listado'!$A$155:$A$1048576,0),MATCH((CUADRO!N$4&amp;$E688),'Hoja de Trabajo para listado'!$A$151:$Z$151,0)),0)+IFERROR(INDEX('Hoja de Trabajo para listado'!$AB$155:$BA$1048576,MATCH($A688,'Hoja de Trabajo para listado'!$AB$155:$AB$1048576,0),MATCH((CUADRO!N$4&amp;$E688),'Hoja de Trabajo para listado'!$AB$151:$BA$151,0)),0)+IFERROR(INDEX('Hoja de Trabajo para listado'!$BC$155:$CB$1048576,MATCH($A688,'Hoja de Trabajo para listado'!$BC$155:$BC$1048576,0),MATCH((CUADRO!N$4&amp;$E688),'Hoja de Trabajo para listado'!$BC$151:$CB$151,0)),0)+IFERROR(INDEX('Hoja de Trabajo para listado'!$DE$153:$DG$274,MATCH($A688,'Hoja de Trabajo para listado'!$DE$153:$DE$1048576,0),MATCH((CUADRO!N$4&amp;$E688),'Hoja de Trabajo para listado'!$DE$151:$DG$151,0)),0)+IFERROR(INDEX('Hoja de Trabajo para listado'!$CD$155:$DC$1048576,MATCH($A688,'Hoja de Trabajo para listado'!$CD$155:$CD$1048576,0),MATCH((CUADRO!N$4&amp;$E688),'Hoja de Trabajo para listado'!$CD$151:$DC$151,0)),0)</f>
        <v>0</v>
      </c>
      <c r="O688" s="241">
        <f ca="1">+IFERROR(INDEX('Hoja de Trabajo para listado'!$A$155:$Z$1048576,MATCH($A688,'Hoja de Trabajo para listado'!$A$155:$A$1048576,0),MATCH((CUADRO!O$4&amp;$E688),'Hoja de Trabajo para listado'!$A$151:$Z$151,0)),0)+IFERROR(INDEX('Hoja de Trabajo para listado'!$AB$155:$BA$1048576,MATCH($A688,'Hoja de Trabajo para listado'!$AB$155:$AB$1048576,0),MATCH((CUADRO!O$4&amp;$E688),'Hoja de Trabajo para listado'!$AB$151:$BA$151,0)),0)+IFERROR(INDEX('Hoja de Trabajo para listado'!$BC$155:$CB$1048576,MATCH($A688,'Hoja de Trabajo para listado'!$BC$155:$BC$1048576,0),MATCH((CUADRO!O$4&amp;$E688),'Hoja de Trabajo para listado'!$BC$151:$CB$151,0)),0)+IFERROR(INDEX('Hoja de Trabajo para listado'!$DE$153:$DG$274,MATCH($A688,'Hoja de Trabajo para listado'!$DE$153:$DE$1048576,0),MATCH((CUADRO!O$4&amp;$E688),'Hoja de Trabajo para listado'!$DE$151:$DG$151,0)),0)+IFERROR(INDEX('Hoja de Trabajo para listado'!$CD$155:$DC$1048576,MATCH($A688,'Hoja de Trabajo para listado'!$CD$155:$CD$1048576,0),MATCH((CUADRO!O$4&amp;$E688),'Hoja de Trabajo para listado'!$CD$151:$DC$151,0)),0)</f>
        <v>0</v>
      </c>
      <c r="P688" s="241">
        <f ca="1">+IFERROR(INDEX('Hoja de Trabajo para listado'!$A$155:$Z$1048576,MATCH($A688,'Hoja de Trabajo para listado'!$A$155:$A$1048576,0),MATCH((CUADRO!P$4&amp;$E688),'Hoja de Trabajo para listado'!$A$151:$Z$151,0)),0)+IFERROR(INDEX('Hoja de Trabajo para listado'!$AB$155:$BA$1048576,MATCH($A688,'Hoja de Trabajo para listado'!$AB$155:$AB$1048576,0),MATCH((CUADRO!P$4&amp;$E688),'Hoja de Trabajo para listado'!$AB$151:$BA$151,0)),0)+IFERROR(INDEX('Hoja de Trabajo para listado'!$BC$155:$CB$1048576,MATCH($A688,'Hoja de Trabajo para listado'!$BC$155:$BC$1048576,0),MATCH((CUADRO!P$4&amp;$E688),'Hoja de Trabajo para listado'!$BC$151:$CB$151,0)),0)+IFERROR(INDEX('Hoja de Trabajo para listado'!$DE$153:$DG$274,MATCH($A688,'Hoja de Trabajo para listado'!$DE$153:$DE$1048576,0),MATCH((CUADRO!P$4&amp;$E688),'Hoja de Trabajo para listado'!$DE$151:$DG$151,0)),0)+IFERROR(INDEX('Hoja de Trabajo para listado'!$CD$155:$DC$1048576,MATCH($A688,'Hoja de Trabajo para listado'!$CD$155:$CD$1048576,0),MATCH((CUADRO!P$4&amp;$E688),'Hoja de Trabajo para listado'!$CD$151:$DC$151,0)),0)</f>
        <v>0</v>
      </c>
      <c r="Q688" s="241">
        <f ca="1">+IFERROR(INDEX('Hoja de Trabajo para listado'!$A$155:$Z$1048576,MATCH($A688,'Hoja de Trabajo para listado'!$A$155:$A$1048576,0),MATCH((CUADRO!Q$4&amp;$E688),'Hoja de Trabajo para listado'!$A$151:$Z$151,0)),0)+IFERROR(INDEX('Hoja de Trabajo para listado'!$AB$155:$BA$1048576,MATCH($A688,'Hoja de Trabajo para listado'!$AB$155:$AB$1048576,0),MATCH((CUADRO!Q$4&amp;$E688),'Hoja de Trabajo para listado'!$AB$151:$BA$151,0)),0)+IFERROR(INDEX('Hoja de Trabajo para listado'!$BC$155:$CB$1048576,MATCH($A688,'Hoja de Trabajo para listado'!$BC$155:$BC$1048576,0),MATCH((CUADRO!Q$4&amp;$E688),'Hoja de Trabajo para listado'!$BC$151:$CB$151,0)),0)+IFERROR(INDEX('Hoja de Trabajo para listado'!$DE$153:$DG$274,MATCH($A688,'Hoja de Trabajo para listado'!$DE$153:$DE$1048576,0),MATCH((CUADRO!Q$4&amp;$E688),'Hoja de Trabajo para listado'!$DE$151:$DG$151,0)),0)+IFERROR(INDEX('Hoja de Trabajo para listado'!$CD$155:$DC$1048576,MATCH($A688,'Hoja de Trabajo para listado'!$CD$155:$CD$1048576,0),MATCH((CUADRO!Q$4&amp;$E688),'Hoja de Trabajo para listado'!$CD$151:$DC$151,0)),0)</f>
        <v>0</v>
      </c>
      <c r="R688" s="241">
        <f t="shared" ca="1" si="20"/>
        <v>0</v>
      </c>
      <c r="S688" s="247">
        <f ca="1">+R687+R688</f>
        <v>0</v>
      </c>
      <c r="T688" s="241">
        <f ca="1">+S688</f>
        <v>0</v>
      </c>
      <c r="U688" s="240">
        <f t="shared" si="21"/>
        <v>2</v>
      </c>
    </row>
    <row r="689" spans="1:21" customFormat="1" ht="15" hidden="1" customHeight="1">
      <c r="A689" s="32">
        <v>1309</v>
      </c>
      <c r="B689" s="381">
        <f>+A689</f>
        <v>1309</v>
      </c>
      <c r="C689" s="245" t="str">
        <f>+VLOOKUP(A689,bd_lista!$A$3:$C$592,3,FALSE)</f>
        <v>Gobierno Autónomo Municipal de Omereque</v>
      </c>
      <c r="D689" s="383" t="str">
        <f>+C689</f>
        <v>Gobierno Autónomo Municipal de Omereque</v>
      </c>
      <c r="E689" s="240" t="s">
        <v>683</v>
      </c>
      <c r="F689" s="241">
        <f ca="1">+IFERROR(INDEX('Hoja de Trabajo para listado'!$A$155:$Z$1048576,MATCH($A689,'Hoja de Trabajo para listado'!$A$155:$A$1048576,0),MATCH((CUADRO!F$4&amp;$E689),'Hoja de Trabajo para listado'!$A$151:$Z$151,0)),0)+IFERROR(INDEX('Hoja de Trabajo para listado'!$AB$155:$BA$1048576,MATCH($A689,'Hoja de Trabajo para listado'!$AB$155:$AB$1048576,0),MATCH((CUADRO!F$4&amp;$E689),'Hoja de Trabajo para listado'!$AB$151:$BA$151,0)),0)+IFERROR(INDEX('Hoja de Trabajo para listado'!$BC$155:$CB$1048576,MATCH($A689,'Hoja de Trabajo para listado'!$BC$155:$BC$1048576,0),MATCH((CUADRO!F$4&amp;$E689),'Hoja de Trabajo para listado'!$BC$151:$CB$151,0)),0)+IFERROR(INDEX('Hoja de Trabajo para listado'!$DE$153:$DG$274,MATCH($A689,'Hoja de Trabajo para listado'!$DE$153:$DE$1048576,0),MATCH((CUADRO!F$4&amp;$E689),'Hoja de Trabajo para listado'!$DE$151:$DG$151,0)),0)+IFERROR(INDEX('Hoja de Trabajo para listado'!$CD$155:$DC$1048576,MATCH($A689,'Hoja de Trabajo para listado'!$CD$155:$CD$1048576,0),MATCH((CUADRO!F$4&amp;$E689),'Hoja de Trabajo para listado'!$CD$151:$DC$151,0)),0)</f>
        <v>0</v>
      </c>
      <c r="G689" s="241">
        <f ca="1">+IFERROR(INDEX('Hoja de Trabajo para listado'!$A$155:$Z$1048576,MATCH($A689,'Hoja de Trabajo para listado'!$A$155:$A$1048576,0),MATCH((CUADRO!G$4&amp;$E689),'Hoja de Trabajo para listado'!$A$151:$Z$151,0)),0)+IFERROR(INDEX('Hoja de Trabajo para listado'!$AB$155:$BA$1048576,MATCH($A689,'Hoja de Trabajo para listado'!$AB$155:$AB$1048576,0),MATCH((CUADRO!G$4&amp;$E689),'Hoja de Trabajo para listado'!$AB$151:$BA$151,0)),0)+IFERROR(INDEX('Hoja de Trabajo para listado'!$BC$155:$CB$1048576,MATCH($A689,'Hoja de Trabajo para listado'!$BC$155:$BC$1048576,0),MATCH((CUADRO!G$4&amp;$E689),'Hoja de Trabajo para listado'!$BC$151:$CB$151,0)),0)+IFERROR(INDEX('Hoja de Trabajo para listado'!$DE$153:$DG$274,MATCH($A689,'Hoja de Trabajo para listado'!$DE$153:$DE$1048576,0),MATCH((CUADRO!G$4&amp;$E689),'Hoja de Trabajo para listado'!$DE$151:$DG$151,0)),0)+IFERROR(INDEX('Hoja de Trabajo para listado'!$CD$155:$DC$1048576,MATCH($A689,'Hoja de Trabajo para listado'!$CD$155:$CD$1048576,0),MATCH((CUADRO!G$4&amp;$E689),'Hoja de Trabajo para listado'!$CD$151:$DC$151,0)),0)</f>
        <v>0</v>
      </c>
      <c r="H689" s="241">
        <f ca="1">+IFERROR(INDEX('Hoja de Trabajo para listado'!$A$155:$Z$1048576,MATCH($A689,'Hoja de Trabajo para listado'!$A$155:$A$1048576,0),MATCH((CUADRO!H$4&amp;$E689),'Hoja de Trabajo para listado'!$A$151:$Z$151,0)),0)+IFERROR(INDEX('Hoja de Trabajo para listado'!$AB$155:$BA$1048576,MATCH($A689,'Hoja de Trabajo para listado'!$AB$155:$AB$1048576,0),MATCH((CUADRO!H$4&amp;$E689),'Hoja de Trabajo para listado'!$AB$151:$BA$151,0)),0)+IFERROR(INDEX('Hoja de Trabajo para listado'!$BC$155:$CB$1048576,MATCH($A689,'Hoja de Trabajo para listado'!$BC$155:$BC$1048576,0),MATCH((CUADRO!H$4&amp;$E689),'Hoja de Trabajo para listado'!$BC$151:$CB$151,0)),0)+IFERROR(INDEX('Hoja de Trabajo para listado'!$DE$153:$DG$274,MATCH($A689,'Hoja de Trabajo para listado'!$DE$153:$DE$1048576,0),MATCH((CUADRO!H$4&amp;$E689),'Hoja de Trabajo para listado'!$DE$151:$DG$151,0)),0)+IFERROR(INDEX('Hoja de Trabajo para listado'!$CD$155:$DC$1048576,MATCH($A689,'Hoja de Trabajo para listado'!$CD$155:$CD$1048576,0),MATCH((CUADRO!H$4&amp;$E689),'Hoja de Trabajo para listado'!$CD$151:$DC$151,0)),0)</f>
        <v>0</v>
      </c>
      <c r="I689" s="241">
        <f ca="1">+IFERROR(INDEX('Hoja de Trabajo para listado'!$A$155:$Z$1048576,MATCH($A689,'Hoja de Trabajo para listado'!$A$155:$A$1048576,0),MATCH((CUADRO!I$4&amp;$E689),'Hoja de Trabajo para listado'!$A$151:$Z$151,0)),0)+IFERROR(INDEX('Hoja de Trabajo para listado'!$AB$155:$BA$1048576,MATCH($A689,'Hoja de Trabajo para listado'!$AB$155:$AB$1048576,0),MATCH((CUADRO!I$4&amp;$E689),'Hoja de Trabajo para listado'!$AB$151:$BA$151,0)),0)+IFERROR(INDEX('Hoja de Trabajo para listado'!$BC$155:$CB$1048576,MATCH($A689,'Hoja de Trabajo para listado'!$BC$155:$BC$1048576,0),MATCH((CUADRO!I$4&amp;$E689),'Hoja de Trabajo para listado'!$BC$151:$CB$151,0)),0)+IFERROR(INDEX('Hoja de Trabajo para listado'!$DE$153:$DG$274,MATCH($A689,'Hoja de Trabajo para listado'!$DE$153:$DE$1048576,0),MATCH((CUADRO!I$4&amp;$E689),'Hoja de Trabajo para listado'!$DE$151:$DG$151,0)),0)+IFERROR(INDEX('Hoja de Trabajo para listado'!$CD$155:$DC$1048576,MATCH($A689,'Hoja de Trabajo para listado'!$CD$155:$CD$1048576,0),MATCH((CUADRO!I$4&amp;$E689),'Hoja de Trabajo para listado'!$CD$151:$DC$151,0)),0)</f>
        <v>0</v>
      </c>
      <c r="J689" s="241">
        <f ca="1">+IFERROR(INDEX('Hoja de Trabajo para listado'!$A$155:$Z$1048576,MATCH($A689,'Hoja de Trabajo para listado'!$A$155:$A$1048576,0),MATCH((CUADRO!J$4&amp;$E689),'Hoja de Trabajo para listado'!$A$151:$Z$151,0)),0)+IFERROR(INDEX('Hoja de Trabajo para listado'!$AB$155:$BA$1048576,MATCH($A689,'Hoja de Trabajo para listado'!$AB$155:$AB$1048576,0),MATCH((CUADRO!J$4&amp;$E689),'Hoja de Trabajo para listado'!$AB$151:$BA$151,0)),0)+IFERROR(INDEX('Hoja de Trabajo para listado'!$BC$155:$CB$1048576,MATCH($A689,'Hoja de Trabajo para listado'!$BC$155:$BC$1048576,0),MATCH((CUADRO!J$4&amp;$E689),'Hoja de Trabajo para listado'!$BC$151:$CB$151,0)),0)+IFERROR(INDEX('Hoja de Trabajo para listado'!$DE$153:$DG$274,MATCH($A689,'Hoja de Trabajo para listado'!$DE$153:$DE$1048576,0),MATCH((CUADRO!J$4&amp;$E689),'Hoja de Trabajo para listado'!$DE$151:$DG$151,0)),0)+IFERROR(INDEX('Hoja de Trabajo para listado'!$CD$155:$DC$1048576,MATCH($A689,'Hoja de Trabajo para listado'!$CD$155:$CD$1048576,0),MATCH((CUADRO!J$4&amp;$E689),'Hoja de Trabajo para listado'!$CD$151:$DC$151,0)),0)</f>
        <v>0</v>
      </c>
      <c r="K689" s="241">
        <f ca="1">+IFERROR(INDEX('Hoja de Trabajo para listado'!$A$155:$Z$1048576,MATCH($A689,'Hoja de Trabajo para listado'!$A$155:$A$1048576,0),MATCH((CUADRO!K$4&amp;$E689),'Hoja de Trabajo para listado'!$A$151:$Z$151,0)),0)+IFERROR(INDEX('Hoja de Trabajo para listado'!$AB$155:$BA$1048576,MATCH($A689,'Hoja de Trabajo para listado'!$AB$155:$AB$1048576,0),MATCH((CUADRO!K$4&amp;$E689),'Hoja de Trabajo para listado'!$AB$151:$BA$151,0)),0)+IFERROR(INDEX('Hoja de Trabajo para listado'!$BC$155:$CB$1048576,MATCH($A689,'Hoja de Trabajo para listado'!$BC$155:$BC$1048576,0),MATCH((CUADRO!K$4&amp;$E689),'Hoja de Trabajo para listado'!$BC$151:$CB$151,0)),0)+IFERROR(INDEX('Hoja de Trabajo para listado'!$DE$153:$DG$274,MATCH($A689,'Hoja de Trabajo para listado'!$DE$153:$DE$1048576,0),MATCH((CUADRO!K$4&amp;$E689),'Hoja de Trabajo para listado'!$DE$151:$DG$151,0)),0)+IFERROR(INDEX('Hoja de Trabajo para listado'!$CD$155:$DC$1048576,MATCH($A689,'Hoja de Trabajo para listado'!$CD$155:$CD$1048576,0),MATCH((CUADRO!K$4&amp;$E689),'Hoja de Trabajo para listado'!$CD$151:$DC$151,0)),0)</f>
        <v>0</v>
      </c>
      <c r="L689" s="241">
        <f ca="1">+IFERROR(INDEX('Hoja de Trabajo para listado'!$A$155:$Z$1048576,MATCH($A689,'Hoja de Trabajo para listado'!$A$155:$A$1048576,0),MATCH((CUADRO!L$4&amp;$E689),'Hoja de Trabajo para listado'!$A$151:$Z$151,0)),0)+IFERROR(INDEX('Hoja de Trabajo para listado'!$AB$155:$BA$1048576,MATCH($A689,'Hoja de Trabajo para listado'!$AB$155:$AB$1048576,0),MATCH((CUADRO!L$4&amp;$E689),'Hoja de Trabajo para listado'!$AB$151:$BA$151,0)),0)+IFERROR(INDEX('Hoja de Trabajo para listado'!$BC$155:$CB$1048576,MATCH($A689,'Hoja de Trabajo para listado'!$BC$155:$BC$1048576,0),MATCH((CUADRO!L$4&amp;$E689),'Hoja de Trabajo para listado'!$BC$151:$CB$151,0)),0)+IFERROR(INDEX('Hoja de Trabajo para listado'!$DE$153:$DG$274,MATCH($A689,'Hoja de Trabajo para listado'!$DE$153:$DE$1048576,0),MATCH((CUADRO!L$4&amp;$E689),'Hoja de Trabajo para listado'!$DE$151:$DG$151,0)),0)+IFERROR(INDEX('Hoja de Trabajo para listado'!$CD$155:$DC$1048576,MATCH($A689,'Hoja de Trabajo para listado'!$CD$155:$CD$1048576,0),MATCH((CUADRO!L$4&amp;$E689),'Hoja de Trabajo para listado'!$CD$151:$DC$151,0)),0)</f>
        <v>0</v>
      </c>
      <c r="M689" s="241">
        <f ca="1">+IFERROR(INDEX('Hoja de Trabajo para listado'!$A$155:$Z$1048576,MATCH($A689,'Hoja de Trabajo para listado'!$A$155:$A$1048576,0),MATCH((CUADRO!M$4&amp;$E689),'Hoja de Trabajo para listado'!$A$151:$Z$151,0)),0)+IFERROR(INDEX('Hoja de Trabajo para listado'!$AB$155:$BA$1048576,MATCH($A689,'Hoja de Trabajo para listado'!$AB$155:$AB$1048576,0),MATCH((CUADRO!M$4&amp;$E689),'Hoja de Trabajo para listado'!$AB$151:$BA$151,0)),0)+IFERROR(INDEX('Hoja de Trabajo para listado'!$BC$155:$CB$1048576,MATCH($A689,'Hoja de Trabajo para listado'!$BC$155:$BC$1048576,0),MATCH((CUADRO!M$4&amp;$E689),'Hoja de Trabajo para listado'!$BC$151:$CB$151,0)),0)+IFERROR(INDEX('Hoja de Trabajo para listado'!$DE$153:$DG$274,MATCH($A689,'Hoja de Trabajo para listado'!$DE$153:$DE$1048576,0),MATCH((CUADRO!M$4&amp;$E689),'Hoja de Trabajo para listado'!$DE$151:$DG$151,0)),0)+IFERROR(INDEX('Hoja de Trabajo para listado'!$CD$155:$DC$1048576,MATCH($A689,'Hoja de Trabajo para listado'!$CD$155:$CD$1048576,0),MATCH((CUADRO!M$4&amp;$E689),'Hoja de Trabajo para listado'!$CD$151:$DC$151,0)),0)</f>
        <v>0</v>
      </c>
      <c r="N689" s="241">
        <f ca="1">+IFERROR(INDEX('Hoja de Trabajo para listado'!$A$155:$Z$1048576,MATCH($A689,'Hoja de Trabajo para listado'!$A$155:$A$1048576,0),MATCH((CUADRO!N$4&amp;$E689),'Hoja de Trabajo para listado'!$A$151:$Z$151,0)),0)+IFERROR(INDEX('Hoja de Trabajo para listado'!$AB$155:$BA$1048576,MATCH($A689,'Hoja de Trabajo para listado'!$AB$155:$AB$1048576,0),MATCH((CUADRO!N$4&amp;$E689),'Hoja de Trabajo para listado'!$AB$151:$BA$151,0)),0)+IFERROR(INDEX('Hoja de Trabajo para listado'!$BC$155:$CB$1048576,MATCH($A689,'Hoja de Trabajo para listado'!$BC$155:$BC$1048576,0),MATCH((CUADRO!N$4&amp;$E689),'Hoja de Trabajo para listado'!$BC$151:$CB$151,0)),0)+IFERROR(INDEX('Hoja de Trabajo para listado'!$DE$153:$DG$274,MATCH($A689,'Hoja de Trabajo para listado'!$DE$153:$DE$1048576,0),MATCH((CUADRO!N$4&amp;$E689),'Hoja de Trabajo para listado'!$DE$151:$DG$151,0)),0)+IFERROR(INDEX('Hoja de Trabajo para listado'!$CD$155:$DC$1048576,MATCH($A689,'Hoja de Trabajo para listado'!$CD$155:$CD$1048576,0),MATCH((CUADRO!N$4&amp;$E689),'Hoja de Trabajo para listado'!$CD$151:$DC$151,0)),0)</f>
        <v>0</v>
      </c>
      <c r="O689" s="241">
        <f ca="1">+IFERROR(INDEX('Hoja de Trabajo para listado'!$A$155:$Z$1048576,MATCH($A689,'Hoja de Trabajo para listado'!$A$155:$A$1048576,0),MATCH((CUADRO!O$4&amp;$E689),'Hoja de Trabajo para listado'!$A$151:$Z$151,0)),0)+IFERROR(INDEX('Hoja de Trabajo para listado'!$AB$155:$BA$1048576,MATCH($A689,'Hoja de Trabajo para listado'!$AB$155:$AB$1048576,0),MATCH((CUADRO!O$4&amp;$E689),'Hoja de Trabajo para listado'!$AB$151:$BA$151,0)),0)+IFERROR(INDEX('Hoja de Trabajo para listado'!$BC$155:$CB$1048576,MATCH($A689,'Hoja de Trabajo para listado'!$BC$155:$BC$1048576,0),MATCH((CUADRO!O$4&amp;$E689),'Hoja de Trabajo para listado'!$BC$151:$CB$151,0)),0)+IFERROR(INDEX('Hoja de Trabajo para listado'!$DE$153:$DG$274,MATCH($A689,'Hoja de Trabajo para listado'!$DE$153:$DE$1048576,0),MATCH((CUADRO!O$4&amp;$E689),'Hoja de Trabajo para listado'!$DE$151:$DG$151,0)),0)+IFERROR(INDEX('Hoja de Trabajo para listado'!$CD$155:$DC$1048576,MATCH($A689,'Hoja de Trabajo para listado'!$CD$155:$CD$1048576,0),MATCH((CUADRO!O$4&amp;$E689),'Hoja de Trabajo para listado'!$CD$151:$DC$151,0)),0)</f>
        <v>0</v>
      </c>
      <c r="P689" s="241">
        <f ca="1">+IFERROR(INDEX('Hoja de Trabajo para listado'!$A$155:$Z$1048576,MATCH($A689,'Hoja de Trabajo para listado'!$A$155:$A$1048576,0),MATCH((CUADRO!P$4&amp;$E689),'Hoja de Trabajo para listado'!$A$151:$Z$151,0)),0)+IFERROR(INDEX('Hoja de Trabajo para listado'!$AB$155:$BA$1048576,MATCH($A689,'Hoja de Trabajo para listado'!$AB$155:$AB$1048576,0),MATCH((CUADRO!P$4&amp;$E689),'Hoja de Trabajo para listado'!$AB$151:$BA$151,0)),0)+IFERROR(INDEX('Hoja de Trabajo para listado'!$BC$155:$CB$1048576,MATCH($A689,'Hoja de Trabajo para listado'!$BC$155:$BC$1048576,0),MATCH((CUADRO!P$4&amp;$E689),'Hoja de Trabajo para listado'!$BC$151:$CB$151,0)),0)+IFERROR(INDEX('Hoja de Trabajo para listado'!$DE$153:$DG$274,MATCH($A689,'Hoja de Trabajo para listado'!$DE$153:$DE$1048576,0),MATCH((CUADRO!P$4&amp;$E689),'Hoja de Trabajo para listado'!$DE$151:$DG$151,0)),0)+IFERROR(INDEX('Hoja de Trabajo para listado'!$CD$155:$DC$1048576,MATCH($A689,'Hoja de Trabajo para listado'!$CD$155:$CD$1048576,0),MATCH((CUADRO!P$4&amp;$E689),'Hoja de Trabajo para listado'!$CD$151:$DC$151,0)),0)</f>
        <v>0</v>
      </c>
      <c r="Q689" s="241">
        <f ca="1">+IFERROR(INDEX('Hoja de Trabajo para listado'!$A$155:$Z$1048576,MATCH($A689,'Hoja de Trabajo para listado'!$A$155:$A$1048576,0),MATCH((CUADRO!Q$4&amp;$E689),'Hoja de Trabajo para listado'!$A$151:$Z$151,0)),0)+IFERROR(INDEX('Hoja de Trabajo para listado'!$AB$155:$BA$1048576,MATCH($A689,'Hoja de Trabajo para listado'!$AB$155:$AB$1048576,0),MATCH((CUADRO!Q$4&amp;$E689),'Hoja de Trabajo para listado'!$AB$151:$BA$151,0)),0)+IFERROR(INDEX('Hoja de Trabajo para listado'!$BC$155:$CB$1048576,MATCH($A689,'Hoja de Trabajo para listado'!$BC$155:$BC$1048576,0),MATCH((CUADRO!Q$4&amp;$E689),'Hoja de Trabajo para listado'!$BC$151:$CB$151,0)),0)+IFERROR(INDEX('Hoja de Trabajo para listado'!$DE$153:$DG$274,MATCH($A689,'Hoja de Trabajo para listado'!$DE$153:$DE$1048576,0),MATCH((CUADRO!Q$4&amp;$E689),'Hoja de Trabajo para listado'!$DE$151:$DG$151,0)),0)+IFERROR(INDEX('Hoja de Trabajo para listado'!$CD$155:$DC$1048576,MATCH($A689,'Hoja de Trabajo para listado'!$CD$155:$CD$1048576,0),MATCH((CUADRO!Q$4&amp;$E689),'Hoja de Trabajo para listado'!$CD$151:$DC$151,0)),0)</f>
        <v>0</v>
      </c>
      <c r="R689" s="241">
        <f t="shared" ca="1" si="20"/>
        <v>0</v>
      </c>
      <c r="S689" s="247"/>
      <c r="T689" s="241">
        <f ca="1">+T690</f>
        <v>0</v>
      </c>
      <c r="U689" s="240">
        <f t="shared" si="21"/>
        <v>1</v>
      </c>
    </row>
    <row r="690" spans="1:21" customFormat="1" ht="15" hidden="1" customHeight="1">
      <c r="A690" s="32">
        <v>1309</v>
      </c>
      <c r="B690" s="382"/>
      <c r="C690" s="245" t="str">
        <f>+VLOOKUP(A690,bd_lista!$A$3:$C$592,3,FALSE)</f>
        <v>Gobierno Autónomo Municipal de Omereque</v>
      </c>
      <c r="D690" s="384"/>
      <c r="E690" s="242" t="s">
        <v>684</v>
      </c>
      <c r="F690" s="241">
        <f ca="1">+IFERROR(INDEX('Hoja de Trabajo para listado'!$A$155:$Z$1048576,MATCH($A690,'Hoja de Trabajo para listado'!$A$155:$A$1048576,0),MATCH((CUADRO!F$4&amp;$E690),'Hoja de Trabajo para listado'!$A$151:$Z$151,0)),0)+IFERROR(INDEX('Hoja de Trabajo para listado'!$AB$155:$BA$1048576,MATCH($A690,'Hoja de Trabajo para listado'!$AB$155:$AB$1048576,0),MATCH((CUADRO!F$4&amp;$E690),'Hoja de Trabajo para listado'!$AB$151:$BA$151,0)),0)+IFERROR(INDEX('Hoja de Trabajo para listado'!$BC$155:$CB$1048576,MATCH($A690,'Hoja de Trabajo para listado'!$BC$155:$BC$1048576,0),MATCH((CUADRO!F$4&amp;$E690),'Hoja de Trabajo para listado'!$BC$151:$CB$151,0)),0)+IFERROR(INDEX('Hoja de Trabajo para listado'!$DE$153:$DG$274,MATCH($A690,'Hoja de Trabajo para listado'!$DE$153:$DE$1048576,0),MATCH((CUADRO!F$4&amp;$E690),'Hoja de Trabajo para listado'!$DE$151:$DG$151,0)),0)+IFERROR(INDEX('Hoja de Trabajo para listado'!$CD$155:$DC$1048576,MATCH($A690,'Hoja de Trabajo para listado'!$CD$155:$CD$1048576,0),MATCH((CUADRO!F$4&amp;$E690),'Hoja de Trabajo para listado'!$CD$151:$DC$151,0)),0)</f>
        <v>0</v>
      </c>
      <c r="G690" s="241">
        <f ca="1">+IFERROR(INDEX('Hoja de Trabajo para listado'!$A$155:$Z$1048576,MATCH($A690,'Hoja de Trabajo para listado'!$A$155:$A$1048576,0),MATCH((CUADRO!G$4&amp;$E690),'Hoja de Trabajo para listado'!$A$151:$Z$151,0)),0)+IFERROR(INDEX('Hoja de Trabajo para listado'!$AB$155:$BA$1048576,MATCH($A690,'Hoja de Trabajo para listado'!$AB$155:$AB$1048576,0),MATCH((CUADRO!G$4&amp;$E690),'Hoja de Trabajo para listado'!$AB$151:$BA$151,0)),0)+IFERROR(INDEX('Hoja de Trabajo para listado'!$BC$155:$CB$1048576,MATCH($A690,'Hoja de Trabajo para listado'!$BC$155:$BC$1048576,0),MATCH((CUADRO!G$4&amp;$E690),'Hoja de Trabajo para listado'!$BC$151:$CB$151,0)),0)+IFERROR(INDEX('Hoja de Trabajo para listado'!$DE$153:$DG$274,MATCH($A690,'Hoja de Trabajo para listado'!$DE$153:$DE$1048576,0),MATCH((CUADRO!G$4&amp;$E690),'Hoja de Trabajo para listado'!$DE$151:$DG$151,0)),0)+IFERROR(INDEX('Hoja de Trabajo para listado'!$CD$155:$DC$1048576,MATCH($A690,'Hoja de Trabajo para listado'!$CD$155:$CD$1048576,0),MATCH((CUADRO!G$4&amp;$E690),'Hoja de Trabajo para listado'!$CD$151:$DC$151,0)),0)</f>
        <v>0</v>
      </c>
      <c r="H690" s="241">
        <f ca="1">+IFERROR(INDEX('Hoja de Trabajo para listado'!$A$155:$Z$1048576,MATCH($A690,'Hoja de Trabajo para listado'!$A$155:$A$1048576,0),MATCH((CUADRO!H$4&amp;$E690),'Hoja de Trabajo para listado'!$A$151:$Z$151,0)),0)+IFERROR(INDEX('Hoja de Trabajo para listado'!$AB$155:$BA$1048576,MATCH($A690,'Hoja de Trabajo para listado'!$AB$155:$AB$1048576,0),MATCH((CUADRO!H$4&amp;$E690),'Hoja de Trabajo para listado'!$AB$151:$BA$151,0)),0)+IFERROR(INDEX('Hoja de Trabajo para listado'!$BC$155:$CB$1048576,MATCH($A690,'Hoja de Trabajo para listado'!$BC$155:$BC$1048576,0),MATCH((CUADRO!H$4&amp;$E690),'Hoja de Trabajo para listado'!$BC$151:$CB$151,0)),0)+IFERROR(INDEX('Hoja de Trabajo para listado'!$DE$153:$DG$274,MATCH($A690,'Hoja de Trabajo para listado'!$DE$153:$DE$1048576,0),MATCH((CUADRO!H$4&amp;$E690),'Hoja de Trabajo para listado'!$DE$151:$DG$151,0)),0)+IFERROR(INDEX('Hoja de Trabajo para listado'!$CD$155:$DC$1048576,MATCH($A690,'Hoja de Trabajo para listado'!$CD$155:$CD$1048576,0),MATCH((CUADRO!H$4&amp;$E690),'Hoja de Trabajo para listado'!$CD$151:$DC$151,0)),0)</f>
        <v>0</v>
      </c>
      <c r="I690" s="241">
        <f ca="1">+IFERROR(INDEX('Hoja de Trabajo para listado'!$A$155:$Z$1048576,MATCH($A690,'Hoja de Trabajo para listado'!$A$155:$A$1048576,0),MATCH((CUADRO!I$4&amp;$E690),'Hoja de Trabajo para listado'!$A$151:$Z$151,0)),0)+IFERROR(INDEX('Hoja de Trabajo para listado'!$AB$155:$BA$1048576,MATCH($A690,'Hoja de Trabajo para listado'!$AB$155:$AB$1048576,0),MATCH((CUADRO!I$4&amp;$E690),'Hoja de Trabajo para listado'!$AB$151:$BA$151,0)),0)+IFERROR(INDEX('Hoja de Trabajo para listado'!$BC$155:$CB$1048576,MATCH($A690,'Hoja de Trabajo para listado'!$BC$155:$BC$1048576,0),MATCH((CUADRO!I$4&amp;$E690),'Hoja de Trabajo para listado'!$BC$151:$CB$151,0)),0)+IFERROR(INDEX('Hoja de Trabajo para listado'!$DE$153:$DG$274,MATCH($A690,'Hoja de Trabajo para listado'!$DE$153:$DE$1048576,0),MATCH((CUADRO!I$4&amp;$E690),'Hoja de Trabajo para listado'!$DE$151:$DG$151,0)),0)+IFERROR(INDEX('Hoja de Trabajo para listado'!$CD$155:$DC$1048576,MATCH($A690,'Hoja de Trabajo para listado'!$CD$155:$CD$1048576,0),MATCH((CUADRO!I$4&amp;$E690),'Hoja de Trabajo para listado'!$CD$151:$DC$151,0)),0)</f>
        <v>0</v>
      </c>
      <c r="J690" s="241">
        <f ca="1">+IFERROR(INDEX('Hoja de Trabajo para listado'!$A$155:$Z$1048576,MATCH($A690,'Hoja de Trabajo para listado'!$A$155:$A$1048576,0),MATCH((CUADRO!J$4&amp;$E690),'Hoja de Trabajo para listado'!$A$151:$Z$151,0)),0)+IFERROR(INDEX('Hoja de Trabajo para listado'!$AB$155:$BA$1048576,MATCH($A690,'Hoja de Trabajo para listado'!$AB$155:$AB$1048576,0),MATCH((CUADRO!J$4&amp;$E690),'Hoja de Trabajo para listado'!$AB$151:$BA$151,0)),0)+IFERROR(INDEX('Hoja de Trabajo para listado'!$BC$155:$CB$1048576,MATCH($A690,'Hoja de Trabajo para listado'!$BC$155:$BC$1048576,0),MATCH((CUADRO!J$4&amp;$E690),'Hoja de Trabajo para listado'!$BC$151:$CB$151,0)),0)+IFERROR(INDEX('Hoja de Trabajo para listado'!$DE$153:$DG$274,MATCH($A690,'Hoja de Trabajo para listado'!$DE$153:$DE$1048576,0),MATCH((CUADRO!J$4&amp;$E690),'Hoja de Trabajo para listado'!$DE$151:$DG$151,0)),0)+IFERROR(INDEX('Hoja de Trabajo para listado'!$CD$155:$DC$1048576,MATCH($A690,'Hoja de Trabajo para listado'!$CD$155:$CD$1048576,0),MATCH((CUADRO!J$4&amp;$E690),'Hoja de Trabajo para listado'!$CD$151:$DC$151,0)),0)</f>
        <v>0</v>
      </c>
      <c r="K690" s="241">
        <f ca="1">+IFERROR(INDEX('Hoja de Trabajo para listado'!$A$155:$Z$1048576,MATCH($A690,'Hoja de Trabajo para listado'!$A$155:$A$1048576,0),MATCH((CUADRO!K$4&amp;$E690),'Hoja de Trabajo para listado'!$A$151:$Z$151,0)),0)+IFERROR(INDEX('Hoja de Trabajo para listado'!$AB$155:$BA$1048576,MATCH($A690,'Hoja de Trabajo para listado'!$AB$155:$AB$1048576,0),MATCH((CUADRO!K$4&amp;$E690),'Hoja de Trabajo para listado'!$AB$151:$BA$151,0)),0)+IFERROR(INDEX('Hoja de Trabajo para listado'!$BC$155:$CB$1048576,MATCH($A690,'Hoja de Trabajo para listado'!$BC$155:$BC$1048576,0),MATCH((CUADRO!K$4&amp;$E690),'Hoja de Trabajo para listado'!$BC$151:$CB$151,0)),0)+IFERROR(INDEX('Hoja de Trabajo para listado'!$DE$153:$DG$274,MATCH($A690,'Hoja de Trabajo para listado'!$DE$153:$DE$1048576,0),MATCH((CUADRO!K$4&amp;$E690),'Hoja de Trabajo para listado'!$DE$151:$DG$151,0)),0)+IFERROR(INDEX('Hoja de Trabajo para listado'!$CD$155:$DC$1048576,MATCH($A690,'Hoja de Trabajo para listado'!$CD$155:$CD$1048576,0),MATCH((CUADRO!K$4&amp;$E690),'Hoja de Trabajo para listado'!$CD$151:$DC$151,0)),0)</f>
        <v>0</v>
      </c>
      <c r="L690" s="241">
        <f ca="1">+IFERROR(INDEX('Hoja de Trabajo para listado'!$A$155:$Z$1048576,MATCH($A690,'Hoja de Trabajo para listado'!$A$155:$A$1048576,0),MATCH((CUADRO!L$4&amp;$E690),'Hoja de Trabajo para listado'!$A$151:$Z$151,0)),0)+IFERROR(INDEX('Hoja de Trabajo para listado'!$AB$155:$BA$1048576,MATCH($A690,'Hoja de Trabajo para listado'!$AB$155:$AB$1048576,0),MATCH((CUADRO!L$4&amp;$E690),'Hoja de Trabajo para listado'!$AB$151:$BA$151,0)),0)+IFERROR(INDEX('Hoja de Trabajo para listado'!$BC$155:$CB$1048576,MATCH($A690,'Hoja de Trabajo para listado'!$BC$155:$BC$1048576,0),MATCH((CUADRO!L$4&amp;$E690),'Hoja de Trabajo para listado'!$BC$151:$CB$151,0)),0)+IFERROR(INDEX('Hoja de Trabajo para listado'!$DE$153:$DG$274,MATCH($A690,'Hoja de Trabajo para listado'!$DE$153:$DE$1048576,0),MATCH((CUADRO!L$4&amp;$E690),'Hoja de Trabajo para listado'!$DE$151:$DG$151,0)),0)+IFERROR(INDEX('Hoja de Trabajo para listado'!$CD$155:$DC$1048576,MATCH($A690,'Hoja de Trabajo para listado'!$CD$155:$CD$1048576,0),MATCH((CUADRO!L$4&amp;$E690),'Hoja de Trabajo para listado'!$CD$151:$DC$151,0)),0)</f>
        <v>0</v>
      </c>
      <c r="M690" s="241">
        <f ca="1">+IFERROR(INDEX('Hoja de Trabajo para listado'!$A$155:$Z$1048576,MATCH($A690,'Hoja de Trabajo para listado'!$A$155:$A$1048576,0),MATCH((CUADRO!M$4&amp;$E690),'Hoja de Trabajo para listado'!$A$151:$Z$151,0)),0)+IFERROR(INDEX('Hoja de Trabajo para listado'!$AB$155:$BA$1048576,MATCH($A690,'Hoja de Trabajo para listado'!$AB$155:$AB$1048576,0),MATCH((CUADRO!M$4&amp;$E690),'Hoja de Trabajo para listado'!$AB$151:$BA$151,0)),0)+IFERROR(INDEX('Hoja de Trabajo para listado'!$BC$155:$CB$1048576,MATCH($A690,'Hoja de Trabajo para listado'!$BC$155:$BC$1048576,0),MATCH((CUADRO!M$4&amp;$E690),'Hoja de Trabajo para listado'!$BC$151:$CB$151,0)),0)+IFERROR(INDEX('Hoja de Trabajo para listado'!$DE$153:$DG$274,MATCH($A690,'Hoja de Trabajo para listado'!$DE$153:$DE$1048576,0),MATCH((CUADRO!M$4&amp;$E690),'Hoja de Trabajo para listado'!$DE$151:$DG$151,0)),0)+IFERROR(INDEX('Hoja de Trabajo para listado'!$CD$155:$DC$1048576,MATCH($A690,'Hoja de Trabajo para listado'!$CD$155:$CD$1048576,0),MATCH((CUADRO!M$4&amp;$E690),'Hoja de Trabajo para listado'!$CD$151:$DC$151,0)),0)</f>
        <v>0</v>
      </c>
      <c r="N690" s="241">
        <f ca="1">+IFERROR(INDEX('Hoja de Trabajo para listado'!$A$155:$Z$1048576,MATCH($A690,'Hoja de Trabajo para listado'!$A$155:$A$1048576,0),MATCH((CUADRO!N$4&amp;$E690),'Hoja de Trabajo para listado'!$A$151:$Z$151,0)),0)+IFERROR(INDEX('Hoja de Trabajo para listado'!$AB$155:$BA$1048576,MATCH($A690,'Hoja de Trabajo para listado'!$AB$155:$AB$1048576,0),MATCH((CUADRO!N$4&amp;$E690),'Hoja de Trabajo para listado'!$AB$151:$BA$151,0)),0)+IFERROR(INDEX('Hoja de Trabajo para listado'!$BC$155:$CB$1048576,MATCH($A690,'Hoja de Trabajo para listado'!$BC$155:$BC$1048576,0),MATCH((CUADRO!N$4&amp;$E690),'Hoja de Trabajo para listado'!$BC$151:$CB$151,0)),0)+IFERROR(INDEX('Hoja de Trabajo para listado'!$DE$153:$DG$274,MATCH($A690,'Hoja de Trabajo para listado'!$DE$153:$DE$1048576,0),MATCH((CUADRO!N$4&amp;$E690),'Hoja de Trabajo para listado'!$DE$151:$DG$151,0)),0)+IFERROR(INDEX('Hoja de Trabajo para listado'!$CD$155:$DC$1048576,MATCH($A690,'Hoja de Trabajo para listado'!$CD$155:$CD$1048576,0),MATCH((CUADRO!N$4&amp;$E690),'Hoja de Trabajo para listado'!$CD$151:$DC$151,0)),0)</f>
        <v>0</v>
      </c>
      <c r="O690" s="241">
        <f ca="1">+IFERROR(INDEX('Hoja de Trabajo para listado'!$A$155:$Z$1048576,MATCH($A690,'Hoja de Trabajo para listado'!$A$155:$A$1048576,0),MATCH((CUADRO!O$4&amp;$E690),'Hoja de Trabajo para listado'!$A$151:$Z$151,0)),0)+IFERROR(INDEX('Hoja de Trabajo para listado'!$AB$155:$BA$1048576,MATCH($A690,'Hoja de Trabajo para listado'!$AB$155:$AB$1048576,0),MATCH((CUADRO!O$4&amp;$E690),'Hoja de Trabajo para listado'!$AB$151:$BA$151,0)),0)+IFERROR(INDEX('Hoja de Trabajo para listado'!$BC$155:$CB$1048576,MATCH($A690,'Hoja de Trabajo para listado'!$BC$155:$BC$1048576,0),MATCH((CUADRO!O$4&amp;$E690),'Hoja de Trabajo para listado'!$BC$151:$CB$151,0)),0)+IFERROR(INDEX('Hoja de Trabajo para listado'!$DE$153:$DG$274,MATCH($A690,'Hoja de Trabajo para listado'!$DE$153:$DE$1048576,0),MATCH((CUADRO!O$4&amp;$E690),'Hoja de Trabajo para listado'!$DE$151:$DG$151,0)),0)+IFERROR(INDEX('Hoja de Trabajo para listado'!$CD$155:$DC$1048576,MATCH($A690,'Hoja de Trabajo para listado'!$CD$155:$CD$1048576,0),MATCH((CUADRO!O$4&amp;$E690),'Hoja de Trabajo para listado'!$CD$151:$DC$151,0)),0)</f>
        <v>0</v>
      </c>
      <c r="P690" s="241">
        <f ca="1">+IFERROR(INDEX('Hoja de Trabajo para listado'!$A$155:$Z$1048576,MATCH($A690,'Hoja de Trabajo para listado'!$A$155:$A$1048576,0),MATCH((CUADRO!P$4&amp;$E690),'Hoja de Trabajo para listado'!$A$151:$Z$151,0)),0)+IFERROR(INDEX('Hoja de Trabajo para listado'!$AB$155:$BA$1048576,MATCH($A690,'Hoja de Trabajo para listado'!$AB$155:$AB$1048576,0),MATCH((CUADRO!P$4&amp;$E690),'Hoja de Trabajo para listado'!$AB$151:$BA$151,0)),0)+IFERROR(INDEX('Hoja de Trabajo para listado'!$BC$155:$CB$1048576,MATCH($A690,'Hoja de Trabajo para listado'!$BC$155:$BC$1048576,0),MATCH((CUADRO!P$4&amp;$E690),'Hoja de Trabajo para listado'!$BC$151:$CB$151,0)),0)+IFERROR(INDEX('Hoja de Trabajo para listado'!$DE$153:$DG$274,MATCH($A690,'Hoja de Trabajo para listado'!$DE$153:$DE$1048576,0),MATCH((CUADRO!P$4&amp;$E690),'Hoja de Trabajo para listado'!$DE$151:$DG$151,0)),0)+IFERROR(INDEX('Hoja de Trabajo para listado'!$CD$155:$DC$1048576,MATCH($A690,'Hoja de Trabajo para listado'!$CD$155:$CD$1048576,0),MATCH((CUADRO!P$4&amp;$E690),'Hoja de Trabajo para listado'!$CD$151:$DC$151,0)),0)</f>
        <v>0</v>
      </c>
      <c r="Q690" s="241">
        <f ca="1">+IFERROR(INDEX('Hoja de Trabajo para listado'!$A$155:$Z$1048576,MATCH($A690,'Hoja de Trabajo para listado'!$A$155:$A$1048576,0),MATCH((CUADRO!Q$4&amp;$E690),'Hoja de Trabajo para listado'!$A$151:$Z$151,0)),0)+IFERROR(INDEX('Hoja de Trabajo para listado'!$AB$155:$BA$1048576,MATCH($A690,'Hoja de Trabajo para listado'!$AB$155:$AB$1048576,0),MATCH((CUADRO!Q$4&amp;$E690),'Hoja de Trabajo para listado'!$AB$151:$BA$151,0)),0)+IFERROR(INDEX('Hoja de Trabajo para listado'!$BC$155:$CB$1048576,MATCH($A690,'Hoja de Trabajo para listado'!$BC$155:$BC$1048576,0),MATCH((CUADRO!Q$4&amp;$E690),'Hoja de Trabajo para listado'!$BC$151:$CB$151,0)),0)+IFERROR(INDEX('Hoja de Trabajo para listado'!$DE$153:$DG$274,MATCH($A690,'Hoja de Trabajo para listado'!$DE$153:$DE$1048576,0),MATCH((CUADRO!Q$4&amp;$E690),'Hoja de Trabajo para listado'!$DE$151:$DG$151,0)),0)+IFERROR(INDEX('Hoja de Trabajo para listado'!$CD$155:$DC$1048576,MATCH($A690,'Hoja de Trabajo para listado'!$CD$155:$CD$1048576,0),MATCH((CUADRO!Q$4&amp;$E690),'Hoja de Trabajo para listado'!$CD$151:$DC$151,0)),0)</f>
        <v>0</v>
      </c>
      <c r="R690" s="241">
        <f t="shared" ca="1" si="20"/>
        <v>0</v>
      </c>
      <c r="S690" s="247">
        <f ca="1">+R689+R690</f>
        <v>0</v>
      </c>
      <c r="T690" s="241">
        <f ca="1">+S690</f>
        <v>0</v>
      </c>
      <c r="U690" s="240">
        <f t="shared" si="21"/>
        <v>2</v>
      </c>
    </row>
    <row r="691" spans="1:21" customFormat="1" ht="15" hidden="1" customHeight="1">
      <c r="A691" s="32">
        <v>1310</v>
      </c>
      <c r="B691" s="381">
        <f>+A691</f>
        <v>1310</v>
      </c>
      <c r="C691" s="245" t="str">
        <f>+VLOOKUP(A691,bd_lista!$A$3:$C$592,3,FALSE)</f>
        <v>Gobierno Autónomo Municipal de Independencia</v>
      </c>
      <c r="D691" s="383" t="str">
        <f>+C691</f>
        <v>Gobierno Autónomo Municipal de Independencia</v>
      </c>
      <c r="E691" s="240" t="s">
        <v>683</v>
      </c>
      <c r="F691" s="241">
        <f ca="1">+IFERROR(INDEX('Hoja de Trabajo para listado'!$A$155:$Z$1048576,MATCH($A691,'Hoja de Trabajo para listado'!$A$155:$A$1048576,0),MATCH((CUADRO!F$4&amp;$E691),'Hoja de Trabajo para listado'!$A$151:$Z$151,0)),0)+IFERROR(INDEX('Hoja de Trabajo para listado'!$AB$155:$BA$1048576,MATCH($A691,'Hoja de Trabajo para listado'!$AB$155:$AB$1048576,0),MATCH((CUADRO!F$4&amp;$E691),'Hoja de Trabajo para listado'!$AB$151:$BA$151,0)),0)+IFERROR(INDEX('Hoja de Trabajo para listado'!$BC$155:$CB$1048576,MATCH($A691,'Hoja de Trabajo para listado'!$BC$155:$BC$1048576,0),MATCH((CUADRO!F$4&amp;$E691),'Hoja de Trabajo para listado'!$BC$151:$CB$151,0)),0)+IFERROR(INDEX('Hoja de Trabajo para listado'!$DE$153:$DG$274,MATCH($A691,'Hoja de Trabajo para listado'!$DE$153:$DE$1048576,0),MATCH((CUADRO!F$4&amp;$E691),'Hoja de Trabajo para listado'!$DE$151:$DG$151,0)),0)+IFERROR(INDEX('Hoja de Trabajo para listado'!$CD$155:$DC$1048576,MATCH($A691,'Hoja de Trabajo para listado'!$CD$155:$CD$1048576,0),MATCH((CUADRO!F$4&amp;$E691),'Hoja de Trabajo para listado'!$CD$151:$DC$151,0)),0)</f>
        <v>0</v>
      </c>
      <c r="G691" s="241">
        <f ca="1">+IFERROR(INDEX('Hoja de Trabajo para listado'!$A$155:$Z$1048576,MATCH($A691,'Hoja de Trabajo para listado'!$A$155:$A$1048576,0),MATCH((CUADRO!G$4&amp;$E691),'Hoja de Trabajo para listado'!$A$151:$Z$151,0)),0)+IFERROR(INDEX('Hoja de Trabajo para listado'!$AB$155:$BA$1048576,MATCH($A691,'Hoja de Trabajo para listado'!$AB$155:$AB$1048576,0),MATCH((CUADRO!G$4&amp;$E691),'Hoja de Trabajo para listado'!$AB$151:$BA$151,0)),0)+IFERROR(INDEX('Hoja de Trabajo para listado'!$BC$155:$CB$1048576,MATCH($A691,'Hoja de Trabajo para listado'!$BC$155:$BC$1048576,0),MATCH((CUADRO!G$4&amp;$E691),'Hoja de Trabajo para listado'!$BC$151:$CB$151,0)),0)+IFERROR(INDEX('Hoja de Trabajo para listado'!$DE$153:$DG$274,MATCH($A691,'Hoja de Trabajo para listado'!$DE$153:$DE$1048576,0),MATCH((CUADRO!G$4&amp;$E691),'Hoja de Trabajo para listado'!$DE$151:$DG$151,0)),0)+IFERROR(INDEX('Hoja de Trabajo para listado'!$CD$155:$DC$1048576,MATCH($A691,'Hoja de Trabajo para listado'!$CD$155:$CD$1048576,0),MATCH((CUADRO!G$4&amp;$E691),'Hoja de Trabajo para listado'!$CD$151:$DC$151,0)),0)</f>
        <v>0</v>
      </c>
      <c r="H691" s="241">
        <f ca="1">+IFERROR(INDEX('Hoja de Trabajo para listado'!$A$155:$Z$1048576,MATCH($A691,'Hoja de Trabajo para listado'!$A$155:$A$1048576,0),MATCH((CUADRO!H$4&amp;$E691),'Hoja de Trabajo para listado'!$A$151:$Z$151,0)),0)+IFERROR(INDEX('Hoja de Trabajo para listado'!$AB$155:$BA$1048576,MATCH($A691,'Hoja de Trabajo para listado'!$AB$155:$AB$1048576,0),MATCH((CUADRO!H$4&amp;$E691),'Hoja de Trabajo para listado'!$AB$151:$BA$151,0)),0)+IFERROR(INDEX('Hoja de Trabajo para listado'!$BC$155:$CB$1048576,MATCH($A691,'Hoja de Trabajo para listado'!$BC$155:$BC$1048576,0),MATCH((CUADRO!H$4&amp;$E691),'Hoja de Trabajo para listado'!$BC$151:$CB$151,0)),0)+IFERROR(INDEX('Hoja de Trabajo para listado'!$DE$153:$DG$274,MATCH($A691,'Hoja de Trabajo para listado'!$DE$153:$DE$1048576,0),MATCH((CUADRO!H$4&amp;$E691),'Hoja de Trabajo para listado'!$DE$151:$DG$151,0)),0)+IFERROR(INDEX('Hoja de Trabajo para listado'!$CD$155:$DC$1048576,MATCH($A691,'Hoja de Trabajo para listado'!$CD$155:$CD$1048576,0),MATCH((CUADRO!H$4&amp;$E691),'Hoja de Trabajo para listado'!$CD$151:$DC$151,0)),0)</f>
        <v>0</v>
      </c>
      <c r="I691" s="241">
        <f ca="1">+IFERROR(INDEX('Hoja de Trabajo para listado'!$A$155:$Z$1048576,MATCH($A691,'Hoja de Trabajo para listado'!$A$155:$A$1048576,0),MATCH((CUADRO!I$4&amp;$E691),'Hoja de Trabajo para listado'!$A$151:$Z$151,0)),0)+IFERROR(INDEX('Hoja de Trabajo para listado'!$AB$155:$BA$1048576,MATCH($A691,'Hoja de Trabajo para listado'!$AB$155:$AB$1048576,0),MATCH((CUADRO!I$4&amp;$E691),'Hoja de Trabajo para listado'!$AB$151:$BA$151,0)),0)+IFERROR(INDEX('Hoja de Trabajo para listado'!$BC$155:$CB$1048576,MATCH($A691,'Hoja de Trabajo para listado'!$BC$155:$BC$1048576,0),MATCH((CUADRO!I$4&amp;$E691),'Hoja de Trabajo para listado'!$BC$151:$CB$151,0)),0)+IFERROR(INDEX('Hoja de Trabajo para listado'!$DE$153:$DG$274,MATCH($A691,'Hoja de Trabajo para listado'!$DE$153:$DE$1048576,0),MATCH((CUADRO!I$4&amp;$E691),'Hoja de Trabajo para listado'!$DE$151:$DG$151,0)),0)+IFERROR(INDEX('Hoja de Trabajo para listado'!$CD$155:$DC$1048576,MATCH($A691,'Hoja de Trabajo para listado'!$CD$155:$CD$1048576,0),MATCH((CUADRO!I$4&amp;$E691),'Hoja de Trabajo para listado'!$CD$151:$DC$151,0)),0)</f>
        <v>0</v>
      </c>
      <c r="J691" s="241">
        <f ca="1">+IFERROR(INDEX('Hoja de Trabajo para listado'!$A$155:$Z$1048576,MATCH($A691,'Hoja de Trabajo para listado'!$A$155:$A$1048576,0),MATCH((CUADRO!J$4&amp;$E691),'Hoja de Trabajo para listado'!$A$151:$Z$151,0)),0)+IFERROR(INDEX('Hoja de Trabajo para listado'!$AB$155:$BA$1048576,MATCH($A691,'Hoja de Trabajo para listado'!$AB$155:$AB$1048576,0),MATCH((CUADRO!J$4&amp;$E691),'Hoja de Trabajo para listado'!$AB$151:$BA$151,0)),0)+IFERROR(INDEX('Hoja de Trabajo para listado'!$BC$155:$CB$1048576,MATCH($A691,'Hoja de Trabajo para listado'!$BC$155:$BC$1048576,0),MATCH((CUADRO!J$4&amp;$E691),'Hoja de Trabajo para listado'!$BC$151:$CB$151,0)),0)+IFERROR(INDEX('Hoja de Trabajo para listado'!$DE$153:$DG$274,MATCH($A691,'Hoja de Trabajo para listado'!$DE$153:$DE$1048576,0),MATCH((CUADRO!J$4&amp;$E691),'Hoja de Trabajo para listado'!$DE$151:$DG$151,0)),0)+IFERROR(INDEX('Hoja de Trabajo para listado'!$CD$155:$DC$1048576,MATCH($A691,'Hoja de Trabajo para listado'!$CD$155:$CD$1048576,0),MATCH((CUADRO!J$4&amp;$E691),'Hoja de Trabajo para listado'!$CD$151:$DC$151,0)),0)</f>
        <v>0</v>
      </c>
      <c r="K691" s="241">
        <f ca="1">+IFERROR(INDEX('Hoja de Trabajo para listado'!$A$155:$Z$1048576,MATCH($A691,'Hoja de Trabajo para listado'!$A$155:$A$1048576,0),MATCH((CUADRO!K$4&amp;$E691),'Hoja de Trabajo para listado'!$A$151:$Z$151,0)),0)+IFERROR(INDEX('Hoja de Trabajo para listado'!$AB$155:$BA$1048576,MATCH($A691,'Hoja de Trabajo para listado'!$AB$155:$AB$1048576,0),MATCH((CUADRO!K$4&amp;$E691),'Hoja de Trabajo para listado'!$AB$151:$BA$151,0)),0)+IFERROR(INDEX('Hoja de Trabajo para listado'!$BC$155:$CB$1048576,MATCH($A691,'Hoja de Trabajo para listado'!$BC$155:$BC$1048576,0),MATCH((CUADRO!K$4&amp;$E691),'Hoja de Trabajo para listado'!$BC$151:$CB$151,0)),0)+IFERROR(INDEX('Hoja de Trabajo para listado'!$DE$153:$DG$274,MATCH($A691,'Hoja de Trabajo para listado'!$DE$153:$DE$1048576,0),MATCH((CUADRO!K$4&amp;$E691),'Hoja de Trabajo para listado'!$DE$151:$DG$151,0)),0)+IFERROR(INDEX('Hoja de Trabajo para listado'!$CD$155:$DC$1048576,MATCH($A691,'Hoja de Trabajo para listado'!$CD$155:$CD$1048576,0),MATCH((CUADRO!K$4&amp;$E691),'Hoja de Trabajo para listado'!$CD$151:$DC$151,0)),0)</f>
        <v>0</v>
      </c>
      <c r="L691" s="241">
        <f ca="1">+IFERROR(INDEX('Hoja de Trabajo para listado'!$A$155:$Z$1048576,MATCH($A691,'Hoja de Trabajo para listado'!$A$155:$A$1048576,0),MATCH((CUADRO!L$4&amp;$E691),'Hoja de Trabajo para listado'!$A$151:$Z$151,0)),0)+IFERROR(INDEX('Hoja de Trabajo para listado'!$AB$155:$BA$1048576,MATCH($A691,'Hoja de Trabajo para listado'!$AB$155:$AB$1048576,0),MATCH((CUADRO!L$4&amp;$E691),'Hoja de Trabajo para listado'!$AB$151:$BA$151,0)),0)+IFERROR(INDEX('Hoja de Trabajo para listado'!$BC$155:$CB$1048576,MATCH($A691,'Hoja de Trabajo para listado'!$BC$155:$BC$1048576,0),MATCH((CUADRO!L$4&amp;$E691),'Hoja de Trabajo para listado'!$BC$151:$CB$151,0)),0)+IFERROR(INDEX('Hoja de Trabajo para listado'!$DE$153:$DG$274,MATCH($A691,'Hoja de Trabajo para listado'!$DE$153:$DE$1048576,0),MATCH((CUADRO!L$4&amp;$E691),'Hoja de Trabajo para listado'!$DE$151:$DG$151,0)),0)+IFERROR(INDEX('Hoja de Trabajo para listado'!$CD$155:$DC$1048576,MATCH($A691,'Hoja de Trabajo para listado'!$CD$155:$CD$1048576,0),MATCH((CUADRO!L$4&amp;$E691),'Hoja de Trabajo para listado'!$CD$151:$DC$151,0)),0)</f>
        <v>0</v>
      </c>
      <c r="M691" s="241">
        <f ca="1">+IFERROR(INDEX('Hoja de Trabajo para listado'!$A$155:$Z$1048576,MATCH($A691,'Hoja de Trabajo para listado'!$A$155:$A$1048576,0),MATCH((CUADRO!M$4&amp;$E691),'Hoja de Trabajo para listado'!$A$151:$Z$151,0)),0)+IFERROR(INDEX('Hoja de Trabajo para listado'!$AB$155:$BA$1048576,MATCH($A691,'Hoja de Trabajo para listado'!$AB$155:$AB$1048576,0),MATCH((CUADRO!M$4&amp;$E691),'Hoja de Trabajo para listado'!$AB$151:$BA$151,0)),0)+IFERROR(INDEX('Hoja de Trabajo para listado'!$BC$155:$CB$1048576,MATCH($A691,'Hoja de Trabajo para listado'!$BC$155:$BC$1048576,0),MATCH((CUADRO!M$4&amp;$E691),'Hoja de Trabajo para listado'!$BC$151:$CB$151,0)),0)+IFERROR(INDEX('Hoja de Trabajo para listado'!$DE$153:$DG$274,MATCH($A691,'Hoja de Trabajo para listado'!$DE$153:$DE$1048576,0),MATCH((CUADRO!M$4&amp;$E691),'Hoja de Trabajo para listado'!$DE$151:$DG$151,0)),0)+IFERROR(INDEX('Hoja de Trabajo para listado'!$CD$155:$DC$1048576,MATCH($A691,'Hoja de Trabajo para listado'!$CD$155:$CD$1048576,0),MATCH((CUADRO!M$4&amp;$E691),'Hoja de Trabajo para listado'!$CD$151:$DC$151,0)),0)</f>
        <v>0</v>
      </c>
      <c r="N691" s="241">
        <f ca="1">+IFERROR(INDEX('Hoja de Trabajo para listado'!$A$155:$Z$1048576,MATCH($A691,'Hoja de Trabajo para listado'!$A$155:$A$1048576,0),MATCH((CUADRO!N$4&amp;$E691),'Hoja de Trabajo para listado'!$A$151:$Z$151,0)),0)+IFERROR(INDEX('Hoja de Trabajo para listado'!$AB$155:$BA$1048576,MATCH($A691,'Hoja de Trabajo para listado'!$AB$155:$AB$1048576,0),MATCH((CUADRO!N$4&amp;$E691),'Hoja de Trabajo para listado'!$AB$151:$BA$151,0)),0)+IFERROR(INDEX('Hoja de Trabajo para listado'!$BC$155:$CB$1048576,MATCH($A691,'Hoja de Trabajo para listado'!$BC$155:$BC$1048576,0),MATCH((CUADRO!N$4&amp;$E691),'Hoja de Trabajo para listado'!$BC$151:$CB$151,0)),0)+IFERROR(INDEX('Hoja de Trabajo para listado'!$DE$153:$DG$274,MATCH($A691,'Hoja de Trabajo para listado'!$DE$153:$DE$1048576,0),MATCH((CUADRO!N$4&amp;$E691),'Hoja de Trabajo para listado'!$DE$151:$DG$151,0)),0)+IFERROR(INDEX('Hoja de Trabajo para listado'!$CD$155:$DC$1048576,MATCH($A691,'Hoja de Trabajo para listado'!$CD$155:$CD$1048576,0),MATCH((CUADRO!N$4&amp;$E691),'Hoja de Trabajo para listado'!$CD$151:$DC$151,0)),0)</f>
        <v>0</v>
      </c>
      <c r="O691" s="241">
        <f ca="1">+IFERROR(INDEX('Hoja de Trabajo para listado'!$A$155:$Z$1048576,MATCH($A691,'Hoja de Trabajo para listado'!$A$155:$A$1048576,0),MATCH((CUADRO!O$4&amp;$E691),'Hoja de Trabajo para listado'!$A$151:$Z$151,0)),0)+IFERROR(INDEX('Hoja de Trabajo para listado'!$AB$155:$BA$1048576,MATCH($A691,'Hoja de Trabajo para listado'!$AB$155:$AB$1048576,0),MATCH((CUADRO!O$4&amp;$E691),'Hoja de Trabajo para listado'!$AB$151:$BA$151,0)),0)+IFERROR(INDEX('Hoja de Trabajo para listado'!$BC$155:$CB$1048576,MATCH($A691,'Hoja de Trabajo para listado'!$BC$155:$BC$1048576,0),MATCH((CUADRO!O$4&amp;$E691),'Hoja de Trabajo para listado'!$BC$151:$CB$151,0)),0)+IFERROR(INDEX('Hoja de Trabajo para listado'!$DE$153:$DG$274,MATCH($A691,'Hoja de Trabajo para listado'!$DE$153:$DE$1048576,0),MATCH((CUADRO!O$4&amp;$E691),'Hoja de Trabajo para listado'!$DE$151:$DG$151,0)),0)+IFERROR(INDEX('Hoja de Trabajo para listado'!$CD$155:$DC$1048576,MATCH($A691,'Hoja de Trabajo para listado'!$CD$155:$CD$1048576,0),MATCH((CUADRO!O$4&amp;$E691),'Hoja de Trabajo para listado'!$CD$151:$DC$151,0)),0)</f>
        <v>0</v>
      </c>
      <c r="P691" s="241">
        <f ca="1">+IFERROR(INDEX('Hoja de Trabajo para listado'!$A$155:$Z$1048576,MATCH($A691,'Hoja de Trabajo para listado'!$A$155:$A$1048576,0),MATCH((CUADRO!P$4&amp;$E691),'Hoja de Trabajo para listado'!$A$151:$Z$151,0)),0)+IFERROR(INDEX('Hoja de Trabajo para listado'!$AB$155:$BA$1048576,MATCH($A691,'Hoja de Trabajo para listado'!$AB$155:$AB$1048576,0),MATCH((CUADRO!P$4&amp;$E691),'Hoja de Trabajo para listado'!$AB$151:$BA$151,0)),0)+IFERROR(INDEX('Hoja de Trabajo para listado'!$BC$155:$CB$1048576,MATCH($A691,'Hoja de Trabajo para listado'!$BC$155:$BC$1048576,0),MATCH((CUADRO!P$4&amp;$E691),'Hoja de Trabajo para listado'!$BC$151:$CB$151,0)),0)+IFERROR(INDEX('Hoja de Trabajo para listado'!$DE$153:$DG$274,MATCH($A691,'Hoja de Trabajo para listado'!$DE$153:$DE$1048576,0),MATCH((CUADRO!P$4&amp;$E691),'Hoja de Trabajo para listado'!$DE$151:$DG$151,0)),0)+IFERROR(INDEX('Hoja de Trabajo para listado'!$CD$155:$DC$1048576,MATCH($A691,'Hoja de Trabajo para listado'!$CD$155:$CD$1048576,0),MATCH((CUADRO!P$4&amp;$E691),'Hoja de Trabajo para listado'!$CD$151:$DC$151,0)),0)</f>
        <v>0</v>
      </c>
      <c r="Q691" s="241">
        <f ca="1">+IFERROR(INDEX('Hoja de Trabajo para listado'!$A$155:$Z$1048576,MATCH($A691,'Hoja de Trabajo para listado'!$A$155:$A$1048576,0),MATCH((CUADRO!Q$4&amp;$E691),'Hoja de Trabajo para listado'!$A$151:$Z$151,0)),0)+IFERROR(INDEX('Hoja de Trabajo para listado'!$AB$155:$BA$1048576,MATCH($A691,'Hoja de Trabajo para listado'!$AB$155:$AB$1048576,0),MATCH((CUADRO!Q$4&amp;$E691),'Hoja de Trabajo para listado'!$AB$151:$BA$151,0)),0)+IFERROR(INDEX('Hoja de Trabajo para listado'!$BC$155:$CB$1048576,MATCH($A691,'Hoja de Trabajo para listado'!$BC$155:$BC$1048576,0),MATCH((CUADRO!Q$4&amp;$E691),'Hoja de Trabajo para listado'!$BC$151:$CB$151,0)),0)+IFERROR(INDEX('Hoja de Trabajo para listado'!$DE$153:$DG$274,MATCH($A691,'Hoja de Trabajo para listado'!$DE$153:$DE$1048576,0),MATCH((CUADRO!Q$4&amp;$E691),'Hoja de Trabajo para listado'!$DE$151:$DG$151,0)),0)+IFERROR(INDEX('Hoja de Trabajo para listado'!$CD$155:$DC$1048576,MATCH($A691,'Hoja de Trabajo para listado'!$CD$155:$CD$1048576,0),MATCH((CUADRO!Q$4&amp;$E691),'Hoja de Trabajo para listado'!$CD$151:$DC$151,0)),0)</f>
        <v>0</v>
      </c>
      <c r="R691" s="241">
        <f t="shared" ca="1" si="20"/>
        <v>0</v>
      </c>
      <c r="S691" s="247"/>
      <c r="T691" s="241">
        <f ca="1">+T692</f>
        <v>0</v>
      </c>
      <c r="U691" s="240">
        <f t="shared" si="21"/>
        <v>1</v>
      </c>
    </row>
    <row r="692" spans="1:21" customFormat="1" ht="15" hidden="1" customHeight="1">
      <c r="A692" s="32">
        <v>1310</v>
      </c>
      <c r="B692" s="382"/>
      <c r="C692" s="245" t="str">
        <f>+VLOOKUP(A692,bd_lista!$A$3:$C$592,3,FALSE)</f>
        <v>Gobierno Autónomo Municipal de Independencia</v>
      </c>
      <c r="D692" s="384"/>
      <c r="E692" s="242" t="s">
        <v>684</v>
      </c>
      <c r="F692" s="241">
        <f ca="1">+IFERROR(INDEX('Hoja de Trabajo para listado'!$A$155:$Z$1048576,MATCH($A692,'Hoja de Trabajo para listado'!$A$155:$A$1048576,0),MATCH((CUADRO!F$4&amp;$E692),'Hoja de Trabajo para listado'!$A$151:$Z$151,0)),0)+IFERROR(INDEX('Hoja de Trabajo para listado'!$AB$155:$BA$1048576,MATCH($A692,'Hoja de Trabajo para listado'!$AB$155:$AB$1048576,0),MATCH((CUADRO!F$4&amp;$E692),'Hoja de Trabajo para listado'!$AB$151:$BA$151,0)),0)+IFERROR(INDEX('Hoja de Trabajo para listado'!$BC$155:$CB$1048576,MATCH($A692,'Hoja de Trabajo para listado'!$BC$155:$BC$1048576,0),MATCH((CUADRO!F$4&amp;$E692),'Hoja de Trabajo para listado'!$BC$151:$CB$151,0)),0)+IFERROR(INDEX('Hoja de Trabajo para listado'!$DE$153:$DG$274,MATCH($A692,'Hoja de Trabajo para listado'!$DE$153:$DE$1048576,0),MATCH((CUADRO!F$4&amp;$E692),'Hoja de Trabajo para listado'!$DE$151:$DG$151,0)),0)+IFERROR(INDEX('Hoja de Trabajo para listado'!$CD$155:$DC$1048576,MATCH($A692,'Hoja de Trabajo para listado'!$CD$155:$CD$1048576,0),MATCH((CUADRO!F$4&amp;$E692),'Hoja de Trabajo para listado'!$CD$151:$DC$151,0)),0)</f>
        <v>0</v>
      </c>
      <c r="G692" s="241">
        <f ca="1">+IFERROR(INDEX('Hoja de Trabajo para listado'!$A$155:$Z$1048576,MATCH($A692,'Hoja de Trabajo para listado'!$A$155:$A$1048576,0),MATCH((CUADRO!G$4&amp;$E692),'Hoja de Trabajo para listado'!$A$151:$Z$151,0)),0)+IFERROR(INDEX('Hoja de Trabajo para listado'!$AB$155:$BA$1048576,MATCH($A692,'Hoja de Trabajo para listado'!$AB$155:$AB$1048576,0),MATCH((CUADRO!G$4&amp;$E692),'Hoja de Trabajo para listado'!$AB$151:$BA$151,0)),0)+IFERROR(INDEX('Hoja de Trabajo para listado'!$BC$155:$CB$1048576,MATCH($A692,'Hoja de Trabajo para listado'!$BC$155:$BC$1048576,0),MATCH((CUADRO!G$4&amp;$E692),'Hoja de Trabajo para listado'!$BC$151:$CB$151,0)),0)+IFERROR(INDEX('Hoja de Trabajo para listado'!$DE$153:$DG$274,MATCH($A692,'Hoja de Trabajo para listado'!$DE$153:$DE$1048576,0),MATCH((CUADRO!G$4&amp;$E692),'Hoja de Trabajo para listado'!$DE$151:$DG$151,0)),0)+IFERROR(INDEX('Hoja de Trabajo para listado'!$CD$155:$DC$1048576,MATCH($A692,'Hoja de Trabajo para listado'!$CD$155:$CD$1048576,0),MATCH((CUADRO!G$4&amp;$E692),'Hoja de Trabajo para listado'!$CD$151:$DC$151,0)),0)</f>
        <v>0</v>
      </c>
      <c r="H692" s="241">
        <f ca="1">+IFERROR(INDEX('Hoja de Trabajo para listado'!$A$155:$Z$1048576,MATCH($A692,'Hoja de Trabajo para listado'!$A$155:$A$1048576,0),MATCH((CUADRO!H$4&amp;$E692),'Hoja de Trabajo para listado'!$A$151:$Z$151,0)),0)+IFERROR(INDEX('Hoja de Trabajo para listado'!$AB$155:$BA$1048576,MATCH($A692,'Hoja de Trabajo para listado'!$AB$155:$AB$1048576,0),MATCH((CUADRO!H$4&amp;$E692),'Hoja de Trabajo para listado'!$AB$151:$BA$151,0)),0)+IFERROR(INDEX('Hoja de Trabajo para listado'!$BC$155:$CB$1048576,MATCH($A692,'Hoja de Trabajo para listado'!$BC$155:$BC$1048576,0),MATCH((CUADRO!H$4&amp;$E692),'Hoja de Trabajo para listado'!$BC$151:$CB$151,0)),0)+IFERROR(INDEX('Hoja de Trabajo para listado'!$DE$153:$DG$274,MATCH($A692,'Hoja de Trabajo para listado'!$DE$153:$DE$1048576,0),MATCH((CUADRO!H$4&amp;$E692),'Hoja de Trabajo para listado'!$DE$151:$DG$151,0)),0)+IFERROR(INDEX('Hoja de Trabajo para listado'!$CD$155:$DC$1048576,MATCH($A692,'Hoja de Trabajo para listado'!$CD$155:$CD$1048576,0),MATCH((CUADRO!H$4&amp;$E692),'Hoja de Trabajo para listado'!$CD$151:$DC$151,0)),0)</f>
        <v>0</v>
      </c>
      <c r="I692" s="241">
        <f ca="1">+IFERROR(INDEX('Hoja de Trabajo para listado'!$A$155:$Z$1048576,MATCH($A692,'Hoja de Trabajo para listado'!$A$155:$A$1048576,0),MATCH((CUADRO!I$4&amp;$E692),'Hoja de Trabajo para listado'!$A$151:$Z$151,0)),0)+IFERROR(INDEX('Hoja de Trabajo para listado'!$AB$155:$BA$1048576,MATCH($A692,'Hoja de Trabajo para listado'!$AB$155:$AB$1048576,0),MATCH((CUADRO!I$4&amp;$E692),'Hoja de Trabajo para listado'!$AB$151:$BA$151,0)),0)+IFERROR(INDEX('Hoja de Trabajo para listado'!$BC$155:$CB$1048576,MATCH($A692,'Hoja de Trabajo para listado'!$BC$155:$BC$1048576,0),MATCH((CUADRO!I$4&amp;$E692),'Hoja de Trabajo para listado'!$BC$151:$CB$151,0)),0)+IFERROR(INDEX('Hoja de Trabajo para listado'!$DE$153:$DG$274,MATCH($A692,'Hoja de Trabajo para listado'!$DE$153:$DE$1048576,0),MATCH((CUADRO!I$4&amp;$E692),'Hoja de Trabajo para listado'!$DE$151:$DG$151,0)),0)+IFERROR(INDEX('Hoja de Trabajo para listado'!$CD$155:$DC$1048576,MATCH($A692,'Hoja de Trabajo para listado'!$CD$155:$CD$1048576,0),MATCH((CUADRO!I$4&amp;$E692),'Hoja de Trabajo para listado'!$CD$151:$DC$151,0)),0)</f>
        <v>0</v>
      </c>
      <c r="J692" s="241">
        <f ca="1">+IFERROR(INDEX('Hoja de Trabajo para listado'!$A$155:$Z$1048576,MATCH($A692,'Hoja de Trabajo para listado'!$A$155:$A$1048576,0),MATCH((CUADRO!J$4&amp;$E692),'Hoja de Trabajo para listado'!$A$151:$Z$151,0)),0)+IFERROR(INDEX('Hoja de Trabajo para listado'!$AB$155:$BA$1048576,MATCH($A692,'Hoja de Trabajo para listado'!$AB$155:$AB$1048576,0),MATCH((CUADRO!J$4&amp;$E692),'Hoja de Trabajo para listado'!$AB$151:$BA$151,0)),0)+IFERROR(INDEX('Hoja de Trabajo para listado'!$BC$155:$CB$1048576,MATCH($A692,'Hoja de Trabajo para listado'!$BC$155:$BC$1048576,0),MATCH((CUADRO!J$4&amp;$E692),'Hoja de Trabajo para listado'!$BC$151:$CB$151,0)),0)+IFERROR(INDEX('Hoja de Trabajo para listado'!$DE$153:$DG$274,MATCH($A692,'Hoja de Trabajo para listado'!$DE$153:$DE$1048576,0),MATCH((CUADRO!J$4&amp;$E692),'Hoja de Trabajo para listado'!$DE$151:$DG$151,0)),0)+IFERROR(INDEX('Hoja de Trabajo para listado'!$CD$155:$DC$1048576,MATCH($A692,'Hoja de Trabajo para listado'!$CD$155:$CD$1048576,0),MATCH((CUADRO!J$4&amp;$E692),'Hoja de Trabajo para listado'!$CD$151:$DC$151,0)),0)</f>
        <v>0</v>
      </c>
      <c r="K692" s="241">
        <f ca="1">+IFERROR(INDEX('Hoja de Trabajo para listado'!$A$155:$Z$1048576,MATCH($A692,'Hoja de Trabajo para listado'!$A$155:$A$1048576,0),MATCH((CUADRO!K$4&amp;$E692),'Hoja de Trabajo para listado'!$A$151:$Z$151,0)),0)+IFERROR(INDEX('Hoja de Trabajo para listado'!$AB$155:$BA$1048576,MATCH($A692,'Hoja de Trabajo para listado'!$AB$155:$AB$1048576,0),MATCH((CUADRO!K$4&amp;$E692),'Hoja de Trabajo para listado'!$AB$151:$BA$151,0)),0)+IFERROR(INDEX('Hoja de Trabajo para listado'!$BC$155:$CB$1048576,MATCH($A692,'Hoja de Trabajo para listado'!$BC$155:$BC$1048576,0),MATCH((CUADRO!K$4&amp;$E692),'Hoja de Trabajo para listado'!$BC$151:$CB$151,0)),0)+IFERROR(INDEX('Hoja de Trabajo para listado'!$DE$153:$DG$274,MATCH($A692,'Hoja de Trabajo para listado'!$DE$153:$DE$1048576,0),MATCH((CUADRO!K$4&amp;$E692),'Hoja de Trabajo para listado'!$DE$151:$DG$151,0)),0)+IFERROR(INDEX('Hoja de Trabajo para listado'!$CD$155:$DC$1048576,MATCH($A692,'Hoja de Trabajo para listado'!$CD$155:$CD$1048576,0),MATCH((CUADRO!K$4&amp;$E692),'Hoja de Trabajo para listado'!$CD$151:$DC$151,0)),0)</f>
        <v>0</v>
      </c>
      <c r="L692" s="241">
        <f ca="1">+IFERROR(INDEX('Hoja de Trabajo para listado'!$A$155:$Z$1048576,MATCH($A692,'Hoja de Trabajo para listado'!$A$155:$A$1048576,0),MATCH((CUADRO!L$4&amp;$E692),'Hoja de Trabajo para listado'!$A$151:$Z$151,0)),0)+IFERROR(INDEX('Hoja de Trabajo para listado'!$AB$155:$BA$1048576,MATCH($A692,'Hoja de Trabajo para listado'!$AB$155:$AB$1048576,0),MATCH((CUADRO!L$4&amp;$E692),'Hoja de Trabajo para listado'!$AB$151:$BA$151,0)),0)+IFERROR(INDEX('Hoja de Trabajo para listado'!$BC$155:$CB$1048576,MATCH($A692,'Hoja de Trabajo para listado'!$BC$155:$BC$1048576,0),MATCH((CUADRO!L$4&amp;$E692),'Hoja de Trabajo para listado'!$BC$151:$CB$151,0)),0)+IFERROR(INDEX('Hoja de Trabajo para listado'!$DE$153:$DG$274,MATCH($A692,'Hoja de Trabajo para listado'!$DE$153:$DE$1048576,0),MATCH((CUADRO!L$4&amp;$E692),'Hoja de Trabajo para listado'!$DE$151:$DG$151,0)),0)+IFERROR(INDEX('Hoja de Trabajo para listado'!$CD$155:$DC$1048576,MATCH($A692,'Hoja de Trabajo para listado'!$CD$155:$CD$1048576,0),MATCH((CUADRO!L$4&amp;$E692),'Hoja de Trabajo para listado'!$CD$151:$DC$151,0)),0)</f>
        <v>0</v>
      </c>
      <c r="M692" s="241">
        <f ca="1">+IFERROR(INDEX('Hoja de Trabajo para listado'!$A$155:$Z$1048576,MATCH($A692,'Hoja de Trabajo para listado'!$A$155:$A$1048576,0),MATCH((CUADRO!M$4&amp;$E692),'Hoja de Trabajo para listado'!$A$151:$Z$151,0)),0)+IFERROR(INDEX('Hoja de Trabajo para listado'!$AB$155:$BA$1048576,MATCH($A692,'Hoja de Trabajo para listado'!$AB$155:$AB$1048576,0),MATCH((CUADRO!M$4&amp;$E692),'Hoja de Trabajo para listado'!$AB$151:$BA$151,0)),0)+IFERROR(INDEX('Hoja de Trabajo para listado'!$BC$155:$CB$1048576,MATCH($A692,'Hoja de Trabajo para listado'!$BC$155:$BC$1048576,0),MATCH((CUADRO!M$4&amp;$E692),'Hoja de Trabajo para listado'!$BC$151:$CB$151,0)),0)+IFERROR(INDEX('Hoja de Trabajo para listado'!$DE$153:$DG$274,MATCH($A692,'Hoja de Trabajo para listado'!$DE$153:$DE$1048576,0),MATCH((CUADRO!M$4&amp;$E692),'Hoja de Trabajo para listado'!$DE$151:$DG$151,0)),0)+IFERROR(INDEX('Hoja de Trabajo para listado'!$CD$155:$DC$1048576,MATCH($A692,'Hoja de Trabajo para listado'!$CD$155:$CD$1048576,0),MATCH((CUADRO!M$4&amp;$E692),'Hoja de Trabajo para listado'!$CD$151:$DC$151,0)),0)</f>
        <v>0</v>
      </c>
      <c r="N692" s="241">
        <f ca="1">+IFERROR(INDEX('Hoja de Trabajo para listado'!$A$155:$Z$1048576,MATCH($A692,'Hoja de Trabajo para listado'!$A$155:$A$1048576,0),MATCH((CUADRO!N$4&amp;$E692),'Hoja de Trabajo para listado'!$A$151:$Z$151,0)),0)+IFERROR(INDEX('Hoja de Trabajo para listado'!$AB$155:$BA$1048576,MATCH($A692,'Hoja de Trabajo para listado'!$AB$155:$AB$1048576,0),MATCH((CUADRO!N$4&amp;$E692),'Hoja de Trabajo para listado'!$AB$151:$BA$151,0)),0)+IFERROR(INDEX('Hoja de Trabajo para listado'!$BC$155:$CB$1048576,MATCH($A692,'Hoja de Trabajo para listado'!$BC$155:$BC$1048576,0),MATCH((CUADRO!N$4&amp;$E692),'Hoja de Trabajo para listado'!$BC$151:$CB$151,0)),0)+IFERROR(INDEX('Hoja de Trabajo para listado'!$DE$153:$DG$274,MATCH($A692,'Hoja de Trabajo para listado'!$DE$153:$DE$1048576,0),MATCH((CUADRO!N$4&amp;$E692),'Hoja de Trabajo para listado'!$DE$151:$DG$151,0)),0)+IFERROR(INDEX('Hoja de Trabajo para listado'!$CD$155:$DC$1048576,MATCH($A692,'Hoja de Trabajo para listado'!$CD$155:$CD$1048576,0),MATCH((CUADRO!N$4&amp;$E692),'Hoja de Trabajo para listado'!$CD$151:$DC$151,0)),0)</f>
        <v>0</v>
      </c>
      <c r="O692" s="241">
        <f ca="1">+IFERROR(INDEX('Hoja de Trabajo para listado'!$A$155:$Z$1048576,MATCH($A692,'Hoja de Trabajo para listado'!$A$155:$A$1048576,0),MATCH((CUADRO!O$4&amp;$E692),'Hoja de Trabajo para listado'!$A$151:$Z$151,0)),0)+IFERROR(INDEX('Hoja de Trabajo para listado'!$AB$155:$BA$1048576,MATCH($A692,'Hoja de Trabajo para listado'!$AB$155:$AB$1048576,0),MATCH((CUADRO!O$4&amp;$E692),'Hoja de Trabajo para listado'!$AB$151:$BA$151,0)),0)+IFERROR(INDEX('Hoja de Trabajo para listado'!$BC$155:$CB$1048576,MATCH($A692,'Hoja de Trabajo para listado'!$BC$155:$BC$1048576,0),MATCH((CUADRO!O$4&amp;$E692),'Hoja de Trabajo para listado'!$BC$151:$CB$151,0)),0)+IFERROR(INDEX('Hoja de Trabajo para listado'!$DE$153:$DG$274,MATCH($A692,'Hoja de Trabajo para listado'!$DE$153:$DE$1048576,0),MATCH((CUADRO!O$4&amp;$E692),'Hoja de Trabajo para listado'!$DE$151:$DG$151,0)),0)+IFERROR(INDEX('Hoja de Trabajo para listado'!$CD$155:$DC$1048576,MATCH($A692,'Hoja de Trabajo para listado'!$CD$155:$CD$1048576,0),MATCH((CUADRO!O$4&amp;$E692),'Hoja de Trabajo para listado'!$CD$151:$DC$151,0)),0)</f>
        <v>0</v>
      </c>
      <c r="P692" s="241">
        <f ca="1">+IFERROR(INDEX('Hoja de Trabajo para listado'!$A$155:$Z$1048576,MATCH($A692,'Hoja de Trabajo para listado'!$A$155:$A$1048576,0),MATCH((CUADRO!P$4&amp;$E692),'Hoja de Trabajo para listado'!$A$151:$Z$151,0)),0)+IFERROR(INDEX('Hoja de Trabajo para listado'!$AB$155:$BA$1048576,MATCH($A692,'Hoja de Trabajo para listado'!$AB$155:$AB$1048576,0),MATCH((CUADRO!P$4&amp;$E692),'Hoja de Trabajo para listado'!$AB$151:$BA$151,0)),0)+IFERROR(INDEX('Hoja de Trabajo para listado'!$BC$155:$CB$1048576,MATCH($A692,'Hoja de Trabajo para listado'!$BC$155:$BC$1048576,0),MATCH((CUADRO!P$4&amp;$E692),'Hoja de Trabajo para listado'!$BC$151:$CB$151,0)),0)+IFERROR(INDEX('Hoja de Trabajo para listado'!$DE$153:$DG$274,MATCH($A692,'Hoja de Trabajo para listado'!$DE$153:$DE$1048576,0),MATCH((CUADRO!P$4&amp;$E692),'Hoja de Trabajo para listado'!$DE$151:$DG$151,0)),0)+IFERROR(INDEX('Hoja de Trabajo para listado'!$CD$155:$DC$1048576,MATCH($A692,'Hoja de Trabajo para listado'!$CD$155:$CD$1048576,0),MATCH((CUADRO!P$4&amp;$E692),'Hoja de Trabajo para listado'!$CD$151:$DC$151,0)),0)</f>
        <v>0</v>
      </c>
      <c r="Q692" s="241">
        <f ca="1">+IFERROR(INDEX('Hoja de Trabajo para listado'!$A$155:$Z$1048576,MATCH($A692,'Hoja de Trabajo para listado'!$A$155:$A$1048576,0),MATCH((CUADRO!Q$4&amp;$E692),'Hoja de Trabajo para listado'!$A$151:$Z$151,0)),0)+IFERROR(INDEX('Hoja de Trabajo para listado'!$AB$155:$BA$1048576,MATCH($A692,'Hoja de Trabajo para listado'!$AB$155:$AB$1048576,0),MATCH((CUADRO!Q$4&amp;$E692),'Hoja de Trabajo para listado'!$AB$151:$BA$151,0)),0)+IFERROR(INDEX('Hoja de Trabajo para listado'!$BC$155:$CB$1048576,MATCH($A692,'Hoja de Trabajo para listado'!$BC$155:$BC$1048576,0),MATCH((CUADRO!Q$4&amp;$E692),'Hoja de Trabajo para listado'!$BC$151:$CB$151,0)),0)+IFERROR(INDEX('Hoja de Trabajo para listado'!$DE$153:$DG$274,MATCH($A692,'Hoja de Trabajo para listado'!$DE$153:$DE$1048576,0),MATCH((CUADRO!Q$4&amp;$E692),'Hoja de Trabajo para listado'!$DE$151:$DG$151,0)),0)+IFERROR(INDEX('Hoja de Trabajo para listado'!$CD$155:$DC$1048576,MATCH($A692,'Hoja de Trabajo para listado'!$CD$155:$CD$1048576,0),MATCH((CUADRO!Q$4&amp;$E692),'Hoja de Trabajo para listado'!$CD$151:$DC$151,0)),0)</f>
        <v>0</v>
      </c>
      <c r="R692" s="241">
        <f t="shared" ca="1" si="20"/>
        <v>0</v>
      </c>
      <c r="S692" s="247">
        <f ca="1">+R691+R692</f>
        <v>0</v>
      </c>
      <c r="T692" s="241">
        <f ca="1">+S692</f>
        <v>0</v>
      </c>
      <c r="U692" s="240">
        <f t="shared" si="21"/>
        <v>2</v>
      </c>
    </row>
    <row r="693" spans="1:21" customFormat="1" ht="15" hidden="1" customHeight="1">
      <c r="A693" s="32">
        <v>1311</v>
      </c>
      <c r="B693" s="381">
        <f>+A693</f>
        <v>1311</v>
      </c>
      <c r="C693" s="245" t="str">
        <f>+VLOOKUP(A693,bd_lista!$A$3:$C$592,3,FALSE)</f>
        <v>Gobierno Autónomo Municipal de Morochata</v>
      </c>
      <c r="D693" s="383" t="str">
        <f>+C693</f>
        <v>Gobierno Autónomo Municipal de Morochata</v>
      </c>
      <c r="E693" s="240" t="s">
        <v>683</v>
      </c>
      <c r="F693" s="241">
        <f ca="1">+IFERROR(INDEX('Hoja de Trabajo para listado'!$A$155:$Z$1048576,MATCH($A693,'Hoja de Trabajo para listado'!$A$155:$A$1048576,0),MATCH((CUADRO!F$4&amp;$E693),'Hoja de Trabajo para listado'!$A$151:$Z$151,0)),0)+IFERROR(INDEX('Hoja de Trabajo para listado'!$AB$155:$BA$1048576,MATCH($A693,'Hoja de Trabajo para listado'!$AB$155:$AB$1048576,0),MATCH((CUADRO!F$4&amp;$E693),'Hoja de Trabajo para listado'!$AB$151:$BA$151,0)),0)+IFERROR(INDEX('Hoja de Trabajo para listado'!$BC$155:$CB$1048576,MATCH($A693,'Hoja de Trabajo para listado'!$BC$155:$BC$1048576,0),MATCH((CUADRO!F$4&amp;$E693),'Hoja de Trabajo para listado'!$BC$151:$CB$151,0)),0)+IFERROR(INDEX('Hoja de Trabajo para listado'!$DE$153:$DG$274,MATCH($A693,'Hoja de Trabajo para listado'!$DE$153:$DE$1048576,0),MATCH((CUADRO!F$4&amp;$E693),'Hoja de Trabajo para listado'!$DE$151:$DG$151,0)),0)+IFERROR(INDEX('Hoja de Trabajo para listado'!$CD$155:$DC$1048576,MATCH($A693,'Hoja de Trabajo para listado'!$CD$155:$CD$1048576,0),MATCH((CUADRO!F$4&amp;$E693),'Hoja de Trabajo para listado'!$CD$151:$DC$151,0)),0)</f>
        <v>0</v>
      </c>
      <c r="G693" s="241">
        <f ca="1">+IFERROR(INDEX('Hoja de Trabajo para listado'!$A$155:$Z$1048576,MATCH($A693,'Hoja de Trabajo para listado'!$A$155:$A$1048576,0),MATCH((CUADRO!G$4&amp;$E693),'Hoja de Trabajo para listado'!$A$151:$Z$151,0)),0)+IFERROR(INDEX('Hoja de Trabajo para listado'!$AB$155:$BA$1048576,MATCH($A693,'Hoja de Trabajo para listado'!$AB$155:$AB$1048576,0),MATCH((CUADRO!G$4&amp;$E693),'Hoja de Trabajo para listado'!$AB$151:$BA$151,0)),0)+IFERROR(INDEX('Hoja de Trabajo para listado'!$BC$155:$CB$1048576,MATCH($A693,'Hoja de Trabajo para listado'!$BC$155:$BC$1048576,0),MATCH((CUADRO!G$4&amp;$E693),'Hoja de Trabajo para listado'!$BC$151:$CB$151,0)),0)+IFERROR(INDEX('Hoja de Trabajo para listado'!$DE$153:$DG$274,MATCH($A693,'Hoja de Trabajo para listado'!$DE$153:$DE$1048576,0),MATCH((CUADRO!G$4&amp;$E693),'Hoja de Trabajo para listado'!$DE$151:$DG$151,0)),0)+IFERROR(INDEX('Hoja de Trabajo para listado'!$CD$155:$DC$1048576,MATCH($A693,'Hoja de Trabajo para listado'!$CD$155:$CD$1048576,0),MATCH((CUADRO!G$4&amp;$E693),'Hoja de Trabajo para listado'!$CD$151:$DC$151,0)),0)</f>
        <v>0</v>
      </c>
      <c r="H693" s="241">
        <f ca="1">+IFERROR(INDEX('Hoja de Trabajo para listado'!$A$155:$Z$1048576,MATCH($A693,'Hoja de Trabajo para listado'!$A$155:$A$1048576,0),MATCH((CUADRO!H$4&amp;$E693),'Hoja de Trabajo para listado'!$A$151:$Z$151,0)),0)+IFERROR(INDEX('Hoja de Trabajo para listado'!$AB$155:$BA$1048576,MATCH($A693,'Hoja de Trabajo para listado'!$AB$155:$AB$1048576,0),MATCH((CUADRO!H$4&amp;$E693),'Hoja de Trabajo para listado'!$AB$151:$BA$151,0)),0)+IFERROR(INDEX('Hoja de Trabajo para listado'!$BC$155:$CB$1048576,MATCH($A693,'Hoja de Trabajo para listado'!$BC$155:$BC$1048576,0),MATCH((CUADRO!H$4&amp;$E693),'Hoja de Trabajo para listado'!$BC$151:$CB$151,0)),0)+IFERROR(INDEX('Hoja de Trabajo para listado'!$DE$153:$DG$274,MATCH($A693,'Hoja de Trabajo para listado'!$DE$153:$DE$1048576,0),MATCH((CUADRO!H$4&amp;$E693),'Hoja de Trabajo para listado'!$DE$151:$DG$151,0)),0)+IFERROR(INDEX('Hoja de Trabajo para listado'!$CD$155:$DC$1048576,MATCH($A693,'Hoja de Trabajo para listado'!$CD$155:$CD$1048576,0),MATCH((CUADRO!H$4&amp;$E693),'Hoja de Trabajo para listado'!$CD$151:$DC$151,0)),0)</f>
        <v>0</v>
      </c>
      <c r="I693" s="241">
        <f ca="1">+IFERROR(INDEX('Hoja de Trabajo para listado'!$A$155:$Z$1048576,MATCH($A693,'Hoja de Trabajo para listado'!$A$155:$A$1048576,0),MATCH((CUADRO!I$4&amp;$E693),'Hoja de Trabajo para listado'!$A$151:$Z$151,0)),0)+IFERROR(INDEX('Hoja de Trabajo para listado'!$AB$155:$BA$1048576,MATCH($A693,'Hoja de Trabajo para listado'!$AB$155:$AB$1048576,0),MATCH((CUADRO!I$4&amp;$E693),'Hoja de Trabajo para listado'!$AB$151:$BA$151,0)),0)+IFERROR(INDEX('Hoja de Trabajo para listado'!$BC$155:$CB$1048576,MATCH($A693,'Hoja de Trabajo para listado'!$BC$155:$BC$1048576,0),MATCH((CUADRO!I$4&amp;$E693),'Hoja de Trabajo para listado'!$BC$151:$CB$151,0)),0)+IFERROR(INDEX('Hoja de Trabajo para listado'!$DE$153:$DG$274,MATCH($A693,'Hoja de Trabajo para listado'!$DE$153:$DE$1048576,0),MATCH((CUADRO!I$4&amp;$E693),'Hoja de Trabajo para listado'!$DE$151:$DG$151,0)),0)+IFERROR(INDEX('Hoja de Trabajo para listado'!$CD$155:$DC$1048576,MATCH($A693,'Hoja de Trabajo para listado'!$CD$155:$CD$1048576,0),MATCH((CUADRO!I$4&amp;$E693),'Hoja de Trabajo para listado'!$CD$151:$DC$151,0)),0)</f>
        <v>0</v>
      </c>
      <c r="J693" s="241">
        <f ca="1">+IFERROR(INDEX('Hoja de Trabajo para listado'!$A$155:$Z$1048576,MATCH($A693,'Hoja de Trabajo para listado'!$A$155:$A$1048576,0),MATCH((CUADRO!J$4&amp;$E693),'Hoja de Trabajo para listado'!$A$151:$Z$151,0)),0)+IFERROR(INDEX('Hoja de Trabajo para listado'!$AB$155:$BA$1048576,MATCH($A693,'Hoja de Trabajo para listado'!$AB$155:$AB$1048576,0),MATCH((CUADRO!J$4&amp;$E693),'Hoja de Trabajo para listado'!$AB$151:$BA$151,0)),0)+IFERROR(INDEX('Hoja de Trabajo para listado'!$BC$155:$CB$1048576,MATCH($A693,'Hoja de Trabajo para listado'!$BC$155:$BC$1048576,0),MATCH((CUADRO!J$4&amp;$E693),'Hoja de Trabajo para listado'!$BC$151:$CB$151,0)),0)+IFERROR(INDEX('Hoja de Trabajo para listado'!$DE$153:$DG$274,MATCH($A693,'Hoja de Trabajo para listado'!$DE$153:$DE$1048576,0),MATCH((CUADRO!J$4&amp;$E693),'Hoja de Trabajo para listado'!$DE$151:$DG$151,0)),0)+IFERROR(INDEX('Hoja de Trabajo para listado'!$CD$155:$DC$1048576,MATCH($A693,'Hoja de Trabajo para listado'!$CD$155:$CD$1048576,0),MATCH((CUADRO!J$4&amp;$E693),'Hoja de Trabajo para listado'!$CD$151:$DC$151,0)),0)</f>
        <v>0</v>
      </c>
      <c r="K693" s="241">
        <f ca="1">+IFERROR(INDEX('Hoja de Trabajo para listado'!$A$155:$Z$1048576,MATCH($A693,'Hoja de Trabajo para listado'!$A$155:$A$1048576,0),MATCH((CUADRO!K$4&amp;$E693),'Hoja de Trabajo para listado'!$A$151:$Z$151,0)),0)+IFERROR(INDEX('Hoja de Trabajo para listado'!$AB$155:$BA$1048576,MATCH($A693,'Hoja de Trabajo para listado'!$AB$155:$AB$1048576,0),MATCH((CUADRO!K$4&amp;$E693),'Hoja de Trabajo para listado'!$AB$151:$BA$151,0)),0)+IFERROR(INDEX('Hoja de Trabajo para listado'!$BC$155:$CB$1048576,MATCH($A693,'Hoja de Trabajo para listado'!$BC$155:$BC$1048576,0),MATCH((CUADRO!K$4&amp;$E693),'Hoja de Trabajo para listado'!$BC$151:$CB$151,0)),0)+IFERROR(INDEX('Hoja de Trabajo para listado'!$DE$153:$DG$274,MATCH($A693,'Hoja de Trabajo para listado'!$DE$153:$DE$1048576,0),MATCH((CUADRO!K$4&amp;$E693),'Hoja de Trabajo para listado'!$DE$151:$DG$151,0)),0)+IFERROR(INDEX('Hoja de Trabajo para listado'!$CD$155:$DC$1048576,MATCH($A693,'Hoja de Trabajo para listado'!$CD$155:$CD$1048576,0),MATCH((CUADRO!K$4&amp;$E693),'Hoja de Trabajo para listado'!$CD$151:$DC$151,0)),0)</f>
        <v>0</v>
      </c>
      <c r="L693" s="241">
        <f ca="1">+IFERROR(INDEX('Hoja de Trabajo para listado'!$A$155:$Z$1048576,MATCH($A693,'Hoja de Trabajo para listado'!$A$155:$A$1048576,0),MATCH((CUADRO!L$4&amp;$E693),'Hoja de Trabajo para listado'!$A$151:$Z$151,0)),0)+IFERROR(INDEX('Hoja de Trabajo para listado'!$AB$155:$BA$1048576,MATCH($A693,'Hoja de Trabajo para listado'!$AB$155:$AB$1048576,0),MATCH((CUADRO!L$4&amp;$E693),'Hoja de Trabajo para listado'!$AB$151:$BA$151,0)),0)+IFERROR(INDEX('Hoja de Trabajo para listado'!$BC$155:$CB$1048576,MATCH($A693,'Hoja de Trabajo para listado'!$BC$155:$BC$1048576,0),MATCH((CUADRO!L$4&amp;$E693),'Hoja de Trabajo para listado'!$BC$151:$CB$151,0)),0)+IFERROR(INDEX('Hoja de Trabajo para listado'!$DE$153:$DG$274,MATCH($A693,'Hoja de Trabajo para listado'!$DE$153:$DE$1048576,0),MATCH((CUADRO!L$4&amp;$E693),'Hoja de Trabajo para listado'!$DE$151:$DG$151,0)),0)+IFERROR(INDEX('Hoja de Trabajo para listado'!$CD$155:$DC$1048576,MATCH($A693,'Hoja de Trabajo para listado'!$CD$155:$CD$1048576,0),MATCH((CUADRO!L$4&amp;$E693),'Hoja de Trabajo para listado'!$CD$151:$DC$151,0)),0)</f>
        <v>0</v>
      </c>
      <c r="M693" s="241">
        <f ca="1">+IFERROR(INDEX('Hoja de Trabajo para listado'!$A$155:$Z$1048576,MATCH($A693,'Hoja de Trabajo para listado'!$A$155:$A$1048576,0),MATCH((CUADRO!M$4&amp;$E693),'Hoja de Trabajo para listado'!$A$151:$Z$151,0)),0)+IFERROR(INDEX('Hoja de Trabajo para listado'!$AB$155:$BA$1048576,MATCH($A693,'Hoja de Trabajo para listado'!$AB$155:$AB$1048576,0),MATCH((CUADRO!M$4&amp;$E693),'Hoja de Trabajo para listado'!$AB$151:$BA$151,0)),0)+IFERROR(INDEX('Hoja de Trabajo para listado'!$BC$155:$CB$1048576,MATCH($A693,'Hoja de Trabajo para listado'!$BC$155:$BC$1048576,0),MATCH((CUADRO!M$4&amp;$E693),'Hoja de Trabajo para listado'!$BC$151:$CB$151,0)),0)+IFERROR(INDEX('Hoja de Trabajo para listado'!$DE$153:$DG$274,MATCH($A693,'Hoja de Trabajo para listado'!$DE$153:$DE$1048576,0),MATCH((CUADRO!M$4&amp;$E693),'Hoja de Trabajo para listado'!$DE$151:$DG$151,0)),0)+IFERROR(INDEX('Hoja de Trabajo para listado'!$CD$155:$DC$1048576,MATCH($A693,'Hoja de Trabajo para listado'!$CD$155:$CD$1048576,0),MATCH((CUADRO!M$4&amp;$E693),'Hoja de Trabajo para listado'!$CD$151:$DC$151,0)),0)</f>
        <v>0</v>
      </c>
      <c r="N693" s="241">
        <f ca="1">+IFERROR(INDEX('Hoja de Trabajo para listado'!$A$155:$Z$1048576,MATCH($A693,'Hoja de Trabajo para listado'!$A$155:$A$1048576,0),MATCH((CUADRO!N$4&amp;$E693),'Hoja de Trabajo para listado'!$A$151:$Z$151,0)),0)+IFERROR(INDEX('Hoja de Trabajo para listado'!$AB$155:$BA$1048576,MATCH($A693,'Hoja de Trabajo para listado'!$AB$155:$AB$1048576,0),MATCH((CUADRO!N$4&amp;$E693),'Hoja de Trabajo para listado'!$AB$151:$BA$151,0)),0)+IFERROR(INDEX('Hoja de Trabajo para listado'!$BC$155:$CB$1048576,MATCH($A693,'Hoja de Trabajo para listado'!$BC$155:$BC$1048576,0),MATCH((CUADRO!N$4&amp;$E693),'Hoja de Trabajo para listado'!$BC$151:$CB$151,0)),0)+IFERROR(INDEX('Hoja de Trabajo para listado'!$DE$153:$DG$274,MATCH($A693,'Hoja de Trabajo para listado'!$DE$153:$DE$1048576,0),MATCH((CUADRO!N$4&amp;$E693),'Hoja de Trabajo para listado'!$DE$151:$DG$151,0)),0)+IFERROR(INDEX('Hoja de Trabajo para listado'!$CD$155:$DC$1048576,MATCH($A693,'Hoja de Trabajo para listado'!$CD$155:$CD$1048576,0),MATCH((CUADRO!N$4&amp;$E693),'Hoja de Trabajo para listado'!$CD$151:$DC$151,0)),0)</f>
        <v>0</v>
      </c>
      <c r="O693" s="241">
        <f ca="1">+IFERROR(INDEX('Hoja de Trabajo para listado'!$A$155:$Z$1048576,MATCH($A693,'Hoja de Trabajo para listado'!$A$155:$A$1048576,0),MATCH((CUADRO!O$4&amp;$E693),'Hoja de Trabajo para listado'!$A$151:$Z$151,0)),0)+IFERROR(INDEX('Hoja de Trabajo para listado'!$AB$155:$BA$1048576,MATCH($A693,'Hoja de Trabajo para listado'!$AB$155:$AB$1048576,0),MATCH((CUADRO!O$4&amp;$E693),'Hoja de Trabajo para listado'!$AB$151:$BA$151,0)),0)+IFERROR(INDEX('Hoja de Trabajo para listado'!$BC$155:$CB$1048576,MATCH($A693,'Hoja de Trabajo para listado'!$BC$155:$BC$1048576,0),MATCH((CUADRO!O$4&amp;$E693),'Hoja de Trabajo para listado'!$BC$151:$CB$151,0)),0)+IFERROR(INDEX('Hoja de Trabajo para listado'!$DE$153:$DG$274,MATCH($A693,'Hoja de Trabajo para listado'!$DE$153:$DE$1048576,0),MATCH((CUADRO!O$4&amp;$E693),'Hoja de Trabajo para listado'!$DE$151:$DG$151,0)),0)+IFERROR(INDEX('Hoja de Trabajo para listado'!$CD$155:$DC$1048576,MATCH($A693,'Hoja de Trabajo para listado'!$CD$155:$CD$1048576,0),MATCH((CUADRO!O$4&amp;$E693),'Hoja de Trabajo para listado'!$CD$151:$DC$151,0)),0)</f>
        <v>0</v>
      </c>
      <c r="P693" s="241">
        <f ca="1">+IFERROR(INDEX('Hoja de Trabajo para listado'!$A$155:$Z$1048576,MATCH($A693,'Hoja de Trabajo para listado'!$A$155:$A$1048576,0),MATCH((CUADRO!P$4&amp;$E693),'Hoja de Trabajo para listado'!$A$151:$Z$151,0)),0)+IFERROR(INDEX('Hoja de Trabajo para listado'!$AB$155:$BA$1048576,MATCH($A693,'Hoja de Trabajo para listado'!$AB$155:$AB$1048576,0),MATCH((CUADRO!P$4&amp;$E693),'Hoja de Trabajo para listado'!$AB$151:$BA$151,0)),0)+IFERROR(INDEX('Hoja de Trabajo para listado'!$BC$155:$CB$1048576,MATCH($A693,'Hoja de Trabajo para listado'!$BC$155:$BC$1048576,0),MATCH((CUADRO!P$4&amp;$E693),'Hoja de Trabajo para listado'!$BC$151:$CB$151,0)),0)+IFERROR(INDEX('Hoja de Trabajo para listado'!$DE$153:$DG$274,MATCH($A693,'Hoja de Trabajo para listado'!$DE$153:$DE$1048576,0),MATCH((CUADRO!P$4&amp;$E693),'Hoja de Trabajo para listado'!$DE$151:$DG$151,0)),0)+IFERROR(INDEX('Hoja de Trabajo para listado'!$CD$155:$DC$1048576,MATCH($A693,'Hoja de Trabajo para listado'!$CD$155:$CD$1048576,0),MATCH((CUADRO!P$4&amp;$E693),'Hoja de Trabajo para listado'!$CD$151:$DC$151,0)),0)</f>
        <v>0</v>
      </c>
      <c r="Q693" s="241">
        <f ca="1">+IFERROR(INDEX('Hoja de Trabajo para listado'!$A$155:$Z$1048576,MATCH($A693,'Hoja de Trabajo para listado'!$A$155:$A$1048576,0),MATCH((CUADRO!Q$4&amp;$E693),'Hoja de Trabajo para listado'!$A$151:$Z$151,0)),0)+IFERROR(INDEX('Hoja de Trabajo para listado'!$AB$155:$BA$1048576,MATCH($A693,'Hoja de Trabajo para listado'!$AB$155:$AB$1048576,0),MATCH((CUADRO!Q$4&amp;$E693),'Hoja de Trabajo para listado'!$AB$151:$BA$151,0)),0)+IFERROR(INDEX('Hoja de Trabajo para listado'!$BC$155:$CB$1048576,MATCH($A693,'Hoja de Trabajo para listado'!$BC$155:$BC$1048576,0),MATCH((CUADRO!Q$4&amp;$E693),'Hoja de Trabajo para listado'!$BC$151:$CB$151,0)),0)+IFERROR(INDEX('Hoja de Trabajo para listado'!$DE$153:$DG$274,MATCH($A693,'Hoja de Trabajo para listado'!$DE$153:$DE$1048576,0),MATCH((CUADRO!Q$4&amp;$E693),'Hoja de Trabajo para listado'!$DE$151:$DG$151,0)),0)+IFERROR(INDEX('Hoja de Trabajo para listado'!$CD$155:$DC$1048576,MATCH($A693,'Hoja de Trabajo para listado'!$CD$155:$CD$1048576,0),MATCH((CUADRO!Q$4&amp;$E693),'Hoja de Trabajo para listado'!$CD$151:$DC$151,0)),0)</f>
        <v>0</v>
      </c>
      <c r="R693" s="241">
        <f t="shared" ca="1" si="20"/>
        <v>0</v>
      </c>
      <c r="S693" s="247"/>
      <c r="T693" s="241">
        <f ca="1">+T694</f>
        <v>0</v>
      </c>
      <c r="U693" s="240">
        <f t="shared" si="21"/>
        <v>1</v>
      </c>
    </row>
    <row r="694" spans="1:21" customFormat="1" ht="15" hidden="1" customHeight="1">
      <c r="A694" s="32">
        <v>1311</v>
      </c>
      <c r="B694" s="382"/>
      <c r="C694" s="245" t="str">
        <f>+VLOOKUP(A694,bd_lista!$A$3:$C$592,3,FALSE)</f>
        <v>Gobierno Autónomo Municipal de Morochata</v>
      </c>
      <c r="D694" s="384"/>
      <c r="E694" s="242" t="s">
        <v>684</v>
      </c>
      <c r="F694" s="241">
        <f ca="1">+IFERROR(INDEX('Hoja de Trabajo para listado'!$A$155:$Z$1048576,MATCH($A694,'Hoja de Trabajo para listado'!$A$155:$A$1048576,0),MATCH((CUADRO!F$4&amp;$E694),'Hoja de Trabajo para listado'!$A$151:$Z$151,0)),0)+IFERROR(INDEX('Hoja de Trabajo para listado'!$AB$155:$BA$1048576,MATCH($A694,'Hoja de Trabajo para listado'!$AB$155:$AB$1048576,0),MATCH((CUADRO!F$4&amp;$E694),'Hoja de Trabajo para listado'!$AB$151:$BA$151,0)),0)+IFERROR(INDEX('Hoja de Trabajo para listado'!$BC$155:$CB$1048576,MATCH($A694,'Hoja de Trabajo para listado'!$BC$155:$BC$1048576,0),MATCH((CUADRO!F$4&amp;$E694),'Hoja de Trabajo para listado'!$BC$151:$CB$151,0)),0)+IFERROR(INDEX('Hoja de Trabajo para listado'!$DE$153:$DG$274,MATCH($A694,'Hoja de Trabajo para listado'!$DE$153:$DE$1048576,0),MATCH((CUADRO!F$4&amp;$E694),'Hoja de Trabajo para listado'!$DE$151:$DG$151,0)),0)+IFERROR(INDEX('Hoja de Trabajo para listado'!$CD$155:$DC$1048576,MATCH($A694,'Hoja de Trabajo para listado'!$CD$155:$CD$1048576,0),MATCH((CUADRO!F$4&amp;$E694),'Hoja de Trabajo para listado'!$CD$151:$DC$151,0)),0)</f>
        <v>0</v>
      </c>
      <c r="G694" s="241">
        <f ca="1">+IFERROR(INDEX('Hoja de Trabajo para listado'!$A$155:$Z$1048576,MATCH($A694,'Hoja de Trabajo para listado'!$A$155:$A$1048576,0),MATCH((CUADRO!G$4&amp;$E694),'Hoja de Trabajo para listado'!$A$151:$Z$151,0)),0)+IFERROR(INDEX('Hoja de Trabajo para listado'!$AB$155:$BA$1048576,MATCH($A694,'Hoja de Trabajo para listado'!$AB$155:$AB$1048576,0),MATCH((CUADRO!G$4&amp;$E694),'Hoja de Trabajo para listado'!$AB$151:$BA$151,0)),0)+IFERROR(INDEX('Hoja de Trabajo para listado'!$BC$155:$CB$1048576,MATCH($A694,'Hoja de Trabajo para listado'!$BC$155:$BC$1048576,0),MATCH((CUADRO!G$4&amp;$E694),'Hoja de Trabajo para listado'!$BC$151:$CB$151,0)),0)+IFERROR(INDEX('Hoja de Trabajo para listado'!$DE$153:$DG$274,MATCH($A694,'Hoja de Trabajo para listado'!$DE$153:$DE$1048576,0),MATCH((CUADRO!G$4&amp;$E694),'Hoja de Trabajo para listado'!$DE$151:$DG$151,0)),0)+IFERROR(INDEX('Hoja de Trabajo para listado'!$CD$155:$DC$1048576,MATCH($A694,'Hoja de Trabajo para listado'!$CD$155:$CD$1048576,0),MATCH((CUADRO!G$4&amp;$E694),'Hoja de Trabajo para listado'!$CD$151:$DC$151,0)),0)</f>
        <v>0</v>
      </c>
      <c r="H694" s="241">
        <f ca="1">+IFERROR(INDEX('Hoja de Trabajo para listado'!$A$155:$Z$1048576,MATCH($A694,'Hoja de Trabajo para listado'!$A$155:$A$1048576,0),MATCH((CUADRO!H$4&amp;$E694),'Hoja de Trabajo para listado'!$A$151:$Z$151,0)),0)+IFERROR(INDEX('Hoja de Trabajo para listado'!$AB$155:$BA$1048576,MATCH($A694,'Hoja de Trabajo para listado'!$AB$155:$AB$1048576,0),MATCH((CUADRO!H$4&amp;$E694),'Hoja de Trabajo para listado'!$AB$151:$BA$151,0)),0)+IFERROR(INDEX('Hoja de Trabajo para listado'!$BC$155:$CB$1048576,MATCH($A694,'Hoja de Trabajo para listado'!$BC$155:$BC$1048576,0),MATCH((CUADRO!H$4&amp;$E694),'Hoja de Trabajo para listado'!$BC$151:$CB$151,0)),0)+IFERROR(INDEX('Hoja de Trabajo para listado'!$DE$153:$DG$274,MATCH($A694,'Hoja de Trabajo para listado'!$DE$153:$DE$1048576,0),MATCH((CUADRO!H$4&amp;$E694),'Hoja de Trabajo para listado'!$DE$151:$DG$151,0)),0)+IFERROR(INDEX('Hoja de Trabajo para listado'!$CD$155:$DC$1048576,MATCH($A694,'Hoja de Trabajo para listado'!$CD$155:$CD$1048576,0),MATCH((CUADRO!H$4&amp;$E694),'Hoja de Trabajo para listado'!$CD$151:$DC$151,0)),0)</f>
        <v>0</v>
      </c>
      <c r="I694" s="241">
        <f ca="1">+IFERROR(INDEX('Hoja de Trabajo para listado'!$A$155:$Z$1048576,MATCH($A694,'Hoja de Trabajo para listado'!$A$155:$A$1048576,0),MATCH((CUADRO!I$4&amp;$E694),'Hoja de Trabajo para listado'!$A$151:$Z$151,0)),0)+IFERROR(INDEX('Hoja de Trabajo para listado'!$AB$155:$BA$1048576,MATCH($A694,'Hoja de Trabajo para listado'!$AB$155:$AB$1048576,0),MATCH((CUADRO!I$4&amp;$E694),'Hoja de Trabajo para listado'!$AB$151:$BA$151,0)),0)+IFERROR(INDEX('Hoja de Trabajo para listado'!$BC$155:$CB$1048576,MATCH($A694,'Hoja de Trabajo para listado'!$BC$155:$BC$1048576,0),MATCH((CUADRO!I$4&amp;$E694),'Hoja de Trabajo para listado'!$BC$151:$CB$151,0)),0)+IFERROR(INDEX('Hoja de Trabajo para listado'!$DE$153:$DG$274,MATCH($A694,'Hoja de Trabajo para listado'!$DE$153:$DE$1048576,0),MATCH((CUADRO!I$4&amp;$E694),'Hoja de Trabajo para listado'!$DE$151:$DG$151,0)),0)+IFERROR(INDEX('Hoja de Trabajo para listado'!$CD$155:$DC$1048576,MATCH($A694,'Hoja de Trabajo para listado'!$CD$155:$CD$1048576,0),MATCH((CUADRO!I$4&amp;$E694),'Hoja de Trabajo para listado'!$CD$151:$DC$151,0)),0)</f>
        <v>0</v>
      </c>
      <c r="J694" s="241">
        <f ca="1">+IFERROR(INDEX('Hoja de Trabajo para listado'!$A$155:$Z$1048576,MATCH($A694,'Hoja de Trabajo para listado'!$A$155:$A$1048576,0),MATCH((CUADRO!J$4&amp;$E694),'Hoja de Trabajo para listado'!$A$151:$Z$151,0)),0)+IFERROR(INDEX('Hoja de Trabajo para listado'!$AB$155:$BA$1048576,MATCH($A694,'Hoja de Trabajo para listado'!$AB$155:$AB$1048576,0),MATCH((CUADRO!J$4&amp;$E694),'Hoja de Trabajo para listado'!$AB$151:$BA$151,0)),0)+IFERROR(INDEX('Hoja de Trabajo para listado'!$BC$155:$CB$1048576,MATCH($A694,'Hoja de Trabajo para listado'!$BC$155:$BC$1048576,0),MATCH((CUADRO!J$4&amp;$E694),'Hoja de Trabajo para listado'!$BC$151:$CB$151,0)),0)+IFERROR(INDEX('Hoja de Trabajo para listado'!$DE$153:$DG$274,MATCH($A694,'Hoja de Trabajo para listado'!$DE$153:$DE$1048576,0),MATCH((CUADRO!J$4&amp;$E694),'Hoja de Trabajo para listado'!$DE$151:$DG$151,0)),0)+IFERROR(INDEX('Hoja de Trabajo para listado'!$CD$155:$DC$1048576,MATCH($A694,'Hoja de Trabajo para listado'!$CD$155:$CD$1048576,0),MATCH((CUADRO!J$4&amp;$E694),'Hoja de Trabajo para listado'!$CD$151:$DC$151,0)),0)</f>
        <v>0</v>
      </c>
      <c r="K694" s="241">
        <f ca="1">+IFERROR(INDEX('Hoja de Trabajo para listado'!$A$155:$Z$1048576,MATCH($A694,'Hoja de Trabajo para listado'!$A$155:$A$1048576,0),MATCH((CUADRO!K$4&amp;$E694),'Hoja de Trabajo para listado'!$A$151:$Z$151,0)),0)+IFERROR(INDEX('Hoja de Trabajo para listado'!$AB$155:$BA$1048576,MATCH($A694,'Hoja de Trabajo para listado'!$AB$155:$AB$1048576,0),MATCH((CUADRO!K$4&amp;$E694),'Hoja de Trabajo para listado'!$AB$151:$BA$151,0)),0)+IFERROR(INDEX('Hoja de Trabajo para listado'!$BC$155:$CB$1048576,MATCH($A694,'Hoja de Trabajo para listado'!$BC$155:$BC$1048576,0),MATCH((CUADRO!K$4&amp;$E694),'Hoja de Trabajo para listado'!$BC$151:$CB$151,0)),0)+IFERROR(INDEX('Hoja de Trabajo para listado'!$DE$153:$DG$274,MATCH($A694,'Hoja de Trabajo para listado'!$DE$153:$DE$1048576,0),MATCH((CUADRO!K$4&amp;$E694),'Hoja de Trabajo para listado'!$DE$151:$DG$151,0)),0)+IFERROR(INDEX('Hoja de Trabajo para listado'!$CD$155:$DC$1048576,MATCH($A694,'Hoja de Trabajo para listado'!$CD$155:$CD$1048576,0),MATCH((CUADRO!K$4&amp;$E694),'Hoja de Trabajo para listado'!$CD$151:$DC$151,0)),0)</f>
        <v>0</v>
      </c>
      <c r="L694" s="241">
        <f ca="1">+IFERROR(INDEX('Hoja de Trabajo para listado'!$A$155:$Z$1048576,MATCH($A694,'Hoja de Trabajo para listado'!$A$155:$A$1048576,0),MATCH((CUADRO!L$4&amp;$E694),'Hoja de Trabajo para listado'!$A$151:$Z$151,0)),0)+IFERROR(INDEX('Hoja de Trabajo para listado'!$AB$155:$BA$1048576,MATCH($A694,'Hoja de Trabajo para listado'!$AB$155:$AB$1048576,0),MATCH((CUADRO!L$4&amp;$E694),'Hoja de Trabajo para listado'!$AB$151:$BA$151,0)),0)+IFERROR(INDEX('Hoja de Trabajo para listado'!$BC$155:$CB$1048576,MATCH($A694,'Hoja de Trabajo para listado'!$BC$155:$BC$1048576,0),MATCH((CUADRO!L$4&amp;$E694),'Hoja de Trabajo para listado'!$BC$151:$CB$151,0)),0)+IFERROR(INDEX('Hoja de Trabajo para listado'!$DE$153:$DG$274,MATCH($A694,'Hoja de Trabajo para listado'!$DE$153:$DE$1048576,0),MATCH((CUADRO!L$4&amp;$E694),'Hoja de Trabajo para listado'!$DE$151:$DG$151,0)),0)+IFERROR(INDEX('Hoja de Trabajo para listado'!$CD$155:$DC$1048576,MATCH($A694,'Hoja de Trabajo para listado'!$CD$155:$CD$1048576,0),MATCH((CUADRO!L$4&amp;$E694),'Hoja de Trabajo para listado'!$CD$151:$DC$151,0)),0)</f>
        <v>0</v>
      </c>
      <c r="M694" s="241">
        <f ca="1">+IFERROR(INDEX('Hoja de Trabajo para listado'!$A$155:$Z$1048576,MATCH($A694,'Hoja de Trabajo para listado'!$A$155:$A$1048576,0),MATCH((CUADRO!M$4&amp;$E694),'Hoja de Trabajo para listado'!$A$151:$Z$151,0)),0)+IFERROR(INDEX('Hoja de Trabajo para listado'!$AB$155:$BA$1048576,MATCH($A694,'Hoja de Trabajo para listado'!$AB$155:$AB$1048576,0),MATCH((CUADRO!M$4&amp;$E694),'Hoja de Trabajo para listado'!$AB$151:$BA$151,0)),0)+IFERROR(INDEX('Hoja de Trabajo para listado'!$BC$155:$CB$1048576,MATCH($A694,'Hoja de Trabajo para listado'!$BC$155:$BC$1048576,0),MATCH((CUADRO!M$4&amp;$E694),'Hoja de Trabajo para listado'!$BC$151:$CB$151,0)),0)+IFERROR(INDEX('Hoja de Trabajo para listado'!$DE$153:$DG$274,MATCH($A694,'Hoja de Trabajo para listado'!$DE$153:$DE$1048576,0),MATCH((CUADRO!M$4&amp;$E694),'Hoja de Trabajo para listado'!$DE$151:$DG$151,0)),0)+IFERROR(INDEX('Hoja de Trabajo para listado'!$CD$155:$DC$1048576,MATCH($A694,'Hoja de Trabajo para listado'!$CD$155:$CD$1048576,0),MATCH((CUADRO!M$4&amp;$E694),'Hoja de Trabajo para listado'!$CD$151:$DC$151,0)),0)</f>
        <v>0</v>
      </c>
      <c r="N694" s="241">
        <f ca="1">+IFERROR(INDEX('Hoja de Trabajo para listado'!$A$155:$Z$1048576,MATCH($A694,'Hoja de Trabajo para listado'!$A$155:$A$1048576,0),MATCH((CUADRO!N$4&amp;$E694),'Hoja de Trabajo para listado'!$A$151:$Z$151,0)),0)+IFERROR(INDEX('Hoja de Trabajo para listado'!$AB$155:$BA$1048576,MATCH($A694,'Hoja de Trabajo para listado'!$AB$155:$AB$1048576,0),MATCH((CUADRO!N$4&amp;$E694),'Hoja de Trabajo para listado'!$AB$151:$BA$151,0)),0)+IFERROR(INDEX('Hoja de Trabajo para listado'!$BC$155:$CB$1048576,MATCH($A694,'Hoja de Trabajo para listado'!$BC$155:$BC$1048576,0),MATCH((CUADRO!N$4&amp;$E694),'Hoja de Trabajo para listado'!$BC$151:$CB$151,0)),0)+IFERROR(INDEX('Hoja de Trabajo para listado'!$DE$153:$DG$274,MATCH($A694,'Hoja de Trabajo para listado'!$DE$153:$DE$1048576,0),MATCH((CUADRO!N$4&amp;$E694),'Hoja de Trabajo para listado'!$DE$151:$DG$151,0)),0)+IFERROR(INDEX('Hoja de Trabajo para listado'!$CD$155:$DC$1048576,MATCH($A694,'Hoja de Trabajo para listado'!$CD$155:$CD$1048576,0),MATCH((CUADRO!N$4&amp;$E694),'Hoja de Trabajo para listado'!$CD$151:$DC$151,0)),0)</f>
        <v>0</v>
      </c>
      <c r="O694" s="241">
        <f ca="1">+IFERROR(INDEX('Hoja de Trabajo para listado'!$A$155:$Z$1048576,MATCH($A694,'Hoja de Trabajo para listado'!$A$155:$A$1048576,0),MATCH((CUADRO!O$4&amp;$E694),'Hoja de Trabajo para listado'!$A$151:$Z$151,0)),0)+IFERROR(INDEX('Hoja de Trabajo para listado'!$AB$155:$BA$1048576,MATCH($A694,'Hoja de Trabajo para listado'!$AB$155:$AB$1048576,0),MATCH((CUADRO!O$4&amp;$E694),'Hoja de Trabajo para listado'!$AB$151:$BA$151,0)),0)+IFERROR(INDEX('Hoja de Trabajo para listado'!$BC$155:$CB$1048576,MATCH($A694,'Hoja de Trabajo para listado'!$BC$155:$BC$1048576,0),MATCH((CUADRO!O$4&amp;$E694),'Hoja de Trabajo para listado'!$BC$151:$CB$151,0)),0)+IFERROR(INDEX('Hoja de Trabajo para listado'!$DE$153:$DG$274,MATCH($A694,'Hoja de Trabajo para listado'!$DE$153:$DE$1048576,0),MATCH((CUADRO!O$4&amp;$E694),'Hoja de Trabajo para listado'!$DE$151:$DG$151,0)),0)+IFERROR(INDEX('Hoja de Trabajo para listado'!$CD$155:$DC$1048576,MATCH($A694,'Hoja de Trabajo para listado'!$CD$155:$CD$1048576,0),MATCH((CUADRO!O$4&amp;$E694),'Hoja de Trabajo para listado'!$CD$151:$DC$151,0)),0)</f>
        <v>0</v>
      </c>
      <c r="P694" s="241">
        <f ca="1">+IFERROR(INDEX('Hoja de Trabajo para listado'!$A$155:$Z$1048576,MATCH($A694,'Hoja de Trabajo para listado'!$A$155:$A$1048576,0),MATCH((CUADRO!P$4&amp;$E694),'Hoja de Trabajo para listado'!$A$151:$Z$151,0)),0)+IFERROR(INDEX('Hoja de Trabajo para listado'!$AB$155:$BA$1048576,MATCH($A694,'Hoja de Trabajo para listado'!$AB$155:$AB$1048576,0),MATCH((CUADRO!P$4&amp;$E694),'Hoja de Trabajo para listado'!$AB$151:$BA$151,0)),0)+IFERROR(INDEX('Hoja de Trabajo para listado'!$BC$155:$CB$1048576,MATCH($A694,'Hoja de Trabajo para listado'!$BC$155:$BC$1048576,0),MATCH((CUADRO!P$4&amp;$E694),'Hoja de Trabajo para listado'!$BC$151:$CB$151,0)),0)+IFERROR(INDEX('Hoja de Trabajo para listado'!$DE$153:$DG$274,MATCH($A694,'Hoja de Trabajo para listado'!$DE$153:$DE$1048576,0),MATCH((CUADRO!P$4&amp;$E694),'Hoja de Trabajo para listado'!$DE$151:$DG$151,0)),0)+IFERROR(INDEX('Hoja de Trabajo para listado'!$CD$155:$DC$1048576,MATCH($A694,'Hoja de Trabajo para listado'!$CD$155:$CD$1048576,0),MATCH((CUADRO!P$4&amp;$E694),'Hoja de Trabajo para listado'!$CD$151:$DC$151,0)),0)</f>
        <v>0</v>
      </c>
      <c r="Q694" s="241">
        <f ca="1">+IFERROR(INDEX('Hoja de Trabajo para listado'!$A$155:$Z$1048576,MATCH($A694,'Hoja de Trabajo para listado'!$A$155:$A$1048576,0),MATCH((CUADRO!Q$4&amp;$E694),'Hoja de Trabajo para listado'!$A$151:$Z$151,0)),0)+IFERROR(INDEX('Hoja de Trabajo para listado'!$AB$155:$BA$1048576,MATCH($A694,'Hoja de Trabajo para listado'!$AB$155:$AB$1048576,0),MATCH((CUADRO!Q$4&amp;$E694),'Hoja de Trabajo para listado'!$AB$151:$BA$151,0)),0)+IFERROR(INDEX('Hoja de Trabajo para listado'!$BC$155:$CB$1048576,MATCH($A694,'Hoja de Trabajo para listado'!$BC$155:$BC$1048576,0),MATCH((CUADRO!Q$4&amp;$E694),'Hoja de Trabajo para listado'!$BC$151:$CB$151,0)),0)+IFERROR(INDEX('Hoja de Trabajo para listado'!$DE$153:$DG$274,MATCH($A694,'Hoja de Trabajo para listado'!$DE$153:$DE$1048576,0),MATCH((CUADRO!Q$4&amp;$E694),'Hoja de Trabajo para listado'!$DE$151:$DG$151,0)),0)+IFERROR(INDEX('Hoja de Trabajo para listado'!$CD$155:$DC$1048576,MATCH($A694,'Hoja de Trabajo para listado'!$CD$155:$CD$1048576,0),MATCH((CUADRO!Q$4&amp;$E694),'Hoja de Trabajo para listado'!$CD$151:$DC$151,0)),0)</f>
        <v>0</v>
      </c>
      <c r="R694" s="241">
        <f t="shared" ca="1" si="20"/>
        <v>0</v>
      </c>
      <c r="S694" s="247">
        <f ca="1">+R693+R694</f>
        <v>0</v>
      </c>
      <c r="T694" s="241">
        <f ca="1">+S694</f>
        <v>0</v>
      </c>
      <c r="U694" s="240">
        <f t="shared" si="21"/>
        <v>2</v>
      </c>
    </row>
    <row r="695" spans="1:21" customFormat="1" ht="15" hidden="1" customHeight="1">
      <c r="A695" s="32">
        <v>1312</v>
      </c>
      <c r="B695" s="381">
        <f>+A695</f>
        <v>1312</v>
      </c>
      <c r="C695" s="245" t="str">
        <f>+VLOOKUP(A695,bd_lista!$A$3:$C$592,3,FALSE)</f>
        <v>Gobierno Autónomo Municipal de Sacaba</v>
      </c>
      <c r="D695" s="383" t="str">
        <f>+C695</f>
        <v>Gobierno Autónomo Municipal de Sacaba</v>
      </c>
      <c r="E695" s="240" t="s">
        <v>683</v>
      </c>
      <c r="F695" s="241">
        <f ca="1">+IFERROR(INDEX('Hoja de Trabajo para listado'!$A$155:$Z$1048576,MATCH($A695,'Hoja de Trabajo para listado'!$A$155:$A$1048576,0),MATCH((CUADRO!F$4&amp;$E695),'Hoja de Trabajo para listado'!$A$151:$Z$151,0)),0)+IFERROR(INDEX('Hoja de Trabajo para listado'!$AB$155:$BA$1048576,MATCH($A695,'Hoja de Trabajo para listado'!$AB$155:$AB$1048576,0),MATCH((CUADRO!F$4&amp;$E695),'Hoja de Trabajo para listado'!$AB$151:$BA$151,0)),0)+IFERROR(INDEX('Hoja de Trabajo para listado'!$BC$155:$CB$1048576,MATCH($A695,'Hoja de Trabajo para listado'!$BC$155:$BC$1048576,0),MATCH((CUADRO!F$4&amp;$E695),'Hoja de Trabajo para listado'!$BC$151:$CB$151,0)),0)+IFERROR(INDEX('Hoja de Trabajo para listado'!$DE$153:$DG$274,MATCH($A695,'Hoja de Trabajo para listado'!$DE$153:$DE$1048576,0),MATCH((CUADRO!F$4&amp;$E695),'Hoja de Trabajo para listado'!$DE$151:$DG$151,0)),0)+IFERROR(INDEX('Hoja de Trabajo para listado'!$CD$155:$DC$1048576,MATCH($A695,'Hoja de Trabajo para listado'!$CD$155:$CD$1048576,0),MATCH((CUADRO!F$4&amp;$E695),'Hoja de Trabajo para listado'!$CD$151:$DC$151,0)),0)</f>
        <v>0</v>
      </c>
      <c r="G695" s="241">
        <f ca="1">+IFERROR(INDEX('Hoja de Trabajo para listado'!$A$155:$Z$1048576,MATCH($A695,'Hoja de Trabajo para listado'!$A$155:$A$1048576,0),MATCH((CUADRO!G$4&amp;$E695),'Hoja de Trabajo para listado'!$A$151:$Z$151,0)),0)+IFERROR(INDEX('Hoja de Trabajo para listado'!$AB$155:$BA$1048576,MATCH($A695,'Hoja de Trabajo para listado'!$AB$155:$AB$1048576,0),MATCH((CUADRO!G$4&amp;$E695),'Hoja de Trabajo para listado'!$AB$151:$BA$151,0)),0)+IFERROR(INDEX('Hoja de Trabajo para listado'!$BC$155:$CB$1048576,MATCH($A695,'Hoja de Trabajo para listado'!$BC$155:$BC$1048576,0),MATCH((CUADRO!G$4&amp;$E695),'Hoja de Trabajo para listado'!$BC$151:$CB$151,0)),0)+IFERROR(INDEX('Hoja de Trabajo para listado'!$DE$153:$DG$274,MATCH($A695,'Hoja de Trabajo para listado'!$DE$153:$DE$1048576,0),MATCH((CUADRO!G$4&amp;$E695),'Hoja de Trabajo para listado'!$DE$151:$DG$151,0)),0)+IFERROR(INDEX('Hoja de Trabajo para listado'!$CD$155:$DC$1048576,MATCH($A695,'Hoja de Trabajo para listado'!$CD$155:$CD$1048576,0),MATCH((CUADRO!G$4&amp;$E695),'Hoja de Trabajo para listado'!$CD$151:$DC$151,0)),0)</f>
        <v>0</v>
      </c>
      <c r="H695" s="241">
        <f ca="1">+IFERROR(INDEX('Hoja de Trabajo para listado'!$A$155:$Z$1048576,MATCH($A695,'Hoja de Trabajo para listado'!$A$155:$A$1048576,0),MATCH((CUADRO!H$4&amp;$E695),'Hoja de Trabajo para listado'!$A$151:$Z$151,0)),0)+IFERROR(INDEX('Hoja de Trabajo para listado'!$AB$155:$BA$1048576,MATCH($A695,'Hoja de Trabajo para listado'!$AB$155:$AB$1048576,0),MATCH((CUADRO!H$4&amp;$E695),'Hoja de Trabajo para listado'!$AB$151:$BA$151,0)),0)+IFERROR(INDEX('Hoja de Trabajo para listado'!$BC$155:$CB$1048576,MATCH($A695,'Hoja de Trabajo para listado'!$BC$155:$BC$1048576,0),MATCH((CUADRO!H$4&amp;$E695),'Hoja de Trabajo para listado'!$BC$151:$CB$151,0)),0)+IFERROR(INDEX('Hoja de Trabajo para listado'!$DE$153:$DG$274,MATCH($A695,'Hoja de Trabajo para listado'!$DE$153:$DE$1048576,0),MATCH((CUADRO!H$4&amp;$E695),'Hoja de Trabajo para listado'!$DE$151:$DG$151,0)),0)+IFERROR(INDEX('Hoja de Trabajo para listado'!$CD$155:$DC$1048576,MATCH($A695,'Hoja de Trabajo para listado'!$CD$155:$CD$1048576,0),MATCH((CUADRO!H$4&amp;$E695),'Hoja de Trabajo para listado'!$CD$151:$DC$151,0)),0)</f>
        <v>0</v>
      </c>
      <c r="I695" s="241">
        <f ca="1">+IFERROR(INDEX('Hoja de Trabajo para listado'!$A$155:$Z$1048576,MATCH($A695,'Hoja de Trabajo para listado'!$A$155:$A$1048576,0),MATCH((CUADRO!I$4&amp;$E695),'Hoja de Trabajo para listado'!$A$151:$Z$151,0)),0)+IFERROR(INDEX('Hoja de Trabajo para listado'!$AB$155:$BA$1048576,MATCH($A695,'Hoja de Trabajo para listado'!$AB$155:$AB$1048576,0),MATCH((CUADRO!I$4&amp;$E695),'Hoja de Trabajo para listado'!$AB$151:$BA$151,0)),0)+IFERROR(INDEX('Hoja de Trabajo para listado'!$BC$155:$CB$1048576,MATCH($A695,'Hoja de Trabajo para listado'!$BC$155:$BC$1048576,0),MATCH((CUADRO!I$4&amp;$E695),'Hoja de Trabajo para listado'!$BC$151:$CB$151,0)),0)+IFERROR(INDEX('Hoja de Trabajo para listado'!$DE$153:$DG$274,MATCH($A695,'Hoja de Trabajo para listado'!$DE$153:$DE$1048576,0),MATCH((CUADRO!I$4&amp;$E695),'Hoja de Trabajo para listado'!$DE$151:$DG$151,0)),0)+IFERROR(INDEX('Hoja de Trabajo para listado'!$CD$155:$DC$1048576,MATCH($A695,'Hoja de Trabajo para listado'!$CD$155:$CD$1048576,0),MATCH((CUADRO!I$4&amp;$E695),'Hoja de Trabajo para listado'!$CD$151:$DC$151,0)),0)</f>
        <v>0</v>
      </c>
      <c r="J695" s="241">
        <f ca="1">+IFERROR(INDEX('Hoja de Trabajo para listado'!$A$155:$Z$1048576,MATCH($A695,'Hoja de Trabajo para listado'!$A$155:$A$1048576,0),MATCH((CUADRO!J$4&amp;$E695),'Hoja de Trabajo para listado'!$A$151:$Z$151,0)),0)+IFERROR(INDEX('Hoja de Trabajo para listado'!$AB$155:$BA$1048576,MATCH($A695,'Hoja de Trabajo para listado'!$AB$155:$AB$1048576,0),MATCH((CUADRO!J$4&amp;$E695),'Hoja de Trabajo para listado'!$AB$151:$BA$151,0)),0)+IFERROR(INDEX('Hoja de Trabajo para listado'!$BC$155:$CB$1048576,MATCH($A695,'Hoja de Trabajo para listado'!$BC$155:$BC$1048576,0),MATCH((CUADRO!J$4&amp;$E695),'Hoja de Trabajo para listado'!$BC$151:$CB$151,0)),0)+IFERROR(INDEX('Hoja de Trabajo para listado'!$DE$153:$DG$274,MATCH($A695,'Hoja de Trabajo para listado'!$DE$153:$DE$1048576,0),MATCH((CUADRO!J$4&amp;$E695),'Hoja de Trabajo para listado'!$DE$151:$DG$151,0)),0)+IFERROR(INDEX('Hoja de Trabajo para listado'!$CD$155:$DC$1048576,MATCH($A695,'Hoja de Trabajo para listado'!$CD$155:$CD$1048576,0),MATCH((CUADRO!J$4&amp;$E695),'Hoja de Trabajo para listado'!$CD$151:$DC$151,0)),0)</f>
        <v>0</v>
      </c>
      <c r="K695" s="241">
        <f ca="1">+IFERROR(INDEX('Hoja de Trabajo para listado'!$A$155:$Z$1048576,MATCH($A695,'Hoja de Trabajo para listado'!$A$155:$A$1048576,0),MATCH((CUADRO!K$4&amp;$E695),'Hoja de Trabajo para listado'!$A$151:$Z$151,0)),0)+IFERROR(INDEX('Hoja de Trabajo para listado'!$AB$155:$BA$1048576,MATCH($A695,'Hoja de Trabajo para listado'!$AB$155:$AB$1048576,0),MATCH((CUADRO!K$4&amp;$E695),'Hoja de Trabajo para listado'!$AB$151:$BA$151,0)),0)+IFERROR(INDEX('Hoja de Trabajo para listado'!$BC$155:$CB$1048576,MATCH($A695,'Hoja de Trabajo para listado'!$BC$155:$BC$1048576,0),MATCH((CUADRO!K$4&amp;$E695),'Hoja de Trabajo para listado'!$BC$151:$CB$151,0)),0)+IFERROR(INDEX('Hoja de Trabajo para listado'!$DE$153:$DG$274,MATCH($A695,'Hoja de Trabajo para listado'!$DE$153:$DE$1048576,0),MATCH((CUADRO!K$4&amp;$E695),'Hoja de Trabajo para listado'!$DE$151:$DG$151,0)),0)+IFERROR(INDEX('Hoja de Trabajo para listado'!$CD$155:$DC$1048576,MATCH($A695,'Hoja de Trabajo para listado'!$CD$155:$CD$1048576,0),MATCH((CUADRO!K$4&amp;$E695),'Hoja de Trabajo para listado'!$CD$151:$DC$151,0)),0)</f>
        <v>0</v>
      </c>
      <c r="L695" s="241">
        <f ca="1">+IFERROR(INDEX('Hoja de Trabajo para listado'!$A$155:$Z$1048576,MATCH($A695,'Hoja de Trabajo para listado'!$A$155:$A$1048576,0),MATCH((CUADRO!L$4&amp;$E695),'Hoja de Trabajo para listado'!$A$151:$Z$151,0)),0)+IFERROR(INDEX('Hoja de Trabajo para listado'!$AB$155:$BA$1048576,MATCH($A695,'Hoja de Trabajo para listado'!$AB$155:$AB$1048576,0),MATCH((CUADRO!L$4&amp;$E695),'Hoja de Trabajo para listado'!$AB$151:$BA$151,0)),0)+IFERROR(INDEX('Hoja de Trabajo para listado'!$BC$155:$CB$1048576,MATCH($A695,'Hoja de Trabajo para listado'!$BC$155:$BC$1048576,0),MATCH((CUADRO!L$4&amp;$E695),'Hoja de Trabajo para listado'!$BC$151:$CB$151,0)),0)+IFERROR(INDEX('Hoja de Trabajo para listado'!$DE$153:$DG$274,MATCH($A695,'Hoja de Trabajo para listado'!$DE$153:$DE$1048576,0),MATCH((CUADRO!L$4&amp;$E695),'Hoja de Trabajo para listado'!$DE$151:$DG$151,0)),0)+IFERROR(INDEX('Hoja de Trabajo para listado'!$CD$155:$DC$1048576,MATCH($A695,'Hoja de Trabajo para listado'!$CD$155:$CD$1048576,0),MATCH((CUADRO!L$4&amp;$E695),'Hoja de Trabajo para listado'!$CD$151:$DC$151,0)),0)</f>
        <v>0</v>
      </c>
      <c r="M695" s="241">
        <f ca="1">+IFERROR(INDEX('Hoja de Trabajo para listado'!$A$155:$Z$1048576,MATCH($A695,'Hoja de Trabajo para listado'!$A$155:$A$1048576,0),MATCH((CUADRO!M$4&amp;$E695),'Hoja de Trabajo para listado'!$A$151:$Z$151,0)),0)+IFERROR(INDEX('Hoja de Trabajo para listado'!$AB$155:$BA$1048576,MATCH($A695,'Hoja de Trabajo para listado'!$AB$155:$AB$1048576,0),MATCH((CUADRO!M$4&amp;$E695),'Hoja de Trabajo para listado'!$AB$151:$BA$151,0)),0)+IFERROR(INDEX('Hoja de Trabajo para listado'!$BC$155:$CB$1048576,MATCH($A695,'Hoja de Trabajo para listado'!$BC$155:$BC$1048576,0),MATCH((CUADRO!M$4&amp;$E695),'Hoja de Trabajo para listado'!$BC$151:$CB$151,0)),0)+IFERROR(INDEX('Hoja de Trabajo para listado'!$DE$153:$DG$274,MATCH($A695,'Hoja de Trabajo para listado'!$DE$153:$DE$1048576,0),MATCH((CUADRO!M$4&amp;$E695),'Hoja de Trabajo para listado'!$DE$151:$DG$151,0)),0)+IFERROR(INDEX('Hoja de Trabajo para listado'!$CD$155:$DC$1048576,MATCH($A695,'Hoja de Trabajo para listado'!$CD$155:$CD$1048576,0),MATCH((CUADRO!M$4&amp;$E695),'Hoja de Trabajo para listado'!$CD$151:$DC$151,0)),0)</f>
        <v>0</v>
      </c>
      <c r="N695" s="241">
        <f ca="1">+IFERROR(INDEX('Hoja de Trabajo para listado'!$A$155:$Z$1048576,MATCH($A695,'Hoja de Trabajo para listado'!$A$155:$A$1048576,0),MATCH((CUADRO!N$4&amp;$E695),'Hoja de Trabajo para listado'!$A$151:$Z$151,0)),0)+IFERROR(INDEX('Hoja de Trabajo para listado'!$AB$155:$BA$1048576,MATCH($A695,'Hoja de Trabajo para listado'!$AB$155:$AB$1048576,0),MATCH((CUADRO!N$4&amp;$E695),'Hoja de Trabajo para listado'!$AB$151:$BA$151,0)),0)+IFERROR(INDEX('Hoja de Trabajo para listado'!$BC$155:$CB$1048576,MATCH($A695,'Hoja de Trabajo para listado'!$BC$155:$BC$1048576,0),MATCH((CUADRO!N$4&amp;$E695),'Hoja de Trabajo para listado'!$BC$151:$CB$151,0)),0)+IFERROR(INDEX('Hoja de Trabajo para listado'!$DE$153:$DG$274,MATCH($A695,'Hoja de Trabajo para listado'!$DE$153:$DE$1048576,0),MATCH((CUADRO!N$4&amp;$E695),'Hoja de Trabajo para listado'!$DE$151:$DG$151,0)),0)+IFERROR(INDEX('Hoja de Trabajo para listado'!$CD$155:$DC$1048576,MATCH($A695,'Hoja de Trabajo para listado'!$CD$155:$CD$1048576,0),MATCH((CUADRO!N$4&amp;$E695),'Hoja de Trabajo para listado'!$CD$151:$DC$151,0)),0)</f>
        <v>0</v>
      </c>
      <c r="O695" s="241">
        <f ca="1">+IFERROR(INDEX('Hoja de Trabajo para listado'!$A$155:$Z$1048576,MATCH($A695,'Hoja de Trabajo para listado'!$A$155:$A$1048576,0),MATCH((CUADRO!O$4&amp;$E695),'Hoja de Trabajo para listado'!$A$151:$Z$151,0)),0)+IFERROR(INDEX('Hoja de Trabajo para listado'!$AB$155:$BA$1048576,MATCH($A695,'Hoja de Trabajo para listado'!$AB$155:$AB$1048576,0),MATCH((CUADRO!O$4&amp;$E695),'Hoja de Trabajo para listado'!$AB$151:$BA$151,0)),0)+IFERROR(INDEX('Hoja de Trabajo para listado'!$BC$155:$CB$1048576,MATCH($A695,'Hoja de Trabajo para listado'!$BC$155:$BC$1048576,0),MATCH((CUADRO!O$4&amp;$E695),'Hoja de Trabajo para listado'!$BC$151:$CB$151,0)),0)+IFERROR(INDEX('Hoja de Trabajo para listado'!$DE$153:$DG$274,MATCH($A695,'Hoja de Trabajo para listado'!$DE$153:$DE$1048576,0),MATCH((CUADRO!O$4&amp;$E695),'Hoja de Trabajo para listado'!$DE$151:$DG$151,0)),0)+IFERROR(INDEX('Hoja de Trabajo para listado'!$CD$155:$DC$1048576,MATCH($A695,'Hoja de Trabajo para listado'!$CD$155:$CD$1048576,0),MATCH((CUADRO!O$4&amp;$E695),'Hoja de Trabajo para listado'!$CD$151:$DC$151,0)),0)</f>
        <v>0</v>
      </c>
      <c r="P695" s="241">
        <f ca="1">+IFERROR(INDEX('Hoja de Trabajo para listado'!$A$155:$Z$1048576,MATCH($A695,'Hoja de Trabajo para listado'!$A$155:$A$1048576,0),MATCH((CUADRO!P$4&amp;$E695),'Hoja de Trabajo para listado'!$A$151:$Z$151,0)),0)+IFERROR(INDEX('Hoja de Trabajo para listado'!$AB$155:$BA$1048576,MATCH($A695,'Hoja de Trabajo para listado'!$AB$155:$AB$1048576,0),MATCH((CUADRO!P$4&amp;$E695),'Hoja de Trabajo para listado'!$AB$151:$BA$151,0)),0)+IFERROR(INDEX('Hoja de Trabajo para listado'!$BC$155:$CB$1048576,MATCH($A695,'Hoja de Trabajo para listado'!$BC$155:$BC$1048576,0),MATCH((CUADRO!P$4&amp;$E695),'Hoja de Trabajo para listado'!$BC$151:$CB$151,0)),0)+IFERROR(INDEX('Hoja de Trabajo para listado'!$DE$153:$DG$274,MATCH($A695,'Hoja de Trabajo para listado'!$DE$153:$DE$1048576,0),MATCH((CUADRO!P$4&amp;$E695),'Hoja de Trabajo para listado'!$DE$151:$DG$151,0)),0)+IFERROR(INDEX('Hoja de Trabajo para listado'!$CD$155:$DC$1048576,MATCH($A695,'Hoja de Trabajo para listado'!$CD$155:$CD$1048576,0),MATCH((CUADRO!P$4&amp;$E695),'Hoja de Trabajo para listado'!$CD$151:$DC$151,0)),0)</f>
        <v>0</v>
      </c>
      <c r="Q695" s="241">
        <f ca="1">+IFERROR(INDEX('Hoja de Trabajo para listado'!$A$155:$Z$1048576,MATCH($A695,'Hoja de Trabajo para listado'!$A$155:$A$1048576,0),MATCH((CUADRO!Q$4&amp;$E695),'Hoja de Trabajo para listado'!$A$151:$Z$151,0)),0)+IFERROR(INDEX('Hoja de Trabajo para listado'!$AB$155:$BA$1048576,MATCH($A695,'Hoja de Trabajo para listado'!$AB$155:$AB$1048576,0),MATCH((CUADRO!Q$4&amp;$E695),'Hoja de Trabajo para listado'!$AB$151:$BA$151,0)),0)+IFERROR(INDEX('Hoja de Trabajo para listado'!$BC$155:$CB$1048576,MATCH($A695,'Hoja de Trabajo para listado'!$BC$155:$BC$1048576,0),MATCH((CUADRO!Q$4&amp;$E695),'Hoja de Trabajo para listado'!$BC$151:$CB$151,0)),0)+IFERROR(INDEX('Hoja de Trabajo para listado'!$DE$153:$DG$274,MATCH($A695,'Hoja de Trabajo para listado'!$DE$153:$DE$1048576,0),MATCH((CUADRO!Q$4&amp;$E695),'Hoja de Trabajo para listado'!$DE$151:$DG$151,0)),0)+IFERROR(INDEX('Hoja de Trabajo para listado'!$CD$155:$DC$1048576,MATCH($A695,'Hoja de Trabajo para listado'!$CD$155:$CD$1048576,0),MATCH((CUADRO!Q$4&amp;$E695),'Hoja de Trabajo para listado'!$CD$151:$DC$151,0)),0)</f>
        <v>0</v>
      </c>
      <c r="R695" s="241">
        <f t="shared" ca="1" si="20"/>
        <v>0</v>
      </c>
      <c r="S695" s="247"/>
      <c r="T695" s="241">
        <f ca="1">+T696</f>
        <v>0</v>
      </c>
      <c r="U695" s="240">
        <f t="shared" si="21"/>
        <v>1</v>
      </c>
    </row>
    <row r="696" spans="1:21" customFormat="1" ht="15" hidden="1" customHeight="1">
      <c r="A696" s="32">
        <v>1312</v>
      </c>
      <c r="B696" s="382"/>
      <c r="C696" s="245" t="str">
        <f>+VLOOKUP(A696,bd_lista!$A$3:$C$592,3,FALSE)</f>
        <v>Gobierno Autónomo Municipal de Sacaba</v>
      </c>
      <c r="D696" s="384"/>
      <c r="E696" s="242" t="s">
        <v>684</v>
      </c>
      <c r="F696" s="241">
        <f ca="1">+IFERROR(INDEX('Hoja de Trabajo para listado'!$A$155:$Z$1048576,MATCH($A696,'Hoja de Trabajo para listado'!$A$155:$A$1048576,0),MATCH((CUADRO!F$4&amp;$E696),'Hoja de Trabajo para listado'!$A$151:$Z$151,0)),0)+IFERROR(INDEX('Hoja de Trabajo para listado'!$AB$155:$BA$1048576,MATCH($A696,'Hoja de Trabajo para listado'!$AB$155:$AB$1048576,0),MATCH((CUADRO!F$4&amp;$E696),'Hoja de Trabajo para listado'!$AB$151:$BA$151,0)),0)+IFERROR(INDEX('Hoja de Trabajo para listado'!$BC$155:$CB$1048576,MATCH($A696,'Hoja de Trabajo para listado'!$BC$155:$BC$1048576,0),MATCH((CUADRO!F$4&amp;$E696),'Hoja de Trabajo para listado'!$BC$151:$CB$151,0)),0)+IFERROR(INDEX('Hoja de Trabajo para listado'!$DE$153:$DG$274,MATCH($A696,'Hoja de Trabajo para listado'!$DE$153:$DE$1048576,0),MATCH((CUADRO!F$4&amp;$E696),'Hoja de Trabajo para listado'!$DE$151:$DG$151,0)),0)+IFERROR(INDEX('Hoja de Trabajo para listado'!$CD$155:$DC$1048576,MATCH($A696,'Hoja de Trabajo para listado'!$CD$155:$CD$1048576,0),MATCH((CUADRO!F$4&amp;$E696),'Hoja de Trabajo para listado'!$CD$151:$DC$151,0)),0)</f>
        <v>0</v>
      </c>
      <c r="G696" s="241">
        <f ca="1">+IFERROR(INDEX('Hoja de Trabajo para listado'!$A$155:$Z$1048576,MATCH($A696,'Hoja de Trabajo para listado'!$A$155:$A$1048576,0),MATCH((CUADRO!G$4&amp;$E696),'Hoja de Trabajo para listado'!$A$151:$Z$151,0)),0)+IFERROR(INDEX('Hoja de Trabajo para listado'!$AB$155:$BA$1048576,MATCH($A696,'Hoja de Trabajo para listado'!$AB$155:$AB$1048576,0),MATCH((CUADRO!G$4&amp;$E696),'Hoja de Trabajo para listado'!$AB$151:$BA$151,0)),0)+IFERROR(INDEX('Hoja de Trabajo para listado'!$BC$155:$CB$1048576,MATCH($A696,'Hoja de Trabajo para listado'!$BC$155:$BC$1048576,0),MATCH((CUADRO!G$4&amp;$E696),'Hoja de Trabajo para listado'!$BC$151:$CB$151,0)),0)+IFERROR(INDEX('Hoja de Trabajo para listado'!$DE$153:$DG$274,MATCH($A696,'Hoja de Trabajo para listado'!$DE$153:$DE$1048576,0),MATCH((CUADRO!G$4&amp;$E696),'Hoja de Trabajo para listado'!$DE$151:$DG$151,0)),0)+IFERROR(INDEX('Hoja de Trabajo para listado'!$CD$155:$DC$1048576,MATCH($A696,'Hoja de Trabajo para listado'!$CD$155:$CD$1048576,0),MATCH((CUADRO!G$4&amp;$E696),'Hoja de Trabajo para listado'!$CD$151:$DC$151,0)),0)</f>
        <v>0</v>
      </c>
      <c r="H696" s="241">
        <f ca="1">+IFERROR(INDEX('Hoja de Trabajo para listado'!$A$155:$Z$1048576,MATCH($A696,'Hoja de Trabajo para listado'!$A$155:$A$1048576,0),MATCH((CUADRO!H$4&amp;$E696),'Hoja de Trabajo para listado'!$A$151:$Z$151,0)),0)+IFERROR(INDEX('Hoja de Trabajo para listado'!$AB$155:$BA$1048576,MATCH($A696,'Hoja de Trabajo para listado'!$AB$155:$AB$1048576,0),MATCH((CUADRO!H$4&amp;$E696),'Hoja de Trabajo para listado'!$AB$151:$BA$151,0)),0)+IFERROR(INDEX('Hoja de Trabajo para listado'!$BC$155:$CB$1048576,MATCH($A696,'Hoja de Trabajo para listado'!$BC$155:$BC$1048576,0),MATCH((CUADRO!H$4&amp;$E696),'Hoja de Trabajo para listado'!$BC$151:$CB$151,0)),0)+IFERROR(INDEX('Hoja de Trabajo para listado'!$DE$153:$DG$274,MATCH($A696,'Hoja de Trabajo para listado'!$DE$153:$DE$1048576,0),MATCH((CUADRO!H$4&amp;$E696),'Hoja de Trabajo para listado'!$DE$151:$DG$151,0)),0)+IFERROR(INDEX('Hoja de Trabajo para listado'!$CD$155:$DC$1048576,MATCH($A696,'Hoja de Trabajo para listado'!$CD$155:$CD$1048576,0),MATCH((CUADRO!H$4&amp;$E696),'Hoja de Trabajo para listado'!$CD$151:$DC$151,0)),0)</f>
        <v>0</v>
      </c>
      <c r="I696" s="241">
        <f ca="1">+IFERROR(INDEX('Hoja de Trabajo para listado'!$A$155:$Z$1048576,MATCH($A696,'Hoja de Trabajo para listado'!$A$155:$A$1048576,0),MATCH((CUADRO!I$4&amp;$E696),'Hoja de Trabajo para listado'!$A$151:$Z$151,0)),0)+IFERROR(INDEX('Hoja de Trabajo para listado'!$AB$155:$BA$1048576,MATCH($A696,'Hoja de Trabajo para listado'!$AB$155:$AB$1048576,0),MATCH((CUADRO!I$4&amp;$E696),'Hoja de Trabajo para listado'!$AB$151:$BA$151,0)),0)+IFERROR(INDEX('Hoja de Trabajo para listado'!$BC$155:$CB$1048576,MATCH($A696,'Hoja de Trabajo para listado'!$BC$155:$BC$1048576,0),MATCH((CUADRO!I$4&amp;$E696),'Hoja de Trabajo para listado'!$BC$151:$CB$151,0)),0)+IFERROR(INDEX('Hoja de Trabajo para listado'!$DE$153:$DG$274,MATCH($A696,'Hoja de Trabajo para listado'!$DE$153:$DE$1048576,0),MATCH((CUADRO!I$4&amp;$E696),'Hoja de Trabajo para listado'!$DE$151:$DG$151,0)),0)+IFERROR(INDEX('Hoja de Trabajo para listado'!$CD$155:$DC$1048576,MATCH($A696,'Hoja de Trabajo para listado'!$CD$155:$CD$1048576,0),MATCH((CUADRO!I$4&amp;$E696),'Hoja de Trabajo para listado'!$CD$151:$DC$151,0)),0)</f>
        <v>0</v>
      </c>
      <c r="J696" s="241">
        <f ca="1">+IFERROR(INDEX('Hoja de Trabajo para listado'!$A$155:$Z$1048576,MATCH($A696,'Hoja de Trabajo para listado'!$A$155:$A$1048576,0),MATCH((CUADRO!J$4&amp;$E696),'Hoja de Trabajo para listado'!$A$151:$Z$151,0)),0)+IFERROR(INDEX('Hoja de Trabajo para listado'!$AB$155:$BA$1048576,MATCH($A696,'Hoja de Trabajo para listado'!$AB$155:$AB$1048576,0),MATCH((CUADRO!J$4&amp;$E696),'Hoja de Trabajo para listado'!$AB$151:$BA$151,0)),0)+IFERROR(INDEX('Hoja de Trabajo para listado'!$BC$155:$CB$1048576,MATCH($A696,'Hoja de Trabajo para listado'!$BC$155:$BC$1048576,0),MATCH((CUADRO!J$4&amp;$E696),'Hoja de Trabajo para listado'!$BC$151:$CB$151,0)),0)+IFERROR(INDEX('Hoja de Trabajo para listado'!$DE$153:$DG$274,MATCH($A696,'Hoja de Trabajo para listado'!$DE$153:$DE$1048576,0),MATCH((CUADRO!J$4&amp;$E696),'Hoja de Trabajo para listado'!$DE$151:$DG$151,0)),0)+IFERROR(INDEX('Hoja de Trabajo para listado'!$CD$155:$DC$1048576,MATCH($A696,'Hoja de Trabajo para listado'!$CD$155:$CD$1048576,0),MATCH((CUADRO!J$4&amp;$E696),'Hoja de Trabajo para listado'!$CD$151:$DC$151,0)),0)</f>
        <v>0</v>
      </c>
      <c r="K696" s="241">
        <f ca="1">+IFERROR(INDEX('Hoja de Trabajo para listado'!$A$155:$Z$1048576,MATCH($A696,'Hoja de Trabajo para listado'!$A$155:$A$1048576,0),MATCH((CUADRO!K$4&amp;$E696),'Hoja de Trabajo para listado'!$A$151:$Z$151,0)),0)+IFERROR(INDEX('Hoja de Trabajo para listado'!$AB$155:$BA$1048576,MATCH($A696,'Hoja de Trabajo para listado'!$AB$155:$AB$1048576,0),MATCH((CUADRO!K$4&amp;$E696),'Hoja de Trabajo para listado'!$AB$151:$BA$151,0)),0)+IFERROR(INDEX('Hoja de Trabajo para listado'!$BC$155:$CB$1048576,MATCH($A696,'Hoja de Trabajo para listado'!$BC$155:$BC$1048576,0),MATCH((CUADRO!K$4&amp;$E696),'Hoja de Trabajo para listado'!$BC$151:$CB$151,0)),0)+IFERROR(INDEX('Hoja de Trabajo para listado'!$DE$153:$DG$274,MATCH($A696,'Hoja de Trabajo para listado'!$DE$153:$DE$1048576,0),MATCH((CUADRO!K$4&amp;$E696),'Hoja de Trabajo para listado'!$DE$151:$DG$151,0)),0)+IFERROR(INDEX('Hoja de Trabajo para listado'!$CD$155:$DC$1048576,MATCH($A696,'Hoja de Trabajo para listado'!$CD$155:$CD$1048576,0),MATCH((CUADRO!K$4&amp;$E696),'Hoja de Trabajo para listado'!$CD$151:$DC$151,0)),0)</f>
        <v>0</v>
      </c>
      <c r="L696" s="241">
        <f ca="1">+IFERROR(INDEX('Hoja de Trabajo para listado'!$A$155:$Z$1048576,MATCH($A696,'Hoja de Trabajo para listado'!$A$155:$A$1048576,0),MATCH((CUADRO!L$4&amp;$E696),'Hoja de Trabajo para listado'!$A$151:$Z$151,0)),0)+IFERROR(INDEX('Hoja de Trabajo para listado'!$AB$155:$BA$1048576,MATCH($A696,'Hoja de Trabajo para listado'!$AB$155:$AB$1048576,0),MATCH((CUADRO!L$4&amp;$E696),'Hoja de Trabajo para listado'!$AB$151:$BA$151,0)),0)+IFERROR(INDEX('Hoja de Trabajo para listado'!$BC$155:$CB$1048576,MATCH($A696,'Hoja de Trabajo para listado'!$BC$155:$BC$1048576,0),MATCH((CUADRO!L$4&amp;$E696),'Hoja de Trabajo para listado'!$BC$151:$CB$151,0)),0)+IFERROR(INDEX('Hoja de Trabajo para listado'!$DE$153:$DG$274,MATCH($A696,'Hoja de Trabajo para listado'!$DE$153:$DE$1048576,0),MATCH((CUADRO!L$4&amp;$E696),'Hoja de Trabajo para listado'!$DE$151:$DG$151,0)),0)+IFERROR(INDEX('Hoja de Trabajo para listado'!$CD$155:$DC$1048576,MATCH($A696,'Hoja de Trabajo para listado'!$CD$155:$CD$1048576,0),MATCH((CUADRO!L$4&amp;$E696),'Hoja de Trabajo para listado'!$CD$151:$DC$151,0)),0)</f>
        <v>0</v>
      </c>
      <c r="M696" s="241">
        <f ca="1">+IFERROR(INDEX('Hoja de Trabajo para listado'!$A$155:$Z$1048576,MATCH($A696,'Hoja de Trabajo para listado'!$A$155:$A$1048576,0),MATCH((CUADRO!M$4&amp;$E696),'Hoja de Trabajo para listado'!$A$151:$Z$151,0)),0)+IFERROR(INDEX('Hoja de Trabajo para listado'!$AB$155:$BA$1048576,MATCH($A696,'Hoja de Trabajo para listado'!$AB$155:$AB$1048576,0),MATCH((CUADRO!M$4&amp;$E696),'Hoja de Trabajo para listado'!$AB$151:$BA$151,0)),0)+IFERROR(INDEX('Hoja de Trabajo para listado'!$BC$155:$CB$1048576,MATCH($A696,'Hoja de Trabajo para listado'!$BC$155:$BC$1048576,0),MATCH((CUADRO!M$4&amp;$E696),'Hoja de Trabajo para listado'!$BC$151:$CB$151,0)),0)+IFERROR(INDEX('Hoja de Trabajo para listado'!$DE$153:$DG$274,MATCH($A696,'Hoja de Trabajo para listado'!$DE$153:$DE$1048576,0),MATCH((CUADRO!M$4&amp;$E696),'Hoja de Trabajo para listado'!$DE$151:$DG$151,0)),0)+IFERROR(INDEX('Hoja de Trabajo para listado'!$CD$155:$DC$1048576,MATCH($A696,'Hoja de Trabajo para listado'!$CD$155:$CD$1048576,0),MATCH((CUADRO!M$4&amp;$E696),'Hoja de Trabajo para listado'!$CD$151:$DC$151,0)),0)</f>
        <v>0</v>
      </c>
      <c r="N696" s="241">
        <f ca="1">+IFERROR(INDEX('Hoja de Trabajo para listado'!$A$155:$Z$1048576,MATCH($A696,'Hoja de Trabajo para listado'!$A$155:$A$1048576,0),MATCH((CUADRO!N$4&amp;$E696),'Hoja de Trabajo para listado'!$A$151:$Z$151,0)),0)+IFERROR(INDEX('Hoja de Trabajo para listado'!$AB$155:$BA$1048576,MATCH($A696,'Hoja de Trabajo para listado'!$AB$155:$AB$1048576,0),MATCH((CUADRO!N$4&amp;$E696),'Hoja de Trabajo para listado'!$AB$151:$BA$151,0)),0)+IFERROR(INDEX('Hoja de Trabajo para listado'!$BC$155:$CB$1048576,MATCH($A696,'Hoja de Trabajo para listado'!$BC$155:$BC$1048576,0),MATCH((CUADRO!N$4&amp;$E696),'Hoja de Trabajo para listado'!$BC$151:$CB$151,0)),0)+IFERROR(INDEX('Hoja de Trabajo para listado'!$DE$153:$DG$274,MATCH($A696,'Hoja de Trabajo para listado'!$DE$153:$DE$1048576,0),MATCH((CUADRO!N$4&amp;$E696),'Hoja de Trabajo para listado'!$DE$151:$DG$151,0)),0)+IFERROR(INDEX('Hoja de Trabajo para listado'!$CD$155:$DC$1048576,MATCH($A696,'Hoja de Trabajo para listado'!$CD$155:$CD$1048576,0),MATCH((CUADRO!N$4&amp;$E696),'Hoja de Trabajo para listado'!$CD$151:$DC$151,0)),0)</f>
        <v>0</v>
      </c>
      <c r="O696" s="241">
        <f ca="1">+IFERROR(INDEX('Hoja de Trabajo para listado'!$A$155:$Z$1048576,MATCH($A696,'Hoja de Trabajo para listado'!$A$155:$A$1048576,0),MATCH((CUADRO!O$4&amp;$E696),'Hoja de Trabajo para listado'!$A$151:$Z$151,0)),0)+IFERROR(INDEX('Hoja de Trabajo para listado'!$AB$155:$BA$1048576,MATCH($A696,'Hoja de Trabajo para listado'!$AB$155:$AB$1048576,0),MATCH((CUADRO!O$4&amp;$E696),'Hoja de Trabajo para listado'!$AB$151:$BA$151,0)),0)+IFERROR(INDEX('Hoja de Trabajo para listado'!$BC$155:$CB$1048576,MATCH($A696,'Hoja de Trabajo para listado'!$BC$155:$BC$1048576,0),MATCH((CUADRO!O$4&amp;$E696),'Hoja de Trabajo para listado'!$BC$151:$CB$151,0)),0)+IFERROR(INDEX('Hoja de Trabajo para listado'!$DE$153:$DG$274,MATCH($A696,'Hoja de Trabajo para listado'!$DE$153:$DE$1048576,0),MATCH((CUADRO!O$4&amp;$E696),'Hoja de Trabajo para listado'!$DE$151:$DG$151,0)),0)+IFERROR(INDEX('Hoja de Trabajo para listado'!$CD$155:$DC$1048576,MATCH($A696,'Hoja de Trabajo para listado'!$CD$155:$CD$1048576,0),MATCH((CUADRO!O$4&amp;$E696),'Hoja de Trabajo para listado'!$CD$151:$DC$151,0)),0)</f>
        <v>0</v>
      </c>
      <c r="P696" s="241">
        <f ca="1">+IFERROR(INDEX('Hoja de Trabajo para listado'!$A$155:$Z$1048576,MATCH($A696,'Hoja de Trabajo para listado'!$A$155:$A$1048576,0),MATCH((CUADRO!P$4&amp;$E696),'Hoja de Trabajo para listado'!$A$151:$Z$151,0)),0)+IFERROR(INDEX('Hoja de Trabajo para listado'!$AB$155:$BA$1048576,MATCH($A696,'Hoja de Trabajo para listado'!$AB$155:$AB$1048576,0),MATCH((CUADRO!P$4&amp;$E696),'Hoja de Trabajo para listado'!$AB$151:$BA$151,0)),0)+IFERROR(INDEX('Hoja de Trabajo para listado'!$BC$155:$CB$1048576,MATCH($A696,'Hoja de Trabajo para listado'!$BC$155:$BC$1048576,0),MATCH((CUADRO!P$4&amp;$E696),'Hoja de Trabajo para listado'!$BC$151:$CB$151,0)),0)+IFERROR(INDEX('Hoja de Trabajo para listado'!$DE$153:$DG$274,MATCH($A696,'Hoja de Trabajo para listado'!$DE$153:$DE$1048576,0),MATCH((CUADRO!P$4&amp;$E696),'Hoja de Trabajo para listado'!$DE$151:$DG$151,0)),0)+IFERROR(INDEX('Hoja de Trabajo para listado'!$CD$155:$DC$1048576,MATCH($A696,'Hoja de Trabajo para listado'!$CD$155:$CD$1048576,0),MATCH((CUADRO!P$4&amp;$E696),'Hoja de Trabajo para listado'!$CD$151:$DC$151,0)),0)</f>
        <v>0</v>
      </c>
      <c r="Q696" s="241">
        <f ca="1">+IFERROR(INDEX('Hoja de Trabajo para listado'!$A$155:$Z$1048576,MATCH($A696,'Hoja de Trabajo para listado'!$A$155:$A$1048576,0),MATCH((CUADRO!Q$4&amp;$E696),'Hoja de Trabajo para listado'!$A$151:$Z$151,0)),0)+IFERROR(INDEX('Hoja de Trabajo para listado'!$AB$155:$BA$1048576,MATCH($A696,'Hoja de Trabajo para listado'!$AB$155:$AB$1048576,0),MATCH((CUADRO!Q$4&amp;$E696),'Hoja de Trabajo para listado'!$AB$151:$BA$151,0)),0)+IFERROR(INDEX('Hoja de Trabajo para listado'!$BC$155:$CB$1048576,MATCH($A696,'Hoja de Trabajo para listado'!$BC$155:$BC$1048576,0),MATCH((CUADRO!Q$4&amp;$E696),'Hoja de Trabajo para listado'!$BC$151:$CB$151,0)),0)+IFERROR(INDEX('Hoja de Trabajo para listado'!$DE$153:$DG$274,MATCH($A696,'Hoja de Trabajo para listado'!$DE$153:$DE$1048576,0),MATCH((CUADRO!Q$4&amp;$E696),'Hoja de Trabajo para listado'!$DE$151:$DG$151,0)),0)+IFERROR(INDEX('Hoja de Trabajo para listado'!$CD$155:$DC$1048576,MATCH($A696,'Hoja de Trabajo para listado'!$CD$155:$CD$1048576,0),MATCH((CUADRO!Q$4&amp;$E696),'Hoja de Trabajo para listado'!$CD$151:$DC$151,0)),0)</f>
        <v>0</v>
      </c>
      <c r="R696" s="241">
        <f t="shared" ca="1" si="20"/>
        <v>0</v>
      </c>
      <c r="S696" s="247">
        <f ca="1">+R695+R696</f>
        <v>0</v>
      </c>
      <c r="T696" s="241">
        <f ca="1">+S696</f>
        <v>0</v>
      </c>
      <c r="U696" s="240">
        <f t="shared" si="21"/>
        <v>2</v>
      </c>
    </row>
    <row r="697" spans="1:21" customFormat="1" ht="15" hidden="1" customHeight="1">
      <c r="A697" s="32">
        <v>1313</v>
      </c>
      <c r="B697" s="381">
        <f>+A697</f>
        <v>1313</v>
      </c>
      <c r="C697" s="245" t="str">
        <f>+VLOOKUP(A697,bd_lista!$A$3:$C$592,3,FALSE)</f>
        <v>Gobierno Autónomo Municipal de Colomi</v>
      </c>
      <c r="D697" s="383" t="str">
        <f>+C697</f>
        <v>Gobierno Autónomo Municipal de Colomi</v>
      </c>
      <c r="E697" s="240" t="s">
        <v>683</v>
      </c>
      <c r="F697" s="241">
        <f ca="1">+IFERROR(INDEX('Hoja de Trabajo para listado'!$A$155:$Z$1048576,MATCH($A697,'Hoja de Trabajo para listado'!$A$155:$A$1048576,0),MATCH((CUADRO!F$4&amp;$E697),'Hoja de Trabajo para listado'!$A$151:$Z$151,0)),0)+IFERROR(INDEX('Hoja de Trabajo para listado'!$AB$155:$BA$1048576,MATCH($A697,'Hoja de Trabajo para listado'!$AB$155:$AB$1048576,0),MATCH((CUADRO!F$4&amp;$E697),'Hoja de Trabajo para listado'!$AB$151:$BA$151,0)),0)+IFERROR(INDEX('Hoja de Trabajo para listado'!$BC$155:$CB$1048576,MATCH($A697,'Hoja de Trabajo para listado'!$BC$155:$BC$1048576,0),MATCH((CUADRO!F$4&amp;$E697),'Hoja de Trabajo para listado'!$BC$151:$CB$151,0)),0)+IFERROR(INDEX('Hoja de Trabajo para listado'!$DE$153:$DG$274,MATCH($A697,'Hoja de Trabajo para listado'!$DE$153:$DE$1048576,0),MATCH((CUADRO!F$4&amp;$E697),'Hoja de Trabajo para listado'!$DE$151:$DG$151,0)),0)+IFERROR(INDEX('Hoja de Trabajo para listado'!$CD$155:$DC$1048576,MATCH($A697,'Hoja de Trabajo para listado'!$CD$155:$CD$1048576,0),MATCH((CUADRO!F$4&amp;$E697),'Hoja de Trabajo para listado'!$CD$151:$DC$151,0)),0)</f>
        <v>0</v>
      </c>
      <c r="G697" s="241">
        <f ca="1">+IFERROR(INDEX('Hoja de Trabajo para listado'!$A$155:$Z$1048576,MATCH($A697,'Hoja de Trabajo para listado'!$A$155:$A$1048576,0),MATCH((CUADRO!G$4&amp;$E697),'Hoja de Trabajo para listado'!$A$151:$Z$151,0)),0)+IFERROR(INDEX('Hoja de Trabajo para listado'!$AB$155:$BA$1048576,MATCH($A697,'Hoja de Trabajo para listado'!$AB$155:$AB$1048576,0),MATCH((CUADRO!G$4&amp;$E697),'Hoja de Trabajo para listado'!$AB$151:$BA$151,0)),0)+IFERROR(INDEX('Hoja de Trabajo para listado'!$BC$155:$CB$1048576,MATCH($A697,'Hoja de Trabajo para listado'!$BC$155:$BC$1048576,0),MATCH((CUADRO!G$4&amp;$E697),'Hoja de Trabajo para listado'!$BC$151:$CB$151,0)),0)+IFERROR(INDEX('Hoja de Trabajo para listado'!$DE$153:$DG$274,MATCH($A697,'Hoja de Trabajo para listado'!$DE$153:$DE$1048576,0),MATCH((CUADRO!G$4&amp;$E697),'Hoja de Trabajo para listado'!$DE$151:$DG$151,0)),0)+IFERROR(INDEX('Hoja de Trabajo para listado'!$CD$155:$DC$1048576,MATCH($A697,'Hoja de Trabajo para listado'!$CD$155:$CD$1048576,0),MATCH((CUADRO!G$4&amp;$E697),'Hoja de Trabajo para listado'!$CD$151:$DC$151,0)),0)</f>
        <v>0</v>
      </c>
      <c r="H697" s="241">
        <f ca="1">+IFERROR(INDEX('Hoja de Trabajo para listado'!$A$155:$Z$1048576,MATCH($A697,'Hoja de Trabajo para listado'!$A$155:$A$1048576,0),MATCH((CUADRO!H$4&amp;$E697),'Hoja de Trabajo para listado'!$A$151:$Z$151,0)),0)+IFERROR(INDEX('Hoja de Trabajo para listado'!$AB$155:$BA$1048576,MATCH($A697,'Hoja de Trabajo para listado'!$AB$155:$AB$1048576,0),MATCH((CUADRO!H$4&amp;$E697),'Hoja de Trabajo para listado'!$AB$151:$BA$151,0)),0)+IFERROR(INDEX('Hoja de Trabajo para listado'!$BC$155:$CB$1048576,MATCH($A697,'Hoja de Trabajo para listado'!$BC$155:$BC$1048576,0),MATCH((CUADRO!H$4&amp;$E697),'Hoja de Trabajo para listado'!$BC$151:$CB$151,0)),0)+IFERROR(INDEX('Hoja de Trabajo para listado'!$DE$153:$DG$274,MATCH($A697,'Hoja de Trabajo para listado'!$DE$153:$DE$1048576,0),MATCH((CUADRO!H$4&amp;$E697),'Hoja de Trabajo para listado'!$DE$151:$DG$151,0)),0)+IFERROR(INDEX('Hoja de Trabajo para listado'!$CD$155:$DC$1048576,MATCH($A697,'Hoja de Trabajo para listado'!$CD$155:$CD$1048576,0),MATCH((CUADRO!H$4&amp;$E697),'Hoja de Trabajo para listado'!$CD$151:$DC$151,0)),0)</f>
        <v>0</v>
      </c>
      <c r="I697" s="241">
        <f ca="1">+IFERROR(INDEX('Hoja de Trabajo para listado'!$A$155:$Z$1048576,MATCH($A697,'Hoja de Trabajo para listado'!$A$155:$A$1048576,0),MATCH((CUADRO!I$4&amp;$E697),'Hoja de Trabajo para listado'!$A$151:$Z$151,0)),0)+IFERROR(INDEX('Hoja de Trabajo para listado'!$AB$155:$BA$1048576,MATCH($A697,'Hoja de Trabajo para listado'!$AB$155:$AB$1048576,0),MATCH((CUADRO!I$4&amp;$E697),'Hoja de Trabajo para listado'!$AB$151:$BA$151,0)),0)+IFERROR(INDEX('Hoja de Trabajo para listado'!$BC$155:$CB$1048576,MATCH($A697,'Hoja de Trabajo para listado'!$BC$155:$BC$1048576,0),MATCH((CUADRO!I$4&amp;$E697),'Hoja de Trabajo para listado'!$BC$151:$CB$151,0)),0)+IFERROR(INDEX('Hoja de Trabajo para listado'!$DE$153:$DG$274,MATCH($A697,'Hoja de Trabajo para listado'!$DE$153:$DE$1048576,0),MATCH((CUADRO!I$4&amp;$E697),'Hoja de Trabajo para listado'!$DE$151:$DG$151,0)),0)+IFERROR(INDEX('Hoja de Trabajo para listado'!$CD$155:$DC$1048576,MATCH($A697,'Hoja de Trabajo para listado'!$CD$155:$CD$1048576,0),MATCH((CUADRO!I$4&amp;$E697),'Hoja de Trabajo para listado'!$CD$151:$DC$151,0)),0)</f>
        <v>0</v>
      </c>
      <c r="J697" s="241">
        <f ca="1">+IFERROR(INDEX('Hoja de Trabajo para listado'!$A$155:$Z$1048576,MATCH($A697,'Hoja de Trabajo para listado'!$A$155:$A$1048576,0),MATCH((CUADRO!J$4&amp;$E697),'Hoja de Trabajo para listado'!$A$151:$Z$151,0)),0)+IFERROR(INDEX('Hoja de Trabajo para listado'!$AB$155:$BA$1048576,MATCH($A697,'Hoja de Trabajo para listado'!$AB$155:$AB$1048576,0),MATCH((CUADRO!J$4&amp;$E697),'Hoja de Trabajo para listado'!$AB$151:$BA$151,0)),0)+IFERROR(INDEX('Hoja de Trabajo para listado'!$BC$155:$CB$1048576,MATCH($A697,'Hoja de Trabajo para listado'!$BC$155:$BC$1048576,0),MATCH((CUADRO!J$4&amp;$E697),'Hoja de Trabajo para listado'!$BC$151:$CB$151,0)),0)+IFERROR(INDEX('Hoja de Trabajo para listado'!$DE$153:$DG$274,MATCH($A697,'Hoja de Trabajo para listado'!$DE$153:$DE$1048576,0),MATCH((CUADRO!J$4&amp;$E697),'Hoja de Trabajo para listado'!$DE$151:$DG$151,0)),0)+IFERROR(INDEX('Hoja de Trabajo para listado'!$CD$155:$DC$1048576,MATCH($A697,'Hoja de Trabajo para listado'!$CD$155:$CD$1048576,0),MATCH((CUADRO!J$4&amp;$E697),'Hoja de Trabajo para listado'!$CD$151:$DC$151,0)),0)</f>
        <v>0</v>
      </c>
      <c r="K697" s="241">
        <f ca="1">+IFERROR(INDEX('Hoja de Trabajo para listado'!$A$155:$Z$1048576,MATCH($A697,'Hoja de Trabajo para listado'!$A$155:$A$1048576,0),MATCH((CUADRO!K$4&amp;$E697),'Hoja de Trabajo para listado'!$A$151:$Z$151,0)),0)+IFERROR(INDEX('Hoja de Trabajo para listado'!$AB$155:$BA$1048576,MATCH($A697,'Hoja de Trabajo para listado'!$AB$155:$AB$1048576,0),MATCH((CUADRO!K$4&amp;$E697),'Hoja de Trabajo para listado'!$AB$151:$BA$151,0)),0)+IFERROR(INDEX('Hoja de Trabajo para listado'!$BC$155:$CB$1048576,MATCH($A697,'Hoja de Trabajo para listado'!$BC$155:$BC$1048576,0),MATCH((CUADRO!K$4&amp;$E697),'Hoja de Trabajo para listado'!$BC$151:$CB$151,0)),0)+IFERROR(INDEX('Hoja de Trabajo para listado'!$DE$153:$DG$274,MATCH($A697,'Hoja de Trabajo para listado'!$DE$153:$DE$1048576,0),MATCH((CUADRO!K$4&amp;$E697),'Hoja de Trabajo para listado'!$DE$151:$DG$151,0)),0)+IFERROR(INDEX('Hoja de Trabajo para listado'!$CD$155:$DC$1048576,MATCH($A697,'Hoja de Trabajo para listado'!$CD$155:$CD$1048576,0),MATCH((CUADRO!K$4&amp;$E697),'Hoja de Trabajo para listado'!$CD$151:$DC$151,0)),0)</f>
        <v>0</v>
      </c>
      <c r="L697" s="241">
        <f ca="1">+IFERROR(INDEX('Hoja de Trabajo para listado'!$A$155:$Z$1048576,MATCH($A697,'Hoja de Trabajo para listado'!$A$155:$A$1048576,0),MATCH((CUADRO!L$4&amp;$E697),'Hoja de Trabajo para listado'!$A$151:$Z$151,0)),0)+IFERROR(INDEX('Hoja de Trabajo para listado'!$AB$155:$BA$1048576,MATCH($A697,'Hoja de Trabajo para listado'!$AB$155:$AB$1048576,0),MATCH((CUADRO!L$4&amp;$E697),'Hoja de Trabajo para listado'!$AB$151:$BA$151,0)),0)+IFERROR(INDEX('Hoja de Trabajo para listado'!$BC$155:$CB$1048576,MATCH($A697,'Hoja de Trabajo para listado'!$BC$155:$BC$1048576,0),MATCH((CUADRO!L$4&amp;$E697),'Hoja de Trabajo para listado'!$BC$151:$CB$151,0)),0)+IFERROR(INDEX('Hoja de Trabajo para listado'!$DE$153:$DG$274,MATCH($A697,'Hoja de Trabajo para listado'!$DE$153:$DE$1048576,0),MATCH((CUADRO!L$4&amp;$E697),'Hoja de Trabajo para listado'!$DE$151:$DG$151,0)),0)+IFERROR(INDEX('Hoja de Trabajo para listado'!$CD$155:$DC$1048576,MATCH($A697,'Hoja de Trabajo para listado'!$CD$155:$CD$1048576,0),MATCH((CUADRO!L$4&amp;$E697),'Hoja de Trabajo para listado'!$CD$151:$DC$151,0)),0)</f>
        <v>0</v>
      </c>
      <c r="M697" s="241">
        <f ca="1">+IFERROR(INDEX('Hoja de Trabajo para listado'!$A$155:$Z$1048576,MATCH($A697,'Hoja de Trabajo para listado'!$A$155:$A$1048576,0),MATCH((CUADRO!M$4&amp;$E697),'Hoja de Trabajo para listado'!$A$151:$Z$151,0)),0)+IFERROR(INDEX('Hoja de Trabajo para listado'!$AB$155:$BA$1048576,MATCH($A697,'Hoja de Trabajo para listado'!$AB$155:$AB$1048576,0),MATCH((CUADRO!M$4&amp;$E697),'Hoja de Trabajo para listado'!$AB$151:$BA$151,0)),0)+IFERROR(INDEX('Hoja de Trabajo para listado'!$BC$155:$CB$1048576,MATCH($A697,'Hoja de Trabajo para listado'!$BC$155:$BC$1048576,0),MATCH((CUADRO!M$4&amp;$E697),'Hoja de Trabajo para listado'!$BC$151:$CB$151,0)),0)+IFERROR(INDEX('Hoja de Trabajo para listado'!$DE$153:$DG$274,MATCH($A697,'Hoja de Trabajo para listado'!$DE$153:$DE$1048576,0),MATCH((CUADRO!M$4&amp;$E697),'Hoja de Trabajo para listado'!$DE$151:$DG$151,0)),0)+IFERROR(INDEX('Hoja de Trabajo para listado'!$CD$155:$DC$1048576,MATCH($A697,'Hoja de Trabajo para listado'!$CD$155:$CD$1048576,0),MATCH((CUADRO!M$4&amp;$E697),'Hoja de Trabajo para listado'!$CD$151:$DC$151,0)),0)</f>
        <v>0</v>
      </c>
      <c r="N697" s="241">
        <f ca="1">+IFERROR(INDEX('Hoja de Trabajo para listado'!$A$155:$Z$1048576,MATCH($A697,'Hoja de Trabajo para listado'!$A$155:$A$1048576,0),MATCH((CUADRO!N$4&amp;$E697),'Hoja de Trabajo para listado'!$A$151:$Z$151,0)),0)+IFERROR(INDEX('Hoja de Trabajo para listado'!$AB$155:$BA$1048576,MATCH($A697,'Hoja de Trabajo para listado'!$AB$155:$AB$1048576,0),MATCH((CUADRO!N$4&amp;$E697),'Hoja de Trabajo para listado'!$AB$151:$BA$151,0)),0)+IFERROR(INDEX('Hoja de Trabajo para listado'!$BC$155:$CB$1048576,MATCH($A697,'Hoja de Trabajo para listado'!$BC$155:$BC$1048576,0),MATCH((CUADRO!N$4&amp;$E697),'Hoja de Trabajo para listado'!$BC$151:$CB$151,0)),0)+IFERROR(INDEX('Hoja de Trabajo para listado'!$DE$153:$DG$274,MATCH($A697,'Hoja de Trabajo para listado'!$DE$153:$DE$1048576,0),MATCH((CUADRO!N$4&amp;$E697),'Hoja de Trabajo para listado'!$DE$151:$DG$151,0)),0)+IFERROR(INDEX('Hoja de Trabajo para listado'!$CD$155:$DC$1048576,MATCH($A697,'Hoja de Trabajo para listado'!$CD$155:$CD$1048576,0),MATCH((CUADRO!N$4&amp;$E697),'Hoja de Trabajo para listado'!$CD$151:$DC$151,0)),0)</f>
        <v>0</v>
      </c>
      <c r="O697" s="241">
        <f ca="1">+IFERROR(INDEX('Hoja de Trabajo para listado'!$A$155:$Z$1048576,MATCH($A697,'Hoja de Trabajo para listado'!$A$155:$A$1048576,0),MATCH((CUADRO!O$4&amp;$E697),'Hoja de Trabajo para listado'!$A$151:$Z$151,0)),0)+IFERROR(INDEX('Hoja de Trabajo para listado'!$AB$155:$BA$1048576,MATCH($A697,'Hoja de Trabajo para listado'!$AB$155:$AB$1048576,0),MATCH((CUADRO!O$4&amp;$E697),'Hoja de Trabajo para listado'!$AB$151:$BA$151,0)),0)+IFERROR(INDEX('Hoja de Trabajo para listado'!$BC$155:$CB$1048576,MATCH($A697,'Hoja de Trabajo para listado'!$BC$155:$BC$1048576,0),MATCH((CUADRO!O$4&amp;$E697),'Hoja de Trabajo para listado'!$BC$151:$CB$151,0)),0)+IFERROR(INDEX('Hoja de Trabajo para listado'!$DE$153:$DG$274,MATCH($A697,'Hoja de Trabajo para listado'!$DE$153:$DE$1048576,0),MATCH((CUADRO!O$4&amp;$E697),'Hoja de Trabajo para listado'!$DE$151:$DG$151,0)),0)+IFERROR(INDEX('Hoja de Trabajo para listado'!$CD$155:$DC$1048576,MATCH($A697,'Hoja de Trabajo para listado'!$CD$155:$CD$1048576,0),MATCH((CUADRO!O$4&amp;$E697),'Hoja de Trabajo para listado'!$CD$151:$DC$151,0)),0)</f>
        <v>0</v>
      </c>
      <c r="P697" s="241">
        <f ca="1">+IFERROR(INDEX('Hoja de Trabajo para listado'!$A$155:$Z$1048576,MATCH($A697,'Hoja de Trabajo para listado'!$A$155:$A$1048576,0),MATCH((CUADRO!P$4&amp;$E697),'Hoja de Trabajo para listado'!$A$151:$Z$151,0)),0)+IFERROR(INDEX('Hoja de Trabajo para listado'!$AB$155:$BA$1048576,MATCH($A697,'Hoja de Trabajo para listado'!$AB$155:$AB$1048576,0),MATCH((CUADRO!P$4&amp;$E697),'Hoja de Trabajo para listado'!$AB$151:$BA$151,0)),0)+IFERROR(INDEX('Hoja de Trabajo para listado'!$BC$155:$CB$1048576,MATCH($A697,'Hoja de Trabajo para listado'!$BC$155:$BC$1048576,0),MATCH((CUADRO!P$4&amp;$E697),'Hoja de Trabajo para listado'!$BC$151:$CB$151,0)),0)+IFERROR(INDEX('Hoja de Trabajo para listado'!$DE$153:$DG$274,MATCH($A697,'Hoja de Trabajo para listado'!$DE$153:$DE$1048576,0),MATCH((CUADRO!P$4&amp;$E697),'Hoja de Trabajo para listado'!$DE$151:$DG$151,0)),0)+IFERROR(INDEX('Hoja de Trabajo para listado'!$CD$155:$DC$1048576,MATCH($A697,'Hoja de Trabajo para listado'!$CD$155:$CD$1048576,0),MATCH((CUADRO!P$4&amp;$E697),'Hoja de Trabajo para listado'!$CD$151:$DC$151,0)),0)</f>
        <v>0</v>
      </c>
      <c r="Q697" s="241">
        <f ca="1">+IFERROR(INDEX('Hoja de Trabajo para listado'!$A$155:$Z$1048576,MATCH($A697,'Hoja de Trabajo para listado'!$A$155:$A$1048576,0),MATCH((CUADRO!Q$4&amp;$E697),'Hoja de Trabajo para listado'!$A$151:$Z$151,0)),0)+IFERROR(INDEX('Hoja de Trabajo para listado'!$AB$155:$BA$1048576,MATCH($A697,'Hoja de Trabajo para listado'!$AB$155:$AB$1048576,0),MATCH((CUADRO!Q$4&amp;$E697),'Hoja de Trabajo para listado'!$AB$151:$BA$151,0)),0)+IFERROR(INDEX('Hoja de Trabajo para listado'!$BC$155:$CB$1048576,MATCH($A697,'Hoja de Trabajo para listado'!$BC$155:$BC$1048576,0),MATCH((CUADRO!Q$4&amp;$E697),'Hoja de Trabajo para listado'!$BC$151:$CB$151,0)),0)+IFERROR(INDEX('Hoja de Trabajo para listado'!$DE$153:$DG$274,MATCH($A697,'Hoja de Trabajo para listado'!$DE$153:$DE$1048576,0),MATCH((CUADRO!Q$4&amp;$E697),'Hoja de Trabajo para listado'!$DE$151:$DG$151,0)),0)+IFERROR(INDEX('Hoja de Trabajo para listado'!$CD$155:$DC$1048576,MATCH($A697,'Hoja de Trabajo para listado'!$CD$155:$CD$1048576,0),MATCH((CUADRO!Q$4&amp;$E697),'Hoja de Trabajo para listado'!$CD$151:$DC$151,0)),0)</f>
        <v>0</v>
      </c>
      <c r="R697" s="241">
        <f t="shared" ca="1" si="20"/>
        <v>0</v>
      </c>
      <c r="S697" s="247"/>
      <c r="T697" s="241">
        <f ca="1">+T698</f>
        <v>0</v>
      </c>
      <c r="U697" s="240">
        <f t="shared" si="21"/>
        <v>1</v>
      </c>
    </row>
    <row r="698" spans="1:21" customFormat="1" ht="15" hidden="1" customHeight="1">
      <c r="A698" s="32">
        <v>1313</v>
      </c>
      <c r="B698" s="382"/>
      <c r="C698" s="245" t="str">
        <f>+VLOOKUP(A698,bd_lista!$A$3:$C$592,3,FALSE)</f>
        <v>Gobierno Autónomo Municipal de Colomi</v>
      </c>
      <c r="D698" s="384"/>
      <c r="E698" s="242" t="s">
        <v>684</v>
      </c>
      <c r="F698" s="243">
        <f ca="1">+IFERROR(INDEX('Hoja de Trabajo para listado'!$A$155:$Z$1048576,MATCH($A698,'Hoja de Trabajo para listado'!$A$155:$A$1048576,0),MATCH((CUADRO!F$4&amp;$E698),'Hoja de Trabajo para listado'!$A$151:$Z$151,0)),0)+IFERROR(INDEX('Hoja de Trabajo para listado'!$AB$155:$BA$1048576,MATCH($A698,'Hoja de Trabajo para listado'!$AB$155:$AB$1048576,0),MATCH((CUADRO!F$4&amp;$E698),'Hoja de Trabajo para listado'!$AB$151:$BA$151,0)),0)+IFERROR(INDEX('Hoja de Trabajo para listado'!$BC$155:$CB$1048576,MATCH($A698,'Hoja de Trabajo para listado'!$BC$155:$BC$1048576,0),MATCH((CUADRO!F$4&amp;$E698),'Hoja de Trabajo para listado'!$BC$151:$CB$151,0)),0)+IFERROR(INDEX('Hoja de Trabajo para listado'!$DE$153:$DG$274,MATCH($A698,'Hoja de Trabajo para listado'!$DE$153:$DE$1048576,0),MATCH((CUADRO!F$4&amp;$E698),'Hoja de Trabajo para listado'!$DE$151:$DG$151,0)),0)+IFERROR(INDEX('Hoja de Trabajo para listado'!$CD$155:$DC$1048576,MATCH($A698,'Hoja de Trabajo para listado'!$CD$155:$CD$1048576,0),MATCH((CUADRO!F$4&amp;$E698),'Hoja de Trabajo para listado'!$CD$151:$DC$151,0)),0)</f>
        <v>0</v>
      </c>
      <c r="G698" s="243">
        <f ca="1">+IFERROR(INDEX('Hoja de Trabajo para listado'!$A$155:$Z$1048576,MATCH($A698,'Hoja de Trabajo para listado'!$A$155:$A$1048576,0),MATCH((CUADRO!G$4&amp;$E698),'Hoja de Trabajo para listado'!$A$151:$Z$151,0)),0)+IFERROR(INDEX('Hoja de Trabajo para listado'!$AB$155:$BA$1048576,MATCH($A698,'Hoja de Trabajo para listado'!$AB$155:$AB$1048576,0),MATCH((CUADRO!G$4&amp;$E698),'Hoja de Trabajo para listado'!$AB$151:$BA$151,0)),0)+IFERROR(INDEX('Hoja de Trabajo para listado'!$BC$155:$CB$1048576,MATCH($A698,'Hoja de Trabajo para listado'!$BC$155:$BC$1048576,0),MATCH((CUADRO!G$4&amp;$E698),'Hoja de Trabajo para listado'!$BC$151:$CB$151,0)),0)+IFERROR(INDEX('Hoja de Trabajo para listado'!$DE$153:$DG$274,MATCH($A698,'Hoja de Trabajo para listado'!$DE$153:$DE$1048576,0),MATCH((CUADRO!G$4&amp;$E698),'Hoja de Trabajo para listado'!$DE$151:$DG$151,0)),0)+IFERROR(INDEX('Hoja de Trabajo para listado'!$CD$155:$DC$1048576,MATCH($A698,'Hoja de Trabajo para listado'!$CD$155:$CD$1048576,0),MATCH((CUADRO!G$4&amp;$E698),'Hoja de Trabajo para listado'!$CD$151:$DC$151,0)),0)</f>
        <v>0</v>
      </c>
      <c r="H698" s="243">
        <f ca="1">+IFERROR(INDEX('Hoja de Trabajo para listado'!$A$155:$Z$1048576,MATCH($A698,'Hoja de Trabajo para listado'!$A$155:$A$1048576,0),MATCH((CUADRO!H$4&amp;$E698),'Hoja de Trabajo para listado'!$A$151:$Z$151,0)),0)+IFERROR(INDEX('Hoja de Trabajo para listado'!$AB$155:$BA$1048576,MATCH($A698,'Hoja de Trabajo para listado'!$AB$155:$AB$1048576,0),MATCH((CUADRO!H$4&amp;$E698),'Hoja de Trabajo para listado'!$AB$151:$BA$151,0)),0)+IFERROR(INDEX('Hoja de Trabajo para listado'!$BC$155:$CB$1048576,MATCH($A698,'Hoja de Trabajo para listado'!$BC$155:$BC$1048576,0),MATCH((CUADRO!H$4&amp;$E698),'Hoja de Trabajo para listado'!$BC$151:$CB$151,0)),0)+IFERROR(INDEX('Hoja de Trabajo para listado'!$DE$153:$DG$274,MATCH($A698,'Hoja de Trabajo para listado'!$DE$153:$DE$1048576,0),MATCH((CUADRO!H$4&amp;$E698),'Hoja de Trabajo para listado'!$DE$151:$DG$151,0)),0)+IFERROR(INDEX('Hoja de Trabajo para listado'!$CD$155:$DC$1048576,MATCH($A698,'Hoja de Trabajo para listado'!$CD$155:$CD$1048576,0),MATCH((CUADRO!H$4&amp;$E698),'Hoja de Trabajo para listado'!$CD$151:$DC$151,0)),0)</f>
        <v>0</v>
      </c>
      <c r="I698" s="243">
        <f ca="1">+IFERROR(INDEX('Hoja de Trabajo para listado'!$A$155:$Z$1048576,MATCH($A698,'Hoja de Trabajo para listado'!$A$155:$A$1048576,0),MATCH((CUADRO!I$4&amp;$E698),'Hoja de Trabajo para listado'!$A$151:$Z$151,0)),0)+IFERROR(INDEX('Hoja de Trabajo para listado'!$AB$155:$BA$1048576,MATCH($A698,'Hoja de Trabajo para listado'!$AB$155:$AB$1048576,0),MATCH((CUADRO!I$4&amp;$E698),'Hoja de Trabajo para listado'!$AB$151:$BA$151,0)),0)+IFERROR(INDEX('Hoja de Trabajo para listado'!$BC$155:$CB$1048576,MATCH($A698,'Hoja de Trabajo para listado'!$BC$155:$BC$1048576,0),MATCH((CUADRO!I$4&amp;$E698),'Hoja de Trabajo para listado'!$BC$151:$CB$151,0)),0)+IFERROR(INDEX('Hoja de Trabajo para listado'!$DE$153:$DG$274,MATCH($A698,'Hoja de Trabajo para listado'!$DE$153:$DE$1048576,0),MATCH((CUADRO!I$4&amp;$E698),'Hoja de Trabajo para listado'!$DE$151:$DG$151,0)),0)+IFERROR(INDEX('Hoja de Trabajo para listado'!$CD$155:$DC$1048576,MATCH($A698,'Hoja de Trabajo para listado'!$CD$155:$CD$1048576,0),MATCH((CUADRO!I$4&amp;$E698),'Hoja de Trabajo para listado'!$CD$151:$DC$151,0)),0)</f>
        <v>0</v>
      </c>
      <c r="J698" s="243">
        <f ca="1">+IFERROR(INDEX('Hoja de Trabajo para listado'!$A$155:$Z$1048576,MATCH($A698,'Hoja de Trabajo para listado'!$A$155:$A$1048576,0),MATCH((CUADRO!J$4&amp;$E698),'Hoja de Trabajo para listado'!$A$151:$Z$151,0)),0)+IFERROR(INDEX('Hoja de Trabajo para listado'!$AB$155:$BA$1048576,MATCH($A698,'Hoja de Trabajo para listado'!$AB$155:$AB$1048576,0),MATCH((CUADRO!J$4&amp;$E698),'Hoja de Trabajo para listado'!$AB$151:$BA$151,0)),0)+IFERROR(INDEX('Hoja de Trabajo para listado'!$BC$155:$CB$1048576,MATCH($A698,'Hoja de Trabajo para listado'!$BC$155:$BC$1048576,0),MATCH((CUADRO!J$4&amp;$E698),'Hoja de Trabajo para listado'!$BC$151:$CB$151,0)),0)+IFERROR(INDEX('Hoja de Trabajo para listado'!$DE$153:$DG$274,MATCH($A698,'Hoja de Trabajo para listado'!$DE$153:$DE$1048576,0),MATCH((CUADRO!J$4&amp;$E698),'Hoja de Trabajo para listado'!$DE$151:$DG$151,0)),0)+IFERROR(INDEX('Hoja de Trabajo para listado'!$CD$155:$DC$1048576,MATCH($A698,'Hoja de Trabajo para listado'!$CD$155:$CD$1048576,0),MATCH((CUADRO!J$4&amp;$E698),'Hoja de Trabajo para listado'!$CD$151:$DC$151,0)),0)</f>
        <v>0</v>
      </c>
      <c r="K698" s="243">
        <f ca="1">+IFERROR(INDEX('Hoja de Trabajo para listado'!$A$155:$Z$1048576,MATCH($A698,'Hoja de Trabajo para listado'!$A$155:$A$1048576,0),MATCH((CUADRO!K$4&amp;$E698),'Hoja de Trabajo para listado'!$A$151:$Z$151,0)),0)+IFERROR(INDEX('Hoja de Trabajo para listado'!$AB$155:$BA$1048576,MATCH($A698,'Hoja de Trabajo para listado'!$AB$155:$AB$1048576,0),MATCH((CUADRO!K$4&amp;$E698),'Hoja de Trabajo para listado'!$AB$151:$BA$151,0)),0)+IFERROR(INDEX('Hoja de Trabajo para listado'!$BC$155:$CB$1048576,MATCH($A698,'Hoja de Trabajo para listado'!$BC$155:$BC$1048576,0),MATCH((CUADRO!K$4&amp;$E698),'Hoja de Trabajo para listado'!$BC$151:$CB$151,0)),0)+IFERROR(INDEX('Hoja de Trabajo para listado'!$DE$153:$DG$274,MATCH($A698,'Hoja de Trabajo para listado'!$DE$153:$DE$1048576,0),MATCH((CUADRO!K$4&amp;$E698),'Hoja de Trabajo para listado'!$DE$151:$DG$151,0)),0)+IFERROR(INDEX('Hoja de Trabajo para listado'!$CD$155:$DC$1048576,MATCH($A698,'Hoja de Trabajo para listado'!$CD$155:$CD$1048576,0),MATCH((CUADRO!K$4&amp;$E698),'Hoja de Trabajo para listado'!$CD$151:$DC$151,0)),0)</f>
        <v>0</v>
      </c>
      <c r="L698" s="243">
        <f ca="1">+IFERROR(INDEX('Hoja de Trabajo para listado'!$A$155:$Z$1048576,MATCH($A698,'Hoja de Trabajo para listado'!$A$155:$A$1048576,0),MATCH((CUADRO!L$4&amp;$E698),'Hoja de Trabajo para listado'!$A$151:$Z$151,0)),0)+IFERROR(INDEX('Hoja de Trabajo para listado'!$AB$155:$BA$1048576,MATCH($A698,'Hoja de Trabajo para listado'!$AB$155:$AB$1048576,0),MATCH((CUADRO!L$4&amp;$E698),'Hoja de Trabajo para listado'!$AB$151:$BA$151,0)),0)+IFERROR(INDEX('Hoja de Trabajo para listado'!$BC$155:$CB$1048576,MATCH($A698,'Hoja de Trabajo para listado'!$BC$155:$BC$1048576,0),MATCH((CUADRO!L$4&amp;$E698),'Hoja de Trabajo para listado'!$BC$151:$CB$151,0)),0)+IFERROR(INDEX('Hoja de Trabajo para listado'!$DE$153:$DG$274,MATCH($A698,'Hoja de Trabajo para listado'!$DE$153:$DE$1048576,0),MATCH((CUADRO!L$4&amp;$E698),'Hoja de Trabajo para listado'!$DE$151:$DG$151,0)),0)+IFERROR(INDEX('Hoja de Trabajo para listado'!$CD$155:$DC$1048576,MATCH($A698,'Hoja de Trabajo para listado'!$CD$155:$CD$1048576,0),MATCH((CUADRO!L$4&amp;$E698),'Hoja de Trabajo para listado'!$CD$151:$DC$151,0)),0)</f>
        <v>0</v>
      </c>
      <c r="M698" s="243">
        <f ca="1">+IFERROR(INDEX('Hoja de Trabajo para listado'!$A$155:$Z$1048576,MATCH($A698,'Hoja de Trabajo para listado'!$A$155:$A$1048576,0),MATCH((CUADRO!M$4&amp;$E698),'Hoja de Trabajo para listado'!$A$151:$Z$151,0)),0)+IFERROR(INDEX('Hoja de Trabajo para listado'!$AB$155:$BA$1048576,MATCH($A698,'Hoja de Trabajo para listado'!$AB$155:$AB$1048576,0),MATCH((CUADRO!M$4&amp;$E698),'Hoja de Trabajo para listado'!$AB$151:$BA$151,0)),0)+IFERROR(INDEX('Hoja de Trabajo para listado'!$BC$155:$CB$1048576,MATCH($A698,'Hoja de Trabajo para listado'!$BC$155:$BC$1048576,0),MATCH((CUADRO!M$4&amp;$E698),'Hoja de Trabajo para listado'!$BC$151:$CB$151,0)),0)+IFERROR(INDEX('Hoja de Trabajo para listado'!$DE$153:$DG$274,MATCH($A698,'Hoja de Trabajo para listado'!$DE$153:$DE$1048576,0),MATCH((CUADRO!M$4&amp;$E698),'Hoja de Trabajo para listado'!$DE$151:$DG$151,0)),0)+IFERROR(INDEX('Hoja de Trabajo para listado'!$CD$155:$DC$1048576,MATCH($A698,'Hoja de Trabajo para listado'!$CD$155:$CD$1048576,0),MATCH((CUADRO!M$4&amp;$E698),'Hoja de Trabajo para listado'!$CD$151:$DC$151,0)),0)</f>
        <v>0</v>
      </c>
      <c r="N698" s="243">
        <f ca="1">+IFERROR(INDEX('Hoja de Trabajo para listado'!$A$155:$Z$1048576,MATCH($A698,'Hoja de Trabajo para listado'!$A$155:$A$1048576,0),MATCH((CUADRO!N$4&amp;$E698),'Hoja de Trabajo para listado'!$A$151:$Z$151,0)),0)+IFERROR(INDEX('Hoja de Trabajo para listado'!$AB$155:$BA$1048576,MATCH($A698,'Hoja de Trabajo para listado'!$AB$155:$AB$1048576,0),MATCH((CUADRO!N$4&amp;$E698),'Hoja de Trabajo para listado'!$AB$151:$BA$151,0)),0)+IFERROR(INDEX('Hoja de Trabajo para listado'!$BC$155:$CB$1048576,MATCH($A698,'Hoja de Trabajo para listado'!$BC$155:$BC$1048576,0),MATCH((CUADRO!N$4&amp;$E698),'Hoja de Trabajo para listado'!$BC$151:$CB$151,0)),0)+IFERROR(INDEX('Hoja de Trabajo para listado'!$DE$153:$DG$274,MATCH($A698,'Hoja de Trabajo para listado'!$DE$153:$DE$1048576,0),MATCH((CUADRO!N$4&amp;$E698),'Hoja de Trabajo para listado'!$DE$151:$DG$151,0)),0)+IFERROR(INDEX('Hoja de Trabajo para listado'!$CD$155:$DC$1048576,MATCH($A698,'Hoja de Trabajo para listado'!$CD$155:$CD$1048576,0),MATCH((CUADRO!N$4&amp;$E698),'Hoja de Trabajo para listado'!$CD$151:$DC$151,0)),0)</f>
        <v>0</v>
      </c>
      <c r="O698" s="243">
        <f ca="1">+IFERROR(INDEX('Hoja de Trabajo para listado'!$A$155:$Z$1048576,MATCH($A698,'Hoja de Trabajo para listado'!$A$155:$A$1048576,0),MATCH((CUADRO!O$4&amp;$E698),'Hoja de Trabajo para listado'!$A$151:$Z$151,0)),0)+IFERROR(INDEX('Hoja de Trabajo para listado'!$AB$155:$BA$1048576,MATCH($A698,'Hoja de Trabajo para listado'!$AB$155:$AB$1048576,0),MATCH((CUADRO!O$4&amp;$E698),'Hoja de Trabajo para listado'!$AB$151:$BA$151,0)),0)+IFERROR(INDEX('Hoja de Trabajo para listado'!$BC$155:$CB$1048576,MATCH($A698,'Hoja de Trabajo para listado'!$BC$155:$BC$1048576,0),MATCH((CUADRO!O$4&amp;$E698),'Hoja de Trabajo para listado'!$BC$151:$CB$151,0)),0)+IFERROR(INDEX('Hoja de Trabajo para listado'!$DE$153:$DG$274,MATCH($A698,'Hoja de Trabajo para listado'!$DE$153:$DE$1048576,0),MATCH((CUADRO!O$4&amp;$E698),'Hoja de Trabajo para listado'!$DE$151:$DG$151,0)),0)+IFERROR(INDEX('Hoja de Trabajo para listado'!$CD$155:$DC$1048576,MATCH($A698,'Hoja de Trabajo para listado'!$CD$155:$CD$1048576,0),MATCH((CUADRO!O$4&amp;$E698),'Hoja de Trabajo para listado'!$CD$151:$DC$151,0)),0)</f>
        <v>0</v>
      </c>
      <c r="P698" s="243">
        <f ca="1">+IFERROR(INDEX('Hoja de Trabajo para listado'!$A$155:$Z$1048576,MATCH($A698,'Hoja de Trabajo para listado'!$A$155:$A$1048576,0),MATCH((CUADRO!P$4&amp;$E698),'Hoja de Trabajo para listado'!$A$151:$Z$151,0)),0)+IFERROR(INDEX('Hoja de Trabajo para listado'!$AB$155:$BA$1048576,MATCH($A698,'Hoja de Trabajo para listado'!$AB$155:$AB$1048576,0),MATCH((CUADRO!P$4&amp;$E698),'Hoja de Trabajo para listado'!$AB$151:$BA$151,0)),0)+IFERROR(INDEX('Hoja de Trabajo para listado'!$BC$155:$CB$1048576,MATCH($A698,'Hoja de Trabajo para listado'!$BC$155:$BC$1048576,0),MATCH((CUADRO!P$4&amp;$E698),'Hoja de Trabajo para listado'!$BC$151:$CB$151,0)),0)+IFERROR(INDEX('Hoja de Trabajo para listado'!$DE$153:$DG$274,MATCH($A698,'Hoja de Trabajo para listado'!$DE$153:$DE$1048576,0),MATCH((CUADRO!P$4&amp;$E698),'Hoja de Trabajo para listado'!$DE$151:$DG$151,0)),0)+IFERROR(INDEX('Hoja de Trabajo para listado'!$CD$155:$DC$1048576,MATCH($A698,'Hoja de Trabajo para listado'!$CD$155:$CD$1048576,0),MATCH((CUADRO!P$4&amp;$E698),'Hoja de Trabajo para listado'!$CD$151:$DC$151,0)),0)</f>
        <v>0</v>
      </c>
      <c r="Q698" s="243">
        <f ca="1">+IFERROR(INDEX('Hoja de Trabajo para listado'!$A$155:$Z$1048576,MATCH($A698,'Hoja de Trabajo para listado'!$A$155:$A$1048576,0),MATCH((CUADRO!Q$4&amp;$E698),'Hoja de Trabajo para listado'!$A$151:$Z$151,0)),0)+IFERROR(INDEX('Hoja de Trabajo para listado'!$AB$155:$BA$1048576,MATCH($A698,'Hoja de Trabajo para listado'!$AB$155:$AB$1048576,0),MATCH((CUADRO!Q$4&amp;$E698),'Hoja de Trabajo para listado'!$AB$151:$BA$151,0)),0)+IFERROR(INDEX('Hoja de Trabajo para listado'!$BC$155:$CB$1048576,MATCH($A698,'Hoja de Trabajo para listado'!$BC$155:$BC$1048576,0),MATCH((CUADRO!Q$4&amp;$E698),'Hoja de Trabajo para listado'!$BC$151:$CB$151,0)),0)+IFERROR(INDEX('Hoja de Trabajo para listado'!$DE$153:$DG$274,MATCH($A698,'Hoja de Trabajo para listado'!$DE$153:$DE$1048576,0),MATCH((CUADRO!Q$4&amp;$E698),'Hoja de Trabajo para listado'!$DE$151:$DG$151,0)),0)+IFERROR(INDEX('Hoja de Trabajo para listado'!$CD$155:$DC$1048576,MATCH($A698,'Hoja de Trabajo para listado'!$CD$155:$CD$1048576,0),MATCH((CUADRO!Q$4&amp;$E698),'Hoja de Trabajo para listado'!$CD$151:$DC$151,0)),0)</f>
        <v>0</v>
      </c>
      <c r="R698" s="243">
        <f t="shared" ca="1" si="20"/>
        <v>0</v>
      </c>
      <c r="S698" s="247">
        <f ca="1">+R697+R698</f>
        <v>0</v>
      </c>
      <c r="T698" s="241">
        <f ca="1">+S698</f>
        <v>0</v>
      </c>
      <c r="U698" s="240">
        <f t="shared" si="21"/>
        <v>2</v>
      </c>
    </row>
    <row r="699" spans="1:21" customFormat="1" ht="15" hidden="1" customHeight="1">
      <c r="A699" s="32">
        <v>1314</v>
      </c>
      <c r="B699" s="381">
        <f>+A699</f>
        <v>1314</v>
      </c>
      <c r="C699" s="245" t="str">
        <f>+VLOOKUP(A699,bd_lista!$A$3:$C$592,3,FALSE)</f>
        <v>Gobierno Autónomo Municipal de Villa Tunari</v>
      </c>
      <c r="D699" s="383" t="str">
        <f>+C699</f>
        <v>Gobierno Autónomo Municipal de Villa Tunari</v>
      </c>
      <c r="E699" s="240" t="s">
        <v>683</v>
      </c>
      <c r="F699" s="241">
        <f ca="1">+IFERROR(INDEX('Hoja de Trabajo para listado'!$A$155:$Z$1048576,MATCH($A699,'Hoja de Trabajo para listado'!$A$155:$A$1048576,0),MATCH((CUADRO!F$4&amp;$E699),'Hoja de Trabajo para listado'!$A$151:$Z$151,0)),0)+IFERROR(INDEX('Hoja de Trabajo para listado'!$AB$155:$BA$1048576,MATCH($A699,'Hoja de Trabajo para listado'!$AB$155:$AB$1048576,0),MATCH((CUADRO!F$4&amp;$E699),'Hoja de Trabajo para listado'!$AB$151:$BA$151,0)),0)+IFERROR(INDEX('Hoja de Trabajo para listado'!$BC$155:$CB$1048576,MATCH($A699,'Hoja de Trabajo para listado'!$BC$155:$BC$1048576,0),MATCH((CUADRO!F$4&amp;$E699),'Hoja de Trabajo para listado'!$BC$151:$CB$151,0)),0)+IFERROR(INDEX('Hoja de Trabajo para listado'!$DE$153:$DG$274,MATCH($A699,'Hoja de Trabajo para listado'!$DE$153:$DE$1048576,0),MATCH((CUADRO!F$4&amp;$E699),'Hoja de Trabajo para listado'!$DE$151:$DG$151,0)),0)+IFERROR(INDEX('Hoja de Trabajo para listado'!$CD$155:$DC$1048576,MATCH($A699,'Hoja de Trabajo para listado'!$CD$155:$CD$1048576,0),MATCH((CUADRO!F$4&amp;$E699),'Hoja de Trabajo para listado'!$CD$151:$DC$151,0)),0)</f>
        <v>0</v>
      </c>
      <c r="G699" s="241">
        <f ca="1">+IFERROR(INDEX('Hoja de Trabajo para listado'!$A$155:$Z$1048576,MATCH($A699,'Hoja de Trabajo para listado'!$A$155:$A$1048576,0),MATCH((CUADRO!G$4&amp;$E699),'Hoja de Trabajo para listado'!$A$151:$Z$151,0)),0)+IFERROR(INDEX('Hoja de Trabajo para listado'!$AB$155:$BA$1048576,MATCH($A699,'Hoja de Trabajo para listado'!$AB$155:$AB$1048576,0),MATCH((CUADRO!G$4&amp;$E699),'Hoja de Trabajo para listado'!$AB$151:$BA$151,0)),0)+IFERROR(INDEX('Hoja de Trabajo para listado'!$BC$155:$CB$1048576,MATCH($A699,'Hoja de Trabajo para listado'!$BC$155:$BC$1048576,0),MATCH((CUADRO!G$4&amp;$E699),'Hoja de Trabajo para listado'!$BC$151:$CB$151,0)),0)+IFERROR(INDEX('Hoja de Trabajo para listado'!$DE$153:$DG$274,MATCH($A699,'Hoja de Trabajo para listado'!$DE$153:$DE$1048576,0),MATCH((CUADRO!G$4&amp;$E699),'Hoja de Trabajo para listado'!$DE$151:$DG$151,0)),0)+IFERROR(INDEX('Hoja de Trabajo para listado'!$CD$155:$DC$1048576,MATCH($A699,'Hoja de Trabajo para listado'!$CD$155:$CD$1048576,0),MATCH((CUADRO!G$4&amp;$E699),'Hoja de Trabajo para listado'!$CD$151:$DC$151,0)),0)</f>
        <v>0</v>
      </c>
      <c r="H699" s="241">
        <f ca="1">+IFERROR(INDEX('Hoja de Trabajo para listado'!$A$155:$Z$1048576,MATCH($A699,'Hoja de Trabajo para listado'!$A$155:$A$1048576,0),MATCH((CUADRO!H$4&amp;$E699),'Hoja de Trabajo para listado'!$A$151:$Z$151,0)),0)+IFERROR(INDEX('Hoja de Trabajo para listado'!$AB$155:$BA$1048576,MATCH($A699,'Hoja de Trabajo para listado'!$AB$155:$AB$1048576,0),MATCH((CUADRO!H$4&amp;$E699),'Hoja de Trabajo para listado'!$AB$151:$BA$151,0)),0)+IFERROR(INDEX('Hoja de Trabajo para listado'!$BC$155:$CB$1048576,MATCH($A699,'Hoja de Trabajo para listado'!$BC$155:$BC$1048576,0),MATCH((CUADRO!H$4&amp;$E699),'Hoja de Trabajo para listado'!$BC$151:$CB$151,0)),0)+IFERROR(INDEX('Hoja de Trabajo para listado'!$DE$153:$DG$274,MATCH($A699,'Hoja de Trabajo para listado'!$DE$153:$DE$1048576,0),MATCH((CUADRO!H$4&amp;$E699),'Hoja de Trabajo para listado'!$DE$151:$DG$151,0)),0)+IFERROR(INDEX('Hoja de Trabajo para listado'!$CD$155:$DC$1048576,MATCH($A699,'Hoja de Trabajo para listado'!$CD$155:$CD$1048576,0),MATCH((CUADRO!H$4&amp;$E699),'Hoja de Trabajo para listado'!$CD$151:$DC$151,0)),0)</f>
        <v>0</v>
      </c>
      <c r="I699" s="241">
        <f ca="1">+IFERROR(INDEX('Hoja de Trabajo para listado'!$A$155:$Z$1048576,MATCH($A699,'Hoja de Trabajo para listado'!$A$155:$A$1048576,0),MATCH((CUADRO!I$4&amp;$E699),'Hoja de Trabajo para listado'!$A$151:$Z$151,0)),0)+IFERROR(INDEX('Hoja de Trabajo para listado'!$AB$155:$BA$1048576,MATCH($A699,'Hoja de Trabajo para listado'!$AB$155:$AB$1048576,0),MATCH((CUADRO!I$4&amp;$E699),'Hoja de Trabajo para listado'!$AB$151:$BA$151,0)),0)+IFERROR(INDEX('Hoja de Trabajo para listado'!$BC$155:$CB$1048576,MATCH($A699,'Hoja de Trabajo para listado'!$BC$155:$BC$1048576,0),MATCH((CUADRO!I$4&amp;$E699),'Hoja de Trabajo para listado'!$BC$151:$CB$151,0)),0)+IFERROR(INDEX('Hoja de Trabajo para listado'!$DE$153:$DG$274,MATCH($A699,'Hoja de Trabajo para listado'!$DE$153:$DE$1048576,0),MATCH((CUADRO!I$4&amp;$E699),'Hoja de Trabajo para listado'!$DE$151:$DG$151,0)),0)+IFERROR(INDEX('Hoja de Trabajo para listado'!$CD$155:$DC$1048576,MATCH($A699,'Hoja de Trabajo para listado'!$CD$155:$CD$1048576,0),MATCH((CUADRO!I$4&amp;$E699),'Hoja de Trabajo para listado'!$CD$151:$DC$151,0)),0)</f>
        <v>0</v>
      </c>
      <c r="J699" s="241">
        <f ca="1">+IFERROR(INDEX('Hoja de Trabajo para listado'!$A$155:$Z$1048576,MATCH($A699,'Hoja de Trabajo para listado'!$A$155:$A$1048576,0),MATCH((CUADRO!J$4&amp;$E699),'Hoja de Trabajo para listado'!$A$151:$Z$151,0)),0)+IFERROR(INDEX('Hoja de Trabajo para listado'!$AB$155:$BA$1048576,MATCH($A699,'Hoja de Trabajo para listado'!$AB$155:$AB$1048576,0),MATCH((CUADRO!J$4&amp;$E699),'Hoja de Trabajo para listado'!$AB$151:$BA$151,0)),0)+IFERROR(INDEX('Hoja de Trabajo para listado'!$BC$155:$CB$1048576,MATCH($A699,'Hoja de Trabajo para listado'!$BC$155:$BC$1048576,0),MATCH((CUADRO!J$4&amp;$E699),'Hoja de Trabajo para listado'!$BC$151:$CB$151,0)),0)+IFERROR(INDEX('Hoja de Trabajo para listado'!$DE$153:$DG$274,MATCH($A699,'Hoja de Trabajo para listado'!$DE$153:$DE$1048576,0),MATCH((CUADRO!J$4&amp;$E699),'Hoja de Trabajo para listado'!$DE$151:$DG$151,0)),0)+IFERROR(INDEX('Hoja de Trabajo para listado'!$CD$155:$DC$1048576,MATCH($A699,'Hoja de Trabajo para listado'!$CD$155:$CD$1048576,0),MATCH((CUADRO!J$4&amp;$E699),'Hoja de Trabajo para listado'!$CD$151:$DC$151,0)),0)</f>
        <v>0</v>
      </c>
      <c r="K699" s="241">
        <f ca="1">+IFERROR(INDEX('Hoja de Trabajo para listado'!$A$155:$Z$1048576,MATCH($A699,'Hoja de Trabajo para listado'!$A$155:$A$1048576,0),MATCH((CUADRO!K$4&amp;$E699),'Hoja de Trabajo para listado'!$A$151:$Z$151,0)),0)+IFERROR(INDEX('Hoja de Trabajo para listado'!$AB$155:$BA$1048576,MATCH($A699,'Hoja de Trabajo para listado'!$AB$155:$AB$1048576,0),MATCH((CUADRO!K$4&amp;$E699),'Hoja de Trabajo para listado'!$AB$151:$BA$151,0)),0)+IFERROR(INDEX('Hoja de Trabajo para listado'!$BC$155:$CB$1048576,MATCH($A699,'Hoja de Trabajo para listado'!$BC$155:$BC$1048576,0),MATCH((CUADRO!K$4&amp;$E699),'Hoja de Trabajo para listado'!$BC$151:$CB$151,0)),0)+IFERROR(INDEX('Hoja de Trabajo para listado'!$DE$153:$DG$274,MATCH($A699,'Hoja de Trabajo para listado'!$DE$153:$DE$1048576,0),MATCH((CUADRO!K$4&amp;$E699),'Hoja de Trabajo para listado'!$DE$151:$DG$151,0)),0)+IFERROR(INDEX('Hoja de Trabajo para listado'!$CD$155:$DC$1048576,MATCH($A699,'Hoja de Trabajo para listado'!$CD$155:$CD$1048576,0),MATCH((CUADRO!K$4&amp;$E699),'Hoja de Trabajo para listado'!$CD$151:$DC$151,0)),0)</f>
        <v>0</v>
      </c>
      <c r="L699" s="241">
        <f ca="1">+IFERROR(INDEX('Hoja de Trabajo para listado'!$A$155:$Z$1048576,MATCH($A699,'Hoja de Trabajo para listado'!$A$155:$A$1048576,0),MATCH((CUADRO!L$4&amp;$E699),'Hoja de Trabajo para listado'!$A$151:$Z$151,0)),0)+IFERROR(INDEX('Hoja de Trabajo para listado'!$AB$155:$BA$1048576,MATCH($A699,'Hoja de Trabajo para listado'!$AB$155:$AB$1048576,0),MATCH((CUADRO!L$4&amp;$E699),'Hoja de Trabajo para listado'!$AB$151:$BA$151,0)),0)+IFERROR(INDEX('Hoja de Trabajo para listado'!$BC$155:$CB$1048576,MATCH($A699,'Hoja de Trabajo para listado'!$BC$155:$BC$1048576,0),MATCH((CUADRO!L$4&amp;$E699),'Hoja de Trabajo para listado'!$BC$151:$CB$151,0)),0)+IFERROR(INDEX('Hoja de Trabajo para listado'!$DE$153:$DG$274,MATCH($A699,'Hoja de Trabajo para listado'!$DE$153:$DE$1048576,0),MATCH((CUADRO!L$4&amp;$E699),'Hoja de Trabajo para listado'!$DE$151:$DG$151,0)),0)+IFERROR(INDEX('Hoja de Trabajo para listado'!$CD$155:$DC$1048576,MATCH($A699,'Hoja de Trabajo para listado'!$CD$155:$CD$1048576,0),MATCH((CUADRO!L$4&amp;$E699),'Hoja de Trabajo para listado'!$CD$151:$DC$151,0)),0)</f>
        <v>0</v>
      </c>
      <c r="M699" s="241">
        <f ca="1">+IFERROR(INDEX('Hoja de Trabajo para listado'!$A$155:$Z$1048576,MATCH($A699,'Hoja de Trabajo para listado'!$A$155:$A$1048576,0),MATCH((CUADRO!M$4&amp;$E699),'Hoja de Trabajo para listado'!$A$151:$Z$151,0)),0)+IFERROR(INDEX('Hoja de Trabajo para listado'!$AB$155:$BA$1048576,MATCH($A699,'Hoja de Trabajo para listado'!$AB$155:$AB$1048576,0),MATCH((CUADRO!M$4&amp;$E699),'Hoja de Trabajo para listado'!$AB$151:$BA$151,0)),0)+IFERROR(INDEX('Hoja de Trabajo para listado'!$BC$155:$CB$1048576,MATCH($A699,'Hoja de Trabajo para listado'!$BC$155:$BC$1048576,0),MATCH((CUADRO!M$4&amp;$E699),'Hoja de Trabajo para listado'!$BC$151:$CB$151,0)),0)+IFERROR(INDEX('Hoja de Trabajo para listado'!$DE$153:$DG$274,MATCH($A699,'Hoja de Trabajo para listado'!$DE$153:$DE$1048576,0),MATCH((CUADRO!M$4&amp;$E699),'Hoja de Trabajo para listado'!$DE$151:$DG$151,0)),0)+IFERROR(INDEX('Hoja de Trabajo para listado'!$CD$155:$DC$1048576,MATCH($A699,'Hoja de Trabajo para listado'!$CD$155:$CD$1048576,0),MATCH((CUADRO!M$4&amp;$E699),'Hoja de Trabajo para listado'!$CD$151:$DC$151,0)),0)</f>
        <v>0</v>
      </c>
      <c r="N699" s="241">
        <f ca="1">+IFERROR(INDEX('Hoja de Trabajo para listado'!$A$155:$Z$1048576,MATCH($A699,'Hoja de Trabajo para listado'!$A$155:$A$1048576,0),MATCH((CUADRO!N$4&amp;$E699),'Hoja de Trabajo para listado'!$A$151:$Z$151,0)),0)+IFERROR(INDEX('Hoja de Trabajo para listado'!$AB$155:$BA$1048576,MATCH($A699,'Hoja de Trabajo para listado'!$AB$155:$AB$1048576,0),MATCH((CUADRO!N$4&amp;$E699),'Hoja de Trabajo para listado'!$AB$151:$BA$151,0)),0)+IFERROR(INDEX('Hoja de Trabajo para listado'!$BC$155:$CB$1048576,MATCH($A699,'Hoja de Trabajo para listado'!$BC$155:$BC$1048576,0),MATCH((CUADRO!N$4&amp;$E699),'Hoja de Trabajo para listado'!$BC$151:$CB$151,0)),0)+IFERROR(INDEX('Hoja de Trabajo para listado'!$DE$153:$DG$274,MATCH($A699,'Hoja de Trabajo para listado'!$DE$153:$DE$1048576,0),MATCH((CUADRO!N$4&amp;$E699),'Hoja de Trabajo para listado'!$DE$151:$DG$151,0)),0)+IFERROR(INDEX('Hoja de Trabajo para listado'!$CD$155:$DC$1048576,MATCH($A699,'Hoja de Trabajo para listado'!$CD$155:$CD$1048576,0),MATCH((CUADRO!N$4&amp;$E699),'Hoja de Trabajo para listado'!$CD$151:$DC$151,0)),0)</f>
        <v>0</v>
      </c>
      <c r="O699" s="241">
        <f ca="1">+IFERROR(INDEX('Hoja de Trabajo para listado'!$A$155:$Z$1048576,MATCH($A699,'Hoja de Trabajo para listado'!$A$155:$A$1048576,0),MATCH((CUADRO!O$4&amp;$E699),'Hoja de Trabajo para listado'!$A$151:$Z$151,0)),0)+IFERROR(INDEX('Hoja de Trabajo para listado'!$AB$155:$BA$1048576,MATCH($A699,'Hoja de Trabajo para listado'!$AB$155:$AB$1048576,0),MATCH((CUADRO!O$4&amp;$E699),'Hoja de Trabajo para listado'!$AB$151:$BA$151,0)),0)+IFERROR(INDEX('Hoja de Trabajo para listado'!$BC$155:$CB$1048576,MATCH($A699,'Hoja de Trabajo para listado'!$BC$155:$BC$1048576,0),MATCH((CUADRO!O$4&amp;$E699),'Hoja de Trabajo para listado'!$BC$151:$CB$151,0)),0)+IFERROR(INDEX('Hoja de Trabajo para listado'!$DE$153:$DG$274,MATCH($A699,'Hoja de Trabajo para listado'!$DE$153:$DE$1048576,0),MATCH((CUADRO!O$4&amp;$E699),'Hoja de Trabajo para listado'!$DE$151:$DG$151,0)),0)+IFERROR(INDEX('Hoja de Trabajo para listado'!$CD$155:$DC$1048576,MATCH($A699,'Hoja de Trabajo para listado'!$CD$155:$CD$1048576,0),MATCH((CUADRO!O$4&amp;$E699),'Hoja de Trabajo para listado'!$CD$151:$DC$151,0)),0)</f>
        <v>0</v>
      </c>
      <c r="P699" s="241">
        <f ca="1">+IFERROR(INDEX('Hoja de Trabajo para listado'!$A$155:$Z$1048576,MATCH($A699,'Hoja de Trabajo para listado'!$A$155:$A$1048576,0),MATCH((CUADRO!P$4&amp;$E699),'Hoja de Trabajo para listado'!$A$151:$Z$151,0)),0)+IFERROR(INDEX('Hoja de Trabajo para listado'!$AB$155:$BA$1048576,MATCH($A699,'Hoja de Trabajo para listado'!$AB$155:$AB$1048576,0),MATCH((CUADRO!P$4&amp;$E699),'Hoja de Trabajo para listado'!$AB$151:$BA$151,0)),0)+IFERROR(INDEX('Hoja de Trabajo para listado'!$BC$155:$CB$1048576,MATCH($A699,'Hoja de Trabajo para listado'!$BC$155:$BC$1048576,0),MATCH((CUADRO!P$4&amp;$E699),'Hoja de Trabajo para listado'!$BC$151:$CB$151,0)),0)+IFERROR(INDEX('Hoja de Trabajo para listado'!$DE$153:$DG$274,MATCH($A699,'Hoja de Trabajo para listado'!$DE$153:$DE$1048576,0),MATCH((CUADRO!P$4&amp;$E699),'Hoja de Trabajo para listado'!$DE$151:$DG$151,0)),0)+IFERROR(INDEX('Hoja de Trabajo para listado'!$CD$155:$DC$1048576,MATCH($A699,'Hoja de Trabajo para listado'!$CD$155:$CD$1048576,0),MATCH((CUADRO!P$4&amp;$E699),'Hoja de Trabajo para listado'!$CD$151:$DC$151,0)),0)</f>
        <v>0</v>
      </c>
      <c r="Q699" s="241">
        <f ca="1">+IFERROR(INDEX('Hoja de Trabajo para listado'!$A$155:$Z$1048576,MATCH($A699,'Hoja de Trabajo para listado'!$A$155:$A$1048576,0),MATCH((CUADRO!Q$4&amp;$E699),'Hoja de Trabajo para listado'!$A$151:$Z$151,0)),0)+IFERROR(INDEX('Hoja de Trabajo para listado'!$AB$155:$BA$1048576,MATCH($A699,'Hoja de Trabajo para listado'!$AB$155:$AB$1048576,0),MATCH((CUADRO!Q$4&amp;$E699),'Hoja de Trabajo para listado'!$AB$151:$BA$151,0)),0)+IFERROR(INDEX('Hoja de Trabajo para listado'!$BC$155:$CB$1048576,MATCH($A699,'Hoja de Trabajo para listado'!$BC$155:$BC$1048576,0),MATCH((CUADRO!Q$4&amp;$E699),'Hoja de Trabajo para listado'!$BC$151:$CB$151,0)),0)+IFERROR(INDEX('Hoja de Trabajo para listado'!$DE$153:$DG$274,MATCH($A699,'Hoja de Trabajo para listado'!$DE$153:$DE$1048576,0),MATCH((CUADRO!Q$4&amp;$E699),'Hoja de Trabajo para listado'!$DE$151:$DG$151,0)),0)+IFERROR(INDEX('Hoja de Trabajo para listado'!$CD$155:$DC$1048576,MATCH($A699,'Hoja de Trabajo para listado'!$CD$155:$CD$1048576,0),MATCH((CUADRO!Q$4&amp;$E699),'Hoja de Trabajo para listado'!$CD$151:$DC$151,0)),0)</f>
        <v>0</v>
      </c>
      <c r="R699" s="241">
        <f t="shared" ca="1" si="20"/>
        <v>0</v>
      </c>
      <c r="S699" s="247"/>
      <c r="T699" s="241">
        <f ca="1">+T700</f>
        <v>0</v>
      </c>
      <c r="U699" s="240">
        <f t="shared" si="21"/>
        <v>1</v>
      </c>
    </row>
    <row r="700" spans="1:21" customFormat="1" ht="15" hidden="1" customHeight="1">
      <c r="A700" s="32">
        <v>1314</v>
      </c>
      <c r="B700" s="382"/>
      <c r="C700" s="245" t="str">
        <f>+VLOOKUP(A700,bd_lista!$A$3:$C$592,3,FALSE)</f>
        <v>Gobierno Autónomo Municipal de Villa Tunari</v>
      </c>
      <c r="D700" s="384"/>
      <c r="E700" s="242" t="s">
        <v>684</v>
      </c>
      <c r="F700" s="241">
        <f ca="1">+IFERROR(INDEX('Hoja de Trabajo para listado'!$A$155:$Z$1048576,MATCH($A700,'Hoja de Trabajo para listado'!$A$155:$A$1048576,0),MATCH((CUADRO!F$4&amp;$E700),'Hoja de Trabajo para listado'!$A$151:$Z$151,0)),0)+IFERROR(INDEX('Hoja de Trabajo para listado'!$AB$155:$BA$1048576,MATCH($A700,'Hoja de Trabajo para listado'!$AB$155:$AB$1048576,0),MATCH((CUADRO!F$4&amp;$E700),'Hoja de Trabajo para listado'!$AB$151:$BA$151,0)),0)+IFERROR(INDEX('Hoja de Trabajo para listado'!$BC$155:$CB$1048576,MATCH($A700,'Hoja de Trabajo para listado'!$BC$155:$BC$1048576,0),MATCH((CUADRO!F$4&amp;$E700),'Hoja de Trabajo para listado'!$BC$151:$CB$151,0)),0)+IFERROR(INDEX('Hoja de Trabajo para listado'!$DE$153:$DG$274,MATCH($A700,'Hoja de Trabajo para listado'!$DE$153:$DE$1048576,0),MATCH((CUADRO!F$4&amp;$E700),'Hoja de Trabajo para listado'!$DE$151:$DG$151,0)),0)+IFERROR(INDEX('Hoja de Trabajo para listado'!$CD$155:$DC$1048576,MATCH($A700,'Hoja de Trabajo para listado'!$CD$155:$CD$1048576,0),MATCH((CUADRO!F$4&amp;$E700),'Hoja de Trabajo para listado'!$CD$151:$DC$151,0)),0)</f>
        <v>0</v>
      </c>
      <c r="G700" s="241">
        <f ca="1">+IFERROR(INDEX('Hoja de Trabajo para listado'!$A$155:$Z$1048576,MATCH($A700,'Hoja de Trabajo para listado'!$A$155:$A$1048576,0),MATCH((CUADRO!G$4&amp;$E700),'Hoja de Trabajo para listado'!$A$151:$Z$151,0)),0)+IFERROR(INDEX('Hoja de Trabajo para listado'!$AB$155:$BA$1048576,MATCH($A700,'Hoja de Trabajo para listado'!$AB$155:$AB$1048576,0),MATCH((CUADRO!G$4&amp;$E700),'Hoja de Trabajo para listado'!$AB$151:$BA$151,0)),0)+IFERROR(INDEX('Hoja de Trabajo para listado'!$BC$155:$CB$1048576,MATCH($A700,'Hoja de Trabajo para listado'!$BC$155:$BC$1048576,0),MATCH((CUADRO!G$4&amp;$E700),'Hoja de Trabajo para listado'!$BC$151:$CB$151,0)),0)+IFERROR(INDEX('Hoja de Trabajo para listado'!$DE$153:$DG$274,MATCH($A700,'Hoja de Trabajo para listado'!$DE$153:$DE$1048576,0),MATCH((CUADRO!G$4&amp;$E700),'Hoja de Trabajo para listado'!$DE$151:$DG$151,0)),0)+IFERROR(INDEX('Hoja de Trabajo para listado'!$CD$155:$DC$1048576,MATCH($A700,'Hoja de Trabajo para listado'!$CD$155:$CD$1048576,0),MATCH((CUADRO!G$4&amp;$E700),'Hoja de Trabajo para listado'!$CD$151:$DC$151,0)),0)</f>
        <v>0</v>
      </c>
      <c r="H700" s="241">
        <f ca="1">+IFERROR(INDEX('Hoja de Trabajo para listado'!$A$155:$Z$1048576,MATCH($A700,'Hoja de Trabajo para listado'!$A$155:$A$1048576,0),MATCH((CUADRO!H$4&amp;$E700),'Hoja de Trabajo para listado'!$A$151:$Z$151,0)),0)+IFERROR(INDEX('Hoja de Trabajo para listado'!$AB$155:$BA$1048576,MATCH($A700,'Hoja de Trabajo para listado'!$AB$155:$AB$1048576,0),MATCH((CUADRO!H$4&amp;$E700),'Hoja de Trabajo para listado'!$AB$151:$BA$151,0)),0)+IFERROR(INDEX('Hoja de Trabajo para listado'!$BC$155:$CB$1048576,MATCH($A700,'Hoja de Trabajo para listado'!$BC$155:$BC$1048576,0),MATCH((CUADRO!H$4&amp;$E700),'Hoja de Trabajo para listado'!$BC$151:$CB$151,0)),0)+IFERROR(INDEX('Hoja de Trabajo para listado'!$DE$153:$DG$274,MATCH($A700,'Hoja de Trabajo para listado'!$DE$153:$DE$1048576,0),MATCH((CUADRO!H$4&amp;$E700),'Hoja de Trabajo para listado'!$DE$151:$DG$151,0)),0)+IFERROR(INDEX('Hoja de Trabajo para listado'!$CD$155:$DC$1048576,MATCH($A700,'Hoja de Trabajo para listado'!$CD$155:$CD$1048576,0),MATCH((CUADRO!H$4&amp;$E700),'Hoja de Trabajo para listado'!$CD$151:$DC$151,0)),0)</f>
        <v>0</v>
      </c>
      <c r="I700" s="241">
        <f ca="1">+IFERROR(INDEX('Hoja de Trabajo para listado'!$A$155:$Z$1048576,MATCH($A700,'Hoja de Trabajo para listado'!$A$155:$A$1048576,0),MATCH((CUADRO!I$4&amp;$E700),'Hoja de Trabajo para listado'!$A$151:$Z$151,0)),0)+IFERROR(INDEX('Hoja de Trabajo para listado'!$AB$155:$BA$1048576,MATCH($A700,'Hoja de Trabajo para listado'!$AB$155:$AB$1048576,0),MATCH((CUADRO!I$4&amp;$E700),'Hoja de Trabajo para listado'!$AB$151:$BA$151,0)),0)+IFERROR(INDEX('Hoja de Trabajo para listado'!$BC$155:$CB$1048576,MATCH($A700,'Hoja de Trabajo para listado'!$BC$155:$BC$1048576,0),MATCH((CUADRO!I$4&amp;$E700),'Hoja de Trabajo para listado'!$BC$151:$CB$151,0)),0)+IFERROR(INDEX('Hoja de Trabajo para listado'!$DE$153:$DG$274,MATCH($A700,'Hoja de Trabajo para listado'!$DE$153:$DE$1048576,0),MATCH((CUADRO!I$4&amp;$E700),'Hoja de Trabajo para listado'!$DE$151:$DG$151,0)),0)+IFERROR(INDEX('Hoja de Trabajo para listado'!$CD$155:$DC$1048576,MATCH($A700,'Hoja de Trabajo para listado'!$CD$155:$CD$1048576,0),MATCH((CUADRO!I$4&amp;$E700),'Hoja de Trabajo para listado'!$CD$151:$DC$151,0)),0)</f>
        <v>0</v>
      </c>
      <c r="J700" s="241">
        <f ca="1">+IFERROR(INDEX('Hoja de Trabajo para listado'!$A$155:$Z$1048576,MATCH($A700,'Hoja de Trabajo para listado'!$A$155:$A$1048576,0),MATCH((CUADRO!J$4&amp;$E700),'Hoja de Trabajo para listado'!$A$151:$Z$151,0)),0)+IFERROR(INDEX('Hoja de Trabajo para listado'!$AB$155:$BA$1048576,MATCH($A700,'Hoja de Trabajo para listado'!$AB$155:$AB$1048576,0),MATCH((CUADRO!J$4&amp;$E700),'Hoja de Trabajo para listado'!$AB$151:$BA$151,0)),0)+IFERROR(INDEX('Hoja de Trabajo para listado'!$BC$155:$CB$1048576,MATCH($A700,'Hoja de Trabajo para listado'!$BC$155:$BC$1048576,0),MATCH((CUADRO!J$4&amp;$E700),'Hoja de Trabajo para listado'!$BC$151:$CB$151,0)),0)+IFERROR(INDEX('Hoja de Trabajo para listado'!$DE$153:$DG$274,MATCH($A700,'Hoja de Trabajo para listado'!$DE$153:$DE$1048576,0),MATCH((CUADRO!J$4&amp;$E700),'Hoja de Trabajo para listado'!$DE$151:$DG$151,0)),0)+IFERROR(INDEX('Hoja de Trabajo para listado'!$CD$155:$DC$1048576,MATCH($A700,'Hoja de Trabajo para listado'!$CD$155:$CD$1048576,0),MATCH((CUADRO!J$4&amp;$E700),'Hoja de Trabajo para listado'!$CD$151:$DC$151,0)),0)</f>
        <v>0</v>
      </c>
      <c r="K700" s="241">
        <f ca="1">+IFERROR(INDEX('Hoja de Trabajo para listado'!$A$155:$Z$1048576,MATCH($A700,'Hoja de Trabajo para listado'!$A$155:$A$1048576,0),MATCH((CUADRO!K$4&amp;$E700),'Hoja de Trabajo para listado'!$A$151:$Z$151,0)),0)+IFERROR(INDEX('Hoja de Trabajo para listado'!$AB$155:$BA$1048576,MATCH($A700,'Hoja de Trabajo para listado'!$AB$155:$AB$1048576,0),MATCH((CUADRO!K$4&amp;$E700),'Hoja de Trabajo para listado'!$AB$151:$BA$151,0)),0)+IFERROR(INDEX('Hoja de Trabajo para listado'!$BC$155:$CB$1048576,MATCH($A700,'Hoja de Trabajo para listado'!$BC$155:$BC$1048576,0),MATCH((CUADRO!K$4&amp;$E700),'Hoja de Trabajo para listado'!$BC$151:$CB$151,0)),0)+IFERROR(INDEX('Hoja de Trabajo para listado'!$DE$153:$DG$274,MATCH($A700,'Hoja de Trabajo para listado'!$DE$153:$DE$1048576,0),MATCH((CUADRO!K$4&amp;$E700),'Hoja de Trabajo para listado'!$DE$151:$DG$151,0)),0)+IFERROR(INDEX('Hoja de Trabajo para listado'!$CD$155:$DC$1048576,MATCH($A700,'Hoja de Trabajo para listado'!$CD$155:$CD$1048576,0),MATCH((CUADRO!K$4&amp;$E700),'Hoja de Trabajo para listado'!$CD$151:$DC$151,0)),0)</f>
        <v>0</v>
      </c>
      <c r="L700" s="241">
        <f ca="1">+IFERROR(INDEX('Hoja de Trabajo para listado'!$A$155:$Z$1048576,MATCH($A700,'Hoja de Trabajo para listado'!$A$155:$A$1048576,0),MATCH((CUADRO!L$4&amp;$E700),'Hoja de Trabajo para listado'!$A$151:$Z$151,0)),0)+IFERROR(INDEX('Hoja de Trabajo para listado'!$AB$155:$BA$1048576,MATCH($A700,'Hoja de Trabajo para listado'!$AB$155:$AB$1048576,0),MATCH((CUADRO!L$4&amp;$E700),'Hoja de Trabajo para listado'!$AB$151:$BA$151,0)),0)+IFERROR(INDEX('Hoja de Trabajo para listado'!$BC$155:$CB$1048576,MATCH($A700,'Hoja de Trabajo para listado'!$BC$155:$BC$1048576,0),MATCH((CUADRO!L$4&amp;$E700),'Hoja de Trabajo para listado'!$BC$151:$CB$151,0)),0)+IFERROR(INDEX('Hoja de Trabajo para listado'!$DE$153:$DG$274,MATCH($A700,'Hoja de Trabajo para listado'!$DE$153:$DE$1048576,0),MATCH((CUADRO!L$4&amp;$E700),'Hoja de Trabajo para listado'!$DE$151:$DG$151,0)),0)+IFERROR(INDEX('Hoja de Trabajo para listado'!$CD$155:$DC$1048576,MATCH($A700,'Hoja de Trabajo para listado'!$CD$155:$CD$1048576,0),MATCH((CUADRO!L$4&amp;$E700),'Hoja de Trabajo para listado'!$CD$151:$DC$151,0)),0)</f>
        <v>0</v>
      </c>
      <c r="M700" s="241">
        <f ca="1">+IFERROR(INDEX('Hoja de Trabajo para listado'!$A$155:$Z$1048576,MATCH($A700,'Hoja de Trabajo para listado'!$A$155:$A$1048576,0),MATCH((CUADRO!M$4&amp;$E700),'Hoja de Trabajo para listado'!$A$151:$Z$151,0)),0)+IFERROR(INDEX('Hoja de Trabajo para listado'!$AB$155:$BA$1048576,MATCH($A700,'Hoja de Trabajo para listado'!$AB$155:$AB$1048576,0),MATCH((CUADRO!M$4&amp;$E700),'Hoja de Trabajo para listado'!$AB$151:$BA$151,0)),0)+IFERROR(INDEX('Hoja de Trabajo para listado'!$BC$155:$CB$1048576,MATCH($A700,'Hoja de Trabajo para listado'!$BC$155:$BC$1048576,0),MATCH((CUADRO!M$4&amp;$E700),'Hoja de Trabajo para listado'!$BC$151:$CB$151,0)),0)+IFERROR(INDEX('Hoja de Trabajo para listado'!$DE$153:$DG$274,MATCH($A700,'Hoja de Trabajo para listado'!$DE$153:$DE$1048576,0),MATCH((CUADRO!M$4&amp;$E700),'Hoja de Trabajo para listado'!$DE$151:$DG$151,0)),0)+IFERROR(INDEX('Hoja de Trabajo para listado'!$CD$155:$DC$1048576,MATCH($A700,'Hoja de Trabajo para listado'!$CD$155:$CD$1048576,0),MATCH((CUADRO!M$4&amp;$E700),'Hoja de Trabajo para listado'!$CD$151:$DC$151,0)),0)</f>
        <v>0</v>
      </c>
      <c r="N700" s="241">
        <f ca="1">+IFERROR(INDEX('Hoja de Trabajo para listado'!$A$155:$Z$1048576,MATCH($A700,'Hoja de Trabajo para listado'!$A$155:$A$1048576,0),MATCH((CUADRO!N$4&amp;$E700),'Hoja de Trabajo para listado'!$A$151:$Z$151,0)),0)+IFERROR(INDEX('Hoja de Trabajo para listado'!$AB$155:$BA$1048576,MATCH($A700,'Hoja de Trabajo para listado'!$AB$155:$AB$1048576,0),MATCH((CUADRO!N$4&amp;$E700),'Hoja de Trabajo para listado'!$AB$151:$BA$151,0)),0)+IFERROR(INDEX('Hoja de Trabajo para listado'!$BC$155:$CB$1048576,MATCH($A700,'Hoja de Trabajo para listado'!$BC$155:$BC$1048576,0),MATCH((CUADRO!N$4&amp;$E700),'Hoja de Trabajo para listado'!$BC$151:$CB$151,0)),0)+IFERROR(INDEX('Hoja de Trabajo para listado'!$DE$153:$DG$274,MATCH($A700,'Hoja de Trabajo para listado'!$DE$153:$DE$1048576,0),MATCH((CUADRO!N$4&amp;$E700),'Hoja de Trabajo para listado'!$DE$151:$DG$151,0)),0)+IFERROR(INDEX('Hoja de Trabajo para listado'!$CD$155:$DC$1048576,MATCH($A700,'Hoja de Trabajo para listado'!$CD$155:$CD$1048576,0),MATCH((CUADRO!N$4&amp;$E700),'Hoja de Trabajo para listado'!$CD$151:$DC$151,0)),0)</f>
        <v>0</v>
      </c>
      <c r="O700" s="241">
        <f ca="1">+IFERROR(INDEX('Hoja de Trabajo para listado'!$A$155:$Z$1048576,MATCH($A700,'Hoja de Trabajo para listado'!$A$155:$A$1048576,0),MATCH((CUADRO!O$4&amp;$E700),'Hoja de Trabajo para listado'!$A$151:$Z$151,0)),0)+IFERROR(INDEX('Hoja de Trabajo para listado'!$AB$155:$BA$1048576,MATCH($A700,'Hoja de Trabajo para listado'!$AB$155:$AB$1048576,0),MATCH((CUADRO!O$4&amp;$E700),'Hoja de Trabajo para listado'!$AB$151:$BA$151,0)),0)+IFERROR(INDEX('Hoja de Trabajo para listado'!$BC$155:$CB$1048576,MATCH($A700,'Hoja de Trabajo para listado'!$BC$155:$BC$1048576,0),MATCH((CUADRO!O$4&amp;$E700),'Hoja de Trabajo para listado'!$BC$151:$CB$151,0)),0)+IFERROR(INDEX('Hoja de Trabajo para listado'!$DE$153:$DG$274,MATCH($A700,'Hoja de Trabajo para listado'!$DE$153:$DE$1048576,0),MATCH((CUADRO!O$4&amp;$E700),'Hoja de Trabajo para listado'!$DE$151:$DG$151,0)),0)+IFERROR(INDEX('Hoja de Trabajo para listado'!$CD$155:$DC$1048576,MATCH($A700,'Hoja de Trabajo para listado'!$CD$155:$CD$1048576,0),MATCH((CUADRO!O$4&amp;$E700),'Hoja de Trabajo para listado'!$CD$151:$DC$151,0)),0)</f>
        <v>0</v>
      </c>
      <c r="P700" s="241">
        <f ca="1">+IFERROR(INDEX('Hoja de Trabajo para listado'!$A$155:$Z$1048576,MATCH($A700,'Hoja de Trabajo para listado'!$A$155:$A$1048576,0),MATCH((CUADRO!P$4&amp;$E700),'Hoja de Trabajo para listado'!$A$151:$Z$151,0)),0)+IFERROR(INDEX('Hoja de Trabajo para listado'!$AB$155:$BA$1048576,MATCH($A700,'Hoja de Trabajo para listado'!$AB$155:$AB$1048576,0),MATCH((CUADRO!P$4&amp;$E700),'Hoja de Trabajo para listado'!$AB$151:$BA$151,0)),0)+IFERROR(INDEX('Hoja de Trabajo para listado'!$BC$155:$CB$1048576,MATCH($A700,'Hoja de Trabajo para listado'!$BC$155:$BC$1048576,0),MATCH((CUADRO!P$4&amp;$E700),'Hoja de Trabajo para listado'!$BC$151:$CB$151,0)),0)+IFERROR(INDEX('Hoja de Trabajo para listado'!$DE$153:$DG$274,MATCH($A700,'Hoja de Trabajo para listado'!$DE$153:$DE$1048576,0),MATCH((CUADRO!P$4&amp;$E700),'Hoja de Trabajo para listado'!$DE$151:$DG$151,0)),0)+IFERROR(INDEX('Hoja de Trabajo para listado'!$CD$155:$DC$1048576,MATCH($A700,'Hoja de Trabajo para listado'!$CD$155:$CD$1048576,0),MATCH((CUADRO!P$4&amp;$E700),'Hoja de Trabajo para listado'!$CD$151:$DC$151,0)),0)</f>
        <v>0</v>
      </c>
      <c r="Q700" s="241">
        <f ca="1">+IFERROR(INDEX('Hoja de Trabajo para listado'!$A$155:$Z$1048576,MATCH($A700,'Hoja de Trabajo para listado'!$A$155:$A$1048576,0),MATCH((CUADRO!Q$4&amp;$E700),'Hoja de Trabajo para listado'!$A$151:$Z$151,0)),0)+IFERROR(INDEX('Hoja de Trabajo para listado'!$AB$155:$BA$1048576,MATCH($A700,'Hoja de Trabajo para listado'!$AB$155:$AB$1048576,0),MATCH((CUADRO!Q$4&amp;$E700),'Hoja de Trabajo para listado'!$AB$151:$BA$151,0)),0)+IFERROR(INDEX('Hoja de Trabajo para listado'!$BC$155:$CB$1048576,MATCH($A700,'Hoja de Trabajo para listado'!$BC$155:$BC$1048576,0),MATCH((CUADRO!Q$4&amp;$E700),'Hoja de Trabajo para listado'!$BC$151:$CB$151,0)),0)+IFERROR(INDEX('Hoja de Trabajo para listado'!$DE$153:$DG$274,MATCH($A700,'Hoja de Trabajo para listado'!$DE$153:$DE$1048576,0),MATCH((CUADRO!Q$4&amp;$E700),'Hoja de Trabajo para listado'!$DE$151:$DG$151,0)),0)+IFERROR(INDEX('Hoja de Trabajo para listado'!$CD$155:$DC$1048576,MATCH($A700,'Hoja de Trabajo para listado'!$CD$155:$CD$1048576,0),MATCH((CUADRO!Q$4&amp;$E700),'Hoja de Trabajo para listado'!$CD$151:$DC$151,0)),0)</f>
        <v>0</v>
      </c>
      <c r="R700" s="241">
        <f t="shared" ca="1" si="20"/>
        <v>0</v>
      </c>
      <c r="S700" s="247">
        <f ca="1">+R699+R700</f>
        <v>0</v>
      </c>
      <c r="T700" s="241">
        <f ca="1">+S700</f>
        <v>0</v>
      </c>
      <c r="U700" s="240">
        <f t="shared" si="21"/>
        <v>2</v>
      </c>
    </row>
    <row r="701" spans="1:21" customFormat="1" ht="15" hidden="1" customHeight="1">
      <c r="A701" s="32">
        <v>1315</v>
      </c>
      <c r="B701" s="381">
        <f>+A701</f>
        <v>1315</v>
      </c>
      <c r="C701" s="245" t="str">
        <f>+VLOOKUP(A701,bd_lista!$A$3:$C$592,3,FALSE)</f>
        <v>Gobierno Autónomo Municipal de Punata</v>
      </c>
      <c r="D701" s="383" t="str">
        <f>+C701</f>
        <v>Gobierno Autónomo Municipal de Punata</v>
      </c>
      <c r="E701" s="240" t="s">
        <v>683</v>
      </c>
      <c r="F701" s="241">
        <f ca="1">+IFERROR(INDEX('Hoja de Trabajo para listado'!$A$155:$Z$1048576,MATCH($A701,'Hoja de Trabajo para listado'!$A$155:$A$1048576,0),MATCH((CUADRO!F$4&amp;$E701),'Hoja de Trabajo para listado'!$A$151:$Z$151,0)),0)+IFERROR(INDEX('Hoja de Trabajo para listado'!$AB$155:$BA$1048576,MATCH($A701,'Hoja de Trabajo para listado'!$AB$155:$AB$1048576,0),MATCH((CUADRO!F$4&amp;$E701),'Hoja de Trabajo para listado'!$AB$151:$BA$151,0)),0)+IFERROR(INDEX('Hoja de Trabajo para listado'!$BC$155:$CB$1048576,MATCH($A701,'Hoja de Trabajo para listado'!$BC$155:$BC$1048576,0),MATCH((CUADRO!F$4&amp;$E701),'Hoja de Trabajo para listado'!$BC$151:$CB$151,0)),0)+IFERROR(INDEX('Hoja de Trabajo para listado'!$DE$153:$DG$274,MATCH($A701,'Hoja de Trabajo para listado'!$DE$153:$DE$1048576,0),MATCH((CUADRO!F$4&amp;$E701),'Hoja de Trabajo para listado'!$DE$151:$DG$151,0)),0)+IFERROR(INDEX('Hoja de Trabajo para listado'!$CD$155:$DC$1048576,MATCH($A701,'Hoja de Trabajo para listado'!$CD$155:$CD$1048576,0),MATCH((CUADRO!F$4&amp;$E701),'Hoja de Trabajo para listado'!$CD$151:$DC$151,0)),0)</f>
        <v>0</v>
      </c>
      <c r="G701" s="241">
        <f ca="1">+IFERROR(INDEX('Hoja de Trabajo para listado'!$A$155:$Z$1048576,MATCH($A701,'Hoja de Trabajo para listado'!$A$155:$A$1048576,0),MATCH((CUADRO!G$4&amp;$E701),'Hoja de Trabajo para listado'!$A$151:$Z$151,0)),0)+IFERROR(INDEX('Hoja de Trabajo para listado'!$AB$155:$BA$1048576,MATCH($A701,'Hoja de Trabajo para listado'!$AB$155:$AB$1048576,0),MATCH((CUADRO!G$4&amp;$E701),'Hoja de Trabajo para listado'!$AB$151:$BA$151,0)),0)+IFERROR(INDEX('Hoja de Trabajo para listado'!$BC$155:$CB$1048576,MATCH($A701,'Hoja de Trabajo para listado'!$BC$155:$BC$1048576,0),MATCH((CUADRO!G$4&amp;$E701),'Hoja de Trabajo para listado'!$BC$151:$CB$151,0)),0)+IFERROR(INDEX('Hoja de Trabajo para listado'!$DE$153:$DG$274,MATCH($A701,'Hoja de Trabajo para listado'!$DE$153:$DE$1048576,0),MATCH((CUADRO!G$4&amp;$E701),'Hoja de Trabajo para listado'!$DE$151:$DG$151,0)),0)+IFERROR(INDEX('Hoja de Trabajo para listado'!$CD$155:$DC$1048576,MATCH($A701,'Hoja de Trabajo para listado'!$CD$155:$CD$1048576,0),MATCH((CUADRO!G$4&amp;$E701),'Hoja de Trabajo para listado'!$CD$151:$DC$151,0)),0)</f>
        <v>0</v>
      </c>
      <c r="H701" s="241">
        <f ca="1">+IFERROR(INDEX('Hoja de Trabajo para listado'!$A$155:$Z$1048576,MATCH($A701,'Hoja de Trabajo para listado'!$A$155:$A$1048576,0),MATCH((CUADRO!H$4&amp;$E701),'Hoja de Trabajo para listado'!$A$151:$Z$151,0)),0)+IFERROR(INDEX('Hoja de Trabajo para listado'!$AB$155:$BA$1048576,MATCH($A701,'Hoja de Trabajo para listado'!$AB$155:$AB$1048576,0),MATCH((CUADRO!H$4&amp;$E701),'Hoja de Trabajo para listado'!$AB$151:$BA$151,0)),0)+IFERROR(INDEX('Hoja de Trabajo para listado'!$BC$155:$CB$1048576,MATCH($A701,'Hoja de Trabajo para listado'!$BC$155:$BC$1048576,0),MATCH((CUADRO!H$4&amp;$E701),'Hoja de Trabajo para listado'!$BC$151:$CB$151,0)),0)+IFERROR(INDEX('Hoja de Trabajo para listado'!$DE$153:$DG$274,MATCH($A701,'Hoja de Trabajo para listado'!$DE$153:$DE$1048576,0),MATCH((CUADRO!H$4&amp;$E701),'Hoja de Trabajo para listado'!$DE$151:$DG$151,0)),0)+IFERROR(INDEX('Hoja de Trabajo para listado'!$CD$155:$DC$1048576,MATCH($A701,'Hoja de Trabajo para listado'!$CD$155:$CD$1048576,0),MATCH((CUADRO!H$4&amp;$E701),'Hoja de Trabajo para listado'!$CD$151:$DC$151,0)),0)</f>
        <v>0</v>
      </c>
      <c r="I701" s="241">
        <f ca="1">+IFERROR(INDEX('Hoja de Trabajo para listado'!$A$155:$Z$1048576,MATCH($A701,'Hoja de Trabajo para listado'!$A$155:$A$1048576,0),MATCH((CUADRO!I$4&amp;$E701),'Hoja de Trabajo para listado'!$A$151:$Z$151,0)),0)+IFERROR(INDEX('Hoja de Trabajo para listado'!$AB$155:$BA$1048576,MATCH($A701,'Hoja de Trabajo para listado'!$AB$155:$AB$1048576,0),MATCH((CUADRO!I$4&amp;$E701),'Hoja de Trabajo para listado'!$AB$151:$BA$151,0)),0)+IFERROR(INDEX('Hoja de Trabajo para listado'!$BC$155:$CB$1048576,MATCH($A701,'Hoja de Trabajo para listado'!$BC$155:$BC$1048576,0),MATCH((CUADRO!I$4&amp;$E701),'Hoja de Trabajo para listado'!$BC$151:$CB$151,0)),0)+IFERROR(INDEX('Hoja de Trabajo para listado'!$DE$153:$DG$274,MATCH($A701,'Hoja de Trabajo para listado'!$DE$153:$DE$1048576,0),MATCH((CUADRO!I$4&amp;$E701),'Hoja de Trabajo para listado'!$DE$151:$DG$151,0)),0)+IFERROR(INDEX('Hoja de Trabajo para listado'!$CD$155:$DC$1048576,MATCH($A701,'Hoja de Trabajo para listado'!$CD$155:$CD$1048576,0),MATCH((CUADRO!I$4&amp;$E701),'Hoja de Trabajo para listado'!$CD$151:$DC$151,0)),0)</f>
        <v>0</v>
      </c>
      <c r="J701" s="241">
        <f ca="1">+IFERROR(INDEX('Hoja de Trabajo para listado'!$A$155:$Z$1048576,MATCH($A701,'Hoja de Trabajo para listado'!$A$155:$A$1048576,0),MATCH((CUADRO!J$4&amp;$E701),'Hoja de Trabajo para listado'!$A$151:$Z$151,0)),0)+IFERROR(INDEX('Hoja de Trabajo para listado'!$AB$155:$BA$1048576,MATCH($A701,'Hoja de Trabajo para listado'!$AB$155:$AB$1048576,0),MATCH((CUADRO!J$4&amp;$E701),'Hoja de Trabajo para listado'!$AB$151:$BA$151,0)),0)+IFERROR(INDEX('Hoja de Trabajo para listado'!$BC$155:$CB$1048576,MATCH($A701,'Hoja de Trabajo para listado'!$BC$155:$BC$1048576,0),MATCH((CUADRO!J$4&amp;$E701),'Hoja de Trabajo para listado'!$BC$151:$CB$151,0)),0)+IFERROR(INDEX('Hoja de Trabajo para listado'!$DE$153:$DG$274,MATCH($A701,'Hoja de Trabajo para listado'!$DE$153:$DE$1048576,0),MATCH((CUADRO!J$4&amp;$E701),'Hoja de Trabajo para listado'!$DE$151:$DG$151,0)),0)+IFERROR(INDEX('Hoja de Trabajo para listado'!$CD$155:$DC$1048576,MATCH($A701,'Hoja de Trabajo para listado'!$CD$155:$CD$1048576,0),MATCH((CUADRO!J$4&amp;$E701),'Hoja de Trabajo para listado'!$CD$151:$DC$151,0)),0)</f>
        <v>0</v>
      </c>
      <c r="K701" s="241">
        <f ca="1">+IFERROR(INDEX('Hoja de Trabajo para listado'!$A$155:$Z$1048576,MATCH($A701,'Hoja de Trabajo para listado'!$A$155:$A$1048576,0),MATCH((CUADRO!K$4&amp;$E701),'Hoja de Trabajo para listado'!$A$151:$Z$151,0)),0)+IFERROR(INDEX('Hoja de Trabajo para listado'!$AB$155:$BA$1048576,MATCH($A701,'Hoja de Trabajo para listado'!$AB$155:$AB$1048576,0),MATCH((CUADRO!K$4&amp;$E701),'Hoja de Trabajo para listado'!$AB$151:$BA$151,0)),0)+IFERROR(INDEX('Hoja de Trabajo para listado'!$BC$155:$CB$1048576,MATCH($A701,'Hoja de Trabajo para listado'!$BC$155:$BC$1048576,0),MATCH((CUADRO!K$4&amp;$E701),'Hoja de Trabajo para listado'!$BC$151:$CB$151,0)),0)+IFERROR(INDEX('Hoja de Trabajo para listado'!$DE$153:$DG$274,MATCH($A701,'Hoja de Trabajo para listado'!$DE$153:$DE$1048576,0),MATCH((CUADRO!K$4&amp;$E701),'Hoja de Trabajo para listado'!$DE$151:$DG$151,0)),0)+IFERROR(INDEX('Hoja de Trabajo para listado'!$CD$155:$DC$1048576,MATCH($A701,'Hoja de Trabajo para listado'!$CD$155:$CD$1048576,0),MATCH((CUADRO!K$4&amp;$E701),'Hoja de Trabajo para listado'!$CD$151:$DC$151,0)),0)</f>
        <v>0</v>
      </c>
      <c r="L701" s="241">
        <f ca="1">+IFERROR(INDEX('Hoja de Trabajo para listado'!$A$155:$Z$1048576,MATCH($A701,'Hoja de Trabajo para listado'!$A$155:$A$1048576,0),MATCH((CUADRO!L$4&amp;$E701),'Hoja de Trabajo para listado'!$A$151:$Z$151,0)),0)+IFERROR(INDEX('Hoja de Trabajo para listado'!$AB$155:$BA$1048576,MATCH($A701,'Hoja de Trabajo para listado'!$AB$155:$AB$1048576,0),MATCH((CUADRO!L$4&amp;$E701),'Hoja de Trabajo para listado'!$AB$151:$BA$151,0)),0)+IFERROR(INDEX('Hoja de Trabajo para listado'!$BC$155:$CB$1048576,MATCH($A701,'Hoja de Trabajo para listado'!$BC$155:$BC$1048576,0),MATCH((CUADRO!L$4&amp;$E701),'Hoja de Trabajo para listado'!$BC$151:$CB$151,0)),0)+IFERROR(INDEX('Hoja de Trabajo para listado'!$DE$153:$DG$274,MATCH($A701,'Hoja de Trabajo para listado'!$DE$153:$DE$1048576,0),MATCH((CUADRO!L$4&amp;$E701),'Hoja de Trabajo para listado'!$DE$151:$DG$151,0)),0)+IFERROR(INDEX('Hoja de Trabajo para listado'!$CD$155:$DC$1048576,MATCH($A701,'Hoja de Trabajo para listado'!$CD$155:$CD$1048576,0),MATCH((CUADRO!L$4&amp;$E701),'Hoja de Trabajo para listado'!$CD$151:$DC$151,0)),0)</f>
        <v>0</v>
      </c>
      <c r="M701" s="241">
        <f ca="1">+IFERROR(INDEX('Hoja de Trabajo para listado'!$A$155:$Z$1048576,MATCH($A701,'Hoja de Trabajo para listado'!$A$155:$A$1048576,0),MATCH((CUADRO!M$4&amp;$E701),'Hoja de Trabajo para listado'!$A$151:$Z$151,0)),0)+IFERROR(INDEX('Hoja de Trabajo para listado'!$AB$155:$BA$1048576,MATCH($A701,'Hoja de Trabajo para listado'!$AB$155:$AB$1048576,0),MATCH((CUADRO!M$4&amp;$E701),'Hoja de Trabajo para listado'!$AB$151:$BA$151,0)),0)+IFERROR(INDEX('Hoja de Trabajo para listado'!$BC$155:$CB$1048576,MATCH($A701,'Hoja de Trabajo para listado'!$BC$155:$BC$1048576,0),MATCH((CUADRO!M$4&amp;$E701),'Hoja de Trabajo para listado'!$BC$151:$CB$151,0)),0)+IFERROR(INDEX('Hoja de Trabajo para listado'!$DE$153:$DG$274,MATCH($A701,'Hoja de Trabajo para listado'!$DE$153:$DE$1048576,0),MATCH((CUADRO!M$4&amp;$E701),'Hoja de Trabajo para listado'!$DE$151:$DG$151,0)),0)+IFERROR(INDEX('Hoja de Trabajo para listado'!$CD$155:$DC$1048576,MATCH($A701,'Hoja de Trabajo para listado'!$CD$155:$CD$1048576,0),MATCH((CUADRO!M$4&amp;$E701),'Hoja de Trabajo para listado'!$CD$151:$DC$151,0)),0)</f>
        <v>0</v>
      </c>
      <c r="N701" s="241">
        <f ca="1">+IFERROR(INDEX('Hoja de Trabajo para listado'!$A$155:$Z$1048576,MATCH($A701,'Hoja de Trabajo para listado'!$A$155:$A$1048576,0),MATCH((CUADRO!N$4&amp;$E701),'Hoja de Trabajo para listado'!$A$151:$Z$151,0)),0)+IFERROR(INDEX('Hoja de Trabajo para listado'!$AB$155:$BA$1048576,MATCH($A701,'Hoja de Trabajo para listado'!$AB$155:$AB$1048576,0),MATCH((CUADRO!N$4&amp;$E701),'Hoja de Trabajo para listado'!$AB$151:$BA$151,0)),0)+IFERROR(INDEX('Hoja de Trabajo para listado'!$BC$155:$CB$1048576,MATCH($A701,'Hoja de Trabajo para listado'!$BC$155:$BC$1048576,0),MATCH((CUADRO!N$4&amp;$E701),'Hoja de Trabajo para listado'!$BC$151:$CB$151,0)),0)+IFERROR(INDEX('Hoja de Trabajo para listado'!$DE$153:$DG$274,MATCH($A701,'Hoja de Trabajo para listado'!$DE$153:$DE$1048576,0),MATCH((CUADRO!N$4&amp;$E701),'Hoja de Trabajo para listado'!$DE$151:$DG$151,0)),0)+IFERROR(INDEX('Hoja de Trabajo para listado'!$CD$155:$DC$1048576,MATCH($A701,'Hoja de Trabajo para listado'!$CD$155:$CD$1048576,0),MATCH((CUADRO!N$4&amp;$E701),'Hoja de Trabajo para listado'!$CD$151:$DC$151,0)),0)</f>
        <v>0</v>
      </c>
      <c r="O701" s="241">
        <f ca="1">+IFERROR(INDEX('Hoja de Trabajo para listado'!$A$155:$Z$1048576,MATCH($A701,'Hoja de Trabajo para listado'!$A$155:$A$1048576,0),MATCH((CUADRO!O$4&amp;$E701),'Hoja de Trabajo para listado'!$A$151:$Z$151,0)),0)+IFERROR(INDEX('Hoja de Trabajo para listado'!$AB$155:$BA$1048576,MATCH($A701,'Hoja de Trabajo para listado'!$AB$155:$AB$1048576,0),MATCH((CUADRO!O$4&amp;$E701),'Hoja de Trabajo para listado'!$AB$151:$BA$151,0)),0)+IFERROR(INDEX('Hoja de Trabajo para listado'!$BC$155:$CB$1048576,MATCH($A701,'Hoja de Trabajo para listado'!$BC$155:$BC$1048576,0),MATCH((CUADRO!O$4&amp;$E701),'Hoja de Trabajo para listado'!$BC$151:$CB$151,0)),0)+IFERROR(INDEX('Hoja de Trabajo para listado'!$DE$153:$DG$274,MATCH($A701,'Hoja de Trabajo para listado'!$DE$153:$DE$1048576,0),MATCH((CUADRO!O$4&amp;$E701),'Hoja de Trabajo para listado'!$DE$151:$DG$151,0)),0)+IFERROR(INDEX('Hoja de Trabajo para listado'!$CD$155:$DC$1048576,MATCH($A701,'Hoja de Trabajo para listado'!$CD$155:$CD$1048576,0),MATCH((CUADRO!O$4&amp;$E701),'Hoja de Trabajo para listado'!$CD$151:$DC$151,0)),0)</f>
        <v>0</v>
      </c>
      <c r="P701" s="241">
        <f ca="1">+IFERROR(INDEX('Hoja de Trabajo para listado'!$A$155:$Z$1048576,MATCH($A701,'Hoja de Trabajo para listado'!$A$155:$A$1048576,0),MATCH((CUADRO!P$4&amp;$E701),'Hoja de Trabajo para listado'!$A$151:$Z$151,0)),0)+IFERROR(INDEX('Hoja de Trabajo para listado'!$AB$155:$BA$1048576,MATCH($A701,'Hoja de Trabajo para listado'!$AB$155:$AB$1048576,0),MATCH((CUADRO!P$4&amp;$E701),'Hoja de Trabajo para listado'!$AB$151:$BA$151,0)),0)+IFERROR(INDEX('Hoja de Trabajo para listado'!$BC$155:$CB$1048576,MATCH($A701,'Hoja de Trabajo para listado'!$BC$155:$BC$1048576,0),MATCH((CUADRO!P$4&amp;$E701),'Hoja de Trabajo para listado'!$BC$151:$CB$151,0)),0)+IFERROR(INDEX('Hoja de Trabajo para listado'!$DE$153:$DG$274,MATCH($A701,'Hoja de Trabajo para listado'!$DE$153:$DE$1048576,0),MATCH((CUADRO!P$4&amp;$E701),'Hoja de Trabajo para listado'!$DE$151:$DG$151,0)),0)+IFERROR(INDEX('Hoja de Trabajo para listado'!$CD$155:$DC$1048576,MATCH($A701,'Hoja de Trabajo para listado'!$CD$155:$CD$1048576,0),MATCH((CUADRO!P$4&amp;$E701),'Hoja de Trabajo para listado'!$CD$151:$DC$151,0)),0)</f>
        <v>0</v>
      </c>
      <c r="Q701" s="241">
        <f ca="1">+IFERROR(INDEX('Hoja de Trabajo para listado'!$A$155:$Z$1048576,MATCH($A701,'Hoja de Trabajo para listado'!$A$155:$A$1048576,0),MATCH((CUADRO!Q$4&amp;$E701),'Hoja de Trabajo para listado'!$A$151:$Z$151,0)),0)+IFERROR(INDEX('Hoja de Trabajo para listado'!$AB$155:$BA$1048576,MATCH($A701,'Hoja de Trabajo para listado'!$AB$155:$AB$1048576,0),MATCH((CUADRO!Q$4&amp;$E701),'Hoja de Trabajo para listado'!$AB$151:$BA$151,0)),0)+IFERROR(INDEX('Hoja de Trabajo para listado'!$BC$155:$CB$1048576,MATCH($A701,'Hoja de Trabajo para listado'!$BC$155:$BC$1048576,0),MATCH((CUADRO!Q$4&amp;$E701),'Hoja de Trabajo para listado'!$BC$151:$CB$151,0)),0)+IFERROR(INDEX('Hoja de Trabajo para listado'!$DE$153:$DG$274,MATCH($A701,'Hoja de Trabajo para listado'!$DE$153:$DE$1048576,0),MATCH((CUADRO!Q$4&amp;$E701),'Hoja de Trabajo para listado'!$DE$151:$DG$151,0)),0)+IFERROR(INDEX('Hoja de Trabajo para listado'!$CD$155:$DC$1048576,MATCH($A701,'Hoja de Trabajo para listado'!$CD$155:$CD$1048576,0),MATCH((CUADRO!Q$4&amp;$E701),'Hoja de Trabajo para listado'!$CD$151:$DC$151,0)),0)</f>
        <v>0</v>
      </c>
      <c r="R701" s="241">
        <f t="shared" ca="1" si="20"/>
        <v>0</v>
      </c>
      <c r="S701" s="247"/>
      <c r="T701" s="241">
        <f ca="1">+T702</f>
        <v>0</v>
      </c>
      <c r="U701" s="240">
        <f t="shared" si="21"/>
        <v>1</v>
      </c>
    </row>
    <row r="702" spans="1:21" customFormat="1" ht="15" hidden="1" customHeight="1">
      <c r="A702" s="32">
        <v>1315</v>
      </c>
      <c r="B702" s="382"/>
      <c r="C702" s="245" t="str">
        <f>+VLOOKUP(A702,bd_lista!$A$3:$C$592,3,FALSE)</f>
        <v>Gobierno Autónomo Municipal de Punata</v>
      </c>
      <c r="D702" s="384"/>
      <c r="E702" s="242" t="s">
        <v>684</v>
      </c>
      <c r="F702" s="241">
        <f ca="1">+IFERROR(INDEX('Hoja de Trabajo para listado'!$A$155:$Z$1048576,MATCH($A702,'Hoja de Trabajo para listado'!$A$155:$A$1048576,0),MATCH((CUADRO!F$4&amp;$E702),'Hoja de Trabajo para listado'!$A$151:$Z$151,0)),0)+IFERROR(INDEX('Hoja de Trabajo para listado'!$AB$155:$BA$1048576,MATCH($A702,'Hoja de Trabajo para listado'!$AB$155:$AB$1048576,0),MATCH((CUADRO!F$4&amp;$E702),'Hoja de Trabajo para listado'!$AB$151:$BA$151,0)),0)+IFERROR(INDEX('Hoja de Trabajo para listado'!$BC$155:$CB$1048576,MATCH($A702,'Hoja de Trabajo para listado'!$BC$155:$BC$1048576,0),MATCH((CUADRO!F$4&amp;$E702),'Hoja de Trabajo para listado'!$BC$151:$CB$151,0)),0)+IFERROR(INDEX('Hoja de Trabajo para listado'!$DE$153:$DG$274,MATCH($A702,'Hoja de Trabajo para listado'!$DE$153:$DE$1048576,0),MATCH((CUADRO!F$4&amp;$E702),'Hoja de Trabajo para listado'!$DE$151:$DG$151,0)),0)+IFERROR(INDEX('Hoja de Trabajo para listado'!$CD$155:$DC$1048576,MATCH($A702,'Hoja de Trabajo para listado'!$CD$155:$CD$1048576,0),MATCH((CUADRO!F$4&amp;$E702),'Hoja de Trabajo para listado'!$CD$151:$DC$151,0)),0)</f>
        <v>0</v>
      </c>
      <c r="G702" s="241">
        <f ca="1">+IFERROR(INDEX('Hoja de Trabajo para listado'!$A$155:$Z$1048576,MATCH($A702,'Hoja de Trabajo para listado'!$A$155:$A$1048576,0),MATCH((CUADRO!G$4&amp;$E702),'Hoja de Trabajo para listado'!$A$151:$Z$151,0)),0)+IFERROR(INDEX('Hoja de Trabajo para listado'!$AB$155:$BA$1048576,MATCH($A702,'Hoja de Trabajo para listado'!$AB$155:$AB$1048576,0),MATCH((CUADRO!G$4&amp;$E702),'Hoja de Trabajo para listado'!$AB$151:$BA$151,0)),0)+IFERROR(INDEX('Hoja de Trabajo para listado'!$BC$155:$CB$1048576,MATCH($A702,'Hoja de Trabajo para listado'!$BC$155:$BC$1048576,0),MATCH((CUADRO!G$4&amp;$E702),'Hoja de Trabajo para listado'!$BC$151:$CB$151,0)),0)+IFERROR(INDEX('Hoja de Trabajo para listado'!$DE$153:$DG$274,MATCH($A702,'Hoja de Trabajo para listado'!$DE$153:$DE$1048576,0),MATCH((CUADRO!G$4&amp;$E702),'Hoja de Trabajo para listado'!$DE$151:$DG$151,0)),0)+IFERROR(INDEX('Hoja de Trabajo para listado'!$CD$155:$DC$1048576,MATCH($A702,'Hoja de Trabajo para listado'!$CD$155:$CD$1048576,0),MATCH((CUADRO!G$4&amp;$E702),'Hoja de Trabajo para listado'!$CD$151:$DC$151,0)),0)</f>
        <v>0</v>
      </c>
      <c r="H702" s="241">
        <f ca="1">+IFERROR(INDEX('Hoja de Trabajo para listado'!$A$155:$Z$1048576,MATCH($A702,'Hoja de Trabajo para listado'!$A$155:$A$1048576,0),MATCH((CUADRO!H$4&amp;$E702),'Hoja de Trabajo para listado'!$A$151:$Z$151,0)),0)+IFERROR(INDEX('Hoja de Trabajo para listado'!$AB$155:$BA$1048576,MATCH($A702,'Hoja de Trabajo para listado'!$AB$155:$AB$1048576,0),MATCH((CUADRO!H$4&amp;$E702),'Hoja de Trabajo para listado'!$AB$151:$BA$151,0)),0)+IFERROR(INDEX('Hoja de Trabajo para listado'!$BC$155:$CB$1048576,MATCH($A702,'Hoja de Trabajo para listado'!$BC$155:$BC$1048576,0),MATCH((CUADRO!H$4&amp;$E702),'Hoja de Trabajo para listado'!$BC$151:$CB$151,0)),0)+IFERROR(INDEX('Hoja de Trabajo para listado'!$DE$153:$DG$274,MATCH($A702,'Hoja de Trabajo para listado'!$DE$153:$DE$1048576,0),MATCH((CUADRO!H$4&amp;$E702),'Hoja de Trabajo para listado'!$DE$151:$DG$151,0)),0)+IFERROR(INDEX('Hoja de Trabajo para listado'!$CD$155:$DC$1048576,MATCH($A702,'Hoja de Trabajo para listado'!$CD$155:$CD$1048576,0),MATCH((CUADRO!H$4&amp;$E702),'Hoja de Trabajo para listado'!$CD$151:$DC$151,0)),0)</f>
        <v>0</v>
      </c>
      <c r="I702" s="241">
        <f ca="1">+IFERROR(INDEX('Hoja de Trabajo para listado'!$A$155:$Z$1048576,MATCH($A702,'Hoja de Trabajo para listado'!$A$155:$A$1048576,0),MATCH((CUADRO!I$4&amp;$E702),'Hoja de Trabajo para listado'!$A$151:$Z$151,0)),0)+IFERROR(INDEX('Hoja de Trabajo para listado'!$AB$155:$BA$1048576,MATCH($A702,'Hoja de Trabajo para listado'!$AB$155:$AB$1048576,0),MATCH((CUADRO!I$4&amp;$E702),'Hoja de Trabajo para listado'!$AB$151:$BA$151,0)),0)+IFERROR(INDEX('Hoja de Trabajo para listado'!$BC$155:$CB$1048576,MATCH($A702,'Hoja de Trabajo para listado'!$BC$155:$BC$1048576,0),MATCH((CUADRO!I$4&amp;$E702),'Hoja de Trabajo para listado'!$BC$151:$CB$151,0)),0)+IFERROR(INDEX('Hoja de Trabajo para listado'!$DE$153:$DG$274,MATCH($A702,'Hoja de Trabajo para listado'!$DE$153:$DE$1048576,0),MATCH((CUADRO!I$4&amp;$E702),'Hoja de Trabajo para listado'!$DE$151:$DG$151,0)),0)+IFERROR(INDEX('Hoja de Trabajo para listado'!$CD$155:$DC$1048576,MATCH($A702,'Hoja de Trabajo para listado'!$CD$155:$CD$1048576,0),MATCH((CUADRO!I$4&amp;$E702),'Hoja de Trabajo para listado'!$CD$151:$DC$151,0)),0)</f>
        <v>0</v>
      </c>
      <c r="J702" s="241">
        <f ca="1">+IFERROR(INDEX('Hoja de Trabajo para listado'!$A$155:$Z$1048576,MATCH($A702,'Hoja de Trabajo para listado'!$A$155:$A$1048576,0),MATCH((CUADRO!J$4&amp;$E702),'Hoja de Trabajo para listado'!$A$151:$Z$151,0)),0)+IFERROR(INDEX('Hoja de Trabajo para listado'!$AB$155:$BA$1048576,MATCH($A702,'Hoja de Trabajo para listado'!$AB$155:$AB$1048576,0),MATCH((CUADRO!J$4&amp;$E702),'Hoja de Trabajo para listado'!$AB$151:$BA$151,0)),0)+IFERROR(INDEX('Hoja de Trabajo para listado'!$BC$155:$CB$1048576,MATCH($A702,'Hoja de Trabajo para listado'!$BC$155:$BC$1048576,0),MATCH((CUADRO!J$4&amp;$E702),'Hoja de Trabajo para listado'!$BC$151:$CB$151,0)),0)+IFERROR(INDEX('Hoja de Trabajo para listado'!$DE$153:$DG$274,MATCH($A702,'Hoja de Trabajo para listado'!$DE$153:$DE$1048576,0),MATCH((CUADRO!J$4&amp;$E702),'Hoja de Trabajo para listado'!$DE$151:$DG$151,0)),0)+IFERROR(INDEX('Hoja de Trabajo para listado'!$CD$155:$DC$1048576,MATCH($A702,'Hoja de Trabajo para listado'!$CD$155:$CD$1048576,0),MATCH((CUADRO!J$4&amp;$E702),'Hoja de Trabajo para listado'!$CD$151:$DC$151,0)),0)</f>
        <v>0</v>
      </c>
      <c r="K702" s="241">
        <f ca="1">+IFERROR(INDEX('Hoja de Trabajo para listado'!$A$155:$Z$1048576,MATCH($A702,'Hoja de Trabajo para listado'!$A$155:$A$1048576,0),MATCH((CUADRO!K$4&amp;$E702),'Hoja de Trabajo para listado'!$A$151:$Z$151,0)),0)+IFERROR(INDEX('Hoja de Trabajo para listado'!$AB$155:$BA$1048576,MATCH($A702,'Hoja de Trabajo para listado'!$AB$155:$AB$1048576,0),MATCH((CUADRO!K$4&amp;$E702),'Hoja de Trabajo para listado'!$AB$151:$BA$151,0)),0)+IFERROR(INDEX('Hoja de Trabajo para listado'!$BC$155:$CB$1048576,MATCH($A702,'Hoja de Trabajo para listado'!$BC$155:$BC$1048576,0),MATCH((CUADRO!K$4&amp;$E702),'Hoja de Trabajo para listado'!$BC$151:$CB$151,0)),0)+IFERROR(INDEX('Hoja de Trabajo para listado'!$DE$153:$DG$274,MATCH($A702,'Hoja de Trabajo para listado'!$DE$153:$DE$1048576,0),MATCH((CUADRO!K$4&amp;$E702),'Hoja de Trabajo para listado'!$DE$151:$DG$151,0)),0)+IFERROR(INDEX('Hoja de Trabajo para listado'!$CD$155:$DC$1048576,MATCH($A702,'Hoja de Trabajo para listado'!$CD$155:$CD$1048576,0),MATCH((CUADRO!K$4&amp;$E702),'Hoja de Trabajo para listado'!$CD$151:$DC$151,0)),0)</f>
        <v>0</v>
      </c>
      <c r="L702" s="241">
        <f ca="1">+IFERROR(INDEX('Hoja de Trabajo para listado'!$A$155:$Z$1048576,MATCH($A702,'Hoja de Trabajo para listado'!$A$155:$A$1048576,0),MATCH((CUADRO!L$4&amp;$E702),'Hoja de Trabajo para listado'!$A$151:$Z$151,0)),0)+IFERROR(INDEX('Hoja de Trabajo para listado'!$AB$155:$BA$1048576,MATCH($A702,'Hoja de Trabajo para listado'!$AB$155:$AB$1048576,0),MATCH((CUADRO!L$4&amp;$E702),'Hoja de Trabajo para listado'!$AB$151:$BA$151,0)),0)+IFERROR(INDEX('Hoja de Trabajo para listado'!$BC$155:$CB$1048576,MATCH($A702,'Hoja de Trabajo para listado'!$BC$155:$BC$1048576,0),MATCH((CUADRO!L$4&amp;$E702),'Hoja de Trabajo para listado'!$BC$151:$CB$151,0)),0)+IFERROR(INDEX('Hoja de Trabajo para listado'!$DE$153:$DG$274,MATCH($A702,'Hoja de Trabajo para listado'!$DE$153:$DE$1048576,0),MATCH((CUADRO!L$4&amp;$E702),'Hoja de Trabajo para listado'!$DE$151:$DG$151,0)),0)+IFERROR(INDEX('Hoja de Trabajo para listado'!$CD$155:$DC$1048576,MATCH($A702,'Hoja de Trabajo para listado'!$CD$155:$CD$1048576,0),MATCH((CUADRO!L$4&amp;$E702),'Hoja de Trabajo para listado'!$CD$151:$DC$151,0)),0)</f>
        <v>0</v>
      </c>
      <c r="M702" s="241">
        <f ca="1">+IFERROR(INDEX('Hoja de Trabajo para listado'!$A$155:$Z$1048576,MATCH($A702,'Hoja de Trabajo para listado'!$A$155:$A$1048576,0),MATCH((CUADRO!M$4&amp;$E702),'Hoja de Trabajo para listado'!$A$151:$Z$151,0)),0)+IFERROR(INDEX('Hoja de Trabajo para listado'!$AB$155:$BA$1048576,MATCH($A702,'Hoja de Trabajo para listado'!$AB$155:$AB$1048576,0),MATCH((CUADRO!M$4&amp;$E702),'Hoja de Trabajo para listado'!$AB$151:$BA$151,0)),0)+IFERROR(INDEX('Hoja de Trabajo para listado'!$BC$155:$CB$1048576,MATCH($A702,'Hoja de Trabajo para listado'!$BC$155:$BC$1048576,0),MATCH((CUADRO!M$4&amp;$E702),'Hoja de Trabajo para listado'!$BC$151:$CB$151,0)),0)+IFERROR(INDEX('Hoja de Trabajo para listado'!$DE$153:$DG$274,MATCH($A702,'Hoja de Trabajo para listado'!$DE$153:$DE$1048576,0),MATCH((CUADRO!M$4&amp;$E702),'Hoja de Trabajo para listado'!$DE$151:$DG$151,0)),0)+IFERROR(INDEX('Hoja de Trabajo para listado'!$CD$155:$DC$1048576,MATCH($A702,'Hoja de Trabajo para listado'!$CD$155:$CD$1048576,0),MATCH((CUADRO!M$4&amp;$E702),'Hoja de Trabajo para listado'!$CD$151:$DC$151,0)),0)</f>
        <v>0</v>
      </c>
      <c r="N702" s="241">
        <f ca="1">+IFERROR(INDEX('Hoja de Trabajo para listado'!$A$155:$Z$1048576,MATCH($A702,'Hoja de Trabajo para listado'!$A$155:$A$1048576,0),MATCH((CUADRO!N$4&amp;$E702),'Hoja de Trabajo para listado'!$A$151:$Z$151,0)),0)+IFERROR(INDEX('Hoja de Trabajo para listado'!$AB$155:$BA$1048576,MATCH($A702,'Hoja de Trabajo para listado'!$AB$155:$AB$1048576,0),MATCH((CUADRO!N$4&amp;$E702),'Hoja de Trabajo para listado'!$AB$151:$BA$151,0)),0)+IFERROR(INDEX('Hoja de Trabajo para listado'!$BC$155:$CB$1048576,MATCH($A702,'Hoja de Trabajo para listado'!$BC$155:$BC$1048576,0),MATCH((CUADRO!N$4&amp;$E702),'Hoja de Trabajo para listado'!$BC$151:$CB$151,0)),0)+IFERROR(INDEX('Hoja de Trabajo para listado'!$DE$153:$DG$274,MATCH($A702,'Hoja de Trabajo para listado'!$DE$153:$DE$1048576,0),MATCH((CUADRO!N$4&amp;$E702),'Hoja de Trabajo para listado'!$DE$151:$DG$151,0)),0)+IFERROR(INDEX('Hoja de Trabajo para listado'!$CD$155:$DC$1048576,MATCH($A702,'Hoja de Trabajo para listado'!$CD$155:$CD$1048576,0),MATCH((CUADRO!N$4&amp;$E702),'Hoja de Trabajo para listado'!$CD$151:$DC$151,0)),0)</f>
        <v>0</v>
      </c>
      <c r="O702" s="241">
        <f ca="1">+IFERROR(INDEX('Hoja de Trabajo para listado'!$A$155:$Z$1048576,MATCH($A702,'Hoja de Trabajo para listado'!$A$155:$A$1048576,0),MATCH((CUADRO!O$4&amp;$E702),'Hoja de Trabajo para listado'!$A$151:$Z$151,0)),0)+IFERROR(INDEX('Hoja de Trabajo para listado'!$AB$155:$BA$1048576,MATCH($A702,'Hoja de Trabajo para listado'!$AB$155:$AB$1048576,0),MATCH((CUADRO!O$4&amp;$E702),'Hoja de Trabajo para listado'!$AB$151:$BA$151,0)),0)+IFERROR(INDEX('Hoja de Trabajo para listado'!$BC$155:$CB$1048576,MATCH($A702,'Hoja de Trabajo para listado'!$BC$155:$BC$1048576,0),MATCH((CUADRO!O$4&amp;$E702),'Hoja de Trabajo para listado'!$BC$151:$CB$151,0)),0)+IFERROR(INDEX('Hoja de Trabajo para listado'!$DE$153:$DG$274,MATCH($A702,'Hoja de Trabajo para listado'!$DE$153:$DE$1048576,0),MATCH((CUADRO!O$4&amp;$E702),'Hoja de Trabajo para listado'!$DE$151:$DG$151,0)),0)+IFERROR(INDEX('Hoja de Trabajo para listado'!$CD$155:$DC$1048576,MATCH($A702,'Hoja de Trabajo para listado'!$CD$155:$CD$1048576,0),MATCH((CUADRO!O$4&amp;$E702),'Hoja de Trabajo para listado'!$CD$151:$DC$151,0)),0)</f>
        <v>0</v>
      </c>
      <c r="P702" s="241">
        <f ca="1">+IFERROR(INDEX('Hoja de Trabajo para listado'!$A$155:$Z$1048576,MATCH($A702,'Hoja de Trabajo para listado'!$A$155:$A$1048576,0),MATCH((CUADRO!P$4&amp;$E702),'Hoja de Trabajo para listado'!$A$151:$Z$151,0)),0)+IFERROR(INDEX('Hoja de Trabajo para listado'!$AB$155:$BA$1048576,MATCH($A702,'Hoja de Trabajo para listado'!$AB$155:$AB$1048576,0),MATCH((CUADRO!P$4&amp;$E702),'Hoja de Trabajo para listado'!$AB$151:$BA$151,0)),0)+IFERROR(INDEX('Hoja de Trabajo para listado'!$BC$155:$CB$1048576,MATCH($A702,'Hoja de Trabajo para listado'!$BC$155:$BC$1048576,0),MATCH((CUADRO!P$4&amp;$E702),'Hoja de Trabajo para listado'!$BC$151:$CB$151,0)),0)+IFERROR(INDEX('Hoja de Trabajo para listado'!$DE$153:$DG$274,MATCH($A702,'Hoja de Trabajo para listado'!$DE$153:$DE$1048576,0),MATCH((CUADRO!P$4&amp;$E702),'Hoja de Trabajo para listado'!$DE$151:$DG$151,0)),0)+IFERROR(INDEX('Hoja de Trabajo para listado'!$CD$155:$DC$1048576,MATCH($A702,'Hoja de Trabajo para listado'!$CD$155:$CD$1048576,0),MATCH((CUADRO!P$4&amp;$E702),'Hoja de Trabajo para listado'!$CD$151:$DC$151,0)),0)</f>
        <v>0</v>
      </c>
      <c r="Q702" s="241">
        <f ca="1">+IFERROR(INDEX('Hoja de Trabajo para listado'!$A$155:$Z$1048576,MATCH($A702,'Hoja de Trabajo para listado'!$A$155:$A$1048576,0),MATCH((CUADRO!Q$4&amp;$E702),'Hoja de Trabajo para listado'!$A$151:$Z$151,0)),0)+IFERROR(INDEX('Hoja de Trabajo para listado'!$AB$155:$BA$1048576,MATCH($A702,'Hoja de Trabajo para listado'!$AB$155:$AB$1048576,0),MATCH((CUADRO!Q$4&amp;$E702),'Hoja de Trabajo para listado'!$AB$151:$BA$151,0)),0)+IFERROR(INDEX('Hoja de Trabajo para listado'!$BC$155:$CB$1048576,MATCH($A702,'Hoja de Trabajo para listado'!$BC$155:$BC$1048576,0),MATCH((CUADRO!Q$4&amp;$E702),'Hoja de Trabajo para listado'!$BC$151:$CB$151,0)),0)+IFERROR(INDEX('Hoja de Trabajo para listado'!$DE$153:$DG$274,MATCH($A702,'Hoja de Trabajo para listado'!$DE$153:$DE$1048576,0),MATCH((CUADRO!Q$4&amp;$E702),'Hoja de Trabajo para listado'!$DE$151:$DG$151,0)),0)+IFERROR(INDEX('Hoja de Trabajo para listado'!$CD$155:$DC$1048576,MATCH($A702,'Hoja de Trabajo para listado'!$CD$155:$CD$1048576,0),MATCH((CUADRO!Q$4&amp;$E702),'Hoja de Trabajo para listado'!$CD$151:$DC$151,0)),0)</f>
        <v>0</v>
      </c>
      <c r="R702" s="241">
        <f t="shared" ca="1" si="20"/>
        <v>0</v>
      </c>
      <c r="S702" s="247">
        <f ca="1">+R701+R702</f>
        <v>0</v>
      </c>
      <c r="T702" s="241">
        <f ca="1">+S702</f>
        <v>0</v>
      </c>
      <c r="U702" s="240">
        <f t="shared" si="21"/>
        <v>2</v>
      </c>
    </row>
    <row r="703" spans="1:21" customFormat="1" ht="15" hidden="1" customHeight="1">
      <c r="A703" s="32">
        <v>1316</v>
      </c>
      <c r="B703" s="381">
        <f>+A703</f>
        <v>1316</v>
      </c>
      <c r="C703" s="245" t="str">
        <f>+VLOOKUP(A703,bd_lista!$A$3:$C$592,3,FALSE)</f>
        <v>Gobierno Autónomo Municipal de Villa Rivero</v>
      </c>
      <c r="D703" s="383" t="str">
        <f>+C703</f>
        <v>Gobierno Autónomo Municipal de Villa Rivero</v>
      </c>
      <c r="E703" s="240" t="s">
        <v>683</v>
      </c>
      <c r="F703" s="241">
        <f ca="1">+IFERROR(INDEX('Hoja de Trabajo para listado'!$A$155:$Z$1048576,MATCH($A703,'Hoja de Trabajo para listado'!$A$155:$A$1048576,0),MATCH((CUADRO!F$4&amp;$E703),'Hoja de Trabajo para listado'!$A$151:$Z$151,0)),0)+IFERROR(INDEX('Hoja de Trabajo para listado'!$AB$155:$BA$1048576,MATCH($A703,'Hoja de Trabajo para listado'!$AB$155:$AB$1048576,0),MATCH((CUADRO!F$4&amp;$E703),'Hoja de Trabajo para listado'!$AB$151:$BA$151,0)),0)+IFERROR(INDEX('Hoja de Trabajo para listado'!$BC$155:$CB$1048576,MATCH($A703,'Hoja de Trabajo para listado'!$BC$155:$BC$1048576,0),MATCH((CUADRO!F$4&amp;$E703),'Hoja de Trabajo para listado'!$BC$151:$CB$151,0)),0)+IFERROR(INDEX('Hoja de Trabajo para listado'!$DE$153:$DG$274,MATCH($A703,'Hoja de Trabajo para listado'!$DE$153:$DE$1048576,0),MATCH((CUADRO!F$4&amp;$E703),'Hoja de Trabajo para listado'!$DE$151:$DG$151,0)),0)+IFERROR(INDEX('Hoja de Trabajo para listado'!$CD$155:$DC$1048576,MATCH($A703,'Hoja de Trabajo para listado'!$CD$155:$CD$1048576,0),MATCH((CUADRO!F$4&amp;$E703),'Hoja de Trabajo para listado'!$CD$151:$DC$151,0)),0)</f>
        <v>0</v>
      </c>
      <c r="G703" s="241">
        <f ca="1">+IFERROR(INDEX('Hoja de Trabajo para listado'!$A$155:$Z$1048576,MATCH($A703,'Hoja de Trabajo para listado'!$A$155:$A$1048576,0),MATCH((CUADRO!G$4&amp;$E703),'Hoja de Trabajo para listado'!$A$151:$Z$151,0)),0)+IFERROR(INDEX('Hoja de Trabajo para listado'!$AB$155:$BA$1048576,MATCH($A703,'Hoja de Trabajo para listado'!$AB$155:$AB$1048576,0),MATCH((CUADRO!G$4&amp;$E703),'Hoja de Trabajo para listado'!$AB$151:$BA$151,0)),0)+IFERROR(INDEX('Hoja de Trabajo para listado'!$BC$155:$CB$1048576,MATCH($A703,'Hoja de Trabajo para listado'!$BC$155:$BC$1048576,0),MATCH((CUADRO!G$4&amp;$E703),'Hoja de Trabajo para listado'!$BC$151:$CB$151,0)),0)+IFERROR(INDEX('Hoja de Trabajo para listado'!$DE$153:$DG$274,MATCH($A703,'Hoja de Trabajo para listado'!$DE$153:$DE$1048576,0),MATCH((CUADRO!G$4&amp;$E703),'Hoja de Trabajo para listado'!$DE$151:$DG$151,0)),0)+IFERROR(INDEX('Hoja de Trabajo para listado'!$CD$155:$DC$1048576,MATCH($A703,'Hoja de Trabajo para listado'!$CD$155:$CD$1048576,0),MATCH((CUADRO!G$4&amp;$E703),'Hoja de Trabajo para listado'!$CD$151:$DC$151,0)),0)</f>
        <v>0</v>
      </c>
      <c r="H703" s="241">
        <f ca="1">+IFERROR(INDEX('Hoja de Trabajo para listado'!$A$155:$Z$1048576,MATCH($A703,'Hoja de Trabajo para listado'!$A$155:$A$1048576,0),MATCH((CUADRO!H$4&amp;$E703),'Hoja de Trabajo para listado'!$A$151:$Z$151,0)),0)+IFERROR(INDEX('Hoja de Trabajo para listado'!$AB$155:$BA$1048576,MATCH($A703,'Hoja de Trabajo para listado'!$AB$155:$AB$1048576,0),MATCH((CUADRO!H$4&amp;$E703),'Hoja de Trabajo para listado'!$AB$151:$BA$151,0)),0)+IFERROR(INDEX('Hoja de Trabajo para listado'!$BC$155:$CB$1048576,MATCH($A703,'Hoja de Trabajo para listado'!$BC$155:$BC$1048576,0),MATCH((CUADRO!H$4&amp;$E703),'Hoja de Trabajo para listado'!$BC$151:$CB$151,0)),0)+IFERROR(INDEX('Hoja de Trabajo para listado'!$DE$153:$DG$274,MATCH($A703,'Hoja de Trabajo para listado'!$DE$153:$DE$1048576,0),MATCH((CUADRO!H$4&amp;$E703),'Hoja de Trabajo para listado'!$DE$151:$DG$151,0)),0)+IFERROR(INDEX('Hoja de Trabajo para listado'!$CD$155:$DC$1048576,MATCH($A703,'Hoja de Trabajo para listado'!$CD$155:$CD$1048576,0),MATCH((CUADRO!H$4&amp;$E703),'Hoja de Trabajo para listado'!$CD$151:$DC$151,0)),0)</f>
        <v>0</v>
      </c>
      <c r="I703" s="241">
        <f ca="1">+IFERROR(INDEX('Hoja de Trabajo para listado'!$A$155:$Z$1048576,MATCH($A703,'Hoja de Trabajo para listado'!$A$155:$A$1048576,0),MATCH((CUADRO!I$4&amp;$E703),'Hoja de Trabajo para listado'!$A$151:$Z$151,0)),0)+IFERROR(INDEX('Hoja de Trabajo para listado'!$AB$155:$BA$1048576,MATCH($A703,'Hoja de Trabajo para listado'!$AB$155:$AB$1048576,0),MATCH((CUADRO!I$4&amp;$E703),'Hoja de Trabajo para listado'!$AB$151:$BA$151,0)),0)+IFERROR(INDEX('Hoja de Trabajo para listado'!$BC$155:$CB$1048576,MATCH($A703,'Hoja de Trabajo para listado'!$BC$155:$BC$1048576,0),MATCH((CUADRO!I$4&amp;$E703),'Hoja de Trabajo para listado'!$BC$151:$CB$151,0)),0)+IFERROR(INDEX('Hoja de Trabajo para listado'!$DE$153:$DG$274,MATCH($A703,'Hoja de Trabajo para listado'!$DE$153:$DE$1048576,0),MATCH((CUADRO!I$4&amp;$E703),'Hoja de Trabajo para listado'!$DE$151:$DG$151,0)),0)+IFERROR(INDEX('Hoja de Trabajo para listado'!$CD$155:$DC$1048576,MATCH($A703,'Hoja de Trabajo para listado'!$CD$155:$CD$1048576,0),MATCH((CUADRO!I$4&amp;$E703),'Hoja de Trabajo para listado'!$CD$151:$DC$151,0)),0)</f>
        <v>0</v>
      </c>
      <c r="J703" s="241">
        <f ca="1">+IFERROR(INDEX('Hoja de Trabajo para listado'!$A$155:$Z$1048576,MATCH($A703,'Hoja de Trabajo para listado'!$A$155:$A$1048576,0),MATCH((CUADRO!J$4&amp;$E703),'Hoja de Trabajo para listado'!$A$151:$Z$151,0)),0)+IFERROR(INDEX('Hoja de Trabajo para listado'!$AB$155:$BA$1048576,MATCH($A703,'Hoja de Trabajo para listado'!$AB$155:$AB$1048576,0),MATCH((CUADRO!J$4&amp;$E703),'Hoja de Trabajo para listado'!$AB$151:$BA$151,0)),0)+IFERROR(INDEX('Hoja de Trabajo para listado'!$BC$155:$CB$1048576,MATCH($A703,'Hoja de Trabajo para listado'!$BC$155:$BC$1048576,0),MATCH((CUADRO!J$4&amp;$E703),'Hoja de Trabajo para listado'!$BC$151:$CB$151,0)),0)+IFERROR(INDEX('Hoja de Trabajo para listado'!$DE$153:$DG$274,MATCH($A703,'Hoja de Trabajo para listado'!$DE$153:$DE$1048576,0),MATCH((CUADRO!J$4&amp;$E703),'Hoja de Trabajo para listado'!$DE$151:$DG$151,0)),0)+IFERROR(INDEX('Hoja de Trabajo para listado'!$CD$155:$DC$1048576,MATCH($A703,'Hoja de Trabajo para listado'!$CD$155:$CD$1048576,0),MATCH((CUADRO!J$4&amp;$E703),'Hoja de Trabajo para listado'!$CD$151:$DC$151,0)),0)</f>
        <v>0</v>
      </c>
      <c r="K703" s="241">
        <f ca="1">+IFERROR(INDEX('Hoja de Trabajo para listado'!$A$155:$Z$1048576,MATCH($A703,'Hoja de Trabajo para listado'!$A$155:$A$1048576,0),MATCH((CUADRO!K$4&amp;$E703),'Hoja de Trabajo para listado'!$A$151:$Z$151,0)),0)+IFERROR(INDEX('Hoja de Trabajo para listado'!$AB$155:$BA$1048576,MATCH($A703,'Hoja de Trabajo para listado'!$AB$155:$AB$1048576,0),MATCH((CUADRO!K$4&amp;$E703),'Hoja de Trabajo para listado'!$AB$151:$BA$151,0)),0)+IFERROR(INDEX('Hoja de Trabajo para listado'!$BC$155:$CB$1048576,MATCH($A703,'Hoja de Trabajo para listado'!$BC$155:$BC$1048576,0),MATCH((CUADRO!K$4&amp;$E703),'Hoja de Trabajo para listado'!$BC$151:$CB$151,0)),0)+IFERROR(INDEX('Hoja de Trabajo para listado'!$DE$153:$DG$274,MATCH($A703,'Hoja de Trabajo para listado'!$DE$153:$DE$1048576,0),MATCH((CUADRO!K$4&amp;$E703),'Hoja de Trabajo para listado'!$DE$151:$DG$151,0)),0)+IFERROR(INDEX('Hoja de Trabajo para listado'!$CD$155:$DC$1048576,MATCH($A703,'Hoja de Trabajo para listado'!$CD$155:$CD$1048576,0),MATCH((CUADRO!K$4&amp;$E703),'Hoja de Trabajo para listado'!$CD$151:$DC$151,0)),0)</f>
        <v>0</v>
      </c>
      <c r="L703" s="241">
        <f ca="1">+IFERROR(INDEX('Hoja de Trabajo para listado'!$A$155:$Z$1048576,MATCH($A703,'Hoja de Trabajo para listado'!$A$155:$A$1048576,0),MATCH((CUADRO!L$4&amp;$E703),'Hoja de Trabajo para listado'!$A$151:$Z$151,0)),0)+IFERROR(INDEX('Hoja de Trabajo para listado'!$AB$155:$BA$1048576,MATCH($A703,'Hoja de Trabajo para listado'!$AB$155:$AB$1048576,0),MATCH((CUADRO!L$4&amp;$E703),'Hoja de Trabajo para listado'!$AB$151:$BA$151,0)),0)+IFERROR(INDEX('Hoja de Trabajo para listado'!$BC$155:$CB$1048576,MATCH($A703,'Hoja de Trabajo para listado'!$BC$155:$BC$1048576,0),MATCH((CUADRO!L$4&amp;$E703),'Hoja de Trabajo para listado'!$BC$151:$CB$151,0)),0)+IFERROR(INDEX('Hoja de Trabajo para listado'!$DE$153:$DG$274,MATCH($A703,'Hoja de Trabajo para listado'!$DE$153:$DE$1048576,0),MATCH((CUADRO!L$4&amp;$E703),'Hoja de Trabajo para listado'!$DE$151:$DG$151,0)),0)+IFERROR(INDEX('Hoja de Trabajo para listado'!$CD$155:$DC$1048576,MATCH($A703,'Hoja de Trabajo para listado'!$CD$155:$CD$1048576,0),MATCH((CUADRO!L$4&amp;$E703),'Hoja de Trabajo para listado'!$CD$151:$DC$151,0)),0)</f>
        <v>0</v>
      </c>
      <c r="M703" s="241">
        <f ca="1">+IFERROR(INDEX('Hoja de Trabajo para listado'!$A$155:$Z$1048576,MATCH($A703,'Hoja de Trabajo para listado'!$A$155:$A$1048576,0),MATCH((CUADRO!M$4&amp;$E703),'Hoja de Trabajo para listado'!$A$151:$Z$151,0)),0)+IFERROR(INDEX('Hoja de Trabajo para listado'!$AB$155:$BA$1048576,MATCH($A703,'Hoja de Trabajo para listado'!$AB$155:$AB$1048576,0),MATCH((CUADRO!M$4&amp;$E703),'Hoja de Trabajo para listado'!$AB$151:$BA$151,0)),0)+IFERROR(INDEX('Hoja de Trabajo para listado'!$BC$155:$CB$1048576,MATCH($A703,'Hoja de Trabajo para listado'!$BC$155:$BC$1048576,0),MATCH((CUADRO!M$4&amp;$E703),'Hoja de Trabajo para listado'!$BC$151:$CB$151,0)),0)+IFERROR(INDEX('Hoja de Trabajo para listado'!$DE$153:$DG$274,MATCH($A703,'Hoja de Trabajo para listado'!$DE$153:$DE$1048576,0),MATCH((CUADRO!M$4&amp;$E703),'Hoja de Trabajo para listado'!$DE$151:$DG$151,0)),0)+IFERROR(INDEX('Hoja de Trabajo para listado'!$CD$155:$DC$1048576,MATCH($A703,'Hoja de Trabajo para listado'!$CD$155:$CD$1048576,0),MATCH((CUADRO!M$4&amp;$E703),'Hoja de Trabajo para listado'!$CD$151:$DC$151,0)),0)</f>
        <v>0</v>
      </c>
      <c r="N703" s="241">
        <f ca="1">+IFERROR(INDEX('Hoja de Trabajo para listado'!$A$155:$Z$1048576,MATCH($A703,'Hoja de Trabajo para listado'!$A$155:$A$1048576,0),MATCH((CUADRO!N$4&amp;$E703),'Hoja de Trabajo para listado'!$A$151:$Z$151,0)),0)+IFERROR(INDEX('Hoja de Trabajo para listado'!$AB$155:$BA$1048576,MATCH($A703,'Hoja de Trabajo para listado'!$AB$155:$AB$1048576,0),MATCH((CUADRO!N$4&amp;$E703),'Hoja de Trabajo para listado'!$AB$151:$BA$151,0)),0)+IFERROR(INDEX('Hoja de Trabajo para listado'!$BC$155:$CB$1048576,MATCH($A703,'Hoja de Trabajo para listado'!$BC$155:$BC$1048576,0),MATCH((CUADRO!N$4&amp;$E703),'Hoja de Trabajo para listado'!$BC$151:$CB$151,0)),0)+IFERROR(INDEX('Hoja de Trabajo para listado'!$DE$153:$DG$274,MATCH($A703,'Hoja de Trabajo para listado'!$DE$153:$DE$1048576,0),MATCH((CUADRO!N$4&amp;$E703),'Hoja de Trabajo para listado'!$DE$151:$DG$151,0)),0)+IFERROR(INDEX('Hoja de Trabajo para listado'!$CD$155:$DC$1048576,MATCH($A703,'Hoja de Trabajo para listado'!$CD$155:$CD$1048576,0),MATCH((CUADRO!N$4&amp;$E703),'Hoja de Trabajo para listado'!$CD$151:$DC$151,0)),0)</f>
        <v>0</v>
      </c>
      <c r="O703" s="241">
        <f ca="1">+IFERROR(INDEX('Hoja de Trabajo para listado'!$A$155:$Z$1048576,MATCH($A703,'Hoja de Trabajo para listado'!$A$155:$A$1048576,0),MATCH((CUADRO!O$4&amp;$E703),'Hoja de Trabajo para listado'!$A$151:$Z$151,0)),0)+IFERROR(INDEX('Hoja de Trabajo para listado'!$AB$155:$BA$1048576,MATCH($A703,'Hoja de Trabajo para listado'!$AB$155:$AB$1048576,0),MATCH((CUADRO!O$4&amp;$E703),'Hoja de Trabajo para listado'!$AB$151:$BA$151,0)),0)+IFERROR(INDEX('Hoja de Trabajo para listado'!$BC$155:$CB$1048576,MATCH($A703,'Hoja de Trabajo para listado'!$BC$155:$BC$1048576,0),MATCH((CUADRO!O$4&amp;$E703),'Hoja de Trabajo para listado'!$BC$151:$CB$151,0)),0)+IFERROR(INDEX('Hoja de Trabajo para listado'!$DE$153:$DG$274,MATCH($A703,'Hoja de Trabajo para listado'!$DE$153:$DE$1048576,0),MATCH((CUADRO!O$4&amp;$E703),'Hoja de Trabajo para listado'!$DE$151:$DG$151,0)),0)+IFERROR(INDEX('Hoja de Trabajo para listado'!$CD$155:$DC$1048576,MATCH($A703,'Hoja de Trabajo para listado'!$CD$155:$CD$1048576,0),MATCH((CUADRO!O$4&amp;$E703),'Hoja de Trabajo para listado'!$CD$151:$DC$151,0)),0)</f>
        <v>0</v>
      </c>
      <c r="P703" s="241">
        <f ca="1">+IFERROR(INDEX('Hoja de Trabajo para listado'!$A$155:$Z$1048576,MATCH($A703,'Hoja de Trabajo para listado'!$A$155:$A$1048576,0),MATCH((CUADRO!P$4&amp;$E703),'Hoja de Trabajo para listado'!$A$151:$Z$151,0)),0)+IFERROR(INDEX('Hoja de Trabajo para listado'!$AB$155:$BA$1048576,MATCH($A703,'Hoja de Trabajo para listado'!$AB$155:$AB$1048576,0),MATCH((CUADRO!P$4&amp;$E703),'Hoja de Trabajo para listado'!$AB$151:$BA$151,0)),0)+IFERROR(INDEX('Hoja de Trabajo para listado'!$BC$155:$CB$1048576,MATCH($A703,'Hoja de Trabajo para listado'!$BC$155:$BC$1048576,0),MATCH((CUADRO!P$4&amp;$E703),'Hoja de Trabajo para listado'!$BC$151:$CB$151,0)),0)+IFERROR(INDEX('Hoja de Trabajo para listado'!$DE$153:$DG$274,MATCH($A703,'Hoja de Trabajo para listado'!$DE$153:$DE$1048576,0),MATCH((CUADRO!P$4&amp;$E703),'Hoja de Trabajo para listado'!$DE$151:$DG$151,0)),0)+IFERROR(INDEX('Hoja de Trabajo para listado'!$CD$155:$DC$1048576,MATCH($A703,'Hoja de Trabajo para listado'!$CD$155:$CD$1048576,0),MATCH((CUADRO!P$4&amp;$E703),'Hoja de Trabajo para listado'!$CD$151:$DC$151,0)),0)</f>
        <v>0</v>
      </c>
      <c r="Q703" s="241">
        <f ca="1">+IFERROR(INDEX('Hoja de Trabajo para listado'!$A$155:$Z$1048576,MATCH($A703,'Hoja de Trabajo para listado'!$A$155:$A$1048576,0),MATCH((CUADRO!Q$4&amp;$E703),'Hoja de Trabajo para listado'!$A$151:$Z$151,0)),0)+IFERROR(INDEX('Hoja de Trabajo para listado'!$AB$155:$BA$1048576,MATCH($A703,'Hoja de Trabajo para listado'!$AB$155:$AB$1048576,0),MATCH((CUADRO!Q$4&amp;$E703),'Hoja de Trabajo para listado'!$AB$151:$BA$151,0)),0)+IFERROR(INDEX('Hoja de Trabajo para listado'!$BC$155:$CB$1048576,MATCH($A703,'Hoja de Trabajo para listado'!$BC$155:$BC$1048576,0),MATCH((CUADRO!Q$4&amp;$E703),'Hoja de Trabajo para listado'!$BC$151:$CB$151,0)),0)+IFERROR(INDEX('Hoja de Trabajo para listado'!$DE$153:$DG$274,MATCH($A703,'Hoja de Trabajo para listado'!$DE$153:$DE$1048576,0),MATCH((CUADRO!Q$4&amp;$E703),'Hoja de Trabajo para listado'!$DE$151:$DG$151,0)),0)+IFERROR(INDEX('Hoja de Trabajo para listado'!$CD$155:$DC$1048576,MATCH($A703,'Hoja de Trabajo para listado'!$CD$155:$CD$1048576,0),MATCH((CUADRO!Q$4&amp;$E703),'Hoja de Trabajo para listado'!$CD$151:$DC$151,0)),0)</f>
        <v>0</v>
      </c>
      <c r="R703" s="241">
        <f t="shared" ca="1" si="20"/>
        <v>0</v>
      </c>
      <c r="S703" s="247"/>
      <c r="T703" s="241">
        <f ca="1">+T704</f>
        <v>0</v>
      </c>
      <c r="U703" s="240">
        <f t="shared" si="21"/>
        <v>1</v>
      </c>
    </row>
    <row r="704" spans="1:21" customFormat="1" ht="15" hidden="1" customHeight="1">
      <c r="A704" s="32">
        <v>1316</v>
      </c>
      <c r="B704" s="382"/>
      <c r="C704" s="245" t="str">
        <f>+VLOOKUP(A704,bd_lista!$A$3:$C$592,3,FALSE)</f>
        <v>Gobierno Autónomo Municipal de Villa Rivero</v>
      </c>
      <c r="D704" s="384"/>
      <c r="E704" s="242" t="s">
        <v>684</v>
      </c>
      <c r="F704" s="241">
        <f ca="1">+IFERROR(INDEX('Hoja de Trabajo para listado'!$A$155:$Z$1048576,MATCH($A704,'Hoja de Trabajo para listado'!$A$155:$A$1048576,0),MATCH((CUADRO!F$4&amp;$E704),'Hoja de Trabajo para listado'!$A$151:$Z$151,0)),0)+IFERROR(INDEX('Hoja de Trabajo para listado'!$AB$155:$BA$1048576,MATCH($A704,'Hoja de Trabajo para listado'!$AB$155:$AB$1048576,0),MATCH((CUADRO!F$4&amp;$E704),'Hoja de Trabajo para listado'!$AB$151:$BA$151,0)),0)+IFERROR(INDEX('Hoja de Trabajo para listado'!$BC$155:$CB$1048576,MATCH($A704,'Hoja de Trabajo para listado'!$BC$155:$BC$1048576,0),MATCH((CUADRO!F$4&amp;$E704),'Hoja de Trabajo para listado'!$BC$151:$CB$151,0)),0)+IFERROR(INDEX('Hoja de Trabajo para listado'!$DE$153:$DG$274,MATCH($A704,'Hoja de Trabajo para listado'!$DE$153:$DE$1048576,0),MATCH((CUADRO!F$4&amp;$E704),'Hoja de Trabajo para listado'!$DE$151:$DG$151,0)),0)+IFERROR(INDEX('Hoja de Trabajo para listado'!$CD$155:$DC$1048576,MATCH($A704,'Hoja de Trabajo para listado'!$CD$155:$CD$1048576,0),MATCH((CUADRO!F$4&amp;$E704),'Hoja de Trabajo para listado'!$CD$151:$DC$151,0)),0)</f>
        <v>0</v>
      </c>
      <c r="G704" s="241">
        <f ca="1">+IFERROR(INDEX('Hoja de Trabajo para listado'!$A$155:$Z$1048576,MATCH($A704,'Hoja de Trabajo para listado'!$A$155:$A$1048576,0),MATCH((CUADRO!G$4&amp;$E704),'Hoja de Trabajo para listado'!$A$151:$Z$151,0)),0)+IFERROR(INDEX('Hoja de Trabajo para listado'!$AB$155:$BA$1048576,MATCH($A704,'Hoja de Trabajo para listado'!$AB$155:$AB$1048576,0),MATCH((CUADRO!G$4&amp;$E704),'Hoja de Trabajo para listado'!$AB$151:$BA$151,0)),0)+IFERROR(INDEX('Hoja de Trabajo para listado'!$BC$155:$CB$1048576,MATCH($A704,'Hoja de Trabajo para listado'!$BC$155:$BC$1048576,0),MATCH((CUADRO!G$4&amp;$E704),'Hoja de Trabajo para listado'!$BC$151:$CB$151,0)),0)+IFERROR(INDEX('Hoja de Trabajo para listado'!$DE$153:$DG$274,MATCH($A704,'Hoja de Trabajo para listado'!$DE$153:$DE$1048576,0),MATCH((CUADRO!G$4&amp;$E704),'Hoja de Trabajo para listado'!$DE$151:$DG$151,0)),0)+IFERROR(INDEX('Hoja de Trabajo para listado'!$CD$155:$DC$1048576,MATCH($A704,'Hoja de Trabajo para listado'!$CD$155:$CD$1048576,0),MATCH((CUADRO!G$4&amp;$E704),'Hoja de Trabajo para listado'!$CD$151:$DC$151,0)),0)</f>
        <v>0</v>
      </c>
      <c r="H704" s="241">
        <f ca="1">+IFERROR(INDEX('Hoja de Trabajo para listado'!$A$155:$Z$1048576,MATCH($A704,'Hoja de Trabajo para listado'!$A$155:$A$1048576,0),MATCH((CUADRO!H$4&amp;$E704),'Hoja de Trabajo para listado'!$A$151:$Z$151,0)),0)+IFERROR(INDEX('Hoja de Trabajo para listado'!$AB$155:$BA$1048576,MATCH($A704,'Hoja de Trabajo para listado'!$AB$155:$AB$1048576,0),MATCH((CUADRO!H$4&amp;$E704),'Hoja de Trabajo para listado'!$AB$151:$BA$151,0)),0)+IFERROR(INDEX('Hoja de Trabajo para listado'!$BC$155:$CB$1048576,MATCH($A704,'Hoja de Trabajo para listado'!$BC$155:$BC$1048576,0),MATCH((CUADRO!H$4&amp;$E704),'Hoja de Trabajo para listado'!$BC$151:$CB$151,0)),0)+IFERROR(INDEX('Hoja de Trabajo para listado'!$DE$153:$DG$274,MATCH($A704,'Hoja de Trabajo para listado'!$DE$153:$DE$1048576,0),MATCH((CUADRO!H$4&amp;$E704),'Hoja de Trabajo para listado'!$DE$151:$DG$151,0)),0)+IFERROR(INDEX('Hoja de Trabajo para listado'!$CD$155:$DC$1048576,MATCH($A704,'Hoja de Trabajo para listado'!$CD$155:$CD$1048576,0),MATCH((CUADRO!H$4&amp;$E704),'Hoja de Trabajo para listado'!$CD$151:$DC$151,0)),0)</f>
        <v>0</v>
      </c>
      <c r="I704" s="241">
        <f ca="1">+IFERROR(INDEX('Hoja de Trabajo para listado'!$A$155:$Z$1048576,MATCH($A704,'Hoja de Trabajo para listado'!$A$155:$A$1048576,0),MATCH((CUADRO!I$4&amp;$E704),'Hoja de Trabajo para listado'!$A$151:$Z$151,0)),0)+IFERROR(INDEX('Hoja de Trabajo para listado'!$AB$155:$BA$1048576,MATCH($A704,'Hoja de Trabajo para listado'!$AB$155:$AB$1048576,0),MATCH((CUADRO!I$4&amp;$E704),'Hoja de Trabajo para listado'!$AB$151:$BA$151,0)),0)+IFERROR(INDEX('Hoja de Trabajo para listado'!$BC$155:$CB$1048576,MATCH($A704,'Hoja de Trabajo para listado'!$BC$155:$BC$1048576,0),MATCH((CUADRO!I$4&amp;$E704),'Hoja de Trabajo para listado'!$BC$151:$CB$151,0)),0)+IFERROR(INDEX('Hoja de Trabajo para listado'!$DE$153:$DG$274,MATCH($A704,'Hoja de Trabajo para listado'!$DE$153:$DE$1048576,0),MATCH((CUADRO!I$4&amp;$E704),'Hoja de Trabajo para listado'!$DE$151:$DG$151,0)),0)+IFERROR(INDEX('Hoja de Trabajo para listado'!$CD$155:$DC$1048576,MATCH($A704,'Hoja de Trabajo para listado'!$CD$155:$CD$1048576,0),MATCH((CUADRO!I$4&amp;$E704),'Hoja de Trabajo para listado'!$CD$151:$DC$151,0)),0)</f>
        <v>0</v>
      </c>
      <c r="J704" s="241">
        <f ca="1">+IFERROR(INDEX('Hoja de Trabajo para listado'!$A$155:$Z$1048576,MATCH($A704,'Hoja de Trabajo para listado'!$A$155:$A$1048576,0),MATCH((CUADRO!J$4&amp;$E704),'Hoja de Trabajo para listado'!$A$151:$Z$151,0)),0)+IFERROR(INDEX('Hoja de Trabajo para listado'!$AB$155:$BA$1048576,MATCH($A704,'Hoja de Trabajo para listado'!$AB$155:$AB$1048576,0),MATCH((CUADRO!J$4&amp;$E704),'Hoja de Trabajo para listado'!$AB$151:$BA$151,0)),0)+IFERROR(INDEX('Hoja de Trabajo para listado'!$BC$155:$CB$1048576,MATCH($A704,'Hoja de Trabajo para listado'!$BC$155:$BC$1048576,0),MATCH((CUADRO!J$4&amp;$E704),'Hoja de Trabajo para listado'!$BC$151:$CB$151,0)),0)+IFERROR(INDEX('Hoja de Trabajo para listado'!$DE$153:$DG$274,MATCH($A704,'Hoja de Trabajo para listado'!$DE$153:$DE$1048576,0),MATCH((CUADRO!J$4&amp;$E704),'Hoja de Trabajo para listado'!$DE$151:$DG$151,0)),0)+IFERROR(INDEX('Hoja de Trabajo para listado'!$CD$155:$DC$1048576,MATCH($A704,'Hoja de Trabajo para listado'!$CD$155:$CD$1048576,0),MATCH((CUADRO!J$4&amp;$E704),'Hoja de Trabajo para listado'!$CD$151:$DC$151,0)),0)</f>
        <v>0</v>
      </c>
      <c r="K704" s="241">
        <f ca="1">+IFERROR(INDEX('Hoja de Trabajo para listado'!$A$155:$Z$1048576,MATCH($A704,'Hoja de Trabajo para listado'!$A$155:$A$1048576,0),MATCH((CUADRO!K$4&amp;$E704),'Hoja de Trabajo para listado'!$A$151:$Z$151,0)),0)+IFERROR(INDEX('Hoja de Trabajo para listado'!$AB$155:$BA$1048576,MATCH($A704,'Hoja de Trabajo para listado'!$AB$155:$AB$1048576,0),MATCH((CUADRO!K$4&amp;$E704),'Hoja de Trabajo para listado'!$AB$151:$BA$151,0)),0)+IFERROR(INDEX('Hoja de Trabajo para listado'!$BC$155:$CB$1048576,MATCH($A704,'Hoja de Trabajo para listado'!$BC$155:$BC$1048576,0),MATCH((CUADRO!K$4&amp;$E704),'Hoja de Trabajo para listado'!$BC$151:$CB$151,0)),0)+IFERROR(INDEX('Hoja de Trabajo para listado'!$DE$153:$DG$274,MATCH($A704,'Hoja de Trabajo para listado'!$DE$153:$DE$1048576,0),MATCH((CUADRO!K$4&amp;$E704),'Hoja de Trabajo para listado'!$DE$151:$DG$151,0)),0)+IFERROR(INDEX('Hoja de Trabajo para listado'!$CD$155:$DC$1048576,MATCH($A704,'Hoja de Trabajo para listado'!$CD$155:$CD$1048576,0),MATCH((CUADRO!K$4&amp;$E704),'Hoja de Trabajo para listado'!$CD$151:$DC$151,0)),0)</f>
        <v>0</v>
      </c>
      <c r="L704" s="241">
        <f ca="1">+IFERROR(INDEX('Hoja de Trabajo para listado'!$A$155:$Z$1048576,MATCH($A704,'Hoja de Trabajo para listado'!$A$155:$A$1048576,0),MATCH((CUADRO!L$4&amp;$E704),'Hoja de Trabajo para listado'!$A$151:$Z$151,0)),0)+IFERROR(INDEX('Hoja de Trabajo para listado'!$AB$155:$BA$1048576,MATCH($A704,'Hoja de Trabajo para listado'!$AB$155:$AB$1048576,0),MATCH((CUADRO!L$4&amp;$E704),'Hoja de Trabajo para listado'!$AB$151:$BA$151,0)),0)+IFERROR(INDEX('Hoja de Trabajo para listado'!$BC$155:$CB$1048576,MATCH($A704,'Hoja de Trabajo para listado'!$BC$155:$BC$1048576,0),MATCH((CUADRO!L$4&amp;$E704),'Hoja de Trabajo para listado'!$BC$151:$CB$151,0)),0)+IFERROR(INDEX('Hoja de Trabajo para listado'!$DE$153:$DG$274,MATCH($A704,'Hoja de Trabajo para listado'!$DE$153:$DE$1048576,0),MATCH((CUADRO!L$4&amp;$E704),'Hoja de Trabajo para listado'!$DE$151:$DG$151,0)),0)+IFERROR(INDEX('Hoja de Trabajo para listado'!$CD$155:$DC$1048576,MATCH($A704,'Hoja de Trabajo para listado'!$CD$155:$CD$1048576,0),MATCH((CUADRO!L$4&amp;$E704),'Hoja de Trabajo para listado'!$CD$151:$DC$151,0)),0)</f>
        <v>0</v>
      </c>
      <c r="M704" s="241">
        <f ca="1">+IFERROR(INDEX('Hoja de Trabajo para listado'!$A$155:$Z$1048576,MATCH($A704,'Hoja de Trabajo para listado'!$A$155:$A$1048576,0),MATCH((CUADRO!M$4&amp;$E704),'Hoja de Trabajo para listado'!$A$151:$Z$151,0)),0)+IFERROR(INDEX('Hoja de Trabajo para listado'!$AB$155:$BA$1048576,MATCH($A704,'Hoja de Trabajo para listado'!$AB$155:$AB$1048576,0),MATCH((CUADRO!M$4&amp;$E704),'Hoja de Trabajo para listado'!$AB$151:$BA$151,0)),0)+IFERROR(INDEX('Hoja de Trabajo para listado'!$BC$155:$CB$1048576,MATCH($A704,'Hoja de Trabajo para listado'!$BC$155:$BC$1048576,0),MATCH((CUADRO!M$4&amp;$E704),'Hoja de Trabajo para listado'!$BC$151:$CB$151,0)),0)+IFERROR(INDEX('Hoja de Trabajo para listado'!$DE$153:$DG$274,MATCH($A704,'Hoja de Trabajo para listado'!$DE$153:$DE$1048576,0),MATCH((CUADRO!M$4&amp;$E704),'Hoja de Trabajo para listado'!$DE$151:$DG$151,0)),0)+IFERROR(INDEX('Hoja de Trabajo para listado'!$CD$155:$DC$1048576,MATCH($A704,'Hoja de Trabajo para listado'!$CD$155:$CD$1048576,0),MATCH((CUADRO!M$4&amp;$E704),'Hoja de Trabajo para listado'!$CD$151:$DC$151,0)),0)</f>
        <v>0</v>
      </c>
      <c r="N704" s="241">
        <f ca="1">+IFERROR(INDEX('Hoja de Trabajo para listado'!$A$155:$Z$1048576,MATCH($A704,'Hoja de Trabajo para listado'!$A$155:$A$1048576,0),MATCH((CUADRO!N$4&amp;$E704),'Hoja de Trabajo para listado'!$A$151:$Z$151,0)),0)+IFERROR(INDEX('Hoja de Trabajo para listado'!$AB$155:$BA$1048576,MATCH($A704,'Hoja de Trabajo para listado'!$AB$155:$AB$1048576,0),MATCH((CUADRO!N$4&amp;$E704),'Hoja de Trabajo para listado'!$AB$151:$BA$151,0)),0)+IFERROR(INDEX('Hoja de Trabajo para listado'!$BC$155:$CB$1048576,MATCH($A704,'Hoja de Trabajo para listado'!$BC$155:$BC$1048576,0),MATCH((CUADRO!N$4&amp;$E704),'Hoja de Trabajo para listado'!$BC$151:$CB$151,0)),0)+IFERROR(INDEX('Hoja de Trabajo para listado'!$DE$153:$DG$274,MATCH($A704,'Hoja de Trabajo para listado'!$DE$153:$DE$1048576,0),MATCH((CUADRO!N$4&amp;$E704),'Hoja de Trabajo para listado'!$DE$151:$DG$151,0)),0)+IFERROR(INDEX('Hoja de Trabajo para listado'!$CD$155:$DC$1048576,MATCH($A704,'Hoja de Trabajo para listado'!$CD$155:$CD$1048576,0),MATCH((CUADRO!N$4&amp;$E704),'Hoja de Trabajo para listado'!$CD$151:$DC$151,0)),0)</f>
        <v>0</v>
      </c>
      <c r="O704" s="241">
        <f ca="1">+IFERROR(INDEX('Hoja de Trabajo para listado'!$A$155:$Z$1048576,MATCH($A704,'Hoja de Trabajo para listado'!$A$155:$A$1048576,0),MATCH((CUADRO!O$4&amp;$E704),'Hoja de Trabajo para listado'!$A$151:$Z$151,0)),0)+IFERROR(INDEX('Hoja de Trabajo para listado'!$AB$155:$BA$1048576,MATCH($A704,'Hoja de Trabajo para listado'!$AB$155:$AB$1048576,0),MATCH((CUADRO!O$4&amp;$E704),'Hoja de Trabajo para listado'!$AB$151:$BA$151,0)),0)+IFERROR(INDEX('Hoja de Trabajo para listado'!$BC$155:$CB$1048576,MATCH($A704,'Hoja de Trabajo para listado'!$BC$155:$BC$1048576,0),MATCH((CUADRO!O$4&amp;$E704),'Hoja de Trabajo para listado'!$BC$151:$CB$151,0)),0)+IFERROR(INDEX('Hoja de Trabajo para listado'!$DE$153:$DG$274,MATCH($A704,'Hoja de Trabajo para listado'!$DE$153:$DE$1048576,0),MATCH((CUADRO!O$4&amp;$E704),'Hoja de Trabajo para listado'!$DE$151:$DG$151,0)),0)+IFERROR(INDEX('Hoja de Trabajo para listado'!$CD$155:$DC$1048576,MATCH($A704,'Hoja de Trabajo para listado'!$CD$155:$CD$1048576,0),MATCH((CUADRO!O$4&amp;$E704),'Hoja de Trabajo para listado'!$CD$151:$DC$151,0)),0)</f>
        <v>0</v>
      </c>
      <c r="P704" s="241">
        <f ca="1">+IFERROR(INDEX('Hoja de Trabajo para listado'!$A$155:$Z$1048576,MATCH($A704,'Hoja de Trabajo para listado'!$A$155:$A$1048576,0),MATCH((CUADRO!P$4&amp;$E704),'Hoja de Trabajo para listado'!$A$151:$Z$151,0)),0)+IFERROR(INDEX('Hoja de Trabajo para listado'!$AB$155:$BA$1048576,MATCH($A704,'Hoja de Trabajo para listado'!$AB$155:$AB$1048576,0),MATCH((CUADRO!P$4&amp;$E704),'Hoja de Trabajo para listado'!$AB$151:$BA$151,0)),0)+IFERROR(INDEX('Hoja de Trabajo para listado'!$BC$155:$CB$1048576,MATCH($A704,'Hoja de Trabajo para listado'!$BC$155:$BC$1048576,0),MATCH((CUADRO!P$4&amp;$E704),'Hoja de Trabajo para listado'!$BC$151:$CB$151,0)),0)+IFERROR(INDEX('Hoja de Trabajo para listado'!$DE$153:$DG$274,MATCH($A704,'Hoja de Trabajo para listado'!$DE$153:$DE$1048576,0),MATCH((CUADRO!P$4&amp;$E704),'Hoja de Trabajo para listado'!$DE$151:$DG$151,0)),0)+IFERROR(INDEX('Hoja de Trabajo para listado'!$CD$155:$DC$1048576,MATCH($A704,'Hoja de Trabajo para listado'!$CD$155:$CD$1048576,0),MATCH((CUADRO!P$4&amp;$E704),'Hoja de Trabajo para listado'!$CD$151:$DC$151,0)),0)</f>
        <v>0</v>
      </c>
      <c r="Q704" s="241">
        <f ca="1">+IFERROR(INDEX('Hoja de Trabajo para listado'!$A$155:$Z$1048576,MATCH($A704,'Hoja de Trabajo para listado'!$A$155:$A$1048576,0),MATCH((CUADRO!Q$4&amp;$E704),'Hoja de Trabajo para listado'!$A$151:$Z$151,0)),0)+IFERROR(INDEX('Hoja de Trabajo para listado'!$AB$155:$BA$1048576,MATCH($A704,'Hoja de Trabajo para listado'!$AB$155:$AB$1048576,0),MATCH((CUADRO!Q$4&amp;$E704),'Hoja de Trabajo para listado'!$AB$151:$BA$151,0)),0)+IFERROR(INDEX('Hoja de Trabajo para listado'!$BC$155:$CB$1048576,MATCH($A704,'Hoja de Trabajo para listado'!$BC$155:$BC$1048576,0),MATCH((CUADRO!Q$4&amp;$E704),'Hoja de Trabajo para listado'!$BC$151:$CB$151,0)),0)+IFERROR(INDEX('Hoja de Trabajo para listado'!$DE$153:$DG$274,MATCH($A704,'Hoja de Trabajo para listado'!$DE$153:$DE$1048576,0),MATCH((CUADRO!Q$4&amp;$E704),'Hoja de Trabajo para listado'!$DE$151:$DG$151,0)),0)+IFERROR(INDEX('Hoja de Trabajo para listado'!$CD$155:$DC$1048576,MATCH($A704,'Hoja de Trabajo para listado'!$CD$155:$CD$1048576,0),MATCH((CUADRO!Q$4&amp;$E704),'Hoja de Trabajo para listado'!$CD$151:$DC$151,0)),0)</f>
        <v>0</v>
      </c>
      <c r="R704" s="241">
        <f t="shared" ca="1" si="20"/>
        <v>0</v>
      </c>
      <c r="S704" s="247">
        <f ca="1">+R703+R704</f>
        <v>0</v>
      </c>
      <c r="T704" s="241">
        <f ca="1">+S704</f>
        <v>0</v>
      </c>
      <c r="U704" s="240">
        <f t="shared" si="21"/>
        <v>2</v>
      </c>
    </row>
    <row r="705" spans="1:21" customFormat="1" ht="15" hidden="1" customHeight="1">
      <c r="A705" s="32">
        <v>1317</v>
      </c>
      <c r="B705" s="381">
        <f>+A705</f>
        <v>1317</v>
      </c>
      <c r="C705" s="245" t="str">
        <f>+VLOOKUP(A705,bd_lista!$A$3:$C$592,3,FALSE)</f>
        <v>Gobierno Autónomo Municipal de San Benito (Villa José Quintín Mendoza)</v>
      </c>
      <c r="D705" s="383" t="str">
        <f>+C705</f>
        <v>Gobierno Autónomo Municipal de San Benito (Villa José Quintín Mendoza)</v>
      </c>
      <c r="E705" s="240" t="s">
        <v>683</v>
      </c>
      <c r="F705" s="241">
        <f ca="1">+IFERROR(INDEX('Hoja de Trabajo para listado'!$A$155:$Z$1048576,MATCH($A705,'Hoja de Trabajo para listado'!$A$155:$A$1048576,0),MATCH((CUADRO!F$4&amp;$E705),'Hoja de Trabajo para listado'!$A$151:$Z$151,0)),0)+IFERROR(INDEX('Hoja de Trabajo para listado'!$AB$155:$BA$1048576,MATCH($A705,'Hoja de Trabajo para listado'!$AB$155:$AB$1048576,0),MATCH((CUADRO!F$4&amp;$E705),'Hoja de Trabajo para listado'!$AB$151:$BA$151,0)),0)+IFERROR(INDEX('Hoja de Trabajo para listado'!$BC$155:$CB$1048576,MATCH($A705,'Hoja de Trabajo para listado'!$BC$155:$BC$1048576,0),MATCH((CUADRO!F$4&amp;$E705),'Hoja de Trabajo para listado'!$BC$151:$CB$151,0)),0)+IFERROR(INDEX('Hoja de Trabajo para listado'!$DE$153:$DG$274,MATCH($A705,'Hoja de Trabajo para listado'!$DE$153:$DE$1048576,0),MATCH((CUADRO!F$4&amp;$E705),'Hoja de Trabajo para listado'!$DE$151:$DG$151,0)),0)+IFERROR(INDEX('Hoja de Trabajo para listado'!$CD$155:$DC$1048576,MATCH($A705,'Hoja de Trabajo para listado'!$CD$155:$CD$1048576,0),MATCH((CUADRO!F$4&amp;$E705),'Hoja de Trabajo para listado'!$CD$151:$DC$151,0)),0)</f>
        <v>0</v>
      </c>
      <c r="G705" s="241">
        <f ca="1">+IFERROR(INDEX('Hoja de Trabajo para listado'!$A$155:$Z$1048576,MATCH($A705,'Hoja de Trabajo para listado'!$A$155:$A$1048576,0),MATCH((CUADRO!G$4&amp;$E705),'Hoja de Trabajo para listado'!$A$151:$Z$151,0)),0)+IFERROR(INDEX('Hoja de Trabajo para listado'!$AB$155:$BA$1048576,MATCH($A705,'Hoja de Trabajo para listado'!$AB$155:$AB$1048576,0),MATCH((CUADRO!G$4&amp;$E705),'Hoja de Trabajo para listado'!$AB$151:$BA$151,0)),0)+IFERROR(INDEX('Hoja de Trabajo para listado'!$BC$155:$CB$1048576,MATCH($A705,'Hoja de Trabajo para listado'!$BC$155:$BC$1048576,0),MATCH((CUADRO!G$4&amp;$E705),'Hoja de Trabajo para listado'!$BC$151:$CB$151,0)),0)+IFERROR(INDEX('Hoja de Trabajo para listado'!$DE$153:$DG$274,MATCH($A705,'Hoja de Trabajo para listado'!$DE$153:$DE$1048576,0),MATCH((CUADRO!G$4&amp;$E705),'Hoja de Trabajo para listado'!$DE$151:$DG$151,0)),0)+IFERROR(INDEX('Hoja de Trabajo para listado'!$CD$155:$DC$1048576,MATCH($A705,'Hoja de Trabajo para listado'!$CD$155:$CD$1048576,0),MATCH((CUADRO!G$4&amp;$E705),'Hoja de Trabajo para listado'!$CD$151:$DC$151,0)),0)</f>
        <v>0</v>
      </c>
      <c r="H705" s="241">
        <f ca="1">+IFERROR(INDEX('Hoja de Trabajo para listado'!$A$155:$Z$1048576,MATCH($A705,'Hoja de Trabajo para listado'!$A$155:$A$1048576,0),MATCH((CUADRO!H$4&amp;$E705),'Hoja de Trabajo para listado'!$A$151:$Z$151,0)),0)+IFERROR(INDEX('Hoja de Trabajo para listado'!$AB$155:$BA$1048576,MATCH($A705,'Hoja de Trabajo para listado'!$AB$155:$AB$1048576,0),MATCH((CUADRO!H$4&amp;$E705),'Hoja de Trabajo para listado'!$AB$151:$BA$151,0)),0)+IFERROR(INDEX('Hoja de Trabajo para listado'!$BC$155:$CB$1048576,MATCH($A705,'Hoja de Trabajo para listado'!$BC$155:$BC$1048576,0),MATCH((CUADRO!H$4&amp;$E705),'Hoja de Trabajo para listado'!$BC$151:$CB$151,0)),0)+IFERROR(INDEX('Hoja de Trabajo para listado'!$DE$153:$DG$274,MATCH($A705,'Hoja de Trabajo para listado'!$DE$153:$DE$1048576,0),MATCH((CUADRO!H$4&amp;$E705),'Hoja de Trabajo para listado'!$DE$151:$DG$151,0)),0)+IFERROR(INDEX('Hoja de Trabajo para listado'!$CD$155:$DC$1048576,MATCH($A705,'Hoja de Trabajo para listado'!$CD$155:$CD$1048576,0),MATCH((CUADRO!H$4&amp;$E705),'Hoja de Trabajo para listado'!$CD$151:$DC$151,0)),0)</f>
        <v>0</v>
      </c>
      <c r="I705" s="241">
        <f ca="1">+IFERROR(INDEX('Hoja de Trabajo para listado'!$A$155:$Z$1048576,MATCH($A705,'Hoja de Trabajo para listado'!$A$155:$A$1048576,0),MATCH((CUADRO!I$4&amp;$E705),'Hoja de Trabajo para listado'!$A$151:$Z$151,0)),0)+IFERROR(INDEX('Hoja de Trabajo para listado'!$AB$155:$BA$1048576,MATCH($A705,'Hoja de Trabajo para listado'!$AB$155:$AB$1048576,0),MATCH((CUADRO!I$4&amp;$E705),'Hoja de Trabajo para listado'!$AB$151:$BA$151,0)),0)+IFERROR(INDEX('Hoja de Trabajo para listado'!$BC$155:$CB$1048576,MATCH($A705,'Hoja de Trabajo para listado'!$BC$155:$BC$1048576,0),MATCH((CUADRO!I$4&amp;$E705),'Hoja de Trabajo para listado'!$BC$151:$CB$151,0)),0)+IFERROR(INDEX('Hoja de Trabajo para listado'!$DE$153:$DG$274,MATCH($A705,'Hoja de Trabajo para listado'!$DE$153:$DE$1048576,0),MATCH((CUADRO!I$4&amp;$E705),'Hoja de Trabajo para listado'!$DE$151:$DG$151,0)),0)+IFERROR(INDEX('Hoja de Trabajo para listado'!$CD$155:$DC$1048576,MATCH($A705,'Hoja de Trabajo para listado'!$CD$155:$CD$1048576,0),MATCH((CUADRO!I$4&amp;$E705),'Hoja de Trabajo para listado'!$CD$151:$DC$151,0)),0)</f>
        <v>0</v>
      </c>
      <c r="J705" s="241">
        <f ca="1">+IFERROR(INDEX('Hoja de Trabajo para listado'!$A$155:$Z$1048576,MATCH($A705,'Hoja de Trabajo para listado'!$A$155:$A$1048576,0),MATCH((CUADRO!J$4&amp;$E705),'Hoja de Trabajo para listado'!$A$151:$Z$151,0)),0)+IFERROR(INDEX('Hoja de Trabajo para listado'!$AB$155:$BA$1048576,MATCH($A705,'Hoja de Trabajo para listado'!$AB$155:$AB$1048576,0),MATCH((CUADRO!J$4&amp;$E705),'Hoja de Trabajo para listado'!$AB$151:$BA$151,0)),0)+IFERROR(INDEX('Hoja de Trabajo para listado'!$BC$155:$CB$1048576,MATCH($A705,'Hoja de Trabajo para listado'!$BC$155:$BC$1048576,0),MATCH((CUADRO!J$4&amp;$E705),'Hoja de Trabajo para listado'!$BC$151:$CB$151,0)),0)+IFERROR(INDEX('Hoja de Trabajo para listado'!$DE$153:$DG$274,MATCH($A705,'Hoja de Trabajo para listado'!$DE$153:$DE$1048576,0),MATCH((CUADRO!J$4&amp;$E705),'Hoja de Trabajo para listado'!$DE$151:$DG$151,0)),0)+IFERROR(INDEX('Hoja de Trabajo para listado'!$CD$155:$DC$1048576,MATCH($A705,'Hoja de Trabajo para listado'!$CD$155:$CD$1048576,0),MATCH((CUADRO!J$4&amp;$E705),'Hoja de Trabajo para listado'!$CD$151:$DC$151,0)),0)</f>
        <v>0</v>
      </c>
      <c r="K705" s="241">
        <f ca="1">+IFERROR(INDEX('Hoja de Trabajo para listado'!$A$155:$Z$1048576,MATCH($A705,'Hoja de Trabajo para listado'!$A$155:$A$1048576,0),MATCH((CUADRO!K$4&amp;$E705),'Hoja de Trabajo para listado'!$A$151:$Z$151,0)),0)+IFERROR(INDEX('Hoja de Trabajo para listado'!$AB$155:$BA$1048576,MATCH($A705,'Hoja de Trabajo para listado'!$AB$155:$AB$1048576,0),MATCH((CUADRO!K$4&amp;$E705),'Hoja de Trabajo para listado'!$AB$151:$BA$151,0)),0)+IFERROR(INDEX('Hoja de Trabajo para listado'!$BC$155:$CB$1048576,MATCH($A705,'Hoja de Trabajo para listado'!$BC$155:$BC$1048576,0),MATCH((CUADRO!K$4&amp;$E705),'Hoja de Trabajo para listado'!$BC$151:$CB$151,0)),0)+IFERROR(INDEX('Hoja de Trabajo para listado'!$DE$153:$DG$274,MATCH($A705,'Hoja de Trabajo para listado'!$DE$153:$DE$1048576,0),MATCH((CUADRO!K$4&amp;$E705),'Hoja de Trabajo para listado'!$DE$151:$DG$151,0)),0)+IFERROR(INDEX('Hoja de Trabajo para listado'!$CD$155:$DC$1048576,MATCH($A705,'Hoja de Trabajo para listado'!$CD$155:$CD$1048576,0),MATCH((CUADRO!K$4&amp;$E705),'Hoja de Trabajo para listado'!$CD$151:$DC$151,0)),0)</f>
        <v>0</v>
      </c>
      <c r="L705" s="241">
        <f ca="1">+IFERROR(INDEX('Hoja de Trabajo para listado'!$A$155:$Z$1048576,MATCH($A705,'Hoja de Trabajo para listado'!$A$155:$A$1048576,0),MATCH((CUADRO!L$4&amp;$E705),'Hoja de Trabajo para listado'!$A$151:$Z$151,0)),0)+IFERROR(INDEX('Hoja de Trabajo para listado'!$AB$155:$BA$1048576,MATCH($A705,'Hoja de Trabajo para listado'!$AB$155:$AB$1048576,0),MATCH((CUADRO!L$4&amp;$E705),'Hoja de Trabajo para listado'!$AB$151:$BA$151,0)),0)+IFERROR(INDEX('Hoja de Trabajo para listado'!$BC$155:$CB$1048576,MATCH($A705,'Hoja de Trabajo para listado'!$BC$155:$BC$1048576,0),MATCH((CUADRO!L$4&amp;$E705),'Hoja de Trabajo para listado'!$BC$151:$CB$151,0)),0)+IFERROR(INDEX('Hoja de Trabajo para listado'!$DE$153:$DG$274,MATCH($A705,'Hoja de Trabajo para listado'!$DE$153:$DE$1048576,0),MATCH((CUADRO!L$4&amp;$E705),'Hoja de Trabajo para listado'!$DE$151:$DG$151,0)),0)+IFERROR(INDEX('Hoja de Trabajo para listado'!$CD$155:$DC$1048576,MATCH($A705,'Hoja de Trabajo para listado'!$CD$155:$CD$1048576,0),MATCH((CUADRO!L$4&amp;$E705),'Hoja de Trabajo para listado'!$CD$151:$DC$151,0)),0)</f>
        <v>0</v>
      </c>
      <c r="M705" s="241">
        <f ca="1">+IFERROR(INDEX('Hoja de Trabajo para listado'!$A$155:$Z$1048576,MATCH($A705,'Hoja de Trabajo para listado'!$A$155:$A$1048576,0),MATCH((CUADRO!M$4&amp;$E705),'Hoja de Trabajo para listado'!$A$151:$Z$151,0)),0)+IFERROR(INDEX('Hoja de Trabajo para listado'!$AB$155:$BA$1048576,MATCH($A705,'Hoja de Trabajo para listado'!$AB$155:$AB$1048576,0),MATCH((CUADRO!M$4&amp;$E705),'Hoja de Trabajo para listado'!$AB$151:$BA$151,0)),0)+IFERROR(INDEX('Hoja de Trabajo para listado'!$BC$155:$CB$1048576,MATCH($A705,'Hoja de Trabajo para listado'!$BC$155:$BC$1048576,0),MATCH((CUADRO!M$4&amp;$E705),'Hoja de Trabajo para listado'!$BC$151:$CB$151,0)),0)+IFERROR(INDEX('Hoja de Trabajo para listado'!$DE$153:$DG$274,MATCH($A705,'Hoja de Trabajo para listado'!$DE$153:$DE$1048576,0),MATCH((CUADRO!M$4&amp;$E705),'Hoja de Trabajo para listado'!$DE$151:$DG$151,0)),0)+IFERROR(INDEX('Hoja de Trabajo para listado'!$CD$155:$DC$1048576,MATCH($A705,'Hoja de Trabajo para listado'!$CD$155:$CD$1048576,0),MATCH((CUADRO!M$4&amp;$E705),'Hoja de Trabajo para listado'!$CD$151:$DC$151,0)),0)</f>
        <v>0</v>
      </c>
      <c r="N705" s="241">
        <f ca="1">+IFERROR(INDEX('Hoja de Trabajo para listado'!$A$155:$Z$1048576,MATCH($A705,'Hoja de Trabajo para listado'!$A$155:$A$1048576,0),MATCH((CUADRO!N$4&amp;$E705),'Hoja de Trabajo para listado'!$A$151:$Z$151,0)),0)+IFERROR(INDEX('Hoja de Trabajo para listado'!$AB$155:$BA$1048576,MATCH($A705,'Hoja de Trabajo para listado'!$AB$155:$AB$1048576,0),MATCH((CUADRO!N$4&amp;$E705),'Hoja de Trabajo para listado'!$AB$151:$BA$151,0)),0)+IFERROR(INDEX('Hoja de Trabajo para listado'!$BC$155:$CB$1048576,MATCH($A705,'Hoja de Trabajo para listado'!$BC$155:$BC$1048576,0),MATCH((CUADRO!N$4&amp;$E705),'Hoja de Trabajo para listado'!$BC$151:$CB$151,0)),0)+IFERROR(INDEX('Hoja de Trabajo para listado'!$DE$153:$DG$274,MATCH($A705,'Hoja de Trabajo para listado'!$DE$153:$DE$1048576,0),MATCH((CUADRO!N$4&amp;$E705),'Hoja de Trabajo para listado'!$DE$151:$DG$151,0)),0)+IFERROR(INDEX('Hoja de Trabajo para listado'!$CD$155:$DC$1048576,MATCH($A705,'Hoja de Trabajo para listado'!$CD$155:$CD$1048576,0),MATCH((CUADRO!N$4&amp;$E705),'Hoja de Trabajo para listado'!$CD$151:$DC$151,0)),0)</f>
        <v>0</v>
      </c>
      <c r="O705" s="241">
        <f ca="1">+IFERROR(INDEX('Hoja de Trabajo para listado'!$A$155:$Z$1048576,MATCH($A705,'Hoja de Trabajo para listado'!$A$155:$A$1048576,0),MATCH((CUADRO!O$4&amp;$E705),'Hoja de Trabajo para listado'!$A$151:$Z$151,0)),0)+IFERROR(INDEX('Hoja de Trabajo para listado'!$AB$155:$BA$1048576,MATCH($A705,'Hoja de Trabajo para listado'!$AB$155:$AB$1048576,0),MATCH((CUADRO!O$4&amp;$E705),'Hoja de Trabajo para listado'!$AB$151:$BA$151,0)),0)+IFERROR(INDEX('Hoja de Trabajo para listado'!$BC$155:$CB$1048576,MATCH($A705,'Hoja de Trabajo para listado'!$BC$155:$BC$1048576,0),MATCH((CUADRO!O$4&amp;$E705),'Hoja de Trabajo para listado'!$BC$151:$CB$151,0)),0)+IFERROR(INDEX('Hoja de Trabajo para listado'!$DE$153:$DG$274,MATCH($A705,'Hoja de Trabajo para listado'!$DE$153:$DE$1048576,0),MATCH((CUADRO!O$4&amp;$E705),'Hoja de Trabajo para listado'!$DE$151:$DG$151,0)),0)+IFERROR(INDEX('Hoja de Trabajo para listado'!$CD$155:$DC$1048576,MATCH($A705,'Hoja de Trabajo para listado'!$CD$155:$CD$1048576,0),MATCH((CUADRO!O$4&amp;$E705),'Hoja de Trabajo para listado'!$CD$151:$DC$151,0)),0)</f>
        <v>0</v>
      </c>
      <c r="P705" s="241">
        <f ca="1">+IFERROR(INDEX('Hoja de Trabajo para listado'!$A$155:$Z$1048576,MATCH($A705,'Hoja de Trabajo para listado'!$A$155:$A$1048576,0),MATCH((CUADRO!P$4&amp;$E705),'Hoja de Trabajo para listado'!$A$151:$Z$151,0)),0)+IFERROR(INDEX('Hoja de Trabajo para listado'!$AB$155:$BA$1048576,MATCH($A705,'Hoja de Trabajo para listado'!$AB$155:$AB$1048576,0),MATCH((CUADRO!P$4&amp;$E705),'Hoja de Trabajo para listado'!$AB$151:$BA$151,0)),0)+IFERROR(INDEX('Hoja de Trabajo para listado'!$BC$155:$CB$1048576,MATCH($A705,'Hoja de Trabajo para listado'!$BC$155:$BC$1048576,0),MATCH((CUADRO!P$4&amp;$E705),'Hoja de Trabajo para listado'!$BC$151:$CB$151,0)),0)+IFERROR(INDEX('Hoja de Trabajo para listado'!$DE$153:$DG$274,MATCH($A705,'Hoja de Trabajo para listado'!$DE$153:$DE$1048576,0),MATCH((CUADRO!P$4&amp;$E705),'Hoja de Trabajo para listado'!$DE$151:$DG$151,0)),0)+IFERROR(INDEX('Hoja de Trabajo para listado'!$CD$155:$DC$1048576,MATCH($A705,'Hoja de Trabajo para listado'!$CD$155:$CD$1048576,0),MATCH((CUADRO!P$4&amp;$E705),'Hoja de Trabajo para listado'!$CD$151:$DC$151,0)),0)</f>
        <v>0</v>
      </c>
      <c r="Q705" s="241">
        <f ca="1">+IFERROR(INDEX('Hoja de Trabajo para listado'!$A$155:$Z$1048576,MATCH($A705,'Hoja de Trabajo para listado'!$A$155:$A$1048576,0),MATCH((CUADRO!Q$4&amp;$E705),'Hoja de Trabajo para listado'!$A$151:$Z$151,0)),0)+IFERROR(INDEX('Hoja de Trabajo para listado'!$AB$155:$BA$1048576,MATCH($A705,'Hoja de Trabajo para listado'!$AB$155:$AB$1048576,0),MATCH((CUADRO!Q$4&amp;$E705),'Hoja de Trabajo para listado'!$AB$151:$BA$151,0)),0)+IFERROR(INDEX('Hoja de Trabajo para listado'!$BC$155:$CB$1048576,MATCH($A705,'Hoja de Trabajo para listado'!$BC$155:$BC$1048576,0),MATCH((CUADRO!Q$4&amp;$E705),'Hoja de Trabajo para listado'!$BC$151:$CB$151,0)),0)+IFERROR(INDEX('Hoja de Trabajo para listado'!$DE$153:$DG$274,MATCH($A705,'Hoja de Trabajo para listado'!$DE$153:$DE$1048576,0),MATCH((CUADRO!Q$4&amp;$E705),'Hoja de Trabajo para listado'!$DE$151:$DG$151,0)),0)+IFERROR(INDEX('Hoja de Trabajo para listado'!$CD$155:$DC$1048576,MATCH($A705,'Hoja de Trabajo para listado'!$CD$155:$CD$1048576,0),MATCH((CUADRO!Q$4&amp;$E705),'Hoja de Trabajo para listado'!$CD$151:$DC$151,0)),0)</f>
        <v>0</v>
      </c>
      <c r="R705" s="241">
        <f t="shared" ca="1" si="20"/>
        <v>0</v>
      </c>
      <c r="S705" s="247"/>
      <c r="T705" s="241">
        <f ca="1">+T706</f>
        <v>0</v>
      </c>
      <c r="U705" s="240">
        <f t="shared" si="21"/>
        <v>1</v>
      </c>
    </row>
    <row r="706" spans="1:21" customFormat="1" ht="15" hidden="1" customHeight="1">
      <c r="A706" s="32">
        <v>1317</v>
      </c>
      <c r="B706" s="382"/>
      <c r="C706" s="245" t="str">
        <f>+VLOOKUP(A706,bd_lista!$A$3:$C$592,3,FALSE)</f>
        <v>Gobierno Autónomo Municipal de San Benito (Villa José Quintín Mendoza)</v>
      </c>
      <c r="D706" s="384"/>
      <c r="E706" s="242" t="s">
        <v>684</v>
      </c>
      <c r="F706" s="241">
        <f ca="1">+IFERROR(INDEX('Hoja de Trabajo para listado'!$A$155:$Z$1048576,MATCH($A706,'Hoja de Trabajo para listado'!$A$155:$A$1048576,0),MATCH((CUADRO!F$4&amp;$E706),'Hoja de Trabajo para listado'!$A$151:$Z$151,0)),0)+IFERROR(INDEX('Hoja de Trabajo para listado'!$AB$155:$BA$1048576,MATCH($A706,'Hoja de Trabajo para listado'!$AB$155:$AB$1048576,0),MATCH((CUADRO!F$4&amp;$E706),'Hoja de Trabajo para listado'!$AB$151:$BA$151,0)),0)+IFERROR(INDEX('Hoja de Trabajo para listado'!$BC$155:$CB$1048576,MATCH($A706,'Hoja de Trabajo para listado'!$BC$155:$BC$1048576,0),MATCH((CUADRO!F$4&amp;$E706),'Hoja de Trabajo para listado'!$BC$151:$CB$151,0)),0)+IFERROR(INDEX('Hoja de Trabajo para listado'!$DE$153:$DG$274,MATCH($A706,'Hoja de Trabajo para listado'!$DE$153:$DE$1048576,0),MATCH((CUADRO!F$4&amp;$E706),'Hoja de Trabajo para listado'!$DE$151:$DG$151,0)),0)+IFERROR(INDEX('Hoja de Trabajo para listado'!$CD$155:$DC$1048576,MATCH($A706,'Hoja de Trabajo para listado'!$CD$155:$CD$1048576,0),MATCH((CUADRO!F$4&amp;$E706),'Hoja de Trabajo para listado'!$CD$151:$DC$151,0)),0)</f>
        <v>0</v>
      </c>
      <c r="G706" s="241">
        <f ca="1">+IFERROR(INDEX('Hoja de Trabajo para listado'!$A$155:$Z$1048576,MATCH($A706,'Hoja de Trabajo para listado'!$A$155:$A$1048576,0),MATCH((CUADRO!G$4&amp;$E706),'Hoja de Trabajo para listado'!$A$151:$Z$151,0)),0)+IFERROR(INDEX('Hoja de Trabajo para listado'!$AB$155:$BA$1048576,MATCH($A706,'Hoja de Trabajo para listado'!$AB$155:$AB$1048576,0),MATCH((CUADRO!G$4&amp;$E706),'Hoja de Trabajo para listado'!$AB$151:$BA$151,0)),0)+IFERROR(INDEX('Hoja de Trabajo para listado'!$BC$155:$CB$1048576,MATCH($A706,'Hoja de Trabajo para listado'!$BC$155:$BC$1048576,0),MATCH((CUADRO!G$4&amp;$E706),'Hoja de Trabajo para listado'!$BC$151:$CB$151,0)),0)+IFERROR(INDEX('Hoja de Trabajo para listado'!$DE$153:$DG$274,MATCH($A706,'Hoja de Trabajo para listado'!$DE$153:$DE$1048576,0),MATCH((CUADRO!G$4&amp;$E706),'Hoja de Trabajo para listado'!$DE$151:$DG$151,0)),0)+IFERROR(INDEX('Hoja de Trabajo para listado'!$CD$155:$DC$1048576,MATCH($A706,'Hoja de Trabajo para listado'!$CD$155:$CD$1048576,0),MATCH((CUADRO!G$4&amp;$E706),'Hoja de Trabajo para listado'!$CD$151:$DC$151,0)),0)</f>
        <v>0</v>
      </c>
      <c r="H706" s="241">
        <f ca="1">+IFERROR(INDEX('Hoja de Trabajo para listado'!$A$155:$Z$1048576,MATCH($A706,'Hoja de Trabajo para listado'!$A$155:$A$1048576,0),MATCH((CUADRO!H$4&amp;$E706),'Hoja de Trabajo para listado'!$A$151:$Z$151,0)),0)+IFERROR(INDEX('Hoja de Trabajo para listado'!$AB$155:$BA$1048576,MATCH($A706,'Hoja de Trabajo para listado'!$AB$155:$AB$1048576,0),MATCH((CUADRO!H$4&amp;$E706),'Hoja de Trabajo para listado'!$AB$151:$BA$151,0)),0)+IFERROR(INDEX('Hoja de Trabajo para listado'!$BC$155:$CB$1048576,MATCH($A706,'Hoja de Trabajo para listado'!$BC$155:$BC$1048576,0),MATCH((CUADRO!H$4&amp;$E706),'Hoja de Trabajo para listado'!$BC$151:$CB$151,0)),0)+IFERROR(INDEX('Hoja de Trabajo para listado'!$DE$153:$DG$274,MATCH($A706,'Hoja de Trabajo para listado'!$DE$153:$DE$1048576,0),MATCH((CUADRO!H$4&amp;$E706),'Hoja de Trabajo para listado'!$DE$151:$DG$151,0)),0)+IFERROR(INDEX('Hoja de Trabajo para listado'!$CD$155:$DC$1048576,MATCH($A706,'Hoja de Trabajo para listado'!$CD$155:$CD$1048576,0),MATCH((CUADRO!H$4&amp;$E706),'Hoja de Trabajo para listado'!$CD$151:$DC$151,0)),0)</f>
        <v>0</v>
      </c>
      <c r="I706" s="241">
        <f ca="1">+IFERROR(INDEX('Hoja de Trabajo para listado'!$A$155:$Z$1048576,MATCH($A706,'Hoja de Trabajo para listado'!$A$155:$A$1048576,0),MATCH((CUADRO!I$4&amp;$E706),'Hoja de Trabajo para listado'!$A$151:$Z$151,0)),0)+IFERROR(INDEX('Hoja de Trabajo para listado'!$AB$155:$BA$1048576,MATCH($A706,'Hoja de Trabajo para listado'!$AB$155:$AB$1048576,0),MATCH((CUADRO!I$4&amp;$E706),'Hoja de Trabajo para listado'!$AB$151:$BA$151,0)),0)+IFERROR(INDEX('Hoja de Trabajo para listado'!$BC$155:$CB$1048576,MATCH($A706,'Hoja de Trabajo para listado'!$BC$155:$BC$1048576,0),MATCH((CUADRO!I$4&amp;$E706),'Hoja de Trabajo para listado'!$BC$151:$CB$151,0)),0)+IFERROR(INDEX('Hoja de Trabajo para listado'!$DE$153:$DG$274,MATCH($A706,'Hoja de Trabajo para listado'!$DE$153:$DE$1048576,0),MATCH((CUADRO!I$4&amp;$E706),'Hoja de Trabajo para listado'!$DE$151:$DG$151,0)),0)+IFERROR(INDEX('Hoja de Trabajo para listado'!$CD$155:$DC$1048576,MATCH($A706,'Hoja de Trabajo para listado'!$CD$155:$CD$1048576,0),MATCH((CUADRO!I$4&amp;$E706),'Hoja de Trabajo para listado'!$CD$151:$DC$151,0)),0)</f>
        <v>0</v>
      </c>
      <c r="J706" s="241">
        <f ca="1">+IFERROR(INDEX('Hoja de Trabajo para listado'!$A$155:$Z$1048576,MATCH($A706,'Hoja de Trabajo para listado'!$A$155:$A$1048576,0),MATCH((CUADRO!J$4&amp;$E706),'Hoja de Trabajo para listado'!$A$151:$Z$151,0)),0)+IFERROR(INDEX('Hoja de Trabajo para listado'!$AB$155:$BA$1048576,MATCH($A706,'Hoja de Trabajo para listado'!$AB$155:$AB$1048576,0),MATCH((CUADRO!J$4&amp;$E706),'Hoja de Trabajo para listado'!$AB$151:$BA$151,0)),0)+IFERROR(INDEX('Hoja de Trabajo para listado'!$BC$155:$CB$1048576,MATCH($A706,'Hoja de Trabajo para listado'!$BC$155:$BC$1048576,0),MATCH((CUADRO!J$4&amp;$E706),'Hoja de Trabajo para listado'!$BC$151:$CB$151,0)),0)+IFERROR(INDEX('Hoja de Trabajo para listado'!$DE$153:$DG$274,MATCH($A706,'Hoja de Trabajo para listado'!$DE$153:$DE$1048576,0),MATCH((CUADRO!J$4&amp;$E706),'Hoja de Trabajo para listado'!$DE$151:$DG$151,0)),0)+IFERROR(INDEX('Hoja de Trabajo para listado'!$CD$155:$DC$1048576,MATCH($A706,'Hoja de Trabajo para listado'!$CD$155:$CD$1048576,0),MATCH((CUADRO!J$4&amp;$E706),'Hoja de Trabajo para listado'!$CD$151:$DC$151,0)),0)</f>
        <v>0</v>
      </c>
      <c r="K706" s="241">
        <f ca="1">+IFERROR(INDEX('Hoja de Trabajo para listado'!$A$155:$Z$1048576,MATCH($A706,'Hoja de Trabajo para listado'!$A$155:$A$1048576,0),MATCH((CUADRO!K$4&amp;$E706),'Hoja de Trabajo para listado'!$A$151:$Z$151,0)),0)+IFERROR(INDEX('Hoja de Trabajo para listado'!$AB$155:$BA$1048576,MATCH($A706,'Hoja de Trabajo para listado'!$AB$155:$AB$1048576,0),MATCH((CUADRO!K$4&amp;$E706),'Hoja de Trabajo para listado'!$AB$151:$BA$151,0)),0)+IFERROR(INDEX('Hoja de Trabajo para listado'!$BC$155:$CB$1048576,MATCH($A706,'Hoja de Trabajo para listado'!$BC$155:$BC$1048576,0),MATCH((CUADRO!K$4&amp;$E706),'Hoja de Trabajo para listado'!$BC$151:$CB$151,0)),0)+IFERROR(INDEX('Hoja de Trabajo para listado'!$DE$153:$DG$274,MATCH($A706,'Hoja de Trabajo para listado'!$DE$153:$DE$1048576,0),MATCH((CUADRO!K$4&amp;$E706),'Hoja de Trabajo para listado'!$DE$151:$DG$151,0)),0)+IFERROR(INDEX('Hoja de Trabajo para listado'!$CD$155:$DC$1048576,MATCH($A706,'Hoja de Trabajo para listado'!$CD$155:$CD$1048576,0),MATCH((CUADRO!K$4&amp;$E706),'Hoja de Trabajo para listado'!$CD$151:$DC$151,0)),0)</f>
        <v>0</v>
      </c>
      <c r="L706" s="241">
        <f ca="1">+IFERROR(INDEX('Hoja de Trabajo para listado'!$A$155:$Z$1048576,MATCH($A706,'Hoja de Trabajo para listado'!$A$155:$A$1048576,0),MATCH((CUADRO!L$4&amp;$E706),'Hoja de Trabajo para listado'!$A$151:$Z$151,0)),0)+IFERROR(INDEX('Hoja de Trabajo para listado'!$AB$155:$BA$1048576,MATCH($A706,'Hoja de Trabajo para listado'!$AB$155:$AB$1048576,0),MATCH((CUADRO!L$4&amp;$E706),'Hoja de Trabajo para listado'!$AB$151:$BA$151,0)),0)+IFERROR(INDEX('Hoja de Trabajo para listado'!$BC$155:$CB$1048576,MATCH($A706,'Hoja de Trabajo para listado'!$BC$155:$BC$1048576,0),MATCH((CUADRO!L$4&amp;$E706),'Hoja de Trabajo para listado'!$BC$151:$CB$151,0)),0)+IFERROR(INDEX('Hoja de Trabajo para listado'!$DE$153:$DG$274,MATCH($A706,'Hoja de Trabajo para listado'!$DE$153:$DE$1048576,0),MATCH((CUADRO!L$4&amp;$E706),'Hoja de Trabajo para listado'!$DE$151:$DG$151,0)),0)+IFERROR(INDEX('Hoja de Trabajo para listado'!$CD$155:$DC$1048576,MATCH($A706,'Hoja de Trabajo para listado'!$CD$155:$CD$1048576,0),MATCH((CUADRO!L$4&amp;$E706),'Hoja de Trabajo para listado'!$CD$151:$DC$151,0)),0)</f>
        <v>0</v>
      </c>
      <c r="M706" s="241">
        <f ca="1">+IFERROR(INDEX('Hoja de Trabajo para listado'!$A$155:$Z$1048576,MATCH($A706,'Hoja de Trabajo para listado'!$A$155:$A$1048576,0),MATCH((CUADRO!M$4&amp;$E706),'Hoja de Trabajo para listado'!$A$151:$Z$151,0)),0)+IFERROR(INDEX('Hoja de Trabajo para listado'!$AB$155:$BA$1048576,MATCH($A706,'Hoja de Trabajo para listado'!$AB$155:$AB$1048576,0),MATCH((CUADRO!M$4&amp;$E706),'Hoja de Trabajo para listado'!$AB$151:$BA$151,0)),0)+IFERROR(INDEX('Hoja de Trabajo para listado'!$BC$155:$CB$1048576,MATCH($A706,'Hoja de Trabajo para listado'!$BC$155:$BC$1048576,0),MATCH((CUADRO!M$4&amp;$E706),'Hoja de Trabajo para listado'!$BC$151:$CB$151,0)),0)+IFERROR(INDEX('Hoja de Trabajo para listado'!$DE$153:$DG$274,MATCH($A706,'Hoja de Trabajo para listado'!$DE$153:$DE$1048576,0),MATCH((CUADRO!M$4&amp;$E706),'Hoja de Trabajo para listado'!$DE$151:$DG$151,0)),0)+IFERROR(INDEX('Hoja de Trabajo para listado'!$CD$155:$DC$1048576,MATCH($A706,'Hoja de Trabajo para listado'!$CD$155:$CD$1048576,0),MATCH((CUADRO!M$4&amp;$E706),'Hoja de Trabajo para listado'!$CD$151:$DC$151,0)),0)</f>
        <v>0</v>
      </c>
      <c r="N706" s="241">
        <f ca="1">+IFERROR(INDEX('Hoja de Trabajo para listado'!$A$155:$Z$1048576,MATCH($A706,'Hoja de Trabajo para listado'!$A$155:$A$1048576,0),MATCH((CUADRO!N$4&amp;$E706),'Hoja de Trabajo para listado'!$A$151:$Z$151,0)),0)+IFERROR(INDEX('Hoja de Trabajo para listado'!$AB$155:$BA$1048576,MATCH($A706,'Hoja de Trabajo para listado'!$AB$155:$AB$1048576,0),MATCH((CUADRO!N$4&amp;$E706),'Hoja de Trabajo para listado'!$AB$151:$BA$151,0)),0)+IFERROR(INDEX('Hoja de Trabajo para listado'!$BC$155:$CB$1048576,MATCH($A706,'Hoja de Trabajo para listado'!$BC$155:$BC$1048576,0),MATCH((CUADRO!N$4&amp;$E706),'Hoja de Trabajo para listado'!$BC$151:$CB$151,0)),0)+IFERROR(INDEX('Hoja de Trabajo para listado'!$DE$153:$DG$274,MATCH($A706,'Hoja de Trabajo para listado'!$DE$153:$DE$1048576,0),MATCH((CUADRO!N$4&amp;$E706),'Hoja de Trabajo para listado'!$DE$151:$DG$151,0)),0)+IFERROR(INDEX('Hoja de Trabajo para listado'!$CD$155:$DC$1048576,MATCH($A706,'Hoja de Trabajo para listado'!$CD$155:$CD$1048576,0),MATCH((CUADRO!N$4&amp;$E706),'Hoja de Trabajo para listado'!$CD$151:$DC$151,0)),0)</f>
        <v>0</v>
      </c>
      <c r="O706" s="241">
        <f ca="1">+IFERROR(INDEX('Hoja de Trabajo para listado'!$A$155:$Z$1048576,MATCH($A706,'Hoja de Trabajo para listado'!$A$155:$A$1048576,0),MATCH((CUADRO!O$4&amp;$E706),'Hoja de Trabajo para listado'!$A$151:$Z$151,0)),0)+IFERROR(INDEX('Hoja de Trabajo para listado'!$AB$155:$BA$1048576,MATCH($A706,'Hoja de Trabajo para listado'!$AB$155:$AB$1048576,0),MATCH((CUADRO!O$4&amp;$E706),'Hoja de Trabajo para listado'!$AB$151:$BA$151,0)),0)+IFERROR(INDEX('Hoja de Trabajo para listado'!$BC$155:$CB$1048576,MATCH($A706,'Hoja de Trabajo para listado'!$BC$155:$BC$1048576,0),MATCH((CUADRO!O$4&amp;$E706),'Hoja de Trabajo para listado'!$BC$151:$CB$151,0)),0)+IFERROR(INDEX('Hoja de Trabajo para listado'!$DE$153:$DG$274,MATCH($A706,'Hoja de Trabajo para listado'!$DE$153:$DE$1048576,0),MATCH((CUADRO!O$4&amp;$E706),'Hoja de Trabajo para listado'!$DE$151:$DG$151,0)),0)+IFERROR(INDEX('Hoja de Trabajo para listado'!$CD$155:$DC$1048576,MATCH($A706,'Hoja de Trabajo para listado'!$CD$155:$CD$1048576,0),MATCH((CUADRO!O$4&amp;$E706),'Hoja de Trabajo para listado'!$CD$151:$DC$151,0)),0)</f>
        <v>0</v>
      </c>
      <c r="P706" s="241">
        <f ca="1">+IFERROR(INDEX('Hoja de Trabajo para listado'!$A$155:$Z$1048576,MATCH($A706,'Hoja de Trabajo para listado'!$A$155:$A$1048576,0),MATCH((CUADRO!P$4&amp;$E706),'Hoja de Trabajo para listado'!$A$151:$Z$151,0)),0)+IFERROR(INDEX('Hoja de Trabajo para listado'!$AB$155:$BA$1048576,MATCH($A706,'Hoja de Trabajo para listado'!$AB$155:$AB$1048576,0),MATCH((CUADRO!P$4&amp;$E706),'Hoja de Trabajo para listado'!$AB$151:$BA$151,0)),0)+IFERROR(INDEX('Hoja de Trabajo para listado'!$BC$155:$CB$1048576,MATCH($A706,'Hoja de Trabajo para listado'!$BC$155:$BC$1048576,0),MATCH((CUADRO!P$4&amp;$E706),'Hoja de Trabajo para listado'!$BC$151:$CB$151,0)),0)+IFERROR(INDEX('Hoja de Trabajo para listado'!$DE$153:$DG$274,MATCH($A706,'Hoja de Trabajo para listado'!$DE$153:$DE$1048576,0),MATCH((CUADRO!P$4&amp;$E706),'Hoja de Trabajo para listado'!$DE$151:$DG$151,0)),0)+IFERROR(INDEX('Hoja de Trabajo para listado'!$CD$155:$DC$1048576,MATCH($A706,'Hoja de Trabajo para listado'!$CD$155:$CD$1048576,0),MATCH((CUADRO!P$4&amp;$E706),'Hoja de Trabajo para listado'!$CD$151:$DC$151,0)),0)</f>
        <v>0</v>
      </c>
      <c r="Q706" s="241">
        <f ca="1">+IFERROR(INDEX('Hoja de Trabajo para listado'!$A$155:$Z$1048576,MATCH($A706,'Hoja de Trabajo para listado'!$A$155:$A$1048576,0),MATCH((CUADRO!Q$4&amp;$E706),'Hoja de Trabajo para listado'!$A$151:$Z$151,0)),0)+IFERROR(INDEX('Hoja de Trabajo para listado'!$AB$155:$BA$1048576,MATCH($A706,'Hoja de Trabajo para listado'!$AB$155:$AB$1048576,0),MATCH((CUADRO!Q$4&amp;$E706),'Hoja de Trabajo para listado'!$AB$151:$BA$151,0)),0)+IFERROR(INDEX('Hoja de Trabajo para listado'!$BC$155:$CB$1048576,MATCH($A706,'Hoja de Trabajo para listado'!$BC$155:$BC$1048576,0),MATCH((CUADRO!Q$4&amp;$E706),'Hoja de Trabajo para listado'!$BC$151:$CB$151,0)),0)+IFERROR(INDEX('Hoja de Trabajo para listado'!$DE$153:$DG$274,MATCH($A706,'Hoja de Trabajo para listado'!$DE$153:$DE$1048576,0),MATCH((CUADRO!Q$4&amp;$E706),'Hoja de Trabajo para listado'!$DE$151:$DG$151,0)),0)+IFERROR(INDEX('Hoja de Trabajo para listado'!$CD$155:$DC$1048576,MATCH($A706,'Hoja de Trabajo para listado'!$CD$155:$CD$1048576,0),MATCH((CUADRO!Q$4&amp;$E706),'Hoja de Trabajo para listado'!$CD$151:$DC$151,0)),0)</f>
        <v>0</v>
      </c>
      <c r="R706" s="241">
        <f t="shared" ca="1" si="20"/>
        <v>0</v>
      </c>
      <c r="S706" s="247">
        <f ca="1">+R705+R706</f>
        <v>0</v>
      </c>
      <c r="T706" s="241">
        <f ca="1">+S706</f>
        <v>0</v>
      </c>
      <c r="U706" s="240">
        <f t="shared" si="21"/>
        <v>2</v>
      </c>
    </row>
    <row r="707" spans="1:21" customFormat="1" ht="15" hidden="1" customHeight="1">
      <c r="A707" s="32">
        <v>1318</v>
      </c>
      <c r="B707" s="381">
        <f>+A707</f>
        <v>1318</v>
      </c>
      <c r="C707" s="245" t="str">
        <f>+VLOOKUP(A707,bd_lista!$A$3:$C$592,3,FALSE)</f>
        <v>Gobierno Autónomo Municipal de Tacachi</v>
      </c>
      <c r="D707" s="383" t="str">
        <f>+C707</f>
        <v>Gobierno Autónomo Municipal de Tacachi</v>
      </c>
      <c r="E707" s="240" t="s">
        <v>683</v>
      </c>
      <c r="F707" s="241">
        <f ca="1">+IFERROR(INDEX('Hoja de Trabajo para listado'!$A$155:$Z$1048576,MATCH($A707,'Hoja de Trabajo para listado'!$A$155:$A$1048576,0),MATCH((CUADRO!F$4&amp;$E707),'Hoja de Trabajo para listado'!$A$151:$Z$151,0)),0)+IFERROR(INDEX('Hoja de Trabajo para listado'!$AB$155:$BA$1048576,MATCH($A707,'Hoja de Trabajo para listado'!$AB$155:$AB$1048576,0),MATCH((CUADRO!F$4&amp;$E707),'Hoja de Trabajo para listado'!$AB$151:$BA$151,0)),0)+IFERROR(INDEX('Hoja de Trabajo para listado'!$BC$155:$CB$1048576,MATCH($A707,'Hoja de Trabajo para listado'!$BC$155:$BC$1048576,0),MATCH((CUADRO!F$4&amp;$E707),'Hoja de Trabajo para listado'!$BC$151:$CB$151,0)),0)+IFERROR(INDEX('Hoja de Trabajo para listado'!$DE$153:$DG$274,MATCH($A707,'Hoja de Trabajo para listado'!$DE$153:$DE$1048576,0),MATCH((CUADRO!F$4&amp;$E707),'Hoja de Trabajo para listado'!$DE$151:$DG$151,0)),0)+IFERROR(INDEX('Hoja de Trabajo para listado'!$CD$155:$DC$1048576,MATCH($A707,'Hoja de Trabajo para listado'!$CD$155:$CD$1048576,0),MATCH((CUADRO!F$4&amp;$E707),'Hoja de Trabajo para listado'!$CD$151:$DC$151,0)),0)</f>
        <v>0</v>
      </c>
      <c r="G707" s="241">
        <f ca="1">+IFERROR(INDEX('Hoja de Trabajo para listado'!$A$155:$Z$1048576,MATCH($A707,'Hoja de Trabajo para listado'!$A$155:$A$1048576,0),MATCH((CUADRO!G$4&amp;$E707),'Hoja de Trabajo para listado'!$A$151:$Z$151,0)),0)+IFERROR(INDEX('Hoja de Trabajo para listado'!$AB$155:$BA$1048576,MATCH($A707,'Hoja de Trabajo para listado'!$AB$155:$AB$1048576,0),MATCH((CUADRO!G$4&amp;$E707),'Hoja de Trabajo para listado'!$AB$151:$BA$151,0)),0)+IFERROR(INDEX('Hoja de Trabajo para listado'!$BC$155:$CB$1048576,MATCH($A707,'Hoja de Trabajo para listado'!$BC$155:$BC$1048576,0),MATCH((CUADRO!G$4&amp;$E707),'Hoja de Trabajo para listado'!$BC$151:$CB$151,0)),0)+IFERROR(INDEX('Hoja de Trabajo para listado'!$DE$153:$DG$274,MATCH($A707,'Hoja de Trabajo para listado'!$DE$153:$DE$1048576,0),MATCH((CUADRO!G$4&amp;$E707),'Hoja de Trabajo para listado'!$DE$151:$DG$151,0)),0)+IFERROR(INDEX('Hoja de Trabajo para listado'!$CD$155:$DC$1048576,MATCH($A707,'Hoja de Trabajo para listado'!$CD$155:$CD$1048576,0),MATCH((CUADRO!G$4&amp;$E707),'Hoja de Trabajo para listado'!$CD$151:$DC$151,0)),0)</f>
        <v>0</v>
      </c>
      <c r="H707" s="241">
        <f ca="1">+IFERROR(INDEX('Hoja de Trabajo para listado'!$A$155:$Z$1048576,MATCH($A707,'Hoja de Trabajo para listado'!$A$155:$A$1048576,0),MATCH((CUADRO!H$4&amp;$E707),'Hoja de Trabajo para listado'!$A$151:$Z$151,0)),0)+IFERROR(INDEX('Hoja de Trabajo para listado'!$AB$155:$BA$1048576,MATCH($A707,'Hoja de Trabajo para listado'!$AB$155:$AB$1048576,0),MATCH((CUADRO!H$4&amp;$E707),'Hoja de Trabajo para listado'!$AB$151:$BA$151,0)),0)+IFERROR(INDEX('Hoja de Trabajo para listado'!$BC$155:$CB$1048576,MATCH($A707,'Hoja de Trabajo para listado'!$BC$155:$BC$1048576,0),MATCH((CUADRO!H$4&amp;$E707),'Hoja de Trabajo para listado'!$BC$151:$CB$151,0)),0)+IFERROR(INDEX('Hoja de Trabajo para listado'!$DE$153:$DG$274,MATCH($A707,'Hoja de Trabajo para listado'!$DE$153:$DE$1048576,0),MATCH((CUADRO!H$4&amp;$E707),'Hoja de Trabajo para listado'!$DE$151:$DG$151,0)),0)+IFERROR(INDEX('Hoja de Trabajo para listado'!$CD$155:$DC$1048576,MATCH($A707,'Hoja de Trabajo para listado'!$CD$155:$CD$1048576,0),MATCH((CUADRO!H$4&amp;$E707),'Hoja de Trabajo para listado'!$CD$151:$DC$151,0)),0)</f>
        <v>0</v>
      </c>
      <c r="I707" s="241">
        <f ca="1">+IFERROR(INDEX('Hoja de Trabajo para listado'!$A$155:$Z$1048576,MATCH($A707,'Hoja de Trabajo para listado'!$A$155:$A$1048576,0),MATCH((CUADRO!I$4&amp;$E707),'Hoja de Trabajo para listado'!$A$151:$Z$151,0)),0)+IFERROR(INDEX('Hoja de Trabajo para listado'!$AB$155:$BA$1048576,MATCH($A707,'Hoja de Trabajo para listado'!$AB$155:$AB$1048576,0),MATCH((CUADRO!I$4&amp;$E707),'Hoja de Trabajo para listado'!$AB$151:$BA$151,0)),0)+IFERROR(INDEX('Hoja de Trabajo para listado'!$BC$155:$CB$1048576,MATCH($A707,'Hoja de Trabajo para listado'!$BC$155:$BC$1048576,0),MATCH((CUADRO!I$4&amp;$E707),'Hoja de Trabajo para listado'!$BC$151:$CB$151,0)),0)+IFERROR(INDEX('Hoja de Trabajo para listado'!$DE$153:$DG$274,MATCH($A707,'Hoja de Trabajo para listado'!$DE$153:$DE$1048576,0),MATCH((CUADRO!I$4&amp;$E707),'Hoja de Trabajo para listado'!$DE$151:$DG$151,0)),0)+IFERROR(INDEX('Hoja de Trabajo para listado'!$CD$155:$DC$1048576,MATCH($A707,'Hoja de Trabajo para listado'!$CD$155:$CD$1048576,0),MATCH((CUADRO!I$4&amp;$E707),'Hoja de Trabajo para listado'!$CD$151:$DC$151,0)),0)</f>
        <v>0</v>
      </c>
      <c r="J707" s="241">
        <f ca="1">+IFERROR(INDEX('Hoja de Trabajo para listado'!$A$155:$Z$1048576,MATCH($A707,'Hoja de Trabajo para listado'!$A$155:$A$1048576,0),MATCH((CUADRO!J$4&amp;$E707),'Hoja de Trabajo para listado'!$A$151:$Z$151,0)),0)+IFERROR(INDEX('Hoja de Trabajo para listado'!$AB$155:$BA$1048576,MATCH($A707,'Hoja de Trabajo para listado'!$AB$155:$AB$1048576,0),MATCH((CUADRO!J$4&amp;$E707),'Hoja de Trabajo para listado'!$AB$151:$BA$151,0)),0)+IFERROR(INDEX('Hoja de Trabajo para listado'!$BC$155:$CB$1048576,MATCH($A707,'Hoja de Trabajo para listado'!$BC$155:$BC$1048576,0),MATCH((CUADRO!J$4&amp;$E707),'Hoja de Trabajo para listado'!$BC$151:$CB$151,0)),0)+IFERROR(INDEX('Hoja de Trabajo para listado'!$DE$153:$DG$274,MATCH($A707,'Hoja de Trabajo para listado'!$DE$153:$DE$1048576,0),MATCH((CUADRO!J$4&amp;$E707),'Hoja de Trabajo para listado'!$DE$151:$DG$151,0)),0)+IFERROR(INDEX('Hoja de Trabajo para listado'!$CD$155:$DC$1048576,MATCH($A707,'Hoja de Trabajo para listado'!$CD$155:$CD$1048576,0),MATCH((CUADRO!J$4&amp;$E707),'Hoja de Trabajo para listado'!$CD$151:$DC$151,0)),0)</f>
        <v>0</v>
      </c>
      <c r="K707" s="241">
        <f ca="1">+IFERROR(INDEX('Hoja de Trabajo para listado'!$A$155:$Z$1048576,MATCH($A707,'Hoja de Trabajo para listado'!$A$155:$A$1048576,0),MATCH((CUADRO!K$4&amp;$E707),'Hoja de Trabajo para listado'!$A$151:$Z$151,0)),0)+IFERROR(INDEX('Hoja de Trabajo para listado'!$AB$155:$BA$1048576,MATCH($A707,'Hoja de Trabajo para listado'!$AB$155:$AB$1048576,0),MATCH((CUADRO!K$4&amp;$E707),'Hoja de Trabajo para listado'!$AB$151:$BA$151,0)),0)+IFERROR(INDEX('Hoja de Trabajo para listado'!$BC$155:$CB$1048576,MATCH($A707,'Hoja de Trabajo para listado'!$BC$155:$BC$1048576,0),MATCH((CUADRO!K$4&amp;$E707),'Hoja de Trabajo para listado'!$BC$151:$CB$151,0)),0)+IFERROR(INDEX('Hoja de Trabajo para listado'!$DE$153:$DG$274,MATCH($A707,'Hoja de Trabajo para listado'!$DE$153:$DE$1048576,0),MATCH((CUADRO!K$4&amp;$E707),'Hoja de Trabajo para listado'!$DE$151:$DG$151,0)),0)+IFERROR(INDEX('Hoja de Trabajo para listado'!$CD$155:$DC$1048576,MATCH($A707,'Hoja de Trabajo para listado'!$CD$155:$CD$1048576,0),MATCH((CUADRO!K$4&amp;$E707),'Hoja de Trabajo para listado'!$CD$151:$DC$151,0)),0)</f>
        <v>0</v>
      </c>
      <c r="L707" s="241">
        <f ca="1">+IFERROR(INDEX('Hoja de Trabajo para listado'!$A$155:$Z$1048576,MATCH($A707,'Hoja de Trabajo para listado'!$A$155:$A$1048576,0),MATCH((CUADRO!L$4&amp;$E707),'Hoja de Trabajo para listado'!$A$151:$Z$151,0)),0)+IFERROR(INDEX('Hoja de Trabajo para listado'!$AB$155:$BA$1048576,MATCH($A707,'Hoja de Trabajo para listado'!$AB$155:$AB$1048576,0),MATCH((CUADRO!L$4&amp;$E707),'Hoja de Trabajo para listado'!$AB$151:$BA$151,0)),0)+IFERROR(INDEX('Hoja de Trabajo para listado'!$BC$155:$CB$1048576,MATCH($A707,'Hoja de Trabajo para listado'!$BC$155:$BC$1048576,0),MATCH((CUADRO!L$4&amp;$E707),'Hoja de Trabajo para listado'!$BC$151:$CB$151,0)),0)+IFERROR(INDEX('Hoja de Trabajo para listado'!$DE$153:$DG$274,MATCH($A707,'Hoja de Trabajo para listado'!$DE$153:$DE$1048576,0),MATCH((CUADRO!L$4&amp;$E707),'Hoja de Trabajo para listado'!$DE$151:$DG$151,0)),0)+IFERROR(INDEX('Hoja de Trabajo para listado'!$CD$155:$DC$1048576,MATCH($A707,'Hoja de Trabajo para listado'!$CD$155:$CD$1048576,0),MATCH((CUADRO!L$4&amp;$E707),'Hoja de Trabajo para listado'!$CD$151:$DC$151,0)),0)</f>
        <v>0</v>
      </c>
      <c r="M707" s="241">
        <f ca="1">+IFERROR(INDEX('Hoja de Trabajo para listado'!$A$155:$Z$1048576,MATCH($A707,'Hoja de Trabajo para listado'!$A$155:$A$1048576,0),MATCH((CUADRO!M$4&amp;$E707),'Hoja de Trabajo para listado'!$A$151:$Z$151,0)),0)+IFERROR(INDEX('Hoja de Trabajo para listado'!$AB$155:$BA$1048576,MATCH($A707,'Hoja de Trabajo para listado'!$AB$155:$AB$1048576,0),MATCH((CUADRO!M$4&amp;$E707),'Hoja de Trabajo para listado'!$AB$151:$BA$151,0)),0)+IFERROR(INDEX('Hoja de Trabajo para listado'!$BC$155:$CB$1048576,MATCH($A707,'Hoja de Trabajo para listado'!$BC$155:$BC$1048576,0),MATCH((CUADRO!M$4&amp;$E707),'Hoja de Trabajo para listado'!$BC$151:$CB$151,0)),0)+IFERROR(INDEX('Hoja de Trabajo para listado'!$DE$153:$DG$274,MATCH($A707,'Hoja de Trabajo para listado'!$DE$153:$DE$1048576,0),MATCH((CUADRO!M$4&amp;$E707),'Hoja de Trabajo para listado'!$DE$151:$DG$151,0)),0)+IFERROR(INDEX('Hoja de Trabajo para listado'!$CD$155:$DC$1048576,MATCH($A707,'Hoja de Trabajo para listado'!$CD$155:$CD$1048576,0),MATCH((CUADRO!M$4&amp;$E707),'Hoja de Trabajo para listado'!$CD$151:$DC$151,0)),0)</f>
        <v>0</v>
      </c>
      <c r="N707" s="241">
        <f ca="1">+IFERROR(INDEX('Hoja de Trabajo para listado'!$A$155:$Z$1048576,MATCH($A707,'Hoja de Trabajo para listado'!$A$155:$A$1048576,0),MATCH((CUADRO!N$4&amp;$E707),'Hoja de Trabajo para listado'!$A$151:$Z$151,0)),0)+IFERROR(INDEX('Hoja de Trabajo para listado'!$AB$155:$BA$1048576,MATCH($A707,'Hoja de Trabajo para listado'!$AB$155:$AB$1048576,0),MATCH((CUADRO!N$4&amp;$E707),'Hoja de Trabajo para listado'!$AB$151:$BA$151,0)),0)+IFERROR(INDEX('Hoja de Trabajo para listado'!$BC$155:$CB$1048576,MATCH($A707,'Hoja de Trabajo para listado'!$BC$155:$BC$1048576,0),MATCH((CUADRO!N$4&amp;$E707),'Hoja de Trabajo para listado'!$BC$151:$CB$151,0)),0)+IFERROR(INDEX('Hoja de Trabajo para listado'!$DE$153:$DG$274,MATCH($A707,'Hoja de Trabajo para listado'!$DE$153:$DE$1048576,0),MATCH((CUADRO!N$4&amp;$E707),'Hoja de Trabajo para listado'!$DE$151:$DG$151,0)),0)+IFERROR(INDEX('Hoja de Trabajo para listado'!$CD$155:$DC$1048576,MATCH($A707,'Hoja de Trabajo para listado'!$CD$155:$CD$1048576,0),MATCH((CUADRO!N$4&amp;$E707),'Hoja de Trabajo para listado'!$CD$151:$DC$151,0)),0)</f>
        <v>0</v>
      </c>
      <c r="O707" s="241">
        <f ca="1">+IFERROR(INDEX('Hoja de Trabajo para listado'!$A$155:$Z$1048576,MATCH($A707,'Hoja de Trabajo para listado'!$A$155:$A$1048576,0),MATCH((CUADRO!O$4&amp;$E707),'Hoja de Trabajo para listado'!$A$151:$Z$151,0)),0)+IFERROR(INDEX('Hoja de Trabajo para listado'!$AB$155:$BA$1048576,MATCH($A707,'Hoja de Trabajo para listado'!$AB$155:$AB$1048576,0),MATCH((CUADRO!O$4&amp;$E707),'Hoja de Trabajo para listado'!$AB$151:$BA$151,0)),0)+IFERROR(INDEX('Hoja de Trabajo para listado'!$BC$155:$CB$1048576,MATCH($A707,'Hoja de Trabajo para listado'!$BC$155:$BC$1048576,0),MATCH((CUADRO!O$4&amp;$E707),'Hoja de Trabajo para listado'!$BC$151:$CB$151,0)),0)+IFERROR(INDEX('Hoja de Trabajo para listado'!$DE$153:$DG$274,MATCH($A707,'Hoja de Trabajo para listado'!$DE$153:$DE$1048576,0),MATCH((CUADRO!O$4&amp;$E707),'Hoja de Trabajo para listado'!$DE$151:$DG$151,0)),0)+IFERROR(INDEX('Hoja de Trabajo para listado'!$CD$155:$DC$1048576,MATCH($A707,'Hoja de Trabajo para listado'!$CD$155:$CD$1048576,0),MATCH((CUADRO!O$4&amp;$E707),'Hoja de Trabajo para listado'!$CD$151:$DC$151,0)),0)</f>
        <v>0</v>
      </c>
      <c r="P707" s="241">
        <f ca="1">+IFERROR(INDEX('Hoja de Trabajo para listado'!$A$155:$Z$1048576,MATCH($A707,'Hoja de Trabajo para listado'!$A$155:$A$1048576,0),MATCH((CUADRO!P$4&amp;$E707),'Hoja de Trabajo para listado'!$A$151:$Z$151,0)),0)+IFERROR(INDEX('Hoja de Trabajo para listado'!$AB$155:$BA$1048576,MATCH($A707,'Hoja de Trabajo para listado'!$AB$155:$AB$1048576,0),MATCH((CUADRO!P$4&amp;$E707),'Hoja de Trabajo para listado'!$AB$151:$BA$151,0)),0)+IFERROR(INDEX('Hoja de Trabajo para listado'!$BC$155:$CB$1048576,MATCH($A707,'Hoja de Trabajo para listado'!$BC$155:$BC$1048576,0),MATCH((CUADRO!P$4&amp;$E707),'Hoja de Trabajo para listado'!$BC$151:$CB$151,0)),0)+IFERROR(INDEX('Hoja de Trabajo para listado'!$DE$153:$DG$274,MATCH($A707,'Hoja de Trabajo para listado'!$DE$153:$DE$1048576,0),MATCH((CUADRO!P$4&amp;$E707),'Hoja de Trabajo para listado'!$DE$151:$DG$151,0)),0)+IFERROR(INDEX('Hoja de Trabajo para listado'!$CD$155:$DC$1048576,MATCH($A707,'Hoja de Trabajo para listado'!$CD$155:$CD$1048576,0),MATCH((CUADRO!P$4&amp;$E707),'Hoja de Trabajo para listado'!$CD$151:$DC$151,0)),0)</f>
        <v>0</v>
      </c>
      <c r="Q707" s="241">
        <f ca="1">+IFERROR(INDEX('Hoja de Trabajo para listado'!$A$155:$Z$1048576,MATCH($A707,'Hoja de Trabajo para listado'!$A$155:$A$1048576,0),MATCH((CUADRO!Q$4&amp;$E707),'Hoja de Trabajo para listado'!$A$151:$Z$151,0)),0)+IFERROR(INDEX('Hoja de Trabajo para listado'!$AB$155:$BA$1048576,MATCH($A707,'Hoja de Trabajo para listado'!$AB$155:$AB$1048576,0),MATCH((CUADRO!Q$4&amp;$E707),'Hoja de Trabajo para listado'!$AB$151:$BA$151,0)),0)+IFERROR(INDEX('Hoja de Trabajo para listado'!$BC$155:$CB$1048576,MATCH($A707,'Hoja de Trabajo para listado'!$BC$155:$BC$1048576,0),MATCH((CUADRO!Q$4&amp;$E707),'Hoja de Trabajo para listado'!$BC$151:$CB$151,0)),0)+IFERROR(INDEX('Hoja de Trabajo para listado'!$DE$153:$DG$274,MATCH($A707,'Hoja de Trabajo para listado'!$DE$153:$DE$1048576,0),MATCH((CUADRO!Q$4&amp;$E707),'Hoja de Trabajo para listado'!$DE$151:$DG$151,0)),0)+IFERROR(INDEX('Hoja de Trabajo para listado'!$CD$155:$DC$1048576,MATCH($A707,'Hoja de Trabajo para listado'!$CD$155:$CD$1048576,0),MATCH((CUADRO!Q$4&amp;$E707),'Hoja de Trabajo para listado'!$CD$151:$DC$151,0)),0)</f>
        <v>0</v>
      </c>
      <c r="R707" s="241">
        <f t="shared" ca="1" si="20"/>
        <v>0</v>
      </c>
      <c r="S707" s="247"/>
      <c r="T707" s="241">
        <f ca="1">+T708</f>
        <v>0</v>
      </c>
      <c r="U707" s="240">
        <f t="shared" si="21"/>
        <v>1</v>
      </c>
    </row>
    <row r="708" spans="1:21" customFormat="1" ht="15" hidden="1" customHeight="1">
      <c r="A708" s="32">
        <v>1318</v>
      </c>
      <c r="B708" s="382"/>
      <c r="C708" s="245" t="str">
        <f>+VLOOKUP(A708,bd_lista!$A$3:$C$592,3,FALSE)</f>
        <v>Gobierno Autónomo Municipal de Tacachi</v>
      </c>
      <c r="D708" s="384"/>
      <c r="E708" s="242" t="s">
        <v>684</v>
      </c>
      <c r="F708" s="241">
        <f ca="1">+IFERROR(INDEX('Hoja de Trabajo para listado'!$A$155:$Z$1048576,MATCH($A708,'Hoja de Trabajo para listado'!$A$155:$A$1048576,0),MATCH((CUADRO!F$4&amp;$E708),'Hoja de Trabajo para listado'!$A$151:$Z$151,0)),0)+IFERROR(INDEX('Hoja de Trabajo para listado'!$AB$155:$BA$1048576,MATCH($A708,'Hoja de Trabajo para listado'!$AB$155:$AB$1048576,0),MATCH((CUADRO!F$4&amp;$E708),'Hoja de Trabajo para listado'!$AB$151:$BA$151,0)),0)+IFERROR(INDEX('Hoja de Trabajo para listado'!$BC$155:$CB$1048576,MATCH($A708,'Hoja de Trabajo para listado'!$BC$155:$BC$1048576,0),MATCH((CUADRO!F$4&amp;$E708),'Hoja de Trabajo para listado'!$BC$151:$CB$151,0)),0)+IFERROR(INDEX('Hoja de Trabajo para listado'!$DE$153:$DG$274,MATCH($A708,'Hoja de Trabajo para listado'!$DE$153:$DE$1048576,0),MATCH((CUADRO!F$4&amp;$E708),'Hoja de Trabajo para listado'!$DE$151:$DG$151,0)),0)+IFERROR(INDEX('Hoja de Trabajo para listado'!$CD$155:$DC$1048576,MATCH($A708,'Hoja de Trabajo para listado'!$CD$155:$CD$1048576,0),MATCH((CUADRO!F$4&amp;$E708),'Hoja de Trabajo para listado'!$CD$151:$DC$151,0)),0)</f>
        <v>0</v>
      </c>
      <c r="G708" s="241">
        <f ca="1">+IFERROR(INDEX('Hoja de Trabajo para listado'!$A$155:$Z$1048576,MATCH($A708,'Hoja de Trabajo para listado'!$A$155:$A$1048576,0),MATCH((CUADRO!G$4&amp;$E708),'Hoja de Trabajo para listado'!$A$151:$Z$151,0)),0)+IFERROR(INDEX('Hoja de Trabajo para listado'!$AB$155:$BA$1048576,MATCH($A708,'Hoja de Trabajo para listado'!$AB$155:$AB$1048576,0),MATCH((CUADRO!G$4&amp;$E708),'Hoja de Trabajo para listado'!$AB$151:$BA$151,0)),0)+IFERROR(INDEX('Hoja de Trabajo para listado'!$BC$155:$CB$1048576,MATCH($A708,'Hoja de Trabajo para listado'!$BC$155:$BC$1048576,0),MATCH((CUADRO!G$4&amp;$E708),'Hoja de Trabajo para listado'!$BC$151:$CB$151,0)),0)+IFERROR(INDEX('Hoja de Trabajo para listado'!$DE$153:$DG$274,MATCH($A708,'Hoja de Trabajo para listado'!$DE$153:$DE$1048576,0),MATCH((CUADRO!G$4&amp;$E708),'Hoja de Trabajo para listado'!$DE$151:$DG$151,0)),0)+IFERROR(INDEX('Hoja de Trabajo para listado'!$CD$155:$DC$1048576,MATCH($A708,'Hoja de Trabajo para listado'!$CD$155:$CD$1048576,0),MATCH((CUADRO!G$4&amp;$E708),'Hoja de Trabajo para listado'!$CD$151:$DC$151,0)),0)</f>
        <v>0</v>
      </c>
      <c r="H708" s="241">
        <f ca="1">+IFERROR(INDEX('Hoja de Trabajo para listado'!$A$155:$Z$1048576,MATCH($A708,'Hoja de Trabajo para listado'!$A$155:$A$1048576,0),MATCH((CUADRO!H$4&amp;$E708),'Hoja de Trabajo para listado'!$A$151:$Z$151,0)),0)+IFERROR(INDEX('Hoja de Trabajo para listado'!$AB$155:$BA$1048576,MATCH($A708,'Hoja de Trabajo para listado'!$AB$155:$AB$1048576,0),MATCH((CUADRO!H$4&amp;$E708),'Hoja de Trabajo para listado'!$AB$151:$BA$151,0)),0)+IFERROR(INDEX('Hoja de Trabajo para listado'!$BC$155:$CB$1048576,MATCH($A708,'Hoja de Trabajo para listado'!$BC$155:$BC$1048576,0),MATCH((CUADRO!H$4&amp;$E708),'Hoja de Trabajo para listado'!$BC$151:$CB$151,0)),0)+IFERROR(INDEX('Hoja de Trabajo para listado'!$DE$153:$DG$274,MATCH($A708,'Hoja de Trabajo para listado'!$DE$153:$DE$1048576,0),MATCH((CUADRO!H$4&amp;$E708),'Hoja de Trabajo para listado'!$DE$151:$DG$151,0)),0)+IFERROR(INDEX('Hoja de Trabajo para listado'!$CD$155:$DC$1048576,MATCH($A708,'Hoja de Trabajo para listado'!$CD$155:$CD$1048576,0),MATCH((CUADRO!H$4&amp;$E708),'Hoja de Trabajo para listado'!$CD$151:$DC$151,0)),0)</f>
        <v>0</v>
      </c>
      <c r="I708" s="241">
        <f ca="1">+IFERROR(INDEX('Hoja de Trabajo para listado'!$A$155:$Z$1048576,MATCH($A708,'Hoja de Trabajo para listado'!$A$155:$A$1048576,0),MATCH((CUADRO!I$4&amp;$E708),'Hoja de Trabajo para listado'!$A$151:$Z$151,0)),0)+IFERROR(INDEX('Hoja de Trabajo para listado'!$AB$155:$BA$1048576,MATCH($A708,'Hoja de Trabajo para listado'!$AB$155:$AB$1048576,0),MATCH((CUADRO!I$4&amp;$E708),'Hoja de Trabajo para listado'!$AB$151:$BA$151,0)),0)+IFERROR(INDEX('Hoja de Trabajo para listado'!$BC$155:$CB$1048576,MATCH($A708,'Hoja de Trabajo para listado'!$BC$155:$BC$1048576,0),MATCH((CUADRO!I$4&amp;$E708),'Hoja de Trabajo para listado'!$BC$151:$CB$151,0)),0)+IFERROR(INDEX('Hoja de Trabajo para listado'!$DE$153:$DG$274,MATCH($A708,'Hoja de Trabajo para listado'!$DE$153:$DE$1048576,0),MATCH((CUADRO!I$4&amp;$E708),'Hoja de Trabajo para listado'!$DE$151:$DG$151,0)),0)+IFERROR(INDEX('Hoja de Trabajo para listado'!$CD$155:$DC$1048576,MATCH($A708,'Hoja de Trabajo para listado'!$CD$155:$CD$1048576,0),MATCH((CUADRO!I$4&amp;$E708),'Hoja de Trabajo para listado'!$CD$151:$DC$151,0)),0)</f>
        <v>0</v>
      </c>
      <c r="J708" s="241">
        <f ca="1">+IFERROR(INDEX('Hoja de Trabajo para listado'!$A$155:$Z$1048576,MATCH($A708,'Hoja de Trabajo para listado'!$A$155:$A$1048576,0),MATCH((CUADRO!J$4&amp;$E708),'Hoja de Trabajo para listado'!$A$151:$Z$151,0)),0)+IFERROR(INDEX('Hoja de Trabajo para listado'!$AB$155:$BA$1048576,MATCH($A708,'Hoja de Trabajo para listado'!$AB$155:$AB$1048576,0),MATCH((CUADRO!J$4&amp;$E708),'Hoja de Trabajo para listado'!$AB$151:$BA$151,0)),0)+IFERROR(INDEX('Hoja de Trabajo para listado'!$BC$155:$CB$1048576,MATCH($A708,'Hoja de Trabajo para listado'!$BC$155:$BC$1048576,0),MATCH((CUADRO!J$4&amp;$E708),'Hoja de Trabajo para listado'!$BC$151:$CB$151,0)),0)+IFERROR(INDEX('Hoja de Trabajo para listado'!$DE$153:$DG$274,MATCH($A708,'Hoja de Trabajo para listado'!$DE$153:$DE$1048576,0),MATCH((CUADRO!J$4&amp;$E708),'Hoja de Trabajo para listado'!$DE$151:$DG$151,0)),0)+IFERROR(INDEX('Hoja de Trabajo para listado'!$CD$155:$DC$1048576,MATCH($A708,'Hoja de Trabajo para listado'!$CD$155:$CD$1048576,0),MATCH((CUADRO!J$4&amp;$E708),'Hoja de Trabajo para listado'!$CD$151:$DC$151,0)),0)</f>
        <v>0</v>
      </c>
      <c r="K708" s="241">
        <f ca="1">+IFERROR(INDEX('Hoja de Trabajo para listado'!$A$155:$Z$1048576,MATCH($A708,'Hoja de Trabajo para listado'!$A$155:$A$1048576,0),MATCH((CUADRO!K$4&amp;$E708),'Hoja de Trabajo para listado'!$A$151:$Z$151,0)),0)+IFERROR(INDEX('Hoja de Trabajo para listado'!$AB$155:$BA$1048576,MATCH($A708,'Hoja de Trabajo para listado'!$AB$155:$AB$1048576,0),MATCH((CUADRO!K$4&amp;$E708),'Hoja de Trabajo para listado'!$AB$151:$BA$151,0)),0)+IFERROR(INDEX('Hoja de Trabajo para listado'!$BC$155:$CB$1048576,MATCH($A708,'Hoja de Trabajo para listado'!$BC$155:$BC$1048576,0),MATCH((CUADRO!K$4&amp;$E708),'Hoja de Trabajo para listado'!$BC$151:$CB$151,0)),0)+IFERROR(INDEX('Hoja de Trabajo para listado'!$DE$153:$DG$274,MATCH($A708,'Hoja de Trabajo para listado'!$DE$153:$DE$1048576,0),MATCH((CUADRO!K$4&amp;$E708),'Hoja de Trabajo para listado'!$DE$151:$DG$151,0)),0)+IFERROR(INDEX('Hoja de Trabajo para listado'!$CD$155:$DC$1048576,MATCH($A708,'Hoja de Trabajo para listado'!$CD$155:$CD$1048576,0),MATCH((CUADRO!K$4&amp;$E708),'Hoja de Trabajo para listado'!$CD$151:$DC$151,0)),0)</f>
        <v>0</v>
      </c>
      <c r="L708" s="241">
        <f ca="1">+IFERROR(INDEX('Hoja de Trabajo para listado'!$A$155:$Z$1048576,MATCH($A708,'Hoja de Trabajo para listado'!$A$155:$A$1048576,0),MATCH((CUADRO!L$4&amp;$E708),'Hoja de Trabajo para listado'!$A$151:$Z$151,0)),0)+IFERROR(INDEX('Hoja de Trabajo para listado'!$AB$155:$BA$1048576,MATCH($A708,'Hoja de Trabajo para listado'!$AB$155:$AB$1048576,0),MATCH((CUADRO!L$4&amp;$E708),'Hoja de Trabajo para listado'!$AB$151:$BA$151,0)),0)+IFERROR(INDEX('Hoja de Trabajo para listado'!$BC$155:$CB$1048576,MATCH($A708,'Hoja de Trabajo para listado'!$BC$155:$BC$1048576,0),MATCH((CUADRO!L$4&amp;$E708),'Hoja de Trabajo para listado'!$BC$151:$CB$151,0)),0)+IFERROR(INDEX('Hoja de Trabajo para listado'!$DE$153:$DG$274,MATCH($A708,'Hoja de Trabajo para listado'!$DE$153:$DE$1048576,0),MATCH((CUADRO!L$4&amp;$E708),'Hoja de Trabajo para listado'!$DE$151:$DG$151,0)),0)+IFERROR(INDEX('Hoja de Trabajo para listado'!$CD$155:$DC$1048576,MATCH($A708,'Hoja de Trabajo para listado'!$CD$155:$CD$1048576,0),MATCH((CUADRO!L$4&amp;$E708),'Hoja de Trabajo para listado'!$CD$151:$DC$151,0)),0)</f>
        <v>0</v>
      </c>
      <c r="M708" s="241">
        <f ca="1">+IFERROR(INDEX('Hoja de Trabajo para listado'!$A$155:$Z$1048576,MATCH($A708,'Hoja de Trabajo para listado'!$A$155:$A$1048576,0),MATCH((CUADRO!M$4&amp;$E708),'Hoja de Trabajo para listado'!$A$151:$Z$151,0)),0)+IFERROR(INDEX('Hoja de Trabajo para listado'!$AB$155:$BA$1048576,MATCH($A708,'Hoja de Trabajo para listado'!$AB$155:$AB$1048576,0),MATCH((CUADRO!M$4&amp;$E708),'Hoja de Trabajo para listado'!$AB$151:$BA$151,0)),0)+IFERROR(INDEX('Hoja de Trabajo para listado'!$BC$155:$CB$1048576,MATCH($A708,'Hoja de Trabajo para listado'!$BC$155:$BC$1048576,0),MATCH((CUADRO!M$4&amp;$E708),'Hoja de Trabajo para listado'!$BC$151:$CB$151,0)),0)+IFERROR(INDEX('Hoja de Trabajo para listado'!$DE$153:$DG$274,MATCH($A708,'Hoja de Trabajo para listado'!$DE$153:$DE$1048576,0),MATCH((CUADRO!M$4&amp;$E708),'Hoja de Trabajo para listado'!$DE$151:$DG$151,0)),0)+IFERROR(INDEX('Hoja de Trabajo para listado'!$CD$155:$DC$1048576,MATCH($A708,'Hoja de Trabajo para listado'!$CD$155:$CD$1048576,0),MATCH((CUADRO!M$4&amp;$E708),'Hoja de Trabajo para listado'!$CD$151:$DC$151,0)),0)</f>
        <v>0</v>
      </c>
      <c r="N708" s="241">
        <f ca="1">+IFERROR(INDEX('Hoja de Trabajo para listado'!$A$155:$Z$1048576,MATCH($A708,'Hoja de Trabajo para listado'!$A$155:$A$1048576,0),MATCH((CUADRO!N$4&amp;$E708),'Hoja de Trabajo para listado'!$A$151:$Z$151,0)),0)+IFERROR(INDEX('Hoja de Trabajo para listado'!$AB$155:$BA$1048576,MATCH($A708,'Hoja de Trabajo para listado'!$AB$155:$AB$1048576,0),MATCH((CUADRO!N$4&amp;$E708),'Hoja de Trabajo para listado'!$AB$151:$BA$151,0)),0)+IFERROR(INDEX('Hoja de Trabajo para listado'!$BC$155:$CB$1048576,MATCH($A708,'Hoja de Trabajo para listado'!$BC$155:$BC$1048576,0),MATCH((CUADRO!N$4&amp;$E708),'Hoja de Trabajo para listado'!$BC$151:$CB$151,0)),0)+IFERROR(INDEX('Hoja de Trabajo para listado'!$DE$153:$DG$274,MATCH($A708,'Hoja de Trabajo para listado'!$DE$153:$DE$1048576,0),MATCH((CUADRO!N$4&amp;$E708),'Hoja de Trabajo para listado'!$DE$151:$DG$151,0)),0)+IFERROR(INDEX('Hoja de Trabajo para listado'!$CD$155:$DC$1048576,MATCH($A708,'Hoja de Trabajo para listado'!$CD$155:$CD$1048576,0),MATCH((CUADRO!N$4&amp;$E708),'Hoja de Trabajo para listado'!$CD$151:$DC$151,0)),0)</f>
        <v>0</v>
      </c>
      <c r="O708" s="241">
        <f ca="1">+IFERROR(INDEX('Hoja de Trabajo para listado'!$A$155:$Z$1048576,MATCH($A708,'Hoja de Trabajo para listado'!$A$155:$A$1048576,0),MATCH((CUADRO!O$4&amp;$E708),'Hoja de Trabajo para listado'!$A$151:$Z$151,0)),0)+IFERROR(INDEX('Hoja de Trabajo para listado'!$AB$155:$BA$1048576,MATCH($A708,'Hoja de Trabajo para listado'!$AB$155:$AB$1048576,0),MATCH((CUADRO!O$4&amp;$E708),'Hoja de Trabajo para listado'!$AB$151:$BA$151,0)),0)+IFERROR(INDEX('Hoja de Trabajo para listado'!$BC$155:$CB$1048576,MATCH($A708,'Hoja de Trabajo para listado'!$BC$155:$BC$1048576,0),MATCH((CUADRO!O$4&amp;$E708),'Hoja de Trabajo para listado'!$BC$151:$CB$151,0)),0)+IFERROR(INDEX('Hoja de Trabajo para listado'!$DE$153:$DG$274,MATCH($A708,'Hoja de Trabajo para listado'!$DE$153:$DE$1048576,0),MATCH((CUADRO!O$4&amp;$E708),'Hoja de Trabajo para listado'!$DE$151:$DG$151,0)),0)+IFERROR(INDEX('Hoja de Trabajo para listado'!$CD$155:$DC$1048576,MATCH($A708,'Hoja de Trabajo para listado'!$CD$155:$CD$1048576,0),MATCH((CUADRO!O$4&amp;$E708),'Hoja de Trabajo para listado'!$CD$151:$DC$151,0)),0)</f>
        <v>0</v>
      </c>
      <c r="P708" s="241">
        <f ca="1">+IFERROR(INDEX('Hoja de Trabajo para listado'!$A$155:$Z$1048576,MATCH($A708,'Hoja de Trabajo para listado'!$A$155:$A$1048576,0),MATCH((CUADRO!P$4&amp;$E708),'Hoja de Trabajo para listado'!$A$151:$Z$151,0)),0)+IFERROR(INDEX('Hoja de Trabajo para listado'!$AB$155:$BA$1048576,MATCH($A708,'Hoja de Trabajo para listado'!$AB$155:$AB$1048576,0),MATCH((CUADRO!P$4&amp;$E708),'Hoja de Trabajo para listado'!$AB$151:$BA$151,0)),0)+IFERROR(INDEX('Hoja de Trabajo para listado'!$BC$155:$CB$1048576,MATCH($A708,'Hoja de Trabajo para listado'!$BC$155:$BC$1048576,0),MATCH((CUADRO!P$4&amp;$E708),'Hoja de Trabajo para listado'!$BC$151:$CB$151,0)),0)+IFERROR(INDEX('Hoja de Trabajo para listado'!$DE$153:$DG$274,MATCH($A708,'Hoja de Trabajo para listado'!$DE$153:$DE$1048576,0),MATCH((CUADRO!P$4&amp;$E708),'Hoja de Trabajo para listado'!$DE$151:$DG$151,0)),0)+IFERROR(INDEX('Hoja de Trabajo para listado'!$CD$155:$DC$1048576,MATCH($A708,'Hoja de Trabajo para listado'!$CD$155:$CD$1048576,0),MATCH((CUADRO!P$4&amp;$E708),'Hoja de Trabajo para listado'!$CD$151:$DC$151,0)),0)</f>
        <v>0</v>
      </c>
      <c r="Q708" s="241">
        <f ca="1">+IFERROR(INDEX('Hoja de Trabajo para listado'!$A$155:$Z$1048576,MATCH($A708,'Hoja de Trabajo para listado'!$A$155:$A$1048576,0),MATCH((CUADRO!Q$4&amp;$E708),'Hoja de Trabajo para listado'!$A$151:$Z$151,0)),0)+IFERROR(INDEX('Hoja de Trabajo para listado'!$AB$155:$BA$1048576,MATCH($A708,'Hoja de Trabajo para listado'!$AB$155:$AB$1048576,0),MATCH((CUADRO!Q$4&amp;$E708),'Hoja de Trabajo para listado'!$AB$151:$BA$151,0)),0)+IFERROR(INDEX('Hoja de Trabajo para listado'!$BC$155:$CB$1048576,MATCH($A708,'Hoja de Trabajo para listado'!$BC$155:$BC$1048576,0),MATCH((CUADRO!Q$4&amp;$E708),'Hoja de Trabajo para listado'!$BC$151:$CB$151,0)),0)+IFERROR(INDEX('Hoja de Trabajo para listado'!$DE$153:$DG$274,MATCH($A708,'Hoja de Trabajo para listado'!$DE$153:$DE$1048576,0),MATCH((CUADRO!Q$4&amp;$E708),'Hoja de Trabajo para listado'!$DE$151:$DG$151,0)),0)+IFERROR(INDEX('Hoja de Trabajo para listado'!$CD$155:$DC$1048576,MATCH($A708,'Hoja de Trabajo para listado'!$CD$155:$CD$1048576,0),MATCH((CUADRO!Q$4&amp;$E708),'Hoja de Trabajo para listado'!$CD$151:$DC$151,0)),0)</f>
        <v>0</v>
      </c>
      <c r="R708" s="241">
        <f t="shared" ca="1" si="20"/>
        <v>0</v>
      </c>
      <c r="S708" s="247">
        <f ca="1">+R707+R708</f>
        <v>0</v>
      </c>
      <c r="T708" s="241">
        <f ca="1">+S708</f>
        <v>0</v>
      </c>
      <c r="U708" s="240">
        <f t="shared" si="21"/>
        <v>2</v>
      </c>
    </row>
    <row r="709" spans="1:21" customFormat="1" ht="15" hidden="1" customHeight="1">
      <c r="A709" s="32">
        <v>1319</v>
      </c>
      <c r="B709" s="381">
        <f>+A709</f>
        <v>1319</v>
      </c>
      <c r="C709" s="245" t="str">
        <f>+VLOOKUP(A709,bd_lista!$A$3:$C$592,3,FALSE)</f>
        <v>Gobierno Autónomo Municipal Villa Gualberto Villarroel</v>
      </c>
      <c r="D709" s="383" t="str">
        <f>+C709</f>
        <v>Gobierno Autónomo Municipal Villa Gualberto Villarroel</v>
      </c>
      <c r="E709" s="240" t="s">
        <v>683</v>
      </c>
      <c r="F709" s="241">
        <f ca="1">+IFERROR(INDEX('Hoja de Trabajo para listado'!$A$155:$Z$1048576,MATCH($A709,'Hoja de Trabajo para listado'!$A$155:$A$1048576,0),MATCH((CUADRO!F$4&amp;$E709),'Hoja de Trabajo para listado'!$A$151:$Z$151,0)),0)+IFERROR(INDEX('Hoja de Trabajo para listado'!$AB$155:$BA$1048576,MATCH($A709,'Hoja de Trabajo para listado'!$AB$155:$AB$1048576,0),MATCH((CUADRO!F$4&amp;$E709),'Hoja de Trabajo para listado'!$AB$151:$BA$151,0)),0)+IFERROR(INDEX('Hoja de Trabajo para listado'!$BC$155:$CB$1048576,MATCH($A709,'Hoja de Trabajo para listado'!$BC$155:$BC$1048576,0),MATCH((CUADRO!F$4&amp;$E709),'Hoja de Trabajo para listado'!$BC$151:$CB$151,0)),0)+IFERROR(INDEX('Hoja de Trabajo para listado'!$DE$153:$DG$274,MATCH($A709,'Hoja de Trabajo para listado'!$DE$153:$DE$1048576,0),MATCH((CUADRO!F$4&amp;$E709),'Hoja de Trabajo para listado'!$DE$151:$DG$151,0)),0)+IFERROR(INDEX('Hoja de Trabajo para listado'!$CD$155:$DC$1048576,MATCH($A709,'Hoja de Trabajo para listado'!$CD$155:$CD$1048576,0),MATCH((CUADRO!F$4&amp;$E709),'Hoja de Trabajo para listado'!$CD$151:$DC$151,0)),0)</f>
        <v>0</v>
      </c>
      <c r="G709" s="241">
        <f ca="1">+IFERROR(INDEX('Hoja de Trabajo para listado'!$A$155:$Z$1048576,MATCH($A709,'Hoja de Trabajo para listado'!$A$155:$A$1048576,0),MATCH((CUADRO!G$4&amp;$E709),'Hoja de Trabajo para listado'!$A$151:$Z$151,0)),0)+IFERROR(INDEX('Hoja de Trabajo para listado'!$AB$155:$BA$1048576,MATCH($A709,'Hoja de Trabajo para listado'!$AB$155:$AB$1048576,0),MATCH((CUADRO!G$4&amp;$E709),'Hoja de Trabajo para listado'!$AB$151:$BA$151,0)),0)+IFERROR(INDEX('Hoja de Trabajo para listado'!$BC$155:$CB$1048576,MATCH($A709,'Hoja de Trabajo para listado'!$BC$155:$BC$1048576,0),MATCH((CUADRO!G$4&amp;$E709),'Hoja de Trabajo para listado'!$BC$151:$CB$151,0)),0)+IFERROR(INDEX('Hoja de Trabajo para listado'!$DE$153:$DG$274,MATCH($A709,'Hoja de Trabajo para listado'!$DE$153:$DE$1048576,0),MATCH((CUADRO!G$4&amp;$E709),'Hoja de Trabajo para listado'!$DE$151:$DG$151,0)),0)+IFERROR(INDEX('Hoja de Trabajo para listado'!$CD$155:$DC$1048576,MATCH($A709,'Hoja de Trabajo para listado'!$CD$155:$CD$1048576,0),MATCH((CUADRO!G$4&amp;$E709),'Hoja de Trabajo para listado'!$CD$151:$DC$151,0)),0)</f>
        <v>0</v>
      </c>
      <c r="H709" s="241">
        <f ca="1">+IFERROR(INDEX('Hoja de Trabajo para listado'!$A$155:$Z$1048576,MATCH($A709,'Hoja de Trabajo para listado'!$A$155:$A$1048576,0),MATCH((CUADRO!H$4&amp;$E709),'Hoja de Trabajo para listado'!$A$151:$Z$151,0)),0)+IFERROR(INDEX('Hoja de Trabajo para listado'!$AB$155:$BA$1048576,MATCH($A709,'Hoja de Trabajo para listado'!$AB$155:$AB$1048576,0),MATCH((CUADRO!H$4&amp;$E709),'Hoja de Trabajo para listado'!$AB$151:$BA$151,0)),0)+IFERROR(INDEX('Hoja de Trabajo para listado'!$BC$155:$CB$1048576,MATCH($A709,'Hoja de Trabajo para listado'!$BC$155:$BC$1048576,0),MATCH((CUADRO!H$4&amp;$E709),'Hoja de Trabajo para listado'!$BC$151:$CB$151,0)),0)+IFERROR(INDEX('Hoja de Trabajo para listado'!$DE$153:$DG$274,MATCH($A709,'Hoja de Trabajo para listado'!$DE$153:$DE$1048576,0),MATCH((CUADRO!H$4&amp;$E709),'Hoja de Trabajo para listado'!$DE$151:$DG$151,0)),0)+IFERROR(INDEX('Hoja de Trabajo para listado'!$CD$155:$DC$1048576,MATCH($A709,'Hoja de Trabajo para listado'!$CD$155:$CD$1048576,0),MATCH((CUADRO!H$4&amp;$E709),'Hoja de Trabajo para listado'!$CD$151:$DC$151,0)),0)</f>
        <v>0</v>
      </c>
      <c r="I709" s="241">
        <f ca="1">+IFERROR(INDEX('Hoja de Trabajo para listado'!$A$155:$Z$1048576,MATCH($A709,'Hoja de Trabajo para listado'!$A$155:$A$1048576,0),MATCH((CUADRO!I$4&amp;$E709),'Hoja de Trabajo para listado'!$A$151:$Z$151,0)),0)+IFERROR(INDEX('Hoja de Trabajo para listado'!$AB$155:$BA$1048576,MATCH($A709,'Hoja de Trabajo para listado'!$AB$155:$AB$1048576,0),MATCH((CUADRO!I$4&amp;$E709),'Hoja de Trabajo para listado'!$AB$151:$BA$151,0)),0)+IFERROR(INDEX('Hoja de Trabajo para listado'!$BC$155:$CB$1048576,MATCH($A709,'Hoja de Trabajo para listado'!$BC$155:$BC$1048576,0),MATCH((CUADRO!I$4&amp;$E709),'Hoja de Trabajo para listado'!$BC$151:$CB$151,0)),0)+IFERROR(INDEX('Hoja de Trabajo para listado'!$DE$153:$DG$274,MATCH($A709,'Hoja de Trabajo para listado'!$DE$153:$DE$1048576,0),MATCH((CUADRO!I$4&amp;$E709),'Hoja de Trabajo para listado'!$DE$151:$DG$151,0)),0)+IFERROR(INDEX('Hoja de Trabajo para listado'!$CD$155:$DC$1048576,MATCH($A709,'Hoja de Trabajo para listado'!$CD$155:$CD$1048576,0),MATCH((CUADRO!I$4&amp;$E709),'Hoja de Trabajo para listado'!$CD$151:$DC$151,0)),0)</f>
        <v>0</v>
      </c>
      <c r="J709" s="241">
        <f ca="1">+IFERROR(INDEX('Hoja de Trabajo para listado'!$A$155:$Z$1048576,MATCH($A709,'Hoja de Trabajo para listado'!$A$155:$A$1048576,0),MATCH((CUADRO!J$4&amp;$E709),'Hoja de Trabajo para listado'!$A$151:$Z$151,0)),0)+IFERROR(INDEX('Hoja de Trabajo para listado'!$AB$155:$BA$1048576,MATCH($A709,'Hoja de Trabajo para listado'!$AB$155:$AB$1048576,0),MATCH((CUADRO!J$4&amp;$E709),'Hoja de Trabajo para listado'!$AB$151:$BA$151,0)),0)+IFERROR(INDEX('Hoja de Trabajo para listado'!$BC$155:$CB$1048576,MATCH($A709,'Hoja de Trabajo para listado'!$BC$155:$BC$1048576,0),MATCH((CUADRO!J$4&amp;$E709),'Hoja de Trabajo para listado'!$BC$151:$CB$151,0)),0)+IFERROR(INDEX('Hoja de Trabajo para listado'!$DE$153:$DG$274,MATCH($A709,'Hoja de Trabajo para listado'!$DE$153:$DE$1048576,0),MATCH((CUADRO!J$4&amp;$E709),'Hoja de Trabajo para listado'!$DE$151:$DG$151,0)),0)+IFERROR(INDEX('Hoja de Trabajo para listado'!$CD$155:$DC$1048576,MATCH($A709,'Hoja de Trabajo para listado'!$CD$155:$CD$1048576,0),MATCH((CUADRO!J$4&amp;$E709),'Hoja de Trabajo para listado'!$CD$151:$DC$151,0)),0)</f>
        <v>0</v>
      </c>
      <c r="K709" s="241">
        <f ca="1">+IFERROR(INDEX('Hoja de Trabajo para listado'!$A$155:$Z$1048576,MATCH($A709,'Hoja de Trabajo para listado'!$A$155:$A$1048576,0),MATCH((CUADRO!K$4&amp;$E709),'Hoja de Trabajo para listado'!$A$151:$Z$151,0)),0)+IFERROR(INDEX('Hoja de Trabajo para listado'!$AB$155:$BA$1048576,MATCH($A709,'Hoja de Trabajo para listado'!$AB$155:$AB$1048576,0),MATCH((CUADRO!K$4&amp;$E709),'Hoja de Trabajo para listado'!$AB$151:$BA$151,0)),0)+IFERROR(INDEX('Hoja de Trabajo para listado'!$BC$155:$CB$1048576,MATCH($A709,'Hoja de Trabajo para listado'!$BC$155:$BC$1048576,0),MATCH((CUADRO!K$4&amp;$E709),'Hoja de Trabajo para listado'!$BC$151:$CB$151,0)),0)+IFERROR(INDEX('Hoja de Trabajo para listado'!$DE$153:$DG$274,MATCH($A709,'Hoja de Trabajo para listado'!$DE$153:$DE$1048576,0),MATCH((CUADRO!K$4&amp;$E709),'Hoja de Trabajo para listado'!$DE$151:$DG$151,0)),0)+IFERROR(INDEX('Hoja de Trabajo para listado'!$CD$155:$DC$1048576,MATCH($A709,'Hoja de Trabajo para listado'!$CD$155:$CD$1048576,0),MATCH((CUADRO!K$4&amp;$E709),'Hoja de Trabajo para listado'!$CD$151:$DC$151,0)),0)</f>
        <v>0</v>
      </c>
      <c r="L709" s="241">
        <f ca="1">+IFERROR(INDEX('Hoja de Trabajo para listado'!$A$155:$Z$1048576,MATCH($A709,'Hoja de Trabajo para listado'!$A$155:$A$1048576,0),MATCH((CUADRO!L$4&amp;$E709),'Hoja de Trabajo para listado'!$A$151:$Z$151,0)),0)+IFERROR(INDEX('Hoja de Trabajo para listado'!$AB$155:$BA$1048576,MATCH($A709,'Hoja de Trabajo para listado'!$AB$155:$AB$1048576,0),MATCH((CUADRO!L$4&amp;$E709),'Hoja de Trabajo para listado'!$AB$151:$BA$151,0)),0)+IFERROR(INDEX('Hoja de Trabajo para listado'!$BC$155:$CB$1048576,MATCH($A709,'Hoja de Trabajo para listado'!$BC$155:$BC$1048576,0),MATCH((CUADRO!L$4&amp;$E709),'Hoja de Trabajo para listado'!$BC$151:$CB$151,0)),0)+IFERROR(INDEX('Hoja de Trabajo para listado'!$DE$153:$DG$274,MATCH($A709,'Hoja de Trabajo para listado'!$DE$153:$DE$1048576,0),MATCH((CUADRO!L$4&amp;$E709),'Hoja de Trabajo para listado'!$DE$151:$DG$151,0)),0)+IFERROR(INDEX('Hoja de Trabajo para listado'!$CD$155:$DC$1048576,MATCH($A709,'Hoja de Trabajo para listado'!$CD$155:$CD$1048576,0),MATCH((CUADRO!L$4&amp;$E709),'Hoja de Trabajo para listado'!$CD$151:$DC$151,0)),0)</f>
        <v>0</v>
      </c>
      <c r="M709" s="241">
        <f ca="1">+IFERROR(INDEX('Hoja de Trabajo para listado'!$A$155:$Z$1048576,MATCH($A709,'Hoja de Trabajo para listado'!$A$155:$A$1048576,0),MATCH((CUADRO!M$4&amp;$E709),'Hoja de Trabajo para listado'!$A$151:$Z$151,0)),0)+IFERROR(INDEX('Hoja de Trabajo para listado'!$AB$155:$BA$1048576,MATCH($A709,'Hoja de Trabajo para listado'!$AB$155:$AB$1048576,0),MATCH((CUADRO!M$4&amp;$E709),'Hoja de Trabajo para listado'!$AB$151:$BA$151,0)),0)+IFERROR(INDEX('Hoja de Trabajo para listado'!$BC$155:$CB$1048576,MATCH($A709,'Hoja de Trabajo para listado'!$BC$155:$BC$1048576,0),MATCH((CUADRO!M$4&amp;$E709),'Hoja de Trabajo para listado'!$BC$151:$CB$151,0)),0)+IFERROR(INDEX('Hoja de Trabajo para listado'!$DE$153:$DG$274,MATCH($A709,'Hoja de Trabajo para listado'!$DE$153:$DE$1048576,0),MATCH((CUADRO!M$4&amp;$E709),'Hoja de Trabajo para listado'!$DE$151:$DG$151,0)),0)+IFERROR(INDEX('Hoja de Trabajo para listado'!$CD$155:$DC$1048576,MATCH($A709,'Hoja de Trabajo para listado'!$CD$155:$CD$1048576,0),MATCH((CUADRO!M$4&amp;$E709),'Hoja de Trabajo para listado'!$CD$151:$DC$151,0)),0)</f>
        <v>0</v>
      </c>
      <c r="N709" s="241">
        <f ca="1">+IFERROR(INDEX('Hoja de Trabajo para listado'!$A$155:$Z$1048576,MATCH($A709,'Hoja de Trabajo para listado'!$A$155:$A$1048576,0),MATCH((CUADRO!N$4&amp;$E709),'Hoja de Trabajo para listado'!$A$151:$Z$151,0)),0)+IFERROR(INDEX('Hoja de Trabajo para listado'!$AB$155:$BA$1048576,MATCH($A709,'Hoja de Trabajo para listado'!$AB$155:$AB$1048576,0),MATCH((CUADRO!N$4&amp;$E709),'Hoja de Trabajo para listado'!$AB$151:$BA$151,0)),0)+IFERROR(INDEX('Hoja de Trabajo para listado'!$BC$155:$CB$1048576,MATCH($A709,'Hoja de Trabajo para listado'!$BC$155:$BC$1048576,0),MATCH((CUADRO!N$4&amp;$E709),'Hoja de Trabajo para listado'!$BC$151:$CB$151,0)),0)+IFERROR(INDEX('Hoja de Trabajo para listado'!$DE$153:$DG$274,MATCH($A709,'Hoja de Trabajo para listado'!$DE$153:$DE$1048576,0),MATCH((CUADRO!N$4&amp;$E709),'Hoja de Trabajo para listado'!$DE$151:$DG$151,0)),0)+IFERROR(INDEX('Hoja de Trabajo para listado'!$CD$155:$DC$1048576,MATCH($A709,'Hoja de Trabajo para listado'!$CD$155:$CD$1048576,0),MATCH((CUADRO!N$4&amp;$E709),'Hoja de Trabajo para listado'!$CD$151:$DC$151,0)),0)</f>
        <v>0</v>
      </c>
      <c r="O709" s="241">
        <f ca="1">+IFERROR(INDEX('Hoja de Trabajo para listado'!$A$155:$Z$1048576,MATCH($A709,'Hoja de Trabajo para listado'!$A$155:$A$1048576,0),MATCH((CUADRO!O$4&amp;$E709),'Hoja de Trabajo para listado'!$A$151:$Z$151,0)),0)+IFERROR(INDEX('Hoja de Trabajo para listado'!$AB$155:$BA$1048576,MATCH($A709,'Hoja de Trabajo para listado'!$AB$155:$AB$1048576,0),MATCH((CUADRO!O$4&amp;$E709),'Hoja de Trabajo para listado'!$AB$151:$BA$151,0)),0)+IFERROR(INDEX('Hoja de Trabajo para listado'!$BC$155:$CB$1048576,MATCH($A709,'Hoja de Trabajo para listado'!$BC$155:$BC$1048576,0),MATCH((CUADRO!O$4&amp;$E709),'Hoja de Trabajo para listado'!$BC$151:$CB$151,0)),0)+IFERROR(INDEX('Hoja de Trabajo para listado'!$DE$153:$DG$274,MATCH($A709,'Hoja de Trabajo para listado'!$DE$153:$DE$1048576,0),MATCH((CUADRO!O$4&amp;$E709),'Hoja de Trabajo para listado'!$DE$151:$DG$151,0)),0)+IFERROR(INDEX('Hoja de Trabajo para listado'!$CD$155:$DC$1048576,MATCH($A709,'Hoja de Trabajo para listado'!$CD$155:$CD$1048576,0),MATCH((CUADRO!O$4&amp;$E709),'Hoja de Trabajo para listado'!$CD$151:$DC$151,0)),0)</f>
        <v>0</v>
      </c>
      <c r="P709" s="241">
        <f ca="1">+IFERROR(INDEX('Hoja de Trabajo para listado'!$A$155:$Z$1048576,MATCH($A709,'Hoja de Trabajo para listado'!$A$155:$A$1048576,0),MATCH((CUADRO!P$4&amp;$E709),'Hoja de Trabajo para listado'!$A$151:$Z$151,0)),0)+IFERROR(INDEX('Hoja de Trabajo para listado'!$AB$155:$BA$1048576,MATCH($A709,'Hoja de Trabajo para listado'!$AB$155:$AB$1048576,0),MATCH((CUADRO!P$4&amp;$E709),'Hoja de Trabajo para listado'!$AB$151:$BA$151,0)),0)+IFERROR(INDEX('Hoja de Trabajo para listado'!$BC$155:$CB$1048576,MATCH($A709,'Hoja de Trabajo para listado'!$BC$155:$BC$1048576,0),MATCH((CUADRO!P$4&amp;$E709),'Hoja de Trabajo para listado'!$BC$151:$CB$151,0)),0)+IFERROR(INDEX('Hoja de Trabajo para listado'!$DE$153:$DG$274,MATCH($A709,'Hoja de Trabajo para listado'!$DE$153:$DE$1048576,0),MATCH((CUADRO!P$4&amp;$E709),'Hoja de Trabajo para listado'!$DE$151:$DG$151,0)),0)+IFERROR(INDEX('Hoja de Trabajo para listado'!$CD$155:$DC$1048576,MATCH($A709,'Hoja de Trabajo para listado'!$CD$155:$CD$1048576,0),MATCH((CUADRO!P$4&amp;$E709),'Hoja de Trabajo para listado'!$CD$151:$DC$151,0)),0)</f>
        <v>0</v>
      </c>
      <c r="Q709" s="241">
        <f ca="1">+IFERROR(INDEX('Hoja de Trabajo para listado'!$A$155:$Z$1048576,MATCH($A709,'Hoja de Trabajo para listado'!$A$155:$A$1048576,0),MATCH((CUADRO!Q$4&amp;$E709),'Hoja de Trabajo para listado'!$A$151:$Z$151,0)),0)+IFERROR(INDEX('Hoja de Trabajo para listado'!$AB$155:$BA$1048576,MATCH($A709,'Hoja de Trabajo para listado'!$AB$155:$AB$1048576,0),MATCH((CUADRO!Q$4&amp;$E709),'Hoja de Trabajo para listado'!$AB$151:$BA$151,0)),0)+IFERROR(INDEX('Hoja de Trabajo para listado'!$BC$155:$CB$1048576,MATCH($A709,'Hoja de Trabajo para listado'!$BC$155:$BC$1048576,0),MATCH((CUADRO!Q$4&amp;$E709),'Hoja de Trabajo para listado'!$BC$151:$CB$151,0)),0)+IFERROR(INDEX('Hoja de Trabajo para listado'!$DE$153:$DG$274,MATCH($A709,'Hoja de Trabajo para listado'!$DE$153:$DE$1048576,0),MATCH((CUADRO!Q$4&amp;$E709),'Hoja de Trabajo para listado'!$DE$151:$DG$151,0)),0)+IFERROR(INDEX('Hoja de Trabajo para listado'!$CD$155:$DC$1048576,MATCH($A709,'Hoja de Trabajo para listado'!$CD$155:$CD$1048576,0),MATCH((CUADRO!Q$4&amp;$E709),'Hoja de Trabajo para listado'!$CD$151:$DC$151,0)),0)</f>
        <v>0</v>
      </c>
      <c r="R709" s="241">
        <f t="shared" ca="1" si="20"/>
        <v>0</v>
      </c>
      <c r="S709" s="247"/>
      <c r="T709" s="241">
        <f ca="1">+T710</f>
        <v>0</v>
      </c>
      <c r="U709" s="240">
        <f t="shared" si="21"/>
        <v>1</v>
      </c>
    </row>
    <row r="710" spans="1:21" customFormat="1" ht="15" hidden="1" customHeight="1">
      <c r="A710" s="32">
        <v>1319</v>
      </c>
      <c r="B710" s="382"/>
      <c r="C710" s="245" t="str">
        <f>+VLOOKUP(A710,bd_lista!$A$3:$C$592,3,FALSE)</f>
        <v>Gobierno Autónomo Municipal Villa Gualberto Villarroel</v>
      </c>
      <c r="D710" s="384"/>
      <c r="E710" s="242" t="s">
        <v>684</v>
      </c>
      <c r="F710" s="241">
        <f ca="1">+IFERROR(INDEX('Hoja de Trabajo para listado'!$A$155:$Z$1048576,MATCH($A710,'Hoja de Trabajo para listado'!$A$155:$A$1048576,0),MATCH((CUADRO!F$4&amp;$E710),'Hoja de Trabajo para listado'!$A$151:$Z$151,0)),0)+IFERROR(INDEX('Hoja de Trabajo para listado'!$AB$155:$BA$1048576,MATCH($A710,'Hoja de Trabajo para listado'!$AB$155:$AB$1048576,0),MATCH((CUADRO!F$4&amp;$E710),'Hoja de Trabajo para listado'!$AB$151:$BA$151,0)),0)+IFERROR(INDEX('Hoja de Trabajo para listado'!$BC$155:$CB$1048576,MATCH($A710,'Hoja de Trabajo para listado'!$BC$155:$BC$1048576,0),MATCH((CUADRO!F$4&amp;$E710),'Hoja de Trabajo para listado'!$BC$151:$CB$151,0)),0)+IFERROR(INDEX('Hoja de Trabajo para listado'!$DE$153:$DG$274,MATCH($A710,'Hoja de Trabajo para listado'!$DE$153:$DE$1048576,0),MATCH((CUADRO!F$4&amp;$E710),'Hoja de Trabajo para listado'!$DE$151:$DG$151,0)),0)+IFERROR(INDEX('Hoja de Trabajo para listado'!$CD$155:$DC$1048576,MATCH($A710,'Hoja de Trabajo para listado'!$CD$155:$CD$1048576,0),MATCH((CUADRO!F$4&amp;$E710),'Hoja de Trabajo para listado'!$CD$151:$DC$151,0)),0)</f>
        <v>0</v>
      </c>
      <c r="G710" s="241">
        <f ca="1">+IFERROR(INDEX('Hoja de Trabajo para listado'!$A$155:$Z$1048576,MATCH($A710,'Hoja de Trabajo para listado'!$A$155:$A$1048576,0),MATCH((CUADRO!G$4&amp;$E710),'Hoja de Trabajo para listado'!$A$151:$Z$151,0)),0)+IFERROR(INDEX('Hoja de Trabajo para listado'!$AB$155:$BA$1048576,MATCH($A710,'Hoja de Trabajo para listado'!$AB$155:$AB$1048576,0),MATCH((CUADRO!G$4&amp;$E710),'Hoja de Trabajo para listado'!$AB$151:$BA$151,0)),0)+IFERROR(INDEX('Hoja de Trabajo para listado'!$BC$155:$CB$1048576,MATCH($A710,'Hoja de Trabajo para listado'!$BC$155:$BC$1048576,0),MATCH((CUADRO!G$4&amp;$E710),'Hoja de Trabajo para listado'!$BC$151:$CB$151,0)),0)+IFERROR(INDEX('Hoja de Trabajo para listado'!$DE$153:$DG$274,MATCH($A710,'Hoja de Trabajo para listado'!$DE$153:$DE$1048576,0),MATCH((CUADRO!G$4&amp;$E710),'Hoja de Trabajo para listado'!$DE$151:$DG$151,0)),0)+IFERROR(INDEX('Hoja de Trabajo para listado'!$CD$155:$DC$1048576,MATCH($A710,'Hoja de Trabajo para listado'!$CD$155:$CD$1048576,0),MATCH((CUADRO!G$4&amp;$E710),'Hoja de Trabajo para listado'!$CD$151:$DC$151,0)),0)</f>
        <v>0</v>
      </c>
      <c r="H710" s="241">
        <f ca="1">+IFERROR(INDEX('Hoja de Trabajo para listado'!$A$155:$Z$1048576,MATCH($A710,'Hoja de Trabajo para listado'!$A$155:$A$1048576,0),MATCH((CUADRO!H$4&amp;$E710),'Hoja de Trabajo para listado'!$A$151:$Z$151,0)),0)+IFERROR(INDEX('Hoja de Trabajo para listado'!$AB$155:$BA$1048576,MATCH($A710,'Hoja de Trabajo para listado'!$AB$155:$AB$1048576,0),MATCH((CUADRO!H$4&amp;$E710),'Hoja de Trabajo para listado'!$AB$151:$BA$151,0)),0)+IFERROR(INDEX('Hoja de Trabajo para listado'!$BC$155:$CB$1048576,MATCH($A710,'Hoja de Trabajo para listado'!$BC$155:$BC$1048576,0),MATCH((CUADRO!H$4&amp;$E710),'Hoja de Trabajo para listado'!$BC$151:$CB$151,0)),0)+IFERROR(INDEX('Hoja de Trabajo para listado'!$DE$153:$DG$274,MATCH($A710,'Hoja de Trabajo para listado'!$DE$153:$DE$1048576,0),MATCH((CUADRO!H$4&amp;$E710),'Hoja de Trabajo para listado'!$DE$151:$DG$151,0)),0)+IFERROR(INDEX('Hoja de Trabajo para listado'!$CD$155:$DC$1048576,MATCH($A710,'Hoja de Trabajo para listado'!$CD$155:$CD$1048576,0),MATCH((CUADRO!H$4&amp;$E710),'Hoja de Trabajo para listado'!$CD$151:$DC$151,0)),0)</f>
        <v>0</v>
      </c>
      <c r="I710" s="241">
        <f ca="1">+IFERROR(INDEX('Hoja de Trabajo para listado'!$A$155:$Z$1048576,MATCH($A710,'Hoja de Trabajo para listado'!$A$155:$A$1048576,0),MATCH((CUADRO!I$4&amp;$E710),'Hoja de Trabajo para listado'!$A$151:$Z$151,0)),0)+IFERROR(INDEX('Hoja de Trabajo para listado'!$AB$155:$BA$1048576,MATCH($A710,'Hoja de Trabajo para listado'!$AB$155:$AB$1048576,0),MATCH((CUADRO!I$4&amp;$E710),'Hoja de Trabajo para listado'!$AB$151:$BA$151,0)),0)+IFERROR(INDEX('Hoja de Trabajo para listado'!$BC$155:$CB$1048576,MATCH($A710,'Hoja de Trabajo para listado'!$BC$155:$BC$1048576,0),MATCH((CUADRO!I$4&amp;$E710),'Hoja de Trabajo para listado'!$BC$151:$CB$151,0)),0)+IFERROR(INDEX('Hoja de Trabajo para listado'!$DE$153:$DG$274,MATCH($A710,'Hoja de Trabajo para listado'!$DE$153:$DE$1048576,0),MATCH((CUADRO!I$4&amp;$E710),'Hoja de Trabajo para listado'!$DE$151:$DG$151,0)),0)+IFERROR(INDEX('Hoja de Trabajo para listado'!$CD$155:$DC$1048576,MATCH($A710,'Hoja de Trabajo para listado'!$CD$155:$CD$1048576,0),MATCH((CUADRO!I$4&amp;$E710),'Hoja de Trabajo para listado'!$CD$151:$DC$151,0)),0)</f>
        <v>0</v>
      </c>
      <c r="J710" s="241">
        <f ca="1">+IFERROR(INDEX('Hoja de Trabajo para listado'!$A$155:$Z$1048576,MATCH($A710,'Hoja de Trabajo para listado'!$A$155:$A$1048576,0),MATCH((CUADRO!J$4&amp;$E710),'Hoja de Trabajo para listado'!$A$151:$Z$151,0)),0)+IFERROR(INDEX('Hoja de Trabajo para listado'!$AB$155:$BA$1048576,MATCH($A710,'Hoja de Trabajo para listado'!$AB$155:$AB$1048576,0),MATCH((CUADRO!J$4&amp;$E710),'Hoja de Trabajo para listado'!$AB$151:$BA$151,0)),0)+IFERROR(INDEX('Hoja de Trabajo para listado'!$BC$155:$CB$1048576,MATCH($A710,'Hoja de Trabajo para listado'!$BC$155:$BC$1048576,0),MATCH((CUADRO!J$4&amp;$E710),'Hoja de Trabajo para listado'!$BC$151:$CB$151,0)),0)+IFERROR(INDEX('Hoja de Trabajo para listado'!$DE$153:$DG$274,MATCH($A710,'Hoja de Trabajo para listado'!$DE$153:$DE$1048576,0),MATCH((CUADRO!J$4&amp;$E710),'Hoja de Trabajo para listado'!$DE$151:$DG$151,0)),0)+IFERROR(INDEX('Hoja de Trabajo para listado'!$CD$155:$DC$1048576,MATCH($A710,'Hoja de Trabajo para listado'!$CD$155:$CD$1048576,0),MATCH((CUADRO!J$4&amp;$E710),'Hoja de Trabajo para listado'!$CD$151:$DC$151,0)),0)</f>
        <v>0</v>
      </c>
      <c r="K710" s="241">
        <f ca="1">+IFERROR(INDEX('Hoja de Trabajo para listado'!$A$155:$Z$1048576,MATCH($A710,'Hoja de Trabajo para listado'!$A$155:$A$1048576,0),MATCH((CUADRO!K$4&amp;$E710),'Hoja de Trabajo para listado'!$A$151:$Z$151,0)),0)+IFERROR(INDEX('Hoja de Trabajo para listado'!$AB$155:$BA$1048576,MATCH($A710,'Hoja de Trabajo para listado'!$AB$155:$AB$1048576,0),MATCH((CUADRO!K$4&amp;$E710),'Hoja de Trabajo para listado'!$AB$151:$BA$151,0)),0)+IFERROR(INDEX('Hoja de Trabajo para listado'!$BC$155:$CB$1048576,MATCH($A710,'Hoja de Trabajo para listado'!$BC$155:$BC$1048576,0),MATCH((CUADRO!K$4&amp;$E710),'Hoja de Trabajo para listado'!$BC$151:$CB$151,0)),0)+IFERROR(INDEX('Hoja de Trabajo para listado'!$DE$153:$DG$274,MATCH($A710,'Hoja de Trabajo para listado'!$DE$153:$DE$1048576,0),MATCH((CUADRO!K$4&amp;$E710),'Hoja de Trabajo para listado'!$DE$151:$DG$151,0)),0)+IFERROR(INDEX('Hoja de Trabajo para listado'!$CD$155:$DC$1048576,MATCH($A710,'Hoja de Trabajo para listado'!$CD$155:$CD$1048576,0),MATCH((CUADRO!K$4&amp;$E710),'Hoja de Trabajo para listado'!$CD$151:$DC$151,0)),0)</f>
        <v>0</v>
      </c>
      <c r="L710" s="241">
        <f ca="1">+IFERROR(INDEX('Hoja de Trabajo para listado'!$A$155:$Z$1048576,MATCH($A710,'Hoja de Trabajo para listado'!$A$155:$A$1048576,0),MATCH((CUADRO!L$4&amp;$E710),'Hoja de Trabajo para listado'!$A$151:$Z$151,0)),0)+IFERROR(INDEX('Hoja de Trabajo para listado'!$AB$155:$BA$1048576,MATCH($A710,'Hoja de Trabajo para listado'!$AB$155:$AB$1048576,0),MATCH((CUADRO!L$4&amp;$E710),'Hoja de Trabajo para listado'!$AB$151:$BA$151,0)),0)+IFERROR(INDEX('Hoja de Trabajo para listado'!$BC$155:$CB$1048576,MATCH($A710,'Hoja de Trabajo para listado'!$BC$155:$BC$1048576,0),MATCH((CUADRO!L$4&amp;$E710),'Hoja de Trabajo para listado'!$BC$151:$CB$151,0)),0)+IFERROR(INDEX('Hoja de Trabajo para listado'!$DE$153:$DG$274,MATCH($A710,'Hoja de Trabajo para listado'!$DE$153:$DE$1048576,0),MATCH((CUADRO!L$4&amp;$E710),'Hoja de Trabajo para listado'!$DE$151:$DG$151,0)),0)+IFERROR(INDEX('Hoja de Trabajo para listado'!$CD$155:$DC$1048576,MATCH($A710,'Hoja de Trabajo para listado'!$CD$155:$CD$1048576,0),MATCH((CUADRO!L$4&amp;$E710),'Hoja de Trabajo para listado'!$CD$151:$DC$151,0)),0)</f>
        <v>0</v>
      </c>
      <c r="M710" s="241">
        <f ca="1">+IFERROR(INDEX('Hoja de Trabajo para listado'!$A$155:$Z$1048576,MATCH($A710,'Hoja de Trabajo para listado'!$A$155:$A$1048576,0),MATCH((CUADRO!M$4&amp;$E710),'Hoja de Trabajo para listado'!$A$151:$Z$151,0)),0)+IFERROR(INDEX('Hoja de Trabajo para listado'!$AB$155:$BA$1048576,MATCH($A710,'Hoja de Trabajo para listado'!$AB$155:$AB$1048576,0),MATCH((CUADRO!M$4&amp;$E710),'Hoja de Trabajo para listado'!$AB$151:$BA$151,0)),0)+IFERROR(INDEX('Hoja de Trabajo para listado'!$BC$155:$CB$1048576,MATCH($A710,'Hoja de Trabajo para listado'!$BC$155:$BC$1048576,0),MATCH((CUADRO!M$4&amp;$E710),'Hoja de Trabajo para listado'!$BC$151:$CB$151,0)),0)+IFERROR(INDEX('Hoja de Trabajo para listado'!$DE$153:$DG$274,MATCH($A710,'Hoja de Trabajo para listado'!$DE$153:$DE$1048576,0),MATCH((CUADRO!M$4&amp;$E710),'Hoja de Trabajo para listado'!$DE$151:$DG$151,0)),0)+IFERROR(INDEX('Hoja de Trabajo para listado'!$CD$155:$DC$1048576,MATCH($A710,'Hoja de Trabajo para listado'!$CD$155:$CD$1048576,0),MATCH((CUADRO!M$4&amp;$E710),'Hoja de Trabajo para listado'!$CD$151:$DC$151,0)),0)</f>
        <v>0</v>
      </c>
      <c r="N710" s="241">
        <f ca="1">+IFERROR(INDEX('Hoja de Trabajo para listado'!$A$155:$Z$1048576,MATCH($A710,'Hoja de Trabajo para listado'!$A$155:$A$1048576,0),MATCH((CUADRO!N$4&amp;$E710),'Hoja de Trabajo para listado'!$A$151:$Z$151,0)),0)+IFERROR(INDEX('Hoja de Trabajo para listado'!$AB$155:$BA$1048576,MATCH($A710,'Hoja de Trabajo para listado'!$AB$155:$AB$1048576,0),MATCH((CUADRO!N$4&amp;$E710),'Hoja de Trabajo para listado'!$AB$151:$BA$151,0)),0)+IFERROR(INDEX('Hoja de Trabajo para listado'!$BC$155:$CB$1048576,MATCH($A710,'Hoja de Trabajo para listado'!$BC$155:$BC$1048576,0),MATCH((CUADRO!N$4&amp;$E710),'Hoja de Trabajo para listado'!$BC$151:$CB$151,0)),0)+IFERROR(INDEX('Hoja de Trabajo para listado'!$DE$153:$DG$274,MATCH($A710,'Hoja de Trabajo para listado'!$DE$153:$DE$1048576,0),MATCH((CUADRO!N$4&amp;$E710),'Hoja de Trabajo para listado'!$DE$151:$DG$151,0)),0)+IFERROR(INDEX('Hoja de Trabajo para listado'!$CD$155:$DC$1048576,MATCH($A710,'Hoja de Trabajo para listado'!$CD$155:$CD$1048576,0),MATCH((CUADRO!N$4&amp;$E710),'Hoja de Trabajo para listado'!$CD$151:$DC$151,0)),0)</f>
        <v>0</v>
      </c>
      <c r="O710" s="241">
        <f ca="1">+IFERROR(INDEX('Hoja de Trabajo para listado'!$A$155:$Z$1048576,MATCH($A710,'Hoja de Trabajo para listado'!$A$155:$A$1048576,0),MATCH((CUADRO!O$4&amp;$E710),'Hoja de Trabajo para listado'!$A$151:$Z$151,0)),0)+IFERROR(INDEX('Hoja de Trabajo para listado'!$AB$155:$BA$1048576,MATCH($A710,'Hoja de Trabajo para listado'!$AB$155:$AB$1048576,0),MATCH((CUADRO!O$4&amp;$E710),'Hoja de Trabajo para listado'!$AB$151:$BA$151,0)),0)+IFERROR(INDEX('Hoja de Trabajo para listado'!$BC$155:$CB$1048576,MATCH($A710,'Hoja de Trabajo para listado'!$BC$155:$BC$1048576,0),MATCH((CUADRO!O$4&amp;$E710),'Hoja de Trabajo para listado'!$BC$151:$CB$151,0)),0)+IFERROR(INDEX('Hoja de Trabajo para listado'!$DE$153:$DG$274,MATCH($A710,'Hoja de Trabajo para listado'!$DE$153:$DE$1048576,0),MATCH((CUADRO!O$4&amp;$E710),'Hoja de Trabajo para listado'!$DE$151:$DG$151,0)),0)+IFERROR(INDEX('Hoja de Trabajo para listado'!$CD$155:$DC$1048576,MATCH($A710,'Hoja de Trabajo para listado'!$CD$155:$CD$1048576,0),MATCH((CUADRO!O$4&amp;$E710),'Hoja de Trabajo para listado'!$CD$151:$DC$151,0)),0)</f>
        <v>0</v>
      </c>
      <c r="P710" s="241">
        <f ca="1">+IFERROR(INDEX('Hoja de Trabajo para listado'!$A$155:$Z$1048576,MATCH($A710,'Hoja de Trabajo para listado'!$A$155:$A$1048576,0),MATCH((CUADRO!P$4&amp;$E710),'Hoja de Trabajo para listado'!$A$151:$Z$151,0)),0)+IFERROR(INDEX('Hoja de Trabajo para listado'!$AB$155:$BA$1048576,MATCH($A710,'Hoja de Trabajo para listado'!$AB$155:$AB$1048576,0),MATCH((CUADRO!P$4&amp;$E710),'Hoja de Trabajo para listado'!$AB$151:$BA$151,0)),0)+IFERROR(INDEX('Hoja de Trabajo para listado'!$BC$155:$CB$1048576,MATCH($A710,'Hoja de Trabajo para listado'!$BC$155:$BC$1048576,0),MATCH((CUADRO!P$4&amp;$E710),'Hoja de Trabajo para listado'!$BC$151:$CB$151,0)),0)+IFERROR(INDEX('Hoja de Trabajo para listado'!$DE$153:$DG$274,MATCH($A710,'Hoja de Trabajo para listado'!$DE$153:$DE$1048576,0),MATCH((CUADRO!P$4&amp;$E710),'Hoja de Trabajo para listado'!$DE$151:$DG$151,0)),0)+IFERROR(INDEX('Hoja de Trabajo para listado'!$CD$155:$DC$1048576,MATCH($A710,'Hoja de Trabajo para listado'!$CD$155:$CD$1048576,0),MATCH((CUADRO!P$4&amp;$E710),'Hoja de Trabajo para listado'!$CD$151:$DC$151,0)),0)</f>
        <v>0</v>
      </c>
      <c r="Q710" s="241">
        <f ca="1">+IFERROR(INDEX('Hoja de Trabajo para listado'!$A$155:$Z$1048576,MATCH($A710,'Hoja de Trabajo para listado'!$A$155:$A$1048576,0),MATCH((CUADRO!Q$4&amp;$E710),'Hoja de Trabajo para listado'!$A$151:$Z$151,0)),0)+IFERROR(INDEX('Hoja de Trabajo para listado'!$AB$155:$BA$1048576,MATCH($A710,'Hoja de Trabajo para listado'!$AB$155:$AB$1048576,0),MATCH((CUADRO!Q$4&amp;$E710),'Hoja de Trabajo para listado'!$AB$151:$BA$151,0)),0)+IFERROR(INDEX('Hoja de Trabajo para listado'!$BC$155:$CB$1048576,MATCH($A710,'Hoja de Trabajo para listado'!$BC$155:$BC$1048576,0),MATCH((CUADRO!Q$4&amp;$E710),'Hoja de Trabajo para listado'!$BC$151:$CB$151,0)),0)+IFERROR(INDEX('Hoja de Trabajo para listado'!$DE$153:$DG$274,MATCH($A710,'Hoja de Trabajo para listado'!$DE$153:$DE$1048576,0),MATCH((CUADRO!Q$4&amp;$E710),'Hoja de Trabajo para listado'!$DE$151:$DG$151,0)),0)+IFERROR(INDEX('Hoja de Trabajo para listado'!$CD$155:$DC$1048576,MATCH($A710,'Hoja de Trabajo para listado'!$CD$155:$CD$1048576,0),MATCH((CUADRO!Q$4&amp;$E710),'Hoja de Trabajo para listado'!$CD$151:$DC$151,0)),0)</f>
        <v>0</v>
      </c>
      <c r="R710" s="241">
        <f t="shared" ca="1" si="20"/>
        <v>0</v>
      </c>
      <c r="S710" s="247">
        <f ca="1">+R709+R710</f>
        <v>0</v>
      </c>
      <c r="T710" s="241">
        <f ca="1">+S710</f>
        <v>0</v>
      </c>
      <c r="U710" s="240">
        <f t="shared" si="21"/>
        <v>2</v>
      </c>
    </row>
    <row r="711" spans="1:21" customFormat="1" ht="27" hidden="1" customHeight="1">
      <c r="A711" s="32">
        <v>1320</v>
      </c>
      <c r="B711" s="381">
        <f>+A711</f>
        <v>1320</v>
      </c>
      <c r="C711" s="245" t="str">
        <f>+VLOOKUP(A711,bd_lista!$A$3:$C$592,3,FALSE)</f>
        <v>Gobierno Autónomo Municipal de Tarata</v>
      </c>
      <c r="D711" s="383" t="str">
        <f>+C711</f>
        <v>Gobierno Autónomo Municipal de Tarata</v>
      </c>
      <c r="E711" s="240" t="s">
        <v>683</v>
      </c>
      <c r="F711" s="241">
        <f ca="1">+IFERROR(INDEX('Hoja de Trabajo para listado'!$A$155:$Z$1048576,MATCH($A711,'Hoja de Trabajo para listado'!$A$155:$A$1048576,0),MATCH((CUADRO!F$4&amp;$E711),'Hoja de Trabajo para listado'!$A$151:$Z$151,0)),0)+IFERROR(INDEX('Hoja de Trabajo para listado'!$AB$155:$BA$1048576,MATCH($A711,'Hoja de Trabajo para listado'!$AB$155:$AB$1048576,0),MATCH((CUADRO!F$4&amp;$E711),'Hoja de Trabajo para listado'!$AB$151:$BA$151,0)),0)+IFERROR(INDEX('Hoja de Trabajo para listado'!$BC$155:$CB$1048576,MATCH($A711,'Hoja de Trabajo para listado'!$BC$155:$BC$1048576,0),MATCH((CUADRO!F$4&amp;$E711),'Hoja de Trabajo para listado'!$BC$151:$CB$151,0)),0)+IFERROR(INDEX('Hoja de Trabajo para listado'!$DE$153:$DG$274,MATCH($A711,'Hoja de Trabajo para listado'!$DE$153:$DE$1048576,0),MATCH((CUADRO!F$4&amp;$E711),'Hoja de Trabajo para listado'!$DE$151:$DG$151,0)),0)+IFERROR(INDEX('Hoja de Trabajo para listado'!$CD$155:$DC$1048576,MATCH($A711,'Hoja de Trabajo para listado'!$CD$155:$CD$1048576,0),MATCH((CUADRO!F$4&amp;$E711),'Hoja de Trabajo para listado'!$CD$151:$DC$151,0)),0)</f>
        <v>0</v>
      </c>
      <c r="G711" s="241">
        <f ca="1">+IFERROR(INDEX('Hoja de Trabajo para listado'!$A$155:$Z$1048576,MATCH($A711,'Hoja de Trabajo para listado'!$A$155:$A$1048576,0),MATCH((CUADRO!G$4&amp;$E711),'Hoja de Trabajo para listado'!$A$151:$Z$151,0)),0)+IFERROR(INDEX('Hoja de Trabajo para listado'!$AB$155:$BA$1048576,MATCH($A711,'Hoja de Trabajo para listado'!$AB$155:$AB$1048576,0),MATCH((CUADRO!G$4&amp;$E711),'Hoja de Trabajo para listado'!$AB$151:$BA$151,0)),0)+IFERROR(INDEX('Hoja de Trabajo para listado'!$BC$155:$CB$1048576,MATCH($A711,'Hoja de Trabajo para listado'!$BC$155:$BC$1048576,0),MATCH((CUADRO!G$4&amp;$E711),'Hoja de Trabajo para listado'!$BC$151:$CB$151,0)),0)+IFERROR(INDEX('Hoja de Trabajo para listado'!$DE$153:$DG$274,MATCH($A711,'Hoja de Trabajo para listado'!$DE$153:$DE$1048576,0),MATCH((CUADRO!G$4&amp;$E711),'Hoja de Trabajo para listado'!$DE$151:$DG$151,0)),0)+IFERROR(INDEX('Hoja de Trabajo para listado'!$CD$155:$DC$1048576,MATCH($A711,'Hoja de Trabajo para listado'!$CD$155:$CD$1048576,0),MATCH((CUADRO!G$4&amp;$E711),'Hoja de Trabajo para listado'!$CD$151:$DC$151,0)),0)</f>
        <v>0</v>
      </c>
      <c r="H711" s="241">
        <f ca="1">+IFERROR(INDEX('Hoja de Trabajo para listado'!$A$155:$Z$1048576,MATCH($A711,'Hoja de Trabajo para listado'!$A$155:$A$1048576,0),MATCH((CUADRO!H$4&amp;$E711),'Hoja de Trabajo para listado'!$A$151:$Z$151,0)),0)+IFERROR(INDEX('Hoja de Trabajo para listado'!$AB$155:$BA$1048576,MATCH($A711,'Hoja de Trabajo para listado'!$AB$155:$AB$1048576,0),MATCH((CUADRO!H$4&amp;$E711),'Hoja de Trabajo para listado'!$AB$151:$BA$151,0)),0)+IFERROR(INDEX('Hoja de Trabajo para listado'!$BC$155:$CB$1048576,MATCH($A711,'Hoja de Trabajo para listado'!$BC$155:$BC$1048576,0),MATCH((CUADRO!H$4&amp;$E711),'Hoja de Trabajo para listado'!$BC$151:$CB$151,0)),0)+IFERROR(INDEX('Hoja de Trabajo para listado'!$DE$153:$DG$274,MATCH($A711,'Hoja de Trabajo para listado'!$DE$153:$DE$1048576,0),MATCH((CUADRO!H$4&amp;$E711),'Hoja de Trabajo para listado'!$DE$151:$DG$151,0)),0)+IFERROR(INDEX('Hoja de Trabajo para listado'!$CD$155:$DC$1048576,MATCH($A711,'Hoja de Trabajo para listado'!$CD$155:$CD$1048576,0),MATCH((CUADRO!H$4&amp;$E711),'Hoja de Trabajo para listado'!$CD$151:$DC$151,0)),0)</f>
        <v>0</v>
      </c>
      <c r="I711" s="241">
        <f ca="1">+IFERROR(INDEX('Hoja de Trabajo para listado'!$A$155:$Z$1048576,MATCH($A711,'Hoja de Trabajo para listado'!$A$155:$A$1048576,0),MATCH((CUADRO!I$4&amp;$E711),'Hoja de Trabajo para listado'!$A$151:$Z$151,0)),0)+IFERROR(INDEX('Hoja de Trabajo para listado'!$AB$155:$BA$1048576,MATCH($A711,'Hoja de Trabajo para listado'!$AB$155:$AB$1048576,0),MATCH((CUADRO!I$4&amp;$E711),'Hoja de Trabajo para listado'!$AB$151:$BA$151,0)),0)+IFERROR(INDEX('Hoja de Trabajo para listado'!$BC$155:$CB$1048576,MATCH($A711,'Hoja de Trabajo para listado'!$BC$155:$BC$1048576,0),MATCH((CUADRO!I$4&amp;$E711),'Hoja de Trabajo para listado'!$BC$151:$CB$151,0)),0)+IFERROR(INDEX('Hoja de Trabajo para listado'!$DE$153:$DG$274,MATCH($A711,'Hoja de Trabajo para listado'!$DE$153:$DE$1048576,0),MATCH((CUADRO!I$4&amp;$E711),'Hoja de Trabajo para listado'!$DE$151:$DG$151,0)),0)+IFERROR(INDEX('Hoja de Trabajo para listado'!$CD$155:$DC$1048576,MATCH($A711,'Hoja de Trabajo para listado'!$CD$155:$CD$1048576,0),MATCH((CUADRO!I$4&amp;$E711),'Hoja de Trabajo para listado'!$CD$151:$DC$151,0)),0)</f>
        <v>0</v>
      </c>
      <c r="J711" s="241">
        <f ca="1">+IFERROR(INDEX('Hoja de Trabajo para listado'!$A$155:$Z$1048576,MATCH($A711,'Hoja de Trabajo para listado'!$A$155:$A$1048576,0),MATCH((CUADRO!J$4&amp;$E711),'Hoja de Trabajo para listado'!$A$151:$Z$151,0)),0)+IFERROR(INDEX('Hoja de Trabajo para listado'!$AB$155:$BA$1048576,MATCH($A711,'Hoja de Trabajo para listado'!$AB$155:$AB$1048576,0),MATCH((CUADRO!J$4&amp;$E711),'Hoja de Trabajo para listado'!$AB$151:$BA$151,0)),0)+IFERROR(INDEX('Hoja de Trabajo para listado'!$BC$155:$CB$1048576,MATCH($A711,'Hoja de Trabajo para listado'!$BC$155:$BC$1048576,0),MATCH((CUADRO!J$4&amp;$E711),'Hoja de Trabajo para listado'!$BC$151:$CB$151,0)),0)+IFERROR(INDEX('Hoja de Trabajo para listado'!$DE$153:$DG$274,MATCH($A711,'Hoja de Trabajo para listado'!$DE$153:$DE$1048576,0),MATCH((CUADRO!J$4&amp;$E711),'Hoja de Trabajo para listado'!$DE$151:$DG$151,0)),0)+IFERROR(INDEX('Hoja de Trabajo para listado'!$CD$155:$DC$1048576,MATCH($A711,'Hoja de Trabajo para listado'!$CD$155:$CD$1048576,0),MATCH((CUADRO!J$4&amp;$E711),'Hoja de Trabajo para listado'!$CD$151:$DC$151,0)),0)</f>
        <v>0</v>
      </c>
      <c r="K711" s="241">
        <f ca="1">+IFERROR(INDEX('Hoja de Trabajo para listado'!$A$155:$Z$1048576,MATCH($A711,'Hoja de Trabajo para listado'!$A$155:$A$1048576,0),MATCH((CUADRO!K$4&amp;$E711),'Hoja de Trabajo para listado'!$A$151:$Z$151,0)),0)+IFERROR(INDEX('Hoja de Trabajo para listado'!$AB$155:$BA$1048576,MATCH($A711,'Hoja de Trabajo para listado'!$AB$155:$AB$1048576,0),MATCH((CUADRO!K$4&amp;$E711),'Hoja de Trabajo para listado'!$AB$151:$BA$151,0)),0)+IFERROR(INDEX('Hoja de Trabajo para listado'!$BC$155:$CB$1048576,MATCH($A711,'Hoja de Trabajo para listado'!$BC$155:$BC$1048576,0),MATCH((CUADRO!K$4&amp;$E711),'Hoja de Trabajo para listado'!$BC$151:$CB$151,0)),0)+IFERROR(INDEX('Hoja de Trabajo para listado'!$DE$153:$DG$274,MATCH($A711,'Hoja de Trabajo para listado'!$DE$153:$DE$1048576,0),MATCH((CUADRO!K$4&amp;$E711),'Hoja de Trabajo para listado'!$DE$151:$DG$151,0)),0)+IFERROR(INDEX('Hoja de Trabajo para listado'!$CD$155:$DC$1048576,MATCH($A711,'Hoja de Trabajo para listado'!$CD$155:$CD$1048576,0),MATCH((CUADRO!K$4&amp;$E711),'Hoja de Trabajo para listado'!$CD$151:$DC$151,0)),0)</f>
        <v>0</v>
      </c>
      <c r="L711" s="241">
        <f ca="1">+IFERROR(INDEX('Hoja de Trabajo para listado'!$A$155:$Z$1048576,MATCH($A711,'Hoja de Trabajo para listado'!$A$155:$A$1048576,0),MATCH((CUADRO!L$4&amp;$E711),'Hoja de Trabajo para listado'!$A$151:$Z$151,0)),0)+IFERROR(INDEX('Hoja de Trabajo para listado'!$AB$155:$BA$1048576,MATCH($A711,'Hoja de Trabajo para listado'!$AB$155:$AB$1048576,0),MATCH((CUADRO!L$4&amp;$E711),'Hoja de Trabajo para listado'!$AB$151:$BA$151,0)),0)+IFERROR(INDEX('Hoja de Trabajo para listado'!$BC$155:$CB$1048576,MATCH($A711,'Hoja de Trabajo para listado'!$BC$155:$BC$1048576,0),MATCH((CUADRO!L$4&amp;$E711),'Hoja de Trabajo para listado'!$BC$151:$CB$151,0)),0)+IFERROR(INDEX('Hoja de Trabajo para listado'!$DE$153:$DG$274,MATCH($A711,'Hoja de Trabajo para listado'!$DE$153:$DE$1048576,0),MATCH((CUADRO!L$4&amp;$E711),'Hoja de Trabajo para listado'!$DE$151:$DG$151,0)),0)+IFERROR(INDEX('Hoja de Trabajo para listado'!$CD$155:$DC$1048576,MATCH($A711,'Hoja de Trabajo para listado'!$CD$155:$CD$1048576,0),MATCH((CUADRO!L$4&amp;$E711),'Hoja de Trabajo para listado'!$CD$151:$DC$151,0)),0)</f>
        <v>0</v>
      </c>
      <c r="M711" s="241">
        <f ca="1">+IFERROR(INDEX('Hoja de Trabajo para listado'!$A$155:$Z$1048576,MATCH($A711,'Hoja de Trabajo para listado'!$A$155:$A$1048576,0),MATCH((CUADRO!M$4&amp;$E711),'Hoja de Trabajo para listado'!$A$151:$Z$151,0)),0)+IFERROR(INDEX('Hoja de Trabajo para listado'!$AB$155:$BA$1048576,MATCH($A711,'Hoja de Trabajo para listado'!$AB$155:$AB$1048576,0),MATCH((CUADRO!M$4&amp;$E711),'Hoja de Trabajo para listado'!$AB$151:$BA$151,0)),0)+IFERROR(INDEX('Hoja de Trabajo para listado'!$BC$155:$CB$1048576,MATCH($A711,'Hoja de Trabajo para listado'!$BC$155:$BC$1048576,0),MATCH((CUADRO!M$4&amp;$E711),'Hoja de Trabajo para listado'!$BC$151:$CB$151,0)),0)+IFERROR(INDEX('Hoja de Trabajo para listado'!$DE$153:$DG$274,MATCH($A711,'Hoja de Trabajo para listado'!$DE$153:$DE$1048576,0),MATCH((CUADRO!M$4&amp;$E711),'Hoja de Trabajo para listado'!$DE$151:$DG$151,0)),0)+IFERROR(INDEX('Hoja de Trabajo para listado'!$CD$155:$DC$1048576,MATCH($A711,'Hoja de Trabajo para listado'!$CD$155:$CD$1048576,0),MATCH((CUADRO!M$4&amp;$E711),'Hoja de Trabajo para listado'!$CD$151:$DC$151,0)),0)</f>
        <v>0</v>
      </c>
      <c r="N711" s="241">
        <f ca="1">+IFERROR(INDEX('Hoja de Trabajo para listado'!$A$155:$Z$1048576,MATCH($A711,'Hoja de Trabajo para listado'!$A$155:$A$1048576,0),MATCH((CUADRO!N$4&amp;$E711),'Hoja de Trabajo para listado'!$A$151:$Z$151,0)),0)+IFERROR(INDEX('Hoja de Trabajo para listado'!$AB$155:$BA$1048576,MATCH($A711,'Hoja de Trabajo para listado'!$AB$155:$AB$1048576,0),MATCH((CUADRO!N$4&amp;$E711),'Hoja de Trabajo para listado'!$AB$151:$BA$151,0)),0)+IFERROR(INDEX('Hoja de Trabajo para listado'!$BC$155:$CB$1048576,MATCH($A711,'Hoja de Trabajo para listado'!$BC$155:$BC$1048576,0),MATCH((CUADRO!N$4&amp;$E711),'Hoja de Trabajo para listado'!$BC$151:$CB$151,0)),0)+IFERROR(INDEX('Hoja de Trabajo para listado'!$DE$153:$DG$274,MATCH($A711,'Hoja de Trabajo para listado'!$DE$153:$DE$1048576,0),MATCH((CUADRO!N$4&amp;$E711),'Hoja de Trabajo para listado'!$DE$151:$DG$151,0)),0)+IFERROR(INDEX('Hoja de Trabajo para listado'!$CD$155:$DC$1048576,MATCH($A711,'Hoja de Trabajo para listado'!$CD$155:$CD$1048576,0),MATCH((CUADRO!N$4&amp;$E711),'Hoja de Trabajo para listado'!$CD$151:$DC$151,0)),0)</f>
        <v>0</v>
      </c>
      <c r="O711" s="241">
        <f ca="1">+IFERROR(INDEX('Hoja de Trabajo para listado'!$A$155:$Z$1048576,MATCH($A711,'Hoja de Trabajo para listado'!$A$155:$A$1048576,0),MATCH((CUADRO!O$4&amp;$E711),'Hoja de Trabajo para listado'!$A$151:$Z$151,0)),0)+IFERROR(INDEX('Hoja de Trabajo para listado'!$AB$155:$BA$1048576,MATCH($A711,'Hoja de Trabajo para listado'!$AB$155:$AB$1048576,0),MATCH((CUADRO!O$4&amp;$E711),'Hoja de Trabajo para listado'!$AB$151:$BA$151,0)),0)+IFERROR(INDEX('Hoja de Trabajo para listado'!$BC$155:$CB$1048576,MATCH($A711,'Hoja de Trabajo para listado'!$BC$155:$BC$1048576,0),MATCH((CUADRO!O$4&amp;$E711),'Hoja de Trabajo para listado'!$BC$151:$CB$151,0)),0)+IFERROR(INDEX('Hoja de Trabajo para listado'!$DE$153:$DG$274,MATCH($A711,'Hoja de Trabajo para listado'!$DE$153:$DE$1048576,0),MATCH((CUADRO!O$4&amp;$E711),'Hoja de Trabajo para listado'!$DE$151:$DG$151,0)),0)+IFERROR(INDEX('Hoja de Trabajo para listado'!$CD$155:$DC$1048576,MATCH($A711,'Hoja de Trabajo para listado'!$CD$155:$CD$1048576,0),MATCH((CUADRO!O$4&amp;$E711),'Hoja de Trabajo para listado'!$CD$151:$DC$151,0)),0)</f>
        <v>0</v>
      </c>
      <c r="P711" s="241">
        <f ca="1">+IFERROR(INDEX('Hoja de Trabajo para listado'!$A$155:$Z$1048576,MATCH($A711,'Hoja de Trabajo para listado'!$A$155:$A$1048576,0),MATCH((CUADRO!P$4&amp;$E711),'Hoja de Trabajo para listado'!$A$151:$Z$151,0)),0)+IFERROR(INDEX('Hoja de Trabajo para listado'!$AB$155:$BA$1048576,MATCH($A711,'Hoja de Trabajo para listado'!$AB$155:$AB$1048576,0),MATCH((CUADRO!P$4&amp;$E711),'Hoja de Trabajo para listado'!$AB$151:$BA$151,0)),0)+IFERROR(INDEX('Hoja de Trabajo para listado'!$BC$155:$CB$1048576,MATCH($A711,'Hoja de Trabajo para listado'!$BC$155:$BC$1048576,0),MATCH((CUADRO!P$4&amp;$E711),'Hoja de Trabajo para listado'!$BC$151:$CB$151,0)),0)+IFERROR(INDEX('Hoja de Trabajo para listado'!$DE$153:$DG$274,MATCH($A711,'Hoja de Trabajo para listado'!$DE$153:$DE$1048576,0),MATCH((CUADRO!P$4&amp;$E711),'Hoja de Trabajo para listado'!$DE$151:$DG$151,0)),0)+IFERROR(INDEX('Hoja de Trabajo para listado'!$CD$155:$DC$1048576,MATCH($A711,'Hoja de Trabajo para listado'!$CD$155:$CD$1048576,0),MATCH((CUADRO!P$4&amp;$E711),'Hoja de Trabajo para listado'!$CD$151:$DC$151,0)),0)</f>
        <v>0</v>
      </c>
      <c r="Q711" s="241">
        <f ca="1">+IFERROR(INDEX('Hoja de Trabajo para listado'!$A$155:$Z$1048576,MATCH($A711,'Hoja de Trabajo para listado'!$A$155:$A$1048576,0),MATCH((CUADRO!Q$4&amp;$E711),'Hoja de Trabajo para listado'!$A$151:$Z$151,0)),0)+IFERROR(INDEX('Hoja de Trabajo para listado'!$AB$155:$BA$1048576,MATCH($A711,'Hoja de Trabajo para listado'!$AB$155:$AB$1048576,0),MATCH((CUADRO!Q$4&amp;$E711),'Hoja de Trabajo para listado'!$AB$151:$BA$151,0)),0)+IFERROR(INDEX('Hoja de Trabajo para listado'!$BC$155:$CB$1048576,MATCH($A711,'Hoja de Trabajo para listado'!$BC$155:$BC$1048576,0),MATCH((CUADRO!Q$4&amp;$E711),'Hoja de Trabajo para listado'!$BC$151:$CB$151,0)),0)+IFERROR(INDEX('Hoja de Trabajo para listado'!$DE$153:$DG$274,MATCH($A711,'Hoja de Trabajo para listado'!$DE$153:$DE$1048576,0),MATCH((CUADRO!Q$4&amp;$E711),'Hoja de Trabajo para listado'!$DE$151:$DG$151,0)),0)+IFERROR(INDEX('Hoja de Trabajo para listado'!$CD$155:$DC$1048576,MATCH($A711,'Hoja de Trabajo para listado'!$CD$155:$CD$1048576,0),MATCH((CUADRO!Q$4&amp;$E711),'Hoja de Trabajo para listado'!$CD$151:$DC$151,0)),0)</f>
        <v>0</v>
      </c>
      <c r="R711" s="241">
        <f t="shared" ca="1" si="20"/>
        <v>0</v>
      </c>
      <c r="S711" s="247"/>
      <c r="T711" s="241">
        <f ca="1">+T712</f>
        <v>0</v>
      </c>
      <c r="U711" s="240">
        <f t="shared" si="21"/>
        <v>1</v>
      </c>
    </row>
    <row r="712" spans="1:21" customFormat="1" ht="27" hidden="1" customHeight="1">
      <c r="A712" s="32">
        <v>1320</v>
      </c>
      <c r="B712" s="382"/>
      <c r="C712" s="245" t="str">
        <f>+VLOOKUP(A712,bd_lista!$A$3:$C$592,3,FALSE)</f>
        <v>Gobierno Autónomo Municipal de Tarata</v>
      </c>
      <c r="D712" s="384"/>
      <c r="E712" s="242" t="s">
        <v>684</v>
      </c>
      <c r="F712" s="241">
        <f ca="1">+IFERROR(INDEX('Hoja de Trabajo para listado'!$A$155:$Z$1048576,MATCH($A712,'Hoja de Trabajo para listado'!$A$155:$A$1048576,0),MATCH((CUADRO!F$4&amp;$E712),'Hoja de Trabajo para listado'!$A$151:$Z$151,0)),0)+IFERROR(INDEX('Hoja de Trabajo para listado'!$AB$155:$BA$1048576,MATCH($A712,'Hoja de Trabajo para listado'!$AB$155:$AB$1048576,0),MATCH((CUADRO!F$4&amp;$E712),'Hoja de Trabajo para listado'!$AB$151:$BA$151,0)),0)+IFERROR(INDEX('Hoja de Trabajo para listado'!$BC$155:$CB$1048576,MATCH($A712,'Hoja de Trabajo para listado'!$BC$155:$BC$1048576,0),MATCH((CUADRO!F$4&amp;$E712),'Hoja de Trabajo para listado'!$BC$151:$CB$151,0)),0)+IFERROR(INDEX('Hoja de Trabajo para listado'!$DE$153:$DG$274,MATCH($A712,'Hoja de Trabajo para listado'!$DE$153:$DE$1048576,0),MATCH((CUADRO!F$4&amp;$E712),'Hoja de Trabajo para listado'!$DE$151:$DG$151,0)),0)+IFERROR(INDEX('Hoja de Trabajo para listado'!$CD$155:$DC$1048576,MATCH($A712,'Hoja de Trabajo para listado'!$CD$155:$CD$1048576,0),MATCH((CUADRO!F$4&amp;$E712),'Hoja de Trabajo para listado'!$CD$151:$DC$151,0)),0)</f>
        <v>0</v>
      </c>
      <c r="G712" s="241">
        <f ca="1">+IFERROR(INDEX('Hoja de Trabajo para listado'!$A$155:$Z$1048576,MATCH($A712,'Hoja de Trabajo para listado'!$A$155:$A$1048576,0),MATCH((CUADRO!G$4&amp;$E712),'Hoja de Trabajo para listado'!$A$151:$Z$151,0)),0)+IFERROR(INDEX('Hoja de Trabajo para listado'!$AB$155:$BA$1048576,MATCH($A712,'Hoja de Trabajo para listado'!$AB$155:$AB$1048576,0),MATCH((CUADRO!G$4&amp;$E712),'Hoja de Trabajo para listado'!$AB$151:$BA$151,0)),0)+IFERROR(INDEX('Hoja de Trabajo para listado'!$BC$155:$CB$1048576,MATCH($A712,'Hoja de Trabajo para listado'!$BC$155:$BC$1048576,0),MATCH((CUADRO!G$4&amp;$E712),'Hoja de Trabajo para listado'!$BC$151:$CB$151,0)),0)+IFERROR(INDEX('Hoja de Trabajo para listado'!$DE$153:$DG$274,MATCH($A712,'Hoja de Trabajo para listado'!$DE$153:$DE$1048576,0),MATCH((CUADRO!G$4&amp;$E712),'Hoja de Trabajo para listado'!$DE$151:$DG$151,0)),0)+IFERROR(INDEX('Hoja de Trabajo para listado'!$CD$155:$DC$1048576,MATCH($A712,'Hoja de Trabajo para listado'!$CD$155:$CD$1048576,0),MATCH((CUADRO!G$4&amp;$E712),'Hoja de Trabajo para listado'!$CD$151:$DC$151,0)),0)</f>
        <v>0</v>
      </c>
      <c r="H712" s="241">
        <f ca="1">+IFERROR(INDEX('Hoja de Trabajo para listado'!$A$155:$Z$1048576,MATCH($A712,'Hoja de Trabajo para listado'!$A$155:$A$1048576,0),MATCH((CUADRO!H$4&amp;$E712),'Hoja de Trabajo para listado'!$A$151:$Z$151,0)),0)+IFERROR(INDEX('Hoja de Trabajo para listado'!$AB$155:$BA$1048576,MATCH($A712,'Hoja de Trabajo para listado'!$AB$155:$AB$1048576,0),MATCH((CUADRO!H$4&amp;$E712),'Hoja de Trabajo para listado'!$AB$151:$BA$151,0)),0)+IFERROR(INDEX('Hoja de Trabajo para listado'!$BC$155:$CB$1048576,MATCH($A712,'Hoja de Trabajo para listado'!$BC$155:$BC$1048576,0),MATCH((CUADRO!H$4&amp;$E712),'Hoja de Trabajo para listado'!$BC$151:$CB$151,0)),0)+IFERROR(INDEX('Hoja de Trabajo para listado'!$DE$153:$DG$274,MATCH($A712,'Hoja de Trabajo para listado'!$DE$153:$DE$1048576,0),MATCH((CUADRO!H$4&amp;$E712),'Hoja de Trabajo para listado'!$DE$151:$DG$151,0)),0)+IFERROR(INDEX('Hoja de Trabajo para listado'!$CD$155:$DC$1048576,MATCH($A712,'Hoja de Trabajo para listado'!$CD$155:$CD$1048576,0),MATCH((CUADRO!H$4&amp;$E712),'Hoja de Trabajo para listado'!$CD$151:$DC$151,0)),0)</f>
        <v>0</v>
      </c>
      <c r="I712" s="241">
        <f ca="1">+IFERROR(INDEX('Hoja de Trabajo para listado'!$A$155:$Z$1048576,MATCH($A712,'Hoja de Trabajo para listado'!$A$155:$A$1048576,0),MATCH((CUADRO!I$4&amp;$E712),'Hoja de Trabajo para listado'!$A$151:$Z$151,0)),0)+IFERROR(INDEX('Hoja de Trabajo para listado'!$AB$155:$BA$1048576,MATCH($A712,'Hoja de Trabajo para listado'!$AB$155:$AB$1048576,0),MATCH((CUADRO!I$4&amp;$E712),'Hoja de Trabajo para listado'!$AB$151:$BA$151,0)),0)+IFERROR(INDEX('Hoja de Trabajo para listado'!$BC$155:$CB$1048576,MATCH($A712,'Hoja de Trabajo para listado'!$BC$155:$BC$1048576,0),MATCH((CUADRO!I$4&amp;$E712),'Hoja de Trabajo para listado'!$BC$151:$CB$151,0)),0)+IFERROR(INDEX('Hoja de Trabajo para listado'!$DE$153:$DG$274,MATCH($A712,'Hoja de Trabajo para listado'!$DE$153:$DE$1048576,0),MATCH((CUADRO!I$4&amp;$E712),'Hoja de Trabajo para listado'!$DE$151:$DG$151,0)),0)+IFERROR(INDEX('Hoja de Trabajo para listado'!$CD$155:$DC$1048576,MATCH($A712,'Hoja de Trabajo para listado'!$CD$155:$CD$1048576,0),MATCH((CUADRO!I$4&amp;$E712),'Hoja de Trabajo para listado'!$CD$151:$DC$151,0)),0)</f>
        <v>0</v>
      </c>
      <c r="J712" s="241">
        <f ca="1">+IFERROR(INDEX('Hoja de Trabajo para listado'!$A$155:$Z$1048576,MATCH($A712,'Hoja de Trabajo para listado'!$A$155:$A$1048576,0),MATCH((CUADRO!J$4&amp;$E712),'Hoja de Trabajo para listado'!$A$151:$Z$151,0)),0)+IFERROR(INDEX('Hoja de Trabajo para listado'!$AB$155:$BA$1048576,MATCH($A712,'Hoja de Trabajo para listado'!$AB$155:$AB$1048576,0),MATCH((CUADRO!J$4&amp;$E712),'Hoja de Trabajo para listado'!$AB$151:$BA$151,0)),0)+IFERROR(INDEX('Hoja de Trabajo para listado'!$BC$155:$CB$1048576,MATCH($A712,'Hoja de Trabajo para listado'!$BC$155:$BC$1048576,0),MATCH((CUADRO!J$4&amp;$E712),'Hoja de Trabajo para listado'!$BC$151:$CB$151,0)),0)+IFERROR(INDEX('Hoja de Trabajo para listado'!$DE$153:$DG$274,MATCH($A712,'Hoja de Trabajo para listado'!$DE$153:$DE$1048576,0),MATCH((CUADRO!J$4&amp;$E712),'Hoja de Trabajo para listado'!$DE$151:$DG$151,0)),0)+IFERROR(INDEX('Hoja de Trabajo para listado'!$CD$155:$DC$1048576,MATCH($A712,'Hoja de Trabajo para listado'!$CD$155:$CD$1048576,0),MATCH((CUADRO!J$4&amp;$E712),'Hoja de Trabajo para listado'!$CD$151:$DC$151,0)),0)</f>
        <v>0</v>
      </c>
      <c r="K712" s="241">
        <f ca="1">+IFERROR(INDEX('Hoja de Trabajo para listado'!$A$155:$Z$1048576,MATCH($A712,'Hoja de Trabajo para listado'!$A$155:$A$1048576,0),MATCH((CUADRO!K$4&amp;$E712),'Hoja de Trabajo para listado'!$A$151:$Z$151,0)),0)+IFERROR(INDEX('Hoja de Trabajo para listado'!$AB$155:$BA$1048576,MATCH($A712,'Hoja de Trabajo para listado'!$AB$155:$AB$1048576,0),MATCH((CUADRO!K$4&amp;$E712),'Hoja de Trabajo para listado'!$AB$151:$BA$151,0)),0)+IFERROR(INDEX('Hoja de Trabajo para listado'!$BC$155:$CB$1048576,MATCH($A712,'Hoja de Trabajo para listado'!$BC$155:$BC$1048576,0),MATCH((CUADRO!K$4&amp;$E712),'Hoja de Trabajo para listado'!$BC$151:$CB$151,0)),0)+IFERROR(INDEX('Hoja de Trabajo para listado'!$DE$153:$DG$274,MATCH($A712,'Hoja de Trabajo para listado'!$DE$153:$DE$1048576,0),MATCH((CUADRO!K$4&amp;$E712),'Hoja de Trabajo para listado'!$DE$151:$DG$151,0)),0)+IFERROR(INDEX('Hoja de Trabajo para listado'!$CD$155:$DC$1048576,MATCH($A712,'Hoja de Trabajo para listado'!$CD$155:$CD$1048576,0),MATCH((CUADRO!K$4&amp;$E712),'Hoja de Trabajo para listado'!$CD$151:$DC$151,0)),0)</f>
        <v>0</v>
      </c>
      <c r="L712" s="241">
        <f ca="1">+IFERROR(INDEX('Hoja de Trabajo para listado'!$A$155:$Z$1048576,MATCH($A712,'Hoja de Trabajo para listado'!$A$155:$A$1048576,0),MATCH((CUADRO!L$4&amp;$E712),'Hoja de Trabajo para listado'!$A$151:$Z$151,0)),0)+IFERROR(INDEX('Hoja de Trabajo para listado'!$AB$155:$BA$1048576,MATCH($A712,'Hoja de Trabajo para listado'!$AB$155:$AB$1048576,0),MATCH((CUADRO!L$4&amp;$E712),'Hoja de Trabajo para listado'!$AB$151:$BA$151,0)),0)+IFERROR(INDEX('Hoja de Trabajo para listado'!$BC$155:$CB$1048576,MATCH($A712,'Hoja de Trabajo para listado'!$BC$155:$BC$1048576,0),MATCH((CUADRO!L$4&amp;$E712),'Hoja de Trabajo para listado'!$BC$151:$CB$151,0)),0)+IFERROR(INDEX('Hoja de Trabajo para listado'!$DE$153:$DG$274,MATCH($A712,'Hoja de Trabajo para listado'!$DE$153:$DE$1048576,0),MATCH((CUADRO!L$4&amp;$E712),'Hoja de Trabajo para listado'!$DE$151:$DG$151,0)),0)+IFERROR(INDEX('Hoja de Trabajo para listado'!$CD$155:$DC$1048576,MATCH($A712,'Hoja de Trabajo para listado'!$CD$155:$CD$1048576,0),MATCH((CUADRO!L$4&amp;$E712),'Hoja de Trabajo para listado'!$CD$151:$DC$151,0)),0)</f>
        <v>0</v>
      </c>
      <c r="M712" s="241">
        <f ca="1">+IFERROR(INDEX('Hoja de Trabajo para listado'!$A$155:$Z$1048576,MATCH($A712,'Hoja de Trabajo para listado'!$A$155:$A$1048576,0),MATCH((CUADRO!M$4&amp;$E712),'Hoja de Trabajo para listado'!$A$151:$Z$151,0)),0)+IFERROR(INDEX('Hoja de Trabajo para listado'!$AB$155:$BA$1048576,MATCH($A712,'Hoja de Trabajo para listado'!$AB$155:$AB$1048576,0),MATCH((CUADRO!M$4&amp;$E712),'Hoja de Trabajo para listado'!$AB$151:$BA$151,0)),0)+IFERROR(INDEX('Hoja de Trabajo para listado'!$BC$155:$CB$1048576,MATCH($A712,'Hoja de Trabajo para listado'!$BC$155:$BC$1048576,0),MATCH((CUADRO!M$4&amp;$E712),'Hoja de Trabajo para listado'!$BC$151:$CB$151,0)),0)+IFERROR(INDEX('Hoja de Trabajo para listado'!$DE$153:$DG$274,MATCH($A712,'Hoja de Trabajo para listado'!$DE$153:$DE$1048576,0),MATCH((CUADRO!M$4&amp;$E712),'Hoja de Trabajo para listado'!$DE$151:$DG$151,0)),0)+IFERROR(INDEX('Hoja de Trabajo para listado'!$CD$155:$DC$1048576,MATCH($A712,'Hoja de Trabajo para listado'!$CD$155:$CD$1048576,0),MATCH((CUADRO!M$4&amp;$E712),'Hoja de Trabajo para listado'!$CD$151:$DC$151,0)),0)</f>
        <v>0</v>
      </c>
      <c r="N712" s="241">
        <f ca="1">+IFERROR(INDEX('Hoja de Trabajo para listado'!$A$155:$Z$1048576,MATCH($A712,'Hoja de Trabajo para listado'!$A$155:$A$1048576,0),MATCH((CUADRO!N$4&amp;$E712),'Hoja de Trabajo para listado'!$A$151:$Z$151,0)),0)+IFERROR(INDEX('Hoja de Trabajo para listado'!$AB$155:$BA$1048576,MATCH($A712,'Hoja de Trabajo para listado'!$AB$155:$AB$1048576,0),MATCH((CUADRO!N$4&amp;$E712),'Hoja de Trabajo para listado'!$AB$151:$BA$151,0)),0)+IFERROR(INDEX('Hoja de Trabajo para listado'!$BC$155:$CB$1048576,MATCH($A712,'Hoja de Trabajo para listado'!$BC$155:$BC$1048576,0),MATCH((CUADRO!N$4&amp;$E712),'Hoja de Trabajo para listado'!$BC$151:$CB$151,0)),0)+IFERROR(INDEX('Hoja de Trabajo para listado'!$DE$153:$DG$274,MATCH($A712,'Hoja de Trabajo para listado'!$DE$153:$DE$1048576,0),MATCH((CUADRO!N$4&amp;$E712),'Hoja de Trabajo para listado'!$DE$151:$DG$151,0)),0)+IFERROR(INDEX('Hoja de Trabajo para listado'!$CD$155:$DC$1048576,MATCH($A712,'Hoja de Trabajo para listado'!$CD$155:$CD$1048576,0),MATCH((CUADRO!N$4&amp;$E712),'Hoja de Trabajo para listado'!$CD$151:$DC$151,0)),0)</f>
        <v>0</v>
      </c>
      <c r="O712" s="241">
        <f ca="1">+IFERROR(INDEX('Hoja de Trabajo para listado'!$A$155:$Z$1048576,MATCH($A712,'Hoja de Trabajo para listado'!$A$155:$A$1048576,0),MATCH((CUADRO!O$4&amp;$E712),'Hoja de Trabajo para listado'!$A$151:$Z$151,0)),0)+IFERROR(INDEX('Hoja de Trabajo para listado'!$AB$155:$BA$1048576,MATCH($A712,'Hoja de Trabajo para listado'!$AB$155:$AB$1048576,0),MATCH((CUADRO!O$4&amp;$E712),'Hoja de Trabajo para listado'!$AB$151:$BA$151,0)),0)+IFERROR(INDEX('Hoja de Trabajo para listado'!$BC$155:$CB$1048576,MATCH($A712,'Hoja de Trabajo para listado'!$BC$155:$BC$1048576,0),MATCH((CUADRO!O$4&amp;$E712),'Hoja de Trabajo para listado'!$BC$151:$CB$151,0)),0)+IFERROR(INDEX('Hoja de Trabajo para listado'!$DE$153:$DG$274,MATCH($A712,'Hoja de Trabajo para listado'!$DE$153:$DE$1048576,0),MATCH((CUADRO!O$4&amp;$E712),'Hoja de Trabajo para listado'!$DE$151:$DG$151,0)),0)+IFERROR(INDEX('Hoja de Trabajo para listado'!$CD$155:$DC$1048576,MATCH($A712,'Hoja de Trabajo para listado'!$CD$155:$CD$1048576,0),MATCH((CUADRO!O$4&amp;$E712),'Hoja de Trabajo para listado'!$CD$151:$DC$151,0)),0)</f>
        <v>0</v>
      </c>
      <c r="P712" s="241">
        <f ca="1">+IFERROR(INDEX('Hoja de Trabajo para listado'!$A$155:$Z$1048576,MATCH($A712,'Hoja de Trabajo para listado'!$A$155:$A$1048576,0),MATCH((CUADRO!P$4&amp;$E712),'Hoja de Trabajo para listado'!$A$151:$Z$151,0)),0)+IFERROR(INDEX('Hoja de Trabajo para listado'!$AB$155:$BA$1048576,MATCH($A712,'Hoja de Trabajo para listado'!$AB$155:$AB$1048576,0),MATCH((CUADRO!P$4&amp;$E712),'Hoja de Trabajo para listado'!$AB$151:$BA$151,0)),0)+IFERROR(INDEX('Hoja de Trabajo para listado'!$BC$155:$CB$1048576,MATCH($A712,'Hoja de Trabajo para listado'!$BC$155:$BC$1048576,0),MATCH((CUADRO!P$4&amp;$E712),'Hoja de Trabajo para listado'!$BC$151:$CB$151,0)),0)+IFERROR(INDEX('Hoja de Trabajo para listado'!$DE$153:$DG$274,MATCH($A712,'Hoja de Trabajo para listado'!$DE$153:$DE$1048576,0),MATCH((CUADRO!P$4&amp;$E712),'Hoja de Trabajo para listado'!$DE$151:$DG$151,0)),0)+IFERROR(INDEX('Hoja de Trabajo para listado'!$CD$155:$DC$1048576,MATCH($A712,'Hoja de Trabajo para listado'!$CD$155:$CD$1048576,0),MATCH((CUADRO!P$4&amp;$E712),'Hoja de Trabajo para listado'!$CD$151:$DC$151,0)),0)</f>
        <v>0</v>
      </c>
      <c r="Q712" s="241">
        <f ca="1">+IFERROR(INDEX('Hoja de Trabajo para listado'!$A$155:$Z$1048576,MATCH($A712,'Hoja de Trabajo para listado'!$A$155:$A$1048576,0),MATCH((CUADRO!Q$4&amp;$E712),'Hoja de Trabajo para listado'!$A$151:$Z$151,0)),0)+IFERROR(INDEX('Hoja de Trabajo para listado'!$AB$155:$BA$1048576,MATCH($A712,'Hoja de Trabajo para listado'!$AB$155:$AB$1048576,0),MATCH((CUADRO!Q$4&amp;$E712),'Hoja de Trabajo para listado'!$AB$151:$BA$151,0)),0)+IFERROR(INDEX('Hoja de Trabajo para listado'!$BC$155:$CB$1048576,MATCH($A712,'Hoja de Trabajo para listado'!$BC$155:$BC$1048576,0),MATCH((CUADRO!Q$4&amp;$E712),'Hoja de Trabajo para listado'!$BC$151:$CB$151,0)),0)+IFERROR(INDEX('Hoja de Trabajo para listado'!$DE$153:$DG$274,MATCH($A712,'Hoja de Trabajo para listado'!$DE$153:$DE$1048576,0),MATCH((CUADRO!Q$4&amp;$E712),'Hoja de Trabajo para listado'!$DE$151:$DG$151,0)),0)+IFERROR(INDEX('Hoja de Trabajo para listado'!$CD$155:$DC$1048576,MATCH($A712,'Hoja de Trabajo para listado'!$CD$155:$CD$1048576,0),MATCH((CUADRO!Q$4&amp;$E712),'Hoja de Trabajo para listado'!$CD$151:$DC$151,0)),0)</f>
        <v>0</v>
      </c>
      <c r="R712" s="241">
        <f t="shared" ca="1" si="20"/>
        <v>0</v>
      </c>
      <c r="S712" s="247">
        <f ca="1">+R711+R712</f>
        <v>0</v>
      </c>
      <c r="T712" s="241">
        <f ca="1">+S712</f>
        <v>0</v>
      </c>
      <c r="U712" s="240">
        <f t="shared" si="21"/>
        <v>2</v>
      </c>
    </row>
    <row r="713" spans="1:21" customFormat="1" ht="15" hidden="1" customHeight="1">
      <c r="A713" s="32">
        <v>1321</v>
      </c>
      <c r="B713" s="381">
        <f>+A713</f>
        <v>1321</v>
      </c>
      <c r="C713" s="245" t="str">
        <f>+VLOOKUP(A713,bd_lista!$A$3:$C$592,3,FALSE)</f>
        <v>Gobierno Autónomo Municipal de Anzaldo</v>
      </c>
      <c r="D713" s="383" t="str">
        <f>+C713</f>
        <v>Gobierno Autónomo Municipal de Anzaldo</v>
      </c>
      <c r="E713" s="240" t="s">
        <v>683</v>
      </c>
      <c r="F713" s="241">
        <f ca="1">+IFERROR(INDEX('Hoja de Trabajo para listado'!$A$155:$Z$1048576,MATCH($A713,'Hoja de Trabajo para listado'!$A$155:$A$1048576,0),MATCH((CUADRO!F$4&amp;$E713),'Hoja de Trabajo para listado'!$A$151:$Z$151,0)),0)+IFERROR(INDEX('Hoja de Trabajo para listado'!$AB$155:$BA$1048576,MATCH($A713,'Hoja de Trabajo para listado'!$AB$155:$AB$1048576,0),MATCH((CUADRO!F$4&amp;$E713),'Hoja de Trabajo para listado'!$AB$151:$BA$151,0)),0)+IFERROR(INDEX('Hoja de Trabajo para listado'!$BC$155:$CB$1048576,MATCH($A713,'Hoja de Trabajo para listado'!$BC$155:$BC$1048576,0),MATCH((CUADRO!F$4&amp;$E713),'Hoja de Trabajo para listado'!$BC$151:$CB$151,0)),0)+IFERROR(INDEX('Hoja de Trabajo para listado'!$DE$153:$DG$274,MATCH($A713,'Hoja de Trabajo para listado'!$DE$153:$DE$1048576,0),MATCH((CUADRO!F$4&amp;$E713),'Hoja de Trabajo para listado'!$DE$151:$DG$151,0)),0)+IFERROR(INDEX('Hoja de Trabajo para listado'!$CD$155:$DC$1048576,MATCH($A713,'Hoja de Trabajo para listado'!$CD$155:$CD$1048576,0),MATCH((CUADRO!F$4&amp;$E713),'Hoja de Trabajo para listado'!$CD$151:$DC$151,0)),0)</f>
        <v>0</v>
      </c>
      <c r="G713" s="241">
        <f ca="1">+IFERROR(INDEX('Hoja de Trabajo para listado'!$A$155:$Z$1048576,MATCH($A713,'Hoja de Trabajo para listado'!$A$155:$A$1048576,0),MATCH((CUADRO!G$4&amp;$E713),'Hoja de Trabajo para listado'!$A$151:$Z$151,0)),0)+IFERROR(INDEX('Hoja de Trabajo para listado'!$AB$155:$BA$1048576,MATCH($A713,'Hoja de Trabajo para listado'!$AB$155:$AB$1048576,0),MATCH((CUADRO!G$4&amp;$E713),'Hoja de Trabajo para listado'!$AB$151:$BA$151,0)),0)+IFERROR(INDEX('Hoja de Trabajo para listado'!$BC$155:$CB$1048576,MATCH($A713,'Hoja de Trabajo para listado'!$BC$155:$BC$1048576,0),MATCH((CUADRO!G$4&amp;$E713),'Hoja de Trabajo para listado'!$BC$151:$CB$151,0)),0)+IFERROR(INDEX('Hoja de Trabajo para listado'!$DE$153:$DG$274,MATCH($A713,'Hoja de Trabajo para listado'!$DE$153:$DE$1048576,0),MATCH((CUADRO!G$4&amp;$E713),'Hoja de Trabajo para listado'!$DE$151:$DG$151,0)),0)+IFERROR(INDEX('Hoja de Trabajo para listado'!$CD$155:$DC$1048576,MATCH($A713,'Hoja de Trabajo para listado'!$CD$155:$CD$1048576,0),MATCH((CUADRO!G$4&amp;$E713),'Hoja de Trabajo para listado'!$CD$151:$DC$151,0)),0)</f>
        <v>0</v>
      </c>
      <c r="H713" s="241">
        <f ca="1">+IFERROR(INDEX('Hoja de Trabajo para listado'!$A$155:$Z$1048576,MATCH($A713,'Hoja de Trabajo para listado'!$A$155:$A$1048576,0),MATCH((CUADRO!H$4&amp;$E713),'Hoja de Trabajo para listado'!$A$151:$Z$151,0)),0)+IFERROR(INDEX('Hoja de Trabajo para listado'!$AB$155:$BA$1048576,MATCH($A713,'Hoja de Trabajo para listado'!$AB$155:$AB$1048576,0),MATCH((CUADRO!H$4&amp;$E713),'Hoja de Trabajo para listado'!$AB$151:$BA$151,0)),0)+IFERROR(INDEX('Hoja de Trabajo para listado'!$BC$155:$CB$1048576,MATCH($A713,'Hoja de Trabajo para listado'!$BC$155:$BC$1048576,0),MATCH((CUADRO!H$4&amp;$E713),'Hoja de Trabajo para listado'!$BC$151:$CB$151,0)),0)+IFERROR(INDEX('Hoja de Trabajo para listado'!$DE$153:$DG$274,MATCH($A713,'Hoja de Trabajo para listado'!$DE$153:$DE$1048576,0),MATCH((CUADRO!H$4&amp;$E713),'Hoja de Trabajo para listado'!$DE$151:$DG$151,0)),0)+IFERROR(INDEX('Hoja de Trabajo para listado'!$CD$155:$DC$1048576,MATCH($A713,'Hoja de Trabajo para listado'!$CD$155:$CD$1048576,0),MATCH((CUADRO!H$4&amp;$E713),'Hoja de Trabajo para listado'!$CD$151:$DC$151,0)),0)</f>
        <v>0</v>
      </c>
      <c r="I713" s="241">
        <f ca="1">+IFERROR(INDEX('Hoja de Trabajo para listado'!$A$155:$Z$1048576,MATCH($A713,'Hoja de Trabajo para listado'!$A$155:$A$1048576,0),MATCH((CUADRO!I$4&amp;$E713),'Hoja de Trabajo para listado'!$A$151:$Z$151,0)),0)+IFERROR(INDEX('Hoja de Trabajo para listado'!$AB$155:$BA$1048576,MATCH($A713,'Hoja de Trabajo para listado'!$AB$155:$AB$1048576,0),MATCH((CUADRO!I$4&amp;$E713),'Hoja de Trabajo para listado'!$AB$151:$BA$151,0)),0)+IFERROR(INDEX('Hoja de Trabajo para listado'!$BC$155:$CB$1048576,MATCH($A713,'Hoja de Trabajo para listado'!$BC$155:$BC$1048576,0),MATCH((CUADRO!I$4&amp;$E713),'Hoja de Trabajo para listado'!$BC$151:$CB$151,0)),0)+IFERROR(INDEX('Hoja de Trabajo para listado'!$DE$153:$DG$274,MATCH($A713,'Hoja de Trabajo para listado'!$DE$153:$DE$1048576,0),MATCH((CUADRO!I$4&amp;$E713),'Hoja de Trabajo para listado'!$DE$151:$DG$151,0)),0)+IFERROR(INDEX('Hoja de Trabajo para listado'!$CD$155:$DC$1048576,MATCH($A713,'Hoja de Trabajo para listado'!$CD$155:$CD$1048576,0),MATCH((CUADRO!I$4&amp;$E713),'Hoja de Trabajo para listado'!$CD$151:$DC$151,0)),0)</f>
        <v>0</v>
      </c>
      <c r="J713" s="241">
        <f ca="1">+IFERROR(INDEX('Hoja de Trabajo para listado'!$A$155:$Z$1048576,MATCH($A713,'Hoja de Trabajo para listado'!$A$155:$A$1048576,0),MATCH((CUADRO!J$4&amp;$E713),'Hoja de Trabajo para listado'!$A$151:$Z$151,0)),0)+IFERROR(INDEX('Hoja de Trabajo para listado'!$AB$155:$BA$1048576,MATCH($A713,'Hoja de Trabajo para listado'!$AB$155:$AB$1048576,0),MATCH((CUADRO!J$4&amp;$E713),'Hoja de Trabajo para listado'!$AB$151:$BA$151,0)),0)+IFERROR(INDEX('Hoja de Trabajo para listado'!$BC$155:$CB$1048576,MATCH($A713,'Hoja de Trabajo para listado'!$BC$155:$BC$1048576,0),MATCH((CUADRO!J$4&amp;$E713),'Hoja de Trabajo para listado'!$BC$151:$CB$151,0)),0)+IFERROR(INDEX('Hoja de Trabajo para listado'!$DE$153:$DG$274,MATCH($A713,'Hoja de Trabajo para listado'!$DE$153:$DE$1048576,0),MATCH((CUADRO!J$4&amp;$E713),'Hoja de Trabajo para listado'!$DE$151:$DG$151,0)),0)+IFERROR(INDEX('Hoja de Trabajo para listado'!$CD$155:$DC$1048576,MATCH($A713,'Hoja de Trabajo para listado'!$CD$155:$CD$1048576,0),MATCH((CUADRO!J$4&amp;$E713),'Hoja de Trabajo para listado'!$CD$151:$DC$151,0)),0)</f>
        <v>0</v>
      </c>
      <c r="K713" s="241">
        <f ca="1">+IFERROR(INDEX('Hoja de Trabajo para listado'!$A$155:$Z$1048576,MATCH($A713,'Hoja de Trabajo para listado'!$A$155:$A$1048576,0),MATCH((CUADRO!K$4&amp;$E713),'Hoja de Trabajo para listado'!$A$151:$Z$151,0)),0)+IFERROR(INDEX('Hoja de Trabajo para listado'!$AB$155:$BA$1048576,MATCH($A713,'Hoja de Trabajo para listado'!$AB$155:$AB$1048576,0),MATCH((CUADRO!K$4&amp;$E713),'Hoja de Trabajo para listado'!$AB$151:$BA$151,0)),0)+IFERROR(INDEX('Hoja de Trabajo para listado'!$BC$155:$CB$1048576,MATCH($A713,'Hoja de Trabajo para listado'!$BC$155:$BC$1048576,0),MATCH((CUADRO!K$4&amp;$E713),'Hoja de Trabajo para listado'!$BC$151:$CB$151,0)),0)+IFERROR(INDEX('Hoja de Trabajo para listado'!$DE$153:$DG$274,MATCH($A713,'Hoja de Trabajo para listado'!$DE$153:$DE$1048576,0),MATCH((CUADRO!K$4&amp;$E713),'Hoja de Trabajo para listado'!$DE$151:$DG$151,0)),0)+IFERROR(INDEX('Hoja de Trabajo para listado'!$CD$155:$DC$1048576,MATCH($A713,'Hoja de Trabajo para listado'!$CD$155:$CD$1048576,0),MATCH((CUADRO!K$4&amp;$E713),'Hoja de Trabajo para listado'!$CD$151:$DC$151,0)),0)</f>
        <v>0</v>
      </c>
      <c r="L713" s="241">
        <f ca="1">+IFERROR(INDEX('Hoja de Trabajo para listado'!$A$155:$Z$1048576,MATCH($A713,'Hoja de Trabajo para listado'!$A$155:$A$1048576,0),MATCH((CUADRO!L$4&amp;$E713),'Hoja de Trabajo para listado'!$A$151:$Z$151,0)),0)+IFERROR(INDEX('Hoja de Trabajo para listado'!$AB$155:$BA$1048576,MATCH($A713,'Hoja de Trabajo para listado'!$AB$155:$AB$1048576,0),MATCH((CUADRO!L$4&amp;$E713),'Hoja de Trabajo para listado'!$AB$151:$BA$151,0)),0)+IFERROR(INDEX('Hoja de Trabajo para listado'!$BC$155:$CB$1048576,MATCH($A713,'Hoja de Trabajo para listado'!$BC$155:$BC$1048576,0),MATCH((CUADRO!L$4&amp;$E713),'Hoja de Trabajo para listado'!$BC$151:$CB$151,0)),0)+IFERROR(INDEX('Hoja de Trabajo para listado'!$DE$153:$DG$274,MATCH($A713,'Hoja de Trabajo para listado'!$DE$153:$DE$1048576,0),MATCH((CUADRO!L$4&amp;$E713),'Hoja de Trabajo para listado'!$DE$151:$DG$151,0)),0)+IFERROR(INDEX('Hoja de Trabajo para listado'!$CD$155:$DC$1048576,MATCH($A713,'Hoja de Trabajo para listado'!$CD$155:$CD$1048576,0),MATCH((CUADRO!L$4&amp;$E713),'Hoja de Trabajo para listado'!$CD$151:$DC$151,0)),0)</f>
        <v>0</v>
      </c>
      <c r="M713" s="241">
        <f ca="1">+IFERROR(INDEX('Hoja de Trabajo para listado'!$A$155:$Z$1048576,MATCH($A713,'Hoja de Trabajo para listado'!$A$155:$A$1048576,0),MATCH((CUADRO!M$4&amp;$E713),'Hoja de Trabajo para listado'!$A$151:$Z$151,0)),0)+IFERROR(INDEX('Hoja de Trabajo para listado'!$AB$155:$BA$1048576,MATCH($A713,'Hoja de Trabajo para listado'!$AB$155:$AB$1048576,0),MATCH((CUADRO!M$4&amp;$E713),'Hoja de Trabajo para listado'!$AB$151:$BA$151,0)),0)+IFERROR(INDEX('Hoja de Trabajo para listado'!$BC$155:$CB$1048576,MATCH($A713,'Hoja de Trabajo para listado'!$BC$155:$BC$1048576,0),MATCH((CUADRO!M$4&amp;$E713),'Hoja de Trabajo para listado'!$BC$151:$CB$151,0)),0)+IFERROR(INDEX('Hoja de Trabajo para listado'!$DE$153:$DG$274,MATCH($A713,'Hoja de Trabajo para listado'!$DE$153:$DE$1048576,0),MATCH((CUADRO!M$4&amp;$E713),'Hoja de Trabajo para listado'!$DE$151:$DG$151,0)),0)+IFERROR(INDEX('Hoja de Trabajo para listado'!$CD$155:$DC$1048576,MATCH($A713,'Hoja de Trabajo para listado'!$CD$155:$CD$1048576,0),MATCH((CUADRO!M$4&amp;$E713),'Hoja de Trabajo para listado'!$CD$151:$DC$151,0)),0)</f>
        <v>0</v>
      </c>
      <c r="N713" s="241">
        <f ca="1">+IFERROR(INDEX('Hoja de Trabajo para listado'!$A$155:$Z$1048576,MATCH($A713,'Hoja de Trabajo para listado'!$A$155:$A$1048576,0),MATCH((CUADRO!N$4&amp;$E713),'Hoja de Trabajo para listado'!$A$151:$Z$151,0)),0)+IFERROR(INDEX('Hoja de Trabajo para listado'!$AB$155:$BA$1048576,MATCH($A713,'Hoja de Trabajo para listado'!$AB$155:$AB$1048576,0),MATCH((CUADRO!N$4&amp;$E713),'Hoja de Trabajo para listado'!$AB$151:$BA$151,0)),0)+IFERROR(INDEX('Hoja de Trabajo para listado'!$BC$155:$CB$1048576,MATCH($A713,'Hoja de Trabajo para listado'!$BC$155:$BC$1048576,0),MATCH((CUADRO!N$4&amp;$E713),'Hoja de Trabajo para listado'!$BC$151:$CB$151,0)),0)+IFERROR(INDEX('Hoja de Trabajo para listado'!$DE$153:$DG$274,MATCH($A713,'Hoja de Trabajo para listado'!$DE$153:$DE$1048576,0),MATCH((CUADRO!N$4&amp;$E713),'Hoja de Trabajo para listado'!$DE$151:$DG$151,0)),0)+IFERROR(INDEX('Hoja de Trabajo para listado'!$CD$155:$DC$1048576,MATCH($A713,'Hoja de Trabajo para listado'!$CD$155:$CD$1048576,0),MATCH((CUADRO!N$4&amp;$E713),'Hoja de Trabajo para listado'!$CD$151:$DC$151,0)),0)</f>
        <v>0</v>
      </c>
      <c r="O713" s="241">
        <f ca="1">+IFERROR(INDEX('Hoja de Trabajo para listado'!$A$155:$Z$1048576,MATCH($A713,'Hoja de Trabajo para listado'!$A$155:$A$1048576,0),MATCH((CUADRO!O$4&amp;$E713),'Hoja de Trabajo para listado'!$A$151:$Z$151,0)),0)+IFERROR(INDEX('Hoja de Trabajo para listado'!$AB$155:$BA$1048576,MATCH($A713,'Hoja de Trabajo para listado'!$AB$155:$AB$1048576,0),MATCH((CUADRO!O$4&amp;$E713),'Hoja de Trabajo para listado'!$AB$151:$BA$151,0)),0)+IFERROR(INDEX('Hoja de Trabajo para listado'!$BC$155:$CB$1048576,MATCH($A713,'Hoja de Trabajo para listado'!$BC$155:$BC$1048576,0),MATCH((CUADRO!O$4&amp;$E713),'Hoja de Trabajo para listado'!$BC$151:$CB$151,0)),0)+IFERROR(INDEX('Hoja de Trabajo para listado'!$DE$153:$DG$274,MATCH($A713,'Hoja de Trabajo para listado'!$DE$153:$DE$1048576,0),MATCH((CUADRO!O$4&amp;$E713),'Hoja de Trabajo para listado'!$DE$151:$DG$151,0)),0)+IFERROR(INDEX('Hoja de Trabajo para listado'!$CD$155:$DC$1048576,MATCH($A713,'Hoja de Trabajo para listado'!$CD$155:$CD$1048576,0),MATCH((CUADRO!O$4&amp;$E713),'Hoja de Trabajo para listado'!$CD$151:$DC$151,0)),0)</f>
        <v>0</v>
      </c>
      <c r="P713" s="241">
        <f ca="1">+IFERROR(INDEX('Hoja de Trabajo para listado'!$A$155:$Z$1048576,MATCH($A713,'Hoja de Trabajo para listado'!$A$155:$A$1048576,0),MATCH((CUADRO!P$4&amp;$E713),'Hoja de Trabajo para listado'!$A$151:$Z$151,0)),0)+IFERROR(INDEX('Hoja de Trabajo para listado'!$AB$155:$BA$1048576,MATCH($A713,'Hoja de Trabajo para listado'!$AB$155:$AB$1048576,0),MATCH((CUADRO!P$4&amp;$E713),'Hoja de Trabajo para listado'!$AB$151:$BA$151,0)),0)+IFERROR(INDEX('Hoja de Trabajo para listado'!$BC$155:$CB$1048576,MATCH($A713,'Hoja de Trabajo para listado'!$BC$155:$BC$1048576,0),MATCH((CUADRO!P$4&amp;$E713),'Hoja de Trabajo para listado'!$BC$151:$CB$151,0)),0)+IFERROR(INDEX('Hoja de Trabajo para listado'!$DE$153:$DG$274,MATCH($A713,'Hoja de Trabajo para listado'!$DE$153:$DE$1048576,0),MATCH((CUADRO!P$4&amp;$E713),'Hoja de Trabajo para listado'!$DE$151:$DG$151,0)),0)+IFERROR(INDEX('Hoja de Trabajo para listado'!$CD$155:$DC$1048576,MATCH($A713,'Hoja de Trabajo para listado'!$CD$155:$CD$1048576,0),MATCH((CUADRO!P$4&amp;$E713),'Hoja de Trabajo para listado'!$CD$151:$DC$151,0)),0)</f>
        <v>0</v>
      </c>
      <c r="Q713" s="241">
        <f ca="1">+IFERROR(INDEX('Hoja de Trabajo para listado'!$A$155:$Z$1048576,MATCH($A713,'Hoja de Trabajo para listado'!$A$155:$A$1048576,0),MATCH((CUADRO!Q$4&amp;$E713),'Hoja de Trabajo para listado'!$A$151:$Z$151,0)),0)+IFERROR(INDEX('Hoja de Trabajo para listado'!$AB$155:$BA$1048576,MATCH($A713,'Hoja de Trabajo para listado'!$AB$155:$AB$1048576,0),MATCH((CUADRO!Q$4&amp;$E713),'Hoja de Trabajo para listado'!$AB$151:$BA$151,0)),0)+IFERROR(INDEX('Hoja de Trabajo para listado'!$BC$155:$CB$1048576,MATCH($A713,'Hoja de Trabajo para listado'!$BC$155:$BC$1048576,0),MATCH((CUADRO!Q$4&amp;$E713),'Hoja de Trabajo para listado'!$BC$151:$CB$151,0)),0)+IFERROR(INDEX('Hoja de Trabajo para listado'!$DE$153:$DG$274,MATCH($A713,'Hoja de Trabajo para listado'!$DE$153:$DE$1048576,0),MATCH((CUADRO!Q$4&amp;$E713),'Hoja de Trabajo para listado'!$DE$151:$DG$151,0)),0)+IFERROR(INDEX('Hoja de Trabajo para listado'!$CD$155:$DC$1048576,MATCH($A713,'Hoja de Trabajo para listado'!$CD$155:$CD$1048576,0),MATCH((CUADRO!Q$4&amp;$E713),'Hoja de Trabajo para listado'!$CD$151:$DC$151,0)),0)</f>
        <v>0</v>
      </c>
      <c r="R713" s="241">
        <f t="shared" ref="R713:R776" ca="1" si="22">+SUM(F713:Q713)</f>
        <v>0</v>
      </c>
      <c r="S713" s="247"/>
      <c r="T713" s="241">
        <f ca="1">+T714</f>
        <v>0</v>
      </c>
      <c r="U713" s="240">
        <f t="shared" ref="U713:U776" si="23">+IF(E713="Débitos",1,2)</f>
        <v>1</v>
      </c>
    </row>
    <row r="714" spans="1:21" customFormat="1" ht="15" hidden="1" customHeight="1">
      <c r="A714" s="32">
        <v>1321</v>
      </c>
      <c r="B714" s="382"/>
      <c r="C714" s="245" t="str">
        <f>+VLOOKUP(A714,bd_lista!$A$3:$C$592,3,FALSE)</f>
        <v>Gobierno Autónomo Municipal de Anzaldo</v>
      </c>
      <c r="D714" s="384"/>
      <c r="E714" s="242" t="s">
        <v>684</v>
      </c>
      <c r="F714" s="241">
        <f ca="1">+IFERROR(INDEX('Hoja de Trabajo para listado'!$A$155:$Z$1048576,MATCH($A714,'Hoja de Trabajo para listado'!$A$155:$A$1048576,0),MATCH((CUADRO!F$4&amp;$E714),'Hoja de Trabajo para listado'!$A$151:$Z$151,0)),0)+IFERROR(INDEX('Hoja de Trabajo para listado'!$AB$155:$BA$1048576,MATCH($A714,'Hoja de Trabajo para listado'!$AB$155:$AB$1048576,0),MATCH((CUADRO!F$4&amp;$E714),'Hoja de Trabajo para listado'!$AB$151:$BA$151,0)),0)+IFERROR(INDEX('Hoja de Trabajo para listado'!$BC$155:$CB$1048576,MATCH($A714,'Hoja de Trabajo para listado'!$BC$155:$BC$1048576,0),MATCH((CUADRO!F$4&amp;$E714),'Hoja de Trabajo para listado'!$BC$151:$CB$151,0)),0)+IFERROR(INDEX('Hoja de Trabajo para listado'!$DE$153:$DG$274,MATCH($A714,'Hoja de Trabajo para listado'!$DE$153:$DE$1048576,0),MATCH((CUADRO!F$4&amp;$E714),'Hoja de Trabajo para listado'!$DE$151:$DG$151,0)),0)+IFERROR(INDEX('Hoja de Trabajo para listado'!$CD$155:$DC$1048576,MATCH($A714,'Hoja de Trabajo para listado'!$CD$155:$CD$1048576,0),MATCH((CUADRO!F$4&amp;$E714),'Hoja de Trabajo para listado'!$CD$151:$DC$151,0)),0)</f>
        <v>0</v>
      </c>
      <c r="G714" s="241">
        <f ca="1">+IFERROR(INDEX('Hoja de Trabajo para listado'!$A$155:$Z$1048576,MATCH($A714,'Hoja de Trabajo para listado'!$A$155:$A$1048576,0),MATCH((CUADRO!G$4&amp;$E714),'Hoja de Trabajo para listado'!$A$151:$Z$151,0)),0)+IFERROR(INDEX('Hoja de Trabajo para listado'!$AB$155:$BA$1048576,MATCH($A714,'Hoja de Trabajo para listado'!$AB$155:$AB$1048576,0),MATCH((CUADRO!G$4&amp;$E714),'Hoja de Trabajo para listado'!$AB$151:$BA$151,0)),0)+IFERROR(INDEX('Hoja de Trabajo para listado'!$BC$155:$CB$1048576,MATCH($A714,'Hoja de Trabajo para listado'!$BC$155:$BC$1048576,0),MATCH((CUADRO!G$4&amp;$E714),'Hoja de Trabajo para listado'!$BC$151:$CB$151,0)),0)+IFERROR(INDEX('Hoja de Trabajo para listado'!$DE$153:$DG$274,MATCH($A714,'Hoja de Trabajo para listado'!$DE$153:$DE$1048576,0),MATCH((CUADRO!G$4&amp;$E714),'Hoja de Trabajo para listado'!$DE$151:$DG$151,0)),0)+IFERROR(INDEX('Hoja de Trabajo para listado'!$CD$155:$DC$1048576,MATCH($A714,'Hoja de Trabajo para listado'!$CD$155:$CD$1048576,0),MATCH((CUADRO!G$4&amp;$E714),'Hoja de Trabajo para listado'!$CD$151:$DC$151,0)),0)</f>
        <v>0</v>
      </c>
      <c r="H714" s="241">
        <f ca="1">+IFERROR(INDEX('Hoja de Trabajo para listado'!$A$155:$Z$1048576,MATCH($A714,'Hoja de Trabajo para listado'!$A$155:$A$1048576,0),MATCH((CUADRO!H$4&amp;$E714),'Hoja de Trabajo para listado'!$A$151:$Z$151,0)),0)+IFERROR(INDEX('Hoja de Trabajo para listado'!$AB$155:$BA$1048576,MATCH($A714,'Hoja de Trabajo para listado'!$AB$155:$AB$1048576,0),MATCH((CUADRO!H$4&amp;$E714),'Hoja de Trabajo para listado'!$AB$151:$BA$151,0)),0)+IFERROR(INDEX('Hoja de Trabajo para listado'!$BC$155:$CB$1048576,MATCH($A714,'Hoja de Trabajo para listado'!$BC$155:$BC$1048576,0),MATCH((CUADRO!H$4&amp;$E714),'Hoja de Trabajo para listado'!$BC$151:$CB$151,0)),0)+IFERROR(INDEX('Hoja de Trabajo para listado'!$DE$153:$DG$274,MATCH($A714,'Hoja de Trabajo para listado'!$DE$153:$DE$1048576,0),MATCH((CUADRO!H$4&amp;$E714),'Hoja de Trabajo para listado'!$DE$151:$DG$151,0)),0)+IFERROR(INDEX('Hoja de Trabajo para listado'!$CD$155:$DC$1048576,MATCH($A714,'Hoja de Trabajo para listado'!$CD$155:$CD$1048576,0),MATCH((CUADRO!H$4&amp;$E714),'Hoja de Trabajo para listado'!$CD$151:$DC$151,0)),0)</f>
        <v>0</v>
      </c>
      <c r="I714" s="241">
        <f ca="1">+IFERROR(INDEX('Hoja de Trabajo para listado'!$A$155:$Z$1048576,MATCH($A714,'Hoja de Trabajo para listado'!$A$155:$A$1048576,0),MATCH((CUADRO!I$4&amp;$E714),'Hoja de Trabajo para listado'!$A$151:$Z$151,0)),0)+IFERROR(INDEX('Hoja de Trabajo para listado'!$AB$155:$BA$1048576,MATCH($A714,'Hoja de Trabajo para listado'!$AB$155:$AB$1048576,0),MATCH((CUADRO!I$4&amp;$E714),'Hoja de Trabajo para listado'!$AB$151:$BA$151,0)),0)+IFERROR(INDEX('Hoja de Trabajo para listado'!$BC$155:$CB$1048576,MATCH($A714,'Hoja de Trabajo para listado'!$BC$155:$BC$1048576,0),MATCH((CUADRO!I$4&amp;$E714),'Hoja de Trabajo para listado'!$BC$151:$CB$151,0)),0)+IFERROR(INDEX('Hoja de Trabajo para listado'!$DE$153:$DG$274,MATCH($A714,'Hoja de Trabajo para listado'!$DE$153:$DE$1048576,0),MATCH((CUADRO!I$4&amp;$E714),'Hoja de Trabajo para listado'!$DE$151:$DG$151,0)),0)+IFERROR(INDEX('Hoja de Trabajo para listado'!$CD$155:$DC$1048576,MATCH($A714,'Hoja de Trabajo para listado'!$CD$155:$CD$1048576,0),MATCH((CUADRO!I$4&amp;$E714),'Hoja de Trabajo para listado'!$CD$151:$DC$151,0)),0)</f>
        <v>0</v>
      </c>
      <c r="J714" s="241">
        <f ca="1">+IFERROR(INDEX('Hoja de Trabajo para listado'!$A$155:$Z$1048576,MATCH($A714,'Hoja de Trabajo para listado'!$A$155:$A$1048576,0),MATCH((CUADRO!J$4&amp;$E714),'Hoja de Trabajo para listado'!$A$151:$Z$151,0)),0)+IFERROR(INDEX('Hoja de Trabajo para listado'!$AB$155:$BA$1048576,MATCH($A714,'Hoja de Trabajo para listado'!$AB$155:$AB$1048576,0),MATCH((CUADRO!J$4&amp;$E714),'Hoja de Trabajo para listado'!$AB$151:$BA$151,0)),0)+IFERROR(INDEX('Hoja de Trabajo para listado'!$BC$155:$CB$1048576,MATCH($A714,'Hoja de Trabajo para listado'!$BC$155:$BC$1048576,0),MATCH((CUADRO!J$4&amp;$E714),'Hoja de Trabajo para listado'!$BC$151:$CB$151,0)),0)+IFERROR(INDEX('Hoja de Trabajo para listado'!$DE$153:$DG$274,MATCH($A714,'Hoja de Trabajo para listado'!$DE$153:$DE$1048576,0),MATCH((CUADRO!J$4&amp;$E714),'Hoja de Trabajo para listado'!$DE$151:$DG$151,0)),0)+IFERROR(INDEX('Hoja de Trabajo para listado'!$CD$155:$DC$1048576,MATCH($A714,'Hoja de Trabajo para listado'!$CD$155:$CD$1048576,0),MATCH((CUADRO!J$4&amp;$E714),'Hoja de Trabajo para listado'!$CD$151:$DC$151,0)),0)</f>
        <v>0</v>
      </c>
      <c r="K714" s="241">
        <f ca="1">+IFERROR(INDEX('Hoja de Trabajo para listado'!$A$155:$Z$1048576,MATCH($A714,'Hoja de Trabajo para listado'!$A$155:$A$1048576,0),MATCH((CUADRO!K$4&amp;$E714),'Hoja de Trabajo para listado'!$A$151:$Z$151,0)),0)+IFERROR(INDEX('Hoja de Trabajo para listado'!$AB$155:$BA$1048576,MATCH($A714,'Hoja de Trabajo para listado'!$AB$155:$AB$1048576,0),MATCH((CUADRO!K$4&amp;$E714),'Hoja de Trabajo para listado'!$AB$151:$BA$151,0)),0)+IFERROR(INDEX('Hoja de Trabajo para listado'!$BC$155:$CB$1048576,MATCH($A714,'Hoja de Trabajo para listado'!$BC$155:$BC$1048576,0),MATCH((CUADRO!K$4&amp;$E714),'Hoja de Trabajo para listado'!$BC$151:$CB$151,0)),0)+IFERROR(INDEX('Hoja de Trabajo para listado'!$DE$153:$DG$274,MATCH($A714,'Hoja de Trabajo para listado'!$DE$153:$DE$1048576,0),MATCH((CUADRO!K$4&amp;$E714),'Hoja de Trabajo para listado'!$DE$151:$DG$151,0)),0)+IFERROR(INDEX('Hoja de Trabajo para listado'!$CD$155:$DC$1048576,MATCH($A714,'Hoja de Trabajo para listado'!$CD$155:$CD$1048576,0),MATCH((CUADRO!K$4&amp;$E714),'Hoja de Trabajo para listado'!$CD$151:$DC$151,0)),0)</f>
        <v>0</v>
      </c>
      <c r="L714" s="241">
        <f ca="1">+IFERROR(INDEX('Hoja de Trabajo para listado'!$A$155:$Z$1048576,MATCH($A714,'Hoja de Trabajo para listado'!$A$155:$A$1048576,0),MATCH((CUADRO!L$4&amp;$E714),'Hoja de Trabajo para listado'!$A$151:$Z$151,0)),0)+IFERROR(INDEX('Hoja de Trabajo para listado'!$AB$155:$BA$1048576,MATCH($A714,'Hoja de Trabajo para listado'!$AB$155:$AB$1048576,0),MATCH((CUADRO!L$4&amp;$E714),'Hoja de Trabajo para listado'!$AB$151:$BA$151,0)),0)+IFERROR(INDEX('Hoja de Trabajo para listado'!$BC$155:$CB$1048576,MATCH($A714,'Hoja de Trabajo para listado'!$BC$155:$BC$1048576,0),MATCH((CUADRO!L$4&amp;$E714),'Hoja de Trabajo para listado'!$BC$151:$CB$151,0)),0)+IFERROR(INDEX('Hoja de Trabajo para listado'!$DE$153:$DG$274,MATCH($A714,'Hoja de Trabajo para listado'!$DE$153:$DE$1048576,0),MATCH((CUADRO!L$4&amp;$E714),'Hoja de Trabajo para listado'!$DE$151:$DG$151,0)),0)+IFERROR(INDEX('Hoja de Trabajo para listado'!$CD$155:$DC$1048576,MATCH($A714,'Hoja de Trabajo para listado'!$CD$155:$CD$1048576,0),MATCH((CUADRO!L$4&amp;$E714),'Hoja de Trabajo para listado'!$CD$151:$DC$151,0)),0)</f>
        <v>0</v>
      </c>
      <c r="M714" s="241">
        <f ca="1">+IFERROR(INDEX('Hoja de Trabajo para listado'!$A$155:$Z$1048576,MATCH($A714,'Hoja de Trabajo para listado'!$A$155:$A$1048576,0),MATCH((CUADRO!M$4&amp;$E714),'Hoja de Trabajo para listado'!$A$151:$Z$151,0)),0)+IFERROR(INDEX('Hoja de Trabajo para listado'!$AB$155:$BA$1048576,MATCH($A714,'Hoja de Trabajo para listado'!$AB$155:$AB$1048576,0),MATCH((CUADRO!M$4&amp;$E714),'Hoja de Trabajo para listado'!$AB$151:$BA$151,0)),0)+IFERROR(INDEX('Hoja de Trabajo para listado'!$BC$155:$CB$1048576,MATCH($A714,'Hoja de Trabajo para listado'!$BC$155:$BC$1048576,0),MATCH((CUADRO!M$4&amp;$E714),'Hoja de Trabajo para listado'!$BC$151:$CB$151,0)),0)+IFERROR(INDEX('Hoja de Trabajo para listado'!$DE$153:$DG$274,MATCH($A714,'Hoja de Trabajo para listado'!$DE$153:$DE$1048576,0),MATCH((CUADRO!M$4&amp;$E714),'Hoja de Trabajo para listado'!$DE$151:$DG$151,0)),0)+IFERROR(INDEX('Hoja de Trabajo para listado'!$CD$155:$DC$1048576,MATCH($A714,'Hoja de Trabajo para listado'!$CD$155:$CD$1048576,0),MATCH((CUADRO!M$4&amp;$E714),'Hoja de Trabajo para listado'!$CD$151:$DC$151,0)),0)</f>
        <v>0</v>
      </c>
      <c r="N714" s="241">
        <f ca="1">+IFERROR(INDEX('Hoja de Trabajo para listado'!$A$155:$Z$1048576,MATCH($A714,'Hoja de Trabajo para listado'!$A$155:$A$1048576,0),MATCH((CUADRO!N$4&amp;$E714),'Hoja de Trabajo para listado'!$A$151:$Z$151,0)),0)+IFERROR(INDEX('Hoja de Trabajo para listado'!$AB$155:$BA$1048576,MATCH($A714,'Hoja de Trabajo para listado'!$AB$155:$AB$1048576,0),MATCH((CUADRO!N$4&amp;$E714),'Hoja de Trabajo para listado'!$AB$151:$BA$151,0)),0)+IFERROR(INDEX('Hoja de Trabajo para listado'!$BC$155:$CB$1048576,MATCH($A714,'Hoja de Trabajo para listado'!$BC$155:$BC$1048576,0),MATCH((CUADRO!N$4&amp;$E714),'Hoja de Trabajo para listado'!$BC$151:$CB$151,0)),0)+IFERROR(INDEX('Hoja de Trabajo para listado'!$DE$153:$DG$274,MATCH($A714,'Hoja de Trabajo para listado'!$DE$153:$DE$1048576,0),MATCH((CUADRO!N$4&amp;$E714),'Hoja de Trabajo para listado'!$DE$151:$DG$151,0)),0)+IFERROR(INDEX('Hoja de Trabajo para listado'!$CD$155:$DC$1048576,MATCH($A714,'Hoja de Trabajo para listado'!$CD$155:$CD$1048576,0),MATCH((CUADRO!N$4&amp;$E714),'Hoja de Trabajo para listado'!$CD$151:$DC$151,0)),0)</f>
        <v>0</v>
      </c>
      <c r="O714" s="241">
        <f ca="1">+IFERROR(INDEX('Hoja de Trabajo para listado'!$A$155:$Z$1048576,MATCH($A714,'Hoja de Trabajo para listado'!$A$155:$A$1048576,0),MATCH((CUADRO!O$4&amp;$E714),'Hoja de Trabajo para listado'!$A$151:$Z$151,0)),0)+IFERROR(INDEX('Hoja de Trabajo para listado'!$AB$155:$BA$1048576,MATCH($A714,'Hoja de Trabajo para listado'!$AB$155:$AB$1048576,0),MATCH((CUADRO!O$4&amp;$E714),'Hoja de Trabajo para listado'!$AB$151:$BA$151,0)),0)+IFERROR(INDEX('Hoja de Trabajo para listado'!$BC$155:$CB$1048576,MATCH($A714,'Hoja de Trabajo para listado'!$BC$155:$BC$1048576,0),MATCH((CUADRO!O$4&amp;$E714),'Hoja de Trabajo para listado'!$BC$151:$CB$151,0)),0)+IFERROR(INDEX('Hoja de Trabajo para listado'!$DE$153:$DG$274,MATCH($A714,'Hoja de Trabajo para listado'!$DE$153:$DE$1048576,0),MATCH((CUADRO!O$4&amp;$E714),'Hoja de Trabajo para listado'!$DE$151:$DG$151,0)),0)+IFERROR(INDEX('Hoja de Trabajo para listado'!$CD$155:$DC$1048576,MATCH($A714,'Hoja de Trabajo para listado'!$CD$155:$CD$1048576,0),MATCH((CUADRO!O$4&amp;$E714),'Hoja de Trabajo para listado'!$CD$151:$DC$151,0)),0)</f>
        <v>0</v>
      </c>
      <c r="P714" s="241">
        <f ca="1">+IFERROR(INDEX('Hoja de Trabajo para listado'!$A$155:$Z$1048576,MATCH($A714,'Hoja de Trabajo para listado'!$A$155:$A$1048576,0),MATCH((CUADRO!P$4&amp;$E714),'Hoja de Trabajo para listado'!$A$151:$Z$151,0)),0)+IFERROR(INDEX('Hoja de Trabajo para listado'!$AB$155:$BA$1048576,MATCH($A714,'Hoja de Trabajo para listado'!$AB$155:$AB$1048576,0),MATCH((CUADRO!P$4&amp;$E714),'Hoja de Trabajo para listado'!$AB$151:$BA$151,0)),0)+IFERROR(INDEX('Hoja de Trabajo para listado'!$BC$155:$CB$1048576,MATCH($A714,'Hoja de Trabajo para listado'!$BC$155:$BC$1048576,0),MATCH((CUADRO!P$4&amp;$E714),'Hoja de Trabajo para listado'!$BC$151:$CB$151,0)),0)+IFERROR(INDEX('Hoja de Trabajo para listado'!$DE$153:$DG$274,MATCH($A714,'Hoja de Trabajo para listado'!$DE$153:$DE$1048576,0),MATCH((CUADRO!P$4&amp;$E714),'Hoja de Trabajo para listado'!$DE$151:$DG$151,0)),0)+IFERROR(INDEX('Hoja de Trabajo para listado'!$CD$155:$DC$1048576,MATCH($A714,'Hoja de Trabajo para listado'!$CD$155:$CD$1048576,0),MATCH((CUADRO!P$4&amp;$E714),'Hoja de Trabajo para listado'!$CD$151:$DC$151,0)),0)</f>
        <v>0</v>
      </c>
      <c r="Q714" s="241">
        <f ca="1">+IFERROR(INDEX('Hoja de Trabajo para listado'!$A$155:$Z$1048576,MATCH($A714,'Hoja de Trabajo para listado'!$A$155:$A$1048576,0),MATCH((CUADRO!Q$4&amp;$E714),'Hoja de Trabajo para listado'!$A$151:$Z$151,0)),0)+IFERROR(INDEX('Hoja de Trabajo para listado'!$AB$155:$BA$1048576,MATCH($A714,'Hoja de Trabajo para listado'!$AB$155:$AB$1048576,0),MATCH((CUADRO!Q$4&amp;$E714),'Hoja de Trabajo para listado'!$AB$151:$BA$151,0)),0)+IFERROR(INDEX('Hoja de Trabajo para listado'!$BC$155:$CB$1048576,MATCH($A714,'Hoja de Trabajo para listado'!$BC$155:$BC$1048576,0),MATCH((CUADRO!Q$4&amp;$E714),'Hoja de Trabajo para listado'!$BC$151:$CB$151,0)),0)+IFERROR(INDEX('Hoja de Trabajo para listado'!$DE$153:$DG$274,MATCH($A714,'Hoja de Trabajo para listado'!$DE$153:$DE$1048576,0),MATCH((CUADRO!Q$4&amp;$E714),'Hoja de Trabajo para listado'!$DE$151:$DG$151,0)),0)+IFERROR(INDEX('Hoja de Trabajo para listado'!$CD$155:$DC$1048576,MATCH($A714,'Hoja de Trabajo para listado'!$CD$155:$CD$1048576,0),MATCH((CUADRO!Q$4&amp;$E714),'Hoja de Trabajo para listado'!$CD$151:$DC$151,0)),0)</f>
        <v>0</v>
      </c>
      <c r="R714" s="241">
        <f t="shared" ca="1" si="22"/>
        <v>0</v>
      </c>
      <c r="S714" s="247">
        <f ca="1">+R713+R714</f>
        <v>0</v>
      </c>
      <c r="T714" s="241">
        <f ca="1">+S714</f>
        <v>0</v>
      </c>
      <c r="U714" s="240">
        <f t="shared" si="23"/>
        <v>2</v>
      </c>
    </row>
    <row r="715" spans="1:21" customFormat="1" ht="27" hidden="1" customHeight="1">
      <c r="A715" s="32">
        <v>1322</v>
      </c>
      <c r="B715" s="381">
        <f>+A715</f>
        <v>1322</v>
      </c>
      <c r="C715" s="245" t="str">
        <f>+VLOOKUP(A715,bd_lista!$A$3:$C$592,3,FALSE)</f>
        <v>Gobierno Autónomo Municipal de Arbieto</v>
      </c>
      <c r="D715" s="383" t="str">
        <f>+C715</f>
        <v>Gobierno Autónomo Municipal de Arbieto</v>
      </c>
      <c r="E715" s="240" t="s">
        <v>683</v>
      </c>
      <c r="F715" s="241">
        <f ca="1">+IFERROR(INDEX('Hoja de Trabajo para listado'!$A$155:$Z$1048576,MATCH($A715,'Hoja de Trabajo para listado'!$A$155:$A$1048576,0),MATCH((CUADRO!F$4&amp;$E715),'Hoja de Trabajo para listado'!$A$151:$Z$151,0)),0)+IFERROR(INDEX('Hoja de Trabajo para listado'!$AB$155:$BA$1048576,MATCH($A715,'Hoja de Trabajo para listado'!$AB$155:$AB$1048576,0),MATCH((CUADRO!F$4&amp;$E715),'Hoja de Trabajo para listado'!$AB$151:$BA$151,0)),0)+IFERROR(INDEX('Hoja de Trabajo para listado'!$BC$155:$CB$1048576,MATCH($A715,'Hoja de Trabajo para listado'!$BC$155:$BC$1048576,0),MATCH((CUADRO!F$4&amp;$E715),'Hoja de Trabajo para listado'!$BC$151:$CB$151,0)),0)+IFERROR(INDEX('Hoja de Trabajo para listado'!$DE$153:$DG$274,MATCH($A715,'Hoja de Trabajo para listado'!$DE$153:$DE$1048576,0),MATCH((CUADRO!F$4&amp;$E715),'Hoja de Trabajo para listado'!$DE$151:$DG$151,0)),0)+IFERROR(INDEX('Hoja de Trabajo para listado'!$CD$155:$DC$1048576,MATCH($A715,'Hoja de Trabajo para listado'!$CD$155:$CD$1048576,0),MATCH((CUADRO!F$4&amp;$E715),'Hoja de Trabajo para listado'!$CD$151:$DC$151,0)),0)</f>
        <v>0</v>
      </c>
      <c r="G715" s="241">
        <f ca="1">+IFERROR(INDEX('Hoja de Trabajo para listado'!$A$155:$Z$1048576,MATCH($A715,'Hoja de Trabajo para listado'!$A$155:$A$1048576,0),MATCH((CUADRO!G$4&amp;$E715),'Hoja de Trabajo para listado'!$A$151:$Z$151,0)),0)+IFERROR(INDEX('Hoja de Trabajo para listado'!$AB$155:$BA$1048576,MATCH($A715,'Hoja de Trabajo para listado'!$AB$155:$AB$1048576,0),MATCH((CUADRO!G$4&amp;$E715),'Hoja de Trabajo para listado'!$AB$151:$BA$151,0)),0)+IFERROR(INDEX('Hoja de Trabajo para listado'!$BC$155:$CB$1048576,MATCH($A715,'Hoja de Trabajo para listado'!$BC$155:$BC$1048576,0),MATCH((CUADRO!G$4&amp;$E715),'Hoja de Trabajo para listado'!$BC$151:$CB$151,0)),0)+IFERROR(INDEX('Hoja de Trabajo para listado'!$DE$153:$DG$274,MATCH($A715,'Hoja de Trabajo para listado'!$DE$153:$DE$1048576,0),MATCH((CUADRO!G$4&amp;$E715),'Hoja de Trabajo para listado'!$DE$151:$DG$151,0)),0)+IFERROR(INDEX('Hoja de Trabajo para listado'!$CD$155:$DC$1048576,MATCH($A715,'Hoja de Trabajo para listado'!$CD$155:$CD$1048576,0),MATCH((CUADRO!G$4&amp;$E715),'Hoja de Trabajo para listado'!$CD$151:$DC$151,0)),0)</f>
        <v>0</v>
      </c>
      <c r="H715" s="241">
        <f ca="1">+IFERROR(INDEX('Hoja de Trabajo para listado'!$A$155:$Z$1048576,MATCH($A715,'Hoja de Trabajo para listado'!$A$155:$A$1048576,0),MATCH((CUADRO!H$4&amp;$E715),'Hoja de Trabajo para listado'!$A$151:$Z$151,0)),0)+IFERROR(INDEX('Hoja de Trabajo para listado'!$AB$155:$BA$1048576,MATCH($A715,'Hoja de Trabajo para listado'!$AB$155:$AB$1048576,0),MATCH((CUADRO!H$4&amp;$E715),'Hoja de Trabajo para listado'!$AB$151:$BA$151,0)),0)+IFERROR(INDEX('Hoja de Trabajo para listado'!$BC$155:$CB$1048576,MATCH($A715,'Hoja de Trabajo para listado'!$BC$155:$BC$1048576,0),MATCH((CUADRO!H$4&amp;$E715),'Hoja de Trabajo para listado'!$BC$151:$CB$151,0)),0)+IFERROR(INDEX('Hoja de Trabajo para listado'!$DE$153:$DG$274,MATCH($A715,'Hoja de Trabajo para listado'!$DE$153:$DE$1048576,0),MATCH((CUADRO!H$4&amp;$E715),'Hoja de Trabajo para listado'!$DE$151:$DG$151,0)),0)+IFERROR(INDEX('Hoja de Trabajo para listado'!$CD$155:$DC$1048576,MATCH($A715,'Hoja de Trabajo para listado'!$CD$155:$CD$1048576,0),MATCH((CUADRO!H$4&amp;$E715),'Hoja de Trabajo para listado'!$CD$151:$DC$151,0)),0)</f>
        <v>0</v>
      </c>
      <c r="I715" s="241">
        <f ca="1">+IFERROR(INDEX('Hoja de Trabajo para listado'!$A$155:$Z$1048576,MATCH($A715,'Hoja de Trabajo para listado'!$A$155:$A$1048576,0),MATCH((CUADRO!I$4&amp;$E715),'Hoja de Trabajo para listado'!$A$151:$Z$151,0)),0)+IFERROR(INDEX('Hoja de Trabajo para listado'!$AB$155:$BA$1048576,MATCH($A715,'Hoja de Trabajo para listado'!$AB$155:$AB$1048576,0),MATCH((CUADRO!I$4&amp;$E715),'Hoja de Trabajo para listado'!$AB$151:$BA$151,0)),0)+IFERROR(INDEX('Hoja de Trabajo para listado'!$BC$155:$CB$1048576,MATCH($A715,'Hoja de Trabajo para listado'!$BC$155:$BC$1048576,0),MATCH((CUADRO!I$4&amp;$E715),'Hoja de Trabajo para listado'!$BC$151:$CB$151,0)),0)+IFERROR(INDEX('Hoja de Trabajo para listado'!$DE$153:$DG$274,MATCH($A715,'Hoja de Trabajo para listado'!$DE$153:$DE$1048576,0),MATCH((CUADRO!I$4&amp;$E715),'Hoja de Trabajo para listado'!$DE$151:$DG$151,0)),0)+IFERROR(INDEX('Hoja de Trabajo para listado'!$CD$155:$DC$1048576,MATCH($A715,'Hoja de Trabajo para listado'!$CD$155:$CD$1048576,0),MATCH((CUADRO!I$4&amp;$E715),'Hoja de Trabajo para listado'!$CD$151:$DC$151,0)),0)</f>
        <v>0</v>
      </c>
      <c r="J715" s="241">
        <f ca="1">+IFERROR(INDEX('Hoja de Trabajo para listado'!$A$155:$Z$1048576,MATCH($A715,'Hoja de Trabajo para listado'!$A$155:$A$1048576,0),MATCH((CUADRO!J$4&amp;$E715),'Hoja de Trabajo para listado'!$A$151:$Z$151,0)),0)+IFERROR(INDEX('Hoja de Trabajo para listado'!$AB$155:$BA$1048576,MATCH($A715,'Hoja de Trabajo para listado'!$AB$155:$AB$1048576,0),MATCH((CUADRO!J$4&amp;$E715),'Hoja de Trabajo para listado'!$AB$151:$BA$151,0)),0)+IFERROR(INDEX('Hoja de Trabajo para listado'!$BC$155:$CB$1048576,MATCH($A715,'Hoja de Trabajo para listado'!$BC$155:$BC$1048576,0),MATCH((CUADRO!J$4&amp;$E715),'Hoja de Trabajo para listado'!$BC$151:$CB$151,0)),0)+IFERROR(INDEX('Hoja de Trabajo para listado'!$DE$153:$DG$274,MATCH($A715,'Hoja de Trabajo para listado'!$DE$153:$DE$1048576,0),MATCH((CUADRO!J$4&amp;$E715),'Hoja de Trabajo para listado'!$DE$151:$DG$151,0)),0)+IFERROR(INDEX('Hoja de Trabajo para listado'!$CD$155:$DC$1048576,MATCH($A715,'Hoja de Trabajo para listado'!$CD$155:$CD$1048576,0),MATCH((CUADRO!J$4&amp;$E715),'Hoja de Trabajo para listado'!$CD$151:$DC$151,0)),0)</f>
        <v>0</v>
      </c>
      <c r="K715" s="241">
        <f ca="1">+IFERROR(INDEX('Hoja de Trabajo para listado'!$A$155:$Z$1048576,MATCH($A715,'Hoja de Trabajo para listado'!$A$155:$A$1048576,0),MATCH((CUADRO!K$4&amp;$E715),'Hoja de Trabajo para listado'!$A$151:$Z$151,0)),0)+IFERROR(INDEX('Hoja de Trabajo para listado'!$AB$155:$BA$1048576,MATCH($A715,'Hoja de Trabajo para listado'!$AB$155:$AB$1048576,0),MATCH((CUADRO!K$4&amp;$E715),'Hoja de Trabajo para listado'!$AB$151:$BA$151,0)),0)+IFERROR(INDEX('Hoja de Trabajo para listado'!$BC$155:$CB$1048576,MATCH($A715,'Hoja de Trabajo para listado'!$BC$155:$BC$1048576,0),MATCH((CUADRO!K$4&amp;$E715),'Hoja de Trabajo para listado'!$BC$151:$CB$151,0)),0)+IFERROR(INDEX('Hoja de Trabajo para listado'!$DE$153:$DG$274,MATCH($A715,'Hoja de Trabajo para listado'!$DE$153:$DE$1048576,0),MATCH((CUADRO!K$4&amp;$E715),'Hoja de Trabajo para listado'!$DE$151:$DG$151,0)),0)+IFERROR(INDEX('Hoja de Trabajo para listado'!$CD$155:$DC$1048576,MATCH($A715,'Hoja de Trabajo para listado'!$CD$155:$CD$1048576,0),MATCH((CUADRO!K$4&amp;$E715),'Hoja de Trabajo para listado'!$CD$151:$DC$151,0)),0)</f>
        <v>0</v>
      </c>
      <c r="L715" s="241">
        <f ca="1">+IFERROR(INDEX('Hoja de Trabajo para listado'!$A$155:$Z$1048576,MATCH($A715,'Hoja de Trabajo para listado'!$A$155:$A$1048576,0),MATCH((CUADRO!L$4&amp;$E715),'Hoja de Trabajo para listado'!$A$151:$Z$151,0)),0)+IFERROR(INDEX('Hoja de Trabajo para listado'!$AB$155:$BA$1048576,MATCH($A715,'Hoja de Trabajo para listado'!$AB$155:$AB$1048576,0),MATCH((CUADRO!L$4&amp;$E715),'Hoja de Trabajo para listado'!$AB$151:$BA$151,0)),0)+IFERROR(INDEX('Hoja de Trabajo para listado'!$BC$155:$CB$1048576,MATCH($A715,'Hoja de Trabajo para listado'!$BC$155:$BC$1048576,0),MATCH((CUADRO!L$4&amp;$E715),'Hoja de Trabajo para listado'!$BC$151:$CB$151,0)),0)+IFERROR(INDEX('Hoja de Trabajo para listado'!$DE$153:$DG$274,MATCH($A715,'Hoja de Trabajo para listado'!$DE$153:$DE$1048576,0),MATCH((CUADRO!L$4&amp;$E715),'Hoja de Trabajo para listado'!$DE$151:$DG$151,0)),0)+IFERROR(INDEX('Hoja de Trabajo para listado'!$CD$155:$DC$1048576,MATCH($A715,'Hoja de Trabajo para listado'!$CD$155:$CD$1048576,0),MATCH((CUADRO!L$4&amp;$E715),'Hoja de Trabajo para listado'!$CD$151:$DC$151,0)),0)</f>
        <v>0</v>
      </c>
      <c r="M715" s="241">
        <f ca="1">+IFERROR(INDEX('Hoja de Trabajo para listado'!$A$155:$Z$1048576,MATCH($A715,'Hoja de Trabajo para listado'!$A$155:$A$1048576,0),MATCH((CUADRO!M$4&amp;$E715),'Hoja de Trabajo para listado'!$A$151:$Z$151,0)),0)+IFERROR(INDEX('Hoja de Trabajo para listado'!$AB$155:$BA$1048576,MATCH($A715,'Hoja de Trabajo para listado'!$AB$155:$AB$1048576,0),MATCH((CUADRO!M$4&amp;$E715),'Hoja de Trabajo para listado'!$AB$151:$BA$151,0)),0)+IFERROR(INDEX('Hoja de Trabajo para listado'!$BC$155:$CB$1048576,MATCH($A715,'Hoja de Trabajo para listado'!$BC$155:$BC$1048576,0),MATCH((CUADRO!M$4&amp;$E715),'Hoja de Trabajo para listado'!$BC$151:$CB$151,0)),0)+IFERROR(INDEX('Hoja de Trabajo para listado'!$DE$153:$DG$274,MATCH($A715,'Hoja de Trabajo para listado'!$DE$153:$DE$1048576,0),MATCH((CUADRO!M$4&amp;$E715),'Hoja de Trabajo para listado'!$DE$151:$DG$151,0)),0)+IFERROR(INDEX('Hoja de Trabajo para listado'!$CD$155:$DC$1048576,MATCH($A715,'Hoja de Trabajo para listado'!$CD$155:$CD$1048576,0),MATCH((CUADRO!M$4&amp;$E715),'Hoja de Trabajo para listado'!$CD$151:$DC$151,0)),0)</f>
        <v>0</v>
      </c>
      <c r="N715" s="241">
        <f ca="1">+IFERROR(INDEX('Hoja de Trabajo para listado'!$A$155:$Z$1048576,MATCH($A715,'Hoja de Trabajo para listado'!$A$155:$A$1048576,0),MATCH((CUADRO!N$4&amp;$E715),'Hoja de Trabajo para listado'!$A$151:$Z$151,0)),0)+IFERROR(INDEX('Hoja de Trabajo para listado'!$AB$155:$BA$1048576,MATCH($A715,'Hoja de Trabajo para listado'!$AB$155:$AB$1048576,0),MATCH((CUADRO!N$4&amp;$E715),'Hoja de Trabajo para listado'!$AB$151:$BA$151,0)),0)+IFERROR(INDEX('Hoja de Trabajo para listado'!$BC$155:$CB$1048576,MATCH($A715,'Hoja de Trabajo para listado'!$BC$155:$BC$1048576,0),MATCH((CUADRO!N$4&amp;$E715),'Hoja de Trabajo para listado'!$BC$151:$CB$151,0)),0)+IFERROR(INDEX('Hoja de Trabajo para listado'!$DE$153:$DG$274,MATCH($A715,'Hoja de Trabajo para listado'!$DE$153:$DE$1048576,0),MATCH((CUADRO!N$4&amp;$E715),'Hoja de Trabajo para listado'!$DE$151:$DG$151,0)),0)+IFERROR(INDEX('Hoja de Trabajo para listado'!$CD$155:$DC$1048576,MATCH($A715,'Hoja de Trabajo para listado'!$CD$155:$CD$1048576,0),MATCH((CUADRO!N$4&amp;$E715),'Hoja de Trabajo para listado'!$CD$151:$DC$151,0)),0)</f>
        <v>0</v>
      </c>
      <c r="O715" s="241">
        <f ca="1">+IFERROR(INDEX('Hoja de Trabajo para listado'!$A$155:$Z$1048576,MATCH($A715,'Hoja de Trabajo para listado'!$A$155:$A$1048576,0),MATCH((CUADRO!O$4&amp;$E715),'Hoja de Trabajo para listado'!$A$151:$Z$151,0)),0)+IFERROR(INDEX('Hoja de Trabajo para listado'!$AB$155:$BA$1048576,MATCH($A715,'Hoja de Trabajo para listado'!$AB$155:$AB$1048576,0),MATCH((CUADRO!O$4&amp;$E715),'Hoja de Trabajo para listado'!$AB$151:$BA$151,0)),0)+IFERROR(INDEX('Hoja de Trabajo para listado'!$BC$155:$CB$1048576,MATCH($A715,'Hoja de Trabajo para listado'!$BC$155:$BC$1048576,0),MATCH((CUADRO!O$4&amp;$E715),'Hoja de Trabajo para listado'!$BC$151:$CB$151,0)),0)+IFERROR(INDEX('Hoja de Trabajo para listado'!$DE$153:$DG$274,MATCH($A715,'Hoja de Trabajo para listado'!$DE$153:$DE$1048576,0),MATCH((CUADRO!O$4&amp;$E715),'Hoja de Trabajo para listado'!$DE$151:$DG$151,0)),0)+IFERROR(INDEX('Hoja de Trabajo para listado'!$CD$155:$DC$1048576,MATCH($A715,'Hoja de Trabajo para listado'!$CD$155:$CD$1048576,0),MATCH((CUADRO!O$4&amp;$E715),'Hoja de Trabajo para listado'!$CD$151:$DC$151,0)),0)</f>
        <v>0</v>
      </c>
      <c r="P715" s="241">
        <f ca="1">+IFERROR(INDEX('Hoja de Trabajo para listado'!$A$155:$Z$1048576,MATCH($A715,'Hoja de Trabajo para listado'!$A$155:$A$1048576,0),MATCH((CUADRO!P$4&amp;$E715),'Hoja de Trabajo para listado'!$A$151:$Z$151,0)),0)+IFERROR(INDEX('Hoja de Trabajo para listado'!$AB$155:$BA$1048576,MATCH($A715,'Hoja de Trabajo para listado'!$AB$155:$AB$1048576,0),MATCH((CUADRO!P$4&amp;$E715),'Hoja de Trabajo para listado'!$AB$151:$BA$151,0)),0)+IFERROR(INDEX('Hoja de Trabajo para listado'!$BC$155:$CB$1048576,MATCH($A715,'Hoja de Trabajo para listado'!$BC$155:$BC$1048576,0),MATCH((CUADRO!P$4&amp;$E715),'Hoja de Trabajo para listado'!$BC$151:$CB$151,0)),0)+IFERROR(INDEX('Hoja de Trabajo para listado'!$DE$153:$DG$274,MATCH($A715,'Hoja de Trabajo para listado'!$DE$153:$DE$1048576,0),MATCH((CUADRO!P$4&amp;$E715),'Hoja de Trabajo para listado'!$DE$151:$DG$151,0)),0)+IFERROR(INDEX('Hoja de Trabajo para listado'!$CD$155:$DC$1048576,MATCH($A715,'Hoja de Trabajo para listado'!$CD$155:$CD$1048576,0),MATCH((CUADRO!P$4&amp;$E715),'Hoja de Trabajo para listado'!$CD$151:$DC$151,0)),0)</f>
        <v>0</v>
      </c>
      <c r="Q715" s="241">
        <f ca="1">+IFERROR(INDEX('Hoja de Trabajo para listado'!$A$155:$Z$1048576,MATCH($A715,'Hoja de Trabajo para listado'!$A$155:$A$1048576,0),MATCH((CUADRO!Q$4&amp;$E715),'Hoja de Trabajo para listado'!$A$151:$Z$151,0)),0)+IFERROR(INDEX('Hoja de Trabajo para listado'!$AB$155:$BA$1048576,MATCH($A715,'Hoja de Trabajo para listado'!$AB$155:$AB$1048576,0),MATCH((CUADRO!Q$4&amp;$E715),'Hoja de Trabajo para listado'!$AB$151:$BA$151,0)),0)+IFERROR(INDEX('Hoja de Trabajo para listado'!$BC$155:$CB$1048576,MATCH($A715,'Hoja de Trabajo para listado'!$BC$155:$BC$1048576,0),MATCH((CUADRO!Q$4&amp;$E715),'Hoja de Trabajo para listado'!$BC$151:$CB$151,0)),0)+IFERROR(INDEX('Hoja de Trabajo para listado'!$DE$153:$DG$274,MATCH($A715,'Hoja de Trabajo para listado'!$DE$153:$DE$1048576,0),MATCH((CUADRO!Q$4&amp;$E715),'Hoja de Trabajo para listado'!$DE$151:$DG$151,0)),0)+IFERROR(INDEX('Hoja de Trabajo para listado'!$CD$155:$DC$1048576,MATCH($A715,'Hoja de Trabajo para listado'!$CD$155:$CD$1048576,0),MATCH((CUADRO!Q$4&amp;$E715),'Hoja de Trabajo para listado'!$CD$151:$DC$151,0)),0)</f>
        <v>0</v>
      </c>
      <c r="R715" s="241">
        <f t="shared" ca="1" si="22"/>
        <v>0</v>
      </c>
      <c r="S715" s="247"/>
      <c r="T715" s="241">
        <f ca="1">+T716</f>
        <v>0</v>
      </c>
      <c r="U715" s="240">
        <f t="shared" si="23"/>
        <v>1</v>
      </c>
    </row>
    <row r="716" spans="1:21" customFormat="1" ht="27" hidden="1" customHeight="1">
      <c r="A716" s="32">
        <v>1322</v>
      </c>
      <c r="B716" s="382"/>
      <c r="C716" s="245" t="str">
        <f>+VLOOKUP(A716,bd_lista!$A$3:$C$592,3,FALSE)</f>
        <v>Gobierno Autónomo Municipal de Arbieto</v>
      </c>
      <c r="D716" s="384"/>
      <c r="E716" s="242" t="s">
        <v>684</v>
      </c>
      <c r="F716" s="241">
        <f ca="1">+IFERROR(INDEX('Hoja de Trabajo para listado'!$A$155:$Z$1048576,MATCH($A716,'Hoja de Trabajo para listado'!$A$155:$A$1048576,0),MATCH((CUADRO!F$4&amp;$E716),'Hoja de Trabajo para listado'!$A$151:$Z$151,0)),0)+IFERROR(INDEX('Hoja de Trabajo para listado'!$AB$155:$BA$1048576,MATCH($A716,'Hoja de Trabajo para listado'!$AB$155:$AB$1048576,0),MATCH((CUADRO!F$4&amp;$E716),'Hoja de Trabajo para listado'!$AB$151:$BA$151,0)),0)+IFERROR(INDEX('Hoja de Trabajo para listado'!$BC$155:$CB$1048576,MATCH($A716,'Hoja de Trabajo para listado'!$BC$155:$BC$1048576,0),MATCH((CUADRO!F$4&amp;$E716),'Hoja de Trabajo para listado'!$BC$151:$CB$151,0)),0)+IFERROR(INDEX('Hoja de Trabajo para listado'!$DE$153:$DG$274,MATCH($A716,'Hoja de Trabajo para listado'!$DE$153:$DE$1048576,0),MATCH((CUADRO!F$4&amp;$E716),'Hoja de Trabajo para listado'!$DE$151:$DG$151,0)),0)+IFERROR(INDEX('Hoja de Trabajo para listado'!$CD$155:$DC$1048576,MATCH($A716,'Hoja de Trabajo para listado'!$CD$155:$CD$1048576,0),MATCH((CUADRO!F$4&amp;$E716),'Hoja de Trabajo para listado'!$CD$151:$DC$151,0)),0)</f>
        <v>0</v>
      </c>
      <c r="G716" s="241">
        <f ca="1">+IFERROR(INDEX('Hoja de Trabajo para listado'!$A$155:$Z$1048576,MATCH($A716,'Hoja de Trabajo para listado'!$A$155:$A$1048576,0),MATCH((CUADRO!G$4&amp;$E716),'Hoja de Trabajo para listado'!$A$151:$Z$151,0)),0)+IFERROR(INDEX('Hoja de Trabajo para listado'!$AB$155:$BA$1048576,MATCH($A716,'Hoja de Trabajo para listado'!$AB$155:$AB$1048576,0),MATCH((CUADRO!G$4&amp;$E716),'Hoja de Trabajo para listado'!$AB$151:$BA$151,0)),0)+IFERROR(INDEX('Hoja de Trabajo para listado'!$BC$155:$CB$1048576,MATCH($A716,'Hoja de Trabajo para listado'!$BC$155:$BC$1048576,0),MATCH((CUADRO!G$4&amp;$E716),'Hoja de Trabajo para listado'!$BC$151:$CB$151,0)),0)+IFERROR(INDEX('Hoja de Trabajo para listado'!$DE$153:$DG$274,MATCH($A716,'Hoja de Trabajo para listado'!$DE$153:$DE$1048576,0),MATCH((CUADRO!G$4&amp;$E716),'Hoja de Trabajo para listado'!$DE$151:$DG$151,0)),0)+IFERROR(INDEX('Hoja de Trabajo para listado'!$CD$155:$DC$1048576,MATCH($A716,'Hoja de Trabajo para listado'!$CD$155:$CD$1048576,0),MATCH((CUADRO!G$4&amp;$E716),'Hoja de Trabajo para listado'!$CD$151:$DC$151,0)),0)</f>
        <v>0</v>
      </c>
      <c r="H716" s="241">
        <f ca="1">+IFERROR(INDEX('Hoja de Trabajo para listado'!$A$155:$Z$1048576,MATCH($A716,'Hoja de Trabajo para listado'!$A$155:$A$1048576,0),MATCH((CUADRO!H$4&amp;$E716),'Hoja de Trabajo para listado'!$A$151:$Z$151,0)),0)+IFERROR(INDEX('Hoja de Trabajo para listado'!$AB$155:$BA$1048576,MATCH($A716,'Hoja de Trabajo para listado'!$AB$155:$AB$1048576,0),MATCH((CUADRO!H$4&amp;$E716),'Hoja de Trabajo para listado'!$AB$151:$BA$151,0)),0)+IFERROR(INDEX('Hoja de Trabajo para listado'!$BC$155:$CB$1048576,MATCH($A716,'Hoja de Trabajo para listado'!$BC$155:$BC$1048576,0),MATCH((CUADRO!H$4&amp;$E716),'Hoja de Trabajo para listado'!$BC$151:$CB$151,0)),0)+IFERROR(INDEX('Hoja de Trabajo para listado'!$DE$153:$DG$274,MATCH($A716,'Hoja de Trabajo para listado'!$DE$153:$DE$1048576,0),MATCH((CUADRO!H$4&amp;$E716),'Hoja de Trabajo para listado'!$DE$151:$DG$151,0)),0)+IFERROR(INDEX('Hoja de Trabajo para listado'!$CD$155:$DC$1048576,MATCH($A716,'Hoja de Trabajo para listado'!$CD$155:$CD$1048576,0),MATCH((CUADRO!H$4&amp;$E716),'Hoja de Trabajo para listado'!$CD$151:$DC$151,0)),0)</f>
        <v>0</v>
      </c>
      <c r="I716" s="241">
        <f ca="1">+IFERROR(INDEX('Hoja de Trabajo para listado'!$A$155:$Z$1048576,MATCH($A716,'Hoja de Trabajo para listado'!$A$155:$A$1048576,0),MATCH((CUADRO!I$4&amp;$E716),'Hoja de Trabajo para listado'!$A$151:$Z$151,0)),0)+IFERROR(INDEX('Hoja de Trabajo para listado'!$AB$155:$BA$1048576,MATCH($A716,'Hoja de Trabajo para listado'!$AB$155:$AB$1048576,0),MATCH((CUADRO!I$4&amp;$E716),'Hoja de Trabajo para listado'!$AB$151:$BA$151,0)),0)+IFERROR(INDEX('Hoja de Trabajo para listado'!$BC$155:$CB$1048576,MATCH($A716,'Hoja de Trabajo para listado'!$BC$155:$BC$1048576,0),MATCH((CUADRO!I$4&amp;$E716),'Hoja de Trabajo para listado'!$BC$151:$CB$151,0)),0)+IFERROR(INDEX('Hoja de Trabajo para listado'!$DE$153:$DG$274,MATCH($A716,'Hoja de Trabajo para listado'!$DE$153:$DE$1048576,0),MATCH((CUADRO!I$4&amp;$E716),'Hoja de Trabajo para listado'!$DE$151:$DG$151,0)),0)+IFERROR(INDEX('Hoja de Trabajo para listado'!$CD$155:$DC$1048576,MATCH($A716,'Hoja de Trabajo para listado'!$CD$155:$CD$1048576,0),MATCH((CUADRO!I$4&amp;$E716),'Hoja de Trabajo para listado'!$CD$151:$DC$151,0)),0)</f>
        <v>0</v>
      </c>
      <c r="J716" s="241">
        <f ca="1">+IFERROR(INDEX('Hoja de Trabajo para listado'!$A$155:$Z$1048576,MATCH($A716,'Hoja de Trabajo para listado'!$A$155:$A$1048576,0),MATCH((CUADRO!J$4&amp;$E716),'Hoja de Trabajo para listado'!$A$151:$Z$151,0)),0)+IFERROR(INDEX('Hoja de Trabajo para listado'!$AB$155:$BA$1048576,MATCH($A716,'Hoja de Trabajo para listado'!$AB$155:$AB$1048576,0),MATCH((CUADRO!J$4&amp;$E716),'Hoja de Trabajo para listado'!$AB$151:$BA$151,0)),0)+IFERROR(INDEX('Hoja de Trabajo para listado'!$BC$155:$CB$1048576,MATCH($A716,'Hoja de Trabajo para listado'!$BC$155:$BC$1048576,0),MATCH((CUADRO!J$4&amp;$E716),'Hoja de Trabajo para listado'!$BC$151:$CB$151,0)),0)+IFERROR(INDEX('Hoja de Trabajo para listado'!$DE$153:$DG$274,MATCH($A716,'Hoja de Trabajo para listado'!$DE$153:$DE$1048576,0),MATCH((CUADRO!J$4&amp;$E716),'Hoja de Trabajo para listado'!$DE$151:$DG$151,0)),0)+IFERROR(INDEX('Hoja de Trabajo para listado'!$CD$155:$DC$1048576,MATCH($A716,'Hoja de Trabajo para listado'!$CD$155:$CD$1048576,0),MATCH((CUADRO!J$4&amp;$E716),'Hoja de Trabajo para listado'!$CD$151:$DC$151,0)),0)</f>
        <v>0</v>
      </c>
      <c r="K716" s="241">
        <f ca="1">+IFERROR(INDEX('Hoja de Trabajo para listado'!$A$155:$Z$1048576,MATCH($A716,'Hoja de Trabajo para listado'!$A$155:$A$1048576,0),MATCH((CUADRO!K$4&amp;$E716),'Hoja de Trabajo para listado'!$A$151:$Z$151,0)),0)+IFERROR(INDEX('Hoja de Trabajo para listado'!$AB$155:$BA$1048576,MATCH($A716,'Hoja de Trabajo para listado'!$AB$155:$AB$1048576,0),MATCH((CUADRO!K$4&amp;$E716),'Hoja de Trabajo para listado'!$AB$151:$BA$151,0)),0)+IFERROR(INDEX('Hoja de Trabajo para listado'!$BC$155:$CB$1048576,MATCH($A716,'Hoja de Trabajo para listado'!$BC$155:$BC$1048576,0),MATCH((CUADRO!K$4&amp;$E716),'Hoja de Trabajo para listado'!$BC$151:$CB$151,0)),0)+IFERROR(INDEX('Hoja de Trabajo para listado'!$DE$153:$DG$274,MATCH($A716,'Hoja de Trabajo para listado'!$DE$153:$DE$1048576,0),MATCH((CUADRO!K$4&amp;$E716),'Hoja de Trabajo para listado'!$DE$151:$DG$151,0)),0)+IFERROR(INDEX('Hoja de Trabajo para listado'!$CD$155:$DC$1048576,MATCH($A716,'Hoja de Trabajo para listado'!$CD$155:$CD$1048576,0),MATCH((CUADRO!K$4&amp;$E716),'Hoja de Trabajo para listado'!$CD$151:$DC$151,0)),0)</f>
        <v>0</v>
      </c>
      <c r="L716" s="241">
        <f ca="1">+IFERROR(INDEX('Hoja de Trabajo para listado'!$A$155:$Z$1048576,MATCH($A716,'Hoja de Trabajo para listado'!$A$155:$A$1048576,0),MATCH((CUADRO!L$4&amp;$E716),'Hoja de Trabajo para listado'!$A$151:$Z$151,0)),0)+IFERROR(INDEX('Hoja de Trabajo para listado'!$AB$155:$BA$1048576,MATCH($A716,'Hoja de Trabajo para listado'!$AB$155:$AB$1048576,0),MATCH((CUADRO!L$4&amp;$E716),'Hoja de Trabajo para listado'!$AB$151:$BA$151,0)),0)+IFERROR(INDEX('Hoja de Trabajo para listado'!$BC$155:$CB$1048576,MATCH($A716,'Hoja de Trabajo para listado'!$BC$155:$BC$1048576,0),MATCH((CUADRO!L$4&amp;$E716),'Hoja de Trabajo para listado'!$BC$151:$CB$151,0)),0)+IFERROR(INDEX('Hoja de Trabajo para listado'!$DE$153:$DG$274,MATCH($A716,'Hoja de Trabajo para listado'!$DE$153:$DE$1048576,0),MATCH((CUADRO!L$4&amp;$E716),'Hoja de Trabajo para listado'!$DE$151:$DG$151,0)),0)+IFERROR(INDEX('Hoja de Trabajo para listado'!$CD$155:$DC$1048576,MATCH($A716,'Hoja de Trabajo para listado'!$CD$155:$CD$1048576,0),MATCH((CUADRO!L$4&amp;$E716),'Hoja de Trabajo para listado'!$CD$151:$DC$151,0)),0)</f>
        <v>0</v>
      </c>
      <c r="M716" s="241">
        <f ca="1">+IFERROR(INDEX('Hoja de Trabajo para listado'!$A$155:$Z$1048576,MATCH($A716,'Hoja de Trabajo para listado'!$A$155:$A$1048576,0),MATCH((CUADRO!M$4&amp;$E716),'Hoja de Trabajo para listado'!$A$151:$Z$151,0)),0)+IFERROR(INDEX('Hoja de Trabajo para listado'!$AB$155:$BA$1048576,MATCH($A716,'Hoja de Trabajo para listado'!$AB$155:$AB$1048576,0),MATCH((CUADRO!M$4&amp;$E716),'Hoja de Trabajo para listado'!$AB$151:$BA$151,0)),0)+IFERROR(INDEX('Hoja de Trabajo para listado'!$BC$155:$CB$1048576,MATCH($A716,'Hoja de Trabajo para listado'!$BC$155:$BC$1048576,0),MATCH((CUADRO!M$4&amp;$E716),'Hoja de Trabajo para listado'!$BC$151:$CB$151,0)),0)+IFERROR(INDEX('Hoja de Trabajo para listado'!$DE$153:$DG$274,MATCH($A716,'Hoja de Trabajo para listado'!$DE$153:$DE$1048576,0),MATCH((CUADRO!M$4&amp;$E716),'Hoja de Trabajo para listado'!$DE$151:$DG$151,0)),0)+IFERROR(INDEX('Hoja de Trabajo para listado'!$CD$155:$DC$1048576,MATCH($A716,'Hoja de Trabajo para listado'!$CD$155:$CD$1048576,0),MATCH((CUADRO!M$4&amp;$E716),'Hoja de Trabajo para listado'!$CD$151:$DC$151,0)),0)</f>
        <v>0</v>
      </c>
      <c r="N716" s="241">
        <f ca="1">+IFERROR(INDEX('Hoja de Trabajo para listado'!$A$155:$Z$1048576,MATCH($A716,'Hoja de Trabajo para listado'!$A$155:$A$1048576,0),MATCH((CUADRO!N$4&amp;$E716),'Hoja de Trabajo para listado'!$A$151:$Z$151,0)),0)+IFERROR(INDEX('Hoja de Trabajo para listado'!$AB$155:$BA$1048576,MATCH($A716,'Hoja de Trabajo para listado'!$AB$155:$AB$1048576,0),MATCH((CUADRO!N$4&amp;$E716),'Hoja de Trabajo para listado'!$AB$151:$BA$151,0)),0)+IFERROR(INDEX('Hoja de Trabajo para listado'!$BC$155:$CB$1048576,MATCH($A716,'Hoja de Trabajo para listado'!$BC$155:$BC$1048576,0),MATCH((CUADRO!N$4&amp;$E716),'Hoja de Trabajo para listado'!$BC$151:$CB$151,0)),0)+IFERROR(INDEX('Hoja de Trabajo para listado'!$DE$153:$DG$274,MATCH($A716,'Hoja de Trabajo para listado'!$DE$153:$DE$1048576,0),MATCH((CUADRO!N$4&amp;$E716),'Hoja de Trabajo para listado'!$DE$151:$DG$151,0)),0)+IFERROR(INDEX('Hoja de Trabajo para listado'!$CD$155:$DC$1048576,MATCH($A716,'Hoja de Trabajo para listado'!$CD$155:$CD$1048576,0),MATCH((CUADRO!N$4&amp;$E716),'Hoja de Trabajo para listado'!$CD$151:$DC$151,0)),0)</f>
        <v>0</v>
      </c>
      <c r="O716" s="241">
        <f ca="1">+IFERROR(INDEX('Hoja de Trabajo para listado'!$A$155:$Z$1048576,MATCH($A716,'Hoja de Trabajo para listado'!$A$155:$A$1048576,0),MATCH((CUADRO!O$4&amp;$E716),'Hoja de Trabajo para listado'!$A$151:$Z$151,0)),0)+IFERROR(INDEX('Hoja de Trabajo para listado'!$AB$155:$BA$1048576,MATCH($A716,'Hoja de Trabajo para listado'!$AB$155:$AB$1048576,0),MATCH((CUADRO!O$4&amp;$E716),'Hoja de Trabajo para listado'!$AB$151:$BA$151,0)),0)+IFERROR(INDEX('Hoja de Trabajo para listado'!$BC$155:$CB$1048576,MATCH($A716,'Hoja de Trabajo para listado'!$BC$155:$BC$1048576,0),MATCH((CUADRO!O$4&amp;$E716),'Hoja de Trabajo para listado'!$BC$151:$CB$151,0)),0)+IFERROR(INDEX('Hoja de Trabajo para listado'!$DE$153:$DG$274,MATCH($A716,'Hoja de Trabajo para listado'!$DE$153:$DE$1048576,0),MATCH((CUADRO!O$4&amp;$E716),'Hoja de Trabajo para listado'!$DE$151:$DG$151,0)),0)+IFERROR(INDEX('Hoja de Trabajo para listado'!$CD$155:$DC$1048576,MATCH($A716,'Hoja de Trabajo para listado'!$CD$155:$CD$1048576,0),MATCH((CUADRO!O$4&amp;$E716),'Hoja de Trabajo para listado'!$CD$151:$DC$151,0)),0)</f>
        <v>0</v>
      </c>
      <c r="P716" s="241">
        <f ca="1">+IFERROR(INDEX('Hoja de Trabajo para listado'!$A$155:$Z$1048576,MATCH($A716,'Hoja de Trabajo para listado'!$A$155:$A$1048576,0),MATCH((CUADRO!P$4&amp;$E716),'Hoja de Trabajo para listado'!$A$151:$Z$151,0)),0)+IFERROR(INDEX('Hoja de Trabajo para listado'!$AB$155:$BA$1048576,MATCH($A716,'Hoja de Trabajo para listado'!$AB$155:$AB$1048576,0),MATCH((CUADRO!P$4&amp;$E716),'Hoja de Trabajo para listado'!$AB$151:$BA$151,0)),0)+IFERROR(INDEX('Hoja de Trabajo para listado'!$BC$155:$CB$1048576,MATCH($A716,'Hoja de Trabajo para listado'!$BC$155:$BC$1048576,0),MATCH((CUADRO!P$4&amp;$E716),'Hoja de Trabajo para listado'!$BC$151:$CB$151,0)),0)+IFERROR(INDEX('Hoja de Trabajo para listado'!$DE$153:$DG$274,MATCH($A716,'Hoja de Trabajo para listado'!$DE$153:$DE$1048576,0),MATCH((CUADRO!P$4&amp;$E716),'Hoja de Trabajo para listado'!$DE$151:$DG$151,0)),0)+IFERROR(INDEX('Hoja de Trabajo para listado'!$CD$155:$DC$1048576,MATCH($A716,'Hoja de Trabajo para listado'!$CD$155:$CD$1048576,0),MATCH((CUADRO!P$4&amp;$E716),'Hoja de Trabajo para listado'!$CD$151:$DC$151,0)),0)</f>
        <v>0</v>
      </c>
      <c r="Q716" s="241">
        <f ca="1">+IFERROR(INDEX('Hoja de Trabajo para listado'!$A$155:$Z$1048576,MATCH($A716,'Hoja de Trabajo para listado'!$A$155:$A$1048576,0),MATCH((CUADRO!Q$4&amp;$E716),'Hoja de Trabajo para listado'!$A$151:$Z$151,0)),0)+IFERROR(INDEX('Hoja de Trabajo para listado'!$AB$155:$BA$1048576,MATCH($A716,'Hoja de Trabajo para listado'!$AB$155:$AB$1048576,0),MATCH((CUADRO!Q$4&amp;$E716),'Hoja de Trabajo para listado'!$AB$151:$BA$151,0)),0)+IFERROR(INDEX('Hoja de Trabajo para listado'!$BC$155:$CB$1048576,MATCH($A716,'Hoja de Trabajo para listado'!$BC$155:$BC$1048576,0),MATCH((CUADRO!Q$4&amp;$E716),'Hoja de Trabajo para listado'!$BC$151:$CB$151,0)),0)+IFERROR(INDEX('Hoja de Trabajo para listado'!$DE$153:$DG$274,MATCH($A716,'Hoja de Trabajo para listado'!$DE$153:$DE$1048576,0),MATCH((CUADRO!Q$4&amp;$E716),'Hoja de Trabajo para listado'!$DE$151:$DG$151,0)),0)+IFERROR(INDEX('Hoja de Trabajo para listado'!$CD$155:$DC$1048576,MATCH($A716,'Hoja de Trabajo para listado'!$CD$155:$CD$1048576,0),MATCH((CUADRO!Q$4&amp;$E716),'Hoja de Trabajo para listado'!$CD$151:$DC$151,0)),0)</f>
        <v>0</v>
      </c>
      <c r="R716" s="241">
        <f t="shared" ca="1" si="22"/>
        <v>0</v>
      </c>
      <c r="S716" s="247">
        <f ca="1">+R715+R716</f>
        <v>0</v>
      </c>
      <c r="T716" s="241">
        <f ca="1">+S716</f>
        <v>0</v>
      </c>
      <c r="U716" s="240">
        <f t="shared" si="23"/>
        <v>2</v>
      </c>
    </row>
    <row r="717" spans="1:21" customFormat="1" ht="15" hidden="1" customHeight="1">
      <c r="A717" s="32">
        <v>1323</v>
      </c>
      <c r="B717" s="381">
        <f>+A717</f>
        <v>1323</v>
      </c>
      <c r="C717" s="245" t="str">
        <f>+VLOOKUP(A717,bd_lista!$A$3:$C$592,3,FALSE)</f>
        <v>Gobierno Autónomo Municipal de Sacabamba</v>
      </c>
      <c r="D717" s="383" t="str">
        <f>+C717</f>
        <v>Gobierno Autónomo Municipal de Sacabamba</v>
      </c>
      <c r="E717" s="240" t="s">
        <v>683</v>
      </c>
      <c r="F717" s="241">
        <f ca="1">+IFERROR(INDEX('Hoja de Trabajo para listado'!$A$155:$Z$1048576,MATCH($A717,'Hoja de Trabajo para listado'!$A$155:$A$1048576,0),MATCH((CUADRO!F$4&amp;$E717),'Hoja de Trabajo para listado'!$A$151:$Z$151,0)),0)+IFERROR(INDEX('Hoja de Trabajo para listado'!$AB$155:$BA$1048576,MATCH($A717,'Hoja de Trabajo para listado'!$AB$155:$AB$1048576,0),MATCH((CUADRO!F$4&amp;$E717),'Hoja de Trabajo para listado'!$AB$151:$BA$151,0)),0)+IFERROR(INDEX('Hoja de Trabajo para listado'!$BC$155:$CB$1048576,MATCH($A717,'Hoja de Trabajo para listado'!$BC$155:$BC$1048576,0),MATCH((CUADRO!F$4&amp;$E717),'Hoja de Trabajo para listado'!$BC$151:$CB$151,0)),0)+IFERROR(INDEX('Hoja de Trabajo para listado'!$DE$153:$DG$274,MATCH($A717,'Hoja de Trabajo para listado'!$DE$153:$DE$1048576,0),MATCH((CUADRO!F$4&amp;$E717),'Hoja de Trabajo para listado'!$DE$151:$DG$151,0)),0)+IFERROR(INDEX('Hoja de Trabajo para listado'!$CD$155:$DC$1048576,MATCH($A717,'Hoja de Trabajo para listado'!$CD$155:$CD$1048576,0),MATCH((CUADRO!F$4&amp;$E717),'Hoja de Trabajo para listado'!$CD$151:$DC$151,0)),0)</f>
        <v>0</v>
      </c>
      <c r="G717" s="241">
        <f ca="1">+IFERROR(INDEX('Hoja de Trabajo para listado'!$A$155:$Z$1048576,MATCH($A717,'Hoja de Trabajo para listado'!$A$155:$A$1048576,0),MATCH((CUADRO!G$4&amp;$E717),'Hoja de Trabajo para listado'!$A$151:$Z$151,0)),0)+IFERROR(INDEX('Hoja de Trabajo para listado'!$AB$155:$BA$1048576,MATCH($A717,'Hoja de Trabajo para listado'!$AB$155:$AB$1048576,0),MATCH((CUADRO!G$4&amp;$E717),'Hoja de Trabajo para listado'!$AB$151:$BA$151,0)),0)+IFERROR(INDEX('Hoja de Trabajo para listado'!$BC$155:$CB$1048576,MATCH($A717,'Hoja de Trabajo para listado'!$BC$155:$BC$1048576,0),MATCH((CUADRO!G$4&amp;$E717),'Hoja de Trabajo para listado'!$BC$151:$CB$151,0)),0)+IFERROR(INDEX('Hoja de Trabajo para listado'!$DE$153:$DG$274,MATCH($A717,'Hoja de Trabajo para listado'!$DE$153:$DE$1048576,0),MATCH((CUADRO!G$4&amp;$E717),'Hoja de Trabajo para listado'!$DE$151:$DG$151,0)),0)+IFERROR(INDEX('Hoja de Trabajo para listado'!$CD$155:$DC$1048576,MATCH($A717,'Hoja de Trabajo para listado'!$CD$155:$CD$1048576,0),MATCH((CUADRO!G$4&amp;$E717),'Hoja de Trabajo para listado'!$CD$151:$DC$151,0)),0)</f>
        <v>0</v>
      </c>
      <c r="H717" s="241">
        <f ca="1">+IFERROR(INDEX('Hoja de Trabajo para listado'!$A$155:$Z$1048576,MATCH($A717,'Hoja de Trabajo para listado'!$A$155:$A$1048576,0),MATCH((CUADRO!H$4&amp;$E717),'Hoja de Trabajo para listado'!$A$151:$Z$151,0)),0)+IFERROR(INDEX('Hoja de Trabajo para listado'!$AB$155:$BA$1048576,MATCH($A717,'Hoja de Trabajo para listado'!$AB$155:$AB$1048576,0),MATCH((CUADRO!H$4&amp;$E717),'Hoja de Trabajo para listado'!$AB$151:$BA$151,0)),0)+IFERROR(INDEX('Hoja de Trabajo para listado'!$BC$155:$CB$1048576,MATCH($A717,'Hoja de Trabajo para listado'!$BC$155:$BC$1048576,0),MATCH((CUADRO!H$4&amp;$E717),'Hoja de Trabajo para listado'!$BC$151:$CB$151,0)),0)+IFERROR(INDEX('Hoja de Trabajo para listado'!$DE$153:$DG$274,MATCH($A717,'Hoja de Trabajo para listado'!$DE$153:$DE$1048576,0),MATCH((CUADRO!H$4&amp;$E717),'Hoja de Trabajo para listado'!$DE$151:$DG$151,0)),0)+IFERROR(INDEX('Hoja de Trabajo para listado'!$CD$155:$DC$1048576,MATCH($A717,'Hoja de Trabajo para listado'!$CD$155:$CD$1048576,0),MATCH((CUADRO!H$4&amp;$E717),'Hoja de Trabajo para listado'!$CD$151:$DC$151,0)),0)</f>
        <v>0</v>
      </c>
      <c r="I717" s="241">
        <f ca="1">+IFERROR(INDEX('Hoja de Trabajo para listado'!$A$155:$Z$1048576,MATCH($A717,'Hoja de Trabajo para listado'!$A$155:$A$1048576,0),MATCH((CUADRO!I$4&amp;$E717),'Hoja de Trabajo para listado'!$A$151:$Z$151,0)),0)+IFERROR(INDEX('Hoja de Trabajo para listado'!$AB$155:$BA$1048576,MATCH($A717,'Hoja de Trabajo para listado'!$AB$155:$AB$1048576,0),MATCH((CUADRO!I$4&amp;$E717),'Hoja de Trabajo para listado'!$AB$151:$BA$151,0)),0)+IFERROR(INDEX('Hoja de Trabajo para listado'!$BC$155:$CB$1048576,MATCH($A717,'Hoja de Trabajo para listado'!$BC$155:$BC$1048576,0),MATCH((CUADRO!I$4&amp;$E717),'Hoja de Trabajo para listado'!$BC$151:$CB$151,0)),0)+IFERROR(INDEX('Hoja de Trabajo para listado'!$DE$153:$DG$274,MATCH($A717,'Hoja de Trabajo para listado'!$DE$153:$DE$1048576,0),MATCH((CUADRO!I$4&amp;$E717),'Hoja de Trabajo para listado'!$DE$151:$DG$151,0)),0)+IFERROR(INDEX('Hoja de Trabajo para listado'!$CD$155:$DC$1048576,MATCH($A717,'Hoja de Trabajo para listado'!$CD$155:$CD$1048576,0),MATCH((CUADRO!I$4&amp;$E717),'Hoja de Trabajo para listado'!$CD$151:$DC$151,0)),0)</f>
        <v>0</v>
      </c>
      <c r="J717" s="241">
        <f ca="1">+IFERROR(INDEX('Hoja de Trabajo para listado'!$A$155:$Z$1048576,MATCH($A717,'Hoja de Trabajo para listado'!$A$155:$A$1048576,0),MATCH((CUADRO!J$4&amp;$E717),'Hoja de Trabajo para listado'!$A$151:$Z$151,0)),0)+IFERROR(INDEX('Hoja de Trabajo para listado'!$AB$155:$BA$1048576,MATCH($A717,'Hoja de Trabajo para listado'!$AB$155:$AB$1048576,0),MATCH((CUADRO!J$4&amp;$E717),'Hoja de Trabajo para listado'!$AB$151:$BA$151,0)),0)+IFERROR(INDEX('Hoja de Trabajo para listado'!$BC$155:$CB$1048576,MATCH($A717,'Hoja de Trabajo para listado'!$BC$155:$BC$1048576,0),MATCH((CUADRO!J$4&amp;$E717),'Hoja de Trabajo para listado'!$BC$151:$CB$151,0)),0)+IFERROR(INDEX('Hoja de Trabajo para listado'!$DE$153:$DG$274,MATCH($A717,'Hoja de Trabajo para listado'!$DE$153:$DE$1048576,0),MATCH((CUADRO!J$4&amp;$E717),'Hoja de Trabajo para listado'!$DE$151:$DG$151,0)),0)+IFERROR(INDEX('Hoja de Trabajo para listado'!$CD$155:$DC$1048576,MATCH($A717,'Hoja de Trabajo para listado'!$CD$155:$CD$1048576,0),MATCH((CUADRO!J$4&amp;$E717),'Hoja de Trabajo para listado'!$CD$151:$DC$151,0)),0)</f>
        <v>0</v>
      </c>
      <c r="K717" s="241">
        <f ca="1">+IFERROR(INDEX('Hoja de Trabajo para listado'!$A$155:$Z$1048576,MATCH($A717,'Hoja de Trabajo para listado'!$A$155:$A$1048576,0),MATCH((CUADRO!K$4&amp;$E717),'Hoja de Trabajo para listado'!$A$151:$Z$151,0)),0)+IFERROR(INDEX('Hoja de Trabajo para listado'!$AB$155:$BA$1048576,MATCH($A717,'Hoja de Trabajo para listado'!$AB$155:$AB$1048576,0),MATCH((CUADRO!K$4&amp;$E717),'Hoja de Trabajo para listado'!$AB$151:$BA$151,0)),0)+IFERROR(INDEX('Hoja de Trabajo para listado'!$BC$155:$CB$1048576,MATCH($A717,'Hoja de Trabajo para listado'!$BC$155:$BC$1048576,0),MATCH((CUADRO!K$4&amp;$E717),'Hoja de Trabajo para listado'!$BC$151:$CB$151,0)),0)+IFERROR(INDEX('Hoja de Trabajo para listado'!$DE$153:$DG$274,MATCH($A717,'Hoja de Trabajo para listado'!$DE$153:$DE$1048576,0),MATCH((CUADRO!K$4&amp;$E717),'Hoja de Trabajo para listado'!$DE$151:$DG$151,0)),0)+IFERROR(INDEX('Hoja de Trabajo para listado'!$CD$155:$DC$1048576,MATCH($A717,'Hoja de Trabajo para listado'!$CD$155:$CD$1048576,0),MATCH((CUADRO!K$4&amp;$E717),'Hoja de Trabajo para listado'!$CD$151:$DC$151,0)),0)</f>
        <v>0</v>
      </c>
      <c r="L717" s="241">
        <f ca="1">+IFERROR(INDEX('Hoja de Trabajo para listado'!$A$155:$Z$1048576,MATCH($A717,'Hoja de Trabajo para listado'!$A$155:$A$1048576,0),MATCH((CUADRO!L$4&amp;$E717),'Hoja de Trabajo para listado'!$A$151:$Z$151,0)),0)+IFERROR(INDEX('Hoja de Trabajo para listado'!$AB$155:$BA$1048576,MATCH($A717,'Hoja de Trabajo para listado'!$AB$155:$AB$1048576,0),MATCH((CUADRO!L$4&amp;$E717),'Hoja de Trabajo para listado'!$AB$151:$BA$151,0)),0)+IFERROR(INDEX('Hoja de Trabajo para listado'!$BC$155:$CB$1048576,MATCH($A717,'Hoja de Trabajo para listado'!$BC$155:$BC$1048576,0),MATCH((CUADRO!L$4&amp;$E717),'Hoja de Trabajo para listado'!$BC$151:$CB$151,0)),0)+IFERROR(INDEX('Hoja de Trabajo para listado'!$DE$153:$DG$274,MATCH($A717,'Hoja de Trabajo para listado'!$DE$153:$DE$1048576,0),MATCH((CUADRO!L$4&amp;$E717),'Hoja de Trabajo para listado'!$DE$151:$DG$151,0)),0)+IFERROR(INDEX('Hoja de Trabajo para listado'!$CD$155:$DC$1048576,MATCH($A717,'Hoja de Trabajo para listado'!$CD$155:$CD$1048576,0),MATCH((CUADRO!L$4&amp;$E717),'Hoja de Trabajo para listado'!$CD$151:$DC$151,0)),0)</f>
        <v>0</v>
      </c>
      <c r="M717" s="241">
        <f ca="1">+IFERROR(INDEX('Hoja de Trabajo para listado'!$A$155:$Z$1048576,MATCH($A717,'Hoja de Trabajo para listado'!$A$155:$A$1048576,0),MATCH((CUADRO!M$4&amp;$E717),'Hoja de Trabajo para listado'!$A$151:$Z$151,0)),0)+IFERROR(INDEX('Hoja de Trabajo para listado'!$AB$155:$BA$1048576,MATCH($A717,'Hoja de Trabajo para listado'!$AB$155:$AB$1048576,0),MATCH((CUADRO!M$4&amp;$E717),'Hoja de Trabajo para listado'!$AB$151:$BA$151,0)),0)+IFERROR(INDEX('Hoja de Trabajo para listado'!$BC$155:$CB$1048576,MATCH($A717,'Hoja de Trabajo para listado'!$BC$155:$BC$1048576,0),MATCH((CUADRO!M$4&amp;$E717),'Hoja de Trabajo para listado'!$BC$151:$CB$151,0)),0)+IFERROR(INDEX('Hoja de Trabajo para listado'!$DE$153:$DG$274,MATCH($A717,'Hoja de Trabajo para listado'!$DE$153:$DE$1048576,0),MATCH((CUADRO!M$4&amp;$E717),'Hoja de Trabajo para listado'!$DE$151:$DG$151,0)),0)+IFERROR(INDEX('Hoja de Trabajo para listado'!$CD$155:$DC$1048576,MATCH($A717,'Hoja de Trabajo para listado'!$CD$155:$CD$1048576,0),MATCH((CUADRO!M$4&amp;$E717),'Hoja de Trabajo para listado'!$CD$151:$DC$151,0)),0)</f>
        <v>0</v>
      </c>
      <c r="N717" s="241">
        <f ca="1">+IFERROR(INDEX('Hoja de Trabajo para listado'!$A$155:$Z$1048576,MATCH($A717,'Hoja de Trabajo para listado'!$A$155:$A$1048576,0),MATCH((CUADRO!N$4&amp;$E717),'Hoja de Trabajo para listado'!$A$151:$Z$151,0)),0)+IFERROR(INDEX('Hoja de Trabajo para listado'!$AB$155:$BA$1048576,MATCH($A717,'Hoja de Trabajo para listado'!$AB$155:$AB$1048576,0),MATCH((CUADRO!N$4&amp;$E717),'Hoja de Trabajo para listado'!$AB$151:$BA$151,0)),0)+IFERROR(INDEX('Hoja de Trabajo para listado'!$BC$155:$CB$1048576,MATCH($A717,'Hoja de Trabajo para listado'!$BC$155:$BC$1048576,0),MATCH((CUADRO!N$4&amp;$E717),'Hoja de Trabajo para listado'!$BC$151:$CB$151,0)),0)+IFERROR(INDEX('Hoja de Trabajo para listado'!$DE$153:$DG$274,MATCH($A717,'Hoja de Trabajo para listado'!$DE$153:$DE$1048576,0),MATCH((CUADRO!N$4&amp;$E717),'Hoja de Trabajo para listado'!$DE$151:$DG$151,0)),0)+IFERROR(INDEX('Hoja de Trabajo para listado'!$CD$155:$DC$1048576,MATCH($A717,'Hoja de Trabajo para listado'!$CD$155:$CD$1048576,0),MATCH((CUADRO!N$4&amp;$E717),'Hoja de Trabajo para listado'!$CD$151:$DC$151,0)),0)</f>
        <v>0</v>
      </c>
      <c r="O717" s="241">
        <f ca="1">+IFERROR(INDEX('Hoja de Trabajo para listado'!$A$155:$Z$1048576,MATCH($A717,'Hoja de Trabajo para listado'!$A$155:$A$1048576,0),MATCH((CUADRO!O$4&amp;$E717),'Hoja de Trabajo para listado'!$A$151:$Z$151,0)),0)+IFERROR(INDEX('Hoja de Trabajo para listado'!$AB$155:$BA$1048576,MATCH($A717,'Hoja de Trabajo para listado'!$AB$155:$AB$1048576,0),MATCH((CUADRO!O$4&amp;$E717),'Hoja de Trabajo para listado'!$AB$151:$BA$151,0)),0)+IFERROR(INDEX('Hoja de Trabajo para listado'!$BC$155:$CB$1048576,MATCH($A717,'Hoja de Trabajo para listado'!$BC$155:$BC$1048576,0),MATCH((CUADRO!O$4&amp;$E717),'Hoja de Trabajo para listado'!$BC$151:$CB$151,0)),0)+IFERROR(INDEX('Hoja de Trabajo para listado'!$DE$153:$DG$274,MATCH($A717,'Hoja de Trabajo para listado'!$DE$153:$DE$1048576,0),MATCH((CUADRO!O$4&amp;$E717),'Hoja de Trabajo para listado'!$DE$151:$DG$151,0)),0)+IFERROR(INDEX('Hoja de Trabajo para listado'!$CD$155:$DC$1048576,MATCH($A717,'Hoja de Trabajo para listado'!$CD$155:$CD$1048576,0),MATCH((CUADRO!O$4&amp;$E717),'Hoja de Trabajo para listado'!$CD$151:$DC$151,0)),0)</f>
        <v>0</v>
      </c>
      <c r="P717" s="241">
        <f ca="1">+IFERROR(INDEX('Hoja de Trabajo para listado'!$A$155:$Z$1048576,MATCH($A717,'Hoja de Trabajo para listado'!$A$155:$A$1048576,0),MATCH((CUADRO!P$4&amp;$E717),'Hoja de Trabajo para listado'!$A$151:$Z$151,0)),0)+IFERROR(INDEX('Hoja de Trabajo para listado'!$AB$155:$BA$1048576,MATCH($A717,'Hoja de Trabajo para listado'!$AB$155:$AB$1048576,0),MATCH((CUADRO!P$4&amp;$E717),'Hoja de Trabajo para listado'!$AB$151:$BA$151,0)),0)+IFERROR(INDEX('Hoja de Trabajo para listado'!$BC$155:$CB$1048576,MATCH($A717,'Hoja de Trabajo para listado'!$BC$155:$BC$1048576,0),MATCH((CUADRO!P$4&amp;$E717),'Hoja de Trabajo para listado'!$BC$151:$CB$151,0)),0)+IFERROR(INDEX('Hoja de Trabajo para listado'!$DE$153:$DG$274,MATCH($A717,'Hoja de Trabajo para listado'!$DE$153:$DE$1048576,0),MATCH((CUADRO!P$4&amp;$E717),'Hoja de Trabajo para listado'!$DE$151:$DG$151,0)),0)+IFERROR(INDEX('Hoja de Trabajo para listado'!$CD$155:$DC$1048576,MATCH($A717,'Hoja de Trabajo para listado'!$CD$155:$CD$1048576,0),MATCH((CUADRO!P$4&amp;$E717),'Hoja de Trabajo para listado'!$CD$151:$DC$151,0)),0)</f>
        <v>0</v>
      </c>
      <c r="Q717" s="241">
        <f ca="1">+IFERROR(INDEX('Hoja de Trabajo para listado'!$A$155:$Z$1048576,MATCH($A717,'Hoja de Trabajo para listado'!$A$155:$A$1048576,0),MATCH((CUADRO!Q$4&amp;$E717),'Hoja de Trabajo para listado'!$A$151:$Z$151,0)),0)+IFERROR(INDEX('Hoja de Trabajo para listado'!$AB$155:$BA$1048576,MATCH($A717,'Hoja de Trabajo para listado'!$AB$155:$AB$1048576,0),MATCH((CUADRO!Q$4&amp;$E717),'Hoja de Trabajo para listado'!$AB$151:$BA$151,0)),0)+IFERROR(INDEX('Hoja de Trabajo para listado'!$BC$155:$CB$1048576,MATCH($A717,'Hoja de Trabajo para listado'!$BC$155:$BC$1048576,0),MATCH((CUADRO!Q$4&amp;$E717),'Hoja de Trabajo para listado'!$BC$151:$CB$151,0)),0)+IFERROR(INDEX('Hoja de Trabajo para listado'!$DE$153:$DG$274,MATCH($A717,'Hoja de Trabajo para listado'!$DE$153:$DE$1048576,0),MATCH((CUADRO!Q$4&amp;$E717),'Hoja de Trabajo para listado'!$DE$151:$DG$151,0)),0)+IFERROR(INDEX('Hoja de Trabajo para listado'!$CD$155:$DC$1048576,MATCH($A717,'Hoja de Trabajo para listado'!$CD$155:$CD$1048576,0),MATCH((CUADRO!Q$4&amp;$E717),'Hoja de Trabajo para listado'!$CD$151:$DC$151,0)),0)</f>
        <v>0</v>
      </c>
      <c r="R717" s="241">
        <f t="shared" ca="1" si="22"/>
        <v>0</v>
      </c>
      <c r="S717" s="247"/>
      <c r="T717" s="241">
        <f ca="1">+T718</f>
        <v>0</v>
      </c>
      <c r="U717" s="240">
        <f t="shared" si="23"/>
        <v>1</v>
      </c>
    </row>
    <row r="718" spans="1:21" customFormat="1" ht="15" hidden="1" customHeight="1">
      <c r="A718" s="32">
        <v>1323</v>
      </c>
      <c r="B718" s="382"/>
      <c r="C718" s="245" t="str">
        <f>+VLOOKUP(A718,bd_lista!$A$3:$C$592,3,FALSE)</f>
        <v>Gobierno Autónomo Municipal de Sacabamba</v>
      </c>
      <c r="D718" s="384"/>
      <c r="E718" s="242" t="s">
        <v>684</v>
      </c>
      <c r="F718" s="241">
        <f ca="1">+IFERROR(INDEX('Hoja de Trabajo para listado'!$A$155:$Z$1048576,MATCH($A718,'Hoja de Trabajo para listado'!$A$155:$A$1048576,0),MATCH((CUADRO!F$4&amp;$E718),'Hoja de Trabajo para listado'!$A$151:$Z$151,0)),0)+IFERROR(INDEX('Hoja de Trabajo para listado'!$AB$155:$BA$1048576,MATCH($A718,'Hoja de Trabajo para listado'!$AB$155:$AB$1048576,0),MATCH((CUADRO!F$4&amp;$E718),'Hoja de Trabajo para listado'!$AB$151:$BA$151,0)),0)+IFERROR(INDEX('Hoja de Trabajo para listado'!$BC$155:$CB$1048576,MATCH($A718,'Hoja de Trabajo para listado'!$BC$155:$BC$1048576,0),MATCH((CUADRO!F$4&amp;$E718),'Hoja de Trabajo para listado'!$BC$151:$CB$151,0)),0)+IFERROR(INDEX('Hoja de Trabajo para listado'!$DE$153:$DG$274,MATCH($A718,'Hoja de Trabajo para listado'!$DE$153:$DE$1048576,0),MATCH((CUADRO!F$4&amp;$E718),'Hoja de Trabajo para listado'!$DE$151:$DG$151,0)),0)+IFERROR(INDEX('Hoja de Trabajo para listado'!$CD$155:$DC$1048576,MATCH($A718,'Hoja de Trabajo para listado'!$CD$155:$CD$1048576,0),MATCH((CUADRO!F$4&amp;$E718),'Hoja de Trabajo para listado'!$CD$151:$DC$151,0)),0)</f>
        <v>0</v>
      </c>
      <c r="G718" s="241">
        <f ca="1">+IFERROR(INDEX('Hoja de Trabajo para listado'!$A$155:$Z$1048576,MATCH($A718,'Hoja de Trabajo para listado'!$A$155:$A$1048576,0),MATCH((CUADRO!G$4&amp;$E718),'Hoja de Trabajo para listado'!$A$151:$Z$151,0)),0)+IFERROR(INDEX('Hoja de Trabajo para listado'!$AB$155:$BA$1048576,MATCH($A718,'Hoja de Trabajo para listado'!$AB$155:$AB$1048576,0),MATCH((CUADRO!G$4&amp;$E718),'Hoja de Trabajo para listado'!$AB$151:$BA$151,0)),0)+IFERROR(INDEX('Hoja de Trabajo para listado'!$BC$155:$CB$1048576,MATCH($A718,'Hoja de Trabajo para listado'!$BC$155:$BC$1048576,0),MATCH((CUADRO!G$4&amp;$E718),'Hoja de Trabajo para listado'!$BC$151:$CB$151,0)),0)+IFERROR(INDEX('Hoja de Trabajo para listado'!$DE$153:$DG$274,MATCH($A718,'Hoja de Trabajo para listado'!$DE$153:$DE$1048576,0),MATCH((CUADRO!G$4&amp;$E718),'Hoja de Trabajo para listado'!$DE$151:$DG$151,0)),0)+IFERROR(INDEX('Hoja de Trabajo para listado'!$CD$155:$DC$1048576,MATCH($A718,'Hoja de Trabajo para listado'!$CD$155:$CD$1048576,0),MATCH((CUADRO!G$4&amp;$E718),'Hoja de Trabajo para listado'!$CD$151:$DC$151,0)),0)</f>
        <v>0</v>
      </c>
      <c r="H718" s="241">
        <f ca="1">+IFERROR(INDEX('Hoja de Trabajo para listado'!$A$155:$Z$1048576,MATCH($A718,'Hoja de Trabajo para listado'!$A$155:$A$1048576,0),MATCH((CUADRO!H$4&amp;$E718),'Hoja de Trabajo para listado'!$A$151:$Z$151,0)),0)+IFERROR(INDEX('Hoja de Trabajo para listado'!$AB$155:$BA$1048576,MATCH($A718,'Hoja de Trabajo para listado'!$AB$155:$AB$1048576,0),MATCH((CUADRO!H$4&amp;$E718),'Hoja de Trabajo para listado'!$AB$151:$BA$151,0)),0)+IFERROR(INDEX('Hoja de Trabajo para listado'!$BC$155:$CB$1048576,MATCH($A718,'Hoja de Trabajo para listado'!$BC$155:$BC$1048576,0),MATCH((CUADRO!H$4&amp;$E718),'Hoja de Trabajo para listado'!$BC$151:$CB$151,0)),0)+IFERROR(INDEX('Hoja de Trabajo para listado'!$DE$153:$DG$274,MATCH($A718,'Hoja de Trabajo para listado'!$DE$153:$DE$1048576,0),MATCH((CUADRO!H$4&amp;$E718),'Hoja de Trabajo para listado'!$DE$151:$DG$151,0)),0)+IFERROR(INDEX('Hoja de Trabajo para listado'!$CD$155:$DC$1048576,MATCH($A718,'Hoja de Trabajo para listado'!$CD$155:$CD$1048576,0),MATCH((CUADRO!H$4&amp;$E718),'Hoja de Trabajo para listado'!$CD$151:$DC$151,0)),0)</f>
        <v>0</v>
      </c>
      <c r="I718" s="241">
        <f ca="1">+IFERROR(INDEX('Hoja de Trabajo para listado'!$A$155:$Z$1048576,MATCH($A718,'Hoja de Trabajo para listado'!$A$155:$A$1048576,0),MATCH((CUADRO!I$4&amp;$E718),'Hoja de Trabajo para listado'!$A$151:$Z$151,0)),0)+IFERROR(INDEX('Hoja de Trabajo para listado'!$AB$155:$BA$1048576,MATCH($A718,'Hoja de Trabajo para listado'!$AB$155:$AB$1048576,0),MATCH((CUADRO!I$4&amp;$E718),'Hoja de Trabajo para listado'!$AB$151:$BA$151,0)),0)+IFERROR(INDEX('Hoja de Trabajo para listado'!$BC$155:$CB$1048576,MATCH($A718,'Hoja de Trabajo para listado'!$BC$155:$BC$1048576,0),MATCH((CUADRO!I$4&amp;$E718),'Hoja de Trabajo para listado'!$BC$151:$CB$151,0)),0)+IFERROR(INDEX('Hoja de Trabajo para listado'!$DE$153:$DG$274,MATCH($A718,'Hoja de Trabajo para listado'!$DE$153:$DE$1048576,0),MATCH((CUADRO!I$4&amp;$E718),'Hoja de Trabajo para listado'!$DE$151:$DG$151,0)),0)+IFERROR(INDEX('Hoja de Trabajo para listado'!$CD$155:$DC$1048576,MATCH($A718,'Hoja de Trabajo para listado'!$CD$155:$CD$1048576,0),MATCH((CUADRO!I$4&amp;$E718),'Hoja de Trabajo para listado'!$CD$151:$DC$151,0)),0)</f>
        <v>0</v>
      </c>
      <c r="J718" s="241">
        <f ca="1">+IFERROR(INDEX('Hoja de Trabajo para listado'!$A$155:$Z$1048576,MATCH($A718,'Hoja de Trabajo para listado'!$A$155:$A$1048576,0),MATCH((CUADRO!J$4&amp;$E718),'Hoja de Trabajo para listado'!$A$151:$Z$151,0)),0)+IFERROR(INDEX('Hoja de Trabajo para listado'!$AB$155:$BA$1048576,MATCH($A718,'Hoja de Trabajo para listado'!$AB$155:$AB$1048576,0),MATCH((CUADRO!J$4&amp;$E718),'Hoja de Trabajo para listado'!$AB$151:$BA$151,0)),0)+IFERROR(INDEX('Hoja de Trabajo para listado'!$BC$155:$CB$1048576,MATCH($A718,'Hoja de Trabajo para listado'!$BC$155:$BC$1048576,0),MATCH((CUADRO!J$4&amp;$E718),'Hoja de Trabajo para listado'!$BC$151:$CB$151,0)),0)+IFERROR(INDEX('Hoja de Trabajo para listado'!$DE$153:$DG$274,MATCH($A718,'Hoja de Trabajo para listado'!$DE$153:$DE$1048576,0),MATCH((CUADRO!J$4&amp;$E718),'Hoja de Trabajo para listado'!$DE$151:$DG$151,0)),0)+IFERROR(INDEX('Hoja de Trabajo para listado'!$CD$155:$DC$1048576,MATCH($A718,'Hoja de Trabajo para listado'!$CD$155:$CD$1048576,0),MATCH((CUADRO!J$4&amp;$E718),'Hoja de Trabajo para listado'!$CD$151:$DC$151,0)),0)</f>
        <v>0</v>
      </c>
      <c r="K718" s="241">
        <f ca="1">+IFERROR(INDEX('Hoja de Trabajo para listado'!$A$155:$Z$1048576,MATCH($A718,'Hoja de Trabajo para listado'!$A$155:$A$1048576,0),MATCH((CUADRO!K$4&amp;$E718),'Hoja de Trabajo para listado'!$A$151:$Z$151,0)),0)+IFERROR(INDEX('Hoja de Trabajo para listado'!$AB$155:$BA$1048576,MATCH($A718,'Hoja de Trabajo para listado'!$AB$155:$AB$1048576,0),MATCH((CUADRO!K$4&amp;$E718),'Hoja de Trabajo para listado'!$AB$151:$BA$151,0)),0)+IFERROR(INDEX('Hoja de Trabajo para listado'!$BC$155:$CB$1048576,MATCH($A718,'Hoja de Trabajo para listado'!$BC$155:$BC$1048576,0),MATCH((CUADRO!K$4&amp;$E718),'Hoja de Trabajo para listado'!$BC$151:$CB$151,0)),0)+IFERROR(INDEX('Hoja de Trabajo para listado'!$DE$153:$DG$274,MATCH($A718,'Hoja de Trabajo para listado'!$DE$153:$DE$1048576,0),MATCH((CUADRO!K$4&amp;$E718),'Hoja de Trabajo para listado'!$DE$151:$DG$151,0)),0)+IFERROR(INDEX('Hoja de Trabajo para listado'!$CD$155:$DC$1048576,MATCH($A718,'Hoja de Trabajo para listado'!$CD$155:$CD$1048576,0),MATCH((CUADRO!K$4&amp;$E718),'Hoja de Trabajo para listado'!$CD$151:$DC$151,0)),0)</f>
        <v>0</v>
      </c>
      <c r="L718" s="241">
        <f ca="1">+IFERROR(INDEX('Hoja de Trabajo para listado'!$A$155:$Z$1048576,MATCH($A718,'Hoja de Trabajo para listado'!$A$155:$A$1048576,0),MATCH((CUADRO!L$4&amp;$E718),'Hoja de Trabajo para listado'!$A$151:$Z$151,0)),0)+IFERROR(INDEX('Hoja de Trabajo para listado'!$AB$155:$BA$1048576,MATCH($A718,'Hoja de Trabajo para listado'!$AB$155:$AB$1048576,0),MATCH((CUADRO!L$4&amp;$E718),'Hoja de Trabajo para listado'!$AB$151:$BA$151,0)),0)+IFERROR(INDEX('Hoja de Trabajo para listado'!$BC$155:$CB$1048576,MATCH($A718,'Hoja de Trabajo para listado'!$BC$155:$BC$1048576,0),MATCH((CUADRO!L$4&amp;$E718),'Hoja de Trabajo para listado'!$BC$151:$CB$151,0)),0)+IFERROR(INDEX('Hoja de Trabajo para listado'!$DE$153:$DG$274,MATCH($A718,'Hoja de Trabajo para listado'!$DE$153:$DE$1048576,0),MATCH((CUADRO!L$4&amp;$E718),'Hoja de Trabajo para listado'!$DE$151:$DG$151,0)),0)+IFERROR(INDEX('Hoja de Trabajo para listado'!$CD$155:$DC$1048576,MATCH($A718,'Hoja de Trabajo para listado'!$CD$155:$CD$1048576,0),MATCH((CUADRO!L$4&amp;$E718),'Hoja de Trabajo para listado'!$CD$151:$DC$151,0)),0)</f>
        <v>0</v>
      </c>
      <c r="M718" s="241">
        <f ca="1">+IFERROR(INDEX('Hoja de Trabajo para listado'!$A$155:$Z$1048576,MATCH($A718,'Hoja de Trabajo para listado'!$A$155:$A$1048576,0),MATCH((CUADRO!M$4&amp;$E718),'Hoja de Trabajo para listado'!$A$151:$Z$151,0)),0)+IFERROR(INDEX('Hoja de Trabajo para listado'!$AB$155:$BA$1048576,MATCH($A718,'Hoja de Trabajo para listado'!$AB$155:$AB$1048576,0),MATCH((CUADRO!M$4&amp;$E718),'Hoja de Trabajo para listado'!$AB$151:$BA$151,0)),0)+IFERROR(INDEX('Hoja de Trabajo para listado'!$BC$155:$CB$1048576,MATCH($A718,'Hoja de Trabajo para listado'!$BC$155:$BC$1048576,0),MATCH((CUADRO!M$4&amp;$E718),'Hoja de Trabajo para listado'!$BC$151:$CB$151,0)),0)+IFERROR(INDEX('Hoja de Trabajo para listado'!$DE$153:$DG$274,MATCH($A718,'Hoja de Trabajo para listado'!$DE$153:$DE$1048576,0),MATCH((CUADRO!M$4&amp;$E718),'Hoja de Trabajo para listado'!$DE$151:$DG$151,0)),0)+IFERROR(INDEX('Hoja de Trabajo para listado'!$CD$155:$DC$1048576,MATCH($A718,'Hoja de Trabajo para listado'!$CD$155:$CD$1048576,0),MATCH((CUADRO!M$4&amp;$E718),'Hoja de Trabajo para listado'!$CD$151:$DC$151,0)),0)</f>
        <v>0</v>
      </c>
      <c r="N718" s="241">
        <f ca="1">+IFERROR(INDEX('Hoja de Trabajo para listado'!$A$155:$Z$1048576,MATCH($A718,'Hoja de Trabajo para listado'!$A$155:$A$1048576,0),MATCH((CUADRO!N$4&amp;$E718),'Hoja de Trabajo para listado'!$A$151:$Z$151,0)),0)+IFERROR(INDEX('Hoja de Trabajo para listado'!$AB$155:$BA$1048576,MATCH($A718,'Hoja de Trabajo para listado'!$AB$155:$AB$1048576,0),MATCH((CUADRO!N$4&amp;$E718),'Hoja de Trabajo para listado'!$AB$151:$BA$151,0)),0)+IFERROR(INDEX('Hoja de Trabajo para listado'!$BC$155:$CB$1048576,MATCH($A718,'Hoja de Trabajo para listado'!$BC$155:$BC$1048576,0),MATCH((CUADRO!N$4&amp;$E718),'Hoja de Trabajo para listado'!$BC$151:$CB$151,0)),0)+IFERROR(INDEX('Hoja de Trabajo para listado'!$DE$153:$DG$274,MATCH($A718,'Hoja de Trabajo para listado'!$DE$153:$DE$1048576,0),MATCH((CUADRO!N$4&amp;$E718),'Hoja de Trabajo para listado'!$DE$151:$DG$151,0)),0)+IFERROR(INDEX('Hoja de Trabajo para listado'!$CD$155:$DC$1048576,MATCH($A718,'Hoja de Trabajo para listado'!$CD$155:$CD$1048576,0),MATCH((CUADRO!N$4&amp;$E718),'Hoja de Trabajo para listado'!$CD$151:$DC$151,0)),0)</f>
        <v>0</v>
      </c>
      <c r="O718" s="241">
        <f ca="1">+IFERROR(INDEX('Hoja de Trabajo para listado'!$A$155:$Z$1048576,MATCH($A718,'Hoja de Trabajo para listado'!$A$155:$A$1048576,0),MATCH((CUADRO!O$4&amp;$E718),'Hoja de Trabajo para listado'!$A$151:$Z$151,0)),0)+IFERROR(INDEX('Hoja de Trabajo para listado'!$AB$155:$BA$1048576,MATCH($A718,'Hoja de Trabajo para listado'!$AB$155:$AB$1048576,0),MATCH((CUADRO!O$4&amp;$E718),'Hoja de Trabajo para listado'!$AB$151:$BA$151,0)),0)+IFERROR(INDEX('Hoja de Trabajo para listado'!$BC$155:$CB$1048576,MATCH($A718,'Hoja de Trabajo para listado'!$BC$155:$BC$1048576,0),MATCH((CUADRO!O$4&amp;$E718),'Hoja de Trabajo para listado'!$BC$151:$CB$151,0)),0)+IFERROR(INDEX('Hoja de Trabajo para listado'!$DE$153:$DG$274,MATCH($A718,'Hoja de Trabajo para listado'!$DE$153:$DE$1048576,0),MATCH((CUADRO!O$4&amp;$E718),'Hoja de Trabajo para listado'!$DE$151:$DG$151,0)),0)+IFERROR(INDEX('Hoja de Trabajo para listado'!$CD$155:$DC$1048576,MATCH($A718,'Hoja de Trabajo para listado'!$CD$155:$CD$1048576,0),MATCH((CUADRO!O$4&amp;$E718),'Hoja de Trabajo para listado'!$CD$151:$DC$151,0)),0)</f>
        <v>0</v>
      </c>
      <c r="P718" s="241">
        <f ca="1">+IFERROR(INDEX('Hoja de Trabajo para listado'!$A$155:$Z$1048576,MATCH($A718,'Hoja de Trabajo para listado'!$A$155:$A$1048576,0),MATCH((CUADRO!P$4&amp;$E718),'Hoja de Trabajo para listado'!$A$151:$Z$151,0)),0)+IFERROR(INDEX('Hoja de Trabajo para listado'!$AB$155:$BA$1048576,MATCH($A718,'Hoja de Trabajo para listado'!$AB$155:$AB$1048576,0),MATCH((CUADRO!P$4&amp;$E718),'Hoja de Trabajo para listado'!$AB$151:$BA$151,0)),0)+IFERROR(INDEX('Hoja de Trabajo para listado'!$BC$155:$CB$1048576,MATCH($A718,'Hoja de Trabajo para listado'!$BC$155:$BC$1048576,0),MATCH((CUADRO!P$4&amp;$E718),'Hoja de Trabajo para listado'!$BC$151:$CB$151,0)),0)+IFERROR(INDEX('Hoja de Trabajo para listado'!$DE$153:$DG$274,MATCH($A718,'Hoja de Trabajo para listado'!$DE$153:$DE$1048576,0),MATCH((CUADRO!P$4&amp;$E718),'Hoja de Trabajo para listado'!$DE$151:$DG$151,0)),0)+IFERROR(INDEX('Hoja de Trabajo para listado'!$CD$155:$DC$1048576,MATCH($A718,'Hoja de Trabajo para listado'!$CD$155:$CD$1048576,0),MATCH((CUADRO!P$4&amp;$E718),'Hoja de Trabajo para listado'!$CD$151:$DC$151,0)),0)</f>
        <v>0</v>
      </c>
      <c r="Q718" s="241">
        <f ca="1">+IFERROR(INDEX('Hoja de Trabajo para listado'!$A$155:$Z$1048576,MATCH($A718,'Hoja de Trabajo para listado'!$A$155:$A$1048576,0),MATCH((CUADRO!Q$4&amp;$E718),'Hoja de Trabajo para listado'!$A$151:$Z$151,0)),0)+IFERROR(INDEX('Hoja de Trabajo para listado'!$AB$155:$BA$1048576,MATCH($A718,'Hoja de Trabajo para listado'!$AB$155:$AB$1048576,0),MATCH((CUADRO!Q$4&amp;$E718),'Hoja de Trabajo para listado'!$AB$151:$BA$151,0)),0)+IFERROR(INDEX('Hoja de Trabajo para listado'!$BC$155:$CB$1048576,MATCH($A718,'Hoja de Trabajo para listado'!$BC$155:$BC$1048576,0),MATCH((CUADRO!Q$4&amp;$E718),'Hoja de Trabajo para listado'!$BC$151:$CB$151,0)),0)+IFERROR(INDEX('Hoja de Trabajo para listado'!$DE$153:$DG$274,MATCH($A718,'Hoja de Trabajo para listado'!$DE$153:$DE$1048576,0),MATCH((CUADRO!Q$4&amp;$E718),'Hoja de Trabajo para listado'!$DE$151:$DG$151,0)),0)+IFERROR(INDEX('Hoja de Trabajo para listado'!$CD$155:$DC$1048576,MATCH($A718,'Hoja de Trabajo para listado'!$CD$155:$CD$1048576,0),MATCH((CUADRO!Q$4&amp;$E718),'Hoja de Trabajo para listado'!$CD$151:$DC$151,0)),0)</f>
        <v>0</v>
      </c>
      <c r="R718" s="241">
        <f t="shared" ca="1" si="22"/>
        <v>0</v>
      </c>
      <c r="S718" s="247">
        <f ca="1">+R717+R718</f>
        <v>0</v>
      </c>
      <c r="T718" s="241">
        <f ca="1">+S718</f>
        <v>0</v>
      </c>
      <c r="U718" s="240">
        <f t="shared" si="23"/>
        <v>2</v>
      </c>
    </row>
    <row r="719" spans="1:21" customFormat="1" ht="15" hidden="1" customHeight="1">
      <c r="A719" s="32">
        <v>1324</v>
      </c>
      <c r="B719" s="381">
        <f>+A719</f>
        <v>1324</v>
      </c>
      <c r="C719" s="245" t="str">
        <f>+VLOOKUP(A719,bd_lista!$A$3:$C$592,3,FALSE)</f>
        <v>Gobierno Autónomo Municipal de Cliza</v>
      </c>
      <c r="D719" s="383" t="str">
        <f>+C719</f>
        <v>Gobierno Autónomo Municipal de Cliza</v>
      </c>
      <c r="E719" s="240" t="s">
        <v>683</v>
      </c>
      <c r="F719" s="241">
        <f ca="1">+IFERROR(INDEX('Hoja de Trabajo para listado'!$A$155:$Z$1048576,MATCH($A719,'Hoja de Trabajo para listado'!$A$155:$A$1048576,0),MATCH((CUADRO!F$4&amp;$E719),'Hoja de Trabajo para listado'!$A$151:$Z$151,0)),0)+IFERROR(INDEX('Hoja de Trabajo para listado'!$AB$155:$BA$1048576,MATCH($A719,'Hoja de Trabajo para listado'!$AB$155:$AB$1048576,0),MATCH((CUADRO!F$4&amp;$E719),'Hoja de Trabajo para listado'!$AB$151:$BA$151,0)),0)+IFERROR(INDEX('Hoja de Trabajo para listado'!$BC$155:$CB$1048576,MATCH($A719,'Hoja de Trabajo para listado'!$BC$155:$BC$1048576,0),MATCH((CUADRO!F$4&amp;$E719),'Hoja de Trabajo para listado'!$BC$151:$CB$151,0)),0)+IFERROR(INDEX('Hoja de Trabajo para listado'!$DE$153:$DG$274,MATCH($A719,'Hoja de Trabajo para listado'!$DE$153:$DE$1048576,0),MATCH((CUADRO!F$4&amp;$E719),'Hoja de Trabajo para listado'!$DE$151:$DG$151,0)),0)+IFERROR(INDEX('Hoja de Trabajo para listado'!$CD$155:$DC$1048576,MATCH($A719,'Hoja de Trabajo para listado'!$CD$155:$CD$1048576,0),MATCH((CUADRO!F$4&amp;$E719),'Hoja de Trabajo para listado'!$CD$151:$DC$151,0)),0)</f>
        <v>0</v>
      </c>
      <c r="G719" s="241">
        <f ca="1">+IFERROR(INDEX('Hoja de Trabajo para listado'!$A$155:$Z$1048576,MATCH($A719,'Hoja de Trabajo para listado'!$A$155:$A$1048576,0),MATCH((CUADRO!G$4&amp;$E719),'Hoja de Trabajo para listado'!$A$151:$Z$151,0)),0)+IFERROR(INDEX('Hoja de Trabajo para listado'!$AB$155:$BA$1048576,MATCH($A719,'Hoja de Trabajo para listado'!$AB$155:$AB$1048576,0),MATCH((CUADRO!G$4&amp;$E719),'Hoja de Trabajo para listado'!$AB$151:$BA$151,0)),0)+IFERROR(INDEX('Hoja de Trabajo para listado'!$BC$155:$CB$1048576,MATCH($A719,'Hoja de Trabajo para listado'!$BC$155:$BC$1048576,0),MATCH((CUADRO!G$4&amp;$E719),'Hoja de Trabajo para listado'!$BC$151:$CB$151,0)),0)+IFERROR(INDEX('Hoja de Trabajo para listado'!$DE$153:$DG$274,MATCH($A719,'Hoja de Trabajo para listado'!$DE$153:$DE$1048576,0),MATCH((CUADRO!G$4&amp;$E719),'Hoja de Trabajo para listado'!$DE$151:$DG$151,0)),0)+IFERROR(INDEX('Hoja de Trabajo para listado'!$CD$155:$DC$1048576,MATCH($A719,'Hoja de Trabajo para listado'!$CD$155:$CD$1048576,0),MATCH((CUADRO!G$4&amp;$E719),'Hoja de Trabajo para listado'!$CD$151:$DC$151,0)),0)</f>
        <v>0</v>
      </c>
      <c r="H719" s="241">
        <f ca="1">+IFERROR(INDEX('Hoja de Trabajo para listado'!$A$155:$Z$1048576,MATCH($A719,'Hoja de Trabajo para listado'!$A$155:$A$1048576,0),MATCH((CUADRO!H$4&amp;$E719),'Hoja de Trabajo para listado'!$A$151:$Z$151,0)),0)+IFERROR(INDEX('Hoja de Trabajo para listado'!$AB$155:$BA$1048576,MATCH($A719,'Hoja de Trabajo para listado'!$AB$155:$AB$1048576,0),MATCH((CUADRO!H$4&amp;$E719),'Hoja de Trabajo para listado'!$AB$151:$BA$151,0)),0)+IFERROR(INDEX('Hoja de Trabajo para listado'!$BC$155:$CB$1048576,MATCH($A719,'Hoja de Trabajo para listado'!$BC$155:$BC$1048576,0),MATCH((CUADRO!H$4&amp;$E719),'Hoja de Trabajo para listado'!$BC$151:$CB$151,0)),0)+IFERROR(INDEX('Hoja de Trabajo para listado'!$DE$153:$DG$274,MATCH($A719,'Hoja de Trabajo para listado'!$DE$153:$DE$1048576,0),MATCH((CUADRO!H$4&amp;$E719),'Hoja de Trabajo para listado'!$DE$151:$DG$151,0)),0)+IFERROR(INDEX('Hoja de Trabajo para listado'!$CD$155:$DC$1048576,MATCH($A719,'Hoja de Trabajo para listado'!$CD$155:$CD$1048576,0),MATCH((CUADRO!H$4&amp;$E719),'Hoja de Trabajo para listado'!$CD$151:$DC$151,0)),0)</f>
        <v>0</v>
      </c>
      <c r="I719" s="241">
        <f ca="1">+IFERROR(INDEX('Hoja de Trabajo para listado'!$A$155:$Z$1048576,MATCH($A719,'Hoja de Trabajo para listado'!$A$155:$A$1048576,0),MATCH((CUADRO!I$4&amp;$E719),'Hoja de Trabajo para listado'!$A$151:$Z$151,0)),0)+IFERROR(INDEX('Hoja de Trabajo para listado'!$AB$155:$BA$1048576,MATCH($A719,'Hoja de Trabajo para listado'!$AB$155:$AB$1048576,0),MATCH((CUADRO!I$4&amp;$E719),'Hoja de Trabajo para listado'!$AB$151:$BA$151,0)),0)+IFERROR(INDEX('Hoja de Trabajo para listado'!$BC$155:$CB$1048576,MATCH($A719,'Hoja de Trabajo para listado'!$BC$155:$BC$1048576,0),MATCH((CUADRO!I$4&amp;$E719),'Hoja de Trabajo para listado'!$BC$151:$CB$151,0)),0)+IFERROR(INDEX('Hoja de Trabajo para listado'!$DE$153:$DG$274,MATCH($A719,'Hoja de Trabajo para listado'!$DE$153:$DE$1048576,0),MATCH((CUADRO!I$4&amp;$E719),'Hoja de Trabajo para listado'!$DE$151:$DG$151,0)),0)+IFERROR(INDEX('Hoja de Trabajo para listado'!$CD$155:$DC$1048576,MATCH($A719,'Hoja de Trabajo para listado'!$CD$155:$CD$1048576,0),MATCH((CUADRO!I$4&amp;$E719),'Hoja de Trabajo para listado'!$CD$151:$DC$151,0)),0)</f>
        <v>0</v>
      </c>
      <c r="J719" s="241">
        <f ca="1">+IFERROR(INDEX('Hoja de Trabajo para listado'!$A$155:$Z$1048576,MATCH($A719,'Hoja de Trabajo para listado'!$A$155:$A$1048576,0),MATCH((CUADRO!J$4&amp;$E719),'Hoja de Trabajo para listado'!$A$151:$Z$151,0)),0)+IFERROR(INDEX('Hoja de Trabajo para listado'!$AB$155:$BA$1048576,MATCH($A719,'Hoja de Trabajo para listado'!$AB$155:$AB$1048576,0),MATCH((CUADRO!J$4&amp;$E719),'Hoja de Trabajo para listado'!$AB$151:$BA$151,0)),0)+IFERROR(INDEX('Hoja de Trabajo para listado'!$BC$155:$CB$1048576,MATCH($A719,'Hoja de Trabajo para listado'!$BC$155:$BC$1048576,0),MATCH((CUADRO!J$4&amp;$E719),'Hoja de Trabajo para listado'!$BC$151:$CB$151,0)),0)+IFERROR(INDEX('Hoja de Trabajo para listado'!$DE$153:$DG$274,MATCH($A719,'Hoja de Trabajo para listado'!$DE$153:$DE$1048576,0),MATCH((CUADRO!J$4&amp;$E719),'Hoja de Trabajo para listado'!$DE$151:$DG$151,0)),0)+IFERROR(INDEX('Hoja de Trabajo para listado'!$CD$155:$DC$1048576,MATCH($A719,'Hoja de Trabajo para listado'!$CD$155:$CD$1048576,0),MATCH((CUADRO!J$4&amp;$E719),'Hoja de Trabajo para listado'!$CD$151:$DC$151,0)),0)</f>
        <v>0</v>
      </c>
      <c r="K719" s="241">
        <f ca="1">+IFERROR(INDEX('Hoja de Trabajo para listado'!$A$155:$Z$1048576,MATCH($A719,'Hoja de Trabajo para listado'!$A$155:$A$1048576,0),MATCH((CUADRO!K$4&amp;$E719),'Hoja de Trabajo para listado'!$A$151:$Z$151,0)),0)+IFERROR(INDEX('Hoja de Trabajo para listado'!$AB$155:$BA$1048576,MATCH($A719,'Hoja de Trabajo para listado'!$AB$155:$AB$1048576,0),MATCH((CUADRO!K$4&amp;$E719),'Hoja de Trabajo para listado'!$AB$151:$BA$151,0)),0)+IFERROR(INDEX('Hoja de Trabajo para listado'!$BC$155:$CB$1048576,MATCH($A719,'Hoja de Trabajo para listado'!$BC$155:$BC$1048576,0),MATCH((CUADRO!K$4&amp;$E719),'Hoja de Trabajo para listado'!$BC$151:$CB$151,0)),0)+IFERROR(INDEX('Hoja de Trabajo para listado'!$DE$153:$DG$274,MATCH($A719,'Hoja de Trabajo para listado'!$DE$153:$DE$1048576,0),MATCH((CUADRO!K$4&amp;$E719),'Hoja de Trabajo para listado'!$DE$151:$DG$151,0)),0)+IFERROR(INDEX('Hoja de Trabajo para listado'!$CD$155:$DC$1048576,MATCH($A719,'Hoja de Trabajo para listado'!$CD$155:$CD$1048576,0),MATCH((CUADRO!K$4&amp;$E719),'Hoja de Trabajo para listado'!$CD$151:$DC$151,0)),0)</f>
        <v>0</v>
      </c>
      <c r="L719" s="241">
        <f ca="1">+IFERROR(INDEX('Hoja de Trabajo para listado'!$A$155:$Z$1048576,MATCH($A719,'Hoja de Trabajo para listado'!$A$155:$A$1048576,0),MATCH((CUADRO!L$4&amp;$E719),'Hoja de Trabajo para listado'!$A$151:$Z$151,0)),0)+IFERROR(INDEX('Hoja de Trabajo para listado'!$AB$155:$BA$1048576,MATCH($A719,'Hoja de Trabajo para listado'!$AB$155:$AB$1048576,0),MATCH((CUADRO!L$4&amp;$E719),'Hoja de Trabajo para listado'!$AB$151:$BA$151,0)),0)+IFERROR(INDEX('Hoja de Trabajo para listado'!$BC$155:$CB$1048576,MATCH($A719,'Hoja de Trabajo para listado'!$BC$155:$BC$1048576,0),MATCH((CUADRO!L$4&amp;$E719),'Hoja de Trabajo para listado'!$BC$151:$CB$151,0)),0)+IFERROR(INDEX('Hoja de Trabajo para listado'!$DE$153:$DG$274,MATCH($A719,'Hoja de Trabajo para listado'!$DE$153:$DE$1048576,0),MATCH((CUADRO!L$4&amp;$E719),'Hoja de Trabajo para listado'!$DE$151:$DG$151,0)),0)+IFERROR(INDEX('Hoja de Trabajo para listado'!$CD$155:$DC$1048576,MATCH($A719,'Hoja de Trabajo para listado'!$CD$155:$CD$1048576,0),MATCH((CUADRO!L$4&amp;$E719),'Hoja de Trabajo para listado'!$CD$151:$DC$151,0)),0)</f>
        <v>0</v>
      </c>
      <c r="M719" s="241">
        <f ca="1">+IFERROR(INDEX('Hoja de Trabajo para listado'!$A$155:$Z$1048576,MATCH($A719,'Hoja de Trabajo para listado'!$A$155:$A$1048576,0),MATCH((CUADRO!M$4&amp;$E719),'Hoja de Trabajo para listado'!$A$151:$Z$151,0)),0)+IFERROR(INDEX('Hoja de Trabajo para listado'!$AB$155:$BA$1048576,MATCH($A719,'Hoja de Trabajo para listado'!$AB$155:$AB$1048576,0),MATCH((CUADRO!M$4&amp;$E719),'Hoja de Trabajo para listado'!$AB$151:$BA$151,0)),0)+IFERROR(INDEX('Hoja de Trabajo para listado'!$BC$155:$CB$1048576,MATCH($A719,'Hoja de Trabajo para listado'!$BC$155:$BC$1048576,0),MATCH((CUADRO!M$4&amp;$E719),'Hoja de Trabajo para listado'!$BC$151:$CB$151,0)),0)+IFERROR(INDEX('Hoja de Trabajo para listado'!$DE$153:$DG$274,MATCH($A719,'Hoja de Trabajo para listado'!$DE$153:$DE$1048576,0),MATCH((CUADRO!M$4&amp;$E719),'Hoja de Trabajo para listado'!$DE$151:$DG$151,0)),0)+IFERROR(INDEX('Hoja de Trabajo para listado'!$CD$155:$DC$1048576,MATCH($A719,'Hoja de Trabajo para listado'!$CD$155:$CD$1048576,0),MATCH((CUADRO!M$4&amp;$E719),'Hoja de Trabajo para listado'!$CD$151:$DC$151,0)),0)</f>
        <v>0</v>
      </c>
      <c r="N719" s="241">
        <f ca="1">+IFERROR(INDEX('Hoja de Trabajo para listado'!$A$155:$Z$1048576,MATCH($A719,'Hoja de Trabajo para listado'!$A$155:$A$1048576,0),MATCH((CUADRO!N$4&amp;$E719),'Hoja de Trabajo para listado'!$A$151:$Z$151,0)),0)+IFERROR(INDEX('Hoja de Trabajo para listado'!$AB$155:$BA$1048576,MATCH($A719,'Hoja de Trabajo para listado'!$AB$155:$AB$1048576,0),MATCH((CUADRO!N$4&amp;$E719),'Hoja de Trabajo para listado'!$AB$151:$BA$151,0)),0)+IFERROR(INDEX('Hoja de Trabajo para listado'!$BC$155:$CB$1048576,MATCH($A719,'Hoja de Trabajo para listado'!$BC$155:$BC$1048576,0),MATCH((CUADRO!N$4&amp;$E719),'Hoja de Trabajo para listado'!$BC$151:$CB$151,0)),0)+IFERROR(INDEX('Hoja de Trabajo para listado'!$DE$153:$DG$274,MATCH($A719,'Hoja de Trabajo para listado'!$DE$153:$DE$1048576,0),MATCH((CUADRO!N$4&amp;$E719),'Hoja de Trabajo para listado'!$DE$151:$DG$151,0)),0)+IFERROR(INDEX('Hoja de Trabajo para listado'!$CD$155:$DC$1048576,MATCH($A719,'Hoja de Trabajo para listado'!$CD$155:$CD$1048576,0),MATCH((CUADRO!N$4&amp;$E719),'Hoja de Trabajo para listado'!$CD$151:$DC$151,0)),0)</f>
        <v>0</v>
      </c>
      <c r="O719" s="241">
        <f ca="1">+IFERROR(INDEX('Hoja de Trabajo para listado'!$A$155:$Z$1048576,MATCH($A719,'Hoja de Trabajo para listado'!$A$155:$A$1048576,0),MATCH((CUADRO!O$4&amp;$E719),'Hoja de Trabajo para listado'!$A$151:$Z$151,0)),0)+IFERROR(INDEX('Hoja de Trabajo para listado'!$AB$155:$BA$1048576,MATCH($A719,'Hoja de Trabajo para listado'!$AB$155:$AB$1048576,0),MATCH((CUADRO!O$4&amp;$E719),'Hoja de Trabajo para listado'!$AB$151:$BA$151,0)),0)+IFERROR(INDEX('Hoja de Trabajo para listado'!$BC$155:$CB$1048576,MATCH($A719,'Hoja de Trabajo para listado'!$BC$155:$BC$1048576,0),MATCH((CUADRO!O$4&amp;$E719),'Hoja de Trabajo para listado'!$BC$151:$CB$151,0)),0)+IFERROR(INDEX('Hoja de Trabajo para listado'!$DE$153:$DG$274,MATCH($A719,'Hoja de Trabajo para listado'!$DE$153:$DE$1048576,0),MATCH((CUADRO!O$4&amp;$E719),'Hoja de Trabajo para listado'!$DE$151:$DG$151,0)),0)+IFERROR(INDEX('Hoja de Trabajo para listado'!$CD$155:$DC$1048576,MATCH($A719,'Hoja de Trabajo para listado'!$CD$155:$CD$1048576,0),MATCH((CUADRO!O$4&amp;$E719),'Hoja de Trabajo para listado'!$CD$151:$DC$151,0)),0)</f>
        <v>0</v>
      </c>
      <c r="P719" s="241">
        <f ca="1">+IFERROR(INDEX('Hoja de Trabajo para listado'!$A$155:$Z$1048576,MATCH($A719,'Hoja de Trabajo para listado'!$A$155:$A$1048576,0),MATCH((CUADRO!P$4&amp;$E719),'Hoja de Trabajo para listado'!$A$151:$Z$151,0)),0)+IFERROR(INDEX('Hoja de Trabajo para listado'!$AB$155:$BA$1048576,MATCH($A719,'Hoja de Trabajo para listado'!$AB$155:$AB$1048576,0),MATCH((CUADRO!P$4&amp;$E719),'Hoja de Trabajo para listado'!$AB$151:$BA$151,0)),0)+IFERROR(INDEX('Hoja de Trabajo para listado'!$BC$155:$CB$1048576,MATCH($A719,'Hoja de Trabajo para listado'!$BC$155:$BC$1048576,0),MATCH((CUADRO!P$4&amp;$E719),'Hoja de Trabajo para listado'!$BC$151:$CB$151,0)),0)+IFERROR(INDEX('Hoja de Trabajo para listado'!$DE$153:$DG$274,MATCH($A719,'Hoja de Trabajo para listado'!$DE$153:$DE$1048576,0),MATCH((CUADRO!P$4&amp;$E719),'Hoja de Trabajo para listado'!$DE$151:$DG$151,0)),0)+IFERROR(INDEX('Hoja de Trabajo para listado'!$CD$155:$DC$1048576,MATCH($A719,'Hoja de Trabajo para listado'!$CD$155:$CD$1048576,0),MATCH((CUADRO!P$4&amp;$E719),'Hoja de Trabajo para listado'!$CD$151:$DC$151,0)),0)</f>
        <v>0</v>
      </c>
      <c r="Q719" s="241">
        <f ca="1">+IFERROR(INDEX('Hoja de Trabajo para listado'!$A$155:$Z$1048576,MATCH($A719,'Hoja de Trabajo para listado'!$A$155:$A$1048576,0),MATCH((CUADRO!Q$4&amp;$E719),'Hoja de Trabajo para listado'!$A$151:$Z$151,0)),0)+IFERROR(INDEX('Hoja de Trabajo para listado'!$AB$155:$BA$1048576,MATCH($A719,'Hoja de Trabajo para listado'!$AB$155:$AB$1048576,0),MATCH((CUADRO!Q$4&amp;$E719),'Hoja de Trabajo para listado'!$AB$151:$BA$151,0)),0)+IFERROR(INDEX('Hoja de Trabajo para listado'!$BC$155:$CB$1048576,MATCH($A719,'Hoja de Trabajo para listado'!$BC$155:$BC$1048576,0),MATCH((CUADRO!Q$4&amp;$E719),'Hoja de Trabajo para listado'!$BC$151:$CB$151,0)),0)+IFERROR(INDEX('Hoja de Trabajo para listado'!$DE$153:$DG$274,MATCH($A719,'Hoja de Trabajo para listado'!$DE$153:$DE$1048576,0),MATCH((CUADRO!Q$4&amp;$E719),'Hoja de Trabajo para listado'!$DE$151:$DG$151,0)),0)+IFERROR(INDEX('Hoja de Trabajo para listado'!$CD$155:$DC$1048576,MATCH($A719,'Hoja de Trabajo para listado'!$CD$155:$CD$1048576,0),MATCH((CUADRO!Q$4&amp;$E719),'Hoja de Trabajo para listado'!$CD$151:$DC$151,0)),0)</f>
        <v>0</v>
      </c>
      <c r="R719" s="241">
        <f t="shared" ca="1" si="22"/>
        <v>0</v>
      </c>
      <c r="S719" s="247"/>
      <c r="T719" s="241">
        <f ca="1">+T720</f>
        <v>0</v>
      </c>
      <c r="U719" s="240">
        <f t="shared" si="23"/>
        <v>1</v>
      </c>
    </row>
    <row r="720" spans="1:21" customFormat="1" ht="15" hidden="1" customHeight="1">
      <c r="A720" s="32">
        <v>1324</v>
      </c>
      <c r="B720" s="382"/>
      <c r="C720" s="245" t="str">
        <f>+VLOOKUP(A720,bd_lista!$A$3:$C$592,3,FALSE)</f>
        <v>Gobierno Autónomo Municipal de Cliza</v>
      </c>
      <c r="D720" s="384"/>
      <c r="E720" s="242" t="s">
        <v>684</v>
      </c>
      <c r="F720" s="241">
        <f ca="1">+IFERROR(INDEX('Hoja de Trabajo para listado'!$A$155:$Z$1048576,MATCH($A720,'Hoja de Trabajo para listado'!$A$155:$A$1048576,0),MATCH((CUADRO!F$4&amp;$E720),'Hoja de Trabajo para listado'!$A$151:$Z$151,0)),0)+IFERROR(INDEX('Hoja de Trabajo para listado'!$AB$155:$BA$1048576,MATCH($A720,'Hoja de Trabajo para listado'!$AB$155:$AB$1048576,0),MATCH((CUADRO!F$4&amp;$E720),'Hoja de Trabajo para listado'!$AB$151:$BA$151,0)),0)+IFERROR(INDEX('Hoja de Trabajo para listado'!$BC$155:$CB$1048576,MATCH($A720,'Hoja de Trabajo para listado'!$BC$155:$BC$1048576,0),MATCH((CUADRO!F$4&amp;$E720),'Hoja de Trabajo para listado'!$BC$151:$CB$151,0)),0)+IFERROR(INDEX('Hoja de Trabajo para listado'!$DE$153:$DG$274,MATCH($A720,'Hoja de Trabajo para listado'!$DE$153:$DE$1048576,0),MATCH((CUADRO!F$4&amp;$E720),'Hoja de Trabajo para listado'!$DE$151:$DG$151,0)),0)+IFERROR(INDEX('Hoja de Trabajo para listado'!$CD$155:$DC$1048576,MATCH($A720,'Hoja de Trabajo para listado'!$CD$155:$CD$1048576,0),MATCH((CUADRO!F$4&amp;$E720),'Hoja de Trabajo para listado'!$CD$151:$DC$151,0)),0)</f>
        <v>0</v>
      </c>
      <c r="G720" s="241">
        <f ca="1">+IFERROR(INDEX('Hoja de Trabajo para listado'!$A$155:$Z$1048576,MATCH($A720,'Hoja de Trabajo para listado'!$A$155:$A$1048576,0),MATCH((CUADRO!G$4&amp;$E720),'Hoja de Trabajo para listado'!$A$151:$Z$151,0)),0)+IFERROR(INDEX('Hoja de Trabajo para listado'!$AB$155:$BA$1048576,MATCH($A720,'Hoja de Trabajo para listado'!$AB$155:$AB$1048576,0),MATCH((CUADRO!G$4&amp;$E720),'Hoja de Trabajo para listado'!$AB$151:$BA$151,0)),0)+IFERROR(INDEX('Hoja de Trabajo para listado'!$BC$155:$CB$1048576,MATCH($A720,'Hoja de Trabajo para listado'!$BC$155:$BC$1048576,0),MATCH((CUADRO!G$4&amp;$E720),'Hoja de Trabajo para listado'!$BC$151:$CB$151,0)),0)+IFERROR(INDEX('Hoja de Trabajo para listado'!$DE$153:$DG$274,MATCH($A720,'Hoja de Trabajo para listado'!$DE$153:$DE$1048576,0),MATCH((CUADRO!G$4&amp;$E720),'Hoja de Trabajo para listado'!$DE$151:$DG$151,0)),0)+IFERROR(INDEX('Hoja de Trabajo para listado'!$CD$155:$DC$1048576,MATCH($A720,'Hoja de Trabajo para listado'!$CD$155:$CD$1048576,0),MATCH((CUADRO!G$4&amp;$E720),'Hoja de Trabajo para listado'!$CD$151:$DC$151,0)),0)</f>
        <v>0</v>
      </c>
      <c r="H720" s="241">
        <f ca="1">+IFERROR(INDEX('Hoja de Trabajo para listado'!$A$155:$Z$1048576,MATCH($A720,'Hoja de Trabajo para listado'!$A$155:$A$1048576,0),MATCH((CUADRO!H$4&amp;$E720),'Hoja de Trabajo para listado'!$A$151:$Z$151,0)),0)+IFERROR(INDEX('Hoja de Trabajo para listado'!$AB$155:$BA$1048576,MATCH($A720,'Hoja de Trabajo para listado'!$AB$155:$AB$1048576,0),MATCH((CUADRO!H$4&amp;$E720),'Hoja de Trabajo para listado'!$AB$151:$BA$151,0)),0)+IFERROR(INDEX('Hoja de Trabajo para listado'!$BC$155:$CB$1048576,MATCH($A720,'Hoja de Trabajo para listado'!$BC$155:$BC$1048576,0),MATCH((CUADRO!H$4&amp;$E720),'Hoja de Trabajo para listado'!$BC$151:$CB$151,0)),0)+IFERROR(INDEX('Hoja de Trabajo para listado'!$DE$153:$DG$274,MATCH($A720,'Hoja de Trabajo para listado'!$DE$153:$DE$1048576,0),MATCH((CUADRO!H$4&amp;$E720),'Hoja de Trabajo para listado'!$DE$151:$DG$151,0)),0)+IFERROR(INDEX('Hoja de Trabajo para listado'!$CD$155:$DC$1048576,MATCH($A720,'Hoja de Trabajo para listado'!$CD$155:$CD$1048576,0),MATCH((CUADRO!H$4&amp;$E720),'Hoja de Trabajo para listado'!$CD$151:$DC$151,0)),0)</f>
        <v>0</v>
      </c>
      <c r="I720" s="241">
        <f ca="1">+IFERROR(INDEX('Hoja de Trabajo para listado'!$A$155:$Z$1048576,MATCH($A720,'Hoja de Trabajo para listado'!$A$155:$A$1048576,0),MATCH((CUADRO!I$4&amp;$E720),'Hoja de Trabajo para listado'!$A$151:$Z$151,0)),0)+IFERROR(INDEX('Hoja de Trabajo para listado'!$AB$155:$BA$1048576,MATCH($A720,'Hoja de Trabajo para listado'!$AB$155:$AB$1048576,0),MATCH((CUADRO!I$4&amp;$E720),'Hoja de Trabajo para listado'!$AB$151:$BA$151,0)),0)+IFERROR(INDEX('Hoja de Trabajo para listado'!$BC$155:$CB$1048576,MATCH($A720,'Hoja de Trabajo para listado'!$BC$155:$BC$1048576,0),MATCH((CUADRO!I$4&amp;$E720),'Hoja de Trabajo para listado'!$BC$151:$CB$151,0)),0)+IFERROR(INDEX('Hoja de Trabajo para listado'!$DE$153:$DG$274,MATCH($A720,'Hoja de Trabajo para listado'!$DE$153:$DE$1048576,0),MATCH((CUADRO!I$4&amp;$E720),'Hoja de Trabajo para listado'!$DE$151:$DG$151,0)),0)+IFERROR(INDEX('Hoja de Trabajo para listado'!$CD$155:$DC$1048576,MATCH($A720,'Hoja de Trabajo para listado'!$CD$155:$CD$1048576,0),MATCH((CUADRO!I$4&amp;$E720),'Hoja de Trabajo para listado'!$CD$151:$DC$151,0)),0)</f>
        <v>0</v>
      </c>
      <c r="J720" s="241">
        <f ca="1">+IFERROR(INDEX('Hoja de Trabajo para listado'!$A$155:$Z$1048576,MATCH($A720,'Hoja de Trabajo para listado'!$A$155:$A$1048576,0),MATCH((CUADRO!J$4&amp;$E720),'Hoja de Trabajo para listado'!$A$151:$Z$151,0)),0)+IFERROR(INDEX('Hoja de Trabajo para listado'!$AB$155:$BA$1048576,MATCH($A720,'Hoja de Trabajo para listado'!$AB$155:$AB$1048576,0),MATCH((CUADRO!J$4&amp;$E720),'Hoja de Trabajo para listado'!$AB$151:$BA$151,0)),0)+IFERROR(INDEX('Hoja de Trabajo para listado'!$BC$155:$CB$1048576,MATCH($A720,'Hoja de Trabajo para listado'!$BC$155:$BC$1048576,0),MATCH((CUADRO!J$4&amp;$E720),'Hoja de Trabajo para listado'!$BC$151:$CB$151,0)),0)+IFERROR(INDEX('Hoja de Trabajo para listado'!$DE$153:$DG$274,MATCH($A720,'Hoja de Trabajo para listado'!$DE$153:$DE$1048576,0),MATCH((CUADRO!J$4&amp;$E720),'Hoja de Trabajo para listado'!$DE$151:$DG$151,0)),0)+IFERROR(INDEX('Hoja de Trabajo para listado'!$CD$155:$DC$1048576,MATCH($A720,'Hoja de Trabajo para listado'!$CD$155:$CD$1048576,0),MATCH((CUADRO!J$4&amp;$E720),'Hoja de Trabajo para listado'!$CD$151:$DC$151,0)),0)</f>
        <v>0</v>
      </c>
      <c r="K720" s="241">
        <f ca="1">+IFERROR(INDEX('Hoja de Trabajo para listado'!$A$155:$Z$1048576,MATCH($A720,'Hoja de Trabajo para listado'!$A$155:$A$1048576,0),MATCH((CUADRO!K$4&amp;$E720),'Hoja de Trabajo para listado'!$A$151:$Z$151,0)),0)+IFERROR(INDEX('Hoja de Trabajo para listado'!$AB$155:$BA$1048576,MATCH($A720,'Hoja de Trabajo para listado'!$AB$155:$AB$1048576,0),MATCH((CUADRO!K$4&amp;$E720),'Hoja de Trabajo para listado'!$AB$151:$BA$151,0)),0)+IFERROR(INDEX('Hoja de Trabajo para listado'!$BC$155:$CB$1048576,MATCH($A720,'Hoja de Trabajo para listado'!$BC$155:$BC$1048576,0),MATCH((CUADRO!K$4&amp;$E720),'Hoja de Trabajo para listado'!$BC$151:$CB$151,0)),0)+IFERROR(INDEX('Hoja de Trabajo para listado'!$DE$153:$DG$274,MATCH($A720,'Hoja de Trabajo para listado'!$DE$153:$DE$1048576,0),MATCH((CUADRO!K$4&amp;$E720),'Hoja de Trabajo para listado'!$DE$151:$DG$151,0)),0)+IFERROR(INDEX('Hoja de Trabajo para listado'!$CD$155:$DC$1048576,MATCH($A720,'Hoja de Trabajo para listado'!$CD$155:$CD$1048576,0),MATCH((CUADRO!K$4&amp;$E720),'Hoja de Trabajo para listado'!$CD$151:$DC$151,0)),0)</f>
        <v>0</v>
      </c>
      <c r="L720" s="241">
        <f ca="1">+IFERROR(INDEX('Hoja de Trabajo para listado'!$A$155:$Z$1048576,MATCH($A720,'Hoja de Trabajo para listado'!$A$155:$A$1048576,0),MATCH((CUADRO!L$4&amp;$E720),'Hoja de Trabajo para listado'!$A$151:$Z$151,0)),0)+IFERROR(INDEX('Hoja de Trabajo para listado'!$AB$155:$BA$1048576,MATCH($A720,'Hoja de Trabajo para listado'!$AB$155:$AB$1048576,0),MATCH((CUADRO!L$4&amp;$E720),'Hoja de Trabajo para listado'!$AB$151:$BA$151,0)),0)+IFERROR(INDEX('Hoja de Trabajo para listado'!$BC$155:$CB$1048576,MATCH($A720,'Hoja de Trabajo para listado'!$BC$155:$BC$1048576,0),MATCH((CUADRO!L$4&amp;$E720),'Hoja de Trabajo para listado'!$BC$151:$CB$151,0)),0)+IFERROR(INDEX('Hoja de Trabajo para listado'!$DE$153:$DG$274,MATCH($A720,'Hoja de Trabajo para listado'!$DE$153:$DE$1048576,0),MATCH((CUADRO!L$4&amp;$E720),'Hoja de Trabajo para listado'!$DE$151:$DG$151,0)),0)+IFERROR(INDEX('Hoja de Trabajo para listado'!$CD$155:$DC$1048576,MATCH($A720,'Hoja de Trabajo para listado'!$CD$155:$CD$1048576,0),MATCH((CUADRO!L$4&amp;$E720),'Hoja de Trabajo para listado'!$CD$151:$DC$151,0)),0)</f>
        <v>0</v>
      </c>
      <c r="M720" s="241">
        <f ca="1">+IFERROR(INDEX('Hoja de Trabajo para listado'!$A$155:$Z$1048576,MATCH($A720,'Hoja de Trabajo para listado'!$A$155:$A$1048576,0),MATCH((CUADRO!M$4&amp;$E720),'Hoja de Trabajo para listado'!$A$151:$Z$151,0)),0)+IFERROR(INDEX('Hoja de Trabajo para listado'!$AB$155:$BA$1048576,MATCH($A720,'Hoja de Trabajo para listado'!$AB$155:$AB$1048576,0),MATCH((CUADRO!M$4&amp;$E720),'Hoja de Trabajo para listado'!$AB$151:$BA$151,0)),0)+IFERROR(INDEX('Hoja de Trabajo para listado'!$BC$155:$CB$1048576,MATCH($A720,'Hoja de Trabajo para listado'!$BC$155:$BC$1048576,0),MATCH((CUADRO!M$4&amp;$E720),'Hoja de Trabajo para listado'!$BC$151:$CB$151,0)),0)+IFERROR(INDEX('Hoja de Trabajo para listado'!$DE$153:$DG$274,MATCH($A720,'Hoja de Trabajo para listado'!$DE$153:$DE$1048576,0),MATCH((CUADRO!M$4&amp;$E720),'Hoja de Trabajo para listado'!$DE$151:$DG$151,0)),0)+IFERROR(INDEX('Hoja de Trabajo para listado'!$CD$155:$DC$1048576,MATCH($A720,'Hoja de Trabajo para listado'!$CD$155:$CD$1048576,0),MATCH((CUADRO!M$4&amp;$E720),'Hoja de Trabajo para listado'!$CD$151:$DC$151,0)),0)</f>
        <v>0</v>
      </c>
      <c r="N720" s="241">
        <f ca="1">+IFERROR(INDEX('Hoja de Trabajo para listado'!$A$155:$Z$1048576,MATCH($A720,'Hoja de Trabajo para listado'!$A$155:$A$1048576,0),MATCH((CUADRO!N$4&amp;$E720),'Hoja de Trabajo para listado'!$A$151:$Z$151,0)),0)+IFERROR(INDEX('Hoja de Trabajo para listado'!$AB$155:$BA$1048576,MATCH($A720,'Hoja de Trabajo para listado'!$AB$155:$AB$1048576,0),MATCH((CUADRO!N$4&amp;$E720),'Hoja de Trabajo para listado'!$AB$151:$BA$151,0)),0)+IFERROR(INDEX('Hoja de Trabajo para listado'!$BC$155:$CB$1048576,MATCH($A720,'Hoja de Trabajo para listado'!$BC$155:$BC$1048576,0),MATCH((CUADRO!N$4&amp;$E720),'Hoja de Trabajo para listado'!$BC$151:$CB$151,0)),0)+IFERROR(INDEX('Hoja de Trabajo para listado'!$DE$153:$DG$274,MATCH($A720,'Hoja de Trabajo para listado'!$DE$153:$DE$1048576,0),MATCH((CUADRO!N$4&amp;$E720),'Hoja de Trabajo para listado'!$DE$151:$DG$151,0)),0)+IFERROR(INDEX('Hoja de Trabajo para listado'!$CD$155:$DC$1048576,MATCH($A720,'Hoja de Trabajo para listado'!$CD$155:$CD$1048576,0),MATCH((CUADRO!N$4&amp;$E720),'Hoja de Trabajo para listado'!$CD$151:$DC$151,0)),0)</f>
        <v>0</v>
      </c>
      <c r="O720" s="241">
        <f ca="1">+IFERROR(INDEX('Hoja de Trabajo para listado'!$A$155:$Z$1048576,MATCH($A720,'Hoja de Trabajo para listado'!$A$155:$A$1048576,0),MATCH((CUADRO!O$4&amp;$E720),'Hoja de Trabajo para listado'!$A$151:$Z$151,0)),0)+IFERROR(INDEX('Hoja de Trabajo para listado'!$AB$155:$BA$1048576,MATCH($A720,'Hoja de Trabajo para listado'!$AB$155:$AB$1048576,0),MATCH((CUADRO!O$4&amp;$E720),'Hoja de Trabajo para listado'!$AB$151:$BA$151,0)),0)+IFERROR(INDEX('Hoja de Trabajo para listado'!$BC$155:$CB$1048576,MATCH($A720,'Hoja de Trabajo para listado'!$BC$155:$BC$1048576,0),MATCH((CUADRO!O$4&amp;$E720),'Hoja de Trabajo para listado'!$BC$151:$CB$151,0)),0)+IFERROR(INDEX('Hoja de Trabajo para listado'!$DE$153:$DG$274,MATCH($A720,'Hoja de Trabajo para listado'!$DE$153:$DE$1048576,0),MATCH((CUADRO!O$4&amp;$E720),'Hoja de Trabajo para listado'!$DE$151:$DG$151,0)),0)+IFERROR(INDEX('Hoja de Trabajo para listado'!$CD$155:$DC$1048576,MATCH($A720,'Hoja de Trabajo para listado'!$CD$155:$CD$1048576,0),MATCH((CUADRO!O$4&amp;$E720),'Hoja de Trabajo para listado'!$CD$151:$DC$151,0)),0)</f>
        <v>0</v>
      </c>
      <c r="P720" s="241">
        <f ca="1">+IFERROR(INDEX('Hoja de Trabajo para listado'!$A$155:$Z$1048576,MATCH($A720,'Hoja de Trabajo para listado'!$A$155:$A$1048576,0),MATCH((CUADRO!P$4&amp;$E720),'Hoja de Trabajo para listado'!$A$151:$Z$151,0)),0)+IFERROR(INDEX('Hoja de Trabajo para listado'!$AB$155:$BA$1048576,MATCH($A720,'Hoja de Trabajo para listado'!$AB$155:$AB$1048576,0),MATCH((CUADRO!P$4&amp;$E720),'Hoja de Trabajo para listado'!$AB$151:$BA$151,0)),0)+IFERROR(INDEX('Hoja de Trabajo para listado'!$BC$155:$CB$1048576,MATCH($A720,'Hoja de Trabajo para listado'!$BC$155:$BC$1048576,0),MATCH((CUADRO!P$4&amp;$E720),'Hoja de Trabajo para listado'!$BC$151:$CB$151,0)),0)+IFERROR(INDEX('Hoja de Trabajo para listado'!$DE$153:$DG$274,MATCH($A720,'Hoja de Trabajo para listado'!$DE$153:$DE$1048576,0),MATCH((CUADRO!P$4&amp;$E720),'Hoja de Trabajo para listado'!$DE$151:$DG$151,0)),0)+IFERROR(INDEX('Hoja de Trabajo para listado'!$CD$155:$DC$1048576,MATCH($A720,'Hoja de Trabajo para listado'!$CD$155:$CD$1048576,0),MATCH((CUADRO!P$4&amp;$E720),'Hoja de Trabajo para listado'!$CD$151:$DC$151,0)),0)</f>
        <v>0</v>
      </c>
      <c r="Q720" s="241">
        <f ca="1">+IFERROR(INDEX('Hoja de Trabajo para listado'!$A$155:$Z$1048576,MATCH($A720,'Hoja de Trabajo para listado'!$A$155:$A$1048576,0),MATCH((CUADRO!Q$4&amp;$E720),'Hoja de Trabajo para listado'!$A$151:$Z$151,0)),0)+IFERROR(INDEX('Hoja de Trabajo para listado'!$AB$155:$BA$1048576,MATCH($A720,'Hoja de Trabajo para listado'!$AB$155:$AB$1048576,0),MATCH((CUADRO!Q$4&amp;$E720),'Hoja de Trabajo para listado'!$AB$151:$BA$151,0)),0)+IFERROR(INDEX('Hoja de Trabajo para listado'!$BC$155:$CB$1048576,MATCH($A720,'Hoja de Trabajo para listado'!$BC$155:$BC$1048576,0),MATCH((CUADRO!Q$4&amp;$E720),'Hoja de Trabajo para listado'!$BC$151:$CB$151,0)),0)+IFERROR(INDEX('Hoja de Trabajo para listado'!$DE$153:$DG$274,MATCH($A720,'Hoja de Trabajo para listado'!$DE$153:$DE$1048576,0),MATCH((CUADRO!Q$4&amp;$E720),'Hoja de Trabajo para listado'!$DE$151:$DG$151,0)),0)+IFERROR(INDEX('Hoja de Trabajo para listado'!$CD$155:$DC$1048576,MATCH($A720,'Hoja de Trabajo para listado'!$CD$155:$CD$1048576,0),MATCH((CUADRO!Q$4&amp;$E720),'Hoja de Trabajo para listado'!$CD$151:$DC$151,0)),0)</f>
        <v>0</v>
      </c>
      <c r="R720" s="241">
        <f t="shared" ca="1" si="22"/>
        <v>0</v>
      </c>
      <c r="S720" s="247">
        <f ca="1">+R719+R720</f>
        <v>0</v>
      </c>
      <c r="T720" s="241">
        <f ca="1">+S720</f>
        <v>0</v>
      </c>
      <c r="U720" s="240">
        <f t="shared" si="23"/>
        <v>2</v>
      </c>
    </row>
    <row r="721" spans="1:21" customFormat="1" ht="15" hidden="1" customHeight="1">
      <c r="A721" s="32">
        <v>1325</v>
      </c>
      <c r="B721" s="381">
        <f>+A721</f>
        <v>1325</v>
      </c>
      <c r="C721" s="245" t="str">
        <f>+VLOOKUP(A721,bd_lista!$A$3:$C$592,3,FALSE)</f>
        <v>Gobierno Autónomo Municipal de Toco</v>
      </c>
      <c r="D721" s="383" t="str">
        <f>+C721</f>
        <v>Gobierno Autónomo Municipal de Toco</v>
      </c>
      <c r="E721" s="240" t="s">
        <v>683</v>
      </c>
      <c r="F721" s="241">
        <f ca="1">+IFERROR(INDEX('Hoja de Trabajo para listado'!$A$155:$Z$1048576,MATCH($A721,'Hoja de Trabajo para listado'!$A$155:$A$1048576,0),MATCH((CUADRO!F$4&amp;$E721),'Hoja de Trabajo para listado'!$A$151:$Z$151,0)),0)+IFERROR(INDEX('Hoja de Trabajo para listado'!$AB$155:$BA$1048576,MATCH($A721,'Hoja de Trabajo para listado'!$AB$155:$AB$1048576,0),MATCH((CUADRO!F$4&amp;$E721),'Hoja de Trabajo para listado'!$AB$151:$BA$151,0)),0)+IFERROR(INDEX('Hoja de Trabajo para listado'!$BC$155:$CB$1048576,MATCH($A721,'Hoja de Trabajo para listado'!$BC$155:$BC$1048576,0),MATCH((CUADRO!F$4&amp;$E721),'Hoja de Trabajo para listado'!$BC$151:$CB$151,0)),0)+IFERROR(INDEX('Hoja de Trabajo para listado'!$DE$153:$DG$274,MATCH($A721,'Hoja de Trabajo para listado'!$DE$153:$DE$1048576,0),MATCH((CUADRO!F$4&amp;$E721),'Hoja de Trabajo para listado'!$DE$151:$DG$151,0)),0)+IFERROR(INDEX('Hoja de Trabajo para listado'!$CD$155:$DC$1048576,MATCH($A721,'Hoja de Trabajo para listado'!$CD$155:$CD$1048576,0),MATCH((CUADRO!F$4&amp;$E721),'Hoja de Trabajo para listado'!$CD$151:$DC$151,0)),0)</f>
        <v>0</v>
      </c>
      <c r="G721" s="241">
        <f ca="1">+IFERROR(INDEX('Hoja de Trabajo para listado'!$A$155:$Z$1048576,MATCH($A721,'Hoja de Trabajo para listado'!$A$155:$A$1048576,0),MATCH((CUADRO!G$4&amp;$E721),'Hoja de Trabajo para listado'!$A$151:$Z$151,0)),0)+IFERROR(INDEX('Hoja de Trabajo para listado'!$AB$155:$BA$1048576,MATCH($A721,'Hoja de Trabajo para listado'!$AB$155:$AB$1048576,0),MATCH((CUADRO!G$4&amp;$E721),'Hoja de Trabajo para listado'!$AB$151:$BA$151,0)),0)+IFERROR(INDEX('Hoja de Trabajo para listado'!$BC$155:$CB$1048576,MATCH($A721,'Hoja de Trabajo para listado'!$BC$155:$BC$1048576,0),MATCH((CUADRO!G$4&amp;$E721),'Hoja de Trabajo para listado'!$BC$151:$CB$151,0)),0)+IFERROR(INDEX('Hoja de Trabajo para listado'!$DE$153:$DG$274,MATCH($A721,'Hoja de Trabajo para listado'!$DE$153:$DE$1048576,0),MATCH((CUADRO!G$4&amp;$E721),'Hoja de Trabajo para listado'!$DE$151:$DG$151,0)),0)+IFERROR(INDEX('Hoja de Trabajo para listado'!$CD$155:$DC$1048576,MATCH($A721,'Hoja de Trabajo para listado'!$CD$155:$CD$1048576,0),MATCH((CUADRO!G$4&amp;$E721),'Hoja de Trabajo para listado'!$CD$151:$DC$151,0)),0)</f>
        <v>0</v>
      </c>
      <c r="H721" s="241">
        <f ca="1">+IFERROR(INDEX('Hoja de Trabajo para listado'!$A$155:$Z$1048576,MATCH($A721,'Hoja de Trabajo para listado'!$A$155:$A$1048576,0),MATCH((CUADRO!H$4&amp;$E721),'Hoja de Trabajo para listado'!$A$151:$Z$151,0)),0)+IFERROR(INDEX('Hoja de Trabajo para listado'!$AB$155:$BA$1048576,MATCH($A721,'Hoja de Trabajo para listado'!$AB$155:$AB$1048576,0),MATCH((CUADRO!H$4&amp;$E721),'Hoja de Trabajo para listado'!$AB$151:$BA$151,0)),0)+IFERROR(INDEX('Hoja de Trabajo para listado'!$BC$155:$CB$1048576,MATCH($A721,'Hoja de Trabajo para listado'!$BC$155:$BC$1048576,0),MATCH((CUADRO!H$4&amp;$E721),'Hoja de Trabajo para listado'!$BC$151:$CB$151,0)),0)+IFERROR(INDEX('Hoja de Trabajo para listado'!$DE$153:$DG$274,MATCH($A721,'Hoja de Trabajo para listado'!$DE$153:$DE$1048576,0),MATCH((CUADRO!H$4&amp;$E721),'Hoja de Trabajo para listado'!$DE$151:$DG$151,0)),0)+IFERROR(INDEX('Hoja de Trabajo para listado'!$CD$155:$DC$1048576,MATCH($A721,'Hoja de Trabajo para listado'!$CD$155:$CD$1048576,0),MATCH((CUADRO!H$4&amp;$E721),'Hoja de Trabajo para listado'!$CD$151:$DC$151,0)),0)</f>
        <v>0</v>
      </c>
      <c r="I721" s="241">
        <f ca="1">+IFERROR(INDEX('Hoja de Trabajo para listado'!$A$155:$Z$1048576,MATCH($A721,'Hoja de Trabajo para listado'!$A$155:$A$1048576,0),MATCH((CUADRO!I$4&amp;$E721),'Hoja de Trabajo para listado'!$A$151:$Z$151,0)),0)+IFERROR(INDEX('Hoja de Trabajo para listado'!$AB$155:$BA$1048576,MATCH($A721,'Hoja de Trabajo para listado'!$AB$155:$AB$1048576,0),MATCH((CUADRO!I$4&amp;$E721),'Hoja de Trabajo para listado'!$AB$151:$BA$151,0)),0)+IFERROR(INDEX('Hoja de Trabajo para listado'!$BC$155:$CB$1048576,MATCH($A721,'Hoja de Trabajo para listado'!$BC$155:$BC$1048576,0),MATCH((CUADRO!I$4&amp;$E721),'Hoja de Trabajo para listado'!$BC$151:$CB$151,0)),0)+IFERROR(INDEX('Hoja de Trabajo para listado'!$DE$153:$DG$274,MATCH($A721,'Hoja de Trabajo para listado'!$DE$153:$DE$1048576,0),MATCH((CUADRO!I$4&amp;$E721),'Hoja de Trabajo para listado'!$DE$151:$DG$151,0)),0)+IFERROR(INDEX('Hoja de Trabajo para listado'!$CD$155:$DC$1048576,MATCH($A721,'Hoja de Trabajo para listado'!$CD$155:$CD$1048576,0),MATCH((CUADRO!I$4&amp;$E721),'Hoja de Trabajo para listado'!$CD$151:$DC$151,0)),0)</f>
        <v>0</v>
      </c>
      <c r="J721" s="241">
        <f ca="1">+IFERROR(INDEX('Hoja de Trabajo para listado'!$A$155:$Z$1048576,MATCH($A721,'Hoja de Trabajo para listado'!$A$155:$A$1048576,0),MATCH((CUADRO!J$4&amp;$E721),'Hoja de Trabajo para listado'!$A$151:$Z$151,0)),0)+IFERROR(INDEX('Hoja de Trabajo para listado'!$AB$155:$BA$1048576,MATCH($A721,'Hoja de Trabajo para listado'!$AB$155:$AB$1048576,0),MATCH((CUADRO!J$4&amp;$E721),'Hoja de Trabajo para listado'!$AB$151:$BA$151,0)),0)+IFERROR(INDEX('Hoja de Trabajo para listado'!$BC$155:$CB$1048576,MATCH($A721,'Hoja de Trabajo para listado'!$BC$155:$BC$1048576,0),MATCH((CUADRO!J$4&amp;$E721),'Hoja de Trabajo para listado'!$BC$151:$CB$151,0)),0)+IFERROR(INDEX('Hoja de Trabajo para listado'!$DE$153:$DG$274,MATCH($A721,'Hoja de Trabajo para listado'!$DE$153:$DE$1048576,0),MATCH((CUADRO!J$4&amp;$E721),'Hoja de Trabajo para listado'!$DE$151:$DG$151,0)),0)+IFERROR(INDEX('Hoja de Trabajo para listado'!$CD$155:$DC$1048576,MATCH($A721,'Hoja de Trabajo para listado'!$CD$155:$CD$1048576,0),MATCH((CUADRO!J$4&amp;$E721),'Hoja de Trabajo para listado'!$CD$151:$DC$151,0)),0)</f>
        <v>0</v>
      </c>
      <c r="K721" s="241">
        <f ca="1">+IFERROR(INDEX('Hoja de Trabajo para listado'!$A$155:$Z$1048576,MATCH($A721,'Hoja de Trabajo para listado'!$A$155:$A$1048576,0),MATCH((CUADRO!K$4&amp;$E721),'Hoja de Trabajo para listado'!$A$151:$Z$151,0)),0)+IFERROR(INDEX('Hoja de Trabajo para listado'!$AB$155:$BA$1048576,MATCH($A721,'Hoja de Trabajo para listado'!$AB$155:$AB$1048576,0),MATCH((CUADRO!K$4&amp;$E721),'Hoja de Trabajo para listado'!$AB$151:$BA$151,0)),0)+IFERROR(INDEX('Hoja de Trabajo para listado'!$BC$155:$CB$1048576,MATCH($A721,'Hoja de Trabajo para listado'!$BC$155:$BC$1048576,0),MATCH((CUADRO!K$4&amp;$E721),'Hoja de Trabajo para listado'!$BC$151:$CB$151,0)),0)+IFERROR(INDEX('Hoja de Trabajo para listado'!$DE$153:$DG$274,MATCH($A721,'Hoja de Trabajo para listado'!$DE$153:$DE$1048576,0),MATCH((CUADRO!K$4&amp;$E721),'Hoja de Trabajo para listado'!$DE$151:$DG$151,0)),0)+IFERROR(INDEX('Hoja de Trabajo para listado'!$CD$155:$DC$1048576,MATCH($A721,'Hoja de Trabajo para listado'!$CD$155:$CD$1048576,0),MATCH((CUADRO!K$4&amp;$E721),'Hoja de Trabajo para listado'!$CD$151:$DC$151,0)),0)</f>
        <v>0</v>
      </c>
      <c r="L721" s="241">
        <f ca="1">+IFERROR(INDEX('Hoja de Trabajo para listado'!$A$155:$Z$1048576,MATCH($A721,'Hoja de Trabajo para listado'!$A$155:$A$1048576,0),MATCH((CUADRO!L$4&amp;$E721),'Hoja de Trabajo para listado'!$A$151:$Z$151,0)),0)+IFERROR(INDEX('Hoja de Trabajo para listado'!$AB$155:$BA$1048576,MATCH($A721,'Hoja de Trabajo para listado'!$AB$155:$AB$1048576,0),MATCH((CUADRO!L$4&amp;$E721),'Hoja de Trabajo para listado'!$AB$151:$BA$151,0)),0)+IFERROR(INDEX('Hoja de Trabajo para listado'!$BC$155:$CB$1048576,MATCH($A721,'Hoja de Trabajo para listado'!$BC$155:$BC$1048576,0),MATCH((CUADRO!L$4&amp;$E721),'Hoja de Trabajo para listado'!$BC$151:$CB$151,0)),0)+IFERROR(INDEX('Hoja de Trabajo para listado'!$DE$153:$DG$274,MATCH($A721,'Hoja de Trabajo para listado'!$DE$153:$DE$1048576,0),MATCH((CUADRO!L$4&amp;$E721),'Hoja de Trabajo para listado'!$DE$151:$DG$151,0)),0)+IFERROR(INDEX('Hoja de Trabajo para listado'!$CD$155:$DC$1048576,MATCH($A721,'Hoja de Trabajo para listado'!$CD$155:$CD$1048576,0),MATCH((CUADRO!L$4&amp;$E721),'Hoja de Trabajo para listado'!$CD$151:$DC$151,0)),0)</f>
        <v>0</v>
      </c>
      <c r="M721" s="241">
        <f ca="1">+IFERROR(INDEX('Hoja de Trabajo para listado'!$A$155:$Z$1048576,MATCH($A721,'Hoja de Trabajo para listado'!$A$155:$A$1048576,0),MATCH((CUADRO!M$4&amp;$E721),'Hoja de Trabajo para listado'!$A$151:$Z$151,0)),0)+IFERROR(INDEX('Hoja de Trabajo para listado'!$AB$155:$BA$1048576,MATCH($A721,'Hoja de Trabajo para listado'!$AB$155:$AB$1048576,0),MATCH((CUADRO!M$4&amp;$E721),'Hoja de Trabajo para listado'!$AB$151:$BA$151,0)),0)+IFERROR(INDEX('Hoja de Trabajo para listado'!$BC$155:$CB$1048576,MATCH($A721,'Hoja de Trabajo para listado'!$BC$155:$BC$1048576,0),MATCH((CUADRO!M$4&amp;$E721),'Hoja de Trabajo para listado'!$BC$151:$CB$151,0)),0)+IFERROR(INDEX('Hoja de Trabajo para listado'!$DE$153:$DG$274,MATCH($A721,'Hoja de Trabajo para listado'!$DE$153:$DE$1048576,0),MATCH((CUADRO!M$4&amp;$E721),'Hoja de Trabajo para listado'!$DE$151:$DG$151,0)),0)+IFERROR(INDEX('Hoja de Trabajo para listado'!$CD$155:$DC$1048576,MATCH($A721,'Hoja de Trabajo para listado'!$CD$155:$CD$1048576,0),MATCH((CUADRO!M$4&amp;$E721),'Hoja de Trabajo para listado'!$CD$151:$DC$151,0)),0)</f>
        <v>0</v>
      </c>
      <c r="N721" s="241">
        <f ca="1">+IFERROR(INDEX('Hoja de Trabajo para listado'!$A$155:$Z$1048576,MATCH($A721,'Hoja de Trabajo para listado'!$A$155:$A$1048576,0),MATCH((CUADRO!N$4&amp;$E721),'Hoja de Trabajo para listado'!$A$151:$Z$151,0)),0)+IFERROR(INDEX('Hoja de Trabajo para listado'!$AB$155:$BA$1048576,MATCH($A721,'Hoja de Trabajo para listado'!$AB$155:$AB$1048576,0),MATCH((CUADRO!N$4&amp;$E721),'Hoja de Trabajo para listado'!$AB$151:$BA$151,0)),0)+IFERROR(INDEX('Hoja de Trabajo para listado'!$BC$155:$CB$1048576,MATCH($A721,'Hoja de Trabajo para listado'!$BC$155:$BC$1048576,0),MATCH((CUADRO!N$4&amp;$E721),'Hoja de Trabajo para listado'!$BC$151:$CB$151,0)),0)+IFERROR(INDEX('Hoja de Trabajo para listado'!$DE$153:$DG$274,MATCH($A721,'Hoja de Trabajo para listado'!$DE$153:$DE$1048576,0),MATCH((CUADRO!N$4&amp;$E721),'Hoja de Trabajo para listado'!$DE$151:$DG$151,0)),0)+IFERROR(INDEX('Hoja de Trabajo para listado'!$CD$155:$DC$1048576,MATCH($A721,'Hoja de Trabajo para listado'!$CD$155:$CD$1048576,0),MATCH((CUADRO!N$4&amp;$E721),'Hoja de Trabajo para listado'!$CD$151:$DC$151,0)),0)</f>
        <v>0</v>
      </c>
      <c r="O721" s="241">
        <f ca="1">+IFERROR(INDEX('Hoja de Trabajo para listado'!$A$155:$Z$1048576,MATCH($A721,'Hoja de Trabajo para listado'!$A$155:$A$1048576,0),MATCH((CUADRO!O$4&amp;$E721),'Hoja de Trabajo para listado'!$A$151:$Z$151,0)),0)+IFERROR(INDEX('Hoja de Trabajo para listado'!$AB$155:$BA$1048576,MATCH($A721,'Hoja de Trabajo para listado'!$AB$155:$AB$1048576,0),MATCH((CUADRO!O$4&amp;$E721),'Hoja de Trabajo para listado'!$AB$151:$BA$151,0)),0)+IFERROR(INDEX('Hoja de Trabajo para listado'!$BC$155:$CB$1048576,MATCH($A721,'Hoja de Trabajo para listado'!$BC$155:$BC$1048576,0),MATCH((CUADRO!O$4&amp;$E721),'Hoja de Trabajo para listado'!$BC$151:$CB$151,0)),0)+IFERROR(INDEX('Hoja de Trabajo para listado'!$DE$153:$DG$274,MATCH($A721,'Hoja de Trabajo para listado'!$DE$153:$DE$1048576,0),MATCH((CUADRO!O$4&amp;$E721),'Hoja de Trabajo para listado'!$DE$151:$DG$151,0)),0)+IFERROR(INDEX('Hoja de Trabajo para listado'!$CD$155:$DC$1048576,MATCH($A721,'Hoja de Trabajo para listado'!$CD$155:$CD$1048576,0),MATCH((CUADRO!O$4&amp;$E721),'Hoja de Trabajo para listado'!$CD$151:$DC$151,0)),0)</f>
        <v>0</v>
      </c>
      <c r="P721" s="241">
        <f ca="1">+IFERROR(INDEX('Hoja de Trabajo para listado'!$A$155:$Z$1048576,MATCH($A721,'Hoja de Trabajo para listado'!$A$155:$A$1048576,0),MATCH((CUADRO!P$4&amp;$E721),'Hoja de Trabajo para listado'!$A$151:$Z$151,0)),0)+IFERROR(INDEX('Hoja de Trabajo para listado'!$AB$155:$BA$1048576,MATCH($A721,'Hoja de Trabajo para listado'!$AB$155:$AB$1048576,0),MATCH((CUADRO!P$4&amp;$E721),'Hoja de Trabajo para listado'!$AB$151:$BA$151,0)),0)+IFERROR(INDEX('Hoja de Trabajo para listado'!$BC$155:$CB$1048576,MATCH($A721,'Hoja de Trabajo para listado'!$BC$155:$BC$1048576,0),MATCH((CUADRO!P$4&amp;$E721),'Hoja de Trabajo para listado'!$BC$151:$CB$151,0)),0)+IFERROR(INDEX('Hoja de Trabajo para listado'!$DE$153:$DG$274,MATCH($A721,'Hoja de Trabajo para listado'!$DE$153:$DE$1048576,0),MATCH((CUADRO!P$4&amp;$E721),'Hoja de Trabajo para listado'!$DE$151:$DG$151,0)),0)+IFERROR(INDEX('Hoja de Trabajo para listado'!$CD$155:$DC$1048576,MATCH($A721,'Hoja de Trabajo para listado'!$CD$155:$CD$1048576,0),MATCH((CUADRO!P$4&amp;$E721),'Hoja de Trabajo para listado'!$CD$151:$DC$151,0)),0)</f>
        <v>0</v>
      </c>
      <c r="Q721" s="241">
        <f ca="1">+IFERROR(INDEX('Hoja de Trabajo para listado'!$A$155:$Z$1048576,MATCH($A721,'Hoja de Trabajo para listado'!$A$155:$A$1048576,0),MATCH((CUADRO!Q$4&amp;$E721),'Hoja de Trabajo para listado'!$A$151:$Z$151,0)),0)+IFERROR(INDEX('Hoja de Trabajo para listado'!$AB$155:$BA$1048576,MATCH($A721,'Hoja de Trabajo para listado'!$AB$155:$AB$1048576,0),MATCH((CUADRO!Q$4&amp;$E721),'Hoja de Trabajo para listado'!$AB$151:$BA$151,0)),0)+IFERROR(INDEX('Hoja de Trabajo para listado'!$BC$155:$CB$1048576,MATCH($A721,'Hoja de Trabajo para listado'!$BC$155:$BC$1048576,0),MATCH((CUADRO!Q$4&amp;$E721),'Hoja de Trabajo para listado'!$BC$151:$CB$151,0)),0)+IFERROR(INDEX('Hoja de Trabajo para listado'!$DE$153:$DG$274,MATCH($A721,'Hoja de Trabajo para listado'!$DE$153:$DE$1048576,0),MATCH((CUADRO!Q$4&amp;$E721),'Hoja de Trabajo para listado'!$DE$151:$DG$151,0)),0)+IFERROR(INDEX('Hoja de Trabajo para listado'!$CD$155:$DC$1048576,MATCH($A721,'Hoja de Trabajo para listado'!$CD$155:$CD$1048576,0),MATCH((CUADRO!Q$4&amp;$E721),'Hoja de Trabajo para listado'!$CD$151:$DC$151,0)),0)</f>
        <v>0</v>
      </c>
      <c r="R721" s="241">
        <f t="shared" ca="1" si="22"/>
        <v>0</v>
      </c>
      <c r="S721" s="247"/>
      <c r="T721" s="241">
        <f ca="1">+T722</f>
        <v>0</v>
      </c>
      <c r="U721" s="240">
        <f t="shared" si="23"/>
        <v>1</v>
      </c>
    </row>
    <row r="722" spans="1:21" customFormat="1" ht="15" hidden="1" customHeight="1">
      <c r="A722" s="32">
        <v>1325</v>
      </c>
      <c r="B722" s="382"/>
      <c r="C722" s="245" t="str">
        <f>+VLOOKUP(A722,bd_lista!$A$3:$C$592,3,FALSE)</f>
        <v>Gobierno Autónomo Municipal de Toco</v>
      </c>
      <c r="D722" s="384"/>
      <c r="E722" s="242" t="s">
        <v>684</v>
      </c>
      <c r="F722" s="241">
        <f ca="1">+IFERROR(INDEX('Hoja de Trabajo para listado'!$A$155:$Z$1048576,MATCH($A722,'Hoja de Trabajo para listado'!$A$155:$A$1048576,0),MATCH((CUADRO!F$4&amp;$E722),'Hoja de Trabajo para listado'!$A$151:$Z$151,0)),0)+IFERROR(INDEX('Hoja de Trabajo para listado'!$AB$155:$BA$1048576,MATCH($A722,'Hoja de Trabajo para listado'!$AB$155:$AB$1048576,0),MATCH((CUADRO!F$4&amp;$E722),'Hoja de Trabajo para listado'!$AB$151:$BA$151,0)),0)+IFERROR(INDEX('Hoja de Trabajo para listado'!$BC$155:$CB$1048576,MATCH($A722,'Hoja de Trabajo para listado'!$BC$155:$BC$1048576,0),MATCH((CUADRO!F$4&amp;$E722),'Hoja de Trabajo para listado'!$BC$151:$CB$151,0)),0)+IFERROR(INDEX('Hoja de Trabajo para listado'!$DE$153:$DG$274,MATCH($A722,'Hoja de Trabajo para listado'!$DE$153:$DE$1048576,0),MATCH((CUADRO!F$4&amp;$E722),'Hoja de Trabajo para listado'!$DE$151:$DG$151,0)),0)+IFERROR(INDEX('Hoja de Trabajo para listado'!$CD$155:$DC$1048576,MATCH($A722,'Hoja de Trabajo para listado'!$CD$155:$CD$1048576,0),MATCH((CUADRO!F$4&amp;$E722),'Hoja de Trabajo para listado'!$CD$151:$DC$151,0)),0)</f>
        <v>0</v>
      </c>
      <c r="G722" s="241">
        <f ca="1">+IFERROR(INDEX('Hoja de Trabajo para listado'!$A$155:$Z$1048576,MATCH($A722,'Hoja de Trabajo para listado'!$A$155:$A$1048576,0),MATCH((CUADRO!G$4&amp;$E722),'Hoja de Trabajo para listado'!$A$151:$Z$151,0)),0)+IFERROR(INDEX('Hoja de Trabajo para listado'!$AB$155:$BA$1048576,MATCH($A722,'Hoja de Trabajo para listado'!$AB$155:$AB$1048576,0),MATCH((CUADRO!G$4&amp;$E722),'Hoja de Trabajo para listado'!$AB$151:$BA$151,0)),0)+IFERROR(INDEX('Hoja de Trabajo para listado'!$BC$155:$CB$1048576,MATCH($A722,'Hoja de Trabajo para listado'!$BC$155:$BC$1048576,0),MATCH((CUADRO!G$4&amp;$E722),'Hoja de Trabajo para listado'!$BC$151:$CB$151,0)),0)+IFERROR(INDEX('Hoja de Trabajo para listado'!$DE$153:$DG$274,MATCH($A722,'Hoja de Trabajo para listado'!$DE$153:$DE$1048576,0),MATCH((CUADRO!G$4&amp;$E722),'Hoja de Trabajo para listado'!$DE$151:$DG$151,0)),0)+IFERROR(INDEX('Hoja de Trabajo para listado'!$CD$155:$DC$1048576,MATCH($A722,'Hoja de Trabajo para listado'!$CD$155:$CD$1048576,0),MATCH((CUADRO!G$4&amp;$E722),'Hoja de Trabajo para listado'!$CD$151:$DC$151,0)),0)</f>
        <v>0</v>
      </c>
      <c r="H722" s="241">
        <f ca="1">+IFERROR(INDEX('Hoja de Trabajo para listado'!$A$155:$Z$1048576,MATCH($A722,'Hoja de Trabajo para listado'!$A$155:$A$1048576,0),MATCH((CUADRO!H$4&amp;$E722),'Hoja de Trabajo para listado'!$A$151:$Z$151,0)),0)+IFERROR(INDEX('Hoja de Trabajo para listado'!$AB$155:$BA$1048576,MATCH($A722,'Hoja de Trabajo para listado'!$AB$155:$AB$1048576,0),MATCH((CUADRO!H$4&amp;$E722),'Hoja de Trabajo para listado'!$AB$151:$BA$151,0)),0)+IFERROR(INDEX('Hoja de Trabajo para listado'!$BC$155:$CB$1048576,MATCH($A722,'Hoja de Trabajo para listado'!$BC$155:$BC$1048576,0),MATCH((CUADRO!H$4&amp;$E722),'Hoja de Trabajo para listado'!$BC$151:$CB$151,0)),0)+IFERROR(INDEX('Hoja de Trabajo para listado'!$DE$153:$DG$274,MATCH($A722,'Hoja de Trabajo para listado'!$DE$153:$DE$1048576,0),MATCH((CUADRO!H$4&amp;$E722),'Hoja de Trabajo para listado'!$DE$151:$DG$151,0)),0)+IFERROR(INDEX('Hoja de Trabajo para listado'!$CD$155:$DC$1048576,MATCH($A722,'Hoja de Trabajo para listado'!$CD$155:$CD$1048576,0),MATCH((CUADRO!H$4&amp;$E722),'Hoja de Trabajo para listado'!$CD$151:$DC$151,0)),0)</f>
        <v>0</v>
      </c>
      <c r="I722" s="241">
        <f ca="1">+IFERROR(INDEX('Hoja de Trabajo para listado'!$A$155:$Z$1048576,MATCH($A722,'Hoja de Trabajo para listado'!$A$155:$A$1048576,0),MATCH((CUADRO!I$4&amp;$E722),'Hoja de Trabajo para listado'!$A$151:$Z$151,0)),0)+IFERROR(INDEX('Hoja de Trabajo para listado'!$AB$155:$BA$1048576,MATCH($A722,'Hoja de Trabajo para listado'!$AB$155:$AB$1048576,0),MATCH((CUADRO!I$4&amp;$E722),'Hoja de Trabajo para listado'!$AB$151:$BA$151,0)),0)+IFERROR(INDEX('Hoja de Trabajo para listado'!$BC$155:$CB$1048576,MATCH($A722,'Hoja de Trabajo para listado'!$BC$155:$BC$1048576,0),MATCH((CUADRO!I$4&amp;$E722),'Hoja de Trabajo para listado'!$BC$151:$CB$151,0)),0)+IFERROR(INDEX('Hoja de Trabajo para listado'!$DE$153:$DG$274,MATCH($A722,'Hoja de Trabajo para listado'!$DE$153:$DE$1048576,0),MATCH((CUADRO!I$4&amp;$E722),'Hoja de Trabajo para listado'!$DE$151:$DG$151,0)),0)+IFERROR(INDEX('Hoja de Trabajo para listado'!$CD$155:$DC$1048576,MATCH($A722,'Hoja de Trabajo para listado'!$CD$155:$CD$1048576,0),MATCH((CUADRO!I$4&amp;$E722),'Hoja de Trabajo para listado'!$CD$151:$DC$151,0)),0)</f>
        <v>0</v>
      </c>
      <c r="J722" s="241">
        <f ca="1">+IFERROR(INDEX('Hoja de Trabajo para listado'!$A$155:$Z$1048576,MATCH($A722,'Hoja de Trabajo para listado'!$A$155:$A$1048576,0),MATCH((CUADRO!J$4&amp;$E722),'Hoja de Trabajo para listado'!$A$151:$Z$151,0)),0)+IFERROR(INDEX('Hoja de Trabajo para listado'!$AB$155:$BA$1048576,MATCH($A722,'Hoja de Trabajo para listado'!$AB$155:$AB$1048576,0),MATCH((CUADRO!J$4&amp;$E722),'Hoja de Trabajo para listado'!$AB$151:$BA$151,0)),0)+IFERROR(INDEX('Hoja de Trabajo para listado'!$BC$155:$CB$1048576,MATCH($A722,'Hoja de Trabajo para listado'!$BC$155:$BC$1048576,0),MATCH((CUADRO!J$4&amp;$E722),'Hoja de Trabajo para listado'!$BC$151:$CB$151,0)),0)+IFERROR(INDEX('Hoja de Trabajo para listado'!$DE$153:$DG$274,MATCH($A722,'Hoja de Trabajo para listado'!$DE$153:$DE$1048576,0),MATCH((CUADRO!J$4&amp;$E722),'Hoja de Trabajo para listado'!$DE$151:$DG$151,0)),0)+IFERROR(INDEX('Hoja de Trabajo para listado'!$CD$155:$DC$1048576,MATCH($A722,'Hoja de Trabajo para listado'!$CD$155:$CD$1048576,0),MATCH((CUADRO!J$4&amp;$E722),'Hoja de Trabajo para listado'!$CD$151:$DC$151,0)),0)</f>
        <v>0</v>
      </c>
      <c r="K722" s="241">
        <f ca="1">+IFERROR(INDEX('Hoja de Trabajo para listado'!$A$155:$Z$1048576,MATCH($A722,'Hoja de Trabajo para listado'!$A$155:$A$1048576,0),MATCH((CUADRO!K$4&amp;$E722),'Hoja de Trabajo para listado'!$A$151:$Z$151,0)),0)+IFERROR(INDEX('Hoja de Trabajo para listado'!$AB$155:$BA$1048576,MATCH($A722,'Hoja de Trabajo para listado'!$AB$155:$AB$1048576,0),MATCH((CUADRO!K$4&amp;$E722),'Hoja de Trabajo para listado'!$AB$151:$BA$151,0)),0)+IFERROR(INDEX('Hoja de Trabajo para listado'!$BC$155:$CB$1048576,MATCH($A722,'Hoja de Trabajo para listado'!$BC$155:$BC$1048576,0),MATCH((CUADRO!K$4&amp;$E722),'Hoja de Trabajo para listado'!$BC$151:$CB$151,0)),0)+IFERROR(INDEX('Hoja de Trabajo para listado'!$DE$153:$DG$274,MATCH($A722,'Hoja de Trabajo para listado'!$DE$153:$DE$1048576,0),MATCH((CUADRO!K$4&amp;$E722),'Hoja de Trabajo para listado'!$DE$151:$DG$151,0)),0)+IFERROR(INDEX('Hoja de Trabajo para listado'!$CD$155:$DC$1048576,MATCH($A722,'Hoja de Trabajo para listado'!$CD$155:$CD$1048576,0),MATCH((CUADRO!K$4&amp;$E722),'Hoja de Trabajo para listado'!$CD$151:$DC$151,0)),0)</f>
        <v>0</v>
      </c>
      <c r="L722" s="241">
        <f ca="1">+IFERROR(INDEX('Hoja de Trabajo para listado'!$A$155:$Z$1048576,MATCH($A722,'Hoja de Trabajo para listado'!$A$155:$A$1048576,0),MATCH((CUADRO!L$4&amp;$E722),'Hoja de Trabajo para listado'!$A$151:$Z$151,0)),0)+IFERROR(INDEX('Hoja de Trabajo para listado'!$AB$155:$BA$1048576,MATCH($A722,'Hoja de Trabajo para listado'!$AB$155:$AB$1048576,0),MATCH((CUADRO!L$4&amp;$E722),'Hoja de Trabajo para listado'!$AB$151:$BA$151,0)),0)+IFERROR(INDEX('Hoja de Trabajo para listado'!$BC$155:$CB$1048576,MATCH($A722,'Hoja de Trabajo para listado'!$BC$155:$BC$1048576,0),MATCH((CUADRO!L$4&amp;$E722),'Hoja de Trabajo para listado'!$BC$151:$CB$151,0)),0)+IFERROR(INDEX('Hoja de Trabajo para listado'!$DE$153:$DG$274,MATCH($A722,'Hoja de Trabajo para listado'!$DE$153:$DE$1048576,0),MATCH((CUADRO!L$4&amp;$E722),'Hoja de Trabajo para listado'!$DE$151:$DG$151,0)),0)+IFERROR(INDEX('Hoja de Trabajo para listado'!$CD$155:$DC$1048576,MATCH($A722,'Hoja de Trabajo para listado'!$CD$155:$CD$1048576,0),MATCH((CUADRO!L$4&amp;$E722),'Hoja de Trabajo para listado'!$CD$151:$DC$151,0)),0)</f>
        <v>0</v>
      </c>
      <c r="M722" s="241">
        <f ca="1">+IFERROR(INDEX('Hoja de Trabajo para listado'!$A$155:$Z$1048576,MATCH($A722,'Hoja de Trabajo para listado'!$A$155:$A$1048576,0),MATCH((CUADRO!M$4&amp;$E722),'Hoja de Trabajo para listado'!$A$151:$Z$151,0)),0)+IFERROR(INDEX('Hoja de Trabajo para listado'!$AB$155:$BA$1048576,MATCH($A722,'Hoja de Trabajo para listado'!$AB$155:$AB$1048576,0),MATCH((CUADRO!M$4&amp;$E722),'Hoja de Trabajo para listado'!$AB$151:$BA$151,0)),0)+IFERROR(INDEX('Hoja de Trabajo para listado'!$BC$155:$CB$1048576,MATCH($A722,'Hoja de Trabajo para listado'!$BC$155:$BC$1048576,0),MATCH((CUADRO!M$4&amp;$E722),'Hoja de Trabajo para listado'!$BC$151:$CB$151,0)),0)+IFERROR(INDEX('Hoja de Trabajo para listado'!$DE$153:$DG$274,MATCH($A722,'Hoja de Trabajo para listado'!$DE$153:$DE$1048576,0),MATCH((CUADRO!M$4&amp;$E722),'Hoja de Trabajo para listado'!$DE$151:$DG$151,0)),0)+IFERROR(INDEX('Hoja de Trabajo para listado'!$CD$155:$DC$1048576,MATCH($A722,'Hoja de Trabajo para listado'!$CD$155:$CD$1048576,0),MATCH((CUADRO!M$4&amp;$E722),'Hoja de Trabajo para listado'!$CD$151:$DC$151,0)),0)</f>
        <v>0</v>
      </c>
      <c r="N722" s="241">
        <f ca="1">+IFERROR(INDEX('Hoja de Trabajo para listado'!$A$155:$Z$1048576,MATCH($A722,'Hoja de Trabajo para listado'!$A$155:$A$1048576,0),MATCH((CUADRO!N$4&amp;$E722),'Hoja de Trabajo para listado'!$A$151:$Z$151,0)),0)+IFERROR(INDEX('Hoja de Trabajo para listado'!$AB$155:$BA$1048576,MATCH($A722,'Hoja de Trabajo para listado'!$AB$155:$AB$1048576,0),MATCH((CUADRO!N$4&amp;$E722),'Hoja de Trabajo para listado'!$AB$151:$BA$151,0)),0)+IFERROR(INDEX('Hoja de Trabajo para listado'!$BC$155:$CB$1048576,MATCH($A722,'Hoja de Trabajo para listado'!$BC$155:$BC$1048576,0),MATCH((CUADRO!N$4&amp;$E722),'Hoja de Trabajo para listado'!$BC$151:$CB$151,0)),0)+IFERROR(INDEX('Hoja de Trabajo para listado'!$DE$153:$DG$274,MATCH($A722,'Hoja de Trabajo para listado'!$DE$153:$DE$1048576,0),MATCH((CUADRO!N$4&amp;$E722),'Hoja de Trabajo para listado'!$DE$151:$DG$151,0)),0)+IFERROR(INDEX('Hoja de Trabajo para listado'!$CD$155:$DC$1048576,MATCH($A722,'Hoja de Trabajo para listado'!$CD$155:$CD$1048576,0),MATCH((CUADRO!N$4&amp;$E722),'Hoja de Trabajo para listado'!$CD$151:$DC$151,0)),0)</f>
        <v>0</v>
      </c>
      <c r="O722" s="241">
        <f ca="1">+IFERROR(INDEX('Hoja de Trabajo para listado'!$A$155:$Z$1048576,MATCH($A722,'Hoja de Trabajo para listado'!$A$155:$A$1048576,0),MATCH((CUADRO!O$4&amp;$E722),'Hoja de Trabajo para listado'!$A$151:$Z$151,0)),0)+IFERROR(INDEX('Hoja de Trabajo para listado'!$AB$155:$BA$1048576,MATCH($A722,'Hoja de Trabajo para listado'!$AB$155:$AB$1048576,0),MATCH((CUADRO!O$4&amp;$E722),'Hoja de Trabajo para listado'!$AB$151:$BA$151,0)),0)+IFERROR(INDEX('Hoja de Trabajo para listado'!$BC$155:$CB$1048576,MATCH($A722,'Hoja de Trabajo para listado'!$BC$155:$BC$1048576,0),MATCH((CUADRO!O$4&amp;$E722),'Hoja de Trabajo para listado'!$BC$151:$CB$151,0)),0)+IFERROR(INDEX('Hoja de Trabajo para listado'!$DE$153:$DG$274,MATCH($A722,'Hoja de Trabajo para listado'!$DE$153:$DE$1048576,0),MATCH((CUADRO!O$4&amp;$E722),'Hoja de Trabajo para listado'!$DE$151:$DG$151,0)),0)+IFERROR(INDEX('Hoja de Trabajo para listado'!$CD$155:$DC$1048576,MATCH($A722,'Hoja de Trabajo para listado'!$CD$155:$CD$1048576,0),MATCH((CUADRO!O$4&amp;$E722),'Hoja de Trabajo para listado'!$CD$151:$DC$151,0)),0)</f>
        <v>0</v>
      </c>
      <c r="P722" s="241">
        <f ca="1">+IFERROR(INDEX('Hoja de Trabajo para listado'!$A$155:$Z$1048576,MATCH($A722,'Hoja de Trabajo para listado'!$A$155:$A$1048576,0),MATCH((CUADRO!P$4&amp;$E722),'Hoja de Trabajo para listado'!$A$151:$Z$151,0)),0)+IFERROR(INDEX('Hoja de Trabajo para listado'!$AB$155:$BA$1048576,MATCH($A722,'Hoja de Trabajo para listado'!$AB$155:$AB$1048576,0),MATCH((CUADRO!P$4&amp;$E722),'Hoja de Trabajo para listado'!$AB$151:$BA$151,0)),0)+IFERROR(INDEX('Hoja de Trabajo para listado'!$BC$155:$CB$1048576,MATCH($A722,'Hoja de Trabajo para listado'!$BC$155:$BC$1048576,0),MATCH((CUADRO!P$4&amp;$E722),'Hoja de Trabajo para listado'!$BC$151:$CB$151,0)),0)+IFERROR(INDEX('Hoja de Trabajo para listado'!$DE$153:$DG$274,MATCH($A722,'Hoja de Trabajo para listado'!$DE$153:$DE$1048576,0),MATCH((CUADRO!P$4&amp;$E722),'Hoja de Trabajo para listado'!$DE$151:$DG$151,0)),0)+IFERROR(INDEX('Hoja de Trabajo para listado'!$CD$155:$DC$1048576,MATCH($A722,'Hoja de Trabajo para listado'!$CD$155:$CD$1048576,0),MATCH((CUADRO!P$4&amp;$E722),'Hoja de Trabajo para listado'!$CD$151:$DC$151,0)),0)</f>
        <v>0</v>
      </c>
      <c r="Q722" s="241">
        <f ca="1">+IFERROR(INDEX('Hoja de Trabajo para listado'!$A$155:$Z$1048576,MATCH($A722,'Hoja de Trabajo para listado'!$A$155:$A$1048576,0),MATCH((CUADRO!Q$4&amp;$E722),'Hoja de Trabajo para listado'!$A$151:$Z$151,0)),0)+IFERROR(INDEX('Hoja de Trabajo para listado'!$AB$155:$BA$1048576,MATCH($A722,'Hoja de Trabajo para listado'!$AB$155:$AB$1048576,0),MATCH((CUADRO!Q$4&amp;$E722),'Hoja de Trabajo para listado'!$AB$151:$BA$151,0)),0)+IFERROR(INDEX('Hoja de Trabajo para listado'!$BC$155:$CB$1048576,MATCH($A722,'Hoja de Trabajo para listado'!$BC$155:$BC$1048576,0),MATCH((CUADRO!Q$4&amp;$E722),'Hoja de Trabajo para listado'!$BC$151:$CB$151,0)),0)+IFERROR(INDEX('Hoja de Trabajo para listado'!$DE$153:$DG$274,MATCH($A722,'Hoja de Trabajo para listado'!$DE$153:$DE$1048576,0),MATCH((CUADRO!Q$4&amp;$E722),'Hoja de Trabajo para listado'!$DE$151:$DG$151,0)),0)+IFERROR(INDEX('Hoja de Trabajo para listado'!$CD$155:$DC$1048576,MATCH($A722,'Hoja de Trabajo para listado'!$CD$155:$CD$1048576,0),MATCH((CUADRO!Q$4&amp;$E722),'Hoja de Trabajo para listado'!$CD$151:$DC$151,0)),0)</f>
        <v>0</v>
      </c>
      <c r="R722" s="241">
        <f t="shared" ca="1" si="22"/>
        <v>0</v>
      </c>
      <c r="S722" s="247">
        <f ca="1">+R721+R722</f>
        <v>0</v>
      </c>
      <c r="T722" s="241">
        <f ca="1">+S722</f>
        <v>0</v>
      </c>
      <c r="U722" s="240">
        <f t="shared" si="23"/>
        <v>2</v>
      </c>
    </row>
    <row r="723" spans="1:21" customFormat="1" ht="15" hidden="1" customHeight="1">
      <c r="A723" s="32">
        <v>1326</v>
      </c>
      <c r="B723" s="381">
        <f>+A723</f>
        <v>1326</v>
      </c>
      <c r="C723" s="245" t="str">
        <f>+VLOOKUP(A723,bd_lista!$A$3:$C$592,3,FALSE)</f>
        <v>Gobierno Autónomo Municipal de Tolata</v>
      </c>
      <c r="D723" s="383" t="str">
        <f>+C723</f>
        <v>Gobierno Autónomo Municipal de Tolata</v>
      </c>
      <c r="E723" s="240" t="s">
        <v>683</v>
      </c>
      <c r="F723" s="241">
        <f ca="1">+IFERROR(INDEX('Hoja de Trabajo para listado'!$A$155:$Z$1048576,MATCH($A723,'Hoja de Trabajo para listado'!$A$155:$A$1048576,0),MATCH((CUADRO!F$4&amp;$E723),'Hoja de Trabajo para listado'!$A$151:$Z$151,0)),0)+IFERROR(INDEX('Hoja de Trabajo para listado'!$AB$155:$BA$1048576,MATCH($A723,'Hoja de Trabajo para listado'!$AB$155:$AB$1048576,0),MATCH((CUADRO!F$4&amp;$E723),'Hoja de Trabajo para listado'!$AB$151:$BA$151,0)),0)+IFERROR(INDEX('Hoja de Trabajo para listado'!$BC$155:$CB$1048576,MATCH($A723,'Hoja de Trabajo para listado'!$BC$155:$BC$1048576,0),MATCH((CUADRO!F$4&amp;$E723),'Hoja de Trabajo para listado'!$BC$151:$CB$151,0)),0)+IFERROR(INDEX('Hoja de Trabajo para listado'!$DE$153:$DG$274,MATCH($A723,'Hoja de Trabajo para listado'!$DE$153:$DE$1048576,0),MATCH((CUADRO!F$4&amp;$E723),'Hoja de Trabajo para listado'!$DE$151:$DG$151,0)),0)+IFERROR(INDEX('Hoja de Trabajo para listado'!$CD$155:$DC$1048576,MATCH($A723,'Hoja de Trabajo para listado'!$CD$155:$CD$1048576,0),MATCH((CUADRO!F$4&amp;$E723),'Hoja de Trabajo para listado'!$CD$151:$DC$151,0)),0)</f>
        <v>0</v>
      </c>
      <c r="G723" s="241">
        <f ca="1">+IFERROR(INDEX('Hoja de Trabajo para listado'!$A$155:$Z$1048576,MATCH($A723,'Hoja de Trabajo para listado'!$A$155:$A$1048576,0),MATCH((CUADRO!G$4&amp;$E723),'Hoja de Trabajo para listado'!$A$151:$Z$151,0)),0)+IFERROR(INDEX('Hoja de Trabajo para listado'!$AB$155:$BA$1048576,MATCH($A723,'Hoja de Trabajo para listado'!$AB$155:$AB$1048576,0),MATCH((CUADRO!G$4&amp;$E723),'Hoja de Trabajo para listado'!$AB$151:$BA$151,0)),0)+IFERROR(INDEX('Hoja de Trabajo para listado'!$BC$155:$CB$1048576,MATCH($A723,'Hoja de Trabajo para listado'!$BC$155:$BC$1048576,0),MATCH((CUADRO!G$4&amp;$E723),'Hoja de Trabajo para listado'!$BC$151:$CB$151,0)),0)+IFERROR(INDEX('Hoja de Trabajo para listado'!$DE$153:$DG$274,MATCH($A723,'Hoja de Trabajo para listado'!$DE$153:$DE$1048576,0),MATCH((CUADRO!G$4&amp;$E723),'Hoja de Trabajo para listado'!$DE$151:$DG$151,0)),0)+IFERROR(INDEX('Hoja de Trabajo para listado'!$CD$155:$DC$1048576,MATCH($A723,'Hoja de Trabajo para listado'!$CD$155:$CD$1048576,0),MATCH((CUADRO!G$4&amp;$E723),'Hoja de Trabajo para listado'!$CD$151:$DC$151,0)),0)</f>
        <v>0</v>
      </c>
      <c r="H723" s="241">
        <f ca="1">+IFERROR(INDEX('Hoja de Trabajo para listado'!$A$155:$Z$1048576,MATCH($A723,'Hoja de Trabajo para listado'!$A$155:$A$1048576,0),MATCH((CUADRO!H$4&amp;$E723),'Hoja de Trabajo para listado'!$A$151:$Z$151,0)),0)+IFERROR(INDEX('Hoja de Trabajo para listado'!$AB$155:$BA$1048576,MATCH($A723,'Hoja de Trabajo para listado'!$AB$155:$AB$1048576,0),MATCH((CUADRO!H$4&amp;$E723),'Hoja de Trabajo para listado'!$AB$151:$BA$151,0)),0)+IFERROR(INDEX('Hoja de Trabajo para listado'!$BC$155:$CB$1048576,MATCH($A723,'Hoja de Trabajo para listado'!$BC$155:$BC$1048576,0),MATCH((CUADRO!H$4&amp;$E723),'Hoja de Trabajo para listado'!$BC$151:$CB$151,0)),0)+IFERROR(INDEX('Hoja de Trabajo para listado'!$DE$153:$DG$274,MATCH($A723,'Hoja de Trabajo para listado'!$DE$153:$DE$1048576,0),MATCH((CUADRO!H$4&amp;$E723),'Hoja de Trabajo para listado'!$DE$151:$DG$151,0)),0)+IFERROR(INDEX('Hoja de Trabajo para listado'!$CD$155:$DC$1048576,MATCH($A723,'Hoja de Trabajo para listado'!$CD$155:$CD$1048576,0),MATCH((CUADRO!H$4&amp;$E723),'Hoja de Trabajo para listado'!$CD$151:$DC$151,0)),0)</f>
        <v>0</v>
      </c>
      <c r="I723" s="241">
        <f ca="1">+IFERROR(INDEX('Hoja de Trabajo para listado'!$A$155:$Z$1048576,MATCH($A723,'Hoja de Trabajo para listado'!$A$155:$A$1048576,0),MATCH((CUADRO!I$4&amp;$E723),'Hoja de Trabajo para listado'!$A$151:$Z$151,0)),0)+IFERROR(INDEX('Hoja de Trabajo para listado'!$AB$155:$BA$1048576,MATCH($A723,'Hoja de Trabajo para listado'!$AB$155:$AB$1048576,0),MATCH((CUADRO!I$4&amp;$E723),'Hoja de Trabajo para listado'!$AB$151:$BA$151,0)),0)+IFERROR(INDEX('Hoja de Trabajo para listado'!$BC$155:$CB$1048576,MATCH($A723,'Hoja de Trabajo para listado'!$BC$155:$BC$1048576,0),MATCH((CUADRO!I$4&amp;$E723),'Hoja de Trabajo para listado'!$BC$151:$CB$151,0)),0)+IFERROR(INDEX('Hoja de Trabajo para listado'!$DE$153:$DG$274,MATCH($A723,'Hoja de Trabajo para listado'!$DE$153:$DE$1048576,0),MATCH((CUADRO!I$4&amp;$E723),'Hoja de Trabajo para listado'!$DE$151:$DG$151,0)),0)+IFERROR(INDEX('Hoja de Trabajo para listado'!$CD$155:$DC$1048576,MATCH($A723,'Hoja de Trabajo para listado'!$CD$155:$CD$1048576,0),MATCH((CUADRO!I$4&amp;$E723),'Hoja de Trabajo para listado'!$CD$151:$DC$151,0)),0)</f>
        <v>0</v>
      </c>
      <c r="J723" s="241">
        <f ca="1">+IFERROR(INDEX('Hoja de Trabajo para listado'!$A$155:$Z$1048576,MATCH($A723,'Hoja de Trabajo para listado'!$A$155:$A$1048576,0),MATCH((CUADRO!J$4&amp;$E723),'Hoja de Trabajo para listado'!$A$151:$Z$151,0)),0)+IFERROR(INDEX('Hoja de Trabajo para listado'!$AB$155:$BA$1048576,MATCH($A723,'Hoja de Trabajo para listado'!$AB$155:$AB$1048576,0),MATCH((CUADRO!J$4&amp;$E723),'Hoja de Trabajo para listado'!$AB$151:$BA$151,0)),0)+IFERROR(INDEX('Hoja de Trabajo para listado'!$BC$155:$CB$1048576,MATCH($A723,'Hoja de Trabajo para listado'!$BC$155:$BC$1048576,0),MATCH((CUADRO!J$4&amp;$E723),'Hoja de Trabajo para listado'!$BC$151:$CB$151,0)),0)+IFERROR(INDEX('Hoja de Trabajo para listado'!$DE$153:$DG$274,MATCH($A723,'Hoja de Trabajo para listado'!$DE$153:$DE$1048576,0),MATCH((CUADRO!J$4&amp;$E723),'Hoja de Trabajo para listado'!$DE$151:$DG$151,0)),0)+IFERROR(INDEX('Hoja de Trabajo para listado'!$CD$155:$DC$1048576,MATCH($A723,'Hoja de Trabajo para listado'!$CD$155:$CD$1048576,0),MATCH((CUADRO!J$4&amp;$E723),'Hoja de Trabajo para listado'!$CD$151:$DC$151,0)),0)</f>
        <v>0</v>
      </c>
      <c r="K723" s="241">
        <f ca="1">+IFERROR(INDEX('Hoja de Trabajo para listado'!$A$155:$Z$1048576,MATCH($A723,'Hoja de Trabajo para listado'!$A$155:$A$1048576,0),MATCH((CUADRO!K$4&amp;$E723),'Hoja de Trabajo para listado'!$A$151:$Z$151,0)),0)+IFERROR(INDEX('Hoja de Trabajo para listado'!$AB$155:$BA$1048576,MATCH($A723,'Hoja de Trabajo para listado'!$AB$155:$AB$1048576,0),MATCH((CUADRO!K$4&amp;$E723),'Hoja de Trabajo para listado'!$AB$151:$BA$151,0)),0)+IFERROR(INDEX('Hoja de Trabajo para listado'!$BC$155:$CB$1048576,MATCH($A723,'Hoja de Trabajo para listado'!$BC$155:$BC$1048576,0),MATCH((CUADRO!K$4&amp;$E723),'Hoja de Trabajo para listado'!$BC$151:$CB$151,0)),0)+IFERROR(INDEX('Hoja de Trabajo para listado'!$DE$153:$DG$274,MATCH($A723,'Hoja de Trabajo para listado'!$DE$153:$DE$1048576,0),MATCH((CUADRO!K$4&amp;$E723),'Hoja de Trabajo para listado'!$DE$151:$DG$151,0)),0)+IFERROR(INDEX('Hoja de Trabajo para listado'!$CD$155:$DC$1048576,MATCH($A723,'Hoja de Trabajo para listado'!$CD$155:$CD$1048576,0),MATCH((CUADRO!K$4&amp;$E723),'Hoja de Trabajo para listado'!$CD$151:$DC$151,0)),0)</f>
        <v>0</v>
      </c>
      <c r="L723" s="241">
        <f ca="1">+IFERROR(INDEX('Hoja de Trabajo para listado'!$A$155:$Z$1048576,MATCH($A723,'Hoja de Trabajo para listado'!$A$155:$A$1048576,0),MATCH((CUADRO!L$4&amp;$E723),'Hoja de Trabajo para listado'!$A$151:$Z$151,0)),0)+IFERROR(INDEX('Hoja de Trabajo para listado'!$AB$155:$BA$1048576,MATCH($A723,'Hoja de Trabajo para listado'!$AB$155:$AB$1048576,0),MATCH((CUADRO!L$4&amp;$E723),'Hoja de Trabajo para listado'!$AB$151:$BA$151,0)),0)+IFERROR(INDEX('Hoja de Trabajo para listado'!$BC$155:$CB$1048576,MATCH($A723,'Hoja de Trabajo para listado'!$BC$155:$BC$1048576,0),MATCH((CUADRO!L$4&amp;$E723),'Hoja de Trabajo para listado'!$BC$151:$CB$151,0)),0)+IFERROR(INDEX('Hoja de Trabajo para listado'!$DE$153:$DG$274,MATCH($A723,'Hoja de Trabajo para listado'!$DE$153:$DE$1048576,0),MATCH((CUADRO!L$4&amp;$E723),'Hoja de Trabajo para listado'!$DE$151:$DG$151,0)),0)+IFERROR(INDEX('Hoja de Trabajo para listado'!$CD$155:$DC$1048576,MATCH($A723,'Hoja de Trabajo para listado'!$CD$155:$CD$1048576,0),MATCH((CUADRO!L$4&amp;$E723),'Hoja de Trabajo para listado'!$CD$151:$DC$151,0)),0)</f>
        <v>0</v>
      </c>
      <c r="M723" s="241">
        <f ca="1">+IFERROR(INDEX('Hoja de Trabajo para listado'!$A$155:$Z$1048576,MATCH($A723,'Hoja de Trabajo para listado'!$A$155:$A$1048576,0),MATCH((CUADRO!M$4&amp;$E723),'Hoja de Trabajo para listado'!$A$151:$Z$151,0)),0)+IFERROR(INDEX('Hoja de Trabajo para listado'!$AB$155:$BA$1048576,MATCH($A723,'Hoja de Trabajo para listado'!$AB$155:$AB$1048576,0),MATCH((CUADRO!M$4&amp;$E723),'Hoja de Trabajo para listado'!$AB$151:$BA$151,0)),0)+IFERROR(INDEX('Hoja de Trabajo para listado'!$BC$155:$CB$1048576,MATCH($A723,'Hoja de Trabajo para listado'!$BC$155:$BC$1048576,0),MATCH((CUADRO!M$4&amp;$E723),'Hoja de Trabajo para listado'!$BC$151:$CB$151,0)),0)+IFERROR(INDEX('Hoja de Trabajo para listado'!$DE$153:$DG$274,MATCH($A723,'Hoja de Trabajo para listado'!$DE$153:$DE$1048576,0),MATCH((CUADRO!M$4&amp;$E723),'Hoja de Trabajo para listado'!$DE$151:$DG$151,0)),0)+IFERROR(INDEX('Hoja de Trabajo para listado'!$CD$155:$DC$1048576,MATCH($A723,'Hoja de Trabajo para listado'!$CD$155:$CD$1048576,0),MATCH((CUADRO!M$4&amp;$E723),'Hoja de Trabajo para listado'!$CD$151:$DC$151,0)),0)</f>
        <v>0</v>
      </c>
      <c r="N723" s="241">
        <f ca="1">+IFERROR(INDEX('Hoja de Trabajo para listado'!$A$155:$Z$1048576,MATCH($A723,'Hoja de Trabajo para listado'!$A$155:$A$1048576,0),MATCH((CUADRO!N$4&amp;$E723),'Hoja de Trabajo para listado'!$A$151:$Z$151,0)),0)+IFERROR(INDEX('Hoja de Trabajo para listado'!$AB$155:$BA$1048576,MATCH($A723,'Hoja de Trabajo para listado'!$AB$155:$AB$1048576,0),MATCH((CUADRO!N$4&amp;$E723),'Hoja de Trabajo para listado'!$AB$151:$BA$151,0)),0)+IFERROR(INDEX('Hoja de Trabajo para listado'!$BC$155:$CB$1048576,MATCH($A723,'Hoja de Trabajo para listado'!$BC$155:$BC$1048576,0),MATCH((CUADRO!N$4&amp;$E723),'Hoja de Trabajo para listado'!$BC$151:$CB$151,0)),0)+IFERROR(INDEX('Hoja de Trabajo para listado'!$DE$153:$DG$274,MATCH($A723,'Hoja de Trabajo para listado'!$DE$153:$DE$1048576,0),MATCH((CUADRO!N$4&amp;$E723),'Hoja de Trabajo para listado'!$DE$151:$DG$151,0)),0)+IFERROR(INDEX('Hoja de Trabajo para listado'!$CD$155:$DC$1048576,MATCH($A723,'Hoja de Trabajo para listado'!$CD$155:$CD$1048576,0),MATCH((CUADRO!N$4&amp;$E723),'Hoja de Trabajo para listado'!$CD$151:$DC$151,0)),0)</f>
        <v>0</v>
      </c>
      <c r="O723" s="241">
        <f ca="1">+IFERROR(INDEX('Hoja de Trabajo para listado'!$A$155:$Z$1048576,MATCH($A723,'Hoja de Trabajo para listado'!$A$155:$A$1048576,0),MATCH((CUADRO!O$4&amp;$E723),'Hoja de Trabajo para listado'!$A$151:$Z$151,0)),0)+IFERROR(INDEX('Hoja de Trabajo para listado'!$AB$155:$BA$1048576,MATCH($A723,'Hoja de Trabajo para listado'!$AB$155:$AB$1048576,0),MATCH((CUADRO!O$4&amp;$E723),'Hoja de Trabajo para listado'!$AB$151:$BA$151,0)),0)+IFERROR(INDEX('Hoja de Trabajo para listado'!$BC$155:$CB$1048576,MATCH($A723,'Hoja de Trabajo para listado'!$BC$155:$BC$1048576,0),MATCH((CUADRO!O$4&amp;$E723),'Hoja de Trabajo para listado'!$BC$151:$CB$151,0)),0)+IFERROR(INDEX('Hoja de Trabajo para listado'!$DE$153:$DG$274,MATCH($A723,'Hoja de Trabajo para listado'!$DE$153:$DE$1048576,0),MATCH((CUADRO!O$4&amp;$E723),'Hoja de Trabajo para listado'!$DE$151:$DG$151,0)),0)+IFERROR(INDEX('Hoja de Trabajo para listado'!$CD$155:$DC$1048576,MATCH($A723,'Hoja de Trabajo para listado'!$CD$155:$CD$1048576,0),MATCH((CUADRO!O$4&amp;$E723),'Hoja de Trabajo para listado'!$CD$151:$DC$151,0)),0)</f>
        <v>0</v>
      </c>
      <c r="P723" s="241">
        <f ca="1">+IFERROR(INDEX('Hoja de Trabajo para listado'!$A$155:$Z$1048576,MATCH($A723,'Hoja de Trabajo para listado'!$A$155:$A$1048576,0),MATCH((CUADRO!P$4&amp;$E723),'Hoja de Trabajo para listado'!$A$151:$Z$151,0)),0)+IFERROR(INDEX('Hoja de Trabajo para listado'!$AB$155:$BA$1048576,MATCH($A723,'Hoja de Trabajo para listado'!$AB$155:$AB$1048576,0),MATCH((CUADRO!P$4&amp;$E723),'Hoja de Trabajo para listado'!$AB$151:$BA$151,0)),0)+IFERROR(INDEX('Hoja de Trabajo para listado'!$BC$155:$CB$1048576,MATCH($A723,'Hoja de Trabajo para listado'!$BC$155:$BC$1048576,0),MATCH((CUADRO!P$4&amp;$E723),'Hoja de Trabajo para listado'!$BC$151:$CB$151,0)),0)+IFERROR(INDEX('Hoja de Trabajo para listado'!$DE$153:$DG$274,MATCH($A723,'Hoja de Trabajo para listado'!$DE$153:$DE$1048576,0),MATCH((CUADRO!P$4&amp;$E723),'Hoja de Trabajo para listado'!$DE$151:$DG$151,0)),0)+IFERROR(INDEX('Hoja de Trabajo para listado'!$CD$155:$DC$1048576,MATCH($A723,'Hoja de Trabajo para listado'!$CD$155:$CD$1048576,0),MATCH((CUADRO!P$4&amp;$E723),'Hoja de Trabajo para listado'!$CD$151:$DC$151,0)),0)</f>
        <v>0</v>
      </c>
      <c r="Q723" s="241">
        <f ca="1">+IFERROR(INDEX('Hoja de Trabajo para listado'!$A$155:$Z$1048576,MATCH($A723,'Hoja de Trabajo para listado'!$A$155:$A$1048576,0),MATCH((CUADRO!Q$4&amp;$E723),'Hoja de Trabajo para listado'!$A$151:$Z$151,0)),0)+IFERROR(INDEX('Hoja de Trabajo para listado'!$AB$155:$BA$1048576,MATCH($A723,'Hoja de Trabajo para listado'!$AB$155:$AB$1048576,0),MATCH((CUADRO!Q$4&amp;$E723),'Hoja de Trabajo para listado'!$AB$151:$BA$151,0)),0)+IFERROR(INDEX('Hoja de Trabajo para listado'!$BC$155:$CB$1048576,MATCH($A723,'Hoja de Trabajo para listado'!$BC$155:$BC$1048576,0),MATCH((CUADRO!Q$4&amp;$E723),'Hoja de Trabajo para listado'!$BC$151:$CB$151,0)),0)+IFERROR(INDEX('Hoja de Trabajo para listado'!$DE$153:$DG$274,MATCH($A723,'Hoja de Trabajo para listado'!$DE$153:$DE$1048576,0),MATCH((CUADRO!Q$4&amp;$E723),'Hoja de Trabajo para listado'!$DE$151:$DG$151,0)),0)+IFERROR(INDEX('Hoja de Trabajo para listado'!$CD$155:$DC$1048576,MATCH($A723,'Hoja de Trabajo para listado'!$CD$155:$CD$1048576,0),MATCH((CUADRO!Q$4&amp;$E723),'Hoja de Trabajo para listado'!$CD$151:$DC$151,0)),0)</f>
        <v>0</v>
      </c>
      <c r="R723" s="241">
        <f t="shared" ca="1" si="22"/>
        <v>0</v>
      </c>
      <c r="S723" s="247"/>
      <c r="T723" s="241">
        <f ca="1">+T724</f>
        <v>0</v>
      </c>
      <c r="U723" s="240">
        <f t="shared" si="23"/>
        <v>1</v>
      </c>
    </row>
    <row r="724" spans="1:21" customFormat="1" ht="15" hidden="1" customHeight="1">
      <c r="A724" s="32">
        <v>1326</v>
      </c>
      <c r="B724" s="382"/>
      <c r="C724" s="245" t="str">
        <f>+VLOOKUP(A724,bd_lista!$A$3:$C$592,3,FALSE)</f>
        <v>Gobierno Autónomo Municipal de Tolata</v>
      </c>
      <c r="D724" s="384"/>
      <c r="E724" s="242" t="s">
        <v>684</v>
      </c>
      <c r="F724" s="241">
        <f ca="1">+IFERROR(INDEX('Hoja de Trabajo para listado'!$A$155:$Z$1048576,MATCH($A724,'Hoja de Trabajo para listado'!$A$155:$A$1048576,0),MATCH((CUADRO!F$4&amp;$E724),'Hoja de Trabajo para listado'!$A$151:$Z$151,0)),0)+IFERROR(INDEX('Hoja de Trabajo para listado'!$AB$155:$BA$1048576,MATCH($A724,'Hoja de Trabajo para listado'!$AB$155:$AB$1048576,0),MATCH((CUADRO!F$4&amp;$E724),'Hoja de Trabajo para listado'!$AB$151:$BA$151,0)),0)+IFERROR(INDEX('Hoja de Trabajo para listado'!$BC$155:$CB$1048576,MATCH($A724,'Hoja de Trabajo para listado'!$BC$155:$BC$1048576,0),MATCH((CUADRO!F$4&amp;$E724),'Hoja de Trabajo para listado'!$BC$151:$CB$151,0)),0)+IFERROR(INDEX('Hoja de Trabajo para listado'!$DE$153:$DG$274,MATCH($A724,'Hoja de Trabajo para listado'!$DE$153:$DE$1048576,0),MATCH((CUADRO!F$4&amp;$E724),'Hoja de Trabajo para listado'!$DE$151:$DG$151,0)),0)+IFERROR(INDEX('Hoja de Trabajo para listado'!$CD$155:$DC$1048576,MATCH($A724,'Hoja de Trabajo para listado'!$CD$155:$CD$1048576,0),MATCH((CUADRO!F$4&amp;$E724),'Hoja de Trabajo para listado'!$CD$151:$DC$151,0)),0)</f>
        <v>0</v>
      </c>
      <c r="G724" s="241">
        <f ca="1">+IFERROR(INDEX('Hoja de Trabajo para listado'!$A$155:$Z$1048576,MATCH($A724,'Hoja de Trabajo para listado'!$A$155:$A$1048576,0),MATCH((CUADRO!G$4&amp;$E724),'Hoja de Trabajo para listado'!$A$151:$Z$151,0)),0)+IFERROR(INDEX('Hoja de Trabajo para listado'!$AB$155:$BA$1048576,MATCH($A724,'Hoja de Trabajo para listado'!$AB$155:$AB$1048576,0),MATCH((CUADRO!G$4&amp;$E724),'Hoja de Trabajo para listado'!$AB$151:$BA$151,0)),0)+IFERROR(INDEX('Hoja de Trabajo para listado'!$BC$155:$CB$1048576,MATCH($A724,'Hoja de Trabajo para listado'!$BC$155:$BC$1048576,0),MATCH((CUADRO!G$4&amp;$E724),'Hoja de Trabajo para listado'!$BC$151:$CB$151,0)),0)+IFERROR(INDEX('Hoja de Trabajo para listado'!$DE$153:$DG$274,MATCH($A724,'Hoja de Trabajo para listado'!$DE$153:$DE$1048576,0),MATCH((CUADRO!G$4&amp;$E724),'Hoja de Trabajo para listado'!$DE$151:$DG$151,0)),0)+IFERROR(INDEX('Hoja de Trabajo para listado'!$CD$155:$DC$1048576,MATCH($A724,'Hoja de Trabajo para listado'!$CD$155:$CD$1048576,0),MATCH((CUADRO!G$4&amp;$E724),'Hoja de Trabajo para listado'!$CD$151:$DC$151,0)),0)</f>
        <v>0</v>
      </c>
      <c r="H724" s="241">
        <f ca="1">+IFERROR(INDEX('Hoja de Trabajo para listado'!$A$155:$Z$1048576,MATCH($A724,'Hoja de Trabajo para listado'!$A$155:$A$1048576,0),MATCH((CUADRO!H$4&amp;$E724),'Hoja de Trabajo para listado'!$A$151:$Z$151,0)),0)+IFERROR(INDEX('Hoja de Trabajo para listado'!$AB$155:$BA$1048576,MATCH($A724,'Hoja de Trabajo para listado'!$AB$155:$AB$1048576,0),MATCH((CUADRO!H$4&amp;$E724),'Hoja de Trabajo para listado'!$AB$151:$BA$151,0)),0)+IFERROR(INDEX('Hoja de Trabajo para listado'!$BC$155:$CB$1048576,MATCH($A724,'Hoja de Trabajo para listado'!$BC$155:$BC$1048576,0),MATCH((CUADRO!H$4&amp;$E724),'Hoja de Trabajo para listado'!$BC$151:$CB$151,0)),0)+IFERROR(INDEX('Hoja de Trabajo para listado'!$DE$153:$DG$274,MATCH($A724,'Hoja de Trabajo para listado'!$DE$153:$DE$1048576,0),MATCH((CUADRO!H$4&amp;$E724),'Hoja de Trabajo para listado'!$DE$151:$DG$151,0)),0)+IFERROR(INDEX('Hoja de Trabajo para listado'!$CD$155:$DC$1048576,MATCH($A724,'Hoja de Trabajo para listado'!$CD$155:$CD$1048576,0),MATCH((CUADRO!H$4&amp;$E724),'Hoja de Trabajo para listado'!$CD$151:$DC$151,0)),0)</f>
        <v>0</v>
      </c>
      <c r="I724" s="241">
        <f ca="1">+IFERROR(INDEX('Hoja de Trabajo para listado'!$A$155:$Z$1048576,MATCH($A724,'Hoja de Trabajo para listado'!$A$155:$A$1048576,0),MATCH((CUADRO!I$4&amp;$E724),'Hoja de Trabajo para listado'!$A$151:$Z$151,0)),0)+IFERROR(INDEX('Hoja de Trabajo para listado'!$AB$155:$BA$1048576,MATCH($A724,'Hoja de Trabajo para listado'!$AB$155:$AB$1048576,0),MATCH((CUADRO!I$4&amp;$E724),'Hoja de Trabajo para listado'!$AB$151:$BA$151,0)),0)+IFERROR(INDEX('Hoja de Trabajo para listado'!$BC$155:$CB$1048576,MATCH($A724,'Hoja de Trabajo para listado'!$BC$155:$BC$1048576,0),MATCH((CUADRO!I$4&amp;$E724),'Hoja de Trabajo para listado'!$BC$151:$CB$151,0)),0)+IFERROR(INDEX('Hoja de Trabajo para listado'!$DE$153:$DG$274,MATCH($A724,'Hoja de Trabajo para listado'!$DE$153:$DE$1048576,0),MATCH((CUADRO!I$4&amp;$E724),'Hoja de Trabajo para listado'!$DE$151:$DG$151,0)),0)+IFERROR(INDEX('Hoja de Trabajo para listado'!$CD$155:$DC$1048576,MATCH($A724,'Hoja de Trabajo para listado'!$CD$155:$CD$1048576,0),MATCH((CUADRO!I$4&amp;$E724),'Hoja de Trabajo para listado'!$CD$151:$DC$151,0)),0)</f>
        <v>0</v>
      </c>
      <c r="J724" s="241">
        <f ca="1">+IFERROR(INDEX('Hoja de Trabajo para listado'!$A$155:$Z$1048576,MATCH($A724,'Hoja de Trabajo para listado'!$A$155:$A$1048576,0),MATCH((CUADRO!J$4&amp;$E724),'Hoja de Trabajo para listado'!$A$151:$Z$151,0)),0)+IFERROR(INDEX('Hoja de Trabajo para listado'!$AB$155:$BA$1048576,MATCH($A724,'Hoja de Trabajo para listado'!$AB$155:$AB$1048576,0),MATCH((CUADRO!J$4&amp;$E724),'Hoja de Trabajo para listado'!$AB$151:$BA$151,0)),0)+IFERROR(INDEX('Hoja de Trabajo para listado'!$BC$155:$CB$1048576,MATCH($A724,'Hoja de Trabajo para listado'!$BC$155:$BC$1048576,0),MATCH((CUADRO!J$4&amp;$E724),'Hoja de Trabajo para listado'!$BC$151:$CB$151,0)),0)+IFERROR(INDEX('Hoja de Trabajo para listado'!$DE$153:$DG$274,MATCH($A724,'Hoja de Trabajo para listado'!$DE$153:$DE$1048576,0),MATCH((CUADRO!J$4&amp;$E724),'Hoja de Trabajo para listado'!$DE$151:$DG$151,0)),0)+IFERROR(INDEX('Hoja de Trabajo para listado'!$CD$155:$DC$1048576,MATCH($A724,'Hoja de Trabajo para listado'!$CD$155:$CD$1048576,0),MATCH((CUADRO!J$4&amp;$E724),'Hoja de Trabajo para listado'!$CD$151:$DC$151,0)),0)</f>
        <v>0</v>
      </c>
      <c r="K724" s="241">
        <f ca="1">+IFERROR(INDEX('Hoja de Trabajo para listado'!$A$155:$Z$1048576,MATCH($A724,'Hoja de Trabajo para listado'!$A$155:$A$1048576,0),MATCH((CUADRO!K$4&amp;$E724),'Hoja de Trabajo para listado'!$A$151:$Z$151,0)),0)+IFERROR(INDEX('Hoja de Trabajo para listado'!$AB$155:$BA$1048576,MATCH($A724,'Hoja de Trabajo para listado'!$AB$155:$AB$1048576,0),MATCH((CUADRO!K$4&amp;$E724),'Hoja de Trabajo para listado'!$AB$151:$BA$151,0)),0)+IFERROR(INDEX('Hoja de Trabajo para listado'!$BC$155:$CB$1048576,MATCH($A724,'Hoja de Trabajo para listado'!$BC$155:$BC$1048576,0),MATCH((CUADRO!K$4&amp;$E724),'Hoja de Trabajo para listado'!$BC$151:$CB$151,0)),0)+IFERROR(INDEX('Hoja de Trabajo para listado'!$DE$153:$DG$274,MATCH($A724,'Hoja de Trabajo para listado'!$DE$153:$DE$1048576,0),MATCH((CUADRO!K$4&amp;$E724),'Hoja de Trabajo para listado'!$DE$151:$DG$151,0)),0)+IFERROR(INDEX('Hoja de Trabajo para listado'!$CD$155:$DC$1048576,MATCH($A724,'Hoja de Trabajo para listado'!$CD$155:$CD$1048576,0),MATCH((CUADRO!K$4&amp;$E724),'Hoja de Trabajo para listado'!$CD$151:$DC$151,0)),0)</f>
        <v>0</v>
      </c>
      <c r="L724" s="241">
        <f ca="1">+IFERROR(INDEX('Hoja de Trabajo para listado'!$A$155:$Z$1048576,MATCH($A724,'Hoja de Trabajo para listado'!$A$155:$A$1048576,0),MATCH((CUADRO!L$4&amp;$E724),'Hoja de Trabajo para listado'!$A$151:$Z$151,0)),0)+IFERROR(INDEX('Hoja de Trabajo para listado'!$AB$155:$BA$1048576,MATCH($A724,'Hoja de Trabajo para listado'!$AB$155:$AB$1048576,0),MATCH((CUADRO!L$4&amp;$E724),'Hoja de Trabajo para listado'!$AB$151:$BA$151,0)),0)+IFERROR(INDEX('Hoja de Trabajo para listado'!$BC$155:$CB$1048576,MATCH($A724,'Hoja de Trabajo para listado'!$BC$155:$BC$1048576,0),MATCH((CUADRO!L$4&amp;$E724),'Hoja de Trabajo para listado'!$BC$151:$CB$151,0)),0)+IFERROR(INDEX('Hoja de Trabajo para listado'!$DE$153:$DG$274,MATCH($A724,'Hoja de Trabajo para listado'!$DE$153:$DE$1048576,0),MATCH((CUADRO!L$4&amp;$E724),'Hoja de Trabajo para listado'!$DE$151:$DG$151,0)),0)+IFERROR(INDEX('Hoja de Trabajo para listado'!$CD$155:$DC$1048576,MATCH($A724,'Hoja de Trabajo para listado'!$CD$155:$CD$1048576,0),MATCH((CUADRO!L$4&amp;$E724),'Hoja de Trabajo para listado'!$CD$151:$DC$151,0)),0)</f>
        <v>0</v>
      </c>
      <c r="M724" s="241">
        <f ca="1">+IFERROR(INDEX('Hoja de Trabajo para listado'!$A$155:$Z$1048576,MATCH($A724,'Hoja de Trabajo para listado'!$A$155:$A$1048576,0),MATCH((CUADRO!M$4&amp;$E724),'Hoja de Trabajo para listado'!$A$151:$Z$151,0)),0)+IFERROR(INDEX('Hoja de Trabajo para listado'!$AB$155:$BA$1048576,MATCH($A724,'Hoja de Trabajo para listado'!$AB$155:$AB$1048576,0),MATCH((CUADRO!M$4&amp;$E724),'Hoja de Trabajo para listado'!$AB$151:$BA$151,0)),0)+IFERROR(INDEX('Hoja de Trabajo para listado'!$BC$155:$CB$1048576,MATCH($A724,'Hoja de Trabajo para listado'!$BC$155:$BC$1048576,0),MATCH((CUADRO!M$4&amp;$E724),'Hoja de Trabajo para listado'!$BC$151:$CB$151,0)),0)+IFERROR(INDEX('Hoja de Trabajo para listado'!$DE$153:$DG$274,MATCH($A724,'Hoja de Trabajo para listado'!$DE$153:$DE$1048576,0),MATCH((CUADRO!M$4&amp;$E724),'Hoja de Trabajo para listado'!$DE$151:$DG$151,0)),0)+IFERROR(INDEX('Hoja de Trabajo para listado'!$CD$155:$DC$1048576,MATCH($A724,'Hoja de Trabajo para listado'!$CD$155:$CD$1048576,0),MATCH((CUADRO!M$4&amp;$E724),'Hoja de Trabajo para listado'!$CD$151:$DC$151,0)),0)</f>
        <v>0</v>
      </c>
      <c r="N724" s="241">
        <f ca="1">+IFERROR(INDEX('Hoja de Trabajo para listado'!$A$155:$Z$1048576,MATCH($A724,'Hoja de Trabajo para listado'!$A$155:$A$1048576,0),MATCH((CUADRO!N$4&amp;$E724),'Hoja de Trabajo para listado'!$A$151:$Z$151,0)),0)+IFERROR(INDEX('Hoja de Trabajo para listado'!$AB$155:$BA$1048576,MATCH($A724,'Hoja de Trabajo para listado'!$AB$155:$AB$1048576,0),MATCH((CUADRO!N$4&amp;$E724),'Hoja de Trabajo para listado'!$AB$151:$BA$151,0)),0)+IFERROR(INDEX('Hoja de Trabajo para listado'!$BC$155:$CB$1048576,MATCH($A724,'Hoja de Trabajo para listado'!$BC$155:$BC$1048576,0),MATCH((CUADRO!N$4&amp;$E724),'Hoja de Trabajo para listado'!$BC$151:$CB$151,0)),0)+IFERROR(INDEX('Hoja de Trabajo para listado'!$DE$153:$DG$274,MATCH($A724,'Hoja de Trabajo para listado'!$DE$153:$DE$1048576,0),MATCH((CUADRO!N$4&amp;$E724),'Hoja de Trabajo para listado'!$DE$151:$DG$151,0)),0)+IFERROR(INDEX('Hoja de Trabajo para listado'!$CD$155:$DC$1048576,MATCH($A724,'Hoja de Trabajo para listado'!$CD$155:$CD$1048576,0),MATCH((CUADRO!N$4&amp;$E724),'Hoja de Trabajo para listado'!$CD$151:$DC$151,0)),0)</f>
        <v>0</v>
      </c>
      <c r="O724" s="241">
        <f ca="1">+IFERROR(INDEX('Hoja de Trabajo para listado'!$A$155:$Z$1048576,MATCH($A724,'Hoja de Trabajo para listado'!$A$155:$A$1048576,0),MATCH((CUADRO!O$4&amp;$E724),'Hoja de Trabajo para listado'!$A$151:$Z$151,0)),0)+IFERROR(INDEX('Hoja de Trabajo para listado'!$AB$155:$BA$1048576,MATCH($A724,'Hoja de Trabajo para listado'!$AB$155:$AB$1048576,0),MATCH((CUADRO!O$4&amp;$E724),'Hoja de Trabajo para listado'!$AB$151:$BA$151,0)),0)+IFERROR(INDEX('Hoja de Trabajo para listado'!$BC$155:$CB$1048576,MATCH($A724,'Hoja de Trabajo para listado'!$BC$155:$BC$1048576,0),MATCH((CUADRO!O$4&amp;$E724),'Hoja de Trabajo para listado'!$BC$151:$CB$151,0)),0)+IFERROR(INDEX('Hoja de Trabajo para listado'!$DE$153:$DG$274,MATCH($A724,'Hoja de Trabajo para listado'!$DE$153:$DE$1048576,0),MATCH((CUADRO!O$4&amp;$E724),'Hoja de Trabajo para listado'!$DE$151:$DG$151,0)),0)+IFERROR(INDEX('Hoja de Trabajo para listado'!$CD$155:$DC$1048576,MATCH($A724,'Hoja de Trabajo para listado'!$CD$155:$CD$1048576,0),MATCH((CUADRO!O$4&amp;$E724),'Hoja de Trabajo para listado'!$CD$151:$DC$151,0)),0)</f>
        <v>0</v>
      </c>
      <c r="P724" s="241">
        <f ca="1">+IFERROR(INDEX('Hoja de Trabajo para listado'!$A$155:$Z$1048576,MATCH($A724,'Hoja de Trabajo para listado'!$A$155:$A$1048576,0),MATCH((CUADRO!P$4&amp;$E724),'Hoja de Trabajo para listado'!$A$151:$Z$151,0)),0)+IFERROR(INDEX('Hoja de Trabajo para listado'!$AB$155:$BA$1048576,MATCH($A724,'Hoja de Trabajo para listado'!$AB$155:$AB$1048576,0),MATCH((CUADRO!P$4&amp;$E724),'Hoja de Trabajo para listado'!$AB$151:$BA$151,0)),0)+IFERROR(INDEX('Hoja de Trabajo para listado'!$BC$155:$CB$1048576,MATCH($A724,'Hoja de Trabajo para listado'!$BC$155:$BC$1048576,0),MATCH((CUADRO!P$4&amp;$E724),'Hoja de Trabajo para listado'!$BC$151:$CB$151,0)),0)+IFERROR(INDEX('Hoja de Trabajo para listado'!$DE$153:$DG$274,MATCH($A724,'Hoja de Trabajo para listado'!$DE$153:$DE$1048576,0),MATCH((CUADRO!P$4&amp;$E724),'Hoja de Trabajo para listado'!$DE$151:$DG$151,0)),0)+IFERROR(INDEX('Hoja de Trabajo para listado'!$CD$155:$DC$1048576,MATCH($A724,'Hoja de Trabajo para listado'!$CD$155:$CD$1048576,0),MATCH((CUADRO!P$4&amp;$E724),'Hoja de Trabajo para listado'!$CD$151:$DC$151,0)),0)</f>
        <v>0</v>
      </c>
      <c r="Q724" s="241">
        <f ca="1">+IFERROR(INDEX('Hoja de Trabajo para listado'!$A$155:$Z$1048576,MATCH($A724,'Hoja de Trabajo para listado'!$A$155:$A$1048576,0),MATCH((CUADRO!Q$4&amp;$E724),'Hoja de Trabajo para listado'!$A$151:$Z$151,0)),0)+IFERROR(INDEX('Hoja de Trabajo para listado'!$AB$155:$BA$1048576,MATCH($A724,'Hoja de Trabajo para listado'!$AB$155:$AB$1048576,0),MATCH((CUADRO!Q$4&amp;$E724),'Hoja de Trabajo para listado'!$AB$151:$BA$151,0)),0)+IFERROR(INDEX('Hoja de Trabajo para listado'!$BC$155:$CB$1048576,MATCH($A724,'Hoja de Trabajo para listado'!$BC$155:$BC$1048576,0),MATCH((CUADRO!Q$4&amp;$E724),'Hoja de Trabajo para listado'!$BC$151:$CB$151,0)),0)+IFERROR(INDEX('Hoja de Trabajo para listado'!$DE$153:$DG$274,MATCH($A724,'Hoja de Trabajo para listado'!$DE$153:$DE$1048576,0),MATCH((CUADRO!Q$4&amp;$E724),'Hoja de Trabajo para listado'!$DE$151:$DG$151,0)),0)+IFERROR(INDEX('Hoja de Trabajo para listado'!$CD$155:$DC$1048576,MATCH($A724,'Hoja de Trabajo para listado'!$CD$155:$CD$1048576,0),MATCH((CUADRO!Q$4&amp;$E724),'Hoja de Trabajo para listado'!$CD$151:$DC$151,0)),0)</f>
        <v>0</v>
      </c>
      <c r="R724" s="241">
        <f t="shared" ca="1" si="22"/>
        <v>0</v>
      </c>
      <c r="S724" s="247">
        <f ca="1">+R723+R724</f>
        <v>0</v>
      </c>
      <c r="T724" s="241">
        <f ca="1">+S724</f>
        <v>0</v>
      </c>
      <c r="U724" s="240">
        <f t="shared" si="23"/>
        <v>2</v>
      </c>
    </row>
    <row r="725" spans="1:21" customFormat="1" ht="15" hidden="1" customHeight="1">
      <c r="A725" s="32">
        <v>1327</v>
      </c>
      <c r="B725" s="381">
        <f>+A725</f>
        <v>1327</v>
      </c>
      <c r="C725" s="245" t="str">
        <f>+VLOOKUP(A725,bd_lista!$A$3:$C$592,3,FALSE)</f>
        <v>Gobierno Autónomo Municipal de Capinota</v>
      </c>
      <c r="D725" s="383" t="str">
        <f>+C725</f>
        <v>Gobierno Autónomo Municipal de Capinota</v>
      </c>
      <c r="E725" s="240" t="s">
        <v>683</v>
      </c>
      <c r="F725" s="241">
        <f ca="1">+IFERROR(INDEX('Hoja de Trabajo para listado'!$A$155:$Z$1048576,MATCH($A725,'Hoja de Trabajo para listado'!$A$155:$A$1048576,0),MATCH((CUADRO!F$4&amp;$E725),'Hoja de Trabajo para listado'!$A$151:$Z$151,0)),0)+IFERROR(INDEX('Hoja de Trabajo para listado'!$AB$155:$BA$1048576,MATCH($A725,'Hoja de Trabajo para listado'!$AB$155:$AB$1048576,0),MATCH((CUADRO!F$4&amp;$E725),'Hoja de Trabajo para listado'!$AB$151:$BA$151,0)),0)+IFERROR(INDEX('Hoja de Trabajo para listado'!$BC$155:$CB$1048576,MATCH($A725,'Hoja de Trabajo para listado'!$BC$155:$BC$1048576,0),MATCH((CUADRO!F$4&amp;$E725),'Hoja de Trabajo para listado'!$BC$151:$CB$151,0)),0)+IFERROR(INDEX('Hoja de Trabajo para listado'!$DE$153:$DG$274,MATCH($A725,'Hoja de Trabajo para listado'!$DE$153:$DE$1048576,0),MATCH((CUADRO!F$4&amp;$E725),'Hoja de Trabajo para listado'!$DE$151:$DG$151,0)),0)+IFERROR(INDEX('Hoja de Trabajo para listado'!$CD$155:$DC$1048576,MATCH($A725,'Hoja de Trabajo para listado'!$CD$155:$CD$1048576,0),MATCH((CUADRO!F$4&amp;$E725),'Hoja de Trabajo para listado'!$CD$151:$DC$151,0)),0)</f>
        <v>0</v>
      </c>
      <c r="G725" s="241">
        <f ca="1">+IFERROR(INDEX('Hoja de Trabajo para listado'!$A$155:$Z$1048576,MATCH($A725,'Hoja de Trabajo para listado'!$A$155:$A$1048576,0),MATCH((CUADRO!G$4&amp;$E725),'Hoja de Trabajo para listado'!$A$151:$Z$151,0)),0)+IFERROR(INDEX('Hoja de Trabajo para listado'!$AB$155:$BA$1048576,MATCH($A725,'Hoja de Trabajo para listado'!$AB$155:$AB$1048576,0),MATCH((CUADRO!G$4&amp;$E725),'Hoja de Trabajo para listado'!$AB$151:$BA$151,0)),0)+IFERROR(INDEX('Hoja de Trabajo para listado'!$BC$155:$CB$1048576,MATCH($A725,'Hoja de Trabajo para listado'!$BC$155:$BC$1048576,0),MATCH((CUADRO!G$4&amp;$E725),'Hoja de Trabajo para listado'!$BC$151:$CB$151,0)),0)+IFERROR(INDEX('Hoja de Trabajo para listado'!$DE$153:$DG$274,MATCH($A725,'Hoja de Trabajo para listado'!$DE$153:$DE$1048576,0),MATCH((CUADRO!G$4&amp;$E725),'Hoja de Trabajo para listado'!$DE$151:$DG$151,0)),0)+IFERROR(INDEX('Hoja de Trabajo para listado'!$CD$155:$DC$1048576,MATCH($A725,'Hoja de Trabajo para listado'!$CD$155:$CD$1048576,0),MATCH((CUADRO!G$4&amp;$E725),'Hoja de Trabajo para listado'!$CD$151:$DC$151,0)),0)</f>
        <v>0</v>
      </c>
      <c r="H725" s="241">
        <f ca="1">+IFERROR(INDEX('Hoja de Trabajo para listado'!$A$155:$Z$1048576,MATCH($A725,'Hoja de Trabajo para listado'!$A$155:$A$1048576,0),MATCH((CUADRO!H$4&amp;$E725),'Hoja de Trabajo para listado'!$A$151:$Z$151,0)),0)+IFERROR(INDEX('Hoja de Trabajo para listado'!$AB$155:$BA$1048576,MATCH($A725,'Hoja de Trabajo para listado'!$AB$155:$AB$1048576,0),MATCH((CUADRO!H$4&amp;$E725),'Hoja de Trabajo para listado'!$AB$151:$BA$151,0)),0)+IFERROR(INDEX('Hoja de Trabajo para listado'!$BC$155:$CB$1048576,MATCH($A725,'Hoja de Trabajo para listado'!$BC$155:$BC$1048576,0),MATCH((CUADRO!H$4&amp;$E725),'Hoja de Trabajo para listado'!$BC$151:$CB$151,0)),0)+IFERROR(INDEX('Hoja de Trabajo para listado'!$DE$153:$DG$274,MATCH($A725,'Hoja de Trabajo para listado'!$DE$153:$DE$1048576,0),MATCH((CUADRO!H$4&amp;$E725),'Hoja de Trabajo para listado'!$DE$151:$DG$151,0)),0)+IFERROR(INDEX('Hoja de Trabajo para listado'!$CD$155:$DC$1048576,MATCH($A725,'Hoja de Trabajo para listado'!$CD$155:$CD$1048576,0),MATCH((CUADRO!H$4&amp;$E725),'Hoja de Trabajo para listado'!$CD$151:$DC$151,0)),0)</f>
        <v>0</v>
      </c>
      <c r="I725" s="241">
        <f ca="1">+IFERROR(INDEX('Hoja de Trabajo para listado'!$A$155:$Z$1048576,MATCH($A725,'Hoja de Trabajo para listado'!$A$155:$A$1048576,0),MATCH((CUADRO!I$4&amp;$E725),'Hoja de Trabajo para listado'!$A$151:$Z$151,0)),0)+IFERROR(INDEX('Hoja de Trabajo para listado'!$AB$155:$BA$1048576,MATCH($A725,'Hoja de Trabajo para listado'!$AB$155:$AB$1048576,0),MATCH((CUADRO!I$4&amp;$E725),'Hoja de Trabajo para listado'!$AB$151:$BA$151,0)),0)+IFERROR(INDEX('Hoja de Trabajo para listado'!$BC$155:$CB$1048576,MATCH($A725,'Hoja de Trabajo para listado'!$BC$155:$BC$1048576,0),MATCH((CUADRO!I$4&amp;$E725),'Hoja de Trabajo para listado'!$BC$151:$CB$151,0)),0)+IFERROR(INDEX('Hoja de Trabajo para listado'!$DE$153:$DG$274,MATCH($A725,'Hoja de Trabajo para listado'!$DE$153:$DE$1048576,0),MATCH((CUADRO!I$4&amp;$E725),'Hoja de Trabajo para listado'!$DE$151:$DG$151,0)),0)+IFERROR(INDEX('Hoja de Trabajo para listado'!$CD$155:$DC$1048576,MATCH($A725,'Hoja de Trabajo para listado'!$CD$155:$CD$1048576,0),MATCH((CUADRO!I$4&amp;$E725),'Hoja de Trabajo para listado'!$CD$151:$DC$151,0)),0)</f>
        <v>0</v>
      </c>
      <c r="J725" s="241">
        <f ca="1">+IFERROR(INDEX('Hoja de Trabajo para listado'!$A$155:$Z$1048576,MATCH($A725,'Hoja de Trabajo para listado'!$A$155:$A$1048576,0),MATCH((CUADRO!J$4&amp;$E725),'Hoja de Trabajo para listado'!$A$151:$Z$151,0)),0)+IFERROR(INDEX('Hoja de Trabajo para listado'!$AB$155:$BA$1048576,MATCH($A725,'Hoja de Trabajo para listado'!$AB$155:$AB$1048576,0),MATCH((CUADRO!J$4&amp;$E725),'Hoja de Trabajo para listado'!$AB$151:$BA$151,0)),0)+IFERROR(INDEX('Hoja de Trabajo para listado'!$BC$155:$CB$1048576,MATCH($A725,'Hoja de Trabajo para listado'!$BC$155:$BC$1048576,0),MATCH((CUADRO!J$4&amp;$E725),'Hoja de Trabajo para listado'!$BC$151:$CB$151,0)),0)+IFERROR(INDEX('Hoja de Trabajo para listado'!$DE$153:$DG$274,MATCH($A725,'Hoja de Trabajo para listado'!$DE$153:$DE$1048576,0),MATCH((CUADRO!J$4&amp;$E725),'Hoja de Trabajo para listado'!$DE$151:$DG$151,0)),0)+IFERROR(INDEX('Hoja de Trabajo para listado'!$CD$155:$DC$1048576,MATCH($A725,'Hoja de Trabajo para listado'!$CD$155:$CD$1048576,0),MATCH((CUADRO!J$4&amp;$E725),'Hoja de Trabajo para listado'!$CD$151:$DC$151,0)),0)</f>
        <v>0</v>
      </c>
      <c r="K725" s="241">
        <f ca="1">+IFERROR(INDEX('Hoja de Trabajo para listado'!$A$155:$Z$1048576,MATCH($A725,'Hoja de Trabajo para listado'!$A$155:$A$1048576,0),MATCH((CUADRO!K$4&amp;$E725),'Hoja de Trabajo para listado'!$A$151:$Z$151,0)),0)+IFERROR(INDEX('Hoja de Trabajo para listado'!$AB$155:$BA$1048576,MATCH($A725,'Hoja de Trabajo para listado'!$AB$155:$AB$1048576,0),MATCH((CUADRO!K$4&amp;$E725),'Hoja de Trabajo para listado'!$AB$151:$BA$151,0)),0)+IFERROR(INDEX('Hoja de Trabajo para listado'!$BC$155:$CB$1048576,MATCH($A725,'Hoja de Trabajo para listado'!$BC$155:$BC$1048576,0),MATCH((CUADRO!K$4&amp;$E725),'Hoja de Trabajo para listado'!$BC$151:$CB$151,0)),0)+IFERROR(INDEX('Hoja de Trabajo para listado'!$DE$153:$DG$274,MATCH($A725,'Hoja de Trabajo para listado'!$DE$153:$DE$1048576,0),MATCH((CUADRO!K$4&amp;$E725),'Hoja de Trabajo para listado'!$DE$151:$DG$151,0)),0)+IFERROR(INDEX('Hoja de Trabajo para listado'!$CD$155:$DC$1048576,MATCH($A725,'Hoja de Trabajo para listado'!$CD$155:$CD$1048576,0),MATCH((CUADRO!K$4&amp;$E725),'Hoja de Trabajo para listado'!$CD$151:$DC$151,0)),0)</f>
        <v>0</v>
      </c>
      <c r="L725" s="241">
        <f ca="1">+IFERROR(INDEX('Hoja de Trabajo para listado'!$A$155:$Z$1048576,MATCH($A725,'Hoja de Trabajo para listado'!$A$155:$A$1048576,0),MATCH((CUADRO!L$4&amp;$E725),'Hoja de Trabajo para listado'!$A$151:$Z$151,0)),0)+IFERROR(INDEX('Hoja de Trabajo para listado'!$AB$155:$BA$1048576,MATCH($A725,'Hoja de Trabajo para listado'!$AB$155:$AB$1048576,0),MATCH((CUADRO!L$4&amp;$E725),'Hoja de Trabajo para listado'!$AB$151:$BA$151,0)),0)+IFERROR(INDEX('Hoja de Trabajo para listado'!$BC$155:$CB$1048576,MATCH($A725,'Hoja de Trabajo para listado'!$BC$155:$BC$1048576,0),MATCH((CUADRO!L$4&amp;$E725),'Hoja de Trabajo para listado'!$BC$151:$CB$151,0)),0)+IFERROR(INDEX('Hoja de Trabajo para listado'!$DE$153:$DG$274,MATCH($A725,'Hoja de Trabajo para listado'!$DE$153:$DE$1048576,0),MATCH((CUADRO!L$4&amp;$E725),'Hoja de Trabajo para listado'!$DE$151:$DG$151,0)),0)+IFERROR(INDEX('Hoja de Trabajo para listado'!$CD$155:$DC$1048576,MATCH($A725,'Hoja de Trabajo para listado'!$CD$155:$CD$1048576,0),MATCH((CUADRO!L$4&amp;$E725),'Hoja de Trabajo para listado'!$CD$151:$DC$151,0)),0)</f>
        <v>0</v>
      </c>
      <c r="M725" s="241">
        <f ca="1">+IFERROR(INDEX('Hoja de Trabajo para listado'!$A$155:$Z$1048576,MATCH($A725,'Hoja de Trabajo para listado'!$A$155:$A$1048576,0),MATCH((CUADRO!M$4&amp;$E725),'Hoja de Trabajo para listado'!$A$151:$Z$151,0)),0)+IFERROR(INDEX('Hoja de Trabajo para listado'!$AB$155:$BA$1048576,MATCH($A725,'Hoja de Trabajo para listado'!$AB$155:$AB$1048576,0),MATCH((CUADRO!M$4&amp;$E725),'Hoja de Trabajo para listado'!$AB$151:$BA$151,0)),0)+IFERROR(INDEX('Hoja de Trabajo para listado'!$BC$155:$CB$1048576,MATCH($A725,'Hoja de Trabajo para listado'!$BC$155:$BC$1048576,0),MATCH((CUADRO!M$4&amp;$E725),'Hoja de Trabajo para listado'!$BC$151:$CB$151,0)),0)+IFERROR(INDEX('Hoja de Trabajo para listado'!$DE$153:$DG$274,MATCH($A725,'Hoja de Trabajo para listado'!$DE$153:$DE$1048576,0),MATCH((CUADRO!M$4&amp;$E725),'Hoja de Trabajo para listado'!$DE$151:$DG$151,0)),0)+IFERROR(INDEX('Hoja de Trabajo para listado'!$CD$155:$DC$1048576,MATCH($A725,'Hoja de Trabajo para listado'!$CD$155:$CD$1048576,0),MATCH((CUADRO!M$4&amp;$E725),'Hoja de Trabajo para listado'!$CD$151:$DC$151,0)),0)</f>
        <v>0</v>
      </c>
      <c r="N725" s="241">
        <f ca="1">+IFERROR(INDEX('Hoja de Trabajo para listado'!$A$155:$Z$1048576,MATCH($A725,'Hoja de Trabajo para listado'!$A$155:$A$1048576,0),MATCH((CUADRO!N$4&amp;$E725),'Hoja de Trabajo para listado'!$A$151:$Z$151,0)),0)+IFERROR(INDEX('Hoja de Trabajo para listado'!$AB$155:$BA$1048576,MATCH($A725,'Hoja de Trabajo para listado'!$AB$155:$AB$1048576,0),MATCH((CUADRO!N$4&amp;$E725),'Hoja de Trabajo para listado'!$AB$151:$BA$151,0)),0)+IFERROR(INDEX('Hoja de Trabajo para listado'!$BC$155:$CB$1048576,MATCH($A725,'Hoja de Trabajo para listado'!$BC$155:$BC$1048576,0),MATCH((CUADRO!N$4&amp;$E725),'Hoja de Trabajo para listado'!$BC$151:$CB$151,0)),0)+IFERROR(INDEX('Hoja de Trabajo para listado'!$DE$153:$DG$274,MATCH($A725,'Hoja de Trabajo para listado'!$DE$153:$DE$1048576,0),MATCH((CUADRO!N$4&amp;$E725),'Hoja de Trabajo para listado'!$DE$151:$DG$151,0)),0)+IFERROR(INDEX('Hoja de Trabajo para listado'!$CD$155:$DC$1048576,MATCH($A725,'Hoja de Trabajo para listado'!$CD$155:$CD$1048576,0),MATCH((CUADRO!N$4&amp;$E725),'Hoja de Trabajo para listado'!$CD$151:$DC$151,0)),0)</f>
        <v>0</v>
      </c>
      <c r="O725" s="241">
        <f ca="1">+IFERROR(INDEX('Hoja de Trabajo para listado'!$A$155:$Z$1048576,MATCH($A725,'Hoja de Trabajo para listado'!$A$155:$A$1048576,0),MATCH((CUADRO!O$4&amp;$E725),'Hoja de Trabajo para listado'!$A$151:$Z$151,0)),0)+IFERROR(INDEX('Hoja de Trabajo para listado'!$AB$155:$BA$1048576,MATCH($A725,'Hoja de Trabajo para listado'!$AB$155:$AB$1048576,0),MATCH((CUADRO!O$4&amp;$E725),'Hoja de Trabajo para listado'!$AB$151:$BA$151,0)),0)+IFERROR(INDEX('Hoja de Trabajo para listado'!$BC$155:$CB$1048576,MATCH($A725,'Hoja de Trabajo para listado'!$BC$155:$BC$1048576,0),MATCH((CUADRO!O$4&amp;$E725),'Hoja de Trabajo para listado'!$BC$151:$CB$151,0)),0)+IFERROR(INDEX('Hoja de Trabajo para listado'!$DE$153:$DG$274,MATCH($A725,'Hoja de Trabajo para listado'!$DE$153:$DE$1048576,0),MATCH((CUADRO!O$4&amp;$E725),'Hoja de Trabajo para listado'!$DE$151:$DG$151,0)),0)+IFERROR(INDEX('Hoja de Trabajo para listado'!$CD$155:$DC$1048576,MATCH($A725,'Hoja de Trabajo para listado'!$CD$155:$CD$1048576,0),MATCH((CUADRO!O$4&amp;$E725),'Hoja de Trabajo para listado'!$CD$151:$DC$151,0)),0)</f>
        <v>0</v>
      </c>
      <c r="P725" s="241">
        <f ca="1">+IFERROR(INDEX('Hoja de Trabajo para listado'!$A$155:$Z$1048576,MATCH($A725,'Hoja de Trabajo para listado'!$A$155:$A$1048576,0),MATCH((CUADRO!P$4&amp;$E725),'Hoja de Trabajo para listado'!$A$151:$Z$151,0)),0)+IFERROR(INDEX('Hoja de Trabajo para listado'!$AB$155:$BA$1048576,MATCH($A725,'Hoja de Trabajo para listado'!$AB$155:$AB$1048576,0),MATCH((CUADRO!P$4&amp;$E725),'Hoja de Trabajo para listado'!$AB$151:$BA$151,0)),0)+IFERROR(INDEX('Hoja de Trabajo para listado'!$BC$155:$CB$1048576,MATCH($A725,'Hoja de Trabajo para listado'!$BC$155:$BC$1048576,0),MATCH((CUADRO!P$4&amp;$E725),'Hoja de Trabajo para listado'!$BC$151:$CB$151,0)),0)+IFERROR(INDEX('Hoja de Trabajo para listado'!$DE$153:$DG$274,MATCH($A725,'Hoja de Trabajo para listado'!$DE$153:$DE$1048576,0),MATCH((CUADRO!P$4&amp;$E725),'Hoja de Trabajo para listado'!$DE$151:$DG$151,0)),0)+IFERROR(INDEX('Hoja de Trabajo para listado'!$CD$155:$DC$1048576,MATCH($A725,'Hoja de Trabajo para listado'!$CD$155:$CD$1048576,0),MATCH((CUADRO!P$4&amp;$E725),'Hoja de Trabajo para listado'!$CD$151:$DC$151,0)),0)</f>
        <v>0</v>
      </c>
      <c r="Q725" s="241">
        <f ca="1">+IFERROR(INDEX('Hoja de Trabajo para listado'!$A$155:$Z$1048576,MATCH($A725,'Hoja de Trabajo para listado'!$A$155:$A$1048576,0),MATCH((CUADRO!Q$4&amp;$E725),'Hoja de Trabajo para listado'!$A$151:$Z$151,0)),0)+IFERROR(INDEX('Hoja de Trabajo para listado'!$AB$155:$BA$1048576,MATCH($A725,'Hoja de Trabajo para listado'!$AB$155:$AB$1048576,0),MATCH((CUADRO!Q$4&amp;$E725),'Hoja de Trabajo para listado'!$AB$151:$BA$151,0)),0)+IFERROR(INDEX('Hoja de Trabajo para listado'!$BC$155:$CB$1048576,MATCH($A725,'Hoja de Trabajo para listado'!$BC$155:$BC$1048576,0),MATCH((CUADRO!Q$4&amp;$E725),'Hoja de Trabajo para listado'!$BC$151:$CB$151,0)),0)+IFERROR(INDEX('Hoja de Trabajo para listado'!$DE$153:$DG$274,MATCH($A725,'Hoja de Trabajo para listado'!$DE$153:$DE$1048576,0),MATCH((CUADRO!Q$4&amp;$E725),'Hoja de Trabajo para listado'!$DE$151:$DG$151,0)),0)+IFERROR(INDEX('Hoja de Trabajo para listado'!$CD$155:$DC$1048576,MATCH($A725,'Hoja de Trabajo para listado'!$CD$155:$CD$1048576,0),MATCH((CUADRO!Q$4&amp;$E725),'Hoja de Trabajo para listado'!$CD$151:$DC$151,0)),0)</f>
        <v>0</v>
      </c>
      <c r="R725" s="241">
        <f t="shared" ca="1" si="22"/>
        <v>0</v>
      </c>
      <c r="S725" s="247"/>
      <c r="T725" s="241">
        <f ca="1">+T726</f>
        <v>0</v>
      </c>
      <c r="U725" s="240">
        <f t="shared" si="23"/>
        <v>1</v>
      </c>
    </row>
    <row r="726" spans="1:21" customFormat="1" ht="15" hidden="1" customHeight="1">
      <c r="A726" s="32">
        <v>1327</v>
      </c>
      <c r="B726" s="382"/>
      <c r="C726" s="245" t="str">
        <f>+VLOOKUP(A726,bd_lista!$A$3:$C$592,3,FALSE)</f>
        <v>Gobierno Autónomo Municipal de Capinota</v>
      </c>
      <c r="D726" s="384"/>
      <c r="E726" s="242" t="s">
        <v>684</v>
      </c>
      <c r="F726" s="241">
        <f ca="1">+IFERROR(INDEX('Hoja de Trabajo para listado'!$A$155:$Z$1048576,MATCH($A726,'Hoja de Trabajo para listado'!$A$155:$A$1048576,0),MATCH((CUADRO!F$4&amp;$E726),'Hoja de Trabajo para listado'!$A$151:$Z$151,0)),0)+IFERROR(INDEX('Hoja de Trabajo para listado'!$AB$155:$BA$1048576,MATCH($A726,'Hoja de Trabajo para listado'!$AB$155:$AB$1048576,0),MATCH((CUADRO!F$4&amp;$E726),'Hoja de Trabajo para listado'!$AB$151:$BA$151,0)),0)+IFERROR(INDEX('Hoja de Trabajo para listado'!$BC$155:$CB$1048576,MATCH($A726,'Hoja de Trabajo para listado'!$BC$155:$BC$1048576,0),MATCH((CUADRO!F$4&amp;$E726),'Hoja de Trabajo para listado'!$BC$151:$CB$151,0)),0)+IFERROR(INDEX('Hoja de Trabajo para listado'!$DE$153:$DG$274,MATCH($A726,'Hoja de Trabajo para listado'!$DE$153:$DE$1048576,0),MATCH((CUADRO!F$4&amp;$E726),'Hoja de Trabajo para listado'!$DE$151:$DG$151,0)),0)+IFERROR(INDEX('Hoja de Trabajo para listado'!$CD$155:$DC$1048576,MATCH($A726,'Hoja de Trabajo para listado'!$CD$155:$CD$1048576,0),MATCH((CUADRO!F$4&amp;$E726),'Hoja de Trabajo para listado'!$CD$151:$DC$151,0)),0)</f>
        <v>0</v>
      </c>
      <c r="G726" s="241">
        <f ca="1">+IFERROR(INDEX('Hoja de Trabajo para listado'!$A$155:$Z$1048576,MATCH($A726,'Hoja de Trabajo para listado'!$A$155:$A$1048576,0),MATCH((CUADRO!G$4&amp;$E726),'Hoja de Trabajo para listado'!$A$151:$Z$151,0)),0)+IFERROR(INDEX('Hoja de Trabajo para listado'!$AB$155:$BA$1048576,MATCH($A726,'Hoja de Trabajo para listado'!$AB$155:$AB$1048576,0),MATCH((CUADRO!G$4&amp;$E726),'Hoja de Trabajo para listado'!$AB$151:$BA$151,0)),0)+IFERROR(INDEX('Hoja de Trabajo para listado'!$BC$155:$CB$1048576,MATCH($A726,'Hoja de Trabajo para listado'!$BC$155:$BC$1048576,0),MATCH((CUADRO!G$4&amp;$E726),'Hoja de Trabajo para listado'!$BC$151:$CB$151,0)),0)+IFERROR(INDEX('Hoja de Trabajo para listado'!$DE$153:$DG$274,MATCH($A726,'Hoja de Trabajo para listado'!$DE$153:$DE$1048576,0),MATCH((CUADRO!G$4&amp;$E726),'Hoja de Trabajo para listado'!$DE$151:$DG$151,0)),0)+IFERROR(INDEX('Hoja de Trabajo para listado'!$CD$155:$DC$1048576,MATCH($A726,'Hoja de Trabajo para listado'!$CD$155:$CD$1048576,0),MATCH((CUADRO!G$4&amp;$E726),'Hoja de Trabajo para listado'!$CD$151:$DC$151,0)),0)</f>
        <v>0</v>
      </c>
      <c r="H726" s="241">
        <f ca="1">+IFERROR(INDEX('Hoja de Trabajo para listado'!$A$155:$Z$1048576,MATCH($A726,'Hoja de Trabajo para listado'!$A$155:$A$1048576,0),MATCH((CUADRO!H$4&amp;$E726),'Hoja de Trabajo para listado'!$A$151:$Z$151,0)),0)+IFERROR(INDEX('Hoja de Trabajo para listado'!$AB$155:$BA$1048576,MATCH($A726,'Hoja de Trabajo para listado'!$AB$155:$AB$1048576,0),MATCH((CUADRO!H$4&amp;$E726),'Hoja de Trabajo para listado'!$AB$151:$BA$151,0)),0)+IFERROR(INDEX('Hoja de Trabajo para listado'!$BC$155:$CB$1048576,MATCH($A726,'Hoja de Trabajo para listado'!$BC$155:$BC$1048576,0),MATCH((CUADRO!H$4&amp;$E726),'Hoja de Trabajo para listado'!$BC$151:$CB$151,0)),0)+IFERROR(INDEX('Hoja de Trabajo para listado'!$DE$153:$DG$274,MATCH($A726,'Hoja de Trabajo para listado'!$DE$153:$DE$1048576,0),MATCH((CUADRO!H$4&amp;$E726),'Hoja de Trabajo para listado'!$DE$151:$DG$151,0)),0)+IFERROR(INDEX('Hoja de Trabajo para listado'!$CD$155:$DC$1048576,MATCH($A726,'Hoja de Trabajo para listado'!$CD$155:$CD$1048576,0),MATCH((CUADRO!H$4&amp;$E726),'Hoja de Trabajo para listado'!$CD$151:$DC$151,0)),0)</f>
        <v>0</v>
      </c>
      <c r="I726" s="241">
        <f ca="1">+IFERROR(INDEX('Hoja de Trabajo para listado'!$A$155:$Z$1048576,MATCH($A726,'Hoja de Trabajo para listado'!$A$155:$A$1048576,0),MATCH((CUADRO!I$4&amp;$E726),'Hoja de Trabajo para listado'!$A$151:$Z$151,0)),0)+IFERROR(INDEX('Hoja de Trabajo para listado'!$AB$155:$BA$1048576,MATCH($A726,'Hoja de Trabajo para listado'!$AB$155:$AB$1048576,0),MATCH((CUADRO!I$4&amp;$E726),'Hoja de Trabajo para listado'!$AB$151:$BA$151,0)),0)+IFERROR(INDEX('Hoja de Trabajo para listado'!$BC$155:$CB$1048576,MATCH($A726,'Hoja de Trabajo para listado'!$BC$155:$BC$1048576,0),MATCH((CUADRO!I$4&amp;$E726),'Hoja de Trabajo para listado'!$BC$151:$CB$151,0)),0)+IFERROR(INDEX('Hoja de Trabajo para listado'!$DE$153:$DG$274,MATCH($A726,'Hoja de Trabajo para listado'!$DE$153:$DE$1048576,0),MATCH((CUADRO!I$4&amp;$E726),'Hoja de Trabajo para listado'!$DE$151:$DG$151,0)),0)+IFERROR(INDEX('Hoja de Trabajo para listado'!$CD$155:$DC$1048576,MATCH($A726,'Hoja de Trabajo para listado'!$CD$155:$CD$1048576,0),MATCH((CUADRO!I$4&amp;$E726),'Hoja de Trabajo para listado'!$CD$151:$DC$151,0)),0)</f>
        <v>0</v>
      </c>
      <c r="J726" s="241">
        <f ca="1">+IFERROR(INDEX('Hoja de Trabajo para listado'!$A$155:$Z$1048576,MATCH($A726,'Hoja de Trabajo para listado'!$A$155:$A$1048576,0),MATCH((CUADRO!J$4&amp;$E726),'Hoja de Trabajo para listado'!$A$151:$Z$151,0)),0)+IFERROR(INDEX('Hoja de Trabajo para listado'!$AB$155:$BA$1048576,MATCH($A726,'Hoja de Trabajo para listado'!$AB$155:$AB$1048576,0),MATCH((CUADRO!J$4&amp;$E726),'Hoja de Trabajo para listado'!$AB$151:$BA$151,0)),0)+IFERROR(INDEX('Hoja de Trabajo para listado'!$BC$155:$CB$1048576,MATCH($A726,'Hoja de Trabajo para listado'!$BC$155:$BC$1048576,0),MATCH((CUADRO!J$4&amp;$E726),'Hoja de Trabajo para listado'!$BC$151:$CB$151,0)),0)+IFERROR(INDEX('Hoja de Trabajo para listado'!$DE$153:$DG$274,MATCH($A726,'Hoja de Trabajo para listado'!$DE$153:$DE$1048576,0),MATCH((CUADRO!J$4&amp;$E726),'Hoja de Trabajo para listado'!$DE$151:$DG$151,0)),0)+IFERROR(INDEX('Hoja de Trabajo para listado'!$CD$155:$DC$1048576,MATCH($A726,'Hoja de Trabajo para listado'!$CD$155:$CD$1048576,0),MATCH((CUADRO!J$4&amp;$E726),'Hoja de Trabajo para listado'!$CD$151:$DC$151,0)),0)</f>
        <v>0</v>
      </c>
      <c r="K726" s="241">
        <f ca="1">+IFERROR(INDEX('Hoja de Trabajo para listado'!$A$155:$Z$1048576,MATCH($A726,'Hoja de Trabajo para listado'!$A$155:$A$1048576,0),MATCH((CUADRO!K$4&amp;$E726),'Hoja de Trabajo para listado'!$A$151:$Z$151,0)),0)+IFERROR(INDEX('Hoja de Trabajo para listado'!$AB$155:$BA$1048576,MATCH($A726,'Hoja de Trabajo para listado'!$AB$155:$AB$1048576,0),MATCH((CUADRO!K$4&amp;$E726),'Hoja de Trabajo para listado'!$AB$151:$BA$151,0)),0)+IFERROR(INDEX('Hoja de Trabajo para listado'!$BC$155:$CB$1048576,MATCH($A726,'Hoja de Trabajo para listado'!$BC$155:$BC$1048576,0),MATCH((CUADRO!K$4&amp;$E726),'Hoja de Trabajo para listado'!$BC$151:$CB$151,0)),0)+IFERROR(INDEX('Hoja de Trabajo para listado'!$DE$153:$DG$274,MATCH($A726,'Hoja de Trabajo para listado'!$DE$153:$DE$1048576,0),MATCH((CUADRO!K$4&amp;$E726),'Hoja de Trabajo para listado'!$DE$151:$DG$151,0)),0)+IFERROR(INDEX('Hoja de Trabajo para listado'!$CD$155:$DC$1048576,MATCH($A726,'Hoja de Trabajo para listado'!$CD$155:$CD$1048576,0),MATCH((CUADRO!K$4&amp;$E726),'Hoja de Trabajo para listado'!$CD$151:$DC$151,0)),0)</f>
        <v>0</v>
      </c>
      <c r="L726" s="241">
        <f ca="1">+IFERROR(INDEX('Hoja de Trabajo para listado'!$A$155:$Z$1048576,MATCH($A726,'Hoja de Trabajo para listado'!$A$155:$A$1048576,0),MATCH((CUADRO!L$4&amp;$E726),'Hoja de Trabajo para listado'!$A$151:$Z$151,0)),0)+IFERROR(INDEX('Hoja de Trabajo para listado'!$AB$155:$BA$1048576,MATCH($A726,'Hoja de Trabajo para listado'!$AB$155:$AB$1048576,0),MATCH((CUADRO!L$4&amp;$E726),'Hoja de Trabajo para listado'!$AB$151:$BA$151,0)),0)+IFERROR(INDEX('Hoja de Trabajo para listado'!$BC$155:$CB$1048576,MATCH($A726,'Hoja de Trabajo para listado'!$BC$155:$BC$1048576,0),MATCH((CUADRO!L$4&amp;$E726),'Hoja de Trabajo para listado'!$BC$151:$CB$151,0)),0)+IFERROR(INDEX('Hoja de Trabajo para listado'!$DE$153:$DG$274,MATCH($A726,'Hoja de Trabajo para listado'!$DE$153:$DE$1048576,0),MATCH((CUADRO!L$4&amp;$E726),'Hoja de Trabajo para listado'!$DE$151:$DG$151,0)),0)+IFERROR(INDEX('Hoja de Trabajo para listado'!$CD$155:$DC$1048576,MATCH($A726,'Hoja de Trabajo para listado'!$CD$155:$CD$1048576,0),MATCH((CUADRO!L$4&amp;$E726),'Hoja de Trabajo para listado'!$CD$151:$DC$151,0)),0)</f>
        <v>0</v>
      </c>
      <c r="M726" s="241">
        <f ca="1">+IFERROR(INDEX('Hoja de Trabajo para listado'!$A$155:$Z$1048576,MATCH($A726,'Hoja de Trabajo para listado'!$A$155:$A$1048576,0),MATCH((CUADRO!M$4&amp;$E726),'Hoja de Trabajo para listado'!$A$151:$Z$151,0)),0)+IFERROR(INDEX('Hoja de Trabajo para listado'!$AB$155:$BA$1048576,MATCH($A726,'Hoja de Trabajo para listado'!$AB$155:$AB$1048576,0),MATCH((CUADRO!M$4&amp;$E726),'Hoja de Trabajo para listado'!$AB$151:$BA$151,0)),0)+IFERROR(INDEX('Hoja de Trabajo para listado'!$BC$155:$CB$1048576,MATCH($A726,'Hoja de Trabajo para listado'!$BC$155:$BC$1048576,0),MATCH((CUADRO!M$4&amp;$E726),'Hoja de Trabajo para listado'!$BC$151:$CB$151,0)),0)+IFERROR(INDEX('Hoja de Trabajo para listado'!$DE$153:$DG$274,MATCH($A726,'Hoja de Trabajo para listado'!$DE$153:$DE$1048576,0),MATCH((CUADRO!M$4&amp;$E726),'Hoja de Trabajo para listado'!$DE$151:$DG$151,0)),0)+IFERROR(INDEX('Hoja de Trabajo para listado'!$CD$155:$DC$1048576,MATCH($A726,'Hoja de Trabajo para listado'!$CD$155:$CD$1048576,0),MATCH((CUADRO!M$4&amp;$E726),'Hoja de Trabajo para listado'!$CD$151:$DC$151,0)),0)</f>
        <v>0</v>
      </c>
      <c r="N726" s="241">
        <f ca="1">+IFERROR(INDEX('Hoja de Trabajo para listado'!$A$155:$Z$1048576,MATCH($A726,'Hoja de Trabajo para listado'!$A$155:$A$1048576,0),MATCH((CUADRO!N$4&amp;$E726),'Hoja de Trabajo para listado'!$A$151:$Z$151,0)),0)+IFERROR(INDEX('Hoja de Trabajo para listado'!$AB$155:$BA$1048576,MATCH($A726,'Hoja de Trabajo para listado'!$AB$155:$AB$1048576,0),MATCH((CUADRO!N$4&amp;$E726),'Hoja de Trabajo para listado'!$AB$151:$BA$151,0)),0)+IFERROR(INDEX('Hoja de Trabajo para listado'!$BC$155:$CB$1048576,MATCH($A726,'Hoja de Trabajo para listado'!$BC$155:$BC$1048576,0),MATCH((CUADRO!N$4&amp;$E726),'Hoja de Trabajo para listado'!$BC$151:$CB$151,0)),0)+IFERROR(INDEX('Hoja de Trabajo para listado'!$DE$153:$DG$274,MATCH($A726,'Hoja de Trabajo para listado'!$DE$153:$DE$1048576,0),MATCH((CUADRO!N$4&amp;$E726),'Hoja de Trabajo para listado'!$DE$151:$DG$151,0)),0)+IFERROR(INDEX('Hoja de Trabajo para listado'!$CD$155:$DC$1048576,MATCH($A726,'Hoja de Trabajo para listado'!$CD$155:$CD$1048576,0),MATCH((CUADRO!N$4&amp;$E726),'Hoja de Trabajo para listado'!$CD$151:$DC$151,0)),0)</f>
        <v>0</v>
      </c>
      <c r="O726" s="241">
        <f ca="1">+IFERROR(INDEX('Hoja de Trabajo para listado'!$A$155:$Z$1048576,MATCH($A726,'Hoja de Trabajo para listado'!$A$155:$A$1048576,0),MATCH((CUADRO!O$4&amp;$E726),'Hoja de Trabajo para listado'!$A$151:$Z$151,0)),0)+IFERROR(INDEX('Hoja de Trabajo para listado'!$AB$155:$BA$1048576,MATCH($A726,'Hoja de Trabajo para listado'!$AB$155:$AB$1048576,0),MATCH((CUADRO!O$4&amp;$E726),'Hoja de Trabajo para listado'!$AB$151:$BA$151,0)),0)+IFERROR(INDEX('Hoja de Trabajo para listado'!$BC$155:$CB$1048576,MATCH($A726,'Hoja de Trabajo para listado'!$BC$155:$BC$1048576,0),MATCH((CUADRO!O$4&amp;$E726),'Hoja de Trabajo para listado'!$BC$151:$CB$151,0)),0)+IFERROR(INDEX('Hoja de Trabajo para listado'!$DE$153:$DG$274,MATCH($A726,'Hoja de Trabajo para listado'!$DE$153:$DE$1048576,0),MATCH((CUADRO!O$4&amp;$E726),'Hoja de Trabajo para listado'!$DE$151:$DG$151,0)),0)+IFERROR(INDEX('Hoja de Trabajo para listado'!$CD$155:$DC$1048576,MATCH($A726,'Hoja de Trabajo para listado'!$CD$155:$CD$1048576,0),MATCH((CUADRO!O$4&amp;$E726),'Hoja de Trabajo para listado'!$CD$151:$DC$151,0)),0)</f>
        <v>0</v>
      </c>
      <c r="P726" s="241">
        <f ca="1">+IFERROR(INDEX('Hoja de Trabajo para listado'!$A$155:$Z$1048576,MATCH($A726,'Hoja de Trabajo para listado'!$A$155:$A$1048576,0),MATCH((CUADRO!P$4&amp;$E726),'Hoja de Trabajo para listado'!$A$151:$Z$151,0)),0)+IFERROR(INDEX('Hoja de Trabajo para listado'!$AB$155:$BA$1048576,MATCH($A726,'Hoja de Trabajo para listado'!$AB$155:$AB$1048576,0),MATCH((CUADRO!P$4&amp;$E726),'Hoja de Trabajo para listado'!$AB$151:$BA$151,0)),0)+IFERROR(INDEX('Hoja de Trabajo para listado'!$BC$155:$CB$1048576,MATCH($A726,'Hoja de Trabajo para listado'!$BC$155:$BC$1048576,0),MATCH((CUADRO!P$4&amp;$E726),'Hoja de Trabajo para listado'!$BC$151:$CB$151,0)),0)+IFERROR(INDEX('Hoja de Trabajo para listado'!$DE$153:$DG$274,MATCH($A726,'Hoja de Trabajo para listado'!$DE$153:$DE$1048576,0),MATCH((CUADRO!P$4&amp;$E726),'Hoja de Trabajo para listado'!$DE$151:$DG$151,0)),0)+IFERROR(INDEX('Hoja de Trabajo para listado'!$CD$155:$DC$1048576,MATCH($A726,'Hoja de Trabajo para listado'!$CD$155:$CD$1048576,0),MATCH((CUADRO!P$4&amp;$E726),'Hoja de Trabajo para listado'!$CD$151:$DC$151,0)),0)</f>
        <v>0</v>
      </c>
      <c r="Q726" s="241">
        <f ca="1">+IFERROR(INDEX('Hoja de Trabajo para listado'!$A$155:$Z$1048576,MATCH($A726,'Hoja de Trabajo para listado'!$A$155:$A$1048576,0),MATCH((CUADRO!Q$4&amp;$E726),'Hoja de Trabajo para listado'!$A$151:$Z$151,0)),0)+IFERROR(INDEX('Hoja de Trabajo para listado'!$AB$155:$BA$1048576,MATCH($A726,'Hoja de Trabajo para listado'!$AB$155:$AB$1048576,0),MATCH((CUADRO!Q$4&amp;$E726),'Hoja de Trabajo para listado'!$AB$151:$BA$151,0)),0)+IFERROR(INDEX('Hoja de Trabajo para listado'!$BC$155:$CB$1048576,MATCH($A726,'Hoja de Trabajo para listado'!$BC$155:$BC$1048576,0),MATCH((CUADRO!Q$4&amp;$E726),'Hoja de Trabajo para listado'!$BC$151:$CB$151,0)),0)+IFERROR(INDEX('Hoja de Trabajo para listado'!$DE$153:$DG$274,MATCH($A726,'Hoja de Trabajo para listado'!$DE$153:$DE$1048576,0),MATCH((CUADRO!Q$4&amp;$E726),'Hoja de Trabajo para listado'!$DE$151:$DG$151,0)),0)+IFERROR(INDEX('Hoja de Trabajo para listado'!$CD$155:$DC$1048576,MATCH($A726,'Hoja de Trabajo para listado'!$CD$155:$CD$1048576,0),MATCH((CUADRO!Q$4&amp;$E726),'Hoja de Trabajo para listado'!$CD$151:$DC$151,0)),0)</f>
        <v>0</v>
      </c>
      <c r="R726" s="241">
        <f t="shared" ca="1" si="22"/>
        <v>0</v>
      </c>
      <c r="S726" s="247">
        <f ca="1">+R725+R726</f>
        <v>0</v>
      </c>
      <c r="T726" s="241">
        <f ca="1">+S726</f>
        <v>0</v>
      </c>
      <c r="U726" s="240">
        <f t="shared" si="23"/>
        <v>2</v>
      </c>
    </row>
    <row r="727" spans="1:21" customFormat="1" ht="15" hidden="1" customHeight="1">
      <c r="A727" s="32">
        <v>1328</v>
      </c>
      <c r="B727" s="381">
        <f>+A727</f>
        <v>1328</v>
      </c>
      <c r="C727" s="245" t="str">
        <f>+VLOOKUP(A727,bd_lista!$A$3:$C$592,3,FALSE)</f>
        <v>Gobierno Autónomo Municipal de Santivañez</v>
      </c>
      <c r="D727" s="383" t="str">
        <f>+C727</f>
        <v>Gobierno Autónomo Municipal de Santivañez</v>
      </c>
      <c r="E727" s="240" t="s">
        <v>683</v>
      </c>
      <c r="F727" s="241">
        <f ca="1">+IFERROR(INDEX('Hoja de Trabajo para listado'!$A$155:$Z$1048576,MATCH($A727,'Hoja de Trabajo para listado'!$A$155:$A$1048576,0),MATCH((CUADRO!F$4&amp;$E727),'Hoja de Trabajo para listado'!$A$151:$Z$151,0)),0)+IFERROR(INDEX('Hoja de Trabajo para listado'!$AB$155:$BA$1048576,MATCH($A727,'Hoja de Trabajo para listado'!$AB$155:$AB$1048576,0),MATCH((CUADRO!F$4&amp;$E727),'Hoja de Trabajo para listado'!$AB$151:$BA$151,0)),0)+IFERROR(INDEX('Hoja de Trabajo para listado'!$BC$155:$CB$1048576,MATCH($A727,'Hoja de Trabajo para listado'!$BC$155:$BC$1048576,0),MATCH((CUADRO!F$4&amp;$E727),'Hoja de Trabajo para listado'!$BC$151:$CB$151,0)),0)+IFERROR(INDEX('Hoja de Trabajo para listado'!$DE$153:$DG$274,MATCH($A727,'Hoja de Trabajo para listado'!$DE$153:$DE$1048576,0),MATCH((CUADRO!F$4&amp;$E727),'Hoja de Trabajo para listado'!$DE$151:$DG$151,0)),0)+IFERROR(INDEX('Hoja de Trabajo para listado'!$CD$155:$DC$1048576,MATCH($A727,'Hoja de Trabajo para listado'!$CD$155:$CD$1048576,0),MATCH((CUADRO!F$4&amp;$E727),'Hoja de Trabajo para listado'!$CD$151:$DC$151,0)),0)</f>
        <v>0</v>
      </c>
      <c r="G727" s="241">
        <f ca="1">+IFERROR(INDEX('Hoja de Trabajo para listado'!$A$155:$Z$1048576,MATCH($A727,'Hoja de Trabajo para listado'!$A$155:$A$1048576,0),MATCH((CUADRO!G$4&amp;$E727),'Hoja de Trabajo para listado'!$A$151:$Z$151,0)),0)+IFERROR(INDEX('Hoja de Trabajo para listado'!$AB$155:$BA$1048576,MATCH($A727,'Hoja de Trabajo para listado'!$AB$155:$AB$1048576,0),MATCH((CUADRO!G$4&amp;$E727),'Hoja de Trabajo para listado'!$AB$151:$BA$151,0)),0)+IFERROR(INDEX('Hoja de Trabajo para listado'!$BC$155:$CB$1048576,MATCH($A727,'Hoja de Trabajo para listado'!$BC$155:$BC$1048576,0),MATCH((CUADRO!G$4&amp;$E727),'Hoja de Trabajo para listado'!$BC$151:$CB$151,0)),0)+IFERROR(INDEX('Hoja de Trabajo para listado'!$DE$153:$DG$274,MATCH($A727,'Hoja de Trabajo para listado'!$DE$153:$DE$1048576,0),MATCH((CUADRO!G$4&amp;$E727),'Hoja de Trabajo para listado'!$DE$151:$DG$151,0)),0)+IFERROR(INDEX('Hoja de Trabajo para listado'!$CD$155:$DC$1048576,MATCH($A727,'Hoja de Trabajo para listado'!$CD$155:$CD$1048576,0),MATCH((CUADRO!G$4&amp;$E727),'Hoja de Trabajo para listado'!$CD$151:$DC$151,0)),0)</f>
        <v>0</v>
      </c>
      <c r="H727" s="241">
        <f ca="1">+IFERROR(INDEX('Hoja de Trabajo para listado'!$A$155:$Z$1048576,MATCH($A727,'Hoja de Trabajo para listado'!$A$155:$A$1048576,0),MATCH((CUADRO!H$4&amp;$E727),'Hoja de Trabajo para listado'!$A$151:$Z$151,0)),0)+IFERROR(INDEX('Hoja de Trabajo para listado'!$AB$155:$BA$1048576,MATCH($A727,'Hoja de Trabajo para listado'!$AB$155:$AB$1048576,0),MATCH((CUADRO!H$4&amp;$E727),'Hoja de Trabajo para listado'!$AB$151:$BA$151,0)),0)+IFERROR(INDEX('Hoja de Trabajo para listado'!$BC$155:$CB$1048576,MATCH($A727,'Hoja de Trabajo para listado'!$BC$155:$BC$1048576,0),MATCH((CUADRO!H$4&amp;$E727),'Hoja de Trabajo para listado'!$BC$151:$CB$151,0)),0)+IFERROR(INDEX('Hoja de Trabajo para listado'!$DE$153:$DG$274,MATCH($A727,'Hoja de Trabajo para listado'!$DE$153:$DE$1048576,0),MATCH((CUADRO!H$4&amp;$E727),'Hoja de Trabajo para listado'!$DE$151:$DG$151,0)),0)+IFERROR(INDEX('Hoja de Trabajo para listado'!$CD$155:$DC$1048576,MATCH($A727,'Hoja de Trabajo para listado'!$CD$155:$CD$1048576,0),MATCH((CUADRO!H$4&amp;$E727),'Hoja de Trabajo para listado'!$CD$151:$DC$151,0)),0)</f>
        <v>0</v>
      </c>
      <c r="I727" s="241">
        <f ca="1">+IFERROR(INDEX('Hoja de Trabajo para listado'!$A$155:$Z$1048576,MATCH($A727,'Hoja de Trabajo para listado'!$A$155:$A$1048576,0),MATCH((CUADRO!I$4&amp;$E727),'Hoja de Trabajo para listado'!$A$151:$Z$151,0)),0)+IFERROR(INDEX('Hoja de Trabajo para listado'!$AB$155:$BA$1048576,MATCH($A727,'Hoja de Trabajo para listado'!$AB$155:$AB$1048576,0),MATCH((CUADRO!I$4&amp;$E727),'Hoja de Trabajo para listado'!$AB$151:$BA$151,0)),0)+IFERROR(INDEX('Hoja de Trabajo para listado'!$BC$155:$CB$1048576,MATCH($A727,'Hoja de Trabajo para listado'!$BC$155:$BC$1048576,0),MATCH((CUADRO!I$4&amp;$E727),'Hoja de Trabajo para listado'!$BC$151:$CB$151,0)),0)+IFERROR(INDEX('Hoja de Trabajo para listado'!$DE$153:$DG$274,MATCH($A727,'Hoja de Trabajo para listado'!$DE$153:$DE$1048576,0),MATCH((CUADRO!I$4&amp;$E727),'Hoja de Trabajo para listado'!$DE$151:$DG$151,0)),0)+IFERROR(INDEX('Hoja de Trabajo para listado'!$CD$155:$DC$1048576,MATCH($A727,'Hoja de Trabajo para listado'!$CD$155:$CD$1048576,0),MATCH((CUADRO!I$4&amp;$E727),'Hoja de Trabajo para listado'!$CD$151:$DC$151,0)),0)</f>
        <v>0</v>
      </c>
      <c r="J727" s="241">
        <f ca="1">+IFERROR(INDEX('Hoja de Trabajo para listado'!$A$155:$Z$1048576,MATCH($A727,'Hoja de Trabajo para listado'!$A$155:$A$1048576,0),MATCH((CUADRO!J$4&amp;$E727),'Hoja de Trabajo para listado'!$A$151:$Z$151,0)),0)+IFERROR(INDEX('Hoja de Trabajo para listado'!$AB$155:$BA$1048576,MATCH($A727,'Hoja de Trabajo para listado'!$AB$155:$AB$1048576,0),MATCH((CUADRO!J$4&amp;$E727),'Hoja de Trabajo para listado'!$AB$151:$BA$151,0)),0)+IFERROR(INDEX('Hoja de Trabajo para listado'!$BC$155:$CB$1048576,MATCH($A727,'Hoja de Trabajo para listado'!$BC$155:$BC$1048576,0),MATCH((CUADRO!J$4&amp;$E727),'Hoja de Trabajo para listado'!$BC$151:$CB$151,0)),0)+IFERROR(INDEX('Hoja de Trabajo para listado'!$DE$153:$DG$274,MATCH($A727,'Hoja de Trabajo para listado'!$DE$153:$DE$1048576,0),MATCH((CUADRO!J$4&amp;$E727),'Hoja de Trabajo para listado'!$DE$151:$DG$151,0)),0)+IFERROR(INDEX('Hoja de Trabajo para listado'!$CD$155:$DC$1048576,MATCH($A727,'Hoja de Trabajo para listado'!$CD$155:$CD$1048576,0),MATCH((CUADRO!J$4&amp;$E727),'Hoja de Trabajo para listado'!$CD$151:$DC$151,0)),0)</f>
        <v>0</v>
      </c>
      <c r="K727" s="241">
        <f ca="1">+IFERROR(INDEX('Hoja de Trabajo para listado'!$A$155:$Z$1048576,MATCH($A727,'Hoja de Trabajo para listado'!$A$155:$A$1048576,0),MATCH((CUADRO!K$4&amp;$E727),'Hoja de Trabajo para listado'!$A$151:$Z$151,0)),0)+IFERROR(INDEX('Hoja de Trabajo para listado'!$AB$155:$BA$1048576,MATCH($A727,'Hoja de Trabajo para listado'!$AB$155:$AB$1048576,0),MATCH((CUADRO!K$4&amp;$E727),'Hoja de Trabajo para listado'!$AB$151:$BA$151,0)),0)+IFERROR(INDEX('Hoja de Trabajo para listado'!$BC$155:$CB$1048576,MATCH($A727,'Hoja de Trabajo para listado'!$BC$155:$BC$1048576,0),MATCH((CUADRO!K$4&amp;$E727),'Hoja de Trabajo para listado'!$BC$151:$CB$151,0)),0)+IFERROR(INDEX('Hoja de Trabajo para listado'!$DE$153:$DG$274,MATCH($A727,'Hoja de Trabajo para listado'!$DE$153:$DE$1048576,0),MATCH((CUADRO!K$4&amp;$E727),'Hoja de Trabajo para listado'!$DE$151:$DG$151,0)),0)+IFERROR(INDEX('Hoja de Trabajo para listado'!$CD$155:$DC$1048576,MATCH($A727,'Hoja de Trabajo para listado'!$CD$155:$CD$1048576,0),MATCH((CUADRO!K$4&amp;$E727),'Hoja de Trabajo para listado'!$CD$151:$DC$151,0)),0)</f>
        <v>0</v>
      </c>
      <c r="L727" s="241">
        <f ca="1">+IFERROR(INDEX('Hoja de Trabajo para listado'!$A$155:$Z$1048576,MATCH($A727,'Hoja de Trabajo para listado'!$A$155:$A$1048576,0),MATCH((CUADRO!L$4&amp;$E727),'Hoja de Trabajo para listado'!$A$151:$Z$151,0)),0)+IFERROR(INDEX('Hoja de Trabajo para listado'!$AB$155:$BA$1048576,MATCH($A727,'Hoja de Trabajo para listado'!$AB$155:$AB$1048576,0),MATCH((CUADRO!L$4&amp;$E727),'Hoja de Trabajo para listado'!$AB$151:$BA$151,0)),0)+IFERROR(INDEX('Hoja de Trabajo para listado'!$BC$155:$CB$1048576,MATCH($A727,'Hoja de Trabajo para listado'!$BC$155:$BC$1048576,0),MATCH((CUADRO!L$4&amp;$E727),'Hoja de Trabajo para listado'!$BC$151:$CB$151,0)),0)+IFERROR(INDEX('Hoja de Trabajo para listado'!$DE$153:$DG$274,MATCH($A727,'Hoja de Trabajo para listado'!$DE$153:$DE$1048576,0),MATCH((CUADRO!L$4&amp;$E727),'Hoja de Trabajo para listado'!$DE$151:$DG$151,0)),0)+IFERROR(INDEX('Hoja de Trabajo para listado'!$CD$155:$DC$1048576,MATCH($A727,'Hoja de Trabajo para listado'!$CD$155:$CD$1048576,0),MATCH((CUADRO!L$4&amp;$E727),'Hoja de Trabajo para listado'!$CD$151:$DC$151,0)),0)</f>
        <v>0</v>
      </c>
      <c r="M727" s="241">
        <f ca="1">+IFERROR(INDEX('Hoja de Trabajo para listado'!$A$155:$Z$1048576,MATCH($A727,'Hoja de Trabajo para listado'!$A$155:$A$1048576,0),MATCH((CUADRO!M$4&amp;$E727),'Hoja de Trabajo para listado'!$A$151:$Z$151,0)),0)+IFERROR(INDEX('Hoja de Trabajo para listado'!$AB$155:$BA$1048576,MATCH($A727,'Hoja de Trabajo para listado'!$AB$155:$AB$1048576,0),MATCH((CUADRO!M$4&amp;$E727),'Hoja de Trabajo para listado'!$AB$151:$BA$151,0)),0)+IFERROR(INDEX('Hoja de Trabajo para listado'!$BC$155:$CB$1048576,MATCH($A727,'Hoja de Trabajo para listado'!$BC$155:$BC$1048576,0),MATCH((CUADRO!M$4&amp;$E727),'Hoja de Trabajo para listado'!$BC$151:$CB$151,0)),0)+IFERROR(INDEX('Hoja de Trabajo para listado'!$DE$153:$DG$274,MATCH($A727,'Hoja de Trabajo para listado'!$DE$153:$DE$1048576,0),MATCH((CUADRO!M$4&amp;$E727),'Hoja de Trabajo para listado'!$DE$151:$DG$151,0)),0)+IFERROR(INDEX('Hoja de Trabajo para listado'!$CD$155:$DC$1048576,MATCH($A727,'Hoja de Trabajo para listado'!$CD$155:$CD$1048576,0),MATCH((CUADRO!M$4&amp;$E727),'Hoja de Trabajo para listado'!$CD$151:$DC$151,0)),0)</f>
        <v>0</v>
      </c>
      <c r="N727" s="241">
        <f ca="1">+IFERROR(INDEX('Hoja de Trabajo para listado'!$A$155:$Z$1048576,MATCH($A727,'Hoja de Trabajo para listado'!$A$155:$A$1048576,0),MATCH((CUADRO!N$4&amp;$E727),'Hoja de Trabajo para listado'!$A$151:$Z$151,0)),0)+IFERROR(INDEX('Hoja de Trabajo para listado'!$AB$155:$BA$1048576,MATCH($A727,'Hoja de Trabajo para listado'!$AB$155:$AB$1048576,0),MATCH((CUADRO!N$4&amp;$E727),'Hoja de Trabajo para listado'!$AB$151:$BA$151,0)),0)+IFERROR(INDEX('Hoja de Trabajo para listado'!$BC$155:$CB$1048576,MATCH($A727,'Hoja de Trabajo para listado'!$BC$155:$BC$1048576,0),MATCH((CUADRO!N$4&amp;$E727),'Hoja de Trabajo para listado'!$BC$151:$CB$151,0)),0)+IFERROR(INDEX('Hoja de Trabajo para listado'!$DE$153:$DG$274,MATCH($A727,'Hoja de Trabajo para listado'!$DE$153:$DE$1048576,0),MATCH((CUADRO!N$4&amp;$E727),'Hoja de Trabajo para listado'!$DE$151:$DG$151,0)),0)+IFERROR(INDEX('Hoja de Trabajo para listado'!$CD$155:$DC$1048576,MATCH($A727,'Hoja de Trabajo para listado'!$CD$155:$CD$1048576,0),MATCH((CUADRO!N$4&amp;$E727),'Hoja de Trabajo para listado'!$CD$151:$DC$151,0)),0)</f>
        <v>0</v>
      </c>
      <c r="O727" s="241">
        <f ca="1">+IFERROR(INDEX('Hoja de Trabajo para listado'!$A$155:$Z$1048576,MATCH($A727,'Hoja de Trabajo para listado'!$A$155:$A$1048576,0),MATCH((CUADRO!O$4&amp;$E727),'Hoja de Trabajo para listado'!$A$151:$Z$151,0)),0)+IFERROR(INDEX('Hoja de Trabajo para listado'!$AB$155:$BA$1048576,MATCH($A727,'Hoja de Trabajo para listado'!$AB$155:$AB$1048576,0),MATCH((CUADRO!O$4&amp;$E727),'Hoja de Trabajo para listado'!$AB$151:$BA$151,0)),0)+IFERROR(INDEX('Hoja de Trabajo para listado'!$BC$155:$CB$1048576,MATCH($A727,'Hoja de Trabajo para listado'!$BC$155:$BC$1048576,0),MATCH((CUADRO!O$4&amp;$E727),'Hoja de Trabajo para listado'!$BC$151:$CB$151,0)),0)+IFERROR(INDEX('Hoja de Trabajo para listado'!$DE$153:$DG$274,MATCH($A727,'Hoja de Trabajo para listado'!$DE$153:$DE$1048576,0),MATCH((CUADRO!O$4&amp;$E727),'Hoja de Trabajo para listado'!$DE$151:$DG$151,0)),0)+IFERROR(INDEX('Hoja de Trabajo para listado'!$CD$155:$DC$1048576,MATCH($A727,'Hoja de Trabajo para listado'!$CD$155:$CD$1048576,0),MATCH((CUADRO!O$4&amp;$E727),'Hoja de Trabajo para listado'!$CD$151:$DC$151,0)),0)</f>
        <v>0</v>
      </c>
      <c r="P727" s="241">
        <f ca="1">+IFERROR(INDEX('Hoja de Trabajo para listado'!$A$155:$Z$1048576,MATCH($A727,'Hoja de Trabajo para listado'!$A$155:$A$1048576,0),MATCH((CUADRO!P$4&amp;$E727),'Hoja de Trabajo para listado'!$A$151:$Z$151,0)),0)+IFERROR(INDEX('Hoja de Trabajo para listado'!$AB$155:$BA$1048576,MATCH($A727,'Hoja de Trabajo para listado'!$AB$155:$AB$1048576,0),MATCH((CUADRO!P$4&amp;$E727),'Hoja de Trabajo para listado'!$AB$151:$BA$151,0)),0)+IFERROR(INDEX('Hoja de Trabajo para listado'!$BC$155:$CB$1048576,MATCH($A727,'Hoja de Trabajo para listado'!$BC$155:$BC$1048576,0),MATCH((CUADRO!P$4&amp;$E727),'Hoja de Trabajo para listado'!$BC$151:$CB$151,0)),0)+IFERROR(INDEX('Hoja de Trabajo para listado'!$DE$153:$DG$274,MATCH($A727,'Hoja de Trabajo para listado'!$DE$153:$DE$1048576,0),MATCH((CUADRO!P$4&amp;$E727),'Hoja de Trabajo para listado'!$DE$151:$DG$151,0)),0)+IFERROR(INDEX('Hoja de Trabajo para listado'!$CD$155:$DC$1048576,MATCH($A727,'Hoja de Trabajo para listado'!$CD$155:$CD$1048576,0),MATCH((CUADRO!P$4&amp;$E727),'Hoja de Trabajo para listado'!$CD$151:$DC$151,0)),0)</f>
        <v>0</v>
      </c>
      <c r="Q727" s="241">
        <f ca="1">+IFERROR(INDEX('Hoja de Trabajo para listado'!$A$155:$Z$1048576,MATCH($A727,'Hoja de Trabajo para listado'!$A$155:$A$1048576,0),MATCH((CUADRO!Q$4&amp;$E727),'Hoja de Trabajo para listado'!$A$151:$Z$151,0)),0)+IFERROR(INDEX('Hoja de Trabajo para listado'!$AB$155:$BA$1048576,MATCH($A727,'Hoja de Trabajo para listado'!$AB$155:$AB$1048576,0),MATCH((CUADRO!Q$4&amp;$E727),'Hoja de Trabajo para listado'!$AB$151:$BA$151,0)),0)+IFERROR(INDEX('Hoja de Trabajo para listado'!$BC$155:$CB$1048576,MATCH($A727,'Hoja de Trabajo para listado'!$BC$155:$BC$1048576,0),MATCH((CUADRO!Q$4&amp;$E727),'Hoja de Trabajo para listado'!$BC$151:$CB$151,0)),0)+IFERROR(INDEX('Hoja de Trabajo para listado'!$DE$153:$DG$274,MATCH($A727,'Hoja de Trabajo para listado'!$DE$153:$DE$1048576,0),MATCH((CUADRO!Q$4&amp;$E727),'Hoja de Trabajo para listado'!$DE$151:$DG$151,0)),0)+IFERROR(INDEX('Hoja de Trabajo para listado'!$CD$155:$DC$1048576,MATCH($A727,'Hoja de Trabajo para listado'!$CD$155:$CD$1048576,0),MATCH((CUADRO!Q$4&amp;$E727),'Hoja de Trabajo para listado'!$CD$151:$DC$151,0)),0)</f>
        <v>0</v>
      </c>
      <c r="R727" s="241">
        <f t="shared" ca="1" si="22"/>
        <v>0</v>
      </c>
      <c r="S727" s="247"/>
      <c r="T727" s="241">
        <f ca="1">+T728</f>
        <v>0</v>
      </c>
      <c r="U727" s="240">
        <f t="shared" si="23"/>
        <v>1</v>
      </c>
    </row>
    <row r="728" spans="1:21" customFormat="1" ht="15" hidden="1" customHeight="1">
      <c r="A728" s="32">
        <v>1328</v>
      </c>
      <c r="B728" s="382"/>
      <c r="C728" s="245" t="str">
        <f>+VLOOKUP(A728,bd_lista!$A$3:$C$592,3,FALSE)</f>
        <v>Gobierno Autónomo Municipal de Santivañez</v>
      </c>
      <c r="D728" s="384"/>
      <c r="E728" s="242" t="s">
        <v>684</v>
      </c>
      <c r="F728" s="241">
        <f ca="1">+IFERROR(INDEX('Hoja de Trabajo para listado'!$A$155:$Z$1048576,MATCH($A728,'Hoja de Trabajo para listado'!$A$155:$A$1048576,0),MATCH((CUADRO!F$4&amp;$E728),'Hoja de Trabajo para listado'!$A$151:$Z$151,0)),0)+IFERROR(INDEX('Hoja de Trabajo para listado'!$AB$155:$BA$1048576,MATCH($A728,'Hoja de Trabajo para listado'!$AB$155:$AB$1048576,0),MATCH((CUADRO!F$4&amp;$E728),'Hoja de Trabajo para listado'!$AB$151:$BA$151,0)),0)+IFERROR(INDEX('Hoja de Trabajo para listado'!$BC$155:$CB$1048576,MATCH($A728,'Hoja de Trabajo para listado'!$BC$155:$BC$1048576,0),MATCH((CUADRO!F$4&amp;$E728),'Hoja de Trabajo para listado'!$BC$151:$CB$151,0)),0)+IFERROR(INDEX('Hoja de Trabajo para listado'!$DE$153:$DG$274,MATCH($A728,'Hoja de Trabajo para listado'!$DE$153:$DE$1048576,0),MATCH((CUADRO!F$4&amp;$E728),'Hoja de Trabajo para listado'!$DE$151:$DG$151,0)),0)+IFERROR(INDEX('Hoja de Trabajo para listado'!$CD$155:$DC$1048576,MATCH($A728,'Hoja de Trabajo para listado'!$CD$155:$CD$1048576,0),MATCH((CUADRO!F$4&amp;$E728),'Hoja de Trabajo para listado'!$CD$151:$DC$151,0)),0)</f>
        <v>0</v>
      </c>
      <c r="G728" s="241">
        <f ca="1">+IFERROR(INDEX('Hoja de Trabajo para listado'!$A$155:$Z$1048576,MATCH($A728,'Hoja de Trabajo para listado'!$A$155:$A$1048576,0),MATCH((CUADRO!G$4&amp;$E728),'Hoja de Trabajo para listado'!$A$151:$Z$151,0)),0)+IFERROR(INDEX('Hoja de Trabajo para listado'!$AB$155:$BA$1048576,MATCH($A728,'Hoja de Trabajo para listado'!$AB$155:$AB$1048576,0),MATCH((CUADRO!G$4&amp;$E728),'Hoja de Trabajo para listado'!$AB$151:$BA$151,0)),0)+IFERROR(INDEX('Hoja de Trabajo para listado'!$BC$155:$CB$1048576,MATCH($A728,'Hoja de Trabajo para listado'!$BC$155:$BC$1048576,0),MATCH((CUADRO!G$4&amp;$E728),'Hoja de Trabajo para listado'!$BC$151:$CB$151,0)),0)+IFERROR(INDEX('Hoja de Trabajo para listado'!$DE$153:$DG$274,MATCH($A728,'Hoja de Trabajo para listado'!$DE$153:$DE$1048576,0),MATCH((CUADRO!G$4&amp;$E728),'Hoja de Trabajo para listado'!$DE$151:$DG$151,0)),0)+IFERROR(INDEX('Hoja de Trabajo para listado'!$CD$155:$DC$1048576,MATCH($A728,'Hoja de Trabajo para listado'!$CD$155:$CD$1048576,0),MATCH((CUADRO!G$4&amp;$E728),'Hoja de Trabajo para listado'!$CD$151:$DC$151,0)),0)</f>
        <v>0</v>
      </c>
      <c r="H728" s="241">
        <f ca="1">+IFERROR(INDEX('Hoja de Trabajo para listado'!$A$155:$Z$1048576,MATCH($A728,'Hoja de Trabajo para listado'!$A$155:$A$1048576,0),MATCH((CUADRO!H$4&amp;$E728),'Hoja de Trabajo para listado'!$A$151:$Z$151,0)),0)+IFERROR(INDEX('Hoja de Trabajo para listado'!$AB$155:$BA$1048576,MATCH($A728,'Hoja de Trabajo para listado'!$AB$155:$AB$1048576,0),MATCH((CUADRO!H$4&amp;$E728),'Hoja de Trabajo para listado'!$AB$151:$BA$151,0)),0)+IFERROR(INDEX('Hoja de Trabajo para listado'!$BC$155:$CB$1048576,MATCH($A728,'Hoja de Trabajo para listado'!$BC$155:$BC$1048576,0),MATCH((CUADRO!H$4&amp;$E728),'Hoja de Trabajo para listado'!$BC$151:$CB$151,0)),0)+IFERROR(INDEX('Hoja de Trabajo para listado'!$DE$153:$DG$274,MATCH($A728,'Hoja de Trabajo para listado'!$DE$153:$DE$1048576,0),MATCH((CUADRO!H$4&amp;$E728),'Hoja de Trabajo para listado'!$DE$151:$DG$151,0)),0)+IFERROR(INDEX('Hoja de Trabajo para listado'!$CD$155:$DC$1048576,MATCH($A728,'Hoja de Trabajo para listado'!$CD$155:$CD$1048576,0),MATCH((CUADRO!H$4&amp;$E728),'Hoja de Trabajo para listado'!$CD$151:$DC$151,0)),0)</f>
        <v>0</v>
      </c>
      <c r="I728" s="241">
        <f ca="1">+IFERROR(INDEX('Hoja de Trabajo para listado'!$A$155:$Z$1048576,MATCH($A728,'Hoja de Trabajo para listado'!$A$155:$A$1048576,0),MATCH((CUADRO!I$4&amp;$E728),'Hoja de Trabajo para listado'!$A$151:$Z$151,0)),0)+IFERROR(INDEX('Hoja de Trabajo para listado'!$AB$155:$BA$1048576,MATCH($A728,'Hoja de Trabajo para listado'!$AB$155:$AB$1048576,0),MATCH((CUADRO!I$4&amp;$E728),'Hoja de Trabajo para listado'!$AB$151:$BA$151,0)),0)+IFERROR(INDEX('Hoja de Trabajo para listado'!$BC$155:$CB$1048576,MATCH($A728,'Hoja de Trabajo para listado'!$BC$155:$BC$1048576,0),MATCH((CUADRO!I$4&amp;$E728),'Hoja de Trabajo para listado'!$BC$151:$CB$151,0)),0)+IFERROR(INDEX('Hoja de Trabajo para listado'!$DE$153:$DG$274,MATCH($A728,'Hoja de Trabajo para listado'!$DE$153:$DE$1048576,0),MATCH((CUADRO!I$4&amp;$E728),'Hoja de Trabajo para listado'!$DE$151:$DG$151,0)),0)+IFERROR(INDEX('Hoja de Trabajo para listado'!$CD$155:$DC$1048576,MATCH($A728,'Hoja de Trabajo para listado'!$CD$155:$CD$1048576,0),MATCH((CUADRO!I$4&amp;$E728),'Hoja de Trabajo para listado'!$CD$151:$DC$151,0)),0)</f>
        <v>0</v>
      </c>
      <c r="J728" s="241">
        <f ca="1">+IFERROR(INDEX('Hoja de Trabajo para listado'!$A$155:$Z$1048576,MATCH($A728,'Hoja de Trabajo para listado'!$A$155:$A$1048576,0),MATCH((CUADRO!J$4&amp;$E728),'Hoja de Trabajo para listado'!$A$151:$Z$151,0)),0)+IFERROR(INDEX('Hoja de Trabajo para listado'!$AB$155:$BA$1048576,MATCH($A728,'Hoja de Trabajo para listado'!$AB$155:$AB$1048576,0),MATCH((CUADRO!J$4&amp;$E728),'Hoja de Trabajo para listado'!$AB$151:$BA$151,0)),0)+IFERROR(INDEX('Hoja de Trabajo para listado'!$BC$155:$CB$1048576,MATCH($A728,'Hoja de Trabajo para listado'!$BC$155:$BC$1048576,0),MATCH((CUADRO!J$4&amp;$E728),'Hoja de Trabajo para listado'!$BC$151:$CB$151,0)),0)+IFERROR(INDEX('Hoja de Trabajo para listado'!$DE$153:$DG$274,MATCH($A728,'Hoja de Trabajo para listado'!$DE$153:$DE$1048576,0),MATCH((CUADRO!J$4&amp;$E728),'Hoja de Trabajo para listado'!$DE$151:$DG$151,0)),0)+IFERROR(INDEX('Hoja de Trabajo para listado'!$CD$155:$DC$1048576,MATCH($A728,'Hoja de Trabajo para listado'!$CD$155:$CD$1048576,0),MATCH((CUADRO!J$4&amp;$E728),'Hoja de Trabajo para listado'!$CD$151:$DC$151,0)),0)</f>
        <v>0</v>
      </c>
      <c r="K728" s="241">
        <f ca="1">+IFERROR(INDEX('Hoja de Trabajo para listado'!$A$155:$Z$1048576,MATCH($A728,'Hoja de Trabajo para listado'!$A$155:$A$1048576,0),MATCH((CUADRO!K$4&amp;$E728),'Hoja de Trabajo para listado'!$A$151:$Z$151,0)),0)+IFERROR(INDEX('Hoja de Trabajo para listado'!$AB$155:$BA$1048576,MATCH($A728,'Hoja de Trabajo para listado'!$AB$155:$AB$1048576,0),MATCH((CUADRO!K$4&amp;$E728),'Hoja de Trabajo para listado'!$AB$151:$BA$151,0)),0)+IFERROR(INDEX('Hoja de Trabajo para listado'!$BC$155:$CB$1048576,MATCH($A728,'Hoja de Trabajo para listado'!$BC$155:$BC$1048576,0),MATCH((CUADRO!K$4&amp;$E728),'Hoja de Trabajo para listado'!$BC$151:$CB$151,0)),0)+IFERROR(INDEX('Hoja de Trabajo para listado'!$DE$153:$DG$274,MATCH($A728,'Hoja de Trabajo para listado'!$DE$153:$DE$1048576,0),MATCH((CUADRO!K$4&amp;$E728),'Hoja de Trabajo para listado'!$DE$151:$DG$151,0)),0)+IFERROR(INDEX('Hoja de Trabajo para listado'!$CD$155:$DC$1048576,MATCH($A728,'Hoja de Trabajo para listado'!$CD$155:$CD$1048576,0),MATCH((CUADRO!K$4&amp;$E728),'Hoja de Trabajo para listado'!$CD$151:$DC$151,0)),0)</f>
        <v>0</v>
      </c>
      <c r="L728" s="241">
        <f ca="1">+IFERROR(INDEX('Hoja de Trabajo para listado'!$A$155:$Z$1048576,MATCH($A728,'Hoja de Trabajo para listado'!$A$155:$A$1048576,0),MATCH((CUADRO!L$4&amp;$E728),'Hoja de Trabajo para listado'!$A$151:$Z$151,0)),0)+IFERROR(INDEX('Hoja de Trabajo para listado'!$AB$155:$BA$1048576,MATCH($A728,'Hoja de Trabajo para listado'!$AB$155:$AB$1048576,0),MATCH((CUADRO!L$4&amp;$E728),'Hoja de Trabajo para listado'!$AB$151:$BA$151,0)),0)+IFERROR(INDEX('Hoja de Trabajo para listado'!$BC$155:$CB$1048576,MATCH($A728,'Hoja de Trabajo para listado'!$BC$155:$BC$1048576,0),MATCH((CUADRO!L$4&amp;$E728),'Hoja de Trabajo para listado'!$BC$151:$CB$151,0)),0)+IFERROR(INDEX('Hoja de Trabajo para listado'!$DE$153:$DG$274,MATCH($A728,'Hoja de Trabajo para listado'!$DE$153:$DE$1048576,0),MATCH((CUADRO!L$4&amp;$E728),'Hoja de Trabajo para listado'!$DE$151:$DG$151,0)),0)+IFERROR(INDEX('Hoja de Trabajo para listado'!$CD$155:$DC$1048576,MATCH($A728,'Hoja de Trabajo para listado'!$CD$155:$CD$1048576,0),MATCH((CUADRO!L$4&amp;$E728),'Hoja de Trabajo para listado'!$CD$151:$DC$151,0)),0)</f>
        <v>0</v>
      </c>
      <c r="M728" s="241">
        <f ca="1">+IFERROR(INDEX('Hoja de Trabajo para listado'!$A$155:$Z$1048576,MATCH($A728,'Hoja de Trabajo para listado'!$A$155:$A$1048576,0),MATCH((CUADRO!M$4&amp;$E728),'Hoja de Trabajo para listado'!$A$151:$Z$151,0)),0)+IFERROR(INDEX('Hoja de Trabajo para listado'!$AB$155:$BA$1048576,MATCH($A728,'Hoja de Trabajo para listado'!$AB$155:$AB$1048576,0),MATCH((CUADRO!M$4&amp;$E728),'Hoja de Trabajo para listado'!$AB$151:$BA$151,0)),0)+IFERROR(INDEX('Hoja de Trabajo para listado'!$BC$155:$CB$1048576,MATCH($A728,'Hoja de Trabajo para listado'!$BC$155:$BC$1048576,0),MATCH((CUADRO!M$4&amp;$E728),'Hoja de Trabajo para listado'!$BC$151:$CB$151,0)),0)+IFERROR(INDEX('Hoja de Trabajo para listado'!$DE$153:$DG$274,MATCH($A728,'Hoja de Trabajo para listado'!$DE$153:$DE$1048576,0),MATCH((CUADRO!M$4&amp;$E728),'Hoja de Trabajo para listado'!$DE$151:$DG$151,0)),0)+IFERROR(INDEX('Hoja de Trabajo para listado'!$CD$155:$DC$1048576,MATCH($A728,'Hoja de Trabajo para listado'!$CD$155:$CD$1048576,0),MATCH((CUADRO!M$4&amp;$E728),'Hoja de Trabajo para listado'!$CD$151:$DC$151,0)),0)</f>
        <v>0</v>
      </c>
      <c r="N728" s="241">
        <f ca="1">+IFERROR(INDEX('Hoja de Trabajo para listado'!$A$155:$Z$1048576,MATCH($A728,'Hoja de Trabajo para listado'!$A$155:$A$1048576,0),MATCH((CUADRO!N$4&amp;$E728),'Hoja de Trabajo para listado'!$A$151:$Z$151,0)),0)+IFERROR(INDEX('Hoja de Trabajo para listado'!$AB$155:$BA$1048576,MATCH($A728,'Hoja de Trabajo para listado'!$AB$155:$AB$1048576,0),MATCH((CUADRO!N$4&amp;$E728),'Hoja de Trabajo para listado'!$AB$151:$BA$151,0)),0)+IFERROR(INDEX('Hoja de Trabajo para listado'!$BC$155:$CB$1048576,MATCH($A728,'Hoja de Trabajo para listado'!$BC$155:$BC$1048576,0),MATCH((CUADRO!N$4&amp;$E728),'Hoja de Trabajo para listado'!$BC$151:$CB$151,0)),0)+IFERROR(INDEX('Hoja de Trabajo para listado'!$DE$153:$DG$274,MATCH($A728,'Hoja de Trabajo para listado'!$DE$153:$DE$1048576,0),MATCH((CUADRO!N$4&amp;$E728),'Hoja de Trabajo para listado'!$DE$151:$DG$151,0)),0)+IFERROR(INDEX('Hoja de Trabajo para listado'!$CD$155:$DC$1048576,MATCH($A728,'Hoja de Trabajo para listado'!$CD$155:$CD$1048576,0),MATCH((CUADRO!N$4&amp;$E728),'Hoja de Trabajo para listado'!$CD$151:$DC$151,0)),0)</f>
        <v>0</v>
      </c>
      <c r="O728" s="241">
        <f ca="1">+IFERROR(INDEX('Hoja de Trabajo para listado'!$A$155:$Z$1048576,MATCH($A728,'Hoja de Trabajo para listado'!$A$155:$A$1048576,0),MATCH((CUADRO!O$4&amp;$E728),'Hoja de Trabajo para listado'!$A$151:$Z$151,0)),0)+IFERROR(INDEX('Hoja de Trabajo para listado'!$AB$155:$BA$1048576,MATCH($A728,'Hoja de Trabajo para listado'!$AB$155:$AB$1048576,0),MATCH((CUADRO!O$4&amp;$E728),'Hoja de Trabajo para listado'!$AB$151:$BA$151,0)),0)+IFERROR(INDEX('Hoja de Trabajo para listado'!$BC$155:$CB$1048576,MATCH($A728,'Hoja de Trabajo para listado'!$BC$155:$BC$1048576,0),MATCH((CUADRO!O$4&amp;$E728),'Hoja de Trabajo para listado'!$BC$151:$CB$151,0)),0)+IFERROR(INDEX('Hoja de Trabajo para listado'!$DE$153:$DG$274,MATCH($A728,'Hoja de Trabajo para listado'!$DE$153:$DE$1048576,0),MATCH((CUADRO!O$4&amp;$E728),'Hoja de Trabajo para listado'!$DE$151:$DG$151,0)),0)+IFERROR(INDEX('Hoja de Trabajo para listado'!$CD$155:$DC$1048576,MATCH($A728,'Hoja de Trabajo para listado'!$CD$155:$CD$1048576,0),MATCH((CUADRO!O$4&amp;$E728),'Hoja de Trabajo para listado'!$CD$151:$DC$151,0)),0)</f>
        <v>0</v>
      </c>
      <c r="P728" s="241">
        <f ca="1">+IFERROR(INDEX('Hoja de Trabajo para listado'!$A$155:$Z$1048576,MATCH($A728,'Hoja de Trabajo para listado'!$A$155:$A$1048576,0),MATCH((CUADRO!P$4&amp;$E728),'Hoja de Trabajo para listado'!$A$151:$Z$151,0)),0)+IFERROR(INDEX('Hoja de Trabajo para listado'!$AB$155:$BA$1048576,MATCH($A728,'Hoja de Trabajo para listado'!$AB$155:$AB$1048576,0),MATCH((CUADRO!P$4&amp;$E728),'Hoja de Trabajo para listado'!$AB$151:$BA$151,0)),0)+IFERROR(INDEX('Hoja de Trabajo para listado'!$BC$155:$CB$1048576,MATCH($A728,'Hoja de Trabajo para listado'!$BC$155:$BC$1048576,0),MATCH((CUADRO!P$4&amp;$E728),'Hoja de Trabajo para listado'!$BC$151:$CB$151,0)),0)+IFERROR(INDEX('Hoja de Trabajo para listado'!$DE$153:$DG$274,MATCH($A728,'Hoja de Trabajo para listado'!$DE$153:$DE$1048576,0),MATCH((CUADRO!P$4&amp;$E728),'Hoja de Trabajo para listado'!$DE$151:$DG$151,0)),0)+IFERROR(INDEX('Hoja de Trabajo para listado'!$CD$155:$DC$1048576,MATCH($A728,'Hoja de Trabajo para listado'!$CD$155:$CD$1048576,0),MATCH((CUADRO!P$4&amp;$E728),'Hoja de Trabajo para listado'!$CD$151:$DC$151,0)),0)</f>
        <v>0</v>
      </c>
      <c r="Q728" s="241">
        <f ca="1">+IFERROR(INDEX('Hoja de Trabajo para listado'!$A$155:$Z$1048576,MATCH($A728,'Hoja de Trabajo para listado'!$A$155:$A$1048576,0),MATCH((CUADRO!Q$4&amp;$E728),'Hoja de Trabajo para listado'!$A$151:$Z$151,0)),0)+IFERROR(INDEX('Hoja de Trabajo para listado'!$AB$155:$BA$1048576,MATCH($A728,'Hoja de Trabajo para listado'!$AB$155:$AB$1048576,0),MATCH((CUADRO!Q$4&amp;$E728),'Hoja de Trabajo para listado'!$AB$151:$BA$151,0)),0)+IFERROR(INDEX('Hoja de Trabajo para listado'!$BC$155:$CB$1048576,MATCH($A728,'Hoja de Trabajo para listado'!$BC$155:$BC$1048576,0),MATCH((CUADRO!Q$4&amp;$E728),'Hoja de Trabajo para listado'!$BC$151:$CB$151,0)),0)+IFERROR(INDEX('Hoja de Trabajo para listado'!$DE$153:$DG$274,MATCH($A728,'Hoja de Trabajo para listado'!$DE$153:$DE$1048576,0),MATCH((CUADRO!Q$4&amp;$E728),'Hoja de Trabajo para listado'!$DE$151:$DG$151,0)),0)+IFERROR(INDEX('Hoja de Trabajo para listado'!$CD$155:$DC$1048576,MATCH($A728,'Hoja de Trabajo para listado'!$CD$155:$CD$1048576,0),MATCH((CUADRO!Q$4&amp;$E728),'Hoja de Trabajo para listado'!$CD$151:$DC$151,0)),0)</f>
        <v>0</v>
      </c>
      <c r="R728" s="241">
        <f t="shared" ca="1" si="22"/>
        <v>0</v>
      </c>
      <c r="S728" s="247">
        <f ca="1">+R727+R728</f>
        <v>0</v>
      </c>
      <c r="T728" s="241">
        <f ca="1">+S728</f>
        <v>0</v>
      </c>
      <c r="U728" s="240">
        <f t="shared" si="23"/>
        <v>2</v>
      </c>
    </row>
    <row r="729" spans="1:21" customFormat="1" ht="15" hidden="1" customHeight="1">
      <c r="A729" s="32">
        <v>1329</v>
      </c>
      <c r="B729" s="381">
        <f>+A729</f>
        <v>1329</v>
      </c>
      <c r="C729" s="245" t="str">
        <f>+VLOOKUP(A729,bd_lista!$A$3:$C$592,3,FALSE)</f>
        <v>Gobierno Autónomo Municipal de Sicaya</v>
      </c>
      <c r="D729" s="383" t="str">
        <f>+C729</f>
        <v>Gobierno Autónomo Municipal de Sicaya</v>
      </c>
      <c r="E729" s="240" t="s">
        <v>683</v>
      </c>
      <c r="F729" s="241">
        <f ca="1">+IFERROR(INDEX('Hoja de Trabajo para listado'!$A$155:$Z$1048576,MATCH($A729,'Hoja de Trabajo para listado'!$A$155:$A$1048576,0),MATCH((CUADRO!F$4&amp;$E729),'Hoja de Trabajo para listado'!$A$151:$Z$151,0)),0)+IFERROR(INDEX('Hoja de Trabajo para listado'!$AB$155:$BA$1048576,MATCH($A729,'Hoja de Trabajo para listado'!$AB$155:$AB$1048576,0),MATCH((CUADRO!F$4&amp;$E729),'Hoja de Trabajo para listado'!$AB$151:$BA$151,0)),0)+IFERROR(INDEX('Hoja de Trabajo para listado'!$BC$155:$CB$1048576,MATCH($A729,'Hoja de Trabajo para listado'!$BC$155:$BC$1048576,0),MATCH((CUADRO!F$4&amp;$E729),'Hoja de Trabajo para listado'!$BC$151:$CB$151,0)),0)+IFERROR(INDEX('Hoja de Trabajo para listado'!$DE$153:$DG$274,MATCH($A729,'Hoja de Trabajo para listado'!$DE$153:$DE$1048576,0),MATCH((CUADRO!F$4&amp;$E729),'Hoja de Trabajo para listado'!$DE$151:$DG$151,0)),0)+IFERROR(INDEX('Hoja de Trabajo para listado'!$CD$155:$DC$1048576,MATCH($A729,'Hoja de Trabajo para listado'!$CD$155:$CD$1048576,0),MATCH((CUADRO!F$4&amp;$E729),'Hoja de Trabajo para listado'!$CD$151:$DC$151,0)),0)</f>
        <v>0</v>
      </c>
      <c r="G729" s="241">
        <f ca="1">+IFERROR(INDEX('Hoja de Trabajo para listado'!$A$155:$Z$1048576,MATCH($A729,'Hoja de Trabajo para listado'!$A$155:$A$1048576,0),MATCH((CUADRO!G$4&amp;$E729),'Hoja de Trabajo para listado'!$A$151:$Z$151,0)),0)+IFERROR(INDEX('Hoja de Trabajo para listado'!$AB$155:$BA$1048576,MATCH($A729,'Hoja de Trabajo para listado'!$AB$155:$AB$1048576,0),MATCH((CUADRO!G$4&amp;$E729),'Hoja de Trabajo para listado'!$AB$151:$BA$151,0)),0)+IFERROR(INDEX('Hoja de Trabajo para listado'!$BC$155:$CB$1048576,MATCH($A729,'Hoja de Trabajo para listado'!$BC$155:$BC$1048576,0),MATCH((CUADRO!G$4&amp;$E729),'Hoja de Trabajo para listado'!$BC$151:$CB$151,0)),0)+IFERROR(INDEX('Hoja de Trabajo para listado'!$DE$153:$DG$274,MATCH($A729,'Hoja de Trabajo para listado'!$DE$153:$DE$1048576,0),MATCH((CUADRO!G$4&amp;$E729),'Hoja de Trabajo para listado'!$DE$151:$DG$151,0)),0)+IFERROR(INDEX('Hoja de Trabajo para listado'!$CD$155:$DC$1048576,MATCH($A729,'Hoja de Trabajo para listado'!$CD$155:$CD$1048576,0),MATCH((CUADRO!G$4&amp;$E729),'Hoja de Trabajo para listado'!$CD$151:$DC$151,0)),0)</f>
        <v>0</v>
      </c>
      <c r="H729" s="241">
        <f ca="1">+IFERROR(INDEX('Hoja de Trabajo para listado'!$A$155:$Z$1048576,MATCH($A729,'Hoja de Trabajo para listado'!$A$155:$A$1048576,0),MATCH((CUADRO!H$4&amp;$E729),'Hoja de Trabajo para listado'!$A$151:$Z$151,0)),0)+IFERROR(INDEX('Hoja de Trabajo para listado'!$AB$155:$BA$1048576,MATCH($A729,'Hoja de Trabajo para listado'!$AB$155:$AB$1048576,0),MATCH((CUADRO!H$4&amp;$E729),'Hoja de Trabajo para listado'!$AB$151:$BA$151,0)),0)+IFERROR(INDEX('Hoja de Trabajo para listado'!$BC$155:$CB$1048576,MATCH($A729,'Hoja de Trabajo para listado'!$BC$155:$BC$1048576,0),MATCH((CUADRO!H$4&amp;$E729),'Hoja de Trabajo para listado'!$BC$151:$CB$151,0)),0)+IFERROR(INDEX('Hoja de Trabajo para listado'!$DE$153:$DG$274,MATCH($A729,'Hoja de Trabajo para listado'!$DE$153:$DE$1048576,0),MATCH((CUADRO!H$4&amp;$E729),'Hoja de Trabajo para listado'!$DE$151:$DG$151,0)),0)+IFERROR(INDEX('Hoja de Trabajo para listado'!$CD$155:$DC$1048576,MATCH($A729,'Hoja de Trabajo para listado'!$CD$155:$CD$1048576,0),MATCH((CUADRO!H$4&amp;$E729),'Hoja de Trabajo para listado'!$CD$151:$DC$151,0)),0)</f>
        <v>0</v>
      </c>
      <c r="I729" s="241">
        <f ca="1">+IFERROR(INDEX('Hoja de Trabajo para listado'!$A$155:$Z$1048576,MATCH($A729,'Hoja de Trabajo para listado'!$A$155:$A$1048576,0),MATCH((CUADRO!I$4&amp;$E729),'Hoja de Trabajo para listado'!$A$151:$Z$151,0)),0)+IFERROR(INDEX('Hoja de Trabajo para listado'!$AB$155:$BA$1048576,MATCH($A729,'Hoja de Trabajo para listado'!$AB$155:$AB$1048576,0),MATCH((CUADRO!I$4&amp;$E729),'Hoja de Trabajo para listado'!$AB$151:$BA$151,0)),0)+IFERROR(INDEX('Hoja de Trabajo para listado'!$BC$155:$CB$1048576,MATCH($A729,'Hoja de Trabajo para listado'!$BC$155:$BC$1048576,0),MATCH((CUADRO!I$4&amp;$E729),'Hoja de Trabajo para listado'!$BC$151:$CB$151,0)),0)+IFERROR(INDEX('Hoja de Trabajo para listado'!$DE$153:$DG$274,MATCH($A729,'Hoja de Trabajo para listado'!$DE$153:$DE$1048576,0),MATCH((CUADRO!I$4&amp;$E729),'Hoja de Trabajo para listado'!$DE$151:$DG$151,0)),0)+IFERROR(INDEX('Hoja de Trabajo para listado'!$CD$155:$DC$1048576,MATCH($A729,'Hoja de Trabajo para listado'!$CD$155:$CD$1048576,0),MATCH((CUADRO!I$4&amp;$E729),'Hoja de Trabajo para listado'!$CD$151:$DC$151,0)),0)</f>
        <v>0</v>
      </c>
      <c r="J729" s="241">
        <f ca="1">+IFERROR(INDEX('Hoja de Trabajo para listado'!$A$155:$Z$1048576,MATCH($A729,'Hoja de Trabajo para listado'!$A$155:$A$1048576,0),MATCH((CUADRO!J$4&amp;$E729),'Hoja de Trabajo para listado'!$A$151:$Z$151,0)),0)+IFERROR(INDEX('Hoja de Trabajo para listado'!$AB$155:$BA$1048576,MATCH($A729,'Hoja de Trabajo para listado'!$AB$155:$AB$1048576,0),MATCH((CUADRO!J$4&amp;$E729),'Hoja de Trabajo para listado'!$AB$151:$BA$151,0)),0)+IFERROR(INDEX('Hoja de Trabajo para listado'!$BC$155:$CB$1048576,MATCH($A729,'Hoja de Trabajo para listado'!$BC$155:$BC$1048576,0),MATCH((CUADRO!J$4&amp;$E729),'Hoja de Trabajo para listado'!$BC$151:$CB$151,0)),0)+IFERROR(INDEX('Hoja de Trabajo para listado'!$DE$153:$DG$274,MATCH($A729,'Hoja de Trabajo para listado'!$DE$153:$DE$1048576,0),MATCH((CUADRO!J$4&amp;$E729),'Hoja de Trabajo para listado'!$DE$151:$DG$151,0)),0)+IFERROR(INDEX('Hoja de Trabajo para listado'!$CD$155:$DC$1048576,MATCH($A729,'Hoja de Trabajo para listado'!$CD$155:$CD$1048576,0),MATCH((CUADRO!J$4&amp;$E729),'Hoja de Trabajo para listado'!$CD$151:$DC$151,0)),0)</f>
        <v>0</v>
      </c>
      <c r="K729" s="241">
        <f ca="1">+IFERROR(INDEX('Hoja de Trabajo para listado'!$A$155:$Z$1048576,MATCH($A729,'Hoja de Trabajo para listado'!$A$155:$A$1048576,0),MATCH((CUADRO!K$4&amp;$E729),'Hoja de Trabajo para listado'!$A$151:$Z$151,0)),0)+IFERROR(INDEX('Hoja de Trabajo para listado'!$AB$155:$BA$1048576,MATCH($A729,'Hoja de Trabajo para listado'!$AB$155:$AB$1048576,0),MATCH((CUADRO!K$4&amp;$E729),'Hoja de Trabajo para listado'!$AB$151:$BA$151,0)),0)+IFERROR(INDEX('Hoja de Trabajo para listado'!$BC$155:$CB$1048576,MATCH($A729,'Hoja de Trabajo para listado'!$BC$155:$BC$1048576,0),MATCH((CUADRO!K$4&amp;$E729),'Hoja de Trabajo para listado'!$BC$151:$CB$151,0)),0)+IFERROR(INDEX('Hoja de Trabajo para listado'!$DE$153:$DG$274,MATCH($A729,'Hoja de Trabajo para listado'!$DE$153:$DE$1048576,0),MATCH((CUADRO!K$4&amp;$E729),'Hoja de Trabajo para listado'!$DE$151:$DG$151,0)),0)+IFERROR(INDEX('Hoja de Trabajo para listado'!$CD$155:$DC$1048576,MATCH($A729,'Hoja de Trabajo para listado'!$CD$155:$CD$1048576,0),MATCH((CUADRO!K$4&amp;$E729),'Hoja de Trabajo para listado'!$CD$151:$DC$151,0)),0)</f>
        <v>0</v>
      </c>
      <c r="L729" s="241">
        <f ca="1">+IFERROR(INDEX('Hoja de Trabajo para listado'!$A$155:$Z$1048576,MATCH($A729,'Hoja de Trabajo para listado'!$A$155:$A$1048576,0),MATCH((CUADRO!L$4&amp;$E729),'Hoja de Trabajo para listado'!$A$151:$Z$151,0)),0)+IFERROR(INDEX('Hoja de Trabajo para listado'!$AB$155:$BA$1048576,MATCH($A729,'Hoja de Trabajo para listado'!$AB$155:$AB$1048576,0),MATCH((CUADRO!L$4&amp;$E729),'Hoja de Trabajo para listado'!$AB$151:$BA$151,0)),0)+IFERROR(INDEX('Hoja de Trabajo para listado'!$BC$155:$CB$1048576,MATCH($A729,'Hoja de Trabajo para listado'!$BC$155:$BC$1048576,0),MATCH((CUADRO!L$4&amp;$E729),'Hoja de Trabajo para listado'!$BC$151:$CB$151,0)),0)+IFERROR(INDEX('Hoja de Trabajo para listado'!$DE$153:$DG$274,MATCH($A729,'Hoja de Trabajo para listado'!$DE$153:$DE$1048576,0),MATCH((CUADRO!L$4&amp;$E729),'Hoja de Trabajo para listado'!$DE$151:$DG$151,0)),0)+IFERROR(INDEX('Hoja de Trabajo para listado'!$CD$155:$DC$1048576,MATCH($A729,'Hoja de Trabajo para listado'!$CD$155:$CD$1048576,0),MATCH((CUADRO!L$4&amp;$E729),'Hoja de Trabajo para listado'!$CD$151:$DC$151,0)),0)</f>
        <v>0</v>
      </c>
      <c r="M729" s="241">
        <f ca="1">+IFERROR(INDEX('Hoja de Trabajo para listado'!$A$155:$Z$1048576,MATCH($A729,'Hoja de Trabajo para listado'!$A$155:$A$1048576,0),MATCH((CUADRO!M$4&amp;$E729),'Hoja de Trabajo para listado'!$A$151:$Z$151,0)),0)+IFERROR(INDEX('Hoja de Trabajo para listado'!$AB$155:$BA$1048576,MATCH($A729,'Hoja de Trabajo para listado'!$AB$155:$AB$1048576,0),MATCH((CUADRO!M$4&amp;$E729),'Hoja de Trabajo para listado'!$AB$151:$BA$151,0)),0)+IFERROR(INDEX('Hoja de Trabajo para listado'!$BC$155:$CB$1048576,MATCH($A729,'Hoja de Trabajo para listado'!$BC$155:$BC$1048576,0),MATCH((CUADRO!M$4&amp;$E729),'Hoja de Trabajo para listado'!$BC$151:$CB$151,0)),0)+IFERROR(INDEX('Hoja de Trabajo para listado'!$DE$153:$DG$274,MATCH($A729,'Hoja de Trabajo para listado'!$DE$153:$DE$1048576,0),MATCH((CUADRO!M$4&amp;$E729),'Hoja de Trabajo para listado'!$DE$151:$DG$151,0)),0)+IFERROR(INDEX('Hoja de Trabajo para listado'!$CD$155:$DC$1048576,MATCH($A729,'Hoja de Trabajo para listado'!$CD$155:$CD$1048576,0),MATCH((CUADRO!M$4&amp;$E729),'Hoja de Trabajo para listado'!$CD$151:$DC$151,0)),0)</f>
        <v>0</v>
      </c>
      <c r="N729" s="241">
        <f ca="1">+IFERROR(INDEX('Hoja de Trabajo para listado'!$A$155:$Z$1048576,MATCH($A729,'Hoja de Trabajo para listado'!$A$155:$A$1048576,0),MATCH((CUADRO!N$4&amp;$E729),'Hoja de Trabajo para listado'!$A$151:$Z$151,0)),0)+IFERROR(INDEX('Hoja de Trabajo para listado'!$AB$155:$BA$1048576,MATCH($A729,'Hoja de Trabajo para listado'!$AB$155:$AB$1048576,0),MATCH((CUADRO!N$4&amp;$E729),'Hoja de Trabajo para listado'!$AB$151:$BA$151,0)),0)+IFERROR(INDEX('Hoja de Trabajo para listado'!$BC$155:$CB$1048576,MATCH($A729,'Hoja de Trabajo para listado'!$BC$155:$BC$1048576,0),MATCH((CUADRO!N$4&amp;$E729),'Hoja de Trabajo para listado'!$BC$151:$CB$151,0)),0)+IFERROR(INDEX('Hoja de Trabajo para listado'!$DE$153:$DG$274,MATCH($A729,'Hoja de Trabajo para listado'!$DE$153:$DE$1048576,0),MATCH((CUADRO!N$4&amp;$E729),'Hoja de Trabajo para listado'!$DE$151:$DG$151,0)),0)+IFERROR(INDEX('Hoja de Trabajo para listado'!$CD$155:$DC$1048576,MATCH($A729,'Hoja de Trabajo para listado'!$CD$155:$CD$1048576,0),MATCH((CUADRO!N$4&amp;$E729),'Hoja de Trabajo para listado'!$CD$151:$DC$151,0)),0)</f>
        <v>0</v>
      </c>
      <c r="O729" s="241">
        <f ca="1">+IFERROR(INDEX('Hoja de Trabajo para listado'!$A$155:$Z$1048576,MATCH($A729,'Hoja de Trabajo para listado'!$A$155:$A$1048576,0),MATCH((CUADRO!O$4&amp;$E729),'Hoja de Trabajo para listado'!$A$151:$Z$151,0)),0)+IFERROR(INDEX('Hoja de Trabajo para listado'!$AB$155:$BA$1048576,MATCH($A729,'Hoja de Trabajo para listado'!$AB$155:$AB$1048576,0),MATCH((CUADRO!O$4&amp;$E729),'Hoja de Trabajo para listado'!$AB$151:$BA$151,0)),0)+IFERROR(INDEX('Hoja de Trabajo para listado'!$BC$155:$CB$1048576,MATCH($A729,'Hoja de Trabajo para listado'!$BC$155:$BC$1048576,0),MATCH((CUADRO!O$4&amp;$E729),'Hoja de Trabajo para listado'!$BC$151:$CB$151,0)),0)+IFERROR(INDEX('Hoja de Trabajo para listado'!$DE$153:$DG$274,MATCH($A729,'Hoja de Trabajo para listado'!$DE$153:$DE$1048576,0),MATCH((CUADRO!O$4&amp;$E729),'Hoja de Trabajo para listado'!$DE$151:$DG$151,0)),0)+IFERROR(INDEX('Hoja de Trabajo para listado'!$CD$155:$DC$1048576,MATCH($A729,'Hoja de Trabajo para listado'!$CD$155:$CD$1048576,0),MATCH((CUADRO!O$4&amp;$E729),'Hoja de Trabajo para listado'!$CD$151:$DC$151,0)),0)</f>
        <v>0</v>
      </c>
      <c r="P729" s="241">
        <f ca="1">+IFERROR(INDEX('Hoja de Trabajo para listado'!$A$155:$Z$1048576,MATCH($A729,'Hoja de Trabajo para listado'!$A$155:$A$1048576,0),MATCH((CUADRO!P$4&amp;$E729),'Hoja de Trabajo para listado'!$A$151:$Z$151,0)),0)+IFERROR(INDEX('Hoja de Trabajo para listado'!$AB$155:$BA$1048576,MATCH($A729,'Hoja de Trabajo para listado'!$AB$155:$AB$1048576,0),MATCH((CUADRO!P$4&amp;$E729),'Hoja de Trabajo para listado'!$AB$151:$BA$151,0)),0)+IFERROR(INDEX('Hoja de Trabajo para listado'!$BC$155:$CB$1048576,MATCH($A729,'Hoja de Trabajo para listado'!$BC$155:$BC$1048576,0),MATCH((CUADRO!P$4&amp;$E729),'Hoja de Trabajo para listado'!$BC$151:$CB$151,0)),0)+IFERROR(INDEX('Hoja de Trabajo para listado'!$DE$153:$DG$274,MATCH($A729,'Hoja de Trabajo para listado'!$DE$153:$DE$1048576,0),MATCH((CUADRO!P$4&amp;$E729),'Hoja de Trabajo para listado'!$DE$151:$DG$151,0)),0)+IFERROR(INDEX('Hoja de Trabajo para listado'!$CD$155:$DC$1048576,MATCH($A729,'Hoja de Trabajo para listado'!$CD$155:$CD$1048576,0),MATCH((CUADRO!P$4&amp;$E729),'Hoja de Trabajo para listado'!$CD$151:$DC$151,0)),0)</f>
        <v>0</v>
      </c>
      <c r="Q729" s="241">
        <f ca="1">+IFERROR(INDEX('Hoja de Trabajo para listado'!$A$155:$Z$1048576,MATCH($A729,'Hoja de Trabajo para listado'!$A$155:$A$1048576,0),MATCH((CUADRO!Q$4&amp;$E729),'Hoja de Trabajo para listado'!$A$151:$Z$151,0)),0)+IFERROR(INDEX('Hoja de Trabajo para listado'!$AB$155:$BA$1048576,MATCH($A729,'Hoja de Trabajo para listado'!$AB$155:$AB$1048576,0),MATCH((CUADRO!Q$4&amp;$E729),'Hoja de Trabajo para listado'!$AB$151:$BA$151,0)),0)+IFERROR(INDEX('Hoja de Trabajo para listado'!$BC$155:$CB$1048576,MATCH($A729,'Hoja de Trabajo para listado'!$BC$155:$BC$1048576,0),MATCH((CUADRO!Q$4&amp;$E729),'Hoja de Trabajo para listado'!$BC$151:$CB$151,0)),0)+IFERROR(INDEX('Hoja de Trabajo para listado'!$DE$153:$DG$274,MATCH($A729,'Hoja de Trabajo para listado'!$DE$153:$DE$1048576,0),MATCH((CUADRO!Q$4&amp;$E729),'Hoja de Trabajo para listado'!$DE$151:$DG$151,0)),0)+IFERROR(INDEX('Hoja de Trabajo para listado'!$CD$155:$DC$1048576,MATCH($A729,'Hoja de Trabajo para listado'!$CD$155:$CD$1048576,0),MATCH((CUADRO!Q$4&amp;$E729),'Hoja de Trabajo para listado'!$CD$151:$DC$151,0)),0)</f>
        <v>0</v>
      </c>
      <c r="R729" s="241">
        <f t="shared" ca="1" si="22"/>
        <v>0</v>
      </c>
      <c r="S729" s="247"/>
      <c r="T729" s="241">
        <f ca="1">+T730</f>
        <v>0</v>
      </c>
      <c r="U729" s="240">
        <f t="shared" si="23"/>
        <v>1</v>
      </c>
    </row>
    <row r="730" spans="1:21" customFormat="1" ht="15" hidden="1" customHeight="1">
      <c r="A730" s="32">
        <v>1329</v>
      </c>
      <c r="B730" s="382"/>
      <c r="C730" s="245" t="str">
        <f>+VLOOKUP(A730,bd_lista!$A$3:$C$592,3,FALSE)</f>
        <v>Gobierno Autónomo Municipal de Sicaya</v>
      </c>
      <c r="D730" s="384"/>
      <c r="E730" s="242" t="s">
        <v>684</v>
      </c>
      <c r="F730" s="241">
        <f ca="1">+IFERROR(INDEX('Hoja de Trabajo para listado'!$A$155:$Z$1048576,MATCH($A730,'Hoja de Trabajo para listado'!$A$155:$A$1048576,0),MATCH((CUADRO!F$4&amp;$E730),'Hoja de Trabajo para listado'!$A$151:$Z$151,0)),0)+IFERROR(INDEX('Hoja de Trabajo para listado'!$AB$155:$BA$1048576,MATCH($A730,'Hoja de Trabajo para listado'!$AB$155:$AB$1048576,0),MATCH((CUADRO!F$4&amp;$E730),'Hoja de Trabajo para listado'!$AB$151:$BA$151,0)),0)+IFERROR(INDEX('Hoja de Trabajo para listado'!$BC$155:$CB$1048576,MATCH($A730,'Hoja de Trabajo para listado'!$BC$155:$BC$1048576,0),MATCH((CUADRO!F$4&amp;$E730),'Hoja de Trabajo para listado'!$BC$151:$CB$151,0)),0)+IFERROR(INDEX('Hoja de Trabajo para listado'!$DE$153:$DG$274,MATCH($A730,'Hoja de Trabajo para listado'!$DE$153:$DE$1048576,0),MATCH((CUADRO!F$4&amp;$E730),'Hoja de Trabajo para listado'!$DE$151:$DG$151,0)),0)+IFERROR(INDEX('Hoja de Trabajo para listado'!$CD$155:$DC$1048576,MATCH($A730,'Hoja de Trabajo para listado'!$CD$155:$CD$1048576,0),MATCH((CUADRO!F$4&amp;$E730),'Hoja de Trabajo para listado'!$CD$151:$DC$151,0)),0)</f>
        <v>0</v>
      </c>
      <c r="G730" s="241">
        <f ca="1">+IFERROR(INDEX('Hoja de Trabajo para listado'!$A$155:$Z$1048576,MATCH($A730,'Hoja de Trabajo para listado'!$A$155:$A$1048576,0),MATCH((CUADRO!G$4&amp;$E730),'Hoja de Trabajo para listado'!$A$151:$Z$151,0)),0)+IFERROR(INDEX('Hoja de Trabajo para listado'!$AB$155:$BA$1048576,MATCH($A730,'Hoja de Trabajo para listado'!$AB$155:$AB$1048576,0),MATCH((CUADRO!G$4&amp;$E730),'Hoja de Trabajo para listado'!$AB$151:$BA$151,0)),0)+IFERROR(INDEX('Hoja de Trabajo para listado'!$BC$155:$CB$1048576,MATCH($A730,'Hoja de Trabajo para listado'!$BC$155:$BC$1048576,0),MATCH((CUADRO!G$4&amp;$E730),'Hoja de Trabajo para listado'!$BC$151:$CB$151,0)),0)+IFERROR(INDEX('Hoja de Trabajo para listado'!$DE$153:$DG$274,MATCH($A730,'Hoja de Trabajo para listado'!$DE$153:$DE$1048576,0),MATCH((CUADRO!G$4&amp;$E730),'Hoja de Trabajo para listado'!$DE$151:$DG$151,0)),0)+IFERROR(INDEX('Hoja de Trabajo para listado'!$CD$155:$DC$1048576,MATCH($A730,'Hoja de Trabajo para listado'!$CD$155:$CD$1048576,0),MATCH((CUADRO!G$4&amp;$E730),'Hoja de Trabajo para listado'!$CD$151:$DC$151,0)),0)</f>
        <v>0</v>
      </c>
      <c r="H730" s="241">
        <f ca="1">+IFERROR(INDEX('Hoja de Trabajo para listado'!$A$155:$Z$1048576,MATCH($A730,'Hoja de Trabajo para listado'!$A$155:$A$1048576,0),MATCH((CUADRO!H$4&amp;$E730),'Hoja de Trabajo para listado'!$A$151:$Z$151,0)),0)+IFERROR(INDEX('Hoja de Trabajo para listado'!$AB$155:$BA$1048576,MATCH($A730,'Hoja de Trabajo para listado'!$AB$155:$AB$1048576,0),MATCH((CUADRO!H$4&amp;$E730),'Hoja de Trabajo para listado'!$AB$151:$BA$151,0)),0)+IFERROR(INDEX('Hoja de Trabajo para listado'!$BC$155:$CB$1048576,MATCH($A730,'Hoja de Trabajo para listado'!$BC$155:$BC$1048576,0),MATCH((CUADRO!H$4&amp;$E730),'Hoja de Trabajo para listado'!$BC$151:$CB$151,0)),0)+IFERROR(INDEX('Hoja de Trabajo para listado'!$DE$153:$DG$274,MATCH($A730,'Hoja de Trabajo para listado'!$DE$153:$DE$1048576,0),MATCH((CUADRO!H$4&amp;$E730),'Hoja de Trabajo para listado'!$DE$151:$DG$151,0)),0)+IFERROR(INDEX('Hoja de Trabajo para listado'!$CD$155:$DC$1048576,MATCH($A730,'Hoja de Trabajo para listado'!$CD$155:$CD$1048576,0),MATCH((CUADRO!H$4&amp;$E730),'Hoja de Trabajo para listado'!$CD$151:$DC$151,0)),0)</f>
        <v>0</v>
      </c>
      <c r="I730" s="241">
        <f ca="1">+IFERROR(INDEX('Hoja de Trabajo para listado'!$A$155:$Z$1048576,MATCH($A730,'Hoja de Trabajo para listado'!$A$155:$A$1048576,0),MATCH((CUADRO!I$4&amp;$E730),'Hoja de Trabajo para listado'!$A$151:$Z$151,0)),0)+IFERROR(INDEX('Hoja de Trabajo para listado'!$AB$155:$BA$1048576,MATCH($A730,'Hoja de Trabajo para listado'!$AB$155:$AB$1048576,0),MATCH((CUADRO!I$4&amp;$E730),'Hoja de Trabajo para listado'!$AB$151:$BA$151,0)),0)+IFERROR(INDEX('Hoja de Trabajo para listado'!$BC$155:$CB$1048576,MATCH($A730,'Hoja de Trabajo para listado'!$BC$155:$BC$1048576,0),MATCH((CUADRO!I$4&amp;$E730),'Hoja de Trabajo para listado'!$BC$151:$CB$151,0)),0)+IFERROR(INDEX('Hoja de Trabajo para listado'!$DE$153:$DG$274,MATCH($A730,'Hoja de Trabajo para listado'!$DE$153:$DE$1048576,0),MATCH((CUADRO!I$4&amp;$E730),'Hoja de Trabajo para listado'!$DE$151:$DG$151,0)),0)+IFERROR(INDEX('Hoja de Trabajo para listado'!$CD$155:$DC$1048576,MATCH($A730,'Hoja de Trabajo para listado'!$CD$155:$CD$1048576,0),MATCH((CUADRO!I$4&amp;$E730),'Hoja de Trabajo para listado'!$CD$151:$DC$151,0)),0)</f>
        <v>0</v>
      </c>
      <c r="J730" s="241">
        <f ca="1">+IFERROR(INDEX('Hoja de Trabajo para listado'!$A$155:$Z$1048576,MATCH($A730,'Hoja de Trabajo para listado'!$A$155:$A$1048576,0),MATCH((CUADRO!J$4&amp;$E730),'Hoja de Trabajo para listado'!$A$151:$Z$151,0)),0)+IFERROR(INDEX('Hoja de Trabajo para listado'!$AB$155:$BA$1048576,MATCH($A730,'Hoja de Trabajo para listado'!$AB$155:$AB$1048576,0),MATCH((CUADRO!J$4&amp;$E730),'Hoja de Trabajo para listado'!$AB$151:$BA$151,0)),0)+IFERROR(INDEX('Hoja de Trabajo para listado'!$BC$155:$CB$1048576,MATCH($A730,'Hoja de Trabajo para listado'!$BC$155:$BC$1048576,0),MATCH((CUADRO!J$4&amp;$E730),'Hoja de Trabajo para listado'!$BC$151:$CB$151,0)),0)+IFERROR(INDEX('Hoja de Trabajo para listado'!$DE$153:$DG$274,MATCH($A730,'Hoja de Trabajo para listado'!$DE$153:$DE$1048576,0),MATCH((CUADRO!J$4&amp;$E730),'Hoja de Trabajo para listado'!$DE$151:$DG$151,0)),0)+IFERROR(INDEX('Hoja de Trabajo para listado'!$CD$155:$DC$1048576,MATCH($A730,'Hoja de Trabajo para listado'!$CD$155:$CD$1048576,0),MATCH((CUADRO!J$4&amp;$E730),'Hoja de Trabajo para listado'!$CD$151:$DC$151,0)),0)</f>
        <v>0</v>
      </c>
      <c r="K730" s="241">
        <f ca="1">+IFERROR(INDEX('Hoja de Trabajo para listado'!$A$155:$Z$1048576,MATCH($A730,'Hoja de Trabajo para listado'!$A$155:$A$1048576,0),MATCH((CUADRO!K$4&amp;$E730),'Hoja de Trabajo para listado'!$A$151:$Z$151,0)),0)+IFERROR(INDEX('Hoja de Trabajo para listado'!$AB$155:$BA$1048576,MATCH($A730,'Hoja de Trabajo para listado'!$AB$155:$AB$1048576,0),MATCH((CUADRO!K$4&amp;$E730),'Hoja de Trabajo para listado'!$AB$151:$BA$151,0)),0)+IFERROR(INDEX('Hoja de Trabajo para listado'!$BC$155:$CB$1048576,MATCH($A730,'Hoja de Trabajo para listado'!$BC$155:$BC$1048576,0),MATCH((CUADRO!K$4&amp;$E730),'Hoja de Trabajo para listado'!$BC$151:$CB$151,0)),0)+IFERROR(INDEX('Hoja de Trabajo para listado'!$DE$153:$DG$274,MATCH($A730,'Hoja de Trabajo para listado'!$DE$153:$DE$1048576,0),MATCH((CUADRO!K$4&amp;$E730),'Hoja de Trabajo para listado'!$DE$151:$DG$151,0)),0)+IFERROR(INDEX('Hoja de Trabajo para listado'!$CD$155:$DC$1048576,MATCH($A730,'Hoja de Trabajo para listado'!$CD$155:$CD$1048576,0),MATCH((CUADRO!K$4&amp;$E730),'Hoja de Trabajo para listado'!$CD$151:$DC$151,0)),0)</f>
        <v>0</v>
      </c>
      <c r="L730" s="241">
        <f ca="1">+IFERROR(INDEX('Hoja de Trabajo para listado'!$A$155:$Z$1048576,MATCH($A730,'Hoja de Trabajo para listado'!$A$155:$A$1048576,0),MATCH((CUADRO!L$4&amp;$E730),'Hoja de Trabajo para listado'!$A$151:$Z$151,0)),0)+IFERROR(INDEX('Hoja de Trabajo para listado'!$AB$155:$BA$1048576,MATCH($A730,'Hoja de Trabajo para listado'!$AB$155:$AB$1048576,0),MATCH((CUADRO!L$4&amp;$E730),'Hoja de Trabajo para listado'!$AB$151:$BA$151,0)),0)+IFERROR(INDEX('Hoja de Trabajo para listado'!$BC$155:$CB$1048576,MATCH($A730,'Hoja de Trabajo para listado'!$BC$155:$BC$1048576,0),MATCH((CUADRO!L$4&amp;$E730),'Hoja de Trabajo para listado'!$BC$151:$CB$151,0)),0)+IFERROR(INDEX('Hoja de Trabajo para listado'!$DE$153:$DG$274,MATCH($A730,'Hoja de Trabajo para listado'!$DE$153:$DE$1048576,0),MATCH((CUADRO!L$4&amp;$E730),'Hoja de Trabajo para listado'!$DE$151:$DG$151,0)),0)+IFERROR(INDEX('Hoja de Trabajo para listado'!$CD$155:$DC$1048576,MATCH($A730,'Hoja de Trabajo para listado'!$CD$155:$CD$1048576,0),MATCH((CUADRO!L$4&amp;$E730),'Hoja de Trabajo para listado'!$CD$151:$DC$151,0)),0)</f>
        <v>0</v>
      </c>
      <c r="M730" s="241">
        <f ca="1">+IFERROR(INDEX('Hoja de Trabajo para listado'!$A$155:$Z$1048576,MATCH($A730,'Hoja de Trabajo para listado'!$A$155:$A$1048576,0),MATCH((CUADRO!M$4&amp;$E730),'Hoja de Trabajo para listado'!$A$151:$Z$151,0)),0)+IFERROR(INDEX('Hoja de Trabajo para listado'!$AB$155:$BA$1048576,MATCH($A730,'Hoja de Trabajo para listado'!$AB$155:$AB$1048576,0),MATCH((CUADRO!M$4&amp;$E730),'Hoja de Trabajo para listado'!$AB$151:$BA$151,0)),0)+IFERROR(INDEX('Hoja de Trabajo para listado'!$BC$155:$CB$1048576,MATCH($A730,'Hoja de Trabajo para listado'!$BC$155:$BC$1048576,0),MATCH((CUADRO!M$4&amp;$E730),'Hoja de Trabajo para listado'!$BC$151:$CB$151,0)),0)+IFERROR(INDEX('Hoja de Trabajo para listado'!$DE$153:$DG$274,MATCH($A730,'Hoja de Trabajo para listado'!$DE$153:$DE$1048576,0),MATCH((CUADRO!M$4&amp;$E730),'Hoja de Trabajo para listado'!$DE$151:$DG$151,0)),0)+IFERROR(INDEX('Hoja de Trabajo para listado'!$CD$155:$DC$1048576,MATCH($A730,'Hoja de Trabajo para listado'!$CD$155:$CD$1048576,0),MATCH((CUADRO!M$4&amp;$E730),'Hoja de Trabajo para listado'!$CD$151:$DC$151,0)),0)</f>
        <v>0</v>
      </c>
      <c r="N730" s="241">
        <f ca="1">+IFERROR(INDEX('Hoja de Trabajo para listado'!$A$155:$Z$1048576,MATCH($A730,'Hoja de Trabajo para listado'!$A$155:$A$1048576,0),MATCH((CUADRO!N$4&amp;$E730),'Hoja de Trabajo para listado'!$A$151:$Z$151,0)),0)+IFERROR(INDEX('Hoja de Trabajo para listado'!$AB$155:$BA$1048576,MATCH($A730,'Hoja de Trabajo para listado'!$AB$155:$AB$1048576,0),MATCH((CUADRO!N$4&amp;$E730),'Hoja de Trabajo para listado'!$AB$151:$BA$151,0)),0)+IFERROR(INDEX('Hoja de Trabajo para listado'!$BC$155:$CB$1048576,MATCH($A730,'Hoja de Trabajo para listado'!$BC$155:$BC$1048576,0),MATCH((CUADRO!N$4&amp;$E730),'Hoja de Trabajo para listado'!$BC$151:$CB$151,0)),0)+IFERROR(INDEX('Hoja de Trabajo para listado'!$DE$153:$DG$274,MATCH($A730,'Hoja de Trabajo para listado'!$DE$153:$DE$1048576,0),MATCH((CUADRO!N$4&amp;$E730),'Hoja de Trabajo para listado'!$DE$151:$DG$151,0)),0)+IFERROR(INDEX('Hoja de Trabajo para listado'!$CD$155:$DC$1048576,MATCH($A730,'Hoja de Trabajo para listado'!$CD$155:$CD$1048576,0),MATCH((CUADRO!N$4&amp;$E730),'Hoja de Trabajo para listado'!$CD$151:$DC$151,0)),0)</f>
        <v>0</v>
      </c>
      <c r="O730" s="241">
        <f ca="1">+IFERROR(INDEX('Hoja de Trabajo para listado'!$A$155:$Z$1048576,MATCH($A730,'Hoja de Trabajo para listado'!$A$155:$A$1048576,0),MATCH((CUADRO!O$4&amp;$E730),'Hoja de Trabajo para listado'!$A$151:$Z$151,0)),0)+IFERROR(INDEX('Hoja de Trabajo para listado'!$AB$155:$BA$1048576,MATCH($A730,'Hoja de Trabajo para listado'!$AB$155:$AB$1048576,0),MATCH((CUADRO!O$4&amp;$E730),'Hoja de Trabajo para listado'!$AB$151:$BA$151,0)),0)+IFERROR(INDEX('Hoja de Trabajo para listado'!$BC$155:$CB$1048576,MATCH($A730,'Hoja de Trabajo para listado'!$BC$155:$BC$1048576,0),MATCH((CUADRO!O$4&amp;$E730),'Hoja de Trabajo para listado'!$BC$151:$CB$151,0)),0)+IFERROR(INDEX('Hoja de Trabajo para listado'!$DE$153:$DG$274,MATCH($A730,'Hoja de Trabajo para listado'!$DE$153:$DE$1048576,0),MATCH((CUADRO!O$4&amp;$E730),'Hoja de Trabajo para listado'!$DE$151:$DG$151,0)),0)+IFERROR(INDEX('Hoja de Trabajo para listado'!$CD$155:$DC$1048576,MATCH($A730,'Hoja de Trabajo para listado'!$CD$155:$CD$1048576,0),MATCH((CUADRO!O$4&amp;$E730),'Hoja de Trabajo para listado'!$CD$151:$DC$151,0)),0)</f>
        <v>0</v>
      </c>
      <c r="P730" s="241">
        <f ca="1">+IFERROR(INDEX('Hoja de Trabajo para listado'!$A$155:$Z$1048576,MATCH($A730,'Hoja de Trabajo para listado'!$A$155:$A$1048576,0),MATCH((CUADRO!P$4&amp;$E730),'Hoja de Trabajo para listado'!$A$151:$Z$151,0)),0)+IFERROR(INDEX('Hoja de Trabajo para listado'!$AB$155:$BA$1048576,MATCH($A730,'Hoja de Trabajo para listado'!$AB$155:$AB$1048576,0),MATCH((CUADRO!P$4&amp;$E730),'Hoja de Trabajo para listado'!$AB$151:$BA$151,0)),0)+IFERROR(INDEX('Hoja de Trabajo para listado'!$BC$155:$CB$1048576,MATCH($A730,'Hoja de Trabajo para listado'!$BC$155:$BC$1048576,0),MATCH((CUADRO!P$4&amp;$E730),'Hoja de Trabajo para listado'!$BC$151:$CB$151,0)),0)+IFERROR(INDEX('Hoja de Trabajo para listado'!$DE$153:$DG$274,MATCH($A730,'Hoja de Trabajo para listado'!$DE$153:$DE$1048576,0),MATCH((CUADRO!P$4&amp;$E730),'Hoja de Trabajo para listado'!$DE$151:$DG$151,0)),0)+IFERROR(INDEX('Hoja de Trabajo para listado'!$CD$155:$DC$1048576,MATCH($A730,'Hoja de Trabajo para listado'!$CD$155:$CD$1048576,0),MATCH((CUADRO!P$4&amp;$E730),'Hoja de Trabajo para listado'!$CD$151:$DC$151,0)),0)</f>
        <v>0</v>
      </c>
      <c r="Q730" s="241">
        <f ca="1">+IFERROR(INDEX('Hoja de Trabajo para listado'!$A$155:$Z$1048576,MATCH($A730,'Hoja de Trabajo para listado'!$A$155:$A$1048576,0),MATCH((CUADRO!Q$4&amp;$E730),'Hoja de Trabajo para listado'!$A$151:$Z$151,0)),0)+IFERROR(INDEX('Hoja de Trabajo para listado'!$AB$155:$BA$1048576,MATCH($A730,'Hoja de Trabajo para listado'!$AB$155:$AB$1048576,0),MATCH((CUADRO!Q$4&amp;$E730),'Hoja de Trabajo para listado'!$AB$151:$BA$151,0)),0)+IFERROR(INDEX('Hoja de Trabajo para listado'!$BC$155:$CB$1048576,MATCH($A730,'Hoja de Trabajo para listado'!$BC$155:$BC$1048576,0),MATCH((CUADRO!Q$4&amp;$E730),'Hoja de Trabajo para listado'!$BC$151:$CB$151,0)),0)+IFERROR(INDEX('Hoja de Trabajo para listado'!$DE$153:$DG$274,MATCH($A730,'Hoja de Trabajo para listado'!$DE$153:$DE$1048576,0),MATCH((CUADRO!Q$4&amp;$E730),'Hoja de Trabajo para listado'!$DE$151:$DG$151,0)),0)+IFERROR(INDEX('Hoja de Trabajo para listado'!$CD$155:$DC$1048576,MATCH($A730,'Hoja de Trabajo para listado'!$CD$155:$CD$1048576,0),MATCH((CUADRO!Q$4&amp;$E730),'Hoja de Trabajo para listado'!$CD$151:$DC$151,0)),0)</f>
        <v>0</v>
      </c>
      <c r="R730" s="241">
        <f t="shared" ca="1" si="22"/>
        <v>0</v>
      </c>
      <c r="S730" s="247">
        <f ca="1">+R729+R730</f>
        <v>0</v>
      </c>
      <c r="T730" s="241">
        <f ca="1">+S730</f>
        <v>0</v>
      </c>
      <c r="U730" s="240">
        <f t="shared" si="23"/>
        <v>2</v>
      </c>
    </row>
    <row r="731" spans="1:21" customFormat="1" ht="15" hidden="1" customHeight="1">
      <c r="A731" s="32">
        <v>1330</v>
      </c>
      <c r="B731" s="381">
        <f>+A731</f>
        <v>1330</v>
      </c>
      <c r="C731" s="245" t="str">
        <f>+VLOOKUP(A731,bd_lista!$A$3:$C$592,3,FALSE)</f>
        <v>Gobierno Autónomo Municipal de Tapacari</v>
      </c>
      <c r="D731" s="383" t="str">
        <f>+C731</f>
        <v>Gobierno Autónomo Municipal de Tapacari</v>
      </c>
      <c r="E731" s="240" t="s">
        <v>683</v>
      </c>
      <c r="F731" s="241">
        <f ca="1">+IFERROR(INDEX('Hoja de Trabajo para listado'!$A$155:$Z$1048576,MATCH($A731,'Hoja de Trabajo para listado'!$A$155:$A$1048576,0),MATCH((CUADRO!F$4&amp;$E731),'Hoja de Trabajo para listado'!$A$151:$Z$151,0)),0)+IFERROR(INDEX('Hoja de Trabajo para listado'!$AB$155:$BA$1048576,MATCH($A731,'Hoja de Trabajo para listado'!$AB$155:$AB$1048576,0),MATCH((CUADRO!F$4&amp;$E731),'Hoja de Trabajo para listado'!$AB$151:$BA$151,0)),0)+IFERROR(INDEX('Hoja de Trabajo para listado'!$BC$155:$CB$1048576,MATCH($A731,'Hoja de Trabajo para listado'!$BC$155:$BC$1048576,0),MATCH((CUADRO!F$4&amp;$E731),'Hoja de Trabajo para listado'!$BC$151:$CB$151,0)),0)+IFERROR(INDEX('Hoja de Trabajo para listado'!$DE$153:$DG$274,MATCH($A731,'Hoja de Trabajo para listado'!$DE$153:$DE$1048576,0),MATCH((CUADRO!F$4&amp;$E731),'Hoja de Trabajo para listado'!$DE$151:$DG$151,0)),0)+IFERROR(INDEX('Hoja de Trabajo para listado'!$CD$155:$DC$1048576,MATCH($A731,'Hoja de Trabajo para listado'!$CD$155:$CD$1048576,0),MATCH((CUADRO!F$4&amp;$E731),'Hoja de Trabajo para listado'!$CD$151:$DC$151,0)),0)</f>
        <v>0</v>
      </c>
      <c r="G731" s="241">
        <f ca="1">+IFERROR(INDEX('Hoja de Trabajo para listado'!$A$155:$Z$1048576,MATCH($A731,'Hoja de Trabajo para listado'!$A$155:$A$1048576,0),MATCH((CUADRO!G$4&amp;$E731),'Hoja de Trabajo para listado'!$A$151:$Z$151,0)),0)+IFERROR(INDEX('Hoja de Trabajo para listado'!$AB$155:$BA$1048576,MATCH($A731,'Hoja de Trabajo para listado'!$AB$155:$AB$1048576,0),MATCH((CUADRO!G$4&amp;$E731),'Hoja de Trabajo para listado'!$AB$151:$BA$151,0)),0)+IFERROR(INDEX('Hoja de Trabajo para listado'!$BC$155:$CB$1048576,MATCH($A731,'Hoja de Trabajo para listado'!$BC$155:$BC$1048576,0),MATCH((CUADRO!G$4&amp;$E731),'Hoja de Trabajo para listado'!$BC$151:$CB$151,0)),0)+IFERROR(INDEX('Hoja de Trabajo para listado'!$DE$153:$DG$274,MATCH($A731,'Hoja de Trabajo para listado'!$DE$153:$DE$1048576,0),MATCH((CUADRO!G$4&amp;$E731),'Hoja de Trabajo para listado'!$DE$151:$DG$151,0)),0)+IFERROR(INDEX('Hoja de Trabajo para listado'!$CD$155:$DC$1048576,MATCH($A731,'Hoja de Trabajo para listado'!$CD$155:$CD$1048576,0),MATCH((CUADRO!G$4&amp;$E731),'Hoja de Trabajo para listado'!$CD$151:$DC$151,0)),0)</f>
        <v>0</v>
      </c>
      <c r="H731" s="241">
        <f ca="1">+IFERROR(INDEX('Hoja de Trabajo para listado'!$A$155:$Z$1048576,MATCH($A731,'Hoja de Trabajo para listado'!$A$155:$A$1048576,0),MATCH((CUADRO!H$4&amp;$E731),'Hoja de Trabajo para listado'!$A$151:$Z$151,0)),0)+IFERROR(INDEX('Hoja de Trabajo para listado'!$AB$155:$BA$1048576,MATCH($A731,'Hoja de Trabajo para listado'!$AB$155:$AB$1048576,0),MATCH((CUADRO!H$4&amp;$E731),'Hoja de Trabajo para listado'!$AB$151:$BA$151,0)),0)+IFERROR(INDEX('Hoja de Trabajo para listado'!$BC$155:$CB$1048576,MATCH($A731,'Hoja de Trabajo para listado'!$BC$155:$BC$1048576,0),MATCH((CUADRO!H$4&amp;$E731),'Hoja de Trabajo para listado'!$BC$151:$CB$151,0)),0)+IFERROR(INDEX('Hoja de Trabajo para listado'!$DE$153:$DG$274,MATCH($A731,'Hoja de Trabajo para listado'!$DE$153:$DE$1048576,0),MATCH((CUADRO!H$4&amp;$E731),'Hoja de Trabajo para listado'!$DE$151:$DG$151,0)),0)+IFERROR(INDEX('Hoja de Trabajo para listado'!$CD$155:$DC$1048576,MATCH($A731,'Hoja de Trabajo para listado'!$CD$155:$CD$1048576,0),MATCH((CUADRO!H$4&amp;$E731),'Hoja de Trabajo para listado'!$CD$151:$DC$151,0)),0)</f>
        <v>0</v>
      </c>
      <c r="I731" s="241">
        <f ca="1">+IFERROR(INDEX('Hoja de Trabajo para listado'!$A$155:$Z$1048576,MATCH($A731,'Hoja de Trabajo para listado'!$A$155:$A$1048576,0),MATCH((CUADRO!I$4&amp;$E731),'Hoja de Trabajo para listado'!$A$151:$Z$151,0)),0)+IFERROR(INDEX('Hoja de Trabajo para listado'!$AB$155:$BA$1048576,MATCH($A731,'Hoja de Trabajo para listado'!$AB$155:$AB$1048576,0),MATCH((CUADRO!I$4&amp;$E731),'Hoja de Trabajo para listado'!$AB$151:$BA$151,0)),0)+IFERROR(INDEX('Hoja de Trabajo para listado'!$BC$155:$CB$1048576,MATCH($A731,'Hoja de Trabajo para listado'!$BC$155:$BC$1048576,0),MATCH((CUADRO!I$4&amp;$E731),'Hoja de Trabajo para listado'!$BC$151:$CB$151,0)),0)+IFERROR(INDEX('Hoja de Trabajo para listado'!$DE$153:$DG$274,MATCH($A731,'Hoja de Trabajo para listado'!$DE$153:$DE$1048576,0),MATCH((CUADRO!I$4&amp;$E731),'Hoja de Trabajo para listado'!$DE$151:$DG$151,0)),0)+IFERROR(INDEX('Hoja de Trabajo para listado'!$CD$155:$DC$1048576,MATCH($A731,'Hoja de Trabajo para listado'!$CD$155:$CD$1048576,0),MATCH((CUADRO!I$4&amp;$E731),'Hoja de Trabajo para listado'!$CD$151:$DC$151,0)),0)</f>
        <v>0</v>
      </c>
      <c r="J731" s="241">
        <f ca="1">+IFERROR(INDEX('Hoja de Trabajo para listado'!$A$155:$Z$1048576,MATCH($A731,'Hoja de Trabajo para listado'!$A$155:$A$1048576,0),MATCH((CUADRO!J$4&amp;$E731),'Hoja de Trabajo para listado'!$A$151:$Z$151,0)),0)+IFERROR(INDEX('Hoja de Trabajo para listado'!$AB$155:$BA$1048576,MATCH($A731,'Hoja de Trabajo para listado'!$AB$155:$AB$1048576,0),MATCH((CUADRO!J$4&amp;$E731),'Hoja de Trabajo para listado'!$AB$151:$BA$151,0)),0)+IFERROR(INDEX('Hoja de Trabajo para listado'!$BC$155:$CB$1048576,MATCH($A731,'Hoja de Trabajo para listado'!$BC$155:$BC$1048576,0),MATCH((CUADRO!J$4&amp;$E731),'Hoja de Trabajo para listado'!$BC$151:$CB$151,0)),0)+IFERROR(INDEX('Hoja de Trabajo para listado'!$DE$153:$DG$274,MATCH($A731,'Hoja de Trabajo para listado'!$DE$153:$DE$1048576,0),MATCH((CUADRO!J$4&amp;$E731),'Hoja de Trabajo para listado'!$DE$151:$DG$151,0)),0)+IFERROR(INDEX('Hoja de Trabajo para listado'!$CD$155:$DC$1048576,MATCH($A731,'Hoja de Trabajo para listado'!$CD$155:$CD$1048576,0),MATCH((CUADRO!J$4&amp;$E731),'Hoja de Trabajo para listado'!$CD$151:$DC$151,0)),0)</f>
        <v>0</v>
      </c>
      <c r="K731" s="241">
        <f ca="1">+IFERROR(INDEX('Hoja de Trabajo para listado'!$A$155:$Z$1048576,MATCH($A731,'Hoja de Trabajo para listado'!$A$155:$A$1048576,0),MATCH((CUADRO!K$4&amp;$E731),'Hoja de Trabajo para listado'!$A$151:$Z$151,0)),0)+IFERROR(INDEX('Hoja de Trabajo para listado'!$AB$155:$BA$1048576,MATCH($A731,'Hoja de Trabajo para listado'!$AB$155:$AB$1048576,0),MATCH((CUADRO!K$4&amp;$E731),'Hoja de Trabajo para listado'!$AB$151:$BA$151,0)),0)+IFERROR(INDEX('Hoja de Trabajo para listado'!$BC$155:$CB$1048576,MATCH($A731,'Hoja de Trabajo para listado'!$BC$155:$BC$1048576,0),MATCH((CUADRO!K$4&amp;$E731),'Hoja de Trabajo para listado'!$BC$151:$CB$151,0)),0)+IFERROR(INDEX('Hoja de Trabajo para listado'!$DE$153:$DG$274,MATCH($A731,'Hoja de Trabajo para listado'!$DE$153:$DE$1048576,0),MATCH((CUADRO!K$4&amp;$E731),'Hoja de Trabajo para listado'!$DE$151:$DG$151,0)),0)+IFERROR(INDEX('Hoja de Trabajo para listado'!$CD$155:$DC$1048576,MATCH($A731,'Hoja de Trabajo para listado'!$CD$155:$CD$1048576,0),MATCH((CUADRO!K$4&amp;$E731),'Hoja de Trabajo para listado'!$CD$151:$DC$151,0)),0)</f>
        <v>0</v>
      </c>
      <c r="L731" s="241">
        <f ca="1">+IFERROR(INDEX('Hoja de Trabajo para listado'!$A$155:$Z$1048576,MATCH($A731,'Hoja de Trabajo para listado'!$A$155:$A$1048576,0),MATCH((CUADRO!L$4&amp;$E731),'Hoja de Trabajo para listado'!$A$151:$Z$151,0)),0)+IFERROR(INDEX('Hoja de Trabajo para listado'!$AB$155:$BA$1048576,MATCH($A731,'Hoja de Trabajo para listado'!$AB$155:$AB$1048576,0),MATCH((CUADRO!L$4&amp;$E731),'Hoja de Trabajo para listado'!$AB$151:$BA$151,0)),0)+IFERROR(INDEX('Hoja de Trabajo para listado'!$BC$155:$CB$1048576,MATCH($A731,'Hoja de Trabajo para listado'!$BC$155:$BC$1048576,0),MATCH((CUADRO!L$4&amp;$E731),'Hoja de Trabajo para listado'!$BC$151:$CB$151,0)),0)+IFERROR(INDEX('Hoja de Trabajo para listado'!$DE$153:$DG$274,MATCH($A731,'Hoja de Trabajo para listado'!$DE$153:$DE$1048576,0),MATCH((CUADRO!L$4&amp;$E731),'Hoja de Trabajo para listado'!$DE$151:$DG$151,0)),0)+IFERROR(INDEX('Hoja de Trabajo para listado'!$CD$155:$DC$1048576,MATCH($A731,'Hoja de Trabajo para listado'!$CD$155:$CD$1048576,0),MATCH((CUADRO!L$4&amp;$E731),'Hoja de Trabajo para listado'!$CD$151:$DC$151,0)),0)</f>
        <v>0</v>
      </c>
      <c r="M731" s="241">
        <f ca="1">+IFERROR(INDEX('Hoja de Trabajo para listado'!$A$155:$Z$1048576,MATCH($A731,'Hoja de Trabajo para listado'!$A$155:$A$1048576,0),MATCH((CUADRO!M$4&amp;$E731),'Hoja de Trabajo para listado'!$A$151:$Z$151,0)),0)+IFERROR(INDEX('Hoja de Trabajo para listado'!$AB$155:$BA$1048576,MATCH($A731,'Hoja de Trabajo para listado'!$AB$155:$AB$1048576,0),MATCH((CUADRO!M$4&amp;$E731),'Hoja de Trabajo para listado'!$AB$151:$BA$151,0)),0)+IFERROR(INDEX('Hoja de Trabajo para listado'!$BC$155:$CB$1048576,MATCH($A731,'Hoja de Trabajo para listado'!$BC$155:$BC$1048576,0),MATCH((CUADRO!M$4&amp;$E731),'Hoja de Trabajo para listado'!$BC$151:$CB$151,0)),0)+IFERROR(INDEX('Hoja de Trabajo para listado'!$DE$153:$DG$274,MATCH($A731,'Hoja de Trabajo para listado'!$DE$153:$DE$1048576,0),MATCH((CUADRO!M$4&amp;$E731),'Hoja de Trabajo para listado'!$DE$151:$DG$151,0)),0)+IFERROR(INDEX('Hoja de Trabajo para listado'!$CD$155:$DC$1048576,MATCH($A731,'Hoja de Trabajo para listado'!$CD$155:$CD$1048576,0),MATCH((CUADRO!M$4&amp;$E731),'Hoja de Trabajo para listado'!$CD$151:$DC$151,0)),0)</f>
        <v>0</v>
      </c>
      <c r="N731" s="241">
        <f ca="1">+IFERROR(INDEX('Hoja de Trabajo para listado'!$A$155:$Z$1048576,MATCH($A731,'Hoja de Trabajo para listado'!$A$155:$A$1048576,0),MATCH((CUADRO!N$4&amp;$E731),'Hoja de Trabajo para listado'!$A$151:$Z$151,0)),0)+IFERROR(INDEX('Hoja de Trabajo para listado'!$AB$155:$BA$1048576,MATCH($A731,'Hoja de Trabajo para listado'!$AB$155:$AB$1048576,0),MATCH((CUADRO!N$4&amp;$E731),'Hoja de Trabajo para listado'!$AB$151:$BA$151,0)),0)+IFERROR(INDEX('Hoja de Trabajo para listado'!$BC$155:$CB$1048576,MATCH($A731,'Hoja de Trabajo para listado'!$BC$155:$BC$1048576,0),MATCH((CUADRO!N$4&amp;$E731),'Hoja de Trabajo para listado'!$BC$151:$CB$151,0)),0)+IFERROR(INDEX('Hoja de Trabajo para listado'!$DE$153:$DG$274,MATCH($A731,'Hoja de Trabajo para listado'!$DE$153:$DE$1048576,0),MATCH((CUADRO!N$4&amp;$E731),'Hoja de Trabajo para listado'!$DE$151:$DG$151,0)),0)+IFERROR(INDEX('Hoja de Trabajo para listado'!$CD$155:$DC$1048576,MATCH($A731,'Hoja de Trabajo para listado'!$CD$155:$CD$1048576,0),MATCH((CUADRO!N$4&amp;$E731),'Hoja de Trabajo para listado'!$CD$151:$DC$151,0)),0)</f>
        <v>0</v>
      </c>
      <c r="O731" s="241">
        <f ca="1">+IFERROR(INDEX('Hoja de Trabajo para listado'!$A$155:$Z$1048576,MATCH($A731,'Hoja de Trabajo para listado'!$A$155:$A$1048576,0),MATCH((CUADRO!O$4&amp;$E731),'Hoja de Trabajo para listado'!$A$151:$Z$151,0)),0)+IFERROR(INDEX('Hoja de Trabajo para listado'!$AB$155:$BA$1048576,MATCH($A731,'Hoja de Trabajo para listado'!$AB$155:$AB$1048576,0),MATCH((CUADRO!O$4&amp;$E731),'Hoja de Trabajo para listado'!$AB$151:$BA$151,0)),0)+IFERROR(INDEX('Hoja de Trabajo para listado'!$BC$155:$CB$1048576,MATCH($A731,'Hoja de Trabajo para listado'!$BC$155:$BC$1048576,0),MATCH((CUADRO!O$4&amp;$E731),'Hoja de Trabajo para listado'!$BC$151:$CB$151,0)),0)+IFERROR(INDEX('Hoja de Trabajo para listado'!$DE$153:$DG$274,MATCH($A731,'Hoja de Trabajo para listado'!$DE$153:$DE$1048576,0),MATCH((CUADRO!O$4&amp;$E731),'Hoja de Trabajo para listado'!$DE$151:$DG$151,0)),0)+IFERROR(INDEX('Hoja de Trabajo para listado'!$CD$155:$DC$1048576,MATCH($A731,'Hoja de Trabajo para listado'!$CD$155:$CD$1048576,0),MATCH((CUADRO!O$4&amp;$E731),'Hoja de Trabajo para listado'!$CD$151:$DC$151,0)),0)</f>
        <v>0</v>
      </c>
      <c r="P731" s="241">
        <f ca="1">+IFERROR(INDEX('Hoja de Trabajo para listado'!$A$155:$Z$1048576,MATCH($A731,'Hoja de Trabajo para listado'!$A$155:$A$1048576,0),MATCH((CUADRO!P$4&amp;$E731),'Hoja de Trabajo para listado'!$A$151:$Z$151,0)),0)+IFERROR(INDEX('Hoja de Trabajo para listado'!$AB$155:$BA$1048576,MATCH($A731,'Hoja de Trabajo para listado'!$AB$155:$AB$1048576,0),MATCH((CUADRO!P$4&amp;$E731),'Hoja de Trabajo para listado'!$AB$151:$BA$151,0)),0)+IFERROR(INDEX('Hoja de Trabajo para listado'!$BC$155:$CB$1048576,MATCH($A731,'Hoja de Trabajo para listado'!$BC$155:$BC$1048576,0),MATCH((CUADRO!P$4&amp;$E731),'Hoja de Trabajo para listado'!$BC$151:$CB$151,0)),0)+IFERROR(INDEX('Hoja de Trabajo para listado'!$DE$153:$DG$274,MATCH($A731,'Hoja de Trabajo para listado'!$DE$153:$DE$1048576,0),MATCH((CUADRO!P$4&amp;$E731),'Hoja de Trabajo para listado'!$DE$151:$DG$151,0)),0)+IFERROR(INDEX('Hoja de Trabajo para listado'!$CD$155:$DC$1048576,MATCH($A731,'Hoja de Trabajo para listado'!$CD$155:$CD$1048576,0),MATCH((CUADRO!P$4&amp;$E731),'Hoja de Trabajo para listado'!$CD$151:$DC$151,0)),0)</f>
        <v>0</v>
      </c>
      <c r="Q731" s="241">
        <f ca="1">+IFERROR(INDEX('Hoja de Trabajo para listado'!$A$155:$Z$1048576,MATCH($A731,'Hoja de Trabajo para listado'!$A$155:$A$1048576,0),MATCH((CUADRO!Q$4&amp;$E731),'Hoja de Trabajo para listado'!$A$151:$Z$151,0)),0)+IFERROR(INDEX('Hoja de Trabajo para listado'!$AB$155:$BA$1048576,MATCH($A731,'Hoja de Trabajo para listado'!$AB$155:$AB$1048576,0),MATCH((CUADRO!Q$4&amp;$E731),'Hoja de Trabajo para listado'!$AB$151:$BA$151,0)),0)+IFERROR(INDEX('Hoja de Trabajo para listado'!$BC$155:$CB$1048576,MATCH($A731,'Hoja de Trabajo para listado'!$BC$155:$BC$1048576,0),MATCH((CUADRO!Q$4&amp;$E731),'Hoja de Trabajo para listado'!$BC$151:$CB$151,0)),0)+IFERROR(INDEX('Hoja de Trabajo para listado'!$DE$153:$DG$274,MATCH($A731,'Hoja de Trabajo para listado'!$DE$153:$DE$1048576,0),MATCH((CUADRO!Q$4&amp;$E731),'Hoja de Trabajo para listado'!$DE$151:$DG$151,0)),0)+IFERROR(INDEX('Hoja de Trabajo para listado'!$CD$155:$DC$1048576,MATCH($A731,'Hoja de Trabajo para listado'!$CD$155:$CD$1048576,0),MATCH((CUADRO!Q$4&amp;$E731),'Hoja de Trabajo para listado'!$CD$151:$DC$151,0)),0)</f>
        <v>0</v>
      </c>
      <c r="R731" s="241">
        <f t="shared" ca="1" si="22"/>
        <v>0</v>
      </c>
      <c r="S731" s="247"/>
      <c r="T731" s="241">
        <f ca="1">+T732</f>
        <v>0</v>
      </c>
      <c r="U731" s="240">
        <f t="shared" si="23"/>
        <v>1</v>
      </c>
    </row>
    <row r="732" spans="1:21" customFormat="1" ht="15" hidden="1" customHeight="1">
      <c r="A732" s="32">
        <v>1330</v>
      </c>
      <c r="B732" s="382"/>
      <c r="C732" s="245" t="str">
        <f>+VLOOKUP(A732,bd_lista!$A$3:$C$592,3,FALSE)</f>
        <v>Gobierno Autónomo Municipal de Tapacari</v>
      </c>
      <c r="D732" s="384"/>
      <c r="E732" s="242" t="s">
        <v>684</v>
      </c>
      <c r="F732" s="241">
        <f ca="1">+IFERROR(INDEX('Hoja de Trabajo para listado'!$A$155:$Z$1048576,MATCH($A732,'Hoja de Trabajo para listado'!$A$155:$A$1048576,0),MATCH((CUADRO!F$4&amp;$E732),'Hoja de Trabajo para listado'!$A$151:$Z$151,0)),0)+IFERROR(INDEX('Hoja de Trabajo para listado'!$AB$155:$BA$1048576,MATCH($A732,'Hoja de Trabajo para listado'!$AB$155:$AB$1048576,0),MATCH((CUADRO!F$4&amp;$E732),'Hoja de Trabajo para listado'!$AB$151:$BA$151,0)),0)+IFERROR(INDEX('Hoja de Trabajo para listado'!$BC$155:$CB$1048576,MATCH($A732,'Hoja de Trabajo para listado'!$BC$155:$BC$1048576,0),MATCH((CUADRO!F$4&amp;$E732),'Hoja de Trabajo para listado'!$BC$151:$CB$151,0)),0)+IFERROR(INDEX('Hoja de Trabajo para listado'!$DE$153:$DG$274,MATCH($A732,'Hoja de Trabajo para listado'!$DE$153:$DE$1048576,0),MATCH((CUADRO!F$4&amp;$E732),'Hoja de Trabajo para listado'!$DE$151:$DG$151,0)),0)+IFERROR(INDEX('Hoja de Trabajo para listado'!$CD$155:$DC$1048576,MATCH($A732,'Hoja de Trabajo para listado'!$CD$155:$CD$1048576,0),MATCH((CUADRO!F$4&amp;$E732),'Hoja de Trabajo para listado'!$CD$151:$DC$151,0)),0)</f>
        <v>0</v>
      </c>
      <c r="G732" s="241">
        <f ca="1">+IFERROR(INDEX('Hoja de Trabajo para listado'!$A$155:$Z$1048576,MATCH($A732,'Hoja de Trabajo para listado'!$A$155:$A$1048576,0),MATCH((CUADRO!G$4&amp;$E732),'Hoja de Trabajo para listado'!$A$151:$Z$151,0)),0)+IFERROR(INDEX('Hoja de Trabajo para listado'!$AB$155:$BA$1048576,MATCH($A732,'Hoja de Trabajo para listado'!$AB$155:$AB$1048576,0),MATCH((CUADRO!G$4&amp;$E732),'Hoja de Trabajo para listado'!$AB$151:$BA$151,0)),0)+IFERROR(INDEX('Hoja de Trabajo para listado'!$BC$155:$CB$1048576,MATCH($A732,'Hoja de Trabajo para listado'!$BC$155:$BC$1048576,0),MATCH((CUADRO!G$4&amp;$E732),'Hoja de Trabajo para listado'!$BC$151:$CB$151,0)),0)+IFERROR(INDEX('Hoja de Trabajo para listado'!$DE$153:$DG$274,MATCH($A732,'Hoja de Trabajo para listado'!$DE$153:$DE$1048576,0),MATCH((CUADRO!G$4&amp;$E732),'Hoja de Trabajo para listado'!$DE$151:$DG$151,0)),0)+IFERROR(INDEX('Hoja de Trabajo para listado'!$CD$155:$DC$1048576,MATCH($A732,'Hoja de Trabajo para listado'!$CD$155:$CD$1048576,0),MATCH((CUADRO!G$4&amp;$E732),'Hoja de Trabajo para listado'!$CD$151:$DC$151,0)),0)</f>
        <v>0</v>
      </c>
      <c r="H732" s="241">
        <f ca="1">+IFERROR(INDEX('Hoja de Trabajo para listado'!$A$155:$Z$1048576,MATCH($A732,'Hoja de Trabajo para listado'!$A$155:$A$1048576,0),MATCH((CUADRO!H$4&amp;$E732),'Hoja de Trabajo para listado'!$A$151:$Z$151,0)),0)+IFERROR(INDEX('Hoja de Trabajo para listado'!$AB$155:$BA$1048576,MATCH($A732,'Hoja de Trabajo para listado'!$AB$155:$AB$1048576,0),MATCH((CUADRO!H$4&amp;$E732),'Hoja de Trabajo para listado'!$AB$151:$BA$151,0)),0)+IFERROR(INDEX('Hoja de Trabajo para listado'!$BC$155:$CB$1048576,MATCH($A732,'Hoja de Trabajo para listado'!$BC$155:$BC$1048576,0),MATCH((CUADRO!H$4&amp;$E732),'Hoja de Trabajo para listado'!$BC$151:$CB$151,0)),0)+IFERROR(INDEX('Hoja de Trabajo para listado'!$DE$153:$DG$274,MATCH($A732,'Hoja de Trabajo para listado'!$DE$153:$DE$1048576,0),MATCH((CUADRO!H$4&amp;$E732),'Hoja de Trabajo para listado'!$DE$151:$DG$151,0)),0)+IFERROR(INDEX('Hoja de Trabajo para listado'!$CD$155:$DC$1048576,MATCH($A732,'Hoja de Trabajo para listado'!$CD$155:$CD$1048576,0),MATCH((CUADRO!H$4&amp;$E732),'Hoja de Trabajo para listado'!$CD$151:$DC$151,0)),0)</f>
        <v>0</v>
      </c>
      <c r="I732" s="241">
        <f ca="1">+IFERROR(INDEX('Hoja de Trabajo para listado'!$A$155:$Z$1048576,MATCH($A732,'Hoja de Trabajo para listado'!$A$155:$A$1048576,0),MATCH((CUADRO!I$4&amp;$E732),'Hoja de Trabajo para listado'!$A$151:$Z$151,0)),0)+IFERROR(INDEX('Hoja de Trabajo para listado'!$AB$155:$BA$1048576,MATCH($A732,'Hoja de Trabajo para listado'!$AB$155:$AB$1048576,0),MATCH((CUADRO!I$4&amp;$E732),'Hoja de Trabajo para listado'!$AB$151:$BA$151,0)),0)+IFERROR(INDEX('Hoja de Trabajo para listado'!$BC$155:$CB$1048576,MATCH($A732,'Hoja de Trabajo para listado'!$BC$155:$BC$1048576,0),MATCH((CUADRO!I$4&amp;$E732),'Hoja de Trabajo para listado'!$BC$151:$CB$151,0)),0)+IFERROR(INDEX('Hoja de Trabajo para listado'!$DE$153:$DG$274,MATCH($A732,'Hoja de Trabajo para listado'!$DE$153:$DE$1048576,0),MATCH((CUADRO!I$4&amp;$E732),'Hoja de Trabajo para listado'!$DE$151:$DG$151,0)),0)+IFERROR(INDEX('Hoja de Trabajo para listado'!$CD$155:$DC$1048576,MATCH($A732,'Hoja de Trabajo para listado'!$CD$155:$CD$1048576,0),MATCH((CUADRO!I$4&amp;$E732),'Hoja de Trabajo para listado'!$CD$151:$DC$151,0)),0)</f>
        <v>0</v>
      </c>
      <c r="J732" s="241">
        <f ca="1">+IFERROR(INDEX('Hoja de Trabajo para listado'!$A$155:$Z$1048576,MATCH($A732,'Hoja de Trabajo para listado'!$A$155:$A$1048576,0),MATCH((CUADRO!J$4&amp;$E732),'Hoja de Trabajo para listado'!$A$151:$Z$151,0)),0)+IFERROR(INDEX('Hoja de Trabajo para listado'!$AB$155:$BA$1048576,MATCH($A732,'Hoja de Trabajo para listado'!$AB$155:$AB$1048576,0),MATCH((CUADRO!J$4&amp;$E732),'Hoja de Trabajo para listado'!$AB$151:$BA$151,0)),0)+IFERROR(INDEX('Hoja de Trabajo para listado'!$BC$155:$CB$1048576,MATCH($A732,'Hoja de Trabajo para listado'!$BC$155:$BC$1048576,0),MATCH((CUADRO!J$4&amp;$E732),'Hoja de Trabajo para listado'!$BC$151:$CB$151,0)),0)+IFERROR(INDEX('Hoja de Trabajo para listado'!$DE$153:$DG$274,MATCH($A732,'Hoja de Trabajo para listado'!$DE$153:$DE$1048576,0),MATCH((CUADRO!J$4&amp;$E732),'Hoja de Trabajo para listado'!$DE$151:$DG$151,0)),0)+IFERROR(INDEX('Hoja de Trabajo para listado'!$CD$155:$DC$1048576,MATCH($A732,'Hoja de Trabajo para listado'!$CD$155:$CD$1048576,0),MATCH((CUADRO!J$4&amp;$E732),'Hoja de Trabajo para listado'!$CD$151:$DC$151,0)),0)</f>
        <v>0</v>
      </c>
      <c r="K732" s="241">
        <f ca="1">+IFERROR(INDEX('Hoja de Trabajo para listado'!$A$155:$Z$1048576,MATCH($A732,'Hoja de Trabajo para listado'!$A$155:$A$1048576,0),MATCH((CUADRO!K$4&amp;$E732),'Hoja de Trabajo para listado'!$A$151:$Z$151,0)),0)+IFERROR(INDEX('Hoja de Trabajo para listado'!$AB$155:$BA$1048576,MATCH($A732,'Hoja de Trabajo para listado'!$AB$155:$AB$1048576,0),MATCH((CUADRO!K$4&amp;$E732),'Hoja de Trabajo para listado'!$AB$151:$BA$151,0)),0)+IFERROR(INDEX('Hoja de Trabajo para listado'!$BC$155:$CB$1048576,MATCH($A732,'Hoja de Trabajo para listado'!$BC$155:$BC$1048576,0),MATCH((CUADRO!K$4&amp;$E732),'Hoja de Trabajo para listado'!$BC$151:$CB$151,0)),0)+IFERROR(INDEX('Hoja de Trabajo para listado'!$DE$153:$DG$274,MATCH($A732,'Hoja de Trabajo para listado'!$DE$153:$DE$1048576,0),MATCH((CUADRO!K$4&amp;$E732),'Hoja de Trabajo para listado'!$DE$151:$DG$151,0)),0)+IFERROR(INDEX('Hoja de Trabajo para listado'!$CD$155:$DC$1048576,MATCH($A732,'Hoja de Trabajo para listado'!$CD$155:$CD$1048576,0),MATCH((CUADRO!K$4&amp;$E732),'Hoja de Trabajo para listado'!$CD$151:$DC$151,0)),0)</f>
        <v>0</v>
      </c>
      <c r="L732" s="241">
        <f ca="1">+IFERROR(INDEX('Hoja de Trabajo para listado'!$A$155:$Z$1048576,MATCH($A732,'Hoja de Trabajo para listado'!$A$155:$A$1048576,0),MATCH((CUADRO!L$4&amp;$E732),'Hoja de Trabajo para listado'!$A$151:$Z$151,0)),0)+IFERROR(INDEX('Hoja de Trabajo para listado'!$AB$155:$BA$1048576,MATCH($A732,'Hoja de Trabajo para listado'!$AB$155:$AB$1048576,0),MATCH((CUADRO!L$4&amp;$E732),'Hoja de Trabajo para listado'!$AB$151:$BA$151,0)),0)+IFERROR(INDEX('Hoja de Trabajo para listado'!$BC$155:$CB$1048576,MATCH($A732,'Hoja de Trabajo para listado'!$BC$155:$BC$1048576,0),MATCH((CUADRO!L$4&amp;$E732),'Hoja de Trabajo para listado'!$BC$151:$CB$151,0)),0)+IFERROR(INDEX('Hoja de Trabajo para listado'!$DE$153:$DG$274,MATCH($A732,'Hoja de Trabajo para listado'!$DE$153:$DE$1048576,0),MATCH((CUADRO!L$4&amp;$E732),'Hoja de Trabajo para listado'!$DE$151:$DG$151,0)),0)+IFERROR(INDEX('Hoja de Trabajo para listado'!$CD$155:$DC$1048576,MATCH($A732,'Hoja de Trabajo para listado'!$CD$155:$CD$1048576,0),MATCH((CUADRO!L$4&amp;$E732),'Hoja de Trabajo para listado'!$CD$151:$DC$151,0)),0)</f>
        <v>0</v>
      </c>
      <c r="M732" s="241">
        <f ca="1">+IFERROR(INDEX('Hoja de Trabajo para listado'!$A$155:$Z$1048576,MATCH($A732,'Hoja de Trabajo para listado'!$A$155:$A$1048576,0),MATCH((CUADRO!M$4&amp;$E732),'Hoja de Trabajo para listado'!$A$151:$Z$151,0)),0)+IFERROR(INDEX('Hoja de Trabajo para listado'!$AB$155:$BA$1048576,MATCH($A732,'Hoja de Trabajo para listado'!$AB$155:$AB$1048576,0),MATCH((CUADRO!M$4&amp;$E732),'Hoja de Trabajo para listado'!$AB$151:$BA$151,0)),0)+IFERROR(INDEX('Hoja de Trabajo para listado'!$BC$155:$CB$1048576,MATCH($A732,'Hoja de Trabajo para listado'!$BC$155:$BC$1048576,0),MATCH((CUADRO!M$4&amp;$E732),'Hoja de Trabajo para listado'!$BC$151:$CB$151,0)),0)+IFERROR(INDEX('Hoja de Trabajo para listado'!$DE$153:$DG$274,MATCH($A732,'Hoja de Trabajo para listado'!$DE$153:$DE$1048576,0),MATCH((CUADRO!M$4&amp;$E732),'Hoja de Trabajo para listado'!$DE$151:$DG$151,0)),0)+IFERROR(INDEX('Hoja de Trabajo para listado'!$CD$155:$DC$1048576,MATCH($A732,'Hoja de Trabajo para listado'!$CD$155:$CD$1048576,0),MATCH((CUADRO!M$4&amp;$E732),'Hoja de Trabajo para listado'!$CD$151:$DC$151,0)),0)</f>
        <v>0</v>
      </c>
      <c r="N732" s="241">
        <f ca="1">+IFERROR(INDEX('Hoja de Trabajo para listado'!$A$155:$Z$1048576,MATCH($A732,'Hoja de Trabajo para listado'!$A$155:$A$1048576,0),MATCH((CUADRO!N$4&amp;$E732),'Hoja de Trabajo para listado'!$A$151:$Z$151,0)),0)+IFERROR(INDEX('Hoja de Trabajo para listado'!$AB$155:$BA$1048576,MATCH($A732,'Hoja de Trabajo para listado'!$AB$155:$AB$1048576,0),MATCH((CUADRO!N$4&amp;$E732),'Hoja de Trabajo para listado'!$AB$151:$BA$151,0)),0)+IFERROR(INDEX('Hoja de Trabajo para listado'!$BC$155:$CB$1048576,MATCH($A732,'Hoja de Trabajo para listado'!$BC$155:$BC$1048576,0),MATCH((CUADRO!N$4&amp;$E732),'Hoja de Trabajo para listado'!$BC$151:$CB$151,0)),0)+IFERROR(INDEX('Hoja de Trabajo para listado'!$DE$153:$DG$274,MATCH($A732,'Hoja de Trabajo para listado'!$DE$153:$DE$1048576,0),MATCH((CUADRO!N$4&amp;$E732),'Hoja de Trabajo para listado'!$DE$151:$DG$151,0)),0)+IFERROR(INDEX('Hoja de Trabajo para listado'!$CD$155:$DC$1048576,MATCH($A732,'Hoja de Trabajo para listado'!$CD$155:$CD$1048576,0),MATCH((CUADRO!N$4&amp;$E732),'Hoja de Trabajo para listado'!$CD$151:$DC$151,0)),0)</f>
        <v>0</v>
      </c>
      <c r="O732" s="241">
        <f ca="1">+IFERROR(INDEX('Hoja de Trabajo para listado'!$A$155:$Z$1048576,MATCH($A732,'Hoja de Trabajo para listado'!$A$155:$A$1048576,0),MATCH((CUADRO!O$4&amp;$E732),'Hoja de Trabajo para listado'!$A$151:$Z$151,0)),0)+IFERROR(INDEX('Hoja de Trabajo para listado'!$AB$155:$BA$1048576,MATCH($A732,'Hoja de Trabajo para listado'!$AB$155:$AB$1048576,0),MATCH((CUADRO!O$4&amp;$E732),'Hoja de Trabajo para listado'!$AB$151:$BA$151,0)),0)+IFERROR(INDEX('Hoja de Trabajo para listado'!$BC$155:$CB$1048576,MATCH($A732,'Hoja de Trabajo para listado'!$BC$155:$BC$1048576,0),MATCH((CUADRO!O$4&amp;$E732),'Hoja de Trabajo para listado'!$BC$151:$CB$151,0)),0)+IFERROR(INDEX('Hoja de Trabajo para listado'!$DE$153:$DG$274,MATCH($A732,'Hoja de Trabajo para listado'!$DE$153:$DE$1048576,0),MATCH((CUADRO!O$4&amp;$E732),'Hoja de Trabajo para listado'!$DE$151:$DG$151,0)),0)+IFERROR(INDEX('Hoja de Trabajo para listado'!$CD$155:$DC$1048576,MATCH($A732,'Hoja de Trabajo para listado'!$CD$155:$CD$1048576,0),MATCH((CUADRO!O$4&amp;$E732),'Hoja de Trabajo para listado'!$CD$151:$DC$151,0)),0)</f>
        <v>0</v>
      </c>
      <c r="P732" s="241">
        <f ca="1">+IFERROR(INDEX('Hoja de Trabajo para listado'!$A$155:$Z$1048576,MATCH($A732,'Hoja de Trabajo para listado'!$A$155:$A$1048576,0),MATCH((CUADRO!P$4&amp;$E732),'Hoja de Trabajo para listado'!$A$151:$Z$151,0)),0)+IFERROR(INDEX('Hoja de Trabajo para listado'!$AB$155:$BA$1048576,MATCH($A732,'Hoja de Trabajo para listado'!$AB$155:$AB$1048576,0),MATCH((CUADRO!P$4&amp;$E732),'Hoja de Trabajo para listado'!$AB$151:$BA$151,0)),0)+IFERROR(INDEX('Hoja de Trabajo para listado'!$BC$155:$CB$1048576,MATCH($A732,'Hoja de Trabajo para listado'!$BC$155:$BC$1048576,0),MATCH((CUADRO!P$4&amp;$E732),'Hoja de Trabajo para listado'!$BC$151:$CB$151,0)),0)+IFERROR(INDEX('Hoja de Trabajo para listado'!$DE$153:$DG$274,MATCH($A732,'Hoja de Trabajo para listado'!$DE$153:$DE$1048576,0),MATCH((CUADRO!P$4&amp;$E732),'Hoja de Trabajo para listado'!$DE$151:$DG$151,0)),0)+IFERROR(INDEX('Hoja de Trabajo para listado'!$CD$155:$DC$1048576,MATCH($A732,'Hoja de Trabajo para listado'!$CD$155:$CD$1048576,0),MATCH((CUADRO!P$4&amp;$E732),'Hoja de Trabajo para listado'!$CD$151:$DC$151,0)),0)</f>
        <v>0</v>
      </c>
      <c r="Q732" s="241">
        <f ca="1">+IFERROR(INDEX('Hoja de Trabajo para listado'!$A$155:$Z$1048576,MATCH($A732,'Hoja de Trabajo para listado'!$A$155:$A$1048576,0),MATCH((CUADRO!Q$4&amp;$E732),'Hoja de Trabajo para listado'!$A$151:$Z$151,0)),0)+IFERROR(INDEX('Hoja de Trabajo para listado'!$AB$155:$BA$1048576,MATCH($A732,'Hoja de Trabajo para listado'!$AB$155:$AB$1048576,0),MATCH((CUADRO!Q$4&amp;$E732),'Hoja de Trabajo para listado'!$AB$151:$BA$151,0)),0)+IFERROR(INDEX('Hoja de Trabajo para listado'!$BC$155:$CB$1048576,MATCH($A732,'Hoja de Trabajo para listado'!$BC$155:$BC$1048576,0),MATCH((CUADRO!Q$4&amp;$E732),'Hoja de Trabajo para listado'!$BC$151:$CB$151,0)),0)+IFERROR(INDEX('Hoja de Trabajo para listado'!$DE$153:$DG$274,MATCH($A732,'Hoja de Trabajo para listado'!$DE$153:$DE$1048576,0),MATCH((CUADRO!Q$4&amp;$E732),'Hoja de Trabajo para listado'!$DE$151:$DG$151,0)),0)+IFERROR(INDEX('Hoja de Trabajo para listado'!$CD$155:$DC$1048576,MATCH($A732,'Hoja de Trabajo para listado'!$CD$155:$CD$1048576,0),MATCH((CUADRO!Q$4&amp;$E732),'Hoja de Trabajo para listado'!$CD$151:$DC$151,0)),0)</f>
        <v>0</v>
      </c>
      <c r="R732" s="241">
        <f t="shared" ca="1" si="22"/>
        <v>0</v>
      </c>
      <c r="S732" s="247">
        <f ca="1">+R731+R732</f>
        <v>0</v>
      </c>
      <c r="T732" s="241">
        <f ca="1">+S732</f>
        <v>0</v>
      </c>
      <c r="U732" s="240">
        <f t="shared" si="23"/>
        <v>2</v>
      </c>
    </row>
    <row r="733" spans="1:21" customFormat="1" ht="15" hidden="1" customHeight="1">
      <c r="A733" s="32">
        <v>1331</v>
      </c>
      <c r="B733" s="381">
        <f>+A733</f>
        <v>1331</v>
      </c>
      <c r="C733" s="245" t="str">
        <f>+VLOOKUP(A733,bd_lista!$A$3:$C$592,3,FALSE)</f>
        <v>Gobierno Autónomo Municipal de Totora</v>
      </c>
      <c r="D733" s="383" t="str">
        <f>+C733</f>
        <v>Gobierno Autónomo Municipal de Totora</v>
      </c>
      <c r="E733" s="240" t="s">
        <v>683</v>
      </c>
      <c r="F733" s="241">
        <f ca="1">+IFERROR(INDEX('Hoja de Trabajo para listado'!$A$155:$Z$1048576,MATCH($A733,'Hoja de Trabajo para listado'!$A$155:$A$1048576,0),MATCH((CUADRO!F$4&amp;$E733),'Hoja de Trabajo para listado'!$A$151:$Z$151,0)),0)+IFERROR(INDEX('Hoja de Trabajo para listado'!$AB$155:$BA$1048576,MATCH($A733,'Hoja de Trabajo para listado'!$AB$155:$AB$1048576,0),MATCH((CUADRO!F$4&amp;$E733),'Hoja de Trabajo para listado'!$AB$151:$BA$151,0)),0)+IFERROR(INDEX('Hoja de Trabajo para listado'!$BC$155:$CB$1048576,MATCH($A733,'Hoja de Trabajo para listado'!$BC$155:$BC$1048576,0),MATCH((CUADRO!F$4&amp;$E733),'Hoja de Trabajo para listado'!$BC$151:$CB$151,0)),0)+IFERROR(INDEX('Hoja de Trabajo para listado'!$DE$153:$DG$274,MATCH($A733,'Hoja de Trabajo para listado'!$DE$153:$DE$1048576,0),MATCH((CUADRO!F$4&amp;$E733),'Hoja de Trabajo para listado'!$DE$151:$DG$151,0)),0)+IFERROR(INDEX('Hoja de Trabajo para listado'!$CD$155:$DC$1048576,MATCH($A733,'Hoja de Trabajo para listado'!$CD$155:$CD$1048576,0),MATCH((CUADRO!F$4&amp;$E733),'Hoja de Trabajo para listado'!$CD$151:$DC$151,0)),0)</f>
        <v>0</v>
      </c>
      <c r="G733" s="241">
        <f ca="1">+IFERROR(INDEX('Hoja de Trabajo para listado'!$A$155:$Z$1048576,MATCH($A733,'Hoja de Trabajo para listado'!$A$155:$A$1048576,0),MATCH((CUADRO!G$4&amp;$E733),'Hoja de Trabajo para listado'!$A$151:$Z$151,0)),0)+IFERROR(INDEX('Hoja de Trabajo para listado'!$AB$155:$BA$1048576,MATCH($A733,'Hoja de Trabajo para listado'!$AB$155:$AB$1048576,0),MATCH((CUADRO!G$4&amp;$E733),'Hoja de Trabajo para listado'!$AB$151:$BA$151,0)),0)+IFERROR(INDEX('Hoja de Trabajo para listado'!$BC$155:$CB$1048576,MATCH($A733,'Hoja de Trabajo para listado'!$BC$155:$BC$1048576,0),MATCH((CUADRO!G$4&amp;$E733),'Hoja de Trabajo para listado'!$BC$151:$CB$151,0)),0)+IFERROR(INDEX('Hoja de Trabajo para listado'!$DE$153:$DG$274,MATCH($A733,'Hoja de Trabajo para listado'!$DE$153:$DE$1048576,0),MATCH((CUADRO!G$4&amp;$E733),'Hoja de Trabajo para listado'!$DE$151:$DG$151,0)),0)+IFERROR(INDEX('Hoja de Trabajo para listado'!$CD$155:$DC$1048576,MATCH($A733,'Hoja de Trabajo para listado'!$CD$155:$CD$1048576,0),MATCH((CUADRO!G$4&amp;$E733),'Hoja de Trabajo para listado'!$CD$151:$DC$151,0)),0)</f>
        <v>0</v>
      </c>
      <c r="H733" s="241">
        <f ca="1">+IFERROR(INDEX('Hoja de Trabajo para listado'!$A$155:$Z$1048576,MATCH($A733,'Hoja de Trabajo para listado'!$A$155:$A$1048576,0),MATCH((CUADRO!H$4&amp;$E733),'Hoja de Trabajo para listado'!$A$151:$Z$151,0)),0)+IFERROR(INDEX('Hoja de Trabajo para listado'!$AB$155:$BA$1048576,MATCH($A733,'Hoja de Trabajo para listado'!$AB$155:$AB$1048576,0),MATCH((CUADRO!H$4&amp;$E733),'Hoja de Trabajo para listado'!$AB$151:$BA$151,0)),0)+IFERROR(INDEX('Hoja de Trabajo para listado'!$BC$155:$CB$1048576,MATCH($A733,'Hoja de Trabajo para listado'!$BC$155:$BC$1048576,0),MATCH((CUADRO!H$4&amp;$E733),'Hoja de Trabajo para listado'!$BC$151:$CB$151,0)),0)+IFERROR(INDEX('Hoja de Trabajo para listado'!$DE$153:$DG$274,MATCH($A733,'Hoja de Trabajo para listado'!$DE$153:$DE$1048576,0),MATCH((CUADRO!H$4&amp;$E733),'Hoja de Trabajo para listado'!$DE$151:$DG$151,0)),0)+IFERROR(INDEX('Hoja de Trabajo para listado'!$CD$155:$DC$1048576,MATCH($A733,'Hoja de Trabajo para listado'!$CD$155:$CD$1048576,0),MATCH((CUADRO!H$4&amp;$E733),'Hoja de Trabajo para listado'!$CD$151:$DC$151,0)),0)</f>
        <v>0</v>
      </c>
      <c r="I733" s="241">
        <f ca="1">+IFERROR(INDEX('Hoja de Trabajo para listado'!$A$155:$Z$1048576,MATCH($A733,'Hoja de Trabajo para listado'!$A$155:$A$1048576,0),MATCH((CUADRO!I$4&amp;$E733),'Hoja de Trabajo para listado'!$A$151:$Z$151,0)),0)+IFERROR(INDEX('Hoja de Trabajo para listado'!$AB$155:$BA$1048576,MATCH($A733,'Hoja de Trabajo para listado'!$AB$155:$AB$1048576,0),MATCH((CUADRO!I$4&amp;$E733),'Hoja de Trabajo para listado'!$AB$151:$BA$151,0)),0)+IFERROR(INDEX('Hoja de Trabajo para listado'!$BC$155:$CB$1048576,MATCH($A733,'Hoja de Trabajo para listado'!$BC$155:$BC$1048576,0),MATCH((CUADRO!I$4&amp;$E733),'Hoja de Trabajo para listado'!$BC$151:$CB$151,0)),0)+IFERROR(INDEX('Hoja de Trabajo para listado'!$DE$153:$DG$274,MATCH($A733,'Hoja de Trabajo para listado'!$DE$153:$DE$1048576,0),MATCH((CUADRO!I$4&amp;$E733),'Hoja de Trabajo para listado'!$DE$151:$DG$151,0)),0)+IFERROR(INDEX('Hoja de Trabajo para listado'!$CD$155:$DC$1048576,MATCH($A733,'Hoja de Trabajo para listado'!$CD$155:$CD$1048576,0),MATCH((CUADRO!I$4&amp;$E733),'Hoja de Trabajo para listado'!$CD$151:$DC$151,0)),0)</f>
        <v>0</v>
      </c>
      <c r="J733" s="241">
        <f ca="1">+IFERROR(INDEX('Hoja de Trabajo para listado'!$A$155:$Z$1048576,MATCH($A733,'Hoja de Trabajo para listado'!$A$155:$A$1048576,0),MATCH((CUADRO!J$4&amp;$E733),'Hoja de Trabajo para listado'!$A$151:$Z$151,0)),0)+IFERROR(INDEX('Hoja de Trabajo para listado'!$AB$155:$BA$1048576,MATCH($A733,'Hoja de Trabajo para listado'!$AB$155:$AB$1048576,0),MATCH((CUADRO!J$4&amp;$E733),'Hoja de Trabajo para listado'!$AB$151:$BA$151,0)),0)+IFERROR(INDEX('Hoja de Trabajo para listado'!$BC$155:$CB$1048576,MATCH($A733,'Hoja de Trabajo para listado'!$BC$155:$BC$1048576,0),MATCH((CUADRO!J$4&amp;$E733),'Hoja de Trabajo para listado'!$BC$151:$CB$151,0)),0)+IFERROR(INDEX('Hoja de Trabajo para listado'!$DE$153:$DG$274,MATCH($A733,'Hoja de Trabajo para listado'!$DE$153:$DE$1048576,0),MATCH((CUADRO!J$4&amp;$E733),'Hoja de Trabajo para listado'!$DE$151:$DG$151,0)),0)+IFERROR(INDEX('Hoja de Trabajo para listado'!$CD$155:$DC$1048576,MATCH($A733,'Hoja de Trabajo para listado'!$CD$155:$CD$1048576,0),MATCH((CUADRO!J$4&amp;$E733),'Hoja de Trabajo para listado'!$CD$151:$DC$151,0)),0)</f>
        <v>0</v>
      </c>
      <c r="K733" s="241">
        <f ca="1">+IFERROR(INDEX('Hoja de Trabajo para listado'!$A$155:$Z$1048576,MATCH($A733,'Hoja de Trabajo para listado'!$A$155:$A$1048576,0),MATCH((CUADRO!K$4&amp;$E733),'Hoja de Trabajo para listado'!$A$151:$Z$151,0)),0)+IFERROR(INDEX('Hoja de Trabajo para listado'!$AB$155:$BA$1048576,MATCH($A733,'Hoja de Trabajo para listado'!$AB$155:$AB$1048576,0),MATCH((CUADRO!K$4&amp;$E733),'Hoja de Trabajo para listado'!$AB$151:$BA$151,0)),0)+IFERROR(INDEX('Hoja de Trabajo para listado'!$BC$155:$CB$1048576,MATCH($A733,'Hoja de Trabajo para listado'!$BC$155:$BC$1048576,0),MATCH((CUADRO!K$4&amp;$E733),'Hoja de Trabajo para listado'!$BC$151:$CB$151,0)),0)+IFERROR(INDEX('Hoja de Trabajo para listado'!$DE$153:$DG$274,MATCH($A733,'Hoja de Trabajo para listado'!$DE$153:$DE$1048576,0),MATCH((CUADRO!K$4&amp;$E733),'Hoja de Trabajo para listado'!$DE$151:$DG$151,0)),0)+IFERROR(INDEX('Hoja de Trabajo para listado'!$CD$155:$DC$1048576,MATCH($A733,'Hoja de Trabajo para listado'!$CD$155:$CD$1048576,0),MATCH((CUADRO!K$4&amp;$E733),'Hoja de Trabajo para listado'!$CD$151:$DC$151,0)),0)</f>
        <v>0</v>
      </c>
      <c r="L733" s="241">
        <f ca="1">+IFERROR(INDEX('Hoja de Trabajo para listado'!$A$155:$Z$1048576,MATCH($A733,'Hoja de Trabajo para listado'!$A$155:$A$1048576,0),MATCH((CUADRO!L$4&amp;$E733),'Hoja de Trabajo para listado'!$A$151:$Z$151,0)),0)+IFERROR(INDEX('Hoja de Trabajo para listado'!$AB$155:$BA$1048576,MATCH($A733,'Hoja de Trabajo para listado'!$AB$155:$AB$1048576,0),MATCH((CUADRO!L$4&amp;$E733),'Hoja de Trabajo para listado'!$AB$151:$BA$151,0)),0)+IFERROR(INDEX('Hoja de Trabajo para listado'!$BC$155:$CB$1048576,MATCH($A733,'Hoja de Trabajo para listado'!$BC$155:$BC$1048576,0),MATCH((CUADRO!L$4&amp;$E733),'Hoja de Trabajo para listado'!$BC$151:$CB$151,0)),0)+IFERROR(INDEX('Hoja de Trabajo para listado'!$DE$153:$DG$274,MATCH($A733,'Hoja de Trabajo para listado'!$DE$153:$DE$1048576,0),MATCH((CUADRO!L$4&amp;$E733),'Hoja de Trabajo para listado'!$DE$151:$DG$151,0)),0)+IFERROR(INDEX('Hoja de Trabajo para listado'!$CD$155:$DC$1048576,MATCH($A733,'Hoja de Trabajo para listado'!$CD$155:$CD$1048576,0),MATCH((CUADRO!L$4&amp;$E733),'Hoja de Trabajo para listado'!$CD$151:$DC$151,0)),0)</f>
        <v>0</v>
      </c>
      <c r="M733" s="241">
        <f ca="1">+IFERROR(INDEX('Hoja de Trabajo para listado'!$A$155:$Z$1048576,MATCH($A733,'Hoja de Trabajo para listado'!$A$155:$A$1048576,0),MATCH((CUADRO!M$4&amp;$E733),'Hoja de Trabajo para listado'!$A$151:$Z$151,0)),0)+IFERROR(INDEX('Hoja de Trabajo para listado'!$AB$155:$BA$1048576,MATCH($A733,'Hoja de Trabajo para listado'!$AB$155:$AB$1048576,0),MATCH((CUADRO!M$4&amp;$E733),'Hoja de Trabajo para listado'!$AB$151:$BA$151,0)),0)+IFERROR(INDEX('Hoja de Trabajo para listado'!$BC$155:$CB$1048576,MATCH($A733,'Hoja de Trabajo para listado'!$BC$155:$BC$1048576,0),MATCH((CUADRO!M$4&amp;$E733),'Hoja de Trabajo para listado'!$BC$151:$CB$151,0)),0)+IFERROR(INDEX('Hoja de Trabajo para listado'!$DE$153:$DG$274,MATCH($A733,'Hoja de Trabajo para listado'!$DE$153:$DE$1048576,0),MATCH((CUADRO!M$4&amp;$E733),'Hoja de Trabajo para listado'!$DE$151:$DG$151,0)),0)+IFERROR(INDEX('Hoja de Trabajo para listado'!$CD$155:$DC$1048576,MATCH($A733,'Hoja de Trabajo para listado'!$CD$155:$CD$1048576,0),MATCH((CUADRO!M$4&amp;$E733),'Hoja de Trabajo para listado'!$CD$151:$DC$151,0)),0)</f>
        <v>0</v>
      </c>
      <c r="N733" s="241">
        <f ca="1">+IFERROR(INDEX('Hoja de Trabajo para listado'!$A$155:$Z$1048576,MATCH($A733,'Hoja de Trabajo para listado'!$A$155:$A$1048576,0),MATCH((CUADRO!N$4&amp;$E733),'Hoja de Trabajo para listado'!$A$151:$Z$151,0)),0)+IFERROR(INDEX('Hoja de Trabajo para listado'!$AB$155:$BA$1048576,MATCH($A733,'Hoja de Trabajo para listado'!$AB$155:$AB$1048576,0),MATCH((CUADRO!N$4&amp;$E733),'Hoja de Trabajo para listado'!$AB$151:$BA$151,0)),0)+IFERROR(INDEX('Hoja de Trabajo para listado'!$BC$155:$CB$1048576,MATCH($A733,'Hoja de Trabajo para listado'!$BC$155:$BC$1048576,0),MATCH((CUADRO!N$4&amp;$E733),'Hoja de Trabajo para listado'!$BC$151:$CB$151,0)),0)+IFERROR(INDEX('Hoja de Trabajo para listado'!$DE$153:$DG$274,MATCH($A733,'Hoja de Trabajo para listado'!$DE$153:$DE$1048576,0),MATCH((CUADRO!N$4&amp;$E733),'Hoja de Trabajo para listado'!$DE$151:$DG$151,0)),0)+IFERROR(INDEX('Hoja de Trabajo para listado'!$CD$155:$DC$1048576,MATCH($A733,'Hoja de Trabajo para listado'!$CD$155:$CD$1048576,0),MATCH((CUADRO!N$4&amp;$E733),'Hoja de Trabajo para listado'!$CD$151:$DC$151,0)),0)</f>
        <v>0</v>
      </c>
      <c r="O733" s="241">
        <f ca="1">+IFERROR(INDEX('Hoja de Trabajo para listado'!$A$155:$Z$1048576,MATCH($A733,'Hoja de Trabajo para listado'!$A$155:$A$1048576,0),MATCH((CUADRO!O$4&amp;$E733),'Hoja de Trabajo para listado'!$A$151:$Z$151,0)),0)+IFERROR(INDEX('Hoja de Trabajo para listado'!$AB$155:$BA$1048576,MATCH($A733,'Hoja de Trabajo para listado'!$AB$155:$AB$1048576,0),MATCH((CUADRO!O$4&amp;$E733),'Hoja de Trabajo para listado'!$AB$151:$BA$151,0)),0)+IFERROR(INDEX('Hoja de Trabajo para listado'!$BC$155:$CB$1048576,MATCH($A733,'Hoja de Trabajo para listado'!$BC$155:$BC$1048576,0),MATCH((CUADRO!O$4&amp;$E733),'Hoja de Trabajo para listado'!$BC$151:$CB$151,0)),0)+IFERROR(INDEX('Hoja de Trabajo para listado'!$DE$153:$DG$274,MATCH($A733,'Hoja de Trabajo para listado'!$DE$153:$DE$1048576,0),MATCH((CUADRO!O$4&amp;$E733),'Hoja de Trabajo para listado'!$DE$151:$DG$151,0)),0)+IFERROR(INDEX('Hoja de Trabajo para listado'!$CD$155:$DC$1048576,MATCH($A733,'Hoja de Trabajo para listado'!$CD$155:$CD$1048576,0),MATCH((CUADRO!O$4&amp;$E733),'Hoja de Trabajo para listado'!$CD$151:$DC$151,0)),0)</f>
        <v>0</v>
      </c>
      <c r="P733" s="241">
        <f ca="1">+IFERROR(INDEX('Hoja de Trabajo para listado'!$A$155:$Z$1048576,MATCH($A733,'Hoja de Trabajo para listado'!$A$155:$A$1048576,0),MATCH((CUADRO!P$4&amp;$E733),'Hoja de Trabajo para listado'!$A$151:$Z$151,0)),0)+IFERROR(INDEX('Hoja de Trabajo para listado'!$AB$155:$BA$1048576,MATCH($A733,'Hoja de Trabajo para listado'!$AB$155:$AB$1048576,0),MATCH((CUADRO!P$4&amp;$E733),'Hoja de Trabajo para listado'!$AB$151:$BA$151,0)),0)+IFERROR(INDEX('Hoja de Trabajo para listado'!$BC$155:$CB$1048576,MATCH($A733,'Hoja de Trabajo para listado'!$BC$155:$BC$1048576,0),MATCH((CUADRO!P$4&amp;$E733),'Hoja de Trabajo para listado'!$BC$151:$CB$151,0)),0)+IFERROR(INDEX('Hoja de Trabajo para listado'!$DE$153:$DG$274,MATCH($A733,'Hoja de Trabajo para listado'!$DE$153:$DE$1048576,0),MATCH((CUADRO!P$4&amp;$E733),'Hoja de Trabajo para listado'!$DE$151:$DG$151,0)),0)+IFERROR(INDEX('Hoja de Trabajo para listado'!$CD$155:$DC$1048576,MATCH($A733,'Hoja de Trabajo para listado'!$CD$155:$CD$1048576,0),MATCH((CUADRO!P$4&amp;$E733),'Hoja de Trabajo para listado'!$CD$151:$DC$151,0)),0)</f>
        <v>0</v>
      </c>
      <c r="Q733" s="241">
        <f ca="1">+IFERROR(INDEX('Hoja de Trabajo para listado'!$A$155:$Z$1048576,MATCH($A733,'Hoja de Trabajo para listado'!$A$155:$A$1048576,0),MATCH((CUADRO!Q$4&amp;$E733),'Hoja de Trabajo para listado'!$A$151:$Z$151,0)),0)+IFERROR(INDEX('Hoja de Trabajo para listado'!$AB$155:$BA$1048576,MATCH($A733,'Hoja de Trabajo para listado'!$AB$155:$AB$1048576,0),MATCH((CUADRO!Q$4&amp;$E733),'Hoja de Trabajo para listado'!$AB$151:$BA$151,0)),0)+IFERROR(INDEX('Hoja de Trabajo para listado'!$BC$155:$CB$1048576,MATCH($A733,'Hoja de Trabajo para listado'!$BC$155:$BC$1048576,0),MATCH((CUADRO!Q$4&amp;$E733),'Hoja de Trabajo para listado'!$BC$151:$CB$151,0)),0)+IFERROR(INDEX('Hoja de Trabajo para listado'!$DE$153:$DG$274,MATCH($A733,'Hoja de Trabajo para listado'!$DE$153:$DE$1048576,0),MATCH((CUADRO!Q$4&amp;$E733),'Hoja de Trabajo para listado'!$DE$151:$DG$151,0)),0)+IFERROR(INDEX('Hoja de Trabajo para listado'!$CD$155:$DC$1048576,MATCH($A733,'Hoja de Trabajo para listado'!$CD$155:$CD$1048576,0),MATCH((CUADRO!Q$4&amp;$E733),'Hoja de Trabajo para listado'!$CD$151:$DC$151,0)),0)</f>
        <v>0</v>
      </c>
      <c r="R733" s="241">
        <f t="shared" ca="1" si="22"/>
        <v>0</v>
      </c>
      <c r="S733" s="247"/>
      <c r="T733" s="241">
        <f ca="1">+T734</f>
        <v>0</v>
      </c>
      <c r="U733" s="240">
        <f t="shared" si="23"/>
        <v>1</v>
      </c>
    </row>
    <row r="734" spans="1:21" customFormat="1" ht="15" hidden="1" customHeight="1">
      <c r="A734" s="32">
        <v>1331</v>
      </c>
      <c r="B734" s="382"/>
      <c r="C734" s="245" t="str">
        <f>+VLOOKUP(A734,bd_lista!$A$3:$C$592,3,FALSE)</f>
        <v>Gobierno Autónomo Municipal de Totora</v>
      </c>
      <c r="D734" s="384"/>
      <c r="E734" s="242" t="s">
        <v>684</v>
      </c>
      <c r="F734" s="241">
        <f ca="1">+IFERROR(INDEX('Hoja de Trabajo para listado'!$A$155:$Z$1048576,MATCH($A734,'Hoja de Trabajo para listado'!$A$155:$A$1048576,0),MATCH((CUADRO!F$4&amp;$E734),'Hoja de Trabajo para listado'!$A$151:$Z$151,0)),0)+IFERROR(INDEX('Hoja de Trabajo para listado'!$AB$155:$BA$1048576,MATCH($A734,'Hoja de Trabajo para listado'!$AB$155:$AB$1048576,0),MATCH((CUADRO!F$4&amp;$E734),'Hoja de Trabajo para listado'!$AB$151:$BA$151,0)),0)+IFERROR(INDEX('Hoja de Trabajo para listado'!$BC$155:$CB$1048576,MATCH($A734,'Hoja de Trabajo para listado'!$BC$155:$BC$1048576,0),MATCH((CUADRO!F$4&amp;$E734),'Hoja de Trabajo para listado'!$BC$151:$CB$151,0)),0)+IFERROR(INDEX('Hoja de Trabajo para listado'!$DE$153:$DG$274,MATCH($A734,'Hoja de Trabajo para listado'!$DE$153:$DE$1048576,0),MATCH((CUADRO!F$4&amp;$E734),'Hoja de Trabajo para listado'!$DE$151:$DG$151,0)),0)+IFERROR(INDEX('Hoja de Trabajo para listado'!$CD$155:$DC$1048576,MATCH($A734,'Hoja de Trabajo para listado'!$CD$155:$CD$1048576,0),MATCH((CUADRO!F$4&amp;$E734),'Hoja de Trabajo para listado'!$CD$151:$DC$151,0)),0)</f>
        <v>0</v>
      </c>
      <c r="G734" s="241">
        <f ca="1">+IFERROR(INDEX('Hoja de Trabajo para listado'!$A$155:$Z$1048576,MATCH($A734,'Hoja de Trabajo para listado'!$A$155:$A$1048576,0),MATCH((CUADRO!G$4&amp;$E734),'Hoja de Trabajo para listado'!$A$151:$Z$151,0)),0)+IFERROR(INDEX('Hoja de Trabajo para listado'!$AB$155:$BA$1048576,MATCH($A734,'Hoja de Trabajo para listado'!$AB$155:$AB$1048576,0),MATCH((CUADRO!G$4&amp;$E734),'Hoja de Trabajo para listado'!$AB$151:$BA$151,0)),0)+IFERROR(INDEX('Hoja de Trabajo para listado'!$BC$155:$CB$1048576,MATCH($A734,'Hoja de Trabajo para listado'!$BC$155:$BC$1048576,0),MATCH((CUADRO!G$4&amp;$E734),'Hoja de Trabajo para listado'!$BC$151:$CB$151,0)),0)+IFERROR(INDEX('Hoja de Trabajo para listado'!$DE$153:$DG$274,MATCH($A734,'Hoja de Trabajo para listado'!$DE$153:$DE$1048576,0),MATCH((CUADRO!G$4&amp;$E734),'Hoja de Trabajo para listado'!$DE$151:$DG$151,0)),0)+IFERROR(INDEX('Hoja de Trabajo para listado'!$CD$155:$DC$1048576,MATCH($A734,'Hoja de Trabajo para listado'!$CD$155:$CD$1048576,0),MATCH((CUADRO!G$4&amp;$E734),'Hoja de Trabajo para listado'!$CD$151:$DC$151,0)),0)</f>
        <v>0</v>
      </c>
      <c r="H734" s="241">
        <f ca="1">+IFERROR(INDEX('Hoja de Trabajo para listado'!$A$155:$Z$1048576,MATCH($A734,'Hoja de Trabajo para listado'!$A$155:$A$1048576,0),MATCH((CUADRO!H$4&amp;$E734),'Hoja de Trabajo para listado'!$A$151:$Z$151,0)),0)+IFERROR(INDEX('Hoja de Trabajo para listado'!$AB$155:$BA$1048576,MATCH($A734,'Hoja de Trabajo para listado'!$AB$155:$AB$1048576,0),MATCH((CUADRO!H$4&amp;$E734),'Hoja de Trabajo para listado'!$AB$151:$BA$151,0)),0)+IFERROR(INDEX('Hoja de Trabajo para listado'!$BC$155:$CB$1048576,MATCH($A734,'Hoja de Trabajo para listado'!$BC$155:$BC$1048576,0),MATCH((CUADRO!H$4&amp;$E734),'Hoja de Trabajo para listado'!$BC$151:$CB$151,0)),0)+IFERROR(INDEX('Hoja de Trabajo para listado'!$DE$153:$DG$274,MATCH($A734,'Hoja de Trabajo para listado'!$DE$153:$DE$1048576,0),MATCH((CUADRO!H$4&amp;$E734),'Hoja de Trabajo para listado'!$DE$151:$DG$151,0)),0)+IFERROR(INDEX('Hoja de Trabajo para listado'!$CD$155:$DC$1048576,MATCH($A734,'Hoja de Trabajo para listado'!$CD$155:$CD$1048576,0),MATCH((CUADRO!H$4&amp;$E734),'Hoja de Trabajo para listado'!$CD$151:$DC$151,0)),0)</f>
        <v>0</v>
      </c>
      <c r="I734" s="241">
        <f ca="1">+IFERROR(INDEX('Hoja de Trabajo para listado'!$A$155:$Z$1048576,MATCH($A734,'Hoja de Trabajo para listado'!$A$155:$A$1048576,0),MATCH((CUADRO!I$4&amp;$E734),'Hoja de Trabajo para listado'!$A$151:$Z$151,0)),0)+IFERROR(INDEX('Hoja de Trabajo para listado'!$AB$155:$BA$1048576,MATCH($A734,'Hoja de Trabajo para listado'!$AB$155:$AB$1048576,0),MATCH((CUADRO!I$4&amp;$E734),'Hoja de Trabajo para listado'!$AB$151:$BA$151,0)),0)+IFERROR(INDEX('Hoja de Trabajo para listado'!$BC$155:$CB$1048576,MATCH($A734,'Hoja de Trabajo para listado'!$BC$155:$BC$1048576,0),MATCH((CUADRO!I$4&amp;$E734),'Hoja de Trabajo para listado'!$BC$151:$CB$151,0)),0)+IFERROR(INDEX('Hoja de Trabajo para listado'!$DE$153:$DG$274,MATCH($A734,'Hoja de Trabajo para listado'!$DE$153:$DE$1048576,0),MATCH((CUADRO!I$4&amp;$E734),'Hoja de Trabajo para listado'!$DE$151:$DG$151,0)),0)+IFERROR(INDEX('Hoja de Trabajo para listado'!$CD$155:$DC$1048576,MATCH($A734,'Hoja de Trabajo para listado'!$CD$155:$CD$1048576,0),MATCH((CUADRO!I$4&amp;$E734),'Hoja de Trabajo para listado'!$CD$151:$DC$151,0)),0)</f>
        <v>0</v>
      </c>
      <c r="J734" s="241">
        <f ca="1">+IFERROR(INDEX('Hoja de Trabajo para listado'!$A$155:$Z$1048576,MATCH($A734,'Hoja de Trabajo para listado'!$A$155:$A$1048576,0),MATCH((CUADRO!J$4&amp;$E734),'Hoja de Trabajo para listado'!$A$151:$Z$151,0)),0)+IFERROR(INDEX('Hoja de Trabajo para listado'!$AB$155:$BA$1048576,MATCH($A734,'Hoja de Trabajo para listado'!$AB$155:$AB$1048576,0),MATCH((CUADRO!J$4&amp;$E734),'Hoja de Trabajo para listado'!$AB$151:$BA$151,0)),0)+IFERROR(INDEX('Hoja de Trabajo para listado'!$BC$155:$CB$1048576,MATCH($A734,'Hoja de Trabajo para listado'!$BC$155:$BC$1048576,0),MATCH((CUADRO!J$4&amp;$E734),'Hoja de Trabajo para listado'!$BC$151:$CB$151,0)),0)+IFERROR(INDEX('Hoja de Trabajo para listado'!$DE$153:$DG$274,MATCH($A734,'Hoja de Trabajo para listado'!$DE$153:$DE$1048576,0),MATCH((CUADRO!J$4&amp;$E734),'Hoja de Trabajo para listado'!$DE$151:$DG$151,0)),0)+IFERROR(INDEX('Hoja de Trabajo para listado'!$CD$155:$DC$1048576,MATCH($A734,'Hoja de Trabajo para listado'!$CD$155:$CD$1048576,0),MATCH((CUADRO!J$4&amp;$E734),'Hoja de Trabajo para listado'!$CD$151:$DC$151,0)),0)</f>
        <v>0</v>
      </c>
      <c r="K734" s="241">
        <f ca="1">+IFERROR(INDEX('Hoja de Trabajo para listado'!$A$155:$Z$1048576,MATCH($A734,'Hoja de Trabajo para listado'!$A$155:$A$1048576,0),MATCH((CUADRO!K$4&amp;$E734),'Hoja de Trabajo para listado'!$A$151:$Z$151,0)),0)+IFERROR(INDEX('Hoja de Trabajo para listado'!$AB$155:$BA$1048576,MATCH($A734,'Hoja de Trabajo para listado'!$AB$155:$AB$1048576,0),MATCH((CUADRO!K$4&amp;$E734),'Hoja de Trabajo para listado'!$AB$151:$BA$151,0)),0)+IFERROR(INDEX('Hoja de Trabajo para listado'!$BC$155:$CB$1048576,MATCH($A734,'Hoja de Trabajo para listado'!$BC$155:$BC$1048576,0),MATCH((CUADRO!K$4&amp;$E734),'Hoja de Trabajo para listado'!$BC$151:$CB$151,0)),0)+IFERROR(INDEX('Hoja de Trabajo para listado'!$DE$153:$DG$274,MATCH($A734,'Hoja de Trabajo para listado'!$DE$153:$DE$1048576,0),MATCH((CUADRO!K$4&amp;$E734),'Hoja de Trabajo para listado'!$DE$151:$DG$151,0)),0)+IFERROR(INDEX('Hoja de Trabajo para listado'!$CD$155:$DC$1048576,MATCH($A734,'Hoja de Trabajo para listado'!$CD$155:$CD$1048576,0),MATCH((CUADRO!K$4&amp;$E734),'Hoja de Trabajo para listado'!$CD$151:$DC$151,0)),0)</f>
        <v>0</v>
      </c>
      <c r="L734" s="241">
        <f ca="1">+IFERROR(INDEX('Hoja de Trabajo para listado'!$A$155:$Z$1048576,MATCH($A734,'Hoja de Trabajo para listado'!$A$155:$A$1048576,0),MATCH((CUADRO!L$4&amp;$E734),'Hoja de Trabajo para listado'!$A$151:$Z$151,0)),0)+IFERROR(INDEX('Hoja de Trabajo para listado'!$AB$155:$BA$1048576,MATCH($A734,'Hoja de Trabajo para listado'!$AB$155:$AB$1048576,0),MATCH((CUADRO!L$4&amp;$E734),'Hoja de Trabajo para listado'!$AB$151:$BA$151,0)),0)+IFERROR(INDEX('Hoja de Trabajo para listado'!$BC$155:$CB$1048576,MATCH($A734,'Hoja de Trabajo para listado'!$BC$155:$BC$1048576,0),MATCH((CUADRO!L$4&amp;$E734),'Hoja de Trabajo para listado'!$BC$151:$CB$151,0)),0)+IFERROR(INDEX('Hoja de Trabajo para listado'!$DE$153:$DG$274,MATCH($A734,'Hoja de Trabajo para listado'!$DE$153:$DE$1048576,0),MATCH((CUADRO!L$4&amp;$E734),'Hoja de Trabajo para listado'!$DE$151:$DG$151,0)),0)+IFERROR(INDEX('Hoja de Trabajo para listado'!$CD$155:$DC$1048576,MATCH($A734,'Hoja de Trabajo para listado'!$CD$155:$CD$1048576,0),MATCH((CUADRO!L$4&amp;$E734),'Hoja de Trabajo para listado'!$CD$151:$DC$151,0)),0)</f>
        <v>0</v>
      </c>
      <c r="M734" s="241">
        <f ca="1">+IFERROR(INDEX('Hoja de Trabajo para listado'!$A$155:$Z$1048576,MATCH($A734,'Hoja de Trabajo para listado'!$A$155:$A$1048576,0),MATCH((CUADRO!M$4&amp;$E734),'Hoja de Trabajo para listado'!$A$151:$Z$151,0)),0)+IFERROR(INDEX('Hoja de Trabajo para listado'!$AB$155:$BA$1048576,MATCH($A734,'Hoja de Trabajo para listado'!$AB$155:$AB$1048576,0),MATCH((CUADRO!M$4&amp;$E734),'Hoja de Trabajo para listado'!$AB$151:$BA$151,0)),0)+IFERROR(INDEX('Hoja de Trabajo para listado'!$BC$155:$CB$1048576,MATCH($A734,'Hoja de Trabajo para listado'!$BC$155:$BC$1048576,0),MATCH((CUADRO!M$4&amp;$E734),'Hoja de Trabajo para listado'!$BC$151:$CB$151,0)),0)+IFERROR(INDEX('Hoja de Trabajo para listado'!$DE$153:$DG$274,MATCH($A734,'Hoja de Trabajo para listado'!$DE$153:$DE$1048576,0),MATCH((CUADRO!M$4&amp;$E734),'Hoja de Trabajo para listado'!$DE$151:$DG$151,0)),0)+IFERROR(INDEX('Hoja de Trabajo para listado'!$CD$155:$DC$1048576,MATCH($A734,'Hoja de Trabajo para listado'!$CD$155:$CD$1048576,0),MATCH((CUADRO!M$4&amp;$E734),'Hoja de Trabajo para listado'!$CD$151:$DC$151,0)),0)</f>
        <v>0</v>
      </c>
      <c r="N734" s="241">
        <f ca="1">+IFERROR(INDEX('Hoja de Trabajo para listado'!$A$155:$Z$1048576,MATCH($A734,'Hoja de Trabajo para listado'!$A$155:$A$1048576,0),MATCH((CUADRO!N$4&amp;$E734),'Hoja de Trabajo para listado'!$A$151:$Z$151,0)),0)+IFERROR(INDEX('Hoja de Trabajo para listado'!$AB$155:$BA$1048576,MATCH($A734,'Hoja de Trabajo para listado'!$AB$155:$AB$1048576,0),MATCH((CUADRO!N$4&amp;$E734),'Hoja de Trabajo para listado'!$AB$151:$BA$151,0)),0)+IFERROR(INDEX('Hoja de Trabajo para listado'!$BC$155:$CB$1048576,MATCH($A734,'Hoja de Trabajo para listado'!$BC$155:$BC$1048576,0),MATCH((CUADRO!N$4&amp;$E734),'Hoja de Trabajo para listado'!$BC$151:$CB$151,0)),0)+IFERROR(INDEX('Hoja de Trabajo para listado'!$DE$153:$DG$274,MATCH($A734,'Hoja de Trabajo para listado'!$DE$153:$DE$1048576,0),MATCH((CUADRO!N$4&amp;$E734),'Hoja de Trabajo para listado'!$DE$151:$DG$151,0)),0)+IFERROR(INDEX('Hoja de Trabajo para listado'!$CD$155:$DC$1048576,MATCH($A734,'Hoja de Trabajo para listado'!$CD$155:$CD$1048576,0),MATCH((CUADRO!N$4&amp;$E734),'Hoja de Trabajo para listado'!$CD$151:$DC$151,0)),0)</f>
        <v>0</v>
      </c>
      <c r="O734" s="241">
        <f ca="1">+IFERROR(INDEX('Hoja de Trabajo para listado'!$A$155:$Z$1048576,MATCH($A734,'Hoja de Trabajo para listado'!$A$155:$A$1048576,0),MATCH((CUADRO!O$4&amp;$E734),'Hoja de Trabajo para listado'!$A$151:$Z$151,0)),0)+IFERROR(INDEX('Hoja de Trabajo para listado'!$AB$155:$BA$1048576,MATCH($A734,'Hoja de Trabajo para listado'!$AB$155:$AB$1048576,0),MATCH((CUADRO!O$4&amp;$E734),'Hoja de Trabajo para listado'!$AB$151:$BA$151,0)),0)+IFERROR(INDEX('Hoja de Trabajo para listado'!$BC$155:$CB$1048576,MATCH($A734,'Hoja de Trabajo para listado'!$BC$155:$BC$1048576,0),MATCH((CUADRO!O$4&amp;$E734),'Hoja de Trabajo para listado'!$BC$151:$CB$151,0)),0)+IFERROR(INDEX('Hoja de Trabajo para listado'!$DE$153:$DG$274,MATCH($A734,'Hoja de Trabajo para listado'!$DE$153:$DE$1048576,0),MATCH((CUADRO!O$4&amp;$E734),'Hoja de Trabajo para listado'!$DE$151:$DG$151,0)),0)+IFERROR(INDEX('Hoja de Trabajo para listado'!$CD$155:$DC$1048576,MATCH($A734,'Hoja de Trabajo para listado'!$CD$155:$CD$1048576,0),MATCH((CUADRO!O$4&amp;$E734),'Hoja de Trabajo para listado'!$CD$151:$DC$151,0)),0)</f>
        <v>0</v>
      </c>
      <c r="P734" s="241">
        <f ca="1">+IFERROR(INDEX('Hoja de Trabajo para listado'!$A$155:$Z$1048576,MATCH($A734,'Hoja de Trabajo para listado'!$A$155:$A$1048576,0),MATCH((CUADRO!P$4&amp;$E734),'Hoja de Trabajo para listado'!$A$151:$Z$151,0)),0)+IFERROR(INDEX('Hoja de Trabajo para listado'!$AB$155:$BA$1048576,MATCH($A734,'Hoja de Trabajo para listado'!$AB$155:$AB$1048576,0),MATCH((CUADRO!P$4&amp;$E734),'Hoja de Trabajo para listado'!$AB$151:$BA$151,0)),0)+IFERROR(INDEX('Hoja de Trabajo para listado'!$BC$155:$CB$1048576,MATCH($A734,'Hoja de Trabajo para listado'!$BC$155:$BC$1048576,0),MATCH((CUADRO!P$4&amp;$E734),'Hoja de Trabajo para listado'!$BC$151:$CB$151,0)),0)+IFERROR(INDEX('Hoja de Trabajo para listado'!$DE$153:$DG$274,MATCH($A734,'Hoja de Trabajo para listado'!$DE$153:$DE$1048576,0),MATCH((CUADRO!P$4&amp;$E734),'Hoja de Trabajo para listado'!$DE$151:$DG$151,0)),0)+IFERROR(INDEX('Hoja de Trabajo para listado'!$CD$155:$DC$1048576,MATCH($A734,'Hoja de Trabajo para listado'!$CD$155:$CD$1048576,0),MATCH((CUADRO!P$4&amp;$E734),'Hoja de Trabajo para listado'!$CD$151:$DC$151,0)),0)</f>
        <v>0</v>
      </c>
      <c r="Q734" s="241">
        <f ca="1">+IFERROR(INDEX('Hoja de Trabajo para listado'!$A$155:$Z$1048576,MATCH($A734,'Hoja de Trabajo para listado'!$A$155:$A$1048576,0),MATCH((CUADRO!Q$4&amp;$E734),'Hoja de Trabajo para listado'!$A$151:$Z$151,0)),0)+IFERROR(INDEX('Hoja de Trabajo para listado'!$AB$155:$BA$1048576,MATCH($A734,'Hoja de Trabajo para listado'!$AB$155:$AB$1048576,0),MATCH((CUADRO!Q$4&amp;$E734),'Hoja de Trabajo para listado'!$AB$151:$BA$151,0)),0)+IFERROR(INDEX('Hoja de Trabajo para listado'!$BC$155:$CB$1048576,MATCH($A734,'Hoja de Trabajo para listado'!$BC$155:$BC$1048576,0),MATCH((CUADRO!Q$4&amp;$E734),'Hoja de Trabajo para listado'!$BC$151:$CB$151,0)),0)+IFERROR(INDEX('Hoja de Trabajo para listado'!$DE$153:$DG$274,MATCH($A734,'Hoja de Trabajo para listado'!$DE$153:$DE$1048576,0),MATCH((CUADRO!Q$4&amp;$E734),'Hoja de Trabajo para listado'!$DE$151:$DG$151,0)),0)+IFERROR(INDEX('Hoja de Trabajo para listado'!$CD$155:$DC$1048576,MATCH($A734,'Hoja de Trabajo para listado'!$CD$155:$CD$1048576,0),MATCH((CUADRO!Q$4&amp;$E734),'Hoja de Trabajo para listado'!$CD$151:$DC$151,0)),0)</f>
        <v>0</v>
      </c>
      <c r="R734" s="241">
        <f t="shared" ca="1" si="22"/>
        <v>0</v>
      </c>
      <c r="S734" s="247">
        <f ca="1">+R733+R734</f>
        <v>0</v>
      </c>
      <c r="T734" s="241">
        <f ca="1">+S734</f>
        <v>0</v>
      </c>
      <c r="U734" s="240">
        <f t="shared" si="23"/>
        <v>2</v>
      </c>
    </row>
    <row r="735" spans="1:21" customFormat="1" ht="15" hidden="1" customHeight="1">
      <c r="A735" s="32">
        <v>1332</v>
      </c>
      <c r="B735" s="381">
        <f>+A735</f>
        <v>1332</v>
      </c>
      <c r="C735" s="245" t="str">
        <f>+VLOOKUP(A735,bd_lista!$A$3:$C$592,3,FALSE)</f>
        <v>Gobierno Autónomo Municipal de Pojo</v>
      </c>
      <c r="D735" s="383" t="str">
        <f>+C735</f>
        <v>Gobierno Autónomo Municipal de Pojo</v>
      </c>
      <c r="E735" s="240" t="s">
        <v>683</v>
      </c>
      <c r="F735" s="241">
        <f ca="1">+IFERROR(INDEX('Hoja de Trabajo para listado'!$A$155:$Z$1048576,MATCH($A735,'Hoja de Trabajo para listado'!$A$155:$A$1048576,0),MATCH((CUADRO!F$4&amp;$E735),'Hoja de Trabajo para listado'!$A$151:$Z$151,0)),0)+IFERROR(INDEX('Hoja de Trabajo para listado'!$AB$155:$BA$1048576,MATCH($A735,'Hoja de Trabajo para listado'!$AB$155:$AB$1048576,0),MATCH((CUADRO!F$4&amp;$E735),'Hoja de Trabajo para listado'!$AB$151:$BA$151,0)),0)+IFERROR(INDEX('Hoja de Trabajo para listado'!$BC$155:$CB$1048576,MATCH($A735,'Hoja de Trabajo para listado'!$BC$155:$BC$1048576,0),MATCH((CUADRO!F$4&amp;$E735),'Hoja de Trabajo para listado'!$BC$151:$CB$151,0)),0)+IFERROR(INDEX('Hoja de Trabajo para listado'!$DE$153:$DG$274,MATCH($A735,'Hoja de Trabajo para listado'!$DE$153:$DE$1048576,0),MATCH((CUADRO!F$4&amp;$E735),'Hoja de Trabajo para listado'!$DE$151:$DG$151,0)),0)+IFERROR(INDEX('Hoja de Trabajo para listado'!$CD$155:$DC$1048576,MATCH($A735,'Hoja de Trabajo para listado'!$CD$155:$CD$1048576,0),MATCH((CUADRO!F$4&amp;$E735),'Hoja de Trabajo para listado'!$CD$151:$DC$151,0)),0)</f>
        <v>0</v>
      </c>
      <c r="G735" s="241">
        <f ca="1">+IFERROR(INDEX('Hoja de Trabajo para listado'!$A$155:$Z$1048576,MATCH($A735,'Hoja de Trabajo para listado'!$A$155:$A$1048576,0),MATCH((CUADRO!G$4&amp;$E735),'Hoja de Trabajo para listado'!$A$151:$Z$151,0)),0)+IFERROR(INDEX('Hoja de Trabajo para listado'!$AB$155:$BA$1048576,MATCH($A735,'Hoja de Trabajo para listado'!$AB$155:$AB$1048576,0),MATCH((CUADRO!G$4&amp;$E735),'Hoja de Trabajo para listado'!$AB$151:$BA$151,0)),0)+IFERROR(INDEX('Hoja de Trabajo para listado'!$BC$155:$CB$1048576,MATCH($A735,'Hoja de Trabajo para listado'!$BC$155:$BC$1048576,0),MATCH((CUADRO!G$4&amp;$E735),'Hoja de Trabajo para listado'!$BC$151:$CB$151,0)),0)+IFERROR(INDEX('Hoja de Trabajo para listado'!$DE$153:$DG$274,MATCH($A735,'Hoja de Trabajo para listado'!$DE$153:$DE$1048576,0),MATCH((CUADRO!G$4&amp;$E735),'Hoja de Trabajo para listado'!$DE$151:$DG$151,0)),0)+IFERROR(INDEX('Hoja de Trabajo para listado'!$CD$155:$DC$1048576,MATCH($A735,'Hoja de Trabajo para listado'!$CD$155:$CD$1048576,0),MATCH((CUADRO!G$4&amp;$E735),'Hoja de Trabajo para listado'!$CD$151:$DC$151,0)),0)</f>
        <v>0</v>
      </c>
      <c r="H735" s="241">
        <f ca="1">+IFERROR(INDEX('Hoja de Trabajo para listado'!$A$155:$Z$1048576,MATCH($A735,'Hoja de Trabajo para listado'!$A$155:$A$1048576,0),MATCH((CUADRO!H$4&amp;$E735),'Hoja de Trabajo para listado'!$A$151:$Z$151,0)),0)+IFERROR(INDEX('Hoja de Trabajo para listado'!$AB$155:$BA$1048576,MATCH($A735,'Hoja de Trabajo para listado'!$AB$155:$AB$1048576,0),MATCH((CUADRO!H$4&amp;$E735),'Hoja de Trabajo para listado'!$AB$151:$BA$151,0)),0)+IFERROR(INDEX('Hoja de Trabajo para listado'!$BC$155:$CB$1048576,MATCH($A735,'Hoja de Trabajo para listado'!$BC$155:$BC$1048576,0),MATCH((CUADRO!H$4&amp;$E735),'Hoja de Trabajo para listado'!$BC$151:$CB$151,0)),0)+IFERROR(INDEX('Hoja de Trabajo para listado'!$DE$153:$DG$274,MATCH($A735,'Hoja de Trabajo para listado'!$DE$153:$DE$1048576,0),MATCH((CUADRO!H$4&amp;$E735),'Hoja de Trabajo para listado'!$DE$151:$DG$151,0)),0)+IFERROR(INDEX('Hoja de Trabajo para listado'!$CD$155:$DC$1048576,MATCH($A735,'Hoja de Trabajo para listado'!$CD$155:$CD$1048576,0),MATCH((CUADRO!H$4&amp;$E735),'Hoja de Trabajo para listado'!$CD$151:$DC$151,0)),0)</f>
        <v>0</v>
      </c>
      <c r="I735" s="241">
        <f ca="1">+IFERROR(INDEX('Hoja de Trabajo para listado'!$A$155:$Z$1048576,MATCH($A735,'Hoja de Trabajo para listado'!$A$155:$A$1048576,0),MATCH((CUADRO!I$4&amp;$E735),'Hoja de Trabajo para listado'!$A$151:$Z$151,0)),0)+IFERROR(INDEX('Hoja de Trabajo para listado'!$AB$155:$BA$1048576,MATCH($A735,'Hoja de Trabajo para listado'!$AB$155:$AB$1048576,0),MATCH((CUADRO!I$4&amp;$E735),'Hoja de Trabajo para listado'!$AB$151:$BA$151,0)),0)+IFERROR(INDEX('Hoja de Trabajo para listado'!$BC$155:$CB$1048576,MATCH($A735,'Hoja de Trabajo para listado'!$BC$155:$BC$1048576,0),MATCH((CUADRO!I$4&amp;$E735),'Hoja de Trabajo para listado'!$BC$151:$CB$151,0)),0)+IFERROR(INDEX('Hoja de Trabajo para listado'!$DE$153:$DG$274,MATCH($A735,'Hoja de Trabajo para listado'!$DE$153:$DE$1048576,0),MATCH((CUADRO!I$4&amp;$E735),'Hoja de Trabajo para listado'!$DE$151:$DG$151,0)),0)+IFERROR(INDEX('Hoja de Trabajo para listado'!$CD$155:$DC$1048576,MATCH($A735,'Hoja de Trabajo para listado'!$CD$155:$CD$1048576,0),MATCH((CUADRO!I$4&amp;$E735),'Hoja de Trabajo para listado'!$CD$151:$DC$151,0)),0)</f>
        <v>0</v>
      </c>
      <c r="J735" s="241">
        <f ca="1">+IFERROR(INDEX('Hoja de Trabajo para listado'!$A$155:$Z$1048576,MATCH($A735,'Hoja de Trabajo para listado'!$A$155:$A$1048576,0),MATCH((CUADRO!J$4&amp;$E735),'Hoja de Trabajo para listado'!$A$151:$Z$151,0)),0)+IFERROR(INDEX('Hoja de Trabajo para listado'!$AB$155:$BA$1048576,MATCH($A735,'Hoja de Trabajo para listado'!$AB$155:$AB$1048576,0),MATCH((CUADRO!J$4&amp;$E735),'Hoja de Trabajo para listado'!$AB$151:$BA$151,0)),0)+IFERROR(INDEX('Hoja de Trabajo para listado'!$BC$155:$CB$1048576,MATCH($A735,'Hoja de Trabajo para listado'!$BC$155:$BC$1048576,0),MATCH((CUADRO!J$4&amp;$E735),'Hoja de Trabajo para listado'!$BC$151:$CB$151,0)),0)+IFERROR(INDEX('Hoja de Trabajo para listado'!$DE$153:$DG$274,MATCH($A735,'Hoja de Trabajo para listado'!$DE$153:$DE$1048576,0),MATCH((CUADRO!J$4&amp;$E735),'Hoja de Trabajo para listado'!$DE$151:$DG$151,0)),0)+IFERROR(INDEX('Hoja de Trabajo para listado'!$CD$155:$DC$1048576,MATCH($A735,'Hoja de Trabajo para listado'!$CD$155:$CD$1048576,0),MATCH((CUADRO!J$4&amp;$E735),'Hoja de Trabajo para listado'!$CD$151:$DC$151,0)),0)</f>
        <v>0</v>
      </c>
      <c r="K735" s="241">
        <f ca="1">+IFERROR(INDEX('Hoja de Trabajo para listado'!$A$155:$Z$1048576,MATCH($A735,'Hoja de Trabajo para listado'!$A$155:$A$1048576,0),MATCH((CUADRO!K$4&amp;$E735),'Hoja de Trabajo para listado'!$A$151:$Z$151,0)),0)+IFERROR(INDEX('Hoja de Trabajo para listado'!$AB$155:$BA$1048576,MATCH($A735,'Hoja de Trabajo para listado'!$AB$155:$AB$1048576,0),MATCH((CUADRO!K$4&amp;$E735),'Hoja de Trabajo para listado'!$AB$151:$BA$151,0)),0)+IFERROR(INDEX('Hoja de Trabajo para listado'!$BC$155:$CB$1048576,MATCH($A735,'Hoja de Trabajo para listado'!$BC$155:$BC$1048576,0),MATCH((CUADRO!K$4&amp;$E735),'Hoja de Trabajo para listado'!$BC$151:$CB$151,0)),0)+IFERROR(INDEX('Hoja de Trabajo para listado'!$DE$153:$DG$274,MATCH($A735,'Hoja de Trabajo para listado'!$DE$153:$DE$1048576,0),MATCH((CUADRO!K$4&amp;$E735),'Hoja de Trabajo para listado'!$DE$151:$DG$151,0)),0)+IFERROR(INDEX('Hoja de Trabajo para listado'!$CD$155:$DC$1048576,MATCH($A735,'Hoja de Trabajo para listado'!$CD$155:$CD$1048576,0),MATCH((CUADRO!K$4&amp;$E735),'Hoja de Trabajo para listado'!$CD$151:$DC$151,0)),0)</f>
        <v>0</v>
      </c>
      <c r="L735" s="241">
        <f ca="1">+IFERROR(INDEX('Hoja de Trabajo para listado'!$A$155:$Z$1048576,MATCH($A735,'Hoja de Trabajo para listado'!$A$155:$A$1048576,0),MATCH((CUADRO!L$4&amp;$E735),'Hoja de Trabajo para listado'!$A$151:$Z$151,0)),0)+IFERROR(INDEX('Hoja de Trabajo para listado'!$AB$155:$BA$1048576,MATCH($A735,'Hoja de Trabajo para listado'!$AB$155:$AB$1048576,0),MATCH((CUADRO!L$4&amp;$E735),'Hoja de Trabajo para listado'!$AB$151:$BA$151,0)),0)+IFERROR(INDEX('Hoja de Trabajo para listado'!$BC$155:$CB$1048576,MATCH($A735,'Hoja de Trabajo para listado'!$BC$155:$BC$1048576,0),MATCH((CUADRO!L$4&amp;$E735),'Hoja de Trabajo para listado'!$BC$151:$CB$151,0)),0)+IFERROR(INDEX('Hoja de Trabajo para listado'!$DE$153:$DG$274,MATCH($A735,'Hoja de Trabajo para listado'!$DE$153:$DE$1048576,0),MATCH((CUADRO!L$4&amp;$E735),'Hoja de Trabajo para listado'!$DE$151:$DG$151,0)),0)+IFERROR(INDEX('Hoja de Trabajo para listado'!$CD$155:$DC$1048576,MATCH($A735,'Hoja de Trabajo para listado'!$CD$155:$CD$1048576,0),MATCH((CUADRO!L$4&amp;$E735),'Hoja de Trabajo para listado'!$CD$151:$DC$151,0)),0)</f>
        <v>0</v>
      </c>
      <c r="M735" s="241">
        <f ca="1">+IFERROR(INDEX('Hoja de Trabajo para listado'!$A$155:$Z$1048576,MATCH($A735,'Hoja de Trabajo para listado'!$A$155:$A$1048576,0),MATCH((CUADRO!M$4&amp;$E735),'Hoja de Trabajo para listado'!$A$151:$Z$151,0)),0)+IFERROR(INDEX('Hoja de Trabajo para listado'!$AB$155:$BA$1048576,MATCH($A735,'Hoja de Trabajo para listado'!$AB$155:$AB$1048576,0),MATCH((CUADRO!M$4&amp;$E735),'Hoja de Trabajo para listado'!$AB$151:$BA$151,0)),0)+IFERROR(INDEX('Hoja de Trabajo para listado'!$BC$155:$CB$1048576,MATCH($A735,'Hoja de Trabajo para listado'!$BC$155:$BC$1048576,0),MATCH((CUADRO!M$4&amp;$E735),'Hoja de Trabajo para listado'!$BC$151:$CB$151,0)),0)+IFERROR(INDEX('Hoja de Trabajo para listado'!$DE$153:$DG$274,MATCH($A735,'Hoja de Trabajo para listado'!$DE$153:$DE$1048576,0),MATCH((CUADRO!M$4&amp;$E735),'Hoja de Trabajo para listado'!$DE$151:$DG$151,0)),0)+IFERROR(INDEX('Hoja de Trabajo para listado'!$CD$155:$DC$1048576,MATCH($A735,'Hoja de Trabajo para listado'!$CD$155:$CD$1048576,0),MATCH((CUADRO!M$4&amp;$E735),'Hoja de Trabajo para listado'!$CD$151:$DC$151,0)),0)</f>
        <v>0</v>
      </c>
      <c r="N735" s="241">
        <f ca="1">+IFERROR(INDEX('Hoja de Trabajo para listado'!$A$155:$Z$1048576,MATCH($A735,'Hoja de Trabajo para listado'!$A$155:$A$1048576,0),MATCH((CUADRO!N$4&amp;$E735),'Hoja de Trabajo para listado'!$A$151:$Z$151,0)),0)+IFERROR(INDEX('Hoja de Trabajo para listado'!$AB$155:$BA$1048576,MATCH($A735,'Hoja de Trabajo para listado'!$AB$155:$AB$1048576,0),MATCH((CUADRO!N$4&amp;$E735),'Hoja de Trabajo para listado'!$AB$151:$BA$151,0)),0)+IFERROR(INDEX('Hoja de Trabajo para listado'!$BC$155:$CB$1048576,MATCH($A735,'Hoja de Trabajo para listado'!$BC$155:$BC$1048576,0),MATCH((CUADRO!N$4&amp;$E735),'Hoja de Trabajo para listado'!$BC$151:$CB$151,0)),0)+IFERROR(INDEX('Hoja de Trabajo para listado'!$DE$153:$DG$274,MATCH($A735,'Hoja de Trabajo para listado'!$DE$153:$DE$1048576,0),MATCH((CUADRO!N$4&amp;$E735),'Hoja de Trabajo para listado'!$DE$151:$DG$151,0)),0)+IFERROR(INDEX('Hoja de Trabajo para listado'!$CD$155:$DC$1048576,MATCH($A735,'Hoja de Trabajo para listado'!$CD$155:$CD$1048576,0),MATCH((CUADRO!N$4&amp;$E735),'Hoja de Trabajo para listado'!$CD$151:$DC$151,0)),0)</f>
        <v>0</v>
      </c>
      <c r="O735" s="241">
        <f ca="1">+IFERROR(INDEX('Hoja de Trabajo para listado'!$A$155:$Z$1048576,MATCH($A735,'Hoja de Trabajo para listado'!$A$155:$A$1048576,0),MATCH((CUADRO!O$4&amp;$E735),'Hoja de Trabajo para listado'!$A$151:$Z$151,0)),0)+IFERROR(INDEX('Hoja de Trabajo para listado'!$AB$155:$BA$1048576,MATCH($A735,'Hoja de Trabajo para listado'!$AB$155:$AB$1048576,0),MATCH((CUADRO!O$4&amp;$E735),'Hoja de Trabajo para listado'!$AB$151:$BA$151,0)),0)+IFERROR(INDEX('Hoja de Trabajo para listado'!$BC$155:$CB$1048576,MATCH($A735,'Hoja de Trabajo para listado'!$BC$155:$BC$1048576,0),MATCH((CUADRO!O$4&amp;$E735),'Hoja de Trabajo para listado'!$BC$151:$CB$151,0)),0)+IFERROR(INDEX('Hoja de Trabajo para listado'!$DE$153:$DG$274,MATCH($A735,'Hoja de Trabajo para listado'!$DE$153:$DE$1048576,0),MATCH((CUADRO!O$4&amp;$E735),'Hoja de Trabajo para listado'!$DE$151:$DG$151,0)),0)+IFERROR(INDEX('Hoja de Trabajo para listado'!$CD$155:$DC$1048576,MATCH($A735,'Hoja de Trabajo para listado'!$CD$155:$CD$1048576,0),MATCH((CUADRO!O$4&amp;$E735),'Hoja de Trabajo para listado'!$CD$151:$DC$151,0)),0)</f>
        <v>0</v>
      </c>
      <c r="P735" s="241">
        <f ca="1">+IFERROR(INDEX('Hoja de Trabajo para listado'!$A$155:$Z$1048576,MATCH($A735,'Hoja de Trabajo para listado'!$A$155:$A$1048576,0),MATCH((CUADRO!P$4&amp;$E735),'Hoja de Trabajo para listado'!$A$151:$Z$151,0)),0)+IFERROR(INDEX('Hoja de Trabajo para listado'!$AB$155:$BA$1048576,MATCH($A735,'Hoja de Trabajo para listado'!$AB$155:$AB$1048576,0),MATCH((CUADRO!P$4&amp;$E735),'Hoja de Trabajo para listado'!$AB$151:$BA$151,0)),0)+IFERROR(INDEX('Hoja de Trabajo para listado'!$BC$155:$CB$1048576,MATCH($A735,'Hoja de Trabajo para listado'!$BC$155:$BC$1048576,0),MATCH((CUADRO!P$4&amp;$E735),'Hoja de Trabajo para listado'!$BC$151:$CB$151,0)),0)+IFERROR(INDEX('Hoja de Trabajo para listado'!$DE$153:$DG$274,MATCH($A735,'Hoja de Trabajo para listado'!$DE$153:$DE$1048576,0),MATCH((CUADRO!P$4&amp;$E735),'Hoja de Trabajo para listado'!$DE$151:$DG$151,0)),0)+IFERROR(INDEX('Hoja de Trabajo para listado'!$CD$155:$DC$1048576,MATCH($A735,'Hoja de Trabajo para listado'!$CD$155:$CD$1048576,0),MATCH((CUADRO!P$4&amp;$E735),'Hoja de Trabajo para listado'!$CD$151:$DC$151,0)),0)</f>
        <v>0</v>
      </c>
      <c r="Q735" s="241">
        <f ca="1">+IFERROR(INDEX('Hoja de Trabajo para listado'!$A$155:$Z$1048576,MATCH($A735,'Hoja de Trabajo para listado'!$A$155:$A$1048576,0),MATCH((CUADRO!Q$4&amp;$E735),'Hoja de Trabajo para listado'!$A$151:$Z$151,0)),0)+IFERROR(INDEX('Hoja de Trabajo para listado'!$AB$155:$BA$1048576,MATCH($A735,'Hoja de Trabajo para listado'!$AB$155:$AB$1048576,0),MATCH((CUADRO!Q$4&amp;$E735),'Hoja de Trabajo para listado'!$AB$151:$BA$151,0)),0)+IFERROR(INDEX('Hoja de Trabajo para listado'!$BC$155:$CB$1048576,MATCH($A735,'Hoja de Trabajo para listado'!$BC$155:$BC$1048576,0),MATCH((CUADRO!Q$4&amp;$E735),'Hoja de Trabajo para listado'!$BC$151:$CB$151,0)),0)+IFERROR(INDEX('Hoja de Trabajo para listado'!$DE$153:$DG$274,MATCH($A735,'Hoja de Trabajo para listado'!$DE$153:$DE$1048576,0),MATCH((CUADRO!Q$4&amp;$E735),'Hoja de Trabajo para listado'!$DE$151:$DG$151,0)),0)+IFERROR(INDEX('Hoja de Trabajo para listado'!$CD$155:$DC$1048576,MATCH($A735,'Hoja de Trabajo para listado'!$CD$155:$CD$1048576,0),MATCH((CUADRO!Q$4&amp;$E735),'Hoja de Trabajo para listado'!$CD$151:$DC$151,0)),0)</f>
        <v>0</v>
      </c>
      <c r="R735" s="241">
        <f t="shared" ca="1" si="22"/>
        <v>0</v>
      </c>
      <c r="S735" s="247"/>
      <c r="T735" s="241">
        <f ca="1">+T736</f>
        <v>0</v>
      </c>
      <c r="U735" s="240">
        <f t="shared" si="23"/>
        <v>1</v>
      </c>
    </row>
    <row r="736" spans="1:21" customFormat="1" ht="15" hidden="1" customHeight="1">
      <c r="A736" s="32">
        <v>1332</v>
      </c>
      <c r="B736" s="382"/>
      <c r="C736" s="245" t="str">
        <f>+VLOOKUP(A736,bd_lista!$A$3:$C$592,3,FALSE)</f>
        <v>Gobierno Autónomo Municipal de Pojo</v>
      </c>
      <c r="D736" s="384"/>
      <c r="E736" s="242" t="s">
        <v>684</v>
      </c>
      <c r="F736" s="241">
        <f ca="1">+IFERROR(INDEX('Hoja de Trabajo para listado'!$A$155:$Z$1048576,MATCH($A736,'Hoja de Trabajo para listado'!$A$155:$A$1048576,0),MATCH((CUADRO!F$4&amp;$E736),'Hoja de Trabajo para listado'!$A$151:$Z$151,0)),0)+IFERROR(INDEX('Hoja de Trabajo para listado'!$AB$155:$BA$1048576,MATCH($A736,'Hoja de Trabajo para listado'!$AB$155:$AB$1048576,0),MATCH((CUADRO!F$4&amp;$E736),'Hoja de Trabajo para listado'!$AB$151:$BA$151,0)),0)+IFERROR(INDEX('Hoja de Trabajo para listado'!$BC$155:$CB$1048576,MATCH($A736,'Hoja de Trabajo para listado'!$BC$155:$BC$1048576,0),MATCH((CUADRO!F$4&amp;$E736),'Hoja de Trabajo para listado'!$BC$151:$CB$151,0)),0)+IFERROR(INDEX('Hoja de Trabajo para listado'!$DE$153:$DG$274,MATCH($A736,'Hoja de Trabajo para listado'!$DE$153:$DE$1048576,0),MATCH((CUADRO!F$4&amp;$E736),'Hoja de Trabajo para listado'!$DE$151:$DG$151,0)),0)+IFERROR(INDEX('Hoja de Trabajo para listado'!$CD$155:$DC$1048576,MATCH($A736,'Hoja de Trabajo para listado'!$CD$155:$CD$1048576,0),MATCH((CUADRO!F$4&amp;$E736),'Hoja de Trabajo para listado'!$CD$151:$DC$151,0)),0)</f>
        <v>0</v>
      </c>
      <c r="G736" s="241">
        <f ca="1">+IFERROR(INDEX('Hoja de Trabajo para listado'!$A$155:$Z$1048576,MATCH($A736,'Hoja de Trabajo para listado'!$A$155:$A$1048576,0),MATCH((CUADRO!G$4&amp;$E736),'Hoja de Trabajo para listado'!$A$151:$Z$151,0)),0)+IFERROR(INDEX('Hoja de Trabajo para listado'!$AB$155:$BA$1048576,MATCH($A736,'Hoja de Trabajo para listado'!$AB$155:$AB$1048576,0),MATCH((CUADRO!G$4&amp;$E736),'Hoja de Trabajo para listado'!$AB$151:$BA$151,0)),0)+IFERROR(INDEX('Hoja de Trabajo para listado'!$BC$155:$CB$1048576,MATCH($A736,'Hoja de Trabajo para listado'!$BC$155:$BC$1048576,0),MATCH((CUADRO!G$4&amp;$E736),'Hoja de Trabajo para listado'!$BC$151:$CB$151,0)),0)+IFERROR(INDEX('Hoja de Trabajo para listado'!$DE$153:$DG$274,MATCH($A736,'Hoja de Trabajo para listado'!$DE$153:$DE$1048576,0),MATCH((CUADRO!G$4&amp;$E736),'Hoja de Trabajo para listado'!$DE$151:$DG$151,0)),0)+IFERROR(INDEX('Hoja de Trabajo para listado'!$CD$155:$DC$1048576,MATCH($A736,'Hoja de Trabajo para listado'!$CD$155:$CD$1048576,0),MATCH((CUADRO!G$4&amp;$E736),'Hoja de Trabajo para listado'!$CD$151:$DC$151,0)),0)</f>
        <v>0</v>
      </c>
      <c r="H736" s="241">
        <f ca="1">+IFERROR(INDEX('Hoja de Trabajo para listado'!$A$155:$Z$1048576,MATCH($A736,'Hoja de Trabajo para listado'!$A$155:$A$1048576,0),MATCH((CUADRO!H$4&amp;$E736),'Hoja de Trabajo para listado'!$A$151:$Z$151,0)),0)+IFERROR(INDEX('Hoja de Trabajo para listado'!$AB$155:$BA$1048576,MATCH($A736,'Hoja de Trabajo para listado'!$AB$155:$AB$1048576,0),MATCH((CUADRO!H$4&amp;$E736),'Hoja de Trabajo para listado'!$AB$151:$BA$151,0)),0)+IFERROR(INDEX('Hoja de Trabajo para listado'!$BC$155:$CB$1048576,MATCH($A736,'Hoja de Trabajo para listado'!$BC$155:$BC$1048576,0),MATCH((CUADRO!H$4&amp;$E736),'Hoja de Trabajo para listado'!$BC$151:$CB$151,0)),0)+IFERROR(INDEX('Hoja de Trabajo para listado'!$DE$153:$DG$274,MATCH($A736,'Hoja de Trabajo para listado'!$DE$153:$DE$1048576,0),MATCH((CUADRO!H$4&amp;$E736),'Hoja de Trabajo para listado'!$DE$151:$DG$151,0)),0)+IFERROR(INDEX('Hoja de Trabajo para listado'!$CD$155:$DC$1048576,MATCH($A736,'Hoja de Trabajo para listado'!$CD$155:$CD$1048576,0),MATCH((CUADRO!H$4&amp;$E736),'Hoja de Trabajo para listado'!$CD$151:$DC$151,0)),0)</f>
        <v>0</v>
      </c>
      <c r="I736" s="241">
        <f ca="1">+IFERROR(INDEX('Hoja de Trabajo para listado'!$A$155:$Z$1048576,MATCH($A736,'Hoja de Trabajo para listado'!$A$155:$A$1048576,0),MATCH((CUADRO!I$4&amp;$E736),'Hoja de Trabajo para listado'!$A$151:$Z$151,0)),0)+IFERROR(INDEX('Hoja de Trabajo para listado'!$AB$155:$BA$1048576,MATCH($A736,'Hoja de Trabajo para listado'!$AB$155:$AB$1048576,0),MATCH((CUADRO!I$4&amp;$E736),'Hoja de Trabajo para listado'!$AB$151:$BA$151,0)),0)+IFERROR(INDEX('Hoja de Trabajo para listado'!$BC$155:$CB$1048576,MATCH($A736,'Hoja de Trabajo para listado'!$BC$155:$BC$1048576,0),MATCH((CUADRO!I$4&amp;$E736),'Hoja de Trabajo para listado'!$BC$151:$CB$151,0)),0)+IFERROR(INDEX('Hoja de Trabajo para listado'!$DE$153:$DG$274,MATCH($A736,'Hoja de Trabajo para listado'!$DE$153:$DE$1048576,0),MATCH((CUADRO!I$4&amp;$E736),'Hoja de Trabajo para listado'!$DE$151:$DG$151,0)),0)+IFERROR(INDEX('Hoja de Trabajo para listado'!$CD$155:$DC$1048576,MATCH($A736,'Hoja de Trabajo para listado'!$CD$155:$CD$1048576,0),MATCH((CUADRO!I$4&amp;$E736),'Hoja de Trabajo para listado'!$CD$151:$DC$151,0)),0)</f>
        <v>0</v>
      </c>
      <c r="J736" s="241">
        <f ca="1">+IFERROR(INDEX('Hoja de Trabajo para listado'!$A$155:$Z$1048576,MATCH($A736,'Hoja de Trabajo para listado'!$A$155:$A$1048576,0),MATCH((CUADRO!J$4&amp;$E736),'Hoja de Trabajo para listado'!$A$151:$Z$151,0)),0)+IFERROR(INDEX('Hoja de Trabajo para listado'!$AB$155:$BA$1048576,MATCH($A736,'Hoja de Trabajo para listado'!$AB$155:$AB$1048576,0),MATCH((CUADRO!J$4&amp;$E736),'Hoja de Trabajo para listado'!$AB$151:$BA$151,0)),0)+IFERROR(INDEX('Hoja de Trabajo para listado'!$BC$155:$CB$1048576,MATCH($A736,'Hoja de Trabajo para listado'!$BC$155:$BC$1048576,0),MATCH((CUADRO!J$4&amp;$E736),'Hoja de Trabajo para listado'!$BC$151:$CB$151,0)),0)+IFERROR(INDEX('Hoja de Trabajo para listado'!$DE$153:$DG$274,MATCH($A736,'Hoja de Trabajo para listado'!$DE$153:$DE$1048576,0),MATCH((CUADRO!J$4&amp;$E736),'Hoja de Trabajo para listado'!$DE$151:$DG$151,0)),0)+IFERROR(INDEX('Hoja de Trabajo para listado'!$CD$155:$DC$1048576,MATCH($A736,'Hoja de Trabajo para listado'!$CD$155:$CD$1048576,0),MATCH((CUADRO!J$4&amp;$E736),'Hoja de Trabajo para listado'!$CD$151:$DC$151,0)),0)</f>
        <v>0</v>
      </c>
      <c r="K736" s="241">
        <f ca="1">+IFERROR(INDEX('Hoja de Trabajo para listado'!$A$155:$Z$1048576,MATCH($A736,'Hoja de Trabajo para listado'!$A$155:$A$1048576,0),MATCH((CUADRO!K$4&amp;$E736),'Hoja de Trabajo para listado'!$A$151:$Z$151,0)),0)+IFERROR(INDEX('Hoja de Trabajo para listado'!$AB$155:$BA$1048576,MATCH($A736,'Hoja de Trabajo para listado'!$AB$155:$AB$1048576,0),MATCH((CUADRO!K$4&amp;$E736),'Hoja de Trabajo para listado'!$AB$151:$BA$151,0)),0)+IFERROR(INDEX('Hoja de Trabajo para listado'!$BC$155:$CB$1048576,MATCH($A736,'Hoja de Trabajo para listado'!$BC$155:$BC$1048576,0),MATCH((CUADRO!K$4&amp;$E736),'Hoja de Trabajo para listado'!$BC$151:$CB$151,0)),0)+IFERROR(INDEX('Hoja de Trabajo para listado'!$DE$153:$DG$274,MATCH($A736,'Hoja de Trabajo para listado'!$DE$153:$DE$1048576,0),MATCH((CUADRO!K$4&amp;$E736),'Hoja de Trabajo para listado'!$DE$151:$DG$151,0)),0)+IFERROR(INDEX('Hoja de Trabajo para listado'!$CD$155:$DC$1048576,MATCH($A736,'Hoja de Trabajo para listado'!$CD$155:$CD$1048576,0),MATCH((CUADRO!K$4&amp;$E736),'Hoja de Trabajo para listado'!$CD$151:$DC$151,0)),0)</f>
        <v>0</v>
      </c>
      <c r="L736" s="241">
        <f ca="1">+IFERROR(INDEX('Hoja de Trabajo para listado'!$A$155:$Z$1048576,MATCH($A736,'Hoja de Trabajo para listado'!$A$155:$A$1048576,0),MATCH((CUADRO!L$4&amp;$E736),'Hoja de Trabajo para listado'!$A$151:$Z$151,0)),0)+IFERROR(INDEX('Hoja de Trabajo para listado'!$AB$155:$BA$1048576,MATCH($A736,'Hoja de Trabajo para listado'!$AB$155:$AB$1048576,0),MATCH((CUADRO!L$4&amp;$E736),'Hoja de Trabajo para listado'!$AB$151:$BA$151,0)),0)+IFERROR(INDEX('Hoja de Trabajo para listado'!$BC$155:$CB$1048576,MATCH($A736,'Hoja de Trabajo para listado'!$BC$155:$BC$1048576,0),MATCH((CUADRO!L$4&amp;$E736),'Hoja de Trabajo para listado'!$BC$151:$CB$151,0)),0)+IFERROR(INDEX('Hoja de Trabajo para listado'!$DE$153:$DG$274,MATCH($A736,'Hoja de Trabajo para listado'!$DE$153:$DE$1048576,0),MATCH((CUADRO!L$4&amp;$E736),'Hoja de Trabajo para listado'!$DE$151:$DG$151,0)),0)+IFERROR(INDEX('Hoja de Trabajo para listado'!$CD$155:$DC$1048576,MATCH($A736,'Hoja de Trabajo para listado'!$CD$155:$CD$1048576,0),MATCH((CUADRO!L$4&amp;$E736),'Hoja de Trabajo para listado'!$CD$151:$DC$151,0)),0)</f>
        <v>0</v>
      </c>
      <c r="M736" s="241">
        <f ca="1">+IFERROR(INDEX('Hoja de Trabajo para listado'!$A$155:$Z$1048576,MATCH($A736,'Hoja de Trabajo para listado'!$A$155:$A$1048576,0),MATCH((CUADRO!M$4&amp;$E736),'Hoja de Trabajo para listado'!$A$151:$Z$151,0)),0)+IFERROR(INDEX('Hoja de Trabajo para listado'!$AB$155:$BA$1048576,MATCH($A736,'Hoja de Trabajo para listado'!$AB$155:$AB$1048576,0),MATCH((CUADRO!M$4&amp;$E736),'Hoja de Trabajo para listado'!$AB$151:$BA$151,0)),0)+IFERROR(INDEX('Hoja de Trabajo para listado'!$BC$155:$CB$1048576,MATCH($A736,'Hoja de Trabajo para listado'!$BC$155:$BC$1048576,0),MATCH((CUADRO!M$4&amp;$E736),'Hoja de Trabajo para listado'!$BC$151:$CB$151,0)),0)+IFERROR(INDEX('Hoja de Trabajo para listado'!$DE$153:$DG$274,MATCH($A736,'Hoja de Trabajo para listado'!$DE$153:$DE$1048576,0),MATCH((CUADRO!M$4&amp;$E736),'Hoja de Trabajo para listado'!$DE$151:$DG$151,0)),0)+IFERROR(INDEX('Hoja de Trabajo para listado'!$CD$155:$DC$1048576,MATCH($A736,'Hoja de Trabajo para listado'!$CD$155:$CD$1048576,0),MATCH((CUADRO!M$4&amp;$E736),'Hoja de Trabajo para listado'!$CD$151:$DC$151,0)),0)</f>
        <v>0</v>
      </c>
      <c r="N736" s="241">
        <f ca="1">+IFERROR(INDEX('Hoja de Trabajo para listado'!$A$155:$Z$1048576,MATCH($A736,'Hoja de Trabajo para listado'!$A$155:$A$1048576,0),MATCH((CUADRO!N$4&amp;$E736),'Hoja de Trabajo para listado'!$A$151:$Z$151,0)),0)+IFERROR(INDEX('Hoja de Trabajo para listado'!$AB$155:$BA$1048576,MATCH($A736,'Hoja de Trabajo para listado'!$AB$155:$AB$1048576,0),MATCH((CUADRO!N$4&amp;$E736),'Hoja de Trabajo para listado'!$AB$151:$BA$151,0)),0)+IFERROR(INDEX('Hoja de Trabajo para listado'!$BC$155:$CB$1048576,MATCH($A736,'Hoja de Trabajo para listado'!$BC$155:$BC$1048576,0),MATCH((CUADRO!N$4&amp;$E736),'Hoja de Trabajo para listado'!$BC$151:$CB$151,0)),0)+IFERROR(INDEX('Hoja de Trabajo para listado'!$DE$153:$DG$274,MATCH($A736,'Hoja de Trabajo para listado'!$DE$153:$DE$1048576,0),MATCH((CUADRO!N$4&amp;$E736),'Hoja de Trabajo para listado'!$DE$151:$DG$151,0)),0)+IFERROR(INDEX('Hoja de Trabajo para listado'!$CD$155:$DC$1048576,MATCH($A736,'Hoja de Trabajo para listado'!$CD$155:$CD$1048576,0),MATCH((CUADRO!N$4&amp;$E736),'Hoja de Trabajo para listado'!$CD$151:$DC$151,0)),0)</f>
        <v>0</v>
      </c>
      <c r="O736" s="241">
        <f ca="1">+IFERROR(INDEX('Hoja de Trabajo para listado'!$A$155:$Z$1048576,MATCH($A736,'Hoja de Trabajo para listado'!$A$155:$A$1048576,0),MATCH((CUADRO!O$4&amp;$E736),'Hoja de Trabajo para listado'!$A$151:$Z$151,0)),0)+IFERROR(INDEX('Hoja de Trabajo para listado'!$AB$155:$BA$1048576,MATCH($A736,'Hoja de Trabajo para listado'!$AB$155:$AB$1048576,0),MATCH((CUADRO!O$4&amp;$E736),'Hoja de Trabajo para listado'!$AB$151:$BA$151,0)),0)+IFERROR(INDEX('Hoja de Trabajo para listado'!$BC$155:$CB$1048576,MATCH($A736,'Hoja de Trabajo para listado'!$BC$155:$BC$1048576,0),MATCH((CUADRO!O$4&amp;$E736),'Hoja de Trabajo para listado'!$BC$151:$CB$151,0)),0)+IFERROR(INDEX('Hoja de Trabajo para listado'!$DE$153:$DG$274,MATCH($A736,'Hoja de Trabajo para listado'!$DE$153:$DE$1048576,0),MATCH((CUADRO!O$4&amp;$E736),'Hoja de Trabajo para listado'!$DE$151:$DG$151,0)),0)+IFERROR(INDEX('Hoja de Trabajo para listado'!$CD$155:$DC$1048576,MATCH($A736,'Hoja de Trabajo para listado'!$CD$155:$CD$1048576,0),MATCH((CUADRO!O$4&amp;$E736),'Hoja de Trabajo para listado'!$CD$151:$DC$151,0)),0)</f>
        <v>0</v>
      </c>
      <c r="P736" s="241">
        <f ca="1">+IFERROR(INDEX('Hoja de Trabajo para listado'!$A$155:$Z$1048576,MATCH($A736,'Hoja de Trabajo para listado'!$A$155:$A$1048576,0),MATCH((CUADRO!P$4&amp;$E736),'Hoja de Trabajo para listado'!$A$151:$Z$151,0)),0)+IFERROR(INDEX('Hoja de Trabajo para listado'!$AB$155:$BA$1048576,MATCH($A736,'Hoja de Trabajo para listado'!$AB$155:$AB$1048576,0),MATCH((CUADRO!P$4&amp;$E736),'Hoja de Trabajo para listado'!$AB$151:$BA$151,0)),0)+IFERROR(INDEX('Hoja de Trabajo para listado'!$BC$155:$CB$1048576,MATCH($A736,'Hoja de Trabajo para listado'!$BC$155:$BC$1048576,0),MATCH((CUADRO!P$4&amp;$E736),'Hoja de Trabajo para listado'!$BC$151:$CB$151,0)),0)+IFERROR(INDEX('Hoja de Trabajo para listado'!$DE$153:$DG$274,MATCH($A736,'Hoja de Trabajo para listado'!$DE$153:$DE$1048576,0),MATCH((CUADRO!P$4&amp;$E736),'Hoja de Trabajo para listado'!$DE$151:$DG$151,0)),0)+IFERROR(INDEX('Hoja de Trabajo para listado'!$CD$155:$DC$1048576,MATCH($A736,'Hoja de Trabajo para listado'!$CD$155:$CD$1048576,0),MATCH((CUADRO!P$4&amp;$E736),'Hoja de Trabajo para listado'!$CD$151:$DC$151,0)),0)</f>
        <v>0</v>
      </c>
      <c r="Q736" s="241">
        <f ca="1">+IFERROR(INDEX('Hoja de Trabajo para listado'!$A$155:$Z$1048576,MATCH($A736,'Hoja de Trabajo para listado'!$A$155:$A$1048576,0),MATCH((CUADRO!Q$4&amp;$E736),'Hoja de Trabajo para listado'!$A$151:$Z$151,0)),0)+IFERROR(INDEX('Hoja de Trabajo para listado'!$AB$155:$BA$1048576,MATCH($A736,'Hoja de Trabajo para listado'!$AB$155:$AB$1048576,0),MATCH((CUADRO!Q$4&amp;$E736),'Hoja de Trabajo para listado'!$AB$151:$BA$151,0)),0)+IFERROR(INDEX('Hoja de Trabajo para listado'!$BC$155:$CB$1048576,MATCH($A736,'Hoja de Trabajo para listado'!$BC$155:$BC$1048576,0),MATCH((CUADRO!Q$4&amp;$E736),'Hoja de Trabajo para listado'!$BC$151:$CB$151,0)),0)+IFERROR(INDEX('Hoja de Trabajo para listado'!$DE$153:$DG$274,MATCH($A736,'Hoja de Trabajo para listado'!$DE$153:$DE$1048576,0),MATCH((CUADRO!Q$4&amp;$E736),'Hoja de Trabajo para listado'!$DE$151:$DG$151,0)),0)+IFERROR(INDEX('Hoja de Trabajo para listado'!$CD$155:$DC$1048576,MATCH($A736,'Hoja de Trabajo para listado'!$CD$155:$CD$1048576,0),MATCH((CUADRO!Q$4&amp;$E736),'Hoja de Trabajo para listado'!$CD$151:$DC$151,0)),0)</f>
        <v>0</v>
      </c>
      <c r="R736" s="241">
        <f t="shared" ca="1" si="22"/>
        <v>0</v>
      </c>
      <c r="S736" s="247">
        <f ca="1">+R735+R736</f>
        <v>0</v>
      </c>
      <c r="T736" s="241">
        <f ca="1">+S736</f>
        <v>0</v>
      </c>
      <c r="U736" s="240">
        <f t="shared" si="23"/>
        <v>2</v>
      </c>
    </row>
    <row r="737" spans="1:21" customFormat="1" ht="15" hidden="1" customHeight="1">
      <c r="A737" s="32">
        <v>1333</v>
      </c>
      <c r="B737" s="381">
        <f>+A737</f>
        <v>1333</v>
      </c>
      <c r="C737" s="245" t="str">
        <f>+VLOOKUP(A737,bd_lista!$A$3:$C$592,3,FALSE)</f>
        <v>Gobierno Autónomo Municipal de Pocona</v>
      </c>
      <c r="D737" s="383" t="str">
        <f>+C737</f>
        <v>Gobierno Autónomo Municipal de Pocona</v>
      </c>
      <c r="E737" s="240" t="s">
        <v>683</v>
      </c>
      <c r="F737" s="241">
        <f ca="1">+IFERROR(INDEX('Hoja de Trabajo para listado'!$A$155:$Z$1048576,MATCH($A737,'Hoja de Trabajo para listado'!$A$155:$A$1048576,0),MATCH((CUADRO!F$4&amp;$E737),'Hoja de Trabajo para listado'!$A$151:$Z$151,0)),0)+IFERROR(INDEX('Hoja de Trabajo para listado'!$AB$155:$BA$1048576,MATCH($A737,'Hoja de Trabajo para listado'!$AB$155:$AB$1048576,0),MATCH((CUADRO!F$4&amp;$E737),'Hoja de Trabajo para listado'!$AB$151:$BA$151,0)),0)+IFERROR(INDEX('Hoja de Trabajo para listado'!$BC$155:$CB$1048576,MATCH($A737,'Hoja de Trabajo para listado'!$BC$155:$BC$1048576,0),MATCH((CUADRO!F$4&amp;$E737),'Hoja de Trabajo para listado'!$BC$151:$CB$151,0)),0)+IFERROR(INDEX('Hoja de Trabajo para listado'!$DE$153:$DG$274,MATCH($A737,'Hoja de Trabajo para listado'!$DE$153:$DE$1048576,0),MATCH((CUADRO!F$4&amp;$E737),'Hoja de Trabajo para listado'!$DE$151:$DG$151,0)),0)+IFERROR(INDEX('Hoja de Trabajo para listado'!$CD$155:$DC$1048576,MATCH($A737,'Hoja de Trabajo para listado'!$CD$155:$CD$1048576,0),MATCH((CUADRO!F$4&amp;$E737),'Hoja de Trabajo para listado'!$CD$151:$DC$151,0)),0)</f>
        <v>0</v>
      </c>
      <c r="G737" s="241">
        <f ca="1">+IFERROR(INDEX('Hoja de Trabajo para listado'!$A$155:$Z$1048576,MATCH($A737,'Hoja de Trabajo para listado'!$A$155:$A$1048576,0),MATCH((CUADRO!G$4&amp;$E737),'Hoja de Trabajo para listado'!$A$151:$Z$151,0)),0)+IFERROR(INDEX('Hoja de Trabajo para listado'!$AB$155:$BA$1048576,MATCH($A737,'Hoja de Trabajo para listado'!$AB$155:$AB$1048576,0),MATCH((CUADRO!G$4&amp;$E737),'Hoja de Trabajo para listado'!$AB$151:$BA$151,0)),0)+IFERROR(INDEX('Hoja de Trabajo para listado'!$BC$155:$CB$1048576,MATCH($A737,'Hoja de Trabajo para listado'!$BC$155:$BC$1048576,0),MATCH((CUADRO!G$4&amp;$E737),'Hoja de Trabajo para listado'!$BC$151:$CB$151,0)),0)+IFERROR(INDEX('Hoja de Trabajo para listado'!$DE$153:$DG$274,MATCH($A737,'Hoja de Trabajo para listado'!$DE$153:$DE$1048576,0),MATCH((CUADRO!G$4&amp;$E737),'Hoja de Trabajo para listado'!$DE$151:$DG$151,0)),0)+IFERROR(INDEX('Hoja de Trabajo para listado'!$CD$155:$DC$1048576,MATCH($A737,'Hoja de Trabajo para listado'!$CD$155:$CD$1048576,0),MATCH((CUADRO!G$4&amp;$E737),'Hoja de Trabajo para listado'!$CD$151:$DC$151,0)),0)</f>
        <v>0</v>
      </c>
      <c r="H737" s="241">
        <f ca="1">+IFERROR(INDEX('Hoja de Trabajo para listado'!$A$155:$Z$1048576,MATCH($A737,'Hoja de Trabajo para listado'!$A$155:$A$1048576,0),MATCH((CUADRO!H$4&amp;$E737),'Hoja de Trabajo para listado'!$A$151:$Z$151,0)),0)+IFERROR(INDEX('Hoja de Trabajo para listado'!$AB$155:$BA$1048576,MATCH($A737,'Hoja de Trabajo para listado'!$AB$155:$AB$1048576,0),MATCH((CUADRO!H$4&amp;$E737),'Hoja de Trabajo para listado'!$AB$151:$BA$151,0)),0)+IFERROR(INDEX('Hoja de Trabajo para listado'!$BC$155:$CB$1048576,MATCH($A737,'Hoja de Trabajo para listado'!$BC$155:$BC$1048576,0),MATCH((CUADRO!H$4&amp;$E737),'Hoja de Trabajo para listado'!$BC$151:$CB$151,0)),0)+IFERROR(INDEX('Hoja de Trabajo para listado'!$DE$153:$DG$274,MATCH($A737,'Hoja de Trabajo para listado'!$DE$153:$DE$1048576,0),MATCH((CUADRO!H$4&amp;$E737),'Hoja de Trabajo para listado'!$DE$151:$DG$151,0)),0)+IFERROR(INDEX('Hoja de Trabajo para listado'!$CD$155:$DC$1048576,MATCH($A737,'Hoja de Trabajo para listado'!$CD$155:$CD$1048576,0),MATCH((CUADRO!H$4&amp;$E737),'Hoja de Trabajo para listado'!$CD$151:$DC$151,0)),0)</f>
        <v>0</v>
      </c>
      <c r="I737" s="241">
        <f ca="1">+IFERROR(INDEX('Hoja de Trabajo para listado'!$A$155:$Z$1048576,MATCH($A737,'Hoja de Trabajo para listado'!$A$155:$A$1048576,0),MATCH((CUADRO!I$4&amp;$E737),'Hoja de Trabajo para listado'!$A$151:$Z$151,0)),0)+IFERROR(INDEX('Hoja de Trabajo para listado'!$AB$155:$BA$1048576,MATCH($A737,'Hoja de Trabajo para listado'!$AB$155:$AB$1048576,0),MATCH((CUADRO!I$4&amp;$E737),'Hoja de Trabajo para listado'!$AB$151:$BA$151,0)),0)+IFERROR(INDEX('Hoja de Trabajo para listado'!$BC$155:$CB$1048576,MATCH($A737,'Hoja de Trabajo para listado'!$BC$155:$BC$1048576,0),MATCH((CUADRO!I$4&amp;$E737),'Hoja de Trabajo para listado'!$BC$151:$CB$151,0)),0)+IFERROR(INDEX('Hoja de Trabajo para listado'!$DE$153:$DG$274,MATCH($A737,'Hoja de Trabajo para listado'!$DE$153:$DE$1048576,0),MATCH((CUADRO!I$4&amp;$E737),'Hoja de Trabajo para listado'!$DE$151:$DG$151,0)),0)+IFERROR(INDEX('Hoja de Trabajo para listado'!$CD$155:$DC$1048576,MATCH($A737,'Hoja de Trabajo para listado'!$CD$155:$CD$1048576,0),MATCH((CUADRO!I$4&amp;$E737),'Hoja de Trabajo para listado'!$CD$151:$DC$151,0)),0)</f>
        <v>0</v>
      </c>
      <c r="J737" s="241">
        <f ca="1">+IFERROR(INDEX('Hoja de Trabajo para listado'!$A$155:$Z$1048576,MATCH($A737,'Hoja de Trabajo para listado'!$A$155:$A$1048576,0),MATCH((CUADRO!J$4&amp;$E737),'Hoja de Trabajo para listado'!$A$151:$Z$151,0)),0)+IFERROR(INDEX('Hoja de Trabajo para listado'!$AB$155:$BA$1048576,MATCH($A737,'Hoja de Trabajo para listado'!$AB$155:$AB$1048576,0),MATCH((CUADRO!J$4&amp;$E737),'Hoja de Trabajo para listado'!$AB$151:$BA$151,0)),0)+IFERROR(INDEX('Hoja de Trabajo para listado'!$BC$155:$CB$1048576,MATCH($A737,'Hoja de Trabajo para listado'!$BC$155:$BC$1048576,0),MATCH((CUADRO!J$4&amp;$E737),'Hoja de Trabajo para listado'!$BC$151:$CB$151,0)),0)+IFERROR(INDEX('Hoja de Trabajo para listado'!$DE$153:$DG$274,MATCH($A737,'Hoja de Trabajo para listado'!$DE$153:$DE$1048576,0),MATCH((CUADRO!J$4&amp;$E737),'Hoja de Trabajo para listado'!$DE$151:$DG$151,0)),0)+IFERROR(INDEX('Hoja de Trabajo para listado'!$CD$155:$DC$1048576,MATCH($A737,'Hoja de Trabajo para listado'!$CD$155:$CD$1048576,0),MATCH((CUADRO!J$4&amp;$E737),'Hoja de Trabajo para listado'!$CD$151:$DC$151,0)),0)</f>
        <v>0</v>
      </c>
      <c r="K737" s="241">
        <f ca="1">+IFERROR(INDEX('Hoja de Trabajo para listado'!$A$155:$Z$1048576,MATCH($A737,'Hoja de Trabajo para listado'!$A$155:$A$1048576,0),MATCH((CUADRO!K$4&amp;$E737),'Hoja de Trabajo para listado'!$A$151:$Z$151,0)),0)+IFERROR(INDEX('Hoja de Trabajo para listado'!$AB$155:$BA$1048576,MATCH($A737,'Hoja de Trabajo para listado'!$AB$155:$AB$1048576,0),MATCH((CUADRO!K$4&amp;$E737),'Hoja de Trabajo para listado'!$AB$151:$BA$151,0)),0)+IFERROR(INDEX('Hoja de Trabajo para listado'!$BC$155:$CB$1048576,MATCH($A737,'Hoja de Trabajo para listado'!$BC$155:$BC$1048576,0),MATCH((CUADRO!K$4&amp;$E737),'Hoja de Trabajo para listado'!$BC$151:$CB$151,0)),0)+IFERROR(INDEX('Hoja de Trabajo para listado'!$DE$153:$DG$274,MATCH($A737,'Hoja de Trabajo para listado'!$DE$153:$DE$1048576,0),MATCH((CUADRO!K$4&amp;$E737),'Hoja de Trabajo para listado'!$DE$151:$DG$151,0)),0)+IFERROR(INDEX('Hoja de Trabajo para listado'!$CD$155:$DC$1048576,MATCH($A737,'Hoja de Trabajo para listado'!$CD$155:$CD$1048576,0),MATCH((CUADRO!K$4&amp;$E737),'Hoja de Trabajo para listado'!$CD$151:$DC$151,0)),0)</f>
        <v>0</v>
      </c>
      <c r="L737" s="241">
        <f ca="1">+IFERROR(INDEX('Hoja de Trabajo para listado'!$A$155:$Z$1048576,MATCH($A737,'Hoja de Trabajo para listado'!$A$155:$A$1048576,0),MATCH((CUADRO!L$4&amp;$E737),'Hoja de Trabajo para listado'!$A$151:$Z$151,0)),0)+IFERROR(INDEX('Hoja de Trabajo para listado'!$AB$155:$BA$1048576,MATCH($A737,'Hoja de Trabajo para listado'!$AB$155:$AB$1048576,0),MATCH((CUADRO!L$4&amp;$E737),'Hoja de Trabajo para listado'!$AB$151:$BA$151,0)),0)+IFERROR(INDEX('Hoja de Trabajo para listado'!$BC$155:$CB$1048576,MATCH($A737,'Hoja de Trabajo para listado'!$BC$155:$BC$1048576,0),MATCH((CUADRO!L$4&amp;$E737),'Hoja de Trabajo para listado'!$BC$151:$CB$151,0)),0)+IFERROR(INDEX('Hoja de Trabajo para listado'!$DE$153:$DG$274,MATCH($A737,'Hoja de Trabajo para listado'!$DE$153:$DE$1048576,0),MATCH((CUADRO!L$4&amp;$E737),'Hoja de Trabajo para listado'!$DE$151:$DG$151,0)),0)+IFERROR(INDEX('Hoja de Trabajo para listado'!$CD$155:$DC$1048576,MATCH($A737,'Hoja de Trabajo para listado'!$CD$155:$CD$1048576,0),MATCH((CUADRO!L$4&amp;$E737),'Hoja de Trabajo para listado'!$CD$151:$DC$151,0)),0)</f>
        <v>0</v>
      </c>
      <c r="M737" s="241">
        <f ca="1">+IFERROR(INDEX('Hoja de Trabajo para listado'!$A$155:$Z$1048576,MATCH($A737,'Hoja de Trabajo para listado'!$A$155:$A$1048576,0),MATCH((CUADRO!M$4&amp;$E737),'Hoja de Trabajo para listado'!$A$151:$Z$151,0)),0)+IFERROR(INDEX('Hoja de Trabajo para listado'!$AB$155:$BA$1048576,MATCH($A737,'Hoja de Trabajo para listado'!$AB$155:$AB$1048576,0),MATCH((CUADRO!M$4&amp;$E737),'Hoja de Trabajo para listado'!$AB$151:$BA$151,0)),0)+IFERROR(INDEX('Hoja de Trabajo para listado'!$BC$155:$CB$1048576,MATCH($A737,'Hoja de Trabajo para listado'!$BC$155:$BC$1048576,0),MATCH((CUADRO!M$4&amp;$E737),'Hoja de Trabajo para listado'!$BC$151:$CB$151,0)),0)+IFERROR(INDEX('Hoja de Trabajo para listado'!$DE$153:$DG$274,MATCH($A737,'Hoja de Trabajo para listado'!$DE$153:$DE$1048576,0),MATCH((CUADRO!M$4&amp;$E737),'Hoja de Trabajo para listado'!$DE$151:$DG$151,0)),0)+IFERROR(INDEX('Hoja de Trabajo para listado'!$CD$155:$DC$1048576,MATCH($A737,'Hoja de Trabajo para listado'!$CD$155:$CD$1048576,0),MATCH((CUADRO!M$4&amp;$E737),'Hoja de Trabajo para listado'!$CD$151:$DC$151,0)),0)</f>
        <v>0</v>
      </c>
      <c r="N737" s="241">
        <f ca="1">+IFERROR(INDEX('Hoja de Trabajo para listado'!$A$155:$Z$1048576,MATCH($A737,'Hoja de Trabajo para listado'!$A$155:$A$1048576,0),MATCH((CUADRO!N$4&amp;$E737),'Hoja de Trabajo para listado'!$A$151:$Z$151,0)),0)+IFERROR(INDEX('Hoja de Trabajo para listado'!$AB$155:$BA$1048576,MATCH($A737,'Hoja de Trabajo para listado'!$AB$155:$AB$1048576,0),MATCH((CUADRO!N$4&amp;$E737),'Hoja de Trabajo para listado'!$AB$151:$BA$151,0)),0)+IFERROR(INDEX('Hoja de Trabajo para listado'!$BC$155:$CB$1048576,MATCH($A737,'Hoja de Trabajo para listado'!$BC$155:$BC$1048576,0),MATCH((CUADRO!N$4&amp;$E737),'Hoja de Trabajo para listado'!$BC$151:$CB$151,0)),0)+IFERROR(INDEX('Hoja de Trabajo para listado'!$DE$153:$DG$274,MATCH($A737,'Hoja de Trabajo para listado'!$DE$153:$DE$1048576,0),MATCH((CUADRO!N$4&amp;$E737),'Hoja de Trabajo para listado'!$DE$151:$DG$151,0)),0)+IFERROR(INDEX('Hoja de Trabajo para listado'!$CD$155:$DC$1048576,MATCH($A737,'Hoja de Trabajo para listado'!$CD$155:$CD$1048576,0),MATCH((CUADRO!N$4&amp;$E737),'Hoja de Trabajo para listado'!$CD$151:$DC$151,0)),0)</f>
        <v>0</v>
      </c>
      <c r="O737" s="241">
        <f ca="1">+IFERROR(INDEX('Hoja de Trabajo para listado'!$A$155:$Z$1048576,MATCH($A737,'Hoja de Trabajo para listado'!$A$155:$A$1048576,0),MATCH((CUADRO!O$4&amp;$E737),'Hoja de Trabajo para listado'!$A$151:$Z$151,0)),0)+IFERROR(INDEX('Hoja de Trabajo para listado'!$AB$155:$BA$1048576,MATCH($A737,'Hoja de Trabajo para listado'!$AB$155:$AB$1048576,0),MATCH((CUADRO!O$4&amp;$E737),'Hoja de Trabajo para listado'!$AB$151:$BA$151,0)),0)+IFERROR(INDEX('Hoja de Trabajo para listado'!$BC$155:$CB$1048576,MATCH($A737,'Hoja de Trabajo para listado'!$BC$155:$BC$1048576,0),MATCH((CUADRO!O$4&amp;$E737),'Hoja de Trabajo para listado'!$BC$151:$CB$151,0)),0)+IFERROR(INDEX('Hoja de Trabajo para listado'!$DE$153:$DG$274,MATCH($A737,'Hoja de Trabajo para listado'!$DE$153:$DE$1048576,0),MATCH((CUADRO!O$4&amp;$E737),'Hoja de Trabajo para listado'!$DE$151:$DG$151,0)),0)+IFERROR(INDEX('Hoja de Trabajo para listado'!$CD$155:$DC$1048576,MATCH($A737,'Hoja de Trabajo para listado'!$CD$155:$CD$1048576,0),MATCH((CUADRO!O$4&amp;$E737),'Hoja de Trabajo para listado'!$CD$151:$DC$151,0)),0)</f>
        <v>0</v>
      </c>
      <c r="P737" s="241">
        <f ca="1">+IFERROR(INDEX('Hoja de Trabajo para listado'!$A$155:$Z$1048576,MATCH($A737,'Hoja de Trabajo para listado'!$A$155:$A$1048576,0),MATCH((CUADRO!P$4&amp;$E737),'Hoja de Trabajo para listado'!$A$151:$Z$151,0)),0)+IFERROR(INDEX('Hoja de Trabajo para listado'!$AB$155:$BA$1048576,MATCH($A737,'Hoja de Trabajo para listado'!$AB$155:$AB$1048576,0),MATCH((CUADRO!P$4&amp;$E737),'Hoja de Trabajo para listado'!$AB$151:$BA$151,0)),0)+IFERROR(INDEX('Hoja de Trabajo para listado'!$BC$155:$CB$1048576,MATCH($A737,'Hoja de Trabajo para listado'!$BC$155:$BC$1048576,0),MATCH((CUADRO!P$4&amp;$E737),'Hoja de Trabajo para listado'!$BC$151:$CB$151,0)),0)+IFERROR(INDEX('Hoja de Trabajo para listado'!$DE$153:$DG$274,MATCH($A737,'Hoja de Trabajo para listado'!$DE$153:$DE$1048576,0),MATCH((CUADRO!P$4&amp;$E737),'Hoja de Trabajo para listado'!$DE$151:$DG$151,0)),0)+IFERROR(INDEX('Hoja de Trabajo para listado'!$CD$155:$DC$1048576,MATCH($A737,'Hoja de Trabajo para listado'!$CD$155:$CD$1048576,0),MATCH((CUADRO!P$4&amp;$E737),'Hoja de Trabajo para listado'!$CD$151:$DC$151,0)),0)</f>
        <v>0</v>
      </c>
      <c r="Q737" s="241">
        <f ca="1">+IFERROR(INDEX('Hoja de Trabajo para listado'!$A$155:$Z$1048576,MATCH($A737,'Hoja de Trabajo para listado'!$A$155:$A$1048576,0),MATCH((CUADRO!Q$4&amp;$E737),'Hoja de Trabajo para listado'!$A$151:$Z$151,0)),0)+IFERROR(INDEX('Hoja de Trabajo para listado'!$AB$155:$BA$1048576,MATCH($A737,'Hoja de Trabajo para listado'!$AB$155:$AB$1048576,0),MATCH((CUADRO!Q$4&amp;$E737),'Hoja de Trabajo para listado'!$AB$151:$BA$151,0)),0)+IFERROR(INDEX('Hoja de Trabajo para listado'!$BC$155:$CB$1048576,MATCH($A737,'Hoja de Trabajo para listado'!$BC$155:$BC$1048576,0),MATCH((CUADRO!Q$4&amp;$E737),'Hoja de Trabajo para listado'!$BC$151:$CB$151,0)),0)+IFERROR(INDEX('Hoja de Trabajo para listado'!$DE$153:$DG$274,MATCH($A737,'Hoja de Trabajo para listado'!$DE$153:$DE$1048576,0),MATCH((CUADRO!Q$4&amp;$E737),'Hoja de Trabajo para listado'!$DE$151:$DG$151,0)),0)+IFERROR(INDEX('Hoja de Trabajo para listado'!$CD$155:$DC$1048576,MATCH($A737,'Hoja de Trabajo para listado'!$CD$155:$CD$1048576,0),MATCH((CUADRO!Q$4&amp;$E737),'Hoja de Trabajo para listado'!$CD$151:$DC$151,0)),0)</f>
        <v>0</v>
      </c>
      <c r="R737" s="241">
        <f t="shared" ca="1" si="22"/>
        <v>0</v>
      </c>
      <c r="S737" s="247"/>
      <c r="T737" s="241">
        <f ca="1">+T738</f>
        <v>0</v>
      </c>
      <c r="U737" s="240">
        <f t="shared" si="23"/>
        <v>1</v>
      </c>
    </row>
    <row r="738" spans="1:21" customFormat="1" ht="15" hidden="1" customHeight="1">
      <c r="A738" s="32">
        <v>1333</v>
      </c>
      <c r="B738" s="382"/>
      <c r="C738" s="245" t="str">
        <f>+VLOOKUP(A738,bd_lista!$A$3:$C$592,3,FALSE)</f>
        <v>Gobierno Autónomo Municipal de Pocona</v>
      </c>
      <c r="D738" s="384"/>
      <c r="E738" s="242" t="s">
        <v>684</v>
      </c>
      <c r="F738" s="241">
        <f ca="1">+IFERROR(INDEX('Hoja de Trabajo para listado'!$A$155:$Z$1048576,MATCH($A738,'Hoja de Trabajo para listado'!$A$155:$A$1048576,0),MATCH((CUADRO!F$4&amp;$E738),'Hoja de Trabajo para listado'!$A$151:$Z$151,0)),0)+IFERROR(INDEX('Hoja de Trabajo para listado'!$AB$155:$BA$1048576,MATCH($A738,'Hoja de Trabajo para listado'!$AB$155:$AB$1048576,0),MATCH((CUADRO!F$4&amp;$E738),'Hoja de Trabajo para listado'!$AB$151:$BA$151,0)),0)+IFERROR(INDEX('Hoja de Trabajo para listado'!$BC$155:$CB$1048576,MATCH($A738,'Hoja de Trabajo para listado'!$BC$155:$BC$1048576,0),MATCH((CUADRO!F$4&amp;$E738),'Hoja de Trabajo para listado'!$BC$151:$CB$151,0)),0)+IFERROR(INDEX('Hoja de Trabajo para listado'!$DE$153:$DG$274,MATCH($A738,'Hoja de Trabajo para listado'!$DE$153:$DE$1048576,0),MATCH((CUADRO!F$4&amp;$E738),'Hoja de Trabajo para listado'!$DE$151:$DG$151,0)),0)+IFERROR(INDEX('Hoja de Trabajo para listado'!$CD$155:$DC$1048576,MATCH($A738,'Hoja de Trabajo para listado'!$CD$155:$CD$1048576,0),MATCH((CUADRO!F$4&amp;$E738),'Hoja de Trabajo para listado'!$CD$151:$DC$151,0)),0)</f>
        <v>0</v>
      </c>
      <c r="G738" s="241">
        <f ca="1">+IFERROR(INDEX('Hoja de Trabajo para listado'!$A$155:$Z$1048576,MATCH($A738,'Hoja de Trabajo para listado'!$A$155:$A$1048576,0),MATCH((CUADRO!G$4&amp;$E738),'Hoja de Trabajo para listado'!$A$151:$Z$151,0)),0)+IFERROR(INDEX('Hoja de Trabajo para listado'!$AB$155:$BA$1048576,MATCH($A738,'Hoja de Trabajo para listado'!$AB$155:$AB$1048576,0),MATCH((CUADRO!G$4&amp;$E738),'Hoja de Trabajo para listado'!$AB$151:$BA$151,0)),0)+IFERROR(INDEX('Hoja de Trabajo para listado'!$BC$155:$CB$1048576,MATCH($A738,'Hoja de Trabajo para listado'!$BC$155:$BC$1048576,0),MATCH((CUADRO!G$4&amp;$E738),'Hoja de Trabajo para listado'!$BC$151:$CB$151,0)),0)+IFERROR(INDEX('Hoja de Trabajo para listado'!$DE$153:$DG$274,MATCH($A738,'Hoja de Trabajo para listado'!$DE$153:$DE$1048576,0),MATCH((CUADRO!G$4&amp;$E738),'Hoja de Trabajo para listado'!$DE$151:$DG$151,0)),0)+IFERROR(INDEX('Hoja de Trabajo para listado'!$CD$155:$DC$1048576,MATCH($A738,'Hoja de Trabajo para listado'!$CD$155:$CD$1048576,0),MATCH((CUADRO!G$4&amp;$E738),'Hoja de Trabajo para listado'!$CD$151:$DC$151,0)),0)</f>
        <v>0</v>
      </c>
      <c r="H738" s="241">
        <f ca="1">+IFERROR(INDEX('Hoja de Trabajo para listado'!$A$155:$Z$1048576,MATCH($A738,'Hoja de Trabajo para listado'!$A$155:$A$1048576,0),MATCH((CUADRO!H$4&amp;$E738),'Hoja de Trabajo para listado'!$A$151:$Z$151,0)),0)+IFERROR(INDEX('Hoja de Trabajo para listado'!$AB$155:$BA$1048576,MATCH($A738,'Hoja de Trabajo para listado'!$AB$155:$AB$1048576,0),MATCH((CUADRO!H$4&amp;$E738),'Hoja de Trabajo para listado'!$AB$151:$BA$151,0)),0)+IFERROR(INDEX('Hoja de Trabajo para listado'!$BC$155:$CB$1048576,MATCH($A738,'Hoja de Trabajo para listado'!$BC$155:$BC$1048576,0),MATCH((CUADRO!H$4&amp;$E738),'Hoja de Trabajo para listado'!$BC$151:$CB$151,0)),0)+IFERROR(INDEX('Hoja de Trabajo para listado'!$DE$153:$DG$274,MATCH($A738,'Hoja de Trabajo para listado'!$DE$153:$DE$1048576,0),MATCH((CUADRO!H$4&amp;$E738),'Hoja de Trabajo para listado'!$DE$151:$DG$151,0)),0)+IFERROR(INDEX('Hoja de Trabajo para listado'!$CD$155:$DC$1048576,MATCH($A738,'Hoja de Trabajo para listado'!$CD$155:$CD$1048576,0),MATCH((CUADRO!H$4&amp;$E738),'Hoja de Trabajo para listado'!$CD$151:$DC$151,0)),0)</f>
        <v>0</v>
      </c>
      <c r="I738" s="241">
        <f ca="1">+IFERROR(INDEX('Hoja de Trabajo para listado'!$A$155:$Z$1048576,MATCH($A738,'Hoja de Trabajo para listado'!$A$155:$A$1048576,0),MATCH((CUADRO!I$4&amp;$E738),'Hoja de Trabajo para listado'!$A$151:$Z$151,0)),0)+IFERROR(INDEX('Hoja de Trabajo para listado'!$AB$155:$BA$1048576,MATCH($A738,'Hoja de Trabajo para listado'!$AB$155:$AB$1048576,0),MATCH((CUADRO!I$4&amp;$E738),'Hoja de Trabajo para listado'!$AB$151:$BA$151,0)),0)+IFERROR(INDEX('Hoja de Trabajo para listado'!$BC$155:$CB$1048576,MATCH($A738,'Hoja de Trabajo para listado'!$BC$155:$BC$1048576,0),MATCH((CUADRO!I$4&amp;$E738),'Hoja de Trabajo para listado'!$BC$151:$CB$151,0)),0)+IFERROR(INDEX('Hoja de Trabajo para listado'!$DE$153:$DG$274,MATCH($A738,'Hoja de Trabajo para listado'!$DE$153:$DE$1048576,0),MATCH((CUADRO!I$4&amp;$E738),'Hoja de Trabajo para listado'!$DE$151:$DG$151,0)),0)+IFERROR(INDEX('Hoja de Trabajo para listado'!$CD$155:$DC$1048576,MATCH($A738,'Hoja de Trabajo para listado'!$CD$155:$CD$1048576,0),MATCH((CUADRO!I$4&amp;$E738),'Hoja de Trabajo para listado'!$CD$151:$DC$151,0)),0)</f>
        <v>0</v>
      </c>
      <c r="J738" s="241">
        <f ca="1">+IFERROR(INDEX('Hoja de Trabajo para listado'!$A$155:$Z$1048576,MATCH($A738,'Hoja de Trabajo para listado'!$A$155:$A$1048576,0),MATCH((CUADRO!J$4&amp;$E738),'Hoja de Trabajo para listado'!$A$151:$Z$151,0)),0)+IFERROR(INDEX('Hoja de Trabajo para listado'!$AB$155:$BA$1048576,MATCH($A738,'Hoja de Trabajo para listado'!$AB$155:$AB$1048576,0),MATCH((CUADRO!J$4&amp;$E738),'Hoja de Trabajo para listado'!$AB$151:$BA$151,0)),0)+IFERROR(INDEX('Hoja de Trabajo para listado'!$BC$155:$CB$1048576,MATCH($A738,'Hoja de Trabajo para listado'!$BC$155:$BC$1048576,0),MATCH((CUADRO!J$4&amp;$E738),'Hoja de Trabajo para listado'!$BC$151:$CB$151,0)),0)+IFERROR(INDEX('Hoja de Trabajo para listado'!$DE$153:$DG$274,MATCH($A738,'Hoja de Trabajo para listado'!$DE$153:$DE$1048576,0),MATCH((CUADRO!J$4&amp;$E738),'Hoja de Trabajo para listado'!$DE$151:$DG$151,0)),0)+IFERROR(INDEX('Hoja de Trabajo para listado'!$CD$155:$DC$1048576,MATCH($A738,'Hoja de Trabajo para listado'!$CD$155:$CD$1048576,0),MATCH((CUADRO!J$4&amp;$E738),'Hoja de Trabajo para listado'!$CD$151:$DC$151,0)),0)</f>
        <v>0</v>
      </c>
      <c r="K738" s="241">
        <f ca="1">+IFERROR(INDEX('Hoja de Trabajo para listado'!$A$155:$Z$1048576,MATCH($A738,'Hoja de Trabajo para listado'!$A$155:$A$1048576,0),MATCH((CUADRO!K$4&amp;$E738),'Hoja de Trabajo para listado'!$A$151:$Z$151,0)),0)+IFERROR(INDEX('Hoja de Trabajo para listado'!$AB$155:$BA$1048576,MATCH($A738,'Hoja de Trabajo para listado'!$AB$155:$AB$1048576,0),MATCH((CUADRO!K$4&amp;$E738),'Hoja de Trabajo para listado'!$AB$151:$BA$151,0)),0)+IFERROR(INDEX('Hoja de Trabajo para listado'!$BC$155:$CB$1048576,MATCH($A738,'Hoja de Trabajo para listado'!$BC$155:$BC$1048576,0),MATCH((CUADRO!K$4&amp;$E738),'Hoja de Trabajo para listado'!$BC$151:$CB$151,0)),0)+IFERROR(INDEX('Hoja de Trabajo para listado'!$DE$153:$DG$274,MATCH($A738,'Hoja de Trabajo para listado'!$DE$153:$DE$1048576,0),MATCH((CUADRO!K$4&amp;$E738),'Hoja de Trabajo para listado'!$DE$151:$DG$151,0)),0)+IFERROR(INDEX('Hoja de Trabajo para listado'!$CD$155:$DC$1048576,MATCH($A738,'Hoja de Trabajo para listado'!$CD$155:$CD$1048576,0),MATCH((CUADRO!K$4&amp;$E738),'Hoja de Trabajo para listado'!$CD$151:$DC$151,0)),0)</f>
        <v>0</v>
      </c>
      <c r="L738" s="241">
        <f ca="1">+IFERROR(INDEX('Hoja de Trabajo para listado'!$A$155:$Z$1048576,MATCH($A738,'Hoja de Trabajo para listado'!$A$155:$A$1048576,0),MATCH((CUADRO!L$4&amp;$E738),'Hoja de Trabajo para listado'!$A$151:$Z$151,0)),0)+IFERROR(INDEX('Hoja de Trabajo para listado'!$AB$155:$BA$1048576,MATCH($A738,'Hoja de Trabajo para listado'!$AB$155:$AB$1048576,0),MATCH((CUADRO!L$4&amp;$E738),'Hoja de Trabajo para listado'!$AB$151:$BA$151,0)),0)+IFERROR(INDEX('Hoja de Trabajo para listado'!$BC$155:$CB$1048576,MATCH($A738,'Hoja de Trabajo para listado'!$BC$155:$BC$1048576,0),MATCH((CUADRO!L$4&amp;$E738),'Hoja de Trabajo para listado'!$BC$151:$CB$151,0)),0)+IFERROR(INDEX('Hoja de Trabajo para listado'!$DE$153:$DG$274,MATCH($A738,'Hoja de Trabajo para listado'!$DE$153:$DE$1048576,0),MATCH((CUADRO!L$4&amp;$E738),'Hoja de Trabajo para listado'!$DE$151:$DG$151,0)),0)+IFERROR(INDEX('Hoja de Trabajo para listado'!$CD$155:$DC$1048576,MATCH($A738,'Hoja de Trabajo para listado'!$CD$155:$CD$1048576,0),MATCH((CUADRO!L$4&amp;$E738),'Hoja de Trabajo para listado'!$CD$151:$DC$151,0)),0)</f>
        <v>0</v>
      </c>
      <c r="M738" s="241">
        <f ca="1">+IFERROR(INDEX('Hoja de Trabajo para listado'!$A$155:$Z$1048576,MATCH($A738,'Hoja de Trabajo para listado'!$A$155:$A$1048576,0),MATCH((CUADRO!M$4&amp;$E738),'Hoja de Trabajo para listado'!$A$151:$Z$151,0)),0)+IFERROR(INDEX('Hoja de Trabajo para listado'!$AB$155:$BA$1048576,MATCH($A738,'Hoja de Trabajo para listado'!$AB$155:$AB$1048576,0),MATCH((CUADRO!M$4&amp;$E738),'Hoja de Trabajo para listado'!$AB$151:$BA$151,0)),0)+IFERROR(INDEX('Hoja de Trabajo para listado'!$BC$155:$CB$1048576,MATCH($A738,'Hoja de Trabajo para listado'!$BC$155:$BC$1048576,0),MATCH((CUADRO!M$4&amp;$E738),'Hoja de Trabajo para listado'!$BC$151:$CB$151,0)),0)+IFERROR(INDEX('Hoja de Trabajo para listado'!$DE$153:$DG$274,MATCH($A738,'Hoja de Trabajo para listado'!$DE$153:$DE$1048576,0),MATCH((CUADRO!M$4&amp;$E738),'Hoja de Trabajo para listado'!$DE$151:$DG$151,0)),0)+IFERROR(INDEX('Hoja de Trabajo para listado'!$CD$155:$DC$1048576,MATCH($A738,'Hoja de Trabajo para listado'!$CD$155:$CD$1048576,0),MATCH((CUADRO!M$4&amp;$E738),'Hoja de Trabajo para listado'!$CD$151:$DC$151,0)),0)</f>
        <v>0</v>
      </c>
      <c r="N738" s="241">
        <f ca="1">+IFERROR(INDEX('Hoja de Trabajo para listado'!$A$155:$Z$1048576,MATCH($A738,'Hoja de Trabajo para listado'!$A$155:$A$1048576,0),MATCH((CUADRO!N$4&amp;$E738),'Hoja de Trabajo para listado'!$A$151:$Z$151,0)),0)+IFERROR(INDEX('Hoja de Trabajo para listado'!$AB$155:$BA$1048576,MATCH($A738,'Hoja de Trabajo para listado'!$AB$155:$AB$1048576,0),MATCH((CUADRO!N$4&amp;$E738),'Hoja de Trabajo para listado'!$AB$151:$BA$151,0)),0)+IFERROR(INDEX('Hoja de Trabajo para listado'!$BC$155:$CB$1048576,MATCH($A738,'Hoja de Trabajo para listado'!$BC$155:$BC$1048576,0),MATCH((CUADRO!N$4&amp;$E738),'Hoja de Trabajo para listado'!$BC$151:$CB$151,0)),0)+IFERROR(INDEX('Hoja de Trabajo para listado'!$DE$153:$DG$274,MATCH($A738,'Hoja de Trabajo para listado'!$DE$153:$DE$1048576,0),MATCH((CUADRO!N$4&amp;$E738),'Hoja de Trabajo para listado'!$DE$151:$DG$151,0)),0)+IFERROR(INDEX('Hoja de Trabajo para listado'!$CD$155:$DC$1048576,MATCH($A738,'Hoja de Trabajo para listado'!$CD$155:$CD$1048576,0),MATCH((CUADRO!N$4&amp;$E738),'Hoja de Trabajo para listado'!$CD$151:$DC$151,0)),0)</f>
        <v>0</v>
      </c>
      <c r="O738" s="241">
        <f ca="1">+IFERROR(INDEX('Hoja de Trabajo para listado'!$A$155:$Z$1048576,MATCH($A738,'Hoja de Trabajo para listado'!$A$155:$A$1048576,0),MATCH((CUADRO!O$4&amp;$E738),'Hoja de Trabajo para listado'!$A$151:$Z$151,0)),0)+IFERROR(INDEX('Hoja de Trabajo para listado'!$AB$155:$BA$1048576,MATCH($A738,'Hoja de Trabajo para listado'!$AB$155:$AB$1048576,0),MATCH((CUADRO!O$4&amp;$E738),'Hoja de Trabajo para listado'!$AB$151:$BA$151,0)),0)+IFERROR(INDEX('Hoja de Trabajo para listado'!$BC$155:$CB$1048576,MATCH($A738,'Hoja de Trabajo para listado'!$BC$155:$BC$1048576,0),MATCH((CUADRO!O$4&amp;$E738),'Hoja de Trabajo para listado'!$BC$151:$CB$151,0)),0)+IFERROR(INDEX('Hoja de Trabajo para listado'!$DE$153:$DG$274,MATCH($A738,'Hoja de Trabajo para listado'!$DE$153:$DE$1048576,0),MATCH((CUADRO!O$4&amp;$E738),'Hoja de Trabajo para listado'!$DE$151:$DG$151,0)),0)+IFERROR(INDEX('Hoja de Trabajo para listado'!$CD$155:$DC$1048576,MATCH($A738,'Hoja de Trabajo para listado'!$CD$155:$CD$1048576,0),MATCH((CUADRO!O$4&amp;$E738),'Hoja de Trabajo para listado'!$CD$151:$DC$151,0)),0)</f>
        <v>0</v>
      </c>
      <c r="P738" s="241">
        <f ca="1">+IFERROR(INDEX('Hoja de Trabajo para listado'!$A$155:$Z$1048576,MATCH($A738,'Hoja de Trabajo para listado'!$A$155:$A$1048576,0),MATCH((CUADRO!P$4&amp;$E738),'Hoja de Trabajo para listado'!$A$151:$Z$151,0)),0)+IFERROR(INDEX('Hoja de Trabajo para listado'!$AB$155:$BA$1048576,MATCH($A738,'Hoja de Trabajo para listado'!$AB$155:$AB$1048576,0),MATCH((CUADRO!P$4&amp;$E738),'Hoja de Trabajo para listado'!$AB$151:$BA$151,0)),0)+IFERROR(INDEX('Hoja de Trabajo para listado'!$BC$155:$CB$1048576,MATCH($A738,'Hoja de Trabajo para listado'!$BC$155:$BC$1048576,0),MATCH((CUADRO!P$4&amp;$E738),'Hoja de Trabajo para listado'!$BC$151:$CB$151,0)),0)+IFERROR(INDEX('Hoja de Trabajo para listado'!$DE$153:$DG$274,MATCH($A738,'Hoja de Trabajo para listado'!$DE$153:$DE$1048576,0),MATCH((CUADRO!P$4&amp;$E738),'Hoja de Trabajo para listado'!$DE$151:$DG$151,0)),0)+IFERROR(INDEX('Hoja de Trabajo para listado'!$CD$155:$DC$1048576,MATCH($A738,'Hoja de Trabajo para listado'!$CD$155:$CD$1048576,0),MATCH((CUADRO!P$4&amp;$E738),'Hoja de Trabajo para listado'!$CD$151:$DC$151,0)),0)</f>
        <v>0</v>
      </c>
      <c r="Q738" s="241">
        <f ca="1">+IFERROR(INDEX('Hoja de Trabajo para listado'!$A$155:$Z$1048576,MATCH($A738,'Hoja de Trabajo para listado'!$A$155:$A$1048576,0),MATCH((CUADRO!Q$4&amp;$E738),'Hoja de Trabajo para listado'!$A$151:$Z$151,0)),0)+IFERROR(INDEX('Hoja de Trabajo para listado'!$AB$155:$BA$1048576,MATCH($A738,'Hoja de Trabajo para listado'!$AB$155:$AB$1048576,0),MATCH((CUADRO!Q$4&amp;$E738),'Hoja de Trabajo para listado'!$AB$151:$BA$151,0)),0)+IFERROR(INDEX('Hoja de Trabajo para listado'!$BC$155:$CB$1048576,MATCH($A738,'Hoja de Trabajo para listado'!$BC$155:$BC$1048576,0),MATCH((CUADRO!Q$4&amp;$E738),'Hoja de Trabajo para listado'!$BC$151:$CB$151,0)),0)+IFERROR(INDEX('Hoja de Trabajo para listado'!$DE$153:$DG$274,MATCH($A738,'Hoja de Trabajo para listado'!$DE$153:$DE$1048576,0),MATCH((CUADRO!Q$4&amp;$E738),'Hoja de Trabajo para listado'!$DE$151:$DG$151,0)),0)+IFERROR(INDEX('Hoja de Trabajo para listado'!$CD$155:$DC$1048576,MATCH($A738,'Hoja de Trabajo para listado'!$CD$155:$CD$1048576,0),MATCH((CUADRO!Q$4&amp;$E738),'Hoja de Trabajo para listado'!$CD$151:$DC$151,0)),0)</f>
        <v>0</v>
      </c>
      <c r="R738" s="241">
        <f t="shared" ca="1" si="22"/>
        <v>0</v>
      </c>
      <c r="S738" s="247">
        <f ca="1">+R737+R738</f>
        <v>0</v>
      </c>
      <c r="T738" s="241">
        <f ca="1">+S738</f>
        <v>0</v>
      </c>
      <c r="U738" s="240">
        <f t="shared" si="23"/>
        <v>2</v>
      </c>
    </row>
    <row r="739" spans="1:21" customFormat="1" ht="15" hidden="1" customHeight="1">
      <c r="A739" s="32">
        <v>1334</v>
      </c>
      <c r="B739" s="381">
        <f>+A739</f>
        <v>1334</v>
      </c>
      <c r="C739" s="245" t="str">
        <f>+VLOOKUP(A739,bd_lista!$A$3:$C$592,3,FALSE)</f>
        <v>Gobierno Autónomo Municipal de Chimoré</v>
      </c>
      <c r="D739" s="383" t="str">
        <f>+C739</f>
        <v>Gobierno Autónomo Municipal de Chimoré</v>
      </c>
      <c r="E739" s="240" t="s">
        <v>683</v>
      </c>
      <c r="F739" s="241">
        <f ca="1">+IFERROR(INDEX('Hoja de Trabajo para listado'!$A$155:$Z$1048576,MATCH($A739,'Hoja de Trabajo para listado'!$A$155:$A$1048576,0),MATCH((CUADRO!F$4&amp;$E739),'Hoja de Trabajo para listado'!$A$151:$Z$151,0)),0)+IFERROR(INDEX('Hoja de Trabajo para listado'!$AB$155:$BA$1048576,MATCH($A739,'Hoja de Trabajo para listado'!$AB$155:$AB$1048576,0),MATCH((CUADRO!F$4&amp;$E739),'Hoja de Trabajo para listado'!$AB$151:$BA$151,0)),0)+IFERROR(INDEX('Hoja de Trabajo para listado'!$BC$155:$CB$1048576,MATCH($A739,'Hoja de Trabajo para listado'!$BC$155:$BC$1048576,0),MATCH((CUADRO!F$4&amp;$E739),'Hoja de Trabajo para listado'!$BC$151:$CB$151,0)),0)+IFERROR(INDEX('Hoja de Trabajo para listado'!$DE$153:$DG$274,MATCH($A739,'Hoja de Trabajo para listado'!$DE$153:$DE$1048576,0),MATCH((CUADRO!F$4&amp;$E739),'Hoja de Trabajo para listado'!$DE$151:$DG$151,0)),0)+IFERROR(INDEX('Hoja de Trabajo para listado'!$CD$155:$DC$1048576,MATCH($A739,'Hoja de Trabajo para listado'!$CD$155:$CD$1048576,0),MATCH((CUADRO!F$4&amp;$E739),'Hoja de Trabajo para listado'!$CD$151:$DC$151,0)),0)</f>
        <v>0</v>
      </c>
      <c r="G739" s="241">
        <f ca="1">+IFERROR(INDEX('Hoja de Trabajo para listado'!$A$155:$Z$1048576,MATCH($A739,'Hoja de Trabajo para listado'!$A$155:$A$1048576,0),MATCH((CUADRO!G$4&amp;$E739),'Hoja de Trabajo para listado'!$A$151:$Z$151,0)),0)+IFERROR(INDEX('Hoja de Trabajo para listado'!$AB$155:$BA$1048576,MATCH($A739,'Hoja de Trabajo para listado'!$AB$155:$AB$1048576,0),MATCH((CUADRO!G$4&amp;$E739),'Hoja de Trabajo para listado'!$AB$151:$BA$151,0)),0)+IFERROR(INDEX('Hoja de Trabajo para listado'!$BC$155:$CB$1048576,MATCH($A739,'Hoja de Trabajo para listado'!$BC$155:$BC$1048576,0),MATCH((CUADRO!G$4&amp;$E739),'Hoja de Trabajo para listado'!$BC$151:$CB$151,0)),0)+IFERROR(INDEX('Hoja de Trabajo para listado'!$DE$153:$DG$274,MATCH($A739,'Hoja de Trabajo para listado'!$DE$153:$DE$1048576,0),MATCH((CUADRO!G$4&amp;$E739),'Hoja de Trabajo para listado'!$DE$151:$DG$151,0)),0)+IFERROR(INDEX('Hoja de Trabajo para listado'!$CD$155:$DC$1048576,MATCH($A739,'Hoja de Trabajo para listado'!$CD$155:$CD$1048576,0),MATCH((CUADRO!G$4&amp;$E739),'Hoja de Trabajo para listado'!$CD$151:$DC$151,0)),0)</f>
        <v>0</v>
      </c>
      <c r="H739" s="241">
        <f ca="1">+IFERROR(INDEX('Hoja de Trabajo para listado'!$A$155:$Z$1048576,MATCH($A739,'Hoja de Trabajo para listado'!$A$155:$A$1048576,0),MATCH((CUADRO!H$4&amp;$E739),'Hoja de Trabajo para listado'!$A$151:$Z$151,0)),0)+IFERROR(INDEX('Hoja de Trabajo para listado'!$AB$155:$BA$1048576,MATCH($A739,'Hoja de Trabajo para listado'!$AB$155:$AB$1048576,0),MATCH((CUADRO!H$4&amp;$E739),'Hoja de Trabajo para listado'!$AB$151:$BA$151,0)),0)+IFERROR(INDEX('Hoja de Trabajo para listado'!$BC$155:$CB$1048576,MATCH($A739,'Hoja de Trabajo para listado'!$BC$155:$BC$1048576,0),MATCH((CUADRO!H$4&amp;$E739),'Hoja de Trabajo para listado'!$BC$151:$CB$151,0)),0)+IFERROR(INDEX('Hoja de Trabajo para listado'!$DE$153:$DG$274,MATCH($A739,'Hoja de Trabajo para listado'!$DE$153:$DE$1048576,0),MATCH((CUADRO!H$4&amp;$E739),'Hoja de Trabajo para listado'!$DE$151:$DG$151,0)),0)+IFERROR(INDEX('Hoja de Trabajo para listado'!$CD$155:$DC$1048576,MATCH($A739,'Hoja de Trabajo para listado'!$CD$155:$CD$1048576,0),MATCH((CUADRO!H$4&amp;$E739),'Hoja de Trabajo para listado'!$CD$151:$DC$151,0)),0)</f>
        <v>0</v>
      </c>
      <c r="I739" s="241">
        <f ca="1">+IFERROR(INDEX('Hoja de Trabajo para listado'!$A$155:$Z$1048576,MATCH($A739,'Hoja de Trabajo para listado'!$A$155:$A$1048576,0),MATCH((CUADRO!I$4&amp;$E739),'Hoja de Trabajo para listado'!$A$151:$Z$151,0)),0)+IFERROR(INDEX('Hoja de Trabajo para listado'!$AB$155:$BA$1048576,MATCH($A739,'Hoja de Trabajo para listado'!$AB$155:$AB$1048576,0),MATCH((CUADRO!I$4&amp;$E739),'Hoja de Trabajo para listado'!$AB$151:$BA$151,0)),0)+IFERROR(INDEX('Hoja de Trabajo para listado'!$BC$155:$CB$1048576,MATCH($A739,'Hoja de Trabajo para listado'!$BC$155:$BC$1048576,0),MATCH((CUADRO!I$4&amp;$E739),'Hoja de Trabajo para listado'!$BC$151:$CB$151,0)),0)+IFERROR(INDEX('Hoja de Trabajo para listado'!$DE$153:$DG$274,MATCH($A739,'Hoja de Trabajo para listado'!$DE$153:$DE$1048576,0),MATCH((CUADRO!I$4&amp;$E739),'Hoja de Trabajo para listado'!$DE$151:$DG$151,0)),0)+IFERROR(INDEX('Hoja de Trabajo para listado'!$CD$155:$DC$1048576,MATCH($A739,'Hoja de Trabajo para listado'!$CD$155:$CD$1048576,0),MATCH((CUADRO!I$4&amp;$E739),'Hoja de Trabajo para listado'!$CD$151:$DC$151,0)),0)</f>
        <v>0</v>
      </c>
      <c r="J739" s="241">
        <f ca="1">+IFERROR(INDEX('Hoja de Trabajo para listado'!$A$155:$Z$1048576,MATCH($A739,'Hoja de Trabajo para listado'!$A$155:$A$1048576,0),MATCH((CUADRO!J$4&amp;$E739),'Hoja de Trabajo para listado'!$A$151:$Z$151,0)),0)+IFERROR(INDEX('Hoja de Trabajo para listado'!$AB$155:$BA$1048576,MATCH($A739,'Hoja de Trabajo para listado'!$AB$155:$AB$1048576,0),MATCH((CUADRO!J$4&amp;$E739),'Hoja de Trabajo para listado'!$AB$151:$BA$151,0)),0)+IFERROR(INDEX('Hoja de Trabajo para listado'!$BC$155:$CB$1048576,MATCH($A739,'Hoja de Trabajo para listado'!$BC$155:$BC$1048576,0),MATCH((CUADRO!J$4&amp;$E739),'Hoja de Trabajo para listado'!$BC$151:$CB$151,0)),0)+IFERROR(INDEX('Hoja de Trabajo para listado'!$DE$153:$DG$274,MATCH($A739,'Hoja de Trabajo para listado'!$DE$153:$DE$1048576,0),MATCH((CUADRO!J$4&amp;$E739),'Hoja de Trabajo para listado'!$DE$151:$DG$151,0)),0)+IFERROR(INDEX('Hoja de Trabajo para listado'!$CD$155:$DC$1048576,MATCH($A739,'Hoja de Trabajo para listado'!$CD$155:$CD$1048576,0),MATCH((CUADRO!J$4&amp;$E739),'Hoja de Trabajo para listado'!$CD$151:$DC$151,0)),0)</f>
        <v>0</v>
      </c>
      <c r="K739" s="241">
        <f ca="1">+IFERROR(INDEX('Hoja de Trabajo para listado'!$A$155:$Z$1048576,MATCH($A739,'Hoja de Trabajo para listado'!$A$155:$A$1048576,0),MATCH((CUADRO!K$4&amp;$E739),'Hoja de Trabajo para listado'!$A$151:$Z$151,0)),0)+IFERROR(INDEX('Hoja de Trabajo para listado'!$AB$155:$BA$1048576,MATCH($A739,'Hoja de Trabajo para listado'!$AB$155:$AB$1048576,0),MATCH((CUADRO!K$4&amp;$E739),'Hoja de Trabajo para listado'!$AB$151:$BA$151,0)),0)+IFERROR(INDEX('Hoja de Trabajo para listado'!$BC$155:$CB$1048576,MATCH($A739,'Hoja de Trabajo para listado'!$BC$155:$BC$1048576,0),MATCH((CUADRO!K$4&amp;$E739),'Hoja de Trabajo para listado'!$BC$151:$CB$151,0)),0)+IFERROR(INDEX('Hoja de Trabajo para listado'!$DE$153:$DG$274,MATCH($A739,'Hoja de Trabajo para listado'!$DE$153:$DE$1048576,0),MATCH((CUADRO!K$4&amp;$E739),'Hoja de Trabajo para listado'!$DE$151:$DG$151,0)),0)+IFERROR(INDEX('Hoja de Trabajo para listado'!$CD$155:$DC$1048576,MATCH($A739,'Hoja de Trabajo para listado'!$CD$155:$CD$1048576,0),MATCH((CUADRO!K$4&amp;$E739),'Hoja de Trabajo para listado'!$CD$151:$DC$151,0)),0)</f>
        <v>0</v>
      </c>
      <c r="L739" s="241">
        <f ca="1">+IFERROR(INDEX('Hoja de Trabajo para listado'!$A$155:$Z$1048576,MATCH($A739,'Hoja de Trabajo para listado'!$A$155:$A$1048576,0),MATCH((CUADRO!L$4&amp;$E739),'Hoja de Trabajo para listado'!$A$151:$Z$151,0)),0)+IFERROR(INDEX('Hoja de Trabajo para listado'!$AB$155:$BA$1048576,MATCH($A739,'Hoja de Trabajo para listado'!$AB$155:$AB$1048576,0),MATCH((CUADRO!L$4&amp;$E739),'Hoja de Trabajo para listado'!$AB$151:$BA$151,0)),0)+IFERROR(INDEX('Hoja de Trabajo para listado'!$BC$155:$CB$1048576,MATCH($A739,'Hoja de Trabajo para listado'!$BC$155:$BC$1048576,0),MATCH((CUADRO!L$4&amp;$E739),'Hoja de Trabajo para listado'!$BC$151:$CB$151,0)),0)+IFERROR(INDEX('Hoja de Trabajo para listado'!$DE$153:$DG$274,MATCH($A739,'Hoja de Trabajo para listado'!$DE$153:$DE$1048576,0),MATCH((CUADRO!L$4&amp;$E739),'Hoja de Trabajo para listado'!$DE$151:$DG$151,0)),0)+IFERROR(INDEX('Hoja de Trabajo para listado'!$CD$155:$DC$1048576,MATCH($A739,'Hoja de Trabajo para listado'!$CD$155:$CD$1048576,0),MATCH((CUADRO!L$4&amp;$E739),'Hoja de Trabajo para listado'!$CD$151:$DC$151,0)),0)</f>
        <v>0</v>
      </c>
      <c r="M739" s="241">
        <f ca="1">+IFERROR(INDEX('Hoja de Trabajo para listado'!$A$155:$Z$1048576,MATCH($A739,'Hoja de Trabajo para listado'!$A$155:$A$1048576,0),MATCH((CUADRO!M$4&amp;$E739),'Hoja de Trabajo para listado'!$A$151:$Z$151,0)),0)+IFERROR(INDEX('Hoja de Trabajo para listado'!$AB$155:$BA$1048576,MATCH($A739,'Hoja de Trabajo para listado'!$AB$155:$AB$1048576,0),MATCH((CUADRO!M$4&amp;$E739),'Hoja de Trabajo para listado'!$AB$151:$BA$151,0)),0)+IFERROR(INDEX('Hoja de Trabajo para listado'!$BC$155:$CB$1048576,MATCH($A739,'Hoja de Trabajo para listado'!$BC$155:$BC$1048576,0),MATCH((CUADRO!M$4&amp;$E739),'Hoja de Trabajo para listado'!$BC$151:$CB$151,0)),0)+IFERROR(INDEX('Hoja de Trabajo para listado'!$DE$153:$DG$274,MATCH($A739,'Hoja de Trabajo para listado'!$DE$153:$DE$1048576,0),MATCH((CUADRO!M$4&amp;$E739),'Hoja de Trabajo para listado'!$DE$151:$DG$151,0)),0)+IFERROR(INDEX('Hoja de Trabajo para listado'!$CD$155:$DC$1048576,MATCH($A739,'Hoja de Trabajo para listado'!$CD$155:$CD$1048576,0),MATCH((CUADRO!M$4&amp;$E739),'Hoja de Trabajo para listado'!$CD$151:$DC$151,0)),0)</f>
        <v>0</v>
      </c>
      <c r="N739" s="241">
        <f ca="1">+IFERROR(INDEX('Hoja de Trabajo para listado'!$A$155:$Z$1048576,MATCH($A739,'Hoja de Trabajo para listado'!$A$155:$A$1048576,0),MATCH((CUADRO!N$4&amp;$E739),'Hoja de Trabajo para listado'!$A$151:$Z$151,0)),0)+IFERROR(INDEX('Hoja de Trabajo para listado'!$AB$155:$BA$1048576,MATCH($A739,'Hoja de Trabajo para listado'!$AB$155:$AB$1048576,0),MATCH((CUADRO!N$4&amp;$E739),'Hoja de Trabajo para listado'!$AB$151:$BA$151,0)),0)+IFERROR(INDEX('Hoja de Trabajo para listado'!$BC$155:$CB$1048576,MATCH($A739,'Hoja de Trabajo para listado'!$BC$155:$BC$1048576,0),MATCH((CUADRO!N$4&amp;$E739),'Hoja de Trabajo para listado'!$BC$151:$CB$151,0)),0)+IFERROR(INDEX('Hoja de Trabajo para listado'!$DE$153:$DG$274,MATCH($A739,'Hoja de Trabajo para listado'!$DE$153:$DE$1048576,0),MATCH((CUADRO!N$4&amp;$E739),'Hoja de Trabajo para listado'!$DE$151:$DG$151,0)),0)+IFERROR(INDEX('Hoja de Trabajo para listado'!$CD$155:$DC$1048576,MATCH($A739,'Hoja de Trabajo para listado'!$CD$155:$CD$1048576,0),MATCH((CUADRO!N$4&amp;$E739),'Hoja de Trabajo para listado'!$CD$151:$DC$151,0)),0)</f>
        <v>0</v>
      </c>
      <c r="O739" s="241">
        <f ca="1">+IFERROR(INDEX('Hoja de Trabajo para listado'!$A$155:$Z$1048576,MATCH($A739,'Hoja de Trabajo para listado'!$A$155:$A$1048576,0),MATCH((CUADRO!O$4&amp;$E739),'Hoja de Trabajo para listado'!$A$151:$Z$151,0)),0)+IFERROR(INDEX('Hoja de Trabajo para listado'!$AB$155:$BA$1048576,MATCH($A739,'Hoja de Trabajo para listado'!$AB$155:$AB$1048576,0),MATCH((CUADRO!O$4&amp;$E739),'Hoja de Trabajo para listado'!$AB$151:$BA$151,0)),0)+IFERROR(INDEX('Hoja de Trabajo para listado'!$BC$155:$CB$1048576,MATCH($A739,'Hoja de Trabajo para listado'!$BC$155:$BC$1048576,0),MATCH((CUADRO!O$4&amp;$E739),'Hoja de Trabajo para listado'!$BC$151:$CB$151,0)),0)+IFERROR(INDEX('Hoja de Trabajo para listado'!$DE$153:$DG$274,MATCH($A739,'Hoja de Trabajo para listado'!$DE$153:$DE$1048576,0),MATCH((CUADRO!O$4&amp;$E739),'Hoja de Trabajo para listado'!$DE$151:$DG$151,0)),0)+IFERROR(INDEX('Hoja de Trabajo para listado'!$CD$155:$DC$1048576,MATCH($A739,'Hoja de Trabajo para listado'!$CD$155:$CD$1048576,0),MATCH((CUADRO!O$4&amp;$E739),'Hoja de Trabajo para listado'!$CD$151:$DC$151,0)),0)</f>
        <v>0</v>
      </c>
      <c r="P739" s="241">
        <f ca="1">+IFERROR(INDEX('Hoja de Trabajo para listado'!$A$155:$Z$1048576,MATCH($A739,'Hoja de Trabajo para listado'!$A$155:$A$1048576,0),MATCH((CUADRO!P$4&amp;$E739),'Hoja de Trabajo para listado'!$A$151:$Z$151,0)),0)+IFERROR(INDEX('Hoja de Trabajo para listado'!$AB$155:$BA$1048576,MATCH($A739,'Hoja de Trabajo para listado'!$AB$155:$AB$1048576,0),MATCH((CUADRO!P$4&amp;$E739),'Hoja de Trabajo para listado'!$AB$151:$BA$151,0)),0)+IFERROR(INDEX('Hoja de Trabajo para listado'!$BC$155:$CB$1048576,MATCH($A739,'Hoja de Trabajo para listado'!$BC$155:$BC$1048576,0),MATCH((CUADRO!P$4&amp;$E739),'Hoja de Trabajo para listado'!$BC$151:$CB$151,0)),0)+IFERROR(INDEX('Hoja de Trabajo para listado'!$DE$153:$DG$274,MATCH($A739,'Hoja de Trabajo para listado'!$DE$153:$DE$1048576,0),MATCH((CUADRO!P$4&amp;$E739),'Hoja de Trabajo para listado'!$DE$151:$DG$151,0)),0)+IFERROR(INDEX('Hoja de Trabajo para listado'!$CD$155:$DC$1048576,MATCH($A739,'Hoja de Trabajo para listado'!$CD$155:$CD$1048576,0),MATCH((CUADRO!P$4&amp;$E739),'Hoja de Trabajo para listado'!$CD$151:$DC$151,0)),0)</f>
        <v>0</v>
      </c>
      <c r="Q739" s="241">
        <f ca="1">+IFERROR(INDEX('Hoja de Trabajo para listado'!$A$155:$Z$1048576,MATCH($A739,'Hoja de Trabajo para listado'!$A$155:$A$1048576,0),MATCH((CUADRO!Q$4&amp;$E739),'Hoja de Trabajo para listado'!$A$151:$Z$151,0)),0)+IFERROR(INDEX('Hoja de Trabajo para listado'!$AB$155:$BA$1048576,MATCH($A739,'Hoja de Trabajo para listado'!$AB$155:$AB$1048576,0),MATCH((CUADRO!Q$4&amp;$E739),'Hoja de Trabajo para listado'!$AB$151:$BA$151,0)),0)+IFERROR(INDEX('Hoja de Trabajo para listado'!$BC$155:$CB$1048576,MATCH($A739,'Hoja de Trabajo para listado'!$BC$155:$BC$1048576,0),MATCH((CUADRO!Q$4&amp;$E739),'Hoja de Trabajo para listado'!$BC$151:$CB$151,0)),0)+IFERROR(INDEX('Hoja de Trabajo para listado'!$DE$153:$DG$274,MATCH($A739,'Hoja de Trabajo para listado'!$DE$153:$DE$1048576,0),MATCH((CUADRO!Q$4&amp;$E739),'Hoja de Trabajo para listado'!$DE$151:$DG$151,0)),0)+IFERROR(INDEX('Hoja de Trabajo para listado'!$CD$155:$DC$1048576,MATCH($A739,'Hoja de Trabajo para listado'!$CD$155:$CD$1048576,0),MATCH((CUADRO!Q$4&amp;$E739),'Hoja de Trabajo para listado'!$CD$151:$DC$151,0)),0)</f>
        <v>0</v>
      </c>
      <c r="R739" s="241">
        <f t="shared" ca="1" si="22"/>
        <v>0</v>
      </c>
      <c r="S739" s="247"/>
      <c r="T739" s="241">
        <f ca="1">+T740</f>
        <v>0</v>
      </c>
      <c r="U739" s="240">
        <f t="shared" si="23"/>
        <v>1</v>
      </c>
    </row>
    <row r="740" spans="1:21" customFormat="1" ht="15" hidden="1" customHeight="1">
      <c r="A740" s="32">
        <v>1334</v>
      </c>
      <c r="B740" s="382"/>
      <c r="C740" s="245" t="str">
        <f>+VLOOKUP(A740,bd_lista!$A$3:$C$592,3,FALSE)</f>
        <v>Gobierno Autónomo Municipal de Chimoré</v>
      </c>
      <c r="D740" s="384"/>
      <c r="E740" s="242" t="s">
        <v>684</v>
      </c>
      <c r="F740" s="241">
        <f ca="1">+IFERROR(INDEX('Hoja de Trabajo para listado'!$A$155:$Z$1048576,MATCH($A740,'Hoja de Trabajo para listado'!$A$155:$A$1048576,0),MATCH((CUADRO!F$4&amp;$E740),'Hoja de Trabajo para listado'!$A$151:$Z$151,0)),0)+IFERROR(INDEX('Hoja de Trabajo para listado'!$AB$155:$BA$1048576,MATCH($A740,'Hoja de Trabajo para listado'!$AB$155:$AB$1048576,0),MATCH((CUADRO!F$4&amp;$E740),'Hoja de Trabajo para listado'!$AB$151:$BA$151,0)),0)+IFERROR(INDEX('Hoja de Trabajo para listado'!$BC$155:$CB$1048576,MATCH($A740,'Hoja de Trabajo para listado'!$BC$155:$BC$1048576,0),MATCH((CUADRO!F$4&amp;$E740),'Hoja de Trabajo para listado'!$BC$151:$CB$151,0)),0)+IFERROR(INDEX('Hoja de Trabajo para listado'!$DE$153:$DG$274,MATCH($A740,'Hoja de Trabajo para listado'!$DE$153:$DE$1048576,0),MATCH((CUADRO!F$4&amp;$E740),'Hoja de Trabajo para listado'!$DE$151:$DG$151,0)),0)+IFERROR(INDEX('Hoja de Trabajo para listado'!$CD$155:$DC$1048576,MATCH($A740,'Hoja de Trabajo para listado'!$CD$155:$CD$1048576,0),MATCH((CUADRO!F$4&amp;$E740),'Hoja de Trabajo para listado'!$CD$151:$DC$151,0)),0)</f>
        <v>0</v>
      </c>
      <c r="G740" s="241">
        <f ca="1">+IFERROR(INDEX('Hoja de Trabajo para listado'!$A$155:$Z$1048576,MATCH($A740,'Hoja de Trabajo para listado'!$A$155:$A$1048576,0),MATCH((CUADRO!G$4&amp;$E740),'Hoja de Trabajo para listado'!$A$151:$Z$151,0)),0)+IFERROR(INDEX('Hoja de Trabajo para listado'!$AB$155:$BA$1048576,MATCH($A740,'Hoja de Trabajo para listado'!$AB$155:$AB$1048576,0),MATCH((CUADRO!G$4&amp;$E740),'Hoja de Trabajo para listado'!$AB$151:$BA$151,0)),0)+IFERROR(INDEX('Hoja de Trabajo para listado'!$BC$155:$CB$1048576,MATCH($A740,'Hoja de Trabajo para listado'!$BC$155:$BC$1048576,0),MATCH((CUADRO!G$4&amp;$E740),'Hoja de Trabajo para listado'!$BC$151:$CB$151,0)),0)+IFERROR(INDEX('Hoja de Trabajo para listado'!$DE$153:$DG$274,MATCH($A740,'Hoja de Trabajo para listado'!$DE$153:$DE$1048576,0),MATCH((CUADRO!G$4&amp;$E740),'Hoja de Trabajo para listado'!$DE$151:$DG$151,0)),0)+IFERROR(INDEX('Hoja de Trabajo para listado'!$CD$155:$DC$1048576,MATCH($A740,'Hoja de Trabajo para listado'!$CD$155:$CD$1048576,0),MATCH((CUADRO!G$4&amp;$E740),'Hoja de Trabajo para listado'!$CD$151:$DC$151,0)),0)</f>
        <v>0</v>
      </c>
      <c r="H740" s="241">
        <f ca="1">+IFERROR(INDEX('Hoja de Trabajo para listado'!$A$155:$Z$1048576,MATCH($A740,'Hoja de Trabajo para listado'!$A$155:$A$1048576,0),MATCH((CUADRO!H$4&amp;$E740),'Hoja de Trabajo para listado'!$A$151:$Z$151,0)),0)+IFERROR(INDEX('Hoja de Trabajo para listado'!$AB$155:$BA$1048576,MATCH($A740,'Hoja de Trabajo para listado'!$AB$155:$AB$1048576,0),MATCH((CUADRO!H$4&amp;$E740),'Hoja de Trabajo para listado'!$AB$151:$BA$151,0)),0)+IFERROR(INDEX('Hoja de Trabajo para listado'!$BC$155:$CB$1048576,MATCH($A740,'Hoja de Trabajo para listado'!$BC$155:$BC$1048576,0),MATCH((CUADRO!H$4&amp;$E740),'Hoja de Trabajo para listado'!$BC$151:$CB$151,0)),0)+IFERROR(INDEX('Hoja de Trabajo para listado'!$DE$153:$DG$274,MATCH($A740,'Hoja de Trabajo para listado'!$DE$153:$DE$1048576,0),MATCH((CUADRO!H$4&amp;$E740),'Hoja de Trabajo para listado'!$DE$151:$DG$151,0)),0)+IFERROR(INDEX('Hoja de Trabajo para listado'!$CD$155:$DC$1048576,MATCH($A740,'Hoja de Trabajo para listado'!$CD$155:$CD$1048576,0),MATCH((CUADRO!H$4&amp;$E740),'Hoja de Trabajo para listado'!$CD$151:$DC$151,0)),0)</f>
        <v>0</v>
      </c>
      <c r="I740" s="241">
        <f ca="1">+IFERROR(INDEX('Hoja de Trabajo para listado'!$A$155:$Z$1048576,MATCH($A740,'Hoja de Trabajo para listado'!$A$155:$A$1048576,0),MATCH((CUADRO!I$4&amp;$E740),'Hoja de Trabajo para listado'!$A$151:$Z$151,0)),0)+IFERROR(INDEX('Hoja de Trabajo para listado'!$AB$155:$BA$1048576,MATCH($A740,'Hoja de Trabajo para listado'!$AB$155:$AB$1048576,0),MATCH((CUADRO!I$4&amp;$E740),'Hoja de Trabajo para listado'!$AB$151:$BA$151,0)),0)+IFERROR(INDEX('Hoja de Trabajo para listado'!$BC$155:$CB$1048576,MATCH($A740,'Hoja de Trabajo para listado'!$BC$155:$BC$1048576,0),MATCH((CUADRO!I$4&amp;$E740),'Hoja de Trabajo para listado'!$BC$151:$CB$151,0)),0)+IFERROR(INDEX('Hoja de Trabajo para listado'!$DE$153:$DG$274,MATCH($A740,'Hoja de Trabajo para listado'!$DE$153:$DE$1048576,0),MATCH((CUADRO!I$4&amp;$E740),'Hoja de Trabajo para listado'!$DE$151:$DG$151,0)),0)+IFERROR(INDEX('Hoja de Trabajo para listado'!$CD$155:$DC$1048576,MATCH($A740,'Hoja de Trabajo para listado'!$CD$155:$CD$1048576,0),MATCH((CUADRO!I$4&amp;$E740),'Hoja de Trabajo para listado'!$CD$151:$DC$151,0)),0)</f>
        <v>0</v>
      </c>
      <c r="J740" s="241">
        <f ca="1">+IFERROR(INDEX('Hoja de Trabajo para listado'!$A$155:$Z$1048576,MATCH($A740,'Hoja de Trabajo para listado'!$A$155:$A$1048576,0),MATCH((CUADRO!J$4&amp;$E740),'Hoja de Trabajo para listado'!$A$151:$Z$151,0)),0)+IFERROR(INDEX('Hoja de Trabajo para listado'!$AB$155:$BA$1048576,MATCH($A740,'Hoja de Trabajo para listado'!$AB$155:$AB$1048576,0),MATCH((CUADRO!J$4&amp;$E740),'Hoja de Trabajo para listado'!$AB$151:$BA$151,0)),0)+IFERROR(INDEX('Hoja de Trabajo para listado'!$BC$155:$CB$1048576,MATCH($A740,'Hoja de Trabajo para listado'!$BC$155:$BC$1048576,0),MATCH((CUADRO!J$4&amp;$E740),'Hoja de Trabajo para listado'!$BC$151:$CB$151,0)),0)+IFERROR(INDEX('Hoja de Trabajo para listado'!$DE$153:$DG$274,MATCH($A740,'Hoja de Trabajo para listado'!$DE$153:$DE$1048576,0),MATCH((CUADRO!J$4&amp;$E740),'Hoja de Trabajo para listado'!$DE$151:$DG$151,0)),0)+IFERROR(INDEX('Hoja de Trabajo para listado'!$CD$155:$DC$1048576,MATCH($A740,'Hoja de Trabajo para listado'!$CD$155:$CD$1048576,0),MATCH((CUADRO!J$4&amp;$E740),'Hoja de Trabajo para listado'!$CD$151:$DC$151,0)),0)</f>
        <v>0</v>
      </c>
      <c r="K740" s="241">
        <f ca="1">+IFERROR(INDEX('Hoja de Trabajo para listado'!$A$155:$Z$1048576,MATCH($A740,'Hoja de Trabajo para listado'!$A$155:$A$1048576,0),MATCH((CUADRO!K$4&amp;$E740),'Hoja de Trabajo para listado'!$A$151:$Z$151,0)),0)+IFERROR(INDEX('Hoja de Trabajo para listado'!$AB$155:$BA$1048576,MATCH($A740,'Hoja de Trabajo para listado'!$AB$155:$AB$1048576,0),MATCH((CUADRO!K$4&amp;$E740),'Hoja de Trabajo para listado'!$AB$151:$BA$151,0)),0)+IFERROR(INDEX('Hoja de Trabajo para listado'!$BC$155:$CB$1048576,MATCH($A740,'Hoja de Trabajo para listado'!$BC$155:$BC$1048576,0),MATCH((CUADRO!K$4&amp;$E740),'Hoja de Trabajo para listado'!$BC$151:$CB$151,0)),0)+IFERROR(INDEX('Hoja de Trabajo para listado'!$DE$153:$DG$274,MATCH($A740,'Hoja de Trabajo para listado'!$DE$153:$DE$1048576,0),MATCH((CUADRO!K$4&amp;$E740),'Hoja de Trabajo para listado'!$DE$151:$DG$151,0)),0)+IFERROR(INDEX('Hoja de Trabajo para listado'!$CD$155:$DC$1048576,MATCH($A740,'Hoja de Trabajo para listado'!$CD$155:$CD$1048576,0),MATCH((CUADRO!K$4&amp;$E740),'Hoja de Trabajo para listado'!$CD$151:$DC$151,0)),0)</f>
        <v>0</v>
      </c>
      <c r="L740" s="241">
        <f ca="1">+IFERROR(INDEX('Hoja de Trabajo para listado'!$A$155:$Z$1048576,MATCH($A740,'Hoja de Trabajo para listado'!$A$155:$A$1048576,0),MATCH((CUADRO!L$4&amp;$E740),'Hoja de Trabajo para listado'!$A$151:$Z$151,0)),0)+IFERROR(INDEX('Hoja de Trabajo para listado'!$AB$155:$BA$1048576,MATCH($A740,'Hoja de Trabajo para listado'!$AB$155:$AB$1048576,0),MATCH((CUADRO!L$4&amp;$E740),'Hoja de Trabajo para listado'!$AB$151:$BA$151,0)),0)+IFERROR(INDEX('Hoja de Trabajo para listado'!$BC$155:$CB$1048576,MATCH($A740,'Hoja de Trabajo para listado'!$BC$155:$BC$1048576,0),MATCH((CUADRO!L$4&amp;$E740),'Hoja de Trabajo para listado'!$BC$151:$CB$151,0)),0)+IFERROR(INDEX('Hoja de Trabajo para listado'!$DE$153:$DG$274,MATCH($A740,'Hoja de Trabajo para listado'!$DE$153:$DE$1048576,0),MATCH((CUADRO!L$4&amp;$E740),'Hoja de Trabajo para listado'!$DE$151:$DG$151,0)),0)+IFERROR(INDEX('Hoja de Trabajo para listado'!$CD$155:$DC$1048576,MATCH($A740,'Hoja de Trabajo para listado'!$CD$155:$CD$1048576,0),MATCH((CUADRO!L$4&amp;$E740),'Hoja de Trabajo para listado'!$CD$151:$DC$151,0)),0)</f>
        <v>0</v>
      </c>
      <c r="M740" s="241">
        <f ca="1">+IFERROR(INDEX('Hoja de Trabajo para listado'!$A$155:$Z$1048576,MATCH($A740,'Hoja de Trabajo para listado'!$A$155:$A$1048576,0),MATCH((CUADRO!M$4&amp;$E740),'Hoja de Trabajo para listado'!$A$151:$Z$151,0)),0)+IFERROR(INDEX('Hoja de Trabajo para listado'!$AB$155:$BA$1048576,MATCH($A740,'Hoja de Trabajo para listado'!$AB$155:$AB$1048576,0),MATCH((CUADRO!M$4&amp;$E740),'Hoja de Trabajo para listado'!$AB$151:$BA$151,0)),0)+IFERROR(INDEX('Hoja de Trabajo para listado'!$BC$155:$CB$1048576,MATCH($A740,'Hoja de Trabajo para listado'!$BC$155:$BC$1048576,0),MATCH((CUADRO!M$4&amp;$E740),'Hoja de Trabajo para listado'!$BC$151:$CB$151,0)),0)+IFERROR(INDEX('Hoja de Trabajo para listado'!$DE$153:$DG$274,MATCH($A740,'Hoja de Trabajo para listado'!$DE$153:$DE$1048576,0),MATCH((CUADRO!M$4&amp;$E740),'Hoja de Trabajo para listado'!$DE$151:$DG$151,0)),0)+IFERROR(INDEX('Hoja de Trabajo para listado'!$CD$155:$DC$1048576,MATCH($A740,'Hoja de Trabajo para listado'!$CD$155:$CD$1048576,0),MATCH((CUADRO!M$4&amp;$E740),'Hoja de Trabajo para listado'!$CD$151:$DC$151,0)),0)</f>
        <v>0</v>
      </c>
      <c r="N740" s="241">
        <f ca="1">+IFERROR(INDEX('Hoja de Trabajo para listado'!$A$155:$Z$1048576,MATCH($A740,'Hoja de Trabajo para listado'!$A$155:$A$1048576,0),MATCH((CUADRO!N$4&amp;$E740),'Hoja de Trabajo para listado'!$A$151:$Z$151,0)),0)+IFERROR(INDEX('Hoja de Trabajo para listado'!$AB$155:$BA$1048576,MATCH($A740,'Hoja de Trabajo para listado'!$AB$155:$AB$1048576,0),MATCH((CUADRO!N$4&amp;$E740),'Hoja de Trabajo para listado'!$AB$151:$BA$151,0)),0)+IFERROR(INDEX('Hoja de Trabajo para listado'!$BC$155:$CB$1048576,MATCH($A740,'Hoja de Trabajo para listado'!$BC$155:$BC$1048576,0),MATCH((CUADRO!N$4&amp;$E740),'Hoja de Trabajo para listado'!$BC$151:$CB$151,0)),0)+IFERROR(INDEX('Hoja de Trabajo para listado'!$DE$153:$DG$274,MATCH($A740,'Hoja de Trabajo para listado'!$DE$153:$DE$1048576,0),MATCH((CUADRO!N$4&amp;$E740),'Hoja de Trabajo para listado'!$DE$151:$DG$151,0)),0)+IFERROR(INDEX('Hoja de Trabajo para listado'!$CD$155:$DC$1048576,MATCH($A740,'Hoja de Trabajo para listado'!$CD$155:$CD$1048576,0),MATCH((CUADRO!N$4&amp;$E740),'Hoja de Trabajo para listado'!$CD$151:$DC$151,0)),0)</f>
        <v>0</v>
      </c>
      <c r="O740" s="241">
        <f ca="1">+IFERROR(INDEX('Hoja de Trabajo para listado'!$A$155:$Z$1048576,MATCH($A740,'Hoja de Trabajo para listado'!$A$155:$A$1048576,0),MATCH((CUADRO!O$4&amp;$E740),'Hoja de Trabajo para listado'!$A$151:$Z$151,0)),0)+IFERROR(INDEX('Hoja de Trabajo para listado'!$AB$155:$BA$1048576,MATCH($A740,'Hoja de Trabajo para listado'!$AB$155:$AB$1048576,0),MATCH((CUADRO!O$4&amp;$E740),'Hoja de Trabajo para listado'!$AB$151:$BA$151,0)),0)+IFERROR(INDEX('Hoja de Trabajo para listado'!$BC$155:$CB$1048576,MATCH($A740,'Hoja de Trabajo para listado'!$BC$155:$BC$1048576,0),MATCH((CUADRO!O$4&amp;$E740),'Hoja de Trabajo para listado'!$BC$151:$CB$151,0)),0)+IFERROR(INDEX('Hoja de Trabajo para listado'!$DE$153:$DG$274,MATCH($A740,'Hoja de Trabajo para listado'!$DE$153:$DE$1048576,0),MATCH((CUADRO!O$4&amp;$E740),'Hoja de Trabajo para listado'!$DE$151:$DG$151,0)),0)+IFERROR(INDEX('Hoja de Trabajo para listado'!$CD$155:$DC$1048576,MATCH($A740,'Hoja de Trabajo para listado'!$CD$155:$CD$1048576,0),MATCH((CUADRO!O$4&amp;$E740),'Hoja de Trabajo para listado'!$CD$151:$DC$151,0)),0)</f>
        <v>0</v>
      </c>
      <c r="P740" s="241">
        <f ca="1">+IFERROR(INDEX('Hoja de Trabajo para listado'!$A$155:$Z$1048576,MATCH($A740,'Hoja de Trabajo para listado'!$A$155:$A$1048576,0),MATCH((CUADRO!P$4&amp;$E740),'Hoja de Trabajo para listado'!$A$151:$Z$151,0)),0)+IFERROR(INDEX('Hoja de Trabajo para listado'!$AB$155:$BA$1048576,MATCH($A740,'Hoja de Trabajo para listado'!$AB$155:$AB$1048576,0),MATCH((CUADRO!P$4&amp;$E740),'Hoja de Trabajo para listado'!$AB$151:$BA$151,0)),0)+IFERROR(INDEX('Hoja de Trabajo para listado'!$BC$155:$CB$1048576,MATCH($A740,'Hoja de Trabajo para listado'!$BC$155:$BC$1048576,0),MATCH((CUADRO!P$4&amp;$E740),'Hoja de Trabajo para listado'!$BC$151:$CB$151,0)),0)+IFERROR(INDEX('Hoja de Trabajo para listado'!$DE$153:$DG$274,MATCH($A740,'Hoja de Trabajo para listado'!$DE$153:$DE$1048576,0),MATCH((CUADRO!P$4&amp;$E740),'Hoja de Trabajo para listado'!$DE$151:$DG$151,0)),0)+IFERROR(INDEX('Hoja de Trabajo para listado'!$CD$155:$DC$1048576,MATCH($A740,'Hoja de Trabajo para listado'!$CD$155:$CD$1048576,0),MATCH((CUADRO!P$4&amp;$E740),'Hoja de Trabajo para listado'!$CD$151:$DC$151,0)),0)</f>
        <v>0</v>
      </c>
      <c r="Q740" s="241">
        <f ca="1">+IFERROR(INDEX('Hoja de Trabajo para listado'!$A$155:$Z$1048576,MATCH($A740,'Hoja de Trabajo para listado'!$A$155:$A$1048576,0),MATCH((CUADRO!Q$4&amp;$E740),'Hoja de Trabajo para listado'!$A$151:$Z$151,0)),0)+IFERROR(INDEX('Hoja de Trabajo para listado'!$AB$155:$BA$1048576,MATCH($A740,'Hoja de Trabajo para listado'!$AB$155:$AB$1048576,0),MATCH((CUADRO!Q$4&amp;$E740),'Hoja de Trabajo para listado'!$AB$151:$BA$151,0)),0)+IFERROR(INDEX('Hoja de Trabajo para listado'!$BC$155:$CB$1048576,MATCH($A740,'Hoja de Trabajo para listado'!$BC$155:$BC$1048576,0),MATCH((CUADRO!Q$4&amp;$E740),'Hoja de Trabajo para listado'!$BC$151:$CB$151,0)),0)+IFERROR(INDEX('Hoja de Trabajo para listado'!$DE$153:$DG$274,MATCH($A740,'Hoja de Trabajo para listado'!$DE$153:$DE$1048576,0),MATCH((CUADRO!Q$4&amp;$E740),'Hoja de Trabajo para listado'!$DE$151:$DG$151,0)),0)+IFERROR(INDEX('Hoja de Trabajo para listado'!$CD$155:$DC$1048576,MATCH($A740,'Hoja de Trabajo para listado'!$CD$155:$CD$1048576,0),MATCH((CUADRO!Q$4&amp;$E740),'Hoja de Trabajo para listado'!$CD$151:$DC$151,0)),0)</f>
        <v>0</v>
      </c>
      <c r="R740" s="241">
        <f t="shared" ca="1" si="22"/>
        <v>0</v>
      </c>
      <c r="S740" s="247">
        <f ca="1">+R739+R740</f>
        <v>0</v>
      </c>
      <c r="T740" s="241">
        <f ca="1">+S740</f>
        <v>0</v>
      </c>
      <c r="U740" s="240">
        <f t="shared" si="23"/>
        <v>2</v>
      </c>
    </row>
    <row r="741" spans="1:21" customFormat="1" ht="15" hidden="1" customHeight="1">
      <c r="A741" s="32">
        <v>1335</v>
      </c>
      <c r="B741" s="381">
        <f>+A741</f>
        <v>1335</v>
      </c>
      <c r="C741" s="245" t="str">
        <f>+VLOOKUP(A741,bd_lista!$A$3:$C$592,3,FALSE)</f>
        <v>Gobierno Autónomo Municipal de Puerto Villarroel</v>
      </c>
      <c r="D741" s="383" t="str">
        <f>+C741</f>
        <v>Gobierno Autónomo Municipal de Puerto Villarroel</v>
      </c>
      <c r="E741" s="240" t="s">
        <v>683</v>
      </c>
      <c r="F741" s="241">
        <f ca="1">+IFERROR(INDEX('Hoja de Trabajo para listado'!$A$155:$Z$1048576,MATCH($A741,'Hoja de Trabajo para listado'!$A$155:$A$1048576,0),MATCH((CUADRO!F$4&amp;$E741),'Hoja de Trabajo para listado'!$A$151:$Z$151,0)),0)+IFERROR(INDEX('Hoja de Trabajo para listado'!$AB$155:$BA$1048576,MATCH($A741,'Hoja de Trabajo para listado'!$AB$155:$AB$1048576,0),MATCH((CUADRO!F$4&amp;$E741),'Hoja de Trabajo para listado'!$AB$151:$BA$151,0)),0)+IFERROR(INDEX('Hoja de Trabajo para listado'!$BC$155:$CB$1048576,MATCH($A741,'Hoja de Trabajo para listado'!$BC$155:$BC$1048576,0),MATCH((CUADRO!F$4&amp;$E741),'Hoja de Trabajo para listado'!$BC$151:$CB$151,0)),0)+IFERROR(INDEX('Hoja de Trabajo para listado'!$DE$153:$DG$274,MATCH($A741,'Hoja de Trabajo para listado'!$DE$153:$DE$1048576,0),MATCH((CUADRO!F$4&amp;$E741),'Hoja de Trabajo para listado'!$DE$151:$DG$151,0)),0)+IFERROR(INDEX('Hoja de Trabajo para listado'!$CD$155:$DC$1048576,MATCH($A741,'Hoja de Trabajo para listado'!$CD$155:$CD$1048576,0),MATCH((CUADRO!F$4&amp;$E741),'Hoja de Trabajo para listado'!$CD$151:$DC$151,0)),0)</f>
        <v>0</v>
      </c>
      <c r="G741" s="241">
        <f ca="1">+IFERROR(INDEX('Hoja de Trabajo para listado'!$A$155:$Z$1048576,MATCH($A741,'Hoja de Trabajo para listado'!$A$155:$A$1048576,0),MATCH((CUADRO!G$4&amp;$E741),'Hoja de Trabajo para listado'!$A$151:$Z$151,0)),0)+IFERROR(INDEX('Hoja de Trabajo para listado'!$AB$155:$BA$1048576,MATCH($A741,'Hoja de Trabajo para listado'!$AB$155:$AB$1048576,0),MATCH((CUADRO!G$4&amp;$E741),'Hoja de Trabajo para listado'!$AB$151:$BA$151,0)),0)+IFERROR(INDEX('Hoja de Trabajo para listado'!$BC$155:$CB$1048576,MATCH($A741,'Hoja de Trabajo para listado'!$BC$155:$BC$1048576,0),MATCH((CUADRO!G$4&amp;$E741),'Hoja de Trabajo para listado'!$BC$151:$CB$151,0)),0)+IFERROR(INDEX('Hoja de Trabajo para listado'!$DE$153:$DG$274,MATCH($A741,'Hoja de Trabajo para listado'!$DE$153:$DE$1048576,0),MATCH((CUADRO!G$4&amp;$E741),'Hoja de Trabajo para listado'!$DE$151:$DG$151,0)),0)+IFERROR(INDEX('Hoja de Trabajo para listado'!$CD$155:$DC$1048576,MATCH($A741,'Hoja de Trabajo para listado'!$CD$155:$CD$1048576,0),MATCH((CUADRO!G$4&amp;$E741),'Hoja de Trabajo para listado'!$CD$151:$DC$151,0)),0)</f>
        <v>0</v>
      </c>
      <c r="H741" s="241">
        <f ca="1">+IFERROR(INDEX('Hoja de Trabajo para listado'!$A$155:$Z$1048576,MATCH($A741,'Hoja de Trabajo para listado'!$A$155:$A$1048576,0),MATCH((CUADRO!H$4&amp;$E741),'Hoja de Trabajo para listado'!$A$151:$Z$151,0)),0)+IFERROR(INDEX('Hoja de Trabajo para listado'!$AB$155:$BA$1048576,MATCH($A741,'Hoja de Trabajo para listado'!$AB$155:$AB$1048576,0),MATCH((CUADRO!H$4&amp;$E741),'Hoja de Trabajo para listado'!$AB$151:$BA$151,0)),0)+IFERROR(INDEX('Hoja de Trabajo para listado'!$BC$155:$CB$1048576,MATCH($A741,'Hoja de Trabajo para listado'!$BC$155:$BC$1048576,0),MATCH((CUADRO!H$4&amp;$E741),'Hoja de Trabajo para listado'!$BC$151:$CB$151,0)),0)+IFERROR(INDEX('Hoja de Trabajo para listado'!$DE$153:$DG$274,MATCH($A741,'Hoja de Trabajo para listado'!$DE$153:$DE$1048576,0),MATCH((CUADRO!H$4&amp;$E741),'Hoja de Trabajo para listado'!$DE$151:$DG$151,0)),0)+IFERROR(INDEX('Hoja de Trabajo para listado'!$CD$155:$DC$1048576,MATCH($A741,'Hoja de Trabajo para listado'!$CD$155:$CD$1048576,0),MATCH((CUADRO!H$4&amp;$E741),'Hoja de Trabajo para listado'!$CD$151:$DC$151,0)),0)</f>
        <v>0</v>
      </c>
      <c r="I741" s="241">
        <f ca="1">+IFERROR(INDEX('Hoja de Trabajo para listado'!$A$155:$Z$1048576,MATCH($A741,'Hoja de Trabajo para listado'!$A$155:$A$1048576,0),MATCH((CUADRO!I$4&amp;$E741),'Hoja de Trabajo para listado'!$A$151:$Z$151,0)),0)+IFERROR(INDEX('Hoja de Trabajo para listado'!$AB$155:$BA$1048576,MATCH($A741,'Hoja de Trabajo para listado'!$AB$155:$AB$1048576,0),MATCH((CUADRO!I$4&amp;$E741),'Hoja de Trabajo para listado'!$AB$151:$BA$151,0)),0)+IFERROR(INDEX('Hoja de Trabajo para listado'!$BC$155:$CB$1048576,MATCH($A741,'Hoja de Trabajo para listado'!$BC$155:$BC$1048576,0),MATCH((CUADRO!I$4&amp;$E741),'Hoja de Trabajo para listado'!$BC$151:$CB$151,0)),0)+IFERROR(INDEX('Hoja de Trabajo para listado'!$DE$153:$DG$274,MATCH($A741,'Hoja de Trabajo para listado'!$DE$153:$DE$1048576,0),MATCH((CUADRO!I$4&amp;$E741),'Hoja de Trabajo para listado'!$DE$151:$DG$151,0)),0)+IFERROR(INDEX('Hoja de Trabajo para listado'!$CD$155:$DC$1048576,MATCH($A741,'Hoja de Trabajo para listado'!$CD$155:$CD$1048576,0),MATCH((CUADRO!I$4&amp;$E741),'Hoja de Trabajo para listado'!$CD$151:$DC$151,0)),0)</f>
        <v>0</v>
      </c>
      <c r="J741" s="241">
        <f ca="1">+IFERROR(INDEX('Hoja de Trabajo para listado'!$A$155:$Z$1048576,MATCH($A741,'Hoja de Trabajo para listado'!$A$155:$A$1048576,0),MATCH((CUADRO!J$4&amp;$E741),'Hoja de Trabajo para listado'!$A$151:$Z$151,0)),0)+IFERROR(INDEX('Hoja de Trabajo para listado'!$AB$155:$BA$1048576,MATCH($A741,'Hoja de Trabajo para listado'!$AB$155:$AB$1048576,0),MATCH((CUADRO!J$4&amp;$E741),'Hoja de Trabajo para listado'!$AB$151:$BA$151,0)),0)+IFERROR(INDEX('Hoja de Trabajo para listado'!$BC$155:$CB$1048576,MATCH($A741,'Hoja de Trabajo para listado'!$BC$155:$BC$1048576,0),MATCH((CUADRO!J$4&amp;$E741),'Hoja de Trabajo para listado'!$BC$151:$CB$151,0)),0)+IFERROR(INDEX('Hoja de Trabajo para listado'!$DE$153:$DG$274,MATCH($A741,'Hoja de Trabajo para listado'!$DE$153:$DE$1048576,0),MATCH((CUADRO!J$4&amp;$E741),'Hoja de Trabajo para listado'!$DE$151:$DG$151,0)),0)+IFERROR(INDEX('Hoja de Trabajo para listado'!$CD$155:$DC$1048576,MATCH($A741,'Hoja de Trabajo para listado'!$CD$155:$CD$1048576,0),MATCH((CUADRO!J$4&amp;$E741),'Hoja de Trabajo para listado'!$CD$151:$DC$151,0)),0)</f>
        <v>0</v>
      </c>
      <c r="K741" s="241">
        <f ca="1">+IFERROR(INDEX('Hoja de Trabajo para listado'!$A$155:$Z$1048576,MATCH($A741,'Hoja de Trabajo para listado'!$A$155:$A$1048576,0),MATCH((CUADRO!K$4&amp;$E741),'Hoja de Trabajo para listado'!$A$151:$Z$151,0)),0)+IFERROR(INDEX('Hoja de Trabajo para listado'!$AB$155:$BA$1048576,MATCH($A741,'Hoja de Trabajo para listado'!$AB$155:$AB$1048576,0),MATCH((CUADRO!K$4&amp;$E741),'Hoja de Trabajo para listado'!$AB$151:$BA$151,0)),0)+IFERROR(INDEX('Hoja de Trabajo para listado'!$BC$155:$CB$1048576,MATCH($A741,'Hoja de Trabajo para listado'!$BC$155:$BC$1048576,0),MATCH((CUADRO!K$4&amp;$E741),'Hoja de Trabajo para listado'!$BC$151:$CB$151,0)),0)+IFERROR(INDEX('Hoja de Trabajo para listado'!$DE$153:$DG$274,MATCH($A741,'Hoja de Trabajo para listado'!$DE$153:$DE$1048576,0),MATCH((CUADRO!K$4&amp;$E741),'Hoja de Trabajo para listado'!$DE$151:$DG$151,0)),0)+IFERROR(INDEX('Hoja de Trabajo para listado'!$CD$155:$DC$1048576,MATCH($A741,'Hoja de Trabajo para listado'!$CD$155:$CD$1048576,0),MATCH((CUADRO!K$4&amp;$E741),'Hoja de Trabajo para listado'!$CD$151:$DC$151,0)),0)</f>
        <v>0</v>
      </c>
      <c r="L741" s="241">
        <f ca="1">+IFERROR(INDEX('Hoja de Trabajo para listado'!$A$155:$Z$1048576,MATCH($A741,'Hoja de Trabajo para listado'!$A$155:$A$1048576,0),MATCH((CUADRO!L$4&amp;$E741),'Hoja de Trabajo para listado'!$A$151:$Z$151,0)),0)+IFERROR(INDEX('Hoja de Trabajo para listado'!$AB$155:$BA$1048576,MATCH($A741,'Hoja de Trabajo para listado'!$AB$155:$AB$1048576,0),MATCH((CUADRO!L$4&amp;$E741),'Hoja de Trabajo para listado'!$AB$151:$BA$151,0)),0)+IFERROR(INDEX('Hoja de Trabajo para listado'!$BC$155:$CB$1048576,MATCH($A741,'Hoja de Trabajo para listado'!$BC$155:$BC$1048576,0),MATCH((CUADRO!L$4&amp;$E741),'Hoja de Trabajo para listado'!$BC$151:$CB$151,0)),0)+IFERROR(INDEX('Hoja de Trabajo para listado'!$DE$153:$DG$274,MATCH($A741,'Hoja de Trabajo para listado'!$DE$153:$DE$1048576,0),MATCH((CUADRO!L$4&amp;$E741),'Hoja de Trabajo para listado'!$DE$151:$DG$151,0)),0)+IFERROR(INDEX('Hoja de Trabajo para listado'!$CD$155:$DC$1048576,MATCH($A741,'Hoja de Trabajo para listado'!$CD$155:$CD$1048576,0),MATCH((CUADRO!L$4&amp;$E741),'Hoja de Trabajo para listado'!$CD$151:$DC$151,0)),0)</f>
        <v>0</v>
      </c>
      <c r="M741" s="241">
        <f ca="1">+IFERROR(INDEX('Hoja de Trabajo para listado'!$A$155:$Z$1048576,MATCH($A741,'Hoja de Trabajo para listado'!$A$155:$A$1048576,0),MATCH((CUADRO!M$4&amp;$E741),'Hoja de Trabajo para listado'!$A$151:$Z$151,0)),0)+IFERROR(INDEX('Hoja de Trabajo para listado'!$AB$155:$BA$1048576,MATCH($A741,'Hoja de Trabajo para listado'!$AB$155:$AB$1048576,0),MATCH((CUADRO!M$4&amp;$E741),'Hoja de Trabajo para listado'!$AB$151:$BA$151,0)),0)+IFERROR(INDEX('Hoja de Trabajo para listado'!$BC$155:$CB$1048576,MATCH($A741,'Hoja de Trabajo para listado'!$BC$155:$BC$1048576,0),MATCH((CUADRO!M$4&amp;$E741),'Hoja de Trabajo para listado'!$BC$151:$CB$151,0)),0)+IFERROR(INDEX('Hoja de Trabajo para listado'!$DE$153:$DG$274,MATCH($A741,'Hoja de Trabajo para listado'!$DE$153:$DE$1048576,0),MATCH((CUADRO!M$4&amp;$E741),'Hoja de Trabajo para listado'!$DE$151:$DG$151,0)),0)+IFERROR(INDEX('Hoja de Trabajo para listado'!$CD$155:$DC$1048576,MATCH($A741,'Hoja de Trabajo para listado'!$CD$155:$CD$1048576,0),MATCH((CUADRO!M$4&amp;$E741),'Hoja de Trabajo para listado'!$CD$151:$DC$151,0)),0)</f>
        <v>0</v>
      </c>
      <c r="N741" s="241">
        <f ca="1">+IFERROR(INDEX('Hoja de Trabajo para listado'!$A$155:$Z$1048576,MATCH($A741,'Hoja de Trabajo para listado'!$A$155:$A$1048576,0),MATCH((CUADRO!N$4&amp;$E741),'Hoja de Trabajo para listado'!$A$151:$Z$151,0)),0)+IFERROR(INDEX('Hoja de Trabajo para listado'!$AB$155:$BA$1048576,MATCH($A741,'Hoja de Trabajo para listado'!$AB$155:$AB$1048576,0),MATCH((CUADRO!N$4&amp;$E741),'Hoja de Trabajo para listado'!$AB$151:$BA$151,0)),0)+IFERROR(INDEX('Hoja de Trabajo para listado'!$BC$155:$CB$1048576,MATCH($A741,'Hoja de Trabajo para listado'!$BC$155:$BC$1048576,0),MATCH((CUADRO!N$4&amp;$E741),'Hoja de Trabajo para listado'!$BC$151:$CB$151,0)),0)+IFERROR(INDEX('Hoja de Trabajo para listado'!$DE$153:$DG$274,MATCH($A741,'Hoja de Trabajo para listado'!$DE$153:$DE$1048576,0),MATCH((CUADRO!N$4&amp;$E741),'Hoja de Trabajo para listado'!$DE$151:$DG$151,0)),0)+IFERROR(INDEX('Hoja de Trabajo para listado'!$CD$155:$DC$1048576,MATCH($A741,'Hoja de Trabajo para listado'!$CD$155:$CD$1048576,0),MATCH((CUADRO!N$4&amp;$E741),'Hoja de Trabajo para listado'!$CD$151:$DC$151,0)),0)</f>
        <v>0</v>
      </c>
      <c r="O741" s="241">
        <f ca="1">+IFERROR(INDEX('Hoja de Trabajo para listado'!$A$155:$Z$1048576,MATCH($A741,'Hoja de Trabajo para listado'!$A$155:$A$1048576,0),MATCH((CUADRO!O$4&amp;$E741),'Hoja de Trabajo para listado'!$A$151:$Z$151,0)),0)+IFERROR(INDEX('Hoja de Trabajo para listado'!$AB$155:$BA$1048576,MATCH($A741,'Hoja de Trabajo para listado'!$AB$155:$AB$1048576,0),MATCH((CUADRO!O$4&amp;$E741),'Hoja de Trabajo para listado'!$AB$151:$BA$151,0)),0)+IFERROR(INDEX('Hoja de Trabajo para listado'!$BC$155:$CB$1048576,MATCH($A741,'Hoja de Trabajo para listado'!$BC$155:$BC$1048576,0),MATCH((CUADRO!O$4&amp;$E741),'Hoja de Trabajo para listado'!$BC$151:$CB$151,0)),0)+IFERROR(INDEX('Hoja de Trabajo para listado'!$DE$153:$DG$274,MATCH($A741,'Hoja de Trabajo para listado'!$DE$153:$DE$1048576,0),MATCH((CUADRO!O$4&amp;$E741),'Hoja de Trabajo para listado'!$DE$151:$DG$151,0)),0)+IFERROR(INDEX('Hoja de Trabajo para listado'!$CD$155:$DC$1048576,MATCH($A741,'Hoja de Trabajo para listado'!$CD$155:$CD$1048576,0),MATCH((CUADRO!O$4&amp;$E741),'Hoja de Trabajo para listado'!$CD$151:$DC$151,0)),0)</f>
        <v>0</v>
      </c>
      <c r="P741" s="241">
        <f ca="1">+IFERROR(INDEX('Hoja de Trabajo para listado'!$A$155:$Z$1048576,MATCH($A741,'Hoja de Trabajo para listado'!$A$155:$A$1048576,0),MATCH((CUADRO!P$4&amp;$E741),'Hoja de Trabajo para listado'!$A$151:$Z$151,0)),0)+IFERROR(INDEX('Hoja de Trabajo para listado'!$AB$155:$BA$1048576,MATCH($A741,'Hoja de Trabajo para listado'!$AB$155:$AB$1048576,0),MATCH((CUADRO!P$4&amp;$E741),'Hoja de Trabajo para listado'!$AB$151:$BA$151,0)),0)+IFERROR(INDEX('Hoja de Trabajo para listado'!$BC$155:$CB$1048576,MATCH($A741,'Hoja de Trabajo para listado'!$BC$155:$BC$1048576,0),MATCH((CUADRO!P$4&amp;$E741),'Hoja de Trabajo para listado'!$BC$151:$CB$151,0)),0)+IFERROR(INDEX('Hoja de Trabajo para listado'!$DE$153:$DG$274,MATCH($A741,'Hoja de Trabajo para listado'!$DE$153:$DE$1048576,0),MATCH((CUADRO!P$4&amp;$E741),'Hoja de Trabajo para listado'!$DE$151:$DG$151,0)),0)+IFERROR(INDEX('Hoja de Trabajo para listado'!$CD$155:$DC$1048576,MATCH($A741,'Hoja de Trabajo para listado'!$CD$155:$CD$1048576,0),MATCH((CUADRO!P$4&amp;$E741),'Hoja de Trabajo para listado'!$CD$151:$DC$151,0)),0)</f>
        <v>0</v>
      </c>
      <c r="Q741" s="241">
        <f ca="1">+IFERROR(INDEX('Hoja de Trabajo para listado'!$A$155:$Z$1048576,MATCH($A741,'Hoja de Trabajo para listado'!$A$155:$A$1048576,0),MATCH((CUADRO!Q$4&amp;$E741),'Hoja de Trabajo para listado'!$A$151:$Z$151,0)),0)+IFERROR(INDEX('Hoja de Trabajo para listado'!$AB$155:$BA$1048576,MATCH($A741,'Hoja de Trabajo para listado'!$AB$155:$AB$1048576,0),MATCH((CUADRO!Q$4&amp;$E741),'Hoja de Trabajo para listado'!$AB$151:$BA$151,0)),0)+IFERROR(INDEX('Hoja de Trabajo para listado'!$BC$155:$CB$1048576,MATCH($A741,'Hoja de Trabajo para listado'!$BC$155:$BC$1048576,0),MATCH((CUADRO!Q$4&amp;$E741),'Hoja de Trabajo para listado'!$BC$151:$CB$151,0)),0)+IFERROR(INDEX('Hoja de Trabajo para listado'!$DE$153:$DG$274,MATCH($A741,'Hoja de Trabajo para listado'!$DE$153:$DE$1048576,0),MATCH((CUADRO!Q$4&amp;$E741),'Hoja de Trabajo para listado'!$DE$151:$DG$151,0)),0)+IFERROR(INDEX('Hoja de Trabajo para listado'!$CD$155:$DC$1048576,MATCH($A741,'Hoja de Trabajo para listado'!$CD$155:$CD$1048576,0),MATCH((CUADRO!Q$4&amp;$E741),'Hoja de Trabajo para listado'!$CD$151:$DC$151,0)),0)</f>
        <v>0</v>
      </c>
      <c r="R741" s="241">
        <f t="shared" ca="1" si="22"/>
        <v>0</v>
      </c>
      <c r="S741" s="247"/>
      <c r="T741" s="241">
        <f ca="1">+T742</f>
        <v>0</v>
      </c>
      <c r="U741" s="240">
        <f t="shared" si="23"/>
        <v>1</v>
      </c>
    </row>
    <row r="742" spans="1:21" customFormat="1" ht="15" hidden="1" customHeight="1">
      <c r="A742" s="32">
        <v>1335</v>
      </c>
      <c r="B742" s="382"/>
      <c r="C742" s="245" t="str">
        <f>+VLOOKUP(A742,bd_lista!$A$3:$C$592,3,FALSE)</f>
        <v>Gobierno Autónomo Municipal de Puerto Villarroel</v>
      </c>
      <c r="D742" s="384"/>
      <c r="E742" s="242" t="s">
        <v>684</v>
      </c>
      <c r="F742" s="241">
        <f ca="1">+IFERROR(INDEX('Hoja de Trabajo para listado'!$A$155:$Z$1048576,MATCH($A742,'Hoja de Trabajo para listado'!$A$155:$A$1048576,0),MATCH((CUADRO!F$4&amp;$E742),'Hoja de Trabajo para listado'!$A$151:$Z$151,0)),0)+IFERROR(INDEX('Hoja de Trabajo para listado'!$AB$155:$BA$1048576,MATCH($A742,'Hoja de Trabajo para listado'!$AB$155:$AB$1048576,0),MATCH((CUADRO!F$4&amp;$E742),'Hoja de Trabajo para listado'!$AB$151:$BA$151,0)),0)+IFERROR(INDEX('Hoja de Trabajo para listado'!$BC$155:$CB$1048576,MATCH($A742,'Hoja de Trabajo para listado'!$BC$155:$BC$1048576,0),MATCH((CUADRO!F$4&amp;$E742),'Hoja de Trabajo para listado'!$BC$151:$CB$151,0)),0)+IFERROR(INDEX('Hoja de Trabajo para listado'!$DE$153:$DG$274,MATCH($A742,'Hoja de Trabajo para listado'!$DE$153:$DE$1048576,0),MATCH((CUADRO!F$4&amp;$E742),'Hoja de Trabajo para listado'!$DE$151:$DG$151,0)),0)+IFERROR(INDEX('Hoja de Trabajo para listado'!$CD$155:$DC$1048576,MATCH($A742,'Hoja de Trabajo para listado'!$CD$155:$CD$1048576,0),MATCH((CUADRO!F$4&amp;$E742),'Hoja de Trabajo para listado'!$CD$151:$DC$151,0)),0)</f>
        <v>0</v>
      </c>
      <c r="G742" s="241">
        <f ca="1">+IFERROR(INDEX('Hoja de Trabajo para listado'!$A$155:$Z$1048576,MATCH($A742,'Hoja de Trabajo para listado'!$A$155:$A$1048576,0),MATCH((CUADRO!G$4&amp;$E742),'Hoja de Trabajo para listado'!$A$151:$Z$151,0)),0)+IFERROR(INDEX('Hoja de Trabajo para listado'!$AB$155:$BA$1048576,MATCH($A742,'Hoja de Trabajo para listado'!$AB$155:$AB$1048576,0),MATCH((CUADRO!G$4&amp;$E742),'Hoja de Trabajo para listado'!$AB$151:$BA$151,0)),0)+IFERROR(INDEX('Hoja de Trabajo para listado'!$BC$155:$CB$1048576,MATCH($A742,'Hoja de Trabajo para listado'!$BC$155:$BC$1048576,0),MATCH((CUADRO!G$4&amp;$E742),'Hoja de Trabajo para listado'!$BC$151:$CB$151,0)),0)+IFERROR(INDEX('Hoja de Trabajo para listado'!$DE$153:$DG$274,MATCH($A742,'Hoja de Trabajo para listado'!$DE$153:$DE$1048576,0),MATCH((CUADRO!G$4&amp;$E742),'Hoja de Trabajo para listado'!$DE$151:$DG$151,0)),0)+IFERROR(INDEX('Hoja de Trabajo para listado'!$CD$155:$DC$1048576,MATCH($A742,'Hoja de Trabajo para listado'!$CD$155:$CD$1048576,0),MATCH((CUADRO!G$4&amp;$E742),'Hoja de Trabajo para listado'!$CD$151:$DC$151,0)),0)</f>
        <v>0</v>
      </c>
      <c r="H742" s="241">
        <f ca="1">+IFERROR(INDEX('Hoja de Trabajo para listado'!$A$155:$Z$1048576,MATCH($A742,'Hoja de Trabajo para listado'!$A$155:$A$1048576,0),MATCH((CUADRO!H$4&amp;$E742),'Hoja de Trabajo para listado'!$A$151:$Z$151,0)),0)+IFERROR(INDEX('Hoja de Trabajo para listado'!$AB$155:$BA$1048576,MATCH($A742,'Hoja de Trabajo para listado'!$AB$155:$AB$1048576,0),MATCH((CUADRO!H$4&amp;$E742),'Hoja de Trabajo para listado'!$AB$151:$BA$151,0)),0)+IFERROR(INDEX('Hoja de Trabajo para listado'!$BC$155:$CB$1048576,MATCH($A742,'Hoja de Trabajo para listado'!$BC$155:$BC$1048576,0),MATCH((CUADRO!H$4&amp;$E742),'Hoja de Trabajo para listado'!$BC$151:$CB$151,0)),0)+IFERROR(INDEX('Hoja de Trabajo para listado'!$DE$153:$DG$274,MATCH($A742,'Hoja de Trabajo para listado'!$DE$153:$DE$1048576,0),MATCH((CUADRO!H$4&amp;$E742),'Hoja de Trabajo para listado'!$DE$151:$DG$151,0)),0)+IFERROR(INDEX('Hoja de Trabajo para listado'!$CD$155:$DC$1048576,MATCH($A742,'Hoja de Trabajo para listado'!$CD$155:$CD$1048576,0),MATCH((CUADRO!H$4&amp;$E742),'Hoja de Trabajo para listado'!$CD$151:$DC$151,0)),0)</f>
        <v>0</v>
      </c>
      <c r="I742" s="241">
        <f ca="1">+IFERROR(INDEX('Hoja de Trabajo para listado'!$A$155:$Z$1048576,MATCH($A742,'Hoja de Trabajo para listado'!$A$155:$A$1048576,0),MATCH((CUADRO!I$4&amp;$E742),'Hoja de Trabajo para listado'!$A$151:$Z$151,0)),0)+IFERROR(INDEX('Hoja de Trabajo para listado'!$AB$155:$BA$1048576,MATCH($A742,'Hoja de Trabajo para listado'!$AB$155:$AB$1048576,0),MATCH((CUADRO!I$4&amp;$E742),'Hoja de Trabajo para listado'!$AB$151:$BA$151,0)),0)+IFERROR(INDEX('Hoja de Trabajo para listado'!$BC$155:$CB$1048576,MATCH($A742,'Hoja de Trabajo para listado'!$BC$155:$BC$1048576,0),MATCH((CUADRO!I$4&amp;$E742),'Hoja de Trabajo para listado'!$BC$151:$CB$151,0)),0)+IFERROR(INDEX('Hoja de Trabajo para listado'!$DE$153:$DG$274,MATCH($A742,'Hoja de Trabajo para listado'!$DE$153:$DE$1048576,0),MATCH((CUADRO!I$4&amp;$E742),'Hoja de Trabajo para listado'!$DE$151:$DG$151,0)),0)+IFERROR(INDEX('Hoja de Trabajo para listado'!$CD$155:$DC$1048576,MATCH($A742,'Hoja de Trabajo para listado'!$CD$155:$CD$1048576,0),MATCH((CUADRO!I$4&amp;$E742),'Hoja de Trabajo para listado'!$CD$151:$DC$151,0)),0)</f>
        <v>0</v>
      </c>
      <c r="J742" s="241">
        <f ca="1">+IFERROR(INDEX('Hoja de Trabajo para listado'!$A$155:$Z$1048576,MATCH($A742,'Hoja de Trabajo para listado'!$A$155:$A$1048576,0),MATCH((CUADRO!J$4&amp;$E742),'Hoja de Trabajo para listado'!$A$151:$Z$151,0)),0)+IFERROR(INDEX('Hoja de Trabajo para listado'!$AB$155:$BA$1048576,MATCH($A742,'Hoja de Trabajo para listado'!$AB$155:$AB$1048576,0),MATCH((CUADRO!J$4&amp;$E742),'Hoja de Trabajo para listado'!$AB$151:$BA$151,0)),0)+IFERROR(INDEX('Hoja de Trabajo para listado'!$BC$155:$CB$1048576,MATCH($A742,'Hoja de Trabajo para listado'!$BC$155:$BC$1048576,0),MATCH((CUADRO!J$4&amp;$E742),'Hoja de Trabajo para listado'!$BC$151:$CB$151,0)),0)+IFERROR(INDEX('Hoja de Trabajo para listado'!$DE$153:$DG$274,MATCH($A742,'Hoja de Trabajo para listado'!$DE$153:$DE$1048576,0),MATCH((CUADRO!J$4&amp;$E742),'Hoja de Trabajo para listado'!$DE$151:$DG$151,0)),0)+IFERROR(INDEX('Hoja de Trabajo para listado'!$CD$155:$DC$1048576,MATCH($A742,'Hoja de Trabajo para listado'!$CD$155:$CD$1048576,0),MATCH((CUADRO!J$4&amp;$E742),'Hoja de Trabajo para listado'!$CD$151:$DC$151,0)),0)</f>
        <v>0</v>
      </c>
      <c r="K742" s="241">
        <f ca="1">+IFERROR(INDEX('Hoja de Trabajo para listado'!$A$155:$Z$1048576,MATCH($A742,'Hoja de Trabajo para listado'!$A$155:$A$1048576,0),MATCH((CUADRO!K$4&amp;$E742),'Hoja de Trabajo para listado'!$A$151:$Z$151,0)),0)+IFERROR(INDEX('Hoja de Trabajo para listado'!$AB$155:$BA$1048576,MATCH($A742,'Hoja de Trabajo para listado'!$AB$155:$AB$1048576,0),MATCH((CUADRO!K$4&amp;$E742),'Hoja de Trabajo para listado'!$AB$151:$BA$151,0)),0)+IFERROR(INDEX('Hoja de Trabajo para listado'!$BC$155:$CB$1048576,MATCH($A742,'Hoja de Trabajo para listado'!$BC$155:$BC$1048576,0),MATCH((CUADRO!K$4&amp;$E742),'Hoja de Trabajo para listado'!$BC$151:$CB$151,0)),0)+IFERROR(INDEX('Hoja de Trabajo para listado'!$DE$153:$DG$274,MATCH($A742,'Hoja de Trabajo para listado'!$DE$153:$DE$1048576,0),MATCH((CUADRO!K$4&amp;$E742),'Hoja de Trabajo para listado'!$DE$151:$DG$151,0)),0)+IFERROR(INDEX('Hoja de Trabajo para listado'!$CD$155:$DC$1048576,MATCH($A742,'Hoja de Trabajo para listado'!$CD$155:$CD$1048576,0),MATCH((CUADRO!K$4&amp;$E742),'Hoja de Trabajo para listado'!$CD$151:$DC$151,0)),0)</f>
        <v>0</v>
      </c>
      <c r="L742" s="241">
        <f ca="1">+IFERROR(INDEX('Hoja de Trabajo para listado'!$A$155:$Z$1048576,MATCH($A742,'Hoja de Trabajo para listado'!$A$155:$A$1048576,0),MATCH((CUADRO!L$4&amp;$E742),'Hoja de Trabajo para listado'!$A$151:$Z$151,0)),0)+IFERROR(INDEX('Hoja de Trabajo para listado'!$AB$155:$BA$1048576,MATCH($A742,'Hoja de Trabajo para listado'!$AB$155:$AB$1048576,0),MATCH((CUADRO!L$4&amp;$E742),'Hoja de Trabajo para listado'!$AB$151:$BA$151,0)),0)+IFERROR(INDEX('Hoja de Trabajo para listado'!$BC$155:$CB$1048576,MATCH($A742,'Hoja de Trabajo para listado'!$BC$155:$BC$1048576,0),MATCH((CUADRO!L$4&amp;$E742),'Hoja de Trabajo para listado'!$BC$151:$CB$151,0)),0)+IFERROR(INDEX('Hoja de Trabajo para listado'!$DE$153:$DG$274,MATCH($A742,'Hoja de Trabajo para listado'!$DE$153:$DE$1048576,0),MATCH((CUADRO!L$4&amp;$E742),'Hoja de Trabajo para listado'!$DE$151:$DG$151,0)),0)+IFERROR(INDEX('Hoja de Trabajo para listado'!$CD$155:$DC$1048576,MATCH($A742,'Hoja de Trabajo para listado'!$CD$155:$CD$1048576,0),MATCH((CUADRO!L$4&amp;$E742),'Hoja de Trabajo para listado'!$CD$151:$DC$151,0)),0)</f>
        <v>0</v>
      </c>
      <c r="M742" s="241">
        <f ca="1">+IFERROR(INDEX('Hoja de Trabajo para listado'!$A$155:$Z$1048576,MATCH($A742,'Hoja de Trabajo para listado'!$A$155:$A$1048576,0),MATCH((CUADRO!M$4&amp;$E742),'Hoja de Trabajo para listado'!$A$151:$Z$151,0)),0)+IFERROR(INDEX('Hoja de Trabajo para listado'!$AB$155:$BA$1048576,MATCH($A742,'Hoja de Trabajo para listado'!$AB$155:$AB$1048576,0),MATCH((CUADRO!M$4&amp;$E742),'Hoja de Trabajo para listado'!$AB$151:$BA$151,0)),0)+IFERROR(INDEX('Hoja de Trabajo para listado'!$BC$155:$CB$1048576,MATCH($A742,'Hoja de Trabajo para listado'!$BC$155:$BC$1048576,0),MATCH((CUADRO!M$4&amp;$E742),'Hoja de Trabajo para listado'!$BC$151:$CB$151,0)),0)+IFERROR(INDEX('Hoja de Trabajo para listado'!$DE$153:$DG$274,MATCH($A742,'Hoja de Trabajo para listado'!$DE$153:$DE$1048576,0),MATCH((CUADRO!M$4&amp;$E742),'Hoja de Trabajo para listado'!$DE$151:$DG$151,0)),0)+IFERROR(INDEX('Hoja de Trabajo para listado'!$CD$155:$DC$1048576,MATCH($A742,'Hoja de Trabajo para listado'!$CD$155:$CD$1048576,0),MATCH((CUADRO!M$4&amp;$E742),'Hoja de Trabajo para listado'!$CD$151:$DC$151,0)),0)</f>
        <v>0</v>
      </c>
      <c r="N742" s="241">
        <f ca="1">+IFERROR(INDEX('Hoja de Trabajo para listado'!$A$155:$Z$1048576,MATCH($A742,'Hoja de Trabajo para listado'!$A$155:$A$1048576,0),MATCH((CUADRO!N$4&amp;$E742),'Hoja de Trabajo para listado'!$A$151:$Z$151,0)),0)+IFERROR(INDEX('Hoja de Trabajo para listado'!$AB$155:$BA$1048576,MATCH($A742,'Hoja de Trabajo para listado'!$AB$155:$AB$1048576,0),MATCH((CUADRO!N$4&amp;$E742),'Hoja de Trabajo para listado'!$AB$151:$BA$151,0)),0)+IFERROR(INDEX('Hoja de Trabajo para listado'!$BC$155:$CB$1048576,MATCH($A742,'Hoja de Trabajo para listado'!$BC$155:$BC$1048576,0),MATCH((CUADRO!N$4&amp;$E742),'Hoja de Trabajo para listado'!$BC$151:$CB$151,0)),0)+IFERROR(INDEX('Hoja de Trabajo para listado'!$DE$153:$DG$274,MATCH($A742,'Hoja de Trabajo para listado'!$DE$153:$DE$1048576,0),MATCH((CUADRO!N$4&amp;$E742),'Hoja de Trabajo para listado'!$DE$151:$DG$151,0)),0)+IFERROR(INDEX('Hoja de Trabajo para listado'!$CD$155:$DC$1048576,MATCH($A742,'Hoja de Trabajo para listado'!$CD$155:$CD$1048576,0),MATCH((CUADRO!N$4&amp;$E742),'Hoja de Trabajo para listado'!$CD$151:$DC$151,0)),0)</f>
        <v>0</v>
      </c>
      <c r="O742" s="241">
        <f ca="1">+IFERROR(INDEX('Hoja de Trabajo para listado'!$A$155:$Z$1048576,MATCH($A742,'Hoja de Trabajo para listado'!$A$155:$A$1048576,0),MATCH((CUADRO!O$4&amp;$E742),'Hoja de Trabajo para listado'!$A$151:$Z$151,0)),0)+IFERROR(INDEX('Hoja de Trabajo para listado'!$AB$155:$BA$1048576,MATCH($A742,'Hoja de Trabajo para listado'!$AB$155:$AB$1048576,0),MATCH((CUADRO!O$4&amp;$E742),'Hoja de Trabajo para listado'!$AB$151:$BA$151,0)),0)+IFERROR(INDEX('Hoja de Trabajo para listado'!$BC$155:$CB$1048576,MATCH($A742,'Hoja de Trabajo para listado'!$BC$155:$BC$1048576,0),MATCH((CUADRO!O$4&amp;$E742),'Hoja de Trabajo para listado'!$BC$151:$CB$151,0)),0)+IFERROR(INDEX('Hoja de Trabajo para listado'!$DE$153:$DG$274,MATCH($A742,'Hoja de Trabajo para listado'!$DE$153:$DE$1048576,0),MATCH((CUADRO!O$4&amp;$E742),'Hoja de Trabajo para listado'!$DE$151:$DG$151,0)),0)+IFERROR(INDEX('Hoja de Trabajo para listado'!$CD$155:$DC$1048576,MATCH($A742,'Hoja de Trabajo para listado'!$CD$155:$CD$1048576,0),MATCH((CUADRO!O$4&amp;$E742),'Hoja de Trabajo para listado'!$CD$151:$DC$151,0)),0)</f>
        <v>0</v>
      </c>
      <c r="P742" s="241">
        <f ca="1">+IFERROR(INDEX('Hoja de Trabajo para listado'!$A$155:$Z$1048576,MATCH($A742,'Hoja de Trabajo para listado'!$A$155:$A$1048576,0),MATCH((CUADRO!P$4&amp;$E742),'Hoja de Trabajo para listado'!$A$151:$Z$151,0)),0)+IFERROR(INDEX('Hoja de Trabajo para listado'!$AB$155:$BA$1048576,MATCH($A742,'Hoja de Trabajo para listado'!$AB$155:$AB$1048576,0),MATCH((CUADRO!P$4&amp;$E742),'Hoja de Trabajo para listado'!$AB$151:$BA$151,0)),0)+IFERROR(INDEX('Hoja de Trabajo para listado'!$BC$155:$CB$1048576,MATCH($A742,'Hoja de Trabajo para listado'!$BC$155:$BC$1048576,0),MATCH((CUADRO!P$4&amp;$E742),'Hoja de Trabajo para listado'!$BC$151:$CB$151,0)),0)+IFERROR(INDEX('Hoja de Trabajo para listado'!$DE$153:$DG$274,MATCH($A742,'Hoja de Trabajo para listado'!$DE$153:$DE$1048576,0),MATCH((CUADRO!P$4&amp;$E742),'Hoja de Trabajo para listado'!$DE$151:$DG$151,0)),0)+IFERROR(INDEX('Hoja de Trabajo para listado'!$CD$155:$DC$1048576,MATCH($A742,'Hoja de Trabajo para listado'!$CD$155:$CD$1048576,0),MATCH((CUADRO!P$4&amp;$E742),'Hoja de Trabajo para listado'!$CD$151:$DC$151,0)),0)</f>
        <v>0</v>
      </c>
      <c r="Q742" s="241">
        <f ca="1">+IFERROR(INDEX('Hoja de Trabajo para listado'!$A$155:$Z$1048576,MATCH($A742,'Hoja de Trabajo para listado'!$A$155:$A$1048576,0),MATCH((CUADRO!Q$4&amp;$E742),'Hoja de Trabajo para listado'!$A$151:$Z$151,0)),0)+IFERROR(INDEX('Hoja de Trabajo para listado'!$AB$155:$BA$1048576,MATCH($A742,'Hoja de Trabajo para listado'!$AB$155:$AB$1048576,0),MATCH((CUADRO!Q$4&amp;$E742),'Hoja de Trabajo para listado'!$AB$151:$BA$151,0)),0)+IFERROR(INDEX('Hoja de Trabajo para listado'!$BC$155:$CB$1048576,MATCH($A742,'Hoja de Trabajo para listado'!$BC$155:$BC$1048576,0),MATCH((CUADRO!Q$4&amp;$E742),'Hoja de Trabajo para listado'!$BC$151:$CB$151,0)),0)+IFERROR(INDEX('Hoja de Trabajo para listado'!$DE$153:$DG$274,MATCH($A742,'Hoja de Trabajo para listado'!$DE$153:$DE$1048576,0),MATCH((CUADRO!Q$4&amp;$E742),'Hoja de Trabajo para listado'!$DE$151:$DG$151,0)),0)+IFERROR(INDEX('Hoja de Trabajo para listado'!$CD$155:$DC$1048576,MATCH($A742,'Hoja de Trabajo para listado'!$CD$155:$CD$1048576,0),MATCH((CUADRO!Q$4&amp;$E742),'Hoja de Trabajo para listado'!$CD$151:$DC$151,0)),0)</f>
        <v>0</v>
      </c>
      <c r="R742" s="241">
        <f t="shared" ca="1" si="22"/>
        <v>0</v>
      </c>
      <c r="S742" s="247">
        <f ca="1">+R741+R742</f>
        <v>0</v>
      </c>
      <c r="T742" s="241">
        <f ca="1">+S742</f>
        <v>0</v>
      </c>
      <c r="U742" s="240">
        <f t="shared" si="23"/>
        <v>2</v>
      </c>
    </row>
    <row r="743" spans="1:21" customFormat="1" ht="15" hidden="1" customHeight="1">
      <c r="A743" s="32">
        <v>1336</v>
      </c>
      <c r="B743" s="381">
        <f>+A743</f>
        <v>1336</v>
      </c>
      <c r="C743" s="245" t="str">
        <f>+VLOOKUP(A743,bd_lista!$A$3:$C$592,3,FALSE)</f>
        <v>Gobierno Autónomo Municipal de Arani</v>
      </c>
      <c r="D743" s="383" t="str">
        <f>+C743</f>
        <v>Gobierno Autónomo Municipal de Arani</v>
      </c>
      <c r="E743" s="240" t="s">
        <v>683</v>
      </c>
      <c r="F743" s="241">
        <f ca="1">+IFERROR(INDEX('Hoja de Trabajo para listado'!$A$155:$Z$1048576,MATCH($A743,'Hoja de Trabajo para listado'!$A$155:$A$1048576,0),MATCH((CUADRO!F$4&amp;$E743),'Hoja de Trabajo para listado'!$A$151:$Z$151,0)),0)+IFERROR(INDEX('Hoja de Trabajo para listado'!$AB$155:$BA$1048576,MATCH($A743,'Hoja de Trabajo para listado'!$AB$155:$AB$1048576,0),MATCH((CUADRO!F$4&amp;$E743),'Hoja de Trabajo para listado'!$AB$151:$BA$151,0)),0)+IFERROR(INDEX('Hoja de Trabajo para listado'!$BC$155:$CB$1048576,MATCH($A743,'Hoja de Trabajo para listado'!$BC$155:$BC$1048576,0),MATCH((CUADRO!F$4&amp;$E743),'Hoja de Trabajo para listado'!$BC$151:$CB$151,0)),0)+IFERROR(INDEX('Hoja de Trabajo para listado'!$DE$153:$DG$274,MATCH($A743,'Hoja de Trabajo para listado'!$DE$153:$DE$1048576,0),MATCH((CUADRO!F$4&amp;$E743),'Hoja de Trabajo para listado'!$DE$151:$DG$151,0)),0)+IFERROR(INDEX('Hoja de Trabajo para listado'!$CD$155:$DC$1048576,MATCH($A743,'Hoja de Trabajo para listado'!$CD$155:$CD$1048576,0),MATCH((CUADRO!F$4&amp;$E743),'Hoja de Trabajo para listado'!$CD$151:$DC$151,0)),0)</f>
        <v>0</v>
      </c>
      <c r="G743" s="241">
        <f ca="1">+IFERROR(INDEX('Hoja de Trabajo para listado'!$A$155:$Z$1048576,MATCH($A743,'Hoja de Trabajo para listado'!$A$155:$A$1048576,0),MATCH((CUADRO!G$4&amp;$E743),'Hoja de Trabajo para listado'!$A$151:$Z$151,0)),0)+IFERROR(INDEX('Hoja de Trabajo para listado'!$AB$155:$BA$1048576,MATCH($A743,'Hoja de Trabajo para listado'!$AB$155:$AB$1048576,0),MATCH((CUADRO!G$4&amp;$E743),'Hoja de Trabajo para listado'!$AB$151:$BA$151,0)),0)+IFERROR(INDEX('Hoja de Trabajo para listado'!$BC$155:$CB$1048576,MATCH($A743,'Hoja de Trabajo para listado'!$BC$155:$BC$1048576,0),MATCH((CUADRO!G$4&amp;$E743),'Hoja de Trabajo para listado'!$BC$151:$CB$151,0)),0)+IFERROR(INDEX('Hoja de Trabajo para listado'!$DE$153:$DG$274,MATCH($A743,'Hoja de Trabajo para listado'!$DE$153:$DE$1048576,0),MATCH((CUADRO!G$4&amp;$E743),'Hoja de Trabajo para listado'!$DE$151:$DG$151,0)),0)+IFERROR(INDEX('Hoja de Trabajo para listado'!$CD$155:$DC$1048576,MATCH($A743,'Hoja de Trabajo para listado'!$CD$155:$CD$1048576,0),MATCH((CUADRO!G$4&amp;$E743),'Hoja de Trabajo para listado'!$CD$151:$DC$151,0)),0)</f>
        <v>0</v>
      </c>
      <c r="H743" s="241">
        <f ca="1">+IFERROR(INDEX('Hoja de Trabajo para listado'!$A$155:$Z$1048576,MATCH($A743,'Hoja de Trabajo para listado'!$A$155:$A$1048576,0),MATCH((CUADRO!H$4&amp;$E743),'Hoja de Trabajo para listado'!$A$151:$Z$151,0)),0)+IFERROR(INDEX('Hoja de Trabajo para listado'!$AB$155:$BA$1048576,MATCH($A743,'Hoja de Trabajo para listado'!$AB$155:$AB$1048576,0),MATCH((CUADRO!H$4&amp;$E743),'Hoja de Trabajo para listado'!$AB$151:$BA$151,0)),0)+IFERROR(INDEX('Hoja de Trabajo para listado'!$BC$155:$CB$1048576,MATCH($A743,'Hoja de Trabajo para listado'!$BC$155:$BC$1048576,0),MATCH((CUADRO!H$4&amp;$E743),'Hoja de Trabajo para listado'!$BC$151:$CB$151,0)),0)+IFERROR(INDEX('Hoja de Trabajo para listado'!$DE$153:$DG$274,MATCH($A743,'Hoja de Trabajo para listado'!$DE$153:$DE$1048576,0),MATCH((CUADRO!H$4&amp;$E743),'Hoja de Trabajo para listado'!$DE$151:$DG$151,0)),0)+IFERROR(INDEX('Hoja de Trabajo para listado'!$CD$155:$DC$1048576,MATCH($A743,'Hoja de Trabajo para listado'!$CD$155:$CD$1048576,0),MATCH((CUADRO!H$4&amp;$E743),'Hoja de Trabajo para listado'!$CD$151:$DC$151,0)),0)</f>
        <v>0</v>
      </c>
      <c r="I743" s="241">
        <f ca="1">+IFERROR(INDEX('Hoja de Trabajo para listado'!$A$155:$Z$1048576,MATCH($A743,'Hoja de Trabajo para listado'!$A$155:$A$1048576,0),MATCH((CUADRO!I$4&amp;$E743),'Hoja de Trabajo para listado'!$A$151:$Z$151,0)),0)+IFERROR(INDEX('Hoja de Trabajo para listado'!$AB$155:$BA$1048576,MATCH($A743,'Hoja de Trabajo para listado'!$AB$155:$AB$1048576,0),MATCH((CUADRO!I$4&amp;$E743),'Hoja de Trabajo para listado'!$AB$151:$BA$151,0)),0)+IFERROR(INDEX('Hoja de Trabajo para listado'!$BC$155:$CB$1048576,MATCH($A743,'Hoja de Trabajo para listado'!$BC$155:$BC$1048576,0),MATCH((CUADRO!I$4&amp;$E743),'Hoja de Trabajo para listado'!$BC$151:$CB$151,0)),0)+IFERROR(INDEX('Hoja de Trabajo para listado'!$DE$153:$DG$274,MATCH($A743,'Hoja de Trabajo para listado'!$DE$153:$DE$1048576,0),MATCH((CUADRO!I$4&amp;$E743),'Hoja de Trabajo para listado'!$DE$151:$DG$151,0)),0)+IFERROR(INDEX('Hoja de Trabajo para listado'!$CD$155:$DC$1048576,MATCH($A743,'Hoja de Trabajo para listado'!$CD$155:$CD$1048576,0),MATCH((CUADRO!I$4&amp;$E743),'Hoja de Trabajo para listado'!$CD$151:$DC$151,0)),0)</f>
        <v>0</v>
      </c>
      <c r="J743" s="241">
        <f ca="1">+IFERROR(INDEX('Hoja de Trabajo para listado'!$A$155:$Z$1048576,MATCH($A743,'Hoja de Trabajo para listado'!$A$155:$A$1048576,0),MATCH((CUADRO!J$4&amp;$E743),'Hoja de Trabajo para listado'!$A$151:$Z$151,0)),0)+IFERROR(INDEX('Hoja de Trabajo para listado'!$AB$155:$BA$1048576,MATCH($A743,'Hoja de Trabajo para listado'!$AB$155:$AB$1048576,0),MATCH((CUADRO!J$4&amp;$E743),'Hoja de Trabajo para listado'!$AB$151:$BA$151,0)),0)+IFERROR(INDEX('Hoja de Trabajo para listado'!$BC$155:$CB$1048576,MATCH($A743,'Hoja de Trabajo para listado'!$BC$155:$BC$1048576,0),MATCH((CUADRO!J$4&amp;$E743),'Hoja de Trabajo para listado'!$BC$151:$CB$151,0)),0)+IFERROR(INDEX('Hoja de Trabajo para listado'!$DE$153:$DG$274,MATCH($A743,'Hoja de Trabajo para listado'!$DE$153:$DE$1048576,0),MATCH((CUADRO!J$4&amp;$E743),'Hoja de Trabajo para listado'!$DE$151:$DG$151,0)),0)+IFERROR(INDEX('Hoja de Trabajo para listado'!$CD$155:$DC$1048576,MATCH($A743,'Hoja de Trabajo para listado'!$CD$155:$CD$1048576,0),MATCH((CUADRO!J$4&amp;$E743),'Hoja de Trabajo para listado'!$CD$151:$DC$151,0)),0)</f>
        <v>0</v>
      </c>
      <c r="K743" s="241">
        <f ca="1">+IFERROR(INDEX('Hoja de Trabajo para listado'!$A$155:$Z$1048576,MATCH($A743,'Hoja de Trabajo para listado'!$A$155:$A$1048576,0),MATCH((CUADRO!K$4&amp;$E743),'Hoja de Trabajo para listado'!$A$151:$Z$151,0)),0)+IFERROR(INDEX('Hoja de Trabajo para listado'!$AB$155:$BA$1048576,MATCH($A743,'Hoja de Trabajo para listado'!$AB$155:$AB$1048576,0),MATCH((CUADRO!K$4&amp;$E743),'Hoja de Trabajo para listado'!$AB$151:$BA$151,0)),0)+IFERROR(INDEX('Hoja de Trabajo para listado'!$BC$155:$CB$1048576,MATCH($A743,'Hoja de Trabajo para listado'!$BC$155:$BC$1048576,0),MATCH((CUADRO!K$4&amp;$E743),'Hoja de Trabajo para listado'!$BC$151:$CB$151,0)),0)+IFERROR(INDEX('Hoja de Trabajo para listado'!$DE$153:$DG$274,MATCH($A743,'Hoja de Trabajo para listado'!$DE$153:$DE$1048576,0),MATCH((CUADRO!K$4&amp;$E743),'Hoja de Trabajo para listado'!$DE$151:$DG$151,0)),0)+IFERROR(INDEX('Hoja de Trabajo para listado'!$CD$155:$DC$1048576,MATCH($A743,'Hoja de Trabajo para listado'!$CD$155:$CD$1048576,0),MATCH((CUADRO!K$4&amp;$E743),'Hoja de Trabajo para listado'!$CD$151:$DC$151,0)),0)</f>
        <v>0</v>
      </c>
      <c r="L743" s="241">
        <f ca="1">+IFERROR(INDEX('Hoja de Trabajo para listado'!$A$155:$Z$1048576,MATCH($A743,'Hoja de Trabajo para listado'!$A$155:$A$1048576,0),MATCH((CUADRO!L$4&amp;$E743),'Hoja de Trabajo para listado'!$A$151:$Z$151,0)),0)+IFERROR(INDEX('Hoja de Trabajo para listado'!$AB$155:$BA$1048576,MATCH($A743,'Hoja de Trabajo para listado'!$AB$155:$AB$1048576,0),MATCH((CUADRO!L$4&amp;$E743),'Hoja de Trabajo para listado'!$AB$151:$BA$151,0)),0)+IFERROR(INDEX('Hoja de Trabajo para listado'!$BC$155:$CB$1048576,MATCH($A743,'Hoja de Trabajo para listado'!$BC$155:$BC$1048576,0),MATCH((CUADRO!L$4&amp;$E743),'Hoja de Trabajo para listado'!$BC$151:$CB$151,0)),0)+IFERROR(INDEX('Hoja de Trabajo para listado'!$DE$153:$DG$274,MATCH($A743,'Hoja de Trabajo para listado'!$DE$153:$DE$1048576,0),MATCH((CUADRO!L$4&amp;$E743),'Hoja de Trabajo para listado'!$DE$151:$DG$151,0)),0)+IFERROR(INDEX('Hoja de Trabajo para listado'!$CD$155:$DC$1048576,MATCH($A743,'Hoja de Trabajo para listado'!$CD$155:$CD$1048576,0),MATCH((CUADRO!L$4&amp;$E743),'Hoja de Trabajo para listado'!$CD$151:$DC$151,0)),0)</f>
        <v>0</v>
      </c>
      <c r="M743" s="241">
        <f ca="1">+IFERROR(INDEX('Hoja de Trabajo para listado'!$A$155:$Z$1048576,MATCH($A743,'Hoja de Trabajo para listado'!$A$155:$A$1048576,0),MATCH((CUADRO!M$4&amp;$E743),'Hoja de Trabajo para listado'!$A$151:$Z$151,0)),0)+IFERROR(INDEX('Hoja de Trabajo para listado'!$AB$155:$BA$1048576,MATCH($A743,'Hoja de Trabajo para listado'!$AB$155:$AB$1048576,0),MATCH((CUADRO!M$4&amp;$E743),'Hoja de Trabajo para listado'!$AB$151:$BA$151,0)),0)+IFERROR(INDEX('Hoja de Trabajo para listado'!$BC$155:$CB$1048576,MATCH($A743,'Hoja de Trabajo para listado'!$BC$155:$BC$1048576,0),MATCH((CUADRO!M$4&amp;$E743),'Hoja de Trabajo para listado'!$BC$151:$CB$151,0)),0)+IFERROR(INDEX('Hoja de Trabajo para listado'!$DE$153:$DG$274,MATCH($A743,'Hoja de Trabajo para listado'!$DE$153:$DE$1048576,0),MATCH((CUADRO!M$4&amp;$E743),'Hoja de Trabajo para listado'!$DE$151:$DG$151,0)),0)+IFERROR(INDEX('Hoja de Trabajo para listado'!$CD$155:$DC$1048576,MATCH($A743,'Hoja de Trabajo para listado'!$CD$155:$CD$1048576,0),MATCH((CUADRO!M$4&amp;$E743),'Hoja de Trabajo para listado'!$CD$151:$DC$151,0)),0)</f>
        <v>0</v>
      </c>
      <c r="N743" s="241">
        <f ca="1">+IFERROR(INDEX('Hoja de Trabajo para listado'!$A$155:$Z$1048576,MATCH($A743,'Hoja de Trabajo para listado'!$A$155:$A$1048576,0),MATCH((CUADRO!N$4&amp;$E743),'Hoja de Trabajo para listado'!$A$151:$Z$151,0)),0)+IFERROR(INDEX('Hoja de Trabajo para listado'!$AB$155:$BA$1048576,MATCH($A743,'Hoja de Trabajo para listado'!$AB$155:$AB$1048576,0),MATCH((CUADRO!N$4&amp;$E743),'Hoja de Trabajo para listado'!$AB$151:$BA$151,0)),0)+IFERROR(INDEX('Hoja de Trabajo para listado'!$BC$155:$CB$1048576,MATCH($A743,'Hoja de Trabajo para listado'!$BC$155:$BC$1048576,0),MATCH((CUADRO!N$4&amp;$E743),'Hoja de Trabajo para listado'!$BC$151:$CB$151,0)),0)+IFERROR(INDEX('Hoja de Trabajo para listado'!$DE$153:$DG$274,MATCH($A743,'Hoja de Trabajo para listado'!$DE$153:$DE$1048576,0),MATCH((CUADRO!N$4&amp;$E743),'Hoja de Trabajo para listado'!$DE$151:$DG$151,0)),0)+IFERROR(INDEX('Hoja de Trabajo para listado'!$CD$155:$DC$1048576,MATCH($A743,'Hoja de Trabajo para listado'!$CD$155:$CD$1048576,0),MATCH((CUADRO!N$4&amp;$E743),'Hoja de Trabajo para listado'!$CD$151:$DC$151,0)),0)</f>
        <v>0</v>
      </c>
      <c r="O743" s="241">
        <f ca="1">+IFERROR(INDEX('Hoja de Trabajo para listado'!$A$155:$Z$1048576,MATCH($A743,'Hoja de Trabajo para listado'!$A$155:$A$1048576,0),MATCH((CUADRO!O$4&amp;$E743),'Hoja de Trabajo para listado'!$A$151:$Z$151,0)),0)+IFERROR(INDEX('Hoja de Trabajo para listado'!$AB$155:$BA$1048576,MATCH($A743,'Hoja de Trabajo para listado'!$AB$155:$AB$1048576,0),MATCH((CUADRO!O$4&amp;$E743),'Hoja de Trabajo para listado'!$AB$151:$BA$151,0)),0)+IFERROR(INDEX('Hoja de Trabajo para listado'!$BC$155:$CB$1048576,MATCH($A743,'Hoja de Trabajo para listado'!$BC$155:$BC$1048576,0),MATCH((CUADRO!O$4&amp;$E743),'Hoja de Trabajo para listado'!$BC$151:$CB$151,0)),0)+IFERROR(INDEX('Hoja de Trabajo para listado'!$DE$153:$DG$274,MATCH($A743,'Hoja de Trabajo para listado'!$DE$153:$DE$1048576,0),MATCH((CUADRO!O$4&amp;$E743),'Hoja de Trabajo para listado'!$DE$151:$DG$151,0)),0)+IFERROR(INDEX('Hoja de Trabajo para listado'!$CD$155:$DC$1048576,MATCH($A743,'Hoja de Trabajo para listado'!$CD$155:$CD$1048576,0),MATCH((CUADRO!O$4&amp;$E743),'Hoja de Trabajo para listado'!$CD$151:$DC$151,0)),0)</f>
        <v>0</v>
      </c>
      <c r="P743" s="241">
        <f ca="1">+IFERROR(INDEX('Hoja de Trabajo para listado'!$A$155:$Z$1048576,MATCH($A743,'Hoja de Trabajo para listado'!$A$155:$A$1048576,0),MATCH((CUADRO!P$4&amp;$E743),'Hoja de Trabajo para listado'!$A$151:$Z$151,0)),0)+IFERROR(INDEX('Hoja de Trabajo para listado'!$AB$155:$BA$1048576,MATCH($A743,'Hoja de Trabajo para listado'!$AB$155:$AB$1048576,0),MATCH((CUADRO!P$4&amp;$E743),'Hoja de Trabajo para listado'!$AB$151:$BA$151,0)),0)+IFERROR(INDEX('Hoja de Trabajo para listado'!$BC$155:$CB$1048576,MATCH($A743,'Hoja de Trabajo para listado'!$BC$155:$BC$1048576,0),MATCH((CUADRO!P$4&amp;$E743),'Hoja de Trabajo para listado'!$BC$151:$CB$151,0)),0)+IFERROR(INDEX('Hoja de Trabajo para listado'!$DE$153:$DG$274,MATCH($A743,'Hoja de Trabajo para listado'!$DE$153:$DE$1048576,0),MATCH((CUADRO!P$4&amp;$E743),'Hoja de Trabajo para listado'!$DE$151:$DG$151,0)),0)+IFERROR(INDEX('Hoja de Trabajo para listado'!$CD$155:$DC$1048576,MATCH($A743,'Hoja de Trabajo para listado'!$CD$155:$CD$1048576,0),MATCH((CUADRO!P$4&amp;$E743),'Hoja de Trabajo para listado'!$CD$151:$DC$151,0)),0)</f>
        <v>0</v>
      </c>
      <c r="Q743" s="241">
        <f ca="1">+IFERROR(INDEX('Hoja de Trabajo para listado'!$A$155:$Z$1048576,MATCH($A743,'Hoja de Trabajo para listado'!$A$155:$A$1048576,0),MATCH((CUADRO!Q$4&amp;$E743),'Hoja de Trabajo para listado'!$A$151:$Z$151,0)),0)+IFERROR(INDEX('Hoja de Trabajo para listado'!$AB$155:$BA$1048576,MATCH($A743,'Hoja de Trabajo para listado'!$AB$155:$AB$1048576,0),MATCH((CUADRO!Q$4&amp;$E743),'Hoja de Trabajo para listado'!$AB$151:$BA$151,0)),0)+IFERROR(INDEX('Hoja de Trabajo para listado'!$BC$155:$CB$1048576,MATCH($A743,'Hoja de Trabajo para listado'!$BC$155:$BC$1048576,0),MATCH((CUADRO!Q$4&amp;$E743),'Hoja de Trabajo para listado'!$BC$151:$CB$151,0)),0)+IFERROR(INDEX('Hoja de Trabajo para listado'!$DE$153:$DG$274,MATCH($A743,'Hoja de Trabajo para listado'!$DE$153:$DE$1048576,0),MATCH((CUADRO!Q$4&amp;$E743),'Hoja de Trabajo para listado'!$DE$151:$DG$151,0)),0)+IFERROR(INDEX('Hoja de Trabajo para listado'!$CD$155:$DC$1048576,MATCH($A743,'Hoja de Trabajo para listado'!$CD$155:$CD$1048576,0),MATCH((CUADRO!Q$4&amp;$E743),'Hoja de Trabajo para listado'!$CD$151:$DC$151,0)),0)</f>
        <v>0</v>
      </c>
      <c r="R743" s="241">
        <f t="shared" ca="1" si="22"/>
        <v>0</v>
      </c>
      <c r="S743" s="247"/>
      <c r="T743" s="241">
        <f ca="1">+T744</f>
        <v>0</v>
      </c>
      <c r="U743" s="240">
        <f t="shared" si="23"/>
        <v>1</v>
      </c>
    </row>
    <row r="744" spans="1:21" customFormat="1" ht="15" hidden="1" customHeight="1">
      <c r="A744" s="32">
        <v>1336</v>
      </c>
      <c r="B744" s="382"/>
      <c r="C744" s="245" t="str">
        <f>+VLOOKUP(A744,bd_lista!$A$3:$C$592,3,FALSE)</f>
        <v>Gobierno Autónomo Municipal de Arani</v>
      </c>
      <c r="D744" s="384"/>
      <c r="E744" s="242" t="s">
        <v>684</v>
      </c>
      <c r="F744" s="241">
        <f ca="1">+IFERROR(INDEX('Hoja de Trabajo para listado'!$A$155:$Z$1048576,MATCH($A744,'Hoja de Trabajo para listado'!$A$155:$A$1048576,0),MATCH((CUADRO!F$4&amp;$E744),'Hoja de Trabajo para listado'!$A$151:$Z$151,0)),0)+IFERROR(INDEX('Hoja de Trabajo para listado'!$AB$155:$BA$1048576,MATCH($A744,'Hoja de Trabajo para listado'!$AB$155:$AB$1048576,0),MATCH((CUADRO!F$4&amp;$E744),'Hoja de Trabajo para listado'!$AB$151:$BA$151,0)),0)+IFERROR(INDEX('Hoja de Trabajo para listado'!$BC$155:$CB$1048576,MATCH($A744,'Hoja de Trabajo para listado'!$BC$155:$BC$1048576,0),MATCH((CUADRO!F$4&amp;$E744),'Hoja de Trabajo para listado'!$BC$151:$CB$151,0)),0)+IFERROR(INDEX('Hoja de Trabajo para listado'!$DE$153:$DG$274,MATCH($A744,'Hoja de Trabajo para listado'!$DE$153:$DE$1048576,0),MATCH((CUADRO!F$4&amp;$E744),'Hoja de Trabajo para listado'!$DE$151:$DG$151,0)),0)+IFERROR(INDEX('Hoja de Trabajo para listado'!$CD$155:$DC$1048576,MATCH($A744,'Hoja de Trabajo para listado'!$CD$155:$CD$1048576,0),MATCH((CUADRO!F$4&amp;$E744),'Hoja de Trabajo para listado'!$CD$151:$DC$151,0)),0)</f>
        <v>0</v>
      </c>
      <c r="G744" s="241">
        <f ca="1">+IFERROR(INDEX('Hoja de Trabajo para listado'!$A$155:$Z$1048576,MATCH($A744,'Hoja de Trabajo para listado'!$A$155:$A$1048576,0),MATCH((CUADRO!G$4&amp;$E744),'Hoja de Trabajo para listado'!$A$151:$Z$151,0)),0)+IFERROR(INDEX('Hoja de Trabajo para listado'!$AB$155:$BA$1048576,MATCH($A744,'Hoja de Trabajo para listado'!$AB$155:$AB$1048576,0),MATCH((CUADRO!G$4&amp;$E744),'Hoja de Trabajo para listado'!$AB$151:$BA$151,0)),0)+IFERROR(INDEX('Hoja de Trabajo para listado'!$BC$155:$CB$1048576,MATCH($A744,'Hoja de Trabajo para listado'!$BC$155:$BC$1048576,0),MATCH((CUADRO!G$4&amp;$E744),'Hoja de Trabajo para listado'!$BC$151:$CB$151,0)),0)+IFERROR(INDEX('Hoja de Trabajo para listado'!$DE$153:$DG$274,MATCH($A744,'Hoja de Trabajo para listado'!$DE$153:$DE$1048576,0),MATCH((CUADRO!G$4&amp;$E744),'Hoja de Trabajo para listado'!$DE$151:$DG$151,0)),0)+IFERROR(INDEX('Hoja de Trabajo para listado'!$CD$155:$DC$1048576,MATCH($A744,'Hoja de Trabajo para listado'!$CD$155:$CD$1048576,0),MATCH((CUADRO!G$4&amp;$E744),'Hoja de Trabajo para listado'!$CD$151:$DC$151,0)),0)</f>
        <v>0</v>
      </c>
      <c r="H744" s="241">
        <f ca="1">+IFERROR(INDEX('Hoja de Trabajo para listado'!$A$155:$Z$1048576,MATCH($A744,'Hoja de Trabajo para listado'!$A$155:$A$1048576,0),MATCH((CUADRO!H$4&amp;$E744),'Hoja de Trabajo para listado'!$A$151:$Z$151,0)),0)+IFERROR(INDEX('Hoja de Trabajo para listado'!$AB$155:$BA$1048576,MATCH($A744,'Hoja de Trabajo para listado'!$AB$155:$AB$1048576,0),MATCH((CUADRO!H$4&amp;$E744),'Hoja de Trabajo para listado'!$AB$151:$BA$151,0)),0)+IFERROR(INDEX('Hoja de Trabajo para listado'!$BC$155:$CB$1048576,MATCH($A744,'Hoja de Trabajo para listado'!$BC$155:$BC$1048576,0),MATCH((CUADRO!H$4&amp;$E744),'Hoja de Trabajo para listado'!$BC$151:$CB$151,0)),0)+IFERROR(INDEX('Hoja de Trabajo para listado'!$DE$153:$DG$274,MATCH($A744,'Hoja de Trabajo para listado'!$DE$153:$DE$1048576,0),MATCH((CUADRO!H$4&amp;$E744),'Hoja de Trabajo para listado'!$DE$151:$DG$151,0)),0)+IFERROR(INDEX('Hoja de Trabajo para listado'!$CD$155:$DC$1048576,MATCH($A744,'Hoja de Trabajo para listado'!$CD$155:$CD$1048576,0),MATCH((CUADRO!H$4&amp;$E744),'Hoja de Trabajo para listado'!$CD$151:$DC$151,0)),0)</f>
        <v>0</v>
      </c>
      <c r="I744" s="241">
        <f ca="1">+IFERROR(INDEX('Hoja de Trabajo para listado'!$A$155:$Z$1048576,MATCH($A744,'Hoja de Trabajo para listado'!$A$155:$A$1048576,0),MATCH((CUADRO!I$4&amp;$E744),'Hoja de Trabajo para listado'!$A$151:$Z$151,0)),0)+IFERROR(INDEX('Hoja de Trabajo para listado'!$AB$155:$BA$1048576,MATCH($A744,'Hoja de Trabajo para listado'!$AB$155:$AB$1048576,0),MATCH((CUADRO!I$4&amp;$E744),'Hoja de Trabajo para listado'!$AB$151:$BA$151,0)),0)+IFERROR(INDEX('Hoja de Trabajo para listado'!$BC$155:$CB$1048576,MATCH($A744,'Hoja de Trabajo para listado'!$BC$155:$BC$1048576,0),MATCH((CUADRO!I$4&amp;$E744),'Hoja de Trabajo para listado'!$BC$151:$CB$151,0)),0)+IFERROR(INDEX('Hoja de Trabajo para listado'!$DE$153:$DG$274,MATCH($A744,'Hoja de Trabajo para listado'!$DE$153:$DE$1048576,0),MATCH((CUADRO!I$4&amp;$E744),'Hoja de Trabajo para listado'!$DE$151:$DG$151,0)),0)+IFERROR(INDEX('Hoja de Trabajo para listado'!$CD$155:$DC$1048576,MATCH($A744,'Hoja de Trabajo para listado'!$CD$155:$CD$1048576,0),MATCH((CUADRO!I$4&amp;$E744),'Hoja de Trabajo para listado'!$CD$151:$DC$151,0)),0)</f>
        <v>0</v>
      </c>
      <c r="J744" s="241">
        <f ca="1">+IFERROR(INDEX('Hoja de Trabajo para listado'!$A$155:$Z$1048576,MATCH($A744,'Hoja de Trabajo para listado'!$A$155:$A$1048576,0),MATCH((CUADRO!J$4&amp;$E744),'Hoja de Trabajo para listado'!$A$151:$Z$151,0)),0)+IFERROR(INDEX('Hoja de Trabajo para listado'!$AB$155:$BA$1048576,MATCH($A744,'Hoja de Trabajo para listado'!$AB$155:$AB$1048576,0),MATCH((CUADRO!J$4&amp;$E744),'Hoja de Trabajo para listado'!$AB$151:$BA$151,0)),0)+IFERROR(INDEX('Hoja de Trabajo para listado'!$BC$155:$CB$1048576,MATCH($A744,'Hoja de Trabajo para listado'!$BC$155:$BC$1048576,0),MATCH((CUADRO!J$4&amp;$E744),'Hoja de Trabajo para listado'!$BC$151:$CB$151,0)),0)+IFERROR(INDEX('Hoja de Trabajo para listado'!$DE$153:$DG$274,MATCH($A744,'Hoja de Trabajo para listado'!$DE$153:$DE$1048576,0),MATCH((CUADRO!J$4&amp;$E744),'Hoja de Trabajo para listado'!$DE$151:$DG$151,0)),0)+IFERROR(INDEX('Hoja de Trabajo para listado'!$CD$155:$DC$1048576,MATCH($A744,'Hoja de Trabajo para listado'!$CD$155:$CD$1048576,0),MATCH((CUADRO!J$4&amp;$E744),'Hoja de Trabajo para listado'!$CD$151:$DC$151,0)),0)</f>
        <v>0</v>
      </c>
      <c r="K744" s="241">
        <f ca="1">+IFERROR(INDEX('Hoja de Trabajo para listado'!$A$155:$Z$1048576,MATCH($A744,'Hoja de Trabajo para listado'!$A$155:$A$1048576,0),MATCH((CUADRO!K$4&amp;$E744),'Hoja de Trabajo para listado'!$A$151:$Z$151,0)),0)+IFERROR(INDEX('Hoja de Trabajo para listado'!$AB$155:$BA$1048576,MATCH($A744,'Hoja de Trabajo para listado'!$AB$155:$AB$1048576,0),MATCH((CUADRO!K$4&amp;$E744),'Hoja de Trabajo para listado'!$AB$151:$BA$151,0)),0)+IFERROR(INDEX('Hoja de Trabajo para listado'!$BC$155:$CB$1048576,MATCH($A744,'Hoja de Trabajo para listado'!$BC$155:$BC$1048576,0),MATCH((CUADRO!K$4&amp;$E744),'Hoja de Trabajo para listado'!$BC$151:$CB$151,0)),0)+IFERROR(INDEX('Hoja de Trabajo para listado'!$DE$153:$DG$274,MATCH($A744,'Hoja de Trabajo para listado'!$DE$153:$DE$1048576,0),MATCH((CUADRO!K$4&amp;$E744),'Hoja de Trabajo para listado'!$DE$151:$DG$151,0)),0)+IFERROR(INDEX('Hoja de Trabajo para listado'!$CD$155:$DC$1048576,MATCH($A744,'Hoja de Trabajo para listado'!$CD$155:$CD$1048576,0),MATCH((CUADRO!K$4&amp;$E744),'Hoja de Trabajo para listado'!$CD$151:$DC$151,0)),0)</f>
        <v>0</v>
      </c>
      <c r="L744" s="241">
        <f ca="1">+IFERROR(INDEX('Hoja de Trabajo para listado'!$A$155:$Z$1048576,MATCH($A744,'Hoja de Trabajo para listado'!$A$155:$A$1048576,0),MATCH((CUADRO!L$4&amp;$E744),'Hoja de Trabajo para listado'!$A$151:$Z$151,0)),0)+IFERROR(INDEX('Hoja de Trabajo para listado'!$AB$155:$BA$1048576,MATCH($A744,'Hoja de Trabajo para listado'!$AB$155:$AB$1048576,0),MATCH((CUADRO!L$4&amp;$E744),'Hoja de Trabajo para listado'!$AB$151:$BA$151,0)),0)+IFERROR(INDEX('Hoja de Trabajo para listado'!$BC$155:$CB$1048576,MATCH($A744,'Hoja de Trabajo para listado'!$BC$155:$BC$1048576,0),MATCH((CUADRO!L$4&amp;$E744),'Hoja de Trabajo para listado'!$BC$151:$CB$151,0)),0)+IFERROR(INDEX('Hoja de Trabajo para listado'!$DE$153:$DG$274,MATCH($A744,'Hoja de Trabajo para listado'!$DE$153:$DE$1048576,0),MATCH((CUADRO!L$4&amp;$E744),'Hoja de Trabajo para listado'!$DE$151:$DG$151,0)),0)+IFERROR(INDEX('Hoja de Trabajo para listado'!$CD$155:$DC$1048576,MATCH($A744,'Hoja de Trabajo para listado'!$CD$155:$CD$1048576,0),MATCH((CUADRO!L$4&amp;$E744),'Hoja de Trabajo para listado'!$CD$151:$DC$151,0)),0)</f>
        <v>0</v>
      </c>
      <c r="M744" s="241">
        <f ca="1">+IFERROR(INDEX('Hoja de Trabajo para listado'!$A$155:$Z$1048576,MATCH($A744,'Hoja de Trabajo para listado'!$A$155:$A$1048576,0),MATCH((CUADRO!M$4&amp;$E744),'Hoja de Trabajo para listado'!$A$151:$Z$151,0)),0)+IFERROR(INDEX('Hoja de Trabajo para listado'!$AB$155:$BA$1048576,MATCH($A744,'Hoja de Trabajo para listado'!$AB$155:$AB$1048576,0),MATCH((CUADRO!M$4&amp;$E744),'Hoja de Trabajo para listado'!$AB$151:$BA$151,0)),0)+IFERROR(INDEX('Hoja de Trabajo para listado'!$BC$155:$CB$1048576,MATCH($A744,'Hoja de Trabajo para listado'!$BC$155:$BC$1048576,0),MATCH((CUADRO!M$4&amp;$E744),'Hoja de Trabajo para listado'!$BC$151:$CB$151,0)),0)+IFERROR(INDEX('Hoja de Trabajo para listado'!$DE$153:$DG$274,MATCH($A744,'Hoja de Trabajo para listado'!$DE$153:$DE$1048576,0),MATCH((CUADRO!M$4&amp;$E744),'Hoja de Trabajo para listado'!$DE$151:$DG$151,0)),0)+IFERROR(INDEX('Hoja de Trabajo para listado'!$CD$155:$DC$1048576,MATCH($A744,'Hoja de Trabajo para listado'!$CD$155:$CD$1048576,0),MATCH((CUADRO!M$4&amp;$E744),'Hoja de Trabajo para listado'!$CD$151:$DC$151,0)),0)</f>
        <v>0</v>
      </c>
      <c r="N744" s="241">
        <f ca="1">+IFERROR(INDEX('Hoja de Trabajo para listado'!$A$155:$Z$1048576,MATCH($A744,'Hoja de Trabajo para listado'!$A$155:$A$1048576,0),MATCH((CUADRO!N$4&amp;$E744),'Hoja de Trabajo para listado'!$A$151:$Z$151,0)),0)+IFERROR(INDEX('Hoja de Trabajo para listado'!$AB$155:$BA$1048576,MATCH($A744,'Hoja de Trabajo para listado'!$AB$155:$AB$1048576,0),MATCH((CUADRO!N$4&amp;$E744),'Hoja de Trabajo para listado'!$AB$151:$BA$151,0)),0)+IFERROR(INDEX('Hoja de Trabajo para listado'!$BC$155:$CB$1048576,MATCH($A744,'Hoja de Trabajo para listado'!$BC$155:$BC$1048576,0),MATCH((CUADRO!N$4&amp;$E744),'Hoja de Trabajo para listado'!$BC$151:$CB$151,0)),0)+IFERROR(INDEX('Hoja de Trabajo para listado'!$DE$153:$DG$274,MATCH($A744,'Hoja de Trabajo para listado'!$DE$153:$DE$1048576,0),MATCH((CUADRO!N$4&amp;$E744),'Hoja de Trabajo para listado'!$DE$151:$DG$151,0)),0)+IFERROR(INDEX('Hoja de Trabajo para listado'!$CD$155:$DC$1048576,MATCH($A744,'Hoja de Trabajo para listado'!$CD$155:$CD$1048576,0),MATCH((CUADRO!N$4&amp;$E744),'Hoja de Trabajo para listado'!$CD$151:$DC$151,0)),0)</f>
        <v>0</v>
      </c>
      <c r="O744" s="241">
        <f ca="1">+IFERROR(INDEX('Hoja de Trabajo para listado'!$A$155:$Z$1048576,MATCH($A744,'Hoja de Trabajo para listado'!$A$155:$A$1048576,0),MATCH((CUADRO!O$4&amp;$E744),'Hoja de Trabajo para listado'!$A$151:$Z$151,0)),0)+IFERROR(INDEX('Hoja de Trabajo para listado'!$AB$155:$BA$1048576,MATCH($A744,'Hoja de Trabajo para listado'!$AB$155:$AB$1048576,0),MATCH((CUADRO!O$4&amp;$E744),'Hoja de Trabajo para listado'!$AB$151:$BA$151,0)),0)+IFERROR(INDEX('Hoja de Trabajo para listado'!$BC$155:$CB$1048576,MATCH($A744,'Hoja de Trabajo para listado'!$BC$155:$BC$1048576,0),MATCH((CUADRO!O$4&amp;$E744),'Hoja de Trabajo para listado'!$BC$151:$CB$151,0)),0)+IFERROR(INDEX('Hoja de Trabajo para listado'!$DE$153:$DG$274,MATCH($A744,'Hoja de Trabajo para listado'!$DE$153:$DE$1048576,0),MATCH((CUADRO!O$4&amp;$E744),'Hoja de Trabajo para listado'!$DE$151:$DG$151,0)),0)+IFERROR(INDEX('Hoja de Trabajo para listado'!$CD$155:$DC$1048576,MATCH($A744,'Hoja de Trabajo para listado'!$CD$155:$CD$1048576,0),MATCH((CUADRO!O$4&amp;$E744),'Hoja de Trabajo para listado'!$CD$151:$DC$151,0)),0)</f>
        <v>0</v>
      </c>
      <c r="P744" s="241">
        <f ca="1">+IFERROR(INDEX('Hoja de Trabajo para listado'!$A$155:$Z$1048576,MATCH($A744,'Hoja de Trabajo para listado'!$A$155:$A$1048576,0),MATCH((CUADRO!P$4&amp;$E744),'Hoja de Trabajo para listado'!$A$151:$Z$151,0)),0)+IFERROR(INDEX('Hoja de Trabajo para listado'!$AB$155:$BA$1048576,MATCH($A744,'Hoja de Trabajo para listado'!$AB$155:$AB$1048576,0),MATCH((CUADRO!P$4&amp;$E744),'Hoja de Trabajo para listado'!$AB$151:$BA$151,0)),0)+IFERROR(INDEX('Hoja de Trabajo para listado'!$BC$155:$CB$1048576,MATCH($A744,'Hoja de Trabajo para listado'!$BC$155:$BC$1048576,0),MATCH((CUADRO!P$4&amp;$E744),'Hoja de Trabajo para listado'!$BC$151:$CB$151,0)),0)+IFERROR(INDEX('Hoja de Trabajo para listado'!$DE$153:$DG$274,MATCH($A744,'Hoja de Trabajo para listado'!$DE$153:$DE$1048576,0),MATCH((CUADRO!P$4&amp;$E744),'Hoja de Trabajo para listado'!$DE$151:$DG$151,0)),0)+IFERROR(INDEX('Hoja de Trabajo para listado'!$CD$155:$DC$1048576,MATCH($A744,'Hoja de Trabajo para listado'!$CD$155:$CD$1048576,0),MATCH((CUADRO!P$4&amp;$E744),'Hoja de Trabajo para listado'!$CD$151:$DC$151,0)),0)</f>
        <v>0</v>
      </c>
      <c r="Q744" s="241">
        <f ca="1">+IFERROR(INDEX('Hoja de Trabajo para listado'!$A$155:$Z$1048576,MATCH($A744,'Hoja de Trabajo para listado'!$A$155:$A$1048576,0),MATCH((CUADRO!Q$4&amp;$E744),'Hoja de Trabajo para listado'!$A$151:$Z$151,0)),0)+IFERROR(INDEX('Hoja de Trabajo para listado'!$AB$155:$BA$1048576,MATCH($A744,'Hoja de Trabajo para listado'!$AB$155:$AB$1048576,0),MATCH((CUADRO!Q$4&amp;$E744),'Hoja de Trabajo para listado'!$AB$151:$BA$151,0)),0)+IFERROR(INDEX('Hoja de Trabajo para listado'!$BC$155:$CB$1048576,MATCH($A744,'Hoja de Trabajo para listado'!$BC$155:$BC$1048576,0),MATCH((CUADRO!Q$4&amp;$E744),'Hoja de Trabajo para listado'!$BC$151:$CB$151,0)),0)+IFERROR(INDEX('Hoja de Trabajo para listado'!$DE$153:$DG$274,MATCH($A744,'Hoja de Trabajo para listado'!$DE$153:$DE$1048576,0),MATCH((CUADRO!Q$4&amp;$E744),'Hoja de Trabajo para listado'!$DE$151:$DG$151,0)),0)+IFERROR(INDEX('Hoja de Trabajo para listado'!$CD$155:$DC$1048576,MATCH($A744,'Hoja de Trabajo para listado'!$CD$155:$CD$1048576,0),MATCH((CUADRO!Q$4&amp;$E744),'Hoja de Trabajo para listado'!$CD$151:$DC$151,0)),0)</f>
        <v>0</v>
      </c>
      <c r="R744" s="241">
        <f t="shared" ca="1" si="22"/>
        <v>0</v>
      </c>
      <c r="S744" s="247">
        <f ca="1">+R743+R744</f>
        <v>0</v>
      </c>
      <c r="T744" s="241">
        <f ca="1">+S744</f>
        <v>0</v>
      </c>
      <c r="U744" s="240">
        <f t="shared" si="23"/>
        <v>2</v>
      </c>
    </row>
    <row r="745" spans="1:21" customFormat="1" ht="15" hidden="1" customHeight="1">
      <c r="A745" s="32">
        <v>1337</v>
      </c>
      <c r="B745" s="381">
        <f>+A745</f>
        <v>1337</v>
      </c>
      <c r="C745" s="245" t="str">
        <f>+VLOOKUP(A745,bd_lista!$A$3:$C$592,3,FALSE)</f>
        <v>Gobierno Autónomo Municipal de Vacas</v>
      </c>
      <c r="D745" s="383" t="str">
        <f>+C745</f>
        <v>Gobierno Autónomo Municipal de Vacas</v>
      </c>
      <c r="E745" s="240" t="s">
        <v>683</v>
      </c>
      <c r="F745" s="241">
        <f ca="1">+IFERROR(INDEX('Hoja de Trabajo para listado'!$A$155:$Z$1048576,MATCH($A745,'Hoja de Trabajo para listado'!$A$155:$A$1048576,0),MATCH((CUADRO!F$4&amp;$E745),'Hoja de Trabajo para listado'!$A$151:$Z$151,0)),0)+IFERROR(INDEX('Hoja de Trabajo para listado'!$AB$155:$BA$1048576,MATCH($A745,'Hoja de Trabajo para listado'!$AB$155:$AB$1048576,0),MATCH((CUADRO!F$4&amp;$E745),'Hoja de Trabajo para listado'!$AB$151:$BA$151,0)),0)+IFERROR(INDEX('Hoja de Trabajo para listado'!$BC$155:$CB$1048576,MATCH($A745,'Hoja de Trabajo para listado'!$BC$155:$BC$1048576,0),MATCH((CUADRO!F$4&amp;$E745),'Hoja de Trabajo para listado'!$BC$151:$CB$151,0)),0)+IFERROR(INDEX('Hoja de Trabajo para listado'!$DE$153:$DG$274,MATCH($A745,'Hoja de Trabajo para listado'!$DE$153:$DE$1048576,0),MATCH((CUADRO!F$4&amp;$E745),'Hoja de Trabajo para listado'!$DE$151:$DG$151,0)),0)+IFERROR(INDEX('Hoja de Trabajo para listado'!$CD$155:$DC$1048576,MATCH($A745,'Hoja de Trabajo para listado'!$CD$155:$CD$1048576,0),MATCH((CUADRO!F$4&amp;$E745),'Hoja de Trabajo para listado'!$CD$151:$DC$151,0)),0)</f>
        <v>0</v>
      </c>
      <c r="G745" s="241">
        <f ca="1">+IFERROR(INDEX('Hoja de Trabajo para listado'!$A$155:$Z$1048576,MATCH($A745,'Hoja de Trabajo para listado'!$A$155:$A$1048576,0),MATCH((CUADRO!G$4&amp;$E745),'Hoja de Trabajo para listado'!$A$151:$Z$151,0)),0)+IFERROR(INDEX('Hoja de Trabajo para listado'!$AB$155:$BA$1048576,MATCH($A745,'Hoja de Trabajo para listado'!$AB$155:$AB$1048576,0),MATCH((CUADRO!G$4&amp;$E745),'Hoja de Trabajo para listado'!$AB$151:$BA$151,0)),0)+IFERROR(INDEX('Hoja de Trabajo para listado'!$BC$155:$CB$1048576,MATCH($A745,'Hoja de Trabajo para listado'!$BC$155:$BC$1048576,0),MATCH((CUADRO!G$4&amp;$E745),'Hoja de Trabajo para listado'!$BC$151:$CB$151,0)),0)+IFERROR(INDEX('Hoja de Trabajo para listado'!$DE$153:$DG$274,MATCH($A745,'Hoja de Trabajo para listado'!$DE$153:$DE$1048576,0),MATCH((CUADRO!G$4&amp;$E745),'Hoja de Trabajo para listado'!$DE$151:$DG$151,0)),0)+IFERROR(INDEX('Hoja de Trabajo para listado'!$CD$155:$DC$1048576,MATCH($A745,'Hoja de Trabajo para listado'!$CD$155:$CD$1048576,0),MATCH((CUADRO!G$4&amp;$E745),'Hoja de Trabajo para listado'!$CD$151:$DC$151,0)),0)</f>
        <v>0</v>
      </c>
      <c r="H745" s="241">
        <f ca="1">+IFERROR(INDEX('Hoja de Trabajo para listado'!$A$155:$Z$1048576,MATCH($A745,'Hoja de Trabajo para listado'!$A$155:$A$1048576,0),MATCH((CUADRO!H$4&amp;$E745),'Hoja de Trabajo para listado'!$A$151:$Z$151,0)),0)+IFERROR(INDEX('Hoja de Trabajo para listado'!$AB$155:$BA$1048576,MATCH($A745,'Hoja de Trabajo para listado'!$AB$155:$AB$1048576,0),MATCH((CUADRO!H$4&amp;$E745),'Hoja de Trabajo para listado'!$AB$151:$BA$151,0)),0)+IFERROR(INDEX('Hoja de Trabajo para listado'!$BC$155:$CB$1048576,MATCH($A745,'Hoja de Trabajo para listado'!$BC$155:$BC$1048576,0),MATCH((CUADRO!H$4&amp;$E745),'Hoja de Trabajo para listado'!$BC$151:$CB$151,0)),0)+IFERROR(INDEX('Hoja de Trabajo para listado'!$DE$153:$DG$274,MATCH($A745,'Hoja de Trabajo para listado'!$DE$153:$DE$1048576,0),MATCH((CUADRO!H$4&amp;$E745),'Hoja de Trabajo para listado'!$DE$151:$DG$151,0)),0)+IFERROR(INDEX('Hoja de Trabajo para listado'!$CD$155:$DC$1048576,MATCH($A745,'Hoja de Trabajo para listado'!$CD$155:$CD$1048576,0),MATCH((CUADRO!H$4&amp;$E745),'Hoja de Trabajo para listado'!$CD$151:$DC$151,0)),0)</f>
        <v>0</v>
      </c>
      <c r="I745" s="241">
        <f ca="1">+IFERROR(INDEX('Hoja de Trabajo para listado'!$A$155:$Z$1048576,MATCH($A745,'Hoja de Trabajo para listado'!$A$155:$A$1048576,0),MATCH((CUADRO!I$4&amp;$E745),'Hoja de Trabajo para listado'!$A$151:$Z$151,0)),0)+IFERROR(INDEX('Hoja de Trabajo para listado'!$AB$155:$BA$1048576,MATCH($A745,'Hoja de Trabajo para listado'!$AB$155:$AB$1048576,0),MATCH((CUADRO!I$4&amp;$E745),'Hoja de Trabajo para listado'!$AB$151:$BA$151,0)),0)+IFERROR(INDEX('Hoja de Trabajo para listado'!$BC$155:$CB$1048576,MATCH($A745,'Hoja de Trabajo para listado'!$BC$155:$BC$1048576,0),MATCH((CUADRO!I$4&amp;$E745),'Hoja de Trabajo para listado'!$BC$151:$CB$151,0)),0)+IFERROR(INDEX('Hoja de Trabajo para listado'!$DE$153:$DG$274,MATCH($A745,'Hoja de Trabajo para listado'!$DE$153:$DE$1048576,0),MATCH((CUADRO!I$4&amp;$E745),'Hoja de Trabajo para listado'!$DE$151:$DG$151,0)),0)+IFERROR(INDEX('Hoja de Trabajo para listado'!$CD$155:$DC$1048576,MATCH($A745,'Hoja de Trabajo para listado'!$CD$155:$CD$1048576,0),MATCH((CUADRO!I$4&amp;$E745),'Hoja de Trabajo para listado'!$CD$151:$DC$151,0)),0)</f>
        <v>0</v>
      </c>
      <c r="J745" s="241">
        <f ca="1">+IFERROR(INDEX('Hoja de Trabajo para listado'!$A$155:$Z$1048576,MATCH($A745,'Hoja de Trabajo para listado'!$A$155:$A$1048576,0),MATCH((CUADRO!J$4&amp;$E745),'Hoja de Trabajo para listado'!$A$151:$Z$151,0)),0)+IFERROR(INDEX('Hoja de Trabajo para listado'!$AB$155:$BA$1048576,MATCH($A745,'Hoja de Trabajo para listado'!$AB$155:$AB$1048576,0),MATCH((CUADRO!J$4&amp;$E745),'Hoja de Trabajo para listado'!$AB$151:$BA$151,0)),0)+IFERROR(INDEX('Hoja de Trabajo para listado'!$BC$155:$CB$1048576,MATCH($A745,'Hoja de Trabajo para listado'!$BC$155:$BC$1048576,0),MATCH((CUADRO!J$4&amp;$E745),'Hoja de Trabajo para listado'!$BC$151:$CB$151,0)),0)+IFERROR(INDEX('Hoja de Trabajo para listado'!$DE$153:$DG$274,MATCH($A745,'Hoja de Trabajo para listado'!$DE$153:$DE$1048576,0),MATCH((CUADRO!J$4&amp;$E745),'Hoja de Trabajo para listado'!$DE$151:$DG$151,0)),0)+IFERROR(INDEX('Hoja de Trabajo para listado'!$CD$155:$DC$1048576,MATCH($A745,'Hoja de Trabajo para listado'!$CD$155:$CD$1048576,0),MATCH((CUADRO!J$4&amp;$E745),'Hoja de Trabajo para listado'!$CD$151:$DC$151,0)),0)</f>
        <v>0</v>
      </c>
      <c r="K745" s="241">
        <f ca="1">+IFERROR(INDEX('Hoja de Trabajo para listado'!$A$155:$Z$1048576,MATCH($A745,'Hoja de Trabajo para listado'!$A$155:$A$1048576,0),MATCH((CUADRO!K$4&amp;$E745),'Hoja de Trabajo para listado'!$A$151:$Z$151,0)),0)+IFERROR(INDEX('Hoja de Trabajo para listado'!$AB$155:$BA$1048576,MATCH($A745,'Hoja de Trabajo para listado'!$AB$155:$AB$1048576,0),MATCH((CUADRO!K$4&amp;$E745),'Hoja de Trabajo para listado'!$AB$151:$BA$151,0)),0)+IFERROR(INDEX('Hoja de Trabajo para listado'!$BC$155:$CB$1048576,MATCH($A745,'Hoja de Trabajo para listado'!$BC$155:$BC$1048576,0),MATCH((CUADRO!K$4&amp;$E745),'Hoja de Trabajo para listado'!$BC$151:$CB$151,0)),0)+IFERROR(INDEX('Hoja de Trabajo para listado'!$DE$153:$DG$274,MATCH($A745,'Hoja de Trabajo para listado'!$DE$153:$DE$1048576,0),MATCH((CUADRO!K$4&amp;$E745),'Hoja de Trabajo para listado'!$DE$151:$DG$151,0)),0)+IFERROR(INDEX('Hoja de Trabajo para listado'!$CD$155:$DC$1048576,MATCH($A745,'Hoja de Trabajo para listado'!$CD$155:$CD$1048576,0),MATCH((CUADRO!K$4&amp;$E745),'Hoja de Trabajo para listado'!$CD$151:$DC$151,0)),0)</f>
        <v>0</v>
      </c>
      <c r="L745" s="241">
        <f ca="1">+IFERROR(INDEX('Hoja de Trabajo para listado'!$A$155:$Z$1048576,MATCH($A745,'Hoja de Trabajo para listado'!$A$155:$A$1048576,0),MATCH((CUADRO!L$4&amp;$E745),'Hoja de Trabajo para listado'!$A$151:$Z$151,0)),0)+IFERROR(INDEX('Hoja de Trabajo para listado'!$AB$155:$BA$1048576,MATCH($A745,'Hoja de Trabajo para listado'!$AB$155:$AB$1048576,0),MATCH((CUADRO!L$4&amp;$E745),'Hoja de Trabajo para listado'!$AB$151:$BA$151,0)),0)+IFERROR(INDEX('Hoja de Trabajo para listado'!$BC$155:$CB$1048576,MATCH($A745,'Hoja de Trabajo para listado'!$BC$155:$BC$1048576,0),MATCH((CUADRO!L$4&amp;$E745),'Hoja de Trabajo para listado'!$BC$151:$CB$151,0)),0)+IFERROR(INDEX('Hoja de Trabajo para listado'!$DE$153:$DG$274,MATCH($A745,'Hoja de Trabajo para listado'!$DE$153:$DE$1048576,0),MATCH((CUADRO!L$4&amp;$E745),'Hoja de Trabajo para listado'!$DE$151:$DG$151,0)),0)+IFERROR(INDEX('Hoja de Trabajo para listado'!$CD$155:$DC$1048576,MATCH($A745,'Hoja de Trabajo para listado'!$CD$155:$CD$1048576,0),MATCH((CUADRO!L$4&amp;$E745),'Hoja de Trabajo para listado'!$CD$151:$DC$151,0)),0)</f>
        <v>0</v>
      </c>
      <c r="M745" s="241">
        <f ca="1">+IFERROR(INDEX('Hoja de Trabajo para listado'!$A$155:$Z$1048576,MATCH($A745,'Hoja de Trabajo para listado'!$A$155:$A$1048576,0),MATCH((CUADRO!M$4&amp;$E745),'Hoja de Trabajo para listado'!$A$151:$Z$151,0)),0)+IFERROR(INDEX('Hoja de Trabajo para listado'!$AB$155:$BA$1048576,MATCH($A745,'Hoja de Trabajo para listado'!$AB$155:$AB$1048576,0),MATCH((CUADRO!M$4&amp;$E745),'Hoja de Trabajo para listado'!$AB$151:$BA$151,0)),0)+IFERROR(INDEX('Hoja de Trabajo para listado'!$BC$155:$CB$1048576,MATCH($A745,'Hoja de Trabajo para listado'!$BC$155:$BC$1048576,0),MATCH((CUADRO!M$4&amp;$E745),'Hoja de Trabajo para listado'!$BC$151:$CB$151,0)),0)+IFERROR(INDEX('Hoja de Trabajo para listado'!$DE$153:$DG$274,MATCH($A745,'Hoja de Trabajo para listado'!$DE$153:$DE$1048576,0),MATCH((CUADRO!M$4&amp;$E745),'Hoja de Trabajo para listado'!$DE$151:$DG$151,0)),0)+IFERROR(INDEX('Hoja de Trabajo para listado'!$CD$155:$DC$1048576,MATCH($A745,'Hoja de Trabajo para listado'!$CD$155:$CD$1048576,0),MATCH((CUADRO!M$4&amp;$E745),'Hoja de Trabajo para listado'!$CD$151:$DC$151,0)),0)</f>
        <v>0</v>
      </c>
      <c r="N745" s="241">
        <f ca="1">+IFERROR(INDEX('Hoja de Trabajo para listado'!$A$155:$Z$1048576,MATCH($A745,'Hoja de Trabajo para listado'!$A$155:$A$1048576,0),MATCH((CUADRO!N$4&amp;$E745),'Hoja de Trabajo para listado'!$A$151:$Z$151,0)),0)+IFERROR(INDEX('Hoja de Trabajo para listado'!$AB$155:$BA$1048576,MATCH($A745,'Hoja de Trabajo para listado'!$AB$155:$AB$1048576,0),MATCH((CUADRO!N$4&amp;$E745),'Hoja de Trabajo para listado'!$AB$151:$BA$151,0)),0)+IFERROR(INDEX('Hoja de Trabajo para listado'!$BC$155:$CB$1048576,MATCH($A745,'Hoja de Trabajo para listado'!$BC$155:$BC$1048576,0),MATCH((CUADRO!N$4&amp;$E745),'Hoja de Trabajo para listado'!$BC$151:$CB$151,0)),0)+IFERROR(INDEX('Hoja de Trabajo para listado'!$DE$153:$DG$274,MATCH($A745,'Hoja de Trabajo para listado'!$DE$153:$DE$1048576,0),MATCH((CUADRO!N$4&amp;$E745),'Hoja de Trabajo para listado'!$DE$151:$DG$151,0)),0)+IFERROR(INDEX('Hoja de Trabajo para listado'!$CD$155:$DC$1048576,MATCH($A745,'Hoja de Trabajo para listado'!$CD$155:$CD$1048576,0),MATCH((CUADRO!N$4&amp;$E745),'Hoja de Trabajo para listado'!$CD$151:$DC$151,0)),0)</f>
        <v>0</v>
      </c>
      <c r="O745" s="241">
        <f ca="1">+IFERROR(INDEX('Hoja de Trabajo para listado'!$A$155:$Z$1048576,MATCH($A745,'Hoja de Trabajo para listado'!$A$155:$A$1048576,0),MATCH((CUADRO!O$4&amp;$E745),'Hoja de Trabajo para listado'!$A$151:$Z$151,0)),0)+IFERROR(INDEX('Hoja de Trabajo para listado'!$AB$155:$BA$1048576,MATCH($A745,'Hoja de Trabajo para listado'!$AB$155:$AB$1048576,0),MATCH((CUADRO!O$4&amp;$E745),'Hoja de Trabajo para listado'!$AB$151:$BA$151,0)),0)+IFERROR(INDEX('Hoja de Trabajo para listado'!$BC$155:$CB$1048576,MATCH($A745,'Hoja de Trabajo para listado'!$BC$155:$BC$1048576,0),MATCH((CUADRO!O$4&amp;$E745),'Hoja de Trabajo para listado'!$BC$151:$CB$151,0)),0)+IFERROR(INDEX('Hoja de Trabajo para listado'!$DE$153:$DG$274,MATCH($A745,'Hoja de Trabajo para listado'!$DE$153:$DE$1048576,0),MATCH((CUADRO!O$4&amp;$E745),'Hoja de Trabajo para listado'!$DE$151:$DG$151,0)),0)+IFERROR(INDEX('Hoja de Trabajo para listado'!$CD$155:$DC$1048576,MATCH($A745,'Hoja de Trabajo para listado'!$CD$155:$CD$1048576,0),MATCH((CUADRO!O$4&amp;$E745),'Hoja de Trabajo para listado'!$CD$151:$DC$151,0)),0)</f>
        <v>0</v>
      </c>
      <c r="P745" s="241">
        <f ca="1">+IFERROR(INDEX('Hoja de Trabajo para listado'!$A$155:$Z$1048576,MATCH($A745,'Hoja de Trabajo para listado'!$A$155:$A$1048576,0),MATCH((CUADRO!P$4&amp;$E745),'Hoja de Trabajo para listado'!$A$151:$Z$151,0)),0)+IFERROR(INDEX('Hoja de Trabajo para listado'!$AB$155:$BA$1048576,MATCH($A745,'Hoja de Trabajo para listado'!$AB$155:$AB$1048576,0),MATCH((CUADRO!P$4&amp;$E745),'Hoja de Trabajo para listado'!$AB$151:$BA$151,0)),0)+IFERROR(INDEX('Hoja de Trabajo para listado'!$BC$155:$CB$1048576,MATCH($A745,'Hoja de Trabajo para listado'!$BC$155:$BC$1048576,0),MATCH((CUADRO!P$4&amp;$E745),'Hoja de Trabajo para listado'!$BC$151:$CB$151,0)),0)+IFERROR(INDEX('Hoja de Trabajo para listado'!$DE$153:$DG$274,MATCH($A745,'Hoja de Trabajo para listado'!$DE$153:$DE$1048576,0),MATCH((CUADRO!P$4&amp;$E745),'Hoja de Trabajo para listado'!$DE$151:$DG$151,0)),0)+IFERROR(INDEX('Hoja de Trabajo para listado'!$CD$155:$DC$1048576,MATCH($A745,'Hoja de Trabajo para listado'!$CD$155:$CD$1048576,0),MATCH((CUADRO!P$4&amp;$E745),'Hoja de Trabajo para listado'!$CD$151:$DC$151,0)),0)</f>
        <v>0</v>
      </c>
      <c r="Q745" s="241">
        <f ca="1">+IFERROR(INDEX('Hoja de Trabajo para listado'!$A$155:$Z$1048576,MATCH($A745,'Hoja de Trabajo para listado'!$A$155:$A$1048576,0),MATCH((CUADRO!Q$4&amp;$E745),'Hoja de Trabajo para listado'!$A$151:$Z$151,0)),0)+IFERROR(INDEX('Hoja de Trabajo para listado'!$AB$155:$BA$1048576,MATCH($A745,'Hoja de Trabajo para listado'!$AB$155:$AB$1048576,0),MATCH((CUADRO!Q$4&amp;$E745),'Hoja de Trabajo para listado'!$AB$151:$BA$151,0)),0)+IFERROR(INDEX('Hoja de Trabajo para listado'!$BC$155:$CB$1048576,MATCH($A745,'Hoja de Trabajo para listado'!$BC$155:$BC$1048576,0),MATCH((CUADRO!Q$4&amp;$E745),'Hoja de Trabajo para listado'!$BC$151:$CB$151,0)),0)+IFERROR(INDEX('Hoja de Trabajo para listado'!$DE$153:$DG$274,MATCH($A745,'Hoja de Trabajo para listado'!$DE$153:$DE$1048576,0),MATCH((CUADRO!Q$4&amp;$E745),'Hoja de Trabajo para listado'!$DE$151:$DG$151,0)),0)+IFERROR(INDEX('Hoja de Trabajo para listado'!$CD$155:$DC$1048576,MATCH($A745,'Hoja de Trabajo para listado'!$CD$155:$CD$1048576,0),MATCH((CUADRO!Q$4&amp;$E745),'Hoja de Trabajo para listado'!$CD$151:$DC$151,0)),0)</f>
        <v>0</v>
      </c>
      <c r="R745" s="241">
        <f t="shared" ca="1" si="22"/>
        <v>0</v>
      </c>
      <c r="S745" s="247"/>
      <c r="T745" s="241">
        <f ca="1">+T746</f>
        <v>0</v>
      </c>
      <c r="U745" s="240">
        <f t="shared" si="23"/>
        <v>1</v>
      </c>
    </row>
    <row r="746" spans="1:21" customFormat="1" ht="15" hidden="1" customHeight="1">
      <c r="A746" s="32">
        <v>1337</v>
      </c>
      <c r="B746" s="382"/>
      <c r="C746" s="245" t="str">
        <f>+VLOOKUP(A746,bd_lista!$A$3:$C$592,3,FALSE)</f>
        <v>Gobierno Autónomo Municipal de Vacas</v>
      </c>
      <c r="D746" s="384"/>
      <c r="E746" s="242" t="s">
        <v>684</v>
      </c>
      <c r="F746" s="241">
        <f ca="1">+IFERROR(INDEX('Hoja de Trabajo para listado'!$A$155:$Z$1048576,MATCH($A746,'Hoja de Trabajo para listado'!$A$155:$A$1048576,0),MATCH((CUADRO!F$4&amp;$E746),'Hoja de Trabajo para listado'!$A$151:$Z$151,0)),0)+IFERROR(INDEX('Hoja de Trabajo para listado'!$AB$155:$BA$1048576,MATCH($A746,'Hoja de Trabajo para listado'!$AB$155:$AB$1048576,0),MATCH((CUADRO!F$4&amp;$E746),'Hoja de Trabajo para listado'!$AB$151:$BA$151,0)),0)+IFERROR(INDEX('Hoja de Trabajo para listado'!$BC$155:$CB$1048576,MATCH($A746,'Hoja de Trabajo para listado'!$BC$155:$BC$1048576,0),MATCH((CUADRO!F$4&amp;$E746),'Hoja de Trabajo para listado'!$BC$151:$CB$151,0)),0)+IFERROR(INDEX('Hoja de Trabajo para listado'!$DE$153:$DG$274,MATCH($A746,'Hoja de Trabajo para listado'!$DE$153:$DE$1048576,0),MATCH((CUADRO!F$4&amp;$E746),'Hoja de Trabajo para listado'!$DE$151:$DG$151,0)),0)+IFERROR(INDEX('Hoja de Trabajo para listado'!$CD$155:$DC$1048576,MATCH($A746,'Hoja de Trabajo para listado'!$CD$155:$CD$1048576,0),MATCH((CUADRO!F$4&amp;$E746),'Hoja de Trabajo para listado'!$CD$151:$DC$151,0)),0)</f>
        <v>0</v>
      </c>
      <c r="G746" s="241">
        <f ca="1">+IFERROR(INDEX('Hoja de Trabajo para listado'!$A$155:$Z$1048576,MATCH($A746,'Hoja de Trabajo para listado'!$A$155:$A$1048576,0),MATCH((CUADRO!G$4&amp;$E746),'Hoja de Trabajo para listado'!$A$151:$Z$151,0)),0)+IFERROR(INDEX('Hoja de Trabajo para listado'!$AB$155:$BA$1048576,MATCH($A746,'Hoja de Trabajo para listado'!$AB$155:$AB$1048576,0),MATCH((CUADRO!G$4&amp;$E746),'Hoja de Trabajo para listado'!$AB$151:$BA$151,0)),0)+IFERROR(INDEX('Hoja de Trabajo para listado'!$BC$155:$CB$1048576,MATCH($A746,'Hoja de Trabajo para listado'!$BC$155:$BC$1048576,0),MATCH((CUADRO!G$4&amp;$E746),'Hoja de Trabajo para listado'!$BC$151:$CB$151,0)),0)+IFERROR(INDEX('Hoja de Trabajo para listado'!$DE$153:$DG$274,MATCH($A746,'Hoja de Trabajo para listado'!$DE$153:$DE$1048576,0),MATCH((CUADRO!G$4&amp;$E746),'Hoja de Trabajo para listado'!$DE$151:$DG$151,0)),0)+IFERROR(INDEX('Hoja de Trabajo para listado'!$CD$155:$DC$1048576,MATCH($A746,'Hoja de Trabajo para listado'!$CD$155:$CD$1048576,0),MATCH((CUADRO!G$4&amp;$E746),'Hoja de Trabajo para listado'!$CD$151:$DC$151,0)),0)</f>
        <v>0</v>
      </c>
      <c r="H746" s="241">
        <f ca="1">+IFERROR(INDEX('Hoja de Trabajo para listado'!$A$155:$Z$1048576,MATCH($A746,'Hoja de Trabajo para listado'!$A$155:$A$1048576,0),MATCH((CUADRO!H$4&amp;$E746),'Hoja de Trabajo para listado'!$A$151:$Z$151,0)),0)+IFERROR(INDEX('Hoja de Trabajo para listado'!$AB$155:$BA$1048576,MATCH($A746,'Hoja de Trabajo para listado'!$AB$155:$AB$1048576,0),MATCH((CUADRO!H$4&amp;$E746),'Hoja de Trabajo para listado'!$AB$151:$BA$151,0)),0)+IFERROR(INDEX('Hoja de Trabajo para listado'!$BC$155:$CB$1048576,MATCH($A746,'Hoja de Trabajo para listado'!$BC$155:$BC$1048576,0),MATCH((CUADRO!H$4&amp;$E746),'Hoja de Trabajo para listado'!$BC$151:$CB$151,0)),0)+IFERROR(INDEX('Hoja de Trabajo para listado'!$DE$153:$DG$274,MATCH($A746,'Hoja de Trabajo para listado'!$DE$153:$DE$1048576,0),MATCH((CUADRO!H$4&amp;$E746),'Hoja de Trabajo para listado'!$DE$151:$DG$151,0)),0)+IFERROR(INDEX('Hoja de Trabajo para listado'!$CD$155:$DC$1048576,MATCH($A746,'Hoja de Trabajo para listado'!$CD$155:$CD$1048576,0),MATCH((CUADRO!H$4&amp;$E746),'Hoja de Trabajo para listado'!$CD$151:$DC$151,0)),0)</f>
        <v>0</v>
      </c>
      <c r="I746" s="241">
        <f ca="1">+IFERROR(INDEX('Hoja de Trabajo para listado'!$A$155:$Z$1048576,MATCH($A746,'Hoja de Trabajo para listado'!$A$155:$A$1048576,0),MATCH((CUADRO!I$4&amp;$E746),'Hoja de Trabajo para listado'!$A$151:$Z$151,0)),0)+IFERROR(INDEX('Hoja de Trabajo para listado'!$AB$155:$BA$1048576,MATCH($A746,'Hoja de Trabajo para listado'!$AB$155:$AB$1048576,0),MATCH((CUADRO!I$4&amp;$E746),'Hoja de Trabajo para listado'!$AB$151:$BA$151,0)),0)+IFERROR(INDEX('Hoja de Trabajo para listado'!$BC$155:$CB$1048576,MATCH($A746,'Hoja de Trabajo para listado'!$BC$155:$BC$1048576,0),MATCH((CUADRO!I$4&amp;$E746),'Hoja de Trabajo para listado'!$BC$151:$CB$151,0)),0)+IFERROR(INDEX('Hoja de Trabajo para listado'!$DE$153:$DG$274,MATCH($A746,'Hoja de Trabajo para listado'!$DE$153:$DE$1048576,0),MATCH((CUADRO!I$4&amp;$E746),'Hoja de Trabajo para listado'!$DE$151:$DG$151,0)),0)+IFERROR(INDEX('Hoja de Trabajo para listado'!$CD$155:$DC$1048576,MATCH($A746,'Hoja de Trabajo para listado'!$CD$155:$CD$1048576,0),MATCH((CUADRO!I$4&amp;$E746),'Hoja de Trabajo para listado'!$CD$151:$DC$151,0)),0)</f>
        <v>0</v>
      </c>
      <c r="J746" s="241">
        <f ca="1">+IFERROR(INDEX('Hoja de Trabajo para listado'!$A$155:$Z$1048576,MATCH($A746,'Hoja de Trabajo para listado'!$A$155:$A$1048576,0),MATCH((CUADRO!J$4&amp;$E746),'Hoja de Trabajo para listado'!$A$151:$Z$151,0)),0)+IFERROR(INDEX('Hoja de Trabajo para listado'!$AB$155:$BA$1048576,MATCH($A746,'Hoja de Trabajo para listado'!$AB$155:$AB$1048576,0),MATCH((CUADRO!J$4&amp;$E746),'Hoja de Trabajo para listado'!$AB$151:$BA$151,0)),0)+IFERROR(INDEX('Hoja de Trabajo para listado'!$BC$155:$CB$1048576,MATCH($A746,'Hoja de Trabajo para listado'!$BC$155:$BC$1048576,0),MATCH((CUADRO!J$4&amp;$E746),'Hoja de Trabajo para listado'!$BC$151:$CB$151,0)),0)+IFERROR(INDEX('Hoja de Trabajo para listado'!$DE$153:$DG$274,MATCH($A746,'Hoja de Trabajo para listado'!$DE$153:$DE$1048576,0),MATCH((CUADRO!J$4&amp;$E746),'Hoja de Trabajo para listado'!$DE$151:$DG$151,0)),0)+IFERROR(INDEX('Hoja de Trabajo para listado'!$CD$155:$DC$1048576,MATCH($A746,'Hoja de Trabajo para listado'!$CD$155:$CD$1048576,0),MATCH((CUADRO!J$4&amp;$E746),'Hoja de Trabajo para listado'!$CD$151:$DC$151,0)),0)</f>
        <v>0</v>
      </c>
      <c r="K746" s="241">
        <f ca="1">+IFERROR(INDEX('Hoja de Trabajo para listado'!$A$155:$Z$1048576,MATCH($A746,'Hoja de Trabajo para listado'!$A$155:$A$1048576,0),MATCH((CUADRO!K$4&amp;$E746),'Hoja de Trabajo para listado'!$A$151:$Z$151,0)),0)+IFERROR(INDEX('Hoja de Trabajo para listado'!$AB$155:$BA$1048576,MATCH($A746,'Hoja de Trabajo para listado'!$AB$155:$AB$1048576,0),MATCH((CUADRO!K$4&amp;$E746),'Hoja de Trabajo para listado'!$AB$151:$BA$151,0)),0)+IFERROR(INDEX('Hoja de Trabajo para listado'!$BC$155:$CB$1048576,MATCH($A746,'Hoja de Trabajo para listado'!$BC$155:$BC$1048576,0),MATCH((CUADRO!K$4&amp;$E746),'Hoja de Trabajo para listado'!$BC$151:$CB$151,0)),0)+IFERROR(INDEX('Hoja de Trabajo para listado'!$DE$153:$DG$274,MATCH($A746,'Hoja de Trabajo para listado'!$DE$153:$DE$1048576,0),MATCH((CUADRO!K$4&amp;$E746),'Hoja de Trabajo para listado'!$DE$151:$DG$151,0)),0)+IFERROR(INDEX('Hoja de Trabajo para listado'!$CD$155:$DC$1048576,MATCH($A746,'Hoja de Trabajo para listado'!$CD$155:$CD$1048576,0),MATCH((CUADRO!K$4&amp;$E746),'Hoja de Trabajo para listado'!$CD$151:$DC$151,0)),0)</f>
        <v>0</v>
      </c>
      <c r="L746" s="241">
        <f ca="1">+IFERROR(INDEX('Hoja de Trabajo para listado'!$A$155:$Z$1048576,MATCH($A746,'Hoja de Trabajo para listado'!$A$155:$A$1048576,0),MATCH((CUADRO!L$4&amp;$E746),'Hoja de Trabajo para listado'!$A$151:$Z$151,0)),0)+IFERROR(INDEX('Hoja de Trabajo para listado'!$AB$155:$BA$1048576,MATCH($A746,'Hoja de Trabajo para listado'!$AB$155:$AB$1048576,0),MATCH((CUADRO!L$4&amp;$E746),'Hoja de Trabajo para listado'!$AB$151:$BA$151,0)),0)+IFERROR(INDEX('Hoja de Trabajo para listado'!$BC$155:$CB$1048576,MATCH($A746,'Hoja de Trabajo para listado'!$BC$155:$BC$1048576,0),MATCH((CUADRO!L$4&amp;$E746),'Hoja de Trabajo para listado'!$BC$151:$CB$151,0)),0)+IFERROR(INDEX('Hoja de Trabajo para listado'!$DE$153:$DG$274,MATCH($A746,'Hoja de Trabajo para listado'!$DE$153:$DE$1048576,0),MATCH((CUADRO!L$4&amp;$E746),'Hoja de Trabajo para listado'!$DE$151:$DG$151,0)),0)+IFERROR(INDEX('Hoja de Trabajo para listado'!$CD$155:$DC$1048576,MATCH($A746,'Hoja de Trabajo para listado'!$CD$155:$CD$1048576,0),MATCH((CUADRO!L$4&amp;$E746),'Hoja de Trabajo para listado'!$CD$151:$DC$151,0)),0)</f>
        <v>0</v>
      </c>
      <c r="M746" s="241">
        <f ca="1">+IFERROR(INDEX('Hoja de Trabajo para listado'!$A$155:$Z$1048576,MATCH($A746,'Hoja de Trabajo para listado'!$A$155:$A$1048576,0),MATCH((CUADRO!M$4&amp;$E746),'Hoja de Trabajo para listado'!$A$151:$Z$151,0)),0)+IFERROR(INDEX('Hoja de Trabajo para listado'!$AB$155:$BA$1048576,MATCH($A746,'Hoja de Trabajo para listado'!$AB$155:$AB$1048576,0),MATCH((CUADRO!M$4&amp;$E746),'Hoja de Trabajo para listado'!$AB$151:$BA$151,0)),0)+IFERROR(INDEX('Hoja de Trabajo para listado'!$BC$155:$CB$1048576,MATCH($A746,'Hoja de Trabajo para listado'!$BC$155:$BC$1048576,0),MATCH((CUADRO!M$4&amp;$E746),'Hoja de Trabajo para listado'!$BC$151:$CB$151,0)),0)+IFERROR(INDEX('Hoja de Trabajo para listado'!$DE$153:$DG$274,MATCH($A746,'Hoja de Trabajo para listado'!$DE$153:$DE$1048576,0),MATCH((CUADRO!M$4&amp;$E746),'Hoja de Trabajo para listado'!$DE$151:$DG$151,0)),0)+IFERROR(INDEX('Hoja de Trabajo para listado'!$CD$155:$DC$1048576,MATCH($A746,'Hoja de Trabajo para listado'!$CD$155:$CD$1048576,0),MATCH((CUADRO!M$4&amp;$E746),'Hoja de Trabajo para listado'!$CD$151:$DC$151,0)),0)</f>
        <v>0</v>
      </c>
      <c r="N746" s="241">
        <f ca="1">+IFERROR(INDEX('Hoja de Trabajo para listado'!$A$155:$Z$1048576,MATCH($A746,'Hoja de Trabajo para listado'!$A$155:$A$1048576,0),MATCH((CUADRO!N$4&amp;$E746),'Hoja de Trabajo para listado'!$A$151:$Z$151,0)),0)+IFERROR(INDEX('Hoja de Trabajo para listado'!$AB$155:$BA$1048576,MATCH($A746,'Hoja de Trabajo para listado'!$AB$155:$AB$1048576,0),MATCH((CUADRO!N$4&amp;$E746),'Hoja de Trabajo para listado'!$AB$151:$BA$151,0)),0)+IFERROR(INDEX('Hoja de Trabajo para listado'!$BC$155:$CB$1048576,MATCH($A746,'Hoja de Trabajo para listado'!$BC$155:$BC$1048576,0),MATCH((CUADRO!N$4&amp;$E746),'Hoja de Trabajo para listado'!$BC$151:$CB$151,0)),0)+IFERROR(INDEX('Hoja de Trabajo para listado'!$DE$153:$DG$274,MATCH($A746,'Hoja de Trabajo para listado'!$DE$153:$DE$1048576,0),MATCH((CUADRO!N$4&amp;$E746),'Hoja de Trabajo para listado'!$DE$151:$DG$151,0)),0)+IFERROR(INDEX('Hoja de Trabajo para listado'!$CD$155:$DC$1048576,MATCH($A746,'Hoja de Trabajo para listado'!$CD$155:$CD$1048576,0),MATCH((CUADRO!N$4&amp;$E746),'Hoja de Trabajo para listado'!$CD$151:$DC$151,0)),0)</f>
        <v>0</v>
      </c>
      <c r="O746" s="241">
        <f ca="1">+IFERROR(INDEX('Hoja de Trabajo para listado'!$A$155:$Z$1048576,MATCH($A746,'Hoja de Trabajo para listado'!$A$155:$A$1048576,0),MATCH((CUADRO!O$4&amp;$E746),'Hoja de Trabajo para listado'!$A$151:$Z$151,0)),0)+IFERROR(INDEX('Hoja de Trabajo para listado'!$AB$155:$BA$1048576,MATCH($A746,'Hoja de Trabajo para listado'!$AB$155:$AB$1048576,0),MATCH((CUADRO!O$4&amp;$E746),'Hoja de Trabajo para listado'!$AB$151:$BA$151,0)),0)+IFERROR(INDEX('Hoja de Trabajo para listado'!$BC$155:$CB$1048576,MATCH($A746,'Hoja de Trabajo para listado'!$BC$155:$BC$1048576,0),MATCH((CUADRO!O$4&amp;$E746),'Hoja de Trabajo para listado'!$BC$151:$CB$151,0)),0)+IFERROR(INDEX('Hoja de Trabajo para listado'!$DE$153:$DG$274,MATCH($A746,'Hoja de Trabajo para listado'!$DE$153:$DE$1048576,0),MATCH((CUADRO!O$4&amp;$E746),'Hoja de Trabajo para listado'!$DE$151:$DG$151,0)),0)+IFERROR(INDEX('Hoja de Trabajo para listado'!$CD$155:$DC$1048576,MATCH($A746,'Hoja de Trabajo para listado'!$CD$155:$CD$1048576,0),MATCH((CUADRO!O$4&amp;$E746),'Hoja de Trabajo para listado'!$CD$151:$DC$151,0)),0)</f>
        <v>0</v>
      </c>
      <c r="P746" s="241">
        <f ca="1">+IFERROR(INDEX('Hoja de Trabajo para listado'!$A$155:$Z$1048576,MATCH($A746,'Hoja de Trabajo para listado'!$A$155:$A$1048576,0),MATCH((CUADRO!P$4&amp;$E746),'Hoja de Trabajo para listado'!$A$151:$Z$151,0)),0)+IFERROR(INDEX('Hoja de Trabajo para listado'!$AB$155:$BA$1048576,MATCH($A746,'Hoja de Trabajo para listado'!$AB$155:$AB$1048576,0),MATCH((CUADRO!P$4&amp;$E746),'Hoja de Trabajo para listado'!$AB$151:$BA$151,0)),0)+IFERROR(INDEX('Hoja de Trabajo para listado'!$BC$155:$CB$1048576,MATCH($A746,'Hoja de Trabajo para listado'!$BC$155:$BC$1048576,0),MATCH((CUADRO!P$4&amp;$E746),'Hoja de Trabajo para listado'!$BC$151:$CB$151,0)),0)+IFERROR(INDEX('Hoja de Trabajo para listado'!$DE$153:$DG$274,MATCH($A746,'Hoja de Trabajo para listado'!$DE$153:$DE$1048576,0),MATCH((CUADRO!P$4&amp;$E746),'Hoja de Trabajo para listado'!$DE$151:$DG$151,0)),0)+IFERROR(INDEX('Hoja de Trabajo para listado'!$CD$155:$DC$1048576,MATCH($A746,'Hoja de Trabajo para listado'!$CD$155:$CD$1048576,0),MATCH((CUADRO!P$4&amp;$E746),'Hoja de Trabajo para listado'!$CD$151:$DC$151,0)),0)</f>
        <v>0</v>
      </c>
      <c r="Q746" s="241">
        <f ca="1">+IFERROR(INDEX('Hoja de Trabajo para listado'!$A$155:$Z$1048576,MATCH($A746,'Hoja de Trabajo para listado'!$A$155:$A$1048576,0),MATCH((CUADRO!Q$4&amp;$E746),'Hoja de Trabajo para listado'!$A$151:$Z$151,0)),0)+IFERROR(INDEX('Hoja de Trabajo para listado'!$AB$155:$BA$1048576,MATCH($A746,'Hoja de Trabajo para listado'!$AB$155:$AB$1048576,0),MATCH((CUADRO!Q$4&amp;$E746),'Hoja de Trabajo para listado'!$AB$151:$BA$151,0)),0)+IFERROR(INDEX('Hoja de Trabajo para listado'!$BC$155:$CB$1048576,MATCH($A746,'Hoja de Trabajo para listado'!$BC$155:$BC$1048576,0),MATCH((CUADRO!Q$4&amp;$E746),'Hoja de Trabajo para listado'!$BC$151:$CB$151,0)),0)+IFERROR(INDEX('Hoja de Trabajo para listado'!$DE$153:$DG$274,MATCH($A746,'Hoja de Trabajo para listado'!$DE$153:$DE$1048576,0),MATCH((CUADRO!Q$4&amp;$E746),'Hoja de Trabajo para listado'!$DE$151:$DG$151,0)),0)+IFERROR(INDEX('Hoja de Trabajo para listado'!$CD$155:$DC$1048576,MATCH($A746,'Hoja de Trabajo para listado'!$CD$155:$CD$1048576,0),MATCH((CUADRO!Q$4&amp;$E746),'Hoja de Trabajo para listado'!$CD$151:$DC$151,0)),0)</f>
        <v>0</v>
      </c>
      <c r="R746" s="241">
        <f t="shared" ca="1" si="22"/>
        <v>0</v>
      </c>
      <c r="S746" s="247">
        <f ca="1">+R745+R746</f>
        <v>0</v>
      </c>
      <c r="T746" s="241">
        <f ca="1">+S746</f>
        <v>0</v>
      </c>
      <c r="U746" s="240">
        <f t="shared" si="23"/>
        <v>2</v>
      </c>
    </row>
    <row r="747" spans="1:21" customFormat="1" ht="15" hidden="1" customHeight="1">
      <c r="A747" s="32">
        <v>1338</v>
      </c>
      <c r="B747" s="381">
        <f>+A747</f>
        <v>1338</v>
      </c>
      <c r="C747" s="245" t="str">
        <f>+VLOOKUP(A747,bd_lista!$A$3:$C$592,3,FALSE)</f>
        <v>Gobierno Autónomo Municipal de Arque</v>
      </c>
      <c r="D747" s="383" t="str">
        <f>+C747</f>
        <v>Gobierno Autónomo Municipal de Arque</v>
      </c>
      <c r="E747" s="240" t="s">
        <v>683</v>
      </c>
      <c r="F747" s="241">
        <f ca="1">+IFERROR(INDEX('Hoja de Trabajo para listado'!$A$155:$Z$1048576,MATCH($A747,'Hoja de Trabajo para listado'!$A$155:$A$1048576,0),MATCH((CUADRO!F$4&amp;$E747),'Hoja de Trabajo para listado'!$A$151:$Z$151,0)),0)+IFERROR(INDEX('Hoja de Trabajo para listado'!$AB$155:$BA$1048576,MATCH($A747,'Hoja de Trabajo para listado'!$AB$155:$AB$1048576,0),MATCH((CUADRO!F$4&amp;$E747),'Hoja de Trabajo para listado'!$AB$151:$BA$151,0)),0)+IFERROR(INDEX('Hoja de Trabajo para listado'!$BC$155:$CB$1048576,MATCH($A747,'Hoja de Trabajo para listado'!$BC$155:$BC$1048576,0),MATCH((CUADRO!F$4&amp;$E747),'Hoja de Trabajo para listado'!$BC$151:$CB$151,0)),0)+IFERROR(INDEX('Hoja de Trabajo para listado'!$DE$153:$DG$274,MATCH($A747,'Hoja de Trabajo para listado'!$DE$153:$DE$1048576,0),MATCH((CUADRO!F$4&amp;$E747),'Hoja de Trabajo para listado'!$DE$151:$DG$151,0)),0)+IFERROR(INDEX('Hoja de Trabajo para listado'!$CD$155:$DC$1048576,MATCH($A747,'Hoja de Trabajo para listado'!$CD$155:$CD$1048576,0),MATCH((CUADRO!F$4&amp;$E747),'Hoja de Trabajo para listado'!$CD$151:$DC$151,0)),0)</f>
        <v>0</v>
      </c>
      <c r="G747" s="241">
        <f ca="1">+IFERROR(INDEX('Hoja de Trabajo para listado'!$A$155:$Z$1048576,MATCH($A747,'Hoja de Trabajo para listado'!$A$155:$A$1048576,0),MATCH((CUADRO!G$4&amp;$E747),'Hoja de Trabajo para listado'!$A$151:$Z$151,0)),0)+IFERROR(INDEX('Hoja de Trabajo para listado'!$AB$155:$BA$1048576,MATCH($A747,'Hoja de Trabajo para listado'!$AB$155:$AB$1048576,0),MATCH((CUADRO!G$4&amp;$E747),'Hoja de Trabajo para listado'!$AB$151:$BA$151,0)),0)+IFERROR(INDEX('Hoja de Trabajo para listado'!$BC$155:$CB$1048576,MATCH($A747,'Hoja de Trabajo para listado'!$BC$155:$BC$1048576,0),MATCH((CUADRO!G$4&amp;$E747),'Hoja de Trabajo para listado'!$BC$151:$CB$151,0)),0)+IFERROR(INDEX('Hoja de Trabajo para listado'!$DE$153:$DG$274,MATCH($A747,'Hoja de Trabajo para listado'!$DE$153:$DE$1048576,0),MATCH((CUADRO!G$4&amp;$E747),'Hoja de Trabajo para listado'!$DE$151:$DG$151,0)),0)+IFERROR(INDEX('Hoja de Trabajo para listado'!$CD$155:$DC$1048576,MATCH($A747,'Hoja de Trabajo para listado'!$CD$155:$CD$1048576,0),MATCH((CUADRO!G$4&amp;$E747),'Hoja de Trabajo para listado'!$CD$151:$DC$151,0)),0)</f>
        <v>0</v>
      </c>
      <c r="H747" s="241">
        <f ca="1">+IFERROR(INDEX('Hoja de Trabajo para listado'!$A$155:$Z$1048576,MATCH($A747,'Hoja de Trabajo para listado'!$A$155:$A$1048576,0),MATCH((CUADRO!H$4&amp;$E747),'Hoja de Trabajo para listado'!$A$151:$Z$151,0)),0)+IFERROR(INDEX('Hoja de Trabajo para listado'!$AB$155:$BA$1048576,MATCH($A747,'Hoja de Trabajo para listado'!$AB$155:$AB$1048576,0),MATCH((CUADRO!H$4&amp;$E747),'Hoja de Trabajo para listado'!$AB$151:$BA$151,0)),0)+IFERROR(INDEX('Hoja de Trabajo para listado'!$BC$155:$CB$1048576,MATCH($A747,'Hoja de Trabajo para listado'!$BC$155:$BC$1048576,0),MATCH((CUADRO!H$4&amp;$E747),'Hoja de Trabajo para listado'!$BC$151:$CB$151,0)),0)+IFERROR(INDEX('Hoja de Trabajo para listado'!$DE$153:$DG$274,MATCH($A747,'Hoja de Trabajo para listado'!$DE$153:$DE$1048576,0),MATCH((CUADRO!H$4&amp;$E747),'Hoja de Trabajo para listado'!$DE$151:$DG$151,0)),0)+IFERROR(INDEX('Hoja de Trabajo para listado'!$CD$155:$DC$1048576,MATCH($A747,'Hoja de Trabajo para listado'!$CD$155:$CD$1048576,0),MATCH((CUADRO!H$4&amp;$E747),'Hoja de Trabajo para listado'!$CD$151:$DC$151,0)),0)</f>
        <v>0</v>
      </c>
      <c r="I747" s="241">
        <f ca="1">+IFERROR(INDEX('Hoja de Trabajo para listado'!$A$155:$Z$1048576,MATCH($A747,'Hoja de Trabajo para listado'!$A$155:$A$1048576,0),MATCH((CUADRO!I$4&amp;$E747),'Hoja de Trabajo para listado'!$A$151:$Z$151,0)),0)+IFERROR(INDEX('Hoja de Trabajo para listado'!$AB$155:$BA$1048576,MATCH($A747,'Hoja de Trabajo para listado'!$AB$155:$AB$1048576,0),MATCH((CUADRO!I$4&amp;$E747),'Hoja de Trabajo para listado'!$AB$151:$BA$151,0)),0)+IFERROR(INDEX('Hoja de Trabajo para listado'!$BC$155:$CB$1048576,MATCH($A747,'Hoja de Trabajo para listado'!$BC$155:$BC$1048576,0),MATCH((CUADRO!I$4&amp;$E747),'Hoja de Trabajo para listado'!$BC$151:$CB$151,0)),0)+IFERROR(INDEX('Hoja de Trabajo para listado'!$DE$153:$DG$274,MATCH($A747,'Hoja de Trabajo para listado'!$DE$153:$DE$1048576,0),MATCH((CUADRO!I$4&amp;$E747),'Hoja de Trabajo para listado'!$DE$151:$DG$151,0)),0)+IFERROR(INDEX('Hoja de Trabajo para listado'!$CD$155:$DC$1048576,MATCH($A747,'Hoja de Trabajo para listado'!$CD$155:$CD$1048576,0),MATCH((CUADRO!I$4&amp;$E747),'Hoja de Trabajo para listado'!$CD$151:$DC$151,0)),0)</f>
        <v>0</v>
      </c>
      <c r="J747" s="241">
        <f ca="1">+IFERROR(INDEX('Hoja de Trabajo para listado'!$A$155:$Z$1048576,MATCH($A747,'Hoja de Trabajo para listado'!$A$155:$A$1048576,0),MATCH((CUADRO!J$4&amp;$E747),'Hoja de Trabajo para listado'!$A$151:$Z$151,0)),0)+IFERROR(INDEX('Hoja de Trabajo para listado'!$AB$155:$BA$1048576,MATCH($A747,'Hoja de Trabajo para listado'!$AB$155:$AB$1048576,0),MATCH((CUADRO!J$4&amp;$E747),'Hoja de Trabajo para listado'!$AB$151:$BA$151,0)),0)+IFERROR(INDEX('Hoja de Trabajo para listado'!$BC$155:$CB$1048576,MATCH($A747,'Hoja de Trabajo para listado'!$BC$155:$BC$1048576,0),MATCH((CUADRO!J$4&amp;$E747),'Hoja de Trabajo para listado'!$BC$151:$CB$151,0)),0)+IFERROR(INDEX('Hoja de Trabajo para listado'!$DE$153:$DG$274,MATCH($A747,'Hoja de Trabajo para listado'!$DE$153:$DE$1048576,0),MATCH((CUADRO!J$4&amp;$E747),'Hoja de Trabajo para listado'!$DE$151:$DG$151,0)),0)+IFERROR(INDEX('Hoja de Trabajo para listado'!$CD$155:$DC$1048576,MATCH($A747,'Hoja de Trabajo para listado'!$CD$155:$CD$1048576,0),MATCH((CUADRO!J$4&amp;$E747),'Hoja de Trabajo para listado'!$CD$151:$DC$151,0)),0)</f>
        <v>0</v>
      </c>
      <c r="K747" s="241">
        <f ca="1">+IFERROR(INDEX('Hoja de Trabajo para listado'!$A$155:$Z$1048576,MATCH($A747,'Hoja de Trabajo para listado'!$A$155:$A$1048576,0),MATCH((CUADRO!K$4&amp;$E747),'Hoja de Trabajo para listado'!$A$151:$Z$151,0)),0)+IFERROR(INDEX('Hoja de Trabajo para listado'!$AB$155:$BA$1048576,MATCH($A747,'Hoja de Trabajo para listado'!$AB$155:$AB$1048576,0),MATCH((CUADRO!K$4&amp;$E747),'Hoja de Trabajo para listado'!$AB$151:$BA$151,0)),0)+IFERROR(INDEX('Hoja de Trabajo para listado'!$BC$155:$CB$1048576,MATCH($A747,'Hoja de Trabajo para listado'!$BC$155:$BC$1048576,0),MATCH((CUADRO!K$4&amp;$E747),'Hoja de Trabajo para listado'!$BC$151:$CB$151,0)),0)+IFERROR(INDEX('Hoja de Trabajo para listado'!$DE$153:$DG$274,MATCH($A747,'Hoja de Trabajo para listado'!$DE$153:$DE$1048576,0),MATCH((CUADRO!K$4&amp;$E747),'Hoja de Trabajo para listado'!$DE$151:$DG$151,0)),0)+IFERROR(INDEX('Hoja de Trabajo para listado'!$CD$155:$DC$1048576,MATCH($A747,'Hoja de Trabajo para listado'!$CD$155:$CD$1048576,0),MATCH((CUADRO!K$4&amp;$E747),'Hoja de Trabajo para listado'!$CD$151:$DC$151,0)),0)</f>
        <v>0</v>
      </c>
      <c r="L747" s="241">
        <f ca="1">+IFERROR(INDEX('Hoja de Trabajo para listado'!$A$155:$Z$1048576,MATCH($A747,'Hoja de Trabajo para listado'!$A$155:$A$1048576,0),MATCH((CUADRO!L$4&amp;$E747),'Hoja de Trabajo para listado'!$A$151:$Z$151,0)),0)+IFERROR(INDEX('Hoja de Trabajo para listado'!$AB$155:$BA$1048576,MATCH($A747,'Hoja de Trabajo para listado'!$AB$155:$AB$1048576,0),MATCH((CUADRO!L$4&amp;$E747),'Hoja de Trabajo para listado'!$AB$151:$BA$151,0)),0)+IFERROR(INDEX('Hoja de Trabajo para listado'!$BC$155:$CB$1048576,MATCH($A747,'Hoja de Trabajo para listado'!$BC$155:$BC$1048576,0),MATCH((CUADRO!L$4&amp;$E747),'Hoja de Trabajo para listado'!$BC$151:$CB$151,0)),0)+IFERROR(INDEX('Hoja de Trabajo para listado'!$DE$153:$DG$274,MATCH($A747,'Hoja de Trabajo para listado'!$DE$153:$DE$1048576,0),MATCH((CUADRO!L$4&amp;$E747),'Hoja de Trabajo para listado'!$DE$151:$DG$151,0)),0)+IFERROR(INDEX('Hoja de Trabajo para listado'!$CD$155:$DC$1048576,MATCH($A747,'Hoja de Trabajo para listado'!$CD$155:$CD$1048576,0),MATCH((CUADRO!L$4&amp;$E747),'Hoja de Trabajo para listado'!$CD$151:$DC$151,0)),0)</f>
        <v>0</v>
      </c>
      <c r="M747" s="241">
        <f ca="1">+IFERROR(INDEX('Hoja de Trabajo para listado'!$A$155:$Z$1048576,MATCH($A747,'Hoja de Trabajo para listado'!$A$155:$A$1048576,0),MATCH((CUADRO!M$4&amp;$E747),'Hoja de Trabajo para listado'!$A$151:$Z$151,0)),0)+IFERROR(INDEX('Hoja de Trabajo para listado'!$AB$155:$BA$1048576,MATCH($A747,'Hoja de Trabajo para listado'!$AB$155:$AB$1048576,0),MATCH((CUADRO!M$4&amp;$E747),'Hoja de Trabajo para listado'!$AB$151:$BA$151,0)),0)+IFERROR(INDEX('Hoja de Trabajo para listado'!$BC$155:$CB$1048576,MATCH($A747,'Hoja de Trabajo para listado'!$BC$155:$BC$1048576,0),MATCH((CUADRO!M$4&amp;$E747),'Hoja de Trabajo para listado'!$BC$151:$CB$151,0)),0)+IFERROR(INDEX('Hoja de Trabajo para listado'!$DE$153:$DG$274,MATCH($A747,'Hoja de Trabajo para listado'!$DE$153:$DE$1048576,0),MATCH((CUADRO!M$4&amp;$E747),'Hoja de Trabajo para listado'!$DE$151:$DG$151,0)),0)+IFERROR(INDEX('Hoja de Trabajo para listado'!$CD$155:$DC$1048576,MATCH($A747,'Hoja de Trabajo para listado'!$CD$155:$CD$1048576,0),MATCH((CUADRO!M$4&amp;$E747),'Hoja de Trabajo para listado'!$CD$151:$DC$151,0)),0)</f>
        <v>0</v>
      </c>
      <c r="N747" s="241">
        <f ca="1">+IFERROR(INDEX('Hoja de Trabajo para listado'!$A$155:$Z$1048576,MATCH($A747,'Hoja de Trabajo para listado'!$A$155:$A$1048576,0),MATCH((CUADRO!N$4&amp;$E747),'Hoja de Trabajo para listado'!$A$151:$Z$151,0)),0)+IFERROR(INDEX('Hoja de Trabajo para listado'!$AB$155:$BA$1048576,MATCH($A747,'Hoja de Trabajo para listado'!$AB$155:$AB$1048576,0),MATCH((CUADRO!N$4&amp;$E747),'Hoja de Trabajo para listado'!$AB$151:$BA$151,0)),0)+IFERROR(INDEX('Hoja de Trabajo para listado'!$BC$155:$CB$1048576,MATCH($A747,'Hoja de Trabajo para listado'!$BC$155:$BC$1048576,0),MATCH((CUADRO!N$4&amp;$E747),'Hoja de Trabajo para listado'!$BC$151:$CB$151,0)),0)+IFERROR(INDEX('Hoja de Trabajo para listado'!$DE$153:$DG$274,MATCH($A747,'Hoja de Trabajo para listado'!$DE$153:$DE$1048576,0),MATCH((CUADRO!N$4&amp;$E747),'Hoja de Trabajo para listado'!$DE$151:$DG$151,0)),0)+IFERROR(INDEX('Hoja de Trabajo para listado'!$CD$155:$DC$1048576,MATCH($A747,'Hoja de Trabajo para listado'!$CD$155:$CD$1048576,0),MATCH((CUADRO!N$4&amp;$E747),'Hoja de Trabajo para listado'!$CD$151:$DC$151,0)),0)</f>
        <v>0</v>
      </c>
      <c r="O747" s="241">
        <f ca="1">+IFERROR(INDEX('Hoja de Trabajo para listado'!$A$155:$Z$1048576,MATCH($A747,'Hoja de Trabajo para listado'!$A$155:$A$1048576,0),MATCH((CUADRO!O$4&amp;$E747),'Hoja de Trabajo para listado'!$A$151:$Z$151,0)),0)+IFERROR(INDEX('Hoja de Trabajo para listado'!$AB$155:$BA$1048576,MATCH($A747,'Hoja de Trabajo para listado'!$AB$155:$AB$1048576,0),MATCH((CUADRO!O$4&amp;$E747),'Hoja de Trabajo para listado'!$AB$151:$BA$151,0)),0)+IFERROR(INDEX('Hoja de Trabajo para listado'!$BC$155:$CB$1048576,MATCH($A747,'Hoja de Trabajo para listado'!$BC$155:$BC$1048576,0),MATCH((CUADRO!O$4&amp;$E747),'Hoja de Trabajo para listado'!$BC$151:$CB$151,0)),0)+IFERROR(INDEX('Hoja de Trabajo para listado'!$DE$153:$DG$274,MATCH($A747,'Hoja de Trabajo para listado'!$DE$153:$DE$1048576,0),MATCH((CUADRO!O$4&amp;$E747),'Hoja de Trabajo para listado'!$DE$151:$DG$151,0)),0)+IFERROR(INDEX('Hoja de Trabajo para listado'!$CD$155:$DC$1048576,MATCH($A747,'Hoja de Trabajo para listado'!$CD$155:$CD$1048576,0),MATCH((CUADRO!O$4&amp;$E747),'Hoja de Trabajo para listado'!$CD$151:$DC$151,0)),0)</f>
        <v>0</v>
      </c>
      <c r="P747" s="241">
        <f ca="1">+IFERROR(INDEX('Hoja de Trabajo para listado'!$A$155:$Z$1048576,MATCH($A747,'Hoja de Trabajo para listado'!$A$155:$A$1048576,0),MATCH((CUADRO!P$4&amp;$E747),'Hoja de Trabajo para listado'!$A$151:$Z$151,0)),0)+IFERROR(INDEX('Hoja de Trabajo para listado'!$AB$155:$BA$1048576,MATCH($A747,'Hoja de Trabajo para listado'!$AB$155:$AB$1048576,0),MATCH((CUADRO!P$4&amp;$E747),'Hoja de Trabajo para listado'!$AB$151:$BA$151,0)),0)+IFERROR(INDEX('Hoja de Trabajo para listado'!$BC$155:$CB$1048576,MATCH($A747,'Hoja de Trabajo para listado'!$BC$155:$BC$1048576,0),MATCH((CUADRO!P$4&amp;$E747),'Hoja de Trabajo para listado'!$BC$151:$CB$151,0)),0)+IFERROR(INDEX('Hoja de Trabajo para listado'!$DE$153:$DG$274,MATCH($A747,'Hoja de Trabajo para listado'!$DE$153:$DE$1048576,0),MATCH((CUADRO!P$4&amp;$E747),'Hoja de Trabajo para listado'!$DE$151:$DG$151,0)),0)+IFERROR(INDEX('Hoja de Trabajo para listado'!$CD$155:$DC$1048576,MATCH($A747,'Hoja de Trabajo para listado'!$CD$155:$CD$1048576,0),MATCH((CUADRO!P$4&amp;$E747),'Hoja de Trabajo para listado'!$CD$151:$DC$151,0)),0)</f>
        <v>0</v>
      </c>
      <c r="Q747" s="241">
        <f ca="1">+IFERROR(INDEX('Hoja de Trabajo para listado'!$A$155:$Z$1048576,MATCH($A747,'Hoja de Trabajo para listado'!$A$155:$A$1048576,0),MATCH((CUADRO!Q$4&amp;$E747),'Hoja de Trabajo para listado'!$A$151:$Z$151,0)),0)+IFERROR(INDEX('Hoja de Trabajo para listado'!$AB$155:$BA$1048576,MATCH($A747,'Hoja de Trabajo para listado'!$AB$155:$AB$1048576,0),MATCH((CUADRO!Q$4&amp;$E747),'Hoja de Trabajo para listado'!$AB$151:$BA$151,0)),0)+IFERROR(INDEX('Hoja de Trabajo para listado'!$BC$155:$CB$1048576,MATCH($A747,'Hoja de Trabajo para listado'!$BC$155:$BC$1048576,0),MATCH((CUADRO!Q$4&amp;$E747),'Hoja de Trabajo para listado'!$BC$151:$CB$151,0)),0)+IFERROR(INDEX('Hoja de Trabajo para listado'!$DE$153:$DG$274,MATCH($A747,'Hoja de Trabajo para listado'!$DE$153:$DE$1048576,0),MATCH((CUADRO!Q$4&amp;$E747),'Hoja de Trabajo para listado'!$DE$151:$DG$151,0)),0)+IFERROR(INDEX('Hoja de Trabajo para listado'!$CD$155:$DC$1048576,MATCH($A747,'Hoja de Trabajo para listado'!$CD$155:$CD$1048576,0),MATCH((CUADRO!Q$4&amp;$E747),'Hoja de Trabajo para listado'!$CD$151:$DC$151,0)),0)</f>
        <v>0</v>
      </c>
      <c r="R747" s="241">
        <f t="shared" ca="1" si="22"/>
        <v>0</v>
      </c>
      <c r="S747" s="247"/>
      <c r="T747" s="241">
        <f ca="1">+T748</f>
        <v>0</v>
      </c>
      <c r="U747" s="240">
        <f t="shared" si="23"/>
        <v>1</v>
      </c>
    </row>
    <row r="748" spans="1:21" customFormat="1" ht="15" hidden="1" customHeight="1">
      <c r="A748" s="32">
        <v>1338</v>
      </c>
      <c r="B748" s="382"/>
      <c r="C748" s="245" t="str">
        <f>+VLOOKUP(A748,bd_lista!$A$3:$C$592,3,FALSE)</f>
        <v>Gobierno Autónomo Municipal de Arque</v>
      </c>
      <c r="D748" s="384"/>
      <c r="E748" s="242" t="s">
        <v>684</v>
      </c>
      <c r="F748" s="241">
        <f ca="1">+IFERROR(INDEX('Hoja de Trabajo para listado'!$A$155:$Z$1048576,MATCH($A748,'Hoja de Trabajo para listado'!$A$155:$A$1048576,0),MATCH((CUADRO!F$4&amp;$E748),'Hoja de Trabajo para listado'!$A$151:$Z$151,0)),0)+IFERROR(INDEX('Hoja de Trabajo para listado'!$AB$155:$BA$1048576,MATCH($A748,'Hoja de Trabajo para listado'!$AB$155:$AB$1048576,0),MATCH((CUADRO!F$4&amp;$E748),'Hoja de Trabajo para listado'!$AB$151:$BA$151,0)),0)+IFERROR(INDEX('Hoja de Trabajo para listado'!$BC$155:$CB$1048576,MATCH($A748,'Hoja de Trabajo para listado'!$BC$155:$BC$1048576,0),MATCH((CUADRO!F$4&amp;$E748),'Hoja de Trabajo para listado'!$BC$151:$CB$151,0)),0)+IFERROR(INDEX('Hoja de Trabajo para listado'!$DE$153:$DG$274,MATCH($A748,'Hoja de Trabajo para listado'!$DE$153:$DE$1048576,0),MATCH((CUADRO!F$4&amp;$E748),'Hoja de Trabajo para listado'!$DE$151:$DG$151,0)),0)+IFERROR(INDEX('Hoja de Trabajo para listado'!$CD$155:$DC$1048576,MATCH($A748,'Hoja de Trabajo para listado'!$CD$155:$CD$1048576,0),MATCH((CUADRO!F$4&amp;$E748),'Hoja de Trabajo para listado'!$CD$151:$DC$151,0)),0)</f>
        <v>0</v>
      </c>
      <c r="G748" s="241">
        <f ca="1">+IFERROR(INDEX('Hoja de Trabajo para listado'!$A$155:$Z$1048576,MATCH($A748,'Hoja de Trabajo para listado'!$A$155:$A$1048576,0),MATCH((CUADRO!G$4&amp;$E748),'Hoja de Trabajo para listado'!$A$151:$Z$151,0)),0)+IFERROR(INDEX('Hoja de Trabajo para listado'!$AB$155:$BA$1048576,MATCH($A748,'Hoja de Trabajo para listado'!$AB$155:$AB$1048576,0),MATCH((CUADRO!G$4&amp;$E748),'Hoja de Trabajo para listado'!$AB$151:$BA$151,0)),0)+IFERROR(INDEX('Hoja de Trabajo para listado'!$BC$155:$CB$1048576,MATCH($A748,'Hoja de Trabajo para listado'!$BC$155:$BC$1048576,0),MATCH((CUADRO!G$4&amp;$E748),'Hoja de Trabajo para listado'!$BC$151:$CB$151,0)),0)+IFERROR(INDEX('Hoja de Trabajo para listado'!$DE$153:$DG$274,MATCH($A748,'Hoja de Trabajo para listado'!$DE$153:$DE$1048576,0),MATCH((CUADRO!G$4&amp;$E748),'Hoja de Trabajo para listado'!$DE$151:$DG$151,0)),0)+IFERROR(INDEX('Hoja de Trabajo para listado'!$CD$155:$DC$1048576,MATCH($A748,'Hoja de Trabajo para listado'!$CD$155:$CD$1048576,0),MATCH((CUADRO!G$4&amp;$E748),'Hoja de Trabajo para listado'!$CD$151:$DC$151,0)),0)</f>
        <v>0</v>
      </c>
      <c r="H748" s="241">
        <f ca="1">+IFERROR(INDEX('Hoja de Trabajo para listado'!$A$155:$Z$1048576,MATCH($A748,'Hoja de Trabajo para listado'!$A$155:$A$1048576,0),MATCH((CUADRO!H$4&amp;$E748),'Hoja de Trabajo para listado'!$A$151:$Z$151,0)),0)+IFERROR(INDEX('Hoja de Trabajo para listado'!$AB$155:$BA$1048576,MATCH($A748,'Hoja de Trabajo para listado'!$AB$155:$AB$1048576,0),MATCH((CUADRO!H$4&amp;$E748),'Hoja de Trabajo para listado'!$AB$151:$BA$151,0)),0)+IFERROR(INDEX('Hoja de Trabajo para listado'!$BC$155:$CB$1048576,MATCH($A748,'Hoja de Trabajo para listado'!$BC$155:$BC$1048576,0),MATCH((CUADRO!H$4&amp;$E748),'Hoja de Trabajo para listado'!$BC$151:$CB$151,0)),0)+IFERROR(INDEX('Hoja de Trabajo para listado'!$DE$153:$DG$274,MATCH($A748,'Hoja de Trabajo para listado'!$DE$153:$DE$1048576,0),MATCH((CUADRO!H$4&amp;$E748),'Hoja de Trabajo para listado'!$DE$151:$DG$151,0)),0)+IFERROR(INDEX('Hoja de Trabajo para listado'!$CD$155:$DC$1048576,MATCH($A748,'Hoja de Trabajo para listado'!$CD$155:$CD$1048576,0),MATCH((CUADRO!H$4&amp;$E748),'Hoja de Trabajo para listado'!$CD$151:$DC$151,0)),0)</f>
        <v>0</v>
      </c>
      <c r="I748" s="241">
        <f ca="1">+IFERROR(INDEX('Hoja de Trabajo para listado'!$A$155:$Z$1048576,MATCH($A748,'Hoja de Trabajo para listado'!$A$155:$A$1048576,0),MATCH((CUADRO!I$4&amp;$E748),'Hoja de Trabajo para listado'!$A$151:$Z$151,0)),0)+IFERROR(INDEX('Hoja de Trabajo para listado'!$AB$155:$BA$1048576,MATCH($A748,'Hoja de Trabajo para listado'!$AB$155:$AB$1048576,0),MATCH((CUADRO!I$4&amp;$E748),'Hoja de Trabajo para listado'!$AB$151:$BA$151,0)),0)+IFERROR(INDEX('Hoja de Trabajo para listado'!$BC$155:$CB$1048576,MATCH($A748,'Hoja de Trabajo para listado'!$BC$155:$BC$1048576,0),MATCH((CUADRO!I$4&amp;$E748),'Hoja de Trabajo para listado'!$BC$151:$CB$151,0)),0)+IFERROR(INDEX('Hoja de Trabajo para listado'!$DE$153:$DG$274,MATCH($A748,'Hoja de Trabajo para listado'!$DE$153:$DE$1048576,0),MATCH((CUADRO!I$4&amp;$E748),'Hoja de Trabajo para listado'!$DE$151:$DG$151,0)),0)+IFERROR(INDEX('Hoja de Trabajo para listado'!$CD$155:$DC$1048576,MATCH($A748,'Hoja de Trabajo para listado'!$CD$155:$CD$1048576,0),MATCH((CUADRO!I$4&amp;$E748),'Hoja de Trabajo para listado'!$CD$151:$DC$151,0)),0)</f>
        <v>0</v>
      </c>
      <c r="J748" s="241">
        <f ca="1">+IFERROR(INDEX('Hoja de Trabajo para listado'!$A$155:$Z$1048576,MATCH($A748,'Hoja de Trabajo para listado'!$A$155:$A$1048576,0),MATCH((CUADRO!J$4&amp;$E748),'Hoja de Trabajo para listado'!$A$151:$Z$151,0)),0)+IFERROR(INDEX('Hoja de Trabajo para listado'!$AB$155:$BA$1048576,MATCH($A748,'Hoja de Trabajo para listado'!$AB$155:$AB$1048576,0),MATCH((CUADRO!J$4&amp;$E748),'Hoja de Trabajo para listado'!$AB$151:$BA$151,0)),0)+IFERROR(INDEX('Hoja de Trabajo para listado'!$BC$155:$CB$1048576,MATCH($A748,'Hoja de Trabajo para listado'!$BC$155:$BC$1048576,0),MATCH((CUADRO!J$4&amp;$E748),'Hoja de Trabajo para listado'!$BC$151:$CB$151,0)),0)+IFERROR(INDEX('Hoja de Trabajo para listado'!$DE$153:$DG$274,MATCH($A748,'Hoja de Trabajo para listado'!$DE$153:$DE$1048576,0),MATCH((CUADRO!J$4&amp;$E748),'Hoja de Trabajo para listado'!$DE$151:$DG$151,0)),0)+IFERROR(INDEX('Hoja de Trabajo para listado'!$CD$155:$DC$1048576,MATCH($A748,'Hoja de Trabajo para listado'!$CD$155:$CD$1048576,0),MATCH((CUADRO!J$4&amp;$E748),'Hoja de Trabajo para listado'!$CD$151:$DC$151,0)),0)</f>
        <v>0</v>
      </c>
      <c r="K748" s="241">
        <f ca="1">+IFERROR(INDEX('Hoja de Trabajo para listado'!$A$155:$Z$1048576,MATCH($A748,'Hoja de Trabajo para listado'!$A$155:$A$1048576,0),MATCH((CUADRO!K$4&amp;$E748),'Hoja de Trabajo para listado'!$A$151:$Z$151,0)),0)+IFERROR(INDEX('Hoja de Trabajo para listado'!$AB$155:$BA$1048576,MATCH($A748,'Hoja de Trabajo para listado'!$AB$155:$AB$1048576,0),MATCH((CUADRO!K$4&amp;$E748),'Hoja de Trabajo para listado'!$AB$151:$BA$151,0)),0)+IFERROR(INDEX('Hoja de Trabajo para listado'!$BC$155:$CB$1048576,MATCH($A748,'Hoja de Trabajo para listado'!$BC$155:$BC$1048576,0),MATCH((CUADRO!K$4&amp;$E748),'Hoja de Trabajo para listado'!$BC$151:$CB$151,0)),0)+IFERROR(INDEX('Hoja de Trabajo para listado'!$DE$153:$DG$274,MATCH($A748,'Hoja de Trabajo para listado'!$DE$153:$DE$1048576,0),MATCH((CUADRO!K$4&amp;$E748),'Hoja de Trabajo para listado'!$DE$151:$DG$151,0)),0)+IFERROR(INDEX('Hoja de Trabajo para listado'!$CD$155:$DC$1048576,MATCH($A748,'Hoja de Trabajo para listado'!$CD$155:$CD$1048576,0),MATCH((CUADRO!K$4&amp;$E748),'Hoja de Trabajo para listado'!$CD$151:$DC$151,0)),0)</f>
        <v>0</v>
      </c>
      <c r="L748" s="241">
        <f ca="1">+IFERROR(INDEX('Hoja de Trabajo para listado'!$A$155:$Z$1048576,MATCH($A748,'Hoja de Trabajo para listado'!$A$155:$A$1048576,0),MATCH((CUADRO!L$4&amp;$E748),'Hoja de Trabajo para listado'!$A$151:$Z$151,0)),0)+IFERROR(INDEX('Hoja de Trabajo para listado'!$AB$155:$BA$1048576,MATCH($A748,'Hoja de Trabajo para listado'!$AB$155:$AB$1048576,0),MATCH((CUADRO!L$4&amp;$E748),'Hoja de Trabajo para listado'!$AB$151:$BA$151,0)),0)+IFERROR(INDEX('Hoja de Trabajo para listado'!$BC$155:$CB$1048576,MATCH($A748,'Hoja de Trabajo para listado'!$BC$155:$BC$1048576,0),MATCH((CUADRO!L$4&amp;$E748),'Hoja de Trabajo para listado'!$BC$151:$CB$151,0)),0)+IFERROR(INDEX('Hoja de Trabajo para listado'!$DE$153:$DG$274,MATCH($A748,'Hoja de Trabajo para listado'!$DE$153:$DE$1048576,0),MATCH((CUADRO!L$4&amp;$E748),'Hoja de Trabajo para listado'!$DE$151:$DG$151,0)),0)+IFERROR(INDEX('Hoja de Trabajo para listado'!$CD$155:$DC$1048576,MATCH($A748,'Hoja de Trabajo para listado'!$CD$155:$CD$1048576,0),MATCH((CUADRO!L$4&amp;$E748),'Hoja de Trabajo para listado'!$CD$151:$DC$151,0)),0)</f>
        <v>0</v>
      </c>
      <c r="M748" s="241">
        <f ca="1">+IFERROR(INDEX('Hoja de Trabajo para listado'!$A$155:$Z$1048576,MATCH($A748,'Hoja de Trabajo para listado'!$A$155:$A$1048576,0),MATCH((CUADRO!M$4&amp;$E748),'Hoja de Trabajo para listado'!$A$151:$Z$151,0)),0)+IFERROR(INDEX('Hoja de Trabajo para listado'!$AB$155:$BA$1048576,MATCH($A748,'Hoja de Trabajo para listado'!$AB$155:$AB$1048576,0),MATCH((CUADRO!M$4&amp;$E748),'Hoja de Trabajo para listado'!$AB$151:$BA$151,0)),0)+IFERROR(INDEX('Hoja de Trabajo para listado'!$BC$155:$CB$1048576,MATCH($A748,'Hoja de Trabajo para listado'!$BC$155:$BC$1048576,0),MATCH((CUADRO!M$4&amp;$E748),'Hoja de Trabajo para listado'!$BC$151:$CB$151,0)),0)+IFERROR(INDEX('Hoja de Trabajo para listado'!$DE$153:$DG$274,MATCH($A748,'Hoja de Trabajo para listado'!$DE$153:$DE$1048576,0),MATCH((CUADRO!M$4&amp;$E748),'Hoja de Trabajo para listado'!$DE$151:$DG$151,0)),0)+IFERROR(INDEX('Hoja de Trabajo para listado'!$CD$155:$DC$1048576,MATCH($A748,'Hoja de Trabajo para listado'!$CD$155:$CD$1048576,0),MATCH((CUADRO!M$4&amp;$E748),'Hoja de Trabajo para listado'!$CD$151:$DC$151,0)),0)</f>
        <v>0</v>
      </c>
      <c r="N748" s="241">
        <f ca="1">+IFERROR(INDEX('Hoja de Trabajo para listado'!$A$155:$Z$1048576,MATCH($A748,'Hoja de Trabajo para listado'!$A$155:$A$1048576,0),MATCH((CUADRO!N$4&amp;$E748),'Hoja de Trabajo para listado'!$A$151:$Z$151,0)),0)+IFERROR(INDEX('Hoja de Trabajo para listado'!$AB$155:$BA$1048576,MATCH($A748,'Hoja de Trabajo para listado'!$AB$155:$AB$1048576,0),MATCH((CUADRO!N$4&amp;$E748),'Hoja de Trabajo para listado'!$AB$151:$BA$151,0)),0)+IFERROR(INDEX('Hoja de Trabajo para listado'!$BC$155:$CB$1048576,MATCH($A748,'Hoja de Trabajo para listado'!$BC$155:$BC$1048576,0),MATCH((CUADRO!N$4&amp;$E748),'Hoja de Trabajo para listado'!$BC$151:$CB$151,0)),0)+IFERROR(INDEX('Hoja de Trabajo para listado'!$DE$153:$DG$274,MATCH($A748,'Hoja de Trabajo para listado'!$DE$153:$DE$1048576,0),MATCH((CUADRO!N$4&amp;$E748),'Hoja de Trabajo para listado'!$DE$151:$DG$151,0)),0)+IFERROR(INDEX('Hoja de Trabajo para listado'!$CD$155:$DC$1048576,MATCH($A748,'Hoja de Trabajo para listado'!$CD$155:$CD$1048576,0),MATCH((CUADRO!N$4&amp;$E748),'Hoja de Trabajo para listado'!$CD$151:$DC$151,0)),0)</f>
        <v>0</v>
      </c>
      <c r="O748" s="241">
        <f ca="1">+IFERROR(INDEX('Hoja de Trabajo para listado'!$A$155:$Z$1048576,MATCH($A748,'Hoja de Trabajo para listado'!$A$155:$A$1048576,0),MATCH((CUADRO!O$4&amp;$E748),'Hoja de Trabajo para listado'!$A$151:$Z$151,0)),0)+IFERROR(INDEX('Hoja de Trabajo para listado'!$AB$155:$BA$1048576,MATCH($A748,'Hoja de Trabajo para listado'!$AB$155:$AB$1048576,0),MATCH((CUADRO!O$4&amp;$E748),'Hoja de Trabajo para listado'!$AB$151:$BA$151,0)),0)+IFERROR(INDEX('Hoja de Trabajo para listado'!$BC$155:$CB$1048576,MATCH($A748,'Hoja de Trabajo para listado'!$BC$155:$BC$1048576,0),MATCH((CUADRO!O$4&amp;$E748),'Hoja de Trabajo para listado'!$BC$151:$CB$151,0)),0)+IFERROR(INDEX('Hoja de Trabajo para listado'!$DE$153:$DG$274,MATCH($A748,'Hoja de Trabajo para listado'!$DE$153:$DE$1048576,0),MATCH((CUADRO!O$4&amp;$E748),'Hoja de Trabajo para listado'!$DE$151:$DG$151,0)),0)+IFERROR(INDEX('Hoja de Trabajo para listado'!$CD$155:$DC$1048576,MATCH($A748,'Hoja de Trabajo para listado'!$CD$155:$CD$1048576,0),MATCH((CUADRO!O$4&amp;$E748),'Hoja de Trabajo para listado'!$CD$151:$DC$151,0)),0)</f>
        <v>0</v>
      </c>
      <c r="P748" s="241">
        <f ca="1">+IFERROR(INDEX('Hoja de Trabajo para listado'!$A$155:$Z$1048576,MATCH($A748,'Hoja de Trabajo para listado'!$A$155:$A$1048576,0),MATCH((CUADRO!P$4&amp;$E748),'Hoja de Trabajo para listado'!$A$151:$Z$151,0)),0)+IFERROR(INDEX('Hoja de Trabajo para listado'!$AB$155:$BA$1048576,MATCH($A748,'Hoja de Trabajo para listado'!$AB$155:$AB$1048576,0),MATCH((CUADRO!P$4&amp;$E748),'Hoja de Trabajo para listado'!$AB$151:$BA$151,0)),0)+IFERROR(INDEX('Hoja de Trabajo para listado'!$BC$155:$CB$1048576,MATCH($A748,'Hoja de Trabajo para listado'!$BC$155:$BC$1048576,0),MATCH((CUADRO!P$4&amp;$E748),'Hoja de Trabajo para listado'!$BC$151:$CB$151,0)),0)+IFERROR(INDEX('Hoja de Trabajo para listado'!$DE$153:$DG$274,MATCH($A748,'Hoja de Trabajo para listado'!$DE$153:$DE$1048576,0),MATCH((CUADRO!P$4&amp;$E748),'Hoja de Trabajo para listado'!$DE$151:$DG$151,0)),0)+IFERROR(INDEX('Hoja de Trabajo para listado'!$CD$155:$DC$1048576,MATCH($A748,'Hoja de Trabajo para listado'!$CD$155:$CD$1048576,0),MATCH((CUADRO!P$4&amp;$E748),'Hoja de Trabajo para listado'!$CD$151:$DC$151,0)),0)</f>
        <v>0</v>
      </c>
      <c r="Q748" s="241">
        <f ca="1">+IFERROR(INDEX('Hoja de Trabajo para listado'!$A$155:$Z$1048576,MATCH($A748,'Hoja de Trabajo para listado'!$A$155:$A$1048576,0),MATCH((CUADRO!Q$4&amp;$E748),'Hoja de Trabajo para listado'!$A$151:$Z$151,0)),0)+IFERROR(INDEX('Hoja de Trabajo para listado'!$AB$155:$BA$1048576,MATCH($A748,'Hoja de Trabajo para listado'!$AB$155:$AB$1048576,0),MATCH((CUADRO!Q$4&amp;$E748),'Hoja de Trabajo para listado'!$AB$151:$BA$151,0)),0)+IFERROR(INDEX('Hoja de Trabajo para listado'!$BC$155:$CB$1048576,MATCH($A748,'Hoja de Trabajo para listado'!$BC$155:$BC$1048576,0),MATCH((CUADRO!Q$4&amp;$E748),'Hoja de Trabajo para listado'!$BC$151:$CB$151,0)),0)+IFERROR(INDEX('Hoja de Trabajo para listado'!$DE$153:$DG$274,MATCH($A748,'Hoja de Trabajo para listado'!$DE$153:$DE$1048576,0),MATCH((CUADRO!Q$4&amp;$E748),'Hoja de Trabajo para listado'!$DE$151:$DG$151,0)),0)+IFERROR(INDEX('Hoja de Trabajo para listado'!$CD$155:$DC$1048576,MATCH($A748,'Hoja de Trabajo para listado'!$CD$155:$CD$1048576,0),MATCH((CUADRO!Q$4&amp;$E748),'Hoja de Trabajo para listado'!$CD$151:$DC$151,0)),0)</f>
        <v>0</v>
      </c>
      <c r="R748" s="241">
        <f t="shared" ca="1" si="22"/>
        <v>0</v>
      </c>
      <c r="S748" s="247">
        <f ca="1">+R747+R748</f>
        <v>0</v>
      </c>
      <c r="T748" s="241">
        <f ca="1">+S748</f>
        <v>0</v>
      </c>
      <c r="U748" s="240">
        <f t="shared" si="23"/>
        <v>2</v>
      </c>
    </row>
    <row r="749" spans="1:21" customFormat="1" ht="15" hidden="1" customHeight="1">
      <c r="A749" s="32">
        <v>1339</v>
      </c>
      <c r="B749" s="381">
        <f>+A749</f>
        <v>1339</v>
      </c>
      <c r="C749" s="245" t="str">
        <f>+VLOOKUP(A749,bd_lista!$A$3:$C$592,3,FALSE)</f>
        <v>Gobierno Autónomo Municipal de Tacopaya</v>
      </c>
      <c r="D749" s="383" t="str">
        <f>+C749</f>
        <v>Gobierno Autónomo Municipal de Tacopaya</v>
      </c>
      <c r="E749" s="240" t="s">
        <v>683</v>
      </c>
      <c r="F749" s="241">
        <f ca="1">+IFERROR(INDEX('Hoja de Trabajo para listado'!$A$155:$Z$1048576,MATCH($A749,'Hoja de Trabajo para listado'!$A$155:$A$1048576,0),MATCH((CUADRO!F$4&amp;$E749),'Hoja de Trabajo para listado'!$A$151:$Z$151,0)),0)+IFERROR(INDEX('Hoja de Trabajo para listado'!$AB$155:$BA$1048576,MATCH($A749,'Hoja de Trabajo para listado'!$AB$155:$AB$1048576,0),MATCH((CUADRO!F$4&amp;$E749),'Hoja de Trabajo para listado'!$AB$151:$BA$151,0)),0)+IFERROR(INDEX('Hoja de Trabajo para listado'!$BC$155:$CB$1048576,MATCH($A749,'Hoja de Trabajo para listado'!$BC$155:$BC$1048576,0),MATCH((CUADRO!F$4&amp;$E749),'Hoja de Trabajo para listado'!$BC$151:$CB$151,0)),0)+IFERROR(INDEX('Hoja de Trabajo para listado'!$DE$153:$DG$274,MATCH($A749,'Hoja de Trabajo para listado'!$DE$153:$DE$1048576,0),MATCH((CUADRO!F$4&amp;$E749),'Hoja de Trabajo para listado'!$DE$151:$DG$151,0)),0)+IFERROR(INDEX('Hoja de Trabajo para listado'!$CD$155:$DC$1048576,MATCH($A749,'Hoja de Trabajo para listado'!$CD$155:$CD$1048576,0),MATCH((CUADRO!F$4&amp;$E749),'Hoja de Trabajo para listado'!$CD$151:$DC$151,0)),0)</f>
        <v>0</v>
      </c>
      <c r="G749" s="241">
        <f ca="1">+IFERROR(INDEX('Hoja de Trabajo para listado'!$A$155:$Z$1048576,MATCH($A749,'Hoja de Trabajo para listado'!$A$155:$A$1048576,0),MATCH((CUADRO!G$4&amp;$E749),'Hoja de Trabajo para listado'!$A$151:$Z$151,0)),0)+IFERROR(INDEX('Hoja de Trabajo para listado'!$AB$155:$BA$1048576,MATCH($A749,'Hoja de Trabajo para listado'!$AB$155:$AB$1048576,0),MATCH((CUADRO!G$4&amp;$E749),'Hoja de Trabajo para listado'!$AB$151:$BA$151,0)),0)+IFERROR(INDEX('Hoja de Trabajo para listado'!$BC$155:$CB$1048576,MATCH($A749,'Hoja de Trabajo para listado'!$BC$155:$BC$1048576,0),MATCH((CUADRO!G$4&amp;$E749),'Hoja de Trabajo para listado'!$BC$151:$CB$151,0)),0)+IFERROR(INDEX('Hoja de Trabajo para listado'!$DE$153:$DG$274,MATCH($A749,'Hoja de Trabajo para listado'!$DE$153:$DE$1048576,0),MATCH((CUADRO!G$4&amp;$E749),'Hoja de Trabajo para listado'!$DE$151:$DG$151,0)),0)+IFERROR(INDEX('Hoja de Trabajo para listado'!$CD$155:$DC$1048576,MATCH($A749,'Hoja de Trabajo para listado'!$CD$155:$CD$1048576,0),MATCH((CUADRO!G$4&amp;$E749),'Hoja de Trabajo para listado'!$CD$151:$DC$151,0)),0)</f>
        <v>0</v>
      </c>
      <c r="H749" s="241">
        <f ca="1">+IFERROR(INDEX('Hoja de Trabajo para listado'!$A$155:$Z$1048576,MATCH($A749,'Hoja de Trabajo para listado'!$A$155:$A$1048576,0),MATCH((CUADRO!H$4&amp;$E749),'Hoja de Trabajo para listado'!$A$151:$Z$151,0)),0)+IFERROR(INDEX('Hoja de Trabajo para listado'!$AB$155:$BA$1048576,MATCH($A749,'Hoja de Trabajo para listado'!$AB$155:$AB$1048576,0),MATCH((CUADRO!H$4&amp;$E749),'Hoja de Trabajo para listado'!$AB$151:$BA$151,0)),0)+IFERROR(INDEX('Hoja de Trabajo para listado'!$BC$155:$CB$1048576,MATCH($A749,'Hoja de Trabajo para listado'!$BC$155:$BC$1048576,0),MATCH((CUADRO!H$4&amp;$E749),'Hoja de Trabajo para listado'!$BC$151:$CB$151,0)),0)+IFERROR(INDEX('Hoja de Trabajo para listado'!$DE$153:$DG$274,MATCH($A749,'Hoja de Trabajo para listado'!$DE$153:$DE$1048576,0),MATCH((CUADRO!H$4&amp;$E749),'Hoja de Trabajo para listado'!$DE$151:$DG$151,0)),0)+IFERROR(INDEX('Hoja de Trabajo para listado'!$CD$155:$DC$1048576,MATCH($A749,'Hoja de Trabajo para listado'!$CD$155:$CD$1048576,0),MATCH((CUADRO!H$4&amp;$E749),'Hoja de Trabajo para listado'!$CD$151:$DC$151,0)),0)</f>
        <v>0</v>
      </c>
      <c r="I749" s="241">
        <f ca="1">+IFERROR(INDEX('Hoja de Trabajo para listado'!$A$155:$Z$1048576,MATCH($A749,'Hoja de Trabajo para listado'!$A$155:$A$1048576,0),MATCH((CUADRO!I$4&amp;$E749),'Hoja de Trabajo para listado'!$A$151:$Z$151,0)),0)+IFERROR(INDEX('Hoja de Trabajo para listado'!$AB$155:$BA$1048576,MATCH($A749,'Hoja de Trabajo para listado'!$AB$155:$AB$1048576,0),MATCH((CUADRO!I$4&amp;$E749),'Hoja de Trabajo para listado'!$AB$151:$BA$151,0)),0)+IFERROR(INDEX('Hoja de Trabajo para listado'!$BC$155:$CB$1048576,MATCH($A749,'Hoja de Trabajo para listado'!$BC$155:$BC$1048576,0),MATCH((CUADRO!I$4&amp;$E749),'Hoja de Trabajo para listado'!$BC$151:$CB$151,0)),0)+IFERROR(INDEX('Hoja de Trabajo para listado'!$DE$153:$DG$274,MATCH($A749,'Hoja de Trabajo para listado'!$DE$153:$DE$1048576,0),MATCH((CUADRO!I$4&amp;$E749),'Hoja de Trabajo para listado'!$DE$151:$DG$151,0)),0)+IFERROR(INDEX('Hoja de Trabajo para listado'!$CD$155:$DC$1048576,MATCH($A749,'Hoja de Trabajo para listado'!$CD$155:$CD$1048576,0),MATCH((CUADRO!I$4&amp;$E749),'Hoja de Trabajo para listado'!$CD$151:$DC$151,0)),0)</f>
        <v>0</v>
      </c>
      <c r="J749" s="241">
        <f ca="1">+IFERROR(INDEX('Hoja de Trabajo para listado'!$A$155:$Z$1048576,MATCH($A749,'Hoja de Trabajo para listado'!$A$155:$A$1048576,0),MATCH((CUADRO!J$4&amp;$E749),'Hoja de Trabajo para listado'!$A$151:$Z$151,0)),0)+IFERROR(INDEX('Hoja de Trabajo para listado'!$AB$155:$BA$1048576,MATCH($A749,'Hoja de Trabajo para listado'!$AB$155:$AB$1048576,0),MATCH((CUADRO!J$4&amp;$E749),'Hoja de Trabajo para listado'!$AB$151:$BA$151,0)),0)+IFERROR(INDEX('Hoja de Trabajo para listado'!$BC$155:$CB$1048576,MATCH($A749,'Hoja de Trabajo para listado'!$BC$155:$BC$1048576,0),MATCH((CUADRO!J$4&amp;$E749),'Hoja de Trabajo para listado'!$BC$151:$CB$151,0)),0)+IFERROR(INDEX('Hoja de Trabajo para listado'!$DE$153:$DG$274,MATCH($A749,'Hoja de Trabajo para listado'!$DE$153:$DE$1048576,0),MATCH((CUADRO!J$4&amp;$E749),'Hoja de Trabajo para listado'!$DE$151:$DG$151,0)),0)+IFERROR(INDEX('Hoja de Trabajo para listado'!$CD$155:$DC$1048576,MATCH($A749,'Hoja de Trabajo para listado'!$CD$155:$CD$1048576,0),MATCH((CUADRO!J$4&amp;$E749),'Hoja de Trabajo para listado'!$CD$151:$DC$151,0)),0)</f>
        <v>0</v>
      </c>
      <c r="K749" s="241">
        <f ca="1">+IFERROR(INDEX('Hoja de Trabajo para listado'!$A$155:$Z$1048576,MATCH($A749,'Hoja de Trabajo para listado'!$A$155:$A$1048576,0),MATCH((CUADRO!K$4&amp;$E749),'Hoja de Trabajo para listado'!$A$151:$Z$151,0)),0)+IFERROR(INDEX('Hoja de Trabajo para listado'!$AB$155:$BA$1048576,MATCH($A749,'Hoja de Trabajo para listado'!$AB$155:$AB$1048576,0),MATCH((CUADRO!K$4&amp;$E749),'Hoja de Trabajo para listado'!$AB$151:$BA$151,0)),0)+IFERROR(INDEX('Hoja de Trabajo para listado'!$BC$155:$CB$1048576,MATCH($A749,'Hoja de Trabajo para listado'!$BC$155:$BC$1048576,0),MATCH((CUADRO!K$4&amp;$E749),'Hoja de Trabajo para listado'!$BC$151:$CB$151,0)),0)+IFERROR(INDEX('Hoja de Trabajo para listado'!$DE$153:$DG$274,MATCH($A749,'Hoja de Trabajo para listado'!$DE$153:$DE$1048576,0),MATCH((CUADRO!K$4&amp;$E749),'Hoja de Trabajo para listado'!$DE$151:$DG$151,0)),0)+IFERROR(INDEX('Hoja de Trabajo para listado'!$CD$155:$DC$1048576,MATCH($A749,'Hoja de Trabajo para listado'!$CD$155:$CD$1048576,0),MATCH((CUADRO!K$4&amp;$E749),'Hoja de Trabajo para listado'!$CD$151:$DC$151,0)),0)</f>
        <v>0</v>
      </c>
      <c r="L749" s="241">
        <f ca="1">+IFERROR(INDEX('Hoja de Trabajo para listado'!$A$155:$Z$1048576,MATCH($A749,'Hoja de Trabajo para listado'!$A$155:$A$1048576,0),MATCH((CUADRO!L$4&amp;$E749),'Hoja de Trabajo para listado'!$A$151:$Z$151,0)),0)+IFERROR(INDEX('Hoja de Trabajo para listado'!$AB$155:$BA$1048576,MATCH($A749,'Hoja de Trabajo para listado'!$AB$155:$AB$1048576,0),MATCH((CUADRO!L$4&amp;$E749),'Hoja de Trabajo para listado'!$AB$151:$BA$151,0)),0)+IFERROR(INDEX('Hoja de Trabajo para listado'!$BC$155:$CB$1048576,MATCH($A749,'Hoja de Trabajo para listado'!$BC$155:$BC$1048576,0),MATCH((CUADRO!L$4&amp;$E749),'Hoja de Trabajo para listado'!$BC$151:$CB$151,0)),0)+IFERROR(INDEX('Hoja de Trabajo para listado'!$DE$153:$DG$274,MATCH($A749,'Hoja de Trabajo para listado'!$DE$153:$DE$1048576,0),MATCH((CUADRO!L$4&amp;$E749),'Hoja de Trabajo para listado'!$DE$151:$DG$151,0)),0)+IFERROR(INDEX('Hoja de Trabajo para listado'!$CD$155:$DC$1048576,MATCH($A749,'Hoja de Trabajo para listado'!$CD$155:$CD$1048576,0),MATCH((CUADRO!L$4&amp;$E749),'Hoja de Trabajo para listado'!$CD$151:$DC$151,0)),0)</f>
        <v>0</v>
      </c>
      <c r="M749" s="241">
        <f ca="1">+IFERROR(INDEX('Hoja de Trabajo para listado'!$A$155:$Z$1048576,MATCH($A749,'Hoja de Trabajo para listado'!$A$155:$A$1048576,0),MATCH((CUADRO!M$4&amp;$E749),'Hoja de Trabajo para listado'!$A$151:$Z$151,0)),0)+IFERROR(INDEX('Hoja de Trabajo para listado'!$AB$155:$BA$1048576,MATCH($A749,'Hoja de Trabajo para listado'!$AB$155:$AB$1048576,0),MATCH((CUADRO!M$4&amp;$E749),'Hoja de Trabajo para listado'!$AB$151:$BA$151,0)),0)+IFERROR(INDEX('Hoja de Trabajo para listado'!$BC$155:$CB$1048576,MATCH($A749,'Hoja de Trabajo para listado'!$BC$155:$BC$1048576,0),MATCH((CUADRO!M$4&amp;$E749),'Hoja de Trabajo para listado'!$BC$151:$CB$151,0)),0)+IFERROR(INDEX('Hoja de Trabajo para listado'!$DE$153:$DG$274,MATCH($A749,'Hoja de Trabajo para listado'!$DE$153:$DE$1048576,0),MATCH((CUADRO!M$4&amp;$E749),'Hoja de Trabajo para listado'!$DE$151:$DG$151,0)),0)+IFERROR(INDEX('Hoja de Trabajo para listado'!$CD$155:$DC$1048576,MATCH($A749,'Hoja de Trabajo para listado'!$CD$155:$CD$1048576,0),MATCH((CUADRO!M$4&amp;$E749),'Hoja de Trabajo para listado'!$CD$151:$DC$151,0)),0)</f>
        <v>0</v>
      </c>
      <c r="N749" s="241">
        <f ca="1">+IFERROR(INDEX('Hoja de Trabajo para listado'!$A$155:$Z$1048576,MATCH($A749,'Hoja de Trabajo para listado'!$A$155:$A$1048576,0),MATCH((CUADRO!N$4&amp;$E749),'Hoja de Trabajo para listado'!$A$151:$Z$151,0)),0)+IFERROR(INDEX('Hoja de Trabajo para listado'!$AB$155:$BA$1048576,MATCH($A749,'Hoja de Trabajo para listado'!$AB$155:$AB$1048576,0),MATCH((CUADRO!N$4&amp;$E749),'Hoja de Trabajo para listado'!$AB$151:$BA$151,0)),0)+IFERROR(INDEX('Hoja de Trabajo para listado'!$BC$155:$CB$1048576,MATCH($A749,'Hoja de Trabajo para listado'!$BC$155:$BC$1048576,0),MATCH((CUADRO!N$4&amp;$E749),'Hoja de Trabajo para listado'!$BC$151:$CB$151,0)),0)+IFERROR(INDEX('Hoja de Trabajo para listado'!$DE$153:$DG$274,MATCH($A749,'Hoja de Trabajo para listado'!$DE$153:$DE$1048576,0),MATCH((CUADRO!N$4&amp;$E749),'Hoja de Trabajo para listado'!$DE$151:$DG$151,0)),0)+IFERROR(INDEX('Hoja de Trabajo para listado'!$CD$155:$DC$1048576,MATCH($A749,'Hoja de Trabajo para listado'!$CD$155:$CD$1048576,0),MATCH((CUADRO!N$4&amp;$E749),'Hoja de Trabajo para listado'!$CD$151:$DC$151,0)),0)</f>
        <v>0</v>
      </c>
      <c r="O749" s="241">
        <f ca="1">+IFERROR(INDEX('Hoja de Trabajo para listado'!$A$155:$Z$1048576,MATCH($A749,'Hoja de Trabajo para listado'!$A$155:$A$1048576,0),MATCH((CUADRO!O$4&amp;$E749),'Hoja de Trabajo para listado'!$A$151:$Z$151,0)),0)+IFERROR(INDEX('Hoja de Trabajo para listado'!$AB$155:$BA$1048576,MATCH($A749,'Hoja de Trabajo para listado'!$AB$155:$AB$1048576,0),MATCH((CUADRO!O$4&amp;$E749),'Hoja de Trabajo para listado'!$AB$151:$BA$151,0)),0)+IFERROR(INDEX('Hoja de Trabajo para listado'!$BC$155:$CB$1048576,MATCH($A749,'Hoja de Trabajo para listado'!$BC$155:$BC$1048576,0),MATCH((CUADRO!O$4&amp;$E749),'Hoja de Trabajo para listado'!$BC$151:$CB$151,0)),0)+IFERROR(INDEX('Hoja de Trabajo para listado'!$DE$153:$DG$274,MATCH($A749,'Hoja de Trabajo para listado'!$DE$153:$DE$1048576,0),MATCH((CUADRO!O$4&amp;$E749),'Hoja de Trabajo para listado'!$DE$151:$DG$151,0)),0)+IFERROR(INDEX('Hoja de Trabajo para listado'!$CD$155:$DC$1048576,MATCH($A749,'Hoja de Trabajo para listado'!$CD$155:$CD$1048576,0),MATCH((CUADRO!O$4&amp;$E749),'Hoja de Trabajo para listado'!$CD$151:$DC$151,0)),0)</f>
        <v>0</v>
      </c>
      <c r="P749" s="241">
        <f ca="1">+IFERROR(INDEX('Hoja de Trabajo para listado'!$A$155:$Z$1048576,MATCH($A749,'Hoja de Trabajo para listado'!$A$155:$A$1048576,0),MATCH((CUADRO!P$4&amp;$E749),'Hoja de Trabajo para listado'!$A$151:$Z$151,0)),0)+IFERROR(INDEX('Hoja de Trabajo para listado'!$AB$155:$BA$1048576,MATCH($A749,'Hoja de Trabajo para listado'!$AB$155:$AB$1048576,0),MATCH((CUADRO!P$4&amp;$E749),'Hoja de Trabajo para listado'!$AB$151:$BA$151,0)),0)+IFERROR(INDEX('Hoja de Trabajo para listado'!$BC$155:$CB$1048576,MATCH($A749,'Hoja de Trabajo para listado'!$BC$155:$BC$1048576,0),MATCH((CUADRO!P$4&amp;$E749),'Hoja de Trabajo para listado'!$BC$151:$CB$151,0)),0)+IFERROR(INDEX('Hoja de Trabajo para listado'!$DE$153:$DG$274,MATCH($A749,'Hoja de Trabajo para listado'!$DE$153:$DE$1048576,0),MATCH((CUADRO!P$4&amp;$E749),'Hoja de Trabajo para listado'!$DE$151:$DG$151,0)),0)+IFERROR(INDEX('Hoja de Trabajo para listado'!$CD$155:$DC$1048576,MATCH($A749,'Hoja de Trabajo para listado'!$CD$155:$CD$1048576,0),MATCH((CUADRO!P$4&amp;$E749),'Hoja de Trabajo para listado'!$CD$151:$DC$151,0)),0)</f>
        <v>0</v>
      </c>
      <c r="Q749" s="241">
        <f ca="1">+IFERROR(INDEX('Hoja de Trabajo para listado'!$A$155:$Z$1048576,MATCH($A749,'Hoja de Trabajo para listado'!$A$155:$A$1048576,0),MATCH((CUADRO!Q$4&amp;$E749),'Hoja de Trabajo para listado'!$A$151:$Z$151,0)),0)+IFERROR(INDEX('Hoja de Trabajo para listado'!$AB$155:$BA$1048576,MATCH($A749,'Hoja de Trabajo para listado'!$AB$155:$AB$1048576,0),MATCH((CUADRO!Q$4&amp;$E749),'Hoja de Trabajo para listado'!$AB$151:$BA$151,0)),0)+IFERROR(INDEX('Hoja de Trabajo para listado'!$BC$155:$CB$1048576,MATCH($A749,'Hoja de Trabajo para listado'!$BC$155:$BC$1048576,0),MATCH((CUADRO!Q$4&amp;$E749),'Hoja de Trabajo para listado'!$BC$151:$CB$151,0)),0)+IFERROR(INDEX('Hoja de Trabajo para listado'!$DE$153:$DG$274,MATCH($A749,'Hoja de Trabajo para listado'!$DE$153:$DE$1048576,0),MATCH((CUADRO!Q$4&amp;$E749),'Hoja de Trabajo para listado'!$DE$151:$DG$151,0)),0)+IFERROR(INDEX('Hoja de Trabajo para listado'!$CD$155:$DC$1048576,MATCH($A749,'Hoja de Trabajo para listado'!$CD$155:$CD$1048576,0),MATCH((CUADRO!Q$4&amp;$E749),'Hoja de Trabajo para listado'!$CD$151:$DC$151,0)),0)</f>
        <v>0</v>
      </c>
      <c r="R749" s="241">
        <f t="shared" ca="1" si="22"/>
        <v>0</v>
      </c>
      <c r="S749" s="247"/>
      <c r="T749" s="241">
        <f ca="1">+T750</f>
        <v>0</v>
      </c>
      <c r="U749" s="240">
        <f t="shared" si="23"/>
        <v>1</v>
      </c>
    </row>
    <row r="750" spans="1:21" customFormat="1" ht="15" hidden="1" customHeight="1">
      <c r="A750" s="32">
        <v>1339</v>
      </c>
      <c r="B750" s="382"/>
      <c r="C750" s="245" t="str">
        <f>+VLOOKUP(A750,bd_lista!$A$3:$C$592,3,FALSE)</f>
        <v>Gobierno Autónomo Municipal de Tacopaya</v>
      </c>
      <c r="D750" s="384"/>
      <c r="E750" s="242" t="s">
        <v>684</v>
      </c>
      <c r="F750" s="241">
        <f ca="1">+IFERROR(INDEX('Hoja de Trabajo para listado'!$A$155:$Z$1048576,MATCH($A750,'Hoja de Trabajo para listado'!$A$155:$A$1048576,0),MATCH((CUADRO!F$4&amp;$E750),'Hoja de Trabajo para listado'!$A$151:$Z$151,0)),0)+IFERROR(INDEX('Hoja de Trabajo para listado'!$AB$155:$BA$1048576,MATCH($A750,'Hoja de Trabajo para listado'!$AB$155:$AB$1048576,0),MATCH((CUADRO!F$4&amp;$E750),'Hoja de Trabajo para listado'!$AB$151:$BA$151,0)),0)+IFERROR(INDEX('Hoja de Trabajo para listado'!$BC$155:$CB$1048576,MATCH($A750,'Hoja de Trabajo para listado'!$BC$155:$BC$1048576,0),MATCH((CUADRO!F$4&amp;$E750),'Hoja de Trabajo para listado'!$BC$151:$CB$151,0)),0)+IFERROR(INDEX('Hoja de Trabajo para listado'!$DE$153:$DG$274,MATCH($A750,'Hoja de Trabajo para listado'!$DE$153:$DE$1048576,0),MATCH((CUADRO!F$4&amp;$E750),'Hoja de Trabajo para listado'!$DE$151:$DG$151,0)),0)+IFERROR(INDEX('Hoja de Trabajo para listado'!$CD$155:$DC$1048576,MATCH($A750,'Hoja de Trabajo para listado'!$CD$155:$CD$1048576,0),MATCH((CUADRO!F$4&amp;$E750),'Hoja de Trabajo para listado'!$CD$151:$DC$151,0)),0)</f>
        <v>0</v>
      </c>
      <c r="G750" s="241">
        <f ca="1">+IFERROR(INDEX('Hoja de Trabajo para listado'!$A$155:$Z$1048576,MATCH($A750,'Hoja de Trabajo para listado'!$A$155:$A$1048576,0),MATCH((CUADRO!G$4&amp;$E750),'Hoja de Trabajo para listado'!$A$151:$Z$151,0)),0)+IFERROR(INDEX('Hoja de Trabajo para listado'!$AB$155:$BA$1048576,MATCH($A750,'Hoja de Trabajo para listado'!$AB$155:$AB$1048576,0),MATCH((CUADRO!G$4&amp;$E750),'Hoja de Trabajo para listado'!$AB$151:$BA$151,0)),0)+IFERROR(INDEX('Hoja de Trabajo para listado'!$BC$155:$CB$1048576,MATCH($A750,'Hoja de Trabajo para listado'!$BC$155:$BC$1048576,0),MATCH((CUADRO!G$4&amp;$E750),'Hoja de Trabajo para listado'!$BC$151:$CB$151,0)),0)+IFERROR(INDEX('Hoja de Trabajo para listado'!$DE$153:$DG$274,MATCH($A750,'Hoja de Trabajo para listado'!$DE$153:$DE$1048576,0),MATCH((CUADRO!G$4&amp;$E750),'Hoja de Trabajo para listado'!$DE$151:$DG$151,0)),0)+IFERROR(INDEX('Hoja de Trabajo para listado'!$CD$155:$DC$1048576,MATCH($A750,'Hoja de Trabajo para listado'!$CD$155:$CD$1048576,0),MATCH((CUADRO!G$4&amp;$E750),'Hoja de Trabajo para listado'!$CD$151:$DC$151,0)),0)</f>
        <v>0</v>
      </c>
      <c r="H750" s="241">
        <f ca="1">+IFERROR(INDEX('Hoja de Trabajo para listado'!$A$155:$Z$1048576,MATCH($A750,'Hoja de Trabajo para listado'!$A$155:$A$1048576,0),MATCH((CUADRO!H$4&amp;$E750),'Hoja de Trabajo para listado'!$A$151:$Z$151,0)),0)+IFERROR(INDEX('Hoja de Trabajo para listado'!$AB$155:$BA$1048576,MATCH($A750,'Hoja de Trabajo para listado'!$AB$155:$AB$1048576,0),MATCH((CUADRO!H$4&amp;$E750),'Hoja de Trabajo para listado'!$AB$151:$BA$151,0)),0)+IFERROR(INDEX('Hoja de Trabajo para listado'!$BC$155:$CB$1048576,MATCH($A750,'Hoja de Trabajo para listado'!$BC$155:$BC$1048576,0),MATCH((CUADRO!H$4&amp;$E750),'Hoja de Trabajo para listado'!$BC$151:$CB$151,0)),0)+IFERROR(INDEX('Hoja de Trabajo para listado'!$DE$153:$DG$274,MATCH($A750,'Hoja de Trabajo para listado'!$DE$153:$DE$1048576,0),MATCH((CUADRO!H$4&amp;$E750),'Hoja de Trabajo para listado'!$DE$151:$DG$151,0)),0)+IFERROR(INDEX('Hoja de Trabajo para listado'!$CD$155:$DC$1048576,MATCH($A750,'Hoja de Trabajo para listado'!$CD$155:$CD$1048576,0),MATCH((CUADRO!H$4&amp;$E750),'Hoja de Trabajo para listado'!$CD$151:$DC$151,0)),0)</f>
        <v>0</v>
      </c>
      <c r="I750" s="241">
        <f ca="1">+IFERROR(INDEX('Hoja de Trabajo para listado'!$A$155:$Z$1048576,MATCH($A750,'Hoja de Trabajo para listado'!$A$155:$A$1048576,0),MATCH((CUADRO!I$4&amp;$E750),'Hoja de Trabajo para listado'!$A$151:$Z$151,0)),0)+IFERROR(INDEX('Hoja de Trabajo para listado'!$AB$155:$BA$1048576,MATCH($A750,'Hoja de Trabajo para listado'!$AB$155:$AB$1048576,0),MATCH((CUADRO!I$4&amp;$E750),'Hoja de Trabajo para listado'!$AB$151:$BA$151,0)),0)+IFERROR(INDEX('Hoja de Trabajo para listado'!$BC$155:$CB$1048576,MATCH($A750,'Hoja de Trabajo para listado'!$BC$155:$BC$1048576,0),MATCH((CUADRO!I$4&amp;$E750),'Hoja de Trabajo para listado'!$BC$151:$CB$151,0)),0)+IFERROR(INDEX('Hoja de Trabajo para listado'!$DE$153:$DG$274,MATCH($A750,'Hoja de Trabajo para listado'!$DE$153:$DE$1048576,0),MATCH((CUADRO!I$4&amp;$E750),'Hoja de Trabajo para listado'!$DE$151:$DG$151,0)),0)+IFERROR(INDEX('Hoja de Trabajo para listado'!$CD$155:$DC$1048576,MATCH($A750,'Hoja de Trabajo para listado'!$CD$155:$CD$1048576,0),MATCH((CUADRO!I$4&amp;$E750),'Hoja de Trabajo para listado'!$CD$151:$DC$151,0)),0)</f>
        <v>0</v>
      </c>
      <c r="J750" s="241">
        <f ca="1">+IFERROR(INDEX('Hoja de Trabajo para listado'!$A$155:$Z$1048576,MATCH($A750,'Hoja de Trabajo para listado'!$A$155:$A$1048576,0),MATCH((CUADRO!J$4&amp;$E750),'Hoja de Trabajo para listado'!$A$151:$Z$151,0)),0)+IFERROR(INDEX('Hoja de Trabajo para listado'!$AB$155:$BA$1048576,MATCH($A750,'Hoja de Trabajo para listado'!$AB$155:$AB$1048576,0),MATCH((CUADRO!J$4&amp;$E750),'Hoja de Trabajo para listado'!$AB$151:$BA$151,0)),0)+IFERROR(INDEX('Hoja de Trabajo para listado'!$BC$155:$CB$1048576,MATCH($A750,'Hoja de Trabajo para listado'!$BC$155:$BC$1048576,0),MATCH((CUADRO!J$4&amp;$E750),'Hoja de Trabajo para listado'!$BC$151:$CB$151,0)),0)+IFERROR(INDEX('Hoja de Trabajo para listado'!$DE$153:$DG$274,MATCH($A750,'Hoja de Trabajo para listado'!$DE$153:$DE$1048576,0),MATCH((CUADRO!J$4&amp;$E750),'Hoja de Trabajo para listado'!$DE$151:$DG$151,0)),0)+IFERROR(INDEX('Hoja de Trabajo para listado'!$CD$155:$DC$1048576,MATCH($A750,'Hoja de Trabajo para listado'!$CD$155:$CD$1048576,0),MATCH((CUADRO!J$4&amp;$E750),'Hoja de Trabajo para listado'!$CD$151:$DC$151,0)),0)</f>
        <v>0</v>
      </c>
      <c r="K750" s="241">
        <f ca="1">+IFERROR(INDEX('Hoja de Trabajo para listado'!$A$155:$Z$1048576,MATCH($A750,'Hoja de Trabajo para listado'!$A$155:$A$1048576,0),MATCH((CUADRO!K$4&amp;$E750),'Hoja de Trabajo para listado'!$A$151:$Z$151,0)),0)+IFERROR(INDEX('Hoja de Trabajo para listado'!$AB$155:$BA$1048576,MATCH($A750,'Hoja de Trabajo para listado'!$AB$155:$AB$1048576,0),MATCH((CUADRO!K$4&amp;$E750),'Hoja de Trabajo para listado'!$AB$151:$BA$151,0)),0)+IFERROR(INDEX('Hoja de Trabajo para listado'!$BC$155:$CB$1048576,MATCH($A750,'Hoja de Trabajo para listado'!$BC$155:$BC$1048576,0),MATCH((CUADRO!K$4&amp;$E750),'Hoja de Trabajo para listado'!$BC$151:$CB$151,0)),0)+IFERROR(INDEX('Hoja de Trabajo para listado'!$DE$153:$DG$274,MATCH($A750,'Hoja de Trabajo para listado'!$DE$153:$DE$1048576,0),MATCH((CUADRO!K$4&amp;$E750),'Hoja de Trabajo para listado'!$DE$151:$DG$151,0)),0)+IFERROR(INDEX('Hoja de Trabajo para listado'!$CD$155:$DC$1048576,MATCH($A750,'Hoja de Trabajo para listado'!$CD$155:$CD$1048576,0),MATCH((CUADRO!K$4&amp;$E750),'Hoja de Trabajo para listado'!$CD$151:$DC$151,0)),0)</f>
        <v>0</v>
      </c>
      <c r="L750" s="241">
        <f ca="1">+IFERROR(INDEX('Hoja de Trabajo para listado'!$A$155:$Z$1048576,MATCH($A750,'Hoja de Trabajo para listado'!$A$155:$A$1048576,0),MATCH((CUADRO!L$4&amp;$E750),'Hoja de Trabajo para listado'!$A$151:$Z$151,0)),0)+IFERROR(INDEX('Hoja de Trabajo para listado'!$AB$155:$BA$1048576,MATCH($A750,'Hoja de Trabajo para listado'!$AB$155:$AB$1048576,0),MATCH((CUADRO!L$4&amp;$E750),'Hoja de Trabajo para listado'!$AB$151:$BA$151,0)),0)+IFERROR(INDEX('Hoja de Trabajo para listado'!$BC$155:$CB$1048576,MATCH($A750,'Hoja de Trabajo para listado'!$BC$155:$BC$1048576,0),MATCH((CUADRO!L$4&amp;$E750),'Hoja de Trabajo para listado'!$BC$151:$CB$151,0)),0)+IFERROR(INDEX('Hoja de Trabajo para listado'!$DE$153:$DG$274,MATCH($A750,'Hoja de Trabajo para listado'!$DE$153:$DE$1048576,0),MATCH((CUADRO!L$4&amp;$E750),'Hoja de Trabajo para listado'!$DE$151:$DG$151,0)),0)+IFERROR(INDEX('Hoja de Trabajo para listado'!$CD$155:$DC$1048576,MATCH($A750,'Hoja de Trabajo para listado'!$CD$155:$CD$1048576,0),MATCH((CUADRO!L$4&amp;$E750),'Hoja de Trabajo para listado'!$CD$151:$DC$151,0)),0)</f>
        <v>0</v>
      </c>
      <c r="M750" s="241">
        <f ca="1">+IFERROR(INDEX('Hoja de Trabajo para listado'!$A$155:$Z$1048576,MATCH($A750,'Hoja de Trabajo para listado'!$A$155:$A$1048576,0),MATCH((CUADRO!M$4&amp;$E750),'Hoja de Trabajo para listado'!$A$151:$Z$151,0)),0)+IFERROR(INDEX('Hoja de Trabajo para listado'!$AB$155:$BA$1048576,MATCH($A750,'Hoja de Trabajo para listado'!$AB$155:$AB$1048576,0),MATCH((CUADRO!M$4&amp;$E750),'Hoja de Trabajo para listado'!$AB$151:$BA$151,0)),0)+IFERROR(INDEX('Hoja de Trabajo para listado'!$BC$155:$CB$1048576,MATCH($A750,'Hoja de Trabajo para listado'!$BC$155:$BC$1048576,0),MATCH((CUADRO!M$4&amp;$E750),'Hoja de Trabajo para listado'!$BC$151:$CB$151,0)),0)+IFERROR(INDEX('Hoja de Trabajo para listado'!$DE$153:$DG$274,MATCH($A750,'Hoja de Trabajo para listado'!$DE$153:$DE$1048576,0),MATCH((CUADRO!M$4&amp;$E750),'Hoja de Trabajo para listado'!$DE$151:$DG$151,0)),0)+IFERROR(INDEX('Hoja de Trabajo para listado'!$CD$155:$DC$1048576,MATCH($A750,'Hoja de Trabajo para listado'!$CD$155:$CD$1048576,0),MATCH((CUADRO!M$4&amp;$E750),'Hoja de Trabajo para listado'!$CD$151:$DC$151,0)),0)</f>
        <v>0</v>
      </c>
      <c r="N750" s="241">
        <f ca="1">+IFERROR(INDEX('Hoja de Trabajo para listado'!$A$155:$Z$1048576,MATCH($A750,'Hoja de Trabajo para listado'!$A$155:$A$1048576,0),MATCH((CUADRO!N$4&amp;$E750),'Hoja de Trabajo para listado'!$A$151:$Z$151,0)),0)+IFERROR(INDEX('Hoja de Trabajo para listado'!$AB$155:$BA$1048576,MATCH($A750,'Hoja de Trabajo para listado'!$AB$155:$AB$1048576,0),MATCH((CUADRO!N$4&amp;$E750),'Hoja de Trabajo para listado'!$AB$151:$BA$151,0)),0)+IFERROR(INDEX('Hoja de Trabajo para listado'!$BC$155:$CB$1048576,MATCH($A750,'Hoja de Trabajo para listado'!$BC$155:$BC$1048576,0),MATCH((CUADRO!N$4&amp;$E750),'Hoja de Trabajo para listado'!$BC$151:$CB$151,0)),0)+IFERROR(INDEX('Hoja de Trabajo para listado'!$DE$153:$DG$274,MATCH($A750,'Hoja de Trabajo para listado'!$DE$153:$DE$1048576,0),MATCH((CUADRO!N$4&amp;$E750),'Hoja de Trabajo para listado'!$DE$151:$DG$151,0)),0)+IFERROR(INDEX('Hoja de Trabajo para listado'!$CD$155:$DC$1048576,MATCH($A750,'Hoja de Trabajo para listado'!$CD$155:$CD$1048576,0),MATCH((CUADRO!N$4&amp;$E750),'Hoja de Trabajo para listado'!$CD$151:$DC$151,0)),0)</f>
        <v>0</v>
      </c>
      <c r="O750" s="241">
        <f ca="1">+IFERROR(INDEX('Hoja de Trabajo para listado'!$A$155:$Z$1048576,MATCH($A750,'Hoja de Trabajo para listado'!$A$155:$A$1048576,0),MATCH((CUADRO!O$4&amp;$E750),'Hoja de Trabajo para listado'!$A$151:$Z$151,0)),0)+IFERROR(INDEX('Hoja de Trabajo para listado'!$AB$155:$BA$1048576,MATCH($A750,'Hoja de Trabajo para listado'!$AB$155:$AB$1048576,0),MATCH((CUADRO!O$4&amp;$E750),'Hoja de Trabajo para listado'!$AB$151:$BA$151,0)),0)+IFERROR(INDEX('Hoja de Trabajo para listado'!$BC$155:$CB$1048576,MATCH($A750,'Hoja de Trabajo para listado'!$BC$155:$BC$1048576,0),MATCH((CUADRO!O$4&amp;$E750),'Hoja de Trabajo para listado'!$BC$151:$CB$151,0)),0)+IFERROR(INDEX('Hoja de Trabajo para listado'!$DE$153:$DG$274,MATCH($A750,'Hoja de Trabajo para listado'!$DE$153:$DE$1048576,0),MATCH((CUADRO!O$4&amp;$E750),'Hoja de Trabajo para listado'!$DE$151:$DG$151,0)),0)+IFERROR(INDEX('Hoja de Trabajo para listado'!$CD$155:$DC$1048576,MATCH($A750,'Hoja de Trabajo para listado'!$CD$155:$CD$1048576,0),MATCH((CUADRO!O$4&amp;$E750),'Hoja de Trabajo para listado'!$CD$151:$DC$151,0)),0)</f>
        <v>0</v>
      </c>
      <c r="P750" s="241">
        <f ca="1">+IFERROR(INDEX('Hoja de Trabajo para listado'!$A$155:$Z$1048576,MATCH($A750,'Hoja de Trabajo para listado'!$A$155:$A$1048576,0),MATCH((CUADRO!P$4&amp;$E750),'Hoja de Trabajo para listado'!$A$151:$Z$151,0)),0)+IFERROR(INDEX('Hoja de Trabajo para listado'!$AB$155:$BA$1048576,MATCH($A750,'Hoja de Trabajo para listado'!$AB$155:$AB$1048576,0),MATCH((CUADRO!P$4&amp;$E750),'Hoja de Trabajo para listado'!$AB$151:$BA$151,0)),0)+IFERROR(INDEX('Hoja de Trabajo para listado'!$BC$155:$CB$1048576,MATCH($A750,'Hoja de Trabajo para listado'!$BC$155:$BC$1048576,0),MATCH((CUADRO!P$4&amp;$E750),'Hoja de Trabajo para listado'!$BC$151:$CB$151,0)),0)+IFERROR(INDEX('Hoja de Trabajo para listado'!$DE$153:$DG$274,MATCH($A750,'Hoja de Trabajo para listado'!$DE$153:$DE$1048576,0),MATCH((CUADRO!P$4&amp;$E750),'Hoja de Trabajo para listado'!$DE$151:$DG$151,0)),0)+IFERROR(INDEX('Hoja de Trabajo para listado'!$CD$155:$DC$1048576,MATCH($A750,'Hoja de Trabajo para listado'!$CD$155:$CD$1048576,0),MATCH((CUADRO!P$4&amp;$E750),'Hoja de Trabajo para listado'!$CD$151:$DC$151,0)),0)</f>
        <v>0</v>
      </c>
      <c r="Q750" s="241">
        <f ca="1">+IFERROR(INDEX('Hoja de Trabajo para listado'!$A$155:$Z$1048576,MATCH($A750,'Hoja de Trabajo para listado'!$A$155:$A$1048576,0),MATCH((CUADRO!Q$4&amp;$E750),'Hoja de Trabajo para listado'!$A$151:$Z$151,0)),0)+IFERROR(INDEX('Hoja de Trabajo para listado'!$AB$155:$BA$1048576,MATCH($A750,'Hoja de Trabajo para listado'!$AB$155:$AB$1048576,0),MATCH((CUADRO!Q$4&amp;$E750),'Hoja de Trabajo para listado'!$AB$151:$BA$151,0)),0)+IFERROR(INDEX('Hoja de Trabajo para listado'!$BC$155:$CB$1048576,MATCH($A750,'Hoja de Trabajo para listado'!$BC$155:$BC$1048576,0),MATCH((CUADRO!Q$4&amp;$E750),'Hoja de Trabajo para listado'!$BC$151:$CB$151,0)),0)+IFERROR(INDEX('Hoja de Trabajo para listado'!$DE$153:$DG$274,MATCH($A750,'Hoja de Trabajo para listado'!$DE$153:$DE$1048576,0),MATCH((CUADRO!Q$4&amp;$E750),'Hoja de Trabajo para listado'!$DE$151:$DG$151,0)),0)+IFERROR(INDEX('Hoja de Trabajo para listado'!$CD$155:$DC$1048576,MATCH($A750,'Hoja de Trabajo para listado'!$CD$155:$CD$1048576,0),MATCH((CUADRO!Q$4&amp;$E750),'Hoja de Trabajo para listado'!$CD$151:$DC$151,0)),0)</f>
        <v>0</v>
      </c>
      <c r="R750" s="241">
        <f t="shared" ca="1" si="22"/>
        <v>0</v>
      </c>
      <c r="S750" s="247">
        <f ca="1">+R749+R750</f>
        <v>0</v>
      </c>
      <c r="T750" s="241">
        <f ca="1">+S750</f>
        <v>0</v>
      </c>
      <c r="U750" s="240">
        <f t="shared" si="23"/>
        <v>2</v>
      </c>
    </row>
    <row r="751" spans="1:21" customFormat="1" ht="15" hidden="1" customHeight="1">
      <c r="A751" s="32">
        <v>1340</v>
      </c>
      <c r="B751" s="381">
        <f>+A751</f>
        <v>1340</v>
      </c>
      <c r="C751" s="245" t="str">
        <f>+VLOOKUP(A751,bd_lista!$A$3:$C$592,3,FALSE)</f>
        <v>Gobierno Autónomo Municipal de Bolivar</v>
      </c>
      <c r="D751" s="383" t="str">
        <f>+C751</f>
        <v>Gobierno Autónomo Municipal de Bolivar</v>
      </c>
      <c r="E751" s="240" t="s">
        <v>683</v>
      </c>
      <c r="F751" s="241">
        <f ca="1">+IFERROR(INDEX('Hoja de Trabajo para listado'!$A$155:$Z$1048576,MATCH($A751,'Hoja de Trabajo para listado'!$A$155:$A$1048576,0),MATCH((CUADRO!F$4&amp;$E751),'Hoja de Trabajo para listado'!$A$151:$Z$151,0)),0)+IFERROR(INDEX('Hoja de Trabajo para listado'!$AB$155:$BA$1048576,MATCH($A751,'Hoja de Trabajo para listado'!$AB$155:$AB$1048576,0),MATCH((CUADRO!F$4&amp;$E751),'Hoja de Trabajo para listado'!$AB$151:$BA$151,0)),0)+IFERROR(INDEX('Hoja de Trabajo para listado'!$BC$155:$CB$1048576,MATCH($A751,'Hoja de Trabajo para listado'!$BC$155:$BC$1048576,0),MATCH((CUADRO!F$4&amp;$E751),'Hoja de Trabajo para listado'!$BC$151:$CB$151,0)),0)+IFERROR(INDEX('Hoja de Trabajo para listado'!$DE$153:$DG$274,MATCH($A751,'Hoja de Trabajo para listado'!$DE$153:$DE$1048576,0),MATCH((CUADRO!F$4&amp;$E751),'Hoja de Trabajo para listado'!$DE$151:$DG$151,0)),0)+IFERROR(INDEX('Hoja de Trabajo para listado'!$CD$155:$DC$1048576,MATCH($A751,'Hoja de Trabajo para listado'!$CD$155:$CD$1048576,0),MATCH((CUADRO!F$4&amp;$E751),'Hoja de Trabajo para listado'!$CD$151:$DC$151,0)),0)</f>
        <v>0</v>
      </c>
      <c r="G751" s="241">
        <f ca="1">+IFERROR(INDEX('Hoja de Trabajo para listado'!$A$155:$Z$1048576,MATCH($A751,'Hoja de Trabajo para listado'!$A$155:$A$1048576,0),MATCH((CUADRO!G$4&amp;$E751),'Hoja de Trabajo para listado'!$A$151:$Z$151,0)),0)+IFERROR(INDEX('Hoja de Trabajo para listado'!$AB$155:$BA$1048576,MATCH($A751,'Hoja de Trabajo para listado'!$AB$155:$AB$1048576,0),MATCH((CUADRO!G$4&amp;$E751),'Hoja de Trabajo para listado'!$AB$151:$BA$151,0)),0)+IFERROR(INDEX('Hoja de Trabajo para listado'!$BC$155:$CB$1048576,MATCH($A751,'Hoja de Trabajo para listado'!$BC$155:$BC$1048576,0),MATCH((CUADRO!G$4&amp;$E751),'Hoja de Trabajo para listado'!$BC$151:$CB$151,0)),0)+IFERROR(INDEX('Hoja de Trabajo para listado'!$DE$153:$DG$274,MATCH($A751,'Hoja de Trabajo para listado'!$DE$153:$DE$1048576,0),MATCH((CUADRO!G$4&amp;$E751),'Hoja de Trabajo para listado'!$DE$151:$DG$151,0)),0)+IFERROR(INDEX('Hoja de Trabajo para listado'!$CD$155:$DC$1048576,MATCH($A751,'Hoja de Trabajo para listado'!$CD$155:$CD$1048576,0),MATCH((CUADRO!G$4&amp;$E751),'Hoja de Trabajo para listado'!$CD$151:$DC$151,0)),0)</f>
        <v>0</v>
      </c>
      <c r="H751" s="241">
        <f ca="1">+IFERROR(INDEX('Hoja de Trabajo para listado'!$A$155:$Z$1048576,MATCH($A751,'Hoja de Trabajo para listado'!$A$155:$A$1048576,0),MATCH((CUADRO!H$4&amp;$E751),'Hoja de Trabajo para listado'!$A$151:$Z$151,0)),0)+IFERROR(INDEX('Hoja de Trabajo para listado'!$AB$155:$BA$1048576,MATCH($A751,'Hoja de Trabajo para listado'!$AB$155:$AB$1048576,0),MATCH((CUADRO!H$4&amp;$E751),'Hoja de Trabajo para listado'!$AB$151:$BA$151,0)),0)+IFERROR(INDEX('Hoja de Trabajo para listado'!$BC$155:$CB$1048576,MATCH($A751,'Hoja de Trabajo para listado'!$BC$155:$BC$1048576,0),MATCH((CUADRO!H$4&amp;$E751),'Hoja de Trabajo para listado'!$BC$151:$CB$151,0)),0)+IFERROR(INDEX('Hoja de Trabajo para listado'!$DE$153:$DG$274,MATCH($A751,'Hoja de Trabajo para listado'!$DE$153:$DE$1048576,0),MATCH((CUADRO!H$4&amp;$E751),'Hoja de Trabajo para listado'!$DE$151:$DG$151,0)),0)+IFERROR(INDEX('Hoja de Trabajo para listado'!$CD$155:$DC$1048576,MATCH($A751,'Hoja de Trabajo para listado'!$CD$155:$CD$1048576,0),MATCH((CUADRO!H$4&amp;$E751),'Hoja de Trabajo para listado'!$CD$151:$DC$151,0)),0)</f>
        <v>0</v>
      </c>
      <c r="I751" s="241">
        <f ca="1">+IFERROR(INDEX('Hoja de Trabajo para listado'!$A$155:$Z$1048576,MATCH($A751,'Hoja de Trabajo para listado'!$A$155:$A$1048576,0),MATCH((CUADRO!I$4&amp;$E751),'Hoja de Trabajo para listado'!$A$151:$Z$151,0)),0)+IFERROR(INDEX('Hoja de Trabajo para listado'!$AB$155:$BA$1048576,MATCH($A751,'Hoja de Trabajo para listado'!$AB$155:$AB$1048576,0),MATCH((CUADRO!I$4&amp;$E751),'Hoja de Trabajo para listado'!$AB$151:$BA$151,0)),0)+IFERROR(INDEX('Hoja de Trabajo para listado'!$BC$155:$CB$1048576,MATCH($A751,'Hoja de Trabajo para listado'!$BC$155:$BC$1048576,0),MATCH((CUADRO!I$4&amp;$E751),'Hoja de Trabajo para listado'!$BC$151:$CB$151,0)),0)+IFERROR(INDEX('Hoja de Trabajo para listado'!$DE$153:$DG$274,MATCH($A751,'Hoja de Trabajo para listado'!$DE$153:$DE$1048576,0),MATCH((CUADRO!I$4&amp;$E751),'Hoja de Trabajo para listado'!$DE$151:$DG$151,0)),0)+IFERROR(INDEX('Hoja de Trabajo para listado'!$CD$155:$DC$1048576,MATCH($A751,'Hoja de Trabajo para listado'!$CD$155:$CD$1048576,0),MATCH((CUADRO!I$4&amp;$E751),'Hoja de Trabajo para listado'!$CD$151:$DC$151,0)),0)</f>
        <v>0</v>
      </c>
      <c r="J751" s="241">
        <f ca="1">+IFERROR(INDEX('Hoja de Trabajo para listado'!$A$155:$Z$1048576,MATCH($A751,'Hoja de Trabajo para listado'!$A$155:$A$1048576,0),MATCH((CUADRO!J$4&amp;$E751),'Hoja de Trabajo para listado'!$A$151:$Z$151,0)),0)+IFERROR(INDEX('Hoja de Trabajo para listado'!$AB$155:$BA$1048576,MATCH($A751,'Hoja de Trabajo para listado'!$AB$155:$AB$1048576,0),MATCH((CUADRO!J$4&amp;$E751),'Hoja de Trabajo para listado'!$AB$151:$BA$151,0)),0)+IFERROR(INDEX('Hoja de Trabajo para listado'!$BC$155:$CB$1048576,MATCH($A751,'Hoja de Trabajo para listado'!$BC$155:$BC$1048576,0),MATCH((CUADRO!J$4&amp;$E751),'Hoja de Trabajo para listado'!$BC$151:$CB$151,0)),0)+IFERROR(INDEX('Hoja de Trabajo para listado'!$DE$153:$DG$274,MATCH($A751,'Hoja de Trabajo para listado'!$DE$153:$DE$1048576,0),MATCH((CUADRO!J$4&amp;$E751),'Hoja de Trabajo para listado'!$DE$151:$DG$151,0)),0)+IFERROR(INDEX('Hoja de Trabajo para listado'!$CD$155:$DC$1048576,MATCH($A751,'Hoja de Trabajo para listado'!$CD$155:$CD$1048576,0),MATCH((CUADRO!J$4&amp;$E751),'Hoja de Trabajo para listado'!$CD$151:$DC$151,0)),0)</f>
        <v>0</v>
      </c>
      <c r="K751" s="241">
        <f ca="1">+IFERROR(INDEX('Hoja de Trabajo para listado'!$A$155:$Z$1048576,MATCH($A751,'Hoja de Trabajo para listado'!$A$155:$A$1048576,0),MATCH((CUADRO!K$4&amp;$E751),'Hoja de Trabajo para listado'!$A$151:$Z$151,0)),0)+IFERROR(INDEX('Hoja de Trabajo para listado'!$AB$155:$BA$1048576,MATCH($A751,'Hoja de Trabajo para listado'!$AB$155:$AB$1048576,0),MATCH((CUADRO!K$4&amp;$E751),'Hoja de Trabajo para listado'!$AB$151:$BA$151,0)),0)+IFERROR(INDEX('Hoja de Trabajo para listado'!$BC$155:$CB$1048576,MATCH($A751,'Hoja de Trabajo para listado'!$BC$155:$BC$1048576,0),MATCH((CUADRO!K$4&amp;$E751),'Hoja de Trabajo para listado'!$BC$151:$CB$151,0)),0)+IFERROR(INDEX('Hoja de Trabajo para listado'!$DE$153:$DG$274,MATCH($A751,'Hoja de Trabajo para listado'!$DE$153:$DE$1048576,0),MATCH((CUADRO!K$4&amp;$E751),'Hoja de Trabajo para listado'!$DE$151:$DG$151,0)),0)+IFERROR(INDEX('Hoja de Trabajo para listado'!$CD$155:$DC$1048576,MATCH($A751,'Hoja de Trabajo para listado'!$CD$155:$CD$1048576,0),MATCH((CUADRO!K$4&amp;$E751),'Hoja de Trabajo para listado'!$CD$151:$DC$151,0)),0)</f>
        <v>0</v>
      </c>
      <c r="L751" s="241">
        <f ca="1">+IFERROR(INDEX('Hoja de Trabajo para listado'!$A$155:$Z$1048576,MATCH($A751,'Hoja de Trabajo para listado'!$A$155:$A$1048576,0),MATCH((CUADRO!L$4&amp;$E751),'Hoja de Trabajo para listado'!$A$151:$Z$151,0)),0)+IFERROR(INDEX('Hoja de Trabajo para listado'!$AB$155:$BA$1048576,MATCH($A751,'Hoja de Trabajo para listado'!$AB$155:$AB$1048576,0),MATCH((CUADRO!L$4&amp;$E751),'Hoja de Trabajo para listado'!$AB$151:$BA$151,0)),0)+IFERROR(INDEX('Hoja de Trabajo para listado'!$BC$155:$CB$1048576,MATCH($A751,'Hoja de Trabajo para listado'!$BC$155:$BC$1048576,0),MATCH((CUADRO!L$4&amp;$E751),'Hoja de Trabajo para listado'!$BC$151:$CB$151,0)),0)+IFERROR(INDEX('Hoja de Trabajo para listado'!$DE$153:$DG$274,MATCH($A751,'Hoja de Trabajo para listado'!$DE$153:$DE$1048576,0),MATCH((CUADRO!L$4&amp;$E751),'Hoja de Trabajo para listado'!$DE$151:$DG$151,0)),0)+IFERROR(INDEX('Hoja de Trabajo para listado'!$CD$155:$DC$1048576,MATCH($A751,'Hoja de Trabajo para listado'!$CD$155:$CD$1048576,0),MATCH((CUADRO!L$4&amp;$E751),'Hoja de Trabajo para listado'!$CD$151:$DC$151,0)),0)</f>
        <v>0</v>
      </c>
      <c r="M751" s="241">
        <f ca="1">+IFERROR(INDEX('Hoja de Trabajo para listado'!$A$155:$Z$1048576,MATCH($A751,'Hoja de Trabajo para listado'!$A$155:$A$1048576,0),MATCH((CUADRO!M$4&amp;$E751),'Hoja de Trabajo para listado'!$A$151:$Z$151,0)),0)+IFERROR(INDEX('Hoja de Trabajo para listado'!$AB$155:$BA$1048576,MATCH($A751,'Hoja de Trabajo para listado'!$AB$155:$AB$1048576,0),MATCH((CUADRO!M$4&amp;$E751),'Hoja de Trabajo para listado'!$AB$151:$BA$151,0)),0)+IFERROR(INDEX('Hoja de Trabajo para listado'!$BC$155:$CB$1048576,MATCH($A751,'Hoja de Trabajo para listado'!$BC$155:$BC$1048576,0),MATCH((CUADRO!M$4&amp;$E751),'Hoja de Trabajo para listado'!$BC$151:$CB$151,0)),0)+IFERROR(INDEX('Hoja de Trabajo para listado'!$DE$153:$DG$274,MATCH($A751,'Hoja de Trabajo para listado'!$DE$153:$DE$1048576,0),MATCH((CUADRO!M$4&amp;$E751),'Hoja de Trabajo para listado'!$DE$151:$DG$151,0)),0)+IFERROR(INDEX('Hoja de Trabajo para listado'!$CD$155:$DC$1048576,MATCH($A751,'Hoja de Trabajo para listado'!$CD$155:$CD$1048576,0),MATCH((CUADRO!M$4&amp;$E751),'Hoja de Trabajo para listado'!$CD$151:$DC$151,0)),0)</f>
        <v>0</v>
      </c>
      <c r="N751" s="241">
        <f ca="1">+IFERROR(INDEX('Hoja de Trabajo para listado'!$A$155:$Z$1048576,MATCH($A751,'Hoja de Trabajo para listado'!$A$155:$A$1048576,0),MATCH((CUADRO!N$4&amp;$E751),'Hoja de Trabajo para listado'!$A$151:$Z$151,0)),0)+IFERROR(INDEX('Hoja de Trabajo para listado'!$AB$155:$BA$1048576,MATCH($A751,'Hoja de Trabajo para listado'!$AB$155:$AB$1048576,0),MATCH((CUADRO!N$4&amp;$E751),'Hoja de Trabajo para listado'!$AB$151:$BA$151,0)),0)+IFERROR(INDEX('Hoja de Trabajo para listado'!$BC$155:$CB$1048576,MATCH($A751,'Hoja de Trabajo para listado'!$BC$155:$BC$1048576,0),MATCH((CUADRO!N$4&amp;$E751),'Hoja de Trabajo para listado'!$BC$151:$CB$151,0)),0)+IFERROR(INDEX('Hoja de Trabajo para listado'!$DE$153:$DG$274,MATCH($A751,'Hoja de Trabajo para listado'!$DE$153:$DE$1048576,0),MATCH((CUADRO!N$4&amp;$E751),'Hoja de Trabajo para listado'!$DE$151:$DG$151,0)),0)+IFERROR(INDEX('Hoja de Trabajo para listado'!$CD$155:$DC$1048576,MATCH($A751,'Hoja de Trabajo para listado'!$CD$155:$CD$1048576,0),MATCH((CUADRO!N$4&amp;$E751),'Hoja de Trabajo para listado'!$CD$151:$DC$151,0)),0)</f>
        <v>0</v>
      </c>
      <c r="O751" s="241">
        <f ca="1">+IFERROR(INDEX('Hoja de Trabajo para listado'!$A$155:$Z$1048576,MATCH($A751,'Hoja de Trabajo para listado'!$A$155:$A$1048576,0),MATCH((CUADRO!O$4&amp;$E751),'Hoja de Trabajo para listado'!$A$151:$Z$151,0)),0)+IFERROR(INDEX('Hoja de Trabajo para listado'!$AB$155:$BA$1048576,MATCH($A751,'Hoja de Trabajo para listado'!$AB$155:$AB$1048576,0),MATCH((CUADRO!O$4&amp;$E751),'Hoja de Trabajo para listado'!$AB$151:$BA$151,0)),0)+IFERROR(INDEX('Hoja de Trabajo para listado'!$BC$155:$CB$1048576,MATCH($A751,'Hoja de Trabajo para listado'!$BC$155:$BC$1048576,0),MATCH((CUADRO!O$4&amp;$E751),'Hoja de Trabajo para listado'!$BC$151:$CB$151,0)),0)+IFERROR(INDEX('Hoja de Trabajo para listado'!$DE$153:$DG$274,MATCH($A751,'Hoja de Trabajo para listado'!$DE$153:$DE$1048576,0),MATCH((CUADRO!O$4&amp;$E751),'Hoja de Trabajo para listado'!$DE$151:$DG$151,0)),0)+IFERROR(INDEX('Hoja de Trabajo para listado'!$CD$155:$DC$1048576,MATCH($A751,'Hoja de Trabajo para listado'!$CD$155:$CD$1048576,0),MATCH((CUADRO!O$4&amp;$E751),'Hoja de Trabajo para listado'!$CD$151:$DC$151,0)),0)</f>
        <v>0</v>
      </c>
      <c r="P751" s="241">
        <f ca="1">+IFERROR(INDEX('Hoja de Trabajo para listado'!$A$155:$Z$1048576,MATCH($A751,'Hoja de Trabajo para listado'!$A$155:$A$1048576,0),MATCH((CUADRO!P$4&amp;$E751),'Hoja de Trabajo para listado'!$A$151:$Z$151,0)),0)+IFERROR(INDEX('Hoja de Trabajo para listado'!$AB$155:$BA$1048576,MATCH($A751,'Hoja de Trabajo para listado'!$AB$155:$AB$1048576,0),MATCH((CUADRO!P$4&amp;$E751),'Hoja de Trabajo para listado'!$AB$151:$BA$151,0)),0)+IFERROR(INDEX('Hoja de Trabajo para listado'!$BC$155:$CB$1048576,MATCH($A751,'Hoja de Trabajo para listado'!$BC$155:$BC$1048576,0),MATCH((CUADRO!P$4&amp;$E751),'Hoja de Trabajo para listado'!$BC$151:$CB$151,0)),0)+IFERROR(INDEX('Hoja de Trabajo para listado'!$DE$153:$DG$274,MATCH($A751,'Hoja de Trabajo para listado'!$DE$153:$DE$1048576,0),MATCH((CUADRO!P$4&amp;$E751),'Hoja de Trabajo para listado'!$DE$151:$DG$151,0)),0)+IFERROR(INDEX('Hoja de Trabajo para listado'!$CD$155:$DC$1048576,MATCH($A751,'Hoja de Trabajo para listado'!$CD$155:$CD$1048576,0),MATCH((CUADRO!P$4&amp;$E751),'Hoja de Trabajo para listado'!$CD$151:$DC$151,0)),0)</f>
        <v>0</v>
      </c>
      <c r="Q751" s="241">
        <f ca="1">+IFERROR(INDEX('Hoja de Trabajo para listado'!$A$155:$Z$1048576,MATCH($A751,'Hoja de Trabajo para listado'!$A$155:$A$1048576,0),MATCH((CUADRO!Q$4&amp;$E751),'Hoja de Trabajo para listado'!$A$151:$Z$151,0)),0)+IFERROR(INDEX('Hoja de Trabajo para listado'!$AB$155:$BA$1048576,MATCH($A751,'Hoja de Trabajo para listado'!$AB$155:$AB$1048576,0),MATCH((CUADRO!Q$4&amp;$E751),'Hoja de Trabajo para listado'!$AB$151:$BA$151,0)),0)+IFERROR(INDEX('Hoja de Trabajo para listado'!$BC$155:$CB$1048576,MATCH($A751,'Hoja de Trabajo para listado'!$BC$155:$BC$1048576,0),MATCH((CUADRO!Q$4&amp;$E751),'Hoja de Trabajo para listado'!$BC$151:$CB$151,0)),0)+IFERROR(INDEX('Hoja de Trabajo para listado'!$DE$153:$DG$274,MATCH($A751,'Hoja de Trabajo para listado'!$DE$153:$DE$1048576,0),MATCH((CUADRO!Q$4&amp;$E751),'Hoja de Trabajo para listado'!$DE$151:$DG$151,0)),0)+IFERROR(INDEX('Hoja de Trabajo para listado'!$CD$155:$DC$1048576,MATCH($A751,'Hoja de Trabajo para listado'!$CD$155:$CD$1048576,0),MATCH((CUADRO!Q$4&amp;$E751),'Hoja de Trabajo para listado'!$CD$151:$DC$151,0)),0)</f>
        <v>0</v>
      </c>
      <c r="R751" s="241">
        <f t="shared" ca="1" si="22"/>
        <v>0</v>
      </c>
      <c r="S751" s="247"/>
      <c r="T751" s="241">
        <f ca="1">+T752</f>
        <v>0</v>
      </c>
      <c r="U751" s="240">
        <f t="shared" si="23"/>
        <v>1</v>
      </c>
    </row>
    <row r="752" spans="1:21" customFormat="1" ht="15" hidden="1" customHeight="1">
      <c r="A752" s="32">
        <v>1340</v>
      </c>
      <c r="B752" s="382"/>
      <c r="C752" s="245" t="str">
        <f>+VLOOKUP(A752,bd_lista!$A$3:$C$592,3,FALSE)</f>
        <v>Gobierno Autónomo Municipal de Bolivar</v>
      </c>
      <c r="D752" s="384"/>
      <c r="E752" s="242" t="s">
        <v>684</v>
      </c>
      <c r="F752" s="241">
        <f ca="1">+IFERROR(INDEX('Hoja de Trabajo para listado'!$A$155:$Z$1048576,MATCH($A752,'Hoja de Trabajo para listado'!$A$155:$A$1048576,0),MATCH((CUADRO!F$4&amp;$E752),'Hoja de Trabajo para listado'!$A$151:$Z$151,0)),0)+IFERROR(INDEX('Hoja de Trabajo para listado'!$AB$155:$BA$1048576,MATCH($A752,'Hoja de Trabajo para listado'!$AB$155:$AB$1048576,0),MATCH((CUADRO!F$4&amp;$E752),'Hoja de Trabajo para listado'!$AB$151:$BA$151,0)),0)+IFERROR(INDEX('Hoja de Trabajo para listado'!$BC$155:$CB$1048576,MATCH($A752,'Hoja de Trabajo para listado'!$BC$155:$BC$1048576,0),MATCH((CUADRO!F$4&amp;$E752),'Hoja de Trabajo para listado'!$BC$151:$CB$151,0)),0)+IFERROR(INDEX('Hoja de Trabajo para listado'!$DE$153:$DG$274,MATCH($A752,'Hoja de Trabajo para listado'!$DE$153:$DE$1048576,0),MATCH((CUADRO!F$4&amp;$E752),'Hoja de Trabajo para listado'!$DE$151:$DG$151,0)),0)+IFERROR(INDEX('Hoja de Trabajo para listado'!$CD$155:$DC$1048576,MATCH($A752,'Hoja de Trabajo para listado'!$CD$155:$CD$1048576,0),MATCH((CUADRO!F$4&amp;$E752),'Hoja de Trabajo para listado'!$CD$151:$DC$151,0)),0)</f>
        <v>0</v>
      </c>
      <c r="G752" s="241">
        <f ca="1">+IFERROR(INDEX('Hoja de Trabajo para listado'!$A$155:$Z$1048576,MATCH($A752,'Hoja de Trabajo para listado'!$A$155:$A$1048576,0),MATCH((CUADRO!G$4&amp;$E752),'Hoja de Trabajo para listado'!$A$151:$Z$151,0)),0)+IFERROR(INDEX('Hoja de Trabajo para listado'!$AB$155:$BA$1048576,MATCH($A752,'Hoja de Trabajo para listado'!$AB$155:$AB$1048576,0),MATCH((CUADRO!G$4&amp;$E752),'Hoja de Trabajo para listado'!$AB$151:$BA$151,0)),0)+IFERROR(INDEX('Hoja de Trabajo para listado'!$BC$155:$CB$1048576,MATCH($A752,'Hoja de Trabajo para listado'!$BC$155:$BC$1048576,0),MATCH((CUADRO!G$4&amp;$E752),'Hoja de Trabajo para listado'!$BC$151:$CB$151,0)),0)+IFERROR(INDEX('Hoja de Trabajo para listado'!$DE$153:$DG$274,MATCH($A752,'Hoja de Trabajo para listado'!$DE$153:$DE$1048576,0),MATCH((CUADRO!G$4&amp;$E752),'Hoja de Trabajo para listado'!$DE$151:$DG$151,0)),0)+IFERROR(INDEX('Hoja de Trabajo para listado'!$CD$155:$DC$1048576,MATCH($A752,'Hoja de Trabajo para listado'!$CD$155:$CD$1048576,0),MATCH((CUADRO!G$4&amp;$E752),'Hoja de Trabajo para listado'!$CD$151:$DC$151,0)),0)</f>
        <v>0</v>
      </c>
      <c r="H752" s="241">
        <f ca="1">+IFERROR(INDEX('Hoja de Trabajo para listado'!$A$155:$Z$1048576,MATCH($A752,'Hoja de Trabajo para listado'!$A$155:$A$1048576,0),MATCH((CUADRO!H$4&amp;$E752),'Hoja de Trabajo para listado'!$A$151:$Z$151,0)),0)+IFERROR(INDEX('Hoja de Trabajo para listado'!$AB$155:$BA$1048576,MATCH($A752,'Hoja de Trabajo para listado'!$AB$155:$AB$1048576,0),MATCH((CUADRO!H$4&amp;$E752),'Hoja de Trabajo para listado'!$AB$151:$BA$151,0)),0)+IFERROR(INDEX('Hoja de Trabajo para listado'!$BC$155:$CB$1048576,MATCH($A752,'Hoja de Trabajo para listado'!$BC$155:$BC$1048576,0),MATCH((CUADRO!H$4&amp;$E752),'Hoja de Trabajo para listado'!$BC$151:$CB$151,0)),0)+IFERROR(INDEX('Hoja de Trabajo para listado'!$DE$153:$DG$274,MATCH($A752,'Hoja de Trabajo para listado'!$DE$153:$DE$1048576,0),MATCH((CUADRO!H$4&amp;$E752),'Hoja de Trabajo para listado'!$DE$151:$DG$151,0)),0)+IFERROR(INDEX('Hoja de Trabajo para listado'!$CD$155:$DC$1048576,MATCH($A752,'Hoja de Trabajo para listado'!$CD$155:$CD$1048576,0),MATCH((CUADRO!H$4&amp;$E752),'Hoja de Trabajo para listado'!$CD$151:$DC$151,0)),0)</f>
        <v>0</v>
      </c>
      <c r="I752" s="241">
        <f ca="1">+IFERROR(INDEX('Hoja de Trabajo para listado'!$A$155:$Z$1048576,MATCH($A752,'Hoja de Trabajo para listado'!$A$155:$A$1048576,0),MATCH((CUADRO!I$4&amp;$E752),'Hoja de Trabajo para listado'!$A$151:$Z$151,0)),0)+IFERROR(INDEX('Hoja de Trabajo para listado'!$AB$155:$BA$1048576,MATCH($A752,'Hoja de Trabajo para listado'!$AB$155:$AB$1048576,0),MATCH((CUADRO!I$4&amp;$E752),'Hoja de Trabajo para listado'!$AB$151:$BA$151,0)),0)+IFERROR(INDEX('Hoja de Trabajo para listado'!$BC$155:$CB$1048576,MATCH($A752,'Hoja de Trabajo para listado'!$BC$155:$BC$1048576,0),MATCH((CUADRO!I$4&amp;$E752),'Hoja de Trabajo para listado'!$BC$151:$CB$151,0)),0)+IFERROR(INDEX('Hoja de Trabajo para listado'!$DE$153:$DG$274,MATCH($A752,'Hoja de Trabajo para listado'!$DE$153:$DE$1048576,0),MATCH((CUADRO!I$4&amp;$E752),'Hoja de Trabajo para listado'!$DE$151:$DG$151,0)),0)+IFERROR(INDEX('Hoja de Trabajo para listado'!$CD$155:$DC$1048576,MATCH($A752,'Hoja de Trabajo para listado'!$CD$155:$CD$1048576,0),MATCH((CUADRO!I$4&amp;$E752),'Hoja de Trabajo para listado'!$CD$151:$DC$151,0)),0)</f>
        <v>0</v>
      </c>
      <c r="J752" s="241">
        <f ca="1">+IFERROR(INDEX('Hoja de Trabajo para listado'!$A$155:$Z$1048576,MATCH($A752,'Hoja de Trabajo para listado'!$A$155:$A$1048576,0),MATCH((CUADRO!J$4&amp;$E752),'Hoja de Trabajo para listado'!$A$151:$Z$151,0)),0)+IFERROR(INDEX('Hoja de Trabajo para listado'!$AB$155:$BA$1048576,MATCH($A752,'Hoja de Trabajo para listado'!$AB$155:$AB$1048576,0),MATCH((CUADRO!J$4&amp;$E752),'Hoja de Trabajo para listado'!$AB$151:$BA$151,0)),0)+IFERROR(INDEX('Hoja de Trabajo para listado'!$BC$155:$CB$1048576,MATCH($A752,'Hoja de Trabajo para listado'!$BC$155:$BC$1048576,0),MATCH((CUADRO!J$4&amp;$E752),'Hoja de Trabajo para listado'!$BC$151:$CB$151,0)),0)+IFERROR(INDEX('Hoja de Trabajo para listado'!$DE$153:$DG$274,MATCH($A752,'Hoja de Trabajo para listado'!$DE$153:$DE$1048576,0),MATCH((CUADRO!J$4&amp;$E752),'Hoja de Trabajo para listado'!$DE$151:$DG$151,0)),0)+IFERROR(INDEX('Hoja de Trabajo para listado'!$CD$155:$DC$1048576,MATCH($A752,'Hoja de Trabajo para listado'!$CD$155:$CD$1048576,0),MATCH((CUADRO!J$4&amp;$E752),'Hoja de Trabajo para listado'!$CD$151:$DC$151,0)),0)</f>
        <v>0</v>
      </c>
      <c r="K752" s="241">
        <f ca="1">+IFERROR(INDEX('Hoja de Trabajo para listado'!$A$155:$Z$1048576,MATCH($A752,'Hoja de Trabajo para listado'!$A$155:$A$1048576,0),MATCH((CUADRO!K$4&amp;$E752),'Hoja de Trabajo para listado'!$A$151:$Z$151,0)),0)+IFERROR(INDEX('Hoja de Trabajo para listado'!$AB$155:$BA$1048576,MATCH($A752,'Hoja de Trabajo para listado'!$AB$155:$AB$1048576,0),MATCH((CUADRO!K$4&amp;$E752),'Hoja de Trabajo para listado'!$AB$151:$BA$151,0)),0)+IFERROR(INDEX('Hoja de Trabajo para listado'!$BC$155:$CB$1048576,MATCH($A752,'Hoja de Trabajo para listado'!$BC$155:$BC$1048576,0),MATCH((CUADRO!K$4&amp;$E752),'Hoja de Trabajo para listado'!$BC$151:$CB$151,0)),0)+IFERROR(INDEX('Hoja de Trabajo para listado'!$DE$153:$DG$274,MATCH($A752,'Hoja de Trabajo para listado'!$DE$153:$DE$1048576,0),MATCH((CUADRO!K$4&amp;$E752),'Hoja de Trabajo para listado'!$DE$151:$DG$151,0)),0)+IFERROR(INDEX('Hoja de Trabajo para listado'!$CD$155:$DC$1048576,MATCH($A752,'Hoja de Trabajo para listado'!$CD$155:$CD$1048576,0),MATCH((CUADRO!K$4&amp;$E752),'Hoja de Trabajo para listado'!$CD$151:$DC$151,0)),0)</f>
        <v>0</v>
      </c>
      <c r="L752" s="241">
        <f ca="1">+IFERROR(INDEX('Hoja de Trabajo para listado'!$A$155:$Z$1048576,MATCH($A752,'Hoja de Trabajo para listado'!$A$155:$A$1048576,0),MATCH((CUADRO!L$4&amp;$E752),'Hoja de Trabajo para listado'!$A$151:$Z$151,0)),0)+IFERROR(INDEX('Hoja de Trabajo para listado'!$AB$155:$BA$1048576,MATCH($A752,'Hoja de Trabajo para listado'!$AB$155:$AB$1048576,0),MATCH((CUADRO!L$4&amp;$E752),'Hoja de Trabajo para listado'!$AB$151:$BA$151,0)),0)+IFERROR(INDEX('Hoja de Trabajo para listado'!$BC$155:$CB$1048576,MATCH($A752,'Hoja de Trabajo para listado'!$BC$155:$BC$1048576,0),MATCH((CUADRO!L$4&amp;$E752),'Hoja de Trabajo para listado'!$BC$151:$CB$151,0)),0)+IFERROR(INDEX('Hoja de Trabajo para listado'!$DE$153:$DG$274,MATCH($A752,'Hoja de Trabajo para listado'!$DE$153:$DE$1048576,0),MATCH((CUADRO!L$4&amp;$E752),'Hoja de Trabajo para listado'!$DE$151:$DG$151,0)),0)+IFERROR(INDEX('Hoja de Trabajo para listado'!$CD$155:$DC$1048576,MATCH($A752,'Hoja de Trabajo para listado'!$CD$155:$CD$1048576,0),MATCH((CUADRO!L$4&amp;$E752),'Hoja de Trabajo para listado'!$CD$151:$DC$151,0)),0)</f>
        <v>0</v>
      </c>
      <c r="M752" s="241">
        <f ca="1">+IFERROR(INDEX('Hoja de Trabajo para listado'!$A$155:$Z$1048576,MATCH($A752,'Hoja de Trabajo para listado'!$A$155:$A$1048576,0),MATCH((CUADRO!M$4&amp;$E752),'Hoja de Trabajo para listado'!$A$151:$Z$151,0)),0)+IFERROR(INDEX('Hoja de Trabajo para listado'!$AB$155:$BA$1048576,MATCH($A752,'Hoja de Trabajo para listado'!$AB$155:$AB$1048576,0),MATCH((CUADRO!M$4&amp;$E752),'Hoja de Trabajo para listado'!$AB$151:$BA$151,0)),0)+IFERROR(INDEX('Hoja de Trabajo para listado'!$BC$155:$CB$1048576,MATCH($A752,'Hoja de Trabajo para listado'!$BC$155:$BC$1048576,0),MATCH((CUADRO!M$4&amp;$E752),'Hoja de Trabajo para listado'!$BC$151:$CB$151,0)),0)+IFERROR(INDEX('Hoja de Trabajo para listado'!$DE$153:$DG$274,MATCH($A752,'Hoja de Trabajo para listado'!$DE$153:$DE$1048576,0),MATCH((CUADRO!M$4&amp;$E752),'Hoja de Trabajo para listado'!$DE$151:$DG$151,0)),0)+IFERROR(INDEX('Hoja de Trabajo para listado'!$CD$155:$DC$1048576,MATCH($A752,'Hoja de Trabajo para listado'!$CD$155:$CD$1048576,0),MATCH((CUADRO!M$4&amp;$E752),'Hoja de Trabajo para listado'!$CD$151:$DC$151,0)),0)</f>
        <v>0</v>
      </c>
      <c r="N752" s="241">
        <f ca="1">+IFERROR(INDEX('Hoja de Trabajo para listado'!$A$155:$Z$1048576,MATCH($A752,'Hoja de Trabajo para listado'!$A$155:$A$1048576,0),MATCH((CUADRO!N$4&amp;$E752),'Hoja de Trabajo para listado'!$A$151:$Z$151,0)),0)+IFERROR(INDEX('Hoja de Trabajo para listado'!$AB$155:$BA$1048576,MATCH($A752,'Hoja de Trabajo para listado'!$AB$155:$AB$1048576,0),MATCH((CUADRO!N$4&amp;$E752),'Hoja de Trabajo para listado'!$AB$151:$BA$151,0)),0)+IFERROR(INDEX('Hoja de Trabajo para listado'!$BC$155:$CB$1048576,MATCH($A752,'Hoja de Trabajo para listado'!$BC$155:$BC$1048576,0),MATCH((CUADRO!N$4&amp;$E752),'Hoja de Trabajo para listado'!$BC$151:$CB$151,0)),0)+IFERROR(INDEX('Hoja de Trabajo para listado'!$DE$153:$DG$274,MATCH($A752,'Hoja de Trabajo para listado'!$DE$153:$DE$1048576,0),MATCH((CUADRO!N$4&amp;$E752),'Hoja de Trabajo para listado'!$DE$151:$DG$151,0)),0)+IFERROR(INDEX('Hoja de Trabajo para listado'!$CD$155:$DC$1048576,MATCH($A752,'Hoja de Trabajo para listado'!$CD$155:$CD$1048576,0),MATCH((CUADRO!N$4&amp;$E752),'Hoja de Trabajo para listado'!$CD$151:$DC$151,0)),0)</f>
        <v>0</v>
      </c>
      <c r="O752" s="241">
        <f ca="1">+IFERROR(INDEX('Hoja de Trabajo para listado'!$A$155:$Z$1048576,MATCH($A752,'Hoja de Trabajo para listado'!$A$155:$A$1048576,0),MATCH((CUADRO!O$4&amp;$E752),'Hoja de Trabajo para listado'!$A$151:$Z$151,0)),0)+IFERROR(INDEX('Hoja de Trabajo para listado'!$AB$155:$BA$1048576,MATCH($A752,'Hoja de Trabajo para listado'!$AB$155:$AB$1048576,0),MATCH((CUADRO!O$4&amp;$E752),'Hoja de Trabajo para listado'!$AB$151:$BA$151,0)),0)+IFERROR(INDEX('Hoja de Trabajo para listado'!$BC$155:$CB$1048576,MATCH($A752,'Hoja de Trabajo para listado'!$BC$155:$BC$1048576,0),MATCH((CUADRO!O$4&amp;$E752),'Hoja de Trabajo para listado'!$BC$151:$CB$151,0)),0)+IFERROR(INDEX('Hoja de Trabajo para listado'!$DE$153:$DG$274,MATCH($A752,'Hoja de Trabajo para listado'!$DE$153:$DE$1048576,0),MATCH((CUADRO!O$4&amp;$E752),'Hoja de Trabajo para listado'!$DE$151:$DG$151,0)),0)+IFERROR(INDEX('Hoja de Trabajo para listado'!$CD$155:$DC$1048576,MATCH($A752,'Hoja de Trabajo para listado'!$CD$155:$CD$1048576,0),MATCH((CUADRO!O$4&amp;$E752),'Hoja de Trabajo para listado'!$CD$151:$DC$151,0)),0)</f>
        <v>0</v>
      </c>
      <c r="P752" s="241">
        <f ca="1">+IFERROR(INDEX('Hoja de Trabajo para listado'!$A$155:$Z$1048576,MATCH($A752,'Hoja de Trabajo para listado'!$A$155:$A$1048576,0),MATCH((CUADRO!P$4&amp;$E752),'Hoja de Trabajo para listado'!$A$151:$Z$151,0)),0)+IFERROR(INDEX('Hoja de Trabajo para listado'!$AB$155:$BA$1048576,MATCH($A752,'Hoja de Trabajo para listado'!$AB$155:$AB$1048576,0),MATCH((CUADRO!P$4&amp;$E752),'Hoja de Trabajo para listado'!$AB$151:$BA$151,0)),0)+IFERROR(INDEX('Hoja de Trabajo para listado'!$BC$155:$CB$1048576,MATCH($A752,'Hoja de Trabajo para listado'!$BC$155:$BC$1048576,0),MATCH((CUADRO!P$4&amp;$E752),'Hoja de Trabajo para listado'!$BC$151:$CB$151,0)),0)+IFERROR(INDEX('Hoja de Trabajo para listado'!$DE$153:$DG$274,MATCH($A752,'Hoja de Trabajo para listado'!$DE$153:$DE$1048576,0),MATCH((CUADRO!P$4&amp;$E752),'Hoja de Trabajo para listado'!$DE$151:$DG$151,0)),0)+IFERROR(INDEX('Hoja de Trabajo para listado'!$CD$155:$DC$1048576,MATCH($A752,'Hoja de Trabajo para listado'!$CD$155:$CD$1048576,0),MATCH((CUADRO!P$4&amp;$E752),'Hoja de Trabajo para listado'!$CD$151:$DC$151,0)),0)</f>
        <v>0</v>
      </c>
      <c r="Q752" s="241">
        <f ca="1">+IFERROR(INDEX('Hoja de Trabajo para listado'!$A$155:$Z$1048576,MATCH($A752,'Hoja de Trabajo para listado'!$A$155:$A$1048576,0),MATCH((CUADRO!Q$4&amp;$E752),'Hoja de Trabajo para listado'!$A$151:$Z$151,0)),0)+IFERROR(INDEX('Hoja de Trabajo para listado'!$AB$155:$BA$1048576,MATCH($A752,'Hoja de Trabajo para listado'!$AB$155:$AB$1048576,0),MATCH((CUADRO!Q$4&amp;$E752),'Hoja de Trabajo para listado'!$AB$151:$BA$151,0)),0)+IFERROR(INDEX('Hoja de Trabajo para listado'!$BC$155:$CB$1048576,MATCH($A752,'Hoja de Trabajo para listado'!$BC$155:$BC$1048576,0),MATCH((CUADRO!Q$4&amp;$E752),'Hoja de Trabajo para listado'!$BC$151:$CB$151,0)),0)+IFERROR(INDEX('Hoja de Trabajo para listado'!$DE$153:$DG$274,MATCH($A752,'Hoja de Trabajo para listado'!$DE$153:$DE$1048576,0),MATCH((CUADRO!Q$4&amp;$E752),'Hoja de Trabajo para listado'!$DE$151:$DG$151,0)),0)+IFERROR(INDEX('Hoja de Trabajo para listado'!$CD$155:$DC$1048576,MATCH($A752,'Hoja de Trabajo para listado'!$CD$155:$CD$1048576,0),MATCH((CUADRO!Q$4&amp;$E752),'Hoja de Trabajo para listado'!$CD$151:$DC$151,0)),0)</f>
        <v>0</v>
      </c>
      <c r="R752" s="241">
        <f t="shared" ca="1" si="22"/>
        <v>0</v>
      </c>
      <c r="S752" s="247">
        <f ca="1">+R751+R752</f>
        <v>0</v>
      </c>
      <c r="T752" s="241">
        <f ca="1">+S752</f>
        <v>0</v>
      </c>
      <c r="U752" s="240">
        <f t="shared" si="23"/>
        <v>2</v>
      </c>
    </row>
    <row r="753" spans="1:21" customFormat="1" ht="15" hidden="1" customHeight="1">
      <c r="A753" s="32">
        <v>1341</v>
      </c>
      <c r="B753" s="381">
        <f>+A753</f>
        <v>1341</v>
      </c>
      <c r="C753" s="245" t="str">
        <f>+VLOOKUP(A753,bd_lista!$A$3:$C$592,3,FALSE)</f>
        <v>Gobierno Autónomo Municipal de Tiraque</v>
      </c>
      <c r="D753" s="383" t="str">
        <f>+C753</f>
        <v>Gobierno Autónomo Municipal de Tiraque</v>
      </c>
      <c r="E753" s="240" t="s">
        <v>683</v>
      </c>
      <c r="F753" s="241">
        <f ca="1">+IFERROR(INDEX('Hoja de Trabajo para listado'!$A$155:$Z$1048576,MATCH($A753,'Hoja de Trabajo para listado'!$A$155:$A$1048576,0),MATCH((CUADRO!F$4&amp;$E753),'Hoja de Trabajo para listado'!$A$151:$Z$151,0)),0)+IFERROR(INDEX('Hoja de Trabajo para listado'!$AB$155:$BA$1048576,MATCH($A753,'Hoja de Trabajo para listado'!$AB$155:$AB$1048576,0),MATCH((CUADRO!F$4&amp;$E753),'Hoja de Trabajo para listado'!$AB$151:$BA$151,0)),0)+IFERROR(INDEX('Hoja de Trabajo para listado'!$BC$155:$CB$1048576,MATCH($A753,'Hoja de Trabajo para listado'!$BC$155:$BC$1048576,0),MATCH((CUADRO!F$4&amp;$E753),'Hoja de Trabajo para listado'!$BC$151:$CB$151,0)),0)+IFERROR(INDEX('Hoja de Trabajo para listado'!$DE$153:$DG$274,MATCH($A753,'Hoja de Trabajo para listado'!$DE$153:$DE$1048576,0),MATCH((CUADRO!F$4&amp;$E753),'Hoja de Trabajo para listado'!$DE$151:$DG$151,0)),0)+IFERROR(INDEX('Hoja de Trabajo para listado'!$CD$155:$DC$1048576,MATCH($A753,'Hoja de Trabajo para listado'!$CD$155:$CD$1048576,0),MATCH((CUADRO!F$4&amp;$E753),'Hoja de Trabajo para listado'!$CD$151:$DC$151,0)),0)</f>
        <v>0</v>
      </c>
      <c r="G753" s="241">
        <f ca="1">+IFERROR(INDEX('Hoja de Trabajo para listado'!$A$155:$Z$1048576,MATCH($A753,'Hoja de Trabajo para listado'!$A$155:$A$1048576,0),MATCH((CUADRO!G$4&amp;$E753),'Hoja de Trabajo para listado'!$A$151:$Z$151,0)),0)+IFERROR(INDEX('Hoja de Trabajo para listado'!$AB$155:$BA$1048576,MATCH($A753,'Hoja de Trabajo para listado'!$AB$155:$AB$1048576,0),MATCH((CUADRO!G$4&amp;$E753),'Hoja de Trabajo para listado'!$AB$151:$BA$151,0)),0)+IFERROR(INDEX('Hoja de Trabajo para listado'!$BC$155:$CB$1048576,MATCH($A753,'Hoja de Trabajo para listado'!$BC$155:$BC$1048576,0),MATCH((CUADRO!G$4&amp;$E753),'Hoja de Trabajo para listado'!$BC$151:$CB$151,0)),0)+IFERROR(INDEX('Hoja de Trabajo para listado'!$DE$153:$DG$274,MATCH($A753,'Hoja de Trabajo para listado'!$DE$153:$DE$1048576,0),MATCH((CUADRO!G$4&amp;$E753),'Hoja de Trabajo para listado'!$DE$151:$DG$151,0)),0)+IFERROR(INDEX('Hoja de Trabajo para listado'!$CD$155:$DC$1048576,MATCH($A753,'Hoja de Trabajo para listado'!$CD$155:$CD$1048576,0),MATCH((CUADRO!G$4&amp;$E753),'Hoja de Trabajo para listado'!$CD$151:$DC$151,0)),0)</f>
        <v>0</v>
      </c>
      <c r="H753" s="241">
        <f ca="1">+IFERROR(INDEX('Hoja de Trabajo para listado'!$A$155:$Z$1048576,MATCH($A753,'Hoja de Trabajo para listado'!$A$155:$A$1048576,0),MATCH((CUADRO!H$4&amp;$E753),'Hoja de Trabajo para listado'!$A$151:$Z$151,0)),0)+IFERROR(INDEX('Hoja de Trabajo para listado'!$AB$155:$BA$1048576,MATCH($A753,'Hoja de Trabajo para listado'!$AB$155:$AB$1048576,0),MATCH((CUADRO!H$4&amp;$E753),'Hoja de Trabajo para listado'!$AB$151:$BA$151,0)),0)+IFERROR(INDEX('Hoja de Trabajo para listado'!$BC$155:$CB$1048576,MATCH($A753,'Hoja de Trabajo para listado'!$BC$155:$BC$1048576,0),MATCH((CUADRO!H$4&amp;$E753),'Hoja de Trabajo para listado'!$BC$151:$CB$151,0)),0)+IFERROR(INDEX('Hoja de Trabajo para listado'!$DE$153:$DG$274,MATCH($A753,'Hoja de Trabajo para listado'!$DE$153:$DE$1048576,0),MATCH((CUADRO!H$4&amp;$E753),'Hoja de Trabajo para listado'!$DE$151:$DG$151,0)),0)+IFERROR(INDEX('Hoja de Trabajo para listado'!$CD$155:$DC$1048576,MATCH($A753,'Hoja de Trabajo para listado'!$CD$155:$CD$1048576,0),MATCH((CUADRO!H$4&amp;$E753),'Hoja de Trabajo para listado'!$CD$151:$DC$151,0)),0)</f>
        <v>0</v>
      </c>
      <c r="I753" s="241">
        <f ca="1">+IFERROR(INDEX('Hoja de Trabajo para listado'!$A$155:$Z$1048576,MATCH($A753,'Hoja de Trabajo para listado'!$A$155:$A$1048576,0),MATCH((CUADRO!I$4&amp;$E753),'Hoja de Trabajo para listado'!$A$151:$Z$151,0)),0)+IFERROR(INDEX('Hoja de Trabajo para listado'!$AB$155:$BA$1048576,MATCH($A753,'Hoja de Trabajo para listado'!$AB$155:$AB$1048576,0),MATCH((CUADRO!I$4&amp;$E753),'Hoja de Trabajo para listado'!$AB$151:$BA$151,0)),0)+IFERROR(INDEX('Hoja de Trabajo para listado'!$BC$155:$CB$1048576,MATCH($A753,'Hoja de Trabajo para listado'!$BC$155:$BC$1048576,0),MATCH((CUADRO!I$4&amp;$E753),'Hoja de Trabajo para listado'!$BC$151:$CB$151,0)),0)+IFERROR(INDEX('Hoja de Trabajo para listado'!$DE$153:$DG$274,MATCH($A753,'Hoja de Trabajo para listado'!$DE$153:$DE$1048576,0),MATCH((CUADRO!I$4&amp;$E753),'Hoja de Trabajo para listado'!$DE$151:$DG$151,0)),0)+IFERROR(INDEX('Hoja de Trabajo para listado'!$CD$155:$DC$1048576,MATCH($A753,'Hoja de Trabajo para listado'!$CD$155:$CD$1048576,0),MATCH((CUADRO!I$4&amp;$E753),'Hoja de Trabajo para listado'!$CD$151:$DC$151,0)),0)</f>
        <v>0</v>
      </c>
      <c r="J753" s="241">
        <f ca="1">+IFERROR(INDEX('Hoja de Trabajo para listado'!$A$155:$Z$1048576,MATCH($A753,'Hoja de Trabajo para listado'!$A$155:$A$1048576,0),MATCH((CUADRO!J$4&amp;$E753),'Hoja de Trabajo para listado'!$A$151:$Z$151,0)),0)+IFERROR(INDEX('Hoja de Trabajo para listado'!$AB$155:$BA$1048576,MATCH($A753,'Hoja de Trabajo para listado'!$AB$155:$AB$1048576,0),MATCH((CUADRO!J$4&amp;$E753),'Hoja de Trabajo para listado'!$AB$151:$BA$151,0)),0)+IFERROR(INDEX('Hoja de Trabajo para listado'!$BC$155:$CB$1048576,MATCH($A753,'Hoja de Trabajo para listado'!$BC$155:$BC$1048576,0),MATCH((CUADRO!J$4&amp;$E753),'Hoja de Trabajo para listado'!$BC$151:$CB$151,0)),0)+IFERROR(INDEX('Hoja de Trabajo para listado'!$DE$153:$DG$274,MATCH($A753,'Hoja de Trabajo para listado'!$DE$153:$DE$1048576,0),MATCH((CUADRO!J$4&amp;$E753),'Hoja de Trabajo para listado'!$DE$151:$DG$151,0)),0)+IFERROR(INDEX('Hoja de Trabajo para listado'!$CD$155:$DC$1048576,MATCH($A753,'Hoja de Trabajo para listado'!$CD$155:$CD$1048576,0),MATCH((CUADRO!J$4&amp;$E753),'Hoja de Trabajo para listado'!$CD$151:$DC$151,0)),0)</f>
        <v>0</v>
      </c>
      <c r="K753" s="241">
        <f ca="1">+IFERROR(INDEX('Hoja de Trabajo para listado'!$A$155:$Z$1048576,MATCH($A753,'Hoja de Trabajo para listado'!$A$155:$A$1048576,0),MATCH((CUADRO!K$4&amp;$E753),'Hoja de Trabajo para listado'!$A$151:$Z$151,0)),0)+IFERROR(INDEX('Hoja de Trabajo para listado'!$AB$155:$BA$1048576,MATCH($A753,'Hoja de Trabajo para listado'!$AB$155:$AB$1048576,0),MATCH((CUADRO!K$4&amp;$E753),'Hoja de Trabajo para listado'!$AB$151:$BA$151,0)),0)+IFERROR(INDEX('Hoja de Trabajo para listado'!$BC$155:$CB$1048576,MATCH($A753,'Hoja de Trabajo para listado'!$BC$155:$BC$1048576,0),MATCH((CUADRO!K$4&amp;$E753),'Hoja de Trabajo para listado'!$BC$151:$CB$151,0)),0)+IFERROR(INDEX('Hoja de Trabajo para listado'!$DE$153:$DG$274,MATCH($A753,'Hoja de Trabajo para listado'!$DE$153:$DE$1048576,0),MATCH((CUADRO!K$4&amp;$E753),'Hoja de Trabajo para listado'!$DE$151:$DG$151,0)),0)+IFERROR(INDEX('Hoja de Trabajo para listado'!$CD$155:$DC$1048576,MATCH($A753,'Hoja de Trabajo para listado'!$CD$155:$CD$1048576,0),MATCH((CUADRO!K$4&amp;$E753),'Hoja de Trabajo para listado'!$CD$151:$DC$151,0)),0)</f>
        <v>0</v>
      </c>
      <c r="L753" s="241">
        <f ca="1">+IFERROR(INDEX('Hoja de Trabajo para listado'!$A$155:$Z$1048576,MATCH($A753,'Hoja de Trabajo para listado'!$A$155:$A$1048576,0),MATCH((CUADRO!L$4&amp;$E753),'Hoja de Trabajo para listado'!$A$151:$Z$151,0)),0)+IFERROR(INDEX('Hoja de Trabajo para listado'!$AB$155:$BA$1048576,MATCH($A753,'Hoja de Trabajo para listado'!$AB$155:$AB$1048576,0),MATCH((CUADRO!L$4&amp;$E753),'Hoja de Trabajo para listado'!$AB$151:$BA$151,0)),0)+IFERROR(INDEX('Hoja de Trabajo para listado'!$BC$155:$CB$1048576,MATCH($A753,'Hoja de Trabajo para listado'!$BC$155:$BC$1048576,0),MATCH((CUADRO!L$4&amp;$E753),'Hoja de Trabajo para listado'!$BC$151:$CB$151,0)),0)+IFERROR(INDEX('Hoja de Trabajo para listado'!$DE$153:$DG$274,MATCH($A753,'Hoja de Trabajo para listado'!$DE$153:$DE$1048576,0),MATCH((CUADRO!L$4&amp;$E753),'Hoja de Trabajo para listado'!$DE$151:$DG$151,0)),0)+IFERROR(INDEX('Hoja de Trabajo para listado'!$CD$155:$DC$1048576,MATCH($A753,'Hoja de Trabajo para listado'!$CD$155:$CD$1048576,0),MATCH((CUADRO!L$4&amp;$E753),'Hoja de Trabajo para listado'!$CD$151:$DC$151,0)),0)</f>
        <v>0</v>
      </c>
      <c r="M753" s="241">
        <f ca="1">+IFERROR(INDEX('Hoja de Trabajo para listado'!$A$155:$Z$1048576,MATCH($A753,'Hoja de Trabajo para listado'!$A$155:$A$1048576,0),MATCH((CUADRO!M$4&amp;$E753),'Hoja de Trabajo para listado'!$A$151:$Z$151,0)),0)+IFERROR(INDEX('Hoja de Trabajo para listado'!$AB$155:$BA$1048576,MATCH($A753,'Hoja de Trabajo para listado'!$AB$155:$AB$1048576,0),MATCH((CUADRO!M$4&amp;$E753),'Hoja de Trabajo para listado'!$AB$151:$BA$151,0)),0)+IFERROR(INDEX('Hoja de Trabajo para listado'!$BC$155:$CB$1048576,MATCH($A753,'Hoja de Trabajo para listado'!$BC$155:$BC$1048576,0),MATCH((CUADRO!M$4&amp;$E753),'Hoja de Trabajo para listado'!$BC$151:$CB$151,0)),0)+IFERROR(INDEX('Hoja de Trabajo para listado'!$DE$153:$DG$274,MATCH($A753,'Hoja de Trabajo para listado'!$DE$153:$DE$1048576,0),MATCH((CUADRO!M$4&amp;$E753),'Hoja de Trabajo para listado'!$DE$151:$DG$151,0)),0)+IFERROR(INDEX('Hoja de Trabajo para listado'!$CD$155:$DC$1048576,MATCH($A753,'Hoja de Trabajo para listado'!$CD$155:$CD$1048576,0),MATCH((CUADRO!M$4&amp;$E753),'Hoja de Trabajo para listado'!$CD$151:$DC$151,0)),0)</f>
        <v>0</v>
      </c>
      <c r="N753" s="241">
        <f ca="1">+IFERROR(INDEX('Hoja de Trabajo para listado'!$A$155:$Z$1048576,MATCH($A753,'Hoja de Trabajo para listado'!$A$155:$A$1048576,0),MATCH((CUADRO!N$4&amp;$E753),'Hoja de Trabajo para listado'!$A$151:$Z$151,0)),0)+IFERROR(INDEX('Hoja de Trabajo para listado'!$AB$155:$BA$1048576,MATCH($A753,'Hoja de Trabajo para listado'!$AB$155:$AB$1048576,0),MATCH((CUADRO!N$4&amp;$E753),'Hoja de Trabajo para listado'!$AB$151:$BA$151,0)),0)+IFERROR(INDEX('Hoja de Trabajo para listado'!$BC$155:$CB$1048576,MATCH($A753,'Hoja de Trabajo para listado'!$BC$155:$BC$1048576,0),MATCH((CUADRO!N$4&amp;$E753),'Hoja de Trabajo para listado'!$BC$151:$CB$151,0)),0)+IFERROR(INDEX('Hoja de Trabajo para listado'!$DE$153:$DG$274,MATCH($A753,'Hoja de Trabajo para listado'!$DE$153:$DE$1048576,0),MATCH((CUADRO!N$4&amp;$E753),'Hoja de Trabajo para listado'!$DE$151:$DG$151,0)),0)+IFERROR(INDEX('Hoja de Trabajo para listado'!$CD$155:$DC$1048576,MATCH($A753,'Hoja de Trabajo para listado'!$CD$155:$CD$1048576,0),MATCH((CUADRO!N$4&amp;$E753),'Hoja de Trabajo para listado'!$CD$151:$DC$151,0)),0)</f>
        <v>0</v>
      </c>
      <c r="O753" s="241">
        <f ca="1">+IFERROR(INDEX('Hoja de Trabajo para listado'!$A$155:$Z$1048576,MATCH($A753,'Hoja de Trabajo para listado'!$A$155:$A$1048576,0),MATCH((CUADRO!O$4&amp;$E753),'Hoja de Trabajo para listado'!$A$151:$Z$151,0)),0)+IFERROR(INDEX('Hoja de Trabajo para listado'!$AB$155:$BA$1048576,MATCH($A753,'Hoja de Trabajo para listado'!$AB$155:$AB$1048576,0),MATCH((CUADRO!O$4&amp;$E753),'Hoja de Trabajo para listado'!$AB$151:$BA$151,0)),0)+IFERROR(INDEX('Hoja de Trabajo para listado'!$BC$155:$CB$1048576,MATCH($A753,'Hoja de Trabajo para listado'!$BC$155:$BC$1048576,0),MATCH((CUADRO!O$4&amp;$E753),'Hoja de Trabajo para listado'!$BC$151:$CB$151,0)),0)+IFERROR(INDEX('Hoja de Trabajo para listado'!$DE$153:$DG$274,MATCH($A753,'Hoja de Trabajo para listado'!$DE$153:$DE$1048576,0),MATCH((CUADRO!O$4&amp;$E753),'Hoja de Trabajo para listado'!$DE$151:$DG$151,0)),0)+IFERROR(INDEX('Hoja de Trabajo para listado'!$CD$155:$DC$1048576,MATCH($A753,'Hoja de Trabajo para listado'!$CD$155:$CD$1048576,0),MATCH((CUADRO!O$4&amp;$E753),'Hoja de Trabajo para listado'!$CD$151:$DC$151,0)),0)</f>
        <v>0</v>
      </c>
      <c r="P753" s="241">
        <f ca="1">+IFERROR(INDEX('Hoja de Trabajo para listado'!$A$155:$Z$1048576,MATCH($A753,'Hoja de Trabajo para listado'!$A$155:$A$1048576,0),MATCH((CUADRO!P$4&amp;$E753),'Hoja de Trabajo para listado'!$A$151:$Z$151,0)),0)+IFERROR(INDEX('Hoja de Trabajo para listado'!$AB$155:$BA$1048576,MATCH($A753,'Hoja de Trabajo para listado'!$AB$155:$AB$1048576,0),MATCH((CUADRO!P$4&amp;$E753),'Hoja de Trabajo para listado'!$AB$151:$BA$151,0)),0)+IFERROR(INDEX('Hoja de Trabajo para listado'!$BC$155:$CB$1048576,MATCH($A753,'Hoja de Trabajo para listado'!$BC$155:$BC$1048576,0),MATCH((CUADRO!P$4&amp;$E753),'Hoja de Trabajo para listado'!$BC$151:$CB$151,0)),0)+IFERROR(INDEX('Hoja de Trabajo para listado'!$DE$153:$DG$274,MATCH($A753,'Hoja de Trabajo para listado'!$DE$153:$DE$1048576,0),MATCH((CUADRO!P$4&amp;$E753),'Hoja de Trabajo para listado'!$DE$151:$DG$151,0)),0)+IFERROR(INDEX('Hoja de Trabajo para listado'!$CD$155:$DC$1048576,MATCH($A753,'Hoja de Trabajo para listado'!$CD$155:$CD$1048576,0),MATCH((CUADRO!P$4&amp;$E753),'Hoja de Trabajo para listado'!$CD$151:$DC$151,0)),0)</f>
        <v>0</v>
      </c>
      <c r="Q753" s="241">
        <f ca="1">+IFERROR(INDEX('Hoja de Trabajo para listado'!$A$155:$Z$1048576,MATCH($A753,'Hoja de Trabajo para listado'!$A$155:$A$1048576,0),MATCH((CUADRO!Q$4&amp;$E753),'Hoja de Trabajo para listado'!$A$151:$Z$151,0)),0)+IFERROR(INDEX('Hoja de Trabajo para listado'!$AB$155:$BA$1048576,MATCH($A753,'Hoja de Trabajo para listado'!$AB$155:$AB$1048576,0),MATCH((CUADRO!Q$4&amp;$E753),'Hoja de Trabajo para listado'!$AB$151:$BA$151,0)),0)+IFERROR(INDEX('Hoja de Trabajo para listado'!$BC$155:$CB$1048576,MATCH($A753,'Hoja de Trabajo para listado'!$BC$155:$BC$1048576,0),MATCH((CUADRO!Q$4&amp;$E753),'Hoja de Trabajo para listado'!$BC$151:$CB$151,0)),0)+IFERROR(INDEX('Hoja de Trabajo para listado'!$DE$153:$DG$274,MATCH($A753,'Hoja de Trabajo para listado'!$DE$153:$DE$1048576,0),MATCH((CUADRO!Q$4&amp;$E753),'Hoja de Trabajo para listado'!$DE$151:$DG$151,0)),0)+IFERROR(INDEX('Hoja de Trabajo para listado'!$CD$155:$DC$1048576,MATCH($A753,'Hoja de Trabajo para listado'!$CD$155:$CD$1048576,0),MATCH((CUADRO!Q$4&amp;$E753),'Hoja de Trabajo para listado'!$CD$151:$DC$151,0)),0)</f>
        <v>0</v>
      </c>
      <c r="R753" s="241">
        <f t="shared" ca="1" si="22"/>
        <v>0</v>
      </c>
      <c r="S753" s="247"/>
      <c r="T753" s="241">
        <f ca="1">+T754</f>
        <v>0</v>
      </c>
      <c r="U753" s="240">
        <f t="shared" si="23"/>
        <v>1</v>
      </c>
    </row>
    <row r="754" spans="1:21" customFormat="1" ht="15" hidden="1" customHeight="1">
      <c r="A754" s="32">
        <v>1341</v>
      </c>
      <c r="B754" s="382"/>
      <c r="C754" s="245" t="str">
        <f>+VLOOKUP(A754,bd_lista!$A$3:$C$592,3,FALSE)</f>
        <v>Gobierno Autónomo Municipal de Tiraque</v>
      </c>
      <c r="D754" s="384"/>
      <c r="E754" s="242" t="s">
        <v>684</v>
      </c>
      <c r="F754" s="241">
        <f ca="1">+IFERROR(INDEX('Hoja de Trabajo para listado'!$A$155:$Z$1048576,MATCH($A754,'Hoja de Trabajo para listado'!$A$155:$A$1048576,0),MATCH((CUADRO!F$4&amp;$E754),'Hoja de Trabajo para listado'!$A$151:$Z$151,0)),0)+IFERROR(INDEX('Hoja de Trabajo para listado'!$AB$155:$BA$1048576,MATCH($A754,'Hoja de Trabajo para listado'!$AB$155:$AB$1048576,0),MATCH((CUADRO!F$4&amp;$E754),'Hoja de Trabajo para listado'!$AB$151:$BA$151,0)),0)+IFERROR(INDEX('Hoja de Trabajo para listado'!$BC$155:$CB$1048576,MATCH($A754,'Hoja de Trabajo para listado'!$BC$155:$BC$1048576,0),MATCH((CUADRO!F$4&amp;$E754),'Hoja de Trabajo para listado'!$BC$151:$CB$151,0)),0)+IFERROR(INDEX('Hoja de Trabajo para listado'!$DE$153:$DG$274,MATCH($A754,'Hoja de Trabajo para listado'!$DE$153:$DE$1048576,0),MATCH((CUADRO!F$4&amp;$E754),'Hoja de Trabajo para listado'!$DE$151:$DG$151,0)),0)+IFERROR(INDEX('Hoja de Trabajo para listado'!$CD$155:$DC$1048576,MATCH($A754,'Hoja de Trabajo para listado'!$CD$155:$CD$1048576,0),MATCH((CUADRO!F$4&amp;$E754),'Hoja de Trabajo para listado'!$CD$151:$DC$151,0)),0)</f>
        <v>0</v>
      </c>
      <c r="G754" s="241">
        <f ca="1">+IFERROR(INDEX('Hoja de Trabajo para listado'!$A$155:$Z$1048576,MATCH($A754,'Hoja de Trabajo para listado'!$A$155:$A$1048576,0),MATCH((CUADRO!G$4&amp;$E754),'Hoja de Trabajo para listado'!$A$151:$Z$151,0)),0)+IFERROR(INDEX('Hoja de Trabajo para listado'!$AB$155:$BA$1048576,MATCH($A754,'Hoja de Trabajo para listado'!$AB$155:$AB$1048576,0),MATCH((CUADRO!G$4&amp;$E754),'Hoja de Trabajo para listado'!$AB$151:$BA$151,0)),0)+IFERROR(INDEX('Hoja de Trabajo para listado'!$BC$155:$CB$1048576,MATCH($A754,'Hoja de Trabajo para listado'!$BC$155:$BC$1048576,0),MATCH((CUADRO!G$4&amp;$E754),'Hoja de Trabajo para listado'!$BC$151:$CB$151,0)),0)+IFERROR(INDEX('Hoja de Trabajo para listado'!$DE$153:$DG$274,MATCH($A754,'Hoja de Trabajo para listado'!$DE$153:$DE$1048576,0),MATCH((CUADRO!G$4&amp;$E754),'Hoja de Trabajo para listado'!$DE$151:$DG$151,0)),0)+IFERROR(INDEX('Hoja de Trabajo para listado'!$CD$155:$DC$1048576,MATCH($A754,'Hoja de Trabajo para listado'!$CD$155:$CD$1048576,0),MATCH((CUADRO!G$4&amp;$E754),'Hoja de Trabajo para listado'!$CD$151:$DC$151,0)),0)</f>
        <v>0</v>
      </c>
      <c r="H754" s="241">
        <f ca="1">+IFERROR(INDEX('Hoja de Trabajo para listado'!$A$155:$Z$1048576,MATCH($A754,'Hoja de Trabajo para listado'!$A$155:$A$1048576,0),MATCH((CUADRO!H$4&amp;$E754),'Hoja de Trabajo para listado'!$A$151:$Z$151,0)),0)+IFERROR(INDEX('Hoja de Trabajo para listado'!$AB$155:$BA$1048576,MATCH($A754,'Hoja de Trabajo para listado'!$AB$155:$AB$1048576,0),MATCH((CUADRO!H$4&amp;$E754),'Hoja de Trabajo para listado'!$AB$151:$BA$151,0)),0)+IFERROR(INDEX('Hoja de Trabajo para listado'!$BC$155:$CB$1048576,MATCH($A754,'Hoja de Trabajo para listado'!$BC$155:$BC$1048576,0),MATCH((CUADRO!H$4&amp;$E754),'Hoja de Trabajo para listado'!$BC$151:$CB$151,0)),0)+IFERROR(INDEX('Hoja de Trabajo para listado'!$DE$153:$DG$274,MATCH($A754,'Hoja de Trabajo para listado'!$DE$153:$DE$1048576,0),MATCH((CUADRO!H$4&amp;$E754),'Hoja de Trabajo para listado'!$DE$151:$DG$151,0)),0)+IFERROR(INDEX('Hoja de Trabajo para listado'!$CD$155:$DC$1048576,MATCH($A754,'Hoja de Trabajo para listado'!$CD$155:$CD$1048576,0),MATCH((CUADRO!H$4&amp;$E754),'Hoja de Trabajo para listado'!$CD$151:$DC$151,0)),0)</f>
        <v>0</v>
      </c>
      <c r="I754" s="241">
        <f ca="1">+IFERROR(INDEX('Hoja de Trabajo para listado'!$A$155:$Z$1048576,MATCH($A754,'Hoja de Trabajo para listado'!$A$155:$A$1048576,0),MATCH((CUADRO!I$4&amp;$E754),'Hoja de Trabajo para listado'!$A$151:$Z$151,0)),0)+IFERROR(INDEX('Hoja de Trabajo para listado'!$AB$155:$BA$1048576,MATCH($A754,'Hoja de Trabajo para listado'!$AB$155:$AB$1048576,0),MATCH((CUADRO!I$4&amp;$E754),'Hoja de Trabajo para listado'!$AB$151:$BA$151,0)),0)+IFERROR(INDEX('Hoja de Trabajo para listado'!$BC$155:$CB$1048576,MATCH($A754,'Hoja de Trabajo para listado'!$BC$155:$BC$1048576,0),MATCH((CUADRO!I$4&amp;$E754),'Hoja de Trabajo para listado'!$BC$151:$CB$151,0)),0)+IFERROR(INDEX('Hoja de Trabajo para listado'!$DE$153:$DG$274,MATCH($A754,'Hoja de Trabajo para listado'!$DE$153:$DE$1048576,0),MATCH((CUADRO!I$4&amp;$E754),'Hoja de Trabajo para listado'!$DE$151:$DG$151,0)),0)+IFERROR(INDEX('Hoja de Trabajo para listado'!$CD$155:$DC$1048576,MATCH($A754,'Hoja de Trabajo para listado'!$CD$155:$CD$1048576,0),MATCH((CUADRO!I$4&amp;$E754),'Hoja de Trabajo para listado'!$CD$151:$DC$151,0)),0)</f>
        <v>0</v>
      </c>
      <c r="J754" s="241">
        <f ca="1">+IFERROR(INDEX('Hoja de Trabajo para listado'!$A$155:$Z$1048576,MATCH($A754,'Hoja de Trabajo para listado'!$A$155:$A$1048576,0),MATCH((CUADRO!J$4&amp;$E754),'Hoja de Trabajo para listado'!$A$151:$Z$151,0)),0)+IFERROR(INDEX('Hoja de Trabajo para listado'!$AB$155:$BA$1048576,MATCH($A754,'Hoja de Trabajo para listado'!$AB$155:$AB$1048576,0),MATCH((CUADRO!J$4&amp;$E754),'Hoja de Trabajo para listado'!$AB$151:$BA$151,0)),0)+IFERROR(INDEX('Hoja de Trabajo para listado'!$BC$155:$CB$1048576,MATCH($A754,'Hoja de Trabajo para listado'!$BC$155:$BC$1048576,0),MATCH((CUADRO!J$4&amp;$E754),'Hoja de Trabajo para listado'!$BC$151:$CB$151,0)),0)+IFERROR(INDEX('Hoja de Trabajo para listado'!$DE$153:$DG$274,MATCH($A754,'Hoja de Trabajo para listado'!$DE$153:$DE$1048576,0),MATCH((CUADRO!J$4&amp;$E754),'Hoja de Trabajo para listado'!$DE$151:$DG$151,0)),0)+IFERROR(INDEX('Hoja de Trabajo para listado'!$CD$155:$DC$1048576,MATCH($A754,'Hoja de Trabajo para listado'!$CD$155:$CD$1048576,0),MATCH((CUADRO!J$4&amp;$E754),'Hoja de Trabajo para listado'!$CD$151:$DC$151,0)),0)</f>
        <v>0</v>
      </c>
      <c r="K754" s="241">
        <f ca="1">+IFERROR(INDEX('Hoja de Trabajo para listado'!$A$155:$Z$1048576,MATCH($A754,'Hoja de Trabajo para listado'!$A$155:$A$1048576,0),MATCH((CUADRO!K$4&amp;$E754),'Hoja de Trabajo para listado'!$A$151:$Z$151,0)),0)+IFERROR(INDEX('Hoja de Trabajo para listado'!$AB$155:$BA$1048576,MATCH($A754,'Hoja de Trabajo para listado'!$AB$155:$AB$1048576,0),MATCH((CUADRO!K$4&amp;$E754),'Hoja de Trabajo para listado'!$AB$151:$BA$151,0)),0)+IFERROR(INDEX('Hoja de Trabajo para listado'!$BC$155:$CB$1048576,MATCH($A754,'Hoja de Trabajo para listado'!$BC$155:$BC$1048576,0),MATCH((CUADRO!K$4&amp;$E754),'Hoja de Trabajo para listado'!$BC$151:$CB$151,0)),0)+IFERROR(INDEX('Hoja de Trabajo para listado'!$DE$153:$DG$274,MATCH($A754,'Hoja de Trabajo para listado'!$DE$153:$DE$1048576,0),MATCH((CUADRO!K$4&amp;$E754),'Hoja de Trabajo para listado'!$DE$151:$DG$151,0)),0)+IFERROR(INDEX('Hoja de Trabajo para listado'!$CD$155:$DC$1048576,MATCH($A754,'Hoja de Trabajo para listado'!$CD$155:$CD$1048576,0),MATCH((CUADRO!K$4&amp;$E754),'Hoja de Trabajo para listado'!$CD$151:$DC$151,0)),0)</f>
        <v>0</v>
      </c>
      <c r="L754" s="241">
        <f ca="1">+IFERROR(INDEX('Hoja de Trabajo para listado'!$A$155:$Z$1048576,MATCH($A754,'Hoja de Trabajo para listado'!$A$155:$A$1048576,0),MATCH((CUADRO!L$4&amp;$E754),'Hoja de Trabajo para listado'!$A$151:$Z$151,0)),0)+IFERROR(INDEX('Hoja de Trabajo para listado'!$AB$155:$BA$1048576,MATCH($A754,'Hoja de Trabajo para listado'!$AB$155:$AB$1048576,0),MATCH((CUADRO!L$4&amp;$E754),'Hoja de Trabajo para listado'!$AB$151:$BA$151,0)),0)+IFERROR(INDEX('Hoja de Trabajo para listado'!$BC$155:$CB$1048576,MATCH($A754,'Hoja de Trabajo para listado'!$BC$155:$BC$1048576,0),MATCH((CUADRO!L$4&amp;$E754),'Hoja de Trabajo para listado'!$BC$151:$CB$151,0)),0)+IFERROR(INDEX('Hoja de Trabajo para listado'!$DE$153:$DG$274,MATCH($A754,'Hoja de Trabajo para listado'!$DE$153:$DE$1048576,0),MATCH((CUADRO!L$4&amp;$E754),'Hoja de Trabajo para listado'!$DE$151:$DG$151,0)),0)+IFERROR(INDEX('Hoja de Trabajo para listado'!$CD$155:$DC$1048576,MATCH($A754,'Hoja de Trabajo para listado'!$CD$155:$CD$1048576,0),MATCH((CUADRO!L$4&amp;$E754),'Hoja de Trabajo para listado'!$CD$151:$DC$151,0)),0)</f>
        <v>0</v>
      </c>
      <c r="M754" s="241">
        <f ca="1">+IFERROR(INDEX('Hoja de Trabajo para listado'!$A$155:$Z$1048576,MATCH($A754,'Hoja de Trabajo para listado'!$A$155:$A$1048576,0),MATCH((CUADRO!M$4&amp;$E754),'Hoja de Trabajo para listado'!$A$151:$Z$151,0)),0)+IFERROR(INDEX('Hoja de Trabajo para listado'!$AB$155:$BA$1048576,MATCH($A754,'Hoja de Trabajo para listado'!$AB$155:$AB$1048576,0),MATCH((CUADRO!M$4&amp;$E754),'Hoja de Trabajo para listado'!$AB$151:$BA$151,0)),0)+IFERROR(INDEX('Hoja de Trabajo para listado'!$BC$155:$CB$1048576,MATCH($A754,'Hoja de Trabajo para listado'!$BC$155:$BC$1048576,0),MATCH((CUADRO!M$4&amp;$E754),'Hoja de Trabajo para listado'!$BC$151:$CB$151,0)),0)+IFERROR(INDEX('Hoja de Trabajo para listado'!$DE$153:$DG$274,MATCH($A754,'Hoja de Trabajo para listado'!$DE$153:$DE$1048576,0),MATCH((CUADRO!M$4&amp;$E754),'Hoja de Trabajo para listado'!$DE$151:$DG$151,0)),0)+IFERROR(INDEX('Hoja de Trabajo para listado'!$CD$155:$DC$1048576,MATCH($A754,'Hoja de Trabajo para listado'!$CD$155:$CD$1048576,0),MATCH((CUADRO!M$4&amp;$E754),'Hoja de Trabajo para listado'!$CD$151:$DC$151,0)),0)</f>
        <v>0</v>
      </c>
      <c r="N754" s="241">
        <f ca="1">+IFERROR(INDEX('Hoja de Trabajo para listado'!$A$155:$Z$1048576,MATCH($A754,'Hoja de Trabajo para listado'!$A$155:$A$1048576,0),MATCH((CUADRO!N$4&amp;$E754),'Hoja de Trabajo para listado'!$A$151:$Z$151,0)),0)+IFERROR(INDEX('Hoja de Trabajo para listado'!$AB$155:$BA$1048576,MATCH($A754,'Hoja de Trabajo para listado'!$AB$155:$AB$1048576,0),MATCH((CUADRO!N$4&amp;$E754),'Hoja de Trabajo para listado'!$AB$151:$BA$151,0)),0)+IFERROR(INDEX('Hoja de Trabajo para listado'!$BC$155:$CB$1048576,MATCH($A754,'Hoja de Trabajo para listado'!$BC$155:$BC$1048576,0),MATCH((CUADRO!N$4&amp;$E754),'Hoja de Trabajo para listado'!$BC$151:$CB$151,0)),0)+IFERROR(INDEX('Hoja de Trabajo para listado'!$DE$153:$DG$274,MATCH($A754,'Hoja de Trabajo para listado'!$DE$153:$DE$1048576,0),MATCH((CUADRO!N$4&amp;$E754),'Hoja de Trabajo para listado'!$DE$151:$DG$151,0)),0)+IFERROR(INDEX('Hoja de Trabajo para listado'!$CD$155:$DC$1048576,MATCH($A754,'Hoja de Trabajo para listado'!$CD$155:$CD$1048576,0),MATCH((CUADRO!N$4&amp;$E754),'Hoja de Trabajo para listado'!$CD$151:$DC$151,0)),0)</f>
        <v>0</v>
      </c>
      <c r="O754" s="241">
        <f ca="1">+IFERROR(INDEX('Hoja de Trabajo para listado'!$A$155:$Z$1048576,MATCH($A754,'Hoja de Trabajo para listado'!$A$155:$A$1048576,0),MATCH((CUADRO!O$4&amp;$E754),'Hoja de Trabajo para listado'!$A$151:$Z$151,0)),0)+IFERROR(INDEX('Hoja de Trabajo para listado'!$AB$155:$BA$1048576,MATCH($A754,'Hoja de Trabajo para listado'!$AB$155:$AB$1048576,0),MATCH((CUADRO!O$4&amp;$E754),'Hoja de Trabajo para listado'!$AB$151:$BA$151,0)),0)+IFERROR(INDEX('Hoja de Trabajo para listado'!$BC$155:$CB$1048576,MATCH($A754,'Hoja de Trabajo para listado'!$BC$155:$BC$1048576,0),MATCH((CUADRO!O$4&amp;$E754),'Hoja de Trabajo para listado'!$BC$151:$CB$151,0)),0)+IFERROR(INDEX('Hoja de Trabajo para listado'!$DE$153:$DG$274,MATCH($A754,'Hoja de Trabajo para listado'!$DE$153:$DE$1048576,0),MATCH((CUADRO!O$4&amp;$E754),'Hoja de Trabajo para listado'!$DE$151:$DG$151,0)),0)+IFERROR(INDEX('Hoja de Trabajo para listado'!$CD$155:$DC$1048576,MATCH($A754,'Hoja de Trabajo para listado'!$CD$155:$CD$1048576,0),MATCH((CUADRO!O$4&amp;$E754),'Hoja de Trabajo para listado'!$CD$151:$DC$151,0)),0)</f>
        <v>0</v>
      </c>
      <c r="P754" s="241">
        <f ca="1">+IFERROR(INDEX('Hoja de Trabajo para listado'!$A$155:$Z$1048576,MATCH($A754,'Hoja de Trabajo para listado'!$A$155:$A$1048576,0),MATCH((CUADRO!P$4&amp;$E754),'Hoja de Trabajo para listado'!$A$151:$Z$151,0)),0)+IFERROR(INDEX('Hoja de Trabajo para listado'!$AB$155:$BA$1048576,MATCH($A754,'Hoja de Trabajo para listado'!$AB$155:$AB$1048576,0),MATCH((CUADRO!P$4&amp;$E754),'Hoja de Trabajo para listado'!$AB$151:$BA$151,0)),0)+IFERROR(INDEX('Hoja de Trabajo para listado'!$BC$155:$CB$1048576,MATCH($A754,'Hoja de Trabajo para listado'!$BC$155:$BC$1048576,0),MATCH((CUADRO!P$4&amp;$E754),'Hoja de Trabajo para listado'!$BC$151:$CB$151,0)),0)+IFERROR(INDEX('Hoja de Trabajo para listado'!$DE$153:$DG$274,MATCH($A754,'Hoja de Trabajo para listado'!$DE$153:$DE$1048576,0),MATCH((CUADRO!P$4&amp;$E754),'Hoja de Trabajo para listado'!$DE$151:$DG$151,0)),0)+IFERROR(INDEX('Hoja de Trabajo para listado'!$CD$155:$DC$1048576,MATCH($A754,'Hoja de Trabajo para listado'!$CD$155:$CD$1048576,0),MATCH((CUADRO!P$4&amp;$E754),'Hoja de Trabajo para listado'!$CD$151:$DC$151,0)),0)</f>
        <v>0</v>
      </c>
      <c r="Q754" s="241">
        <f ca="1">+IFERROR(INDEX('Hoja de Trabajo para listado'!$A$155:$Z$1048576,MATCH($A754,'Hoja de Trabajo para listado'!$A$155:$A$1048576,0),MATCH((CUADRO!Q$4&amp;$E754),'Hoja de Trabajo para listado'!$A$151:$Z$151,0)),0)+IFERROR(INDEX('Hoja de Trabajo para listado'!$AB$155:$BA$1048576,MATCH($A754,'Hoja de Trabajo para listado'!$AB$155:$AB$1048576,0),MATCH((CUADRO!Q$4&amp;$E754),'Hoja de Trabajo para listado'!$AB$151:$BA$151,0)),0)+IFERROR(INDEX('Hoja de Trabajo para listado'!$BC$155:$CB$1048576,MATCH($A754,'Hoja de Trabajo para listado'!$BC$155:$BC$1048576,0),MATCH((CUADRO!Q$4&amp;$E754),'Hoja de Trabajo para listado'!$BC$151:$CB$151,0)),0)+IFERROR(INDEX('Hoja de Trabajo para listado'!$DE$153:$DG$274,MATCH($A754,'Hoja de Trabajo para listado'!$DE$153:$DE$1048576,0),MATCH((CUADRO!Q$4&amp;$E754),'Hoja de Trabajo para listado'!$DE$151:$DG$151,0)),0)+IFERROR(INDEX('Hoja de Trabajo para listado'!$CD$155:$DC$1048576,MATCH($A754,'Hoja de Trabajo para listado'!$CD$155:$CD$1048576,0),MATCH((CUADRO!Q$4&amp;$E754),'Hoja de Trabajo para listado'!$CD$151:$DC$151,0)),0)</f>
        <v>0</v>
      </c>
      <c r="R754" s="241">
        <f t="shared" ca="1" si="22"/>
        <v>0</v>
      </c>
      <c r="S754" s="247">
        <f ca="1">+R753+R754</f>
        <v>0</v>
      </c>
      <c r="T754" s="241">
        <f ca="1">+S754</f>
        <v>0</v>
      </c>
      <c r="U754" s="240">
        <f t="shared" si="23"/>
        <v>2</v>
      </c>
    </row>
    <row r="755" spans="1:21" customFormat="1" ht="15" hidden="1" customHeight="1">
      <c r="A755" s="32">
        <v>1342</v>
      </c>
      <c r="B755" s="381">
        <f>+A755</f>
        <v>1342</v>
      </c>
      <c r="C755" s="245" t="str">
        <f>+VLOOKUP(A755,bd_lista!$A$3:$C$592,3,FALSE)</f>
        <v>Gobierno Autónomo Municipal de Mizque</v>
      </c>
      <c r="D755" s="383" t="str">
        <f>+C755</f>
        <v>Gobierno Autónomo Municipal de Mizque</v>
      </c>
      <c r="E755" s="240" t="s">
        <v>683</v>
      </c>
      <c r="F755" s="241">
        <f ca="1">+IFERROR(INDEX('Hoja de Trabajo para listado'!$A$155:$Z$1048576,MATCH($A755,'Hoja de Trabajo para listado'!$A$155:$A$1048576,0),MATCH((CUADRO!F$4&amp;$E755),'Hoja de Trabajo para listado'!$A$151:$Z$151,0)),0)+IFERROR(INDEX('Hoja de Trabajo para listado'!$AB$155:$BA$1048576,MATCH($A755,'Hoja de Trabajo para listado'!$AB$155:$AB$1048576,0),MATCH((CUADRO!F$4&amp;$E755),'Hoja de Trabajo para listado'!$AB$151:$BA$151,0)),0)+IFERROR(INDEX('Hoja de Trabajo para listado'!$BC$155:$CB$1048576,MATCH($A755,'Hoja de Trabajo para listado'!$BC$155:$BC$1048576,0),MATCH((CUADRO!F$4&amp;$E755),'Hoja de Trabajo para listado'!$BC$151:$CB$151,0)),0)+IFERROR(INDEX('Hoja de Trabajo para listado'!$DE$153:$DG$274,MATCH($A755,'Hoja de Trabajo para listado'!$DE$153:$DE$1048576,0),MATCH((CUADRO!F$4&amp;$E755),'Hoja de Trabajo para listado'!$DE$151:$DG$151,0)),0)+IFERROR(INDEX('Hoja de Trabajo para listado'!$CD$155:$DC$1048576,MATCH($A755,'Hoja de Trabajo para listado'!$CD$155:$CD$1048576,0),MATCH((CUADRO!F$4&amp;$E755),'Hoja de Trabajo para listado'!$CD$151:$DC$151,0)),0)</f>
        <v>0</v>
      </c>
      <c r="G755" s="241">
        <f ca="1">+IFERROR(INDEX('Hoja de Trabajo para listado'!$A$155:$Z$1048576,MATCH($A755,'Hoja de Trabajo para listado'!$A$155:$A$1048576,0),MATCH((CUADRO!G$4&amp;$E755),'Hoja de Trabajo para listado'!$A$151:$Z$151,0)),0)+IFERROR(INDEX('Hoja de Trabajo para listado'!$AB$155:$BA$1048576,MATCH($A755,'Hoja de Trabajo para listado'!$AB$155:$AB$1048576,0),MATCH((CUADRO!G$4&amp;$E755),'Hoja de Trabajo para listado'!$AB$151:$BA$151,0)),0)+IFERROR(INDEX('Hoja de Trabajo para listado'!$BC$155:$CB$1048576,MATCH($A755,'Hoja de Trabajo para listado'!$BC$155:$BC$1048576,0),MATCH((CUADRO!G$4&amp;$E755),'Hoja de Trabajo para listado'!$BC$151:$CB$151,0)),0)+IFERROR(INDEX('Hoja de Trabajo para listado'!$DE$153:$DG$274,MATCH($A755,'Hoja de Trabajo para listado'!$DE$153:$DE$1048576,0),MATCH((CUADRO!G$4&amp;$E755),'Hoja de Trabajo para listado'!$DE$151:$DG$151,0)),0)+IFERROR(INDEX('Hoja de Trabajo para listado'!$CD$155:$DC$1048576,MATCH($A755,'Hoja de Trabajo para listado'!$CD$155:$CD$1048576,0),MATCH((CUADRO!G$4&amp;$E755),'Hoja de Trabajo para listado'!$CD$151:$DC$151,0)),0)</f>
        <v>0</v>
      </c>
      <c r="H755" s="241">
        <f ca="1">+IFERROR(INDEX('Hoja de Trabajo para listado'!$A$155:$Z$1048576,MATCH($A755,'Hoja de Trabajo para listado'!$A$155:$A$1048576,0),MATCH((CUADRO!H$4&amp;$E755),'Hoja de Trabajo para listado'!$A$151:$Z$151,0)),0)+IFERROR(INDEX('Hoja de Trabajo para listado'!$AB$155:$BA$1048576,MATCH($A755,'Hoja de Trabajo para listado'!$AB$155:$AB$1048576,0),MATCH((CUADRO!H$4&amp;$E755),'Hoja de Trabajo para listado'!$AB$151:$BA$151,0)),0)+IFERROR(INDEX('Hoja de Trabajo para listado'!$BC$155:$CB$1048576,MATCH($A755,'Hoja de Trabajo para listado'!$BC$155:$BC$1048576,0),MATCH((CUADRO!H$4&amp;$E755),'Hoja de Trabajo para listado'!$BC$151:$CB$151,0)),0)+IFERROR(INDEX('Hoja de Trabajo para listado'!$DE$153:$DG$274,MATCH($A755,'Hoja de Trabajo para listado'!$DE$153:$DE$1048576,0),MATCH((CUADRO!H$4&amp;$E755),'Hoja de Trabajo para listado'!$DE$151:$DG$151,0)),0)+IFERROR(INDEX('Hoja de Trabajo para listado'!$CD$155:$DC$1048576,MATCH($A755,'Hoja de Trabajo para listado'!$CD$155:$CD$1048576,0),MATCH((CUADRO!H$4&amp;$E755),'Hoja de Trabajo para listado'!$CD$151:$DC$151,0)),0)</f>
        <v>0</v>
      </c>
      <c r="I755" s="241">
        <f ca="1">+IFERROR(INDEX('Hoja de Trabajo para listado'!$A$155:$Z$1048576,MATCH($A755,'Hoja de Trabajo para listado'!$A$155:$A$1048576,0),MATCH((CUADRO!I$4&amp;$E755),'Hoja de Trabajo para listado'!$A$151:$Z$151,0)),0)+IFERROR(INDEX('Hoja de Trabajo para listado'!$AB$155:$BA$1048576,MATCH($A755,'Hoja de Trabajo para listado'!$AB$155:$AB$1048576,0),MATCH((CUADRO!I$4&amp;$E755),'Hoja de Trabajo para listado'!$AB$151:$BA$151,0)),0)+IFERROR(INDEX('Hoja de Trabajo para listado'!$BC$155:$CB$1048576,MATCH($A755,'Hoja de Trabajo para listado'!$BC$155:$BC$1048576,0),MATCH((CUADRO!I$4&amp;$E755),'Hoja de Trabajo para listado'!$BC$151:$CB$151,0)),0)+IFERROR(INDEX('Hoja de Trabajo para listado'!$DE$153:$DG$274,MATCH($A755,'Hoja de Trabajo para listado'!$DE$153:$DE$1048576,0),MATCH((CUADRO!I$4&amp;$E755),'Hoja de Trabajo para listado'!$DE$151:$DG$151,0)),0)+IFERROR(INDEX('Hoja de Trabajo para listado'!$CD$155:$DC$1048576,MATCH($A755,'Hoja de Trabajo para listado'!$CD$155:$CD$1048576,0),MATCH((CUADRO!I$4&amp;$E755),'Hoja de Trabajo para listado'!$CD$151:$DC$151,0)),0)</f>
        <v>0</v>
      </c>
      <c r="J755" s="241">
        <f ca="1">+IFERROR(INDEX('Hoja de Trabajo para listado'!$A$155:$Z$1048576,MATCH($A755,'Hoja de Trabajo para listado'!$A$155:$A$1048576,0),MATCH((CUADRO!J$4&amp;$E755),'Hoja de Trabajo para listado'!$A$151:$Z$151,0)),0)+IFERROR(INDEX('Hoja de Trabajo para listado'!$AB$155:$BA$1048576,MATCH($A755,'Hoja de Trabajo para listado'!$AB$155:$AB$1048576,0),MATCH((CUADRO!J$4&amp;$E755),'Hoja de Trabajo para listado'!$AB$151:$BA$151,0)),0)+IFERROR(INDEX('Hoja de Trabajo para listado'!$BC$155:$CB$1048576,MATCH($A755,'Hoja de Trabajo para listado'!$BC$155:$BC$1048576,0),MATCH((CUADRO!J$4&amp;$E755),'Hoja de Trabajo para listado'!$BC$151:$CB$151,0)),0)+IFERROR(INDEX('Hoja de Trabajo para listado'!$DE$153:$DG$274,MATCH($A755,'Hoja de Trabajo para listado'!$DE$153:$DE$1048576,0),MATCH((CUADRO!J$4&amp;$E755),'Hoja de Trabajo para listado'!$DE$151:$DG$151,0)),0)+IFERROR(INDEX('Hoja de Trabajo para listado'!$CD$155:$DC$1048576,MATCH($A755,'Hoja de Trabajo para listado'!$CD$155:$CD$1048576,0),MATCH((CUADRO!J$4&amp;$E755),'Hoja de Trabajo para listado'!$CD$151:$DC$151,0)),0)</f>
        <v>0</v>
      </c>
      <c r="K755" s="241">
        <f ca="1">+IFERROR(INDEX('Hoja de Trabajo para listado'!$A$155:$Z$1048576,MATCH($A755,'Hoja de Trabajo para listado'!$A$155:$A$1048576,0),MATCH((CUADRO!K$4&amp;$E755),'Hoja de Trabajo para listado'!$A$151:$Z$151,0)),0)+IFERROR(INDEX('Hoja de Trabajo para listado'!$AB$155:$BA$1048576,MATCH($A755,'Hoja de Trabajo para listado'!$AB$155:$AB$1048576,0),MATCH((CUADRO!K$4&amp;$E755),'Hoja de Trabajo para listado'!$AB$151:$BA$151,0)),0)+IFERROR(INDEX('Hoja de Trabajo para listado'!$BC$155:$CB$1048576,MATCH($A755,'Hoja de Trabajo para listado'!$BC$155:$BC$1048576,0),MATCH((CUADRO!K$4&amp;$E755),'Hoja de Trabajo para listado'!$BC$151:$CB$151,0)),0)+IFERROR(INDEX('Hoja de Trabajo para listado'!$DE$153:$DG$274,MATCH($A755,'Hoja de Trabajo para listado'!$DE$153:$DE$1048576,0),MATCH((CUADRO!K$4&amp;$E755),'Hoja de Trabajo para listado'!$DE$151:$DG$151,0)),0)+IFERROR(INDEX('Hoja de Trabajo para listado'!$CD$155:$DC$1048576,MATCH($A755,'Hoja de Trabajo para listado'!$CD$155:$CD$1048576,0),MATCH((CUADRO!K$4&amp;$E755),'Hoja de Trabajo para listado'!$CD$151:$DC$151,0)),0)</f>
        <v>0</v>
      </c>
      <c r="L755" s="241">
        <f ca="1">+IFERROR(INDEX('Hoja de Trabajo para listado'!$A$155:$Z$1048576,MATCH($A755,'Hoja de Trabajo para listado'!$A$155:$A$1048576,0),MATCH((CUADRO!L$4&amp;$E755),'Hoja de Trabajo para listado'!$A$151:$Z$151,0)),0)+IFERROR(INDEX('Hoja de Trabajo para listado'!$AB$155:$BA$1048576,MATCH($A755,'Hoja de Trabajo para listado'!$AB$155:$AB$1048576,0),MATCH((CUADRO!L$4&amp;$E755),'Hoja de Trabajo para listado'!$AB$151:$BA$151,0)),0)+IFERROR(INDEX('Hoja de Trabajo para listado'!$BC$155:$CB$1048576,MATCH($A755,'Hoja de Trabajo para listado'!$BC$155:$BC$1048576,0),MATCH((CUADRO!L$4&amp;$E755),'Hoja de Trabajo para listado'!$BC$151:$CB$151,0)),0)+IFERROR(INDEX('Hoja de Trabajo para listado'!$DE$153:$DG$274,MATCH($A755,'Hoja de Trabajo para listado'!$DE$153:$DE$1048576,0),MATCH((CUADRO!L$4&amp;$E755),'Hoja de Trabajo para listado'!$DE$151:$DG$151,0)),0)+IFERROR(INDEX('Hoja de Trabajo para listado'!$CD$155:$DC$1048576,MATCH($A755,'Hoja de Trabajo para listado'!$CD$155:$CD$1048576,0),MATCH((CUADRO!L$4&amp;$E755),'Hoja de Trabajo para listado'!$CD$151:$DC$151,0)),0)</f>
        <v>0</v>
      </c>
      <c r="M755" s="241">
        <f ca="1">+IFERROR(INDEX('Hoja de Trabajo para listado'!$A$155:$Z$1048576,MATCH($A755,'Hoja de Trabajo para listado'!$A$155:$A$1048576,0),MATCH((CUADRO!M$4&amp;$E755),'Hoja de Trabajo para listado'!$A$151:$Z$151,0)),0)+IFERROR(INDEX('Hoja de Trabajo para listado'!$AB$155:$BA$1048576,MATCH($A755,'Hoja de Trabajo para listado'!$AB$155:$AB$1048576,0),MATCH((CUADRO!M$4&amp;$E755),'Hoja de Trabajo para listado'!$AB$151:$BA$151,0)),0)+IFERROR(INDEX('Hoja de Trabajo para listado'!$BC$155:$CB$1048576,MATCH($A755,'Hoja de Trabajo para listado'!$BC$155:$BC$1048576,0),MATCH((CUADRO!M$4&amp;$E755),'Hoja de Trabajo para listado'!$BC$151:$CB$151,0)),0)+IFERROR(INDEX('Hoja de Trabajo para listado'!$DE$153:$DG$274,MATCH($A755,'Hoja de Trabajo para listado'!$DE$153:$DE$1048576,0),MATCH((CUADRO!M$4&amp;$E755),'Hoja de Trabajo para listado'!$DE$151:$DG$151,0)),0)+IFERROR(INDEX('Hoja de Trabajo para listado'!$CD$155:$DC$1048576,MATCH($A755,'Hoja de Trabajo para listado'!$CD$155:$CD$1048576,0),MATCH((CUADRO!M$4&amp;$E755),'Hoja de Trabajo para listado'!$CD$151:$DC$151,0)),0)</f>
        <v>0</v>
      </c>
      <c r="N755" s="241">
        <f ca="1">+IFERROR(INDEX('Hoja de Trabajo para listado'!$A$155:$Z$1048576,MATCH($A755,'Hoja de Trabajo para listado'!$A$155:$A$1048576,0),MATCH((CUADRO!N$4&amp;$E755),'Hoja de Trabajo para listado'!$A$151:$Z$151,0)),0)+IFERROR(INDEX('Hoja de Trabajo para listado'!$AB$155:$BA$1048576,MATCH($A755,'Hoja de Trabajo para listado'!$AB$155:$AB$1048576,0),MATCH((CUADRO!N$4&amp;$E755),'Hoja de Trabajo para listado'!$AB$151:$BA$151,0)),0)+IFERROR(INDEX('Hoja de Trabajo para listado'!$BC$155:$CB$1048576,MATCH($A755,'Hoja de Trabajo para listado'!$BC$155:$BC$1048576,0),MATCH((CUADRO!N$4&amp;$E755),'Hoja de Trabajo para listado'!$BC$151:$CB$151,0)),0)+IFERROR(INDEX('Hoja de Trabajo para listado'!$DE$153:$DG$274,MATCH($A755,'Hoja de Trabajo para listado'!$DE$153:$DE$1048576,0),MATCH((CUADRO!N$4&amp;$E755),'Hoja de Trabajo para listado'!$DE$151:$DG$151,0)),0)+IFERROR(INDEX('Hoja de Trabajo para listado'!$CD$155:$DC$1048576,MATCH($A755,'Hoja de Trabajo para listado'!$CD$155:$CD$1048576,0),MATCH((CUADRO!N$4&amp;$E755),'Hoja de Trabajo para listado'!$CD$151:$DC$151,0)),0)</f>
        <v>0</v>
      </c>
      <c r="O755" s="241">
        <f ca="1">+IFERROR(INDEX('Hoja de Trabajo para listado'!$A$155:$Z$1048576,MATCH($A755,'Hoja de Trabajo para listado'!$A$155:$A$1048576,0),MATCH((CUADRO!O$4&amp;$E755),'Hoja de Trabajo para listado'!$A$151:$Z$151,0)),0)+IFERROR(INDEX('Hoja de Trabajo para listado'!$AB$155:$BA$1048576,MATCH($A755,'Hoja de Trabajo para listado'!$AB$155:$AB$1048576,0),MATCH((CUADRO!O$4&amp;$E755),'Hoja de Trabajo para listado'!$AB$151:$BA$151,0)),0)+IFERROR(INDEX('Hoja de Trabajo para listado'!$BC$155:$CB$1048576,MATCH($A755,'Hoja de Trabajo para listado'!$BC$155:$BC$1048576,0),MATCH((CUADRO!O$4&amp;$E755),'Hoja de Trabajo para listado'!$BC$151:$CB$151,0)),0)+IFERROR(INDEX('Hoja de Trabajo para listado'!$DE$153:$DG$274,MATCH($A755,'Hoja de Trabajo para listado'!$DE$153:$DE$1048576,0),MATCH((CUADRO!O$4&amp;$E755),'Hoja de Trabajo para listado'!$DE$151:$DG$151,0)),0)+IFERROR(INDEX('Hoja de Trabajo para listado'!$CD$155:$DC$1048576,MATCH($A755,'Hoja de Trabajo para listado'!$CD$155:$CD$1048576,0),MATCH((CUADRO!O$4&amp;$E755),'Hoja de Trabajo para listado'!$CD$151:$DC$151,0)),0)</f>
        <v>0</v>
      </c>
      <c r="P755" s="241">
        <f ca="1">+IFERROR(INDEX('Hoja de Trabajo para listado'!$A$155:$Z$1048576,MATCH($A755,'Hoja de Trabajo para listado'!$A$155:$A$1048576,0),MATCH((CUADRO!P$4&amp;$E755),'Hoja de Trabajo para listado'!$A$151:$Z$151,0)),0)+IFERROR(INDEX('Hoja de Trabajo para listado'!$AB$155:$BA$1048576,MATCH($A755,'Hoja de Trabajo para listado'!$AB$155:$AB$1048576,0),MATCH((CUADRO!P$4&amp;$E755),'Hoja de Trabajo para listado'!$AB$151:$BA$151,0)),0)+IFERROR(INDEX('Hoja de Trabajo para listado'!$BC$155:$CB$1048576,MATCH($A755,'Hoja de Trabajo para listado'!$BC$155:$BC$1048576,0),MATCH((CUADRO!P$4&amp;$E755),'Hoja de Trabajo para listado'!$BC$151:$CB$151,0)),0)+IFERROR(INDEX('Hoja de Trabajo para listado'!$DE$153:$DG$274,MATCH($A755,'Hoja de Trabajo para listado'!$DE$153:$DE$1048576,0),MATCH((CUADRO!P$4&amp;$E755),'Hoja de Trabajo para listado'!$DE$151:$DG$151,0)),0)+IFERROR(INDEX('Hoja de Trabajo para listado'!$CD$155:$DC$1048576,MATCH($A755,'Hoja de Trabajo para listado'!$CD$155:$CD$1048576,0),MATCH((CUADRO!P$4&amp;$E755),'Hoja de Trabajo para listado'!$CD$151:$DC$151,0)),0)</f>
        <v>0</v>
      </c>
      <c r="Q755" s="241">
        <f ca="1">+IFERROR(INDEX('Hoja de Trabajo para listado'!$A$155:$Z$1048576,MATCH($A755,'Hoja de Trabajo para listado'!$A$155:$A$1048576,0),MATCH((CUADRO!Q$4&amp;$E755),'Hoja de Trabajo para listado'!$A$151:$Z$151,0)),0)+IFERROR(INDEX('Hoja de Trabajo para listado'!$AB$155:$BA$1048576,MATCH($A755,'Hoja de Trabajo para listado'!$AB$155:$AB$1048576,0),MATCH((CUADRO!Q$4&amp;$E755),'Hoja de Trabajo para listado'!$AB$151:$BA$151,0)),0)+IFERROR(INDEX('Hoja de Trabajo para listado'!$BC$155:$CB$1048576,MATCH($A755,'Hoja de Trabajo para listado'!$BC$155:$BC$1048576,0),MATCH((CUADRO!Q$4&amp;$E755),'Hoja de Trabajo para listado'!$BC$151:$CB$151,0)),0)+IFERROR(INDEX('Hoja de Trabajo para listado'!$DE$153:$DG$274,MATCH($A755,'Hoja de Trabajo para listado'!$DE$153:$DE$1048576,0),MATCH((CUADRO!Q$4&amp;$E755),'Hoja de Trabajo para listado'!$DE$151:$DG$151,0)),0)+IFERROR(INDEX('Hoja de Trabajo para listado'!$CD$155:$DC$1048576,MATCH($A755,'Hoja de Trabajo para listado'!$CD$155:$CD$1048576,0),MATCH((CUADRO!Q$4&amp;$E755),'Hoja de Trabajo para listado'!$CD$151:$DC$151,0)),0)</f>
        <v>0</v>
      </c>
      <c r="R755" s="241">
        <f t="shared" ca="1" si="22"/>
        <v>0</v>
      </c>
      <c r="S755" s="247"/>
      <c r="T755" s="241">
        <f ca="1">+T756</f>
        <v>0</v>
      </c>
      <c r="U755" s="240">
        <f t="shared" si="23"/>
        <v>1</v>
      </c>
    </row>
    <row r="756" spans="1:21" customFormat="1" ht="15" hidden="1" customHeight="1">
      <c r="A756" s="32">
        <v>1342</v>
      </c>
      <c r="B756" s="382"/>
      <c r="C756" s="245" t="str">
        <f>+VLOOKUP(A756,bd_lista!$A$3:$C$592,3,FALSE)</f>
        <v>Gobierno Autónomo Municipal de Mizque</v>
      </c>
      <c r="D756" s="384"/>
      <c r="E756" s="242" t="s">
        <v>684</v>
      </c>
      <c r="F756" s="241">
        <f ca="1">+IFERROR(INDEX('Hoja de Trabajo para listado'!$A$155:$Z$1048576,MATCH($A756,'Hoja de Trabajo para listado'!$A$155:$A$1048576,0),MATCH((CUADRO!F$4&amp;$E756),'Hoja de Trabajo para listado'!$A$151:$Z$151,0)),0)+IFERROR(INDEX('Hoja de Trabajo para listado'!$AB$155:$BA$1048576,MATCH($A756,'Hoja de Trabajo para listado'!$AB$155:$AB$1048576,0),MATCH((CUADRO!F$4&amp;$E756),'Hoja de Trabajo para listado'!$AB$151:$BA$151,0)),0)+IFERROR(INDEX('Hoja de Trabajo para listado'!$BC$155:$CB$1048576,MATCH($A756,'Hoja de Trabajo para listado'!$BC$155:$BC$1048576,0),MATCH((CUADRO!F$4&amp;$E756),'Hoja de Trabajo para listado'!$BC$151:$CB$151,0)),0)+IFERROR(INDEX('Hoja de Trabajo para listado'!$DE$153:$DG$274,MATCH($A756,'Hoja de Trabajo para listado'!$DE$153:$DE$1048576,0),MATCH((CUADRO!F$4&amp;$E756),'Hoja de Trabajo para listado'!$DE$151:$DG$151,0)),0)+IFERROR(INDEX('Hoja de Trabajo para listado'!$CD$155:$DC$1048576,MATCH($A756,'Hoja de Trabajo para listado'!$CD$155:$CD$1048576,0),MATCH((CUADRO!F$4&amp;$E756),'Hoja de Trabajo para listado'!$CD$151:$DC$151,0)),0)</f>
        <v>0</v>
      </c>
      <c r="G756" s="241">
        <f ca="1">+IFERROR(INDEX('Hoja de Trabajo para listado'!$A$155:$Z$1048576,MATCH($A756,'Hoja de Trabajo para listado'!$A$155:$A$1048576,0),MATCH((CUADRO!G$4&amp;$E756),'Hoja de Trabajo para listado'!$A$151:$Z$151,0)),0)+IFERROR(INDEX('Hoja de Trabajo para listado'!$AB$155:$BA$1048576,MATCH($A756,'Hoja de Trabajo para listado'!$AB$155:$AB$1048576,0),MATCH((CUADRO!G$4&amp;$E756),'Hoja de Trabajo para listado'!$AB$151:$BA$151,0)),0)+IFERROR(INDEX('Hoja de Trabajo para listado'!$BC$155:$CB$1048576,MATCH($A756,'Hoja de Trabajo para listado'!$BC$155:$BC$1048576,0),MATCH((CUADRO!G$4&amp;$E756),'Hoja de Trabajo para listado'!$BC$151:$CB$151,0)),0)+IFERROR(INDEX('Hoja de Trabajo para listado'!$DE$153:$DG$274,MATCH($A756,'Hoja de Trabajo para listado'!$DE$153:$DE$1048576,0),MATCH((CUADRO!G$4&amp;$E756),'Hoja de Trabajo para listado'!$DE$151:$DG$151,0)),0)+IFERROR(INDEX('Hoja de Trabajo para listado'!$CD$155:$DC$1048576,MATCH($A756,'Hoja de Trabajo para listado'!$CD$155:$CD$1048576,0),MATCH((CUADRO!G$4&amp;$E756),'Hoja de Trabajo para listado'!$CD$151:$DC$151,0)),0)</f>
        <v>0</v>
      </c>
      <c r="H756" s="241">
        <f ca="1">+IFERROR(INDEX('Hoja de Trabajo para listado'!$A$155:$Z$1048576,MATCH($A756,'Hoja de Trabajo para listado'!$A$155:$A$1048576,0),MATCH((CUADRO!H$4&amp;$E756),'Hoja de Trabajo para listado'!$A$151:$Z$151,0)),0)+IFERROR(INDEX('Hoja de Trabajo para listado'!$AB$155:$BA$1048576,MATCH($A756,'Hoja de Trabajo para listado'!$AB$155:$AB$1048576,0),MATCH((CUADRO!H$4&amp;$E756),'Hoja de Trabajo para listado'!$AB$151:$BA$151,0)),0)+IFERROR(INDEX('Hoja de Trabajo para listado'!$BC$155:$CB$1048576,MATCH($A756,'Hoja de Trabajo para listado'!$BC$155:$BC$1048576,0),MATCH((CUADRO!H$4&amp;$E756),'Hoja de Trabajo para listado'!$BC$151:$CB$151,0)),0)+IFERROR(INDEX('Hoja de Trabajo para listado'!$DE$153:$DG$274,MATCH($A756,'Hoja de Trabajo para listado'!$DE$153:$DE$1048576,0),MATCH((CUADRO!H$4&amp;$E756),'Hoja de Trabajo para listado'!$DE$151:$DG$151,0)),0)+IFERROR(INDEX('Hoja de Trabajo para listado'!$CD$155:$DC$1048576,MATCH($A756,'Hoja de Trabajo para listado'!$CD$155:$CD$1048576,0),MATCH((CUADRO!H$4&amp;$E756),'Hoja de Trabajo para listado'!$CD$151:$DC$151,0)),0)</f>
        <v>0</v>
      </c>
      <c r="I756" s="241">
        <f ca="1">+IFERROR(INDEX('Hoja de Trabajo para listado'!$A$155:$Z$1048576,MATCH($A756,'Hoja de Trabajo para listado'!$A$155:$A$1048576,0),MATCH((CUADRO!I$4&amp;$E756),'Hoja de Trabajo para listado'!$A$151:$Z$151,0)),0)+IFERROR(INDEX('Hoja de Trabajo para listado'!$AB$155:$BA$1048576,MATCH($A756,'Hoja de Trabajo para listado'!$AB$155:$AB$1048576,0),MATCH((CUADRO!I$4&amp;$E756),'Hoja de Trabajo para listado'!$AB$151:$BA$151,0)),0)+IFERROR(INDEX('Hoja de Trabajo para listado'!$BC$155:$CB$1048576,MATCH($A756,'Hoja de Trabajo para listado'!$BC$155:$BC$1048576,0),MATCH((CUADRO!I$4&amp;$E756),'Hoja de Trabajo para listado'!$BC$151:$CB$151,0)),0)+IFERROR(INDEX('Hoja de Trabajo para listado'!$DE$153:$DG$274,MATCH($A756,'Hoja de Trabajo para listado'!$DE$153:$DE$1048576,0),MATCH((CUADRO!I$4&amp;$E756),'Hoja de Trabajo para listado'!$DE$151:$DG$151,0)),0)+IFERROR(INDEX('Hoja de Trabajo para listado'!$CD$155:$DC$1048576,MATCH($A756,'Hoja de Trabajo para listado'!$CD$155:$CD$1048576,0),MATCH((CUADRO!I$4&amp;$E756),'Hoja de Trabajo para listado'!$CD$151:$DC$151,0)),0)</f>
        <v>0</v>
      </c>
      <c r="J756" s="241">
        <f ca="1">+IFERROR(INDEX('Hoja de Trabajo para listado'!$A$155:$Z$1048576,MATCH($A756,'Hoja de Trabajo para listado'!$A$155:$A$1048576,0),MATCH((CUADRO!J$4&amp;$E756),'Hoja de Trabajo para listado'!$A$151:$Z$151,0)),0)+IFERROR(INDEX('Hoja de Trabajo para listado'!$AB$155:$BA$1048576,MATCH($A756,'Hoja de Trabajo para listado'!$AB$155:$AB$1048576,0),MATCH((CUADRO!J$4&amp;$E756),'Hoja de Trabajo para listado'!$AB$151:$BA$151,0)),0)+IFERROR(INDEX('Hoja de Trabajo para listado'!$BC$155:$CB$1048576,MATCH($A756,'Hoja de Trabajo para listado'!$BC$155:$BC$1048576,0),MATCH((CUADRO!J$4&amp;$E756),'Hoja de Trabajo para listado'!$BC$151:$CB$151,0)),0)+IFERROR(INDEX('Hoja de Trabajo para listado'!$DE$153:$DG$274,MATCH($A756,'Hoja de Trabajo para listado'!$DE$153:$DE$1048576,0),MATCH((CUADRO!J$4&amp;$E756),'Hoja de Trabajo para listado'!$DE$151:$DG$151,0)),0)+IFERROR(INDEX('Hoja de Trabajo para listado'!$CD$155:$DC$1048576,MATCH($A756,'Hoja de Trabajo para listado'!$CD$155:$CD$1048576,0),MATCH((CUADRO!J$4&amp;$E756),'Hoja de Trabajo para listado'!$CD$151:$DC$151,0)),0)</f>
        <v>0</v>
      </c>
      <c r="K756" s="241">
        <f ca="1">+IFERROR(INDEX('Hoja de Trabajo para listado'!$A$155:$Z$1048576,MATCH($A756,'Hoja de Trabajo para listado'!$A$155:$A$1048576,0),MATCH((CUADRO!K$4&amp;$E756),'Hoja de Trabajo para listado'!$A$151:$Z$151,0)),0)+IFERROR(INDEX('Hoja de Trabajo para listado'!$AB$155:$BA$1048576,MATCH($A756,'Hoja de Trabajo para listado'!$AB$155:$AB$1048576,0),MATCH((CUADRO!K$4&amp;$E756),'Hoja de Trabajo para listado'!$AB$151:$BA$151,0)),0)+IFERROR(INDEX('Hoja de Trabajo para listado'!$BC$155:$CB$1048576,MATCH($A756,'Hoja de Trabajo para listado'!$BC$155:$BC$1048576,0),MATCH((CUADRO!K$4&amp;$E756),'Hoja de Trabajo para listado'!$BC$151:$CB$151,0)),0)+IFERROR(INDEX('Hoja de Trabajo para listado'!$DE$153:$DG$274,MATCH($A756,'Hoja de Trabajo para listado'!$DE$153:$DE$1048576,0),MATCH((CUADRO!K$4&amp;$E756),'Hoja de Trabajo para listado'!$DE$151:$DG$151,0)),0)+IFERROR(INDEX('Hoja de Trabajo para listado'!$CD$155:$DC$1048576,MATCH($A756,'Hoja de Trabajo para listado'!$CD$155:$CD$1048576,0),MATCH((CUADRO!K$4&amp;$E756),'Hoja de Trabajo para listado'!$CD$151:$DC$151,0)),0)</f>
        <v>0</v>
      </c>
      <c r="L756" s="241">
        <f ca="1">+IFERROR(INDEX('Hoja de Trabajo para listado'!$A$155:$Z$1048576,MATCH($A756,'Hoja de Trabajo para listado'!$A$155:$A$1048576,0),MATCH((CUADRO!L$4&amp;$E756),'Hoja de Trabajo para listado'!$A$151:$Z$151,0)),0)+IFERROR(INDEX('Hoja de Trabajo para listado'!$AB$155:$BA$1048576,MATCH($A756,'Hoja de Trabajo para listado'!$AB$155:$AB$1048576,0),MATCH((CUADRO!L$4&amp;$E756),'Hoja de Trabajo para listado'!$AB$151:$BA$151,0)),0)+IFERROR(INDEX('Hoja de Trabajo para listado'!$BC$155:$CB$1048576,MATCH($A756,'Hoja de Trabajo para listado'!$BC$155:$BC$1048576,0),MATCH((CUADRO!L$4&amp;$E756),'Hoja de Trabajo para listado'!$BC$151:$CB$151,0)),0)+IFERROR(INDEX('Hoja de Trabajo para listado'!$DE$153:$DG$274,MATCH($A756,'Hoja de Trabajo para listado'!$DE$153:$DE$1048576,0),MATCH((CUADRO!L$4&amp;$E756),'Hoja de Trabajo para listado'!$DE$151:$DG$151,0)),0)+IFERROR(INDEX('Hoja de Trabajo para listado'!$CD$155:$DC$1048576,MATCH($A756,'Hoja de Trabajo para listado'!$CD$155:$CD$1048576,0),MATCH((CUADRO!L$4&amp;$E756),'Hoja de Trabajo para listado'!$CD$151:$DC$151,0)),0)</f>
        <v>0</v>
      </c>
      <c r="M756" s="241">
        <f ca="1">+IFERROR(INDEX('Hoja de Trabajo para listado'!$A$155:$Z$1048576,MATCH($A756,'Hoja de Trabajo para listado'!$A$155:$A$1048576,0),MATCH((CUADRO!M$4&amp;$E756),'Hoja de Trabajo para listado'!$A$151:$Z$151,0)),0)+IFERROR(INDEX('Hoja de Trabajo para listado'!$AB$155:$BA$1048576,MATCH($A756,'Hoja de Trabajo para listado'!$AB$155:$AB$1048576,0),MATCH((CUADRO!M$4&amp;$E756),'Hoja de Trabajo para listado'!$AB$151:$BA$151,0)),0)+IFERROR(INDEX('Hoja de Trabajo para listado'!$BC$155:$CB$1048576,MATCH($A756,'Hoja de Trabajo para listado'!$BC$155:$BC$1048576,0),MATCH((CUADRO!M$4&amp;$E756),'Hoja de Trabajo para listado'!$BC$151:$CB$151,0)),0)+IFERROR(INDEX('Hoja de Trabajo para listado'!$DE$153:$DG$274,MATCH($A756,'Hoja de Trabajo para listado'!$DE$153:$DE$1048576,0),MATCH((CUADRO!M$4&amp;$E756),'Hoja de Trabajo para listado'!$DE$151:$DG$151,0)),0)+IFERROR(INDEX('Hoja de Trabajo para listado'!$CD$155:$DC$1048576,MATCH($A756,'Hoja de Trabajo para listado'!$CD$155:$CD$1048576,0),MATCH((CUADRO!M$4&amp;$E756),'Hoja de Trabajo para listado'!$CD$151:$DC$151,0)),0)</f>
        <v>0</v>
      </c>
      <c r="N756" s="241">
        <f ca="1">+IFERROR(INDEX('Hoja de Trabajo para listado'!$A$155:$Z$1048576,MATCH($A756,'Hoja de Trabajo para listado'!$A$155:$A$1048576,0),MATCH((CUADRO!N$4&amp;$E756),'Hoja de Trabajo para listado'!$A$151:$Z$151,0)),0)+IFERROR(INDEX('Hoja de Trabajo para listado'!$AB$155:$BA$1048576,MATCH($A756,'Hoja de Trabajo para listado'!$AB$155:$AB$1048576,0),MATCH((CUADRO!N$4&amp;$E756),'Hoja de Trabajo para listado'!$AB$151:$BA$151,0)),0)+IFERROR(INDEX('Hoja de Trabajo para listado'!$BC$155:$CB$1048576,MATCH($A756,'Hoja de Trabajo para listado'!$BC$155:$BC$1048576,0),MATCH((CUADRO!N$4&amp;$E756),'Hoja de Trabajo para listado'!$BC$151:$CB$151,0)),0)+IFERROR(INDEX('Hoja de Trabajo para listado'!$DE$153:$DG$274,MATCH($A756,'Hoja de Trabajo para listado'!$DE$153:$DE$1048576,0),MATCH((CUADRO!N$4&amp;$E756),'Hoja de Trabajo para listado'!$DE$151:$DG$151,0)),0)+IFERROR(INDEX('Hoja de Trabajo para listado'!$CD$155:$DC$1048576,MATCH($A756,'Hoja de Trabajo para listado'!$CD$155:$CD$1048576,0),MATCH((CUADRO!N$4&amp;$E756),'Hoja de Trabajo para listado'!$CD$151:$DC$151,0)),0)</f>
        <v>0</v>
      </c>
      <c r="O756" s="241">
        <f ca="1">+IFERROR(INDEX('Hoja de Trabajo para listado'!$A$155:$Z$1048576,MATCH($A756,'Hoja de Trabajo para listado'!$A$155:$A$1048576,0),MATCH((CUADRO!O$4&amp;$E756),'Hoja de Trabajo para listado'!$A$151:$Z$151,0)),0)+IFERROR(INDEX('Hoja de Trabajo para listado'!$AB$155:$BA$1048576,MATCH($A756,'Hoja de Trabajo para listado'!$AB$155:$AB$1048576,0),MATCH((CUADRO!O$4&amp;$E756),'Hoja de Trabajo para listado'!$AB$151:$BA$151,0)),0)+IFERROR(INDEX('Hoja de Trabajo para listado'!$BC$155:$CB$1048576,MATCH($A756,'Hoja de Trabajo para listado'!$BC$155:$BC$1048576,0),MATCH((CUADRO!O$4&amp;$E756),'Hoja de Trabajo para listado'!$BC$151:$CB$151,0)),0)+IFERROR(INDEX('Hoja de Trabajo para listado'!$DE$153:$DG$274,MATCH($A756,'Hoja de Trabajo para listado'!$DE$153:$DE$1048576,0),MATCH((CUADRO!O$4&amp;$E756),'Hoja de Trabajo para listado'!$DE$151:$DG$151,0)),0)+IFERROR(INDEX('Hoja de Trabajo para listado'!$CD$155:$DC$1048576,MATCH($A756,'Hoja de Trabajo para listado'!$CD$155:$CD$1048576,0),MATCH((CUADRO!O$4&amp;$E756),'Hoja de Trabajo para listado'!$CD$151:$DC$151,0)),0)</f>
        <v>0</v>
      </c>
      <c r="P756" s="241">
        <f ca="1">+IFERROR(INDEX('Hoja de Trabajo para listado'!$A$155:$Z$1048576,MATCH($A756,'Hoja de Trabajo para listado'!$A$155:$A$1048576,0),MATCH((CUADRO!P$4&amp;$E756),'Hoja de Trabajo para listado'!$A$151:$Z$151,0)),0)+IFERROR(INDEX('Hoja de Trabajo para listado'!$AB$155:$BA$1048576,MATCH($A756,'Hoja de Trabajo para listado'!$AB$155:$AB$1048576,0),MATCH((CUADRO!P$4&amp;$E756),'Hoja de Trabajo para listado'!$AB$151:$BA$151,0)),0)+IFERROR(INDEX('Hoja de Trabajo para listado'!$BC$155:$CB$1048576,MATCH($A756,'Hoja de Trabajo para listado'!$BC$155:$BC$1048576,0),MATCH((CUADRO!P$4&amp;$E756),'Hoja de Trabajo para listado'!$BC$151:$CB$151,0)),0)+IFERROR(INDEX('Hoja de Trabajo para listado'!$DE$153:$DG$274,MATCH($A756,'Hoja de Trabajo para listado'!$DE$153:$DE$1048576,0),MATCH((CUADRO!P$4&amp;$E756),'Hoja de Trabajo para listado'!$DE$151:$DG$151,0)),0)+IFERROR(INDEX('Hoja de Trabajo para listado'!$CD$155:$DC$1048576,MATCH($A756,'Hoja de Trabajo para listado'!$CD$155:$CD$1048576,0),MATCH((CUADRO!P$4&amp;$E756),'Hoja de Trabajo para listado'!$CD$151:$DC$151,0)),0)</f>
        <v>0</v>
      </c>
      <c r="Q756" s="241">
        <f ca="1">+IFERROR(INDEX('Hoja de Trabajo para listado'!$A$155:$Z$1048576,MATCH($A756,'Hoja de Trabajo para listado'!$A$155:$A$1048576,0),MATCH((CUADRO!Q$4&amp;$E756),'Hoja de Trabajo para listado'!$A$151:$Z$151,0)),0)+IFERROR(INDEX('Hoja de Trabajo para listado'!$AB$155:$BA$1048576,MATCH($A756,'Hoja de Trabajo para listado'!$AB$155:$AB$1048576,0),MATCH((CUADRO!Q$4&amp;$E756),'Hoja de Trabajo para listado'!$AB$151:$BA$151,0)),0)+IFERROR(INDEX('Hoja de Trabajo para listado'!$BC$155:$CB$1048576,MATCH($A756,'Hoja de Trabajo para listado'!$BC$155:$BC$1048576,0),MATCH((CUADRO!Q$4&amp;$E756),'Hoja de Trabajo para listado'!$BC$151:$CB$151,0)),0)+IFERROR(INDEX('Hoja de Trabajo para listado'!$DE$153:$DG$274,MATCH($A756,'Hoja de Trabajo para listado'!$DE$153:$DE$1048576,0),MATCH((CUADRO!Q$4&amp;$E756),'Hoja de Trabajo para listado'!$DE$151:$DG$151,0)),0)+IFERROR(INDEX('Hoja de Trabajo para listado'!$CD$155:$DC$1048576,MATCH($A756,'Hoja de Trabajo para listado'!$CD$155:$CD$1048576,0),MATCH((CUADRO!Q$4&amp;$E756),'Hoja de Trabajo para listado'!$CD$151:$DC$151,0)),0)</f>
        <v>0</v>
      </c>
      <c r="R756" s="241">
        <f t="shared" ca="1" si="22"/>
        <v>0</v>
      </c>
      <c r="S756" s="247">
        <f ca="1">+R755+R756</f>
        <v>0</v>
      </c>
      <c r="T756" s="241">
        <f ca="1">+S756</f>
        <v>0</v>
      </c>
      <c r="U756" s="240">
        <f t="shared" si="23"/>
        <v>2</v>
      </c>
    </row>
    <row r="757" spans="1:21" customFormat="1" ht="15" hidden="1" customHeight="1">
      <c r="A757" s="32">
        <v>1343</v>
      </c>
      <c r="B757" s="381">
        <f>+A757</f>
        <v>1343</v>
      </c>
      <c r="C757" s="245" t="str">
        <f>+VLOOKUP(A757,bd_lista!$A$3:$C$592,3,FALSE)</f>
        <v>Gobierno Autónomo Municipal de Vila Vila</v>
      </c>
      <c r="D757" s="383" t="str">
        <f>+C757</f>
        <v>Gobierno Autónomo Municipal de Vila Vila</v>
      </c>
      <c r="E757" s="240" t="s">
        <v>683</v>
      </c>
      <c r="F757" s="241">
        <f ca="1">+IFERROR(INDEX('Hoja de Trabajo para listado'!$A$155:$Z$1048576,MATCH($A757,'Hoja de Trabajo para listado'!$A$155:$A$1048576,0),MATCH((CUADRO!F$4&amp;$E757),'Hoja de Trabajo para listado'!$A$151:$Z$151,0)),0)+IFERROR(INDEX('Hoja de Trabajo para listado'!$AB$155:$BA$1048576,MATCH($A757,'Hoja de Trabajo para listado'!$AB$155:$AB$1048576,0),MATCH((CUADRO!F$4&amp;$E757),'Hoja de Trabajo para listado'!$AB$151:$BA$151,0)),0)+IFERROR(INDEX('Hoja de Trabajo para listado'!$BC$155:$CB$1048576,MATCH($A757,'Hoja de Trabajo para listado'!$BC$155:$BC$1048576,0),MATCH((CUADRO!F$4&amp;$E757),'Hoja de Trabajo para listado'!$BC$151:$CB$151,0)),0)+IFERROR(INDEX('Hoja de Trabajo para listado'!$DE$153:$DG$274,MATCH($A757,'Hoja de Trabajo para listado'!$DE$153:$DE$1048576,0),MATCH((CUADRO!F$4&amp;$E757),'Hoja de Trabajo para listado'!$DE$151:$DG$151,0)),0)+IFERROR(INDEX('Hoja de Trabajo para listado'!$CD$155:$DC$1048576,MATCH($A757,'Hoja de Trabajo para listado'!$CD$155:$CD$1048576,0),MATCH((CUADRO!F$4&amp;$E757),'Hoja de Trabajo para listado'!$CD$151:$DC$151,0)),0)</f>
        <v>0</v>
      </c>
      <c r="G757" s="241">
        <f ca="1">+IFERROR(INDEX('Hoja de Trabajo para listado'!$A$155:$Z$1048576,MATCH($A757,'Hoja de Trabajo para listado'!$A$155:$A$1048576,0),MATCH((CUADRO!G$4&amp;$E757),'Hoja de Trabajo para listado'!$A$151:$Z$151,0)),0)+IFERROR(INDEX('Hoja de Trabajo para listado'!$AB$155:$BA$1048576,MATCH($A757,'Hoja de Trabajo para listado'!$AB$155:$AB$1048576,0),MATCH((CUADRO!G$4&amp;$E757),'Hoja de Trabajo para listado'!$AB$151:$BA$151,0)),0)+IFERROR(INDEX('Hoja de Trabajo para listado'!$BC$155:$CB$1048576,MATCH($A757,'Hoja de Trabajo para listado'!$BC$155:$BC$1048576,0),MATCH((CUADRO!G$4&amp;$E757),'Hoja de Trabajo para listado'!$BC$151:$CB$151,0)),0)+IFERROR(INDEX('Hoja de Trabajo para listado'!$DE$153:$DG$274,MATCH($A757,'Hoja de Trabajo para listado'!$DE$153:$DE$1048576,0),MATCH((CUADRO!G$4&amp;$E757),'Hoja de Trabajo para listado'!$DE$151:$DG$151,0)),0)+IFERROR(INDEX('Hoja de Trabajo para listado'!$CD$155:$DC$1048576,MATCH($A757,'Hoja de Trabajo para listado'!$CD$155:$CD$1048576,0),MATCH((CUADRO!G$4&amp;$E757),'Hoja de Trabajo para listado'!$CD$151:$DC$151,0)),0)</f>
        <v>0</v>
      </c>
      <c r="H757" s="241">
        <f ca="1">+IFERROR(INDEX('Hoja de Trabajo para listado'!$A$155:$Z$1048576,MATCH($A757,'Hoja de Trabajo para listado'!$A$155:$A$1048576,0),MATCH((CUADRO!H$4&amp;$E757),'Hoja de Trabajo para listado'!$A$151:$Z$151,0)),0)+IFERROR(INDEX('Hoja de Trabajo para listado'!$AB$155:$BA$1048576,MATCH($A757,'Hoja de Trabajo para listado'!$AB$155:$AB$1048576,0),MATCH((CUADRO!H$4&amp;$E757),'Hoja de Trabajo para listado'!$AB$151:$BA$151,0)),0)+IFERROR(INDEX('Hoja de Trabajo para listado'!$BC$155:$CB$1048576,MATCH($A757,'Hoja de Trabajo para listado'!$BC$155:$BC$1048576,0),MATCH((CUADRO!H$4&amp;$E757),'Hoja de Trabajo para listado'!$BC$151:$CB$151,0)),0)+IFERROR(INDEX('Hoja de Trabajo para listado'!$DE$153:$DG$274,MATCH($A757,'Hoja de Trabajo para listado'!$DE$153:$DE$1048576,0),MATCH((CUADRO!H$4&amp;$E757),'Hoja de Trabajo para listado'!$DE$151:$DG$151,0)),0)+IFERROR(INDEX('Hoja de Trabajo para listado'!$CD$155:$DC$1048576,MATCH($A757,'Hoja de Trabajo para listado'!$CD$155:$CD$1048576,0),MATCH((CUADRO!H$4&amp;$E757),'Hoja de Trabajo para listado'!$CD$151:$DC$151,0)),0)</f>
        <v>0</v>
      </c>
      <c r="I757" s="241">
        <f ca="1">+IFERROR(INDEX('Hoja de Trabajo para listado'!$A$155:$Z$1048576,MATCH($A757,'Hoja de Trabajo para listado'!$A$155:$A$1048576,0),MATCH((CUADRO!I$4&amp;$E757),'Hoja de Trabajo para listado'!$A$151:$Z$151,0)),0)+IFERROR(INDEX('Hoja de Trabajo para listado'!$AB$155:$BA$1048576,MATCH($A757,'Hoja de Trabajo para listado'!$AB$155:$AB$1048576,0),MATCH((CUADRO!I$4&amp;$E757),'Hoja de Trabajo para listado'!$AB$151:$BA$151,0)),0)+IFERROR(INDEX('Hoja de Trabajo para listado'!$BC$155:$CB$1048576,MATCH($A757,'Hoja de Trabajo para listado'!$BC$155:$BC$1048576,0),MATCH((CUADRO!I$4&amp;$E757),'Hoja de Trabajo para listado'!$BC$151:$CB$151,0)),0)+IFERROR(INDEX('Hoja de Trabajo para listado'!$DE$153:$DG$274,MATCH($A757,'Hoja de Trabajo para listado'!$DE$153:$DE$1048576,0),MATCH((CUADRO!I$4&amp;$E757),'Hoja de Trabajo para listado'!$DE$151:$DG$151,0)),0)+IFERROR(INDEX('Hoja de Trabajo para listado'!$CD$155:$DC$1048576,MATCH($A757,'Hoja de Trabajo para listado'!$CD$155:$CD$1048576,0),MATCH((CUADRO!I$4&amp;$E757),'Hoja de Trabajo para listado'!$CD$151:$DC$151,0)),0)</f>
        <v>0</v>
      </c>
      <c r="J757" s="241">
        <f ca="1">+IFERROR(INDEX('Hoja de Trabajo para listado'!$A$155:$Z$1048576,MATCH($A757,'Hoja de Trabajo para listado'!$A$155:$A$1048576,0),MATCH((CUADRO!J$4&amp;$E757),'Hoja de Trabajo para listado'!$A$151:$Z$151,0)),0)+IFERROR(INDEX('Hoja de Trabajo para listado'!$AB$155:$BA$1048576,MATCH($A757,'Hoja de Trabajo para listado'!$AB$155:$AB$1048576,0),MATCH((CUADRO!J$4&amp;$E757),'Hoja de Trabajo para listado'!$AB$151:$BA$151,0)),0)+IFERROR(INDEX('Hoja de Trabajo para listado'!$BC$155:$CB$1048576,MATCH($A757,'Hoja de Trabajo para listado'!$BC$155:$BC$1048576,0),MATCH((CUADRO!J$4&amp;$E757),'Hoja de Trabajo para listado'!$BC$151:$CB$151,0)),0)+IFERROR(INDEX('Hoja de Trabajo para listado'!$DE$153:$DG$274,MATCH($A757,'Hoja de Trabajo para listado'!$DE$153:$DE$1048576,0),MATCH((CUADRO!J$4&amp;$E757),'Hoja de Trabajo para listado'!$DE$151:$DG$151,0)),0)+IFERROR(INDEX('Hoja de Trabajo para listado'!$CD$155:$DC$1048576,MATCH($A757,'Hoja de Trabajo para listado'!$CD$155:$CD$1048576,0),MATCH((CUADRO!J$4&amp;$E757),'Hoja de Trabajo para listado'!$CD$151:$DC$151,0)),0)</f>
        <v>0</v>
      </c>
      <c r="K757" s="241">
        <f ca="1">+IFERROR(INDEX('Hoja de Trabajo para listado'!$A$155:$Z$1048576,MATCH($A757,'Hoja de Trabajo para listado'!$A$155:$A$1048576,0),MATCH((CUADRO!K$4&amp;$E757),'Hoja de Trabajo para listado'!$A$151:$Z$151,0)),0)+IFERROR(INDEX('Hoja de Trabajo para listado'!$AB$155:$BA$1048576,MATCH($A757,'Hoja de Trabajo para listado'!$AB$155:$AB$1048576,0),MATCH((CUADRO!K$4&amp;$E757),'Hoja de Trabajo para listado'!$AB$151:$BA$151,0)),0)+IFERROR(INDEX('Hoja de Trabajo para listado'!$BC$155:$CB$1048576,MATCH($A757,'Hoja de Trabajo para listado'!$BC$155:$BC$1048576,0),MATCH((CUADRO!K$4&amp;$E757),'Hoja de Trabajo para listado'!$BC$151:$CB$151,0)),0)+IFERROR(INDEX('Hoja de Trabajo para listado'!$DE$153:$DG$274,MATCH($A757,'Hoja de Trabajo para listado'!$DE$153:$DE$1048576,0),MATCH((CUADRO!K$4&amp;$E757),'Hoja de Trabajo para listado'!$DE$151:$DG$151,0)),0)+IFERROR(INDEX('Hoja de Trabajo para listado'!$CD$155:$DC$1048576,MATCH($A757,'Hoja de Trabajo para listado'!$CD$155:$CD$1048576,0),MATCH((CUADRO!K$4&amp;$E757),'Hoja de Trabajo para listado'!$CD$151:$DC$151,0)),0)</f>
        <v>0</v>
      </c>
      <c r="L757" s="241">
        <f ca="1">+IFERROR(INDEX('Hoja de Trabajo para listado'!$A$155:$Z$1048576,MATCH($A757,'Hoja de Trabajo para listado'!$A$155:$A$1048576,0),MATCH((CUADRO!L$4&amp;$E757),'Hoja de Trabajo para listado'!$A$151:$Z$151,0)),0)+IFERROR(INDEX('Hoja de Trabajo para listado'!$AB$155:$BA$1048576,MATCH($A757,'Hoja de Trabajo para listado'!$AB$155:$AB$1048576,0),MATCH((CUADRO!L$4&amp;$E757),'Hoja de Trabajo para listado'!$AB$151:$BA$151,0)),0)+IFERROR(INDEX('Hoja de Trabajo para listado'!$BC$155:$CB$1048576,MATCH($A757,'Hoja de Trabajo para listado'!$BC$155:$BC$1048576,0),MATCH((CUADRO!L$4&amp;$E757),'Hoja de Trabajo para listado'!$BC$151:$CB$151,0)),0)+IFERROR(INDEX('Hoja de Trabajo para listado'!$DE$153:$DG$274,MATCH($A757,'Hoja de Trabajo para listado'!$DE$153:$DE$1048576,0),MATCH((CUADRO!L$4&amp;$E757),'Hoja de Trabajo para listado'!$DE$151:$DG$151,0)),0)+IFERROR(INDEX('Hoja de Trabajo para listado'!$CD$155:$DC$1048576,MATCH($A757,'Hoja de Trabajo para listado'!$CD$155:$CD$1048576,0),MATCH((CUADRO!L$4&amp;$E757),'Hoja de Trabajo para listado'!$CD$151:$DC$151,0)),0)</f>
        <v>0</v>
      </c>
      <c r="M757" s="241">
        <f ca="1">+IFERROR(INDEX('Hoja de Trabajo para listado'!$A$155:$Z$1048576,MATCH($A757,'Hoja de Trabajo para listado'!$A$155:$A$1048576,0),MATCH((CUADRO!M$4&amp;$E757),'Hoja de Trabajo para listado'!$A$151:$Z$151,0)),0)+IFERROR(INDEX('Hoja de Trabajo para listado'!$AB$155:$BA$1048576,MATCH($A757,'Hoja de Trabajo para listado'!$AB$155:$AB$1048576,0),MATCH((CUADRO!M$4&amp;$E757),'Hoja de Trabajo para listado'!$AB$151:$BA$151,0)),0)+IFERROR(INDEX('Hoja de Trabajo para listado'!$BC$155:$CB$1048576,MATCH($A757,'Hoja de Trabajo para listado'!$BC$155:$BC$1048576,0),MATCH((CUADRO!M$4&amp;$E757),'Hoja de Trabajo para listado'!$BC$151:$CB$151,0)),0)+IFERROR(INDEX('Hoja de Trabajo para listado'!$DE$153:$DG$274,MATCH($A757,'Hoja de Trabajo para listado'!$DE$153:$DE$1048576,0),MATCH((CUADRO!M$4&amp;$E757),'Hoja de Trabajo para listado'!$DE$151:$DG$151,0)),0)+IFERROR(INDEX('Hoja de Trabajo para listado'!$CD$155:$DC$1048576,MATCH($A757,'Hoja de Trabajo para listado'!$CD$155:$CD$1048576,0),MATCH((CUADRO!M$4&amp;$E757),'Hoja de Trabajo para listado'!$CD$151:$DC$151,0)),0)</f>
        <v>0</v>
      </c>
      <c r="N757" s="241">
        <f ca="1">+IFERROR(INDEX('Hoja de Trabajo para listado'!$A$155:$Z$1048576,MATCH($A757,'Hoja de Trabajo para listado'!$A$155:$A$1048576,0),MATCH((CUADRO!N$4&amp;$E757),'Hoja de Trabajo para listado'!$A$151:$Z$151,0)),0)+IFERROR(INDEX('Hoja de Trabajo para listado'!$AB$155:$BA$1048576,MATCH($A757,'Hoja de Trabajo para listado'!$AB$155:$AB$1048576,0),MATCH((CUADRO!N$4&amp;$E757),'Hoja de Trabajo para listado'!$AB$151:$BA$151,0)),0)+IFERROR(INDEX('Hoja de Trabajo para listado'!$BC$155:$CB$1048576,MATCH($A757,'Hoja de Trabajo para listado'!$BC$155:$BC$1048576,0),MATCH((CUADRO!N$4&amp;$E757),'Hoja de Trabajo para listado'!$BC$151:$CB$151,0)),0)+IFERROR(INDEX('Hoja de Trabajo para listado'!$DE$153:$DG$274,MATCH($A757,'Hoja de Trabajo para listado'!$DE$153:$DE$1048576,0),MATCH((CUADRO!N$4&amp;$E757),'Hoja de Trabajo para listado'!$DE$151:$DG$151,0)),0)+IFERROR(INDEX('Hoja de Trabajo para listado'!$CD$155:$DC$1048576,MATCH($A757,'Hoja de Trabajo para listado'!$CD$155:$CD$1048576,0),MATCH((CUADRO!N$4&amp;$E757),'Hoja de Trabajo para listado'!$CD$151:$DC$151,0)),0)</f>
        <v>0</v>
      </c>
      <c r="O757" s="241">
        <f ca="1">+IFERROR(INDEX('Hoja de Trabajo para listado'!$A$155:$Z$1048576,MATCH($A757,'Hoja de Trabajo para listado'!$A$155:$A$1048576,0),MATCH((CUADRO!O$4&amp;$E757),'Hoja de Trabajo para listado'!$A$151:$Z$151,0)),0)+IFERROR(INDEX('Hoja de Trabajo para listado'!$AB$155:$BA$1048576,MATCH($A757,'Hoja de Trabajo para listado'!$AB$155:$AB$1048576,0),MATCH((CUADRO!O$4&amp;$E757),'Hoja de Trabajo para listado'!$AB$151:$BA$151,0)),0)+IFERROR(INDEX('Hoja de Trabajo para listado'!$BC$155:$CB$1048576,MATCH($A757,'Hoja de Trabajo para listado'!$BC$155:$BC$1048576,0),MATCH((CUADRO!O$4&amp;$E757),'Hoja de Trabajo para listado'!$BC$151:$CB$151,0)),0)+IFERROR(INDEX('Hoja de Trabajo para listado'!$DE$153:$DG$274,MATCH($A757,'Hoja de Trabajo para listado'!$DE$153:$DE$1048576,0),MATCH((CUADRO!O$4&amp;$E757),'Hoja de Trabajo para listado'!$DE$151:$DG$151,0)),0)+IFERROR(INDEX('Hoja de Trabajo para listado'!$CD$155:$DC$1048576,MATCH($A757,'Hoja de Trabajo para listado'!$CD$155:$CD$1048576,0),MATCH((CUADRO!O$4&amp;$E757),'Hoja de Trabajo para listado'!$CD$151:$DC$151,0)),0)</f>
        <v>0</v>
      </c>
      <c r="P757" s="241">
        <f ca="1">+IFERROR(INDEX('Hoja de Trabajo para listado'!$A$155:$Z$1048576,MATCH($A757,'Hoja de Trabajo para listado'!$A$155:$A$1048576,0),MATCH((CUADRO!P$4&amp;$E757),'Hoja de Trabajo para listado'!$A$151:$Z$151,0)),0)+IFERROR(INDEX('Hoja de Trabajo para listado'!$AB$155:$BA$1048576,MATCH($A757,'Hoja de Trabajo para listado'!$AB$155:$AB$1048576,0),MATCH((CUADRO!P$4&amp;$E757),'Hoja de Trabajo para listado'!$AB$151:$BA$151,0)),0)+IFERROR(INDEX('Hoja de Trabajo para listado'!$BC$155:$CB$1048576,MATCH($A757,'Hoja de Trabajo para listado'!$BC$155:$BC$1048576,0),MATCH((CUADRO!P$4&amp;$E757),'Hoja de Trabajo para listado'!$BC$151:$CB$151,0)),0)+IFERROR(INDEX('Hoja de Trabajo para listado'!$DE$153:$DG$274,MATCH($A757,'Hoja de Trabajo para listado'!$DE$153:$DE$1048576,0),MATCH((CUADRO!P$4&amp;$E757),'Hoja de Trabajo para listado'!$DE$151:$DG$151,0)),0)+IFERROR(INDEX('Hoja de Trabajo para listado'!$CD$155:$DC$1048576,MATCH($A757,'Hoja de Trabajo para listado'!$CD$155:$CD$1048576,0),MATCH((CUADRO!P$4&amp;$E757),'Hoja de Trabajo para listado'!$CD$151:$DC$151,0)),0)</f>
        <v>0</v>
      </c>
      <c r="Q757" s="241">
        <f ca="1">+IFERROR(INDEX('Hoja de Trabajo para listado'!$A$155:$Z$1048576,MATCH($A757,'Hoja de Trabajo para listado'!$A$155:$A$1048576,0),MATCH((CUADRO!Q$4&amp;$E757),'Hoja de Trabajo para listado'!$A$151:$Z$151,0)),0)+IFERROR(INDEX('Hoja de Trabajo para listado'!$AB$155:$BA$1048576,MATCH($A757,'Hoja de Trabajo para listado'!$AB$155:$AB$1048576,0),MATCH((CUADRO!Q$4&amp;$E757),'Hoja de Trabajo para listado'!$AB$151:$BA$151,0)),0)+IFERROR(INDEX('Hoja de Trabajo para listado'!$BC$155:$CB$1048576,MATCH($A757,'Hoja de Trabajo para listado'!$BC$155:$BC$1048576,0),MATCH((CUADRO!Q$4&amp;$E757),'Hoja de Trabajo para listado'!$BC$151:$CB$151,0)),0)+IFERROR(INDEX('Hoja de Trabajo para listado'!$DE$153:$DG$274,MATCH($A757,'Hoja de Trabajo para listado'!$DE$153:$DE$1048576,0),MATCH((CUADRO!Q$4&amp;$E757),'Hoja de Trabajo para listado'!$DE$151:$DG$151,0)),0)+IFERROR(INDEX('Hoja de Trabajo para listado'!$CD$155:$DC$1048576,MATCH($A757,'Hoja de Trabajo para listado'!$CD$155:$CD$1048576,0),MATCH((CUADRO!Q$4&amp;$E757),'Hoja de Trabajo para listado'!$CD$151:$DC$151,0)),0)</f>
        <v>0</v>
      </c>
      <c r="R757" s="241">
        <f t="shared" ca="1" si="22"/>
        <v>0</v>
      </c>
      <c r="S757" s="247"/>
      <c r="T757" s="241">
        <f ca="1">+T758</f>
        <v>0</v>
      </c>
      <c r="U757" s="240">
        <f t="shared" si="23"/>
        <v>1</v>
      </c>
    </row>
    <row r="758" spans="1:21" customFormat="1" ht="15" hidden="1" customHeight="1">
      <c r="A758" s="32">
        <v>1343</v>
      </c>
      <c r="B758" s="382"/>
      <c r="C758" s="245" t="str">
        <f>+VLOOKUP(A758,bd_lista!$A$3:$C$592,3,FALSE)</f>
        <v>Gobierno Autónomo Municipal de Vila Vila</v>
      </c>
      <c r="D758" s="384"/>
      <c r="E758" s="242" t="s">
        <v>684</v>
      </c>
      <c r="F758" s="241">
        <f ca="1">+IFERROR(INDEX('Hoja de Trabajo para listado'!$A$155:$Z$1048576,MATCH($A758,'Hoja de Trabajo para listado'!$A$155:$A$1048576,0),MATCH((CUADRO!F$4&amp;$E758),'Hoja de Trabajo para listado'!$A$151:$Z$151,0)),0)+IFERROR(INDEX('Hoja de Trabajo para listado'!$AB$155:$BA$1048576,MATCH($A758,'Hoja de Trabajo para listado'!$AB$155:$AB$1048576,0),MATCH((CUADRO!F$4&amp;$E758),'Hoja de Trabajo para listado'!$AB$151:$BA$151,0)),0)+IFERROR(INDEX('Hoja de Trabajo para listado'!$BC$155:$CB$1048576,MATCH($A758,'Hoja de Trabajo para listado'!$BC$155:$BC$1048576,0),MATCH((CUADRO!F$4&amp;$E758),'Hoja de Trabajo para listado'!$BC$151:$CB$151,0)),0)+IFERROR(INDEX('Hoja de Trabajo para listado'!$DE$153:$DG$274,MATCH($A758,'Hoja de Trabajo para listado'!$DE$153:$DE$1048576,0),MATCH((CUADRO!F$4&amp;$E758),'Hoja de Trabajo para listado'!$DE$151:$DG$151,0)),0)+IFERROR(INDEX('Hoja de Trabajo para listado'!$CD$155:$DC$1048576,MATCH($A758,'Hoja de Trabajo para listado'!$CD$155:$CD$1048576,0),MATCH((CUADRO!F$4&amp;$E758),'Hoja de Trabajo para listado'!$CD$151:$DC$151,0)),0)</f>
        <v>0</v>
      </c>
      <c r="G758" s="241">
        <f ca="1">+IFERROR(INDEX('Hoja de Trabajo para listado'!$A$155:$Z$1048576,MATCH($A758,'Hoja de Trabajo para listado'!$A$155:$A$1048576,0),MATCH((CUADRO!G$4&amp;$E758),'Hoja de Trabajo para listado'!$A$151:$Z$151,0)),0)+IFERROR(INDEX('Hoja de Trabajo para listado'!$AB$155:$BA$1048576,MATCH($A758,'Hoja de Trabajo para listado'!$AB$155:$AB$1048576,0),MATCH((CUADRO!G$4&amp;$E758),'Hoja de Trabajo para listado'!$AB$151:$BA$151,0)),0)+IFERROR(INDEX('Hoja de Trabajo para listado'!$BC$155:$CB$1048576,MATCH($A758,'Hoja de Trabajo para listado'!$BC$155:$BC$1048576,0),MATCH((CUADRO!G$4&amp;$E758),'Hoja de Trabajo para listado'!$BC$151:$CB$151,0)),0)+IFERROR(INDEX('Hoja de Trabajo para listado'!$DE$153:$DG$274,MATCH($A758,'Hoja de Trabajo para listado'!$DE$153:$DE$1048576,0),MATCH((CUADRO!G$4&amp;$E758),'Hoja de Trabajo para listado'!$DE$151:$DG$151,0)),0)+IFERROR(INDEX('Hoja de Trabajo para listado'!$CD$155:$DC$1048576,MATCH($A758,'Hoja de Trabajo para listado'!$CD$155:$CD$1048576,0),MATCH((CUADRO!G$4&amp;$E758),'Hoja de Trabajo para listado'!$CD$151:$DC$151,0)),0)</f>
        <v>0</v>
      </c>
      <c r="H758" s="241">
        <f ca="1">+IFERROR(INDEX('Hoja de Trabajo para listado'!$A$155:$Z$1048576,MATCH($A758,'Hoja de Trabajo para listado'!$A$155:$A$1048576,0),MATCH((CUADRO!H$4&amp;$E758),'Hoja de Trabajo para listado'!$A$151:$Z$151,0)),0)+IFERROR(INDEX('Hoja de Trabajo para listado'!$AB$155:$BA$1048576,MATCH($A758,'Hoja de Trabajo para listado'!$AB$155:$AB$1048576,0),MATCH((CUADRO!H$4&amp;$E758),'Hoja de Trabajo para listado'!$AB$151:$BA$151,0)),0)+IFERROR(INDEX('Hoja de Trabajo para listado'!$BC$155:$CB$1048576,MATCH($A758,'Hoja de Trabajo para listado'!$BC$155:$BC$1048576,0),MATCH((CUADRO!H$4&amp;$E758),'Hoja de Trabajo para listado'!$BC$151:$CB$151,0)),0)+IFERROR(INDEX('Hoja de Trabajo para listado'!$DE$153:$DG$274,MATCH($A758,'Hoja de Trabajo para listado'!$DE$153:$DE$1048576,0),MATCH((CUADRO!H$4&amp;$E758),'Hoja de Trabajo para listado'!$DE$151:$DG$151,0)),0)+IFERROR(INDEX('Hoja de Trabajo para listado'!$CD$155:$DC$1048576,MATCH($A758,'Hoja de Trabajo para listado'!$CD$155:$CD$1048576,0),MATCH((CUADRO!H$4&amp;$E758),'Hoja de Trabajo para listado'!$CD$151:$DC$151,0)),0)</f>
        <v>0</v>
      </c>
      <c r="I758" s="241">
        <f ca="1">+IFERROR(INDEX('Hoja de Trabajo para listado'!$A$155:$Z$1048576,MATCH($A758,'Hoja de Trabajo para listado'!$A$155:$A$1048576,0),MATCH((CUADRO!I$4&amp;$E758),'Hoja de Trabajo para listado'!$A$151:$Z$151,0)),0)+IFERROR(INDEX('Hoja de Trabajo para listado'!$AB$155:$BA$1048576,MATCH($A758,'Hoja de Trabajo para listado'!$AB$155:$AB$1048576,0),MATCH((CUADRO!I$4&amp;$E758),'Hoja de Trabajo para listado'!$AB$151:$BA$151,0)),0)+IFERROR(INDEX('Hoja de Trabajo para listado'!$BC$155:$CB$1048576,MATCH($A758,'Hoja de Trabajo para listado'!$BC$155:$BC$1048576,0),MATCH((CUADRO!I$4&amp;$E758),'Hoja de Trabajo para listado'!$BC$151:$CB$151,0)),0)+IFERROR(INDEX('Hoja de Trabajo para listado'!$DE$153:$DG$274,MATCH($A758,'Hoja de Trabajo para listado'!$DE$153:$DE$1048576,0),MATCH((CUADRO!I$4&amp;$E758),'Hoja de Trabajo para listado'!$DE$151:$DG$151,0)),0)+IFERROR(INDEX('Hoja de Trabajo para listado'!$CD$155:$DC$1048576,MATCH($A758,'Hoja de Trabajo para listado'!$CD$155:$CD$1048576,0),MATCH((CUADRO!I$4&amp;$E758),'Hoja de Trabajo para listado'!$CD$151:$DC$151,0)),0)</f>
        <v>0</v>
      </c>
      <c r="J758" s="241">
        <f ca="1">+IFERROR(INDEX('Hoja de Trabajo para listado'!$A$155:$Z$1048576,MATCH($A758,'Hoja de Trabajo para listado'!$A$155:$A$1048576,0),MATCH((CUADRO!J$4&amp;$E758),'Hoja de Trabajo para listado'!$A$151:$Z$151,0)),0)+IFERROR(INDEX('Hoja de Trabajo para listado'!$AB$155:$BA$1048576,MATCH($A758,'Hoja de Trabajo para listado'!$AB$155:$AB$1048576,0),MATCH((CUADRO!J$4&amp;$E758),'Hoja de Trabajo para listado'!$AB$151:$BA$151,0)),0)+IFERROR(INDEX('Hoja de Trabajo para listado'!$BC$155:$CB$1048576,MATCH($A758,'Hoja de Trabajo para listado'!$BC$155:$BC$1048576,0),MATCH((CUADRO!J$4&amp;$E758),'Hoja de Trabajo para listado'!$BC$151:$CB$151,0)),0)+IFERROR(INDEX('Hoja de Trabajo para listado'!$DE$153:$DG$274,MATCH($A758,'Hoja de Trabajo para listado'!$DE$153:$DE$1048576,0),MATCH((CUADRO!J$4&amp;$E758),'Hoja de Trabajo para listado'!$DE$151:$DG$151,0)),0)+IFERROR(INDEX('Hoja de Trabajo para listado'!$CD$155:$DC$1048576,MATCH($A758,'Hoja de Trabajo para listado'!$CD$155:$CD$1048576,0),MATCH((CUADRO!J$4&amp;$E758),'Hoja de Trabajo para listado'!$CD$151:$DC$151,0)),0)</f>
        <v>0</v>
      </c>
      <c r="K758" s="241">
        <f ca="1">+IFERROR(INDEX('Hoja de Trabajo para listado'!$A$155:$Z$1048576,MATCH($A758,'Hoja de Trabajo para listado'!$A$155:$A$1048576,0),MATCH((CUADRO!K$4&amp;$E758),'Hoja de Trabajo para listado'!$A$151:$Z$151,0)),0)+IFERROR(INDEX('Hoja de Trabajo para listado'!$AB$155:$BA$1048576,MATCH($A758,'Hoja de Trabajo para listado'!$AB$155:$AB$1048576,0),MATCH((CUADRO!K$4&amp;$E758),'Hoja de Trabajo para listado'!$AB$151:$BA$151,0)),0)+IFERROR(INDEX('Hoja de Trabajo para listado'!$BC$155:$CB$1048576,MATCH($A758,'Hoja de Trabajo para listado'!$BC$155:$BC$1048576,0),MATCH((CUADRO!K$4&amp;$E758),'Hoja de Trabajo para listado'!$BC$151:$CB$151,0)),0)+IFERROR(INDEX('Hoja de Trabajo para listado'!$DE$153:$DG$274,MATCH($A758,'Hoja de Trabajo para listado'!$DE$153:$DE$1048576,0),MATCH((CUADRO!K$4&amp;$E758),'Hoja de Trabajo para listado'!$DE$151:$DG$151,0)),0)+IFERROR(INDEX('Hoja de Trabajo para listado'!$CD$155:$DC$1048576,MATCH($A758,'Hoja de Trabajo para listado'!$CD$155:$CD$1048576,0),MATCH((CUADRO!K$4&amp;$E758),'Hoja de Trabajo para listado'!$CD$151:$DC$151,0)),0)</f>
        <v>0</v>
      </c>
      <c r="L758" s="241">
        <f ca="1">+IFERROR(INDEX('Hoja de Trabajo para listado'!$A$155:$Z$1048576,MATCH($A758,'Hoja de Trabajo para listado'!$A$155:$A$1048576,0),MATCH((CUADRO!L$4&amp;$E758),'Hoja de Trabajo para listado'!$A$151:$Z$151,0)),0)+IFERROR(INDEX('Hoja de Trabajo para listado'!$AB$155:$BA$1048576,MATCH($A758,'Hoja de Trabajo para listado'!$AB$155:$AB$1048576,0),MATCH((CUADRO!L$4&amp;$E758),'Hoja de Trabajo para listado'!$AB$151:$BA$151,0)),0)+IFERROR(INDEX('Hoja de Trabajo para listado'!$BC$155:$CB$1048576,MATCH($A758,'Hoja de Trabajo para listado'!$BC$155:$BC$1048576,0),MATCH((CUADRO!L$4&amp;$E758),'Hoja de Trabajo para listado'!$BC$151:$CB$151,0)),0)+IFERROR(INDEX('Hoja de Trabajo para listado'!$DE$153:$DG$274,MATCH($A758,'Hoja de Trabajo para listado'!$DE$153:$DE$1048576,0),MATCH((CUADRO!L$4&amp;$E758),'Hoja de Trabajo para listado'!$DE$151:$DG$151,0)),0)+IFERROR(INDEX('Hoja de Trabajo para listado'!$CD$155:$DC$1048576,MATCH($A758,'Hoja de Trabajo para listado'!$CD$155:$CD$1048576,0),MATCH((CUADRO!L$4&amp;$E758),'Hoja de Trabajo para listado'!$CD$151:$DC$151,0)),0)</f>
        <v>0</v>
      </c>
      <c r="M758" s="241">
        <f ca="1">+IFERROR(INDEX('Hoja de Trabajo para listado'!$A$155:$Z$1048576,MATCH($A758,'Hoja de Trabajo para listado'!$A$155:$A$1048576,0),MATCH((CUADRO!M$4&amp;$E758),'Hoja de Trabajo para listado'!$A$151:$Z$151,0)),0)+IFERROR(INDEX('Hoja de Trabajo para listado'!$AB$155:$BA$1048576,MATCH($A758,'Hoja de Trabajo para listado'!$AB$155:$AB$1048576,0),MATCH((CUADRO!M$4&amp;$E758),'Hoja de Trabajo para listado'!$AB$151:$BA$151,0)),0)+IFERROR(INDEX('Hoja de Trabajo para listado'!$BC$155:$CB$1048576,MATCH($A758,'Hoja de Trabajo para listado'!$BC$155:$BC$1048576,0),MATCH((CUADRO!M$4&amp;$E758),'Hoja de Trabajo para listado'!$BC$151:$CB$151,0)),0)+IFERROR(INDEX('Hoja de Trabajo para listado'!$DE$153:$DG$274,MATCH($A758,'Hoja de Trabajo para listado'!$DE$153:$DE$1048576,0),MATCH((CUADRO!M$4&amp;$E758),'Hoja de Trabajo para listado'!$DE$151:$DG$151,0)),0)+IFERROR(INDEX('Hoja de Trabajo para listado'!$CD$155:$DC$1048576,MATCH($A758,'Hoja de Trabajo para listado'!$CD$155:$CD$1048576,0),MATCH((CUADRO!M$4&amp;$E758),'Hoja de Trabajo para listado'!$CD$151:$DC$151,0)),0)</f>
        <v>0</v>
      </c>
      <c r="N758" s="241">
        <f ca="1">+IFERROR(INDEX('Hoja de Trabajo para listado'!$A$155:$Z$1048576,MATCH($A758,'Hoja de Trabajo para listado'!$A$155:$A$1048576,0),MATCH((CUADRO!N$4&amp;$E758),'Hoja de Trabajo para listado'!$A$151:$Z$151,0)),0)+IFERROR(INDEX('Hoja de Trabajo para listado'!$AB$155:$BA$1048576,MATCH($A758,'Hoja de Trabajo para listado'!$AB$155:$AB$1048576,0),MATCH((CUADRO!N$4&amp;$E758),'Hoja de Trabajo para listado'!$AB$151:$BA$151,0)),0)+IFERROR(INDEX('Hoja de Trabajo para listado'!$BC$155:$CB$1048576,MATCH($A758,'Hoja de Trabajo para listado'!$BC$155:$BC$1048576,0),MATCH((CUADRO!N$4&amp;$E758),'Hoja de Trabajo para listado'!$BC$151:$CB$151,0)),0)+IFERROR(INDEX('Hoja de Trabajo para listado'!$DE$153:$DG$274,MATCH($A758,'Hoja de Trabajo para listado'!$DE$153:$DE$1048576,0),MATCH((CUADRO!N$4&amp;$E758),'Hoja de Trabajo para listado'!$DE$151:$DG$151,0)),0)+IFERROR(INDEX('Hoja de Trabajo para listado'!$CD$155:$DC$1048576,MATCH($A758,'Hoja de Trabajo para listado'!$CD$155:$CD$1048576,0),MATCH((CUADRO!N$4&amp;$E758),'Hoja de Trabajo para listado'!$CD$151:$DC$151,0)),0)</f>
        <v>0</v>
      </c>
      <c r="O758" s="241">
        <f ca="1">+IFERROR(INDEX('Hoja de Trabajo para listado'!$A$155:$Z$1048576,MATCH($A758,'Hoja de Trabajo para listado'!$A$155:$A$1048576,0),MATCH((CUADRO!O$4&amp;$E758),'Hoja de Trabajo para listado'!$A$151:$Z$151,0)),0)+IFERROR(INDEX('Hoja de Trabajo para listado'!$AB$155:$BA$1048576,MATCH($A758,'Hoja de Trabajo para listado'!$AB$155:$AB$1048576,0),MATCH((CUADRO!O$4&amp;$E758),'Hoja de Trabajo para listado'!$AB$151:$BA$151,0)),0)+IFERROR(INDEX('Hoja de Trabajo para listado'!$BC$155:$CB$1048576,MATCH($A758,'Hoja de Trabajo para listado'!$BC$155:$BC$1048576,0),MATCH((CUADRO!O$4&amp;$E758),'Hoja de Trabajo para listado'!$BC$151:$CB$151,0)),0)+IFERROR(INDEX('Hoja de Trabajo para listado'!$DE$153:$DG$274,MATCH($A758,'Hoja de Trabajo para listado'!$DE$153:$DE$1048576,0),MATCH((CUADRO!O$4&amp;$E758),'Hoja de Trabajo para listado'!$DE$151:$DG$151,0)),0)+IFERROR(INDEX('Hoja de Trabajo para listado'!$CD$155:$DC$1048576,MATCH($A758,'Hoja de Trabajo para listado'!$CD$155:$CD$1048576,0),MATCH((CUADRO!O$4&amp;$E758),'Hoja de Trabajo para listado'!$CD$151:$DC$151,0)),0)</f>
        <v>0</v>
      </c>
      <c r="P758" s="241">
        <f ca="1">+IFERROR(INDEX('Hoja de Trabajo para listado'!$A$155:$Z$1048576,MATCH($A758,'Hoja de Trabajo para listado'!$A$155:$A$1048576,0),MATCH((CUADRO!P$4&amp;$E758),'Hoja de Trabajo para listado'!$A$151:$Z$151,0)),0)+IFERROR(INDEX('Hoja de Trabajo para listado'!$AB$155:$BA$1048576,MATCH($A758,'Hoja de Trabajo para listado'!$AB$155:$AB$1048576,0),MATCH((CUADRO!P$4&amp;$E758),'Hoja de Trabajo para listado'!$AB$151:$BA$151,0)),0)+IFERROR(INDEX('Hoja de Trabajo para listado'!$BC$155:$CB$1048576,MATCH($A758,'Hoja de Trabajo para listado'!$BC$155:$BC$1048576,0),MATCH((CUADRO!P$4&amp;$E758),'Hoja de Trabajo para listado'!$BC$151:$CB$151,0)),0)+IFERROR(INDEX('Hoja de Trabajo para listado'!$DE$153:$DG$274,MATCH($A758,'Hoja de Trabajo para listado'!$DE$153:$DE$1048576,0),MATCH((CUADRO!P$4&amp;$E758),'Hoja de Trabajo para listado'!$DE$151:$DG$151,0)),0)+IFERROR(INDEX('Hoja de Trabajo para listado'!$CD$155:$DC$1048576,MATCH($A758,'Hoja de Trabajo para listado'!$CD$155:$CD$1048576,0),MATCH((CUADRO!P$4&amp;$E758),'Hoja de Trabajo para listado'!$CD$151:$DC$151,0)),0)</f>
        <v>0</v>
      </c>
      <c r="Q758" s="241">
        <f ca="1">+IFERROR(INDEX('Hoja de Trabajo para listado'!$A$155:$Z$1048576,MATCH($A758,'Hoja de Trabajo para listado'!$A$155:$A$1048576,0),MATCH((CUADRO!Q$4&amp;$E758),'Hoja de Trabajo para listado'!$A$151:$Z$151,0)),0)+IFERROR(INDEX('Hoja de Trabajo para listado'!$AB$155:$BA$1048576,MATCH($A758,'Hoja de Trabajo para listado'!$AB$155:$AB$1048576,0),MATCH((CUADRO!Q$4&amp;$E758),'Hoja de Trabajo para listado'!$AB$151:$BA$151,0)),0)+IFERROR(INDEX('Hoja de Trabajo para listado'!$BC$155:$CB$1048576,MATCH($A758,'Hoja de Trabajo para listado'!$BC$155:$BC$1048576,0),MATCH((CUADRO!Q$4&amp;$E758),'Hoja de Trabajo para listado'!$BC$151:$CB$151,0)),0)+IFERROR(INDEX('Hoja de Trabajo para listado'!$DE$153:$DG$274,MATCH($A758,'Hoja de Trabajo para listado'!$DE$153:$DE$1048576,0),MATCH((CUADRO!Q$4&amp;$E758),'Hoja de Trabajo para listado'!$DE$151:$DG$151,0)),0)+IFERROR(INDEX('Hoja de Trabajo para listado'!$CD$155:$DC$1048576,MATCH($A758,'Hoja de Trabajo para listado'!$CD$155:$CD$1048576,0),MATCH((CUADRO!Q$4&amp;$E758),'Hoja de Trabajo para listado'!$CD$151:$DC$151,0)),0)</f>
        <v>0</v>
      </c>
      <c r="R758" s="241">
        <f t="shared" ca="1" si="22"/>
        <v>0</v>
      </c>
      <c r="S758" s="247">
        <f ca="1">+R757+R758</f>
        <v>0</v>
      </c>
      <c r="T758" s="241">
        <f ca="1">+S758</f>
        <v>0</v>
      </c>
      <c r="U758" s="240">
        <f t="shared" si="23"/>
        <v>2</v>
      </c>
    </row>
    <row r="759" spans="1:21" customFormat="1" ht="15" hidden="1" customHeight="1">
      <c r="A759" s="32">
        <v>1344</v>
      </c>
      <c r="B759" s="381">
        <f>+A759</f>
        <v>1344</v>
      </c>
      <c r="C759" s="245" t="str">
        <f>+VLOOKUP(A759,bd_lista!$A$3:$C$592,3,FALSE)</f>
        <v>Gobierno Autónomo Municipal de Alalay</v>
      </c>
      <c r="D759" s="383" t="str">
        <f>+C759</f>
        <v>Gobierno Autónomo Municipal de Alalay</v>
      </c>
      <c r="E759" s="240" t="s">
        <v>683</v>
      </c>
      <c r="F759" s="241">
        <f ca="1">+IFERROR(INDEX('Hoja de Trabajo para listado'!$A$155:$Z$1048576,MATCH($A759,'Hoja de Trabajo para listado'!$A$155:$A$1048576,0),MATCH((CUADRO!F$4&amp;$E759),'Hoja de Trabajo para listado'!$A$151:$Z$151,0)),0)+IFERROR(INDEX('Hoja de Trabajo para listado'!$AB$155:$BA$1048576,MATCH($A759,'Hoja de Trabajo para listado'!$AB$155:$AB$1048576,0),MATCH((CUADRO!F$4&amp;$E759),'Hoja de Trabajo para listado'!$AB$151:$BA$151,0)),0)+IFERROR(INDEX('Hoja de Trabajo para listado'!$BC$155:$CB$1048576,MATCH($A759,'Hoja de Trabajo para listado'!$BC$155:$BC$1048576,0),MATCH((CUADRO!F$4&amp;$E759),'Hoja de Trabajo para listado'!$BC$151:$CB$151,0)),0)+IFERROR(INDEX('Hoja de Trabajo para listado'!$DE$153:$DG$274,MATCH($A759,'Hoja de Trabajo para listado'!$DE$153:$DE$1048576,0),MATCH((CUADRO!F$4&amp;$E759),'Hoja de Trabajo para listado'!$DE$151:$DG$151,0)),0)+IFERROR(INDEX('Hoja de Trabajo para listado'!$CD$155:$DC$1048576,MATCH($A759,'Hoja de Trabajo para listado'!$CD$155:$CD$1048576,0),MATCH((CUADRO!F$4&amp;$E759),'Hoja de Trabajo para listado'!$CD$151:$DC$151,0)),0)</f>
        <v>0</v>
      </c>
      <c r="G759" s="241">
        <f ca="1">+IFERROR(INDEX('Hoja de Trabajo para listado'!$A$155:$Z$1048576,MATCH($A759,'Hoja de Trabajo para listado'!$A$155:$A$1048576,0),MATCH((CUADRO!G$4&amp;$E759),'Hoja de Trabajo para listado'!$A$151:$Z$151,0)),0)+IFERROR(INDEX('Hoja de Trabajo para listado'!$AB$155:$BA$1048576,MATCH($A759,'Hoja de Trabajo para listado'!$AB$155:$AB$1048576,0),MATCH((CUADRO!G$4&amp;$E759),'Hoja de Trabajo para listado'!$AB$151:$BA$151,0)),0)+IFERROR(INDEX('Hoja de Trabajo para listado'!$BC$155:$CB$1048576,MATCH($A759,'Hoja de Trabajo para listado'!$BC$155:$BC$1048576,0),MATCH((CUADRO!G$4&amp;$E759),'Hoja de Trabajo para listado'!$BC$151:$CB$151,0)),0)+IFERROR(INDEX('Hoja de Trabajo para listado'!$DE$153:$DG$274,MATCH($A759,'Hoja de Trabajo para listado'!$DE$153:$DE$1048576,0),MATCH((CUADRO!G$4&amp;$E759),'Hoja de Trabajo para listado'!$DE$151:$DG$151,0)),0)+IFERROR(INDEX('Hoja de Trabajo para listado'!$CD$155:$DC$1048576,MATCH($A759,'Hoja de Trabajo para listado'!$CD$155:$CD$1048576,0),MATCH((CUADRO!G$4&amp;$E759),'Hoja de Trabajo para listado'!$CD$151:$DC$151,0)),0)</f>
        <v>0</v>
      </c>
      <c r="H759" s="241">
        <f ca="1">+IFERROR(INDEX('Hoja de Trabajo para listado'!$A$155:$Z$1048576,MATCH($A759,'Hoja de Trabajo para listado'!$A$155:$A$1048576,0),MATCH((CUADRO!H$4&amp;$E759),'Hoja de Trabajo para listado'!$A$151:$Z$151,0)),0)+IFERROR(INDEX('Hoja de Trabajo para listado'!$AB$155:$BA$1048576,MATCH($A759,'Hoja de Trabajo para listado'!$AB$155:$AB$1048576,0),MATCH((CUADRO!H$4&amp;$E759),'Hoja de Trabajo para listado'!$AB$151:$BA$151,0)),0)+IFERROR(INDEX('Hoja de Trabajo para listado'!$BC$155:$CB$1048576,MATCH($A759,'Hoja de Trabajo para listado'!$BC$155:$BC$1048576,0),MATCH((CUADRO!H$4&amp;$E759),'Hoja de Trabajo para listado'!$BC$151:$CB$151,0)),0)+IFERROR(INDEX('Hoja de Trabajo para listado'!$DE$153:$DG$274,MATCH($A759,'Hoja de Trabajo para listado'!$DE$153:$DE$1048576,0),MATCH((CUADRO!H$4&amp;$E759),'Hoja de Trabajo para listado'!$DE$151:$DG$151,0)),0)+IFERROR(INDEX('Hoja de Trabajo para listado'!$CD$155:$DC$1048576,MATCH($A759,'Hoja de Trabajo para listado'!$CD$155:$CD$1048576,0),MATCH((CUADRO!H$4&amp;$E759),'Hoja de Trabajo para listado'!$CD$151:$DC$151,0)),0)</f>
        <v>0</v>
      </c>
      <c r="I759" s="241">
        <f ca="1">+IFERROR(INDEX('Hoja de Trabajo para listado'!$A$155:$Z$1048576,MATCH($A759,'Hoja de Trabajo para listado'!$A$155:$A$1048576,0),MATCH((CUADRO!I$4&amp;$E759),'Hoja de Trabajo para listado'!$A$151:$Z$151,0)),0)+IFERROR(INDEX('Hoja de Trabajo para listado'!$AB$155:$BA$1048576,MATCH($A759,'Hoja de Trabajo para listado'!$AB$155:$AB$1048576,0),MATCH((CUADRO!I$4&amp;$E759),'Hoja de Trabajo para listado'!$AB$151:$BA$151,0)),0)+IFERROR(INDEX('Hoja de Trabajo para listado'!$BC$155:$CB$1048576,MATCH($A759,'Hoja de Trabajo para listado'!$BC$155:$BC$1048576,0),MATCH((CUADRO!I$4&amp;$E759),'Hoja de Trabajo para listado'!$BC$151:$CB$151,0)),0)+IFERROR(INDEX('Hoja de Trabajo para listado'!$DE$153:$DG$274,MATCH($A759,'Hoja de Trabajo para listado'!$DE$153:$DE$1048576,0),MATCH((CUADRO!I$4&amp;$E759),'Hoja de Trabajo para listado'!$DE$151:$DG$151,0)),0)+IFERROR(INDEX('Hoja de Trabajo para listado'!$CD$155:$DC$1048576,MATCH($A759,'Hoja de Trabajo para listado'!$CD$155:$CD$1048576,0),MATCH((CUADRO!I$4&amp;$E759),'Hoja de Trabajo para listado'!$CD$151:$DC$151,0)),0)</f>
        <v>0</v>
      </c>
      <c r="J759" s="241">
        <f ca="1">+IFERROR(INDEX('Hoja de Trabajo para listado'!$A$155:$Z$1048576,MATCH($A759,'Hoja de Trabajo para listado'!$A$155:$A$1048576,0),MATCH((CUADRO!J$4&amp;$E759),'Hoja de Trabajo para listado'!$A$151:$Z$151,0)),0)+IFERROR(INDEX('Hoja de Trabajo para listado'!$AB$155:$BA$1048576,MATCH($A759,'Hoja de Trabajo para listado'!$AB$155:$AB$1048576,0),MATCH((CUADRO!J$4&amp;$E759),'Hoja de Trabajo para listado'!$AB$151:$BA$151,0)),0)+IFERROR(INDEX('Hoja de Trabajo para listado'!$BC$155:$CB$1048576,MATCH($A759,'Hoja de Trabajo para listado'!$BC$155:$BC$1048576,0),MATCH((CUADRO!J$4&amp;$E759),'Hoja de Trabajo para listado'!$BC$151:$CB$151,0)),0)+IFERROR(INDEX('Hoja de Trabajo para listado'!$DE$153:$DG$274,MATCH($A759,'Hoja de Trabajo para listado'!$DE$153:$DE$1048576,0),MATCH((CUADRO!J$4&amp;$E759),'Hoja de Trabajo para listado'!$DE$151:$DG$151,0)),0)+IFERROR(INDEX('Hoja de Trabajo para listado'!$CD$155:$DC$1048576,MATCH($A759,'Hoja de Trabajo para listado'!$CD$155:$CD$1048576,0),MATCH((CUADRO!J$4&amp;$E759),'Hoja de Trabajo para listado'!$CD$151:$DC$151,0)),0)</f>
        <v>0</v>
      </c>
      <c r="K759" s="241">
        <f ca="1">+IFERROR(INDEX('Hoja de Trabajo para listado'!$A$155:$Z$1048576,MATCH($A759,'Hoja de Trabajo para listado'!$A$155:$A$1048576,0),MATCH((CUADRO!K$4&amp;$E759),'Hoja de Trabajo para listado'!$A$151:$Z$151,0)),0)+IFERROR(INDEX('Hoja de Trabajo para listado'!$AB$155:$BA$1048576,MATCH($A759,'Hoja de Trabajo para listado'!$AB$155:$AB$1048576,0),MATCH((CUADRO!K$4&amp;$E759),'Hoja de Trabajo para listado'!$AB$151:$BA$151,0)),0)+IFERROR(INDEX('Hoja de Trabajo para listado'!$BC$155:$CB$1048576,MATCH($A759,'Hoja de Trabajo para listado'!$BC$155:$BC$1048576,0),MATCH((CUADRO!K$4&amp;$E759),'Hoja de Trabajo para listado'!$BC$151:$CB$151,0)),0)+IFERROR(INDEX('Hoja de Trabajo para listado'!$DE$153:$DG$274,MATCH($A759,'Hoja de Trabajo para listado'!$DE$153:$DE$1048576,0),MATCH((CUADRO!K$4&amp;$E759),'Hoja de Trabajo para listado'!$DE$151:$DG$151,0)),0)+IFERROR(INDEX('Hoja de Trabajo para listado'!$CD$155:$DC$1048576,MATCH($A759,'Hoja de Trabajo para listado'!$CD$155:$CD$1048576,0),MATCH((CUADRO!K$4&amp;$E759),'Hoja de Trabajo para listado'!$CD$151:$DC$151,0)),0)</f>
        <v>0</v>
      </c>
      <c r="L759" s="241">
        <f ca="1">+IFERROR(INDEX('Hoja de Trabajo para listado'!$A$155:$Z$1048576,MATCH($A759,'Hoja de Trabajo para listado'!$A$155:$A$1048576,0),MATCH((CUADRO!L$4&amp;$E759),'Hoja de Trabajo para listado'!$A$151:$Z$151,0)),0)+IFERROR(INDEX('Hoja de Trabajo para listado'!$AB$155:$BA$1048576,MATCH($A759,'Hoja de Trabajo para listado'!$AB$155:$AB$1048576,0),MATCH((CUADRO!L$4&amp;$E759),'Hoja de Trabajo para listado'!$AB$151:$BA$151,0)),0)+IFERROR(INDEX('Hoja de Trabajo para listado'!$BC$155:$CB$1048576,MATCH($A759,'Hoja de Trabajo para listado'!$BC$155:$BC$1048576,0),MATCH((CUADRO!L$4&amp;$E759),'Hoja de Trabajo para listado'!$BC$151:$CB$151,0)),0)+IFERROR(INDEX('Hoja de Trabajo para listado'!$DE$153:$DG$274,MATCH($A759,'Hoja de Trabajo para listado'!$DE$153:$DE$1048576,0),MATCH((CUADRO!L$4&amp;$E759),'Hoja de Trabajo para listado'!$DE$151:$DG$151,0)),0)+IFERROR(INDEX('Hoja de Trabajo para listado'!$CD$155:$DC$1048576,MATCH($A759,'Hoja de Trabajo para listado'!$CD$155:$CD$1048576,0),MATCH((CUADRO!L$4&amp;$E759),'Hoja de Trabajo para listado'!$CD$151:$DC$151,0)),0)</f>
        <v>0</v>
      </c>
      <c r="M759" s="241">
        <f ca="1">+IFERROR(INDEX('Hoja de Trabajo para listado'!$A$155:$Z$1048576,MATCH($A759,'Hoja de Trabajo para listado'!$A$155:$A$1048576,0),MATCH((CUADRO!M$4&amp;$E759),'Hoja de Trabajo para listado'!$A$151:$Z$151,0)),0)+IFERROR(INDEX('Hoja de Trabajo para listado'!$AB$155:$BA$1048576,MATCH($A759,'Hoja de Trabajo para listado'!$AB$155:$AB$1048576,0),MATCH((CUADRO!M$4&amp;$E759),'Hoja de Trabajo para listado'!$AB$151:$BA$151,0)),0)+IFERROR(INDEX('Hoja de Trabajo para listado'!$BC$155:$CB$1048576,MATCH($A759,'Hoja de Trabajo para listado'!$BC$155:$BC$1048576,0),MATCH((CUADRO!M$4&amp;$E759),'Hoja de Trabajo para listado'!$BC$151:$CB$151,0)),0)+IFERROR(INDEX('Hoja de Trabajo para listado'!$DE$153:$DG$274,MATCH($A759,'Hoja de Trabajo para listado'!$DE$153:$DE$1048576,0),MATCH((CUADRO!M$4&amp;$E759),'Hoja de Trabajo para listado'!$DE$151:$DG$151,0)),0)+IFERROR(INDEX('Hoja de Trabajo para listado'!$CD$155:$DC$1048576,MATCH($A759,'Hoja de Trabajo para listado'!$CD$155:$CD$1048576,0),MATCH((CUADRO!M$4&amp;$E759),'Hoja de Trabajo para listado'!$CD$151:$DC$151,0)),0)</f>
        <v>0</v>
      </c>
      <c r="N759" s="241">
        <f ca="1">+IFERROR(INDEX('Hoja de Trabajo para listado'!$A$155:$Z$1048576,MATCH($A759,'Hoja de Trabajo para listado'!$A$155:$A$1048576,0),MATCH((CUADRO!N$4&amp;$E759),'Hoja de Trabajo para listado'!$A$151:$Z$151,0)),0)+IFERROR(INDEX('Hoja de Trabajo para listado'!$AB$155:$BA$1048576,MATCH($A759,'Hoja de Trabajo para listado'!$AB$155:$AB$1048576,0),MATCH((CUADRO!N$4&amp;$E759),'Hoja de Trabajo para listado'!$AB$151:$BA$151,0)),0)+IFERROR(INDEX('Hoja de Trabajo para listado'!$BC$155:$CB$1048576,MATCH($A759,'Hoja de Trabajo para listado'!$BC$155:$BC$1048576,0),MATCH((CUADRO!N$4&amp;$E759),'Hoja de Trabajo para listado'!$BC$151:$CB$151,0)),0)+IFERROR(INDEX('Hoja de Trabajo para listado'!$DE$153:$DG$274,MATCH($A759,'Hoja de Trabajo para listado'!$DE$153:$DE$1048576,0),MATCH((CUADRO!N$4&amp;$E759),'Hoja de Trabajo para listado'!$DE$151:$DG$151,0)),0)+IFERROR(INDEX('Hoja de Trabajo para listado'!$CD$155:$DC$1048576,MATCH($A759,'Hoja de Trabajo para listado'!$CD$155:$CD$1048576,0),MATCH((CUADRO!N$4&amp;$E759),'Hoja de Trabajo para listado'!$CD$151:$DC$151,0)),0)</f>
        <v>0</v>
      </c>
      <c r="O759" s="241">
        <f ca="1">+IFERROR(INDEX('Hoja de Trabajo para listado'!$A$155:$Z$1048576,MATCH($A759,'Hoja de Trabajo para listado'!$A$155:$A$1048576,0),MATCH((CUADRO!O$4&amp;$E759),'Hoja de Trabajo para listado'!$A$151:$Z$151,0)),0)+IFERROR(INDEX('Hoja de Trabajo para listado'!$AB$155:$BA$1048576,MATCH($A759,'Hoja de Trabajo para listado'!$AB$155:$AB$1048576,0),MATCH((CUADRO!O$4&amp;$E759),'Hoja de Trabajo para listado'!$AB$151:$BA$151,0)),0)+IFERROR(INDEX('Hoja de Trabajo para listado'!$BC$155:$CB$1048576,MATCH($A759,'Hoja de Trabajo para listado'!$BC$155:$BC$1048576,0),MATCH((CUADRO!O$4&amp;$E759),'Hoja de Trabajo para listado'!$BC$151:$CB$151,0)),0)+IFERROR(INDEX('Hoja de Trabajo para listado'!$DE$153:$DG$274,MATCH($A759,'Hoja de Trabajo para listado'!$DE$153:$DE$1048576,0),MATCH((CUADRO!O$4&amp;$E759),'Hoja de Trabajo para listado'!$DE$151:$DG$151,0)),0)+IFERROR(INDEX('Hoja de Trabajo para listado'!$CD$155:$DC$1048576,MATCH($A759,'Hoja de Trabajo para listado'!$CD$155:$CD$1048576,0),MATCH((CUADRO!O$4&amp;$E759),'Hoja de Trabajo para listado'!$CD$151:$DC$151,0)),0)</f>
        <v>0</v>
      </c>
      <c r="P759" s="241">
        <f ca="1">+IFERROR(INDEX('Hoja de Trabajo para listado'!$A$155:$Z$1048576,MATCH($A759,'Hoja de Trabajo para listado'!$A$155:$A$1048576,0),MATCH((CUADRO!P$4&amp;$E759),'Hoja de Trabajo para listado'!$A$151:$Z$151,0)),0)+IFERROR(INDEX('Hoja de Trabajo para listado'!$AB$155:$BA$1048576,MATCH($A759,'Hoja de Trabajo para listado'!$AB$155:$AB$1048576,0),MATCH((CUADRO!P$4&amp;$E759),'Hoja de Trabajo para listado'!$AB$151:$BA$151,0)),0)+IFERROR(INDEX('Hoja de Trabajo para listado'!$BC$155:$CB$1048576,MATCH($A759,'Hoja de Trabajo para listado'!$BC$155:$BC$1048576,0),MATCH((CUADRO!P$4&amp;$E759),'Hoja de Trabajo para listado'!$BC$151:$CB$151,0)),0)+IFERROR(INDEX('Hoja de Trabajo para listado'!$DE$153:$DG$274,MATCH($A759,'Hoja de Trabajo para listado'!$DE$153:$DE$1048576,0),MATCH((CUADRO!P$4&amp;$E759),'Hoja de Trabajo para listado'!$DE$151:$DG$151,0)),0)+IFERROR(INDEX('Hoja de Trabajo para listado'!$CD$155:$DC$1048576,MATCH($A759,'Hoja de Trabajo para listado'!$CD$155:$CD$1048576,0),MATCH((CUADRO!P$4&amp;$E759),'Hoja de Trabajo para listado'!$CD$151:$DC$151,0)),0)</f>
        <v>0</v>
      </c>
      <c r="Q759" s="241">
        <f ca="1">+IFERROR(INDEX('Hoja de Trabajo para listado'!$A$155:$Z$1048576,MATCH($A759,'Hoja de Trabajo para listado'!$A$155:$A$1048576,0),MATCH((CUADRO!Q$4&amp;$E759),'Hoja de Trabajo para listado'!$A$151:$Z$151,0)),0)+IFERROR(INDEX('Hoja de Trabajo para listado'!$AB$155:$BA$1048576,MATCH($A759,'Hoja de Trabajo para listado'!$AB$155:$AB$1048576,0),MATCH((CUADRO!Q$4&amp;$E759),'Hoja de Trabajo para listado'!$AB$151:$BA$151,0)),0)+IFERROR(INDEX('Hoja de Trabajo para listado'!$BC$155:$CB$1048576,MATCH($A759,'Hoja de Trabajo para listado'!$BC$155:$BC$1048576,0),MATCH((CUADRO!Q$4&amp;$E759),'Hoja de Trabajo para listado'!$BC$151:$CB$151,0)),0)+IFERROR(INDEX('Hoja de Trabajo para listado'!$DE$153:$DG$274,MATCH($A759,'Hoja de Trabajo para listado'!$DE$153:$DE$1048576,0),MATCH((CUADRO!Q$4&amp;$E759),'Hoja de Trabajo para listado'!$DE$151:$DG$151,0)),0)+IFERROR(INDEX('Hoja de Trabajo para listado'!$CD$155:$DC$1048576,MATCH($A759,'Hoja de Trabajo para listado'!$CD$155:$CD$1048576,0),MATCH((CUADRO!Q$4&amp;$E759),'Hoja de Trabajo para listado'!$CD$151:$DC$151,0)),0)</f>
        <v>0</v>
      </c>
      <c r="R759" s="241">
        <f t="shared" ca="1" si="22"/>
        <v>0</v>
      </c>
      <c r="S759" s="247"/>
      <c r="T759" s="241">
        <f ca="1">+T760</f>
        <v>0</v>
      </c>
      <c r="U759" s="240">
        <f t="shared" si="23"/>
        <v>1</v>
      </c>
    </row>
    <row r="760" spans="1:21" customFormat="1" ht="15" hidden="1" customHeight="1">
      <c r="A760" s="32">
        <v>1344</v>
      </c>
      <c r="B760" s="382"/>
      <c r="C760" s="245" t="str">
        <f>+VLOOKUP(A760,bd_lista!$A$3:$C$592,3,FALSE)</f>
        <v>Gobierno Autónomo Municipal de Alalay</v>
      </c>
      <c r="D760" s="384"/>
      <c r="E760" s="242" t="s">
        <v>684</v>
      </c>
      <c r="F760" s="241">
        <f ca="1">+IFERROR(INDEX('Hoja de Trabajo para listado'!$A$155:$Z$1048576,MATCH($A760,'Hoja de Trabajo para listado'!$A$155:$A$1048576,0),MATCH((CUADRO!F$4&amp;$E760),'Hoja de Trabajo para listado'!$A$151:$Z$151,0)),0)+IFERROR(INDEX('Hoja de Trabajo para listado'!$AB$155:$BA$1048576,MATCH($A760,'Hoja de Trabajo para listado'!$AB$155:$AB$1048576,0),MATCH((CUADRO!F$4&amp;$E760),'Hoja de Trabajo para listado'!$AB$151:$BA$151,0)),0)+IFERROR(INDEX('Hoja de Trabajo para listado'!$BC$155:$CB$1048576,MATCH($A760,'Hoja de Trabajo para listado'!$BC$155:$BC$1048576,0),MATCH((CUADRO!F$4&amp;$E760),'Hoja de Trabajo para listado'!$BC$151:$CB$151,0)),0)+IFERROR(INDEX('Hoja de Trabajo para listado'!$DE$153:$DG$274,MATCH($A760,'Hoja de Trabajo para listado'!$DE$153:$DE$1048576,0),MATCH((CUADRO!F$4&amp;$E760),'Hoja de Trabajo para listado'!$DE$151:$DG$151,0)),0)+IFERROR(INDEX('Hoja de Trabajo para listado'!$CD$155:$DC$1048576,MATCH($A760,'Hoja de Trabajo para listado'!$CD$155:$CD$1048576,0),MATCH((CUADRO!F$4&amp;$E760),'Hoja de Trabajo para listado'!$CD$151:$DC$151,0)),0)</f>
        <v>0</v>
      </c>
      <c r="G760" s="241">
        <f ca="1">+IFERROR(INDEX('Hoja de Trabajo para listado'!$A$155:$Z$1048576,MATCH($A760,'Hoja de Trabajo para listado'!$A$155:$A$1048576,0),MATCH((CUADRO!G$4&amp;$E760),'Hoja de Trabajo para listado'!$A$151:$Z$151,0)),0)+IFERROR(INDEX('Hoja de Trabajo para listado'!$AB$155:$BA$1048576,MATCH($A760,'Hoja de Trabajo para listado'!$AB$155:$AB$1048576,0),MATCH((CUADRO!G$4&amp;$E760),'Hoja de Trabajo para listado'!$AB$151:$BA$151,0)),0)+IFERROR(INDEX('Hoja de Trabajo para listado'!$BC$155:$CB$1048576,MATCH($A760,'Hoja de Trabajo para listado'!$BC$155:$BC$1048576,0),MATCH((CUADRO!G$4&amp;$E760),'Hoja de Trabajo para listado'!$BC$151:$CB$151,0)),0)+IFERROR(INDEX('Hoja de Trabajo para listado'!$DE$153:$DG$274,MATCH($A760,'Hoja de Trabajo para listado'!$DE$153:$DE$1048576,0),MATCH((CUADRO!G$4&amp;$E760),'Hoja de Trabajo para listado'!$DE$151:$DG$151,0)),0)+IFERROR(INDEX('Hoja de Trabajo para listado'!$CD$155:$DC$1048576,MATCH($A760,'Hoja de Trabajo para listado'!$CD$155:$CD$1048576,0),MATCH((CUADRO!G$4&amp;$E760),'Hoja de Trabajo para listado'!$CD$151:$DC$151,0)),0)</f>
        <v>0</v>
      </c>
      <c r="H760" s="241">
        <f ca="1">+IFERROR(INDEX('Hoja de Trabajo para listado'!$A$155:$Z$1048576,MATCH($A760,'Hoja de Trabajo para listado'!$A$155:$A$1048576,0),MATCH((CUADRO!H$4&amp;$E760),'Hoja de Trabajo para listado'!$A$151:$Z$151,0)),0)+IFERROR(INDEX('Hoja de Trabajo para listado'!$AB$155:$BA$1048576,MATCH($A760,'Hoja de Trabajo para listado'!$AB$155:$AB$1048576,0),MATCH((CUADRO!H$4&amp;$E760),'Hoja de Trabajo para listado'!$AB$151:$BA$151,0)),0)+IFERROR(INDEX('Hoja de Trabajo para listado'!$BC$155:$CB$1048576,MATCH($A760,'Hoja de Trabajo para listado'!$BC$155:$BC$1048576,0),MATCH((CUADRO!H$4&amp;$E760),'Hoja de Trabajo para listado'!$BC$151:$CB$151,0)),0)+IFERROR(INDEX('Hoja de Trabajo para listado'!$DE$153:$DG$274,MATCH($A760,'Hoja de Trabajo para listado'!$DE$153:$DE$1048576,0),MATCH((CUADRO!H$4&amp;$E760),'Hoja de Trabajo para listado'!$DE$151:$DG$151,0)),0)+IFERROR(INDEX('Hoja de Trabajo para listado'!$CD$155:$DC$1048576,MATCH($A760,'Hoja de Trabajo para listado'!$CD$155:$CD$1048576,0),MATCH((CUADRO!H$4&amp;$E760),'Hoja de Trabajo para listado'!$CD$151:$DC$151,0)),0)</f>
        <v>0</v>
      </c>
      <c r="I760" s="241">
        <f ca="1">+IFERROR(INDEX('Hoja de Trabajo para listado'!$A$155:$Z$1048576,MATCH($A760,'Hoja de Trabajo para listado'!$A$155:$A$1048576,0),MATCH((CUADRO!I$4&amp;$E760),'Hoja de Trabajo para listado'!$A$151:$Z$151,0)),0)+IFERROR(INDEX('Hoja de Trabajo para listado'!$AB$155:$BA$1048576,MATCH($A760,'Hoja de Trabajo para listado'!$AB$155:$AB$1048576,0),MATCH((CUADRO!I$4&amp;$E760),'Hoja de Trabajo para listado'!$AB$151:$BA$151,0)),0)+IFERROR(INDEX('Hoja de Trabajo para listado'!$BC$155:$CB$1048576,MATCH($A760,'Hoja de Trabajo para listado'!$BC$155:$BC$1048576,0),MATCH((CUADRO!I$4&amp;$E760),'Hoja de Trabajo para listado'!$BC$151:$CB$151,0)),0)+IFERROR(INDEX('Hoja de Trabajo para listado'!$DE$153:$DG$274,MATCH($A760,'Hoja de Trabajo para listado'!$DE$153:$DE$1048576,0),MATCH((CUADRO!I$4&amp;$E760),'Hoja de Trabajo para listado'!$DE$151:$DG$151,0)),0)+IFERROR(INDEX('Hoja de Trabajo para listado'!$CD$155:$DC$1048576,MATCH($A760,'Hoja de Trabajo para listado'!$CD$155:$CD$1048576,0),MATCH((CUADRO!I$4&amp;$E760),'Hoja de Trabajo para listado'!$CD$151:$DC$151,0)),0)</f>
        <v>0</v>
      </c>
      <c r="J760" s="241">
        <f ca="1">+IFERROR(INDEX('Hoja de Trabajo para listado'!$A$155:$Z$1048576,MATCH($A760,'Hoja de Trabajo para listado'!$A$155:$A$1048576,0),MATCH((CUADRO!J$4&amp;$E760),'Hoja de Trabajo para listado'!$A$151:$Z$151,0)),0)+IFERROR(INDEX('Hoja de Trabajo para listado'!$AB$155:$BA$1048576,MATCH($A760,'Hoja de Trabajo para listado'!$AB$155:$AB$1048576,0),MATCH((CUADRO!J$4&amp;$E760),'Hoja de Trabajo para listado'!$AB$151:$BA$151,0)),0)+IFERROR(INDEX('Hoja de Trabajo para listado'!$BC$155:$CB$1048576,MATCH($A760,'Hoja de Trabajo para listado'!$BC$155:$BC$1048576,0),MATCH((CUADRO!J$4&amp;$E760),'Hoja de Trabajo para listado'!$BC$151:$CB$151,0)),0)+IFERROR(INDEX('Hoja de Trabajo para listado'!$DE$153:$DG$274,MATCH($A760,'Hoja de Trabajo para listado'!$DE$153:$DE$1048576,0),MATCH((CUADRO!J$4&amp;$E760),'Hoja de Trabajo para listado'!$DE$151:$DG$151,0)),0)+IFERROR(INDEX('Hoja de Trabajo para listado'!$CD$155:$DC$1048576,MATCH($A760,'Hoja de Trabajo para listado'!$CD$155:$CD$1048576,0),MATCH((CUADRO!J$4&amp;$E760),'Hoja de Trabajo para listado'!$CD$151:$DC$151,0)),0)</f>
        <v>0</v>
      </c>
      <c r="K760" s="241">
        <f ca="1">+IFERROR(INDEX('Hoja de Trabajo para listado'!$A$155:$Z$1048576,MATCH($A760,'Hoja de Trabajo para listado'!$A$155:$A$1048576,0),MATCH((CUADRO!K$4&amp;$E760),'Hoja de Trabajo para listado'!$A$151:$Z$151,0)),0)+IFERROR(INDEX('Hoja de Trabajo para listado'!$AB$155:$BA$1048576,MATCH($A760,'Hoja de Trabajo para listado'!$AB$155:$AB$1048576,0),MATCH((CUADRO!K$4&amp;$E760),'Hoja de Trabajo para listado'!$AB$151:$BA$151,0)),0)+IFERROR(INDEX('Hoja de Trabajo para listado'!$BC$155:$CB$1048576,MATCH($A760,'Hoja de Trabajo para listado'!$BC$155:$BC$1048576,0),MATCH((CUADRO!K$4&amp;$E760),'Hoja de Trabajo para listado'!$BC$151:$CB$151,0)),0)+IFERROR(INDEX('Hoja de Trabajo para listado'!$DE$153:$DG$274,MATCH($A760,'Hoja de Trabajo para listado'!$DE$153:$DE$1048576,0),MATCH((CUADRO!K$4&amp;$E760),'Hoja de Trabajo para listado'!$DE$151:$DG$151,0)),0)+IFERROR(INDEX('Hoja de Trabajo para listado'!$CD$155:$DC$1048576,MATCH($A760,'Hoja de Trabajo para listado'!$CD$155:$CD$1048576,0),MATCH((CUADRO!K$4&amp;$E760),'Hoja de Trabajo para listado'!$CD$151:$DC$151,0)),0)</f>
        <v>0</v>
      </c>
      <c r="L760" s="241">
        <f ca="1">+IFERROR(INDEX('Hoja de Trabajo para listado'!$A$155:$Z$1048576,MATCH($A760,'Hoja de Trabajo para listado'!$A$155:$A$1048576,0),MATCH((CUADRO!L$4&amp;$E760),'Hoja de Trabajo para listado'!$A$151:$Z$151,0)),0)+IFERROR(INDEX('Hoja de Trabajo para listado'!$AB$155:$BA$1048576,MATCH($A760,'Hoja de Trabajo para listado'!$AB$155:$AB$1048576,0),MATCH((CUADRO!L$4&amp;$E760),'Hoja de Trabajo para listado'!$AB$151:$BA$151,0)),0)+IFERROR(INDEX('Hoja de Trabajo para listado'!$BC$155:$CB$1048576,MATCH($A760,'Hoja de Trabajo para listado'!$BC$155:$BC$1048576,0),MATCH((CUADRO!L$4&amp;$E760),'Hoja de Trabajo para listado'!$BC$151:$CB$151,0)),0)+IFERROR(INDEX('Hoja de Trabajo para listado'!$DE$153:$DG$274,MATCH($A760,'Hoja de Trabajo para listado'!$DE$153:$DE$1048576,0),MATCH((CUADRO!L$4&amp;$E760),'Hoja de Trabajo para listado'!$DE$151:$DG$151,0)),0)+IFERROR(INDEX('Hoja de Trabajo para listado'!$CD$155:$DC$1048576,MATCH($A760,'Hoja de Trabajo para listado'!$CD$155:$CD$1048576,0),MATCH((CUADRO!L$4&amp;$E760),'Hoja de Trabajo para listado'!$CD$151:$DC$151,0)),0)</f>
        <v>0</v>
      </c>
      <c r="M760" s="241">
        <f ca="1">+IFERROR(INDEX('Hoja de Trabajo para listado'!$A$155:$Z$1048576,MATCH($A760,'Hoja de Trabajo para listado'!$A$155:$A$1048576,0),MATCH((CUADRO!M$4&amp;$E760),'Hoja de Trabajo para listado'!$A$151:$Z$151,0)),0)+IFERROR(INDEX('Hoja de Trabajo para listado'!$AB$155:$BA$1048576,MATCH($A760,'Hoja de Trabajo para listado'!$AB$155:$AB$1048576,0),MATCH((CUADRO!M$4&amp;$E760),'Hoja de Trabajo para listado'!$AB$151:$BA$151,0)),0)+IFERROR(INDEX('Hoja de Trabajo para listado'!$BC$155:$CB$1048576,MATCH($A760,'Hoja de Trabajo para listado'!$BC$155:$BC$1048576,0),MATCH((CUADRO!M$4&amp;$E760),'Hoja de Trabajo para listado'!$BC$151:$CB$151,0)),0)+IFERROR(INDEX('Hoja de Trabajo para listado'!$DE$153:$DG$274,MATCH($A760,'Hoja de Trabajo para listado'!$DE$153:$DE$1048576,0),MATCH((CUADRO!M$4&amp;$E760),'Hoja de Trabajo para listado'!$DE$151:$DG$151,0)),0)+IFERROR(INDEX('Hoja de Trabajo para listado'!$CD$155:$DC$1048576,MATCH($A760,'Hoja de Trabajo para listado'!$CD$155:$CD$1048576,0),MATCH((CUADRO!M$4&amp;$E760),'Hoja de Trabajo para listado'!$CD$151:$DC$151,0)),0)</f>
        <v>0</v>
      </c>
      <c r="N760" s="241">
        <f ca="1">+IFERROR(INDEX('Hoja de Trabajo para listado'!$A$155:$Z$1048576,MATCH($A760,'Hoja de Trabajo para listado'!$A$155:$A$1048576,0),MATCH((CUADRO!N$4&amp;$E760),'Hoja de Trabajo para listado'!$A$151:$Z$151,0)),0)+IFERROR(INDEX('Hoja de Trabajo para listado'!$AB$155:$BA$1048576,MATCH($A760,'Hoja de Trabajo para listado'!$AB$155:$AB$1048576,0),MATCH((CUADRO!N$4&amp;$E760),'Hoja de Trabajo para listado'!$AB$151:$BA$151,0)),0)+IFERROR(INDEX('Hoja de Trabajo para listado'!$BC$155:$CB$1048576,MATCH($A760,'Hoja de Trabajo para listado'!$BC$155:$BC$1048576,0),MATCH((CUADRO!N$4&amp;$E760),'Hoja de Trabajo para listado'!$BC$151:$CB$151,0)),0)+IFERROR(INDEX('Hoja de Trabajo para listado'!$DE$153:$DG$274,MATCH($A760,'Hoja de Trabajo para listado'!$DE$153:$DE$1048576,0),MATCH((CUADRO!N$4&amp;$E760),'Hoja de Trabajo para listado'!$DE$151:$DG$151,0)),0)+IFERROR(INDEX('Hoja de Trabajo para listado'!$CD$155:$DC$1048576,MATCH($A760,'Hoja de Trabajo para listado'!$CD$155:$CD$1048576,0),MATCH((CUADRO!N$4&amp;$E760),'Hoja de Trabajo para listado'!$CD$151:$DC$151,0)),0)</f>
        <v>0</v>
      </c>
      <c r="O760" s="241">
        <f ca="1">+IFERROR(INDEX('Hoja de Trabajo para listado'!$A$155:$Z$1048576,MATCH($A760,'Hoja de Trabajo para listado'!$A$155:$A$1048576,0),MATCH((CUADRO!O$4&amp;$E760),'Hoja de Trabajo para listado'!$A$151:$Z$151,0)),0)+IFERROR(INDEX('Hoja de Trabajo para listado'!$AB$155:$BA$1048576,MATCH($A760,'Hoja de Trabajo para listado'!$AB$155:$AB$1048576,0),MATCH((CUADRO!O$4&amp;$E760),'Hoja de Trabajo para listado'!$AB$151:$BA$151,0)),0)+IFERROR(INDEX('Hoja de Trabajo para listado'!$BC$155:$CB$1048576,MATCH($A760,'Hoja de Trabajo para listado'!$BC$155:$BC$1048576,0),MATCH((CUADRO!O$4&amp;$E760),'Hoja de Trabajo para listado'!$BC$151:$CB$151,0)),0)+IFERROR(INDEX('Hoja de Trabajo para listado'!$DE$153:$DG$274,MATCH($A760,'Hoja de Trabajo para listado'!$DE$153:$DE$1048576,0),MATCH((CUADRO!O$4&amp;$E760),'Hoja de Trabajo para listado'!$DE$151:$DG$151,0)),0)+IFERROR(INDEX('Hoja de Trabajo para listado'!$CD$155:$DC$1048576,MATCH($A760,'Hoja de Trabajo para listado'!$CD$155:$CD$1048576,0),MATCH((CUADRO!O$4&amp;$E760),'Hoja de Trabajo para listado'!$CD$151:$DC$151,0)),0)</f>
        <v>0</v>
      </c>
      <c r="P760" s="241">
        <f ca="1">+IFERROR(INDEX('Hoja de Trabajo para listado'!$A$155:$Z$1048576,MATCH($A760,'Hoja de Trabajo para listado'!$A$155:$A$1048576,0),MATCH((CUADRO!P$4&amp;$E760),'Hoja de Trabajo para listado'!$A$151:$Z$151,0)),0)+IFERROR(INDEX('Hoja de Trabajo para listado'!$AB$155:$BA$1048576,MATCH($A760,'Hoja de Trabajo para listado'!$AB$155:$AB$1048576,0),MATCH((CUADRO!P$4&amp;$E760),'Hoja de Trabajo para listado'!$AB$151:$BA$151,0)),0)+IFERROR(INDEX('Hoja de Trabajo para listado'!$BC$155:$CB$1048576,MATCH($A760,'Hoja de Trabajo para listado'!$BC$155:$BC$1048576,0),MATCH((CUADRO!P$4&amp;$E760),'Hoja de Trabajo para listado'!$BC$151:$CB$151,0)),0)+IFERROR(INDEX('Hoja de Trabajo para listado'!$DE$153:$DG$274,MATCH($A760,'Hoja de Trabajo para listado'!$DE$153:$DE$1048576,0),MATCH((CUADRO!P$4&amp;$E760),'Hoja de Trabajo para listado'!$DE$151:$DG$151,0)),0)+IFERROR(INDEX('Hoja de Trabajo para listado'!$CD$155:$DC$1048576,MATCH($A760,'Hoja de Trabajo para listado'!$CD$155:$CD$1048576,0),MATCH((CUADRO!P$4&amp;$E760),'Hoja de Trabajo para listado'!$CD$151:$DC$151,0)),0)</f>
        <v>0</v>
      </c>
      <c r="Q760" s="241">
        <f ca="1">+IFERROR(INDEX('Hoja de Trabajo para listado'!$A$155:$Z$1048576,MATCH($A760,'Hoja de Trabajo para listado'!$A$155:$A$1048576,0),MATCH((CUADRO!Q$4&amp;$E760),'Hoja de Trabajo para listado'!$A$151:$Z$151,0)),0)+IFERROR(INDEX('Hoja de Trabajo para listado'!$AB$155:$BA$1048576,MATCH($A760,'Hoja de Trabajo para listado'!$AB$155:$AB$1048576,0),MATCH((CUADRO!Q$4&amp;$E760),'Hoja de Trabajo para listado'!$AB$151:$BA$151,0)),0)+IFERROR(INDEX('Hoja de Trabajo para listado'!$BC$155:$CB$1048576,MATCH($A760,'Hoja de Trabajo para listado'!$BC$155:$BC$1048576,0),MATCH((CUADRO!Q$4&amp;$E760),'Hoja de Trabajo para listado'!$BC$151:$CB$151,0)),0)+IFERROR(INDEX('Hoja de Trabajo para listado'!$DE$153:$DG$274,MATCH($A760,'Hoja de Trabajo para listado'!$DE$153:$DE$1048576,0),MATCH((CUADRO!Q$4&amp;$E760),'Hoja de Trabajo para listado'!$DE$151:$DG$151,0)),0)+IFERROR(INDEX('Hoja de Trabajo para listado'!$CD$155:$DC$1048576,MATCH($A760,'Hoja de Trabajo para listado'!$CD$155:$CD$1048576,0),MATCH((CUADRO!Q$4&amp;$E760),'Hoja de Trabajo para listado'!$CD$151:$DC$151,0)),0)</f>
        <v>0</v>
      </c>
      <c r="R760" s="241">
        <f t="shared" ca="1" si="22"/>
        <v>0</v>
      </c>
      <c r="S760" s="247">
        <f ca="1">+R759+R760</f>
        <v>0</v>
      </c>
      <c r="T760" s="241">
        <f ca="1">+S760</f>
        <v>0</v>
      </c>
      <c r="U760" s="240">
        <f t="shared" si="23"/>
        <v>2</v>
      </c>
    </row>
    <row r="761" spans="1:21" customFormat="1" ht="15" hidden="1" customHeight="1">
      <c r="A761" s="32">
        <v>1345</v>
      </c>
      <c r="B761" s="381">
        <f>+A761</f>
        <v>1345</v>
      </c>
      <c r="C761" s="245" t="str">
        <f>+VLOOKUP(A761,bd_lista!$A$3:$C$592,3,FALSE)</f>
        <v>Gobierno Autónomo Municipal de Entre Rios</v>
      </c>
      <c r="D761" s="383" t="str">
        <f>+C761</f>
        <v>Gobierno Autónomo Municipal de Entre Rios</v>
      </c>
      <c r="E761" s="240" t="s">
        <v>683</v>
      </c>
      <c r="F761" s="241">
        <f ca="1">+IFERROR(INDEX('Hoja de Trabajo para listado'!$A$155:$Z$1048576,MATCH($A761,'Hoja de Trabajo para listado'!$A$155:$A$1048576,0),MATCH((CUADRO!F$4&amp;$E761),'Hoja de Trabajo para listado'!$A$151:$Z$151,0)),0)+IFERROR(INDEX('Hoja de Trabajo para listado'!$AB$155:$BA$1048576,MATCH($A761,'Hoja de Trabajo para listado'!$AB$155:$AB$1048576,0),MATCH((CUADRO!F$4&amp;$E761),'Hoja de Trabajo para listado'!$AB$151:$BA$151,0)),0)+IFERROR(INDEX('Hoja de Trabajo para listado'!$BC$155:$CB$1048576,MATCH($A761,'Hoja de Trabajo para listado'!$BC$155:$BC$1048576,0),MATCH((CUADRO!F$4&amp;$E761),'Hoja de Trabajo para listado'!$BC$151:$CB$151,0)),0)+IFERROR(INDEX('Hoja de Trabajo para listado'!$DE$153:$DG$274,MATCH($A761,'Hoja de Trabajo para listado'!$DE$153:$DE$1048576,0),MATCH((CUADRO!F$4&amp;$E761),'Hoja de Trabajo para listado'!$DE$151:$DG$151,0)),0)+IFERROR(INDEX('Hoja de Trabajo para listado'!$CD$155:$DC$1048576,MATCH($A761,'Hoja de Trabajo para listado'!$CD$155:$CD$1048576,0),MATCH((CUADRO!F$4&amp;$E761),'Hoja de Trabajo para listado'!$CD$151:$DC$151,0)),0)</f>
        <v>0</v>
      </c>
      <c r="G761" s="241">
        <f ca="1">+IFERROR(INDEX('Hoja de Trabajo para listado'!$A$155:$Z$1048576,MATCH($A761,'Hoja de Trabajo para listado'!$A$155:$A$1048576,0),MATCH((CUADRO!G$4&amp;$E761),'Hoja de Trabajo para listado'!$A$151:$Z$151,0)),0)+IFERROR(INDEX('Hoja de Trabajo para listado'!$AB$155:$BA$1048576,MATCH($A761,'Hoja de Trabajo para listado'!$AB$155:$AB$1048576,0),MATCH((CUADRO!G$4&amp;$E761),'Hoja de Trabajo para listado'!$AB$151:$BA$151,0)),0)+IFERROR(INDEX('Hoja de Trabajo para listado'!$BC$155:$CB$1048576,MATCH($A761,'Hoja de Trabajo para listado'!$BC$155:$BC$1048576,0),MATCH((CUADRO!G$4&amp;$E761),'Hoja de Trabajo para listado'!$BC$151:$CB$151,0)),0)+IFERROR(INDEX('Hoja de Trabajo para listado'!$DE$153:$DG$274,MATCH($A761,'Hoja de Trabajo para listado'!$DE$153:$DE$1048576,0),MATCH((CUADRO!G$4&amp;$E761),'Hoja de Trabajo para listado'!$DE$151:$DG$151,0)),0)+IFERROR(INDEX('Hoja de Trabajo para listado'!$CD$155:$DC$1048576,MATCH($A761,'Hoja de Trabajo para listado'!$CD$155:$CD$1048576,0),MATCH((CUADRO!G$4&amp;$E761),'Hoja de Trabajo para listado'!$CD$151:$DC$151,0)),0)</f>
        <v>0</v>
      </c>
      <c r="H761" s="241">
        <f ca="1">+IFERROR(INDEX('Hoja de Trabajo para listado'!$A$155:$Z$1048576,MATCH($A761,'Hoja de Trabajo para listado'!$A$155:$A$1048576,0),MATCH((CUADRO!H$4&amp;$E761),'Hoja de Trabajo para listado'!$A$151:$Z$151,0)),0)+IFERROR(INDEX('Hoja de Trabajo para listado'!$AB$155:$BA$1048576,MATCH($A761,'Hoja de Trabajo para listado'!$AB$155:$AB$1048576,0),MATCH((CUADRO!H$4&amp;$E761),'Hoja de Trabajo para listado'!$AB$151:$BA$151,0)),0)+IFERROR(INDEX('Hoja de Trabajo para listado'!$BC$155:$CB$1048576,MATCH($A761,'Hoja de Trabajo para listado'!$BC$155:$BC$1048576,0),MATCH((CUADRO!H$4&amp;$E761),'Hoja de Trabajo para listado'!$BC$151:$CB$151,0)),0)+IFERROR(INDEX('Hoja de Trabajo para listado'!$DE$153:$DG$274,MATCH($A761,'Hoja de Trabajo para listado'!$DE$153:$DE$1048576,0),MATCH((CUADRO!H$4&amp;$E761),'Hoja de Trabajo para listado'!$DE$151:$DG$151,0)),0)+IFERROR(INDEX('Hoja de Trabajo para listado'!$CD$155:$DC$1048576,MATCH($A761,'Hoja de Trabajo para listado'!$CD$155:$CD$1048576,0),MATCH((CUADRO!H$4&amp;$E761),'Hoja de Trabajo para listado'!$CD$151:$DC$151,0)),0)</f>
        <v>0</v>
      </c>
      <c r="I761" s="241">
        <f ca="1">+IFERROR(INDEX('Hoja de Trabajo para listado'!$A$155:$Z$1048576,MATCH($A761,'Hoja de Trabajo para listado'!$A$155:$A$1048576,0),MATCH((CUADRO!I$4&amp;$E761),'Hoja de Trabajo para listado'!$A$151:$Z$151,0)),0)+IFERROR(INDEX('Hoja de Trabajo para listado'!$AB$155:$BA$1048576,MATCH($A761,'Hoja de Trabajo para listado'!$AB$155:$AB$1048576,0),MATCH((CUADRO!I$4&amp;$E761),'Hoja de Trabajo para listado'!$AB$151:$BA$151,0)),0)+IFERROR(INDEX('Hoja de Trabajo para listado'!$BC$155:$CB$1048576,MATCH($A761,'Hoja de Trabajo para listado'!$BC$155:$BC$1048576,0),MATCH((CUADRO!I$4&amp;$E761),'Hoja de Trabajo para listado'!$BC$151:$CB$151,0)),0)+IFERROR(INDEX('Hoja de Trabajo para listado'!$DE$153:$DG$274,MATCH($A761,'Hoja de Trabajo para listado'!$DE$153:$DE$1048576,0),MATCH((CUADRO!I$4&amp;$E761),'Hoja de Trabajo para listado'!$DE$151:$DG$151,0)),0)+IFERROR(INDEX('Hoja de Trabajo para listado'!$CD$155:$DC$1048576,MATCH($A761,'Hoja de Trabajo para listado'!$CD$155:$CD$1048576,0),MATCH((CUADRO!I$4&amp;$E761),'Hoja de Trabajo para listado'!$CD$151:$DC$151,0)),0)</f>
        <v>0</v>
      </c>
      <c r="J761" s="241">
        <f ca="1">+IFERROR(INDEX('Hoja de Trabajo para listado'!$A$155:$Z$1048576,MATCH($A761,'Hoja de Trabajo para listado'!$A$155:$A$1048576,0),MATCH((CUADRO!J$4&amp;$E761),'Hoja de Trabajo para listado'!$A$151:$Z$151,0)),0)+IFERROR(INDEX('Hoja de Trabajo para listado'!$AB$155:$BA$1048576,MATCH($A761,'Hoja de Trabajo para listado'!$AB$155:$AB$1048576,0),MATCH((CUADRO!J$4&amp;$E761),'Hoja de Trabajo para listado'!$AB$151:$BA$151,0)),0)+IFERROR(INDEX('Hoja de Trabajo para listado'!$BC$155:$CB$1048576,MATCH($A761,'Hoja de Trabajo para listado'!$BC$155:$BC$1048576,0),MATCH((CUADRO!J$4&amp;$E761),'Hoja de Trabajo para listado'!$BC$151:$CB$151,0)),0)+IFERROR(INDEX('Hoja de Trabajo para listado'!$DE$153:$DG$274,MATCH($A761,'Hoja de Trabajo para listado'!$DE$153:$DE$1048576,0),MATCH((CUADRO!J$4&amp;$E761),'Hoja de Trabajo para listado'!$DE$151:$DG$151,0)),0)+IFERROR(INDEX('Hoja de Trabajo para listado'!$CD$155:$DC$1048576,MATCH($A761,'Hoja de Trabajo para listado'!$CD$155:$CD$1048576,0),MATCH((CUADRO!J$4&amp;$E761),'Hoja de Trabajo para listado'!$CD$151:$DC$151,0)),0)</f>
        <v>0</v>
      </c>
      <c r="K761" s="241">
        <f ca="1">+IFERROR(INDEX('Hoja de Trabajo para listado'!$A$155:$Z$1048576,MATCH($A761,'Hoja de Trabajo para listado'!$A$155:$A$1048576,0),MATCH((CUADRO!K$4&amp;$E761),'Hoja de Trabajo para listado'!$A$151:$Z$151,0)),0)+IFERROR(INDEX('Hoja de Trabajo para listado'!$AB$155:$BA$1048576,MATCH($A761,'Hoja de Trabajo para listado'!$AB$155:$AB$1048576,0),MATCH((CUADRO!K$4&amp;$E761),'Hoja de Trabajo para listado'!$AB$151:$BA$151,0)),0)+IFERROR(INDEX('Hoja de Trabajo para listado'!$BC$155:$CB$1048576,MATCH($A761,'Hoja de Trabajo para listado'!$BC$155:$BC$1048576,0),MATCH((CUADRO!K$4&amp;$E761),'Hoja de Trabajo para listado'!$BC$151:$CB$151,0)),0)+IFERROR(INDEX('Hoja de Trabajo para listado'!$DE$153:$DG$274,MATCH($A761,'Hoja de Trabajo para listado'!$DE$153:$DE$1048576,0),MATCH((CUADRO!K$4&amp;$E761),'Hoja de Trabajo para listado'!$DE$151:$DG$151,0)),0)+IFERROR(INDEX('Hoja de Trabajo para listado'!$CD$155:$DC$1048576,MATCH($A761,'Hoja de Trabajo para listado'!$CD$155:$CD$1048576,0),MATCH((CUADRO!K$4&amp;$E761),'Hoja de Trabajo para listado'!$CD$151:$DC$151,0)),0)</f>
        <v>0</v>
      </c>
      <c r="L761" s="241">
        <f ca="1">+IFERROR(INDEX('Hoja de Trabajo para listado'!$A$155:$Z$1048576,MATCH($A761,'Hoja de Trabajo para listado'!$A$155:$A$1048576,0),MATCH((CUADRO!L$4&amp;$E761),'Hoja de Trabajo para listado'!$A$151:$Z$151,0)),0)+IFERROR(INDEX('Hoja de Trabajo para listado'!$AB$155:$BA$1048576,MATCH($A761,'Hoja de Trabajo para listado'!$AB$155:$AB$1048576,0),MATCH((CUADRO!L$4&amp;$E761),'Hoja de Trabajo para listado'!$AB$151:$BA$151,0)),0)+IFERROR(INDEX('Hoja de Trabajo para listado'!$BC$155:$CB$1048576,MATCH($A761,'Hoja de Trabajo para listado'!$BC$155:$BC$1048576,0),MATCH((CUADRO!L$4&amp;$E761),'Hoja de Trabajo para listado'!$BC$151:$CB$151,0)),0)+IFERROR(INDEX('Hoja de Trabajo para listado'!$DE$153:$DG$274,MATCH($A761,'Hoja de Trabajo para listado'!$DE$153:$DE$1048576,0),MATCH((CUADRO!L$4&amp;$E761),'Hoja de Trabajo para listado'!$DE$151:$DG$151,0)),0)+IFERROR(INDEX('Hoja de Trabajo para listado'!$CD$155:$DC$1048576,MATCH($A761,'Hoja de Trabajo para listado'!$CD$155:$CD$1048576,0),MATCH((CUADRO!L$4&amp;$E761),'Hoja de Trabajo para listado'!$CD$151:$DC$151,0)),0)</f>
        <v>0</v>
      </c>
      <c r="M761" s="241">
        <f ca="1">+IFERROR(INDEX('Hoja de Trabajo para listado'!$A$155:$Z$1048576,MATCH($A761,'Hoja de Trabajo para listado'!$A$155:$A$1048576,0),MATCH((CUADRO!M$4&amp;$E761),'Hoja de Trabajo para listado'!$A$151:$Z$151,0)),0)+IFERROR(INDEX('Hoja de Trabajo para listado'!$AB$155:$BA$1048576,MATCH($A761,'Hoja de Trabajo para listado'!$AB$155:$AB$1048576,0),MATCH((CUADRO!M$4&amp;$E761),'Hoja de Trabajo para listado'!$AB$151:$BA$151,0)),0)+IFERROR(INDEX('Hoja de Trabajo para listado'!$BC$155:$CB$1048576,MATCH($A761,'Hoja de Trabajo para listado'!$BC$155:$BC$1048576,0),MATCH((CUADRO!M$4&amp;$E761),'Hoja de Trabajo para listado'!$BC$151:$CB$151,0)),0)+IFERROR(INDEX('Hoja de Trabajo para listado'!$DE$153:$DG$274,MATCH($A761,'Hoja de Trabajo para listado'!$DE$153:$DE$1048576,0),MATCH((CUADRO!M$4&amp;$E761),'Hoja de Trabajo para listado'!$DE$151:$DG$151,0)),0)+IFERROR(INDEX('Hoja de Trabajo para listado'!$CD$155:$DC$1048576,MATCH($A761,'Hoja de Trabajo para listado'!$CD$155:$CD$1048576,0),MATCH((CUADRO!M$4&amp;$E761),'Hoja de Trabajo para listado'!$CD$151:$DC$151,0)),0)</f>
        <v>0</v>
      </c>
      <c r="N761" s="241">
        <f ca="1">+IFERROR(INDEX('Hoja de Trabajo para listado'!$A$155:$Z$1048576,MATCH($A761,'Hoja de Trabajo para listado'!$A$155:$A$1048576,0),MATCH((CUADRO!N$4&amp;$E761),'Hoja de Trabajo para listado'!$A$151:$Z$151,0)),0)+IFERROR(INDEX('Hoja de Trabajo para listado'!$AB$155:$BA$1048576,MATCH($A761,'Hoja de Trabajo para listado'!$AB$155:$AB$1048576,0),MATCH((CUADRO!N$4&amp;$E761),'Hoja de Trabajo para listado'!$AB$151:$BA$151,0)),0)+IFERROR(INDEX('Hoja de Trabajo para listado'!$BC$155:$CB$1048576,MATCH($A761,'Hoja de Trabajo para listado'!$BC$155:$BC$1048576,0),MATCH((CUADRO!N$4&amp;$E761),'Hoja de Trabajo para listado'!$BC$151:$CB$151,0)),0)+IFERROR(INDEX('Hoja de Trabajo para listado'!$DE$153:$DG$274,MATCH($A761,'Hoja de Trabajo para listado'!$DE$153:$DE$1048576,0),MATCH((CUADRO!N$4&amp;$E761),'Hoja de Trabajo para listado'!$DE$151:$DG$151,0)),0)+IFERROR(INDEX('Hoja de Trabajo para listado'!$CD$155:$DC$1048576,MATCH($A761,'Hoja de Trabajo para listado'!$CD$155:$CD$1048576,0),MATCH((CUADRO!N$4&amp;$E761),'Hoja de Trabajo para listado'!$CD$151:$DC$151,0)),0)</f>
        <v>0</v>
      </c>
      <c r="O761" s="241">
        <f ca="1">+IFERROR(INDEX('Hoja de Trabajo para listado'!$A$155:$Z$1048576,MATCH($A761,'Hoja de Trabajo para listado'!$A$155:$A$1048576,0),MATCH((CUADRO!O$4&amp;$E761),'Hoja de Trabajo para listado'!$A$151:$Z$151,0)),0)+IFERROR(INDEX('Hoja de Trabajo para listado'!$AB$155:$BA$1048576,MATCH($A761,'Hoja de Trabajo para listado'!$AB$155:$AB$1048576,0),MATCH((CUADRO!O$4&amp;$E761),'Hoja de Trabajo para listado'!$AB$151:$BA$151,0)),0)+IFERROR(INDEX('Hoja de Trabajo para listado'!$BC$155:$CB$1048576,MATCH($A761,'Hoja de Trabajo para listado'!$BC$155:$BC$1048576,0),MATCH((CUADRO!O$4&amp;$E761),'Hoja de Trabajo para listado'!$BC$151:$CB$151,0)),0)+IFERROR(INDEX('Hoja de Trabajo para listado'!$DE$153:$DG$274,MATCH($A761,'Hoja de Trabajo para listado'!$DE$153:$DE$1048576,0),MATCH((CUADRO!O$4&amp;$E761),'Hoja de Trabajo para listado'!$DE$151:$DG$151,0)),0)+IFERROR(INDEX('Hoja de Trabajo para listado'!$CD$155:$DC$1048576,MATCH($A761,'Hoja de Trabajo para listado'!$CD$155:$CD$1048576,0),MATCH((CUADRO!O$4&amp;$E761),'Hoja de Trabajo para listado'!$CD$151:$DC$151,0)),0)</f>
        <v>0</v>
      </c>
      <c r="P761" s="241">
        <f ca="1">+IFERROR(INDEX('Hoja de Trabajo para listado'!$A$155:$Z$1048576,MATCH($A761,'Hoja de Trabajo para listado'!$A$155:$A$1048576,0),MATCH((CUADRO!P$4&amp;$E761),'Hoja de Trabajo para listado'!$A$151:$Z$151,0)),0)+IFERROR(INDEX('Hoja de Trabajo para listado'!$AB$155:$BA$1048576,MATCH($A761,'Hoja de Trabajo para listado'!$AB$155:$AB$1048576,0),MATCH((CUADRO!P$4&amp;$E761),'Hoja de Trabajo para listado'!$AB$151:$BA$151,0)),0)+IFERROR(INDEX('Hoja de Trabajo para listado'!$BC$155:$CB$1048576,MATCH($A761,'Hoja de Trabajo para listado'!$BC$155:$BC$1048576,0),MATCH((CUADRO!P$4&amp;$E761),'Hoja de Trabajo para listado'!$BC$151:$CB$151,0)),0)+IFERROR(INDEX('Hoja de Trabajo para listado'!$DE$153:$DG$274,MATCH($A761,'Hoja de Trabajo para listado'!$DE$153:$DE$1048576,0),MATCH((CUADRO!P$4&amp;$E761),'Hoja de Trabajo para listado'!$DE$151:$DG$151,0)),0)+IFERROR(INDEX('Hoja de Trabajo para listado'!$CD$155:$DC$1048576,MATCH($A761,'Hoja de Trabajo para listado'!$CD$155:$CD$1048576,0),MATCH((CUADRO!P$4&amp;$E761),'Hoja de Trabajo para listado'!$CD$151:$DC$151,0)),0)</f>
        <v>0</v>
      </c>
      <c r="Q761" s="241">
        <f ca="1">+IFERROR(INDEX('Hoja de Trabajo para listado'!$A$155:$Z$1048576,MATCH($A761,'Hoja de Trabajo para listado'!$A$155:$A$1048576,0),MATCH((CUADRO!Q$4&amp;$E761),'Hoja de Trabajo para listado'!$A$151:$Z$151,0)),0)+IFERROR(INDEX('Hoja de Trabajo para listado'!$AB$155:$BA$1048576,MATCH($A761,'Hoja de Trabajo para listado'!$AB$155:$AB$1048576,0),MATCH((CUADRO!Q$4&amp;$E761),'Hoja de Trabajo para listado'!$AB$151:$BA$151,0)),0)+IFERROR(INDEX('Hoja de Trabajo para listado'!$BC$155:$CB$1048576,MATCH($A761,'Hoja de Trabajo para listado'!$BC$155:$BC$1048576,0),MATCH((CUADRO!Q$4&amp;$E761),'Hoja de Trabajo para listado'!$BC$151:$CB$151,0)),0)+IFERROR(INDEX('Hoja de Trabajo para listado'!$DE$153:$DG$274,MATCH($A761,'Hoja de Trabajo para listado'!$DE$153:$DE$1048576,0),MATCH((CUADRO!Q$4&amp;$E761),'Hoja de Trabajo para listado'!$DE$151:$DG$151,0)),0)+IFERROR(INDEX('Hoja de Trabajo para listado'!$CD$155:$DC$1048576,MATCH($A761,'Hoja de Trabajo para listado'!$CD$155:$CD$1048576,0),MATCH((CUADRO!Q$4&amp;$E761),'Hoja de Trabajo para listado'!$CD$151:$DC$151,0)),0)</f>
        <v>0</v>
      </c>
      <c r="R761" s="241">
        <f t="shared" ca="1" si="22"/>
        <v>0</v>
      </c>
      <c r="S761" s="247"/>
      <c r="T761" s="241">
        <f ca="1">+T762</f>
        <v>0</v>
      </c>
      <c r="U761" s="240">
        <f t="shared" si="23"/>
        <v>1</v>
      </c>
    </row>
    <row r="762" spans="1:21" customFormat="1" ht="15" hidden="1" customHeight="1">
      <c r="A762" s="32">
        <v>1345</v>
      </c>
      <c r="B762" s="382"/>
      <c r="C762" s="245" t="str">
        <f>+VLOOKUP(A762,bd_lista!$A$3:$C$592,3,FALSE)</f>
        <v>Gobierno Autónomo Municipal de Entre Rios</v>
      </c>
      <c r="D762" s="384"/>
      <c r="E762" s="242" t="s">
        <v>684</v>
      </c>
      <c r="F762" s="241">
        <f ca="1">+IFERROR(INDEX('Hoja de Trabajo para listado'!$A$155:$Z$1048576,MATCH($A762,'Hoja de Trabajo para listado'!$A$155:$A$1048576,0),MATCH((CUADRO!F$4&amp;$E762),'Hoja de Trabajo para listado'!$A$151:$Z$151,0)),0)+IFERROR(INDEX('Hoja de Trabajo para listado'!$AB$155:$BA$1048576,MATCH($A762,'Hoja de Trabajo para listado'!$AB$155:$AB$1048576,0),MATCH((CUADRO!F$4&amp;$E762),'Hoja de Trabajo para listado'!$AB$151:$BA$151,0)),0)+IFERROR(INDEX('Hoja de Trabajo para listado'!$BC$155:$CB$1048576,MATCH($A762,'Hoja de Trabajo para listado'!$BC$155:$BC$1048576,0),MATCH((CUADRO!F$4&amp;$E762),'Hoja de Trabajo para listado'!$BC$151:$CB$151,0)),0)+IFERROR(INDEX('Hoja de Trabajo para listado'!$DE$153:$DG$274,MATCH($A762,'Hoja de Trabajo para listado'!$DE$153:$DE$1048576,0),MATCH((CUADRO!F$4&amp;$E762),'Hoja de Trabajo para listado'!$DE$151:$DG$151,0)),0)+IFERROR(INDEX('Hoja de Trabajo para listado'!$CD$155:$DC$1048576,MATCH($A762,'Hoja de Trabajo para listado'!$CD$155:$CD$1048576,0),MATCH((CUADRO!F$4&amp;$E762),'Hoja de Trabajo para listado'!$CD$151:$DC$151,0)),0)</f>
        <v>0</v>
      </c>
      <c r="G762" s="241">
        <f ca="1">+IFERROR(INDEX('Hoja de Trabajo para listado'!$A$155:$Z$1048576,MATCH($A762,'Hoja de Trabajo para listado'!$A$155:$A$1048576,0),MATCH((CUADRO!G$4&amp;$E762),'Hoja de Trabajo para listado'!$A$151:$Z$151,0)),0)+IFERROR(INDEX('Hoja de Trabajo para listado'!$AB$155:$BA$1048576,MATCH($A762,'Hoja de Trabajo para listado'!$AB$155:$AB$1048576,0),MATCH((CUADRO!G$4&amp;$E762),'Hoja de Trabajo para listado'!$AB$151:$BA$151,0)),0)+IFERROR(INDEX('Hoja de Trabajo para listado'!$BC$155:$CB$1048576,MATCH($A762,'Hoja de Trabajo para listado'!$BC$155:$BC$1048576,0),MATCH((CUADRO!G$4&amp;$E762),'Hoja de Trabajo para listado'!$BC$151:$CB$151,0)),0)+IFERROR(INDEX('Hoja de Trabajo para listado'!$DE$153:$DG$274,MATCH($A762,'Hoja de Trabajo para listado'!$DE$153:$DE$1048576,0),MATCH((CUADRO!G$4&amp;$E762),'Hoja de Trabajo para listado'!$DE$151:$DG$151,0)),0)+IFERROR(INDEX('Hoja de Trabajo para listado'!$CD$155:$DC$1048576,MATCH($A762,'Hoja de Trabajo para listado'!$CD$155:$CD$1048576,0),MATCH((CUADRO!G$4&amp;$E762),'Hoja de Trabajo para listado'!$CD$151:$DC$151,0)),0)</f>
        <v>0</v>
      </c>
      <c r="H762" s="241">
        <f ca="1">+IFERROR(INDEX('Hoja de Trabajo para listado'!$A$155:$Z$1048576,MATCH($A762,'Hoja de Trabajo para listado'!$A$155:$A$1048576,0),MATCH((CUADRO!H$4&amp;$E762),'Hoja de Trabajo para listado'!$A$151:$Z$151,0)),0)+IFERROR(INDEX('Hoja de Trabajo para listado'!$AB$155:$BA$1048576,MATCH($A762,'Hoja de Trabajo para listado'!$AB$155:$AB$1048576,0),MATCH((CUADRO!H$4&amp;$E762),'Hoja de Trabajo para listado'!$AB$151:$BA$151,0)),0)+IFERROR(INDEX('Hoja de Trabajo para listado'!$BC$155:$CB$1048576,MATCH($A762,'Hoja de Trabajo para listado'!$BC$155:$BC$1048576,0),MATCH((CUADRO!H$4&amp;$E762),'Hoja de Trabajo para listado'!$BC$151:$CB$151,0)),0)+IFERROR(INDEX('Hoja de Trabajo para listado'!$DE$153:$DG$274,MATCH($A762,'Hoja de Trabajo para listado'!$DE$153:$DE$1048576,0),MATCH((CUADRO!H$4&amp;$E762),'Hoja de Trabajo para listado'!$DE$151:$DG$151,0)),0)+IFERROR(INDEX('Hoja de Trabajo para listado'!$CD$155:$DC$1048576,MATCH($A762,'Hoja de Trabajo para listado'!$CD$155:$CD$1048576,0),MATCH((CUADRO!H$4&amp;$E762),'Hoja de Trabajo para listado'!$CD$151:$DC$151,0)),0)</f>
        <v>0</v>
      </c>
      <c r="I762" s="241">
        <f ca="1">+IFERROR(INDEX('Hoja de Trabajo para listado'!$A$155:$Z$1048576,MATCH($A762,'Hoja de Trabajo para listado'!$A$155:$A$1048576,0),MATCH((CUADRO!I$4&amp;$E762),'Hoja de Trabajo para listado'!$A$151:$Z$151,0)),0)+IFERROR(INDEX('Hoja de Trabajo para listado'!$AB$155:$BA$1048576,MATCH($A762,'Hoja de Trabajo para listado'!$AB$155:$AB$1048576,0),MATCH((CUADRO!I$4&amp;$E762),'Hoja de Trabajo para listado'!$AB$151:$BA$151,0)),0)+IFERROR(INDEX('Hoja de Trabajo para listado'!$BC$155:$CB$1048576,MATCH($A762,'Hoja de Trabajo para listado'!$BC$155:$BC$1048576,0),MATCH((CUADRO!I$4&amp;$E762),'Hoja de Trabajo para listado'!$BC$151:$CB$151,0)),0)+IFERROR(INDEX('Hoja de Trabajo para listado'!$DE$153:$DG$274,MATCH($A762,'Hoja de Trabajo para listado'!$DE$153:$DE$1048576,0),MATCH((CUADRO!I$4&amp;$E762),'Hoja de Trabajo para listado'!$DE$151:$DG$151,0)),0)+IFERROR(INDEX('Hoja de Trabajo para listado'!$CD$155:$DC$1048576,MATCH($A762,'Hoja de Trabajo para listado'!$CD$155:$CD$1048576,0),MATCH((CUADRO!I$4&amp;$E762),'Hoja de Trabajo para listado'!$CD$151:$DC$151,0)),0)</f>
        <v>0</v>
      </c>
      <c r="J762" s="241">
        <f ca="1">+IFERROR(INDEX('Hoja de Trabajo para listado'!$A$155:$Z$1048576,MATCH($A762,'Hoja de Trabajo para listado'!$A$155:$A$1048576,0),MATCH((CUADRO!J$4&amp;$E762),'Hoja de Trabajo para listado'!$A$151:$Z$151,0)),0)+IFERROR(INDEX('Hoja de Trabajo para listado'!$AB$155:$BA$1048576,MATCH($A762,'Hoja de Trabajo para listado'!$AB$155:$AB$1048576,0),MATCH((CUADRO!J$4&amp;$E762),'Hoja de Trabajo para listado'!$AB$151:$BA$151,0)),0)+IFERROR(INDEX('Hoja de Trabajo para listado'!$BC$155:$CB$1048576,MATCH($A762,'Hoja de Trabajo para listado'!$BC$155:$BC$1048576,0),MATCH((CUADRO!J$4&amp;$E762),'Hoja de Trabajo para listado'!$BC$151:$CB$151,0)),0)+IFERROR(INDEX('Hoja de Trabajo para listado'!$DE$153:$DG$274,MATCH($A762,'Hoja de Trabajo para listado'!$DE$153:$DE$1048576,0),MATCH((CUADRO!J$4&amp;$E762),'Hoja de Trabajo para listado'!$DE$151:$DG$151,0)),0)+IFERROR(INDEX('Hoja de Trabajo para listado'!$CD$155:$DC$1048576,MATCH($A762,'Hoja de Trabajo para listado'!$CD$155:$CD$1048576,0),MATCH((CUADRO!J$4&amp;$E762),'Hoja de Trabajo para listado'!$CD$151:$DC$151,0)),0)</f>
        <v>0</v>
      </c>
      <c r="K762" s="241">
        <f ca="1">+IFERROR(INDEX('Hoja de Trabajo para listado'!$A$155:$Z$1048576,MATCH($A762,'Hoja de Trabajo para listado'!$A$155:$A$1048576,0),MATCH((CUADRO!K$4&amp;$E762),'Hoja de Trabajo para listado'!$A$151:$Z$151,0)),0)+IFERROR(INDEX('Hoja de Trabajo para listado'!$AB$155:$BA$1048576,MATCH($A762,'Hoja de Trabajo para listado'!$AB$155:$AB$1048576,0),MATCH((CUADRO!K$4&amp;$E762),'Hoja de Trabajo para listado'!$AB$151:$BA$151,0)),0)+IFERROR(INDEX('Hoja de Trabajo para listado'!$BC$155:$CB$1048576,MATCH($A762,'Hoja de Trabajo para listado'!$BC$155:$BC$1048576,0),MATCH((CUADRO!K$4&amp;$E762),'Hoja de Trabajo para listado'!$BC$151:$CB$151,0)),0)+IFERROR(INDEX('Hoja de Trabajo para listado'!$DE$153:$DG$274,MATCH($A762,'Hoja de Trabajo para listado'!$DE$153:$DE$1048576,0),MATCH((CUADRO!K$4&amp;$E762),'Hoja de Trabajo para listado'!$DE$151:$DG$151,0)),0)+IFERROR(INDEX('Hoja de Trabajo para listado'!$CD$155:$DC$1048576,MATCH($A762,'Hoja de Trabajo para listado'!$CD$155:$CD$1048576,0),MATCH((CUADRO!K$4&amp;$E762),'Hoja de Trabajo para listado'!$CD$151:$DC$151,0)),0)</f>
        <v>0</v>
      </c>
      <c r="L762" s="241">
        <f ca="1">+IFERROR(INDEX('Hoja de Trabajo para listado'!$A$155:$Z$1048576,MATCH($A762,'Hoja de Trabajo para listado'!$A$155:$A$1048576,0),MATCH((CUADRO!L$4&amp;$E762),'Hoja de Trabajo para listado'!$A$151:$Z$151,0)),0)+IFERROR(INDEX('Hoja de Trabajo para listado'!$AB$155:$BA$1048576,MATCH($A762,'Hoja de Trabajo para listado'!$AB$155:$AB$1048576,0),MATCH((CUADRO!L$4&amp;$E762),'Hoja de Trabajo para listado'!$AB$151:$BA$151,0)),0)+IFERROR(INDEX('Hoja de Trabajo para listado'!$BC$155:$CB$1048576,MATCH($A762,'Hoja de Trabajo para listado'!$BC$155:$BC$1048576,0),MATCH((CUADRO!L$4&amp;$E762),'Hoja de Trabajo para listado'!$BC$151:$CB$151,0)),0)+IFERROR(INDEX('Hoja de Trabajo para listado'!$DE$153:$DG$274,MATCH($A762,'Hoja de Trabajo para listado'!$DE$153:$DE$1048576,0),MATCH((CUADRO!L$4&amp;$E762),'Hoja de Trabajo para listado'!$DE$151:$DG$151,0)),0)+IFERROR(INDEX('Hoja de Trabajo para listado'!$CD$155:$DC$1048576,MATCH($A762,'Hoja de Trabajo para listado'!$CD$155:$CD$1048576,0),MATCH((CUADRO!L$4&amp;$E762),'Hoja de Trabajo para listado'!$CD$151:$DC$151,0)),0)</f>
        <v>0</v>
      </c>
      <c r="M762" s="241">
        <f ca="1">+IFERROR(INDEX('Hoja de Trabajo para listado'!$A$155:$Z$1048576,MATCH($A762,'Hoja de Trabajo para listado'!$A$155:$A$1048576,0),MATCH((CUADRO!M$4&amp;$E762),'Hoja de Trabajo para listado'!$A$151:$Z$151,0)),0)+IFERROR(INDEX('Hoja de Trabajo para listado'!$AB$155:$BA$1048576,MATCH($A762,'Hoja de Trabajo para listado'!$AB$155:$AB$1048576,0),MATCH((CUADRO!M$4&amp;$E762),'Hoja de Trabajo para listado'!$AB$151:$BA$151,0)),0)+IFERROR(INDEX('Hoja de Trabajo para listado'!$BC$155:$CB$1048576,MATCH($A762,'Hoja de Trabajo para listado'!$BC$155:$BC$1048576,0),MATCH((CUADRO!M$4&amp;$E762),'Hoja de Trabajo para listado'!$BC$151:$CB$151,0)),0)+IFERROR(INDEX('Hoja de Trabajo para listado'!$DE$153:$DG$274,MATCH($A762,'Hoja de Trabajo para listado'!$DE$153:$DE$1048576,0),MATCH((CUADRO!M$4&amp;$E762),'Hoja de Trabajo para listado'!$DE$151:$DG$151,0)),0)+IFERROR(INDEX('Hoja de Trabajo para listado'!$CD$155:$DC$1048576,MATCH($A762,'Hoja de Trabajo para listado'!$CD$155:$CD$1048576,0),MATCH((CUADRO!M$4&amp;$E762),'Hoja de Trabajo para listado'!$CD$151:$DC$151,0)),0)</f>
        <v>0</v>
      </c>
      <c r="N762" s="241">
        <f ca="1">+IFERROR(INDEX('Hoja de Trabajo para listado'!$A$155:$Z$1048576,MATCH($A762,'Hoja de Trabajo para listado'!$A$155:$A$1048576,0),MATCH((CUADRO!N$4&amp;$E762),'Hoja de Trabajo para listado'!$A$151:$Z$151,0)),0)+IFERROR(INDEX('Hoja de Trabajo para listado'!$AB$155:$BA$1048576,MATCH($A762,'Hoja de Trabajo para listado'!$AB$155:$AB$1048576,0),MATCH((CUADRO!N$4&amp;$E762),'Hoja de Trabajo para listado'!$AB$151:$BA$151,0)),0)+IFERROR(INDEX('Hoja de Trabajo para listado'!$BC$155:$CB$1048576,MATCH($A762,'Hoja de Trabajo para listado'!$BC$155:$BC$1048576,0),MATCH((CUADRO!N$4&amp;$E762),'Hoja de Trabajo para listado'!$BC$151:$CB$151,0)),0)+IFERROR(INDEX('Hoja de Trabajo para listado'!$DE$153:$DG$274,MATCH($A762,'Hoja de Trabajo para listado'!$DE$153:$DE$1048576,0),MATCH((CUADRO!N$4&amp;$E762),'Hoja de Trabajo para listado'!$DE$151:$DG$151,0)),0)+IFERROR(INDEX('Hoja de Trabajo para listado'!$CD$155:$DC$1048576,MATCH($A762,'Hoja de Trabajo para listado'!$CD$155:$CD$1048576,0),MATCH((CUADRO!N$4&amp;$E762),'Hoja de Trabajo para listado'!$CD$151:$DC$151,0)),0)</f>
        <v>0</v>
      </c>
      <c r="O762" s="241">
        <f ca="1">+IFERROR(INDEX('Hoja de Trabajo para listado'!$A$155:$Z$1048576,MATCH($A762,'Hoja de Trabajo para listado'!$A$155:$A$1048576,0),MATCH((CUADRO!O$4&amp;$E762),'Hoja de Trabajo para listado'!$A$151:$Z$151,0)),0)+IFERROR(INDEX('Hoja de Trabajo para listado'!$AB$155:$BA$1048576,MATCH($A762,'Hoja de Trabajo para listado'!$AB$155:$AB$1048576,0),MATCH((CUADRO!O$4&amp;$E762),'Hoja de Trabajo para listado'!$AB$151:$BA$151,0)),0)+IFERROR(INDEX('Hoja de Trabajo para listado'!$BC$155:$CB$1048576,MATCH($A762,'Hoja de Trabajo para listado'!$BC$155:$BC$1048576,0),MATCH((CUADRO!O$4&amp;$E762),'Hoja de Trabajo para listado'!$BC$151:$CB$151,0)),0)+IFERROR(INDEX('Hoja de Trabajo para listado'!$DE$153:$DG$274,MATCH($A762,'Hoja de Trabajo para listado'!$DE$153:$DE$1048576,0),MATCH((CUADRO!O$4&amp;$E762),'Hoja de Trabajo para listado'!$DE$151:$DG$151,0)),0)+IFERROR(INDEX('Hoja de Trabajo para listado'!$CD$155:$DC$1048576,MATCH($A762,'Hoja de Trabajo para listado'!$CD$155:$CD$1048576,0),MATCH((CUADRO!O$4&amp;$E762),'Hoja de Trabajo para listado'!$CD$151:$DC$151,0)),0)</f>
        <v>0</v>
      </c>
      <c r="P762" s="241">
        <f ca="1">+IFERROR(INDEX('Hoja de Trabajo para listado'!$A$155:$Z$1048576,MATCH($A762,'Hoja de Trabajo para listado'!$A$155:$A$1048576,0),MATCH((CUADRO!P$4&amp;$E762),'Hoja de Trabajo para listado'!$A$151:$Z$151,0)),0)+IFERROR(INDEX('Hoja de Trabajo para listado'!$AB$155:$BA$1048576,MATCH($A762,'Hoja de Trabajo para listado'!$AB$155:$AB$1048576,0),MATCH((CUADRO!P$4&amp;$E762),'Hoja de Trabajo para listado'!$AB$151:$BA$151,0)),0)+IFERROR(INDEX('Hoja de Trabajo para listado'!$BC$155:$CB$1048576,MATCH($A762,'Hoja de Trabajo para listado'!$BC$155:$BC$1048576,0),MATCH((CUADRO!P$4&amp;$E762),'Hoja de Trabajo para listado'!$BC$151:$CB$151,0)),0)+IFERROR(INDEX('Hoja de Trabajo para listado'!$DE$153:$DG$274,MATCH($A762,'Hoja de Trabajo para listado'!$DE$153:$DE$1048576,0),MATCH((CUADRO!P$4&amp;$E762),'Hoja de Trabajo para listado'!$DE$151:$DG$151,0)),0)+IFERROR(INDEX('Hoja de Trabajo para listado'!$CD$155:$DC$1048576,MATCH($A762,'Hoja de Trabajo para listado'!$CD$155:$CD$1048576,0),MATCH((CUADRO!P$4&amp;$E762),'Hoja de Trabajo para listado'!$CD$151:$DC$151,0)),0)</f>
        <v>0</v>
      </c>
      <c r="Q762" s="241">
        <f ca="1">+IFERROR(INDEX('Hoja de Trabajo para listado'!$A$155:$Z$1048576,MATCH($A762,'Hoja de Trabajo para listado'!$A$155:$A$1048576,0),MATCH((CUADRO!Q$4&amp;$E762),'Hoja de Trabajo para listado'!$A$151:$Z$151,0)),0)+IFERROR(INDEX('Hoja de Trabajo para listado'!$AB$155:$BA$1048576,MATCH($A762,'Hoja de Trabajo para listado'!$AB$155:$AB$1048576,0),MATCH((CUADRO!Q$4&amp;$E762),'Hoja de Trabajo para listado'!$AB$151:$BA$151,0)),0)+IFERROR(INDEX('Hoja de Trabajo para listado'!$BC$155:$CB$1048576,MATCH($A762,'Hoja de Trabajo para listado'!$BC$155:$BC$1048576,0),MATCH((CUADRO!Q$4&amp;$E762),'Hoja de Trabajo para listado'!$BC$151:$CB$151,0)),0)+IFERROR(INDEX('Hoja de Trabajo para listado'!$DE$153:$DG$274,MATCH($A762,'Hoja de Trabajo para listado'!$DE$153:$DE$1048576,0),MATCH((CUADRO!Q$4&amp;$E762),'Hoja de Trabajo para listado'!$DE$151:$DG$151,0)),0)+IFERROR(INDEX('Hoja de Trabajo para listado'!$CD$155:$DC$1048576,MATCH($A762,'Hoja de Trabajo para listado'!$CD$155:$CD$1048576,0),MATCH((CUADRO!Q$4&amp;$E762),'Hoja de Trabajo para listado'!$CD$151:$DC$151,0)),0)</f>
        <v>0</v>
      </c>
      <c r="R762" s="241">
        <f t="shared" ca="1" si="22"/>
        <v>0</v>
      </c>
      <c r="S762" s="247">
        <f ca="1">+R761+R762</f>
        <v>0</v>
      </c>
      <c r="T762" s="241">
        <f ca="1">+S762</f>
        <v>0</v>
      </c>
      <c r="U762" s="240">
        <f t="shared" si="23"/>
        <v>2</v>
      </c>
    </row>
    <row r="763" spans="1:21" customFormat="1" ht="15" hidden="1" customHeight="1">
      <c r="A763" s="32">
        <v>1346</v>
      </c>
      <c r="B763" s="381">
        <f>+A763</f>
        <v>1346</v>
      </c>
      <c r="C763" s="245" t="str">
        <f>+VLOOKUP(A763,bd_lista!$A$3:$C$592,3,FALSE)</f>
        <v>Gobierno Autónomo Municipal de Cocapata</v>
      </c>
      <c r="D763" s="383" t="str">
        <f>+C763</f>
        <v>Gobierno Autónomo Municipal de Cocapata</v>
      </c>
      <c r="E763" s="240" t="s">
        <v>683</v>
      </c>
      <c r="F763" s="241">
        <f ca="1">+IFERROR(INDEX('Hoja de Trabajo para listado'!$A$155:$Z$1048576,MATCH($A763,'Hoja de Trabajo para listado'!$A$155:$A$1048576,0),MATCH((CUADRO!F$4&amp;$E763),'Hoja de Trabajo para listado'!$A$151:$Z$151,0)),0)+IFERROR(INDEX('Hoja de Trabajo para listado'!$AB$155:$BA$1048576,MATCH($A763,'Hoja de Trabajo para listado'!$AB$155:$AB$1048576,0),MATCH((CUADRO!F$4&amp;$E763),'Hoja de Trabajo para listado'!$AB$151:$BA$151,0)),0)+IFERROR(INDEX('Hoja de Trabajo para listado'!$BC$155:$CB$1048576,MATCH($A763,'Hoja de Trabajo para listado'!$BC$155:$BC$1048576,0),MATCH((CUADRO!F$4&amp;$E763),'Hoja de Trabajo para listado'!$BC$151:$CB$151,0)),0)+IFERROR(INDEX('Hoja de Trabajo para listado'!$DE$153:$DG$274,MATCH($A763,'Hoja de Trabajo para listado'!$DE$153:$DE$1048576,0),MATCH((CUADRO!F$4&amp;$E763),'Hoja de Trabajo para listado'!$DE$151:$DG$151,0)),0)+IFERROR(INDEX('Hoja de Trabajo para listado'!$CD$155:$DC$1048576,MATCH($A763,'Hoja de Trabajo para listado'!$CD$155:$CD$1048576,0),MATCH((CUADRO!F$4&amp;$E763),'Hoja de Trabajo para listado'!$CD$151:$DC$151,0)),0)</f>
        <v>0</v>
      </c>
      <c r="G763" s="241">
        <f ca="1">+IFERROR(INDEX('Hoja de Trabajo para listado'!$A$155:$Z$1048576,MATCH($A763,'Hoja de Trabajo para listado'!$A$155:$A$1048576,0),MATCH((CUADRO!G$4&amp;$E763),'Hoja de Trabajo para listado'!$A$151:$Z$151,0)),0)+IFERROR(INDEX('Hoja de Trabajo para listado'!$AB$155:$BA$1048576,MATCH($A763,'Hoja de Trabajo para listado'!$AB$155:$AB$1048576,0),MATCH((CUADRO!G$4&amp;$E763),'Hoja de Trabajo para listado'!$AB$151:$BA$151,0)),0)+IFERROR(INDEX('Hoja de Trabajo para listado'!$BC$155:$CB$1048576,MATCH($A763,'Hoja de Trabajo para listado'!$BC$155:$BC$1048576,0),MATCH((CUADRO!G$4&amp;$E763),'Hoja de Trabajo para listado'!$BC$151:$CB$151,0)),0)+IFERROR(INDEX('Hoja de Trabajo para listado'!$DE$153:$DG$274,MATCH($A763,'Hoja de Trabajo para listado'!$DE$153:$DE$1048576,0),MATCH((CUADRO!G$4&amp;$E763),'Hoja de Trabajo para listado'!$DE$151:$DG$151,0)),0)+IFERROR(INDEX('Hoja de Trabajo para listado'!$CD$155:$DC$1048576,MATCH($A763,'Hoja de Trabajo para listado'!$CD$155:$CD$1048576,0),MATCH((CUADRO!G$4&amp;$E763),'Hoja de Trabajo para listado'!$CD$151:$DC$151,0)),0)</f>
        <v>0</v>
      </c>
      <c r="H763" s="241">
        <f ca="1">+IFERROR(INDEX('Hoja de Trabajo para listado'!$A$155:$Z$1048576,MATCH($A763,'Hoja de Trabajo para listado'!$A$155:$A$1048576,0),MATCH((CUADRO!H$4&amp;$E763),'Hoja de Trabajo para listado'!$A$151:$Z$151,0)),0)+IFERROR(INDEX('Hoja de Trabajo para listado'!$AB$155:$BA$1048576,MATCH($A763,'Hoja de Trabajo para listado'!$AB$155:$AB$1048576,0),MATCH((CUADRO!H$4&amp;$E763),'Hoja de Trabajo para listado'!$AB$151:$BA$151,0)),0)+IFERROR(INDEX('Hoja de Trabajo para listado'!$BC$155:$CB$1048576,MATCH($A763,'Hoja de Trabajo para listado'!$BC$155:$BC$1048576,0),MATCH((CUADRO!H$4&amp;$E763),'Hoja de Trabajo para listado'!$BC$151:$CB$151,0)),0)+IFERROR(INDEX('Hoja de Trabajo para listado'!$DE$153:$DG$274,MATCH($A763,'Hoja de Trabajo para listado'!$DE$153:$DE$1048576,0),MATCH((CUADRO!H$4&amp;$E763),'Hoja de Trabajo para listado'!$DE$151:$DG$151,0)),0)+IFERROR(INDEX('Hoja de Trabajo para listado'!$CD$155:$DC$1048576,MATCH($A763,'Hoja de Trabajo para listado'!$CD$155:$CD$1048576,0),MATCH((CUADRO!H$4&amp;$E763),'Hoja de Trabajo para listado'!$CD$151:$DC$151,0)),0)</f>
        <v>0</v>
      </c>
      <c r="I763" s="241">
        <f ca="1">+IFERROR(INDEX('Hoja de Trabajo para listado'!$A$155:$Z$1048576,MATCH($A763,'Hoja de Trabajo para listado'!$A$155:$A$1048576,0),MATCH((CUADRO!I$4&amp;$E763),'Hoja de Trabajo para listado'!$A$151:$Z$151,0)),0)+IFERROR(INDEX('Hoja de Trabajo para listado'!$AB$155:$BA$1048576,MATCH($A763,'Hoja de Trabajo para listado'!$AB$155:$AB$1048576,0),MATCH((CUADRO!I$4&amp;$E763),'Hoja de Trabajo para listado'!$AB$151:$BA$151,0)),0)+IFERROR(INDEX('Hoja de Trabajo para listado'!$BC$155:$CB$1048576,MATCH($A763,'Hoja de Trabajo para listado'!$BC$155:$BC$1048576,0),MATCH((CUADRO!I$4&amp;$E763),'Hoja de Trabajo para listado'!$BC$151:$CB$151,0)),0)+IFERROR(INDEX('Hoja de Trabajo para listado'!$DE$153:$DG$274,MATCH($A763,'Hoja de Trabajo para listado'!$DE$153:$DE$1048576,0),MATCH((CUADRO!I$4&amp;$E763),'Hoja de Trabajo para listado'!$DE$151:$DG$151,0)),0)+IFERROR(INDEX('Hoja de Trabajo para listado'!$CD$155:$DC$1048576,MATCH($A763,'Hoja de Trabajo para listado'!$CD$155:$CD$1048576,0),MATCH((CUADRO!I$4&amp;$E763),'Hoja de Trabajo para listado'!$CD$151:$DC$151,0)),0)</f>
        <v>0</v>
      </c>
      <c r="J763" s="241">
        <f ca="1">+IFERROR(INDEX('Hoja de Trabajo para listado'!$A$155:$Z$1048576,MATCH($A763,'Hoja de Trabajo para listado'!$A$155:$A$1048576,0),MATCH((CUADRO!J$4&amp;$E763),'Hoja de Trabajo para listado'!$A$151:$Z$151,0)),0)+IFERROR(INDEX('Hoja de Trabajo para listado'!$AB$155:$BA$1048576,MATCH($A763,'Hoja de Trabajo para listado'!$AB$155:$AB$1048576,0),MATCH((CUADRO!J$4&amp;$E763),'Hoja de Trabajo para listado'!$AB$151:$BA$151,0)),0)+IFERROR(INDEX('Hoja de Trabajo para listado'!$BC$155:$CB$1048576,MATCH($A763,'Hoja de Trabajo para listado'!$BC$155:$BC$1048576,0),MATCH((CUADRO!J$4&amp;$E763),'Hoja de Trabajo para listado'!$BC$151:$CB$151,0)),0)+IFERROR(INDEX('Hoja de Trabajo para listado'!$DE$153:$DG$274,MATCH($A763,'Hoja de Trabajo para listado'!$DE$153:$DE$1048576,0),MATCH((CUADRO!J$4&amp;$E763),'Hoja de Trabajo para listado'!$DE$151:$DG$151,0)),0)+IFERROR(INDEX('Hoja de Trabajo para listado'!$CD$155:$DC$1048576,MATCH($A763,'Hoja de Trabajo para listado'!$CD$155:$CD$1048576,0),MATCH((CUADRO!J$4&amp;$E763),'Hoja de Trabajo para listado'!$CD$151:$DC$151,0)),0)</f>
        <v>0</v>
      </c>
      <c r="K763" s="241">
        <f ca="1">+IFERROR(INDEX('Hoja de Trabajo para listado'!$A$155:$Z$1048576,MATCH($A763,'Hoja de Trabajo para listado'!$A$155:$A$1048576,0),MATCH((CUADRO!K$4&amp;$E763),'Hoja de Trabajo para listado'!$A$151:$Z$151,0)),0)+IFERROR(INDEX('Hoja de Trabajo para listado'!$AB$155:$BA$1048576,MATCH($A763,'Hoja de Trabajo para listado'!$AB$155:$AB$1048576,0),MATCH((CUADRO!K$4&amp;$E763),'Hoja de Trabajo para listado'!$AB$151:$BA$151,0)),0)+IFERROR(INDEX('Hoja de Trabajo para listado'!$BC$155:$CB$1048576,MATCH($A763,'Hoja de Trabajo para listado'!$BC$155:$BC$1048576,0),MATCH((CUADRO!K$4&amp;$E763),'Hoja de Trabajo para listado'!$BC$151:$CB$151,0)),0)+IFERROR(INDEX('Hoja de Trabajo para listado'!$DE$153:$DG$274,MATCH($A763,'Hoja de Trabajo para listado'!$DE$153:$DE$1048576,0),MATCH((CUADRO!K$4&amp;$E763),'Hoja de Trabajo para listado'!$DE$151:$DG$151,0)),0)+IFERROR(INDEX('Hoja de Trabajo para listado'!$CD$155:$DC$1048576,MATCH($A763,'Hoja de Trabajo para listado'!$CD$155:$CD$1048576,0),MATCH((CUADRO!K$4&amp;$E763),'Hoja de Trabajo para listado'!$CD$151:$DC$151,0)),0)</f>
        <v>0</v>
      </c>
      <c r="L763" s="241">
        <f ca="1">+IFERROR(INDEX('Hoja de Trabajo para listado'!$A$155:$Z$1048576,MATCH($A763,'Hoja de Trabajo para listado'!$A$155:$A$1048576,0),MATCH((CUADRO!L$4&amp;$E763),'Hoja de Trabajo para listado'!$A$151:$Z$151,0)),0)+IFERROR(INDEX('Hoja de Trabajo para listado'!$AB$155:$BA$1048576,MATCH($A763,'Hoja de Trabajo para listado'!$AB$155:$AB$1048576,0),MATCH((CUADRO!L$4&amp;$E763),'Hoja de Trabajo para listado'!$AB$151:$BA$151,0)),0)+IFERROR(INDEX('Hoja de Trabajo para listado'!$BC$155:$CB$1048576,MATCH($A763,'Hoja de Trabajo para listado'!$BC$155:$BC$1048576,0),MATCH((CUADRO!L$4&amp;$E763),'Hoja de Trabajo para listado'!$BC$151:$CB$151,0)),0)+IFERROR(INDEX('Hoja de Trabajo para listado'!$DE$153:$DG$274,MATCH($A763,'Hoja de Trabajo para listado'!$DE$153:$DE$1048576,0),MATCH((CUADRO!L$4&amp;$E763),'Hoja de Trabajo para listado'!$DE$151:$DG$151,0)),0)+IFERROR(INDEX('Hoja de Trabajo para listado'!$CD$155:$DC$1048576,MATCH($A763,'Hoja de Trabajo para listado'!$CD$155:$CD$1048576,0),MATCH((CUADRO!L$4&amp;$E763),'Hoja de Trabajo para listado'!$CD$151:$DC$151,0)),0)</f>
        <v>0</v>
      </c>
      <c r="M763" s="241">
        <f ca="1">+IFERROR(INDEX('Hoja de Trabajo para listado'!$A$155:$Z$1048576,MATCH($A763,'Hoja de Trabajo para listado'!$A$155:$A$1048576,0),MATCH((CUADRO!M$4&amp;$E763),'Hoja de Trabajo para listado'!$A$151:$Z$151,0)),0)+IFERROR(INDEX('Hoja de Trabajo para listado'!$AB$155:$BA$1048576,MATCH($A763,'Hoja de Trabajo para listado'!$AB$155:$AB$1048576,0),MATCH((CUADRO!M$4&amp;$E763),'Hoja de Trabajo para listado'!$AB$151:$BA$151,0)),0)+IFERROR(INDEX('Hoja de Trabajo para listado'!$BC$155:$CB$1048576,MATCH($A763,'Hoja de Trabajo para listado'!$BC$155:$BC$1048576,0),MATCH((CUADRO!M$4&amp;$E763),'Hoja de Trabajo para listado'!$BC$151:$CB$151,0)),0)+IFERROR(INDEX('Hoja de Trabajo para listado'!$DE$153:$DG$274,MATCH($A763,'Hoja de Trabajo para listado'!$DE$153:$DE$1048576,0),MATCH((CUADRO!M$4&amp;$E763),'Hoja de Trabajo para listado'!$DE$151:$DG$151,0)),0)+IFERROR(INDEX('Hoja de Trabajo para listado'!$CD$155:$DC$1048576,MATCH($A763,'Hoja de Trabajo para listado'!$CD$155:$CD$1048576,0),MATCH((CUADRO!M$4&amp;$E763),'Hoja de Trabajo para listado'!$CD$151:$DC$151,0)),0)</f>
        <v>0</v>
      </c>
      <c r="N763" s="241">
        <f ca="1">+IFERROR(INDEX('Hoja de Trabajo para listado'!$A$155:$Z$1048576,MATCH($A763,'Hoja de Trabajo para listado'!$A$155:$A$1048576,0),MATCH((CUADRO!N$4&amp;$E763),'Hoja de Trabajo para listado'!$A$151:$Z$151,0)),0)+IFERROR(INDEX('Hoja de Trabajo para listado'!$AB$155:$BA$1048576,MATCH($A763,'Hoja de Trabajo para listado'!$AB$155:$AB$1048576,0),MATCH((CUADRO!N$4&amp;$E763),'Hoja de Trabajo para listado'!$AB$151:$BA$151,0)),0)+IFERROR(INDEX('Hoja de Trabajo para listado'!$BC$155:$CB$1048576,MATCH($A763,'Hoja de Trabajo para listado'!$BC$155:$BC$1048576,0),MATCH((CUADRO!N$4&amp;$E763),'Hoja de Trabajo para listado'!$BC$151:$CB$151,0)),0)+IFERROR(INDEX('Hoja de Trabajo para listado'!$DE$153:$DG$274,MATCH($A763,'Hoja de Trabajo para listado'!$DE$153:$DE$1048576,0),MATCH((CUADRO!N$4&amp;$E763),'Hoja de Trabajo para listado'!$DE$151:$DG$151,0)),0)+IFERROR(INDEX('Hoja de Trabajo para listado'!$CD$155:$DC$1048576,MATCH($A763,'Hoja de Trabajo para listado'!$CD$155:$CD$1048576,0),MATCH((CUADRO!N$4&amp;$E763),'Hoja de Trabajo para listado'!$CD$151:$DC$151,0)),0)</f>
        <v>0</v>
      </c>
      <c r="O763" s="241">
        <f ca="1">+IFERROR(INDEX('Hoja de Trabajo para listado'!$A$155:$Z$1048576,MATCH($A763,'Hoja de Trabajo para listado'!$A$155:$A$1048576,0),MATCH((CUADRO!O$4&amp;$E763),'Hoja de Trabajo para listado'!$A$151:$Z$151,0)),0)+IFERROR(INDEX('Hoja de Trabajo para listado'!$AB$155:$BA$1048576,MATCH($A763,'Hoja de Trabajo para listado'!$AB$155:$AB$1048576,0),MATCH((CUADRO!O$4&amp;$E763),'Hoja de Trabajo para listado'!$AB$151:$BA$151,0)),0)+IFERROR(INDEX('Hoja de Trabajo para listado'!$BC$155:$CB$1048576,MATCH($A763,'Hoja de Trabajo para listado'!$BC$155:$BC$1048576,0),MATCH((CUADRO!O$4&amp;$E763),'Hoja de Trabajo para listado'!$BC$151:$CB$151,0)),0)+IFERROR(INDEX('Hoja de Trabajo para listado'!$DE$153:$DG$274,MATCH($A763,'Hoja de Trabajo para listado'!$DE$153:$DE$1048576,0),MATCH((CUADRO!O$4&amp;$E763),'Hoja de Trabajo para listado'!$DE$151:$DG$151,0)),0)+IFERROR(INDEX('Hoja de Trabajo para listado'!$CD$155:$DC$1048576,MATCH($A763,'Hoja de Trabajo para listado'!$CD$155:$CD$1048576,0),MATCH((CUADRO!O$4&amp;$E763),'Hoja de Trabajo para listado'!$CD$151:$DC$151,0)),0)</f>
        <v>0</v>
      </c>
      <c r="P763" s="241">
        <f ca="1">+IFERROR(INDEX('Hoja de Trabajo para listado'!$A$155:$Z$1048576,MATCH($A763,'Hoja de Trabajo para listado'!$A$155:$A$1048576,0),MATCH((CUADRO!P$4&amp;$E763),'Hoja de Trabajo para listado'!$A$151:$Z$151,0)),0)+IFERROR(INDEX('Hoja de Trabajo para listado'!$AB$155:$BA$1048576,MATCH($A763,'Hoja de Trabajo para listado'!$AB$155:$AB$1048576,0),MATCH((CUADRO!P$4&amp;$E763),'Hoja de Trabajo para listado'!$AB$151:$BA$151,0)),0)+IFERROR(INDEX('Hoja de Trabajo para listado'!$BC$155:$CB$1048576,MATCH($A763,'Hoja de Trabajo para listado'!$BC$155:$BC$1048576,0),MATCH((CUADRO!P$4&amp;$E763),'Hoja de Trabajo para listado'!$BC$151:$CB$151,0)),0)+IFERROR(INDEX('Hoja de Trabajo para listado'!$DE$153:$DG$274,MATCH($A763,'Hoja de Trabajo para listado'!$DE$153:$DE$1048576,0),MATCH((CUADRO!P$4&amp;$E763),'Hoja de Trabajo para listado'!$DE$151:$DG$151,0)),0)+IFERROR(INDEX('Hoja de Trabajo para listado'!$CD$155:$DC$1048576,MATCH($A763,'Hoja de Trabajo para listado'!$CD$155:$CD$1048576,0),MATCH((CUADRO!P$4&amp;$E763),'Hoja de Trabajo para listado'!$CD$151:$DC$151,0)),0)</f>
        <v>0</v>
      </c>
      <c r="Q763" s="241">
        <f ca="1">+IFERROR(INDEX('Hoja de Trabajo para listado'!$A$155:$Z$1048576,MATCH($A763,'Hoja de Trabajo para listado'!$A$155:$A$1048576,0),MATCH((CUADRO!Q$4&amp;$E763),'Hoja de Trabajo para listado'!$A$151:$Z$151,0)),0)+IFERROR(INDEX('Hoja de Trabajo para listado'!$AB$155:$BA$1048576,MATCH($A763,'Hoja de Trabajo para listado'!$AB$155:$AB$1048576,0),MATCH((CUADRO!Q$4&amp;$E763),'Hoja de Trabajo para listado'!$AB$151:$BA$151,0)),0)+IFERROR(INDEX('Hoja de Trabajo para listado'!$BC$155:$CB$1048576,MATCH($A763,'Hoja de Trabajo para listado'!$BC$155:$BC$1048576,0),MATCH((CUADRO!Q$4&amp;$E763),'Hoja de Trabajo para listado'!$BC$151:$CB$151,0)),0)+IFERROR(INDEX('Hoja de Trabajo para listado'!$DE$153:$DG$274,MATCH($A763,'Hoja de Trabajo para listado'!$DE$153:$DE$1048576,0),MATCH((CUADRO!Q$4&amp;$E763),'Hoja de Trabajo para listado'!$DE$151:$DG$151,0)),0)+IFERROR(INDEX('Hoja de Trabajo para listado'!$CD$155:$DC$1048576,MATCH($A763,'Hoja de Trabajo para listado'!$CD$155:$CD$1048576,0),MATCH((CUADRO!Q$4&amp;$E763),'Hoja de Trabajo para listado'!$CD$151:$DC$151,0)),0)</f>
        <v>0</v>
      </c>
      <c r="R763" s="241">
        <f t="shared" ca="1" si="22"/>
        <v>0</v>
      </c>
      <c r="S763" s="247"/>
      <c r="T763" s="241">
        <f ca="1">+T764</f>
        <v>0</v>
      </c>
      <c r="U763" s="240">
        <f t="shared" si="23"/>
        <v>1</v>
      </c>
    </row>
    <row r="764" spans="1:21" customFormat="1" ht="15" hidden="1" customHeight="1">
      <c r="A764" s="32">
        <v>1346</v>
      </c>
      <c r="B764" s="382"/>
      <c r="C764" s="245" t="str">
        <f>+VLOOKUP(A764,bd_lista!$A$3:$C$592,3,FALSE)</f>
        <v>Gobierno Autónomo Municipal de Cocapata</v>
      </c>
      <c r="D764" s="384"/>
      <c r="E764" s="242" t="s">
        <v>684</v>
      </c>
      <c r="F764" s="241">
        <f ca="1">+IFERROR(INDEX('Hoja de Trabajo para listado'!$A$155:$Z$1048576,MATCH($A764,'Hoja de Trabajo para listado'!$A$155:$A$1048576,0),MATCH((CUADRO!F$4&amp;$E764),'Hoja de Trabajo para listado'!$A$151:$Z$151,0)),0)+IFERROR(INDEX('Hoja de Trabajo para listado'!$AB$155:$BA$1048576,MATCH($A764,'Hoja de Trabajo para listado'!$AB$155:$AB$1048576,0),MATCH((CUADRO!F$4&amp;$E764),'Hoja de Trabajo para listado'!$AB$151:$BA$151,0)),0)+IFERROR(INDEX('Hoja de Trabajo para listado'!$BC$155:$CB$1048576,MATCH($A764,'Hoja de Trabajo para listado'!$BC$155:$BC$1048576,0),MATCH((CUADRO!F$4&amp;$E764),'Hoja de Trabajo para listado'!$BC$151:$CB$151,0)),0)+IFERROR(INDEX('Hoja de Trabajo para listado'!$DE$153:$DG$274,MATCH($A764,'Hoja de Trabajo para listado'!$DE$153:$DE$1048576,0),MATCH((CUADRO!F$4&amp;$E764),'Hoja de Trabajo para listado'!$DE$151:$DG$151,0)),0)+IFERROR(INDEX('Hoja de Trabajo para listado'!$CD$155:$DC$1048576,MATCH($A764,'Hoja de Trabajo para listado'!$CD$155:$CD$1048576,0),MATCH((CUADRO!F$4&amp;$E764),'Hoja de Trabajo para listado'!$CD$151:$DC$151,0)),0)</f>
        <v>0</v>
      </c>
      <c r="G764" s="241">
        <f ca="1">+IFERROR(INDEX('Hoja de Trabajo para listado'!$A$155:$Z$1048576,MATCH($A764,'Hoja de Trabajo para listado'!$A$155:$A$1048576,0),MATCH((CUADRO!G$4&amp;$E764),'Hoja de Trabajo para listado'!$A$151:$Z$151,0)),0)+IFERROR(INDEX('Hoja de Trabajo para listado'!$AB$155:$BA$1048576,MATCH($A764,'Hoja de Trabajo para listado'!$AB$155:$AB$1048576,0),MATCH((CUADRO!G$4&amp;$E764),'Hoja de Trabajo para listado'!$AB$151:$BA$151,0)),0)+IFERROR(INDEX('Hoja de Trabajo para listado'!$BC$155:$CB$1048576,MATCH($A764,'Hoja de Trabajo para listado'!$BC$155:$BC$1048576,0),MATCH((CUADRO!G$4&amp;$E764),'Hoja de Trabajo para listado'!$BC$151:$CB$151,0)),0)+IFERROR(INDEX('Hoja de Trabajo para listado'!$DE$153:$DG$274,MATCH($A764,'Hoja de Trabajo para listado'!$DE$153:$DE$1048576,0),MATCH((CUADRO!G$4&amp;$E764),'Hoja de Trabajo para listado'!$DE$151:$DG$151,0)),0)+IFERROR(INDEX('Hoja de Trabajo para listado'!$CD$155:$DC$1048576,MATCH($A764,'Hoja de Trabajo para listado'!$CD$155:$CD$1048576,0),MATCH((CUADRO!G$4&amp;$E764),'Hoja de Trabajo para listado'!$CD$151:$DC$151,0)),0)</f>
        <v>0</v>
      </c>
      <c r="H764" s="241">
        <f ca="1">+IFERROR(INDEX('Hoja de Trabajo para listado'!$A$155:$Z$1048576,MATCH($A764,'Hoja de Trabajo para listado'!$A$155:$A$1048576,0),MATCH((CUADRO!H$4&amp;$E764),'Hoja de Trabajo para listado'!$A$151:$Z$151,0)),0)+IFERROR(INDEX('Hoja de Trabajo para listado'!$AB$155:$BA$1048576,MATCH($A764,'Hoja de Trabajo para listado'!$AB$155:$AB$1048576,0),MATCH((CUADRO!H$4&amp;$E764),'Hoja de Trabajo para listado'!$AB$151:$BA$151,0)),0)+IFERROR(INDEX('Hoja de Trabajo para listado'!$BC$155:$CB$1048576,MATCH($A764,'Hoja de Trabajo para listado'!$BC$155:$BC$1048576,0),MATCH((CUADRO!H$4&amp;$E764),'Hoja de Trabajo para listado'!$BC$151:$CB$151,0)),0)+IFERROR(INDEX('Hoja de Trabajo para listado'!$DE$153:$DG$274,MATCH($A764,'Hoja de Trabajo para listado'!$DE$153:$DE$1048576,0),MATCH((CUADRO!H$4&amp;$E764),'Hoja de Trabajo para listado'!$DE$151:$DG$151,0)),0)+IFERROR(INDEX('Hoja de Trabajo para listado'!$CD$155:$DC$1048576,MATCH($A764,'Hoja de Trabajo para listado'!$CD$155:$CD$1048576,0),MATCH((CUADRO!H$4&amp;$E764),'Hoja de Trabajo para listado'!$CD$151:$DC$151,0)),0)</f>
        <v>0</v>
      </c>
      <c r="I764" s="241">
        <f ca="1">+IFERROR(INDEX('Hoja de Trabajo para listado'!$A$155:$Z$1048576,MATCH($A764,'Hoja de Trabajo para listado'!$A$155:$A$1048576,0),MATCH((CUADRO!I$4&amp;$E764),'Hoja de Trabajo para listado'!$A$151:$Z$151,0)),0)+IFERROR(INDEX('Hoja de Trabajo para listado'!$AB$155:$BA$1048576,MATCH($A764,'Hoja de Trabajo para listado'!$AB$155:$AB$1048576,0),MATCH((CUADRO!I$4&amp;$E764),'Hoja de Trabajo para listado'!$AB$151:$BA$151,0)),0)+IFERROR(INDEX('Hoja de Trabajo para listado'!$BC$155:$CB$1048576,MATCH($A764,'Hoja de Trabajo para listado'!$BC$155:$BC$1048576,0),MATCH((CUADRO!I$4&amp;$E764),'Hoja de Trabajo para listado'!$BC$151:$CB$151,0)),0)+IFERROR(INDEX('Hoja de Trabajo para listado'!$DE$153:$DG$274,MATCH($A764,'Hoja de Trabajo para listado'!$DE$153:$DE$1048576,0),MATCH((CUADRO!I$4&amp;$E764),'Hoja de Trabajo para listado'!$DE$151:$DG$151,0)),0)+IFERROR(INDEX('Hoja de Trabajo para listado'!$CD$155:$DC$1048576,MATCH($A764,'Hoja de Trabajo para listado'!$CD$155:$CD$1048576,0),MATCH((CUADRO!I$4&amp;$E764),'Hoja de Trabajo para listado'!$CD$151:$DC$151,0)),0)</f>
        <v>0</v>
      </c>
      <c r="J764" s="241">
        <f ca="1">+IFERROR(INDEX('Hoja de Trabajo para listado'!$A$155:$Z$1048576,MATCH($A764,'Hoja de Trabajo para listado'!$A$155:$A$1048576,0),MATCH((CUADRO!J$4&amp;$E764),'Hoja de Trabajo para listado'!$A$151:$Z$151,0)),0)+IFERROR(INDEX('Hoja de Trabajo para listado'!$AB$155:$BA$1048576,MATCH($A764,'Hoja de Trabajo para listado'!$AB$155:$AB$1048576,0),MATCH((CUADRO!J$4&amp;$E764),'Hoja de Trabajo para listado'!$AB$151:$BA$151,0)),0)+IFERROR(INDEX('Hoja de Trabajo para listado'!$BC$155:$CB$1048576,MATCH($A764,'Hoja de Trabajo para listado'!$BC$155:$BC$1048576,0),MATCH((CUADRO!J$4&amp;$E764),'Hoja de Trabajo para listado'!$BC$151:$CB$151,0)),0)+IFERROR(INDEX('Hoja de Trabajo para listado'!$DE$153:$DG$274,MATCH($A764,'Hoja de Trabajo para listado'!$DE$153:$DE$1048576,0),MATCH((CUADRO!J$4&amp;$E764),'Hoja de Trabajo para listado'!$DE$151:$DG$151,0)),0)+IFERROR(INDEX('Hoja de Trabajo para listado'!$CD$155:$DC$1048576,MATCH($A764,'Hoja de Trabajo para listado'!$CD$155:$CD$1048576,0),MATCH((CUADRO!J$4&amp;$E764),'Hoja de Trabajo para listado'!$CD$151:$DC$151,0)),0)</f>
        <v>0</v>
      </c>
      <c r="K764" s="241">
        <f ca="1">+IFERROR(INDEX('Hoja de Trabajo para listado'!$A$155:$Z$1048576,MATCH($A764,'Hoja de Trabajo para listado'!$A$155:$A$1048576,0),MATCH((CUADRO!K$4&amp;$E764),'Hoja de Trabajo para listado'!$A$151:$Z$151,0)),0)+IFERROR(INDEX('Hoja de Trabajo para listado'!$AB$155:$BA$1048576,MATCH($A764,'Hoja de Trabajo para listado'!$AB$155:$AB$1048576,0),MATCH((CUADRO!K$4&amp;$E764),'Hoja de Trabajo para listado'!$AB$151:$BA$151,0)),0)+IFERROR(INDEX('Hoja de Trabajo para listado'!$BC$155:$CB$1048576,MATCH($A764,'Hoja de Trabajo para listado'!$BC$155:$BC$1048576,0),MATCH((CUADRO!K$4&amp;$E764),'Hoja de Trabajo para listado'!$BC$151:$CB$151,0)),0)+IFERROR(INDEX('Hoja de Trabajo para listado'!$DE$153:$DG$274,MATCH($A764,'Hoja de Trabajo para listado'!$DE$153:$DE$1048576,0),MATCH((CUADRO!K$4&amp;$E764),'Hoja de Trabajo para listado'!$DE$151:$DG$151,0)),0)+IFERROR(INDEX('Hoja de Trabajo para listado'!$CD$155:$DC$1048576,MATCH($A764,'Hoja de Trabajo para listado'!$CD$155:$CD$1048576,0),MATCH((CUADRO!K$4&amp;$E764),'Hoja de Trabajo para listado'!$CD$151:$DC$151,0)),0)</f>
        <v>0</v>
      </c>
      <c r="L764" s="241">
        <f ca="1">+IFERROR(INDEX('Hoja de Trabajo para listado'!$A$155:$Z$1048576,MATCH($A764,'Hoja de Trabajo para listado'!$A$155:$A$1048576,0),MATCH((CUADRO!L$4&amp;$E764),'Hoja de Trabajo para listado'!$A$151:$Z$151,0)),0)+IFERROR(INDEX('Hoja de Trabajo para listado'!$AB$155:$BA$1048576,MATCH($A764,'Hoja de Trabajo para listado'!$AB$155:$AB$1048576,0),MATCH((CUADRO!L$4&amp;$E764),'Hoja de Trabajo para listado'!$AB$151:$BA$151,0)),0)+IFERROR(INDEX('Hoja de Trabajo para listado'!$BC$155:$CB$1048576,MATCH($A764,'Hoja de Trabajo para listado'!$BC$155:$BC$1048576,0),MATCH((CUADRO!L$4&amp;$E764),'Hoja de Trabajo para listado'!$BC$151:$CB$151,0)),0)+IFERROR(INDEX('Hoja de Trabajo para listado'!$DE$153:$DG$274,MATCH($A764,'Hoja de Trabajo para listado'!$DE$153:$DE$1048576,0),MATCH((CUADRO!L$4&amp;$E764),'Hoja de Trabajo para listado'!$DE$151:$DG$151,0)),0)+IFERROR(INDEX('Hoja de Trabajo para listado'!$CD$155:$DC$1048576,MATCH($A764,'Hoja de Trabajo para listado'!$CD$155:$CD$1048576,0),MATCH((CUADRO!L$4&amp;$E764),'Hoja de Trabajo para listado'!$CD$151:$DC$151,0)),0)</f>
        <v>0</v>
      </c>
      <c r="M764" s="241">
        <f ca="1">+IFERROR(INDEX('Hoja de Trabajo para listado'!$A$155:$Z$1048576,MATCH($A764,'Hoja de Trabajo para listado'!$A$155:$A$1048576,0),MATCH((CUADRO!M$4&amp;$E764),'Hoja de Trabajo para listado'!$A$151:$Z$151,0)),0)+IFERROR(INDEX('Hoja de Trabajo para listado'!$AB$155:$BA$1048576,MATCH($A764,'Hoja de Trabajo para listado'!$AB$155:$AB$1048576,0),MATCH((CUADRO!M$4&amp;$E764),'Hoja de Trabajo para listado'!$AB$151:$BA$151,0)),0)+IFERROR(INDEX('Hoja de Trabajo para listado'!$BC$155:$CB$1048576,MATCH($A764,'Hoja de Trabajo para listado'!$BC$155:$BC$1048576,0),MATCH((CUADRO!M$4&amp;$E764),'Hoja de Trabajo para listado'!$BC$151:$CB$151,0)),0)+IFERROR(INDEX('Hoja de Trabajo para listado'!$DE$153:$DG$274,MATCH($A764,'Hoja de Trabajo para listado'!$DE$153:$DE$1048576,0),MATCH((CUADRO!M$4&amp;$E764),'Hoja de Trabajo para listado'!$DE$151:$DG$151,0)),0)+IFERROR(INDEX('Hoja de Trabajo para listado'!$CD$155:$DC$1048576,MATCH($A764,'Hoja de Trabajo para listado'!$CD$155:$CD$1048576,0),MATCH((CUADRO!M$4&amp;$E764),'Hoja de Trabajo para listado'!$CD$151:$DC$151,0)),0)</f>
        <v>0</v>
      </c>
      <c r="N764" s="241">
        <f ca="1">+IFERROR(INDEX('Hoja de Trabajo para listado'!$A$155:$Z$1048576,MATCH($A764,'Hoja de Trabajo para listado'!$A$155:$A$1048576,0),MATCH((CUADRO!N$4&amp;$E764),'Hoja de Trabajo para listado'!$A$151:$Z$151,0)),0)+IFERROR(INDEX('Hoja de Trabajo para listado'!$AB$155:$BA$1048576,MATCH($A764,'Hoja de Trabajo para listado'!$AB$155:$AB$1048576,0),MATCH((CUADRO!N$4&amp;$E764),'Hoja de Trabajo para listado'!$AB$151:$BA$151,0)),0)+IFERROR(INDEX('Hoja de Trabajo para listado'!$BC$155:$CB$1048576,MATCH($A764,'Hoja de Trabajo para listado'!$BC$155:$BC$1048576,0),MATCH((CUADRO!N$4&amp;$E764),'Hoja de Trabajo para listado'!$BC$151:$CB$151,0)),0)+IFERROR(INDEX('Hoja de Trabajo para listado'!$DE$153:$DG$274,MATCH($A764,'Hoja de Trabajo para listado'!$DE$153:$DE$1048576,0),MATCH((CUADRO!N$4&amp;$E764),'Hoja de Trabajo para listado'!$DE$151:$DG$151,0)),0)+IFERROR(INDEX('Hoja de Trabajo para listado'!$CD$155:$DC$1048576,MATCH($A764,'Hoja de Trabajo para listado'!$CD$155:$CD$1048576,0),MATCH((CUADRO!N$4&amp;$E764),'Hoja de Trabajo para listado'!$CD$151:$DC$151,0)),0)</f>
        <v>0</v>
      </c>
      <c r="O764" s="241">
        <f ca="1">+IFERROR(INDEX('Hoja de Trabajo para listado'!$A$155:$Z$1048576,MATCH($A764,'Hoja de Trabajo para listado'!$A$155:$A$1048576,0),MATCH((CUADRO!O$4&amp;$E764),'Hoja de Trabajo para listado'!$A$151:$Z$151,0)),0)+IFERROR(INDEX('Hoja de Trabajo para listado'!$AB$155:$BA$1048576,MATCH($A764,'Hoja de Trabajo para listado'!$AB$155:$AB$1048576,0),MATCH((CUADRO!O$4&amp;$E764),'Hoja de Trabajo para listado'!$AB$151:$BA$151,0)),0)+IFERROR(INDEX('Hoja de Trabajo para listado'!$BC$155:$CB$1048576,MATCH($A764,'Hoja de Trabajo para listado'!$BC$155:$BC$1048576,0),MATCH((CUADRO!O$4&amp;$E764),'Hoja de Trabajo para listado'!$BC$151:$CB$151,0)),0)+IFERROR(INDEX('Hoja de Trabajo para listado'!$DE$153:$DG$274,MATCH($A764,'Hoja de Trabajo para listado'!$DE$153:$DE$1048576,0),MATCH((CUADRO!O$4&amp;$E764),'Hoja de Trabajo para listado'!$DE$151:$DG$151,0)),0)+IFERROR(INDEX('Hoja de Trabajo para listado'!$CD$155:$DC$1048576,MATCH($A764,'Hoja de Trabajo para listado'!$CD$155:$CD$1048576,0),MATCH((CUADRO!O$4&amp;$E764),'Hoja de Trabajo para listado'!$CD$151:$DC$151,0)),0)</f>
        <v>0</v>
      </c>
      <c r="P764" s="241">
        <f ca="1">+IFERROR(INDEX('Hoja de Trabajo para listado'!$A$155:$Z$1048576,MATCH($A764,'Hoja de Trabajo para listado'!$A$155:$A$1048576,0),MATCH((CUADRO!P$4&amp;$E764),'Hoja de Trabajo para listado'!$A$151:$Z$151,0)),0)+IFERROR(INDEX('Hoja de Trabajo para listado'!$AB$155:$BA$1048576,MATCH($A764,'Hoja de Trabajo para listado'!$AB$155:$AB$1048576,0),MATCH((CUADRO!P$4&amp;$E764),'Hoja de Trabajo para listado'!$AB$151:$BA$151,0)),0)+IFERROR(INDEX('Hoja de Trabajo para listado'!$BC$155:$CB$1048576,MATCH($A764,'Hoja de Trabajo para listado'!$BC$155:$BC$1048576,0),MATCH((CUADRO!P$4&amp;$E764),'Hoja de Trabajo para listado'!$BC$151:$CB$151,0)),0)+IFERROR(INDEX('Hoja de Trabajo para listado'!$DE$153:$DG$274,MATCH($A764,'Hoja de Trabajo para listado'!$DE$153:$DE$1048576,0),MATCH((CUADRO!P$4&amp;$E764),'Hoja de Trabajo para listado'!$DE$151:$DG$151,0)),0)+IFERROR(INDEX('Hoja de Trabajo para listado'!$CD$155:$DC$1048576,MATCH($A764,'Hoja de Trabajo para listado'!$CD$155:$CD$1048576,0),MATCH((CUADRO!P$4&amp;$E764),'Hoja de Trabajo para listado'!$CD$151:$DC$151,0)),0)</f>
        <v>0</v>
      </c>
      <c r="Q764" s="241">
        <f ca="1">+IFERROR(INDEX('Hoja de Trabajo para listado'!$A$155:$Z$1048576,MATCH($A764,'Hoja de Trabajo para listado'!$A$155:$A$1048576,0),MATCH((CUADRO!Q$4&amp;$E764),'Hoja de Trabajo para listado'!$A$151:$Z$151,0)),0)+IFERROR(INDEX('Hoja de Trabajo para listado'!$AB$155:$BA$1048576,MATCH($A764,'Hoja de Trabajo para listado'!$AB$155:$AB$1048576,0),MATCH((CUADRO!Q$4&amp;$E764),'Hoja de Trabajo para listado'!$AB$151:$BA$151,0)),0)+IFERROR(INDEX('Hoja de Trabajo para listado'!$BC$155:$CB$1048576,MATCH($A764,'Hoja de Trabajo para listado'!$BC$155:$BC$1048576,0),MATCH((CUADRO!Q$4&amp;$E764),'Hoja de Trabajo para listado'!$BC$151:$CB$151,0)),0)+IFERROR(INDEX('Hoja de Trabajo para listado'!$DE$153:$DG$274,MATCH($A764,'Hoja de Trabajo para listado'!$DE$153:$DE$1048576,0),MATCH((CUADRO!Q$4&amp;$E764),'Hoja de Trabajo para listado'!$DE$151:$DG$151,0)),0)+IFERROR(INDEX('Hoja de Trabajo para listado'!$CD$155:$DC$1048576,MATCH($A764,'Hoja de Trabajo para listado'!$CD$155:$CD$1048576,0),MATCH((CUADRO!Q$4&amp;$E764),'Hoja de Trabajo para listado'!$CD$151:$DC$151,0)),0)</f>
        <v>0</v>
      </c>
      <c r="R764" s="241">
        <f t="shared" ca="1" si="22"/>
        <v>0</v>
      </c>
      <c r="S764" s="247">
        <f ca="1">+R763+R764</f>
        <v>0</v>
      </c>
      <c r="T764" s="241">
        <f ca="1">+S764</f>
        <v>0</v>
      </c>
      <c r="U764" s="240">
        <f t="shared" si="23"/>
        <v>2</v>
      </c>
    </row>
    <row r="765" spans="1:21" customFormat="1" ht="15" hidden="1" customHeight="1">
      <c r="A765" s="32">
        <v>1347</v>
      </c>
      <c r="B765" s="381">
        <f>+A765</f>
        <v>1347</v>
      </c>
      <c r="C765" s="245" t="str">
        <f>+VLOOKUP(A765,bd_lista!$A$3:$C$592,3,FALSE)</f>
        <v>Gobierno Autónomo Municipal de Shinahota</v>
      </c>
      <c r="D765" s="383" t="str">
        <f>+C765</f>
        <v>Gobierno Autónomo Municipal de Shinahota</v>
      </c>
      <c r="E765" s="240" t="s">
        <v>683</v>
      </c>
      <c r="F765" s="241">
        <f ca="1">+IFERROR(INDEX('Hoja de Trabajo para listado'!$A$155:$Z$1048576,MATCH($A765,'Hoja de Trabajo para listado'!$A$155:$A$1048576,0),MATCH((CUADRO!F$4&amp;$E765),'Hoja de Trabajo para listado'!$A$151:$Z$151,0)),0)+IFERROR(INDEX('Hoja de Trabajo para listado'!$AB$155:$BA$1048576,MATCH($A765,'Hoja de Trabajo para listado'!$AB$155:$AB$1048576,0),MATCH((CUADRO!F$4&amp;$E765),'Hoja de Trabajo para listado'!$AB$151:$BA$151,0)),0)+IFERROR(INDEX('Hoja de Trabajo para listado'!$BC$155:$CB$1048576,MATCH($A765,'Hoja de Trabajo para listado'!$BC$155:$BC$1048576,0),MATCH((CUADRO!F$4&amp;$E765),'Hoja de Trabajo para listado'!$BC$151:$CB$151,0)),0)+IFERROR(INDEX('Hoja de Trabajo para listado'!$DE$153:$DG$274,MATCH($A765,'Hoja de Trabajo para listado'!$DE$153:$DE$1048576,0),MATCH((CUADRO!F$4&amp;$E765),'Hoja de Trabajo para listado'!$DE$151:$DG$151,0)),0)+IFERROR(INDEX('Hoja de Trabajo para listado'!$CD$155:$DC$1048576,MATCH($A765,'Hoja de Trabajo para listado'!$CD$155:$CD$1048576,0),MATCH((CUADRO!F$4&amp;$E765),'Hoja de Trabajo para listado'!$CD$151:$DC$151,0)),0)</f>
        <v>0</v>
      </c>
      <c r="G765" s="241">
        <f ca="1">+IFERROR(INDEX('Hoja de Trabajo para listado'!$A$155:$Z$1048576,MATCH($A765,'Hoja de Trabajo para listado'!$A$155:$A$1048576,0),MATCH((CUADRO!G$4&amp;$E765),'Hoja de Trabajo para listado'!$A$151:$Z$151,0)),0)+IFERROR(INDEX('Hoja de Trabajo para listado'!$AB$155:$BA$1048576,MATCH($A765,'Hoja de Trabajo para listado'!$AB$155:$AB$1048576,0),MATCH((CUADRO!G$4&amp;$E765),'Hoja de Trabajo para listado'!$AB$151:$BA$151,0)),0)+IFERROR(INDEX('Hoja de Trabajo para listado'!$BC$155:$CB$1048576,MATCH($A765,'Hoja de Trabajo para listado'!$BC$155:$BC$1048576,0),MATCH((CUADRO!G$4&amp;$E765),'Hoja de Trabajo para listado'!$BC$151:$CB$151,0)),0)+IFERROR(INDEX('Hoja de Trabajo para listado'!$DE$153:$DG$274,MATCH($A765,'Hoja de Trabajo para listado'!$DE$153:$DE$1048576,0),MATCH((CUADRO!G$4&amp;$E765),'Hoja de Trabajo para listado'!$DE$151:$DG$151,0)),0)+IFERROR(INDEX('Hoja de Trabajo para listado'!$CD$155:$DC$1048576,MATCH($A765,'Hoja de Trabajo para listado'!$CD$155:$CD$1048576,0),MATCH((CUADRO!G$4&amp;$E765),'Hoja de Trabajo para listado'!$CD$151:$DC$151,0)),0)</f>
        <v>0</v>
      </c>
      <c r="H765" s="241">
        <f ca="1">+IFERROR(INDEX('Hoja de Trabajo para listado'!$A$155:$Z$1048576,MATCH($A765,'Hoja de Trabajo para listado'!$A$155:$A$1048576,0),MATCH((CUADRO!H$4&amp;$E765),'Hoja de Trabajo para listado'!$A$151:$Z$151,0)),0)+IFERROR(INDEX('Hoja de Trabajo para listado'!$AB$155:$BA$1048576,MATCH($A765,'Hoja de Trabajo para listado'!$AB$155:$AB$1048576,0),MATCH((CUADRO!H$4&amp;$E765),'Hoja de Trabajo para listado'!$AB$151:$BA$151,0)),0)+IFERROR(INDEX('Hoja de Trabajo para listado'!$BC$155:$CB$1048576,MATCH($A765,'Hoja de Trabajo para listado'!$BC$155:$BC$1048576,0),MATCH((CUADRO!H$4&amp;$E765),'Hoja de Trabajo para listado'!$BC$151:$CB$151,0)),0)+IFERROR(INDEX('Hoja de Trabajo para listado'!$DE$153:$DG$274,MATCH($A765,'Hoja de Trabajo para listado'!$DE$153:$DE$1048576,0),MATCH((CUADRO!H$4&amp;$E765),'Hoja de Trabajo para listado'!$DE$151:$DG$151,0)),0)+IFERROR(INDEX('Hoja de Trabajo para listado'!$CD$155:$DC$1048576,MATCH($A765,'Hoja de Trabajo para listado'!$CD$155:$CD$1048576,0),MATCH((CUADRO!H$4&amp;$E765),'Hoja de Trabajo para listado'!$CD$151:$DC$151,0)),0)</f>
        <v>0</v>
      </c>
      <c r="I765" s="241">
        <f ca="1">+IFERROR(INDEX('Hoja de Trabajo para listado'!$A$155:$Z$1048576,MATCH($A765,'Hoja de Trabajo para listado'!$A$155:$A$1048576,0),MATCH((CUADRO!I$4&amp;$E765),'Hoja de Trabajo para listado'!$A$151:$Z$151,0)),0)+IFERROR(INDEX('Hoja de Trabajo para listado'!$AB$155:$BA$1048576,MATCH($A765,'Hoja de Trabajo para listado'!$AB$155:$AB$1048576,0),MATCH((CUADRO!I$4&amp;$E765),'Hoja de Trabajo para listado'!$AB$151:$BA$151,0)),0)+IFERROR(INDEX('Hoja de Trabajo para listado'!$BC$155:$CB$1048576,MATCH($A765,'Hoja de Trabajo para listado'!$BC$155:$BC$1048576,0),MATCH((CUADRO!I$4&amp;$E765),'Hoja de Trabajo para listado'!$BC$151:$CB$151,0)),0)+IFERROR(INDEX('Hoja de Trabajo para listado'!$DE$153:$DG$274,MATCH($A765,'Hoja de Trabajo para listado'!$DE$153:$DE$1048576,0),MATCH((CUADRO!I$4&amp;$E765),'Hoja de Trabajo para listado'!$DE$151:$DG$151,0)),0)+IFERROR(INDEX('Hoja de Trabajo para listado'!$CD$155:$DC$1048576,MATCH($A765,'Hoja de Trabajo para listado'!$CD$155:$CD$1048576,0),MATCH((CUADRO!I$4&amp;$E765),'Hoja de Trabajo para listado'!$CD$151:$DC$151,0)),0)</f>
        <v>0</v>
      </c>
      <c r="J765" s="241">
        <f ca="1">+IFERROR(INDEX('Hoja de Trabajo para listado'!$A$155:$Z$1048576,MATCH($A765,'Hoja de Trabajo para listado'!$A$155:$A$1048576,0),MATCH((CUADRO!J$4&amp;$E765),'Hoja de Trabajo para listado'!$A$151:$Z$151,0)),0)+IFERROR(INDEX('Hoja de Trabajo para listado'!$AB$155:$BA$1048576,MATCH($A765,'Hoja de Trabajo para listado'!$AB$155:$AB$1048576,0),MATCH((CUADRO!J$4&amp;$E765),'Hoja de Trabajo para listado'!$AB$151:$BA$151,0)),0)+IFERROR(INDEX('Hoja de Trabajo para listado'!$BC$155:$CB$1048576,MATCH($A765,'Hoja de Trabajo para listado'!$BC$155:$BC$1048576,0),MATCH((CUADRO!J$4&amp;$E765),'Hoja de Trabajo para listado'!$BC$151:$CB$151,0)),0)+IFERROR(INDEX('Hoja de Trabajo para listado'!$DE$153:$DG$274,MATCH($A765,'Hoja de Trabajo para listado'!$DE$153:$DE$1048576,0),MATCH((CUADRO!J$4&amp;$E765),'Hoja de Trabajo para listado'!$DE$151:$DG$151,0)),0)+IFERROR(INDEX('Hoja de Trabajo para listado'!$CD$155:$DC$1048576,MATCH($A765,'Hoja de Trabajo para listado'!$CD$155:$CD$1048576,0),MATCH((CUADRO!J$4&amp;$E765),'Hoja de Trabajo para listado'!$CD$151:$DC$151,0)),0)</f>
        <v>0</v>
      </c>
      <c r="K765" s="241">
        <f ca="1">+IFERROR(INDEX('Hoja de Trabajo para listado'!$A$155:$Z$1048576,MATCH($A765,'Hoja de Trabajo para listado'!$A$155:$A$1048576,0),MATCH((CUADRO!K$4&amp;$E765),'Hoja de Trabajo para listado'!$A$151:$Z$151,0)),0)+IFERROR(INDEX('Hoja de Trabajo para listado'!$AB$155:$BA$1048576,MATCH($A765,'Hoja de Trabajo para listado'!$AB$155:$AB$1048576,0),MATCH((CUADRO!K$4&amp;$E765),'Hoja de Trabajo para listado'!$AB$151:$BA$151,0)),0)+IFERROR(INDEX('Hoja de Trabajo para listado'!$BC$155:$CB$1048576,MATCH($A765,'Hoja de Trabajo para listado'!$BC$155:$BC$1048576,0),MATCH((CUADRO!K$4&amp;$E765),'Hoja de Trabajo para listado'!$BC$151:$CB$151,0)),0)+IFERROR(INDEX('Hoja de Trabajo para listado'!$DE$153:$DG$274,MATCH($A765,'Hoja de Trabajo para listado'!$DE$153:$DE$1048576,0),MATCH((CUADRO!K$4&amp;$E765),'Hoja de Trabajo para listado'!$DE$151:$DG$151,0)),0)+IFERROR(INDEX('Hoja de Trabajo para listado'!$CD$155:$DC$1048576,MATCH($A765,'Hoja de Trabajo para listado'!$CD$155:$CD$1048576,0),MATCH((CUADRO!K$4&amp;$E765),'Hoja de Trabajo para listado'!$CD$151:$DC$151,0)),0)</f>
        <v>0</v>
      </c>
      <c r="L765" s="241">
        <f ca="1">+IFERROR(INDEX('Hoja de Trabajo para listado'!$A$155:$Z$1048576,MATCH($A765,'Hoja de Trabajo para listado'!$A$155:$A$1048576,0),MATCH((CUADRO!L$4&amp;$E765),'Hoja de Trabajo para listado'!$A$151:$Z$151,0)),0)+IFERROR(INDEX('Hoja de Trabajo para listado'!$AB$155:$BA$1048576,MATCH($A765,'Hoja de Trabajo para listado'!$AB$155:$AB$1048576,0),MATCH((CUADRO!L$4&amp;$E765),'Hoja de Trabajo para listado'!$AB$151:$BA$151,0)),0)+IFERROR(INDEX('Hoja de Trabajo para listado'!$BC$155:$CB$1048576,MATCH($A765,'Hoja de Trabajo para listado'!$BC$155:$BC$1048576,0),MATCH((CUADRO!L$4&amp;$E765),'Hoja de Trabajo para listado'!$BC$151:$CB$151,0)),0)+IFERROR(INDEX('Hoja de Trabajo para listado'!$DE$153:$DG$274,MATCH($A765,'Hoja de Trabajo para listado'!$DE$153:$DE$1048576,0),MATCH((CUADRO!L$4&amp;$E765),'Hoja de Trabajo para listado'!$DE$151:$DG$151,0)),0)+IFERROR(INDEX('Hoja de Trabajo para listado'!$CD$155:$DC$1048576,MATCH($A765,'Hoja de Trabajo para listado'!$CD$155:$CD$1048576,0),MATCH((CUADRO!L$4&amp;$E765),'Hoja de Trabajo para listado'!$CD$151:$DC$151,0)),0)</f>
        <v>0</v>
      </c>
      <c r="M765" s="241">
        <f ca="1">+IFERROR(INDEX('Hoja de Trabajo para listado'!$A$155:$Z$1048576,MATCH($A765,'Hoja de Trabajo para listado'!$A$155:$A$1048576,0),MATCH((CUADRO!M$4&amp;$E765),'Hoja de Trabajo para listado'!$A$151:$Z$151,0)),0)+IFERROR(INDEX('Hoja de Trabajo para listado'!$AB$155:$BA$1048576,MATCH($A765,'Hoja de Trabajo para listado'!$AB$155:$AB$1048576,0),MATCH((CUADRO!M$4&amp;$E765),'Hoja de Trabajo para listado'!$AB$151:$BA$151,0)),0)+IFERROR(INDEX('Hoja de Trabajo para listado'!$BC$155:$CB$1048576,MATCH($A765,'Hoja de Trabajo para listado'!$BC$155:$BC$1048576,0),MATCH((CUADRO!M$4&amp;$E765),'Hoja de Trabajo para listado'!$BC$151:$CB$151,0)),0)+IFERROR(INDEX('Hoja de Trabajo para listado'!$DE$153:$DG$274,MATCH($A765,'Hoja de Trabajo para listado'!$DE$153:$DE$1048576,0),MATCH((CUADRO!M$4&amp;$E765),'Hoja de Trabajo para listado'!$DE$151:$DG$151,0)),0)+IFERROR(INDEX('Hoja de Trabajo para listado'!$CD$155:$DC$1048576,MATCH($A765,'Hoja de Trabajo para listado'!$CD$155:$CD$1048576,0),MATCH((CUADRO!M$4&amp;$E765),'Hoja de Trabajo para listado'!$CD$151:$DC$151,0)),0)</f>
        <v>0</v>
      </c>
      <c r="N765" s="241">
        <f ca="1">+IFERROR(INDEX('Hoja de Trabajo para listado'!$A$155:$Z$1048576,MATCH($A765,'Hoja de Trabajo para listado'!$A$155:$A$1048576,0),MATCH((CUADRO!N$4&amp;$E765),'Hoja de Trabajo para listado'!$A$151:$Z$151,0)),0)+IFERROR(INDEX('Hoja de Trabajo para listado'!$AB$155:$BA$1048576,MATCH($A765,'Hoja de Trabajo para listado'!$AB$155:$AB$1048576,0),MATCH((CUADRO!N$4&amp;$E765),'Hoja de Trabajo para listado'!$AB$151:$BA$151,0)),0)+IFERROR(INDEX('Hoja de Trabajo para listado'!$BC$155:$CB$1048576,MATCH($A765,'Hoja de Trabajo para listado'!$BC$155:$BC$1048576,0),MATCH((CUADRO!N$4&amp;$E765),'Hoja de Trabajo para listado'!$BC$151:$CB$151,0)),0)+IFERROR(INDEX('Hoja de Trabajo para listado'!$DE$153:$DG$274,MATCH($A765,'Hoja de Trabajo para listado'!$DE$153:$DE$1048576,0),MATCH((CUADRO!N$4&amp;$E765),'Hoja de Trabajo para listado'!$DE$151:$DG$151,0)),0)+IFERROR(INDEX('Hoja de Trabajo para listado'!$CD$155:$DC$1048576,MATCH($A765,'Hoja de Trabajo para listado'!$CD$155:$CD$1048576,0),MATCH((CUADRO!N$4&amp;$E765),'Hoja de Trabajo para listado'!$CD$151:$DC$151,0)),0)</f>
        <v>0</v>
      </c>
      <c r="O765" s="241">
        <f ca="1">+IFERROR(INDEX('Hoja de Trabajo para listado'!$A$155:$Z$1048576,MATCH($A765,'Hoja de Trabajo para listado'!$A$155:$A$1048576,0),MATCH((CUADRO!O$4&amp;$E765),'Hoja de Trabajo para listado'!$A$151:$Z$151,0)),0)+IFERROR(INDEX('Hoja de Trabajo para listado'!$AB$155:$BA$1048576,MATCH($A765,'Hoja de Trabajo para listado'!$AB$155:$AB$1048576,0),MATCH((CUADRO!O$4&amp;$E765),'Hoja de Trabajo para listado'!$AB$151:$BA$151,0)),0)+IFERROR(INDEX('Hoja de Trabajo para listado'!$BC$155:$CB$1048576,MATCH($A765,'Hoja de Trabajo para listado'!$BC$155:$BC$1048576,0),MATCH((CUADRO!O$4&amp;$E765),'Hoja de Trabajo para listado'!$BC$151:$CB$151,0)),0)+IFERROR(INDEX('Hoja de Trabajo para listado'!$DE$153:$DG$274,MATCH($A765,'Hoja de Trabajo para listado'!$DE$153:$DE$1048576,0),MATCH((CUADRO!O$4&amp;$E765),'Hoja de Trabajo para listado'!$DE$151:$DG$151,0)),0)+IFERROR(INDEX('Hoja de Trabajo para listado'!$CD$155:$DC$1048576,MATCH($A765,'Hoja de Trabajo para listado'!$CD$155:$CD$1048576,0),MATCH((CUADRO!O$4&amp;$E765),'Hoja de Trabajo para listado'!$CD$151:$DC$151,0)),0)</f>
        <v>0</v>
      </c>
      <c r="P765" s="241">
        <f ca="1">+IFERROR(INDEX('Hoja de Trabajo para listado'!$A$155:$Z$1048576,MATCH($A765,'Hoja de Trabajo para listado'!$A$155:$A$1048576,0),MATCH((CUADRO!P$4&amp;$E765),'Hoja de Trabajo para listado'!$A$151:$Z$151,0)),0)+IFERROR(INDEX('Hoja de Trabajo para listado'!$AB$155:$BA$1048576,MATCH($A765,'Hoja de Trabajo para listado'!$AB$155:$AB$1048576,0),MATCH((CUADRO!P$4&amp;$E765),'Hoja de Trabajo para listado'!$AB$151:$BA$151,0)),0)+IFERROR(INDEX('Hoja de Trabajo para listado'!$BC$155:$CB$1048576,MATCH($A765,'Hoja de Trabajo para listado'!$BC$155:$BC$1048576,0),MATCH((CUADRO!P$4&amp;$E765),'Hoja de Trabajo para listado'!$BC$151:$CB$151,0)),0)+IFERROR(INDEX('Hoja de Trabajo para listado'!$DE$153:$DG$274,MATCH($A765,'Hoja de Trabajo para listado'!$DE$153:$DE$1048576,0),MATCH((CUADRO!P$4&amp;$E765),'Hoja de Trabajo para listado'!$DE$151:$DG$151,0)),0)+IFERROR(INDEX('Hoja de Trabajo para listado'!$CD$155:$DC$1048576,MATCH($A765,'Hoja de Trabajo para listado'!$CD$155:$CD$1048576,0),MATCH((CUADRO!P$4&amp;$E765),'Hoja de Trabajo para listado'!$CD$151:$DC$151,0)),0)</f>
        <v>0</v>
      </c>
      <c r="Q765" s="241">
        <f ca="1">+IFERROR(INDEX('Hoja de Trabajo para listado'!$A$155:$Z$1048576,MATCH($A765,'Hoja de Trabajo para listado'!$A$155:$A$1048576,0),MATCH((CUADRO!Q$4&amp;$E765),'Hoja de Trabajo para listado'!$A$151:$Z$151,0)),0)+IFERROR(INDEX('Hoja de Trabajo para listado'!$AB$155:$BA$1048576,MATCH($A765,'Hoja de Trabajo para listado'!$AB$155:$AB$1048576,0),MATCH((CUADRO!Q$4&amp;$E765),'Hoja de Trabajo para listado'!$AB$151:$BA$151,0)),0)+IFERROR(INDEX('Hoja de Trabajo para listado'!$BC$155:$CB$1048576,MATCH($A765,'Hoja de Trabajo para listado'!$BC$155:$BC$1048576,0),MATCH((CUADRO!Q$4&amp;$E765),'Hoja de Trabajo para listado'!$BC$151:$CB$151,0)),0)+IFERROR(INDEX('Hoja de Trabajo para listado'!$DE$153:$DG$274,MATCH($A765,'Hoja de Trabajo para listado'!$DE$153:$DE$1048576,0),MATCH((CUADRO!Q$4&amp;$E765),'Hoja de Trabajo para listado'!$DE$151:$DG$151,0)),0)+IFERROR(INDEX('Hoja de Trabajo para listado'!$CD$155:$DC$1048576,MATCH($A765,'Hoja de Trabajo para listado'!$CD$155:$CD$1048576,0),MATCH((CUADRO!Q$4&amp;$E765),'Hoja de Trabajo para listado'!$CD$151:$DC$151,0)),0)</f>
        <v>0</v>
      </c>
      <c r="R765" s="241">
        <f t="shared" ca="1" si="22"/>
        <v>0</v>
      </c>
      <c r="S765" s="247"/>
      <c r="T765" s="241">
        <f ca="1">+T766</f>
        <v>0</v>
      </c>
      <c r="U765" s="240">
        <f t="shared" si="23"/>
        <v>1</v>
      </c>
    </row>
    <row r="766" spans="1:21" customFormat="1" ht="15" hidden="1" customHeight="1">
      <c r="A766" s="32">
        <v>1347</v>
      </c>
      <c r="B766" s="382"/>
      <c r="C766" s="245" t="str">
        <f>+VLOOKUP(A766,bd_lista!$A$3:$C$592,3,FALSE)</f>
        <v>Gobierno Autónomo Municipal de Shinahota</v>
      </c>
      <c r="D766" s="384"/>
      <c r="E766" s="242" t="s">
        <v>684</v>
      </c>
      <c r="F766" s="241">
        <f ca="1">+IFERROR(INDEX('Hoja de Trabajo para listado'!$A$155:$Z$1048576,MATCH($A766,'Hoja de Trabajo para listado'!$A$155:$A$1048576,0),MATCH((CUADRO!F$4&amp;$E766),'Hoja de Trabajo para listado'!$A$151:$Z$151,0)),0)+IFERROR(INDEX('Hoja de Trabajo para listado'!$AB$155:$BA$1048576,MATCH($A766,'Hoja de Trabajo para listado'!$AB$155:$AB$1048576,0),MATCH((CUADRO!F$4&amp;$E766),'Hoja de Trabajo para listado'!$AB$151:$BA$151,0)),0)+IFERROR(INDEX('Hoja de Trabajo para listado'!$BC$155:$CB$1048576,MATCH($A766,'Hoja de Trabajo para listado'!$BC$155:$BC$1048576,0),MATCH((CUADRO!F$4&amp;$E766),'Hoja de Trabajo para listado'!$BC$151:$CB$151,0)),0)+IFERROR(INDEX('Hoja de Trabajo para listado'!$DE$153:$DG$274,MATCH($A766,'Hoja de Trabajo para listado'!$DE$153:$DE$1048576,0),MATCH((CUADRO!F$4&amp;$E766),'Hoja de Trabajo para listado'!$DE$151:$DG$151,0)),0)+IFERROR(INDEX('Hoja de Trabajo para listado'!$CD$155:$DC$1048576,MATCH($A766,'Hoja de Trabajo para listado'!$CD$155:$CD$1048576,0),MATCH((CUADRO!F$4&amp;$E766),'Hoja de Trabajo para listado'!$CD$151:$DC$151,0)),0)</f>
        <v>0</v>
      </c>
      <c r="G766" s="241">
        <f ca="1">+IFERROR(INDEX('Hoja de Trabajo para listado'!$A$155:$Z$1048576,MATCH($A766,'Hoja de Trabajo para listado'!$A$155:$A$1048576,0),MATCH((CUADRO!G$4&amp;$E766),'Hoja de Trabajo para listado'!$A$151:$Z$151,0)),0)+IFERROR(INDEX('Hoja de Trabajo para listado'!$AB$155:$BA$1048576,MATCH($A766,'Hoja de Trabajo para listado'!$AB$155:$AB$1048576,0),MATCH((CUADRO!G$4&amp;$E766),'Hoja de Trabajo para listado'!$AB$151:$BA$151,0)),0)+IFERROR(INDEX('Hoja de Trabajo para listado'!$BC$155:$CB$1048576,MATCH($A766,'Hoja de Trabajo para listado'!$BC$155:$BC$1048576,0),MATCH((CUADRO!G$4&amp;$E766),'Hoja de Trabajo para listado'!$BC$151:$CB$151,0)),0)+IFERROR(INDEX('Hoja de Trabajo para listado'!$DE$153:$DG$274,MATCH($A766,'Hoja de Trabajo para listado'!$DE$153:$DE$1048576,0),MATCH((CUADRO!G$4&amp;$E766),'Hoja de Trabajo para listado'!$DE$151:$DG$151,0)),0)+IFERROR(INDEX('Hoja de Trabajo para listado'!$CD$155:$DC$1048576,MATCH($A766,'Hoja de Trabajo para listado'!$CD$155:$CD$1048576,0),MATCH((CUADRO!G$4&amp;$E766),'Hoja de Trabajo para listado'!$CD$151:$DC$151,0)),0)</f>
        <v>0</v>
      </c>
      <c r="H766" s="241">
        <f ca="1">+IFERROR(INDEX('Hoja de Trabajo para listado'!$A$155:$Z$1048576,MATCH($A766,'Hoja de Trabajo para listado'!$A$155:$A$1048576,0),MATCH((CUADRO!H$4&amp;$E766),'Hoja de Trabajo para listado'!$A$151:$Z$151,0)),0)+IFERROR(INDEX('Hoja de Trabajo para listado'!$AB$155:$BA$1048576,MATCH($A766,'Hoja de Trabajo para listado'!$AB$155:$AB$1048576,0),MATCH((CUADRO!H$4&amp;$E766),'Hoja de Trabajo para listado'!$AB$151:$BA$151,0)),0)+IFERROR(INDEX('Hoja de Trabajo para listado'!$BC$155:$CB$1048576,MATCH($A766,'Hoja de Trabajo para listado'!$BC$155:$BC$1048576,0),MATCH((CUADRO!H$4&amp;$E766),'Hoja de Trabajo para listado'!$BC$151:$CB$151,0)),0)+IFERROR(INDEX('Hoja de Trabajo para listado'!$DE$153:$DG$274,MATCH($A766,'Hoja de Trabajo para listado'!$DE$153:$DE$1048576,0),MATCH((CUADRO!H$4&amp;$E766),'Hoja de Trabajo para listado'!$DE$151:$DG$151,0)),0)+IFERROR(INDEX('Hoja de Trabajo para listado'!$CD$155:$DC$1048576,MATCH($A766,'Hoja de Trabajo para listado'!$CD$155:$CD$1048576,0),MATCH((CUADRO!H$4&amp;$E766),'Hoja de Trabajo para listado'!$CD$151:$DC$151,0)),0)</f>
        <v>0</v>
      </c>
      <c r="I766" s="241">
        <f ca="1">+IFERROR(INDEX('Hoja de Trabajo para listado'!$A$155:$Z$1048576,MATCH($A766,'Hoja de Trabajo para listado'!$A$155:$A$1048576,0),MATCH((CUADRO!I$4&amp;$E766),'Hoja de Trabajo para listado'!$A$151:$Z$151,0)),0)+IFERROR(INDEX('Hoja de Trabajo para listado'!$AB$155:$BA$1048576,MATCH($A766,'Hoja de Trabajo para listado'!$AB$155:$AB$1048576,0),MATCH((CUADRO!I$4&amp;$E766),'Hoja de Trabajo para listado'!$AB$151:$BA$151,0)),0)+IFERROR(INDEX('Hoja de Trabajo para listado'!$BC$155:$CB$1048576,MATCH($A766,'Hoja de Trabajo para listado'!$BC$155:$BC$1048576,0),MATCH((CUADRO!I$4&amp;$E766),'Hoja de Trabajo para listado'!$BC$151:$CB$151,0)),0)+IFERROR(INDEX('Hoja de Trabajo para listado'!$DE$153:$DG$274,MATCH($A766,'Hoja de Trabajo para listado'!$DE$153:$DE$1048576,0),MATCH((CUADRO!I$4&amp;$E766),'Hoja de Trabajo para listado'!$DE$151:$DG$151,0)),0)+IFERROR(INDEX('Hoja de Trabajo para listado'!$CD$155:$DC$1048576,MATCH($A766,'Hoja de Trabajo para listado'!$CD$155:$CD$1048576,0),MATCH((CUADRO!I$4&amp;$E766),'Hoja de Trabajo para listado'!$CD$151:$DC$151,0)),0)</f>
        <v>0</v>
      </c>
      <c r="J766" s="241">
        <f ca="1">+IFERROR(INDEX('Hoja de Trabajo para listado'!$A$155:$Z$1048576,MATCH($A766,'Hoja de Trabajo para listado'!$A$155:$A$1048576,0),MATCH((CUADRO!J$4&amp;$E766),'Hoja de Trabajo para listado'!$A$151:$Z$151,0)),0)+IFERROR(INDEX('Hoja de Trabajo para listado'!$AB$155:$BA$1048576,MATCH($A766,'Hoja de Trabajo para listado'!$AB$155:$AB$1048576,0),MATCH((CUADRO!J$4&amp;$E766),'Hoja de Trabajo para listado'!$AB$151:$BA$151,0)),0)+IFERROR(INDEX('Hoja de Trabajo para listado'!$BC$155:$CB$1048576,MATCH($A766,'Hoja de Trabajo para listado'!$BC$155:$BC$1048576,0),MATCH((CUADRO!J$4&amp;$E766),'Hoja de Trabajo para listado'!$BC$151:$CB$151,0)),0)+IFERROR(INDEX('Hoja de Trabajo para listado'!$DE$153:$DG$274,MATCH($A766,'Hoja de Trabajo para listado'!$DE$153:$DE$1048576,0),MATCH((CUADRO!J$4&amp;$E766),'Hoja de Trabajo para listado'!$DE$151:$DG$151,0)),0)+IFERROR(INDEX('Hoja de Trabajo para listado'!$CD$155:$DC$1048576,MATCH($A766,'Hoja de Trabajo para listado'!$CD$155:$CD$1048576,0),MATCH((CUADRO!J$4&amp;$E766),'Hoja de Trabajo para listado'!$CD$151:$DC$151,0)),0)</f>
        <v>0</v>
      </c>
      <c r="K766" s="241">
        <f ca="1">+IFERROR(INDEX('Hoja de Trabajo para listado'!$A$155:$Z$1048576,MATCH($A766,'Hoja de Trabajo para listado'!$A$155:$A$1048576,0),MATCH((CUADRO!K$4&amp;$E766),'Hoja de Trabajo para listado'!$A$151:$Z$151,0)),0)+IFERROR(INDEX('Hoja de Trabajo para listado'!$AB$155:$BA$1048576,MATCH($A766,'Hoja de Trabajo para listado'!$AB$155:$AB$1048576,0),MATCH((CUADRO!K$4&amp;$E766),'Hoja de Trabajo para listado'!$AB$151:$BA$151,0)),0)+IFERROR(INDEX('Hoja de Trabajo para listado'!$BC$155:$CB$1048576,MATCH($A766,'Hoja de Trabajo para listado'!$BC$155:$BC$1048576,0),MATCH((CUADRO!K$4&amp;$E766),'Hoja de Trabajo para listado'!$BC$151:$CB$151,0)),0)+IFERROR(INDEX('Hoja de Trabajo para listado'!$DE$153:$DG$274,MATCH($A766,'Hoja de Trabajo para listado'!$DE$153:$DE$1048576,0),MATCH((CUADRO!K$4&amp;$E766),'Hoja de Trabajo para listado'!$DE$151:$DG$151,0)),0)+IFERROR(INDEX('Hoja de Trabajo para listado'!$CD$155:$DC$1048576,MATCH($A766,'Hoja de Trabajo para listado'!$CD$155:$CD$1048576,0),MATCH((CUADRO!K$4&amp;$E766),'Hoja de Trabajo para listado'!$CD$151:$DC$151,0)),0)</f>
        <v>0</v>
      </c>
      <c r="L766" s="241">
        <f ca="1">+IFERROR(INDEX('Hoja de Trabajo para listado'!$A$155:$Z$1048576,MATCH($A766,'Hoja de Trabajo para listado'!$A$155:$A$1048576,0),MATCH((CUADRO!L$4&amp;$E766),'Hoja de Trabajo para listado'!$A$151:$Z$151,0)),0)+IFERROR(INDEX('Hoja de Trabajo para listado'!$AB$155:$BA$1048576,MATCH($A766,'Hoja de Trabajo para listado'!$AB$155:$AB$1048576,0),MATCH((CUADRO!L$4&amp;$E766),'Hoja de Trabajo para listado'!$AB$151:$BA$151,0)),0)+IFERROR(INDEX('Hoja de Trabajo para listado'!$BC$155:$CB$1048576,MATCH($A766,'Hoja de Trabajo para listado'!$BC$155:$BC$1048576,0),MATCH((CUADRO!L$4&amp;$E766),'Hoja de Trabajo para listado'!$BC$151:$CB$151,0)),0)+IFERROR(INDEX('Hoja de Trabajo para listado'!$DE$153:$DG$274,MATCH($A766,'Hoja de Trabajo para listado'!$DE$153:$DE$1048576,0),MATCH((CUADRO!L$4&amp;$E766),'Hoja de Trabajo para listado'!$DE$151:$DG$151,0)),0)+IFERROR(INDEX('Hoja de Trabajo para listado'!$CD$155:$DC$1048576,MATCH($A766,'Hoja de Trabajo para listado'!$CD$155:$CD$1048576,0),MATCH((CUADRO!L$4&amp;$E766),'Hoja de Trabajo para listado'!$CD$151:$DC$151,0)),0)</f>
        <v>0</v>
      </c>
      <c r="M766" s="241">
        <f ca="1">+IFERROR(INDEX('Hoja de Trabajo para listado'!$A$155:$Z$1048576,MATCH($A766,'Hoja de Trabajo para listado'!$A$155:$A$1048576,0),MATCH((CUADRO!M$4&amp;$E766),'Hoja de Trabajo para listado'!$A$151:$Z$151,0)),0)+IFERROR(INDEX('Hoja de Trabajo para listado'!$AB$155:$BA$1048576,MATCH($A766,'Hoja de Trabajo para listado'!$AB$155:$AB$1048576,0),MATCH((CUADRO!M$4&amp;$E766),'Hoja de Trabajo para listado'!$AB$151:$BA$151,0)),0)+IFERROR(INDEX('Hoja de Trabajo para listado'!$BC$155:$CB$1048576,MATCH($A766,'Hoja de Trabajo para listado'!$BC$155:$BC$1048576,0),MATCH((CUADRO!M$4&amp;$E766),'Hoja de Trabajo para listado'!$BC$151:$CB$151,0)),0)+IFERROR(INDEX('Hoja de Trabajo para listado'!$DE$153:$DG$274,MATCH($A766,'Hoja de Trabajo para listado'!$DE$153:$DE$1048576,0),MATCH((CUADRO!M$4&amp;$E766),'Hoja de Trabajo para listado'!$DE$151:$DG$151,0)),0)+IFERROR(INDEX('Hoja de Trabajo para listado'!$CD$155:$DC$1048576,MATCH($A766,'Hoja de Trabajo para listado'!$CD$155:$CD$1048576,0),MATCH((CUADRO!M$4&amp;$E766),'Hoja de Trabajo para listado'!$CD$151:$DC$151,0)),0)</f>
        <v>0</v>
      </c>
      <c r="N766" s="241">
        <f ca="1">+IFERROR(INDEX('Hoja de Trabajo para listado'!$A$155:$Z$1048576,MATCH($A766,'Hoja de Trabajo para listado'!$A$155:$A$1048576,0),MATCH((CUADRO!N$4&amp;$E766),'Hoja de Trabajo para listado'!$A$151:$Z$151,0)),0)+IFERROR(INDEX('Hoja de Trabajo para listado'!$AB$155:$BA$1048576,MATCH($A766,'Hoja de Trabajo para listado'!$AB$155:$AB$1048576,0),MATCH((CUADRO!N$4&amp;$E766),'Hoja de Trabajo para listado'!$AB$151:$BA$151,0)),0)+IFERROR(INDEX('Hoja de Trabajo para listado'!$BC$155:$CB$1048576,MATCH($A766,'Hoja de Trabajo para listado'!$BC$155:$BC$1048576,0),MATCH((CUADRO!N$4&amp;$E766),'Hoja de Trabajo para listado'!$BC$151:$CB$151,0)),0)+IFERROR(INDEX('Hoja de Trabajo para listado'!$DE$153:$DG$274,MATCH($A766,'Hoja de Trabajo para listado'!$DE$153:$DE$1048576,0),MATCH((CUADRO!N$4&amp;$E766),'Hoja de Trabajo para listado'!$DE$151:$DG$151,0)),0)+IFERROR(INDEX('Hoja de Trabajo para listado'!$CD$155:$DC$1048576,MATCH($A766,'Hoja de Trabajo para listado'!$CD$155:$CD$1048576,0),MATCH((CUADRO!N$4&amp;$E766),'Hoja de Trabajo para listado'!$CD$151:$DC$151,0)),0)</f>
        <v>0</v>
      </c>
      <c r="O766" s="241">
        <f ca="1">+IFERROR(INDEX('Hoja de Trabajo para listado'!$A$155:$Z$1048576,MATCH($A766,'Hoja de Trabajo para listado'!$A$155:$A$1048576,0),MATCH((CUADRO!O$4&amp;$E766),'Hoja de Trabajo para listado'!$A$151:$Z$151,0)),0)+IFERROR(INDEX('Hoja de Trabajo para listado'!$AB$155:$BA$1048576,MATCH($A766,'Hoja de Trabajo para listado'!$AB$155:$AB$1048576,0),MATCH((CUADRO!O$4&amp;$E766),'Hoja de Trabajo para listado'!$AB$151:$BA$151,0)),0)+IFERROR(INDEX('Hoja de Trabajo para listado'!$BC$155:$CB$1048576,MATCH($A766,'Hoja de Trabajo para listado'!$BC$155:$BC$1048576,0),MATCH((CUADRO!O$4&amp;$E766),'Hoja de Trabajo para listado'!$BC$151:$CB$151,0)),0)+IFERROR(INDEX('Hoja de Trabajo para listado'!$DE$153:$DG$274,MATCH($A766,'Hoja de Trabajo para listado'!$DE$153:$DE$1048576,0),MATCH((CUADRO!O$4&amp;$E766),'Hoja de Trabajo para listado'!$DE$151:$DG$151,0)),0)+IFERROR(INDEX('Hoja de Trabajo para listado'!$CD$155:$DC$1048576,MATCH($A766,'Hoja de Trabajo para listado'!$CD$155:$CD$1048576,0),MATCH((CUADRO!O$4&amp;$E766),'Hoja de Trabajo para listado'!$CD$151:$DC$151,0)),0)</f>
        <v>0</v>
      </c>
      <c r="P766" s="241">
        <f ca="1">+IFERROR(INDEX('Hoja de Trabajo para listado'!$A$155:$Z$1048576,MATCH($A766,'Hoja de Trabajo para listado'!$A$155:$A$1048576,0),MATCH((CUADRO!P$4&amp;$E766),'Hoja de Trabajo para listado'!$A$151:$Z$151,0)),0)+IFERROR(INDEX('Hoja de Trabajo para listado'!$AB$155:$BA$1048576,MATCH($A766,'Hoja de Trabajo para listado'!$AB$155:$AB$1048576,0),MATCH((CUADRO!P$4&amp;$E766),'Hoja de Trabajo para listado'!$AB$151:$BA$151,0)),0)+IFERROR(INDEX('Hoja de Trabajo para listado'!$BC$155:$CB$1048576,MATCH($A766,'Hoja de Trabajo para listado'!$BC$155:$BC$1048576,0),MATCH((CUADRO!P$4&amp;$E766),'Hoja de Trabajo para listado'!$BC$151:$CB$151,0)),0)+IFERROR(INDEX('Hoja de Trabajo para listado'!$DE$153:$DG$274,MATCH($A766,'Hoja de Trabajo para listado'!$DE$153:$DE$1048576,0),MATCH((CUADRO!P$4&amp;$E766),'Hoja de Trabajo para listado'!$DE$151:$DG$151,0)),0)+IFERROR(INDEX('Hoja de Trabajo para listado'!$CD$155:$DC$1048576,MATCH($A766,'Hoja de Trabajo para listado'!$CD$155:$CD$1048576,0),MATCH((CUADRO!P$4&amp;$E766),'Hoja de Trabajo para listado'!$CD$151:$DC$151,0)),0)</f>
        <v>0</v>
      </c>
      <c r="Q766" s="241">
        <f ca="1">+IFERROR(INDEX('Hoja de Trabajo para listado'!$A$155:$Z$1048576,MATCH($A766,'Hoja de Trabajo para listado'!$A$155:$A$1048576,0),MATCH((CUADRO!Q$4&amp;$E766),'Hoja de Trabajo para listado'!$A$151:$Z$151,0)),0)+IFERROR(INDEX('Hoja de Trabajo para listado'!$AB$155:$BA$1048576,MATCH($A766,'Hoja de Trabajo para listado'!$AB$155:$AB$1048576,0),MATCH((CUADRO!Q$4&amp;$E766),'Hoja de Trabajo para listado'!$AB$151:$BA$151,0)),0)+IFERROR(INDEX('Hoja de Trabajo para listado'!$BC$155:$CB$1048576,MATCH($A766,'Hoja de Trabajo para listado'!$BC$155:$BC$1048576,0),MATCH((CUADRO!Q$4&amp;$E766),'Hoja de Trabajo para listado'!$BC$151:$CB$151,0)),0)+IFERROR(INDEX('Hoja de Trabajo para listado'!$DE$153:$DG$274,MATCH($A766,'Hoja de Trabajo para listado'!$DE$153:$DE$1048576,0),MATCH((CUADRO!Q$4&amp;$E766),'Hoja de Trabajo para listado'!$DE$151:$DG$151,0)),0)+IFERROR(INDEX('Hoja de Trabajo para listado'!$CD$155:$DC$1048576,MATCH($A766,'Hoja de Trabajo para listado'!$CD$155:$CD$1048576,0),MATCH((CUADRO!Q$4&amp;$E766),'Hoja de Trabajo para listado'!$CD$151:$DC$151,0)),0)</f>
        <v>0</v>
      </c>
      <c r="R766" s="241">
        <f t="shared" ca="1" si="22"/>
        <v>0</v>
      </c>
      <c r="S766" s="247">
        <f ca="1">+R765+R766</f>
        <v>0</v>
      </c>
      <c r="T766" s="241">
        <f ca="1">+S766</f>
        <v>0</v>
      </c>
      <c r="U766" s="240">
        <f t="shared" si="23"/>
        <v>2</v>
      </c>
    </row>
    <row r="767" spans="1:21" customFormat="1" ht="15" hidden="1" customHeight="1">
      <c r="A767" s="32">
        <v>1401</v>
      </c>
      <c r="B767" s="381">
        <f>+A767</f>
        <v>1401</v>
      </c>
      <c r="C767" s="245" t="str">
        <f>+VLOOKUP(A767,bd_lista!$A$3:$C$592,3,FALSE)</f>
        <v>Gobierno Autónomo Municipal de Oruro</v>
      </c>
      <c r="D767" s="383" t="str">
        <f>+C767</f>
        <v>Gobierno Autónomo Municipal de Oruro</v>
      </c>
      <c r="E767" s="240" t="s">
        <v>683</v>
      </c>
      <c r="F767" s="241">
        <f ca="1">+IFERROR(INDEX('Hoja de Trabajo para listado'!$A$155:$Z$1048576,MATCH($A767,'Hoja de Trabajo para listado'!$A$155:$A$1048576,0),MATCH((CUADRO!F$4&amp;$E767),'Hoja de Trabajo para listado'!$A$151:$Z$151,0)),0)+IFERROR(INDEX('Hoja de Trabajo para listado'!$AB$155:$BA$1048576,MATCH($A767,'Hoja de Trabajo para listado'!$AB$155:$AB$1048576,0),MATCH((CUADRO!F$4&amp;$E767),'Hoja de Trabajo para listado'!$AB$151:$BA$151,0)),0)+IFERROR(INDEX('Hoja de Trabajo para listado'!$BC$155:$CB$1048576,MATCH($A767,'Hoja de Trabajo para listado'!$BC$155:$BC$1048576,0),MATCH((CUADRO!F$4&amp;$E767),'Hoja de Trabajo para listado'!$BC$151:$CB$151,0)),0)+IFERROR(INDEX('Hoja de Trabajo para listado'!$DE$153:$DG$274,MATCH($A767,'Hoja de Trabajo para listado'!$DE$153:$DE$1048576,0),MATCH((CUADRO!F$4&amp;$E767),'Hoja de Trabajo para listado'!$DE$151:$DG$151,0)),0)+IFERROR(INDEX('Hoja de Trabajo para listado'!$CD$155:$DC$1048576,MATCH($A767,'Hoja de Trabajo para listado'!$CD$155:$CD$1048576,0),MATCH((CUADRO!F$4&amp;$E767),'Hoja de Trabajo para listado'!$CD$151:$DC$151,0)),0)</f>
        <v>0</v>
      </c>
      <c r="G767" s="241">
        <f ca="1">+IFERROR(INDEX('Hoja de Trabajo para listado'!$A$155:$Z$1048576,MATCH($A767,'Hoja de Trabajo para listado'!$A$155:$A$1048576,0),MATCH((CUADRO!G$4&amp;$E767),'Hoja de Trabajo para listado'!$A$151:$Z$151,0)),0)+IFERROR(INDEX('Hoja de Trabajo para listado'!$AB$155:$BA$1048576,MATCH($A767,'Hoja de Trabajo para listado'!$AB$155:$AB$1048576,0),MATCH((CUADRO!G$4&amp;$E767),'Hoja de Trabajo para listado'!$AB$151:$BA$151,0)),0)+IFERROR(INDEX('Hoja de Trabajo para listado'!$BC$155:$CB$1048576,MATCH($A767,'Hoja de Trabajo para listado'!$BC$155:$BC$1048576,0),MATCH((CUADRO!G$4&amp;$E767),'Hoja de Trabajo para listado'!$BC$151:$CB$151,0)),0)+IFERROR(INDEX('Hoja de Trabajo para listado'!$DE$153:$DG$274,MATCH($A767,'Hoja de Trabajo para listado'!$DE$153:$DE$1048576,0),MATCH((CUADRO!G$4&amp;$E767),'Hoja de Trabajo para listado'!$DE$151:$DG$151,0)),0)+IFERROR(INDEX('Hoja de Trabajo para listado'!$CD$155:$DC$1048576,MATCH($A767,'Hoja de Trabajo para listado'!$CD$155:$CD$1048576,0),MATCH((CUADRO!G$4&amp;$E767),'Hoja de Trabajo para listado'!$CD$151:$DC$151,0)),0)</f>
        <v>0</v>
      </c>
      <c r="H767" s="241">
        <f ca="1">+IFERROR(INDEX('Hoja de Trabajo para listado'!$A$155:$Z$1048576,MATCH($A767,'Hoja de Trabajo para listado'!$A$155:$A$1048576,0),MATCH((CUADRO!H$4&amp;$E767),'Hoja de Trabajo para listado'!$A$151:$Z$151,0)),0)+IFERROR(INDEX('Hoja de Trabajo para listado'!$AB$155:$BA$1048576,MATCH($A767,'Hoja de Trabajo para listado'!$AB$155:$AB$1048576,0),MATCH((CUADRO!H$4&amp;$E767),'Hoja de Trabajo para listado'!$AB$151:$BA$151,0)),0)+IFERROR(INDEX('Hoja de Trabajo para listado'!$BC$155:$CB$1048576,MATCH($A767,'Hoja de Trabajo para listado'!$BC$155:$BC$1048576,0),MATCH((CUADRO!H$4&amp;$E767),'Hoja de Trabajo para listado'!$BC$151:$CB$151,0)),0)+IFERROR(INDEX('Hoja de Trabajo para listado'!$DE$153:$DG$274,MATCH($A767,'Hoja de Trabajo para listado'!$DE$153:$DE$1048576,0),MATCH((CUADRO!H$4&amp;$E767),'Hoja de Trabajo para listado'!$DE$151:$DG$151,0)),0)+IFERROR(INDEX('Hoja de Trabajo para listado'!$CD$155:$DC$1048576,MATCH($A767,'Hoja de Trabajo para listado'!$CD$155:$CD$1048576,0),MATCH((CUADRO!H$4&amp;$E767),'Hoja de Trabajo para listado'!$CD$151:$DC$151,0)),0)</f>
        <v>0</v>
      </c>
      <c r="I767" s="241">
        <f ca="1">+IFERROR(INDEX('Hoja de Trabajo para listado'!$A$155:$Z$1048576,MATCH($A767,'Hoja de Trabajo para listado'!$A$155:$A$1048576,0),MATCH((CUADRO!I$4&amp;$E767),'Hoja de Trabajo para listado'!$A$151:$Z$151,0)),0)+IFERROR(INDEX('Hoja de Trabajo para listado'!$AB$155:$BA$1048576,MATCH($A767,'Hoja de Trabajo para listado'!$AB$155:$AB$1048576,0),MATCH((CUADRO!I$4&amp;$E767),'Hoja de Trabajo para listado'!$AB$151:$BA$151,0)),0)+IFERROR(INDEX('Hoja de Trabajo para listado'!$BC$155:$CB$1048576,MATCH($A767,'Hoja de Trabajo para listado'!$BC$155:$BC$1048576,0),MATCH((CUADRO!I$4&amp;$E767),'Hoja de Trabajo para listado'!$BC$151:$CB$151,0)),0)+IFERROR(INDEX('Hoja de Trabajo para listado'!$DE$153:$DG$274,MATCH($A767,'Hoja de Trabajo para listado'!$DE$153:$DE$1048576,0),MATCH((CUADRO!I$4&amp;$E767),'Hoja de Trabajo para listado'!$DE$151:$DG$151,0)),0)+IFERROR(INDEX('Hoja de Trabajo para listado'!$CD$155:$DC$1048576,MATCH($A767,'Hoja de Trabajo para listado'!$CD$155:$CD$1048576,0),MATCH((CUADRO!I$4&amp;$E767),'Hoja de Trabajo para listado'!$CD$151:$DC$151,0)),0)</f>
        <v>0</v>
      </c>
      <c r="J767" s="241">
        <f ca="1">+IFERROR(INDEX('Hoja de Trabajo para listado'!$A$155:$Z$1048576,MATCH($A767,'Hoja de Trabajo para listado'!$A$155:$A$1048576,0),MATCH((CUADRO!J$4&amp;$E767),'Hoja de Trabajo para listado'!$A$151:$Z$151,0)),0)+IFERROR(INDEX('Hoja de Trabajo para listado'!$AB$155:$BA$1048576,MATCH($A767,'Hoja de Trabajo para listado'!$AB$155:$AB$1048576,0),MATCH((CUADRO!J$4&amp;$E767),'Hoja de Trabajo para listado'!$AB$151:$BA$151,0)),0)+IFERROR(INDEX('Hoja de Trabajo para listado'!$BC$155:$CB$1048576,MATCH($A767,'Hoja de Trabajo para listado'!$BC$155:$BC$1048576,0),MATCH((CUADRO!J$4&amp;$E767),'Hoja de Trabajo para listado'!$BC$151:$CB$151,0)),0)+IFERROR(INDEX('Hoja de Trabajo para listado'!$DE$153:$DG$274,MATCH($A767,'Hoja de Trabajo para listado'!$DE$153:$DE$1048576,0),MATCH((CUADRO!J$4&amp;$E767),'Hoja de Trabajo para listado'!$DE$151:$DG$151,0)),0)+IFERROR(INDEX('Hoja de Trabajo para listado'!$CD$155:$DC$1048576,MATCH($A767,'Hoja de Trabajo para listado'!$CD$155:$CD$1048576,0),MATCH((CUADRO!J$4&amp;$E767),'Hoja de Trabajo para listado'!$CD$151:$DC$151,0)),0)</f>
        <v>0</v>
      </c>
      <c r="K767" s="241">
        <f ca="1">+IFERROR(INDEX('Hoja de Trabajo para listado'!$A$155:$Z$1048576,MATCH($A767,'Hoja de Trabajo para listado'!$A$155:$A$1048576,0),MATCH((CUADRO!K$4&amp;$E767),'Hoja de Trabajo para listado'!$A$151:$Z$151,0)),0)+IFERROR(INDEX('Hoja de Trabajo para listado'!$AB$155:$BA$1048576,MATCH($A767,'Hoja de Trabajo para listado'!$AB$155:$AB$1048576,0),MATCH((CUADRO!K$4&amp;$E767),'Hoja de Trabajo para listado'!$AB$151:$BA$151,0)),0)+IFERROR(INDEX('Hoja de Trabajo para listado'!$BC$155:$CB$1048576,MATCH($A767,'Hoja de Trabajo para listado'!$BC$155:$BC$1048576,0),MATCH((CUADRO!K$4&amp;$E767),'Hoja de Trabajo para listado'!$BC$151:$CB$151,0)),0)+IFERROR(INDEX('Hoja de Trabajo para listado'!$DE$153:$DG$274,MATCH($A767,'Hoja de Trabajo para listado'!$DE$153:$DE$1048576,0),MATCH((CUADRO!K$4&amp;$E767),'Hoja de Trabajo para listado'!$DE$151:$DG$151,0)),0)+IFERROR(INDEX('Hoja de Trabajo para listado'!$CD$155:$DC$1048576,MATCH($A767,'Hoja de Trabajo para listado'!$CD$155:$CD$1048576,0),MATCH((CUADRO!K$4&amp;$E767),'Hoja de Trabajo para listado'!$CD$151:$DC$151,0)),0)</f>
        <v>0</v>
      </c>
      <c r="L767" s="241">
        <f ca="1">+IFERROR(INDEX('Hoja de Trabajo para listado'!$A$155:$Z$1048576,MATCH($A767,'Hoja de Trabajo para listado'!$A$155:$A$1048576,0),MATCH((CUADRO!L$4&amp;$E767),'Hoja de Trabajo para listado'!$A$151:$Z$151,0)),0)+IFERROR(INDEX('Hoja de Trabajo para listado'!$AB$155:$BA$1048576,MATCH($A767,'Hoja de Trabajo para listado'!$AB$155:$AB$1048576,0),MATCH((CUADRO!L$4&amp;$E767),'Hoja de Trabajo para listado'!$AB$151:$BA$151,0)),0)+IFERROR(INDEX('Hoja de Trabajo para listado'!$BC$155:$CB$1048576,MATCH($A767,'Hoja de Trabajo para listado'!$BC$155:$BC$1048576,0),MATCH((CUADRO!L$4&amp;$E767),'Hoja de Trabajo para listado'!$BC$151:$CB$151,0)),0)+IFERROR(INDEX('Hoja de Trabajo para listado'!$DE$153:$DG$274,MATCH($A767,'Hoja de Trabajo para listado'!$DE$153:$DE$1048576,0),MATCH((CUADRO!L$4&amp;$E767),'Hoja de Trabajo para listado'!$DE$151:$DG$151,0)),0)+IFERROR(INDEX('Hoja de Trabajo para listado'!$CD$155:$DC$1048576,MATCH($A767,'Hoja de Trabajo para listado'!$CD$155:$CD$1048576,0),MATCH((CUADRO!L$4&amp;$E767),'Hoja de Trabajo para listado'!$CD$151:$DC$151,0)),0)</f>
        <v>0</v>
      </c>
      <c r="M767" s="241">
        <f ca="1">+IFERROR(INDEX('Hoja de Trabajo para listado'!$A$155:$Z$1048576,MATCH($A767,'Hoja de Trabajo para listado'!$A$155:$A$1048576,0),MATCH((CUADRO!M$4&amp;$E767),'Hoja de Trabajo para listado'!$A$151:$Z$151,0)),0)+IFERROR(INDEX('Hoja de Trabajo para listado'!$AB$155:$BA$1048576,MATCH($A767,'Hoja de Trabajo para listado'!$AB$155:$AB$1048576,0),MATCH((CUADRO!M$4&amp;$E767),'Hoja de Trabajo para listado'!$AB$151:$BA$151,0)),0)+IFERROR(INDEX('Hoja de Trabajo para listado'!$BC$155:$CB$1048576,MATCH($A767,'Hoja de Trabajo para listado'!$BC$155:$BC$1048576,0),MATCH((CUADRO!M$4&amp;$E767),'Hoja de Trabajo para listado'!$BC$151:$CB$151,0)),0)+IFERROR(INDEX('Hoja de Trabajo para listado'!$DE$153:$DG$274,MATCH($A767,'Hoja de Trabajo para listado'!$DE$153:$DE$1048576,0),MATCH((CUADRO!M$4&amp;$E767),'Hoja de Trabajo para listado'!$DE$151:$DG$151,0)),0)+IFERROR(INDEX('Hoja de Trabajo para listado'!$CD$155:$DC$1048576,MATCH($A767,'Hoja de Trabajo para listado'!$CD$155:$CD$1048576,0),MATCH((CUADRO!M$4&amp;$E767),'Hoja de Trabajo para listado'!$CD$151:$DC$151,0)),0)</f>
        <v>0</v>
      </c>
      <c r="N767" s="241">
        <f ca="1">+IFERROR(INDEX('Hoja de Trabajo para listado'!$A$155:$Z$1048576,MATCH($A767,'Hoja de Trabajo para listado'!$A$155:$A$1048576,0),MATCH((CUADRO!N$4&amp;$E767),'Hoja de Trabajo para listado'!$A$151:$Z$151,0)),0)+IFERROR(INDEX('Hoja de Trabajo para listado'!$AB$155:$BA$1048576,MATCH($A767,'Hoja de Trabajo para listado'!$AB$155:$AB$1048576,0),MATCH((CUADRO!N$4&amp;$E767),'Hoja de Trabajo para listado'!$AB$151:$BA$151,0)),0)+IFERROR(INDEX('Hoja de Trabajo para listado'!$BC$155:$CB$1048576,MATCH($A767,'Hoja de Trabajo para listado'!$BC$155:$BC$1048576,0),MATCH((CUADRO!N$4&amp;$E767),'Hoja de Trabajo para listado'!$BC$151:$CB$151,0)),0)+IFERROR(INDEX('Hoja de Trabajo para listado'!$DE$153:$DG$274,MATCH($A767,'Hoja de Trabajo para listado'!$DE$153:$DE$1048576,0),MATCH((CUADRO!N$4&amp;$E767),'Hoja de Trabajo para listado'!$DE$151:$DG$151,0)),0)+IFERROR(INDEX('Hoja de Trabajo para listado'!$CD$155:$DC$1048576,MATCH($A767,'Hoja de Trabajo para listado'!$CD$155:$CD$1048576,0),MATCH((CUADRO!N$4&amp;$E767),'Hoja de Trabajo para listado'!$CD$151:$DC$151,0)),0)</f>
        <v>0</v>
      </c>
      <c r="O767" s="241">
        <f ca="1">+IFERROR(INDEX('Hoja de Trabajo para listado'!$A$155:$Z$1048576,MATCH($A767,'Hoja de Trabajo para listado'!$A$155:$A$1048576,0),MATCH((CUADRO!O$4&amp;$E767),'Hoja de Trabajo para listado'!$A$151:$Z$151,0)),0)+IFERROR(INDEX('Hoja de Trabajo para listado'!$AB$155:$BA$1048576,MATCH($A767,'Hoja de Trabajo para listado'!$AB$155:$AB$1048576,0),MATCH((CUADRO!O$4&amp;$E767),'Hoja de Trabajo para listado'!$AB$151:$BA$151,0)),0)+IFERROR(INDEX('Hoja de Trabajo para listado'!$BC$155:$CB$1048576,MATCH($A767,'Hoja de Trabajo para listado'!$BC$155:$BC$1048576,0),MATCH((CUADRO!O$4&amp;$E767),'Hoja de Trabajo para listado'!$BC$151:$CB$151,0)),0)+IFERROR(INDEX('Hoja de Trabajo para listado'!$DE$153:$DG$274,MATCH($A767,'Hoja de Trabajo para listado'!$DE$153:$DE$1048576,0),MATCH((CUADRO!O$4&amp;$E767),'Hoja de Trabajo para listado'!$DE$151:$DG$151,0)),0)+IFERROR(INDEX('Hoja de Trabajo para listado'!$CD$155:$DC$1048576,MATCH($A767,'Hoja de Trabajo para listado'!$CD$155:$CD$1048576,0),MATCH((CUADRO!O$4&amp;$E767),'Hoja de Trabajo para listado'!$CD$151:$DC$151,0)),0)</f>
        <v>0</v>
      </c>
      <c r="P767" s="241">
        <f ca="1">+IFERROR(INDEX('Hoja de Trabajo para listado'!$A$155:$Z$1048576,MATCH($A767,'Hoja de Trabajo para listado'!$A$155:$A$1048576,0),MATCH((CUADRO!P$4&amp;$E767),'Hoja de Trabajo para listado'!$A$151:$Z$151,0)),0)+IFERROR(INDEX('Hoja de Trabajo para listado'!$AB$155:$BA$1048576,MATCH($A767,'Hoja de Trabajo para listado'!$AB$155:$AB$1048576,0),MATCH((CUADRO!P$4&amp;$E767),'Hoja de Trabajo para listado'!$AB$151:$BA$151,0)),0)+IFERROR(INDEX('Hoja de Trabajo para listado'!$BC$155:$CB$1048576,MATCH($A767,'Hoja de Trabajo para listado'!$BC$155:$BC$1048576,0),MATCH((CUADRO!P$4&amp;$E767),'Hoja de Trabajo para listado'!$BC$151:$CB$151,0)),0)+IFERROR(INDEX('Hoja de Trabajo para listado'!$DE$153:$DG$274,MATCH($A767,'Hoja de Trabajo para listado'!$DE$153:$DE$1048576,0),MATCH((CUADRO!P$4&amp;$E767),'Hoja de Trabajo para listado'!$DE$151:$DG$151,0)),0)+IFERROR(INDEX('Hoja de Trabajo para listado'!$CD$155:$DC$1048576,MATCH($A767,'Hoja de Trabajo para listado'!$CD$155:$CD$1048576,0),MATCH((CUADRO!P$4&amp;$E767),'Hoja de Trabajo para listado'!$CD$151:$DC$151,0)),0)</f>
        <v>0</v>
      </c>
      <c r="Q767" s="241">
        <f ca="1">+IFERROR(INDEX('Hoja de Trabajo para listado'!$A$155:$Z$1048576,MATCH($A767,'Hoja de Trabajo para listado'!$A$155:$A$1048576,0),MATCH((CUADRO!Q$4&amp;$E767),'Hoja de Trabajo para listado'!$A$151:$Z$151,0)),0)+IFERROR(INDEX('Hoja de Trabajo para listado'!$AB$155:$BA$1048576,MATCH($A767,'Hoja de Trabajo para listado'!$AB$155:$AB$1048576,0),MATCH((CUADRO!Q$4&amp;$E767),'Hoja de Trabajo para listado'!$AB$151:$BA$151,0)),0)+IFERROR(INDEX('Hoja de Trabajo para listado'!$BC$155:$CB$1048576,MATCH($A767,'Hoja de Trabajo para listado'!$BC$155:$BC$1048576,0),MATCH((CUADRO!Q$4&amp;$E767),'Hoja de Trabajo para listado'!$BC$151:$CB$151,0)),0)+IFERROR(INDEX('Hoja de Trabajo para listado'!$DE$153:$DG$274,MATCH($A767,'Hoja de Trabajo para listado'!$DE$153:$DE$1048576,0),MATCH((CUADRO!Q$4&amp;$E767),'Hoja de Trabajo para listado'!$DE$151:$DG$151,0)),0)+IFERROR(INDEX('Hoja de Trabajo para listado'!$CD$155:$DC$1048576,MATCH($A767,'Hoja de Trabajo para listado'!$CD$155:$CD$1048576,0),MATCH((CUADRO!Q$4&amp;$E767),'Hoja de Trabajo para listado'!$CD$151:$DC$151,0)),0)</f>
        <v>0</v>
      </c>
      <c r="R767" s="241">
        <f t="shared" ca="1" si="22"/>
        <v>0</v>
      </c>
      <c r="S767" s="247"/>
      <c r="T767" s="241">
        <f ca="1">+T768</f>
        <v>0</v>
      </c>
      <c r="U767" s="240">
        <f t="shared" si="23"/>
        <v>1</v>
      </c>
    </row>
    <row r="768" spans="1:21" customFormat="1" ht="15" hidden="1" customHeight="1">
      <c r="A768" s="32">
        <v>1401</v>
      </c>
      <c r="B768" s="382"/>
      <c r="C768" s="245" t="str">
        <f>+VLOOKUP(A768,bd_lista!$A$3:$C$592,3,FALSE)</f>
        <v>Gobierno Autónomo Municipal de Oruro</v>
      </c>
      <c r="D768" s="384"/>
      <c r="E768" s="242" t="s">
        <v>684</v>
      </c>
      <c r="F768" s="241">
        <f ca="1">+IFERROR(INDEX('Hoja de Trabajo para listado'!$A$155:$Z$1048576,MATCH($A768,'Hoja de Trabajo para listado'!$A$155:$A$1048576,0),MATCH((CUADRO!F$4&amp;$E768),'Hoja de Trabajo para listado'!$A$151:$Z$151,0)),0)+IFERROR(INDEX('Hoja de Trabajo para listado'!$AB$155:$BA$1048576,MATCH($A768,'Hoja de Trabajo para listado'!$AB$155:$AB$1048576,0),MATCH((CUADRO!F$4&amp;$E768),'Hoja de Trabajo para listado'!$AB$151:$BA$151,0)),0)+IFERROR(INDEX('Hoja de Trabajo para listado'!$BC$155:$CB$1048576,MATCH($A768,'Hoja de Trabajo para listado'!$BC$155:$BC$1048576,0),MATCH((CUADRO!F$4&amp;$E768),'Hoja de Trabajo para listado'!$BC$151:$CB$151,0)),0)+IFERROR(INDEX('Hoja de Trabajo para listado'!$DE$153:$DG$274,MATCH($A768,'Hoja de Trabajo para listado'!$DE$153:$DE$1048576,0),MATCH((CUADRO!F$4&amp;$E768),'Hoja de Trabajo para listado'!$DE$151:$DG$151,0)),0)+IFERROR(INDEX('Hoja de Trabajo para listado'!$CD$155:$DC$1048576,MATCH($A768,'Hoja de Trabajo para listado'!$CD$155:$CD$1048576,0),MATCH((CUADRO!F$4&amp;$E768),'Hoja de Trabajo para listado'!$CD$151:$DC$151,0)),0)</f>
        <v>0</v>
      </c>
      <c r="G768" s="241">
        <f ca="1">+IFERROR(INDEX('Hoja de Trabajo para listado'!$A$155:$Z$1048576,MATCH($A768,'Hoja de Trabajo para listado'!$A$155:$A$1048576,0),MATCH((CUADRO!G$4&amp;$E768),'Hoja de Trabajo para listado'!$A$151:$Z$151,0)),0)+IFERROR(INDEX('Hoja de Trabajo para listado'!$AB$155:$BA$1048576,MATCH($A768,'Hoja de Trabajo para listado'!$AB$155:$AB$1048576,0),MATCH((CUADRO!G$4&amp;$E768),'Hoja de Trabajo para listado'!$AB$151:$BA$151,0)),0)+IFERROR(INDEX('Hoja de Trabajo para listado'!$BC$155:$CB$1048576,MATCH($A768,'Hoja de Trabajo para listado'!$BC$155:$BC$1048576,0),MATCH((CUADRO!G$4&amp;$E768),'Hoja de Trabajo para listado'!$BC$151:$CB$151,0)),0)+IFERROR(INDEX('Hoja de Trabajo para listado'!$DE$153:$DG$274,MATCH($A768,'Hoja de Trabajo para listado'!$DE$153:$DE$1048576,0),MATCH((CUADRO!G$4&amp;$E768),'Hoja de Trabajo para listado'!$DE$151:$DG$151,0)),0)+IFERROR(INDEX('Hoja de Trabajo para listado'!$CD$155:$DC$1048576,MATCH($A768,'Hoja de Trabajo para listado'!$CD$155:$CD$1048576,0),MATCH((CUADRO!G$4&amp;$E768),'Hoja de Trabajo para listado'!$CD$151:$DC$151,0)),0)</f>
        <v>0</v>
      </c>
      <c r="H768" s="241">
        <f ca="1">+IFERROR(INDEX('Hoja de Trabajo para listado'!$A$155:$Z$1048576,MATCH($A768,'Hoja de Trabajo para listado'!$A$155:$A$1048576,0),MATCH((CUADRO!H$4&amp;$E768),'Hoja de Trabajo para listado'!$A$151:$Z$151,0)),0)+IFERROR(INDEX('Hoja de Trabajo para listado'!$AB$155:$BA$1048576,MATCH($A768,'Hoja de Trabajo para listado'!$AB$155:$AB$1048576,0),MATCH((CUADRO!H$4&amp;$E768),'Hoja de Trabajo para listado'!$AB$151:$BA$151,0)),0)+IFERROR(INDEX('Hoja de Trabajo para listado'!$BC$155:$CB$1048576,MATCH($A768,'Hoja de Trabajo para listado'!$BC$155:$BC$1048576,0),MATCH((CUADRO!H$4&amp;$E768),'Hoja de Trabajo para listado'!$BC$151:$CB$151,0)),0)+IFERROR(INDEX('Hoja de Trabajo para listado'!$DE$153:$DG$274,MATCH($A768,'Hoja de Trabajo para listado'!$DE$153:$DE$1048576,0),MATCH((CUADRO!H$4&amp;$E768),'Hoja de Trabajo para listado'!$DE$151:$DG$151,0)),0)+IFERROR(INDEX('Hoja de Trabajo para listado'!$CD$155:$DC$1048576,MATCH($A768,'Hoja de Trabajo para listado'!$CD$155:$CD$1048576,0),MATCH((CUADRO!H$4&amp;$E768),'Hoja de Trabajo para listado'!$CD$151:$DC$151,0)),0)</f>
        <v>0</v>
      </c>
      <c r="I768" s="241">
        <f ca="1">+IFERROR(INDEX('Hoja de Trabajo para listado'!$A$155:$Z$1048576,MATCH($A768,'Hoja de Trabajo para listado'!$A$155:$A$1048576,0),MATCH((CUADRO!I$4&amp;$E768),'Hoja de Trabajo para listado'!$A$151:$Z$151,0)),0)+IFERROR(INDEX('Hoja de Trabajo para listado'!$AB$155:$BA$1048576,MATCH($A768,'Hoja de Trabajo para listado'!$AB$155:$AB$1048576,0),MATCH((CUADRO!I$4&amp;$E768),'Hoja de Trabajo para listado'!$AB$151:$BA$151,0)),0)+IFERROR(INDEX('Hoja de Trabajo para listado'!$BC$155:$CB$1048576,MATCH($A768,'Hoja de Trabajo para listado'!$BC$155:$BC$1048576,0),MATCH((CUADRO!I$4&amp;$E768),'Hoja de Trabajo para listado'!$BC$151:$CB$151,0)),0)+IFERROR(INDEX('Hoja de Trabajo para listado'!$DE$153:$DG$274,MATCH($A768,'Hoja de Trabajo para listado'!$DE$153:$DE$1048576,0),MATCH((CUADRO!I$4&amp;$E768),'Hoja de Trabajo para listado'!$DE$151:$DG$151,0)),0)+IFERROR(INDEX('Hoja de Trabajo para listado'!$CD$155:$DC$1048576,MATCH($A768,'Hoja de Trabajo para listado'!$CD$155:$CD$1048576,0),MATCH((CUADRO!I$4&amp;$E768),'Hoja de Trabajo para listado'!$CD$151:$DC$151,0)),0)</f>
        <v>0</v>
      </c>
      <c r="J768" s="241">
        <f ca="1">+IFERROR(INDEX('Hoja de Trabajo para listado'!$A$155:$Z$1048576,MATCH($A768,'Hoja de Trabajo para listado'!$A$155:$A$1048576,0),MATCH((CUADRO!J$4&amp;$E768),'Hoja de Trabajo para listado'!$A$151:$Z$151,0)),0)+IFERROR(INDEX('Hoja de Trabajo para listado'!$AB$155:$BA$1048576,MATCH($A768,'Hoja de Trabajo para listado'!$AB$155:$AB$1048576,0),MATCH((CUADRO!J$4&amp;$E768),'Hoja de Trabajo para listado'!$AB$151:$BA$151,0)),0)+IFERROR(INDEX('Hoja de Trabajo para listado'!$BC$155:$CB$1048576,MATCH($A768,'Hoja de Trabajo para listado'!$BC$155:$BC$1048576,0),MATCH((CUADRO!J$4&amp;$E768),'Hoja de Trabajo para listado'!$BC$151:$CB$151,0)),0)+IFERROR(INDEX('Hoja de Trabajo para listado'!$DE$153:$DG$274,MATCH($A768,'Hoja de Trabajo para listado'!$DE$153:$DE$1048576,0),MATCH((CUADRO!J$4&amp;$E768),'Hoja de Trabajo para listado'!$DE$151:$DG$151,0)),0)+IFERROR(INDEX('Hoja de Trabajo para listado'!$CD$155:$DC$1048576,MATCH($A768,'Hoja de Trabajo para listado'!$CD$155:$CD$1048576,0),MATCH((CUADRO!J$4&amp;$E768),'Hoja de Trabajo para listado'!$CD$151:$DC$151,0)),0)</f>
        <v>0</v>
      </c>
      <c r="K768" s="241">
        <f ca="1">+IFERROR(INDEX('Hoja de Trabajo para listado'!$A$155:$Z$1048576,MATCH($A768,'Hoja de Trabajo para listado'!$A$155:$A$1048576,0),MATCH((CUADRO!K$4&amp;$E768),'Hoja de Trabajo para listado'!$A$151:$Z$151,0)),0)+IFERROR(INDEX('Hoja de Trabajo para listado'!$AB$155:$BA$1048576,MATCH($A768,'Hoja de Trabajo para listado'!$AB$155:$AB$1048576,0),MATCH((CUADRO!K$4&amp;$E768),'Hoja de Trabajo para listado'!$AB$151:$BA$151,0)),0)+IFERROR(INDEX('Hoja de Trabajo para listado'!$BC$155:$CB$1048576,MATCH($A768,'Hoja de Trabajo para listado'!$BC$155:$BC$1048576,0),MATCH((CUADRO!K$4&amp;$E768),'Hoja de Trabajo para listado'!$BC$151:$CB$151,0)),0)+IFERROR(INDEX('Hoja de Trabajo para listado'!$DE$153:$DG$274,MATCH($A768,'Hoja de Trabajo para listado'!$DE$153:$DE$1048576,0),MATCH((CUADRO!K$4&amp;$E768),'Hoja de Trabajo para listado'!$DE$151:$DG$151,0)),0)+IFERROR(INDEX('Hoja de Trabajo para listado'!$CD$155:$DC$1048576,MATCH($A768,'Hoja de Trabajo para listado'!$CD$155:$CD$1048576,0),MATCH((CUADRO!K$4&amp;$E768),'Hoja de Trabajo para listado'!$CD$151:$DC$151,0)),0)</f>
        <v>0</v>
      </c>
      <c r="L768" s="241">
        <f ca="1">+IFERROR(INDEX('Hoja de Trabajo para listado'!$A$155:$Z$1048576,MATCH($A768,'Hoja de Trabajo para listado'!$A$155:$A$1048576,0),MATCH((CUADRO!L$4&amp;$E768),'Hoja de Trabajo para listado'!$A$151:$Z$151,0)),0)+IFERROR(INDEX('Hoja de Trabajo para listado'!$AB$155:$BA$1048576,MATCH($A768,'Hoja de Trabajo para listado'!$AB$155:$AB$1048576,0),MATCH((CUADRO!L$4&amp;$E768),'Hoja de Trabajo para listado'!$AB$151:$BA$151,0)),0)+IFERROR(INDEX('Hoja de Trabajo para listado'!$BC$155:$CB$1048576,MATCH($A768,'Hoja de Trabajo para listado'!$BC$155:$BC$1048576,0),MATCH((CUADRO!L$4&amp;$E768),'Hoja de Trabajo para listado'!$BC$151:$CB$151,0)),0)+IFERROR(INDEX('Hoja de Trabajo para listado'!$DE$153:$DG$274,MATCH($A768,'Hoja de Trabajo para listado'!$DE$153:$DE$1048576,0),MATCH((CUADRO!L$4&amp;$E768),'Hoja de Trabajo para listado'!$DE$151:$DG$151,0)),0)+IFERROR(INDEX('Hoja de Trabajo para listado'!$CD$155:$DC$1048576,MATCH($A768,'Hoja de Trabajo para listado'!$CD$155:$CD$1048576,0),MATCH((CUADRO!L$4&amp;$E768),'Hoja de Trabajo para listado'!$CD$151:$DC$151,0)),0)</f>
        <v>0</v>
      </c>
      <c r="M768" s="241">
        <f ca="1">+IFERROR(INDEX('Hoja de Trabajo para listado'!$A$155:$Z$1048576,MATCH($A768,'Hoja de Trabajo para listado'!$A$155:$A$1048576,0),MATCH((CUADRO!M$4&amp;$E768),'Hoja de Trabajo para listado'!$A$151:$Z$151,0)),0)+IFERROR(INDEX('Hoja de Trabajo para listado'!$AB$155:$BA$1048576,MATCH($A768,'Hoja de Trabajo para listado'!$AB$155:$AB$1048576,0),MATCH((CUADRO!M$4&amp;$E768),'Hoja de Trabajo para listado'!$AB$151:$BA$151,0)),0)+IFERROR(INDEX('Hoja de Trabajo para listado'!$BC$155:$CB$1048576,MATCH($A768,'Hoja de Trabajo para listado'!$BC$155:$BC$1048576,0),MATCH((CUADRO!M$4&amp;$E768),'Hoja de Trabajo para listado'!$BC$151:$CB$151,0)),0)+IFERROR(INDEX('Hoja de Trabajo para listado'!$DE$153:$DG$274,MATCH($A768,'Hoja de Trabajo para listado'!$DE$153:$DE$1048576,0),MATCH((CUADRO!M$4&amp;$E768),'Hoja de Trabajo para listado'!$DE$151:$DG$151,0)),0)+IFERROR(INDEX('Hoja de Trabajo para listado'!$CD$155:$DC$1048576,MATCH($A768,'Hoja de Trabajo para listado'!$CD$155:$CD$1048576,0),MATCH((CUADRO!M$4&amp;$E768),'Hoja de Trabajo para listado'!$CD$151:$DC$151,0)),0)</f>
        <v>0</v>
      </c>
      <c r="N768" s="241">
        <f ca="1">+IFERROR(INDEX('Hoja de Trabajo para listado'!$A$155:$Z$1048576,MATCH($A768,'Hoja de Trabajo para listado'!$A$155:$A$1048576,0),MATCH((CUADRO!N$4&amp;$E768),'Hoja de Trabajo para listado'!$A$151:$Z$151,0)),0)+IFERROR(INDEX('Hoja de Trabajo para listado'!$AB$155:$BA$1048576,MATCH($A768,'Hoja de Trabajo para listado'!$AB$155:$AB$1048576,0),MATCH((CUADRO!N$4&amp;$E768),'Hoja de Trabajo para listado'!$AB$151:$BA$151,0)),0)+IFERROR(INDEX('Hoja de Trabajo para listado'!$BC$155:$CB$1048576,MATCH($A768,'Hoja de Trabajo para listado'!$BC$155:$BC$1048576,0),MATCH((CUADRO!N$4&amp;$E768),'Hoja de Trabajo para listado'!$BC$151:$CB$151,0)),0)+IFERROR(INDEX('Hoja de Trabajo para listado'!$DE$153:$DG$274,MATCH($A768,'Hoja de Trabajo para listado'!$DE$153:$DE$1048576,0),MATCH((CUADRO!N$4&amp;$E768),'Hoja de Trabajo para listado'!$DE$151:$DG$151,0)),0)+IFERROR(INDEX('Hoja de Trabajo para listado'!$CD$155:$DC$1048576,MATCH($A768,'Hoja de Trabajo para listado'!$CD$155:$CD$1048576,0),MATCH((CUADRO!N$4&amp;$E768),'Hoja de Trabajo para listado'!$CD$151:$DC$151,0)),0)</f>
        <v>0</v>
      </c>
      <c r="O768" s="241">
        <f ca="1">+IFERROR(INDEX('Hoja de Trabajo para listado'!$A$155:$Z$1048576,MATCH($A768,'Hoja de Trabajo para listado'!$A$155:$A$1048576,0),MATCH((CUADRO!O$4&amp;$E768),'Hoja de Trabajo para listado'!$A$151:$Z$151,0)),0)+IFERROR(INDEX('Hoja de Trabajo para listado'!$AB$155:$BA$1048576,MATCH($A768,'Hoja de Trabajo para listado'!$AB$155:$AB$1048576,0),MATCH((CUADRO!O$4&amp;$E768),'Hoja de Trabajo para listado'!$AB$151:$BA$151,0)),0)+IFERROR(INDEX('Hoja de Trabajo para listado'!$BC$155:$CB$1048576,MATCH($A768,'Hoja de Trabajo para listado'!$BC$155:$BC$1048576,0),MATCH((CUADRO!O$4&amp;$E768),'Hoja de Trabajo para listado'!$BC$151:$CB$151,0)),0)+IFERROR(INDEX('Hoja de Trabajo para listado'!$DE$153:$DG$274,MATCH($A768,'Hoja de Trabajo para listado'!$DE$153:$DE$1048576,0),MATCH((CUADRO!O$4&amp;$E768),'Hoja de Trabajo para listado'!$DE$151:$DG$151,0)),0)+IFERROR(INDEX('Hoja de Trabajo para listado'!$CD$155:$DC$1048576,MATCH($A768,'Hoja de Trabajo para listado'!$CD$155:$CD$1048576,0),MATCH((CUADRO!O$4&amp;$E768),'Hoja de Trabajo para listado'!$CD$151:$DC$151,0)),0)</f>
        <v>0</v>
      </c>
      <c r="P768" s="241">
        <f ca="1">+IFERROR(INDEX('Hoja de Trabajo para listado'!$A$155:$Z$1048576,MATCH($A768,'Hoja de Trabajo para listado'!$A$155:$A$1048576,0),MATCH((CUADRO!P$4&amp;$E768),'Hoja de Trabajo para listado'!$A$151:$Z$151,0)),0)+IFERROR(INDEX('Hoja de Trabajo para listado'!$AB$155:$BA$1048576,MATCH($A768,'Hoja de Trabajo para listado'!$AB$155:$AB$1048576,0),MATCH((CUADRO!P$4&amp;$E768),'Hoja de Trabajo para listado'!$AB$151:$BA$151,0)),0)+IFERROR(INDEX('Hoja de Trabajo para listado'!$BC$155:$CB$1048576,MATCH($A768,'Hoja de Trabajo para listado'!$BC$155:$BC$1048576,0),MATCH((CUADRO!P$4&amp;$E768),'Hoja de Trabajo para listado'!$BC$151:$CB$151,0)),0)+IFERROR(INDEX('Hoja de Trabajo para listado'!$DE$153:$DG$274,MATCH($A768,'Hoja de Trabajo para listado'!$DE$153:$DE$1048576,0),MATCH((CUADRO!P$4&amp;$E768),'Hoja de Trabajo para listado'!$DE$151:$DG$151,0)),0)+IFERROR(INDEX('Hoja de Trabajo para listado'!$CD$155:$DC$1048576,MATCH($A768,'Hoja de Trabajo para listado'!$CD$155:$CD$1048576,0),MATCH((CUADRO!P$4&amp;$E768),'Hoja de Trabajo para listado'!$CD$151:$DC$151,0)),0)</f>
        <v>0</v>
      </c>
      <c r="Q768" s="241">
        <f ca="1">+IFERROR(INDEX('Hoja de Trabajo para listado'!$A$155:$Z$1048576,MATCH($A768,'Hoja de Trabajo para listado'!$A$155:$A$1048576,0),MATCH((CUADRO!Q$4&amp;$E768),'Hoja de Trabajo para listado'!$A$151:$Z$151,0)),0)+IFERROR(INDEX('Hoja de Trabajo para listado'!$AB$155:$BA$1048576,MATCH($A768,'Hoja de Trabajo para listado'!$AB$155:$AB$1048576,0),MATCH((CUADRO!Q$4&amp;$E768),'Hoja de Trabajo para listado'!$AB$151:$BA$151,0)),0)+IFERROR(INDEX('Hoja de Trabajo para listado'!$BC$155:$CB$1048576,MATCH($A768,'Hoja de Trabajo para listado'!$BC$155:$BC$1048576,0),MATCH((CUADRO!Q$4&amp;$E768),'Hoja de Trabajo para listado'!$BC$151:$CB$151,0)),0)+IFERROR(INDEX('Hoja de Trabajo para listado'!$DE$153:$DG$274,MATCH($A768,'Hoja de Trabajo para listado'!$DE$153:$DE$1048576,0),MATCH((CUADRO!Q$4&amp;$E768),'Hoja de Trabajo para listado'!$DE$151:$DG$151,0)),0)+IFERROR(INDEX('Hoja de Trabajo para listado'!$CD$155:$DC$1048576,MATCH($A768,'Hoja de Trabajo para listado'!$CD$155:$CD$1048576,0),MATCH((CUADRO!Q$4&amp;$E768),'Hoja de Trabajo para listado'!$CD$151:$DC$151,0)),0)</f>
        <v>0</v>
      </c>
      <c r="R768" s="241">
        <f t="shared" ca="1" si="22"/>
        <v>0</v>
      </c>
      <c r="S768" s="247">
        <f ca="1">+R767+R768</f>
        <v>0</v>
      </c>
      <c r="T768" s="241">
        <f ca="1">+S768</f>
        <v>0</v>
      </c>
      <c r="U768" s="240">
        <f t="shared" si="23"/>
        <v>2</v>
      </c>
    </row>
    <row r="769" spans="1:21" customFormat="1" ht="15" hidden="1" customHeight="1">
      <c r="A769" s="32">
        <v>1402</v>
      </c>
      <c r="B769" s="381">
        <f>+A769</f>
        <v>1402</v>
      </c>
      <c r="C769" s="245" t="str">
        <f>+VLOOKUP(A769,bd_lista!$A$3:$C$592,3,FALSE)</f>
        <v>Gobierno Autónomo Municipal de Caracollo</v>
      </c>
      <c r="D769" s="383" t="str">
        <f>+C769</f>
        <v>Gobierno Autónomo Municipal de Caracollo</v>
      </c>
      <c r="E769" s="240" t="s">
        <v>683</v>
      </c>
      <c r="F769" s="241">
        <f ca="1">+IFERROR(INDEX('Hoja de Trabajo para listado'!$A$155:$Z$1048576,MATCH($A769,'Hoja de Trabajo para listado'!$A$155:$A$1048576,0),MATCH((CUADRO!F$4&amp;$E769),'Hoja de Trabajo para listado'!$A$151:$Z$151,0)),0)+IFERROR(INDEX('Hoja de Trabajo para listado'!$AB$155:$BA$1048576,MATCH($A769,'Hoja de Trabajo para listado'!$AB$155:$AB$1048576,0),MATCH((CUADRO!F$4&amp;$E769),'Hoja de Trabajo para listado'!$AB$151:$BA$151,0)),0)+IFERROR(INDEX('Hoja de Trabajo para listado'!$BC$155:$CB$1048576,MATCH($A769,'Hoja de Trabajo para listado'!$BC$155:$BC$1048576,0),MATCH((CUADRO!F$4&amp;$E769),'Hoja de Trabajo para listado'!$BC$151:$CB$151,0)),0)+IFERROR(INDEX('Hoja de Trabajo para listado'!$DE$153:$DG$274,MATCH($A769,'Hoja de Trabajo para listado'!$DE$153:$DE$1048576,0),MATCH((CUADRO!F$4&amp;$E769),'Hoja de Trabajo para listado'!$DE$151:$DG$151,0)),0)+IFERROR(INDEX('Hoja de Trabajo para listado'!$CD$155:$DC$1048576,MATCH($A769,'Hoja de Trabajo para listado'!$CD$155:$CD$1048576,0),MATCH((CUADRO!F$4&amp;$E769),'Hoja de Trabajo para listado'!$CD$151:$DC$151,0)),0)</f>
        <v>0</v>
      </c>
      <c r="G769" s="241">
        <f ca="1">+IFERROR(INDEX('Hoja de Trabajo para listado'!$A$155:$Z$1048576,MATCH($A769,'Hoja de Trabajo para listado'!$A$155:$A$1048576,0),MATCH((CUADRO!G$4&amp;$E769),'Hoja de Trabajo para listado'!$A$151:$Z$151,0)),0)+IFERROR(INDEX('Hoja de Trabajo para listado'!$AB$155:$BA$1048576,MATCH($A769,'Hoja de Trabajo para listado'!$AB$155:$AB$1048576,0),MATCH((CUADRO!G$4&amp;$E769),'Hoja de Trabajo para listado'!$AB$151:$BA$151,0)),0)+IFERROR(INDEX('Hoja de Trabajo para listado'!$BC$155:$CB$1048576,MATCH($A769,'Hoja de Trabajo para listado'!$BC$155:$BC$1048576,0),MATCH((CUADRO!G$4&amp;$E769),'Hoja de Trabajo para listado'!$BC$151:$CB$151,0)),0)+IFERROR(INDEX('Hoja de Trabajo para listado'!$DE$153:$DG$274,MATCH($A769,'Hoja de Trabajo para listado'!$DE$153:$DE$1048576,0),MATCH((CUADRO!G$4&amp;$E769),'Hoja de Trabajo para listado'!$DE$151:$DG$151,0)),0)+IFERROR(INDEX('Hoja de Trabajo para listado'!$CD$155:$DC$1048576,MATCH($A769,'Hoja de Trabajo para listado'!$CD$155:$CD$1048576,0),MATCH((CUADRO!G$4&amp;$E769),'Hoja de Trabajo para listado'!$CD$151:$DC$151,0)),0)</f>
        <v>0</v>
      </c>
      <c r="H769" s="241">
        <f ca="1">+IFERROR(INDEX('Hoja de Trabajo para listado'!$A$155:$Z$1048576,MATCH($A769,'Hoja de Trabajo para listado'!$A$155:$A$1048576,0),MATCH((CUADRO!H$4&amp;$E769),'Hoja de Trabajo para listado'!$A$151:$Z$151,0)),0)+IFERROR(INDEX('Hoja de Trabajo para listado'!$AB$155:$BA$1048576,MATCH($A769,'Hoja de Trabajo para listado'!$AB$155:$AB$1048576,0),MATCH((CUADRO!H$4&amp;$E769),'Hoja de Trabajo para listado'!$AB$151:$BA$151,0)),0)+IFERROR(INDEX('Hoja de Trabajo para listado'!$BC$155:$CB$1048576,MATCH($A769,'Hoja de Trabajo para listado'!$BC$155:$BC$1048576,0),MATCH((CUADRO!H$4&amp;$E769),'Hoja de Trabajo para listado'!$BC$151:$CB$151,0)),0)+IFERROR(INDEX('Hoja de Trabajo para listado'!$DE$153:$DG$274,MATCH($A769,'Hoja de Trabajo para listado'!$DE$153:$DE$1048576,0),MATCH((CUADRO!H$4&amp;$E769),'Hoja de Trabajo para listado'!$DE$151:$DG$151,0)),0)+IFERROR(INDEX('Hoja de Trabajo para listado'!$CD$155:$DC$1048576,MATCH($A769,'Hoja de Trabajo para listado'!$CD$155:$CD$1048576,0),MATCH((CUADRO!H$4&amp;$E769),'Hoja de Trabajo para listado'!$CD$151:$DC$151,0)),0)</f>
        <v>0</v>
      </c>
      <c r="I769" s="241">
        <f ca="1">+IFERROR(INDEX('Hoja de Trabajo para listado'!$A$155:$Z$1048576,MATCH($A769,'Hoja de Trabajo para listado'!$A$155:$A$1048576,0),MATCH((CUADRO!I$4&amp;$E769),'Hoja de Trabajo para listado'!$A$151:$Z$151,0)),0)+IFERROR(INDEX('Hoja de Trabajo para listado'!$AB$155:$BA$1048576,MATCH($A769,'Hoja de Trabajo para listado'!$AB$155:$AB$1048576,0),MATCH((CUADRO!I$4&amp;$E769),'Hoja de Trabajo para listado'!$AB$151:$BA$151,0)),0)+IFERROR(INDEX('Hoja de Trabajo para listado'!$BC$155:$CB$1048576,MATCH($A769,'Hoja de Trabajo para listado'!$BC$155:$BC$1048576,0),MATCH((CUADRO!I$4&amp;$E769),'Hoja de Trabajo para listado'!$BC$151:$CB$151,0)),0)+IFERROR(INDEX('Hoja de Trabajo para listado'!$DE$153:$DG$274,MATCH($A769,'Hoja de Trabajo para listado'!$DE$153:$DE$1048576,0),MATCH((CUADRO!I$4&amp;$E769),'Hoja de Trabajo para listado'!$DE$151:$DG$151,0)),0)+IFERROR(INDEX('Hoja de Trabajo para listado'!$CD$155:$DC$1048576,MATCH($A769,'Hoja de Trabajo para listado'!$CD$155:$CD$1048576,0),MATCH((CUADRO!I$4&amp;$E769),'Hoja de Trabajo para listado'!$CD$151:$DC$151,0)),0)</f>
        <v>0</v>
      </c>
      <c r="J769" s="241">
        <f ca="1">+IFERROR(INDEX('Hoja de Trabajo para listado'!$A$155:$Z$1048576,MATCH($A769,'Hoja de Trabajo para listado'!$A$155:$A$1048576,0),MATCH((CUADRO!J$4&amp;$E769),'Hoja de Trabajo para listado'!$A$151:$Z$151,0)),0)+IFERROR(INDEX('Hoja de Trabajo para listado'!$AB$155:$BA$1048576,MATCH($A769,'Hoja de Trabajo para listado'!$AB$155:$AB$1048576,0),MATCH((CUADRO!J$4&amp;$E769),'Hoja de Trabajo para listado'!$AB$151:$BA$151,0)),0)+IFERROR(INDEX('Hoja de Trabajo para listado'!$BC$155:$CB$1048576,MATCH($A769,'Hoja de Trabajo para listado'!$BC$155:$BC$1048576,0),MATCH((CUADRO!J$4&amp;$E769),'Hoja de Trabajo para listado'!$BC$151:$CB$151,0)),0)+IFERROR(INDEX('Hoja de Trabajo para listado'!$DE$153:$DG$274,MATCH($A769,'Hoja de Trabajo para listado'!$DE$153:$DE$1048576,0),MATCH((CUADRO!J$4&amp;$E769),'Hoja de Trabajo para listado'!$DE$151:$DG$151,0)),0)+IFERROR(INDEX('Hoja de Trabajo para listado'!$CD$155:$DC$1048576,MATCH($A769,'Hoja de Trabajo para listado'!$CD$155:$CD$1048576,0),MATCH((CUADRO!J$4&amp;$E769),'Hoja de Trabajo para listado'!$CD$151:$DC$151,0)),0)</f>
        <v>0</v>
      </c>
      <c r="K769" s="241">
        <f ca="1">+IFERROR(INDEX('Hoja de Trabajo para listado'!$A$155:$Z$1048576,MATCH($A769,'Hoja de Trabajo para listado'!$A$155:$A$1048576,0),MATCH((CUADRO!K$4&amp;$E769),'Hoja de Trabajo para listado'!$A$151:$Z$151,0)),0)+IFERROR(INDEX('Hoja de Trabajo para listado'!$AB$155:$BA$1048576,MATCH($A769,'Hoja de Trabajo para listado'!$AB$155:$AB$1048576,0),MATCH((CUADRO!K$4&amp;$E769),'Hoja de Trabajo para listado'!$AB$151:$BA$151,0)),0)+IFERROR(INDEX('Hoja de Trabajo para listado'!$BC$155:$CB$1048576,MATCH($A769,'Hoja de Trabajo para listado'!$BC$155:$BC$1048576,0),MATCH((CUADRO!K$4&amp;$E769),'Hoja de Trabajo para listado'!$BC$151:$CB$151,0)),0)+IFERROR(INDEX('Hoja de Trabajo para listado'!$DE$153:$DG$274,MATCH($A769,'Hoja de Trabajo para listado'!$DE$153:$DE$1048576,0),MATCH((CUADRO!K$4&amp;$E769),'Hoja de Trabajo para listado'!$DE$151:$DG$151,0)),0)+IFERROR(INDEX('Hoja de Trabajo para listado'!$CD$155:$DC$1048576,MATCH($A769,'Hoja de Trabajo para listado'!$CD$155:$CD$1048576,0),MATCH((CUADRO!K$4&amp;$E769),'Hoja de Trabajo para listado'!$CD$151:$DC$151,0)),0)</f>
        <v>0</v>
      </c>
      <c r="L769" s="241">
        <f ca="1">+IFERROR(INDEX('Hoja de Trabajo para listado'!$A$155:$Z$1048576,MATCH($A769,'Hoja de Trabajo para listado'!$A$155:$A$1048576,0),MATCH((CUADRO!L$4&amp;$E769),'Hoja de Trabajo para listado'!$A$151:$Z$151,0)),0)+IFERROR(INDEX('Hoja de Trabajo para listado'!$AB$155:$BA$1048576,MATCH($A769,'Hoja de Trabajo para listado'!$AB$155:$AB$1048576,0),MATCH((CUADRO!L$4&amp;$E769),'Hoja de Trabajo para listado'!$AB$151:$BA$151,0)),0)+IFERROR(INDEX('Hoja de Trabajo para listado'!$BC$155:$CB$1048576,MATCH($A769,'Hoja de Trabajo para listado'!$BC$155:$BC$1048576,0),MATCH((CUADRO!L$4&amp;$E769),'Hoja de Trabajo para listado'!$BC$151:$CB$151,0)),0)+IFERROR(INDEX('Hoja de Trabajo para listado'!$DE$153:$DG$274,MATCH($A769,'Hoja de Trabajo para listado'!$DE$153:$DE$1048576,0),MATCH((CUADRO!L$4&amp;$E769),'Hoja de Trabajo para listado'!$DE$151:$DG$151,0)),0)+IFERROR(INDEX('Hoja de Trabajo para listado'!$CD$155:$DC$1048576,MATCH($A769,'Hoja de Trabajo para listado'!$CD$155:$CD$1048576,0),MATCH((CUADRO!L$4&amp;$E769),'Hoja de Trabajo para listado'!$CD$151:$DC$151,0)),0)</f>
        <v>0</v>
      </c>
      <c r="M769" s="241">
        <f ca="1">+IFERROR(INDEX('Hoja de Trabajo para listado'!$A$155:$Z$1048576,MATCH($A769,'Hoja de Trabajo para listado'!$A$155:$A$1048576,0),MATCH((CUADRO!M$4&amp;$E769),'Hoja de Trabajo para listado'!$A$151:$Z$151,0)),0)+IFERROR(INDEX('Hoja de Trabajo para listado'!$AB$155:$BA$1048576,MATCH($A769,'Hoja de Trabajo para listado'!$AB$155:$AB$1048576,0),MATCH((CUADRO!M$4&amp;$E769),'Hoja de Trabajo para listado'!$AB$151:$BA$151,0)),0)+IFERROR(INDEX('Hoja de Trabajo para listado'!$BC$155:$CB$1048576,MATCH($A769,'Hoja de Trabajo para listado'!$BC$155:$BC$1048576,0),MATCH((CUADRO!M$4&amp;$E769),'Hoja de Trabajo para listado'!$BC$151:$CB$151,0)),0)+IFERROR(INDEX('Hoja de Trabajo para listado'!$DE$153:$DG$274,MATCH($A769,'Hoja de Trabajo para listado'!$DE$153:$DE$1048576,0),MATCH((CUADRO!M$4&amp;$E769),'Hoja de Trabajo para listado'!$DE$151:$DG$151,0)),0)+IFERROR(INDEX('Hoja de Trabajo para listado'!$CD$155:$DC$1048576,MATCH($A769,'Hoja de Trabajo para listado'!$CD$155:$CD$1048576,0),MATCH((CUADRO!M$4&amp;$E769),'Hoja de Trabajo para listado'!$CD$151:$DC$151,0)),0)</f>
        <v>0</v>
      </c>
      <c r="N769" s="241">
        <f ca="1">+IFERROR(INDEX('Hoja de Trabajo para listado'!$A$155:$Z$1048576,MATCH($A769,'Hoja de Trabajo para listado'!$A$155:$A$1048576,0),MATCH((CUADRO!N$4&amp;$E769),'Hoja de Trabajo para listado'!$A$151:$Z$151,0)),0)+IFERROR(INDEX('Hoja de Trabajo para listado'!$AB$155:$BA$1048576,MATCH($A769,'Hoja de Trabajo para listado'!$AB$155:$AB$1048576,0),MATCH((CUADRO!N$4&amp;$E769),'Hoja de Trabajo para listado'!$AB$151:$BA$151,0)),0)+IFERROR(INDEX('Hoja de Trabajo para listado'!$BC$155:$CB$1048576,MATCH($A769,'Hoja de Trabajo para listado'!$BC$155:$BC$1048576,0),MATCH((CUADRO!N$4&amp;$E769),'Hoja de Trabajo para listado'!$BC$151:$CB$151,0)),0)+IFERROR(INDEX('Hoja de Trabajo para listado'!$DE$153:$DG$274,MATCH($A769,'Hoja de Trabajo para listado'!$DE$153:$DE$1048576,0),MATCH((CUADRO!N$4&amp;$E769),'Hoja de Trabajo para listado'!$DE$151:$DG$151,0)),0)+IFERROR(INDEX('Hoja de Trabajo para listado'!$CD$155:$DC$1048576,MATCH($A769,'Hoja de Trabajo para listado'!$CD$155:$CD$1048576,0),MATCH((CUADRO!N$4&amp;$E769),'Hoja de Trabajo para listado'!$CD$151:$DC$151,0)),0)</f>
        <v>0</v>
      </c>
      <c r="O769" s="241">
        <f ca="1">+IFERROR(INDEX('Hoja de Trabajo para listado'!$A$155:$Z$1048576,MATCH($A769,'Hoja de Trabajo para listado'!$A$155:$A$1048576,0),MATCH((CUADRO!O$4&amp;$E769),'Hoja de Trabajo para listado'!$A$151:$Z$151,0)),0)+IFERROR(INDEX('Hoja de Trabajo para listado'!$AB$155:$BA$1048576,MATCH($A769,'Hoja de Trabajo para listado'!$AB$155:$AB$1048576,0),MATCH((CUADRO!O$4&amp;$E769),'Hoja de Trabajo para listado'!$AB$151:$BA$151,0)),0)+IFERROR(INDEX('Hoja de Trabajo para listado'!$BC$155:$CB$1048576,MATCH($A769,'Hoja de Trabajo para listado'!$BC$155:$BC$1048576,0),MATCH((CUADRO!O$4&amp;$E769),'Hoja de Trabajo para listado'!$BC$151:$CB$151,0)),0)+IFERROR(INDEX('Hoja de Trabajo para listado'!$DE$153:$DG$274,MATCH($A769,'Hoja de Trabajo para listado'!$DE$153:$DE$1048576,0),MATCH((CUADRO!O$4&amp;$E769),'Hoja de Trabajo para listado'!$DE$151:$DG$151,0)),0)+IFERROR(INDEX('Hoja de Trabajo para listado'!$CD$155:$DC$1048576,MATCH($A769,'Hoja de Trabajo para listado'!$CD$155:$CD$1048576,0),MATCH((CUADRO!O$4&amp;$E769),'Hoja de Trabajo para listado'!$CD$151:$DC$151,0)),0)</f>
        <v>0</v>
      </c>
      <c r="P769" s="241">
        <f ca="1">+IFERROR(INDEX('Hoja de Trabajo para listado'!$A$155:$Z$1048576,MATCH($A769,'Hoja de Trabajo para listado'!$A$155:$A$1048576,0),MATCH((CUADRO!P$4&amp;$E769),'Hoja de Trabajo para listado'!$A$151:$Z$151,0)),0)+IFERROR(INDEX('Hoja de Trabajo para listado'!$AB$155:$BA$1048576,MATCH($A769,'Hoja de Trabajo para listado'!$AB$155:$AB$1048576,0),MATCH((CUADRO!P$4&amp;$E769),'Hoja de Trabajo para listado'!$AB$151:$BA$151,0)),0)+IFERROR(INDEX('Hoja de Trabajo para listado'!$BC$155:$CB$1048576,MATCH($A769,'Hoja de Trabajo para listado'!$BC$155:$BC$1048576,0),MATCH((CUADRO!P$4&amp;$E769),'Hoja de Trabajo para listado'!$BC$151:$CB$151,0)),0)+IFERROR(INDEX('Hoja de Trabajo para listado'!$DE$153:$DG$274,MATCH($A769,'Hoja de Trabajo para listado'!$DE$153:$DE$1048576,0),MATCH((CUADRO!P$4&amp;$E769),'Hoja de Trabajo para listado'!$DE$151:$DG$151,0)),0)+IFERROR(INDEX('Hoja de Trabajo para listado'!$CD$155:$DC$1048576,MATCH($A769,'Hoja de Trabajo para listado'!$CD$155:$CD$1048576,0),MATCH((CUADRO!P$4&amp;$E769),'Hoja de Trabajo para listado'!$CD$151:$DC$151,0)),0)</f>
        <v>0</v>
      </c>
      <c r="Q769" s="241">
        <f ca="1">+IFERROR(INDEX('Hoja de Trabajo para listado'!$A$155:$Z$1048576,MATCH($A769,'Hoja de Trabajo para listado'!$A$155:$A$1048576,0),MATCH((CUADRO!Q$4&amp;$E769),'Hoja de Trabajo para listado'!$A$151:$Z$151,0)),0)+IFERROR(INDEX('Hoja de Trabajo para listado'!$AB$155:$BA$1048576,MATCH($A769,'Hoja de Trabajo para listado'!$AB$155:$AB$1048576,0),MATCH((CUADRO!Q$4&amp;$E769),'Hoja de Trabajo para listado'!$AB$151:$BA$151,0)),0)+IFERROR(INDEX('Hoja de Trabajo para listado'!$BC$155:$CB$1048576,MATCH($A769,'Hoja de Trabajo para listado'!$BC$155:$BC$1048576,0),MATCH((CUADRO!Q$4&amp;$E769),'Hoja de Trabajo para listado'!$BC$151:$CB$151,0)),0)+IFERROR(INDEX('Hoja de Trabajo para listado'!$DE$153:$DG$274,MATCH($A769,'Hoja de Trabajo para listado'!$DE$153:$DE$1048576,0),MATCH((CUADRO!Q$4&amp;$E769),'Hoja de Trabajo para listado'!$DE$151:$DG$151,0)),0)+IFERROR(INDEX('Hoja de Trabajo para listado'!$CD$155:$DC$1048576,MATCH($A769,'Hoja de Trabajo para listado'!$CD$155:$CD$1048576,0),MATCH((CUADRO!Q$4&amp;$E769),'Hoja de Trabajo para listado'!$CD$151:$DC$151,0)),0)</f>
        <v>0</v>
      </c>
      <c r="R769" s="241">
        <f t="shared" ca="1" si="22"/>
        <v>0</v>
      </c>
      <c r="S769" s="247"/>
      <c r="T769" s="241">
        <f ca="1">+T770</f>
        <v>0</v>
      </c>
      <c r="U769" s="240">
        <f t="shared" si="23"/>
        <v>1</v>
      </c>
    </row>
    <row r="770" spans="1:21" customFormat="1" ht="15" hidden="1" customHeight="1">
      <c r="A770" s="32">
        <v>1402</v>
      </c>
      <c r="B770" s="382"/>
      <c r="C770" s="245" t="str">
        <f>+VLOOKUP(A770,bd_lista!$A$3:$C$592,3,FALSE)</f>
        <v>Gobierno Autónomo Municipal de Caracollo</v>
      </c>
      <c r="D770" s="384"/>
      <c r="E770" s="242" t="s">
        <v>684</v>
      </c>
      <c r="F770" s="241">
        <f ca="1">+IFERROR(INDEX('Hoja de Trabajo para listado'!$A$155:$Z$1048576,MATCH($A770,'Hoja de Trabajo para listado'!$A$155:$A$1048576,0),MATCH((CUADRO!F$4&amp;$E770),'Hoja de Trabajo para listado'!$A$151:$Z$151,0)),0)+IFERROR(INDEX('Hoja de Trabajo para listado'!$AB$155:$BA$1048576,MATCH($A770,'Hoja de Trabajo para listado'!$AB$155:$AB$1048576,0),MATCH((CUADRO!F$4&amp;$E770),'Hoja de Trabajo para listado'!$AB$151:$BA$151,0)),0)+IFERROR(INDEX('Hoja de Trabajo para listado'!$BC$155:$CB$1048576,MATCH($A770,'Hoja de Trabajo para listado'!$BC$155:$BC$1048576,0),MATCH((CUADRO!F$4&amp;$E770),'Hoja de Trabajo para listado'!$BC$151:$CB$151,0)),0)+IFERROR(INDEX('Hoja de Trabajo para listado'!$DE$153:$DG$274,MATCH($A770,'Hoja de Trabajo para listado'!$DE$153:$DE$1048576,0),MATCH((CUADRO!F$4&amp;$E770),'Hoja de Trabajo para listado'!$DE$151:$DG$151,0)),0)+IFERROR(INDEX('Hoja de Trabajo para listado'!$CD$155:$DC$1048576,MATCH($A770,'Hoja de Trabajo para listado'!$CD$155:$CD$1048576,0),MATCH((CUADRO!F$4&amp;$E770),'Hoja de Trabajo para listado'!$CD$151:$DC$151,0)),0)</f>
        <v>0</v>
      </c>
      <c r="G770" s="241">
        <f ca="1">+IFERROR(INDEX('Hoja de Trabajo para listado'!$A$155:$Z$1048576,MATCH($A770,'Hoja de Trabajo para listado'!$A$155:$A$1048576,0),MATCH((CUADRO!G$4&amp;$E770),'Hoja de Trabajo para listado'!$A$151:$Z$151,0)),0)+IFERROR(INDEX('Hoja de Trabajo para listado'!$AB$155:$BA$1048576,MATCH($A770,'Hoja de Trabajo para listado'!$AB$155:$AB$1048576,0),MATCH((CUADRO!G$4&amp;$E770),'Hoja de Trabajo para listado'!$AB$151:$BA$151,0)),0)+IFERROR(INDEX('Hoja de Trabajo para listado'!$BC$155:$CB$1048576,MATCH($A770,'Hoja de Trabajo para listado'!$BC$155:$BC$1048576,0),MATCH((CUADRO!G$4&amp;$E770),'Hoja de Trabajo para listado'!$BC$151:$CB$151,0)),0)+IFERROR(INDEX('Hoja de Trabajo para listado'!$DE$153:$DG$274,MATCH($A770,'Hoja de Trabajo para listado'!$DE$153:$DE$1048576,0),MATCH((CUADRO!G$4&amp;$E770),'Hoja de Trabajo para listado'!$DE$151:$DG$151,0)),0)+IFERROR(INDEX('Hoja de Trabajo para listado'!$CD$155:$DC$1048576,MATCH($A770,'Hoja de Trabajo para listado'!$CD$155:$CD$1048576,0),MATCH((CUADRO!G$4&amp;$E770),'Hoja de Trabajo para listado'!$CD$151:$DC$151,0)),0)</f>
        <v>0</v>
      </c>
      <c r="H770" s="241">
        <f ca="1">+IFERROR(INDEX('Hoja de Trabajo para listado'!$A$155:$Z$1048576,MATCH($A770,'Hoja de Trabajo para listado'!$A$155:$A$1048576,0),MATCH((CUADRO!H$4&amp;$E770),'Hoja de Trabajo para listado'!$A$151:$Z$151,0)),0)+IFERROR(INDEX('Hoja de Trabajo para listado'!$AB$155:$BA$1048576,MATCH($A770,'Hoja de Trabajo para listado'!$AB$155:$AB$1048576,0),MATCH((CUADRO!H$4&amp;$E770),'Hoja de Trabajo para listado'!$AB$151:$BA$151,0)),0)+IFERROR(INDEX('Hoja de Trabajo para listado'!$BC$155:$CB$1048576,MATCH($A770,'Hoja de Trabajo para listado'!$BC$155:$BC$1048576,0),MATCH((CUADRO!H$4&amp;$E770),'Hoja de Trabajo para listado'!$BC$151:$CB$151,0)),0)+IFERROR(INDEX('Hoja de Trabajo para listado'!$DE$153:$DG$274,MATCH($A770,'Hoja de Trabajo para listado'!$DE$153:$DE$1048576,0),MATCH((CUADRO!H$4&amp;$E770),'Hoja de Trabajo para listado'!$DE$151:$DG$151,0)),0)+IFERROR(INDEX('Hoja de Trabajo para listado'!$CD$155:$DC$1048576,MATCH($A770,'Hoja de Trabajo para listado'!$CD$155:$CD$1048576,0),MATCH((CUADRO!H$4&amp;$E770),'Hoja de Trabajo para listado'!$CD$151:$DC$151,0)),0)</f>
        <v>0</v>
      </c>
      <c r="I770" s="241">
        <f ca="1">+IFERROR(INDEX('Hoja de Trabajo para listado'!$A$155:$Z$1048576,MATCH($A770,'Hoja de Trabajo para listado'!$A$155:$A$1048576,0),MATCH((CUADRO!I$4&amp;$E770),'Hoja de Trabajo para listado'!$A$151:$Z$151,0)),0)+IFERROR(INDEX('Hoja de Trabajo para listado'!$AB$155:$BA$1048576,MATCH($A770,'Hoja de Trabajo para listado'!$AB$155:$AB$1048576,0),MATCH((CUADRO!I$4&amp;$E770),'Hoja de Trabajo para listado'!$AB$151:$BA$151,0)),0)+IFERROR(INDEX('Hoja de Trabajo para listado'!$BC$155:$CB$1048576,MATCH($A770,'Hoja de Trabajo para listado'!$BC$155:$BC$1048576,0),MATCH((CUADRO!I$4&amp;$E770),'Hoja de Trabajo para listado'!$BC$151:$CB$151,0)),0)+IFERROR(INDEX('Hoja de Trabajo para listado'!$DE$153:$DG$274,MATCH($A770,'Hoja de Trabajo para listado'!$DE$153:$DE$1048576,0),MATCH((CUADRO!I$4&amp;$E770),'Hoja de Trabajo para listado'!$DE$151:$DG$151,0)),0)+IFERROR(INDEX('Hoja de Trabajo para listado'!$CD$155:$DC$1048576,MATCH($A770,'Hoja de Trabajo para listado'!$CD$155:$CD$1048576,0),MATCH((CUADRO!I$4&amp;$E770),'Hoja de Trabajo para listado'!$CD$151:$DC$151,0)),0)</f>
        <v>0</v>
      </c>
      <c r="J770" s="241">
        <f ca="1">+IFERROR(INDEX('Hoja de Trabajo para listado'!$A$155:$Z$1048576,MATCH($A770,'Hoja de Trabajo para listado'!$A$155:$A$1048576,0),MATCH((CUADRO!J$4&amp;$E770),'Hoja de Trabajo para listado'!$A$151:$Z$151,0)),0)+IFERROR(INDEX('Hoja de Trabajo para listado'!$AB$155:$BA$1048576,MATCH($A770,'Hoja de Trabajo para listado'!$AB$155:$AB$1048576,0),MATCH((CUADRO!J$4&amp;$E770),'Hoja de Trabajo para listado'!$AB$151:$BA$151,0)),0)+IFERROR(INDEX('Hoja de Trabajo para listado'!$BC$155:$CB$1048576,MATCH($A770,'Hoja de Trabajo para listado'!$BC$155:$BC$1048576,0),MATCH((CUADRO!J$4&amp;$E770),'Hoja de Trabajo para listado'!$BC$151:$CB$151,0)),0)+IFERROR(INDEX('Hoja de Trabajo para listado'!$DE$153:$DG$274,MATCH($A770,'Hoja de Trabajo para listado'!$DE$153:$DE$1048576,0),MATCH((CUADRO!J$4&amp;$E770),'Hoja de Trabajo para listado'!$DE$151:$DG$151,0)),0)+IFERROR(INDEX('Hoja de Trabajo para listado'!$CD$155:$DC$1048576,MATCH($A770,'Hoja de Trabajo para listado'!$CD$155:$CD$1048576,0),MATCH((CUADRO!J$4&amp;$E770),'Hoja de Trabajo para listado'!$CD$151:$DC$151,0)),0)</f>
        <v>0</v>
      </c>
      <c r="K770" s="241">
        <f ca="1">+IFERROR(INDEX('Hoja de Trabajo para listado'!$A$155:$Z$1048576,MATCH($A770,'Hoja de Trabajo para listado'!$A$155:$A$1048576,0),MATCH((CUADRO!K$4&amp;$E770),'Hoja de Trabajo para listado'!$A$151:$Z$151,0)),0)+IFERROR(INDEX('Hoja de Trabajo para listado'!$AB$155:$BA$1048576,MATCH($A770,'Hoja de Trabajo para listado'!$AB$155:$AB$1048576,0),MATCH((CUADRO!K$4&amp;$E770),'Hoja de Trabajo para listado'!$AB$151:$BA$151,0)),0)+IFERROR(INDEX('Hoja de Trabajo para listado'!$BC$155:$CB$1048576,MATCH($A770,'Hoja de Trabajo para listado'!$BC$155:$BC$1048576,0),MATCH((CUADRO!K$4&amp;$E770),'Hoja de Trabajo para listado'!$BC$151:$CB$151,0)),0)+IFERROR(INDEX('Hoja de Trabajo para listado'!$DE$153:$DG$274,MATCH($A770,'Hoja de Trabajo para listado'!$DE$153:$DE$1048576,0),MATCH((CUADRO!K$4&amp;$E770),'Hoja de Trabajo para listado'!$DE$151:$DG$151,0)),0)+IFERROR(INDEX('Hoja de Trabajo para listado'!$CD$155:$DC$1048576,MATCH($A770,'Hoja de Trabajo para listado'!$CD$155:$CD$1048576,0),MATCH((CUADRO!K$4&amp;$E770),'Hoja de Trabajo para listado'!$CD$151:$DC$151,0)),0)</f>
        <v>0</v>
      </c>
      <c r="L770" s="241">
        <f ca="1">+IFERROR(INDEX('Hoja de Trabajo para listado'!$A$155:$Z$1048576,MATCH($A770,'Hoja de Trabajo para listado'!$A$155:$A$1048576,0),MATCH((CUADRO!L$4&amp;$E770),'Hoja de Trabajo para listado'!$A$151:$Z$151,0)),0)+IFERROR(INDEX('Hoja de Trabajo para listado'!$AB$155:$BA$1048576,MATCH($A770,'Hoja de Trabajo para listado'!$AB$155:$AB$1048576,0),MATCH((CUADRO!L$4&amp;$E770),'Hoja de Trabajo para listado'!$AB$151:$BA$151,0)),0)+IFERROR(INDEX('Hoja de Trabajo para listado'!$BC$155:$CB$1048576,MATCH($A770,'Hoja de Trabajo para listado'!$BC$155:$BC$1048576,0),MATCH((CUADRO!L$4&amp;$E770),'Hoja de Trabajo para listado'!$BC$151:$CB$151,0)),0)+IFERROR(INDEX('Hoja de Trabajo para listado'!$DE$153:$DG$274,MATCH($A770,'Hoja de Trabajo para listado'!$DE$153:$DE$1048576,0),MATCH((CUADRO!L$4&amp;$E770),'Hoja de Trabajo para listado'!$DE$151:$DG$151,0)),0)+IFERROR(INDEX('Hoja de Trabajo para listado'!$CD$155:$DC$1048576,MATCH($A770,'Hoja de Trabajo para listado'!$CD$155:$CD$1048576,0),MATCH((CUADRO!L$4&amp;$E770),'Hoja de Trabajo para listado'!$CD$151:$DC$151,0)),0)</f>
        <v>0</v>
      </c>
      <c r="M770" s="241">
        <f ca="1">+IFERROR(INDEX('Hoja de Trabajo para listado'!$A$155:$Z$1048576,MATCH($A770,'Hoja de Trabajo para listado'!$A$155:$A$1048576,0),MATCH((CUADRO!M$4&amp;$E770),'Hoja de Trabajo para listado'!$A$151:$Z$151,0)),0)+IFERROR(INDEX('Hoja de Trabajo para listado'!$AB$155:$BA$1048576,MATCH($A770,'Hoja de Trabajo para listado'!$AB$155:$AB$1048576,0),MATCH((CUADRO!M$4&amp;$E770),'Hoja de Trabajo para listado'!$AB$151:$BA$151,0)),0)+IFERROR(INDEX('Hoja de Trabajo para listado'!$BC$155:$CB$1048576,MATCH($A770,'Hoja de Trabajo para listado'!$BC$155:$BC$1048576,0),MATCH((CUADRO!M$4&amp;$E770),'Hoja de Trabajo para listado'!$BC$151:$CB$151,0)),0)+IFERROR(INDEX('Hoja de Trabajo para listado'!$DE$153:$DG$274,MATCH($A770,'Hoja de Trabajo para listado'!$DE$153:$DE$1048576,0),MATCH((CUADRO!M$4&amp;$E770),'Hoja de Trabajo para listado'!$DE$151:$DG$151,0)),0)+IFERROR(INDEX('Hoja de Trabajo para listado'!$CD$155:$DC$1048576,MATCH($A770,'Hoja de Trabajo para listado'!$CD$155:$CD$1048576,0),MATCH((CUADRO!M$4&amp;$E770),'Hoja de Trabajo para listado'!$CD$151:$DC$151,0)),0)</f>
        <v>0</v>
      </c>
      <c r="N770" s="241">
        <f ca="1">+IFERROR(INDEX('Hoja de Trabajo para listado'!$A$155:$Z$1048576,MATCH($A770,'Hoja de Trabajo para listado'!$A$155:$A$1048576,0),MATCH((CUADRO!N$4&amp;$E770),'Hoja de Trabajo para listado'!$A$151:$Z$151,0)),0)+IFERROR(INDEX('Hoja de Trabajo para listado'!$AB$155:$BA$1048576,MATCH($A770,'Hoja de Trabajo para listado'!$AB$155:$AB$1048576,0),MATCH((CUADRO!N$4&amp;$E770),'Hoja de Trabajo para listado'!$AB$151:$BA$151,0)),0)+IFERROR(INDEX('Hoja de Trabajo para listado'!$BC$155:$CB$1048576,MATCH($A770,'Hoja de Trabajo para listado'!$BC$155:$BC$1048576,0),MATCH((CUADRO!N$4&amp;$E770),'Hoja de Trabajo para listado'!$BC$151:$CB$151,0)),0)+IFERROR(INDEX('Hoja de Trabajo para listado'!$DE$153:$DG$274,MATCH($A770,'Hoja de Trabajo para listado'!$DE$153:$DE$1048576,0),MATCH((CUADRO!N$4&amp;$E770),'Hoja de Trabajo para listado'!$DE$151:$DG$151,0)),0)+IFERROR(INDEX('Hoja de Trabajo para listado'!$CD$155:$DC$1048576,MATCH($A770,'Hoja de Trabajo para listado'!$CD$155:$CD$1048576,0),MATCH((CUADRO!N$4&amp;$E770),'Hoja de Trabajo para listado'!$CD$151:$DC$151,0)),0)</f>
        <v>0</v>
      </c>
      <c r="O770" s="241">
        <f ca="1">+IFERROR(INDEX('Hoja de Trabajo para listado'!$A$155:$Z$1048576,MATCH($A770,'Hoja de Trabajo para listado'!$A$155:$A$1048576,0),MATCH((CUADRO!O$4&amp;$E770),'Hoja de Trabajo para listado'!$A$151:$Z$151,0)),0)+IFERROR(INDEX('Hoja de Trabajo para listado'!$AB$155:$BA$1048576,MATCH($A770,'Hoja de Trabajo para listado'!$AB$155:$AB$1048576,0),MATCH((CUADRO!O$4&amp;$E770),'Hoja de Trabajo para listado'!$AB$151:$BA$151,0)),0)+IFERROR(INDEX('Hoja de Trabajo para listado'!$BC$155:$CB$1048576,MATCH($A770,'Hoja de Trabajo para listado'!$BC$155:$BC$1048576,0),MATCH((CUADRO!O$4&amp;$E770),'Hoja de Trabajo para listado'!$BC$151:$CB$151,0)),0)+IFERROR(INDEX('Hoja de Trabajo para listado'!$DE$153:$DG$274,MATCH($A770,'Hoja de Trabajo para listado'!$DE$153:$DE$1048576,0),MATCH((CUADRO!O$4&amp;$E770),'Hoja de Trabajo para listado'!$DE$151:$DG$151,0)),0)+IFERROR(INDEX('Hoja de Trabajo para listado'!$CD$155:$DC$1048576,MATCH($A770,'Hoja de Trabajo para listado'!$CD$155:$CD$1048576,0),MATCH((CUADRO!O$4&amp;$E770),'Hoja de Trabajo para listado'!$CD$151:$DC$151,0)),0)</f>
        <v>0</v>
      </c>
      <c r="P770" s="241">
        <f ca="1">+IFERROR(INDEX('Hoja de Trabajo para listado'!$A$155:$Z$1048576,MATCH($A770,'Hoja de Trabajo para listado'!$A$155:$A$1048576,0),MATCH((CUADRO!P$4&amp;$E770),'Hoja de Trabajo para listado'!$A$151:$Z$151,0)),0)+IFERROR(INDEX('Hoja de Trabajo para listado'!$AB$155:$BA$1048576,MATCH($A770,'Hoja de Trabajo para listado'!$AB$155:$AB$1048576,0),MATCH((CUADRO!P$4&amp;$E770),'Hoja de Trabajo para listado'!$AB$151:$BA$151,0)),0)+IFERROR(INDEX('Hoja de Trabajo para listado'!$BC$155:$CB$1048576,MATCH($A770,'Hoja de Trabajo para listado'!$BC$155:$BC$1048576,0),MATCH((CUADRO!P$4&amp;$E770),'Hoja de Trabajo para listado'!$BC$151:$CB$151,0)),0)+IFERROR(INDEX('Hoja de Trabajo para listado'!$DE$153:$DG$274,MATCH($A770,'Hoja de Trabajo para listado'!$DE$153:$DE$1048576,0),MATCH((CUADRO!P$4&amp;$E770),'Hoja de Trabajo para listado'!$DE$151:$DG$151,0)),0)+IFERROR(INDEX('Hoja de Trabajo para listado'!$CD$155:$DC$1048576,MATCH($A770,'Hoja de Trabajo para listado'!$CD$155:$CD$1048576,0),MATCH((CUADRO!P$4&amp;$E770),'Hoja de Trabajo para listado'!$CD$151:$DC$151,0)),0)</f>
        <v>0</v>
      </c>
      <c r="Q770" s="241">
        <f ca="1">+IFERROR(INDEX('Hoja de Trabajo para listado'!$A$155:$Z$1048576,MATCH($A770,'Hoja de Trabajo para listado'!$A$155:$A$1048576,0),MATCH((CUADRO!Q$4&amp;$E770),'Hoja de Trabajo para listado'!$A$151:$Z$151,0)),0)+IFERROR(INDEX('Hoja de Trabajo para listado'!$AB$155:$BA$1048576,MATCH($A770,'Hoja de Trabajo para listado'!$AB$155:$AB$1048576,0),MATCH((CUADRO!Q$4&amp;$E770),'Hoja de Trabajo para listado'!$AB$151:$BA$151,0)),0)+IFERROR(INDEX('Hoja de Trabajo para listado'!$BC$155:$CB$1048576,MATCH($A770,'Hoja de Trabajo para listado'!$BC$155:$BC$1048576,0),MATCH((CUADRO!Q$4&amp;$E770),'Hoja de Trabajo para listado'!$BC$151:$CB$151,0)),0)+IFERROR(INDEX('Hoja de Trabajo para listado'!$DE$153:$DG$274,MATCH($A770,'Hoja de Trabajo para listado'!$DE$153:$DE$1048576,0),MATCH((CUADRO!Q$4&amp;$E770),'Hoja de Trabajo para listado'!$DE$151:$DG$151,0)),0)+IFERROR(INDEX('Hoja de Trabajo para listado'!$CD$155:$DC$1048576,MATCH($A770,'Hoja de Trabajo para listado'!$CD$155:$CD$1048576,0),MATCH((CUADRO!Q$4&amp;$E770),'Hoja de Trabajo para listado'!$CD$151:$DC$151,0)),0)</f>
        <v>0</v>
      </c>
      <c r="R770" s="241">
        <f t="shared" ca="1" si="22"/>
        <v>0</v>
      </c>
      <c r="S770" s="247">
        <f ca="1">+R769+R770</f>
        <v>0</v>
      </c>
      <c r="T770" s="241">
        <f ca="1">+S770</f>
        <v>0</v>
      </c>
      <c r="U770" s="240">
        <f t="shared" si="23"/>
        <v>2</v>
      </c>
    </row>
    <row r="771" spans="1:21" customFormat="1" ht="15" hidden="1" customHeight="1">
      <c r="A771" s="32">
        <v>1403</v>
      </c>
      <c r="B771" s="381">
        <f>+A771</f>
        <v>1403</v>
      </c>
      <c r="C771" s="245" t="str">
        <f>+VLOOKUP(A771,bd_lista!$A$3:$C$592,3,FALSE)</f>
        <v>Gobierno Autónomo Municipal de El Choro</v>
      </c>
      <c r="D771" s="383" t="str">
        <f>+C771</f>
        <v>Gobierno Autónomo Municipal de El Choro</v>
      </c>
      <c r="E771" s="240" t="s">
        <v>683</v>
      </c>
      <c r="F771" s="241">
        <f ca="1">+IFERROR(INDEX('Hoja de Trabajo para listado'!$A$155:$Z$1048576,MATCH($A771,'Hoja de Trabajo para listado'!$A$155:$A$1048576,0),MATCH((CUADRO!F$4&amp;$E771),'Hoja de Trabajo para listado'!$A$151:$Z$151,0)),0)+IFERROR(INDEX('Hoja de Trabajo para listado'!$AB$155:$BA$1048576,MATCH($A771,'Hoja de Trabajo para listado'!$AB$155:$AB$1048576,0),MATCH((CUADRO!F$4&amp;$E771),'Hoja de Trabajo para listado'!$AB$151:$BA$151,0)),0)+IFERROR(INDEX('Hoja de Trabajo para listado'!$BC$155:$CB$1048576,MATCH($A771,'Hoja de Trabajo para listado'!$BC$155:$BC$1048576,0),MATCH((CUADRO!F$4&amp;$E771),'Hoja de Trabajo para listado'!$BC$151:$CB$151,0)),0)+IFERROR(INDEX('Hoja de Trabajo para listado'!$DE$153:$DG$274,MATCH($A771,'Hoja de Trabajo para listado'!$DE$153:$DE$1048576,0),MATCH((CUADRO!F$4&amp;$E771),'Hoja de Trabajo para listado'!$DE$151:$DG$151,0)),0)+IFERROR(INDEX('Hoja de Trabajo para listado'!$CD$155:$DC$1048576,MATCH($A771,'Hoja de Trabajo para listado'!$CD$155:$CD$1048576,0),MATCH((CUADRO!F$4&amp;$E771),'Hoja de Trabajo para listado'!$CD$151:$DC$151,0)),0)</f>
        <v>0</v>
      </c>
      <c r="G771" s="241">
        <f ca="1">+IFERROR(INDEX('Hoja de Trabajo para listado'!$A$155:$Z$1048576,MATCH($A771,'Hoja de Trabajo para listado'!$A$155:$A$1048576,0),MATCH((CUADRO!G$4&amp;$E771),'Hoja de Trabajo para listado'!$A$151:$Z$151,0)),0)+IFERROR(INDEX('Hoja de Trabajo para listado'!$AB$155:$BA$1048576,MATCH($A771,'Hoja de Trabajo para listado'!$AB$155:$AB$1048576,0),MATCH((CUADRO!G$4&amp;$E771),'Hoja de Trabajo para listado'!$AB$151:$BA$151,0)),0)+IFERROR(INDEX('Hoja de Trabajo para listado'!$BC$155:$CB$1048576,MATCH($A771,'Hoja de Trabajo para listado'!$BC$155:$BC$1048576,0),MATCH((CUADRO!G$4&amp;$E771),'Hoja de Trabajo para listado'!$BC$151:$CB$151,0)),0)+IFERROR(INDEX('Hoja de Trabajo para listado'!$DE$153:$DG$274,MATCH($A771,'Hoja de Trabajo para listado'!$DE$153:$DE$1048576,0),MATCH((CUADRO!G$4&amp;$E771),'Hoja de Trabajo para listado'!$DE$151:$DG$151,0)),0)+IFERROR(INDEX('Hoja de Trabajo para listado'!$CD$155:$DC$1048576,MATCH($A771,'Hoja de Trabajo para listado'!$CD$155:$CD$1048576,0),MATCH((CUADRO!G$4&amp;$E771),'Hoja de Trabajo para listado'!$CD$151:$DC$151,0)),0)</f>
        <v>0</v>
      </c>
      <c r="H771" s="241">
        <f ca="1">+IFERROR(INDEX('Hoja de Trabajo para listado'!$A$155:$Z$1048576,MATCH($A771,'Hoja de Trabajo para listado'!$A$155:$A$1048576,0),MATCH((CUADRO!H$4&amp;$E771),'Hoja de Trabajo para listado'!$A$151:$Z$151,0)),0)+IFERROR(INDEX('Hoja de Trabajo para listado'!$AB$155:$BA$1048576,MATCH($A771,'Hoja de Trabajo para listado'!$AB$155:$AB$1048576,0),MATCH((CUADRO!H$4&amp;$E771),'Hoja de Trabajo para listado'!$AB$151:$BA$151,0)),0)+IFERROR(INDEX('Hoja de Trabajo para listado'!$BC$155:$CB$1048576,MATCH($A771,'Hoja de Trabajo para listado'!$BC$155:$BC$1048576,0),MATCH((CUADRO!H$4&amp;$E771),'Hoja de Trabajo para listado'!$BC$151:$CB$151,0)),0)+IFERROR(INDEX('Hoja de Trabajo para listado'!$DE$153:$DG$274,MATCH($A771,'Hoja de Trabajo para listado'!$DE$153:$DE$1048576,0),MATCH((CUADRO!H$4&amp;$E771),'Hoja de Trabajo para listado'!$DE$151:$DG$151,0)),0)+IFERROR(INDEX('Hoja de Trabajo para listado'!$CD$155:$DC$1048576,MATCH($A771,'Hoja de Trabajo para listado'!$CD$155:$CD$1048576,0),MATCH((CUADRO!H$4&amp;$E771),'Hoja de Trabajo para listado'!$CD$151:$DC$151,0)),0)</f>
        <v>0</v>
      </c>
      <c r="I771" s="241">
        <f ca="1">+IFERROR(INDEX('Hoja de Trabajo para listado'!$A$155:$Z$1048576,MATCH($A771,'Hoja de Trabajo para listado'!$A$155:$A$1048576,0),MATCH((CUADRO!I$4&amp;$E771),'Hoja de Trabajo para listado'!$A$151:$Z$151,0)),0)+IFERROR(INDEX('Hoja de Trabajo para listado'!$AB$155:$BA$1048576,MATCH($A771,'Hoja de Trabajo para listado'!$AB$155:$AB$1048576,0),MATCH((CUADRO!I$4&amp;$E771),'Hoja de Trabajo para listado'!$AB$151:$BA$151,0)),0)+IFERROR(INDEX('Hoja de Trabajo para listado'!$BC$155:$CB$1048576,MATCH($A771,'Hoja de Trabajo para listado'!$BC$155:$BC$1048576,0),MATCH((CUADRO!I$4&amp;$E771),'Hoja de Trabajo para listado'!$BC$151:$CB$151,0)),0)+IFERROR(INDEX('Hoja de Trabajo para listado'!$DE$153:$DG$274,MATCH($A771,'Hoja de Trabajo para listado'!$DE$153:$DE$1048576,0),MATCH((CUADRO!I$4&amp;$E771),'Hoja de Trabajo para listado'!$DE$151:$DG$151,0)),0)+IFERROR(INDEX('Hoja de Trabajo para listado'!$CD$155:$DC$1048576,MATCH($A771,'Hoja de Trabajo para listado'!$CD$155:$CD$1048576,0),MATCH((CUADRO!I$4&amp;$E771),'Hoja de Trabajo para listado'!$CD$151:$DC$151,0)),0)</f>
        <v>0</v>
      </c>
      <c r="J771" s="241">
        <f ca="1">+IFERROR(INDEX('Hoja de Trabajo para listado'!$A$155:$Z$1048576,MATCH($A771,'Hoja de Trabajo para listado'!$A$155:$A$1048576,0),MATCH((CUADRO!J$4&amp;$E771),'Hoja de Trabajo para listado'!$A$151:$Z$151,0)),0)+IFERROR(INDEX('Hoja de Trabajo para listado'!$AB$155:$BA$1048576,MATCH($A771,'Hoja de Trabajo para listado'!$AB$155:$AB$1048576,0),MATCH((CUADRO!J$4&amp;$E771),'Hoja de Trabajo para listado'!$AB$151:$BA$151,0)),0)+IFERROR(INDEX('Hoja de Trabajo para listado'!$BC$155:$CB$1048576,MATCH($A771,'Hoja de Trabajo para listado'!$BC$155:$BC$1048576,0),MATCH((CUADRO!J$4&amp;$E771),'Hoja de Trabajo para listado'!$BC$151:$CB$151,0)),0)+IFERROR(INDEX('Hoja de Trabajo para listado'!$DE$153:$DG$274,MATCH($A771,'Hoja de Trabajo para listado'!$DE$153:$DE$1048576,0),MATCH((CUADRO!J$4&amp;$E771),'Hoja de Trabajo para listado'!$DE$151:$DG$151,0)),0)+IFERROR(INDEX('Hoja de Trabajo para listado'!$CD$155:$DC$1048576,MATCH($A771,'Hoja de Trabajo para listado'!$CD$155:$CD$1048576,0),MATCH((CUADRO!J$4&amp;$E771),'Hoja de Trabajo para listado'!$CD$151:$DC$151,0)),0)</f>
        <v>0</v>
      </c>
      <c r="K771" s="241">
        <f ca="1">+IFERROR(INDEX('Hoja de Trabajo para listado'!$A$155:$Z$1048576,MATCH($A771,'Hoja de Trabajo para listado'!$A$155:$A$1048576,0),MATCH((CUADRO!K$4&amp;$E771),'Hoja de Trabajo para listado'!$A$151:$Z$151,0)),0)+IFERROR(INDEX('Hoja de Trabajo para listado'!$AB$155:$BA$1048576,MATCH($A771,'Hoja de Trabajo para listado'!$AB$155:$AB$1048576,0),MATCH((CUADRO!K$4&amp;$E771),'Hoja de Trabajo para listado'!$AB$151:$BA$151,0)),0)+IFERROR(INDEX('Hoja de Trabajo para listado'!$BC$155:$CB$1048576,MATCH($A771,'Hoja de Trabajo para listado'!$BC$155:$BC$1048576,0),MATCH((CUADRO!K$4&amp;$E771),'Hoja de Trabajo para listado'!$BC$151:$CB$151,0)),0)+IFERROR(INDEX('Hoja de Trabajo para listado'!$DE$153:$DG$274,MATCH($A771,'Hoja de Trabajo para listado'!$DE$153:$DE$1048576,0),MATCH((CUADRO!K$4&amp;$E771),'Hoja de Trabajo para listado'!$DE$151:$DG$151,0)),0)+IFERROR(INDEX('Hoja de Trabajo para listado'!$CD$155:$DC$1048576,MATCH($A771,'Hoja de Trabajo para listado'!$CD$155:$CD$1048576,0),MATCH((CUADRO!K$4&amp;$E771),'Hoja de Trabajo para listado'!$CD$151:$DC$151,0)),0)</f>
        <v>0</v>
      </c>
      <c r="L771" s="241">
        <f ca="1">+IFERROR(INDEX('Hoja de Trabajo para listado'!$A$155:$Z$1048576,MATCH($A771,'Hoja de Trabajo para listado'!$A$155:$A$1048576,0),MATCH((CUADRO!L$4&amp;$E771),'Hoja de Trabajo para listado'!$A$151:$Z$151,0)),0)+IFERROR(INDEX('Hoja de Trabajo para listado'!$AB$155:$BA$1048576,MATCH($A771,'Hoja de Trabajo para listado'!$AB$155:$AB$1048576,0),MATCH((CUADRO!L$4&amp;$E771),'Hoja de Trabajo para listado'!$AB$151:$BA$151,0)),0)+IFERROR(INDEX('Hoja de Trabajo para listado'!$BC$155:$CB$1048576,MATCH($A771,'Hoja de Trabajo para listado'!$BC$155:$BC$1048576,0),MATCH((CUADRO!L$4&amp;$E771),'Hoja de Trabajo para listado'!$BC$151:$CB$151,0)),0)+IFERROR(INDEX('Hoja de Trabajo para listado'!$DE$153:$DG$274,MATCH($A771,'Hoja de Trabajo para listado'!$DE$153:$DE$1048576,0),MATCH((CUADRO!L$4&amp;$E771),'Hoja de Trabajo para listado'!$DE$151:$DG$151,0)),0)+IFERROR(INDEX('Hoja de Trabajo para listado'!$CD$155:$DC$1048576,MATCH($A771,'Hoja de Trabajo para listado'!$CD$155:$CD$1048576,0),MATCH((CUADRO!L$4&amp;$E771),'Hoja de Trabajo para listado'!$CD$151:$DC$151,0)),0)</f>
        <v>0</v>
      </c>
      <c r="M771" s="241">
        <f ca="1">+IFERROR(INDEX('Hoja de Trabajo para listado'!$A$155:$Z$1048576,MATCH($A771,'Hoja de Trabajo para listado'!$A$155:$A$1048576,0),MATCH((CUADRO!M$4&amp;$E771),'Hoja de Trabajo para listado'!$A$151:$Z$151,0)),0)+IFERROR(INDEX('Hoja de Trabajo para listado'!$AB$155:$BA$1048576,MATCH($A771,'Hoja de Trabajo para listado'!$AB$155:$AB$1048576,0),MATCH((CUADRO!M$4&amp;$E771),'Hoja de Trabajo para listado'!$AB$151:$BA$151,0)),0)+IFERROR(INDEX('Hoja de Trabajo para listado'!$BC$155:$CB$1048576,MATCH($A771,'Hoja de Trabajo para listado'!$BC$155:$BC$1048576,0),MATCH((CUADRO!M$4&amp;$E771),'Hoja de Trabajo para listado'!$BC$151:$CB$151,0)),0)+IFERROR(INDEX('Hoja de Trabajo para listado'!$DE$153:$DG$274,MATCH($A771,'Hoja de Trabajo para listado'!$DE$153:$DE$1048576,0),MATCH((CUADRO!M$4&amp;$E771),'Hoja de Trabajo para listado'!$DE$151:$DG$151,0)),0)+IFERROR(INDEX('Hoja de Trabajo para listado'!$CD$155:$DC$1048576,MATCH($A771,'Hoja de Trabajo para listado'!$CD$155:$CD$1048576,0),MATCH((CUADRO!M$4&amp;$E771),'Hoja de Trabajo para listado'!$CD$151:$DC$151,0)),0)</f>
        <v>0</v>
      </c>
      <c r="N771" s="241">
        <f ca="1">+IFERROR(INDEX('Hoja de Trabajo para listado'!$A$155:$Z$1048576,MATCH($A771,'Hoja de Trabajo para listado'!$A$155:$A$1048576,0),MATCH((CUADRO!N$4&amp;$E771),'Hoja de Trabajo para listado'!$A$151:$Z$151,0)),0)+IFERROR(INDEX('Hoja de Trabajo para listado'!$AB$155:$BA$1048576,MATCH($A771,'Hoja de Trabajo para listado'!$AB$155:$AB$1048576,0),MATCH((CUADRO!N$4&amp;$E771),'Hoja de Trabajo para listado'!$AB$151:$BA$151,0)),0)+IFERROR(INDEX('Hoja de Trabajo para listado'!$BC$155:$CB$1048576,MATCH($A771,'Hoja de Trabajo para listado'!$BC$155:$BC$1048576,0),MATCH((CUADRO!N$4&amp;$E771),'Hoja de Trabajo para listado'!$BC$151:$CB$151,0)),0)+IFERROR(INDEX('Hoja de Trabajo para listado'!$DE$153:$DG$274,MATCH($A771,'Hoja de Trabajo para listado'!$DE$153:$DE$1048576,0),MATCH((CUADRO!N$4&amp;$E771),'Hoja de Trabajo para listado'!$DE$151:$DG$151,0)),0)+IFERROR(INDEX('Hoja de Trabajo para listado'!$CD$155:$DC$1048576,MATCH($A771,'Hoja de Trabajo para listado'!$CD$155:$CD$1048576,0),MATCH((CUADRO!N$4&amp;$E771),'Hoja de Trabajo para listado'!$CD$151:$DC$151,0)),0)</f>
        <v>0</v>
      </c>
      <c r="O771" s="241">
        <f ca="1">+IFERROR(INDEX('Hoja de Trabajo para listado'!$A$155:$Z$1048576,MATCH($A771,'Hoja de Trabajo para listado'!$A$155:$A$1048576,0),MATCH((CUADRO!O$4&amp;$E771),'Hoja de Trabajo para listado'!$A$151:$Z$151,0)),0)+IFERROR(INDEX('Hoja de Trabajo para listado'!$AB$155:$BA$1048576,MATCH($A771,'Hoja de Trabajo para listado'!$AB$155:$AB$1048576,0),MATCH((CUADRO!O$4&amp;$E771),'Hoja de Trabajo para listado'!$AB$151:$BA$151,0)),0)+IFERROR(INDEX('Hoja de Trabajo para listado'!$BC$155:$CB$1048576,MATCH($A771,'Hoja de Trabajo para listado'!$BC$155:$BC$1048576,0),MATCH((CUADRO!O$4&amp;$E771),'Hoja de Trabajo para listado'!$BC$151:$CB$151,0)),0)+IFERROR(INDEX('Hoja de Trabajo para listado'!$DE$153:$DG$274,MATCH($A771,'Hoja de Trabajo para listado'!$DE$153:$DE$1048576,0),MATCH((CUADRO!O$4&amp;$E771),'Hoja de Trabajo para listado'!$DE$151:$DG$151,0)),0)+IFERROR(INDEX('Hoja de Trabajo para listado'!$CD$155:$DC$1048576,MATCH($A771,'Hoja de Trabajo para listado'!$CD$155:$CD$1048576,0),MATCH((CUADRO!O$4&amp;$E771),'Hoja de Trabajo para listado'!$CD$151:$DC$151,0)),0)</f>
        <v>0</v>
      </c>
      <c r="P771" s="241">
        <f ca="1">+IFERROR(INDEX('Hoja de Trabajo para listado'!$A$155:$Z$1048576,MATCH($A771,'Hoja de Trabajo para listado'!$A$155:$A$1048576,0),MATCH((CUADRO!P$4&amp;$E771),'Hoja de Trabajo para listado'!$A$151:$Z$151,0)),0)+IFERROR(INDEX('Hoja de Trabajo para listado'!$AB$155:$BA$1048576,MATCH($A771,'Hoja de Trabajo para listado'!$AB$155:$AB$1048576,0),MATCH((CUADRO!P$4&amp;$E771),'Hoja de Trabajo para listado'!$AB$151:$BA$151,0)),0)+IFERROR(INDEX('Hoja de Trabajo para listado'!$BC$155:$CB$1048576,MATCH($A771,'Hoja de Trabajo para listado'!$BC$155:$BC$1048576,0),MATCH((CUADRO!P$4&amp;$E771),'Hoja de Trabajo para listado'!$BC$151:$CB$151,0)),0)+IFERROR(INDEX('Hoja de Trabajo para listado'!$DE$153:$DG$274,MATCH($A771,'Hoja de Trabajo para listado'!$DE$153:$DE$1048576,0),MATCH((CUADRO!P$4&amp;$E771),'Hoja de Trabajo para listado'!$DE$151:$DG$151,0)),0)+IFERROR(INDEX('Hoja de Trabajo para listado'!$CD$155:$DC$1048576,MATCH($A771,'Hoja de Trabajo para listado'!$CD$155:$CD$1048576,0),MATCH((CUADRO!P$4&amp;$E771),'Hoja de Trabajo para listado'!$CD$151:$DC$151,0)),0)</f>
        <v>0</v>
      </c>
      <c r="Q771" s="241">
        <f ca="1">+IFERROR(INDEX('Hoja de Trabajo para listado'!$A$155:$Z$1048576,MATCH($A771,'Hoja de Trabajo para listado'!$A$155:$A$1048576,0),MATCH((CUADRO!Q$4&amp;$E771),'Hoja de Trabajo para listado'!$A$151:$Z$151,0)),0)+IFERROR(INDEX('Hoja de Trabajo para listado'!$AB$155:$BA$1048576,MATCH($A771,'Hoja de Trabajo para listado'!$AB$155:$AB$1048576,0),MATCH((CUADRO!Q$4&amp;$E771),'Hoja de Trabajo para listado'!$AB$151:$BA$151,0)),0)+IFERROR(INDEX('Hoja de Trabajo para listado'!$BC$155:$CB$1048576,MATCH($A771,'Hoja de Trabajo para listado'!$BC$155:$BC$1048576,0),MATCH((CUADRO!Q$4&amp;$E771),'Hoja de Trabajo para listado'!$BC$151:$CB$151,0)),0)+IFERROR(INDEX('Hoja de Trabajo para listado'!$DE$153:$DG$274,MATCH($A771,'Hoja de Trabajo para listado'!$DE$153:$DE$1048576,0),MATCH((CUADRO!Q$4&amp;$E771),'Hoja de Trabajo para listado'!$DE$151:$DG$151,0)),0)+IFERROR(INDEX('Hoja de Trabajo para listado'!$CD$155:$DC$1048576,MATCH($A771,'Hoja de Trabajo para listado'!$CD$155:$CD$1048576,0),MATCH((CUADRO!Q$4&amp;$E771),'Hoja de Trabajo para listado'!$CD$151:$DC$151,0)),0)</f>
        <v>0</v>
      </c>
      <c r="R771" s="241">
        <f t="shared" ca="1" si="22"/>
        <v>0</v>
      </c>
      <c r="S771" s="247"/>
      <c r="T771" s="241">
        <f ca="1">+T772</f>
        <v>0</v>
      </c>
      <c r="U771" s="240">
        <f t="shared" si="23"/>
        <v>1</v>
      </c>
    </row>
    <row r="772" spans="1:21" customFormat="1" ht="15" hidden="1" customHeight="1">
      <c r="A772" s="32">
        <v>1403</v>
      </c>
      <c r="B772" s="382"/>
      <c r="C772" s="245" t="str">
        <f>+VLOOKUP(A772,bd_lista!$A$3:$C$592,3,FALSE)</f>
        <v>Gobierno Autónomo Municipal de El Choro</v>
      </c>
      <c r="D772" s="384"/>
      <c r="E772" s="242" t="s">
        <v>684</v>
      </c>
      <c r="F772" s="241">
        <f ca="1">+IFERROR(INDEX('Hoja de Trabajo para listado'!$A$155:$Z$1048576,MATCH($A772,'Hoja de Trabajo para listado'!$A$155:$A$1048576,0),MATCH((CUADRO!F$4&amp;$E772),'Hoja de Trabajo para listado'!$A$151:$Z$151,0)),0)+IFERROR(INDEX('Hoja de Trabajo para listado'!$AB$155:$BA$1048576,MATCH($A772,'Hoja de Trabajo para listado'!$AB$155:$AB$1048576,0),MATCH((CUADRO!F$4&amp;$E772),'Hoja de Trabajo para listado'!$AB$151:$BA$151,0)),0)+IFERROR(INDEX('Hoja de Trabajo para listado'!$BC$155:$CB$1048576,MATCH($A772,'Hoja de Trabajo para listado'!$BC$155:$BC$1048576,0),MATCH((CUADRO!F$4&amp;$E772),'Hoja de Trabajo para listado'!$BC$151:$CB$151,0)),0)+IFERROR(INDEX('Hoja de Trabajo para listado'!$DE$153:$DG$274,MATCH($A772,'Hoja de Trabajo para listado'!$DE$153:$DE$1048576,0),MATCH((CUADRO!F$4&amp;$E772),'Hoja de Trabajo para listado'!$DE$151:$DG$151,0)),0)+IFERROR(INDEX('Hoja de Trabajo para listado'!$CD$155:$DC$1048576,MATCH($A772,'Hoja de Trabajo para listado'!$CD$155:$CD$1048576,0),MATCH((CUADRO!F$4&amp;$E772),'Hoja de Trabajo para listado'!$CD$151:$DC$151,0)),0)</f>
        <v>0</v>
      </c>
      <c r="G772" s="241">
        <f ca="1">+IFERROR(INDEX('Hoja de Trabajo para listado'!$A$155:$Z$1048576,MATCH($A772,'Hoja de Trabajo para listado'!$A$155:$A$1048576,0),MATCH((CUADRO!G$4&amp;$E772),'Hoja de Trabajo para listado'!$A$151:$Z$151,0)),0)+IFERROR(INDEX('Hoja de Trabajo para listado'!$AB$155:$BA$1048576,MATCH($A772,'Hoja de Trabajo para listado'!$AB$155:$AB$1048576,0),MATCH((CUADRO!G$4&amp;$E772),'Hoja de Trabajo para listado'!$AB$151:$BA$151,0)),0)+IFERROR(INDEX('Hoja de Trabajo para listado'!$BC$155:$CB$1048576,MATCH($A772,'Hoja de Trabajo para listado'!$BC$155:$BC$1048576,0),MATCH((CUADRO!G$4&amp;$E772),'Hoja de Trabajo para listado'!$BC$151:$CB$151,0)),0)+IFERROR(INDEX('Hoja de Trabajo para listado'!$DE$153:$DG$274,MATCH($A772,'Hoja de Trabajo para listado'!$DE$153:$DE$1048576,0),MATCH((CUADRO!G$4&amp;$E772),'Hoja de Trabajo para listado'!$DE$151:$DG$151,0)),0)+IFERROR(INDEX('Hoja de Trabajo para listado'!$CD$155:$DC$1048576,MATCH($A772,'Hoja de Trabajo para listado'!$CD$155:$CD$1048576,0),MATCH((CUADRO!G$4&amp;$E772),'Hoja de Trabajo para listado'!$CD$151:$DC$151,0)),0)</f>
        <v>0</v>
      </c>
      <c r="H772" s="241">
        <f ca="1">+IFERROR(INDEX('Hoja de Trabajo para listado'!$A$155:$Z$1048576,MATCH($A772,'Hoja de Trabajo para listado'!$A$155:$A$1048576,0),MATCH((CUADRO!H$4&amp;$E772),'Hoja de Trabajo para listado'!$A$151:$Z$151,0)),0)+IFERROR(INDEX('Hoja de Trabajo para listado'!$AB$155:$BA$1048576,MATCH($A772,'Hoja de Trabajo para listado'!$AB$155:$AB$1048576,0),MATCH((CUADRO!H$4&amp;$E772),'Hoja de Trabajo para listado'!$AB$151:$BA$151,0)),0)+IFERROR(INDEX('Hoja de Trabajo para listado'!$BC$155:$CB$1048576,MATCH($A772,'Hoja de Trabajo para listado'!$BC$155:$BC$1048576,0),MATCH((CUADRO!H$4&amp;$E772),'Hoja de Trabajo para listado'!$BC$151:$CB$151,0)),0)+IFERROR(INDEX('Hoja de Trabajo para listado'!$DE$153:$DG$274,MATCH($A772,'Hoja de Trabajo para listado'!$DE$153:$DE$1048576,0),MATCH((CUADRO!H$4&amp;$E772),'Hoja de Trabajo para listado'!$DE$151:$DG$151,0)),0)+IFERROR(INDEX('Hoja de Trabajo para listado'!$CD$155:$DC$1048576,MATCH($A772,'Hoja de Trabajo para listado'!$CD$155:$CD$1048576,0),MATCH((CUADRO!H$4&amp;$E772),'Hoja de Trabajo para listado'!$CD$151:$DC$151,0)),0)</f>
        <v>0</v>
      </c>
      <c r="I772" s="241">
        <f ca="1">+IFERROR(INDEX('Hoja de Trabajo para listado'!$A$155:$Z$1048576,MATCH($A772,'Hoja de Trabajo para listado'!$A$155:$A$1048576,0),MATCH((CUADRO!I$4&amp;$E772),'Hoja de Trabajo para listado'!$A$151:$Z$151,0)),0)+IFERROR(INDEX('Hoja de Trabajo para listado'!$AB$155:$BA$1048576,MATCH($A772,'Hoja de Trabajo para listado'!$AB$155:$AB$1048576,0),MATCH((CUADRO!I$4&amp;$E772),'Hoja de Trabajo para listado'!$AB$151:$BA$151,0)),0)+IFERROR(INDEX('Hoja de Trabajo para listado'!$BC$155:$CB$1048576,MATCH($A772,'Hoja de Trabajo para listado'!$BC$155:$BC$1048576,0),MATCH((CUADRO!I$4&amp;$E772),'Hoja de Trabajo para listado'!$BC$151:$CB$151,0)),0)+IFERROR(INDEX('Hoja de Trabajo para listado'!$DE$153:$DG$274,MATCH($A772,'Hoja de Trabajo para listado'!$DE$153:$DE$1048576,0),MATCH((CUADRO!I$4&amp;$E772),'Hoja de Trabajo para listado'!$DE$151:$DG$151,0)),0)+IFERROR(INDEX('Hoja de Trabajo para listado'!$CD$155:$DC$1048576,MATCH($A772,'Hoja de Trabajo para listado'!$CD$155:$CD$1048576,0),MATCH((CUADRO!I$4&amp;$E772),'Hoja de Trabajo para listado'!$CD$151:$DC$151,0)),0)</f>
        <v>0</v>
      </c>
      <c r="J772" s="241">
        <f ca="1">+IFERROR(INDEX('Hoja de Trabajo para listado'!$A$155:$Z$1048576,MATCH($A772,'Hoja de Trabajo para listado'!$A$155:$A$1048576,0),MATCH((CUADRO!J$4&amp;$E772),'Hoja de Trabajo para listado'!$A$151:$Z$151,0)),0)+IFERROR(INDEX('Hoja de Trabajo para listado'!$AB$155:$BA$1048576,MATCH($A772,'Hoja de Trabajo para listado'!$AB$155:$AB$1048576,0),MATCH((CUADRO!J$4&amp;$E772),'Hoja de Trabajo para listado'!$AB$151:$BA$151,0)),0)+IFERROR(INDEX('Hoja de Trabajo para listado'!$BC$155:$CB$1048576,MATCH($A772,'Hoja de Trabajo para listado'!$BC$155:$BC$1048576,0),MATCH((CUADRO!J$4&amp;$E772),'Hoja de Trabajo para listado'!$BC$151:$CB$151,0)),0)+IFERROR(INDEX('Hoja de Trabajo para listado'!$DE$153:$DG$274,MATCH($A772,'Hoja de Trabajo para listado'!$DE$153:$DE$1048576,0),MATCH((CUADRO!J$4&amp;$E772),'Hoja de Trabajo para listado'!$DE$151:$DG$151,0)),0)+IFERROR(INDEX('Hoja de Trabajo para listado'!$CD$155:$DC$1048576,MATCH($A772,'Hoja de Trabajo para listado'!$CD$155:$CD$1048576,0),MATCH((CUADRO!J$4&amp;$E772),'Hoja de Trabajo para listado'!$CD$151:$DC$151,0)),0)</f>
        <v>0</v>
      </c>
      <c r="K772" s="241">
        <f ca="1">+IFERROR(INDEX('Hoja de Trabajo para listado'!$A$155:$Z$1048576,MATCH($A772,'Hoja de Trabajo para listado'!$A$155:$A$1048576,0),MATCH((CUADRO!K$4&amp;$E772),'Hoja de Trabajo para listado'!$A$151:$Z$151,0)),0)+IFERROR(INDEX('Hoja de Trabajo para listado'!$AB$155:$BA$1048576,MATCH($A772,'Hoja de Trabajo para listado'!$AB$155:$AB$1048576,0),MATCH((CUADRO!K$4&amp;$E772),'Hoja de Trabajo para listado'!$AB$151:$BA$151,0)),0)+IFERROR(INDEX('Hoja de Trabajo para listado'!$BC$155:$CB$1048576,MATCH($A772,'Hoja de Trabajo para listado'!$BC$155:$BC$1048576,0),MATCH((CUADRO!K$4&amp;$E772),'Hoja de Trabajo para listado'!$BC$151:$CB$151,0)),0)+IFERROR(INDEX('Hoja de Trabajo para listado'!$DE$153:$DG$274,MATCH($A772,'Hoja de Trabajo para listado'!$DE$153:$DE$1048576,0),MATCH((CUADRO!K$4&amp;$E772),'Hoja de Trabajo para listado'!$DE$151:$DG$151,0)),0)+IFERROR(INDEX('Hoja de Trabajo para listado'!$CD$155:$DC$1048576,MATCH($A772,'Hoja de Trabajo para listado'!$CD$155:$CD$1048576,0),MATCH((CUADRO!K$4&amp;$E772),'Hoja de Trabajo para listado'!$CD$151:$DC$151,0)),0)</f>
        <v>0</v>
      </c>
      <c r="L772" s="241">
        <f ca="1">+IFERROR(INDEX('Hoja de Trabajo para listado'!$A$155:$Z$1048576,MATCH($A772,'Hoja de Trabajo para listado'!$A$155:$A$1048576,0),MATCH((CUADRO!L$4&amp;$E772),'Hoja de Trabajo para listado'!$A$151:$Z$151,0)),0)+IFERROR(INDEX('Hoja de Trabajo para listado'!$AB$155:$BA$1048576,MATCH($A772,'Hoja de Trabajo para listado'!$AB$155:$AB$1048576,0),MATCH((CUADRO!L$4&amp;$E772),'Hoja de Trabajo para listado'!$AB$151:$BA$151,0)),0)+IFERROR(INDEX('Hoja de Trabajo para listado'!$BC$155:$CB$1048576,MATCH($A772,'Hoja de Trabajo para listado'!$BC$155:$BC$1048576,0),MATCH((CUADRO!L$4&amp;$E772),'Hoja de Trabajo para listado'!$BC$151:$CB$151,0)),0)+IFERROR(INDEX('Hoja de Trabajo para listado'!$DE$153:$DG$274,MATCH($A772,'Hoja de Trabajo para listado'!$DE$153:$DE$1048576,0),MATCH((CUADRO!L$4&amp;$E772),'Hoja de Trabajo para listado'!$DE$151:$DG$151,0)),0)+IFERROR(INDEX('Hoja de Trabajo para listado'!$CD$155:$DC$1048576,MATCH($A772,'Hoja de Trabajo para listado'!$CD$155:$CD$1048576,0),MATCH((CUADRO!L$4&amp;$E772),'Hoja de Trabajo para listado'!$CD$151:$DC$151,0)),0)</f>
        <v>0</v>
      </c>
      <c r="M772" s="241">
        <f ca="1">+IFERROR(INDEX('Hoja de Trabajo para listado'!$A$155:$Z$1048576,MATCH($A772,'Hoja de Trabajo para listado'!$A$155:$A$1048576,0),MATCH((CUADRO!M$4&amp;$E772),'Hoja de Trabajo para listado'!$A$151:$Z$151,0)),0)+IFERROR(INDEX('Hoja de Trabajo para listado'!$AB$155:$BA$1048576,MATCH($A772,'Hoja de Trabajo para listado'!$AB$155:$AB$1048576,0),MATCH((CUADRO!M$4&amp;$E772),'Hoja de Trabajo para listado'!$AB$151:$BA$151,0)),0)+IFERROR(INDEX('Hoja de Trabajo para listado'!$BC$155:$CB$1048576,MATCH($A772,'Hoja de Trabajo para listado'!$BC$155:$BC$1048576,0),MATCH((CUADRO!M$4&amp;$E772),'Hoja de Trabajo para listado'!$BC$151:$CB$151,0)),0)+IFERROR(INDEX('Hoja de Trabajo para listado'!$DE$153:$DG$274,MATCH($A772,'Hoja de Trabajo para listado'!$DE$153:$DE$1048576,0),MATCH((CUADRO!M$4&amp;$E772),'Hoja de Trabajo para listado'!$DE$151:$DG$151,0)),0)+IFERROR(INDEX('Hoja de Trabajo para listado'!$CD$155:$DC$1048576,MATCH($A772,'Hoja de Trabajo para listado'!$CD$155:$CD$1048576,0),MATCH((CUADRO!M$4&amp;$E772),'Hoja de Trabajo para listado'!$CD$151:$DC$151,0)),0)</f>
        <v>0</v>
      </c>
      <c r="N772" s="241">
        <f ca="1">+IFERROR(INDEX('Hoja de Trabajo para listado'!$A$155:$Z$1048576,MATCH($A772,'Hoja de Trabajo para listado'!$A$155:$A$1048576,0),MATCH((CUADRO!N$4&amp;$E772),'Hoja de Trabajo para listado'!$A$151:$Z$151,0)),0)+IFERROR(INDEX('Hoja de Trabajo para listado'!$AB$155:$BA$1048576,MATCH($A772,'Hoja de Trabajo para listado'!$AB$155:$AB$1048576,0),MATCH((CUADRO!N$4&amp;$E772),'Hoja de Trabajo para listado'!$AB$151:$BA$151,0)),0)+IFERROR(INDEX('Hoja de Trabajo para listado'!$BC$155:$CB$1048576,MATCH($A772,'Hoja de Trabajo para listado'!$BC$155:$BC$1048576,0),MATCH((CUADRO!N$4&amp;$E772),'Hoja de Trabajo para listado'!$BC$151:$CB$151,0)),0)+IFERROR(INDEX('Hoja de Trabajo para listado'!$DE$153:$DG$274,MATCH($A772,'Hoja de Trabajo para listado'!$DE$153:$DE$1048576,0),MATCH((CUADRO!N$4&amp;$E772),'Hoja de Trabajo para listado'!$DE$151:$DG$151,0)),0)+IFERROR(INDEX('Hoja de Trabajo para listado'!$CD$155:$DC$1048576,MATCH($A772,'Hoja de Trabajo para listado'!$CD$155:$CD$1048576,0),MATCH((CUADRO!N$4&amp;$E772),'Hoja de Trabajo para listado'!$CD$151:$DC$151,0)),0)</f>
        <v>0</v>
      </c>
      <c r="O772" s="241">
        <f ca="1">+IFERROR(INDEX('Hoja de Trabajo para listado'!$A$155:$Z$1048576,MATCH($A772,'Hoja de Trabajo para listado'!$A$155:$A$1048576,0),MATCH((CUADRO!O$4&amp;$E772),'Hoja de Trabajo para listado'!$A$151:$Z$151,0)),0)+IFERROR(INDEX('Hoja de Trabajo para listado'!$AB$155:$BA$1048576,MATCH($A772,'Hoja de Trabajo para listado'!$AB$155:$AB$1048576,0),MATCH((CUADRO!O$4&amp;$E772),'Hoja de Trabajo para listado'!$AB$151:$BA$151,0)),0)+IFERROR(INDEX('Hoja de Trabajo para listado'!$BC$155:$CB$1048576,MATCH($A772,'Hoja de Trabajo para listado'!$BC$155:$BC$1048576,0),MATCH((CUADRO!O$4&amp;$E772),'Hoja de Trabajo para listado'!$BC$151:$CB$151,0)),0)+IFERROR(INDEX('Hoja de Trabajo para listado'!$DE$153:$DG$274,MATCH($A772,'Hoja de Trabajo para listado'!$DE$153:$DE$1048576,0),MATCH((CUADRO!O$4&amp;$E772),'Hoja de Trabajo para listado'!$DE$151:$DG$151,0)),0)+IFERROR(INDEX('Hoja de Trabajo para listado'!$CD$155:$DC$1048576,MATCH($A772,'Hoja de Trabajo para listado'!$CD$155:$CD$1048576,0),MATCH((CUADRO!O$4&amp;$E772),'Hoja de Trabajo para listado'!$CD$151:$DC$151,0)),0)</f>
        <v>0</v>
      </c>
      <c r="P772" s="241">
        <f ca="1">+IFERROR(INDEX('Hoja de Trabajo para listado'!$A$155:$Z$1048576,MATCH($A772,'Hoja de Trabajo para listado'!$A$155:$A$1048576,0),MATCH((CUADRO!P$4&amp;$E772),'Hoja de Trabajo para listado'!$A$151:$Z$151,0)),0)+IFERROR(INDEX('Hoja de Trabajo para listado'!$AB$155:$BA$1048576,MATCH($A772,'Hoja de Trabajo para listado'!$AB$155:$AB$1048576,0),MATCH((CUADRO!P$4&amp;$E772),'Hoja de Trabajo para listado'!$AB$151:$BA$151,0)),0)+IFERROR(INDEX('Hoja de Trabajo para listado'!$BC$155:$CB$1048576,MATCH($A772,'Hoja de Trabajo para listado'!$BC$155:$BC$1048576,0),MATCH((CUADRO!P$4&amp;$E772),'Hoja de Trabajo para listado'!$BC$151:$CB$151,0)),0)+IFERROR(INDEX('Hoja de Trabajo para listado'!$DE$153:$DG$274,MATCH($A772,'Hoja de Trabajo para listado'!$DE$153:$DE$1048576,0),MATCH((CUADRO!P$4&amp;$E772),'Hoja de Trabajo para listado'!$DE$151:$DG$151,0)),0)+IFERROR(INDEX('Hoja de Trabajo para listado'!$CD$155:$DC$1048576,MATCH($A772,'Hoja de Trabajo para listado'!$CD$155:$CD$1048576,0),MATCH((CUADRO!P$4&amp;$E772),'Hoja de Trabajo para listado'!$CD$151:$DC$151,0)),0)</f>
        <v>0</v>
      </c>
      <c r="Q772" s="241">
        <f ca="1">+IFERROR(INDEX('Hoja de Trabajo para listado'!$A$155:$Z$1048576,MATCH($A772,'Hoja de Trabajo para listado'!$A$155:$A$1048576,0),MATCH((CUADRO!Q$4&amp;$E772),'Hoja de Trabajo para listado'!$A$151:$Z$151,0)),0)+IFERROR(INDEX('Hoja de Trabajo para listado'!$AB$155:$BA$1048576,MATCH($A772,'Hoja de Trabajo para listado'!$AB$155:$AB$1048576,0),MATCH((CUADRO!Q$4&amp;$E772),'Hoja de Trabajo para listado'!$AB$151:$BA$151,0)),0)+IFERROR(INDEX('Hoja de Trabajo para listado'!$BC$155:$CB$1048576,MATCH($A772,'Hoja de Trabajo para listado'!$BC$155:$BC$1048576,0),MATCH((CUADRO!Q$4&amp;$E772),'Hoja de Trabajo para listado'!$BC$151:$CB$151,0)),0)+IFERROR(INDEX('Hoja de Trabajo para listado'!$DE$153:$DG$274,MATCH($A772,'Hoja de Trabajo para listado'!$DE$153:$DE$1048576,0),MATCH((CUADRO!Q$4&amp;$E772),'Hoja de Trabajo para listado'!$DE$151:$DG$151,0)),0)+IFERROR(INDEX('Hoja de Trabajo para listado'!$CD$155:$DC$1048576,MATCH($A772,'Hoja de Trabajo para listado'!$CD$155:$CD$1048576,0),MATCH((CUADRO!Q$4&amp;$E772),'Hoja de Trabajo para listado'!$CD$151:$DC$151,0)),0)</f>
        <v>0</v>
      </c>
      <c r="R772" s="241">
        <f t="shared" ca="1" si="22"/>
        <v>0</v>
      </c>
      <c r="S772" s="247">
        <f ca="1">+R771+R772</f>
        <v>0</v>
      </c>
      <c r="T772" s="241">
        <f ca="1">+S772</f>
        <v>0</v>
      </c>
      <c r="U772" s="240">
        <f t="shared" si="23"/>
        <v>2</v>
      </c>
    </row>
    <row r="773" spans="1:21" customFormat="1" ht="15" hidden="1" customHeight="1">
      <c r="A773" s="32">
        <v>1404</v>
      </c>
      <c r="B773" s="381">
        <f>+A773</f>
        <v>1404</v>
      </c>
      <c r="C773" s="245" t="str">
        <f>+VLOOKUP(A773,bd_lista!$A$3:$C$592,3,FALSE)</f>
        <v>Gobierno Autónomo Municipal de Challapata</v>
      </c>
      <c r="D773" s="383" t="str">
        <f>+C773</f>
        <v>Gobierno Autónomo Municipal de Challapata</v>
      </c>
      <c r="E773" s="240" t="s">
        <v>683</v>
      </c>
      <c r="F773" s="241">
        <f ca="1">+IFERROR(INDEX('Hoja de Trabajo para listado'!$A$155:$Z$1048576,MATCH($A773,'Hoja de Trabajo para listado'!$A$155:$A$1048576,0),MATCH((CUADRO!F$4&amp;$E773),'Hoja de Trabajo para listado'!$A$151:$Z$151,0)),0)+IFERROR(INDEX('Hoja de Trabajo para listado'!$AB$155:$BA$1048576,MATCH($A773,'Hoja de Trabajo para listado'!$AB$155:$AB$1048576,0),MATCH((CUADRO!F$4&amp;$E773),'Hoja de Trabajo para listado'!$AB$151:$BA$151,0)),0)+IFERROR(INDEX('Hoja de Trabajo para listado'!$BC$155:$CB$1048576,MATCH($A773,'Hoja de Trabajo para listado'!$BC$155:$BC$1048576,0),MATCH((CUADRO!F$4&amp;$E773),'Hoja de Trabajo para listado'!$BC$151:$CB$151,0)),0)+IFERROR(INDEX('Hoja de Trabajo para listado'!$DE$153:$DG$274,MATCH($A773,'Hoja de Trabajo para listado'!$DE$153:$DE$1048576,0),MATCH((CUADRO!F$4&amp;$E773),'Hoja de Trabajo para listado'!$DE$151:$DG$151,0)),0)+IFERROR(INDEX('Hoja de Trabajo para listado'!$CD$155:$DC$1048576,MATCH($A773,'Hoja de Trabajo para listado'!$CD$155:$CD$1048576,0),MATCH((CUADRO!F$4&amp;$E773),'Hoja de Trabajo para listado'!$CD$151:$DC$151,0)),0)</f>
        <v>0</v>
      </c>
      <c r="G773" s="241">
        <f ca="1">+IFERROR(INDEX('Hoja de Trabajo para listado'!$A$155:$Z$1048576,MATCH($A773,'Hoja de Trabajo para listado'!$A$155:$A$1048576,0),MATCH((CUADRO!G$4&amp;$E773),'Hoja de Trabajo para listado'!$A$151:$Z$151,0)),0)+IFERROR(INDEX('Hoja de Trabajo para listado'!$AB$155:$BA$1048576,MATCH($A773,'Hoja de Trabajo para listado'!$AB$155:$AB$1048576,0),MATCH((CUADRO!G$4&amp;$E773),'Hoja de Trabajo para listado'!$AB$151:$BA$151,0)),0)+IFERROR(INDEX('Hoja de Trabajo para listado'!$BC$155:$CB$1048576,MATCH($A773,'Hoja de Trabajo para listado'!$BC$155:$BC$1048576,0),MATCH((CUADRO!G$4&amp;$E773),'Hoja de Trabajo para listado'!$BC$151:$CB$151,0)),0)+IFERROR(INDEX('Hoja de Trabajo para listado'!$DE$153:$DG$274,MATCH($A773,'Hoja de Trabajo para listado'!$DE$153:$DE$1048576,0),MATCH((CUADRO!G$4&amp;$E773),'Hoja de Trabajo para listado'!$DE$151:$DG$151,0)),0)+IFERROR(INDEX('Hoja de Trabajo para listado'!$CD$155:$DC$1048576,MATCH($A773,'Hoja de Trabajo para listado'!$CD$155:$CD$1048576,0),MATCH((CUADRO!G$4&amp;$E773),'Hoja de Trabajo para listado'!$CD$151:$DC$151,0)),0)</f>
        <v>0</v>
      </c>
      <c r="H773" s="241">
        <f ca="1">+IFERROR(INDEX('Hoja de Trabajo para listado'!$A$155:$Z$1048576,MATCH($A773,'Hoja de Trabajo para listado'!$A$155:$A$1048576,0),MATCH((CUADRO!H$4&amp;$E773),'Hoja de Trabajo para listado'!$A$151:$Z$151,0)),0)+IFERROR(INDEX('Hoja de Trabajo para listado'!$AB$155:$BA$1048576,MATCH($A773,'Hoja de Trabajo para listado'!$AB$155:$AB$1048576,0),MATCH((CUADRO!H$4&amp;$E773),'Hoja de Trabajo para listado'!$AB$151:$BA$151,0)),0)+IFERROR(INDEX('Hoja de Trabajo para listado'!$BC$155:$CB$1048576,MATCH($A773,'Hoja de Trabajo para listado'!$BC$155:$BC$1048576,0),MATCH((CUADRO!H$4&amp;$E773),'Hoja de Trabajo para listado'!$BC$151:$CB$151,0)),0)+IFERROR(INDEX('Hoja de Trabajo para listado'!$DE$153:$DG$274,MATCH($A773,'Hoja de Trabajo para listado'!$DE$153:$DE$1048576,0),MATCH((CUADRO!H$4&amp;$E773),'Hoja de Trabajo para listado'!$DE$151:$DG$151,0)),0)+IFERROR(INDEX('Hoja de Trabajo para listado'!$CD$155:$DC$1048576,MATCH($A773,'Hoja de Trabajo para listado'!$CD$155:$CD$1048576,0),MATCH((CUADRO!H$4&amp;$E773),'Hoja de Trabajo para listado'!$CD$151:$DC$151,0)),0)</f>
        <v>0</v>
      </c>
      <c r="I773" s="241">
        <f ca="1">+IFERROR(INDEX('Hoja de Trabajo para listado'!$A$155:$Z$1048576,MATCH($A773,'Hoja de Trabajo para listado'!$A$155:$A$1048576,0),MATCH((CUADRO!I$4&amp;$E773),'Hoja de Trabajo para listado'!$A$151:$Z$151,0)),0)+IFERROR(INDEX('Hoja de Trabajo para listado'!$AB$155:$BA$1048576,MATCH($A773,'Hoja de Trabajo para listado'!$AB$155:$AB$1048576,0),MATCH((CUADRO!I$4&amp;$E773),'Hoja de Trabajo para listado'!$AB$151:$BA$151,0)),0)+IFERROR(INDEX('Hoja de Trabajo para listado'!$BC$155:$CB$1048576,MATCH($A773,'Hoja de Trabajo para listado'!$BC$155:$BC$1048576,0),MATCH((CUADRO!I$4&amp;$E773),'Hoja de Trabajo para listado'!$BC$151:$CB$151,0)),0)+IFERROR(INDEX('Hoja de Trabajo para listado'!$DE$153:$DG$274,MATCH($A773,'Hoja de Trabajo para listado'!$DE$153:$DE$1048576,0),MATCH((CUADRO!I$4&amp;$E773),'Hoja de Trabajo para listado'!$DE$151:$DG$151,0)),0)+IFERROR(INDEX('Hoja de Trabajo para listado'!$CD$155:$DC$1048576,MATCH($A773,'Hoja de Trabajo para listado'!$CD$155:$CD$1048576,0),MATCH((CUADRO!I$4&amp;$E773),'Hoja de Trabajo para listado'!$CD$151:$DC$151,0)),0)</f>
        <v>0</v>
      </c>
      <c r="J773" s="241">
        <f ca="1">+IFERROR(INDEX('Hoja de Trabajo para listado'!$A$155:$Z$1048576,MATCH($A773,'Hoja de Trabajo para listado'!$A$155:$A$1048576,0),MATCH((CUADRO!J$4&amp;$E773),'Hoja de Trabajo para listado'!$A$151:$Z$151,0)),0)+IFERROR(INDEX('Hoja de Trabajo para listado'!$AB$155:$BA$1048576,MATCH($A773,'Hoja de Trabajo para listado'!$AB$155:$AB$1048576,0),MATCH((CUADRO!J$4&amp;$E773),'Hoja de Trabajo para listado'!$AB$151:$BA$151,0)),0)+IFERROR(INDEX('Hoja de Trabajo para listado'!$BC$155:$CB$1048576,MATCH($A773,'Hoja de Trabajo para listado'!$BC$155:$BC$1048576,0),MATCH((CUADRO!J$4&amp;$E773),'Hoja de Trabajo para listado'!$BC$151:$CB$151,0)),0)+IFERROR(INDEX('Hoja de Trabajo para listado'!$DE$153:$DG$274,MATCH($A773,'Hoja de Trabajo para listado'!$DE$153:$DE$1048576,0),MATCH((CUADRO!J$4&amp;$E773),'Hoja de Trabajo para listado'!$DE$151:$DG$151,0)),0)+IFERROR(INDEX('Hoja de Trabajo para listado'!$CD$155:$DC$1048576,MATCH($A773,'Hoja de Trabajo para listado'!$CD$155:$CD$1048576,0),MATCH((CUADRO!J$4&amp;$E773),'Hoja de Trabajo para listado'!$CD$151:$DC$151,0)),0)</f>
        <v>0</v>
      </c>
      <c r="K773" s="241">
        <f ca="1">+IFERROR(INDEX('Hoja de Trabajo para listado'!$A$155:$Z$1048576,MATCH($A773,'Hoja de Trabajo para listado'!$A$155:$A$1048576,0),MATCH((CUADRO!K$4&amp;$E773),'Hoja de Trabajo para listado'!$A$151:$Z$151,0)),0)+IFERROR(INDEX('Hoja de Trabajo para listado'!$AB$155:$BA$1048576,MATCH($A773,'Hoja de Trabajo para listado'!$AB$155:$AB$1048576,0),MATCH((CUADRO!K$4&amp;$E773),'Hoja de Trabajo para listado'!$AB$151:$BA$151,0)),0)+IFERROR(INDEX('Hoja de Trabajo para listado'!$BC$155:$CB$1048576,MATCH($A773,'Hoja de Trabajo para listado'!$BC$155:$BC$1048576,0),MATCH((CUADRO!K$4&amp;$E773),'Hoja de Trabajo para listado'!$BC$151:$CB$151,0)),0)+IFERROR(INDEX('Hoja de Trabajo para listado'!$DE$153:$DG$274,MATCH($A773,'Hoja de Trabajo para listado'!$DE$153:$DE$1048576,0),MATCH((CUADRO!K$4&amp;$E773),'Hoja de Trabajo para listado'!$DE$151:$DG$151,0)),0)+IFERROR(INDEX('Hoja de Trabajo para listado'!$CD$155:$DC$1048576,MATCH($A773,'Hoja de Trabajo para listado'!$CD$155:$CD$1048576,0),MATCH((CUADRO!K$4&amp;$E773),'Hoja de Trabajo para listado'!$CD$151:$DC$151,0)),0)</f>
        <v>0</v>
      </c>
      <c r="L773" s="241">
        <f ca="1">+IFERROR(INDEX('Hoja de Trabajo para listado'!$A$155:$Z$1048576,MATCH($A773,'Hoja de Trabajo para listado'!$A$155:$A$1048576,0),MATCH((CUADRO!L$4&amp;$E773),'Hoja de Trabajo para listado'!$A$151:$Z$151,0)),0)+IFERROR(INDEX('Hoja de Trabajo para listado'!$AB$155:$BA$1048576,MATCH($A773,'Hoja de Trabajo para listado'!$AB$155:$AB$1048576,0),MATCH((CUADRO!L$4&amp;$E773),'Hoja de Trabajo para listado'!$AB$151:$BA$151,0)),0)+IFERROR(INDEX('Hoja de Trabajo para listado'!$BC$155:$CB$1048576,MATCH($A773,'Hoja de Trabajo para listado'!$BC$155:$BC$1048576,0),MATCH((CUADRO!L$4&amp;$E773),'Hoja de Trabajo para listado'!$BC$151:$CB$151,0)),0)+IFERROR(INDEX('Hoja de Trabajo para listado'!$DE$153:$DG$274,MATCH($A773,'Hoja de Trabajo para listado'!$DE$153:$DE$1048576,0),MATCH((CUADRO!L$4&amp;$E773),'Hoja de Trabajo para listado'!$DE$151:$DG$151,0)),0)+IFERROR(INDEX('Hoja de Trabajo para listado'!$CD$155:$DC$1048576,MATCH($A773,'Hoja de Trabajo para listado'!$CD$155:$CD$1048576,0),MATCH((CUADRO!L$4&amp;$E773),'Hoja de Trabajo para listado'!$CD$151:$DC$151,0)),0)</f>
        <v>0</v>
      </c>
      <c r="M773" s="241">
        <f ca="1">+IFERROR(INDEX('Hoja de Trabajo para listado'!$A$155:$Z$1048576,MATCH($A773,'Hoja de Trabajo para listado'!$A$155:$A$1048576,0),MATCH((CUADRO!M$4&amp;$E773),'Hoja de Trabajo para listado'!$A$151:$Z$151,0)),0)+IFERROR(INDEX('Hoja de Trabajo para listado'!$AB$155:$BA$1048576,MATCH($A773,'Hoja de Trabajo para listado'!$AB$155:$AB$1048576,0),MATCH((CUADRO!M$4&amp;$E773),'Hoja de Trabajo para listado'!$AB$151:$BA$151,0)),0)+IFERROR(INDEX('Hoja de Trabajo para listado'!$BC$155:$CB$1048576,MATCH($A773,'Hoja de Trabajo para listado'!$BC$155:$BC$1048576,0),MATCH((CUADRO!M$4&amp;$E773),'Hoja de Trabajo para listado'!$BC$151:$CB$151,0)),0)+IFERROR(INDEX('Hoja de Trabajo para listado'!$DE$153:$DG$274,MATCH($A773,'Hoja de Trabajo para listado'!$DE$153:$DE$1048576,0),MATCH((CUADRO!M$4&amp;$E773),'Hoja de Trabajo para listado'!$DE$151:$DG$151,0)),0)+IFERROR(INDEX('Hoja de Trabajo para listado'!$CD$155:$DC$1048576,MATCH($A773,'Hoja de Trabajo para listado'!$CD$155:$CD$1048576,0),MATCH((CUADRO!M$4&amp;$E773),'Hoja de Trabajo para listado'!$CD$151:$DC$151,0)),0)</f>
        <v>0</v>
      </c>
      <c r="N773" s="241">
        <f ca="1">+IFERROR(INDEX('Hoja de Trabajo para listado'!$A$155:$Z$1048576,MATCH($A773,'Hoja de Trabajo para listado'!$A$155:$A$1048576,0),MATCH((CUADRO!N$4&amp;$E773),'Hoja de Trabajo para listado'!$A$151:$Z$151,0)),0)+IFERROR(INDEX('Hoja de Trabajo para listado'!$AB$155:$BA$1048576,MATCH($A773,'Hoja de Trabajo para listado'!$AB$155:$AB$1048576,0),MATCH((CUADRO!N$4&amp;$E773),'Hoja de Trabajo para listado'!$AB$151:$BA$151,0)),0)+IFERROR(INDEX('Hoja de Trabajo para listado'!$BC$155:$CB$1048576,MATCH($A773,'Hoja de Trabajo para listado'!$BC$155:$BC$1048576,0),MATCH((CUADRO!N$4&amp;$E773),'Hoja de Trabajo para listado'!$BC$151:$CB$151,0)),0)+IFERROR(INDEX('Hoja de Trabajo para listado'!$DE$153:$DG$274,MATCH($A773,'Hoja de Trabajo para listado'!$DE$153:$DE$1048576,0),MATCH((CUADRO!N$4&amp;$E773),'Hoja de Trabajo para listado'!$DE$151:$DG$151,0)),0)+IFERROR(INDEX('Hoja de Trabajo para listado'!$CD$155:$DC$1048576,MATCH($A773,'Hoja de Trabajo para listado'!$CD$155:$CD$1048576,0),MATCH((CUADRO!N$4&amp;$E773),'Hoja de Trabajo para listado'!$CD$151:$DC$151,0)),0)</f>
        <v>0</v>
      </c>
      <c r="O773" s="241">
        <f ca="1">+IFERROR(INDEX('Hoja de Trabajo para listado'!$A$155:$Z$1048576,MATCH($A773,'Hoja de Trabajo para listado'!$A$155:$A$1048576,0),MATCH((CUADRO!O$4&amp;$E773),'Hoja de Trabajo para listado'!$A$151:$Z$151,0)),0)+IFERROR(INDEX('Hoja de Trabajo para listado'!$AB$155:$BA$1048576,MATCH($A773,'Hoja de Trabajo para listado'!$AB$155:$AB$1048576,0),MATCH((CUADRO!O$4&amp;$E773),'Hoja de Trabajo para listado'!$AB$151:$BA$151,0)),0)+IFERROR(INDEX('Hoja de Trabajo para listado'!$BC$155:$CB$1048576,MATCH($A773,'Hoja de Trabajo para listado'!$BC$155:$BC$1048576,0),MATCH((CUADRO!O$4&amp;$E773),'Hoja de Trabajo para listado'!$BC$151:$CB$151,0)),0)+IFERROR(INDEX('Hoja de Trabajo para listado'!$DE$153:$DG$274,MATCH($A773,'Hoja de Trabajo para listado'!$DE$153:$DE$1048576,0),MATCH((CUADRO!O$4&amp;$E773),'Hoja de Trabajo para listado'!$DE$151:$DG$151,0)),0)+IFERROR(INDEX('Hoja de Trabajo para listado'!$CD$155:$DC$1048576,MATCH($A773,'Hoja de Trabajo para listado'!$CD$155:$CD$1048576,0),MATCH((CUADRO!O$4&amp;$E773),'Hoja de Trabajo para listado'!$CD$151:$DC$151,0)),0)</f>
        <v>0</v>
      </c>
      <c r="P773" s="241">
        <f ca="1">+IFERROR(INDEX('Hoja de Trabajo para listado'!$A$155:$Z$1048576,MATCH($A773,'Hoja de Trabajo para listado'!$A$155:$A$1048576,0),MATCH((CUADRO!P$4&amp;$E773),'Hoja de Trabajo para listado'!$A$151:$Z$151,0)),0)+IFERROR(INDEX('Hoja de Trabajo para listado'!$AB$155:$BA$1048576,MATCH($A773,'Hoja de Trabajo para listado'!$AB$155:$AB$1048576,0),MATCH((CUADRO!P$4&amp;$E773),'Hoja de Trabajo para listado'!$AB$151:$BA$151,0)),0)+IFERROR(INDEX('Hoja de Trabajo para listado'!$BC$155:$CB$1048576,MATCH($A773,'Hoja de Trabajo para listado'!$BC$155:$BC$1048576,0),MATCH((CUADRO!P$4&amp;$E773),'Hoja de Trabajo para listado'!$BC$151:$CB$151,0)),0)+IFERROR(INDEX('Hoja de Trabajo para listado'!$DE$153:$DG$274,MATCH($A773,'Hoja de Trabajo para listado'!$DE$153:$DE$1048576,0),MATCH((CUADRO!P$4&amp;$E773),'Hoja de Trabajo para listado'!$DE$151:$DG$151,0)),0)+IFERROR(INDEX('Hoja de Trabajo para listado'!$CD$155:$DC$1048576,MATCH($A773,'Hoja de Trabajo para listado'!$CD$155:$CD$1048576,0),MATCH((CUADRO!P$4&amp;$E773),'Hoja de Trabajo para listado'!$CD$151:$DC$151,0)),0)</f>
        <v>0</v>
      </c>
      <c r="Q773" s="241">
        <f ca="1">+IFERROR(INDEX('Hoja de Trabajo para listado'!$A$155:$Z$1048576,MATCH($A773,'Hoja de Trabajo para listado'!$A$155:$A$1048576,0),MATCH((CUADRO!Q$4&amp;$E773),'Hoja de Trabajo para listado'!$A$151:$Z$151,0)),0)+IFERROR(INDEX('Hoja de Trabajo para listado'!$AB$155:$BA$1048576,MATCH($A773,'Hoja de Trabajo para listado'!$AB$155:$AB$1048576,0),MATCH((CUADRO!Q$4&amp;$E773),'Hoja de Trabajo para listado'!$AB$151:$BA$151,0)),0)+IFERROR(INDEX('Hoja de Trabajo para listado'!$BC$155:$CB$1048576,MATCH($A773,'Hoja de Trabajo para listado'!$BC$155:$BC$1048576,0),MATCH((CUADRO!Q$4&amp;$E773),'Hoja de Trabajo para listado'!$BC$151:$CB$151,0)),0)+IFERROR(INDEX('Hoja de Trabajo para listado'!$DE$153:$DG$274,MATCH($A773,'Hoja de Trabajo para listado'!$DE$153:$DE$1048576,0),MATCH((CUADRO!Q$4&amp;$E773),'Hoja de Trabajo para listado'!$DE$151:$DG$151,0)),0)+IFERROR(INDEX('Hoja de Trabajo para listado'!$CD$155:$DC$1048576,MATCH($A773,'Hoja de Trabajo para listado'!$CD$155:$CD$1048576,0),MATCH((CUADRO!Q$4&amp;$E773),'Hoja de Trabajo para listado'!$CD$151:$DC$151,0)),0)</f>
        <v>0</v>
      </c>
      <c r="R773" s="241">
        <f t="shared" ca="1" si="22"/>
        <v>0</v>
      </c>
      <c r="S773" s="247"/>
      <c r="T773" s="241">
        <f ca="1">+T774</f>
        <v>0</v>
      </c>
      <c r="U773" s="240">
        <f t="shared" si="23"/>
        <v>1</v>
      </c>
    </row>
    <row r="774" spans="1:21" customFormat="1" ht="15" hidden="1" customHeight="1">
      <c r="A774" s="32">
        <v>1404</v>
      </c>
      <c r="B774" s="382"/>
      <c r="C774" s="245" t="str">
        <f>+VLOOKUP(A774,bd_lista!$A$3:$C$592,3,FALSE)</f>
        <v>Gobierno Autónomo Municipal de Challapata</v>
      </c>
      <c r="D774" s="384"/>
      <c r="E774" s="242" t="s">
        <v>684</v>
      </c>
      <c r="F774" s="241">
        <f ca="1">+IFERROR(INDEX('Hoja de Trabajo para listado'!$A$155:$Z$1048576,MATCH($A774,'Hoja de Trabajo para listado'!$A$155:$A$1048576,0),MATCH((CUADRO!F$4&amp;$E774),'Hoja de Trabajo para listado'!$A$151:$Z$151,0)),0)+IFERROR(INDEX('Hoja de Trabajo para listado'!$AB$155:$BA$1048576,MATCH($A774,'Hoja de Trabajo para listado'!$AB$155:$AB$1048576,0),MATCH((CUADRO!F$4&amp;$E774),'Hoja de Trabajo para listado'!$AB$151:$BA$151,0)),0)+IFERROR(INDEX('Hoja de Trabajo para listado'!$BC$155:$CB$1048576,MATCH($A774,'Hoja de Trabajo para listado'!$BC$155:$BC$1048576,0),MATCH((CUADRO!F$4&amp;$E774),'Hoja de Trabajo para listado'!$BC$151:$CB$151,0)),0)+IFERROR(INDEX('Hoja de Trabajo para listado'!$DE$153:$DG$274,MATCH($A774,'Hoja de Trabajo para listado'!$DE$153:$DE$1048576,0),MATCH((CUADRO!F$4&amp;$E774),'Hoja de Trabajo para listado'!$DE$151:$DG$151,0)),0)+IFERROR(INDEX('Hoja de Trabajo para listado'!$CD$155:$DC$1048576,MATCH($A774,'Hoja de Trabajo para listado'!$CD$155:$CD$1048576,0),MATCH((CUADRO!F$4&amp;$E774),'Hoja de Trabajo para listado'!$CD$151:$DC$151,0)),0)</f>
        <v>0</v>
      </c>
      <c r="G774" s="241">
        <f ca="1">+IFERROR(INDEX('Hoja de Trabajo para listado'!$A$155:$Z$1048576,MATCH($A774,'Hoja de Trabajo para listado'!$A$155:$A$1048576,0),MATCH((CUADRO!G$4&amp;$E774),'Hoja de Trabajo para listado'!$A$151:$Z$151,0)),0)+IFERROR(INDEX('Hoja de Trabajo para listado'!$AB$155:$BA$1048576,MATCH($A774,'Hoja de Trabajo para listado'!$AB$155:$AB$1048576,0),MATCH((CUADRO!G$4&amp;$E774),'Hoja de Trabajo para listado'!$AB$151:$BA$151,0)),0)+IFERROR(INDEX('Hoja de Trabajo para listado'!$BC$155:$CB$1048576,MATCH($A774,'Hoja de Trabajo para listado'!$BC$155:$BC$1048576,0),MATCH((CUADRO!G$4&amp;$E774),'Hoja de Trabajo para listado'!$BC$151:$CB$151,0)),0)+IFERROR(INDEX('Hoja de Trabajo para listado'!$DE$153:$DG$274,MATCH($A774,'Hoja de Trabajo para listado'!$DE$153:$DE$1048576,0),MATCH((CUADRO!G$4&amp;$E774),'Hoja de Trabajo para listado'!$DE$151:$DG$151,0)),0)+IFERROR(INDEX('Hoja de Trabajo para listado'!$CD$155:$DC$1048576,MATCH($A774,'Hoja de Trabajo para listado'!$CD$155:$CD$1048576,0),MATCH((CUADRO!G$4&amp;$E774),'Hoja de Trabajo para listado'!$CD$151:$DC$151,0)),0)</f>
        <v>0</v>
      </c>
      <c r="H774" s="241">
        <f ca="1">+IFERROR(INDEX('Hoja de Trabajo para listado'!$A$155:$Z$1048576,MATCH($A774,'Hoja de Trabajo para listado'!$A$155:$A$1048576,0),MATCH((CUADRO!H$4&amp;$E774),'Hoja de Trabajo para listado'!$A$151:$Z$151,0)),0)+IFERROR(INDEX('Hoja de Trabajo para listado'!$AB$155:$BA$1048576,MATCH($A774,'Hoja de Trabajo para listado'!$AB$155:$AB$1048576,0),MATCH((CUADRO!H$4&amp;$E774),'Hoja de Trabajo para listado'!$AB$151:$BA$151,0)),0)+IFERROR(INDEX('Hoja de Trabajo para listado'!$BC$155:$CB$1048576,MATCH($A774,'Hoja de Trabajo para listado'!$BC$155:$BC$1048576,0),MATCH((CUADRO!H$4&amp;$E774),'Hoja de Trabajo para listado'!$BC$151:$CB$151,0)),0)+IFERROR(INDEX('Hoja de Trabajo para listado'!$DE$153:$DG$274,MATCH($A774,'Hoja de Trabajo para listado'!$DE$153:$DE$1048576,0),MATCH((CUADRO!H$4&amp;$E774),'Hoja de Trabajo para listado'!$DE$151:$DG$151,0)),0)+IFERROR(INDEX('Hoja de Trabajo para listado'!$CD$155:$DC$1048576,MATCH($A774,'Hoja de Trabajo para listado'!$CD$155:$CD$1048576,0),MATCH((CUADRO!H$4&amp;$E774),'Hoja de Trabajo para listado'!$CD$151:$DC$151,0)),0)</f>
        <v>0</v>
      </c>
      <c r="I774" s="241">
        <f ca="1">+IFERROR(INDEX('Hoja de Trabajo para listado'!$A$155:$Z$1048576,MATCH($A774,'Hoja de Trabajo para listado'!$A$155:$A$1048576,0),MATCH((CUADRO!I$4&amp;$E774),'Hoja de Trabajo para listado'!$A$151:$Z$151,0)),0)+IFERROR(INDEX('Hoja de Trabajo para listado'!$AB$155:$BA$1048576,MATCH($A774,'Hoja de Trabajo para listado'!$AB$155:$AB$1048576,0),MATCH((CUADRO!I$4&amp;$E774),'Hoja de Trabajo para listado'!$AB$151:$BA$151,0)),0)+IFERROR(INDEX('Hoja de Trabajo para listado'!$BC$155:$CB$1048576,MATCH($A774,'Hoja de Trabajo para listado'!$BC$155:$BC$1048576,0),MATCH((CUADRO!I$4&amp;$E774),'Hoja de Trabajo para listado'!$BC$151:$CB$151,0)),0)+IFERROR(INDEX('Hoja de Trabajo para listado'!$DE$153:$DG$274,MATCH($A774,'Hoja de Trabajo para listado'!$DE$153:$DE$1048576,0),MATCH((CUADRO!I$4&amp;$E774),'Hoja de Trabajo para listado'!$DE$151:$DG$151,0)),0)+IFERROR(INDEX('Hoja de Trabajo para listado'!$CD$155:$DC$1048576,MATCH($A774,'Hoja de Trabajo para listado'!$CD$155:$CD$1048576,0),MATCH((CUADRO!I$4&amp;$E774),'Hoja de Trabajo para listado'!$CD$151:$DC$151,0)),0)</f>
        <v>0</v>
      </c>
      <c r="J774" s="241">
        <f ca="1">+IFERROR(INDEX('Hoja de Trabajo para listado'!$A$155:$Z$1048576,MATCH($A774,'Hoja de Trabajo para listado'!$A$155:$A$1048576,0),MATCH((CUADRO!J$4&amp;$E774),'Hoja de Trabajo para listado'!$A$151:$Z$151,0)),0)+IFERROR(INDEX('Hoja de Trabajo para listado'!$AB$155:$BA$1048576,MATCH($A774,'Hoja de Trabajo para listado'!$AB$155:$AB$1048576,0),MATCH((CUADRO!J$4&amp;$E774),'Hoja de Trabajo para listado'!$AB$151:$BA$151,0)),0)+IFERROR(INDEX('Hoja de Trabajo para listado'!$BC$155:$CB$1048576,MATCH($A774,'Hoja de Trabajo para listado'!$BC$155:$BC$1048576,0),MATCH((CUADRO!J$4&amp;$E774),'Hoja de Trabajo para listado'!$BC$151:$CB$151,0)),0)+IFERROR(INDEX('Hoja de Trabajo para listado'!$DE$153:$DG$274,MATCH($A774,'Hoja de Trabajo para listado'!$DE$153:$DE$1048576,0),MATCH((CUADRO!J$4&amp;$E774),'Hoja de Trabajo para listado'!$DE$151:$DG$151,0)),0)+IFERROR(INDEX('Hoja de Trabajo para listado'!$CD$155:$DC$1048576,MATCH($A774,'Hoja de Trabajo para listado'!$CD$155:$CD$1048576,0),MATCH((CUADRO!J$4&amp;$E774),'Hoja de Trabajo para listado'!$CD$151:$DC$151,0)),0)</f>
        <v>0</v>
      </c>
      <c r="K774" s="241">
        <f ca="1">+IFERROR(INDEX('Hoja de Trabajo para listado'!$A$155:$Z$1048576,MATCH($A774,'Hoja de Trabajo para listado'!$A$155:$A$1048576,0),MATCH((CUADRO!K$4&amp;$E774),'Hoja de Trabajo para listado'!$A$151:$Z$151,0)),0)+IFERROR(INDEX('Hoja de Trabajo para listado'!$AB$155:$BA$1048576,MATCH($A774,'Hoja de Trabajo para listado'!$AB$155:$AB$1048576,0),MATCH((CUADRO!K$4&amp;$E774),'Hoja de Trabajo para listado'!$AB$151:$BA$151,0)),0)+IFERROR(INDEX('Hoja de Trabajo para listado'!$BC$155:$CB$1048576,MATCH($A774,'Hoja de Trabajo para listado'!$BC$155:$BC$1048576,0),MATCH((CUADRO!K$4&amp;$E774),'Hoja de Trabajo para listado'!$BC$151:$CB$151,0)),0)+IFERROR(INDEX('Hoja de Trabajo para listado'!$DE$153:$DG$274,MATCH($A774,'Hoja de Trabajo para listado'!$DE$153:$DE$1048576,0),MATCH((CUADRO!K$4&amp;$E774),'Hoja de Trabajo para listado'!$DE$151:$DG$151,0)),0)+IFERROR(INDEX('Hoja de Trabajo para listado'!$CD$155:$DC$1048576,MATCH($A774,'Hoja de Trabajo para listado'!$CD$155:$CD$1048576,0),MATCH((CUADRO!K$4&amp;$E774),'Hoja de Trabajo para listado'!$CD$151:$DC$151,0)),0)</f>
        <v>0</v>
      </c>
      <c r="L774" s="241">
        <f ca="1">+IFERROR(INDEX('Hoja de Trabajo para listado'!$A$155:$Z$1048576,MATCH($A774,'Hoja de Trabajo para listado'!$A$155:$A$1048576,0),MATCH((CUADRO!L$4&amp;$E774),'Hoja de Trabajo para listado'!$A$151:$Z$151,0)),0)+IFERROR(INDEX('Hoja de Trabajo para listado'!$AB$155:$BA$1048576,MATCH($A774,'Hoja de Trabajo para listado'!$AB$155:$AB$1048576,0),MATCH((CUADRO!L$4&amp;$E774),'Hoja de Trabajo para listado'!$AB$151:$BA$151,0)),0)+IFERROR(INDEX('Hoja de Trabajo para listado'!$BC$155:$CB$1048576,MATCH($A774,'Hoja de Trabajo para listado'!$BC$155:$BC$1048576,0),MATCH((CUADRO!L$4&amp;$E774),'Hoja de Trabajo para listado'!$BC$151:$CB$151,0)),0)+IFERROR(INDEX('Hoja de Trabajo para listado'!$DE$153:$DG$274,MATCH($A774,'Hoja de Trabajo para listado'!$DE$153:$DE$1048576,0),MATCH((CUADRO!L$4&amp;$E774),'Hoja de Trabajo para listado'!$DE$151:$DG$151,0)),0)+IFERROR(INDEX('Hoja de Trabajo para listado'!$CD$155:$DC$1048576,MATCH($A774,'Hoja de Trabajo para listado'!$CD$155:$CD$1048576,0),MATCH((CUADRO!L$4&amp;$E774),'Hoja de Trabajo para listado'!$CD$151:$DC$151,0)),0)</f>
        <v>0</v>
      </c>
      <c r="M774" s="241">
        <f ca="1">+IFERROR(INDEX('Hoja de Trabajo para listado'!$A$155:$Z$1048576,MATCH($A774,'Hoja de Trabajo para listado'!$A$155:$A$1048576,0),MATCH((CUADRO!M$4&amp;$E774),'Hoja de Trabajo para listado'!$A$151:$Z$151,0)),0)+IFERROR(INDEX('Hoja de Trabajo para listado'!$AB$155:$BA$1048576,MATCH($A774,'Hoja de Trabajo para listado'!$AB$155:$AB$1048576,0),MATCH((CUADRO!M$4&amp;$E774),'Hoja de Trabajo para listado'!$AB$151:$BA$151,0)),0)+IFERROR(INDEX('Hoja de Trabajo para listado'!$BC$155:$CB$1048576,MATCH($A774,'Hoja de Trabajo para listado'!$BC$155:$BC$1048576,0),MATCH((CUADRO!M$4&amp;$E774),'Hoja de Trabajo para listado'!$BC$151:$CB$151,0)),0)+IFERROR(INDEX('Hoja de Trabajo para listado'!$DE$153:$DG$274,MATCH($A774,'Hoja de Trabajo para listado'!$DE$153:$DE$1048576,0),MATCH((CUADRO!M$4&amp;$E774),'Hoja de Trabajo para listado'!$DE$151:$DG$151,0)),0)+IFERROR(INDEX('Hoja de Trabajo para listado'!$CD$155:$DC$1048576,MATCH($A774,'Hoja de Trabajo para listado'!$CD$155:$CD$1048576,0),MATCH((CUADRO!M$4&amp;$E774),'Hoja de Trabajo para listado'!$CD$151:$DC$151,0)),0)</f>
        <v>0</v>
      </c>
      <c r="N774" s="241">
        <f ca="1">+IFERROR(INDEX('Hoja de Trabajo para listado'!$A$155:$Z$1048576,MATCH($A774,'Hoja de Trabajo para listado'!$A$155:$A$1048576,0),MATCH((CUADRO!N$4&amp;$E774),'Hoja de Trabajo para listado'!$A$151:$Z$151,0)),0)+IFERROR(INDEX('Hoja de Trabajo para listado'!$AB$155:$BA$1048576,MATCH($A774,'Hoja de Trabajo para listado'!$AB$155:$AB$1048576,0),MATCH((CUADRO!N$4&amp;$E774),'Hoja de Trabajo para listado'!$AB$151:$BA$151,0)),0)+IFERROR(INDEX('Hoja de Trabajo para listado'!$BC$155:$CB$1048576,MATCH($A774,'Hoja de Trabajo para listado'!$BC$155:$BC$1048576,0),MATCH((CUADRO!N$4&amp;$E774),'Hoja de Trabajo para listado'!$BC$151:$CB$151,0)),0)+IFERROR(INDEX('Hoja de Trabajo para listado'!$DE$153:$DG$274,MATCH($A774,'Hoja de Trabajo para listado'!$DE$153:$DE$1048576,0),MATCH((CUADRO!N$4&amp;$E774),'Hoja de Trabajo para listado'!$DE$151:$DG$151,0)),0)+IFERROR(INDEX('Hoja de Trabajo para listado'!$CD$155:$DC$1048576,MATCH($A774,'Hoja de Trabajo para listado'!$CD$155:$CD$1048576,0),MATCH((CUADRO!N$4&amp;$E774),'Hoja de Trabajo para listado'!$CD$151:$DC$151,0)),0)</f>
        <v>0</v>
      </c>
      <c r="O774" s="241">
        <f ca="1">+IFERROR(INDEX('Hoja de Trabajo para listado'!$A$155:$Z$1048576,MATCH($A774,'Hoja de Trabajo para listado'!$A$155:$A$1048576,0),MATCH((CUADRO!O$4&amp;$E774),'Hoja de Trabajo para listado'!$A$151:$Z$151,0)),0)+IFERROR(INDEX('Hoja de Trabajo para listado'!$AB$155:$BA$1048576,MATCH($A774,'Hoja de Trabajo para listado'!$AB$155:$AB$1048576,0),MATCH((CUADRO!O$4&amp;$E774),'Hoja de Trabajo para listado'!$AB$151:$BA$151,0)),0)+IFERROR(INDEX('Hoja de Trabajo para listado'!$BC$155:$CB$1048576,MATCH($A774,'Hoja de Trabajo para listado'!$BC$155:$BC$1048576,0),MATCH((CUADRO!O$4&amp;$E774),'Hoja de Trabajo para listado'!$BC$151:$CB$151,0)),0)+IFERROR(INDEX('Hoja de Trabajo para listado'!$DE$153:$DG$274,MATCH($A774,'Hoja de Trabajo para listado'!$DE$153:$DE$1048576,0),MATCH((CUADRO!O$4&amp;$E774),'Hoja de Trabajo para listado'!$DE$151:$DG$151,0)),0)+IFERROR(INDEX('Hoja de Trabajo para listado'!$CD$155:$DC$1048576,MATCH($A774,'Hoja de Trabajo para listado'!$CD$155:$CD$1048576,0),MATCH((CUADRO!O$4&amp;$E774),'Hoja de Trabajo para listado'!$CD$151:$DC$151,0)),0)</f>
        <v>0</v>
      </c>
      <c r="P774" s="241">
        <f ca="1">+IFERROR(INDEX('Hoja de Trabajo para listado'!$A$155:$Z$1048576,MATCH($A774,'Hoja de Trabajo para listado'!$A$155:$A$1048576,0),MATCH((CUADRO!P$4&amp;$E774),'Hoja de Trabajo para listado'!$A$151:$Z$151,0)),0)+IFERROR(INDEX('Hoja de Trabajo para listado'!$AB$155:$BA$1048576,MATCH($A774,'Hoja de Trabajo para listado'!$AB$155:$AB$1048576,0),MATCH((CUADRO!P$4&amp;$E774),'Hoja de Trabajo para listado'!$AB$151:$BA$151,0)),0)+IFERROR(INDEX('Hoja de Trabajo para listado'!$BC$155:$CB$1048576,MATCH($A774,'Hoja de Trabajo para listado'!$BC$155:$BC$1048576,0),MATCH((CUADRO!P$4&amp;$E774),'Hoja de Trabajo para listado'!$BC$151:$CB$151,0)),0)+IFERROR(INDEX('Hoja de Trabajo para listado'!$DE$153:$DG$274,MATCH($A774,'Hoja de Trabajo para listado'!$DE$153:$DE$1048576,0),MATCH((CUADRO!P$4&amp;$E774),'Hoja de Trabajo para listado'!$DE$151:$DG$151,0)),0)+IFERROR(INDEX('Hoja de Trabajo para listado'!$CD$155:$DC$1048576,MATCH($A774,'Hoja de Trabajo para listado'!$CD$155:$CD$1048576,0),MATCH((CUADRO!P$4&amp;$E774),'Hoja de Trabajo para listado'!$CD$151:$DC$151,0)),0)</f>
        <v>0</v>
      </c>
      <c r="Q774" s="241">
        <f ca="1">+IFERROR(INDEX('Hoja de Trabajo para listado'!$A$155:$Z$1048576,MATCH($A774,'Hoja de Trabajo para listado'!$A$155:$A$1048576,0),MATCH((CUADRO!Q$4&amp;$E774),'Hoja de Trabajo para listado'!$A$151:$Z$151,0)),0)+IFERROR(INDEX('Hoja de Trabajo para listado'!$AB$155:$BA$1048576,MATCH($A774,'Hoja de Trabajo para listado'!$AB$155:$AB$1048576,0),MATCH((CUADRO!Q$4&amp;$E774),'Hoja de Trabajo para listado'!$AB$151:$BA$151,0)),0)+IFERROR(INDEX('Hoja de Trabajo para listado'!$BC$155:$CB$1048576,MATCH($A774,'Hoja de Trabajo para listado'!$BC$155:$BC$1048576,0),MATCH((CUADRO!Q$4&amp;$E774),'Hoja de Trabajo para listado'!$BC$151:$CB$151,0)),0)+IFERROR(INDEX('Hoja de Trabajo para listado'!$DE$153:$DG$274,MATCH($A774,'Hoja de Trabajo para listado'!$DE$153:$DE$1048576,0),MATCH((CUADRO!Q$4&amp;$E774),'Hoja de Trabajo para listado'!$DE$151:$DG$151,0)),0)+IFERROR(INDEX('Hoja de Trabajo para listado'!$CD$155:$DC$1048576,MATCH($A774,'Hoja de Trabajo para listado'!$CD$155:$CD$1048576,0),MATCH((CUADRO!Q$4&amp;$E774),'Hoja de Trabajo para listado'!$CD$151:$DC$151,0)),0)</f>
        <v>0</v>
      </c>
      <c r="R774" s="241">
        <f t="shared" ca="1" si="22"/>
        <v>0</v>
      </c>
      <c r="S774" s="247">
        <f ca="1">+R773+R774</f>
        <v>0</v>
      </c>
      <c r="T774" s="241">
        <f ca="1">+S774</f>
        <v>0</v>
      </c>
      <c r="U774" s="240">
        <f t="shared" si="23"/>
        <v>2</v>
      </c>
    </row>
    <row r="775" spans="1:21" customFormat="1" ht="15" hidden="1" customHeight="1">
      <c r="A775" s="32">
        <v>1405</v>
      </c>
      <c r="B775" s="381">
        <f>+A775</f>
        <v>1405</v>
      </c>
      <c r="C775" s="245" t="str">
        <f>+VLOOKUP(A775,bd_lista!$A$3:$C$592,3,FALSE)</f>
        <v>Gobierno Autónomo Municipal de Santuario de Quillacas</v>
      </c>
      <c r="D775" s="383" t="str">
        <f>+C775</f>
        <v>Gobierno Autónomo Municipal de Santuario de Quillacas</v>
      </c>
      <c r="E775" s="240" t="s">
        <v>683</v>
      </c>
      <c r="F775" s="241">
        <f ca="1">+IFERROR(INDEX('Hoja de Trabajo para listado'!$A$155:$Z$1048576,MATCH($A775,'Hoja de Trabajo para listado'!$A$155:$A$1048576,0),MATCH((CUADRO!F$4&amp;$E775),'Hoja de Trabajo para listado'!$A$151:$Z$151,0)),0)+IFERROR(INDEX('Hoja de Trabajo para listado'!$AB$155:$BA$1048576,MATCH($A775,'Hoja de Trabajo para listado'!$AB$155:$AB$1048576,0),MATCH((CUADRO!F$4&amp;$E775),'Hoja de Trabajo para listado'!$AB$151:$BA$151,0)),0)+IFERROR(INDEX('Hoja de Trabajo para listado'!$BC$155:$CB$1048576,MATCH($A775,'Hoja de Trabajo para listado'!$BC$155:$BC$1048576,0),MATCH((CUADRO!F$4&amp;$E775),'Hoja de Trabajo para listado'!$BC$151:$CB$151,0)),0)+IFERROR(INDEX('Hoja de Trabajo para listado'!$DE$153:$DG$274,MATCH($A775,'Hoja de Trabajo para listado'!$DE$153:$DE$1048576,0),MATCH((CUADRO!F$4&amp;$E775),'Hoja de Trabajo para listado'!$DE$151:$DG$151,0)),0)+IFERROR(INDEX('Hoja de Trabajo para listado'!$CD$155:$DC$1048576,MATCH($A775,'Hoja de Trabajo para listado'!$CD$155:$CD$1048576,0),MATCH((CUADRO!F$4&amp;$E775),'Hoja de Trabajo para listado'!$CD$151:$DC$151,0)),0)</f>
        <v>0</v>
      </c>
      <c r="G775" s="241">
        <f ca="1">+IFERROR(INDEX('Hoja de Trabajo para listado'!$A$155:$Z$1048576,MATCH($A775,'Hoja de Trabajo para listado'!$A$155:$A$1048576,0),MATCH((CUADRO!G$4&amp;$E775),'Hoja de Trabajo para listado'!$A$151:$Z$151,0)),0)+IFERROR(INDEX('Hoja de Trabajo para listado'!$AB$155:$BA$1048576,MATCH($A775,'Hoja de Trabajo para listado'!$AB$155:$AB$1048576,0),MATCH((CUADRO!G$4&amp;$E775),'Hoja de Trabajo para listado'!$AB$151:$BA$151,0)),0)+IFERROR(INDEX('Hoja de Trabajo para listado'!$BC$155:$CB$1048576,MATCH($A775,'Hoja de Trabajo para listado'!$BC$155:$BC$1048576,0),MATCH((CUADRO!G$4&amp;$E775),'Hoja de Trabajo para listado'!$BC$151:$CB$151,0)),0)+IFERROR(INDEX('Hoja de Trabajo para listado'!$DE$153:$DG$274,MATCH($A775,'Hoja de Trabajo para listado'!$DE$153:$DE$1048576,0),MATCH((CUADRO!G$4&amp;$E775),'Hoja de Trabajo para listado'!$DE$151:$DG$151,0)),0)+IFERROR(INDEX('Hoja de Trabajo para listado'!$CD$155:$DC$1048576,MATCH($A775,'Hoja de Trabajo para listado'!$CD$155:$CD$1048576,0),MATCH((CUADRO!G$4&amp;$E775),'Hoja de Trabajo para listado'!$CD$151:$DC$151,0)),0)</f>
        <v>0</v>
      </c>
      <c r="H775" s="241">
        <f ca="1">+IFERROR(INDEX('Hoja de Trabajo para listado'!$A$155:$Z$1048576,MATCH($A775,'Hoja de Trabajo para listado'!$A$155:$A$1048576,0),MATCH((CUADRO!H$4&amp;$E775),'Hoja de Trabajo para listado'!$A$151:$Z$151,0)),0)+IFERROR(INDEX('Hoja de Trabajo para listado'!$AB$155:$BA$1048576,MATCH($A775,'Hoja de Trabajo para listado'!$AB$155:$AB$1048576,0),MATCH((CUADRO!H$4&amp;$E775),'Hoja de Trabajo para listado'!$AB$151:$BA$151,0)),0)+IFERROR(INDEX('Hoja de Trabajo para listado'!$BC$155:$CB$1048576,MATCH($A775,'Hoja de Trabajo para listado'!$BC$155:$BC$1048576,0),MATCH((CUADRO!H$4&amp;$E775),'Hoja de Trabajo para listado'!$BC$151:$CB$151,0)),0)+IFERROR(INDEX('Hoja de Trabajo para listado'!$DE$153:$DG$274,MATCH($A775,'Hoja de Trabajo para listado'!$DE$153:$DE$1048576,0),MATCH((CUADRO!H$4&amp;$E775),'Hoja de Trabajo para listado'!$DE$151:$DG$151,0)),0)+IFERROR(INDEX('Hoja de Trabajo para listado'!$CD$155:$DC$1048576,MATCH($A775,'Hoja de Trabajo para listado'!$CD$155:$CD$1048576,0),MATCH((CUADRO!H$4&amp;$E775),'Hoja de Trabajo para listado'!$CD$151:$DC$151,0)),0)</f>
        <v>0</v>
      </c>
      <c r="I775" s="241">
        <f ca="1">+IFERROR(INDEX('Hoja de Trabajo para listado'!$A$155:$Z$1048576,MATCH($A775,'Hoja de Trabajo para listado'!$A$155:$A$1048576,0),MATCH((CUADRO!I$4&amp;$E775),'Hoja de Trabajo para listado'!$A$151:$Z$151,0)),0)+IFERROR(INDEX('Hoja de Trabajo para listado'!$AB$155:$BA$1048576,MATCH($A775,'Hoja de Trabajo para listado'!$AB$155:$AB$1048576,0),MATCH((CUADRO!I$4&amp;$E775),'Hoja de Trabajo para listado'!$AB$151:$BA$151,0)),0)+IFERROR(INDEX('Hoja de Trabajo para listado'!$BC$155:$CB$1048576,MATCH($A775,'Hoja de Trabajo para listado'!$BC$155:$BC$1048576,0),MATCH((CUADRO!I$4&amp;$E775),'Hoja de Trabajo para listado'!$BC$151:$CB$151,0)),0)+IFERROR(INDEX('Hoja de Trabajo para listado'!$DE$153:$DG$274,MATCH($A775,'Hoja de Trabajo para listado'!$DE$153:$DE$1048576,0),MATCH((CUADRO!I$4&amp;$E775),'Hoja de Trabajo para listado'!$DE$151:$DG$151,0)),0)+IFERROR(INDEX('Hoja de Trabajo para listado'!$CD$155:$DC$1048576,MATCH($A775,'Hoja de Trabajo para listado'!$CD$155:$CD$1048576,0),MATCH((CUADRO!I$4&amp;$E775),'Hoja de Trabajo para listado'!$CD$151:$DC$151,0)),0)</f>
        <v>0</v>
      </c>
      <c r="J775" s="241">
        <f ca="1">+IFERROR(INDEX('Hoja de Trabajo para listado'!$A$155:$Z$1048576,MATCH($A775,'Hoja de Trabajo para listado'!$A$155:$A$1048576,0),MATCH((CUADRO!J$4&amp;$E775),'Hoja de Trabajo para listado'!$A$151:$Z$151,0)),0)+IFERROR(INDEX('Hoja de Trabajo para listado'!$AB$155:$BA$1048576,MATCH($A775,'Hoja de Trabajo para listado'!$AB$155:$AB$1048576,0),MATCH((CUADRO!J$4&amp;$E775),'Hoja de Trabajo para listado'!$AB$151:$BA$151,0)),0)+IFERROR(INDEX('Hoja de Trabajo para listado'!$BC$155:$CB$1048576,MATCH($A775,'Hoja de Trabajo para listado'!$BC$155:$BC$1048576,0),MATCH((CUADRO!J$4&amp;$E775),'Hoja de Trabajo para listado'!$BC$151:$CB$151,0)),0)+IFERROR(INDEX('Hoja de Trabajo para listado'!$DE$153:$DG$274,MATCH($A775,'Hoja de Trabajo para listado'!$DE$153:$DE$1048576,0),MATCH((CUADRO!J$4&amp;$E775),'Hoja de Trabajo para listado'!$DE$151:$DG$151,0)),0)+IFERROR(INDEX('Hoja de Trabajo para listado'!$CD$155:$DC$1048576,MATCH($A775,'Hoja de Trabajo para listado'!$CD$155:$CD$1048576,0),MATCH((CUADRO!J$4&amp;$E775),'Hoja de Trabajo para listado'!$CD$151:$DC$151,0)),0)</f>
        <v>0</v>
      </c>
      <c r="K775" s="241">
        <f ca="1">+IFERROR(INDEX('Hoja de Trabajo para listado'!$A$155:$Z$1048576,MATCH($A775,'Hoja de Trabajo para listado'!$A$155:$A$1048576,0),MATCH((CUADRO!K$4&amp;$E775),'Hoja de Trabajo para listado'!$A$151:$Z$151,0)),0)+IFERROR(INDEX('Hoja de Trabajo para listado'!$AB$155:$BA$1048576,MATCH($A775,'Hoja de Trabajo para listado'!$AB$155:$AB$1048576,0),MATCH((CUADRO!K$4&amp;$E775),'Hoja de Trabajo para listado'!$AB$151:$BA$151,0)),0)+IFERROR(INDEX('Hoja de Trabajo para listado'!$BC$155:$CB$1048576,MATCH($A775,'Hoja de Trabajo para listado'!$BC$155:$BC$1048576,0),MATCH((CUADRO!K$4&amp;$E775),'Hoja de Trabajo para listado'!$BC$151:$CB$151,0)),0)+IFERROR(INDEX('Hoja de Trabajo para listado'!$DE$153:$DG$274,MATCH($A775,'Hoja de Trabajo para listado'!$DE$153:$DE$1048576,0),MATCH((CUADRO!K$4&amp;$E775),'Hoja de Trabajo para listado'!$DE$151:$DG$151,0)),0)+IFERROR(INDEX('Hoja de Trabajo para listado'!$CD$155:$DC$1048576,MATCH($A775,'Hoja de Trabajo para listado'!$CD$155:$CD$1048576,0),MATCH((CUADRO!K$4&amp;$E775),'Hoja de Trabajo para listado'!$CD$151:$DC$151,0)),0)</f>
        <v>0</v>
      </c>
      <c r="L775" s="241">
        <f ca="1">+IFERROR(INDEX('Hoja de Trabajo para listado'!$A$155:$Z$1048576,MATCH($A775,'Hoja de Trabajo para listado'!$A$155:$A$1048576,0),MATCH((CUADRO!L$4&amp;$E775),'Hoja de Trabajo para listado'!$A$151:$Z$151,0)),0)+IFERROR(INDEX('Hoja de Trabajo para listado'!$AB$155:$BA$1048576,MATCH($A775,'Hoja de Trabajo para listado'!$AB$155:$AB$1048576,0),MATCH((CUADRO!L$4&amp;$E775),'Hoja de Trabajo para listado'!$AB$151:$BA$151,0)),0)+IFERROR(INDEX('Hoja de Trabajo para listado'!$BC$155:$CB$1048576,MATCH($A775,'Hoja de Trabajo para listado'!$BC$155:$BC$1048576,0),MATCH((CUADRO!L$4&amp;$E775),'Hoja de Trabajo para listado'!$BC$151:$CB$151,0)),0)+IFERROR(INDEX('Hoja de Trabajo para listado'!$DE$153:$DG$274,MATCH($A775,'Hoja de Trabajo para listado'!$DE$153:$DE$1048576,0),MATCH((CUADRO!L$4&amp;$E775),'Hoja de Trabajo para listado'!$DE$151:$DG$151,0)),0)+IFERROR(INDEX('Hoja de Trabajo para listado'!$CD$155:$DC$1048576,MATCH($A775,'Hoja de Trabajo para listado'!$CD$155:$CD$1048576,0),MATCH((CUADRO!L$4&amp;$E775),'Hoja de Trabajo para listado'!$CD$151:$DC$151,0)),0)</f>
        <v>0</v>
      </c>
      <c r="M775" s="241">
        <f ca="1">+IFERROR(INDEX('Hoja de Trabajo para listado'!$A$155:$Z$1048576,MATCH($A775,'Hoja de Trabajo para listado'!$A$155:$A$1048576,0),MATCH((CUADRO!M$4&amp;$E775),'Hoja de Trabajo para listado'!$A$151:$Z$151,0)),0)+IFERROR(INDEX('Hoja de Trabajo para listado'!$AB$155:$BA$1048576,MATCH($A775,'Hoja de Trabajo para listado'!$AB$155:$AB$1048576,0),MATCH((CUADRO!M$4&amp;$E775),'Hoja de Trabajo para listado'!$AB$151:$BA$151,0)),0)+IFERROR(INDEX('Hoja de Trabajo para listado'!$BC$155:$CB$1048576,MATCH($A775,'Hoja de Trabajo para listado'!$BC$155:$BC$1048576,0),MATCH((CUADRO!M$4&amp;$E775),'Hoja de Trabajo para listado'!$BC$151:$CB$151,0)),0)+IFERROR(INDEX('Hoja de Trabajo para listado'!$DE$153:$DG$274,MATCH($A775,'Hoja de Trabajo para listado'!$DE$153:$DE$1048576,0),MATCH((CUADRO!M$4&amp;$E775),'Hoja de Trabajo para listado'!$DE$151:$DG$151,0)),0)+IFERROR(INDEX('Hoja de Trabajo para listado'!$CD$155:$DC$1048576,MATCH($A775,'Hoja de Trabajo para listado'!$CD$155:$CD$1048576,0),MATCH((CUADRO!M$4&amp;$E775),'Hoja de Trabajo para listado'!$CD$151:$DC$151,0)),0)</f>
        <v>0</v>
      </c>
      <c r="N775" s="241">
        <f ca="1">+IFERROR(INDEX('Hoja de Trabajo para listado'!$A$155:$Z$1048576,MATCH($A775,'Hoja de Trabajo para listado'!$A$155:$A$1048576,0),MATCH((CUADRO!N$4&amp;$E775),'Hoja de Trabajo para listado'!$A$151:$Z$151,0)),0)+IFERROR(INDEX('Hoja de Trabajo para listado'!$AB$155:$BA$1048576,MATCH($A775,'Hoja de Trabajo para listado'!$AB$155:$AB$1048576,0),MATCH((CUADRO!N$4&amp;$E775),'Hoja de Trabajo para listado'!$AB$151:$BA$151,0)),0)+IFERROR(INDEX('Hoja de Trabajo para listado'!$BC$155:$CB$1048576,MATCH($A775,'Hoja de Trabajo para listado'!$BC$155:$BC$1048576,0),MATCH((CUADRO!N$4&amp;$E775),'Hoja de Trabajo para listado'!$BC$151:$CB$151,0)),0)+IFERROR(INDEX('Hoja de Trabajo para listado'!$DE$153:$DG$274,MATCH($A775,'Hoja de Trabajo para listado'!$DE$153:$DE$1048576,0),MATCH((CUADRO!N$4&amp;$E775),'Hoja de Trabajo para listado'!$DE$151:$DG$151,0)),0)+IFERROR(INDEX('Hoja de Trabajo para listado'!$CD$155:$DC$1048576,MATCH($A775,'Hoja de Trabajo para listado'!$CD$155:$CD$1048576,0),MATCH((CUADRO!N$4&amp;$E775),'Hoja de Trabajo para listado'!$CD$151:$DC$151,0)),0)</f>
        <v>0</v>
      </c>
      <c r="O775" s="241">
        <f ca="1">+IFERROR(INDEX('Hoja de Trabajo para listado'!$A$155:$Z$1048576,MATCH($A775,'Hoja de Trabajo para listado'!$A$155:$A$1048576,0),MATCH((CUADRO!O$4&amp;$E775),'Hoja de Trabajo para listado'!$A$151:$Z$151,0)),0)+IFERROR(INDEX('Hoja de Trabajo para listado'!$AB$155:$BA$1048576,MATCH($A775,'Hoja de Trabajo para listado'!$AB$155:$AB$1048576,0),MATCH((CUADRO!O$4&amp;$E775),'Hoja de Trabajo para listado'!$AB$151:$BA$151,0)),0)+IFERROR(INDEX('Hoja de Trabajo para listado'!$BC$155:$CB$1048576,MATCH($A775,'Hoja de Trabajo para listado'!$BC$155:$BC$1048576,0),MATCH((CUADRO!O$4&amp;$E775),'Hoja de Trabajo para listado'!$BC$151:$CB$151,0)),0)+IFERROR(INDEX('Hoja de Trabajo para listado'!$DE$153:$DG$274,MATCH($A775,'Hoja de Trabajo para listado'!$DE$153:$DE$1048576,0),MATCH((CUADRO!O$4&amp;$E775),'Hoja de Trabajo para listado'!$DE$151:$DG$151,0)),0)+IFERROR(INDEX('Hoja de Trabajo para listado'!$CD$155:$DC$1048576,MATCH($A775,'Hoja de Trabajo para listado'!$CD$155:$CD$1048576,0),MATCH((CUADRO!O$4&amp;$E775),'Hoja de Trabajo para listado'!$CD$151:$DC$151,0)),0)</f>
        <v>0</v>
      </c>
      <c r="P775" s="241">
        <f ca="1">+IFERROR(INDEX('Hoja de Trabajo para listado'!$A$155:$Z$1048576,MATCH($A775,'Hoja de Trabajo para listado'!$A$155:$A$1048576,0),MATCH((CUADRO!P$4&amp;$E775),'Hoja de Trabajo para listado'!$A$151:$Z$151,0)),0)+IFERROR(INDEX('Hoja de Trabajo para listado'!$AB$155:$BA$1048576,MATCH($A775,'Hoja de Trabajo para listado'!$AB$155:$AB$1048576,0),MATCH((CUADRO!P$4&amp;$E775),'Hoja de Trabajo para listado'!$AB$151:$BA$151,0)),0)+IFERROR(INDEX('Hoja de Trabajo para listado'!$BC$155:$CB$1048576,MATCH($A775,'Hoja de Trabajo para listado'!$BC$155:$BC$1048576,0),MATCH((CUADRO!P$4&amp;$E775),'Hoja de Trabajo para listado'!$BC$151:$CB$151,0)),0)+IFERROR(INDEX('Hoja de Trabajo para listado'!$DE$153:$DG$274,MATCH($A775,'Hoja de Trabajo para listado'!$DE$153:$DE$1048576,0),MATCH((CUADRO!P$4&amp;$E775),'Hoja de Trabajo para listado'!$DE$151:$DG$151,0)),0)+IFERROR(INDEX('Hoja de Trabajo para listado'!$CD$155:$DC$1048576,MATCH($A775,'Hoja de Trabajo para listado'!$CD$155:$CD$1048576,0),MATCH((CUADRO!P$4&amp;$E775),'Hoja de Trabajo para listado'!$CD$151:$DC$151,0)),0)</f>
        <v>0</v>
      </c>
      <c r="Q775" s="241">
        <f ca="1">+IFERROR(INDEX('Hoja de Trabajo para listado'!$A$155:$Z$1048576,MATCH($A775,'Hoja de Trabajo para listado'!$A$155:$A$1048576,0),MATCH((CUADRO!Q$4&amp;$E775),'Hoja de Trabajo para listado'!$A$151:$Z$151,0)),0)+IFERROR(INDEX('Hoja de Trabajo para listado'!$AB$155:$BA$1048576,MATCH($A775,'Hoja de Trabajo para listado'!$AB$155:$AB$1048576,0),MATCH((CUADRO!Q$4&amp;$E775),'Hoja de Trabajo para listado'!$AB$151:$BA$151,0)),0)+IFERROR(INDEX('Hoja de Trabajo para listado'!$BC$155:$CB$1048576,MATCH($A775,'Hoja de Trabajo para listado'!$BC$155:$BC$1048576,0),MATCH((CUADRO!Q$4&amp;$E775),'Hoja de Trabajo para listado'!$BC$151:$CB$151,0)),0)+IFERROR(INDEX('Hoja de Trabajo para listado'!$DE$153:$DG$274,MATCH($A775,'Hoja de Trabajo para listado'!$DE$153:$DE$1048576,0),MATCH((CUADRO!Q$4&amp;$E775),'Hoja de Trabajo para listado'!$DE$151:$DG$151,0)),0)+IFERROR(INDEX('Hoja de Trabajo para listado'!$CD$155:$DC$1048576,MATCH($A775,'Hoja de Trabajo para listado'!$CD$155:$CD$1048576,0),MATCH((CUADRO!Q$4&amp;$E775),'Hoja de Trabajo para listado'!$CD$151:$DC$151,0)),0)</f>
        <v>0</v>
      </c>
      <c r="R775" s="241">
        <f t="shared" ca="1" si="22"/>
        <v>0</v>
      </c>
      <c r="S775" s="247"/>
      <c r="T775" s="241">
        <f ca="1">+T776</f>
        <v>0</v>
      </c>
      <c r="U775" s="240">
        <f t="shared" si="23"/>
        <v>1</v>
      </c>
    </row>
    <row r="776" spans="1:21" customFormat="1" ht="15" hidden="1" customHeight="1">
      <c r="A776" s="32">
        <v>1405</v>
      </c>
      <c r="B776" s="382"/>
      <c r="C776" s="245" t="str">
        <f>+VLOOKUP(A776,bd_lista!$A$3:$C$592,3,FALSE)</f>
        <v>Gobierno Autónomo Municipal de Santuario de Quillacas</v>
      </c>
      <c r="D776" s="384"/>
      <c r="E776" s="242" t="s">
        <v>684</v>
      </c>
      <c r="F776" s="241">
        <f ca="1">+IFERROR(INDEX('Hoja de Trabajo para listado'!$A$155:$Z$1048576,MATCH($A776,'Hoja de Trabajo para listado'!$A$155:$A$1048576,0),MATCH((CUADRO!F$4&amp;$E776),'Hoja de Trabajo para listado'!$A$151:$Z$151,0)),0)+IFERROR(INDEX('Hoja de Trabajo para listado'!$AB$155:$BA$1048576,MATCH($A776,'Hoja de Trabajo para listado'!$AB$155:$AB$1048576,0),MATCH((CUADRO!F$4&amp;$E776),'Hoja de Trabajo para listado'!$AB$151:$BA$151,0)),0)+IFERROR(INDEX('Hoja de Trabajo para listado'!$BC$155:$CB$1048576,MATCH($A776,'Hoja de Trabajo para listado'!$BC$155:$BC$1048576,0),MATCH((CUADRO!F$4&amp;$E776),'Hoja de Trabajo para listado'!$BC$151:$CB$151,0)),0)+IFERROR(INDEX('Hoja de Trabajo para listado'!$DE$153:$DG$274,MATCH($A776,'Hoja de Trabajo para listado'!$DE$153:$DE$1048576,0),MATCH((CUADRO!F$4&amp;$E776),'Hoja de Trabajo para listado'!$DE$151:$DG$151,0)),0)+IFERROR(INDEX('Hoja de Trabajo para listado'!$CD$155:$DC$1048576,MATCH($A776,'Hoja de Trabajo para listado'!$CD$155:$CD$1048576,0),MATCH((CUADRO!F$4&amp;$E776),'Hoja de Trabajo para listado'!$CD$151:$DC$151,0)),0)</f>
        <v>0</v>
      </c>
      <c r="G776" s="241">
        <f ca="1">+IFERROR(INDEX('Hoja de Trabajo para listado'!$A$155:$Z$1048576,MATCH($A776,'Hoja de Trabajo para listado'!$A$155:$A$1048576,0),MATCH((CUADRO!G$4&amp;$E776),'Hoja de Trabajo para listado'!$A$151:$Z$151,0)),0)+IFERROR(INDEX('Hoja de Trabajo para listado'!$AB$155:$BA$1048576,MATCH($A776,'Hoja de Trabajo para listado'!$AB$155:$AB$1048576,0),MATCH((CUADRO!G$4&amp;$E776),'Hoja de Trabajo para listado'!$AB$151:$BA$151,0)),0)+IFERROR(INDEX('Hoja de Trabajo para listado'!$BC$155:$CB$1048576,MATCH($A776,'Hoja de Trabajo para listado'!$BC$155:$BC$1048576,0),MATCH((CUADRO!G$4&amp;$E776),'Hoja de Trabajo para listado'!$BC$151:$CB$151,0)),0)+IFERROR(INDEX('Hoja de Trabajo para listado'!$DE$153:$DG$274,MATCH($A776,'Hoja de Trabajo para listado'!$DE$153:$DE$1048576,0),MATCH((CUADRO!G$4&amp;$E776),'Hoja de Trabajo para listado'!$DE$151:$DG$151,0)),0)+IFERROR(INDEX('Hoja de Trabajo para listado'!$CD$155:$DC$1048576,MATCH($A776,'Hoja de Trabajo para listado'!$CD$155:$CD$1048576,0),MATCH((CUADRO!G$4&amp;$E776),'Hoja de Trabajo para listado'!$CD$151:$DC$151,0)),0)</f>
        <v>0</v>
      </c>
      <c r="H776" s="241">
        <f ca="1">+IFERROR(INDEX('Hoja de Trabajo para listado'!$A$155:$Z$1048576,MATCH($A776,'Hoja de Trabajo para listado'!$A$155:$A$1048576,0),MATCH((CUADRO!H$4&amp;$E776),'Hoja de Trabajo para listado'!$A$151:$Z$151,0)),0)+IFERROR(INDEX('Hoja de Trabajo para listado'!$AB$155:$BA$1048576,MATCH($A776,'Hoja de Trabajo para listado'!$AB$155:$AB$1048576,0),MATCH((CUADRO!H$4&amp;$E776),'Hoja de Trabajo para listado'!$AB$151:$BA$151,0)),0)+IFERROR(INDEX('Hoja de Trabajo para listado'!$BC$155:$CB$1048576,MATCH($A776,'Hoja de Trabajo para listado'!$BC$155:$BC$1048576,0),MATCH((CUADRO!H$4&amp;$E776),'Hoja de Trabajo para listado'!$BC$151:$CB$151,0)),0)+IFERROR(INDEX('Hoja de Trabajo para listado'!$DE$153:$DG$274,MATCH($A776,'Hoja de Trabajo para listado'!$DE$153:$DE$1048576,0),MATCH((CUADRO!H$4&amp;$E776),'Hoja de Trabajo para listado'!$DE$151:$DG$151,0)),0)+IFERROR(INDEX('Hoja de Trabajo para listado'!$CD$155:$DC$1048576,MATCH($A776,'Hoja de Trabajo para listado'!$CD$155:$CD$1048576,0),MATCH((CUADRO!H$4&amp;$E776),'Hoja de Trabajo para listado'!$CD$151:$DC$151,0)),0)</f>
        <v>0</v>
      </c>
      <c r="I776" s="241">
        <f ca="1">+IFERROR(INDEX('Hoja de Trabajo para listado'!$A$155:$Z$1048576,MATCH($A776,'Hoja de Trabajo para listado'!$A$155:$A$1048576,0),MATCH((CUADRO!I$4&amp;$E776),'Hoja de Trabajo para listado'!$A$151:$Z$151,0)),0)+IFERROR(INDEX('Hoja de Trabajo para listado'!$AB$155:$BA$1048576,MATCH($A776,'Hoja de Trabajo para listado'!$AB$155:$AB$1048576,0),MATCH((CUADRO!I$4&amp;$E776),'Hoja de Trabajo para listado'!$AB$151:$BA$151,0)),0)+IFERROR(INDEX('Hoja de Trabajo para listado'!$BC$155:$CB$1048576,MATCH($A776,'Hoja de Trabajo para listado'!$BC$155:$BC$1048576,0),MATCH((CUADRO!I$4&amp;$E776),'Hoja de Trabajo para listado'!$BC$151:$CB$151,0)),0)+IFERROR(INDEX('Hoja de Trabajo para listado'!$DE$153:$DG$274,MATCH($A776,'Hoja de Trabajo para listado'!$DE$153:$DE$1048576,0),MATCH((CUADRO!I$4&amp;$E776),'Hoja de Trabajo para listado'!$DE$151:$DG$151,0)),0)+IFERROR(INDEX('Hoja de Trabajo para listado'!$CD$155:$DC$1048576,MATCH($A776,'Hoja de Trabajo para listado'!$CD$155:$CD$1048576,0),MATCH((CUADRO!I$4&amp;$E776),'Hoja de Trabajo para listado'!$CD$151:$DC$151,0)),0)</f>
        <v>0</v>
      </c>
      <c r="J776" s="241">
        <f ca="1">+IFERROR(INDEX('Hoja de Trabajo para listado'!$A$155:$Z$1048576,MATCH($A776,'Hoja de Trabajo para listado'!$A$155:$A$1048576,0),MATCH((CUADRO!J$4&amp;$E776),'Hoja de Trabajo para listado'!$A$151:$Z$151,0)),0)+IFERROR(INDEX('Hoja de Trabajo para listado'!$AB$155:$BA$1048576,MATCH($A776,'Hoja de Trabajo para listado'!$AB$155:$AB$1048576,0),MATCH((CUADRO!J$4&amp;$E776),'Hoja de Trabajo para listado'!$AB$151:$BA$151,0)),0)+IFERROR(INDEX('Hoja de Trabajo para listado'!$BC$155:$CB$1048576,MATCH($A776,'Hoja de Trabajo para listado'!$BC$155:$BC$1048576,0),MATCH((CUADRO!J$4&amp;$E776),'Hoja de Trabajo para listado'!$BC$151:$CB$151,0)),0)+IFERROR(INDEX('Hoja de Trabajo para listado'!$DE$153:$DG$274,MATCH($A776,'Hoja de Trabajo para listado'!$DE$153:$DE$1048576,0),MATCH((CUADRO!J$4&amp;$E776),'Hoja de Trabajo para listado'!$DE$151:$DG$151,0)),0)+IFERROR(INDEX('Hoja de Trabajo para listado'!$CD$155:$DC$1048576,MATCH($A776,'Hoja de Trabajo para listado'!$CD$155:$CD$1048576,0),MATCH((CUADRO!J$4&amp;$E776),'Hoja de Trabajo para listado'!$CD$151:$DC$151,0)),0)</f>
        <v>0</v>
      </c>
      <c r="K776" s="241">
        <f ca="1">+IFERROR(INDEX('Hoja de Trabajo para listado'!$A$155:$Z$1048576,MATCH($A776,'Hoja de Trabajo para listado'!$A$155:$A$1048576,0),MATCH((CUADRO!K$4&amp;$E776),'Hoja de Trabajo para listado'!$A$151:$Z$151,0)),0)+IFERROR(INDEX('Hoja de Trabajo para listado'!$AB$155:$BA$1048576,MATCH($A776,'Hoja de Trabajo para listado'!$AB$155:$AB$1048576,0),MATCH((CUADRO!K$4&amp;$E776),'Hoja de Trabajo para listado'!$AB$151:$BA$151,0)),0)+IFERROR(INDEX('Hoja de Trabajo para listado'!$BC$155:$CB$1048576,MATCH($A776,'Hoja de Trabajo para listado'!$BC$155:$BC$1048576,0),MATCH((CUADRO!K$4&amp;$E776),'Hoja de Trabajo para listado'!$BC$151:$CB$151,0)),0)+IFERROR(INDEX('Hoja de Trabajo para listado'!$DE$153:$DG$274,MATCH($A776,'Hoja de Trabajo para listado'!$DE$153:$DE$1048576,0),MATCH((CUADRO!K$4&amp;$E776),'Hoja de Trabajo para listado'!$DE$151:$DG$151,0)),0)+IFERROR(INDEX('Hoja de Trabajo para listado'!$CD$155:$DC$1048576,MATCH($A776,'Hoja de Trabajo para listado'!$CD$155:$CD$1048576,0),MATCH((CUADRO!K$4&amp;$E776),'Hoja de Trabajo para listado'!$CD$151:$DC$151,0)),0)</f>
        <v>0</v>
      </c>
      <c r="L776" s="241">
        <f ca="1">+IFERROR(INDEX('Hoja de Trabajo para listado'!$A$155:$Z$1048576,MATCH($A776,'Hoja de Trabajo para listado'!$A$155:$A$1048576,0),MATCH((CUADRO!L$4&amp;$E776),'Hoja de Trabajo para listado'!$A$151:$Z$151,0)),0)+IFERROR(INDEX('Hoja de Trabajo para listado'!$AB$155:$BA$1048576,MATCH($A776,'Hoja de Trabajo para listado'!$AB$155:$AB$1048576,0),MATCH((CUADRO!L$4&amp;$E776),'Hoja de Trabajo para listado'!$AB$151:$BA$151,0)),0)+IFERROR(INDEX('Hoja de Trabajo para listado'!$BC$155:$CB$1048576,MATCH($A776,'Hoja de Trabajo para listado'!$BC$155:$BC$1048576,0),MATCH((CUADRO!L$4&amp;$E776),'Hoja de Trabajo para listado'!$BC$151:$CB$151,0)),0)+IFERROR(INDEX('Hoja de Trabajo para listado'!$DE$153:$DG$274,MATCH($A776,'Hoja de Trabajo para listado'!$DE$153:$DE$1048576,0),MATCH((CUADRO!L$4&amp;$E776),'Hoja de Trabajo para listado'!$DE$151:$DG$151,0)),0)+IFERROR(INDEX('Hoja de Trabajo para listado'!$CD$155:$DC$1048576,MATCH($A776,'Hoja de Trabajo para listado'!$CD$155:$CD$1048576,0),MATCH((CUADRO!L$4&amp;$E776),'Hoja de Trabajo para listado'!$CD$151:$DC$151,0)),0)</f>
        <v>0</v>
      </c>
      <c r="M776" s="241">
        <f ca="1">+IFERROR(INDEX('Hoja de Trabajo para listado'!$A$155:$Z$1048576,MATCH($A776,'Hoja de Trabajo para listado'!$A$155:$A$1048576,0),MATCH((CUADRO!M$4&amp;$E776),'Hoja de Trabajo para listado'!$A$151:$Z$151,0)),0)+IFERROR(INDEX('Hoja de Trabajo para listado'!$AB$155:$BA$1048576,MATCH($A776,'Hoja de Trabajo para listado'!$AB$155:$AB$1048576,0),MATCH((CUADRO!M$4&amp;$E776),'Hoja de Trabajo para listado'!$AB$151:$BA$151,0)),0)+IFERROR(INDEX('Hoja de Trabajo para listado'!$BC$155:$CB$1048576,MATCH($A776,'Hoja de Trabajo para listado'!$BC$155:$BC$1048576,0),MATCH((CUADRO!M$4&amp;$E776),'Hoja de Trabajo para listado'!$BC$151:$CB$151,0)),0)+IFERROR(INDEX('Hoja de Trabajo para listado'!$DE$153:$DG$274,MATCH($A776,'Hoja de Trabajo para listado'!$DE$153:$DE$1048576,0),MATCH((CUADRO!M$4&amp;$E776),'Hoja de Trabajo para listado'!$DE$151:$DG$151,0)),0)+IFERROR(INDEX('Hoja de Trabajo para listado'!$CD$155:$DC$1048576,MATCH($A776,'Hoja de Trabajo para listado'!$CD$155:$CD$1048576,0),MATCH((CUADRO!M$4&amp;$E776),'Hoja de Trabajo para listado'!$CD$151:$DC$151,0)),0)</f>
        <v>0</v>
      </c>
      <c r="N776" s="241">
        <f ca="1">+IFERROR(INDEX('Hoja de Trabajo para listado'!$A$155:$Z$1048576,MATCH($A776,'Hoja de Trabajo para listado'!$A$155:$A$1048576,0),MATCH((CUADRO!N$4&amp;$E776),'Hoja de Trabajo para listado'!$A$151:$Z$151,0)),0)+IFERROR(INDEX('Hoja de Trabajo para listado'!$AB$155:$BA$1048576,MATCH($A776,'Hoja de Trabajo para listado'!$AB$155:$AB$1048576,0),MATCH((CUADRO!N$4&amp;$E776),'Hoja de Trabajo para listado'!$AB$151:$BA$151,0)),0)+IFERROR(INDEX('Hoja de Trabajo para listado'!$BC$155:$CB$1048576,MATCH($A776,'Hoja de Trabajo para listado'!$BC$155:$BC$1048576,0),MATCH((CUADRO!N$4&amp;$E776),'Hoja de Trabajo para listado'!$BC$151:$CB$151,0)),0)+IFERROR(INDEX('Hoja de Trabajo para listado'!$DE$153:$DG$274,MATCH($A776,'Hoja de Trabajo para listado'!$DE$153:$DE$1048576,0),MATCH((CUADRO!N$4&amp;$E776),'Hoja de Trabajo para listado'!$DE$151:$DG$151,0)),0)+IFERROR(INDEX('Hoja de Trabajo para listado'!$CD$155:$DC$1048576,MATCH($A776,'Hoja de Trabajo para listado'!$CD$155:$CD$1048576,0),MATCH((CUADRO!N$4&amp;$E776),'Hoja de Trabajo para listado'!$CD$151:$DC$151,0)),0)</f>
        <v>0</v>
      </c>
      <c r="O776" s="241">
        <f ca="1">+IFERROR(INDEX('Hoja de Trabajo para listado'!$A$155:$Z$1048576,MATCH($A776,'Hoja de Trabajo para listado'!$A$155:$A$1048576,0),MATCH((CUADRO!O$4&amp;$E776),'Hoja de Trabajo para listado'!$A$151:$Z$151,0)),0)+IFERROR(INDEX('Hoja de Trabajo para listado'!$AB$155:$BA$1048576,MATCH($A776,'Hoja de Trabajo para listado'!$AB$155:$AB$1048576,0),MATCH((CUADRO!O$4&amp;$E776),'Hoja de Trabajo para listado'!$AB$151:$BA$151,0)),0)+IFERROR(INDEX('Hoja de Trabajo para listado'!$BC$155:$CB$1048576,MATCH($A776,'Hoja de Trabajo para listado'!$BC$155:$BC$1048576,0),MATCH((CUADRO!O$4&amp;$E776),'Hoja de Trabajo para listado'!$BC$151:$CB$151,0)),0)+IFERROR(INDEX('Hoja de Trabajo para listado'!$DE$153:$DG$274,MATCH($A776,'Hoja de Trabajo para listado'!$DE$153:$DE$1048576,0),MATCH((CUADRO!O$4&amp;$E776),'Hoja de Trabajo para listado'!$DE$151:$DG$151,0)),0)+IFERROR(INDEX('Hoja de Trabajo para listado'!$CD$155:$DC$1048576,MATCH($A776,'Hoja de Trabajo para listado'!$CD$155:$CD$1048576,0),MATCH((CUADRO!O$4&amp;$E776),'Hoja de Trabajo para listado'!$CD$151:$DC$151,0)),0)</f>
        <v>0</v>
      </c>
      <c r="P776" s="241">
        <f ca="1">+IFERROR(INDEX('Hoja de Trabajo para listado'!$A$155:$Z$1048576,MATCH($A776,'Hoja de Trabajo para listado'!$A$155:$A$1048576,0),MATCH((CUADRO!P$4&amp;$E776),'Hoja de Trabajo para listado'!$A$151:$Z$151,0)),0)+IFERROR(INDEX('Hoja de Trabajo para listado'!$AB$155:$BA$1048576,MATCH($A776,'Hoja de Trabajo para listado'!$AB$155:$AB$1048576,0),MATCH((CUADRO!P$4&amp;$E776),'Hoja de Trabajo para listado'!$AB$151:$BA$151,0)),0)+IFERROR(INDEX('Hoja de Trabajo para listado'!$BC$155:$CB$1048576,MATCH($A776,'Hoja de Trabajo para listado'!$BC$155:$BC$1048576,0),MATCH((CUADRO!P$4&amp;$E776),'Hoja de Trabajo para listado'!$BC$151:$CB$151,0)),0)+IFERROR(INDEX('Hoja de Trabajo para listado'!$DE$153:$DG$274,MATCH($A776,'Hoja de Trabajo para listado'!$DE$153:$DE$1048576,0),MATCH((CUADRO!P$4&amp;$E776),'Hoja de Trabajo para listado'!$DE$151:$DG$151,0)),0)+IFERROR(INDEX('Hoja de Trabajo para listado'!$CD$155:$DC$1048576,MATCH($A776,'Hoja de Trabajo para listado'!$CD$155:$CD$1048576,0),MATCH((CUADRO!P$4&amp;$E776),'Hoja de Trabajo para listado'!$CD$151:$DC$151,0)),0)</f>
        <v>0</v>
      </c>
      <c r="Q776" s="241">
        <f ca="1">+IFERROR(INDEX('Hoja de Trabajo para listado'!$A$155:$Z$1048576,MATCH($A776,'Hoja de Trabajo para listado'!$A$155:$A$1048576,0),MATCH((CUADRO!Q$4&amp;$E776),'Hoja de Trabajo para listado'!$A$151:$Z$151,0)),0)+IFERROR(INDEX('Hoja de Trabajo para listado'!$AB$155:$BA$1048576,MATCH($A776,'Hoja de Trabajo para listado'!$AB$155:$AB$1048576,0),MATCH((CUADRO!Q$4&amp;$E776),'Hoja de Trabajo para listado'!$AB$151:$BA$151,0)),0)+IFERROR(INDEX('Hoja de Trabajo para listado'!$BC$155:$CB$1048576,MATCH($A776,'Hoja de Trabajo para listado'!$BC$155:$BC$1048576,0),MATCH((CUADRO!Q$4&amp;$E776),'Hoja de Trabajo para listado'!$BC$151:$CB$151,0)),0)+IFERROR(INDEX('Hoja de Trabajo para listado'!$DE$153:$DG$274,MATCH($A776,'Hoja de Trabajo para listado'!$DE$153:$DE$1048576,0),MATCH((CUADRO!Q$4&amp;$E776),'Hoja de Trabajo para listado'!$DE$151:$DG$151,0)),0)+IFERROR(INDEX('Hoja de Trabajo para listado'!$CD$155:$DC$1048576,MATCH($A776,'Hoja de Trabajo para listado'!$CD$155:$CD$1048576,0),MATCH((CUADRO!Q$4&amp;$E776),'Hoja de Trabajo para listado'!$CD$151:$DC$151,0)),0)</f>
        <v>0</v>
      </c>
      <c r="R776" s="241">
        <f t="shared" ca="1" si="22"/>
        <v>0</v>
      </c>
      <c r="S776" s="247">
        <f ca="1">+R775+R776</f>
        <v>0</v>
      </c>
      <c r="T776" s="241">
        <f ca="1">+S776</f>
        <v>0</v>
      </c>
      <c r="U776" s="240">
        <f t="shared" si="23"/>
        <v>2</v>
      </c>
    </row>
    <row r="777" spans="1:21" customFormat="1" ht="15" hidden="1" customHeight="1">
      <c r="A777" s="32">
        <v>1406</v>
      </c>
      <c r="B777" s="381">
        <f>+A777</f>
        <v>1406</v>
      </c>
      <c r="C777" s="245" t="str">
        <f>+VLOOKUP(A777,bd_lista!$A$3:$C$592,3,FALSE)</f>
        <v>Gobierno Autónomo Municipal de Huanuni</v>
      </c>
      <c r="D777" s="383" t="str">
        <f>+C777</f>
        <v>Gobierno Autónomo Municipal de Huanuni</v>
      </c>
      <c r="E777" s="240" t="s">
        <v>683</v>
      </c>
      <c r="F777" s="241">
        <f ca="1">+IFERROR(INDEX('Hoja de Trabajo para listado'!$A$155:$Z$1048576,MATCH($A777,'Hoja de Trabajo para listado'!$A$155:$A$1048576,0),MATCH((CUADRO!F$4&amp;$E777),'Hoja de Trabajo para listado'!$A$151:$Z$151,0)),0)+IFERROR(INDEX('Hoja de Trabajo para listado'!$AB$155:$BA$1048576,MATCH($A777,'Hoja de Trabajo para listado'!$AB$155:$AB$1048576,0),MATCH((CUADRO!F$4&amp;$E777),'Hoja de Trabajo para listado'!$AB$151:$BA$151,0)),0)+IFERROR(INDEX('Hoja de Trabajo para listado'!$BC$155:$CB$1048576,MATCH($A777,'Hoja de Trabajo para listado'!$BC$155:$BC$1048576,0),MATCH((CUADRO!F$4&amp;$E777),'Hoja de Trabajo para listado'!$BC$151:$CB$151,0)),0)+IFERROR(INDEX('Hoja de Trabajo para listado'!$DE$153:$DG$274,MATCH($A777,'Hoja de Trabajo para listado'!$DE$153:$DE$1048576,0),MATCH((CUADRO!F$4&amp;$E777),'Hoja de Trabajo para listado'!$DE$151:$DG$151,0)),0)+IFERROR(INDEX('Hoja de Trabajo para listado'!$CD$155:$DC$1048576,MATCH($A777,'Hoja de Trabajo para listado'!$CD$155:$CD$1048576,0),MATCH((CUADRO!F$4&amp;$E777),'Hoja de Trabajo para listado'!$CD$151:$DC$151,0)),0)</f>
        <v>0</v>
      </c>
      <c r="G777" s="241">
        <f ca="1">+IFERROR(INDEX('Hoja de Trabajo para listado'!$A$155:$Z$1048576,MATCH($A777,'Hoja de Trabajo para listado'!$A$155:$A$1048576,0),MATCH((CUADRO!G$4&amp;$E777),'Hoja de Trabajo para listado'!$A$151:$Z$151,0)),0)+IFERROR(INDEX('Hoja de Trabajo para listado'!$AB$155:$BA$1048576,MATCH($A777,'Hoja de Trabajo para listado'!$AB$155:$AB$1048576,0),MATCH((CUADRO!G$4&amp;$E777),'Hoja de Trabajo para listado'!$AB$151:$BA$151,0)),0)+IFERROR(INDEX('Hoja de Trabajo para listado'!$BC$155:$CB$1048576,MATCH($A777,'Hoja de Trabajo para listado'!$BC$155:$BC$1048576,0),MATCH((CUADRO!G$4&amp;$E777),'Hoja de Trabajo para listado'!$BC$151:$CB$151,0)),0)+IFERROR(INDEX('Hoja de Trabajo para listado'!$DE$153:$DG$274,MATCH($A777,'Hoja de Trabajo para listado'!$DE$153:$DE$1048576,0),MATCH((CUADRO!G$4&amp;$E777),'Hoja de Trabajo para listado'!$DE$151:$DG$151,0)),0)+IFERROR(INDEX('Hoja de Trabajo para listado'!$CD$155:$DC$1048576,MATCH($A777,'Hoja de Trabajo para listado'!$CD$155:$CD$1048576,0),MATCH((CUADRO!G$4&amp;$E777),'Hoja de Trabajo para listado'!$CD$151:$DC$151,0)),0)</f>
        <v>0</v>
      </c>
      <c r="H777" s="241">
        <f ca="1">+IFERROR(INDEX('Hoja de Trabajo para listado'!$A$155:$Z$1048576,MATCH($A777,'Hoja de Trabajo para listado'!$A$155:$A$1048576,0),MATCH((CUADRO!H$4&amp;$E777),'Hoja de Trabajo para listado'!$A$151:$Z$151,0)),0)+IFERROR(INDEX('Hoja de Trabajo para listado'!$AB$155:$BA$1048576,MATCH($A777,'Hoja de Trabajo para listado'!$AB$155:$AB$1048576,0),MATCH((CUADRO!H$4&amp;$E777),'Hoja de Trabajo para listado'!$AB$151:$BA$151,0)),0)+IFERROR(INDEX('Hoja de Trabajo para listado'!$BC$155:$CB$1048576,MATCH($A777,'Hoja de Trabajo para listado'!$BC$155:$BC$1048576,0),MATCH((CUADRO!H$4&amp;$E777),'Hoja de Trabajo para listado'!$BC$151:$CB$151,0)),0)+IFERROR(INDEX('Hoja de Trabajo para listado'!$DE$153:$DG$274,MATCH($A777,'Hoja de Trabajo para listado'!$DE$153:$DE$1048576,0),MATCH((CUADRO!H$4&amp;$E777),'Hoja de Trabajo para listado'!$DE$151:$DG$151,0)),0)+IFERROR(INDEX('Hoja de Trabajo para listado'!$CD$155:$DC$1048576,MATCH($A777,'Hoja de Trabajo para listado'!$CD$155:$CD$1048576,0),MATCH((CUADRO!H$4&amp;$E777),'Hoja de Trabajo para listado'!$CD$151:$DC$151,0)),0)</f>
        <v>0</v>
      </c>
      <c r="I777" s="241">
        <f ca="1">+IFERROR(INDEX('Hoja de Trabajo para listado'!$A$155:$Z$1048576,MATCH($A777,'Hoja de Trabajo para listado'!$A$155:$A$1048576,0),MATCH((CUADRO!I$4&amp;$E777),'Hoja de Trabajo para listado'!$A$151:$Z$151,0)),0)+IFERROR(INDEX('Hoja de Trabajo para listado'!$AB$155:$BA$1048576,MATCH($A777,'Hoja de Trabajo para listado'!$AB$155:$AB$1048576,0),MATCH((CUADRO!I$4&amp;$E777),'Hoja de Trabajo para listado'!$AB$151:$BA$151,0)),0)+IFERROR(INDEX('Hoja de Trabajo para listado'!$BC$155:$CB$1048576,MATCH($A777,'Hoja de Trabajo para listado'!$BC$155:$BC$1048576,0),MATCH((CUADRO!I$4&amp;$E777),'Hoja de Trabajo para listado'!$BC$151:$CB$151,0)),0)+IFERROR(INDEX('Hoja de Trabajo para listado'!$DE$153:$DG$274,MATCH($A777,'Hoja de Trabajo para listado'!$DE$153:$DE$1048576,0),MATCH((CUADRO!I$4&amp;$E777),'Hoja de Trabajo para listado'!$DE$151:$DG$151,0)),0)+IFERROR(INDEX('Hoja de Trabajo para listado'!$CD$155:$DC$1048576,MATCH($A777,'Hoja de Trabajo para listado'!$CD$155:$CD$1048576,0),MATCH((CUADRO!I$4&amp;$E777),'Hoja de Trabajo para listado'!$CD$151:$DC$151,0)),0)</f>
        <v>0</v>
      </c>
      <c r="J777" s="241">
        <f ca="1">+IFERROR(INDEX('Hoja de Trabajo para listado'!$A$155:$Z$1048576,MATCH($A777,'Hoja de Trabajo para listado'!$A$155:$A$1048576,0),MATCH((CUADRO!J$4&amp;$E777),'Hoja de Trabajo para listado'!$A$151:$Z$151,0)),0)+IFERROR(INDEX('Hoja de Trabajo para listado'!$AB$155:$BA$1048576,MATCH($A777,'Hoja de Trabajo para listado'!$AB$155:$AB$1048576,0),MATCH((CUADRO!J$4&amp;$E777),'Hoja de Trabajo para listado'!$AB$151:$BA$151,0)),0)+IFERROR(INDEX('Hoja de Trabajo para listado'!$BC$155:$CB$1048576,MATCH($A777,'Hoja de Trabajo para listado'!$BC$155:$BC$1048576,0),MATCH((CUADRO!J$4&amp;$E777),'Hoja de Trabajo para listado'!$BC$151:$CB$151,0)),0)+IFERROR(INDEX('Hoja de Trabajo para listado'!$DE$153:$DG$274,MATCH($A777,'Hoja de Trabajo para listado'!$DE$153:$DE$1048576,0),MATCH((CUADRO!J$4&amp;$E777),'Hoja de Trabajo para listado'!$DE$151:$DG$151,0)),0)+IFERROR(INDEX('Hoja de Trabajo para listado'!$CD$155:$DC$1048576,MATCH($A777,'Hoja de Trabajo para listado'!$CD$155:$CD$1048576,0),MATCH((CUADRO!J$4&amp;$E777),'Hoja de Trabajo para listado'!$CD$151:$DC$151,0)),0)</f>
        <v>0</v>
      </c>
      <c r="K777" s="241">
        <f ca="1">+IFERROR(INDEX('Hoja de Trabajo para listado'!$A$155:$Z$1048576,MATCH($A777,'Hoja de Trabajo para listado'!$A$155:$A$1048576,0),MATCH((CUADRO!K$4&amp;$E777),'Hoja de Trabajo para listado'!$A$151:$Z$151,0)),0)+IFERROR(INDEX('Hoja de Trabajo para listado'!$AB$155:$BA$1048576,MATCH($A777,'Hoja de Trabajo para listado'!$AB$155:$AB$1048576,0),MATCH((CUADRO!K$4&amp;$E777),'Hoja de Trabajo para listado'!$AB$151:$BA$151,0)),0)+IFERROR(INDEX('Hoja de Trabajo para listado'!$BC$155:$CB$1048576,MATCH($A777,'Hoja de Trabajo para listado'!$BC$155:$BC$1048576,0),MATCH((CUADRO!K$4&amp;$E777),'Hoja de Trabajo para listado'!$BC$151:$CB$151,0)),0)+IFERROR(INDEX('Hoja de Trabajo para listado'!$DE$153:$DG$274,MATCH($A777,'Hoja de Trabajo para listado'!$DE$153:$DE$1048576,0),MATCH((CUADRO!K$4&amp;$E777),'Hoja de Trabajo para listado'!$DE$151:$DG$151,0)),0)+IFERROR(INDEX('Hoja de Trabajo para listado'!$CD$155:$DC$1048576,MATCH($A777,'Hoja de Trabajo para listado'!$CD$155:$CD$1048576,0),MATCH((CUADRO!K$4&amp;$E777),'Hoja de Trabajo para listado'!$CD$151:$DC$151,0)),0)</f>
        <v>0</v>
      </c>
      <c r="L777" s="241">
        <f ca="1">+IFERROR(INDEX('Hoja de Trabajo para listado'!$A$155:$Z$1048576,MATCH($A777,'Hoja de Trabajo para listado'!$A$155:$A$1048576,0),MATCH((CUADRO!L$4&amp;$E777),'Hoja de Trabajo para listado'!$A$151:$Z$151,0)),0)+IFERROR(INDEX('Hoja de Trabajo para listado'!$AB$155:$BA$1048576,MATCH($A777,'Hoja de Trabajo para listado'!$AB$155:$AB$1048576,0),MATCH((CUADRO!L$4&amp;$E777),'Hoja de Trabajo para listado'!$AB$151:$BA$151,0)),0)+IFERROR(INDEX('Hoja de Trabajo para listado'!$BC$155:$CB$1048576,MATCH($A777,'Hoja de Trabajo para listado'!$BC$155:$BC$1048576,0),MATCH((CUADRO!L$4&amp;$E777),'Hoja de Trabajo para listado'!$BC$151:$CB$151,0)),0)+IFERROR(INDEX('Hoja de Trabajo para listado'!$DE$153:$DG$274,MATCH($A777,'Hoja de Trabajo para listado'!$DE$153:$DE$1048576,0),MATCH((CUADRO!L$4&amp;$E777),'Hoja de Trabajo para listado'!$DE$151:$DG$151,0)),0)+IFERROR(INDEX('Hoja de Trabajo para listado'!$CD$155:$DC$1048576,MATCH($A777,'Hoja de Trabajo para listado'!$CD$155:$CD$1048576,0),MATCH((CUADRO!L$4&amp;$E777),'Hoja de Trabajo para listado'!$CD$151:$DC$151,0)),0)</f>
        <v>0</v>
      </c>
      <c r="M777" s="241">
        <f ca="1">+IFERROR(INDEX('Hoja de Trabajo para listado'!$A$155:$Z$1048576,MATCH($A777,'Hoja de Trabajo para listado'!$A$155:$A$1048576,0),MATCH((CUADRO!M$4&amp;$E777),'Hoja de Trabajo para listado'!$A$151:$Z$151,0)),0)+IFERROR(INDEX('Hoja de Trabajo para listado'!$AB$155:$BA$1048576,MATCH($A777,'Hoja de Trabajo para listado'!$AB$155:$AB$1048576,0),MATCH((CUADRO!M$4&amp;$E777),'Hoja de Trabajo para listado'!$AB$151:$BA$151,0)),0)+IFERROR(INDEX('Hoja de Trabajo para listado'!$BC$155:$CB$1048576,MATCH($A777,'Hoja de Trabajo para listado'!$BC$155:$BC$1048576,0),MATCH((CUADRO!M$4&amp;$E777),'Hoja de Trabajo para listado'!$BC$151:$CB$151,0)),0)+IFERROR(INDEX('Hoja de Trabajo para listado'!$DE$153:$DG$274,MATCH($A777,'Hoja de Trabajo para listado'!$DE$153:$DE$1048576,0),MATCH((CUADRO!M$4&amp;$E777),'Hoja de Trabajo para listado'!$DE$151:$DG$151,0)),0)+IFERROR(INDEX('Hoja de Trabajo para listado'!$CD$155:$DC$1048576,MATCH($A777,'Hoja de Trabajo para listado'!$CD$155:$CD$1048576,0),MATCH((CUADRO!M$4&amp;$E777),'Hoja de Trabajo para listado'!$CD$151:$DC$151,0)),0)</f>
        <v>0</v>
      </c>
      <c r="N777" s="241">
        <f ca="1">+IFERROR(INDEX('Hoja de Trabajo para listado'!$A$155:$Z$1048576,MATCH($A777,'Hoja de Trabajo para listado'!$A$155:$A$1048576,0),MATCH((CUADRO!N$4&amp;$E777),'Hoja de Trabajo para listado'!$A$151:$Z$151,0)),0)+IFERROR(INDEX('Hoja de Trabajo para listado'!$AB$155:$BA$1048576,MATCH($A777,'Hoja de Trabajo para listado'!$AB$155:$AB$1048576,0),MATCH((CUADRO!N$4&amp;$E777),'Hoja de Trabajo para listado'!$AB$151:$BA$151,0)),0)+IFERROR(INDEX('Hoja de Trabajo para listado'!$BC$155:$CB$1048576,MATCH($A777,'Hoja de Trabajo para listado'!$BC$155:$BC$1048576,0),MATCH((CUADRO!N$4&amp;$E777),'Hoja de Trabajo para listado'!$BC$151:$CB$151,0)),0)+IFERROR(INDEX('Hoja de Trabajo para listado'!$DE$153:$DG$274,MATCH($A777,'Hoja de Trabajo para listado'!$DE$153:$DE$1048576,0),MATCH((CUADRO!N$4&amp;$E777),'Hoja de Trabajo para listado'!$DE$151:$DG$151,0)),0)+IFERROR(INDEX('Hoja de Trabajo para listado'!$CD$155:$DC$1048576,MATCH($A777,'Hoja de Trabajo para listado'!$CD$155:$CD$1048576,0),MATCH((CUADRO!N$4&amp;$E777),'Hoja de Trabajo para listado'!$CD$151:$DC$151,0)),0)</f>
        <v>0</v>
      </c>
      <c r="O777" s="241">
        <f ca="1">+IFERROR(INDEX('Hoja de Trabajo para listado'!$A$155:$Z$1048576,MATCH($A777,'Hoja de Trabajo para listado'!$A$155:$A$1048576,0),MATCH((CUADRO!O$4&amp;$E777),'Hoja de Trabajo para listado'!$A$151:$Z$151,0)),0)+IFERROR(INDEX('Hoja de Trabajo para listado'!$AB$155:$BA$1048576,MATCH($A777,'Hoja de Trabajo para listado'!$AB$155:$AB$1048576,0),MATCH((CUADRO!O$4&amp;$E777),'Hoja de Trabajo para listado'!$AB$151:$BA$151,0)),0)+IFERROR(INDEX('Hoja de Trabajo para listado'!$BC$155:$CB$1048576,MATCH($A777,'Hoja de Trabajo para listado'!$BC$155:$BC$1048576,0),MATCH((CUADRO!O$4&amp;$E777),'Hoja de Trabajo para listado'!$BC$151:$CB$151,0)),0)+IFERROR(INDEX('Hoja de Trabajo para listado'!$DE$153:$DG$274,MATCH($A777,'Hoja de Trabajo para listado'!$DE$153:$DE$1048576,0),MATCH((CUADRO!O$4&amp;$E777),'Hoja de Trabajo para listado'!$DE$151:$DG$151,0)),0)+IFERROR(INDEX('Hoja de Trabajo para listado'!$CD$155:$DC$1048576,MATCH($A777,'Hoja de Trabajo para listado'!$CD$155:$CD$1048576,0),MATCH((CUADRO!O$4&amp;$E777),'Hoja de Trabajo para listado'!$CD$151:$DC$151,0)),0)</f>
        <v>0</v>
      </c>
      <c r="P777" s="241">
        <f ca="1">+IFERROR(INDEX('Hoja de Trabajo para listado'!$A$155:$Z$1048576,MATCH($A777,'Hoja de Trabajo para listado'!$A$155:$A$1048576,0),MATCH((CUADRO!P$4&amp;$E777),'Hoja de Trabajo para listado'!$A$151:$Z$151,0)),0)+IFERROR(INDEX('Hoja de Trabajo para listado'!$AB$155:$BA$1048576,MATCH($A777,'Hoja de Trabajo para listado'!$AB$155:$AB$1048576,0),MATCH((CUADRO!P$4&amp;$E777),'Hoja de Trabajo para listado'!$AB$151:$BA$151,0)),0)+IFERROR(INDEX('Hoja de Trabajo para listado'!$BC$155:$CB$1048576,MATCH($A777,'Hoja de Trabajo para listado'!$BC$155:$BC$1048576,0),MATCH((CUADRO!P$4&amp;$E777),'Hoja de Trabajo para listado'!$BC$151:$CB$151,0)),0)+IFERROR(INDEX('Hoja de Trabajo para listado'!$DE$153:$DG$274,MATCH($A777,'Hoja de Trabajo para listado'!$DE$153:$DE$1048576,0),MATCH((CUADRO!P$4&amp;$E777),'Hoja de Trabajo para listado'!$DE$151:$DG$151,0)),0)+IFERROR(INDEX('Hoja de Trabajo para listado'!$CD$155:$DC$1048576,MATCH($A777,'Hoja de Trabajo para listado'!$CD$155:$CD$1048576,0),MATCH((CUADRO!P$4&amp;$E777),'Hoja de Trabajo para listado'!$CD$151:$DC$151,0)),0)</f>
        <v>0</v>
      </c>
      <c r="Q777" s="241">
        <f ca="1">+IFERROR(INDEX('Hoja de Trabajo para listado'!$A$155:$Z$1048576,MATCH($A777,'Hoja de Trabajo para listado'!$A$155:$A$1048576,0),MATCH((CUADRO!Q$4&amp;$E777),'Hoja de Trabajo para listado'!$A$151:$Z$151,0)),0)+IFERROR(INDEX('Hoja de Trabajo para listado'!$AB$155:$BA$1048576,MATCH($A777,'Hoja de Trabajo para listado'!$AB$155:$AB$1048576,0),MATCH((CUADRO!Q$4&amp;$E777),'Hoja de Trabajo para listado'!$AB$151:$BA$151,0)),0)+IFERROR(INDEX('Hoja de Trabajo para listado'!$BC$155:$CB$1048576,MATCH($A777,'Hoja de Trabajo para listado'!$BC$155:$BC$1048576,0),MATCH((CUADRO!Q$4&amp;$E777),'Hoja de Trabajo para listado'!$BC$151:$CB$151,0)),0)+IFERROR(INDEX('Hoja de Trabajo para listado'!$DE$153:$DG$274,MATCH($A777,'Hoja de Trabajo para listado'!$DE$153:$DE$1048576,0),MATCH((CUADRO!Q$4&amp;$E777),'Hoja de Trabajo para listado'!$DE$151:$DG$151,0)),0)+IFERROR(INDEX('Hoja de Trabajo para listado'!$CD$155:$DC$1048576,MATCH($A777,'Hoja de Trabajo para listado'!$CD$155:$CD$1048576,0),MATCH((CUADRO!Q$4&amp;$E777),'Hoja de Trabajo para listado'!$CD$151:$DC$151,0)),0)</f>
        <v>0</v>
      </c>
      <c r="R777" s="241">
        <f t="shared" ref="R777:R840" ca="1" si="24">+SUM(F777:Q777)</f>
        <v>0</v>
      </c>
      <c r="S777" s="247"/>
      <c r="T777" s="241">
        <f ca="1">+T778</f>
        <v>0</v>
      </c>
      <c r="U777" s="240">
        <f t="shared" ref="U777:U840" si="25">+IF(E777="Débitos",1,2)</f>
        <v>1</v>
      </c>
    </row>
    <row r="778" spans="1:21" customFormat="1" ht="15" hidden="1" customHeight="1">
      <c r="A778" s="32">
        <v>1406</v>
      </c>
      <c r="B778" s="382"/>
      <c r="C778" s="245" t="str">
        <f>+VLOOKUP(A778,bd_lista!$A$3:$C$592,3,FALSE)</f>
        <v>Gobierno Autónomo Municipal de Huanuni</v>
      </c>
      <c r="D778" s="384"/>
      <c r="E778" s="242" t="s">
        <v>684</v>
      </c>
      <c r="F778" s="241">
        <f ca="1">+IFERROR(INDEX('Hoja de Trabajo para listado'!$A$155:$Z$1048576,MATCH($A778,'Hoja de Trabajo para listado'!$A$155:$A$1048576,0),MATCH((CUADRO!F$4&amp;$E778),'Hoja de Trabajo para listado'!$A$151:$Z$151,0)),0)+IFERROR(INDEX('Hoja de Trabajo para listado'!$AB$155:$BA$1048576,MATCH($A778,'Hoja de Trabajo para listado'!$AB$155:$AB$1048576,0),MATCH((CUADRO!F$4&amp;$E778),'Hoja de Trabajo para listado'!$AB$151:$BA$151,0)),0)+IFERROR(INDEX('Hoja de Trabajo para listado'!$BC$155:$CB$1048576,MATCH($A778,'Hoja de Trabajo para listado'!$BC$155:$BC$1048576,0),MATCH((CUADRO!F$4&amp;$E778),'Hoja de Trabajo para listado'!$BC$151:$CB$151,0)),0)+IFERROR(INDEX('Hoja de Trabajo para listado'!$DE$153:$DG$274,MATCH($A778,'Hoja de Trabajo para listado'!$DE$153:$DE$1048576,0),MATCH((CUADRO!F$4&amp;$E778),'Hoja de Trabajo para listado'!$DE$151:$DG$151,0)),0)+IFERROR(INDEX('Hoja de Trabajo para listado'!$CD$155:$DC$1048576,MATCH($A778,'Hoja de Trabajo para listado'!$CD$155:$CD$1048576,0),MATCH((CUADRO!F$4&amp;$E778),'Hoja de Trabajo para listado'!$CD$151:$DC$151,0)),0)</f>
        <v>0</v>
      </c>
      <c r="G778" s="241">
        <f ca="1">+IFERROR(INDEX('Hoja de Trabajo para listado'!$A$155:$Z$1048576,MATCH($A778,'Hoja de Trabajo para listado'!$A$155:$A$1048576,0),MATCH((CUADRO!G$4&amp;$E778),'Hoja de Trabajo para listado'!$A$151:$Z$151,0)),0)+IFERROR(INDEX('Hoja de Trabajo para listado'!$AB$155:$BA$1048576,MATCH($A778,'Hoja de Trabajo para listado'!$AB$155:$AB$1048576,0),MATCH((CUADRO!G$4&amp;$E778),'Hoja de Trabajo para listado'!$AB$151:$BA$151,0)),0)+IFERROR(INDEX('Hoja de Trabajo para listado'!$BC$155:$CB$1048576,MATCH($A778,'Hoja de Trabajo para listado'!$BC$155:$BC$1048576,0),MATCH((CUADRO!G$4&amp;$E778),'Hoja de Trabajo para listado'!$BC$151:$CB$151,0)),0)+IFERROR(INDEX('Hoja de Trabajo para listado'!$DE$153:$DG$274,MATCH($A778,'Hoja de Trabajo para listado'!$DE$153:$DE$1048576,0),MATCH((CUADRO!G$4&amp;$E778),'Hoja de Trabajo para listado'!$DE$151:$DG$151,0)),0)+IFERROR(INDEX('Hoja de Trabajo para listado'!$CD$155:$DC$1048576,MATCH($A778,'Hoja de Trabajo para listado'!$CD$155:$CD$1048576,0),MATCH((CUADRO!G$4&amp;$E778),'Hoja de Trabajo para listado'!$CD$151:$DC$151,0)),0)</f>
        <v>0</v>
      </c>
      <c r="H778" s="241">
        <f ca="1">+IFERROR(INDEX('Hoja de Trabajo para listado'!$A$155:$Z$1048576,MATCH($A778,'Hoja de Trabajo para listado'!$A$155:$A$1048576,0),MATCH((CUADRO!H$4&amp;$E778),'Hoja de Trabajo para listado'!$A$151:$Z$151,0)),0)+IFERROR(INDEX('Hoja de Trabajo para listado'!$AB$155:$BA$1048576,MATCH($A778,'Hoja de Trabajo para listado'!$AB$155:$AB$1048576,0),MATCH((CUADRO!H$4&amp;$E778),'Hoja de Trabajo para listado'!$AB$151:$BA$151,0)),0)+IFERROR(INDEX('Hoja de Trabajo para listado'!$BC$155:$CB$1048576,MATCH($A778,'Hoja de Trabajo para listado'!$BC$155:$BC$1048576,0),MATCH((CUADRO!H$4&amp;$E778),'Hoja de Trabajo para listado'!$BC$151:$CB$151,0)),0)+IFERROR(INDEX('Hoja de Trabajo para listado'!$DE$153:$DG$274,MATCH($A778,'Hoja de Trabajo para listado'!$DE$153:$DE$1048576,0),MATCH((CUADRO!H$4&amp;$E778),'Hoja de Trabajo para listado'!$DE$151:$DG$151,0)),0)+IFERROR(INDEX('Hoja de Trabajo para listado'!$CD$155:$DC$1048576,MATCH($A778,'Hoja de Trabajo para listado'!$CD$155:$CD$1048576,0),MATCH((CUADRO!H$4&amp;$E778),'Hoja de Trabajo para listado'!$CD$151:$DC$151,0)),0)</f>
        <v>0</v>
      </c>
      <c r="I778" s="241">
        <f ca="1">+IFERROR(INDEX('Hoja de Trabajo para listado'!$A$155:$Z$1048576,MATCH($A778,'Hoja de Trabajo para listado'!$A$155:$A$1048576,0),MATCH((CUADRO!I$4&amp;$E778),'Hoja de Trabajo para listado'!$A$151:$Z$151,0)),0)+IFERROR(INDEX('Hoja de Trabajo para listado'!$AB$155:$BA$1048576,MATCH($A778,'Hoja de Trabajo para listado'!$AB$155:$AB$1048576,0),MATCH((CUADRO!I$4&amp;$E778),'Hoja de Trabajo para listado'!$AB$151:$BA$151,0)),0)+IFERROR(INDEX('Hoja de Trabajo para listado'!$BC$155:$CB$1048576,MATCH($A778,'Hoja de Trabajo para listado'!$BC$155:$BC$1048576,0),MATCH((CUADRO!I$4&amp;$E778),'Hoja de Trabajo para listado'!$BC$151:$CB$151,0)),0)+IFERROR(INDEX('Hoja de Trabajo para listado'!$DE$153:$DG$274,MATCH($A778,'Hoja de Trabajo para listado'!$DE$153:$DE$1048576,0),MATCH((CUADRO!I$4&amp;$E778),'Hoja de Trabajo para listado'!$DE$151:$DG$151,0)),0)+IFERROR(INDEX('Hoja de Trabajo para listado'!$CD$155:$DC$1048576,MATCH($A778,'Hoja de Trabajo para listado'!$CD$155:$CD$1048576,0),MATCH((CUADRO!I$4&amp;$E778),'Hoja de Trabajo para listado'!$CD$151:$DC$151,0)),0)</f>
        <v>0</v>
      </c>
      <c r="J778" s="241">
        <f ca="1">+IFERROR(INDEX('Hoja de Trabajo para listado'!$A$155:$Z$1048576,MATCH($A778,'Hoja de Trabajo para listado'!$A$155:$A$1048576,0),MATCH((CUADRO!J$4&amp;$E778),'Hoja de Trabajo para listado'!$A$151:$Z$151,0)),0)+IFERROR(INDEX('Hoja de Trabajo para listado'!$AB$155:$BA$1048576,MATCH($A778,'Hoja de Trabajo para listado'!$AB$155:$AB$1048576,0),MATCH((CUADRO!J$4&amp;$E778),'Hoja de Trabajo para listado'!$AB$151:$BA$151,0)),0)+IFERROR(INDEX('Hoja de Trabajo para listado'!$BC$155:$CB$1048576,MATCH($A778,'Hoja de Trabajo para listado'!$BC$155:$BC$1048576,0),MATCH((CUADRO!J$4&amp;$E778),'Hoja de Trabajo para listado'!$BC$151:$CB$151,0)),0)+IFERROR(INDEX('Hoja de Trabajo para listado'!$DE$153:$DG$274,MATCH($A778,'Hoja de Trabajo para listado'!$DE$153:$DE$1048576,0),MATCH((CUADRO!J$4&amp;$E778),'Hoja de Trabajo para listado'!$DE$151:$DG$151,0)),0)+IFERROR(INDEX('Hoja de Trabajo para listado'!$CD$155:$DC$1048576,MATCH($A778,'Hoja de Trabajo para listado'!$CD$155:$CD$1048576,0),MATCH((CUADRO!J$4&amp;$E778),'Hoja de Trabajo para listado'!$CD$151:$DC$151,0)),0)</f>
        <v>0</v>
      </c>
      <c r="K778" s="241">
        <f ca="1">+IFERROR(INDEX('Hoja de Trabajo para listado'!$A$155:$Z$1048576,MATCH($A778,'Hoja de Trabajo para listado'!$A$155:$A$1048576,0),MATCH((CUADRO!K$4&amp;$E778),'Hoja de Trabajo para listado'!$A$151:$Z$151,0)),0)+IFERROR(INDEX('Hoja de Trabajo para listado'!$AB$155:$BA$1048576,MATCH($A778,'Hoja de Trabajo para listado'!$AB$155:$AB$1048576,0),MATCH((CUADRO!K$4&amp;$E778),'Hoja de Trabajo para listado'!$AB$151:$BA$151,0)),0)+IFERROR(INDEX('Hoja de Trabajo para listado'!$BC$155:$CB$1048576,MATCH($A778,'Hoja de Trabajo para listado'!$BC$155:$BC$1048576,0),MATCH((CUADRO!K$4&amp;$E778),'Hoja de Trabajo para listado'!$BC$151:$CB$151,0)),0)+IFERROR(INDEX('Hoja de Trabajo para listado'!$DE$153:$DG$274,MATCH($A778,'Hoja de Trabajo para listado'!$DE$153:$DE$1048576,0),MATCH((CUADRO!K$4&amp;$E778),'Hoja de Trabajo para listado'!$DE$151:$DG$151,0)),0)+IFERROR(INDEX('Hoja de Trabajo para listado'!$CD$155:$DC$1048576,MATCH($A778,'Hoja de Trabajo para listado'!$CD$155:$CD$1048576,0),MATCH((CUADRO!K$4&amp;$E778),'Hoja de Trabajo para listado'!$CD$151:$DC$151,0)),0)</f>
        <v>0</v>
      </c>
      <c r="L778" s="241">
        <f ca="1">+IFERROR(INDEX('Hoja de Trabajo para listado'!$A$155:$Z$1048576,MATCH($A778,'Hoja de Trabajo para listado'!$A$155:$A$1048576,0),MATCH((CUADRO!L$4&amp;$E778),'Hoja de Trabajo para listado'!$A$151:$Z$151,0)),0)+IFERROR(INDEX('Hoja de Trabajo para listado'!$AB$155:$BA$1048576,MATCH($A778,'Hoja de Trabajo para listado'!$AB$155:$AB$1048576,0),MATCH((CUADRO!L$4&amp;$E778),'Hoja de Trabajo para listado'!$AB$151:$BA$151,0)),0)+IFERROR(INDEX('Hoja de Trabajo para listado'!$BC$155:$CB$1048576,MATCH($A778,'Hoja de Trabajo para listado'!$BC$155:$BC$1048576,0),MATCH((CUADRO!L$4&amp;$E778),'Hoja de Trabajo para listado'!$BC$151:$CB$151,0)),0)+IFERROR(INDEX('Hoja de Trabajo para listado'!$DE$153:$DG$274,MATCH($A778,'Hoja de Trabajo para listado'!$DE$153:$DE$1048576,0),MATCH((CUADRO!L$4&amp;$E778),'Hoja de Trabajo para listado'!$DE$151:$DG$151,0)),0)+IFERROR(INDEX('Hoja de Trabajo para listado'!$CD$155:$DC$1048576,MATCH($A778,'Hoja de Trabajo para listado'!$CD$155:$CD$1048576,0),MATCH((CUADRO!L$4&amp;$E778),'Hoja de Trabajo para listado'!$CD$151:$DC$151,0)),0)</f>
        <v>0</v>
      </c>
      <c r="M778" s="241">
        <f ca="1">+IFERROR(INDEX('Hoja de Trabajo para listado'!$A$155:$Z$1048576,MATCH($A778,'Hoja de Trabajo para listado'!$A$155:$A$1048576,0),MATCH((CUADRO!M$4&amp;$E778),'Hoja de Trabajo para listado'!$A$151:$Z$151,0)),0)+IFERROR(INDEX('Hoja de Trabajo para listado'!$AB$155:$BA$1048576,MATCH($A778,'Hoja de Trabajo para listado'!$AB$155:$AB$1048576,0),MATCH((CUADRO!M$4&amp;$E778),'Hoja de Trabajo para listado'!$AB$151:$BA$151,0)),0)+IFERROR(INDEX('Hoja de Trabajo para listado'!$BC$155:$CB$1048576,MATCH($A778,'Hoja de Trabajo para listado'!$BC$155:$BC$1048576,0),MATCH((CUADRO!M$4&amp;$E778),'Hoja de Trabajo para listado'!$BC$151:$CB$151,0)),0)+IFERROR(INDEX('Hoja de Trabajo para listado'!$DE$153:$DG$274,MATCH($A778,'Hoja de Trabajo para listado'!$DE$153:$DE$1048576,0),MATCH((CUADRO!M$4&amp;$E778),'Hoja de Trabajo para listado'!$DE$151:$DG$151,0)),0)+IFERROR(INDEX('Hoja de Trabajo para listado'!$CD$155:$DC$1048576,MATCH($A778,'Hoja de Trabajo para listado'!$CD$155:$CD$1048576,0),MATCH((CUADRO!M$4&amp;$E778),'Hoja de Trabajo para listado'!$CD$151:$DC$151,0)),0)</f>
        <v>0</v>
      </c>
      <c r="N778" s="241">
        <f ca="1">+IFERROR(INDEX('Hoja de Trabajo para listado'!$A$155:$Z$1048576,MATCH($A778,'Hoja de Trabajo para listado'!$A$155:$A$1048576,0),MATCH((CUADRO!N$4&amp;$E778),'Hoja de Trabajo para listado'!$A$151:$Z$151,0)),0)+IFERROR(INDEX('Hoja de Trabajo para listado'!$AB$155:$BA$1048576,MATCH($A778,'Hoja de Trabajo para listado'!$AB$155:$AB$1048576,0),MATCH((CUADRO!N$4&amp;$E778),'Hoja de Trabajo para listado'!$AB$151:$BA$151,0)),0)+IFERROR(INDEX('Hoja de Trabajo para listado'!$BC$155:$CB$1048576,MATCH($A778,'Hoja de Trabajo para listado'!$BC$155:$BC$1048576,0),MATCH((CUADRO!N$4&amp;$E778),'Hoja de Trabajo para listado'!$BC$151:$CB$151,0)),0)+IFERROR(INDEX('Hoja de Trabajo para listado'!$DE$153:$DG$274,MATCH($A778,'Hoja de Trabajo para listado'!$DE$153:$DE$1048576,0),MATCH((CUADRO!N$4&amp;$E778),'Hoja de Trabajo para listado'!$DE$151:$DG$151,0)),0)+IFERROR(INDEX('Hoja de Trabajo para listado'!$CD$155:$DC$1048576,MATCH($A778,'Hoja de Trabajo para listado'!$CD$155:$CD$1048576,0),MATCH((CUADRO!N$4&amp;$E778),'Hoja de Trabajo para listado'!$CD$151:$DC$151,0)),0)</f>
        <v>0</v>
      </c>
      <c r="O778" s="241">
        <f ca="1">+IFERROR(INDEX('Hoja de Trabajo para listado'!$A$155:$Z$1048576,MATCH($A778,'Hoja de Trabajo para listado'!$A$155:$A$1048576,0),MATCH((CUADRO!O$4&amp;$E778),'Hoja de Trabajo para listado'!$A$151:$Z$151,0)),0)+IFERROR(INDEX('Hoja de Trabajo para listado'!$AB$155:$BA$1048576,MATCH($A778,'Hoja de Trabajo para listado'!$AB$155:$AB$1048576,0),MATCH((CUADRO!O$4&amp;$E778),'Hoja de Trabajo para listado'!$AB$151:$BA$151,0)),0)+IFERROR(INDEX('Hoja de Trabajo para listado'!$BC$155:$CB$1048576,MATCH($A778,'Hoja de Trabajo para listado'!$BC$155:$BC$1048576,0),MATCH((CUADRO!O$4&amp;$E778),'Hoja de Trabajo para listado'!$BC$151:$CB$151,0)),0)+IFERROR(INDEX('Hoja de Trabajo para listado'!$DE$153:$DG$274,MATCH($A778,'Hoja de Trabajo para listado'!$DE$153:$DE$1048576,0),MATCH((CUADRO!O$4&amp;$E778),'Hoja de Trabajo para listado'!$DE$151:$DG$151,0)),0)+IFERROR(INDEX('Hoja de Trabajo para listado'!$CD$155:$DC$1048576,MATCH($A778,'Hoja de Trabajo para listado'!$CD$155:$CD$1048576,0),MATCH((CUADRO!O$4&amp;$E778),'Hoja de Trabajo para listado'!$CD$151:$DC$151,0)),0)</f>
        <v>0</v>
      </c>
      <c r="P778" s="241">
        <f ca="1">+IFERROR(INDEX('Hoja de Trabajo para listado'!$A$155:$Z$1048576,MATCH($A778,'Hoja de Trabajo para listado'!$A$155:$A$1048576,0),MATCH((CUADRO!P$4&amp;$E778),'Hoja de Trabajo para listado'!$A$151:$Z$151,0)),0)+IFERROR(INDEX('Hoja de Trabajo para listado'!$AB$155:$BA$1048576,MATCH($A778,'Hoja de Trabajo para listado'!$AB$155:$AB$1048576,0),MATCH((CUADRO!P$4&amp;$E778),'Hoja de Trabajo para listado'!$AB$151:$BA$151,0)),0)+IFERROR(INDEX('Hoja de Trabajo para listado'!$BC$155:$CB$1048576,MATCH($A778,'Hoja de Trabajo para listado'!$BC$155:$BC$1048576,0),MATCH((CUADRO!P$4&amp;$E778),'Hoja de Trabajo para listado'!$BC$151:$CB$151,0)),0)+IFERROR(INDEX('Hoja de Trabajo para listado'!$DE$153:$DG$274,MATCH($A778,'Hoja de Trabajo para listado'!$DE$153:$DE$1048576,0),MATCH((CUADRO!P$4&amp;$E778),'Hoja de Trabajo para listado'!$DE$151:$DG$151,0)),0)+IFERROR(INDEX('Hoja de Trabajo para listado'!$CD$155:$DC$1048576,MATCH($A778,'Hoja de Trabajo para listado'!$CD$155:$CD$1048576,0),MATCH((CUADRO!P$4&amp;$E778),'Hoja de Trabajo para listado'!$CD$151:$DC$151,0)),0)</f>
        <v>0</v>
      </c>
      <c r="Q778" s="241">
        <f ca="1">+IFERROR(INDEX('Hoja de Trabajo para listado'!$A$155:$Z$1048576,MATCH($A778,'Hoja de Trabajo para listado'!$A$155:$A$1048576,0),MATCH((CUADRO!Q$4&amp;$E778),'Hoja de Trabajo para listado'!$A$151:$Z$151,0)),0)+IFERROR(INDEX('Hoja de Trabajo para listado'!$AB$155:$BA$1048576,MATCH($A778,'Hoja de Trabajo para listado'!$AB$155:$AB$1048576,0),MATCH((CUADRO!Q$4&amp;$E778),'Hoja de Trabajo para listado'!$AB$151:$BA$151,0)),0)+IFERROR(INDEX('Hoja de Trabajo para listado'!$BC$155:$CB$1048576,MATCH($A778,'Hoja de Trabajo para listado'!$BC$155:$BC$1048576,0),MATCH((CUADRO!Q$4&amp;$E778),'Hoja de Trabajo para listado'!$BC$151:$CB$151,0)),0)+IFERROR(INDEX('Hoja de Trabajo para listado'!$DE$153:$DG$274,MATCH($A778,'Hoja de Trabajo para listado'!$DE$153:$DE$1048576,0),MATCH((CUADRO!Q$4&amp;$E778),'Hoja de Trabajo para listado'!$DE$151:$DG$151,0)),0)+IFERROR(INDEX('Hoja de Trabajo para listado'!$CD$155:$DC$1048576,MATCH($A778,'Hoja de Trabajo para listado'!$CD$155:$CD$1048576,0),MATCH((CUADRO!Q$4&amp;$E778),'Hoja de Trabajo para listado'!$CD$151:$DC$151,0)),0)</f>
        <v>0</v>
      </c>
      <c r="R778" s="241">
        <f t="shared" ca="1" si="24"/>
        <v>0</v>
      </c>
      <c r="S778" s="247">
        <f ca="1">+R777+R778</f>
        <v>0</v>
      </c>
      <c r="T778" s="241">
        <f ca="1">+S778</f>
        <v>0</v>
      </c>
      <c r="U778" s="240">
        <f t="shared" si="25"/>
        <v>2</v>
      </c>
    </row>
    <row r="779" spans="1:21" customFormat="1" ht="15" hidden="1" customHeight="1">
      <c r="A779" s="32">
        <v>1407</v>
      </c>
      <c r="B779" s="381">
        <f>+A779</f>
        <v>1407</v>
      </c>
      <c r="C779" s="245" t="str">
        <f>+VLOOKUP(A779,bd_lista!$A$3:$C$592,3,FALSE)</f>
        <v>Gobierno Autónomo Municipal de Machacamarca</v>
      </c>
      <c r="D779" s="383" t="str">
        <f>+C779</f>
        <v>Gobierno Autónomo Municipal de Machacamarca</v>
      </c>
      <c r="E779" s="240" t="s">
        <v>683</v>
      </c>
      <c r="F779" s="241">
        <f ca="1">+IFERROR(INDEX('Hoja de Trabajo para listado'!$A$155:$Z$1048576,MATCH($A779,'Hoja de Trabajo para listado'!$A$155:$A$1048576,0),MATCH((CUADRO!F$4&amp;$E779),'Hoja de Trabajo para listado'!$A$151:$Z$151,0)),0)+IFERROR(INDEX('Hoja de Trabajo para listado'!$AB$155:$BA$1048576,MATCH($A779,'Hoja de Trabajo para listado'!$AB$155:$AB$1048576,0),MATCH((CUADRO!F$4&amp;$E779),'Hoja de Trabajo para listado'!$AB$151:$BA$151,0)),0)+IFERROR(INDEX('Hoja de Trabajo para listado'!$BC$155:$CB$1048576,MATCH($A779,'Hoja de Trabajo para listado'!$BC$155:$BC$1048576,0),MATCH((CUADRO!F$4&amp;$E779),'Hoja de Trabajo para listado'!$BC$151:$CB$151,0)),0)+IFERROR(INDEX('Hoja de Trabajo para listado'!$DE$153:$DG$274,MATCH($A779,'Hoja de Trabajo para listado'!$DE$153:$DE$1048576,0),MATCH((CUADRO!F$4&amp;$E779),'Hoja de Trabajo para listado'!$DE$151:$DG$151,0)),0)+IFERROR(INDEX('Hoja de Trabajo para listado'!$CD$155:$DC$1048576,MATCH($A779,'Hoja de Trabajo para listado'!$CD$155:$CD$1048576,0),MATCH((CUADRO!F$4&amp;$E779),'Hoja de Trabajo para listado'!$CD$151:$DC$151,0)),0)</f>
        <v>0</v>
      </c>
      <c r="G779" s="241">
        <f ca="1">+IFERROR(INDEX('Hoja de Trabajo para listado'!$A$155:$Z$1048576,MATCH($A779,'Hoja de Trabajo para listado'!$A$155:$A$1048576,0),MATCH((CUADRO!G$4&amp;$E779),'Hoja de Trabajo para listado'!$A$151:$Z$151,0)),0)+IFERROR(INDEX('Hoja de Trabajo para listado'!$AB$155:$BA$1048576,MATCH($A779,'Hoja de Trabajo para listado'!$AB$155:$AB$1048576,0),MATCH((CUADRO!G$4&amp;$E779),'Hoja de Trabajo para listado'!$AB$151:$BA$151,0)),0)+IFERROR(INDEX('Hoja de Trabajo para listado'!$BC$155:$CB$1048576,MATCH($A779,'Hoja de Trabajo para listado'!$BC$155:$BC$1048576,0),MATCH((CUADRO!G$4&amp;$E779),'Hoja de Trabajo para listado'!$BC$151:$CB$151,0)),0)+IFERROR(INDEX('Hoja de Trabajo para listado'!$DE$153:$DG$274,MATCH($A779,'Hoja de Trabajo para listado'!$DE$153:$DE$1048576,0),MATCH((CUADRO!G$4&amp;$E779),'Hoja de Trabajo para listado'!$DE$151:$DG$151,0)),0)+IFERROR(INDEX('Hoja de Trabajo para listado'!$CD$155:$DC$1048576,MATCH($A779,'Hoja de Trabajo para listado'!$CD$155:$CD$1048576,0),MATCH((CUADRO!G$4&amp;$E779),'Hoja de Trabajo para listado'!$CD$151:$DC$151,0)),0)</f>
        <v>0</v>
      </c>
      <c r="H779" s="241">
        <f ca="1">+IFERROR(INDEX('Hoja de Trabajo para listado'!$A$155:$Z$1048576,MATCH($A779,'Hoja de Trabajo para listado'!$A$155:$A$1048576,0),MATCH((CUADRO!H$4&amp;$E779),'Hoja de Trabajo para listado'!$A$151:$Z$151,0)),0)+IFERROR(INDEX('Hoja de Trabajo para listado'!$AB$155:$BA$1048576,MATCH($A779,'Hoja de Trabajo para listado'!$AB$155:$AB$1048576,0),MATCH((CUADRO!H$4&amp;$E779),'Hoja de Trabajo para listado'!$AB$151:$BA$151,0)),0)+IFERROR(INDEX('Hoja de Trabajo para listado'!$BC$155:$CB$1048576,MATCH($A779,'Hoja de Trabajo para listado'!$BC$155:$BC$1048576,0),MATCH((CUADRO!H$4&amp;$E779),'Hoja de Trabajo para listado'!$BC$151:$CB$151,0)),0)+IFERROR(INDEX('Hoja de Trabajo para listado'!$DE$153:$DG$274,MATCH($A779,'Hoja de Trabajo para listado'!$DE$153:$DE$1048576,0),MATCH((CUADRO!H$4&amp;$E779),'Hoja de Trabajo para listado'!$DE$151:$DG$151,0)),0)+IFERROR(INDEX('Hoja de Trabajo para listado'!$CD$155:$DC$1048576,MATCH($A779,'Hoja de Trabajo para listado'!$CD$155:$CD$1048576,0),MATCH((CUADRO!H$4&amp;$E779),'Hoja de Trabajo para listado'!$CD$151:$DC$151,0)),0)</f>
        <v>0</v>
      </c>
      <c r="I779" s="241">
        <f ca="1">+IFERROR(INDEX('Hoja de Trabajo para listado'!$A$155:$Z$1048576,MATCH($A779,'Hoja de Trabajo para listado'!$A$155:$A$1048576,0),MATCH((CUADRO!I$4&amp;$E779),'Hoja de Trabajo para listado'!$A$151:$Z$151,0)),0)+IFERROR(INDEX('Hoja de Trabajo para listado'!$AB$155:$BA$1048576,MATCH($A779,'Hoja de Trabajo para listado'!$AB$155:$AB$1048576,0),MATCH((CUADRO!I$4&amp;$E779),'Hoja de Trabajo para listado'!$AB$151:$BA$151,0)),0)+IFERROR(INDEX('Hoja de Trabajo para listado'!$BC$155:$CB$1048576,MATCH($A779,'Hoja de Trabajo para listado'!$BC$155:$BC$1048576,0),MATCH((CUADRO!I$4&amp;$E779),'Hoja de Trabajo para listado'!$BC$151:$CB$151,0)),0)+IFERROR(INDEX('Hoja de Trabajo para listado'!$DE$153:$DG$274,MATCH($A779,'Hoja de Trabajo para listado'!$DE$153:$DE$1048576,0),MATCH((CUADRO!I$4&amp;$E779),'Hoja de Trabajo para listado'!$DE$151:$DG$151,0)),0)+IFERROR(INDEX('Hoja de Trabajo para listado'!$CD$155:$DC$1048576,MATCH($A779,'Hoja de Trabajo para listado'!$CD$155:$CD$1048576,0),MATCH((CUADRO!I$4&amp;$E779),'Hoja de Trabajo para listado'!$CD$151:$DC$151,0)),0)</f>
        <v>0</v>
      </c>
      <c r="J779" s="241">
        <f ca="1">+IFERROR(INDEX('Hoja de Trabajo para listado'!$A$155:$Z$1048576,MATCH($A779,'Hoja de Trabajo para listado'!$A$155:$A$1048576,0),MATCH((CUADRO!J$4&amp;$E779),'Hoja de Trabajo para listado'!$A$151:$Z$151,0)),0)+IFERROR(INDEX('Hoja de Trabajo para listado'!$AB$155:$BA$1048576,MATCH($A779,'Hoja de Trabajo para listado'!$AB$155:$AB$1048576,0),MATCH((CUADRO!J$4&amp;$E779),'Hoja de Trabajo para listado'!$AB$151:$BA$151,0)),0)+IFERROR(INDEX('Hoja de Trabajo para listado'!$BC$155:$CB$1048576,MATCH($A779,'Hoja de Trabajo para listado'!$BC$155:$BC$1048576,0),MATCH((CUADRO!J$4&amp;$E779),'Hoja de Trabajo para listado'!$BC$151:$CB$151,0)),0)+IFERROR(INDEX('Hoja de Trabajo para listado'!$DE$153:$DG$274,MATCH($A779,'Hoja de Trabajo para listado'!$DE$153:$DE$1048576,0),MATCH((CUADRO!J$4&amp;$E779),'Hoja de Trabajo para listado'!$DE$151:$DG$151,0)),0)+IFERROR(INDEX('Hoja de Trabajo para listado'!$CD$155:$DC$1048576,MATCH($A779,'Hoja de Trabajo para listado'!$CD$155:$CD$1048576,0),MATCH((CUADRO!J$4&amp;$E779),'Hoja de Trabajo para listado'!$CD$151:$DC$151,0)),0)</f>
        <v>0</v>
      </c>
      <c r="K779" s="241">
        <f ca="1">+IFERROR(INDEX('Hoja de Trabajo para listado'!$A$155:$Z$1048576,MATCH($A779,'Hoja de Trabajo para listado'!$A$155:$A$1048576,0),MATCH((CUADRO!K$4&amp;$E779),'Hoja de Trabajo para listado'!$A$151:$Z$151,0)),0)+IFERROR(INDEX('Hoja de Trabajo para listado'!$AB$155:$BA$1048576,MATCH($A779,'Hoja de Trabajo para listado'!$AB$155:$AB$1048576,0),MATCH((CUADRO!K$4&amp;$E779),'Hoja de Trabajo para listado'!$AB$151:$BA$151,0)),0)+IFERROR(INDEX('Hoja de Trabajo para listado'!$BC$155:$CB$1048576,MATCH($A779,'Hoja de Trabajo para listado'!$BC$155:$BC$1048576,0),MATCH((CUADRO!K$4&amp;$E779),'Hoja de Trabajo para listado'!$BC$151:$CB$151,0)),0)+IFERROR(INDEX('Hoja de Trabajo para listado'!$DE$153:$DG$274,MATCH($A779,'Hoja de Trabajo para listado'!$DE$153:$DE$1048576,0),MATCH((CUADRO!K$4&amp;$E779),'Hoja de Trabajo para listado'!$DE$151:$DG$151,0)),0)+IFERROR(INDEX('Hoja de Trabajo para listado'!$CD$155:$DC$1048576,MATCH($A779,'Hoja de Trabajo para listado'!$CD$155:$CD$1048576,0),MATCH((CUADRO!K$4&amp;$E779),'Hoja de Trabajo para listado'!$CD$151:$DC$151,0)),0)</f>
        <v>0</v>
      </c>
      <c r="L779" s="241">
        <f ca="1">+IFERROR(INDEX('Hoja de Trabajo para listado'!$A$155:$Z$1048576,MATCH($A779,'Hoja de Trabajo para listado'!$A$155:$A$1048576,0),MATCH((CUADRO!L$4&amp;$E779),'Hoja de Trabajo para listado'!$A$151:$Z$151,0)),0)+IFERROR(INDEX('Hoja de Trabajo para listado'!$AB$155:$BA$1048576,MATCH($A779,'Hoja de Trabajo para listado'!$AB$155:$AB$1048576,0),MATCH((CUADRO!L$4&amp;$E779),'Hoja de Trabajo para listado'!$AB$151:$BA$151,0)),0)+IFERROR(INDEX('Hoja de Trabajo para listado'!$BC$155:$CB$1048576,MATCH($A779,'Hoja de Trabajo para listado'!$BC$155:$BC$1048576,0),MATCH((CUADRO!L$4&amp;$E779),'Hoja de Trabajo para listado'!$BC$151:$CB$151,0)),0)+IFERROR(INDEX('Hoja de Trabajo para listado'!$DE$153:$DG$274,MATCH($A779,'Hoja de Trabajo para listado'!$DE$153:$DE$1048576,0),MATCH((CUADRO!L$4&amp;$E779),'Hoja de Trabajo para listado'!$DE$151:$DG$151,0)),0)+IFERROR(INDEX('Hoja de Trabajo para listado'!$CD$155:$DC$1048576,MATCH($A779,'Hoja de Trabajo para listado'!$CD$155:$CD$1048576,0),MATCH((CUADRO!L$4&amp;$E779),'Hoja de Trabajo para listado'!$CD$151:$DC$151,0)),0)</f>
        <v>0</v>
      </c>
      <c r="M779" s="241">
        <f ca="1">+IFERROR(INDEX('Hoja de Trabajo para listado'!$A$155:$Z$1048576,MATCH($A779,'Hoja de Trabajo para listado'!$A$155:$A$1048576,0),MATCH((CUADRO!M$4&amp;$E779),'Hoja de Trabajo para listado'!$A$151:$Z$151,0)),0)+IFERROR(INDEX('Hoja de Trabajo para listado'!$AB$155:$BA$1048576,MATCH($A779,'Hoja de Trabajo para listado'!$AB$155:$AB$1048576,0),MATCH((CUADRO!M$4&amp;$E779),'Hoja de Trabajo para listado'!$AB$151:$BA$151,0)),0)+IFERROR(INDEX('Hoja de Trabajo para listado'!$BC$155:$CB$1048576,MATCH($A779,'Hoja de Trabajo para listado'!$BC$155:$BC$1048576,0),MATCH((CUADRO!M$4&amp;$E779),'Hoja de Trabajo para listado'!$BC$151:$CB$151,0)),0)+IFERROR(INDEX('Hoja de Trabajo para listado'!$DE$153:$DG$274,MATCH($A779,'Hoja de Trabajo para listado'!$DE$153:$DE$1048576,0),MATCH((CUADRO!M$4&amp;$E779),'Hoja de Trabajo para listado'!$DE$151:$DG$151,0)),0)+IFERROR(INDEX('Hoja de Trabajo para listado'!$CD$155:$DC$1048576,MATCH($A779,'Hoja de Trabajo para listado'!$CD$155:$CD$1048576,0),MATCH((CUADRO!M$4&amp;$E779),'Hoja de Trabajo para listado'!$CD$151:$DC$151,0)),0)</f>
        <v>0</v>
      </c>
      <c r="N779" s="241">
        <f ca="1">+IFERROR(INDEX('Hoja de Trabajo para listado'!$A$155:$Z$1048576,MATCH($A779,'Hoja de Trabajo para listado'!$A$155:$A$1048576,0),MATCH((CUADRO!N$4&amp;$E779),'Hoja de Trabajo para listado'!$A$151:$Z$151,0)),0)+IFERROR(INDEX('Hoja de Trabajo para listado'!$AB$155:$BA$1048576,MATCH($A779,'Hoja de Trabajo para listado'!$AB$155:$AB$1048576,0),MATCH((CUADRO!N$4&amp;$E779),'Hoja de Trabajo para listado'!$AB$151:$BA$151,0)),0)+IFERROR(INDEX('Hoja de Trabajo para listado'!$BC$155:$CB$1048576,MATCH($A779,'Hoja de Trabajo para listado'!$BC$155:$BC$1048576,0),MATCH((CUADRO!N$4&amp;$E779),'Hoja de Trabajo para listado'!$BC$151:$CB$151,0)),0)+IFERROR(INDEX('Hoja de Trabajo para listado'!$DE$153:$DG$274,MATCH($A779,'Hoja de Trabajo para listado'!$DE$153:$DE$1048576,0),MATCH((CUADRO!N$4&amp;$E779),'Hoja de Trabajo para listado'!$DE$151:$DG$151,0)),0)+IFERROR(INDEX('Hoja de Trabajo para listado'!$CD$155:$DC$1048576,MATCH($A779,'Hoja de Trabajo para listado'!$CD$155:$CD$1048576,0),MATCH((CUADRO!N$4&amp;$E779),'Hoja de Trabajo para listado'!$CD$151:$DC$151,0)),0)</f>
        <v>0</v>
      </c>
      <c r="O779" s="241">
        <f ca="1">+IFERROR(INDEX('Hoja de Trabajo para listado'!$A$155:$Z$1048576,MATCH($A779,'Hoja de Trabajo para listado'!$A$155:$A$1048576,0),MATCH((CUADRO!O$4&amp;$E779),'Hoja de Trabajo para listado'!$A$151:$Z$151,0)),0)+IFERROR(INDEX('Hoja de Trabajo para listado'!$AB$155:$BA$1048576,MATCH($A779,'Hoja de Trabajo para listado'!$AB$155:$AB$1048576,0),MATCH((CUADRO!O$4&amp;$E779),'Hoja de Trabajo para listado'!$AB$151:$BA$151,0)),0)+IFERROR(INDEX('Hoja de Trabajo para listado'!$BC$155:$CB$1048576,MATCH($A779,'Hoja de Trabajo para listado'!$BC$155:$BC$1048576,0),MATCH((CUADRO!O$4&amp;$E779),'Hoja de Trabajo para listado'!$BC$151:$CB$151,0)),0)+IFERROR(INDEX('Hoja de Trabajo para listado'!$DE$153:$DG$274,MATCH($A779,'Hoja de Trabajo para listado'!$DE$153:$DE$1048576,0),MATCH((CUADRO!O$4&amp;$E779),'Hoja de Trabajo para listado'!$DE$151:$DG$151,0)),0)+IFERROR(INDEX('Hoja de Trabajo para listado'!$CD$155:$DC$1048576,MATCH($A779,'Hoja de Trabajo para listado'!$CD$155:$CD$1048576,0),MATCH((CUADRO!O$4&amp;$E779),'Hoja de Trabajo para listado'!$CD$151:$DC$151,0)),0)</f>
        <v>0</v>
      </c>
      <c r="P779" s="241">
        <f ca="1">+IFERROR(INDEX('Hoja de Trabajo para listado'!$A$155:$Z$1048576,MATCH($A779,'Hoja de Trabajo para listado'!$A$155:$A$1048576,0),MATCH((CUADRO!P$4&amp;$E779),'Hoja de Trabajo para listado'!$A$151:$Z$151,0)),0)+IFERROR(INDEX('Hoja de Trabajo para listado'!$AB$155:$BA$1048576,MATCH($A779,'Hoja de Trabajo para listado'!$AB$155:$AB$1048576,0),MATCH((CUADRO!P$4&amp;$E779),'Hoja de Trabajo para listado'!$AB$151:$BA$151,0)),0)+IFERROR(INDEX('Hoja de Trabajo para listado'!$BC$155:$CB$1048576,MATCH($A779,'Hoja de Trabajo para listado'!$BC$155:$BC$1048576,0),MATCH((CUADRO!P$4&amp;$E779),'Hoja de Trabajo para listado'!$BC$151:$CB$151,0)),0)+IFERROR(INDEX('Hoja de Trabajo para listado'!$DE$153:$DG$274,MATCH($A779,'Hoja de Trabajo para listado'!$DE$153:$DE$1048576,0),MATCH((CUADRO!P$4&amp;$E779),'Hoja de Trabajo para listado'!$DE$151:$DG$151,0)),0)+IFERROR(INDEX('Hoja de Trabajo para listado'!$CD$155:$DC$1048576,MATCH($A779,'Hoja de Trabajo para listado'!$CD$155:$CD$1048576,0),MATCH((CUADRO!P$4&amp;$E779),'Hoja de Trabajo para listado'!$CD$151:$DC$151,0)),0)</f>
        <v>0</v>
      </c>
      <c r="Q779" s="241">
        <f ca="1">+IFERROR(INDEX('Hoja de Trabajo para listado'!$A$155:$Z$1048576,MATCH($A779,'Hoja de Trabajo para listado'!$A$155:$A$1048576,0),MATCH((CUADRO!Q$4&amp;$E779),'Hoja de Trabajo para listado'!$A$151:$Z$151,0)),0)+IFERROR(INDEX('Hoja de Trabajo para listado'!$AB$155:$BA$1048576,MATCH($A779,'Hoja de Trabajo para listado'!$AB$155:$AB$1048576,0),MATCH((CUADRO!Q$4&amp;$E779),'Hoja de Trabajo para listado'!$AB$151:$BA$151,0)),0)+IFERROR(INDEX('Hoja de Trabajo para listado'!$BC$155:$CB$1048576,MATCH($A779,'Hoja de Trabajo para listado'!$BC$155:$BC$1048576,0),MATCH((CUADRO!Q$4&amp;$E779),'Hoja de Trabajo para listado'!$BC$151:$CB$151,0)),0)+IFERROR(INDEX('Hoja de Trabajo para listado'!$DE$153:$DG$274,MATCH($A779,'Hoja de Trabajo para listado'!$DE$153:$DE$1048576,0),MATCH((CUADRO!Q$4&amp;$E779),'Hoja de Trabajo para listado'!$DE$151:$DG$151,0)),0)+IFERROR(INDEX('Hoja de Trabajo para listado'!$CD$155:$DC$1048576,MATCH($A779,'Hoja de Trabajo para listado'!$CD$155:$CD$1048576,0),MATCH((CUADRO!Q$4&amp;$E779),'Hoja de Trabajo para listado'!$CD$151:$DC$151,0)),0)</f>
        <v>0</v>
      </c>
      <c r="R779" s="241">
        <f t="shared" ca="1" si="24"/>
        <v>0</v>
      </c>
      <c r="S779" s="247"/>
      <c r="T779" s="241">
        <f ca="1">+T780</f>
        <v>0</v>
      </c>
      <c r="U779" s="240">
        <f t="shared" si="25"/>
        <v>1</v>
      </c>
    </row>
    <row r="780" spans="1:21" customFormat="1" ht="15" hidden="1" customHeight="1">
      <c r="A780" s="32">
        <v>1407</v>
      </c>
      <c r="B780" s="382"/>
      <c r="C780" s="245" t="str">
        <f>+VLOOKUP(A780,bd_lista!$A$3:$C$592,3,FALSE)</f>
        <v>Gobierno Autónomo Municipal de Machacamarca</v>
      </c>
      <c r="D780" s="384"/>
      <c r="E780" s="242" t="s">
        <v>684</v>
      </c>
      <c r="F780" s="241">
        <f ca="1">+IFERROR(INDEX('Hoja de Trabajo para listado'!$A$155:$Z$1048576,MATCH($A780,'Hoja de Trabajo para listado'!$A$155:$A$1048576,0),MATCH((CUADRO!F$4&amp;$E780),'Hoja de Trabajo para listado'!$A$151:$Z$151,0)),0)+IFERROR(INDEX('Hoja de Trabajo para listado'!$AB$155:$BA$1048576,MATCH($A780,'Hoja de Trabajo para listado'!$AB$155:$AB$1048576,0),MATCH((CUADRO!F$4&amp;$E780),'Hoja de Trabajo para listado'!$AB$151:$BA$151,0)),0)+IFERROR(INDEX('Hoja de Trabajo para listado'!$BC$155:$CB$1048576,MATCH($A780,'Hoja de Trabajo para listado'!$BC$155:$BC$1048576,0),MATCH((CUADRO!F$4&amp;$E780),'Hoja de Trabajo para listado'!$BC$151:$CB$151,0)),0)+IFERROR(INDEX('Hoja de Trabajo para listado'!$DE$153:$DG$274,MATCH($A780,'Hoja de Trabajo para listado'!$DE$153:$DE$1048576,0),MATCH((CUADRO!F$4&amp;$E780),'Hoja de Trabajo para listado'!$DE$151:$DG$151,0)),0)+IFERROR(INDEX('Hoja de Trabajo para listado'!$CD$155:$DC$1048576,MATCH($A780,'Hoja de Trabajo para listado'!$CD$155:$CD$1048576,0),MATCH((CUADRO!F$4&amp;$E780),'Hoja de Trabajo para listado'!$CD$151:$DC$151,0)),0)</f>
        <v>0</v>
      </c>
      <c r="G780" s="241">
        <f ca="1">+IFERROR(INDEX('Hoja de Trabajo para listado'!$A$155:$Z$1048576,MATCH($A780,'Hoja de Trabajo para listado'!$A$155:$A$1048576,0),MATCH((CUADRO!G$4&amp;$E780),'Hoja de Trabajo para listado'!$A$151:$Z$151,0)),0)+IFERROR(INDEX('Hoja de Trabajo para listado'!$AB$155:$BA$1048576,MATCH($A780,'Hoja de Trabajo para listado'!$AB$155:$AB$1048576,0),MATCH((CUADRO!G$4&amp;$E780),'Hoja de Trabajo para listado'!$AB$151:$BA$151,0)),0)+IFERROR(INDEX('Hoja de Trabajo para listado'!$BC$155:$CB$1048576,MATCH($A780,'Hoja de Trabajo para listado'!$BC$155:$BC$1048576,0),MATCH((CUADRO!G$4&amp;$E780),'Hoja de Trabajo para listado'!$BC$151:$CB$151,0)),0)+IFERROR(INDEX('Hoja de Trabajo para listado'!$DE$153:$DG$274,MATCH($A780,'Hoja de Trabajo para listado'!$DE$153:$DE$1048576,0),MATCH((CUADRO!G$4&amp;$E780),'Hoja de Trabajo para listado'!$DE$151:$DG$151,0)),0)+IFERROR(INDEX('Hoja de Trabajo para listado'!$CD$155:$DC$1048576,MATCH($A780,'Hoja de Trabajo para listado'!$CD$155:$CD$1048576,0),MATCH((CUADRO!G$4&amp;$E780),'Hoja de Trabajo para listado'!$CD$151:$DC$151,0)),0)</f>
        <v>0</v>
      </c>
      <c r="H780" s="241">
        <f ca="1">+IFERROR(INDEX('Hoja de Trabajo para listado'!$A$155:$Z$1048576,MATCH($A780,'Hoja de Trabajo para listado'!$A$155:$A$1048576,0),MATCH((CUADRO!H$4&amp;$E780),'Hoja de Trabajo para listado'!$A$151:$Z$151,0)),0)+IFERROR(INDEX('Hoja de Trabajo para listado'!$AB$155:$BA$1048576,MATCH($A780,'Hoja de Trabajo para listado'!$AB$155:$AB$1048576,0),MATCH((CUADRO!H$4&amp;$E780),'Hoja de Trabajo para listado'!$AB$151:$BA$151,0)),0)+IFERROR(INDEX('Hoja de Trabajo para listado'!$BC$155:$CB$1048576,MATCH($A780,'Hoja de Trabajo para listado'!$BC$155:$BC$1048576,0),MATCH((CUADRO!H$4&amp;$E780),'Hoja de Trabajo para listado'!$BC$151:$CB$151,0)),0)+IFERROR(INDEX('Hoja de Trabajo para listado'!$DE$153:$DG$274,MATCH($A780,'Hoja de Trabajo para listado'!$DE$153:$DE$1048576,0),MATCH((CUADRO!H$4&amp;$E780),'Hoja de Trabajo para listado'!$DE$151:$DG$151,0)),0)+IFERROR(INDEX('Hoja de Trabajo para listado'!$CD$155:$DC$1048576,MATCH($A780,'Hoja de Trabajo para listado'!$CD$155:$CD$1048576,0),MATCH((CUADRO!H$4&amp;$E780),'Hoja de Trabajo para listado'!$CD$151:$DC$151,0)),0)</f>
        <v>0</v>
      </c>
      <c r="I780" s="241">
        <f ca="1">+IFERROR(INDEX('Hoja de Trabajo para listado'!$A$155:$Z$1048576,MATCH($A780,'Hoja de Trabajo para listado'!$A$155:$A$1048576,0),MATCH((CUADRO!I$4&amp;$E780),'Hoja de Trabajo para listado'!$A$151:$Z$151,0)),0)+IFERROR(INDEX('Hoja de Trabajo para listado'!$AB$155:$BA$1048576,MATCH($A780,'Hoja de Trabajo para listado'!$AB$155:$AB$1048576,0),MATCH((CUADRO!I$4&amp;$E780),'Hoja de Trabajo para listado'!$AB$151:$BA$151,0)),0)+IFERROR(INDEX('Hoja de Trabajo para listado'!$BC$155:$CB$1048576,MATCH($A780,'Hoja de Trabajo para listado'!$BC$155:$BC$1048576,0),MATCH((CUADRO!I$4&amp;$E780),'Hoja de Trabajo para listado'!$BC$151:$CB$151,0)),0)+IFERROR(INDEX('Hoja de Trabajo para listado'!$DE$153:$DG$274,MATCH($A780,'Hoja de Trabajo para listado'!$DE$153:$DE$1048576,0),MATCH((CUADRO!I$4&amp;$E780),'Hoja de Trabajo para listado'!$DE$151:$DG$151,0)),0)+IFERROR(INDEX('Hoja de Trabajo para listado'!$CD$155:$DC$1048576,MATCH($A780,'Hoja de Trabajo para listado'!$CD$155:$CD$1048576,0),MATCH((CUADRO!I$4&amp;$E780),'Hoja de Trabajo para listado'!$CD$151:$DC$151,0)),0)</f>
        <v>0</v>
      </c>
      <c r="J780" s="241">
        <f ca="1">+IFERROR(INDEX('Hoja de Trabajo para listado'!$A$155:$Z$1048576,MATCH($A780,'Hoja de Trabajo para listado'!$A$155:$A$1048576,0),MATCH((CUADRO!J$4&amp;$E780),'Hoja de Trabajo para listado'!$A$151:$Z$151,0)),0)+IFERROR(INDEX('Hoja de Trabajo para listado'!$AB$155:$BA$1048576,MATCH($A780,'Hoja de Trabajo para listado'!$AB$155:$AB$1048576,0),MATCH((CUADRO!J$4&amp;$E780),'Hoja de Trabajo para listado'!$AB$151:$BA$151,0)),0)+IFERROR(INDEX('Hoja de Trabajo para listado'!$BC$155:$CB$1048576,MATCH($A780,'Hoja de Trabajo para listado'!$BC$155:$BC$1048576,0),MATCH((CUADRO!J$4&amp;$E780),'Hoja de Trabajo para listado'!$BC$151:$CB$151,0)),0)+IFERROR(INDEX('Hoja de Trabajo para listado'!$DE$153:$DG$274,MATCH($A780,'Hoja de Trabajo para listado'!$DE$153:$DE$1048576,0),MATCH((CUADRO!J$4&amp;$E780),'Hoja de Trabajo para listado'!$DE$151:$DG$151,0)),0)+IFERROR(INDEX('Hoja de Trabajo para listado'!$CD$155:$DC$1048576,MATCH($A780,'Hoja de Trabajo para listado'!$CD$155:$CD$1048576,0),MATCH((CUADRO!J$4&amp;$E780),'Hoja de Trabajo para listado'!$CD$151:$DC$151,0)),0)</f>
        <v>0</v>
      </c>
      <c r="K780" s="241">
        <f ca="1">+IFERROR(INDEX('Hoja de Trabajo para listado'!$A$155:$Z$1048576,MATCH($A780,'Hoja de Trabajo para listado'!$A$155:$A$1048576,0),MATCH((CUADRO!K$4&amp;$E780),'Hoja de Trabajo para listado'!$A$151:$Z$151,0)),0)+IFERROR(INDEX('Hoja de Trabajo para listado'!$AB$155:$BA$1048576,MATCH($A780,'Hoja de Trabajo para listado'!$AB$155:$AB$1048576,0),MATCH((CUADRO!K$4&amp;$E780),'Hoja de Trabajo para listado'!$AB$151:$BA$151,0)),0)+IFERROR(INDEX('Hoja de Trabajo para listado'!$BC$155:$CB$1048576,MATCH($A780,'Hoja de Trabajo para listado'!$BC$155:$BC$1048576,0),MATCH((CUADRO!K$4&amp;$E780),'Hoja de Trabajo para listado'!$BC$151:$CB$151,0)),0)+IFERROR(INDEX('Hoja de Trabajo para listado'!$DE$153:$DG$274,MATCH($A780,'Hoja de Trabajo para listado'!$DE$153:$DE$1048576,0),MATCH((CUADRO!K$4&amp;$E780),'Hoja de Trabajo para listado'!$DE$151:$DG$151,0)),0)+IFERROR(INDEX('Hoja de Trabajo para listado'!$CD$155:$DC$1048576,MATCH($A780,'Hoja de Trabajo para listado'!$CD$155:$CD$1048576,0),MATCH((CUADRO!K$4&amp;$E780),'Hoja de Trabajo para listado'!$CD$151:$DC$151,0)),0)</f>
        <v>0</v>
      </c>
      <c r="L780" s="241">
        <f ca="1">+IFERROR(INDEX('Hoja de Trabajo para listado'!$A$155:$Z$1048576,MATCH($A780,'Hoja de Trabajo para listado'!$A$155:$A$1048576,0),MATCH((CUADRO!L$4&amp;$E780),'Hoja de Trabajo para listado'!$A$151:$Z$151,0)),0)+IFERROR(INDEX('Hoja de Trabajo para listado'!$AB$155:$BA$1048576,MATCH($A780,'Hoja de Trabajo para listado'!$AB$155:$AB$1048576,0),MATCH((CUADRO!L$4&amp;$E780),'Hoja de Trabajo para listado'!$AB$151:$BA$151,0)),0)+IFERROR(INDEX('Hoja de Trabajo para listado'!$BC$155:$CB$1048576,MATCH($A780,'Hoja de Trabajo para listado'!$BC$155:$BC$1048576,0),MATCH((CUADRO!L$4&amp;$E780),'Hoja de Trabajo para listado'!$BC$151:$CB$151,0)),0)+IFERROR(INDEX('Hoja de Trabajo para listado'!$DE$153:$DG$274,MATCH($A780,'Hoja de Trabajo para listado'!$DE$153:$DE$1048576,0),MATCH((CUADRO!L$4&amp;$E780),'Hoja de Trabajo para listado'!$DE$151:$DG$151,0)),0)+IFERROR(INDEX('Hoja de Trabajo para listado'!$CD$155:$DC$1048576,MATCH($A780,'Hoja de Trabajo para listado'!$CD$155:$CD$1048576,0),MATCH((CUADRO!L$4&amp;$E780),'Hoja de Trabajo para listado'!$CD$151:$DC$151,0)),0)</f>
        <v>0</v>
      </c>
      <c r="M780" s="241">
        <f ca="1">+IFERROR(INDEX('Hoja de Trabajo para listado'!$A$155:$Z$1048576,MATCH($A780,'Hoja de Trabajo para listado'!$A$155:$A$1048576,0),MATCH((CUADRO!M$4&amp;$E780),'Hoja de Trabajo para listado'!$A$151:$Z$151,0)),0)+IFERROR(INDEX('Hoja de Trabajo para listado'!$AB$155:$BA$1048576,MATCH($A780,'Hoja de Trabajo para listado'!$AB$155:$AB$1048576,0),MATCH((CUADRO!M$4&amp;$E780),'Hoja de Trabajo para listado'!$AB$151:$BA$151,0)),0)+IFERROR(INDEX('Hoja de Trabajo para listado'!$BC$155:$CB$1048576,MATCH($A780,'Hoja de Trabajo para listado'!$BC$155:$BC$1048576,0),MATCH((CUADRO!M$4&amp;$E780),'Hoja de Trabajo para listado'!$BC$151:$CB$151,0)),0)+IFERROR(INDEX('Hoja de Trabajo para listado'!$DE$153:$DG$274,MATCH($A780,'Hoja de Trabajo para listado'!$DE$153:$DE$1048576,0),MATCH((CUADRO!M$4&amp;$E780),'Hoja de Trabajo para listado'!$DE$151:$DG$151,0)),0)+IFERROR(INDEX('Hoja de Trabajo para listado'!$CD$155:$DC$1048576,MATCH($A780,'Hoja de Trabajo para listado'!$CD$155:$CD$1048576,0),MATCH((CUADRO!M$4&amp;$E780),'Hoja de Trabajo para listado'!$CD$151:$DC$151,0)),0)</f>
        <v>0</v>
      </c>
      <c r="N780" s="241">
        <f ca="1">+IFERROR(INDEX('Hoja de Trabajo para listado'!$A$155:$Z$1048576,MATCH($A780,'Hoja de Trabajo para listado'!$A$155:$A$1048576,0),MATCH((CUADRO!N$4&amp;$E780),'Hoja de Trabajo para listado'!$A$151:$Z$151,0)),0)+IFERROR(INDEX('Hoja de Trabajo para listado'!$AB$155:$BA$1048576,MATCH($A780,'Hoja de Trabajo para listado'!$AB$155:$AB$1048576,0),MATCH((CUADRO!N$4&amp;$E780),'Hoja de Trabajo para listado'!$AB$151:$BA$151,0)),0)+IFERROR(INDEX('Hoja de Trabajo para listado'!$BC$155:$CB$1048576,MATCH($A780,'Hoja de Trabajo para listado'!$BC$155:$BC$1048576,0),MATCH((CUADRO!N$4&amp;$E780),'Hoja de Trabajo para listado'!$BC$151:$CB$151,0)),0)+IFERROR(INDEX('Hoja de Trabajo para listado'!$DE$153:$DG$274,MATCH($A780,'Hoja de Trabajo para listado'!$DE$153:$DE$1048576,0),MATCH((CUADRO!N$4&amp;$E780),'Hoja de Trabajo para listado'!$DE$151:$DG$151,0)),0)+IFERROR(INDEX('Hoja de Trabajo para listado'!$CD$155:$DC$1048576,MATCH($A780,'Hoja de Trabajo para listado'!$CD$155:$CD$1048576,0),MATCH((CUADRO!N$4&amp;$E780),'Hoja de Trabajo para listado'!$CD$151:$DC$151,0)),0)</f>
        <v>0</v>
      </c>
      <c r="O780" s="241">
        <f ca="1">+IFERROR(INDEX('Hoja de Trabajo para listado'!$A$155:$Z$1048576,MATCH($A780,'Hoja de Trabajo para listado'!$A$155:$A$1048576,0),MATCH((CUADRO!O$4&amp;$E780),'Hoja de Trabajo para listado'!$A$151:$Z$151,0)),0)+IFERROR(INDEX('Hoja de Trabajo para listado'!$AB$155:$BA$1048576,MATCH($A780,'Hoja de Trabajo para listado'!$AB$155:$AB$1048576,0),MATCH((CUADRO!O$4&amp;$E780),'Hoja de Trabajo para listado'!$AB$151:$BA$151,0)),0)+IFERROR(INDEX('Hoja de Trabajo para listado'!$BC$155:$CB$1048576,MATCH($A780,'Hoja de Trabajo para listado'!$BC$155:$BC$1048576,0),MATCH((CUADRO!O$4&amp;$E780),'Hoja de Trabajo para listado'!$BC$151:$CB$151,0)),0)+IFERROR(INDEX('Hoja de Trabajo para listado'!$DE$153:$DG$274,MATCH($A780,'Hoja de Trabajo para listado'!$DE$153:$DE$1048576,0),MATCH((CUADRO!O$4&amp;$E780),'Hoja de Trabajo para listado'!$DE$151:$DG$151,0)),0)+IFERROR(INDEX('Hoja de Trabajo para listado'!$CD$155:$DC$1048576,MATCH($A780,'Hoja de Trabajo para listado'!$CD$155:$CD$1048576,0),MATCH((CUADRO!O$4&amp;$E780),'Hoja de Trabajo para listado'!$CD$151:$DC$151,0)),0)</f>
        <v>0</v>
      </c>
      <c r="P780" s="241">
        <f ca="1">+IFERROR(INDEX('Hoja de Trabajo para listado'!$A$155:$Z$1048576,MATCH($A780,'Hoja de Trabajo para listado'!$A$155:$A$1048576,0),MATCH((CUADRO!P$4&amp;$E780),'Hoja de Trabajo para listado'!$A$151:$Z$151,0)),0)+IFERROR(INDEX('Hoja de Trabajo para listado'!$AB$155:$BA$1048576,MATCH($A780,'Hoja de Trabajo para listado'!$AB$155:$AB$1048576,0),MATCH((CUADRO!P$4&amp;$E780),'Hoja de Trabajo para listado'!$AB$151:$BA$151,0)),0)+IFERROR(INDEX('Hoja de Trabajo para listado'!$BC$155:$CB$1048576,MATCH($A780,'Hoja de Trabajo para listado'!$BC$155:$BC$1048576,0),MATCH((CUADRO!P$4&amp;$E780),'Hoja de Trabajo para listado'!$BC$151:$CB$151,0)),0)+IFERROR(INDEX('Hoja de Trabajo para listado'!$DE$153:$DG$274,MATCH($A780,'Hoja de Trabajo para listado'!$DE$153:$DE$1048576,0),MATCH((CUADRO!P$4&amp;$E780),'Hoja de Trabajo para listado'!$DE$151:$DG$151,0)),0)+IFERROR(INDEX('Hoja de Trabajo para listado'!$CD$155:$DC$1048576,MATCH($A780,'Hoja de Trabajo para listado'!$CD$155:$CD$1048576,0),MATCH((CUADRO!P$4&amp;$E780),'Hoja de Trabajo para listado'!$CD$151:$DC$151,0)),0)</f>
        <v>0</v>
      </c>
      <c r="Q780" s="241">
        <f ca="1">+IFERROR(INDEX('Hoja de Trabajo para listado'!$A$155:$Z$1048576,MATCH($A780,'Hoja de Trabajo para listado'!$A$155:$A$1048576,0),MATCH((CUADRO!Q$4&amp;$E780),'Hoja de Trabajo para listado'!$A$151:$Z$151,0)),0)+IFERROR(INDEX('Hoja de Trabajo para listado'!$AB$155:$BA$1048576,MATCH($A780,'Hoja de Trabajo para listado'!$AB$155:$AB$1048576,0),MATCH((CUADRO!Q$4&amp;$E780),'Hoja de Trabajo para listado'!$AB$151:$BA$151,0)),0)+IFERROR(INDEX('Hoja de Trabajo para listado'!$BC$155:$CB$1048576,MATCH($A780,'Hoja de Trabajo para listado'!$BC$155:$BC$1048576,0),MATCH((CUADRO!Q$4&amp;$E780),'Hoja de Trabajo para listado'!$BC$151:$CB$151,0)),0)+IFERROR(INDEX('Hoja de Trabajo para listado'!$DE$153:$DG$274,MATCH($A780,'Hoja de Trabajo para listado'!$DE$153:$DE$1048576,0),MATCH((CUADRO!Q$4&amp;$E780),'Hoja de Trabajo para listado'!$DE$151:$DG$151,0)),0)+IFERROR(INDEX('Hoja de Trabajo para listado'!$CD$155:$DC$1048576,MATCH($A780,'Hoja de Trabajo para listado'!$CD$155:$CD$1048576,0),MATCH((CUADRO!Q$4&amp;$E780),'Hoja de Trabajo para listado'!$CD$151:$DC$151,0)),0)</f>
        <v>0</v>
      </c>
      <c r="R780" s="241">
        <f t="shared" ca="1" si="24"/>
        <v>0</v>
      </c>
      <c r="S780" s="247">
        <f ca="1">+R779+R780</f>
        <v>0</v>
      </c>
      <c r="T780" s="241">
        <f ca="1">+S780</f>
        <v>0</v>
      </c>
      <c r="U780" s="240">
        <f t="shared" si="25"/>
        <v>2</v>
      </c>
    </row>
    <row r="781" spans="1:21" customFormat="1" ht="27" hidden="1" customHeight="1">
      <c r="A781" s="32">
        <v>1408</v>
      </c>
      <c r="B781" s="381">
        <f>+A781</f>
        <v>1408</v>
      </c>
      <c r="C781" s="245" t="str">
        <f>+VLOOKUP(A781,bd_lista!$A$3:$C$592,3,FALSE)</f>
        <v>Gobierno Autónomo Municipal de Poopó (Villa Poopó)</v>
      </c>
      <c r="D781" s="383" t="str">
        <f>+C781</f>
        <v>Gobierno Autónomo Municipal de Poopó (Villa Poopó)</v>
      </c>
      <c r="E781" s="240" t="s">
        <v>683</v>
      </c>
      <c r="F781" s="241">
        <f ca="1">+IFERROR(INDEX('Hoja de Trabajo para listado'!$A$155:$Z$1048576,MATCH($A781,'Hoja de Trabajo para listado'!$A$155:$A$1048576,0),MATCH((CUADRO!F$4&amp;$E781),'Hoja de Trabajo para listado'!$A$151:$Z$151,0)),0)+IFERROR(INDEX('Hoja de Trabajo para listado'!$AB$155:$BA$1048576,MATCH($A781,'Hoja de Trabajo para listado'!$AB$155:$AB$1048576,0),MATCH((CUADRO!F$4&amp;$E781),'Hoja de Trabajo para listado'!$AB$151:$BA$151,0)),0)+IFERROR(INDEX('Hoja de Trabajo para listado'!$BC$155:$CB$1048576,MATCH($A781,'Hoja de Trabajo para listado'!$BC$155:$BC$1048576,0),MATCH((CUADRO!F$4&amp;$E781),'Hoja de Trabajo para listado'!$BC$151:$CB$151,0)),0)+IFERROR(INDEX('Hoja de Trabajo para listado'!$DE$153:$DG$274,MATCH($A781,'Hoja de Trabajo para listado'!$DE$153:$DE$1048576,0),MATCH((CUADRO!F$4&amp;$E781),'Hoja de Trabajo para listado'!$DE$151:$DG$151,0)),0)+IFERROR(INDEX('Hoja de Trabajo para listado'!$CD$155:$DC$1048576,MATCH($A781,'Hoja de Trabajo para listado'!$CD$155:$CD$1048576,0),MATCH((CUADRO!F$4&amp;$E781),'Hoja de Trabajo para listado'!$CD$151:$DC$151,0)),0)</f>
        <v>0</v>
      </c>
      <c r="G781" s="241">
        <f ca="1">+IFERROR(INDEX('Hoja de Trabajo para listado'!$A$155:$Z$1048576,MATCH($A781,'Hoja de Trabajo para listado'!$A$155:$A$1048576,0),MATCH((CUADRO!G$4&amp;$E781),'Hoja de Trabajo para listado'!$A$151:$Z$151,0)),0)+IFERROR(INDEX('Hoja de Trabajo para listado'!$AB$155:$BA$1048576,MATCH($A781,'Hoja de Trabajo para listado'!$AB$155:$AB$1048576,0),MATCH((CUADRO!G$4&amp;$E781),'Hoja de Trabajo para listado'!$AB$151:$BA$151,0)),0)+IFERROR(INDEX('Hoja de Trabajo para listado'!$BC$155:$CB$1048576,MATCH($A781,'Hoja de Trabajo para listado'!$BC$155:$BC$1048576,0),MATCH((CUADRO!G$4&amp;$E781),'Hoja de Trabajo para listado'!$BC$151:$CB$151,0)),0)+IFERROR(INDEX('Hoja de Trabajo para listado'!$DE$153:$DG$274,MATCH($A781,'Hoja de Trabajo para listado'!$DE$153:$DE$1048576,0),MATCH((CUADRO!G$4&amp;$E781),'Hoja de Trabajo para listado'!$DE$151:$DG$151,0)),0)+IFERROR(INDEX('Hoja de Trabajo para listado'!$CD$155:$DC$1048576,MATCH($A781,'Hoja de Trabajo para listado'!$CD$155:$CD$1048576,0),MATCH((CUADRO!G$4&amp;$E781),'Hoja de Trabajo para listado'!$CD$151:$DC$151,0)),0)</f>
        <v>0</v>
      </c>
      <c r="H781" s="241">
        <f ca="1">+IFERROR(INDEX('Hoja de Trabajo para listado'!$A$155:$Z$1048576,MATCH($A781,'Hoja de Trabajo para listado'!$A$155:$A$1048576,0),MATCH((CUADRO!H$4&amp;$E781),'Hoja de Trabajo para listado'!$A$151:$Z$151,0)),0)+IFERROR(INDEX('Hoja de Trabajo para listado'!$AB$155:$BA$1048576,MATCH($A781,'Hoja de Trabajo para listado'!$AB$155:$AB$1048576,0),MATCH((CUADRO!H$4&amp;$E781),'Hoja de Trabajo para listado'!$AB$151:$BA$151,0)),0)+IFERROR(INDEX('Hoja de Trabajo para listado'!$BC$155:$CB$1048576,MATCH($A781,'Hoja de Trabajo para listado'!$BC$155:$BC$1048576,0),MATCH((CUADRO!H$4&amp;$E781),'Hoja de Trabajo para listado'!$BC$151:$CB$151,0)),0)+IFERROR(INDEX('Hoja de Trabajo para listado'!$DE$153:$DG$274,MATCH($A781,'Hoja de Trabajo para listado'!$DE$153:$DE$1048576,0),MATCH((CUADRO!H$4&amp;$E781),'Hoja de Trabajo para listado'!$DE$151:$DG$151,0)),0)+IFERROR(INDEX('Hoja de Trabajo para listado'!$CD$155:$DC$1048576,MATCH($A781,'Hoja de Trabajo para listado'!$CD$155:$CD$1048576,0),MATCH((CUADRO!H$4&amp;$E781),'Hoja de Trabajo para listado'!$CD$151:$DC$151,0)),0)</f>
        <v>0</v>
      </c>
      <c r="I781" s="241">
        <f ca="1">+IFERROR(INDEX('Hoja de Trabajo para listado'!$A$155:$Z$1048576,MATCH($A781,'Hoja de Trabajo para listado'!$A$155:$A$1048576,0),MATCH((CUADRO!I$4&amp;$E781),'Hoja de Trabajo para listado'!$A$151:$Z$151,0)),0)+IFERROR(INDEX('Hoja de Trabajo para listado'!$AB$155:$BA$1048576,MATCH($A781,'Hoja de Trabajo para listado'!$AB$155:$AB$1048576,0),MATCH((CUADRO!I$4&amp;$E781),'Hoja de Trabajo para listado'!$AB$151:$BA$151,0)),0)+IFERROR(INDEX('Hoja de Trabajo para listado'!$BC$155:$CB$1048576,MATCH($A781,'Hoja de Trabajo para listado'!$BC$155:$BC$1048576,0),MATCH((CUADRO!I$4&amp;$E781),'Hoja de Trabajo para listado'!$BC$151:$CB$151,0)),0)+IFERROR(INDEX('Hoja de Trabajo para listado'!$DE$153:$DG$274,MATCH($A781,'Hoja de Trabajo para listado'!$DE$153:$DE$1048576,0),MATCH((CUADRO!I$4&amp;$E781),'Hoja de Trabajo para listado'!$DE$151:$DG$151,0)),0)+IFERROR(INDEX('Hoja de Trabajo para listado'!$CD$155:$DC$1048576,MATCH($A781,'Hoja de Trabajo para listado'!$CD$155:$CD$1048576,0),MATCH((CUADRO!I$4&amp;$E781),'Hoja de Trabajo para listado'!$CD$151:$DC$151,0)),0)</f>
        <v>0</v>
      </c>
      <c r="J781" s="241">
        <f ca="1">+IFERROR(INDEX('Hoja de Trabajo para listado'!$A$155:$Z$1048576,MATCH($A781,'Hoja de Trabajo para listado'!$A$155:$A$1048576,0),MATCH((CUADRO!J$4&amp;$E781),'Hoja de Trabajo para listado'!$A$151:$Z$151,0)),0)+IFERROR(INDEX('Hoja de Trabajo para listado'!$AB$155:$BA$1048576,MATCH($A781,'Hoja de Trabajo para listado'!$AB$155:$AB$1048576,0),MATCH((CUADRO!J$4&amp;$E781),'Hoja de Trabajo para listado'!$AB$151:$BA$151,0)),0)+IFERROR(INDEX('Hoja de Trabajo para listado'!$BC$155:$CB$1048576,MATCH($A781,'Hoja de Trabajo para listado'!$BC$155:$BC$1048576,0),MATCH((CUADRO!J$4&amp;$E781),'Hoja de Trabajo para listado'!$BC$151:$CB$151,0)),0)+IFERROR(INDEX('Hoja de Trabajo para listado'!$DE$153:$DG$274,MATCH($A781,'Hoja de Trabajo para listado'!$DE$153:$DE$1048576,0),MATCH((CUADRO!J$4&amp;$E781),'Hoja de Trabajo para listado'!$DE$151:$DG$151,0)),0)+IFERROR(INDEX('Hoja de Trabajo para listado'!$CD$155:$DC$1048576,MATCH($A781,'Hoja de Trabajo para listado'!$CD$155:$CD$1048576,0),MATCH((CUADRO!J$4&amp;$E781),'Hoja de Trabajo para listado'!$CD$151:$DC$151,0)),0)</f>
        <v>0</v>
      </c>
      <c r="K781" s="241">
        <f ca="1">+IFERROR(INDEX('Hoja de Trabajo para listado'!$A$155:$Z$1048576,MATCH($A781,'Hoja de Trabajo para listado'!$A$155:$A$1048576,0),MATCH((CUADRO!K$4&amp;$E781),'Hoja de Trabajo para listado'!$A$151:$Z$151,0)),0)+IFERROR(INDEX('Hoja de Trabajo para listado'!$AB$155:$BA$1048576,MATCH($A781,'Hoja de Trabajo para listado'!$AB$155:$AB$1048576,0),MATCH((CUADRO!K$4&amp;$E781),'Hoja de Trabajo para listado'!$AB$151:$BA$151,0)),0)+IFERROR(INDEX('Hoja de Trabajo para listado'!$BC$155:$CB$1048576,MATCH($A781,'Hoja de Trabajo para listado'!$BC$155:$BC$1048576,0),MATCH((CUADRO!K$4&amp;$E781),'Hoja de Trabajo para listado'!$BC$151:$CB$151,0)),0)+IFERROR(INDEX('Hoja de Trabajo para listado'!$DE$153:$DG$274,MATCH($A781,'Hoja de Trabajo para listado'!$DE$153:$DE$1048576,0),MATCH((CUADRO!K$4&amp;$E781),'Hoja de Trabajo para listado'!$DE$151:$DG$151,0)),0)+IFERROR(INDEX('Hoja de Trabajo para listado'!$CD$155:$DC$1048576,MATCH($A781,'Hoja de Trabajo para listado'!$CD$155:$CD$1048576,0),MATCH((CUADRO!K$4&amp;$E781),'Hoja de Trabajo para listado'!$CD$151:$DC$151,0)),0)</f>
        <v>0</v>
      </c>
      <c r="L781" s="241">
        <f ca="1">+IFERROR(INDEX('Hoja de Trabajo para listado'!$A$155:$Z$1048576,MATCH($A781,'Hoja de Trabajo para listado'!$A$155:$A$1048576,0),MATCH((CUADRO!L$4&amp;$E781),'Hoja de Trabajo para listado'!$A$151:$Z$151,0)),0)+IFERROR(INDEX('Hoja de Trabajo para listado'!$AB$155:$BA$1048576,MATCH($A781,'Hoja de Trabajo para listado'!$AB$155:$AB$1048576,0),MATCH((CUADRO!L$4&amp;$E781),'Hoja de Trabajo para listado'!$AB$151:$BA$151,0)),0)+IFERROR(INDEX('Hoja de Trabajo para listado'!$BC$155:$CB$1048576,MATCH($A781,'Hoja de Trabajo para listado'!$BC$155:$BC$1048576,0),MATCH((CUADRO!L$4&amp;$E781),'Hoja de Trabajo para listado'!$BC$151:$CB$151,0)),0)+IFERROR(INDEX('Hoja de Trabajo para listado'!$DE$153:$DG$274,MATCH($A781,'Hoja de Trabajo para listado'!$DE$153:$DE$1048576,0),MATCH((CUADRO!L$4&amp;$E781),'Hoja de Trabajo para listado'!$DE$151:$DG$151,0)),0)+IFERROR(INDEX('Hoja de Trabajo para listado'!$CD$155:$DC$1048576,MATCH($A781,'Hoja de Trabajo para listado'!$CD$155:$CD$1048576,0),MATCH((CUADRO!L$4&amp;$E781),'Hoja de Trabajo para listado'!$CD$151:$DC$151,0)),0)</f>
        <v>0</v>
      </c>
      <c r="M781" s="241">
        <f ca="1">+IFERROR(INDEX('Hoja de Trabajo para listado'!$A$155:$Z$1048576,MATCH($A781,'Hoja de Trabajo para listado'!$A$155:$A$1048576,0),MATCH((CUADRO!M$4&amp;$E781),'Hoja de Trabajo para listado'!$A$151:$Z$151,0)),0)+IFERROR(INDEX('Hoja de Trabajo para listado'!$AB$155:$BA$1048576,MATCH($A781,'Hoja de Trabajo para listado'!$AB$155:$AB$1048576,0),MATCH((CUADRO!M$4&amp;$E781),'Hoja de Trabajo para listado'!$AB$151:$BA$151,0)),0)+IFERROR(INDEX('Hoja de Trabajo para listado'!$BC$155:$CB$1048576,MATCH($A781,'Hoja de Trabajo para listado'!$BC$155:$BC$1048576,0),MATCH((CUADRO!M$4&amp;$E781),'Hoja de Trabajo para listado'!$BC$151:$CB$151,0)),0)+IFERROR(INDEX('Hoja de Trabajo para listado'!$DE$153:$DG$274,MATCH($A781,'Hoja de Trabajo para listado'!$DE$153:$DE$1048576,0),MATCH((CUADRO!M$4&amp;$E781),'Hoja de Trabajo para listado'!$DE$151:$DG$151,0)),0)+IFERROR(INDEX('Hoja de Trabajo para listado'!$CD$155:$DC$1048576,MATCH($A781,'Hoja de Trabajo para listado'!$CD$155:$CD$1048576,0),MATCH((CUADRO!M$4&amp;$E781),'Hoja de Trabajo para listado'!$CD$151:$DC$151,0)),0)</f>
        <v>0</v>
      </c>
      <c r="N781" s="241">
        <f ca="1">+IFERROR(INDEX('Hoja de Trabajo para listado'!$A$155:$Z$1048576,MATCH($A781,'Hoja de Trabajo para listado'!$A$155:$A$1048576,0),MATCH((CUADRO!N$4&amp;$E781),'Hoja de Trabajo para listado'!$A$151:$Z$151,0)),0)+IFERROR(INDEX('Hoja de Trabajo para listado'!$AB$155:$BA$1048576,MATCH($A781,'Hoja de Trabajo para listado'!$AB$155:$AB$1048576,0),MATCH((CUADRO!N$4&amp;$E781),'Hoja de Trabajo para listado'!$AB$151:$BA$151,0)),0)+IFERROR(INDEX('Hoja de Trabajo para listado'!$BC$155:$CB$1048576,MATCH($A781,'Hoja de Trabajo para listado'!$BC$155:$BC$1048576,0),MATCH((CUADRO!N$4&amp;$E781),'Hoja de Trabajo para listado'!$BC$151:$CB$151,0)),0)+IFERROR(INDEX('Hoja de Trabajo para listado'!$DE$153:$DG$274,MATCH($A781,'Hoja de Trabajo para listado'!$DE$153:$DE$1048576,0),MATCH((CUADRO!N$4&amp;$E781),'Hoja de Trabajo para listado'!$DE$151:$DG$151,0)),0)+IFERROR(INDEX('Hoja de Trabajo para listado'!$CD$155:$DC$1048576,MATCH($A781,'Hoja de Trabajo para listado'!$CD$155:$CD$1048576,0),MATCH((CUADRO!N$4&amp;$E781),'Hoja de Trabajo para listado'!$CD$151:$DC$151,0)),0)</f>
        <v>0</v>
      </c>
      <c r="O781" s="241">
        <f ca="1">+IFERROR(INDEX('Hoja de Trabajo para listado'!$A$155:$Z$1048576,MATCH($A781,'Hoja de Trabajo para listado'!$A$155:$A$1048576,0),MATCH((CUADRO!O$4&amp;$E781),'Hoja de Trabajo para listado'!$A$151:$Z$151,0)),0)+IFERROR(INDEX('Hoja de Trabajo para listado'!$AB$155:$BA$1048576,MATCH($A781,'Hoja de Trabajo para listado'!$AB$155:$AB$1048576,0),MATCH((CUADRO!O$4&amp;$E781),'Hoja de Trabajo para listado'!$AB$151:$BA$151,0)),0)+IFERROR(INDEX('Hoja de Trabajo para listado'!$BC$155:$CB$1048576,MATCH($A781,'Hoja de Trabajo para listado'!$BC$155:$BC$1048576,0),MATCH((CUADRO!O$4&amp;$E781),'Hoja de Trabajo para listado'!$BC$151:$CB$151,0)),0)+IFERROR(INDEX('Hoja de Trabajo para listado'!$DE$153:$DG$274,MATCH($A781,'Hoja de Trabajo para listado'!$DE$153:$DE$1048576,0),MATCH((CUADRO!O$4&amp;$E781),'Hoja de Trabajo para listado'!$DE$151:$DG$151,0)),0)+IFERROR(INDEX('Hoja de Trabajo para listado'!$CD$155:$DC$1048576,MATCH($A781,'Hoja de Trabajo para listado'!$CD$155:$CD$1048576,0),MATCH((CUADRO!O$4&amp;$E781),'Hoja de Trabajo para listado'!$CD$151:$DC$151,0)),0)</f>
        <v>0</v>
      </c>
      <c r="P781" s="241">
        <f ca="1">+IFERROR(INDEX('Hoja de Trabajo para listado'!$A$155:$Z$1048576,MATCH($A781,'Hoja de Trabajo para listado'!$A$155:$A$1048576,0),MATCH((CUADRO!P$4&amp;$E781),'Hoja de Trabajo para listado'!$A$151:$Z$151,0)),0)+IFERROR(INDEX('Hoja de Trabajo para listado'!$AB$155:$BA$1048576,MATCH($A781,'Hoja de Trabajo para listado'!$AB$155:$AB$1048576,0),MATCH((CUADRO!P$4&amp;$E781),'Hoja de Trabajo para listado'!$AB$151:$BA$151,0)),0)+IFERROR(INDEX('Hoja de Trabajo para listado'!$BC$155:$CB$1048576,MATCH($A781,'Hoja de Trabajo para listado'!$BC$155:$BC$1048576,0),MATCH((CUADRO!P$4&amp;$E781),'Hoja de Trabajo para listado'!$BC$151:$CB$151,0)),0)+IFERROR(INDEX('Hoja de Trabajo para listado'!$DE$153:$DG$274,MATCH($A781,'Hoja de Trabajo para listado'!$DE$153:$DE$1048576,0),MATCH((CUADRO!P$4&amp;$E781),'Hoja de Trabajo para listado'!$DE$151:$DG$151,0)),0)+IFERROR(INDEX('Hoja de Trabajo para listado'!$CD$155:$DC$1048576,MATCH($A781,'Hoja de Trabajo para listado'!$CD$155:$CD$1048576,0),MATCH((CUADRO!P$4&amp;$E781),'Hoja de Trabajo para listado'!$CD$151:$DC$151,0)),0)</f>
        <v>0</v>
      </c>
      <c r="Q781" s="241">
        <f ca="1">+IFERROR(INDEX('Hoja de Trabajo para listado'!$A$155:$Z$1048576,MATCH($A781,'Hoja de Trabajo para listado'!$A$155:$A$1048576,0),MATCH((CUADRO!Q$4&amp;$E781),'Hoja de Trabajo para listado'!$A$151:$Z$151,0)),0)+IFERROR(INDEX('Hoja de Trabajo para listado'!$AB$155:$BA$1048576,MATCH($A781,'Hoja de Trabajo para listado'!$AB$155:$AB$1048576,0),MATCH((CUADRO!Q$4&amp;$E781),'Hoja de Trabajo para listado'!$AB$151:$BA$151,0)),0)+IFERROR(INDEX('Hoja de Trabajo para listado'!$BC$155:$CB$1048576,MATCH($A781,'Hoja de Trabajo para listado'!$BC$155:$BC$1048576,0),MATCH((CUADRO!Q$4&amp;$E781),'Hoja de Trabajo para listado'!$BC$151:$CB$151,0)),0)+IFERROR(INDEX('Hoja de Trabajo para listado'!$DE$153:$DG$274,MATCH($A781,'Hoja de Trabajo para listado'!$DE$153:$DE$1048576,0),MATCH((CUADRO!Q$4&amp;$E781),'Hoja de Trabajo para listado'!$DE$151:$DG$151,0)),0)+IFERROR(INDEX('Hoja de Trabajo para listado'!$CD$155:$DC$1048576,MATCH($A781,'Hoja de Trabajo para listado'!$CD$155:$CD$1048576,0),MATCH((CUADRO!Q$4&amp;$E781),'Hoja de Trabajo para listado'!$CD$151:$DC$151,0)),0)</f>
        <v>0</v>
      </c>
      <c r="R781" s="241">
        <f t="shared" ca="1" si="24"/>
        <v>0</v>
      </c>
      <c r="S781" s="247"/>
      <c r="T781" s="241">
        <f ca="1">+T782</f>
        <v>0</v>
      </c>
      <c r="U781" s="240">
        <f t="shared" si="25"/>
        <v>1</v>
      </c>
    </row>
    <row r="782" spans="1:21" customFormat="1" ht="27" hidden="1" customHeight="1">
      <c r="A782" s="32">
        <v>1408</v>
      </c>
      <c r="B782" s="382"/>
      <c r="C782" s="245" t="str">
        <f>+VLOOKUP(A782,bd_lista!$A$3:$C$592,3,FALSE)</f>
        <v>Gobierno Autónomo Municipal de Poopó (Villa Poopó)</v>
      </c>
      <c r="D782" s="384"/>
      <c r="E782" s="242" t="s">
        <v>684</v>
      </c>
      <c r="F782" s="241">
        <f ca="1">+IFERROR(INDEX('Hoja de Trabajo para listado'!$A$155:$Z$1048576,MATCH($A782,'Hoja de Trabajo para listado'!$A$155:$A$1048576,0),MATCH((CUADRO!F$4&amp;$E782),'Hoja de Trabajo para listado'!$A$151:$Z$151,0)),0)+IFERROR(INDEX('Hoja de Trabajo para listado'!$AB$155:$BA$1048576,MATCH($A782,'Hoja de Trabajo para listado'!$AB$155:$AB$1048576,0),MATCH((CUADRO!F$4&amp;$E782),'Hoja de Trabajo para listado'!$AB$151:$BA$151,0)),0)+IFERROR(INDEX('Hoja de Trabajo para listado'!$BC$155:$CB$1048576,MATCH($A782,'Hoja de Trabajo para listado'!$BC$155:$BC$1048576,0),MATCH((CUADRO!F$4&amp;$E782),'Hoja de Trabajo para listado'!$BC$151:$CB$151,0)),0)+IFERROR(INDEX('Hoja de Trabajo para listado'!$DE$153:$DG$274,MATCH($A782,'Hoja de Trabajo para listado'!$DE$153:$DE$1048576,0),MATCH((CUADRO!F$4&amp;$E782),'Hoja de Trabajo para listado'!$DE$151:$DG$151,0)),0)+IFERROR(INDEX('Hoja de Trabajo para listado'!$CD$155:$DC$1048576,MATCH($A782,'Hoja de Trabajo para listado'!$CD$155:$CD$1048576,0),MATCH((CUADRO!F$4&amp;$E782),'Hoja de Trabajo para listado'!$CD$151:$DC$151,0)),0)</f>
        <v>0</v>
      </c>
      <c r="G782" s="241">
        <f ca="1">+IFERROR(INDEX('Hoja de Trabajo para listado'!$A$155:$Z$1048576,MATCH($A782,'Hoja de Trabajo para listado'!$A$155:$A$1048576,0),MATCH((CUADRO!G$4&amp;$E782),'Hoja de Trabajo para listado'!$A$151:$Z$151,0)),0)+IFERROR(INDEX('Hoja de Trabajo para listado'!$AB$155:$BA$1048576,MATCH($A782,'Hoja de Trabajo para listado'!$AB$155:$AB$1048576,0),MATCH((CUADRO!G$4&amp;$E782),'Hoja de Trabajo para listado'!$AB$151:$BA$151,0)),0)+IFERROR(INDEX('Hoja de Trabajo para listado'!$BC$155:$CB$1048576,MATCH($A782,'Hoja de Trabajo para listado'!$BC$155:$BC$1048576,0),MATCH((CUADRO!G$4&amp;$E782),'Hoja de Trabajo para listado'!$BC$151:$CB$151,0)),0)+IFERROR(INDEX('Hoja de Trabajo para listado'!$DE$153:$DG$274,MATCH($A782,'Hoja de Trabajo para listado'!$DE$153:$DE$1048576,0),MATCH((CUADRO!G$4&amp;$E782),'Hoja de Trabajo para listado'!$DE$151:$DG$151,0)),0)+IFERROR(INDEX('Hoja de Trabajo para listado'!$CD$155:$DC$1048576,MATCH($A782,'Hoja de Trabajo para listado'!$CD$155:$CD$1048576,0),MATCH((CUADRO!G$4&amp;$E782),'Hoja de Trabajo para listado'!$CD$151:$DC$151,0)),0)</f>
        <v>0</v>
      </c>
      <c r="H782" s="241">
        <f ca="1">+IFERROR(INDEX('Hoja de Trabajo para listado'!$A$155:$Z$1048576,MATCH($A782,'Hoja de Trabajo para listado'!$A$155:$A$1048576,0),MATCH((CUADRO!H$4&amp;$E782),'Hoja de Trabajo para listado'!$A$151:$Z$151,0)),0)+IFERROR(INDEX('Hoja de Trabajo para listado'!$AB$155:$BA$1048576,MATCH($A782,'Hoja de Trabajo para listado'!$AB$155:$AB$1048576,0),MATCH((CUADRO!H$4&amp;$E782),'Hoja de Trabajo para listado'!$AB$151:$BA$151,0)),0)+IFERROR(INDEX('Hoja de Trabajo para listado'!$BC$155:$CB$1048576,MATCH($A782,'Hoja de Trabajo para listado'!$BC$155:$BC$1048576,0),MATCH((CUADRO!H$4&amp;$E782),'Hoja de Trabajo para listado'!$BC$151:$CB$151,0)),0)+IFERROR(INDEX('Hoja de Trabajo para listado'!$DE$153:$DG$274,MATCH($A782,'Hoja de Trabajo para listado'!$DE$153:$DE$1048576,0),MATCH((CUADRO!H$4&amp;$E782),'Hoja de Trabajo para listado'!$DE$151:$DG$151,0)),0)+IFERROR(INDEX('Hoja de Trabajo para listado'!$CD$155:$DC$1048576,MATCH($A782,'Hoja de Trabajo para listado'!$CD$155:$CD$1048576,0),MATCH((CUADRO!H$4&amp;$E782),'Hoja de Trabajo para listado'!$CD$151:$DC$151,0)),0)</f>
        <v>0</v>
      </c>
      <c r="I782" s="241">
        <f ca="1">+IFERROR(INDEX('Hoja de Trabajo para listado'!$A$155:$Z$1048576,MATCH($A782,'Hoja de Trabajo para listado'!$A$155:$A$1048576,0),MATCH((CUADRO!I$4&amp;$E782),'Hoja de Trabajo para listado'!$A$151:$Z$151,0)),0)+IFERROR(INDEX('Hoja de Trabajo para listado'!$AB$155:$BA$1048576,MATCH($A782,'Hoja de Trabajo para listado'!$AB$155:$AB$1048576,0),MATCH((CUADRO!I$4&amp;$E782),'Hoja de Trabajo para listado'!$AB$151:$BA$151,0)),0)+IFERROR(INDEX('Hoja de Trabajo para listado'!$BC$155:$CB$1048576,MATCH($A782,'Hoja de Trabajo para listado'!$BC$155:$BC$1048576,0),MATCH((CUADRO!I$4&amp;$E782),'Hoja de Trabajo para listado'!$BC$151:$CB$151,0)),0)+IFERROR(INDEX('Hoja de Trabajo para listado'!$DE$153:$DG$274,MATCH($A782,'Hoja de Trabajo para listado'!$DE$153:$DE$1048576,0),MATCH((CUADRO!I$4&amp;$E782),'Hoja de Trabajo para listado'!$DE$151:$DG$151,0)),0)+IFERROR(INDEX('Hoja de Trabajo para listado'!$CD$155:$DC$1048576,MATCH($A782,'Hoja de Trabajo para listado'!$CD$155:$CD$1048576,0),MATCH((CUADRO!I$4&amp;$E782),'Hoja de Trabajo para listado'!$CD$151:$DC$151,0)),0)</f>
        <v>0</v>
      </c>
      <c r="J782" s="241">
        <f ca="1">+IFERROR(INDEX('Hoja de Trabajo para listado'!$A$155:$Z$1048576,MATCH($A782,'Hoja de Trabajo para listado'!$A$155:$A$1048576,0),MATCH((CUADRO!J$4&amp;$E782),'Hoja de Trabajo para listado'!$A$151:$Z$151,0)),0)+IFERROR(INDEX('Hoja de Trabajo para listado'!$AB$155:$BA$1048576,MATCH($A782,'Hoja de Trabajo para listado'!$AB$155:$AB$1048576,0),MATCH((CUADRO!J$4&amp;$E782),'Hoja de Trabajo para listado'!$AB$151:$BA$151,0)),0)+IFERROR(INDEX('Hoja de Trabajo para listado'!$BC$155:$CB$1048576,MATCH($A782,'Hoja de Trabajo para listado'!$BC$155:$BC$1048576,0),MATCH((CUADRO!J$4&amp;$E782),'Hoja de Trabajo para listado'!$BC$151:$CB$151,0)),0)+IFERROR(INDEX('Hoja de Trabajo para listado'!$DE$153:$DG$274,MATCH($A782,'Hoja de Trabajo para listado'!$DE$153:$DE$1048576,0),MATCH((CUADRO!J$4&amp;$E782),'Hoja de Trabajo para listado'!$DE$151:$DG$151,0)),0)+IFERROR(INDEX('Hoja de Trabajo para listado'!$CD$155:$DC$1048576,MATCH($A782,'Hoja de Trabajo para listado'!$CD$155:$CD$1048576,0),MATCH((CUADRO!J$4&amp;$E782),'Hoja de Trabajo para listado'!$CD$151:$DC$151,0)),0)</f>
        <v>0</v>
      </c>
      <c r="K782" s="241">
        <f ca="1">+IFERROR(INDEX('Hoja de Trabajo para listado'!$A$155:$Z$1048576,MATCH($A782,'Hoja de Trabajo para listado'!$A$155:$A$1048576,0),MATCH((CUADRO!K$4&amp;$E782),'Hoja de Trabajo para listado'!$A$151:$Z$151,0)),0)+IFERROR(INDEX('Hoja de Trabajo para listado'!$AB$155:$BA$1048576,MATCH($A782,'Hoja de Trabajo para listado'!$AB$155:$AB$1048576,0),MATCH((CUADRO!K$4&amp;$E782),'Hoja de Trabajo para listado'!$AB$151:$BA$151,0)),0)+IFERROR(INDEX('Hoja de Trabajo para listado'!$BC$155:$CB$1048576,MATCH($A782,'Hoja de Trabajo para listado'!$BC$155:$BC$1048576,0),MATCH((CUADRO!K$4&amp;$E782),'Hoja de Trabajo para listado'!$BC$151:$CB$151,0)),0)+IFERROR(INDEX('Hoja de Trabajo para listado'!$DE$153:$DG$274,MATCH($A782,'Hoja de Trabajo para listado'!$DE$153:$DE$1048576,0),MATCH((CUADRO!K$4&amp;$E782),'Hoja de Trabajo para listado'!$DE$151:$DG$151,0)),0)+IFERROR(INDEX('Hoja de Trabajo para listado'!$CD$155:$DC$1048576,MATCH($A782,'Hoja de Trabajo para listado'!$CD$155:$CD$1048576,0),MATCH((CUADRO!K$4&amp;$E782),'Hoja de Trabajo para listado'!$CD$151:$DC$151,0)),0)</f>
        <v>0</v>
      </c>
      <c r="L782" s="241">
        <f ca="1">+IFERROR(INDEX('Hoja de Trabajo para listado'!$A$155:$Z$1048576,MATCH($A782,'Hoja de Trabajo para listado'!$A$155:$A$1048576,0),MATCH((CUADRO!L$4&amp;$E782),'Hoja de Trabajo para listado'!$A$151:$Z$151,0)),0)+IFERROR(INDEX('Hoja de Trabajo para listado'!$AB$155:$BA$1048576,MATCH($A782,'Hoja de Trabajo para listado'!$AB$155:$AB$1048576,0),MATCH((CUADRO!L$4&amp;$E782),'Hoja de Trabajo para listado'!$AB$151:$BA$151,0)),0)+IFERROR(INDEX('Hoja de Trabajo para listado'!$BC$155:$CB$1048576,MATCH($A782,'Hoja de Trabajo para listado'!$BC$155:$BC$1048576,0),MATCH((CUADRO!L$4&amp;$E782),'Hoja de Trabajo para listado'!$BC$151:$CB$151,0)),0)+IFERROR(INDEX('Hoja de Trabajo para listado'!$DE$153:$DG$274,MATCH($A782,'Hoja de Trabajo para listado'!$DE$153:$DE$1048576,0),MATCH((CUADRO!L$4&amp;$E782),'Hoja de Trabajo para listado'!$DE$151:$DG$151,0)),0)+IFERROR(INDEX('Hoja de Trabajo para listado'!$CD$155:$DC$1048576,MATCH($A782,'Hoja de Trabajo para listado'!$CD$155:$CD$1048576,0),MATCH((CUADRO!L$4&amp;$E782),'Hoja de Trabajo para listado'!$CD$151:$DC$151,0)),0)</f>
        <v>0</v>
      </c>
      <c r="M782" s="241">
        <f ca="1">+IFERROR(INDEX('Hoja de Trabajo para listado'!$A$155:$Z$1048576,MATCH($A782,'Hoja de Trabajo para listado'!$A$155:$A$1048576,0),MATCH((CUADRO!M$4&amp;$E782),'Hoja de Trabajo para listado'!$A$151:$Z$151,0)),0)+IFERROR(INDEX('Hoja de Trabajo para listado'!$AB$155:$BA$1048576,MATCH($A782,'Hoja de Trabajo para listado'!$AB$155:$AB$1048576,0),MATCH((CUADRO!M$4&amp;$E782),'Hoja de Trabajo para listado'!$AB$151:$BA$151,0)),0)+IFERROR(INDEX('Hoja de Trabajo para listado'!$BC$155:$CB$1048576,MATCH($A782,'Hoja de Trabajo para listado'!$BC$155:$BC$1048576,0),MATCH((CUADRO!M$4&amp;$E782),'Hoja de Trabajo para listado'!$BC$151:$CB$151,0)),0)+IFERROR(INDEX('Hoja de Trabajo para listado'!$DE$153:$DG$274,MATCH($A782,'Hoja de Trabajo para listado'!$DE$153:$DE$1048576,0),MATCH((CUADRO!M$4&amp;$E782),'Hoja de Trabajo para listado'!$DE$151:$DG$151,0)),0)+IFERROR(INDEX('Hoja de Trabajo para listado'!$CD$155:$DC$1048576,MATCH($A782,'Hoja de Trabajo para listado'!$CD$155:$CD$1048576,0),MATCH((CUADRO!M$4&amp;$E782),'Hoja de Trabajo para listado'!$CD$151:$DC$151,0)),0)</f>
        <v>0</v>
      </c>
      <c r="N782" s="241">
        <f ca="1">+IFERROR(INDEX('Hoja de Trabajo para listado'!$A$155:$Z$1048576,MATCH($A782,'Hoja de Trabajo para listado'!$A$155:$A$1048576,0),MATCH((CUADRO!N$4&amp;$E782),'Hoja de Trabajo para listado'!$A$151:$Z$151,0)),0)+IFERROR(INDEX('Hoja de Trabajo para listado'!$AB$155:$BA$1048576,MATCH($A782,'Hoja de Trabajo para listado'!$AB$155:$AB$1048576,0),MATCH((CUADRO!N$4&amp;$E782),'Hoja de Trabajo para listado'!$AB$151:$BA$151,0)),0)+IFERROR(INDEX('Hoja de Trabajo para listado'!$BC$155:$CB$1048576,MATCH($A782,'Hoja de Trabajo para listado'!$BC$155:$BC$1048576,0),MATCH((CUADRO!N$4&amp;$E782),'Hoja de Trabajo para listado'!$BC$151:$CB$151,0)),0)+IFERROR(INDEX('Hoja de Trabajo para listado'!$DE$153:$DG$274,MATCH($A782,'Hoja de Trabajo para listado'!$DE$153:$DE$1048576,0),MATCH((CUADRO!N$4&amp;$E782),'Hoja de Trabajo para listado'!$DE$151:$DG$151,0)),0)+IFERROR(INDEX('Hoja de Trabajo para listado'!$CD$155:$DC$1048576,MATCH($A782,'Hoja de Trabajo para listado'!$CD$155:$CD$1048576,0),MATCH((CUADRO!N$4&amp;$E782),'Hoja de Trabajo para listado'!$CD$151:$DC$151,0)),0)</f>
        <v>0</v>
      </c>
      <c r="O782" s="241">
        <f ca="1">+IFERROR(INDEX('Hoja de Trabajo para listado'!$A$155:$Z$1048576,MATCH($A782,'Hoja de Trabajo para listado'!$A$155:$A$1048576,0),MATCH((CUADRO!O$4&amp;$E782),'Hoja de Trabajo para listado'!$A$151:$Z$151,0)),0)+IFERROR(INDEX('Hoja de Trabajo para listado'!$AB$155:$BA$1048576,MATCH($A782,'Hoja de Trabajo para listado'!$AB$155:$AB$1048576,0),MATCH((CUADRO!O$4&amp;$E782),'Hoja de Trabajo para listado'!$AB$151:$BA$151,0)),0)+IFERROR(INDEX('Hoja de Trabajo para listado'!$BC$155:$CB$1048576,MATCH($A782,'Hoja de Trabajo para listado'!$BC$155:$BC$1048576,0),MATCH((CUADRO!O$4&amp;$E782),'Hoja de Trabajo para listado'!$BC$151:$CB$151,0)),0)+IFERROR(INDEX('Hoja de Trabajo para listado'!$DE$153:$DG$274,MATCH($A782,'Hoja de Trabajo para listado'!$DE$153:$DE$1048576,0),MATCH((CUADRO!O$4&amp;$E782),'Hoja de Trabajo para listado'!$DE$151:$DG$151,0)),0)+IFERROR(INDEX('Hoja de Trabajo para listado'!$CD$155:$DC$1048576,MATCH($A782,'Hoja de Trabajo para listado'!$CD$155:$CD$1048576,0),MATCH((CUADRO!O$4&amp;$E782),'Hoja de Trabajo para listado'!$CD$151:$DC$151,0)),0)</f>
        <v>0</v>
      </c>
      <c r="P782" s="241">
        <f ca="1">+IFERROR(INDEX('Hoja de Trabajo para listado'!$A$155:$Z$1048576,MATCH($A782,'Hoja de Trabajo para listado'!$A$155:$A$1048576,0),MATCH((CUADRO!P$4&amp;$E782),'Hoja de Trabajo para listado'!$A$151:$Z$151,0)),0)+IFERROR(INDEX('Hoja de Trabajo para listado'!$AB$155:$BA$1048576,MATCH($A782,'Hoja de Trabajo para listado'!$AB$155:$AB$1048576,0),MATCH((CUADRO!P$4&amp;$E782),'Hoja de Trabajo para listado'!$AB$151:$BA$151,0)),0)+IFERROR(INDEX('Hoja de Trabajo para listado'!$BC$155:$CB$1048576,MATCH($A782,'Hoja de Trabajo para listado'!$BC$155:$BC$1048576,0),MATCH((CUADRO!P$4&amp;$E782),'Hoja de Trabajo para listado'!$BC$151:$CB$151,0)),0)+IFERROR(INDEX('Hoja de Trabajo para listado'!$DE$153:$DG$274,MATCH($A782,'Hoja de Trabajo para listado'!$DE$153:$DE$1048576,0),MATCH((CUADRO!P$4&amp;$E782),'Hoja de Trabajo para listado'!$DE$151:$DG$151,0)),0)+IFERROR(INDEX('Hoja de Trabajo para listado'!$CD$155:$DC$1048576,MATCH($A782,'Hoja de Trabajo para listado'!$CD$155:$CD$1048576,0),MATCH((CUADRO!P$4&amp;$E782),'Hoja de Trabajo para listado'!$CD$151:$DC$151,0)),0)</f>
        <v>0</v>
      </c>
      <c r="Q782" s="241">
        <f ca="1">+IFERROR(INDEX('Hoja de Trabajo para listado'!$A$155:$Z$1048576,MATCH($A782,'Hoja de Trabajo para listado'!$A$155:$A$1048576,0),MATCH((CUADRO!Q$4&amp;$E782),'Hoja de Trabajo para listado'!$A$151:$Z$151,0)),0)+IFERROR(INDEX('Hoja de Trabajo para listado'!$AB$155:$BA$1048576,MATCH($A782,'Hoja de Trabajo para listado'!$AB$155:$AB$1048576,0),MATCH((CUADRO!Q$4&amp;$E782),'Hoja de Trabajo para listado'!$AB$151:$BA$151,0)),0)+IFERROR(INDEX('Hoja de Trabajo para listado'!$BC$155:$CB$1048576,MATCH($A782,'Hoja de Trabajo para listado'!$BC$155:$BC$1048576,0),MATCH((CUADRO!Q$4&amp;$E782),'Hoja de Trabajo para listado'!$BC$151:$CB$151,0)),0)+IFERROR(INDEX('Hoja de Trabajo para listado'!$DE$153:$DG$274,MATCH($A782,'Hoja de Trabajo para listado'!$DE$153:$DE$1048576,0),MATCH((CUADRO!Q$4&amp;$E782),'Hoja de Trabajo para listado'!$DE$151:$DG$151,0)),0)+IFERROR(INDEX('Hoja de Trabajo para listado'!$CD$155:$DC$1048576,MATCH($A782,'Hoja de Trabajo para listado'!$CD$155:$CD$1048576,0),MATCH((CUADRO!Q$4&amp;$E782),'Hoja de Trabajo para listado'!$CD$151:$DC$151,0)),0)</f>
        <v>0</v>
      </c>
      <c r="R782" s="241">
        <f t="shared" ca="1" si="24"/>
        <v>0</v>
      </c>
      <c r="S782" s="247">
        <f ca="1">+R781+R782</f>
        <v>0</v>
      </c>
      <c r="T782" s="241">
        <f ca="1">+S782</f>
        <v>0</v>
      </c>
      <c r="U782" s="240">
        <f t="shared" si="25"/>
        <v>2</v>
      </c>
    </row>
    <row r="783" spans="1:21" customFormat="1" ht="15" hidden="1" customHeight="1">
      <c r="A783" s="32">
        <v>1409</v>
      </c>
      <c r="B783" s="381">
        <f>+A783</f>
        <v>1409</v>
      </c>
      <c r="C783" s="245" t="str">
        <f>+VLOOKUP(A783,bd_lista!$A$3:$C$592,3,FALSE)</f>
        <v>Gobierno Autónomo Municipal de Pazña</v>
      </c>
      <c r="D783" s="383" t="str">
        <f>+C783</f>
        <v>Gobierno Autónomo Municipal de Pazña</v>
      </c>
      <c r="E783" s="240" t="s">
        <v>683</v>
      </c>
      <c r="F783" s="241">
        <f ca="1">+IFERROR(INDEX('Hoja de Trabajo para listado'!$A$155:$Z$1048576,MATCH($A783,'Hoja de Trabajo para listado'!$A$155:$A$1048576,0),MATCH((CUADRO!F$4&amp;$E783),'Hoja de Trabajo para listado'!$A$151:$Z$151,0)),0)+IFERROR(INDEX('Hoja de Trabajo para listado'!$AB$155:$BA$1048576,MATCH($A783,'Hoja de Trabajo para listado'!$AB$155:$AB$1048576,0),MATCH((CUADRO!F$4&amp;$E783),'Hoja de Trabajo para listado'!$AB$151:$BA$151,0)),0)+IFERROR(INDEX('Hoja de Trabajo para listado'!$BC$155:$CB$1048576,MATCH($A783,'Hoja de Trabajo para listado'!$BC$155:$BC$1048576,0),MATCH((CUADRO!F$4&amp;$E783),'Hoja de Trabajo para listado'!$BC$151:$CB$151,0)),0)+IFERROR(INDEX('Hoja de Trabajo para listado'!$DE$153:$DG$274,MATCH($A783,'Hoja de Trabajo para listado'!$DE$153:$DE$1048576,0),MATCH((CUADRO!F$4&amp;$E783),'Hoja de Trabajo para listado'!$DE$151:$DG$151,0)),0)+IFERROR(INDEX('Hoja de Trabajo para listado'!$CD$155:$DC$1048576,MATCH($A783,'Hoja de Trabajo para listado'!$CD$155:$CD$1048576,0),MATCH((CUADRO!F$4&amp;$E783),'Hoja de Trabajo para listado'!$CD$151:$DC$151,0)),0)</f>
        <v>0</v>
      </c>
      <c r="G783" s="241">
        <f ca="1">+IFERROR(INDEX('Hoja de Trabajo para listado'!$A$155:$Z$1048576,MATCH($A783,'Hoja de Trabajo para listado'!$A$155:$A$1048576,0),MATCH((CUADRO!G$4&amp;$E783),'Hoja de Trabajo para listado'!$A$151:$Z$151,0)),0)+IFERROR(INDEX('Hoja de Trabajo para listado'!$AB$155:$BA$1048576,MATCH($A783,'Hoja de Trabajo para listado'!$AB$155:$AB$1048576,0),MATCH((CUADRO!G$4&amp;$E783),'Hoja de Trabajo para listado'!$AB$151:$BA$151,0)),0)+IFERROR(INDEX('Hoja de Trabajo para listado'!$BC$155:$CB$1048576,MATCH($A783,'Hoja de Trabajo para listado'!$BC$155:$BC$1048576,0),MATCH((CUADRO!G$4&amp;$E783),'Hoja de Trabajo para listado'!$BC$151:$CB$151,0)),0)+IFERROR(INDEX('Hoja de Trabajo para listado'!$DE$153:$DG$274,MATCH($A783,'Hoja de Trabajo para listado'!$DE$153:$DE$1048576,0),MATCH((CUADRO!G$4&amp;$E783),'Hoja de Trabajo para listado'!$DE$151:$DG$151,0)),0)+IFERROR(INDEX('Hoja de Trabajo para listado'!$CD$155:$DC$1048576,MATCH($A783,'Hoja de Trabajo para listado'!$CD$155:$CD$1048576,0),MATCH((CUADRO!G$4&amp;$E783),'Hoja de Trabajo para listado'!$CD$151:$DC$151,0)),0)</f>
        <v>0</v>
      </c>
      <c r="H783" s="241">
        <f ca="1">+IFERROR(INDEX('Hoja de Trabajo para listado'!$A$155:$Z$1048576,MATCH($A783,'Hoja de Trabajo para listado'!$A$155:$A$1048576,0),MATCH((CUADRO!H$4&amp;$E783),'Hoja de Trabajo para listado'!$A$151:$Z$151,0)),0)+IFERROR(INDEX('Hoja de Trabajo para listado'!$AB$155:$BA$1048576,MATCH($A783,'Hoja de Trabajo para listado'!$AB$155:$AB$1048576,0),MATCH((CUADRO!H$4&amp;$E783),'Hoja de Trabajo para listado'!$AB$151:$BA$151,0)),0)+IFERROR(INDEX('Hoja de Trabajo para listado'!$BC$155:$CB$1048576,MATCH($A783,'Hoja de Trabajo para listado'!$BC$155:$BC$1048576,0),MATCH((CUADRO!H$4&amp;$E783),'Hoja de Trabajo para listado'!$BC$151:$CB$151,0)),0)+IFERROR(INDEX('Hoja de Trabajo para listado'!$DE$153:$DG$274,MATCH($A783,'Hoja de Trabajo para listado'!$DE$153:$DE$1048576,0),MATCH((CUADRO!H$4&amp;$E783),'Hoja de Trabajo para listado'!$DE$151:$DG$151,0)),0)+IFERROR(INDEX('Hoja de Trabajo para listado'!$CD$155:$DC$1048576,MATCH($A783,'Hoja de Trabajo para listado'!$CD$155:$CD$1048576,0),MATCH((CUADRO!H$4&amp;$E783),'Hoja de Trabajo para listado'!$CD$151:$DC$151,0)),0)</f>
        <v>0</v>
      </c>
      <c r="I783" s="241">
        <f ca="1">+IFERROR(INDEX('Hoja de Trabajo para listado'!$A$155:$Z$1048576,MATCH($A783,'Hoja de Trabajo para listado'!$A$155:$A$1048576,0),MATCH((CUADRO!I$4&amp;$E783),'Hoja de Trabajo para listado'!$A$151:$Z$151,0)),0)+IFERROR(INDEX('Hoja de Trabajo para listado'!$AB$155:$BA$1048576,MATCH($A783,'Hoja de Trabajo para listado'!$AB$155:$AB$1048576,0),MATCH((CUADRO!I$4&amp;$E783),'Hoja de Trabajo para listado'!$AB$151:$BA$151,0)),0)+IFERROR(INDEX('Hoja de Trabajo para listado'!$BC$155:$CB$1048576,MATCH($A783,'Hoja de Trabajo para listado'!$BC$155:$BC$1048576,0),MATCH((CUADRO!I$4&amp;$E783),'Hoja de Trabajo para listado'!$BC$151:$CB$151,0)),0)+IFERROR(INDEX('Hoja de Trabajo para listado'!$DE$153:$DG$274,MATCH($A783,'Hoja de Trabajo para listado'!$DE$153:$DE$1048576,0),MATCH((CUADRO!I$4&amp;$E783),'Hoja de Trabajo para listado'!$DE$151:$DG$151,0)),0)+IFERROR(INDEX('Hoja de Trabajo para listado'!$CD$155:$DC$1048576,MATCH($A783,'Hoja de Trabajo para listado'!$CD$155:$CD$1048576,0),MATCH((CUADRO!I$4&amp;$E783),'Hoja de Trabajo para listado'!$CD$151:$DC$151,0)),0)</f>
        <v>0</v>
      </c>
      <c r="J783" s="241">
        <f ca="1">+IFERROR(INDEX('Hoja de Trabajo para listado'!$A$155:$Z$1048576,MATCH($A783,'Hoja de Trabajo para listado'!$A$155:$A$1048576,0),MATCH((CUADRO!J$4&amp;$E783),'Hoja de Trabajo para listado'!$A$151:$Z$151,0)),0)+IFERROR(INDEX('Hoja de Trabajo para listado'!$AB$155:$BA$1048576,MATCH($A783,'Hoja de Trabajo para listado'!$AB$155:$AB$1048576,0),MATCH((CUADRO!J$4&amp;$E783),'Hoja de Trabajo para listado'!$AB$151:$BA$151,0)),0)+IFERROR(INDEX('Hoja de Trabajo para listado'!$BC$155:$CB$1048576,MATCH($A783,'Hoja de Trabajo para listado'!$BC$155:$BC$1048576,0),MATCH((CUADRO!J$4&amp;$E783),'Hoja de Trabajo para listado'!$BC$151:$CB$151,0)),0)+IFERROR(INDEX('Hoja de Trabajo para listado'!$DE$153:$DG$274,MATCH($A783,'Hoja de Trabajo para listado'!$DE$153:$DE$1048576,0),MATCH((CUADRO!J$4&amp;$E783),'Hoja de Trabajo para listado'!$DE$151:$DG$151,0)),0)+IFERROR(INDEX('Hoja de Trabajo para listado'!$CD$155:$DC$1048576,MATCH($A783,'Hoja de Trabajo para listado'!$CD$155:$CD$1048576,0),MATCH((CUADRO!J$4&amp;$E783),'Hoja de Trabajo para listado'!$CD$151:$DC$151,0)),0)</f>
        <v>0</v>
      </c>
      <c r="K783" s="241">
        <f ca="1">+IFERROR(INDEX('Hoja de Trabajo para listado'!$A$155:$Z$1048576,MATCH($A783,'Hoja de Trabajo para listado'!$A$155:$A$1048576,0),MATCH((CUADRO!K$4&amp;$E783),'Hoja de Trabajo para listado'!$A$151:$Z$151,0)),0)+IFERROR(INDEX('Hoja de Trabajo para listado'!$AB$155:$BA$1048576,MATCH($A783,'Hoja de Trabajo para listado'!$AB$155:$AB$1048576,0),MATCH((CUADRO!K$4&amp;$E783),'Hoja de Trabajo para listado'!$AB$151:$BA$151,0)),0)+IFERROR(INDEX('Hoja de Trabajo para listado'!$BC$155:$CB$1048576,MATCH($A783,'Hoja de Trabajo para listado'!$BC$155:$BC$1048576,0),MATCH((CUADRO!K$4&amp;$E783),'Hoja de Trabajo para listado'!$BC$151:$CB$151,0)),0)+IFERROR(INDEX('Hoja de Trabajo para listado'!$DE$153:$DG$274,MATCH($A783,'Hoja de Trabajo para listado'!$DE$153:$DE$1048576,0),MATCH((CUADRO!K$4&amp;$E783),'Hoja de Trabajo para listado'!$DE$151:$DG$151,0)),0)+IFERROR(INDEX('Hoja de Trabajo para listado'!$CD$155:$DC$1048576,MATCH($A783,'Hoja de Trabajo para listado'!$CD$155:$CD$1048576,0),MATCH((CUADRO!K$4&amp;$E783),'Hoja de Trabajo para listado'!$CD$151:$DC$151,0)),0)</f>
        <v>0</v>
      </c>
      <c r="L783" s="241">
        <f ca="1">+IFERROR(INDEX('Hoja de Trabajo para listado'!$A$155:$Z$1048576,MATCH($A783,'Hoja de Trabajo para listado'!$A$155:$A$1048576,0),MATCH((CUADRO!L$4&amp;$E783),'Hoja de Trabajo para listado'!$A$151:$Z$151,0)),0)+IFERROR(INDEX('Hoja de Trabajo para listado'!$AB$155:$BA$1048576,MATCH($A783,'Hoja de Trabajo para listado'!$AB$155:$AB$1048576,0),MATCH((CUADRO!L$4&amp;$E783),'Hoja de Trabajo para listado'!$AB$151:$BA$151,0)),0)+IFERROR(INDEX('Hoja de Trabajo para listado'!$BC$155:$CB$1048576,MATCH($A783,'Hoja de Trabajo para listado'!$BC$155:$BC$1048576,0),MATCH((CUADRO!L$4&amp;$E783),'Hoja de Trabajo para listado'!$BC$151:$CB$151,0)),0)+IFERROR(INDEX('Hoja de Trabajo para listado'!$DE$153:$DG$274,MATCH($A783,'Hoja de Trabajo para listado'!$DE$153:$DE$1048576,0),MATCH((CUADRO!L$4&amp;$E783),'Hoja de Trabajo para listado'!$DE$151:$DG$151,0)),0)+IFERROR(INDEX('Hoja de Trabajo para listado'!$CD$155:$DC$1048576,MATCH($A783,'Hoja de Trabajo para listado'!$CD$155:$CD$1048576,0),MATCH((CUADRO!L$4&amp;$E783),'Hoja de Trabajo para listado'!$CD$151:$DC$151,0)),0)</f>
        <v>0</v>
      </c>
      <c r="M783" s="241">
        <f ca="1">+IFERROR(INDEX('Hoja de Trabajo para listado'!$A$155:$Z$1048576,MATCH($A783,'Hoja de Trabajo para listado'!$A$155:$A$1048576,0),MATCH((CUADRO!M$4&amp;$E783),'Hoja de Trabajo para listado'!$A$151:$Z$151,0)),0)+IFERROR(INDEX('Hoja de Trabajo para listado'!$AB$155:$BA$1048576,MATCH($A783,'Hoja de Trabajo para listado'!$AB$155:$AB$1048576,0),MATCH((CUADRO!M$4&amp;$E783),'Hoja de Trabajo para listado'!$AB$151:$BA$151,0)),0)+IFERROR(INDEX('Hoja de Trabajo para listado'!$BC$155:$CB$1048576,MATCH($A783,'Hoja de Trabajo para listado'!$BC$155:$BC$1048576,0),MATCH((CUADRO!M$4&amp;$E783),'Hoja de Trabajo para listado'!$BC$151:$CB$151,0)),0)+IFERROR(INDEX('Hoja de Trabajo para listado'!$DE$153:$DG$274,MATCH($A783,'Hoja de Trabajo para listado'!$DE$153:$DE$1048576,0),MATCH((CUADRO!M$4&amp;$E783),'Hoja de Trabajo para listado'!$DE$151:$DG$151,0)),0)+IFERROR(INDEX('Hoja de Trabajo para listado'!$CD$155:$DC$1048576,MATCH($A783,'Hoja de Trabajo para listado'!$CD$155:$CD$1048576,0),MATCH((CUADRO!M$4&amp;$E783),'Hoja de Trabajo para listado'!$CD$151:$DC$151,0)),0)</f>
        <v>0</v>
      </c>
      <c r="N783" s="241">
        <f ca="1">+IFERROR(INDEX('Hoja de Trabajo para listado'!$A$155:$Z$1048576,MATCH($A783,'Hoja de Trabajo para listado'!$A$155:$A$1048576,0),MATCH((CUADRO!N$4&amp;$E783),'Hoja de Trabajo para listado'!$A$151:$Z$151,0)),0)+IFERROR(INDEX('Hoja de Trabajo para listado'!$AB$155:$BA$1048576,MATCH($A783,'Hoja de Trabajo para listado'!$AB$155:$AB$1048576,0),MATCH((CUADRO!N$4&amp;$E783),'Hoja de Trabajo para listado'!$AB$151:$BA$151,0)),0)+IFERROR(INDEX('Hoja de Trabajo para listado'!$BC$155:$CB$1048576,MATCH($A783,'Hoja de Trabajo para listado'!$BC$155:$BC$1048576,0),MATCH((CUADRO!N$4&amp;$E783),'Hoja de Trabajo para listado'!$BC$151:$CB$151,0)),0)+IFERROR(INDEX('Hoja de Trabajo para listado'!$DE$153:$DG$274,MATCH($A783,'Hoja de Trabajo para listado'!$DE$153:$DE$1048576,0),MATCH((CUADRO!N$4&amp;$E783),'Hoja de Trabajo para listado'!$DE$151:$DG$151,0)),0)+IFERROR(INDEX('Hoja de Trabajo para listado'!$CD$155:$DC$1048576,MATCH($A783,'Hoja de Trabajo para listado'!$CD$155:$CD$1048576,0),MATCH((CUADRO!N$4&amp;$E783),'Hoja de Trabajo para listado'!$CD$151:$DC$151,0)),0)</f>
        <v>0</v>
      </c>
      <c r="O783" s="241">
        <f ca="1">+IFERROR(INDEX('Hoja de Trabajo para listado'!$A$155:$Z$1048576,MATCH($A783,'Hoja de Trabajo para listado'!$A$155:$A$1048576,0),MATCH((CUADRO!O$4&amp;$E783),'Hoja de Trabajo para listado'!$A$151:$Z$151,0)),0)+IFERROR(INDEX('Hoja de Trabajo para listado'!$AB$155:$BA$1048576,MATCH($A783,'Hoja de Trabajo para listado'!$AB$155:$AB$1048576,0),MATCH((CUADRO!O$4&amp;$E783),'Hoja de Trabajo para listado'!$AB$151:$BA$151,0)),0)+IFERROR(INDEX('Hoja de Trabajo para listado'!$BC$155:$CB$1048576,MATCH($A783,'Hoja de Trabajo para listado'!$BC$155:$BC$1048576,0),MATCH((CUADRO!O$4&amp;$E783),'Hoja de Trabajo para listado'!$BC$151:$CB$151,0)),0)+IFERROR(INDEX('Hoja de Trabajo para listado'!$DE$153:$DG$274,MATCH($A783,'Hoja de Trabajo para listado'!$DE$153:$DE$1048576,0),MATCH((CUADRO!O$4&amp;$E783),'Hoja de Trabajo para listado'!$DE$151:$DG$151,0)),0)+IFERROR(INDEX('Hoja de Trabajo para listado'!$CD$155:$DC$1048576,MATCH($A783,'Hoja de Trabajo para listado'!$CD$155:$CD$1048576,0),MATCH((CUADRO!O$4&amp;$E783),'Hoja de Trabajo para listado'!$CD$151:$DC$151,0)),0)</f>
        <v>0</v>
      </c>
      <c r="P783" s="241">
        <f ca="1">+IFERROR(INDEX('Hoja de Trabajo para listado'!$A$155:$Z$1048576,MATCH($A783,'Hoja de Trabajo para listado'!$A$155:$A$1048576,0),MATCH((CUADRO!P$4&amp;$E783),'Hoja de Trabajo para listado'!$A$151:$Z$151,0)),0)+IFERROR(INDEX('Hoja de Trabajo para listado'!$AB$155:$BA$1048576,MATCH($A783,'Hoja de Trabajo para listado'!$AB$155:$AB$1048576,0),MATCH((CUADRO!P$4&amp;$E783),'Hoja de Trabajo para listado'!$AB$151:$BA$151,0)),0)+IFERROR(INDEX('Hoja de Trabajo para listado'!$BC$155:$CB$1048576,MATCH($A783,'Hoja de Trabajo para listado'!$BC$155:$BC$1048576,0),MATCH((CUADRO!P$4&amp;$E783),'Hoja de Trabajo para listado'!$BC$151:$CB$151,0)),0)+IFERROR(INDEX('Hoja de Trabajo para listado'!$DE$153:$DG$274,MATCH($A783,'Hoja de Trabajo para listado'!$DE$153:$DE$1048576,0),MATCH((CUADRO!P$4&amp;$E783),'Hoja de Trabajo para listado'!$DE$151:$DG$151,0)),0)+IFERROR(INDEX('Hoja de Trabajo para listado'!$CD$155:$DC$1048576,MATCH($A783,'Hoja de Trabajo para listado'!$CD$155:$CD$1048576,0),MATCH((CUADRO!P$4&amp;$E783),'Hoja de Trabajo para listado'!$CD$151:$DC$151,0)),0)</f>
        <v>0</v>
      </c>
      <c r="Q783" s="241">
        <f ca="1">+IFERROR(INDEX('Hoja de Trabajo para listado'!$A$155:$Z$1048576,MATCH($A783,'Hoja de Trabajo para listado'!$A$155:$A$1048576,0),MATCH((CUADRO!Q$4&amp;$E783),'Hoja de Trabajo para listado'!$A$151:$Z$151,0)),0)+IFERROR(INDEX('Hoja de Trabajo para listado'!$AB$155:$BA$1048576,MATCH($A783,'Hoja de Trabajo para listado'!$AB$155:$AB$1048576,0),MATCH((CUADRO!Q$4&amp;$E783),'Hoja de Trabajo para listado'!$AB$151:$BA$151,0)),0)+IFERROR(INDEX('Hoja de Trabajo para listado'!$BC$155:$CB$1048576,MATCH($A783,'Hoja de Trabajo para listado'!$BC$155:$BC$1048576,0),MATCH((CUADRO!Q$4&amp;$E783),'Hoja de Trabajo para listado'!$BC$151:$CB$151,0)),0)+IFERROR(INDEX('Hoja de Trabajo para listado'!$DE$153:$DG$274,MATCH($A783,'Hoja de Trabajo para listado'!$DE$153:$DE$1048576,0),MATCH((CUADRO!Q$4&amp;$E783),'Hoja de Trabajo para listado'!$DE$151:$DG$151,0)),0)+IFERROR(INDEX('Hoja de Trabajo para listado'!$CD$155:$DC$1048576,MATCH($A783,'Hoja de Trabajo para listado'!$CD$155:$CD$1048576,0),MATCH((CUADRO!Q$4&amp;$E783),'Hoja de Trabajo para listado'!$CD$151:$DC$151,0)),0)</f>
        <v>0</v>
      </c>
      <c r="R783" s="241">
        <f t="shared" ca="1" si="24"/>
        <v>0</v>
      </c>
      <c r="S783" s="247"/>
      <c r="T783" s="241">
        <f ca="1">+T784</f>
        <v>0</v>
      </c>
      <c r="U783" s="240">
        <f t="shared" si="25"/>
        <v>1</v>
      </c>
    </row>
    <row r="784" spans="1:21" customFormat="1" ht="15" hidden="1" customHeight="1">
      <c r="A784" s="32">
        <v>1409</v>
      </c>
      <c r="B784" s="382"/>
      <c r="C784" s="245" t="str">
        <f>+VLOOKUP(A784,bd_lista!$A$3:$C$592,3,FALSE)</f>
        <v>Gobierno Autónomo Municipal de Pazña</v>
      </c>
      <c r="D784" s="384"/>
      <c r="E784" s="242" t="s">
        <v>684</v>
      </c>
      <c r="F784" s="241">
        <f ca="1">+IFERROR(INDEX('Hoja de Trabajo para listado'!$A$155:$Z$1048576,MATCH($A784,'Hoja de Trabajo para listado'!$A$155:$A$1048576,0),MATCH((CUADRO!F$4&amp;$E784),'Hoja de Trabajo para listado'!$A$151:$Z$151,0)),0)+IFERROR(INDEX('Hoja de Trabajo para listado'!$AB$155:$BA$1048576,MATCH($A784,'Hoja de Trabajo para listado'!$AB$155:$AB$1048576,0),MATCH((CUADRO!F$4&amp;$E784),'Hoja de Trabajo para listado'!$AB$151:$BA$151,0)),0)+IFERROR(INDEX('Hoja de Trabajo para listado'!$BC$155:$CB$1048576,MATCH($A784,'Hoja de Trabajo para listado'!$BC$155:$BC$1048576,0),MATCH((CUADRO!F$4&amp;$E784),'Hoja de Trabajo para listado'!$BC$151:$CB$151,0)),0)+IFERROR(INDEX('Hoja de Trabajo para listado'!$DE$153:$DG$274,MATCH($A784,'Hoja de Trabajo para listado'!$DE$153:$DE$1048576,0),MATCH((CUADRO!F$4&amp;$E784),'Hoja de Trabajo para listado'!$DE$151:$DG$151,0)),0)+IFERROR(INDEX('Hoja de Trabajo para listado'!$CD$155:$DC$1048576,MATCH($A784,'Hoja de Trabajo para listado'!$CD$155:$CD$1048576,0),MATCH((CUADRO!F$4&amp;$E784),'Hoja de Trabajo para listado'!$CD$151:$DC$151,0)),0)</f>
        <v>0</v>
      </c>
      <c r="G784" s="241">
        <f ca="1">+IFERROR(INDEX('Hoja de Trabajo para listado'!$A$155:$Z$1048576,MATCH($A784,'Hoja de Trabajo para listado'!$A$155:$A$1048576,0),MATCH((CUADRO!G$4&amp;$E784),'Hoja de Trabajo para listado'!$A$151:$Z$151,0)),0)+IFERROR(INDEX('Hoja de Trabajo para listado'!$AB$155:$BA$1048576,MATCH($A784,'Hoja de Trabajo para listado'!$AB$155:$AB$1048576,0),MATCH((CUADRO!G$4&amp;$E784),'Hoja de Trabajo para listado'!$AB$151:$BA$151,0)),0)+IFERROR(INDEX('Hoja de Trabajo para listado'!$BC$155:$CB$1048576,MATCH($A784,'Hoja de Trabajo para listado'!$BC$155:$BC$1048576,0),MATCH((CUADRO!G$4&amp;$E784),'Hoja de Trabajo para listado'!$BC$151:$CB$151,0)),0)+IFERROR(INDEX('Hoja de Trabajo para listado'!$DE$153:$DG$274,MATCH($A784,'Hoja de Trabajo para listado'!$DE$153:$DE$1048576,0),MATCH((CUADRO!G$4&amp;$E784),'Hoja de Trabajo para listado'!$DE$151:$DG$151,0)),0)+IFERROR(INDEX('Hoja de Trabajo para listado'!$CD$155:$DC$1048576,MATCH($A784,'Hoja de Trabajo para listado'!$CD$155:$CD$1048576,0),MATCH((CUADRO!G$4&amp;$E784),'Hoja de Trabajo para listado'!$CD$151:$DC$151,0)),0)</f>
        <v>0</v>
      </c>
      <c r="H784" s="241">
        <f ca="1">+IFERROR(INDEX('Hoja de Trabajo para listado'!$A$155:$Z$1048576,MATCH($A784,'Hoja de Trabajo para listado'!$A$155:$A$1048576,0),MATCH((CUADRO!H$4&amp;$E784),'Hoja de Trabajo para listado'!$A$151:$Z$151,0)),0)+IFERROR(INDEX('Hoja de Trabajo para listado'!$AB$155:$BA$1048576,MATCH($A784,'Hoja de Trabajo para listado'!$AB$155:$AB$1048576,0),MATCH((CUADRO!H$4&amp;$E784),'Hoja de Trabajo para listado'!$AB$151:$BA$151,0)),0)+IFERROR(INDEX('Hoja de Trabajo para listado'!$BC$155:$CB$1048576,MATCH($A784,'Hoja de Trabajo para listado'!$BC$155:$BC$1048576,0),MATCH((CUADRO!H$4&amp;$E784),'Hoja de Trabajo para listado'!$BC$151:$CB$151,0)),0)+IFERROR(INDEX('Hoja de Trabajo para listado'!$DE$153:$DG$274,MATCH($A784,'Hoja de Trabajo para listado'!$DE$153:$DE$1048576,0),MATCH((CUADRO!H$4&amp;$E784),'Hoja de Trabajo para listado'!$DE$151:$DG$151,0)),0)+IFERROR(INDEX('Hoja de Trabajo para listado'!$CD$155:$DC$1048576,MATCH($A784,'Hoja de Trabajo para listado'!$CD$155:$CD$1048576,0),MATCH((CUADRO!H$4&amp;$E784),'Hoja de Trabajo para listado'!$CD$151:$DC$151,0)),0)</f>
        <v>0</v>
      </c>
      <c r="I784" s="241">
        <f ca="1">+IFERROR(INDEX('Hoja de Trabajo para listado'!$A$155:$Z$1048576,MATCH($A784,'Hoja de Trabajo para listado'!$A$155:$A$1048576,0),MATCH((CUADRO!I$4&amp;$E784),'Hoja de Trabajo para listado'!$A$151:$Z$151,0)),0)+IFERROR(INDEX('Hoja de Trabajo para listado'!$AB$155:$BA$1048576,MATCH($A784,'Hoja de Trabajo para listado'!$AB$155:$AB$1048576,0),MATCH((CUADRO!I$4&amp;$E784),'Hoja de Trabajo para listado'!$AB$151:$BA$151,0)),0)+IFERROR(INDEX('Hoja de Trabajo para listado'!$BC$155:$CB$1048576,MATCH($A784,'Hoja de Trabajo para listado'!$BC$155:$BC$1048576,0),MATCH((CUADRO!I$4&amp;$E784),'Hoja de Trabajo para listado'!$BC$151:$CB$151,0)),0)+IFERROR(INDEX('Hoja de Trabajo para listado'!$DE$153:$DG$274,MATCH($A784,'Hoja de Trabajo para listado'!$DE$153:$DE$1048576,0),MATCH((CUADRO!I$4&amp;$E784),'Hoja de Trabajo para listado'!$DE$151:$DG$151,0)),0)+IFERROR(INDEX('Hoja de Trabajo para listado'!$CD$155:$DC$1048576,MATCH($A784,'Hoja de Trabajo para listado'!$CD$155:$CD$1048576,0),MATCH((CUADRO!I$4&amp;$E784),'Hoja de Trabajo para listado'!$CD$151:$DC$151,0)),0)</f>
        <v>0</v>
      </c>
      <c r="J784" s="241">
        <f ca="1">+IFERROR(INDEX('Hoja de Trabajo para listado'!$A$155:$Z$1048576,MATCH($A784,'Hoja de Trabajo para listado'!$A$155:$A$1048576,0),MATCH((CUADRO!J$4&amp;$E784),'Hoja de Trabajo para listado'!$A$151:$Z$151,0)),0)+IFERROR(INDEX('Hoja de Trabajo para listado'!$AB$155:$BA$1048576,MATCH($A784,'Hoja de Trabajo para listado'!$AB$155:$AB$1048576,0),MATCH((CUADRO!J$4&amp;$E784),'Hoja de Trabajo para listado'!$AB$151:$BA$151,0)),0)+IFERROR(INDEX('Hoja de Trabajo para listado'!$BC$155:$CB$1048576,MATCH($A784,'Hoja de Trabajo para listado'!$BC$155:$BC$1048576,0),MATCH((CUADRO!J$4&amp;$E784),'Hoja de Trabajo para listado'!$BC$151:$CB$151,0)),0)+IFERROR(INDEX('Hoja de Trabajo para listado'!$DE$153:$DG$274,MATCH($A784,'Hoja de Trabajo para listado'!$DE$153:$DE$1048576,0),MATCH((CUADRO!J$4&amp;$E784),'Hoja de Trabajo para listado'!$DE$151:$DG$151,0)),0)+IFERROR(INDEX('Hoja de Trabajo para listado'!$CD$155:$DC$1048576,MATCH($A784,'Hoja de Trabajo para listado'!$CD$155:$CD$1048576,0),MATCH((CUADRO!J$4&amp;$E784),'Hoja de Trabajo para listado'!$CD$151:$DC$151,0)),0)</f>
        <v>0</v>
      </c>
      <c r="K784" s="241">
        <f ca="1">+IFERROR(INDEX('Hoja de Trabajo para listado'!$A$155:$Z$1048576,MATCH($A784,'Hoja de Trabajo para listado'!$A$155:$A$1048576,0),MATCH((CUADRO!K$4&amp;$E784),'Hoja de Trabajo para listado'!$A$151:$Z$151,0)),0)+IFERROR(INDEX('Hoja de Trabajo para listado'!$AB$155:$BA$1048576,MATCH($A784,'Hoja de Trabajo para listado'!$AB$155:$AB$1048576,0),MATCH((CUADRO!K$4&amp;$E784),'Hoja de Trabajo para listado'!$AB$151:$BA$151,0)),0)+IFERROR(INDEX('Hoja de Trabajo para listado'!$BC$155:$CB$1048576,MATCH($A784,'Hoja de Trabajo para listado'!$BC$155:$BC$1048576,0),MATCH((CUADRO!K$4&amp;$E784),'Hoja de Trabajo para listado'!$BC$151:$CB$151,0)),0)+IFERROR(INDEX('Hoja de Trabajo para listado'!$DE$153:$DG$274,MATCH($A784,'Hoja de Trabajo para listado'!$DE$153:$DE$1048576,0),MATCH((CUADRO!K$4&amp;$E784),'Hoja de Trabajo para listado'!$DE$151:$DG$151,0)),0)+IFERROR(INDEX('Hoja de Trabajo para listado'!$CD$155:$DC$1048576,MATCH($A784,'Hoja de Trabajo para listado'!$CD$155:$CD$1048576,0),MATCH((CUADRO!K$4&amp;$E784),'Hoja de Trabajo para listado'!$CD$151:$DC$151,0)),0)</f>
        <v>0</v>
      </c>
      <c r="L784" s="241">
        <f ca="1">+IFERROR(INDEX('Hoja de Trabajo para listado'!$A$155:$Z$1048576,MATCH($A784,'Hoja de Trabajo para listado'!$A$155:$A$1048576,0),MATCH((CUADRO!L$4&amp;$E784),'Hoja de Trabajo para listado'!$A$151:$Z$151,0)),0)+IFERROR(INDEX('Hoja de Trabajo para listado'!$AB$155:$BA$1048576,MATCH($A784,'Hoja de Trabajo para listado'!$AB$155:$AB$1048576,0),MATCH((CUADRO!L$4&amp;$E784),'Hoja de Trabajo para listado'!$AB$151:$BA$151,0)),0)+IFERROR(INDEX('Hoja de Trabajo para listado'!$BC$155:$CB$1048576,MATCH($A784,'Hoja de Trabajo para listado'!$BC$155:$BC$1048576,0),MATCH((CUADRO!L$4&amp;$E784),'Hoja de Trabajo para listado'!$BC$151:$CB$151,0)),0)+IFERROR(INDEX('Hoja de Trabajo para listado'!$DE$153:$DG$274,MATCH($A784,'Hoja de Trabajo para listado'!$DE$153:$DE$1048576,0),MATCH((CUADRO!L$4&amp;$E784),'Hoja de Trabajo para listado'!$DE$151:$DG$151,0)),0)+IFERROR(INDEX('Hoja de Trabajo para listado'!$CD$155:$DC$1048576,MATCH($A784,'Hoja de Trabajo para listado'!$CD$155:$CD$1048576,0),MATCH((CUADRO!L$4&amp;$E784),'Hoja de Trabajo para listado'!$CD$151:$DC$151,0)),0)</f>
        <v>0</v>
      </c>
      <c r="M784" s="241">
        <f ca="1">+IFERROR(INDEX('Hoja de Trabajo para listado'!$A$155:$Z$1048576,MATCH($A784,'Hoja de Trabajo para listado'!$A$155:$A$1048576,0),MATCH((CUADRO!M$4&amp;$E784),'Hoja de Trabajo para listado'!$A$151:$Z$151,0)),0)+IFERROR(INDEX('Hoja de Trabajo para listado'!$AB$155:$BA$1048576,MATCH($A784,'Hoja de Trabajo para listado'!$AB$155:$AB$1048576,0),MATCH((CUADRO!M$4&amp;$E784),'Hoja de Trabajo para listado'!$AB$151:$BA$151,0)),0)+IFERROR(INDEX('Hoja de Trabajo para listado'!$BC$155:$CB$1048576,MATCH($A784,'Hoja de Trabajo para listado'!$BC$155:$BC$1048576,0),MATCH((CUADRO!M$4&amp;$E784),'Hoja de Trabajo para listado'!$BC$151:$CB$151,0)),0)+IFERROR(INDEX('Hoja de Trabajo para listado'!$DE$153:$DG$274,MATCH($A784,'Hoja de Trabajo para listado'!$DE$153:$DE$1048576,0),MATCH((CUADRO!M$4&amp;$E784),'Hoja de Trabajo para listado'!$DE$151:$DG$151,0)),0)+IFERROR(INDEX('Hoja de Trabajo para listado'!$CD$155:$DC$1048576,MATCH($A784,'Hoja de Trabajo para listado'!$CD$155:$CD$1048576,0),MATCH((CUADRO!M$4&amp;$E784),'Hoja de Trabajo para listado'!$CD$151:$DC$151,0)),0)</f>
        <v>0</v>
      </c>
      <c r="N784" s="241">
        <f ca="1">+IFERROR(INDEX('Hoja de Trabajo para listado'!$A$155:$Z$1048576,MATCH($A784,'Hoja de Trabajo para listado'!$A$155:$A$1048576,0),MATCH((CUADRO!N$4&amp;$E784),'Hoja de Trabajo para listado'!$A$151:$Z$151,0)),0)+IFERROR(INDEX('Hoja de Trabajo para listado'!$AB$155:$BA$1048576,MATCH($A784,'Hoja de Trabajo para listado'!$AB$155:$AB$1048576,0),MATCH((CUADRO!N$4&amp;$E784),'Hoja de Trabajo para listado'!$AB$151:$BA$151,0)),0)+IFERROR(INDEX('Hoja de Trabajo para listado'!$BC$155:$CB$1048576,MATCH($A784,'Hoja de Trabajo para listado'!$BC$155:$BC$1048576,0),MATCH((CUADRO!N$4&amp;$E784),'Hoja de Trabajo para listado'!$BC$151:$CB$151,0)),0)+IFERROR(INDEX('Hoja de Trabajo para listado'!$DE$153:$DG$274,MATCH($A784,'Hoja de Trabajo para listado'!$DE$153:$DE$1048576,0),MATCH((CUADRO!N$4&amp;$E784),'Hoja de Trabajo para listado'!$DE$151:$DG$151,0)),0)+IFERROR(INDEX('Hoja de Trabajo para listado'!$CD$155:$DC$1048576,MATCH($A784,'Hoja de Trabajo para listado'!$CD$155:$CD$1048576,0),MATCH((CUADRO!N$4&amp;$E784),'Hoja de Trabajo para listado'!$CD$151:$DC$151,0)),0)</f>
        <v>0</v>
      </c>
      <c r="O784" s="241">
        <f ca="1">+IFERROR(INDEX('Hoja de Trabajo para listado'!$A$155:$Z$1048576,MATCH($A784,'Hoja de Trabajo para listado'!$A$155:$A$1048576,0),MATCH((CUADRO!O$4&amp;$E784),'Hoja de Trabajo para listado'!$A$151:$Z$151,0)),0)+IFERROR(INDEX('Hoja de Trabajo para listado'!$AB$155:$BA$1048576,MATCH($A784,'Hoja de Trabajo para listado'!$AB$155:$AB$1048576,0),MATCH((CUADRO!O$4&amp;$E784),'Hoja de Trabajo para listado'!$AB$151:$BA$151,0)),0)+IFERROR(INDEX('Hoja de Trabajo para listado'!$BC$155:$CB$1048576,MATCH($A784,'Hoja de Trabajo para listado'!$BC$155:$BC$1048576,0),MATCH((CUADRO!O$4&amp;$E784),'Hoja de Trabajo para listado'!$BC$151:$CB$151,0)),0)+IFERROR(INDEX('Hoja de Trabajo para listado'!$DE$153:$DG$274,MATCH($A784,'Hoja de Trabajo para listado'!$DE$153:$DE$1048576,0),MATCH((CUADRO!O$4&amp;$E784),'Hoja de Trabajo para listado'!$DE$151:$DG$151,0)),0)+IFERROR(INDEX('Hoja de Trabajo para listado'!$CD$155:$DC$1048576,MATCH($A784,'Hoja de Trabajo para listado'!$CD$155:$CD$1048576,0),MATCH((CUADRO!O$4&amp;$E784),'Hoja de Trabajo para listado'!$CD$151:$DC$151,0)),0)</f>
        <v>0</v>
      </c>
      <c r="P784" s="241">
        <f ca="1">+IFERROR(INDEX('Hoja de Trabajo para listado'!$A$155:$Z$1048576,MATCH($A784,'Hoja de Trabajo para listado'!$A$155:$A$1048576,0),MATCH((CUADRO!P$4&amp;$E784),'Hoja de Trabajo para listado'!$A$151:$Z$151,0)),0)+IFERROR(INDEX('Hoja de Trabajo para listado'!$AB$155:$BA$1048576,MATCH($A784,'Hoja de Trabajo para listado'!$AB$155:$AB$1048576,0),MATCH((CUADRO!P$4&amp;$E784),'Hoja de Trabajo para listado'!$AB$151:$BA$151,0)),0)+IFERROR(INDEX('Hoja de Trabajo para listado'!$BC$155:$CB$1048576,MATCH($A784,'Hoja de Trabajo para listado'!$BC$155:$BC$1048576,0),MATCH((CUADRO!P$4&amp;$E784),'Hoja de Trabajo para listado'!$BC$151:$CB$151,0)),0)+IFERROR(INDEX('Hoja de Trabajo para listado'!$DE$153:$DG$274,MATCH($A784,'Hoja de Trabajo para listado'!$DE$153:$DE$1048576,0),MATCH((CUADRO!P$4&amp;$E784),'Hoja de Trabajo para listado'!$DE$151:$DG$151,0)),0)+IFERROR(INDEX('Hoja de Trabajo para listado'!$CD$155:$DC$1048576,MATCH($A784,'Hoja de Trabajo para listado'!$CD$155:$CD$1048576,0),MATCH((CUADRO!P$4&amp;$E784),'Hoja de Trabajo para listado'!$CD$151:$DC$151,0)),0)</f>
        <v>0</v>
      </c>
      <c r="Q784" s="241">
        <f ca="1">+IFERROR(INDEX('Hoja de Trabajo para listado'!$A$155:$Z$1048576,MATCH($A784,'Hoja de Trabajo para listado'!$A$155:$A$1048576,0),MATCH((CUADRO!Q$4&amp;$E784),'Hoja de Trabajo para listado'!$A$151:$Z$151,0)),0)+IFERROR(INDEX('Hoja de Trabajo para listado'!$AB$155:$BA$1048576,MATCH($A784,'Hoja de Trabajo para listado'!$AB$155:$AB$1048576,0),MATCH((CUADRO!Q$4&amp;$E784),'Hoja de Trabajo para listado'!$AB$151:$BA$151,0)),0)+IFERROR(INDEX('Hoja de Trabajo para listado'!$BC$155:$CB$1048576,MATCH($A784,'Hoja de Trabajo para listado'!$BC$155:$BC$1048576,0),MATCH((CUADRO!Q$4&amp;$E784),'Hoja de Trabajo para listado'!$BC$151:$CB$151,0)),0)+IFERROR(INDEX('Hoja de Trabajo para listado'!$DE$153:$DG$274,MATCH($A784,'Hoja de Trabajo para listado'!$DE$153:$DE$1048576,0),MATCH((CUADRO!Q$4&amp;$E784),'Hoja de Trabajo para listado'!$DE$151:$DG$151,0)),0)+IFERROR(INDEX('Hoja de Trabajo para listado'!$CD$155:$DC$1048576,MATCH($A784,'Hoja de Trabajo para listado'!$CD$155:$CD$1048576,0),MATCH((CUADRO!Q$4&amp;$E784),'Hoja de Trabajo para listado'!$CD$151:$DC$151,0)),0)</f>
        <v>0</v>
      </c>
      <c r="R784" s="241">
        <f t="shared" ca="1" si="24"/>
        <v>0</v>
      </c>
      <c r="S784" s="247">
        <f ca="1">+R783+R784</f>
        <v>0</v>
      </c>
      <c r="T784" s="241">
        <f ca="1">+S784</f>
        <v>0</v>
      </c>
      <c r="U784" s="240">
        <f t="shared" si="25"/>
        <v>2</v>
      </c>
    </row>
    <row r="785" spans="1:21" customFormat="1" ht="15" hidden="1" customHeight="1">
      <c r="A785" s="32">
        <v>1410</v>
      </c>
      <c r="B785" s="381">
        <f>+A785</f>
        <v>1410</v>
      </c>
      <c r="C785" s="245" t="str">
        <f>+VLOOKUP(A785,bd_lista!$A$3:$C$592,3,FALSE)</f>
        <v>Gobierno Autónomo Municipal de Antequera</v>
      </c>
      <c r="D785" s="383" t="str">
        <f>+C785</f>
        <v>Gobierno Autónomo Municipal de Antequera</v>
      </c>
      <c r="E785" s="240" t="s">
        <v>683</v>
      </c>
      <c r="F785" s="241">
        <f ca="1">+IFERROR(INDEX('Hoja de Trabajo para listado'!$A$155:$Z$1048576,MATCH($A785,'Hoja de Trabajo para listado'!$A$155:$A$1048576,0),MATCH((CUADRO!F$4&amp;$E785),'Hoja de Trabajo para listado'!$A$151:$Z$151,0)),0)+IFERROR(INDEX('Hoja de Trabajo para listado'!$AB$155:$BA$1048576,MATCH($A785,'Hoja de Trabajo para listado'!$AB$155:$AB$1048576,0),MATCH((CUADRO!F$4&amp;$E785),'Hoja de Trabajo para listado'!$AB$151:$BA$151,0)),0)+IFERROR(INDEX('Hoja de Trabajo para listado'!$BC$155:$CB$1048576,MATCH($A785,'Hoja de Trabajo para listado'!$BC$155:$BC$1048576,0),MATCH((CUADRO!F$4&amp;$E785),'Hoja de Trabajo para listado'!$BC$151:$CB$151,0)),0)+IFERROR(INDEX('Hoja de Trabajo para listado'!$DE$153:$DG$274,MATCH($A785,'Hoja de Trabajo para listado'!$DE$153:$DE$1048576,0),MATCH((CUADRO!F$4&amp;$E785),'Hoja de Trabajo para listado'!$DE$151:$DG$151,0)),0)+IFERROR(INDEX('Hoja de Trabajo para listado'!$CD$155:$DC$1048576,MATCH($A785,'Hoja de Trabajo para listado'!$CD$155:$CD$1048576,0),MATCH((CUADRO!F$4&amp;$E785),'Hoja de Trabajo para listado'!$CD$151:$DC$151,0)),0)</f>
        <v>0</v>
      </c>
      <c r="G785" s="241">
        <f ca="1">+IFERROR(INDEX('Hoja de Trabajo para listado'!$A$155:$Z$1048576,MATCH($A785,'Hoja de Trabajo para listado'!$A$155:$A$1048576,0),MATCH((CUADRO!G$4&amp;$E785),'Hoja de Trabajo para listado'!$A$151:$Z$151,0)),0)+IFERROR(INDEX('Hoja de Trabajo para listado'!$AB$155:$BA$1048576,MATCH($A785,'Hoja de Trabajo para listado'!$AB$155:$AB$1048576,0),MATCH((CUADRO!G$4&amp;$E785),'Hoja de Trabajo para listado'!$AB$151:$BA$151,0)),0)+IFERROR(INDEX('Hoja de Trabajo para listado'!$BC$155:$CB$1048576,MATCH($A785,'Hoja de Trabajo para listado'!$BC$155:$BC$1048576,0),MATCH((CUADRO!G$4&amp;$E785),'Hoja de Trabajo para listado'!$BC$151:$CB$151,0)),0)+IFERROR(INDEX('Hoja de Trabajo para listado'!$DE$153:$DG$274,MATCH($A785,'Hoja de Trabajo para listado'!$DE$153:$DE$1048576,0),MATCH((CUADRO!G$4&amp;$E785),'Hoja de Trabajo para listado'!$DE$151:$DG$151,0)),0)+IFERROR(INDEX('Hoja de Trabajo para listado'!$CD$155:$DC$1048576,MATCH($A785,'Hoja de Trabajo para listado'!$CD$155:$CD$1048576,0),MATCH((CUADRO!G$4&amp;$E785),'Hoja de Trabajo para listado'!$CD$151:$DC$151,0)),0)</f>
        <v>0</v>
      </c>
      <c r="H785" s="241">
        <f ca="1">+IFERROR(INDEX('Hoja de Trabajo para listado'!$A$155:$Z$1048576,MATCH($A785,'Hoja de Trabajo para listado'!$A$155:$A$1048576,0),MATCH((CUADRO!H$4&amp;$E785),'Hoja de Trabajo para listado'!$A$151:$Z$151,0)),0)+IFERROR(INDEX('Hoja de Trabajo para listado'!$AB$155:$BA$1048576,MATCH($A785,'Hoja de Trabajo para listado'!$AB$155:$AB$1048576,0),MATCH((CUADRO!H$4&amp;$E785),'Hoja de Trabajo para listado'!$AB$151:$BA$151,0)),0)+IFERROR(INDEX('Hoja de Trabajo para listado'!$BC$155:$CB$1048576,MATCH($A785,'Hoja de Trabajo para listado'!$BC$155:$BC$1048576,0),MATCH((CUADRO!H$4&amp;$E785),'Hoja de Trabajo para listado'!$BC$151:$CB$151,0)),0)+IFERROR(INDEX('Hoja de Trabajo para listado'!$DE$153:$DG$274,MATCH($A785,'Hoja de Trabajo para listado'!$DE$153:$DE$1048576,0),MATCH((CUADRO!H$4&amp;$E785),'Hoja de Trabajo para listado'!$DE$151:$DG$151,0)),0)+IFERROR(INDEX('Hoja de Trabajo para listado'!$CD$155:$DC$1048576,MATCH($A785,'Hoja de Trabajo para listado'!$CD$155:$CD$1048576,0),MATCH((CUADRO!H$4&amp;$E785),'Hoja de Trabajo para listado'!$CD$151:$DC$151,0)),0)</f>
        <v>0</v>
      </c>
      <c r="I785" s="241">
        <f ca="1">+IFERROR(INDEX('Hoja de Trabajo para listado'!$A$155:$Z$1048576,MATCH($A785,'Hoja de Trabajo para listado'!$A$155:$A$1048576,0),MATCH((CUADRO!I$4&amp;$E785),'Hoja de Trabajo para listado'!$A$151:$Z$151,0)),0)+IFERROR(INDEX('Hoja de Trabajo para listado'!$AB$155:$BA$1048576,MATCH($A785,'Hoja de Trabajo para listado'!$AB$155:$AB$1048576,0),MATCH((CUADRO!I$4&amp;$E785),'Hoja de Trabajo para listado'!$AB$151:$BA$151,0)),0)+IFERROR(INDEX('Hoja de Trabajo para listado'!$BC$155:$CB$1048576,MATCH($A785,'Hoja de Trabajo para listado'!$BC$155:$BC$1048576,0),MATCH((CUADRO!I$4&amp;$E785),'Hoja de Trabajo para listado'!$BC$151:$CB$151,0)),0)+IFERROR(INDEX('Hoja de Trabajo para listado'!$DE$153:$DG$274,MATCH($A785,'Hoja de Trabajo para listado'!$DE$153:$DE$1048576,0),MATCH((CUADRO!I$4&amp;$E785),'Hoja de Trabajo para listado'!$DE$151:$DG$151,0)),0)+IFERROR(INDEX('Hoja de Trabajo para listado'!$CD$155:$DC$1048576,MATCH($A785,'Hoja de Trabajo para listado'!$CD$155:$CD$1048576,0),MATCH((CUADRO!I$4&amp;$E785),'Hoja de Trabajo para listado'!$CD$151:$DC$151,0)),0)</f>
        <v>0</v>
      </c>
      <c r="J785" s="241">
        <f ca="1">+IFERROR(INDEX('Hoja de Trabajo para listado'!$A$155:$Z$1048576,MATCH($A785,'Hoja de Trabajo para listado'!$A$155:$A$1048576,0),MATCH((CUADRO!J$4&amp;$E785),'Hoja de Trabajo para listado'!$A$151:$Z$151,0)),0)+IFERROR(INDEX('Hoja de Trabajo para listado'!$AB$155:$BA$1048576,MATCH($A785,'Hoja de Trabajo para listado'!$AB$155:$AB$1048576,0),MATCH((CUADRO!J$4&amp;$E785),'Hoja de Trabajo para listado'!$AB$151:$BA$151,0)),0)+IFERROR(INDEX('Hoja de Trabajo para listado'!$BC$155:$CB$1048576,MATCH($A785,'Hoja de Trabajo para listado'!$BC$155:$BC$1048576,0),MATCH((CUADRO!J$4&amp;$E785),'Hoja de Trabajo para listado'!$BC$151:$CB$151,0)),0)+IFERROR(INDEX('Hoja de Trabajo para listado'!$DE$153:$DG$274,MATCH($A785,'Hoja de Trabajo para listado'!$DE$153:$DE$1048576,0),MATCH((CUADRO!J$4&amp;$E785),'Hoja de Trabajo para listado'!$DE$151:$DG$151,0)),0)+IFERROR(INDEX('Hoja de Trabajo para listado'!$CD$155:$DC$1048576,MATCH($A785,'Hoja de Trabajo para listado'!$CD$155:$CD$1048576,0),MATCH((CUADRO!J$4&amp;$E785),'Hoja de Trabajo para listado'!$CD$151:$DC$151,0)),0)</f>
        <v>0</v>
      </c>
      <c r="K785" s="241">
        <f ca="1">+IFERROR(INDEX('Hoja de Trabajo para listado'!$A$155:$Z$1048576,MATCH($A785,'Hoja de Trabajo para listado'!$A$155:$A$1048576,0),MATCH((CUADRO!K$4&amp;$E785),'Hoja de Trabajo para listado'!$A$151:$Z$151,0)),0)+IFERROR(INDEX('Hoja de Trabajo para listado'!$AB$155:$BA$1048576,MATCH($A785,'Hoja de Trabajo para listado'!$AB$155:$AB$1048576,0),MATCH((CUADRO!K$4&amp;$E785),'Hoja de Trabajo para listado'!$AB$151:$BA$151,0)),0)+IFERROR(INDEX('Hoja de Trabajo para listado'!$BC$155:$CB$1048576,MATCH($A785,'Hoja de Trabajo para listado'!$BC$155:$BC$1048576,0),MATCH((CUADRO!K$4&amp;$E785),'Hoja de Trabajo para listado'!$BC$151:$CB$151,0)),0)+IFERROR(INDEX('Hoja de Trabajo para listado'!$DE$153:$DG$274,MATCH($A785,'Hoja de Trabajo para listado'!$DE$153:$DE$1048576,0),MATCH((CUADRO!K$4&amp;$E785),'Hoja de Trabajo para listado'!$DE$151:$DG$151,0)),0)+IFERROR(INDEX('Hoja de Trabajo para listado'!$CD$155:$DC$1048576,MATCH($A785,'Hoja de Trabajo para listado'!$CD$155:$CD$1048576,0),MATCH((CUADRO!K$4&amp;$E785),'Hoja de Trabajo para listado'!$CD$151:$DC$151,0)),0)</f>
        <v>0</v>
      </c>
      <c r="L785" s="241">
        <f ca="1">+IFERROR(INDEX('Hoja de Trabajo para listado'!$A$155:$Z$1048576,MATCH($A785,'Hoja de Trabajo para listado'!$A$155:$A$1048576,0),MATCH((CUADRO!L$4&amp;$E785),'Hoja de Trabajo para listado'!$A$151:$Z$151,0)),0)+IFERROR(INDEX('Hoja de Trabajo para listado'!$AB$155:$BA$1048576,MATCH($A785,'Hoja de Trabajo para listado'!$AB$155:$AB$1048576,0),MATCH((CUADRO!L$4&amp;$E785),'Hoja de Trabajo para listado'!$AB$151:$BA$151,0)),0)+IFERROR(INDEX('Hoja de Trabajo para listado'!$BC$155:$CB$1048576,MATCH($A785,'Hoja de Trabajo para listado'!$BC$155:$BC$1048576,0),MATCH((CUADRO!L$4&amp;$E785),'Hoja de Trabajo para listado'!$BC$151:$CB$151,0)),0)+IFERROR(INDEX('Hoja de Trabajo para listado'!$DE$153:$DG$274,MATCH($A785,'Hoja de Trabajo para listado'!$DE$153:$DE$1048576,0),MATCH((CUADRO!L$4&amp;$E785),'Hoja de Trabajo para listado'!$DE$151:$DG$151,0)),0)+IFERROR(INDEX('Hoja de Trabajo para listado'!$CD$155:$DC$1048576,MATCH($A785,'Hoja de Trabajo para listado'!$CD$155:$CD$1048576,0),MATCH((CUADRO!L$4&amp;$E785),'Hoja de Trabajo para listado'!$CD$151:$DC$151,0)),0)</f>
        <v>0</v>
      </c>
      <c r="M785" s="241">
        <f ca="1">+IFERROR(INDEX('Hoja de Trabajo para listado'!$A$155:$Z$1048576,MATCH($A785,'Hoja de Trabajo para listado'!$A$155:$A$1048576,0),MATCH((CUADRO!M$4&amp;$E785),'Hoja de Trabajo para listado'!$A$151:$Z$151,0)),0)+IFERROR(INDEX('Hoja de Trabajo para listado'!$AB$155:$BA$1048576,MATCH($A785,'Hoja de Trabajo para listado'!$AB$155:$AB$1048576,0),MATCH((CUADRO!M$4&amp;$E785),'Hoja de Trabajo para listado'!$AB$151:$BA$151,0)),0)+IFERROR(INDEX('Hoja de Trabajo para listado'!$BC$155:$CB$1048576,MATCH($A785,'Hoja de Trabajo para listado'!$BC$155:$BC$1048576,0),MATCH((CUADRO!M$4&amp;$E785),'Hoja de Trabajo para listado'!$BC$151:$CB$151,0)),0)+IFERROR(INDEX('Hoja de Trabajo para listado'!$DE$153:$DG$274,MATCH($A785,'Hoja de Trabajo para listado'!$DE$153:$DE$1048576,0),MATCH((CUADRO!M$4&amp;$E785),'Hoja de Trabajo para listado'!$DE$151:$DG$151,0)),0)+IFERROR(INDEX('Hoja de Trabajo para listado'!$CD$155:$DC$1048576,MATCH($A785,'Hoja de Trabajo para listado'!$CD$155:$CD$1048576,0),MATCH((CUADRO!M$4&amp;$E785),'Hoja de Trabajo para listado'!$CD$151:$DC$151,0)),0)</f>
        <v>0</v>
      </c>
      <c r="N785" s="241">
        <f ca="1">+IFERROR(INDEX('Hoja de Trabajo para listado'!$A$155:$Z$1048576,MATCH($A785,'Hoja de Trabajo para listado'!$A$155:$A$1048576,0),MATCH((CUADRO!N$4&amp;$E785),'Hoja de Trabajo para listado'!$A$151:$Z$151,0)),0)+IFERROR(INDEX('Hoja de Trabajo para listado'!$AB$155:$BA$1048576,MATCH($A785,'Hoja de Trabajo para listado'!$AB$155:$AB$1048576,0),MATCH((CUADRO!N$4&amp;$E785),'Hoja de Trabajo para listado'!$AB$151:$BA$151,0)),0)+IFERROR(INDEX('Hoja de Trabajo para listado'!$BC$155:$CB$1048576,MATCH($A785,'Hoja de Trabajo para listado'!$BC$155:$BC$1048576,0),MATCH((CUADRO!N$4&amp;$E785),'Hoja de Trabajo para listado'!$BC$151:$CB$151,0)),0)+IFERROR(INDEX('Hoja de Trabajo para listado'!$DE$153:$DG$274,MATCH($A785,'Hoja de Trabajo para listado'!$DE$153:$DE$1048576,0),MATCH((CUADRO!N$4&amp;$E785),'Hoja de Trabajo para listado'!$DE$151:$DG$151,0)),0)+IFERROR(INDEX('Hoja de Trabajo para listado'!$CD$155:$DC$1048576,MATCH($A785,'Hoja de Trabajo para listado'!$CD$155:$CD$1048576,0),MATCH((CUADRO!N$4&amp;$E785),'Hoja de Trabajo para listado'!$CD$151:$DC$151,0)),0)</f>
        <v>0</v>
      </c>
      <c r="O785" s="241">
        <f ca="1">+IFERROR(INDEX('Hoja de Trabajo para listado'!$A$155:$Z$1048576,MATCH($A785,'Hoja de Trabajo para listado'!$A$155:$A$1048576,0),MATCH((CUADRO!O$4&amp;$E785),'Hoja de Trabajo para listado'!$A$151:$Z$151,0)),0)+IFERROR(INDEX('Hoja de Trabajo para listado'!$AB$155:$BA$1048576,MATCH($A785,'Hoja de Trabajo para listado'!$AB$155:$AB$1048576,0),MATCH((CUADRO!O$4&amp;$E785),'Hoja de Trabajo para listado'!$AB$151:$BA$151,0)),0)+IFERROR(INDEX('Hoja de Trabajo para listado'!$BC$155:$CB$1048576,MATCH($A785,'Hoja de Trabajo para listado'!$BC$155:$BC$1048576,0),MATCH((CUADRO!O$4&amp;$E785),'Hoja de Trabajo para listado'!$BC$151:$CB$151,0)),0)+IFERROR(INDEX('Hoja de Trabajo para listado'!$DE$153:$DG$274,MATCH($A785,'Hoja de Trabajo para listado'!$DE$153:$DE$1048576,0),MATCH((CUADRO!O$4&amp;$E785),'Hoja de Trabajo para listado'!$DE$151:$DG$151,0)),0)+IFERROR(INDEX('Hoja de Trabajo para listado'!$CD$155:$DC$1048576,MATCH($A785,'Hoja de Trabajo para listado'!$CD$155:$CD$1048576,0),MATCH((CUADRO!O$4&amp;$E785),'Hoja de Trabajo para listado'!$CD$151:$DC$151,0)),0)</f>
        <v>0</v>
      </c>
      <c r="P785" s="241">
        <f ca="1">+IFERROR(INDEX('Hoja de Trabajo para listado'!$A$155:$Z$1048576,MATCH($A785,'Hoja de Trabajo para listado'!$A$155:$A$1048576,0),MATCH((CUADRO!P$4&amp;$E785),'Hoja de Trabajo para listado'!$A$151:$Z$151,0)),0)+IFERROR(INDEX('Hoja de Trabajo para listado'!$AB$155:$BA$1048576,MATCH($A785,'Hoja de Trabajo para listado'!$AB$155:$AB$1048576,0),MATCH((CUADRO!P$4&amp;$E785),'Hoja de Trabajo para listado'!$AB$151:$BA$151,0)),0)+IFERROR(INDEX('Hoja de Trabajo para listado'!$BC$155:$CB$1048576,MATCH($A785,'Hoja de Trabajo para listado'!$BC$155:$BC$1048576,0),MATCH((CUADRO!P$4&amp;$E785),'Hoja de Trabajo para listado'!$BC$151:$CB$151,0)),0)+IFERROR(INDEX('Hoja de Trabajo para listado'!$DE$153:$DG$274,MATCH($A785,'Hoja de Trabajo para listado'!$DE$153:$DE$1048576,0),MATCH((CUADRO!P$4&amp;$E785),'Hoja de Trabajo para listado'!$DE$151:$DG$151,0)),0)+IFERROR(INDEX('Hoja de Trabajo para listado'!$CD$155:$DC$1048576,MATCH($A785,'Hoja de Trabajo para listado'!$CD$155:$CD$1048576,0),MATCH((CUADRO!P$4&amp;$E785),'Hoja de Trabajo para listado'!$CD$151:$DC$151,0)),0)</f>
        <v>0</v>
      </c>
      <c r="Q785" s="241">
        <f ca="1">+IFERROR(INDEX('Hoja de Trabajo para listado'!$A$155:$Z$1048576,MATCH($A785,'Hoja de Trabajo para listado'!$A$155:$A$1048576,0),MATCH((CUADRO!Q$4&amp;$E785),'Hoja de Trabajo para listado'!$A$151:$Z$151,0)),0)+IFERROR(INDEX('Hoja de Trabajo para listado'!$AB$155:$BA$1048576,MATCH($A785,'Hoja de Trabajo para listado'!$AB$155:$AB$1048576,0),MATCH((CUADRO!Q$4&amp;$E785),'Hoja de Trabajo para listado'!$AB$151:$BA$151,0)),0)+IFERROR(INDEX('Hoja de Trabajo para listado'!$BC$155:$CB$1048576,MATCH($A785,'Hoja de Trabajo para listado'!$BC$155:$BC$1048576,0),MATCH((CUADRO!Q$4&amp;$E785),'Hoja de Trabajo para listado'!$BC$151:$CB$151,0)),0)+IFERROR(INDEX('Hoja de Trabajo para listado'!$DE$153:$DG$274,MATCH($A785,'Hoja de Trabajo para listado'!$DE$153:$DE$1048576,0),MATCH((CUADRO!Q$4&amp;$E785),'Hoja de Trabajo para listado'!$DE$151:$DG$151,0)),0)+IFERROR(INDEX('Hoja de Trabajo para listado'!$CD$155:$DC$1048576,MATCH($A785,'Hoja de Trabajo para listado'!$CD$155:$CD$1048576,0),MATCH((CUADRO!Q$4&amp;$E785),'Hoja de Trabajo para listado'!$CD$151:$DC$151,0)),0)</f>
        <v>0</v>
      </c>
      <c r="R785" s="241">
        <f t="shared" ca="1" si="24"/>
        <v>0</v>
      </c>
      <c r="S785" s="247"/>
      <c r="T785" s="241">
        <f ca="1">+T786</f>
        <v>0</v>
      </c>
      <c r="U785" s="240">
        <f t="shared" si="25"/>
        <v>1</v>
      </c>
    </row>
    <row r="786" spans="1:21" customFormat="1" ht="15" hidden="1" customHeight="1">
      <c r="A786" s="32">
        <v>1410</v>
      </c>
      <c r="B786" s="382"/>
      <c r="C786" s="245" t="str">
        <f>+VLOOKUP(A786,bd_lista!$A$3:$C$592,3,FALSE)</f>
        <v>Gobierno Autónomo Municipal de Antequera</v>
      </c>
      <c r="D786" s="384"/>
      <c r="E786" s="242" t="s">
        <v>684</v>
      </c>
      <c r="F786" s="241">
        <f ca="1">+IFERROR(INDEX('Hoja de Trabajo para listado'!$A$155:$Z$1048576,MATCH($A786,'Hoja de Trabajo para listado'!$A$155:$A$1048576,0),MATCH((CUADRO!F$4&amp;$E786),'Hoja de Trabajo para listado'!$A$151:$Z$151,0)),0)+IFERROR(INDEX('Hoja de Trabajo para listado'!$AB$155:$BA$1048576,MATCH($A786,'Hoja de Trabajo para listado'!$AB$155:$AB$1048576,0),MATCH((CUADRO!F$4&amp;$E786),'Hoja de Trabajo para listado'!$AB$151:$BA$151,0)),0)+IFERROR(INDEX('Hoja de Trabajo para listado'!$BC$155:$CB$1048576,MATCH($A786,'Hoja de Trabajo para listado'!$BC$155:$BC$1048576,0),MATCH((CUADRO!F$4&amp;$E786),'Hoja de Trabajo para listado'!$BC$151:$CB$151,0)),0)+IFERROR(INDEX('Hoja de Trabajo para listado'!$DE$153:$DG$274,MATCH($A786,'Hoja de Trabajo para listado'!$DE$153:$DE$1048576,0),MATCH((CUADRO!F$4&amp;$E786),'Hoja de Trabajo para listado'!$DE$151:$DG$151,0)),0)+IFERROR(INDEX('Hoja de Trabajo para listado'!$CD$155:$DC$1048576,MATCH($A786,'Hoja de Trabajo para listado'!$CD$155:$CD$1048576,0),MATCH((CUADRO!F$4&amp;$E786),'Hoja de Trabajo para listado'!$CD$151:$DC$151,0)),0)</f>
        <v>0</v>
      </c>
      <c r="G786" s="241">
        <f ca="1">+IFERROR(INDEX('Hoja de Trabajo para listado'!$A$155:$Z$1048576,MATCH($A786,'Hoja de Trabajo para listado'!$A$155:$A$1048576,0),MATCH((CUADRO!G$4&amp;$E786),'Hoja de Trabajo para listado'!$A$151:$Z$151,0)),0)+IFERROR(INDEX('Hoja de Trabajo para listado'!$AB$155:$BA$1048576,MATCH($A786,'Hoja de Trabajo para listado'!$AB$155:$AB$1048576,0),MATCH((CUADRO!G$4&amp;$E786),'Hoja de Trabajo para listado'!$AB$151:$BA$151,0)),0)+IFERROR(INDEX('Hoja de Trabajo para listado'!$BC$155:$CB$1048576,MATCH($A786,'Hoja de Trabajo para listado'!$BC$155:$BC$1048576,0),MATCH((CUADRO!G$4&amp;$E786),'Hoja de Trabajo para listado'!$BC$151:$CB$151,0)),0)+IFERROR(INDEX('Hoja de Trabajo para listado'!$DE$153:$DG$274,MATCH($A786,'Hoja de Trabajo para listado'!$DE$153:$DE$1048576,0),MATCH((CUADRO!G$4&amp;$E786),'Hoja de Trabajo para listado'!$DE$151:$DG$151,0)),0)+IFERROR(INDEX('Hoja de Trabajo para listado'!$CD$155:$DC$1048576,MATCH($A786,'Hoja de Trabajo para listado'!$CD$155:$CD$1048576,0),MATCH((CUADRO!G$4&amp;$E786),'Hoja de Trabajo para listado'!$CD$151:$DC$151,0)),0)</f>
        <v>0</v>
      </c>
      <c r="H786" s="241">
        <f ca="1">+IFERROR(INDEX('Hoja de Trabajo para listado'!$A$155:$Z$1048576,MATCH($A786,'Hoja de Trabajo para listado'!$A$155:$A$1048576,0),MATCH((CUADRO!H$4&amp;$E786),'Hoja de Trabajo para listado'!$A$151:$Z$151,0)),0)+IFERROR(INDEX('Hoja de Trabajo para listado'!$AB$155:$BA$1048576,MATCH($A786,'Hoja de Trabajo para listado'!$AB$155:$AB$1048576,0),MATCH((CUADRO!H$4&amp;$E786),'Hoja de Trabajo para listado'!$AB$151:$BA$151,0)),0)+IFERROR(INDEX('Hoja de Trabajo para listado'!$BC$155:$CB$1048576,MATCH($A786,'Hoja de Trabajo para listado'!$BC$155:$BC$1048576,0),MATCH((CUADRO!H$4&amp;$E786),'Hoja de Trabajo para listado'!$BC$151:$CB$151,0)),0)+IFERROR(INDEX('Hoja de Trabajo para listado'!$DE$153:$DG$274,MATCH($A786,'Hoja de Trabajo para listado'!$DE$153:$DE$1048576,0),MATCH((CUADRO!H$4&amp;$E786),'Hoja de Trabajo para listado'!$DE$151:$DG$151,0)),0)+IFERROR(INDEX('Hoja de Trabajo para listado'!$CD$155:$DC$1048576,MATCH($A786,'Hoja de Trabajo para listado'!$CD$155:$CD$1048576,0),MATCH((CUADRO!H$4&amp;$E786),'Hoja de Trabajo para listado'!$CD$151:$DC$151,0)),0)</f>
        <v>0</v>
      </c>
      <c r="I786" s="241">
        <f ca="1">+IFERROR(INDEX('Hoja de Trabajo para listado'!$A$155:$Z$1048576,MATCH($A786,'Hoja de Trabajo para listado'!$A$155:$A$1048576,0),MATCH((CUADRO!I$4&amp;$E786),'Hoja de Trabajo para listado'!$A$151:$Z$151,0)),0)+IFERROR(INDEX('Hoja de Trabajo para listado'!$AB$155:$BA$1048576,MATCH($A786,'Hoja de Trabajo para listado'!$AB$155:$AB$1048576,0),MATCH((CUADRO!I$4&amp;$E786),'Hoja de Trabajo para listado'!$AB$151:$BA$151,0)),0)+IFERROR(INDEX('Hoja de Trabajo para listado'!$BC$155:$CB$1048576,MATCH($A786,'Hoja de Trabajo para listado'!$BC$155:$BC$1048576,0),MATCH((CUADRO!I$4&amp;$E786),'Hoja de Trabajo para listado'!$BC$151:$CB$151,0)),0)+IFERROR(INDEX('Hoja de Trabajo para listado'!$DE$153:$DG$274,MATCH($A786,'Hoja de Trabajo para listado'!$DE$153:$DE$1048576,0),MATCH((CUADRO!I$4&amp;$E786),'Hoja de Trabajo para listado'!$DE$151:$DG$151,0)),0)+IFERROR(INDEX('Hoja de Trabajo para listado'!$CD$155:$DC$1048576,MATCH($A786,'Hoja de Trabajo para listado'!$CD$155:$CD$1048576,0),MATCH((CUADRO!I$4&amp;$E786),'Hoja de Trabajo para listado'!$CD$151:$DC$151,0)),0)</f>
        <v>0</v>
      </c>
      <c r="J786" s="241">
        <f ca="1">+IFERROR(INDEX('Hoja de Trabajo para listado'!$A$155:$Z$1048576,MATCH($A786,'Hoja de Trabajo para listado'!$A$155:$A$1048576,0),MATCH((CUADRO!J$4&amp;$E786),'Hoja de Trabajo para listado'!$A$151:$Z$151,0)),0)+IFERROR(INDEX('Hoja de Trabajo para listado'!$AB$155:$BA$1048576,MATCH($A786,'Hoja de Trabajo para listado'!$AB$155:$AB$1048576,0),MATCH((CUADRO!J$4&amp;$E786),'Hoja de Trabajo para listado'!$AB$151:$BA$151,0)),0)+IFERROR(INDEX('Hoja de Trabajo para listado'!$BC$155:$CB$1048576,MATCH($A786,'Hoja de Trabajo para listado'!$BC$155:$BC$1048576,0),MATCH((CUADRO!J$4&amp;$E786),'Hoja de Trabajo para listado'!$BC$151:$CB$151,0)),0)+IFERROR(INDEX('Hoja de Trabajo para listado'!$DE$153:$DG$274,MATCH($A786,'Hoja de Trabajo para listado'!$DE$153:$DE$1048576,0),MATCH((CUADRO!J$4&amp;$E786),'Hoja de Trabajo para listado'!$DE$151:$DG$151,0)),0)+IFERROR(INDEX('Hoja de Trabajo para listado'!$CD$155:$DC$1048576,MATCH($A786,'Hoja de Trabajo para listado'!$CD$155:$CD$1048576,0),MATCH((CUADRO!J$4&amp;$E786),'Hoja de Trabajo para listado'!$CD$151:$DC$151,0)),0)</f>
        <v>0</v>
      </c>
      <c r="K786" s="241">
        <f ca="1">+IFERROR(INDEX('Hoja de Trabajo para listado'!$A$155:$Z$1048576,MATCH($A786,'Hoja de Trabajo para listado'!$A$155:$A$1048576,0),MATCH((CUADRO!K$4&amp;$E786),'Hoja de Trabajo para listado'!$A$151:$Z$151,0)),0)+IFERROR(INDEX('Hoja de Trabajo para listado'!$AB$155:$BA$1048576,MATCH($A786,'Hoja de Trabajo para listado'!$AB$155:$AB$1048576,0),MATCH((CUADRO!K$4&amp;$E786),'Hoja de Trabajo para listado'!$AB$151:$BA$151,0)),0)+IFERROR(INDEX('Hoja de Trabajo para listado'!$BC$155:$CB$1048576,MATCH($A786,'Hoja de Trabajo para listado'!$BC$155:$BC$1048576,0),MATCH((CUADRO!K$4&amp;$E786),'Hoja de Trabajo para listado'!$BC$151:$CB$151,0)),0)+IFERROR(INDEX('Hoja de Trabajo para listado'!$DE$153:$DG$274,MATCH($A786,'Hoja de Trabajo para listado'!$DE$153:$DE$1048576,0),MATCH((CUADRO!K$4&amp;$E786),'Hoja de Trabajo para listado'!$DE$151:$DG$151,0)),0)+IFERROR(INDEX('Hoja de Trabajo para listado'!$CD$155:$DC$1048576,MATCH($A786,'Hoja de Trabajo para listado'!$CD$155:$CD$1048576,0),MATCH((CUADRO!K$4&amp;$E786),'Hoja de Trabajo para listado'!$CD$151:$DC$151,0)),0)</f>
        <v>0</v>
      </c>
      <c r="L786" s="241">
        <f ca="1">+IFERROR(INDEX('Hoja de Trabajo para listado'!$A$155:$Z$1048576,MATCH($A786,'Hoja de Trabajo para listado'!$A$155:$A$1048576,0),MATCH((CUADRO!L$4&amp;$E786),'Hoja de Trabajo para listado'!$A$151:$Z$151,0)),0)+IFERROR(INDEX('Hoja de Trabajo para listado'!$AB$155:$BA$1048576,MATCH($A786,'Hoja de Trabajo para listado'!$AB$155:$AB$1048576,0),MATCH((CUADRO!L$4&amp;$E786),'Hoja de Trabajo para listado'!$AB$151:$BA$151,0)),0)+IFERROR(INDEX('Hoja de Trabajo para listado'!$BC$155:$CB$1048576,MATCH($A786,'Hoja de Trabajo para listado'!$BC$155:$BC$1048576,0),MATCH((CUADRO!L$4&amp;$E786),'Hoja de Trabajo para listado'!$BC$151:$CB$151,0)),0)+IFERROR(INDEX('Hoja de Trabajo para listado'!$DE$153:$DG$274,MATCH($A786,'Hoja de Trabajo para listado'!$DE$153:$DE$1048576,0),MATCH((CUADRO!L$4&amp;$E786),'Hoja de Trabajo para listado'!$DE$151:$DG$151,0)),0)+IFERROR(INDEX('Hoja de Trabajo para listado'!$CD$155:$DC$1048576,MATCH($A786,'Hoja de Trabajo para listado'!$CD$155:$CD$1048576,0),MATCH((CUADRO!L$4&amp;$E786),'Hoja de Trabajo para listado'!$CD$151:$DC$151,0)),0)</f>
        <v>0</v>
      </c>
      <c r="M786" s="241">
        <f ca="1">+IFERROR(INDEX('Hoja de Trabajo para listado'!$A$155:$Z$1048576,MATCH($A786,'Hoja de Trabajo para listado'!$A$155:$A$1048576,0),MATCH((CUADRO!M$4&amp;$E786),'Hoja de Trabajo para listado'!$A$151:$Z$151,0)),0)+IFERROR(INDEX('Hoja de Trabajo para listado'!$AB$155:$BA$1048576,MATCH($A786,'Hoja de Trabajo para listado'!$AB$155:$AB$1048576,0),MATCH((CUADRO!M$4&amp;$E786),'Hoja de Trabajo para listado'!$AB$151:$BA$151,0)),0)+IFERROR(INDEX('Hoja de Trabajo para listado'!$BC$155:$CB$1048576,MATCH($A786,'Hoja de Trabajo para listado'!$BC$155:$BC$1048576,0),MATCH((CUADRO!M$4&amp;$E786),'Hoja de Trabajo para listado'!$BC$151:$CB$151,0)),0)+IFERROR(INDEX('Hoja de Trabajo para listado'!$DE$153:$DG$274,MATCH($A786,'Hoja de Trabajo para listado'!$DE$153:$DE$1048576,0),MATCH((CUADRO!M$4&amp;$E786),'Hoja de Trabajo para listado'!$DE$151:$DG$151,0)),0)+IFERROR(INDEX('Hoja de Trabajo para listado'!$CD$155:$DC$1048576,MATCH($A786,'Hoja de Trabajo para listado'!$CD$155:$CD$1048576,0),MATCH((CUADRO!M$4&amp;$E786),'Hoja de Trabajo para listado'!$CD$151:$DC$151,0)),0)</f>
        <v>0</v>
      </c>
      <c r="N786" s="241">
        <f ca="1">+IFERROR(INDEX('Hoja de Trabajo para listado'!$A$155:$Z$1048576,MATCH($A786,'Hoja de Trabajo para listado'!$A$155:$A$1048576,0),MATCH((CUADRO!N$4&amp;$E786),'Hoja de Trabajo para listado'!$A$151:$Z$151,0)),0)+IFERROR(INDEX('Hoja de Trabajo para listado'!$AB$155:$BA$1048576,MATCH($A786,'Hoja de Trabajo para listado'!$AB$155:$AB$1048576,0),MATCH((CUADRO!N$4&amp;$E786),'Hoja de Trabajo para listado'!$AB$151:$BA$151,0)),0)+IFERROR(INDEX('Hoja de Trabajo para listado'!$BC$155:$CB$1048576,MATCH($A786,'Hoja de Trabajo para listado'!$BC$155:$BC$1048576,0),MATCH((CUADRO!N$4&amp;$E786),'Hoja de Trabajo para listado'!$BC$151:$CB$151,0)),0)+IFERROR(INDEX('Hoja de Trabajo para listado'!$DE$153:$DG$274,MATCH($A786,'Hoja de Trabajo para listado'!$DE$153:$DE$1048576,0),MATCH((CUADRO!N$4&amp;$E786),'Hoja de Trabajo para listado'!$DE$151:$DG$151,0)),0)+IFERROR(INDEX('Hoja de Trabajo para listado'!$CD$155:$DC$1048576,MATCH($A786,'Hoja de Trabajo para listado'!$CD$155:$CD$1048576,0),MATCH((CUADRO!N$4&amp;$E786),'Hoja de Trabajo para listado'!$CD$151:$DC$151,0)),0)</f>
        <v>0</v>
      </c>
      <c r="O786" s="241">
        <f ca="1">+IFERROR(INDEX('Hoja de Trabajo para listado'!$A$155:$Z$1048576,MATCH($A786,'Hoja de Trabajo para listado'!$A$155:$A$1048576,0),MATCH((CUADRO!O$4&amp;$E786),'Hoja de Trabajo para listado'!$A$151:$Z$151,0)),0)+IFERROR(INDEX('Hoja de Trabajo para listado'!$AB$155:$BA$1048576,MATCH($A786,'Hoja de Trabajo para listado'!$AB$155:$AB$1048576,0),MATCH((CUADRO!O$4&amp;$E786),'Hoja de Trabajo para listado'!$AB$151:$BA$151,0)),0)+IFERROR(INDEX('Hoja de Trabajo para listado'!$BC$155:$CB$1048576,MATCH($A786,'Hoja de Trabajo para listado'!$BC$155:$BC$1048576,0),MATCH((CUADRO!O$4&amp;$E786),'Hoja de Trabajo para listado'!$BC$151:$CB$151,0)),0)+IFERROR(INDEX('Hoja de Trabajo para listado'!$DE$153:$DG$274,MATCH($A786,'Hoja de Trabajo para listado'!$DE$153:$DE$1048576,0),MATCH((CUADRO!O$4&amp;$E786),'Hoja de Trabajo para listado'!$DE$151:$DG$151,0)),0)+IFERROR(INDEX('Hoja de Trabajo para listado'!$CD$155:$DC$1048576,MATCH($A786,'Hoja de Trabajo para listado'!$CD$155:$CD$1048576,0),MATCH((CUADRO!O$4&amp;$E786),'Hoja de Trabajo para listado'!$CD$151:$DC$151,0)),0)</f>
        <v>0</v>
      </c>
      <c r="P786" s="241">
        <f ca="1">+IFERROR(INDEX('Hoja de Trabajo para listado'!$A$155:$Z$1048576,MATCH($A786,'Hoja de Trabajo para listado'!$A$155:$A$1048576,0),MATCH((CUADRO!P$4&amp;$E786),'Hoja de Trabajo para listado'!$A$151:$Z$151,0)),0)+IFERROR(INDEX('Hoja de Trabajo para listado'!$AB$155:$BA$1048576,MATCH($A786,'Hoja de Trabajo para listado'!$AB$155:$AB$1048576,0),MATCH((CUADRO!P$4&amp;$E786),'Hoja de Trabajo para listado'!$AB$151:$BA$151,0)),0)+IFERROR(INDEX('Hoja de Trabajo para listado'!$BC$155:$CB$1048576,MATCH($A786,'Hoja de Trabajo para listado'!$BC$155:$BC$1048576,0),MATCH((CUADRO!P$4&amp;$E786),'Hoja de Trabajo para listado'!$BC$151:$CB$151,0)),0)+IFERROR(INDEX('Hoja de Trabajo para listado'!$DE$153:$DG$274,MATCH($A786,'Hoja de Trabajo para listado'!$DE$153:$DE$1048576,0),MATCH((CUADRO!P$4&amp;$E786),'Hoja de Trabajo para listado'!$DE$151:$DG$151,0)),0)+IFERROR(INDEX('Hoja de Trabajo para listado'!$CD$155:$DC$1048576,MATCH($A786,'Hoja de Trabajo para listado'!$CD$155:$CD$1048576,0),MATCH((CUADRO!P$4&amp;$E786),'Hoja de Trabajo para listado'!$CD$151:$DC$151,0)),0)</f>
        <v>0</v>
      </c>
      <c r="Q786" s="241">
        <f ca="1">+IFERROR(INDEX('Hoja de Trabajo para listado'!$A$155:$Z$1048576,MATCH($A786,'Hoja de Trabajo para listado'!$A$155:$A$1048576,0),MATCH((CUADRO!Q$4&amp;$E786),'Hoja de Trabajo para listado'!$A$151:$Z$151,0)),0)+IFERROR(INDEX('Hoja de Trabajo para listado'!$AB$155:$BA$1048576,MATCH($A786,'Hoja de Trabajo para listado'!$AB$155:$AB$1048576,0),MATCH((CUADRO!Q$4&amp;$E786),'Hoja de Trabajo para listado'!$AB$151:$BA$151,0)),0)+IFERROR(INDEX('Hoja de Trabajo para listado'!$BC$155:$CB$1048576,MATCH($A786,'Hoja de Trabajo para listado'!$BC$155:$BC$1048576,0),MATCH((CUADRO!Q$4&amp;$E786),'Hoja de Trabajo para listado'!$BC$151:$CB$151,0)),0)+IFERROR(INDEX('Hoja de Trabajo para listado'!$DE$153:$DG$274,MATCH($A786,'Hoja de Trabajo para listado'!$DE$153:$DE$1048576,0),MATCH((CUADRO!Q$4&amp;$E786),'Hoja de Trabajo para listado'!$DE$151:$DG$151,0)),0)+IFERROR(INDEX('Hoja de Trabajo para listado'!$CD$155:$DC$1048576,MATCH($A786,'Hoja de Trabajo para listado'!$CD$155:$CD$1048576,0),MATCH((CUADRO!Q$4&amp;$E786),'Hoja de Trabajo para listado'!$CD$151:$DC$151,0)),0)</f>
        <v>0</v>
      </c>
      <c r="R786" s="241">
        <f t="shared" ca="1" si="24"/>
        <v>0</v>
      </c>
      <c r="S786" s="247">
        <f ca="1">+R785+R786</f>
        <v>0</v>
      </c>
      <c r="T786" s="241">
        <f ca="1">+S786</f>
        <v>0</v>
      </c>
      <c r="U786" s="240">
        <f t="shared" si="25"/>
        <v>2</v>
      </c>
    </row>
    <row r="787" spans="1:21" customFormat="1" ht="27" hidden="1" customHeight="1">
      <c r="A787" s="32">
        <v>1411</v>
      </c>
      <c r="B787" s="381">
        <f>+A787</f>
        <v>1411</v>
      </c>
      <c r="C787" s="245" t="str">
        <f>+VLOOKUP(A787,bd_lista!$A$3:$C$592,3,FALSE)</f>
        <v>Gobierno Autónomo Municipal de Eucaliptus</v>
      </c>
      <c r="D787" s="383" t="str">
        <f>+C787</f>
        <v>Gobierno Autónomo Municipal de Eucaliptus</v>
      </c>
      <c r="E787" s="240" t="s">
        <v>683</v>
      </c>
      <c r="F787" s="241">
        <f ca="1">+IFERROR(INDEX('Hoja de Trabajo para listado'!$A$155:$Z$1048576,MATCH($A787,'Hoja de Trabajo para listado'!$A$155:$A$1048576,0),MATCH((CUADRO!F$4&amp;$E787),'Hoja de Trabajo para listado'!$A$151:$Z$151,0)),0)+IFERROR(INDEX('Hoja de Trabajo para listado'!$AB$155:$BA$1048576,MATCH($A787,'Hoja de Trabajo para listado'!$AB$155:$AB$1048576,0),MATCH((CUADRO!F$4&amp;$E787),'Hoja de Trabajo para listado'!$AB$151:$BA$151,0)),0)+IFERROR(INDEX('Hoja de Trabajo para listado'!$BC$155:$CB$1048576,MATCH($A787,'Hoja de Trabajo para listado'!$BC$155:$BC$1048576,0),MATCH((CUADRO!F$4&amp;$E787),'Hoja de Trabajo para listado'!$BC$151:$CB$151,0)),0)+IFERROR(INDEX('Hoja de Trabajo para listado'!$DE$153:$DG$274,MATCH($A787,'Hoja de Trabajo para listado'!$DE$153:$DE$1048576,0),MATCH((CUADRO!F$4&amp;$E787),'Hoja de Trabajo para listado'!$DE$151:$DG$151,0)),0)+IFERROR(INDEX('Hoja de Trabajo para listado'!$CD$155:$DC$1048576,MATCH($A787,'Hoja de Trabajo para listado'!$CD$155:$CD$1048576,0),MATCH((CUADRO!F$4&amp;$E787),'Hoja de Trabajo para listado'!$CD$151:$DC$151,0)),0)</f>
        <v>0</v>
      </c>
      <c r="G787" s="241">
        <f ca="1">+IFERROR(INDEX('Hoja de Trabajo para listado'!$A$155:$Z$1048576,MATCH($A787,'Hoja de Trabajo para listado'!$A$155:$A$1048576,0),MATCH((CUADRO!G$4&amp;$E787),'Hoja de Trabajo para listado'!$A$151:$Z$151,0)),0)+IFERROR(INDEX('Hoja de Trabajo para listado'!$AB$155:$BA$1048576,MATCH($A787,'Hoja de Trabajo para listado'!$AB$155:$AB$1048576,0),MATCH((CUADRO!G$4&amp;$E787),'Hoja de Trabajo para listado'!$AB$151:$BA$151,0)),0)+IFERROR(INDEX('Hoja de Trabajo para listado'!$BC$155:$CB$1048576,MATCH($A787,'Hoja de Trabajo para listado'!$BC$155:$BC$1048576,0),MATCH((CUADRO!G$4&amp;$E787),'Hoja de Trabajo para listado'!$BC$151:$CB$151,0)),0)+IFERROR(INDEX('Hoja de Trabajo para listado'!$DE$153:$DG$274,MATCH($A787,'Hoja de Trabajo para listado'!$DE$153:$DE$1048576,0),MATCH((CUADRO!G$4&amp;$E787),'Hoja de Trabajo para listado'!$DE$151:$DG$151,0)),0)+IFERROR(INDEX('Hoja de Trabajo para listado'!$CD$155:$DC$1048576,MATCH($A787,'Hoja de Trabajo para listado'!$CD$155:$CD$1048576,0),MATCH((CUADRO!G$4&amp;$E787),'Hoja de Trabajo para listado'!$CD$151:$DC$151,0)),0)</f>
        <v>0</v>
      </c>
      <c r="H787" s="241">
        <f ca="1">+IFERROR(INDEX('Hoja de Trabajo para listado'!$A$155:$Z$1048576,MATCH($A787,'Hoja de Trabajo para listado'!$A$155:$A$1048576,0),MATCH((CUADRO!H$4&amp;$E787),'Hoja de Trabajo para listado'!$A$151:$Z$151,0)),0)+IFERROR(INDEX('Hoja de Trabajo para listado'!$AB$155:$BA$1048576,MATCH($A787,'Hoja de Trabajo para listado'!$AB$155:$AB$1048576,0),MATCH((CUADRO!H$4&amp;$E787),'Hoja de Trabajo para listado'!$AB$151:$BA$151,0)),0)+IFERROR(INDEX('Hoja de Trabajo para listado'!$BC$155:$CB$1048576,MATCH($A787,'Hoja de Trabajo para listado'!$BC$155:$BC$1048576,0),MATCH((CUADRO!H$4&amp;$E787),'Hoja de Trabajo para listado'!$BC$151:$CB$151,0)),0)+IFERROR(INDEX('Hoja de Trabajo para listado'!$DE$153:$DG$274,MATCH($A787,'Hoja de Trabajo para listado'!$DE$153:$DE$1048576,0),MATCH((CUADRO!H$4&amp;$E787),'Hoja de Trabajo para listado'!$DE$151:$DG$151,0)),0)+IFERROR(INDEX('Hoja de Trabajo para listado'!$CD$155:$DC$1048576,MATCH($A787,'Hoja de Trabajo para listado'!$CD$155:$CD$1048576,0),MATCH((CUADRO!H$4&amp;$E787),'Hoja de Trabajo para listado'!$CD$151:$DC$151,0)),0)</f>
        <v>0</v>
      </c>
      <c r="I787" s="241">
        <f ca="1">+IFERROR(INDEX('Hoja de Trabajo para listado'!$A$155:$Z$1048576,MATCH($A787,'Hoja de Trabajo para listado'!$A$155:$A$1048576,0),MATCH((CUADRO!I$4&amp;$E787),'Hoja de Trabajo para listado'!$A$151:$Z$151,0)),0)+IFERROR(INDEX('Hoja de Trabajo para listado'!$AB$155:$BA$1048576,MATCH($A787,'Hoja de Trabajo para listado'!$AB$155:$AB$1048576,0),MATCH((CUADRO!I$4&amp;$E787),'Hoja de Trabajo para listado'!$AB$151:$BA$151,0)),0)+IFERROR(INDEX('Hoja de Trabajo para listado'!$BC$155:$CB$1048576,MATCH($A787,'Hoja de Trabajo para listado'!$BC$155:$BC$1048576,0),MATCH((CUADRO!I$4&amp;$E787),'Hoja de Trabajo para listado'!$BC$151:$CB$151,0)),0)+IFERROR(INDEX('Hoja de Trabajo para listado'!$DE$153:$DG$274,MATCH($A787,'Hoja de Trabajo para listado'!$DE$153:$DE$1048576,0),MATCH((CUADRO!I$4&amp;$E787),'Hoja de Trabajo para listado'!$DE$151:$DG$151,0)),0)+IFERROR(INDEX('Hoja de Trabajo para listado'!$CD$155:$DC$1048576,MATCH($A787,'Hoja de Trabajo para listado'!$CD$155:$CD$1048576,0),MATCH((CUADRO!I$4&amp;$E787),'Hoja de Trabajo para listado'!$CD$151:$DC$151,0)),0)</f>
        <v>0</v>
      </c>
      <c r="J787" s="241">
        <f ca="1">+IFERROR(INDEX('Hoja de Trabajo para listado'!$A$155:$Z$1048576,MATCH($A787,'Hoja de Trabajo para listado'!$A$155:$A$1048576,0),MATCH((CUADRO!J$4&amp;$E787),'Hoja de Trabajo para listado'!$A$151:$Z$151,0)),0)+IFERROR(INDEX('Hoja de Trabajo para listado'!$AB$155:$BA$1048576,MATCH($A787,'Hoja de Trabajo para listado'!$AB$155:$AB$1048576,0),MATCH((CUADRO!J$4&amp;$E787),'Hoja de Trabajo para listado'!$AB$151:$BA$151,0)),0)+IFERROR(INDEX('Hoja de Trabajo para listado'!$BC$155:$CB$1048576,MATCH($A787,'Hoja de Trabajo para listado'!$BC$155:$BC$1048576,0),MATCH((CUADRO!J$4&amp;$E787),'Hoja de Trabajo para listado'!$BC$151:$CB$151,0)),0)+IFERROR(INDEX('Hoja de Trabajo para listado'!$DE$153:$DG$274,MATCH($A787,'Hoja de Trabajo para listado'!$DE$153:$DE$1048576,0),MATCH((CUADRO!J$4&amp;$E787),'Hoja de Trabajo para listado'!$DE$151:$DG$151,0)),0)+IFERROR(INDEX('Hoja de Trabajo para listado'!$CD$155:$DC$1048576,MATCH($A787,'Hoja de Trabajo para listado'!$CD$155:$CD$1048576,0),MATCH((CUADRO!J$4&amp;$E787),'Hoja de Trabajo para listado'!$CD$151:$DC$151,0)),0)</f>
        <v>0</v>
      </c>
      <c r="K787" s="241">
        <f ca="1">+IFERROR(INDEX('Hoja de Trabajo para listado'!$A$155:$Z$1048576,MATCH($A787,'Hoja de Trabajo para listado'!$A$155:$A$1048576,0),MATCH((CUADRO!K$4&amp;$E787),'Hoja de Trabajo para listado'!$A$151:$Z$151,0)),0)+IFERROR(INDEX('Hoja de Trabajo para listado'!$AB$155:$BA$1048576,MATCH($A787,'Hoja de Trabajo para listado'!$AB$155:$AB$1048576,0),MATCH((CUADRO!K$4&amp;$E787),'Hoja de Trabajo para listado'!$AB$151:$BA$151,0)),0)+IFERROR(INDEX('Hoja de Trabajo para listado'!$BC$155:$CB$1048576,MATCH($A787,'Hoja de Trabajo para listado'!$BC$155:$BC$1048576,0),MATCH((CUADRO!K$4&amp;$E787),'Hoja de Trabajo para listado'!$BC$151:$CB$151,0)),0)+IFERROR(INDEX('Hoja de Trabajo para listado'!$DE$153:$DG$274,MATCH($A787,'Hoja de Trabajo para listado'!$DE$153:$DE$1048576,0),MATCH((CUADRO!K$4&amp;$E787),'Hoja de Trabajo para listado'!$DE$151:$DG$151,0)),0)+IFERROR(INDEX('Hoja de Trabajo para listado'!$CD$155:$DC$1048576,MATCH($A787,'Hoja de Trabajo para listado'!$CD$155:$CD$1048576,0),MATCH((CUADRO!K$4&amp;$E787),'Hoja de Trabajo para listado'!$CD$151:$DC$151,0)),0)</f>
        <v>0</v>
      </c>
      <c r="L787" s="241">
        <f ca="1">+IFERROR(INDEX('Hoja de Trabajo para listado'!$A$155:$Z$1048576,MATCH($A787,'Hoja de Trabajo para listado'!$A$155:$A$1048576,0),MATCH((CUADRO!L$4&amp;$E787),'Hoja de Trabajo para listado'!$A$151:$Z$151,0)),0)+IFERROR(INDEX('Hoja de Trabajo para listado'!$AB$155:$BA$1048576,MATCH($A787,'Hoja de Trabajo para listado'!$AB$155:$AB$1048576,0),MATCH((CUADRO!L$4&amp;$E787),'Hoja de Trabajo para listado'!$AB$151:$BA$151,0)),0)+IFERROR(INDEX('Hoja de Trabajo para listado'!$BC$155:$CB$1048576,MATCH($A787,'Hoja de Trabajo para listado'!$BC$155:$BC$1048576,0),MATCH((CUADRO!L$4&amp;$E787),'Hoja de Trabajo para listado'!$BC$151:$CB$151,0)),0)+IFERROR(INDEX('Hoja de Trabajo para listado'!$DE$153:$DG$274,MATCH($A787,'Hoja de Trabajo para listado'!$DE$153:$DE$1048576,0),MATCH((CUADRO!L$4&amp;$E787),'Hoja de Trabajo para listado'!$DE$151:$DG$151,0)),0)+IFERROR(INDEX('Hoja de Trabajo para listado'!$CD$155:$DC$1048576,MATCH($A787,'Hoja de Trabajo para listado'!$CD$155:$CD$1048576,0),MATCH((CUADRO!L$4&amp;$E787),'Hoja de Trabajo para listado'!$CD$151:$DC$151,0)),0)</f>
        <v>0</v>
      </c>
      <c r="M787" s="241">
        <f ca="1">+IFERROR(INDEX('Hoja de Trabajo para listado'!$A$155:$Z$1048576,MATCH($A787,'Hoja de Trabajo para listado'!$A$155:$A$1048576,0),MATCH((CUADRO!M$4&amp;$E787),'Hoja de Trabajo para listado'!$A$151:$Z$151,0)),0)+IFERROR(INDEX('Hoja de Trabajo para listado'!$AB$155:$BA$1048576,MATCH($A787,'Hoja de Trabajo para listado'!$AB$155:$AB$1048576,0),MATCH((CUADRO!M$4&amp;$E787),'Hoja de Trabajo para listado'!$AB$151:$BA$151,0)),0)+IFERROR(INDEX('Hoja de Trabajo para listado'!$BC$155:$CB$1048576,MATCH($A787,'Hoja de Trabajo para listado'!$BC$155:$BC$1048576,0),MATCH((CUADRO!M$4&amp;$E787),'Hoja de Trabajo para listado'!$BC$151:$CB$151,0)),0)+IFERROR(INDEX('Hoja de Trabajo para listado'!$DE$153:$DG$274,MATCH($A787,'Hoja de Trabajo para listado'!$DE$153:$DE$1048576,0),MATCH((CUADRO!M$4&amp;$E787),'Hoja de Trabajo para listado'!$DE$151:$DG$151,0)),0)+IFERROR(INDEX('Hoja de Trabajo para listado'!$CD$155:$DC$1048576,MATCH($A787,'Hoja de Trabajo para listado'!$CD$155:$CD$1048576,0),MATCH((CUADRO!M$4&amp;$E787),'Hoja de Trabajo para listado'!$CD$151:$DC$151,0)),0)</f>
        <v>0</v>
      </c>
      <c r="N787" s="241">
        <f ca="1">+IFERROR(INDEX('Hoja de Trabajo para listado'!$A$155:$Z$1048576,MATCH($A787,'Hoja de Trabajo para listado'!$A$155:$A$1048576,0),MATCH((CUADRO!N$4&amp;$E787),'Hoja de Trabajo para listado'!$A$151:$Z$151,0)),0)+IFERROR(INDEX('Hoja de Trabajo para listado'!$AB$155:$BA$1048576,MATCH($A787,'Hoja de Trabajo para listado'!$AB$155:$AB$1048576,0),MATCH((CUADRO!N$4&amp;$E787),'Hoja de Trabajo para listado'!$AB$151:$BA$151,0)),0)+IFERROR(INDEX('Hoja de Trabajo para listado'!$BC$155:$CB$1048576,MATCH($A787,'Hoja de Trabajo para listado'!$BC$155:$BC$1048576,0),MATCH((CUADRO!N$4&amp;$E787),'Hoja de Trabajo para listado'!$BC$151:$CB$151,0)),0)+IFERROR(INDEX('Hoja de Trabajo para listado'!$DE$153:$DG$274,MATCH($A787,'Hoja de Trabajo para listado'!$DE$153:$DE$1048576,0),MATCH((CUADRO!N$4&amp;$E787),'Hoja de Trabajo para listado'!$DE$151:$DG$151,0)),0)+IFERROR(INDEX('Hoja de Trabajo para listado'!$CD$155:$DC$1048576,MATCH($A787,'Hoja de Trabajo para listado'!$CD$155:$CD$1048576,0),MATCH((CUADRO!N$4&amp;$E787),'Hoja de Trabajo para listado'!$CD$151:$DC$151,0)),0)</f>
        <v>0</v>
      </c>
      <c r="O787" s="241">
        <f ca="1">+IFERROR(INDEX('Hoja de Trabajo para listado'!$A$155:$Z$1048576,MATCH($A787,'Hoja de Trabajo para listado'!$A$155:$A$1048576,0),MATCH((CUADRO!O$4&amp;$E787),'Hoja de Trabajo para listado'!$A$151:$Z$151,0)),0)+IFERROR(INDEX('Hoja de Trabajo para listado'!$AB$155:$BA$1048576,MATCH($A787,'Hoja de Trabajo para listado'!$AB$155:$AB$1048576,0),MATCH((CUADRO!O$4&amp;$E787),'Hoja de Trabajo para listado'!$AB$151:$BA$151,0)),0)+IFERROR(INDEX('Hoja de Trabajo para listado'!$BC$155:$CB$1048576,MATCH($A787,'Hoja de Trabajo para listado'!$BC$155:$BC$1048576,0),MATCH((CUADRO!O$4&amp;$E787),'Hoja de Trabajo para listado'!$BC$151:$CB$151,0)),0)+IFERROR(INDEX('Hoja de Trabajo para listado'!$DE$153:$DG$274,MATCH($A787,'Hoja de Trabajo para listado'!$DE$153:$DE$1048576,0),MATCH((CUADRO!O$4&amp;$E787),'Hoja de Trabajo para listado'!$DE$151:$DG$151,0)),0)+IFERROR(INDEX('Hoja de Trabajo para listado'!$CD$155:$DC$1048576,MATCH($A787,'Hoja de Trabajo para listado'!$CD$155:$CD$1048576,0),MATCH((CUADRO!O$4&amp;$E787),'Hoja de Trabajo para listado'!$CD$151:$DC$151,0)),0)</f>
        <v>0</v>
      </c>
      <c r="P787" s="241">
        <f ca="1">+IFERROR(INDEX('Hoja de Trabajo para listado'!$A$155:$Z$1048576,MATCH($A787,'Hoja de Trabajo para listado'!$A$155:$A$1048576,0),MATCH((CUADRO!P$4&amp;$E787),'Hoja de Trabajo para listado'!$A$151:$Z$151,0)),0)+IFERROR(INDEX('Hoja de Trabajo para listado'!$AB$155:$BA$1048576,MATCH($A787,'Hoja de Trabajo para listado'!$AB$155:$AB$1048576,0),MATCH((CUADRO!P$4&amp;$E787),'Hoja de Trabajo para listado'!$AB$151:$BA$151,0)),0)+IFERROR(INDEX('Hoja de Trabajo para listado'!$BC$155:$CB$1048576,MATCH($A787,'Hoja de Trabajo para listado'!$BC$155:$BC$1048576,0),MATCH((CUADRO!P$4&amp;$E787),'Hoja de Trabajo para listado'!$BC$151:$CB$151,0)),0)+IFERROR(INDEX('Hoja de Trabajo para listado'!$DE$153:$DG$274,MATCH($A787,'Hoja de Trabajo para listado'!$DE$153:$DE$1048576,0),MATCH((CUADRO!P$4&amp;$E787),'Hoja de Trabajo para listado'!$DE$151:$DG$151,0)),0)+IFERROR(INDEX('Hoja de Trabajo para listado'!$CD$155:$DC$1048576,MATCH($A787,'Hoja de Trabajo para listado'!$CD$155:$CD$1048576,0),MATCH((CUADRO!P$4&amp;$E787),'Hoja de Trabajo para listado'!$CD$151:$DC$151,0)),0)</f>
        <v>0</v>
      </c>
      <c r="Q787" s="241">
        <f ca="1">+IFERROR(INDEX('Hoja de Trabajo para listado'!$A$155:$Z$1048576,MATCH($A787,'Hoja de Trabajo para listado'!$A$155:$A$1048576,0),MATCH((CUADRO!Q$4&amp;$E787),'Hoja de Trabajo para listado'!$A$151:$Z$151,0)),0)+IFERROR(INDEX('Hoja de Trabajo para listado'!$AB$155:$BA$1048576,MATCH($A787,'Hoja de Trabajo para listado'!$AB$155:$AB$1048576,0),MATCH((CUADRO!Q$4&amp;$E787),'Hoja de Trabajo para listado'!$AB$151:$BA$151,0)),0)+IFERROR(INDEX('Hoja de Trabajo para listado'!$BC$155:$CB$1048576,MATCH($A787,'Hoja de Trabajo para listado'!$BC$155:$BC$1048576,0),MATCH((CUADRO!Q$4&amp;$E787),'Hoja de Trabajo para listado'!$BC$151:$CB$151,0)),0)+IFERROR(INDEX('Hoja de Trabajo para listado'!$DE$153:$DG$274,MATCH($A787,'Hoja de Trabajo para listado'!$DE$153:$DE$1048576,0),MATCH((CUADRO!Q$4&amp;$E787),'Hoja de Trabajo para listado'!$DE$151:$DG$151,0)),0)+IFERROR(INDEX('Hoja de Trabajo para listado'!$CD$155:$DC$1048576,MATCH($A787,'Hoja de Trabajo para listado'!$CD$155:$CD$1048576,0),MATCH((CUADRO!Q$4&amp;$E787),'Hoja de Trabajo para listado'!$CD$151:$DC$151,0)),0)</f>
        <v>0</v>
      </c>
      <c r="R787" s="241">
        <f t="shared" ca="1" si="24"/>
        <v>0</v>
      </c>
      <c r="S787" s="247"/>
      <c r="T787" s="241">
        <f ca="1">+T788</f>
        <v>0</v>
      </c>
      <c r="U787" s="240">
        <f t="shared" si="25"/>
        <v>1</v>
      </c>
    </row>
    <row r="788" spans="1:21" customFormat="1" ht="27" hidden="1" customHeight="1">
      <c r="A788" s="32">
        <v>1411</v>
      </c>
      <c r="B788" s="382"/>
      <c r="C788" s="245" t="str">
        <f>+VLOOKUP(A788,bd_lista!$A$3:$C$592,3,FALSE)</f>
        <v>Gobierno Autónomo Municipal de Eucaliptus</v>
      </c>
      <c r="D788" s="384"/>
      <c r="E788" s="242" t="s">
        <v>684</v>
      </c>
      <c r="F788" s="241">
        <f ca="1">+IFERROR(INDEX('Hoja de Trabajo para listado'!$A$155:$Z$1048576,MATCH($A788,'Hoja de Trabajo para listado'!$A$155:$A$1048576,0),MATCH((CUADRO!F$4&amp;$E788),'Hoja de Trabajo para listado'!$A$151:$Z$151,0)),0)+IFERROR(INDEX('Hoja de Trabajo para listado'!$AB$155:$BA$1048576,MATCH($A788,'Hoja de Trabajo para listado'!$AB$155:$AB$1048576,0),MATCH((CUADRO!F$4&amp;$E788),'Hoja de Trabajo para listado'!$AB$151:$BA$151,0)),0)+IFERROR(INDEX('Hoja de Trabajo para listado'!$BC$155:$CB$1048576,MATCH($A788,'Hoja de Trabajo para listado'!$BC$155:$BC$1048576,0),MATCH((CUADRO!F$4&amp;$E788),'Hoja de Trabajo para listado'!$BC$151:$CB$151,0)),0)+IFERROR(INDEX('Hoja de Trabajo para listado'!$DE$153:$DG$274,MATCH($A788,'Hoja de Trabajo para listado'!$DE$153:$DE$1048576,0),MATCH((CUADRO!F$4&amp;$E788),'Hoja de Trabajo para listado'!$DE$151:$DG$151,0)),0)+IFERROR(INDEX('Hoja de Trabajo para listado'!$CD$155:$DC$1048576,MATCH($A788,'Hoja de Trabajo para listado'!$CD$155:$CD$1048576,0),MATCH((CUADRO!F$4&amp;$E788),'Hoja de Trabajo para listado'!$CD$151:$DC$151,0)),0)</f>
        <v>0</v>
      </c>
      <c r="G788" s="241">
        <f ca="1">+IFERROR(INDEX('Hoja de Trabajo para listado'!$A$155:$Z$1048576,MATCH($A788,'Hoja de Trabajo para listado'!$A$155:$A$1048576,0),MATCH((CUADRO!G$4&amp;$E788),'Hoja de Trabajo para listado'!$A$151:$Z$151,0)),0)+IFERROR(INDEX('Hoja de Trabajo para listado'!$AB$155:$BA$1048576,MATCH($A788,'Hoja de Trabajo para listado'!$AB$155:$AB$1048576,0),MATCH((CUADRO!G$4&amp;$E788),'Hoja de Trabajo para listado'!$AB$151:$BA$151,0)),0)+IFERROR(INDEX('Hoja de Trabajo para listado'!$BC$155:$CB$1048576,MATCH($A788,'Hoja de Trabajo para listado'!$BC$155:$BC$1048576,0),MATCH((CUADRO!G$4&amp;$E788),'Hoja de Trabajo para listado'!$BC$151:$CB$151,0)),0)+IFERROR(INDEX('Hoja de Trabajo para listado'!$DE$153:$DG$274,MATCH($A788,'Hoja de Trabajo para listado'!$DE$153:$DE$1048576,0),MATCH((CUADRO!G$4&amp;$E788),'Hoja de Trabajo para listado'!$DE$151:$DG$151,0)),0)+IFERROR(INDEX('Hoja de Trabajo para listado'!$CD$155:$DC$1048576,MATCH($A788,'Hoja de Trabajo para listado'!$CD$155:$CD$1048576,0),MATCH((CUADRO!G$4&amp;$E788),'Hoja de Trabajo para listado'!$CD$151:$DC$151,0)),0)</f>
        <v>0</v>
      </c>
      <c r="H788" s="241">
        <f ca="1">+IFERROR(INDEX('Hoja de Trabajo para listado'!$A$155:$Z$1048576,MATCH($A788,'Hoja de Trabajo para listado'!$A$155:$A$1048576,0),MATCH((CUADRO!H$4&amp;$E788),'Hoja de Trabajo para listado'!$A$151:$Z$151,0)),0)+IFERROR(INDEX('Hoja de Trabajo para listado'!$AB$155:$BA$1048576,MATCH($A788,'Hoja de Trabajo para listado'!$AB$155:$AB$1048576,0),MATCH((CUADRO!H$4&amp;$E788),'Hoja de Trabajo para listado'!$AB$151:$BA$151,0)),0)+IFERROR(INDEX('Hoja de Trabajo para listado'!$BC$155:$CB$1048576,MATCH($A788,'Hoja de Trabajo para listado'!$BC$155:$BC$1048576,0),MATCH((CUADRO!H$4&amp;$E788),'Hoja de Trabajo para listado'!$BC$151:$CB$151,0)),0)+IFERROR(INDEX('Hoja de Trabajo para listado'!$DE$153:$DG$274,MATCH($A788,'Hoja de Trabajo para listado'!$DE$153:$DE$1048576,0),MATCH((CUADRO!H$4&amp;$E788),'Hoja de Trabajo para listado'!$DE$151:$DG$151,0)),0)+IFERROR(INDEX('Hoja de Trabajo para listado'!$CD$155:$DC$1048576,MATCH($A788,'Hoja de Trabajo para listado'!$CD$155:$CD$1048576,0),MATCH((CUADRO!H$4&amp;$E788),'Hoja de Trabajo para listado'!$CD$151:$DC$151,0)),0)</f>
        <v>0</v>
      </c>
      <c r="I788" s="241">
        <f ca="1">+IFERROR(INDEX('Hoja de Trabajo para listado'!$A$155:$Z$1048576,MATCH($A788,'Hoja de Trabajo para listado'!$A$155:$A$1048576,0),MATCH((CUADRO!I$4&amp;$E788),'Hoja de Trabajo para listado'!$A$151:$Z$151,0)),0)+IFERROR(INDEX('Hoja de Trabajo para listado'!$AB$155:$BA$1048576,MATCH($A788,'Hoja de Trabajo para listado'!$AB$155:$AB$1048576,0),MATCH((CUADRO!I$4&amp;$E788),'Hoja de Trabajo para listado'!$AB$151:$BA$151,0)),0)+IFERROR(INDEX('Hoja de Trabajo para listado'!$BC$155:$CB$1048576,MATCH($A788,'Hoja de Trabajo para listado'!$BC$155:$BC$1048576,0),MATCH((CUADRO!I$4&amp;$E788),'Hoja de Trabajo para listado'!$BC$151:$CB$151,0)),0)+IFERROR(INDEX('Hoja de Trabajo para listado'!$DE$153:$DG$274,MATCH($A788,'Hoja de Trabajo para listado'!$DE$153:$DE$1048576,0),MATCH((CUADRO!I$4&amp;$E788),'Hoja de Trabajo para listado'!$DE$151:$DG$151,0)),0)+IFERROR(INDEX('Hoja de Trabajo para listado'!$CD$155:$DC$1048576,MATCH($A788,'Hoja de Trabajo para listado'!$CD$155:$CD$1048576,0),MATCH((CUADRO!I$4&amp;$E788),'Hoja de Trabajo para listado'!$CD$151:$DC$151,0)),0)</f>
        <v>0</v>
      </c>
      <c r="J788" s="241">
        <f ca="1">+IFERROR(INDEX('Hoja de Trabajo para listado'!$A$155:$Z$1048576,MATCH($A788,'Hoja de Trabajo para listado'!$A$155:$A$1048576,0),MATCH((CUADRO!J$4&amp;$E788),'Hoja de Trabajo para listado'!$A$151:$Z$151,0)),0)+IFERROR(INDEX('Hoja de Trabajo para listado'!$AB$155:$BA$1048576,MATCH($A788,'Hoja de Trabajo para listado'!$AB$155:$AB$1048576,0),MATCH((CUADRO!J$4&amp;$E788),'Hoja de Trabajo para listado'!$AB$151:$BA$151,0)),0)+IFERROR(INDEX('Hoja de Trabajo para listado'!$BC$155:$CB$1048576,MATCH($A788,'Hoja de Trabajo para listado'!$BC$155:$BC$1048576,0),MATCH((CUADRO!J$4&amp;$E788),'Hoja de Trabajo para listado'!$BC$151:$CB$151,0)),0)+IFERROR(INDEX('Hoja de Trabajo para listado'!$DE$153:$DG$274,MATCH($A788,'Hoja de Trabajo para listado'!$DE$153:$DE$1048576,0),MATCH((CUADRO!J$4&amp;$E788),'Hoja de Trabajo para listado'!$DE$151:$DG$151,0)),0)+IFERROR(INDEX('Hoja de Trabajo para listado'!$CD$155:$DC$1048576,MATCH($A788,'Hoja de Trabajo para listado'!$CD$155:$CD$1048576,0),MATCH((CUADRO!J$4&amp;$E788),'Hoja de Trabajo para listado'!$CD$151:$DC$151,0)),0)</f>
        <v>0</v>
      </c>
      <c r="K788" s="241">
        <f ca="1">+IFERROR(INDEX('Hoja de Trabajo para listado'!$A$155:$Z$1048576,MATCH($A788,'Hoja de Trabajo para listado'!$A$155:$A$1048576,0),MATCH((CUADRO!K$4&amp;$E788),'Hoja de Trabajo para listado'!$A$151:$Z$151,0)),0)+IFERROR(INDEX('Hoja de Trabajo para listado'!$AB$155:$BA$1048576,MATCH($A788,'Hoja de Trabajo para listado'!$AB$155:$AB$1048576,0),MATCH((CUADRO!K$4&amp;$E788),'Hoja de Trabajo para listado'!$AB$151:$BA$151,0)),0)+IFERROR(INDEX('Hoja de Trabajo para listado'!$BC$155:$CB$1048576,MATCH($A788,'Hoja de Trabajo para listado'!$BC$155:$BC$1048576,0),MATCH((CUADRO!K$4&amp;$E788),'Hoja de Trabajo para listado'!$BC$151:$CB$151,0)),0)+IFERROR(INDEX('Hoja de Trabajo para listado'!$DE$153:$DG$274,MATCH($A788,'Hoja de Trabajo para listado'!$DE$153:$DE$1048576,0),MATCH((CUADRO!K$4&amp;$E788),'Hoja de Trabajo para listado'!$DE$151:$DG$151,0)),0)+IFERROR(INDEX('Hoja de Trabajo para listado'!$CD$155:$DC$1048576,MATCH($A788,'Hoja de Trabajo para listado'!$CD$155:$CD$1048576,0),MATCH((CUADRO!K$4&amp;$E788),'Hoja de Trabajo para listado'!$CD$151:$DC$151,0)),0)</f>
        <v>0</v>
      </c>
      <c r="L788" s="241">
        <f ca="1">+IFERROR(INDEX('Hoja de Trabajo para listado'!$A$155:$Z$1048576,MATCH($A788,'Hoja de Trabajo para listado'!$A$155:$A$1048576,0),MATCH((CUADRO!L$4&amp;$E788),'Hoja de Trabajo para listado'!$A$151:$Z$151,0)),0)+IFERROR(INDEX('Hoja de Trabajo para listado'!$AB$155:$BA$1048576,MATCH($A788,'Hoja de Trabajo para listado'!$AB$155:$AB$1048576,0),MATCH((CUADRO!L$4&amp;$E788),'Hoja de Trabajo para listado'!$AB$151:$BA$151,0)),0)+IFERROR(INDEX('Hoja de Trabajo para listado'!$BC$155:$CB$1048576,MATCH($A788,'Hoja de Trabajo para listado'!$BC$155:$BC$1048576,0),MATCH((CUADRO!L$4&amp;$E788),'Hoja de Trabajo para listado'!$BC$151:$CB$151,0)),0)+IFERROR(INDEX('Hoja de Trabajo para listado'!$DE$153:$DG$274,MATCH($A788,'Hoja de Trabajo para listado'!$DE$153:$DE$1048576,0),MATCH((CUADRO!L$4&amp;$E788),'Hoja de Trabajo para listado'!$DE$151:$DG$151,0)),0)+IFERROR(INDEX('Hoja de Trabajo para listado'!$CD$155:$DC$1048576,MATCH($A788,'Hoja de Trabajo para listado'!$CD$155:$CD$1048576,0),MATCH((CUADRO!L$4&amp;$E788),'Hoja de Trabajo para listado'!$CD$151:$DC$151,0)),0)</f>
        <v>0</v>
      </c>
      <c r="M788" s="241">
        <f ca="1">+IFERROR(INDEX('Hoja de Trabajo para listado'!$A$155:$Z$1048576,MATCH($A788,'Hoja de Trabajo para listado'!$A$155:$A$1048576,0),MATCH((CUADRO!M$4&amp;$E788),'Hoja de Trabajo para listado'!$A$151:$Z$151,0)),0)+IFERROR(INDEX('Hoja de Trabajo para listado'!$AB$155:$BA$1048576,MATCH($A788,'Hoja de Trabajo para listado'!$AB$155:$AB$1048576,0),MATCH((CUADRO!M$4&amp;$E788),'Hoja de Trabajo para listado'!$AB$151:$BA$151,0)),0)+IFERROR(INDEX('Hoja de Trabajo para listado'!$BC$155:$CB$1048576,MATCH($A788,'Hoja de Trabajo para listado'!$BC$155:$BC$1048576,0),MATCH((CUADRO!M$4&amp;$E788),'Hoja de Trabajo para listado'!$BC$151:$CB$151,0)),0)+IFERROR(INDEX('Hoja de Trabajo para listado'!$DE$153:$DG$274,MATCH($A788,'Hoja de Trabajo para listado'!$DE$153:$DE$1048576,0),MATCH((CUADRO!M$4&amp;$E788),'Hoja de Trabajo para listado'!$DE$151:$DG$151,0)),0)+IFERROR(INDEX('Hoja de Trabajo para listado'!$CD$155:$DC$1048576,MATCH($A788,'Hoja de Trabajo para listado'!$CD$155:$CD$1048576,0),MATCH((CUADRO!M$4&amp;$E788),'Hoja de Trabajo para listado'!$CD$151:$DC$151,0)),0)</f>
        <v>0</v>
      </c>
      <c r="N788" s="241">
        <f ca="1">+IFERROR(INDEX('Hoja de Trabajo para listado'!$A$155:$Z$1048576,MATCH($A788,'Hoja de Trabajo para listado'!$A$155:$A$1048576,0),MATCH((CUADRO!N$4&amp;$E788),'Hoja de Trabajo para listado'!$A$151:$Z$151,0)),0)+IFERROR(INDEX('Hoja de Trabajo para listado'!$AB$155:$BA$1048576,MATCH($A788,'Hoja de Trabajo para listado'!$AB$155:$AB$1048576,0),MATCH((CUADRO!N$4&amp;$E788),'Hoja de Trabajo para listado'!$AB$151:$BA$151,0)),0)+IFERROR(INDEX('Hoja de Trabajo para listado'!$BC$155:$CB$1048576,MATCH($A788,'Hoja de Trabajo para listado'!$BC$155:$BC$1048576,0),MATCH((CUADRO!N$4&amp;$E788),'Hoja de Trabajo para listado'!$BC$151:$CB$151,0)),0)+IFERROR(INDEX('Hoja de Trabajo para listado'!$DE$153:$DG$274,MATCH($A788,'Hoja de Trabajo para listado'!$DE$153:$DE$1048576,0),MATCH((CUADRO!N$4&amp;$E788),'Hoja de Trabajo para listado'!$DE$151:$DG$151,0)),0)+IFERROR(INDEX('Hoja de Trabajo para listado'!$CD$155:$DC$1048576,MATCH($A788,'Hoja de Trabajo para listado'!$CD$155:$CD$1048576,0),MATCH((CUADRO!N$4&amp;$E788),'Hoja de Trabajo para listado'!$CD$151:$DC$151,0)),0)</f>
        <v>0</v>
      </c>
      <c r="O788" s="241">
        <f ca="1">+IFERROR(INDEX('Hoja de Trabajo para listado'!$A$155:$Z$1048576,MATCH($A788,'Hoja de Trabajo para listado'!$A$155:$A$1048576,0),MATCH((CUADRO!O$4&amp;$E788),'Hoja de Trabajo para listado'!$A$151:$Z$151,0)),0)+IFERROR(INDEX('Hoja de Trabajo para listado'!$AB$155:$BA$1048576,MATCH($A788,'Hoja de Trabajo para listado'!$AB$155:$AB$1048576,0),MATCH((CUADRO!O$4&amp;$E788),'Hoja de Trabajo para listado'!$AB$151:$BA$151,0)),0)+IFERROR(INDEX('Hoja de Trabajo para listado'!$BC$155:$CB$1048576,MATCH($A788,'Hoja de Trabajo para listado'!$BC$155:$BC$1048576,0),MATCH((CUADRO!O$4&amp;$E788),'Hoja de Trabajo para listado'!$BC$151:$CB$151,0)),0)+IFERROR(INDEX('Hoja de Trabajo para listado'!$DE$153:$DG$274,MATCH($A788,'Hoja de Trabajo para listado'!$DE$153:$DE$1048576,0),MATCH((CUADRO!O$4&amp;$E788),'Hoja de Trabajo para listado'!$DE$151:$DG$151,0)),0)+IFERROR(INDEX('Hoja de Trabajo para listado'!$CD$155:$DC$1048576,MATCH($A788,'Hoja de Trabajo para listado'!$CD$155:$CD$1048576,0),MATCH((CUADRO!O$4&amp;$E788),'Hoja de Trabajo para listado'!$CD$151:$DC$151,0)),0)</f>
        <v>0</v>
      </c>
      <c r="P788" s="241">
        <f ca="1">+IFERROR(INDEX('Hoja de Trabajo para listado'!$A$155:$Z$1048576,MATCH($A788,'Hoja de Trabajo para listado'!$A$155:$A$1048576,0),MATCH((CUADRO!P$4&amp;$E788),'Hoja de Trabajo para listado'!$A$151:$Z$151,0)),0)+IFERROR(INDEX('Hoja de Trabajo para listado'!$AB$155:$BA$1048576,MATCH($A788,'Hoja de Trabajo para listado'!$AB$155:$AB$1048576,0),MATCH((CUADRO!P$4&amp;$E788),'Hoja de Trabajo para listado'!$AB$151:$BA$151,0)),0)+IFERROR(INDEX('Hoja de Trabajo para listado'!$BC$155:$CB$1048576,MATCH($A788,'Hoja de Trabajo para listado'!$BC$155:$BC$1048576,0),MATCH((CUADRO!P$4&amp;$E788),'Hoja de Trabajo para listado'!$BC$151:$CB$151,0)),0)+IFERROR(INDEX('Hoja de Trabajo para listado'!$DE$153:$DG$274,MATCH($A788,'Hoja de Trabajo para listado'!$DE$153:$DE$1048576,0),MATCH((CUADRO!P$4&amp;$E788),'Hoja de Trabajo para listado'!$DE$151:$DG$151,0)),0)+IFERROR(INDEX('Hoja de Trabajo para listado'!$CD$155:$DC$1048576,MATCH($A788,'Hoja de Trabajo para listado'!$CD$155:$CD$1048576,0),MATCH((CUADRO!P$4&amp;$E788),'Hoja de Trabajo para listado'!$CD$151:$DC$151,0)),0)</f>
        <v>0</v>
      </c>
      <c r="Q788" s="241">
        <f ca="1">+IFERROR(INDEX('Hoja de Trabajo para listado'!$A$155:$Z$1048576,MATCH($A788,'Hoja de Trabajo para listado'!$A$155:$A$1048576,0),MATCH((CUADRO!Q$4&amp;$E788),'Hoja de Trabajo para listado'!$A$151:$Z$151,0)),0)+IFERROR(INDEX('Hoja de Trabajo para listado'!$AB$155:$BA$1048576,MATCH($A788,'Hoja de Trabajo para listado'!$AB$155:$AB$1048576,0),MATCH((CUADRO!Q$4&amp;$E788),'Hoja de Trabajo para listado'!$AB$151:$BA$151,0)),0)+IFERROR(INDEX('Hoja de Trabajo para listado'!$BC$155:$CB$1048576,MATCH($A788,'Hoja de Trabajo para listado'!$BC$155:$BC$1048576,0),MATCH((CUADRO!Q$4&amp;$E788),'Hoja de Trabajo para listado'!$BC$151:$CB$151,0)),0)+IFERROR(INDEX('Hoja de Trabajo para listado'!$DE$153:$DG$274,MATCH($A788,'Hoja de Trabajo para listado'!$DE$153:$DE$1048576,0),MATCH((CUADRO!Q$4&amp;$E788),'Hoja de Trabajo para listado'!$DE$151:$DG$151,0)),0)+IFERROR(INDEX('Hoja de Trabajo para listado'!$CD$155:$DC$1048576,MATCH($A788,'Hoja de Trabajo para listado'!$CD$155:$CD$1048576,0),MATCH((CUADRO!Q$4&amp;$E788),'Hoja de Trabajo para listado'!$CD$151:$DC$151,0)),0)</f>
        <v>0</v>
      </c>
      <c r="R788" s="241">
        <f t="shared" ca="1" si="24"/>
        <v>0</v>
      </c>
      <c r="S788" s="247">
        <f ca="1">+R787+R788</f>
        <v>0</v>
      </c>
      <c r="T788" s="241">
        <f ca="1">+S788</f>
        <v>0</v>
      </c>
      <c r="U788" s="240">
        <f t="shared" si="25"/>
        <v>2</v>
      </c>
    </row>
    <row r="789" spans="1:21" customFormat="1" ht="15" hidden="1" customHeight="1">
      <c r="A789" s="32">
        <v>1412</v>
      </c>
      <c r="B789" s="381">
        <f>+A789</f>
        <v>1412</v>
      </c>
      <c r="C789" s="245" t="str">
        <f>+VLOOKUP(A789,bd_lista!$A$3:$C$592,3,FALSE)</f>
        <v>Gobierno Autónomo Municipal de Santiago de Huari</v>
      </c>
      <c r="D789" s="383" t="str">
        <f>+C789</f>
        <v>Gobierno Autónomo Municipal de Santiago de Huari</v>
      </c>
      <c r="E789" s="240" t="s">
        <v>683</v>
      </c>
      <c r="F789" s="241">
        <f ca="1">+IFERROR(INDEX('Hoja de Trabajo para listado'!$A$155:$Z$1048576,MATCH($A789,'Hoja de Trabajo para listado'!$A$155:$A$1048576,0),MATCH((CUADRO!F$4&amp;$E789),'Hoja de Trabajo para listado'!$A$151:$Z$151,0)),0)+IFERROR(INDEX('Hoja de Trabajo para listado'!$AB$155:$BA$1048576,MATCH($A789,'Hoja de Trabajo para listado'!$AB$155:$AB$1048576,0),MATCH((CUADRO!F$4&amp;$E789),'Hoja de Trabajo para listado'!$AB$151:$BA$151,0)),0)+IFERROR(INDEX('Hoja de Trabajo para listado'!$BC$155:$CB$1048576,MATCH($A789,'Hoja de Trabajo para listado'!$BC$155:$BC$1048576,0),MATCH((CUADRO!F$4&amp;$E789),'Hoja de Trabajo para listado'!$BC$151:$CB$151,0)),0)+IFERROR(INDEX('Hoja de Trabajo para listado'!$DE$153:$DG$274,MATCH($A789,'Hoja de Trabajo para listado'!$DE$153:$DE$1048576,0),MATCH((CUADRO!F$4&amp;$E789),'Hoja de Trabajo para listado'!$DE$151:$DG$151,0)),0)+IFERROR(INDEX('Hoja de Trabajo para listado'!$CD$155:$DC$1048576,MATCH($A789,'Hoja de Trabajo para listado'!$CD$155:$CD$1048576,0),MATCH((CUADRO!F$4&amp;$E789),'Hoja de Trabajo para listado'!$CD$151:$DC$151,0)),0)</f>
        <v>0</v>
      </c>
      <c r="G789" s="241">
        <f ca="1">+IFERROR(INDEX('Hoja de Trabajo para listado'!$A$155:$Z$1048576,MATCH($A789,'Hoja de Trabajo para listado'!$A$155:$A$1048576,0),MATCH((CUADRO!G$4&amp;$E789),'Hoja de Trabajo para listado'!$A$151:$Z$151,0)),0)+IFERROR(INDEX('Hoja de Trabajo para listado'!$AB$155:$BA$1048576,MATCH($A789,'Hoja de Trabajo para listado'!$AB$155:$AB$1048576,0),MATCH((CUADRO!G$4&amp;$E789),'Hoja de Trabajo para listado'!$AB$151:$BA$151,0)),0)+IFERROR(INDEX('Hoja de Trabajo para listado'!$BC$155:$CB$1048576,MATCH($A789,'Hoja de Trabajo para listado'!$BC$155:$BC$1048576,0),MATCH((CUADRO!G$4&amp;$E789),'Hoja de Trabajo para listado'!$BC$151:$CB$151,0)),0)+IFERROR(INDEX('Hoja de Trabajo para listado'!$DE$153:$DG$274,MATCH($A789,'Hoja de Trabajo para listado'!$DE$153:$DE$1048576,0),MATCH((CUADRO!G$4&amp;$E789),'Hoja de Trabajo para listado'!$DE$151:$DG$151,0)),0)+IFERROR(INDEX('Hoja de Trabajo para listado'!$CD$155:$DC$1048576,MATCH($A789,'Hoja de Trabajo para listado'!$CD$155:$CD$1048576,0),MATCH((CUADRO!G$4&amp;$E789),'Hoja de Trabajo para listado'!$CD$151:$DC$151,0)),0)</f>
        <v>0</v>
      </c>
      <c r="H789" s="241">
        <f ca="1">+IFERROR(INDEX('Hoja de Trabajo para listado'!$A$155:$Z$1048576,MATCH($A789,'Hoja de Trabajo para listado'!$A$155:$A$1048576,0),MATCH((CUADRO!H$4&amp;$E789),'Hoja de Trabajo para listado'!$A$151:$Z$151,0)),0)+IFERROR(INDEX('Hoja de Trabajo para listado'!$AB$155:$BA$1048576,MATCH($A789,'Hoja de Trabajo para listado'!$AB$155:$AB$1048576,0),MATCH((CUADRO!H$4&amp;$E789),'Hoja de Trabajo para listado'!$AB$151:$BA$151,0)),0)+IFERROR(INDEX('Hoja de Trabajo para listado'!$BC$155:$CB$1048576,MATCH($A789,'Hoja de Trabajo para listado'!$BC$155:$BC$1048576,0),MATCH((CUADRO!H$4&amp;$E789),'Hoja de Trabajo para listado'!$BC$151:$CB$151,0)),0)+IFERROR(INDEX('Hoja de Trabajo para listado'!$DE$153:$DG$274,MATCH($A789,'Hoja de Trabajo para listado'!$DE$153:$DE$1048576,0),MATCH((CUADRO!H$4&amp;$E789),'Hoja de Trabajo para listado'!$DE$151:$DG$151,0)),0)+IFERROR(INDEX('Hoja de Trabajo para listado'!$CD$155:$DC$1048576,MATCH($A789,'Hoja de Trabajo para listado'!$CD$155:$CD$1048576,0),MATCH((CUADRO!H$4&amp;$E789),'Hoja de Trabajo para listado'!$CD$151:$DC$151,0)),0)</f>
        <v>0</v>
      </c>
      <c r="I789" s="241">
        <f ca="1">+IFERROR(INDEX('Hoja de Trabajo para listado'!$A$155:$Z$1048576,MATCH($A789,'Hoja de Trabajo para listado'!$A$155:$A$1048576,0),MATCH((CUADRO!I$4&amp;$E789),'Hoja de Trabajo para listado'!$A$151:$Z$151,0)),0)+IFERROR(INDEX('Hoja de Trabajo para listado'!$AB$155:$BA$1048576,MATCH($A789,'Hoja de Trabajo para listado'!$AB$155:$AB$1048576,0),MATCH((CUADRO!I$4&amp;$E789),'Hoja de Trabajo para listado'!$AB$151:$BA$151,0)),0)+IFERROR(INDEX('Hoja de Trabajo para listado'!$BC$155:$CB$1048576,MATCH($A789,'Hoja de Trabajo para listado'!$BC$155:$BC$1048576,0),MATCH((CUADRO!I$4&amp;$E789),'Hoja de Trabajo para listado'!$BC$151:$CB$151,0)),0)+IFERROR(INDEX('Hoja de Trabajo para listado'!$DE$153:$DG$274,MATCH($A789,'Hoja de Trabajo para listado'!$DE$153:$DE$1048576,0),MATCH((CUADRO!I$4&amp;$E789),'Hoja de Trabajo para listado'!$DE$151:$DG$151,0)),0)+IFERROR(INDEX('Hoja de Trabajo para listado'!$CD$155:$DC$1048576,MATCH($A789,'Hoja de Trabajo para listado'!$CD$155:$CD$1048576,0),MATCH((CUADRO!I$4&amp;$E789),'Hoja de Trabajo para listado'!$CD$151:$DC$151,0)),0)</f>
        <v>0</v>
      </c>
      <c r="J789" s="241">
        <f ca="1">+IFERROR(INDEX('Hoja de Trabajo para listado'!$A$155:$Z$1048576,MATCH($A789,'Hoja de Trabajo para listado'!$A$155:$A$1048576,0),MATCH((CUADRO!J$4&amp;$E789),'Hoja de Trabajo para listado'!$A$151:$Z$151,0)),0)+IFERROR(INDEX('Hoja de Trabajo para listado'!$AB$155:$BA$1048576,MATCH($A789,'Hoja de Trabajo para listado'!$AB$155:$AB$1048576,0),MATCH((CUADRO!J$4&amp;$E789),'Hoja de Trabajo para listado'!$AB$151:$BA$151,0)),0)+IFERROR(INDEX('Hoja de Trabajo para listado'!$BC$155:$CB$1048576,MATCH($A789,'Hoja de Trabajo para listado'!$BC$155:$BC$1048576,0),MATCH((CUADRO!J$4&amp;$E789),'Hoja de Trabajo para listado'!$BC$151:$CB$151,0)),0)+IFERROR(INDEX('Hoja de Trabajo para listado'!$DE$153:$DG$274,MATCH($A789,'Hoja de Trabajo para listado'!$DE$153:$DE$1048576,0),MATCH((CUADRO!J$4&amp;$E789),'Hoja de Trabajo para listado'!$DE$151:$DG$151,0)),0)+IFERROR(INDEX('Hoja de Trabajo para listado'!$CD$155:$DC$1048576,MATCH($A789,'Hoja de Trabajo para listado'!$CD$155:$CD$1048576,0),MATCH((CUADRO!J$4&amp;$E789),'Hoja de Trabajo para listado'!$CD$151:$DC$151,0)),0)</f>
        <v>0</v>
      </c>
      <c r="K789" s="241">
        <f ca="1">+IFERROR(INDEX('Hoja de Trabajo para listado'!$A$155:$Z$1048576,MATCH($A789,'Hoja de Trabajo para listado'!$A$155:$A$1048576,0),MATCH((CUADRO!K$4&amp;$E789),'Hoja de Trabajo para listado'!$A$151:$Z$151,0)),0)+IFERROR(INDEX('Hoja de Trabajo para listado'!$AB$155:$BA$1048576,MATCH($A789,'Hoja de Trabajo para listado'!$AB$155:$AB$1048576,0),MATCH((CUADRO!K$4&amp;$E789),'Hoja de Trabajo para listado'!$AB$151:$BA$151,0)),0)+IFERROR(INDEX('Hoja de Trabajo para listado'!$BC$155:$CB$1048576,MATCH($A789,'Hoja de Trabajo para listado'!$BC$155:$BC$1048576,0),MATCH((CUADRO!K$4&amp;$E789),'Hoja de Trabajo para listado'!$BC$151:$CB$151,0)),0)+IFERROR(INDEX('Hoja de Trabajo para listado'!$DE$153:$DG$274,MATCH($A789,'Hoja de Trabajo para listado'!$DE$153:$DE$1048576,0),MATCH((CUADRO!K$4&amp;$E789),'Hoja de Trabajo para listado'!$DE$151:$DG$151,0)),0)+IFERROR(INDEX('Hoja de Trabajo para listado'!$CD$155:$DC$1048576,MATCH($A789,'Hoja de Trabajo para listado'!$CD$155:$CD$1048576,0),MATCH((CUADRO!K$4&amp;$E789),'Hoja de Trabajo para listado'!$CD$151:$DC$151,0)),0)</f>
        <v>0</v>
      </c>
      <c r="L789" s="241">
        <f ca="1">+IFERROR(INDEX('Hoja de Trabajo para listado'!$A$155:$Z$1048576,MATCH($A789,'Hoja de Trabajo para listado'!$A$155:$A$1048576,0),MATCH((CUADRO!L$4&amp;$E789),'Hoja de Trabajo para listado'!$A$151:$Z$151,0)),0)+IFERROR(INDEX('Hoja de Trabajo para listado'!$AB$155:$BA$1048576,MATCH($A789,'Hoja de Trabajo para listado'!$AB$155:$AB$1048576,0),MATCH((CUADRO!L$4&amp;$E789),'Hoja de Trabajo para listado'!$AB$151:$BA$151,0)),0)+IFERROR(INDEX('Hoja de Trabajo para listado'!$BC$155:$CB$1048576,MATCH($A789,'Hoja de Trabajo para listado'!$BC$155:$BC$1048576,0),MATCH((CUADRO!L$4&amp;$E789),'Hoja de Trabajo para listado'!$BC$151:$CB$151,0)),0)+IFERROR(INDEX('Hoja de Trabajo para listado'!$DE$153:$DG$274,MATCH($A789,'Hoja de Trabajo para listado'!$DE$153:$DE$1048576,0),MATCH((CUADRO!L$4&amp;$E789),'Hoja de Trabajo para listado'!$DE$151:$DG$151,0)),0)+IFERROR(INDEX('Hoja de Trabajo para listado'!$CD$155:$DC$1048576,MATCH($A789,'Hoja de Trabajo para listado'!$CD$155:$CD$1048576,0),MATCH((CUADRO!L$4&amp;$E789),'Hoja de Trabajo para listado'!$CD$151:$DC$151,0)),0)</f>
        <v>0</v>
      </c>
      <c r="M789" s="241">
        <f ca="1">+IFERROR(INDEX('Hoja de Trabajo para listado'!$A$155:$Z$1048576,MATCH($A789,'Hoja de Trabajo para listado'!$A$155:$A$1048576,0),MATCH((CUADRO!M$4&amp;$E789),'Hoja de Trabajo para listado'!$A$151:$Z$151,0)),0)+IFERROR(INDEX('Hoja de Trabajo para listado'!$AB$155:$BA$1048576,MATCH($A789,'Hoja de Trabajo para listado'!$AB$155:$AB$1048576,0),MATCH((CUADRO!M$4&amp;$E789),'Hoja de Trabajo para listado'!$AB$151:$BA$151,0)),0)+IFERROR(INDEX('Hoja de Trabajo para listado'!$BC$155:$CB$1048576,MATCH($A789,'Hoja de Trabajo para listado'!$BC$155:$BC$1048576,0),MATCH((CUADRO!M$4&amp;$E789),'Hoja de Trabajo para listado'!$BC$151:$CB$151,0)),0)+IFERROR(INDEX('Hoja de Trabajo para listado'!$DE$153:$DG$274,MATCH($A789,'Hoja de Trabajo para listado'!$DE$153:$DE$1048576,0),MATCH((CUADRO!M$4&amp;$E789),'Hoja de Trabajo para listado'!$DE$151:$DG$151,0)),0)+IFERROR(INDEX('Hoja de Trabajo para listado'!$CD$155:$DC$1048576,MATCH($A789,'Hoja de Trabajo para listado'!$CD$155:$CD$1048576,0),MATCH((CUADRO!M$4&amp;$E789),'Hoja de Trabajo para listado'!$CD$151:$DC$151,0)),0)</f>
        <v>0</v>
      </c>
      <c r="N789" s="241">
        <f ca="1">+IFERROR(INDEX('Hoja de Trabajo para listado'!$A$155:$Z$1048576,MATCH($A789,'Hoja de Trabajo para listado'!$A$155:$A$1048576,0),MATCH((CUADRO!N$4&amp;$E789),'Hoja de Trabajo para listado'!$A$151:$Z$151,0)),0)+IFERROR(INDEX('Hoja de Trabajo para listado'!$AB$155:$BA$1048576,MATCH($A789,'Hoja de Trabajo para listado'!$AB$155:$AB$1048576,0),MATCH((CUADRO!N$4&amp;$E789),'Hoja de Trabajo para listado'!$AB$151:$BA$151,0)),0)+IFERROR(INDEX('Hoja de Trabajo para listado'!$BC$155:$CB$1048576,MATCH($A789,'Hoja de Trabajo para listado'!$BC$155:$BC$1048576,0),MATCH((CUADRO!N$4&amp;$E789),'Hoja de Trabajo para listado'!$BC$151:$CB$151,0)),0)+IFERROR(INDEX('Hoja de Trabajo para listado'!$DE$153:$DG$274,MATCH($A789,'Hoja de Trabajo para listado'!$DE$153:$DE$1048576,0),MATCH((CUADRO!N$4&amp;$E789),'Hoja de Trabajo para listado'!$DE$151:$DG$151,0)),0)+IFERROR(INDEX('Hoja de Trabajo para listado'!$CD$155:$DC$1048576,MATCH($A789,'Hoja de Trabajo para listado'!$CD$155:$CD$1048576,0),MATCH((CUADRO!N$4&amp;$E789),'Hoja de Trabajo para listado'!$CD$151:$DC$151,0)),0)</f>
        <v>0</v>
      </c>
      <c r="O789" s="241">
        <f ca="1">+IFERROR(INDEX('Hoja de Trabajo para listado'!$A$155:$Z$1048576,MATCH($A789,'Hoja de Trabajo para listado'!$A$155:$A$1048576,0),MATCH((CUADRO!O$4&amp;$E789),'Hoja de Trabajo para listado'!$A$151:$Z$151,0)),0)+IFERROR(INDEX('Hoja de Trabajo para listado'!$AB$155:$BA$1048576,MATCH($A789,'Hoja de Trabajo para listado'!$AB$155:$AB$1048576,0),MATCH((CUADRO!O$4&amp;$E789),'Hoja de Trabajo para listado'!$AB$151:$BA$151,0)),0)+IFERROR(INDEX('Hoja de Trabajo para listado'!$BC$155:$CB$1048576,MATCH($A789,'Hoja de Trabajo para listado'!$BC$155:$BC$1048576,0),MATCH((CUADRO!O$4&amp;$E789),'Hoja de Trabajo para listado'!$BC$151:$CB$151,0)),0)+IFERROR(INDEX('Hoja de Trabajo para listado'!$DE$153:$DG$274,MATCH($A789,'Hoja de Trabajo para listado'!$DE$153:$DE$1048576,0),MATCH((CUADRO!O$4&amp;$E789),'Hoja de Trabajo para listado'!$DE$151:$DG$151,0)),0)+IFERROR(INDEX('Hoja de Trabajo para listado'!$CD$155:$DC$1048576,MATCH($A789,'Hoja de Trabajo para listado'!$CD$155:$CD$1048576,0),MATCH((CUADRO!O$4&amp;$E789),'Hoja de Trabajo para listado'!$CD$151:$DC$151,0)),0)</f>
        <v>0</v>
      </c>
      <c r="P789" s="241">
        <f ca="1">+IFERROR(INDEX('Hoja de Trabajo para listado'!$A$155:$Z$1048576,MATCH($A789,'Hoja de Trabajo para listado'!$A$155:$A$1048576,0),MATCH((CUADRO!P$4&amp;$E789),'Hoja de Trabajo para listado'!$A$151:$Z$151,0)),0)+IFERROR(INDEX('Hoja de Trabajo para listado'!$AB$155:$BA$1048576,MATCH($A789,'Hoja de Trabajo para listado'!$AB$155:$AB$1048576,0),MATCH((CUADRO!P$4&amp;$E789),'Hoja de Trabajo para listado'!$AB$151:$BA$151,0)),0)+IFERROR(INDEX('Hoja de Trabajo para listado'!$BC$155:$CB$1048576,MATCH($A789,'Hoja de Trabajo para listado'!$BC$155:$BC$1048576,0),MATCH((CUADRO!P$4&amp;$E789),'Hoja de Trabajo para listado'!$BC$151:$CB$151,0)),0)+IFERROR(INDEX('Hoja de Trabajo para listado'!$DE$153:$DG$274,MATCH($A789,'Hoja de Trabajo para listado'!$DE$153:$DE$1048576,0),MATCH((CUADRO!P$4&amp;$E789),'Hoja de Trabajo para listado'!$DE$151:$DG$151,0)),0)+IFERROR(INDEX('Hoja de Trabajo para listado'!$CD$155:$DC$1048576,MATCH($A789,'Hoja de Trabajo para listado'!$CD$155:$CD$1048576,0),MATCH((CUADRO!P$4&amp;$E789),'Hoja de Trabajo para listado'!$CD$151:$DC$151,0)),0)</f>
        <v>0</v>
      </c>
      <c r="Q789" s="241">
        <f ca="1">+IFERROR(INDEX('Hoja de Trabajo para listado'!$A$155:$Z$1048576,MATCH($A789,'Hoja de Trabajo para listado'!$A$155:$A$1048576,0),MATCH((CUADRO!Q$4&amp;$E789),'Hoja de Trabajo para listado'!$A$151:$Z$151,0)),0)+IFERROR(INDEX('Hoja de Trabajo para listado'!$AB$155:$BA$1048576,MATCH($A789,'Hoja de Trabajo para listado'!$AB$155:$AB$1048576,0),MATCH((CUADRO!Q$4&amp;$E789),'Hoja de Trabajo para listado'!$AB$151:$BA$151,0)),0)+IFERROR(INDEX('Hoja de Trabajo para listado'!$BC$155:$CB$1048576,MATCH($A789,'Hoja de Trabajo para listado'!$BC$155:$BC$1048576,0),MATCH((CUADRO!Q$4&amp;$E789),'Hoja de Trabajo para listado'!$BC$151:$CB$151,0)),0)+IFERROR(INDEX('Hoja de Trabajo para listado'!$DE$153:$DG$274,MATCH($A789,'Hoja de Trabajo para listado'!$DE$153:$DE$1048576,0),MATCH((CUADRO!Q$4&amp;$E789),'Hoja de Trabajo para listado'!$DE$151:$DG$151,0)),0)+IFERROR(INDEX('Hoja de Trabajo para listado'!$CD$155:$DC$1048576,MATCH($A789,'Hoja de Trabajo para listado'!$CD$155:$CD$1048576,0),MATCH((CUADRO!Q$4&amp;$E789),'Hoja de Trabajo para listado'!$CD$151:$DC$151,0)),0)</f>
        <v>0</v>
      </c>
      <c r="R789" s="241">
        <f t="shared" ca="1" si="24"/>
        <v>0</v>
      </c>
      <c r="S789" s="247"/>
      <c r="T789" s="241">
        <f ca="1">+T790</f>
        <v>0</v>
      </c>
      <c r="U789" s="240">
        <f t="shared" si="25"/>
        <v>1</v>
      </c>
    </row>
    <row r="790" spans="1:21" customFormat="1" ht="15" hidden="1" customHeight="1">
      <c r="A790" s="32">
        <v>1412</v>
      </c>
      <c r="B790" s="382"/>
      <c r="C790" s="245" t="str">
        <f>+VLOOKUP(A790,bd_lista!$A$3:$C$592,3,FALSE)</f>
        <v>Gobierno Autónomo Municipal de Santiago de Huari</v>
      </c>
      <c r="D790" s="384"/>
      <c r="E790" s="242" t="s">
        <v>684</v>
      </c>
      <c r="F790" s="241">
        <f ca="1">+IFERROR(INDEX('Hoja de Trabajo para listado'!$A$155:$Z$1048576,MATCH($A790,'Hoja de Trabajo para listado'!$A$155:$A$1048576,0),MATCH((CUADRO!F$4&amp;$E790),'Hoja de Trabajo para listado'!$A$151:$Z$151,0)),0)+IFERROR(INDEX('Hoja de Trabajo para listado'!$AB$155:$BA$1048576,MATCH($A790,'Hoja de Trabajo para listado'!$AB$155:$AB$1048576,0),MATCH((CUADRO!F$4&amp;$E790),'Hoja de Trabajo para listado'!$AB$151:$BA$151,0)),0)+IFERROR(INDEX('Hoja de Trabajo para listado'!$BC$155:$CB$1048576,MATCH($A790,'Hoja de Trabajo para listado'!$BC$155:$BC$1048576,0),MATCH((CUADRO!F$4&amp;$E790),'Hoja de Trabajo para listado'!$BC$151:$CB$151,0)),0)+IFERROR(INDEX('Hoja de Trabajo para listado'!$DE$153:$DG$274,MATCH($A790,'Hoja de Trabajo para listado'!$DE$153:$DE$1048576,0),MATCH((CUADRO!F$4&amp;$E790),'Hoja de Trabajo para listado'!$DE$151:$DG$151,0)),0)+IFERROR(INDEX('Hoja de Trabajo para listado'!$CD$155:$DC$1048576,MATCH($A790,'Hoja de Trabajo para listado'!$CD$155:$CD$1048576,0),MATCH((CUADRO!F$4&amp;$E790),'Hoja de Trabajo para listado'!$CD$151:$DC$151,0)),0)</f>
        <v>0</v>
      </c>
      <c r="G790" s="241">
        <f ca="1">+IFERROR(INDEX('Hoja de Trabajo para listado'!$A$155:$Z$1048576,MATCH($A790,'Hoja de Trabajo para listado'!$A$155:$A$1048576,0),MATCH((CUADRO!G$4&amp;$E790),'Hoja de Trabajo para listado'!$A$151:$Z$151,0)),0)+IFERROR(INDEX('Hoja de Trabajo para listado'!$AB$155:$BA$1048576,MATCH($A790,'Hoja de Trabajo para listado'!$AB$155:$AB$1048576,0),MATCH((CUADRO!G$4&amp;$E790),'Hoja de Trabajo para listado'!$AB$151:$BA$151,0)),0)+IFERROR(INDEX('Hoja de Trabajo para listado'!$BC$155:$CB$1048576,MATCH($A790,'Hoja de Trabajo para listado'!$BC$155:$BC$1048576,0),MATCH((CUADRO!G$4&amp;$E790),'Hoja de Trabajo para listado'!$BC$151:$CB$151,0)),0)+IFERROR(INDEX('Hoja de Trabajo para listado'!$DE$153:$DG$274,MATCH($A790,'Hoja de Trabajo para listado'!$DE$153:$DE$1048576,0),MATCH((CUADRO!G$4&amp;$E790),'Hoja de Trabajo para listado'!$DE$151:$DG$151,0)),0)+IFERROR(INDEX('Hoja de Trabajo para listado'!$CD$155:$DC$1048576,MATCH($A790,'Hoja de Trabajo para listado'!$CD$155:$CD$1048576,0),MATCH((CUADRO!G$4&amp;$E790),'Hoja de Trabajo para listado'!$CD$151:$DC$151,0)),0)</f>
        <v>0</v>
      </c>
      <c r="H790" s="241">
        <f ca="1">+IFERROR(INDEX('Hoja de Trabajo para listado'!$A$155:$Z$1048576,MATCH($A790,'Hoja de Trabajo para listado'!$A$155:$A$1048576,0),MATCH((CUADRO!H$4&amp;$E790),'Hoja de Trabajo para listado'!$A$151:$Z$151,0)),0)+IFERROR(INDEX('Hoja de Trabajo para listado'!$AB$155:$BA$1048576,MATCH($A790,'Hoja de Trabajo para listado'!$AB$155:$AB$1048576,0),MATCH((CUADRO!H$4&amp;$E790),'Hoja de Trabajo para listado'!$AB$151:$BA$151,0)),0)+IFERROR(INDEX('Hoja de Trabajo para listado'!$BC$155:$CB$1048576,MATCH($A790,'Hoja de Trabajo para listado'!$BC$155:$BC$1048576,0),MATCH((CUADRO!H$4&amp;$E790),'Hoja de Trabajo para listado'!$BC$151:$CB$151,0)),0)+IFERROR(INDEX('Hoja de Trabajo para listado'!$DE$153:$DG$274,MATCH($A790,'Hoja de Trabajo para listado'!$DE$153:$DE$1048576,0),MATCH((CUADRO!H$4&amp;$E790),'Hoja de Trabajo para listado'!$DE$151:$DG$151,0)),0)+IFERROR(INDEX('Hoja de Trabajo para listado'!$CD$155:$DC$1048576,MATCH($A790,'Hoja de Trabajo para listado'!$CD$155:$CD$1048576,0),MATCH((CUADRO!H$4&amp;$E790),'Hoja de Trabajo para listado'!$CD$151:$DC$151,0)),0)</f>
        <v>0</v>
      </c>
      <c r="I790" s="241">
        <f ca="1">+IFERROR(INDEX('Hoja de Trabajo para listado'!$A$155:$Z$1048576,MATCH($A790,'Hoja de Trabajo para listado'!$A$155:$A$1048576,0),MATCH((CUADRO!I$4&amp;$E790),'Hoja de Trabajo para listado'!$A$151:$Z$151,0)),0)+IFERROR(INDEX('Hoja de Trabajo para listado'!$AB$155:$BA$1048576,MATCH($A790,'Hoja de Trabajo para listado'!$AB$155:$AB$1048576,0),MATCH((CUADRO!I$4&amp;$E790),'Hoja de Trabajo para listado'!$AB$151:$BA$151,0)),0)+IFERROR(INDEX('Hoja de Trabajo para listado'!$BC$155:$CB$1048576,MATCH($A790,'Hoja de Trabajo para listado'!$BC$155:$BC$1048576,0),MATCH((CUADRO!I$4&amp;$E790),'Hoja de Trabajo para listado'!$BC$151:$CB$151,0)),0)+IFERROR(INDEX('Hoja de Trabajo para listado'!$DE$153:$DG$274,MATCH($A790,'Hoja de Trabajo para listado'!$DE$153:$DE$1048576,0),MATCH((CUADRO!I$4&amp;$E790),'Hoja de Trabajo para listado'!$DE$151:$DG$151,0)),0)+IFERROR(INDEX('Hoja de Trabajo para listado'!$CD$155:$DC$1048576,MATCH($A790,'Hoja de Trabajo para listado'!$CD$155:$CD$1048576,0),MATCH((CUADRO!I$4&amp;$E790),'Hoja de Trabajo para listado'!$CD$151:$DC$151,0)),0)</f>
        <v>0</v>
      </c>
      <c r="J790" s="241">
        <f ca="1">+IFERROR(INDEX('Hoja de Trabajo para listado'!$A$155:$Z$1048576,MATCH($A790,'Hoja de Trabajo para listado'!$A$155:$A$1048576,0),MATCH((CUADRO!J$4&amp;$E790),'Hoja de Trabajo para listado'!$A$151:$Z$151,0)),0)+IFERROR(INDEX('Hoja de Trabajo para listado'!$AB$155:$BA$1048576,MATCH($A790,'Hoja de Trabajo para listado'!$AB$155:$AB$1048576,0),MATCH((CUADRO!J$4&amp;$E790),'Hoja de Trabajo para listado'!$AB$151:$BA$151,0)),0)+IFERROR(INDEX('Hoja de Trabajo para listado'!$BC$155:$CB$1048576,MATCH($A790,'Hoja de Trabajo para listado'!$BC$155:$BC$1048576,0),MATCH((CUADRO!J$4&amp;$E790),'Hoja de Trabajo para listado'!$BC$151:$CB$151,0)),0)+IFERROR(INDEX('Hoja de Trabajo para listado'!$DE$153:$DG$274,MATCH($A790,'Hoja de Trabajo para listado'!$DE$153:$DE$1048576,0),MATCH((CUADRO!J$4&amp;$E790),'Hoja de Trabajo para listado'!$DE$151:$DG$151,0)),0)+IFERROR(INDEX('Hoja de Trabajo para listado'!$CD$155:$DC$1048576,MATCH($A790,'Hoja de Trabajo para listado'!$CD$155:$CD$1048576,0),MATCH((CUADRO!J$4&amp;$E790),'Hoja de Trabajo para listado'!$CD$151:$DC$151,0)),0)</f>
        <v>0</v>
      </c>
      <c r="K790" s="241">
        <f ca="1">+IFERROR(INDEX('Hoja de Trabajo para listado'!$A$155:$Z$1048576,MATCH($A790,'Hoja de Trabajo para listado'!$A$155:$A$1048576,0),MATCH((CUADRO!K$4&amp;$E790),'Hoja de Trabajo para listado'!$A$151:$Z$151,0)),0)+IFERROR(INDEX('Hoja de Trabajo para listado'!$AB$155:$BA$1048576,MATCH($A790,'Hoja de Trabajo para listado'!$AB$155:$AB$1048576,0),MATCH((CUADRO!K$4&amp;$E790),'Hoja de Trabajo para listado'!$AB$151:$BA$151,0)),0)+IFERROR(INDEX('Hoja de Trabajo para listado'!$BC$155:$CB$1048576,MATCH($A790,'Hoja de Trabajo para listado'!$BC$155:$BC$1048576,0),MATCH((CUADRO!K$4&amp;$E790),'Hoja de Trabajo para listado'!$BC$151:$CB$151,0)),0)+IFERROR(INDEX('Hoja de Trabajo para listado'!$DE$153:$DG$274,MATCH($A790,'Hoja de Trabajo para listado'!$DE$153:$DE$1048576,0),MATCH((CUADRO!K$4&amp;$E790),'Hoja de Trabajo para listado'!$DE$151:$DG$151,0)),0)+IFERROR(INDEX('Hoja de Trabajo para listado'!$CD$155:$DC$1048576,MATCH($A790,'Hoja de Trabajo para listado'!$CD$155:$CD$1048576,0),MATCH((CUADRO!K$4&amp;$E790),'Hoja de Trabajo para listado'!$CD$151:$DC$151,0)),0)</f>
        <v>0</v>
      </c>
      <c r="L790" s="241">
        <f ca="1">+IFERROR(INDEX('Hoja de Trabajo para listado'!$A$155:$Z$1048576,MATCH($A790,'Hoja de Trabajo para listado'!$A$155:$A$1048576,0),MATCH((CUADRO!L$4&amp;$E790),'Hoja de Trabajo para listado'!$A$151:$Z$151,0)),0)+IFERROR(INDEX('Hoja de Trabajo para listado'!$AB$155:$BA$1048576,MATCH($A790,'Hoja de Trabajo para listado'!$AB$155:$AB$1048576,0),MATCH((CUADRO!L$4&amp;$E790),'Hoja de Trabajo para listado'!$AB$151:$BA$151,0)),0)+IFERROR(INDEX('Hoja de Trabajo para listado'!$BC$155:$CB$1048576,MATCH($A790,'Hoja de Trabajo para listado'!$BC$155:$BC$1048576,0),MATCH((CUADRO!L$4&amp;$E790),'Hoja de Trabajo para listado'!$BC$151:$CB$151,0)),0)+IFERROR(INDEX('Hoja de Trabajo para listado'!$DE$153:$DG$274,MATCH($A790,'Hoja de Trabajo para listado'!$DE$153:$DE$1048576,0),MATCH((CUADRO!L$4&amp;$E790),'Hoja de Trabajo para listado'!$DE$151:$DG$151,0)),0)+IFERROR(INDEX('Hoja de Trabajo para listado'!$CD$155:$DC$1048576,MATCH($A790,'Hoja de Trabajo para listado'!$CD$155:$CD$1048576,0),MATCH((CUADRO!L$4&amp;$E790),'Hoja de Trabajo para listado'!$CD$151:$DC$151,0)),0)</f>
        <v>0</v>
      </c>
      <c r="M790" s="241">
        <f ca="1">+IFERROR(INDEX('Hoja de Trabajo para listado'!$A$155:$Z$1048576,MATCH($A790,'Hoja de Trabajo para listado'!$A$155:$A$1048576,0),MATCH((CUADRO!M$4&amp;$E790),'Hoja de Trabajo para listado'!$A$151:$Z$151,0)),0)+IFERROR(INDEX('Hoja de Trabajo para listado'!$AB$155:$BA$1048576,MATCH($A790,'Hoja de Trabajo para listado'!$AB$155:$AB$1048576,0),MATCH((CUADRO!M$4&amp;$E790),'Hoja de Trabajo para listado'!$AB$151:$BA$151,0)),0)+IFERROR(INDEX('Hoja de Trabajo para listado'!$BC$155:$CB$1048576,MATCH($A790,'Hoja de Trabajo para listado'!$BC$155:$BC$1048576,0),MATCH((CUADRO!M$4&amp;$E790),'Hoja de Trabajo para listado'!$BC$151:$CB$151,0)),0)+IFERROR(INDEX('Hoja de Trabajo para listado'!$DE$153:$DG$274,MATCH($A790,'Hoja de Trabajo para listado'!$DE$153:$DE$1048576,0),MATCH((CUADRO!M$4&amp;$E790),'Hoja de Trabajo para listado'!$DE$151:$DG$151,0)),0)+IFERROR(INDEX('Hoja de Trabajo para listado'!$CD$155:$DC$1048576,MATCH($A790,'Hoja de Trabajo para listado'!$CD$155:$CD$1048576,0),MATCH((CUADRO!M$4&amp;$E790),'Hoja de Trabajo para listado'!$CD$151:$DC$151,0)),0)</f>
        <v>0</v>
      </c>
      <c r="N790" s="241">
        <f ca="1">+IFERROR(INDEX('Hoja de Trabajo para listado'!$A$155:$Z$1048576,MATCH($A790,'Hoja de Trabajo para listado'!$A$155:$A$1048576,0),MATCH((CUADRO!N$4&amp;$E790),'Hoja de Trabajo para listado'!$A$151:$Z$151,0)),0)+IFERROR(INDEX('Hoja de Trabajo para listado'!$AB$155:$BA$1048576,MATCH($A790,'Hoja de Trabajo para listado'!$AB$155:$AB$1048576,0),MATCH((CUADRO!N$4&amp;$E790),'Hoja de Trabajo para listado'!$AB$151:$BA$151,0)),0)+IFERROR(INDEX('Hoja de Trabajo para listado'!$BC$155:$CB$1048576,MATCH($A790,'Hoja de Trabajo para listado'!$BC$155:$BC$1048576,0),MATCH((CUADRO!N$4&amp;$E790),'Hoja de Trabajo para listado'!$BC$151:$CB$151,0)),0)+IFERROR(INDEX('Hoja de Trabajo para listado'!$DE$153:$DG$274,MATCH($A790,'Hoja de Trabajo para listado'!$DE$153:$DE$1048576,0),MATCH((CUADRO!N$4&amp;$E790),'Hoja de Trabajo para listado'!$DE$151:$DG$151,0)),0)+IFERROR(INDEX('Hoja de Trabajo para listado'!$CD$155:$DC$1048576,MATCH($A790,'Hoja de Trabajo para listado'!$CD$155:$CD$1048576,0),MATCH((CUADRO!N$4&amp;$E790),'Hoja de Trabajo para listado'!$CD$151:$DC$151,0)),0)</f>
        <v>0</v>
      </c>
      <c r="O790" s="241">
        <f ca="1">+IFERROR(INDEX('Hoja de Trabajo para listado'!$A$155:$Z$1048576,MATCH($A790,'Hoja de Trabajo para listado'!$A$155:$A$1048576,0),MATCH((CUADRO!O$4&amp;$E790),'Hoja de Trabajo para listado'!$A$151:$Z$151,0)),0)+IFERROR(INDEX('Hoja de Trabajo para listado'!$AB$155:$BA$1048576,MATCH($A790,'Hoja de Trabajo para listado'!$AB$155:$AB$1048576,0),MATCH((CUADRO!O$4&amp;$E790),'Hoja de Trabajo para listado'!$AB$151:$BA$151,0)),0)+IFERROR(INDEX('Hoja de Trabajo para listado'!$BC$155:$CB$1048576,MATCH($A790,'Hoja de Trabajo para listado'!$BC$155:$BC$1048576,0),MATCH((CUADRO!O$4&amp;$E790),'Hoja de Trabajo para listado'!$BC$151:$CB$151,0)),0)+IFERROR(INDEX('Hoja de Trabajo para listado'!$DE$153:$DG$274,MATCH($A790,'Hoja de Trabajo para listado'!$DE$153:$DE$1048576,0),MATCH((CUADRO!O$4&amp;$E790),'Hoja de Trabajo para listado'!$DE$151:$DG$151,0)),0)+IFERROR(INDEX('Hoja de Trabajo para listado'!$CD$155:$DC$1048576,MATCH($A790,'Hoja de Trabajo para listado'!$CD$155:$CD$1048576,0),MATCH((CUADRO!O$4&amp;$E790),'Hoja de Trabajo para listado'!$CD$151:$DC$151,0)),0)</f>
        <v>0</v>
      </c>
      <c r="P790" s="241">
        <f ca="1">+IFERROR(INDEX('Hoja de Trabajo para listado'!$A$155:$Z$1048576,MATCH($A790,'Hoja de Trabajo para listado'!$A$155:$A$1048576,0),MATCH((CUADRO!P$4&amp;$E790),'Hoja de Trabajo para listado'!$A$151:$Z$151,0)),0)+IFERROR(INDEX('Hoja de Trabajo para listado'!$AB$155:$BA$1048576,MATCH($A790,'Hoja de Trabajo para listado'!$AB$155:$AB$1048576,0),MATCH((CUADRO!P$4&amp;$E790),'Hoja de Trabajo para listado'!$AB$151:$BA$151,0)),0)+IFERROR(INDEX('Hoja de Trabajo para listado'!$BC$155:$CB$1048576,MATCH($A790,'Hoja de Trabajo para listado'!$BC$155:$BC$1048576,0),MATCH((CUADRO!P$4&amp;$E790),'Hoja de Trabajo para listado'!$BC$151:$CB$151,0)),0)+IFERROR(INDEX('Hoja de Trabajo para listado'!$DE$153:$DG$274,MATCH($A790,'Hoja de Trabajo para listado'!$DE$153:$DE$1048576,0),MATCH((CUADRO!P$4&amp;$E790),'Hoja de Trabajo para listado'!$DE$151:$DG$151,0)),0)+IFERROR(INDEX('Hoja de Trabajo para listado'!$CD$155:$DC$1048576,MATCH($A790,'Hoja de Trabajo para listado'!$CD$155:$CD$1048576,0),MATCH((CUADRO!P$4&amp;$E790),'Hoja de Trabajo para listado'!$CD$151:$DC$151,0)),0)</f>
        <v>0</v>
      </c>
      <c r="Q790" s="241">
        <f ca="1">+IFERROR(INDEX('Hoja de Trabajo para listado'!$A$155:$Z$1048576,MATCH($A790,'Hoja de Trabajo para listado'!$A$155:$A$1048576,0),MATCH((CUADRO!Q$4&amp;$E790),'Hoja de Trabajo para listado'!$A$151:$Z$151,0)),0)+IFERROR(INDEX('Hoja de Trabajo para listado'!$AB$155:$BA$1048576,MATCH($A790,'Hoja de Trabajo para listado'!$AB$155:$AB$1048576,0),MATCH((CUADRO!Q$4&amp;$E790),'Hoja de Trabajo para listado'!$AB$151:$BA$151,0)),0)+IFERROR(INDEX('Hoja de Trabajo para listado'!$BC$155:$CB$1048576,MATCH($A790,'Hoja de Trabajo para listado'!$BC$155:$BC$1048576,0),MATCH((CUADRO!Q$4&amp;$E790),'Hoja de Trabajo para listado'!$BC$151:$CB$151,0)),0)+IFERROR(INDEX('Hoja de Trabajo para listado'!$DE$153:$DG$274,MATCH($A790,'Hoja de Trabajo para listado'!$DE$153:$DE$1048576,0),MATCH((CUADRO!Q$4&amp;$E790),'Hoja de Trabajo para listado'!$DE$151:$DG$151,0)),0)+IFERROR(INDEX('Hoja de Trabajo para listado'!$CD$155:$DC$1048576,MATCH($A790,'Hoja de Trabajo para listado'!$CD$155:$CD$1048576,0),MATCH((CUADRO!Q$4&amp;$E790),'Hoja de Trabajo para listado'!$CD$151:$DC$151,0)),0)</f>
        <v>0</v>
      </c>
      <c r="R790" s="241">
        <f t="shared" ca="1" si="24"/>
        <v>0</v>
      </c>
      <c r="S790" s="247">
        <f ca="1">+R789+R790</f>
        <v>0</v>
      </c>
      <c r="T790" s="241">
        <f ca="1">+S790</f>
        <v>0</v>
      </c>
      <c r="U790" s="240">
        <f t="shared" si="25"/>
        <v>2</v>
      </c>
    </row>
    <row r="791" spans="1:21" customFormat="1" ht="15" hidden="1" customHeight="1">
      <c r="A791" s="32">
        <v>1413</v>
      </c>
      <c r="B791" s="381">
        <f>+A791</f>
        <v>1413</v>
      </c>
      <c r="C791" s="245" t="str">
        <f>+VLOOKUP(A791,bd_lista!$A$3:$C$592,3,FALSE)</f>
        <v>Gobierno Autónomo Municipal de Totora</v>
      </c>
      <c r="D791" s="383" t="str">
        <f>+C791</f>
        <v>Gobierno Autónomo Municipal de Totora</v>
      </c>
      <c r="E791" s="240" t="s">
        <v>683</v>
      </c>
      <c r="F791" s="241">
        <f ca="1">+IFERROR(INDEX('Hoja de Trabajo para listado'!$A$155:$Z$1048576,MATCH($A791,'Hoja de Trabajo para listado'!$A$155:$A$1048576,0),MATCH((CUADRO!F$4&amp;$E791),'Hoja de Trabajo para listado'!$A$151:$Z$151,0)),0)+IFERROR(INDEX('Hoja de Trabajo para listado'!$AB$155:$BA$1048576,MATCH($A791,'Hoja de Trabajo para listado'!$AB$155:$AB$1048576,0),MATCH((CUADRO!F$4&amp;$E791),'Hoja de Trabajo para listado'!$AB$151:$BA$151,0)),0)+IFERROR(INDEX('Hoja de Trabajo para listado'!$BC$155:$CB$1048576,MATCH($A791,'Hoja de Trabajo para listado'!$BC$155:$BC$1048576,0),MATCH((CUADRO!F$4&amp;$E791),'Hoja de Trabajo para listado'!$BC$151:$CB$151,0)),0)+IFERROR(INDEX('Hoja de Trabajo para listado'!$DE$153:$DG$274,MATCH($A791,'Hoja de Trabajo para listado'!$DE$153:$DE$1048576,0),MATCH((CUADRO!F$4&amp;$E791),'Hoja de Trabajo para listado'!$DE$151:$DG$151,0)),0)+IFERROR(INDEX('Hoja de Trabajo para listado'!$CD$155:$DC$1048576,MATCH($A791,'Hoja de Trabajo para listado'!$CD$155:$CD$1048576,0),MATCH((CUADRO!F$4&amp;$E791),'Hoja de Trabajo para listado'!$CD$151:$DC$151,0)),0)</f>
        <v>0</v>
      </c>
      <c r="G791" s="241">
        <f ca="1">+IFERROR(INDEX('Hoja de Trabajo para listado'!$A$155:$Z$1048576,MATCH($A791,'Hoja de Trabajo para listado'!$A$155:$A$1048576,0),MATCH((CUADRO!G$4&amp;$E791),'Hoja de Trabajo para listado'!$A$151:$Z$151,0)),0)+IFERROR(INDEX('Hoja de Trabajo para listado'!$AB$155:$BA$1048576,MATCH($A791,'Hoja de Trabajo para listado'!$AB$155:$AB$1048576,0),MATCH((CUADRO!G$4&amp;$E791),'Hoja de Trabajo para listado'!$AB$151:$BA$151,0)),0)+IFERROR(INDEX('Hoja de Trabajo para listado'!$BC$155:$CB$1048576,MATCH($A791,'Hoja de Trabajo para listado'!$BC$155:$BC$1048576,0),MATCH((CUADRO!G$4&amp;$E791),'Hoja de Trabajo para listado'!$BC$151:$CB$151,0)),0)+IFERROR(INDEX('Hoja de Trabajo para listado'!$DE$153:$DG$274,MATCH($A791,'Hoja de Trabajo para listado'!$DE$153:$DE$1048576,0),MATCH((CUADRO!G$4&amp;$E791),'Hoja de Trabajo para listado'!$DE$151:$DG$151,0)),0)+IFERROR(INDEX('Hoja de Trabajo para listado'!$CD$155:$DC$1048576,MATCH($A791,'Hoja de Trabajo para listado'!$CD$155:$CD$1048576,0),MATCH((CUADRO!G$4&amp;$E791),'Hoja de Trabajo para listado'!$CD$151:$DC$151,0)),0)</f>
        <v>0</v>
      </c>
      <c r="H791" s="241">
        <f ca="1">+IFERROR(INDEX('Hoja de Trabajo para listado'!$A$155:$Z$1048576,MATCH($A791,'Hoja de Trabajo para listado'!$A$155:$A$1048576,0),MATCH((CUADRO!H$4&amp;$E791),'Hoja de Trabajo para listado'!$A$151:$Z$151,0)),0)+IFERROR(INDEX('Hoja de Trabajo para listado'!$AB$155:$BA$1048576,MATCH($A791,'Hoja de Trabajo para listado'!$AB$155:$AB$1048576,0),MATCH((CUADRO!H$4&amp;$E791),'Hoja de Trabajo para listado'!$AB$151:$BA$151,0)),0)+IFERROR(INDEX('Hoja de Trabajo para listado'!$BC$155:$CB$1048576,MATCH($A791,'Hoja de Trabajo para listado'!$BC$155:$BC$1048576,0),MATCH((CUADRO!H$4&amp;$E791),'Hoja de Trabajo para listado'!$BC$151:$CB$151,0)),0)+IFERROR(INDEX('Hoja de Trabajo para listado'!$DE$153:$DG$274,MATCH($A791,'Hoja de Trabajo para listado'!$DE$153:$DE$1048576,0),MATCH((CUADRO!H$4&amp;$E791),'Hoja de Trabajo para listado'!$DE$151:$DG$151,0)),0)+IFERROR(INDEX('Hoja de Trabajo para listado'!$CD$155:$DC$1048576,MATCH($A791,'Hoja de Trabajo para listado'!$CD$155:$CD$1048576,0),MATCH((CUADRO!H$4&amp;$E791),'Hoja de Trabajo para listado'!$CD$151:$DC$151,0)),0)</f>
        <v>0</v>
      </c>
      <c r="I791" s="241">
        <f ca="1">+IFERROR(INDEX('Hoja de Trabajo para listado'!$A$155:$Z$1048576,MATCH($A791,'Hoja de Trabajo para listado'!$A$155:$A$1048576,0),MATCH((CUADRO!I$4&amp;$E791),'Hoja de Trabajo para listado'!$A$151:$Z$151,0)),0)+IFERROR(INDEX('Hoja de Trabajo para listado'!$AB$155:$BA$1048576,MATCH($A791,'Hoja de Trabajo para listado'!$AB$155:$AB$1048576,0),MATCH((CUADRO!I$4&amp;$E791),'Hoja de Trabajo para listado'!$AB$151:$BA$151,0)),0)+IFERROR(INDEX('Hoja de Trabajo para listado'!$BC$155:$CB$1048576,MATCH($A791,'Hoja de Trabajo para listado'!$BC$155:$BC$1048576,0),MATCH((CUADRO!I$4&amp;$E791),'Hoja de Trabajo para listado'!$BC$151:$CB$151,0)),0)+IFERROR(INDEX('Hoja de Trabajo para listado'!$DE$153:$DG$274,MATCH($A791,'Hoja de Trabajo para listado'!$DE$153:$DE$1048576,0),MATCH((CUADRO!I$4&amp;$E791),'Hoja de Trabajo para listado'!$DE$151:$DG$151,0)),0)+IFERROR(INDEX('Hoja de Trabajo para listado'!$CD$155:$DC$1048576,MATCH($A791,'Hoja de Trabajo para listado'!$CD$155:$CD$1048576,0),MATCH((CUADRO!I$4&amp;$E791),'Hoja de Trabajo para listado'!$CD$151:$DC$151,0)),0)</f>
        <v>0</v>
      </c>
      <c r="J791" s="241">
        <f ca="1">+IFERROR(INDEX('Hoja de Trabajo para listado'!$A$155:$Z$1048576,MATCH($A791,'Hoja de Trabajo para listado'!$A$155:$A$1048576,0),MATCH((CUADRO!J$4&amp;$E791),'Hoja de Trabajo para listado'!$A$151:$Z$151,0)),0)+IFERROR(INDEX('Hoja de Trabajo para listado'!$AB$155:$BA$1048576,MATCH($A791,'Hoja de Trabajo para listado'!$AB$155:$AB$1048576,0),MATCH((CUADRO!J$4&amp;$E791),'Hoja de Trabajo para listado'!$AB$151:$BA$151,0)),0)+IFERROR(INDEX('Hoja de Trabajo para listado'!$BC$155:$CB$1048576,MATCH($A791,'Hoja de Trabajo para listado'!$BC$155:$BC$1048576,0),MATCH((CUADRO!J$4&amp;$E791),'Hoja de Trabajo para listado'!$BC$151:$CB$151,0)),0)+IFERROR(INDEX('Hoja de Trabajo para listado'!$DE$153:$DG$274,MATCH($A791,'Hoja de Trabajo para listado'!$DE$153:$DE$1048576,0),MATCH((CUADRO!J$4&amp;$E791),'Hoja de Trabajo para listado'!$DE$151:$DG$151,0)),0)+IFERROR(INDEX('Hoja de Trabajo para listado'!$CD$155:$DC$1048576,MATCH($A791,'Hoja de Trabajo para listado'!$CD$155:$CD$1048576,0),MATCH((CUADRO!J$4&amp;$E791),'Hoja de Trabajo para listado'!$CD$151:$DC$151,0)),0)</f>
        <v>0</v>
      </c>
      <c r="K791" s="241">
        <f ca="1">+IFERROR(INDEX('Hoja de Trabajo para listado'!$A$155:$Z$1048576,MATCH($A791,'Hoja de Trabajo para listado'!$A$155:$A$1048576,0),MATCH((CUADRO!K$4&amp;$E791),'Hoja de Trabajo para listado'!$A$151:$Z$151,0)),0)+IFERROR(INDEX('Hoja de Trabajo para listado'!$AB$155:$BA$1048576,MATCH($A791,'Hoja de Trabajo para listado'!$AB$155:$AB$1048576,0),MATCH((CUADRO!K$4&amp;$E791),'Hoja de Trabajo para listado'!$AB$151:$BA$151,0)),0)+IFERROR(INDEX('Hoja de Trabajo para listado'!$BC$155:$CB$1048576,MATCH($A791,'Hoja de Trabajo para listado'!$BC$155:$BC$1048576,0),MATCH((CUADRO!K$4&amp;$E791),'Hoja de Trabajo para listado'!$BC$151:$CB$151,0)),0)+IFERROR(INDEX('Hoja de Trabajo para listado'!$DE$153:$DG$274,MATCH($A791,'Hoja de Trabajo para listado'!$DE$153:$DE$1048576,0),MATCH((CUADRO!K$4&amp;$E791),'Hoja de Trabajo para listado'!$DE$151:$DG$151,0)),0)+IFERROR(INDEX('Hoja de Trabajo para listado'!$CD$155:$DC$1048576,MATCH($A791,'Hoja de Trabajo para listado'!$CD$155:$CD$1048576,0),MATCH((CUADRO!K$4&amp;$E791),'Hoja de Trabajo para listado'!$CD$151:$DC$151,0)),0)</f>
        <v>0</v>
      </c>
      <c r="L791" s="241">
        <f ca="1">+IFERROR(INDEX('Hoja de Trabajo para listado'!$A$155:$Z$1048576,MATCH($A791,'Hoja de Trabajo para listado'!$A$155:$A$1048576,0),MATCH((CUADRO!L$4&amp;$E791),'Hoja de Trabajo para listado'!$A$151:$Z$151,0)),0)+IFERROR(INDEX('Hoja de Trabajo para listado'!$AB$155:$BA$1048576,MATCH($A791,'Hoja de Trabajo para listado'!$AB$155:$AB$1048576,0),MATCH((CUADRO!L$4&amp;$E791),'Hoja de Trabajo para listado'!$AB$151:$BA$151,0)),0)+IFERROR(INDEX('Hoja de Trabajo para listado'!$BC$155:$CB$1048576,MATCH($A791,'Hoja de Trabajo para listado'!$BC$155:$BC$1048576,0),MATCH((CUADRO!L$4&amp;$E791),'Hoja de Trabajo para listado'!$BC$151:$CB$151,0)),0)+IFERROR(INDEX('Hoja de Trabajo para listado'!$DE$153:$DG$274,MATCH($A791,'Hoja de Trabajo para listado'!$DE$153:$DE$1048576,0),MATCH((CUADRO!L$4&amp;$E791),'Hoja de Trabajo para listado'!$DE$151:$DG$151,0)),0)+IFERROR(INDEX('Hoja de Trabajo para listado'!$CD$155:$DC$1048576,MATCH($A791,'Hoja de Trabajo para listado'!$CD$155:$CD$1048576,0),MATCH((CUADRO!L$4&amp;$E791),'Hoja de Trabajo para listado'!$CD$151:$DC$151,0)),0)</f>
        <v>0</v>
      </c>
      <c r="M791" s="241">
        <f ca="1">+IFERROR(INDEX('Hoja de Trabajo para listado'!$A$155:$Z$1048576,MATCH($A791,'Hoja de Trabajo para listado'!$A$155:$A$1048576,0),MATCH((CUADRO!M$4&amp;$E791),'Hoja de Trabajo para listado'!$A$151:$Z$151,0)),0)+IFERROR(INDEX('Hoja de Trabajo para listado'!$AB$155:$BA$1048576,MATCH($A791,'Hoja de Trabajo para listado'!$AB$155:$AB$1048576,0),MATCH((CUADRO!M$4&amp;$E791),'Hoja de Trabajo para listado'!$AB$151:$BA$151,0)),0)+IFERROR(INDEX('Hoja de Trabajo para listado'!$BC$155:$CB$1048576,MATCH($A791,'Hoja de Trabajo para listado'!$BC$155:$BC$1048576,0),MATCH((CUADRO!M$4&amp;$E791),'Hoja de Trabajo para listado'!$BC$151:$CB$151,0)),0)+IFERROR(INDEX('Hoja de Trabajo para listado'!$DE$153:$DG$274,MATCH($A791,'Hoja de Trabajo para listado'!$DE$153:$DE$1048576,0),MATCH((CUADRO!M$4&amp;$E791),'Hoja de Trabajo para listado'!$DE$151:$DG$151,0)),0)+IFERROR(INDEX('Hoja de Trabajo para listado'!$CD$155:$DC$1048576,MATCH($A791,'Hoja de Trabajo para listado'!$CD$155:$CD$1048576,0),MATCH((CUADRO!M$4&amp;$E791),'Hoja de Trabajo para listado'!$CD$151:$DC$151,0)),0)</f>
        <v>0</v>
      </c>
      <c r="N791" s="241">
        <f ca="1">+IFERROR(INDEX('Hoja de Trabajo para listado'!$A$155:$Z$1048576,MATCH($A791,'Hoja de Trabajo para listado'!$A$155:$A$1048576,0),MATCH((CUADRO!N$4&amp;$E791),'Hoja de Trabajo para listado'!$A$151:$Z$151,0)),0)+IFERROR(INDEX('Hoja de Trabajo para listado'!$AB$155:$BA$1048576,MATCH($A791,'Hoja de Trabajo para listado'!$AB$155:$AB$1048576,0),MATCH((CUADRO!N$4&amp;$E791),'Hoja de Trabajo para listado'!$AB$151:$BA$151,0)),0)+IFERROR(INDEX('Hoja de Trabajo para listado'!$BC$155:$CB$1048576,MATCH($A791,'Hoja de Trabajo para listado'!$BC$155:$BC$1048576,0),MATCH((CUADRO!N$4&amp;$E791),'Hoja de Trabajo para listado'!$BC$151:$CB$151,0)),0)+IFERROR(INDEX('Hoja de Trabajo para listado'!$DE$153:$DG$274,MATCH($A791,'Hoja de Trabajo para listado'!$DE$153:$DE$1048576,0),MATCH((CUADRO!N$4&amp;$E791),'Hoja de Trabajo para listado'!$DE$151:$DG$151,0)),0)+IFERROR(INDEX('Hoja de Trabajo para listado'!$CD$155:$DC$1048576,MATCH($A791,'Hoja de Trabajo para listado'!$CD$155:$CD$1048576,0),MATCH((CUADRO!N$4&amp;$E791),'Hoja de Trabajo para listado'!$CD$151:$DC$151,0)),0)</f>
        <v>0</v>
      </c>
      <c r="O791" s="241">
        <f ca="1">+IFERROR(INDEX('Hoja de Trabajo para listado'!$A$155:$Z$1048576,MATCH($A791,'Hoja de Trabajo para listado'!$A$155:$A$1048576,0),MATCH((CUADRO!O$4&amp;$E791),'Hoja de Trabajo para listado'!$A$151:$Z$151,0)),0)+IFERROR(INDEX('Hoja de Trabajo para listado'!$AB$155:$BA$1048576,MATCH($A791,'Hoja de Trabajo para listado'!$AB$155:$AB$1048576,0),MATCH((CUADRO!O$4&amp;$E791),'Hoja de Trabajo para listado'!$AB$151:$BA$151,0)),0)+IFERROR(INDEX('Hoja de Trabajo para listado'!$BC$155:$CB$1048576,MATCH($A791,'Hoja de Trabajo para listado'!$BC$155:$BC$1048576,0),MATCH((CUADRO!O$4&amp;$E791),'Hoja de Trabajo para listado'!$BC$151:$CB$151,0)),0)+IFERROR(INDEX('Hoja de Trabajo para listado'!$DE$153:$DG$274,MATCH($A791,'Hoja de Trabajo para listado'!$DE$153:$DE$1048576,0),MATCH((CUADRO!O$4&amp;$E791),'Hoja de Trabajo para listado'!$DE$151:$DG$151,0)),0)+IFERROR(INDEX('Hoja de Trabajo para listado'!$CD$155:$DC$1048576,MATCH($A791,'Hoja de Trabajo para listado'!$CD$155:$CD$1048576,0),MATCH((CUADRO!O$4&amp;$E791),'Hoja de Trabajo para listado'!$CD$151:$DC$151,0)),0)</f>
        <v>0</v>
      </c>
      <c r="P791" s="241">
        <f ca="1">+IFERROR(INDEX('Hoja de Trabajo para listado'!$A$155:$Z$1048576,MATCH($A791,'Hoja de Trabajo para listado'!$A$155:$A$1048576,0),MATCH((CUADRO!P$4&amp;$E791),'Hoja de Trabajo para listado'!$A$151:$Z$151,0)),0)+IFERROR(INDEX('Hoja de Trabajo para listado'!$AB$155:$BA$1048576,MATCH($A791,'Hoja de Trabajo para listado'!$AB$155:$AB$1048576,0),MATCH((CUADRO!P$4&amp;$E791),'Hoja de Trabajo para listado'!$AB$151:$BA$151,0)),0)+IFERROR(INDEX('Hoja de Trabajo para listado'!$BC$155:$CB$1048576,MATCH($A791,'Hoja de Trabajo para listado'!$BC$155:$BC$1048576,0),MATCH((CUADRO!P$4&amp;$E791),'Hoja de Trabajo para listado'!$BC$151:$CB$151,0)),0)+IFERROR(INDEX('Hoja de Trabajo para listado'!$DE$153:$DG$274,MATCH($A791,'Hoja de Trabajo para listado'!$DE$153:$DE$1048576,0),MATCH((CUADRO!P$4&amp;$E791),'Hoja de Trabajo para listado'!$DE$151:$DG$151,0)),0)+IFERROR(INDEX('Hoja de Trabajo para listado'!$CD$155:$DC$1048576,MATCH($A791,'Hoja de Trabajo para listado'!$CD$155:$CD$1048576,0),MATCH((CUADRO!P$4&amp;$E791),'Hoja de Trabajo para listado'!$CD$151:$DC$151,0)),0)</f>
        <v>0</v>
      </c>
      <c r="Q791" s="241">
        <f ca="1">+IFERROR(INDEX('Hoja de Trabajo para listado'!$A$155:$Z$1048576,MATCH($A791,'Hoja de Trabajo para listado'!$A$155:$A$1048576,0),MATCH((CUADRO!Q$4&amp;$E791),'Hoja de Trabajo para listado'!$A$151:$Z$151,0)),0)+IFERROR(INDEX('Hoja de Trabajo para listado'!$AB$155:$BA$1048576,MATCH($A791,'Hoja de Trabajo para listado'!$AB$155:$AB$1048576,0),MATCH((CUADRO!Q$4&amp;$E791),'Hoja de Trabajo para listado'!$AB$151:$BA$151,0)),0)+IFERROR(INDEX('Hoja de Trabajo para listado'!$BC$155:$CB$1048576,MATCH($A791,'Hoja de Trabajo para listado'!$BC$155:$BC$1048576,0),MATCH((CUADRO!Q$4&amp;$E791),'Hoja de Trabajo para listado'!$BC$151:$CB$151,0)),0)+IFERROR(INDEX('Hoja de Trabajo para listado'!$DE$153:$DG$274,MATCH($A791,'Hoja de Trabajo para listado'!$DE$153:$DE$1048576,0),MATCH((CUADRO!Q$4&amp;$E791),'Hoja de Trabajo para listado'!$DE$151:$DG$151,0)),0)+IFERROR(INDEX('Hoja de Trabajo para listado'!$CD$155:$DC$1048576,MATCH($A791,'Hoja de Trabajo para listado'!$CD$155:$CD$1048576,0),MATCH((CUADRO!Q$4&amp;$E791),'Hoja de Trabajo para listado'!$CD$151:$DC$151,0)),0)</f>
        <v>0</v>
      </c>
      <c r="R791" s="241">
        <f t="shared" ca="1" si="24"/>
        <v>0</v>
      </c>
      <c r="S791" s="247"/>
      <c r="T791" s="241">
        <f ca="1">+T792</f>
        <v>0</v>
      </c>
      <c r="U791" s="240">
        <f t="shared" si="25"/>
        <v>1</v>
      </c>
    </row>
    <row r="792" spans="1:21" customFormat="1" ht="15" hidden="1" customHeight="1">
      <c r="A792" s="32">
        <v>1413</v>
      </c>
      <c r="B792" s="382"/>
      <c r="C792" s="245" t="str">
        <f>+VLOOKUP(A792,bd_lista!$A$3:$C$592,3,FALSE)</f>
        <v>Gobierno Autónomo Municipal de Totora</v>
      </c>
      <c r="D792" s="384"/>
      <c r="E792" s="242" t="s">
        <v>684</v>
      </c>
      <c r="F792" s="241">
        <f ca="1">+IFERROR(INDEX('Hoja de Trabajo para listado'!$A$155:$Z$1048576,MATCH($A792,'Hoja de Trabajo para listado'!$A$155:$A$1048576,0),MATCH((CUADRO!F$4&amp;$E792),'Hoja de Trabajo para listado'!$A$151:$Z$151,0)),0)+IFERROR(INDEX('Hoja de Trabajo para listado'!$AB$155:$BA$1048576,MATCH($A792,'Hoja de Trabajo para listado'!$AB$155:$AB$1048576,0),MATCH((CUADRO!F$4&amp;$E792),'Hoja de Trabajo para listado'!$AB$151:$BA$151,0)),0)+IFERROR(INDEX('Hoja de Trabajo para listado'!$BC$155:$CB$1048576,MATCH($A792,'Hoja de Trabajo para listado'!$BC$155:$BC$1048576,0),MATCH((CUADRO!F$4&amp;$E792),'Hoja de Trabajo para listado'!$BC$151:$CB$151,0)),0)+IFERROR(INDEX('Hoja de Trabajo para listado'!$DE$153:$DG$274,MATCH($A792,'Hoja de Trabajo para listado'!$DE$153:$DE$1048576,0),MATCH((CUADRO!F$4&amp;$E792),'Hoja de Trabajo para listado'!$DE$151:$DG$151,0)),0)+IFERROR(INDEX('Hoja de Trabajo para listado'!$CD$155:$DC$1048576,MATCH($A792,'Hoja de Trabajo para listado'!$CD$155:$CD$1048576,0),MATCH((CUADRO!F$4&amp;$E792),'Hoja de Trabajo para listado'!$CD$151:$DC$151,0)),0)</f>
        <v>0</v>
      </c>
      <c r="G792" s="241">
        <f ca="1">+IFERROR(INDEX('Hoja de Trabajo para listado'!$A$155:$Z$1048576,MATCH($A792,'Hoja de Trabajo para listado'!$A$155:$A$1048576,0),MATCH((CUADRO!G$4&amp;$E792),'Hoja de Trabajo para listado'!$A$151:$Z$151,0)),0)+IFERROR(INDEX('Hoja de Trabajo para listado'!$AB$155:$BA$1048576,MATCH($A792,'Hoja de Trabajo para listado'!$AB$155:$AB$1048576,0),MATCH((CUADRO!G$4&amp;$E792),'Hoja de Trabajo para listado'!$AB$151:$BA$151,0)),0)+IFERROR(INDEX('Hoja de Trabajo para listado'!$BC$155:$CB$1048576,MATCH($A792,'Hoja de Trabajo para listado'!$BC$155:$BC$1048576,0),MATCH((CUADRO!G$4&amp;$E792),'Hoja de Trabajo para listado'!$BC$151:$CB$151,0)),0)+IFERROR(INDEX('Hoja de Trabajo para listado'!$DE$153:$DG$274,MATCH($A792,'Hoja de Trabajo para listado'!$DE$153:$DE$1048576,0),MATCH((CUADRO!G$4&amp;$E792),'Hoja de Trabajo para listado'!$DE$151:$DG$151,0)),0)+IFERROR(INDEX('Hoja de Trabajo para listado'!$CD$155:$DC$1048576,MATCH($A792,'Hoja de Trabajo para listado'!$CD$155:$CD$1048576,0),MATCH((CUADRO!G$4&amp;$E792),'Hoja de Trabajo para listado'!$CD$151:$DC$151,0)),0)</f>
        <v>0</v>
      </c>
      <c r="H792" s="241">
        <f ca="1">+IFERROR(INDEX('Hoja de Trabajo para listado'!$A$155:$Z$1048576,MATCH($A792,'Hoja de Trabajo para listado'!$A$155:$A$1048576,0),MATCH((CUADRO!H$4&amp;$E792),'Hoja de Trabajo para listado'!$A$151:$Z$151,0)),0)+IFERROR(INDEX('Hoja de Trabajo para listado'!$AB$155:$BA$1048576,MATCH($A792,'Hoja de Trabajo para listado'!$AB$155:$AB$1048576,0),MATCH((CUADRO!H$4&amp;$E792),'Hoja de Trabajo para listado'!$AB$151:$BA$151,0)),0)+IFERROR(INDEX('Hoja de Trabajo para listado'!$BC$155:$CB$1048576,MATCH($A792,'Hoja de Trabajo para listado'!$BC$155:$BC$1048576,0),MATCH((CUADRO!H$4&amp;$E792),'Hoja de Trabajo para listado'!$BC$151:$CB$151,0)),0)+IFERROR(INDEX('Hoja de Trabajo para listado'!$DE$153:$DG$274,MATCH($A792,'Hoja de Trabajo para listado'!$DE$153:$DE$1048576,0),MATCH((CUADRO!H$4&amp;$E792),'Hoja de Trabajo para listado'!$DE$151:$DG$151,0)),0)+IFERROR(INDEX('Hoja de Trabajo para listado'!$CD$155:$DC$1048576,MATCH($A792,'Hoja de Trabajo para listado'!$CD$155:$CD$1048576,0),MATCH((CUADRO!H$4&amp;$E792),'Hoja de Trabajo para listado'!$CD$151:$DC$151,0)),0)</f>
        <v>0</v>
      </c>
      <c r="I792" s="241">
        <f ca="1">+IFERROR(INDEX('Hoja de Trabajo para listado'!$A$155:$Z$1048576,MATCH($A792,'Hoja de Trabajo para listado'!$A$155:$A$1048576,0),MATCH((CUADRO!I$4&amp;$E792),'Hoja de Trabajo para listado'!$A$151:$Z$151,0)),0)+IFERROR(INDEX('Hoja de Trabajo para listado'!$AB$155:$BA$1048576,MATCH($A792,'Hoja de Trabajo para listado'!$AB$155:$AB$1048576,0),MATCH((CUADRO!I$4&amp;$E792),'Hoja de Trabajo para listado'!$AB$151:$BA$151,0)),0)+IFERROR(INDEX('Hoja de Trabajo para listado'!$BC$155:$CB$1048576,MATCH($A792,'Hoja de Trabajo para listado'!$BC$155:$BC$1048576,0),MATCH((CUADRO!I$4&amp;$E792),'Hoja de Trabajo para listado'!$BC$151:$CB$151,0)),0)+IFERROR(INDEX('Hoja de Trabajo para listado'!$DE$153:$DG$274,MATCH($A792,'Hoja de Trabajo para listado'!$DE$153:$DE$1048576,0),MATCH((CUADRO!I$4&amp;$E792),'Hoja de Trabajo para listado'!$DE$151:$DG$151,0)),0)+IFERROR(INDEX('Hoja de Trabajo para listado'!$CD$155:$DC$1048576,MATCH($A792,'Hoja de Trabajo para listado'!$CD$155:$CD$1048576,0),MATCH((CUADRO!I$4&amp;$E792),'Hoja de Trabajo para listado'!$CD$151:$DC$151,0)),0)</f>
        <v>0</v>
      </c>
      <c r="J792" s="241">
        <f ca="1">+IFERROR(INDEX('Hoja de Trabajo para listado'!$A$155:$Z$1048576,MATCH($A792,'Hoja de Trabajo para listado'!$A$155:$A$1048576,0),MATCH((CUADRO!J$4&amp;$E792),'Hoja de Trabajo para listado'!$A$151:$Z$151,0)),0)+IFERROR(INDEX('Hoja de Trabajo para listado'!$AB$155:$BA$1048576,MATCH($A792,'Hoja de Trabajo para listado'!$AB$155:$AB$1048576,0),MATCH((CUADRO!J$4&amp;$E792),'Hoja de Trabajo para listado'!$AB$151:$BA$151,0)),0)+IFERROR(INDEX('Hoja de Trabajo para listado'!$BC$155:$CB$1048576,MATCH($A792,'Hoja de Trabajo para listado'!$BC$155:$BC$1048576,0),MATCH((CUADRO!J$4&amp;$E792),'Hoja de Trabajo para listado'!$BC$151:$CB$151,0)),0)+IFERROR(INDEX('Hoja de Trabajo para listado'!$DE$153:$DG$274,MATCH($A792,'Hoja de Trabajo para listado'!$DE$153:$DE$1048576,0),MATCH((CUADRO!J$4&amp;$E792),'Hoja de Trabajo para listado'!$DE$151:$DG$151,0)),0)+IFERROR(INDEX('Hoja de Trabajo para listado'!$CD$155:$DC$1048576,MATCH($A792,'Hoja de Trabajo para listado'!$CD$155:$CD$1048576,0),MATCH((CUADRO!J$4&amp;$E792),'Hoja de Trabajo para listado'!$CD$151:$DC$151,0)),0)</f>
        <v>0</v>
      </c>
      <c r="K792" s="241">
        <f ca="1">+IFERROR(INDEX('Hoja de Trabajo para listado'!$A$155:$Z$1048576,MATCH($A792,'Hoja de Trabajo para listado'!$A$155:$A$1048576,0),MATCH((CUADRO!K$4&amp;$E792),'Hoja de Trabajo para listado'!$A$151:$Z$151,0)),0)+IFERROR(INDEX('Hoja de Trabajo para listado'!$AB$155:$BA$1048576,MATCH($A792,'Hoja de Trabajo para listado'!$AB$155:$AB$1048576,0),MATCH((CUADRO!K$4&amp;$E792),'Hoja de Trabajo para listado'!$AB$151:$BA$151,0)),0)+IFERROR(INDEX('Hoja de Trabajo para listado'!$BC$155:$CB$1048576,MATCH($A792,'Hoja de Trabajo para listado'!$BC$155:$BC$1048576,0),MATCH((CUADRO!K$4&amp;$E792),'Hoja de Trabajo para listado'!$BC$151:$CB$151,0)),0)+IFERROR(INDEX('Hoja de Trabajo para listado'!$DE$153:$DG$274,MATCH($A792,'Hoja de Trabajo para listado'!$DE$153:$DE$1048576,0),MATCH((CUADRO!K$4&amp;$E792),'Hoja de Trabajo para listado'!$DE$151:$DG$151,0)),0)+IFERROR(INDEX('Hoja de Trabajo para listado'!$CD$155:$DC$1048576,MATCH($A792,'Hoja de Trabajo para listado'!$CD$155:$CD$1048576,0),MATCH((CUADRO!K$4&amp;$E792),'Hoja de Trabajo para listado'!$CD$151:$DC$151,0)),0)</f>
        <v>0</v>
      </c>
      <c r="L792" s="241">
        <f ca="1">+IFERROR(INDEX('Hoja de Trabajo para listado'!$A$155:$Z$1048576,MATCH($A792,'Hoja de Trabajo para listado'!$A$155:$A$1048576,0),MATCH((CUADRO!L$4&amp;$E792),'Hoja de Trabajo para listado'!$A$151:$Z$151,0)),0)+IFERROR(INDEX('Hoja de Trabajo para listado'!$AB$155:$BA$1048576,MATCH($A792,'Hoja de Trabajo para listado'!$AB$155:$AB$1048576,0),MATCH((CUADRO!L$4&amp;$E792),'Hoja de Trabajo para listado'!$AB$151:$BA$151,0)),0)+IFERROR(INDEX('Hoja de Trabajo para listado'!$BC$155:$CB$1048576,MATCH($A792,'Hoja de Trabajo para listado'!$BC$155:$BC$1048576,0),MATCH((CUADRO!L$4&amp;$E792),'Hoja de Trabajo para listado'!$BC$151:$CB$151,0)),0)+IFERROR(INDEX('Hoja de Trabajo para listado'!$DE$153:$DG$274,MATCH($A792,'Hoja de Trabajo para listado'!$DE$153:$DE$1048576,0),MATCH((CUADRO!L$4&amp;$E792),'Hoja de Trabajo para listado'!$DE$151:$DG$151,0)),0)+IFERROR(INDEX('Hoja de Trabajo para listado'!$CD$155:$DC$1048576,MATCH($A792,'Hoja de Trabajo para listado'!$CD$155:$CD$1048576,0),MATCH((CUADRO!L$4&amp;$E792),'Hoja de Trabajo para listado'!$CD$151:$DC$151,0)),0)</f>
        <v>0</v>
      </c>
      <c r="M792" s="241">
        <f ca="1">+IFERROR(INDEX('Hoja de Trabajo para listado'!$A$155:$Z$1048576,MATCH($A792,'Hoja de Trabajo para listado'!$A$155:$A$1048576,0),MATCH((CUADRO!M$4&amp;$E792),'Hoja de Trabajo para listado'!$A$151:$Z$151,0)),0)+IFERROR(INDEX('Hoja de Trabajo para listado'!$AB$155:$BA$1048576,MATCH($A792,'Hoja de Trabajo para listado'!$AB$155:$AB$1048576,0),MATCH((CUADRO!M$4&amp;$E792),'Hoja de Trabajo para listado'!$AB$151:$BA$151,0)),0)+IFERROR(INDEX('Hoja de Trabajo para listado'!$BC$155:$CB$1048576,MATCH($A792,'Hoja de Trabajo para listado'!$BC$155:$BC$1048576,0),MATCH((CUADRO!M$4&amp;$E792),'Hoja de Trabajo para listado'!$BC$151:$CB$151,0)),0)+IFERROR(INDEX('Hoja de Trabajo para listado'!$DE$153:$DG$274,MATCH($A792,'Hoja de Trabajo para listado'!$DE$153:$DE$1048576,0),MATCH((CUADRO!M$4&amp;$E792),'Hoja de Trabajo para listado'!$DE$151:$DG$151,0)),0)+IFERROR(INDEX('Hoja de Trabajo para listado'!$CD$155:$DC$1048576,MATCH($A792,'Hoja de Trabajo para listado'!$CD$155:$CD$1048576,0),MATCH((CUADRO!M$4&amp;$E792),'Hoja de Trabajo para listado'!$CD$151:$DC$151,0)),0)</f>
        <v>0</v>
      </c>
      <c r="N792" s="241">
        <f ca="1">+IFERROR(INDEX('Hoja de Trabajo para listado'!$A$155:$Z$1048576,MATCH($A792,'Hoja de Trabajo para listado'!$A$155:$A$1048576,0),MATCH((CUADRO!N$4&amp;$E792),'Hoja de Trabajo para listado'!$A$151:$Z$151,0)),0)+IFERROR(INDEX('Hoja de Trabajo para listado'!$AB$155:$BA$1048576,MATCH($A792,'Hoja de Trabajo para listado'!$AB$155:$AB$1048576,0),MATCH((CUADRO!N$4&amp;$E792),'Hoja de Trabajo para listado'!$AB$151:$BA$151,0)),0)+IFERROR(INDEX('Hoja de Trabajo para listado'!$BC$155:$CB$1048576,MATCH($A792,'Hoja de Trabajo para listado'!$BC$155:$BC$1048576,0),MATCH((CUADRO!N$4&amp;$E792),'Hoja de Trabajo para listado'!$BC$151:$CB$151,0)),0)+IFERROR(INDEX('Hoja de Trabajo para listado'!$DE$153:$DG$274,MATCH($A792,'Hoja de Trabajo para listado'!$DE$153:$DE$1048576,0),MATCH((CUADRO!N$4&amp;$E792),'Hoja de Trabajo para listado'!$DE$151:$DG$151,0)),0)+IFERROR(INDEX('Hoja de Trabajo para listado'!$CD$155:$DC$1048576,MATCH($A792,'Hoja de Trabajo para listado'!$CD$155:$CD$1048576,0),MATCH((CUADRO!N$4&amp;$E792),'Hoja de Trabajo para listado'!$CD$151:$DC$151,0)),0)</f>
        <v>0</v>
      </c>
      <c r="O792" s="241">
        <f ca="1">+IFERROR(INDEX('Hoja de Trabajo para listado'!$A$155:$Z$1048576,MATCH($A792,'Hoja de Trabajo para listado'!$A$155:$A$1048576,0),MATCH((CUADRO!O$4&amp;$E792),'Hoja de Trabajo para listado'!$A$151:$Z$151,0)),0)+IFERROR(INDEX('Hoja de Trabajo para listado'!$AB$155:$BA$1048576,MATCH($A792,'Hoja de Trabajo para listado'!$AB$155:$AB$1048576,0),MATCH((CUADRO!O$4&amp;$E792),'Hoja de Trabajo para listado'!$AB$151:$BA$151,0)),0)+IFERROR(INDEX('Hoja de Trabajo para listado'!$BC$155:$CB$1048576,MATCH($A792,'Hoja de Trabajo para listado'!$BC$155:$BC$1048576,0),MATCH((CUADRO!O$4&amp;$E792),'Hoja de Trabajo para listado'!$BC$151:$CB$151,0)),0)+IFERROR(INDEX('Hoja de Trabajo para listado'!$DE$153:$DG$274,MATCH($A792,'Hoja de Trabajo para listado'!$DE$153:$DE$1048576,0),MATCH((CUADRO!O$4&amp;$E792),'Hoja de Trabajo para listado'!$DE$151:$DG$151,0)),0)+IFERROR(INDEX('Hoja de Trabajo para listado'!$CD$155:$DC$1048576,MATCH($A792,'Hoja de Trabajo para listado'!$CD$155:$CD$1048576,0),MATCH((CUADRO!O$4&amp;$E792),'Hoja de Trabajo para listado'!$CD$151:$DC$151,0)),0)</f>
        <v>0</v>
      </c>
      <c r="P792" s="241">
        <f ca="1">+IFERROR(INDEX('Hoja de Trabajo para listado'!$A$155:$Z$1048576,MATCH($A792,'Hoja de Trabajo para listado'!$A$155:$A$1048576,0),MATCH((CUADRO!P$4&amp;$E792),'Hoja de Trabajo para listado'!$A$151:$Z$151,0)),0)+IFERROR(INDEX('Hoja de Trabajo para listado'!$AB$155:$BA$1048576,MATCH($A792,'Hoja de Trabajo para listado'!$AB$155:$AB$1048576,0),MATCH((CUADRO!P$4&amp;$E792),'Hoja de Trabajo para listado'!$AB$151:$BA$151,0)),0)+IFERROR(INDEX('Hoja de Trabajo para listado'!$BC$155:$CB$1048576,MATCH($A792,'Hoja de Trabajo para listado'!$BC$155:$BC$1048576,0),MATCH((CUADRO!P$4&amp;$E792),'Hoja de Trabajo para listado'!$BC$151:$CB$151,0)),0)+IFERROR(INDEX('Hoja de Trabajo para listado'!$DE$153:$DG$274,MATCH($A792,'Hoja de Trabajo para listado'!$DE$153:$DE$1048576,0),MATCH((CUADRO!P$4&amp;$E792),'Hoja de Trabajo para listado'!$DE$151:$DG$151,0)),0)+IFERROR(INDEX('Hoja de Trabajo para listado'!$CD$155:$DC$1048576,MATCH($A792,'Hoja de Trabajo para listado'!$CD$155:$CD$1048576,0),MATCH((CUADRO!P$4&amp;$E792),'Hoja de Trabajo para listado'!$CD$151:$DC$151,0)),0)</f>
        <v>0</v>
      </c>
      <c r="Q792" s="241">
        <f ca="1">+IFERROR(INDEX('Hoja de Trabajo para listado'!$A$155:$Z$1048576,MATCH($A792,'Hoja de Trabajo para listado'!$A$155:$A$1048576,0),MATCH((CUADRO!Q$4&amp;$E792),'Hoja de Trabajo para listado'!$A$151:$Z$151,0)),0)+IFERROR(INDEX('Hoja de Trabajo para listado'!$AB$155:$BA$1048576,MATCH($A792,'Hoja de Trabajo para listado'!$AB$155:$AB$1048576,0),MATCH((CUADRO!Q$4&amp;$E792),'Hoja de Trabajo para listado'!$AB$151:$BA$151,0)),0)+IFERROR(INDEX('Hoja de Trabajo para listado'!$BC$155:$CB$1048576,MATCH($A792,'Hoja de Trabajo para listado'!$BC$155:$BC$1048576,0),MATCH((CUADRO!Q$4&amp;$E792),'Hoja de Trabajo para listado'!$BC$151:$CB$151,0)),0)+IFERROR(INDEX('Hoja de Trabajo para listado'!$DE$153:$DG$274,MATCH($A792,'Hoja de Trabajo para listado'!$DE$153:$DE$1048576,0),MATCH((CUADRO!Q$4&amp;$E792),'Hoja de Trabajo para listado'!$DE$151:$DG$151,0)),0)+IFERROR(INDEX('Hoja de Trabajo para listado'!$CD$155:$DC$1048576,MATCH($A792,'Hoja de Trabajo para listado'!$CD$155:$CD$1048576,0),MATCH((CUADRO!Q$4&amp;$E792),'Hoja de Trabajo para listado'!$CD$151:$DC$151,0)),0)</f>
        <v>0</v>
      </c>
      <c r="R792" s="241">
        <f t="shared" ca="1" si="24"/>
        <v>0</v>
      </c>
      <c r="S792" s="247">
        <f ca="1">+R791+R792</f>
        <v>0</v>
      </c>
      <c r="T792" s="241">
        <f ca="1">+S792</f>
        <v>0</v>
      </c>
      <c r="U792" s="240">
        <f t="shared" si="25"/>
        <v>2</v>
      </c>
    </row>
    <row r="793" spans="1:21" customFormat="1" ht="15" hidden="1" customHeight="1">
      <c r="A793" s="32">
        <v>1414</v>
      </c>
      <c r="B793" s="381">
        <f>+A793</f>
        <v>1414</v>
      </c>
      <c r="C793" s="245" t="str">
        <f>+VLOOKUP(A793,bd_lista!$A$3:$C$592,3,FALSE)</f>
        <v>Gobierno Autónomo Municipal de Corque</v>
      </c>
      <c r="D793" s="383" t="str">
        <f>+C793</f>
        <v>Gobierno Autónomo Municipal de Corque</v>
      </c>
      <c r="E793" s="240" t="s">
        <v>683</v>
      </c>
      <c r="F793" s="241">
        <f ca="1">+IFERROR(INDEX('Hoja de Trabajo para listado'!$A$155:$Z$1048576,MATCH($A793,'Hoja de Trabajo para listado'!$A$155:$A$1048576,0),MATCH((CUADRO!F$4&amp;$E793),'Hoja de Trabajo para listado'!$A$151:$Z$151,0)),0)+IFERROR(INDEX('Hoja de Trabajo para listado'!$AB$155:$BA$1048576,MATCH($A793,'Hoja de Trabajo para listado'!$AB$155:$AB$1048576,0),MATCH((CUADRO!F$4&amp;$E793),'Hoja de Trabajo para listado'!$AB$151:$BA$151,0)),0)+IFERROR(INDEX('Hoja de Trabajo para listado'!$BC$155:$CB$1048576,MATCH($A793,'Hoja de Trabajo para listado'!$BC$155:$BC$1048576,0),MATCH((CUADRO!F$4&amp;$E793),'Hoja de Trabajo para listado'!$BC$151:$CB$151,0)),0)+IFERROR(INDEX('Hoja de Trabajo para listado'!$DE$153:$DG$274,MATCH($A793,'Hoja de Trabajo para listado'!$DE$153:$DE$1048576,0),MATCH((CUADRO!F$4&amp;$E793),'Hoja de Trabajo para listado'!$DE$151:$DG$151,0)),0)+IFERROR(INDEX('Hoja de Trabajo para listado'!$CD$155:$DC$1048576,MATCH($A793,'Hoja de Trabajo para listado'!$CD$155:$CD$1048576,0),MATCH((CUADRO!F$4&amp;$E793),'Hoja de Trabajo para listado'!$CD$151:$DC$151,0)),0)</f>
        <v>0</v>
      </c>
      <c r="G793" s="241">
        <f ca="1">+IFERROR(INDEX('Hoja de Trabajo para listado'!$A$155:$Z$1048576,MATCH($A793,'Hoja de Trabajo para listado'!$A$155:$A$1048576,0),MATCH((CUADRO!G$4&amp;$E793),'Hoja de Trabajo para listado'!$A$151:$Z$151,0)),0)+IFERROR(INDEX('Hoja de Trabajo para listado'!$AB$155:$BA$1048576,MATCH($A793,'Hoja de Trabajo para listado'!$AB$155:$AB$1048576,0),MATCH((CUADRO!G$4&amp;$E793),'Hoja de Trabajo para listado'!$AB$151:$BA$151,0)),0)+IFERROR(INDEX('Hoja de Trabajo para listado'!$BC$155:$CB$1048576,MATCH($A793,'Hoja de Trabajo para listado'!$BC$155:$BC$1048576,0),MATCH((CUADRO!G$4&amp;$E793),'Hoja de Trabajo para listado'!$BC$151:$CB$151,0)),0)+IFERROR(INDEX('Hoja de Trabajo para listado'!$DE$153:$DG$274,MATCH($A793,'Hoja de Trabajo para listado'!$DE$153:$DE$1048576,0),MATCH((CUADRO!G$4&amp;$E793),'Hoja de Trabajo para listado'!$DE$151:$DG$151,0)),0)+IFERROR(INDEX('Hoja de Trabajo para listado'!$CD$155:$DC$1048576,MATCH($A793,'Hoja de Trabajo para listado'!$CD$155:$CD$1048576,0),MATCH((CUADRO!G$4&amp;$E793),'Hoja de Trabajo para listado'!$CD$151:$DC$151,0)),0)</f>
        <v>0</v>
      </c>
      <c r="H793" s="241">
        <f ca="1">+IFERROR(INDEX('Hoja de Trabajo para listado'!$A$155:$Z$1048576,MATCH($A793,'Hoja de Trabajo para listado'!$A$155:$A$1048576,0),MATCH((CUADRO!H$4&amp;$E793),'Hoja de Trabajo para listado'!$A$151:$Z$151,0)),0)+IFERROR(INDEX('Hoja de Trabajo para listado'!$AB$155:$BA$1048576,MATCH($A793,'Hoja de Trabajo para listado'!$AB$155:$AB$1048576,0),MATCH((CUADRO!H$4&amp;$E793),'Hoja de Trabajo para listado'!$AB$151:$BA$151,0)),0)+IFERROR(INDEX('Hoja de Trabajo para listado'!$BC$155:$CB$1048576,MATCH($A793,'Hoja de Trabajo para listado'!$BC$155:$BC$1048576,0),MATCH((CUADRO!H$4&amp;$E793),'Hoja de Trabajo para listado'!$BC$151:$CB$151,0)),0)+IFERROR(INDEX('Hoja de Trabajo para listado'!$DE$153:$DG$274,MATCH($A793,'Hoja de Trabajo para listado'!$DE$153:$DE$1048576,0),MATCH((CUADRO!H$4&amp;$E793),'Hoja de Trabajo para listado'!$DE$151:$DG$151,0)),0)+IFERROR(INDEX('Hoja de Trabajo para listado'!$CD$155:$DC$1048576,MATCH($A793,'Hoja de Trabajo para listado'!$CD$155:$CD$1048576,0),MATCH((CUADRO!H$4&amp;$E793),'Hoja de Trabajo para listado'!$CD$151:$DC$151,0)),0)</f>
        <v>0</v>
      </c>
      <c r="I793" s="241">
        <f ca="1">+IFERROR(INDEX('Hoja de Trabajo para listado'!$A$155:$Z$1048576,MATCH($A793,'Hoja de Trabajo para listado'!$A$155:$A$1048576,0),MATCH((CUADRO!I$4&amp;$E793),'Hoja de Trabajo para listado'!$A$151:$Z$151,0)),0)+IFERROR(INDEX('Hoja de Trabajo para listado'!$AB$155:$BA$1048576,MATCH($A793,'Hoja de Trabajo para listado'!$AB$155:$AB$1048576,0),MATCH((CUADRO!I$4&amp;$E793),'Hoja de Trabajo para listado'!$AB$151:$BA$151,0)),0)+IFERROR(INDEX('Hoja de Trabajo para listado'!$BC$155:$CB$1048576,MATCH($A793,'Hoja de Trabajo para listado'!$BC$155:$BC$1048576,0),MATCH((CUADRO!I$4&amp;$E793),'Hoja de Trabajo para listado'!$BC$151:$CB$151,0)),0)+IFERROR(INDEX('Hoja de Trabajo para listado'!$DE$153:$DG$274,MATCH($A793,'Hoja de Trabajo para listado'!$DE$153:$DE$1048576,0),MATCH((CUADRO!I$4&amp;$E793),'Hoja de Trabajo para listado'!$DE$151:$DG$151,0)),0)+IFERROR(INDEX('Hoja de Trabajo para listado'!$CD$155:$DC$1048576,MATCH($A793,'Hoja de Trabajo para listado'!$CD$155:$CD$1048576,0),MATCH((CUADRO!I$4&amp;$E793),'Hoja de Trabajo para listado'!$CD$151:$DC$151,0)),0)</f>
        <v>0</v>
      </c>
      <c r="J793" s="241">
        <f ca="1">+IFERROR(INDEX('Hoja de Trabajo para listado'!$A$155:$Z$1048576,MATCH($A793,'Hoja de Trabajo para listado'!$A$155:$A$1048576,0),MATCH((CUADRO!J$4&amp;$E793),'Hoja de Trabajo para listado'!$A$151:$Z$151,0)),0)+IFERROR(INDEX('Hoja de Trabajo para listado'!$AB$155:$BA$1048576,MATCH($A793,'Hoja de Trabajo para listado'!$AB$155:$AB$1048576,0),MATCH((CUADRO!J$4&amp;$E793),'Hoja de Trabajo para listado'!$AB$151:$BA$151,0)),0)+IFERROR(INDEX('Hoja de Trabajo para listado'!$BC$155:$CB$1048576,MATCH($A793,'Hoja de Trabajo para listado'!$BC$155:$BC$1048576,0),MATCH((CUADRO!J$4&amp;$E793),'Hoja de Trabajo para listado'!$BC$151:$CB$151,0)),0)+IFERROR(INDEX('Hoja de Trabajo para listado'!$DE$153:$DG$274,MATCH($A793,'Hoja de Trabajo para listado'!$DE$153:$DE$1048576,0),MATCH((CUADRO!J$4&amp;$E793),'Hoja de Trabajo para listado'!$DE$151:$DG$151,0)),0)+IFERROR(INDEX('Hoja de Trabajo para listado'!$CD$155:$DC$1048576,MATCH($A793,'Hoja de Trabajo para listado'!$CD$155:$CD$1048576,0),MATCH((CUADRO!J$4&amp;$E793),'Hoja de Trabajo para listado'!$CD$151:$DC$151,0)),0)</f>
        <v>0</v>
      </c>
      <c r="K793" s="241">
        <f ca="1">+IFERROR(INDEX('Hoja de Trabajo para listado'!$A$155:$Z$1048576,MATCH($A793,'Hoja de Trabajo para listado'!$A$155:$A$1048576,0),MATCH((CUADRO!K$4&amp;$E793),'Hoja de Trabajo para listado'!$A$151:$Z$151,0)),0)+IFERROR(INDEX('Hoja de Trabajo para listado'!$AB$155:$BA$1048576,MATCH($A793,'Hoja de Trabajo para listado'!$AB$155:$AB$1048576,0),MATCH((CUADRO!K$4&amp;$E793),'Hoja de Trabajo para listado'!$AB$151:$BA$151,0)),0)+IFERROR(INDEX('Hoja de Trabajo para listado'!$BC$155:$CB$1048576,MATCH($A793,'Hoja de Trabajo para listado'!$BC$155:$BC$1048576,0),MATCH((CUADRO!K$4&amp;$E793),'Hoja de Trabajo para listado'!$BC$151:$CB$151,0)),0)+IFERROR(INDEX('Hoja de Trabajo para listado'!$DE$153:$DG$274,MATCH($A793,'Hoja de Trabajo para listado'!$DE$153:$DE$1048576,0),MATCH((CUADRO!K$4&amp;$E793),'Hoja de Trabajo para listado'!$DE$151:$DG$151,0)),0)+IFERROR(INDEX('Hoja de Trabajo para listado'!$CD$155:$DC$1048576,MATCH($A793,'Hoja de Trabajo para listado'!$CD$155:$CD$1048576,0),MATCH((CUADRO!K$4&amp;$E793),'Hoja de Trabajo para listado'!$CD$151:$DC$151,0)),0)</f>
        <v>0</v>
      </c>
      <c r="L793" s="241">
        <f ca="1">+IFERROR(INDEX('Hoja de Trabajo para listado'!$A$155:$Z$1048576,MATCH($A793,'Hoja de Trabajo para listado'!$A$155:$A$1048576,0),MATCH((CUADRO!L$4&amp;$E793),'Hoja de Trabajo para listado'!$A$151:$Z$151,0)),0)+IFERROR(INDEX('Hoja de Trabajo para listado'!$AB$155:$BA$1048576,MATCH($A793,'Hoja de Trabajo para listado'!$AB$155:$AB$1048576,0),MATCH((CUADRO!L$4&amp;$E793),'Hoja de Trabajo para listado'!$AB$151:$BA$151,0)),0)+IFERROR(INDEX('Hoja de Trabajo para listado'!$BC$155:$CB$1048576,MATCH($A793,'Hoja de Trabajo para listado'!$BC$155:$BC$1048576,0),MATCH((CUADRO!L$4&amp;$E793),'Hoja de Trabajo para listado'!$BC$151:$CB$151,0)),0)+IFERROR(INDEX('Hoja de Trabajo para listado'!$DE$153:$DG$274,MATCH($A793,'Hoja de Trabajo para listado'!$DE$153:$DE$1048576,0),MATCH((CUADRO!L$4&amp;$E793),'Hoja de Trabajo para listado'!$DE$151:$DG$151,0)),0)+IFERROR(INDEX('Hoja de Trabajo para listado'!$CD$155:$DC$1048576,MATCH($A793,'Hoja de Trabajo para listado'!$CD$155:$CD$1048576,0),MATCH((CUADRO!L$4&amp;$E793),'Hoja de Trabajo para listado'!$CD$151:$DC$151,0)),0)</f>
        <v>0</v>
      </c>
      <c r="M793" s="241">
        <f ca="1">+IFERROR(INDEX('Hoja de Trabajo para listado'!$A$155:$Z$1048576,MATCH($A793,'Hoja de Trabajo para listado'!$A$155:$A$1048576,0),MATCH((CUADRO!M$4&amp;$E793),'Hoja de Trabajo para listado'!$A$151:$Z$151,0)),0)+IFERROR(INDEX('Hoja de Trabajo para listado'!$AB$155:$BA$1048576,MATCH($A793,'Hoja de Trabajo para listado'!$AB$155:$AB$1048576,0),MATCH((CUADRO!M$4&amp;$E793),'Hoja de Trabajo para listado'!$AB$151:$BA$151,0)),0)+IFERROR(INDEX('Hoja de Trabajo para listado'!$BC$155:$CB$1048576,MATCH($A793,'Hoja de Trabajo para listado'!$BC$155:$BC$1048576,0),MATCH((CUADRO!M$4&amp;$E793),'Hoja de Trabajo para listado'!$BC$151:$CB$151,0)),0)+IFERROR(INDEX('Hoja de Trabajo para listado'!$DE$153:$DG$274,MATCH($A793,'Hoja de Trabajo para listado'!$DE$153:$DE$1048576,0),MATCH((CUADRO!M$4&amp;$E793),'Hoja de Trabajo para listado'!$DE$151:$DG$151,0)),0)+IFERROR(INDEX('Hoja de Trabajo para listado'!$CD$155:$DC$1048576,MATCH($A793,'Hoja de Trabajo para listado'!$CD$155:$CD$1048576,0),MATCH((CUADRO!M$4&amp;$E793),'Hoja de Trabajo para listado'!$CD$151:$DC$151,0)),0)</f>
        <v>0</v>
      </c>
      <c r="N793" s="241">
        <f ca="1">+IFERROR(INDEX('Hoja de Trabajo para listado'!$A$155:$Z$1048576,MATCH($A793,'Hoja de Trabajo para listado'!$A$155:$A$1048576,0),MATCH((CUADRO!N$4&amp;$E793),'Hoja de Trabajo para listado'!$A$151:$Z$151,0)),0)+IFERROR(INDEX('Hoja de Trabajo para listado'!$AB$155:$BA$1048576,MATCH($A793,'Hoja de Trabajo para listado'!$AB$155:$AB$1048576,0),MATCH((CUADRO!N$4&amp;$E793),'Hoja de Trabajo para listado'!$AB$151:$BA$151,0)),0)+IFERROR(INDEX('Hoja de Trabajo para listado'!$BC$155:$CB$1048576,MATCH($A793,'Hoja de Trabajo para listado'!$BC$155:$BC$1048576,0),MATCH((CUADRO!N$4&amp;$E793),'Hoja de Trabajo para listado'!$BC$151:$CB$151,0)),0)+IFERROR(INDEX('Hoja de Trabajo para listado'!$DE$153:$DG$274,MATCH($A793,'Hoja de Trabajo para listado'!$DE$153:$DE$1048576,0),MATCH((CUADRO!N$4&amp;$E793),'Hoja de Trabajo para listado'!$DE$151:$DG$151,0)),0)+IFERROR(INDEX('Hoja de Trabajo para listado'!$CD$155:$DC$1048576,MATCH($A793,'Hoja de Trabajo para listado'!$CD$155:$CD$1048576,0),MATCH((CUADRO!N$4&amp;$E793),'Hoja de Trabajo para listado'!$CD$151:$DC$151,0)),0)</f>
        <v>0</v>
      </c>
      <c r="O793" s="241">
        <f ca="1">+IFERROR(INDEX('Hoja de Trabajo para listado'!$A$155:$Z$1048576,MATCH($A793,'Hoja de Trabajo para listado'!$A$155:$A$1048576,0),MATCH((CUADRO!O$4&amp;$E793),'Hoja de Trabajo para listado'!$A$151:$Z$151,0)),0)+IFERROR(INDEX('Hoja de Trabajo para listado'!$AB$155:$BA$1048576,MATCH($A793,'Hoja de Trabajo para listado'!$AB$155:$AB$1048576,0),MATCH((CUADRO!O$4&amp;$E793),'Hoja de Trabajo para listado'!$AB$151:$BA$151,0)),0)+IFERROR(INDEX('Hoja de Trabajo para listado'!$BC$155:$CB$1048576,MATCH($A793,'Hoja de Trabajo para listado'!$BC$155:$BC$1048576,0),MATCH((CUADRO!O$4&amp;$E793),'Hoja de Trabajo para listado'!$BC$151:$CB$151,0)),0)+IFERROR(INDEX('Hoja de Trabajo para listado'!$DE$153:$DG$274,MATCH($A793,'Hoja de Trabajo para listado'!$DE$153:$DE$1048576,0),MATCH((CUADRO!O$4&amp;$E793),'Hoja de Trabajo para listado'!$DE$151:$DG$151,0)),0)+IFERROR(INDEX('Hoja de Trabajo para listado'!$CD$155:$DC$1048576,MATCH($A793,'Hoja de Trabajo para listado'!$CD$155:$CD$1048576,0),MATCH((CUADRO!O$4&amp;$E793),'Hoja de Trabajo para listado'!$CD$151:$DC$151,0)),0)</f>
        <v>0</v>
      </c>
      <c r="P793" s="241">
        <f ca="1">+IFERROR(INDEX('Hoja de Trabajo para listado'!$A$155:$Z$1048576,MATCH($A793,'Hoja de Trabajo para listado'!$A$155:$A$1048576,0),MATCH((CUADRO!P$4&amp;$E793),'Hoja de Trabajo para listado'!$A$151:$Z$151,0)),0)+IFERROR(INDEX('Hoja de Trabajo para listado'!$AB$155:$BA$1048576,MATCH($A793,'Hoja de Trabajo para listado'!$AB$155:$AB$1048576,0),MATCH((CUADRO!P$4&amp;$E793),'Hoja de Trabajo para listado'!$AB$151:$BA$151,0)),0)+IFERROR(INDEX('Hoja de Trabajo para listado'!$BC$155:$CB$1048576,MATCH($A793,'Hoja de Trabajo para listado'!$BC$155:$BC$1048576,0),MATCH((CUADRO!P$4&amp;$E793),'Hoja de Trabajo para listado'!$BC$151:$CB$151,0)),0)+IFERROR(INDEX('Hoja de Trabajo para listado'!$DE$153:$DG$274,MATCH($A793,'Hoja de Trabajo para listado'!$DE$153:$DE$1048576,0),MATCH((CUADRO!P$4&amp;$E793),'Hoja de Trabajo para listado'!$DE$151:$DG$151,0)),0)+IFERROR(INDEX('Hoja de Trabajo para listado'!$CD$155:$DC$1048576,MATCH($A793,'Hoja de Trabajo para listado'!$CD$155:$CD$1048576,0),MATCH((CUADRO!P$4&amp;$E793),'Hoja de Trabajo para listado'!$CD$151:$DC$151,0)),0)</f>
        <v>0</v>
      </c>
      <c r="Q793" s="241">
        <f ca="1">+IFERROR(INDEX('Hoja de Trabajo para listado'!$A$155:$Z$1048576,MATCH($A793,'Hoja de Trabajo para listado'!$A$155:$A$1048576,0),MATCH((CUADRO!Q$4&amp;$E793),'Hoja de Trabajo para listado'!$A$151:$Z$151,0)),0)+IFERROR(INDEX('Hoja de Trabajo para listado'!$AB$155:$BA$1048576,MATCH($A793,'Hoja de Trabajo para listado'!$AB$155:$AB$1048576,0),MATCH((CUADRO!Q$4&amp;$E793),'Hoja de Trabajo para listado'!$AB$151:$BA$151,0)),0)+IFERROR(INDEX('Hoja de Trabajo para listado'!$BC$155:$CB$1048576,MATCH($A793,'Hoja de Trabajo para listado'!$BC$155:$BC$1048576,0),MATCH((CUADRO!Q$4&amp;$E793),'Hoja de Trabajo para listado'!$BC$151:$CB$151,0)),0)+IFERROR(INDEX('Hoja de Trabajo para listado'!$DE$153:$DG$274,MATCH($A793,'Hoja de Trabajo para listado'!$DE$153:$DE$1048576,0),MATCH((CUADRO!Q$4&amp;$E793),'Hoja de Trabajo para listado'!$DE$151:$DG$151,0)),0)+IFERROR(INDEX('Hoja de Trabajo para listado'!$CD$155:$DC$1048576,MATCH($A793,'Hoja de Trabajo para listado'!$CD$155:$CD$1048576,0),MATCH((CUADRO!Q$4&amp;$E793),'Hoja de Trabajo para listado'!$CD$151:$DC$151,0)),0)</f>
        <v>0</v>
      </c>
      <c r="R793" s="241">
        <f t="shared" ca="1" si="24"/>
        <v>0</v>
      </c>
      <c r="S793" s="247"/>
      <c r="T793" s="241">
        <f ca="1">+T794</f>
        <v>0</v>
      </c>
      <c r="U793" s="240">
        <f t="shared" si="25"/>
        <v>1</v>
      </c>
    </row>
    <row r="794" spans="1:21" customFormat="1" ht="15" hidden="1" customHeight="1">
      <c r="A794" s="32">
        <v>1414</v>
      </c>
      <c r="B794" s="382"/>
      <c r="C794" s="245" t="str">
        <f>+VLOOKUP(A794,bd_lista!$A$3:$C$592,3,FALSE)</f>
        <v>Gobierno Autónomo Municipal de Corque</v>
      </c>
      <c r="D794" s="384"/>
      <c r="E794" s="242" t="s">
        <v>684</v>
      </c>
      <c r="F794" s="241">
        <f ca="1">+IFERROR(INDEX('Hoja de Trabajo para listado'!$A$155:$Z$1048576,MATCH($A794,'Hoja de Trabajo para listado'!$A$155:$A$1048576,0),MATCH((CUADRO!F$4&amp;$E794),'Hoja de Trabajo para listado'!$A$151:$Z$151,0)),0)+IFERROR(INDEX('Hoja de Trabajo para listado'!$AB$155:$BA$1048576,MATCH($A794,'Hoja de Trabajo para listado'!$AB$155:$AB$1048576,0),MATCH((CUADRO!F$4&amp;$E794),'Hoja de Trabajo para listado'!$AB$151:$BA$151,0)),0)+IFERROR(INDEX('Hoja de Trabajo para listado'!$BC$155:$CB$1048576,MATCH($A794,'Hoja de Trabajo para listado'!$BC$155:$BC$1048576,0),MATCH((CUADRO!F$4&amp;$E794),'Hoja de Trabajo para listado'!$BC$151:$CB$151,0)),0)+IFERROR(INDEX('Hoja de Trabajo para listado'!$DE$153:$DG$274,MATCH($A794,'Hoja de Trabajo para listado'!$DE$153:$DE$1048576,0),MATCH((CUADRO!F$4&amp;$E794),'Hoja de Trabajo para listado'!$DE$151:$DG$151,0)),0)+IFERROR(INDEX('Hoja de Trabajo para listado'!$CD$155:$DC$1048576,MATCH($A794,'Hoja de Trabajo para listado'!$CD$155:$CD$1048576,0),MATCH((CUADRO!F$4&amp;$E794),'Hoja de Trabajo para listado'!$CD$151:$DC$151,0)),0)</f>
        <v>0</v>
      </c>
      <c r="G794" s="241">
        <f ca="1">+IFERROR(INDEX('Hoja de Trabajo para listado'!$A$155:$Z$1048576,MATCH($A794,'Hoja de Trabajo para listado'!$A$155:$A$1048576,0),MATCH((CUADRO!G$4&amp;$E794),'Hoja de Trabajo para listado'!$A$151:$Z$151,0)),0)+IFERROR(INDEX('Hoja de Trabajo para listado'!$AB$155:$BA$1048576,MATCH($A794,'Hoja de Trabajo para listado'!$AB$155:$AB$1048576,0),MATCH((CUADRO!G$4&amp;$E794),'Hoja de Trabajo para listado'!$AB$151:$BA$151,0)),0)+IFERROR(INDEX('Hoja de Trabajo para listado'!$BC$155:$CB$1048576,MATCH($A794,'Hoja de Trabajo para listado'!$BC$155:$BC$1048576,0),MATCH((CUADRO!G$4&amp;$E794),'Hoja de Trabajo para listado'!$BC$151:$CB$151,0)),0)+IFERROR(INDEX('Hoja de Trabajo para listado'!$DE$153:$DG$274,MATCH($A794,'Hoja de Trabajo para listado'!$DE$153:$DE$1048576,0),MATCH((CUADRO!G$4&amp;$E794),'Hoja de Trabajo para listado'!$DE$151:$DG$151,0)),0)+IFERROR(INDEX('Hoja de Trabajo para listado'!$CD$155:$DC$1048576,MATCH($A794,'Hoja de Trabajo para listado'!$CD$155:$CD$1048576,0),MATCH((CUADRO!G$4&amp;$E794),'Hoja de Trabajo para listado'!$CD$151:$DC$151,0)),0)</f>
        <v>0</v>
      </c>
      <c r="H794" s="241">
        <f ca="1">+IFERROR(INDEX('Hoja de Trabajo para listado'!$A$155:$Z$1048576,MATCH($A794,'Hoja de Trabajo para listado'!$A$155:$A$1048576,0),MATCH((CUADRO!H$4&amp;$E794),'Hoja de Trabajo para listado'!$A$151:$Z$151,0)),0)+IFERROR(INDEX('Hoja de Trabajo para listado'!$AB$155:$BA$1048576,MATCH($A794,'Hoja de Trabajo para listado'!$AB$155:$AB$1048576,0),MATCH((CUADRO!H$4&amp;$E794),'Hoja de Trabajo para listado'!$AB$151:$BA$151,0)),0)+IFERROR(INDEX('Hoja de Trabajo para listado'!$BC$155:$CB$1048576,MATCH($A794,'Hoja de Trabajo para listado'!$BC$155:$BC$1048576,0),MATCH((CUADRO!H$4&amp;$E794),'Hoja de Trabajo para listado'!$BC$151:$CB$151,0)),0)+IFERROR(INDEX('Hoja de Trabajo para listado'!$DE$153:$DG$274,MATCH($A794,'Hoja de Trabajo para listado'!$DE$153:$DE$1048576,0),MATCH((CUADRO!H$4&amp;$E794),'Hoja de Trabajo para listado'!$DE$151:$DG$151,0)),0)+IFERROR(INDEX('Hoja de Trabajo para listado'!$CD$155:$DC$1048576,MATCH($A794,'Hoja de Trabajo para listado'!$CD$155:$CD$1048576,0),MATCH((CUADRO!H$4&amp;$E794),'Hoja de Trabajo para listado'!$CD$151:$DC$151,0)),0)</f>
        <v>0</v>
      </c>
      <c r="I794" s="241">
        <f ca="1">+IFERROR(INDEX('Hoja de Trabajo para listado'!$A$155:$Z$1048576,MATCH($A794,'Hoja de Trabajo para listado'!$A$155:$A$1048576,0),MATCH((CUADRO!I$4&amp;$E794),'Hoja de Trabajo para listado'!$A$151:$Z$151,0)),0)+IFERROR(INDEX('Hoja de Trabajo para listado'!$AB$155:$BA$1048576,MATCH($A794,'Hoja de Trabajo para listado'!$AB$155:$AB$1048576,0),MATCH((CUADRO!I$4&amp;$E794),'Hoja de Trabajo para listado'!$AB$151:$BA$151,0)),0)+IFERROR(INDEX('Hoja de Trabajo para listado'!$BC$155:$CB$1048576,MATCH($A794,'Hoja de Trabajo para listado'!$BC$155:$BC$1048576,0),MATCH((CUADRO!I$4&amp;$E794),'Hoja de Trabajo para listado'!$BC$151:$CB$151,0)),0)+IFERROR(INDEX('Hoja de Trabajo para listado'!$DE$153:$DG$274,MATCH($A794,'Hoja de Trabajo para listado'!$DE$153:$DE$1048576,0),MATCH((CUADRO!I$4&amp;$E794),'Hoja de Trabajo para listado'!$DE$151:$DG$151,0)),0)+IFERROR(INDEX('Hoja de Trabajo para listado'!$CD$155:$DC$1048576,MATCH($A794,'Hoja de Trabajo para listado'!$CD$155:$CD$1048576,0),MATCH((CUADRO!I$4&amp;$E794),'Hoja de Trabajo para listado'!$CD$151:$DC$151,0)),0)</f>
        <v>0</v>
      </c>
      <c r="J794" s="241">
        <f ca="1">+IFERROR(INDEX('Hoja de Trabajo para listado'!$A$155:$Z$1048576,MATCH($A794,'Hoja de Trabajo para listado'!$A$155:$A$1048576,0),MATCH((CUADRO!J$4&amp;$E794),'Hoja de Trabajo para listado'!$A$151:$Z$151,0)),0)+IFERROR(INDEX('Hoja de Trabajo para listado'!$AB$155:$BA$1048576,MATCH($A794,'Hoja de Trabajo para listado'!$AB$155:$AB$1048576,0),MATCH((CUADRO!J$4&amp;$E794),'Hoja de Trabajo para listado'!$AB$151:$BA$151,0)),0)+IFERROR(INDEX('Hoja de Trabajo para listado'!$BC$155:$CB$1048576,MATCH($A794,'Hoja de Trabajo para listado'!$BC$155:$BC$1048576,0),MATCH((CUADRO!J$4&amp;$E794),'Hoja de Trabajo para listado'!$BC$151:$CB$151,0)),0)+IFERROR(INDEX('Hoja de Trabajo para listado'!$DE$153:$DG$274,MATCH($A794,'Hoja de Trabajo para listado'!$DE$153:$DE$1048576,0),MATCH((CUADRO!J$4&amp;$E794),'Hoja de Trabajo para listado'!$DE$151:$DG$151,0)),0)+IFERROR(INDEX('Hoja de Trabajo para listado'!$CD$155:$DC$1048576,MATCH($A794,'Hoja de Trabajo para listado'!$CD$155:$CD$1048576,0),MATCH((CUADRO!J$4&amp;$E794),'Hoja de Trabajo para listado'!$CD$151:$DC$151,0)),0)</f>
        <v>0</v>
      </c>
      <c r="K794" s="241">
        <f ca="1">+IFERROR(INDEX('Hoja de Trabajo para listado'!$A$155:$Z$1048576,MATCH($A794,'Hoja de Trabajo para listado'!$A$155:$A$1048576,0),MATCH((CUADRO!K$4&amp;$E794),'Hoja de Trabajo para listado'!$A$151:$Z$151,0)),0)+IFERROR(INDEX('Hoja de Trabajo para listado'!$AB$155:$BA$1048576,MATCH($A794,'Hoja de Trabajo para listado'!$AB$155:$AB$1048576,0),MATCH((CUADRO!K$4&amp;$E794),'Hoja de Trabajo para listado'!$AB$151:$BA$151,0)),0)+IFERROR(INDEX('Hoja de Trabajo para listado'!$BC$155:$CB$1048576,MATCH($A794,'Hoja de Trabajo para listado'!$BC$155:$BC$1048576,0),MATCH((CUADRO!K$4&amp;$E794),'Hoja de Trabajo para listado'!$BC$151:$CB$151,0)),0)+IFERROR(INDEX('Hoja de Trabajo para listado'!$DE$153:$DG$274,MATCH($A794,'Hoja de Trabajo para listado'!$DE$153:$DE$1048576,0),MATCH((CUADRO!K$4&amp;$E794),'Hoja de Trabajo para listado'!$DE$151:$DG$151,0)),0)+IFERROR(INDEX('Hoja de Trabajo para listado'!$CD$155:$DC$1048576,MATCH($A794,'Hoja de Trabajo para listado'!$CD$155:$CD$1048576,0),MATCH((CUADRO!K$4&amp;$E794),'Hoja de Trabajo para listado'!$CD$151:$DC$151,0)),0)</f>
        <v>0</v>
      </c>
      <c r="L794" s="241">
        <f ca="1">+IFERROR(INDEX('Hoja de Trabajo para listado'!$A$155:$Z$1048576,MATCH($A794,'Hoja de Trabajo para listado'!$A$155:$A$1048576,0),MATCH((CUADRO!L$4&amp;$E794),'Hoja de Trabajo para listado'!$A$151:$Z$151,0)),0)+IFERROR(INDEX('Hoja de Trabajo para listado'!$AB$155:$BA$1048576,MATCH($A794,'Hoja de Trabajo para listado'!$AB$155:$AB$1048576,0),MATCH((CUADRO!L$4&amp;$E794),'Hoja de Trabajo para listado'!$AB$151:$BA$151,0)),0)+IFERROR(INDEX('Hoja de Trabajo para listado'!$BC$155:$CB$1048576,MATCH($A794,'Hoja de Trabajo para listado'!$BC$155:$BC$1048576,0),MATCH((CUADRO!L$4&amp;$E794),'Hoja de Trabajo para listado'!$BC$151:$CB$151,0)),0)+IFERROR(INDEX('Hoja de Trabajo para listado'!$DE$153:$DG$274,MATCH($A794,'Hoja de Trabajo para listado'!$DE$153:$DE$1048576,0),MATCH((CUADRO!L$4&amp;$E794),'Hoja de Trabajo para listado'!$DE$151:$DG$151,0)),0)+IFERROR(INDEX('Hoja de Trabajo para listado'!$CD$155:$DC$1048576,MATCH($A794,'Hoja de Trabajo para listado'!$CD$155:$CD$1048576,0),MATCH((CUADRO!L$4&amp;$E794),'Hoja de Trabajo para listado'!$CD$151:$DC$151,0)),0)</f>
        <v>0</v>
      </c>
      <c r="M794" s="241">
        <f ca="1">+IFERROR(INDEX('Hoja de Trabajo para listado'!$A$155:$Z$1048576,MATCH($A794,'Hoja de Trabajo para listado'!$A$155:$A$1048576,0),MATCH((CUADRO!M$4&amp;$E794),'Hoja de Trabajo para listado'!$A$151:$Z$151,0)),0)+IFERROR(INDEX('Hoja de Trabajo para listado'!$AB$155:$BA$1048576,MATCH($A794,'Hoja de Trabajo para listado'!$AB$155:$AB$1048576,0),MATCH((CUADRO!M$4&amp;$E794),'Hoja de Trabajo para listado'!$AB$151:$BA$151,0)),0)+IFERROR(INDEX('Hoja de Trabajo para listado'!$BC$155:$CB$1048576,MATCH($A794,'Hoja de Trabajo para listado'!$BC$155:$BC$1048576,0),MATCH((CUADRO!M$4&amp;$E794),'Hoja de Trabajo para listado'!$BC$151:$CB$151,0)),0)+IFERROR(INDEX('Hoja de Trabajo para listado'!$DE$153:$DG$274,MATCH($A794,'Hoja de Trabajo para listado'!$DE$153:$DE$1048576,0),MATCH((CUADRO!M$4&amp;$E794),'Hoja de Trabajo para listado'!$DE$151:$DG$151,0)),0)+IFERROR(INDEX('Hoja de Trabajo para listado'!$CD$155:$DC$1048576,MATCH($A794,'Hoja de Trabajo para listado'!$CD$155:$CD$1048576,0),MATCH((CUADRO!M$4&amp;$E794),'Hoja de Trabajo para listado'!$CD$151:$DC$151,0)),0)</f>
        <v>0</v>
      </c>
      <c r="N794" s="241">
        <f ca="1">+IFERROR(INDEX('Hoja de Trabajo para listado'!$A$155:$Z$1048576,MATCH($A794,'Hoja de Trabajo para listado'!$A$155:$A$1048576,0),MATCH((CUADRO!N$4&amp;$E794),'Hoja de Trabajo para listado'!$A$151:$Z$151,0)),0)+IFERROR(INDEX('Hoja de Trabajo para listado'!$AB$155:$BA$1048576,MATCH($A794,'Hoja de Trabajo para listado'!$AB$155:$AB$1048576,0),MATCH((CUADRO!N$4&amp;$E794),'Hoja de Trabajo para listado'!$AB$151:$BA$151,0)),0)+IFERROR(INDEX('Hoja de Trabajo para listado'!$BC$155:$CB$1048576,MATCH($A794,'Hoja de Trabajo para listado'!$BC$155:$BC$1048576,0),MATCH((CUADRO!N$4&amp;$E794),'Hoja de Trabajo para listado'!$BC$151:$CB$151,0)),0)+IFERROR(INDEX('Hoja de Trabajo para listado'!$DE$153:$DG$274,MATCH($A794,'Hoja de Trabajo para listado'!$DE$153:$DE$1048576,0),MATCH((CUADRO!N$4&amp;$E794),'Hoja de Trabajo para listado'!$DE$151:$DG$151,0)),0)+IFERROR(INDEX('Hoja de Trabajo para listado'!$CD$155:$DC$1048576,MATCH($A794,'Hoja de Trabajo para listado'!$CD$155:$CD$1048576,0),MATCH((CUADRO!N$4&amp;$E794),'Hoja de Trabajo para listado'!$CD$151:$DC$151,0)),0)</f>
        <v>0</v>
      </c>
      <c r="O794" s="241">
        <f ca="1">+IFERROR(INDEX('Hoja de Trabajo para listado'!$A$155:$Z$1048576,MATCH($A794,'Hoja de Trabajo para listado'!$A$155:$A$1048576,0),MATCH((CUADRO!O$4&amp;$E794),'Hoja de Trabajo para listado'!$A$151:$Z$151,0)),0)+IFERROR(INDEX('Hoja de Trabajo para listado'!$AB$155:$BA$1048576,MATCH($A794,'Hoja de Trabajo para listado'!$AB$155:$AB$1048576,0),MATCH((CUADRO!O$4&amp;$E794),'Hoja de Trabajo para listado'!$AB$151:$BA$151,0)),0)+IFERROR(INDEX('Hoja de Trabajo para listado'!$BC$155:$CB$1048576,MATCH($A794,'Hoja de Trabajo para listado'!$BC$155:$BC$1048576,0),MATCH((CUADRO!O$4&amp;$E794),'Hoja de Trabajo para listado'!$BC$151:$CB$151,0)),0)+IFERROR(INDEX('Hoja de Trabajo para listado'!$DE$153:$DG$274,MATCH($A794,'Hoja de Trabajo para listado'!$DE$153:$DE$1048576,0),MATCH((CUADRO!O$4&amp;$E794),'Hoja de Trabajo para listado'!$DE$151:$DG$151,0)),0)+IFERROR(INDEX('Hoja de Trabajo para listado'!$CD$155:$DC$1048576,MATCH($A794,'Hoja de Trabajo para listado'!$CD$155:$CD$1048576,0),MATCH((CUADRO!O$4&amp;$E794),'Hoja de Trabajo para listado'!$CD$151:$DC$151,0)),0)</f>
        <v>0</v>
      </c>
      <c r="P794" s="241">
        <f ca="1">+IFERROR(INDEX('Hoja de Trabajo para listado'!$A$155:$Z$1048576,MATCH($A794,'Hoja de Trabajo para listado'!$A$155:$A$1048576,0),MATCH((CUADRO!P$4&amp;$E794),'Hoja de Trabajo para listado'!$A$151:$Z$151,0)),0)+IFERROR(INDEX('Hoja de Trabajo para listado'!$AB$155:$BA$1048576,MATCH($A794,'Hoja de Trabajo para listado'!$AB$155:$AB$1048576,0),MATCH((CUADRO!P$4&amp;$E794),'Hoja de Trabajo para listado'!$AB$151:$BA$151,0)),0)+IFERROR(INDEX('Hoja de Trabajo para listado'!$BC$155:$CB$1048576,MATCH($A794,'Hoja de Trabajo para listado'!$BC$155:$BC$1048576,0),MATCH((CUADRO!P$4&amp;$E794),'Hoja de Trabajo para listado'!$BC$151:$CB$151,0)),0)+IFERROR(INDEX('Hoja de Trabajo para listado'!$DE$153:$DG$274,MATCH($A794,'Hoja de Trabajo para listado'!$DE$153:$DE$1048576,0),MATCH((CUADRO!P$4&amp;$E794),'Hoja de Trabajo para listado'!$DE$151:$DG$151,0)),0)+IFERROR(INDEX('Hoja de Trabajo para listado'!$CD$155:$DC$1048576,MATCH($A794,'Hoja de Trabajo para listado'!$CD$155:$CD$1048576,0),MATCH((CUADRO!P$4&amp;$E794),'Hoja de Trabajo para listado'!$CD$151:$DC$151,0)),0)</f>
        <v>0</v>
      </c>
      <c r="Q794" s="241">
        <f ca="1">+IFERROR(INDEX('Hoja de Trabajo para listado'!$A$155:$Z$1048576,MATCH($A794,'Hoja de Trabajo para listado'!$A$155:$A$1048576,0),MATCH((CUADRO!Q$4&amp;$E794),'Hoja de Trabajo para listado'!$A$151:$Z$151,0)),0)+IFERROR(INDEX('Hoja de Trabajo para listado'!$AB$155:$BA$1048576,MATCH($A794,'Hoja de Trabajo para listado'!$AB$155:$AB$1048576,0),MATCH((CUADRO!Q$4&amp;$E794),'Hoja de Trabajo para listado'!$AB$151:$BA$151,0)),0)+IFERROR(INDEX('Hoja de Trabajo para listado'!$BC$155:$CB$1048576,MATCH($A794,'Hoja de Trabajo para listado'!$BC$155:$BC$1048576,0),MATCH((CUADRO!Q$4&amp;$E794),'Hoja de Trabajo para listado'!$BC$151:$CB$151,0)),0)+IFERROR(INDEX('Hoja de Trabajo para listado'!$DE$153:$DG$274,MATCH($A794,'Hoja de Trabajo para listado'!$DE$153:$DE$1048576,0),MATCH((CUADRO!Q$4&amp;$E794),'Hoja de Trabajo para listado'!$DE$151:$DG$151,0)),0)+IFERROR(INDEX('Hoja de Trabajo para listado'!$CD$155:$DC$1048576,MATCH($A794,'Hoja de Trabajo para listado'!$CD$155:$CD$1048576,0),MATCH((CUADRO!Q$4&amp;$E794),'Hoja de Trabajo para listado'!$CD$151:$DC$151,0)),0)</f>
        <v>0</v>
      </c>
      <c r="R794" s="241">
        <f t="shared" ca="1" si="24"/>
        <v>0</v>
      </c>
      <c r="S794" s="247">
        <f ca="1">+R793+R794</f>
        <v>0</v>
      </c>
      <c r="T794" s="241">
        <f ca="1">+S794</f>
        <v>0</v>
      </c>
      <c r="U794" s="240">
        <f t="shared" si="25"/>
        <v>2</v>
      </c>
    </row>
    <row r="795" spans="1:21" customFormat="1" ht="15" hidden="1" customHeight="1">
      <c r="A795" s="32">
        <v>1415</v>
      </c>
      <c r="B795" s="381">
        <f>+A795</f>
        <v>1415</v>
      </c>
      <c r="C795" s="245" t="str">
        <f>+VLOOKUP(A795,bd_lista!$A$3:$C$592,3,FALSE)</f>
        <v>Gobierno Autónomo Municipal de Choquecota</v>
      </c>
      <c r="D795" s="383" t="str">
        <f>+C795</f>
        <v>Gobierno Autónomo Municipal de Choquecota</v>
      </c>
      <c r="E795" s="240" t="s">
        <v>683</v>
      </c>
      <c r="F795" s="241">
        <f ca="1">+IFERROR(INDEX('Hoja de Trabajo para listado'!$A$155:$Z$1048576,MATCH($A795,'Hoja de Trabajo para listado'!$A$155:$A$1048576,0),MATCH((CUADRO!F$4&amp;$E795),'Hoja de Trabajo para listado'!$A$151:$Z$151,0)),0)+IFERROR(INDEX('Hoja de Trabajo para listado'!$AB$155:$BA$1048576,MATCH($A795,'Hoja de Trabajo para listado'!$AB$155:$AB$1048576,0),MATCH((CUADRO!F$4&amp;$E795),'Hoja de Trabajo para listado'!$AB$151:$BA$151,0)),0)+IFERROR(INDEX('Hoja de Trabajo para listado'!$BC$155:$CB$1048576,MATCH($A795,'Hoja de Trabajo para listado'!$BC$155:$BC$1048576,0),MATCH((CUADRO!F$4&amp;$E795),'Hoja de Trabajo para listado'!$BC$151:$CB$151,0)),0)+IFERROR(INDEX('Hoja de Trabajo para listado'!$DE$153:$DG$274,MATCH($A795,'Hoja de Trabajo para listado'!$DE$153:$DE$1048576,0),MATCH((CUADRO!F$4&amp;$E795),'Hoja de Trabajo para listado'!$DE$151:$DG$151,0)),0)+IFERROR(INDEX('Hoja de Trabajo para listado'!$CD$155:$DC$1048576,MATCH($A795,'Hoja de Trabajo para listado'!$CD$155:$CD$1048576,0),MATCH((CUADRO!F$4&amp;$E795),'Hoja de Trabajo para listado'!$CD$151:$DC$151,0)),0)</f>
        <v>0</v>
      </c>
      <c r="G795" s="241">
        <f ca="1">+IFERROR(INDEX('Hoja de Trabajo para listado'!$A$155:$Z$1048576,MATCH($A795,'Hoja de Trabajo para listado'!$A$155:$A$1048576,0),MATCH((CUADRO!G$4&amp;$E795),'Hoja de Trabajo para listado'!$A$151:$Z$151,0)),0)+IFERROR(INDEX('Hoja de Trabajo para listado'!$AB$155:$BA$1048576,MATCH($A795,'Hoja de Trabajo para listado'!$AB$155:$AB$1048576,0),MATCH((CUADRO!G$4&amp;$E795),'Hoja de Trabajo para listado'!$AB$151:$BA$151,0)),0)+IFERROR(INDEX('Hoja de Trabajo para listado'!$BC$155:$CB$1048576,MATCH($A795,'Hoja de Trabajo para listado'!$BC$155:$BC$1048576,0),MATCH((CUADRO!G$4&amp;$E795),'Hoja de Trabajo para listado'!$BC$151:$CB$151,0)),0)+IFERROR(INDEX('Hoja de Trabajo para listado'!$DE$153:$DG$274,MATCH($A795,'Hoja de Trabajo para listado'!$DE$153:$DE$1048576,0),MATCH((CUADRO!G$4&amp;$E795),'Hoja de Trabajo para listado'!$DE$151:$DG$151,0)),0)+IFERROR(INDEX('Hoja de Trabajo para listado'!$CD$155:$DC$1048576,MATCH($A795,'Hoja de Trabajo para listado'!$CD$155:$CD$1048576,0),MATCH((CUADRO!G$4&amp;$E795),'Hoja de Trabajo para listado'!$CD$151:$DC$151,0)),0)</f>
        <v>0</v>
      </c>
      <c r="H795" s="241">
        <f ca="1">+IFERROR(INDEX('Hoja de Trabajo para listado'!$A$155:$Z$1048576,MATCH($A795,'Hoja de Trabajo para listado'!$A$155:$A$1048576,0),MATCH((CUADRO!H$4&amp;$E795),'Hoja de Trabajo para listado'!$A$151:$Z$151,0)),0)+IFERROR(INDEX('Hoja de Trabajo para listado'!$AB$155:$BA$1048576,MATCH($A795,'Hoja de Trabajo para listado'!$AB$155:$AB$1048576,0),MATCH((CUADRO!H$4&amp;$E795),'Hoja de Trabajo para listado'!$AB$151:$BA$151,0)),0)+IFERROR(INDEX('Hoja de Trabajo para listado'!$BC$155:$CB$1048576,MATCH($A795,'Hoja de Trabajo para listado'!$BC$155:$BC$1048576,0),MATCH((CUADRO!H$4&amp;$E795),'Hoja de Trabajo para listado'!$BC$151:$CB$151,0)),0)+IFERROR(INDEX('Hoja de Trabajo para listado'!$DE$153:$DG$274,MATCH($A795,'Hoja de Trabajo para listado'!$DE$153:$DE$1048576,0),MATCH((CUADRO!H$4&amp;$E795),'Hoja de Trabajo para listado'!$DE$151:$DG$151,0)),0)+IFERROR(INDEX('Hoja de Trabajo para listado'!$CD$155:$DC$1048576,MATCH($A795,'Hoja de Trabajo para listado'!$CD$155:$CD$1048576,0),MATCH((CUADRO!H$4&amp;$E795),'Hoja de Trabajo para listado'!$CD$151:$DC$151,0)),0)</f>
        <v>0</v>
      </c>
      <c r="I795" s="241">
        <f ca="1">+IFERROR(INDEX('Hoja de Trabajo para listado'!$A$155:$Z$1048576,MATCH($A795,'Hoja de Trabajo para listado'!$A$155:$A$1048576,0),MATCH((CUADRO!I$4&amp;$E795),'Hoja de Trabajo para listado'!$A$151:$Z$151,0)),0)+IFERROR(INDEX('Hoja de Trabajo para listado'!$AB$155:$BA$1048576,MATCH($A795,'Hoja de Trabajo para listado'!$AB$155:$AB$1048576,0),MATCH((CUADRO!I$4&amp;$E795),'Hoja de Trabajo para listado'!$AB$151:$BA$151,0)),0)+IFERROR(INDEX('Hoja de Trabajo para listado'!$BC$155:$CB$1048576,MATCH($A795,'Hoja de Trabajo para listado'!$BC$155:$BC$1048576,0),MATCH((CUADRO!I$4&amp;$E795),'Hoja de Trabajo para listado'!$BC$151:$CB$151,0)),0)+IFERROR(INDEX('Hoja de Trabajo para listado'!$DE$153:$DG$274,MATCH($A795,'Hoja de Trabajo para listado'!$DE$153:$DE$1048576,0),MATCH((CUADRO!I$4&amp;$E795),'Hoja de Trabajo para listado'!$DE$151:$DG$151,0)),0)+IFERROR(INDEX('Hoja de Trabajo para listado'!$CD$155:$DC$1048576,MATCH($A795,'Hoja de Trabajo para listado'!$CD$155:$CD$1048576,0),MATCH((CUADRO!I$4&amp;$E795),'Hoja de Trabajo para listado'!$CD$151:$DC$151,0)),0)</f>
        <v>0</v>
      </c>
      <c r="J795" s="241">
        <f ca="1">+IFERROR(INDEX('Hoja de Trabajo para listado'!$A$155:$Z$1048576,MATCH($A795,'Hoja de Trabajo para listado'!$A$155:$A$1048576,0),MATCH((CUADRO!J$4&amp;$E795),'Hoja de Trabajo para listado'!$A$151:$Z$151,0)),0)+IFERROR(INDEX('Hoja de Trabajo para listado'!$AB$155:$BA$1048576,MATCH($A795,'Hoja de Trabajo para listado'!$AB$155:$AB$1048576,0),MATCH((CUADRO!J$4&amp;$E795),'Hoja de Trabajo para listado'!$AB$151:$BA$151,0)),0)+IFERROR(INDEX('Hoja de Trabajo para listado'!$BC$155:$CB$1048576,MATCH($A795,'Hoja de Trabajo para listado'!$BC$155:$BC$1048576,0),MATCH((CUADRO!J$4&amp;$E795),'Hoja de Trabajo para listado'!$BC$151:$CB$151,0)),0)+IFERROR(INDEX('Hoja de Trabajo para listado'!$DE$153:$DG$274,MATCH($A795,'Hoja de Trabajo para listado'!$DE$153:$DE$1048576,0),MATCH((CUADRO!J$4&amp;$E795),'Hoja de Trabajo para listado'!$DE$151:$DG$151,0)),0)+IFERROR(INDEX('Hoja de Trabajo para listado'!$CD$155:$DC$1048576,MATCH($A795,'Hoja de Trabajo para listado'!$CD$155:$CD$1048576,0),MATCH((CUADRO!J$4&amp;$E795),'Hoja de Trabajo para listado'!$CD$151:$DC$151,0)),0)</f>
        <v>0</v>
      </c>
      <c r="K795" s="241">
        <f ca="1">+IFERROR(INDEX('Hoja de Trabajo para listado'!$A$155:$Z$1048576,MATCH($A795,'Hoja de Trabajo para listado'!$A$155:$A$1048576,0),MATCH((CUADRO!K$4&amp;$E795),'Hoja de Trabajo para listado'!$A$151:$Z$151,0)),0)+IFERROR(INDEX('Hoja de Trabajo para listado'!$AB$155:$BA$1048576,MATCH($A795,'Hoja de Trabajo para listado'!$AB$155:$AB$1048576,0),MATCH((CUADRO!K$4&amp;$E795),'Hoja de Trabajo para listado'!$AB$151:$BA$151,0)),0)+IFERROR(INDEX('Hoja de Trabajo para listado'!$BC$155:$CB$1048576,MATCH($A795,'Hoja de Trabajo para listado'!$BC$155:$BC$1048576,0),MATCH((CUADRO!K$4&amp;$E795),'Hoja de Trabajo para listado'!$BC$151:$CB$151,0)),0)+IFERROR(INDEX('Hoja de Trabajo para listado'!$DE$153:$DG$274,MATCH($A795,'Hoja de Trabajo para listado'!$DE$153:$DE$1048576,0),MATCH((CUADRO!K$4&amp;$E795),'Hoja de Trabajo para listado'!$DE$151:$DG$151,0)),0)+IFERROR(INDEX('Hoja de Trabajo para listado'!$CD$155:$DC$1048576,MATCH($A795,'Hoja de Trabajo para listado'!$CD$155:$CD$1048576,0),MATCH((CUADRO!K$4&amp;$E795),'Hoja de Trabajo para listado'!$CD$151:$DC$151,0)),0)</f>
        <v>0</v>
      </c>
      <c r="L795" s="241">
        <f ca="1">+IFERROR(INDEX('Hoja de Trabajo para listado'!$A$155:$Z$1048576,MATCH($A795,'Hoja de Trabajo para listado'!$A$155:$A$1048576,0),MATCH((CUADRO!L$4&amp;$E795),'Hoja de Trabajo para listado'!$A$151:$Z$151,0)),0)+IFERROR(INDEX('Hoja de Trabajo para listado'!$AB$155:$BA$1048576,MATCH($A795,'Hoja de Trabajo para listado'!$AB$155:$AB$1048576,0),MATCH((CUADRO!L$4&amp;$E795),'Hoja de Trabajo para listado'!$AB$151:$BA$151,0)),0)+IFERROR(INDEX('Hoja de Trabajo para listado'!$BC$155:$CB$1048576,MATCH($A795,'Hoja de Trabajo para listado'!$BC$155:$BC$1048576,0),MATCH((CUADRO!L$4&amp;$E795),'Hoja de Trabajo para listado'!$BC$151:$CB$151,0)),0)+IFERROR(INDEX('Hoja de Trabajo para listado'!$DE$153:$DG$274,MATCH($A795,'Hoja de Trabajo para listado'!$DE$153:$DE$1048576,0),MATCH((CUADRO!L$4&amp;$E795),'Hoja de Trabajo para listado'!$DE$151:$DG$151,0)),0)+IFERROR(INDEX('Hoja de Trabajo para listado'!$CD$155:$DC$1048576,MATCH($A795,'Hoja de Trabajo para listado'!$CD$155:$CD$1048576,0),MATCH((CUADRO!L$4&amp;$E795),'Hoja de Trabajo para listado'!$CD$151:$DC$151,0)),0)</f>
        <v>0</v>
      </c>
      <c r="M795" s="241">
        <f ca="1">+IFERROR(INDEX('Hoja de Trabajo para listado'!$A$155:$Z$1048576,MATCH($A795,'Hoja de Trabajo para listado'!$A$155:$A$1048576,0),MATCH((CUADRO!M$4&amp;$E795),'Hoja de Trabajo para listado'!$A$151:$Z$151,0)),0)+IFERROR(INDEX('Hoja de Trabajo para listado'!$AB$155:$BA$1048576,MATCH($A795,'Hoja de Trabajo para listado'!$AB$155:$AB$1048576,0),MATCH((CUADRO!M$4&amp;$E795),'Hoja de Trabajo para listado'!$AB$151:$BA$151,0)),0)+IFERROR(INDEX('Hoja de Trabajo para listado'!$BC$155:$CB$1048576,MATCH($A795,'Hoja de Trabajo para listado'!$BC$155:$BC$1048576,0),MATCH((CUADRO!M$4&amp;$E795),'Hoja de Trabajo para listado'!$BC$151:$CB$151,0)),0)+IFERROR(INDEX('Hoja de Trabajo para listado'!$DE$153:$DG$274,MATCH($A795,'Hoja de Trabajo para listado'!$DE$153:$DE$1048576,0),MATCH((CUADRO!M$4&amp;$E795),'Hoja de Trabajo para listado'!$DE$151:$DG$151,0)),0)+IFERROR(INDEX('Hoja de Trabajo para listado'!$CD$155:$DC$1048576,MATCH($A795,'Hoja de Trabajo para listado'!$CD$155:$CD$1048576,0),MATCH((CUADRO!M$4&amp;$E795),'Hoja de Trabajo para listado'!$CD$151:$DC$151,0)),0)</f>
        <v>0</v>
      </c>
      <c r="N795" s="241">
        <f ca="1">+IFERROR(INDEX('Hoja de Trabajo para listado'!$A$155:$Z$1048576,MATCH($A795,'Hoja de Trabajo para listado'!$A$155:$A$1048576,0),MATCH((CUADRO!N$4&amp;$E795),'Hoja de Trabajo para listado'!$A$151:$Z$151,0)),0)+IFERROR(INDEX('Hoja de Trabajo para listado'!$AB$155:$BA$1048576,MATCH($A795,'Hoja de Trabajo para listado'!$AB$155:$AB$1048576,0),MATCH((CUADRO!N$4&amp;$E795),'Hoja de Trabajo para listado'!$AB$151:$BA$151,0)),0)+IFERROR(INDEX('Hoja de Trabajo para listado'!$BC$155:$CB$1048576,MATCH($A795,'Hoja de Trabajo para listado'!$BC$155:$BC$1048576,0),MATCH((CUADRO!N$4&amp;$E795),'Hoja de Trabajo para listado'!$BC$151:$CB$151,0)),0)+IFERROR(INDEX('Hoja de Trabajo para listado'!$DE$153:$DG$274,MATCH($A795,'Hoja de Trabajo para listado'!$DE$153:$DE$1048576,0),MATCH((CUADRO!N$4&amp;$E795),'Hoja de Trabajo para listado'!$DE$151:$DG$151,0)),0)+IFERROR(INDEX('Hoja de Trabajo para listado'!$CD$155:$DC$1048576,MATCH($A795,'Hoja de Trabajo para listado'!$CD$155:$CD$1048576,0),MATCH((CUADRO!N$4&amp;$E795),'Hoja de Trabajo para listado'!$CD$151:$DC$151,0)),0)</f>
        <v>0</v>
      </c>
      <c r="O795" s="241">
        <f ca="1">+IFERROR(INDEX('Hoja de Trabajo para listado'!$A$155:$Z$1048576,MATCH($A795,'Hoja de Trabajo para listado'!$A$155:$A$1048576,0),MATCH((CUADRO!O$4&amp;$E795),'Hoja de Trabajo para listado'!$A$151:$Z$151,0)),0)+IFERROR(INDEX('Hoja de Trabajo para listado'!$AB$155:$BA$1048576,MATCH($A795,'Hoja de Trabajo para listado'!$AB$155:$AB$1048576,0),MATCH((CUADRO!O$4&amp;$E795),'Hoja de Trabajo para listado'!$AB$151:$BA$151,0)),0)+IFERROR(INDEX('Hoja de Trabajo para listado'!$BC$155:$CB$1048576,MATCH($A795,'Hoja de Trabajo para listado'!$BC$155:$BC$1048576,0),MATCH((CUADRO!O$4&amp;$E795),'Hoja de Trabajo para listado'!$BC$151:$CB$151,0)),0)+IFERROR(INDEX('Hoja de Trabajo para listado'!$DE$153:$DG$274,MATCH($A795,'Hoja de Trabajo para listado'!$DE$153:$DE$1048576,0),MATCH((CUADRO!O$4&amp;$E795),'Hoja de Trabajo para listado'!$DE$151:$DG$151,0)),0)+IFERROR(INDEX('Hoja de Trabajo para listado'!$CD$155:$DC$1048576,MATCH($A795,'Hoja de Trabajo para listado'!$CD$155:$CD$1048576,0),MATCH((CUADRO!O$4&amp;$E795),'Hoja de Trabajo para listado'!$CD$151:$DC$151,0)),0)</f>
        <v>0</v>
      </c>
      <c r="P795" s="241">
        <f ca="1">+IFERROR(INDEX('Hoja de Trabajo para listado'!$A$155:$Z$1048576,MATCH($A795,'Hoja de Trabajo para listado'!$A$155:$A$1048576,0),MATCH((CUADRO!P$4&amp;$E795),'Hoja de Trabajo para listado'!$A$151:$Z$151,0)),0)+IFERROR(INDEX('Hoja de Trabajo para listado'!$AB$155:$BA$1048576,MATCH($A795,'Hoja de Trabajo para listado'!$AB$155:$AB$1048576,0),MATCH((CUADRO!P$4&amp;$E795),'Hoja de Trabajo para listado'!$AB$151:$BA$151,0)),0)+IFERROR(INDEX('Hoja de Trabajo para listado'!$BC$155:$CB$1048576,MATCH($A795,'Hoja de Trabajo para listado'!$BC$155:$BC$1048576,0),MATCH((CUADRO!P$4&amp;$E795),'Hoja de Trabajo para listado'!$BC$151:$CB$151,0)),0)+IFERROR(INDEX('Hoja de Trabajo para listado'!$DE$153:$DG$274,MATCH($A795,'Hoja de Trabajo para listado'!$DE$153:$DE$1048576,0),MATCH((CUADRO!P$4&amp;$E795),'Hoja de Trabajo para listado'!$DE$151:$DG$151,0)),0)+IFERROR(INDEX('Hoja de Trabajo para listado'!$CD$155:$DC$1048576,MATCH($A795,'Hoja de Trabajo para listado'!$CD$155:$CD$1048576,0),MATCH((CUADRO!P$4&amp;$E795),'Hoja de Trabajo para listado'!$CD$151:$DC$151,0)),0)</f>
        <v>0</v>
      </c>
      <c r="Q795" s="241">
        <f ca="1">+IFERROR(INDEX('Hoja de Trabajo para listado'!$A$155:$Z$1048576,MATCH($A795,'Hoja de Trabajo para listado'!$A$155:$A$1048576,0),MATCH((CUADRO!Q$4&amp;$E795),'Hoja de Trabajo para listado'!$A$151:$Z$151,0)),0)+IFERROR(INDEX('Hoja de Trabajo para listado'!$AB$155:$BA$1048576,MATCH($A795,'Hoja de Trabajo para listado'!$AB$155:$AB$1048576,0),MATCH((CUADRO!Q$4&amp;$E795),'Hoja de Trabajo para listado'!$AB$151:$BA$151,0)),0)+IFERROR(INDEX('Hoja de Trabajo para listado'!$BC$155:$CB$1048576,MATCH($A795,'Hoja de Trabajo para listado'!$BC$155:$BC$1048576,0),MATCH((CUADRO!Q$4&amp;$E795),'Hoja de Trabajo para listado'!$BC$151:$CB$151,0)),0)+IFERROR(INDEX('Hoja de Trabajo para listado'!$DE$153:$DG$274,MATCH($A795,'Hoja de Trabajo para listado'!$DE$153:$DE$1048576,0),MATCH((CUADRO!Q$4&amp;$E795),'Hoja de Trabajo para listado'!$DE$151:$DG$151,0)),0)+IFERROR(INDEX('Hoja de Trabajo para listado'!$CD$155:$DC$1048576,MATCH($A795,'Hoja de Trabajo para listado'!$CD$155:$CD$1048576,0),MATCH((CUADRO!Q$4&amp;$E795),'Hoja de Trabajo para listado'!$CD$151:$DC$151,0)),0)</f>
        <v>0</v>
      </c>
      <c r="R795" s="241">
        <f t="shared" ca="1" si="24"/>
        <v>0</v>
      </c>
      <c r="S795" s="247"/>
      <c r="T795" s="241">
        <f ca="1">+T796</f>
        <v>0</v>
      </c>
      <c r="U795" s="240">
        <f t="shared" si="25"/>
        <v>1</v>
      </c>
    </row>
    <row r="796" spans="1:21" customFormat="1" ht="15" hidden="1" customHeight="1">
      <c r="A796" s="32">
        <v>1415</v>
      </c>
      <c r="B796" s="382"/>
      <c r="C796" s="245" t="str">
        <f>+VLOOKUP(A796,bd_lista!$A$3:$C$592,3,FALSE)</f>
        <v>Gobierno Autónomo Municipal de Choquecota</v>
      </c>
      <c r="D796" s="384"/>
      <c r="E796" s="242" t="s">
        <v>684</v>
      </c>
      <c r="F796" s="241">
        <f ca="1">+IFERROR(INDEX('Hoja de Trabajo para listado'!$A$155:$Z$1048576,MATCH($A796,'Hoja de Trabajo para listado'!$A$155:$A$1048576,0),MATCH((CUADRO!F$4&amp;$E796),'Hoja de Trabajo para listado'!$A$151:$Z$151,0)),0)+IFERROR(INDEX('Hoja de Trabajo para listado'!$AB$155:$BA$1048576,MATCH($A796,'Hoja de Trabajo para listado'!$AB$155:$AB$1048576,0),MATCH((CUADRO!F$4&amp;$E796),'Hoja de Trabajo para listado'!$AB$151:$BA$151,0)),0)+IFERROR(INDEX('Hoja de Trabajo para listado'!$BC$155:$CB$1048576,MATCH($A796,'Hoja de Trabajo para listado'!$BC$155:$BC$1048576,0),MATCH((CUADRO!F$4&amp;$E796),'Hoja de Trabajo para listado'!$BC$151:$CB$151,0)),0)+IFERROR(INDEX('Hoja de Trabajo para listado'!$DE$153:$DG$274,MATCH($A796,'Hoja de Trabajo para listado'!$DE$153:$DE$1048576,0),MATCH((CUADRO!F$4&amp;$E796),'Hoja de Trabajo para listado'!$DE$151:$DG$151,0)),0)+IFERROR(INDEX('Hoja de Trabajo para listado'!$CD$155:$DC$1048576,MATCH($A796,'Hoja de Trabajo para listado'!$CD$155:$CD$1048576,0),MATCH((CUADRO!F$4&amp;$E796),'Hoja de Trabajo para listado'!$CD$151:$DC$151,0)),0)</f>
        <v>0</v>
      </c>
      <c r="G796" s="241">
        <f ca="1">+IFERROR(INDEX('Hoja de Trabajo para listado'!$A$155:$Z$1048576,MATCH($A796,'Hoja de Trabajo para listado'!$A$155:$A$1048576,0),MATCH((CUADRO!G$4&amp;$E796),'Hoja de Trabajo para listado'!$A$151:$Z$151,0)),0)+IFERROR(INDEX('Hoja de Trabajo para listado'!$AB$155:$BA$1048576,MATCH($A796,'Hoja de Trabajo para listado'!$AB$155:$AB$1048576,0),MATCH((CUADRO!G$4&amp;$E796),'Hoja de Trabajo para listado'!$AB$151:$BA$151,0)),0)+IFERROR(INDEX('Hoja de Trabajo para listado'!$BC$155:$CB$1048576,MATCH($A796,'Hoja de Trabajo para listado'!$BC$155:$BC$1048576,0),MATCH((CUADRO!G$4&amp;$E796),'Hoja de Trabajo para listado'!$BC$151:$CB$151,0)),0)+IFERROR(INDEX('Hoja de Trabajo para listado'!$DE$153:$DG$274,MATCH($A796,'Hoja de Trabajo para listado'!$DE$153:$DE$1048576,0),MATCH((CUADRO!G$4&amp;$E796),'Hoja de Trabajo para listado'!$DE$151:$DG$151,0)),0)+IFERROR(INDEX('Hoja de Trabajo para listado'!$CD$155:$DC$1048576,MATCH($A796,'Hoja de Trabajo para listado'!$CD$155:$CD$1048576,0),MATCH((CUADRO!G$4&amp;$E796),'Hoja de Trabajo para listado'!$CD$151:$DC$151,0)),0)</f>
        <v>0</v>
      </c>
      <c r="H796" s="241">
        <f ca="1">+IFERROR(INDEX('Hoja de Trabajo para listado'!$A$155:$Z$1048576,MATCH($A796,'Hoja de Trabajo para listado'!$A$155:$A$1048576,0),MATCH((CUADRO!H$4&amp;$E796),'Hoja de Trabajo para listado'!$A$151:$Z$151,0)),0)+IFERROR(INDEX('Hoja de Trabajo para listado'!$AB$155:$BA$1048576,MATCH($A796,'Hoja de Trabajo para listado'!$AB$155:$AB$1048576,0),MATCH((CUADRO!H$4&amp;$E796),'Hoja de Trabajo para listado'!$AB$151:$BA$151,0)),0)+IFERROR(INDEX('Hoja de Trabajo para listado'!$BC$155:$CB$1048576,MATCH($A796,'Hoja de Trabajo para listado'!$BC$155:$BC$1048576,0),MATCH((CUADRO!H$4&amp;$E796),'Hoja de Trabajo para listado'!$BC$151:$CB$151,0)),0)+IFERROR(INDEX('Hoja de Trabajo para listado'!$DE$153:$DG$274,MATCH($A796,'Hoja de Trabajo para listado'!$DE$153:$DE$1048576,0),MATCH((CUADRO!H$4&amp;$E796),'Hoja de Trabajo para listado'!$DE$151:$DG$151,0)),0)+IFERROR(INDEX('Hoja de Trabajo para listado'!$CD$155:$DC$1048576,MATCH($A796,'Hoja de Trabajo para listado'!$CD$155:$CD$1048576,0),MATCH((CUADRO!H$4&amp;$E796),'Hoja de Trabajo para listado'!$CD$151:$DC$151,0)),0)</f>
        <v>0</v>
      </c>
      <c r="I796" s="241">
        <f ca="1">+IFERROR(INDEX('Hoja de Trabajo para listado'!$A$155:$Z$1048576,MATCH($A796,'Hoja de Trabajo para listado'!$A$155:$A$1048576,0),MATCH((CUADRO!I$4&amp;$E796),'Hoja de Trabajo para listado'!$A$151:$Z$151,0)),0)+IFERROR(INDEX('Hoja de Trabajo para listado'!$AB$155:$BA$1048576,MATCH($A796,'Hoja de Trabajo para listado'!$AB$155:$AB$1048576,0),MATCH((CUADRO!I$4&amp;$E796),'Hoja de Trabajo para listado'!$AB$151:$BA$151,0)),0)+IFERROR(INDEX('Hoja de Trabajo para listado'!$BC$155:$CB$1048576,MATCH($A796,'Hoja de Trabajo para listado'!$BC$155:$BC$1048576,0),MATCH((CUADRO!I$4&amp;$E796),'Hoja de Trabajo para listado'!$BC$151:$CB$151,0)),0)+IFERROR(INDEX('Hoja de Trabajo para listado'!$DE$153:$DG$274,MATCH($A796,'Hoja de Trabajo para listado'!$DE$153:$DE$1048576,0),MATCH((CUADRO!I$4&amp;$E796),'Hoja de Trabajo para listado'!$DE$151:$DG$151,0)),0)+IFERROR(INDEX('Hoja de Trabajo para listado'!$CD$155:$DC$1048576,MATCH($A796,'Hoja de Trabajo para listado'!$CD$155:$CD$1048576,0),MATCH((CUADRO!I$4&amp;$E796),'Hoja de Trabajo para listado'!$CD$151:$DC$151,0)),0)</f>
        <v>0</v>
      </c>
      <c r="J796" s="241">
        <f ca="1">+IFERROR(INDEX('Hoja de Trabajo para listado'!$A$155:$Z$1048576,MATCH($A796,'Hoja de Trabajo para listado'!$A$155:$A$1048576,0),MATCH((CUADRO!J$4&amp;$E796),'Hoja de Trabajo para listado'!$A$151:$Z$151,0)),0)+IFERROR(INDEX('Hoja de Trabajo para listado'!$AB$155:$BA$1048576,MATCH($A796,'Hoja de Trabajo para listado'!$AB$155:$AB$1048576,0),MATCH((CUADRO!J$4&amp;$E796),'Hoja de Trabajo para listado'!$AB$151:$BA$151,0)),0)+IFERROR(INDEX('Hoja de Trabajo para listado'!$BC$155:$CB$1048576,MATCH($A796,'Hoja de Trabajo para listado'!$BC$155:$BC$1048576,0),MATCH((CUADRO!J$4&amp;$E796),'Hoja de Trabajo para listado'!$BC$151:$CB$151,0)),0)+IFERROR(INDEX('Hoja de Trabajo para listado'!$DE$153:$DG$274,MATCH($A796,'Hoja de Trabajo para listado'!$DE$153:$DE$1048576,0),MATCH((CUADRO!J$4&amp;$E796),'Hoja de Trabajo para listado'!$DE$151:$DG$151,0)),0)+IFERROR(INDEX('Hoja de Trabajo para listado'!$CD$155:$DC$1048576,MATCH($A796,'Hoja de Trabajo para listado'!$CD$155:$CD$1048576,0),MATCH((CUADRO!J$4&amp;$E796),'Hoja de Trabajo para listado'!$CD$151:$DC$151,0)),0)</f>
        <v>0</v>
      </c>
      <c r="K796" s="241">
        <f ca="1">+IFERROR(INDEX('Hoja de Trabajo para listado'!$A$155:$Z$1048576,MATCH($A796,'Hoja de Trabajo para listado'!$A$155:$A$1048576,0),MATCH((CUADRO!K$4&amp;$E796),'Hoja de Trabajo para listado'!$A$151:$Z$151,0)),0)+IFERROR(INDEX('Hoja de Trabajo para listado'!$AB$155:$BA$1048576,MATCH($A796,'Hoja de Trabajo para listado'!$AB$155:$AB$1048576,0),MATCH((CUADRO!K$4&amp;$E796),'Hoja de Trabajo para listado'!$AB$151:$BA$151,0)),0)+IFERROR(INDEX('Hoja de Trabajo para listado'!$BC$155:$CB$1048576,MATCH($A796,'Hoja de Trabajo para listado'!$BC$155:$BC$1048576,0),MATCH((CUADRO!K$4&amp;$E796),'Hoja de Trabajo para listado'!$BC$151:$CB$151,0)),0)+IFERROR(INDEX('Hoja de Trabajo para listado'!$DE$153:$DG$274,MATCH($A796,'Hoja de Trabajo para listado'!$DE$153:$DE$1048576,0),MATCH((CUADRO!K$4&amp;$E796),'Hoja de Trabajo para listado'!$DE$151:$DG$151,0)),0)+IFERROR(INDEX('Hoja de Trabajo para listado'!$CD$155:$DC$1048576,MATCH($A796,'Hoja de Trabajo para listado'!$CD$155:$CD$1048576,0),MATCH((CUADRO!K$4&amp;$E796),'Hoja de Trabajo para listado'!$CD$151:$DC$151,0)),0)</f>
        <v>0</v>
      </c>
      <c r="L796" s="241">
        <f ca="1">+IFERROR(INDEX('Hoja de Trabajo para listado'!$A$155:$Z$1048576,MATCH($A796,'Hoja de Trabajo para listado'!$A$155:$A$1048576,0),MATCH((CUADRO!L$4&amp;$E796),'Hoja de Trabajo para listado'!$A$151:$Z$151,0)),0)+IFERROR(INDEX('Hoja de Trabajo para listado'!$AB$155:$BA$1048576,MATCH($A796,'Hoja de Trabajo para listado'!$AB$155:$AB$1048576,0),MATCH((CUADRO!L$4&amp;$E796),'Hoja de Trabajo para listado'!$AB$151:$BA$151,0)),0)+IFERROR(INDEX('Hoja de Trabajo para listado'!$BC$155:$CB$1048576,MATCH($A796,'Hoja de Trabajo para listado'!$BC$155:$BC$1048576,0),MATCH((CUADRO!L$4&amp;$E796),'Hoja de Trabajo para listado'!$BC$151:$CB$151,0)),0)+IFERROR(INDEX('Hoja de Trabajo para listado'!$DE$153:$DG$274,MATCH($A796,'Hoja de Trabajo para listado'!$DE$153:$DE$1048576,0),MATCH((CUADRO!L$4&amp;$E796),'Hoja de Trabajo para listado'!$DE$151:$DG$151,0)),0)+IFERROR(INDEX('Hoja de Trabajo para listado'!$CD$155:$DC$1048576,MATCH($A796,'Hoja de Trabajo para listado'!$CD$155:$CD$1048576,0),MATCH((CUADRO!L$4&amp;$E796),'Hoja de Trabajo para listado'!$CD$151:$DC$151,0)),0)</f>
        <v>0</v>
      </c>
      <c r="M796" s="241">
        <f ca="1">+IFERROR(INDEX('Hoja de Trabajo para listado'!$A$155:$Z$1048576,MATCH($A796,'Hoja de Trabajo para listado'!$A$155:$A$1048576,0),MATCH((CUADRO!M$4&amp;$E796),'Hoja de Trabajo para listado'!$A$151:$Z$151,0)),0)+IFERROR(INDEX('Hoja de Trabajo para listado'!$AB$155:$BA$1048576,MATCH($A796,'Hoja de Trabajo para listado'!$AB$155:$AB$1048576,0),MATCH((CUADRO!M$4&amp;$E796),'Hoja de Trabajo para listado'!$AB$151:$BA$151,0)),0)+IFERROR(INDEX('Hoja de Trabajo para listado'!$BC$155:$CB$1048576,MATCH($A796,'Hoja de Trabajo para listado'!$BC$155:$BC$1048576,0),MATCH((CUADRO!M$4&amp;$E796),'Hoja de Trabajo para listado'!$BC$151:$CB$151,0)),0)+IFERROR(INDEX('Hoja de Trabajo para listado'!$DE$153:$DG$274,MATCH($A796,'Hoja de Trabajo para listado'!$DE$153:$DE$1048576,0),MATCH((CUADRO!M$4&amp;$E796),'Hoja de Trabajo para listado'!$DE$151:$DG$151,0)),0)+IFERROR(INDEX('Hoja de Trabajo para listado'!$CD$155:$DC$1048576,MATCH($A796,'Hoja de Trabajo para listado'!$CD$155:$CD$1048576,0),MATCH((CUADRO!M$4&amp;$E796),'Hoja de Trabajo para listado'!$CD$151:$DC$151,0)),0)</f>
        <v>0</v>
      </c>
      <c r="N796" s="241">
        <f ca="1">+IFERROR(INDEX('Hoja de Trabajo para listado'!$A$155:$Z$1048576,MATCH($A796,'Hoja de Trabajo para listado'!$A$155:$A$1048576,0),MATCH((CUADRO!N$4&amp;$E796),'Hoja de Trabajo para listado'!$A$151:$Z$151,0)),0)+IFERROR(INDEX('Hoja de Trabajo para listado'!$AB$155:$BA$1048576,MATCH($A796,'Hoja de Trabajo para listado'!$AB$155:$AB$1048576,0),MATCH((CUADRO!N$4&amp;$E796),'Hoja de Trabajo para listado'!$AB$151:$BA$151,0)),0)+IFERROR(INDEX('Hoja de Trabajo para listado'!$BC$155:$CB$1048576,MATCH($A796,'Hoja de Trabajo para listado'!$BC$155:$BC$1048576,0),MATCH((CUADRO!N$4&amp;$E796),'Hoja de Trabajo para listado'!$BC$151:$CB$151,0)),0)+IFERROR(INDEX('Hoja de Trabajo para listado'!$DE$153:$DG$274,MATCH($A796,'Hoja de Trabajo para listado'!$DE$153:$DE$1048576,0),MATCH((CUADRO!N$4&amp;$E796),'Hoja de Trabajo para listado'!$DE$151:$DG$151,0)),0)+IFERROR(INDEX('Hoja de Trabajo para listado'!$CD$155:$DC$1048576,MATCH($A796,'Hoja de Trabajo para listado'!$CD$155:$CD$1048576,0),MATCH((CUADRO!N$4&amp;$E796),'Hoja de Trabajo para listado'!$CD$151:$DC$151,0)),0)</f>
        <v>0</v>
      </c>
      <c r="O796" s="241">
        <f ca="1">+IFERROR(INDEX('Hoja de Trabajo para listado'!$A$155:$Z$1048576,MATCH($A796,'Hoja de Trabajo para listado'!$A$155:$A$1048576,0),MATCH((CUADRO!O$4&amp;$E796),'Hoja de Trabajo para listado'!$A$151:$Z$151,0)),0)+IFERROR(INDEX('Hoja de Trabajo para listado'!$AB$155:$BA$1048576,MATCH($A796,'Hoja de Trabajo para listado'!$AB$155:$AB$1048576,0),MATCH((CUADRO!O$4&amp;$E796),'Hoja de Trabajo para listado'!$AB$151:$BA$151,0)),0)+IFERROR(INDEX('Hoja de Trabajo para listado'!$BC$155:$CB$1048576,MATCH($A796,'Hoja de Trabajo para listado'!$BC$155:$BC$1048576,0),MATCH((CUADRO!O$4&amp;$E796),'Hoja de Trabajo para listado'!$BC$151:$CB$151,0)),0)+IFERROR(INDEX('Hoja de Trabajo para listado'!$DE$153:$DG$274,MATCH($A796,'Hoja de Trabajo para listado'!$DE$153:$DE$1048576,0),MATCH((CUADRO!O$4&amp;$E796),'Hoja de Trabajo para listado'!$DE$151:$DG$151,0)),0)+IFERROR(INDEX('Hoja de Trabajo para listado'!$CD$155:$DC$1048576,MATCH($A796,'Hoja de Trabajo para listado'!$CD$155:$CD$1048576,0),MATCH((CUADRO!O$4&amp;$E796),'Hoja de Trabajo para listado'!$CD$151:$DC$151,0)),0)</f>
        <v>0</v>
      </c>
      <c r="P796" s="241">
        <f ca="1">+IFERROR(INDEX('Hoja de Trabajo para listado'!$A$155:$Z$1048576,MATCH($A796,'Hoja de Trabajo para listado'!$A$155:$A$1048576,0),MATCH((CUADRO!P$4&amp;$E796),'Hoja de Trabajo para listado'!$A$151:$Z$151,0)),0)+IFERROR(INDEX('Hoja de Trabajo para listado'!$AB$155:$BA$1048576,MATCH($A796,'Hoja de Trabajo para listado'!$AB$155:$AB$1048576,0),MATCH((CUADRO!P$4&amp;$E796),'Hoja de Trabajo para listado'!$AB$151:$BA$151,0)),0)+IFERROR(INDEX('Hoja de Trabajo para listado'!$BC$155:$CB$1048576,MATCH($A796,'Hoja de Trabajo para listado'!$BC$155:$BC$1048576,0),MATCH((CUADRO!P$4&amp;$E796),'Hoja de Trabajo para listado'!$BC$151:$CB$151,0)),0)+IFERROR(INDEX('Hoja de Trabajo para listado'!$DE$153:$DG$274,MATCH($A796,'Hoja de Trabajo para listado'!$DE$153:$DE$1048576,0),MATCH((CUADRO!P$4&amp;$E796),'Hoja de Trabajo para listado'!$DE$151:$DG$151,0)),0)+IFERROR(INDEX('Hoja de Trabajo para listado'!$CD$155:$DC$1048576,MATCH($A796,'Hoja de Trabajo para listado'!$CD$155:$CD$1048576,0),MATCH((CUADRO!P$4&amp;$E796),'Hoja de Trabajo para listado'!$CD$151:$DC$151,0)),0)</f>
        <v>0</v>
      </c>
      <c r="Q796" s="241">
        <f ca="1">+IFERROR(INDEX('Hoja de Trabajo para listado'!$A$155:$Z$1048576,MATCH($A796,'Hoja de Trabajo para listado'!$A$155:$A$1048576,0),MATCH((CUADRO!Q$4&amp;$E796),'Hoja de Trabajo para listado'!$A$151:$Z$151,0)),0)+IFERROR(INDEX('Hoja de Trabajo para listado'!$AB$155:$BA$1048576,MATCH($A796,'Hoja de Trabajo para listado'!$AB$155:$AB$1048576,0),MATCH((CUADRO!Q$4&amp;$E796),'Hoja de Trabajo para listado'!$AB$151:$BA$151,0)),0)+IFERROR(INDEX('Hoja de Trabajo para listado'!$BC$155:$CB$1048576,MATCH($A796,'Hoja de Trabajo para listado'!$BC$155:$BC$1048576,0),MATCH((CUADRO!Q$4&amp;$E796),'Hoja de Trabajo para listado'!$BC$151:$CB$151,0)),0)+IFERROR(INDEX('Hoja de Trabajo para listado'!$DE$153:$DG$274,MATCH($A796,'Hoja de Trabajo para listado'!$DE$153:$DE$1048576,0),MATCH((CUADRO!Q$4&amp;$E796),'Hoja de Trabajo para listado'!$DE$151:$DG$151,0)),0)+IFERROR(INDEX('Hoja de Trabajo para listado'!$CD$155:$DC$1048576,MATCH($A796,'Hoja de Trabajo para listado'!$CD$155:$CD$1048576,0),MATCH((CUADRO!Q$4&amp;$E796),'Hoja de Trabajo para listado'!$CD$151:$DC$151,0)),0)</f>
        <v>0</v>
      </c>
      <c r="R796" s="241">
        <f t="shared" ca="1" si="24"/>
        <v>0</v>
      </c>
      <c r="S796" s="247">
        <f ca="1">+R795+R796</f>
        <v>0</v>
      </c>
      <c r="T796" s="241">
        <f ca="1">+S796</f>
        <v>0</v>
      </c>
      <c r="U796" s="240">
        <f t="shared" si="25"/>
        <v>2</v>
      </c>
    </row>
    <row r="797" spans="1:21" customFormat="1" ht="15" hidden="1" customHeight="1">
      <c r="A797" s="32">
        <v>1416</v>
      </c>
      <c r="B797" s="381">
        <f>+A797</f>
        <v>1416</v>
      </c>
      <c r="C797" s="245" t="str">
        <f>+VLOOKUP(A797,bd_lista!$A$3:$C$592,3,FALSE)</f>
        <v>Gobierno Autónomo Municipal de Curahuara de Carangas</v>
      </c>
      <c r="D797" s="383" t="str">
        <f>+C797</f>
        <v>Gobierno Autónomo Municipal de Curahuara de Carangas</v>
      </c>
      <c r="E797" s="240" t="s">
        <v>683</v>
      </c>
      <c r="F797" s="241">
        <f ca="1">+IFERROR(INDEX('Hoja de Trabajo para listado'!$A$155:$Z$1048576,MATCH($A797,'Hoja de Trabajo para listado'!$A$155:$A$1048576,0),MATCH((CUADRO!F$4&amp;$E797),'Hoja de Trabajo para listado'!$A$151:$Z$151,0)),0)+IFERROR(INDEX('Hoja de Trabajo para listado'!$AB$155:$BA$1048576,MATCH($A797,'Hoja de Trabajo para listado'!$AB$155:$AB$1048576,0),MATCH((CUADRO!F$4&amp;$E797),'Hoja de Trabajo para listado'!$AB$151:$BA$151,0)),0)+IFERROR(INDEX('Hoja de Trabajo para listado'!$BC$155:$CB$1048576,MATCH($A797,'Hoja de Trabajo para listado'!$BC$155:$BC$1048576,0),MATCH((CUADRO!F$4&amp;$E797),'Hoja de Trabajo para listado'!$BC$151:$CB$151,0)),0)+IFERROR(INDEX('Hoja de Trabajo para listado'!$DE$153:$DG$274,MATCH($A797,'Hoja de Trabajo para listado'!$DE$153:$DE$1048576,0),MATCH((CUADRO!F$4&amp;$E797),'Hoja de Trabajo para listado'!$DE$151:$DG$151,0)),0)+IFERROR(INDEX('Hoja de Trabajo para listado'!$CD$155:$DC$1048576,MATCH($A797,'Hoja de Trabajo para listado'!$CD$155:$CD$1048576,0),MATCH((CUADRO!F$4&amp;$E797),'Hoja de Trabajo para listado'!$CD$151:$DC$151,0)),0)</f>
        <v>0</v>
      </c>
      <c r="G797" s="241">
        <f ca="1">+IFERROR(INDEX('Hoja de Trabajo para listado'!$A$155:$Z$1048576,MATCH($A797,'Hoja de Trabajo para listado'!$A$155:$A$1048576,0),MATCH((CUADRO!G$4&amp;$E797),'Hoja de Trabajo para listado'!$A$151:$Z$151,0)),0)+IFERROR(INDEX('Hoja de Trabajo para listado'!$AB$155:$BA$1048576,MATCH($A797,'Hoja de Trabajo para listado'!$AB$155:$AB$1048576,0),MATCH((CUADRO!G$4&amp;$E797),'Hoja de Trabajo para listado'!$AB$151:$BA$151,0)),0)+IFERROR(INDEX('Hoja de Trabajo para listado'!$BC$155:$CB$1048576,MATCH($A797,'Hoja de Trabajo para listado'!$BC$155:$BC$1048576,0),MATCH((CUADRO!G$4&amp;$E797),'Hoja de Trabajo para listado'!$BC$151:$CB$151,0)),0)+IFERROR(INDEX('Hoja de Trabajo para listado'!$DE$153:$DG$274,MATCH($A797,'Hoja de Trabajo para listado'!$DE$153:$DE$1048576,0),MATCH((CUADRO!G$4&amp;$E797),'Hoja de Trabajo para listado'!$DE$151:$DG$151,0)),0)+IFERROR(INDEX('Hoja de Trabajo para listado'!$CD$155:$DC$1048576,MATCH($A797,'Hoja de Trabajo para listado'!$CD$155:$CD$1048576,0),MATCH((CUADRO!G$4&amp;$E797),'Hoja de Trabajo para listado'!$CD$151:$DC$151,0)),0)</f>
        <v>0</v>
      </c>
      <c r="H797" s="241">
        <f ca="1">+IFERROR(INDEX('Hoja de Trabajo para listado'!$A$155:$Z$1048576,MATCH($A797,'Hoja de Trabajo para listado'!$A$155:$A$1048576,0),MATCH((CUADRO!H$4&amp;$E797),'Hoja de Trabajo para listado'!$A$151:$Z$151,0)),0)+IFERROR(INDEX('Hoja de Trabajo para listado'!$AB$155:$BA$1048576,MATCH($A797,'Hoja de Trabajo para listado'!$AB$155:$AB$1048576,0),MATCH((CUADRO!H$4&amp;$E797),'Hoja de Trabajo para listado'!$AB$151:$BA$151,0)),0)+IFERROR(INDEX('Hoja de Trabajo para listado'!$BC$155:$CB$1048576,MATCH($A797,'Hoja de Trabajo para listado'!$BC$155:$BC$1048576,0),MATCH((CUADRO!H$4&amp;$E797),'Hoja de Trabajo para listado'!$BC$151:$CB$151,0)),0)+IFERROR(INDEX('Hoja de Trabajo para listado'!$DE$153:$DG$274,MATCH($A797,'Hoja de Trabajo para listado'!$DE$153:$DE$1048576,0),MATCH((CUADRO!H$4&amp;$E797),'Hoja de Trabajo para listado'!$DE$151:$DG$151,0)),0)+IFERROR(INDEX('Hoja de Trabajo para listado'!$CD$155:$DC$1048576,MATCH($A797,'Hoja de Trabajo para listado'!$CD$155:$CD$1048576,0),MATCH((CUADRO!H$4&amp;$E797),'Hoja de Trabajo para listado'!$CD$151:$DC$151,0)),0)</f>
        <v>0</v>
      </c>
      <c r="I797" s="241">
        <f ca="1">+IFERROR(INDEX('Hoja de Trabajo para listado'!$A$155:$Z$1048576,MATCH($A797,'Hoja de Trabajo para listado'!$A$155:$A$1048576,0),MATCH((CUADRO!I$4&amp;$E797),'Hoja de Trabajo para listado'!$A$151:$Z$151,0)),0)+IFERROR(INDEX('Hoja de Trabajo para listado'!$AB$155:$BA$1048576,MATCH($A797,'Hoja de Trabajo para listado'!$AB$155:$AB$1048576,0),MATCH((CUADRO!I$4&amp;$E797),'Hoja de Trabajo para listado'!$AB$151:$BA$151,0)),0)+IFERROR(INDEX('Hoja de Trabajo para listado'!$BC$155:$CB$1048576,MATCH($A797,'Hoja de Trabajo para listado'!$BC$155:$BC$1048576,0),MATCH((CUADRO!I$4&amp;$E797),'Hoja de Trabajo para listado'!$BC$151:$CB$151,0)),0)+IFERROR(INDEX('Hoja de Trabajo para listado'!$DE$153:$DG$274,MATCH($A797,'Hoja de Trabajo para listado'!$DE$153:$DE$1048576,0),MATCH((CUADRO!I$4&amp;$E797),'Hoja de Trabajo para listado'!$DE$151:$DG$151,0)),0)+IFERROR(INDEX('Hoja de Trabajo para listado'!$CD$155:$DC$1048576,MATCH($A797,'Hoja de Trabajo para listado'!$CD$155:$CD$1048576,0),MATCH((CUADRO!I$4&amp;$E797),'Hoja de Trabajo para listado'!$CD$151:$DC$151,0)),0)</f>
        <v>0</v>
      </c>
      <c r="J797" s="241">
        <f ca="1">+IFERROR(INDEX('Hoja de Trabajo para listado'!$A$155:$Z$1048576,MATCH($A797,'Hoja de Trabajo para listado'!$A$155:$A$1048576,0),MATCH((CUADRO!J$4&amp;$E797),'Hoja de Trabajo para listado'!$A$151:$Z$151,0)),0)+IFERROR(INDEX('Hoja de Trabajo para listado'!$AB$155:$BA$1048576,MATCH($A797,'Hoja de Trabajo para listado'!$AB$155:$AB$1048576,0),MATCH((CUADRO!J$4&amp;$E797),'Hoja de Trabajo para listado'!$AB$151:$BA$151,0)),0)+IFERROR(INDEX('Hoja de Trabajo para listado'!$BC$155:$CB$1048576,MATCH($A797,'Hoja de Trabajo para listado'!$BC$155:$BC$1048576,0),MATCH((CUADRO!J$4&amp;$E797),'Hoja de Trabajo para listado'!$BC$151:$CB$151,0)),0)+IFERROR(INDEX('Hoja de Trabajo para listado'!$DE$153:$DG$274,MATCH($A797,'Hoja de Trabajo para listado'!$DE$153:$DE$1048576,0),MATCH((CUADRO!J$4&amp;$E797),'Hoja de Trabajo para listado'!$DE$151:$DG$151,0)),0)+IFERROR(INDEX('Hoja de Trabajo para listado'!$CD$155:$DC$1048576,MATCH($A797,'Hoja de Trabajo para listado'!$CD$155:$CD$1048576,0),MATCH((CUADRO!J$4&amp;$E797),'Hoja de Trabajo para listado'!$CD$151:$DC$151,0)),0)</f>
        <v>0</v>
      </c>
      <c r="K797" s="241">
        <f ca="1">+IFERROR(INDEX('Hoja de Trabajo para listado'!$A$155:$Z$1048576,MATCH($A797,'Hoja de Trabajo para listado'!$A$155:$A$1048576,0),MATCH((CUADRO!K$4&amp;$E797),'Hoja de Trabajo para listado'!$A$151:$Z$151,0)),0)+IFERROR(INDEX('Hoja de Trabajo para listado'!$AB$155:$BA$1048576,MATCH($A797,'Hoja de Trabajo para listado'!$AB$155:$AB$1048576,0),MATCH((CUADRO!K$4&amp;$E797),'Hoja de Trabajo para listado'!$AB$151:$BA$151,0)),0)+IFERROR(INDEX('Hoja de Trabajo para listado'!$BC$155:$CB$1048576,MATCH($A797,'Hoja de Trabajo para listado'!$BC$155:$BC$1048576,0),MATCH((CUADRO!K$4&amp;$E797),'Hoja de Trabajo para listado'!$BC$151:$CB$151,0)),0)+IFERROR(INDEX('Hoja de Trabajo para listado'!$DE$153:$DG$274,MATCH($A797,'Hoja de Trabajo para listado'!$DE$153:$DE$1048576,0),MATCH((CUADRO!K$4&amp;$E797),'Hoja de Trabajo para listado'!$DE$151:$DG$151,0)),0)+IFERROR(INDEX('Hoja de Trabajo para listado'!$CD$155:$DC$1048576,MATCH($A797,'Hoja de Trabajo para listado'!$CD$155:$CD$1048576,0),MATCH((CUADRO!K$4&amp;$E797),'Hoja de Trabajo para listado'!$CD$151:$DC$151,0)),0)</f>
        <v>0</v>
      </c>
      <c r="L797" s="241">
        <f ca="1">+IFERROR(INDEX('Hoja de Trabajo para listado'!$A$155:$Z$1048576,MATCH($A797,'Hoja de Trabajo para listado'!$A$155:$A$1048576,0),MATCH((CUADRO!L$4&amp;$E797),'Hoja de Trabajo para listado'!$A$151:$Z$151,0)),0)+IFERROR(INDEX('Hoja de Trabajo para listado'!$AB$155:$BA$1048576,MATCH($A797,'Hoja de Trabajo para listado'!$AB$155:$AB$1048576,0),MATCH((CUADRO!L$4&amp;$E797),'Hoja de Trabajo para listado'!$AB$151:$BA$151,0)),0)+IFERROR(INDEX('Hoja de Trabajo para listado'!$BC$155:$CB$1048576,MATCH($A797,'Hoja de Trabajo para listado'!$BC$155:$BC$1048576,0),MATCH((CUADRO!L$4&amp;$E797),'Hoja de Trabajo para listado'!$BC$151:$CB$151,0)),0)+IFERROR(INDEX('Hoja de Trabajo para listado'!$DE$153:$DG$274,MATCH($A797,'Hoja de Trabajo para listado'!$DE$153:$DE$1048576,0),MATCH((CUADRO!L$4&amp;$E797),'Hoja de Trabajo para listado'!$DE$151:$DG$151,0)),0)+IFERROR(INDEX('Hoja de Trabajo para listado'!$CD$155:$DC$1048576,MATCH($A797,'Hoja de Trabajo para listado'!$CD$155:$CD$1048576,0),MATCH((CUADRO!L$4&amp;$E797),'Hoja de Trabajo para listado'!$CD$151:$DC$151,0)),0)</f>
        <v>0</v>
      </c>
      <c r="M797" s="241">
        <f ca="1">+IFERROR(INDEX('Hoja de Trabajo para listado'!$A$155:$Z$1048576,MATCH($A797,'Hoja de Trabajo para listado'!$A$155:$A$1048576,0),MATCH((CUADRO!M$4&amp;$E797),'Hoja de Trabajo para listado'!$A$151:$Z$151,0)),0)+IFERROR(INDEX('Hoja de Trabajo para listado'!$AB$155:$BA$1048576,MATCH($A797,'Hoja de Trabajo para listado'!$AB$155:$AB$1048576,0),MATCH((CUADRO!M$4&amp;$E797),'Hoja de Trabajo para listado'!$AB$151:$BA$151,0)),0)+IFERROR(INDEX('Hoja de Trabajo para listado'!$BC$155:$CB$1048576,MATCH($A797,'Hoja de Trabajo para listado'!$BC$155:$BC$1048576,0),MATCH((CUADRO!M$4&amp;$E797),'Hoja de Trabajo para listado'!$BC$151:$CB$151,0)),0)+IFERROR(INDEX('Hoja de Trabajo para listado'!$DE$153:$DG$274,MATCH($A797,'Hoja de Trabajo para listado'!$DE$153:$DE$1048576,0),MATCH((CUADRO!M$4&amp;$E797),'Hoja de Trabajo para listado'!$DE$151:$DG$151,0)),0)+IFERROR(INDEX('Hoja de Trabajo para listado'!$CD$155:$DC$1048576,MATCH($A797,'Hoja de Trabajo para listado'!$CD$155:$CD$1048576,0),MATCH((CUADRO!M$4&amp;$E797),'Hoja de Trabajo para listado'!$CD$151:$DC$151,0)),0)</f>
        <v>0</v>
      </c>
      <c r="N797" s="241">
        <f ca="1">+IFERROR(INDEX('Hoja de Trabajo para listado'!$A$155:$Z$1048576,MATCH($A797,'Hoja de Trabajo para listado'!$A$155:$A$1048576,0),MATCH((CUADRO!N$4&amp;$E797),'Hoja de Trabajo para listado'!$A$151:$Z$151,0)),0)+IFERROR(INDEX('Hoja de Trabajo para listado'!$AB$155:$BA$1048576,MATCH($A797,'Hoja de Trabajo para listado'!$AB$155:$AB$1048576,0),MATCH((CUADRO!N$4&amp;$E797),'Hoja de Trabajo para listado'!$AB$151:$BA$151,0)),0)+IFERROR(INDEX('Hoja de Trabajo para listado'!$BC$155:$CB$1048576,MATCH($A797,'Hoja de Trabajo para listado'!$BC$155:$BC$1048576,0),MATCH((CUADRO!N$4&amp;$E797),'Hoja de Trabajo para listado'!$BC$151:$CB$151,0)),0)+IFERROR(INDEX('Hoja de Trabajo para listado'!$DE$153:$DG$274,MATCH($A797,'Hoja de Trabajo para listado'!$DE$153:$DE$1048576,0),MATCH((CUADRO!N$4&amp;$E797),'Hoja de Trabajo para listado'!$DE$151:$DG$151,0)),0)+IFERROR(INDEX('Hoja de Trabajo para listado'!$CD$155:$DC$1048576,MATCH($A797,'Hoja de Trabajo para listado'!$CD$155:$CD$1048576,0),MATCH((CUADRO!N$4&amp;$E797),'Hoja de Trabajo para listado'!$CD$151:$DC$151,0)),0)</f>
        <v>0</v>
      </c>
      <c r="O797" s="241">
        <f ca="1">+IFERROR(INDEX('Hoja de Trabajo para listado'!$A$155:$Z$1048576,MATCH($A797,'Hoja de Trabajo para listado'!$A$155:$A$1048576,0),MATCH((CUADRO!O$4&amp;$E797),'Hoja de Trabajo para listado'!$A$151:$Z$151,0)),0)+IFERROR(INDEX('Hoja de Trabajo para listado'!$AB$155:$BA$1048576,MATCH($A797,'Hoja de Trabajo para listado'!$AB$155:$AB$1048576,0),MATCH((CUADRO!O$4&amp;$E797),'Hoja de Trabajo para listado'!$AB$151:$BA$151,0)),0)+IFERROR(INDEX('Hoja de Trabajo para listado'!$BC$155:$CB$1048576,MATCH($A797,'Hoja de Trabajo para listado'!$BC$155:$BC$1048576,0),MATCH((CUADRO!O$4&amp;$E797),'Hoja de Trabajo para listado'!$BC$151:$CB$151,0)),0)+IFERROR(INDEX('Hoja de Trabajo para listado'!$DE$153:$DG$274,MATCH($A797,'Hoja de Trabajo para listado'!$DE$153:$DE$1048576,0),MATCH((CUADRO!O$4&amp;$E797),'Hoja de Trabajo para listado'!$DE$151:$DG$151,0)),0)+IFERROR(INDEX('Hoja de Trabajo para listado'!$CD$155:$DC$1048576,MATCH($A797,'Hoja de Trabajo para listado'!$CD$155:$CD$1048576,0),MATCH((CUADRO!O$4&amp;$E797),'Hoja de Trabajo para listado'!$CD$151:$DC$151,0)),0)</f>
        <v>0</v>
      </c>
      <c r="P797" s="241">
        <f ca="1">+IFERROR(INDEX('Hoja de Trabajo para listado'!$A$155:$Z$1048576,MATCH($A797,'Hoja de Trabajo para listado'!$A$155:$A$1048576,0),MATCH((CUADRO!P$4&amp;$E797),'Hoja de Trabajo para listado'!$A$151:$Z$151,0)),0)+IFERROR(INDEX('Hoja de Trabajo para listado'!$AB$155:$BA$1048576,MATCH($A797,'Hoja de Trabajo para listado'!$AB$155:$AB$1048576,0),MATCH((CUADRO!P$4&amp;$E797),'Hoja de Trabajo para listado'!$AB$151:$BA$151,0)),0)+IFERROR(INDEX('Hoja de Trabajo para listado'!$BC$155:$CB$1048576,MATCH($A797,'Hoja de Trabajo para listado'!$BC$155:$BC$1048576,0),MATCH((CUADRO!P$4&amp;$E797),'Hoja de Trabajo para listado'!$BC$151:$CB$151,0)),0)+IFERROR(INDEX('Hoja de Trabajo para listado'!$DE$153:$DG$274,MATCH($A797,'Hoja de Trabajo para listado'!$DE$153:$DE$1048576,0),MATCH((CUADRO!P$4&amp;$E797),'Hoja de Trabajo para listado'!$DE$151:$DG$151,0)),0)+IFERROR(INDEX('Hoja de Trabajo para listado'!$CD$155:$DC$1048576,MATCH($A797,'Hoja de Trabajo para listado'!$CD$155:$CD$1048576,0),MATCH((CUADRO!P$4&amp;$E797),'Hoja de Trabajo para listado'!$CD$151:$DC$151,0)),0)</f>
        <v>0</v>
      </c>
      <c r="Q797" s="241">
        <f ca="1">+IFERROR(INDEX('Hoja de Trabajo para listado'!$A$155:$Z$1048576,MATCH($A797,'Hoja de Trabajo para listado'!$A$155:$A$1048576,0),MATCH((CUADRO!Q$4&amp;$E797),'Hoja de Trabajo para listado'!$A$151:$Z$151,0)),0)+IFERROR(INDEX('Hoja de Trabajo para listado'!$AB$155:$BA$1048576,MATCH($A797,'Hoja de Trabajo para listado'!$AB$155:$AB$1048576,0),MATCH((CUADRO!Q$4&amp;$E797),'Hoja de Trabajo para listado'!$AB$151:$BA$151,0)),0)+IFERROR(INDEX('Hoja de Trabajo para listado'!$BC$155:$CB$1048576,MATCH($A797,'Hoja de Trabajo para listado'!$BC$155:$BC$1048576,0),MATCH((CUADRO!Q$4&amp;$E797),'Hoja de Trabajo para listado'!$BC$151:$CB$151,0)),0)+IFERROR(INDEX('Hoja de Trabajo para listado'!$DE$153:$DG$274,MATCH($A797,'Hoja de Trabajo para listado'!$DE$153:$DE$1048576,0),MATCH((CUADRO!Q$4&amp;$E797),'Hoja de Trabajo para listado'!$DE$151:$DG$151,0)),0)+IFERROR(INDEX('Hoja de Trabajo para listado'!$CD$155:$DC$1048576,MATCH($A797,'Hoja de Trabajo para listado'!$CD$155:$CD$1048576,0),MATCH((CUADRO!Q$4&amp;$E797),'Hoja de Trabajo para listado'!$CD$151:$DC$151,0)),0)</f>
        <v>0</v>
      </c>
      <c r="R797" s="241">
        <f t="shared" ca="1" si="24"/>
        <v>0</v>
      </c>
      <c r="S797" s="247"/>
      <c r="T797" s="241">
        <f ca="1">+T798</f>
        <v>0</v>
      </c>
      <c r="U797" s="240">
        <f t="shared" si="25"/>
        <v>1</v>
      </c>
    </row>
    <row r="798" spans="1:21" customFormat="1" ht="15" hidden="1" customHeight="1">
      <c r="A798" s="32">
        <v>1416</v>
      </c>
      <c r="B798" s="382"/>
      <c r="C798" s="245" t="str">
        <f>+VLOOKUP(A798,bd_lista!$A$3:$C$592,3,FALSE)</f>
        <v>Gobierno Autónomo Municipal de Curahuara de Carangas</v>
      </c>
      <c r="D798" s="384"/>
      <c r="E798" s="242" t="s">
        <v>684</v>
      </c>
      <c r="F798" s="241">
        <f ca="1">+IFERROR(INDEX('Hoja de Trabajo para listado'!$A$155:$Z$1048576,MATCH($A798,'Hoja de Trabajo para listado'!$A$155:$A$1048576,0),MATCH((CUADRO!F$4&amp;$E798),'Hoja de Trabajo para listado'!$A$151:$Z$151,0)),0)+IFERROR(INDEX('Hoja de Trabajo para listado'!$AB$155:$BA$1048576,MATCH($A798,'Hoja de Trabajo para listado'!$AB$155:$AB$1048576,0),MATCH((CUADRO!F$4&amp;$E798),'Hoja de Trabajo para listado'!$AB$151:$BA$151,0)),0)+IFERROR(INDEX('Hoja de Trabajo para listado'!$BC$155:$CB$1048576,MATCH($A798,'Hoja de Trabajo para listado'!$BC$155:$BC$1048576,0),MATCH((CUADRO!F$4&amp;$E798),'Hoja de Trabajo para listado'!$BC$151:$CB$151,0)),0)+IFERROR(INDEX('Hoja de Trabajo para listado'!$DE$153:$DG$274,MATCH($A798,'Hoja de Trabajo para listado'!$DE$153:$DE$1048576,0),MATCH((CUADRO!F$4&amp;$E798),'Hoja de Trabajo para listado'!$DE$151:$DG$151,0)),0)+IFERROR(INDEX('Hoja de Trabajo para listado'!$CD$155:$DC$1048576,MATCH($A798,'Hoja de Trabajo para listado'!$CD$155:$CD$1048576,0),MATCH((CUADRO!F$4&amp;$E798),'Hoja de Trabajo para listado'!$CD$151:$DC$151,0)),0)</f>
        <v>0</v>
      </c>
      <c r="G798" s="241">
        <f ca="1">+IFERROR(INDEX('Hoja de Trabajo para listado'!$A$155:$Z$1048576,MATCH($A798,'Hoja de Trabajo para listado'!$A$155:$A$1048576,0),MATCH((CUADRO!G$4&amp;$E798),'Hoja de Trabajo para listado'!$A$151:$Z$151,0)),0)+IFERROR(INDEX('Hoja de Trabajo para listado'!$AB$155:$BA$1048576,MATCH($A798,'Hoja de Trabajo para listado'!$AB$155:$AB$1048576,0),MATCH((CUADRO!G$4&amp;$E798),'Hoja de Trabajo para listado'!$AB$151:$BA$151,0)),0)+IFERROR(INDEX('Hoja de Trabajo para listado'!$BC$155:$CB$1048576,MATCH($A798,'Hoja de Trabajo para listado'!$BC$155:$BC$1048576,0),MATCH((CUADRO!G$4&amp;$E798),'Hoja de Trabajo para listado'!$BC$151:$CB$151,0)),0)+IFERROR(INDEX('Hoja de Trabajo para listado'!$DE$153:$DG$274,MATCH($A798,'Hoja de Trabajo para listado'!$DE$153:$DE$1048576,0),MATCH((CUADRO!G$4&amp;$E798),'Hoja de Trabajo para listado'!$DE$151:$DG$151,0)),0)+IFERROR(INDEX('Hoja de Trabajo para listado'!$CD$155:$DC$1048576,MATCH($A798,'Hoja de Trabajo para listado'!$CD$155:$CD$1048576,0),MATCH((CUADRO!G$4&amp;$E798),'Hoja de Trabajo para listado'!$CD$151:$DC$151,0)),0)</f>
        <v>0</v>
      </c>
      <c r="H798" s="241">
        <f ca="1">+IFERROR(INDEX('Hoja de Trabajo para listado'!$A$155:$Z$1048576,MATCH($A798,'Hoja de Trabajo para listado'!$A$155:$A$1048576,0),MATCH((CUADRO!H$4&amp;$E798),'Hoja de Trabajo para listado'!$A$151:$Z$151,0)),0)+IFERROR(INDEX('Hoja de Trabajo para listado'!$AB$155:$BA$1048576,MATCH($A798,'Hoja de Trabajo para listado'!$AB$155:$AB$1048576,0),MATCH((CUADRO!H$4&amp;$E798),'Hoja de Trabajo para listado'!$AB$151:$BA$151,0)),0)+IFERROR(INDEX('Hoja de Trabajo para listado'!$BC$155:$CB$1048576,MATCH($A798,'Hoja de Trabajo para listado'!$BC$155:$BC$1048576,0),MATCH((CUADRO!H$4&amp;$E798),'Hoja de Trabajo para listado'!$BC$151:$CB$151,0)),0)+IFERROR(INDEX('Hoja de Trabajo para listado'!$DE$153:$DG$274,MATCH($A798,'Hoja de Trabajo para listado'!$DE$153:$DE$1048576,0),MATCH((CUADRO!H$4&amp;$E798),'Hoja de Trabajo para listado'!$DE$151:$DG$151,0)),0)+IFERROR(INDEX('Hoja de Trabajo para listado'!$CD$155:$DC$1048576,MATCH($A798,'Hoja de Trabajo para listado'!$CD$155:$CD$1048576,0),MATCH((CUADRO!H$4&amp;$E798),'Hoja de Trabajo para listado'!$CD$151:$DC$151,0)),0)</f>
        <v>0</v>
      </c>
      <c r="I798" s="241">
        <f ca="1">+IFERROR(INDEX('Hoja de Trabajo para listado'!$A$155:$Z$1048576,MATCH($A798,'Hoja de Trabajo para listado'!$A$155:$A$1048576,0),MATCH((CUADRO!I$4&amp;$E798),'Hoja de Trabajo para listado'!$A$151:$Z$151,0)),0)+IFERROR(INDEX('Hoja de Trabajo para listado'!$AB$155:$BA$1048576,MATCH($A798,'Hoja de Trabajo para listado'!$AB$155:$AB$1048576,0),MATCH((CUADRO!I$4&amp;$E798),'Hoja de Trabajo para listado'!$AB$151:$BA$151,0)),0)+IFERROR(INDEX('Hoja de Trabajo para listado'!$BC$155:$CB$1048576,MATCH($A798,'Hoja de Trabajo para listado'!$BC$155:$BC$1048576,0),MATCH((CUADRO!I$4&amp;$E798),'Hoja de Trabajo para listado'!$BC$151:$CB$151,0)),0)+IFERROR(INDEX('Hoja de Trabajo para listado'!$DE$153:$DG$274,MATCH($A798,'Hoja de Trabajo para listado'!$DE$153:$DE$1048576,0),MATCH((CUADRO!I$4&amp;$E798),'Hoja de Trabajo para listado'!$DE$151:$DG$151,0)),0)+IFERROR(INDEX('Hoja de Trabajo para listado'!$CD$155:$DC$1048576,MATCH($A798,'Hoja de Trabajo para listado'!$CD$155:$CD$1048576,0),MATCH((CUADRO!I$4&amp;$E798),'Hoja de Trabajo para listado'!$CD$151:$DC$151,0)),0)</f>
        <v>0</v>
      </c>
      <c r="J798" s="241">
        <f ca="1">+IFERROR(INDEX('Hoja de Trabajo para listado'!$A$155:$Z$1048576,MATCH($A798,'Hoja de Trabajo para listado'!$A$155:$A$1048576,0),MATCH((CUADRO!J$4&amp;$E798),'Hoja de Trabajo para listado'!$A$151:$Z$151,0)),0)+IFERROR(INDEX('Hoja de Trabajo para listado'!$AB$155:$BA$1048576,MATCH($A798,'Hoja de Trabajo para listado'!$AB$155:$AB$1048576,0),MATCH((CUADRO!J$4&amp;$E798),'Hoja de Trabajo para listado'!$AB$151:$BA$151,0)),0)+IFERROR(INDEX('Hoja de Trabajo para listado'!$BC$155:$CB$1048576,MATCH($A798,'Hoja de Trabajo para listado'!$BC$155:$BC$1048576,0),MATCH((CUADRO!J$4&amp;$E798),'Hoja de Trabajo para listado'!$BC$151:$CB$151,0)),0)+IFERROR(INDEX('Hoja de Trabajo para listado'!$DE$153:$DG$274,MATCH($A798,'Hoja de Trabajo para listado'!$DE$153:$DE$1048576,0),MATCH((CUADRO!J$4&amp;$E798),'Hoja de Trabajo para listado'!$DE$151:$DG$151,0)),0)+IFERROR(INDEX('Hoja de Trabajo para listado'!$CD$155:$DC$1048576,MATCH($A798,'Hoja de Trabajo para listado'!$CD$155:$CD$1048576,0),MATCH((CUADRO!J$4&amp;$E798),'Hoja de Trabajo para listado'!$CD$151:$DC$151,0)),0)</f>
        <v>0</v>
      </c>
      <c r="K798" s="241">
        <f ca="1">+IFERROR(INDEX('Hoja de Trabajo para listado'!$A$155:$Z$1048576,MATCH($A798,'Hoja de Trabajo para listado'!$A$155:$A$1048576,0),MATCH((CUADRO!K$4&amp;$E798),'Hoja de Trabajo para listado'!$A$151:$Z$151,0)),0)+IFERROR(INDEX('Hoja de Trabajo para listado'!$AB$155:$BA$1048576,MATCH($A798,'Hoja de Trabajo para listado'!$AB$155:$AB$1048576,0),MATCH((CUADRO!K$4&amp;$E798),'Hoja de Trabajo para listado'!$AB$151:$BA$151,0)),0)+IFERROR(INDEX('Hoja de Trabajo para listado'!$BC$155:$CB$1048576,MATCH($A798,'Hoja de Trabajo para listado'!$BC$155:$BC$1048576,0),MATCH((CUADRO!K$4&amp;$E798),'Hoja de Trabajo para listado'!$BC$151:$CB$151,0)),0)+IFERROR(INDEX('Hoja de Trabajo para listado'!$DE$153:$DG$274,MATCH($A798,'Hoja de Trabajo para listado'!$DE$153:$DE$1048576,0),MATCH((CUADRO!K$4&amp;$E798),'Hoja de Trabajo para listado'!$DE$151:$DG$151,0)),0)+IFERROR(INDEX('Hoja de Trabajo para listado'!$CD$155:$DC$1048576,MATCH($A798,'Hoja de Trabajo para listado'!$CD$155:$CD$1048576,0),MATCH((CUADRO!K$4&amp;$E798),'Hoja de Trabajo para listado'!$CD$151:$DC$151,0)),0)</f>
        <v>0</v>
      </c>
      <c r="L798" s="241">
        <f ca="1">+IFERROR(INDEX('Hoja de Trabajo para listado'!$A$155:$Z$1048576,MATCH($A798,'Hoja de Trabajo para listado'!$A$155:$A$1048576,0),MATCH((CUADRO!L$4&amp;$E798),'Hoja de Trabajo para listado'!$A$151:$Z$151,0)),0)+IFERROR(INDEX('Hoja de Trabajo para listado'!$AB$155:$BA$1048576,MATCH($A798,'Hoja de Trabajo para listado'!$AB$155:$AB$1048576,0),MATCH((CUADRO!L$4&amp;$E798),'Hoja de Trabajo para listado'!$AB$151:$BA$151,0)),0)+IFERROR(INDEX('Hoja de Trabajo para listado'!$BC$155:$CB$1048576,MATCH($A798,'Hoja de Trabajo para listado'!$BC$155:$BC$1048576,0),MATCH((CUADRO!L$4&amp;$E798),'Hoja de Trabajo para listado'!$BC$151:$CB$151,0)),0)+IFERROR(INDEX('Hoja de Trabajo para listado'!$DE$153:$DG$274,MATCH($A798,'Hoja de Trabajo para listado'!$DE$153:$DE$1048576,0),MATCH((CUADRO!L$4&amp;$E798),'Hoja de Trabajo para listado'!$DE$151:$DG$151,0)),0)+IFERROR(INDEX('Hoja de Trabajo para listado'!$CD$155:$DC$1048576,MATCH($A798,'Hoja de Trabajo para listado'!$CD$155:$CD$1048576,0),MATCH((CUADRO!L$4&amp;$E798),'Hoja de Trabajo para listado'!$CD$151:$DC$151,0)),0)</f>
        <v>0</v>
      </c>
      <c r="M798" s="241">
        <f ca="1">+IFERROR(INDEX('Hoja de Trabajo para listado'!$A$155:$Z$1048576,MATCH($A798,'Hoja de Trabajo para listado'!$A$155:$A$1048576,0),MATCH((CUADRO!M$4&amp;$E798),'Hoja de Trabajo para listado'!$A$151:$Z$151,0)),0)+IFERROR(INDEX('Hoja de Trabajo para listado'!$AB$155:$BA$1048576,MATCH($A798,'Hoja de Trabajo para listado'!$AB$155:$AB$1048576,0),MATCH((CUADRO!M$4&amp;$E798),'Hoja de Trabajo para listado'!$AB$151:$BA$151,0)),0)+IFERROR(INDEX('Hoja de Trabajo para listado'!$BC$155:$CB$1048576,MATCH($A798,'Hoja de Trabajo para listado'!$BC$155:$BC$1048576,0),MATCH((CUADRO!M$4&amp;$E798),'Hoja de Trabajo para listado'!$BC$151:$CB$151,0)),0)+IFERROR(INDEX('Hoja de Trabajo para listado'!$DE$153:$DG$274,MATCH($A798,'Hoja de Trabajo para listado'!$DE$153:$DE$1048576,0),MATCH((CUADRO!M$4&amp;$E798),'Hoja de Trabajo para listado'!$DE$151:$DG$151,0)),0)+IFERROR(INDEX('Hoja de Trabajo para listado'!$CD$155:$DC$1048576,MATCH($A798,'Hoja de Trabajo para listado'!$CD$155:$CD$1048576,0),MATCH((CUADRO!M$4&amp;$E798),'Hoja de Trabajo para listado'!$CD$151:$DC$151,0)),0)</f>
        <v>0</v>
      </c>
      <c r="N798" s="241">
        <f ca="1">+IFERROR(INDEX('Hoja de Trabajo para listado'!$A$155:$Z$1048576,MATCH($A798,'Hoja de Trabajo para listado'!$A$155:$A$1048576,0),MATCH((CUADRO!N$4&amp;$E798),'Hoja de Trabajo para listado'!$A$151:$Z$151,0)),0)+IFERROR(INDEX('Hoja de Trabajo para listado'!$AB$155:$BA$1048576,MATCH($A798,'Hoja de Trabajo para listado'!$AB$155:$AB$1048576,0),MATCH((CUADRO!N$4&amp;$E798),'Hoja de Trabajo para listado'!$AB$151:$BA$151,0)),0)+IFERROR(INDEX('Hoja de Trabajo para listado'!$BC$155:$CB$1048576,MATCH($A798,'Hoja de Trabajo para listado'!$BC$155:$BC$1048576,0),MATCH((CUADRO!N$4&amp;$E798),'Hoja de Trabajo para listado'!$BC$151:$CB$151,0)),0)+IFERROR(INDEX('Hoja de Trabajo para listado'!$DE$153:$DG$274,MATCH($A798,'Hoja de Trabajo para listado'!$DE$153:$DE$1048576,0),MATCH((CUADRO!N$4&amp;$E798),'Hoja de Trabajo para listado'!$DE$151:$DG$151,0)),0)+IFERROR(INDEX('Hoja de Trabajo para listado'!$CD$155:$DC$1048576,MATCH($A798,'Hoja de Trabajo para listado'!$CD$155:$CD$1048576,0),MATCH((CUADRO!N$4&amp;$E798),'Hoja de Trabajo para listado'!$CD$151:$DC$151,0)),0)</f>
        <v>0</v>
      </c>
      <c r="O798" s="241">
        <f ca="1">+IFERROR(INDEX('Hoja de Trabajo para listado'!$A$155:$Z$1048576,MATCH($A798,'Hoja de Trabajo para listado'!$A$155:$A$1048576,0),MATCH((CUADRO!O$4&amp;$E798),'Hoja de Trabajo para listado'!$A$151:$Z$151,0)),0)+IFERROR(INDEX('Hoja de Trabajo para listado'!$AB$155:$BA$1048576,MATCH($A798,'Hoja de Trabajo para listado'!$AB$155:$AB$1048576,0),MATCH((CUADRO!O$4&amp;$E798),'Hoja de Trabajo para listado'!$AB$151:$BA$151,0)),0)+IFERROR(INDEX('Hoja de Trabajo para listado'!$BC$155:$CB$1048576,MATCH($A798,'Hoja de Trabajo para listado'!$BC$155:$BC$1048576,0),MATCH((CUADRO!O$4&amp;$E798),'Hoja de Trabajo para listado'!$BC$151:$CB$151,0)),0)+IFERROR(INDEX('Hoja de Trabajo para listado'!$DE$153:$DG$274,MATCH($A798,'Hoja de Trabajo para listado'!$DE$153:$DE$1048576,0),MATCH((CUADRO!O$4&amp;$E798),'Hoja de Trabajo para listado'!$DE$151:$DG$151,0)),0)+IFERROR(INDEX('Hoja de Trabajo para listado'!$CD$155:$DC$1048576,MATCH($A798,'Hoja de Trabajo para listado'!$CD$155:$CD$1048576,0),MATCH((CUADRO!O$4&amp;$E798),'Hoja de Trabajo para listado'!$CD$151:$DC$151,0)),0)</f>
        <v>0</v>
      </c>
      <c r="P798" s="241">
        <f ca="1">+IFERROR(INDEX('Hoja de Trabajo para listado'!$A$155:$Z$1048576,MATCH($A798,'Hoja de Trabajo para listado'!$A$155:$A$1048576,0),MATCH((CUADRO!P$4&amp;$E798),'Hoja de Trabajo para listado'!$A$151:$Z$151,0)),0)+IFERROR(INDEX('Hoja de Trabajo para listado'!$AB$155:$BA$1048576,MATCH($A798,'Hoja de Trabajo para listado'!$AB$155:$AB$1048576,0),MATCH((CUADRO!P$4&amp;$E798),'Hoja de Trabajo para listado'!$AB$151:$BA$151,0)),0)+IFERROR(INDEX('Hoja de Trabajo para listado'!$BC$155:$CB$1048576,MATCH($A798,'Hoja de Trabajo para listado'!$BC$155:$BC$1048576,0),MATCH((CUADRO!P$4&amp;$E798),'Hoja de Trabajo para listado'!$BC$151:$CB$151,0)),0)+IFERROR(INDEX('Hoja de Trabajo para listado'!$DE$153:$DG$274,MATCH($A798,'Hoja de Trabajo para listado'!$DE$153:$DE$1048576,0),MATCH((CUADRO!P$4&amp;$E798),'Hoja de Trabajo para listado'!$DE$151:$DG$151,0)),0)+IFERROR(INDEX('Hoja de Trabajo para listado'!$CD$155:$DC$1048576,MATCH($A798,'Hoja de Trabajo para listado'!$CD$155:$CD$1048576,0),MATCH((CUADRO!P$4&amp;$E798),'Hoja de Trabajo para listado'!$CD$151:$DC$151,0)),0)</f>
        <v>0</v>
      </c>
      <c r="Q798" s="241">
        <f ca="1">+IFERROR(INDEX('Hoja de Trabajo para listado'!$A$155:$Z$1048576,MATCH($A798,'Hoja de Trabajo para listado'!$A$155:$A$1048576,0),MATCH((CUADRO!Q$4&amp;$E798),'Hoja de Trabajo para listado'!$A$151:$Z$151,0)),0)+IFERROR(INDEX('Hoja de Trabajo para listado'!$AB$155:$BA$1048576,MATCH($A798,'Hoja de Trabajo para listado'!$AB$155:$AB$1048576,0),MATCH((CUADRO!Q$4&amp;$E798),'Hoja de Trabajo para listado'!$AB$151:$BA$151,0)),0)+IFERROR(INDEX('Hoja de Trabajo para listado'!$BC$155:$CB$1048576,MATCH($A798,'Hoja de Trabajo para listado'!$BC$155:$BC$1048576,0),MATCH((CUADRO!Q$4&amp;$E798),'Hoja de Trabajo para listado'!$BC$151:$CB$151,0)),0)+IFERROR(INDEX('Hoja de Trabajo para listado'!$DE$153:$DG$274,MATCH($A798,'Hoja de Trabajo para listado'!$DE$153:$DE$1048576,0),MATCH((CUADRO!Q$4&amp;$E798),'Hoja de Trabajo para listado'!$DE$151:$DG$151,0)),0)+IFERROR(INDEX('Hoja de Trabajo para listado'!$CD$155:$DC$1048576,MATCH($A798,'Hoja de Trabajo para listado'!$CD$155:$CD$1048576,0),MATCH((CUADRO!Q$4&amp;$E798),'Hoja de Trabajo para listado'!$CD$151:$DC$151,0)),0)</f>
        <v>0</v>
      </c>
      <c r="R798" s="241">
        <f t="shared" ca="1" si="24"/>
        <v>0</v>
      </c>
      <c r="S798" s="247">
        <f ca="1">+R797+R798</f>
        <v>0</v>
      </c>
      <c r="T798" s="241">
        <f ca="1">+S798</f>
        <v>0</v>
      </c>
      <c r="U798" s="240">
        <f t="shared" si="25"/>
        <v>2</v>
      </c>
    </row>
    <row r="799" spans="1:21" customFormat="1" ht="15" hidden="1" customHeight="1">
      <c r="A799" s="32">
        <v>1417</v>
      </c>
      <c r="B799" s="381">
        <f>+A799</f>
        <v>1417</v>
      </c>
      <c r="C799" s="245" t="str">
        <f>+VLOOKUP(A799,bd_lista!$A$3:$C$592,3,FALSE)</f>
        <v>Gobierno Autónomo Municipal de Turco</v>
      </c>
      <c r="D799" s="383" t="str">
        <f>+C799</f>
        <v>Gobierno Autónomo Municipal de Turco</v>
      </c>
      <c r="E799" s="240" t="s">
        <v>683</v>
      </c>
      <c r="F799" s="241">
        <f ca="1">+IFERROR(INDEX('Hoja de Trabajo para listado'!$A$155:$Z$1048576,MATCH($A799,'Hoja de Trabajo para listado'!$A$155:$A$1048576,0),MATCH((CUADRO!F$4&amp;$E799),'Hoja de Trabajo para listado'!$A$151:$Z$151,0)),0)+IFERROR(INDEX('Hoja de Trabajo para listado'!$AB$155:$BA$1048576,MATCH($A799,'Hoja de Trabajo para listado'!$AB$155:$AB$1048576,0),MATCH((CUADRO!F$4&amp;$E799),'Hoja de Trabajo para listado'!$AB$151:$BA$151,0)),0)+IFERROR(INDEX('Hoja de Trabajo para listado'!$BC$155:$CB$1048576,MATCH($A799,'Hoja de Trabajo para listado'!$BC$155:$BC$1048576,0),MATCH((CUADRO!F$4&amp;$E799),'Hoja de Trabajo para listado'!$BC$151:$CB$151,0)),0)+IFERROR(INDEX('Hoja de Trabajo para listado'!$DE$153:$DG$274,MATCH($A799,'Hoja de Trabajo para listado'!$DE$153:$DE$1048576,0),MATCH((CUADRO!F$4&amp;$E799),'Hoja de Trabajo para listado'!$DE$151:$DG$151,0)),0)+IFERROR(INDEX('Hoja de Trabajo para listado'!$CD$155:$DC$1048576,MATCH($A799,'Hoja de Trabajo para listado'!$CD$155:$CD$1048576,0),MATCH((CUADRO!F$4&amp;$E799),'Hoja de Trabajo para listado'!$CD$151:$DC$151,0)),0)</f>
        <v>0</v>
      </c>
      <c r="G799" s="241">
        <f ca="1">+IFERROR(INDEX('Hoja de Trabajo para listado'!$A$155:$Z$1048576,MATCH($A799,'Hoja de Trabajo para listado'!$A$155:$A$1048576,0),MATCH((CUADRO!G$4&amp;$E799),'Hoja de Trabajo para listado'!$A$151:$Z$151,0)),0)+IFERROR(INDEX('Hoja de Trabajo para listado'!$AB$155:$BA$1048576,MATCH($A799,'Hoja de Trabajo para listado'!$AB$155:$AB$1048576,0),MATCH((CUADRO!G$4&amp;$E799),'Hoja de Trabajo para listado'!$AB$151:$BA$151,0)),0)+IFERROR(INDEX('Hoja de Trabajo para listado'!$BC$155:$CB$1048576,MATCH($A799,'Hoja de Trabajo para listado'!$BC$155:$BC$1048576,0),MATCH((CUADRO!G$4&amp;$E799),'Hoja de Trabajo para listado'!$BC$151:$CB$151,0)),0)+IFERROR(INDEX('Hoja de Trabajo para listado'!$DE$153:$DG$274,MATCH($A799,'Hoja de Trabajo para listado'!$DE$153:$DE$1048576,0),MATCH((CUADRO!G$4&amp;$E799),'Hoja de Trabajo para listado'!$DE$151:$DG$151,0)),0)+IFERROR(INDEX('Hoja de Trabajo para listado'!$CD$155:$DC$1048576,MATCH($A799,'Hoja de Trabajo para listado'!$CD$155:$CD$1048576,0),MATCH((CUADRO!G$4&amp;$E799),'Hoja de Trabajo para listado'!$CD$151:$DC$151,0)),0)</f>
        <v>0</v>
      </c>
      <c r="H799" s="241">
        <f ca="1">+IFERROR(INDEX('Hoja de Trabajo para listado'!$A$155:$Z$1048576,MATCH($A799,'Hoja de Trabajo para listado'!$A$155:$A$1048576,0),MATCH((CUADRO!H$4&amp;$E799),'Hoja de Trabajo para listado'!$A$151:$Z$151,0)),0)+IFERROR(INDEX('Hoja de Trabajo para listado'!$AB$155:$BA$1048576,MATCH($A799,'Hoja de Trabajo para listado'!$AB$155:$AB$1048576,0),MATCH((CUADRO!H$4&amp;$E799),'Hoja de Trabajo para listado'!$AB$151:$BA$151,0)),0)+IFERROR(INDEX('Hoja de Trabajo para listado'!$BC$155:$CB$1048576,MATCH($A799,'Hoja de Trabajo para listado'!$BC$155:$BC$1048576,0),MATCH((CUADRO!H$4&amp;$E799),'Hoja de Trabajo para listado'!$BC$151:$CB$151,0)),0)+IFERROR(INDEX('Hoja de Trabajo para listado'!$DE$153:$DG$274,MATCH($A799,'Hoja de Trabajo para listado'!$DE$153:$DE$1048576,0),MATCH((CUADRO!H$4&amp;$E799),'Hoja de Trabajo para listado'!$DE$151:$DG$151,0)),0)+IFERROR(INDEX('Hoja de Trabajo para listado'!$CD$155:$DC$1048576,MATCH($A799,'Hoja de Trabajo para listado'!$CD$155:$CD$1048576,0),MATCH((CUADRO!H$4&amp;$E799),'Hoja de Trabajo para listado'!$CD$151:$DC$151,0)),0)</f>
        <v>0</v>
      </c>
      <c r="I799" s="241">
        <f ca="1">+IFERROR(INDEX('Hoja de Trabajo para listado'!$A$155:$Z$1048576,MATCH($A799,'Hoja de Trabajo para listado'!$A$155:$A$1048576,0),MATCH((CUADRO!I$4&amp;$E799),'Hoja de Trabajo para listado'!$A$151:$Z$151,0)),0)+IFERROR(INDEX('Hoja de Trabajo para listado'!$AB$155:$BA$1048576,MATCH($A799,'Hoja de Trabajo para listado'!$AB$155:$AB$1048576,0),MATCH((CUADRO!I$4&amp;$E799),'Hoja de Trabajo para listado'!$AB$151:$BA$151,0)),0)+IFERROR(INDEX('Hoja de Trabajo para listado'!$BC$155:$CB$1048576,MATCH($A799,'Hoja de Trabajo para listado'!$BC$155:$BC$1048576,0),MATCH((CUADRO!I$4&amp;$E799),'Hoja de Trabajo para listado'!$BC$151:$CB$151,0)),0)+IFERROR(INDEX('Hoja de Trabajo para listado'!$DE$153:$DG$274,MATCH($A799,'Hoja de Trabajo para listado'!$DE$153:$DE$1048576,0),MATCH((CUADRO!I$4&amp;$E799),'Hoja de Trabajo para listado'!$DE$151:$DG$151,0)),0)+IFERROR(INDEX('Hoja de Trabajo para listado'!$CD$155:$DC$1048576,MATCH($A799,'Hoja de Trabajo para listado'!$CD$155:$CD$1048576,0),MATCH((CUADRO!I$4&amp;$E799),'Hoja de Trabajo para listado'!$CD$151:$DC$151,0)),0)</f>
        <v>0</v>
      </c>
      <c r="J799" s="241">
        <f ca="1">+IFERROR(INDEX('Hoja de Trabajo para listado'!$A$155:$Z$1048576,MATCH($A799,'Hoja de Trabajo para listado'!$A$155:$A$1048576,0),MATCH((CUADRO!J$4&amp;$E799),'Hoja de Trabajo para listado'!$A$151:$Z$151,0)),0)+IFERROR(INDEX('Hoja de Trabajo para listado'!$AB$155:$BA$1048576,MATCH($A799,'Hoja de Trabajo para listado'!$AB$155:$AB$1048576,0),MATCH((CUADRO!J$4&amp;$E799),'Hoja de Trabajo para listado'!$AB$151:$BA$151,0)),0)+IFERROR(INDEX('Hoja de Trabajo para listado'!$BC$155:$CB$1048576,MATCH($A799,'Hoja de Trabajo para listado'!$BC$155:$BC$1048576,0),MATCH((CUADRO!J$4&amp;$E799),'Hoja de Trabajo para listado'!$BC$151:$CB$151,0)),0)+IFERROR(INDEX('Hoja de Trabajo para listado'!$DE$153:$DG$274,MATCH($A799,'Hoja de Trabajo para listado'!$DE$153:$DE$1048576,0),MATCH((CUADRO!J$4&amp;$E799),'Hoja de Trabajo para listado'!$DE$151:$DG$151,0)),0)+IFERROR(INDEX('Hoja de Trabajo para listado'!$CD$155:$DC$1048576,MATCH($A799,'Hoja de Trabajo para listado'!$CD$155:$CD$1048576,0),MATCH((CUADRO!J$4&amp;$E799),'Hoja de Trabajo para listado'!$CD$151:$DC$151,0)),0)</f>
        <v>0</v>
      </c>
      <c r="K799" s="241">
        <f ca="1">+IFERROR(INDEX('Hoja de Trabajo para listado'!$A$155:$Z$1048576,MATCH($A799,'Hoja de Trabajo para listado'!$A$155:$A$1048576,0),MATCH((CUADRO!K$4&amp;$E799),'Hoja de Trabajo para listado'!$A$151:$Z$151,0)),0)+IFERROR(INDEX('Hoja de Trabajo para listado'!$AB$155:$BA$1048576,MATCH($A799,'Hoja de Trabajo para listado'!$AB$155:$AB$1048576,0),MATCH((CUADRO!K$4&amp;$E799),'Hoja de Trabajo para listado'!$AB$151:$BA$151,0)),0)+IFERROR(INDEX('Hoja de Trabajo para listado'!$BC$155:$CB$1048576,MATCH($A799,'Hoja de Trabajo para listado'!$BC$155:$BC$1048576,0),MATCH((CUADRO!K$4&amp;$E799),'Hoja de Trabajo para listado'!$BC$151:$CB$151,0)),0)+IFERROR(INDEX('Hoja de Trabajo para listado'!$DE$153:$DG$274,MATCH($A799,'Hoja de Trabajo para listado'!$DE$153:$DE$1048576,0),MATCH((CUADRO!K$4&amp;$E799),'Hoja de Trabajo para listado'!$DE$151:$DG$151,0)),0)+IFERROR(INDEX('Hoja de Trabajo para listado'!$CD$155:$DC$1048576,MATCH($A799,'Hoja de Trabajo para listado'!$CD$155:$CD$1048576,0),MATCH((CUADRO!K$4&amp;$E799),'Hoja de Trabajo para listado'!$CD$151:$DC$151,0)),0)</f>
        <v>0</v>
      </c>
      <c r="L799" s="241">
        <f ca="1">+IFERROR(INDEX('Hoja de Trabajo para listado'!$A$155:$Z$1048576,MATCH($A799,'Hoja de Trabajo para listado'!$A$155:$A$1048576,0),MATCH((CUADRO!L$4&amp;$E799),'Hoja de Trabajo para listado'!$A$151:$Z$151,0)),0)+IFERROR(INDEX('Hoja de Trabajo para listado'!$AB$155:$BA$1048576,MATCH($A799,'Hoja de Trabajo para listado'!$AB$155:$AB$1048576,0),MATCH((CUADRO!L$4&amp;$E799),'Hoja de Trabajo para listado'!$AB$151:$BA$151,0)),0)+IFERROR(INDEX('Hoja de Trabajo para listado'!$BC$155:$CB$1048576,MATCH($A799,'Hoja de Trabajo para listado'!$BC$155:$BC$1048576,0),MATCH((CUADRO!L$4&amp;$E799),'Hoja de Trabajo para listado'!$BC$151:$CB$151,0)),0)+IFERROR(INDEX('Hoja de Trabajo para listado'!$DE$153:$DG$274,MATCH($A799,'Hoja de Trabajo para listado'!$DE$153:$DE$1048576,0),MATCH((CUADRO!L$4&amp;$E799),'Hoja de Trabajo para listado'!$DE$151:$DG$151,0)),0)+IFERROR(INDEX('Hoja de Trabajo para listado'!$CD$155:$DC$1048576,MATCH($A799,'Hoja de Trabajo para listado'!$CD$155:$CD$1048576,0),MATCH((CUADRO!L$4&amp;$E799),'Hoja de Trabajo para listado'!$CD$151:$DC$151,0)),0)</f>
        <v>0</v>
      </c>
      <c r="M799" s="241">
        <f ca="1">+IFERROR(INDEX('Hoja de Trabajo para listado'!$A$155:$Z$1048576,MATCH($A799,'Hoja de Trabajo para listado'!$A$155:$A$1048576,0),MATCH((CUADRO!M$4&amp;$E799),'Hoja de Trabajo para listado'!$A$151:$Z$151,0)),0)+IFERROR(INDEX('Hoja de Trabajo para listado'!$AB$155:$BA$1048576,MATCH($A799,'Hoja de Trabajo para listado'!$AB$155:$AB$1048576,0),MATCH((CUADRO!M$4&amp;$E799),'Hoja de Trabajo para listado'!$AB$151:$BA$151,0)),0)+IFERROR(INDEX('Hoja de Trabajo para listado'!$BC$155:$CB$1048576,MATCH($A799,'Hoja de Trabajo para listado'!$BC$155:$BC$1048576,0),MATCH((CUADRO!M$4&amp;$E799),'Hoja de Trabajo para listado'!$BC$151:$CB$151,0)),0)+IFERROR(INDEX('Hoja de Trabajo para listado'!$DE$153:$DG$274,MATCH($A799,'Hoja de Trabajo para listado'!$DE$153:$DE$1048576,0),MATCH((CUADRO!M$4&amp;$E799),'Hoja de Trabajo para listado'!$DE$151:$DG$151,0)),0)+IFERROR(INDEX('Hoja de Trabajo para listado'!$CD$155:$DC$1048576,MATCH($A799,'Hoja de Trabajo para listado'!$CD$155:$CD$1048576,0),MATCH((CUADRO!M$4&amp;$E799),'Hoja de Trabajo para listado'!$CD$151:$DC$151,0)),0)</f>
        <v>0</v>
      </c>
      <c r="N799" s="241">
        <f ca="1">+IFERROR(INDEX('Hoja de Trabajo para listado'!$A$155:$Z$1048576,MATCH($A799,'Hoja de Trabajo para listado'!$A$155:$A$1048576,0),MATCH((CUADRO!N$4&amp;$E799),'Hoja de Trabajo para listado'!$A$151:$Z$151,0)),0)+IFERROR(INDEX('Hoja de Trabajo para listado'!$AB$155:$BA$1048576,MATCH($A799,'Hoja de Trabajo para listado'!$AB$155:$AB$1048576,0),MATCH((CUADRO!N$4&amp;$E799),'Hoja de Trabajo para listado'!$AB$151:$BA$151,0)),0)+IFERROR(INDEX('Hoja de Trabajo para listado'!$BC$155:$CB$1048576,MATCH($A799,'Hoja de Trabajo para listado'!$BC$155:$BC$1048576,0),MATCH((CUADRO!N$4&amp;$E799),'Hoja de Trabajo para listado'!$BC$151:$CB$151,0)),0)+IFERROR(INDEX('Hoja de Trabajo para listado'!$DE$153:$DG$274,MATCH($A799,'Hoja de Trabajo para listado'!$DE$153:$DE$1048576,0),MATCH((CUADRO!N$4&amp;$E799),'Hoja de Trabajo para listado'!$DE$151:$DG$151,0)),0)+IFERROR(INDEX('Hoja de Trabajo para listado'!$CD$155:$DC$1048576,MATCH($A799,'Hoja de Trabajo para listado'!$CD$155:$CD$1048576,0),MATCH((CUADRO!N$4&amp;$E799),'Hoja de Trabajo para listado'!$CD$151:$DC$151,0)),0)</f>
        <v>0</v>
      </c>
      <c r="O799" s="241">
        <f ca="1">+IFERROR(INDEX('Hoja de Trabajo para listado'!$A$155:$Z$1048576,MATCH($A799,'Hoja de Trabajo para listado'!$A$155:$A$1048576,0),MATCH((CUADRO!O$4&amp;$E799),'Hoja de Trabajo para listado'!$A$151:$Z$151,0)),0)+IFERROR(INDEX('Hoja de Trabajo para listado'!$AB$155:$BA$1048576,MATCH($A799,'Hoja de Trabajo para listado'!$AB$155:$AB$1048576,0),MATCH((CUADRO!O$4&amp;$E799),'Hoja de Trabajo para listado'!$AB$151:$BA$151,0)),0)+IFERROR(INDEX('Hoja de Trabajo para listado'!$BC$155:$CB$1048576,MATCH($A799,'Hoja de Trabajo para listado'!$BC$155:$BC$1048576,0),MATCH((CUADRO!O$4&amp;$E799),'Hoja de Trabajo para listado'!$BC$151:$CB$151,0)),0)+IFERROR(INDEX('Hoja de Trabajo para listado'!$DE$153:$DG$274,MATCH($A799,'Hoja de Trabajo para listado'!$DE$153:$DE$1048576,0),MATCH((CUADRO!O$4&amp;$E799),'Hoja de Trabajo para listado'!$DE$151:$DG$151,0)),0)+IFERROR(INDEX('Hoja de Trabajo para listado'!$CD$155:$DC$1048576,MATCH($A799,'Hoja de Trabajo para listado'!$CD$155:$CD$1048576,0),MATCH((CUADRO!O$4&amp;$E799),'Hoja de Trabajo para listado'!$CD$151:$DC$151,0)),0)</f>
        <v>0</v>
      </c>
      <c r="P799" s="241">
        <f ca="1">+IFERROR(INDEX('Hoja de Trabajo para listado'!$A$155:$Z$1048576,MATCH($A799,'Hoja de Trabajo para listado'!$A$155:$A$1048576,0),MATCH((CUADRO!P$4&amp;$E799),'Hoja de Trabajo para listado'!$A$151:$Z$151,0)),0)+IFERROR(INDEX('Hoja de Trabajo para listado'!$AB$155:$BA$1048576,MATCH($A799,'Hoja de Trabajo para listado'!$AB$155:$AB$1048576,0),MATCH((CUADRO!P$4&amp;$E799),'Hoja de Trabajo para listado'!$AB$151:$BA$151,0)),0)+IFERROR(INDEX('Hoja de Trabajo para listado'!$BC$155:$CB$1048576,MATCH($A799,'Hoja de Trabajo para listado'!$BC$155:$BC$1048576,0),MATCH((CUADRO!P$4&amp;$E799),'Hoja de Trabajo para listado'!$BC$151:$CB$151,0)),0)+IFERROR(INDEX('Hoja de Trabajo para listado'!$DE$153:$DG$274,MATCH($A799,'Hoja de Trabajo para listado'!$DE$153:$DE$1048576,0),MATCH((CUADRO!P$4&amp;$E799),'Hoja de Trabajo para listado'!$DE$151:$DG$151,0)),0)+IFERROR(INDEX('Hoja de Trabajo para listado'!$CD$155:$DC$1048576,MATCH($A799,'Hoja de Trabajo para listado'!$CD$155:$CD$1048576,0),MATCH((CUADRO!P$4&amp;$E799),'Hoja de Trabajo para listado'!$CD$151:$DC$151,0)),0)</f>
        <v>0</v>
      </c>
      <c r="Q799" s="241">
        <f ca="1">+IFERROR(INDEX('Hoja de Trabajo para listado'!$A$155:$Z$1048576,MATCH($A799,'Hoja de Trabajo para listado'!$A$155:$A$1048576,0),MATCH((CUADRO!Q$4&amp;$E799),'Hoja de Trabajo para listado'!$A$151:$Z$151,0)),0)+IFERROR(INDEX('Hoja de Trabajo para listado'!$AB$155:$BA$1048576,MATCH($A799,'Hoja de Trabajo para listado'!$AB$155:$AB$1048576,0),MATCH((CUADRO!Q$4&amp;$E799),'Hoja de Trabajo para listado'!$AB$151:$BA$151,0)),0)+IFERROR(INDEX('Hoja de Trabajo para listado'!$BC$155:$CB$1048576,MATCH($A799,'Hoja de Trabajo para listado'!$BC$155:$BC$1048576,0),MATCH((CUADRO!Q$4&amp;$E799),'Hoja de Trabajo para listado'!$BC$151:$CB$151,0)),0)+IFERROR(INDEX('Hoja de Trabajo para listado'!$DE$153:$DG$274,MATCH($A799,'Hoja de Trabajo para listado'!$DE$153:$DE$1048576,0),MATCH((CUADRO!Q$4&amp;$E799),'Hoja de Trabajo para listado'!$DE$151:$DG$151,0)),0)+IFERROR(INDEX('Hoja de Trabajo para listado'!$CD$155:$DC$1048576,MATCH($A799,'Hoja de Trabajo para listado'!$CD$155:$CD$1048576,0),MATCH((CUADRO!Q$4&amp;$E799),'Hoja de Trabajo para listado'!$CD$151:$DC$151,0)),0)</f>
        <v>0</v>
      </c>
      <c r="R799" s="241">
        <f t="shared" ca="1" si="24"/>
        <v>0</v>
      </c>
      <c r="S799" s="247"/>
      <c r="T799" s="241">
        <f ca="1">+T800</f>
        <v>0</v>
      </c>
      <c r="U799" s="240">
        <f t="shared" si="25"/>
        <v>1</v>
      </c>
    </row>
    <row r="800" spans="1:21" customFormat="1" ht="15" hidden="1" customHeight="1">
      <c r="A800" s="32">
        <v>1417</v>
      </c>
      <c r="B800" s="382"/>
      <c r="C800" s="245" t="str">
        <f>+VLOOKUP(A800,bd_lista!$A$3:$C$592,3,FALSE)</f>
        <v>Gobierno Autónomo Municipal de Turco</v>
      </c>
      <c r="D800" s="384"/>
      <c r="E800" s="242" t="s">
        <v>684</v>
      </c>
      <c r="F800" s="241">
        <f ca="1">+IFERROR(INDEX('Hoja de Trabajo para listado'!$A$155:$Z$1048576,MATCH($A800,'Hoja de Trabajo para listado'!$A$155:$A$1048576,0),MATCH((CUADRO!F$4&amp;$E800),'Hoja de Trabajo para listado'!$A$151:$Z$151,0)),0)+IFERROR(INDEX('Hoja de Trabajo para listado'!$AB$155:$BA$1048576,MATCH($A800,'Hoja de Trabajo para listado'!$AB$155:$AB$1048576,0),MATCH((CUADRO!F$4&amp;$E800),'Hoja de Trabajo para listado'!$AB$151:$BA$151,0)),0)+IFERROR(INDEX('Hoja de Trabajo para listado'!$BC$155:$CB$1048576,MATCH($A800,'Hoja de Trabajo para listado'!$BC$155:$BC$1048576,0),MATCH((CUADRO!F$4&amp;$E800),'Hoja de Trabajo para listado'!$BC$151:$CB$151,0)),0)+IFERROR(INDEX('Hoja de Trabajo para listado'!$DE$153:$DG$274,MATCH($A800,'Hoja de Trabajo para listado'!$DE$153:$DE$1048576,0),MATCH((CUADRO!F$4&amp;$E800),'Hoja de Trabajo para listado'!$DE$151:$DG$151,0)),0)+IFERROR(INDEX('Hoja de Trabajo para listado'!$CD$155:$DC$1048576,MATCH($A800,'Hoja de Trabajo para listado'!$CD$155:$CD$1048576,0),MATCH((CUADRO!F$4&amp;$E800),'Hoja de Trabajo para listado'!$CD$151:$DC$151,0)),0)</f>
        <v>0</v>
      </c>
      <c r="G800" s="241">
        <f ca="1">+IFERROR(INDEX('Hoja de Trabajo para listado'!$A$155:$Z$1048576,MATCH($A800,'Hoja de Trabajo para listado'!$A$155:$A$1048576,0),MATCH((CUADRO!G$4&amp;$E800),'Hoja de Trabajo para listado'!$A$151:$Z$151,0)),0)+IFERROR(INDEX('Hoja de Trabajo para listado'!$AB$155:$BA$1048576,MATCH($A800,'Hoja de Trabajo para listado'!$AB$155:$AB$1048576,0),MATCH((CUADRO!G$4&amp;$E800),'Hoja de Trabajo para listado'!$AB$151:$BA$151,0)),0)+IFERROR(INDEX('Hoja de Trabajo para listado'!$BC$155:$CB$1048576,MATCH($A800,'Hoja de Trabajo para listado'!$BC$155:$BC$1048576,0),MATCH((CUADRO!G$4&amp;$E800),'Hoja de Trabajo para listado'!$BC$151:$CB$151,0)),0)+IFERROR(INDEX('Hoja de Trabajo para listado'!$DE$153:$DG$274,MATCH($A800,'Hoja de Trabajo para listado'!$DE$153:$DE$1048576,0),MATCH((CUADRO!G$4&amp;$E800),'Hoja de Trabajo para listado'!$DE$151:$DG$151,0)),0)+IFERROR(INDEX('Hoja de Trabajo para listado'!$CD$155:$DC$1048576,MATCH($A800,'Hoja de Trabajo para listado'!$CD$155:$CD$1048576,0),MATCH((CUADRO!G$4&amp;$E800),'Hoja de Trabajo para listado'!$CD$151:$DC$151,0)),0)</f>
        <v>0</v>
      </c>
      <c r="H800" s="241">
        <f ca="1">+IFERROR(INDEX('Hoja de Trabajo para listado'!$A$155:$Z$1048576,MATCH($A800,'Hoja de Trabajo para listado'!$A$155:$A$1048576,0),MATCH((CUADRO!H$4&amp;$E800),'Hoja de Trabajo para listado'!$A$151:$Z$151,0)),0)+IFERROR(INDEX('Hoja de Trabajo para listado'!$AB$155:$BA$1048576,MATCH($A800,'Hoja de Trabajo para listado'!$AB$155:$AB$1048576,0),MATCH((CUADRO!H$4&amp;$E800),'Hoja de Trabajo para listado'!$AB$151:$BA$151,0)),0)+IFERROR(INDEX('Hoja de Trabajo para listado'!$BC$155:$CB$1048576,MATCH($A800,'Hoja de Trabajo para listado'!$BC$155:$BC$1048576,0),MATCH((CUADRO!H$4&amp;$E800),'Hoja de Trabajo para listado'!$BC$151:$CB$151,0)),0)+IFERROR(INDEX('Hoja de Trabajo para listado'!$DE$153:$DG$274,MATCH($A800,'Hoja de Trabajo para listado'!$DE$153:$DE$1048576,0),MATCH((CUADRO!H$4&amp;$E800),'Hoja de Trabajo para listado'!$DE$151:$DG$151,0)),0)+IFERROR(INDEX('Hoja de Trabajo para listado'!$CD$155:$DC$1048576,MATCH($A800,'Hoja de Trabajo para listado'!$CD$155:$CD$1048576,0),MATCH((CUADRO!H$4&amp;$E800),'Hoja de Trabajo para listado'!$CD$151:$DC$151,0)),0)</f>
        <v>0</v>
      </c>
      <c r="I800" s="241">
        <f ca="1">+IFERROR(INDEX('Hoja de Trabajo para listado'!$A$155:$Z$1048576,MATCH($A800,'Hoja de Trabajo para listado'!$A$155:$A$1048576,0),MATCH((CUADRO!I$4&amp;$E800),'Hoja de Trabajo para listado'!$A$151:$Z$151,0)),0)+IFERROR(INDEX('Hoja de Trabajo para listado'!$AB$155:$BA$1048576,MATCH($A800,'Hoja de Trabajo para listado'!$AB$155:$AB$1048576,0),MATCH((CUADRO!I$4&amp;$E800),'Hoja de Trabajo para listado'!$AB$151:$BA$151,0)),0)+IFERROR(INDEX('Hoja de Trabajo para listado'!$BC$155:$CB$1048576,MATCH($A800,'Hoja de Trabajo para listado'!$BC$155:$BC$1048576,0),MATCH((CUADRO!I$4&amp;$E800),'Hoja de Trabajo para listado'!$BC$151:$CB$151,0)),0)+IFERROR(INDEX('Hoja de Trabajo para listado'!$DE$153:$DG$274,MATCH($A800,'Hoja de Trabajo para listado'!$DE$153:$DE$1048576,0),MATCH((CUADRO!I$4&amp;$E800),'Hoja de Trabajo para listado'!$DE$151:$DG$151,0)),0)+IFERROR(INDEX('Hoja de Trabajo para listado'!$CD$155:$DC$1048576,MATCH($A800,'Hoja de Trabajo para listado'!$CD$155:$CD$1048576,0),MATCH((CUADRO!I$4&amp;$E800),'Hoja de Trabajo para listado'!$CD$151:$DC$151,0)),0)</f>
        <v>0</v>
      </c>
      <c r="J800" s="241">
        <f ca="1">+IFERROR(INDEX('Hoja de Trabajo para listado'!$A$155:$Z$1048576,MATCH($A800,'Hoja de Trabajo para listado'!$A$155:$A$1048576,0),MATCH((CUADRO!J$4&amp;$E800),'Hoja de Trabajo para listado'!$A$151:$Z$151,0)),0)+IFERROR(INDEX('Hoja de Trabajo para listado'!$AB$155:$BA$1048576,MATCH($A800,'Hoja de Trabajo para listado'!$AB$155:$AB$1048576,0),MATCH((CUADRO!J$4&amp;$E800),'Hoja de Trabajo para listado'!$AB$151:$BA$151,0)),0)+IFERROR(INDEX('Hoja de Trabajo para listado'!$BC$155:$CB$1048576,MATCH($A800,'Hoja de Trabajo para listado'!$BC$155:$BC$1048576,0),MATCH((CUADRO!J$4&amp;$E800),'Hoja de Trabajo para listado'!$BC$151:$CB$151,0)),0)+IFERROR(INDEX('Hoja de Trabajo para listado'!$DE$153:$DG$274,MATCH($A800,'Hoja de Trabajo para listado'!$DE$153:$DE$1048576,0),MATCH((CUADRO!J$4&amp;$E800),'Hoja de Trabajo para listado'!$DE$151:$DG$151,0)),0)+IFERROR(INDEX('Hoja de Trabajo para listado'!$CD$155:$DC$1048576,MATCH($A800,'Hoja de Trabajo para listado'!$CD$155:$CD$1048576,0),MATCH((CUADRO!J$4&amp;$E800),'Hoja de Trabajo para listado'!$CD$151:$DC$151,0)),0)</f>
        <v>0</v>
      </c>
      <c r="K800" s="241">
        <f ca="1">+IFERROR(INDEX('Hoja de Trabajo para listado'!$A$155:$Z$1048576,MATCH($A800,'Hoja de Trabajo para listado'!$A$155:$A$1048576,0),MATCH((CUADRO!K$4&amp;$E800),'Hoja de Trabajo para listado'!$A$151:$Z$151,0)),0)+IFERROR(INDEX('Hoja de Trabajo para listado'!$AB$155:$BA$1048576,MATCH($A800,'Hoja de Trabajo para listado'!$AB$155:$AB$1048576,0),MATCH((CUADRO!K$4&amp;$E800),'Hoja de Trabajo para listado'!$AB$151:$BA$151,0)),0)+IFERROR(INDEX('Hoja de Trabajo para listado'!$BC$155:$CB$1048576,MATCH($A800,'Hoja de Trabajo para listado'!$BC$155:$BC$1048576,0),MATCH((CUADRO!K$4&amp;$E800),'Hoja de Trabajo para listado'!$BC$151:$CB$151,0)),0)+IFERROR(INDEX('Hoja de Trabajo para listado'!$DE$153:$DG$274,MATCH($A800,'Hoja de Trabajo para listado'!$DE$153:$DE$1048576,0),MATCH((CUADRO!K$4&amp;$E800),'Hoja de Trabajo para listado'!$DE$151:$DG$151,0)),0)+IFERROR(INDEX('Hoja de Trabajo para listado'!$CD$155:$DC$1048576,MATCH($A800,'Hoja de Trabajo para listado'!$CD$155:$CD$1048576,0),MATCH((CUADRO!K$4&amp;$E800),'Hoja de Trabajo para listado'!$CD$151:$DC$151,0)),0)</f>
        <v>0</v>
      </c>
      <c r="L800" s="241">
        <f ca="1">+IFERROR(INDEX('Hoja de Trabajo para listado'!$A$155:$Z$1048576,MATCH($A800,'Hoja de Trabajo para listado'!$A$155:$A$1048576,0),MATCH((CUADRO!L$4&amp;$E800),'Hoja de Trabajo para listado'!$A$151:$Z$151,0)),0)+IFERROR(INDEX('Hoja de Trabajo para listado'!$AB$155:$BA$1048576,MATCH($A800,'Hoja de Trabajo para listado'!$AB$155:$AB$1048576,0),MATCH((CUADRO!L$4&amp;$E800),'Hoja de Trabajo para listado'!$AB$151:$BA$151,0)),0)+IFERROR(INDEX('Hoja de Trabajo para listado'!$BC$155:$CB$1048576,MATCH($A800,'Hoja de Trabajo para listado'!$BC$155:$BC$1048576,0),MATCH((CUADRO!L$4&amp;$E800),'Hoja de Trabajo para listado'!$BC$151:$CB$151,0)),0)+IFERROR(INDEX('Hoja de Trabajo para listado'!$DE$153:$DG$274,MATCH($A800,'Hoja de Trabajo para listado'!$DE$153:$DE$1048576,0),MATCH((CUADRO!L$4&amp;$E800),'Hoja de Trabajo para listado'!$DE$151:$DG$151,0)),0)+IFERROR(INDEX('Hoja de Trabajo para listado'!$CD$155:$DC$1048576,MATCH($A800,'Hoja de Trabajo para listado'!$CD$155:$CD$1048576,0),MATCH((CUADRO!L$4&amp;$E800),'Hoja de Trabajo para listado'!$CD$151:$DC$151,0)),0)</f>
        <v>0</v>
      </c>
      <c r="M800" s="241">
        <f ca="1">+IFERROR(INDEX('Hoja de Trabajo para listado'!$A$155:$Z$1048576,MATCH($A800,'Hoja de Trabajo para listado'!$A$155:$A$1048576,0),MATCH((CUADRO!M$4&amp;$E800),'Hoja de Trabajo para listado'!$A$151:$Z$151,0)),0)+IFERROR(INDEX('Hoja de Trabajo para listado'!$AB$155:$BA$1048576,MATCH($A800,'Hoja de Trabajo para listado'!$AB$155:$AB$1048576,0),MATCH((CUADRO!M$4&amp;$E800),'Hoja de Trabajo para listado'!$AB$151:$BA$151,0)),0)+IFERROR(INDEX('Hoja de Trabajo para listado'!$BC$155:$CB$1048576,MATCH($A800,'Hoja de Trabajo para listado'!$BC$155:$BC$1048576,0),MATCH((CUADRO!M$4&amp;$E800),'Hoja de Trabajo para listado'!$BC$151:$CB$151,0)),0)+IFERROR(INDEX('Hoja de Trabajo para listado'!$DE$153:$DG$274,MATCH($A800,'Hoja de Trabajo para listado'!$DE$153:$DE$1048576,0),MATCH((CUADRO!M$4&amp;$E800),'Hoja de Trabajo para listado'!$DE$151:$DG$151,0)),0)+IFERROR(INDEX('Hoja de Trabajo para listado'!$CD$155:$DC$1048576,MATCH($A800,'Hoja de Trabajo para listado'!$CD$155:$CD$1048576,0),MATCH((CUADRO!M$4&amp;$E800),'Hoja de Trabajo para listado'!$CD$151:$DC$151,0)),0)</f>
        <v>0</v>
      </c>
      <c r="N800" s="241">
        <f ca="1">+IFERROR(INDEX('Hoja de Trabajo para listado'!$A$155:$Z$1048576,MATCH($A800,'Hoja de Trabajo para listado'!$A$155:$A$1048576,0),MATCH((CUADRO!N$4&amp;$E800),'Hoja de Trabajo para listado'!$A$151:$Z$151,0)),0)+IFERROR(INDEX('Hoja de Trabajo para listado'!$AB$155:$BA$1048576,MATCH($A800,'Hoja de Trabajo para listado'!$AB$155:$AB$1048576,0),MATCH((CUADRO!N$4&amp;$E800),'Hoja de Trabajo para listado'!$AB$151:$BA$151,0)),0)+IFERROR(INDEX('Hoja de Trabajo para listado'!$BC$155:$CB$1048576,MATCH($A800,'Hoja de Trabajo para listado'!$BC$155:$BC$1048576,0),MATCH((CUADRO!N$4&amp;$E800),'Hoja de Trabajo para listado'!$BC$151:$CB$151,0)),0)+IFERROR(INDEX('Hoja de Trabajo para listado'!$DE$153:$DG$274,MATCH($A800,'Hoja de Trabajo para listado'!$DE$153:$DE$1048576,0),MATCH((CUADRO!N$4&amp;$E800),'Hoja de Trabajo para listado'!$DE$151:$DG$151,0)),0)+IFERROR(INDEX('Hoja de Trabajo para listado'!$CD$155:$DC$1048576,MATCH($A800,'Hoja de Trabajo para listado'!$CD$155:$CD$1048576,0),MATCH((CUADRO!N$4&amp;$E800),'Hoja de Trabajo para listado'!$CD$151:$DC$151,0)),0)</f>
        <v>0</v>
      </c>
      <c r="O800" s="241">
        <f ca="1">+IFERROR(INDEX('Hoja de Trabajo para listado'!$A$155:$Z$1048576,MATCH($A800,'Hoja de Trabajo para listado'!$A$155:$A$1048576,0),MATCH((CUADRO!O$4&amp;$E800),'Hoja de Trabajo para listado'!$A$151:$Z$151,0)),0)+IFERROR(INDEX('Hoja de Trabajo para listado'!$AB$155:$BA$1048576,MATCH($A800,'Hoja de Trabajo para listado'!$AB$155:$AB$1048576,0),MATCH((CUADRO!O$4&amp;$E800),'Hoja de Trabajo para listado'!$AB$151:$BA$151,0)),0)+IFERROR(INDEX('Hoja de Trabajo para listado'!$BC$155:$CB$1048576,MATCH($A800,'Hoja de Trabajo para listado'!$BC$155:$BC$1048576,0),MATCH((CUADRO!O$4&amp;$E800),'Hoja de Trabajo para listado'!$BC$151:$CB$151,0)),0)+IFERROR(INDEX('Hoja de Trabajo para listado'!$DE$153:$DG$274,MATCH($A800,'Hoja de Trabajo para listado'!$DE$153:$DE$1048576,0),MATCH((CUADRO!O$4&amp;$E800),'Hoja de Trabajo para listado'!$DE$151:$DG$151,0)),0)+IFERROR(INDEX('Hoja de Trabajo para listado'!$CD$155:$DC$1048576,MATCH($A800,'Hoja de Trabajo para listado'!$CD$155:$CD$1048576,0),MATCH((CUADRO!O$4&amp;$E800),'Hoja de Trabajo para listado'!$CD$151:$DC$151,0)),0)</f>
        <v>0</v>
      </c>
      <c r="P800" s="241">
        <f ca="1">+IFERROR(INDEX('Hoja de Trabajo para listado'!$A$155:$Z$1048576,MATCH($A800,'Hoja de Trabajo para listado'!$A$155:$A$1048576,0),MATCH((CUADRO!P$4&amp;$E800),'Hoja de Trabajo para listado'!$A$151:$Z$151,0)),0)+IFERROR(INDEX('Hoja de Trabajo para listado'!$AB$155:$BA$1048576,MATCH($A800,'Hoja de Trabajo para listado'!$AB$155:$AB$1048576,0),MATCH((CUADRO!P$4&amp;$E800),'Hoja de Trabajo para listado'!$AB$151:$BA$151,0)),0)+IFERROR(INDEX('Hoja de Trabajo para listado'!$BC$155:$CB$1048576,MATCH($A800,'Hoja de Trabajo para listado'!$BC$155:$BC$1048576,0),MATCH((CUADRO!P$4&amp;$E800),'Hoja de Trabajo para listado'!$BC$151:$CB$151,0)),0)+IFERROR(INDEX('Hoja de Trabajo para listado'!$DE$153:$DG$274,MATCH($A800,'Hoja de Trabajo para listado'!$DE$153:$DE$1048576,0),MATCH((CUADRO!P$4&amp;$E800),'Hoja de Trabajo para listado'!$DE$151:$DG$151,0)),0)+IFERROR(INDEX('Hoja de Trabajo para listado'!$CD$155:$DC$1048576,MATCH($A800,'Hoja de Trabajo para listado'!$CD$155:$CD$1048576,0),MATCH((CUADRO!P$4&amp;$E800),'Hoja de Trabajo para listado'!$CD$151:$DC$151,0)),0)</f>
        <v>0</v>
      </c>
      <c r="Q800" s="241">
        <f ca="1">+IFERROR(INDEX('Hoja de Trabajo para listado'!$A$155:$Z$1048576,MATCH($A800,'Hoja de Trabajo para listado'!$A$155:$A$1048576,0),MATCH((CUADRO!Q$4&amp;$E800),'Hoja de Trabajo para listado'!$A$151:$Z$151,0)),0)+IFERROR(INDEX('Hoja de Trabajo para listado'!$AB$155:$BA$1048576,MATCH($A800,'Hoja de Trabajo para listado'!$AB$155:$AB$1048576,0),MATCH((CUADRO!Q$4&amp;$E800),'Hoja de Trabajo para listado'!$AB$151:$BA$151,0)),0)+IFERROR(INDEX('Hoja de Trabajo para listado'!$BC$155:$CB$1048576,MATCH($A800,'Hoja de Trabajo para listado'!$BC$155:$BC$1048576,0),MATCH((CUADRO!Q$4&amp;$E800),'Hoja de Trabajo para listado'!$BC$151:$CB$151,0)),0)+IFERROR(INDEX('Hoja de Trabajo para listado'!$DE$153:$DG$274,MATCH($A800,'Hoja de Trabajo para listado'!$DE$153:$DE$1048576,0),MATCH((CUADRO!Q$4&amp;$E800),'Hoja de Trabajo para listado'!$DE$151:$DG$151,0)),0)+IFERROR(INDEX('Hoja de Trabajo para listado'!$CD$155:$DC$1048576,MATCH($A800,'Hoja de Trabajo para listado'!$CD$155:$CD$1048576,0),MATCH((CUADRO!Q$4&amp;$E800),'Hoja de Trabajo para listado'!$CD$151:$DC$151,0)),0)</f>
        <v>0</v>
      </c>
      <c r="R800" s="241">
        <f t="shared" ca="1" si="24"/>
        <v>0</v>
      </c>
      <c r="S800" s="247">
        <f ca="1">+R799+R800</f>
        <v>0</v>
      </c>
      <c r="T800" s="241">
        <f ca="1">+S800</f>
        <v>0</v>
      </c>
      <c r="U800" s="240">
        <f t="shared" si="25"/>
        <v>2</v>
      </c>
    </row>
    <row r="801" spans="1:21" customFormat="1" ht="15" hidden="1" customHeight="1">
      <c r="A801" s="32">
        <v>1418</v>
      </c>
      <c r="B801" s="381">
        <f>+A801</f>
        <v>1418</v>
      </c>
      <c r="C801" s="245" t="str">
        <f>+VLOOKUP(A801,bd_lista!$A$3:$C$592,3,FALSE)</f>
        <v>Gobierno Autónomo Municipal de Huachacalla</v>
      </c>
      <c r="D801" s="383" t="str">
        <f>+C801</f>
        <v>Gobierno Autónomo Municipal de Huachacalla</v>
      </c>
      <c r="E801" s="240" t="s">
        <v>683</v>
      </c>
      <c r="F801" s="241">
        <f ca="1">+IFERROR(INDEX('Hoja de Trabajo para listado'!$A$155:$Z$1048576,MATCH($A801,'Hoja de Trabajo para listado'!$A$155:$A$1048576,0),MATCH((CUADRO!F$4&amp;$E801),'Hoja de Trabajo para listado'!$A$151:$Z$151,0)),0)+IFERROR(INDEX('Hoja de Trabajo para listado'!$AB$155:$BA$1048576,MATCH($A801,'Hoja de Trabajo para listado'!$AB$155:$AB$1048576,0),MATCH((CUADRO!F$4&amp;$E801),'Hoja de Trabajo para listado'!$AB$151:$BA$151,0)),0)+IFERROR(INDEX('Hoja de Trabajo para listado'!$BC$155:$CB$1048576,MATCH($A801,'Hoja de Trabajo para listado'!$BC$155:$BC$1048576,0),MATCH((CUADRO!F$4&amp;$E801),'Hoja de Trabajo para listado'!$BC$151:$CB$151,0)),0)+IFERROR(INDEX('Hoja de Trabajo para listado'!$DE$153:$DG$274,MATCH($A801,'Hoja de Trabajo para listado'!$DE$153:$DE$1048576,0),MATCH((CUADRO!F$4&amp;$E801),'Hoja de Trabajo para listado'!$DE$151:$DG$151,0)),0)+IFERROR(INDEX('Hoja de Trabajo para listado'!$CD$155:$DC$1048576,MATCH($A801,'Hoja de Trabajo para listado'!$CD$155:$CD$1048576,0),MATCH((CUADRO!F$4&amp;$E801),'Hoja de Trabajo para listado'!$CD$151:$DC$151,0)),0)</f>
        <v>0</v>
      </c>
      <c r="G801" s="241">
        <f ca="1">+IFERROR(INDEX('Hoja de Trabajo para listado'!$A$155:$Z$1048576,MATCH($A801,'Hoja de Trabajo para listado'!$A$155:$A$1048576,0),MATCH((CUADRO!G$4&amp;$E801),'Hoja de Trabajo para listado'!$A$151:$Z$151,0)),0)+IFERROR(INDEX('Hoja de Trabajo para listado'!$AB$155:$BA$1048576,MATCH($A801,'Hoja de Trabajo para listado'!$AB$155:$AB$1048576,0),MATCH((CUADRO!G$4&amp;$E801),'Hoja de Trabajo para listado'!$AB$151:$BA$151,0)),0)+IFERROR(INDEX('Hoja de Trabajo para listado'!$BC$155:$CB$1048576,MATCH($A801,'Hoja de Trabajo para listado'!$BC$155:$BC$1048576,0),MATCH((CUADRO!G$4&amp;$E801),'Hoja de Trabajo para listado'!$BC$151:$CB$151,0)),0)+IFERROR(INDEX('Hoja de Trabajo para listado'!$DE$153:$DG$274,MATCH($A801,'Hoja de Trabajo para listado'!$DE$153:$DE$1048576,0),MATCH((CUADRO!G$4&amp;$E801),'Hoja de Trabajo para listado'!$DE$151:$DG$151,0)),0)+IFERROR(INDEX('Hoja de Trabajo para listado'!$CD$155:$DC$1048576,MATCH($A801,'Hoja de Trabajo para listado'!$CD$155:$CD$1048576,0),MATCH((CUADRO!G$4&amp;$E801),'Hoja de Trabajo para listado'!$CD$151:$DC$151,0)),0)</f>
        <v>0</v>
      </c>
      <c r="H801" s="241">
        <f ca="1">+IFERROR(INDEX('Hoja de Trabajo para listado'!$A$155:$Z$1048576,MATCH($A801,'Hoja de Trabajo para listado'!$A$155:$A$1048576,0),MATCH((CUADRO!H$4&amp;$E801),'Hoja de Trabajo para listado'!$A$151:$Z$151,0)),0)+IFERROR(INDEX('Hoja de Trabajo para listado'!$AB$155:$BA$1048576,MATCH($A801,'Hoja de Trabajo para listado'!$AB$155:$AB$1048576,0),MATCH((CUADRO!H$4&amp;$E801),'Hoja de Trabajo para listado'!$AB$151:$BA$151,0)),0)+IFERROR(INDEX('Hoja de Trabajo para listado'!$BC$155:$CB$1048576,MATCH($A801,'Hoja de Trabajo para listado'!$BC$155:$BC$1048576,0),MATCH((CUADRO!H$4&amp;$E801),'Hoja de Trabajo para listado'!$BC$151:$CB$151,0)),0)+IFERROR(INDEX('Hoja de Trabajo para listado'!$DE$153:$DG$274,MATCH($A801,'Hoja de Trabajo para listado'!$DE$153:$DE$1048576,0),MATCH((CUADRO!H$4&amp;$E801),'Hoja de Trabajo para listado'!$DE$151:$DG$151,0)),0)+IFERROR(INDEX('Hoja de Trabajo para listado'!$CD$155:$DC$1048576,MATCH($A801,'Hoja de Trabajo para listado'!$CD$155:$CD$1048576,0),MATCH((CUADRO!H$4&amp;$E801),'Hoja de Trabajo para listado'!$CD$151:$DC$151,0)),0)</f>
        <v>0</v>
      </c>
      <c r="I801" s="241">
        <f ca="1">+IFERROR(INDEX('Hoja de Trabajo para listado'!$A$155:$Z$1048576,MATCH($A801,'Hoja de Trabajo para listado'!$A$155:$A$1048576,0),MATCH((CUADRO!I$4&amp;$E801),'Hoja de Trabajo para listado'!$A$151:$Z$151,0)),0)+IFERROR(INDEX('Hoja de Trabajo para listado'!$AB$155:$BA$1048576,MATCH($A801,'Hoja de Trabajo para listado'!$AB$155:$AB$1048576,0),MATCH((CUADRO!I$4&amp;$E801),'Hoja de Trabajo para listado'!$AB$151:$BA$151,0)),0)+IFERROR(INDEX('Hoja de Trabajo para listado'!$BC$155:$CB$1048576,MATCH($A801,'Hoja de Trabajo para listado'!$BC$155:$BC$1048576,0),MATCH((CUADRO!I$4&amp;$E801),'Hoja de Trabajo para listado'!$BC$151:$CB$151,0)),0)+IFERROR(INDEX('Hoja de Trabajo para listado'!$DE$153:$DG$274,MATCH($A801,'Hoja de Trabajo para listado'!$DE$153:$DE$1048576,0),MATCH((CUADRO!I$4&amp;$E801),'Hoja de Trabajo para listado'!$DE$151:$DG$151,0)),0)+IFERROR(INDEX('Hoja de Trabajo para listado'!$CD$155:$DC$1048576,MATCH($A801,'Hoja de Trabajo para listado'!$CD$155:$CD$1048576,0),MATCH((CUADRO!I$4&amp;$E801),'Hoja de Trabajo para listado'!$CD$151:$DC$151,0)),0)</f>
        <v>0</v>
      </c>
      <c r="J801" s="241">
        <f ca="1">+IFERROR(INDEX('Hoja de Trabajo para listado'!$A$155:$Z$1048576,MATCH($A801,'Hoja de Trabajo para listado'!$A$155:$A$1048576,0),MATCH((CUADRO!J$4&amp;$E801),'Hoja de Trabajo para listado'!$A$151:$Z$151,0)),0)+IFERROR(INDEX('Hoja de Trabajo para listado'!$AB$155:$BA$1048576,MATCH($A801,'Hoja de Trabajo para listado'!$AB$155:$AB$1048576,0),MATCH((CUADRO!J$4&amp;$E801),'Hoja de Trabajo para listado'!$AB$151:$BA$151,0)),0)+IFERROR(INDEX('Hoja de Trabajo para listado'!$BC$155:$CB$1048576,MATCH($A801,'Hoja de Trabajo para listado'!$BC$155:$BC$1048576,0),MATCH((CUADRO!J$4&amp;$E801),'Hoja de Trabajo para listado'!$BC$151:$CB$151,0)),0)+IFERROR(INDEX('Hoja de Trabajo para listado'!$DE$153:$DG$274,MATCH($A801,'Hoja de Trabajo para listado'!$DE$153:$DE$1048576,0),MATCH((CUADRO!J$4&amp;$E801),'Hoja de Trabajo para listado'!$DE$151:$DG$151,0)),0)+IFERROR(INDEX('Hoja de Trabajo para listado'!$CD$155:$DC$1048576,MATCH($A801,'Hoja de Trabajo para listado'!$CD$155:$CD$1048576,0),MATCH((CUADRO!J$4&amp;$E801),'Hoja de Trabajo para listado'!$CD$151:$DC$151,0)),0)</f>
        <v>0</v>
      </c>
      <c r="K801" s="241">
        <f ca="1">+IFERROR(INDEX('Hoja de Trabajo para listado'!$A$155:$Z$1048576,MATCH($A801,'Hoja de Trabajo para listado'!$A$155:$A$1048576,0),MATCH((CUADRO!K$4&amp;$E801),'Hoja de Trabajo para listado'!$A$151:$Z$151,0)),0)+IFERROR(INDEX('Hoja de Trabajo para listado'!$AB$155:$BA$1048576,MATCH($A801,'Hoja de Trabajo para listado'!$AB$155:$AB$1048576,0),MATCH((CUADRO!K$4&amp;$E801),'Hoja de Trabajo para listado'!$AB$151:$BA$151,0)),0)+IFERROR(INDEX('Hoja de Trabajo para listado'!$BC$155:$CB$1048576,MATCH($A801,'Hoja de Trabajo para listado'!$BC$155:$BC$1048576,0),MATCH((CUADRO!K$4&amp;$E801),'Hoja de Trabajo para listado'!$BC$151:$CB$151,0)),0)+IFERROR(INDEX('Hoja de Trabajo para listado'!$DE$153:$DG$274,MATCH($A801,'Hoja de Trabajo para listado'!$DE$153:$DE$1048576,0),MATCH((CUADRO!K$4&amp;$E801),'Hoja de Trabajo para listado'!$DE$151:$DG$151,0)),0)+IFERROR(INDEX('Hoja de Trabajo para listado'!$CD$155:$DC$1048576,MATCH($A801,'Hoja de Trabajo para listado'!$CD$155:$CD$1048576,0),MATCH((CUADRO!K$4&amp;$E801),'Hoja de Trabajo para listado'!$CD$151:$DC$151,0)),0)</f>
        <v>0</v>
      </c>
      <c r="L801" s="241">
        <f ca="1">+IFERROR(INDEX('Hoja de Trabajo para listado'!$A$155:$Z$1048576,MATCH($A801,'Hoja de Trabajo para listado'!$A$155:$A$1048576,0),MATCH((CUADRO!L$4&amp;$E801),'Hoja de Trabajo para listado'!$A$151:$Z$151,0)),0)+IFERROR(INDEX('Hoja de Trabajo para listado'!$AB$155:$BA$1048576,MATCH($A801,'Hoja de Trabajo para listado'!$AB$155:$AB$1048576,0),MATCH((CUADRO!L$4&amp;$E801),'Hoja de Trabajo para listado'!$AB$151:$BA$151,0)),0)+IFERROR(INDEX('Hoja de Trabajo para listado'!$BC$155:$CB$1048576,MATCH($A801,'Hoja de Trabajo para listado'!$BC$155:$BC$1048576,0),MATCH((CUADRO!L$4&amp;$E801),'Hoja de Trabajo para listado'!$BC$151:$CB$151,0)),0)+IFERROR(INDEX('Hoja de Trabajo para listado'!$DE$153:$DG$274,MATCH($A801,'Hoja de Trabajo para listado'!$DE$153:$DE$1048576,0),MATCH((CUADRO!L$4&amp;$E801),'Hoja de Trabajo para listado'!$DE$151:$DG$151,0)),0)+IFERROR(INDEX('Hoja de Trabajo para listado'!$CD$155:$DC$1048576,MATCH($A801,'Hoja de Trabajo para listado'!$CD$155:$CD$1048576,0),MATCH((CUADRO!L$4&amp;$E801),'Hoja de Trabajo para listado'!$CD$151:$DC$151,0)),0)</f>
        <v>0</v>
      </c>
      <c r="M801" s="241">
        <f ca="1">+IFERROR(INDEX('Hoja de Trabajo para listado'!$A$155:$Z$1048576,MATCH($A801,'Hoja de Trabajo para listado'!$A$155:$A$1048576,0),MATCH((CUADRO!M$4&amp;$E801),'Hoja de Trabajo para listado'!$A$151:$Z$151,0)),0)+IFERROR(INDEX('Hoja de Trabajo para listado'!$AB$155:$BA$1048576,MATCH($A801,'Hoja de Trabajo para listado'!$AB$155:$AB$1048576,0),MATCH((CUADRO!M$4&amp;$E801),'Hoja de Trabajo para listado'!$AB$151:$BA$151,0)),0)+IFERROR(INDEX('Hoja de Trabajo para listado'!$BC$155:$CB$1048576,MATCH($A801,'Hoja de Trabajo para listado'!$BC$155:$BC$1048576,0),MATCH((CUADRO!M$4&amp;$E801),'Hoja de Trabajo para listado'!$BC$151:$CB$151,0)),0)+IFERROR(INDEX('Hoja de Trabajo para listado'!$DE$153:$DG$274,MATCH($A801,'Hoja de Trabajo para listado'!$DE$153:$DE$1048576,0),MATCH((CUADRO!M$4&amp;$E801),'Hoja de Trabajo para listado'!$DE$151:$DG$151,0)),0)+IFERROR(INDEX('Hoja de Trabajo para listado'!$CD$155:$DC$1048576,MATCH($A801,'Hoja de Trabajo para listado'!$CD$155:$CD$1048576,0),MATCH((CUADRO!M$4&amp;$E801),'Hoja de Trabajo para listado'!$CD$151:$DC$151,0)),0)</f>
        <v>0</v>
      </c>
      <c r="N801" s="241">
        <f ca="1">+IFERROR(INDEX('Hoja de Trabajo para listado'!$A$155:$Z$1048576,MATCH($A801,'Hoja de Trabajo para listado'!$A$155:$A$1048576,0),MATCH((CUADRO!N$4&amp;$E801),'Hoja de Trabajo para listado'!$A$151:$Z$151,0)),0)+IFERROR(INDEX('Hoja de Trabajo para listado'!$AB$155:$BA$1048576,MATCH($A801,'Hoja de Trabajo para listado'!$AB$155:$AB$1048576,0),MATCH((CUADRO!N$4&amp;$E801),'Hoja de Trabajo para listado'!$AB$151:$BA$151,0)),0)+IFERROR(INDEX('Hoja de Trabajo para listado'!$BC$155:$CB$1048576,MATCH($A801,'Hoja de Trabajo para listado'!$BC$155:$BC$1048576,0),MATCH((CUADRO!N$4&amp;$E801),'Hoja de Trabajo para listado'!$BC$151:$CB$151,0)),0)+IFERROR(INDEX('Hoja de Trabajo para listado'!$DE$153:$DG$274,MATCH($A801,'Hoja de Trabajo para listado'!$DE$153:$DE$1048576,0),MATCH((CUADRO!N$4&amp;$E801),'Hoja de Trabajo para listado'!$DE$151:$DG$151,0)),0)+IFERROR(INDEX('Hoja de Trabajo para listado'!$CD$155:$DC$1048576,MATCH($A801,'Hoja de Trabajo para listado'!$CD$155:$CD$1048576,0),MATCH((CUADRO!N$4&amp;$E801),'Hoja de Trabajo para listado'!$CD$151:$DC$151,0)),0)</f>
        <v>0</v>
      </c>
      <c r="O801" s="241">
        <f ca="1">+IFERROR(INDEX('Hoja de Trabajo para listado'!$A$155:$Z$1048576,MATCH($A801,'Hoja de Trabajo para listado'!$A$155:$A$1048576,0),MATCH((CUADRO!O$4&amp;$E801),'Hoja de Trabajo para listado'!$A$151:$Z$151,0)),0)+IFERROR(INDEX('Hoja de Trabajo para listado'!$AB$155:$BA$1048576,MATCH($A801,'Hoja de Trabajo para listado'!$AB$155:$AB$1048576,0),MATCH((CUADRO!O$4&amp;$E801),'Hoja de Trabajo para listado'!$AB$151:$BA$151,0)),0)+IFERROR(INDEX('Hoja de Trabajo para listado'!$BC$155:$CB$1048576,MATCH($A801,'Hoja de Trabajo para listado'!$BC$155:$BC$1048576,0),MATCH((CUADRO!O$4&amp;$E801),'Hoja de Trabajo para listado'!$BC$151:$CB$151,0)),0)+IFERROR(INDEX('Hoja de Trabajo para listado'!$DE$153:$DG$274,MATCH($A801,'Hoja de Trabajo para listado'!$DE$153:$DE$1048576,0),MATCH((CUADRO!O$4&amp;$E801),'Hoja de Trabajo para listado'!$DE$151:$DG$151,0)),0)+IFERROR(INDEX('Hoja de Trabajo para listado'!$CD$155:$DC$1048576,MATCH($A801,'Hoja de Trabajo para listado'!$CD$155:$CD$1048576,0),MATCH((CUADRO!O$4&amp;$E801),'Hoja de Trabajo para listado'!$CD$151:$DC$151,0)),0)</f>
        <v>0</v>
      </c>
      <c r="P801" s="241">
        <f ca="1">+IFERROR(INDEX('Hoja de Trabajo para listado'!$A$155:$Z$1048576,MATCH($A801,'Hoja de Trabajo para listado'!$A$155:$A$1048576,0),MATCH((CUADRO!P$4&amp;$E801),'Hoja de Trabajo para listado'!$A$151:$Z$151,0)),0)+IFERROR(INDEX('Hoja de Trabajo para listado'!$AB$155:$BA$1048576,MATCH($A801,'Hoja de Trabajo para listado'!$AB$155:$AB$1048576,0),MATCH((CUADRO!P$4&amp;$E801),'Hoja de Trabajo para listado'!$AB$151:$BA$151,0)),0)+IFERROR(INDEX('Hoja de Trabajo para listado'!$BC$155:$CB$1048576,MATCH($A801,'Hoja de Trabajo para listado'!$BC$155:$BC$1048576,0),MATCH((CUADRO!P$4&amp;$E801),'Hoja de Trabajo para listado'!$BC$151:$CB$151,0)),0)+IFERROR(INDEX('Hoja de Trabajo para listado'!$DE$153:$DG$274,MATCH($A801,'Hoja de Trabajo para listado'!$DE$153:$DE$1048576,0),MATCH((CUADRO!P$4&amp;$E801),'Hoja de Trabajo para listado'!$DE$151:$DG$151,0)),0)+IFERROR(INDEX('Hoja de Trabajo para listado'!$CD$155:$DC$1048576,MATCH($A801,'Hoja de Trabajo para listado'!$CD$155:$CD$1048576,0),MATCH((CUADRO!P$4&amp;$E801),'Hoja de Trabajo para listado'!$CD$151:$DC$151,0)),0)</f>
        <v>0</v>
      </c>
      <c r="Q801" s="241">
        <f ca="1">+IFERROR(INDEX('Hoja de Trabajo para listado'!$A$155:$Z$1048576,MATCH($A801,'Hoja de Trabajo para listado'!$A$155:$A$1048576,0),MATCH((CUADRO!Q$4&amp;$E801),'Hoja de Trabajo para listado'!$A$151:$Z$151,0)),0)+IFERROR(INDEX('Hoja de Trabajo para listado'!$AB$155:$BA$1048576,MATCH($A801,'Hoja de Trabajo para listado'!$AB$155:$AB$1048576,0),MATCH((CUADRO!Q$4&amp;$E801),'Hoja de Trabajo para listado'!$AB$151:$BA$151,0)),0)+IFERROR(INDEX('Hoja de Trabajo para listado'!$BC$155:$CB$1048576,MATCH($A801,'Hoja de Trabajo para listado'!$BC$155:$BC$1048576,0),MATCH((CUADRO!Q$4&amp;$E801),'Hoja de Trabajo para listado'!$BC$151:$CB$151,0)),0)+IFERROR(INDEX('Hoja de Trabajo para listado'!$DE$153:$DG$274,MATCH($A801,'Hoja de Trabajo para listado'!$DE$153:$DE$1048576,0),MATCH((CUADRO!Q$4&amp;$E801),'Hoja de Trabajo para listado'!$DE$151:$DG$151,0)),0)+IFERROR(INDEX('Hoja de Trabajo para listado'!$CD$155:$DC$1048576,MATCH($A801,'Hoja de Trabajo para listado'!$CD$155:$CD$1048576,0),MATCH((CUADRO!Q$4&amp;$E801),'Hoja de Trabajo para listado'!$CD$151:$DC$151,0)),0)</f>
        <v>0</v>
      </c>
      <c r="R801" s="241">
        <f t="shared" ca="1" si="24"/>
        <v>0</v>
      </c>
      <c r="S801" s="247"/>
      <c r="T801" s="241">
        <f ca="1">+T802</f>
        <v>0</v>
      </c>
      <c r="U801" s="240">
        <f t="shared" si="25"/>
        <v>1</v>
      </c>
    </row>
    <row r="802" spans="1:21" customFormat="1" ht="15" hidden="1" customHeight="1">
      <c r="A802" s="32">
        <v>1418</v>
      </c>
      <c r="B802" s="382"/>
      <c r="C802" s="245" t="str">
        <f>+VLOOKUP(A802,bd_lista!$A$3:$C$592,3,FALSE)</f>
        <v>Gobierno Autónomo Municipal de Huachacalla</v>
      </c>
      <c r="D802" s="384"/>
      <c r="E802" s="242" t="s">
        <v>684</v>
      </c>
      <c r="F802" s="241">
        <f ca="1">+IFERROR(INDEX('Hoja de Trabajo para listado'!$A$155:$Z$1048576,MATCH($A802,'Hoja de Trabajo para listado'!$A$155:$A$1048576,0),MATCH((CUADRO!F$4&amp;$E802),'Hoja de Trabajo para listado'!$A$151:$Z$151,0)),0)+IFERROR(INDEX('Hoja de Trabajo para listado'!$AB$155:$BA$1048576,MATCH($A802,'Hoja de Trabajo para listado'!$AB$155:$AB$1048576,0),MATCH((CUADRO!F$4&amp;$E802),'Hoja de Trabajo para listado'!$AB$151:$BA$151,0)),0)+IFERROR(INDEX('Hoja de Trabajo para listado'!$BC$155:$CB$1048576,MATCH($A802,'Hoja de Trabajo para listado'!$BC$155:$BC$1048576,0),MATCH((CUADRO!F$4&amp;$E802),'Hoja de Trabajo para listado'!$BC$151:$CB$151,0)),0)+IFERROR(INDEX('Hoja de Trabajo para listado'!$DE$153:$DG$274,MATCH($A802,'Hoja de Trabajo para listado'!$DE$153:$DE$1048576,0),MATCH((CUADRO!F$4&amp;$E802),'Hoja de Trabajo para listado'!$DE$151:$DG$151,0)),0)+IFERROR(INDEX('Hoja de Trabajo para listado'!$CD$155:$DC$1048576,MATCH($A802,'Hoja de Trabajo para listado'!$CD$155:$CD$1048576,0),MATCH((CUADRO!F$4&amp;$E802),'Hoja de Trabajo para listado'!$CD$151:$DC$151,0)),0)</f>
        <v>0</v>
      </c>
      <c r="G802" s="241">
        <f ca="1">+IFERROR(INDEX('Hoja de Trabajo para listado'!$A$155:$Z$1048576,MATCH($A802,'Hoja de Trabajo para listado'!$A$155:$A$1048576,0),MATCH((CUADRO!G$4&amp;$E802),'Hoja de Trabajo para listado'!$A$151:$Z$151,0)),0)+IFERROR(INDEX('Hoja de Trabajo para listado'!$AB$155:$BA$1048576,MATCH($A802,'Hoja de Trabajo para listado'!$AB$155:$AB$1048576,0),MATCH((CUADRO!G$4&amp;$E802),'Hoja de Trabajo para listado'!$AB$151:$BA$151,0)),0)+IFERROR(INDEX('Hoja de Trabajo para listado'!$BC$155:$CB$1048576,MATCH($A802,'Hoja de Trabajo para listado'!$BC$155:$BC$1048576,0),MATCH((CUADRO!G$4&amp;$E802),'Hoja de Trabajo para listado'!$BC$151:$CB$151,0)),0)+IFERROR(INDEX('Hoja de Trabajo para listado'!$DE$153:$DG$274,MATCH($A802,'Hoja de Trabajo para listado'!$DE$153:$DE$1048576,0),MATCH((CUADRO!G$4&amp;$E802),'Hoja de Trabajo para listado'!$DE$151:$DG$151,0)),0)+IFERROR(INDEX('Hoja de Trabajo para listado'!$CD$155:$DC$1048576,MATCH($A802,'Hoja de Trabajo para listado'!$CD$155:$CD$1048576,0),MATCH((CUADRO!G$4&amp;$E802),'Hoja de Trabajo para listado'!$CD$151:$DC$151,0)),0)</f>
        <v>0</v>
      </c>
      <c r="H802" s="241">
        <f ca="1">+IFERROR(INDEX('Hoja de Trabajo para listado'!$A$155:$Z$1048576,MATCH($A802,'Hoja de Trabajo para listado'!$A$155:$A$1048576,0),MATCH((CUADRO!H$4&amp;$E802),'Hoja de Trabajo para listado'!$A$151:$Z$151,0)),0)+IFERROR(INDEX('Hoja de Trabajo para listado'!$AB$155:$BA$1048576,MATCH($A802,'Hoja de Trabajo para listado'!$AB$155:$AB$1048576,0),MATCH((CUADRO!H$4&amp;$E802),'Hoja de Trabajo para listado'!$AB$151:$BA$151,0)),0)+IFERROR(INDEX('Hoja de Trabajo para listado'!$BC$155:$CB$1048576,MATCH($A802,'Hoja de Trabajo para listado'!$BC$155:$BC$1048576,0),MATCH((CUADRO!H$4&amp;$E802),'Hoja de Trabajo para listado'!$BC$151:$CB$151,0)),0)+IFERROR(INDEX('Hoja de Trabajo para listado'!$DE$153:$DG$274,MATCH($A802,'Hoja de Trabajo para listado'!$DE$153:$DE$1048576,0),MATCH((CUADRO!H$4&amp;$E802),'Hoja de Trabajo para listado'!$DE$151:$DG$151,0)),0)+IFERROR(INDEX('Hoja de Trabajo para listado'!$CD$155:$DC$1048576,MATCH($A802,'Hoja de Trabajo para listado'!$CD$155:$CD$1048576,0),MATCH((CUADRO!H$4&amp;$E802),'Hoja de Trabajo para listado'!$CD$151:$DC$151,0)),0)</f>
        <v>0</v>
      </c>
      <c r="I802" s="241">
        <f ca="1">+IFERROR(INDEX('Hoja de Trabajo para listado'!$A$155:$Z$1048576,MATCH($A802,'Hoja de Trabajo para listado'!$A$155:$A$1048576,0),MATCH((CUADRO!I$4&amp;$E802),'Hoja de Trabajo para listado'!$A$151:$Z$151,0)),0)+IFERROR(INDEX('Hoja de Trabajo para listado'!$AB$155:$BA$1048576,MATCH($A802,'Hoja de Trabajo para listado'!$AB$155:$AB$1048576,0),MATCH((CUADRO!I$4&amp;$E802),'Hoja de Trabajo para listado'!$AB$151:$BA$151,0)),0)+IFERROR(INDEX('Hoja de Trabajo para listado'!$BC$155:$CB$1048576,MATCH($A802,'Hoja de Trabajo para listado'!$BC$155:$BC$1048576,0),MATCH((CUADRO!I$4&amp;$E802),'Hoja de Trabajo para listado'!$BC$151:$CB$151,0)),0)+IFERROR(INDEX('Hoja de Trabajo para listado'!$DE$153:$DG$274,MATCH($A802,'Hoja de Trabajo para listado'!$DE$153:$DE$1048576,0),MATCH((CUADRO!I$4&amp;$E802),'Hoja de Trabajo para listado'!$DE$151:$DG$151,0)),0)+IFERROR(INDEX('Hoja de Trabajo para listado'!$CD$155:$DC$1048576,MATCH($A802,'Hoja de Trabajo para listado'!$CD$155:$CD$1048576,0),MATCH((CUADRO!I$4&amp;$E802),'Hoja de Trabajo para listado'!$CD$151:$DC$151,0)),0)</f>
        <v>0</v>
      </c>
      <c r="J802" s="241">
        <f ca="1">+IFERROR(INDEX('Hoja de Trabajo para listado'!$A$155:$Z$1048576,MATCH($A802,'Hoja de Trabajo para listado'!$A$155:$A$1048576,0),MATCH((CUADRO!J$4&amp;$E802),'Hoja de Trabajo para listado'!$A$151:$Z$151,0)),0)+IFERROR(INDEX('Hoja de Trabajo para listado'!$AB$155:$BA$1048576,MATCH($A802,'Hoja de Trabajo para listado'!$AB$155:$AB$1048576,0),MATCH((CUADRO!J$4&amp;$E802),'Hoja de Trabajo para listado'!$AB$151:$BA$151,0)),0)+IFERROR(INDEX('Hoja de Trabajo para listado'!$BC$155:$CB$1048576,MATCH($A802,'Hoja de Trabajo para listado'!$BC$155:$BC$1048576,0),MATCH((CUADRO!J$4&amp;$E802),'Hoja de Trabajo para listado'!$BC$151:$CB$151,0)),0)+IFERROR(INDEX('Hoja de Trabajo para listado'!$DE$153:$DG$274,MATCH($A802,'Hoja de Trabajo para listado'!$DE$153:$DE$1048576,0),MATCH((CUADRO!J$4&amp;$E802),'Hoja de Trabajo para listado'!$DE$151:$DG$151,0)),0)+IFERROR(INDEX('Hoja de Trabajo para listado'!$CD$155:$DC$1048576,MATCH($A802,'Hoja de Trabajo para listado'!$CD$155:$CD$1048576,0),MATCH((CUADRO!J$4&amp;$E802),'Hoja de Trabajo para listado'!$CD$151:$DC$151,0)),0)</f>
        <v>0</v>
      </c>
      <c r="K802" s="241">
        <f ca="1">+IFERROR(INDEX('Hoja de Trabajo para listado'!$A$155:$Z$1048576,MATCH($A802,'Hoja de Trabajo para listado'!$A$155:$A$1048576,0),MATCH((CUADRO!K$4&amp;$E802),'Hoja de Trabajo para listado'!$A$151:$Z$151,0)),0)+IFERROR(INDEX('Hoja de Trabajo para listado'!$AB$155:$BA$1048576,MATCH($A802,'Hoja de Trabajo para listado'!$AB$155:$AB$1048576,0),MATCH((CUADRO!K$4&amp;$E802),'Hoja de Trabajo para listado'!$AB$151:$BA$151,0)),0)+IFERROR(INDEX('Hoja de Trabajo para listado'!$BC$155:$CB$1048576,MATCH($A802,'Hoja de Trabajo para listado'!$BC$155:$BC$1048576,0),MATCH((CUADRO!K$4&amp;$E802),'Hoja de Trabajo para listado'!$BC$151:$CB$151,0)),0)+IFERROR(INDEX('Hoja de Trabajo para listado'!$DE$153:$DG$274,MATCH($A802,'Hoja de Trabajo para listado'!$DE$153:$DE$1048576,0),MATCH((CUADRO!K$4&amp;$E802),'Hoja de Trabajo para listado'!$DE$151:$DG$151,0)),0)+IFERROR(INDEX('Hoja de Trabajo para listado'!$CD$155:$DC$1048576,MATCH($A802,'Hoja de Trabajo para listado'!$CD$155:$CD$1048576,0),MATCH((CUADRO!K$4&amp;$E802),'Hoja de Trabajo para listado'!$CD$151:$DC$151,0)),0)</f>
        <v>0</v>
      </c>
      <c r="L802" s="241">
        <f ca="1">+IFERROR(INDEX('Hoja de Trabajo para listado'!$A$155:$Z$1048576,MATCH($A802,'Hoja de Trabajo para listado'!$A$155:$A$1048576,0),MATCH((CUADRO!L$4&amp;$E802),'Hoja de Trabajo para listado'!$A$151:$Z$151,0)),0)+IFERROR(INDEX('Hoja de Trabajo para listado'!$AB$155:$BA$1048576,MATCH($A802,'Hoja de Trabajo para listado'!$AB$155:$AB$1048576,0),MATCH((CUADRO!L$4&amp;$E802),'Hoja de Trabajo para listado'!$AB$151:$BA$151,0)),0)+IFERROR(INDEX('Hoja de Trabajo para listado'!$BC$155:$CB$1048576,MATCH($A802,'Hoja de Trabajo para listado'!$BC$155:$BC$1048576,0),MATCH((CUADRO!L$4&amp;$E802),'Hoja de Trabajo para listado'!$BC$151:$CB$151,0)),0)+IFERROR(INDEX('Hoja de Trabajo para listado'!$DE$153:$DG$274,MATCH($A802,'Hoja de Trabajo para listado'!$DE$153:$DE$1048576,0),MATCH((CUADRO!L$4&amp;$E802),'Hoja de Trabajo para listado'!$DE$151:$DG$151,0)),0)+IFERROR(INDEX('Hoja de Trabajo para listado'!$CD$155:$DC$1048576,MATCH($A802,'Hoja de Trabajo para listado'!$CD$155:$CD$1048576,0),MATCH((CUADRO!L$4&amp;$E802),'Hoja de Trabajo para listado'!$CD$151:$DC$151,0)),0)</f>
        <v>0</v>
      </c>
      <c r="M802" s="241">
        <f ca="1">+IFERROR(INDEX('Hoja de Trabajo para listado'!$A$155:$Z$1048576,MATCH($A802,'Hoja de Trabajo para listado'!$A$155:$A$1048576,0),MATCH((CUADRO!M$4&amp;$E802),'Hoja de Trabajo para listado'!$A$151:$Z$151,0)),0)+IFERROR(INDEX('Hoja de Trabajo para listado'!$AB$155:$BA$1048576,MATCH($A802,'Hoja de Trabajo para listado'!$AB$155:$AB$1048576,0),MATCH((CUADRO!M$4&amp;$E802),'Hoja de Trabajo para listado'!$AB$151:$BA$151,0)),0)+IFERROR(INDEX('Hoja de Trabajo para listado'!$BC$155:$CB$1048576,MATCH($A802,'Hoja de Trabajo para listado'!$BC$155:$BC$1048576,0),MATCH((CUADRO!M$4&amp;$E802),'Hoja de Trabajo para listado'!$BC$151:$CB$151,0)),0)+IFERROR(INDEX('Hoja de Trabajo para listado'!$DE$153:$DG$274,MATCH($A802,'Hoja de Trabajo para listado'!$DE$153:$DE$1048576,0),MATCH((CUADRO!M$4&amp;$E802),'Hoja de Trabajo para listado'!$DE$151:$DG$151,0)),0)+IFERROR(INDEX('Hoja de Trabajo para listado'!$CD$155:$DC$1048576,MATCH($A802,'Hoja de Trabajo para listado'!$CD$155:$CD$1048576,0),MATCH((CUADRO!M$4&amp;$E802),'Hoja de Trabajo para listado'!$CD$151:$DC$151,0)),0)</f>
        <v>0</v>
      </c>
      <c r="N802" s="241">
        <f ca="1">+IFERROR(INDEX('Hoja de Trabajo para listado'!$A$155:$Z$1048576,MATCH($A802,'Hoja de Trabajo para listado'!$A$155:$A$1048576,0),MATCH((CUADRO!N$4&amp;$E802),'Hoja de Trabajo para listado'!$A$151:$Z$151,0)),0)+IFERROR(INDEX('Hoja de Trabajo para listado'!$AB$155:$BA$1048576,MATCH($A802,'Hoja de Trabajo para listado'!$AB$155:$AB$1048576,0),MATCH((CUADRO!N$4&amp;$E802),'Hoja de Trabajo para listado'!$AB$151:$BA$151,0)),0)+IFERROR(INDEX('Hoja de Trabajo para listado'!$BC$155:$CB$1048576,MATCH($A802,'Hoja de Trabajo para listado'!$BC$155:$BC$1048576,0),MATCH((CUADRO!N$4&amp;$E802),'Hoja de Trabajo para listado'!$BC$151:$CB$151,0)),0)+IFERROR(INDEX('Hoja de Trabajo para listado'!$DE$153:$DG$274,MATCH($A802,'Hoja de Trabajo para listado'!$DE$153:$DE$1048576,0),MATCH((CUADRO!N$4&amp;$E802),'Hoja de Trabajo para listado'!$DE$151:$DG$151,0)),0)+IFERROR(INDEX('Hoja de Trabajo para listado'!$CD$155:$DC$1048576,MATCH($A802,'Hoja de Trabajo para listado'!$CD$155:$CD$1048576,0),MATCH((CUADRO!N$4&amp;$E802),'Hoja de Trabajo para listado'!$CD$151:$DC$151,0)),0)</f>
        <v>0</v>
      </c>
      <c r="O802" s="241">
        <f ca="1">+IFERROR(INDEX('Hoja de Trabajo para listado'!$A$155:$Z$1048576,MATCH($A802,'Hoja de Trabajo para listado'!$A$155:$A$1048576,0),MATCH((CUADRO!O$4&amp;$E802),'Hoja de Trabajo para listado'!$A$151:$Z$151,0)),0)+IFERROR(INDEX('Hoja de Trabajo para listado'!$AB$155:$BA$1048576,MATCH($A802,'Hoja de Trabajo para listado'!$AB$155:$AB$1048576,0),MATCH((CUADRO!O$4&amp;$E802),'Hoja de Trabajo para listado'!$AB$151:$BA$151,0)),0)+IFERROR(INDEX('Hoja de Trabajo para listado'!$BC$155:$CB$1048576,MATCH($A802,'Hoja de Trabajo para listado'!$BC$155:$BC$1048576,0),MATCH((CUADRO!O$4&amp;$E802),'Hoja de Trabajo para listado'!$BC$151:$CB$151,0)),0)+IFERROR(INDEX('Hoja de Trabajo para listado'!$DE$153:$DG$274,MATCH($A802,'Hoja de Trabajo para listado'!$DE$153:$DE$1048576,0),MATCH((CUADRO!O$4&amp;$E802),'Hoja de Trabajo para listado'!$DE$151:$DG$151,0)),0)+IFERROR(INDEX('Hoja de Trabajo para listado'!$CD$155:$DC$1048576,MATCH($A802,'Hoja de Trabajo para listado'!$CD$155:$CD$1048576,0),MATCH((CUADRO!O$4&amp;$E802),'Hoja de Trabajo para listado'!$CD$151:$DC$151,0)),0)</f>
        <v>0</v>
      </c>
      <c r="P802" s="241">
        <f ca="1">+IFERROR(INDEX('Hoja de Trabajo para listado'!$A$155:$Z$1048576,MATCH($A802,'Hoja de Trabajo para listado'!$A$155:$A$1048576,0),MATCH((CUADRO!P$4&amp;$E802),'Hoja de Trabajo para listado'!$A$151:$Z$151,0)),0)+IFERROR(INDEX('Hoja de Trabajo para listado'!$AB$155:$BA$1048576,MATCH($A802,'Hoja de Trabajo para listado'!$AB$155:$AB$1048576,0),MATCH((CUADRO!P$4&amp;$E802),'Hoja de Trabajo para listado'!$AB$151:$BA$151,0)),0)+IFERROR(INDEX('Hoja de Trabajo para listado'!$BC$155:$CB$1048576,MATCH($A802,'Hoja de Trabajo para listado'!$BC$155:$BC$1048576,0),MATCH((CUADRO!P$4&amp;$E802),'Hoja de Trabajo para listado'!$BC$151:$CB$151,0)),0)+IFERROR(INDEX('Hoja de Trabajo para listado'!$DE$153:$DG$274,MATCH($A802,'Hoja de Trabajo para listado'!$DE$153:$DE$1048576,0),MATCH((CUADRO!P$4&amp;$E802),'Hoja de Trabajo para listado'!$DE$151:$DG$151,0)),0)+IFERROR(INDEX('Hoja de Trabajo para listado'!$CD$155:$DC$1048576,MATCH($A802,'Hoja de Trabajo para listado'!$CD$155:$CD$1048576,0),MATCH((CUADRO!P$4&amp;$E802),'Hoja de Trabajo para listado'!$CD$151:$DC$151,0)),0)</f>
        <v>0</v>
      </c>
      <c r="Q802" s="241">
        <f ca="1">+IFERROR(INDEX('Hoja de Trabajo para listado'!$A$155:$Z$1048576,MATCH($A802,'Hoja de Trabajo para listado'!$A$155:$A$1048576,0),MATCH((CUADRO!Q$4&amp;$E802),'Hoja de Trabajo para listado'!$A$151:$Z$151,0)),0)+IFERROR(INDEX('Hoja de Trabajo para listado'!$AB$155:$BA$1048576,MATCH($A802,'Hoja de Trabajo para listado'!$AB$155:$AB$1048576,0),MATCH((CUADRO!Q$4&amp;$E802),'Hoja de Trabajo para listado'!$AB$151:$BA$151,0)),0)+IFERROR(INDEX('Hoja de Trabajo para listado'!$BC$155:$CB$1048576,MATCH($A802,'Hoja de Trabajo para listado'!$BC$155:$BC$1048576,0),MATCH((CUADRO!Q$4&amp;$E802),'Hoja de Trabajo para listado'!$BC$151:$CB$151,0)),0)+IFERROR(INDEX('Hoja de Trabajo para listado'!$DE$153:$DG$274,MATCH($A802,'Hoja de Trabajo para listado'!$DE$153:$DE$1048576,0),MATCH((CUADRO!Q$4&amp;$E802),'Hoja de Trabajo para listado'!$DE$151:$DG$151,0)),0)+IFERROR(INDEX('Hoja de Trabajo para listado'!$CD$155:$DC$1048576,MATCH($A802,'Hoja de Trabajo para listado'!$CD$155:$CD$1048576,0),MATCH((CUADRO!Q$4&amp;$E802),'Hoja de Trabajo para listado'!$CD$151:$DC$151,0)),0)</f>
        <v>0</v>
      </c>
      <c r="R802" s="241">
        <f t="shared" ca="1" si="24"/>
        <v>0</v>
      </c>
      <c r="S802" s="247">
        <f ca="1">+R801+R802</f>
        <v>0</v>
      </c>
      <c r="T802" s="241">
        <f ca="1">+S802</f>
        <v>0</v>
      </c>
      <c r="U802" s="240">
        <f t="shared" si="25"/>
        <v>2</v>
      </c>
    </row>
    <row r="803" spans="1:21" customFormat="1" ht="27" hidden="1" customHeight="1">
      <c r="A803" s="32">
        <v>1419</v>
      </c>
      <c r="B803" s="381">
        <f>+A803</f>
        <v>1419</v>
      </c>
      <c r="C803" s="245" t="str">
        <f>+VLOOKUP(A803,bd_lista!$A$3:$C$592,3,FALSE)</f>
        <v>Gobierno Autónomo Municipal de Escara</v>
      </c>
      <c r="D803" s="383" t="str">
        <f>+C803</f>
        <v>Gobierno Autónomo Municipal de Escara</v>
      </c>
      <c r="E803" s="240" t="s">
        <v>683</v>
      </c>
      <c r="F803" s="241">
        <f ca="1">+IFERROR(INDEX('Hoja de Trabajo para listado'!$A$155:$Z$1048576,MATCH($A803,'Hoja de Trabajo para listado'!$A$155:$A$1048576,0),MATCH((CUADRO!F$4&amp;$E803),'Hoja de Trabajo para listado'!$A$151:$Z$151,0)),0)+IFERROR(INDEX('Hoja de Trabajo para listado'!$AB$155:$BA$1048576,MATCH($A803,'Hoja de Trabajo para listado'!$AB$155:$AB$1048576,0),MATCH((CUADRO!F$4&amp;$E803),'Hoja de Trabajo para listado'!$AB$151:$BA$151,0)),0)+IFERROR(INDEX('Hoja de Trabajo para listado'!$BC$155:$CB$1048576,MATCH($A803,'Hoja de Trabajo para listado'!$BC$155:$BC$1048576,0),MATCH((CUADRO!F$4&amp;$E803),'Hoja de Trabajo para listado'!$BC$151:$CB$151,0)),0)+IFERROR(INDEX('Hoja de Trabajo para listado'!$DE$153:$DG$274,MATCH($A803,'Hoja de Trabajo para listado'!$DE$153:$DE$1048576,0),MATCH((CUADRO!F$4&amp;$E803),'Hoja de Trabajo para listado'!$DE$151:$DG$151,0)),0)+IFERROR(INDEX('Hoja de Trabajo para listado'!$CD$155:$DC$1048576,MATCH($A803,'Hoja de Trabajo para listado'!$CD$155:$CD$1048576,0),MATCH((CUADRO!F$4&amp;$E803),'Hoja de Trabajo para listado'!$CD$151:$DC$151,0)),0)</f>
        <v>0</v>
      </c>
      <c r="G803" s="241">
        <f ca="1">+IFERROR(INDEX('Hoja de Trabajo para listado'!$A$155:$Z$1048576,MATCH($A803,'Hoja de Trabajo para listado'!$A$155:$A$1048576,0),MATCH((CUADRO!G$4&amp;$E803),'Hoja de Trabajo para listado'!$A$151:$Z$151,0)),0)+IFERROR(INDEX('Hoja de Trabajo para listado'!$AB$155:$BA$1048576,MATCH($A803,'Hoja de Trabajo para listado'!$AB$155:$AB$1048576,0),MATCH((CUADRO!G$4&amp;$E803),'Hoja de Trabajo para listado'!$AB$151:$BA$151,0)),0)+IFERROR(INDEX('Hoja de Trabajo para listado'!$BC$155:$CB$1048576,MATCH($A803,'Hoja de Trabajo para listado'!$BC$155:$BC$1048576,0),MATCH((CUADRO!G$4&amp;$E803),'Hoja de Trabajo para listado'!$BC$151:$CB$151,0)),0)+IFERROR(INDEX('Hoja de Trabajo para listado'!$DE$153:$DG$274,MATCH($A803,'Hoja de Trabajo para listado'!$DE$153:$DE$1048576,0),MATCH((CUADRO!G$4&amp;$E803),'Hoja de Trabajo para listado'!$DE$151:$DG$151,0)),0)+IFERROR(INDEX('Hoja de Trabajo para listado'!$CD$155:$DC$1048576,MATCH($A803,'Hoja de Trabajo para listado'!$CD$155:$CD$1048576,0),MATCH((CUADRO!G$4&amp;$E803),'Hoja de Trabajo para listado'!$CD$151:$DC$151,0)),0)</f>
        <v>0</v>
      </c>
      <c r="H803" s="241">
        <f ca="1">+IFERROR(INDEX('Hoja de Trabajo para listado'!$A$155:$Z$1048576,MATCH($A803,'Hoja de Trabajo para listado'!$A$155:$A$1048576,0),MATCH((CUADRO!H$4&amp;$E803),'Hoja de Trabajo para listado'!$A$151:$Z$151,0)),0)+IFERROR(INDEX('Hoja de Trabajo para listado'!$AB$155:$BA$1048576,MATCH($A803,'Hoja de Trabajo para listado'!$AB$155:$AB$1048576,0),MATCH((CUADRO!H$4&amp;$E803),'Hoja de Trabajo para listado'!$AB$151:$BA$151,0)),0)+IFERROR(INDEX('Hoja de Trabajo para listado'!$BC$155:$CB$1048576,MATCH($A803,'Hoja de Trabajo para listado'!$BC$155:$BC$1048576,0),MATCH((CUADRO!H$4&amp;$E803),'Hoja de Trabajo para listado'!$BC$151:$CB$151,0)),0)+IFERROR(INDEX('Hoja de Trabajo para listado'!$DE$153:$DG$274,MATCH($A803,'Hoja de Trabajo para listado'!$DE$153:$DE$1048576,0),MATCH((CUADRO!H$4&amp;$E803),'Hoja de Trabajo para listado'!$DE$151:$DG$151,0)),0)+IFERROR(INDEX('Hoja de Trabajo para listado'!$CD$155:$DC$1048576,MATCH($A803,'Hoja de Trabajo para listado'!$CD$155:$CD$1048576,0),MATCH((CUADRO!H$4&amp;$E803),'Hoja de Trabajo para listado'!$CD$151:$DC$151,0)),0)</f>
        <v>0</v>
      </c>
      <c r="I803" s="241">
        <f ca="1">+IFERROR(INDEX('Hoja de Trabajo para listado'!$A$155:$Z$1048576,MATCH($A803,'Hoja de Trabajo para listado'!$A$155:$A$1048576,0),MATCH((CUADRO!I$4&amp;$E803),'Hoja de Trabajo para listado'!$A$151:$Z$151,0)),0)+IFERROR(INDEX('Hoja de Trabajo para listado'!$AB$155:$BA$1048576,MATCH($A803,'Hoja de Trabajo para listado'!$AB$155:$AB$1048576,0),MATCH((CUADRO!I$4&amp;$E803),'Hoja de Trabajo para listado'!$AB$151:$BA$151,0)),0)+IFERROR(INDEX('Hoja de Trabajo para listado'!$BC$155:$CB$1048576,MATCH($A803,'Hoja de Trabajo para listado'!$BC$155:$BC$1048576,0),MATCH((CUADRO!I$4&amp;$E803),'Hoja de Trabajo para listado'!$BC$151:$CB$151,0)),0)+IFERROR(INDEX('Hoja de Trabajo para listado'!$DE$153:$DG$274,MATCH($A803,'Hoja de Trabajo para listado'!$DE$153:$DE$1048576,0),MATCH((CUADRO!I$4&amp;$E803),'Hoja de Trabajo para listado'!$DE$151:$DG$151,0)),0)+IFERROR(INDEX('Hoja de Trabajo para listado'!$CD$155:$DC$1048576,MATCH($A803,'Hoja de Trabajo para listado'!$CD$155:$CD$1048576,0),MATCH((CUADRO!I$4&amp;$E803),'Hoja de Trabajo para listado'!$CD$151:$DC$151,0)),0)</f>
        <v>0</v>
      </c>
      <c r="J803" s="241">
        <f ca="1">+IFERROR(INDEX('Hoja de Trabajo para listado'!$A$155:$Z$1048576,MATCH($A803,'Hoja de Trabajo para listado'!$A$155:$A$1048576,0),MATCH((CUADRO!J$4&amp;$E803),'Hoja de Trabajo para listado'!$A$151:$Z$151,0)),0)+IFERROR(INDEX('Hoja de Trabajo para listado'!$AB$155:$BA$1048576,MATCH($A803,'Hoja de Trabajo para listado'!$AB$155:$AB$1048576,0),MATCH((CUADRO!J$4&amp;$E803),'Hoja de Trabajo para listado'!$AB$151:$BA$151,0)),0)+IFERROR(INDEX('Hoja de Trabajo para listado'!$BC$155:$CB$1048576,MATCH($A803,'Hoja de Trabajo para listado'!$BC$155:$BC$1048576,0),MATCH((CUADRO!J$4&amp;$E803),'Hoja de Trabajo para listado'!$BC$151:$CB$151,0)),0)+IFERROR(INDEX('Hoja de Trabajo para listado'!$DE$153:$DG$274,MATCH($A803,'Hoja de Trabajo para listado'!$DE$153:$DE$1048576,0),MATCH((CUADRO!J$4&amp;$E803),'Hoja de Trabajo para listado'!$DE$151:$DG$151,0)),0)+IFERROR(INDEX('Hoja de Trabajo para listado'!$CD$155:$DC$1048576,MATCH($A803,'Hoja de Trabajo para listado'!$CD$155:$CD$1048576,0),MATCH((CUADRO!J$4&amp;$E803),'Hoja de Trabajo para listado'!$CD$151:$DC$151,0)),0)</f>
        <v>0</v>
      </c>
      <c r="K803" s="241">
        <f ca="1">+IFERROR(INDEX('Hoja de Trabajo para listado'!$A$155:$Z$1048576,MATCH($A803,'Hoja de Trabajo para listado'!$A$155:$A$1048576,0),MATCH((CUADRO!K$4&amp;$E803),'Hoja de Trabajo para listado'!$A$151:$Z$151,0)),0)+IFERROR(INDEX('Hoja de Trabajo para listado'!$AB$155:$BA$1048576,MATCH($A803,'Hoja de Trabajo para listado'!$AB$155:$AB$1048576,0),MATCH((CUADRO!K$4&amp;$E803),'Hoja de Trabajo para listado'!$AB$151:$BA$151,0)),0)+IFERROR(INDEX('Hoja de Trabajo para listado'!$BC$155:$CB$1048576,MATCH($A803,'Hoja de Trabajo para listado'!$BC$155:$BC$1048576,0),MATCH((CUADRO!K$4&amp;$E803),'Hoja de Trabajo para listado'!$BC$151:$CB$151,0)),0)+IFERROR(INDEX('Hoja de Trabajo para listado'!$DE$153:$DG$274,MATCH($A803,'Hoja de Trabajo para listado'!$DE$153:$DE$1048576,0),MATCH((CUADRO!K$4&amp;$E803),'Hoja de Trabajo para listado'!$DE$151:$DG$151,0)),0)+IFERROR(INDEX('Hoja de Trabajo para listado'!$CD$155:$DC$1048576,MATCH($A803,'Hoja de Trabajo para listado'!$CD$155:$CD$1048576,0),MATCH((CUADRO!K$4&amp;$E803),'Hoja de Trabajo para listado'!$CD$151:$DC$151,0)),0)</f>
        <v>0</v>
      </c>
      <c r="L803" s="241">
        <f ca="1">+IFERROR(INDEX('Hoja de Trabajo para listado'!$A$155:$Z$1048576,MATCH($A803,'Hoja de Trabajo para listado'!$A$155:$A$1048576,0),MATCH((CUADRO!L$4&amp;$E803),'Hoja de Trabajo para listado'!$A$151:$Z$151,0)),0)+IFERROR(INDEX('Hoja de Trabajo para listado'!$AB$155:$BA$1048576,MATCH($A803,'Hoja de Trabajo para listado'!$AB$155:$AB$1048576,0),MATCH((CUADRO!L$4&amp;$E803),'Hoja de Trabajo para listado'!$AB$151:$BA$151,0)),0)+IFERROR(INDEX('Hoja de Trabajo para listado'!$BC$155:$CB$1048576,MATCH($A803,'Hoja de Trabajo para listado'!$BC$155:$BC$1048576,0),MATCH((CUADRO!L$4&amp;$E803),'Hoja de Trabajo para listado'!$BC$151:$CB$151,0)),0)+IFERROR(INDEX('Hoja de Trabajo para listado'!$DE$153:$DG$274,MATCH($A803,'Hoja de Trabajo para listado'!$DE$153:$DE$1048576,0),MATCH((CUADRO!L$4&amp;$E803),'Hoja de Trabajo para listado'!$DE$151:$DG$151,0)),0)+IFERROR(INDEX('Hoja de Trabajo para listado'!$CD$155:$DC$1048576,MATCH($A803,'Hoja de Trabajo para listado'!$CD$155:$CD$1048576,0),MATCH((CUADRO!L$4&amp;$E803),'Hoja de Trabajo para listado'!$CD$151:$DC$151,0)),0)</f>
        <v>0</v>
      </c>
      <c r="M803" s="241">
        <f ca="1">+IFERROR(INDEX('Hoja de Trabajo para listado'!$A$155:$Z$1048576,MATCH($A803,'Hoja de Trabajo para listado'!$A$155:$A$1048576,0),MATCH((CUADRO!M$4&amp;$E803),'Hoja de Trabajo para listado'!$A$151:$Z$151,0)),0)+IFERROR(INDEX('Hoja de Trabajo para listado'!$AB$155:$BA$1048576,MATCH($A803,'Hoja de Trabajo para listado'!$AB$155:$AB$1048576,0),MATCH((CUADRO!M$4&amp;$E803),'Hoja de Trabajo para listado'!$AB$151:$BA$151,0)),0)+IFERROR(INDEX('Hoja de Trabajo para listado'!$BC$155:$CB$1048576,MATCH($A803,'Hoja de Trabajo para listado'!$BC$155:$BC$1048576,0),MATCH((CUADRO!M$4&amp;$E803),'Hoja de Trabajo para listado'!$BC$151:$CB$151,0)),0)+IFERROR(INDEX('Hoja de Trabajo para listado'!$DE$153:$DG$274,MATCH($A803,'Hoja de Trabajo para listado'!$DE$153:$DE$1048576,0),MATCH((CUADRO!M$4&amp;$E803),'Hoja de Trabajo para listado'!$DE$151:$DG$151,0)),0)+IFERROR(INDEX('Hoja de Trabajo para listado'!$CD$155:$DC$1048576,MATCH($A803,'Hoja de Trabajo para listado'!$CD$155:$CD$1048576,0),MATCH((CUADRO!M$4&amp;$E803),'Hoja de Trabajo para listado'!$CD$151:$DC$151,0)),0)</f>
        <v>0</v>
      </c>
      <c r="N803" s="241">
        <f ca="1">+IFERROR(INDEX('Hoja de Trabajo para listado'!$A$155:$Z$1048576,MATCH($A803,'Hoja de Trabajo para listado'!$A$155:$A$1048576,0),MATCH((CUADRO!N$4&amp;$E803),'Hoja de Trabajo para listado'!$A$151:$Z$151,0)),0)+IFERROR(INDEX('Hoja de Trabajo para listado'!$AB$155:$BA$1048576,MATCH($A803,'Hoja de Trabajo para listado'!$AB$155:$AB$1048576,0),MATCH((CUADRO!N$4&amp;$E803),'Hoja de Trabajo para listado'!$AB$151:$BA$151,0)),0)+IFERROR(INDEX('Hoja de Trabajo para listado'!$BC$155:$CB$1048576,MATCH($A803,'Hoja de Trabajo para listado'!$BC$155:$BC$1048576,0),MATCH((CUADRO!N$4&amp;$E803),'Hoja de Trabajo para listado'!$BC$151:$CB$151,0)),0)+IFERROR(INDEX('Hoja de Trabajo para listado'!$DE$153:$DG$274,MATCH($A803,'Hoja de Trabajo para listado'!$DE$153:$DE$1048576,0),MATCH((CUADRO!N$4&amp;$E803),'Hoja de Trabajo para listado'!$DE$151:$DG$151,0)),0)+IFERROR(INDEX('Hoja de Trabajo para listado'!$CD$155:$DC$1048576,MATCH($A803,'Hoja de Trabajo para listado'!$CD$155:$CD$1048576,0),MATCH((CUADRO!N$4&amp;$E803),'Hoja de Trabajo para listado'!$CD$151:$DC$151,0)),0)</f>
        <v>0</v>
      </c>
      <c r="O803" s="241">
        <f ca="1">+IFERROR(INDEX('Hoja de Trabajo para listado'!$A$155:$Z$1048576,MATCH($A803,'Hoja de Trabajo para listado'!$A$155:$A$1048576,0),MATCH((CUADRO!O$4&amp;$E803),'Hoja de Trabajo para listado'!$A$151:$Z$151,0)),0)+IFERROR(INDEX('Hoja de Trabajo para listado'!$AB$155:$BA$1048576,MATCH($A803,'Hoja de Trabajo para listado'!$AB$155:$AB$1048576,0),MATCH((CUADRO!O$4&amp;$E803),'Hoja de Trabajo para listado'!$AB$151:$BA$151,0)),0)+IFERROR(INDEX('Hoja de Trabajo para listado'!$BC$155:$CB$1048576,MATCH($A803,'Hoja de Trabajo para listado'!$BC$155:$BC$1048576,0),MATCH((CUADRO!O$4&amp;$E803),'Hoja de Trabajo para listado'!$BC$151:$CB$151,0)),0)+IFERROR(INDEX('Hoja de Trabajo para listado'!$DE$153:$DG$274,MATCH($A803,'Hoja de Trabajo para listado'!$DE$153:$DE$1048576,0),MATCH((CUADRO!O$4&amp;$E803),'Hoja de Trabajo para listado'!$DE$151:$DG$151,0)),0)+IFERROR(INDEX('Hoja de Trabajo para listado'!$CD$155:$DC$1048576,MATCH($A803,'Hoja de Trabajo para listado'!$CD$155:$CD$1048576,0),MATCH((CUADRO!O$4&amp;$E803),'Hoja de Trabajo para listado'!$CD$151:$DC$151,0)),0)</f>
        <v>0</v>
      </c>
      <c r="P803" s="241">
        <f ca="1">+IFERROR(INDEX('Hoja de Trabajo para listado'!$A$155:$Z$1048576,MATCH($A803,'Hoja de Trabajo para listado'!$A$155:$A$1048576,0),MATCH((CUADRO!P$4&amp;$E803),'Hoja de Trabajo para listado'!$A$151:$Z$151,0)),0)+IFERROR(INDEX('Hoja de Trabajo para listado'!$AB$155:$BA$1048576,MATCH($A803,'Hoja de Trabajo para listado'!$AB$155:$AB$1048576,0),MATCH((CUADRO!P$4&amp;$E803),'Hoja de Trabajo para listado'!$AB$151:$BA$151,0)),0)+IFERROR(INDEX('Hoja de Trabajo para listado'!$BC$155:$CB$1048576,MATCH($A803,'Hoja de Trabajo para listado'!$BC$155:$BC$1048576,0),MATCH((CUADRO!P$4&amp;$E803),'Hoja de Trabajo para listado'!$BC$151:$CB$151,0)),0)+IFERROR(INDEX('Hoja de Trabajo para listado'!$DE$153:$DG$274,MATCH($A803,'Hoja de Trabajo para listado'!$DE$153:$DE$1048576,0),MATCH((CUADRO!P$4&amp;$E803),'Hoja de Trabajo para listado'!$DE$151:$DG$151,0)),0)+IFERROR(INDEX('Hoja de Trabajo para listado'!$CD$155:$DC$1048576,MATCH($A803,'Hoja de Trabajo para listado'!$CD$155:$CD$1048576,0),MATCH((CUADRO!P$4&amp;$E803),'Hoja de Trabajo para listado'!$CD$151:$DC$151,0)),0)</f>
        <v>0</v>
      </c>
      <c r="Q803" s="241">
        <f ca="1">+IFERROR(INDEX('Hoja de Trabajo para listado'!$A$155:$Z$1048576,MATCH($A803,'Hoja de Trabajo para listado'!$A$155:$A$1048576,0),MATCH((CUADRO!Q$4&amp;$E803),'Hoja de Trabajo para listado'!$A$151:$Z$151,0)),0)+IFERROR(INDEX('Hoja de Trabajo para listado'!$AB$155:$BA$1048576,MATCH($A803,'Hoja de Trabajo para listado'!$AB$155:$AB$1048576,0),MATCH((CUADRO!Q$4&amp;$E803),'Hoja de Trabajo para listado'!$AB$151:$BA$151,0)),0)+IFERROR(INDEX('Hoja de Trabajo para listado'!$BC$155:$CB$1048576,MATCH($A803,'Hoja de Trabajo para listado'!$BC$155:$BC$1048576,0),MATCH((CUADRO!Q$4&amp;$E803),'Hoja de Trabajo para listado'!$BC$151:$CB$151,0)),0)+IFERROR(INDEX('Hoja de Trabajo para listado'!$DE$153:$DG$274,MATCH($A803,'Hoja de Trabajo para listado'!$DE$153:$DE$1048576,0),MATCH((CUADRO!Q$4&amp;$E803),'Hoja de Trabajo para listado'!$DE$151:$DG$151,0)),0)+IFERROR(INDEX('Hoja de Trabajo para listado'!$CD$155:$DC$1048576,MATCH($A803,'Hoja de Trabajo para listado'!$CD$155:$CD$1048576,0),MATCH((CUADRO!Q$4&amp;$E803),'Hoja de Trabajo para listado'!$CD$151:$DC$151,0)),0)</f>
        <v>0</v>
      </c>
      <c r="R803" s="241">
        <f t="shared" ca="1" si="24"/>
        <v>0</v>
      </c>
      <c r="S803" s="247"/>
      <c r="T803" s="241">
        <f ca="1">+T804</f>
        <v>0</v>
      </c>
      <c r="U803" s="240">
        <f t="shared" si="25"/>
        <v>1</v>
      </c>
    </row>
    <row r="804" spans="1:21" customFormat="1" ht="27" hidden="1" customHeight="1">
      <c r="A804" s="32">
        <v>1419</v>
      </c>
      <c r="B804" s="382"/>
      <c r="C804" s="245" t="str">
        <f>+VLOOKUP(A804,bd_lista!$A$3:$C$592,3,FALSE)</f>
        <v>Gobierno Autónomo Municipal de Escara</v>
      </c>
      <c r="D804" s="384"/>
      <c r="E804" s="242" t="s">
        <v>684</v>
      </c>
      <c r="F804" s="241">
        <f ca="1">+IFERROR(INDEX('Hoja de Trabajo para listado'!$A$155:$Z$1048576,MATCH($A804,'Hoja de Trabajo para listado'!$A$155:$A$1048576,0),MATCH((CUADRO!F$4&amp;$E804),'Hoja de Trabajo para listado'!$A$151:$Z$151,0)),0)+IFERROR(INDEX('Hoja de Trabajo para listado'!$AB$155:$BA$1048576,MATCH($A804,'Hoja de Trabajo para listado'!$AB$155:$AB$1048576,0),MATCH((CUADRO!F$4&amp;$E804),'Hoja de Trabajo para listado'!$AB$151:$BA$151,0)),0)+IFERROR(INDEX('Hoja de Trabajo para listado'!$BC$155:$CB$1048576,MATCH($A804,'Hoja de Trabajo para listado'!$BC$155:$BC$1048576,0),MATCH((CUADRO!F$4&amp;$E804),'Hoja de Trabajo para listado'!$BC$151:$CB$151,0)),0)+IFERROR(INDEX('Hoja de Trabajo para listado'!$DE$153:$DG$274,MATCH($A804,'Hoja de Trabajo para listado'!$DE$153:$DE$1048576,0),MATCH((CUADRO!F$4&amp;$E804),'Hoja de Trabajo para listado'!$DE$151:$DG$151,0)),0)+IFERROR(INDEX('Hoja de Trabajo para listado'!$CD$155:$DC$1048576,MATCH($A804,'Hoja de Trabajo para listado'!$CD$155:$CD$1048576,0),MATCH((CUADRO!F$4&amp;$E804),'Hoja de Trabajo para listado'!$CD$151:$DC$151,0)),0)</f>
        <v>0</v>
      </c>
      <c r="G804" s="241">
        <f ca="1">+IFERROR(INDEX('Hoja de Trabajo para listado'!$A$155:$Z$1048576,MATCH($A804,'Hoja de Trabajo para listado'!$A$155:$A$1048576,0),MATCH((CUADRO!G$4&amp;$E804),'Hoja de Trabajo para listado'!$A$151:$Z$151,0)),0)+IFERROR(INDEX('Hoja de Trabajo para listado'!$AB$155:$BA$1048576,MATCH($A804,'Hoja de Trabajo para listado'!$AB$155:$AB$1048576,0),MATCH((CUADRO!G$4&amp;$E804),'Hoja de Trabajo para listado'!$AB$151:$BA$151,0)),0)+IFERROR(INDEX('Hoja de Trabajo para listado'!$BC$155:$CB$1048576,MATCH($A804,'Hoja de Trabajo para listado'!$BC$155:$BC$1048576,0),MATCH((CUADRO!G$4&amp;$E804),'Hoja de Trabajo para listado'!$BC$151:$CB$151,0)),0)+IFERROR(INDEX('Hoja de Trabajo para listado'!$DE$153:$DG$274,MATCH($A804,'Hoja de Trabajo para listado'!$DE$153:$DE$1048576,0),MATCH((CUADRO!G$4&amp;$E804),'Hoja de Trabajo para listado'!$DE$151:$DG$151,0)),0)+IFERROR(INDEX('Hoja de Trabajo para listado'!$CD$155:$DC$1048576,MATCH($A804,'Hoja de Trabajo para listado'!$CD$155:$CD$1048576,0),MATCH((CUADRO!G$4&amp;$E804),'Hoja de Trabajo para listado'!$CD$151:$DC$151,0)),0)</f>
        <v>0</v>
      </c>
      <c r="H804" s="241">
        <f ca="1">+IFERROR(INDEX('Hoja de Trabajo para listado'!$A$155:$Z$1048576,MATCH($A804,'Hoja de Trabajo para listado'!$A$155:$A$1048576,0),MATCH((CUADRO!H$4&amp;$E804),'Hoja de Trabajo para listado'!$A$151:$Z$151,0)),0)+IFERROR(INDEX('Hoja de Trabajo para listado'!$AB$155:$BA$1048576,MATCH($A804,'Hoja de Trabajo para listado'!$AB$155:$AB$1048576,0),MATCH((CUADRO!H$4&amp;$E804),'Hoja de Trabajo para listado'!$AB$151:$BA$151,0)),0)+IFERROR(INDEX('Hoja de Trabajo para listado'!$BC$155:$CB$1048576,MATCH($A804,'Hoja de Trabajo para listado'!$BC$155:$BC$1048576,0),MATCH((CUADRO!H$4&amp;$E804),'Hoja de Trabajo para listado'!$BC$151:$CB$151,0)),0)+IFERROR(INDEX('Hoja de Trabajo para listado'!$DE$153:$DG$274,MATCH($A804,'Hoja de Trabajo para listado'!$DE$153:$DE$1048576,0),MATCH((CUADRO!H$4&amp;$E804),'Hoja de Trabajo para listado'!$DE$151:$DG$151,0)),0)+IFERROR(INDEX('Hoja de Trabajo para listado'!$CD$155:$DC$1048576,MATCH($A804,'Hoja de Trabajo para listado'!$CD$155:$CD$1048576,0),MATCH((CUADRO!H$4&amp;$E804),'Hoja de Trabajo para listado'!$CD$151:$DC$151,0)),0)</f>
        <v>0</v>
      </c>
      <c r="I804" s="241">
        <f ca="1">+IFERROR(INDEX('Hoja de Trabajo para listado'!$A$155:$Z$1048576,MATCH($A804,'Hoja de Trabajo para listado'!$A$155:$A$1048576,0),MATCH((CUADRO!I$4&amp;$E804),'Hoja de Trabajo para listado'!$A$151:$Z$151,0)),0)+IFERROR(INDEX('Hoja de Trabajo para listado'!$AB$155:$BA$1048576,MATCH($A804,'Hoja de Trabajo para listado'!$AB$155:$AB$1048576,0),MATCH((CUADRO!I$4&amp;$E804),'Hoja de Trabajo para listado'!$AB$151:$BA$151,0)),0)+IFERROR(INDEX('Hoja de Trabajo para listado'!$BC$155:$CB$1048576,MATCH($A804,'Hoja de Trabajo para listado'!$BC$155:$BC$1048576,0),MATCH((CUADRO!I$4&amp;$E804),'Hoja de Trabajo para listado'!$BC$151:$CB$151,0)),0)+IFERROR(INDEX('Hoja de Trabajo para listado'!$DE$153:$DG$274,MATCH($A804,'Hoja de Trabajo para listado'!$DE$153:$DE$1048576,0),MATCH((CUADRO!I$4&amp;$E804),'Hoja de Trabajo para listado'!$DE$151:$DG$151,0)),0)+IFERROR(INDEX('Hoja de Trabajo para listado'!$CD$155:$DC$1048576,MATCH($A804,'Hoja de Trabajo para listado'!$CD$155:$CD$1048576,0),MATCH((CUADRO!I$4&amp;$E804),'Hoja de Trabajo para listado'!$CD$151:$DC$151,0)),0)</f>
        <v>0</v>
      </c>
      <c r="J804" s="241">
        <f ca="1">+IFERROR(INDEX('Hoja de Trabajo para listado'!$A$155:$Z$1048576,MATCH($A804,'Hoja de Trabajo para listado'!$A$155:$A$1048576,0),MATCH((CUADRO!J$4&amp;$E804),'Hoja de Trabajo para listado'!$A$151:$Z$151,0)),0)+IFERROR(INDEX('Hoja de Trabajo para listado'!$AB$155:$BA$1048576,MATCH($A804,'Hoja de Trabajo para listado'!$AB$155:$AB$1048576,0),MATCH((CUADRO!J$4&amp;$E804),'Hoja de Trabajo para listado'!$AB$151:$BA$151,0)),0)+IFERROR(INDEX('Hoja de Trabajo para listado'!$BC$155:$CB$1048576,MATCH($A804,'Hoja de Trabajo para listado'!$BC$155:$BC$1048576,0),MATCH((CUADRO!J$4&amp;$E804),'Hoja de Trabajo para listado'!$BC$151:$CB$151,0)),0)+IFERROR(INDEX('Hoja de Trabajo para listado'!$DE$153:$DG$274,MATCH($A804,'Hoja de Trabajo para listado'!$DE$153:$DE$1048576,0),MATCH((CUADRO!J$4&amp;$E804),'Hoja de Trabajo para listado'!$DE$151:$DG$151,0)),0)+IFERROR(INDEX('Hoja de Trabajo para listado'!$CD$155:$DC$1048576,MATCH($A804,'Hoja de Trabajo para listado'!$CD$155:$CD$1048576,0),MATCH((CUADRO!J$4&amp;$E804),'Hoja de Trabajo para listado'!$CD$151:$DC$151,0)),0)</f>
        <v>0</v>
      </c>
      <c r="K804" s="241">
        <f ca="1">+IFERROR(INDEX('Hoja de Trabajo para listado'!$A$155:$Z$1048576,MATCH($A804,'Hoja de Trabajo para listado'!$A$155:$A$1048576,0),MATCH((CUADRO!K$4&amp;$E804),'Hoja de Trabajo para listado'!$A$151:$Z$151,0)),0)+IFERROR(INDEX('Hoja de Trabajo para listado'!$AB$155:$BA$1048576,MATCH($A804,'Hoja de Trabajo para listado'!$AB$155:$AB$1048576,0),MATCH((CUADRO!K$4&amp;$E804),'Hoja de Trabajo para listado'!$AB$151:$BA$151,0)),0)+IFERROR(INDEX('Hoja de Trabajo para listado'!$BC$155:$CB$1048576,MATCH($A804,'Hoja de Trabajo para listado'!$BC$155:$BC$1048576,0),MATCH((CUADRO!K$4&amp;$E804),'Hoja de Trabajo para listado'!$BC$151:$CB$151,0)),0)+IFERROR(INDEX('Hoja de Trabajo para listado'!$DE$153:$DG$274,MATCH($A804,'Hoja de Trabajo para listado'!$DE$153:$DE$1048576,0),MATCH((CUADRO!K$4&amp;$E804),'Hoja de Trabajo para listado'!$DE$151:$DG$151,0)),0)+IFERROR(INDEX('Hoja de Trabajo para listado'!$CD$155:$DC$1048576,MATCH($A804,'Hoja de Trabajo para listado'!$CD$155:$CD$1048576,0),MATCH((CUADRO!K$4&amp;$E804),'Hoja de Trabajo para listado'!$CD$151:$DC$151,0)),0)</f>
        <v>0</v>
      </c>
      <c r="L804" s="241">
        <f ca="1">+IFERROR(INDEX('Hoja de Trabajo para listado'!$A$155:$Z$1048576,MATCH($A804,'Hoja de Trabajo para listado'!$A$155:$A$1048576,0),MATCH((CUADRO!L$4&amp;$E804),'Hoja de Trabajo para listado'!$A$151:$Z$151,0)),0)+IFERROR(INDEX('Hoja de Trabajo para listado'!$AB$155:$BA$1048576,MATCH($A804,'Hoja de Trabajo para listado'!$AB$155:$AB$1048576,0),MATCH((CUADRO!L$4&amp;$E804),'Hoja de Trabajo para listado'!$AB$151:$BA$151,0)),0)+IFERROR(INDEX('Hoja de Trabajo para listado'!$BC$155:$CB$1048576,MATCH($A804,'Hoja de Trabajo para listado'!$BC$155:$BC$1048576,0),MATCH((CUADRO!L$4&amp;$E804),'Hoja de Trabajo para listado'!$BC$151:$CB$151,0)),0)+IFERROR(INDEX('Hoja de Trabajo para listado'!$DE$153:$DG$274,MATCH($A804,'Hoja de Trabajo para listado'!$DE$153:$DE$1048576,0),MATCH((CUADRO!L$4&amp;$E804),'Hoja de Trabajo para listado'!$DE$151:$DG$151,0)),0)+IFERROR(INDEX('Hoja de Trabajo para listado'!$CD$155:$DC$1048576,MATCH($A804,'Hoja de Trabajo para listado'!$CD$155:$CD$1048576,0),MATCH((CUADRO!L$4&amp;$E804),'Hoja de Trabajo para listado'!$CD$151:$DC$151,0)),0)</f>
        <v>0</v>
      </c>
      <c r="M804" s="241">
        <f ca="1">+IFERROR(INDEX('Hoja de Trabajo para listado'!$A$155:$Z$1048576,MATCH($A804,'Hoja de Trabajo para listado'!$A$155:$A$1048576,0),MATCH((CUADRO!M$4&amp;$E804),'Hoja de Trabajo para listado'!$A$151:$Z$151,0)),0)+IFERROR(INDEX('Hoja de Trabajo para listado'!$AB$155:$BA$1048576,MATCH($A804,'Hoja de Trabajo para listado'!$AB$155:$AB$1048576,0),MATCH((CUADRO!M$4&amp;$E804),'Hoja de Trabajo para listado'!$AB$151:$BA$151,0)),0)+IFERROR(INDEX('Hoja de Trabajo para listado'!$BC$155:$CB$1048576,MATCH($A804,'Hoja de Trabajo para listado'!$BC$155:$BC$1048576,0),MATCH((CUADRO!M$4&amp;$E804),'Hoja de Trabajo para listado'!$BC$151:$CB$151,0)),0)+IFERROR(INDEX('Hoja de Trabajo para listado'!$DE$153:$DG$274,MATCH($A804,'Hoja de Trabajo para listado'!$DE$153:$DE$1048576,0),MATCH((CUADRO!M$4&amp;$E804),'Hoja de Trabajo para listado'!$DE$151:$DG$151,0)),0)+IFERROR(INDEX('Hoja de Trabajo para listado'!$CD$155:$DC$1048576,MATCH($A804,'Hoja de Trabajo para listado'!$CD$155:$CD$1048576,0),MATCH((CUADRO!M$4&amp;$E804),'Hoja de Trabajo para listado'!$CD$151:$DC$151,0)),0)</f>
        <v>0</v>
      </c>
      <c r="N804" s="241">
        <f ca="1">+IFERROR(INDEX('Hoja de Trabajo para listado'!$A$155:$Z$1048576,MATCH($A804,'Hoja de Trabajo para listado'!$A$155:$A$1048576,0),MATCH((CUADRO!N$4&amp;$E804),'Hoja de Trabajo para listado'!$A$151:$Z$151,0)),0)+IFERROR(INDEX('Hoja de Trabajo para listado'!$AB$155:$BA$1048576,MATCH($A804,'Hoja de Trabajo para listado'!$AB$155:$AB$1048576,0),MATCH((CUADRO!N$4&amp;$E804),'Hoja de Trabajo para listado'!$AB$151:$BA$151,0)),0)+IFERROR(INDEX('Hoja de Trabajo para listado'!$BC$155:$CB$1048576,MATCH($A804,'Hoja de Trabajo para listado'!$BC$155:$BC$1048576,0),MATCH((CUADRO!N$4&amp;$E804),'Hoja de Trabajo para listado'!$BC$151:$CB$151,0)),0)+IFERROR(INDEX('Hoja de Trabajo para listado'!$DE$153:$DG$274,MATCH($A804,'Hoja de Trabajo para listado'!$DE$153:$DE$1048576,0),MATCH((CUADRO!N$4&amp;$E804),'Hoja de Trabajo para listado'!$DE$151:$DG$151,0)),0)+IFERROR(INDEX('Hoja de Trabajo para listado'!$CD$155:$DC$1048576,MATCH($A804,'Hoja de Trabajo para listado'!$CD$155:$CD$1048576,0),MATCH((CUADRO!N$4&amp;$E804),'Hoja de Trabajo para listado'!$CD$151:$DC$151,0)),0)</f>
        <v>0</v>
      </c>
      <c r="O804" s="241">
        <f ca="1">+IFERROR(INDEX('Hoja de Trabajo para listado'!$A$155:$Z$1048576,MATCH($A804,'Hoja de Trabajo para listado'!$A$155:$A$1048576,0),MATCH((CUADRO!O$4&amp;$E804),'Hoja de Trabajo para listado'!$A$151:$Z$151,0)),0)+IFERROR(INDEX('Hoja de Trabajo para listado'!$AB$155:$BA$1048576,MATCH($A804,'Hoja de Trabajo para listado'!$AB$155:$AB$1048576,0),MATCH((CUADRO!O$4&amp;$E804),'Hoja de Trabajo para listado'!$AB$151:$BA$151,0)),0)+IFERROR(INDEX('Hoja de Trabajo para listado'!$BC$155:$CB$1048576,MATCH($A804,'Hoja de Trabajo para listado'!$BC$155:$BC$1048576,0),MATCH((CUADRO!O$4&amp;$E804),'Hoja de Trabajo para listado'!$BC$151:$CB$151,0)),0)+IFERROR(INDEX('Hoja de Trabajo para listado'!$DE$153:$DG$274,MATCH($A804,'Hoja de Trabajo para listado'!$DE$153:$DE$1048576,0),MATCH((CUADRO!O$4&amp;$E804),'Hoja de Trabajo para listado'!$DE$151:$DG$151,0)),0)+IFERROR(INDEX('Hoja de Trabajo para listado'!$CD$155:$DC$1048576,MATCH($A804,'Hoja de Trabajo para listado'!$CD$155:$CD$1048576,0),MATCH((CUADRO!O$4&amp;$E804),'Hoja de Trabajo para listado'!$CD$151:$DC$151,0)),0)</f>
        <v>0</v>
      </c>
      <c r="P804" s="241">
        <f ca="1">+IFERROR(INDEX('Hoja de Trabajo para listado'!$A$155:$Z$1048576,MATCH($A804,'Hoja de Trabajo para listado'!$A$155:$A$1048576,0),MATCH((CUADRO!P$4&amp;$E804),'Hoja de Trabajo para listado'!$A$151:$Z$151,0)),0)+IFERROR(INDEX('Hoja de Trabajo para listado'!$AB$155:$BA$1048576,MATCH($A804,'Hoja de Trabajo para listado'!$AB$155:$AB$1048576,0),MATCH((CUADRO!P$4&amp;$E804),'Hoja de Trabajo para listado'!$AB$151:$BA$151,0)),0)+IFERROR(INDEX('Hoja de Trabajo para listado'!$BC$155:$CB$1048576,MATCH($A804,'Hoja de Trabajo para listado'!$BC$155:$BC$1048576,0),MATCH((CUADRO!P$4&amp;$E804),'Hoja de Trabajo para listado'!$BC$151:$CB$151,0)),0)+IFERROR(INDEX('Hoja de Trabajo para listado'!$DE$153:$DG$274,MATCH($A804,'Hoja de Trabajo para listado'!$DE$153:$DE$1048576,0),MATCH((CUADRO!P$4&amp;$E804),'Hoja de Trabajo para listado'!$DE$151:$DG$151,0)),0)+IFERROR(INDEX('Hoja de Trabajo para listado'!$CD$155:$DC$1048576,MATCH($A804,'Hoja de Trabajo para listado'!$CD$155:$CD$1048576,0),MATCH((CUADRO!P$4&amp;$E804),'Hoja de Trabajo para listado'!$CD$151:$DC$151,0)),0)</f>
        <v>0</v>
      </c>
      <c r="Q804" s="241">
        <f ca="1">+IFERROR(INDEX('Hoja de Trabajo para listado'!$A$155:$Z$1048576,MATCH($A804,'Hoja de Trabajo para listado'!$A$155:$A$1048576,0),MATCH((CUADRO!Q$4&amp;$E804),'Hoja de Trabajo para listado'!$A$151:$Z$151,0)),0)+IFERROR(INDEX('Hoja de Trabajo para listado'!$AB$155:$BA$1048576,MATCH($A804,'Hoja de Trabajo para listado'!$AB$155:$AB$1048576,0),MATCH((CUADRO!Q$4&amp;$E804),'Hoja de Trabajo para listado'!$AB$151:$BA$151,0)),0)+IFERROR(INDEX('Hoja de Trabajo para listado'!$BC$155:$CB$1048576,MATCH($A804,'Hoja de Trabajo para listado'!$BC$155:$BC$1048576,0),MATCH((CUADRO!Q$4&amp;$E804),'Hoja de Trabajo para listado'!$BC$151:$CB$151,0)),0)+IFERROR(INDEX('Hoja de Trabajo para listado'!$DE$153:$DG$274,MATCH($A804,'Hoja de Trabajo para listado'!$DE$153:$DE$1048576,0),MATCH((CUADRO!Q$4&amp;$E804),'Hoja de Trabajo para listado'!$DE$151:$DG$151,0)),0)+IFERROR(INDEX('Hoja de Trabajo para listado'!$CD$155:$DC$1048576,MATCH($A804,'Hoja de Trabajo para listado'!$CD$155:$CD$1048576,0),MATCH((CUADRO!Q$4&amp;$E804),'Hoja de Trabajo para listado'!$CD$151:$DC$151,0)),0)</f>
        <v>0</v>
      </c>
      <c r="R804" s="241">
        <f t="shared" ca="1" si="24"/>
        <v>0</v>
      </c>
      <c r="S804" s="247">
        <f ca="1">+R803+R804</f>
        <v>0</v>
      </c>
      <c r="T804" s="241">
        <f ca="1">+S804</f>
        <v>0</v>
      </c>
      <c r="U804" s="240">
        <f t="shared" si="25"/>
        <v>2</v>
      </c>
    </row>
    <row r="805" spans="1:21" customFormat="1" ht="15" hidden="1" customHeight="1">
      <c r="A805" s="32">
        <v>1420</v>
      </c>
      <c r="B805" s="381">
        <f>+A805</f>
        <v>1420</v>
      </c>
      <c r="C805" s="245" t="str">
        <f>+VLOOKUP(A805,bd_lista!$A$3:$C$592,3,FALSE)</f>
        <v>Gobierno Autónomo Municipal de Cruz de Machacamarca</v>
      </c>
      <c r="D805" s="383" t="str">
        <f>+C805</f>
        <v>Gobierno Autónomo Municipal de Cruz de Machacamarca</v>
      </c>
      <c r="E805" s="240" t="s">
        <v>683</v>
      </c>
      <c r="F805" s="241">
        <f ca="1">+IFERROR(INDEX('Hoja de Trabajo para listado'!$A$155:$Z$1048576,MATCH($A805,'Hoja de Trabajo para listado'!$A$155:$A$1048576,0),MATCH((CUADRO!F$4&amp;$E805),'Hoja de Trabajo para listado'!$A$151:$Z$151,0)),0)+IFERROR(INDEX('Hoja de Trabajo para listado'!$AB$155:$BA$1048576,MATCH($A805,'Hoja de Trabajo para listado'!$AB$155:$AB$1048576,0),MATCH((CUADRO!F$4&amp;$E805),'Hoja de Trabajo para listado'!$AB$151:$BA$151,0)),0)+IFERROR(INDEX('Hoja de Trabajo para listado'!$BC$155:$CB$1048576,MATCH($A805,'Hoja de Trabajo para listado'!$BC$155:$BC$1048576,0),MATCH((CUADRO!F$4&amp;$E805),'Hoja de Trabajo para listado'!$BC$151:$CB$151,0)),0)+IFERROR(INDEX('Hoja de Trabajo para listado'!$DE$153:$DG$274,MATCH($A805,'Hoja de Trabajo para listado'!$DE$153:$DE$1048576,0),MATCH((CUADRO!F$4&amp;$E805),'Hoja de Trabajo para listado'!$DE$151:$DG$151,0)),0)+IFERROR(INDEX('Hoja de Trabajo para listado'!$CD$155:$DC$1048576,MATCH($A805,'Hoja de Trabajo para listado'!$CD$155:$CD$1048576,0),MATCH((CUADRO!F$4&amp;$E805),'Hoja de Trabajo para listado'!$CD$151:$DC$151,0)),0)</f>
        <v>0</v>
      </c>
      <c r="G805" s="241">
        <f ca="1">+IFERROR(INDEX('Hoja de Trabajo para listado'!$A$155:$Z$1048576,MATCH($A805,'Hoja de Trabajo para listado'!$A$155:$A$1048576,0),MATCH((CUADRO!G$4&amp;$E805),'Hoja de Trabajo para listado'!$A$151:$Z$151,0)),0)+IFERROR(INDEX('Hoja de Trabajo para listado'!$AB$155:$BA$1048576,MATCH($A805,'Hoja de Trabajo para listado'!$AB$155:$AB$1048576,0),MATCH((CUADRO!G$4&amp;$E805),'Hoja de Trabajo para listado'!$AB$151:$BA$151,0)),0)+IFERROR(INDEX('Hoja de Trabajo para listado'!$BC$155:$CB$1048576,MATCH($A805,'Hoja de Trabajo para listado'!$BC$155:$BC$1048576,0),MATCH((CUADRO!G$4&amp;$E805),'Hoja de Trabajo para listado'!$BC$151:$CB$151,0)),0)+IFERROR(INDEX('Hoja de Trabajo para listado'!$DE$153:$DG$274,MATCH($A805,'Hoja de Trabajo para listado'!$DE$153:$DE$1048576,0),MATCH((CUADRO!G$4&amp;$E805),'Hoja de Trabajo para listado'!$DE$151:$DG$151,0)),0)+IFERROR(INDEX('Hoja de Trabajo para listado'!$CD$155:$DC$1048576,MATCH($A805,'Hoja de Trabajo para listado'!$CD$155:$CD$1048576,0),MATCH((CUADRO!G$4&amp;$E805),'Hoja de Trabajo para listado'!$CD$151:$DC$151,0)),0)</f>
        <v>0</v>
      </c>
      <c r="H805" s="241">
        <f ca="1">+IFERROR(INDEX('Hoja de Trabajo para listado'!$A$155:$Z$1048576,MATCH($A805,'Hoja de Trabajo para listado'!$A$155:$A$1048576,0),MATCH((CUADRO!H$4&amp;$E805),'Hoja de Trabajo para listado'!$A$151:$Z$151,0)),0)+IFERROR(INDEX('Hoja de Trabajo para listado'!$AB$155:$BA$1048576,MATCH($A805,'Hoja de Trabajo para listado'!$AB$155:$AB$1048576,0),MATCH((CUADRO!H$4&amp;$E805),'Hoja de Trabajo para listado'!$AB$151:$BA$151,0)),0)+IFERROR(INDEX('Hoja de Trabajo para listado'!$BC$155:$CB$1048576,MATCH($A805,'Hoja de Trabajo para listado'!$BC$155:$BC$1048576,0),MATCH((CUADRO!H$4&amp;$E805),'Hoja de Trabajo para listado'!$BC$151:$CB$151,0)),0)+IFERROR(INDEX('Hoja de Trabajo para listado'!$DE$153:$DG$274,MATCH($A805,'Hoja de Trabajo para listado'!$DE$153:$DE$1048576,0),MATCH((CUADRO!H$4&amp;$E805),'Hoja de Trabajo para listado'!$DE$151:$DG$151,0)),0)+IFERROR(INDEX('Hoja de Trabajo para listado'!$CD$155:$DC$1048576,MATCH($A805,'Hoja de Trabajo para listado'!$CD$155:$CD$1048576,0),MATCH((CUADRO!H$4&amp;$E805),'Hoja de Trabajo para listado'!$CD$151:$DC$151,0)),0)</f>
        <v>0</v>
      </c>
      <c r="I805" s="241">
        <f ca="1">+IFERROR(INDEX('Hoja de Trabajo para listado'!$A$155:$Z$1048576,MATCH($A805,'Hoja de Trabajo para listado'!$A$155:$A$1048576,0),MATCH((CUADRO!I$4&amp;$E805),'Hoja de Trabajo para listado'!$A$151:$Z$151,0)),0)+IFERROR(INDEX('Hoja de Trabajo para listado'!$AB$155:$BA$1048576,MATCH($A805,'Hoja de Trabajo para listado'!$AB$155:$AB$1048576,0),MATCH((CUADRO!I$4&amp;$E805),'Hoja de Trabajo para listado'!$AB$151:$BA$151,0)),0)+IFERROR(INDEX('Hoja de Trabajo para listado'!$BC$155:$CB$1048576,MATCH($A805,'Hoja de Trabajo para listado'!$BC$155:$BC$1048576,0),MATCH((CUADRO!I$4&amp;$E805),'Hoja de Trabajo para listado'!$BC$151:$CB$151,0)),0)+IFERROR(INDEX('Hoja de Trabajo para listado'!$DE$153:$DG$274,MATCH($A805,'Hoja de Trabajo para listado'!$DE$153:$DE$1048576,0),MATCH((CUADRO!I$4&amp;$E805),'Hoja de Trabajo para listado'!$DE$151:$DG$151,0)),0)+IFERROR(INDEX('Hoja de Trabajo para listado'!$CD$155:$DC$1048576,MATCH($A805,'Hoja de Trabajo para listado'!$CD$155:$CD$1048576,0),MATCH((CUADRO!I$4&amp;$E805),'Hoja de Trabajo para listado'!$CD$151:$DC$151,0)),0)</f>
        <v>0</v>
      </c>
      <c r="J805" s="241">
        <f ca="1">+IFERROR(INDEX('Hoja de Trabajo para listado'!$A$155:$Z$1048576,MATCH($A805,'Hoja de Trabajo para listado'!$A$155:$A$1048576,0),MATCH((CUADRO!J$4&amp;$E805),'Hoja de Trabajo para listado'!$A$151:$Z$151,0)),0)+IFERROR(INDEX('Hoja de Trabajo para listado'!$AB$155:$BA$1048576,MATCH($A805,'Hoja de Trabajo para listado'!$AB$155:$AB$1048576,0),MATCH((CUADRO!J$4&amp;$E805),'Hoja de Trabajo para listado'!$AB$151:$BA$151,0)),0)+IFERROR(INDEX('Hoja de Trabajo para listado'!$BC$155:$CB$1048576,MATCH($A805,'Hoja de Trabajo para listado'!$BC$155:$BC$1048576,0),MATCH((CUADRO!J$4&amp;$E805),'Hoja de Trabajo para listado'!$BC$151:$CB$151,0)),0)+IFERROR(INDEX('Hoja de Trabajo para listado'!$DE$153:$DG$274,MATCH($A805,'Hoja de Trabajo para listado'!$DE$153:$DE$1048576,0),MATCH((CUADRO!J$4&amp;$E805),'Hoja de Trabajo para listado'!$DE$151:$DG$151,0)),0)+IFERROR(INDEX('Hoja de Trabajo para listado'!$CD$155:$DC$1048576,MATCH($A805,'Hoja de Trabajo para listado'!$CD$155:$CD$1048576,0),MATCH((CUADRO!J$4&amp;$E805),'Hoja de Trabajo para listado'!$CD$151:$DC$151,0)),0)</f>
        <v>0</v>
      </c>
      <c r="K805" s="241">
        <f ca="1">+IFERROR(INDEX('Hoja de Trabajo para listado'!$A$155:$Z$1048576,MATCH($A805,'Hoja de Trabajo para listado'!$A$155:$A$1048576,0),MATCH((CUADRO!K$4&amp;$E805),'Hoja de Trabajo para listado'!$A$151:$Z$151,0)),0)+IFERROR(INDEX('Hoja de Trabajo para listado'!$AB$155:$BA$1048576,MATCH($A805,'Hoja de Trabajo para listado'!$AB$155:$AB$1048576,0),MATCH((CUADRO!K$4&amp;$E805),'Hoja de Trabajo para listado'!$AB$151:$BA$151,0)),0)+IFERROR(INDEX('Hoja de Trabajo para listado'!$BC$155:$CB$1048576,MATCH($A805,'Hoja de Trabajo para listado'!$BC$155:$BC$1048576,0),MATCH((CUADRO!K$4&amp;$E805),'Hoja de Trabajo para listado'!$BC$151:$CB$151,0)),0)+IFERROR(INDEX('Hoja de Trabajo para listado'!$DE$153:$DG$274,MATCH($A805,'Hoja de Trabajo para listado'!$DE$153:$DE$1048576,0),MATCH((CUADRO!K$4&amp;$E805),'Hoja de Trabajo para listado'!$DE$151:$DG$151,0)),0)+IFERROR(INDEX('Hoja de Trabajo para listado'!$CD$155:$DC$1048576,MATCH($A805,'Hoja de Trabajo para listado'!$CD$155:$CD$1048576,0),MATCH((CUADRO!K$4&amp;$E805),'Hoja de Trabajo para listado'!$CD$151:$DC$151,0)),0)</f>
        <v>0</v>
      </c>
      <c r="L805" s="241">
        <f ca="1">+IFERROR(INDEX('Hoja de Trabajo para listado'!$A$155:$Z$1048576,MATCH($A805,'Hoja de Trabajo para listado'!$A$155:$A$1048576,0),MATCH((CUADRO!L$4&amp;$E805),'Hoja de Trabajo para listado'!$A$151:$Z$151,0)),0)+IFERROR(INDEX('Hoja de Trabajo para listado'!$AB$155:$BA$1048576,MATCH($A805,'Hoja de Trabajo para listado'!$AB$155:$AB$1048576,0),MATCH((CUADRO!L$4&amp;$E805),'Hoja de Trabajo para listado'!$AB$151:$BA$151,0)),0)+IFERROR(INDEX('Hoja de Trabajo para listado'!$BC$155:$CB$1048576,MATCH($A805,'Hoja de Trabajo para listado'!$BC$155:$BC$1048576,0),MATCH((CUADRO!L$4&amp;$E805),'Hoja de Trabajo para listado'!$BC$151:$CB$151,0)),0)+IFERROR(INDEX('Hoja de Trabajo para listado'!$DE$153:$DG$274,MATCH($A805,'Hoja de Trabajo para listado'!$DE$153:$DE$1048576,0),MATCH((CUADRO!L$4&amp;$E805),'Hoja de Trabajo para listado'!$DE$151:$DG$151,0)),0)+IFERROR(INDEX('Hoja de Trabajo para listado'!$CD$155:$DC$1048576,MATCH($A805,'Hoja de Trabajo para listado'!$CD$155:$CD$1048576,0),MATCH((CUADRO!L$4&amp;$E805),'Hoja de Trabajo para listado'!$CD$151:$DC$151,0)),0)</f>
        <v>0</v>
      </c>
      <c r="M805" s="241">
        <f ca="1">+IFERROR(INDEX('Hoja de Trabajo para listado'!$A$155:$Z$1048576,MATCH($A805,'Hoja de Trabajo para listado'!$A$155:$A$1048576,0),MATCH((CUADRO!M$4&amp;$E805),'Hoja de Trabajo para listado'!$A$151:$Z$151,0)),0)+IFERROR(INDEX('Hoja de Trabajo para listado'!$AB$155:$BA$1048576,MATCH($A805,'Hoja de Trabajo para listado'!$AB$155:$AB$1048576,0),MATCH((CUADRO!M$4&amp;$E805),'Hoja de Trabajo para listado'!$AB$151:$BA$151,0)),0)+IFERROR(INDEX('Hoja de Trabajo para listado'!$BC$155:$CB$1048576,MATCH($A805,'Hoja de Trabajo para listado'!$BC$155:$BC$1048576,0),MATCH((CUADRO!M$4&amp;$E805),'Hoja de Trabajo para listado'!$BC$151:$CB$151,0)),0)+IFERROR(INDEX('Hoja de Trabajo para listado'!$DE$153:$DG$274,MATCH($A805,'Hoja de Trabajo para listado'!$DE$153:$DE$1048576,0),MATCH((CUADRO!M$4&amp;$E805),'Hoja de Trabajo para listado'!$DE$151:$DG$151,0)),0)+IFERROR(INDEX('Hoja de Trabajo para listado'!$CD$155:$DC$1048576,MATCH($A805,'Hoja de Trabajo para listado'!$CD$155:$CD$1048576,0),MATCH((CUADRO!M$4&amp;$E805),'Hoja de Trabajo para listado'!$CD$151:$DC$151,0)),0)</f>
        <v>0</v>
      </c>
      <c r="N805" s="241">
        <f ca="1">+IFERROR(INDEX('Hoja de Trabajo para listado'!$A$155:$Z$1048576,MATCH($A805,'Hoja de Trabajo para listado'!$A$155:$A$1048576,0),MATCH((CUADRO!N$4&amp;$E805),'Hoja de Trabajo para listado'!$A$151:$Z$151,0)),0)+IFERROR(INDEX('Hoja de Trabajo para listado'!$AB$155:$BA$1048576,MATCH($A805,'Hoja de Trabajo para listado'!$AB$155:$AB$1048576,0),MATCH((CUADRO!N$4&amp;$E805),'Hoja de Trabajo para listado'!$AB$151:$BA$151,0)),0)+IFERROR(INDEX('Hoja de Trabajo para listado'!$BC$155:$CB$1048576,MATCH($A805,'Hoja de Trabajo para listado'!$BC$155:$BC$1048576,0),MATCH((CUADRO!N$4&amp;$E805),'Hoja de Trabajo para listado'!$BC$151:$CB$151,0)),0)+IFERROR(INDEX('Hoja de Trabajo para listado'!$DE$153:$DG$274,MATCH($A805,'Hoja de Trabajo para listado'!$DE$153:$DE$1048576,0),MATCH((CUADRO!N$4&amp;$E805),'Hoja de Trabajo para listado'!$DE$151:$DG$151,0)),0)+IFERROR(INDEX('Hoja de Trabajo para listado'!$CD$155:$DC$1048576,MATCH($A805,'Hoja de Trabajo para listado'!$CD$155:$CD$1048576,0),MATCH((CUADRO!N$4&amp;$E805),'Hoja de Trabajo para listado'!$CD$151:$DC$151,0)),0)</f>
        <v>0</v>
      </c>
      <c r="O805" s="241">
        <f ca="1">+IFERROR(INDEX('Hoja de Trabajo para listado'!$A$155:$Z$1048576,MATCH($A805,'Hoja de Trabajo para listado'!$A$155:$A$1048576,0),MATCH((CUADRO!O$4&amp;$E805),'Hoja de Trabajo para listado'!$A$151:$Z$151,0)),0)+IFERROR(INDEX('Hoja de Trabajo para listado'!$AB$155:$BA$1048576,MATCH($A805,'Hoja de Trabajo para listado'!$AB$155:$AB$1048576,0),MATCH((CUADRO!O$4&amp;$E805),'Hoja de Trabajo para listado'!$AB$151:$BA$151,0)),0)+IFERROR(INDEX('Hoja de Trabajo para listado'!$BC$155:$CB$1048576,MATCH($A805,'Hoja de Trabajo para listado'!$BC$155:$BC$1048576,0),MATCH((CUADRO!O$4&amp;$E805),'Hoja de Trabajo para listado'!$BC$151:$CB$151,0)),0)+IFERROR(INDEX('Hoja de Trabajo para listado'!$DE$153:$DG$274,MATCH($A805,'Hoja de Trabajo para listado'!$DE$153:$DE$1048576,0),MATCH((CUADRO!O$4&amp;$E805),'Hoja de Trabajo para listado'!$DE$151:$DG$151,0)),0)+IFERROR(INDEX('Hoja de Trabajo para listado'!$CD$155:$DC$1048576,MATCH($A805,'Hoja de Trabajo para listado'!$CD$155:$CD$1048576,0),MATCH((CUADRO!O$4&amp;$E805),'Hoja de Trabajo para listado'!$CD$151:$DC$151,0)),0)</f>
        <v>0</v>
      </c>
      <c r="P805" s="241">
        <f ca="1">+IFERROR(INDEX('Hoja de Trabajo para listado'!$A$155:$Z$1048576,MATCH($A805,'Hoja de Trabajo para listado'!$A$155:$A$1048576,0),MATCH((CUADRO!P$4&amp;$E805),'Hoja de Trabajo para listado'!$A$151:$Z$151,0)),0)+IFERROR(INDEX('Hoja de Trabajo para listado'!$AB$155:$BA$1048576,MATCH($A805,'Hoja de Trabajo para listado'!$AB$155:$AB$1048576,0),MATCH((CUADRO!P$4&amp;$E805),'Hoja de Trabajo para listado'!$AB$151:$BA$151,0)),0)+IFERROR(INDEX('Hoja de Trabajo para listado'!$BC$155:$CB$1048576,MATCH($A805,'Hoja de Trabajo para listado'!$BC$155:$BC$1048576,0),MATCH((CUADRO!P$4&amp;$E805),'Hoja de Trabajo para listado'!$BC$151:$CB$151,0)),0)+IFERROR(INDEX('Hoja de Trabajo para listado'!$DE$153:$DG$274,MATCH($A805,'Hoja de Trabajo para listado'!$DE$153:$DE$1048576,0),MATCH((CUADRO!P$4&amp;$E805),'Hoja de Trabajo para listado'!$DE$151:$DG$151,0)),0)+IFERROR(INDEX('Hoja de Trabajo para listado'!$CD$155:$DC$1048576,MATCH($A805,'Hoja de Trabajo para listado'!$CD$155:$CD$1048576,0),MATCH((CUADRO!P$4&amp;$E805),'Hoja de Trabajo para listado'!$CD$151:$DC$151,0)),0)</f>
        <v>0</v>
      </c>
      <c r="Q805" s="241">
        <f ca="1">+IFERROR(INDEX('Hoja de Trabajo para listado'!$A$155:$Z$1048576,MATCH($A805,'Hoja de Trabajo para listado'!$A$155:$A$1048576,0),MATCH((CUADRO!Q$4&amp;$E805),'Hoja de Trabajo para listado'!$A$151:$Z$151,0)),0)+IFERROR(INDEX('Hoja de Trabajo para listado'!$AB$155:$BA$1048576,MATCH($A805,'Hoja de Trabajo para listado'!$AB$155:$AB$1048576,0),MATCH((CUADRO!Q$4&amp;$E805),'Hoja de Trabajo para listado'!$AB$151:$BA$151,0)),0)+IFERROR(INDEX('Hoja de Trabajo para listado'!$BC$155:$CB$1048576,MATCH($A805,'Hoja de Trabajo para listado'!$BC$155:$BC$1048576,0),MATCH((CUADRO!Q$4&amp;$E805),'Hoja de Trabajo para listado'!$BC$151:$CB$151,0)),0)+IFERROR(INDEX('Hoja de Trabajo para listado'!$DE$153:$DG$274,MATCH($A805,'Hoja de Trabajo para listado'!$DE$153:$DE$1048576,0),MATCH((CUADRO!Q$4&amp;$E805),'Hoja de Trabajo para listado'!$DE$151:$DG$151,0)),0)+IFERROR(INDEX('Hoja de Trabajo para listado'!$CD$155:$DC$1048576,MATCH($A805,'Hoja de Trabajo para listado'!$CD$155:$CD$1048576,0),MATCH((CUADRO!Q$4&amp;$E805),'Hoja de Trabajo para listado'!$CD$151:$DC$151,0)),0)</f>
        <v>0</v>
      </c>
      <c r="R805" s="241">
        <f t="shared" ca="1" si="24"/>
        <v>0</v>
      </c>
      <c r="S805" s="247"/>
      <c r="T805" s="241">
        <f ca="1">+T806</f>
        <v>0</v>
      </c>
      <c r="U805" s="240">
        <f t="shared" si="25"/>
        <v>1</v>
      </c>
    </row>
    <row r="806" spans="1:21" customFormat="1" ht="15" hidden="1" customHeight="1">
      <c r="A806" s="32">
        <v>1420</v>
      </c>
      <c r="B806" s="382"/>
      <c r="C806" s="245" t="str">
        <f>+VLOOKUP(A806,bd_lista!$A$3:$C$592,3,FALSE)</f>
        <v>Gobierno Autónomo Municipal de Cruz de Machacamarca</v>
      </c>
      <c r="D806" s="384"/>
      <c r="E806" s="242" t="s">
        <v>684</v>
      </c>
      <c r="F806" s="241">
        <f ca="1">+IFERROR(INDEX('Hoja de Trabajo para listado'!$A$155:$Z$1048576,MATCH($A806,'Hoja de Trabajo para listado'!$A$155:$A$1048576,0),MATCH((CUADRO!F$4&amp;$E806),'Hoja de Trabajo para listado'!$A$151:$Z$151,0)),0)+IFERROR(INDEX('Hoja de Trabajo para listado'!$AB$155:$BA$1048576,MATCH($A806,'Hoja de Trabajo para listado'!$AB$155:$AB$1048576,0),MATCH((CUADRO!F$4&amp;$E806),'Hoja de Trabajo para listado'!$AB$151:$BA$151,0)),0)+IFERROR(INDEX('Hoja de Trabajo para listado'!$BC$155:$CB$1048576,MATCH($A806,'Hoja de Trabajo para listado'!$BC$155:$BC$1048576,0),MATCH((CUADRO!F$4&amp;$E806),'Hoja de Trabajo para listado'!$BC$151:$CB$151,0)),0)+IFERROR(INDEX('Hoja de Trabajo para listado'!$DE$153:$DG$274,MATCH($A806,'Hoja de Trabajo para listado'!$DE$153:$DE$1048576,0),MATCH((CUADRO!F$4&amp;$E806),'Hoja de Trabajo para listado'!$DE$151:$DG$151,0)),0)+IFERROR(INDEX('Hoja de Trabajo para listado'!$CD$155:$DC$1048576,MATCH($A806,'Hoja de Trabajo para listado'!$CD$155:$CD$1048576,0),MATCH((CUADRO!F$4&amp;$E806),'Hoja de Trabajo para listado'!$CD$151:$DC$151,0)),0)</f>
        <v>0</v>
      </c>
      <c r="G806" s="241">
        <f ca="1">+IFERROR(INDEX('Hoja de Trabajo para listado'!$A$155:$Z$1048576,MATCH($A806,'Hoja de Trabajo para listado'!$A$155:$A$1048576,0),MATCH((CUADRO!G$4&amp;$E806),'Hoja de Trabajo para listado'!$A$151:$Z$151,0)),0)+IFERROR(INDEX('Hoja de Trabajo para listado'!$AB$155:$BA$1048576,MATCH($A806,'Hoja de Trabajo para listado'!$AB$155:$AB$1048576,0),MATCH((CUADRO!G$4&amp;$E806),'Hoja de Trabajo para listado'!$AB$151:$BA$151,0)),0)+IFERROR(INDEX('Hoja de Trabajo para listado'!$BC$155:$CB$1048576,MATCH($A806,'Hoja de Trabajo para listado'!$BC$155:$BC$1048576,0),MATCH((CUADRO!G$4&amp;$E806),'Hoja de Trabajo para listado'!$BC$151:$CB$151,0)),0)+IFERROR(INDEX('Hoja de Trabajo para listado'!$DE$153:$DG$274,MATCH($A806,'Hoja de Trabajo para listado'!$DE$153:$DE$1048576,0),MATCH((CUADRO!G$4&amp;$E806),'Hoja de Trabajo para listado'!$DE$151:$DG$151,0)),0)+IFERROR(INDEX('Hoja de Trabajo para listado'!$CD$155:$DC$1048576,MATCH($A806,'Hoja de Trabajo para listado'!$CD$155:$CD$1048576,0),MATCH((CUADRO!G$4&amp;$E806),'Hoja de Trabajo para listado'!$CD$151:$DC$151,0)),0)</f>
        <v>0</v>
      </c>
      <c r="H806" s="241">
        <f ca="1">+IFERROR(INDEX('Hoja de Trabajo para listado'!$A$155:$Z$1048576,MATCH($A806,'Hoja de Trabajo para listado'!$A$155:$A$1048576,0),MATCH((CUADRO!H$4&amp;$E806),'Hoja de Trabajo para listado'!$A$151:$Z$151,0)),0)+IFERROR(INDEX('Hoja de Trabajo para listado'!$AB$155:$BA$1048576,MATCH($A806,'Hoja de Trabajo para listado'!$AB$155:$AB$1048576,0),MATCH((CUADRO!H$4&amp;$E806),'Hoja de Trabajo para listado'!$AB$151:$BA$151,0)),0)+IFERROR(INDEX('Hoja de Trabajo para listado'!$BC$155:$CB$1048576,MATCH($A806,'Hoja de Trabajo para listado'!$BC$155:$BC$1048576,0),MATCH((CUADRO!H$4&amp;$E806),'Hoja de Trabajo para listado'!$BC$151:$CB$151,0)),0)+IFERROR(INDEX('Hoja de Trabajo para listado'!$DE$153:$DG$274,MATCH($A806,'Hoja de Trabajo para listado'!$DE$153:$DE$1048576,0),MATCH((CUADRO!H$4&amp;$E806),'Hoja de Trabajo para listado'!$DE$151:$DG$151,0)),0)+IFERROR(INDEX('Hoja de Trabajo para listado'!$CD$155:$DC$1048576,MATCH($A806,'Hoja de Trabajo para listado'!$CD$155:$CD$1048576,0),MATCH((CUADRO!H$4&amp;$E806),'Hoja de Trabajo para listado'!$CD$151:$DC$151,0)),0)</f>
        <v>0</v>
      </c>
      <c r="I806" s="241">
        <f ca="1">+IFERROR(INDEX('Hoja de Trabajo para listado'!$A$155:$Z$1048576,MATCH($A806,'Hoja de Trabajo para listado'!$A$155:$A$1048576,0),MATCH((CUADRO!I$4&amp;$E806),'Hoja de Trabajo para listado'!$A$151:$Z$151,0)),0)+IFERROR(INDEX('Hoja de Trabajo para listado'!$AB$155:$BA$1048576,MATCH($A806,'Hoja de Trabajo para listado'!$AB$155:$AB$1048576,0),MATCH((CUADRO!I$4&amp;$E806),'Hoja de Trabajo para listado'!$AB$151:$BA$151,0)),0)+IFERROR(INDEX('Hoja de Trabajo para listado'!$BC$155:$CB$1048576,MATCH($A806,'Hoja de Trabajo para listado'!$BC$155:$BC$1048576,0),MATCH((CUADRO!I$4&amp;$E806),'Hoja de Trabajo para listado'!$BC$151:$CB$151,0)),0)+IFERROR(INDEX('Hoja de Trabajo para listado'!$DE$153:$DG$274,MATCH($A806,'Hoja de Trabajo para listado'!$DE$153:$DE$1048576,0),MATCH((CUADRO!I$4&amp;$E806),'Hoja de Trabajo para listado'!$DE$151:$DG$151,0)),0)+IFERROR(INDEX('Hoja de Trabajo para listado'!$CD$155:$DC$1048576,MATCH($A806,'Hoja de Trabajo para listado'!$CD$155:$CD$1048576,0),MATCH((CUADRO!I$4&amp;$E806),'Hoja de Trabajo para listado'!$CD$151:$DC$151,0)),0)</f>
        <v>0</v>
      </c>
      <c r="J806" s="241">
        <f ca="1">+IFERROR(INDEX('Hoja de Trabajo para listado'!$A$155:$Z$1048576,MATCH($A806,'Hoja de Trabajo para listado'!$A$155:$A$1048576,0),MATCH((CUADRO!J$4&amp;$E806),'Hoja de Trabajo para listado'!$A$151:$Z$151,0)),0)+IFERROR(INDEX('Hoja de Trabajo para listado'!$AB$155:$BA$1048576,MATCH($A806,'Hoja de Trabajo para listado'!$AB$155:$AB$1048576,0),MATCH((CUADRO!J$4&amp;$E806),'Hoja de Trabajo para listado'!$AB$151:$BA$151,0)),0)+IFERROR(INDEX('Hoja de Trabajo para listado'!$BC$155:$CB$1048576,MATCH($A806,'Hoja de Trabajo para listado'!$BC$155:$BC$1048576,0),MATCH((CUADRO!J$4&amp;$E806),'Hoja de Trabajo para listado'!$BC$151:$CB$151,0)),0)+IFERROR(INDEX('Hoja de Trabajo para listado'!$DE$153:$DG$274,MATCH($A806,'Hoja de Trabajo para listado'!$DE$153:$DE$1048576,0),MATCH((CUADRO!J$4&amp;$E806),'Hoja de Trabajo para listado'!$DE$151:$DG$151,0)),0)+IFERROR(INDEX('Hoja de Trabajo para listado'!$CD$155:$DC$1048576,MATCH($A806,'Hoja de Trabajo para listado'!$CD$155:$CD$1048576,0),MATCH((CUADRO!J$4&amp;$E806),'Hoja de Trabajo para listado'!$CD$151:$DC$151,0)),0)</f>
        <v>0</v>
      </c>
      <c r="K806" s="241">
        <f ca="1">+IFERROR(INDEX('Hoja de Trabajo para listado'!$A$155:$Z$1048576,MATCH($A806,'Hoja de Trabajo para listado'!$A$155:$A$1048576,0),MATCH((CUADRO!K$4&amp;$E806),'Hoja de Trabajo para listado'!$A$151:$Z$151,0)),0)+IFERROR(INDEX('Hoja de Trabajo para listado'!$AB$155:$BA$1048576,MATCH($A806,'Hoja de Trabajo para listado'!$AB$155:$AB$1048576,0),MATCH((CUADRO!K$4&amp;$E806),'Hoja de Trabajo para listado'!$AB$151:$BA$151,0)),0)+IFERROR(INDEX('Hoja de Trabajo para listado'!$BC$155:$CB$1048576,MATCH($A806,'Hoja de Trabajo para listado'!$BC$155:$BC$1048576,0),MATCH((CUADRO!K$4&amp;$E806),'Hoja de Trabajo para listado'!$BC$151:$CB$151,0)),0)+IFERROR(INDEX('Hoja de Trabajo para listado'!$DE$153:$DG$274,MATCH($A806,'Hoja de Trabajo para listado'!$DE$153:$DE$1048576,0),MATCH((CUADRO!K$4&amp;$E806),'Hoja de Trabajo para listado'!$DE$151:$DG$151,0)),0)+IFERROR(INDEX('Hoja de Trabajo para listado'!$CD$155:$DC$1048576,MATCH($A806,'Hoja de Trabajo para listado'!$CD$155:$CD$1048576,0),MATCH((CUADRO!K$4&amp;$E806),'Hoja de Trabajo para listado'!$CD$151:$DC$151,0)),0)</f>
        <v>0</v>
      </c>
      <c r="L806" s="241">
        <f ca="1">+IFERROR(INDEX('Hoja de Trabajo para listado'!$A$155:$Z$1048576,MATCH($A806,'Hoja de Trabajo para listado'!$A$155:$A$1048576,0),MATCH((CUADRO!L$4&amp;$E806),'Hoja de Trabajo para listado'!$A$151:$Z$151,0)),0)+IFERROR(INDEX('Hoja de Trabajo para listado'!$AB$155:$BA$1048576,MATCH($A806,'Hoja de Trabajo para listado'!$AB$155:$AB$1048576,0),MATCH((CUADRO!L$4&amp;$E806),'Hoja de Trabajo para listado'!$AB$151:$BA$151,0)),0)+IFERROR(INDEX('Hoja de Trabajo para listado'!$BC$155:$CB$1048576,MATCH($A806,'Hoja de Trabajo para listado'!$BC$155:$BC$1048576,0),MATCH((CUADRO!L$4&amp;$E806),'Hoja de Trabajo para listado'!$BC$151:$CB$151,0)),0)+IFERROR(INDEX('Hoja de Trabajo para listado'!$DE$153:$DG$274,MATCH($A806,'Hoja de Trabajo para listado'!$DE$153:$DE$1048576,0),MATCH((CUADRO!L$4&amp;$E806),'Hoja de Trabajo para listado'!$DE$151:$DG$151,0)),0)+IFERROR(INDEX('Hoja de Trabajo para listado'!$CD$155:$DC$1048576,MATCH($A806,'Hoja de Trabajo para listado'!$CD$155:$CD$1048576,0),MATCH((CUADRO!L$4&amp;$E806),'Hoja de Trabajo para listado'!$CD$151:$DC$151,0)),0)</f>
        <v>0</v>
      </c>
      <c r="M806" s="241">
        <f ca="1">+IFERROR(INDEX('Hoja de Trabajo para listado'!$A$155:$Z$1048576,MATCH($A806,'Hoja de Trabajo para listado'!$A$155:$A$1048576,0),MATCH((CUADRO!M$4&amp;$E806),'Hoja de Trabajo para listado'!$A$151:$Z$151,0)),0)+IFERROR(INDEX('Hoja de Trabajo para listado'!$AB$155:$BA$1048576,MATCH($A806,'Hoja de Trabajo para listado'!$AB$155:$AB$1048576,0),MATCH((CUADRO!M$4&amp;$E806),'Hoja de Trabajo para listado'!$AB$151:$BA$151,0)),0)+IFERROR(INDEX('Hoja de Trabajo para listado'!$BC$155:$CB$1048576,MATCH($A806,'Hoja de Trabajo para listado'!$BC$155:$BC$1048576,0),MATCH((CUADRO!M$4&amp;$E806),'Hoja de Trabajo para listado'!$BC$151:$CB$151,0)),0)+IFERROR(INDEX('Hoja de Trabajo para listado'!$DE$153:$DG$274,MATCH($A806,'Hoja de Trabajo para listado'!$DE$153:$DE$1048576,0),MATCH((CUADRO!M$4&amp;$E806),'Hoja de Trabajo para listado'!$DE$151:$DG$151,0)),0)+IFERROR(INDEX('Hoja de Trabajo para listado'!$CD$155:$DC$1048576,MATCH($A806,'Hoja de Trabajo para listado'!$CD$155:$CD$1048576,0),MATCH((CUADRO!M$4&amp;$E806),'Hoja de Trabajo para listado'!$CD$151:$DC$151,0)),0)</f>
        <v>0</v>
      </c>
      <c r="N806" s="241">
        <f ca="1">+IFERROR(INDEX('Hoja de Trabajo para listado'!$A$155:$Z$1048576,MATCH($A806,'Hoja de Trabajo para listado'!$A$155:$A$1048576,0),MATCH((CUADRO!N$4&amp;$E806),'Hoja de Trabajo para listado'!$A$151:$Z$151,0)),0)+IFERROR(INDEX('Hoja de Trabajo para listado'!$AB$155:$BA$1048576,MATCH($A806,'Hoja de Trabajo para listado'!$AB$155:$AB$1048576,0),MATCH((CUADRO!N$4&amp;$E806),'Hoja de Trabajo para listado'!$AB$151:$BA$151,0)),0)+IFERROR(INDEX('Hoja de Trabajo para listado'!$BC$155:$CB$1048576,MATCH($A806,'Hoja de Trabajo para listado'!$BC$155:$BC$1048576,0),MATCH((CUADRO!N$4&amp;$E806),'Hoja de Trabajo para listado'!$BC$151:$CB$151,0)),0)+IFERROR(INDEX('Hoja de Trabajo para listado'!$DE$153:$DG$274,MATCH($A806,'Hoja de Trabajo para listado'!$DE$153:$DE$1048576,0),MATCH((CUADRO!N$4&amp;$E806),'Hoja de Trabajo para listado'!$DE$151:$DG$151,0)),0)+IFERROR(INDEX('Hoja de Trabajo para listado'!$CD$155:$DC$1048576,MATCH($A806,'Hoja de Trabajo para listado'!$CD$155:$CD$1048576,0),MATCH((CUADRO!N$4&amp;$E806),'Hoja de Trabajo para listado'!$CD$151:$DC$151,0)),0)</f>
        <v>0</v>
      </c>
      <c r="O806" s="241">
        <f ca="1">+IFERROR(INDEX('Hoja de Trabajo para listado'!$A$155:$Z$1048576,MATCH($A806,'Hoja de Trabajo para listado'!$A$155:$A$1048576,0),MATCH((CUADRO!O$4&amp;$E806),'Hoja de Trabajo para listado'!$A$151:$Z$151,0)),0)+IFERROR(INDEX('Hoja de Trabajo para listado'!$AB$155:$BA$1048576,MATCH($A806,'Hoja de Trabajo para listado'!$AB$155:$AB$1048576,0),MATCH((CUADRO!O$4&amp;$E806),'Hoja de Trabajo para listado'!$AB$151:$BA$151,0)),0)+IFERROR(INDEX('Hoja de Trabajo para listado'!$BC$155:$CB$1048576,MATCH($A806,'Hoja de Trabajo para listado'!$BC$155:$BC$1048576,0),MATCH((CUADRO!O$4&amp;$E806),'Hoja de Trabajo para listado'!$BC$151:$CB$151,0)),0)+IFERROR(INDEX('Hoja de Trabajo para listado'!$DE$153:$DG$274,MATCH($A806,'Hoja de Trabajo para listado'!$DE$153:$DE$1048576,0),MATCH((CUADRO!O$4&amp;$E806),'Hoja de Trabajo para listado'!$DE$151:$DG$151,0)),0)+IFERROR(INDEX('Hoja de Trabajo para listado'!$CD$155:$DC$1048576,MATCH($A806,'Hoja de Trabajo para listado'!$CD$155:$CD$1048576,0),MATCH((CUADRO!O$4&amp;$E806),'Hoja de Trabajo para listado'!$CD$151:$DC$151,0)),0)</f>
        <v>0</v>
      </c>
      <c r="P806" s="241">
        <f ca="1">+IFERROR(INDEX('Hoja de Trabajo para listado'!$A$155:$Z$1048576,MATCH($A806,'Hoja de Trabajo para listado'!$A$155:$A$1048576,0),MATCH((CUADRO!P$4&amp;$E806),'Hoja de Trabajo para listado'!$A$151:$Z$151,0)),0)+IFERROR(INDEX('Hoja de Trabajo para listado'!$AB$155:$BA$1048576,MATCH($A806,'Hoja de Trabajo para listado'!$AB$155:$AB$1048576,0),MATCH((CUADRO!P$4&amp;$E806),'Hoja de Trabajo para listado'!$AB$151:$BA$151,0)),0)+IFERROR(INDEX('Hoja de Trabajo para listado'!$BC$155:$CB$1048576,MATCH($A806,'Hoja de Trabajo para listado'!$BC$155:$BC$1048576,0),MATCH((CUADRO!P$4&amp;$E806),'Hoja de Trabajo para listado'!$BC$151:$CB$151,0)),0)+IFERROR(INDEX('Hoja de Trabajo para listado'!$DE$153:$DG$274,MATCH($A806,'Hoja de Trabajo para listado'!$DE$153:$DE$1048576,0),MATCH((CUADRO!P$4&amp;$E806),'Hoja de Trabajo para listado'!$DE$151:$DG$151,0)),0)+IFERROR(INDEX('Hoja de Trabajo para listado'!$CD$155:$DC$1048576,MATCH($A806,'Hoja de Trabajo para listado'!$CD$155:$CD$1048576,0),MATCH((CUADRO!P$4&amp;$E806),'Hoja de Trabajo para listado'!$CD$151:$DC$151,0)),0)</f>
        <v>0</v>
      </c>
      <c r="Q806" s="241">
        <f ca="1">+IFERROR(INDEX('Hoja de Trabajo para listado'!$A$155:$Z$1048576,MATCH($A806,'Hoja de Trabajo para listado'!$A$155:$A$1048576,0),MATCH((CUADRO!Q$4&amp;$E806),'Hoja de Trabajo para listado'!$A$151:$Z$151,0)),0)+IFERROR(INDEX('Hoja de Trabajo para listado'!$AB$155:$BA$1048576,MATCH($A806,'Hoja de Trabajo para listado'!$AB$155:$AB$1048576,0),MATCH((CUADRO!Q$4&amp;$E806),'Hoja de Trabajo para listado'!$AB$151:$BA$151,0)),0)+IFERROR(INDEX('Hoja de Trabajo para listado'!$BC$155:$CB$1048576,MATCH($A806,'Hoja de Trabajo para listado'!$BC$155:$BC$1048576,0),MATCH((CUADRO!Q$4&amp;$E806),'Hoja de Trabajo para listado'!$BC$151:$CB$151,0)),0)+IFERROR(INDEX('Hoja de Trabajo para listado'!$DE$153:$DG$274,MATCH($A806,'Hoja de Trabajo para listado'!$DE$153:$DE$1048576,0),MATCH((CUADRO!Q$4&amp;$E806),'Hoja de Trabajo para listado'!$DE$151:$DG$151,0)),0)+IFERROR(INDEX('Hoja de Trabajo para listado'!$CD$155:$DC$1048576,MATCH($A806,'Hoja de Trabajo para listado'!$CD$155:$CD$1048576,0),MATCH((CUADRO!Q$4&amp;$E806),'Hoja de Trabajo para listado'!$CD$151:$DC$151,0)),0)</f>
        <v>0</v>
      </c>
      <c r="R806" s="241">
        <f t="shared" ca="1" si="24"/>
        <v>0</v>
      </c>
      <c r="S806" s="247">
        <f ca="1">+R805+R806</f>
        <v>0</v>
      </c>
      <c r="T806" s="241">
        <f ca="1">+S806</f>
        <v>0</v>
      </c>
      <c r="U806" s="240">
        <f t="shared" si="25"/>
        <v>2</v>
      </c>
    </row>
    <row r="807" spans="1:21" customFormat="1" ht="15" hidden="1" customHeight="1">
      <c r="A807" s="32">
        <v>1421</v>
      </c>
      <c r="B807" s="381">
        <f>+A807</f>
        <v>1421</v>
      </c>
      <c r="C807" s="245" t="str">
        <f>+VLOOKUP(A807,bd_lista!$A$3:$C$592,3,FALSE)</f>
        <v>Gobierno Autónomo Municipal de Yunguyo de Litoral</v>
      </c>
      <c r="D807" s="383" t="str">
        <f>+C807</f>
        <v>Gobierno Autónomo Municipal de Yunguyo de Litoral</v>
      </c>
      <c r="E807" s="240" t="s">
        <v>683</v>
      </c>
      <c r="F807" s="241">
        <f ca="1">+IFERROR(INDEX('Hoja de Trabajo para listado'!$A$155:$Z$1048576,MATCH($A807,'Hoja de Trabajo para listado'!$A$155:$A$1048576,0),MATCH((CUADRO!F$4&amp;$E807),'Hoja de Trabajo para listado'!$A$151:$Z$151,0)),0)+IFERROR(INDEX('Hoja de Trabajo para listado'!$AB$155:$BA$1048576,MATCH($A807,'Hoja de Trabajo para listado'!$AB$155:$AB$1048576,0),MATCH((CUADRO!F$4&amp;$E807),'Hoja de Trabajo para listado'!$AB$151:$BA$151,0)),0)+IFERROR(INDEX('Hoja de Trabajo para listado'!$BC$155:$CB$1048576,MATCH($A807,'Hoja de Trabajo para listado'!$BC$155:$BC$1048576,0),MATCH((CUADRO!F$4&amp;$E807),'Hoja de Trabajo para listado'!$BC$151:$CB$151,0)),0)+IFERROR(INDEX('Hoja de Trabajo para listado'!$DE$153:$DG$274,MATCH($A807,'Hoja de Trabajo para listado'!$DE$153:$DE$1048576,0),MATCH((CUADRO!F$4&amp;$E807),'Hoja de Trabajo para listado'!$DE$151:$DG$151,0)),0)+IFERROR(INDEX('Hoja de Trabajo para listado'!$CD$155:$DC$1048576,MATCH($A807,'Hoja de Trabajo para listado'!$CD$155:$CD$1048576,0),MATCH((CUADRO!F$4&amp;$E807),'Hoja de Trabajo para listado'!$CD$151:$DC$151,0)),0)</f>
        <v>0</v>
      </c>
      <c r="G807" s="241">
        <f ca="1">+IFERROR(INDEX('Hoja de Trabajo para listado'!$A$155:$Z$1048576,MATCH($A807,'Hoja de Trabajo para listado'!$A$155:$A$1048576,0),MATCH((CUADRO!G$4&amp;$E807),'Hoja de Trabajo para listado'!$A$151:$Z$151,0)),0)+IFERROR(INDEX('Hoja de Trabajo para listado'!$AB$155:$BA$1048576,MATCH($A807,'Hoja de Trabajo para listado'!$AB$155:$AB$1048576,0),MATCH((CUADRO!G$4&amp;$E807),'Hoja de Trabajo para listado'!$AB$151:$BA$151,0)),0)+IFERROR(INDEX('Hoja de Trabajo para listado'!$BC$155:$CB$1048576,MATCH($A807,'Hoja de Trabajo para listado'!$BC$155:$BC$1048576,0),MATCH((CUADRO!G$4&amp;$E807),'Hoja de Trabajo para listado'!$BC$151:$CB$151,0)),0)+IFERROR(INDEX('Hoja de Trabajo para listado'!$DE$153:$DG$274,MATCH($A807,'Hoja de Trabajo para listado'!$DE$153:$DE$1048576,0),MATCH((CUADRO!G$4&amp;$E807),'Hoja de Trabajo para listado'!$DE$151:$DG$151,0)),0)+IFERROR(INDEX('Hoja de Trabajo para listado'!$CD$155:$DC$1048576,MATCH($A807,'Hoja de Trabajo para listado'!$CD$155:$CD$1048576,0),MATCH((CUADRO!G$4&amp;$E807),'Hoja de Trabajo para listado'!$CD$151:$DC$151,0)),0)</f>
        <v>0</v>
      </c>
      <c r="H807" s="241">
        <f ca="1">+IFERROR(INDEX('Hoja de Trabajo para listado'!$A$155:$Z$1048576,MATCH($A807,'Hoja de Trabajo para listado'!$A$155:$A$1048576,0),MATCH((CUADRO!H$4&amp;$E807),'Hoja de Trabajo para listado'!$A$151:$Z$151,0)),0)+IFERROR(INDEX('Hoja de Trabajo para listado'!$AB$155:$BA$1048576,MATCH($A807,'Hoja de Trabajo para listado'!$AB$155:$AB$1048576,0),MATCH((CUADRO!H$4&amp;$E807),'Hoja de Trabajo para listado'!$AB$151:$BA$151,0)),0)+IFERROR(INDEX('Hoja de Trabajo para listado'!$BC$155:$CB$1048576,MATCH($A807,'Hoja de Trabajo para listado'!$BC$155:$BC$1048576,0),MATCH((CUADRO!H$4&amp;$E807),'Hoja de Trabajo para listado'!$BC$151:$CB$151,0)),0)+IFERROR(INDEX('Hoja de Trabajo para listado'!$DE$153:$DG$274,MATCH($A807,'Hoja de Trabajo para listado'!$DE$153:$DE$1048576,0),MATCH((CUADRO!H$4&amp;$E807),'Hoja de Trabajo para listado'!$DE$151:$DG$151,0)),0)+IFERROR(INDEX('Hoja de Trabajo para listado'!$CD$155:$DC$1048576,MATCH($A807,'Hoja de Trabajo para listado'!$CD$155:$CD$1048576,0),MATCH((CUADRO!H$4&amp;$E807),'Hoja de Trabajo para listado'!$CD$151:$DC$151,0)),0)</f>
        <v>0</v>
      </c>
      <c r="I807" s="241">
        <f ca="1">+IFERROR(INDEX('Hoja de Trabajo para listado'!$A$155:$Z$1048576,MATCH($A807,'Hoja de Trabajo para listado'!$A$155:$A$1048576,0),MATCH((CUADRO!I$4&amp;$E807),'Hoja de Trabajo para listado'!$A$151:$Z$151,0)),0)+IFERROR(INDEX('Hoja de Trabajo para listado'!$AB$155:$BA$1048576,MATCH($A807,'Hoja de Trabajo para listado'!$AB$155:$AB$1048576,0),MATCH((CUADRO!I$4&amp;$E807),'Hoja de Trabajo para listado'!$AB$151:$BA$151,0)),0)+IFERROR(INDEX('Hoja de Trabajo para listado'!$BC$155:$CB$1048576,MATCH($A807,'Hoja de Trabajo para listado'!$BC$155:$BC$1048576,0),MATCH((CUADRO!I$4&amp;$E807),'Hoja de Trabajo para listado'!$BC$151:$CB$151,0)),0)+IFERROR(INDEX('Hoja de Trabajo para listado'!$DE$153:$DG$274,MATCH($A807,'Hoja de Trabajo para listado'!$DE$153:$DE$1048576,0),MATCH((CUADRO!I$4&amp;$E807),'Hoja de Trabajo para listado'!$DE$151:$DG$151,0)),0)+IFERROR(INDEX('Hoja de Trabajo para listado'!$CD$155:$DC$1048576,MATCH($A807,'Hoja de Trabajo para listado'!$CD$155:$CD$1048576,0),MATCH((CUADRO!I$4&amp;$E807),'Hoja de Trabajo para listado'!$CD$151:$DC$151,0)),0)</f>
        <v>0</v>
      </c>
      <c r="J807" s="241">
        <f ca="1">+IFERROR(INDEX('Hoja de Trabajo para listado'!$A$155:$Z$1048576,MATCH($A807,'Hoja de Trabajo para listado'!$A$155:$A$1048576,0),MATCH((CUADRO!J$4&amp;$E807),'Hoja de Trabajo para listado'!$A$151:$Z$151,0)),0)+IFERROR(INDEX('Hoja de Trabajo para listado'!$AB$155:$BA$1048576,MATCH($A807,'Hoja de Trabajo para listado'!$AB$155:$AB$1048576,0),MATCH((CUADRO!J$4&amp;$E807),'Hoja de Trabajo para listado'!$AB$151:$BA$151,0)),0)+IFERROR(INDEX('Hoja de Trabajo para listado'!$BC$155:$CB$1048576,MATCH($A807,'Hoja de Trabajo para listado'!$BC$155:$BC$1048576,0),MATCH((CUADRO!J$4&amp;$E807),'Hoja de Trabajo para listado'!$BC$151:$CB$151,0)),0)+IFERROR(INDEX('Hoja de Trabajo para listado'!$DE$153:$DG$274,MATCH($A807,'Hoja de Trabajo para listado'!$DE$153:$DE$1048576,0),MATCH((CUADRO!J$4&amp;$E807),'Hoja de Trabajo para listado'!$DE$151:$DG$151,0)),0)+IFERROR(INDEX('Hoja de Trabajo para listado'!$CD$155:$DC$1048576,MATCH($A807,'Hoja de Trabajo para listado'!$CD$155:$CD$1048576,0),MATCH((CUADRO!J$4&amp;$E807),'Hoja de Trabajo para listado'!$CD$151:$DC$151,0)),0)</f>
        <v>0</v>
      </c>
      <c r="K807" s="241">
        <f ca="1">+IFERROR(INDEX('Hoja de Trabajo para listado'!$A$155:$Z$1048576,MATCH($A807,'Hoja de Trabajo para listado'!$A$155:$A$1048576,0),MATCH((CUADRO!K$4&amp;$E807),'Hoja de Trabajo para listado'!$A$151:$Z$151,0)),0)+IFERROR(INDEX('Hoja de Trabajo para listado'!$AB$155:$BA$1048576,MATCH($A807,'Hoja de Trabajo para listado'!$AB$155:$AB$1048576,0),MATCH((CUADRO!K$4&amp;$E807),'Hoja de Trabajo para listado'!$AB$151:$BA$151,0)),0)+IFERROR(INDEX('Hoja de Trabajo para listado'!$BC$155:$CB$1048576,MATCH($A807,'Hoja de Trabajo para listado'!$BC$155:$BC$1048576,0),MATCH((CUADRO!K$4&amp;$E807),'Hoja de Trabajo para listado'!$BC$151:$CB$151,0)),0)+IFERROR(INDEX('Hoja de Trabajo para listado'!$DE$153:$DG$274,MATCH($A807,'Hoja de Trabajo para listado'!$DE$153:$DE$1048576,0),MATCH((CUADRO!K$4&amp;$E807),'Hoja de Trabajo para listado'!$DE$151:$DG$151,0)),0)+IFERROR(INDEX('Hoja de Trabajo para listado'!$CD$155:$DC$1048576,MATCH($A807,'Hoja de Trabajo para listado'!$CD$155:$CD$1048576,0),MATCH((CUADRO!K$4&amp;$E807),'Hoja de Trabajo para listado'!$CD$151:$DC$151,0)),0)</f>
        <v>0</v>
      </c>
      <c r="L807" s="241">
        <f ca="1">+IFERROR(INDEX('Hoja de Trabajo para listado'!$A$155:$Z$1048576,MATCH($A807,'Hoja de Trabajo para listado'!$A$155:$A$1048576,0),MATCH((CUADRO!L$4&amp;$E807),'Hoja de Trabajo para listado'!$A$151:$Z$151,0)),0)+IFERROR(INDEX('Hoja de Trabajo para listado'!$AB$155:$BA$1048576,MATCH($A807,'Hoja de Trabajo para listado'!$AB$155:$AB$1048576,0),MATCH((CUADRO!L$4&amp;$E807),'Hoja de Trabajo para listado'!$AB$151:$BA$151,0)),0)+IFERROR(INDEX('Hoja de Trabajo para listado'!$BC$155:$CB$1048576,MATCH($A807,'Hoja de Trabajo para listado'!$BC$155:$BC$1048576,0),MATCH((CUADRO!L$4&amp;$E807),'Hoja de Trabajo para listado'!$BC$151:$CB$151,0)),0)+IFERROR(INDEX('Hoja de Trabajo para listado'!$DE$153:$DG$274,MATCH($A807,'Hoja de Trabajo para listado'!$DE$153:$DE$1048576,0),MATCH((CUADRO!L$4&amp;$E807),'Hoja de Trabajo para listado'!$DE$151:$DG$151,0)),0)+IFERROR(INDEX('Hoja de Trabajo para listado'!$CD$155:$DC$1048576,MATCH($A807,'Hoja de Trabajo para listado'!$CD$155:$CD$1048576,0),MATCH((CUADRO!L$4&amp;$E807),'Hoja de Trabajo para listado'!$CD$151:$DC$151,0)),0)</f>
        <v>0</v>
      </c>
      <c r="M807" s="241">
        <f ca="1">+IFERROR(INDEX('Hoja de Trabajo para listado'!$A$155:$Z$1048576,MATCH($A807,'Hoja de Trabajo para listado'!$A$155:$A$1048576,0),MATCH((CUADRO!M$4&amp;$E807),'Hoja de Trabajo para listado'!$A$151:$Z$151,0)),0)+IFERROR(INDEX('Hoja de Trabajo para listado'!$AB$155:$BA$1048576,MATCH($A807,'Hoja de Trabajo para listado'!$AB$155:$AB$1048576,0),MATCH((CUADRO!M$4&amp;$E807),'Hoja de Trabajo para listado'!$AB$151:$BA$151,0)),0)+IFERROR(INDEX('Hoja de Trabajo para listado'!$BC$155:$CB$1048576,MATCH($A807,'Hoja de Trabajo para listado'!$BC$155:$BC$1048576,0),MATCH((CUADRO!M$4&amp;$E807),'Hoja de Trabajo para listado'!$BC$151:$CB$151,0)),0)+IFERROR(INDEX('Hoja de Trabajo para listado'!$DE$153:$DG$274,MATCH($A807,'Hoja de Trabajo para listado'!$DE$153:$DE$1048576,0),MATCH((CUADRO!M$4&amp;$E807),'Hoja de Trabajo para listado'!$DE$151:$DG$151,0)),0)+IFERROR(INDEX('Hoja de Trabajo para listado'!$CD$155:$DC$1048576,MATCH($A807,'Hoja de Trabajo para listado'!$CD$155:$CD$1048576,0),MATCH((CUADRO!M$4&amp;$E807),'Hoja de Trabajo para listado'!$CD$151:$DC$151,0)),0)</f>
        <v>0</v>
      </c>
      <c r="N807" s="241">
        <f ca="1">+IFERROR(INDEX('Hoja de Trabajo para listado'!$A$155:$Z$1048576,MATCH($A807,'Hoja de Trabajo para listado'!$A$155:$A$1048576,0),MATCH((CUADRO!N$4&amp;$E807),'Hoja de Trabajo para listado'!$A$151:$Z$151,0)),0)+IFERROR(INDEX('Hoja de Trabajo para listado'!$AB$155:$BA$1048576,MATCH($A807,'Hoja de Trabajo para listado'!$AB$155:$AB$1048576,0),MATCH((CUADRO!N$4&amp;$E807),'Hoja de Trabajo para listado'!$AB$151:$BA$151,0)),0)+IFERROR(INDEX('Hoja de Trabajo para listado'!$BC$155:$CB$1048576,MATCH($A807,'Hoja de Trabajo para listado'!$BC$155:$BC$1048576,0),MATCH((CUADRO!N$4&amp;$E807),'Hoja de Trabajo para listado'!$BC$151:$CB$151,0)),0)+IFERROR(INDEX('Hoja de Trabajo para listado'!$DE$153:$DG$274,MATCH($A807,'Hoja de Trabajo para listado'!$DE$153:$DE$1048576,0),MATCH((CUADRO!N$4&amp;$E807),'Hoja de Trabajo para listado'!$DE$151:$DG$151,0)),0)+IFERROR(INDEX('Hoja de Trabajo para listado'!$CD$155:$DC$1048576,MATCH($A807,'Hoja de Trabajo para listado'!$CD$155:$CD$1048576,0),MATCH((CUADRO!N$4&amp;$E807),'Hoja de Trabajo para listado'!$CD$151:$DC$151,0)),0)</f>
        <v>0</v>
      </c>
      <c r="O807" s="241">
        <f ca="1">+IFERROR(INDEX('Hoja de Trabajo para listado'!$A$155:$Z$1048576,MATCH($A807,'Hoja de Trabajo para listado'!$A$155:$A$1048576,0),MATCH((CUADRO!O$4&amp;$E807),'Hoja de Trabajo para listado'!$A$151:$Z$151,0)),0)+IFERROR(INDEX('Hoja de Trabajo para listado'!$AB$155:$BA$1048576,MATCH($A807,'Hoja de Trabajo para listado'!$AB$155:$AB$1048576,0),MATCH((CUADRO!O$4&amp;$E807),'Hoja de Trabajo para listado'!$AB$151:$BA$151,0)),0)+IFERROR(INDEX('Hoja de Trabajo para listado'!$BC$155:$CB$1048576,MATCH($A807,'Hoja de Trabajo para listado'!$BC$155:$BC$1048576,0),MATCH((CUADRO!O$4&amp;$E807),'Hoja de Trabajo para listado'!$BC$151:$CB$151,0)),0)+IFERROR(INDEX('Hoja de Trabajo para listado'!$DE$153:$DG$274,MATCH($A807,'Hoja de Trabajo para listado'!$DE$153:$DE$1048576,0),MATCH((CUADRO!O$4&amp;$E807),'Hoja de Trabajo para listado'!$DE$151:$DG$151,0)),0)+IFERROR(INDEX('Hoja de Trabajo para listado'!$CD$155:$DC$1048576,MATCH($A807,'Hoja de Trabajo para listado'!$CD$155:$CD$1048576,0),MATCH((CUADRO!O$4&amp;$E807),'Hoja de Trabajo para listado'!$CD$151:$DC$151,0)),0)</f>
        <v>0</v>
      </c>
      <c r="P807" s="241">
        <f ca="1">+IFERROR(INDEX('Hoja de Trabajo para listado'!$A$155:$Z$1048576,MATCH($A807,'Hoja de Trabajo para listado'!$A$155:$A$1048576,0),MATCH((CUADRO!P$4&amp;$E807),'Hoja de Trabajo para listado'!$A$151:$Z$151,0)),0)+IFERROR(INDEX('Hoja de Trabajo para listado'!$AB$155:$BA$1048576,MATCH($A807,'Hoja de Trabajo para listado'!$AB$155:$AB$1048576,0),MATCH((CUADRO!P$4&amp;$E807),'Hoja de Trabajo para listado'!$AB$151:$BA$151,0)),0)+IFERROR(INDEX('Hoja de Trabajo para listado'!$BC$155:$CB$1048576,MATCH($A807,'Hoja de Trabajo para listado'!$BC$155:$BC$1048576,0),MATCH((CUADRO!P$4&amp;$E807),'Hoja de Trabajo para listado'!$BC$151:$CB$151,0)),0)+IFERROR(INDEX('Hoja de Trabajo para listado'!$DE$153:$DG$274,MATCH($A807,'Hoja de Trabajo para listado'!$DE$153:$DE$1048576,0),MATCH((CUADRO!P$4&amp;$E807),'Hoja de Trabajo para listado'!$DE$151:$DG$151,0)),0)+IFERROR(INDEX('Hoja de Trabajo para listado'!$CD$155:$DC$1048576,MATCH($A807,'Hoja de Trabajo para listado'!$CD$155:$CD$1048576,0),MATCH((CUADRO!P$4&amp;$E807),'Hoja de Trabajo para listado'!$CD$151:$DC$151,0)),0)</f>
        <v>0</v>
      </c>
      <c r="Q807" s="241">
        <f ca="1">+IFERROR(INDEX('Hoja de Trabajo para listado'!$A$155:$Z$1048576,MATCH($A807,'Hoja de Trabajo para listado'!$A$155:$A$1048576,0),MATCH((CUADRO!Q$4&amp;$E807),'Hoja de Trabajo para listado'!$A$151:$Z$151,0)),0)+IFERROR(INDEX('Hoja de Trabajo para listado'!$AB$155:$BA$1048576,MATCH($A807,'Hoja de Trabajo para listado'!$AB$155:$AB$1048576,0),MATCH((CUADRO!Q$4&amp;$E807),'Hoja de Trabajo para listado'!$AB$151:$BA$151,0)),0)+IFERROR(INDEX('Hoja de Trabajo para listado'!$BC$155:$CB$1048576,MATCH($A807,'Hoja de Trabajo para listado'!$BC$155:$BC$1048576,0),MATCH((CUADRO!Q$4&amp;$E807),'Hoja de Trabajo para listado'!$BC$151:$CB$151,0)),0)+IFERROR(INDEX('Hoja de Trabajo para listado'!$DE$153:$DG$274,MATCH($A807,'Hoja de Trabajo para listado'!$DE$153:$DE$1048576,0),MATCH((CUADRO!Q$4&amp;$E807),'Hoja de Trabajo para listado'!$DE$151:$DG$151,0)),0)+IFERROR(INDEX('Hoja de Trabajo para listado'!$CD$155:$DC$1048576,MATCH($A807,'Hoja de Trabajo para listado'!$CD$155:$CD$1048576,0),MATCH((CUADRO!Q$4&amp;$E807),'Hoja de Trabajo para listado'!$CD$151:$DC$151,0)),0)</f>
        <v>0</v>
      </c>
      <c r="R807" s="241">
        <f t="shared" ca="1" si="24"/>
        <v>0</v>
      </c>
      <c r="S807" s="247"/>
      <c r="T807" s="241">
        <f ca="1">+T808</f>
        <v>0</v>
      </c>
      <c r="U807" s="240">
        <f t="shared" si="25"/>
        <v>1</v>
      </c>
    </row>
    <row r="808" spans="1:21" customFormat="1" ht="15" hidden="1" customHeight="1">
      <c r="A808" s="32">
        <v>1421</v>
      </c>
      <c r="B808" s="382"/>
      <c r="C808" s="245" t="str">
        <f>+VLOOKUP(A808,bd_lista!$A$3:$C$592,3,FALSE)</f>
        <v>Gobierno Autónomo Municipal de Yunguyo de Litoral</v>
      </c>
      <c r="D808" s="384"/>
      <c r="E808" s="242" t="s">
        <v>684</v>
      </c>
      <c r="F808" s="241">
        <f ca="1">+IFERROR(INDEX('Hoja de Trabajo para listado'!$A$155:$Z$1048576,MATCH($A808,'Hoja de Trabajo para listado'!$A$155:$A$1048576,0),MATCH((CUADRO!F$4&amp;$E808),'Hoja de Trabajo para listado'!$A$151:$Z$151,0)),0)+IFERROR(INDEX('Hoja de Trabajo para listado'!$AB$155:$BA$1048576,MATCH($A808,'Hoja de Trabajo para listado'!$AB$155:$AB$1048576,0),MATCH((CUADRO!F$4&amp;$E808),'Hoja de Trabajo para listado'!$AB$151:$BA$151,0)),0)+IFERROR(INDEX('Hoja de Trabajo para listado'!$BC$155:$CB$1048576,MATCH($A808,'Hoja de Trabajo para listado'!$BC$155:$BC$1048576,0),MATCH((CUADRO!F$4&amp;$E808),'Hoja de Trabajo para listado'!$BC$151:$CB$151,0)),0)+IFERROR(INDEX('Hoja de Trabajo para listado'!$DE$153:$DG$274,MATCH($A808,'Hoja de Trabajo para listado'!$DE$153:$DE$1048576,0),MATCH((CUADRO!F$4&amp;$E808),'Hoja de Trabajo para listado'!$DE$151:$DG$151,0)),0)+IFERROR(INDEX('Hoja de Trabajo para listado'!$CD$155:$DC$1048576,MATCH($A808,'Hoja de Trabajo para listado'!$CD$155:$CD$1048576,0),MATCH((CUADRO!F$4&amp;$E808),'Hoja de Trabajo para listado'!$CD$151:$DC$151,0)),0)</f>
        <v>0</v>
      </c>
      <c r="G808" s="241">
        <f ca="1">+IFERROR(INDEX('Hoja de Trabajo para listado'!$A$155:$Z$1048576,MATCH($A808,'Hoja de Trabajo para listado'!$A$155:$A$1048576,0),MATCH((CUADRO!G$4&amp;$E808),'Hoja de Trabajo para listado'!$A$151:$Z$151,0)),0)+IFERROR(INDEX('Hoja de Trabajo para listado'!$AB$155:$BA$1048576,MATCH($A808,'Hoja de Trabajo para listado'!$AB$155:$AB$1048576,0),MATCH((CUADRO!G$4&amp;$E808),'Hoja de Trabajo para listado'!$AB$151:$BA$151,0)),0)+IFERROR(INDEX('Hoja de Trabajo para listado'!$BC$155:$CB$1048576,MATCH($A808,'Hoja de Trabajo para listado'!$BC$155:$BC$1048576,0),MATCH((CUADRO!G$4&amp;$E808),'Hoja de Trabajo para listado'!$BC$151:$CB$151,0)),0)+IFERROR(INDEX('Hoja de Trabajo para listado'!$DE$153:$DG$274,MATCH($A808,'Hoja de Trabajo para listado'!$DE$153:$DE$1048576,0),MATCH((CUADRO!G$4&amp;$E808),'Hoja de Trabajo para listado'!$DE$151:$DG$151,0)),0)+IFERROR(INDEX('Hoja de Trabajo para listado'!$CD$155:$DC$1048576,MATCH($A808,'Hoja de Trabajo para listado'!$CD$155:$CD$1048576,0),MATCH((CUADRO!G$4&amp;$E808),'Hoja de Trabajo para listado'!$CD$151:$DC$151,0)),0)</f>
        <v>0</v>
      </c>
      <c r="H808" s="241">
        <f ca="1">+IFERROR(INDEX('Hoja de Trabajo para listado'!$A$155:$Z$1048576,MATCH($A808,'Hoja de Trabajo para listado'!$A$155:$A$1048576,0),MATCH((CUADRO!H$4&amp;$E808),'Hoja de Trabajo para listado'!$A$151:$Z$151,0)),0)+IFERROR(INDEX('Hoja de Trabajo para listado'!$AB$155:$BA$1048576,MATCH($A808,'Hoja de Trabajo para listado'!$AB$155:$AB$1048576,0),MATCH((CUADRO!H$4&amp;$E808),'Hoja de Trabajo para listado'!$AB$151:$BA$151,0)),0)+IFERROR(INDEX('Hoja de Trabajo para listado'!$BC$155:$CB$1048576,MATCH($A808,'Hoja de Trabajo para listado'!$BC$155:$BC$1048576,0),MATCH((CUADRO!H$4&amp;$E808),'Hoja de Trabajo para listado'!$BC$151:$CB$151,0)),0)+IFERROR(INDEX('Hoja de Trabajo para listado'!$DE$153:$DG$274,MATCH($A808,'Hoja de Trabajo para listado'!$DE$153:$DE$1048576,0),MATCH((CUADRO!H$4&amp;$E808),'Hoja de Trabajo para listado'!$DE$151:$DG$151,0)),0)+IFERROR(INDEX('Hoja de Trabajo para listado'!$CD$155:$DC$1048576,MATCH($A808,'Hoja de Trabajo para listado'!$CD$155:$CD$1048576,0),MATCH((CUADRO!H$4&amp;$E808),'Hoja de Trabajo para listado'!$CD$151:$DC$151,0)),0)</f>
        <v>0</v>
      </c>
      <c r="I808" s="241">
        <f ca="1">+IFERROR(INDEX('Hoja de Trabajo para listado'!$A$155:$Z$1048576,MATCH($A808,'Hoja de Trabajo para listado'!$A$155:$A$1048576,0),MATCH((CUADRO!I$4&amp;$E808),'Hoja de Trabajo para listado'!$A$151:$Z$151,0)),0)+IFERROR(INDEX('Hoja de Trabajo para listado'!$AB$155:$BA$1048576,MATCH($A808,'Hoja de Trabajo para listado'!$AB$155:$AB$1048576,0),MATCH((CUADRO!I$4&amp;$E808),'Hoja de Trabajo para listado'!$AB$151:$BA$151,0)),0)+IFERROR(INDEX('Hoja de Trabajo para listado'!$BC$155:$CB$1048576,MATCH($A808,'Hoja de Trabajo para listado'!$BC$155:$BC$1048576,0),MATCH((CUADRO!I$4&amp;$E808),'Hoja de Trabajo para listado'!$BC$151:$CB$151,0)),0)+IFERROR(INDEX('Hoja de Trabajo para listado'!$DE$153:$DG$274,MATCH($A808,'Hoja de Trabajo para listado'!$DE$153:$DE$1048576,0),MATCH((CUADRO!I$4&amp;$E808),'Hoja de Trabajo para listado'!$DE$151:$DG$151,0)),0)+IFERROR(INDEX('Hoja de Trabajo para listado'!$CD$155:$DC$1048576,MATCH($A808,'Hoja de Trabajo para listado'!$CD$155:$CD$1048576,0),MATCH((CUADRO!I$4&amp;$E808),'Hoja de Trabajo para listado'!$CD$151:$DC$151,0)),0)</f>
        <v>0</v>
      </c>
      <c r="J808" s="241">
        <f ca="1">+IFERROR(INDEX('Hoja de Trabajo para listado'!$A$155:$Z$1048576,MATCH($A808,'Hoja de Trabajo para listado'!$A$155:$A$1048576,0),MATCH((CUADRO!J$4&amp;$E808),'Hoja de Trabajo para listado'!$A$151:$Z$151,0)),0)+IFERROR(INDEX('Hoja de Trabajo para listado'!$AB$155:$BA$1048576,MATCH($A808,'Hoja de Trabajo para listado'!$AB$155:$AB$1048576,0),MATCH((CUADRO!J$4&amp;$E808),'Hoja de Trabajo para listado'!$AB$151:$BA$151,0)),0)+IFERROR(INDEX('Hoja de Trabajo para listado'!$BC$155:$CB$1048576,MATCH($A808,'Hoja de Trabajo para listado'!$BC$155:$BC$1048576,0),MATCH((CUADRO!J$4&amp;$E808),'Hoja de Trabajo para listado'!$BC$151:$CB$151,0)),0)+IFERROR(INDEX('Hoja de Trabajo para listado'!$DE$153:$DG$274,MATCH($A808,'Hoja de Trabajo para listado'!$DE$153:$DE$1048576,0),MATCH((CUADRO!J$4&amp;$E808),'Hoja de Trabajo para listado'!$DE$151:$DG$151,0)),0)+IFERROR(INDEX('Hoja de Trabajo para listado'!$CD$155:$DC$1048576,MATCH($A808,'Hoja de Trabajo para listado'!$CD$155:$CD$1048576,0),MATCH((CUADRO!J$4&amp;$E808),'Hoja de Trabajo para listado'!$CD$151:$DC$151,0)),0)</f>
        <v>0</v>
      </c>
      <c r="K808" s="241">
        <f ca="1">+IFERROR(INDEX('Hoja de Trabajo para listado'!$A$155:$Z$1048576,MATCH($A808,'Hoja de Trabajo para listado'!$A$155:$A$1048576,0),MATCH((CUADRO!K$4&amp;$E808),'Hoja de Trabajo para listado'!$A$151:$Z$151,0)),0)+IFERROR(INDEX('Hoja de Trabajo para listado'!$AB$155:$BA$1048576,MATCH($A808,'Hoja de Trabajo para listado'!$AB$155:$AB$1048576,0),MATCH((CUADRO!K$4&amp;$E808),'Hoja de Trabajo para listado'!$AB$151:$BA$151,0)),0)+IFERROR(INDEX('Hoja de Trabajo para listado'!$BC$155:$CB$1048576,MATCH($A808,'Hoja de Trabajo para listado'!$BC$155:$BC$1048576,0),MATCH((CUADRO!K$4&amp;$E808),'Hoja de Trabajo para listado'!$BC$151:$CB$151,0)),0)+IFERROR(INDEX('Hoja de Trabajo para listado'!$DE$153:$DG$274,MATCH($A808,'Hoja de Trabajo para listado'!$DE$153:$DE$1048576,0),MATCH((CUADRO!K$4&amp;$E808),'Hoja de Trabajo para listado'!$DE$151:$DG$151,0)),0)+IFERROR(INDEX('Hoja de Trabajo para listado'!$CD$155:$DC$1048576,MATCH($A808,'Hoja de Trabajo para listado'!$CD$155:$CD$1048576,0),MATCH((CUADRO!K$4&amp;$E808),'Hoja de Trabajo para listado'!$CD$151:$DC$151,0)),0)</f>
        <v>0</v>
      </c>
      <c r="L808" s="241">
        <f ca="1">+IFERROR(INDEX('Hoja de Trabajo para listado'!$A$155:$Z$1048576,MATCH($A808,'Hoja de Trabajo para listado'!$A$155:$A$1048576,0),MATCH((CUADRO!L$4&amp;$E808),'Hoja de Trabajo para listado'!$A$151:$Z$151,0)),0)+IFERROR(INDEX('Hoja de Trabajo para listado'!$AB$155:$BA$1048576,MATCH($A808,'Hoja de Trabajo para listado'!$AB$155:$AB$1048576,0),MATCH((CUADRO!L$4&amp;$E808),'Hoja de Trabajo para listado'!$AB$151:$BA$151,0)),0)+IFERROR(INDEX('Hoja de Trabajo para listado'!$BC$155:$CB$1048576,MATCH($A808,'Hoja de Trabajo para listado'!$BC$155:$BC$1048576,0),MATCH((CUADRO!L$4&amp;$E808),'Hoja de Trabajo para listado'!$BC$151:$CB$151,0)),0)+IFERROR(INDEX('Hoja de Trabajo para listado'!$DE$153:$DG$274,MATCH($A808,'Hoja de Trabajo para listado'!$DE$153:$DE$1048576,0),MATCH((CUADRO!L$4&amp;$E808),'Hoja de Trabajo para listado'!$DE$151:$DG$151,0)),0)+IFERROR(INDEX('Hoja de Trabajo para listado'!$CD$155:$DC$1048576,MATCH($A808,'Hoja de Trabajo para listado'!$CD$155:$CD$1048576,0),MATCH((CUADRO!L$4&amp;$E808),'Hoja de Trabajo para listado'!$CD$151:$DC$151,0)),0)</f>
        <v>0</v>
      </c>
      <c r="M808" s="241">
        <f ca="1">+IFERROR(INDEX('Hoja de Trabajo para listado'!$A$155:$Z$1048576,MATCH($A808,'Hoja de Trabajo para listado'!$A$155:$A$1048576,0),MATCH((CUADRO!M$4&amp;$E808),'Hoja de Trabajo para listado'!$A$151:$Z$151,0)),0)+IFERROR(INDEX('Hoja de Trabajo para listado'!$AB$155:$BA$1048576,MATCH($A808,'Hoja de Trabajo para listado'!$AB$155:$AB$1048576,0),MATCH((CUADRO!M$4&amp;$E808),'Hoja de Trabajo para listado'!$AB$151:$BA$151,0)),0)+IFERROR(INDEX('Hoja de Trabajo para listado'!$BC$155:$CB$1048576,MATCH($A808,'Hoja de Trabajo para listado'!$BC$155:$BC$1048576,0),MATCH((CUADRO!M$4&amp;$E808),'Hoja de Trabajo para listado'!$BC$151:$CB$151,0)),0)+IFERROR(INDEX('Hoja de Trabajo para listado'!$DE$153:$DG$274,MATCH($A808,'Hoja de Trabajo para listado'!$DE$153:$DE$1048576,0),MATCH((CUADRO!M$4&amp;$E808),'Hoja de Trabajo para listado'!$DE$151:$DG$151,0)),0)+IFERROR(INDEX('Hoja de Trabajo para listado'!$CD$155:$DC$1048576,MATCH($A808,'Hoja de Trabajo para listado'!$CD$155:$CD$1048576,0),MATCH((CUADRO!M$4&amp;$E808),'Hoja de Trabajo para listado'!$CD$151:$DC$151,0)),0)</f>
        <v>0</v>
      </c>
      <c r="N808" s="241">
        <f ca="1">+IFERROR(INDEX('Hoja de Trabajo para listado'!$A$155:$Z$1048576,MATCH($A808,'Hoja de Trabajo para listado'!$A$155:$A$1048576,0),MATCH((CUADRO!N$4&amp;$E808),'Hoja de Trabajo para listado'!$A$151:$Z$151,0)),0)+IFERROR(INDEX('Hoja de Trabajo para listado'!$AB$155:$BA$1048576,MATCH($A808,'Hoja de Trabajo para listado'!$AB$155:$AB$1048576,0),MATCH((CUADRO!N$4&amp;$E808),'Hoja de Trabajo para listado'!$AB$151:$BA$151,0)),0)+IFERROR(INDEX('Hoja de Trabajo para listado'!$BC$155:$CB$1048576,MATCH($A808,'Hoja de Trabajo para listado'!$BC$155:$BC$1048576,0),MATCH((CUADRO!N$4&amp;$E808),'Hoja de Trabajo para listado'!$BC$151:$CB$151,0)),0)+IFERROR(INDEX('Hoja de Trabajo para listado'!$DE$153:$DG$274,MATCH($A808,'Hoja de Trabajo para listado'!$DE$153:$DE$1048576,0),MATCH((CUADRO!N$4&amp;$E808),'Hoja de Trabajo para listado'!$DE$151:$DG$151,0)),0)+IFERROR(INDEX('Hoja de Trabajo para listado'!$CD$155:$DC$1048576,MATCH($A808,'Hoja de Trabajo para listado'!$CD$155:$CD$1048576,0),MATCH((CUADRO!N$4&amp;$E808),'Hoja de Trabajo para listado'!$CD$151:$DC$151,0)),0)</f>
        <v>0</v>
      </c>
      <c r="O808" s="241">
        <f ca="1">+IFERROR(INDEX('Hoja de Trabajo para listado'!$A$155:$Z$1048576,MATCH($A808,'Hoja de Trabajo para listado'!$A$155:$A$1048576,0),MATCH((CUADRO!O$4&amp;$E808),'Hoja de Trabajo para listado'!$A$151:$Z$151,0)),0)+IFERROR(INDEX('Hoja de Trabajo para listado'!$AB$155:$BA$1048576,MATCH($A808,'Hoja de Trabajo para listado'!$AB$155:$AB$1048576,0),MATCH((CUADRO!O$4&amp;$E808),'Hoja de Trabajo para listado'!$AB$151:$BA$151,0)),0)+IFERROR(INDEX('Hoja de Trabajo para listado'!$BC$155:$CB$1048576,MATCH($A808,'Hoja de Trabajo para listado'!$BC$155:$BC$1048576,0),MATCH((CUADRO!O$4&amp;$E808),'Hoja de Trabajo para listado'!$BC$151:$CB$151,0)),0)+IFERROR(INDEX('Hoja de Trabajo para listado'!$DE$153:$DG$274,MATCH($A808,'Hoja de Trabajo para listado'!$DE$153:$DE$1048576,0),MATCH((CUADRO!O$4&amp;$E808),'Hoja de Trabajo para listado'!$DE$151:$DG$151,0)),0)+IFERROR(INDEX('Hoja de Trabajo para listado'!$CD$155:$DC$1048576,MATCH($A808,'Hoja de Trabajo para listado'!$CD$155:$CD$1048576,0),MATCH((CUADRO!O$4&amp;$E808),'Hoja de Trabajo para listado'!$CD$151:$DC$151,0)),0)</f>
        <v>0</v>
      </c>
      <c r="P808" s="241">
        <f ca="1">+IFERROR(INDEX('Hoja de Trabajo para listado'!$A$155:$Z$1048576,MATCH($A808,'Hoja de Trabajo para listado'!$A$155:$A$1048576,0),MATCH((CUADRO!P$4&amp;$E808),'Hoja de Trabajo para listado'!$A$151:$Z$151,0)),0)+IFERROR(INDEX('Hoja de Trabajo para listado'!$AB$155:$BA$1048576,MATCH($A808,'Hoja de Trabajo para listado'!$AB$155:$AB$1048576,0),MATCH((CUADRO!P$4&amp;$E808),'Hoja de Trabajo para listado'!$AB$151:$BA$151,0)),0)+IFERROR(INDEX('Hoja de Trabajo para listado'!$BC$155:$CB$1048576,MATCH($A808,'Hoja de Trabajo para listado'!$BC$155:$BC$1048576,0),MATCH((CUADRO!P$4&amp;$E808),'Hoja de Trabajo para listado'!$BC$151:$CB$151,0)),0)+IFERROR(INDEX('Hoja de Trabajo para listado'!$DE$153:$DG$274,MATCH($A808,'Hoja de Trabajo para listado'!$DE$153:$DE$1048576,0),MATCH((CUADRO!P$4&amp;$E808),'Hoja de Trabajo para listado'!$DE$151:$DG$151,0)),0)+IFERROR(INDEX('Hoja de Trabajo para listado'!$CD$155:$DC$1048576,MATCH($A808,'Hoja de Trabajo para listado'!$CD$155:$CD$1048576,0),MATCH((CUADRO!P$4&amp;$E808),'Hoja de Trabajo para listado'!$CD$151:$DC$151,0)),0)</f>
        <v>0</v>
      </c>
      <c r="Q808" s="241">
        <f ca="1">+IFERROR(INDEX('Hoja de Trabajo para listado'!$A$155:$Z$1048576,MATCH($A808,'Hoja de Trabajo para listado'!$A$155:$A$1048576,0),MATCH((CUADRO!Q$4&amp;$E808),'Hoja de Trabajo para listado'!$A$151:$Z$151,0)),0)+IFERROR(INDEX('Hoja de Trabajo para listado'!$AB$155:$BA$1048576,MATCH($A808,'Hoja de Trabajo para listado'!$AB$155:$AB$1048576,0),MATCH((CUADRO!Q$4&amp;$E808),'Hoja de Trabajo para listado'!$AB$151:$BA$151,0)),0)+IFERROR(INDEX('Hoja de Trabajo para listado'!$BC$155:$CB$1048576,MATCH($A808,'Hoja de Trabajo para listado'!$BC$155:$BC$1048576,0),MATCH((CUADRO!Q$4&amp;$E808),'Hoja de Trabajo para listado'!$BC$151:$CB$151,0)),0)+IFERROR(INDEX('Hoja de Trabajo para listado'!$DE$153:$DG$274,MATCH($A808,'Hoja de Trabajo para listado'!$DE$153:$DE$1048576,0),MATCH((CUADRO!Q$4&amp;$E808),'Hoja de Trabajo para listado'!$DE$151:$DG$151,0)),0)+IFERROR(INDEX('Hoja de Trabajo para listado'!$CD$155:$DC$1048576,MATCH($A808,'Hoja de Trabajo para listado'!$CD$155:$CD$1048576,0),MATCH((CUADRO!Q$4&amp;$E808),'Hoja de Trabajo para listado'!$CD$151:$DC$151,0)),0)</f>
        <v>0</v>
      </c>
      <c r="R808" s="241">
        <f t="shared" ca="1" si="24"/>
        <v>0</v>
      </c>
      <c r="S808" s="247">
        <f ca="1">+R807+R808</f>
        <v>0</v>
      </c>
      <c r="T808" s="241">
        <f ca="1">+S808</f>
        <v>0</v>
      </c>
      <c r="U808" s="240">
        <f t="shared" si="25"/>
        <v>2</v>
      </c>
    </row>
    <row r="809" spans="1:21" customFormat="1" ht="15" hidden="1" customHeight="1">
      <c r="A809" s="32">
        <v>1422</v>
      </c>
      <c r="B809" s="381">
        <f>+A809</f>
        <v>1422</v>
      </c>
      <c r="C809" s="245" t="str">
        <f>+VLOOKUP(A809,bd_lista!$A$3:$C$592,3,FALSE)</f>
        <v>Gobierno Autónomo Municipal de Esmeralda</v>
      </c>
      <c r="D809" s="383" t="str">
        <f>+C809</f>
        <v>Gobierno Autónomo Municipal de Esmeralda</v>
      </c>
      <c r="E809" s="240" t="s">
        <v>683</v>
      </c>
      <c r="F809" s="241">
        <f ca="1">+IFERROR(INDEX('Hoja de Trabajo para listado'!$A$155:$Z$1048576,MATCH($A809,'Hoja de Trabajo para listado'!$A$155:$A$1048576,0),MATCH((CUADRO!F$4&amp;$E809),'Hoja de Trabajo para listado'!$A$151:$Z$151,0)),0)+IFERROR(INDEX('Hoja de Trabajo para listado'!$AB$155:$BA$1048576,MATCH($A809,'Hoja de Trabajo para listado'!$AB$155:$AB$1048576,0),MATCH((CUADRO!F$4&amp;$E809),'Hoja de Trabajo para listado'!$AB$151:$BA$151,0)),0)+IFERROR(INDEX('Hoja de Trabajo para listado'!$BC$155:$CB$1048576,MATCH($A809,'Hoja de Trabajo para listado'!$BC$155:$BC$1048576,0),MATCH((CUADRO!F$4&amp;$E809),'Hoja de Trabajo para listado'!$BC$151:$CB$151,0)),0)+IFERROR(INDEX('Hoja de Trabajo para listado'!$DE$153:$DG$274,MATCH($A809,'Hoja de Trabajo para listado'!$DE$153:$DE$1048576,0),MATCH((CUADRO!F$4&amp;$E809),'Hoja de Trabajo para listado'!$DE$151:$DG$151,0)),0)+IFERROR(INDEX('Hoja de Trabajo para listado'!$CD$155:$DC$1048576,MATCH($A809,'Hoja de Trabajo para listado'!$CD$155:$CD$1048576,0),MATCH((CUADRO!F$4&amp;$E809),'Hoja de Trabajo para listado'!$CD$151:$DC$151,0)),0)</f>
        <v>0</v>
      </c>
      <c r="G809" s="241">
        <f ca="1">+IFERROR(INDEX('Hoja de Trabajo para listado'!$A$155:$Z$1048576,MATCH($A809,'Hoja de Trabajo para listado'!$A$155:$A$1048576,0),MATCH((CUADRO!G$4&amp;$E809),'Hoja de Trabajo para listado'!$A$151:$Z$151,0)),0)+IFERROR(INDEX('Hoja de Trabajo para listado'!$AB$155:$BA$1048576,MATCH($A809,'Hoja de Trabajo para listado'!$AB$155:$AB$1048576,0),MATCH((CUADRO!G$4&amp;$E809),'Hoja de Trabajo para listado'!$AB$151:$BA$151,0)),0)+IFERROR(INDEX('Hoja de Trabajo para listado'!$BC$155:$CB$1048576,MATCH($A809,'Hoja de Trabajo para listado'!$BC$155:$BC$1048576,0),MATCH((CUADRO!G$4&amp;$E809),'Hoja de Trabajo para listado'!$BC$151:$CB$151,0)),0)+IFERROR(INDEX('Hoja de Trabajo para listado'!$DE$153:$DG$274,MATCH($A809,'Hoja de Trabajo para listado'!$DE$153:$DE$1048576,0),MATCH((CUADRO!G$4&amp;$E809),'Hoja de Trabajo para listado'!$DE$151:$DG$151,0)),0)+IFERROR(INDEX('Hoja de Trabajo para listado'!$CD$155:$DC$1048576,MATCH($A809,'Hoja de Trabajo para listado'!$CD$155:$CD$1048576,0),MATCH((CUADRO!G$4&amp;$E809),'Hoja de Trabajo para listado'!$CD$151:$DC$151,0)),0)</f>
        <v>0</v>
      </c>
      <c r="H809" s="241">
        <f ca="1">+IFERROR(INDEX('Hoja de Trabajo para listado'!$A$155:$Z$1048576,MATCH($A809,'Hoja de Trabajo para listado'!$A$155:$A$1048576,0),MATCH((CUADRO!H$4&amp;$E809),'Hoja de Trabajo para listado'!$A$151:$Z$151,0)),0)+IFERROR(INDEX('Hoja de Trabajo para listado'!$AB$155:$BA$1048576,MATCH($A809,'Hoja de Trabajo para listado'!$AB$155:$AB$1048576,0),MATCH((CUADRO!H$4&amp;$E809),'Hoja de Trabajo para listado'!$AB$151:$BA$151,0)),0)+IFERROR(INDEX('Hoja de Trabajo para listado'!$BC$155:$CB$1048576,MATCH($A809,'Hoja de Trabajo para listado'!$BC$155:$BC$1048576,0),MATCH((CUADRO!H$4&amp;$E809),'Hoja de Trabajo para listado'!$BC$151:$CB$151,0)),0)+IFERROR(INDEX('Hoja de Trabajo para listado'!$DE$153:$DG$274,MATCH($A809,'Hoja de Trabajo para listado'!$DE$153:$DE$1048576,0),MATCH((CUADRO!H$4&amp;$E809),'Hoja de Trabajo para listado'!$DE$151:$DG$151,0)),0)+IFERROR(INDEX('Hoja de Trabajo para listado'!$CD$155:$DC$1048576,MATCH($A809,'Hoja de Trabajo para listado'!$CD$155:$CD$1048576,0),MATCH((CUADRO!H$4&amp;$E809),'Hoja de Trabajo para listado'!$CD$151:$DC$151,0)),0)</f>
        <v>0</v>
      </c>
      <c r="I809" s="241">
        <f ca="1">+IFERROR(INDEX('Hoja de Trabajo para listado'!$A$155:$Z$1048576,MATCH($A809,'Hoja de Trabajo para listado'!$A$155:$A$1048576,0),MATCH((CUADRO!I$4&amp;$E809),'Hoja de Trabajo para listado'!$A$151:$Z$151,0)),0)+IFERROR(INDEX('Hoja de Trabajo para listado'!$AB$155:$BA$1048576,MATCH($A809,'Hoja de Trabajo para listado'!$AB$155:$AB$1048576,0),MATCH((CUADRO!I$4&amp;$E809),'Hoja de Trabajo para listado'!$AB$151:$BA$151,0)),0)+IFERROR(INDEX('Hoja de Trabajo para listado'!$BC$155:$CB$1048576,MATCH($A809,'Hoja de Trabajo para listado'!$BC$155:$BC$1048576,0),MATCH((CUADRO!I$4&amp;$E809),'Hoja de Trabajo para listado'!$BC$151:$CB$151,0)),0)+IFERROR(INDEX('Hoja de Trabajo para listado'!$DE$153:$DG$274,MATCH($A809,'Hoja de Trabajo para listado'!$DE$153:$DE$1048576,0),MATCH((CUADRO!I$4&amp;$E809),'Hoja de Trabajo para listado'!$DE$151:$DG$151,0)),0)+IFERROR(INDEX('Hoja de Trabajo para listado'!$CD$155:$DC$1048576,MATCH($A809,'Hoja de Trabajo para listado'!$CD$155:$CD$1048576,0),MATCH((CUADRO!I$4&amp;$E809),'Hoja de Trabajo para listado'!$CD$151:$DC$151,0)),0)</f>
        <v>0</v>
      </c>
      <c r="J809" s="241">
        <f ca="1">+IFERROR(INDEX('Hoja de Trabajo para listado'!$A$155:$Z$1048576,MATCH($A809,'Hoja de Trabajo para listado'!$A$155:$A$1048576,0),MATCH((CUADRO!J$4&amp;$E809),'Hoja de Trabajo para listado'!$A$151:$Z$151,0)),0)+IFERROR(INDEX('Hoja de Trabajo para listado'!$AB$155:$BA$1048576,MATCH($A809,'Hoja de Trabajo para listado'!$AB$155:$AB$1048576,0),MATCH((CUADRO!J$4&amp;$E809),'Hoja de Trabajo para listado'!$AB$151:$BA$151,0)),0)+IFERROR(INDEX('Hoja de Trabajo para listado'!$BC$155:$CB$1048576,MATCH($A809,'Hoja de Trabajo para listado'!$BC$155:$BC$1048576,0),MATCH((CUADRO!J$4&amp;$E809),'Hoja de Trabajo para listado'!$BC$151:$CB$151,0)),0)+IFERROR(INDEX('Hoja de Trabajo para listado'!$DE$153:$DG$274,MATCH($A809,'Hoja de Trabajo para listado'!$DE$153:$DE$1048576,0),MATCH((CUADRO!J$4&amp;$E809),'Hoja de Trabajo para listado'!$DE$151:$DG$151,0)),0)+IFERROR(INDEX('Hoja de Trabajo para listado'!$CD$155:$DC$1048576,MATCH($A809,'Hoja de Trabajo para listado'!$CD$155:$CD$1048576,0),MATCH((CUADRO!J$4&amp;$E809),'Hoja de Trabajo para listado'!$CD$151:$DC$151,0)),0)</f>
        <v>0</v>
      </c>
      <c r="K809" s="241">
        <f ca="1">+IFERROR(INDEX('Hoja de Trabajo para listado'!$A$155:$Z$1048576,MATCH($A809,'Hoja de Trabajo para listado'!$A$155:$A$1048576,0),MATCH((CUADRO!K$4&amp;$E809),'Hoja de Trabajo para listado'!$A$151:$Z$151,0)),0)+IFERROR(INDEX('Hoja de Trabajo para listado'!$AB$155:$BA$1048576,MATCH($A809,'Hoja de Trabajo para listado'!$AB$155:$AB$1048576,0),MATCH((CUADRO!K$4&amp;$E809),'Hoja de Trabajo para listado'!$AB$151:$BA$151,0)),0)+IFERROR(INDEX('Hoja de Trabajo para listado'!$BC$155:$CB$1048576,MATCH($A809,'Hoja de Trabajo para listado'!$BC$155:$BC$1048576,0),MATCH((CUADRO!K$4&amp;$E809),'Hoja de Trabajo para listado'!$BC$151:$CB$151,0)),0)+IFERROR(INDEX('Hoja de Trabajo para listado'!$DE$153:$DG$274,MATCH($A809,'Hoja de Trabajo para listado'!$DE$153:$DE$1048576,0),MATCH((CUADRO!K$4&amp;$E809),'Hoja de Trabajo para listado'!$DE$151:$DG$151,0)),0)+IFERROR(INDEX('Hoja de Trabajo para listado'!$CD$155:$DC$1048576,MATCH($A809,'Hoja de Trabajo para listado'!$CD$155:$CD$1048576,0),MATCH((CUADRO!K$4&amp;$E809),'Hoja de Trabajo para listado'!$CD$151:$DC$151,0)),0)</f>
        <v>0</v>
      </c>
      <c r="L809" s="241">
        <f ca="1">+IFERROR(INDEX('Hoja de Trabajo para listado'!$A$155:$Z$1048576,MATCH($A809,'Hoja de Trabajo para listado'!$A$155:$A$1048576,0),MATCH((CUADRO!L$4&amp;$E809),'Hoja de Trabajo para listado'!$A$151:$Z$151,0)),0)+IFERROR(INDEX('Hoja de Trabajo para listado'!$AB$155:$BA$1048576,MATCH($A809,'Hoja de Trabajo para listado'!$AB$155:$AB$1048576,0),MATCH((CUADRO!L$4&amp;$E809),'Hoja de Trabajo para listado'!$AB$151:$BA$151,0)),0)+IFERROR(INDEX('Hoja de Trabajo para listado'!$BC$155:$CB$1048576,MATCH($A809,'Hoja de Trabajo para listado'!$BC$155:$BC$1048576,0),MATCH((CUADRO!L$4&amp;$E809),'Hoja de Trabajo para listado'!$BC$151:$CB$151,0)),0)+IFERROR(INDEX('Hoja de Trabajo para listado'!$DE$153:$DG$274,MATCH($A809,'Hoja de Trabajo para listado'!$DE$153:$DE$1048576,0),MATCH((CUADRO!L$4&amp;$E809),'Hoja de Trabajo para listado'!$DE$151:$DG$151,0)),0)+IFERROR(INDEX('Hoja de Trabajo para listado'!$CD$155:$DC$1048576,MATCH($A809,'Hoja de Trabajo para listado'!$CD$155:$CD$1048576,0),MATCH((CUADRO!L$4&amp;$E809),'Hoja de Trabajo para listado'!$CD$151:$DC$151,0)),0)</f>
        <v>0</v>
      </c>
      <c r="M809" s="241">
        <f ca="1">+IFERROR(INDEX('Hoja de Trabajo para listado'!$A$155:$Z$1048576,MATCH($A809,'Hoja de Trabajo para listado'!$A$155:$A$1048576,0),MATCH((CUADRO!M$4&amp;$E809),'Hoja de Trabajo para listado'!$A$151:$Z$151,0)),0)+IFERROR(INDEX('Hoja de Trabajo para listado'!$AB$155:$BA$1048576,MATCH($A809,'Hoja de Trabajo para listado'!$AB$155:$AB$1048576,0),MATCH((CUADRO!M$4&amp;$E809),'Hoja de Trabajo para listado'!$AB$151:$BA$151,0)),0)+IFERROR(INDEX('Hoja de Trabajo para listado'!$BC$155:$CB$1048576,MATCH($A809,'Hoja de Trabajo para listado'!$BC$155:$BC$1048576,0),MATCH((CUADRO!M$4&amp;$E809),'Hoja de Trabajo para listado'!$BC$151:$CB$151,0)),0)+IFERROR(INDEX('Hoja de Trabajo para listado'!$DE$153:$DG$274,MATCH($A809,'Hoja de Trabajo para listado'!$DE$153:$DE$1048576,0),MATCH((CUADRO!M$4&amp;$E809),'Hoja de Trabajo para listado'!$DE$151:$DG$151,0)),0)+IFERROR(INDEX('Hoja de Trabajo para listado'!$CD$155:$DC$1048576,MATCH($A809,'Hoja de Trabajo para listado'!$CD$155:$CD$1048576,0),MATCH((CUADRO!M$4&amp;$E809),'Hoja de Trabajo para listado'!$CD$151:$DC$151,0)),0)</f>
        <v>0</v>
      </c>
      <c r="N809" s="241">
        <f ca="1">+IFERROR(INDEX('Hoja de Trabajo para listado'!$A$155:$Z$1048576,MATCH($A809,'Hoja de Trabajo para listado'!$A$155:$A$1048576,0),MATCH((CUADRO!N$4&amp;$E809),'Hoja de Trabajo para listado'!$A$151:$Z$151,0)),0)+IFERROR(INDEX('Hoja de Trabajo para listado'!$AB$155:$BA$1048576,MATCH($A809,'Hoja de Trabajo para listado'!$AB$155:$AB$1048576,0),MATCH((CUADRO!N$4&amp;$E809),'Hoja de Trabajo para listado'!$AB$151:$BA$151,0)),0)+IFERROR(INDEX('Hoja de Trabajo para listado'!$BC$155:$CB$1048576,MATCH($A809,'Hoja de Trabajo para listado'!$BC$155:$BC$1048576,0),MATCH((CUADRO!N$4&amp;$E809),'Hoja de Trabajo para listado'!$BC$151:$CB$151,0)),0)+IFERROR(INDEX('Hoja de Trabajo para listado'!$DE$153:$DG$274,MATCH($A809,'Hoja de Trabajo para listado'!$DE$153:$DE$1048576,0),MATCH((CUADRO!N$4&amp;$E809),'Hoja de Trabajo para listado'!$DE$151:$DG$151,0)),0)+IFERROR(INDEX('Hoja de Trabajo para listado'!$CD$155:$DC$1048576,MATCH($A809,'Hoja de Trabajo para listado'!$CD$155:$CD$1048576,0),MATCH((CUADRO!N$4&amp;$E809),'Hoja de Trabajo para listado'!$CD$151:$DC$151,0)),0)</f>
        <v>0</v>
      </c>
      <c r="O809" s="241">
        <f ca="1">+IFERROR(INDEX('Hoja de Trabajo para listado'!$A$155:$Z$1048576,MATCH($A809,'Hoja de Trabajo para listado'!$A$155:$A$1048576,0),MATCH((CUADRO!O$4&amp;$E809),'Hoja de Trabajo para listado'!$A$151:$Z$151,0)),0)+IFERROR(INDEX('Hoja de Trabajo para listado'!$AB$155:$BA$1048576,MATCH($A809,'Hoja de Trabajo para listado'!$AB$155:$AB$1048576,0),MATCH((CUADRO!O$4&amp;$E809),'Hoja de Trabajo para listado'!$AB$151:$BA$151,0)),0)+IFERROR(INDEX('Hoja de Trabajo para listado'!$BC$155:$CB$1048576,MATCH($A809,'Hoja de Trabajo para listado'!$BC$155:$BC$1048576,0),MATCH((CUADRO!O$4&amp;$E809),'Hoja de Trabajo para listado'!$BC$151:$CB$151,0)),0)+IFERROR(INDEX('Hoja de Trabajo para listado'!$DE$153:$DG$274,MATCH($A809,'Hoja de Trabajo para listado'!$DE$153:$DE$1048576,0),MATCH((CUADRO!O$4&amp;$E809),'Hoja de Trabajo para listado'!$DE$151:$DG$151,0)),0)+IFERROR(INDEX('Hoja de Trabajo para listado'!$CD$155:$DC$1048576,MATCH($A809,'Hoja de Trabajo para listado'!$CD$155:$CD$1048576,0),MATCH((CUADRO!O$4&amp;$E809),'Hoja de Trabajo para listado'!$CD$151:$DC$151,0)),0)</f>
        <v>0</v>
      </c>
      <c r="P809" s="241">
        <f ca="1">+IFERROR(INDEX('Hoja de Trabajo para listado'!$A$155:$Z$1048576,MATCH($A809,'Hoja de Trabajo para listado'!$A$155:$A$1048576,0),MATCH((CUADRO!P$4&amp;$E809),'Hoja de Trabajo para listado'!$A$151:$Z$151,0)),0)+IFERROR(INDEX('Hoja de Trabajo para listado'!$AB$155:$BA$1048576,MATCH($A809,'Hoja de Trabajo para listado'!$AB$155:$AB$1048576,0),MATCH((CUADRO!P$4&amp;$E809),'Hoja de Trabajo para listado'!$AB$151:$BA$151,0)),0)+IFERROR(INDEX('Hoja de Trabajo para listado'!$BC$155:$CB$1048576,MATCH($A809,'Hoja de Trabajo para listado'!$BC$155:$BC$1048576,0),MATCH((CUADRO!P$4&amp;$E809),'Hoja de Trabajo para listado'!$BC$151:$CB$151,0)),0)+IFERROR(INDEX('Hoja de Trabajo para listado'!$DE$153:$DG$274,MATCH($A809,'Hoja de Trabajo para listado'!$DE$153:$DE$1048576,0),MATCH((CUADRO!P$4&amp;$E809),'Hoja de Trabajo para listado'!$DE$151:$DG$151,0)),0)+IFERROR(INDEX('Hoja de Trabajo para listado'!$CD$155:$DC$1048576,MATCH($A809,'Hoja de Trabajo para listado'!$CD$155:$CD$1048576,0),MATCH((CUADRO!P$4&amp;$E809),'Hoja de Trabajo para listado'!$CD$151:$DC$151,0)),0)</f>
        <v>0</v>
      </c>
      <c r="Q809" s="241">
        <f ca="1">+IFERROR(INDEX('Hoja de Trabajo para listado'!$A$155:$Z$1048576,MATCH($A809,'Hoja de Trabajo para listado'!$A$155:$A$1048576,0),MATCH((CUADRO!Q$4&amp;$E809),'Hoja de Trabajo para listado'!$A$151:$Z$151,0)),0)+IFERROR(INDEX('Hoja de Trabajo para listado'!$AB$155:$BA$1048576,MATCH($A809,'Hoja de Trabajo para listado'!$AB$155:$AB$1048576,0),MATCH((CUADRO!Q$4&amp;$E809),'Hoja de Trabajo para listado'!$AB$151:$BA$151,0)),0)+IFERROR(INDEX('Hoja de Trabajo para listado'!$BC$155:$CB$1048576,MATCH($A809,'Hoja de Trabajo para listado'!$BC$155:$BC$1048576,0),MATCH((CUADRO!Q$4&amp;$E809),'Hoja de Trabajo para listado'!$BC$151:$CB$151,0)),0)+IFERROR(INDEX('Hoja de Trabajo para listado'!$DE$153:$DG$274,MATCH($A809,'Hoja de Trabajo para listado'!$DE$153:$DE$1048576,0),MATCH((CUADRO!Q$4&amp;$E809),'Hoja de Trabajo para listado'!$DE$151:$DG$151,0)),0)+IFERROR(INDEX('Hoja de Trabajo para listado'!$CD$155:$DC$1048576,MATCH($A809,'Hoja de Trabajo para listado'!$CD$155:$CD$1048576,0),MATCH((CUADRO!Q$4&amp;$E809),'Hoja de Trabajo para listado'!$CD$151:$DC$151,0)),0)</f>
        <v>0</v>
      </c>
      <c r="R809" s="241">
        <f t="shared" ca="1" si="24"/>
        <v>0</v>
      </c>
      <c r="S809" s="247"/>
      <c r="T809" s="241">
        <f ca="1">+T810</f>
        <v>0</v>
      </c>
      <c r="U809" s="240">
        <f t="shared" si="25"/>
        <v>1</v>
      </c>
    </row>
    <row r="810" spans="1:21" customFormat="1" ht="15" hidden="1" customHeight="1">
      <c r="A810" s="32">
        <v>1422</v>
      </c>
      <c r="B810" s="382"/>
      <c r="C810" s="245" t="str">
        <f>+VLOOKUP(A810,bd_lista!$A$3:$C$592,3,FALSE)</f>
        <v>Gobierno Autónomo Municipal de Esmeralda</v>
      </c>
      <c r="D810" s="384"/>
      <c r="E810" s="242" t="s">
        <v>684</v>
      </c>
      <c r="F810" s="241">
        <f ca="1">+IFERROR(INDEX('Hoja de Trabajo para listado'!$A$155:$Z$1048576,MATCH($A810,'Hoja de Trabajo para listado'!$A$155:$A$1048576,0),MATCH((CUADRO!F$4&amp;$E810),'Hoja de Trabajo para listado'!$A$151:$Z$151,0)),0)+IFERROR(INDEX('Hoja de Trabajo para listado'!$AB$155:$BA$1048576,MATCH($A810,'Hoja de Trabajo para listado'!$AB$155:$AB$1048576,0),MATCH((CUADRO!F$4&amp;$E810),'Hoja de Trabajo para listado'!$AB$151:$BA$151,0)),0)+IFERROR(INDEX('Hoja de Trabajo para listado'!$BC$155:$CB$1048576,MATCH($A810,'Hoja de Trabajo para listado'!$BC$155:$BC$1048576,0),MATCH((CUADRO!F$4&amp;$E810),'Hoja de Trabajo para listado'!$BC$151:$CB$151,0)),0)+IFERROR(INDEX('Hoja de Trabajo para listado'!$DE$153:$DG$274,MATCH($A810,'Hoja de Trabajo para listado'!$DE$153:$DE$1048576,0),MATCH((CUADRO!F$4&amp;$E810),'Hoja de Trabajo para listado'!$DE$151:$DG$151,0)),0)+IFERROR(INDEX('Hoja de Trabajo para listado'!$CD$155:$DC$1048576,MATCH($A810,'Hoja de Trabajo para listado'!$CD$155:$CD$1048576,0),MATCH((CUADRO!F$4&amp;$E810),'Hoja de Trabajo para listado'!$CD$151:$DC$151,0)),0)</f>
        <v>0</v>
      </c>
      <c r="G810" s="241">
        <f ca="1">+IFERROR(INDEX('Hoja de Trabajo para listado'!$A$155:$Z$1048576,MATCH($A810,'Hoja de Trabajo para listado'!$A$155:$A$1048576,0),MATCH((CUADRO!G$4&amp;$E810),'Hoja de Trabajo para listado'!$A$151:$Z$151,0)),0)+IFERROR(INDEX('Hoja de Trabajo para listado'!$AB$155:$BA$1048576,MATCH($A810,'Hoja de Trabajo para listado'!$AB$155:$AB$1048576,0),MATCH((CUADRO!G$4&amp;$E810),'Hoja de Trabajo para listado'!$AB$151:$BA$151,0)),0)+IFERROR(INDEX('Hoja de Trabajo para listado'!$BC$155:$CB$1048576,MATCH($A810,'Hoja de Trabajo para listado'!$BC$155:$BC$1048576,0),MATCH((CUADRO!G$4&amp;$E810),'Hoja de Trabajo para listado'!$BC$151:$CB$151,0)),0)+IFERROR(INDEX('Hoja de Trabajo para listado'!$DE$153:$DG$274,MATCH($A810,'Hoja de Trabajo para listado'!$DE$153:$DE$1048576,0),MATCH((CUADRO!G$4&amp;$E810),'Hoja de Trabajo para listado'!$DE$151:$DG$151,0)),0)+IFERROR(INDEX('Hoja de Trabajo para listado'!$CD$155:$DC$1048576,MATCH($A810,'Hoja de Trabajo para listado'!$CD$155:$CD$1048576,0),MATCH((CUADRO!G$4&amp;$E810),'Hoja de Trabajo para listado'!$CD$151:$DC$151,0)),0)</f>
        <v>0</v>
      </c>
      <c r="H810" s="241">
        <f ca="1">+IFERROR(INDEX('Hoja de Trabajo para listado'!$A$155:$Z$1048576,MATCH($A810,'Hoja de Trabajo para listado'!$A$155:$A$1048576,0),MATCH((CUADRO!H$4&amp;$E810),'Hoja de Trabajo para listado'!$A$151:$Z$151,0)),0)+IFERROR(INDEX('Hoja de Trabajo para listado'!$AB$155:$BA$1048576,MATCH($A810,'Hoja de Trabajo para listado'!$AB$155:$AB$1048576,0),MATCH((CUADRO!H$4&amp;$E810),'Hoja de Trabajo para listado'!$AB$151:$BA$151,0)),0)+IFERROR(INDEX('Hoja de Trabajo para listado'!$BC$155:$CB$1048576,MATCH($A810,'Hoja de Trabajo para listado'!$BC$155:$BC$1048576,0),MATCH((CUADRO!H$4&amp;$E810),'Hoja de Trabajo para listado'!$BC$151:$CB$151,0)),0)+IFERROR(INDEX('Hoja de Trabajo para listado'!$DE$153:$DG$274,MATCH($A810,'Hoja de Trabajo para listado'!$DE$153:$DE$1048576,0),MATCH((CUADRO!H$4&amp;$E810),'Hoja de Trabajo para listado'!$DE$151:$DG$151,0)),0)+IFERROR(INDEX('Hoja de Trabajo para listado'!$CD$155:$DC$1048576,MATCH($A810,'Hoja de Trabajo para listado'!$CD$155:$CD$1048576,0),MATCH((CUADRO!H$4&amp;$E810),'Hoja de Trabajo para listado'!$CD$151:$DC$151,0)),0)</f>
        <v>0</v>
      </c>
      <c r="I810" s="241">
        <f ca="1">+IFERROR(INDEX('Hoja de Trabajo para listado'!$A$155:$Z$1048576,MATCH($A810,'Hoja de Trabajo para listado'!$A$155:$A$1048576,0),MATCH((CUADRO!I$4&amp;$E810),'Hoja de Trabajo para listado'!$A$151:$Z$151,0)),0)+IFERROR(INDEX('Hoja de Trabajo para listado'!$AB$155:$BA$1048576,MATCH($A810,'Hoja de Trabajo para listado'!$AB$155:$AB$1048576,0),MATCH((CUADRO!I$4&amp;$E810),'Hoja de Trabajo para listado'!$AB$151:$BA$151,0)),0)+IFERROR(INDEX('Hoja de Trabajo para listado'!$BC$155:$CB$1048576,MATCH($A810,'Hoja de Trabajo para listado'!$BC$155:$BC$1048576,0),MATCH((CUADRO!I$4&amp;$E810),'Hoja de Trabajo para listado'!$BC$151:$CB$151,0)),0)+IFERROR(INDEX('Hoja de Trabajo para listado'!$DE$153:$DG$274,MATCH($A810,'Hoja de Trabajo para listado'!$DE$153:$DE$1048576,0),MATCH((CUADRO!I$4&amp;$E810),'Hoja de Trabajo para listado'!$DE$151:$DG$151,0)),0)+IFERROR(INDEX('Hoja de Trabajo para listado'!$CD$155:$DC$1048576,MATCH($A810,'Hoja de Trabajo para listado'!$CD$155:$CD$1048576,0),MATCH((CUADRO!I$4&amp;$E810),'Hoja de Trabajo para listado'!$CD$151:$DC$151,0)),0)</f>
        <v>0</v>
      </c>
      <c r="J810" s="241">
        <f ca="1">+IFERROR(INDEX('Hoja de Trabajo para listado'!$A$155:$Z$1048576,MATCH($A810,'Hoja de Trabajo para listado'!$A$155:$A$1048576,0),MATCH((CUADRO!J$4&amp;$E810),'Hoja de Trabajo para listado'!$A$151:$Z$151,0)),0)+IFERROR(INDEX('Hoja de Trabajo para listado'!$AB$155:$BA$1048576,MATCH($A810,'Hoja de Trabajo para listado'!$AB$155:$AB$1048576,0),MATCH((CUADRO!J$4&amp;$E810),'Hoja de Trabajo para listado'!$AB$151:$BA$151,0)),0)+IFERROR(INDEX('Hoja de Trabajo para listado'!$BC$155:$CB$1048576,MATCH($A810,'Hoja de Trabajo para listado'!$BC$155:$BC$1048576,0),MATCH((CUADRO!J$4&amp;$E810),'Hoja de Trabajo para listado'!$BC$151:$CB$151,0)),0)+IFERROR(INDEX('Hoja de Trabajo para listado'!$DE$153:$DG$274,MATCH($A810,'Hoja de Trabajo para listado'!$DE$153:$DE$1048576,0),MATCH((CUADRO!J$4&amp;$E810),'Hoja de Trabajo para listado'!$DE$151:$DG$151,0)),0)+IFERROR(INDEX('Hoja de Trabajo para listado'!$CD$155:$DC$1048576,MATCH($A810,'Hoja de Trabajo para listado'!$CD$155:$CD$1048576,0),MATCH((CUADRO!J$4&amp;$E810),'Hoja de Trabajo para listado'!$CD$151:$DC$151,0)),0)</f>
        <v>0</v>
      </c>
      <c r="K810" s="241">
        <f ca="1">+IFERROR(INDEX('Hoja de Trabajo para listado'!$A$155:$Z$1048576,MATCH($A810,'Hoja de Trabajo para listado'!$A$155:$A$1048576,0),MATCH((CUADRO!K$4&amp;$E810),'Hoja de Trabajo para listado'!$A$151:$Z$151,0)),0)+IFERROR(INDEX('Hoja de Trabajo para listado'!$AB$155:$BA$1048576,MATCH($A810,'Hoja de Trabajo para listado'!$AB$155:$AB$1048576,0),MATCH((CUADRO!K$4&amp;$E810),'Hoja de Trabajo para listado'!$AB$151:$BA$151,0)),0)+IFERROR(INDEX('Hoja de Trabajo para listado'!$BC$155:$CB$1048576,MATCH($A810,'Hoja de Trabajo para listado'!$BC$155:$BC$1048576,0),MATCH((CUADRO!K$4&amp;$E810),'Hoja de Trabajo para listado'!$BC$151:$CB$151,0)),0)+IFERROR(INDEX('Hoja de Trabajo para listado'!$DE$153:$DG$274,MATCH($A810,'Hoja de Trabajo para listado'!$DE$153:$DE$1048576,0),MATCH((CUADRO!K$4&amp;$E810),'Hoja de Trabajo para listado'!$DE$151:$DG$151,0)),0)+IFERROR(INDEX('Hoja de Trabajo para listado'!$CD$155:$DC$1048576,MATCH($A810,'Hoja de Trabajo para listado'!$CD$155:$CD$1048576,0),MATCH((CUADRO!K$4&amp;$E810),'Hoja de Trabajo para listado'!$CD$151:$DC$151,0)),0)</f>
        <v>0</v>
      </c>
      <c r="L810" s="241">
        <f ca="1">+IFERROR(INDEX('Hoja de Trabajo para listado'!$A$155:$Z$1048576,MATCH($A810,'Hoja de Trabajo para listado'!$A$155:$A$1048576,0),MATCH((CUADRO!L$4&amp;$E810),'Hoja de Trabajo para listado'!$A$151:$Z$151,0)),0)+IFERROR(INDEX('Hoja de Trabajo para listado'!$AB$155:$BA$1048576,MATCH($A810,'Hoja de Trabajo para listado'!$AB$155:$AB$1048576,0),MATCH((CUADRO!L$4&amp;$E810),'Hoja de Trabajo para listado'!$AB$151:$BA$151,0)),0)+IFERROR(INDEX('Hoja de Trabajo para listado'!$BC$155:$CB$1048576,MATCH($A810,'Hoja de Trabajo para listado'!$BC$155:$BC$1048576,0),MATCH((CUADRO!L$4&amp;$E810),'Hoja de Trabajo para listado'!$BC$151:$CB$151,0)),0)+IFERROR(INDEX('Hoja de Trabajo para listado'!$DE$153:$DG$274,MATCH($A810,'Hoja de Trabajo para listado'!$DE$153:$DE$1048576,0),MATCH((CUADRO!L$4&amp;$E810),'Hoja de Trabajo para listado'!$DE$151:$DG$151,0)),0)+IFERROR(INDEX('Hoja de Trabajo para listado'!$CD$155:$DC$1048576,MATCH($A810,'Hoja de Trabajo para listado'!$CD$155:$CD$1048576,0),MATCH((CUADRO!L$4&amp;$E810),'Hoja de Trabajo para listado'!$CD$151:$DC$151,0)),0)</f>
        <v>0</v>
      </c>
      <c r="M810" s="241">
        <f ca="1">+IFERROR(INDEX('Hoja de Trabajo para listado'!$A$155:$Z$1048576,MATCH($A810,'Hoja de Trabajo para listado'!$A$155:$A$1048576,0),MATCH((CUADRO!M$4&amp;$E810),'Hoja de Trabajo para listado'!$A$151:$Z$151,0)),0)+IFERROR(INDEX('Hoja de Trabajo para listado'!$AB$155:$BA$1048576,MATCH($A810,'Hoja de Trabajo para listado'!$AB$155:$AB$1048576,0),MATCH((CUADRO!M$4&amp;$E810),'Hoja de Trabajo para listado'!$AB$151:$BA$151,0)),0)+IFERROR(INDEX('Hoja de Trabajo para listado'!$BC$155:$CB$1048576,MATCH($A810,'Hoja de Trabajo para listado'!$BC$155:$BC$1048576,0),MATCH((CUADRO!M$4&amp;$E810),'Hoja de Trabajo para listado'!$BC$151:$CB$151,0)),0)+IFERROR(INDEX('Hoja de Trabajo para listado'!$DE$153:$DG$274,MATCH($A810,'Hoja de Trabajo para listado'!$DE$153:$DE$1048576,0),MATCH((CUADRO!M$4&amp;$E810),'Hoja de Trabajo para listado'!$DE$151:$DG$151,0)),0)+IFERROR(INDEX('Hoja de Trabajo para listado'!$CD$155:$DC$1048576,MATCH($A810,'Hoja de Trabajo para listado'!$CD$155:$CD$1048576,0),MATCH((CUADRO!M$4&amp;$E810),'Hoja de Trabajo para listado'!$CD$151:$DC$151,0)),0)</f>
        <v>0</v>
      </c>
      <c r="N810" s="241">
        <f ca="1">+IFERROR(INDEX('Hoja de Trabajo para listado'!$A$155:$Z$1048576,MATCH($A810,'Hoja de Trabajo para listado'!$A$155:$A$1048576,0),MATCH((CUADRO!N$4&amp;$E810),'Hoja de Trabajo para listado'!$A$151:$Z$151,0)),0)+IFERROR(INDEX('Hoja de Trabajo para listado'!$AB$155:$BA$1048576,MATCH($A810,'Hoja de Trabajo para listado'!$AB$155:$AB$1048576,0),MATCH((CUADRO!N$4&amp;$E810),'Hoja de Trabajo para listado'!$AB$151:$BA$151,0)),0)+IFERROR(INDEX('Hoja de Trabajo para listado'!$BC$155:$CB$1048576,MATCH($A810,'Hoja de Trabajo para listado'!$BC$155:$BC$1048576,0),MATCH((CUADRO!N$4&amp;$E810),'Hoja de Trabajo para listado'!$BC$151:$CB$151,0)),0)+IFERROR(INDEX('Hoja de Trabajo para listado'!$DE$153:$DG$274,MATCH($A810,'Hoja de Trabajo para listado'!$DE$153:$DE$1048576,0),MATCH((CUADRO!N$4&amp;$E810),'Hoja de Trabajo para listado'!$DE$151:$DG$151,0)),0)+IFERROR(INDEX('Hoja de Trabajo para listado'!$CD$155:$DC$1048576,MATCH($A810,'Hoja de Trabajo para listado'!$CD$155:$CD$1048576,0),MATCH((CUADRO!N$4&amp;$E810),'Hoja de Trabajo para listado'!$CD$151:$DC$151,0)),0)</f>
        <v>0</v>
      </c>
      <c r="O810" s="241">
        <f ca="1">+IFERROR(INDEX('Hoja de Trabajo para listado'!$A$155:$Z$1048576,MATCH($A810,'Hoja de Trabajo para listado'!$A$155:$A$1048576,0),MATCH((CUADRO!O$4&amp;$E810),'Hoja de Trabajo para listado'!$A$151:$Z$151,0)),0)+IFERROR(INDEX('Hoja de Trabajo para listado'!$AB$155:$BA$1048576,MATCH($A810,'Hoja de Trabajo para listado'!$AB$155:$AB$1048576,0),MATCH((CUADRO!O$4&amp;$E810),'Hoja de Trabajo para listado'!$AB$151:$BA$151,0)),0)+IFERROR(INDEX('Hoja de Trabajo para listado'!$BC$155:$CB$1048576,MATCH($A810,'Hoja de Trabajo para listado'!$BC$155:$BC$1048576,0),MATCH((CUADRO!O$4&amp;$E810),'Hoja de Trabajo para listado'!$BC$151:$CB$151,0)),0)+IFERROR(INDEX('Hoja de Trabajo para listado'!$DE$153:$DG$274,MATCH($A810,'Hoja de Trabajo para listado'!$DE$153:$DE$1048576,0),MATCH((CUADRO!O$4&amp;$E810),'Hoja de Trabajo para listado'!$DE$151:$DG$151,0)),0)+IFERROR(INDEX('Hoja de Trabajo para listado'!$CD$155:$DC$1048576,MATCH($A810,'Hoja de Trabajo para listado'!$CD$155:$CD$1048576,0),MATCH((CUADRO!O$4&amp;$E810),'Hoja de Trabajo para listado'!$CD$151:$DC$151,0)),0)</f>
        <v>0</v>
      </c>
      <c r="P810" s="241">
        <f ca="1">+IFERROR(INDEX('Hoja de Trabajo para listado'!$A$155:$Z$1048576,MATCH($A810,'Hoja de Trabajo para listado'!$A$155:$A$1048576,0),MATCH((CUADRO!P$4&amp;$E810),'Hoja de Trabajo para listado'!$A$151:$Z$151,0)),0)+IFERROR(INDEX('Hoja de Trabajo para listado'!$AB$155:$BA$1048576,MATCH($A810,'Hoja de Trabajo para listado'!$AB$155:$AB$1048576,0),MATCH((CUADRO!P$4&amp;$E810),'Hoja de Trabajo para listado'!$AB$151:$BA$151,0)),0)+IFERROR(INDEX('Hoja de Trabajo para listado'!$BC$155:$CB$1048576,MATCH($A810,'Hoja de Trabajo para listado'!$BC$155:$BC$1048576,0),MATCH((CUADRO!P$4&amp;$E810),'Hoja de Trabajo para listado'!$BC$151:$CB$151,0)),0)+IFERROR(INDEX('Hoja de Trabajo para listado'!$DE$153:$DG$274,MATCH($A810,'Hoja de Trabajo para listado'!$DE$153:$DE$1048576,0),MATCH((CUADRO!P$4&amp;$E810),'Hoja de Trabajo para listado'!$DE$151:$DG$151,0)),0)+IFERROR(INDEX('Hoja de Trabajo para listado'!$CD$155:$DC$1048576,MATCH($A810,'Hoja de Trabajo para listado'!$CD$155:$CD$1048576,0),MATCH((CUADRO!P$4&amp;$E810),'Hoja de Trabajo para listado'!$CD$151:$DC$151,0)),0)</f>
        <v>0</v>
      </c>
      <c r="Q810" s="241">
        <f ca="1">+IFERROR(INDEX('Hoja de Trabajo para listado'!$A$155:$Z$1048576,MATCH($A810,'Hoja de Trabajo para listado'!$A$155:$A$1048576,0),MATCH((CUADRO!Q$4&amp;$E810),'Hoja de Trabajo para listado'!$A$151:$Z$151,0)),0)+IFERROR(INDEX('Hoja de Trabajo para listado'!$AB$155:$BA$1048576,MATCH($A810,'Hoja de Trabajo para listado'!$AB$155:$AB$1048576,0),MATCH((CUADRO!Q$4&amp;$E810),'Hoja de Trabajo para listado'!$AB$151:$BA$151,0)),0)+IFERROR(INDEX('Hoja de Trabajo para listado'!$BC$155:$CB$1048576,MATCH($A810,'Hoja de Trabajo para listado'!$BC$155:$BC$1048576,0),MATCH((CUADRO!Q$4&amp;$E810),'Hoja de Trabajo para listado'!$BC$151:$CB$151,0)),0)+IFERROR(INDEX('Hoja de Trabajo para listado'!$DE$153:$DG$274,MATCH($A810,'Hoja de Trabajo para listado'!$DE$153:$DE$1048576,0),MATCH((CUADRO!Q$4&amp;$E810),'Hoja de Trabajo para listado'!$DE$151:$DG$151,0)),0)+IFERROR(INDEX('Hoja de Trabajo para listado'!$CD$155:$DC$1048576,MATCH($A810,'Hoja de Trabajo para listado'!$CD$155:$CD$1048576,0),MATCH((CUADRO!Q$4&amp;$E810),'Hoja de Trabajo para listado'!$CD$151:$DC$151,0)),0)</f>
        <v>0</v>
      </c>
      <c r="R810" s="241">
        <f t="shared" ca="1" si="24"/>
        <v>0</v>
      </c>
      <c r="S810" s="247">
        <f ca="1">+R809+R810</f>
        <v>0</v>
      </c>
      <c r="T810" s="241">
        <f ca="1">+S810</f>
        <v>0</v>
      </c>
      <c r="U810" s="240">
        <f t="shared" si="25"/>
        <v>2</v>
      </c>
    </row>
    <row r="811" spans="1:21" customFormat="1" ht="27" hidden="1" customHeight="1">
      <c r="A811" s="32">
        <v>1423</v>
      </c>
      <c r="B811" s="381">
        <f>+A811</f>
        <v>1423</v>
      </c>
      <c r="C811" s="245" t="str">
        <f>+VLOOKUP(A811,bd_lista!$A$3:$C$592,3,FALSE)</f>
        <v>Gobierno Autónomo Municipal de Toledo</v>
      </c>
      <c r="D811" s="383" t="str">
        <f>+C811</f>
        <v>Gobierno Autónomo Municipal de Toledo</v>
      </c>
      <c r="E811" s="240" t="s">
        <v>683</v>
      </c>
      <c r="F811" s="241">
        <f ca="1">+IFERROR(INDEX('Hoja de Trabajo para listado'!$A$155:$Z$1048576,MATCH($A811,'Hoja de Trabajo para listado'!$A$155:$A$1048576,0),MATCH((CUADRO!F$4&amp;$E811),'Hoja de Trabajo para listado'!$A$151:$Z$151,0)),0)+IFERROR(INDEX('Hoja de Trabajo para listado'!$AB$155:$BA$1048576,MATCH($A811,'Hoja de Trabajo para listado'!$AB$155:$AB$1048576,0),MATCH((CUADRO!F$4&amp;$E811),'Hoja de Trabajo para listado'!$AB$151:$BA$151,0)),0)+IFERROR(INDEX('Hoja de Trabajo para listado'!$BC$155:$CB$1048576,MATCH($A811,'Hoja de Trabajo para listado'!$BC$155:$BC$1048576,0),MATCH((CUADRO!F$4&amp;$E811),'Hoja de Trabajo para listado'!$BC$151:$CB$151,0)),0)+IFERROR(INDEX('Hoja de Trabajo para listado'!$DE$153:$DG$274,MATCH($A811,'Hoja de Trabajo para listado'!$DE$153:$DE$1048576,0),MATCH((CUADRO!F$4&amp;$E811),'Hoja de Trabajo para listado'!$DE$151:$DG$151,0)),0)+IFERROR(INDEX('Hoja de Trabajo para listado'!$CD$155:$DC$1048576,MATCH($A811,'Hoja de Trabajo para listado'!$CD$155:$CD$1048576,0),MATCH((CUADRO!F$4&amp;$E811),'Hoja de Trabajo para listado'!$CD$151:$DC$151,0)),0)</f>
        <v>0</v>
      </c>
      <c r="G811" s="241">
        <f ca="1">+IFERROR(INDEX('Hoja de Trabajo para listado'!$A$155:$Z$1048576,MATCH($A811,'Hoja de Trabajo para listado'!$A$155:$A$1048576,0),MATCH((CUADRO!G$4&amp;$E811),'Hoja de Trabajo para listado'!$A$151:$Z$151,0)),0)+IFERROR(INDEX('Hoja de Trabajo para listado'!$AB$155:$BA$1048576,MATCH($A811,'Hoja de Trabajo para listado'!$AB$155:$AB$1048576,0),MATCH((CUADRO!G$4&amp;$E811),'Hoja de Trabajo para listado'!$AB$151:$BA$151,0)),0)+IFERROR(INDEX('Hoja de Trabajo para listado'!$BC$155:$CB$1048576,MATCH($A811,'Hoja de Trabajo para listado'!$BC$155:$BC$1048576,0),MATCH((CUADRO!G$4&amp;$E811),'Hoja de Trabajo para listado'!$BC$151:$CB$151,0)),0)+IFERROR(INDEX('Hoja de Trabajo para listado'!$DE$153:$DG$274,MATCH($A811,'Hoja de Trabajo para listado'!$DE$153:$DE$1048576,0),MATCH((CUADRO!G$4&amp;$E811),'Hoja de Trabajo para listado'!$DE$151:$DG$151,0)),0)+IFERROR(INDEX('Hoja de Trabajo para listado'!$CD$155:$DC$1048576,MATCH($A811,'Hoja de Trabajo para listado'!$CD$155:$CD$1048576,0),MATCH((CUADRO!G$4&amp;$E811),'Hoja de Trabajo para listado'!$CD$151:$DC$151,0)),0)</f>
        <v>0</v>
      </c>
      <c r="H811" s="241">
        <f ca="1">+IFERROR(INDEX('Hoja de Trabajo para listado'!$A$155:$Z$1048576,MATCH($A811,'Hoja de Trabajo para listado'!$A$155:$A$1048576,0),MATCH((CUADRO!H$4&amp;$E811),'Hoja de Trabajo para listado'!$A$151:$Z$151,0)),0)+IFERROR(INDEX('Hoja de Trabajo para listado'!$AB$155:$BA$1048576,MATCH($A811,'Hoja de Trabajo para listado'!$AB$155:$AB$1048576,0),MATCH((CUADRO!H$4&amp;$E811),'Hoja de Trabajo para listado'!$AB$151:$BA$151,0)),0)+IFERROR(INDEX('Hoja de Trabajo para listado'!$BC$155:$CB$1048576,MATCH($A811,'Hoja de Trabajo para listado'!$BC$155:$BC$1048576,0),MATCH((CUADRO!H$4&amp;$E811),'Hoja de Trabajo para listado'!$BC$151:$CB$151,0)),0)+IFERROR(INDEX('Hoja de Trabajo para listado'!$DE$153:$DG$274,MATCH($A811,'Hoja de Trabajo para listado'!$DE$153:$DE$1048576,0),MATCH((CUADRO!H$4&amp;$E811),'Hoja de Trabajo para listado'!$DE$151:$DG$151,0)),0)+IFERROR(INDEX('Hoja de Trabajo para listado'!$CD$155:$DC$1048576,MATCH($A811,'Hoja de Trabajo para listado'!$CD$155:$CD$1048576,0),MATCH((CUADRO!H$4&amp;$E811),'Hoja de Trabajo para listado'!$CD$151:$DC$151,0)),0)</f>
        <v>0</v>
      </c>
      <c r="I811" s="241">
        <f ca="1">+IFERROR(INDEX('Hoja de Trabajo para listado'!$A$155:$Z$1048576,MATCH($A811,'Hoja de Trabajo para listado'!$A$155:$A$1048576,0),MATCH((CUADRO!I$4&amp;$E811),'Hoja de Trabajo para listado'!$A$151:$Z$151,0)),0)+IFERROR(INDEX('Hoja de Trabajo para listado'!$AB$155:$BA$1048576,MATCH($A811,'Hoja de Trabajo para listado'!$AB$155:$AB$1048576,0),MATCH((CUADRO!I$4&amp;$E811),'Hoja de Trabajo para listado'!$AB$151:$BA$151,0)),0)+IFERROR(INDEX('Hoja de Trabajo para listado'!$BC$155:$CB$1048576,MATCH($A811,'Hoja de Trabajo para listado'!$BC$155:$BC$1048576,0),MATCH((CUADRO!I$4&amp;$E811),'Hoja de Trabajo para listado'!$BC$151:$CB$151,0)),0)+IFERROR(INDEX('Hoja de Trabajo para listado'!$DE$153:$DG$274,MATCH($A811,'Hoja de Trabajo para listado'!$DE$153:$DE$1048576,0),MATCH((CUADRO!I$4&amp;$E811),'Hoja de Trabajo para listado'!$DE$151:$DG$151,0)),0)+IFERROR(INDEX('Hoja de Trabajo para listado'!$CD$155:$DC$1048576,MATCH($A811,'Hoja de Trabajo para listado'!$CD$155:$CD$1048576,0),MATCH((CUADRO!I$4&amp;$E811),'Hoja de Trabajo para listado'!$CD$151:$DC$151,0)),0)</f>
        <v>0</v>
      </c>
      <c r="J811" s="241">
        <f ca="1">+IFERROR(INDEX('Hoja de Trabajo para listado'!$A$155:$Z$1048576,MATCH($A811,'Hoja de Trabajo para listado'!$A$155:$A$1048576,0),MATCH((CUADRO!J$4&amp;$E811),'Hoja de Trabajo para listado'!$A$151:$Z$151,0)),0)+IFERROR(INDEX('Hoja de Trabajo para listado'!$AB$155:$BA$1048576,MATCH($A811,'Hoja de Trabajo para listado'!$AB$155:$AB$1048576,0),MATCH((CUADRO!J$4&amp;$E811),'Hoja de Trabajo para listado'!$AB$151:$BA$151,0)),0)+IFERROR(INDEX('Hoja de Trabajo para listado'!$BC$155:$CB$1048576,MATCH($A811,'Hoja de Trabajo para listado'!$BC$155:$BC$1048576,0),MATCH((CUADRO!J$4&amp;$E811),'Hoja de Trabajo para listado'!$BC$151:$CB$151,0)),0)+IFERROR(INDEX('Hoja de Trabajo para listado'!$DE$153:$DG$274,MATCH($A811,'Hoja de Trabajo para listado'!$DE$153:$DE$1048576,0),MATCH((CUADRO!J$4&amp;$E811),'Hoja de Trabajo para listado'!$DE$151:$DG$151,0)),0)+IFERROR(INDEX('Hoja de Trabajo para listado'!$CD$155:$DC$1048576,MATCH($A811,'Hoja de Trabajo para listado'!$CD$155:$CD$1048576,0),MATCH((CUADRO!J$4&amp;$E811),'Hoja de Trabajo para listado'!$CD$151:$DC$151,0)),0)</f>
        <v>0</v>
      </c>
      <c r="K811" s="241">
        <f ca="1">+IFERROR(INDEX('Hoja de Trabajo para listado'!$A$155:$Z$1048576,MATCH($A811,'Hoja de Trabajo para listado'!$A$155:$A$1048576,0),MATCH((CUADRO!K$4&amp;$E811),'Hoja de Trabajo para listado'!$A$151:$Z$151,0)),0)+IFERROR(INDEX('Hoja de Trabajo para listado'!$AB$155:$BA$1048576,MATCH($A811,'Hoja de Trabajo para listado'!$AB$155:$AB$1048576,0),MATCH((CUADRO!K$4&amp;$E811),'Hoja de Trabajo para listado'!$AB$151:$BA$151,0)),0)+IFERROR(INDEX('Hoja de Trabajo para listado'!$BC$155:$CB$1048576,MATCH($A811,'Hoja de Trabajo para listado'!$BC$155:$BC$1048576,0),MATCH((CUADRO!K$4&amp;$E811),'Hoja de Trabajo para listado'!$BC$151:$CB$151,0)),0)+IFERROR(INDEX('Hoja de Trabajo para listado'!$DE$153:$DG$274,MATCH($A811,'Hoja de Trabajo para listado'!$DE$153:$DE$1048576,0),MATCH((CUADRO!K$4&amp;$E811),'Hoja de Trabajo para listado'!$DE$151:$DG$151,0)),0)+IFERROR(INDEX('Hoja de Trabajo para listado'!$CD$155:$DC$1048576,MATCH($A811,'Hoja de Trabajo para listado'!$CD$155:$CD$1048576,0),MATCH((CUADRO!K$4&amp;$E811),'Hoja de Trabajo para listado'!$CD$151:$DC$151,0)),0)</f>
        <v>0</v>
      </c>
      <c r="L811" s="241">
        <f ca="1">+IFERROR(INDEX('Hoja de Trabajo para listado'!$A$155:$Z$1048576,MATCH($A811,'Hoja de Trabajo para listado'!$A$155:$A$1048576,0),MATCH((CUADRO!L$4&amp;$E811),'Hoja de Trabajo para listado'!$A$151:$Z$151,0)),0)+IFERROR(INDEX('Hoja de Trabajo para listado'!$AB$155:$BA$1048576,MATCH($A811,'Hoja de Trabajo para listado'!$AB$155:$AB$1048576,0),MATCH((CUADRO!L$4&amp;$E811),'Hoja de Trabajo para listado'!$AB$151:$BA$151,0)),0)+IFERROR(INDEX('Hoja de Trabajo para listado'!$BC$155:$CB$1048576,MATCH($A811,'Hoja de Trabajo para listado'!$BC$155:$BC$1048576,0),MATCH((CUADRO!L$4&amp;$E811),'Hoja de Trabajo para listado'!$BC$151:$CB$151,0)),0)+IFERROR(INDEX('Hoja de Trabajo para listado'!$DE$153:$DG$274,MATCH($A811,'Hoja de Trabajo para listado'!$DE$153:$DE$1048576,0),MATCH((CUADRO!L$4&amp;$E811),'Hoja de Trabajo para listado'!$DE$151:$DG$151,0)),0)+IFERROR(INDEX('Hoja de Trabajo para listado'!$CD$155:$DC$1048576,MATCH($A811,'Hoja de Trabajo para listado'!$CD$155:$CD$1048576,0),MATCH((CUADRO!L$4&amp;$E811),'Hoja de Trabajo para listado'!$CD$151:$DC$151,0)),0)</f>
        <v>0</v>
      </c>
      <c r="M811" s="241">
        <f ca="1">+IFERROR(INDEX('Hoja de Trabajo para listado'!$A$155:$Z$1048576,MATCH($A811,'Hoja de Trabajo para listado'!$A$155:$A$1048576,0),MATCH((CUADRO!M$4&amp;$E811),'Hoja de Trabajo para listado'!$A$151:$Z$151,0)),0)+IFERROR(INDEX('Hoja de Trabajo para listado'!$AB$155:$BA$1048576,MATCH($A811,'Hoja de Trabajo para listado'!$AB$155:$AB$1048576,0),MATCH((CUADRO!M$4&amp;$E811),'Hoja de Trabajo para listado'!$AB$151:$BA$151,0)),0)+IFERROR(INDEX('Hoja de Trabajo para listado'!$BC$155:$CB$1048576,MATCH($A811,'Hoja de Trabajo para listado'!$BC$155:$BC$1048576,0),MATCH((CUADRO!M$4&amp;$E811),'Hoja de Trabajo para listado'!$BC$151:$CB$151,0)),0)+IFERROR(INDEX('Hoja de Trabajo para listado'!$DE$153:$DG$274,MATCH($A811,'Hoja de Trabajo para listado'!$DE$153:$DE$1048576,0),MATCH((CUADRO!M$4&amp;$E811),'Hoja de Trabajo para listado'!$DE$151:$DG$151,0)),0)+IFERROR(INDEX('Hoja de Trabajo para listado'!$CD$155:$DC$1048576,MATCH($A811,'Hoja de Trabajo para listado'!$CD$155:$CD$1048576,0),MATCH((CUADRO!M$4&amp;$E811),'Hoja de Trabajo para listado'!$CD$151:$DC$151,0)),0)</f>
        <v>0</v>
      </c>
      <c r="N811" s="241">
        <f ca="1">+IFERROR(INDEX('Hoja de Trabajo para listado'!$A$155:$Z$1048576,MATCH($A811,'Hoja de Trabajo para listado'!$A$155:$A$1048576,0),MATCH((CUADRO!N$4&amp;$E811),'Hoja de Trabajo para listado'!$A$151:$Z$151,0)),0)+IFERROR(INDEX('Hoja de Trabajo para listado'!$AB$155:$BA$1048576,MATCH($A811,'Hoja de Trabajo para listado'!$AB$155:$AB$1048576,0),MATCH((CUADRO!N$4&amp;$E811),'Hoja de Trabajo para listado'!$AB$151:$BA$151,0)),0)+IFERROR(INDEX('Hoja de Trabajo para listado'!$BC$155:$CB$1048576,MATCH($A811,'Hoja de Trabajo para listado'!$BC$155:$BC$1048576,0),MATCH((CUADRO!N$4&amp;$E811),'Hoja de Trabajo para listado'!$BC$151:$CB$151,0)),0)+IFERROR(INDEX('Hoja de Trabajo para listado'!$DE$153:$DG$274,MATCH($A811,'Hoja de Trabajo para listado'!$DE$153:$DE$1048576,0),MATCH((CUADRO!N$4&amp;$E811),'Hoja de Trabajo para listado'!$DE$151:$DG$151,0)),0)+IFERROR(INDEX('Hoja de Trabajo para listado'!$CD$155:$DC$1048576,MATCH($A811,'Hoja de Trabajo para listado'!$CD$155:$CD$1048576,0),MATCH((CUADRO!N$4&amp;$E811),'Hoja de Trabajo para listado'!$CD$151:$DC$151,0)),0)</f>
        <v>0</v>
      </c>
      <c r="O811" s="241">
        <f ca="1">+IFERROR(INDEX('Hoja de Trabajo para listado'!$A$155:$Z$1048576,MATCH($A811,'Hoja de Trabajo para listado'!$A$155:$A$1048576,0),MATCH((CUADRO!O$4&amp;$E811),'Hoja de Trabajo para listado'!$A$151:$Z$151,0)),0)+IFERROR(INDEX('Hoja de Trabajo para listado'!$AB$155:$BA$1048576,MATCH($A811,'Hoja de Trabajo para listado'!$AB$155:$AB$1048576,0),MATCH((CUADRO!O$4&amp;$E811),'Hoja de Trabajo para listado'!$AB$151:$BA$151,0)),0)+IFERROR(INDEX('Hoja de Trabajo para listado'!$BC$155:$CB$1048576,MATCH($A811,'Hoja de Trabajo para listado'!$BC$155:$BC$1048576,0),MATCH((CUADRO!O$4&amp;$E811),'Hoja de Trabajo para listado'!$BC$151:$CB$151,0)),0)+IFERROR(INDEX('Hoja de Trabajo para listado'!$DE$153:$DG$274,MATCH($A811,'Hoja de Trabajo para listado'!$DE$153:$DE$1048576,0),MATCH((CUADRO!O$4&amp;$E811),'Hoja de Trabajo para listado'!$DE$151:$DG$151,0)),0)+IFERROR(INDEX('Hoja de Trabajo para listado'!$CD$155:$DC$1048576,MATCH($A811,'Hoja de Trabajo para listado'!$CD$155:$CD$1048576,0),MATCH((CUADRO!O$4&amp;$E811),'Hoja de Trabajo para listado'!$CD$151:$DC$151,0)),0)</f>
        <v>0</v>
      </c>
      <c r="P811" s="241">
        <f ca="1">+IFERROR(INDEX('Hoja de Trabajo para listado'!$A$155:$Z$1048576,MATCH($A811,'Hoja de Trabajo para listado'!$A$155:$A$1048576,0),MATCH((CUADRO!P$4&amp;$E811),'Hoja de Trabajo para listado'!$A$151:$Z$151,0)),0)+IFERROR(INDEX('Hoja de Trabajo para listado'!$AB$155:$BA$1048576,MATCH($A811,'Hoja de Trabajo para listado'!$AB$155:$AB$1048576,0),MATCH((CUADRO!P$4&amp;$E811),'Hoja de Trabajo para listado'!$AB$151:$BA$151,0)),0)+IFERROR(INDEX('Hoja de Trabajo para listado'!$BC$155:$CB$1048576,MATCH($A811,'Hoja de Trabajo para listado'!$BC$155:$BC$1048576,0),MATCH((CUADRO!P$4&amp;$E811),'Hoja de Trabajo para listado'!$BC$151:$CB$151,0)),0)+IFERROR(INDEX('Hoja de Trabajo para listado'!$DE$153:$DG$274,MATCH($A811,'Hoja de Trabajo para listado'!$DE$153:$DE$1048576,0),MATCH((CUADRO!P$4&amp;$E811),'Hoja de Trabajo para listado'!$DE$151:$DG$151,0)),0)+IFERROR(INDEX('Hoja de Trabajo para listado'!$CD$155:$DC$1048576,MATCH($A811,'Hoja de Trabajo para listado'!$CD$155:$CD$1048576,0),MATCH((CUADRO!P$4&amp;$E811),'Hoja de Trabajo para listado'!$CD$151:$DC$151,0)),0)</f>
        <v>0</v>
      </c>
      <c r="Q811" s="241">
        <f ca="1">+IFERROR(INDEX('Hoja de Trabajo para listado'!$A$155:$Z$1048576,MATCH($A811,'Hoja de Trabajo para listado'!$A$155:$A$1048576,0),MATCH((CUADRO!Q$4&amp;$E811),'Hoja de Trabajo para listado'!$A$151:$Z$151,0)),0)+IFERROR(INDEX('Hoja de Trabajo para listado'!$AB$155:$BA$1048576,MATCH($A811,'Hoja de Trabajo para listado'!$AB$155:$AB$1048576,0),MATCH((CUADRO!Q$4&amp;$E811),'Hoja de Trabajo para listado'!$AB$151:$BA$151,0)),0)+IFERROR(INDEX('Hoja de Trabajo para listado'!$BC$155:$CB$1048576,MATCH($A811,'Hoja de Trabajo para listado'!$BC$155:$BC$1048576,0),MATCH((CUADRO!Q$4&amp;$E811),'Hoja de Trabajo para listado'!$BC$151:$CB$151,0)),0)+IFERROR(INDEX('Hoja de Trabajo para listado'!$DE$153:$DG$274,MATCH($A811,'Hoja de Trabajo para listado'!$DE$153:$DE$1048576,0),MATCH((CUADRO!Q$4&amp;$E811),'Hoja de Trabajo para listado'!$DE$151:$DG$151,0)),0)+IFERROR(INDEX('Hoja de Trabajo para listado'!$CD$155:$DC$1048576,MATCH($A811,'Hoja de Trabajo para listado'!$CD$155:$CD$1048576,0),MATCH((CUADRO!Q$4&amp;$E811),'Hoja de Trabajo para listado'!$CD$151:$DC$151,0)),0)</f>
        <v>0</v>
      </c>
      <c r="R811" s="241">
        <f t="shared" ca="1" si="24"/>
        <v>0</v>
      </c>
      <c r="S811" s="247"/>
      <c r="T811" s="241">
        <f ca="1">+T812</f>
        <v>0</v>
      </c>
      <c r="U811" s="240">
        <f t="shared" si="25"/>
        <v>1</v>
      </c>
    </row>
    <row r="812" spans="1:21" customFormat="1" ht="27" hidden="1" customHeight="1">
      <c r="A812" s="32">
        <v>1423</v>
      </c>
      <c r="B812" s="382"/>
      <c r="C812" s="245" t="str">
        <f>+VLOOKUP(A812,bd_lista!$A$3:$C$592,3,FALSE)</f>
        <v>Gobierno Autónomo Municipal de Toledo</v>
      </c>
      <c r="D812" s="384"/>
      <c r="E812" s="242" t="s">
        <v>684</v>
      </c>
      <c r="F812" s="241">
        <f ca="1">+IFERROR(INDEX('Hoja de Trabajo para listado'!$A$155:$Z$1048576,MATCH($A812,'Hoja de Trabajo para listado'!$A$155:$A$1048576,0),MATCH((CUADRO!F$4&amp;$E812),'Hoja de Trabajo para listado'!$A$151:$Z$151,0)),0)+IFERROR(INDEX('Hoja de Trabajo para listado'!$AB$155:$BA$1048576,MATCH($A812,'Hoja de Trabajo para listado'!$AB$155:$AB$1048576,0),MATCH((CUADRO!F$4&amp;$E812),'Hoja de Trabajo para listado'!$AB$151:$BA$151,0)),0)+IFERROR(INDEX('Hoja de Trabajo para listado'!$BC$155:$CB$1048576,MATCH($A812,'Hoja de Trabajo para listado'!$BC$155:$BC$1048576,0),MATCH((CUADRO!F$4&amp;$E812),'Hoja de Trabajo para listado'!$BC$151:$CB$151,0)),0)+IFERROR(INDEX('Hoja de Trabajo para listado'!$DE$153:$DG$274,MATCH($A812,'Hoja de Trabajo para listado'!$DE$153:$DE$1048576,0),MATCH((CUADRO!F$4&amp;$E812),'Hoja de Trabajo para listado'!$DE$151:$DG$151,0)),0)+IFERROR(INDEX('Hoja de Trabajo para listado'!$CD$155:$DC$1048576,MATCH($A812,'Hoja de Trabajo para listado'!$CD$155:$CD$1048576,0),MATCH((CUADRO!F$4&amp;$E812),'Hoja de Trabajo para listado'!$CD$151:$DC$151,0)),0)</f>
        <v>0</v>
      </c>
      <c r="G812" s="241">
        <f ca="1">+IFERROR(INDEX('Hoja de Trabajo para listado'!$A$155:$Z$1048576,MATCH($A812,'Hoja de Trabajo para listado'!$A$155:$A$1048576,0),MATCH((CUADRO!G$4&amp;$E812),'Hoja de Trabajo para listado'!$A$151:$Z$151,0)),0)+IFERROR(INDEX('Hoja de Trabajo para listado'!$AB$155:$BA$1048576,MATCH($A812,'Hoja de Trabajo para listado'!$AB$155:$AB$1048576,0),MATCH((CUADRO!G$4&amp;$E812),'Hoja de Trabajo para listado'!$AB$151:$BA$151,0)),0)+IFERROR(INDEX('Hoja de Trabajo para listado'!$BC$155:$CB$1048576,MATCH($A812,'Hoja de Trabajo para listado'!$BC$155:$BC$1048576,0),MATCH((CUADRO!G$4&amp;$E812),'Hoja de Trabajo para listado'!$BC$151:$CB$151,0)),0)+IFERROR(INDEX('Hoja de Trabajo para listado'!$DE$153:$DG$274,MATCH($A812,'Hoja de Trabajo para listado'!$DE$153:$DE$1048576,0),MATCH((CUADRO!G$4&amp;$E812),'Hoja de Trabajo para listado'!$DE$151:$DG$151,0)),0)+IFERROR(INDEX('Hoja de Trabajo para listado'!$CD$155:$DC$1048576,MATCH($A812,'Hoja de Trabajo para listado'!$CD$155:$CD$1048576,0),MATCH((CUADRO!G$4&amp;$E812),'Hoja de Trabajo para listado'!$CD$151:$DC$151,0)),0)</f>
        <v>0</v>
      </c>
      <c r="H812" s="241">
        <f ca="1">+IFERROR(INDEX('Hoja de Trabajo para listado'!$A$155:$Z$1048576,MATCH($A812,'Hoja de Trabajo para listado'!$A$155:$A$1048576,0),MATCH((CUADRO!H$4&amp;$E812),'Hoja de Trabajo para listado'!$A$151:$Z$151,0)),0)+IFERROR(INDEX('Hoja de Trabajo para listado'!$AB$155:$BA$1048576,MATCH($A812,'Hoja de Trabajo para listado'!$AB$155:$AB$1048576,0),MATCH((CUADRO!H$4&amp;$E812),'Hoja de Trabajo para listado'!$AB$151:$BA$151,0)),0)+IFERROR(INDEX('Hoja de Trabajo para listado'!$BC$155:$CB$1048576,MATCH($A812,'Hoja de Trabajo para listado'!$BC$155:$BC$1048576,0),MATCH((CUADRO!H$4&amp;$E812),'Hoja de Trabajo para listado'!$BC$151:$CB$151,0)),0)+IFERROR(INDEX('Hoja de Trabajo para listado'!$DE$153:$DG$274,MATCH($A812,'Hoja de Trabajo para listado'!$DE$153:$DE$1048576,0),MATCH((CUADRO!H$4&amp;$E812),'Hoja de Trabajo para listado'!$DE$151:$DG$151,0)),0)+IFERROR(INDEX('Hoja de Trabajo para listado'!$CD$155:$DC$1048576,MATCH($A812,'Hoja de Trabajo para listado'!$CD$155:$CD$1048576,0),MATCH((CUADRO!H$4&amp;$E812),'Hoja de Trabajo para listado'!$CD$151:$DC$151,0)),0)</f>
        <v>0</v>
      </c>
      <c r="I812" s="241">
        <f ca="1">+IFERROR(INDEX('Hoja de Trabajo para listado'!$A$155:$Z$1048576,MATCH($A812,'Hoja de Trabajo para listado'!$A$155:$A$1048576,0),MATCH((CUADRO!I$4&amp;$E812),'Hoja de Trabajo para listado'!$A$151:$Z$151,0)),0)+IFERROR(INDEX('Hoja de Trabajo para listado'!$AB$155:$BA$1048576,MATCH($A812,'Hoja de Trabajo para listado'!$AB$155:$AB$1048576,0),MATCH((CUADRO!I$4&amp;$E812),'Hoja de Trabajo para listado'!$AB$151:$BA$151,0)),0)+IFERROR(INDEX('Hoja de Trabajo para listado'!$BC$155:$CB$1048576,MATCH($A812,'Hoja de Trabajo para listado'!$BC$155:$BC$1048576,0),MATCH((CUADRO!I$4&amp;$E812),'Hoja de Trabajo para listado'!$BC$151:$CB$151,0)),0)+IFERROR(INDEX('Hoja de Trabajo para listado'!$DE$153:$DG$274,MATCH($A812,'Hoja de Trabajo para listado'!$DE$153:$DE$1048576,0),MATCH((CUADRO!I$4&amp;$E812),'Hoja de Trabajo para listado'!$DE$151:$DG$151,0)),0)+IFERROR(INDEX('Hoja de Trabajo para listado'!$CD$155:$DC$1048576,MATCH($A812,'Hoja de Trabajo para listado'!$CD$155:$CD$1048576,0),MATCH((CUADRO!I$4&amp;$E812),'Hoja de Trabajo para listado'!$CD$151:$DC$151,0)),0)</f>
        <v>0</v>
      </c>
      <c r="J812" s="241">
        <f ca="1">+IFERROR(INDEX('Hoja de Trabajo para listado'!$A$155:$Z$1048576,MATCH($A812,'Hoja de Trabajo para listado'!$A$155:$A$1048576,0),MATCH((CUADRO!J$4&amp;$E812),'Hoja de Trabajo para listado'!$A$151:$Z$151,0)),0)+IFERROR(INDEX('Hoja de Trabajo para listado'!$AB$155:$BA$1048576,MATCH($A812,'Hoja de Trabajo para listado'!$AB$155:$AB$1048576,0),MATCH((CUADRO!J$4&amp;$E812),'Hoja de Trabajo para listado'!$AB$151:$BA$151,0)),0)+IFERROR(INDEX('Hoja de Trabajo para listado'!$BC$155:$CB$1048576,MATCH($A812,'Hoja de Trabajo para listado'!$BC$155:$BC$1048576,0),MATCH((CUADRO!J$4&amp;$E812),'Hoja de Trabajo para listado'!$BC$151:$CB$151,0)),0)+IFERROR(INDEX('Hoja de Trabajo para listado'!$DE$153:$DG$274,MATCH($A812,'Hoja de Trabajo para listado'!$DE$153:$DE$1048576,0),MATCH((CUADRO!J$4&amp;$E812),'Hoja de Trabajo para listado'!$DE$151:$DG$151,0)),0)+IFERROR(INDEX('Hoja de Trabajo para listado'!$CD$155:$DC$1048576,MATCH($A812,'Hoja de Trabajo para listado'!$CD$155:$CD$1048576,0),MATCH((CUADRO!J$4&amp;$E812),'Hoja de Trabajo para listado'!$CD$151:$DC$151,0)),0)</f>
        <v>0</v>
      </c>
      <c r="K812" s="241">
        <f ca="1">+IFERROR(INDEX('Hoja de Trabajo para listado'!$A$155:$Z$1048576,MATCH($A812,'Hoja de Trabajo para listado'!$A$155:$A$1048576,0),MATCH((CUADRO!K$4&amp;$E812),'Hoja de Trabajo para listado'!$A$151:$Z$151,0)),0)+IFERROR(INDEX('Hoja de Trabajo para listado'!$AB$155:$BA$1048576,MATCH($A812,'Hoja de Trabajo para listado'!$AB$155:$AB$1048576,0),MATCH((CUADRO!K$4&amp;$E812),'Hoja de Trabajo para listado'!$AB$151:$BA$151,0)),0)+IFERROR(INDEX('Hoja de Trabajo para listado'!$BC$155:$CB$1048576,MATCH($A812,'Hoja de Trabajo para listado'!$BC$155:$BC$1048576,0),MATCH((CUADRO!K$4&amp;$E812),'Hoja de Trabajo para listado'!$BC$151:$CB$151,0)),0)+IFERROR(INDEX('Hoja de Trabajo para listado'!$DE$153:$DG$274,MATCH($A812,'Hoja de Trabajo para listado'!$DE$153:$DE$1048576,0),MATCH((CUADRO!K$4&amp;$E812),'Hoja de Trabajo para listado'!$DE$151:$DG$151,0)),0)+IFERROR(INDEX('Hoja de Trabajo para listado'!$CD$155:$DC$1048576,MATCH($A812,'Hoja de Trabajo para listado'!$CD$155:$CD$1048576,0),MATCH((CUADRO!K$4&amp;$E812),'Hoja de Trabajo para listado'!$CD$151:$DC$151,0)),0)</f>
        <v>0</v>
      </c>
      <c r="L812" s="241">
        <f ca="1">+IFERROR(INDEX('Hoja de Trabajo para listado'!$A$155:$Z$1048576,MATCH($A812,'Hoja de Trabajo para listado'!$A$155:$A$1048576,0),MATCH((CUADRO!L$4&amp;$E812),'Hoja de Trabajo para listado'!$A$151:$Z$151,0)),0)+IFERROR(INDEX('Hoja de Trabajo para listado'!$AB$155:$BA$1048576,MATCH($A812,'Hoja de Trabajo para listado'!$AB$155:$AB$1048576,0),MATCH((CUADRO!L$4&amp;$E812),'Hoja de Trabajo para listado'!$AB$151:$BA$151,0)),0)+IFERROR(INDEX('Hoja de Trabajo para listado'!$BC$155:$CB$1048576,MATCH($A812,'Hoja de Trabajo para listado'!$BC$155:$BC$1048576,0),MATCH((CUADRO!L$4&amp;$E812),'Hoja de Trabajo para listado'!$BC$151:$CB$151,0)),0)+IFERROR(INDEX('Hoja de Trabajo para listado'!$DE$153:$DG$274,MATCH($A812,'Hoja de Trabajo para listado'!$DE$153:$DE$1048576,0),MATCH((CUADRO!L$4&amp;$E812),'Hoja de Trabajo para listado'!$DE$151:$DG$151,0)),0)+IFERROR(INDEX('Hoja de Trabajo para listado'!$CD$155:$DC$1048576,MATCH($A812,'Hoja de Trabajo para listado'!$CD$155:$CD$1048576,0),MATCH((CUADRO!L$4&amp;$E812),'Hoja de Trabajo para listado'!$CD$151:$DC$151,0)),0)</f>
        <v>0</v>
      </c>
      <c r="M812" s="241">
        <f ca="1">+IFERROR(INDEX('Hoja de Trabajo para listado'!$A$155:$Z$1048576,MATCH($A812,'Hoja de Trabajo para listado'!$A$155:$A$1048576,0),MATCH((CUADRO!M$4&amp;$E812),'Hoja de Trabajo para listado'!$A$151:$Z$151,0)),0)+IFERROR(INDEX('Hoja de Trabajo para listado'!$AB$155:$BA$1048576,MATCH($A812,'Hoja de Trabajo para listado'!$AB$155:$AB$1048576,0),MATCH((CUADRO!M$4&amp;$E812),'Hoja de Trabajo para listado'!$AB$151:$BA$151,0)),0)+IFERROR(INDEX('Hoja de Trabajo para listado'!$BC$155:$CB$1048576,MATCH($A812,'Hoja de Trabajo para listado'!$BC$155:$BC$1048576,0),MATCH((CUADRO!M$4&amp;$E812),'Hoja de Trabajo para listado'!$BC$151:$CB$151,0)),0)+IFERROR(INDEX('Hoja de Trabajo para listado'!$DE$153:$DG$274,MATCH($A812,'Hoja de Trabajo para listado'!$DE$153:$DE$1048576,0),MATCH((CUADRO!M$4&amp;$E812),'Hoja de Trabajo para listado'!$DE$151:$DG$151,0)),0)+IFERROR(INDEX('Hoja de Trabajo para listado'!$CD$155:$DC$1048576,MATCH($A812,'Hoja de Trabajo para listado'!$CD$155:$CD$1048576,0),MATCH((CUADRO!M$4&amp;$E812),'Hoja de Trabajo para listado'!$CD$151:$DC$151,0)),0)</f>
        <v>0</v>
      </c>
      <c r="N812" s="241">
        <f ca="1">+IFERROR(INDEX('Hoja de Trabajo para listado'!$A$155:$Z$1048576,MATCH($A812,'Hoja de Trabajo para listado'!$A$155:$A$1048576,0),MATCH((CUADRO!N$4&amp;$E812),'Hoja de Trabajo para listado'!$A$151:$Z$151,0)),0)+IFERROR(INDEX('Hoja de Trabajo para listado'!$AB$155:$BA$1048576,MATCH($A812,'Hoja de Trabajo para listado'!$AB$155:$AB$1048576,0),MATCH((CUADRO!N$4&amp;$E812),'Hoja de Trabajo para listado'!$AB$151:$BA$151,0)),0)+IFERROR(INDEX('Hoja de Trabajo para listado'!$BC$155:$CB$1048576,MATCH($A812,'Hoja de Trabajo para listado'!$BC$155:$BC$1048576,0),MATCH((CUADRO!N$4&amp;$E812),'Hoja de Trabajo para listado'!$BC$151:$CB$151,0)),0)+IFERROR(INDEX('Hoja de Trabajo para listado'!$DE$153:$DG$274,MATCH($A812,'Hoja de Trabajo para listado'!$DE$153:$DE$1048576,0),MATCH((CUADRO!N$4&amp;$E812),'Hoja de Trabajo para listado'!$DE$151:$DG$151,0)),0)+IFERROR(INDEX('Hoja de Trabajo para listado'!$CD$155:$DC$1048576,MATCH($A812,'Hoja de Trabajo para listado'!$CD$155:$CD$1048576,0),MATCH((CUADRO!N$4&amp;$E812),'Hoja de Trabajo para listado'!$CD$151:$DC$151,0)),0)</f>
        <v>0</v>
      </c>
      <c r="O812" s="241">
        <f ca="1">+IFERROR(INDEX('Hoja de Trabajo para listado'!$A$155:$Z$1048576,MATCH($A812,'Hoja de Trabajo para listado'!$A$155:$A$1048576,0),MATCH((CUADRO!O$4&amp;$E812),'Hoja de Trabajo para listado'!$A$151:$Z$151,0)),0)+IFERROR(INDEX('Hoja de Trabajo para listado'!$AB$155:$BA$1048576,MATCH($A812,'Hoja de Trabajo para listado'!$AB$155:$AB$1048576,0),MATCH((CUADRO!O$4&amp;$E812),'Hoja de Trabajo para listado'!$AB$151:$BA$151,0)),0)+IFERROR(INDEX('Hoja de Trabajo para listado'!$BC$155:$CB$1048576,MATCH($A812,'Hoja de Trabajo para listado'!$BC$155:$BC$1048576,0),MATCH((CUADRO!O$4&amp;$E812),'Hoja de Trabajo para listado'!$BC$151:$CB$151,0)),0)+IFERROR(INDEX('Hoja de Trabajo para listado'!$DE$153:$DG$274,MATCH($A812,'Hoja de Trabajo para listado'!$DE$153:$DE$1048576,0),MATCH((CUADRO!O$4&amp;$E812),'Hoja de Trabajo para listado'!$DE$151:$DG$151,0)),0)+IFERROR(INDEX('Hoja de Trabajo para listado'!$CD$155:$DC$1048576,MATCH($A812,'Hoja de Trabajo para listado'!$CD$155:$CD$1048576,0),MATCH((CUADRO!O$4&amp;$E812),'Hoja de Trabajo para listado'!$CD$151:$DC$151,0)),0)</f>
        <v>0</v>
      </c>
      <c r="P812" s="241">
        <f ca="1">+IFERROR(INDEX('Hoja de Trabajo para listado'!$A$155:$Z$1048576,MATCH($A812,'Hoja de Trabajo para listado'!$A$155:$A$1048576,0),MATCH((CUADRO!P$4&amp;$E812),'Hoja de Trabajo para listado'!$A$151:$Z$151,0)),0)+IFERROR(INDEX('Hoja de Trabajo para listado'!$AB$155:$BA$1048576,MATCH($A812,'Hoja de Trabajo para listado'!$AB$155:$AB$1048576,0),MATCH((CUADRO!P$4&amp;$E812),'Hoja de Trabajo para listado'!$AB$151:$BA$151,0)),0)+IFERROR(INDEX('Hoja de Trabajo para listado'!$BC$155:$CB$1048576,MATCH($A812,'Hoja de Trabajo para listado'!$BC$155:$BC$1048576,0),MATCH((CUADRO!P$4&amp;$E812),'Hoja de Trabajo para listado'!$BC$151:$CB$151,0)),0)+IFERROR(INDEX('Hoja de Trabajo para listado'!$DE$153:$DG$274,MATCH($A812,'Hoja de Trabajo para listado'!$DE$153:$DE$1048576,0),MATCH((CUADRO!P$4&amp;$E812),'Hoja de Trabajo para listado'!$DE$151:$DG$151,0)),0)+IFERROR(INDEX('Hoja de Trabajo para listado'!$CD$155:$DC$1048576,MATCH($A812,'Hoja de Trabajo para listado'!$CD$155:$CD$1048576,0),MATCH((CUADRO!P$4&amp;$E812),'Hoja de Trabajo para listado'!$CD$151:$DC$151,0)),0)</f>
        <v>0</v>
      </c>
      <c r="Q812" s="241">
        <f ca="1">+IFERROR(INDEX('Hoja de Trabajo para listado'!$A$155:$Z$1048576,MATCH($A812,'Hoja de Trabajo para listado'!$A$155:$A$1048576,0),MATCH((CUADRO!Q$4&amp;$E812),'Hoja de Trabajo para listado'!$A$151:$Z$151,0)),0)+IFERROR(INDEX('Hoja de Trabajo para listado'!$AB$155:$BA$1048576,MATCH($A812,'Hoja de Trabajo para listado'!$AB$155:$AB$1048576,0),MATCH((CUADRO!Q$4&amp;$E812),'Hoja de Trabajo para listado'!$AB$151:$BA$151,0)),0)+IFERROR(INDEX('Hoja de Trabajo para listado'!$BC$155:$CB$1048576,MATCH($A812,'Hoja de Trabajo para listado'!$BC$155:$BC$1048576,0),MATCH((CUADRO!Q$4&amp;$E812),'Hoja de Trabajo para listado'!$BC$151:$CB$151,0)),0)+IFERROR(INDEX('Hoja de Trabajo para listado'!$DE$153:$DG$274,MATCH($A812,'Hoja de Trabajo para listado'!$DE$153:$DE$1048576,0),MATCH((CUADRO!Q$4&amp;$E812),'Hoja de Trabajo para listado'!$DE$151:$DG$151,0)),0)+IFERROR(INDEX('Hoja de Trabajo para listado'!$CD$155:$DC$1048576,MATCH($A812,'Hoja de Trabajo para listado'!$CD$155:$CD$1048576,0),MATCH((CUADRO!Q$4&amp;$E812),'Hoja de Trabajo para listado'!$CD$151:$DC$151,0)),0)</f>
        <v>0</v>
      </c>
      <c r="R812" s="241">
        <f t="shared" ca="1" si="24"/>
        <v>0</v>
      </c>
      <c r="S812" s="247">
        <f ca="1">+R811+R812</f>
        <v>0</v>
      </c>
      <c r="T812" s="241">
        <f ca="1">+S812</f>
        <v>0</v>
      </c>
      <c r="U812" s="240">
        <f t="shared" si="25"/>
        <v>2</v>
      </c>
    </row>
    <row r="813" spans="1:21" customFormat="1" ht="27" hidden="1" customHeight="1">
      <c r="A813" s="32">
        <v>1424</v>
      </c>
      <c r="B813" s="381">
        <f>+A813</f>
        <v>1424</v>
      </c>
      <c r="C813" s="245" t="str">
        <f>+VLOOKUP(A813,bd_lista!$A$3:$C$592,3,FALSE)</f>
        <v>Gobierno Autónomo Municipal de Andamarca (Santiago de Andamarca)</v>
      </c>
      <c r="D813" s="383" t="str">
        <f>+C813</f>
        <v>Gobierno Autónomo Municipal de Andamarca (Santiago de Andamarca)</v>
      </c>
      <c r="E813" s="240" t="s">
        <v>683</v>
      </c>
      <c r="F813" s="241">
        <f ca="1">+IFERROR(INDEX('Hoja de Trabajo para listado'!$A$155:$Z$1048576,MATCH($A813,'Hoja de Trabajo para listado'!$A$155:$A$1048576,0),MATCH((CUADRO!F$4&amp;$E813),'Hoja de Trabajo para listado'!$A$151:$Z$151,0)),0)+IFERROR(INDEX('Hoja de Trabajo para listado'!$AB$155:$BA$1048576,MATCH($A813,'Hoja de Trabajo para listado'!$AB$155:$AB$1048576,0),MATCH((CUADRO!F$4&amp;$E813),'Hoja de Trabajo para listado'!$AB$151:$BA$151,0)),0)+IFERROR(INDEX('Hoja de Trabajo para listado'!$BC$155:$CB$1048576,MATCH($A813,'Hoja de Trabajo para listado'!$BC$155:$BC$1048576,0),MATCH((CUADRO!F$4&amp;$E813),'Hoja de Trabajo para listado'!$BC$151:$CB$151,0)),0)+IFERROR(INDEX('Hoja de Trabajo para listado'!$DE$153:$DG$274,MATCH($A813,'Hoja de Trabajo para listado'!$DE$153:$DE$1048576,0),MATCH((CUADRO!F$4&amp;$E813),'Hoja de Trabajo para listado'!$DE$151:$DG$151,0)),0)+IFERROR(INDEX('Hoja de Trabajo para listado'!$CD$155:$DC$1048576,MATCH($A813,'Hoja de Trabajo para listado'!$CD$155:$CD$1048576,0),MATCH((CUADRO!F$4&amp;$E813),'Hoja de Trabajo para listado'!$CD$151:$DC$151,0)),0)</f>
        <v>0</v>
      </c>
      <c r="G813" s="241">
        <f ca="1">+IFERROR(INDEX('Hoja de Trabajo para listado'!$A$155:$Z$1048576,MATCH($A813,'Hoja de Trabajo para listado'!$A$155:$A$1048576,0),MATCH((CUADRO!G$4&amp;$E813),'Hoja de Trabajo para listado'!$A$151:$Z$151,0)),0)+IFERROR(INDEX('Hoja de Trabajo para listado'!$AB$155:$BA$1048576,MATCH($A813,'Hoja de Trabajo para listado'!$AB$155:$AB$1048576,0),MATCH((CUADRO!G$4&amp;$E813),'Hoja de Trabajo para listado'!$AB$151:$BA$151,0)),0)+IFERROR(INDEX('Hoja de Trabajo para listado'!$BC$155:$CB$1048576,MATCH($A813,'Hoja de Trabajo para listado'!$BC$155:$BC$1048576,0),MATCH((CUADRO!G$4&amp;$E813),'Hoja de Trabajo para listado'!$BC$151:$CB$151,0)),0)+IFERROR(INDEX('Hoja de Trabajo para listado'!$DE$153:$DG$274,MATCH($A813,'Hoja de Trabajo para listado'!$DE$153:$DE$1048576,0),MATCH((CUADRO!G$4&amp;$E813),'Hoja de Trabajo para listado'!$DE$151:$DG$151,0)),0)+IFERROR(INDEX('Hoja de Trabajo para listado'!$CD$155:$DC$1048576,MATCH($A813,'Hoja de Trabajo para listado'!$CD$155:$CD$1048576,0),MATCH((CUADRO!G$4&amp;$E813),'Hoja de Trabajo para listado'!$CD$151:$DC$151,0)),0)</f>
        <v>0</v>
      </c>
      <c r="H813" s="241">
        <f ca="1">+IFERROR(INDEX('Hoja de Trabajo para listado'!$A$155:$Z$1048576,MATCH($A813,'Hoja de Trabajo para listado'!$A$155:$A$1048576,0),MATCH((CUADRO!H$4&amp;$E813),'Hoja de Trabajo para listado'!$A$151:$Z$151,0)),0)+IFERROR(INDEX('Hoja de Trabajo para listado'!$AB$155:$BA$1048576,MATCH($A813,'Hoja de Trabajo para listado'!$AB$155:$AB$1048576,0),MATCH((CUADRO!H$4&amp;$E813),'Hoja de Trabajo para listado'!$AB$151:$BA$151,0)),0)+IFERROR(INDEX('Hoja de Trabajo para listado'!$BC$155:$CB$1048576,MATCH($A813,'Hoja de Trabajo para listado'!$BC$155:$BC$1048576,0),MATCH((CUADRO!H$4&amp;$E813),'Hoja de Trabajo para listado'!$BC$151:$CB$151,0)),0)+IFERROR(INDEX('Hoja de Trabajo para listado'!$DE$153:$DG$274,MATCH($A813,'Hoja de Trabajo para listado'!$DE$153:$DE$1048576,0),MATCH((CUADRO!H$4&amp;$E813),'Hoja de Trabajo para listado'!$DE$151:$DG$151,0)),0)+IFERROR(INDEX('Hoja de Trabajo para listado'!$CD$155:$DC$1048576,MATCH($A813,'Hoja de Trabajo para listado'!$CD$155:$CD$1048576,0),MATCH((CUADRO!H$4&amp;$E813),'Hoja de Trabajo para listado'!$CD$151:$DC$151,0)),0)</f>
        <v>0</v>
      </c>
      <c r="I813" s="241">
        <f ca="1">+IFERROR(INDEX('Hoja de Trabajo para listado'!$A$155:$Z$1048576,MATCH($A813,'Hoja de Trabajo para listado'!$A$155:$A$1048576,0),MATCH((CUADRO!I$4&amp;$E813),'Hoja de Trabajo para listado'!$A$151:$Z$151,0)),0)+IFERROR(INDEX('Hoja de Trabajo para listado'!$AB$155:$BA$1048576,MATCH($A813,'Hoja de Trabajo para listado'!$AB$155:$AB$1048576,0),MATCH((CUADRO!I$4&amp;$E813),'Hoja de Trabajo para listado'!$AB$151:$BA$151,0)),0)+IFERROR(INDEX('Hoja de Trabajo para listado'!$BC$155:$CB$1048576,MATCH($A813,'Hoja de Trabajo para listado'!$BC$155:$BC$1048576,0),MATCH((CUADRO!I$4&amp;$E813),'Hoja de Trabajo para listado'!$BC$151:$CB$151,0)),0)+IFERROR(INDEX('Hoja de Trabajo para listado'!$DE$153:$DG$274,MATCH($A813,'Hoja de Trabajo para listado'!$DE$153:$DE$1048576,0),MATCH((CUADRO!I$4&amp;$E813),'Hoja de Trabajo para listado'!$DE$151:$DG$151,0)),0)+IFERROR(INDEX('Hoja de Trabajo para listado'!$CD$155:$DC$1048576,MATCH($A813,'Hoja de Trabajo para listado'!$CD$155:$CD$1048576,0),MATCH((CUADRO!I$4&amp;$E813),'Hoja de Trabajo para listado'!$CD$151:$DC$151,0)),0)</f>
        <v>0</v>
      </c>
      <c r="J813" s="241">
        <f ca="1">+IFERROR(INDEX('Hoja de Trabajo para listado'!$A$155:$Z$1048576,MATCH($A813,'Hoja de Trabajo para listado'!$A$155:$A$1048576,0),MATCH((CUADRO!J$4&amp;$E813),'Hoja de Trabajo para listado'!$A$151:$Z$151,0)),0)+IFERROR(INDEX('Hoja de Trabajo para listado'!$AB$155:$BA$1048576,MATCH($A813,'Hoja de Trabajo para listado'!$AB$155:$AB$1048576,0),MATCH((CUADRO!J$4&amp;$E813),'Hoja de Trabajo para listado'!$AB$151:$BA$151,0)),0)+IFERROR(INDEX('Hoja de Trabajo para listado'!$BC$155:$CB$1048576,MATCH($A813,'Hoja de Trabajo para listado'!$BC$155:$BC$1048576,0),MATCH((CUADRO!J$4&amp;$E813),'Hoja de Trabajo para listado'!$BC$151:$CB$151,0)),0)+IFERROR(INDEX('Hoja de Trabajo para listado'!$DE$153:$DG$274,MATCH($A813,'Hoja de Trabajo para listado'!$DE$153:$DE$1048576,0),MATCH((CUADRO!J$4&amp;$E813),'Hoja de Trabajo para listado'!$DE$151:$DG$151,0)),0)+IFERROR(INDEX('Hoja de Trabajo para listado'!$CD$155:$DC$1048576,MATCH($A813,'Hoja de Trabajo para listado'!$CD$155:$CD$1048576,0),MATCH((CUADRO!J$4&amp;$E813),'Hoja de Trabajo para listado'!$CD$151:$DC$151,0)),0)</f>
        <v>0</v>
      </c>
      <c r="K813" s="241">
        <f ca="1">+IFERROR(INDEX('Hoja de Trabajo para listado'!$A$155:$Z$1048576,MATCH($A813,'Hoja de Trabajo para listado'!$A$155:$A$1048576,0),MATCH((CUADRO!K$4&amp;$E813),'Hoja de Trabajo para listado'!$A$151:$Z$151,0)),0)+IFERROR(INDEX('Hoja de Trabajo para listado'!$AB$155:$BA$1048576,MATCH($A813,'Hoja de Trabajo para listado'!$AB$155:$AB$1048576,0),MATCH((CUADRO!K$4&amp;$E813),'Hoja de Trabajo para listado'!$AB$151:$BA$151,0)),0)+IFERROR(INDEX('Hoja de Trabajo para listado'!$BC$155:$CB$1048576,MATCH($A813,'Hoja de Trabajo para listado'!$BC$155:$BC$1048576,0),MATCH((CUADRO!K$4&amp;$E813),'Hoja de Trabajo para listado'!$BC$151:$CB$151,0)),0)+IFERROR(INDEX('Hoja de Trabajo para listado'!$DE$153:$DG$274,MATCH($A813,'Hoja de Trabajo para listado'!$DE$153:$DE$1048576,0),MATCH((CUADRO!K$4&amp;$E813),'Hoja de Trabajo para listado'!$DE$151:$DG$151,0)),0)+IFERROR(INDEX('Hoja de Trabajo para listado'!$CD$155:$DC$1048576,MATCH($A813,'Hoja de Trabajo para listado'!$CD$155:$CD$1048576,0),MATCH((CUADRO!K$4&amp;$E813),'Hoja de Trabajo para listado'!$CD$151:$DC$151,0)),0)</f>
        <v>0</v>
      </c>
      <c r="L813" s="241">
        <f ca="1">+IFERROR(INDEX('Hoja de Trabajo para listado'!$A$155:$Z$1048576,MATCH($A813,'Hoja de Trabajo para listado'!$A$155:$A$1048576,0),MATCH((CUADRO!L$4&amp;$E813),'Hoja de Trabajo para listado'!$A$151:$Z$151,0)),0)+IFERROR(INDEX('Hoja de Trabajo para listado'!$AB$155:$BA$1048576,MATCH($A813,'Hoja de Trabajo para listado'!$AB$155:$AB$1048576,0),MATCH((CUADRO!L$4&amp;$E813),'Hoja de Trabajo para listado'!$AB$151:$BA$151,0)),0)+IFERROR(INDEX('Hoja de Trabajo para listado'!$BC$155:$CB$1048576,MATCH($A813,'Hoja de Trabajo para listado'!$BC$155:$BC$1048576,0),MATCH((CUADRO!L$4&amp;$E813),'Hoja de Trabajo para listado'!$BC$151:$CB$151,0)),0)+IFERROR(INDEX('Hoja de Trabajo para listado'!$DE$153:$DG$274,MATCH($A813,'Hoja de Trabajo para listado'!$DE$153:$DE$1048576,0),MATCH((CUADRO!L$4&amp;$E813),'Hoja de Trabajo para listado'!$DE$151:$DG$151,0)),0)+IFERROR(INDEX('Hoja de Trabajo para listado'!$CD$155:$DC$1048576,MATCH($A813,'Hoja de Trabajo para listado'!$CD$155:$CD$1048576,0),MATCH((CUADRO!L$4&amp;$E813),'Hoja de Trabajo para listado'!$CD$151:$DC$151,0)),0)</f>
        <v>0</v>
      </c>
      <c r="M813" s="241">
        <f ca="1">+IFERROR(INDEX('Hoja de Trabajo para listado'!$A$155:$Z$1048576,MATCH($A813,'Hoja de Trabajo para listado'!$A$155:$A$1048576,0),MATCH((CUADRO!M$4&amp;$E813),'Hoja de Trabajo para listado'!$A$151:$Z$151,0)),0)+IFERROR(INDEX('Hoja de Trabajo para listado'!$AB$155:$BA$1048576,MATCH($A813,'Hoja de Trabajo para listado'!$AB$155:$AB$1048576,0),MATCH((CUADRO!M$4&amp;$E813),'Hoja de Trabajo para listado'!$AB$151:$BA$151,0)),0)+IFERROR(INDEX('Hoja de Trabajo para listado'!$BC$155:$CB$1048576,MATCH($A813,'Hoja de Trabajo para listado'!$BC$155:$BC$1048576,0),MATCH((CUADRO!M$4&amp;$E813),'Hoja de Trabajo para listado'!$BC$151:$CB$151,0)),0)+IFERROR(INDEX('Hoja de Trabajo para listado'!$DE$153:$DG$274,MATCH($A813,'Hoja de Trabajo para listado'!$DE$153:$DE$1048576,0),MATCH((CUADRO!M$4&amp;$E813),'Hoja de Trabajo para listado'!$DE$151:$DG$151,0)),0)+IFERROR(INDEX('Hoja de Trabajo para listado'!$CD$155:$DC$1048576,MATCH($A813,'Hoja de Trabajo para listado'!$CD$155:$CD$1048576,0),MATCH((CUADRO!M$4&amp;$E813),'Hoja de Trabajo para listado'!$CD$151:$DC$151,0)),0)</f>
        <v>0</v>
      </c>
      <c r="N813" s="241">
        <f ca="1">+IFERROR(INDEX('Hoja de Trabajo para listado'!$A$155:$Z$1048576,MATCH($A813,'Hoja de Trabajo para listado'!$A$155:$A$1048576,0),MATCH((CUADRO!N$4&amp;$E813),'Hoja de Trabajo para listado'!$A$151:$Z$151,0)),0)+IFERROR(INDEX('Hoja de Trabajo para listado'!$AB$155:$BA$1048576,MATCH($A813,'Hoja de Trabajo para listado'!$AB$155:$AB$1048576,0),MATCH((CUADRO!N$4&amp;$E813),'Hoja de Trabajo para listado'!$AB$151:$BA$151,0)),0)+IFERROR(INDEX('Hoja de Trabajo para listado'!$BC$155:$CB$1048576,MATCH($A813,'Hoja de Trabajo para listado'!$BC$155:$BC$1048576,0),MATCH((CUADRO!N$4&amp;$E813),'Hoja de Trabajo para listado'!$BC$151:$CB$151,0)),0)+IFERROR(INDEX('Hoja de Trabajo para listado'!$DE$153:$DG$274,MATCH($A813,'Hoja de Trabajo para listado'!$DE$153:$DE$1048576,0),MATCH((CUADRO!N$4&amp;$E813),'Hoja de Trabajo para listado'!$DE$151:$DG$151,0)),0)+IFERROR(INDEX('Hoja de Trabajo para listado'!$CD$155:$DC$1048576,MATCH($A813,'Hoja de Trabajo para listado'!$CD$155:$CD$1048576,0),MATCH((CUADRO!N$4&amp;$E813),'Hoja de Trabajo para listado'!$CD$151:$DC$151,0)),0)</f>
        <v>0</v>
      </c>
      <c r="O813" s="241">
        <f ca="1">+IFERROR(INDEX('Hoja de Trabajo para listado'!$A$155:$Z$1048576,MATCH($A813,'Hoja de Trabajo para listado'!$A$155:$A$1048576,0),MATCH((CUADRO!O$4&amp;$E813),'Hoja de Trabajo para listado'!$A$151:$Z$151,0)),0)+IFERROR(INDEX('Hoja de Trabajo para listado'!$AB$155:$BA$1048576,MATCH($A813,'Hoja de Trabajo para listado'!$AB$155:$AB$1048576,0),MATCH((CUADRO!O$4&amp;$E813),'Hoja de Trabajo para listado'!$AB$151:$BA$151,0)),0)+IFERROR(INDEX('Hoja de Trabajo para listado'!$BC$155:$CB$1048576,MATCH($A813,'Hoja de Trabajo para listado'!$BC$155:$BC$1048576,0),MATCH((CUADRO!O$4&amp;$E813),'Hoja de Trabajo para listado'!$BC$151:$CB$151,0)),0)+IFERROR(INDEX('Hoja de Trabajo para listado'!$DE$153:$DG$274,MATCH($A813,'Hoja de Trabajo para listado'!$DE$153:$DE$1048576,0),MATCH((CUADRO!O$4&amp;$E813),'Hoja de Trabajo para listado'!$DE$151:$DG$151,0)),0)+IFERROR(INDEX('Hoja de Trabajo para listado'!$CD$155:$DC$1048576,MATCH($A813,'Hoja de Trabajo para listado'!$CD$155:$CD$1048576,0),MATCH((CUADRO!O$4&amp;$E813),'Hoja de Trabajo para listado'!$CD$151:$DC$151,0)),0)</f>
        <v>0</v>
      </c>
      <c r="P813" s="241">
        <f ca="1">+IFERROR(INDEX('Hoja de Trabajo para listado'!$A$155:$Z$1048576,MATCH($A813,'Hoja de Trabajo para listado'!$A$155:$A$1048576,0),MATCH((CUADRO!P$4&amp;$E813),'Hoja de Trabajo para listado'!$A$151:$Z$151,0)),0)+IFERROR(INDEX('Hoja de Trabajo para listado'!$AB$155:$BA$1048576,MATCH($A813,'Hoja de Trabajo para listado'!$AB$155:$AB$1048576,0),MATCH((CUADRO!P$4&amp;$E813),'Hoja de Trabajo para listado'!$AB$151:$BA$151,0)),0)+IFERROR(INDEX('Hoja de Trabajo para listado'!$BC$155:$CB$1048576,MATCH($A813,'Hoja de Trabajo para listado'!$BC$155:$BC$1048576,0),MATCH((CUADRO!P$4&amp;$E813),'Hoja de Trabajo para listado'!$BC$151:$CB$151,0)),0)+IFERROR(INDEX('Hoja de Trabajo para listado'!$DE$153:$DG$274,MATCH($A813,'Hoja de Trabajo para listado'!$DE$153:$DE$1048576,0),MATCH((CUADRO!P$4&amp;$E813),'Hoja de Trabajo para listado'!$DE$151:$DG$151,0)),0)+IFERROR(INDEX('Hoja de Trabajo para listado'!$CD$155:$DC$1048576,MATCH($A813,'Hoja de Trabajo para listado'!$CD$155:$CD$1048576,0),MATCH((CUADRO!P$4&amp;$E813),'Hoja de Trabajo para listado'!$CD$151:$DC$151,0)),0)</f>
        <v>0</v>
      </c>
      <c r="Q813" s="241">
        <f ca="1">+IFERROR(INDEX('Hoja de Trabajo para listado'!$A$155:$Z$1048576,MATCH($A813,'Hoja de Trabajo para listado'!$A$155:$A$1048576,0),MATCH((CUADRO!Q$4&amp;$E813),'Hoja de Trabajo para listado'!$A$151:$Z$151,0)),0)+IFERROR(INDEX('Hoja de Trabajo para listado'!$AB$155:$BA$1048576,MATCH($A813,'Hoja de Trabajo para listado'!$AB$155:$AB$1048576,0),MATCH((CUADRO!Q$4&amp;$E813),'Hoja de Trabajo para listado'!$AB$151:$BA$151,0)),0)+IFERROR(INDEX('Hoja de Trabajo para listado'!$BC$155:$CB$1048576,MATCH($A813,'Hoja de Trabajo para listado'!$BC$155:$BC$1048576,0),MATCH((CUADRO!Q$4&amp;$E813),'Hoja de Trabajo para listado'!$BC$151:$CB$151,0)),0)+IFERROR(INDEX('Hoja de Trabajo para listado'!$DE$153:$DG$274,MATCH($A813,'Hoja de Trabajo para listado'!$DE$153:$DE$1048576,0),MATCH((CUADRO!Q$4&amp;$E813),'Hoja de Trabajo para listado'!$DE$151:$DG$151,0)),0)+IFERROR(INDEX('Hoja de Trabajo para listado'!$CD$155:$DC$1048576,MATCH($A813,'Hoja de Trabajo para listado'!$CD$155:$CD$1048576,0),MATCH((CUADRO!Q$4&amp;$E813),'Hoja de Trabajo para listado'!$CD$151:$DC$151,0)),0)</f>
        <v>0</v>
      </c>
      <c r="R813" s="241">
        <f t="shared" ca="1" si="24"/>
        <v>0</v>
      </c>
      <c r="S813" s="247"/>
      <c r="T813" s="241">
        <f ca="1">+T814</f>
        <v>0</v>
      </c>
      <c r="U813" s="240">
        <f t="shared" si="25"/>
        <v>1</v>
      </c>
    </row>
    <row r="814" spans="1:21" customFormat="1" ht="27" hidden="1" customHeight="1">
      <c r="A814" s="32">
        <v>1424</v>
      </c>
      <c r="B814" s="382"/>
      <c r="C814" s="245" t="str">
        <f>+VLOOKUP(A814,bd_lista!$A$3:$C$592,3,FALSE)</f>
        <v>Gobierno Autónomo Municipal de Andamarca (Santiago de Andamarca)</v>
      </c>
      <c r="D814" s="384"/>
      <c r="E814" s="242" t="s">
        <v>684</v>
      </c>
      <c r="F814" s="241">
        <f ca="1">+IFERROR(INDEX('Hoja de Trabajo para listado'!$A$155:$Z$1048576,MATCH($A814,'Hoja de Trabajo para listado'!$A$155:$A$1048576,0),MATCH((CUADRO!F$4&amp;$E814),'Hoja de Trabajo para listado'!$A$151:$Z$151,0)),0)+IFERROR(INDEX('Hoja de Trabajo para listado'!$AB$155:$BA$1048576,MATCH($A814,'Hoja de Trabajo para listado'!$AB$155:$AB$1048576,0),MATCH((CUADRO!F$4&amp;$E814),'Hoja de Trabajo para listado'!$AB$151:$BA$151,0)),0)+IFERROR(INDEX('Hoja de Trabajo para listado'!$BC$155:$CB$1048576,MATCH($A814,'Hoja de Trabajo para listado'!$BC$155:$BC$1048576,0),MATCH((CUADRO!F$4&amp;$E814),'Hoja de Trabajo para listado'!$BC$151:$CB$151,0)),0)+IFERROR(INDEX('Hoja de Trabajo para listado'!$DE$153:$DG$274,MATCH($A814,'Hoja de Trabajo para listado'!$DE$153:$DE$1048576,0),MATCH((CUADRO!F$4&amp;$E814),'Hoja de Trabajo para listado'!$DE$151:$DG$151,0)),0)+IFERROR(INDEX('Hoja de Trabajo para listado'!$CD$155:$DC$1048576,MATCH($A814,'Hoja de Trabajo para listado'!$CD$155:$CD$1048576,0),MATCH((CUADRO!F$4&amp;$E814),'Hoja de Trabajo para listado'!$CD$151:$DC$151,0)),0)</f>
        <v>0</v>
      </c>
      <c r="G814" s="241">
        <f ca="1">+IFERROR(INDEX('Hoja de Trabajo para listado'!$A$155:$Z$1048576,MATCH($A814,'Hoja de Trabajo para listado'!$A$155:$A$1048576,0),MATCH((CUADRO!G$4&amp;$E814),'Hoja de Trabajo para listado'!$A$151:$Z$151,0)),0)+IFERROR(INDEX('Hoja de Trabajo para listado'!$AB$155:$BA$1048576,MATCH($A814,'Hoja de Trabajo para listado'!$AB$155:$AB$1048576,0),MATCH((CUADRO!G$4&amp;$E814),'Hoja de Trabajo para listado'!$AB$151:$BA$151,0)),0)+IFERROR(INDEX('Hoja de Trabajo para listado'!$BC$155:$CB$1048576,MATCH($A814,'Hoja de Trabajo para listado'!$BC$155:$BC$1048576,0),MATCH((CUADRO!G$4&amp;$E814),'Hoja de Trabajo para listado'!$BC$151:$CB$151,0)),0)+IFERROR(INDEX('Hoja de Trabajo para listado'!$DE$153:$DG$274,MATCH($A814,'Hoja de Trabajo para listado'!$DE$153:$DE$1048576,0),MATCH((CUADRO!G$4&amp;$E814),'Hoja de Trabajo para listado'!$DE$151:$DG$151,0)),0)+IFERROR(INDEX('Hoja de Trabajo para listado'!$CD$155:$DC$1048576,MATCH($A814,'Hoja de Trabajo para listado'!$CD$155:$CD$1048576,0),MATCH((CUADRO!G$4&amp;$E814),'Hoja de Trabajo para listado'!$CD$151:$DC$151,0)),0)</f>
        <v>0</v>
      </c>
      <c r="H814" s="241">
        <f ca="1">+IFERROR(INDEX('Hoja de Trabajo para listado'!$A$155:$Z$1048576,MATCH($A814,'Hoja de Trabajo para listado'!$A$155:$A$1048576,0),MATCH((CUADRO!H$4&amp;$E814),'Hoja de Trabajo para listado'!$A$151:$Z$151,0)),0)+IFERROR(INDEX('Hoja de Trabajo para listado'!$AB$155:$BA$1048576,MATCH($A814,'Hoja de Trabajo para listado'!$AB$155:$AB$1048576,0),MATCH((CUADRO!H$4&amp;$E814),'Hoja de Trabajo para listado'!$AB$151:$BA$151,0)),0)+IFERROR(INDEX('Hoja de Trabajo para listado'!$BC$155:$CB$1048576,MATCH($A814,'Hoja de Trabajo para listado'!$BC$155:$BC$1048576,0),MATCH((CUADRO!H$4&amp;$E814),'Hoja de Trabajo para listado'!$BC$151:$CB$151,0)),0)+IFERROR(INDEX('Hoja de Trabajo para listado'!$DE$153:$DG$274,MATCH($A814,'Hoja de Trabajo para listado'!$DE$153:$DE$1048576,0),MATCH((CUADRO!H$4&amp;$E814),'Hoja de Trabajo para listado'!$DE$151:$DG$151,0)),0)+IFERROR(INDEX('Hoja de Trabajo para listado'!$CD$155:$DC$1048576,MATCH($A814,'Hoja de Trabajo para listado'!$CD$155:$CD$1048576,0),MATCH((CUADRO!H$4&amp;$E814),'Hoja de Trabajo para listado'!$CD$151:$DC$151,0)),0)</f>
        <v>0</v>
      </c>
      <c r="I814" s="241">
        <f ca="1">+IFERROR(INDEX('Hoja de Trabajo para listado'!$A$155:$Z$1048576,MATCH($A814,'Hoja de Trabajo para listado'!$A$155:$A$1048576,0),MATCH((CUADRO!I$4&amp;$E814),'Hoja de Trabajo para listado'!$A$151:$Z$151,0)),0)+IFERROR(INDEX('Hoja de Trabajo para listado'!$AB$155:$BA$1048576,MATCH($A814,'Hoja de Trabajo para listado'!$AB$155:$AB$1048576,0),MATCH((CUADRO!I$4&amp;$E814),'Hoja de Trabajo para listado'!$AB$151:$BA$151,0)),0)+IFERROR(INDEX('Hoja de Trabajo para listado'!$BC$155:$CB$1048576,MATCH($A814,'Hoja de Trabajo para listado'!$BC$155:$BC$1048576,0),MATCH((CUADRO!I$4&amp;$E814),'Hoja de Trabajo para listado'!$BC$151:$CB$151,0)),0)+IFERROR(INDEX('Hoja de Trabajo para listado'!$DE$153:$DG$274,MATCH($A814,'Hoja de Trabajo para listado'!$DE$153:$DE$1048576,0),MATCH((CUADRO!I$4&amp;$E814),'Hoja de Trabajo para listado'!$DE$151:$DG$151,0)),0)+IFERROR(INDEX('Hoja de Trabajo para listado'!$CD$155:$DC$1048576,MATCH($A814,'Hoja de Trabajo para listado'!$CD$155:$CD$1048576,0),MATCH((CUADRO!I$4&amp;$E814),'Hoja de Trabajo para listado'!$CD$151:$DC$151,0)),0)</f>
        <v>0</v>
      </c>
      <c r="J814" s="241">
        <f ca="1">+IFERROR(INDEX('Hoja de Trabajo para listado'!$A$155:$Z$1048576,MATCH($A814,'Hoja de Trabajo para listado'!$A$155:$A$1048576,0),MATCH((CUADRO!J$4&amp;$E814),'Hoja de Trabajo para listado'!$A$151:$Z$151,0)),0)+IFERROR(INDEX('Hoja de Trabajo para listado'!$AB$155:$BA$1048576,MATCH($A814,'Hoja de Trabajo para listado'!$AB$155:$AB$1048576,0),MATCH((CUADRO!J$4&amp;$E814),'Hoja de Trabajo para listado'!$AB$151:$BA$151,0)),0)+IFERROR(INDEX('Hoja de Trabajo para listado'!$BC$155:$CB$1048576,MATCH($A814,'Hoja de Trabajo para listado'!$BC$155:$BC$1048576,0),MATCH((CUADRO!J$4&amp;$E814),'Hoja de Trabajo para listado'!$BC$151:$CB$151,0)),0)+IFERROR(INDEX('Hoja de Trabajo para listado'!$DE$153:$DG$274,MATCH($A814,'Hoja de Trabajo para listado'!$DE$153:$DE$1048576,0),MATCH((CUADRO!J$4&amp;$E814),'Hoja de Trabajo para listado'!$DE$151:$DG$151,0)),0)+IFERROR(INDEX('Hoja de Trabajo para listado'!$CD$155:$DC$1048576,MATCH($A814,'Hoja de Trabajo para listado'!$CD$155:$CD$1048576,0),MATCH((CUADRO!J$4&amp;$E814),'Hoja de Trabajo para listado'!$CD$151:$DC$151,0)),0)</f>
        <v>0</v>
      </c>
      <c r="K814" s="241">
        <f ca="1">+IFERROR(INDEX('Hoja de Trabajo para listado'!$A$155:$Z$1048576,MATCH($A814,'Hoja de Trabajo para listado'!$A$155:$A$1048576,0),MATCH((CUADRO!K$4&amp;$E814),'Hoja de Trabajo para listado'!$A$151:$Z$151,0)),0)+IFERROR(INDEX('Hoja de Trabajo para listado'!$AB$155:$BA$1048576,MATCH($A814,'Hoja de Trabajo para listado'!$AB$155:$AB$1048576,0),MATCH((CUADRO!K$4&amp;$E814),'Hoja de Trabajo para listado'!$AB$151:$BA$151,0)),0)+IFERROR(INDEX('Hoja de Trabajo para listado'!$BC$155:$CB$1048576,MATCH($A814,'Hoja de Trabajo para listado'!$BC$155:$BC$1048576,0),MATCH((CUADRO!K$4&amp;$E814),'Hoja de Trabajo para listado'!$BC$151:$CB$151,0)),0)+IFERROR(INDEX('Hoja de Trabajo para listado'!$DE$153:$DG$274,MATCH($A814,'Hoja de Trabajo para listado'!$DE$153:$DE$1048576,0),MATCH((CUADRO!K$4&amp;$E814),'Hoja de Trabajo para listado'!$DE$151:$DG$151,0)),0)+IFERROR(INDEX('Hoja de Trabajo para listado'!$CD$155:$DC$1048576,MATCH($A814,'Hoja de Trabajo para listado'!$CD$155:$CD$1048576,0),MATCH((CUADRO!K$4&amp;$E814),'Hoja de Trabajo para listado'!$CD$151:$DC$151,0)),0)</f>
        <v>0</v>
      </c>
      <c r="L814" s="241">
        <f ca="1">+IFERROR(INDEX('Hoja de Trabajo para listado'!$A$155:$Z$1048576,MATCH($A814,'Hoja de Trabajo para listado'!$A$155:$A$1048576,0),MATCH((CUADRO!L$4&amp;$E814),'Hoja de Trabajo para listado'!$A$151:$Z$151,0)),0)+IFERROR(INDEX('Hoja de Trabajo para listado'!$AB$155:$BA$1048576,MATCH($A814,'Hoja de Trabajo para listado'!$AB$155:$AB$1048576,0),MATCH((CUADRO!L$4&amp;$E814),'Hoja de Trabajo para listado'!$AB$151:$BA$151,0)),0)+IFERROR(INDEX('Hoja de Trabajo para listado'!$BC$155:$CB$1048576,MATCH($A814,'Hoja de Trabajo para listado'!$BC$155:$BC$1048576,0),MATCH((CUADRO!L$4&amp;$E814),'Hoja de Trabajo para listado'!$BC$151:$CB$151,0)),0)+IFERROR(INDEX('Hoja de Trabajo para listado'!$DE$153:$DG$274,MATCH($A814,'Hoja de Trabajo para listado'!$DE$153:$DE$1048576,0),MATCH((CUADRO!L$4&amp;$E814),'Hoja de Trabajo para listado'!$DE$151:$DG$151,0)),0)+IFERROR(INDEX('Hoja de Trabajo para listado'!$CD$155:$DC$1048576,MATCH($A814,'Hoja de Trabajo para listado'!$CD$155:$CD$1048576,0),MATCH((CUADRO!L$4&amp;$E814),'Hoja de Trabajo para listado'!$CD$151:$DC$151,0)),0)</f>
        <v>0</v>
      </c>
      <c r="M814" s="241">
        <f ca="1">+IFERROR(INDEX('Hoja de Trabajo para listado'!$A$155:$Z$1048576,MATCH($A814,'Hoja de Trabajo para listado'!$A$155:$A$1048576,0),MATCH((CUADRO!M$4&amp;$E814),'Hoja de Trabajo para listado'!$A$151:$Z$151,0)),0)+IFERROR(INDEX('Hoja de Trabajo para listado'!$AB$155:$BA$1048576,MATCH($A814,'Hoja de Trabajo para listado'!$AB$155:$AB$1048576,0),MATCH((CUADRO!M$4&amp;$E814),'Hoja de Trabajo para listado'!$AB$151:$BA$151,0)),0)+IFERROR(INDEX('Hoja de Trabajo para listado'!$BC$155:$CB$1048576,MATCH($A814,'Hoja de Trabajo para listado'!$BC$155:$BC$1048576,0),MATCH((CUADRO!M$4&amp;$E814),'Hoja de Trabajo para listado'!$BC$151:$CB$151,0)),0)+IFERROR(INDEX('Hoja de Trabajo para listado'!$DE$153:$DG$274,MATCH($A814,'Hoja de Trabajo para listado'!$DE$153:$DE$1048576,0),MATCH((CUADRO!M$4&amp;$E814),'Hoja de Trabajo para listado'!$DE$151:$DG$151,0)),0)+IFERROR(INDEX('Hoja de Trabajo para listado'!$CD$155:$DC$1048576,MATCH($A814,'Hoja de Trabajo para listado'!$CD$155:$CD$1048576,0),MATCH((CUADRO!M$4&amp;$E814),'Hoja de Trabajo para listado'!$CD$151:$DC$151,0)),0)</f>
        <v>0</v>
      </c>
      <c r="N814" s="241">
        <f ca="1">+IFERROR(INDEX('Hoja de Trabajo para listado'!$A$155:$Z$1048576,MATCH($A814,'Hoja de Trabajo para listado'!$A$155:$A$1048576,0),MATCH((CUADRO!N$4&amp;$E814),'Hoja de Trabajo para listado'!$A$151:$Z$151,0)),0)+IFERROR(INDEX('Hoja de Trabajo para listado'!$AB$155:$BA$1048576,MATCH($A814,'Hoja de Trabajo para listado'!$AB$155:$AB$1048576,0),MATCH((CUADRO!N$4&amp;$E814),'Hoja de Trabajo para listado'!$AB$151:$BA$151,0)),0)+IFERROR(INDEX('Hoja de Trabajo para listado'!$BC$155:$CB$1048576,MATCH($A814,'Hoja de Trabajo para listado'!$BC$155:$BC$1048576,0),MATCH((CUADRO!N$4&amp;$E814),'Hoja de Trabajo para listado'!$BC$151:$CB$151,0)),0)+IFERROR(INDEX('Hoja de Trabajo para listado'!$DE$153:$DG$274,MATCH($A814,'Hoja de Trabajo para listado'!$DE$153:$DE$1048576,0),MATCH((CUADRO!N$4&amp;$E814),'Hoja de Trabajo para listado'!$DE$151:$DG$151,0)),0)+IFERROR(INDEX('Hoja de Trabajo para listado'!$CD$155:$DC$1048576,MATCH($A814,'Hoja de Trabajo para listado'!$CD$155:$CD$1048576,0),MATCH((CUADRO!N$4&amp;$E814),'Hoja de Trabajo para listado'!$CD$151:$DC$151,0)),0)</f>
        <v>0</v>
      </c>
      <c r="O814" s="241">
        <f ca="1">+IFERROR(INDEX('Hoja de Trabajo para listado'!$A$155:$Z$1048576,MATCH($A814,'Hoja de Trabajo para listado'!$A$155:$A$1048576,0),MATCH((CUADRO!O$4&amp;$E814),'Hoja de Trabajo para listado'!$A$151:$Z$151,0)),0)+IFERROR(INDEX('Hoja de Trabajo para listado'!$AB$155:$BA$1048576,MATCH($A814,'Hoja de Trabajo para listado'!$AB$155:$AB$1048576,0),MATCH((CUADRO!O$4&amp;$E814),'Hoja de Trabajo para listado'!$AB$151:$BA$151,0)),0)+IFERROR(INDEX('Hoja de Trabajo para listado'!$BC$155:$CB$1048576,MATCH($A814,'Hoja de Trabajo para listado'!$BC$155:$BC$1048576,0),MATCH((CUADRO!O$4&amp;$E814),'Hoja de Trabajo para listado'!$BC$151:$CB$151,0)),0)+IFERROR(INDEX('Hoja de Trabajo para listado'!$DE$153:$DG$274,MATCH($A814,'Hoja de Trabajo para listado'!$DE$153:$DE$1048576,0),MATCH((CUADRO!O$4&amp;$E814),'Hoja de Trabajo para listado'!$DE$151:$DG$151,0)),0)+IFERROR(INDEX('Hoja de Trabajo para listado'!$CD$155:$DC$1048576,MATCH($A814,'Hoja de Trabajo para listado'!$CD$155:$CD$1048576,0),MATCH((CUADRO!O$4&amp;$E814),'Hoja de Trabajo para listado'!$CD$151:$DC$151,0)),0)</f>
        <v>0</v>
      </c>
      <c r="P814" s="241">
        <f ca="1">+IFERROR(INDEX('Hoja de Trabajo para listado'!$A$155:$Z$1048576,MATCH($A814,'Hoja de Trabajo para listado'!$A$155:$A$1048576,0),MATCH((CUADRO!P$4&amp;$E814),'Hoja de Trabajo para listado'!$A$151:$Z$151,0)),0)+IFERROR(INDEX('Hoja de Trabajo para listado'!$AB$155:$BA$1048576,MATCH($A814,'Hoja de Trabajo para listado'!$AB$155:$AB$1048576,0),MATCH((CUADRO!P$4&amp;$E814),'Hoja de Trabajo para listado'!$AB$151:$BA$151,0)),0)+IFERROR(INDEX('Hoja de Trabajo para listado'!$BC$155:$CB$1048576,MATCH($A814,'Hoja de Trabajo para listado'!$BC$155:$BC$1048576,0),MATCH((CUADRO!P$4&amp;$E814),'Hoja de Trabajo para listado'!$BC$151:$CB$151,0)),0)+IFERROR(INDEX('Hoja de Trabajo para listado'!$DE$153:$DG$274,MATCH($A814,'Hoja de Trabajo para listado'!$DE$153:$DE$1048576,0),MATCH((CUADRO!P$4&amp;$E814),'Hoja de Trabajo para listado'!$DE$151:$DG$151,0)),0)+IFERROR(INDEX('Hoja de Trabajo para listado'!$CD$155:$DC$1048576,MATCH($A814,'Hoja de Trabajo para listado'!$CD$155:$CD$1048576,0),MATCH((CUADRO!P$4&amp;$E814),'Hoja de Trabajo para listado'!$CD$151:$DC$151,0)),0)</f>
        <v>0</v>
      </c>
      <c r="Q814" s="241">
        <f ca="1">+IFERROR(INDEX('Hoja de Trabajo para listado'!$A$155:$Z$1048576,MATCH($A814,'Hoja de Trabajo para listado'!$A$155:$A$1048576,0),MATCH((CUADRO!Q$4&amp;$E814),'Hoja de Trabajo para listado'!$A$151:$Z$151,0)),0)+IFERROR(INDEX('Hoja de Trabajo para listado'!$AB$155:$BA$1048576,MATCH($A814,'Hoja de Trabajo para listado'!$AB$155:$AB$1048576,0),MATCH((CUADRO!Q$4&amp;$E814),'Hoja de Trabajo para listado'!$AB$151:$BA$151,0)),0)+IFERROR(INDEX('Hoja de Trabajo para listado'!$BC$155:$CB$1048576,MATCH($A814,'Hoja de Trabajo para listado'!$BC$155:$BC$1048576,0),MATCH((CUADRO!Q$4&amp;$E814),'Hoja de Trabajo para listado'!$BC$151:$CB$151,0)),0)+IFERROR(INDEX('Hoja de Trabajo para listado'!$DE$153:$DG$274,MATCH($A814,'Hoja de Trabajo para listado'!$DE$153:$DE$1048576,0),MATCH((CUADRO!Q$4&amp;$E814),'Hoja de Trabajo para listado'!$DE$151:$DG$151,0)),0)+IFERROR(INDEX('Hoja de Trabajo para listado'!$CD$155:$DC$1048576,MATCH($A814,'Hoja de Trabajo para listado'!$CD$155:$CD$1048576,0),MATCH((CUADRO!Q$4&amp;$E814),'Hoja de Trabajo para listado'!$CD$151:$DC$151,0)),0)</f>
        <v>0</v>
      </c>
      <c r="R814" s="241">
        <f t="shared" ca="1" si="24"/>
        <v>0</v>
      </c>
      <c r="S814" s="247">
        <f ca="1">+R813+R814</f>
        <v>0</v>
      </c>
      <c r="T814" s="241">
        <f ca="1">+S814</f>
        <v>0</v>
      </c>
      <c r="U814" s="240">
        <f t="shared" si="25"/>
        <v>2</v>
      </c>
    </row>
    <row r="815" spans="1:21" customFormat="1" ht="15" hidden="1" customHeight="1">
      <c r="A815" s="32">
        <v>1425</v>
      </c>
      <c r="B815" s="381">
        <f>+A815</f>
        <v>1425</v>
      </c>
      <c r="C815" s="245" t="str">
        <f>+VLOOKUP(A815,bd_lista!$A$3:$C$592,3,FALSE)</f>
        <v>Gobierno Autónomo Municipal de Belén de Andamarca</v>
      </c>
      <c r="D815" s="383" t="str">
        <f>+C815</f>
        <v>Gobierno Autónomo Municipal de Belén de Andamarca</v>
      </c>
      <c r="E815" s="240" t="s">
        <v>683</v>
      </c>
      <c r="F815" s="241">
        <f ca="1">+IFERROR(INDEX('Hoja de Trabajo para listado'!$A$155:$Z$1048576,MATCH($A815,'Hoja de Trabajo para listado'!$A$155:$A$1048576,0),MATCH((CUADRO!F$4&amp;$E815),'Hoja de Trabajo para listado'!$A$151:$Z$151,0)),0)+IFERROR(INDEX('Hoja de Trabajo para listado'!$AB$155:$BA$1048576,MATCH($A815,'Hoja de Trabajo para listado'!$AB$155:$AB$1048576,0),MATCH((CUADRO!F$4&amp;$E815),'Hoja de Trabajo para listado'!$AB$151:$BA$151,0)),0)+IFERROR(INDEX('Hoja de Trabajo para listado'!$BC$155:$CB$1048576,MATCH($A815,'Hoja de Trabajo para listado'!$BC$155:$BC$1048576,0),MATCH((CUADRO!F$4&amp;$E815),'Hoja de Trabajo para listado'!$BC$151:$CB$151,0)),0)+IFERROR(INDEX('Hoja de Trabajo para listado'!$DE$153:$DG$274,MATCH($A815,'Hoja de Trabajo para listado'!$DE$153:$DE$1048576,0),MATCH((CUADRO!F$4&amp;$E815),'Hoja de Trabajo para listado'!$DE$151:$DG$151,0)),0)+IFERROR(INDEX('Hoja de Trabajo para listado'!$CD$155:$DC$1048576,MATCH($A815,'Hoja de Trabajo para listado'!$CD$155:$CD$1048576,0),MATCH((CUADRO!F$4&amp;$E815),'Hoja de Trabajo para listado'!$CD$151:$DC$151,0)),0)</f>
        <v>0</v>
      </c>
      <c r="G815" s="241">
        <f ca="1">+IFERROR(INDEX('Hoja de Trabajo para listado'!$A$155:$Z$1048576,MATCH($A815,'Hoja de Trabajo para listado'!$A$155:$A$1048576,0),MATCH((CUADRO!G$4&amp;$E815),'Hoja de Trabajo para listado'!$A$151:$Z$151,0)),0)+IFERROR(INDEX('Hoja de Trabajo para listado'!$AB$155:$BA$1048576,MATCH($A815,'Hoja de Trabajo para listado'!$AB$155:$AB$1048576,0),MATCH((CUADRO!G$4&amp;$E815),'Hoja de Trabajo para listado'!$AB$151:$BA$151,0)),0)+IFERROR(INDEX('Hoja de Trabajo para listado'!$BC$155:$CB$1048576,MATCH($A815,'Hoja de Trabajo para listado'!$BC$155:$BC$1048576,0),MATCH((CUADRO!G$4&amp;$E815),'Hoja de Trabajo para listado'!$BC$151:$CB$151,0)),0)+IFERROR(INDEX('Hoja de Trabajo para listado'!$DE$153:$DG$274,MATCH($A815,'Hoja de Trabajo para listado'!$DE$153:$DE$1048576,0),MATCH((CUADRO!G$4&amp;$E815),'Hoja de Trabajo para listado'!$DE$151:$DG$151,0)),0)+IFERROR(INDEX('Hoja de Trabajo para listado'!$CD$155:$DC$1048576,MATCH($A815,'Hoja de Trabajo para listado'!$CD$155:$CD$1048576,0),MATCH((CUADRO!G$4&amp;$E815),'Hoja de Trabajo para listado'!$CD$151:$DC$151,0)),0)</f>
        <v>0</v>
      </c>
      <c r="H815" s="241">
        <f ca="1">+IFERROR(INDEX('Hoja de Trabajo para listado'!$A$155:$Z$1048576,MATCH($A815,'Hoja de Trabajo para listado'!$A$155:$A$1048576,0),MATCH((CUADRO!H$4&amp;$E815),'Hoja de Trabajo para listado'!$A$151:$Z$151,0)),0)+IFERROR(INDEX('Hoja de Trabajo para listado'!$AB$155:$BA$1048576,MATCH($A815,'Hoja de Trabajo para listado'!$AB$155:$AB$1048576,0),MATCH((CUADRO!H$4&amp;$E815),'Hoja de Trabajo para listado'!$AB$151:$BA$151,0)),0)+IFERROR(INDEX('Hoja de Trabajo para listado'!$BC$155:$CB$1048576,MATCH($A815,'Hoja de Trabajo para listado'!$BC$155:$BC$1048576,0),MATCH((CUADRO!H$4&amp;$E815),'Hoja de Trabajo para listado'!$BC$151:$CB$151,0)),0)+IFERROR(INDEX('Hoja de Trabajo para listado'!$DE$153:$DG$274,MATCH($A815,'Hoja de Trabajo para listado'!$DE$153:$DE$1048576,0),MATCH((CUADRO!H$4&amp;$E815),'Hoja de Trabajo para listado'!$DE$151:$DG$151,0)),0)+IFERROR(INDEX('Hoja de Trabajo para listado'!$CD$155:$DC$1048576,MATCH($A815,'Hoja de Trabajo para listado'!$CD$155:$CD$1048576,0),MATCH((CUADRO!H$4&amp;$E815),'Hoja de Trabajo para listado'!$CD$151:$DC$151,0)),0)</f>
        <v>0</v>
      </c>
      <c r="I815" s="241">
        <f ca="1">+IFERROR(INDEX('Hoja de Trabajo para listado'!$A$155:$Z$1048576,MATCH($A815,'Hoja de Trabajo para listado'!$A$155:$A$1048576,0),MATCH((CUADRO!I$4&amp;$E815),'Hoja de Trabajo para listado'!$A$151:$Z$151,0)),0)+IFERROR(INDEX('Hoja de Trabajo para listado'!$AB$155:$BA$1048576,MATCH($A815,'Hoja de Trabajo para listado'!$AB$155:$AB$1048576,0),MATCH((CUADRO!I$4&amp;$E815),'Hoja de Trabajo para listado'!$AB$151:$BA$151,0)),0)+IFERROR(INDEX('Hoja de Trabajo para listado'!$BC$155:$CB$1048576,MATCH($A815,'Hoja de Trabajo para listado'!$BC$155:$BC$1048576,0),MATCH((CUADRO!I$4&amp;$E815),'Hoja de Trabajo para listado'!$BC$151:$CB$151,0)),0)+IFERROR(INDEX('Hoja de Trabajo para listado'!$DE$153:$DG$274,MATCH($A815,'Hoja de Trabajo para listado'!$DE$153:$DE$1048576,0),MATCH((CUADRO!I$4&amp;$E815),'Hoja de Trabajo para listado'!$DE$151:$DG$151,0)),0)+IFERROR(INDEX('Hoja de Trabajo para listado'!$CD$155:$DC$1048576,MATCH($A815,'Hoja de Trabajo para listado'!$CD$155:$CD$1048576,0),MATCH((CUADRO!I$4&amp;$E815),'Hoja de Trabajo para listado'!$CD$151:$DC$151,0)),0)</f>
        <v>0</v>
      </c>
      <c r="J815" s="241">
        <f ca="1">+IFERROR(INDEX('Hoja de Trabajo para listado'!$A$155:$Z$1048576,MATCH($A815,'Hoja de Trabajo para listado'!$A$155:$A$1048576,0),MATCH((CUADRO!J$4&amp;$E815),'Hoja de Trabajo para listado'!$A$151:$Z$151,0)),0)+IFERROR(INDEX('Hoja de Trabajo para listado'!$AB$155:$BA$1048576,MATCH($A815,'Hoja de Trabajo para listado'!$AB$155:$AB$1048576,0),MATCH((CUADRO!J$4&amp;$E815),'Hoja de Trabajo para listado'!$AB$151:$BA$151,0)),0)+IFERROR(INDEX('Hoja de Trabajo para listado'!$BC$155:$CB$1048576,MATCH($A815,'Hoja de Trabajo para listado'!$BC$155:$BC$1048576,0),MATCH((CUADRO!J$4&amp;$E815),'Hoja de Trabajo para listado'!$BC$151:$CB$151,0)),0)+IFERROR(INDEX('Hoja de Trabajo para listado'!$DE$153:$DG$274,MATCH($A815,'Hoja de Trabajo para listado'!$DE$153:$DE$1048576,0),MATCH((CUADRO!J$4&amp;$E815),'Hoja de Trabajo para listado'!$DE$151:$DG$151,0)),0)+IFERROR(INDEX('Hoja de Trabajo para listado'!$CD$155:$DC$1048576,MATCH($A815,'Hoja de Trabajo para listado'!$CD$155:$CD$1048576,0),MATCH((CUADRO!J$4&amp;$E815),'Hoja de Trabajo para listado'!$CD$151:$DC$151,0)),0)</f>
        <v>0</v>
      </c>
      <c r="K815" s="241">
        <f ca="1">+IFERROR(INDEX('Hoja de Trabajo para listado'!$A$155:$Z$1048576,MATCH($A815,'Hoja de Trabajo para listado'!$A$155:$A$1048576,0),MATCH((CUADRO!K$4&amp;$E815),'Hoja de Trabajo para listado'!$A$151:$Z$151,0)),0)+IFERROR(INDEX('Hoja de Trabajo para listado'!$AB$155:$BA$1048576,MATCH($A815,'Hoja de Trabajo para listado'!$AB$155:$AB$1048576,0),MATCH((CUADRO!K$4&amp;$E815),'Hoja de Trabajo para listado'!$AB$151:$BA$151,0)),0)+IFERROR(INDEX('Hoja de Trabajo para listado'!$BC$155:$CB$1048576,MATCH($A815,'Hoja de Trabajo para listado'!$BC$155:$BC$1048576,0),MATCH((CUADRO!K$4&amp;$E815),'Hoja de Trabajo para listado'!$BC$151:$CB$151,0)),0)+IFERROR(INDEX('Hoja de Trabajo para listado'!$DE$153:$DG$274,MATCH($A815,'Hoja de Trabajo para listado'!$DE$153:$DE$1048576,0),MATCH((CUADRO!K$4&amp;$E815),'Hoja de Trabajo para listado'!$DE$151:$DG$151,0)),0)+IFERROR(INDEX('Hoja de Trabajo para listado'!$CD$155:$DC$1048576,MATCH($A815,'Hoja de Trabajo para listado'!$CD$155:$CD$1048576,0),MATCH((CUADRO!K$4&amp;$E815),'Hoja de Trabajo para listado'!$CD$151:$DC$151,0)),0)</f>
        <v>0</v>
      </c>
      <c r="L815" s="241">
        <f ca="1">+IFERROR(INDEX('Hoja de Trabajo para listado'!$A$155:$Z$1048576,MATCH($A815,'Hoja de Trabajo para listado'!$A$155:$A$1048576,0),MATCH((CUADRO!L$4&amp;$E815),'Hoja de Trabajo para listado'!$A$151:$Z$151,0)),0)+IFERROR(INDEX('Hoja de Trabajo para listado'!$AB$155:$BA$1048576,MATCH($A815,'Hoja de Trabajo para listado'!$AB$155:$AB$1048576,0),MATCH((CUADRO!L$4&amp;$E815),'Hoja de Trabajo para listado'!$AB$151:$BA$151,0)),0)+IFERROR(INDEX('Hoja de Trabajo para listado'!$BC$155:$CB$1048576,MATCH($A815,'Hoja de Trabajo para listado'!$BC$155:$BC$1048576,0),MATCH((CUADRO!L$4&amp;$E815),'Hoja de Trabajo para listado'!$BC$151:$CB$151,0)),0)+IFERROR(INDEX('Hoja de Trabajo para listado'!$DE$153:$DG$274,MATCH($A815,'Hoja de Trabajo para listado'!$DE$153:$DE$1048576,0),MATCH((CUADRO!L$4&amp;$E815),'Hoja de Trabajo para listado'!$DE$151:$DG$151,0)),0)+IFERROR(INDEX('Hoja de Trabajo para listado'!$CD$155:$DC$1048576,MATCH($A815,'Hoja de Trabajo para listado'!$CD$155:$CD$1048576,0),MATCH((CUADRO!L$4&amp;$E815),'Hoja de Trabajo para listado'!$CD$151:$DC$151,0)),0)</f>
        <v>0</v>
      </c>
      <c r="M815" s="241">
        <f ca="1">+IFERROR(INDEX('Hoja de Trabajo para listado'!$A$155:$Z$1048576,MATCH($A815,'Hoja de Trabajo para listado'!$A$155:$A$1048576,0),MATCH((CUADRO!M$4&amp;$E815),'Hoja de Trabajo para listado'!$A$151:$Z$151,0)),0)+IFERROR(INDEX('Hoja de Trabajo para listado'!$AB$155:$BA$1048576,MATCH($A815,'Hoja de Trabajo para listado'!$AB$155:$AB$1048576,0),MATCH((CUADRO!M$4&amp;$E815),'Hoja de Trabajo para listado'!$AB$151:$BA$151,0)),0)+IFERROR(INDEX('Hoja de Trabajo para listado'!$BC$155:$CB$1048576,MATCH($A815,'Hoja de Trabajo para listado'!$BC$155:$BC$1048576,0),MATCH((CUADRO!M$4&amp;$E815),'Hoja de Trabajo para listado'!$BC$151:$CB$151,0)),0)+IFERROR(INDEX('Hoja de Trabajo para listado'!$DE$153:$DG$274,MATCH($A815,'Hoja de Trabajo para listado'!$DE$153:$DE$1048576,0),MATCH((CUADRO!M$4&amp;$E815),'Hoja de Trabajo para listado'!$DE$151:$DG$151,0)),0)+IFERROR(INDEX('Hoja de Trabajo para listado'!$CD$155:$DC$1048576,MATCH($A815,'Hoja de Trabajo para listado'!$CD$155:$CD$1048576,0),MATCH((CUADRO!M$4&amp;$E815),'Hoja de Trabajo para listado'!$CD$151:$DC$151,0)),0)</f>
        <v>0</v>
      </c>
      <c r="N815" s="241">
        <f ca="1">+IFERROR(INDEX('Hoja de Trabajo para listado'!$A$155:$Z$1048576,MATCH($A815,'Hoja de Trabajo para listado'!$A$155:$A$1048576,0),MATCH((CUADRO!N$4&amp;$E815),'Hoja de Trabajo para listado'!$A$151:$Z$151,0)),0)+IFERROR(INDEX('Hoja de Trabajo para listado'!$AB$155:$BA$1048576,MATCH($A815,'Hoja de Trabajo para listado'!$AB$155:$AB$1048576,0),MATCH((CUADRO!N$4&amp;$E815),'Hoja de Trabajo para listado'!$AB$151:$BA$151,0)),0)+IFERROR(INDEX('Hoja de Trabajo para listado'!$BC$155:$CB$1048576,MATCH($A815,'Hoja de Trabajo para listado'!$BC$155:$BC$1048576,0),MATCH((CUADRO!N$4&amp;$E815),'Hoja de Trabajo para listado'!$BC$151:$CB$151,0)),0)+IFERROR(INDEX('Hoja de Trabajo para listado'!$DE$153:$DG$274,MATCH($A815,'Hoja de Trabajo para listado'!$DE$153:$DE$1048576,0),MATCH((CUADRO!N$4&amp;$E815),'Hoja de Trabajo para listado'!$DE$151:$DG$151,0)),0)+IFERROR(INDEX('Hoja de Trabajo para listado'!$CD$155:$DC$1048576,MATCH($A815,'Hoja de Trabajo para listado'!$CD$155:$CD$1048576,0),MATCH((CUADRO!N$4&amp;$E815),'Hoja de Trabajo para listado'!$CD$151:$DC$151,0)),0)</f>
        <v>0</v>
      </c>
      <c r="O815" s="241">
        <f ca="1">+IFERROR(INDEX('Hoja de Trabajo para listado'!$A$155:$Z$1048576,MATCH($A815,'Hoja de Trabajo para listado'!$A$155:$A$1048576,0),MATCH((CUADRO!O$4&amp;$E815),'Hoja de Trabajo para listado'!$A$151:$Z$151,0)),0)+IFERROR(INDEX('Hoja de Trabajo para listado'!$AB$155:$BA$1048576,MATCH($A815,'Hoja de Trabajo para listado'!$AB$155:$AB$1048576,0),MATCH((CUADRO!O$4&amp;$E815),'Hoja de Trabajo para listado'!$AB$151:$BA$151,0)),0)+IFERROR(INDEX('Hoja de Trabajo para listado'!$BC$155:$CB$1048576,MATCH($A815,'Hoja de Trabajo para listado'!$BC$155:$BC$1048576,0),MATCH((CUADRO!O$4&amp;$E815),'Hoja de Trabajo para listado'!$BC$151:$CB$151,0)),0)+IFERROR(INDEX('Hoja de Trabajo para listado'!$DE$153:$DG$274,MATCH($A815,'Hoja de Trabajo para listado'!$DE$153:$DE$1048576,0),MATCH((CUADRO!O$4&amp;$E815),'Hoja de Trabajo para listado'!$DE$151:$DG$151,0)),0)+IFERROR(INDEX('Hoja de Trabajo para listado'!$CD$155:$DC$1048576,MATCH($A815,'Hoja de Trabajo para listado'!$CD$155:$CD$1048576,0),MATCH((CUADRO!O$4&amp;$E815),'Hoja de Trabajo para listado'!$CD$151:$DC$151,0)),0)</f>
        <v>0</v>
      </c>
      <c r="P815" s="241">
        <f ca="1">+IFERROR(INDEX('Hoja de Trabajo para listado'!$A$155:$Z$1048576,MATCH($A815,'Hoja de Trabajo para listado'!$A$155:$A$1048576,0),MATCH((CUADRO!P$4&amp;$E815),'Hoja de Trabajo para listado'!$A$151:$Z$151,0)),0)+IFERROR(INDEX('Hoja de Trabajo para listado'!$AB$155:$BA$1048576,MATCH($A815,'Hoja de Trabajo para listado'!$AB$155:$AB$1048576,0),MATCH((CUADRO!P$4&amp;$E815),'Hoja de Trabajo para listado'!$AB$151:$BA$151,0)),0)+IFERROR(INDEX('Hoja de Trabajo para listado'!$BC$155:$CB$1048576,MATCH($A815,'Hoja de Trabajo para listado'!$BC$155:$BC$1048576,0),MATCH((CUADRO!P$4&amp;$E815),'Hoja de Trabajo para listado'!$BC$151:$CB$151,0)),0)+IFERROR(INDEX('Hoja de Trabajo para listado'!$DE$153:$DG$274,MATCH($A815,'Hoja de Trabajo para listado'!$DE$153:$DE$1048576,0),MATCH((CUADRO!P$4&amp;$E815),'Hoja de Trabajo para listado'!$DE$151:$DG$151,0)),0)+IFERROR(INDEX('Hoja de Trabajo para listado'!$CD$155:$DC$1048576,MATCH($A815,'Hoja de Trabajo para listado'!$CD$155:$CD$1048576,0),MATCH((CUADRO!P$4&amp;$E815),'Hoja de Trabajo para listado'!$CD$151:$DC$151,0)),0)</f>
        <v>0</v>
      </c>
      <c r="Q815" s="241">
        <f ca="1">+IFERROR(INDEX('Hoja de Trabajo para listado'!$A$155:$Z$1048576,MATCH($A815,'Hoja de Trabajo para listado'!$A$155:$A$1048576,0),MATCH((CUADRO!Q$4&amp;$E815),'Hoja de Trabajo para listado'!$A$151:$Z$151,0)),0)+IFERROR(INDEX('Hoja de Trabajo para listado'!$AB$155:$BA$1048576,MATCH($A815,'Hoja de Trabajo para listado'!$AB$155:$AB$1048576,0),MATCH((CUADRO!Q$4&amp;$E815),'Hoja de Trabajo para listado'!$AB$151:$BA$151,0)),0)+IFERROR(INDEX('Hoja de Trabajo para listado'!$BC$155:$CB$1048576,MATCH($A815,'Hoja de Trabajo para listado'!$BC$155:$BC$1048576,0),MATCH((CUADRO!Q$4&amp;$E815),'Hoja de Trabajo para listado'!$BC$151:$CB$151,0)),0)+IFERROR(INDEX('Hoja de Trabajo para listado'!$DE$153:$DG$274,MATCH($A815,'Hoja de Trabajo para listado'!$DE$153:$DE$1048576,0),MATCH((CUADRO!Q$4&amp;$E815),'Hoja de Trabajo para listado'!$DE$151:$DG$151,0)),0)+IFERROR(INDEX('Hoja de Trabajo para listado'!$CD$155:$DC$1048576,MATCH($A815,'Hoja de Trabajo para listado'!$CD$155:$CD$1048576,0),MATCH((CUADRO!Q$4&amp;$E815),'Hoja de Trabajo para listado'!$CD$151:$DC$151,0)),0)</f>
        <v>0</v>
      </c>
      <c r="R815" s="241">
        <f t="shared" ca="1" si="24"/>
        <v>0</v>
      </c>
      <c r="S815" s="247"/>
      <c r="T815" s="241">
        <f ca="1">+T816</f>
        <v>0</v>
      </c>
      <c r="U815" s="240">
        <f t="shared" si="25"/>
        <v>1</v>
      </c>
    </row>
    <row r="816" spans="1:21" customFormat="1" ht="15" hidden="1" customHeight="1">
      <c r="A816" s="32">
        <v>1425</v>
      </c>
      <c r="B816" s="382"/>
      <c r="C816" s="245" t="str">
        <f>+VLOOKUP(A816,bd_lista!$A$3:$C$592,3,FALSE)</f>
        <v>Gobierno Autónomo Municipal de Belén de Andamarca</v>
      </c>
      <c r="D816" s="384"/>
      <c r="E816" s="242" t="s">
        <v>684</v>
      </c>
      <c r="F816" s="241">
        <f ca="1">+IFERROR(INDEX('Hoja de Trabajo para listado'!$A$155:$Z$1048576,MATCH($A816,'Hoja de Trabajo para listado'!$A$155:$A$1048576,0),MATCH((CUADRO!F$4&amp;$E816),'Hoja de Trabajo para listado'!$A$151:$Z$151,0)),0)+IFERROR(INDEX('Hoja de Trabajo para listado'!$AB$155:$BA$1048576,MATCH($A816,'Hoja de Trabajo para listado'!$AB$155:$AB$1048576,0),MATCH((CUADRO!F$4&amp;$E816),'Hoja de Trabajo para listado'!$AB$151:$BA$151,0)),0)+IFERROR(INDEX('Hoja de Trabajo para listado'!$BC$155:$CB$1048576,MATCH($A816,'Hoja de Trabajo para listado'!$BC$155:$BC$1048576,0),MATCH((CUADRO!F$4&amp;$E816),'Hoja de Trabajo para listado'!$BC$151:$CB$151,0)),0)+IFERROR(INDEX('Hoja de Trabajo para listado'!$DE$153:$DG$274,MATCH($A816,'Hoja de Trabajo para listado'!$DE$153:$DE$1048576,0),MATCH((CUADRO!F$4&amp;$E816),'Hoja de Trabajo para listado'!$DE$151:$DG$151,0)),0)+IFERROR(INDEX('Hoja de Trabajo para listado'!$CD$155:$DC$1048576,MATCH($A816,'Hoja de Trabajo para listado'!$CD$155:$CD$1048576,0),MATCH((CUADRO!F$4&amp;$E816),'Hoja de Trabajo para listado'!$CD$151:$DC$151,0)),0)</f>
        <v>0</v>
      </c>
      <c r="G816" s="241">
        <f ca="1">+IFERROR(INDEX('Hoja de Trabajo para listado'!$A$155:$Z$1048576,MATCH($A816,'Hoja de Trabajo para listado'!$A$155:$A$1048576,0),MATCH((CUADRO!G$4&amp;$E816),'Hoja de Trabajo para listado'!$A$151:$Z$151,0)),0)+IFERROR(INDEX('Hoja de Trabajo para listado'!$AB$155:$BA$1048576,MATCH($A816,'Hoja de Trabajo para listado'!$AB$155:$AB$1048576,0),MATCH((CUADRO!G$4&amp;$E816),'Hoja de Trabajo para listado'!$AB$151:$BA$151,0)),0)+IFERROR(INDEX('Hoja de Trabajo para listado'!$BC$155:$CB$1048576,MATCH($A816,'Hoja de Trabajo para listado'!$BC$155:$BC$1048576,0),MATCH((CUADRO!G$4&amp;$E816),'Hoja de Trabajo para listado'!$BC$151:$CB$151,0)),0)+IFERROR(INDEX('Hoja de Trabajo para listado'!$DE$153:$DG$274,MATCH($A816,'Hoja de Trabajo para listado'!$DE$153:$DE$1048576,0),MATCH((CUADRO!G$4&amp;$E816),'Hoja de Trabajo para listado'!$DE$151:$DG$151,0)),0)+IFERROR(INDEX('Hoja de Trabajo para listado'!$CD$155:$DC$1048576,MATCH($A816,'Hoja de Trabajo para listado'!$CD$155:$CD$1048576,0),MATCH((CUADRO!G$4&amp;$E816),'Hoja de Trabajo para listado'!$CD$151:$DC$151,0)),0)</f>
        <v>0</v>
      </c>
      <c r="H816" s="241">
        <f ca="1">+IFERROR(INDEX('Hoja de Trabajo para listado'!$A$155:$Z$1048576,MATCH($A816,'Hoja de Trabajo para listado'!$A$155:$A$1048576,0),MATCH((CUADRO!H$4&amp;$E816),'Hoja de Trabajo para listado'!$A$151:$Z$151,0)),0)+IFERROR(INDEX('Hoja de Trabajo para listado'!$AB$155:$BA$1048576,MATCH($A816,'Hoja de Trabajo para listado'!$AB$155:$AB$1048576,0),MATCH((CUADRO!H$4&amp;$E816),'Hoja de Trabajo para listado'!$AB$151:$BA$151,0)),0)+IFERROR(INDEX('Hoja de Trabajo para listado'!$BC$155:$CB$1048576,MATCH($A816,'Hoja de Trabajo para listado'!$BC$155:$BC$1048576,0),MATCH((CUADRO!H$4&amp;$E816),'Hoja de Trabajo para listado'!$BC$151:$CB$151,0)),0)+IFERROR(INDEX('Hoja de Trabajo para listado'!$DE$153:$DG$274,MATCH($A816,'Hoja de Trabajo para listado'!$DE$153:$DE$1048576,0),MATCH((CUADRO!H$4&amp;$E816),'Hoja de Trabajo para listado'!$DE$151:$DG$151,0)),0)+IFERROR(INDEX('Hoja de Trabajo para listado'!$CD$155:$DC$1048576,MATCH($A816,'Hoja de Trabajo para listado'!$CD$155:$CD$1048576,0),MATCH((CUADRO!H$4&amp;$E816),'Hoja de Trabajo para listado'!$CD$151:$DC$151,0)),0)</f>
        <v>0</v>
      </c>
      <c r="I816" s="241">
        <f ca="1">+IFERROR(INDEX('Hoja de Trabajo para listado'!$A$155:$Z$1048576,MATCH($A816,'Hoja de Trabajo para listado'!$A$155:$A$1048576,0),MATCH((CUADRO!I$4&amp;$E816),'Hoja de Trabajo para listado'!$A$151:$Z$151,0)),0)+IFERROR(INDEX('Hoja de Trabajo para listado'!$AB$155:$BA$1048576,MATCH($A816,'Hoja de Trabajo para listado'!$AB$155:$AB$1048576,0),MATCH((CUADRO!I$4&amp;$E816),'Hoja de Trabajo para listado'!$AB$151:$BA$151,0)),0)+IFERROR(INDEX('Hoja de Trabajo para listado'!$BC$155:$CB$1048576,MATCH($A816,'Hoja de Trabajo para listado'!$BC$155:$BC$1048576,0),MATCH((CUADRO!I$4&amp;$E816),'Hoja de Trabajo para listado'!$BC$151:$CB$151,0)),0)+IFERROR(INDEX('Hoja de Trabajo para listado'!$DE$153:$DG$274,MATCH($A816,'Hoja de Trabajo para listado'!$DE$153:$DE$1048576,0),MATCH((CUADRO!I$4&amp;$E816),'Hoja de Trabajo para listado'!$DE$151:$DG$151,0)),0)+IFERROR(INDEX('Hoja de Trabajo para listado'!$CD$155:$DC$1048576,MATCH($A816,'Hoja de Trabajo para listado'!$CD$155:$CD$1048576,0),MATCH((CUADRO!I$4&amp;$E816),'Hoja de Trabajo para listado'!$CD$151:$DC$151,0)),0)</f>
        <v>0</v>
      </c>
      <c r="J816" s="241">
        <f ca="1">+IFERROR(INDEX('Hoja de Trabajo para listado'!$A$155:$Z$1048576,MATCH($A816,'Hoja de Trabajo para listado'!$A$155:$A$1048576,0),MATCH((CUADRO!J$4&amp;$E816),'Hoja de Trabajo para listado'!$A$151:$Z$151,0)),0)+IFERROR(INDEX('Hoja de Trabajo para listado'!$AB$155:$BA$1048576,MATCH($A816,'Hoja de Trabajo para listado'!$AB$155:$AB$1048576,0),MATCH((CUADRO!J$4&amp;$E816),'Hoja de Trabajo para listado'!$AB$151:$BA$151,0)),0)+IFERROR(INDEX('Hoja de Trabajo para listado'!$BC$155:$CB$1048576,MATCH($A816,'Hoja de Trabajo para listado'!$BC$155:$BC$1048576,0),MATCH((CUADRO!J$4&amp;$E816),'Hoja de Trabajo para listado'!$BC$151:$CB$151,0)),0)+IFERROR(INDEX('Hoja de Trabajo para listado'!$DE$153:$DG$274,MATCH($A816,'Hoja de Trabajo para listado'!$DE$153:$DE$1048576,0),MATCH((CUADRO!J$4&amp;$E816),'Hoja de Trabajo para listado'!$DE$151:$DG$151,0)),0)+IFERROR(INDEX('Hoja de Trabajo para listado'!$CD$155:$DC$1048576,MATCH($A816,'Hoja de Trabajo para listado'!$CD$155:$CD$1048576,0),MATCH((CUADRO!J$4&amp;$E816),'Hoja de Trabajo para listado'!$CD$151:$DC$151,0)),0)</f>
        <v>0</v>
      </c>
      <c r="K816" s="241">
        <f ca="1">+IFERROR(INDEX('Hoja de Trabajo para listado'!$A$155:$Z$1048576,MATCH($A816,'Hoja de Trabajo para listado'!$A$155:$A$1048576,0),MATCH((CUADRO!K$4&amp;$E816),'Hoja de Trabajo para listado'!$A$151:$Z$151,0)),0)+IFERROR(INDEX('Hoja de Trabajo para listado'!$AB$155:$BA$1048576,MATCH($A816,'Hoja de Trabajo para listado'!$AB$155:$AB$1048576,0),MATCH((CUADRO!K$4&amp;$E816),'Hoja de Trabajo para listado'!$AB$151:$BA$151,0)),0)+IFERROR(INDEX('Hoja de Trabajo para listado'!$BC$155:$CB$1048576,MATCH($A816,'Hoja de Trabajo para listado'!$BC$155:$BC$1048576,0),MATCH((CUADRO!K$4&amp;$E816),'Hoja de Trabajo para listado'!$BC$151:$CB$151,0)),0)+IFERROR(INDEX('Hoja de Trabajo para listado'!$DE$153:$DG$274,MATCH($A816,'Hoja de Trabajo para listado'!$DE$153:$DE$1048576,0),MATCH((CUADRO!K$4&amp;$E816),'Hoja de Trabajo para listado'!$DE$151:$DG$151,0)),0)+IFERROR(INDEX('Hoja de Trabajo para listado'!$CD$155:$DC$1048576,MATCH($A816,'Hoja de Trabajo para listado'!$CD$155:$CD$1048576,0),MATCH((CUADRO!K$4&amp;$E816),'Hoja de Trabajo para listado'!$CD$151:$DC$151,0)),0)</f>
        <v>0</v>
      </c>
      <c r="L816" s="241">
        <f ca="1">+IFERROR(INDEX('Hoja de Trabajo para listado'!$A$155:$Z$1048576,MATCH($A816,'Hoja de Trabajo para listado'!$A$155:$A$1048576,0),MATCH((CUADRO!L$4&amp;$E816),'Hoja de Trabajo para listado'!$A$151:$Z$151,0)),0)+IFERROR(INDEX('Hoja de Trabajo para listado'!$AB$155:$BA$1048576,MATCH($A816,'Hoja de Trabajo para listado'!$AB$155:$AB$1048576,0),MATCH((CUADRO!L$4&amp;$E816),'Hoja de Trabajo para listado'!$AB$151:$BA$151,0)),0)+IFERROR(INDEX('Hoja de Trabajo para listado'!$BC$155:$CB$1048576,MATCH($A816,'Hoja de Trabajo para listado'!$BC$155:$BC$1048576,0),MATCH((CUADRO!L$4&amp;$E816),'Hoja de Trabajo para listado'!$BC$151:$CB$151,0)),0)+IFERROR(INDEX('Hoja de Trabajo para listado'!$DE$153:$DG$274,MATCH($A816,'Hoja de Trabajo para listado'!$DE$153:$DE$1048576,0),MATCH((CUADRO!L$4&amp;$E816),'Hoja de Trabajo para listado'!$DE$151:$DG$151,0)),0)+IFERROR(INDEX('Hoja de Trabajo para listado'!$CD$155:$DC$1048576,MATCH($A816,'Hoja de Trabajo para listado'!$CD$155:$CD$1048576,0),MATCH((CUADRO!L$4&amp;$E816),'Hoja de Trabajo para listado'!$CD$151:$DC$151,0)),0)</f>
        <v>0</v>
      </c>
      <c r="M816" s="241">
        <f ca="1">+IFERROR(INDEX('Hoja de Trabajo para listado'!$A$155:$Z$1048576,MATCH($A816,'Hoja de Trabajo para listado'!$A$155:$A$1048576,0),MATCH((CUADRO!M$4&amp;$E816),'Hoja de Trabajo para listado'!$A$151:$Z$151,0)),0)+IFERROR(INDEX('Hoja de Trabajo para listado'!$AB$155:$BA$1048576,MATCH($A816,'Hoja de Trabajo para listado'!$AB$155:$AB$1048576,0),MATCH((CUADRO!M$4&amp;$E816),'Hoja de Trabajo para listado'!$AB$151:$BA$151,0)),0)+IFERROR(INDEX('Hoja de Trabajo para listado'!$BC$155:$CB$1048576,MATCH($A816,'Hoja de Trabajo para listado'!$BC$155:$BC$1048576,0),MATCH((CUADRO!M$4&amp;$E816),'Hoja de Trabajo para listado'!$BC$151:$CB$151,0)),0)+IFERROR(INDEX('Hoja de Trabajo para listado'!$DE$153:$DG$274,MATCH($A816,'Hoja de Trabajo para listado'!$DE$153:$DE$1048576,0),MATCH((CUADRO!M$4&amp;$E816),'Hoja de Trabajo para listado'!$DE$151:$DG$151,0)),0)+IFERROR(INDEX('Hoja de Trabajo para listado'!$CD$155:$DC$1048576,MATCH($A816,'Hoja de Trabajo para listado'!$CD$155:$CD$1048576,0),MATCH((CUADRO!M$4&amp;$E816),'Hoja de Trabajo para listado'!$CD$151:$DC$151,0)),0)</f>
        <v>0</v>
      </c>
      <c r="N816" s="241">
        <f ca="1">+IFERROR(INDEX('Hoja de Trabajo para listado'!$A$155:$Z$1048576,MATCH($A816,'Hoja de Trabajo para listado'!$A$155:$A$1048576,0),MATCH((CUADRO!N$4&amp;$E816),'Hoja de Trabajo para listado'!$A$151:$Z$151,0)),0)+IFERROR(INDEX('Hoja de Trabajo para listado'!$AB$155:$BA$1048576,MATCH($A816,'Hoja de Trabajo para listado'!$AB$155:$AB$1048576,0),MATCH((CUADRO!N$4&amp;$E816),'Hoja de Trabajo para listado'!$AB$151:$BA$151,0)),0)+IFERROR(INDEX('Hoja de Trabajo para listado'!$BC$155:$CB$1048576,MATCH($A816,'Hoja de Trabajo para listado'!$BC$155:$BC$1048576,0),MATCH((CUADRO!N$4&amp;$E816),'Hoja de Trabajo para listado'!$BC$151:$CB$151,0)),0)+IFERROR(INDEX('Hoja de Trabajo para listado'!$DE$153:$DG$274,MATCH($A816,'Hoja de Trabajo para listado'!$DE$153:$DE$1048576,0),MATCH((CUADRO!N$4&amp;$E816),'Hoja de Trabajo para listado'!$DE$151:$DG$151,0)),0)+IFERROR(INDEX('Hoja de Trabajo para listado'!$CD$155:$DC$1048576,MATCH($A816,'Hoja de Trabajo para listado'!$CD$155:$CD$1048576,0),MATCH((CUADRO!N$4&amp;$E816),'Hoja de Trabajo para listado'!$CD$151:$DC$151,0)),0)</f>
        <v>0</v>
      </c>
      <c r="O816" s="241">
        <f ca="1">+IFERROR(INDEX('Hoja de Trabajo para listado'!$A$155:$Z$1048576,MATCH($A816,'Hoja de Trabajo para listado'!$A$155:$A$1048576,0),MATCH((CUADRO!O$4&amp;$E816),'Hoja de Trabajo para listado'!$A$151:$Z$151,0)),0)+IFERROR(INDEX('Hoja de Trabajo para listado'!$AB$155:$BA$1048576,MATCH($A816,'Hoja de Trabajo para listado'!$AB$155:$AB$1048576,0),MATCH((CUADRO!O$4&amp;$E816),'Hoja de Trabajo para listado'!$AB$151:$BA$151,0)),0)+IFERROR(INDEX('Hoja de Trabajo para listado'!$BC$155:$CB$1048576,MATCH($A816,'Hoja de Trabajo para listado'!$BC$155:$BC$1048576,0),MATCH((CUADRO!O$4&amp;$E816),'Hoja de Trabajo para listado'!$BC$151:$CB$151,0)),0)+IFERROR(INDEX('Hoja de Trabajo para listado'!$DE$153:$DG$274,MATCH($A816,'Hoja de Trabajo para listado'!$DE$153:$DE$1048576,0),MATCH((CUADRO!O$4&amp;$E816),'Hoja de Trabajo para listado'!$DE$151:$DG$151,0)),0)+IFERROR(INDEX('Hoja de Trabajo para listado'!$CD$155:$DC$1048576,MATCH($A816,'Hoja de Trabajo para listado'!$CD$155:$CD$1048576,0),MATCH((CUADRO!O$4&amp;$E816),'Hoja de Trabajo para listado'!$CD$151:$DC$151,0)),0)</f>
        <v>0</v>
      </c>
      <c r="P816" s="241">
        <f ca="1">+IFERROR(INDEX('Hoja de Trabajo para listado'!$A$155:$Z$1048576,MATCH($A816,'Hoja de Trabajo para listado'!$A$155:$A$1048576,0),MATCH((CUADRO!P$4&amp;$E816),'Hoja de Trabajo para listado'!$A$151:$Z$151,0)),0)+IFERROR(INDEX('Hoja de Trabajo para listado'!$AB$155:$BA$1048576,MATCH($A816,'Hoja de Trabajo para listado'!$AB$155:$AB$1048576,0),MATCH((CUADRO!P$4&amp;$E816),'Hoja de Trabajo para listado'!$AB$151:$BA$151,0)),0)+IFERROR(INDEX('Hoja de Trabajo para listado'!$BC$155:$CB$1048576,MATCH($A816,'Hoja de Trabajo para listado'!$BC$155:$BC$1048576,0),MATCH((CUADRO!P$4&amp;$E816),'Hoja de Trabajo para listado'!$BC$151:$CB$151,0)),0)+IFERROR(INDEX('Hoja de Trabajo para listado'!$DE$153:$DG$274,MATCH($A816,'Hoja de Trabajo para listado'!$DE$153:$DE$1048576,0),MATCH((CUADRO!P$4&amp;$E816),'Hoja de Trabajo para listado'!$DE$151:$DG$151,0)),0)+IFERROR(INDEX('Hoja de Trabajo para listado'!$CD$155:$DC$1048576,MATCH($A816,'Hoja de Trabajo para listado'!$CD$155:$CD$1048576,0),MATCH((CUADRO!P$4&amp;$E816),'Hoja de Trabajo para listado'!$CD$151:$DC$151,0)),0)</f>
        <v>0</v>
      </c>
      <c r="Q816" s="241">
        <f ca="1">+IFERROR(INDEX('Hoja de Trabajo para listado'!$A$155:$Z$1048576,MATCH($A816,'Hoja de Trabajo para listado'!$A$155:$A$1048576,0),MATCH((CUADRO!Q$4&amp;$E816),'Hoja de Trabajo para listado'!$A$151:$Z$151,0)),0)+IFERROR(INDEX('Hoja de Trabajo para listado'!$AB$155:$BA$1048576,MATCH($A816,'Hoja de Trabajo para listado'!$AB$155:$AB$1048576,0),MATCH((CUADRO!Q$4&amp;$E816),'Hoja de Trabajo para listado'!$AB$151:$BA$151,0)),0)+IFERROR(INDEX('Hoja de Trabajo para listado'!$BC$155:$CB$1048576,MATCH($A816,'Hoja de Trabajo para listado'!$BC$155:$BC$1048576,0),MATCH((CUADRO!Q$4&amp;$E816),'Hoja de Trabajo para listado'!$BC$151:$CB$151,0)),0)+IFERROR(INDEX('Hoja de Trabajo para listado'!$DE$153:$DG$274,MATCH($A816,'Hoja de Trabajo para listado'!$DE$153:$DE$1048576,0),MATCH((CUADRO!Q$4&amp;$E816),'Hoja de Trabajo para listado'!$DE$151:$DG$151,0)),0)+IFERROR(INDEX('Hoja de Trabajo para listado'!$CD$155:$DC$1048576,MATCH($A816,'Hoja de Trabajo para listado'!$CD$155:$CD$1048576,0),MATCH((CUADRO!Q$4&amp;$E816),'Hoja de Trabajo para listado'!$CD$151:$DC$151,0)),0)</f>
        <v>0</v>
      </c>
      <c r="R816" s="241">
        <f t="shared" ca="1" si="24"/>
        <v>0</v>
      </c>
      <c r="S816" s="247">
        <f ca="1">+R815+R816</f>
        <v>0</v>
      </c>
      <c r="T816" s="241">
        <f ca="1">+S816</f>
        <v>0</v>
      </c>
      <c r="U816" s="240">
        <f t="shared" si="25"/>
        <v>2</v>
      </c>
    </row>
    <row r="817" spans="1:21" customFormat="1" ht="15" hidden="1" customHeight="1">
      <c r="A817" s="32">
        <v>1426</v>
      </c>
      <c r="B817" s="381">
        <f>+A817</f>
        <v>1426</v>
      </c>
      <c r="C817" s="245" t="e">
        <f>+VLOOKUP(A817,bd_lista!$A$3:$C$592,3,FALSE)</f>
        <v>#N/A</v>
      </c>
      <c r="D817" s="383" t="e">
        <f>+C817</f>
        <v>#N/A</v>
      </c>
      <c r="E817" s="240" t="s">
        <v>683</v>
      </c>
      <c r="F817" s="241">
        <f ca="1">+IFERROR(INDEX('Hoja de Trabajo para listado'!$A$155:$Z$1048576,MATCH($A817,'Hoja de Trabajo para listado'!$A$155:$A$1048576,0),MATCH((CUADRO!F$4&amp;$E817),'Hoja de Trabajo para listado'!$A$151:$Z$151,0)),0)+IFERROR(INDEX('Hoja de Trabajo para listado'!$AB$155:$BA$1048576,MATCH($A817,'Hoja de Trabajo para listado'!$AB$155:$AB$1048576,0),MATCH((CUADRO!F$4&amp;$E817),'Hoja de Trabajo para listado'!$AB$151:$BA$151,0)),0)+IFERROR(INDEX('Hoja de Trabajo para listado'!$BC$155:$CB$1048576,MATCH($A817,'Hoja de Trabajo para listado'!$BC$155:$BC$1048576,0),MATCH((CUADRO!F$4&amp;$E817),'Hoja de Trabajo para listado'!$BC$151:$CB$151,0)),0)+IFERROR(INDEX('Hoja de Trabajo para listado'!$DE$153:$DG$274,MATCH($A817,'Hoja de Trabajo para listado'!$DE$153:$DE$1048576,0),MATCH((CUADRO!F$4&amp;$E817),'Hoja de Trabajo para listado'!$DE$151:$DG$151,0)),0)+IFERROR(INDEX('Hoja de Trabajo para listado'!$CD$155:$DC$1048576,MATCH($A817,'Hoja de Trabajo para listado'!$CD$155:$CD$1048576,0),MATCH((CUADRO!F$4&amp;$E817),'Hoja de Trabajo para listado'!$CD$151:$DC$151,0)),0)</f>
        <v>0</v>
      </c>
      <c r="G817" s="241">
        <f ca="1">+IFERROR(INDEX('Hoja de Trabajo para listado'!$A$155:$Z$1048576,MATCH($A817,'Hoja de Trabajo para listado'!$A$155:$A$1048576,0),MATCH((CUADRO!G$4&amp;$E817),'Hoja de Trabajo para listado'!$A$151:$Z$151,0)),0)+IFERROR(INDEX('Hoja de Trabajo para listado'!$AB$155:$BA$1048576,MATCH($A817,'Hoja de Trabajo para listado'!$AB$155:$AB$1048576,0),MATCH((CUADRO!G$4&amp;$E817),'Hoja de Trabajo para listado'!$AB$151:$BA$151,0)),0)+IFERROR(INDEX('Hoja de Trabajo para listado'!$BC$155:$CB$1048576,MATCH($A817,'Hoja de Trabajo para listado'!$BC$155:$BC$1048576,0),MATCH((CUADRO!G$4&amp;$E817),'Hoja de Trabajo para listado'!$BC$151:$CB$151,0)),0)+IFERROR(INDEX('Hoja de Trabajo para listado'!$DE$153:$DG$274,MATCH($A817,'Hoja de Trabajo para listado'!$DE$153:$DE$1048576,0),MATCH((CUADRO!G$4&amp;$E817),'Hoja de Trabajo para listado'!$DE$151:$DG$151,0)),0)+IFERROR(INDEX('Hoja de Trabajo para listado'!$CD$155:$DC$1048576,MATCH($A817,'Hoja de Trabajo para listado'!$CD$155:$CD$1048576,0),MATCH((CUADRO!G$4&amp;$E817),'Hoja de Trabajo para listado'!$CD$151:$DC$151,0)),0)</f>
        <v>0</v>
      </c>
      <c r="H817" s="241">
        <f ca="1">+IFERROR(INDEX('Hoja de Trabajo para listado'!$A$155:$Z$1048576,MATCH($A817,'Hoja de Trabajo para listado'!$A$155:$A$1048576,0),MATCH((CUADRO!H$4&amp;$E817),'Hoja de Trabajo para listado'!$A$151:$Z$151,0)),0)+IFERROR(INDEX('Hoja de Trabajo para listado'!$AB$155:$BA$1048576,MATCH($A817,'Hoja de Trabajo para listado'!$AB$155:$AB$1048576,0),MATCH((CUADRO!H$4&amp;$E817),'Hoja de Trabajo para listado'!$AB$151:$BA$151,0)),0)+IFERROR(INDEX('Hoja de Trabajo para listado'!$BC$155:$CB$1048576,MATCH($A817,'Hoja de Trabajo para listado'!$BC$155:$BC$1048576,0),MATCH((CUADRO!H$4&amp;$E817),'Hoja de Trabajo para listado'!$BC$151:$CB$151,0)),0)+IFERROR(INDEX('Hoja de Trabajo para listado'!$DE$153:$DG$274,MATCH($A817,'Hoja de Trabajo para listado'!$DE$153:$DE$1048576,0),MATCH((CUADRO!H$4&amp;$E817),'Hoja de Trabajo para listado'!$DE$151:$DG$151,0)),0)+IFERROR(INDEX('Hoja de Trabajo para listado'!$CD$155:$DC$1048576,MATCH($A817,'Hoja de Trabajo para listado'!$CD$155:$CD$1048576,0),MATCH((CUADRO!H$4&amp;$E817),'Hoja de Trabajo para listado'!$CD$151:$DC$151,0)),0)</f>
        <v>0</v>
      </c>
      <c r="I817" s="241">
        <f ca="1">+IFERROR(INDEX('Hoja de Trabajo para listado'!$A$155:$Z$1048576,MATCH($A817,'Hoja de Trabajo para listado'!$A$155:$A$1048576,0),MATCH((CUADRO!I$4&amp;$E817),'Hoja de Trabajo para listado'!$A$151:$Z$151,0)),0)+IFERROR(INDEX('Hoja de Trabajo para listado'!$AB$155:$BA$1048576,MATCH($A817,'Hoja de Trabajo para listado'!$AB$155:$AB$1048576,0),MATCH((CUADRO!I$4&amp;$E817),'Hoja de Trabajo para listado'!$AB$151:$BA$151,0)),0)+IFERROR(INDEX('Hoja de Trabajo para listado'!$BC$155:$CB$1048576,MATCH($A817,'Hoja de Trabajo para listado'!$BC$155:$BC$1048576,0),MATCH((CUADRO!I$4&amp;$E817),'Hoja de Trabajo para listado'!$BC$151:$CB$151,0)),0)+IFERROR(INDEX('Hoja de Trabajo para listado'!$DE$153:$DG$274,MATCH($A817,'Hoja de Trabajo para listado'!$DE$153:$DE$1048576,0),MATCH((CUADRO!I$4&amp;$E817),'Hoja de Trabajo para listado'!$DE$151:$DG$151,0)),0)+IFERROR(INDEX('Hoja de Trabajo para listado'!$CD$155:$DC$1048576,MATCH($A817,'Hoja de Trabajo para listado'!$CD$155:$CD$1048576,0),MATCH((CUADRO!I$4&amp;$E817),'Hoja de Trabajo para listado'!$CD$151:$DC$151,0)),0)</f>
        <v>0</v>
      </c>
      <c r="J817" s="241">
        <f ca="1">+IFERROR(INDEX('Hoja de Trabajo para listado'!$A$155:$Z$1048576,MATCH($A817,'Hoja de Trabajo para listado'!$A$155:$A$1048576,0),MATCH((CUADRO!J$4&amp;$E817),'Hoja de Trabajo para listado'!$A$151:$Z$151,0)),0)+IFERROR(INDEX('Hoja de Trabajo para listado'!$AB$155:$BA$1048576,MATCH($A817,'Hoja de Trabajo para listado'!$AB$155:$AB$1048576,0),MATCH((CUADRO!J$4&amp;$E817),'Hoja de Trabajo para listado'!$AB$151:$BA$151,0)),0)+IFERROR(INDEX('Hoja de Trabajo para listado'!$BC$155:$CB$1048576,MATCH($A817,'Hoja de Trabajo para listado'!$BC$155:$BC$1048576,0),MATCH((CUADRO!J$4&amp;$E817),'Hoja de Trabajo para listado'!$BC$151:$CB$151,0)),0)+IFERROR(INDEX('Hoja de Trabajo para listado'!$DE$153:$DG$274,MATCH($A817,'Hoja de Trabajo para listado'!$DE$153:$DE$1048576,0),MATCH((CUADRO!J$4&amp;$E817),'Hoja de Trabajo para listado'!$DE$151:$DG$151,0)),0)+IFERROR(INDEX('Hoja de Trabajo para listado'!$CD$155:$DC$1048576,MATCH($A817,'Hoja de Trabajo para listado'!$CD$155:$CD$1048576,0),MATCH((CUADRO!J$4&amp;$E817),'Hoja de Trabajo para listado'!$CD$151:$DC$151,0)),0)</f>
        <v>0</v>
      </c>
      <c r="K817" s="241">
        <f ca="1">+IFERROR(INDEX('Hoja de Trabajo para listado'!$A$155:$Z$1048576,MATCH($A817,'Hoja de Trabajo para listado'!$A$155:$A$1048576,0),MATCH((CUADRO!K$4&amp;$E817),'Hoja de Trabajo para listado'!$A$151:$Z$151,0)),0)+IFERROR(INDEX('Hoja de Trabajo para listado'!$AB$155:$BA$1048576,MATCH($A817,'Hoja de Trabajo para listado'!$AB$155:$AB$1048576,0),MATCH((CUADRO!K$4&amp;$E817),'Hoja de Trabajo para listado'!$AB$151:$BA$151,0)),0)+IFERROR(INDEX('Hoja de Trabajo para listado'!$BC$155:$CB$1048576,MATCH($A817,'Hoja de Trabajo para listado'!$BC$155:$BC$1048576,0),MATCH((CUADRO!K$4&amp;$E817),'Hoja de Trabajo para listado'!$BC$151:$CB$151,0)),0)+IFERROR(INDEX('Hoja de Trabajo para listado'!$DE$153:$DG$274,MATCH($A817,'Hoja de Trabajo para listado'!$DE$153:$DE$1048576,0),MATCH((CUADRO!K$4&amp;$E817),'Hoja de Trabajo para listado'!$DE$151:$DG$151,0)),0)+IFERROR(INDEX('Hoja de Trabajo para listado'!$CD$155:$DC$1048576,MATCH($A817,'Hoja de Trabajo para listado'!$CD$155:$CD$1048576,0),MATCH((CUADRO!K$4&amp;$E817),'Hoja de Trabajo para listado'!$CD$151:$DC$151,0)),0)</f>
        <v>0</v>
      </c>
      <c r="L817" s="241">
        <f ca="1">+IFERROR(INDEX('Hoja de Trabajo para listado'!$A$155:$Z$1048576,MATCH($A817,'Hoja de Trabajo para listado'!$A$155:$A$1048576,0),MATCH((CUADRO!L$4&amp;$E817),'Hoja de Trabajo para listado'!$A$151:$Z$151,0)),0)+IFERROR(INDEX('Hoja de Trabajo para listado'!$AB$155:$BA$1048576,MATCH($A817,'Hoja de Trabajo para listado'!$AB$155:$AB$1048576,0),MATCH((CUADRO!L$4&amp;$E817),'Hoja de Trabajo para listado'!$AB$151:$BA$151,0)),0)+IFERROR(INDEX('Hoja de Trabajo para listado'!$BC$155:$CB$1048576,MATCH($A817,'Hoja de Trabajo para listado'!$BC$155:$BC$1048576,0),MATCH((CUADRO!L$4&amp;$E817),'Hoja de Trabajo para listado'!$BC$151:$CB$151,0)),0)+IFERROR(INDEX('Hoja de Trabajo para listado'!$DE$153:$DG$274,MATCH($A817,'Hoja de Trabajo para listado'!$DE$153:$DE$1048576,0),MATCH((CUADRO!L$4&amp;$E817),'Hoja de Trabajo para listado'!$DE$151:$DG$151,0)),0)+IFERROR(INDEX('Hoja de Trabajo para listado'!$CD$155:$DC$1048576,MATCH($A817,'Hoja de Trabajo para listado'!$CD$155:$CD$1048576,0),MATCH((CUADRO!L$4&amp;$E817),'Hoja de Trabajo para listado'!$CD$151:$DC$151,0)),0)</f>
        <v>0</v>
      </c>
      <c r="M817" s="241">
        <f ca="1">+IFERROR(INDEX('Hoja de Trabajo para listado'!$A$155:$Z$1048576,MATCH($A817,'Hoja de Trabajo para listado'!$A$155:$A$1048576,0),MATCH((CUADRO!M$4&amp;$E817),'Hoja de Trabajo para listado'!$A$151:$Z$151,0)),0)+IFERROR(INDEX('Hoja de Trabajo para listado'!$AB$155:$BA$1048576,MATCH($A817,'Hoja de Trabajo para listado'!$AB$155:$AB$1048576,0),MATCH((CUADRO!M$4&amp;$E817),'Hoja de Trabajo para listado'!$AB$151:$BA$151,0)),0)+IFERROR(INDEX('Hoja de Trabajo para listado'!$BC$155:$CB$1048576,MATCH($A817,'Hoja de Trabajo para listado'!$BC$155:$BC$1048576,0),MATCH((CUADRO!M$4&amp;$E817),'Hoja de Trabajo para listado'!$BC$151:$CB$151,0)),0)+IFERROR(INDEX('Hoja de Trabajo para listado'!$DE$153:$DG$274,MATCH($A817,'Hoja de Trabajo para listado'!$DE$153:$DE$1048576,0),MATCH((CUADRO!M$4&amp;$E817),'Hoja de Trabajo para listado'!$DE$151:$DG$151,0)),0)+IFERROR(INDEX('Hoja de Trabajo para listado'!$CD$155:$DC$1048576,MATCH($A817,'Hoja de Trabajo para listado'!$CD$155:$CD$1048576,0),MATCH((CUADRO!M$4&amp;$E817),'Hoja de Trabajo para listado'!$CD$151:$DC$151,0)),0)</f>
        <v>0</v>
      </c>
      <c r="N817" s="241">
        <f ca="1">+IFERROR(INDEX('Hoja de Trabajo para listado'!$A$155:$Z$1048576,MATCH($A817,'Hoja de Trabajo para listado'!$A$155:$A$1048576,0),MATCH((CUADRO!N$4&amp;$E817),'Hoja de Trabajo para listado'!$A$151:$Z$151,0)),0)+IFERROR(INDEX('Hoja de Trabajo para listado'!$AB$155:$BA$1048576,MATCH($A817,'Hoja de Trabajo para listado'!$AB$155:$AB$1048576,0),MATCH((CUADRO!N$4&amp;$E817),'Hoja de Trabajo para listado'!$AB$151:$BA$151,0)),0)+IFERROR(INDEX('Hoja de Trabajo para listado'!$BC$155:$CB$1048576,MATCH($A817,'Hoja de Trabajo para listado'!$BC$155:$BC$1048576,0),MATCH((CUADRO!N$4&amp;$E817),'Hoja de Trabajo para listado'!$BC$151:$CB$151,0)),0)+IFERROR(INDEX('Hoja de Trabajo para listado'!$DE$153:$DG$274,MATCH($A817,'Hoja de Trabajo para listado'!$DE$153:$DE$1048576,0),MATCH((CUADRO!N$4&amp;$E817),'Hoja de Trabajo para listado'!$DE$151:$DG$151,0)),0)+IFERROR(INDEX('Hoja de Trabajo para listado'!$CD$155:$DC$1048576,MATCH($A817,'Hoja de Trabajo para listado'!$CD$155:$CD$1048576,0),MATCH((CUADRO!N$4&amp;$E817),'Hoja de Trabajo para listado'!$CD$151:$DC$151,0)),0)</f>
        <v>0</v>
      </c>
      <c r="O817" s="241">
        <f ca="1">+IFERROR(INDEX('Hoja de Trabajo para listado'!$A$155:$Z$1048576,MATCH($A817,'Hoja de Trabajo para listado'!$A$155:$A$1048576,0),MATCH((CUADRO!O$4&amp;$E817),'Hoja de Trabajo para listado'!$A$151:$Z$151,0)),0)+IFERROR(INDEX('Hoja de Trabajo para listado'!$AB$155:$BA$1048576,MATCH($A817,'Hoja de Trabajo para listado'!$AB$155:$AB$1048576,0),MATCH((CUADRO!O$4&amp;$E817),'Hoja de Trabajo para listado'!$AB$151:$BA$151,0)),0)+IFERROR(INDEX('Hoja de Trabajo para listado'!$BC$155:$CB$1048576,MATCH($A817,'Hoja de Trabajo para listado'!$BC$155:$BC$1048576,0),MATCH((CUADRO!O$4&amp;$E817),'Hoja de Trabajo para listado'!$BC$151:$CB$151,0)),0)+IFERROR(INDEX('Hoja de Trabajo para listado'!$DE$153:$DG$274,MATCH($A817,'Hoja de Trabajo para listado'!$DE$153:$DE$1048576,0),MATCH((CUADRO!O$4&amp;$E817),'Hoja de Trabajo para listado'!$DE$151:$DG$151,0)),0)+IFERROR(INDEX('Hoja de Trabajo para listado'!$CD$155:$DC$1048576,MATCH($A817,'Hoja de Trabajo para listado'!$CD$155:$CD$1048576,0),MATCH((CUADRO!O$4&amp;$E817),'Hoja de Trabajo para listado'!$CD$151:$DC$151,0)),0)</f>
        <v>0</v>
      </c>
      <c r="P817" s="241">
        <f ca="1">+IFERROR(INDEX('Hoja de Trabajo para listado'!$A$155:$Z$1048576,MATCH($A817,'Hoja de Trabajo para listado'!$A$155:$A$1048576,0),MATCH((CUADRO!P$4&amp;$E817),'Hoja de Trabajo para listado'!$A$151:$Z$151,0)),0)+IFERROR(INDEX('Hoja de Trabajo para listado'!$AB$155:$BA$1048576,MATCH($A817,'Hoja de Trabajo para listado'!$AB$155:$AB$1048576,0),MATCH((CUADRO!P$4&amp;$E817),'Hoja de Trabajo para listado'!$AB$151:$BA$151,0)),0)+IFERROR(INDEX('Hoja de Trabajo para listado'!$BC$155:$CB$1048576,MATCH($A817,'Hoja de Trabajo para listado'!$BC$155:$BC$1048576,0),MATCH((CUADRO!P$4&amp;$E817),'Hoja de Trabajo para listado'!$BC$151:$CB$151,0)),0)+IFERROR(INDEX('Hoja de Trabajo para listado'!$DE$153:$DG$274,MATCH($A817,'Hoja de Trabajo para listado'!$DE$153:$DE$1048576,0),MATCH((CUADRO!P$4&amp;$E817),'Hoja de Trabajo para listado'!$DE$151:$DG$151,0)),0)+IFERROR(INDEX('Hoja de Trabajo para listado'!$CD$155:$DC$1048576,MATCH($A817,'Hoja de Trabajo para listado'!$CD$155:$CD$1048576,0),MATCH((CUADRO!P$4&amp;$E817),'Hoja de Trabajo para listado'!$CD$151:$DC$151,0)),0)</f>
        <v>0</v>
      </c>
      <c r="Q817" s="241">
        <f ca="1">+IFERROR(INDEX('Hoja de Trabajo para listado'!$A$155:$Z$1048576,MATCH($A817,'Hoja de Trabajo para listado'!$A$155:$A$1048576,0),MATCH((CUADRO!Q$4&amp;$E817),'Hoja de Trabajo para listado'!$A$151:$Z$151,0)),0)+IFERROR(INDEX('Hoja de Trabajo para listado'!$AB$155:$BA$1048576,MATCH($A817,'Hoja de Trabajo para listado'!$AB$155:$AB$1048576,0),MATCH((CUADRO!Q$4&amp;$E817),'Hoja de Trabajo para listado'!$AB$151:$BA$151,0)),0)+IFERROR(INDEX('Hoja de Trabajo para listado'!$BC$155:$CB$1048576,MATCH($A817,'Hoja de Trabajo para listado'!$BC$155:$BC$1048576,0),MATCH((CUADRO!Q$4&amp;$E817),'Hoja de Trabajo para listado'!$BC$151:$CB$151,0)),0)+IFERROR(INDEX('Hoja de Trabajo para listado'!$DE$153:$DG$274,MATCH($A817,'Hoja de Trabajo para listado'!$DE$153:$DE$1048576,0),MATCH((CUADRO!Q$4&amp;$E817),'Hoja de Trabajo para listado'!$DE$151:$DG$151,0)),0)+IFERROR(INDEX('Hoja de Trabajo para listado'!$CD$155:$DC$1048576,MATCH($A817,'Hoja de Trabajo para listado'!$CD$155:$CD$1048576,0),MATCH((CUADRO!Q$4&amp;$E817),'Hoja de Trabajo para listado'!$CD$151:$DC$151,0)),0)</f>
        <v>0</v>
      </c>
      <c r="R817" s="241">
        <f t="shared" ca="1" si="24"/>
        <v>0</v>
      </c>
      <c r="S817" s="247"/>
      <c r="T817" s="241">
        <f ca="1">+T818</f>
        <v>0</v>
      </c>
      <c r="U817" s="240">
        <f t="shared" si="25"/>
        <v>1</v>
      </c>
    </row>
    <row r="818" spans="1:21" customFormat="1" ht="15" hidden="1" customHeight="1">
      <c r="A818" s="32">
        <v>1426</v>
      </c>
      <c r="B818" s="382"/>
      <c r="C818" s="245" t="e">
        <f>+VLOOKUP(A818,bd_lista!$A$3:$C$592,3,FALSE)</f>
        <v>#N/A</v>
      </c>
      <c r="D818" s="384"/>
      <c r="E818" s="242" t="s">
        <v>684</v>
      </c>
      <c r="F818" s="241">
        <f ca="1">+IFERROR(INDEX('Hoja de Trabajo para listado'!$A$155:$Z$1048576,MATCH($A818,'Hoja de Trabajo para listado'!$A$155:$A$1048576,0),MATCH((CUADRO!F$4&amp;$E818),'Hoja de Trabajo para listado'!$A$151:$Z$151,0)),0)+IFERROR(INDEX('Hoja de Trabajo para listado'!$AB$155:$BA$1048576,MATCH($A818,'Hoja de Trabajo para listado'!$AB$155:$AB$1048576,0),MATCH((CUADRO!F$4&amp;$E818),'Hoja de Trabajo para listado'!$AB$151:$BA$151,0)),0)+IFERROR(INDEX('Hoja de Trabajo para listado'!$BC$155:$CB$1048576,MATCH($A818,'Hoja de Trabajo para listado'!$BC$155:$BC$1048576,0),MATCH((CUADRO!F$4&amp;$E818),'Hoja de Trabajo para listado'!$BC$151:$CB$151,0)),0)+IFERROR(INDEX('Hoja de Trabajo para listado'!$DE$153:$DG$274,MATCH($A818,'Hoja de Trabajo para listado'!$DE$153:$DE$1048576,0),MATCH((CUADRO!F$4&amp;$E818),'Hoja de Trabajo para listado'!$DE$151:$DG$151,0)),0)+IFERROR(INDEX('Hoja de Trabajo para listado'!$CD$155:$DC$1048576,MATCH($A818,'Hoja de Trabajo para listado'!$CD$155:$CD$1048576,0),MATCH((CUADRO!F$4&amp;$E818),'Hoja de Trabajo para listado'!$CD$151:$DC$151,0)),0)</f>
        <v>0</v>
      </c>
      <c r="G818" s="241">
        <f ca="1">+IFERROR(INDEX('Hoja de Trabajo para listado'!$A$155:$Z$1048576,MATCH($A818,'Hoja de Trabajo para listado'!$A$155:$A$1048576,0),MATCH((CUADRO!G$4&amp;$E818),'Hoja de Trabajo para listado'!$A$151:$Z$151,0)),0)+IFERROR(INDEX('Hoja de Trabajo para listado'!$AB$155:$BA$1048576,MATCH($A818,'Hoja de Trabajo para listado'!$AB$155:$AB$1048576,0),MATCH((CUADRO!G$4&amp;$E818),'Hoja de Trabajo para listado'!$AB$151:$BA$151,0)),0)+IFERROR(INDEX('Hoja de Trabajo para listado'!$BC$155:$CB$1048576,MATCH($A818,'Hoja de Trabajo para listado'!$BC$155:$BC$1048576,0),MATCH((CUADRO!G$4&amp;$E818),'Hoja de Trabajo para listado'!$BC$151:$CB$151,0)),0)+IFERROR(INDEX('Hoja de Trabajo para listado'!$DE$153:$DG$274,MATCH($A818,'Hoja de Trabajo para listado'!$DE$153:$DE$1048576,0),MATCH((CUADRO!G$4&amp;$E818),'Hoja de Trabajo para listado'!$DE$151:$DG$151,0)),0)+IFERROR(INDEX('Hoja de Trabajo para listado'!$CD$155:$DC$1048576,MATCH($A818,'Hoja de Trabajo para listado'!$CD$155:$CD$1048576,0),MATCH((CUADRO!G$4&amp;$E818),'Hoja de Trabajo para listado'!$CD$151:$DC$151,0)),0)</f>
        <v>0</v>
      </c>
      <c r="H818" s="241">
        <f ca="1">+IFERROR(INDEX('Hoja de Trabajo para listado'!$A$155:$Z$1048576,MATCH($A818,'Hoja de Trabajo para listado'!$A$155:$A$1048576,0),MATCH((CUADRO!H$4&amp;$E818),'Hoja de Trabajo para listado'!$A$151:$Z$151,0)),0)+IFERROR(INDEX('Hoja de Trabajo para listado'!$AB$155:$BA$1048576,MATCH($A818,'Hoja de Trabajo para listado'!$AB$155:$AB$1048576,0),MATCH((CUADRO!H$4&amp;$E818),'Hoja de Trabajo para listado'!$AB$151:$BA$151,0)),0)+IFERROR(INDEX('Hoja de Trabajo para listado'!$BC$155:$CB$1048576,MATCH($A818,'Hoja de Trabajo para listado'!$BC$155:$BC$1048576,0),MATCH((CUADRO!H$4&amp;$E818),'Hoja de Trabajo para listado'!$BC$151:$CB$151,0)),0)+IFERROR(INDEX('Hoja de Trabajo para listado'!$DE$153:$DG$274,MATCH($A818,'Hoja de Trabajo para listado'!$DE$153:$DE$1048576,0),MATCH((CUADRO!H$4&amp;$E818),'Hoja de Trabajo para listado'!$DE$151:$DG$151,0)),0)+IFERROR(INDEX('Hoja de Trabajo para listado'!$CD$155:$DC$1048576,MATCH($A818,'Hoja de Trabajo para listado'!$CD$155:$CD$1048576,0),MATCH((CUADRO!H$4&amp;$E818),'Hoja de Trabajo para listado'!$CD$151:$DC$151,0)),0)</f>
        <v>0</v>
      </c>
      <c r="I818" s="241">
        <f ca="1">+IFERROR(INDEX('Hoja de Trabajo para listado'!$A$155:$Z$1048576,MATCH($A818,'Hoja de Trabajo para listado'!$A$155:$A$1048576,0),MATCH((CUADRO!I$4&amp;$E818),'Hoja de Trabajo para listado'!$A$151:$Z$151,0)),0)+IFERROR(INDEX('Hoja de Trabajo para listado'!$AB$155:$BA$1048576,MATCH($A818,'Hoja de Trabajo para listado'!$AB$155:$AB$1048576,0),MATCH((CUADRO!I$4&amp;$E818),'Hoja de Trabajo para listado'!$AB$151:$BA$151,0)),0)+IFERROR(INDEX('Hoja de Trabajo para listado'!$BC$155:$CB$1048576,MATCH($A818,'Hoja de Trabajo para listado'!$BC$155:$BC$1048576,0),MATCH((CUADRO!I$4&amp;$E818),'Hoja de Trabajo para listado'!$BC$151:$CB$151,0)),0)+IFERROR(INDEX('Hoja de Trabajo para listado'!$DE$153:$DG$274,MATCH($A818,'Hoja de Trabajo para listado'!$DE$153:$DE$1048576,0),MATCH((CUADRO!I$4&amp;$E818),'Hoja de Trabajo para listado'!$DE$151:$DG$151,0)),0)+IFERROR(INDEX('Hoja de Trabajo para listado'!$CD$155:$DC$1048576,MATCH($A818,'Hoja de Trabajo para listado'!$CD$155:$CD$1048576,0),MATCH((CUADRO!I$4&amp;$E818),'Hoja de Trabajo para listado'!$CD$151:$DC$151,0)),0)</f>
        <v>0</v>
      </c>
      <c r="J818" s="241">
        <f ca="1">+IFERROR(INDEX('Hoja de Trabajo para listado'!$A$155:$Z$1048576,MATCH($A818,'Hoja de Trabajo para listado'!$A$155:$A$1048576,0),MATCH((CUADRO!J$4&amp;$E818),'Hoja de Trabajo para listado'!$A$151:$Z$151,0)),0)+IFERROR(INDEX('Hoja de Trabajo para listado'!$AB$155:$BA$1048576,MATCH($A818,'Hoja de Trabajo para listado'!$AB$155:$AB$1048576,0),MATCH((CUADRO!J$4&amp;$E818),'Hoja de Trabajo para listado'!$AB$151:$BA$151,0)),0)+IFERROR(INDEX('Hoja de Trabajo para listado'!$BC$155:$CB$1048576,MATCH($A818,'Hoja de Trabajo para listado'!$BC$155:$BC$1048576,0),MATCH((CUADRO!J$4&amp;$E818),'Hoja de Trabajo para listado'!$BC$151:$CB$151,0)),0)+IFERROR(INDEX('Hoja de Trabajo para listado'!$DE$153:$DG$274,MATCH($A818,'Hoja de Trabajo para listado'!$DE$153:$DE$1048576,0),MATCH((CUADRO!J$4&amp;$E818),'Hoja de Trabajo para listado'!$DE$151:$DG$151,0)),0)+IFERROR(INDEX('Hoja de Trabajo para listado'!$CD$155:$DC$1048576,MATCH($A818,'Hoja de Trabajo para listado'!$CD$155:$CD$1048576,0),MATCH((CUADRO!J$4&amp;$E818),'Hoja de Trabajo para listado'!$CD$151:$DC$151,0)),0)</f>
        <v>0</v>
      </c>
      <c r="K818" s="241">
        <f ca="1">+IFERROR(INDEX('Hoja de Trabajo para listado'!$A$155:$Z$1048576,MATCH($A818,'Hoja de Trabajo para listado'!$A$155:$A$1048576,0),MATCH((CUADRO!K$4&amp;$E818),'Hoja de Trabajo para listado'!$A$151:$Z$151,0)),0)+IFERROR(INDEX('Hoja de Trabajo para listado'!$AB$155:$BA$1048576,MATCH($A818,'Hoja de Trabajo para listado'!$AB$155:$AB$1048576,0),MATCH((CUADRO!K$4&amp;$E818),'Hoja de Trabajo para listado'!$AB$151:$BA$151,0)),0)+IFERROR(INDEX('Hoja de Trabajo para listado'!$BC$155:$CB$1048576,MATCH($A818,'Hoja de Trabajo para listado'!$BC$155:$BC$1048576,0),MATCH((CUADRO!K$4&amp;$E818),'Hoja de Trabajo para listado'!$BC$151:$CB$151,0)),0)+IFERROR(INDEX('Hoja de Trabajo para listado'!$DE$153:$DG$274,MATCH($A818,'Hoja de Trabajo para listado'!$DE$153:$DE$1048576,0),MATCH((CUADRO!K$4&amp;$E818),'Hoja de Trabajo para listado'!$DE$151:$DG$151,0)),0)+IFERROR(INDEX('Hoja de Trabajo para listado'!$CD$155:$DC$1048576,MATCH($A818,'Hoja de Trabajo para listado'!$CD$155:$CD$1048576,0),MATCH((CUADRO!K$4&amp;$E818),'Hoja de Trabajo para listado'!$CD$151:$DC$151,0)),0)</f>
        <v>0</v>
      </c>
      <c r="L818" s="241">
        <f ca="1">+IFERROR(INDEX('Hoja de Trabajo para listado'!$A$155:$Z$1048576,MATCH($A818,'Hoja de Trabajo para listado'!$A$155:$A$1048576,0),MATCH((CUADRO!L$4&amp;$E818),'Hoja de Trabajo para listado'!$A$151:$Z$151,0)),0)+IFERROR(INDEX('Hoja de Trabajo para listado'!$AB$155:$BA$1048576,MATCH($A818,'Hoja de Trabajo para listado'!$AB$155:$AB$1048576,0),MATCH((CUADRO!L$4&amp;$E818),'Hoja de Trabajo para listado'!$AB$151:$BA$151,0)),0)+IFERROR(INDEX('Hoja de Trabajo para listado'!$BC$155:$CB$1048576,MATCH($A818,'Hoja de Trabajo para listado'!$BC$155:$BC$1048576,0),MATCH((CUADRO!L$4&amp;$E818),'Hoja de Trabajo para listado'!$BC$151:$CB$151,0)),0)+IFERROR(INDEX('Hoja de Trabajo para listado'!$DE$153:$DG$274,MATCH($A818,'Hoja de Trabajo para listado'!$DE$153:$DE$1048576,0),MATCH((CUADRO!L$4&amp;$E818),'Hoja de Trabajo para listado'!$DE$151:$DG$151,0)),0)+IFERROR(INDEX('Hoja de Trabajo para listado'!$CD$155:$DC$1048576,MATCH($A818,'Hoja de Trabajo para listado'!$CD$155:$CD$1048576,0),MATCH((CUADRO!L$4&amp;$E818),'Hoja de Trabajo para listado'!$CD$151:$DC$151,0)),0)</f>
        <v>0</v>
      </c>
      <c r="M818" s="241">
        <f ca="1">+IFERROR(INDEX('Hoja de Trabajo para listado'!$A$155:$Z$1048576,MATCH($A818,'Hoja de Trabajo para listado'!$A$155:$A$1048576,0),MATCH((CUADRO!M$4&amp;$E818),'Hoja de Trabajo para listado'!$A$151:$Z$151,0)),0)+IFERROR(INDEX('Hoja de Trabajo para listado'!$AB$155:$BA$1048576,MATCH($A818,'Hoja de Trabajo para listado'!$AB$155:$AB$1048576,0),MATCH((CUADRO!M$4&amp;$E818),'Hoja de Trabajo para listado'!$AB$151:$BA$151,0)),0)+IFERROR(INDEX('Hoja de Trabajo para listado'!$BC$155:$CB$1048576,MATCH($A818,'Hoja de Trabajo para listado'!$BC$155:$BC$1048576,0),MATCH((CUADRO!M$4&amp;$E818),'Hoja de Trabajo para listado'!$BC$151:$CB$151,0)),0)+IFERROR(INDEX('Hoja de Trabajo para listado'!$DE$153:$DG$274,MATCH($A818,'Hoja de Trabajo para listado'!$DE$153:$DE$1048576,0),MATCH((CUADRO!M$4&amp;$E818),'Hoja de Trabajo para listado'!$DE$151:$DG$151,0)),0)+IFERROR(INDEX('Hoja de Trabajo para listado'!$CD$155:$DC$1048576,MATCH($A818,'Hoja de Trabajo para listado'!$CD$155:$CD$1048576,0),MATCH((CUADRO!M$4&amp;$E818),'Hoja de Trabajo para listado'!$CD$151:$DC$151,0)),0)</f>
        <v>0</v>
      </c>
      <c r="N818" s="241">
        <f ca="1">+IFERROR(INDEX('Hoja de Trabajo para listado'!$A$155:$Z$1048576,MATCH($A818,'Hoja de Trabajo para listado'!$A$155:$A$1048576,0),MATCH((CUADRO!N$4&amp;$E818),'Hoja de Trabajo para listado'!$A$151:$Z$151,0)),0)+IFERROR(INDEX('Hoja de Trabajo para listado'!$AB$155:$BA$1048576,MATCH($A818,'Hoja de Trabajo para listado'!$AB$155:$AB$1048576,0),MATCH((CUADRO!N$4&amp;$E818),'Hoja de Trabajo para listado'!$AB$151:$BA$151,0)),0)+IFERROR(INDEX('Hoja de Trabajo para listado'!$BC$155:$CB$1048576,MATCH($A818,'Hoja de Trabajo para listado'!$BC$155:$BC$1048576,0),MATCH((CUADRO!N$4&amp;$E818),'Hoja de Trabajo para listado'!$BC$151:$CB$151,0)),0)+IFERROR(INDEX('Hoja de Trabajo para listado'!$DE$153:$DG$274,MATCH($A818,'Hoja de Trabajo para listado'!$DE$153:$DE$1048576,0),MATCH((CUADRO!N$4&amp;$E818),'Hoja de Trabajo para listado'!$DE$151:$DG$151,0)),0)+IFERROR(INDEX('Hoja de Trabajo para listado'!$CD$155:$DC$1048576,MATCH($A818,'Hoja de Trabajo para listado'!$CD$155:$CD$1048576,0),MATCH((CUADRO!N$4&amp;$E818),'Hoja de Trabajo para listado'!$CD$151:$DC$151,0)),0)</f>
        <v>0</v>
      </c>
      <c r="O818" s="241">
        <f ca="1">+IFERROR(INDEX('Hoja de Trabajo para listado'!$A$155:$Z$1048576,MATCH($A818,'Hoja de Trabajo para listado'!$A$155:$A$1048576,0),MATCH((CUADRO!O$4&amp;$E818),'Hoja de Trabajo para listado'!$A$151:$Z$151,0)),0)+IFERROR(INDEX('Hoja de Trabajo para listado'!$AB$155:$BA$1048576,MATCH($A818,'Hoja de Trabajo para listado'!$AB$155:$AB$1048576,0),MATCH((CUADRO!O$4&amp;$E818),'Hoja de Trabajo para listado'!$AB$151:$BA$151,0)),0)+IFERROR(INDEX('Hoja de Trabajo para listado'!$BC$155:$CB$1048576,MATCH($A818,'Hoja de Trabajo para listado'!$BC$155:$BC$1048576,0),MATCH((CUADRO!O$4&amp;$E818),'Hoja de Trabajo para listado'!$BC$151:$CB$151,0)),0)+IFERROR(INDEX('Hoja de Trabajo para listado'!$DE$153:$DG$274,MATCH($A818,'Hoja de Trabajo para listado'!$DE$153:$DE$1048576,0),MATCH((CUADRO!O$4&amp;$E818),'Hoja de Trabajo para listado'!$DE$151:$DG$151,0)),0)+IFERROR(INDEX('Hoja de Trabajo para listado'!$CD$155:$DC$1048576,MATCH($A818,'Hoja de Trabajo para listado'!$CD$155:$CD$1048576,0),MATCH((CUADRO!O$4&amp;$E818),'Hoja de Trabajo para listado'!$CD$151:$DC$151,0)),0)</f>
        <v>0</v>
      </c>
      <c r="P818" s="241">
        <f ca="1">+IFERROR(INDEX('Hoja de Trabajo para listado'!$A$155:$Z$1048576,MATCH($A818,'Hoja de Trabajo para listado'!$A$155:$A$1048576,0),MATCH((CUADRO!P$4&amp;$E818),'Hoja de Trabajo para listado'!$A$151:$Z$151,0)),0)+IFERROR(INDEX('Hoja de Trabajo para listado'!$AB$155:$BA$1048576,MATCH($A818,'Hoja de Trabajo para listado'!$AB$155:$AB$1048576,0),MATCH((CUADRO!P$4&amp;$E818),'Hoja de Trabajo para listado'!$AB$151:$BA$151,0)),0)+IFERROR(INDEX('Hoja de Trabajo para listado'!$BC$155:$CB$1048576,MATCH($A818,'Hoja de Trabajo para listado'!$BC$155:$BC$1048576,0),MATCH((CUADRO!P$4&amp;$E818),'Hoja de Trabajo para listado'!$BC$151:$CB$151,0)),0)+IFERROR(INDEX('Hoja de Trabajo para listado'!$DE$153:$DG$274,MATCH($A818,'Hoja de Trabajo para listado'!$DE$153:$DE$1048576,0),MATCH((CUADRO!P$4&amp;$E818),'Hoja de Trabajo para listado'!$DE$151:$DG$151,0)),0)+IFERROR(INDEX('Hoja de Trabajo para listado'!$CD$155:$DC$1048576,MATCH($A818,'Hoja de Trabajo para listado'!$CD$155:$CD$1048576,0),MATCH((CUADRO!P$4&amp;$E818),'Hoja de Trabajo para listado'!$CD$151:$DC$151,0)),0)</f>
        <v>0</v>
      </c>
      <c r="Q818" s="241">
        <f ca="1">+IFERROR(INDEX('Hoja de Trabajo para listado'!$A$155:$Z$1048576,MATCH($A818,'Hoja de Trabajo para listado'!$A$155:$A$1048576,0),MATCH((CUADRO!Q$4&amp;$E818),'Hoja de Trabajo para listado'!$A$151:$Z$151,0)),0)+IFERROR(INDEX('Hoja de Trabajo para listado'!$AB$155:$BA$1048576,MATCH($A818,'Hoja de Trabajo para listado'!$AB$155:$AB$1048576,0),MATCH((CUADRO!Q$4&amp;$E818),'Hoja de Trabajo para listado'!$AB$151:$BA$151,0)),0)+IFERROR(INDEX('Hoja de Trabajo para listado'!$BC$155:$CB$1048576,MATCH($A818,'Hoja de Trabajo para listado'!$BC$155:$BC$1048576,0),MATCH((CUADRO!Q$4&amp;$E818),'Hoja de Trabajo para listado'!$BC$151:$CB$151,0)),0)+IFERROR(INDEX('Hoja de Trabajo para listado'!$DE$153:$DG$274,MATCH($A818,'Hoja de Trabajo para listado'!$DE$153:$DE$1048576,0),MATCH((CUADRO!Q$4&amp;$E818),'Hoja de Trabajo para listado'!$DE$151:$DG$151,0)),0)+IFERROR(INDEX('Hoja de Trabajo para listado'!$CD$155:$DC$1048576,MATCH($A818,'Hoja de Trabajo para listado'!$CD$155:$CD$1048576,0),MATCH((CUADRO!Q$4&amp;$E818),'Hoja de Trabajo para listado'!$CD$151:$DC$151,0)),0)</f>
        <v>0</v>
      </c>
      <c r="R818" s="241">
        <f t="shared" ca="1" si="24"/>
        <v>0</v>
      </c>
      <c r="S818" s="247">
        <f ca="1">+R817+R818</f>
        <v>0</v>
      </c>
      <c r="T818" s="241">
        <f ca="1">+S818</f>
        <v>0</v>
      </c>
      <c r="U818" s="240">
        <f t="shared" si="25"/>
        <v>2</v>
      </c>
    </row>
    <row r="819" spans="1:21" customFormat="1" ht="27" hidden="1" customHeight="1">
      <c r="A819" s="32">
        <v>1427</v>
      </c>
      <c r="B819" s="381">
        <f>+A819</f>
        <v>1427</v>
      </c>
      <c r="C819" s="245" t="str">
        <f>+VLOOKUP(A819,bd_lista!$A$3:$C$592,3,FALSE)</f>
        <v>Gobierno Autónomo Municipal de Pampa Aullagas</v>
      </c>
      <c r="D819" s="383" t="str">
        <f>+C819</f>
        <v>Gobierno Autónomo Municipal de Pampa Aullagas</v>
      </c>
      <c r="E819" s="240" t="s">
        <v>683</v>
      </c>
      <c r="F819" s="241">
        <f ca="1">+IFERROR(INDEX('Hoja de Trabajo para listado'!$A$155:$Z$1048576,MATCH($A819,'Hoja de Trabajo para listado'!$A$155:$A$1048576,0),MATCH((CUADRO!F$4&amp;$E819),'Hoja de Trabajo para listado'!$A$151:$Z$151,0)),0)+IFERROR(INDEX('Hoja de Trabajo para listado'!$AB$155:$BA$1048576,MATCH($A819,'Hoja de Trabajo para listado'!$AB$155:$AB$1048576,0),MATCH((CUADRO!F$4&amp;$E819),'Hoja de Trabajo para listado'!$AB$151:$BA$151,0)),0)+IFERROR(INDEX('Hoja de Trabajo para listado'!$BC$155:$CB$1048576,MATCH($A819,'Hoja de Trabajo para listado'!$BC$155:$BC$1048576,0),MATCH((CUADRO!F$4&amp;$E819),'Hoja de Trabajo para listado'!$BC$151:$CB$151,0)),0)+IFERROR(INDEX('Hoja de Trabajo para listado'!$DE$153:$DG$274,MATCH($A819,'Hoja de Trabajo para listado'!$DE$153:$DE$1048576,0),MATCH((CUADRO!F$4&amp;$E819),'Hoja de Trabajo para listado'!$DE$151:$DG$151,0)),0)+IFERROR(INDEX('Hoja de Trabajo para listado'!$CD$155:$DC$1048576,MATCH($A819,'Hoja de Trabajo para listado'!$CD$155:$CD$1048576,0),MATCH((CUADRO!F$4&amp;$E819),'Hoja de Trabajo para listado'!$CD$151:$DC$151,0)),0)</f>
        <v>0</v>
      </c>
      <c r="G819" s="241">
        <f ca="1">+IFERROR(INDEX('Hoja de Trabajo para listado'!$A$155:$Z$1048576,MATCH($A819,'Hoja de Trabajo para listado'!$A$155:$A$1048576,0),MATCH((CUADRO!G$4&amp;$E819),'Hoja de Trabajo para listado'!$A$151:$Z$151,0)),0)+IFERROR(INDEX('Hoja de Trabajo para listado'!$AB$155:$BA$1048576,MATCH($A819,'Hoja de Trabajo para listado'!$AB$155:$AB$1048576,0),MATCH((CUADRO!G$4&amp;$E819),'Hoja de Trabajo para listado'!$AB$151:$BA$151,0)),0)+IFERROR(INDEX('Hoja de Trabajo para listado'!$BC$155:$CB$1048576,MATCH($A819,'Hoja de Trabajo para listado'!$BC$155:$BC$1048576,0),MATCH((CUADRO!G$4&amp;$E819),'Hoja de Trabajo para listado'!$BC$151:$CB$151,0)),0)+IFERROR(INDEX('Hoja de Trabajo para listado'!$DE$153:$DG$274,MATCH($A819,'Hoja de Trabajo para listado'!$DE$153:$DE$1048576,0),MATCH((CUADRO!G$4&amp;$E819),'Hoja de Trabajo para listado'!$DE$151:$DG$151,0)),0)+IFERROR(INDEX('Hoja de Trabajo para listado'!$CD$155:$DC$1048576,MATCH($A819,'Hoja de Trabajo para listado'!$CD$155:$CD$1048576,0),MATCH((CUADRO!G$4&amp;$E819),'Hoja de Trabajo para listado'!$CD$151:$DC$151,0)),0)</f>
        <v>0</v>
      </c>
      <c r="H819" s="241">
        <f ca="1">+IFERROR(INDEX('Hoja de Trabajo para listado'!$A$155:$Z$1048576,MATCH($A819,'Hoja de Trabajo para listado'!$A$155:$A$1048576,0),MATCH((CUADRO!H$4&amp;$E819),'Hoja de Trabajo para listado'!$A$151:$Z$151,0)),0)+IFERROR(INDEX('Hoja de Trabajo para listado'!$AB$155:$BA$1048576,MATCH($A819,'Hoja de Trabajo para listado'!$AB$155:$AB$1048576,0),MATCH((CUADRO!H$4&amp;$E819),'Hoja de Trabajo para listado'!$AB$151:$BA$151,0)),0)+IFERROR(INDEX('Hoja de Trabajo para listado'!$BC$155:$CB$1048576,MATCH($A819,'Hoja de Trabajo para listado'!$BC$155:$BC$1048576,0),MATCH((CUADRO!H$4&amp;$E819),'Hoja de Trabajo para listado'!$BC$151:$CB$151,0)),0)+IFERROR(INDEX('Hoja de Trabajo para listado'!$DE$153:$DG$274,MATCH($A819,'Hoja de Trabajo para listado'!$DE$153:$DE$1048576,0),MATCH((CUADRO!H$4&amp;$E819),'Hoja de Trabajo para listado'!$DE$151:$DG$151,0)),0)+IFERROR(INDEX('Hoja de Trabajo para listado'!$CD$155:$DC$1048576,MATCH($A819,'Hoja de Trabajo para listado'!$CD$155:$CD$1048576,0),MATCH((CUADRO!H$4&amp;$E819),'Hoja de Trabajo para listado'!$CD$151:$DC$151,0)),0)</f>
        <v>0</v>
      </c>
      <c r="I819" s="241">
        <f ca="1">+IFERROR(INDEX('Hoja de Trabajo para listado'!$A$155:$Z$1048576,MATCH($A819,'Hoja de Trabajo para listado'!$A$155:$A$1048576,0),MATCH((CUADRO!I$4&amp;$E819),'Hoja de Trabajo para listado'!$A$151:$Z$151,0)),0)+IFERROR(INDEX('Hoja de Trabajo para listado'!$AB$155:$BA$1048576,MATCH($A819,'Hoja de Trabajo para listado'!$AB$155:$AB$1048576,0),MATCH((CUADRO!I$4&amp;$E819),'Hoja de Trabajo para listado'!$AB$151:$BA$151,0)),0)+IFERROR(INDEX('Hoja de Trabajo para listado'!$BC$155:$CB$1048576,MATCH($A819,'Hoja de Trabajo para listado'!$BC$155:$BC$1048576,0),MATCH((CUADRO!I$4&amp;$E819),'Hoja de Trabajo para listado'!$BC$151:$CB$151,0)),0)+IFERROR(INDEX('Hoja de Trabajo para listado'!$DE$153:$DG$274,MATCH($A819,'Hoja de Trabajo para listado'!$DE$153:$DE$1048576,0),MATCH((CUADRO!I$4&amp;$E819),'Hoja de Trabajo para listado'!$DE$151:$DG$151,0)),0)+IFERROR(INDEX('Hoja de Trabajo para listado'!$CD$155:$DC$1048576,MATCH($A819,'Hoja de Trabajo para listado'!$CD$155:$CD$1048576,0),MATCH((CUADRO!I$4&amp;$E819),'Hoja de Trabajo para listado'!$CD$151:$DC$151,0)),0)</f>
        <v>0</v>
      </c>
      <c r="J819" s="241">
        <f ca="1">+IFERROR(INDEX('Hoja de Trabajo para listado'!$A$155:$Z$1048576,MATCH($A819,'Hoja de Trabajo para listado'!$A$155:$A$1048576,0),MATCH((CUADRO!J$4&amp;$E819),'Hoja de Trabajo para listado'!$A$151:$Z$151,0)),0)+IFERROR(INDEX('Hoja de Trabajo para listado'!$AB$155:$BA$1048576,MATCH($A819,'Hoja de Trabajo para listado'!$AB$155:$AB$1048576,0),MATCH((CUADRO!J$4&amp;$E819),'Hoja de Trabajo para listado'!$AB$151:$BA$151,0)),0)+IFERROR(INDEX('Hoja de Trabajo para listado'!$BC$155:$CB$1048576,MATCH($A819,'Hoja de Trabajo para listado'!$BC$155:$BC$1048576,0),MATCH((CUADRO!J$4&amp;$E819),'Hoja de Trabajo para listado'!$BC$151:$CB$151,0)),0)+IFERROR(INDEX('Hoja de Trabajo para listado'!$DE$153:$DG$274,MATCH($A819,'Hoja de Trabajo para listado'!$DE$153:$DE$1048576,0),MATCH((CUADRO!J$4&amp;$E819),'Hoja de Trabajo para listado'!$DE$151:$DG$151,0)),0)+IFERROR(INDEX('Hoja de Trabajo para listado'!$CD$155:$DC$1048576,MATCH($A819,'Hoja de Trabajo para listado'!$CD$155:$CD$1048576,0),MATCH((CUADRO!J$4&amp;$E819),'Hoja de Trabajo para listado'!$CD$151:$DC$151,0)),0)</f>
        <v>0</v>
      </c>
      <c r="K819" s="241">
        <f ca="1">+IFERROR(INDEX('Hoja de Trabajo para listado'!$A$155:$Z$1048576,MATCH($A819,'Hoja de Trabajo para listado'!$A$155:$A$1048576,0),MATCH((CUADRO!K$4&amp;$E819),'Hoja de Trabajo para listado'!$A$151:$Z$151,0)),0)+IFERROR(INDEX('Hoja de Trabajo para listado'!$AB$155:$BA$1048576,MATCH($A819,'Hoja de Trabajo para listado'!$AB$155:$AB$1048576,0),MATCH((CUADRO!K$4&amp;$E819),'Hoja de Trabajo para listado'!$AB$151:$BA$151,0)),0)+IFERROR(INDEX('Hoja de Trabajo para listado'!$BC$155:$CB$1048576,MATCH($A819,'Hoja de Trabajo para listado'!$BC$155:$BC$1048576,0),MATCH((CUADRO!K$4&amp;$E819),'Hoja de Trabajo para listado'!$BC$151:$CB$151,0)),0)+IFERROR(INDEX('Hoja de Trabajo para listado'!$DE$153:$DG$274,MATCH($A819,'Hoja de Trabajo para listado'!$DE$153:$DE$1048576,0),MATCH((CUADRO!K$4&amp;$E819),'Hoja de Trabajo para listado'!$DE$151:$DG$151,0)),0)+IFERROR(INDEX('Hoja de Trabajo para listado'!$CD$155:$DC$1048576,MATCH($A819,'Hoja de Trabajo para listado'!$CD$155:$CD$1048576,0),MATCH((CUADRO!K$4&amp;$E819),'Hoja de Trabajo para listado'!$CD$151:$DC$151,0)),0)</f>
        <v>0</v>
      </c>
      <c r="L819" s="241">
        <f ca="1">+IFERROR(INDEX('Hoja de Trabajo para listado'!$A$155:$Z$1048576,MATCH($A819,'Hoja de Trabajo para listado'!$A$155:$A$1048576,0),MATCH((CUADRO!L$4&amp;$E819),'Hoja de Trabajo para listado'!$A$151:$Z$151,0)),0)+IFERROR(INDEX('Hoja de Trabajo para listado'!$AB$155:$BA$1048576,MATCH($A819,'Hoja de Trabajo para listado'!$AB$155:$AB$1048576,0),MATCH((CUADRO!L$4&amp;$E819),'Hoja de Trabajo para listado'!$AB$151:$BA$151,0)),0)+IFERROR(INDEX('Hoja de Trabajo para listado'!$BC$155:$CB$1048576,MATCH($A819,'Hoja de Trabajo para listado'!$BC$155:$BC$1048576,0),MATCH((CUADRO!L$4&amp;$E819),'Hoja de Trabajo para listado'!$BC$151:$CB$151,0)),0)+IFERROR(INDEX('Hoja de Trabajo para listado'!$DE$153:$DG$274,MATCH($A819,'Hoja de Trabajo para listado'!$DE$153:$DE$1048576,0),MATCH((CUADRO!L$4&amp;$E819),'Hoja de Trabajo para listado'!$DE$151:$DG$151,0)),0)+IFERROR(INDEX('Hoja de Trabajo para listado'!$CD$155:$DC$1048576,MATCH($A819,'Hoja de Trabajo para listado'!$CD$155:$CD$1048576,0),MATCH((CUADRO!L$4&amp;$E819),'Hoja de Trabajo para listado'!$CD$151:$DC$151,0)),0)</f>
        <v>0</v>
      </c>
      <c r="M819" s="241">
        <f ca="1">+IFERROR(INDEX('Hoja de Trabajo para listado'!$A$155:$Z$1048576,MATCH($A819,'Hoja de Trabajo para listado'!$A$155:$A$1048576,0),MATCH((CUADRO!M$4&amp;$E819),'Hoja de Trabajo para listado'!$A$151:$Z$151,0)),0)+IFERROR(INDEX('Hoja de Trabajo para listado'!$AB$155:$BA$1048576,MATCH($A819,'Hoja de Trabajo para listado'!$AB$155:$AB$1048576,0),MATCH((CUADRO!M$4&amp;$E819),'Hoja de Trabajo para listado'!$AB$151:$BA$151,0)),0)+IFERROR(INDEX('Hoja de Trabajo para listado'!$BC$155:$CB$1048576,MATCH($A819,'Hoja de Trabajo para listado'!$BC$155:$BC$1048576,0),MATCH((CUADRO!M$4&amp;$E819),'Hoja de Trabajo para listado'!$BC$151:$CB$151,0)),0)+IFERROR(INDEX('Hoja de Trabajo para listado'!$DE$153:$DG$274,MATCH($A819,'Hoja de Trabajo para listado'!$DE$153:$DE$1048576,0),MATCH((CUADRO!M$4&amp;$E819),'Hoja de Trabajo para listado'!$DE$151:$DG$151,0)),0)+IFERROR(INDEX('Hoja de Trabajo para listado'!$CD$155:$DC$1048576,MATCH($A819,'Hoja de Trabajo para listado'!$CD$155:$CD$1048576,0),MATCH((CUADRO!M$4&amp;$E819),'Hoja de Trabajo para listado'!$CD$151:$DC$151,0)),0)</f>
        <v>0</v>
      </c>
      <c r="N819" s="241">
        <f ca="1">+IFERROR(INDEX('Hoja de Trabajo para listado'!$A$155:$Z$1048576,MATCH($A819,'Hoja de Trabajo para listado'!$A$155:$A$1048576,0),MATCH((CUADRO!N$4&amp;$E819),'Hoja de Trabajo para listado'!$A$151:$Z$151,0)),0)+IFERROR(INDEX('Hoja de Trabajo para listado'!$AB$155:$BA$1048576,MATCH($A819,'Hoja de Trabajo para listado'!$AB$155:$AB$1048576,0),MATCH((CUADRO!N$4&amp;$E819),'Hoja de Trabajo para listado'!$AB$151:$BA$151,0)),0)+IFERROR(INDEX('Hoja de Trabajo para listado'!$BC$155:$CB$1048576,MATCH($A819,'Hoja de Trabajo para listado'!$BC$155:$BC$1048576,0),MATCH((CUADRO!N$4&amp;$E819),'Hoja de Trabajo para listado'!$BC$151:$CB$151,0)),0)+IFERROR(INDEX('Hoja de Trabajo para listado'!$DE$153:$DG$274,MATCH($A819,'Hoja de Trabajo para listado'!$DE$153:$DE$1048576,0),MATCH((CUADRO!N$4&amp;$E819),'Hoja de Trabajo para listado'!$DE$151:$DG$151,0)),0)+IFERROR(INDEX('Hoja de Trabajo para listado'!$CD$155:$DC$1048576,MATCH($A819,'Hoja de Trabajo para listado'!$CD$155:$CD$1048576,0),MATCH((CUADRO!N$4&amp;$E819),'Hoja de Trabajo para listado'!$CD$151:$DC$151,0)),0)</f>
        <v>0</v>
      </c>
      <c r="O819" s="241">
        <f ca="1">+IFERROR(INDEX('Hoja de Trabajo para listado'!$A$155:$Z$1048576,MATCH($A819,'Hoja de Trabajo para listado'!$A$155:$A$1048576,0),MATCH((CUADRO!O$4&amp;$E819),'Hoja de Trabajo para listado'!$A$151:$Z$151,0)),0)+IFERROR(INDEX('Hoja de Trabajo para listado'!$AB$155:$BA$1048576,MATCH($A819,'Hoja de Trabajo para listado'!$AB$155:$AB$1048576,0),MATCH((CUADRO!O$4&amp;$E819),'Hoja de Trabajo para listado'!$AB$151:$BA$151,0)),0)+IFERROR(INDEX('Hoja de Trabajo para listado'!$BC$155:$CB$1048576,MATCH($A819,'Hoja de Trabajo para listado'!$BC$155:$BC$1048576,0),MATCH((CUADRO!O$4&amp;$E819),'Hoja de Trabajo para listado'!$BC$151:$CB$151,0)),0)+IFERROR(INDEX('Hoja de Trabajo para listado'!$DE$153:$DG$274,MATCH($A819,'Hoja de Trabajo para listado'!$DE$153:$DE$1048576,0),MATCH((CUADRO!O$4&amp;$E819),'Hoja de Trabajo para listado'!$DE$151:$DG$151,0)),0)+IFERROR(INDEX('Hoja de Trabajo para listado'!$CD$155:$DC$1048576,MATCH($A819,'Hoja de Trabajo para listado'!$CD$155:$CD$1048576,0),MATCH((CUADRO!O$4&amp;$E819),'Hoja de Trabajo para listado'!$CD$151:$DC$151,0)),0)</f>
        <v>0</v>
      </c>
      <c r="P819" s="241">
        <f ca="1">+IFERROR(INDEX('Hoja de Trabajo para listado'!$A$155:$Z$1048576,MATCH($A819,'Hoja de Trabajo para listado'!$A$155:$A$1048576,0),MATCH((CUADRO!P$4&amp;$E819),'Hoja de Trabajo para listado'!$A$151:$Z$151,0)),0)+IFERROR(INDEX('Hoja de Trabajo para listado'!$AB$155:$BA$1048576,MATCH($A819,'Hoja de Trabajo para listado'!$AB$155:$AB$1048576,0),MATCH((CUADRO!P$4&amp;$E819),'Hoja de Trabajo para listado'!$AB$151:$BA$151,0)),0)+IFERROR(INDEX('Hoja de Trabajo para listado'!$BC$155:$CB$1048576,MATCH($A819,'Hoja de Trabajo para listado'!$BC$155:$BC$1048576,0),MATCH((CUADRO!P$4&amp;$E819),'Hoja de Trabajo para listado'!$BC$151:$CB$151,0)),0)+IFERROR(INDEX('Hoja de Trabajo para listado'!$DE$153:$DG$274,MATCH($A819,'Hoja de Trabajo para listado'!$DE$153:$DE$1048576,0),MATCH((CUADRO!P$4&amp;$E819),'Hoja de Trabajo para listado'!$DE$151:$DG$151,0)),0)+IFERROR(INDEX('Hoja de Trabajo para listado'!$CD$155:$DC$1048576,MATCH($A819,'Hoja de Trabajo para listado'!$CD$155:$CD$1048576,0),MATCH((CUADRO!P$4&amp;$E819),'Hoja de Trabajo para listado'!$CD$151:$DC$151,0)),0)</f>
        <v>0</v>
      </c>
      <c r="Q819" s="241">
        <f ca="1">+IFERROR(INDEX('Hoja de Trabajo para listado'!$A$155:$Z$1048576,MATCH($A819,'Hoja de Trabajo para listado'!$A$155:$A$1048576,0),MATCH((CUADRO!Q$4&amp;$E819),'Hoja de Trabajo para listado'!$A$151:$Z$151,0)),0)+IFERROR(INDEX('Hoja de Trabajo para listado'!$AB$155:$BA$1048576,MATCH($A819,'Hoja de Trabajo para listado'!$AB$155:$AB$1048576,0),MATCH((CUADRO!Q$4&amp;$E819),'Hoja de Trabajo para listado'!$AB$151:$BA$151,0)),0)+IFERROR(INDEX('Hoja de Trabajo para listado'!$BC$155:$CB$1048576,MATCH($A819,'Hoja de Trabajo para listado'!$BC$155:$BC$1048576,0),MATCH((CUADRO!Q$4&amp;$E819),'Hoja de Trabajo para listado'!$BC$151:$CB$151,0)),0)+IFERROR(INDEX('Hoja de Trabajo para listado'!$DE$153:$DG$274,MATCH($A819,'Hoja de Trabajo para listado'!$DE$153:$DE$1048576,0),MATCH((CUADRO!Q$4&amp;$E819),'Hoja de Trabajo para listado'!$DE$151:$DG$151,0)),0)+IFERROR(INDEX('Hoja de Trabajo para listado'!$CD$155:$DC$1048576,MATCH($A819,'Hoja de Trabajo para listado'!$CD$155:$CD$1048576,0),MATCH((CUADRO!Q$4&amp;$E819),'Hoja de Trabajo para listado'!$CD$151:$DC$151,0)),0)</f>
        <v>0</v>
      </c>
      <c r="R819" s="241">
        <f t="shared" ca="1" si="24"/>
        <v>0</v>
      </c>
      <c r="S819" s="247"/>
      <c r="T819" s="241">
        <f ca="1">+T820</f>
        <v>0</v>
      </c>
      <c r="U819" s="240">
        <f t="shared" si="25"/>
        <v>1</v>
      </c>
    </row>
    <row r="820" spans="1:21" customFormat="1" ht="27" hidden="1" customHeight="1">
      <c r="A820" s="32">
        <v>1427</v>
      </c>
      <c r="B820" s="382"/>
      <c r="C820" s="245" t="str">
        <f>+VLOOKUP(A820,bd_lista!$A$3:$C$592,3,FALSE)</f>
        <v>Gobierno Autónomo Municipal de Pampa Aullagas</v>
      </c>
      <c r="D820" s="384"/>
      <c r="E820" s="242" t="s">
        <v>684</v>
      </c>
      <c r="F820" s="241">
        <f ca="1">+IFERROR(INDEX('Hoja de Trabajo para listado'!$A$155:$Z$1048576,MATCH($A820,'Hoja de Trabajo para listado'!$A$155:$A$1048576,0),MATCH((CUADRO!F$4&amp;$E820),'Hoja de Trabajo para listado'!$A$151:$Z$151,0)),0)+IFERROR(INDEX('Hoja de Trabajo para listado'!$AB$155:$BA$1048576,MATCH($A820,'Hoja de Trabajo para listado'!$AB$155:$AB$1048576,0),MATCH((CUADRO!F$4&amp;$E820),'Hoja de Trabajo para listado'!$AB$151:$BA$151,0)),0)+IFERROR(INDEX('Hoja de Trabajo para listado'!$BC$155:$CB$1048576,MATCH($A820,'Hoja de Trabajo para listado'!$BC$155:$BC$1048576,0),MATCH((CUADRO!F$4&amp;$E820),'Hoja de Trabajo para listado'!$BC$151:$CB$151,0)),0)+IFERROR(INDEX('Hoja de Trabajo para listado'!$DE$153:$DG$274,MATCH($A820,'Hoja de Trabajo para listado'!$DE$153:$DE$1048576,0),MATCH((CUADRO!F$4&amp;$E820),'Hoja de Trabajo para listado'!$DE$151:$DG$151,0)),0)+IFERROR(INDEX('Hoja de Trabajo para listado'!$CD$155:$DC$1048576,MATCH($A820,'Hoja de Trabajo para listado'!$CD$155:$CD$1048576,0),MATCH((CUADRO!F$4&amp;$E820),'Hoja de Trabajo para listado'!$CD$151:$DC$151,0)),0)</f>
        <v>0</v>
      </c>
      <c r="G820" s="241">
        <f ca="1">+IFERROR(INDEX('Hoja de Trabajo para listado'!$A$155:$Z$1048576,MATCH($A820,'Hoja de Trabajo para listado'!$A$155:$A$1048576,0),MATCH((CUADRO!G$4&amp;$E820),'Hoja de Trabajo para listado'!$A$151:$Z$151,0)),0)+IFERROR(INDEX('Hoja de Trabajo para listado'!$AB$155:$BA$1048576,MATCH($A820,'Hoja de Trabajo para listado'!$AB$155:$AB$1048576,0),MATCH((CUADRO!G$4&amp;$E820),'Hoja de Trabajo para listado'!$AB$151:$BA$151,0)),0)+IFERROR(INDEX('Hoja de Trabajo para listado'!$BC$155:$CB$1048576,MATCH($A820,'Hoja de Trabajo para listado'!$BC$155:$BC$1048576,0),MATCH((CUADRO!G$4&amp;$E820),'Hoja de Trabajo para listado'!$BC$151:$CB$151,0)),0)+IFERROR(INDEX('Hoja de Trabajo para listado'!$DE$153:$DG$274,MATCH($A820,'Hoja de Trabajo para listado'!$DE$153:$DE$1048576,0),MATCH((CUADRO!G$4&amp;$E820),'Hoja de Trabajo para listado'!$DE$151:$DG$151,0)),0)+IFERROR(INDEX('Hoja de Trabajo para listado'!$CD$155:$DC$1048576,MATCH($A820,'Hoja de Trabajo para listado'!$CD$155:$CD$1048576,0),MATCH((CUADRO!G$4&amp;$E820),'Hoja de Trabajo para listado'!$CD$151:$DC$151,0)),0)</f>
        <v>0</v>
      </c>
      <c r="H820" s="241">
        <f ca="1">+IFERROR(INDEX('Hoja de Trabajo para listado'!$A$155:$Z$1048576,MATCH($A820,'Hoja de Trabajo para listado'!$A$155:$A$1048576,0),MATCH((CUADRO!H$4&amp;$E820),'Hoja de Trabajo para listado'!$A$151:$Z$151,0)),0)+IFERROR(INDEX('Hoja de Trabajo para listado'!$AB$155:$BA$1048576,MATCH($A820,'Hoja de Trabajo para listado'!$AB$155:$AB$1048576,0),MATCH((CUADRO!H$4&amp;$E820),'Hoja de Trabajo para listado'!$AB$151:$BA$151,0)),0)+IFERROR(INDEX('Hoja de Trabajo para listado'!$BC$155:$CB$1048576,MATCH($A820,'Hoja de Trabajo para listado'!$BC$155:$BC$1048576,0),MATCH((CUADRO!H$4&amp;$E820),'Hoja de Trabajo para listado'!$BC$151:$CB$151,0)),0)+IFERROR(INDEX('Hoja de Trabajo para listado'!$DE$153:$DG$274,MATCH($A820,'Hoja de Trabajo para listado'!$DE$153:$DE$1048576,0),MATCH((CUADRO!H$4&amp;$E820),'Hoja de Trabajo para listado'!$DE$151:$DG$151,0)),0)+IFERROR(INDEX('Hoja de Trabajo para listado'!$CD$155:$DC$1048576,MATCH($A820,'Hoja de Trabajo para listado'!$CD$155:$CD$1048576,0),MATCH((CUADRO!H$4&amp;$E820),'Hoja de Trabajo para listado'!$CD$151:$DC$151,0)),0)</f>
        <v>0</v>
      </c>
      <c r="I820" s="241">
        <f ca="1">+IFERROR(INDEX('Hoja de Trabajo para listado'!$A$155:$Z$1048576,MATCH($A820,'Hoja de Trabajo para listado'!$A$155:$A$1048576,0),MATCH((CUADRO!I$4&amp;$E820),'Hoja de Trabajo para listado'!$A$151:$Z$151,0)),0)+IFERROR(INDEX('Hoja de Trabajo para listado'!$AB$155:$BA$1048576,MATCH($A820,'Hoja de Trabajo para listado'!$AB$155:$AB$1048576,0),MATCH((CUADRO!I$4&amp;$E820),'Hoja de Trabajo para listado'!$AB$151:$BA$151,0)),0)+IFERROR(INDEX('Hoja de Trabajo para listado'!$BC$155:$CB$1048576,MATCH($A820,'Hoja de Trabajo para listado'!$BC$155:$BC$1048576,0),MATCH((CUADRO!I$4&amp;$E820),'Hoja de Trabajo para listado'!$BC$151:$CB$151,0)),0)+IFERROR(INDEX('Hoja de Trabajo para listado'!$DE$153:$DG$274,MATCH($A820,'Hoja de Trabajo para listado'!$DE$153:$DE$1048576,0),MATCH((CUADRO!I$4&amp;$E820),'Hoja de Trabajo para listado'!$DE$151:$DG$151,0)),0)+IFERROR(INDEX('Hoja de Trabajo para listado'!$CD$155:$DC$1048576,MATCH($A820,'Hoja de Trabajo para listado'!$CD$155:$CD$1048576,0),MATCH((CUADRO!I$4&amp;$E820),'Hoja de Trabajo para listado'!$CD$151:$DC$151,0)),0)</f>
        <v>0</v>
      </c>
      <c r="J820" s="241">
        <f ca="1">+IFERROR(INDEX('Hoja de Trabajo para listado'!$A$155:$Z$1048576,MATCH($A820,'Hoja de Trabajo para listado'!$A$155:$A$1048576,0),MATCH((CUADRO!J$4&amp;$E820),'Hoja de Trabajo para listado'!$A$151:$Z$151,0)),0)+IFERROR(INDEX('Hoja de Trabajo para listado'!$AB$155:$BA$1048576,MATCH($A820,'Hoja de Trabajo para listado'!$AB$155:$AB$1048576,0),MATCH((CUADRO!J$4&amp;$E820),'Hoja de Trabajo para listado'!$AB$151:$BA$151,0)),0)+IFERROR(INDEX('Hoja de Trabajo para listado'!$BC$155:$CB$1048576,MATCH($A820,'Hoja de Trabajo para listado'!$BC$155:$BC$1048576,0),MATCH((CUADRO!J$4&amp;$E820),'Hoja de Trabajo para listado'!$BC$151:$CB$151,0)),0)+IFERROR(INDEX('Hoja de Trabajo para listado'!$DE$153:$DG$274,MATCH($A820,'Hoja de Trabajo para listado'!$DE$153:$DE$1048576,0),MATCH((CUADRO!J$4&amp;$E820),'Hoja de Trabajo para listado'!$DE$151:$DG$151,0)),0)+IFERROR(INDEX('Hoja de Trabajo para listado'!$CD$155:$DC$1048576,MATCH($A820,'Hoja de Trabajo para listado'!$CD$155:$CD$1048576,0),MATCH((CUADRO!J$4&amp;$E820),'Hoja de Trabajo para listado'!$CD$151:$DC$151,0)),0)</f>
        <v>0</v>
      </c>
      <c r="K820" s="241">
        <f ca="1">+IFERROR(INDEX('Hoja de Trabajo para listado'!$A$155:$Z$1048576,MATCH($A820,'Hoja de Trabajo para listado'!$A$155:$A$1048576,0),MATCH((CUADRO!K$4&amp;$E820),'Hoja de Trabajo para listado'!$A$151:$Z$151,0)),0)+IFERROR(INDEX('Hoja de Trabajo para listado'!$AB$155:$BA$1048576,MATCH($A820,'Hoja de Trabajo para listado'!$AB$155:$AB$1048576,0),MATCH((CUADRO!K$4&amp;$E820),'Hoja de Trabajo para listado'!$AB$151:$BA$151,0)),0)+IFERROR(INDEX('Hoja de Trabajo para listado'!$BC$155:$CB$1048576,MATCH($A820,'Hoja de Trabajo para listado'!$BC$155:$BC$1048576,0),MATCH((CUADRO!K$4&amp;$E820),'Hoja de Trabajo para listado'!$BC$151:$CB$151,0)),0)+IFERROR(INDEX('Hoja de Trabajo para listado'!$DE$153:$DG$274,MATCH($A820,'Hoja de Trabajo para listado'!$DE$153:$DE$1048576,0),MATCH((CUADRO!K$4&amp;$E820),'Hoja de Trabajo para listado'!$DE$151:$DG$151,0)),0)+IFERROR(INDEX('Hoja de Trabajo para listado'!$CD$155:$DC$1048576,MATCH($A820,'Hoja de Trabajo para listado'!$CD$155:$CD$1048576,0),MATCH((CUADRO!K$4&amp;$E820),'Hoja de Trabajo para listado'!$CD$151:$DC$151,0)),0)</f>
        <v>0</v>
      </c>
      <c r="L820" s="241">
        <f ca="1">+IFERROR(INDEX('Hoja de Trabajo para listado'!$A$155:$Z$1048576,MATCH($A820,'Hoja de Trabajo para listado'!$A$155:$A$1048576,0),MATCH((CUADRO!L$4&amp;$E820),'Hoja de Trabajo para listado'!$A$151:$Z$151,0)),0)+IFERROR(INDEX('Hoja de Trabajo para listado'!$AB$155:$BA$1048576,MATCH($A820,'Hoja de Trabajo para listado'!$AB$155:$AB$1048576,0),MATCH((CUADRO!L$4&amp;$E820),'Hoja de Trabajo para listado'!$AB$151:$BA$151,0)),0)+IFERROR(INDEX('Hoja de Trabajo para listado'!$BC$155:$CB$1048576,MATCH($A820,'Hoja de Trabajo para listado'!$BC$155:$BC$1048576,0),MATCH((CUADRO!L$4&amp;$E820),'Hoja de Trabajo para listado'!$BC$151:$CB$151,0)),0)+IFERROR(INDEX('Hoja de Trabajo para listado'!$DE$153:$DG$274,MATCH($A820,'Hoja de Trabajo para listado'!$DE$153:$DE$1048576,0),MATCH((CUADRO!L$4&amp;$E820),'Hoja de Trabajo para listado'!$DE$151:$DG$151,0)),0)+IFERROR(INDEX('Hoja de Trabajo para listado'!$CD$155:$DC$1048576,MATCH($A820,'Hoja de Trabajo para listado'!$CD$155:$CD$1048576,0),MATCH((CUADRO!L$4&amp;$E820),'Hoja de Trabajo para listado'!$CD$151:$DC$151,0)),0)</f>
        <v>0</v>
      </c>
      <c r="M820" s="241">
        <f ca="1">+IFERROR(INDEX('Hoja de Trabajo para listado'!$A$155:$Z$1048576,MATCH($A820,'Hoja de Trabajo para listado'!$A$155:$A$1048576,0),MATCH((CUADRO!M$4&amp;$E820),'Hoja de Trabajo para listado'!$A$151:$Z$151,0)),0)+IFERROR(INDEX('Hoja de Trabajo para listado'!$AB$155:$BA$1048576,MATCH($A820,'Hoja de Trabajo para listado'!$AB$155:$AB$1048576,0),MATCH((CUADRO!M$4&amp;$E820),'Hoja de Trabajo para listado'!$AB$151:$BA$151,0)),0)+IFERROR(INDEX('Hoja de Trabajo para listado'!$BC$155:$CB$1048576,MATCH($A820,'Hoja de Trabajo para listado'!$BC$155:$BC$1048576,0),MATCH((CUADRO!M$4&amp;$E820),'Hoja de Trabajo para listado'!$BC$151:$CB$151,0)),0)+IFERROR(INDEX('Hoja de Trabajo para listado'!$DE$153:$DG$274,MATCH($A820,'Hoja de Trabajo para listado'!$DE$153:$DE$1048576,0),MATCH((CUADRO!M$4&amp;$E820),'Hoja de Trabajo para listado'!$DE$151:$DG$151,0)),0)+IFERROR(INDEX('Hoja de Trabajo para listado'!$CD$155:$DC$1048576,MATCH($A820,'Hoja de Trabajo para listado'!$CD$155:$CD$1048576,0),MATCH((CUADRO!M$4&amp;$E820),'Hoja de Trabajo para listado'!$CD$151:$DC$151,0)),0)</f>
        <v>0</v>
      </c>
      <c r="N820" s="241">
        <f ca="1">+IFERROR(INDEX('Hoja de Trabajo para listado'!$A$155:$Z$1048576,MATCH($A820,'Hoja de Trabajo para listado'!$A$155:$A$1048576,0),MATCH((CUADRO!N$4&amp;$E820),'Hoja de Trabajo para listado'!$A$151:$Z$151,0)),0)+IFERROR(INDEX('Hoja de Trabajo para listado'!$AB$155:$BA$1048576,MATCH($A820,'Hoja de Trabajo para listado'!$AB$155:$AB$1048576,0),MATCH((CUADRO!N$4&amp;$E820),'Hoja de Trabajo para listado'!$AB$151:$BA$151,0)),0)+IFERROR(INDEX('Hoja de Trabajo para listado'!$BC$155:$CB$1048576,MATCH($A820,'Hoja de Trabajo para listado'!$BC$155:$BC$1048576,0),MATCH((CUADRO!N$4&amp;$E820),'Hoja de Trabajo para listado'!$BC$151:$CB$151,0)),0)+IFERROR(INDEX('Hoja de Trabajo para listado'!$DE$153:$DG$274,MATCH($A820,'Hoja de Trabajo para listado'!$DE$153:$DE$1048576,0),MATCH((CUADRO!N$4&amp;$E820),'Hoja de Trabajo para listado'!$DE$151:$DG$151,0)),0)+IFERROR(INDEX('Hoja de Trabajo para listado'!$CD$155:$DC$1048576,MATCH($A820,'Hoja de Trabajo para listado'!$CD$155:$CD$1048576,0),MATCH((CUADRO!N$4&amp;$E820),'Hoja de Trabajo para listado'!$CD$151:$DC$151,0)),0)</f>
        <v>0</v>
      </c>
      <c r="O820" s="241">
        <f ca="1">+IFERROR(INDEX('Hoja de Trabajo para listado'!$A$155:$Z$1048576,MATCH($A820,'Hoja de Trabajo para listado'!$A$155:$A$1048576,0),MATCH((CUADRO!O$4&amp;$E820),'Hoja de Trabajo para listado'!$A$151:$Z$151,0)),0)+IFERROR(INDEX('Hoja de Trabajo para listado'!$AB$155:$BA$1048576,MATCH($A820,'Hoja de Trabajo para listado'!$AB$155:$AB$1048576,0),MATCH((CUADRO!O$4&amp;$E820),'Hoja de Trabajo para listado'!$AB$151:$BA$151,0)),0)+IFERROR(INDEX('Hoja de Trabajo para listado'!$BC$155:$CB$1048576,MATCH($A820,'Hoja de Trabajo para listado'!$BC$155:$BC$1048576,0),MATCH((CUADRO!O$4&amp;$E820),'Hoja de Trabajo para listado'!$BC$151:$CB$151,0)),0)+IFERROR(INDEX('Hoja de Trabajo para listado'!$DE$153:$DG$274,MATCH($A820,'Hoja de Trabajo para listado'!$DE$153:$DE$1048576,0),MATCH((CUADRO!O$4&amp;$E820),'Hoja de Trabajo para listado'!$DE$151:$DG$151,0)),0)+IFERROR(INDEX('Hoja de Trabajo para listado'!$CD$155:$DC$1048576,MATCH($A820,'Hoja de Trabajo para listado'!$CD$155:$CD$1048576,0),MATCH((CUADRO!O$4&amp;$E820),'Hoja de Trabajo para listado'!$CD$151:$DC$151,0)),0)</f>
        <v>0</v>
      </c>
      <c r="P820" s="241">
        <f ca="1">+IFERROR(INDEX('Hoja de Trabajo para listado'!$A$155:$Z$1048576,MATCH($A820,'Hoja de Trabajo para listado'!$A$155:$A$1048576,0),MATCH((CUADRO!P$4&amp;$E820),'Hoja de Trabajo para listado'!$A$151:$Z$151,0)),0)+IFERROR(INDEX('Hoja de Trabajo para listado'!$AB$155:$BA$1048576,MATCH($A820,'Hoja de Trabajo para listado'!$AB$155:$AB$1048576,0),MATCH((CUADRO!P$4&amp;$E820),'Hoja de Trabajo para listado'!$AB$151:$BA$151,0)),0)+IFERROR(INDEX('Hoja de Trabajo para listado'!$BC$155:$CB$1048576,MATCH($A820,'Hoja de Trabajo para listado'!$BC$155:$BC$1048576,0),MATCH((CUADRO!P$4&amp;$E820),'Hoja de Trabajo para listado'!$BC$151:$CB$151,0)),0)+IFERROR(INDEX('Hoja de Trabajo para listado'!$DE$153:$DG$274,MATCH($A820,'Hoja de Trabajo para listado'!$DE$153:$DE$1048576,0),MATCH((CUADRO!P$4&amp;$E820),'Hoja de Trabajo para listado'!$DE$151:$DG$151,0)),0)+IFERROR(INDEX('Hoja de Trabajo para listado'!$CD$155:$DC$1048576,MATCH($A820,'Hoja de Trabajo para listado'!$CD$155:$CD$1048576,0),MATCH((CUADRO!P$4&amp;$E820),'Hoja de Trabajo para listado'!$CD$151:$DC$151,0)),0)</f>
        <v>0</v>
      </c>
      <c r="Q820" s="241">
        <f ca="1">+IFERROR(INDEX('Hoja de Trabajo para listado'!$A$155:$Z$1048576,MATCH($A820,'Hoja de Trabajo para listado'!$A$155:$A$1048576,0),MATCH((CUADRO!Q$4&amp;$E820),'Hoja de Trabajo para listado'!$A$151:$Z$151,0)),0)+IFERROR(INDEX('Hoja de Trabajo para listado'!$AB$155:$BA$1048576,MATCH($A820,'Hoja de Trabajo para listado'!$AB$155:$AB$1048576,0),MATCH((CUADRO!Q$4&amp;$E820),'Hoja de Trabajo para listado'!$AB$151:$BA$151,0)),0)+IFERROR(INDEX('Hoja de Trabajo para listado'!$BC$155:$CB$1048576,MATCH($A820,'Hoja de Trabajo para listado'!$BC$155:$BC$1048576,0),MATCH((CUADRO!Q$4&amp;$E820),'Hoja de Trabajo para listado'!$BC$151:$CB$151,0)),0)+IFERROR(INDEX('Hoja de Trabajo para listado'!$DE$153:$DG$274,MATCH($A820,'Hoja de Trabajo para listado'!$DE$153:$DE$1048576,0),MATCH((CUADRO!Q$4&amp;$E820),'Hoja de Trabajo para listado'!$DE$151:$DG$151,0)),0)+IFERROR(INDEX('Hoja de Trabajo para listado'!$CD$155:$DC$1048576,MATCH($A820,'Hoja de Trabajo para listado'!$CD$155:$CD$1048576,0),MATCH((CUADRO!Q$4&amp;$E820),'Hoja de Trabajo para listado'!$CD$151:$DC$151,0)),0)</f>
        <v>0</v>
      </c>
      <c r="R820" s="241">
        <f t="shared" ca="1" si="24"/>
        <v>0</v>
      </c>
      <c r="S820" s="247">
        <f ca="1">+R819+R820</f>
        <v>0</v>
      </c>
      <c r="T820" s="241">
        <f ca="1">+S820</f>
        <v>0</v>
      </c>
      <c r="U820" s="240">
        <f t="shared" si="25"/>
        <v>2</v>
      </c>
    </row>
    <row r="821" spans="1:21" customFormat="1" ht="27" hidden="1" customHeight="1">
      <c r="A821" s="32">
        <v>1428</v>
      </c>
      <c r="B821" s="381">
        <f>+A821</f>
        <v>1428</v>
      </c>
      <c r="C821" s="245" t="str">
        <f>+VLOOKUP(A821,bd_lista!$A$3:$C$592,3,FALSE)</f>
        <v>Gobierno Autónomo Municipal de La Rivera</v>
      </c>
      <c r="D821" s="383" t="str">
        <f>+C821</f>
        <v>Gobierno Autónomo Municipal de La Rivera</v>
      </c>
      <c r="E821" s="240" t="s">
        <v>683</v>
      </c>
      <c r="F821" s="241">
        <f ca="1">+IFERROR(INDEX('Hoja de Trabajo para listado'!$A$155:$Z$1048576,MATCH($A821,'Hoja de Trabajo para listado'!$A$155:$A$1048576,0),MATCH((CUADRO!F$4&amp;$E821),'Hoja de Trabajo para listado'!$A$151:$Z$151,0)),0)+IFERROR(INDEX('Hoja de Trabajo para listado'!$AB$155:$BA$1048576,MATCH($A821,'Hoja de Trabajo para listado'!$AB$155:$AB$1048576,0),MATCH((CUADRO!F$4&amp;$E821),'Hoja de Trabajo para listado'!$AB$151:$BA$151,0)),0)+IFERROR(INDEX('Hoja de Trabajo para listado'!$BC$155:$CB$1048576,MATCH($A821,'Hoja de Trabajo para listado'!$BC$155:$BC$1048576,0),MATCH((CUADRO!F$4&amp;$E821),'Hoja de Trabajo para listado'!$BC$151:$CB$151,0)),0)+IFERROR(INDEX('Hoja de Trabajo para listado'!$DE$153:$DG$274,MATCH($A821,'Hoja de Trabajo para listado'!$DE$153:$DE$1048576,0),MATCH((CUADRO!F$4&amp;$E821),'Hoja de Trabajo para listado'!$DE$151:$DG$151,0)),0)+IFERROR(INDEX('Hoja de Trabajo para listado'!$CD$155:$DC$1048576,MATCH($A821,'Hoja de Trabajo para listado'!$CD$155:$CD$1048576,0),MATCH((CUADRO!F$4&amp;$E821),'Hoja de Trabajo para listado'!$CD$151:$DC$151,0)),0)</f>
        <v>0</v>
      </c>
      <c r="G821" s="241">
        <f ca="1">+IFERROR(INDEX('Hoja de Trabajo para listado'!$A$155:$Z$1048576,MATCH($A821,'Hoja de Trabajo para listado'!$A$155:$A$1048576,0),MATCH((CUADRO!G$4&amp;$E821),'Hoja de Trabajo para listado'!$A$151:$Z$151,0)),0)+IFERROR(INDEX('Hoja de Trabajo para listado'!$AB$155:$BA$1048576,MATCH($A821,'Hoja de Trabajo para listado'!$AB$155:$AB$1048576,0),MATCH((CUADRO!G$4&amp;$E821),'Hoja de Trabajo para listado'!$AB$151:$BA$151,0)),0)+IFERROR(INDEX('Hoja de Trabajo para listado'!$BC$155:$CB$1048576,MATCH($A821,'Hoja de Trabajo para listado'!$BC$155:$BC$1048576,0),MATCH((CUADRO!G$4&amp;$E821),'Hoja de Trabajo para listado'!$BC$151:$CB$151,0)),0)+IFERROR(INDEX('Hoja de Trabajo para listado'!$DE$153:$DG$274,MATCH($A821,'Hoja de Trabajo para listado'!$DE$153:$DE$1048576,0),MATCH((CUADRO!G$4&amp;$E821),'Hoja de Trabajo para listado'!$DE$151:$DG$151,0)),0)+IFERROR(INDEX('Hoja de Trabajo para listado'!$CD$155:$DC$1048576,MATCH($A821,'Hoja de Trabajo para listado'!$CD$155:$CD$1048576,0),MATCH((CUADRO!G$4&amp;$E821),'Hoja de Trabajo para listado'!$CD$151:$DC$151,0)),0)</f>
        <v>0</v>
      </c>
      <c r="H821" s="241">
        <f ca="1">+IFERROR(INDEX('Hoja de Trabajo para listado'!$A$155:$Z$1048576,MATCH($A821,'Hoja de Trabajo para listado'!$A$155:$A$1048576,0),MATCH((CUADRO!H$4&amp;$E821),'Hoja de Trabajo para listado'!$A$151:$Z$151,0)),0)+IFERROR(INDEX('Hoja de Trabajo para listado'!$AB$155:$BA$1048576,MATCH($A821,'Hoja de Trabajo para listado'!$AB$155:$AB$1048576,0),MATCH((CUADRO!H$4&amp;$E821),'Hoja de Trabajo para listado'!$AB$151:$BA$151,0)),0)+IFERROR(INDEX('Hoja de Trabajo para listado'!$BC$155:$CB$1048576,MATCH($A821,'Hoja de Trabajo para listado'!$BC$155:$BC$1048576,0),MATCH((CUADRO!H$4&amp;$E821),'Hoja de Trabajo para listado'!$BC$151:$CB$151,0)),0)+IFERROR(INDEX('Hoja de Trabajo para listado'!$DE$153:$DG$274,MATCH($A821,'Hoja de Trabajo para listado'!$DE$153:$DE$1048576,0),MATCH((CUADRO!H$4&amp;$E821),'Hoja de Trabajo para listado'!$DE$151:$DG$151,0)),0)+IFERROR(INDEX('Hoja de Trabajo para listado'!$CD$155:$DC$1048576,MATCH($A821,'Hoja de Trabajo para listado'!$CD$155:$CD$1048576,0),MATCH((CUADRO!H$4&amp;$E821),'Hoja de Trabajo para listado'!$CD$151:$DC$151,0)),0)</f>
        <v>0</v>
      </c>
      <c r="I821" s="241">
        <f ca="1">+IFERROR(INDEX('Hoja de Trabajo para listado'!$A$155:$Z$1048576,MATCH($A821,'Hoja de Trabajo para listado'!$A$155:$A$1048576,0),MATCH((CUADRO!I$4&amp;$E821),'Hoja de Trabajo para listado'!$A$151:$Z$151,0)),0)+IFERROR(INDEX('Hoja de Trabajo para listado'!$AB$155:$BA$1048576,MATCH($A821,'Hoja de Trabajo para listado'!$AB$155:$AB$1048576,0),MATCH((CUADRO!I$4&amp;$E821),'Hoja de Trabajo para listado'!$AB$151:$BA$151,0)),0)+IFERROR(INDEX('Hoja de Trabajo para listado'!$BC$155:$CB$1048576,MATCH($A821,'Hoja de Trabajo para listado'!$BC$155:$BC$1048576,0),MATCH((CUADRO!I$4&amp;$E821),'Hoja de Trabajo para listado'!$BC$151:$CB$151,0)),0)+IFERROR(INDEX('Hoja de Trabajo para listado'!$DE$153:$DG$274,MATCH($A821,'Hoja de Trabajo para listado'!$DE$153:$DE$1048576,0),MATCH((CUADRO!I$4&amp;$E821),'Hoja de Trabajo para listado'!$DE$151:$DG$151,0)),0)+IFERROR(INDEX('Hoja de Trabajo para listado'!$CD$155:$DC$1048576,MATCH($A821,'Hoja de Trabajo para listado'!$CD$155:$CD$1048576,0),MATCH((CUADRO!I$4&amp;$E821),'Hoja de Trabajo para listado'!$CD$151:$DC$151,0)),0)</f>
        <v>0</v>
      </c>
      <c r="J821" s="241">
        <f ca="1">+IFERROR(INDEX('Hoja de Trabajo para listado'!$A$155:$Z$1048576,MATCH($A821,'Hoja de Trabajo para listado'!$A$155:$A$1048576,0),MATCH((CUADRO!J$4&amp;$E821),'Hoja de Trabajo para listado'!$A$151:$Z$151,0)),0)+IFERROR(INDEX('Hoja de Trabajo para listado'!$AB$155:$BA$1048576,MATCH($A821,'Hoja de Trabajo para listado'!$AB$155:$AB$1048576,0),MATCH((CUADRO!J$4&amp;$E821),'Hoja de Trabajo para listado'!$AB$151:$BA$151,0)),0)+IFERROR(INDEX('Hoja de Trabajo para listado'!$BC$155:$CB$1048576,MATCH($A821,'Hoja de Trabajo para listado'!$BC$155:$BC$1048576,0),MATCH((CUADRO!J$4&amp;$E821),'Hoja de Trabajo para listado'!$BC$151:$CB$151,0)),0)+IFERROR(INDEX('Hoja de Trabajo para listado'!$DE$153:$DG$274,MATCH($A821,'Hoja de Trabajo para listado'!$DE$153:$DE$1048576,0),MATCH((CUADRO!J$4&amp;$E821),'Hoja de Trabajo para listado'!$DE$151:$DG$151,0)),0)+IFERROR(INDEX('Hoja de Trabajo para listado'!$CD$155:$DC$1048576,MATCH($A821,'Hoja de Trabajo para listado'!$CD$155:$CD$1048576,0),MATCH((CUADRO!J$4&amp;$E821),'Hoja de Trabajo para listado'!$CD$151:$DC$151,0)),0)</f>
        <v>0</v>
      </c>
      <c r="K821" s="241">
        <f ca="1">+IFERROR(INDEX('Hoja de Trabajo para listado'!$A$155:$Z$1048576,MATCH($A821,'Hoja de Trabajo para listado'!$A$155:$A$1048576,0),MATCH((CUADRO!K$4&amp;$E821),'Hoja de Trabajo para listado'!$A$151:$Z$151,0)),0)+IFERROR(INDEX('Hoja de Trabajo para listado'!$AB$155:$BA$1048576,MATCH($A821,'Hoja de Trabajo para listado'!$AB$155:$AB$1048576,0),MATCH((CUADRO!K$4&amp;$E821),'Hoja de Trabajo para listado'!$AB$151:$BA$151,0)),0)+IFERROR(INDEX('Hoja de Trabajo para listado'!$BC$155:$CB$1048576,MATCH($A821,'Hoja de Trabajo para listado'!$BC$155:$BC$1048576,0),MATCH((CUADRO!K$4&amp;$E821),'Hoja de Trabajo para listado'!$BC$151:$CB$151,0)),0)+IFERROR(INDEX('Hoja de Trabajo para listado'!$DE$153:$DG$274,MATCH($A821,'Hoja de Trabajo para listado'!$DE$153:$DE$1048576,0),MATCH((CUADRO!K$4&amp;$E821),'Hoja de Trabajo para listado'!$DE$151:$DG$151,0)),0)+IFERROR(INDEX('Hoja de Trabajo para listado'!$CD$155:$DC$1048576,MATCH($A821,'Hoja de Trabajo para listado'!$CD$155:$CD$1048576,0),MATCH((CUADRO!K$4&amp;$E821),'Hoja de Trabajo para listado'!$CD$151:$DC$151,0)),0)</f>
        <v>0</v>
      </c>
      <c r="L821" s="241">
        <f ca="1">+IFERROR(INDEX('Hoja de Trabajo para listado'!$A$155:$Z$1048576,MATCH($A821,'Hoja de Trabajo para listado'!$A$155:$A$1048576,0),MATCH((CUADRO!L$4&amp;$E821),'Hoja de Trabajo para listado'!$A$151:$Z$151,0)),0)+IFERROR(INDEX('Hoja de Trabajo para listado'!$AB$155:$BA$1048576,MATCH($A821,'Hoja de Trabajo para listado'!$AB$155:$AB$1048576,0),MATCH((CUADRO!L$4&amp;$E821),'Hoja de Trabajo para listado'!$AB$151:$BA$151,0)),0)+IFERROR(INDEX('Hoja de Trabajo para listado'!$BC$155:$CB$1048576,MATCH($A821,'Hoja de Trabajo para listado'!$BC$155:$BC$1048576,0),MATCH((CUADRO!L$4&amp;$E821),'Hoja de Trabajo para listado'!$BC$151:$CB$151,0)),0)+IFERROR(INDEX('Hoja de Trabajo para listado'!$DE$153:$DG$274,MATCH($A821,'Hoja de Trabajo para listado'!$DE$153:$DE$1048576,0),MATCH((CUADRO!L$4&amp;$E821),'Hoja de Trabajo para listado'!$DE$151:$DG$151,0)),0)+IFERROR(INDEX('Hoja de Trabajo para listado'!$CD$155:$DC$1048576,MATCH($A821,'Hoja de Trabajo para listado'!$CD$155:$CD$1048576,0),MATCH((CUADRO!L$4&amp;$E821),'Hoja de Trabajo para listado'!$CD$151:$DC$151,0)),0)</f>
        <v>0</v>
      </c>
      <c r="M821" s="241">
        <f ca="1">+IFERROR(INDEX('Hoja de Trabajo para listado'!$A$155:$Z$1048576,MATCH($A821,'Hoja de Trabajo para listado'!$A$155:$A$1048576,0),MATCH((CUADRO!M$4&amp;$E821),'Hoja de Trabajo para listado'!$A$151:$Z$151,0)),0)+IFERROR(INDEX('Hoja de Trabajo para listado'!$AB$155:$BA$1048576,MATCH($A821,'Hoja de Trabajo para listado'!$AB$155:$AB$1048576,0),MATCH((CUADRO!M$4&amp;$E821),'Hoja de Trabajo para listado'!$AB$151:$BA$151,0)),0)+IFERROR(INDEX('Hoja de Trabajo para listado'!$BC$155:$CB$1048576,MATCH($A821,'Hoja de Trabajo para listado'!$BC$155:$BC$1048576,0),MATCH((CUADRO!M$4&amp;$E821),'Hoja de Trabajo para listado'!$BC$151:$CB$151,0)),0)+IFERROR(INDEX('Hoja de Trabajo para listado'!$DE$153:$DG$274,MATCH($A821,'Hoja de Trabajo para listado'!$DE$153:$DE$1048576,0),MATCH((CUADRO!M$4&amp;$E821),'Hoja de Trabajo para listado'!$DE$151:$DG$151,0)),0)+IFERROR(INDEX('Hoja de Trabajo para listado'!$CD$155:$DC$1048576,MATCH($A821,'Hoja de Trabajo para listado'!$CD$155:$CD$1048576,0),MATCH((CUADRO!M$4&amp;$E821),'Hoja de Trabajo para listado'!$CD$151:$DC$151,0)),0)</f>
        <v>0</v>
      </c>
      <c r="N821" s="241">
        <f ca="1">+IFERROR(INDEX('Hoja de Trabajo para listado'!$A$155:$Z$1048576,MATCH($A821,'Hoja de Trabajo para listado'!$A$155:$A$1048576,0),MATCH((CUADRO!N$4&amp;$E821),'Hoja de Trabajo para listado'!$A$151:$Z$151,0)),0)+IFERROR(INDEX('Hoja de Trabajo para listado'!$AB$155:$BA$1048576,MATCH($A821,'Hoja de Trabajo para listado'!$AB$155:$AB$1048576,0),MATCH((CUADRO!N$4&amp;$E821),'Hoja de Trabajo para listado'!$AB$151:$BA$151,0)),0)+IFERROR(INDEX('Hoja de Trabajo para listado'!$BC$155:$CB$1048576,MATCH($A821,'Hoja de Trabajo para listado'!$BC$155:$BC$1048576,0),MATCH((CUADRO!N$4&amp;$E821),'Hoja de Trabajo para listado'!$BC$151:$CB$151,0)),0)+IFERROR(INDEX('Hoja de Trabajo para listado'!$DE$153:$DG$274,MATCH($A821,'Hoja de Trabajo para listado'!$DE$153:$DE$1048576,0),MATCH((CUADRO!N$4&amp;$E821),'Hoja de Trabajo para listado'!$DE$151:$DG$151,0)),0)+IFERROR(INDEX('Hoja de Trabajo para listado'!$CD$155:$DC$1048576,MATCH($A821,'Hoja de Trabajo para listado'!$CD$155:$CD$1048576,0),MATCH((CUADRO!N$4&amp;$E821),'Hoja de Trabajo para listado'!$CD$151:$DC$151,0)),0)</f>
        <v>0</v>
      </c>
      <c r="O821" s="241">
        <f ca="1">+IFERROR(INDEX('Hoja de Trabajo para listado'!$A$155:$Z$1048576,MATCH($A821,'Hoja de Trabajo para listado'!$A$155:$A$1048576,0),MATCH((CUADRO!O$4&amp;$E821),'Hoja de Trabajo para listado'!$A$151:$Z$151,0)),0)+IFERROR(INDEX('Hoja de Trabajo para listado'!$AB$155:$BA$1048576,MATCH($A821,'Hoja de Trabajo para listado'!$AB$155:$AB$1048576,0),MATCH((CUADRO!O$4&amp;$E821),'Hoja de Trabajo para listado'!$AB$151:$BA$151,0)),0)+IFERROR(INDEX('Hoja de Trabajo para listado'!$BC$155:$CB$1048576,MATCH($A821,'Hoja de Trabajo para listado'!$BC$155:$BC$1048576,0),MATCH((CUADRO!O$4&amp;$E821),'Hoja de Trabajo para listado'!$BC$151:$CB$151,0)),0)+IFERROR(INDEX('Hoja de Trabajo para listado'!$DE$153:$DG$274,MATCH($A821,'Hoja de Trabajo para listado'!$DE$153:$DE$1048576,0),MATCH((CUADRO!O$4&amp;$E821),'Hoja de Trabajo para listado'!$DE$151:$DG$151,0)),0)+IFERROR(INDEX('Hoja de Trabajo para listado'!$CD$155:$DC$1048576,MATCH($A821,'Hoja de Trabajo para listado'!$CD$155:$CD$1048576,0),MATCH((CUADRO!O$4&amp;$E821),'Hoja de Trabajo para listado'!$CD$151:$DC$151,0)),0)</f>
        <v>0</v>
      </c>
      <c r="P821" s="241">
        <f ca="1">+IFERROR(INDEX('Hoja de Trabajo para listado'!$A$155:$Z$1048576,MATCH($A821,'Hoja de Trabajo para listado'!$A$155:$A$1048576,0),MATCH((CUADRO!P$4&amp;$E821),'Hoja de Trabajo para listado'!$A$151:$Z$151,0)),0)+IFERROR(INDEX('Hoja de Trabajo para listado'!$AB$155:$BA$1048576,MATCH($A821,'Hoja de Trabajo para listado'!$AB$155:$AB$1048576,0),MATCH((CUADRO!P$4&amp;$E821),'Hoja de Trabajo para listado'!$AB$151:$BA$151,0)),0)+IFERROR(INDEX('Hoja de Trabajo para listado'!$BC$155:$CB$1048576,MATCH($A821,'Hoja de Trabajo para listado'!$BC$155:$BC$1048576,0),MATCH((CUADRO!P$4&amp;$E821),'Hoja de Trabajo para listado'!$BC$151:$CB$151,0)),0)+IFERROR(INDEX('Hoja de Trabajo para listado'!$DE$153:$DG$274,MATCH($A821,'Hoja de Trabajo para listado'!$DE$153:$DE$1048576,0),MATCH((CUADRO!P$4&amp;$E821),'Hoja de Trabajo para listado'!$DE$151:$DG$151,0)),0)+IFERROR(INDEX('Hoja de Trabajo para listado'!$CD$155:$DC$1048576,MATCH($A821,'Hoja de Trabajo para listado'!$CD$155:$CD$1048576,0),MATCH((CUADRO!P$4&amp;$E821),'Hoja de Trabajo para listado'!$CD$151:$DC$151,0)),0)</f>
        <v>0</v>
      </c>
      <c r="Q821" s="241">
        <f ca="1">+IFERROR(INDEX('Hoja de Trabajo para listado'!$A$155:$Z$1048576,MATCH($A821,'Hoja de Trabajo para listado'!$A$155:$A$1048576,0),MATCH((CUADRO!Q$4&amp;$E821),'Hoja de Trabajo para listado'!$A$151:$Z$151,0)),0)+IFERROR(INDEX('Hoja de Trabajo para listado'!$AB$155:$BA$1048576,MATCH($A821,'Hoja de Trabajo para listado'!$AB$155:$AB$1048576,0),MATCH((CUADRO!Q$4&amp;$E821),'Hoja de Trabajo para listado'!$AB$151:$BA$151,0)),0)+IFERROR(INDEX('Hoja de Trabajo para listado'!$BC$155:$CB$1048576,MATCH($A821,'Hoja de Trabajo para listado'!$BC$155:$BC$1048576,0),MATCH((CUADRO!Q$4&amp;$E821),'Hoja de Trabajo para listado'!$BC$151:$CB$151,0)),0)+IFERROR(INDEX('Hoja de Trabajo para listado'!$DE$153:$DG$274,MATCH($A821,'Hoja de Trabajo para listado'!$DE$153:$DE$1048576,0),MATCH((CUADRO!Q$4&amp;$E821),'Hoja de Trabajo para listado'!$DE$151:$DG$151,0)),0)+IFERROR(INDEX('Hoja de Trabajo para listado'!$CD$155:$DC$1048576,MATCH($A821,'Hoja de Trabajo para listado'!$CD$155:$CD$1048576,0),MATCH((CUADRO!Q$4&amp;$E821),'Hoja de Trabajo para listado'!$CD$151:$DC$151,0)),0)</f>
        <v>0</v>
      </c>
      <c r="R821" s="241">
        <f t="shared" ca="1" si="24"/>
        <v>0</v>
      </c>
      <c r="S821" s="247"/>
      <c r="T821" s="241">
        <f ca="1">+T822</f>
        <v>0</v>
      </c>
      <c r="U821" s="240">
        <f t="shared" si="25"/>
        <v>1</v>
      </c>
    </row>
    <row r="822" spans="1:21" customFormat="1" ht="27" hidden="1" customHeight="1">
      <c r="A822" s="32">
        <v>1428</v>
      </c>
      <c r="B822" s="382"/>
      <c r="C822" s="245" t="str">
        <f>+VLOOKUP(A822,bd_lista!$A$3:$C$592,3,FALSE)</f>
        <v>Gobierno Autónomo Municipal de La Rivera</v>
      </c>
      <c r="D822" s="384"/>
      <c r="E822" s="242" t="s">
        <v>684</v>
      </c>
      <c r="F822" s="241">
        <f ca="1">+IFERROR(INDEX('Hoja de Trabajo para listado'!$A$155:$Z$1048576,MATCH($A822,'Hoja de Trabajo para listado'!$A$155:$A$1048576,0),MATCH((CUADRO!F$4&amp;$E822),'Hoja de Trabajo para listado'!$A$151:$Z$151,0)),0)+IFERROR(INDEX('Hoja de Trabajo para listado'!$AB$155:$BA$1048576,MATCH($A822,'Hoja de Trabajo para listado'!$AB$155:$AB$1048576,0),MATCH((CUADRO!F$4&amp;$E822),'Hoja de Trabajo para listado'!$AB$151:$BA$151,0)),0)+IFERROR(INDEX('Hoja de Trabajo para listado'!$BC$155:$CB$1048576,MATCH($A822,'Hoja de Trabajo para listado'!$BC$155:$BC$1048576,0),MATCH((CUADRO!F$4&amp;$E822),'Hoja de Trabajo para listado'!$BC$151:$CB$151,0)),0)+IFERROR(INDEX('Hoja de Trabajo para listado'!$DE$153:$DG$274,MATCH($A822,'Hoja de Trabajo para listado'!$DE$153:$DE$1048576,0),MATCH((CUADRO!F$4&amp;$E822),'Hoja de Trabajo para listado'!$DE$151:$DG$151,0)),0)+IFERROR(INDEX('Hoja de Trabajo para listado'!$CD$155:$DC$1048576,MATCH($A822,'Hoja de Trabajo para listado'!$CD$155:$CD$1048576,0),MATCH((CUADRO!F$4&amp;$E822),'Hoja de Trabajo para listado'!$CD$151:$DC$151,0)),0)</f>
        <v>0</v>
      </c>
      <c r="G822" s="241">
        <f ca="1">+IFERROR(INDEX('Hoja de Trabajo para listado'!$A$155:$Z$1048576,MATCH($A822,'Hoja de Trabajo para listado'!$A$155:$A$1048576,0),MATCH((CUADRO!G$4&amp;$E822),'Hoja de Trabajo para listado'!$A$151:$Z$151,0)),0)+IFERROR(INDEX('Hoja de Trabajo para listado'!$AB$155:$BA$1048576,MATCH($A822,'Hoja de Trabajo para listado'!$AB$155:$AB$1048576,0),MATCH((CUADRO!G$4&amp;$E822),'Hoja de Trabajo para listado'!$AB$151:$BA$151,0)),0)+IFERROR(INDEX('Hoja de Trabajo para listado'!$BC$155:$CB$1048576,MATCH($A822,'Hoja de Trabajo para listado'!$BC$155:$BC$1048576,0),MATCH((CUADRO!G$4&amp;$E822),'Hoja de Trabajo para listado'!$BC$151:$CB$151,0)),0)+IFERROR(INDEX('Hoja de Trabajo para listado'!$DE$153:$DG$274,MATCH($A822,'Hoja de Trabajo para listado'!$DE$153:$DE$1048576,0),MATCH((CUADRO!G$4&amp;$E822),'Hoja de Trabajo para listado'!$DE$151:$DG$151,0)),0)+IFERROR(INDEX('Hoja de Trabajo para listado'!$CD$155:$DC$1048576,MATCH($A822,'Hoja de Trabajo para listado'!$CD$155:$CD$1048576,0),MATCH((CUADRO!G$4&amp;$E822),'Hoja de Trabajo para listado'!$CD$151:$DC$151,0)),0)</f>
        <v>0</v>
      </c>
      <c r="H822" s="241">
        <f ca="1">+IFERROR(INDEX('Hoja de Trabajo para listado'!$A$155:$Z$1048576,MATCH($A822,'Hoja de Trabajo para listado'!$A$155:$A$1048576,0),MATCH((CUADRO!H$4&amp;$E822),'Hoja de Trabajo para listado'!$A$151:$Z$151,0)),0)+IFERROR(INDEX('Hoja de Trabajo para listado'!$AB$155:$BA$1048576,MATCH($A822,'Hoja de Trabajo para listado'!$AB$155:$AB$1048576,0),MATCH((CUADRO!H$4&amp;$E822),'Hoja de Trabajo para listado'!$AB$151:$BA$151,0)),0)+IFERROR(INDEX('Hoja de Trabajo para listado'!$BC$155:$CB$1048576,MATCH($A822,'Hoja de Trabajo para listado'!$BC$155:$BC$1048576,0),MATCH((CUADRO!H$4&amp;$E822),'Hoja de Trabajo para listado'!$BC$151:$CB$151,0)),0)+IFERROR(INDEX('Hoja de Trabajo para listado'!$DE$153:$DG$274,MATCH($A822,'Hoja de Trabajo para listado'!$DE$153:$DE$1048576,0),MATCH((CUADRO!H$4&amp;$E822),'Hoja de Trabajo para listado'!$DE$151:$DG$151,0)),0)+IFERROR(INDEX('Hoja de Trabajo para listado'!$CD$155:$DC$1048576,MATCH($A822,'Hoja de Trabajo para listado'!$CD$155:$CD$1048576,0),MATCH((CUADRO!H$4&amp;$E822),'Hoja de Trabajo para listado'!$CD$151:$DC$151,0)),0)</f>
        <v>0</v>
      </c>
      <c r="I822" s="241">
        <f ca="1">+IFERROR(INDEX('Hoja de Trabajo para listado'!$A$155:$Z$1048576,MATCH($A822,'Hoja de Trabajo para listado'!$A$155:$A$1048576,0),MATCH((CUADRO!I$4&amp;$E822),'Hoja de Trabajo para listado'!$A$151:$Z$151,0)),0)+IFERROR(INDEX('Hoja de Trabajo para listado'!$AB$155:$BA$1048576,MATCH($A822,'Hoja de Trabajo para listado'!$AB$155:$AB$1048576,0),MATCH((CUADRO!I$4&amp;$E822),'Hoja de Trabajo para listado'!$AB$151:$BA$151,0)),0)+IFERROR(INDEX('Hoja de Trabajo para listado'!$BC$155:$CB$1048576,MATCH($A822,'Hoja de Trabajo para listado'!$BC$155:$BC$1048576,0),MATCH((CUADRO!I$4&amp;$E822),'Hoja de Trabajo para listado'!$BC$151:$CB$151,0)),0)+IFERROR(INDEX('Hoja de Trabajo para listado'!$DE$153:$DG$274,MATCH($A822,'Hoja de Trabajo para listado'!$DE$153:$DE$1048576,0),MATCH((CUADRO!I$4&amp;$E822),'Hoja de Trabajo para listado'!$DE$151:$DG$151,0)),0)+IFERROR(INDEX('Hoja de Trabajo para listado'!$CD$155:$DC$1048576,MATCH($A822,'Hoja de Trabajo para listado'!$CD$155:$CD$1048576,0),MATCH((CUADRO!I$4&amp;$E822),'Hoja de Trabajo para listado'!$CD$151:$DC$151,0)),0)</f>
        <v>0</v>
      </c>
      <c r="J822" s="241">
        <f ca="1">+IFERROR(INDEX('Hoja de Trabajo para listado'!$A$155:$Z$1048576,MATCH($A822,'Hoja de Trabajo para listado'!$A$155:$A$1048576,0),MATCH((CUADRO!J$4&amp;$E822),'Hoja de Trabajo para listado'!$A$151:$Z$151,0)),0)+IFERROR(INDEX('Hoja de Trabajo para listado'!$AB$155:$BA$1048576,MATCH($A822,'Hoja de Trabajo para listado'!$AB$155:$AB$1048576,0),MATCH((CUADRO!J$4&amp;$E822),'Hoja de Trabajo para listado'!$AB$151:$BA$151,0)),0)+IFERROR(INDEX('Hoja de Trabajo para listado'!$BC$155:$CB$1048576,MATCH($A822,'Hoja de Trabajo para listado'!$BC$155:$BC$1048576,0),MATCH((CUADRO!J$4&amp;$E822),'Hoja de Trabajo para listado'!$BC$151:$CB$151,0)),0)+IFERROR(INDEX('Hoja de Trabajo para listado'!$DE$153:$DG$274,MATCH($A822,'Hoja de Trabajo para listado'!$DE$153:$DE$1048576,0),MATCH((CUADRO!J$4&amp;$E822),'Hoja de Trabajo para listado'!$DE$151:$DG$151,0)),0)+IFERROR(INDEX('Hoja de Trabajo para listado'!$CD$155:$DC$1048576,MATCH($A822,'Hoja de Trabajo para listado'!$CD$155:$CD$1048576,0),MATCH((CUADRO!J$4&amp;$E822),'Hoja de Trabajo para listado'!$CD$151:$DC$151,0)),0)</f>
        <v>0</v>
      </c>
      <c r="K822" s="241">
        <f ca="1">+IFERROR(INDEX('Hoja de Trabajo para listado'!$A$155:$Z$1048576,MATCH($A822,'Hoja de Trabajo para listado'!$A$155:$A$1048576,0),MATCH((CUADRO!K$4&amp;$E822),'Hoja de Trabajo para listado'!$A$151:$Z$151,0)),0)+IFERROR(INDEX('Hoja de Trabajo para listado'!$AB$155:$BA$1048576,MATCH($A822,'Hoja de Trabajo para listado'!$AB$155:$AB$1048576,0),MATCH((CUADRO!K$4&amp;$E822),'Hoja de Trabajo para listado'!$AB$151:$BA$151,0)),0)+IFERROR(INDEX('Hoja de Trabajo para listado'!$BC$155:$CB$1048576,MATCH($A822,'Hoja de Trabajo para listado'!$BC$155:$BC$1048576,0),MATCH((CUADRO!K$4&amp;$E822),'Hoja de Trabajo para listado'!$BC$151:$CB$151,0)),0)+IFERROR(INDEX('Hoja de Trabajo para listado'!$DE$153:$DG$274,MATCH($A822,'Hoja de Trabajo para listado'!$DE$153:$DE$1048576,0),MATCH((CUADRO!K$4&amp;$E822),'Hoja de Trabajo para listado'!$DE$151:$DG$151,0)),0)+IFERROR(INDEX('Hoja de Trabajo para listado'!$CD$155:$DC$1048576,MATCH($A822,'Hoja de Trabajo para listado'!$CD$155:$CD$1048576,0),MATCH((CUADRO!K$4&amp;$E822),'Hoja de Trabajo para listado'!$CD$151:$DC$151,0)),0)</f>
        <v>0</v>
      </c>
      <c r="L822" s="241">
        <f ca="1">+IFERROR(INDEX('Hoja de Trabajo para listado'!$A$155:$Z$1048576,MATCH($A822,'Hoja de Trabajo para listado'!$A$155:$A$1048576,0),MATCH((CUADRO!L$4&amp;$E822),'Hoja de Trabajo para listado'!$A$151:$Z$151,0)),0)+IFERROR(INDEX('Hoja de Trabajo para listado'!$AB$155:$BA$1048576,MATCH($A822,'Hoja de Trabajo para listado'!$AB$155:$AB$1048576,0),MATCH((CUADRO!L$4&amp;$E822),'Hoja de Trabajo para listado'!$AB$151:$BA$151,0)),0)+IFERROR(INDEX('Hoja de Trabajo para listado'!$BC$155:$CB$1048576,MATCH($A822,'Hoja de Trabajo para listado'!$BC$155:$BC$1048576,0),MATCH((CUADRO!L$4&amp;$E822),'Hoja de Trabajo para listado'!$BC$151:$CB$151,0)),0)+IFERROR(INDEX('Hoja de Trabajo para listado'!$DE$153:$DG$274,MATCH($A822,'Hoja de Trabajo para listado'!$DE$153:$DE$1048576,0),MATCH((CUADRO!L$4&amp;$E822),'Hoja de Trabajo para listado'!$DE$151:$DG$151,0)),0)+IFERROR(INDEX('Hoja de Trabajo para listado'!$CD$155:$DC$1048576,MATCH($A822,'Hoja de Trabajo para listado'!$CD$155:$CD$1048576,0),MATCH((CUADRO!L$4&amp;$E822),'Hoja de Trabajo para listado'!$CD$151:$DC$151,0)),0)</f>
        <v>0</v>
      </c>
      <c r="M822" s="241">
        <f ca="1">+IFERROR(INDEX('Hoja de Trabajo para listado'!$A$155:$Z$1048576,MATCH($A822,'Hoja de Trabajo para listado'!$A$155:$A$1048576,0),MATCH((CUADRO!M$4&amp;$E822),'Hoja de Trabajo para listado'!$A$151:$Z$151,0)),0)+IFERROR(INDEX('Hoja de Trabajo para listado'!$AB$155:$BA$1048576,MATCH($A822,'Hoja de Trabajo para listado'!$AB$155:$AB$1048576,0),MATCH((CUADRO!M$4&amp;$E822),'Hoja de Trabajo para listado'!$AB$151:$BA$151,0)),0)+IFERROR(INDEX('Hoja de Trabajo para listado'!$BC$155:$CB$1048576,MATCH($A822,'Hoja de Trabajo para listado'!$BC$155:$BC$1048576,0),MATCH((CUADRO!M$4&amp;$E822),'Hoja de Trabajo para listado'!$BC$151:$CB$151,0)),0)+IFERROR(INDEX('Hoja de Trabajo para listado'!$DE$153:$DG$274,MATCH($A822,'Hoja de Trabajo para listado'!$DE$153:$DE$1048576,0),MATCH((CUADRO!M$4&amp;$E822),'Hoja de Trabajo para listado'!$DE$151:$DG$151,0)),0)+IFERROR(INDEX('Hoja de Trabajo para listado'!$CD$155:$DC$1048576,MATCH($A822,'Hoja de Trabajo para listado'!$CD$155:$CD$1048576,0),MATCH((CUADRO!M$4&amp;$E822),'Hoja de Trabajo para listado'!$CD$151:$DC$151,0)),0)</f>
        <v>0</v>
      </c>
      <c r="N822" s="241">
        <f ca="1">+IFERROR(INDEX('Hoja de Trabajo para listado'!$A$155:$Z$1048576,MATCH($A822,'Hoja de Trabajo para listado'!$A$155:$A$1048576,0),MATCH((CUADRO!N$4&amp;$E822),'Hoja de Trabajo para listado'!$A$151:$Z$151,0)),0)+IFERROR(INDEX('Hoja de Trabajo para listado'!$AB$155:$BA$1048576,MATCH($A822,'Hoja de Trabajo para listado'!$AB$155:$AB$1048576,0),MATCH((CUADRO!N$4&amp;$E822),'Hoja de Trabajo para listado'!$AB$151:$BA$151,0)),0)+IFERROR(INDEX('Hoja de Trabajo para listado'!$BC$155:$CB$1048576,MATCH($A822,'Hoja de Trabajo para listado'!$BC$155:$BC$1048576,0),MATCH((CUADRO!N$4&amp;$E822),'Hoja de Trabajo para listado'!$BC$151:$CB$151,0)),0)+IFERROR(INDEX('Hoja de Trabajo para listado'!$DE$153:$DG$274,MATCH($A822,'Hoja de Trabajo para listado'!$DE$153:$DE$1048576,0),MATCH((CUADRO!N$4&amp;$E822),'Hoja de Trabajo para listado'!$DE$151:$DG$151,0)),0)+IFERROR(INDEX('Hoja de Trabajo para listado'!$CD$155:$DC$1048576,MATCH($A822,'Hoja de Trabajo para listado'!$CD$155:$CD$1048576,0),MATCH((CUADRO!N$4&amp;$E822),'Hoja de Trabajo para listado'!$CD$151:$DC$151,0)),0)</f>
        <v>0</v>
      </c>
      <c r="O822" s="241">
        <f ca="1">+IFERROR(INDEX('Hoja de Trabajo para listado'!$A$155:$Z$1048576,MATCH($A822,'Hoja de Trabajo para listado'!$A$155:$A$1048576,0),MATCH((CUADRO!O$4&amp;$E822),'Hoja de Trabajo para listado'!$A$151:$Z$151,0)),0)+IFERROR(INDEX('Hoja de Trabajo para listado'!$AB$155:$BA$1048576,MATCH($A822,'Hoja de Trabajo para listado'!$AB$155:$AB$1048576,0),MATCH((CUADRO!O$4&amp;$E822),'Hoja de Trabajo para listado'!$AB$151:$BA$151,0)),0)+IFERROR(INDEX('Hoja de Trabajo para listado'!$BC$155:$CB$1048576,MATCH($A822,'Hoja de Trabajo para listado'!$BC$155:$BC$1048576,0),MATCH((CUADRO!O$4&amp;$E822),'Hoja de Trabajo para listado'!$BC$151:$CB$151,0)),0)+IFERROR(INDEX('Hoja de Trabajo para listado'!$DE$153:$DG$274,MATCH($A822,'Hoja de Trabajo para listado'!$DE$153:$DE$1048576,0),MATCH((CUADRO!O$4&amp;$E822),'Hoja de Trabajo para listado'!$DE$151:$DG$151,0)),0)+IFERROR(INDEX('Hoja de Trabajo para listado'!$CD$155:$DC$1048576,MATCH($A822,'Hoja de Trabajo para listado'!$CD$155:$CD$1048576,0),MATCH((CUADRO!O$4&amp;$E822),'Hoja de Trabajo para listado'!$CD$151:$DC$151,0)),0)</f>
        <v>0</v>
      </c>
      <c r="P822" s="241">
        <f ca="1">+IFERROR(INDEX('Hoja de Trabajo para listado'!$A$155:$Z$1048576,MATCH($A822,'Hoja de Trabajo para listado'!$A$155:$A$1048576,0),MATCH((CUADRO!P$4&amp;$E822),'Hoja de Trabajo para listado'!$A$151:$Z$151,0)),0)+IFERROR(INDEX('Hoja de Trabajo para listado'!$AB$155:$BA$1048576,MATCH($A822,'Hoja de Trabajo para listado'!$AB$155:$AB$1048576,0),MATCH((CUADRO!P$4&amp;$E822),'Hoja de Trabajo para listado'!$AB$151:$BA$151,0)),0)+IFERROR(INDEX('Hoja de Trabajo para listado'!$BC$155:$CB$1048576,MATCH($A822,'Hoja de Trabajo para listado'!$BC$155:$BC$1048576,0),MATCH((CUADRO!P$4&amp;$E822),'Hoja de Trabajo para listado'!$BC$151:$CB$151,0)),0)+IFERROR(INDEX('Hoja de Trabajo para listado'!$DE$153:$DG$274,MATCH($A822,'Hoja de Trabajo para listado'!$DE$153:$DE$1048576,0),MATCH((CUADRO!P$4&amp;$E822),'Hoja de Trabajo para listado'!$DE$151:$DG$151,0)),0)+IFERROR(INDEX('Hoja de Trabajo para listado'!$CD$155:$DC$1048576,MATCH($A822,'Hoja de Trabajo para listado'!$CD$155:$CD$1048576,0),MATCH((CUADRO!P$4&amp;$E822),'Hoja de Trabajo para listado'!$CD$151:$DC$151,0)),0)</f>
        <v>0</v>
      </c>
      <c r="Q822" s="241">
        <f ca="1">+IFERROR(INDEX('Hoja de Trabajo para listado'!$A$155:$Z$1048576,MATCH($A822,'Hoja de Trabajo para listado'!$A$155:$A$1048576,0),MATCH((CUADRO!Q$4&amp;$E822),'Hoja de Trabajo para listado'!$A$151:$Z$151,0)),0)+IFERROR(INDEX('Hoja de Trabajo para listado'!$AB$155:$BA$1048576,MATCH($A822,'Hoja de Trabajo para listado'!$AB$155:$AB$1048576,0),MATCH((CUADRO!Q$4&amp;$E822),'Hoja de Trabajo para listado'!$AB$151:$BA$151,0)),0)+IFERROR(INDEX('Hoja de Trabajo para listado'!$BC$155:$CB$1048576,MATCH($A822,'Hoja de Trabajo para listado'!$BC$155:$BC$1048576,0),MATCH((CUADRO!Q$4&amp;$E822),'Hoja de Trabajo para listado'!$BC$151:$CB$151,0)),0)+IFERROR(INDEX('Hoja de Trabajo para listado'!$DE$153:$DG$274,MATCH($A822,'Hoja de Trabajo para listado'!$DE$153:$DE$1048576,0),MATCH((CUADRO!Q$4&amp;$E822),'Hoja de Trabajo para listado'!$DE$151:$DG$151,0)),0)+IFERROR(INDEX('Hoja de Trabajo para listado'!$CD$155:$DC$1048576,MATCH($A822,'Hoja de Trabajo para listado'!$CD$155:$CD$1048576,0),MATCH((CUADRO!Q$4&amp;$E822),'Hoja de Trabajo para listado'!$CD$151:$DC$151,0)),0)</f>
        <v>0</v>
      </c>
      <c r="R822" s="241">
        <f t="shared" ca="1" si="24"/>
        <v>0</v>
      </c>
      <c r="S822" s="247">
        <f ca="1">+R821+R822</f>
        <v>0</v>
      </c>
      <c r="T822" s="241">
        <f ca="1">+S822</f>
        <v>0</v>
      </c>
      <c r="U822" s="240">
        <f t="shared" si="25"/>
        <v>2</v>
      </c>
    </row>
    <row r="823" spans="1:21" customFormat="1" ht="27" hidden="1" customHeight="1">
      <c r="A823" s="32">
        <v>1429</v>
      </c>
      <c r="B823" s="381">
        <f>+A823</f>
        <v>1429</v>
      </c>
      <c r="C823" s="245" t="str">
        <f>+VLOOKUP(A823,bd_lista!$A$3:$C$592,3,FALSE)</f>
        <v>Gobierno Autónomo Municipal de Todos Santos</v>
      </c>
      <c r="D823" s="383" t="str">
        <f>+C823</f>
        <v>Gobierno Autónomo Municipal de Todos Santos</v>
      </c>
      <c r="E823" s="240" t="s">
        <v>683</v>
      </c>
      <c r="F823" s="241">
        <f ca="1">+IFERROR(INDEX('Hoja de Trabajo para listado'!$A$155:$Z$1048576,MATCH($A823,'Hoja de Trabajo para listado'!$A$155:$A$1048576,0),MATCH((CUADRO!F$4&amp;$E823),'Hoja de Trabajo para listado'!$A$151:$Z$151,0)),0)+IFERROR(INDEX('Hoja de Trabajo para listado'!$AB$155:$BA$1048576,MATCH($A823,'Hoja de Trabajo para listado'!$AB$155:$AB$1048576,0),MATCH((CUADRO!F$4&amp;$E823),'Hoja de Trabajo para listado'!$AB$151:$BA$151,0)),0)+IFERROR(INDEX('Hoja de Trabajo para listado'!$BC$155:$CB$1048576,MATCH($A823,'Hoja de Trabajo para listado'!$BC$155:$BC$1048576,0),MATCH((CUADRO!F$4&amp;$E823),'Hoja de Trabajo para listado'!$BC$151:$CB$151,0)),0)+IFERROR(INDEX('Hoja de Trabajo para listado'!$DE$153:$DG$274,MATCH($A823,'Hoja de Trabajo para listado'!$DE$153:$DE$1048576,0),MATCH((CUADRO!F$4&amp;$E823),'Hoja de Trabajo para listado'!$DE$151:$DG$151,0)),0)+IFERROR(INDEX('Hoja de Trabajo para listado'!$CD$155:$DC$1048576,MATCH($A823,'Hoja de Trabajo para listado'!$CD$155:$CD$1048576,0),MATCH((CUADRO!F$4&amp;$E823),'Hoja de Trabajo para listado'!$CD$151:$DC$151,0)),0)</f>
        <v>0</v>
      </c>
      <c r="G823" s="241">
        <f ca="1">+IFERROR(INDEX('Hoja de Trabajo para listado'!$A$155:$Z$1048576,MATCH($A823,'Hoja de Trabajo para listado'!$A$155:$A$1048576,0),MATCH((CUADRO!G$4&amp;$E823),'Hoja de Trabajo para listado'!$A$151:$Z$151,0)),0)+IFERROR(INDEX('Hoja de Trabajo para listado'!$AB$155:$BA$1048576,MATCH($A823,'Hoja de Trabajo para listado'!$AB$155:$AB$1048576,0),MATCH((CUADRO!G$4&amp;$E823),'Hoja de Trabajo para listado'!$AB$151:$BA$151,0)),0)+IFERROR(INDEX('Hoja de Trabajo para listado'!$BC$155:$CB$1048576,MATCH($A823,'Hoja de Trabajo para listado'!$BC$155:$BC$1048576,0),MATCH((CUADRO!G$4&amp;$E823),'Hoja de Trabajo para listado'!$BC$151:$CB$151,0)),0)+IFERROR(INDEX('Hoja de Trabajo para listado'!$DE$153:$DG$274,MATCH($A823,'Hoja de Trabajo para listado'!$DE$153:$DE$1048576,0),MATCH((CUADRO!G$4&amp;$E823),'Hoja de Trabajo para listado'!$DE$151:$DG$151,0)),0)+IFERROR(INDEX('Hoja de Trabajo para listado'!$CD$155:$DC$1048576,MATCH($A823,'Hoja de Trabajo para listado'!$CD$155:$CD$1048576,0),MATCH((CUADRO!G$4&amp;$E823),'Hoja de Trabajo para listado'!$CD$151:$DC$151,0)),0)</f>
        <v>0</v>
      </c>
      <c r="H823" s="241">
        <f ca="1">+IFERROR(INDEX('Hoja de Trabajo para listado'!$A$155:$Z$1048576,MATCH($A823,'Hoja de Trabajo para listado'!$A$155:$A$1048576,0),MATCH((CUADRO!H$4&amp;$E823),'Hoja de Trabajo para listado'!$A$151:$Z$151,0)),0)+IFERROR(INDEX('Hoja de Trabajo para listado'!$AB$155:$BA$1048576,MATCH($A823,'Hoja de Trabajo para listado'!$AB$155:$AB$1048576,0),MATCH((CUADRO!H$4&amp;$E823),'Hoja de Trabajo para listado'!$AB$151:$BA$151,0)),0)+IFERROR(INDEX('Hoja de Trabajo para listado'!$BC$155:$CB$1048576,MATCH($A823,'Hoja de Trabajo para listado'!$BC$155:$BC$1048576,0),MATCH((CUADRO!H$4&amp;$E823),'Hoja de Trabajo para listado'!$BC$151:$CB$151,0)),0)+IFERROR(INDEX('Hoja de Trabajo para listado'!$DE$153:$DG$274,MATCH($A823,'Hoja de Trabajo para listado'!$DE$153:$DE$1048576,0),MATCH((CUADRO!H$4&amp;$E823),'Hoja de Trabajo para listado'!$DE$151:$DG$151,0)),0)+IFERROR(INDEX('Hoja de Trabajo para listado'!$CD$155:$DC$1048576,MATCH($A823,'Hoja de Trabajo para listado'!$CD$155:$CD$1048576,0),MATCH((CUADRO!H$4&amp;$E823),'Hoja de Trabajo para listado'!$CD$151:$DC$151,0)),0)</f>
        <v>0</v>
      </c>
      <c r="I823" s="241">
        <f ca="1">+IFERROR(INDEX('Hoja de Trabajo para listado'!$A$155:$Z$1048576,MATCH($A823,'Hoja de Trabajo para listado'!$A$155:$A$1048576,0),MATCH((CUADRO!I$4&amp;$E823),'Hoja de Trabajo para listado'!$A$151:$Z$151,0)),0)+IFERROR(INDEX('Hoja de Trabajo para listado'!$AB$155:$BA$1048576,MATCH($A823,'Hoja de Trabajo para listado'!$AB$155:$AB$1048576,0),MATCH((CUADRO!I$4&amp;$E823),'Hoja de Trabajo para listado'!$AB$151:$BA$151,0)),0)+IFERROR(INDEX('Hoja de Trabajo para listado'!$BC$155:$CB$1048576,MATCH($A823,'Hoja de Trabajo para listado'!$BC$155:$BC$1048576,0),MATCH((CUADRO!I$4&amp;$E823),'Hoja de Trabajo para listado'!$BC$151:$CB$151,0)),0)+IFERROR(INDEX('Hoja de Trabajo para listado'!$DE$153:$DG$274,MATCH($A823,'Hoja de Trabajo para listado'!$DE$153:$DE$1048576,0),MATCH((CUADRO!I$4&amp;$E823),'Hoja de Trabajo para listado'!$DE$151:$DG$151,0)),0)+IFERROR(INDEX('Hoja de Trabajo para listado'!$CD$155:$DC$1048576,MATCH($A823,'Hoja de Trabajo para listado'!$CD$155:$CD$1048576,0),MATCH((CUADRO!I$4&amp;$E823),'Hoja de Trabajo para listado'!$CD$151:$DC$151,0)),0)</f>
        <v>0</v>
      </c>
      <c r="J823" s="241">
        <f ca="1">+IFERROR(INDEX('Hoja de Trabajo para listado'!$A$155:$Z$1048576,MATCH($A823,'Hoja de Trabajo para listado'!$A$155:$A$1048576,0),MATCH((CUADRO!J$4&amp;$E823),'Hoja de Trabajo para listado'!$A$151:$Z$151,0)),0)+IFERROR(INDEX('Hoja de Trabajo para listado'!$AB$155:$BA$1048576,MATCH($A823,'Hoja de Trabajo para listado'!$AB$155:$AB$1048576,0),MATCH((CUADRO!J$4&amp;$E823),'Hoja de Trabajo para listado'!$AB$151:$BA$151,0)),0)+IFERROR(INDEX('Hoja de Trabajo para listado'!$BC$155:$CB$1048576,MATCH($A823,'Hoja de Trabajo para listado'!$BC$155:$BC$1048576,0),MATCH((CUADRO!J$4&amp;$E823),'Hoja de Trabajo para listado'!$BC$151:$CB$151,0)),0)+IFERROR(INDEX('Hoja de Trabajo para listado'!$DE$153:$DG$274,MATCH($A823,'Hoja de Trabajo para listado'!$DE$153:$DE$1048576,0),MATCH((CUADRO!J$4&amp;$E823),'Hoja de Trabajo para listado'!$DE$151:$DG$151,0)),0)+IFERROR(INDEX('Hoja de Trabajo para listado'!$CD$155:$DC$1048576,MATCH($A823,'Hoja de Trabajo para listado'!$CD$155:$CD$1048576,0),MATCH((CUADRO!J$4&amp;$E823),'Hoja de Trabajo para listado'!$CD$151:$DC$151,0)),0)</f>
        <v>0</v>
      </c>
      <c r="K823" s="241">
        <f ca="1">+IFERROR(INDEX('Hoja de Trabajo para listado'!$A$155:$Z$1048576,MATCH($A823,'Hoja de Trabajo para listado'!$A$155:$A$1048576,0),MATCH((CUADRO!K$4&amp;$E823),'Hoja de Trabajo para listado'!$A$151:$Z$151,0)),0)+IFERROR(INDEX('Hoja de Trabajo para listado'!$AB$155:$BA$1048576,MATCH($A823,'Hoja de Trabajo para listado'!$AB$155:$AB$1048576,0),MATCH((CUADRO!K$4&amp;$E823),'Hoja de Trabajo para listado'!$AB$151:$BA$151,0)),0)+IFERROR(INDEX('Hoja de Trabajo para listado'!$BC$155:$CB$1048576,MATCH($A823,'Hoja de Trabajo para listado'!$BC$155:$BC$1048576,0),MATCH((CUADRO!K$4&amp;$E823),'Hoja de Trabajo para listado'!$BC$151:$CB$151,0)),0)+IFERROR(INDEX('Hoja de Trabajo para listado'!$DE$153:$DG$274,MATCH($A823,'Hoja de Trabajo para listado'!$DE$153:$DE$1048576,0),MATCH((CUADRO!K$4&amp;$E823),'Hoja de Trabajo para listado'!$DE$151:$DG$151,0)),0)+IFERROR(INDEX('Hoja de Trabajo para listado'!$CD$155:$DC$1048576,MATCH($A823,'Hoja de Trabajo para listado'!$CD$155:$CD$1048576,0),MATCH((CUADRO!K$4&amp;$E823),'Hoja de Trabajo para listado'!$CD$151:$DC$151,0)),0)</f>
        <v>0</v>
      </c>
      <c r="L823" s="241">
        <f ca="1">+IFERROR(INDEX('Hoja de Trabajo para listado'!$A$155:$Z$1048576,MATCH($A823,'Hoja de Trabajo para listado'!$A$155:$A$1048576,0),MATCH((CUADRO!L$4&amp;$E823),'Hoja de Trabajo para listado'!$A$151:$Z$151,0)),0)+IFERROR(INDEX('Hoja de Trabajo para listado'!$AB$155:$BA$1048576,MATCH($A823,'Hoja de Trabajo para listado'!$AB$155:$AB$1048576,0),MATCH((CUADRO!L$4&amp;$E823),'Hoja de Trabajo para listado'!$AB$151:$BA$151,0)),0)+IFERROR(INDEX('Hoja de Trabajo para listado'!$BC$155:$CB$1048576,MATCH($A823,'Hoja de Trabajo para listado'!$BC$155:$BC$1048576,0),MATCH((CUADRO!L$4&amp;$E823),'Hoja de Trabajo para listado'!$BC$151:$CB$151,0)),0)+IFERROR(INDEX('Hoja de Trabajo para listado'!$DE$153:$DG$274,MATCH($A823,'Hoja de Trabajo para listado'!$DE$153:$DE$1048576,0),MATCH((CUADRO!L$4&amp;$E823),'Hoja de Trabajo para listado'!$DE$151:$DG$151,0)),0)+IFERROR(INDEX('Hoja de Trabajo para listado'!$CD$155:$DC$1048576,MATCH($A823,'Hoja de Trabajo para listado'!$CD$155:$CD$1048576,0),MATCH((CUADRO!L$4&amp;$E823),'Hoja de Trabajo para listado'!$CD$151:$DC$151,0)),0)</f>
        <v>0</v>
      </c>
      <c r="M823" s="241">
        <f ca="1">+IFERROR(INDEX('Hoja de Trabajo para listado'!$A$155:$Z$1048576,MATCH($A823,'Hoja de Trabajo para listado'!$A$155:$A$1048576,0),MATCH((CUADRO!M$4&amp;$E823),'Hoja de Trabajo para listado'!$A$151:$Z$151,0)),0)+IFERROR(INDEX('Hoja de Trabajo para listado'!$AB$155:$BA$1048576,MATCH($A823,'Hoja de Trabajo para listado'!$AB$155:$AB$1048576,0),MATCH((CUADRO!M$4&amp;$E823),'Hoja de Trabajo para listado'!$AB$151:$BA$151,0)),0)+IFERROR(INDEX('Hoja de Trabajo para listado'!$BC$155:$CB$1048576,MATCH($A823,'Hoja de Trabajo para listado'!$BC$155:$BC$1048576,0),MATCH((CUADRO!M$4&amp;$E823),'Hoja de Trabajo para listado'!$BC$151:$CB$151,0)),0)+IFERROR(INDEX('Hoja de Trabajo para listado'!$DE$153:$DG$274,MATCH($A823,'Hoja de Trabajo para listado'!$DE$153:$DE$1048576,0),MATCH((CUADRO!M$4&amp;$E823),'Hoja de Trabajo para listado'!$DE$151:$DG$151,0)),0)+IFERROR(INDEX('Hoja de Trabajo para listado'!$CD$155:$DC$1048576,MATCH($A823,'Hoja de Trabajo para listado'!$CD$155:$CD$1048576,0),MATCH((CUADRO!M$4&amp;$E823),'Hoja de Trabajo para listado'!$CD$151:$DC$151,0)),0)</f>
        <v>0</v>
      </c>
      <c r="N823" s="241">
        <f ca="1">+IFERROR(INDEX('Hoja de Trabajo para listado'!$A$155:$Z$1048576,MATCH($A823,'Hoja de Trabajo para listado'!$A$155:$A$1048576,0),MATCH((CUADRO!N$4&amp;$E823),'Hoja de Trabajo para listado'!$A$151:$Z$151,0)),0)+IFERROR(INDEX('Hoja de Trabajo para listado'!$AB$155:$BA$1048576,MATCH($A823,'Hoja de Trabajo para listado'!$AB$155:$AB$1048576,0),MATCH((CUADRO!N$4&amp;$E823),'Hoja de Trabajo para listado'!$AB$151:$BA$151,0)),0)+IFERROR(INDEX('Hoja de Trabajo para listado'!$BC$155:$CB$1048576,MATCH($A823,'Hoja de Trabajo para listado'!$BC$155:$BC$1048576,0),MATCH((CUADRO!N$4&amp;$E823),'Hoja de Trabajo para listado'!$BC$151:$CB$151,0)),0)+IFERROR(INDEX('Hoja de Trabajo para listado'!$DE$153:$DG$274,MATCH($A823,'Hoja de Trabajo para listado'!$DE$153:$DE$1048576,0),MATCH((CUADRO!N$4&amp;$E823),'Hoja de Trabajo para listado'!$DE$151:$DG$151,0)),0)+IFERROR(INDEX('Hoja de Trabajo para listado'!$CD$155:$DC$1048576,MATCH($A823,'Hoja de Trabajo para listado'!$CD$155:$CD$1048576,0),MATCH((CUADRO!N$4&amp;$E823),'Hoja de Trabajo para listado'!$CD$151:$DC$151,0)),0)</f>
        <v>0</v>
      </c>
      <c r="O823" s="241">
        <f ca="1">+IFERROR(INDEX('Hoja de Trabajo para listado'!$A$155:$Z$1048576,MATCH($A823,'Hoja de Trabajo para listado'!$A$155:$A$1048576,0),MATCH((CUADRO!O$4&amp;$E823),'Hoja de Trabajo para listado'!$A$151:$Z$151,0)),0)+IFERROR(INDEX('Hoja de Trabajo para listado'!$AB$155:$BA$1048576,MATCH($A823,'Hoja de Trabajo para listado'!$AB$155:$AB$1048576,0),MATCH((CUADRO!O$4&amp;$E823),'Hoja de Trabajo para listado'!$AB$151:$BA$151,0)),0)+IFERROR(INDEX('Hoja de Trabajo para listado'!$BC$155:$CB$1048576,MATCH($A823,'Hoja de Trabajo para listado'!$BC$155:$BC$1048576,0),MATCH((CUADRO!O$4&amp;$E823),'Hoja de Trabajo para listado'!$BC$151:$CB$151,0)),0)+IFERROR(INDEX('Hoja de Trabajo para listado'!$DE$153:$DG$274,MATCH($A823,'Hoja de Trabajo para listado'!$DE$153:$DE$1048576,0),MATCH((CUADRO!O$4&amp;$E823),'Hoja de Trabajo para listado'!$DE$151:$DG$151,0)),0)+IFERROR(INDEX('Hoja de Trabajo para listado'!$CD$155:$DC$1048576,MATCH($A823,'Hoja de Trabajo para listado'!$CD$155:$CD$1048576,0),MATCH((CUADRO!O$4&amp;$E823),'Hoja de Trabajo para listado'!$CD$151:$DC$151,0)),0)</f>
        <v>0</v>
      </c>
      <c r="P823" s="241">
        <f ca="1">+IFERROR(INDEX('Hoja de Trabajo para listado'!$A$155:$Z$1048576,MATCH($A823,'Hoja de Trabajo para listado'!$A$155:$A$1048576,0),MATCH((CUADRO!P$4&amp;$E823),'Hoja de Trabajo para listado'!$A$151:$Z$151,0)),0)+IFERROR(INDEX('Hoja de Trabajo para listado'!$AB$155:$BA$1048576,MATCH($A823,'Hoja de Trabajo para listado'!$AB$155:$AB$1048576,0),MATCH((CUADRO!P$4&amp;$E823),'Hoja de Trabajo para listado'!$AB$151:$BA$151,0)),0)+IFERROR(INDEX('Hoja de Trabajo para listado'!$BC$155:$CB$1048576,MATCH($A823,'Hoja de Trabajo para listado'!$BC$155:$BC$1048576,0),MATCH((CUADRO!P$4&amp;$E823),'Hoja de Trabajo para listado'!$BC$151:$CB$151,0)),0)+IFERROR(INDEX('Hoja de Trabajo para listado'!$DE$153:$DG$274,MATCH($A823,'Hoja de Trabajo para listado'!$DE$153:$DE$1048576,0),MATCH((CUADRO!P$4&amp;$E823),'Hoja de Trabajo para listado'!$DE$151:$DG$151,0)),0)+IFERROR(INDEX('Hoja de Trabajo para listado'!$CD$155:$DC$1048576,MATCH($A823,'Hoja de Trabajo para listado'!$CD$155:$CD$1048576,0),MATCH((CUADRO!P$4&amp;$E823),'Hoja de Trabajo para listado'!$CD$151:$DC$151,0)),0)</f>
        <v>0</v>
      </c>
      <c r="Q823" s="241">
        <f ca="1">+IFERROR(INDEX('Hoja de Trabajo para listado'!$A$155:$Z$1048576,MATCH($A823,'Hoja de Trabajo para listado'!$A$155:$A$1048576,0),MATCH((CUADRO!Q$4&amp;$E823),'Hoja de Trabajo para listado'!$A$151:$Z$151,0)),0)+IFERROR(INDEX('Hoja de Trabajo para listado'!$AB$155:$BA$1048576,MATCH($A823,'Hoja de Trabajo para listado'!$AB$155:$AB$1048576,0),MATCH((CUADRO!Q$4&amp;$E823),'Hoja de Trabajo para listado'!$AB$151:$BA$151,0)),0)+IFERROR(INDEX('Hoja de Trabajo para listado'!$BC$155:$CB$1048576,MATCH($A823,'Hoja de Trabajo para listado'!$BC$155:$BC$1048576,0),MATCH((CUADRO!Q$4&amp;$E823),'Hoja de Trabajo para listado'!$BC$151:$CB$151,0)),0)+IFERROR(INDEX('Hoja de Trabajo para listado'!$DE$153:$DG$274,MATCH($A823,'Hoja de Trabajo para listado'!$DE$153:$DE$1048576,0),MATCH((CUADRO!Q$4&amp;$E823),'Hoja de Trabajo para listado'!$DE$151:$DG$151,0)),0)+IFERROR(INDEX('Hoja de Trabajo para listado'!$CD$155:$DC$1048576,MATCH($A823,'Hoja de Trabajo para listado'!$CD$155:$CD$1048576,0),MATCH((CUADRO!Q$4&amp;$E823),'Hoja de Trabajo para listado'!$CD$151:$DC$151,0)),0)</f>
        <v>0</v>
      </c>
      <c r="R823" s="241">
        <f t="shared" ca="1" si="24"/>
        <v>0</v>
      </c>
      <c r="S823" s="247"/>
      <c r="T823" s="241">
        <f ca="1">+T824</f>
        <v>0</v>
      </c>
      <c r="U823" s="240">
        <f t="shared" si="25"/>
        <v>1</v>
      </c>
    </row>
    <row r="824" spans="1:21" customFormat="1" ht="27" hidden="1" customHeight="1">
      <c r="A824" s="32">
        <v>1429</v>
      </c>
      <c r="B824" s="382"/>
      <c r="C824" s="245" t="str">
        <f>+VLOOKUP(A824,bd_lista!$A$3:$C$592,3,FALSE)</f>
        <v>Gobierno Autónomo Municipal de Todos Santos</v>
      </c>
      <c r="D824" s="384"/>
      <c r="E824" s="242" t="s">
        <v>684</v>
      </c>
      <c r="F824" s="241">
        <f ca="1">+IFERROR(INDEX('Hoja de Trabajo para listado'!$A$155:$Z$1048576,MATCH($A824,'Hoja de Trabajo para listado'!$A$155:$A$1048576,0),MATCH((CUADRO!F$4&amp;$E824),'Hoja de Trabajo para listado'!$A$151:$Z$151,0)),0)+IFERROR(INDEX('Hoja de Trabajo para listado'!$AB$155:$BA$1048576,MATCH($A824,'Hoja de Trabajo para listado'!$AB$155:$AB$1048576,0),MATCH((CUADRO!F$4&amp;$E824),'Hoja de Trabajo para listado'!$AB$151:$BA$151,0)),0)+IFERROR(INDEX('Hoja de Trabajo para listado'!$BC$155:$CB$1048576,MATCH($A824,'Hoja de Trabajo para listado'!$BC$155:$BC$1048576,0),MATCH((CUADRO!F$4&amp;$E824),'Hoja de Trabajo para listado'!$BC$151:$CB$151,0)),0)+IFERROR(INDEX('Hoja de Trabajo para listado'!$DE$153:$DG$274,MATCH($A824,'Hoja de Trabajo para listado'!$DE$153:$DE$1048576,0),MATCH((CUADRO!F$4&amp;$E824),'Hoja de Trabajo para listado'!$DE$151:$DG$151,0)),0)+IFERROR(INDEX('Hoja de Trabajo para listado'!$CD$155:$DC$1048576,MATCH($A824,'Hoja de Trabajo para listado'!$CD$155:$CD$1048576,0),MATCH((CUADRO!F$4&amp;$E824),'Hoja de Trabajo para listado'!$CD$151:$DC$151,0)),0)</f>
        <v>0</v>
      </c>
      <c r="G824" s="241">
        <f ca="1">+IFERROR(INDEX('Hoja de Trabajo para listado'!$A$155:$Z$1048576,MATCH($A824,'Hoja de Trabajo para listado'!$A$155:$A$1048576,0),MATCH((CUADRO!G$4&amp;$E824),'Hoja de Trabajo para listado'!$A$151:$Z$151,0)),0)+IFERROR(INDEX('Hoja de Trabajo para listado'!$AB$155:$BA$1048576,MATCH($A824,'Hoja de Trabajo para listado'!$AB$155:$AB$1048576,0),MATCH((CUADRO!G$4&amp;$E824),'Hoja de Trabajo para listado'!$AB$151:$BA$151,0)),0)+IFERROR(INDEX('Hoja de Trabajo para listado'!$BC$155:$CB$1048576,MATCH($A824,'Hoja de Trabajo para listado'!$BC$155:$BC$1048576,0),MATCH((CUADRO!G$4&amp;$E824),'Hoja de Trabajo para listado'!$BC$151:$CB$151,0)),0)+IFERROR(INDEX('Hoja de Trabajo para listado'!$DE$153:$DG$274,MATCH($A824,'Hoja de Trabajo para listado'!$DE$153:$DE$1048576,0),MATCH((CUADRO!G$4&amp;$E824),'Hoja de Trabajo para listado'!$DE$151:$DG$151,0)),0)+IFERROR(INDEX('Hoja de Trabajo para listado'!$CD$155:$DC$1048576,MATCH($A824,'Hoja de Trabajo para listado'!$CD$155:$CD$1048576,0),MATCH((CUADRO!G$4&amp;$E824),'Hoja de Trabajo para listado'!$CD$151:$DC$151,0)),0)</f>
        <v>0</v>
      </c>
      <c r="H824" s="241">
        <f ca="1">+IFERROR(INDEX('Hoja de Trabajo para listado'!$A$155:$Z$1048576,MATCH($A824,'Hoja de Trabajo para listado'!$A$155:$A$1048576,0),MATCH((CUADRO!H$4&amp;$E824),'Hoja de Trabajo para listado'!$A$151:$Z$151,0)),0)+IFERROR(INDEX('Hoja de Trabajo para listado'!$AB$155:$BA$1048576,MATCH($A824,'Hoja de Trabajo para listado'!$AB$155:$AB$1048576,0),MATCH((CUADRO!H$4&amp;$E824),'Hoja de Trabajo para listado'!$AB$151:$BA$151,0)),0)+IFERROR(INDEX('Hoja de Trabajo para listado'!$BC$155:$CB$1048576,MATCH($A824,'Hoja de Trabajo para listado'!$BC$155:$BC$1048576,0),MATCH((CUADRO!H$4&amp;$E824),'Hoja de Trabajo para listado'!$BC$151:$CB$151,0)),0)+IFERROR(INDEX('Hoja de Trabajo para listado'!$DE$153:$DG$274,MATCH($A824,'Hoja de Trabajo para listado'!$DE$153:$DE$1048576,0),MATCH((CUADRO!H$4&amp;$E824),'Hoja de Trabajo para listado'!$DE$151:$DG$151,0)),0)+IFERROR(INDEX('Hoja de Trabajo para listado'!$CD$155:$DC$1048576,MATCH($A824,'Hoja de Trabajo para listado'!$CD$155:$CD$1048576,0),MATCH((CUADRO!H$4&amp;$E824),'Hoja de Trabajo para listado'!$CD$151:$DC$151,0)),0)</f>
        <v>0</v>
      </c>
      <c r="I824" s="241">
        <f ca="1">+IFERROR(INDEX('Hoja de Trabajo para listado'!$A$155:$Z$1048576,MATCH($A824,'Hoja de Trabajo para listado'!$A$155:$A$1048576,0),MATCH((CUADRO!I$4&amp;$E824),'Hoja de Trabajo para listado'!$A$151:$Z$151,0)),0)+IFERROR(INDEX('Hoja de Trabajo para listado'!$AB$155:$BA$1048576,MATCH($A824,'Hoja de Trabajo para listado'!$AB$155:$AB$1048576,0),MATCH((CUADRO!I$4&amp;$E824),'Hoja de Trabajo para listado'!$AB$151:$BA$151,0)),0)+IFERROR(INDEX('Hoja de Trabajo para listado'!$BC$155:$CB$1048576,MATCH($A824,'Hoja de Trabajo para listado'!$BC$155:$BC$1048576,0),MATCH((CUADRO!I$4&amp;$E824),'Hoja de Trabajo para listado'!$BC$151:$CB$151,0)),0)+IFERROR(INDEX('Hoja de Trabajo para listado'!$DE$153:$DG$274,MATCH($A824,'Hoja de Trabajo para listado'!$DE$153:$DE$1048576,0),MATCH((CUADRO!I$4&amp;$E824),'Hoja de Trabajo para listado'!$DE$151:$DG$151,0)),0)+IFERROR(INDEX('Hoja de Trabajo para listado'!$CD$155:$DC$1048576,MATCH($A824,'Hoja de Trabajo para listado'!$CD$155:$CD$1048576,0),MATCH((CUADRO!I$4&amp;$E824),'Hoja de Trabajo para listado'!$CD$151:$DC$151,0)),0)</f>
        <v>0</v>
      </c>
      <c r="J824" s="241">
        <f ca="1">+IFERROR(INDEX('Hoja de Trabajo para listado'!$A$155:$Z$1048576,MATCH($A824,'Hoja de Trabajo para listado'!$A$155:$A$1048576,0),MATCH((CUADRO!J$4&amp;$E824),'Hoja de Trabajo para listado'!$A$151:$Z$151,0)),0)+IFERROR(INDEX('Hoja de Trabajo para listado'!$AB$155:$BA$1048576,MATCH($A824,'Hoja de Trabajo para listado'!$AB$155:$AB$1048576,0),MATCH((CUADRO!J$4&amp;$E824),'Hoja de Trabajo para listado'!$AB$151:$BA$151,0)),0)+IFERROR(INDEX('Hoja de Trabajo para listado'!$BC$155:$CB$1048576,MATCH($A824,'Hoja de Trabajo para listado'!$BC$155:$BC$1048576,0),MATCH((CUADRO!J$4&amp;$E824),'Hoja de Trabajo para listado'!$BC$151:$CB$151,0)),0)+IFERROR(INDEX('Hoja de Trabajo para listado'!$DE$153:$DG$274,MATCH($A824,'Hoja de Trabajo para listado'!$DE$153:$DE$1048576,0),MATCH((CUADRO!J$4&amp;$E824),'Hoja de Trabajo para listado'!$DE$151:$DG$151,0)),0)+IFERROR(INDEX('Hoja de Trabajo para listado'!$CD$155:$DC$1048576,MATCH($A824,'Hoja de Trabajo para listado'!$CD$155:$CD$1048576,0),MATCH((CUADRO!J$4&amp;$E824),'Hoja de Trabajo para listado'!$CD$151:$DC$151,0)),0)</f>
        <v>0</v>
      </c>
      <c r="K824" s="241">
        <f ca="1">+IFERROR(INDEX('Hoja de Trabajo para listado'!$A$155:$Z$1048576,MATCH($A824,'Hoja de Trabajo para listado'!$A$155:$A$1048576,0),MATCH((CUADRO!K$4&amp;$E824),'Hoja de Trabajo para listado'!$A$151:$Z$151,0)),0)+IFERROR(INDEX('Hoja de Trabajo para listado'!$AB$155:$BA$1048576,MATCH($A824,'Hoja de Trabajo para listado'!$AB$155:$AB$1048576,0),MATCH((CUADRO!K$4&amp;$E824),'Hoja de Trabajo para listado'!$AB$151:$BA$151,0)),0)+IFERROR(INDEX('Hoja de Trabajo para listado'!$BC$155:$CB$1048576,MATCH($A824,'Hoja de Trabajo para listado'!$BC$155:$BC$1048576,0),MATCH((CUADRO!K$4&amp;$E824),'Hoja de Trabajo para listado'!$BC$151:$CB$151,0)),0)+IFERROR(INDEX('Hoja de Trabajo para listado'!$DE$153:$DG$274,MATCH($A824,'Hoja de Trabajo para listado'!$DE$153:$DE$1048576,0),MATCH((CUADRO!K$4&amp;$E824),'Hoja de Trabajo para listado'!$DE$151:$DG$151,0)),0)+IFERROR(INDEX('Hoja de Trabajo para listado'!$CD$155:$DC$1048576,MATCH($A824,'Hoja de Trabajo para listado'!$CD$155:$CD$1048576,0),MATCH((CUADRO!K$4&amp;$E824),'Hoja de Trabajo para listado'!$CD$151:$DC$151,0)),0)</f>
        <v>0</v>
      </c>
      <c r="L824" s="241">
        <f ca="1">+IFERROR(INDEX('Hoja de Trabajo para listado'!$A$155:$Z$1048576,MATCH($A824,'Hoja de Trabajo para listado'!$A$155:$A$1048576,0),MATCH((CUADRO!L$4&amp;$E824),'Hoja de Trabajo para listado'!$A$151:$Z$151,0)),0)+IFERROR(INDEX('Hoja de Trabajo para listado'!$AB$155:$BA$1048576,MATCH($A824,'Hoja de Trabajo para listado'!$AB$155:$AB$1048576,0),MATCH((CUADRO!L$4&amp;$E824),'Hoja de Trabajo para listado'!$AB$151:$BA$151,0)),0)+IFERROR(INDEX('Hoja de Trabajo para listado'!$BC$155:$CB$1048576,MATCH($A824,'Hoja de Trabajo para listado'!$BC$155:$BC$1048576,0),MATCH((CUADRO!L$4&amp;$E824),'Hoja de Trabajo para listado'!$BC$151:$CB$151,0)),0)+IFERROR(INDEX('Hoja de Trabajo para listado'!$DE$153:$DG$274,MATCH($A824,'Hoja de Trabajo para listado'!$DE$153:$DE$1048576,0),MATCH((CUADRO!L$4&amp;$E824),'Hoja de Trabajo para listado'!$DE$151:$DG$151,0)),0)+IFERROR(INDEX('Hoja de Trabajo para listado'!$CD$155:$DC$1048576,MATCH($A824,'Hoja de Trabajo para listado'!$CD$155:$CD$1048576,0),MATCH((CUADRO!L$4&amp;$E824),'Hoja de Trabajo para listado'!$CD$151:$DC$151,0)),0)</f>
        <v>0</v>
      </c>
      <c r="M824" s="241">
        <f ca="1">+IFERROR(INDEX('Hoja de Trabajo para listado'!$A$155:$Z$1048576,MATCH($A824,'Hoja de Trabajo para listado'!$A$155:$A$1048576,0),MATCH((CUADRO!M$4&amp;$E824),'Hoja de Trabajo para listado'!$A$151:$Z$151,0)),0)+IFERROR(INDEX('Hoja de Trabajo para listado'!$AB$155:$BA$1048576,MATCH($A824,'Hoja de Trabajo para listado'!$AB$155:$AB$1048576,0),MATCH((CUADRO!M$4&amp;$E824),'Hoja de Trabajo para listado'!$AB$151:$BA$151,0)),0)+IFERROR(INDEX('Hoja de Trabajo para listado'!$BC$155:$CB$1048576,MATCH($A824,'Hoja de Trabajo para listado'!$BC$155:$BC$1048576,0),MATCH((CUADRO!M$4&amp;$E824),'Hoja de Trabajo para listado'!$BC$151:$CB$151,0)),0)+IFERROR(INDEX('Hoja de Trabajo para listado'!$DE$153:$DG$274,MATCH($A824,'Hoja de Trabajo para listado'!$DE$153:$DE$1048576,0),MATCH((CUADRO!M$4&amp;$E824),'Hoja de Trabajo para listado'!$DE$151:$DG$151,0)),0)+IFERROR(INDEX('Hoja de Trabajo para listado'!$CD$155:$DC$1048576,MATCH($A824,'Hoja de Trabajo para listado'!$CD$155:$CD$1048576,0),MATCH((CUADRO!M$4&amp;$E824),'Hoja de Trabajo para listado'!$CD$151:$DC$151,0)),0)</f>
        <v>0</v>
      </c>
      <c r="N824" s="241">
        <f ca="1">+IFERROR(INDEX('Hoja de Trabajo para listado'!$A$155:$Z$1048576,MATCH($A824,'Hoja de Trabajo para listado'!$A$155:$A$1048576,0),MATCH((CUADRO!N$4&amp;$E824),'Hoja de Trabajo para listado'!$A$151:$Z$151,0)),0)+IFERROR(INDEX('Hoja de Trabajo para listado'!$AB$155:$BA$1048576,MATCH($A824,'Hoja de Trabajo para listado'!$AB$155:$AB$1048576,0),MATCH((CUADRO!N$4&amp;$E824),'Hoja de Trabajo para listado'!$AB$151:$BA$151,0)),0)+IFERROR(INDEX('Hoja de Trabajo para listado'!$BC$155:$CB$1048576,MATCH($A824,'Hoja de Trabajo para listado'!$BC$155:$BC$1048576,0),MATCH((CUADRO!N$4&amp;$E824),'Hoja de Trabajo para listado'!$BC$151:$CB$151,0)),0)+IFERROR(INDEX('Hoja de Trabajo para listado'!$DE$153:$DG$274,MATCH($A824,'Hoja de Trabajo para listado'!$DE$153:$DE$1048576,0),MATCH((CUADRO!N$4&amp;$E824),'Hoja de Trabajo para listado'!$DE$151:$DG$151,0)),0)+IFERROR(INDEX('Hoja de Trabajo para listado'!$CD$155:$DC$1048576,MATCH($A824,'Hoja de Trabajo para listado'!$CD$155:$CD$1048576,0),MATCH((CUADRO!N$4&amp;$E824),'Hoja de Trabajo para listado'!$CD$151:$DC$151,0)),0)</f>
        <v>0</v>
      </c>
      <c r="O824" s="241">
        <f ca="1">+IFERROR(INDEX('Hoja de Trabajo para listado'!$A$155:$Z$1048576,MATCH($A824,'Hoja de Trabajo para listado'!$A$155:$A$1048576,0),MATCH((CUADRO!O$4&amp;$E824),'Hoja de Trabajo para listado'!$A$151:$Z$151,0)),0)+IFERROR(INDEX('Hoja de Trabajo para listado'!$AB$155:$BA$1048576,MATCH($A824,'Hoja de Trabajo para listado'!$AB$155:$AB$1048576,0),MATCH((CUADRO!O$4&amp;$E824),'Hoja de Trabajo para listado'!$AB$151:$BA$151,0)),0)+IFERROR(INDEX('Hoja de Trabajo para listado'!$BC$155:$CB$1048576,MATCH($A824,'Hoja de Trabajo para listado'!$BC$155:$BC$1048576,0),MATCH((CUADRO!O$4&amp;$E824),'Hoja de Trabajo para listado'!$BC$151:$CB$151,0)),0)+IFERROR(INDEX('Hoja de Trabajo para listado'!$DE$153:$DG$274,MATCH($A824,'Hoja de Trabajo para listado'!$DE$153:$DE$1048576,0),MATCH((CUADRO!O$4&amp;$E824),'Hoja de Trabajo para listado'!$DE$151:$DG$151,0)),0)+IFERROR(INDEX('Hoja de Trabajo para listado'!$CD$155:$DC$1048576,MATCH($A824,'Hoja de Trabajo para listado'!$CD$155:$CD$1048576,0),MATCH((CUADRO!O$4&amp;$E824),'Hoja de Trabajo para listado'!$CD$151:$DC$151,0)),0)</f>
        <v>0</v>
      </c>
      <c r="P824" s="241">
        <f ca="1">+IFERROR(INDEX('Hoja de Trabajo para listado'!$A$155:$Z$1048576,MATCH($A824,'Hoja de Trabajo para listado'!$A$155:$A$1048576,0),MATCH((CUADRO!P$4&amp;$E824),'Hoja de Trabajo para listado'!$A$151:$Z$151,0)),0)+IFERROR(INDEX('Hoja de Trabajo para listado'!$AB$155:$BA$1048576,MATCH($A824,'Hoja de Trabajo para listado'!$AB$155:$AB$1048576,0),MATCH((CUADRO!P$4&amp;$E824),'Hoja de Trabajo para listado'!$AB$151:$BA$151,0)),0)+IFERROR(INDEX('Hoja de Trabajo para listado'!$BC$155:$CB$1048576,MATCH($A824,'Hoja de Trabajo para listado'!$BC$155:$BC$1048576,0),MATCH((CUADRO!P$4&amp;$E824),'Hoja de Trabajo para listado'!$BC$151:$CB$151,0)),0)+IFERROR(INDEX('Hoja de Trabajo para listado'!$DE$153:$DG$274,MATCH($A824,'Hoja de Trabajo para listado'!$DE$153:$DE$1048576,0),MATCH((CUADRO!P$4&amp;$E824),'Hoja de Trabajo para listado'!$DE$151:$DG$151,0)),0)+IFERROR(INDEX('Hoja de Trabajo para listado'!$CD$155:$DC$1048576,MATCH($A824,'Hoja de Trabajo para listado'!$CD$155:$CD$1048576,0),MATCH((CUADRO!P$4&amp;$E824),'Hoja de Trabajo para listado'!$CD$151:$DC$151,0)),0)</f>
        <v>0</v>
      </c>
      <c r="Q824" s="241">
        <f ca="1">+IFERROR(INDEX('Hoja de Trabajo para listado'!$A$155:$Z$1048576,MATCH($A824,'Hoja de Trabajo para listado'!$A$155:$A$1048576,0),MATCH((CUADRO!Q$4&amp;$E824),'Hoja de Trabajo para listado'!$A$151:$Z$151,0)),0)+IFERROR(INDEX('Hoja de Trabajo para listado'!$AB$155:$BA$1048576,MATCH($A824,'Hoja de Trabajo para listado'!$AB$155:$AB$1048576,0),MATCH((CUADRO!Q$4&amp;$E824),'Hoja de Trabajo para listado'!$AB$151:$BA$151,0)),0)+IFERROR(INDEX('Hoja de Trabajo para listado'!$BC$155:$CB$1048576,MATCH($A824,'Hoja de Trabajo para listado'!$BC$155:$BC$1048576,0),MATCH((CUADRO!Q$4&amp;$E824),'Hoja de Trabajo para listado'!$BC$151:$CB$151,0)),0)+IFERROR(INDEX('Hoja de Trabajo para listado'!$DE$153:$DG$274,MATCH($A824,'Hoja de Trabajo para listado'!$DE$153:$DE$1048576,0),MATCH((CUADRO!Q$4&amp;$E824),'Hoja de Trabajo para listado'!$DE$151:$DG$151,0)),0)+IFERROR(INDEX('Hoja de Trabajo para listado'!$CD$155:$DC$1048576,MATCH($A824,'Hoja de Trabajo para listado'!$CD$155:$CD$1048576,0),MATCH((CUADRO!Q$4&amp;$E824),'Hoja de Trabajo para listado'!$CD$151:$DC$151,0)),0)</f>
        <v>0</v>
      </c>
      <c r="R824" s="241">
        <f t="shared" ca="1" si="24"/>
        <v>0</v>
      </c>
      <c r="S824" s="247">
        <f ca="1">+R823+R824</f>
        <v>0</v>
      </c>
      <c r="T824" s="241">
        <f ca="1">+S824</f>
        <v>0</v>
      </c>
      <c r="U824" s="240">
        <f t="shared" si="25"/>
        <v>2</v>
      </c>
    </row>
    <row r="825" spans="1:21" customFormat="1" ht="15" hidden="1" customHeight="1">
      <c r="A825" s="32">
        <v>1430</v>
      </c>
      <c r="B825" s="381">
        <f>+A825</f>
        <v>1430</v>
      </c>
      <c r="C825" s="245" t="str">
        <f>+VLOOKUP(A825,bd_lista!$A$3:$C$592,3,FALSE)</f>
        <v>Gobierno Autónomo Municipal de Carangas</v>
      </c>
      <c r="D825" s="383" t="str">
        <f>+C825</f>
        <v>Gobierno Autónomo Municipal de Carangas</v>
      </c>
      <c r="E825" s="240" t="s">
        <v>683</v>
      </c>
      <c r="F825" s="241">
        <f ca="1">+IFERROR(INDEX('Hoja de Trabajo para listado'!$A$155:$Z$1048576,MATCH($A825,'Hoja de Trabajo para listado'!$A$155:$A$1048576,0),MATCH((CUADRO!F$4&amp;$E825),'Hoja de Trabajo para listado'!$A$151:$Z$151,0)),0)+IFERROR(INDEX('Hoja de Trabajo para listado'!$AB$155:$BA$1048576,MATCH($A825,'Hoja de Trabajo para listado'!$AB$155:$AB$1048576,0),MATCH((CUADRO!F$4&amp;$E825),'Hoja de Trabajo para listado'!$AB$151:$BA$151,0)),0)+IFERROR(INDEX('Hoja de Trabajo para listado'!$BC$155:$CB$1048576,MATCH($A825,'Hoja de Trabajo para listado'!$BC$155:$BC$1048576,0),MATCH((CUADRO!F$4&amp;$E825),'Hoja de Trabajo para listado'!$BC$151:$CB$151,0)),0)+IFERROR(INDEX('Hoja de Trabajo para listado'!$DE$153:$DG$274,MATCH($A825,'Hoja de Trabajo para listado'!$DE$153:$DE$1048576,0),MATCH((CUADRO!F$4&amp;$E825),'Hoja de Trabajo para listado'!$DE$151:$DG$151,0)),0)+IFERROR(INDEX('Hoja de Trabajo para listado'!$CD$155:$DC$1048576,MATCH($A825,'Hoja de Trabajo para listado'!$CD$155:$CD$1048576,0),MATCH((CUADRO!F$4&amp;$E825),'Hoja de Trabajo para listado'!$CD$151:$DC$151,0)),0)</f>
        <v>0</v>
      </c>
      <c r="G825" s="241">
        <f ca="1">+IFERROR(INDEX('Hoja de Trabajo para listado'!$A$155:$Z$1048576,MATCH($A825,'Hoja de Trabajo para listado'!$A$155:$A$1048576,0),MATCH((CUADRO!G$4&amp;$E825),'Hoja de Trabajo para listado'!$A$151:$Z$151,0)),0)+IFERROR(INDEX('Hoja de Trabajo para listado'!$AB$155:$BA$1048576,MATCH($A825,'Hoja de Trabajo para listado'!$AB$155:$AB$1048576,0),MATCH((CUADRO!G$4&amp;$E825),'Hoja de Trabajo para listado'!$AB$151:$BA$151,0)),0)+IFERROR(INDEX('Hoja de Trabajo para listado'!$BC$155:$CB$1048576,MATCH($A825,'Hoja de Trabajo para listado'!$BC$155:$BC$1048576,0),MATCH((CUADRO!G$4&amp;$E825),'Hoja de Trabajo para listado'!$BC$151:$CB$151,0)),0)+IFERROR(INDEX('Hoja de Trabajo para listado'!$DE$153:$DG$274,MATCH($A825,'Hoja de Trabajo para listado'!$DE$153:$DE$1048576,0),MATCH((CUADRO!G$4&amp;$E825),'Hoja de Trabajo para listado'!$DE$151:$DG$151,0)),0)+IFERROR(INDEX('Hoja de Trabajo para listado'!$CD$155:$DC$1048576,MATCH($A825,'Hoja de Trabajo para listado'!$CD$155:$CD$1048576,0),MATCH((CUADRO!G$4&amp;$E825),'Hoja de Trabajo para listado'!$CD$151:$DC$151,0)),0)</f>
        <v>0</v>
      </c>
      <c r="H825" s="241">
        <f ca="1">+IFERROR(INDEX('Hoja de Trabajo para listado'!$A$155:$Z$1048576,MATCH($A825,'Hoja de Trabajo para listado'!$A$155:$A$1048576,0),MATCH((CUADRO!H$4&amp;$E825),'Hoja de Trabajo para listado'!$A$151:$Z$151,0)),0)+IFERROR(INDEX('Hoja de Trabajo para listado'!$AB$155:$BA$1048576,MATCH($A825,'Hoja de Trabajo para listado'!$AB$155:$AB$1048576,0),MATCH((CUADRO!H$4&amp;$E825),'Hoja de Trabajo para listado'!$AB$151:$BA$151,0)),0)+IFERROR(INDEX('Hoja de Trabajo para listado'!$BC$155:$CB$1048576,MATCH($A825,'Hoja de Trabajo para listado'!$BC$155:$BC$1048576,0),MATCH((CUADRO!H$4&amp;$E825),'Hoja de Trabajo para listado'!$BC$151:$CB$151,0)),0)+IFERROR(INDEX('Hoja de Trabajo para listado'!$DE$153:$DG$274,MATCH($A825,'Hoja de Trabajo para listado'!$DE$153:$DE$1048576,0),MATCH((CUADRO!H$4&amp;$E825),'Hoja de Trabajo para listado'!$DE$151:$DG$151,0)),0)+IFERROR(INDEX('Hoja de Trabajo para listado'!$CD$155:$DC$1048576,MATCH($A825,'Hoja de Trabajo para listado'!$CD$155:$CD$1048576,0),MATCH((CUADRO!H$4&amp;$E825),'Hoja de Trabajo para listado'!$CD$151:$DC$151,0)),0)</f>
        <v>0</v>
      </c>
      <c r="I825" s="241">
        <f ca="1">+IFERROR(INDEX('Hoja de Trabajo para listado'!$A$155:$Z$1048576,MATCH($A825,'Hoja de Trabajo para listado'!$A$155:$A$1048576,0),MATCH((CUADRO!I$4&amp;$E825),'Hoja de Trabajo para listado'!$A$151:$Z$151,0)),0)+IFERROR(INDEX('Hoja de Trabajo para listado'!$AB$155:$BA$1048576,MATCH($A825,'Hoja de Trabajo para listado'!$AB$155:$AB$1048576,0),MATCH((CUADRO!I$4&amp;$E825),'Hoja de Trabajo para listado'!$AB$151:$BA$151,0)),0)+IFERROR(INDEX('Hoja de Trabajo para listado'!$BC$155:$CB$1048576,MATCH($A825,'Hoja de Trabajo para listado'!$BC$155:$BC$1048576,0),MATCH((CUADRO!I$4&amp;$E825),'Hoja de Trabajo para listado'!$BC$151:$CB$151,0)),0)+IFERROR(INDEX('Hoja de Trabajo para listado'!$DE$153:$DG$274,MATCH($A825,'Hoja de Trabajo para listado'!$DE$153:$DE$1048576,0),MATCH((CUADRO!I$4&amp;$E825),'Hoja de Trabajo para listado'!$DE$151:$DG$151,0)),0)+IFERROR(INDEX('Hoja de Trabajo para listado'!$CD$155:$DC$1048576,MATCH($A825,'Hoja de Trabajo para listado'!$CD$155:$CD$1048576,0),MATCH((CUADRO!I$4&amp;$E825),'Hoja de Trabajo para listado'!$CD$151:$DC$151,0)),0)</f>
        <v>0</v>
      </c>
      <c r="J825" s="241">
        <f ca="1">+IFERROR(INDEX('Hoja de Trabajo para listado'!$A$155:$Z$1048576,MATCH($A825,'Hoja de Trabajo para listado'!$A$155:$A$1048576,0),MATCH((CUADRO!J$4&amp;$E825),'Hoja de Trabajo para listado'!$A$151:$Z$151,0)),0)+IFERROR(INDEX('Hoja de Trabajo para listado'!$AB$155:$BA$1048576,MATCH($A825,'Hoja de Trabajo para listado'!$AB$155:$AB$1048576,0),MATCH((CUADRO!J$4&amp;$E825),'Hoja de Trabajo para listado'!$AB$151:$BA$151,0)),0)+IFERROR(INDEX('Hoja de Trabajo para listado'!$BC$155:$CB$1048576,MATCH($A825,'Hoja de Trabajo para listado'!$BC$155:$BC$1048576,0),MATCH((CUADRO!J$4&amp;$E825),'Hoja de Trabajo para listado'!$BC$151:$CB$151,0)),0)+IFERROR(INDEX('Hoja de Trabajo para listado'!$DE$153:$DG$274,MATCH($A825,'Hoja de Trabajo para listado'!$DE$153:$DE$1048576,0),MATCH((CUADRO!J$4&amp;$E825),'Hoja de Trabajo para listado'!$DE$151:$DG$151,0)),0)+IFERROR(INDEX('Hoja de Trabajo para listado'!$CD$155:$DC$1048576,MATCH($A825,'Hoja de Trabajo para listado'!$CD$155:$CD$1048576,0),MATCH((CUADRO!J$4&amp;$E825),'Hoja de Trabajo para listado'!$CD$151:$DC$151,0)),0)</f>
        <v>0</v>
      </c>
      <c r="K825" s="241">
        <f ca="1">+IFERROR(INDEX('Hoja de Trabajo para listado'!$A$155:$Z$1048576,MATCH($A825,'Hoja de Trabajo para listado'!$A$155:$A$1048576,0),MATCH((CUADRO!K$4&amp;$E825),'Hoja de Trabajo para listado'!$A$151:$Z$151,0)),0)+IFERROR(INDEX('Hoja de Trabajo para listado'!$AB$155:$BA$1048576,MATCH($A825,'Hoja de Trabajo para listado'!$AB$155:$AB$1048576,0),MATCH((CUADRO!K$4&amp;$E825),'Hoja de Trabajo para listado'!$AB$151:$BA$151,0)),0)+IFERROR(INDEX('Hoja de Trabajo para listado'!$BC$155:$CB$1048576,MATCH($A825,'Hoja de Trabajo para listado'!$BC$155:$BC$1048576,0),MATCH((CUADRO!K$4&amp;$E825),'Hoja de Trabajo para listado'!$BC$151:$CB$151,0)),0)+IFERROR(INDEX('Hoja de Trabajo para listado'!$DE$153:$DG$274,MATCH($A825,'Hoja de Trabajo para listado'!$DE$153:$DE$1048576,0),MATCH((CUADRO!K$4&amp;$E825),'Hoja de Trabajo para listado'!$DE$151:$DG$151,0)),0)+IFERROR(INDEX('Hoja de Trabajo para listado'!$CD$155:$DC$1048576,MATCH($A825,'Hoja de Trabajo para listado'!$CD$155:$CD$1048576,0),MATCH((CUADRO!K$4&amp;$E825),'Hoja de Trabajo para listado'!$CD$151:$DC$151,0)),0)</f>
        <v>0</v>
      </c>
      <c r="L825" s="241">
        <f ca="1">+IFERROR(INDEX('Hoja de Trabajo para listado'!$A$155:$Z$1048576,MATCH($A825,'Hoja de Trabajo para listado'!$A$155:$A$1048576,0),MATCH((CUADRO!L$4&amp;$E825),'Hoja de Trabajo para listado'!$A$151:$Z$151,0)),0)+IFERROR(INDEX('Hoja de Trabajo para listado'!$AB$155:$BA$1048576,MATCH($A825,'Hoja de Trabajo para listado'!$AB$155:$AB$1048576,0),MATCH((CUADRO!L$4&amp;$E825),'Hoja de Trabajo para listado'!$AB$151:$BA$151,0)),0)+IFERROR(INDEX('Hoja de Trabajo para listado'!$BC$155:$CB$1048576,MATCH($A825,'Hoja de Trabajo para listado'!$BC$155:$BC$1048576,0),MATCH((CUADRO!L$4&amp;$E825),'Hoja de Trabajo para listado'!$BC$151:$CB$151,0)),0)+IFERROR(INDEX('Hoja de Trabajo para listado'!$DE$153:$DG$274,MATCH($A825,'Hoja de Trabajo para listado'!$DE$153:$DE$1048576,0),MATCH((CUADRO!L$4&amp;$E825),'Hoja de Trabajo para listado'!$DE$151:$DG$151,0)),0)+IFERROR(INDEX('Hoja de Trabajo para listado'!$CD$155:$DC$1048576,MATCH($A825,'Hoja de Trabajo para listado'!$CD$155:$CD$1048576,0),MATCH((CUADRO!L$4&amp;$E825),'Hoja de Trabajo para listado'!$CD$151:$DC$151,0)),0)</f>
        <v>0</v>
      </c>
      <c r="M825" s="241">
        <f ca="1">+IFERROR(INDEX('Hoja de Trabajo para listado'!$A$155:$Z$1048576,MATCH($A825,'Hoja de Trabajo para listado'!$A$155:$A$1048576,0),MATCH((CUADRO!M$4&amp;$E825),'Hoja de Trabajo para listado'!$A$151:$Z$151,0)),0)+IFERROR(INDEX('Hoja de Trabajo para listado'!$AB$155:$BA$1048576,MATCH($A825,'Hoja de Trabajo para listado'!$AB$155:$AB$1048576,0),MATCH((CUADRO!M$4&amp;$E825),'Hoja de Trabajo para listado'!$AB$151:$BA$151,0)),0)+IFERROR(INDEX('Hoja de Trabajo para listado'!$BC$155:$CB$1048576,MATCH($A825,'Hoja de Trabajo para listado'!$BC$155:$BC$1048576,0),MATCH((CUADRO!M$4&amp;$E825),'Hoja de Trabajo para listado'!$BC$151:$CB$151,0)),0)+IFERROR(INDEX('Hoja de Trabajo para listado'!$DE$153:$DG$274,MATCH($A825,'Hoja de Trabajo para listado'!$DE$153:$DE$1048576,0),MATCH((CUADRO!M$4&amp;$E825),'Hoja de Trabajo para listado'!$DE$151:$DG$151,0)),0)+IFERROR(INDEX('Hoja de Trabajo para listado'!$CD$155:$DC$1048576,MATCH($A825,'Hoja de Trabajo para listado'!$CD$155:$CD$1048576,0),MATCH((CUADRO!M$4&amp;$E825),'Hoja de Trabajo para listado'!$CD$151:$DC$151,0)),0)</f>
        <v>0</v>
      </c>
      <c r="N825" s="241">
        <f ca="1">+IFERROR(INDEX('Hoja de Trabajo para listado'!$A$155:$Z$1048576,MATCH($A825,'Hoja de Trabajo para listado'!$A$155:$A$1048576,0),MATCH((CUADRO!N$4&amp;$E825),'Hoja de Trabajo para listado'!$A$151:$Z$151,0)),0)+IFERROR(INDEX('Hoja de Trabajo para listado'!$AB$155:$BA$1048576,MATCH($A825,'Hoja de Trabajo para listado'!$AB$155:$AB$1048576,0),MATCH((CUADRO!N$4&amp;$E825),'Hoja de Trabajo para listado'!$AB$151:$BA$151,0)),0)+IFERROR(INDEX('Hoja de Trabajo para listado'!$BC$155:$CB$1048576,MATCH($A825,'Hoja de Trabajo para listado'!$BC$155:$BC$1048576,0),MATCH((CUADRO!N$4&amp;$E825),'Hoja de Trabajo para listado'!$BC$151:$CB$151,0)),0)+IFERROR(INDEX('Hoja de Trabajo para listado'!$DE$153:$DG$274,MATCH($A825,'Hoja de Trabajo para listado'!$DE$153:$DE$1048576,0),MATCH((CUADRO!N$4&amp;$E825),'Hoja de Trabajo para listado'!$DE$151:$DG$151,0)),0)+IFERROR(INDEX('Hoja de Trabajo para listado'!$CD$155:$DC$1048576,MATCH($A825,'Hoja de Trabajo para listado'!$CD$155:$CD$1048576,0),MATCH((CUADRO!N$4&amp;$E825),'Hoja de Trabajo para listado'!$CD$151:$DC$151,0)),0)</f>
        <v>0</v>
      </c>
      <c r="O825" s="241">
        <f ca="1">+IFERROR(INDEX('Hoja de Trabajo para listado'!$A$155:$Z$1048576,MATCH($A825,'Hoja de Trabajo para listado'!$A$155:$A$1048576,0),MATCH((CUADRO!O$4&amp;$E825),'Hoja de Trabajo para listado'!$A$151:$Z$151,0)),0)+IFERROR(INDEX('Hoja de Trabajo para listado'!$AB$155:$BA$1048576,MATCH($A825,'Hoja de Trabajo para listado'!$AB$155:$AB$1048576,0),MATCH((CUADRO!O$4&amp;$E825),'Hoja de Trabajo para listado'!$AB$151:$BA$151,0)),0)+IFERROR(INDEX('Hoja de Trabajo para listado'!$BC$155:$CB$1048576,MATCH($A825,'Hoja de Trabajo para listado'!$BC$155:$BC$1048576,0),MATCH((CUADRO!O$4&amp;$E825),'Hoja de Trabajo para listado'!$BC$151:$CB$151,0)),0)+IFERROR(INDEX('Hoja de Trabajo para listado'!$DE$153:$DG$274,MATCH($A825,'Hoja de Trabajo para listado'!$DE$153:$DE$1048576,0),MATCH((CUADRO!O$4&amp;$E825),'Hoja de Trabajo para listado'!$DE$151:$DG$151,0)),0)+IFERROR(INDEX('Hoja de Trabajo para listado'!$CD$155:$DC$1048576,MATCH($A825,'Hoja de Trabajo para listado'!$CD$155:$CD$1048576,0),MATCH((CUADRO!O$4&amp;$E825),'Hoja de Trabajo para listado'!$CD$151:$DC$151,0)),0)</f>
        <v>0</v>
      </c>
      <c r="P825" s="241">
        <f ca="1">+IFERROR(INDEX('Hoja de Trabajo para listado'!$A$155:$Z$1048576,MATCH($A825,'Hoja de Trabajo para listado'!$A$155:$A$1048576,0),MATCH((CUADRO!P$4&amp;$E825),'Hoja de Trabajo para listado'!$A$151:$Z$151,0)),0)+IFERROR(INDEX('Hoja de Trabajo para listado'!$AB$155:$BA$1048576,MATCH($A825,'Hoja de Trabajo para listado'!$AB$155:$AB$1048576,0),MATCH((CUADRO!P$4&amp;$E825),'Hoja de Trabajo para listado'!$AB$151:$BA$151,0)),0)+IFERROR(INDEX('Hoja de Trabajo para listado'!$BC$155:$CB$1048576,MATCH($A825,'Hoja de Trabajo para listado'!$BC$155:$BC$1048576,0),MATCH((CUADRO!P$4&amp;$E825),'Hoja de Trabajo para listado'!$BC$151:$CB$151,0)),0)+IFERROR(INDEX('Hoja de Trabajo para listado'!$DE$153:$DG$274,MATCH($A825,'Hoja de Trabajo para listado'!$DE$153:$DE$1048576,0),MATCH((CUADRO!P$4&amp;$E825),'Hoja de Trabajo para listado'!$DE$151:$DG$151,0)),0)+IFERROR(INDEX('Hoja de Trabajo para listado'!$CD$155:$DC$1048576,MATCH($A825,'Hoja de Trabajo para listado'!$CD$155:$CD$1048576,0),MATCH((CUADRO!P$4&amp;$E825),'Hoja de Trabajo para listado'!$CD$151:$DC$151,0)),0)</f>
        <v>0</v>
      </c>
      <c r="Q825" s="241">
        <f ca="1">+IFERROR(INDEX('Hoja de Trabajo para listado'!$A$155:$Z$1048576,MATCH($A825,'Hoja de Trabajo para listado'!$A$155:$A$1048576,0),MATCH((CUADRO!Q$4&amp;$E825),'Hoja de Trabajo para listado'!$A$151:$Z$151,0)),0)+IFERROR(INDEX('Hoja de Trabajo para listado'!$AB$155:$BA$1048576,MATCH($A825,'Hoja de Trabajo para listado'!$AB$155:$AB$1048576,0),MATCH((CUADRO!Q$4&amp;$E825),'Hoja de Trabajo para listado'!$AB$151:$BA$151,0)),0)+IFERROR(INDEX('Hoja de Trabajo para listado'!$BC$155:$CB$1048576,MATCH($A825,'Hoja de Trabajo para listado'!$BC$155:$BC$1048576,0),MATCH((CUADRO!Q$4&amp;$E825),'Hoja de Trabajo para listado'!$BC$151:$CB$151,0)),0)+IFERROR(INDEX('Hoja de Trabajo para listado'!$DE$153:$DG$274,MATCH($A825,'Hoja de Trabajo para listado'!$DE$153:$DE$1048576,0),MATCH((CUADRO!Q$4&amp;$E825),'Hoja de Trabajo para listado'!$DE$151:$DG$151,0)),0)+IFERROR(INDEX('Hoja de Trabajo para listado'!$CD$155:$DC$1048576,MATCH($A825,'Hoja de Trabajo para listado'!$CD$155:$CD$1048576,0),MATCH((CUADRO!Q$4&amp;$E825),'Hoja de Trabajo para listado'!$CD$151:$DC$151,0)),0)</f>
        <v>0</v>
      </c>
      <c r="R825" s="241">
        <f t="shared" ca="1" si="24"/>
        <v>0</v>
      </c>
      <c r="S825" s="247"/>
      <c r="T825" s="241">
        <f ca="1">+T826</f>
        <v>0</v>
      </c>
      <c r="U825" s="240">
        <f t="shared" si="25"/>
        <v>1</v>
      </c>
    </row>
    <row r="826" spans="1:21" customFormat="1" ht="15" hidden="1" customHeight="1">
      <c r="A826" s="32">
        <v>1430</v>
      </c>
      <c r="B826" s="382"/>
      <c r="C826" s="245" t="str">
        <f>+VLOOKUP(A826,bd_lista!$A$3:$C$592,3,FALSE)</f>
        <v>Gobierno Autónomo Municipal de Carangas</v>
      </c>
      <c r="D826" s="384"/>
      <c r="E826" s="242" t="s">
        <v>684</v>
      </c>
      <c r="F826" s="241">
        <f ca="1">+IFERROR(INDEX('Hoja de Trabajo para listado'!$A$155:$Z$1048576,MATCH($A826,'Hoja de Trabajo para listado'!$A$155:$A$1048576,0),MATCH((CUADRO!F$4&amp;$E826),'Hoja de Trabajo para listado'!$A$151:$Z$151,0)),0)+IFERROR(INDEX('Hoja de Trabajo para listado'!$AB$155:$BA$1048576,MATCH($A826,'Hoja de Trabajo para listado'!$AB$155:$AB$1048576,0),MATCH((CUADRO!F$4&amp;$E826),'Hoja de Trabajo para listado'!$AB$151:$BA$151,0)),0)+IFERROR(INDEX('Hoja de Trabajo para listado'!$BC$155:$CB$1048576,MATCH($A826,'Hoja de Trabajo para listado'!$BC$155:$BC$1048576,0),MATCH((CUADRO!F$4&amp;$E826),'Hoja de Trabajo para listado'!$BC$151:$CB$151,0)),0)+IFERROR(INDEX('Hoja de Trabajo para listado'!$DE$153:$DG$274,MATCH($A826,'Hoja de Trabajo para listado'!$DE$153:$DE$1048576,0),MATCH((CUADRO!F$4&amp;$E826),'Hoja de Trabajo para listado'!$DE$151:$DG$151,0)),0)+IFERROR(INDEX('Hoja de Trabajo para listado'!$CD$155:$DC$1048576,MATCH($A826,'Hoja de Trabajo para listado'!$CD$155:$CD$1048576,0),MATCH((CUADRO!F$4&amp;$E826),'Hoja de Trabajo para listado'!$CD$151:$DC$151,0)),0)</f>
        <v>0</v>
      </c>
      <c r="G826" s="241">
        <f ca="1">+IFERROR(INDEX('Hoja de Trabajo para listado'!$A$155:$Z$1048576,MATCH($A826,'Hoja de Trabajo para listado'!$A$155:$A$1048576,0),MATCH((CUADRO!G$4&amp;$E826),'Hoja de Trabajo para listado'!$A$151:$Z$151,0)),0)+IFERROR(INDEX('Hoja de Trabajo para listado'!$AB$155:$BA$1048576,MATCH($A826,'Hoja de Trabajo para listado'!$AB$155:$AB$1048576,0),MATCH((CUADRO!G$4&amp;$E826),'Hoja de Trabajo para listado'!$AB$151:$BA$151,0)),0)+IFERROR(INDEX('Hoja de Trabajo para listado'!$BC$155:$CB$1048576,MATCH($A826,'Hoja de Trabajo para listado'!$BC$155:$BC$1048576,0),MATCH((CUADRO!G$4&amp;$E826),'Hoja de Trabajo para listado'!$BC$151:$CB$151,0)),0)+IFERROR(INDEX('Hoja de Trabajo para listado'!$DE$153:$DG$274,MATCH($A826,'Hoja de Trabajo para listado'!$DE$153:$DE$1048576,0),MATCH((CUADRO!G$4&amp;$E826),'Hoja de Trabajo para listado'!$DE$151:$DG$151,0)),0)+IFERROR(INDEX('Hoja de Trabajo para listado'!$CD$155:$DC$1048576,MATCH($A826,'Hoja de Trabajo para listado'!$CD$155:$CD$1048576,0),MATCH((CUADRO!G$4&amp;$E826),'Hoja de Trabajo para listado'!$CD$151:$DC$151,0)),0)</f>
        <v>0</v>
      </c>
      <c r="H826" s="241">
        <f ca="1">+IFERROR(INDEX('Hoja de Trabajo para listado'!$A$155:$Z$1048576,MATCH($A826,'Hoja de Trabajo para listado'!$A$155:$A$1048576,0),MATCH((CUADRO!H$4&amp;$E826),'Hoja de Trabajo para listado'!$A$151:$Z$151,0)),0)+IFERROR(INDEX('Hoja de Trabajo para listado'!$AB$155:$BA$1048576,MATCH($A826,'Hoja de Trabajo para listado'!$AB$155:$AB$1048576,0),MATCH((CUADRO!H$4&amp;$E826),'Hoja de Trabajo para listado'!$AB$151:$BA$151,0)),0)+IFERROR(INDEX('Hoja de Trabajo para listado'!$BC$155:$CB$1048576,MATCH($A826,'Hoja de Trabajo para listado'!$BC$155:$BC$1048576,0),MATCH((CUADRO!H$4&amp;$E826),'Hoja de Trabajo para listado'!$BC$151:$CB$151,0)),0)+IFERROR(INDEX('Hoja de Trabajo para listado'!$DE$153:$DG$274,MATCH($A826,'Hoja de Trabajo para listado'!$DE$153:$DE$1048576,0),MATCH((CUADRO!H$4&amp;$E826),'Hoja de Trabajo para listado'!$DE$151:$DG$151,0)),0)+IFERROR(INDEX('Hoja de Trabajo para listado'!$CD$155:$DC$1048576,MATCH($A826,'Hoja de Trabajo para listado'!$CD$155:$CD$1048576,0),MATCH((CUADRO!H$4&amp;$E826),'Hoja de Trabajo para listado'!$CD$151:$DC$151,0)),0)</f>
        <v>0</v>
      </c>
      <c r="I826" s="241">
        <f ca="1">+IFERROR(INDEX('Hoja de Trabajo para listado'!$A$155:$Z$1048576,MATCH($A826,'Hoja de Trabajo para listado'!$A$155:$A$1048576,0),MATCH((CUADRO!I$4&amp;$E826),'Hoja de Trabajo para listado'!$A$151:$Z$151,0)),0)+IFERROR(INDEX('Hoja de Trabajo para listado'!$AB$155:$BA$1048576,MATCH($A826,'Hoja de Trabajo para listado'!$AB$155:$AB$1048576,0),MATCH((CUADRO!I$4&amp;$E826),'Hoja de Trabajo para listado'!$AB$151:$BA$151,0)),0)+IFERROR(INDEX('Hoja de Trabajo para listado'!$BC$155:$CB$1048576,MATCH($A826,'Hoja de Trabajo para listado'!$BC$155:$BC$1048576,0),MATCH((CUADRO!I$4&amp;$E826),'Hoja de Trabajo para listado'!$BC$151:$CB$151,0)),0)+IFERROR(INDEX('Hoja de Trabajo para listado'!$DE$153:$DG$274,MATCH($A826,'Hoja de Trabajo para listado'!$DE$153:$DE$1048576,0),MATCH((CUADRO!I$4&amp;$E826),'Hoja de Trabajo para listado'!$DE$151:$DG$151,0)),0)+IFERROR(INDEX('Hoja de Trabajo para listado'!$CD$155:$DC$1048576,MATCH($A826,'Hoja de Trabajo para listado'!$CD$155:$CD$1048576,0),MATCH((CUADRO!I$4&amp;$E826),'Hoja de Trabajo para listado'!$CD$151:$DC$151,0)),0)</f>
        <v>0</v>
      </c>
      <c r="J826" s="241">
        <f ca="1">+IFERROR(INDEX('Hoja de Trabajo para listado'!$A$155:$Z$1048576,MATCH($A826,'Hoja de Trabajo para listado'!$A$155:$A$1048576,0),MATCH((CUADRO!J$4&amp;$E826),'Hoja de Trabajo para listado'!$A$151:$Z$151,0)),0)+IFERROR(INDEX('Hoja de Trabajo para listado'!$AB$155:$BA$1048576,MATCH($A826,'Hoja de Trabajo para listado'!$AB$155:$AB$1048576,0),MATCH((CUADRO!J$4&amp;$E826),'Hoja de Trabajo para listado'!$AB$151:$BA$151,0)),0)+IFERROR(INDEX('Hoja de Trabajo para listado'!$BC$155:$CB$1048576,MATCH($A826,'Hoja de Trabajo para listado'!$BC$155:$BC$1048576,0),MATCH((CUADRO!J$4&amp;$E826),'Hoja de Trabajo para listado'!$BC$151:$CB$151,0)),0)+IFERROR(INDEX('Hoja de Trabajo para listado'!$DE$153:$DG$274,MATCH($A826,'Hoja de Trabajo para listado'!$DE$153:$DE$1048576,0),MATCH((CUADRO!J$4&amp;$E826),'Hoja de Trabajo para listado'!$DE$151:$DG$151,0)),0)+IFERROR(INDEX('Hoja de Trabajo para listado'!$CD$155:$DC$1048576,MATCH($A826,'Hoja de Trabajo para listado'!$CD$155:$CD$1048576,0),MATCH((CUADRO!J$4&amp;$E826),'Hoja de Trabajo para listado'!$CD$151:$DC$151,0)),0)</f>
        <v>0</v>
      </c>
      <c r="K826" s="241">
        <f ca="1">+IFERROR(INDEX('Hoja de Trabajo para listado'!$A$155:$Z$1048576,MATCH($A826,'Hoja de Trabajo para listado'!$A$155:$A$1048576,0),MATCH((CUADRO!K$4&amp;$E826),'Hoja de Trabajo para listado'!$A$151:$Z$151,0)),0)+IFERROR(INDEX('Hoja de Trabajo para listado'!$AB$155:$BA$1048576,MATCH($A826,'Hoja de Trabajo para listado'!$AB$155:$AB$1048576,0),MATCH((CUADRO!K$4&amp;$E826),'Hoja de Trabajo para listado'!$AB$151:$BA$151,0)),0)+IFERROR(INDEX('Hoja de Trabajo para listado'!$BC$155:$CB$1048576,MATCH($A826,'Hoja de Trabajo para listado'!$BC$155:$BC$1048576,0),MATCH((CUADRO!K$4&amp;$E826),'Hoja de Trabajo para listado'!$BC$151:$CB$151,0)),0)+IFERROR(INDEX('Hoja de Trabajo para listado'!$DE$153:$DG$274,MATCH($A826,'Hoja de Trabajo para listado'!$DE$153:$DE$1048576,0),MATCH((CUADRO!K$4&amp;$E826),'Hoja de Trabajo para listado'!$DE$151:$DG$151,0)),0)+IFERROR(INDEX('Hoja de Trabajo para listado'!$CD$155:$DC$1048576,MATCH($A826,'Hoja de Trabajo para listado'!$CD$155:$CD$1048576,0),MATCH((CUADRO!K$4&amp;$E826),'Hoja de Trabajo para listado'!$CD$151:$DC$151,0)),0)</f>
        <v>0</v>
      </c>
      <c r="L826" s="241">
        <f ca="1">+IFERROR(INDEX('Hoja de Trabajo para listado'!$A$155:$Z$1048576,MATCH($A826,'Hoja de Trabajo para listado'!$A$155:$A$1048576,0),MATCH((CUADRO!L$4&amp;$E826),'Hoja de Trabajo para listado'!$A$151:$Z$151,0)),0)+IFERROR(INDEX('Hoja de Trabajo para listado'!$AB$155:$BA$1048576,MATCH($A826,'Hoja de Trabajo para listado'!$AB$155:$AB$1048576,0),MATCH((CUADRO!L$4&amp;$E826),'Hoja de Trabajo para listado'!$AB$151:$BA$151,0)),0)+IFERROR(INDEX('Hoja de Trabajo para listado'!$BC$155:$CB$1048576,MATCH($A826,'Hoja de Trabajo para listado'!$BC$155:$BC$1048576,0),MATCH((CUADRO!L$4&amp;$E826),'Hoja de Trabajo para listado'!$BC$151:$CB$151,0)),0)+IFERROR(INDEX('Hoja de Trabajo para listado'!$DE$153:$DG$274,MATCH($A826,'Hoja de Trabajo para listado'!$DE$153:$DE$1048576,0),MATCH((CUADRO!L$4&amp;$E826),'Hoja de Trabajo para listado'!$DE$151:$DG$151,0)),0)+IFERROR(INDEX('Hoja de Trabajo para listado'!$CD$155:$DC$1048576,MATCH($A826,'Hoja de Trabajo para listado'!$CD$155:$CD$1048576,0),MATCH((CUADRO!L$4&amp;$E826),'Hoja de Trabajo para listado'!$CD$151:$DC$151,0)),0)</f>
        <v>0</v>
      </c>
      <c r="M826" s="241">
        <f ca="1">+IFERROR(INDEX('Hoja de Trabajo para listado'!$A$155:$Z$1048576,MATCH($A826,'Hoja de Trabajo para listado'!$A$155:$A$1048576,0),MATCH((CUADRO!M$4&amp;$E826),'Hoja de Trabajo para listado'!$A$151:$Z$151,0)),0)+IFERROR(INDEX('Hoja de Trabajo para listado'!$AB$155:$BA$1048576,MATCH($A826,'Hoja de Trabajo para listado'!$AB$155:$AB$1048576,0),MATCH((CUADRO!M$4&amp;$E826),'Hoja de Trabajo para listado'!$AB$151:$BA$151,0)),0)+IFERROR(INDEX('Hoja de Trabajo para listado'!$BC$155:$CB$1048576,MATCH($A826,'Hoja de Trabajo para listado'!$BC$155:$BC$1048576,0),MATCH((CUADRO!M$4&amp;$E826),'Hoja de Trabajo para listado'!$BC$151:$CB$151,0)),0)+IFERROR(INDEX('Hoja de Trabajo para listado'!$DE$153:$DG$274,MATCH($A826,'Hoja de Trabajo para listado'!$DE$153:$DE$1048576,0),MATCH((CUADRO!M$4&amp;$E826),'Hoja de Trabajo para listado'!$DE$151:$DG$151,0)),0)+IFERROR(INDEX('Hoja de Trabajo para listado'!$CD$155:$DC$1048576,MATCH($A826,'Hoja de Trabajo para listado'!$CD$155:$CD$1048576,0),MATCH((CUADRO!M$4&amp;$E826),'Hoja de Trabajo para listado'!$CD$151:$DC$151,0)),0)</f>
        <v>0</v>
      </c>
      <c r="N826" s="241">
        <f ca="1">+IFERROR(INDEX('Hoja de Trabajo para listado'!$A$155:$Z$1048576,MATCH($A826,'Hoja de Trabajo para listado'!$A$155:$A$1048576,0),MATCH((CUADRO!N$4&amp;$E826),'Hoja de Trabajo para listado'!$A$151:$Z$151,0)),0)+IFERROR(INDEX('Hoja de Trabajo para listado'!$AB$155:$BA$1048576,MATCH($A826,'Hoja de Trabajo para listado'!$AB$155:$AB$1048576,0),MATCH((CUADRO!N$4&amp;$E826),'Hoja de Trabajo para listado'!$AB$151:$BA$151,0)),0)+IFERROR(INDEX('Hoja de Trabajo para listado'!$BC$155:$CB$1048576,MATCH($A826,'Hoja de Trabajo para listado'!$BC$155:$BC$1048576,0),MATCH((CUADRO!N$4&amp;$E826),'Hoja de Trabajo para listado'!$BC$151:$CB$151,0)),0)+IFERROR(INDEX('Hoja de Trabajo para listado'!$DE$153:$DG$274,MATCH($A826,'Hoja de Trabajo para listado'!$DE$153:$DE$1048576,0),MATCH((CUADRO!N$4&amp;$E826),'Hoja de Trabajo para listado'!$DE$151:$DG$151,0)),0)+IFERROR(INDEX('Hoja de Trabajo para listado'!$CD$155:$DC$1048576,MATCH($A826,'Hoja de Trabajo para listado'!$CD$155:$CD$1048576,0),MATCH((CUADRO!N$4&amp;$E826),'Hoja de Trabajo para listado'!$CD$151:$DC$151,0)),0)</f>
        <v>0</v>
      </c>
      <c r="O826" s="241">
        <f ca="1">+IFERROR(INDEX('Hoja de Trabajo para listado'!$A$155:$Z$1048576,MATCH($A826,'Hoja de Trabajo para listado'!$A$155:$A$1048576,0),MATCH((CUADRO!O$4&amp;$E826),'Hoja de Trabajo para listado'!$A$151:$Z$151,0)),0)+IFERROR(INDEX('Hoja de Trabajo para listado'!$AB$155:$BA$1048576,MATCH($A826,'Hoja de Trabajo para listado'!$AB$155:$AB$1048576,0),MATCH((CUADRO!O$4&amp;$E826),'Hoja de Trabajo para listado'!$AB$151:$BA$151,0)),0)+IFERROR(INDEX('Hoja de Trabajo para listado'!$BC$155:$CB$1048576,MATCH($A826,'Hoja de Trabajo para listado'!$BC$155:$BC$1048576,0),MATCH((CUADRO!O$4&amp;$E826),'Hoja de Trabajo para listado'!$BC$151:$CB$151,0)),0)+IFERROR(INDEX('Hoja de Trabajo para listado'!$DE$153:$DG$274,MATCH($A826,'Hoja de Trabajo para listado'!$DE$153:$DE$1048576,0),MATCH((CUADRO!O$4&amp;$E826),'Hoja de Trabajo para listado'!$DE$151:$DG$151,0)),0)+IFERROR(INDEX('Hoja de Trabajo para listado'!$CD$155:$DC$1048576,MATCH($A826,'Hoja de Trabajo para listado'!$CD$155:$CD$1048576,0),MATCH((CUADRO!O$4&amp;$E826),'Hoja de Trabajo para listado'!$CD$151:$DC$151,0)),0)</f>
        <v>0</v>
      </c>
      <c r="P826" s="241">
        <f ca="1">+IFERROR(INDEX('Hoja de Trabajo para listado'!$A$155:$Z$1048576,MATCH($A826,'Hoja de Trabajo para listado'!$A$155:$A$1048576,0),MATCH((CUADRO!P$4&amp;$E826),'Hoja de Trabajo para listado'!$A$151:$Z$151,0)),0)+IFERROR(INDEX('Hoja de Trabajo para listado'!$AB$155:$BA$1048576,MATCH($A826,'Hoja de Trabajo para listado'!$AB$155:$AB$1048576,0),MATCH((CUADRO!P$4&amp;$E826),'Hoja de Trabajo para listado'!$AB$151:$BA$151,0)),0)+IFERROR(INDEX('Hoja de Trabajo para listado'!$BC$155:$CB$1048576,MATCH($A826,'Hoja de Trabajo para listado'!$BC$155:$BC$1048576,0),MATCH((CUADRO!P$4&amp;$E826),'Hoja de Trabajo para listado'!$BC$151:$CB$151,0)),0)+IFERROR(INDEX('Hoja de Trabajo para listado'!$DE$153:$DG$274,MATCH($A826,'Hoja de Trabajo para listado'!$DE$153:$DE$1048576,0),MATCH((CUADRO!P$4&amp;$E826),'Hoja de Trabajo para listado'!$DE$151:$DG$151,0)),0)+IFERROR(INDEX('Hoja de Trabajo para listado'!$CD$155:$DC$1048576,MATCH($A826,'Hoja de Trabajo para listado'!$CD$155:$CD$1048576,0),MATCH((CUADRO!P$4&amp;$E826),'Hoja de Trabajo para listado'!$CD$151:$DC$151,0)),0)</f>
        <v>0</v>
      </c>
      <c r="Q826" s="241">
        <f ca="1">+IFERROR(INDEX('Hoja de Trabajo para listado'!$A$155:$Z$1048576,MATCH($A826,'Hoja de Trabajo para listado'!$A$155:$A$1048576,0),MATCH((CUADRO!Q$4&amp;$E826),'Hoja de Trabajo para listado'!$A$151:$Z$151,0)),0)+IFERROR(INDEX('Hoja de Trabajo para listado'!$AB$155:$BA$1048576,MATCH($A826,'Hoja de Trabajo para listado'!$AB$155:$AB$1048576,0),MATCH((CUADRO!Q$4&amp;$E826),'Hoja de Trabajo para listado'!$AB$151:$BA$151,0)),0)+IFERROR(INDEX('Hoja de Trabajo para listado'!$BC$155:$CB$1048576,MATCH($A826,'Hoja de Trabajo para listado'!$BC$155:$BC$1048576,0),MATCH((CUADRO!Q$4&amp;$E826),'Hoja de Trabajo para listado'!$BC$151:$CB$151,0)),0)+IFERROR(INDEX('Hoja de Trabajo para listado'!$DE$153:$DG$274,MATCH($A826,'Hoja de Trabajo para listado'!$DE$153:$DE$1048576,0),MATCH((CUADRO!Q$4&amp;$E826),'Hoja de Trabajo para listado'!$DE$151:$DG$151,0)),0)+IFERROR(INDEX('Hoja de Trabajo para listado'!$CD$155:$DC$1048576,MATCH($A826,'Hoja de Trabajo para listado'!$CD$155:$CD$1048576,0),MATCH((CUADRO!Q$4&amp;$E826),'Hoja de Trabajo para listado'!$CD$151:$DC$151,0)),0)</f>
        <v>0</v>
      </c>
      <c r="R826" s="241">
        <f t="shared" ca="1" si="24"/>
        <v>0</v>
      </c>
      <c r="S826" s="247">
        <f ca="1">+R825+R826</f>
        <v>0</v>
      </c>
      <c r="T826" s="241">
        <f ca="1">+S826</f>
        <v>0</v>
      </c>
      <c r="U826" s="240">
        <f t="shared" si="25"/>
        <v>2</v>
      </c>
    </row>
    <row r="827" spans="1:21" customFormat="1" ht="15" hidden="1" customHeight="1">
      <c r="A827" s="32">
        <v>1431</v>
      </c>
      <c r="B827" s="381">
        <f>+A827</f>
        <v>1431</v>
      </c>
      <c r="C827" s="245" t="str">
        <f>+VLOOKUP(A827,bd_lista!$A$3:$C$592,3,FALSE)</f>
        <v>Gobierno Autónomo Municipal de Sabaya</v>
      </c>
      <c r="D827" s="383" t="str">
        <f>+C827</f>
        <v>Gobierno Autónomo Municipal de Sabaya</v>
      </c>
      <c r="E827" s="240" t="s">
        <v>683</v>
      </c>
      <c r="F827" s="241">
        <f ca="1">+IFERROR(INDEX('Hoja de Trabajo para listado'!$A$155:$Z$1048576,MATCH($A827,'Hoja de Trabajo para listado'!$A$155:$A$1048576,0),MATCH((CUADRO!F$4&amp;$E827),'Hoja de Trabajo para listado'!$A$151:$Z$151,0)),0)+IFERROR(INDEX('Hoja de Trabajo para listado'!$AB$155:$BA$1048576,MATCH($A827,'Hoja de Trabajo para listado'!$AB$155:$AB$1048576,0),MATCH((CUADRO!F$4&amp;$E827),'Hoja de Trabajo para listado'!$AB$151:$BA$151,0)),0)+IFERROR(INDEX('Hoja de Trabajo para listado'!$BC$155:$CB$1048576,MATCH($A827,'Hoja de Trabajo para listado'!$BC$155:$BC$1048576,0),MATCH((CUADRO!F$4&amp;$E827),'Hoja de Trabajo para listado'!$BC$151:$CB$151,0)),0)+IFERROR(INDEX('Hoja de Trabajo para listado'!$DE$153:$DG$274,MATCH($A827,'Hoja de Trabajo para listado'!$DE$153:$DE$1048576,0),MATCH((CUADRO!F$4&amp;$E827),'Hoja de Trabajo para listado'!$DE$151:$DG$151,0)),0)+IFERROR(INDEX('Hoja de Trabajo para listado'!$CD$155:$DC$1048576,MATCH($A827,'Hoja de Trabajo para listado'!$CD$155:$CD$1048576,0),MATCH((CUADRO!F$4&amp;$E827),'Hoja de Trabajo para listado'!$CD$151:$DC$151,0)),0)</f>
        <v>0</v>
      </c>
      <c r="G827" s="241">
        <f ca="1">+IFERROR(INDEX('Hoja de Trabajo para listado'!$A$155:$Z$1048576,MATCH($A827,'Hoja de Trabajo para listado'!$A$155:$A$1048576,0),MATCH((CUADRO!G$4&amp;$E827),'Hoja de Trabajo para listado'!$A$151:$Z$151,0)),0)+IFERROR(INDEX('Hoja de Trabajo para listado'!$AB$155:$BA$1048576,MATCH($A827,'Hoja de Trabajo para listado'!$AB$155:$AB$1048576,0),MATCH((CUADRO!G$4&amp;$E827),'Hoja de Trabajo para listado'!$AB$151:$BA$151,0)),0)+IFERROR(INDEX('Hoja de Trabajo para listado'!$BC$155:$CB$1048576,MATCH($A827,'Hoja de Trabajo para listado'!$BC$155:$BC$1048576,0),MATCH((CUADRO!G$4&amp;$E827),'Hoja de Trabajo para listado'!$BC$151:$CB$151,0)),0)+IFERROR(INDEX('Hoja de Trabajo para listado'!$DE$153:$DG$274,MATCH($A827,'Hoja de Trabajo para listado'!$DE$153:$DE$1048576,0),MATCH((CUADRO!G$4&amp;$E827),'Hoja de Trabajo para listado'!$DE$151:$DG$151,0)),0)+IFERROR(INDEX('Hoja de Trabajo para listado'!$CD$155:$DC$1048576,MATCH($A827,'Hoja de Trabajo para listado'!$CD$155:$CD$1048576,0),MATCH((CUADRO!G$4&amp;$E827),'Hoja de Trabajo para listado'!$CD$151:$DC$151,0)),0)</f>
        <v>0</v>
      </c>
      <c r="H827" s="241">
        <f ca="1">+IFERROR(INDEX('Hoja de Trabajo para listado'!$A$155:$Z$1048576,MATCH($A827,'Hoja de Trabajo para listado'!$A$155:$A$1048576,0),MATCH((CUADRO!H$4&amp;$E827),'Hoja de Trabajo para listado'!$A$151:$Z$151,0)),0)+IFERROR(INDEX('Hoja de Trabajo para listado'!$AB$155:$BA$1048576,MATCH($A827,'Hoja de Trabajo para listado'!$AB$155:$AB$1048576,0),MATCH((CUADRO!H$4&amp;$E827),'Hoja de Trabajo para listado'!$AB$151:$BA$151,0)),0)+IFERROR(INDEX('Hoja de Trabajo para listado'!$BC$155:$CB$1048576,MATCH($A827,'Hoja de Trabajo para listado'!$BC$155:$BC$1048576,0),MATCH((CUADRO!H$4&amp;$E827),'Hoja de Trabajo para listado'!$BC$151:$CB$151,0)),0)+IFERROR(INDEX('Hoja de Trabajo para listado'!$DE$153:$DG$274,MATCH($A827,'Hoja de Trabajo para listado'!$DE$153:$DE$1048576,0),MATCH((CUADRO!H$4&amp;$E827),'Hoja de Trabajo para listado'!$DE$151:$DG$151,0)),0)+IFERROR(INDEX('Hoja de Trabajo para listado'!$CD$155:$DC$1048576,MATCH($A827,'Hoja de Trabajo para listado'!$CD$155:$CD$1048576,0),MATCH((CUADRO!H$4&amp;$E827),'Hoja de Trabajo para listado'!$CD$151:$DC$151,0)),0)</f>
        <v>0</v>
      </c>
      <c r="I827" s="241">
        <f ca="1">+IFERROR(INDEX('Hoja de Trabajo para listado'!$A$155:$Z$1048576,MATCH($A827,'Hoja de Trabajo para listado'!$A$155:$A$1048576,0),MATCH((CUADRO!I$4&amp;$E827),'Hoja de Trabajo para listado'!$A$151:$Z$151,0)),0)+IFERROR(INDEX('Hoja de Trabajo para listado'!$AB$155:$BA$1048576,MATCH($A827,'Hoja de Trabajo para listado'!$AB$155:$AB$1048576,0),MATCH((CUADRO!I$4&amp;$E827),'Hoja de Trabajo para listado'!$AB$151:$BA$151,0)),0)+IFERROR(INDEX('Hoja de Trabajo para listado'!$BC$155:$CB$1048576,MATCH($A827,'Hoja de Trabajo para listado'!$BC$155:$BC$1048576,0),MATCH((CUADRO!I$4&amp;$E827),'Hoja de Trabajo para listado'!$BC$151:$CB$151,0)),0)+IFERROR(INDEX('Hoja de Trabajo para listado'!$DE$153:$DG$274,MATCH($A827,'Hoja de Trabajo para listado'!$DE$153:$DE$1048576,0),MATCH((CUADRO!I$4&amp;$E827),'Hoja de Trabajo para listado'!$DE$151:$DG$151,0)),0)+IFERROR(INDEX('Hoja de Trabajo para listado'!$CD$155:$DC$1048576,MATCH($A827,'Hoja de Trabajo para listado'!$CD$155:$CD$1048576,0),MATCH((CUADRO!I$4&amp;$E827),'Hoja de Trabajo para listado'!$CD$151:$DC$151,0)),0)</f>
        <v>0</v>
      </c>
      <c r="J827" s="241">
        <f ca="1">+IFERROR(INDEX('Hoja de Trabajo para listado'!$A$155:$Z$1048576,MATCH($A827,'Hoja de Trabajo para listado'!$A$155:$A$1048576,0),MATCH((CUADRO!J$4&amp;$E827),'Hoja de Trabajo para listado'!$A$151:$Z$151,0)),0)+IFERROR(INDEX('Hoja de Trabajo para listado'!$AB$155:$BA$1048576,MATCH($A827,'Hoja de Trabajo para listado'!$AB$155:$AB$1048576,0),MATCH((CUADRO!J$4&amp;$E827),'Hoja de Trabajo para listado'!$AB$151:$BA$151,0)),0)+IFERROR(INDEX('Hoja de Trabajo para listado'!$BC$155:$CB$1048576,MATCH($A827,'Hoja de Trabajo para listado'!$BC$155:$BC$1048576,0),MATCH((CUADRO!J$4&amp;$E827),'Hoja de Trabajo para listado'!$BC$151:$CB$151,0)),0)+IFERROR(INDEX('Hoja de Trabajo para listado'!$DE$153:$DG$274,MATCH($A827,'Hoja de Trabajo para listado'!$DE$153:$DE$1048576,0),MATCH((CUADRO!J$4&amp;$E827),'Hoja de Trabajo para listado'!$DE$151:$DG$151,0)),0)+IFERROR(INDEX('Hoja de Trabajo para listado'!$CD$155:$DC$1048576,MATCH($A827,'Hoja de Trabajo para listado'!$CD$155:$CD$1048576,0),MATCH((CUADRO!J$4&amp;$E827),'Hoja de Trabajo para listado'!$CD$151:$DC$151,0)),0)</f>
        <v>0</v>
      </c>
      <c r="K827" s="241">
        <f ca="1">+IFERROR(INDEX('Hoja de Trabajo para listado'!$A$155:$Z$1048576,MATCH($A827,'Hoja de Trabajo para listado'!$A$155:$A$1048576,0),MATCH((CUADRO!K$4&amp;$E827),'Hoja de Trabajo para listado'!$A$151:$Z$151,0)),0)+IFERROR(INDEX('Hoja de Trabajo para listado'!$AB$155:$BA$1048576,MATCH($A827,'Hoja de Trabajo para listado'!$AB$155:$AB$1048576,0),MATCH((CUADRO!K$4&amp;$E827),'Hoja de Trabajo para listado'!$AB$151:$BA$151,0)),0)+IFERROR(INDEX('Hoja de Trabajo para listado'!$BC$155:$CB$1048576,MATCH($A827,'Hoja de Trabajo para listado'!$BC$155:$BC$1048576,0),MATCH((CUADRO!K$4&amp;$E827),'Hoja de Trabajo para listado'!$BC$151:$CB$151,0)),0)+IFERROR(INDEX('Hoja de Trabajo para listado'!$DE$153:$DG$274,MATCH($A827,'Hoja de Trabajo para listado'!$DE$153:$DE$1048576,0),MATCH((CUADRO!K$4&amp;$E827),'Hoja de Trabajo para listado'!$DE$151:$DG$151,0)),0)+IFERROR(INDEX('Hoja de Trabajo para listado'!$CD$155:$DC$1048576,MATCH($A827,'Hoja de Trabajo para listado'!$CD$155:$CD$1048576,0),MATCH((CUADRO!K$4&amp;$E827),'Hoja de Trabajo para listado'!$CD$151:$DC$151,0)),0)</f>
        <v>0</v>
      </c>
      <c r="L827" s="241">
        <f ca="1">+IFERROR(INDEX('Hoja de Trabajo para listado'!$A$155:$Z$1048576,MATCH($A827,'Hoja de Trabajo para listado'!$A$155:$A$1048576,0),MATCH((CUADRO!L$4&amp;$E827),'Hoja de Trabajo para listado'!$A$151:$Z$151,0)),0)+IFERROR(INDEX('Hoja de Trabajo para listado'!$AB$155:$BA$1048576,MATCH($A827,'Hoja de Trabajo para listado'!$AB$155:$AB$1048576,0),MATCH((CUADRO!L$4&amp;$E827),'Hoja de Trabajo para listado'!$AB$151:$BA$151,0)),0)+IFERROR(INDEX('Hoja de Trabajo para listado'!$BC$155:$CB$1048576,MATCH($A827,'Hoja de Trabajo para listado'!$BC$155:$BC$1048576,0),MATCH((CUADRO!L$4&amp;$E827),'Hoja de Trabajo para listado'!$BC$151:$CB$151,0)),0)+IFERROR(INDEX('Hoja de Trabajo para listado'!$DE$153:$DG$274,MATCH($A827,'Hoja de Trabajo para listado'!$DE$153:$DE$1048576,0),MATCH((CUADRO!L$4&amp;$E827),'Hoja de Trabajo para listado'!$DE$151:$DG$151,0)),0)+IFERROR(INDEX('Hoja de Trabajo para listado'!$CD$155:$DC$1048576,MATCH($A827,'Hoja de Trabajo para listado'!$CD$155:$CD$1048576,0),MATCH((CUADRO!L$4&amp;$E827),'Hoja de Trabajo para listado'!$CD$151:$DC$151,0)),0)</f>
        <v>0</v>
      </c>
      <c r="M827" s="241">
        <f ca="1">+IFERROR(INDEX('Hoja de Trabajo para listado'!$A$155:$Z$1048576,MATCH($A827,'Hoja de Trabajo para listado'!$A$155:$A$1048576,0),MATCH((CUADRO!M$4&amp;$E827),'Hoja de Trabajo para listado'!$A$151:$Z$151,0)),0)+IFERROR(INDEX('Hoja de Trabajo para listado'!$AB$155:$BA$1048576,MATCH($A827,'Hoja de Trabajo para listado'!$AB$155:$AB$1048576,0),MATCH((CUADRO!M$4&amp;$E827),'Hoja de Trabajo para listado'!$AB$151:$BA$151,0)),0)+IFERROR(INDEX('Hoja de Trabajo para listado'!$BC$155:$CB$1048576,MATCH($A827,'Hoja de Trabajo para listado'!$BC$155:$BC$1048576,0),MATCH((CUADRO!M$4&amp;$E827),'Hoja de Trabajo para listado'!$BC$151:$CB$151,0)),0)+IFERROR(INDEX('Hoja de Trabajo para listado'!$DE$153:$DG$274,MATCH($A827,'Hoja de Trabajo para listado'!$DE$153:$DE$1048576,0),MATCH((CUADRO!M$4&amp;$E827),'Hoja de Trabajo para listado'!$DE$151:$DG$151,0)),0)+IFERROR(INDEX('Hoja de Trabajo para listado'!$CD$155:$DC$1048576,MATCH($A827,'Hoja de Trabajo para listado'!$CD$155:$CD$1048576,0),MATCH((CUADRO!M$4&amp;$E827),'Hoja de Trabajo para listado'!$CD$151:$DC$151,0)),0)</f>
        <v>0</v>
      </c>
      <c r="N827" s="241">
        <f ca="1">+IFERROR(INDEX('Hoja de Trabajo para listado'!$A$155:$Z$1048576,MATCH($A827,'Hoja de Trabajo para listado'!$A$155:$A$1048576,0),MATCH((CUADRO!N$4&amp;$E827),'Hoja de Trabajo para listado'!$A$151:$Z$151,0)),0)+IFERROR(INDEX('Hoja de Trabajo para listado'!$AB$155:$BA$1048576,MATCH($A827,'Hoja de Trabajo para listado'!$AB$155:$AB$1048576,0),MATCH((CUADRO!N$4&amp;$E827),'Hoja de Trabajo para listado'!$AB$151:$BA$151,0)),0)+IFERROR(INDEX('Hoja de Trabajo para listado'!$BC$155:$CB$1048576,MATCH($A827,'Hoja de Trabajo para listado'!$BC$155:$BC$1048576,0),MATCH((CUADRO!N$4&amp;$E827),'Hoja de Trabajo para listado'!$BC$151:$CB$151,0)),0)+IFERROR(INDEX('Hoja de Trabajo para listado'!$DE$153:$DG$274,MATCH($A827,'Hoja de Trabajo para listado'!$DE$153:$DE$1048576,0),MATCH((CUADRO!N$4&amp;$E827),'Hoja de Trabajo para listado'!$DE$151:$DG$151,0)),0)+IFERROR(INDEX('Hoja de Trabajo para listado'!$CD$155:$DC$1048576,MATCH($A827,'Hoja de Trabajo para listado'!$CD$155:$CD$1048576,0),MATCH((CUADRO!N$4&amp;$E827),'Hoja de Trabajo para listado'!$CD$151:$DC$151,0)),0)</f>
        <v>0</v>
      </c>
      <c r="O827" s="241">
        <f ca="1">+IFERROR(INDEX('Hoja de Trabajo para listado'!$A$155:$Z$1048576,MATCH($A827,'Hoja de Trabajo para listado'!$A$155:$A$1048576,0),MATCH((CUADRO!O$4&amp;$E827),'Hoja de Trabajo para listado'!$A$151:$Z$151,0)),0)+IFERROR(INDEX('Hoja de Trabajo para listado'!$AB$155:$BA$1048576,MATCH($A827,'Hoja de Trabajo para listado'!$AB$155:$AB$1048576,0),MATCH((CUADRO!O$4&amp;$E827),'Hoja de Trabajo para listado'!$AB$151:$BA$151,0)),0)+IFERROR(INDEX('Hoja de Trabajo para listado'!$BC$155:$CB$1048576,MATCH($A827,'Hoja de Trabajo para listado'!$BC$155:$BC$1048576,0),MATCH((CUADRO!O$4&amp;$E827),'Hoja de Trabajo para listado'!$BC$151:$CB$151,0)),0)+IFERROR(INDEX('Hoja de Trabajo para listado'!$DE$153:$DG$274,MATCH($A827,'Hoja de Trabajo para listado'!$DE$153:$DE$1048576,0),MATCH((CUADRO!O$4&amp;$E827),'Hoja de Trabajo para listado'!$DE$151:$DG$151,0)),0)+IFERROR(INDEX('Hoja de Trabajo para listado'!$CD$155:$DC$1048576,MATCH($A827,'Hoja de Trabajo para listado'!$CD$155:$CD$1048576,0),MATCH((CUADRO!O$4&amp;$E827),'Hoja de Trabajo para listado'!$CD$151:$DC$151,0)),0)</f>
        <v>0</v>
      </c>
      <c r="P827" s="241">
        <f ca="1">+IFERROR(INDEX('Hoja de Trabajo para listado'!$A$155:$Z$1048576,MATCH($A827,'Hoja de Trabajo para listado'!$A$155:$A$1048576,0),MATCH((CUADRO!P$4&amp;$E827),'Hoja de Trabajo para listado'!$A$151:$Z$151,0)),0)+IFERROR(INDEX('Hoja de Trabajo para listado'!$AB$155:$BA$1048576,MATCH($A827,'Hoja de Trabajo para listado'!$AB$155:$AB$1048576,0),MATCH((CUADRO!P$4&amp;$E827),'Hoja de Trabajo para listado'!$AB$151:$BA$151,0)),0)+IFERROR(INDEX('Hoja de Trabajo para listado'!$BC$155:$CB$1048576,MATCH($A827,'Hoja de Trabajo para listado'!$BC$155:$BC$1048576,0),MATCH((CUADRO!P$4&amp;$E827),'Hoja de Trabajo para listado'!$BC$151:$CB$151,0)),0)+IFERROR(INDEX('Hoja de Trabajo para listado'!$DE$153:$DG$274,MATCH($A827,'Hoja de Trabajo para listado'!$DE$153:$DE$1048576,0),MATCH((CUADRO!P$4&amp;$E827),'Hoja de Trabajo para listado'!$DE$151:$DG$151,0)),0)+IFERROR(INDEX('Hoja de Trabajo para listado'!$CD$155:$DC$1048576,MATCH($A827,'Hoja de Trabajo para listado'!$CD$155:$CD$1048576,0),MATCH((CUADRO!P$4&amp;$E827),'Hoja de Trabajo para listado'!$CD$151:$DC$151,0)),0)</f>
        <v>0</v>
      </c>
      <c r="Q827" s="241">
        <f ca="1">+IFERROR(INDEX('Hoja de Trabajo para listado'!$A$155:$Z$1048576,MATCH($A827,'Hoja de Trabajo para listado'!$A$155:$A$1048576,0),MATCH((CUADRO!Q$4&amp;$E827),'Hoja de Trabajo para listado'!$A$151:$Z$151,0)),0)+IFERROR(INDEX('Hoja de Trabajo para listado'!$AB$155:$BA$1048576,MATCH($A827,'Hoja de Trabajo para listado'!$AB$155:$AB$1048576,0),MATCH((CUADRO!Q$4&amp;$E827),'Hoja de Trabajo para listado'!$AB$151:$BA$151,0)),0)+IFERROR(INDEX('Hoja de Trabajo para listado'!$BC$155:$CB$1048576,MATCH($A827,'Hoja de Trabajo para listado'!$BC$155:$BC$1048576,0),MATCH((CUADRO!Q$4&amp;$E827),'Hoja de Trabajo para listado'!$BC$151:$CB$151,0)),0)+IFERROR(INDEX('Hoja de Trabajo para listado'!$DE$153:$DG$274,MATCH($A827,'Hoja de Trabajo para listado'!$DE$153:$DE$1048576,0),MATCH((CUADRO!Q$4&amp;$E827),'Hoja de Trabajo para listado'!$DE$151:$DG$151,0)),0)+IFERROR(INDEX('Hoja de Trabajo para listado'!$CD$155:$DC$1048576,MATCH($A827,'Hoja de Trabajo para listado'!$CD$155:$CD$1048576,0),MATCH((CUADRO!Q$4&amp;$E827),'Hoja de Trabajo para listado'!$CD$151:$DC$151,0)),0)</f>
        <v>0</v>
      </c>
      <c r="R827" s="241">
        <f t="shared" ca="1" si="24"/>
        <v>0</v>
      </c>
      <c r="S827" s="247"/>
      <c r="T827" s="241">
        <f ca="1">+T828</f>
        <v>0</v>
      </c>
      <c r="U827" s="240">
        <f t="shared" si="25"/>
        <v>1</v>
      </c>
    </row>
    <row r="828" spans="1:21" customFormat="1" ht="15" hidden="1" customHeight="1">
      <c r="A828" s="32">
        <v>1431</v>
      </c>
      <c r="B828" s="382"/>
      <c r="C828" s="245" t="str">
        <f>+VLOOKUP(A828,bd_lista!$A$3:$C$592,3,FALSE)</f>
        <v>Gobierno Autónomo Municipal de Sabaya</v>
      </c>
      <c r="D828" s="384"/>
      <c r="E828" s="242" t="s">
        <v>684</v>
      </c>
      <c r="F828" s="241">
        <f ca="1">+IFERROR(INDEX('Hoja de Trabajo para listado'!$A$155:$Z$1048576,MATCH($A828,'Hoja de Trabajo para listado'!$A$155:$A$1048576,0),MATCH((CUADRO!F$4&amp;$E828),'Hoja de Trabajo para listado'!$A$151:$Z$151,0)),0)+IFERROR(INDEX('Hoja de Trabajo para listado'!$AB$155:$BA$1048576,MATCH($A828,'Hoja de Trabajo para listado'!$AB$155:$AB$1048576,0),MATCH((CUADRO!F$4&amp;$E828),'Hoja de Trabajo para listado'!$AB$151:$BA$151,0)),0)+IFERROR(INDEX('Hoja de Trabajo para listado'!$BC$155:$CB$1048576,MATCH($A828,'Hoja de Trabajo para listado'!$BC$155:$BC$1048576,0),MATCH((CUADRO!F$4&amp;$E828),'Hoja de Trabajo para listado'!$BC$151:$CB$151,0)),0)+IFERROR(INDEX('Hoja de Trabajo para listado'!$DE$153:$DG$274,MATCH($A828,'Hoja de Trabajo para listado'!$DE$153:$DE$1048576,0),MATCH((CUADRO!F$4&amp;$E828),'Hoja de Trabajo para listado'!$DE$151:$DG$151,0)),0)+IFERROR(INDEX('Hoja de Trabajo para listado'!$CD$155:$DC$1048576,MATCH($A828,'Hoja de Trabajo para listado'!$CD$155:$CD$1048576,0),MATCH((CUADRO!F$4&amp;$E828),'Hoja de Trabajo para listado'!$CD$151:$DC$151,0)),0)</f>
        <v>0</v>
      </c>
      <c r="G828" s="241">
        <f ca="1">+IFERROR(INDEX('Hoja de Trabajo para listado'!$A$155:$Z$1048576,MATCH($A828,'Hoja de Trabajo para listado'!$A$155:$A$1048576,0),MATCH((CUADRO!G$4&amp;$E828),'Hoja de Trabajo para listado'!$A$151:$Z$151,0)),0)+IFERROR(INDEX('Hoja de Trabajo para listado'!$AB$155:$BA$1048576,MATCH($A828,'Hoja de Trabajo para listado'!$AB$155:$AB$1048576,0),MATCH((CUADRO!G$4&amp;$E828),'Hoja de Trabajo para listado'!$AB$151:$BA$151,0)),0)+IFERROR(INDEX('Hoja de Trabajo para listado'!$BC$155:$CB$1048576,MATCH($A828,'Hoja de Trabajo para listado'!$BC$155:$BC$1048576,0),MATCH((CUADRO!G$4&amp;$E828),'Hoja de Trabajo para listado'!$BC$151:$CB$151,0)),0)+IFERROR(INDEX('Hoja de Trabajo para listado'!$DE$153:$DG$274,MATCH($A828,'Hoja de Trabajo para listado'!$DE$153:$DE$1048576,0),MATCH((CUADRO!G$4&amp;$E828),'Hoja de Trabajo para listado'!$DE$151:$DG$151,0)),0)+IFERROR(INDEX('Hoja de Trabajo para listado'!$CD$155:$DC$1048576,MATCH($A828,'Hoja de Trabajo para listado'!$CD$155:$CD$1048576,0),MATCH((CUADRO!G$4&amp;$E828),'Hoja de Trabajo para listado'!$CD$151:$DC$151,0)),0)</f>
        <v>0</v>
      </c>
      <c r="H828" s="241">
        <f ca="1">+IFERROR(INDEX('Hoja de Trabajo para listado'!$A$155:$Z$1048576,MATCH($A828,'Hoja de Trabajo para listado'!$A$155:$A$1048576,0),MATCH((CUADRO!H$4&amp;$E828),'Hoja de Trabajo para listado'!$A$151:$Z$151,0)),0)+IFERROR(INDEX('Hoja de Trabajo para listado'!$AB$155:$BA$1048576,MATCH($A828,'Hoja de Trabajo para listado'!$AB$155:$AB$1048576,0),MATCH((CUADRO!H$4&amp;$E828),'Hoja de Trabajo para listado'!$AB$151:$BA$151,0)),0)+IFERROR(INDEX('Hoja de Trabajo para listado'!$BC$155:$CB$1048576,MATCH($A828,'Hoja de Trabajo para listado'!$BC$155:$BC$1048576,0),MATCH((CUADRO!H$4&amp;$E828),'Hoja de Trabajo para listado'!$BC$151:$CB$151,0)),0)+IFERROR(INDEX('Hoja de Trabajo para listado'!$DE$153:$DG$274,MATCH($A828,'Hoja de Trabajo para listado'!$DE$153:$DE$1048576,0),MATCH((CUADRO!H$4&amp;$E828),'Hoja de Trabajo para listado'!$DE$151:$DG$151,0)),0)+IFERROR(INDEX('Hoja de Trabajo para listado'!$CD$155:$DC$1048576,MATCH($A828,'Hoja de Trabajo para listado'!$CD$155:$CD$1048576,0),MATCH((CUADRO!H$4&amp;$E828),'Hoja de Trabajo para listado'!$CD$151:$DC$151,0)),0)</f>
        <v>0</v>
      </c>
      <c r="I828" s="241">
        <f ca="1">+IFERROR(INDEX('Hoja de Trabajo para listado'!$A$155:$Z$1048576,MATCH($A828,'Hoja de Trabajo para listado'!$A$155:$A$1048576,0),MATCH((CUADRO!I$4&amp;$E828),'Hoja de Trabajo para listado'!$A$151:$Z$151,0)),0)+IFERROR(INDEX('Hoja de Trabajo para listado'!$AB$155:$BA$1048576,MATCH($A828,'Hoja de Trabajo para listado'!$AB$155:$AB$1048576,0),MATCH((CUADRO!I$4&amp;$E828),'Hoja de Trabajo para listado'!$AB$151:$BA$151,0)),0)+IFERROR(INDEX('Hoja de Trabajo para listado'!$BC$155:$CB$1048576,MATCH($A828,'Hoja de Trabajo para listado'!$BC$155:$BC$1048576,0),MATCH((CUADRO!I$4&amp;$E828),'Hoja de Trabajo para listado'!$BC$151:$CB$151,0)),0)+IFERROR(INDEX('Hoja de Trabajo para listado'!$DE$153:$DG$274,MATCH($A828,'Hoja de Trabajo para listado'!$DE$153:$DE$1048576,0),MATCH((CUADRO!I$4&amp;$E828),'Hoja de Trabajo para listado'!$DE$151:$DG$151,0)),0)+IFERROR(INDEX('Hoja de Trabajo para listado'!$CD$155:$DC$1048576,MATCH($A828,'Hoja de Trabajo para listado'!$CD$155:$CD$1048576,0),MATCH((CUADRO!I$4&amp;$E828),'Hoja de Trabajo para listado'!$CD$151:$DC$151,0)),0)</f>
        <v>0</v>
      </c>
      <c r="J828" s="241">
        <f ca="1">+IFERROR(INDEX('Hoja de Trabajo para listado'!$A$155:$Z$1048576,MATCH($A828,'Hoja de Trabajo para listado'!$A$155:$A$1048576,0),MATCH((CUADRO!J$4&amp;$E828),'Hoja de Trabajo para listado'!$A$151:$Z$151,0)),0)+IFERROR(INDEX('Hoja de Trabajo para listado'!$AB$155:$BA$1048576,MATCH($A828,'Hoja de Trabajo para listado'!$AB$155:$AB$1048576,0),MATCH((CUADRO!J$4&amp;$E828),'Hoja de Trabajo para listado'!$AB$151:$BA$151,0)),0)+IFERROR(INDEX('Hoja de Trabajo para listado'!$BC$155:$CB$1048576,MATCH($A828,'Hoja de Trabajo para listado'!$BC$155:$BC$1048576,0),MATCH((CUADRO!J$4&amp;$E828),'Hoja de Trabajo para listado'!$BC$151:$CB$151,0)),0)+IFERROR(INDEX('Hoja de Trabajo para listado'!$DE$153:$DG$274,MATCH($A828,'Hoja de Trabajo para listado'!$DE$153:$DE$1048576,0),MATCH((CUADRO!J$4&amp;$E828),'Hoja de Trabajo para listado'!$DE$151:$DG$151,0)),0)+IFERROR(INDEX('Hoja de Trabajo para listado'!$CD$155:$DC$1048576,MATCH($A828,'Hoja de Trabajo para listado'!$CD$155:$CD$1048576,0),MATCH((CUADRO!J$4&amp;$E828),'Hoja de Trabajo para listado'!$CD$151:$DC$151,0)),0)</f>
        <v>0</v>
      </c>
      <c r="K828" s="241">
        <f ca="1">+IFERROR(INDEX('Hoja de Trabajo para listado'!$A$155:$Z$1048576,MATCH($A828,'Hoja de Trabajo para listado'!$A$155:$A$1048576,0),MATCH((CUADRO!K$4&amp;$E828),'Hoja de Trabajo para listado'!$A$151:$Z$151,0)),0)+IFERROR(INDEX('Hoja de Trabajo para listado'!$AB$155:$BA$1048576,MATCH($A828,'Hoja de Trabajo para listado'!$AB$155:$AB$1048576,0),MATCH((CUADRO!K$4&amp;$E828),'Hoja de Trabajo para listado'!$AB$151:$BA$151,0)),0)+IFERROR(INDEX('Hoja de Trabajo para listado'!$BC$155:$CB$1048576,MATCH($A828,'Hoja de Trabajo para listado'!$BC$155:$BC$1048576,0),MATCH((CUADRO!K$4&amp;$E828),'Hoja de Trabajo para listado'!$BC$151:$CB$151,0)),0)+IFERROR(INDEX('Hoja de Trabajo para listado'!$DE$153:$DG$274,MATCH($A828,'Hoja de Trabajo para listado'!$DE$153:$DE$1048576,0),MATCH((CUADRO!K$4&amp;$E828),'Hoja de Trabajo para listado'!$DE$151:$DG$151,0)),0)+IFERROR(INDEX('Hoja de Trabajo para listado'!$CD$155:$DC$1048576,MATCH($A828,'Hoja de Trabajo para listado'!$CD$155:$CD$1048576,0),MATCH((CUADRO!K$4&amp;$E828),'Hoja de Trabajo para listado'!$CD$151:$DC$151,0)),0)</f>
        <v>0</v>
      </c>
      <c r="L828" s="241">
        <f ca="1">+IFERROR(INDEX('Hoja de Trabajo para listado'!$A$155:$Z$1048576,MATCH($A828,'Hoja de Trabajo para listado'!$A$155:$A$1048576,0),MATCH((CUADRO!L$4&amp;$E828),'Hoja de Trabajo para listado'!$A$151:$Z$151,0)),0)+IFERROR(INDEX('Hoja de Trabajo para listado'!$AB$155:$BA$1048576,MATCH($A828,'Hoja de Trabajo para listado'!$AB$155:$AB$1048576,0),MATCH((CUADRO!L$4&amp;$E828),'Hoja de Trabajo para listado'!$AB$151:$BA$151,0)),0)+IFERROR(INDEX('Hoja de Trabajo para listado'!$BC$155:$CB$1048576,MATCH($A828,'Hoja de Trabajo para listado'!$BC$155:$BC$1048576,0),MATCH((CUADRO!L$4&amp;$E828),'Hoja de Trabajo para listado'!$BC$151:$CB$151,0)),0)+IFERROR(INDEX('Hoja de Trabajo para listado'!$DE$153:$DG$274,MATCH($A828,'Hoja de Trabajo para listado'!$DE$153:$DE$1048576,0),MATCH((CUADRO!L$4&amp;$E828),'Hoja de Trabajo para listado'!$DE$151:$DG$151,0)),0)+IFERROR(INDEX('Hoja de Trabajo para listado'!$CD$155:$DC$1048576,MATCH($A828,'Hoja de Trabajo para listado'!$CD$155:$CD$1048576,0),MATCH((CUADRO!L$4&amp;$E828),'Hoja de Trabajo para listado'!$CD$151:$DC$151,0)),0)</f>
        <v>0</v>
      </c>
      <c r="M828" s="241">
        <f ca="1">+IFERROR(INDEX('Hoja de Trabajo para listado'!$A$155:$Z$1048576,MATCH($A828,'Hoja de Trabajo para listado'!$A$155:$A$1048576,0),MATCH((CUADRO!M$4&amp;$E828),'Hoja de Trabajo para listado'!$A$151:$Z$151,0)),0)+IFERROR(INDEX('Hoja de Trabajo para listado'!$AB$155:$BA$1048576,MATCH($A828,'Hoja de Trabajo para listado'!$AB$155:$AB$1048576,0),MATCH((CUADRO!M$4&amp;$E828),'Hoja de Trabajo para listado'!$AB$151:$BA$151,0)),0)+IFERROR(INDEX('Hoja de Trabajo para listado'!$BC$155:$CB$1048576,MATCH($A828,'Hoja de Trabajo para listado'!$BC$155:$BC$1048576,0),MATCH((CUADRO!M$4&amp;$E828),'Hoja de Trabajo para listado'!$BC$151:$CB$151,0)),0)+IFERROR(INDEX('Hoja de Trabajo para listado'!$DE$153:$DG$274,MATCH($A828,'Hoja de Trabajo para listado'!$DE$153:$DE$1048576,0),MATCH((CUADRO!M$4&amp;$E828),'Hoja de Trabajo para listado'!$DE$151:$DG$151,0)),0)+IFERROR(INDEX('Hoja de Trabajo para listado'!$CD$155:$DC$1048576,MATCH($A828,'Hoja de Trabajo para listado'!$CD$155:$CD$1048576,0),MATCH((CUADRO!M$4&amp;$E828),'Hoja de Trabajo para listado'!$CD$151:$DC$151,0)),0)</f>
        <v>0</v>
      </c>
      <c r="N828" s="241">
        <f ca="1">+IFERROR(INDEX('Hoja de Trabajo para listado'!$A$155:$Z$1048576,MATCH($A828,'Hoja de Trabajo para listado'!$A$155:$A$1048576,0),MATCH((CUADRO!N$4&amp;$E828),'Hoja de Trabajo para listado'!$A$151:$Z$151,0)),0)+IFERROR(INDEX('Hoja de Trabajo para listado'!$AB$155:$BA$1048576,MATCH($A828,'Hoja de Trabajo para listado'!$AB$155:$AB$1048576,0),MATCH((CUADRO!N$4&amp;$E828),'Hoja de Trabajo para listado'!$AB$151:$BA$151,0)),0)+IFERROR(INDEX('Hoja de Trabajo para listado'!$BC$155:$CB$1048576,MATCH($A828,'Hoja de Trabajo para listado'!$BC$155:$BC$1048576,0),MATCH((CUADRO!N$4&amp;$E828),'Hoja de Trabajo para listado'!$BC$151:$CB$151,0)),0)+IFERROR(INDEX('Hoja de Trabajo para listado'!$DE$153:$DG$274,MATCH($A828,'Hoja de Trabajo para listado'!$DE$153:$DE$1048576,0),MATCH((CUADRO!N$4&amp;$E828),'Hoja de Trabajo para listado'!$DE$151:$DG$151,0)),0)+IFERROR(INDEX('Hoja de Trabajo para listado'!$CD$155:$DC$1048576,MATCH($A828,'Hoja de Trabajo para listado'!$CD$155:$CD$1048576,0),MATCH((CUADRO!N$4&amp;$E828),'Hoja de Trabajo para listado'!$CD$151:$DC$151,0)),0)</f>
        <v>0</v>
      </c>
      <c r="O828" s="241">
        <f ca="1">+IFERROR(INDEX('Hoja de Trabajo para listado'!$A$155:$Z$1048576,MATCH($A828,'Hoja de Trabajo para listado'!$A$155:$A$1048576,0),MATCH((CUADRO!O$4&amp;$E828),'Hoja de Trabajo para listado'!$A$151:$Z$151,0)),0)+IFERROR(INDEX('Hoja de Trabajo para listado'!$AB$155:$BA$1048576,MATCH($A828,'Hoja de Trabajo para listado'!$AB$155:$AB$1048576,0),MATCH((CUADRO!O$4&amp;$E828),'Hoja de Trabajo para listado'!$AB$151:$BA$151,0)),0)+IFERROR(INDEX('Hoja de Trabajo para listado'!$BC$155:$CB$1048576,MATCH($A828,'Hoja de Trabajo para listado'!$BC$155:$BC$1048576,0),MATCH((CUADRO!O$4&amp;$E828),'Hoja de Trabajo para listado'!$BC$151:$CB$151,0)),0)+IFERROR(INDEX('Hoja de Trabajo para listado'!$DE$153:$DG$274,MATCH($A828,'Hoja de Trabajo para listado'!$DE$153:$DE$1048576,0),MATCH((CUADRO!O$4&amp;$E828),'Hoja de Trabajo para listado'!$DE$151:$DG$151,0)),0)+IFERROR(INDEX('Hoja de Trabajo para listado'!$CD$155:$DC$1048576,MATCH($A828,'Hoja de Trabajo para listado'!$CD$155:$CD$1048576,0),MATCH((CUADRO!O$4&amp;$E828),'Hoja de Trabajo para listado'!$CD$151:$DC$151,0)),0)</f>
        <v>0</v>
      </c>
      <c r="P828" s="241">
        <f ca="1">+IFERROR(INDEX('Hoja de Trabajo para listado'!$A$155:$Z$1048576,MATCH($A828,'Hoja de Trabajo para listado'!$A$155:$A$1048576,0),MATCH((CUADRO!P$4&amp;$E828),'Hoja de Trabajo para listado'!$A$151:$Z$151,0)),0)+IFERROR(INDEX('Hoja de Trabajo para listado'!$AB$155:$BA$1048576,MATCH($A828,'Hoja de Trabajo para listado'!$AB$155:$AB$1048576,0),MATCH((CUADRO!P$4&amp;$E828),'Hoja de Trabajo para listado'!$AB$151:$BA$151,0)),0)+IFERROR(INDEX('Hoja de Trabajo para listado'!$BC$155:$CB$1048576,MATCH($A828,'Hoja de Trabajo para listado'!$BC$155:$BC$1048576,0),MATCH((CUADRO!P$4&amp;$E828),'Hoja de Trabajo para listado'!$BC$151:$CB$151,0)),0)+IFERROR(INDEX('Hoja de Trabajo para listado'!$DE$153:$DG$274,MATCH($A828,'Hoja de Trabajo para listado'!$DE$153:$DE$1048576,0),MATCH((CUADRO!P$4&amp;$E828),'Hoja de Trabajo para listado'!$DE$151:$DG$151,0)),0)+IFERROR(INDEX('Hoja de Trabajo para listado'!$CD$155:$DC$1048576,MATCH($A828,'Hoja de Trabajo para listado'!$CD$155:$CD$1048576,0),MATCH((CUADRO!P$4&amp;$E828),'Hoja de Trabajo para listado'!$CD$151:$DC$151,0)),0)</f>
        <v>0</v>
      </c>
      <c r="Q828" s="241">
        <f ca="1">+IFERROR(INDEX('Hoja de Trabajo para listado'!$A$155:$Z$1048576,MATCH($A828,'Hoja de Trabajo para listado'!$A$155:$A$1048576,0),MATCH((CUADRO!Q$4&amp;$E828),'Hoja de Trabajo para listado'!$A$151:$Z$151,0)),0)+IFERROR(INDEX('Hoja de Trabajo para listado'!$AB$155:$BA$1048576,MATCH($A828,'Hoja de Trabajo para listado'!$AB$155:$AB$1048576,0),MATCH((CUADRO!Q$4&amp;$E828),'Hoja de Trabajo para listado'!$AB$151:$BA$151,0)),0)+IFERROR(INDEX('Hoja de Trabajo para listado'!$BC$155:$CB$1048576,MATCH($A828,'Hoja de Trabajo para listado'!$BC$155:$BC$1048576,0),MATCH((CUADRO!Q$4&amp;$E828),'Hoja de Trabajo para listado'!$BC$151:$CB$151,0)),0)+IFERROR(INDEX('Hoja de Trabajo para listado'!$DE$153:$DG$274,MATCH($A828,'Hoja de Trabajo para listado'!$DE$153:$DE$1048576,0),MATCH((CUADRO!Q$4&amp;$E828),'Hoja de Trabajo para listado'!$DE$151:$DG$151,0)),0)+IFERROR(INDEX('Hoja de Trabajo para listado'!$CD$155:$DC$1048576,MATCH($A828,'Hoja de Trabajo para listado'!$CD$155:$CD$1048576,0),MATCH((CUADRO!Q$4&amp;$E828),'Hoja de Trabajo para listado'!$CD$151:$DC$151,0)),0)</f>
        <v>0</v>
      </c>
      <c r="R828" s="241">
        <f t="shared" ca="1" si="24"/>
        <v>0</v>
      </c>
      <c r="S828" s="247">
        <f ca="1">+R827+R828</f>
        <v>0</v>
      </c>
      <c r="T828" s="241">
        <f ca="1">+S828</f>
        <v>0</v>
      </c>
      <c r="U828" s="240">
        <f t="shared" si="25"/>
        <v>2</v>
      </c>
    </row>
    <row r="829" spans="1:21" customFormat="1" ht="15" hidden="1" customHeight="1">
      <c r="A829" s="32">
        <v>1432</v>
      </c>
      <c r="B829" s="381">
        <f>+A829</f>
        <v>1432</v>
      </c>
      <c r="C829" s="245" t="str">
        <f>+VLOOKUP(A829,bd_lista!$A$3:$C$592,3,FALSE)</f>
        <v>Gobierno Autónomo Municipal de Coipasa</v>
      </c>
      <c r="D829" s="383" t="str">
        <f>+C829</f>
        <v>Gobierno Autónomo Municipal de Coipasa</v>
      </c>
      <c r="E829" s="240" t="s">
        <v>683</v>
      </c>
      <c r="F829" s="241">
        <f ca="1">+IFERROR(INDEX('Hoja de Trabajo para listado'!$A$155:$Z$1048576,MATCH($A829,'Hoja de Trabajo para listado'!$A$155:$A$1048576,0),MATCH((CUADRO!F$4&amp;$E829),'Hoja de Trabajo para listado'!$A$151:$Z$151,0)),0)+IFERROR(INDEX('Hoja de Trabajo para listado'!$AB$155:$BA$1048576,MATCH($A829,'Hoja de Trabajo para listado'!$AB$155:$AB$1048576,0),MATCH((CUADRO!F$4&amp;$E829),'Hoja de Trabajo para listado'!$AB$151:$BA$151,0)),0)+IFERROR(INDEX('Hoja de Trabajo para listado'!$BC$155:$CB$1048576,MATCH($A829,'Hoja de Trabajo para listado'!$BC$155:$BC$1048576,0),MATCH((CUADRO!F$4&amp;$E829),'Hoja de Trabajo para listado'!$BC$151:$CB$151,0)),0)+IFERROR(INDEX('Hoja de Trabajo para listado'!$DE$153:$DG$274,MATCH($A829,'Hoja de Trabajo para listado'!$DE$153:$DE$1048576,0),MATCH((CUADRO!F$4&amp;$E829),'Hoja de Trabajo para listado'!$DE$151:$DG$151,0)),0)+IFERROR(INDEX('Hoja de Trabajo para listado'!$CD$155:$DC$1048576,MATCH($A829,'Hoja de Trabajo para listado'!$CD$155:$CD$1048576,0),MATCH((CUADRO!F$4&amp;$E829),'Hoja de Trabajo para listado'!$CD$151:$DC$151,0)),0)</f>
        <v>0</v>
      </c>
      <c r="G829" s="241">
        <f ca="1">+IFERROR(INDEX('Hoja de Trabajo para listado'!$A$155:$Z$1048576,MATCH($A829,'Hoja de Trabajo para listado'!$A$155:$A$1048576,0),MATCH((CUADRO!G$4&amp;$E829),'Hoja de Trabajo para listado'!$A$151:$Z$151,0)),0)+IFERROR(INDEX('Hoja de Trabajo para listado'!$AB$155:$BA$1048576,MATCH($A829,'Hoja de Trabajo para listado'!$AB$155:$AB$1048576,0),MATCH((CUADRO!G$4&amp;$E829),'Hoja de Trabajo para listado'!$AB$151:$BA$151,0)),0)+IFERROR(INDEX('Hoja de Trabajo para listado'!$BC$155:$CB$1048576,MATCH($A829,'Hoja de Trabajo para listado'!$BC$155:$BC$1048576,0),MATCH((CUADRO!G$4&amp;$E829),'Hoja de Trabajo para listado'!$BC$151:$CB$151,0)),0)+IFERROR(INDEX('Hoja de Trabajo para listado'!$DE$153:$DG$274,MATCH($A829,'Hoja de Trabajo para listado'!$DE$153:$DE$1048576,0),MATCH((CUADRO!G$4&amp;$E829),'Hoja de Trabajo para listado'!$DE$151:$DG$151,0)),0)+IFERROR(INDEX('Hoja de Trabajo para listado'!$CD$155:$DC$1048576,MATCH($A829,'Hoja de Trabajo para listado'!$CD$155:$CD$1048576,0),MATCH((CUADRO!G$4&amp;$E829),'Hoja de Trabajo para listado'!$CD$151:$DC$151,0)),0)</f>
        <v>0</v>
      </c>
      <c r="H829" s="241">
        <f ca="1">+IFERROR(INDEX('Hoja de Trabajo para listado'!$A$155:$Z$1048576,MATCH($A829,'Hoja de Trabajo para listado'!$A$155:$A$1048576,0),MATCH((CUADRO!H$4&amp;$E829),'Hoja de Trabajo para listado'!$A$151:$Z$151,0)),0)+IFERROR(INDEX('Hoja de Trabajo para listado'!$AB$155:$BA$1048576,MATCH($A829,'Hoja de Trabajo para listado'!$AB$155:$AB$1048576,0),MATCH((CUADRO!H$4&amp;$E829),'Hoja de Trabajo para listado'!$AB$151:$BA$151,0)),0)+IFERROR(INDEX('Hoja de Trabajo para listado'!$BC$155:$CB$1048576,MATCH($A829,'Hoja de Trabajo para listado'!$BC$155:$BC$1048576,0),MATCH((CUADRO!H$4&amp;$E829),'Hoja de Trabajo para listado'!$BC$151:$CB$151,0)),0)+IFERROR(INDEX('Hoja de Trabajo para listado'!$DE$153:$DG$274,MATCH($A829,'Hoja de Trabajo para listado'!$DE$153:$DE$1048576,0),MATCH((CUADRO!H$4&amp;$E829),'Hoja de Trabajo para listado'!$DE$151:$DG$151,0)),0)+IFERROR(INDEX('Hoja de Trabajo para listado'!$CD$155:$DC$1048576,MATCH($A829,'Hoja de Trabajo para listado'!$CD$155:$CD$1048576,0),MATCH((CUADRO!H$4&amp;$E829),'Hoja de Trabajo para listado'!$CD$151:$DC$151,0)),0)</f>
        <v>0</v>
      </c>
      <c r="I829" s="241">
        <f ca="1">+IFERROR(INDEX('Hoja de Trabajo para listado'!$A$155:$Z$1048576,MATCH($A829,'Hoja de Trabajo para listado'!$A$155:$A$1048576,0),MATCH((CUADRO!I$4&amp;$E829),'Hoja de Trabajo para listado'!$A$151:$Z$151,0)),0)+IFERROR(INDEX('Hoja de Trabajo para listado'!$AB$155:$BA$1048576,MATCH($A829,'Hoja de Trabajo para listado'!$AB$155:$AB$1048576,0),MATCH((CUADRO!I$4&amp;$E829),'Hoja de Trabajo para listado'!$AB$151:$BA$151,0)),0)+IFERROR(INDEX('Hoja de Trabajo para listado'!$BC$155:$CB$1048576,MATCH($A829,'Hoja de Trabajo para listado'!$BC$155:$BC$1048576,0),MATCH((CUADRO!I$4&amp;$E829),'Hoja de Trabajo para listado'!$BC$151:$CB$151,0)),0)+IFERROR(INDEX('Hoja de Trabajo para listado'!$DE$153:$DG$274,MATCH($A829,'Hoja de Trabajo para listado'!$DE$153:$DE$1048576,0),MATCH((CUADRO!I$4&amp;$E829),'Hoja de Trabajo para listado'!$DE$151:$DG$151,0)),0)+IFERROR(INDEX('Hoja de Trabajo para listado'!$CD$155:$DC$1048576,MATCH($A829,'Hoja de Trabajo para listado'!$CD$155:$CD$1048576,0),MATCH((CUADRO!I$4&amp;$E829),'Hoja de Trabajo para listado'!$CD$151:$DC$151,0)),0)</f>
        <v>0</v>
      </c>
      <c r="J829" s="241">
        <f ca="1">+IFERROR(INDEX('Hoja de Trabajo para listado'!$A$155:$Z$1048576,MATCH($A829,'Hoja de Trabajo para listado'!$A$155:$A$1048576,0),MATCH((CUADRO!J$4&amp;$E829),'Hoja de Trabajo para listado'!$A$151:$Z$151,0)),0)+IFERROR(INDEX('Hoja de Trabajo para listado'!$AB$155:$BA$1048576,MATCH($A829,'Hoja de Trabajo para listado'!$AB$155:$AB$1048576,0),MATCH((CUADRO!J$4&amp;$E829),'Hoja de Trabajo para listado'!$AB$151:$BA$151,0)),0)+IFERROR(INDEX('Hoja de Trabajo para listado'!$BC$155:$CB$1048576,MATCH($A829,'Hoja de Trabajo para listado'!$BC$155:$BC$1048576,0),MATCH((CUADRO!J$4&amp;$E829),'Hoja de Trabajo para listado'!$BC$151:$CB$151,0)),0)+IFERROR(INDEX('Hoja de Trabajo para listado'!$DE$153:$DG$274,MATCH($A829,'Hoja de Trabajo para listado'!$DE$153:$DE$1048576,0),MATCH((CUADRO!J$4&amp;$E829),'Hoja de Trabajo para listado'!$DE$151:$DG$151,0)),0)+IFERROR(INDEX('Hoja de Trabajo para listado'!$CD$155:$DC$1048576,MATCH($A829,'Hoja de Trabajo para listado'!$CD$155:$CD$1048576,0),MATCH((CUADRO!J$4&amp;$E829),'Hoja de Trabajo para listado'!$CD$151:$DC$151,0)),0)</f>
        <v>0</v>
      </c>
      <c r="K829" s="241">
        <f ca="1">+IFERROR(INDEX('Hoja de Trabajo para listado'!$A$155:$Z$1048576,MATCH($A829,'Hoja de Trabajo para listado'!$A$155:$A$1048576,0),MATCH((CUADRO!K$4&amp;$E829),'Hoja de Trabajo para listado'!$A$151:$Z$151,0)),0)+IFERROR(INDEX('Hoja de Trabajo para listado'!$AB$155:$BA$1048576,MATCH($A829,'Hoja de Trabajo para listado'!$AB$155:$AB$1048576,0),MATCH((CUADRO!K$4&amp;$E829),'Hoja de Trabajo para listado'!$AB$151:$BA$151,0)),0)+IFERROR(INDEX('Hoja de Trabajo para listado'!$BC$155:$CB$1048576,MATCH($A829,'Hoja de Trabajo para listado'!$BC$155:$BC$1048576,0),MATCH((CUADRO!K$4&amp;$E829),'Hoja de Trabajo para listado'!$BC$151:$CB$151,0)),0)+IFERROR(INDEX('Hoja de Trabajo para listado'!$DE$153:$DG$274,MATCH($A829,'Hoja de Trabajo para listado'!$DE$153:$DE$1048576,0),MATCH((CUADRO!K$4&amp;$E829),'Hoja de Trabajo para listado'!$DE$151:$DG$151,0)),0)+IFERROR(INDEX('Hoja de Trabajo para listado'!$CD$155:$DC$1048576,MATCH($A829,'Hoja de Trabajo para listado'!$CD$155:$CD$1048576,0),MATCH((CUADRO!K$4&amp;$E829),'Hoja de Trabajo para listado'!$CD$151:$DC$151,0)),0)</f>
        <v>0</v>
      </c>
      <c r="L829" s="241">
        <f ca="1">+IFERROR(INDEX('Hoja de Trabajo para listado'!$A$155:$Z$1048576,MATCH($A829,'Hoja de Trabajo para listado'!$A$155:$A$1048576,0),MATCH((CUADRO!L$4&amp;$E829),'Hoja de Trabajo para listado'!$A$151:$Z$151,0)),0)+IFERROR(INDEX('Hoja de Trabajo para listado'!$AB$155:$BA$1048576,MATCH($A829,'Hoja de Trabajo para listado'!$AB$155:$AB$1048576,0),MATCH((CUADRO!L$4&amp;$E829),'Hoja de Trabajo para listado'!$AB$151:$BA$151,0)),0)+IFERROR(INDEX('Hoja de Trabajo para listado'!$BC$155:$CB$1048576,MATCH($A829,'Hoja de Trabajo para listado'!$BC$155:$BC$1048576,0),MATCH((CUADRO!L$4&amp;$E829),'Hoja de Trabajo para listado'!$BC$151:$CB$151,0)),0)+IFERROR(INDEX('Hoja de Trabajo para listado'!$DE$153:$DG$274,MATCH($A829,'Hoja de Trabajo para listado'!$DE$153:$DE$1048576,0),MATCH((CUADRO!L$4&amp;$E829),'Hoja de Trabajo para listado'!$DE$151:$DG$151,0)),0)+IFERROR(INDEX('Hoja de Trabajo para listado'!$CD$155:$DC$1048576,MATCH($A829,'Hoja de Trabajo para listado'!$CD$155:$CD$1048576,0),MATCH((CUADRO!L$4&amp;$E829),'Hoja de Trabajo para listado'!$CD$151:$DC$151,0)),0)</f>
        <v>0</v>
      </c>
      <c r="M829" s="241">
        <f ca="1">+IFERROR(INDEX('Hoja de Trabajo para listado'!$A$155:$Z$1048576,MATCH($A829,'Hoja de Trabajo para listado'!$A$155:$A$1048576,0),MATCH((CUADRO!M$4&amp;$E829),'Hoja de Trabajo para listado'!$A$151:$Z$151,0)),0)+IFERROR(INDEX('Hoja de Trabajo para listado'!$AB$155:$BA$1048576,MATCH($A829,'Hoja de Trabajo para listado'!$AB$155:$AB$1048576,0),MATCH((CUADRO!M$4&amp;$E829),'Hoja de Trabajo para listado'!$AB$151:$BA$151,0)),0)+IFERROR(INDEX('Hoja de Trabajo para listado'!$BC$155:$CB$1048576,MATCH($A829,'Hoja de Trabajo para listado'!$BC$155:$BC$1048576,0),MATCH((CUADRO!M$4&amp;$E829),'Hoja de Trabajo para listado'!$BC$151:$CB$151,0)),0)+IFERROR(INDEX('Hoja de Trabajo para listado'!$DE$153:$DG$274,MATCH($A829,'Hoja de Trabajo para listado'!$DE$153:$DE$1048576,0),MATCH((CUADRO!M$4&amp;$E829),'Hoja de Trabajo para listado'!$DE$151:$DG$151,0)),0)+IFERROR(INDEX('Hoja de Trabajo para listado'!$CD$155:$DC$1048576,MATCH($A829,'Hoja de Trabajo para listado'!$CD$155:$CD$1048576,0),MATCH((CUADRO!M$4&amp;$E829),'Hoja de Trabajo para listado'!$CD$151:$DC$151,0)),0)</f>
        <v>0</v>
      </c>
      <c r="N829" s="241">
        <f ca="1">+IFERROR(INDEX('Hoja de Trabajo para listado'!$A$155:$Z$1048576,MATCH($A829,'Hoja de Trabajo para listado'!$A$155:$A$1048576,0),MATCH((CUADRO!N$4&amp;$E829),'Hoja de Trabajo para listado'!$A$151:$Z$151,0)),0)+IFERROR(INDEX('Hoja de Trabajo para listado'!$AB$155:$BA$1048576,MATCH($A829,'Hoja de Trabajo para listado'!$AB$155:$AB$1048576,0),MATCH((CUADRO!N$4&amp;$E829),'Hoja de Trabajo para listado'!$AB$151:$BA$151,0)),0)+IFERROR(INDEX('Hoja de Trabajo para listado'!$BC$155:$CB$1048576,MATCH($A829,'Hoja de Trabajo para listado'!$BC$155:$BC$1048576,0),MATCH((CUADRO!N$4&amp;$E829),'Hoja de Trabajo para listado'!$BC$151:$CB$151,0)),0)+IFERROR(INDEX('Hoja de Trabajo para listado'!$DE$153:$DG$274,MATCH($A829,'Hoja de Trabajo para listado'!$DE$153:$DE$1048576,0),MATCH((CUADRO!N$4&amp;$E829),'Hoja de Trabajo para listado'!$DE$151:$DG$151,0)),0)+IFERROR(INDEX('Hoja de Trabajo para listado'!$CD$155:$DC$1048576,MATCH($A829,'Hoja de Trabajo para listado'!$CD$155:$CD$1048576,0),MATCH((CUADRO!N$4&amp;$E829),'Hoja de Trabajo para listado'!$CD$151:$DC$151,0)),0)</f>
        <v>0</v>
      </c>
      <c r="O829" s="241">
        <f ca="1">+IFERROR(INDEX('Hoja de Trabajo para listado'!$A$155:$Z$1048576,MATCH($A829,'Hoja de Trabajo para listado'!$A$155:$A$1048576,0),MATCH((CUADRO!O$4&amp;$E829),'Hoja de Trabajo para listado'!$A$151:$Z$151,0)),0)+IFERROR(INDEX('Hoja de Trabajo para listado'!$AB$155:$BA$1048576,MATCH($A829,'Hoja de Trabajo para listado'!$AB$155:$AB$1048576,0),MATCH((CUADRO!O$4&amp;$E829),'Hoja de Trabajo para listado'!$AB$151:$BA$151,0)),0)+IFERROR(INDEX('Hoja de Trabajo para listado'!$BC$155:$CB$1048576,MATCH($A829,'Hoja de Trabajo para listado'!$BC$155:$BC$1048576,0),MATCH((CUADRO!O$4&amp;$E829),'Hoja de Trabajo para listado'!$BC$151:$CB$151,0)),0)+IFERROR(INDEX('Hoja de Trabajo para listado'!$DE$153:$DG$274,MATCH($A829,'Hoja de Trabajo para listado'!$DE$153:$DE$1048576,0),MATCH((CUADRO!O$4&amp;$E829),'Hoja de Trabajo para listado'!$DE$151:$DG$151,0)),0)+IFERROR(INDEX('Hoja de Trabajo para listado'!$CD$155:$DC$1048576,MATCH($A829,'Hoja de Trabajo para listado'!$CD$155:$CD$1048576,0),MATCH((CUADRO!O$4&amp;$E829),'Hoja de Trabajo para listado'!$CD$151:$DC$151,0)),0)</f>
        <v>0</v>
      </c>
      <c r="P829" s="241">
        <f ca="1">+IFERROR(INDEX('Hoja de Trabajo para listado'!$A$155:$Z$1048576,MATCH($A829,'Hoja de Trabajo para listado'!$A$155:$A$1048576,0),MATCH((CUADRO!P$4&amp;$E829),'Hoja de Trabajo para listado'!$A$151:$Z$151,0)),0)+IFERROR(INDEX('Hoja de Trabajo para listado'!$AB$155:$BA$1048576,MATCH($A829,'Hoja de Trabajo para listado'!$AB$155:$AB$1048576,0),MATCH((CUADRO!P$4&amp;$E829),'Hoja de Trabajo para listado'!$AB$151:$BA$151,0)),0)+IFERROR(INDEX('Hoja de Trabajo para listado'!$BC$155:$CB$1048576,MATCH($A829,'Hoja de Trabajo para listado'!$BC$155:$BC$1048576,0),MATCH((CUADRO!P$4&amp;$E829),'Hoja de Trabajo para listado'!$BC$151:$CB$151,0)),0)+IFERROR(INDEX('Hoja de Trabajo para listado'!$DE$153:$DG$274,MATCH($A829,'Hoja de Trabajo para listado'!$DE$153:$DE$1048576,0),MATCH((CUADRO!P$4&amp;$E829),'Hoja de Trabajo para listado'!$DE$151:$DG$151,0)),0)+IFERROR(INDEX('Hoja de Trabajo para listado'!$CD$155:$DC$1048576,MATCH($A829,'Hoja de Trabajo para listado'!$CD$155:$CD$1048576,0),MATCH((CUADRO!P$4&amp;$E829),'Hoja de Trabajo para listado'!$CD$151:$DC$151,0)),0)</f>
        <v>0</v>
      </c>
      <c r="Q829" s="241">
        <f ca="1">+IFERROR(INDEX('Hoja de Trabajo para listado'!$A$155:$Z$1048576,MATCH($A829,'Hoja de Trabajo para listado'!$A$155:$A$1048576,0),MATCH((CUADRO!Q$4&amp;$E829),'Hoja de Trabajo para listado'!$A$151:$Z$151,0)),0)+IFERROR(INDEX('Hoja de Trabajo para listado'!$AB$155:$BA$1048576,MATCH($A829,'Hoja de Trabajo para listado'!$AB$155:$AB$1048576,0),MATCH((CUADRO!Q$4&amp;$E829),'Hoja de Trabajo para listado'!$AB$151:$BA$151,0)),0)+IFERROR(INDEX('Hoja de Trabajo para listado'!$BC$155:$CB$1048576,MATCH($A829,'Hoja de Trabajo para listado'!$BC$155:$BC$1048576,0),MATCH((CUADRO!Q$4&amp;$E829),'Hoja de Trabajo para listado'!$BC$151:$CB$151,0)),0)+IFERROR(INDEX('Hoja de Trabajo para listado'!$DE$153:$DG$274,MATCH($A829,'Hoja de Trabajo para listado'!$DE$153:$DE$1048576,0),MATCH((CUADRO!Q$4&amp;$E829),'Hoja de Trabajo para listado'!$DE$151:$DG$151,0)),0)+IFERROR(INDEX('Hoja de Trabajo para listado'!$CD$155:$DC$1048576,MATCH($A829,'Hoja de Trabajo para listado'!$CD$155:$CD$1048576,0),MATCH((CUADRO!Q$4&amp;$E829),'Hoja de Trabajo para listado'!$CD$151:$DC$151,0)),0)</f>
        <v>0</v>
      </c>
      <c r="R829" s="241">
        <f t="shared" ca="1" si="24"/>
        <v>0</v>
      </c>
      <c r="S829" s="247"/>
      <c r="T829" s="241">
        <f ca="1">+T830</f>
        <v>0</v>
      </c>
      <c r="U829" s="240">
        <f t="shared" si="25"/>
        <v>1</v>
      </c>
    </row>
    <row r="830" spans="1:21" customFormat="1" ht="15" hidden="1" customHeight="1">
      <c r="A830" s="32">
        <v>1432</v>
      </c>
      <c r="B830" s="382"/>
      <c r="C830" s="245" t="str">
        <f>+VLOOKUP(A830,bd_lista!$A$3:$C$592,3,FALSE)</f>
        <v>Gobierno Autónomo Municipal de Coipasa</v>
      </c>
      <c r="D830" s="384"/>
      <c r="E830" s="242" t="s">
        <v>684</v>
      </c>
      <c r="F830" s="241">
        <f ca="1">+IFERROR(INDEX('Hoja de Trabajo para listado'!$A$155:$Z$1048576,MATCH($A830,'Hoja de Trabajo para listado'!$A$155:$A$1048576,0),MATCH((CUADRO!F$4&amp;$E830),'Hoja de Trabajo para listado'!$A$151:$Z$151,0)),0)+IFERROR(INDEX('Hoja de Trabajo para listado'!$AB$155:$BA$1048576,MATCH($A830,'Hoja de Trabajo para listado'!$AB$155:$AB$1048576,0),MATCH((CUADRO!F$4&amp;$E830),'Hoja de Trabajo para listado'!$AB$151:$BA$151,0)),0)+IFERROR(INDEX('Hoja de Trabajo para listado'!$BC$155:$CB$1048576,MATCH($A830,'Hoja de Trabajo para listado'!$BC$155:$BC$1048576,0),MATCH((CUADRO!F$4&amp;$E830),'Hoja de Trabajo para listado'!$BC$151:$CB$151,0)),0)+IFERROR(INDEX('Hoja de Trabajo para listado'!$DE$153:$DG$274,MATCH($A830,'Hoja de Trabajo para listado'!$DE$153:$DE$1048576,0),MATCH((CUADRO!F$4&amp;$E830),'Hoja de Trabajo para listado'!$DE$151:$DG$151,0)),0)+IFERROR(INDEX('Hoja de Trabajo para listado'!$CD$155:$DC$1048576,MATCH($A830,'Hoja de Trabajo para listado'!$CD$155:$CD$1048576,0),MATCH((CUADRO!F$4&amp;$E830),'Hoja de Trabajo para listado'!$CD$151:$DC$151,0)),0)</f>
        <v>0</v>
      </c>
      <c r="G830" s="241">
        <f ca="1">+IFERROR(INDEX('Hoja de Trabajo para listado'!$A$155:$Z$1048576,MATCH($A830,'Hoja de Trabajo para listado'!$A$155:$A$1048576,0),MATCH((CUADRO!G$4&amp;$E830),'Hoja de Trabajo para listado'!$A$151:$Z$151,0)),0)+IFERROR(INDEX('Hoja de Trabajo para listado'!$AB$155:$BA$1048576,MATCH($A830,'Hoja de Trabajo para listado'!$AB$155:$AB$1048576,0),MATCH((CUADRO!G$4&amp;$E830),'Hoja de Trabajo para listado'!$AB$151:$BA$151,0)),0)+IFERROR(INDEX('Hoja de Trabajo para listado'!$BC$155:$CB$1048576,MATCH($A830,'Hoja de Trabajo para listado'!$BC$155:$BC$1048576,0),MATCH((CUADRO!G$4&amp;$E830),'Hoja de Trabajo para listado'!$BC$151:$CB$151,0)),0)+IFERROR(INDEX('Hoja de Trabajo para listado'!$DE$153:$DG$274,MATCH($A830,'Hoja de Trabajo para listado'!$DE$153:$DE$1048576,0),MATCH((CUADRO!G$4&amp;$E830),'Hoja de Trabajo para listado'!$DE$151:$DG$151,0)),0)+IFERROR(INDEX('Hoja de Trabajo para listado'!$CD$155:$DC$1048576,MATCH($A830,'Hoja de Trabajo para listado'!$CD$155:$CD$1048576,0),MATCH((CUADRO!G$4&amp;$E830),'Hoja de Trabajo para listado'!$CD$151:$DC$151,0)),0)</f>
        <v>0</v>
      </c>
      <c r="H830" s="241">
        <f ca="1">+IFERROR(INDEX('Hoja de Trabajo para listado'!$A$155:$Z$1048576,MATCH($A830,'Hoja de Trabajo para listado'!$A$155:$A$1048576,0),MATCH((CUADRO!H$4&amp;$E830),'Hoja de Trabajo para listado'!$A$151:$Z$151,0)),0)+IFERROR(INDEX('Hoja de Trabajo para listado'!$AB$155:$BA$1048576,MATCH($A830,'Hoja de Trabajo para listado'!$AB$155:$AB$1048576,0),MATCH((CUADRO!H$4&amp;$E830),'Hoja de Trabajo para listado'!$AB$151:$BA$151,0)),0)+IFERROR(INDEX('Hoja de Trabajo para listado'!$BC$155:$CB$1048576,MATCH($A830,'Hoja de Trabajo para listado'!$BC$155:$BC$1048576,0),MATCH((CUADRO!H$4&amp;$E830),'Hoja de Trabajo para listado'!$BC$151:$CB$151,0)),0)+IFERROR(INDEX('Hoja de Trabajo para listado'!$DE$153:$DG$274,MATCH($A830,'Hoja de Trabajo para listado'!$DE$153:$DE$1048576,0),MATCH((CUADRO!H$4&amp;$E830),'Hoja de Trabajo para listado'!$DE$151:$DG$151,0)),0)+IFERROR(INDEX('Hoja de Trabajo para listado'!$CD$155:$DC$1048576,MATCH($A830,'Hoja de Trabajo para listado'!$CD$155:$CD$1048576,0),MATCH((CUADRO!H$4&amp;$E830),'Hoja de Trabajo para listado'!$CD$151:$DC$151,0)),0)</f>
        <v>0</v>
      </c>
      <c r="I830" s="241">
        <f ca="1">+IFERROR(INDEX('Hoja de Trabajo para listado'!$A$155:$Z$1048576,MATCH($A830,'Hoja de Trabajo para listado'!$A$155:$A$1048576,0),MATCH((CUADRO!I$4&amp;$E830),'Hoja de Trabajo para listado'!$A$151:$Z$151,0)),0)+IFERROR(INDEX('Hoja de Trabajo para listado'!$AB$155:$BA$1048576,MATCH($A830,'Hoja de Trabajo para listado'!$AB$155:$AB$1048576,0),MATCH((CUADRO!I$4&amp;$E830),'Hoja de Trabajo para listado'!$AB$151:$BA$151,0)),0)+IFERROR(INDEX('Hoja de Trabajo para listado'!$BC$155:$CB$1048576,MATCH($A830,'Hoja de Trabajo para listado'!$BC$155:$BC$1048576,0),MATCH((CUADRO!I$4&amp;$E830),'Hoja de Trabajo para listado'!$BC$151:$CB$151,0)),0)+IFERROR(INDEX('Hoja de Trabajo para listado'!$DE$153:$DG$274,MATCH($A830,'Hoja de Trabajo para listado'!$DE$153:$DE$1048576,0),MATCH((CUADRO!I$4&amp;$E830),'Hoja de Trabajo para listado'!$DE$151:$DG$151,0)),0)+IFERROR(INDEX('Hoja de Trabajo para listado'!$CD$155:$DC$1048576,MATCH($A830,'Hoja de Trabajo para listado'!$CD$155:$CD$1048576,0),MATCH((CUADRO!I$4&amp;$E830),'Hoja de Trabajo para listado'!$CD$151:$DC$151,0)),0)</f>
        <v>0</v>
      </c>
      <c r="J830" s="241">
        <f ca="1">+IFERROR(INDEX('Hoja de Trabajo para listado'!$A$155:$Z$1048576,MATCH($A830,'Hoja de Trabajo para listado'!$A$155:$A$1048576,0),MATCH((CUADRO!J$4&amp;$E830),'Hoja de Trabajo para listado'!$A$151:$Z$151,0)),0)+IFERROR(INDEX('Hoja de Trabajo para listado'!$AB$155:$BA$1048576,MATCH($A830,'Hoja de Trabajo para listado'!$AB$155:$AB$1048576,0),MATCH((CUADRO!J$4&amp;$E830),'Hoja de Trabajo para listado'!$AB$151:$BA$151,0)),0)+IFERROR(INDEX('Hoja de Trabajo para listado'!$BC$155:$CB$1048576,MATCH($A830,'Hoja de Trabajo para listado'!$BC$155:$BC$1048576,0),MATCH((CUADRO!J$4&amp;$E830),'Hoja de Trabajo para listado'!$BC$151:$CB$151,0)),0)+IFERROR(INDEX('Hoja de Trabajo para listado'!$DE$153:$DG$274,MATCH($A830,'Hoja de Trabajo para listado'!$DE$153:$DE$1048576,0),MATCH((CUADRO!J$4&amp;$E830),'Hoja de Trabajo para listado'!$DE$151:$DG$151,0)),0)+IFERROR(INDEX('Hoja de Trabajo para listado'!$CD$155:$DC$1048576,MATCH($A830,'Hoja de Trabajo para listado'!$CD$155:$CD$1048576,0),MATCH((CUADRO!J$4&amp;$E830),'Hoja de Trabajo para listado'!$CD$151:$DC$151,0)),0)</f>
        <v>0</v>
      </c>
      <c r="K830" s="241">
        <f ca="1">+IFERROR(INDEX('Hoja de Trabajo para listado'!$A$155:$Z$1048576,MATCH($A830,'Hoja de Trabajo para listado'!$A$155:$A$1048576,0),MATCH((CUADRO!K$4&amp;$E830),'Hoja de Trabajo para listado'!$A$151:$Z$151,0)),0)+IFERROR(INDEX('Hoja de Trabajo para listado'!$AB$155:$BA$1048576,MATCH($A830,'Hoja de Trabajo para listado'!$AB$155:$AB$1048576,0),MATCH((CUADRO!K$4&amp;$E830),'Hoja de Trabajo para listado'!$AB$151:$BA$151,0)),0)+IFERROR(INDEX('Hoja de Trabajo para listado'!$BC$155:$CB$1048576,MATCH($A830,'Hoja de Trabajo para listado'!$BC$155:$BC$1048576,0),MATCH((CUADRO!K$4&amp;$E830),'Hoja de Trabajo para listado'!$BC$151:$CB$151,0)),0)+IFERROR(INDEX('Hoja de Trabajo para listado'!$DE$153:$DG$274,MATCH($A830,'Hoja de Trabajo para listado'!$DE$153:$DE$1048576,0),MATCH((CUADRO!K$4&amp;$E830),'Hoja de Trabajo para listado'!$DE$151:$DG$151,0)),0)+IFERROR(INDEX('Hoja de Trabajo para listado'!$CD$155:$DC$1048576,MATCH($A830,'Hoja de Trabajo para listado'!$CD$155:$CD$1048576,0),MATCH((CUADRO!K$4&amp;$E830),'Hoja de Trabajo para listado'!$CD$151:$DC$151,0)),0)</f>
        <v>0</v>
      </c>
      <c r="L830" s="241">
        <f ca="1">+IFERROR(INDEX('Hoja de Trabajo para listado'!$A$155:$Z$1048576,MATCH($A830,'Hoja de Trabajo para listado'!$A$155:$A$1048576,0),MATCH((CUADRO!L$4&amp;$E830),'Hoja de Trabajo para listado'!$A$151:$Z$151,0)),0)+IFERROR(INDEX('Hoja de Trabajo para listado'!$AB$155:$BA$1048576,MATCH($A830,'Hoja de Trabajo para listado'!$AB$155:$AB$1048576,0),MATCH((CUADRO!L$4&amp;$E830),'Hoja de Trabajo para listado'!$AB$151:$BA$151,0)),0)+IFERROR(INDEX('Hoja de Trabajo para listado'!$BC$155:$CB$1048576,MATCH($A830,'Hoja de Trabajo para listado'!$BC$155:$BC$1048576,0),MATCH((CUADRO!L$4&amp;$E830),'Hoja de Trabajo para listado'!$BC$151:$CB$151,0)),0)+IFERROR(INDEX('Hoja de Trabajo para listado'!$DE$153:$DG$274,MATCH($A830,'Hoja de Trabajo para listado'!$DE$153:$DE$1048576,0),MATCH((CUADRO!L$4&amp;$E830),'Hoja de Trabajo para listado'!$DE$151:$DG$151,0)),0)+IFERROR(INDEX('Hoja de Trabajo para listado'!$CD$155:$DC$1048576,MATCH($A830,'Hoja de Trabajo para listado'!$CD$155:$CD$1048576,0),MATCH((CUADRO!L$4&amp;$E830),'Hoja de Trabajo para listado'!$CD$151:$DC$151,0)),0)</f>
        <v>0</v>
      </c>
      <c r="M830" s="241">
        <f ca="1">+IFERROR(INDEX('Hoja de Trabajo para listado'!$A$155:$Z$1048576,MATCH($A830,'Hoja de Trabajo para listado'!$A$155:$A$1048576,0),MATCH((CUADRO!M$4&amp;$E830),'Hoja de Trabajo para listado'!$A$151:$Z$151,0)),0)+IFERROR(INDEX('Hoja de Trabajo para listado'!$AB$155:$BA$1048576,MATCH($A830,'Hoja de Trabajo para listado'!$AB$155:$AB$1048576,0),MATCH((CUADRO!M$4&amp;$E830),'Hoja de Trabajo para listado'!$AB$151:$BA$151,0)),0)+IFERROR(INDEX('Hoja de Trabajo para listado'!$BC$155:$CB$1048576,MATCH($A830,'Hoja de Trabajo para listado'!$BC$155:$BC$1048576,0),MATCH((CUADRO!M$4&amp;$E830),'Hoja de Trabajo para listado'!$BC$151:$CB$151,0)),0)+IFERROR(INDEX('Hoja de Trabajo para listado'!$DE$153:$DG$274,MATCH($A830,'Hoja de Trabajo para listado'!$DE$153:$DE$1048576,0),MATCH((CUADRO!M$4&amp;$E830),'Hoja de Trabajo para listado'!$DE$151:$DG$151,0)),0)+IFERROR(INDEX('Hoja de Trabajo para listado'!$CD$155:$DC$1048576,MATCH($A830,'Hoja de Trabajo para listado'!$CD$155:$CD$1048576,0),MATCH((CUADRO!M$4&amp;$E830),'Hoja de Trabajo para listado'!$CD$151:$DC$151,0)),0)</f>
        <v>0</v>
      </c>
      <c r="N830" s="241">
        <f ca="1">+IFERROR(INDEX('Hoja de Trabajo para listado'!$A$155:$Z$1048576,MATCH($A830,'Hoja de Trabajo para listado'!$A$155:$A$1048576,0),MATCH((CUADRO!N$4&amp;$E830),'Hoja de Trabajo para listado'!$A$151:$Z$151,0)),0)+IFERROR(INDEX('Hoja de Trabajo para listado'!$AB$155:$BA$1048576,MATCH($A830,'Hoja de Trabajo para listado'!$AB$155:$AB$1048576,0),MATCH((CUADRO!N$4&amp;$E830),'Hoja de Trabajo para listado'!$AB$151:$BA$151,0)),0)+IFERROR(INDEX('Hoja de Trabajo para listado'!$BC$155:$CB$1048576,MATCH($A830,'Hoja de Trabajo para listado'!$BC$155:$BC$1048576,0),MATCH((CUADRO!N$4&amp;$E830),'Hoja de Trabajo para listado'!$BC$151:$CB$151,0)),0)+IFERROR(INDEX('Hoja de Trabajo para listado'!$DE$153:$DG$274,MATCH($A830,'Hoja de Trabajo para listado'!$DE$153:$DE$1048576,0),MATCH((CUADRO!N$4&amp;$E830),'Hoja de Trabajo para listado'!$DE$151:$DG$151,0)),0)+IFERROR(INDEX('Hoja de Trabajo para listado'!$CD$155:$DC$1048576,MATCH($A830,'Hoja de Trabajo para listado'!$CD$155:$CD$1048576,0),MATCH((CUADRO!N$4&amp;$E830),'Hoja de Trabajo para listado'!$CD$151:$DC$151,0)),0)</f>
        <v>0</v>
      </c>
      <c r="O830" s="241">
        <f ca="1">+IFERROR(INDEX('Hoja de Trabajo para listado'!$A$155:$Z$1048576,MATCH($A830,'Hoja de Trabajo para listado'!$A$155:$A$1048576,0),MATCH((CUADRO!O$4&amp;$E830),'Hoja de Trabajo para listado'!$A$151:$Z$151,0)),0)+IFERROR(INDEX('Hoja de Trabajo para listado'!$AB$155:$BA$1048576,MATCH($A830,'Hoja de Trabajo para listado'!$AB$155:$AB$1048576,0),MATCH((CUADRO!O$4&amp;$E830),'Hoja de Trabajo para listado'!$AB$151:$BA$151,0)),0)+IFERROR(INDEX('Hoja de Trabajo para listado'!$BC$155:$CB$1048576,MATCH($A830,'Hoja de Trabajo para listado'!$BC$155:$BC$1048576,0),MATCH((CUADRO!O$4&amp;$E830),'Hoja de Trabajo para listado'!$BC$151:$CB$151,0)),0)+IFERROR(INDEX('Hoja de Trabajo para listado'!$DE$153:$DG$274,MATCH($A830,'Hoja de Trabajo para listado'!$DE$153:$DE$1048576,0),MATCH((CUADRO!O$4&amp;$E830),'Hoja de Trabajo para listado'!$DE$151:$DG$151,0)),0)+IFERROR(INDEX('Hoja de Trabajo para listado'!$CD$155:$DC$1048576,MATCH($A830,'Hoja de Trabajo para listado'!$CD$155:$CD$1048576,0),MATCH((CUADRO!O$4&amp;$E830),'Hoja de Trabajo para listado'!$CD$151:$DC$151,0)),0)</f>
        <v>0</v>
      </c>
      <c r="P830" s="241">
        <f ca="1">+IFERROR(INDEX('Hoja de Trabajo para listado'!$A$155:$Z$1048576,MATCH($A830,'Hoja de Trabajo para listado'!$A$155:$A$1048576,0),MATCH((CUADRO!P$4&amp;$E830),'Hoja de Trabajo para listado'!$A$151:$Z$151,0)),0)+IFERROR(INDEX('Hoja de Trabajo para listado'!$AB$155:$BA$1048576,MATCH($A830,'Hoja de Trabajo para listado'!$AB$155:$AB$1048576,0),MATCH((CUADRO!P$4&amp;$E830),'Hoja de Trabajo para listado'!$AB$151:$BA$151,0)),0)+IFERROR(INDEX('Hoja de Trabajo para listado'!$BC$155:$CB$1048576,MATCH($A830,'Hoja de Trabajo para listado'!$BC$155:$BC$1048576,0),MATCH((CUADRO!P$4&amp;$E830),'Hoja de Trabajo para listado'!$BC$151:$CB$151,0)),0)+IFERROR(INDEX('Hoja de Trabajo para listado'!$DE$153:$DG$274,MATCH($A830,'Hoja de Trabajo para listado'!$DE$153:$DE$1048576,0),MATCH((CUADRO!P$4&amp;$E830),'Hoja de Trabajo para listado'!$DE$151:$DG$151,0)),0)+IFERROR(INDEX('Hoja de Trabajo para listado'!$CD$155:$DC$1048576,MATCH($A830,'Hoja de Trabajo para listado'!$CD$155:$CD$1048576,0),MATCH((CUADRO!P$4&amp;$E830),'Hoja de Trabajo para listado'!$CD$151:$DC$151,0)),0)</f>
        <v>0</v>
      </c>
      <c r="Q830" s="241">
        <f ca="1">+IFERROR(INDEX('Hoja de Trabajo para listado'!$A$155:$Z$1048576,MATCH($A830,'Hoja de Trabajo para listado'!$A$155:$A$1048576,0),MATCH((CUADRO!Q$4&amp;$E830),'Hoja de Trabajo para listado'!$A$151:$Z$151,0)),0)+IFERROR(INDEX('Hoja de Trabajo para listado'!$AB$155:$BA$1048576,MATCH($A830,'Hoja de Trabajo para listado'!$AB$155:$AB$1048576,0),MATCH((CUADRO!Q$4&amp;$E830),'Hoja de Trabajo para listado'!$AB$151:$BA$151,0)),0)+IFERROR(INDEX('Hoja de Trabajo para listado'!$BC$155:$CB$1048576,MATCH($A830,'Hoja de Trabajo para listado'!$BC$155:$BC$1048576,0),MATCH((CUADRO!Q$4&amp;$E830),'Hoja de Trabajo para listado'!$BC$151:$CB$151,0)),0)+IFERROR(INDEX('Hoja de Trabajo para listado'!$DE$153:$DG$274,MATCH($A830,'Hoja de Trabajo para listado'!$DE$153:$DE$1048576,0),MATCH((CUADRO!Q$4&amp;$E830),'Hoja de Trabajo para listado'!$DE$151:$DG$151,0)),0)+IFERROR(INDEX('Hoja de Trabajo para listado'!$CD$155:$DC$1048576,MATCH($A830,'Hoja de Trabajo para listado'!$CD$155:$CD$1048576,0),MATCH((CUADRO!Q$4&amp;$E830),'Hoja de Trabajo para listado'!$CD$151:$DC$151,0)),0)</f>
        <v>0</v>
      </c>
      <c r="R830" s="241">
        <f t="shared" ca="1" si="24"/>
        <v>0</v>
      </c>
      <c r="S830" s="247">
        <f ca="1">+R829+R830</f>
        <v>0</v>
      </c>
      <c r="T830" s="241">
        <f ca="1">+S830</f>
        <v>0</v>
      </c>
      <c r="U830" s="240">
        <f t="shared" si="25"/>
        <v>2</v>
      </c>
    </row>
    <row r="831" spans="1:21" customFormat="1" ht="15" hidden="1" customHeight="1">
      <c r="A831" s="32">
        <v>1433</v>
      </c>
      <c r="B831" s="381">
        <f>+A831</f>
        <v>1433</v>
      </c>
      <c r="C831" s="245" t="e">
        <f>+VLOOKUP(A831,bd_lista!$A$3:$C$592,3,FALSE)</f>
        <v>#N/A</v>
      </c>
      <c r="D831" s="383" t="e">
        <f>+C831</f>
        <v>#N/A</v>
      </c>
      <c r="E831" s="240" t="s">
        <v>683</v>
      </c>
      <c r="F831" s="241">
        <f ca="1">+IFERROR(INDEX('Hoja de Trabajo para listado'!$A$155:$Z$1048576,MATCH($A831,'Hoja de Trabajo para listado'!$A$155:$A$1048576,0),MATCH((CUADRO!F$4&amp;$E831),'Hoja de Trabajo para listado'!$A$151:$Z$151,0)),0)+IFERROR(INDEX('Hoja de Trabajo para listado'!$AB$155:$BA$1048576,MATCH($A831,'Hoja de Trabajo para listado'!$AB$155:$AB$1048576,0),MATCH((CUADRO!F$4&amp;$E831),'Hoja de Trabajo para listado'!$AB$151:$BA$151,0)),0)+IFERROR(INDEX('Hoja de Trabajo para listado'!$BC$155:$CB$1048576,MATCH($A831,'Hoja de Trabajo para listado'!$BC$155:$BC$1048576,0),MATCH((CUADRO!F$4&amp;$E831),'Hoja de Trabajo para listado'!$BC$151:$CB$151,0)),0)+IFERROR(INDEX('Hoja de Trabajo para listado'!$DE$153:$DG$274,MATCH($A831,'Hoja de Trabajo para listado'!$DE$153:$DE$1048576,0),MATCH((CUADRO!F$4&amp;$E831),'Hoja de Trabajo para listado'!$DE$151:$DG$151,0)),0)+IFERROR(INDEX('Hoja de Trabajo para listado'!$CD$155:$DC$1048576,MATCH($A831,'Hoja de Trabajo para listado'!$CD$155:$CD$1048576,0),MATCH((CUADRO!F$4&amp;$E831),'Hoja de Trabajo para listado'!$CD$151:$DC$151,0)),0)</f>
        <v>0</v>
      </c>
      <c r="G831" s="241">
        <f ca="1">+IFERROR(INDEX('Hoja de Trabajo para listado'!$A$155:$Z$1048576,MATCH($A831,'Hoja de Trabajo para listado'!$A$155:$A$1048576,0),MATCH((CUADRO!G$4&amp;$E831),'Hoja de Trabajo para listado'!$A$151:$Z$151,0)),0)+IFERROR(INDEX('Hoja de Trabajo para listado'!$AB$155:$BA$1048576,MATCH($A831,'Hoja de Trabajo para listado'!$AB$155:$AB$1048576,0),MATCH((CUADRO!G$4&amp;$E831),'Hoja de Trabajo para listado'!$AB$151:$BA$151,0)),0)+IFERROR(INDEX('Hoja de Trabajo para listado'!$BC$155:$CB$1048576,MATCH($A831,'Hoja de Trabajo para listado'!$BC$155:$BC$1048576,0),MATCH((CUADRO!G$4&amp;$E831),'Hoja de Trabajo para listado'!$BC$151:$CB$151,0)),0)+IFERROR(INDEX('Hoja de Trabajo para listado'!$DE$153:$DG$274,MATCH($A831,'Hoja de Trabajo para listado'!$DE$153:$DE$1048576,0),MATCH((CUADRO!G$4&amp;$E831),'Hoja de Trabajo para listado'!$DE$151:$DG$151,0)),0)+IFERROR(INDEX('Hoja de Trabajo para listado'!$CD$155:$DC$1048576,MATCH($A831,'Hoja de Trabajo para listado'!$CD$155:$CD$1048576,0),MATCH((CUADRO!G$4&amp;$E831),'Hoja de Trabajo para listado'!$CD$151:$DC$151,0)),0)</f>
        <v>0</v>
      </c>
      <c r="H831" s="241">
        <f ca="1">+IFERROR(INDEX('Hoja de Trabajo para listado'!$A$155:$Z$1048576,MATCH($A831,'Hoja de Trabajo para listado'!$A$155:$A$1048576,0),MATCH((CUADRO!H$4&amp;$E831),'Hoja de Trabajo para listado'!$A$151:$Z$151,0)),0)+IFERROR(INDEX('Hoja de Trabajo para listado'!$AB$155:$BA$1048576,MATCH($A831,'Hoja de Trabajo para listado'!$AB$155:$AB$1048576,0),MATCH((CUADRO!H$4&amp;$E831),'Hoja de Trabajo para listado'!$AB$151:$BA$151,0)),0)+IFERROR(INDEX('Hoja de Trabajo para listado'!$BC$155:$CB$1048576,MATCH($A831,'Hoja de Trabajo para listado'!$BC$155:$BC$1048576,0),MATCH((CUADRO!H$4&amp;$E831),'Hoja de Trabajo para listado'!$BC$151:$CB$151,0)),0)+IFERROR(INDEX('Hoja de Trabajo para listado'!$DE$153:$DG$274,MATCH($A831,'Hoja de Trabajo para listado'!$DE$153:$DE$1048576,0),MATCH((CUADRO!H$4&amp;$E831),'Hoja de Trabajo para listado'!$DE$151:$DG$151,0)),0)+IFERROR(INDEX('Hoja de Trabajo para listado'!$CD$155:$DC$1048576,MATCH($A831,'Hoja de Trabajo para listado'!$CD$155:$CD$1048576,0),MATCH((CUADRO!H$4&amp;$E831),'Hoja de Trabajo para listado'!$CD$151:$DC$151,0)),0)</f>
        <v>0</v>
      </c>
      <c r="I831" s="241">
        <f ca="1">+IFERROR(INDEX('Hoja de Trabajo para listado'!$A$155:$Z$1048576,MATCH($A831,'Hoja de Trabajo para listado'!$A$155:$A$1048576,0),MATCH((CUADRO!I$4&amp;$E831),'Hoja de Trabajo para listado'!$A$151:$Z$151,0)),0)+IFERROR(INDEX('Hoja de Trabajo para listado'!$AB$155:$BA$1048576,MATCH($A831,'Hoja de Trabajo para listado'!$AB$155:$AB$1048576,0),MATCH((CUADRO!I$4&amp;$E831),'Hoja de Trabajo para listado'!$AB$151:$BA$151,0)),0)+IFERROR(INDEX('Hoja de Trabajo para listado'!$BC$155:$CB$1048576,MATCH($A831,'Hoja de Trabajo para listado'!$BC$155:$BC$1048576,0),MATCH((CUADRO!I$4&amp;$E831),'Hoja de Trabajo para listado'!$BC$151:$CB$151,0)),0)+IFERROR(INDEX('Hoja de Trabajo para listado'!$DE$153:$DG$274,MATCH($A831,'Hoja de Trabajo para listado'!$DE$153:$DE$1048576,0),MATCH((CUADRO!I$4&amp;$E831),'Hoja de Trabajo para listado'!$DE$151:$DG$151,0)),0)+IFERROR(INDEX('Hoja de Trabajo para listado'!$CD$155:$DC$1048576,MATCH($A831,'Hoja de Trabajo para listado'!$CD$155:$CD$1048576,0),MATCH((CUADRO!I$4&amp;$E831),'Hoja de Trabajo para listado'!$CD$151:$DC$151,0)),0)</f>
        <v>0</v>
      </c>
      <c r="J831" s="241">
        <f ca="1">+IFERROR(INDEX('Hoja de Trabajo para listado'!$A$155:$Z$1048576,MATCH($A831,'Hoja de Trabajo para listado'!$A$155:$A$1048576,0),MATCH((CUADRO!J$4&amp;$E831),'Hoja de Trabajo para listado'!$A$151:$Z$151,0)),0)+IFERROR(INDEX('Hoja de Trabajo para listado'!$AB$155:$BA$1048576,MATCH($A831,'Hoja de Trabajo para listado'!$AB$155:$AB$1048576,0),MATCH((CUADRO!J$4&amp;$E831),'Hoja de Trabajo para listado'!$AB$151:$BA$151,0)),0)+IFERROR(INDEX('Hoja de Trabajo para listado'!$BC$155:$CB$1048576,MATCH($A831,'Hoja de Trabajo para listado'!$BC$155:$BC$1048576,0),MATCH((CUADRO!J$4&amp;$E831),'Hoja de Trabajo para listado'!$BC$151:$CB$151,0)),0)+IFERROR(INDEX('Hoja de Trabajo para listado'!$DE$153:$DG$274,MATCH($A831,'Hoja de Trabajo para listado'!$DE$153:$DE$1048576,0),MATCH((CUADRO!J$4&amp;$E831),'Hoja de Trabajo para listado'!$DE$151:$DG$151,0)),0)+IFERROR(INDEX('Hoja de Trabajo para listado'!$CD$155:$DC$1048576,MATCH($A831,'Hoja de Trabajo para listado'!$CD$155:$CD$1048576,0),MATCH((CUADRO!J$4&amp;$E831),'Hoja de Trabajo para listado'!$CD$151:$DC$151,0)),0)</f>
        <v>0</v>
      </c>
      <c r="K831" s="241">
        <f ca="1">+IFERROR(INDEX('Hoja de Trabajo para listado'!$A$155:$Z$1048576,MATCH($A831,'Hoja de Trabajo para listado'!$A$155:$A$1048576,0),MATCH((CUADRO!K$4&amp;$E831),'Hoja de Trabajo para listado'!$A$151:$Z$151,0)),0)+IFERROR(INDEX('Hoja de Trabajo para listado'!$AB$155:$BA$1048576,MATCH($A831,'Hoja de Trabajo para listado'!$AB$155:$AB$1048576,0),MATCH((CUADRO!K$4&amp;$E831),'Hoja de Trabajo para listado'!$AB$151:$BA$151,0)),0)+IFERROR(INDEX('Hoja de Trabajo para listado'!$BC$155:$CB$1048576,MATCH($A831,'Hoja de Trabajo para listado'!$BC$155:$BC$1048576,0),MATCH((CUADRO!K$4&amp;$E831),'Hoja de Trabajo para listado'!$BC$151:$CB$151,0)),0)+IFERROR(INDEX('Hoja de Trabajo para listado'!$DE$153:$DG$274,MATCH($A831,'Hoja de Trabajo para listado'!$DE$153:$DE$1048576,0),MATCH((CUADRO!K$4&amp;$E831),'Hoja de Trabajo para listado'!$DE$151:$DG$151,0)),0)+IFERROR(INDEX('Hoja de Trabajo para listado'!$CD$155:$DC$1048576,MATCH($A831,'Hoja de Trabajo para listado'!$CD$155:$CD$1048576,0),MATCH((CUADRO!K$4&amp;$E831),'Hoja de Trabajo para listado'!$CD$151:$DC$151,0)),0)</f>
        <v>0</v>
      </c>
      <c r="L831" s="241">
        <f ca="1">+IFERROR(INDEX('Hoja de Trabajo para listado'!$A$155:$Z$1048576,MATCH($A831,'Hoja de Trabajo para listado'!$A$155:$A$1048576,0),MATCH((CUADRO!L$4&amp;$E831),'Hoja de Trabajo para listado'!$A$151:$Z$151,0)),0)+IFERROR(INDEX('Hoja de Trabajo para listado'!$AB$155:$BA$1048576,MATCH($A831,'Hoja de Trabajo para listado'!$AB$155:$AB$1048576,0),MATCH((CUADRO!L$4&amp;$E831),'Hoja de Trabajo para listado'!$AB$151:$BA$151,0)),0)+IFERROR(INDEX('Hoja de Trabajo para listado'!$BC$155:$CB$1048576,MATCH($A831,'Hoja de Trabajo para listado'!$BC$155:$BC$1048576,0),MATCH((CUADRO!L$4&amp;$E831),'Hoja de Trabajo para listado'!$BC$151:$CB$151,0)),0)+IFERROR(INDEX('Hoja de Trabajo para listado'!$DE$153:$DG$274,MATCH($A831,'Hoja de Trabajo para listado'!$DE$153:$DE$1048576,0),MATCH((CUADRO!L$4&amp;$E831),'Hoja de Trabajo para listado'!$DE$151:$DG$151,0)),0)+IFERROR(INDEX('Hoja de Trabajo para listado'!$CD$155:$DC$1048576,MATCH($A831,'Hoja de Trabajo para listado'!$CD$155:$CD$1048576,0),MATCH((CUADRO!L$4&amp;$E831),'Hoja de Trabajo para listado'!$CD$151:$DC$151,0)),0)</f>
        <v>0</v>
      </c>
      <c r="M831" s="241">
        <f ca="1">+IFERROR(INDEX('Hoja de Trabajo para listado'!$A$155:$Z$1048576,MATCH($A831,'Hoja de Trabajo para listado'!$A$155:$A$1048576,0),MATCH((CUADRO!M$4&amp;$E831),'Hoja de Trabajo para listado'!$A$151:$Z$151,0)),0)+IFERROR(INDEX('Hoja de Trabajo para listado'!$AB$155:$BA$1048576,MATCH($A831,'Hoja de Trabajo para listado'!$AB$155:$AB$1048576,0),MATCH((CUADRO!M$4&amp;$E831),'Hoja de Trabajo para listado'!$AB$151:$BA$151,0)),0)+IFERROR(INDEX('Hoja de Trabajo para listado'!$BC$155:$CB$1048576,MATCH($A831,'Hoja de Trabajo para listado'!$BC$155:$BC$1048576,0),MATCH((CUADRO!M$4&amp;$E831),'Hoja de Trabajo para listado'!$BC$151:$CB$151,0)),0)+IFERROR(INDEX('Hoja de Trabajo para listado'!$DE$153:$DG$274,MATCH($A831,'Hoja de Trabajo para listado'!$DE$153:$DE$1048576,0),MATCH((CUADRO!M$4&amp;$E831),'Hoja de Trabajo para listado'!$DE$151:$DG$151,0)),0)+IFERROR(INDEX('Hoja de Trabajo para listado'!$CD$155:$DC$1048576,MATCH($A831,'Hoja de Trabajo para listado'!$CD$155:$CD$1048576,0),MATCH((CUADRO!M$4&amp;$E831),'Hoja de Trabajo para listado'!$CD$151:$DC$151,0)),0)</f>
        <v>0</v>
      </c>
      <c r="N831" s="241">
        <f ca="1">+IFERROR(INDEX('Hoja de Trabajo para listado'!$A$155:$Z$1048576,MATCH($A831,'Hoja de Trabajo para listado'!$A$155:$A$1048576,0),MATCH((CUADRO!N$4&amp;$E831),'Hoja de Trabajo para listado'!$A$151:$Z$151,0)),0)+IFERROR(INDEX('Hoja de Trabajo para listado'!$AB$155:$BA$1048576,MATCH($A831,'Hoja de Trabajo para listado'!$AB$155:$AB$1048576,0),MATCH((CUADRO!N$4&amp;$E831),'Hoja de Trabajo para listado'!$AB$151:$BA$151,0)),0)+IFERROR(INDEX('Hoja de Trabajo para listado'!$BC$155:$CB$1048576,MATCH($A831,'Hoja de Trabajo para listado'!$BC$155:$BC$1048576,0),MATCH((CUADRO!N$4&amp;$E831),'Hoja de Trabajo para listado'!$BC$151:$CB$151,0)),0)+IFERROR(INDEX('Hoja de Trabajo para listado'!$DE$153:$DG$274,MATCH($A831,'Hoja de Trabajo para listado'!$DE$153:$DE$1048576,0),MATCH((CUADRO!N$4&amp;$E831),'Hoja de Trabajo para listado'!$DE$151:$DG$151,0)),0)+IFERROR(INDEX('Hoja de Trabajo para listado'!$CD$155:$DC$1048576,MATCH($A831,'Hoja de Trabajo para listado'!$CD$155:$CD$1048576,0),MATCH((CUADRO!N$4&amp;$E831),'Hoja de Trabajo para listado'!$CD$151:$DC$151,0)),0)</f>
        <v>0</v>
      </c>
      <c r="O831" s="241">
        <f ca="1">+IFERROR(INDEX('Hoja de Trabajo para listado'!$A$155:$Z$1048576,MATCH($A831,'Hoja de Trabajo para listado'!$A$155:$A$1048576,0),MATCH((CUADRO!O$4&amp;$E831),'Hoja de Trabajo para listado'!$A$151:$Z$151,0)),0)+IFERROR(INDEX('Hoja de Trabajo para listado'!$AB$155:$BA$1048576,MATCH($A831,'Hoja de Trabajo para listado'!$AB$155:$AB$1048576,0),MATCH((CUADRO!O$4&amp;$E831),'Hoja de Trabajo para listado'!$AB$151:$BA$151,0)),0)+IFERROR(INDEX('Hoja de Trabajo para listado'!$BC$155:$CB$1048576,MATCH($A831,'Hoja de Trabajo para listado'!$BC$155:$BC$1048576,0),MATCH((CUADRO!O$4&amp;$E831),'Hoja de Trabajo para listado'!$BC$151:$CB$151,0)),0)+IFERROR(INDEX('Hoja de Trabajo para listado'!$DE$153:$DG$274,MATCH($A831,'Hoja de Trabajo para listado'!$DE$153:$DE$1048576,0),MATCH((CUADRO!O$4&amp;$E831),'Hoja de Trabajo para listado'!$DE$151:$DG$151,0)),0)+IFERROR(INDEX('Hoja de Trabajo para listado'!$CD$155:$DC$1048576,MATCH($A831,'Hoja de Trabajo para listado'!$CD$155:$CD$1048576,0),MATCH((CUADRO!O$4&amp;$E831),'Hoja de Trabajo para listado'!$CD$151:$DC$151,0)),0)</f>
        <v>0</v>
      </c>
      <c r="P831" s="241">
        <f ca="1">+IFERROR(INDEX('Hoja de Trabajo para listado'!$A$155:$Z$1048576,MATCH($A831,'Hoja de Trabajo para listado'!$A$155:$A$1048576,0),MATCH((CUADRO!P$4&amp;$E831),'Hoja de Trabajo para listado'!$A$151:$Z$151,0)),0)+IFERROR(INDEX('Hoja de Trabajo para listado'!$AB$155:$BA$1048576,MATCH($A831,'Hoja de Trabajo para listado'!$AB$155:$AB$1048576,0),MATCH((CUADRO!P$4&amp;$E831),'Hoja de Trabajo para listado'!$AB$151:$BA$151,0)),0)+IFERROR(INDEX('Hoja de Trabajo para listado'!$BC$155:$CB$1048576,MATCH($A831,'Hoja de Trabajo para listado'!$BC$155:$BC$1048576,0),MATCH((CUADRO!P$4&amp;$E831),'Hoja de Trabajo para listado'!$BC$151:$CB$151,0)),0)+IFERROR(INDEX('Hoja de Trabajo para listado'!$DE$153:$DG$274,MATCH($A831,'Hoja de Trabajo para listado'!$DE$153:$DE$1048576,0),MATCH((CUADRO!P$4&amp;$E831),'Hoja de Trabajo para listado'!$DE$151:$DG$151,0)),0)+IFERROR(INDEX('Hoja de Trabajo para listado'!$CD$155:$DC$1048576,MATCH($A831,'Hoja de Trabajo para listado'!$CD$155:$CD$1048576,0),MATCH((CUADRO!P$4&amp;$E831),'Hoja de Trabajo para listado'!$CD$151:$DC$151,0)),0)</f>
        <v>0</v>
      </c>
      <c r="Q831" s="241">
        <f ca="1">+IFERROR(INDEX('Hoja de Trabajo para listado'!$A$155:$Z$1048576,MATCH($A831,'Hoja de Trabajo para listado'!$A$155:$A$1048576,0),MATCH((CUADRO!Q$4&amp;$E831),'Hoja de Trabajo para listado'!$A$151:$Z$151,0)),0)+IFERROR(INDEX('Hoja de Trabajo para listado'!$AB$155:$BA$1048576,MATCH($A831,'Hoja de Trabajo para listado'!$AB$155:$AB$1048576,0),MATCH((CUADRO!Q$4&amp;$E831),'Hoja de Trabajo para listado'!$AB$151:$BA$151,0)),0)+IFERROR(INDEX('Hoja de Trabajo para listado'!$BC$155:$CB$1048576,MATCH($A831,'Hoja de Trabajo para listado'!$BC$155:$BC$1048576,0),MATCH((CUADRO!Q$4&amp;$E831),'Hoja de Trabajo para listado'!$BC$151:$CB$151,0)),0)+IFERROR(INDEX('Hoja de Trabajo para listado'!$DE$153:$DG$274,MATCH($A831,'Hoja de Trabajo para listado'!$DE$153:$DE$1048576,0),MATCH((CUADRO!Q$4&amp;$E831),'Hoja de Trabajo para listado'!$DE$151:$DG$151,0)),0)+IFERROR(INDEX('Hoja de Trabajo para listado'!$CD$155:$DC$1048576,MATCH($A831,'Hoja de Trabajo para listado'!$CD$155:$CD$1048576,0),MATCH((CUADRO!Q$4&amp;$E831),'Hoja de Trabajo para listado'!$CD$151:$DC$151,0)),0)</f>
        <v>0</v>
      </c>
      <c r="R831" s="241">
        <f t="shared" ca="1" si="24"/>
        <v>0</v>
      </c>
      <c r="S831" s="247"/>
      <c r="T831" s="241">
        <f ca="1">+T832</f>
        <v>0</v>
      </c>
      <c r="U831" s="240">
        <f t="shared" si="25"/>
        <v>1</v>
      </c>
    </row>
    <row r="832" spans="1:21" customFormat="1" ht="15" hidden="1" customHeight="1">
      <c r="A832" s="32">
        <v>1433</v>
      </c>
      <c r="B832" s="382"/>
      <c r="C832" s="245" t="e">
        <f>+VLOOKUP(A832,bd_lista!$A$3:$C$592,3,FALSE)</f>
        <v>#N/A</v>
      </c>
      <c r="D832" s="384"/>
      <c r="E832" s="242" t="s">
        <v>684</v>
      </c>
      <c r="F832" s="241">
        <f ca="1">+IFERROR(INDEX('Hoja de Trabajo para listado'!$A$155:$Z$1048576,MATCH($A832,'Hoja de Trabajo para listado'!$A$155:$A$1048576,0),MATCH((CUADRO!F$4&amp;$E832),'Hoja de Trabajo para listado'!$A$151:$Z$151,0)),0)+IFERROR(INDEX('Hoja de Trabajo para listado'!$AB$155:$BA$1048576,MATCH($A832,'Hoja de Trabajo para listado'!$AB$155:$AB$1048576,0),MATCH((CUADRO!F$4&amp;$E832),'Hoja de Trabajo para listado'!$AB$151:$BA$151,0)),0)+IFERROR(INDEX('Hoja de Trabajo para listado'!$BC$155:$CB$1048576,MATCH($A832,'Hoja de Trabajo para listado'!$BC$155:$BC$1048576,0),MATCH((CUADRO!F$4&amp;$E832),'Hoja de Trabajo para listado'!$BC$151:$CB$151,0)),0)+IFERROR(INDEX('Hoja de Trabajo para listado'!$DE$153:$DG$274,MATCH($A832,'Hoja de Trabajo para listado'!$DE$153:$DE$1048576,0),MATCH((CUADRO!F$4&amp;$E832),'Hoja de Trabajo para listado'!$DE$151:$DG$151,0)),0)+IFERROR(INDEX('Hoja de Trabajo para listado'!$CD$155:$DC$1048576,MATCH($A832,'Hoja de Trabajo para listado'!$CD$155:$CD$1048576,0),MATCH((CUADRO!F$4&amp;$E832),'Hoja de Trabajo para listado'!$CD$151:$DC$151,0)),0)</f>
        <v>0</v>
      </c>
      <c r="G832" s="241">
        <f ca="1">+IFERROR(INDEX('Hoja de Trabajo para listado'!$A$155:$Z$1048576,MATCH($A832,'Hoja de Trabajo para listado'!$A$155:$A$1048576,0),MATCH((CUADRO!G$4&amp;$E832),'Hoja de Trabajo para listado'!$A$151:$Z$151,0)),0)+IFERROR(INDEX('Hoja de Trabajo para listado'!$AB$155:$BA$1048576,MATCH($A832,'Hoja de Trabajo para listado'!$AB$155:$AB$1048576,0),MATCH((CUADRO!G$4&amp;$E832),'Hoja de Trabajo para listado'!$AB$151:$BA$151,0)),0)+IFERROR(INDEX('Hoja de Trabajo para listado'!$BC$155:$CB$1048576,MATCH($A832,'Hoja de Trabajo para listado'!$BC$155:$BC$1048576,0),MATCH((CUADRO!G$4&amp;$E832),'Hoja de Trabajo para listado'!$BC$151:$CB$151,0)),0)+IFERROR(INDEX('Hoja de Trabajo para listado'!$DE$153:$DG$274,MATCH($A832,'Hoja de Trabajo para listado'!$DE$153:$DE$1048576,0),MATCH((CUADRO!G$4&amp;$E832),'Hoja de Trabajo para listado'!$DE$151:$DG$151,0)),0)+IFERROR(INDEX('Hoja de Trabajo para listado'!$CD$155:$DC$1048576,MATCH($A832,'Hoja de Trabajo para listado'!$CD$155:$CD$1048576,0),MATCH((CUADRO!G$4&amp;$E832),'Hoja de Trabajo para listado'!$CD$151:$DC$151,0)),0)</f>
        <v>0</v>
      </c>
      <c r="H832" s="241">
        <f ca="1">+IFERROR(INDEX('Hoja de Trabajo para listado'!$A$155:$Z$1048576,MATCH($A832,'Hoja de Trabajo para listado'!$A$155:$A$1048576,0),MATCH((CUADRO!H$4&amp;$E832),'Hoja de Trabajo para listado'!$A$151:$Z$151,0)),0)+IFERROR(INDEX('Hoja de Trabajo para listado'!$AB$155:$BA$1048576,MATCH($A832,'Hoja de Trabajo para listado'!$AB$155:$AB$1048576,0),MATCH((CUADRO!H$4&amp;$E832),'Hoja de Trabajo para listado'!$AB$151:$BA$151,0)),0)+IFERROR(INDEX('Hoja de Trabajo para listado'!$BC$155:$CB$1048576,MATCH($A832,'Hoja de Trabajo para listado'!$BC$155:$BC$1048576,0),MATCH((CUADRO!H$4&amp;$E832),'Hoja de Trabajo para listado'!$BC$151:$CB$151,0)),0)+IFERROR(INDEX('Hoja de Trabajo para listado'!$DE$153:$DG$274,MATCH($A832,'Hoja de Trabajo para listado'!$DE$153:$DE$1048576,0),MATCH((CUADRO!H$4&amp;$E832),'Hoja de Trabajo para listado'!$DE$151:$DG$151,0)),0)+IFERROR(INDEX('Hoja de Trabajo para listado'!$CD$155:$DC$1048576,MATCH($A832,'Hoja de Trabajo para listado'!$CD$155:$CD$1048576,0),MATCH((CUADRO!H$4&amp;$E832),'Hoja de Trabajo para listado'!$CD$151:$DC$151,0)),0)</f>
        <v>0</v>
      </c>
      <c r="I832" s="241">
        <f ca="1">+IFERROR(INDEX('Hoja de Trabajo para listado'!$A$155:$Z$1048576,MATCH($A832,'Hoja de Trabajo para listado'!$A$155:$A$1048576,0),MATCH((CUADRO!I$4&amp;$E832),'Hoja de Trabajo para listado'!$A$151:$Z$151,0)),0)+IFERROR(INDEX('Hoja de Trabajo para listado'!$AB$155:$BA$1048576,MATCH($A832,'Hoja de Trabajo para listado'!$AB$155:$AB$1048576,0),MATCH((CUADRO!I$4&amp;$E832),'Hoja de Trabajo para listado'!$AB$151:$BA$151,0)),0)+IFERROR(INDEX('Hoja de Trabajo para listado'!$BC$155:$CB$1048576,MATCH($A832,'Hoja de Trabajo para listado'!$BC$155:$BC$1048576,0),MATCH((CUADRO!I$4&amp;$E832),'Hoja de Trabajo para listado'!$BC$151:$CB$151,0)),0)+IFERROR(INDEX('Hoja de Trabajo para listado'!$DE$153:$DG$274,MATCH($A832,'Hoja de Trabajo para listado'!$DE$153:$DE$1048576,0),MATCH((CUADRO!I$4&amp;$E832),'Hoja de Trabajo para listado'!$DE$151:$DG$151,0)),0)+IFERROR(INDEX('Hoja de Trabajo para listado'!$CD$155:$DC$1048576,MATCH($A832,'Hoja de Trabajo para listado'!$CD$155:$CD$1048576,0),MATCH((CUADRO!I$4&amp;$E832),'Hoja de Trabajo para listado'!$CD$151:$DC$151,0)),0)</f>
        <v>0</v>
      </c>
      <c r="J832" s="241">
        <f ca="1">+IFERROR(INDEX('Hoja de Trabajo para listado'!$A$155:$Z$1048576,MATCH($A832,'Hoja de Trabajo para listado'!$A$155:$A$1048576,0),MATCH((CUADRO!J$4&amp;$E832),'Hoja de Trabajo para listado'!$A$151:$Z$151,0)),0)+IFERROR(INDEX('Hoja de Trabajo para listado'!$AB$155:$BA$1048576,MATCH($A832,'Hoja de Trabajo para listado'!$AB$155:$AB$1048576,0),MATCH((CUADRO!J$4&amp;$E832),'Hoja de Trabajo para listado'!$AB$151:$BA$151,0)),0)+IFERROR(INDEX('Hoja de Trabajo para listado'!$BC$155:$CB$1048576,MATCH($A832,'Hoja de Trabajo para listado'!$BC$155:$BC$1048576,0),MATCH((CUADRO!J$4&amp;$E832),'Hoja de Trabajo para listado'!$BC$151:$CB$151,0)),0)+IFERROR(INDEX('Hoja de Trabajo para listado'!$DE$153:$DG$274,MATCH($A832,'Hoja de Trabajo para listado'!$DE$153:$DE$1048576,0),MATCH((CUADRO!J$4&amp;$E832),'Hoja de Trabajo para listado'!$DE$151:$DG$151,0)),0)+IFERROR(INDEX('Hoja de Trabajo para listado'!$CD$155:$DC$1048576,MATCH($A832,'Hoja de Trabajo para listado'!$CD$155:$CD$1048576,0),MATCH((CUADRO!J$4&amp;$E832),'Hoja de Trabajo para listado'!$CD$151:$DC$151,0)),0)</f>
        <v>0</v>
      </c>
      <c r="K832" s="241">
        <f ca="1">+IFERROR(INDEX('Hoja de Trabajo para listado'!$A$155:$Z$1048576,MATCH($A832,'Hoja de Trabajo para listado'!$A$155:$A$1048576,0),MATCH((CUADRO!K$4&amp;$E832),'Hoja de Trabajo para listado'!$A$151:$Z$151,0)),0)+IFERROR(INDEX('Hoja de Trabajo para listado'!$AB$155:$BA$1048576,MATCH($A832,'Hoja de Trabajo para listado'!$AB$155:$AB$1048576,0),MATCH((CUADRO!K$4&amp;$E832),'Hoja de Trabajo para listado'!$AB$151:$BA$151,0)),0)+IFERROR(INDEX('Hoja de Trabajo para listado'!$BC$155:$CB$1048576,MATCH($A832,'Hoja de Trabajo para listado'!$BC$155:$BC$1048576,0),MATCH((CUADRO!K$4&amp;$E832),'Hoja de Trabajo para listado'!$BC$151:$CB$151,0)),0)+IFERROR(INDEX('Hoja de Trabajo para listado'!$DE$153:$DG$274,MATCH($A832,'Hoja de Trabajo para listado'!$DE$153:$DE$1048576,0),MATCH((CUADRO!K$4&amp;$E832),'Hoja de Trabajo para listado'!$DE$151:$DG$151,0)),0)+IFERROR(INDEX('Hoja de Trabajo para listado'!$CD$155:$DC$1048576,MATCH($A832,'Hoja de Trabajo para listado'!$CD$155:$CD$1048576,0),MATCH((CUADRO!K$4&amp;$E832),'Hoja de Trabajo para listado'!$CD$151:$DC$151,0)),0)</f>
        <v>0</v>
      </c>
      <c r="L832" s="241">
        <f ca="1">+IFERROR(INDEX('Hoja de Trabajo para listado'!$A$155:$Z$1048576,MATCH($A832,'Hoja de Trabajo para listado'!$A$155:$A$1048576,0),MATCH((CUADRO!L$4&amp;$E832),'Hoja de Trabajo para listado'!$A$151:$Z$151,0)),0)+IFERROR(INDEX('Hoja de Trabajo para listado'!$AB$155:$BA$1048576,MATCH($A832,'Hoja de Trabajo para listado'!$AB$155:$AB$1048576,0),MATCH((CUADRO!L$4&amp;$E832),'Hoja de Trabajo para listado'!$AB$151:$BA$151,0)),0)+IFERROR(INDEX('Hoja de Trabajo para listado'!$BC$155:$CB$1048576,MATCH($A832,'Hoja de Trabajo para listado'!$BC$155:$BC$1048576,0),MATCH((CUADRO!L$4&amp;$E832),'Hoja de Trabajo para listado'!$BC$151:$CB$151,0)),0)+IFERROR(INDEX('Hoja de Trabajo para listado'!$DE$153:$DG$274,MATCH($A832,'Hoja de Trabajo para listado'!$DE$153:$DE$1048576,0),MATCH((CUADRO!L$4&amp;$E832),'Hoja de Trabajo para listado'!$DE$151:$DG$151,0)),0)+IFERROR(INDEX('Hoja de Trabajo para listado'!$CD$155:$DC$1048576,MATCH($A832,'Hoja de Trabajo para listado'!$CD$155:$CD$1048576,0),MATCH((CUADRO!L$4&amp;$E832),'Hoja de Trabajo para listado'!$CD$151:$DC$151,0)),0)</f>
        <v>0</v>
      </c>
      <c r="M832" s="241">
        <f ca="1">+IFERROR(INDEX('Hoja de Trabajo para listado'!$A$155:$Z$1048576,MATCH($A832,'Hoja de Trabajo para listado'!$A$155:$A$1048576,0),MATCH((CUADRO!M$4&amp;$E832),'Hoja de Trabajo para listado'!$A$151:$Z$151,0)),0)+IFERROR(INDEX('Hoja de Trabajo para listado'!$AB$155:$BA$1048576,MATCH($A832,'Hoja de Trabajo para listado'!$AB$155:$AB$1048576,0),MATCH((CUADRO!M$4&amp;$E832),'Hoja de Trabajo para listado'!$AB$151:$BA$151,0)),0)+IFERROR(INDEX('Hoja de Trabajo para listado'!$BC$155:$CB$1048576,MATCH($A832,'Hoja de Trabajo para listado'!$BC$155:$BC$1048576,0),MATCH((CUADRO!M$4&amp;$E832),'Hoja de Trabajo para listado'!$BC$151:$CB$151,0)),0)+IFERROR(INDEX('Hoja de Trabajo para listado'!$DE$153:$DG$274,MATCH($A832,'Hoja de Trabajo para listado'!$DE$153:$DE$1048576,0),MATCH((CUADRO!M$4&amp;$E832),'Hoja de Trabajo para listado'!$DE$151:$DG$151,0)),0)+IFERROR(INDEX('Hoja de Trabajo para listado'!$CD$155:$DC$1048576,MATCH($A832,'Hoja de Trabajo para listado'!$CD$155:$CD$1048576,0),MATCH((CUADRO!M$4&amp;$E832),'Hoja de Trabajo para listado'!$CD$151:$DC$151,0)),0)</f>
        <v>0</v>
      </c>
      <c r="N832" s="241">
        <f ca="1">+IFERROR(INDEX('Hoja de Trabajo para listado'!$A$155:$Z$1048576,MATCH($A832,'Hoja de Trabajo para listado'!$A$155:$A$1048576,0),MATCH((CUADRO!N$4&amp;$E832),'Hoja de Trabajo para listado'!$A$151:$Z$151,0)),0)+IFERROR(INDEX('Hoja de Trabajo para listado'!$AB$155:$BA$1048576,MATCH($A832,'Hoja de Trabajo para listado'!$AB$155:$AB$1048576,0),MATCH((CUADRO!N$4&amp;$E832),'Hoja de Trabajo para listado'!$AB$151:$BA$151,0)),0)+IFERROR(INDEX('Hoja de Trabajo para listado'!$BC$155:$CB$1048576,MATCH($A832,'Hoja de Trabajo para listado'!$BC$155:$BC$1048576,0),MATCH((CUADRO!N$4&amp;$E832),'Hoja de Trabajo para listado'!$BC$151:$CB$151,0)),0)+IFERROR(INDEX('Hoja de Trabajo para listado'!$DE$153:$DG$274,MATCH($A832,'Hoja de Trabajo para listado'!$DE$153:$DE$1048576,0),MATCH((CUADRO!N$4&amp;$E832),'Hoja de Trabajo para listado'!$DE$151:$DG$151,0)),0)+IFERROR(INDEX('Hoja de Trabajo para listado'!$CD$155:$DC$1048576,MATCH($A832,'Hoja de Trabajo para listado'!$CD$155:$CD$1048576,0),MATCH((CUADRO!N$4&amp;$E832),'Hoja de Trabajo para listado'!$CD$151:$DC$151,0)),0)</f>
        <v>0</v>
      </c>
      <c r="O832" s="241">
        <f ca="1">+IFERROR(INDEX('Hoja de Trabajo para listado'!$A$155:$Z$1048576,MATCH($A832,'Hoja de Trabajo para listado'!$A$155:$A$1048576,0),MATCH((CUADRO!O$4&amp;$E832),'Hoja de Trabajo para listado'!$A$151:$Z$151,0)),0)+IFERROR(INDEX('Hoja de Trabajo para listado'!$AB$155:$BA$1048576,MATCH($A832,'Hoja de Trabajo para listado'!$AB$155:$AB$1048576,0),MATCH((CUADRO!O$4&amp;$E832),'Hoja de Trabajo para listado'!$AB$151:$BA$151,0)),0)+IFERROR(INDEX('Hoja de Trabajo para listado'!$BC$155:$CB$1048576,MATCH($A832,'Hoja de Trabajo para listado'!$BC$155:$BC$1048576,0),MATCH((CUADRO!O$4&amp;$E832),'Hoja de Trabajo para listado'!$BC$151:$CB$151,0)),0)+IFERROR(INDEX('Hoja de Trabajo para listado'!$DE$153:$DG$274,MATCH($A832,'Hoja de Trabajo para listado'!$DE$153:$DE$1048576,0),MATCH((CUADRO!O$4&amp;$E832),'Hoja de Trabajo para listado'!$DE$151:$DG$151,0)),0)+IFERROR(INDEX('Hoja de Trabajo para listado'!$CD$155:$DC$1048576,MATCH($A832,'Hoja de Trabajo para listado'!$CD$155:$CD$1048576,0),MATCH((CUADRO!O$4&amp;$E832),'Hoja de Trabajo para listado'!$CD$151:$DC$151,0)),0)</f>
        <v>0</v>
      </c>
      <c r="P832" s="241">
        <f ca="1">+IFERROR(INDEX('Hoja de Trabajo para listado'!$A$155:$Z$1048576,MATCH($A832,'Hoja de Trabajo para listado'!$A$155:$A$1048576,0),MATCH((CUADRO!P$4&amp;$E832),'Hoja de Trabajo para listado'!$A$151:$Z$151,0)),0)+IFERROR(INDEX('Hoja de Trabajo para listado'!$AB$155:$BA$1048576,MATCH($A832,'Hoja de Trabajo para listado'!$AB$155:$AB$1048576,0),MATCH((CUADRO!P$4&amp;$E832),'Hoja de Trabajo para listado'!$AB$151:$BA$151,0)),0)+IFERROR(INDEX('Hoja de Trabajo para listado'!$BC$155:$CB$1048576,MATCH($A832,'Hoja de Trabajo para listado'!$BC$155:$BC$1048576,0),MATCH((CUADRO!P$4&amp;$E832),'Hoja de Trabajo para listado'!$BC$151:$CB$151,0)),0)+IFERROR(INDEX('Hoja de Trabajo para listado'!$DE$153:$DG$274,MATCH($A832,'Hoja de Trabajo para listado'!$DE$153:$DE$1048576,0),MATCH((CUADRO!P$4&amp;$E832),'Hoja de Trabajo para listado'!$DE$151:$DG$151,0)),0)+IFERROR(INDEX('Hoja de Trabajo para listado'!$CD$155:$DC$1048576,MATCH($A832,'Hoja de Trabajo para listado'!$CD$155:$CD$1048576,0),MATCH((CUADRO!P$4&amp;$E832),'Hoja de Trabajo para listado'!$CD$151:$DC$151,0)),0)</f>
        <v>0</v>
      </c>
      <c r="Q832" s="241">
        <f ca="1">+IFERROR(INDEX('Hoja de Trabajo para listado'!$A$155:$Z$1048576,MATCH($A832,'Hoja de Trabajo para listado'!$A$155:$A$1048576,0),MATCH((CUADRO!Q$4&amp;$E832),'Hoja de Trabajo para listado'!$A$151:$Z$151,0)),0)+IFERROR(INDEX('Hoja de Trabajo para listado'!$AB$155:$BA$1048576,MATCH($A832,'Hoja de Trabajo para listado'!$AB$155:$AB$1048576,0),MATCH((CUADRO!Q$4&amp;$E832),'Hoja de Trabajo para listado'!$AB$151:$BA$151,0)),0)+IFERROR(INDEX('Hoja de Trabajo para listado'!$BC$155:$CB$1048576,MATCH($A832,'Hoja de Trabajo para listado'!$BC$155:$BC$1048576,0),MATCH((CUADRO!Q$4&amp;$E832),'Hoja de Trabajo para listado'!$BC$151:$CB$151,0)),0)+IFERROR(INDEX('Hoja de Trabajo para listado'!$DE$153:$DG$274,MATCH($A832,'Hoja de Trabajo para listado'!$DE$153:$DE$1048576,0),MATCH((CUADRO!Q$4&amp;$E832),'Hoja de Trabajo para listado'!$DE$151:$DG$151,0)),0)+IFERROR(INDEX('Hoja de Trabajo para listado'!$CD$155:$DC$1048576,MATCH($A832,'Hoja de Trabajo para listado'!$CD$155:$CD$1048576,0),MATCH((CUADRO!Q$4&amp;$E832),'Hoja de Trabajo para listado'!$CD$151:$DC$151,0)),0)</f>
        <v>0</v>
      </c>
      <c r="R832" s="241">
        <f t="shared" ca="1" si="24"/>
        <v>0</v>
      </c>
      <c r="S832" s="247">
        <f ca="1">+R831+R832</f>
        <v>0</v>
      </c>
      <c r="T832" s="241">
        <f ca="1">+S832</f>
        <v>0</v>
      </c>
      <c r="U832" s="240">
        <f t="shared" si="25"/>
        <v>2</v>
      </c>
    </row>
    <row r="833" spans="1:21" customFormat="1" ht="15" hidden="1" customHeight="1">
      <c r="A833" s="32">
        <v>1434</v>
      </c>
      <c r="B833" s="381">
        <f>+A833</f>
        <v>1434</v>
      </c>
      <c r="C833" s="245" t="str">
        <f>+VLOOKUP(A833,bd_lista!$A$3:$C$592,3,FALSE)</f>
        <v>Gobierno Autónomo Municipal de Huayllamarca (Santiago de Huayllamarca)</v>
      </c>
      <c r="D833" s="383" t="str">
        <f>+C833</f>
        <v>Gobierno Autónomo Municipal de Huayllamarca (Santiago de Huayllamarca)</v>
      </c>
      <c r="E833" s="240" t="s">
        <v>683</v>
      </c>
      <c r="F833" s="241">
        <f ca="1">+IFERROR(INDEX('Hoja de Trabajo para listado'!$A$155:$Z$1048576,MATCH($A833,'Hoja de Trabajo para listado'!$A$155:$A$1048576,0),MATCH((CUADRO!F$4&amp;$E833),'Hoja de Trabajo para listado'!$A$151:$Z$151,0)),0)+IFERROR(INDEX('Hoja de Trabajo para listado'!$AB$155:$BA$1048576,MATCH($A833,'Hoja de Trabajo para listado'!$AB$155:$AB$1048576,0),MATCH((CUADRO!F$4&amp;$E833),'Hoja de Trabajo para listado'!$AB$151:$BA$151,0)),0)+IFERROR(INDEX('Hoja de Trabajo para listado'!$BC$155:$CB$1048576,MATCH($A833,'Hoja de Trabajo para listado'!$BC$155:$BC$1048576,0),MATCH((CUADRO!F$4&amp;$E833),'Hoja de Trabajo para listado'!$BC$151:$CB$151,0)),0)+IFERROR(INDEX('Hoja de Trabajo para listado'!$DE$153:$DG$274,MATCH($A833,'Hoja de Trabajo para listado'!$DE$153:$DE$1048576,0),MATCH((CUADRO!F$4&amp;$E833),'Hoja de Trabajo para listado'!$DE$151:$DG$151,0)),0)+IFERROR(INDEX('Hoja de Trabajo para listado'!$CD$155:$DC$1048576,MATCH($A833,'Hoja de Trabajo para listado'!$CD$155:$CD$1048576,0),MATCH((CUADRO!F$4&amp;$E833),'Hoja de Trabajo para listado'!$CD$151:$DC$151,0)),0)</f>
        <v>0</v>
      </c>
      <c r="G833" s="241">
        <f ca="1">+IFERROR(INDEX('Hoja de Trabajo para listado'!$A$155:$Z$1048576,MATCH($A833,'Hoja de Trabajo para listado'!$A$155:$A$1048576,0),MATCH((CUADRO!G$4&amp;$E833),'Hoja de Trabajo para listado'!$A$151:$Z$151,0)),0)+IFERROR(INDEX('Hoja de Trabajo para listado'!$AB$155:$BA$1048576,MATCH($A833,'Hoja de Trabajo para listado'!$AB$155:$AB$1048576,0),MATCH((CUADRO!G$4&amp;$E833),'Hoja de Trabajo para listado'!$AB$151:$BA$151,0)),0)+IFERROR(INDEX('Hoja de Trabajo para listado'!$BC$155:$CB$1048576,MATCH($A833,'Hoja de Trabajo para listado'!$BC$155:$BC$1048576,0),MATCH((CUADRO!G$4&amp;$E833),'Hoja de Trabajo para listado'!$BC$151:$CB$151,0)),0)+IFERROR(INDEX('Hoja de Trabajo para listado'!$DE$153:$DG$274,MATCH($A833,'Hoja de Trabajo para listado'!$DE$153:$DE$1048576,0),MATCH((CUADRO!G$4&amp;$E833),'Hoja de Trabajo para listado'!$DE$151:$DG$151,0)),0)+IFERROR(INDEX('Hoja de Trabajo para listado'!$CD$155:$DC$1048576,MATCH($A833,'Hoja de Trabajo para listado'!$CD$155:$CD$1048576,0),MATCH((CUADRO!G$4&amp;$E833),'Hoja de Trabajo para listado'!$CD$151:$DC$151,0)),0)</f>
        <v>0</v>
      </c>
      <c r="H833" s="241">
        <f ca="1">+IFERROR(INDEX('Hoja de Trabajo para listado'!$A$155:$Z$1048576,MATCH($A833,'Hoja de Trabajo para listado'!$A$155:$A$1048576,0),MATCH((CUADRO!H$4&amp;$E833),'Hoja de Trabajo para listado'!$A$151:$Z$151,0)),0)+IFERROR(INDEX('Hoja de Trabajo para listado'!$AB$155:$BA$1048576,MATCH($A833,'Hoja de Trabajo para listado'!$AB$155:$AB$1048576,0),MATCH((CUADRO!H$4&amp;$E833),'Hoja de Trabajo para listado'!$AB$151:$BA$151,0)),0)+IFERROR(INDEX('Hoja de Trabajo para listado'!$BC$155:$CB$1048576,MATCH($A833,'Hoja de Trabajo para listado'!$BC$155:$BC$1048576,0),MATCH((CUADRO!H$4&amp;$E833),'Hoja de Trabajo para listado'!$BC$151:$CB$151,0)),0)+IFERROR(INDEX('Hoja de Trabajo para listado'!$DE$153:$DG$274,MATCH($A833,'Hoja de Trabajo para listado'!$DE$153:$DE$1048576,0),MATCH((CUADRO!H$4&amp;$E833),'Hoja de Trabajo para listado'!$DE$151:$DG$151,0)),0)+IFERROR(INDEX('Hoja de Trabajo para listado'!$CD$155:$DC$1048576,MATCH($A833,'Hoja de Trabajo para listado'!$CD$155:$CD$1048576,0),MATCH((CUADRO!H$4&amp;$E833),'Hoja de Trabajo para listado'!$CD$151:$DC$151,0)),0)</f>
        <v>0</v>
      </c>
      <c r="I833" s="241">
        <f ca="1">+IFERROR(INDEX('Hoja de Trabajo para listado'!$A$155:$Z$1048576,MATCH($A833,'Hoja de Trabajo para listado'!$A$155:$A$1048576,0),MATCH((CUADRO!I$4&amp;$E833),'Hoja de Trabajo para listado'!$A$151:$Z$151,0)),0)+IFERROR(INDEX('Hoja de Trabajo para listado'!$AB$155:$BA$1048576,MATCH($A833,'Hoja de Trabajo para listado'!$AB$155:$AB$1048576,0),MATCH((CUADRO!I$4&amp;$E833),'Hoja de Trabajo para listado'!$AB$151:$BA$151,0)),0)+IFERROR(INDEX('Hoja de Trabajo para listado'!$BC$155:$CB$1048576,MATCH($A833,'Hoja de Trabajo para listado'!$BC$155:$BC$1048576,0),MATCH((CUADRO!I$4&amp;$E833),'Hoja de Trabajo para listado'!$BC$151:$CB$151,0)),0)+IFERROR(INDEX('Hoja de Trabajo para listado'!$DE$153:$DG$274,MATCH($A833,'Hoja de Trabajo para listado'!$DE$153:$DE$1048576,0),MATCH((CUADRO!I$4&amp;$E833),'Hoja de Trabajo para listado'!$DE$151:$DG$151,0)),0)+IFERROR(INDEX('Hoja de Trabajo para listado'!$CD$155:$DC$1048576,MATCH($A833,'Hoja de Trabajo para listado'!$CD$155:$CD$1048576,0),MATCH((CUADRO!I$4&amp;$E833),'Hoja de Trabajo para listado'!$CD$151:$DC$151,0)),0)</f>
        <v>0</v>
      </c>
      <c r="J833" s="241">
        <f ca="1">+IFERROR(INDEX('Hoja de Trabajo para listado'!$A$155:$Z$1048576,MATCH($A833,'Hoja de Trabajo para listado'!$A$155:$A$1048576,0),MATCH((CUADRO!J$4&amp;$E833),'Hoja de Trabajo para listado'!$A$151:$Z$151,0)),0)+IFERROR(INDEX('Hoja de Trabajo para listado'!$AB$155:$BA$1048576,MATCH($A833,'Hoja de Trabajo para listado'!$AB$155:$AB$1048576,0),MATCH((CUADRO!J$4&amp;$E833),'Hoja de Trabajo para listado'!$AB$151:$BA$151,0)),0)+IFERROR(INDEX('Hoja de Trabajo para listado'!$BC$155:$CB$1048576,MATCH($A833,'Hoja de Trabajo para listado'!$BC$155:$BC$1048576,0),MATCH((CUADRO!J$4&amp;$E833),'Hoja de Trabajo para listado'!$BC$151:$CB$151,0)),0)+IFERROR(INDEX('Hoja de Trabajo para listado'!$DE$153:$DG$274,MATCH($A833,'Hoja de Trabajo para listado'!$DE$153:$DE$1048576,0),MATCH((CUADRO!J$4&amp;$E833),'Hoja de Trabajo para listado'!$DE$151:$DG$151,0)),0)+IFERROR(INDEX('Hoja de Trabajo para listado'!$CD$155:$DC$1048576,MATCH($A833,'Hoja de Trabajo para listado'!$CD$155:$CD$1048576,0),MATCH((CUADRO!J$4&amp;$E833),'Hoja de Trabajo para listado'!$CD$151:$DC$151,0)),0)</f>
        <v>0</v>
      </c>
      <c r="K833" s="241">
        <f ca="1">+IFERROR(INDEX('Hoja de Trabajo para listado'!$A$155:$Z$1048576,MATCH($A833,'Hoja de Trabajo para listado'!$A$155:$A$1048576,0),MATCH((CUADRO!K$4&amp;$E833),'Hoja de Trabajo para listado'!$A$151:$Z$151,0)),0)+IFERROR(INDEX('Hoja de Trabajo para listado'!$AB$155:$BA$1048576,MATCH($A833,'Hoja de Trabajo para listado'!$AB$155:$AB$1048576,0),MATCH((CUADRO!K$4&amp;$E833),'Hoja de Trabajo para listado'!$AB$151:$BA$151,0)),0)+IFERROR(INDEX('Hoja de Trabajo para listado'!$BC$155:$CB$1048576,MATCH($A833,'Hoja de Trabajo para listado'!$BC$155:$BC$1048576,0),MATCH((CUADRO!K$4&amp;$E833),'Hoja de Trabajo para listado'!$BC$151:$CB$151,0)),0)+IFERROR(INDEX('Hoja de Trabajo para listado'!$DE$153:$DG$274,MATCH($A833,'Hoja de Trabajo para listado'!$DE$153:$DE$1048576,0),MATCH((CUADRO!K$4&amp;$E833),'Hoja de Trabajo para listado'!$DE$151:$DG$151,0)),0)+IFERROR(INDEX('Hoja de Trabajo para listado'!$CD$155:$DC$1048576,MATCH($A833,'Hoja de Trabajo para listado'!$CD$155:$CD$1048576,0),MATCH((CUADRO!K$4&amp;$E833),'Hoja de Trabajo para listado'!$CD$151:$DC$151,0)),0)</f>
        <v>0</v>
      </c>
      <c r="L833" s="241">
        <f ca="1">+IFERROR(INDEX('Hoja de Trabajo para listado'!$A$155:$Z$1048576,MATCH($A833,'Hoja de Trabajo para listado'!$A$155:$A$1048576,0),MATCH((CUADRO!L$4&amp;$E833),'Hoja de Trabajo para listado'!$A$151:$Z$151,0)),0)+IFERROR(INDEX('Hoja de Trabajo para listado'!$AB$155:$BA$1048576,MATCH($A833,'Hoja de Trabajo para listado'!$AB$155:$AB$1048576,0),MATCH((CUADRO!L$4&amp;$E833),'Hoja de Trabajo para listado'!$AB$151:$BA$151,0)),0)+IFERROR(INDEX('Hoja de Trabajo para listado'!$BC$155:$CB$1048576,MATCH($A833,'Hoja de Trabajo para listado'!$BC$155:$BC$1048576,0),MATCH((CUADRO!L$4&amp;$E833),'Hoja de Trabajo para listado'!$BC$151:$CB$151,0)),0)+IFERROR(INDEX('Hoja de Trabajo para listado'!$DE$153:$DG$274,MATCH($A833,'Hoja de Trabajo para listado'!$DE$153:$DE$1048576,0),MATCH((CUADRO!L$4&amp;$E833),'Hoja de Trabajo para listado'!$DE$151:$DG$151,0)),0)+IFERROR(INDEX('Hoja de Trabajo para listado'!$CD$155:$DC$1048576,MATCH($A833,'Hoja de Trabajo para listado'!$CD$155:$CD$1048576,0),MATCH((CUADRO!L$4&amp;$E833),'Hoja de Trabajo para listado'!$CD$151:$DC$151,0)),0)</f>
        <v>0</v>
      </c>
      <c r="M833" s="241">
        <f ca="1">+IFERROR(INDEX('Hoja de Trabajo para listado'!$A$155:$Z$1048576,MATCH($A833,'Hoja de Trabajo para listado'!$A$155:$A$1048576,0),MATCH((CUADRO!M$4&amp;$E833),'Hoja de Trabajo para listado'!$A$151:$Z$151,0)),0)+IFERROR(INDEX('Hoja de Trabajo para listado'!$AB$155:$BA$1048576,MATCH($A833,'Hoja de Trabajo para listado'!$AB$155:$AB$1048576,0),MATCH((CUADRO!M$4&amp;$E833),'Hoja de Trabajo para listado'!$AB$151:$BA$151,0)),0)+IFERROR(INDEX('Hoja de Trabajo para listado'!$BC$155:$CB$1048576,MATCH($A833,'Hoja de Trabajo para listado'!$BC$155:$BC$1048576,0),MATCH((CUADRO!M$4&amp;$E833),'Hoja de Trabajo para listado'!$BC$151:$CB$151,0)),0)+IFERROR(INDEX('Hoja de Trabajo para listado'!$DE$153:$DG$274,MATCH($A833,'Hoja de Trabajo para listado'!$DE$153:$DE$1048576,0),MATCH((CUADRO!M$4&amp;$E833),'Hoja de Trabajo para listado'!$DE$151:$DG$151,0)),0)+IFERROR(INDEX('Hoja de Trabajo para listado'!$CD$155:$DC$1048576,MATCH($A833,'Hoja de Trabajo para listado'!$CD$155:$CD$1048576,0),MATCH((CUADRO!M$4&amp;$E833),'Hoja de Trabajo para listado'!$CD$151:$DC$151,0)),0)</f>
        <v>0</v>
      </c>
      <c r="N833" s="241">
        <f ca="1">+IFERROR(INDEX('Hoja de Trabajo para listado'!$A$155:$Z$1048576,MATCH($A833,'Hoja de Trabajo para listado'!$A$155:$A$1048576,0),MATCH((CUADRO!N$4&amp;$E833),'Hoja de Trabajo para listado'!$A$151:$Z$151,0)),0)+IFERROR(INDEX('Hoja de Trabajo para listado'!$AB$155:$BA$1048576,MATCH($A833,'Hoja de Trabajo para listado'!$AB$155:$AB$1048576,0),MATCH((CUADRO!N$4&amp;$E833),'Hoja de Trabajo para listado'!$AB$151:$BA$151,0)),0)+IFERROR(INDEX('Hoja de Trabajo para listado'!$BC$155:$CB$1048576,MATCH($A833,'Hoja de Trabajo para listado'!$BC$155:$BC$1048576,0),MATCH((CUADRO!N$4&amp;$E833),'Hoja de Trabajo para listado'!$BC$151:$CB$151,0)),0)+IFERROR(INDEX('Hoja de Trabajo para listado'!$DE$153:$DG$274,MATCH($A833,'Hoja de Trabajo para listado'!$DE$153:$DE$1048576,0),MATCH((CUADRO!N$4&amp;$E833),'Hoja de Trabajo para listado'!$DE$151:$DG$151,0)),0)+IFERROR(INDEX('Hoja de Trabajo para listado'!$CD$155:$DC$1048576,MATCH($A833,'Hoja de Trabajo para listado'!$CD$155:$CD$1048576,0),MATCH((CUADRO!N$4&amp;$E833),'Hoja de Trabajo para listado'!$CD$151:$DC$151,0)),0)</f>
        <v>0</v>
      </c>
      <c r="O833" s="241">
        <f ca="1">+IFERROR(INDEX('Hoja de Trabajo para listado'!$A$155:$Z$1048576,MATCH($A833,'Hoja de Trabajo para listado'!$A$155:$A$1048576,0),MATCH((CUADRO!O$4&amp;$E833),'Hoja de Trabajo para listado'!$A$151:$Z$151,0)),0)+IFERROR(INDEX('Hoja de Trabajo para listado'!$AB$155:$BA$1048576,MATCH($A833,'Hoja de Trabajo para listado'!$AB$155:$AB$1048576,0),MATCH((CUADRO!O$4&amp;$E833),'Hoja de Trabajo para listado'!$AB$151:$BA$151,0)),0)+IFERROR(INDEX('Hoja de Trabajo para listado'!$BC$155:$CB$1048576,MATCH($A833,'Hoja de Trabajo para listado'!$BC$155:$BC$1048576,0),MATCH((CUADRO!O$4&amp;$E833),'Hoja de Trabajo para listado'!$BC$151:$CB$151,0)),0)+IFERROR(INDEX('Hoja de Trabajo para listado'!$DE$153:$DG$274,MATCH($A833,'Hoja de Trabajo para listado'!$DE$153:$DE$1048576,0),MATCH((CUADRO!O$4&amp;$E833),'Hoja de Trabajo para listado'!$DE$151:$DG$151,0)),0)+IFERROR(INDEX('Hoja de Trabajo para listado'!$CD$155:$DC$1048576,MATCH($A833,'Hoja de Trabajo para listado'!$CD$155:$CD$1048576,0),MATCH((CUADRO!O$4&amp;$E833),'Hoja de Trabajo para listado'!$CD$151:$DC$151,0)),0)</f>
        <v>0</v>
      </c>
      <c r="P833" s="241">
        <f ca="1">+IFERROR(INDEX('Hoja de Trabajo para listado'!$A$155:$Z$1048576,MATCH($A833,'Hoja de Trabajo para listado'!$A$155:$A$1048576,0),MATCH((CUADRO!P$4&amp;$E833),'Hoja de Trabajo para listado'!$A$151:$Z$151,0)),0)+IFERROR(INDEX('Hoja de Trabajo para listado'!$AB$155:$BA$1048576,MATCH($A833,'Hoja de Trabajo para listado'!$AB$155:$AB$1048576,0),MATCH((CUADRO!P$4&amp;$E833),'Hoja de Trabajo para listado'!$AB$151:$BA$151,0)),0)+IFERROR(INDEX('Hoja de Trabajo para listado'!$BC$155:$CB$1048576,MATCH($A833,'Hoja de Trabajo para listado'!$BC$155:$BC$1048576,0),MATCH((CUADRO!P$4&amp;$E833),'Hoja de Trabajo para listado'!$BC$151:$CB$151,0)),0)+IFERROR(INDEX('Hoja de Trabajo para listado'!$DE$153:$DG$274,MATCH($A833,'Hoja de Trabajo para listado'!$DE$153:$DE$1048576,0),MATCH((CUADRO!P$4&amp;$E833),'Hoja de Trabajo para listado'!$DE$151:$DG$151,0)),0)+IFERROR(INDEX('Hoja de Trabajo para listado'!$CD$155:$DC$1048576,MATCH($A833,'Hoja de Trabajo para listado'!$CD$155:$CD$1048576,0),MATCH((CUADRO!P$4&amp;$E833),'Hoja de Trabajo para listado'!$CD$151:$DC$151,0)),0)</f>
        <v>0</v>
      </c>
      <c r="Q833" s="241">
        <f ca="1">+IFERROR(INDEX('Hoja de Trabajo para listado'!$A$155:$Z$1048576,MATCH($A833,'Hoja de Trabajo para listado'!$A$155:$A$1048576,0),MATCH((CUADRO!Q$4&amp;$E833),'Hoja de Trabajo para listado'!$A$151:$Z$151,0)),0)+IFERROR(INDEX('Hoja de Trabajo para listado'!$AB$155:$BA$1048576,MATCH($A833,'Hoja de Trabajo para listado'!$AB$155:$AB$1048576,0),MATCH((CUADRO!Q$4&amp;$E833),'Hoja de Trabajo para listado'!$AB$151:$BA$151,0)),0)+IFERROR(INDEX('Hoja de Trabajo para listado'!$BC$155:$CB$1048576,MATCH($A833,'Hoja de Trabajo para listado'!$BC$155:$BC$1048576,0),MATCH((CUADRO!Q$4&amp;$E833),'Hoja de Trabajo para listado'!$BC$151:$CB$151,0)),0)+IFERROR(INDEX('Hoja de Trabajo para listado'!$DE$153:$DG$274,MATCH($A833,'Hoja de Trabajo para listado'!$DE$153:$DE$1048576,0),MATCH((CUADRO!Q$4&amp;$E833),'Hoja de Trabajo para listado'!$DE$151:$DG$151,0)),0)+IFERROR(INDEX('Hoja de Trabajo para listado'!$CD$155:$DC$1048576,MATCH($A833,'Hoja de Trabajo para listado'!$CD$155:$CD$1048576,0),MATCH((CUADRO!Q$4&amp;$E833),'Hoja de Trabajo para listado'!$CD$151:$DC$151,0)),0)</f>
        <v>0</v>
      </c>
      <c r="R833" s="241">
        <f t="shared" ca="1" si="24"/>
        <v>0</v>
      </c>
      <c r="S833" s="247"/>
      <c r="T833" s="241">
        <f ca="1">+T834</f>
        <v>0</v>
      </c>
      <c r="U833" s="240">
        <f t="shared" si="25"/>
        <v>1</v>
      </c>
    </row>
    <row r="834" spans="1:21" customFormat="1" ht="15" hidden="1" customHeight="1">
      <c r="A834" s="32">
        <v>1434</v>
      </c>
      <c r="B834" s="382"/>
      <c r="C834" s="245" t="str">
        <f>+VLOOKUP(A834,bd_lista!$A$3:$C$592,3,FALSE)</f>
        <v>Gobierno Autónomo Municipal de Huayllamarca (Santiago de Huayllamarca)</v>
      </c>
      <c r="D834" s="384"/>
      <c r="E834" s="242" t="s">
        <v>684</v>
      </c>
      <c r="F834" s="241">
        <f ca="1">+IFERROR(INDEX('Hoja de Trabajo para listado'!$A$155:$Z$1048576,MATCH($A834,'Hoja de Trabajo para listado'!$A$155:$A$1048576,0),MATCH((CUADRO!F$4&amp;$E834),'Hoja de Trabajo para listado'!$A$151:$Z$151,0)),0)+IFERROR(INDEX('Hoja de Trabajo para listado'!$AB$155:$BA$1048576,MATCH($A834,'Hoja de Trabajo para listado'!$AB$155:$AB$1048576,0),MATCH((CUADRO!F$4&amp;$E834),'Hoja de Trabajo para listado'!$AB$151:$BA$151,0)),0)+IFERROR(INDEX('Hoja de Trabajo para listado'!$BC$155:$CB$1048576,MATCH($A834,'Hoja de Trabajo para listado'!$BC$155:$BC$1048576,0),MATCH((CUADRO!F$4&amp;$E834),'Hoja de Trabajo para listado'!$BC$151:$CB$151,0)),0)+IFERROR(INDEX('Hoja de Trabajo para listado'!$DE$153:$DG$274,MATCH($A834,'Hoja de Trabajo para listado'!$DE$153:$DE$1048576,0),MATCH((CUADRO!F$4&amp;$E834),'Hoja de Trabajo para listado'!$DE$151:$DG$151,0)),0)+IFERROR(INDEX('Hoja de Trabajo para listado'!$CD$155:$DC$1048576,MATCH($A834,'Hoja de Trabajo para listado'!$CD$155:$CD$1048576,0),MATCH((CUADRO!F$4&amp;$E834),'Hoja de Trabajo para listado'!$CD$151:$DC$151,0)),0)</f>
        <v>0</v>
      </c>
      <c r="G834" s="241">
        <f ca="1">+IFERROR(INDEX('Hoja de Trabajo para listado'!$A$155:$Z$1048576,MATCH($A834,'Hoja de Trabajo para listado'!$A$155:$A$1048576,0),MATCH((CUADRO!G$4&amp;$E834),'Hoja de Trabajo para listado'!$A$151:$Z$151,0)),0)+IFERROR(INDEX('Hoja de Trabajo para listado'!$AB$155:$BA$1048576,MATCH($A834,'Hoja de Trabajo para listado'!$AB$155:$AB$1048576,0),MATCH((CUADRO!G$4&amp;$E834),'Hoja de Trabajo para listado'!$AB$151:$BA$151,0)),0)+IFERROR(INDEX('Hoja de Trabajo para listado'!$BC$155:$CB$1048576,MATCH($A834,'Hoja de Trabajo para listado'!$BC$155:$BC$1048576,0),MATCH((CUADRO!G$4&amp;$E834),'Hoja de Trabajo para listado'!$BC$151:$CB$151,0)),0)+IFERROR(INDEX('Hoja de Trabajo para listado'!$DE$153:$DG$274,MATCH($A834,'Hoja de Trabajo para listado'!$DE$153:$DE$1048576,0),MATCH((CUADRO!G$4&amp;$E834),'Hoja de Trabajo para listado'!$DE$151:$DG$151,0)),0)+IFERROR(INDEX('Hoja de Trabajo para listado'!$CD$155:$DC$1048576,MATCH($A834,'Hoja de Trabajo para listado'!$CD$155:$CD$1048576,0),MATCH((CUADRO!G$4&amp;$E834),'Hoja de Trabajo para listado'!$CD$151:$DC$151,0)),0)</f>
        <v>0</v>
      </c>
      <c r="H834" s="241">
        <f ca="1">+IFERROR(INDEX('Hoja de Trabajo para listado'!$A$155:$Z$1048576,MATCH($A834,'Hoja de Trabajo para listado'!$A$155:$A$1048576,0),MATCH((CUADRO!H$4&amp;$E834),'Hoja de Trabajo para listado'!$A$151:$Z$151,0)),0)+IFERROR(INDEX('Hoja de Trabajo para listado'!$AB$155:$BA$1048576,MATCH($A834,'Hoja de Trabajo para listado'!$AB$155:$AB$1048576,0),MATCH((CUADRO!H$4&amp;$E834),'Hoja de Trabajo para listado'!$AB$151:$BA$151,0)),0)+IFERROR(INDEX('Hoja de Trabajo para listado'!$BC$155:$CB$1048576,MATCH($A834,'Hoja de Trabajo para listado'!$BC$155:$BC$1048576,0),MATCH((CUADRO!H$4&amp;$E834),'Hoja de Trabajo para listado'!$BC$151:$CB$151,0)),0)+IFERROR(INDEX('Hoja de Trabajo para listado'!$DE$153:$DG$274,MATCH($A834,'Hoja de Trabajo para listado'!$DE$153:$DE$1048576,0),MATCH((CUADRO!H$4&amp;$E834),'Hoja de Trabajo para listado'!$DE$151:$DG$151,0)),0)+IFERROR(INDEX('Hoja de Trabajo para listado'!$CD$155:$DC$1048576,MATCH($A834,'Hoja de Trabajo para listado'!$CD$155:$CD$1048576,0),MATCH((CUADRO!H$4&amp;$E834),'Hoja de Trabajo para listado'!$CD$151:$DC$151,0)),0)</f>
        <v>0</v>
      </c>
      <c r="I834" s="241">
        <f ca="1">+IFERROR(INDEX('Hoja de Trabajo para listado'!$A$155:$Z$1048576,MATCH($A834,'Hoja de Trabajo para listado'!$A$155:$A$1048576,0),MATCH((CUADRO!I$4&amp;$E834),'Hoja de Trabajo para listado'!$A$151:$Z$151,0)),0)+IFERROR(INDEX('Hoja de Trabajo para listado'!$AB$155:$BA$1048576,MATCH($A834,'Hoja de Trabajo para listado'!$AB$155:$AB$1048576,0),MATCH((CUADRO!I$4&amp;$E834),'Hoja de Trabajo para listado'!$AB$151:$BA$151,0)),0)+IFERROR(INDEX('Hoja de Trabajo para listado'!$BC$155:$CB$1048576,MATCH($A834,'Hoja de Trabajo para listado'!$BC$155:$BC$1048576,0),MATCH((CUADRO!I$4&amp;$E834),'Hoja de Trabajo para listado'!$BC$151:$CB$151,0)),0)+IFERROR(INDEX('Hoja de Trabajo para listado'!$DE$153:$DG$274,MATCH($A834,'Hoja de Trabajo para listado'!$DE$153:$DE$1048576,0),MATCH((CUADRO!I$4&amp;$E834),'Hoja de Trabajo para listado'!$DE$151:$DG$151,0)),0)+IFERROR(INDEX('Hoja de Trabajo para listado'!$CD$155:$DC$1048576,MATCH($A834,'Hoja de Trabajo para listado'!$CD$155:$CD$1048576,0),MATCH((CUADRO!I$4&amp;$E834),'Hoja de Trabajo para listado'!$CD$151:$DC$151,0)),0)</f>
        <v>0</v>
      </c>
      <c r="J834" s="241">
        <f ca="1">+IFERROR(INDEX('Hoja de Trabajo para listado'!$A$155:$Z$1048576,MATCH($A834,'Hoja de Trabajo para listado'!$A$155:$A$1048576,0),MATCH((CUADRO!J$4&amp;$E834),'Hoja de Trabajo para listado'!$A$151:$Z$151,0)),0)+IFERROR(INDEX('Hoja de Trabajo para listado'!$AB$155:$BA$1048576,MATCH($A834,'Hoja de Trabajo para listado'!$AB$155:$AB$1048576,0),MATCH((CUADRO!J$4&amp;$E834),'Hoja de Trabajo para listado'!$AB$151:$BA$151,0)),0)+IFERROR(INDEX('Hoja de Trabajo para listado'!$BC$155:$CB$1048576,MATCH($A834,'Hoja de Trabajo para listado'!$BC$155:$BC$1048576,0),MATCH((CUADRO!J$4&amp;$E834),'Hoja de Trabajo para listado'!$BC$151:$CB$151,0)),0)+IFERROR(INDEX('Hoja de Trabajo para listado'!$DE$153:$DG$274,MATCH($A834,'Hoja de Trabajo para listado'!$DE$153:$DE$1048576,0),MATCH((CUADRO!J$4&amp;$E834),'Hoja de Trabajo para listado'!$DE$151:$DG$151,0)),0)+IFERROR(INDEX('Hoja de Trabajo para listado'!$CD$155:$DC$1048576,MATCH($A834,'Hoja de Trabajo para listado'!$CD$155:$CD$1048576,0),MATCH((CUADRO!J$4&amp;$E834),'Hoja de Trabajo para listado'!$CD$151:$DC$151,0)),0)</f>
        <v>0</v>
      </c>
      <c r="K834" s="241">
        <f ca="1">+IFERROR(INDEX('Hoja de Trabajo para listado'!$A$155:$Z$1048576,MATCH($A834,'Hoja de Trabajo para listado'!$A$155:$A$1048576,0),MATCH((CUADRO!K$4&amp;$E834),'Hoja de Trabajo para listado'!$A$151:$Z$151,0)),0)+IFERROR(INDEX('Hoja de Trabajo para listado'!$AB$155:$BA$1048576,MATCH($A834,'Hoja de Trabajo para listado'!$AB$155:$AB$1048576,0),MATCH((CUADRO!K$4&amp;$E834),'Hoja de Trabajo para listado'!$AB$151:$BA$151,0)),0)+IFERROR(INDEX('Hoja de Trabajo para listado'!$BC$155:$CB$1048576,MATCH($A834,'Hoja de Trabajo para listado'!$BC$155:$BC$1048576,0),MATCH((CUADRO!K$4&amp;$E834),'Hoja de Trabajo para listado'!$BC$151:$CB$151,0)),0)+IFERROR(INDEX('Hoja de Trabajo para listado'!$DE$153:$DG$274,MATCH($A834,'Hoja de Trabajo para listado'!$DE$153:$DE$1048576,0),MATCH((CUADRO!K$4&amp;$E834),'Hoja de Trabajo para listado'!$DE$151:$DG$151,0)),0)+IFERROR(INDEX('Hoja de Trabajo para listado'!$CD$155:$DC$1048576,MATCH($A834,'Hoja de Trabajo para listado'!$CD$155:$CD$1048576,0),MATCH((CUADRO!K$4&amp;$E834),'Hoja de Trabajo para listado'!$CD$151:$DC$151,0)),0)</f>
        <v>0</v>
      </c>
      <c r="L834" s="241">
        <f ca="1">+IFERROR(INDEX('Hoja de Trabajo para listado'!$A$155:$Z$1048576,MATCH($A834,'Hoja de Trabajo para listado'!$A$155:$A$1048576,0),MATCH((CUADRO!L$4&amp;$E834),'Hoja de Trabajo para listado'!$A$151:$Z$151,0)),0)+IFERROR(INDEX('Hoja de Trabajo para listado'!$AB$155:$BA$1048576,MATCH($A834,'Hoja de Trabajo para listado'!$AB$155:$AB$1048576,0),MATCH((CUADRO!L$4&amp;$E834),'Hoja de Trabajo para listado'!$AB$151:$BA$151,0)),0)+IFERROR(INDEX('Hoja de Trabajo para listado'!$BC$155:$CB$1048576,MATCH($A834,'Hoja de Trabajo para listado'!$BC$155:$BC$1048576,0),MATCH((CUADRO!L$4&amp;$E834),'Hoja de Trabajo para listado'!$BC$151:$CB$151,0)),0)+IFERROR(INDEX('Hoja de Trabajo para listado'!$DE$153:$DG$274,MATCH($A834,'Hoja de Trabajo para listado'!$DE$153:$DE$1048576,0),MATCH((CUADRO!L$4&amp;$E834),'Hoja de Trabajo para listado'!$DE$151:$DG$151,0)),0)+IFERROR(INDEX('Hoja de Trabajo para listado'!$CD$155:$DC$1048576,MATCH($A834,'Hoja de Trabajo para listado'!$CD$155:$CD$1048576,0),MATCH((CUADRO!L$4&amp;$E834),'Hoja de Trabajo para listado'!$CD$151:$DC$151,0)),0)</f>
        <v>0</v>
      </c>
      <c r="M834" s="241">
        <f ca="1">+IFERROR(INDEX('Hoja de Trabajo para listado'!$A$155:$Z$1048576,MATCH($A834,'Hoja de Trabajo para listado'!$A$155:$A$1048576,0),MATCH((CUADRO!M$4&amp;$E834),'Hoja de Trabajo para listado'!$A$151:$Z$151,0)),0)+IFERROR(INDEX('Hoja de Trabajo para listado'!$AB$155:$BA$1048576,MATCH($A834,'Hoja de Trabajo para listado'!$AB$155:$AB$1048576,0),MATCH((CUADRO!M$4&amp;$E834),'Hoja de Trabajo para listado'!$AB$151:$BA$151,0)),0)+IFERROR(INDEX('Hoja de Trabajo para listado'!$BC$155:$CB$1048576,MATCH($A834,'Hoja de Trabajo para listado'!$BC$155:$BC$1048576,0),MATCH((CUADRO!M$4&amp;$E834),'Hoja de Trabajo para listado'!$BC$151:$CB$151,0)),0)+IFERROR(INDEX('Hoja de Trabajo para listado'!$DE$153:$DG$274,MATCH($A834,'Hoja de Trabajo para listado'!$DE$153:$DE$1048576,0),MATCH((CUADRO!M$4&amp;$E834),'Hoja de Trabajo para listado'!$DE$151:$DG$151,0)),0)+IFERROR(INDEX('Hoja de Trabajo para listado'!$CD$155:$DC$1048576,MATCH($A834,'Hoja de Trabajo para listado'!$CD$155:$CD$1048576,0),MATCH((CUADRO!M$4&amp;$E834),'Hoja de Trabajo para listado'!$CD$151:$DC$151,0)),0)</f>
        <v>0</v>
      </c>
      <c r="N834" s="241">
        <f ca="1">+IFERROR(INDEX('Hoja de Trabajo para listado'!$A$155:$Z$1048576,MATCH($A834,'Hoja de Trabajo para listado'!$A$155:$A$1048576,0),MATCH((CUADRO!N$4&amp;$E834),'Hoja de Trabajo para listado'!$A$151:$Z$151,0)),0)+IFERROR(INDEX('Hoja de Trabajo para listado'!$AB$155:$BA$1048576,MATCH($A834,'Hoja de Trabajo para listado'!$AB$155:$AB$1048576,0),MATCH((CUADRO!N$4&amp;$E834),'Hoja de Trabajo para listado'!$AB$151:$BA$151,0)),0)+IFERROR(INDEX('Hoja de Trabajo para listado'!$BC$155:$CB$1048576,MATCH($A834,'Hoja de Trabajo para listado'!$BC$155:$BC$1048576,0),MATCH((CUADRO!N$4&amp;$E834),'Hoja de Trabajo para listado'!$BC$151:$CB$151,0)),0)+IFERROR(INDEX('Hoja de Trabajo para listado'!$DE$153:$DG$274,MATCH($A834,'Hoja de Trabajo para listado'!$DE$153:$DE$1048576,0),MATCH((CUADRO!N$4&amp;$E834),'Hoja de Trabajo para listado'!$DE$151:$DG$151,0)),0)+IFERROR(INDEX('Hoja de Trabajo para listado'!$CD$155:$DC$1048576,MATCH($A834,'Hoja de Trabajo para listado'!$CD$155:$CD$1048576,0),MATCH((CUADRO!N$4&amp;$E834),'Hoja de Trabajo para listado'!$CD$151:$DC$151,0)),0)</f>
        <v>0</v>
      </c>
      <c r="O834" s="241">
        <f ca="1">+IFERROR(INDEX('Hoja de Trabajo para listado'!$A$155:$Z$1048576,MATCH($A834,'Hoja de Trabajo para listado'!$A$155:$A$1048576,0),MATCH((CUADRO!O$4&amp;$E834),'Hoja de Trabajo para listado'!$A$151:$Z$151,0)),0)+IFERROR(INDEX('Hoja de Trabajo para listado'!$AB$155:$BA$1048576,MATCH($A834,'Hoja de Trabajo para listado'!$AB$155:$AB$1048576,0),MATCH((CUADRO!O$4&amp;$E834),'Hoja de Trabajo para listado'!$AB$151:$BA$151,0)),0)+IFERROR(INDEX('Hoja de Trabajo para listado'!$BC$155:$CB$1048576,MATCH($A834,'Hoja de Trabajo para listado'!$BC$155:$BC$1048576,0),MATCH((CUADRO!O$4&amp;$E834),'Hoja de Trabajo para listado'!$BC$151:$CB$151,0)),0)+IFERROR(INDEX('Hoja de Trabajo para listado'!$DE$153:$DG$274,MATCH($A834,'Hoja de Trabajo para listado'!$DE$153:$DE$1048576,0),MATCH((CUADRO!O$4&amp;$E834),'Hoja de Trabajo para listado'!$DE$151:$DG$151,0)),0)+IFERROR(INDEX('Hoja de Trabajo para listado'!$CD$155:$DC$1048576,MATCH($A834,'Hoja de Trabajo para listado'!$CD$155:$CD$1048576,0),MATCH((CUADRO!O$4&amp;$E834),'Hoja de Trabajo para listado'!$CD$151:$DC$151,0)),0)</f>
        <v>0</v>
      </c>
      <c r="P834" s="241">
        <f ca="1">+IFERROR(INDEX('Hoja de Trabajo para listado'!$A$155:$Z$1048576,MATCH($A834,'Hoja de Trabajo para listado'!$A$155:$A$1048576,0),MATCH((CUADRO!P$4&amp;$E834),'Hoja de Trabajo para listado'!$A$151:$Z$151,0)),0)+IFERROR(INDEX('Hoja de Trabajo para listado'!$AB$155:$BA$1048576,MATCH($A834,'Hoja de Trabajo para listado'!$AB$155:$AB$1048576,0),MATCH((CUADRO!P$4&amp;$E834),'Hoja de Trabajo para listado'!$AB$151:$BA$151,0)),0)+IFERROR(INDEX('Hoja de Trabajo para listado'!$BC$155:$CB$1048576,MATCH($A834,'Hoja de Trabajo para listado'!$BC$155:$BC$1048576,0),MATCH((CUADRO!P$4&amp;$E834),'Hoja de Trabajo para listado'!$BC$151:$CB$151,0)),0)+IFERROR(INDEX('Hoja de Trabajo para listado'!$DE$153:$DG$274,MATCH($A834,'Hoja de Trabajo para listado'!$DE$153:$DE$1048576,0),MATCH((CUADRO!P$4&amp;$E834),'Hoja de Trabajo para listado'!$DE$151:$DG$151,0)),0)+IFERROR(INDEX('Hoja de Trabajo para listado'!$CD$155:$DC$1048576,MATCH($A834,'Hoja de Trabajo para listado'!$CD$155:$CD$1048576,0),MATCH((CUADRO!P$4&amp;$E834),'Hoja de Trabajo para listado'!$CD$151:$DC$151,0)),0)</f>
        <v>0</v>
      </c>
      <c r="Q834" s="241">
        <f ca="1">+IFERROR(INDEX('Hoja de Trabajo para listado'!$A$155:$Z$1048576,MATCH($A834,'Hoja de Trabajo para listado'!$A$155:$A$1048576,0),MATCH((CUADRO!Q$4&amp;$E834),'Hoja de Trabajo para listado'!$A$151:$Z$151,0)),0)+IFERROR(INDEX('Hoja de Trabajo para listado'!$AB$155:$BA$1048576,MATCH($A834,'Hoja de Trabajo para listado'!$AB$155:$AB$1048576,0),MATCH((CUADRO!Q$4&amp;$E834),'Hoja de Trabajo para listado'!$AB$151:$BA$151,0)),0)+IFERROR(INDEX('Hoja de Trabajo para listado'!$BC$155:$CB$1048576,MATCH($A834,'Hoja de Trabajo para listado'!$BC$155:$BC$1048576,0),MATCH((CUADRO!Q$4&amp;$E834),'Hoja de Trabajo para listado'!$BC$151:$CB$151,0)),0)+IFERROR(INDEX('Hoja de Trabajo para listado'!$DE$153:$DG$274,MATCH($A834,'Hoja de Trabajo para listado'!$DE$153:$DE$1048576,0),MATCH((CUADRO!Q$4&amp;$E834),'Hoja de Trabajo para listado'!$DE$151:$DG$151,0)),0)+IFERROR(INDEX('Hoja de Trabajo para listado'!$CD$155:$DC$1048576,MATCH($A834,'Hoja de Trabajo para listado'!$CD$155:$CD$1048576,0),MATCH((CUADRO!Q$4&amp;$E834),'Hoja de Trabajo para listado'!$CD$151:$DC$151,0)),0)</f>
        <v>0</v>
      </c>
      <c r="R834" s="241">
        <f t="shared" ca="1" si="24"/>
        <v>0</v>
      </c>
      <c r="S834" s="247">
        <f ca="1">+R833+R834</f>
        <v>0</v>
      </c>
      <c r="T834" s="241">
        <f ca="1">+S834</f>
        <v>0</v>
      </c>
      <c r="U834" s="240">
        <f t="shared" si="25"/>
        <v>2</v>
      </c>
    </row>
    <row r="835" spans="1:21" customFormat="1" ht="15" hidden="1" customHeight="1">
      <c r="A835" s="32">
        <v>1435</v>
      </c>
      <c r="B835" s="381">
        <f>+A835</f>
        <v>1435</v>
      </c>
      <c r="C835" s="245" t="str">
        <f>+VLOOKUP(A835,bd_lista!$A$3:$C$592,3,FALSE)</f>
        <v>Gobierno Autónomo Municipal de Soracachi</v>
      </c>
      <c r="D835" s="383" t="str">
        <f>+C835</f>
        <v>Gobierno Autónomo Municipal de Soracachi</v>
      </c>
      <c r="E835" s="240" t="s">
        <v>683</v>
      </c>
      <c r="F835" s="241">
        <f ca="1">+IFERROR(INDEX('Hoja de Trabajo para listado'!$A$155:$Z$1048576,MATCH($A835,'Hoja de Trabajo para listado'!$A$155:$A$1048576,0),MATCH((CUADRO!F$4&amp;$E835),'Hoja de Trabajo para listado'!$A$151:$Z$151,0)),0)+IFERROR(INDEX('Hoja de Trabajo para listado'!$AB$155:$BA$1048576,MATCH($A835,'Hoja de Trabajo para listado'!$AB$155:$AB$1048576,0),MATCH((CUADRO!F$4&amp;$E835),'Hoja de Trabajo para listado'!$AB$151:$BA$151,0)),0)+IFERROR(INDEX('Hoja de Trabajo para listado'!$BC$155:$CB$1048576,MATCH($A835,'Hoja de Trabajo para listado'!$BC$155:$BC$1048576,0),MATCH((CUADRO!F$4&amp;$E835),'Hoja de Trabajo para listado'!$BC$151:$CB$151,0)),0)+IFERROR(INDEX('Hoja de Trabajo para listado'!$DE$153:$DG$274,MATCH($A835,'Hoja de Trabajo para listado'!$DE$153:$DE$1048576,0),MATCH((CUADRO!F$4&amp;$E835),'Hoja de Trabajo para listado'!$DE$151:$DG$151,0)),0)+IFERROR(INDEX('Hoja de Trabajo para listado'!$CD$155:$DC$1048576,MATCH($A835,'Hoja de Trabajo para listado'!$CD$155:$CD$1048576,0),MATCH((CUADRO!F$4&amp;$E835),'Hoja de Trabajo para listado'!$CD$151:$DC$151,0)),0)</f>
        <v>0</v>
      </c>
      <c r="G835" s="241">
        <f ca="1">+IFERROR(INDEX('Hoja de Trabajo para listado'!$A$155:$Z$1048576,MATCH($A835,'Hoja de Trabajo para listado'!$A$155:$A$1048576,0),MATCH((CUADRO!G$4&amp;$E835),'Hoja de Trabajo para listado'!$A$151:$Z$151,0)),0)+IFERROR(INDEX('Hoja de Trabajo para listado'!$AB$155:$BA$1048576,MATCH($A835,'Hoja de Trabajo para listado'!$AB$155:$AB$1048576,0),MATCH((CUADRO!G$4&amp;$E835),'Hoja de Trabajo para listado'!$AB$151:$BA$151,0)),0)+IFERROR(INDEX('Hoja de Trabajo para listado'!$BC$155:$CB$1048576,MATCH($A835,'Hoja de Trabajo para listado'!$BC$155:$BC$1048576,0),MATCH((CUADRO!G$4&amp;$E835),'Hoja de Trabajo para listado'!$BC$151:$CB$151,0)),0)+IFERROR(INDEX('Hoja de Trabajo para listado'!$DE$153:$DG$274,MATCH($A835,'Hoja de Trabajo para listado'!$DE$153:$DE$1048576,0),MATCH((CUADRO!G$4&amp;$E835),'Hoja de Trabajo para listado'!$DE$151:$DG$151,0)),0)+IFERROR(INDEX('Hoja de Trabajo para listado'!$CD$155:$DC$1048576,MATCH($A835,'Hoja de Trabajo para listado'!$CD$155:$CD$1048576,0),MATCH((CUADRO!G$4&amp;$E835),'Hoja de Trabajo para listado'!$CD$151:$DC$151,0)),0)</f>
        <v>0</v>
      </c>
      <c r="H835" s="241">
        <f ca="1">+IFERROR(INDEX('Hoja de Trabajo para listado'!$A$155:$Z$1048576,MATCH($A835,'Hoja de Trabajo para listado'!$A$155:$A$1048576,0),MATCH((CUADRO!H$4&amp;$E835),'Hoja de Trabajo para listado'!$A$151:$Z$151,0)),0)+IFERROR(INDEX('Hoja de Trabajo para listado'!$AB$155:$BA$1048576,MATCH($A835,'Hoja de Trabajo para listado'!$AB$155:$AB$1048576,0),MATCH((CUADRO!H$4&amp;$E835),'Hoja de Trabajo para listado'!$AB$151:$BA$151,0)),0)+IFERROR(INDEX('Hoja de Trabajo para listado'!$BC$155:$CB$1048576,MATCH($A835,'Hoja de Trabajo para listado'!$BC$155:$BC$1048576,0),MATCH((CUADRO!H$4&amp;$E835),'Hoja de Trabajo para listado'!$BC$151:$CB$151,0)),0)+IFERROR(INDEX('Hoja de Trabajo para listado'!$DE$153:$DG$274,MATCH($A835,'Hoja de Trabajo para listado'!$DE$153:$DE$1048576,0),MATCH((CUADRO!H$4&amp;$E835),'Hoja de Trabajo para listado'!$DE$151:$DG$151,0)),0)+IFERROR(INDEX('Hoja de Trabajo para listado'!$CD$155:$DC$1048576,MATCH($A835,'Hoja de Trabajo para listado'!$CD$155:$CD$1048576,0),MATCH((CUADRO!H$4&amp;$E835),'Hoja de Trabajo para listado'!$CD$151:$DC$151,0)),0)</f>
        <v>0</v>
      </c>
      <c r="I835" s="241">
        <f ca="1">+IFERROR(INDEX('Hoja de Trabajo para listado'!$A$155:$Z$1048576,MATCH($A835,'Hoja de Trabajo para listado'!$A$155:$A$1048576,0),MATCH((CUADRO!I$4&amp;$E835),'Hoja de Trabajo para listado'!$A$151:$Z$151,0)),0)+IFERROR(INDEX('Hoja de Trabajo para listado'!$AB$155:$BA$1048576,MATCH($A835,'Hoja de Trabajo para listado'!$AB$155:$AB$1048576,0),MATCH((CUADRO!I$4&amp;$E835),'Hoja de Trabajo para listado'!$AB$151:$BA$151,0)),0)+IFERROR(INDEX('Hoja de Trabajo para listado'!$BC$155:$CB$1048576,MATCH($A835,'Hoja de Trabajo para listado'!$BC$155:$BC$1048576,0),MATCH((CUADRO!I$4&amp;$E835),'Hoja de Trabajo para listado'!$BC$151:$CB$151,0)),0)+IFERROR(INDEX('Hoja de Trabajo para listado'!$DE$153:$DG$274,MATCH($A835,'Hoja de Trabajo para listado'!$DE$153:$DE$1048576,0),MATCH((CUADRO!I$4&amp;$E835),'Hoja de Trabajo para listado'!$DE$151:$DG$151,0)),0)+IFERROR(INDEX('Hoja de Trabajo para listado'!$CD$155:$DC$1048576,MATCH($A835,'Hoja de Trabajo para listado'!$CD$155:$CD$1048576,0),MATCH((CUADRO!I$4&amp;$E835),'Hoja de Trabajo para listado'!$CD$151:$DC$151,0)),0)</f>
        <v>0</v>
      </c>
      <c r="J835" s="241">
        <f ca="1">+IFERROR(INDEX('Hoja de Trabajo para listado'!$A$155:$Z$1048576,MATCH($A835,'Hoja de Trabajo para listado'!$A$155:$A$1048576,0),MATCH((CUADRO!J$4&amp;$E835),'Hoja de Trabajo para listado'!$A$151:$Z$151,0)),0)+IFERROR(INDEX('Hoja de Trabajo para listado'!$AB$155:$BA$1048576,MATCH($A835,'Hoja de Trabajo para listado'!$AB$155:$AB$1048576,0),MATCH((CUADRO!J$4&amp;$E835),'Hoja de Trabajo para listado'!$AB$151:$BA$151,0)),0)+IFERROR(INDEX('Hoja de Trabajo para listado'!$BC$155:$CB$1048576,MATCH($A835,'Hoja de Trabajo para listado'!$BC$155:$BC$1048576,0),MATCH((CUADRO!J$4&amp;$E835),'Hoja de Trabajo para listado'!$BC$151:$CB$151,0)),0)+IFERROR(INDEX('Hoja de Trabajo para listado'!$DE$153:$DG$274,MATCH($A835,'Hoja de Trabajo para listado'!$DE$153:$DE$1048576,0),MATCH((CUADRO!J$4&amp;$E835),'Hoja de Trabajo para listado'!$DE$151:$DG$151,0)),0)+IFERROR(INDEX('Hoja de Trabajo para listado'!$CD$155:$DC$1048576,MATCH($A835,'Hoja de Trabajo para listado'!$CD$155:$CD$1048576,0),MATCH((CUADRO!J$4&amp;$E835),'Hoja de Trabajo para listado'!$CD$151:$DC$151,0)),0)</f>
        <v>0</v>
      </c>
      <c r="K835" s="241">
        <f ca="1">+IFERROR(INDEX('Hoja de Trabajo para listado'!$A$155:$Z$1048576,MATCH($A835,'Hoja de Trabajo para listado'!$A$155:$A$1048576,0),MATCH((CUADRO!K$4&amp;$E835),'Hoja de Trabajo para listado'!$A$151:$Z$151,0)),0)+IFERROR(INDEX('Hoja de Trabajo para listado'!$AB$155:$BA$1048576,MATCH($A835,'Hoja de Trabajo para listado'!$AB$155:$AB$1048576,0),MATCH((CUADRO!K$4&amp;$E835),'Hoja de Trabajo para listado'!$AB$151:$BA$151,0)),0)+IFERROR(INDEX('Hoja de Trabajo para listado'!$BC$155:$CB$1048576,MATCH($A835,'Hoja de Trabajo para listado'!$BC$155:$BC$1048576,0),MATCH((CUADRO!K$4&amp;$E835),'Hoja de Trabajo para listado'!$BC$151:$CB$151,0)),0)+IFERROR(INDEX('Hoja de Trabajo para listado'!$DE$153:$DG$274,MATCH($A835,'Hoja de Trabajo para listado'!$DE$153:$DE$1048576,0),MATCH((CUADRO!K$4&amp;$E835),'Hoja de Trabajo para listado'!$DE$151:$DG$151,0)),0)+IFERROR(INDEX('Hoja de Trabajo para listado'!$CD$155:$DC$1048576,MATCH($A835,'Hoja de Trabajo para listado'!$CD$155:$CD$1048576,0),MATCH((CUADRO!K$4&amp;$E835),'Hoja de Trabajo para listado'!$CD$151:$DC$151,0)),0)</f>
        <v>0</v>
      </c>
      <c r="L835" s="241">
        <f ca="1">+IFERROR(INDEX('Hoja de Trabajo para listado'!$A$155:$Z$1048576,MATCH($A835,'Hoja de Trabajo para listado'!$A$155:$A$1048576,0),MATCH((CUADRO!L$4&amp;$E835),'Hoja de Trabajo para listado'!$A$151:$Z$151,0)),0)+IFERROR(INDEX('Hoja de Trabajo para listado'!$AB$155:$BA$1048576,MATCH($A835,'Hoja de Trabajo para listado'!$AB$155:$AB$1048576,0),MATCH((CUADRO!L$4&amp;$E835),'Hoja de Trabajo para listado'!$AB$151:$BA$151,0)),0)+IFERROR(INDEX('Hoja de Trabajo para listado'!$BC$155:$CB$1048576,MATCH($A835,'Hoja de Trabajo para listado'!$BC$155:$BC$1048576,0),MATCH((CUADRO!L$4&amp;$E835),'Hoja de Trabajo para listado'!$BC$151:$CB$151,0)),0)+IFERROR(INDEX('Hoja de Trabajo para listado'!$DE$153:$DG$274,MATCH($A835,'Hoja de Trabajo para listado'!$DE$153:$DE$1048576,0),MATCH((CUADRO!L$4&amp;$E835),'Hoja de Trabajo para listado'!$DE$151:$DG$151,0)),0)+IFERROR(INDEX('Hoja de Trabajo para listado'!$CD$155:$DC$1048576,MATCH($A835,'Hoja de Trabajo para listado'!$CD$155:$CD$1048576,0),MATCH((CUADRO!L$4&amp;$E835),'Hoja de Trabajo para listado'!$CD$151:$DC$151,0)),0)</f>
        <v>0</v>
      </c>
      <c r="M835" s="241">
        <f ca="1">+IFERROR(INDEX('Hoja de Trabajo para listado'!$A$155:$Z$1048576,MATCH($A835,'Hoja de Trabajo para listado'!$A$155:$A$1048576,0),MATCH((CUADRO!M$4&amp;$E835),'Hoja de Trabajo para listado'!$A$151:$Z$151,0)),0)+IFERROR(INDEX('Hoja de Trabajo para listado'!$AB$155:$BA$1048576,MATCH($A835,'Hoja de Trabajo para listado'!$AB$155:$AB$1048576,0),MATCH((CUADRO!M$4&amp;$E835),'Hoja de Trabajo para listado'!$AB$151:$BA$151,0)),0)+IFERROR(INDEX('Hoja de Trabajo para listado'!$BC$155:$CB$1048576,MATCH($A835,'Hoja de Trabajo para listado'!$BC$155:$BC$1048576,0),MATCH((CUADRO!M$4&amp;$E835),'Hoja de Trabajo para listado'!$BC$151:$CB$151,0)),0)+IFERROR(INDEX('Hoja de Trabajo para listado'!$DE$153:$DG$274,MATCH($A835,'Hoja de Trabajo para listado'!$DE$153:$DE$1048576,0),MATCH((CUADRO!M$4&amp;$E835),'Hoja de Trabajo para listado'!$DE$151:$DG$151,0)),0)+IFERROR(INDEX('Hoja de Trabajo para listado'!$CD$155:$DC$1048576,MATCH($A835,'Hoja de Trabajo para listado'!$CD$155:$CD$1048576,0),MATCH((CUADRO!M$4&amp;$E835),'Hoja de Trabajo para listado'!$CD$151:$DC$151,0)),0)</f>
        <v>0</v>
      </c>
      <c r="N835" s="241">
        <f ca="1">+IFERROR(INDEX('Hoja de Trabajo para listado'!$A$155:$Z$1048576,MATCH($A835,'Hoja de Trabajo para listado'!$A$155:$A$1048576,0),MATCH((CUADRO!N$4&amp;$E835),'Hoja de Trabajo para listado'!$A$151:$Z$151,0)),0)+IFERROR(INDEX('Hoja de Trabajo para listado'!$AB$155:$BA$1048576,MATCH($A835,'Hoja de Trabajo para listado'!$AB$155:$AB$1048576,0),MATCH((CUADRO!N$4&amp;$E835),'Hoja de Trabajo para listado'!$AB$151:$BA$151,0)),0)+IFERROR(INDEX('Hoja de Trabajo para listado'!$BC$155:$CB$1048576,MATCH($A835,'Hoja de Trabajo para listado'!$BC$155:$BC$1048576,0),MATCH((CUADRO!N$4&amp;$E835),'Hoja de Trabajo para listado'!$BC$151:$CB$151,0)),0)+IFERROR(INDEX('Hoja de Trabajo para listado'!$DE$153:$DG$274,MATCH($A835,'Hoja de Trabajo para listado'!$DE$153:$DE$1048576,0),MATCH((CUADRO!N$4&amp;$E835),'Hoja de Trabajo para listado'!$DE$151:$DG$151,0)),0)+IFERROR(INDEX('Hoja de Trabajo para listado'!$CD$155:$DC$1048576,MATCH($A835,'Hoja de Trabajo para listado'!$CD$155:$CD$1048576,0),MATCH((CUADRO!N$4&amp;$E835),'Hoja de Trabajo para listado'!$CD$151:$DC$151,0)),0)</f>
        <v>0</v>
      </c>
      <c r="O835" s="241">
        <f ca="1">+IFERROR(INDEX('Hoja de Trabajo para listado'!$A$155:$Z$1048576,MATCH($A835,'Hoja de Trabajo para listado'!$A$155:$A$1048576,0),MATCH((CUADRO!O$4&amp;$E835),'Hoja de Trabajo para listado'!$A$151:$Z$151,0)),0)+IFERROR(INDEX('Hoja de Trabajo para listado'!$AB$155:$BA$1048576,MATCH($A835,'Hoja de Trabajo para listado'!$AB$155:$AB$1048576,0),MATCH((CUADRO!O$4&amp;$E835),'Hoja de Trabajo para listado'!$AB$151:$BA$151,0)),0)+IFERROR(INDEX('Hoja de Trabajo para listado'!$BC$155:$CB$1048576,MATCH($A835,'Hoja de Trabajo para listado'!$BC$155:$BC$1048576,0),MATCH((CUADRO!O$4&amp;$E835),'Hoja de Trabajo para listado'!$BC$151:$CB$151,0)),0)+IFERROR(INDEX('Hoja de Trabajo para listado'!$DE$153:$DG$274,MATCH($A835,'Hoja de Trabajo para listado'!$DE$153:$DE$1048576,0),MATCH((CUADRO!O$4&amp;$E835),'Hoja de Trabajo para listado'!$DE$151:$DG$151,0)),0)+IFERROR(INDEX('Hoja de Trabajo para listado'!$CD$155:$DC$1048576,MATCH($A835,'Hoja de Trabajo para listado'!$CD$155:$CD$1048576,0),MATCH((CUADRO!O$4&amp;$E835),'Hoja de Trabajo para listado'!$CD$151:$DC$151,0)),0)</f>
        <v>0</v>
      </c>
      <c r="P835" s="241">
        <f ca="1">+IFERROR(INDEX('Hoja de Trabajo para listado'!$A$155:$Z$1048576,MATCH($A835,'Hoja de Trabajo para listado'!$A$155:$A$1048576,0),MATCH((CUADRO!P$4&amp;$E835),'Hoja de Trabajo para listado'!$A$151:$Z$151,0)),0)+IFERROR(INDEX('Hoja de Trabajo para listado'!$AB$155:$BA$1048576,MATCH($A835,'Hoja de Trabajo para listado'!$AB$155:$AB$1048576,0),MATCH((CUADRO!P$4&amp;$E835),'Hoja de Trabajo para listado'!$AB$151:$BA$151,0)),0)+IFERROR(INDEX('Hoja de Trabajo para listado'!$BC$155:$CB$1048576,MATCH($A835,'Hoja de Trabajo para listado'!$BC$155:$BC$1048576,0),MATCH((CUADRO!P$4&amp;$E835),'Hoja de Trabajo para listado'!$BC$151:$CB$151,0)),0)+IFERROR(INDEX('Hoja de Trabajo para listado'!$DE$153:$DG$274,MATCH($A835,'Hoja de Trabajo para listado'!$DE$153:$DE$1048576,0),MATCH((CUADRO!P$4&amp;$E835),'Hoja de Trabajo para listado'!$DE$151:$DG$151,0)),0)+IFERROR(INDEX('Hoja de Trabajo para listado'!$CD$155:$DC$1048576,MATCH($A835,'Hoja de Trabajo para listado'!$CD$155:$CD$1048576,0),MATCH((CUADRO!P$4&amp;$E835),'Hoja de Trabajo para listado'!$CD$151:$DC$151,0)),0)</f>
        <v>0</v>
      </c>
      <c r="Q835" s="241">
        <f ca="1">+IFERROR(INDEX('Hoja de Trabajo para listado'!$A$155:$Z$1048576,MATCH($A835,'Hoja de Trabajo para listado'!$A$155:$A$1048576,0),MATCH((CUADRO!Q$4&amp;$E835),'Hoja de Trabajo para listado'!$A$151:$Z$151,0)),0)+IFERROR(INDEX('Hoja de Trabajo para listado'!$AB$155:$BA$1048576,MATCH($A835,'Hoja de Trabajo para listado'!$AB$155:$AB$1048576,0),MATCH((CUADRO!Q$4&amp;$E835),'Hoja de Trabajo para listado'!$AB$151:$BA$151,0)),0)+IFERROR(INDEX('Hoja de Trabajo para listado'!$BC$155:$CB$1048576,MATCH($A835,'Hoja de Trabajo para listado'!$BC$155:$BC$1048576,0),MATCH((CUADRO!Q$4&amp;$E835),'Hoja de Trabajo para listado'!$BC$151:$CB$151,0)),0)+IFERROR(INDEX('Hoja de Trabajo para listado'!$DE$153:$DG$274,MATCH($A835,'Hoja de Trabajo para listado'!$DE$153:$DE$1048576,0),MATCH((CUADRO!Q$4&amp;$E835),'Hoja de Trabajo para listado'!$DE$151:$DG$151,0)),0)+IFERROR(INDEX('Hoja de Trabajo para listado'!$CD$155:$DC$1048576,MATCH($A835,'Hoja de Trabajo para listado'!$CD$155:$CD$1048576,0),MATCH((CUADRO!Q$4&amp;$E835),'Hoja de Trabajo para listado'!$CD$151:$DC$151,0)),0)</f>
        <v>0</v>
      </c>
      <c r="R835" s="241">
        <f t="shared" ca="1" si="24"/>
        <v>0</v>
      </c>
      <c r="S835" s="247"/>
      <c r="T835" s="241">
        <f ca="1">+T836</f>
        <v>0</v>
      </c>
      <c r="U835" s="240">
        <f t="shared" si="25"/>
        <v>1</v>
      </c>
    </row>
    <row r="836" spans="1:21" customFormat="1" ht="15" hidden="1" customHeight="1">
      <c r="A836" s="32">
        <v>1435</v>
      </c>
      <c r="B836" s="382"/>
      <c r="C836" s="245" t="str">
        <f>+VLOOKUP(A836,bd_lista!$A$3:$C$592,3,FALSE)</f>
        <v>Gobierno Autónomo Municipal de Soracachi</v>
      </c>
      <c r="D836" s="384"/>
      <c r="E836" s="242" t="s">
        <v>684</v>
      </c>
      <c r="F836" s="241">
        <f ca="1">+IFERROR(INDEX('Hoja de Trabajo para listado'!$A$155:$Z$1048576,MATCH($A836,'Hoja de Trabajo para listado'!$A$155:$A$1048576,0),MATCH((CUADRO!F$4&amp;$E836),'Hoja de Trabajo para listado'!$A$151:$Z$151,0)),0)+IFERROR(INDEX('Hoja de Trabajo para listado'!$AB$155:$BA$1048576,MATCH($A836,'Hoja de Trabajo para listado'!$AB$155:$AB$1048576,0),MATCH((CUADRO!F$4&amp;$E836),'Hoja de Trabajo para listado'!$AB$151:$BA$151,0)),0)+IFERROR(INDEX('Hoja de Trabajo para listado'!$BC$155:$CB$1048576,MATCH($A836,'Hoja de Trabajo para listado'!$BC$155:$BC$1048576,0),MATCH((CUADRO!F$4&amp;$E836),'Hoja de Trabajo para listado'!$BC$151:$CB$151,0)),0)+IFERROR(INDEX('Hoja de Trabajo para listado'!$DE$153:$DG$274,MATCH($A836,'Hoja de Trabajo para listado'!$DE$153:$DE$1048576,0),MATCH((CUADRO!F$4&amp;$E836),'Hoja de Trabajo para listado'!$DE$151:$DG$151,0)),0)+IFERROR(INDEX('Hoja de Trabajo para listado'!$CD$155:$DC$1048576,MATCH($A836,'Hoja de Trabajo para listado'!$CD$155:$CD$1048576,0),MATCH((CUADRO!F$4&amp;$E836),'Hoja de Trabajo para listado'!$CD$151:$DC$151,0)),0)</f>
        <v>0</v>
      </c>
      <c r="G836" s="241">
        <f ca="1">+IFERROR(INDEX('Hoja de Trabajo para listado'!$A$155:$Z$1048576,MATCH($A836,'Hoja de Trabajo para listado'!$A$155:$A$1048576,0),MATCH((CUADRO!G$4&amp;$E836),'Hoja de Trabajo para listado'!$A$151:$Z$151,0)),0)+IFERROR(INDEX('Hoja de Trabajo para listado'!$AB$155:$BA$1048576,MATCH($A836,'Hoja de Trabajo para listado'!$AB$155:$AB$1048576,0),MATCH((CUADRO!G$4&amp;$E836),'Hoja de Trabajo para listado'!$AB$151:$BA$151,0)),0)+IFERROR(INDEX('Hoja de Trabajo para listado'!$BC$155:$CB$1048576,MATCH($A836,'Hoja de Trabajo para listado'!$BC$155:$BC$1048576,0),MATCH((CUADRO!G$4&amp;$E836),'Hoja de Trabajo para listado'!$BC$151:$CB$151,0)),0)+IFERROR(INDEX('Hoja de Trabajo para listado'!$DE$153:$DG$274,MATCH($A836,'Hoja de Trabajo para listado'!$DE$153:$DE$1048576,0),MATCH((CUADRO!G$4&amp;$E836),'Hoja de Trabajo para listado'!$DE$151:$DG$151,0)),0)+IFERROR(INDEX('Hoja de Trabajo para listado'!$CD$155:$DC$1048576,MATCH($A836,'Hoja de Trabajo para listado'!$CD$155:$CD$1048576,0),MATCH((CUADRO!G$4&amp;$E836),'Hoja de Trabajo para listado'!$CD$151:$DC$151,0)),0)</f>
        <v>0</v>
      </c>
      <c r="H836" s="241">
        <f ca="1">+IFERROR(INDEX('Hoja de Trabajo para listado'!$A$155:$Z$1048576,MATCH($A836,'Hoja de Trabajo para listado'!$A$155:$A$1048576,0),MATCH((CUADRO!H$4&amp;$E836),'Hoja de Trabajo para listado'!$A$151:$Z$151,0)),0)+IFERROR(INDEX('Hoja de Trabajo para listado'!$AB$155:$BA$1048576,MATCH($A836,'Hoja de Trabajo para listado'!$AB$155:$AB$1048576,0),MATCH((CUADRO!H$4&amp;$E836),'Hoja de Trabajo para listado'!$AB$151:$BA$151,0)),0)+IFERROR(INDEX('Hoja de Trabajo para listado'!$BC$155:$CB$1048576,MATCH($A836,'Hoja de Trabajo para listado'!$BC$155:$BC$1048576,0),MATCH((CUADRO!H$4&amp;$E836),'Hoja de Trabajo para listado'!$BC$151:$CB$151,0)),0)+IFERROR(INDEX('Hoja de Trabajo para listado'!$DE$153:$DG$274,MATCH($A836,'Hoja de Trabajo para listado'!$DE$153:$DE$1048576,0),MATCH((CUADRO!H$4&amp;$E836),'Hoja de Trabajo para listado'!$DE$151:$DG$151,0)),0)+IFERROR(INDEX('Hoja de Trabajo para listado'!$CD$155:$DC$1048576,MATCH($A836,'Hoja de Trabajo para listado'!$CD$155:$CD$1048576,0),MATCH((CUADRO!H$4&amp;$E836),'Hoja de Trabajo para listado'!$CD$151:$DC$151,0)),0)</f>
        <v>0</v>
      </c>
      <c r="I836" s="241">
        <f ca="1">+IFERROR(INDEX('Hoja de Trabajo para listado'!$A$155:$Z$1048576,MATCH($A836,'Hoja de Trabajo para listado'!$A$155:$A$1048576,0),MATCH((CUADRO!I$4&amp;$E836),'Hoja de Trabajo para listado'!$A$151:$Z$151,0)),0)+IFERROR(INDEX('Hoja de Trabajo para listado'!$AB$155:$BA$1048576,MATCH($A836,'Hoja de Trabajo para listado'!$AB$155:$AB$1048576,0),MATCH((CUADRO!I$4&amp;$E836),'Hoja de Trabajo para listado'!$AB$151:$BA$151,0)),0)+IFERROR(INDEX('Hoja de Trabajo para listado'!$BC$155:$CB$1048576,MATCH($A836,'Hoja de Trabajo para listado'!$BC$155:$BC$1048576,0),MATCH((CUADRO!I$4&amp;$E836),'Hoja de Trabajo para listado'!$BC$151:$CB$151,0)),0)+IFERROR(INDEX('Hoja de Trabajo para listado'!$DE$153:$DG$274,MATCH($A836,'Hoja de Trabajo para listado'!$DE$153:$DE$1048576,0),MATCH((CUADRO!I$4&amp;$E836),'Hoja de Trabajo para listado'!$DE$151:$DG$151,0)),0)+IFERROR(INDEX('Hoja de Trabajo para listado'!$CD$155:$DC$1048576,MATCH($A836,'Hoja de Trabajo para listado'!$CD$155:$CD$1048576,0),MATCH((CUADRO!I$4&amp;$E836),'Hoja de Trabajo para listado'!$CD$151:$DC$151,0)),0)</f>
        <v>0</v>
      </c>
      <c r="J836" s="241">
        <f ca="1">+IFERROR(INDEX('Hoja de Trabajo para listado'!$A$155:$Z$1048576,MATCH($A836,'Hoja de Trabajo para listado'!$A$155:$A$1048576,0),MATCH((CUADRO!J$4&amp;$E836),'Hoja de Trabajo para listado'!$A$151:$Z$151,0)),0)+IFERROR(INDEX('Hoja de Trabajo para listado'!$AB$155:$BA$1048576,MATCH($A836,'Hoja de Trabajo para listado'!$AB$155:$AB$1048576,0),MATCH((CUADRO!J$4&amp;$E836),'Hoja de Trabajo para listado'!$AB$151:$BA$151,0)),0)+IFERROR(INDEX('Hoja de Trabajo para listado'!$BC$155:$CB$1048576,MATCH($A836,'Hoja de Trabajo para listado'!$BC$155:$BC$1048576,0),MATCH((CUADRO!J$4&amp;$E836),'Hoja de Trabajo para listado'!$BC$151:$CB$151,0)),0)+IFERROR(INDEX('Hoja de Trabajo para listado'!$DE$153:$DG$274,MATCH($A836,'Hoja de Trabajo para listado'!$DE$153:$DE$1048576,0),MATCH((CUADRO!J$4&amp;$E836),'Hoja de Trabajo para listado'!$DE$151:$DG$151,0)),0)+IFERROR(INDEX('Hoja de Trabajo para listado'!$CD$155:$DC$1048576,MATCH($A836,'Hoja de Trabajo para listado'!$CD$155:$CD$1048576,0),MATCH((CUADRO!J$4&amp;$E836),'Hoja de Trabajo para listado'!$CD$151:$DC$151,0)),0)</f>
        <v>0</v>
      </c>
      <c r="K836" s="241">
        <f ca="1">+IFERROR(INDEX('Hoja de Trabajo para listado'!$A$155:$Z$1048576,MATCH($A836,'Hoja de Trabajo para listado'!$A$155:$A$1048576,0),MATCH((CUADRO!K$4&amp;$E836),'Hoja de Trabajo para listado'!$A$151:$Z$151,0)),0)+IFERROR(INDEX('Hoja de Trabajo para listado'!$AB$155:$BA$1048576,MATCH($A836,'Hoja de Trabajo para listado'!$AB$155:$AB$1048576,0),MATCH((CUADRO!K$4&amp;$E836),'Hoja de Trabajo para listado'!$AB$151:$BA$151,0)),0)+IFERROR(INDEX('Hoja de Trabajo para listado'!$BC$155:$CB$1048576,MATCH($A836,'Hoja de Trabajo para listado'!$BC$155:$BC$1048576,0),MATCH((CUADRO!K$4&amp;$E836),'Hoja de Trabajo para listado'!$BC$151:$CB$151,0)),0)+IFERROR(INDEX('Hoja de Trabajo para listado'!$DE$153:$DG$274,MATCH($A836,'Hoja de Trabajo para listado'!$DE$153:$DE$1048576,0),MATCH((CUADRO!K$4&amp;$E836),'Hoja de Trabajo para listado'!$DE$151:$DG$151,0)),0)+IFERROR(INDEX('Hoja de Trabajo para listado'!$CD$155:$DC$1048576,MATCH($A836,'Hoja de Trabajo para listado'!$CD$155:$CD$1048576,0),MATCH((CUADRO!K$4&amp;$E836),'Hoja de Trabajo para listado'!$CD$151:$DC$151,0)),0)</f>
        <v>0</v>
      </c>
      <c r="L836" s="241">
        <f ca="1">+IFERROR(INDEX('Hoja de Trabajo para listado'!$A$155:$Z$1048576,MATCH($A836,'Hoja de Trabajo para listado'!$A$155:$A$1048576,0),MATCH((CUADRO!L$4&amp;$E836),'Hoja de Trabajo para listado'!$A$151:$Z$151,0)),0)+IFERROR(INDEX('Hoja de Trabajo para listado'!$AB$155:$BA$1048576,MATCH($A836,'Hoja de Trabajo para listado'!$AB$155:$AB$1048576,0),MATCH((CUADRO!L$4&amp;$E836),'Hoja de Trabajo para listado'!$AB$151:$BA$151,0)),0)+IFERROR(INDEX('Hoja de Trabajo para listado'!$BC$155:$CB$1048576,MATCH($A836,'Hoja de Trabajo para listado'!$BC$155:$BC$1048576,0),MATCH((CUADRO!L$4&amp;$E836),'Hoja de Trabajo para listado'!$BC$151:$CB$151,0)),0)+IFERROR(INDEX('Hoja de Trabajo para listado'!$DE$153:$DG$274,MATCH($A836,'Hoja de Trabajo para listado'!$DE$153:$DE$1048576,0),MATCH((CUADRO!L$4&amp;$E836),'Hoja de Trabajo para listado'!$DE$151:$DG$151,0)),0)+IFERROR(INDEX('Hoja de Trabajo para listado'!$CD$155:$DC$1048576,MATCH($A836,'Hoja de Trabajo para listado'!$CD$155:$CD$1048576,0),MATCH((CUADRO!L$4&amp;$E836),'Hoja de Trabajo para listado'!$CD$151:$DC$151,0)),0)</f>
        <v>0</v>
      </c>
      <c r="M836" s="241">
        <f ca="1">+IFERROR(INDEX('Hoja de Trabajo para listado'!$A$155:$Z$1048576,MATCH($A836,'Hoja de Trabajo para listado'!$A$155:$A$1048576,0),MATCH((CUADRO!M$4&amp;$E836),'Hoja de Trabajo para listado'!$A$151:$Z$151,0)),0)+IFERROR(INDEX('Hoja de Trabajo para listado'!$AB$155:$BA$1048576,MATCH($A836,'Hoja de Trabajo para listado'!$AB$155:$AB$1048576,0),MATCH((CUADRO!M$4&amp;$E836),'Hoja de Trabajo para listado'!$AB$151:$BA$151,0)),0)+IFERROR(INDEX('Hoja de Trabajo para listado'!$BC$155:$CB$1048576,MATCH($A836,'Hoja de Trabajo para listado'!$BC$155:$BC$1048576,0),MATCH((CUADRO!M$4&amp;$E836),'Hoja de Trabajo para listado'!$BC$151:$CB$151,0)),0)+IFERROR(INDEX('Hoja de Trabajo para listado'!$DE$153:$DG$274,MATCH($A836,'Hoja de Trabajo para listado'!$DE$153:$DE$1048576,0),MATCH((CUADRO!M$4&amp;$E836),'Hoja de Trabajo para listado'!$DE$151:$DG$151,0)),0)+IFERROR(INDEX('Hoja de Trabajo para listado'!$CD$155:$DC$1048576,MATCH($A836,'Hoja de Trabajo para listado'!$CD$155:$CD$1048576,0),MATCH((CUADRO!M$4&amp;$E836),'Hoja de Trabajo para listado'!$CD$151:$DC$151,0)),0)</f>
        <v>0</v>
      </c>
      <c r="N836" s="241">
        <f ca="1">+IFERROR(INDEX('Hoja de Trabajo para listado'!$A$155:$Z$1048576,MATCH($A836,'Hoja de Trabajo para listado'!$A$155:$A$1048576,0),MATCH((CUADRO!N$4&amp;$E836),'Hoja de Trabajo para listado'!$A$151:$Z$151,0)),0)+IFERROR(INDEX('Hoja de Trabajo para listado'!$AB$155:$BA$1048576,MATCH($A836,'Hoja de Trabajo para listado'!$AB$155:$AB$1048576,0),MATCH((CUADRO!N$4&amp;$E836),'Hoja de Trabajo para listado'!$AB$151:$BA$151,0)),0)+IFERROR(INDEX('Hoja de Trabajo para listado'!$BC$155:$CB$1048576,MATCH($A836,'Hoja de Trabajo para listado'!$BC$155:$BC$1048576,0),MATCH((CUADRO!N$4&amp;$E836),'Hoja de Trabajo para listado'!$BC$151:$CB$151,0)),0)+IFERROR(INDEX('Hoja de Trabajo para listado'!$DE$153:$DG$274,MATCH($A836,'Hoja de Trabajo para listado'!$DE$153:$DE$1048576,0),MATCH((CUADRO!N$4&amp;$E836),'Hoja de Trabajo para listado'!$DE$151:$DG$151,0)),0)+IFERROR(INDEX('Hoja de Trabajo para listado'!$CD$155:$DC$1048576,MATCH($A836,'Hoja de Trabajo para listado'!$CD$155:$CD$1048576,0),MATCH((CUADRO!N$4&amp;$E836),'Hoja de Trabajo para listado'!$CD$151:$DC$151,0)),0)</f>
        <v>0</v>
      </c>
      <c r="O836" s="241">
        <f ca="1">+IFERROR(INDEX('Hoja de Trabajo para listado'!$A$155:$Z$1048576,MATCH($A836,'Hoja de Trabajo para listado'!$A$155:$A$1048576,0),MATCH((CUADRO!O$4&amp;$E836),'Hoja de Trabajo para listado'!$A$151:$Z$151,0)),0)+IFERROR(INDEX('Hoja de Trabajo para listado'!$AB$155:$BA$1048576,MATCH($A836,'Hoja de Trabajo para listado'!$AB$155:$AB$1048576,0),MATCH((CUADRO!O$4&amp;$E836),'Hoja de Trabajo para listado'!$AB$151:$BA$151,0)),0)+IFERROR(INDEX('Hoja de Trabajo para listado'!$BC$155:$CB$1048576,MATCH($A836,'Hoja de Trabajo para listado'!$BC$155:$BC$1048576,0),MATCH((CUADRO!O$4&amp;$E836),'Hoja de Trabajo para listado'!$BC$151:$CB$151,0)),0)+IFERROR(INDEX('Hoja de Trabajo para listado'!$DE$153:$DG$274,MATCH($A836,'Hoja de Trabajo para listado'!$DE$153:$DE$1048576,0),MATCH((CUADRO!O$4&amp;$E836),'Hoja de Trabajo para listado'!$DE$151:$DG$151,0)),0)+IFERROR(INDEX('Hoja de Trabajo para listado'!$CD$155:$DC$1048576,MATCH($A836,'Hoja de Trabajo para listado'!$CD$155:$CD$1048576,0),MATCH((CUADRO!O$4&amp;$E836),'Hoja de Trabajo para listado'!$CD$151:$DC$151,0)),0)</f>
        <v>0</v>
      </c>
      <c r="P836" s="241">
        <f ca="1">+IFERROR(INDEX('Hoja de Trabajo para listado'!$A$155:$Z$1048576,MATCH($A836,'Hoja de Trabajo para listado'!$A$155:$A$1048576,0),MATCH((CUADRO!P$4&amp;$E836),'Hoja de Trabajo para listado'!$A$151:$Z$151,0)),0)+IFERROR(INDEX('Hoja de Trabajo para listado'!$AB$155:$BA$1048576,MATCH($A836,'Hoja de Trabajo para listado'!$AB$155:$AB$1048576,0),MATCH((CUADRO!P$4&amp;$E836),'Hoja de Trabajo para listado'!$AB$151:$BA$151,0)),0)+IFERROR(INDEX('Hoja de Trabajo para listado'!$BC$155:$CB$1048576,MATCH($A836,'Hoja de Trabajo para listado'!$BC$155:$BC$1048576,0),MATCH((CUADRO!P$4&amp;$E836),'Hoja de Trabajo para listado'!$BC$151:$CB$151,0)),0)+IFERROR(INDEX('Hoja de Trabajo para listado'!$DE$153:$DG$274,MATCH($A836,'Hoja de Trabajo para listado'!$DE$153:$DE$1048576,0),MATCH((CUADRO!P$4&amp;$E836),'Hoja de Trabajo para listado'!$DE$151:$DG$151,0)),0)+IFERROR(INDEX('Hoja de Trabajo para listado'!$CD$155:$DC$1048576,MATCH($A836,'Hoja de Trabajo para listado'!$CD$155:$CD$1048576,0),MATCH((CUADRO!P$4&amp;$E836),'Hoja de Trabajo para listado'!$CD$151:$DC$151,0)),0)</f>
        <v>0</v>
      </c>
      <c r="Q836" s="241">
        <f ca="1">+IFERROR(INDEX('Hoja de Trabajo para listado'!$A$155:$Z$1048576,MATCH($A836,'Hoja de Trabajo para listado'!$A$155:$A$1048576,0),MATCH((CUADRO!Q$4&amp;$E836),'Hoja de Trabajo para listado'!$A$151:$Z$151,0)),0)+IFERROR(INDEX('Hoja de Trabajo para listado'!$AB$155:$BA$1048576,MATCH($A836,'Hoja de Trabajo para listado'!$AB$155:$AB$1048576,0),MATCH((CUADRO!Q$4&amp;$E836),'Hoja de Trabajo para listado'!$AB$151:$BA$151,0)),0)+IFERROR(INDEX('Hoja de Trabajo para listado'!$BC$155:$CB$1048576,MATCH($A836,'Hoja de Trabajo para listado'!$BC$155:$BC$1048576,0),MATCH((CUADRO!Q$4&amp;$E836),'Hoja de Trabajo para listado'!$BC$151:$CB$151,0)),0)+IFERROR(INDEX('Hoja de Trabajo para listado'!$DE$153:$DG$274,MATCH($A836,'Hoja de Trabajo para listado'!$DE$153:$DE$1048576,0),MATCH((CUADRO!Q$4&amp;$E836),'Hoja de Trabajo para listado'!$DE$151:$DG$151,0)),0)+IFERROR(INDEX('Hoja de Trabajo para listado'!$CD$155:$DC$1048576,MATCH($A836,'Hoja de Trabajo para listado'!$CD$155:$CD$1048576,0),MATCH((CUADRO!Q$4&amp;$E836),'Hoja de Trabajo para listado'!$CD$151:$DC$151,0)),0)</f>
        <v>0</v>
      </c>
      <c r="R836" s="241">
        <f t="shared" ca="1" si="24"/>
        <v>0</v>
      </c>
      <c r="S836" s="247">
        <f ca="1">+R835+R836</f>
        <v>0</v>
      </c>
      <c r="T836" s="241">
        <f ca="1">+S836</f>
        <v>0</v>
      </c>
      <c r="U836" s="240">
        <f t="shared" si="25"/>
        <v>2</v>
      </c>
    </row>
    <row r="837" spans="1:21" customFormat="1" ht="15" hidden="1" customHeight="1">
      <c r="A837" s="32">
        <v>1501</v>
      </c>
      <c r="B837" s="381">
        <f>+A837</f>
        <v>1501</v>
      </c>
      <c r="C837" s="245" t="str">
        <f>+VLOOKUP(A837,bd_lista!$A$3:$C$592,3,FALSE)</f>
        <v>Gobierno Autónomo Municipal de Potosí</v>
      </c>
      <c r="D837" s="383" t="str">
        <f>+C837</f>
        <v>Gobierno Autónomo Municipal de Potosí</v>
      </c>
      <c r="E837" s="240" t="s">
        <v>683</v>
      </c>
      <c r="F837" s="241">
        <f ca="1">+IFERROR(INDEX('Hoja de Trabajo para listado'!$A$155:$Z$1048576,MATCH($A837,'Hoja de Trabajo para listado'!$A$155:$A$1048576,0),MATCH((CUADRO!F$4&amp;$E837),'Hoja de Trabajo para listado'!$A$151:$Z$151,0)),0)+IFERROR(INDEX('Hoja de Trabajo para listado'!$AB$155:$BA$1048576,MATCH($A837,'Hoja de Trabajo para listado'!$AB$155:$AB$1048576,0),MATCH((CUADRO!F$4&amp;$E837),'Hoja de Trabajo para listado'!$AB$151:$BA$151,0)),0)+IFERROR(INDEX('Hoja de Trabajo para listado'!$BC$155:$CB$1048576,MATCH($A837,'Hoja de Trabajo para listado'!$BC$155:$BC$1048576,0),MATCH((CUADRO!F$4&amp;$E837),'Hoja de Trabajo para listado'!$BC$151:$CB$151,0)),0)+IFERROR(INDEX('Hoja de Trabajo para listado'!$DE$153:$DG$274,MATCH($A837,'Hoja de Trabajo para listado'!$DE$153:$DE$1048576,0),MATCH((CUADRO!F$4&amp;$E837),'Hoja de Trabajo para listado'!$DE$151:$DG$151,0)),0)+IFERROR(INDEX('Hoja de Trabajo para listado'!$CD$155:$DC$1048576,MATCH($A837,'Hoja de Trabajo para listado'!$CD$155:$CD$1048576,0),MATCH((CUADRO!F$4&amp;$E837),'Hoja de Trabajo para listado'!$CD$151:$DC$151,0)),0)</f>
        <v>0</v>
      </c>
      <c r="G837" s="241">
        <f ca="1">+IFERROR(INDEX('Hoja de Trabajo para listado'!$A$155:$Z$1048576,MATCH($A837,'Hoja de Trabajo para listado'!$A$155:$A$1048576,0),MATCH((CUADRO!G$4&amp;$E837),'Hoja de Trabajo para listado'!$A$151:$Z$151,0)),0)+IFERROR(INDEX('Hoja de Trabajo para listado'!$AB$155:$BA$1048576,MATCH($A837,'Hoja de Trabajo para listado'!$AB$155:$AB$1048576,0),MATCH((CUADRO!G$4&amp;$E837),'Hoja de Trabajo para listado'!$AB$151:$BA$151,0)),0)+IFERROR(INDEX('Hoja de Trabajo para listado'!$BC$155:$CB$1048576,MATCH($A837,'Hoja de Trabajo para listado'!$BC$155:$BC$1048576,0),MATCH((CUADRO!G$4&amp;$E837),'Hoja de Trabajo para listado'!$BC$151:$CB$151,0)),0)+IFERROR(INDEX('Hoja de Trabajo para listado'!$DE$153:$DG$274,MATCH($A837,'Hoja de Trabajo para listado'!$DE$153:$DE$1048576,0),MATCH((CUADRO!G$4&amp;$E837),'Hoja de Trabajo para listado'!$DE$151:$DG$151,0)),0)+IFERROR(INDEX('Hoja de Trabajo para listado'!$CD$155:$DC$1048576,MATCH($A837,'Hoja de Trabajo para listado'!$CD$155:$CD$1048576,0),MATCH((CUADRO!G$4&amp;$E837),'Hoja de Trabajo para listado'!$CD$151:$DC$151,0)),0)</f>
        <v>0</v>
      </c>
      <c r="H837" s="241">
        <f ca="1">+IFERROR(INDEX('Hoja de Trabajo para listado'!$A$155:$Z$1048576,MATCH($A837,'Hoja de Trabajo para listado'!$A$155:$A$1048576,0),MATCH((CUADRO!H$4&amp;$E837),'Hoja de Trabajo para listado'!$A$151:$Z$151,0)),0)+IFERROR(INDEX('Hoja de Trabajo para listado'!$AB$155:$BA$1048576,MATCH($A837,'Hoja de Trabajo para listado'!$AB$155:$AB$1048576,0),MATCH((CUADRO!H$4&amp;$E837),'Hoja de Trabajo para listado'!$AB$151:$BA$151,0)),0)+IFERROR(INDEX('Hoja de Trabajo para listado'!$BC$155:$CB$1048576,MATCH($A837,'Hoja de Trabajo para listado'!$BC$155:$BC$1048576,0),MATCH((CUADRO!H$4&amp;$E837),'Hoja de Trabajo para listado'!$BC$151:$CB$151,0)),0)+IFERROR(INDEX('Hoja de Trabajo para listado'!$DE$153:$DG$274,MATCH($A837,'Hoja de Trabajo para listado'!$DE$153:$DE$1048576,0),MATCH((CUADRO!H$4&amp;$E837),'Hoja de Trabajo para listado'!$DE$151:$DG$151,0)),0)+IFERROR(INDEX('Hoja de Trabajo para listado'!$CD$155:$DC$1048576,MATCH($A837,'Hoja de Trabajo para listado'!$CD$155:$CD$1048576,0),MATCH((CUADRO!H$4&amp;$E837),'Hoja de Trabajo para listado'!$CD$151:$DC$151,0)),0)</f>
        <v>0</v>
      </c>
      <c r="I837" s="241">
        <f ca="1">+IFERROR(INDEX('Hoja de Trabajo para listado'!$A$155:$Z$1048576,MATCH($A837,'Hoja de Trabajo para listado'!$A$155:$A$1048576,0),MATCH((CUADRO!I$4&amp;$E837),'Hoja de Trabajo para listado'!$A$151:$Z$151,0)),0)+IFERROR(INDEX('Hoja de Trabajo para listado'!$AB$155:$BA$1048576,MATCH($A837,'Hoja de Trabajo para listado'!$AB$155:$AB$1048576,0),MATCH((CUADRO!I$4&amp;$E837),'Hoja de Trabajo para listado'!$AB$151:$BA$151,0)),0)+IFERROR(INDEX('Hoja de Trabajo para listado'!$BC$155:$CB$1048576,MATCH($A837,'Hoja de Trabajo para listado'!$BC$155:$BC$1048576,0),MATCH((CUADRO!I$4&amp;$E837),'Hoja de Trabajo para listado'!$BC$151:$CB$151,0)),0)+IFERROR(INDEX('Hoja de Trabajo para listado'!$DE$153:$DG$274,MATCH($A837,'Hoja de Trabajo para listado'!$DE$153:$DE$1048576,0),MATCH((CUADRO!I$4&amp;$E837),'Hoja de Trabajo para listado'!$DE$151:$DG$151,0)),0)+IFERROR(INDEX('Hoja de Trabajo para listado'!$CD$155:$DC$1048576,MATCH($A837,'Hoja de Trabajo para listado'!$CD$155:$CD$1048576,0),MATCH((CUADRO!I$4&amp;$E837),'Hoja de Trabajo para listado'!$CD$151:$DC$151,0)),0)</f>
        <v>0</v>
      </c>
      <c r="J837" s="241">
        <f ca="1">+IFERROR(INDEX('Hoja de Trabajo para listado'!$A$155:$Z$1048576,MATCH($A837,'Hoja de Trabajo para listado'!$A$155:$A$1048576,0),MATCH((CUADRO!J$4&amp;$E837),'Hoja de Trabajo para listado'!$A$151:$Z$151,0)),0)+IFERROR(INDEX('Hoja de Trabajo para listado'!$AB$155:$BA$1048576,MATCH($A837,'Hoja de Trabajo para listado'!$AB$155:$AB$1048576,0),MATCH((CUADRO!J$4&amp;$E837),'Hoja de Trabajo para listado'!$AB$151:$BA$151,0)),0)+IFERROR(INDEX('Hoja de Trabajo para listado'!$BC$155:$CB$1048576,MATCH($A837,'Hoja de Trabajo para listado'!$BC$155:$BC$1048576,0),MATCH((CUADRO!J$4&amp;$E837),'Hoja de Trabajo para listado'!$BC$151:$CB$151,0)),0)+IFERROR(INDEX('Hoja de Trabajo para listado'!$DE$153:$DG$274,MATCH($A837,'Hoja de Trabajo para listado'!$DE$153:$DE$1048576,0),MATCH((CUADRO!J$4&amp;$E837),'Hoja de Trabajo para listado'!$DE$151:$DG$151,0)),0)+IFERROR(INDEX('Hoja de Trabajo para listado'!$CD$155:$DC$1048576,MATCH($A837,'Hoja de Trabajo para listado'!$CD$155:$CD$1048576,0),MATCH((CUADRO!J$4&amp;$E837),'Hoja de Trabajo para listado'!$CD$151:$DC$151,0)),0)</f>
        <v>0</v>
      </c>
      <c r="K837" s="241">
        <f ca="1">+IFERROR(INDEX('Hoja de Trabajo para listado'!$A$155:$Z$1048576,MATCH($A837,'Hoja de Trabajo para listado'!$A$155:$A$1048576,0),MATCH((CUADRO!K$4&amp;$E837),'Hoja de Trabajo para listado'!$A$151:$Z$151,0)),0)+IFERROR(INDEX('Hoja de Trabajo para listado'!$AB$155:$BA$1048576,MATCH($A837,'Hoja de Trabajo para listado'!$AB$155:$AB$1048576,0),MATCH((CUADRO!K$4&amp;$E837),'Hoja de Trabajo para listado'!$AB$151:$BA$151,0)),0)+IFERROR(INDEX('Hoja de Trabajo para listado'!$BC$155:$CB$1048576,MATCH($A837,'Hoja de Trabajo para listado'!$BC$155:$BC$1048576,0),MATCH((CUADRO!K$4&amp;$E837),'Hoja de Trabajo para listado'!$BC$151:$CB$151,0)),0)+IFERROR(INDEX('Hoja de Trabajo para listado'!$DE$153:$DG$274,MATCH($A837,'Hoja de Trabajo para listado'!$DE$153:$DE$1048576,0),MATCH((CUADRO!K$4&amp;$E837),'Hoja de Trabajo para listado'!$DE$151:$DG$151,0)),0)+IFERROR(INDEX('Hoja de Trabajo para listado'!$CD$155:$DC$1048576,MATCH($A837,'Hoja de Trabajo para listado'!$CD$155:$CD$1048576,0),MATCH((CUADRO!K$4&amp;$E837),'Hoja de Trabajo para listado'!$CD$151:$DC$151,0)),0)</f>
        <v>0</v>
      </c>
      <c r="L837" s="241">
        <f ca="1">+IFERROR(INDEX('Hoja de Trabajo para listado'!$A$155:$Z$1048576,MATCH($A837,'Hoja de Trabajo para listado'!$A$155:$A$1048576,0),MATCH((CUADRO!L$4&amp;$E837),'Hoja de Trabajo para listado'!$A$151:$Z$151,0)),0)+IFERROR(INDEX('Hoja de Trabajo para listado'!$AB$155:$BA$1048576,MATCH($A837,'Hoja de Trabajo para listado'!$AB$155:$AB$1048576,0),MATCH((CUADRO!L$4&amp;$E837),'Hoja de Trabajo para listado'!$AB$151:$BA$151,0)),0)+IFERROR(INDEX('Hoja de Trabajo para listado'!$BC$155:$CB$1048576,MATCH($A837,'Hoja de Trabajo para listado'!$BC$155:$BC$1048576,0),MATCH((CUADRO!L$4&amp;$E837),'Hoja de Trabajo para listado'!$BC$151:$CB$151,0)),0)+IFERROR(INDEX('Hoja de Trabajo para listado'!$DE$153:$DG$274,MATCH($A837,'Hoja de Trabajo para listado'!$DE$153:$DE$1048576,0),MATCH((CUADRO!L$4&amp;$E837),'Hoja de Trabajo para listado'!$DE$151:$DG$151,0)),0)+IFERROR(INDEX('Hoja de Trabajo para listado'!$CD$155:$DC$1048576,MATCH($A837,'Hoja de Trabajo para listado'!$CD$155:$CD$1048576,0),MATCH((CUADRO!L$4&amp;$E837),'Hoja de Trabajo para listado'!$CD$151:$DC$151,0)),0)</f>
        <v>0</v>
      </c>
      <c r="M837" s="241">
        <f ca="1">+IFERROR(INDEX('Hoja de Trabajo para listado'!$A$155:$Z$1048576,MATCH($A837,'Hoja de Trabajo para listado'!$A$155:$A$1048576,0),MATCH((CUADRO!M$4&amp;$E837),'Hoja de Trabajo para listado'!$A$151:$Z$151,0)),0)+IFERROR(INDEX('Hoja de Trabajo para listado'!$AB$155:$BA$1048576,MATCH($A837,'Hoja de Trabajo para listado'!$AB$155:$AB$1048576,0),MATCH((CUADRO!M$4&amp;$E837),'Hoja de Trabajo para listado'!$AB$151:$BA$151,0)),0)+IFERROR(INDEX('Hoja de Trabajo para listado'!$BC$155:$CB$1048576,MATCH($A837,'Hoja de Trabajo para listado'!$BC$155:$BC$1048576,0),MATCH((CUADRO!M$4&amp;$E837),'Hoja de Trabajo para listado'!$BC$151:$CB$151,0)),0)+IFERROR(INDEX('Hoja de Trabajo para listado'!$DE$153:$DG$274,MATCH($A837,'Hoja de Trabajo para listado'!$DE$153:$DE$1048576,0),MATCH((CUADRO!M$4&amp;$E837),'Hoja de Trabajo para listado'!$DE$151:$DG$151,0)),0)+IFERROR(INDEX('Hoja de Trabajo para listado'!$CD$155:$DC$1048576,MATCH($A837,'Hoja de Trabajo para listado'!$CD$155:$CD$1048576,0),MATCH((CUADRO!M$4&amp;$E837),'Hoja de Trabajo para listado'!$CD$151:$DC$151,0)),0)</f>
        <v>0</v>
      </c>
      <c r="N837" s="241">
        <f ca="1">+IFERROR(INDEX('Hoja de Trabajo para listado'!$A$155:$Z$1048576,MATCH($A837,'Hoja de Trabajo para listado'!$A$155:$A$1048576,0),MATCH((CUADRO!N$4&amp;$E837),'Hoja de Trabajo para listado'!$A$151:$Z$151,0)),0)+IFERROR(INDEX('Hoja de Trabajo para listado'!$AB$155:$BA$1048576,MATCH($A837,'Hoja de Trabajo para listado'!$AB$155:$AB$1048576,0),MATCH((CUADRO!N$4&amp;$E837),'Hoja de Trabajo para listado'!$AB$151:$BA$151,0)),0)+IFERROR(INDEX('Hoja de Trabajo para listado'!$BC$155:$CB$1048576,MATCH($A837,'Hoja de Trabajo para listado'!$BC$155:$BC$1048576,0),MATCH((CUADRO!N$4&amp;$E837),'Hoja de Trabajo para listado'!$BC$151:$CB$151,0)),0)+IFERROR(INDEX('Hoja de Trabajo para listado'!$DE$153:$DG$274,MATCH($A837,'Hoja de Trabajo para listado'!$DE$153:$DE$1048576,0),MATCH((CUADRO!N$4&amp;$E837),'Hoja de Trabajo para listado'!$DE$151:$DG$151,0)),0)+IFERROR(INDEX('Hoja de Trabajo para listado'!$CD$155:$DC$1048576,MATCH($A837,'Hoja de Trabajo para listado'!$CD$155:$CD$1048576,0),MATCH((CUADRO!N$4&amp;$E837),'Hoja de Trabajo para listado'!$CD$151:$DC$151,0)),0)</f>
        <v>0</v>
      </c>
      <c r="O837" s="241">
        <f ca="1">+IFERROR(INDEX('Hoja de Trabajo para listado'!$A$155:$Z$1048576,MATCH($A837,'Hoja de Trabajo para listado'!$A$155:$A$1048576,0),MATCH((CUADRO!O$4&amp;$E837),'Hoja de Trabajo para listado'!$A$151:$Z$151,0)),0)+IFERROR(INDEX('Hoja de Trabajo para listado'!$AB$155:$BA$1048576,MATCH($A837,'Hoja de Trabajo para listado'!$AB$155:$AB$1048576,0),MATCH((CUADRO!O$4&amp;$E837),'Hoja de Trabajo para listado'!$AB$151:$BA$151,0)),0)+IFERROR(INDEX('Hoja de Trabajo para listado'!$BC$155:$CB$1048576,MATCH($A837,'Hoja de Trabajo para listado'!$BC$155:$BC$1048576,0),MATCH((CUADRO!O$4&amp;$E837),'Hoja de Trabajo para listado'!$BC$151:$CB$151,0)),0)+IFERROR(INDEX('Hoja de Trabajo para listado'!$DE$153:$DG$274,MATCH($A837,'Hoja de Trabajo para listado'!$DE$153:$DE$1048576,0),MATCH((CUADRO!O$4&amp;$E837),'Hoja de Trabajo para listado'!$DE$151:$DG$151,0)),0)+IFERROR(INDEX('Hoja de Trabajo para listado'!$CD$155:$DC$1048576,MATCH($A837,'Hoja de Trabajo para listado'!$CD$155:$CD$1048576,0),MATCH((CUADRO!O$4&amp;$E837),'Hoja de Trabajo para listado'!$CD$151:$DC$151,0)),0)</f>
        <v>0</v>
      </c>
      <c r="P837" s="241">
        <f ca="1">+IFERROR(INDEX('Hoja de Trabajo para listado'!$A$155:$Z$1048576,MATCH($A837,'Hoja de Trabajo para listado'!$A$155:$A$1048576,0),MATCH((CUADRO!P$4&amp;$E837),'Hoja de Trabajo para listado'!$A$151:$Z$151,0)),0)+IFERROR(INDEX('Hoja de Trabajo para listado'!$AB$155:$BA$1048576,MATCH($A837,'Hoja de Trabajo para listado'!$AB$155:$AB$1048576,0),MATCH((CUADRO!P$4&amp;$E837),'Hoja de Trabajo para listado'!$AB$151:$BA$151,0)),0)+IFERROR(INDEX('Hoja de Trabajo para listado'!$BC$155:$CB$1048576,MATCH($A837,'Hoja de Trabajo para listado'!$BC$155:$BC$1048576,0),MATCH((CUADRO!P$4&amp;$E837),'Hoja de Trabajo para listado'!$BC$151:$CB$151,0)),0)+IFERROR(INDEX('Hoja de Trabajo para listado'!$DE$153:$DG$274,MATCH($A837,'Hoja de Trabajo para listado'!$DE$153:$DE$1048576,0),MATCH((CUADRO!P$4&amp;$E837),'Hoja de Trabajo para listado'!$DE$151:$DG$151,0)),0)+IFERROR(INDEX('Hoja de Trabajo para listado'!$CD$155:$DC$1048576,MATCH($A837,'Hoja de Trabajo para listado'!$CD$155:$CD$1048576,0),MATCH((CUADRO!P$4&amp;$E837),'Hoja de Trabajo para listado'!$CD$151:$DC$151,0)),0)</f>
        <v>0</v>
      </c>
      <c r="Q837" s="241">
        <f ca="1">+IFERROR(INDEX('Hoja de Trabajo para listado'!$A$155:$Z$1048576,MATCH($A837,'Hoja de Trabajo para listado'!$A$155:$A$1048576,0),MATCH((CUADRO!Q$4&amp;$E837),'Hoja de Trabajo para listado'!$A$151:$Z$151,0)),0)+IFERROR(INDEX('Hoja de Trabajo para listado'!$AB$155:$BA$1048576,MATCH($A837,'Hoja de Trabajo para listado'!$AB$155:$AB$1048576,0),MATCH((CUADRO!Q$4&amp;$E837),'Hoja de Trabajo para listado'!$AB$151:$BA$151,0)),0)+IFERROR(INDEX('Hoja de Trabajo para listado'!$BC$155:$CB$1048576,MATCH($A837,'Hoja de Trabajo para listado'!$BC$155:$BC$1048576,0),MATCH((CUADRO!Q$4&amp;$E837),'Hoja de Trabajo para listado'!$BC$151:$CB$151,0)),0)+IFERROR(INDEX('Hoja de Trabajo para listado'!$DE$153:$DG$274,MATCH($A837,'Hoja de Trabajo para listado'!$DE$153:$DE$1048576,0),MATCH((CUADRO!Q$4&amp;$E837),'Hoja de Trabajo para listado'!$DE$151:$DG$151,0)),0)+IFERROR(INDEX('Hoja de Trabajo para listado'!$CD$155:$DC$1048576,MATCH($A837,'Hoja de Trabajo para listado'!$CD$155:$CD$1048576,0),MATCH((CUADRO!Q$4&amp;$E837),'Hoja de Trabajo para listado'!$CD$151:$DC$151,0)),0)</f>
        <v>0</v>
      </c>
      <c r="R837" s="241">
        <f t="shared" ca="1" si="24"/>
        <v>0</v>
      </c>
      <c r="S837" s="247"/>
      <c r="T837" s="241">
        <f ca="1">+T838</f>
        <v>0</v>
      </c>
      <c r="U837" s="240">
        <f t="shared" si="25"/>
        <v>1</v>
      </c>
    </row>
    <row r="838" spans="1:21" customFormat="1" ht="15" hidden="1" customHeight="1">
      <c r="A838" s="32">
        <v>1501</v>
      </c>
      <c r="B838" s="382"/>
      <c r="C838" s="245" t="str">
        <f>+VLOOKUP(A838,bd_lista!$A$3:$C$592,3,FALSE)</f>
        <v>Gobierno Autónomo Municipal de Potosí</v>
      </c>
      <c r="D838" s="384"/>
      <c r="E838" s="242" t="s">
        <v>684</v>
      </c>
      <c r="F838" s="241">
        <f ca="1">+IFERROR(INDEX('Hoja de Trabajo para listado'!$A$155:$Z$1048576,MATCH($A838,'Hoja de Trabajo para listado'!$A$155:$A$1048576,0),MATCH((CUADRO!F$4&amp;$E838),'Hoja de Trabajo para listado'!$A$151:$Z$151,0)),0)+IFERROR(INDEX('Hoja de Trabajo para listado'!$AB$155:$BA$1048576,MATCH($A838,'Hoja de Trabajo para listado'!$AB$155:$AB$1048576,0),MATCH((CUADRO!F$4&amp;$E838),'Hoja de Trabajo para listado'!$AB$151:$BA$151,0)),0)+IFERROR(INDEX('Hoja de Trabajo para listado'!$BC$155:$CB$1048576,MATCH($A838,'Hoja de Trabajo para listado'!$BC$155:$BC$1048576,0),MATCH((CUADRO!F$4&amp;$E838),'Hoja de Trabajo para listado'!$BC$151:$CB$151,0)),0)+IFERROR(INDEX('Hoja de Trabajo para listado'!$DE$153:$DG$274,MATCH($A838,'Hoja de Trabajo para listado'!$DE$153:$DE$1048576,0),MATCH((CUADRO!F$4&amp;$E838),'Hoja de Trabajo para listado'!$DE$151:$DG$151,0)),0)+IFERROR(INDEX('Hoja de Trabajo para listado'!$CD$155:$DC$1048576,MATCH($A838,'Hoja de Trabajo para listado'!$CD$155:$CD$1048576,0),MATCH((CUADRO!F$4&amp;$E838),'Hoja de Trabajo para listado'!$CD$151:$DC$151,0)),0)</f>
        <v>0</v>
      </c>
      <c r="G838" s="241">
        <f ca="1">+IFERROR(INDEX('Hoja de Trabajo para listado'!$A$155:$Z$1048576,MATCH($A838,'Hoja de Trabajo para listado'!$A$155:$A$1048576,0),MATCH((CUADRO!G$4&amp;$E838),'Hoja de Trabajo para listado'!$A$151:$Z$151,0)),0)+IFERROR(INDEX('Hoja de Trabajo para listado'!$AB$155:$BA$1048576,MATCH($A838,'Hoja de Trabajo para listado'!$AB$155:$AB$1048576,0),MATCH((CUADRO!G$4&amp;$E838),'Hoja de Trabajo para listado'!$AB$151:$BA$151,0)),0)+IFERROR(INDEX('Hoja de Trabajo para listado'!$BC$155:$CB$1048576,MATCH($A838,'Hoja de Trabajo para listado'!$BC$155:$BC$1048576,0),MATCH((CUADRO!G$4&amp;$E838),'Hoja de Trabajo para listado'!$BC$151:$CB$151,0)),0)+IFERROR(INDEX('Hoja de Trabajo para listado'!$DE$153:$DG$274,MATCH($A838,'Hoja de Trabajo para listado'!$DE$153:$DE$1048576,0),MATCH((CUADRO!G$4&amp;$E838),'Hoja de Trabajo para listado'!$DE$151:$DG$151,0)),0)+IFERROR(INDEX('Hoja de Trabajo para listado'!$CD$155:$DC$1048576,MATCH($A838,'Hoja de Trabajo para listado'!$CD$155:$CD$1048576,0),MATCH((CUADRO!G$4&amp;$E838),'Hoja de Trabajo para listado'!$CD$151:$DC$151,0)),0)</f>
        <v>0</v>
      </c>
      <c r="H838" s="241">
        <f ca="1">+IFERROR(INDEX('Hoja de Trabajo para listado'!$A$155:$Z$1048576,MATCH($A838,'Hoja de Trabajo para listado'!$A$155:$A$1048576,0),MATCH((CUADRO!H$4&amp;$E838),'Hoja de Trabajo para listado'!$A$151:$Z$151,0)),0)+IFERROR(INDEX('Hoja de Trabajo para listado'!$AB$155:$BA$1048576,MATCH($A838,'Hoja de Trabajo para listado'!$AB$155:$AB$1048576,0),MATCH((CUADRO!H$4&amp;$E838),'Hoja de Trabajo para listado'!$AB$151:$BA$151,0)),0)+IFERROR(INDEX('Hoja de Trabajo para listado'!$BC$155:$CB$1048576,MATCH($A838,'Hoja de Trabajo para listado'!$BC$155:$BC$1048576,0),MATCH((CUADRO!H$4&amp;$E838),'Hoja de Trabajo para listado'!$BC$151:$CB$151,0)),0)+IFERROR(INDEX('Hoja de Trabajo para listado'!$DE$153:$DG$274,MATCH($A838,'Hoja de Trabajo para listado'!$DE$153:$DE$1048576,0),MATCH((CUADRO!H$4&amp;$E838),'Hoja de Trabajo para listado'!$DE$151:$DG$151,0)),0)+IFERROR(INDEX('Hoja de Trabajo para listado'!$CD$155:$DC$1048576,MATCH($A838,'Hoja de Trabajo para listado'!$CD$155:$CD$1048576,0),MATCH((CUADRO!H$4&amp;$E838),'Hoja de Trabajo para listado'!$CD$151:$DC$151,0)),0)</f>
        <v>0</v>
      </c>
      <c r="I838" s="241">
        <f ca="1">+IFERROR(INDEX('Hoja de Trabajo para listado'!$A$155:$Z$1048576,MATCH($A838,'Hoja de Trabajo para listado'!$A$155:$A$1048576,0),MATCH((CUADRO!I$4&amp;$E838),'Hoja de Trabajo para listado'!$A$151:$Z$151,0)),0)+IFERROR(INDEX('Hoja de Trabajo para listado'!$AB$155:$BA$1048576,MATCH($A838,'Hoja de Trabajo para listado'!$AB$155:$AB$1048576,0),MATCH((CUADRO!I$4&amp;$E838),'Hoja de Trabajo para listado'!$AB$151:$BA$151,0)),0)+IFERROR(INDEX('Hoja de Trabajo para listado'!$BC$155:$CB$1048576,MATCH($A838,'Hoja de Trabajo para listado'!$BC$155:$BC$1048576,0),MATCH((CUADRO!I$4&amp;$E838),'Hoja de Trabajo para listado'!$BC$151:$CB$151,0)),0)+IFERROR(INDEX('Hoja de Trabajo para listado'!$DE$153:$DG$274,MATCH($A838,'Hoja de Trabajo para listado'!$DE$153:$DE$1048576,0),MATCH((CUADRO!I$4&amp;$E838),'Hoja de Trabajo para listado'!$DE$151:$DG$151,0)),0)+IFERROR(INDEX('Hoja de Trabajo para listado'!$CD$155:$DC$1048576,MATCH($A838,'Hoja de Trabajo para listado'!$CD$155:$CD$1048576,0),MATCH((CUADRO!I$4&amp;$E838),'Hoja de Trabajo para listado'!$CD$151:$DC$151,0)),0)</f>
        <v>0</v>
      </c>
      <c r="J838" s="241">
        <f ca="1">+IFERROR(INDEX('Hoja de Trabajo para listado'!$A$155:$Z$1048576,MATCH($A838,'Hoja de Trabajo para listado'!$A$155:$A$1048576,0),MATCH((CUADRO!J$4&amp;$E838),'Hoja de Trabajo para listado'!$A$151:$Z$151,0)),0)+IFERROR(INDEX('Hoja de Trabajo para listado'!$AB$155:$BA$1048576,MATCH($A838,'Hoja de Trabajo para listado'!$AB$155:$AB$1048576,0),MATCH((CUADRO!J$4&amp;$E838),'Hoja de Trabajo para listado'!$AB$151:$BA$151,0)),0)+IFERROR(INDEX('Hoja de Trabajo para listado'!$BC$155:$CB$1048576,MATCH($A838,'Hoja de Trabajo para listado'!$BC$155:$BC$1048576,0),MATCH((CUADRO!J$4&amp;$E838),'Hoja de Trabajo para listado'!$BC$151:$CB$151,0)),0)+IFERROR(INDEX('Hoja de Trabajo para listado'!$DE$153:$DG$274,MATCH($A838,'Hoja de Trabajo para listado'!$DE$153:$DE$1048576,0),MATCH((CUADRO!J$4&amp;$E838),'Hoja de Trabajo para listado'!$DE$151:$DG$151,0)),0)+IFERROR(INDEX('Hoja de Trabajo para listado'!$CD$155:$DC$1048576,MATCH($A838,'Hoja de Trabajo para listado'!$CD$155:$CD$1048576,0),MATCH((CUADRO!J$4&amp;$E838),'Hoja de Trabajo para listado'!$CD$151:$DC$151,0)),0)</f>
        <v>0</v>
      </c>
      <c r="K838" s="241">
        <f ca="1">+IFERROR(INDEX('Hoja de Trabajo para listado'!$A$155:$Z$1048576,MATCH($A838,'Hoja de Trabajo para listado'!$A$155:$A$1048576,0),MATCH((CUADRO!K$4&amp;$E838),'Hoja de Trabajo para listado'!$A$151:$Z$151,0)),0)+IFERROR(INDEX('Hoja de Trabajo para listado'!$AB$155:$BA$1048576,MATCH($A838,'Hoja de Trabajo para listado'!$AB$155:$AB$1048576,0),MATCH((CUADRO!K$4&amp;$E838),'Hoja de Trabajo para listado'!$AB$151:$BA$151,0)),0)+IFERROR(INDEX('Hoja de Trabajo para listado'!$BC$155:$CB$1048576,MATCH($A838,'Hoja de Trabajo para listado'!$BC$155:$BC$1048576,0),MATCH((CUADRO!K$4&amp;$E838),'Hoja de Trabajo para listado'!$BC$151:$CB$151,0)),0)+IFERROR(INDEX('Hoja de Trabajo para listado'!$DE$153:$DG$274,MATCH($A838,'Hoja de Trabajo para listado'!$DE$153:$DE$1048576,0),MATCH((CUADRO!K$4&amp;$E838),'Hoja de Trabajo para listado'!$DE$151:$DG$151,0)),0)+IFERROR(INDEX('Hoja de Trabajo para listado'!$CD$155:$DC$1048576,MATCH($A838,'Hoja de Trabajo para listado'!$CD$155:$CD$1048576,0),MATCH((CUADRO!K$4&amp;$E838),'Hoja de Trabajo para listado'!$CD$151:$DC$151,0)),0)</f>
        <v>0</v>
      </c>
      <c r="L838" s="241">
        <f ca="1">+IFERROR(INDEX('Hoja de Trabajo para listado'!$A$155:$Z$1048576,MATCH($A838,'Hoja de Trabajo para listado'!$A$155:$A$1048576,0),MATCH((CUADRO!L$4&amp;$E838),'Hoja de Trabajo para listado'!$A$151:$Z$151,0)),0)+IFERROR(INDEX('Hoja de Trabajo para listado'!$AB$155:$BA$1048576,MATCH($A838,'Hoja de Trabajo para listado'!$AB$155:$AB$1048576,0),MATCH((CUADRO!L$4&amp;$E838),'Hoja de Trabajo para listado'!$AB$151:$BA$151,0)),0)+IFERROR(INDEX('Hoja de Trabajo para listado'!$BC$155:$CB$1048576,MATCH($A838,'Hoja de Trabajo para listado'!$BC$155:$BC$1048576,0),MATCH((CUADRO!L$4&amp;$E838),'Hoja de Trabajo para listado'!$BC$151:$CB$151,0)),0)+IFERROR(INDEX('Hoja de Trabajo para listado'!$DE$153:$DG$274,MATCH($A838,'Hoja de Trabajo para listado'!$DE$153:$DE$1048576,0),MATCH((CUADRO!L$4&amp;$E838),'Hoja de Trabajo para listado'!$DE$151:$DG$151,0)),0)+IFERROR(INDEX('Hoja de Trabajo para listado'!$CD$155:$DC$1048576,MATCH($A838,'Hoja de Trabajo para listado'!$CD$155:$CD$1048576,0),MATCH((CUADRO!L$4&amp;$E838),'Hoja de Trabajo para listado'!$CD$151:$DC$151,0)),0)</f>
        <v>0</v>
      </c>
      <c r="M838" s="241">
        <f ca="1">+IFERROR(INDEX('Hoja de Trabajo para listado'!$A$155:$Z$1048576,MATCH($A838,'Hoja de Trabajo para listado'!$A$155:$A$1048576,0),MATCH((CUADRO!M$4&amp;$E838),'Hoja de Trabajo para listado'!$A$151:$Z$151,0)),0)+IFERROR(INDEX('Hoja de Trabajo para listado'!$AB$155:$BA$1048576,MATCH($A838,'Hoja de Trabajo para listado'!$AB$155:$AB$1048576,0),MATCH((CUADRO!M$4&amp;$E838),'Hoja de Trabajo para listado'!$AB$151:$BA$151,0)),0)+IFERROR(INDEX('Hoja de Trabajo para listado'!$BC$155:$CB$1048576,MATCH($A838,'Hoja de Trabajo para listado'!$BC$155:$BC$1048576,0),MATCH((CUADRO!M$4&amp;$E838),'Hoja de Trabajo para listado'!$BC$151:$CB$151,0)),0)+IFERROR(INDEX('Hoja de Trabajo para listado'!$DE$153:$DG$274,MATCH($A838,'Hoja de Trabajo para listado'!$DE$153:$DE$1048576,0),MATCH((CUADRO!M$4&amp;$E838),'Hoja de Trabajo para listado'!$DE$151:$DG$151,0)),0)+IFERROR(INDEX('Hoja de Trabajo para listado'!$CD$155:$DC$1048576,MATCH($A838,'Hoja de Trabajo para listado'!$CD$155:$CD$1048576,0),MATCH((CUADRO!M$4&amp;$E838),'Hoja de Trabajo para listado'!$CD$151:$DC$151,0)),0)</f>
        <v>0</v>
      </c>
      <c r="N838" s="241">
        <f ca="1">+IFERROR(INDEX('Hoja de Trabajo para listado'!$A$155:$Z$1048576,MATCH($A838,'Hoja de Trabajo para listado'!$A$155:$A$1048576,0),MATCH((CUADRO!N$4&amp;$E838),'Hoja de Trabajo para listado'!$A$151:$Z$151,0)),0)+IFERROR(INDEX('Hoja de Trabajo para listado'!$AB$155:$BA$1048576,MATCH($A838,'Hoja de Trabajo para listado'!$AB$155:$AB$1048576,0),MATCH((CUADRO!N$4&amp;$E838),'Hoja de Trabajo para listado'!$AB$151:$BA$151,0)),0)+IFERROR(INDEX('Hoja de Trabajo para listado'!$BC$155:$CB$1048576,MATCH($A838,'Hoja de Trabajo para listado'!$BC$155:$BC$1048576,0),MATCH((CUADRO!N$4&amp;$E838),'Hoja de Trabajo para listado'!$BC$151:$CB$151,0)),0)+IFERROR(INDEX('Hoja de Trabajo para listado'!$DE$153:$DG$274,MATCH($A838,'Hoja de Trabajo para listado'!$DE$153:$DE$1048576,0),MATCH((CUADRO!N$4&amp;$E838),'Hoja de Trabajo para listado'!$DE$151:$DG$151,0)),0)+IFERROR(INDEX('Hoja de Trabajo para listado'!$CD$155:$DC$1048576,MATCH($A838,'Hoja de Trabajo para listado'!$CD$155:$CD$1048576,0),MATCH((CUADRO!N$4&amp;$E838),'Hoja de Trabajo para listado'!$CD$151:$DC$151,0)),0)</f>
        <v>0</v>
      </c>
      <c r="O838" s="241">
        <f ca="1">+IFERROR(INDEX('Hoja de Trabajo para listado'!$A$155:$Z$1048576,MATCH($A838,'Hoja de Trabajo para listado'!$A$155:$A$1048576,0),MATCH((CUADRO!O$4&amp;$E838),'Hoja de Trabajo para listado'!$A$151:$Z$151,0)),0)+IFERROR(INDEX('Hoja de Trabajo para listado'!$AB$155:$BA$1048576,MATCH($A838,'Hoja de Trabajo para listado'!$AB$155:$AB$1048576,0),MATCH((CUADRO!O$4&amp;$E838),'Hoja de Trabajo para listado'!$AB$151:$BA$151,0)),0)+IFERROR(INDEX('Hoja de Trabajo para listado'!$BC$155:$CB$1048576,MATCH($A838,'Hoja de Trabajo para listado'!$BC$155:$BC$1048576,0),MATCH((CUADRO!O$4&amp;$E838),'Hoja de Trabajo para listado'!$BC$151:$CB$151,0)),0)+IFERROR(INDEX('Hoja de Trabajo para listado'!$DE$153:$DG$274,MATCH($A838,'Hoja de Trabajo para listado'!$DE$153:$DE$1048576,0),MATCH((CUADRO!O$4&amp;$E838),'Hoja de Trabajo para listado'!$DE$151:$DG$151,0)),0)+IFERROR(INDEX('Hoja de Trabajo para listado'!$CD$155:$DC$1048576,MATCH($A838,'Hoja de Trabajo para listado'!$CD$155:$CD$1048576,0),MATCH((CUADRO!O$4&amp;$E838),'Hoja de Trabajo para listado'!$CD$151:$DC$151,0)),0)</f>
        <v>0</v>
      </c>
      <c r="P838" s="241">
        <f ca="1">+IFERROR(INDEX('Hoja de Trabajo para listado'!$A$155:$Z$1048576,MATCH($A838,'Hoja de Trabajo para listado'!$A$155:$A$1048576,0),MATCH((CUADRO!P$4&amp;$E838),'Hoja de Trabajo para listado'!$A$151:$Z$151,0)),0)+IFERROR(INDEX('Hoja de Trabajo para listado'!$AB$155:$BA$1048576,MATCH($A838,'Hoja de Trabajo para listado'!$AB$155:$AB$1048576,0),MATCH((CUADRO!P$4&amp;$E838),'Hoja de Trabajo para listado'!$AB$151:$BA$151,0)),0)+IFERROR(INDEX('Hoja de Trabajo para listado'!$BC$155:$CB$1048576,MATCH($A838,'Hoja de Trabajo para listado'!$BC$155:$BC$1048576,0),MATCH((CUADRO!P$4&amp;$E838),'Hoja de Trabajo para listado'!$BC$151:$CB$151,0)),0)+IFERROR(INDEX('Hoja de Trabajo para listado'!$DE$153:$DG$274,MATCH($A838,'Hoja de Trabajo para listado'!$DE$153:$DE$1048576,0),MATCH((CUADRO!P$4&amp;$E838),'Hoja de Trabajo para listado'!$DE$151:$DG$151,0)),0)+IFERROR(INDEX('Hoja de Trabajo para listado'!$CD$155:$DC$1048576,MATCH($A838,'Hoja de Trabajo para listado'!$CD$155:$CD$1048576,0),MATCH((CUADRO!P$4&amp;$E838),'Hoja de Trabajo para listado'!$CD$151:$DC$151,0)),0)</f>
        <v>0</v>
      </c>
      <c r="Q838" s="241">
        <f ca="1">+IFERROR(INDEX('Hoja de Trabajo para listado'!$A$155:$Z$1048576,MATCH($A838,'Hoja de Trabajo para listado'!$A$155:$A$1048576,0),MATCH((CUADRO!Q$4&amp;$E838),'Hoja de Trabajo para listado'!$A$151:$Z$151,0)),0)+IFERROR(INDEX('Hoja de Trabajo para listado'!$AB$155:$BA$1048576,MATCH($A838,'Hoja de Trabajo para listado'!$AB$155:$AB$1048576,0),MATCH((CUADRO!Q$4&amp;$E838),'Hoja de Trabajo para listado'!$AB$151:$BA$151,0)),0)+IFERROR(INDEX('Hoja de Trabajo para listado'!$BC$155:$CB$1048576,MATCH($A838,'Hoja de Trabajo para listado'!$BC$155:$BC$1048576,0),MATCH((CUADRO!Q$4&amp;$E838),'Hoja de Trabajo para listado'!$BC$151:$CB$151,0)),0)+IFERROR(INDEX('Hoja de Trabajo para listado'!$DE$153:$DG$274,MATCH($A838,'Hoja de Trabajo para listado'!$DE$153:$DE$1048576,0),MATCH((CUADRO!Q$4&amp;$E838),'Hoja de Trabajo para listado'!$DE$151:$DG$151,0)),0)+IFERROR(INDEX('Hoja de Trabajo para listado'!$CD$155:$DC$1048576,MATCH($A838,'Hoja de Trabajo para listado'!$CD$155:$CD$1048576,0),MATCH((CUADRO!Q$4&amp;$E838),'Hoja de Trabajo para listado'!$CD$151:$DC$151,0)),0)</f>
        <v>0</v>
      </c>
      <c r="R838" s="241">
        <f t="shared" ca="1" si="24"/>
        <v>0</v>
      </c>
      <c r="S838" s="247">
        <f ca="1">+R837+R838</f>
        <v>0</v>
      </c>
      <c r="T838" s="241">
        <f ca="1">+S838</f>
        <v>0</v>
      </c>
      <c r="U838" s="240">
        <f t="shared" si="25"/>
        <v>2</v>
      </c>
    </row>
    <row r="839" spans="1:21" customFormat="1" ht="27" hidden="1" customHeight="1">
      <c r="A839" s="32">
        <v>1502</v>
      </c>
      <c r="B839" s="381">
        <f>+A839</f>
        <v>1502</v>
      </c>
      <c r="C839" s="245" t="str">
        <f>+VLOOKUP(A839,bd_lista!$A$3:$C$592,3,FALSE)</f>
        <v>Gobierno Autónomo Municipal de Tinguipaya</v>
      </c>
      <c r="D839" s="383" t="str">
        <f>+C839</f>
        <v>Gobierno Autónomo Municipal de Tinguipaya</v>
      </c>
      <c r="E839" s="240" t="s">
        <v>683</v>
      </c>
      <c r="F839" s="241">
        <f ca="1">+IFERROR(INDEX('Hoja de Trabajo para listado'!$A$155:$Z$1048576,MATCH($A839,'Hoja de Trabajo para listado'!$A$155:$A$1048576,0),MATCH((CUADRO!F$4&amp;$E839),'Hoja de Trabajo para listado'!$A$151:$Z$151,0)),0)+IFERROR(INDEX('Hoja de Trabajo para listado'!$AB$155:$BA$1048576,MATCH($A839,'Hoja de Trabajo para listado'!$AB$155:$AB$1048576,0),MATCH((CUADRO!F$4&amp;$E839),'Hoja de Trabajo para listado'!$AB$151:$BA$151,0)),0)+IFERROR(INDEX('Hoja de Trabajo para listado'!$BC$155:$CB$1048576,MATCH($A839,'Hoja de Trabajo para listado'!$BC$155:$BC$1048576,0),MATCH((CUADRO!F$4&amp;$E839),'Hoja de Trabajo para listado'!$BC$151:$CB$151,0)),0)+IFERROR(INDEX('Hoja de Trabajo para listado'!$DE$153:$DG$274,MATCH($A839,'Hoja de Trabajo para listado'!$DE$153:$DE$1048576,0),MATCH((CUADRO!F$4&amp;$E839),'Hoja de Trabajo para listado'!$DE$151:$DG$151,0)),0)+IFERROR(INDEX('Hoja de Trabajo para listado'!$CD$155:$DC$1048576,MATCH($A839,'Hoja de Trabajo para listado'!$CD$155:$CD$1048576,0),MATCH((CUADRO!F$4&amp;$E839),'Hoja de Trabajo para listado'!$CD$151:$DC$151,0)),0)</f>
        <v>0</v>
      </c>
      <c r="G839" s="241">
        <f ca="1">+IFERROR(INDEX('Hoja de Trabajo para listado'!$A$155:$Z$1048576,MATCH($A839,'Hoja de Trabajo para listado'!$A$155:$A$1048576,0),MATCH((CUADRO!G$4&amp;$E839),'Hoja de Trabajo para listado'!$A$151:$Z$151,0)),0)+IFERROR(INDEX('Hoja de Trabajo para listado'!$AB$155:$BA$1048576,MATCH($A839,'Hoja de Trabajo para listado'!$AB$155:$AB$1048576,0),MATCH((CUADRO!G$4&amp;$E839),'Hoja de Trabajo para listado'!$AB$151:$BA$151,0)),0)+IFERROR(INDEX('Hoja de Trabajo para listado'!$BC$155:$CB$1048576,MATCH($A839,'Hoja de Trabajo para listado'!$BC$155:$BC$1048576,0),MATCH((CUADRO!G$4&amp;$E839),'Hoja de Trabajo para listado'!$BC$151:$CB$151,0)),0)+IFERROR(INDEX('Hoja de Trabajo para listado'!$DE$153:$DG$274,MATCH($A839,'Hoja de Trabajo para listado'!$DE$153:$DE$1048576,0),MATCH((CUADRO!G$4&amp;$E839),'Hoja de Trabajo para listado'!$DE$151:$DG$151,0)),0)+IFERROR(INDEX('Hoja de Trabajo para listado'!$CD$155:$DC$1048576,MATCH($A839,'Hoja de Trabajo para listado'!$CD$155:$CD$1048576,0),MATCH((CUADRO!G$4&amp;$E839),'Hoja de Trabajo para listado'!$CD$151:$DC$151,0)),0)</f>
        <v>0</v>
      </c>
      <c r="H839" s="241">
        <f ca="1">+IFERROR(INDEX('Hoja de Trabajo para listado'!$A$155:$Z$1048576,MATCH($A839,'Hoja de Trabajo para listado'!$A$155:$A$1048576,0),MATCH((CUADRO!H$4&amp;$E839),'Hoja de Trabajo para listado'!$A$151:$Z$151,0)),0)+IFERROR(INDEX('Hoja de Trabajo para listado'!$AB$155:$BA$1048576,MATCH($A839,'Hoja de Trabajo para listado'!$AB$155:$AB$1048576,0),MATCH((CUADRO!H$4&amp;$E839),'Hoja de Trabajo para listado'!$AB$151:$BA$151,0)),0)+IFERROR(INDEX('Hoja de Trabajo para listado'!$BC$155:$CB$1048576,MATCH($A839,'Hoja de Trabajo para listado'!$BC$155:$BC$1048576,0),MATCH((CUADRO!H$4&amp;$E839),'Hoja de Trabajo para listado'!$BC$151:$CB$151,0)),0)+IFERROR(INDEX('Hoja de Trabajo para listado'!$DE$153:$DG$274,MATCH($A839,'Hoja de Trabajo para listado'!$DE$153:$DE$1048576,0),MATCH((CUADRO!H$4&amp;$E839),'Hoja de Trabajo para listado'!$DE$151:$DG$151,0)),0)+IFERROR(INDEX('Hoja de Trabajo para listado'!$CD$155:$DC$1048576,MATCH($A839,'Hoja de Trabajo para listado'!$CD$155:$CD$1048576,0),MATCH((CUADRO!H$4&amp;$E839),'Hoja de Trabajo para listado'!$CD$151:$DC$151,0)),0)</f>
        <v>0</v>
      </c>
      <c r="I839" s="241">
        <f ca="1">+IFERROR(INDEX('Hoja de Trabajo para listado'!$A$155:$Z$1048576,MATCH($A839,'Hoja de Trabajo para listado'!$A$155:$A$1048576,0),MATCH((CUADRO!I$4&amp;$E839),'Hoja de Trabajo para listado'!$A$151:$Z$151,0)),0)+IFERROR(INDEX('Hoja de Trabajo para listado'!$AB$155:$BA$1048576,MATCH($A839,'Hoja de Trabajo para listado'!$AB$155:$AB$1048576,0),MATCH((CUADRO!I$4&amp;$E839),'Hoja de Trabajo para listado'!$AB$151:$BA$151,0)),0)+IFERROR(INDEX('Hoja de Trabajo para listado'!$BC$155:$CB$1048576,MATCH($A839,'Hoja de Trabajo para listado'!$BC$155:$BC$1048576,0),MATCH((CUADRO!I$4&amp;$E839),'Hoja de Trabajo para listado'!$BC$151:$CB$151,0)),0)+IFERROR(INDEX('Hoja de Trabajo para listado'!$DE$153:$DG$274,MATCH($A839,'Hoja de Trabajo para listado'!$DE$153:$DE$1048576,0),MATCH((CUADRO!I$4&amp;$E839),'Hoja de Trabajo para listado'!$DE$151:$DG$151,0)),0)+IFERROR(INDEX('Hoja de Trabajo para listado'!$CD$155:$DC$1048576,MATCH($A839,'Hoja de Trabajo para listado'!$CD$155:$CD$1048576,0),MATCH((CUADRO!I$4&amp;$E839),'Hoja de Trabajo para listado'!$CD$151:$DC$151,0)),0)</f>
        <v>0</v>
      </c>
      <c r="J839" s="241">
        <f ca="1">+IFERROR(INDEX('Hoja de Trabajo para listado'!$A$155:$Z$1048576,MATCH($A839,'Hoja de Trabajo para listado'!$A$155:$A$1048576,0),MATCH((CUADRO!J$4&amp;$E839),'Hoja de Trabajo para listado'!$A$151:$Z$151,0)),0)+IFERROR(INDEX('Hoja de Trabajo para listado'!$AB$155:$BA$1048576,MATCH($A839,'Hoja de Trabajo para listado'!$AB$155:$AB$1048576,0),MATCH((CUADRO!J$4&amp;$E839),'Hoja de Trabajo para listado'!$AB$151:$BA$151,0)),0)+IFERROR(INDEX('Hoja de Trabajo para listado'!$BC$155:$CB$1048576,MATCH($A839,'Hoja de Trabajo para listado'!$BC$155:$BC$1048576,0),MATCH((CUADRO!J$4&amp;$E839),'Hoja de Trabajo para listado'!$BC$151:$CB$151,0)),0)+IFERROR(INDEX('Hoja de Trabajo para listado'!$DE$153:$DG$274,MATCH($A839,'Hoja de Trabajo para listado'!$DE$153:$DE$1048576,0),MATCH((CUADRO!J$4&amp;$E839),'Hoja de Trabajo para listado'!$DE$151:$DG$151,0)),0)+IFERROR(INDEX('Hoja de Trabajo para listado'!$CD$155:$DC$1048576,MATCH($A839,'Hoja de Trabajo para listado'!$CD$155:$CD$1048576,0),MATCH((CUADRO!J$4&amp;$E839),'Hoja de Trabajo para listado'!$CD$151:$DC$151,0)),0)</f>
        <v>0</v>
      </c>
      <c r="K839" s="241">
        <f ca="1">+IFERROR(INDEX('Hoja de Trabajo para listado'!$A$155:$Z$1048576,MATCH($A839,'Hoja de Trabajo para listado'!$A$155:$A$1048576,0),MATCH((CUADRO!K$4&amp;$E839),'Hoja de Trabajo para listado'!$A$151:$Z$151,0)),0)+IFERROR(INDEX('Hoja de Trabajo para listado'!$AB$155:$BA$1048576,MATCH($A839,'Hoja de Trabajo para listado'!$AB$155:$AB$1048576,0),MATCH((CUADRO!K$4&amp;$E839),'Hoja de Trabajo para listado'!$AB$151:$BA$151,0)),0)+IFERROR(INDEX('Hoja de Trabajo para listado'!$BC$155:$CB$1048576,MATCH($A839,'Hoja de Trabajo para listado'!$BC$155:$BC$1048576,0),MATCH((CUADRO!K$4&amp;$E839),'Hoja de Trabajo para listado'!$BC$151:$CB$151,0)),0)+IFERROR(INDEX('Hoja de Trabajo para listado'!$DE$153:$DG$274,MATCH($A839,'Hoja de Trabajo para listado'!$DE$153:$DE$1048576,0),MATCH((CUADRO!K$4&amp;$E839),'Hoja de Trabajo para listado'!$DE$151:$DG$151,0)),0)+IFERROR(INDEX('Hoja de Trabajo para listado'!$CD$155:$DC$1048576,MATCH($A839,'Hoja de Trabajo para listado'!$CD$155:$CD$1048576,0),MATCH((CUADRO!K$4&amp;$E839),'Hoja de Trabajo para listado'!$CD$151:$DC$151,0)),0)</f>
        <v>0</v>
      </c>
      <c r="L839" s="241">
        <f ca="1">+IFERROR(INDEX('Hoja de Trabajo para listado'!$A$155:$Z$1048576,MATCH($A839,'Hoja de Trabajo para listado'!$A$155:$A$1048576,0),MATCH((CUADRO!L$4&amp;$E839),'Hoja de Trabajo para listado'!$A$151:$Z$151,0)),0)+IFERROR(INDEX('Hoja de Trabajo para listado'!$AB$155:$BA$1048576,MATCH($A839,'Hoja de Trabajo para listado'!$AB$155:$AB$1048576,0),MATCH((CUADRO!L$4&amp;$E839),'Hoja de Trabajo para listado'!$AB$151:$BA$151,0)),0)+IFERROR(INDEX('Hoja de Trabajo para listado'!$BC$155:$CB$1048576,MATCH($A839,'Hoja de Trabajo para listado'!$BC$155:$BC$1048576,0),MATCH((CUADRO!L$4&amp;$E839),'Hoja de Trabajo para listado'!$BC$151:$CB$151,0)),0)+IFERROR(INDEX('Hoja de Trabajo para listado'!$DE$153:$DG$274,MATCH($A839,'Hoja de Trabajo para listado'!$DE$153:$DE$1048576,0),MATCH((CUADRO!L$4&amp;$E839),'Hoja de Trabajo para listado'!$DE$151:$DG$151,0)),0)+IFERROR(INDEX('Hoja de Trabajo para listado'!$CD$155:$DC$1048576,MATCH($A839,'Hoja de Trabajo para listado'!$CD$155:$CD$1048576,0),MATCH((CUADRO!L$4&amp;$E839),'Hoja de Trabajo para listado'!$CD$151:$DC$151,0)),0)</f>
        <v>0</v>
      </c>
      <c r="M839" s="241">
        <f ca="1">+IFERROR(INDEX('Hoja de Trabajo para listado'!$A$155:$Z$1048576,MATCH($A839,'Hoja de Trabajo para listado'!$A$155:$A$1048576,0),MATCH((CUADRO!M$4&amp;$E839),'Hoja de Trabajo para listado'!$A$151:$Z$151,0)),0)+IFERROR(INDEX('Hoja de Trabajo para listado'!$AB$155:$BA$1048576,MATCH($A839,'Hoja de Trabajo para listado'!$AB$155:$AB$1048576,0),MATCH((CUADRO!M$4&amp;$E839),'Hoja de Trabajo para listado'!$AB$151:$BA$151,0)),0)+IFERROR(INDEX('Hoja de Trabajo para listado'!$BC$155:$CB$1048576,MATCH($A839,'Hoja de Trabajo para listado'!$BC$155:$BC$1048576,0),MATCH((CUADRO!M$4&amp;$E839),'Hoja de Trabajo para listado'!$BC$151:$CB$151,0)),0)+IFERROR(INDEX('Hoja de Trabajo para listado'!$DE$153:$DG$274,MATCH($A839,'Hoja de Trabajo para listado'!$DE$153:$DE$1048576,0),MATCH((CUADRO!M$4&amp;$E839),'Hoja de Trabajo para listado'!$DE$151:$DG$151,0)),0)+IFERROR(INDEX('Hoja de Trabajo para listado'!$CD$155:$DC$1048576,MATCH($A839,'Hoja de Trabajo para listado'!$CD$155:$CD$1048576,0),MATCH((CUADRO!M$4&amp;$E839),'Hoja de Trabajo para listado'!$CD$151:$DC$151,0)),0)</f>
        <v>0</v>
      </c>
      <c r="N839" s="241">
        <f ca="1">+IFERROR(INDEX('Hoja de Trabajo para listado'!$A$155:$Z$1048576,MATCH($A839,'Hoja de Trabajo para listado'!$A$155:$A$1048576,0),MATCH((CUADRO!N$4&amp;$E839),'Hoja de Trabajo para listado'!$A$151:$Z$151,0)),0)+IFERROR(INDEX('Hoja de Trabajo para listado'!$AB$155:$BA$1048576,MATCH($A839,'Hoja de Trabajo para listado'!$AB$155:$AB$1048576,0),MATCH((CUADRO!N$4&amp;$E839),'Hoja de Trabajo para listado'!$AB$151:$BA$151,0)),0)+IFERROR(INDEX('Hoja de Trabajo para listado'!$BC$155:$CB$1048576,MATCH($A839,'Hoja de Trabajo para listado'!$BC$155:$BC$1048576,0),MATCH((CUADRO!N$4&amp;$E839),'Hoja de Trabajo para listado'!$BC$151:$CB$151,0)),0)+IFERROR(INDEX('Hoja de Trabajo para listado'!$DE$153:$DG$274,MATCH($A839,'Hoja de Trabajo para listado'!$DE$153:$DE$1048576,0),MATCH((CUADRO!N$4&amp;$E839),'Hoja de Trabajo para listado'!$DE$151:$DG$151,0)),0)+IFERROR(INDEX('Hoja de Trabajo para listado'!$CD$155:$DC$1048576,MATCH($A839,'Hoja de Trabajo para listado'!$CD$155:$CD$1048576,0),MATCH((CUADRO!N$4&amp;$E839),'Hoja de Trabajo para listado'!$CD$151:$DC$151,0)),0)</f>
        <v>0</v>
      </c>
      <c r="O839" s="241">
        <f ca="1">+IFERROR(INDEX('Hoja de Trabajo para listado'!$A$155:$Z$1048576,MATCH($A839,'Hoja de Trabajo para listado'!$A$155:$A$1048576,0),MATCH((CUADRO!O$4&amp;$E839),'Hoja de Trabajo para listado'!$A$151:$Z$151,0)),0)+IFERROR(INDEX('Hoja de Trabajo para listado'!$AB$155:$BA$1048576,MATCH($A839,'Hoja de Trabajo para listado'!$AB$155:$AB$1048576,0),MATCH((CUADRO!O$4&amp;$E839),'Hoja de Trabajo para listado'!$AB$151:$BA$151,0)),0)+IFERROR(INDEX('Hoja de Trabajo para listado'!$BC$155:$CB$1048576,MATCH($A839,'Hoja de Trabajo para listado'!$BC$155:$BC$1048576,0),MATCH((CUADRO!O$4&amp;$E839),'Hoja de Trabajo para listado'!$BC$151:$CB$151,0)),0)+IFERROR(INDEX('Hoja de Trabajo para listado'!$DE$153:$DG$274,MATCH($A839,'Hoja de Trabajo para listado'!$DE$153:$DE$1048576,0),MATCH((CUADRO!O$4&amp;$E839),'Hoja de Trabajo para listado'!$DE$151:$DG$151,0)),0)+IFERROR(INDEX('Hoja de Trabajo para listado'!$CD$155:$DC$1048576,MATCH($A839,'Hoja de Trabajo para listado'!$CD$155:$CD$1048576,0),MATCH((CUADRO!O$4&amp;$E839),'Hoja de Trabajo para listado'!$CD$151:$DC$151,0)),0)</f>
        <v>0</v>
      </c>
      <c r="P839" s="241">
        <f ca="1">+IFERROR(INDEX('Hoja de Trabajo para listado'!$A$155:$Z$1048576,MATCH($A839,'Hoja de Trabajo para listado'!$A$155:$A$1048576,0),MATCH((CUADRO!P$4&amp;$E839),'Hoja de Trabajo para listado'!$A$151:$Z$151,0)),0)+IFERROR(INDEX('Hoja de Trabajo para listado'!$AB$155:$BA$1048576,MATCH($A839,'Hoja de Trabajo para listado'!$AB$155:$AB$1048576,0),MATCH((CUADRO!P$4&amp;$E839),'Hoja de Trabajo para listado'!$AB$151:$BA$151,0)),0)+IFERROR(INDEX('Hoja de Trabajo para listado'!$BC$155:$CB$1048576,MATCH($A839,'Hoja de Trabajo para listado'!$BC$155:$BC$1048576,0),MATCH((CUADRO!P$4&amp;$E839),'Hoja de Trabajo para listado'!$BC$151:$CB$151,0)),0)+IFERROR(INDEX('Hoja de Trabajo para listado'!$DE$153:$DG$274,MATCH($A839,'Hoja de Trabajo para listado'!$DE$153:$DE$1048576,0),MATCH((CUADRO!P$4&amp;$E839),'Hoja de Trabajo para listado'!$DE$151:$DG$151,0)),0)+IFERROR(INDEX('Hoja de Trabajo para listado'!$CD$155:$DC$1048576,MATCH($A839,'Hoja de Trabajo para listado'!$CD$155:$CD$1048576,0),MATCH((CUADRO!P$4&amp;$E839),'Hoja de Trabajo para listado'!$CD$151:$DC$151,0)),0)</f>
        <v>0</v>
      </c>
      <c r="Q839" s="241">
        <f ca="1">+IFERROR(INDEX('Hoja de Trabajo para listado'!$A$155:$Z$1048576,MATCH($A839,'Hoja de Trabajo para listado'!$A$155:$A$1048576,0),MATCH((CUADRO!Q$4&amp;$E839),'Hoja de Trabajo para listado'!$A$151:$Z$151,0)),0)+IFERROR(INDEX('Hoja de Trabajo para listado'!$AB$155:$BA$1048576,MATCH($A839,'Hoja de Trabajo para listado'!$AB$155:$AB$1048576,0),MATCH((CUADRO!Q$4&amp;$E839),'Hoja de Trabajo para listado'!$AB$151:$BA$151,0)),0)+IFERROR(INDEX('Hoja de Trabajo para listado'!$BC$155:$CB$1048576,MATCH($A839,'Hoja de Trabajo para listado'!$BC$155:$BC$1048576,0),MATCH((CUADRO!Q$4&amp;$E839),'Hoja de Trabajo para listado'!$BC$151:$CB$151,0)),0)+IFERROR(INDEX('Hoja de Trabajo para listado'!$DE$153:$DG$274,MATCH($A839,'Hoja de Trabajo para listado'!$DE$153:$DE$1048576,0),MATCH((CUADRO!Q$4&amp;$E839),'Hoja de Trabajo para listado'!$DE$151:$DG$151,0)),0)+IFERROR(INDEX('Hoja de Trabajo para listado'!$CD$155:$DC$1048576,MATCH($A839,'Hoja de Trabajo para listado'!$CD$155:$CD$1048576,0),MATCH((CUADRO!Q$4&amp;$E839),'Hoja de Trabajo para listado'!$CD$151:$DC$151,0)),0)</f>
        <v>0</v>
      </c>
      <c r="R839" s="241">
        <f t="shared" ca="1" si="24"/>
        <v>0</v>
      </c>
      <c r="S839" s="247"/>
      <c r="T839" s="241">
        <f ca="1">+T840</f>
        <v>0</v>
      </c>
      <c r="U839" s="240">
        <f t="shared" si="25"/>
        <v>1</v>
      </c>
    </row>
    <row r="840" spans="1:21" customFormat="1" ht="27" hidden="1" customHeight="1">
      <c r="A840" s="32">
        <v>1502</v>
      </c>
      <c r="B840" s="382"/>
      <c r="C840" s="245" t="str">
        <f>+VLOOKUP(A840,bd_lista!$A$3:$C$592,3,FALSE)</f>
        <v>Gobierno Autónomo Municipal de Tinguipaya</v>
      </c>
      <c r="D840" s="384"/>
      <c r="E840" s="242" t="s">
        <v>684</v>
      </c>
      <c r="F840" s="241">
        <f ca="1">+IFERROR(INDEX('Hoja de Trabajo para listado'!$A$155:$Z$1048576,MATCH($A840,'Hoja de Trabajo para listado'!$A$155:$A$1048576,0),MATCH((CUADRO!F$4&amp;$E840),'Hoja de Trabajo para listado'!$A$151:$Z$151,0)),0)+IFERROR(INDEX('Hoja de Trabajo para listado'!$AB$155:$BA$1048576,MATCH($A840,'Hoja de Trabajo para listado'!$AB$155:$AB$1048576,0),MATCH((CUADRO!F$4&amp;$E840),'Hoja de Trabajo para listado'!$AB$151:$BA$151,0)),0)+IFERROR(INDEX('Hoja de Trabajo para listado'!$BC$155:$CB$1048576,MATCH($A840,'Hoja de Trabajo para listado'!$BC$155:$BC$1048576,0),MATCH((CUADRO!F$4&amp;$E840),'Hoja de Trabajo para listado'!$BC$151:$CB$151,0)),0)+IFERROR(INDEX('Hoja de Trabajo para listado'!$DE$153:$DG$274,MATCH($A840,'Hoja de Trabajo para listado'!$DE$153:$DE$1048576,0),MATCH((CUADRO!F$4&amp;$E840),'Hoja de Trabajo para listado'!$DE$151:$DG$151,0)),0)+IFERROR(INDEX('Hoja de Trabajo para listado'!$CD$155:$DC$1048576,MATCH($A840,'Hoja de Trabajo para listado'!$CD$155:$CD$1048576,0),MATCH((CUADRO!F$4&amp;$E840),'Hoja de Trabajo para listado'!$CD$151:$DC$151,0)),0)</f>
        <v>0</v>
      </c>
      <c r="G840" s="241">
        <f ca="1">+IFERROR(INDEX('Hoja de Trabajo para listado'!$A$155:$Z$1048576,MATCH($A840,'Hoja de Trabajo para listado'!$A$155:$A$1048576,0),MATCH((CUADRO!G$4&amp;$E840),'Hoja de Trabajo para listado'!$A$151:$Z$151,0)),0)+IFERROR(INDEX('Hoja de Trabajo para listado'!$AB$155:$BA$1048576,MATCH($A840,'Hoja de Trabajo para listado'!$AB$155:$AB$1048576,0),MATCH((CUADRO!G$4&amp;$E840),'Hoja de Trabajo para listado'!$AB$151:$BA$151,0)),0)+IFERROR(INDEX('Hoja de Trabajo para listado'!$BC$155:$CB$1048576,MATCH($A840,'Hoja de Trabajo para listado'!$BC$155:$BC$1048576,0),MATCH((CUADRO!G$4&amp;$E840),'Hoja de Trabajo para listado'!$BC$151:$CB$151,0)),0)+IFERROR(INDEX('Hoja de Trabajo para listado'!$DE$153:$DG$274,MATCH($A840,'Hoja de Trabajo para listado'!$DE$153:$DE$1048576,0),MATCH((CUADRO!G$4&amp;$E840),'Hoja de Trabajo para listado'!$DE$151:$DG$151,0)),0)+IFERROR(INDEX('Hoja de Trabajo para listado'!$CD$155:$DC$1048576,MATCH($A840,'Hoja de Trabajo para listado'!$CD$155:$CD$1048576,0),MATCH((CUADRO!G$4&amp;$E840),'Hoja de Trabajo para listado'!$CD$151:$DC$151,0)),0)</f>
        <v>0</v>
      </c>
      <c r="H840" s="241">
        <f ca="1">+IFERROR(INDEX('Hoja de Trabajo para listado'!$A$155:$Z$1048576,MATCH($A840,'Hoja de Trabajo para listado'!$A$155:$A$1048576,0),MATCH((CUADRO!H$4&amp;$E840),'Hoja de Trabajo para listado'!$A$151:$Z$151,0)),0)+IFERROR(INDEX('Hoja de Trabajo para listado'!$AB$155:$BA$1048576,MATCH($A840,'Hoja de Trabajo para listado'!$AB$155:$AB$1048576,0),MATCH((CUADRO!H$4&amp;$E840),'Hoja de Trabajo para listado'!$AB$151:$BA$151,0)),0)+IFERROR(INDEX('Hoja de Trabajo para listado'!$BC$155:$CB$1048576,MATCH($A840,'Hoja de Trabajo para listado'!$BC$155:$BC$1048576,0),MATCH((CUADRO!H$4&amp;$E840),'Hoja de Trabajo para listado'!$BC$151:$CB$151,0)),0)+IFERROR(INDEX('Hoja de Trabajo para listado'!$DE$153:$DG$274,MATCH($A840,'Hoja de Trabajo para listado'!$DE$153:$DE$1048576,0),MATCH((CUADRO!H$4&amp;$E840),'Hoja de Trabajo para listado'!$DE$151:$DG$151,0)),0)+IFERROR(INDEX('Hoja de Trabajo para listado'!$CD$155:$DC$1048576,MATCH($A840,'Hoja de Trabajo para listado'!$CD$155:$CD$1048576,0),MATCH((CUADRO!H$4&amp;$E840),'Hoja de Trabajo para listado'!$CD$151:$DC$151,0)),0)</f>
        <v>0</v>
      </c>
      <c r="I840" s="241">
        <f ca="1">+IFERROR(INDEX('Hoja de Trabajo para listado'!$A$155:$Z$1048576,MATCH($A840,'Hoja de Trabajo para listado'!$A$155:$A$1048576,0),MATCH((CUADRO!I$4&amp;$E840),'Hoja de Trabajo para listado'!$A$151:$Z$151,0)),0)+IFERROR(INDEX('Hoja de Trabajo para listado'!$AB$155:$BA$1048576,MATCH($A840,'Hoja de Trabajo para listado'!$AB$155:$AB$1048576,0),MATCH((CUADRO!I$4&amp;$E840),'Hoja de Trabajo para listado'!$AB$151:$BA$151,0)),0)+IFERROR(INDEX('Hoja de Trabajo para listado'!$BC$155:$CB$1048576,MATCH($A840,'Hoja de Trabajo para listado'!$BC$155:$BC$1048576,0),MATCH((CUADRO!I$4&amp;$E840),'Hoja de Trabajo para listado'!$BC$151:$CB$151,0)),0)+IFERROR(INDEX('Hoja de Trabajo para listado'!$DE$153:$DG$274,MATCH($A840,'Hoja de Trabajo para listado'!$DE$153:$DE$1048576,0),MATCH((CUADRO!I$4&amp;$E840),'Hoja de Trabajo para listado'!$DE$151:$DG$151,0)),0)+IFERROR(INDEX('Hoja de Trabajo para listado'!$CD$155:$DC$1048576,MATCH($A840,'Hoja de Trabajo para listado'!$CD$155:$CD$1048576,0),MATCH((CUADRO!I$4&amp;$E840),'Hoja de Trabajo para listado'!$CD$151:$DC$151,0)),0)</f>
        <v>0</v>
      </c>
      <c r="J840" s="241">
        <f ca="1">+IFERROR(INDEX('Hoja de Trabajo para listado'!$A$155:$Z$1048576,MATCH($A840,'Hoja de Trabajo para listado'!$A$155:$A$1048576,0),MATCH((CUADRO!J$4&amp;$E840),'Hoja de Trabajo para listado'!$A$151:$Z$151,0)),0)+IFERROR(INDEX('Hoja de Trabajo para listado'!$AB$155:$BA$1048576,MATCH($A840,'Hoja de Trabajo para listado'!$AB$155:$AB$1048576,0),MATCH((CUADRO!J$4&amp;$E840),'Hoja de Trabajo para listado'!$AB$151:$BA$151,0)),0)+IFERROR(INDEX('Hoja de Trabajo para listado'!$BC$155:$CB$1048576,MATCH($A840,'Hoja de Trabajo para listado'!$BC$155:$BC$1048576,0),MATCH((CUADRO!J$4&amp;$E840),'Hoja de Trabajo para listado'!$BC$151:$CB$151,0)),0)+IFERROR(INDEX('Hoja de Trabajo para listado'!$DE$153:$DG$274,MATCH($A840,'Hoja de Trabajo para listado'!$DE$153:$DE$1048576,0),MATCH((CUADRO!J$4&amp;$E840),'Hoja de Trabajo para listado'!$DE$151:$DG$151,0)),0)+IFERROR(INDEX('Hoja de Trabajo para listado'!$CD$155:$DC$1048576,MATCH($A840,'Hoja de Trabajo para listado'!$CD$155:$CD$1048576,0),MATCH((CUADRO!J$4&amp;$E840),'Hoja de Trabajo para listado'!$CD$151:$DC$151,0)),0)</f>
        <v>0</v>
      </c>
      <c r="K840" s="241">
        <f ca="1">+IFERROR(INDEX('Hoja de Trabajo para listado'!$A$155:$Z$1048576,MATCH($A840,'Hoja de Trabajo para listado'!$A$155:$A$1048576,0),MATCH((CUADRO!K$4&amp;$E840),'Hoja de Trabajo para listado'!$A$151:$Z$151,0)),0)+IFERROR(INDEX('Hoja de Trabajo para listado'!$AB$155:$BA$1048576,MATCH($A840,'Hoja de Trabajo para listado'!$AB$155:$AB$1048576,0),MATCH((CUADRO!K$4&amp;$E840),'Hoja de Trabajo para listado'!$AB$151:$BA$151,0)),0)+IFERROR(INDEX('Hoja de Trabajo para listado'!$BC$155:$CB$1048576,MATCH($A840,'Hoja de Trabajo para listado'!$BC$155:$BC$1048576,0),MATCH((CUADRO!K$4&amp;$E840),'Hoja de Trabajo para listado'!$BC$151:$CB$151,0)),0)+IFERROR(INDEX('Hoja de Trabajo para listado'!$DE$153:$DG$274,MATCH($A840,'Hoja de Trabajo para listado'!$DE$153:$DE$1048576,0),MATCH((CUADRO!K$4&amp;$E840),'Hoja de Trabajo para listado'!$DE$151:$DG$151,0)),0)+IFERROR(INDEX('Hoja de Trabajo para listado'!$CD$155:$DC$1048576,MATCH($A840,'Hoja de Trabajo para listado'!$CD$155:$CD$1048576,0),MATCH((CUADRO!K$4&amp;$E840),'Hoja de Trabajo para listado'!$CD$151:$DC$151,0)),0)</f>
        <v>0</v>
      </c>
      <c r="L840" s="241">
        <f ca="1">+IFERROR(INDEX('Hoja de Trabajo para listado'!$A$155:$Z$1048576,MATCH($A840,'Hoja de Trabajo para listado'!$A$155:$A$1048576,0),MATCH((CUADRO!L$4&amp;$E840),'Hoja de Trabajo para listado'!$A$151:$Z$151,0)),0)+IFERROR(INDEX('Hoja de Trabajo para listado'!$AB$155:$BA$1048576,MATCH($A840,'Hoja de Trabajo para listado'!$AB$155:$AB$1048576,0),MATCH((CUADRO!L$4&amp;$E840),'Hoja de Trabajo para listado'!$AB$151:$BA$151,0)),0)+IFERROR(INDEX('Hoja de Trabajo para listado'!$BC$155:$CB$1048576,MATCH($A840,'Hoja de Trabajo para listado'!$BC$155:$BC$1048576,0),MATCH((CUADRO!L$4&amp;$E840),'Hoja de Trabajo para listado'!$BC$151:$CB$151,0)),0)+IFERROR(INDEX('Hoja de Trabajo para listado'!$DE$153:$DG$274,MATCH($A840,'Hoja de Trabajo para listado'!$DE$153:$DE$1048576,0),MATCH((CUADRO!L$4&amp;$E840),'Hoja de Trabajo para listado'!$DE$151:$DG$151,0)),0)+IFERROR(INDEX('Hoja de Trabajo para listado'!$CD$155:$DC$1048576,MATCH($A840,'Hoja de Trabajo para listado'!$CD$155:$CD$1048576,0),MATCH((CUADRO!L$4&amp;$E840),'Hoja de Trabajo para listado'!$CD$151:$DC$151,0)),0)</f>
        <v>0</v>
      </c>
      <c r="M840" s="241">
        <f ca="1">+IFERROR(INDEX('Hoja de Trabajo para listado'!$A$155:$Z$1048576,MATCH($A840,'Hoja de Trabajo para listado'!$A$155:$A$1048576,0),MATCH((CUADRO!M$4&amp;$E840),'Hoja de Trabajo para listado'!$A$151:$Z$151,0)),0)+IFERROR(INDEX('Hoja de Trabajo para listado'!$AB$155:$BA$1048576,MATCH($A840,'Hoja de Trabajo para listado'!$AB$155:$AB$1048576,0),MATCH((CUADRO!M$4&amp;$E840),'Hoja de Trabajo para listado'!$AB$151:$BA$151,0)),0)+IFERROR(INDEX('Hoja de Trabajo para listado'!$BC$155:$CB$1048576,MATCH($A840,'Hoja de Trabajo para listado'!$BC$155:$BC$1048576,0),MATCH((CUADRO!M$4&amp;$E840),'Hoja de Trabajo para listado'!$BC$151:$CB$151,0)),0)+IFERROR(INDEX('Hoja de Trabajo para listado'!$DE$153:$DG$274,MATCH($A840,'Hoja de Trabajo para listado'!$DE$153:$DE$1048576,0),MATCH((CUADRO!M$4&amp;$E840),'Hoja de Trabajo para listado'!$DE$151:$DG$151,0)),0)+IFERROR(INDEX('Hoja de Trabajo para listado'!$CD$155:$DC$1048576,MATCH($A840,'Hoja de Trabajo para listado'!$CD$155:$CD$1048576,0),MATCH((CUADRO!M$4&amp;$E840),'Hoja de Trabajo para listado'!$CD$151:$DC$151,0)),0)</f>
        <v>0</v>
      </c>
      <c r="N840" s="241">
        <f ca="1">+IFERROR(INDEX('Hoja de Trabajo para listado'!$A$155:$Z$1048576,MATCH($A840,'Hoja de Trabajo para listado'!$A$155:$A$1048576,0),MATCH((CUADRO!N$4&amp;$E840),'Hoja de Trabajo para listado'!$A$151:$Z$151,0)),0)+IFERROR(INDEX('Hoja de Trabajo para listado'!$AB$155:$BA$1048576,MATCH($A840,'Hoja de Trabajo para listado'!$AB$155:$AB$1048576,0),MATCH((CUADRO!N$4&amp;$E840),'Hoja de Trabajo para listado'!$AB$151:$BA$151,0)),0)+IFERROR(INDEX('Hoja de Trabajo para listado'!$BC$155:$CB$1048576,MATCH($A840,'Hoja de Trabajo para listado'!$BC$155:$BC$1048576,0),MATCH((CUADRO!N$4&amp;$E840),'Hoja de Trabajo para listado'!$BC$151:$CB$151,0)),0)+IFERROR(INDEX('Hoja de Trabajo para listado'!$DE$153:$DG$274,MATCH($A840,'Hoja de Trabajo para listado'!$DE$153:$DE$1048576,0),MATCH((CUADRO!N$4&amp;$E840),'Hoja de Trabajo para listado'!$DE$151:$DG$151,0)),0)+IFERROR(INDEX('Hoja de Trabajo para listado'!$CD$155:$DC$1048576,MATCH($A840,'Hoja de Trabajo para listado'!$CD$155:$CD$1048576,0),MATCH((CUADRO!N$4&amp;$E840),'Hoja de Trabajo para listado'!$CD$151:$DC$151,0)),0)</f>
        <v>0</v>
      </c>
      <c r="O840" s="241">
        <f ca="1">+IFERROR(INDEX('Hoja de Trabajo para listado'!$A$155:$Z$1048576,MATCH($A840,'Hoja de Trabajo para listado'!$A$155:$A$1048576,0),MATCH((CUADRO!O$4&amp;$E840),'Hoja de Trabajo para listado'!$A$151:$Z$151,0)),0)+IFERROR(INDEX('Hoja de Trabajo para listado'!$AB$155:$BA$1048576,MATCH($A840,'Hoja de Trabajo para listado'!$AB$155:$AB$1048576,0),MATCH((CUADRO!O$4&amp;$E840),'Hoja de Trabajo para listado'!$AB$151:$BA$151,0)),0)+IFERROR(INDEX('Hoja de Trabajo para listado'!$BC$155:$CB$1048576,MATCH($A840,'Hoja de Trabajo para listado'!$BC$155:$BC$1048576,0),MATCH((CUADRO!O$4&amp;$E840),'Hoja de Trabajo para listado'!$BC$151:$CB$151,0)),0)+IFERROR(INDEX('Hoja de Trabajo para listado'!$DE$153:$DG$274,MATCH($A840,'Hoja de Trabajo para listado'!$DE$153:$DE$1048576,0),MATCH((CUADRO!O$4&amp;$E840),'Hoja de Trabajo para listado'!$DE$151:$DG$151,0)),0)+IFERROR(INDEX('Hoja de Trabajo para listado'!$CD$155:$DC$1048576,MATCH($A840,'Hoja de Trabajo para listado'!$CD$155:$CD$1048576,0),MATCH((CUADRO!O$4&amp;$E840),'Hoja de Trabajo para listado'!$CD$151:$DC$151,0)),0)</f>
        <v>0</v>
      </c>
      <c r="P840" s="241">
        <f ca="1">+IFERROR(INDEX('Hoja de Trabajo para listado'!$A$155:$Z$1048576,MATCH($A840,'Hoja de Trabajo para listado'!$A$155:$A$1048576,0),MATCH((CUADRO!P$4&amp;$E840),'Hoja de Trabajo para listado'!$A$151:$Z$151,0)),0)+IFERROR(INDEX('Hoja de Trabajo para listado'!$AB$155:$BA$1048576,MATCH($A840,'Hoja de Trabajo para listado'!$AB$155:$AB$1048576,0),MATCH((CUADRO!P$4&amp;$E840),'Hoja de Trabajo para listado'!$AB$151:$BA$151,0)),0)+IFERROR(INDEX('Hoja de Trabajo para listado'!$BC$155:$CB$1048576,MATCH($A840,'Hoja de Trabajo para listado'!$BC$155:$BC$1048576,0),MATCH((CUADRO!P$4&amp;$E840),'Hoja de Trabajo para listado'!$BC$151:$CB$151,0)),0)+IFERROR(INDEX('Hoja de Trabajo para listado'!$DE$153:$DG$274,MATCH($A840,'Hoja de Trabajo para listado'!$DE$153:$DE$1048576,0),MATCH((CUADRO!P$4&amp;$E840),'Hoja de Trabajo para listado'!$DE$151:$DG$151,0)),0)+IFERROR(INDEX('Hoja de Trabajo para listado'!$CD$155:$DC$1048576,MATCH($A840,'Hoja de Trabajo para listado'!$CD$155:$CD$1048576,0),MATCH((CUADRO!P$4&amp;$E840),'Hoja de Trabajo para listado'!$CD$151:$DC$151,0)),0)</f>
        <v>0</v>
      </c>
      <c r="Q840" s="241">
        <f ca="1">+IFERROR(INDEX('Hoja de Trabajo para listado'!$A$155:$Z$1048576,MATCH($A840,'Hoja de Trabajo para listado'!$A$155:$A$1048576,0),MATCH((CUADRO!Q$4&amp;$E840),'Hoja de Trabajo para listado'!$A$151:$Z$151,0)),0)+IFERROR(INDEX('Hoja de Trabajo para listado'!$AB$155:$BA$1048576,MATCH($A840,'Hoja de Trabajo para listado'!$AB$155:$AB$1048576,0),MATCH((CUADRO!Q$4&amp;$E840),'Hoja de Trabajo para listado'!$AB$151:$BA$151,0)),0)+IFERROR(INDEX('Hoja de Trabajo para listado'!$BC$155:$CB$1048576,MATCH($A840,'Hoja de Trabajo para listado'!$BC$155:$BC$1048576,0),MATCH((CUADRO!Q$4&amp;$E840),'Hoja de Trabajo para listado'!$BC$151:$CB$151,0)),0)+IFERROR(INDEX('Hoja de Trabajo para listado'!$DE$153:$DG$274,MATCH($A840,'Hoja de Trabajo para listado'!$DE$153:$DE$1048576,0),MATCH((CUADRO!Q$4&amp;$E840),'Hoja de Trabajo para listado'!$DE$151:$DG$151,0)),0)+IFERROR(INDEX('Hoja de Trabajo para listado'!$CD$155:$DC$1048576,MATCH($A840,'Hoja de Trabajo para listado'!$CD$155:$CD$1048576,0),MATCH((CUADRO!Q$4&amp;$E840),'Hoja de Trabajo para listado'!$CD$151:$DC$151,0)),0)</f>
        <v>0</v>
      </c>
      <c r="R840" s="241">
        <f t="shared" ca="1" si="24"/>
        <v>0</v>
      </c>
      <c r="S840" s="247">
        <f ca="1">+R839+R840</f>
        <v>0</v>
      </c>
      <c r="T840" s="241">
        <f ca="1">+S840</f>
        <v>0</v>
      </c>
      <c r="U840" s="240">
        <f t="shared" si="25"/>
        <v>2</v>
      </c>
    </row>
    <row r="841" spans="1:21" customFormat="1" ht="15" hidden="1" customHeight="1">
      <c r="A841" s="32">
        <v>1503</v>
      </c>
      <c r="B841" s="381">
        <f>+A841</f>
        <v>1503</v>
      </c>
      <c r="C841" s="245" t="str">
        <f>+VLOOKUP(A841,bd_lista!$A$3:$C$592,3,FALSE)</f>
        <v>Gobierno Autónomo Municipal de Yocalla</v>
      </c>
      <c r="D841" s="383" t="str">
        <f>+C841</f>
        <v>Gobierno Autónomo Municipal de Yocalla</v>
      </c>
      <c r="E841" s="240" t="s">
        <v>683</v>
      </c>
      <c r="F841" s="241">
        <f ca="1">+IFERROR(INDEX('Hoja de Trabajo para listado'!$A$155:$Z$1048576,MATCH($A841,'Hoja de Trabajo para listado'!$A$155:$A$1048576,0),MATCH((CUADRO!F$4&amp;$E841),'Hoja de Trabajo para listado'!$A$151:$Z$151,0)),0)+IFERROR(INDEX('Hoja de Trabajo para listado'!$AB$155:$BA$1048576,MATCH($A841,'Hoja de Trabajo para listado'!$AB$155:$AB$1048576,0),MATCH((CUADRO!F$4&amp;$E841),'Hoja de Trabajo para listado'!$AB$151:$BA$151,0)),0)+IFERROR(INDEX('Hoja de Trabajo para listado'!$BC$155:$CB$1048576,MATCH($A841,'Hoja de Trabajo para listado'!$BC$155:$BC$1048576,0),MATCH((CUADRO!F$4&amp;$E841),'Hoja de Trabajo para listado'!$BC$151:$CB$151,0)),0)+IFERROR(INDEX('Hoja de Trabajo para listado'!$DE$153:$DG$274,MATCH($A841,'Hoja de Trabajo para listado'!$DE$153:$DE$1048576,0),MATCH((CUADRO!F$4&amp;$E841),'Hoja de Trabajo para listado'!$DE$151:$DG$151,0)),0)+IFERROR(INDEX('Hoja de Trabajo para listado'!$CD$155:$DC$1048576,MATCH($A841,'Hoja de Trabajo para listado'!$CD$155:$CD$1048576,0),MATCH((CUADRO!F$4&amp;$E841),'Hoja de Trabajo para listado'!$CD$151:$DC$151,0)),0)</f>
        <v>0</v>
      </c>
      <c r="G841" s="241">
        <f ca="1">+IFERROR(INDEX('Hoja de Trabajo para listado'!$A$155:$Z$1048576,MATCH($A841,'Hoja de Trabajo para listado'!$A$155:$A$1048576,0),MATCH((CUADRO!G$4&amp;$E841),'Hoja de Trabajo para listado'!$A$151:$Z$151,0)),0)+IFERROR(INDEX('Hoja de Trabajo para listado'!$AB$155:$BA$1048576,MATCH($A841,'Hoja de Trabajo para listado'!$AB$155:$AB$1048576,0),MATCH((CUADRO!G$4&amp;$E841),'Hoja de Trabajo para listado'!$AB$151:$BA$151,0)),0)+IFERROR(INDEX('Hoja de Trabajo para listado'!$BC$155:$CB$1048576,MATCH($A841,'Hoja de Trabajo para listado'!$BC$155:$BC$1048576,0),MATCH((CUADRO!G$4&amp;$E841),'Hoja de Trabajo para listado'!$BC$151:$CB$151,0)),0)+IFERROR(INDEX('Hoja de Trabajo para listado'!$DE$153:$DG$274,MATCH($A841,'Hoja de Trabajo para listado'!$DE$153:$DE$1048576,0),MATCH((CUADRO!G$4&amp;$E841),'Hoja de Trabajo para listado'!$DE$151:$DG$151,0)),0)+IFERROR(INDEX('Hoja de Trabajo para listado'!$CD$155:$DC$1048576,MATCH($A841,'Hoja de Trabajo para listado'!$CD$155:$CD$1048576,0),MATCH((CUADRO!G$4&amp;$E841),'Hoja de Trabajo para listado'!$CD$151:$DC$151,0)),0)</f>
        <v>0</v>
      </c>
      <c r="H841" s="241">
        <f ca="1">+IFERROR(INDEX('Hoja de Trabajo para listado'!$A$155:$Z$1048576,MATCH($A841,'Hoja de Trabajo para listado'!$A$155:$A$1048576,0),MATCH((CUADRO!H$4&amp;$E841),'Hoja de Trabajo para listado'!$A$151:$Z$151,0)),0)+IFERROR(INDEX('Hoja de Trabajo para listado'!$AB$155:$BA$1048576,MATCH($A841,'Hoja de Trabajo para listado'!$AB$155:$AB$1048576,0),MATCH((CUADRO!H$4&amp;$E841),'Hoja de Trabajo para listado'!$AB$151:$BA$151,0)),0)+IFERROR(INDEX('Hoja de Trabajo para listado'!$BC$155:$CB$1048576,MATCH($A841,'Hoja de Trabajo para listado'!$BC$155:$BC$1048576,0),MATCH((CUADRO!H$4&amp;$E841),'Hoja de Trabajo para listado'!$BC$151:$CB$151,0)),0)+IFERROR(INDEX('Hoja de Trabajo para listado'!$DE$153:$DG$274,MATCH($A841,'Hoja de Trabajo para listado'!$DE$153:$DE$1048576,0),MATCH((CUADRO!H$4&amp;$E841),'Hoja de Trabajo para listado'!$DE$151:$DG$151,0)),0)+IFERROR(INDEX('Hoja de Trabajo para listado'!$CD$155:$DC$1048576,MATCH($A841,'Hoja de Trabajo para listado'!$CD$155:$CD$1048576,0),MATCH((CUADRO!H$4&amp;$E841),'Hoja de Trabajo para listado'!$CD$151:$DC$151,0)),0)</f>
        <v>0</v>
      </c>
      <c r="I841" s="241">
        <f ca="1">+IFERROR(INDEX('Hoja de Trabajo para listado'!$A$155:$Z$1048576,MATCH($A841,'Hoja de Trabajo para listado'!$A$155:$A$1048576,0),MATCH((CUADRO!I$4&amp;$E841),'Hoja de Trabajo para listado'!$A$151:$Z$151,0)),0)+IFERROR(INDEX('Hoja de Trabajo para listado'!$AB$155:$BA$1048576,MATCH($A841,'Hoja de Trabajo para listado'!$AB$155:$AB$1048576,0),MATCH((CUADRO!I$4&amp;$E841),'Hoja de Trabajo para listado'!$AB$151:$BA$151,0)),0)+IFERROR(INDEX('Hoja de Trabajo para listado'!$BC$155:$CB$1048576,MATCH($A841,'Hoja de Trabajo para listado'!$BC$155:$BC$1048576,0),MATCH((CUADRO!I$4&amp;$E841),'Hoja de Trabajo para listado'!$BC$151:$CB$151,0)),0)+IFERROR(INDEX('Hoja de Trabajo para listado'!$DE$153:$DG$274,MATCH($A841,'Hoja de Trabajo para listado'!$DE$153:$DE$1048576,0),MATCH((CUADRO!I$4&amp;$E841),'Hoja de Trabajo para listado'!$DE$151:$DG$151,0)),0)+IFERROR(INDEX('Hoja de Trabajo para listado'!$CD$155:$DC$1048576,MATCH($A841,'Hoja de Trabajo para listado'!$CD$155:$CD$1048576,0),MATCH((CUADRO!I$4&amp;$E841),'Hoja de Trabajo para listado'!$CD$151:$DC$151,0)),0)</f>
        <v>0</v>
      </c>
      <c r="J841" s="241">
        <f ca="1">+IFERROR(INDEX('Hoja de Trabajo para listado'!$A$155:$Z$1048576,MATCH($A841,'Hoja de Trabajo para listado'!$A$155:$A$1048576,0),MATCH((CUADRO!J$4&amp;$E841),'Hoja de Trabajo para listado'!$A$151:$Z$151,0)),0)+IFERROR(INDEX('Hoja de Trabajo para listado'!$AB$155:$BA$1048576,MATCH($A841,'Hoja de Trabajo para listado'!$AB$155:$AB$1048576,0),MATCH((CUADRO!J$4&amp;$E841),'Hoja de Trabajo para listado'!$AB$151:$BA$151,0)),0)+IFERROR(INDEX('Hoja de Trabajo para listado'!$BC$155:$CB$1048576,MATCH($A841,'Hoja de Trabajo para listado'!$BC$155:$BC$1048576,0),MATCH((CUADRO!J$4&amp;$E841),'Hoja de Trabajo para listado'!$BC$151:$CB$151,0)),0)+IFERROR(INDEX('Hoja de Trabajo para listado'!$DE$153:$DG$274,MATCH($A841,'Hoja de Trabajo para listado'!$DE$153:$DE$1048576,0),MATCH((CUADRO!J$4&amp;$E841),'Hoja de Trabajo para listado'!$DE$151:$DG$151,0)),0)+IFERROR(INDEX('Hoja de Trabajo para listado'!$CD$155:$DC$1048576,MATCH($A841,'Hoja de Trabajo para listado'!$CD$155:$CD$1048576,0),MATCH((CUADRO!J$4&amp;$E841),'Hoja de Trabajo para listado'!$CD$151:$DC$151,0)),0)</f>
        <v>0</v>
      </c>
      <c r="K841" s="241">
        <f ca="1">+IFERROR(INDEX('Hoja de Trabajo para listado'!$A$155:$Z$1048576,MATCH($A841,'Hoja de Trabajo para listado'!$A$155:$A$1048576,0),MATCH((CUADRO!K$4&amp;$E841),'Hoja de Trabajo para listado'!$A$151:$Z$151,0)),0)+IFERROR(INDEX('Hoja de Trabajo para listado'!$AB$155:$BA$1048576,MATCH($A841,'Hoja de Trabajo para listado'!$AB$155:$AB$1048576,0),MATCH((CUADRO!K$4&amp;$E841),'Hoja de Trabajo para listado'!$AB$151:$BA$151,0)),0)+IFERROR(INDEX('Hoja de Trabajo para listado'!$BC$155:$CB$1048576,MATCH($A841,'Hoja de Trabajo para listado'!$BC$155:$BC$1048576,0),MATCH((CUADRO!K$4&amp;$E841),'Hoja de Trabajo para listado'!$BC$151:$CB$151,0)),0)+IFERROR(INDEX('Hoja de Trabajo para listado'!$DE$153:$DG$274,MATCH($A841,'Hoja de Trabajo para listado'!$DE$153:$DE$1048576,0),MATCH((CUADRO!K$4&amp;$E841),'Hoja de Trabajo para listado'!$DE$151:$DG$151,0)),0)+IFERROR(INDEX('Hoja de Trabajo para listado'!$CD$155:$DC$1048576,MATCH($A841,'Hoja de Trabajo para listado'!$CD$155:$CD$1048576,0),MATCH((CUADRO!K$4&amp;$E841),'Hoja de Trabajo para listado'!$CD$151:$DC$151,0)),0)</f>
        <v>0</v>
      </c>
      <c r="L841" s="241">
        <f ca="1">+IFERROR(INDEX('Hoja de Trabajo para listado'!$A$155:$Z$1048576,MATCH($A841,'Hoja de Trabajo para listado'!$A$155:$A$1048576,0),MATCH((CUADRO!L$4&amp;$E841),'Hoja de Trabajo para listado'!$A$151:$Z$151,0)),0)+IFERROR(INDEX('Hoja de Trabajo para listado'!$AB$155:$BA$1048576,MATCH($A841,'Hoja de Trabajo para listado'!$AB$155:$AB$1048576,0),MATCH((CUADRO!L$4&amp;$E841),'Hoja de Trabajo para listado'!$AB$151:$BA$151,0)),0)+IFERROR(INDEX('Hoja de Trabajo para listado'!$BC$155:$CB$1048576,MATCH($A841,'Hoja de Trabajo para listado'!$BC$155:$BC$1048576,0),MATCH((CUADRO!L$4&amp;$E841),'Hoja de Trabajo para listado'!$BC$151:$CB$151,0)),0)+IFERROR(INDEX('Hoja de Trabajo para listado'!$DE$153:$DG$274,MATCH($A841,'Hoja de Trabajo para listado'!$DE$153:$DE$1048576,0),MATCH((CUADRO!L$4&amp;$E841),'Hoja de Trabajo para listado'!$DE$151:$DG$151,0)),0)+IFERROR(INDEX('Hoja de Trabajo para listado'!$CD$155:$DC$1048576,MATCH($A841,'Hoja de Trabajo para listado'!$CD$155:$CD$1048576,0),MATCH((CUADRO!L$4&amp;$E841),'Hoja de Trabajo para listado'!$CD$151:$DC$151,0)),0)</f>
        <v>0</v>
      </c>
      <c r="M841" s="241">
        <f ca="1">+IFERROR(INDEX('Hoja de Trabajo para listado'!$A$155:$Z$1048576,MATCH($A841,'Hoja de Trabajo para listado'!$A$155:$A$1048576,0),MATCH((CUADRO!M$4&amp;$E841),'Hoja de Trabajo para listado'!$A$151:$Z$151,0)),0)+IFERROR(INDEX('Hoja de Trabajo para listado'!$AB$155:$BA$1048576,MATCH($A841,'Hoja de Trabajo para listado'!$AB$155:$AB$1048576,0),MATCH((CUADRO!M$4&amp;$E841),'Hoja de Trabajo para listado'!$AB$151:$BA$151,0)),0)+IFERROR(INDEX('Hoja de Trabajo para listado'!$BC$155:$CB$1048576,MATCH($A841,'Hoja de Trabajo para listado'!$BC$155:$BC$1048576,0),MATCH((CUADRO!M$4&amp;$E841),'Hoja de Trabajo para listado'!$BC$151:$CB$151,0)),0)+IFERROR(INDEX('Hoja de Trabajo para listado'!$DE$153:$DG$274,MATCH($A841,'Hoja de Trabajo para listado'!$DE$153:$DE$1048576,0),MATCH((CUADRO!M$4&amp;$E841),'Hoja de Trabajo para listado'!$DE$151:$DG$151,0)),0)+IFERROR(INDEX('Hoja de Trabajo para listado'!$CD$155:$DC$1048576,MATCH($A841,'Hoja de Trabajo para listado'!$CD$155:$CD$1048576,0),MATCH((CUADRO!M$4&amp;$E841),'Hoja de Trabajo para listado'!$CD$151:$DC$151,0)),0)</f>
        <v>0</v>
      </c>
      <c r="N841" s="241">
        <f ca="1">+IFERROR(INDEX('Hoja de Trabajo para listado'!$A$155:$Z$1048576,MATCH($A841,'Hoja de Trabajo para listado'!$A$155:$A$1048576,0),MATCH((CUADRO!N$4&amp;$E841),'Hoja de Trabajo para listado'!$A$151:$Z$151,0)),0)+IFERROR(INDEX('Hoja de Trabajo para listado'!$AB$155:$BA$1048576,MATCH($A841,'Hoja de Trabajo para listado'!$AB$155:$AB$1048576,0),MATCH((CUADRO!N$4&amp;$E841),'Hoja de Trabajo para listado'!$AB$151:$BA$151,0)),0)+IFERROR(INDEX('Hoja de Trabajo para listado'!$BC$155:$CB$1048576,MATCH($A841,'Hoja de Trabajo para listado'!$BC$155:$BC$1048576,0),MATCH((CUADRO!N$4&amp;$E841),'Hoja de Trabajo para listado'!$BC$151:$CB$151,0)),0)+IFERROR(INDEX('Hoja de Trabajo para listado'!$DE$153:$DG$274,MATCH($A841,'Hoja de Trabajo para listado'!$DE$153:$DE$1048576,0),MATCH((CUADRO!N$4&amp;$E841),'Hoja de Trabajo para listado'!$DE$151:$DG$151,0)),0)+IFERROR(INDEX('Hoja de Trabajo para listado'!$CD$155:$DC$1048576,MATCH($A841,'Hoja de Trabajo para listado'!$CD$155:$CD$1048576,0),MATCH((CUADRO!N$4&amp;$E841),'Hoja de Trabajo para listado'!$CD$151:$DC$151,0)),0)</f>
        <v>0</v>
      </c>
      <c r="O841" s="241">
        <f ca="1">+IFERROR(INDEX('Hoja de Trabajo para listado'!$A$155:$Z$1048576,MATCH($A841,'Hoja de Trabajo para listado'!$A$155:$A$1048576,0),MATCH((CUADRO!O$4&amp;$E841),'Hoja de Trabajo para listado'!$A$151:$Z$151,0)),0)+IFERROR(INDEX('Hoja de Trabajo para listado'!$AB$155:$BA$1048576,MATCH($A841,'Hoja de Trabajo para listado'!$AB$155:$AB$1048576,0),MATCH((CUADRO!O$4&amp;$E841),'Hoja de Trabajo para listado'!$AB$151:$BA$151,0)),0)+IFERROR(INDEX('Hoja de Trabajo para listado'!$BC$155:$CB$1048576,MATCH($A841,'Hoja de Trabajo para listado'!$BC$155:$BC$1048576,0),MATCH((CUADRO!O$4&amp;$E841),'Hoja de Trabajo para listado'!$BC$151:$CB$151,0)),0)+IFERROR(INDEX('Hoja de Trabajo para listado'!$DE$153:$DG$274,MATCH($A841,'Hoja de Trabajo para listado'!$DE$153:$DE$1048576,0),MATCH((CUADRO!O$4&amp;$E841),'Hoja de Trabajo para listado'!$DE$151:$DG$151,0)),0)+IFERROR(INDEX('Hoja de Trabajo para listado'!$CD$155:$DC$1048576,MATCH($A841,'Hoja de Trabajo para listado'!$CD$155:$CD$1048576,0),MATCH((CUADRO!O$4&amp;$E841),'Hoja de Trabajo para listado'!$CD$151:$DC$151,0)),0)</f>
        <v>0</v>
      </c>
      <c r="P841" s="241">
        <f ca="1">+IFERROR(INDEX('Hoja de Trabajo para listado'!$A$155:$Z$1048576,MATCH($A841,'Hoja de Trabajo para listado'!$A$155:$A$1048576,0),MATCH((CUADRO!P$4&amp;$E841),'Hoja de Trabajo para listado'!$A$151:$Z$151,0)),0)+IFERROR(INDEX('Hoja de Trabajo para listado'!$AB$155:$BA$1048576,MATCH($A841,'Hoja de Trabajo para listado'!$AB$155:$AB$1048576,0),MATCH((CUADRO!P$4&amp;$E841),'Hoja de Trabajo para listado'!$AB$151:$BA$151,0)),0)+IFERROR(INDEX('Hoja de Trabajo para listado'!$BC$155:$CB$1048576,MATCH($A841,'Hoja de Trabajo para listado'!$BC$155:$BC$1048576,0),MATCH((CUADRO!P$4&amp;$E841),'Hoja de Trabajo para listado'!$BC$151:$CB$151,0)),0)+IFERROR(INDEX('Hoja de Trabajo para listado'!$DE$153:$DG$274,MATCH($A841,'Hoja de Trabajo para listado'!$DE$153:$DE$1048576,0),MATCH((CUADRO!P$4&amp;$E841),'Hoja de Trabajo para listado'!$DE$151:$DG$151,0)),0)+IFERROR(INDEX('Hoja de Trabajo para listado'!$CD$155:$DC$1048576,MATCH($A841,'Hoja de Trabajo para listado'!$CD$155:$CD$1048576,0),MATCH((CUADRO!P$4&amp;$E841),'Hoja de Trabajo para listado'!$CD$151:$DC$151,0)),0)</f>
        <v>0</v>
      </c>
      <c r="Q841" s="241">
        <f ca="1">+IFERROR(INDEX('Hoja de Trabajo para listado'!$A$155:$Z$1048576,MATCH($A841,'Hoja de Trabajo para listado'!$A$155:$A$1048576,0),MATCH((CUADRO!Q$4&amp;$E841),'Hoja de Trabajo para listado'!$A$151:$Z$151,0)),0)+IFERROR(INDEX('Hoja de Trabajo para listado'!$AB$155:$BA$1048576,MATCH($A841,'Hoja de Trabajo para listado'!$AB$155:$AB$1048576,0),MATCH((CUADRO!Q$4&amp;$E841),'Hoja de Trabajo para listado'!$AB$151:$BA$151,0)),0)+IFERROR(INDEX('Hoja de Trabajo para listado'!$BC$155:$CB$1048576,MATCH($A841,'Hoja de Trabajo para listado'!$BC$155:$BC$1048576,0),MATCH((CUADRO!Q$4&amp;$E841),'Hoja de Trabajo para listado'!$BC$151:$CB$151,0)),0)+IFERROR(INDEX('Hoja de Trabajo para listado'!$DE$153:$DG$274,MATCH($A841,'Hoja de Trabajo para listado'!$DE$153:$DE$1048576,0),MATCH((CUADRO!Q$4&amp;$E841),'Hoja de Trabajo para listado'!$DE$151:$DG$151,0)),0)+IFERROR(INDEX('Hoja de Trabajo para listado'!$CD$155:$DC$1048576,MATCH($A841,'Hoja de Trabajo para listado'!$CD$155:$CD$1048576,0),MATCH((CUADRO!Q$4&amp;$E841),'Hoja de Trabajo para listado'!$CD$151:$DC$151,0)),0)</f>
        <v>0</v>
      </c>
      <c r="R841" s="241">
        <f t="shared" ref="R841:R904" ca="1" si="26">+SUM(F841:Q841)</f>
        <v>0</v>
      </c>
      <c r="S841" s="247"/>
      <c r="T841" s="241">
        <f ca="1">+T842</f>
        <v>0</v>
      </c>
      <c r="U841" s="240">
        <f t="shared" ref="U841:U904" si="27">+IF(E841="Débitos",1,2)</f>
        <v>1</v>
      </c>
    </row>
    <row r="842" spans="1:21" customFormat="1" ht="15" hidden="1" customHeight="1">
      <c r="A842" s="32">
        <v>1503</v>
      </c>
      <c r="B842" s="382"/>
      <c r="C842" s="245" t="str">
        <f>+VLOOKUP(A842,bd_lista!$A$3:$C$592,3,FALSE)</f>
        <v>Gobierno Autónomo Municipal de Yocalla</v>
      </c>
      <c r="D842" s="384"/>
      <c r="E842" s="242" t="s">
        <v>684</v>
      </c>
      <c r="F842" s="243">
        <f ca="1">+IFERROR(INDEX('Hoja de Trabajo para listado'!$A$155:$Z$1048576,MATCH($A842,'Hoja de Trabajo para listado'!$A$155:$A$1048576,0),MATCH((CUADRO!F$4&amp;$E842),'Hoja de Trabajo para listado'!$A$151:$Z$151,0)),0)+IFERROR(INDEX('Hoja de Trabajo para listado'!$AB$155:$BA$1048576,MATCH($A842,'Hoja de Trabajo para listado'!$AB$155:$AB$1048576,0),MATCH((CUADRO!F$4&amp;$E842),'Hoja de Trabajo para listado'!$AB$151:$BA$151,0)),0)+IFERROR(INDEX('Hoja de Trabajo para listado'!$BC$155:$CB$1048576,MATCH($A842,'Hoja de Trabajo para listado'!$BC$155:$BC$1048576,0),MATCH((CUADRO!F$4&amp;$E842),'Hoja de Trabajo para listado'!$BC$151:$CB$151,0)),0)+IFERROR(INDEX('Hoja de Trabajo para listado'!$DE$153:$DG$274,MATCH($A842,'Hoja de Trabajo para listado'!$DE$153:$DE$1048576,0),MATCH((CUADRO!F$4&amp;$E842),'Hoja de Trabajo para listado'!$DE$151:$DG$151,0)),0)+IFERROR(INDEX('Hoja de Trabajo para listado'!$CD$155:$DC$1048576,MATCH($A842,'Hoja de Trabajo para listado'!$CD$155:$CD$1048576,0),MATCH((CUADRO!F$4&amp;$E842),'Hoja de Trabajo para listado'!$CD$151:$DC$151,0)),0)</f>
        <v>0</v>
      </c>
      <c r="G842" s="243">
        <f ca="1">+IFERROR(INDEX('Hoja de Trabajo para listado'!$A$155:$Z$1048576,MATCH($A842,'Hoja de Trabajo para listado'!$A$155:$A$1048576,0),MATCH((CUADRO!G$4&amp;$E842),'Hoja de Trabajo para listado'!$A$151:$Z$151,0)),0)+IFERROR(INDEX('Hoja de Trabajo para listado'!$AB$155:$BA$1048576,MATCH($A842,'Hoja de Trabajo para listado'!$AB$155:$AB$1048576,0),MATCH((CUADRO!G$4&amp;$E842),'Hoja de Trabajo para listado'!$AB$151:$BA$151,0)),0)+IFERROR(INDEX('Hoja de Trabajo para listado'!$BC$155:$CB$1048576,MATCH($A842,'Hoja de Trabajo para listado'!$BC$155:$BC$1048576,0),MATCH((CUADRO!G$4&amp;$E842),'Hoja de Trabajo para listado'!$BC$151:$CB$151,0)),0)+IFERROR(INDEX('Hoja de Trabajo para listado'!$DE$153:$DG$274,MATCH($A842,'Hoja de Trabajo para listado'!$DE$153:$DE$1048576,0),MATCH((CUADRO!G$4&amp;$E842),'Hoja de Trabajo para listado'!$DE$151:$DG$151,0)),0)+IFERROR(INDEX('Hoja de Trabajo para listado'!$CD$155:$DC$1048576,MATCH($A842,'Hoja de Trabajo para listado'!$CD$155:$CD$1048576,0),MATCH((CUADRO!G$4&amp;$E842),'Hoja de Trabajo para listado'!$CD$151:$DC$151,0)),0)</f>
        <v>0</v>
      </c>
      <c r="H842" s="243">
        <f ca="1">+IFERROR(INDEX('Hoja de Trabajo para listado'!$A$155:$Z$1048576,MATCH($A842,'Hoja de Trabajo para listado'!$A$155:$A$1048576,0),MATCH((CUADRO!H$4&amp;$E842),'Hoja de Trabajo para listado'!$A$151:$Z$151,0)),0)+IFERROR(INDEX('Hoja de Trabajo para listado'!$AB$155:$BA$1048576,MATCH($A842,'Hoja de Trabajo para listado'!$AB$155:$AB$1048576,0),MATCH((CUADRO!H$4&amp;$E842),'Hoja de Trabajo para listado'!$AB$151:$BA$151,0)),0)+IFERROR(INDEX('Hoja de Trabajo para listado'!$BC$155:$CB$1048576,MATCH($A842,'Hoja de Trabajo para listado'!$BC$155:$BC$1048576,0),MATCH((CUADRO!H$4&amp;$E842),'Hoja de Trabajo para listado'!$BC$151:$CB$151,0)),0)+IFERROR(INDEX('Hoja de Trabajo para listado'!$DE$153:$DG$274,MATCH($A842,'Hoja de Trabajo para listado'!$DE$153:$DE$1048576,0),MATCH((CUADRO!H$4&amp;$E842),'Hoja de Trabajo para listado'!$DE$151:$DG$151,0)),0)+IFERROR(INDEX('Hoja de Trabajo para listado'!$CD$155:$DC$1048576,MATCH($A842,'Hoja de Trabajo para listado'!$CD$155:$CD$1048576,0),MATCH((CUADRO!H$4&amp;$E842),'Hoja de Trabajo para listado'!$CD$151:$DC$151,0)),0)</f>
        <v>0</v>
      </c>
      <c r="I842" s="243">
        <f ca="1">+IFERROR(INDEX('Hoja de Trabajo para listado'!$A$155:$Z$1048576,MATCH($A842,'Hoja de Trabajo para listado'!$A$155:$A$1048576,0),MATCH((CUADRO!I$4&amp;$E842),'Hoja de Trabajo para listado'!$A$151:$Z$151,0)),0)+IFERROR(INDEX('Hoja de Trabajo para listado'!$AB$155:$BA$1048576,MATCH($A842,'Hoja de Trabajo para listado'!$AB$155:$AB$1048576,0),MATCH((CUADRO!I$4&amp;$E842),'Hoja de Trabajo para listado'!$AB$151:$BA$151,0)),0)+IFERROR(INDEX('Hoja de Trabajo para listado'!$BC$155:$CB$1048576,MATCH($A842,'Hoja de Trabajo para listado'!$BC$155:$BC$1048576,0),MATCH((CUADRO!I$4&amp;$E842),'Hoja de Trabajo para listado'!$BC$151:$CB$151,0)),0)+IFERROR(INDEX('Hoja de Trabajo para listado'!$DE$153:$DG$274,MATCH($A842,'Hoja de Trabajo para listado'!$DE$153:$DE$1048576,0),MATCH((CUADRO!I$4&amp;$E842),'Hoja de Trabajo para listado'!$DE$151:$DG$151,0)),0)+IFERROR(INDEX('Hoja de Trabajo para listado'!$CD$155:$DC$1048576,MATCH($A842,'Hoja de Trabajo para listado'!$CD$155:$CD$1048576,0),MATCH((CUADRO!I$4&amp;$E842),'Hoja de Trabajo para listado'!$CD$151:$DC$151,0)),0)</f>
        <v>0</v>
      </c>
      <c r="J842" s="243">
        <f ca="1">+IFERROR(INDEX('Hoja de Trabajo para listado'!$A$155:$Z$1048576,MATCH($A842,'Hoja de Trabajo para listado'!$A$155:$A$1048576,0),MATCH((CUADRO!J$4&amp;$E842),'Hoja de Trabajo para listado'!$A$151:$Z$151,0)),0)+IFERROR(INDEX('Hoja de Trabajo para listado'!$AB$155:$BA$1048576,MATCH($A842,'Hoja de Trabajo para listado'!$AB$155:$AB$1048576,0),MATCH((CUADRO!J$4&amp;$E842),'Hoja de Trabajo para listado'!$AB$151:$BA$151,0)),0)+IFERROR(INDEX('Hoja de Trabajo para listado'!$BC$155:$CB$1048576,MATCH($A842,'Hoja de Trabajo para listado'!$BC$155:$BC$1048576,0),MATCH((CUADRO!J$4&amp;$E842),'Hoja de Trabajo para listado'!$BC$151:$CB$151,0)),0)+IFERROR(INDEX('Hoja de Trabajo para listado'!$DE$153:$DG$274,MATCH($A842,'Hoja de Trabajo para listado'!$DE$153:$DE$1048576,0),MATCH((CUADRO!J$4&amp;$E842),'Hoja de Trabajo para listado'!$DE$151:$DG$151,0)),0)+IFERROR(INDEX('Hoja de Trabajo para listado'!$CD$155:$DC$1048576,MATCH($A842,'Hoja de Trabajo para listado'!$CD$155:$CD$1048576,0),MATCH((CUADRO!J$4&amp;$E842),'Hoja de Trabajo para listado'!$CD$151:$DC$151,0)),0)</f>
        <v>0</v>
      </c>
      <c r="K842" s="243">
        <f ca="1">+IFERROR(INDEX('Hoja de Trabajo para listado'!$A$155:$Z$1048576,MATCH($A842,'Hoja de Trabajo para listado'!$A$155:$A$1048576,0),MATCH((CUADRO!K$4&amp;$E842),'Hoja de Trabajo para listado'!$A$151:$Z$151,0)),0)+IFERROR(INDEX('Hoja de Trabajo para listado'!$AB$155:$BA$1048576,MATCH($A842,'Hoja de Trabajo para listado'!$AB$155:$AB$1048576,0),MATCH((CUADRO!K$4&amp;$E842),'Hoja de Trabajo para listado'!$AB$151:$BA$151,0)),0)+IFERROR(INDEX('Hoja de Trabajo para listado'!$BC$155:$CB$1048576,MATCH($A842,'Hoja de Trabajo para listado'!$BC$155:$BC$1048576,0),MATCH((CUADRO!K$4&amp;$E842),'Hoja de Trabajo para listado'!$BC$151:$CB$151,0)),0)+IFERROR(INDEX('Hoja de Trabajo para listado'!$DE$153:$DG$274,MATCH($A842,'Hoja de Trabajo para listado'!$DE$153:$DE$1048576,0),MATCH((CUADRO!K$4&amp;$E842),'Hoja de Trabajo para listado'!$DE$151:$DG$151,0)),0)+IFERROR(INDEX('Hoja de Trabajo para listado'!$CD$155:$DC$1048576,MATCH($A842,'Hoja de Trabajo para listado'!$CD$155:$CD$1048576,0),MATCH((CUADRO!K$4&amp;$E842),'Hoja de Trabajo para listado'!$CD$151:$DC$151,0)),0)</f>
        <v>0</v>
      </c>
      <c r="L842" s="243">
        <f ca="1">+IFERROR(INDEX('Hoja de Trabajo para listado'!$A$155:$Z$1048576,MATCH($A842,'Hoja de Trabajo para listado'!$A$155:$A$1048576,0),MATCH((CUADRO!L$4&amp;$E842),'Hoja de Trabajo para listado'!$A$151:$Z$151,0)),0)+IFERROR(INDEX('Hoja de Trabajo para listado'!$AB$155:$BA$1048576,MATCH($A842,'Hoja de Trabajo para listado'!$AB$155:$AB$1048576,0),MATCH((CUADRO!L$4&amp;$E842),'Hoja de Trabajo para listado'!$AB$151:$BA$151,0)),0)+IFERROR(INDEX('Hoja de Trabajo para listado'!$BC$155:$CB$1048576,MATCH($A842,'Hoja de Trabajo para listado'!$BC$155:$BC$1048576,0),MATCH((CUADRO!L$4&amp;$E842),'Hoja de Trabajo para listado'!$BC$151:$CB$151,0)),0)+IFERROR(INDEX('Hoja de Trabajo para listado'!$DE$153:$DG$274,MATCH($A842,'Hoja de Trabajo para listado'!$DE$153:$DE$1048576,0),MATCH((CUADRO!L$4&amp;$E842),'Hoja de Trabajo para listado'!$DE$151:$DG$151,0)),0)+IFERROR(INDEX('Hoja de Trabajo para listado'!$CD$155:$DC$1048576,MATCH($A842,'Hoja de Trabajo para listado'!$CD$155:$CD$1048576,0),MATCH((CUADRO!L$4&amp;$E842),'Hoja de Trabajo para listado'!$CD$151:$DC$151,0)),0)</f>
        <v>0</v>
      </c>
      <c r="M842" s="243">
        <f ca="1">+IFERROR(INDEX('Hoja de Trabajo para listado'!$A$155:$Z$1048576,MATCH($A842,'Hoja de Trabajo para listado'!$A$155:$A$1048576,0),MATCH((CUADRO!M$4&amp;$E842),'Hoja de Trabajo para listado'!$A$151:$Z$151,0)),0)+IFERROR(INDEX('Hoja de Trabajo para listado'!$AB$155:$BA$1048576,MATCH($A842,'Hoja de Trabajo para listado'!$AB$155:$AB$1048576,0),MATCH((CUADRO!M$4&amp;$E842),'Hoja de Trabajo para listado'!$AB$151:$BA$151,0)),0)+IFERROR(INDEX('Hoja de Trabajo para listado'!$BC$155:$CB$1048576,MATCH($A842,'Hoja de Trabajo para listado'!$BC$155:$BC$1048576,0),MATCH((CUADRO!M$4&amp;$E842),'Hoja de Trabajo para listado'!$BC$151:$CB$151,0)),0)+IFERROR(INDEX('Hoja de Trabajo para listado'!$DE$153:$DG$274,MATCH($A842,'Hoja de Trabajo para listado'!$DE$153:$DE$1048576,0),MATCH((CUADRO!M$4&amp;$E842),'Hoja de Trabajo para listado'!$DE$151:$DG$151,0)),0)+IFERROR(INDEX('Hoja de Trabajo para listado'!$CD$155:$DC$1048576,MATCH($A842,'Hoja de Trabajo para listado'!$CD$155:$CD$1048576,0),MATCH((CUADRO!M$4&amp;$E842),'Hoja de Trabajo para listado'!$CD$151:$DC$151,0)),0)</f>
        <v>0</v>
      </c>
      <c r="N842" s="243">
        <f ca="1">+IFERROR(INDEX('Hoja de Trabajo para listado'!$A$155:$Z$1048576,MATCH($A842,'Hoja de Trabajo para listado'!$A$155:$A$1048576,0),MATCH((CUADRO!N$4&amp;$E842),'Hoja de Trabajo para listado'!$A$151:$Z$151,0)),0)+IFERROR(INDEX('Hoja de Trabajo para listado'!$AB$155:$BA$1048576,MATCH($A842,'Hoja de Trabajo para listado'!$AB$155:$AB$1048576,0),MATCH((CUADRO!N$4&amp;$E842),'Hoja de Trabajo para listado'!$AB$151:$BA$151,0)),0)+IFERROR(INDEX('Hoja de Trabajo para listado'!$BC$155:$CB$1048576,MATCH($A842,'Hoja de Trabajo para listado'!$BC$155:$BC$1048576,0),MATCH((CUADRO!N$4&amp;$E842),'Hoja de Trabajo para listado'!$BC$151:$CB$151,0)),0)+IFERROR(INDEX('Hoja de Trabajo para listado'!$DE$153:$DG$274,MATCH($A842,'Hoja de Trabajo para listado'!$DE$153:$DE$1048576,0),MATCH((CUADRO!N$4&amp;$E842),'Hoja de Trabajo para listado'!$DE$151:$DG$151,0)),0)+IFERROR(INDEX('Hoja de Trabajo para listado'!$CD$155:$DC$1048576,MATCH($A842,'Hoja de Trabajo para listado'!$CD$155:$CD$1048576,0),MATCH((CUADRO!N$4&amp;$E842),'Hoja de Trabajo para listado'!$CD$151:$DC$151,0)),0)</f>
        <v>0</v>
      </c>
      <c r="O842" s="243">
        <f ca="1">+IFERROR(INDEX('Hoja de Trabajo para listado'!$A$155:$Z$1048576,MATCH($A842,'Hoja de Trabajo para listado'!$A$155:$A$1048576,0),MATCH((CUADRO!O$4&amp;$E842),'Hoja de Trabajo para listado'!$A$151:$Z$151,0)),0)+IFERROR(INDEX('Hoja de Trabajo para listado'!$AB$155:$BA$1048576,MATCH($A842,'Hoja de Trabajo para listado'!$AB$155:$AB$1048576,0),MATCH((CUADRO!O$4&amp;$E842),'Hoja de Trabajo para listado'!$AB$151:$BA$151,0)),0)+IFERROR(INDEX('Hoja de Trabajo para listado'!$BC$155:$CB$1048576,MATCH($A842,'Hoja de Trabajo para listado'!$BC$155:$BC$1048576,0),MATCH((CUADRO!O$4&amp;$E842),'Hoja de Trabajo para listado'!$BC$151:$CB$151,0)),0)+IFERROR(INDEX('Hoja de Trabajo para listado'!$DE$153:$DG$274,MATCH($A842,'Hoja de Trabajo para listado'!$DE$153:$DE$1048576,0),MATCH((CUADRO!O$4&amp;$E842),'Hoja de Trabajo para listado'!$DE$151:$DG$151,0)),0)+IFERROR(INDEX('Hoja de Trabajo para listado'!$CD$155:$DC$1048576,MATCH($A842,'Hoja de Trabajo para listado'!$CD$155:$CD$1048576,0),MATCH((CUADRO!O$4&amp;$E842),'Hoja de Trabajo para listado'!$CD$151:$DC$151,0)),0)</f>
        <v>0</v>
      </c>
      <c r="P842" s="243">
        <f ca="1">+IFERROR(INDEX('Hoja de Trabajo para listado'!$A$155:$Z$1048576,MATCH($A842,'Hoja de Trabajo para listado'!$A$155:$A$1048576,0),MATCH((CUADRO!P$4&amp;$E842),'Hoja de Trabajo para listado'!$A$151:$Z$151,0)),0)+IFERROR(INDEX('Hoja de Trabajo para listado'!$AB$155:$BA$1048576,MATCH($A842,'Hoja de Trabajo para listado'!$AB$155:$AB$1048576,0),MATCH((CUADRO!P$4&amp;$E842),'Hoja de Trabajo para listado'!$AB$151:$BA$151,0)),0)+IFERROR(INDEX('Hoja de Trabajo para listado'!$BC$155:$CB$1048576,MATCH($A842,'Hoja de Trabajo para listado'!$BC$155:$BC$1048576,0),MATCH((CUADRO!P$4&amp;$E842),'Hoja de Trabajo para listado'!$BC$151:$CB$151,0)),0)+IFERROR(INDEX('Hoja de Trabajo para listado'!$DE$153:$DG$274,MATCH($A842,'Hoja de Trabajo para listado'!$DE$153:$DE$1048576,0),MATCH((CUADRO!P$4&amp;$E842),'Hoja de Trabajo para listado'!$DE$151:$DG$151,0)),0)+IFERROR(INDEX('Hoja de Trabajo para listado'!$CD$155:$DC$1048576,MATCH($A842,'Hoja de Trabajo para listado'!$CD$155:$CD$1048576,0),MATCH((CUADRO!P$4&amp;$E842),'Hoja de Trabajo para listado'!$CD$151:$DC$151,0)),0)</f>
        <v>0</v>
      </c>
      <c r="Q842" s="243">
        <f ca="1">+IFERROR(INDEX('Hoja de Trabajo para listado'!$A$155:$Z$1048576,MATCH($A842,'Hoja de Trabajo para listado'!$A$155:$A$1048576,0),MATCH((CUADRO!Q$4&amp;$E842),'Hoja de Trabajo para listado'!$A$151:$Z$151,0)),0)+IFERROR(INDEX('Hoja de Trabajo para listado'!$AB$155:$BA$1048576,MATCH($A842,'Hoja de Trabajo para listado'!$AB$155:$AB$1048576,0),MATCH((CUADRO!Q$4&amp;$E842),'Hoja de Trabajo para listado'!$AB$151:$BA$151,0)),0)+IFERROR(INDEX('Hoja de Trabajo para listado'!$BC$155:$CB$1048576,MATCH($A842,'Hoja de Trabajo para listado'!$BC$155:$BC$1048576,0),MATCH((CUADRO!Q$4&amp;$E842),'Hoja de Trabajo para listado'!$BC$151:$CB$151,0)),0)+IFERROR(INDEX('Hoja de Trabajo para listado'!$DE$153:$DG$274,MATCH($A842,'Hoja de Trabajo para listado'!$DE$153:$DE$1048576,0),MATCH((CUADRO!Q$4&amp;$E842),'Hoja de Trabajo para listado'!$DE$151:$DG$151,0)),0)+IFERROR(INDEX('Hoja de Trabajo para listado'!$CD$155:$DC$1048576,MATCH($A842,'Hoja de Trabajo para listado'!$CD$155:$CD$1048576,0),MATCH((CUADRO!Q$4&amp;$E842),'Hoja de Trabajo para listado'!$CD$151:$DC$151,0)),0)</f>
        <v>0</v>
      </c>
      <c r="R842" s="243">
        <f t="shared" ca="1" si="26"/>
        <v>0</v>
      </c>
      <c r="S842" s="253">
        <f ca="1">+R841+R842</f>
        <v>0</v>
      </c>
      <c r="T842" s="243">
        <f ca="1">+S842</f>
        <v>0</v>
      </c>
      <c r="U842" s="242">
        <f t="shared" si="27"/>
        <v>2</v>
      </c>
    </row>
    <row r="843" spans="1:21" customFormat="1" ht="15" hidden="1" customHeight="1">
      <c r="A843" s="32">
        <v>1504</v>
      </c>
      <c r="B843" s="381">
        <f>+A843</f>
        <v>1504</v>
      </c>
      <c r="C843" s="245" t="str">
        <f>+VLOOKUP(A843,bd_lista!$A$3:$C$592,3,FALSE)</f>
        <v>Gobierno Autónomo Municipal de Urmiri</v>
      </c>
      <c r="D843" s="383" t="str">
        <f>+C843</f>
        <v>Gobierno Autónomo Municipal de Urmiri</v>
      </c>
      <c r="E843" s="240" t="s">
        <v>683</v>
      </c>
      <c r="F843" s="241">
        <f ca="1">+IFERROR(INDEX('Hoja de Trabajo para listado'!$A$155:$Z$1048576,MATCH($A843,'Hoja de Trabajo para listado'!$A$155:$A$1048576,0),MATCH((CUADRO!F$4&amp;$E843),'Hoja de Trabajo para listado'!$A$151:$Z$151,0)),0)+IFERROR(INDEX('Hoja de Trabajo para listado'!$AB$155:$BA$1048576,MATCH($A843,'Hoja de Trabajo para listado'!$AB$155:$AB$1048576,0),MATCH((CUADRO!F$4&amp;$E843),'Hoja de Trabajo para listado'!$AB$151:$BA$151,0)),0)+IFERROR(INDEX('Hoja de Trabajo para listado'!$BC$155:$CB$1048576,MATCH($A843,'Hoja de Trabajo para listado'!$BC$155:$BC$1048576,0),MATCH((CUADRO!F$4&amp;$E843),'Hoja de Trabajo para listado'!$BC$151:$CB$151,0)),0)+IFERROR(INDEX('Hoja de Trabajo para listado'!$DE$153:$DG$274,MATCH($A843,'Hoja de Trabajo para listado'!$DE$153:$DE$1048576,0),MATCH((CUADRO!F$4&amp;$E843),'Hoja de Trabajo para listado'!$DE$151:$DG$151,0)),0)+IFERROR(INDEX('Hoja de Trabajo para listado'!$CD$155:$DC$1048576,MATCH($A843,'Hoja de Trabajo para listado'!$CD$155:$CD$1048576,0),MATCH((CUADRO!F$4&amp;$E843),'Hoja de Trabajo para listado'!$CD$151:$DC$151,0)),0)</f>
        <v>0</v>
      </c>
      <c r="G843" s="241">
        <f ca="1">+IFERROR(INDEX('Hoja de Trabajo para listado'!$A$155:$Z$1048576,MATCH($A843,'Hoja de Trabajo para listado'!$A$155:$A$1048576,0),MATCH((CUADRO!G$4&amp;$E843),'Hoja de Trabajo para listado'!$A$151:$Z$151,0)),0)+IFERROR(INDEX('Hoja de Trabajo para listado'!$AB$155:$BA$1048576,MATCH($A843,'Hoja de Trabajo para listado'!$AB$155:$AB$1048576,0),MATCH((CUADRO!G$4&amp;$E843),'Hoja de Trabajo para listado'!$AB$151:$BA$151,0)),0)+IFERROR(INDEX('Hoja de Trabajo para listado'!$BC$155:$CB$1048576,MATCH($A843,'Hoja de Trabajo para listado'!$BC$155:$BC$1048576,0),MATCH((CUADRO!G$4&amp;$E843),'Hoja de Trabajo para listado'!$BC$151:$CB$151,0)),0)+IFERROR(INDEX('Hoja de Trabajo para listado'!$DE$153:$DG$274,MATCH($A843,'Hoja de Trabajo para listado'!$DE$153:$DE$1048576,0),MATCH((CUADRO!G$4&amp;$E843),'Hoja de Trabajo para listado'!$DE$151:$DG$151,0)),0)+IFERROR(INDEX('Hoja de Trabajo para listado'!$CD$155:$DC$1048576,MATCH($A843,'Hoja de Trabajo para listado'!$CD$155:$CD$1048576,0),MATCH((CUADRO!G$4&amp;$E843),'Hoja de Trabajo para listado'!$CD$151:$DC$151,0)),0)</f>
        <v>0</v>
      </c>
      <c r="H843" s="241">
        <f ca="1">+IFERROR(INDEX('Hoja de Trabajo para listado'!$A$155:$Z$1048576,MATCH($A843,'Hoja de Trabajo para listado'!$A$155:$A$1048576,0),MATCH((CUADRO!H$4&amp;$E843),'Hoja de Trabajo para listado'!$A$151:$Z$151,0)),0)+IFERROR(INDEX('Hoja de Trabajo para listado'!$AB$155:$BA$1048576,MATCH($A843,'Hoja de Trabajo para listado'!$AB$155:$AB$1048576,0),MATCH((CUADRO!H$4&amp;$E843),'Hoja de Trabajo para listado'!$AB$151:$BA$151,0)),0)+IFERROR(INDEX('Hoja de Trabajo para listado'!$BC$155:$CB$1048576,MATCH($A843,'Hoja de Trabajo para listado'!$BC$155:$BC$1048576,0),MATCH((CUADRO!H$4&amp;$E843),'Hoja de Trabajo para listado'!$BC$151:$CB$151,0)),0)+IFERROR(INDEX('Hoja de Trabajo para listado'!$DE$153:$DG$274,MATCH($A843,'Hoja de Trabajo para listado'!$DE$153:$DE$1048576,0),MATCH((CUADRO!H$4&amp;$E843),'Hoja de Trabajo para listado'!$DE$151:$DG$151,0)),0)+IFERROR(INDEX('Hoja de Trabajo para listado'!$CD$155:$DC$1048576,MATCH($A843,'Hoja de Trabajo para listado'!$CD$155:$CD$1048576,0),MATCH((CUADRO!H$4&amp;$E843),'Hoja de Trabajo para listado'!$CD$151:$DC$151,0)),0)</f>
        <v>0</v>
      </c>
      <c r="I843" s="241">
        <f ca="1">+IFERROR(INDEX('Hoja de Trabajo para listado'!$A$155:$Z$1048576,MATCH($A843,'Hoja de Trabajo para listado'!$A$155:$A$1048576,0),MATCH((CUADRO!I$4&amp;$E843),'Hoja de Trabajo para listado'!$A$151:$Z$151,0)),0)+IFERROR(INDEX('Hoja de Trabajo para listado'!$AB$155:$BA$1048576,MATCH($A843,'Hoja de Trabajo para listado'!$AB$155:$AB$1048576,0),MATCH((CUADRO!I$4&amp;$E843),'Hoja de Trabajo para listado'!$AB$151:$BA$151,0)),0)+IFERROR(INDEX('Hoja de Trabajo para listado'!$BC$155:$CB$1048576,MATCH($A843,'Hoja de Trabajo para listado'!$BC$155:$BC$1048576,0),MATCH((CUADRO!I$4&amp;$E843),'Hoja de Trabajo para listado'!$BC$151:$CB$151,0)),0)+IFERROR(INDEX('Hoja de Trabajo para listado'!$DE$153:$DG$274,MATCH($A843,'Hoja de Trabajo para listado'!$DE$153:$DE$1048576,0),MATCH((CUADRO!I$4&amp;$E843),'Hoja de Trabajo para listado'!$DE$151:$DG$151,0)),0)+IFERROR(INDEX('Hoja de Trabajo para listado'!$CD$155:$DC$1048576,MATCH($A843,'Hoja de Trabajo para listado'!$CD$155:$CD$1048576,0),MATCH((CUADRO!I$4&amp;$E843),'Hoja de Trabajo para listado'!$CD$151:$DC$151,0)),0)</f>
        <v>0</v>
      </c>
      <c r="J843" s="241">
        <f ca="1">+IFERROR(INDEX('Hoja de Trabajo para listado'!$A$155:$Z$1048576,MATCH($A843,'Hoja de Trabajo para listado'!$A$155:$A$1048576,0),MATCH((CUADRO!J$4&amp;$E843),'Hoja de Trabajo para listado'!$A$151:$Z$151,0)),0)+IFERROR(INDEX('Hoja de Trabajo para listado'!$AB$155:$BA$1048576,MATCH($A843,'Hoja de Trabajo para listado'!$AB$155:$AB$1048576,0),MATCH((CUADRO!J$4&amp;$E843),'Hoja de Trabajo para listado'!$AB$151:$BA$151,0)),0)+IFERROR(INDEX('Hoja de Trabajo para listado'!$BC$155:$CB$1048576,MATCH($A843,'Hoja de Trabajo para listado'!$BC$155:$BC$1048576,0),MATCH((CUADRO!J$4&amp;$E843),'Hoja de Trabajo para listado'!$BC$151:$CB$151,0)),0)+IFERROR(INDEX('Hoja de Trabajo para listado'!$DE$153:$DG$274,MATCH($A843,'Hoja de Trabajo para listado'!$DE$153:$DE$1048576,0),MATCH((CUADRO!J$4&amp;$E843),'Hoja de Trabajo para listado'!$DE$151:$DG$151,0)),0)+IFERROR(INDEX('Hoja de Trabajo para listado'!$CD$155:$DC$1048576,MATCH($A843,'Hoja de Trabajo para listado'!$CD$155:$CD$1048576,0),MATCH((CUADRO!J$4&amp;$E843),'Hoja de Trabajo para listado'!$CD$151:$DC$151,0)),0)</f>
        <v>0</v>
      </c>
      <c r="K843" s="241">
        <f ca="1">+IFERROR(INDEX('Hoja de Trabajo para listado'!$A$155:$Z$1048576,MATCH($A843,'Hoja de Trabajo para listado'!$A$155:$A$1048576,0),MATCH((CUADRO!K$4&amp;$E843),'Hoja de Trabajo para listado'!$A$151:$Z$151,0)),0)+IFERROR(INDEX('Hoja de Trabajo para listado'!$AB$155:$BA$1048576,MATCH($A843,'Hoja de Trabajo para listado'!$AB$155:$AB$1048576,0),MATCH((CUADRO!K$4&amp;$E843),'Hoja de Trabajo para listado'!$AB$151:$BA$151,0)),0)+IFERROR(INDEX('Hoja de Trabajo para listado'!$BC$155:$CB$1048576,MATCH($A843,'Hoja de Trabajo para listado'!$BC$155:$BC$1048576,0),MATCH((CUADRO!K$4&amp;$E843),'Hoja de Trabajo para listado'!$BC$151:$CB$151,0)),0)+IFERROR(INDEX('Hoja de Trabajo para listado'!$DE$153:$DG$274,MATCH($A843,'Hoja de Trabajo para listado'!$DE$153:$DE$1048576,0),MATCH((CUADRO!K$4&amp;$E843),'Hoja de Trabajo para listado'!$DE$151:$DG$151,0)),0)+IFERROR(INDEX('Hoja de Trabajo para listado'!$CD$155:$DC$1048576,MATCH($A843,'Hoja de Trabajo para listado'!$CD$155:$CD$1048576,0),MATCH((CUADRO!K$4&amp;$E843),'Hoja de Trabajo para listado'!$CD$151:$DC$151,0)),0)</f>
        <v>0</v>
      </c>
      <c r="L843" s="241">
        <f ca="1">+IFERROR(INDEX('Hoja de Trabajo para listado'!$A$155:$Z$1048576,MATCH($A843,'Hoja de Trabajo para listado'!$A$155:$A$1048576,0),MATCH((CUADRO!L$4&amp;$E843),'Hoja de Trabajo para listado'!$A$151:$Z$151,0)),0)+IFERROR(INDEX('Hoja de Trabajo para listado'!$AB$155:$BA$1048576,MATCH($A843,'Hoja de Trabajo para listado'!$AB$155:$AB$1048576,0),MATCH((CUADRO!L$4&amp;$E843),'Hoja de Trabajo para listado'!$AB$151:$BA$151,0)),0)+IFERROR(INDEX('Hoja de Trabajo para listado'!$BC$155:$CB$1048576,MATCH($A843,'Hoja de Trabajo para listado'!$BC$155:$BC$1048576,0),MATCH((CUADRO!L$4&amp;$E843),'Hoja de Trabajo para listado'!$BC$151:$CB$151,0)),0)+IFERROR(INDEX('Hoja de Trabajo para listado'!$DE$153:$DG$274,MATCH($A843,'Hoja de Trabajo para listado'!$DE$153:$DE$1048576,0),MATCH((CUADRO!L$4&amp;$E843),'Hoja de Trabajo para listado'!$DE$151:$DG$151,0)),0)+IFERROR(INDEX('Hoja de Trabajo para listado'!$CD$155:$DC$1048576,MATCH($A843,'Hoja de Trabajo para listado'!$CD$155:$CD$1048576,0),MATCH((CUADRO!L$4&amp;$E843),'Hoja de Trabajo para listado'!$CD$151:$DC$151,0)),0)</f>
        <v>0</v>
      </c>
      <c r="M843" s="241">
        <f ca="1">+IFERROR(INDEX('Hoja de Trabajo para listado'!$A$155:$Z$1048576,MATCH($A843,'Hoja de Trabajo para listado'!$A$155:$A$1048576,0),MATCH((CUADRO!M$4&amp;$E843),'Hoja de Trabajo para listado'!$A$151:$Z$151,0)),0)+IFERROR(INDEX('Hoja de Trabajo para listado'!$AB$155:$BA$1048576,MATCH($A843,'Hoja de Trabajo para listado'!$AB$155:$AB$1048576,0),MATCH((CUADRO!M$4&amp;$E843),'Hoja de Trabajo para listado'!$AB$151:$BA$151,0)),0)+IFERROR(INDEX('Hoja de Trabajo para listado'!$BC$155:$CB$1048576,MATCH($A843,'Hoja de Trabajo para listado'!$BC$155:$BC$1048576,0),MATCH((CUADRO!M$4&amp;$E843),'Hoja de Trabajo para listado'!$BC$151:$CB$151,0)),0)+IFERROR(INDEX('Hoja de Trabajo para listado'!$DE$153:$DG$274,MATCH($A843,'Hoja de Trabajo para listado'!$DE$153:$DE$1048576,0),MATCH((CUADRO!M$4&amp;$E843),'Hoja de Trabajo para listado'!$DE$151:$DG$151,0)),0)+IFERROR(INDEX('Hoja de Trabajo para listado'!$CD$155:$DC$1048576,MATCH($A843,'Hoja de Trabajo para listado'!$CD$155:$CD$1048576,0),MATCH((CUADRO!M$4&amp;$E843),'Hoja de Trabajo para listado'!$CD$151:$DC$151,0)),0)</f>
        <v>0</v>
      </c>
      <c r="N843" s="241">
        <f ca="1">+IFERROR(INDEX('Hoja de Trabajo para listado'!$A$155:$Z$1048576,MATCH($A843,'Hoja de Trabajo para listado'!$A$155:$A$1048576,0),MATCH((CUADRO!N$4&amp;$E843),'Hoja de Trabajo para listado'!$A$151:$Z$151,0)),0)+IFERROR(INDEX('Hoja de Trabajo para listado'!$AB$155:$BA$1048576,MATCH($A843,'Hoja de Trabajo para listado'!$AB$155:$AB$1048576,0),MATCH((CUADRO!N$4&amp;$E843),'Hoja de Trabajo para listado'!$AB$151:$BA$151,0)),0)+IFERROR(INDEX('Hoja de Trabajo para listado'!$BC$155:$CB$1048576,MATCH($A843,'Hoja de Trabajo para listado'!$BC$155:$BC$1048576,0),MATCH((CUADRO!N$4&amp;$E843),'Hoja de Trabajo para listado'!$BC$151:$CB$151,0)),0)+IFERROR(INDEX('Hoja de Trabajo para listado'!$DE$153:$DG$274,MATCH($A843,'Hoja de Trabajo para listado'!$DE$153:$DE$1048576,0),MATCH((CUADRO!N$4&amp;$E843),'Hoja de Trabajo para listado'!$DE$151:$DG$151,0)),0)+IFERROR(INDEX('Hoja de Trabajo para listado'!$CD$155:$DC$1048576,MATCH($A843,'Hoja de Trabajo para listado'!$CD$155:$CD$1048576,0),MATCH((CUADRO!N$4&amp;$E843),'Hoja de Trabajo para listado'!$CD$151:$DC$151,0)),0)</f>
        <v>0</v>
      </c>
      <c r="O843" s="241">
        <f ca="1">+IFERROR(INDEX('Hoja de Trabajo para listado'!$A$155:$Z$1048576,MATCH($A843,'Hoja de Trabajo para listado'!$A$155:$A$1048576,0),MATCH((CUADRO!O$4&amp;$E843),'Hoja de Trabajo para listado'!$A$151:$Z$151,0)),0)+IFERROR(INDEX('Hoja de Trabajo para listado'!$AB$155:$BA$1048576,MATCH($A843,'Hoja de Trabajo para listado'!$AB$155:$AB$1048576,0),MATCH((CUADRO!O$4&amp;$E843),'Hoja de Trabajo para listado'!$AB$151:$BA$151,0)),0)+IFERROR(INDEX('Hoja de Trabajo para listado'!$BC$155:$CB$1048576,MATCH($A843,'Hoja de Trabajo para listado'!$BC$155:$BC$1048576,0),MATCH((CUADRO!O$4&amp;$E843),'Hoja de Trabajo para listado'!$BC$151:$CB$151,0)),0)+IFERROR(INDEX('Hoja de Trabajo para listado'!$DE$153:$DG$274,MATCH($A843,'Hoja de Trabajo para listado'!$DE$153:$DE$1048576,0),MATCH((CUADRO!O$4&amp;$E843),'Hoja de Trabajo para listado'!$DE$151:$DG$151,0)),0)+IFERROR(INDEX('Hoja de Trabajo para listado'!$CD$155:$DC$1048576,MATCH($A843,'Hoja de Trabajo para listado'!$CD$155:$CD$1048576,0),MATCH((CUADRO!O$4&amp;$E843),'Hoja de Trabajo para listado'!$CD$151:$DC$151,0)),0)</f>
        <v>0</v>
      </c>
      <c r="P843" s="241">
        <f ca="1">+IFERROR(INDEX('Hoja de Trabajo para listado'!$A$155:$Z$1048576,MATCH($A843,'Hoja de Trabajo para listado'!$A$155:$A$1048576,0),MATCH((CUADRO!P$4&amp;$E843),'Hoja de Trabajo para listado'!$A$151:$Z$151,0)),0)+IFERROR(INDEX('Hoja de Trabajo para listado'!$AB$155:$BA$1048576,MATCH($A843,'Hoja de Trabajo para listado'!$AB$155:$AB$1048576,0),MATCH((CUADRO!P$4&amp;$E843),'Hoja de Trabajo para listado'!$AB$151:$BA$151,0)),0)+IFERROR(INDEX('Hoja de Trabajo para listado'!$BC$155:$CB$1048576,MATCH($A843,'Hoja de Trabajo para listado'!$BC$155:$BC$1048576,0),MATCH((CUADRO!P$4&amp;$E843),'Hoja de Trabajo para listado'!$BC$151:$CB$151,0)),0)+IFERROR(INDEX('Hoja de Trabajo para listado'!$DE$153:$DG$274,MATCH($A843,'Hoja de Trabajo para listado'!$DE$153:$DE$1048576,0),MATCH((CUADRO!P$4&amp;$E843),'Hoja de Trabajo para listado'!$DE$151:$DG$151,0)),0)+IFERROR(INDEX('Hoja de Trabajo para listado'!$CD$155:$DC$1048576,MATCH($A843,'Hoja de Trabajo para listado'!$CD$155:$CD$1048576,0),MATCH((CUADRO!P$4&amp;$E843),'Hoja de Trabajo para listado'!$CD$151:$DC$151,0)),0)</f>
        <v>0</v>
      </c>
      <c r="Q843" s="241">
        <f ca="1">+IFERROR(INDEX('Hoja de Trabajo para listado'!$A$155:$Z$1048576,MATCH($A843,'Hoja de Trabajo para listado'!$A$155:$A$1048576,0),MATCH((CUADRO!Q$4&amp;$E843),'Hoja de Trabajo para listado'!$A$151:$Z$151,0)),0)+IFERROR(INDEX('Hoja de Trabajo para listado'!$AB$155:$BA$1048576,MATCH($A843,'Hoja de Trabajo para listado'!$AB$155:$AB$1048576,0),MATCH((CUADRO!Q$4&amp;$E843),'Hoja de Trabajo para listado'!$AB$151:$BA$151,0)),0)+IFERROR(INDEX('Hoja de Trabajo para listado'!$BC$155:$CB$1048576,MATCH($A843,'Hoja de Trabajo para listado'!$BC$155:$BC$1048576,0),MATCH((CUADRO!Q$4&amp;$E843),'Hoja de Trabajo para listado'!$BC$151:$CB$151,0)),0)+IFERROR(INDEX('Hoja de Trabajo para listado'!$DE$153:$DG$274,MATCH($A843,'Hoja de Trabajo para listado'!$DE$153:$DE$1048576,0),MATCH((CUADRO!Q$4&amp;$E843),'Hoja de Trabajo para listado'!$DE$151:$DG$151,0)),0)+IFERROR(INDEX('Hoja de Trabajo para listado'!$CD$155:$DC$1048576,MATCH($A843,'Hoja de Trabajo para listado'!$CD$155:$CD$1048576,0),MATCH((CUADRO!Q$4&amp;$E843),'Hoja de Trabajo para listado'!$CD$151:$DC$151,0)),0)</f>
        <v>0</v>
      </c>
      <c r="R843" s="241">
        <f t="shared" ca="1" si="26"/>
        <v>0</v>
      </c>
      <c r="S843" s="247"/>
      <c r="T843" s="241">
        <f ca="1">+T844</f>
        <v>0</v>
      </c>
      <c r="U843" s="240">
        <f t="shared" si="27"/>
        <v>1</v>
      </c>
    </row>
    <row r="844" spans="1:21" customFormat="1" ht="15" hidden="1" customHeight="1">
      <c r="A844" s="32">
        <v>1504</v>
      </c>
      <c r="B844" s="382"/>
      <c r="C844" s="245" t="str">
        <f>+VLOOKUP(A844,bd_lista!$A$3:$C$592,3,FALSE)</f>
        <v>Gobierno Autónomo Municipal de Urmiri</v>
      </c>
      <c r="D844" s="384"/>
      <c r="E844" s="242" t="s">
        <v>684</v>
      </c>
      <c r="F844" s="243">
        <f ca="1">+IFERROR(INDEX('Hoja de Trabajo para listado'!$A$155:$Z$1048576,MATCH($A844,'Hoja de Trabajo para listado'!$A$155:$A$1048576,0),MATCH((CUADRO!F$4&amp;$E844),'Hoja de Trabajo para listado'!$A$151:$Z$151,0)),0)+IFERROR(INDEX('Hoja de Trabajo para listado'!$AB$155:$BA$1048576,MATCH($A844,'Hoja de Trabajo para listado'!$AB$155:$AB$1048576,0),MATCH((CUADRO!F$4&amp;$E844),'Hoja de Trabajo para listado'!$AB$151:$BA$151,0)),0)+IFERROR(INDEX('Hoja de Trabajo para listado'!$BC$155:$CB$1048576,MATCH($A844,'Hoja de Trabajo para listado'!$BC$155:$BC$1048576,0),MATCH((CUADRO!F$4&amp;$E844),'Hoja de Trabajo para listado'!$BC$151:$CB$151,0)),0)+IFERROR(INDEX('Hoja de Trabajo para listado'!$DE$153:$DG$274,MATCH($A844,'Hoja de Trabajo para listado'!$DE$153:$DE$1048576,0),MATCH((CUADRO!F$4&amp;$E844),'Hoja de Trabajo para listado'!$DE$151:$DG$151,0)),0)+IFERROR(INDEX('Hoja de Trabajo para listado'!$CD$155:$DC$1048576,MATCH($A844,'Hoja de Trabajo para listado'!$CD$155:$CD$1048576,0),MATCH((CUADRO!F$4&amp;$E844),'Hoja de Trabajo para listado'!$CD$151:$DC$151,0)),0)</f>
        <v>0</v>
      </c>
      <c r="G844" s="243">
        <f ca="1">+IFERROR(INDEX('Hoja de Trabajo para listado'!$A$155:$Z$1048576,MATCH($A844,'Hoja de Trabajo para listado'!$A$155:$A$1048576,0),MATCH((CUADRO!G$4&amp;$E844),'Hoja de Trabajo para listado'!$A$151:$Z$151,0)),0)+IFERROR(INDEX('Hoja de Trabajo para listado'!$AB$155:$BA$1048576,MATCH($A844,'Hoja de Trabajo para listado'!$AB$155:$AB$1048576,0),MATCH((CUADRO!G$4&amp;$E844),'Hoja de Trabajo para listado'!$AB$151:$BA$151,0)),0)+IFERROR(INDEX('Hoja de Trabajo para listado'!$BC$155:$CB$1048576,MATCH($A844,'Hoja de Trabajo para listado'!$BC$155:$BC$1048576,0),MATCH((CUADRO!G$4&amp;$E844),'Hoja de Trabajo para listado'!$BC$151:$CB$151,0)),0)+IFERROR(INDEX('Hoja de Trabajo para listado'!$DE$153:$DG$274,MATCH($A844,'Hoja de Trabajo para listado'!$DE$153:$DE$1048576,0),MATCH((CUADRO!G$4&amp;$E844),'Hoja de Trabajo para listado'!$DE$151:$DG$151,0)),0)+IFERROR(INDEX('Hoja de Trabajo para listado'!$CD$155:$DC$1048576,MATCH($A844,'Hoja de Trabajo para listado'!$CD$155:$CD$1048576,0),MATCH((CUADRO!G$4&amp;$E844),'Hoja de Trabajo para listado'!$CD$151:$DC$151,0)),0)</f>
        <v>0</v>
      </c>
      <c r="H844" s="243">
        <f ca="1">+IFERROR(INDEX('Hoja de Trabajo para listado'!$A$155:$Z$1048576,MATCH($A844,'Hoja de Trabajo para listado'!$A$155:$A$1048576,0),MATCH((CUADRO!H$4&amp;$E844),'Hoja de Trabajo para listado'!$A$151:$Z$151,0)),0)+IFERROR(INDEX('Hoja de Trabajo para listado'!$AB$155:$BA$1048576,MATCH($A844,'Hoja de Trabajo para listado'!$AB$155:$AB$1048576,0),MATCH((CUADRO!H$4&amp;$E844),'Hoja de Trabajo para listado'!$AB$151:$BA$151,0)),0)+IFERROR(INDEX('Hoja de Trabajo para listado'!$BC$155:$CB$1048576,MATCH($A844,'Hoja de Trabajo para listado'!$BC$155:$BC$1048576,0),MATCH((CUADRO!H$4&amp;$E844),'Hoja de Trabajo para listado'!$BC$151:$CB$151,0)),0)+IFERROR(INDEX('Hoja de Trabajo para listado'!$DE$153:$DG$274,MATCH($A844,'Hoja de Trabajo para listado'!$DE$153:$DE$1048576,0),MATCH((CUADRO!H$4&amp;$E844),'Hoja de Trabajo para listado'!$DE$151:$DG$151,0)),0)+IFERROR(INDEX('Hoja de Trabajo para listado'!$CD$155:$DC$1048576,MATCH($A844,'Hoja de Trabajo para listado'!$CD$155:$CD$1048576,0),MATCH((CUADRO!H$4&amp;$E844),'Hoja de Trabajo para listado'!$CD$151:$DC$151,0)),0)</f>
        <v>0</v>
      </c>
      <c r="I844" s="243">
        <f ca="1">+IFERROR(INDEX('Hoja de Trabajo para listado'!$A$155:$Z$1048576,MATCH($A844,'Hoja de Trabajo para listado'!$A$155:$A$1048576,0),MATCH((CUADRO!I$4&amp;$E844),'Hoja de Trabajo para listado'!$A$151:$Z$151,0)),0)+IFERROR(INDEX('Hoja de Trabajo para listado'!$AB$155:$BA$1048576,MATCH($A844,'Hoja de Trabajo para listado'!$AB$155:$AB$1048576,0),MATCH((CUADRO!I$4&amp;$E844),'Hoja de Trabajo para listado'!$AB$151:$BA$151,0)),0)+IFERROR(INDEX('Hoja de Trabajo para listado'!$BC$155:$CB$1048576,MATCH($A844,'Hoja de Trabajo para listado'!$BC$155:$BC$1048576,0),MATCH((CUADRO!I$4&amp;$E844),'Hoja de Trabajo para listado'!$BC$151:$CB$151,0)),0)+IFERROR(INDEX('Hoja de Trabajo para listado'!$DE$153:$DG$274,MATCH($A844,'Hoja de Trabajo para listado'!$DE$153:$DE$1048576,0),MATCH((CUADRO!I$4&amp;$E844),'Hoja de Trabajo para listado'!$DE$151:$DG$151,0)),0)+IFERROR(INDEX('Hoja de Trabajo para listado'!$CD$155:$DC$1048576,MATCH($A844,'Hoja de Trabajo para listado'!$CD$155:$CD$1048576,0),MATCH((CUADRO!I$4&amp;$E844),'Hoja de Trabajo para listado'!$CD$151:$DC$151,0)),0)</f>
        <v>0</v>
      </c>
      <c r="J844" s="243">
        <f ca="1">+IFERROR(INDEX('Hoja de Trabajo para listado'!$A$155:$Z$1048576,MATCH($A844,'Hoja de Trabajo para listado'!$A$155:$A$1048576,0),MATCH((CUADRO!J$4&amp;$E844),'Hoja de Trabajo para listado'!$A$151:$Z$151,0)),0)+IFERROR(INDEX('Hoja de Trabajo para listado'!$AB$155:$BA$1048576,MATCH($A844,'Hoja de Trabajo para listado'!$AB$155:$AB$1048576,0),MATCH((CUADRO!J$4&amp;$E844),'Hoja de Trabajo para listado'!$AB$151:$BA$151,0)),0)+IFERROR(INDEX('Hoja de Trabajo para listado'!$BC$155:$CB$1048576,MATCH($A844,'Hoja de Trabajo para listado'!$BC$155:$BC$1048576,0),MATCH((CUADRO!J$4&amp;$E844),'Hoja de Trabajo para listado'!$BC$151:$CB$151,0)),0)+IFERROR(INDEX('Hoja de Trabajo para listado'!$DE$153:$DG$274,MATCH($A844,'Hoja de Trabajo para listado'!$DE$153:$DE$1048576,0),MATCH((CUADRO!J$4&amp;$E844),'Hoja de Trabajo para listado'!$DE$151:$DG$151,0)),0)+IFERROR(INDEX('Hoja de Trabajo para listado'!$CD$155:$DC$1048576,MATCH($A844,'Hoja de Trabajo para listado'!$CD$155:$CD$1048576,0),MATCH((CUADRO!J$4&amp;$E844),'Hoja de Trabajo para listado'!$CD$151:$DC$151,0)),0)</f>
        <v>0</v>
      </c>
      <c r="K844" s="243">
        <f ca="1">+IFERROR(INDEX('Hoja de Trabajo para listado'!$A$155:$Z$1048576,MATCH($A844,'Hoja de Trabajo para listado'!$A$155:$A$1048576,0),MATCH((CUADRO!K$4&amp;$E844),'Hoja de Trabajo para listado'!$A$151:$Z$151,0)),0)+IFERROR(INDEX('Hoja de Trabajo para listado'!$AB$155:$BA$1048576,MATCH($A844,'Hoja de Trabajo para listado'!$AB$155:$AB$1048576,0),MATCH((CUADRO!K$4&amp;$E844),'Hoja de Trabajo para listado'!$AB$151:$BA$151,0)),0)+IFERROR(INDEX('Hoja de Trabajo para listado'!$BC$155:$CB$1048576,MATCH($A844,'Hoja de Trabajo para listado'!$BC$155:$BC$1048576,0),MATCH((CUADRO!K$4&amp;$E844),'Hoja de Trabajo para listado'!$BC$151:$CB$151,0)),0)+IFERROR(INDEX('Hoja de Trabajo para listado'!$DE$153:$DG$274,MATCH($A844,'Hoja de Trabajo para listado'!$DE$153:$DE$1048576,0),MATCH((CUADRO!K$4&amp;$E844),'Hoja de Trabajo para listado'!$DE$151:$DG$151,0)),0)+IFERROR(INDEX('Hoja de Trabajo para listado'!$CD$155:$DC$1048576,MATCH($A844,'Hoja de Trabajo para listado'!$CD$155:$CD$1048576,0),MATCH((CUADRO!K$4&amp;$E844),'Hoja de Trabajo para listado'!$CD$151:$DC$151,0)),0)</f>
        <v>0</v>
      </c>
      <c r="L844" s="243">
        <f ca="1">+IFERROR(INDEX('Hoja de Trabajo para listado'!$A$155:$Z$1048576,MATCH($A844,'Hoja de Trabajo para listado'!$A$155:$A$1048576,0),MATCH((CUADRO!L$4&amp;$E844),'Hoja de Trabajo para listado'!$A$151:$Z$151,0)),0)+IFERROR(INDEX('Hoja de Trabajo para listado'!$AB$155:$BA$1048576,MATCH($A844,'Hoja de Trabajo para listado'!$AB$155:$AB$1048576,0),MATCH((CUADRO!L$4&amp;$E844),'Hoja de Trabajo para listado'!$AB$151:$BA$151,0)),0)+IFERROR(INDEX('Hoja de Trabajo para listado'!$BC$155:$CB$1048576,MATCH($A844,'Hoja de Trabajo para listado'!$BC$155:$BC$1048576,0),MATCH((CUADRO!L$4&amp;$E844),'Hoja de Trabajo para listado'!$BC$151:$CB$151,0)),0)+IFERROR(INDEX('Hoja de Trabajo para listado'!$DE$153:$DG$274,MATCH($A844,'Hoja de Trabajo para listado'!$DE$153:$DE$1048576,0),MATCH((CUADRO!L$4&amp;$E844),'Hoja de Trabajo para listado'!$DE$151:$DG$151,0)),0)+IFERROR(INDEX('Hoja de Trabajo para listado'!$CD$155:$DC$1048576,MATCH($A844,'Hoja de Trabajo para listado'!$CD$155:$CD$1048576,0),MATCH((CUADRO!L$4&amp;$E844),'Hoja de Trabajo para listado'!$CD$151:$DC$151,0)),0)</f>
        <v>0</v>
      </c>
      <c r="M844" s="243">
        <f ca="1">+IFERROR(INDEX('Hoja de Trabajo para listado'!$A$155:$Z$1048576,MATCH($A844,'Hoja de Trabajo para listado'!$A$155:$A$1048576,0),MATCH((CUADRO!M$4&amp;$E844),'Hoja de Trabajo para listado'!$A$151:$Z$151,0)),0)+IFERROR(INDEX('Hoja de Trabajo para listado'!$AB$155:$BA$1048576,MATCH($A844,'Hoja de Trabajo para listado'!$AB$155:$AB$1048576,0),MATCH((CUADRO!M$4&amp;$E844),'Hoja de Trabajo para listado'!$AB$151:$BA$151,0)),0)+IFERROR(INDEX('Hoja de Trabajo para listado'!$BC$155:$CB$1048576,MATCH($A844,'Hoja de Trabajo para listado'!$BC$155:$BC$1048576,0),MATCH((CUADRO!M$4&amp;$E844),'Hoja de Trabajo para listado'!$BC$151:$CB$151,0)),0)+IFERROR(INDEX('Hoja de Trabajo para listado'!$DE$153:$DG$274,MATCH($A844,'Hoja de Trabajo para listado'!$DE$153:$DE$1048576,0),MATCH((CUADRO!M$4&amp;$E844),'Hoja de Trabajo para listado'!$DE$151:$DG$151,0)),0)+IFERROR(INDEX('Hoja de Trabajo para listado'!$CD$155:$DC$1048576,MATCH($A844,'Hoja de Trabajo para listado'!$CD$155:$CD$1048576,0),MATCH((CUADRO!M$4&amp;$E844),'Hoja de Trabajo para listado'!$CD$151:$DC$151,0)),0)</f>
        <v>0</v>
      </c>
      <c r="N844" s="243">
        <f ca="1">+IFERROR(INDEX('Hoja de Trabajo para listado'!$A$155:$Z$1048576,MATCH($A844,'Hoja de Trabajo para listado'!$A$155:$A$1048576,0),MATCH((CUADRO!N$4&amp;$E844),'Hoja de Trabajo para listado'!$A$151:$Z$151,0)),0)+IFERROR(INDEX('Hoja de Trabajo para listado'!$AB$155:$BA$1048576,MATCH($A844,'Hoja de Trabajo para listado'!$AB$155:$AB$1048576,0),MATCH((CUADRO!N$4&amp;$E844),'Hoja de Trabajo para listado'!$AB$151:$BA$151,0)),0)+IFERROR(INDEX('Hoja de Trabajo para listado'!$BC$155:$CB$1048576,MATCH($A844,'Hoja de Trabajo para listado'!$BC$155:$BC$1048576,0),MATCH((CUADRO!N$4&amp;$E844),'Hoja de Trabajo para listado'!$BC$151:$CB$151,0)),0)+IFERROR(INDEX('Hoja de Trabajo para listado'!$DE$153:$DG$274,MATCH($A844,'Hoja de Trabajo para listado'!$DE$153:$DE$1048576,0),MATCH((CUADRO!N$4&amp;$E844),'Hoja de Trabajo para listado'!$DE$151:$DG$151,0)),0)+IFERROR(INDEX('Hoja de Trabajo para listado'!$CD$155:$DC$1048576,MATCH($A844,'Hoja de Trabajo para listado'!$CD$155:$CD$1048576,0),MATCH((CUADRO!N$4&amp;$E844),'Hoja de Trabajo para listado'!$CD$151:$DC$151,0)),0)</f>
        <v>0</v>
      </c>
      <c r="O844" s="243">
        <f ca="1">+IFERROR(INDEX('Hoja de Trabajo para listado'!$A$155:$Z$1048576,MATCH($A844,'Hoja de Trabajo para listado'!$A$155:$A$1048576,0),MATCH((CUADRO!O$4&amp;$E844),'Hoja de Trabajo para listado'!$A$151:$Z$151,0)),0)+IFERROR(INDEX('Hoja de Trabajo para listado'!$AB$155:$BA$1048576,MATCH($A844,'Hoja de Trabajo para listado'!$AB$155:$AB$1048576,0),MATCH((CUADRO!O$4&amp;$E844),'Hoja de Trabajo para listado'!$AB$151:$BA$151,0)),0)+IFERROR(INDEX('Hoja de Trabajo para listado'!$BC$155:$CB$1048576,MATCH($A844,'Hoja de Trabajo para listado'!$BC$155:$BC$1048576,0),MATCH((CUADRO!O$4&amp;$E844),'Hoja de Trabajo para listado'!$BC$151:$CB$151,0)),0)+IFERROR(INDEX('Hoja de Trabajo para listado'!$DE$153:$DG$274,MATCH($A844,'Hoja de Trabajo para listado'!$DE$153:$DE$1048576,0),MATCH((CUADRO!O$4&amp;$E844),'Hoja de Trabajo para listado'!$DE$151:$DG$151,0)),0)+IFERROR(INDEX('Hoja de Trabajo para listado'!$CD$155:$DC$1048576,MATCH($A844,'Hoja de Trabajo para listado'!$CD$155:$CD$1048576,0),MATCH((CUADRO!O$4&amp;$E844),'Hoja de Trabajo para listado'!$CD$151:$DC$151,0)),0)</f>
        <v>0</v>
      </c>
      <c r="P844" s="243">
        <f ca="1">+IFERROR(INDEX('Hoja de Trabajo para listado'!$A$155:$Z$1048576,MATCH($A844,'Hoja de Trabajo para listado'!$A$155:$A$1048576,0),MATCH((CUADRO!P$4&amp;$E844),'Hoja de Trabajo para listado'!$A$151:$Z$151,0)),0)+IFERROR(INDEX('Hoja de Trabajo para listado'!$AB$155:$BA$1048576,MATCH($A844,'Hoja de Trabajo para listado'!$AB$155:$AB$1048576,0),MATCH((CUADRO!P$4&amp;$E844),'Hoja de Trabajo para listado'!$AB$151:$BA$151,0)),0)+IFERROR(INDEX('Hoja de Trabajo para listado'!$BC$155:$CB$1048576,MATCH($A844,'Hoja de Trabajo para listado'!$BC$155:$BC$1048576,0),MATCH((CUADRO!P$4&amp;$E844),'Hoja de Trabajo para listado'!$BC$151:$CB$151,0)),0)+IFERROR(INDEX('Hoja de Trabajo para listado'!$DE$153:$DG$274,MATCH($A844,'Hoja de Trabajo para listado'!$DE$153:$DE$1048576,0),MATCH((CUADRO!P$4&amp;$E844),'Hoja de Trabajo para listado'!$DE$151:$DG$151,0)),0)+IFERROR(INDEX('Hoja de Trabajo para listado'!$CD$155:$DC$1048576,MATCH($A844,'Hoja de Trabajo para listado'!$CD$155:$CD$1048576,0),MATCH((CUADRO!P$4&amp;$E844),'Hoja de Trabajo para listado'!$CD$151:$DC$151,0)),0)</f>
        <v>0</v>
      </c>
      <c r="Q844" s="243">
        <f ca="1">+IFERROR(INDEX('Hoja de Trabajo para listado'!$A$155:$Z$1048576,MATCH($A844,'Hoja de Trabajo para listado'!$A$155:$A$1048576,0),MATCH((CUADRO!Q$4&amp;$E844),'Hoja de Trabajo para listado'!$A$151:$Z$151,0)),0)+IFERROR(INDEX('Hoja de Trabajo para listado'!$AB$155:$BA$1048576,MATCH($A844,'Hoja de Trabajo para listado'!$AB$155:$AB$1048576,0),MATCH((CUADRO!Q$4&amp;$E844),'Hoja de Trabajo para listado'!$AB$151:$BA$151,0)),0)+IFERROR(INDEX('Hoja de Trabajo para listado'!$BC$155:$CB$1048576,MATCH($A844,'Hoja de Trabajo para listado'!$BC$155:$BC$1048576,0),MATCH((CUADRO!Q$4&amp;$E844),'Hoja de Trabajo para listado'!$BC$151:$CB$151,0)),0)+IFERROR(INDEX('Hoja de Trabajo para listado'!$DE$153:$DG$274,MATCH($A844,'Hoja de Trabajo para listado'!$DE$153:$DE$1048576,0),MATCH((CUADRO!Q$4&amp;$E844),'Hoja de Trabajo para listado'!$DE$151:$DG$151,0)),0)+IFERROR(INDEX('Hoja de Trabajo para listado'!$CD$155:$DC$1048576,MATCH($A844,'Hoja de Trabajo para listado'!$CD$155:$CD$1048576,0),MATCH((CUADRO!Q$4&amp;$E844),'Hoja de Trabajo para listado'!$CD$151:$DC$151,0)),0)</f>
        <v>0</v>
      </c>
      <c r="R844" s="243">
        <f t="shared" ca="1" si="26"/>
        <v>0</v>
      </c>
      <c r="S844" s="253">
        <f ca="1">+R843+R844</f>
        <v>0</v>
      </c>
      <c r="T844" s="243">
        <f ca="1">+S844</f>
        <v>0</v>
      </c>
      <c r="U844" s="242">
        <f t="shared" si="27"/>
        <v>2</v>
      </c>
    </row>
    <row r="845" spans="1:21" customFormat="1" ht="15" hidden="1" customHeight="1">
      <c r="A845" s="32">
        <v>1505</v>
      </c>
      <c r="B845" s="381">
        <f>+A845</f>
        <v>1505</v>
      </c>
      <c r="C845" s="245" t="str">
        <f>+VLOOKUP(A845,bd_lista!$A$3:$C$592,3,FALSE)</f>
        <v>Gobierno Autónomo Municipal de Uncía</v>
      </c>
      <c r="D845" s="383" t="str">
        <f>+C845</f>
        <v>Gobierno Autónomo Municipal de Uncía</v>
      </c>
      <c r="E845" s="240" t="s">
        <v>683</v>
      </c>
      <c r="F845" s="241">
        <f ca="1">+IFERROR(INDEX('Hoja de Trabajo para listado'!$A$155:$Z$1048576,MATCH($A845,'Hoja de Trabajo para listado'!$A$155:$A$1048576,0),MATCH((CUADRO!F$4&amp;$E845),'Hoja de Trabajo para listado'!$A$151:$Z$151,0)),0)+IFERROR(INDEX('Hoja de Trabajo para listado'!$AB$155:$BA$1048576,MATCH($A845,'Hoja de Trabajo para listado'!$AB$155:$AB$1048576,0),MATCH((CUADRO!F$4&amp;$E845),'Hoja de Trabajo para listado'!$AB$151:$BA$151,0)),0)+IFERROR(INDEX('Hoja de Trabajo para listado'!$BC$155:$CB$1048576,MATCH($A845,'Hoja de Trabajo para listado'!$BC$155:$BC$1048576,0),MATCH((CUADRO!F$4&amp;$E845),'Hoja de Trabajo para listado'!$BC$151:$CB$151,0)),0)+IFERROR(INDEX('Hoja de Trabajo para listado'!$DE$153:$DG$274,MATCH($A845,'Hoja de Trabajo para listado'!$DE$153:$DE$1048576,0),MATCH((CUADRO!F$4&amp;$E845),'Hoja de Trabajo para listado'!$DE$151:$DG$151,0)),0)+IFERROR(INDEX('Hoja de Trabajo para listado'!$CD$155:$DC$1048576,MATCH($A845,'Hoja de Trabajo para listado'!$CD$155:$CD$1048576,0),MATCH((CUADRO!F$4&amp;$E845),'Hoja de Trabajo para listado'!$CD$151:$DC$151,0)),0)</f>
        <v>0</v>
      </c>
      <c r="G845" s="241">
        <f ca="1">+IFERROR(INDEX('Hoja de Trabajo para listado'!$A$155:$Z$1048576,MATCH($A845,'Hoja de Trabajo para listado'!$A$155:$A$1048576,0),MATCH((CUADRO!G$4&amp;$E845),'Hoja de Trabajo para listado'!$A$151:$Z$151,0)),0)+IFERROR(INDEX('Hoja de Trabajo para listado'!$AB$155:$BA$1048576,MATCH($A845,'Hoja de Trabajo para listado'!$AB$155:$AB$1048576,0),MATCH((CUADRO!G$4&amp;$E845),'Hoja de Trabajo para listado'!$AB$151:$BA$151,0)),0)+IFERROR(INDEX('Hoja de Trabajo para listado'!$BC$155:$CB$1048576,MATCH($A845,'Hoja de Trabajo para listado'!$BC$155:$BC$1048576,0),MATCH((CUADRO!G$4&amp;$E845),'Hoja de Trabajo para listado'!$BC$151:$CB$151,0)),0)+IFERROR(INDEX('Hoja de Trabajo para listado'!$DE$153:$DG$274,MATCH($A845,'Hoja de Trabajo para listado'!$DE$153:$DE$1048576,0),MATCH((CUADRO!G$4&amp;$E845),'Hoja de Trabajo para listado'!$DE$151:$DG$151,0)),0)+IFERROR(INDEX('Hoja de Trabajo para listado'!$CD$155:$DC$1048576,MATCH($A845,'Hoja de Trabajo para listado'!$CD$155:$CD$1048576,0),MATCH((CUADRO!G$4&amp;$E845),'Hoja de Trabajo para listado'!$CD$151:$DC$151,0)),0)</f>
        <v>0</v>
      </c>
      <c r="H845" s="241">
        <f ca="1">+IFERROR(INDEX('Hoja de Trabajo para listado'!$A$155:$Z$1048576,MATCH($A845,'Hoja de Trabajo para listado'!$A$155:$A$1048576,0),MATCH((CUADRO!H$4&amp;$E845),'Hoja de Trabajo para listado'!$A$151:$Z$151,0)),0)+IFERROR(INDEX('Hoja de Trabajo para listado'!$AB$155:$BA$1048576,MATCH($A845,'Hoja de Trabajo para listado'!$AB$155:$AB$1048576,0),MATCH((CUADRO!H$4&amp;$E845),'Hoja de Trabajo para listado'!$AB$151:$BA$151,0)),0)+IFERROR(INDEX('Hoja de Trabajo para listado'!$BC$155:$CB$1048576,MATCH($A845,'Hoja de Trabajo para listado'!$BC$155:$BC$1048576,0),MATCH((CUADRO!H$4&amp;$E845),'Hoja de Trabajo para listado'!$BC$151:$CB$151,0)),0)+IFERROR(INDEX('Hoja de Trabajo para listado'!$DE$153:$DG$274,MATCH($A845,'Hoja de Trabajo para listado'!$DE$153:$DE$1048576,0),MATCH((CUADRO!H$4&amp;$E845),'Hoja de Trabajo para listado'!$DE$151:$DG$151,0)),0)+IFERROR(INDEX('Hoja de Trabajo para listado'!$CD$155:$DC$1048576,MATCH($A845,'Hoja de Trabajo para listado'!$CD$155:$CD$1048576,0),MATCH((CUADRO!H$4&amp;$E845),'Hoja de Trabajo para listado'!$CD$151:$DC$151,0)),0)</f>
        <v>0</v>
      </c>
      <c r="I845" s="241">
        <f ca="1">+IFERROR(INDEX('Hoja de Trabajo para listado'!$A$155:$Z$1048576,MATCH($A845,'Hoja de Trabajo para listado'!$A$155:$A$1048576,0),MATCH((CUADRO!I$4&amp;$E845),'Hoja de Trabajo para listado'!$A$151:$Z$151,0)),0)+IFERROR(INDEX('Hoja de Trabajo para listado'!$AB$155:$BA$1048576,MATCH($A845,'Hoja de Trabajo para listado'!$AB$155:$AB$1048576,0),MATCH((CUADRO!I$4&amp;$E845),'Hoja de Trabajo para listado'!$AB$151:$BA$151,0)),0)+IFERROR(INDEX('Hoja de Trabajo para listado'!$BC$155:$CB$1048576,MATCH($A845,'Hoja de Trabajo para listado'!$BC$155:$BC$1048576,0),MATCH((CUADRO!I$4&amp;$E845),'Hoja de Trabajo para listado'!$BC$151:$CB$151,0)),0)+IFERROR(INDEX('Hoja de Trabajo para listado'!$DE$153:$DG$274,MATCH($A845,'Hoja de Trabajo para listado'!$DE$153:$DE$1048576,0),MATCH((CUADRO!I$4&amp;$E845),'Hoja de Trabajo para listado'!$DE$151:$DG$151,0)),0)+IFERROR(INDEX('Hoja de Trabajo para listado'!$CD$155:$DC$1048576,MATCH($A845,'Hoja de Trabajo para listado'!$CD$155:$CD$1048576,0),MATCH((CUADRO!I$4&amp;$E845),'Hoja de Trabajo para listado'!$CD$151:$DC$151,0)),0)</f>
        <v>0</v>
      </c>
      <c r="J845" s="241">
        <f ca="1">+IFERROR(INDEX('Hoja de Trabajo para listado'!$A$155:$Z$1048576,MATCH($A845,'Hoja de Trabajo para listado'!$A$155:$A$1048576,0),MATCH((CUADRO!J$4&amp;$E845),'Hoja de Trabajo para listado'!$A$151:$Z$151,0)),0)+IFERROR(INDEX('Hoja de Trabajo para listado'!$AB$155:$BA$1048576,MATCH($A845,'Hoja de Trabajo para listado'!$AB$155:$AB$1048576,0),MATCH((CUADRO!J$4&amp;$E845),'Hoja de Trabajo para listado'!$AB$151:$BA$151,0)),0)+IFERROR(INDEX('Hoja de Trabajo para listado'!$BC$155:$CB$1048576,MATCH($A845,'Hoja de Trabajo para listado'!$BC$155:$BC$1048576,0),MATCH((CUADRO!J$4&amp;$E845),'Hoja de Trabajo para listado'!$BC$151:$CB$151,0)),0)+IFERROR(INDEX('Hoja de Trabajo para listado'!$DE$153:$DG$274,MATCH($A845,'Hoja de Trabajo para listado'!$DE$153:$DE$1048576,0),MATCH((CUADRO!J$4&amp;$E845),'Hoja de Trabajo para listado'!$DE$151:$DG$151,0)),0)+IFERROR(INDEX('Hoja de Trabajo para listado'!$CD$155:$DC$1048576,MATCH($A845,'Hoja de Trabajo para listado'!$CD$155:$CD$1048576,0),MATCH((CUADRO!J$4&amp;$E845),'Hoja de Trabajo para listado'!$CD$151:$DC$151,0)),0)</f>
        <v>0</v>
      </c>
      <c r="K845" s="241">
        <f ca="1">+IFERROR(INDEX('Hoja de Trabajo para listado'!$A$155:$Z$1048576,MATCH($A845,'Hoja de Trabajo para listado'!$A$155:$A$1048576,0),MATCH((CUADRO!K$4&amp;$E845),'Hoja de Trabajo para listado'!$A$151:$Z$151,0)),0)+IFERROR(INDEX('Hoja de Trabajo para listado'!$AB$155:$BA$1048576,MATCH($A845,'Hoja de Trabajo para listado'!$AB$155:$AB$1048576,0),MATCH((CUADRO!K$4&amp;$E845),'Hoja de Trabajo para listado'!$AB$151:$BA$151,0)),0)+IFERROR(INDEX('Hoja de Trabajo para listado'!$BC$155:$CB$1048576,MATCH($A845,'Hoja de Trabajo para listado'!$BC$155:$BC$1048576,0),MATCH((CUADRO!K$4&amp;$E845),'Hoja de Trabajo para listado'!$BC$151:$CB$151,0)),0)+IFERROR(INDEX('Hoja de Trabajo para listado'!$DE$153:$DG$274,MATCH($A845,'Hoja de Trabajo para listado'!$DE$153:$DE$1048576,0),MATCH((CUADRO!K$4&amp;$E845),'Hoja de Trabajo para listado'!$DE$151:$DG$151,0)),0)+IFERROR(INDEX('Hoja de Trabajo para listado'!$CD$155:$DC$1048576,MATCH($A845,'Hoja de Trabajo para listado'!$CD$155:$CD$1048576,0),MATCH((CUADRO!K$4&amp;$E845),'Hoja de Trabajo para listado'!$CD$151:$DC$151,0)),0)</f>
        <v>0</v>
      </c>
      <c r="L845" s="241">
        <f ca="1">+IFERROR(INDEX('Hoja de Trabajo para listado'!$A$155:$Z$1048576,MATCH($A845,'Hoja de Trabajo para listado'!$A$155:$A$1048576,0),MATCH((CUADRO!L$4&amp;$E845),'Hoja de Trabajo para listado'!$A$151:$Z$151,0)),0)+IFERROR(INDEX('Hoja de Trabajo para listado'!$AB$155:$BA$1048576,MATCH($A845,'Hoja de Trabajo para listado'!$AB$155:$AB$1048576,0),MATCH((CUADRO!L$4&amp;$E845),'Hoja de Trabajo para listado'!$AB$151:$BA$151,0)),0)+IFERROR(INDEX('Hoja de Trabajo para listado'!$BC$155:$CB$1048576,MATCH($A845,'Hoja de Trabajo para listado'!$BC$155:$BC$1048576,0),MATCH((CUADRO!L$4&amp;$E845),'Hoja de Trabajo para listado'!$BC$151:$CB$151,0)),0)+IFERROR(INDEX('Hoja de Trabajo para listado'!$DE$153:$DG$274,MATCH($A845,'Hoja de Trabajo para listado'!$DE$153:$DE$1048576,0),MATCH((CUADRO!L$4&amp;$E845),'Hoja de Trabajo para listado'!$DE$151:$DG$151,0)),0)+IFERROR(INDEX('Hoja de Trabajo para listado'!$CD$155:$DC$1048576,MATCH($A845,'Hoja de Trabajo para listado'!$CD$155:$CD$1048576,0),MATCH((CUADRO!L$4&amp;$E845),'Hoja de Trabajo para listado'!$CD$151:$DC$151,0)),0)</f>
        <v>0</v>
      </c>
      <c r="M845" s="241">
        <f ca="1">+IFERROR(INDEX('Hoja de Trabajo para listado'!$A$155:$Z$1048576,MATCH($A845,'Hoja de Trabajo para listado'!$A$155:$A$1048576,0),MATCH((CUADRO!M$4&amp;$E845),'Hoja de Trabajo para listado'!$A$151:$Z$151,0)),0)+IFERROR(INDEX('Hoja de Trabajo para listado'!$AB$155:$BA$1048576,MATCH($A845,'Hoja de Trabajo para listado'!$AB$155:$AB$1048576,0),MATCH((CUADRO!M$4&amp;$E845),'Hoja de Trabajo para listado'!$AB$151:$BA$151,0)),0)+IFERROR(INDEX('Hoja de Trabajo para listado'!$BC$155:$CB$1048576,MATCH($A845,'Hoja de Trabajo para listado'!$BC$155:$BC$1048576,0),MATCH((CUADRO!M$4&amp;$E845),'Hoja de Trabajo para listado'!$BC$151:$CB$151,0)),0)+IFERROR(INDEX('Hoja de Trabajo para listado'!$DE$153:$DG$274,MATCH($A845,'Hoja de Trabajo para listado'!$DE$153:$DE$1048576,0),MATCH((CUADRO!M$4&amp;$E845),'Hoja de Trabajo para listado'!$DE$151:$DG$151,0)),0)+IFERROR(INDEX('Hoja de Trabajo para listado'!$CD$155:$DC$1048576,MATCH($A845,'Hoja de Trabajo para listado'!$CD$155:$CD$1048576,0),MATCH((CUADRO!M$4&amp;$E845),'Hoja de Trabajo para listado'!$CD$151:$DC$151,0)),0)</f>
        <v>0</v>
      </c>
      <c r="N845" s="241">
        <f ca="1">+IFERROR(INDEX('Hoja de Trabajo para listado'!$A$155:$Z$1048576,MATCH($A845,'Hoja de Trabajo para listado'!$A$155:$A$1048576,0),MATCH((CUADRO!N$4&amp;$E845),'Hoja de Trabajo para listado'!$A$151:$Z$151,0)),0)+IFERROR(INDEX('Hoja de Trabajo para listado'!$AB$155:$BA$1048576,MATCH($A845,'Hoja de Trabajo para listado'!$AB$155:$AB$1048576,0),MATCH((CUADRO!N$4&amp;$E845),'Hoja de Trabajo para listado'!$AB$151:$BA$151,0)),0)+IFERROR(INDEX('Hoja de Trabajo para listado'!$BC$155:$CB$1048576,MATCH($A845,'Hoja de Trabajo para listado'!$BC$155:$BC$1048576,0),MATCH((CUADRO!N$4&amp;$E845),'Hoja de Trabajo para listado'!$BC$151:$CB$151,0)),0)+IFERROR(INDEX('Hoja de Trabajo para listado'!$DE$153:$DG$274,MATCH($A845,'Hoja de Trabajo para listado'!$DE$153:$DE$1048576,0),MATCH((CUADRO!N$4&amp;$E845),'Hoja de Trabajo para listado'!$DE$151:$DG$151,0)),0)+IFERROR(INDEX('Hoja de Trabajo para listado'!$CD$155:$DC$1048576,MATCH($A845,'Hoja de Trabajo para listado'!$CD$155:$CD$1048576,0),MATCH((CUADRO!N$4&amp;$E845),'Hoja de Trabajo para listado'!$CD$151:$DC$151,0)),0)</f>
        <v>0</v>
      </c>
      <c r="O845" s="241">
        <f ca="1">+IFERROR(INDEX('Hoja de Trabajo para listado'!$A$155:$Z$1048576,MATCH($A845,'Hoja de Trabajo para listado'!$A$155:$A$1048576,0),MATCH((CUADRO!O$4&amp;$E845),'Hoja de Trabajo para listado'!$A$151:$Z$151,0)),0)+IFERROR(INDEX('Hoja de Trabajo para listado'!$AB$155:$BA$1048576,MATCH($A845,'Hoja de Trabajo para listado'!$AB$155:$AB$1048576,0),MATCH((CUADRO!O$4&amp;$E845),'Hoja de Trabajo para listado'!$AB$151:$BA$151,0)),0)+IFERROR(INDEX('Hoja de Trabajo para listado'!$BC$155:$CB$1048576,MATCH($A845,'Hoja de Trabajo para listado'!$BC$155:$BC$1048576,0),MATCH((CUADRO!O$4&amp;$E845),'Hoja de Trabajo para listado'!$BC$151:$CB$151,0)),0)+IFERROR(INDEX('Hoja de Trabajo para listado'!$DE$153:$DG$274,MATCH($A845,'Hoja de Trabajo para listado'!$DE$153:$DE$1048576,0),MATCH((CUADRO!O$4&amp;$E845),'Hoja de Trabajo para listado'!$DE$151:$DG$151,0)),0)+IFERROR(INDEX('Hoja de Trabajo para listado'!$CD$155:$DC$1048576,MATCH($A845,'Hoja de Trabajo para listado'!$CD$155:$CD$1048576,0),MATCH((CUADRO!O$4&amp;$E845),'Hoja de Trabajo para listado'!$CD$151:$DC$151,0)),0)</f>
        <v>0</v>
      </c>
      <c r="P845" s="241">
        <f ca="1">+IFERROR(INDEX('Hoja de Trabajo para listado'!$A$155:$Z$1048576,MATCH($A845,'Hoja de Trabajo para listado'!$A$155:$A$1048576,0),MATCH((CUADRO!P$4&amp;$E845),'Hoja de Trabajo para listado'!$A$151:$Z$151,0)),0)+IFERROR(INDEX('Hoja de Trabajo para listado'!$AB$155:$BA$1048576,MATCH($A845,'Hoja de Trabajo para listado'!$AB$155:$AB$1048576,0),MATCH((CUADRO!P$4&amp;$E845),'Hoja de Trabajo para listado'!$AB$151:$BA$151,0)),0)+IFERROR(INDEX('Hoja de Trabajo para listado'!$BC$155:$CB$1048576,MATCH($A845,'Hoja de Trabajo para listado'!$BC$155:$BC$1048576,0),MATCH((CUADRO!P$4&amp;$E845),'Hoja de Trabajo para listado'!$BC$151:$CB$151,0)),0)+IFERROR(INDEX('Hoja de Trabajo para listado'!$DE$153:$DG$274,MATCH($A845,'Hoja de Trabajo para listado'!$DE$153:$DE$1048576,0),MATCH((CUADRO!P$4&amp;$E845),'Hoja de Trabajo para listado'!$DE$151:$DG$151,0)),0)+IFERROR(INDEX('Hoja de Trabajo para listado'!$CD$155:$DC$1048576,MATCH($A845,'Hoja de Trabajo para listado'!$CD$155:$CD$1048576,0),MATCH((CUADRO!P$4&amp;$E845),'Hoja de Trabajo para listado'!$CD$151:$DC$151,0)),0)</f>
        <v>0</v>
      </c>
      <c r="Q845" s="241">
        <f ca="1">+IFERROR(INDEX('Hoja de Trabajo para listado'!$A$155:$Z$1048576,MATCH($A845,'Hoja de Trabajo para listado'!$A$155:$A$1048576,0),MATCH((CUADRO!Q$4&amp;$E845),'Hoja de Trabajo para listado'!$A$151:$Z$151,0)),0)+IFERROR(INDEX('Hoja de Trabajo para listado'!$AB$155:$BA$1048576,MATCH($A845,'Hoja de Trabajo para listado'!$AB$155:$AB$1048576,0),MATCH((CUADRO!Q$4&amp;$E845),'Hoja de Trabajo para listado'!$AB$151:$BA$151,0)),0)+IFERROR(INDEX('Hoja de Trabajo para listado'!$BC$155:$CB$1048576,MATCH($A845,'Hoja de Trabajo para listado'!$BC$155:$BC$1048576,0),MATCH((CUADRO!Q$4&amp;$E845),'Hoja de Trabajo para listado'!$BC$151:$CB$151,0)),0)+IFERROR(INDEX('Hoja de Trabajo para listado'!$DE$153:$DG$274,MATCH($A845,'Hoja de Trabajo para listado'!$DE$153:$DE$1048576,0),MATCH((CUADRO!Q$4&amp;$E845),'Hoja de Trabajo para listado'!$DE$151:$DG$151,0)),0)+IFERROR(INDEX('Hoja de Trabajo para listado'!$CD$155:$DC$1048576,MATCH($A845,'Hoja de Trabajo para listado'!$CD$155:$CD$1048576,0),MATCH((CUADRO!Q$4&amp;$E845),'Hoja de Trabajo para listado'!$CD$151:$DC$151,0)),0)</f>
        <v>0</v>
      </c>
      <c r="R845" s="241">
        <f t="shared" ca="1" si="26"/>
        <v>0</v>
      </c>
      <c r="S845" s="247"/>
      <c r="T845" s="241">
        <f ca="1">+T846</f>
        <v>0</v>
      </c>
      <c r="U845" s="240">
        <f t="shared" si="27"/>
        <v>1</v>
      </c>
    </row>
    <row r="846" spans="1:21" customFormat="1" ht="15" hidden="1" customHeight="1">
      <c r="A846" s="32">
        <v>1505</v>
      </c>
      <c r="B846" s="382"/>
      <c r="C846" s="245" t="str">
        <f>+VLOOKUP(A846,bd_lista!$A$3:$C$592,3,FALSE)</f>
        <v>Gobierno Autónomo Municipal de Uncía</v>
      </c>
      <c r="D846" s="384"/>
      <c r="E846" s="242" t="s">
        <v>684</v>
      </c>
      <c r="F846" s="243">
        <f ca="1">+IFERROR(INDEX('Hoja de Trabajo para listado'!$A$155:$Z$1048576,MATCH($A846,'Hoja de Trabajo para listado'!$A$155:$A$1048576,0),MATCH((CUADRO!F$4&amp;$E846),'Hoja de Trabajo para listado'!$A$151:$Z$151,0)),0)+IFERROR(INDEX('Hoja de Trabajo para listado'!$AB$155:$BA$1048576,MATCH($A846,'Hoja de Trabajo para listado'!$AB$155:$AB$1048576,0),MATCH((CUADRO!F$4&amp;$E846),'Hoja de Trabajo para listado'!$AB$151:$BA$151,0)),0)+IFERROR(INDEX('Hoja de Trabajo para listado'!$BC$155:$CB$1048576,MATCH($A846,'Hoja de Trabajo para listado'!$BC$155:$BC$1048576,0),MATCH((CUADRO!F$4&amp;$E846),'Hoja de Trabajo para listado'!$BC$151:$CB$151,0)),0)+IFERROR(INDEX('Hoja de Trabajo para listado'!$DE$153:$DG$274,MATCH($A846,'Hoja de Trabajo para listado'!$DE$153:$DE$1048576,0),MATCH((CUADRO!F$4&amp;$E846),'Hoja de Trabajo para listado'!$DE$151:$DG$151,0)),0)+IFERROR(INDEX('Hoja de Trabajo para listado'!$CD$155:$DC$1048576,MATCH($A846,'Hoja de Trabajo para listado'!$CD$155:$CD$1048576,0),MATCH((CUADRO!F$4&amp;$E846),'Hoja de Trabajo para listado'!$CD$151:$DC$151,0)),0)</f>
        <v>0</v>
      </c>
      <c r="G846" s="243">
        <f ca="1">+IFERROR(INDEX('Hoja de Trabajo para listado'!$A$155:$Z$1048576,MATCH($A846,'Hoja de Trabajo para listado'!$A$155:$A$1048576,0),MATCH((CUADRO!G$4&amp;$E846),'Hoja de Trabajo para listado'!$A$151:$Z$151,0)),0)+IFERROR(INDEX('Hoja de Trabajo para listado'!$AB$155:$BA$1048576,MATCH($A846,'Hoja de Trabajo para listado'!$AB$155:$AB$1048576,0),MATCH((CUADRO!G$4&amp;$E846),'Hoja de Trabajo para listado'!$AB$151:$BA$151,0)),0)+IFERROR(INDEX('Hoja de Trabajo para listado'!$BC$155:$CB$1048576,MATCH($A846,'Hoja de Trabajo para listado'!$BC$155:$BC$1048576,0),MATCH((CUADRO!G$4&amp;$E846),'Hoja de Trabajo para listado'!$BC$151:$CB$151,0)),0)+IFERROR(INDEX('Hoja de Trabajo para listado'!$DE$153:$DG$274,MATCH($A846,'Hoja de Trabajo para listado'!$DE$153:$DE$1048576,0),MATCH((CUADRO!G$4&amp;$E846),'Hoja de Trabajo para listado'!$DE$151:$DG$151,0)),0)+IFERROR(INDEX('Hoja de Trabajo para listado'!$CD$155:$DC$1048576,MATCH($A846,'Hoja de Trabajo para listado'!$CD$155:$CD$1048576,0),MATCH((CUADRO!G$4&amp;$E846),'Hoja de Trabajo para listado'!$CD$151:$DC$151,0)),0)</f>
        <v>0</v>
      </c>
      <c r="H846" s="243">
        <f ca="1">+IFERROR(INDEX('Hoja de Trabajo para listado'!$A$155:$Z$1048576,MATCH($A846,'Hoja de Trabajo para listado'!$A$155:$A$1048576,0),MATCH((CUADRO!H$4&amp;$E846),'Hoja de Trabajo para listado'!$A$151:$Z$151,0)),0)+IFERROR(INDEX('Hoja de Trabajo para listado'!$AB$155:$BA$1048576,MATCH($A846,'Hoja de Trabajo para listado'!$AB$155:$AB$1048576,0),MATCH((CUADRO!H$4&amp;$E846),'Hoja de Trabajo para listado'!$AB$151:$BA$151,0)),0)+IFERROR(INDEX('Hoja de Trabajo para listado'!$BC$155:$CB$1048576,MATCH($A846,'Hoja de Trabajo para listado'!$BC$155:$BC$1048576,0),MATCH((CUADRO!H$4&amp;$E846),'Hoja de Trabajo para listado'!$BC$151:$CB$151,0)),0)+IFERROR(INDEX('Hoja de Trabajo para listado'!$DE$153:$DG$274,MATCH($A846,'Hoja de Trabajo para listado'!$DE$153:$DE$1048576,0),MATCH((CUADRO!H$4&amp;$E846),'Hoja de Trabajo para listado'!$DE$151:$DG$151,0)),0)+IFERROR(INDEX('Hoja de Trabajo para listado'!$CD$155:$DC$1048576,MATCH($A846,'Hoja de Trabajo para listado'!$CD$155:$CD$1048576,0),MATCH((CUADRO!H$4&amp;$E846),'Hoja de Trabajo para listado'!$CD$151:$DC$151,0)),0)</f>
        <v>0</v>
      </c>
      <c r="I846" s="243">
        <f ca="1">+IFERROR(INDEX('Hoja de Trabajo para listado'!$A$155:$Z$1048576,MATCH($A846,'Hoja de Trabajo para listado'!$A$155:$A$1048576,0),MATCH((CUADRO!I$4&amp;$E846),'Hoja de Trabajo para listado'!$A$151:$Z$151,0)),0)+IFERROR(INDEX('Hoja de Trabajo para listado'!$AB$155:$BA$1048576,MATCH($A846,'Hoja de Trabajo para listado'!$AB$155:$AB$1048576,0),MATCH((CUADRO!I$4&amp;$E846),'Hoja de Trabajo para listado'!$AB$151:$BA$151,0)),0)+IFERROR(INDEX('Hoja de Trabajo para listado'!$BC$155:$CB$1048576,MATCH($A846,'Hoja de Trabajo para listado'!$BC$155:$BC$1048576,0),MATCH((CUADRO!I$4&amp;$E846),'Hoja de Trabajo para listado'!$BC$151:$CB$151,0)),0)+IFERROR(INDEX('Hoja de Trabajo para listado'!$DE$153:$DG$274,MATCH($A846,'Hoja de Trabajo para listado'!$DE$153:$DE$1048576,0),MATCH((CUADRO!I$4&amp;$E846),'Hoja de Trabajo para listado'!$DE$151:$DG$151,0)),0)+IFERROR(INDEX('Hoja de Trabajo para listado'!$CD$155:$DC$1048576,MATCH($A846,'Hoja de Trabajo para listado'!$CD$155:$CD$1048576,0),MATCH((CUADRO!I$4&amp;$E846),'Hoja de Trabajo para listado'!$CD$151:$DC$151,0)),0)</f>
        <v>0</v>
      </c>
      <c r="J846" s="243">
        <f ca="1">+IFERROR(INDEX('Hoja de Trabajo para listado'!$A$155:$Z$1048576,MATCH($A846,'Hoja de Trabajo para listado'!$A$155:$A$1048576,0),MATCH((CUADRO!J$4&amp;$E846),'Hoja de Trabajo para listado'!$A$151:$Z$151,0)),0)+IFERROR(INDEX('Hoja de Trabajo para listado'!$AB$155:$BA$1048576,MATCH($A846,'Hoja de Trabajo para listado'!$AB$155:$AB$1048576,0),MATCH((CUADRO!J$4&amp;$E846),'Hoja de Trabajo para listado'!$AB$151:$BA$151,0)),0)+IFERROR(INDEX('Hoja de Trabajo para listado'!$BC$155:$CB$1048576,MATCH($A846,'Hoja de Trabajo para listado'!$BC$155:$BC$1048576,0),MATCH((CUADRO!J$4&amp;$E846),'Hoja de Trabajo para listado'!$BC$151:$CB$151,0)),0)+IFERROR(INDEX('Hoja de Trabajo para listado'!$DE$153:$DG$274,MATCH($A846,'Hoja de Trabajo para listado'!$DE$153:$DE$1048576,0),MATCH((CUADRO!J$4&amp;$E846),'Hoja de Trabajo para listado'!$DE$151:$DG$151,0)),0)+IFERROR(INDEX('Hoja de Trabajo para listado'!$CD$155:$DC$1048576,MATCH($A846,'Hoja de Trabajo para listado'!$CD$155:$CD$1048576,0),MATCH((CUADRO!J$4&amp;$E846),'Hoja de Trabajo para listado'!$CD$151:$DC$151,0)),0)</f>
        <v>0</v>
      </c>
      <c r="K846" s="243">
        <f ca="1">+IFERROR(INDEX('Hoja de Trabajo para listado'!$A$155:$Z$1048576,MATCH($A846,'Hoja de Trabajo para listado'!$A$155:$A$1048576,0),MATCH((CUADRO!K$4&amp;$E846),'Hoja de Trabajo para listado'!$A$151:$Z$151,0)),0)+IFERROR(INDEX('Hoja de Trabajo para listado'!$AB$155:$BA$1048576,MATCH($A846,'Hoja de Trabajo para listado'!$AB$155:$AB$1048576,0),MATCH((CUADRO!K$4&amp;$E846),'Hoja de Trabajo para listado'!$AB$151:$BA$151,0)),0)+IFERROR(INDEX('Hoja de Trabajo para listado'!$BC$155:$CB$1048576,MATCH($A846,'Hoja de Trabajo para listado'!$BC$155:$BC$1048576,0),MATCH((CUADRO!K$4&amp;$E846),'Hoja de Trabajo para listado'!$BC$151:$CB$151,0)),0)+IFERROR(INDEX('Hoja de Trabajo para listado'!$DE$153:$DG$274,MATCH($A846,'Hoja de Trabajo para listado'!$DE$153:$DE$1048576,0),MATCH((CUADRO!K$4&amp;$E846),'Hoja de Trabajo para listado'!$DE$151:$DG$151,0)),0)+IFERROR(INDEX('Hoja de Trabajo para listado'!$CD$155:$DC$1048576,MATCH($A846,'Hoja de Trabajo para listado'!$CD$155:$CD$1048576,0),MATCH((CUADRO!K$4&amp;$E846),'Hoja de Trabajo para listado'!$CD$151:$DC$151,0)),0)</f>
        <v>0</v>
      </c>
      <c r="L846" s="243">
        <f ca="1">+IFERROR(INDEX('Hoja de Trabajo para listado'!$A$155:$Z$1048576,MATCH($A846,'Hoja de Trabajo para listado'!$A$155:$A$1048576,0),MATCH((CUADRO!L$4&amp;$E846),'Hoja de Trabajo para listado'!$A$151:$Z$151,0)),0)+IFERROR(INDEX('Hoja de Trabajo para listado'!$AB$155:$BA$1048576,MATCH($A846,'Hoja de Trabajo para listado'!$AB$155:$AB$1048576,0),MATCH((CUADRO!L$4&amp;$E846),'Hoja de Trabajo para listado'!$AB$151:$BA$151,0)),0)+IFERROR(INDEX('Hoja de Trabajo para listado'!$BC$155:$CB$1048576,MATCH($A846,'Hoja de Trabajo para listado'!$BC$155:$BC$1048576,0),MATCH((CUADRO!L$4&amp;$E846),'Hoja de Trabajo para listado'!$BC$151:$CB$151,0)),0)+IFERROR(INDEX('Hoja de Trabajo para listado'!$DE$153:$DG$274,MATCH($A846,'Hoja de Trabajo para listado'!$DE$153:$DE$1048576,0),MATCH((CUADRO!L$4&amp;$E846),'Hoja de Trabajo para listado'!$DE$151:$DG$151,0)),0)+IFERROR(INDEX('Hoja de Trabajo para listado'!$CD$155:$DC$1048576,MATCH($A846,'Hoja de Trabajo para listado'!$CD$155:$CD$1048576,0),MATCH((CUADRO!L$4&amp;$E846),'Hoja de Trabajo para listado'!$CD$151:$DC$151,0)),0)</f>
        <v>0</v>
      </c>
      <c r="M846" s="243">
        <f ca="1">+IFERROR(INDEX('Hoja de Trabajo para listado'!$A$155:$Z$1048576,MATCH($A846,'Hoja de Trabajo para listado'!$A$155:$A$1048576,0),MATCH((CUADRO!M$4&amp;$E846),'Hoja de Trabajo para listado'!$A$151:$Z$151,0)),0)+IFERROR(INDEX('Hoja de Trabajo para listado'!$AB$155:$BA$1048576,MATCH($A846,'Hoja de Trabajo para listado'!$AB$155:$AB$1048576,0),MATCH((CUADRO!M$4&amp;$E846),'Hoja de Trabajo para listado'!$AB$151:$BA$151,0)),0)+IFERROR(INDEX('Hoja de Trabajo para listado'!$BC$155:$CB$1048576,MATCH($A846,'Hoja de Trabajo para listado'!$BC$155:$BC$1048576,0),MATCH((CUADRO!M$4&amp;$E846),'Hoja de Trabajo para listado'!$BC$151:$CB$151,0)),0)+IFERROR(INDEX('Hoja de Trabajo para listado'!$DE$153:$DG$274,MATCH($A846,'Hoja de Trabajo para listado'!$DE$153:$DE$1048576,0),MATCH((CUADRO!M$4&amp;$E846),'Hoja de Trabajo para listado'!$DE$151:$DG$151,0)),0)+IFERROR(INDEX('Hoja de Trabajo para listado'!$CD$155:$DC$1048576,MATCH($A846,'Hoja de Trabajo para listado'!$CD$155:$CD$1048576,0),MATCH((CUADRO!M$4&amp;$E846),'Hoja de Trabajo para listado'!$CD$151:$DC$151,0)),0)</f>
        <v>0</v>
      </c>
      <c r="N846" s="243">
        <f ca="1">+IFERROR(INDEX('Hoja de Trabajo para listado'!$A$155:$Z$1048576,MATCH($A846,'Hoja de Trabajo para listado'!$A$155:$A$1048576,0),MATCH((CUADRO!N$4&amp;$E846),'Hoja de Trabajo para listado'!$A$151:$Z$151,0)),0)+IFERROR(INDEX('Hoja de Trabajo para listado'!$AB$155:$BA$1048576,MATCH($A846,'Hoja de Trabajo para listado'!$AB$155:$AB$1048576,0),MATCH((CUADRO!N$4&amp;$E846),'Hoja de Trabajo para listado'!$AB$151:$BA$151,0)),0)+IFERROR(INDEX('Hoja de Trabajo para listado'!$BC$155:$CB$1048576,MATCH($A846,'Hoja de Trabajo para listado'!$BC$155:$BC$1048576,0),MATCH((CUADRO!N$4&amp;$E846),'Hoja de Trabajo para listado'!$BC$151:$CB$151,0)),0)+IFERROR(INDEX('Hoja de Trabajo para listado'!$DE$153:$DG$274,MATCH($A846,'Hoja de Trabajo para listado'!$DE$153:$DE$1048576,0),MATCH((CUADRO!N$4&amp;$E846),'Hoja de Trabajo para listado'!$DE$151:$DG$151,0)),0)+IFERROR(INDEX('Hoja de Trabajo para listado'!$CD$155:$DC$1048576,MATCH($A846,'Hoja de Trabajo para listado'!$CD$155:$CD$1048576,0),MATCH((CUADRO!N$4&amp;$E846),'Hoja de Trabajo para listado'!$CD$151:$DC$151,0)),0)</f>
        <v>0</v>
      </c>
      <c r="O846" s="243">
        <f ca="1">+IFERROR(INDEX('Hoja de Trabajo para listado'!$A$155:$Z$1048576,MATCH($A846,'Hoja de Trabajo para listado'!$A$155:$A$1048576,0),MATCH((CUADRO!O$4&amp;$E846),'Hoja de Trabajo para listado'!$A$151:$Z$151,0)),0)+IFERROR(INDEX('Hoja de Trabajo para listado'!$AB$155:$BA$1048576,MATCH($A846,'Hoja de Trabajo para listado'!$AB$155:$AB$1048576,0),MATCH((CUADRO!O$4&amp;$E846),'Hoja de Trabajo para listado'!$AB$151:$BA$151,0)),0)+IFERROR(INDEX('Hoja de Trabajo para listado'!$BC$155:$CB$1048576,MATCH($A846,'Hoja de Trabajo para listado'!$BC$155:$BC$1048576,0),MATCH((CUADRO!O$4&amp;$E846),'Hoja de Trabajo para listado'!$BC$151:$CB$151,0)),0)+IFERROR(INDEX('Hoja de Trabajo para listado'!$DE$153:$DG$274,MATCH($A846,'Hoja de Trabajo para listado'!$DE$153:$DE$1048576,0),MATCH((CUADRO!O$4&amp;$E846),'Hoja de Trabajo para listado'!$DE$151:$DG$151,0)),0)+IFERROR(INDEX('Hoja de Trabajo para listado'!$CD$155:$DC$1048576,MATCH($A846,'Hoja de Trabajo para listado'!$CD$155:$CD$1048576,0),MATCH((CUADRO!O$4&amp;$E846),'Hoja de Trabajo para listado'!$CD$151:$DC$151,0)),0)</f>
        <v>0</v>
      </c>
      <c r="P846" s="243">
        <f ca="1">+IFERROR(INDEX('Hoja de Trabajo para listado'!$A$155:$Z$1048576,MATCH($A846,'Hoja de Trabajo para listado'!$A$155:$A$1048576,0),MATCH((CUADRO!P$4&amp;$E846),'Hoja de Trabajo para listado'!$A$151:$Z$151,0)),0)+IFERROR(INDEX('Hoja de Trabajo para listado'!$AB$155:$BA$1048576,MATCH($A846,'Hoja de Trabajo para listado'!$AB$155:$AB$1048576,0),MATCH((CUADRO!P$4&amp;$E846),'Hoja de Trabajo para listado'!$AB$151:$BA$151,0)),0)+IFERROR(INDEX('Hoja de Trabajo para listado'!$BC$155:$CB$1048576,MATCH($A846,'Hoja de Trabajo para listado'!$BC$155:$BC$1048576,0),MATCH((CUADRO!P$4&amp;$E846),'Hoja de Trabajo para listado'!$BC$151:$CB$151,0)),0)+IFERROR(INDEX('Hoja de Trabajo para listado'!$DE$153:$DG$274,MATCH($A846,'Hoja de Trabajo para listado'!$DE$153:$DE$1048576,0),MATCH((CUADRO!P$4&amp;$E846),'Hoja de Trabajo para listado'!$DE$151:$DG$151,0)),0)+IFERROR(INDEX('Hoja de Trabajo para listado'!$CD$155:$DC$1048576,MATCH($A846,'Hoja de Trabajo para listado'!$CD$155:$CD$1048576,0),MATCH((CUADRO!P$4&amp;$E846),'Hoja de Trabajo para listado'!$CD$151:$DC$151,0)),0)</f>
        <v>0</v>
      </c>
      <c r="Q846" s="243">
        <f ca="1">+IFERROR(INDEX('Hoja de Trabajo para listado'!$A$155:$Z$1048576,MATCH($A846,'Hoja de Trabajo para listado'!$A$155:$A$1048576,0),MATCH((CUADRO!Q$4&amp;$E846),'Hoja de Trabajo para listado'!$A$151:$Z$151,0)),0)+IFERROR(INDEX('Hoja de Trabajo para listado'!$AB$155:$BA$1048576,MATCH($A846,'Hoja de Trabajo para listado'!$AB$155:$AB$1048576,0),MATCH((CUADRO!Q$4&amp;$E846),'Hoja de Trabajo para listado'!$AB$151:$BA$151,0)),0)+IFERROR(INDEX('Hoja de Trabajo para listado'!$BC$155:$CB$1048576,MATCH($A846,'Hoja de Trabajo para listado'!$BC$155:$BC$1048576,0),MATCH((CUADRO!Q$4&amp;$E846),'Hoja de Trabajo para listado'!$BC$151:$CB$151,0)),0)+IFERROR(INDEX('Hoja de Trabajo para listado'!$DE$153:$DG$274,MATCH($A846,'Hoja de Trabajo para listado'!$DE$153:$DE$1048576,0),MATCH((CUADRO!Q$4&amp;$E846),'Hoja de Trabajo para listado'!$DE$151:$DG$151,0)),0)+IFERROR(INDEX('Hoja de Trabajo para listado'!$CD$155:$DC$1048576,MATCH($A846,'Hoja de Trabajo para listado'!$CD$155:$CD$1048576,0),MATCH((CUADRO!Q$4&amp;$E846),'Hoja de Trabajo para listado'!$CD$151:$DC$151,0)),0)</f>
        <v>0</v>
      </c>
      <c r="R846" s="243">
        <f t="shared" ca="1" si="26"/>
        <v>0</v>
      </c>
      <c r="S846" s="253">
        <f ca="1">+R845+R846</f>
        <v>0</v>
      </c>
      <c r="T846" s="243">
        <f ca="1">+S846</f>
        <v>0</v>
      </c>
      <c r="U846" s="242">
        <f t="shared" si="27"/>
        <v>2</v>
      </c>
    </row>
    <row r="847" spans="1:21" customFormat="1" ht="15" hidden="1" customHeight="1">
      <c r="A847" s="32">
        <v>1506</v>
      </c>
      <c r="B847" s="381">
        <f>+A847</f>
        <v>1506</v>
      </c>
      <c r="C847" s="245" t="str">
        <f>+VLOOKUP(A847,bd_lista!$A$3:$C$592,3,FALSE)</f>
        <v>Gobierno Autónomo Municipal de Chayanta</v>
      </c>
      <c r="D847" s="383" t="str">
        <f>+C847</f>
        <v>Gobierno Autónomo Municipal de Chayanta</v>
      </c>
      <c r="E847" s="240" t="s">
        <v>683</v>
      </c>
      <c r="F847" s="241">
        <f ca="1">+IFERROR(INDEX('Hoja de Trabajo para listado'!$A$155:$Z$1048576,MATCH($A847,'Hoja de Trabajo para listado'!$A$155:$A$1048576,0),MATCH((CUADRO!F$4&amp;$E847),'Hoja de Trabajo para listado'!$A$151:$Z$151,0)),0)+IFERROR(INDEX('Hoja de Trabajo para listado'!$AB$155:$BA$1048576,MATCH($A847,'Hoja de Trabajo para listado'!$AB$155:$AB$1048576,0),MATCH((CUADRO!F$4&amp;$E847),'Hoja de Trabajo para listado'!$AB$151:$BA$151,0)),0)+IFERROR(INDEX('Hoja de Trabajo para listado'!$BC$155:$CB$1048576,MATCH($A847,'Hoja de Trabajo para listado'!$BC$155:$BC$1048576,0),MATCH((CUADRO!F$4&amp;$E847),'Hoja de Trabajo para listado'!$BC$151:$CB$151,0)),0)+IFERROR(INDEX('Hoja de Trabajo para listado'!$DE$153:$DG$274,MATCH($A847,'Hoja de Trabajo para listado'!$DE$153:$DE$1048576,0),MATCH((CUADRO!F$4&amp;$E847),'Hoja de Trabajo para listado'!$DE$151:$DG$151,0)),0)+IFERROR(INDEX('Hoja de Trabajo para listado'!$CD$155:$DC$1048576,MATCH($A847,'Hoja de Trabajo para listado'!$CD$155:$CD$1048576,0),MATCH((CUADRO!F$4&amp;$E847),'Hoja de Trabajo para listado'!$CD$151:$DC$151,0)),0)</f>
        <v>0</v>
      </c>
      <c r="G847" s="241">
        <f ca="1">+IFERROR(INDEX('Hoja de Trabajo para listado'!$A$155:$Z$1048576,MATCH($A847,'Hoja de Trabajo para listado'!$A$155:$A$1048576,0),MATCH((CUADRO!G$4&amp;$E847),'Hoja de Trabajo para listado'!$A$151:$Z$151,0)),0)+IFERROR(INDEX('Hoja de Trabajo para listado'!$AB$155:$BA$1048576,MATCH($A847,'Hoja de Trabajo para listado'!$AB$155:$AB$1048576,0),MATCH((CUADRO!G$4&amp;$E847),'Hoja de Trabajo para listado'!$AB$151:$BA$151,0)),0)+IFERROR(INDEX('Hoja de Trabajo para listado'!$BC$155:$CB$1048576,MATCH($A847,'Hoja de Trabajo para listado'!$BC$155:$BC$1048576,0),MATCH((CUADRO!G$4&amp;$E847),'Hoja de Trabajo para listado'!$BC$151:$CB$151,0)),0)+IFERROR(INDEX('Hoja de Trabajo para listado'!$DE$153:$DG$274,MATCH($A847,'Hoja de Trabajo para listado'!$DE$153:$DE$1048576,0),MATCH((CUADRO!G$4&amp;$E847),'Hoja de Trabajo para listado'!$DE$151:$DG$151,0)),0)+IFERROR(INDEX('Hoja de Trabajo para listado'!$CD$155:$DC$1048576,MATCH($A847,'Hoja de Trabajo para listado'!$CD$155:$CD$1048576,0),MATCH((CUADRO!G$4&amp;$E847),'Hoja de Trabajo para listado'!$CD$151:$DC$151,0)),0)</f>
        <v>0</v>
      </c>
      <c r="H847" s="241">
        <f ca="1">+IFERROR(INDEX('Hoja de Trabajo para listado'!$A$155:$Z$1048576,MATCH($A847,'Hoja de Trabajo para listado'!$A$155:$A$1048576,0),MATCH((CUADRO!H$4&amp;$E847),'Hoja de Trabajo para listado'!$A$151:$Z$151,0)),0)+IFERROR(INDEX('Hoja de Trabajo para listado'!$AB$155:$BA$1048576,MATCH($A847,'Hoja de Trabajo para listado'!$AB$155:$AB$1048576,0),MATCH((CUADRO!H$4&amp;$E847),'Hoja de Trabajo para listado'!$AB$151:$BA$151,0)),0)+IFERROR(INDEX('Hoja de Trabajo para listado'!$BC$155:$CB$1048576,MATCH($A847,'Hoja de Trabajo para listado'!$BC$155:$BC$1048576,0),MATCH((CUADRO!H$4&amp;$E847),'Hoja de Trabajo para listado'!$BC$151:$CB$151,0)),0)+IFERROR(INDEX('Hoja de Trabajo para listado'!$DE$153:$DG$274,MATCH($A847,'Hoja de Trabajo para listado'!$DE$153:$DE$1048576,0),MATCH((CUADRO!H$4&amp;$E847),'Hoja de Trabajo para listado'!$DE$151:$DG$151,0)),0)+IFERROR(INDEX('Hoja de Trabajo para listado'!$CD$155:$DC$1048576,MATCH($A847,'Hoja de Trabajo para listado'!$CD$155:$CD$1048576,0),MATCH((CUADRO!H$4&amp;$E847),'Hoja de Trabajo para listado'!$CD$151:$DC$151,0)),0)</f>
        <v>0</v>
      </c>
      <c r="I847" s="241">
        <f ca="1">+IFERROR(INDEX('Hoja de Trabajo para listado'!$A$155:$Z$1048576,MATCH($A847,'Hoja de Trabajo para listado'!$A$155:$A$1048576,0),MATCH((CUADRO!I$4&amp;$E847),'Hoja de Trabajo para listado'!$A$151:$Z$151,0)),0)+IFERROR(INDEX('Hoja de Trabajo para listado'!$AB$155:$BA$1048576,MATCH($A847,'Hoja de Trabajo para listado'!$AB$155:$AB$1048576,0),MATCH((CUADRO!I$4&amp;$E847),'Hoja de Trabajo para listado'!$AB$151:$BA$151,0)),0)+IFERROR(INDEX('Hoja de Trabajo para listado'!$BC$155:$CB$1048576,MATCH($A847,'Hoja de Trabajo para listado'!$BC$155:$BC$1048576,0),MATCH((CUADRO!I$4&amp;$E847),'Hoja de Trabajo para listado'!$BC$151:$CB$151,0)),0)+IFERROR(INDEX('Hoja de Trabajo para listado'!$DE$153:$DG$274,MATCH($A847,'Hoja de Trabajo para listado'!$DE$153:$DE$1048576,0),MATCH((CUADRO!I$4&amp;$E847),'Hoja de Trabajo para listado'!$DE$151:$DG$151,0)),0)+IFERROR(INDEX('Hoja de Trabajo para listado'!$CD$155:$DC$1048576,MATCH($A847,'Hoja de Trabajo para listado'!$CD$155:$CD$1048576,0),MATCH((CUADRO!I$4&amp;$E847),'Hoja de Trabajo para listado'!$CD$151:$DC$151,0)),0)</f>
        <v>0</v>
      </c>
      <c r="J847" s="241">
        <f ca="1">+IFERROR(INDEX('Hoja de Trabajo para listado'!$A$155:$Z$1048576,MATCH($A847,'Hoja de Trabajo para listado'!$A$155:$A$1048576,0),MATCH((CUADRO!J$4&amp;$E847),'Hoja de Trabajo para listado'!$A$151:$Z$151,0)),0)+IFERROR(INDEX('Hoja de Trabajo para listado'!$AB$155:$BA$1048576,MATCH($A847,'Hoja de Trabajo para listado'!$AB$155:$AB$1048576,0),MATCH((CUADRO!J$4&amp;$E847),'Hoja de Trabajo para listado'!$AB$151:$BA$151,0)),0)+IFERROR(INDEX('Hoja de Trabajo para listado'!$BC$155:$CB$1048576,MATCH($A847,'Hoja de Trabajo para listado'!$BC$155:$BC$1048576,0),MATCH((CUADRO!J$4&amp;$E847),'Hoja de Trabajo para listado'!$BC$151:$CB$151,0)),0)+IFERROR(INDEX('Hoja de Trabajo para listado'!$DE$153:$DG$274,MATCH($A847,'Hoja de Trabajo para listado'!$DE$153:$DE$1048576,0),MATCH((CUADRO!J$4&amp;$E847),'Hoja de Trabajo para listado'!$DE$151:$DG$151,0)),0)+IFERROR(INDEX('Hoja de Trabajo para listado'!$CD$155:$DC$1048576,MATCH($A847,'Hoja de Trabajo para listado'!$CD$155:$CD$1048576,0),MATCH((CUADRO!J$4&amp;$E847),'Hoja de Trabajo para listado'!$CD$151:$DC$151,0)),0)</f>
        <v>0</v>
      </c>
      <c r="K847" s="241">
        <f ca="1">+IFERROR(INDEX('Hoja de Trabajo para listado'!$A$155:$Z$1048576,MATCH($A847,'Hoja de Trabajo para listado'!$A$155:$A$1048576,0),MATCH((CUADRO!K$4&amp;$E847),'Hoja de Trabajo para listado'!$A$151:$Z$151,0)),0)+IFERROR(INDEX('Hoja de Trabajo para listado'!$AB$155:$BA$1048576,MATCH($A847,'Hoja de Trabajo para listado'!$AB$155:$AB$1048576,0),MATCH((CUADRO!K$4&amp;$E847),'Hoja de Trabajo para listado'!$AB$151:$BA$151,0)),0)+IFERROR(INDEX('Hoja de Trabajo para listado'!$BC$155:$CB$1048576,MATCH($A847,'Hoja de Trabajo para listado'!$BC$155:$BC$1048576,0),MATCH((CUADRO!K$4&amp;$E847),'Hoja de Trabajo para listado'!$BC$151:$CB$151,0)),0)+IFERROR(INDEX('Hoja de Trabajo para listado'!$DE$153:$DG$274,MATCH($A847,'Hoja de Trabajo para listado'!$DE$153:$DE$1048576,0),MATCH((CUADRO!K$4&amp;$E847),'Hoja de Trabajo para listado'!$DE$151:$DG$151,0)),0)+IFERROR(INDEX('Hoja de Trabajo para listado'!$CD$155:$DC$1048576,MATCH($A847,'Hoja de Trabajo para listado'!$CD$155:$CD$1048576,0),MATCH((CUADRO!K$4&amp;$E847),'Hoja de Trabajo para listado'!$CD$151:$DC$151,0)),0)</f>
        <v>0</v>
      </c>
      <c r="L847" s="241">
        <f ca="1">+IFERROR(INDEX('Hoja de Trabajo para listado'!$A$155:$Z$1048576,MATCH($A847,'Hoja de Trabajo para listado'!$A$155:$A$1048576,0),MATCH((CUADRO!L$4&amp;$E847),'Hoja de Trabajo para listado'!$A$151:$Z$151,0)),0)+IFERROR(INDEX('Hoja de Trabajo para listado'!$AB$155:$BA$1048576,MATCH($A847,'Hoja de Trabajo para listado'!$AB$155:$AB$1048576,0),MATCH((CUADRO!L$4&amp;$E847),'Hoja de Trabajo para listado'!$AB$151:$BA$151,0)),0)+IFERROR(INDEX('Hoja de Trabajo para listado'!$BC$155:$CB$1048576,MATCH($A847,'Hoja de Trabajo para listado'!$BC$155:$BC$1048576,0),MATCH((CUADRO!L$4&amp;$E847),'Hoja de Trabajo para listado'!$BC$151:$CB$151,0)),0)+IFERROR(INDEX('Hoja de Trabajo para listado'!$DE$153:$DG$274,MATCH($A847,'Hoja de Trabajo para listado'!$DE$153:$DE$1048576,0),MATCH((CUADRO!L$4&amp;$E847),'Hoja de Trabajo para listado'!$DE$151:$DG$151,0)),0)+IFERROR(INDEX('Hoja de Trabajo para listado'!$CD$155:$DC$1048576,MATCH($A847,'Hoja de Trabajo para listado'!$CD$155:$CD$1048576,0),MATCH((CUADRO!L$4&amp;$E847),'Hoja de Trabajo para listado'!$CD$151:$DC$151,0)),0)</f>
        <v>0</v>
      </c>
      <c r="M847" s="241">
        <f ca="1">+IFERROR(INDEX('Hoja de Trabajo para listado'!$A$155:$Z$1048576,MATCH($A847,'Hoja de Trabajo para listado'!$A$155:$A$1048576,0),MATCH((CUADRO!M$4&amp;$E847),'Hoja de Trabajo para listado'!$A$151:$Z$151,0)),0)+IFERROR(INDEX('Hoja de Trabajo para listado'!$AB$155:$BA$1048576,MATCH($A847,'Hoja de Trabajo para listado'!$AB$155:$AB$1048576,0),MATCH((CUADRO!M$4&amp;$E847),'Hoja de Trabajo para listado'!$AB$151:$BA$151,0)),0)+IFERROR(INDEX('Hoja de Trabajo para listado'!$BC$155:$CB$1048576,MATCH($A847,'Hoja de Trabajo para listado'!$BC$155:$BC$1048576,0),MATCH((CUADRO!M$4&amp;$E847),'Hoja de Trabajo para listado'!$BC$151:$CB$151,0)),0)+IFERROR(INDEX('Hoja de Trabajo para listado'!$DE$153:$DG$274,MATCH($A847,'Hoja de Trabajo para listado'!$DE$153:$DE$1048576,0),MATCH((CUADRO!M$4&amp;$E847),'Hoja de Trabajo para listado'!$DE$151:$DG$151,0)),0)+IFERROR(INDEX('Hoja de Trabajo para listado'!$CD$155:$DC$1048576,MATCH($A847,'Hoja de Trabajo para listado'!$CD$155:$CD$1048576,0),MATCH((CUADRO!M$4&amp;$E847),'Hoja de Trabajo para listado'!$CD$151:$DC$151,0)),0)</f>
        <v>0</v>
      </c>
      <c r="N847" s="241">
        <f ca="1">+IFERROR(INDEX('Hoja de Trabajo para listado'!$A$155:$Z$1048576,MATCH($A847,'Hoja de Trabajo para listado'!$A$155:$A$1048576,0),MATCH((CUADRO!N$4&amp;$E847),'Hoja de Trabajo para listado'!$A$151:$Z$151,0)),0)+IFERROR(INDEX('Hoja de Trabajo para listado'!$AB$155:$BA$1048576,MATCH($A847,'Hoja de Trabajo para listado'!$AB$155:$AB$1048576,0),MATCH((CUADRO!N$4&amp;$E847),'Hoja de Trabajo para listado'!$AB$151:$BA$151,0)),0)+IFERROR(INDEX('Hoja de Trabajo para listado'!$BC$155:$CB$1048576,MATCH($A847,'Hoja de Trabajo para listado'!$BC$155:$BC$1048576,0),MATCH((CUADRO!N$4&amp;$E847),'Hoja de Trabajo para listado'!$BC$151:$CB$151,0)),0)+IFERROR(INDEX('Hoja de Trabajo para listado'!$DE$153:$DG$274,MATCH($A847,'Hoja de Trabajo para listado'!$DE$153:$DE$1048576,0),MATCH((CUADRO!N$4&amp;$E847),'Hoja de Trabajo para listado'!$DE$151:$DG$151,0)),0)+IFERROR(INDEX('Hoja de Trabajo para listado'!$CD$155:$DC$1048576,MATCH($A847,'Hoja de Trabajo para listado'!$CD$155:$CD$1048576,0),MATCH((CUADRO!N$4&amp;$E847),'Hoja de Trabajo para listado'!$CD$151:$DC$151,0)),0)</f>
        <v>0</v>
      </c>
      <c r="O847" s="241">
        <f ca="1">+IFERROR(INDEX('Hoja de Trabajo para listado'!$A$155:$Z$1048576,MATCH($A847,'Hoja de Trabajo para listado'!$A$155:$A$1048576,0),MATCH((CUADRO!O$4&amp;$E847),'Hoja de Trabajo para listado'!$A$151:$Z$151,0)),0)+IFERROR(INDEX('Hoja de Trabajo para listado'!$AB$155:$BA$1048576,MATCH($A847,'Hoja de Trabajo para listado'!$AB$155:$AB$1048576,0),MATCH((CUADRO!O$4&amp;$E847),'Hoja de Trabajo para listado'!$AB$151:$BA$151,0)),0)+IFERROR(INDEX('Hoja de Trabajo para listado'!$BC$155:$CB$1048576,MATCH($A847,'Hoja de Trabajo para listado'!$BC$155:$BC$1048576,0),MATCH((CUADRO!O$4&amp;$E847),'Hoja de Trabajo para listado'!$BC$151:$CB$151,0)),0)+IFERROR(INDEX('Hoja de Trabajo para listado'!$DE$153:$DG$274,MATCH($A847,'Hoja de Trabajo para listado'!$DE$153:$DE$1048576,0),MATCH((CUADRO!O$4&amp;$E847),'Hoja de Trabajo para listado'!$DE$151:$DG$151,0)),0)+IFERROR(INDEX('Hoja de Trabajo para listado'!$CD$155:$DC$1048576,MATCH($A847,'Hoja de Trabajo para listado'!$CD$155:$CD$1048576,0),MATCH((CUADRO!O$4&amp;$E847),'Hoja de Trabajo para listado'!$CD$151:$DC$151,0)),0)</f>
        <v>0</v>
      </c>
      <c r="P847" s="241">
        <f ca="1">+IFERROR(INDEX('Hoja de Trabajo para listado'!$A$155:$Z$1048576,MATCH($A847,'Hoja de Trabajo para listado'!$A$155:$A$1048576,0),MATCH((CUADRO!P$4&amp;$E847),'Hoja de Trabajo para listado'!$A$151:$Z$151,0)),0)+IFERROR(INDEX('Hoja de Trabajo para listado'!$AB$155:$BA$1048576,MATCH($A847,'Hoja de Trabajo para listado'!$AB$155:$AB$1048576,0),MATCH((CUADRO!P$4&amp;$E847),'Hoja de Trabajo para listado'!$AB$151:$BA$151,0)),0)+IFERROR(INDEX('Hoja de Trabajo para listado'!$BC$155:$CB$1048576,MATCH($A847,'Hoja de Trabajo para listado'!$BC$155:$BC$1048576,0),MATCH((CUADRO!P$4&amp;$E847),'Hoja de Trabajo para listado'!$BC$151:$CB$151,0)),0)+IFERROR(INDEX('Hoja de Trabajo para listado'!$DE$153:$DG$274,MATCH($A847,'Hoja de Trabajo para listado'!$DE$153:$DE$1048576,0),MATCH((CUADRO!P$4&amp;$E847),'Hoja de Trabajo para listado'!$DE$151:$DG$151,0)),0)+IFERROR(INDEX('Hoja de Trabajo para listado'!$CD$155:$DC$1048576,MATCH($A847,'Hoja de Trabajo para listado'!$CD$155:$CD$1048576,0),MATCH((CUADRO!P$4&amp;$E847),'Hoja de Trabajo para listado'!$CD$151:$DC$151,0)),0)</f>
        <v>0</v>
      </c>
      <c r="Q847" s="241">
        <f ca="1">+IFERROR(INDEX('Hoja de Trabajo para listado'!$A$155:$Z$1048576,MATCH($A847,'Hoja de Trabajo para listado'!$A$155:$A$1048576,0),MATCH((CUADRO!Q$4&amp;$E847),'Hoja de Trabajo para listado'!$A$151:$Z$151,0)),0)+IFERROR(INDEX('Hoja de Trabajo para listado'!$AB$155:$BA$1048576,MATCH($A847,'Hoja de Trabajo para listado'!$AB$155:$AB$1048576,0),MATCH((CUADRO!Q$4&amp;$E847),'Hoja de Trabajo para listado'!$AB$151:$BA$151,0)),0)+IFERROR(INDEX('Hoja de Trabajo para listado'!$BC$155:$CB$1048576,MATCH($A847,'Hoja de Trabajo para listado'!$BC$155:$BC$1048576,0),MATCH((CUADRO!Q$4&amp;$E847),'Hoja de Trabajo para listado'!$BC$151:$CB$151,0)),0)+IFERROR(INDEX('Hoja de Trabajo para listado'!$DE$153:$DG$274,MATCH($A847,'Hoja de Trabajo para listado'!$DE$153:$DE$1048576,0),MATCH((CUADRO!Q$4&amp;$E847),'Hoja de Trabajo para listado'!$DE$151:$DG$151,0)),0)+IFERROR(INDEX('Hoja de Trabajo para listado'!$CD$155:$DC$1048576,MATCH($A847,'Hoja de Trabajo para listado'!$CD$155:$CD$1048576,0),MATCH((CUADRO!Q$4&amp;$E847),'Hoja de Trabajo para listado'!$CD$151:$DC$151,0)),0)</f>
        <v>0</v>
      </c>
      <c r="R847" s="241">
        <f t="shared" ca="1" si="26"/>
        <v>0</v>
      </c>
      <c r="S847" s="247"/>
      <c r="T847" s="241">
        <f ca="1">+T848</f>
        <v>0</v>
      </c>
      <c r="U847" s="240">
        <f t="shared" si="27"/>
        <v>1</v>
      </c>
    </row>
    <row r="848" spans="1:21" customFormat="1" ht="15" hidden="1" customHeight="1">
      <c r="A848" s="32">
        <v>1506</v>
      </c>
      <c r="B848" s="382"/>
      <c r="C848" s="245" t="str">
        <f>+VLOOKUP(A848,bd_lista!$A$3:$C$592,3,FALSE)</f>
        <v>Gobierno Autónomo Municipal de Chayanta</v>
      </c>
      <c r="D848" s="384"/>
      <c r="E848" s="242" t="s">
        <v>684</v>
      </c>
      <c r="F848" s="243">
        <f ca="1">+IFERROR(INDEX('Hoja de Trabajo para listado'!$A$155:$Z$1048576,MATCH($A848,'Hoja de Trabajo para listado'!$A$155:$A$1048576,0),MATCH((CUADRO!F$4&amp;$E848),'Hoja de Trabajo para listado'!$A$151:$Z$151,0)),0)+IFERROR(INDEX('Hoja de Trabajo para listado'!$AB$155:$BA$1048576,MATCH($A848,'Hoja de Trabajo para listado'!$AB$155:$AB$1048576,0),MATCH((CUADRO!F$4&amp;$E848),'Hoja de Trabajo para listado'!$AB$151:$BA$151,0)),0)+IFERROR(INDEX('Hoja de Trabajo para listado'!$BC$155:$CB$1048576,MATCH($A848,'Hoja de Trabajo para listado'!$BC$155:$BC$1048576,0),MATCH((CUADRO!F$4&amp;$E848),'Hoja de Trabajo para listado'!$BC$151:$CB$151,0)),0)+IFERROR(INDEX('Hoja de Trabajo para listado'!$DE$153:$DG$274,MATCH($A848,'Hoja de Trabajo para listado'!$DE$153:$DE$1048576,0),MATCH((CUADRO!F$4&amp;$E848),'Hoja de Trabajo para listado'!$DE$151:$DG$151,0)),0)+IFERROR(INDEX('Hoja de Trabajo para listado'!$CD$155:$DC$1048576,MATCH($A848,'Hoja de Trabajo para listado'!$CD$155:$CD$1048576,0),MATCH((CUADRO!F$4&amp;$E848),'Hoja de Trabajo para listado'!$CD$151:$DC$151,0)),0)</f>
        <v>0</v>
      </c>
      <c r="G848" s="243">
        <f ca="1">+IFERROR(INDEX('Hoja de Trabajo para listado'!$A$155:$Z$1048576,MATCH($A848,'Hoja de Trabajo para listado'!$A$155:$A$1048576,0),MATCH((CUADRO!G$4&amp;$E848),'Hoja de Trabajo para listado'!$A$151:$Z$151,0)),0)+IFERROR(INDEX('Hoja de Trabajo para listado'!$AB$155:$BA$1048576,MATCH($A848,'Hoja de Trabajo para listado'!$AB$155:$AB$1048576,0),MATCH((CUADRO!G$4&amp;$E848),'Hoja de Trabajo para listado'!$AB$151:$BA$151,0)),0)+IFERROR(INDEX('Hoja de Trabajo para listado'!$BC$155:$CB$1048576,MATCH($A848,'Hoja de Trabajo para listado'!$BC$155:$BC$1048576,0),MATCH((CUADRO!G$4&amp;$E848),'Hoja de Trabajo para listado'!$BC$151:$CB$151,0)),0)+IFERROR(INDEX('Hoja de Trabajo para listado'!$DE$153:$DG$274,MATCH($A848,'Hoja de Trabajo para listado'!$DE$153:$DE$1048576,0),MATCH((CUADRO!G$4&amp;$E848),'Hoja de Trabajo para listado'!$DE$151:$DG$151,0)),0)+IFERROR(INDEX('Hoja de Trabajo para listado'!$CD$155:$DC$1048576,MATCH($A848,'Hoja de Trabajo para listado'!$CD$155:$CD$1048576,0),MATCH((CUADRO!G$4&amp;$E848),'Hoja de Trabajo para listado'!$CD$151:$DC$151,0)),0)</f>
        <v>0</v>
      </c>
      <c r="H848" s="243">
        <f ca="1">+IFERROR(INDEX('Hoja de Trabajo para listado'!$A$155:$Z$1048576,MATCH($A848,'Hoja de Trabajo para listado'!$A$155:$A$1048576,0),MATCH((CUADRO!H$4&amp;$E848),'Hoja de Trabajo para listado'!$A$151:$Z$151,0)),0)+IFERROR(INDEX('Hoja de Trabajo para listado'!$AB$155:$BA$1048576,MATCH($A848,'Hoja de Trabajo para listado'!$AB$155:$AB$1048576,0),MATCH((CUADRO!H$4&amp;$E848),'Hoja de Trabajo para listado'!$AB$151:$BA$151,0)),0)+IFERROR(INDEX('Hoja de Trabajo para listado'!$BC$155:$CB$1048576,MATCH($A848,'Hoja de Trabajo para listado'!$BC$155:$BC$1048576,0),MATCH((CUADRO!H$4&amp;$E848),'Hoja de Trabajo para listado'!$BC$151:$CB$151,0)),0)+IFERROR(INDEX('Hoja de Trabajo para listado'!$DE$153:$DG$274,MATCH($A848,'Hoja de Trabajo para listado'!$DE$153:$DE$1048576,0),MATCH((CUADRO!H$4&amp;$E848),'Hoja de Trabajo para listado'!$DE$151:$DG$151,0)),0)+IFERROR(INDEX('Hoja de Trabajo para listado'!$CD$155:$DC$1048576,MATCH($A848,'Hoja de Trabajo para listado'!$CD$155:$CD$1048576,0),MATCH((CUADRO!H$4&amp;$E848),'Hoja de Trabajo para listado'!$CD$151:$DC$151,0)),0)</f>
        <v>0</v>
      </c>
      <c r="I848" s="243">
        <f ca="1">+IFERROR(INDEX('Hoja de Trabajo para listado'!$A$155:$Z$1048576,MATCH($A848,'Hoja de Trabajo para listado'!$A$155:$A$1048576,0),MATCH((CUADRO!I$4&amp;$E848),'Hoja de Trabajo para listado'!$A$151:$Z$151,0)),0)+IFERROR(INDEX('Hoja de Trabajo para listado'!$AB$155:$BA$1048576,MATCH($A848,'Hoja de Trabajo para listado'!$AB$155:$AB$1048576,0),MATCH((CUADRO!I$4&amp;$E848),'Hoja de Trabajo para listado'!$AB$151:$BA$151,0)),0)+IFERROR(INDEX('Hoja de Trabajo para listado'!$BC$155:$CB$1048576,MATCH($A848,'Hoja de Trabajo para listado'!$BC$155:$BC$1048576,0),MATCH((CUADRO!I$4&amp;$E848),'Hoja de Trabajo para listado'!$BC$151:$CB$151,0)),0)+IFERROR(INDEX('Hoja de Trabajo para listado'!$DE$153:$DG$274,MATCH($A848,'Hoja de Trabajo para listado'!$DE$153:$DE$1048576,0),MATCH((CUADRO!I$4&amp;$E848),'Hoja de Trabajo para listado'!$DE$151:$DG$151,0)),0)+IFERROR(INDEX('Hoja de Trabajo para listado'!$CD$155:$DC$1048576,MATCH($A848,'Hoja de Trabajo para listado'!$CD$155:$CD$1048576,0),MATCH((CUADRO!I$4&amp;$E848),'Hoja de Trabajo para listado'!$CD$151:$DC$151,0)),0)</f>
        <v>0</v>
      </c>
      <c r="J848" s="243">
        <f ca="1">+IFERROR(INDEX('Hoja de Trabajo para listado'!$A$155:$Z$1048576,MATCH($A848,'Hoja de Trabajo para listado'!$A$155:$A$1048576,0),MATCH((CUADRO!J$4&amp;$E848),'Hoja de Trabajo para listado'!$A$151:$Z$151,0)),0)+IFERROR(INDEX('Hoja de Trabajo para listado'!$AB$155:$BA$1048576,MATCH($A848,'Hoja de Trabajo para listado'!$AB$155:$AB$1048576,0),MATCH((CUADRO!J$4&amp;$E848),'Hoja de Trabajo para listado'!$AB$151:$BA$151,0)),0)+IFERROR(INDEX('Hoja de Trabajo para listado'!$BC$155:$CB$1048576,MATCH($A848,'Hoja de Trabajo para listado'!$BC$155:$BC$1048576,0),MATCH((CUADRO!J$4&amp;$E848),'Hoja de Trabajo para listado'!$BC$151:$CB$151,0)),0)+IFERROR(INDEX('Hoja de Trabajo para listado'!$DE$153:$DG$274,MATCH($A848,'Hoja de Trabajo para listado'!$DE$153:$DE$1048576,0),MATCH((CUADRO!J$4&amp;$E848),'Hoja de Trabajo para listado'!$DE$151:$DG$151,0)),0)+IFERROR(INDEX('Hoja de Trabajo para listado'!$CD$155:$DC$1048576,MATCH($A848,'Hoja de Trabajo para listado'!$CD$155:$CD$1048576,0),MATCH((CUADRO!J$4&amp;$E848),'Hoja de Trabajo para listado'!$CD$151:$DC$151,0)),0)</f>
        <v>0</v>
      </c>
      <c r="K848" s="243">
        <f ca="1">+IFERROR(INDEX('Hoja de Trabajo para listado'!$A$155:$Z$1048576,MATCH($A848,'Hoja de Trabajo para listado'!$A$155:$A$1048576,0),MATCH((CUADRO!K$4&amp;$E848),'Hoja de Trabajo para listado'!$A$151:$Z$151,0)),0)+IFERROR(INDEX('Hoja de Trabajo para listado'!$AB$155:$BA$1048576,MATCH($A848,'Hoja de Trabajo para listado'!$AB$155:$AB$1048576,0),MATCH((CUADRO!K$4&amp;$E848),'Hoja de Trabajo para listado'!$AB$151:$BA$151,0)),0)+IFERROR(INDEX('Hoja de Trabajo para listado'!$BC$155:$CB$1048576,MATCH($A848,'Hoja de Trabajo para listado'!$BC$155:$BC$1048576,0),MATCH((CUADRO!K$4&amp;$E848),'Hoja de Trabajo para listado'!$BC$151:$CB$151,0)),0)+IFERROR(INDEX('Hoja de Trabajo para listado'!$DE$153:$DG$274,MATCH($A848,'Hoja de Trabajo para listado'!$DE$153:$DE$1048576,0),MATCH((CUADRO!K$4&amp;$E848),'Hoja de Trabajo para listado'!$DE$151:$DG$151,0)),0)+IFERROR(INDEX('Hoja de Trabajo para listado'!$CD$155:$DC$1048576,MATCH($A848,'Hoja de Trabajo para listado'!$CD$155:$CD$1048576,0),MATCH((CUADRO!K$4&amp;$E848),'Hoja de Trabajo para listado'!$CD$151:$DC$151,0)),0)</f>
        <v>0</v>
      </c>
      <c r="L848" s="243">
        <f ca="1">+IFERROR(INDEX('Hoja de Trabajo para listado'!$A$155:$Z$1048576,MATCH($A848,'Hoja de Trabajo para listado'!$A$155:$A$1048576,0),MATCH((CUADRO!L$4&amp;$E848),'Hoja de Trabajo para listado'!$A$151:$Z$151,0)),0)+IFERROR(INDEX('Hoja de Trabajo para listado'!$AB$155:$BA$1048576,MATCH($A848,'Hoja de Trabajo para listado'!$AB$155:$AB$1048576,0),MATCH((CUADRO!L$4&amp;$E848),'Hoja de Trabajo para listado'!$AB$151:$BA$151,0)),0)+IFERROR(INDEX('Hoja de Trabajo para listado'!$BC$155:$CB$1048576,MATCH($A848,'Hoja de Trabajo para listado'!$BC$155:$BC$1048576,0),MATCH((CUADRO!L$4&amp;$E848),'Hoja de Trabajo para listado'!$BC$151:$CB$151,0)),0)+IFERROR(INDEX('Hoja de Trabajo para listado'!$DE$153:$DG$274,MATCH($A848,'Hoja de Trabajo para listado'!$DE$153:$DE$1048576,0),MATCH((CUADRO!L$4&amp;$E848),'Hoja de Trabajo para listado'!$DE$151:$DG$151,0)),0)+IFERROR(INDEX('Hoja de Trabajo para listado'!$CD$155:$DC$1048576,MATCH($A848,'Hoja de Trabajo para listado'!$CD$155:$CD$1048576,0),MATCH((CUADRO!L$4&amp;$E848),'Hoja de Trabajo para listado'!$CD$151:$DC$151,0)),0)</f>
        <v>0</v>
      </c>
      <c r="M848" s="243">
        <f ca="1">+IFERROR(INDEX('Hoja de Trabajo para listado'!$A$155:$Z$1048576,MATCH($A848,'Hoja de Trabajo para listado'!$A$155:$A$1048576,0),MATCH((CUADRO!M$4&amp;$E848),'Hoja de Trabajo para listado'!$A$151:$Z$151,0)),0)+IFERROR(INDEX('Hoja de Trabajo para listado'!$AB$155:$BA$1048576,MATCH($A848,'Hoja de Trabajo para listado'!$AB$155:$AB$1048576,0),MATCH((CUADRO!M$4&amp;$E848),'Hoja de Trabajo para listado'!$AB$151:$BA$151,0)),0)+IFERROR(INDEX('Hoja de Trabajo para listado'!$BC$155:$CB$1048576,MATCH($A848,'Hoja de Trabajo para listado'!$BC$155:$BC$1048576,0),MATCH((CUADRO!M$4&amp;$E848),'Hoja de Trabajo para listado'!$BC$151:$CB$151,0)),0)+IFERROR(INDEX('Hoja de Trabajo para listado'!$DE$153:$DG$274,MATCH($A848,'Hoja de Trabajo para listado'!$DE$153:$DE$1048576,0),MATCH((CUADRO!M$4&amp;$E848),'Hoja de Trabajo para listado'!$DE$151:$DG$151,0)),0)+IFERROR(INDEX('Hoja de Trabajo para listado'!$CD$155:$DC$1048576,MATCH($A848,'Hoja de Trabajo para listado'!$CD$155:$CD$1048576,0),MATCH((CUADRO!M$4&amp;$E848),'Hoja de Trabajo para listado'!$CD$151:$DC$151,0)),0)</f>
        <v>0</v>
      </c>
      <c r="N848" s="243">
        <f ca="1">+IFERROR(INDEX('Hoja de Trabajo para listado'!$A$155:$Z$1048576,MATCH($A848,'Hoja de Trabajo para listado'!$A$155:$A$1048576,0),MATCH((CUADRO!N$4&amp;$E848),'Hoja de Trabajo para listado'!$A$151:$Z$151,0)),0)+IFERROR(INDEX('Hoja de Trabajo para listado'!$AB$155:$BA$1048576,MATCH($A848,'Hoja de Trabajo para listado'!$AB$155:$AB$1048576,0),MATCH((CUADRO!N$4&amp;$E848),'Hoja de Trabajo para listado'!$AB$151:$BA$151,0)),0)+IFERROR(INDEX('Hoja de Trabajo para listado'!$BC$155:$CB$1048576,MATCH($A848,'Hoja de Trabajo para listado'!$BC$155:$BC$1048576,0),MATCH((CUADRO!N$4&amp;$E848),'Hoja de Trabajo para listado'!$BC$151:$CB$151,0)),0)+IFERROR(INDEX('Hoja de Trabajo para listado'!$DE$153:$DG$274,MATCH($A848,'Hoja de Trabajo para listado'!$DE$153:$DE$1048576,0),MATCH((CUADRO!N$4&amp;$E848),'Hoja de Trabajo para listado'!$DE$151:$DG$151,0)),0)+IFERROR(INDEX('Hoja de Trabajo para listado'!$CD$155:$DC$1048576,MATCH($A848,'Hoja de Trabajo para listado'!$CD$155:$CD$1048576,0),MATCH((CUADRO!N$4&amp;$E848),'Hoja de Trabajo para listado'!$CD$151:$DC$151,0)),0)</f>
        <v>0</v>
      </c>
      <c r="O848" s="243">
        <f ca="1">+IFERROR(INDEX('Hoja de Trabajo para listado'!$A$155:$Z$1048576,MATCH($A848,'Hoja de Trabajo para listado'!$A$155:$A$1048576,0),MATCH((CUADRO!O$4&amp;$E848),'Hoja de Trabajo para listado'!$A$151:$Z$151,0)),0)+IFERROR(INDEX('Hoja de Trabajo para listado'!$AB$155:$BA$1048576,MATCH($A848,'Hoja de Trabajo para listado'!$AB$155:$AB$1048576,0),MATCH((CUADRO!O$4&amp;$E848),'Hoja de Trabajo para listado'!$AB$151:$BA$151,0)),0)+IFERROR(INDEX('Hoja de Trabajo para listado'!$BC$155:$CB$1048576,MATCH($A848,'Hoja de Trabajo para listado'!$BC$155:$BC$1048576,0),MATCH((CUADRO!O$4&amp;$E848),'Hoja de Trabajo para listado'!$BC$151:$CB$151,0)),0)+IFERROR(INDEX('Hoja de Trabajo para listado'!$DE$153:$DG$274,MATCH($A848,'Hoja de Trabajo para listado'!$DE$153:$DE$1048576,0),MATCH((CUADRO!O$4&amp;$E848),'Hoja de Trabajo para listado'!$DE$151:$DG$151,0)),0)+IFERROR(INDEX('Hoja de Trabajo para listado'!$CD$155:$DC$1048576,MATCH($A848,'Hoja de Trabajo para listado'!$CD$155:$CD$1048576,0),MATCH((CUADRO!O$4&amp;$E848),'Hoja de Trabajo para listado'!$CD$151:$DC$151,0)),0)</f>
        <v>0</v>
      </c>
      <c r="P848" s="243">
        <f ca="1">+IFERROR(INDEX('Hoja de Trabajo para listado'!$A$155:$Z$1048576,MATCH($A848,'Hoja de Trabajo para listado'!$A$155:$A$1048576,0),MATCH((CUADRO!P$4&amp;$E848),'Hoja de Trabajo para listado'!$A$151:$Z$151,0)),0)+IFERROR(INDEX('Hoja de Trabajo para listado'!$AB$155:$BA$1048576,MATCH($A848,'Hoja de Trabajo para listado'!$AB$155:$AB$1048576,0),MATCH((CUADRO!P$4&amp;$E848),'Hoja de Trabajo para listado'!$AB$151:$BA$151,0)),0)+IFERROR(INDEX('Hoja de Trabajo para listado'!$BC$155:$CB$1048576,MATCH($A848,'Hoja de Trabajo para listado'!$BC$155:$BC$1048576,0),MATCH((CUADRO!P$4&amp;$E848),'Hoja de Trabajo para listado'!$BC$151:$CB$151,0)),0)+IFERROR(INDEX('Hoja de Trabajo para listado'!$DE$153:$DG$274,MATCH($A848,'Hoja de Trabajo para listado'!$DE$153:$DE$1048576,0),MATCH((CUADRO!P$4&amp;$E848),'Hoja de Trabajo para listado'!$DE$151:$DG$151,0)),0)+IFERROR(INDEX('Hoja de Trabajo para listado'!$CD$155:$DC$1048576,MATCH($A848,'Hoja de Trabajo para listado'!$CD$155:$CD$1048576,0),MATCH((CUADRO!P$4&amp;$E848),'Hoja de Trabajo para listado'!$CD$151:$DC$151,0)),0)</f>
        <v>0</v>
      </c>
      <c r="Q848" s="243">
        <f ca="1">+IFERROR(INDEX('Hoja de Trabajo para listado'!$A$155:$Z$1048576,MATCH($A848,'Hoja de Trabajo para listado'!$A$155:$A$1048576,0),MATCH((CUADRO!Q$4&amp;$E848),'Hoja de Trabajo para listado'!$A$151:$Z$151,0)),0)+IFERROR(INDEX('Hoja de Trabajo para listado'!$AB$155:$BA$1048576,MATCH($A848,'Hoja de Trabajo para listado'!$AB$155:$AB$1048576,0),MATCH((CUADRO!Q$4&amp;$E848),'Hoja de Trabajo para listado'!$AB$151:$BA$151,0)),0)+IFERROR(INDEX('Hoja de Trabajo para listado'!$BC$155:$CB$1048576,MATCH($A848,'Hoja de Trabajo para listado'!$BC$155:$BC$1048576,0),MATCH((CUADRO!Q$4&amp;$E848),'Hoja de Trabajo para listado'!$BC$151:$CB$151,0)),0)+IFERROR(INDEX('Hoja de Trabajo para listado'!$DE$153:$DG$274,MATCH($A848,'Hoja de Trabajo para listado'!$DE$153:$DE$1048576,0),MATCH((CUADRO!Q$4&amp;$E848),'Hoja de Trabajo para listado'!$DE$151:$DG$151,0)),0)+IFERROR(INDEX('Hoja de Trabajo para listado'!$CD$155:$DC$1048576,MATCH($A848,'Hoja de Trabajo para listado'!$CD$155:$CD$1048576,0),MATCH((CUADRO!Q$4&amp;$E848),'Hoja de Trabajo para listado'!$CD$151:$DC$151,0)),0)</f>
        <v>0</v>
      </c>
      <c r="R848" s="243">
        <f t="shared" ca="1" si="26"/>
        <v>0</v>
      </c>
      <c r="S848" s="253">
        <f ca="1">+R847+R848</f>
        <v>0</v>
      </c>
      <c r="T848" s="243">
        <f ca="1">+S848</f>
        <v>0</v>
      </c>
      <c r="U848" s="242">
        <f t="shared" si="27"/>
        <v>2</v>
      </c>
    </row>
    <row r="849" spans="1:21" customFormat="1" ht="15" hidden="1" customHeight="1">
      <c r="A849" s="32">
        <v>1507</v>
      </c>
      <c r="B849" s="381">
        <f>+A849</f>
        <v>1507</v>
      </c>
      <c r="C849" s="245" t="str">
        <f>+VLOOKUP(A849,bd_lista!$A$3:$C$592,3,FALSE)</f>
        <v>Gobierno Autónomo Municipal de Llallagua</v>
      </c>
      <c r="D849" s="383" t="str">
        <f>+C849</f>
        <v>Gobierno Autónomo Municipal de Llallagua</v>
      </c>
      <c r="E849" s="240" t="s">
        <v>683</v>
      </c>
      <c r="F849" s="241">
        <f ca="1">+IFERROR(INDEX('Hoja de Trabajo para listado'!$A$155:$Z$1048576,MATCH($A849,'Hoja de Trabajo para listado'!$A$155:$A$1048576,0),MATCH((CUADRO!F$4&amp;$E849),'Hoja de Trabajo para listado'!$A$151:$Z$151,0)),0)+IFERROR(INDEX('Hoja de Trabajo para listado'!$AB$155:$BA$1048576,MATCH($A849,'Hoja de Trabajo para listado'!$AB$155:$AB$1048576,0),MATCH((CUADRO!F$4&amp;$E849),'Hoja de Trabajo para listado'!$AB$151:$BA$151,0)),0)+IFERROR(INDEX('Hoja de Trabajo para listado'!$BC$155:$CB$1048576,MATCH($A849,'Hoja de Trabajo para listado'!$BC$155:$BC$1048576,0),MATCH((CUADRO!F$4&amp;$E849),'Hoja de Trabajo para listado'!$BC$151:$CB$151,0)),0)+IFERROR(INDEX('Hoja de Trabajo para listado'!$DE$153:$DG$274,MATCH($A849,'Hoja de Trabajo para listado'!$DE$153:$DE$1048576,0),MATCH((CUADRO!F$4&amp;$E849),'Hoja de Trabajo para listado'!$DE$151:$DG$151,0)),0)+IFERROR(INDEX('Hoja de Trabajo para listado'!$CD$155:$DC$1048576,MATCH($A849,'Hoja de Trabajo para listado'!$CD$155:$CD$1048576,0),MATCH((CUADRO!F$4&amp;$E849),'Hoja de Trabajo para listado'!$CD$151:$DC$151,0)),0)</f>
        <v>0</v>
      </c>
      <c r="G849" s="241">
        <f ca="1">+IFERROR(INDEX('Hoja de Trabajo para listado'!$A$155:$Z$1048576,MATCH($A849,'Hoja de Trabajo para listado'!$A$155:$A$1048576,0),MATCH((CUADRO!G$4&amp;$E849),'Hoja de Trabajo para listado'!$A$151:$Z$151,0)),0)+IFERROR(INDEX('Hoja de Trabajo para listado'!$AB$155:$BA$1048576,MATCH($A849,'Hoja de Trabajo para listado'!$AB$155:$AB$1048576,0),MATCH((CUADRO!G$4&amp;$E849),'Hoja de Trabajo para listado'!$AB$151:$BA$151,0)),0)+IFERROR(INDEX('Hoja de Trabajo para listado'!$BC$155:$CB$1048576,MATCH($A849,'Hoja de Trabajo para listado'!$BC$155:$BC$1048576,0),MATCH((CUADRO!G$4&amp;$E849),'Hoja de Trabajo para listado'!$BC$151:$CB$151,0)),0)+IFERROR(INDEX('Hoja de Trabajo para listado'!$DE$153:$DG$274,MATCH($A849,'Hoja de Trabajo para listado'!$DE$153:$DE$1048576,0),MATCH((CUADRO!G$4&amp;$E849),'Hoja de Trabajo para listado'!$DE$151:$DG$151,0)),0)+IFERROR(INDEX('Hoja de Trabajo para listado'!$CD$155:$DC$1048576,MATCH($A849,'Hoja de Trabajo para listado'!$CD$155:$CD$1048576,0),MATCH((CUADRO!G$4&amp;$E849),'Hoja de Trabajo para listado'!$CD$151:$DC$151,0)),0)</f>
        <v>0</v>
      </c>
      <c r="H849" s="241">
        <f ca="1">+IFERROR(INDEX('Hoja de Trabajo para listado'!$A$155:$Z$1048576,MATCH($A849,'Hoja de Trabajo para listado'!$A$155:$A$1048576,0),MATCH((CUADRO!H$4&amp;$E849),'Hoja de Trabajo para listado'!$A$151:$Z$151,0)),0)+IFERROR(INDEX('Hoja de Trabajo para listado'!$AB$155:$BA$1048576,MATCH($A849,'Hoja de Trabajo para listado'!$AB$155:$AB$1048576,0),MATCH((CUADRO!H$4&amp;$E849),'Hoja de Trabajo para listado'!$AB$151:$BA$151,0)),0)+IFERROR(INDEX('Hoja de Trabajo para listado'!$BC$155:$CB$1048576,MATCH($A849,'Hoja de Trabajo para listado'!$BC$155:$BC$1048576,0),MATCH((CUADRO!H$4&amp;$E849),'Hoja de Trabajo para listado'!$BC$151:$CB$151,0)),0)+IFERROR(INDEX('Hoja de Trabajo para listado'!$DE$153:$DG$274,MATCH($A849,'Hoja de Trabajo para listado'!$DE$153:$DE$1048576,0),MATCH((CUADRO!H$4&amp;$E849),'Hoja de Trabajo para listado'!$DE$151:$DG$151,0)),0)+IFERROR(INDEX('Hoja de Trabajo para listado'!$CD$155:$DC$1048576,MATCH($A849,'Hoja de Trabajo para listado'!$CD$155:$CD$1048576,0),MATCH((CUADRO!H$4&amp;$E849),'Hoja de Trabajo para listado'!$CD$151:$DC$151,0)),0)</f>
        <v>0</v>
      </c>
      <c r="I849" s="241">
        <f ca="1">+IFERROR(INDEX('Hoja de Trabajo para listado'!$A$155:$Z$1048576,MATCH($A849,'Hoja de Trabajo para listado'!$A$155:$A$1048576,0),MATCH((CUADRO!I$4&amp;$E849),'Hoja de Trabajo para listado'!$A$151:$Z$151,0)),0)+IFERROR(INDEX('Hoja de Trabajo para listado'!$AB$155:$BA$1048576,MATCH($A849,'Hoja de Trabajo para listado'!$AB$155:$AB$1048576,0),MATCH((CUADRO!I$4&amp;$E849),'Hoja de Trabajo para listado'!$AB$151:$BA$151,0)),0)+IFERROR(INDEX('Hoja de Trabajo para listado'!$BC$155:$CB$1048576,MATCH($A849,'Hoja de Trabajo para listado'!$BC$155:$BC$1048576,0),MATCH((CUADRO!I$4&amp;$E849),'Hoja de Trabajo para listado'!$BC$151:$CB$151,0)),0)+IFERROR(INDEX('Hoja de Trabajo para listado'!$DE$153:$DG$274,MATCH($A849,'Hoja de Trabajo para listado'!$DE$153:$DE$1048576,0),MATCH((CUADRO!I$4&amp;$E849),'Hoja de Trabajo para listado'!$DE$151:$DG$151,0)),0)+IFERROR(INDEX('Hoja de Trabajo para listado'!$CD$155:$DC$1048576,MATCH($A849,'Hoja de Trabajo para listado'!$CD$155:$CD$1048576,0),MATCH((CUADRO!I$4&amp;$E849),'Hoja de Trabajo para listado'!$CD$151:$DC$151,0)),0)</f>
        <v>0</v>
      </c>
      <c r="J849" s="241">
        <f ca="1">+IFERROR(INDEX('Hoja de Trabajo para listado'!$A$155:$Z$1048576,MATCH($A849,'Hoja de Trabajo para listado'!$A$155:$A$1048576,0),MATCH((CUADRO!J$4&amp;$E849),'Hoja de Trabajo para listado'!$A$151:$Z$151,0)),0)+IFERROR(INDEX('Hoja de Trabajo para listado'!$AB$155:$BA$1048576,MATCH($A849,'Hoja de Trabajo para listado'!$AB$155:$AB$1048576,0),MATCH((CUADRO!J$4&amp;$E849),'Hoja de Trabajo para listado'!$AB$151:$BA$151,0)),0)+IFERROR(INDEX('Hoja de Trabajo para listado'!$BC$155:$CB$1048576,MATCH($A849,'Hoja de Trabajo para listado'!$BC$155:$BC$1048576,0),MATCH((CUADRO!J$4&amp;$E849),'Hoja de Trabajo para listado'!$BC$151:$CB$151,0)),0)+IFERROR(INDEX('Hoja de Trabajo para listado'!$DE$153:$DG$274,MATCH($A849,'Hoja de Trabajo para listado'!$DE$153:$DE$1048576,0),MATCH((CUADRO!J$4&amp;$E849),'Hoja de Trabajo para listado'!$DE$151:$DG$151,0)),0)+IFERROR(INDEX('Hoja de Trabajo para listado'!$CD$155:$DC$1048576,MATCH($A849,'Hoja de Trabajo para listado'!$CD$155:$CD$1048576,0),MATCH((CUADRO!J$4&amp;$E849),'Hoja de Trabajo para listado'!$CD$151:$DC$151,0)),0)</f>
        <v>0</v>
      </c>
      <c r="K849" s="241">
        <f ca="1">+IFERROR(INDEX('Hoja de Trabajo para listado'!$A$155:$Z$1048576,MATCH($A849,'Hoja de Trabajo para listado'!$A$155:$A$1048576,0),MATCH((CUADRO!K$4&amp;$E849),'Hoja de Trabajo para listado'!$A$151:$Z$151,0)),0)+IFERROR(INDEX('Hoja de Trabajo para listado'!$AB$155:$BA$1048576,MATCH($A849,'Hoja de Trabajo para listado'!$AB$155:$AB$1048576,0),MATCH((CUADRO!K$4&amp;$E849),'Hoja de Trabajo para listado'!$AB$151:$BA$151,0)),0)+IFERROR(INDEX('Hoja de Trabajo para listado'!$BC$155:$CB$1048576,MATCH($A849,'Hoja de Trabajo para listado'!$BC$155:$BC$1048576,0),MATCH((CUADRO!K$4&amp;$E849),'Hoja de Trabajo para listado'!$BC$151:$CB$151,0)),0)+IFERROR(INDEX('Hoja de Trabajo para listado'!$DE$153:$DG$274,MATCH($A849,'Hoja de Trabajo para listado'!$DE$153:$DE$1048576,0),MATCH((CUADRO!K$4&amp;$E849),'Hoja de Trabajo para listado'!$DE$151:$DG$151,0)),0)+IFERROR(INDEX('Hoja de Trabajo para listado'!$CD$155:$DC$1048576,MATCH($A849,'Hoja de Trabajo para listado'!$CD$155:$CD$1048576,0),MATCH((CUADRO!K$4&amp;$E849),'Hoja de Trabajo para listado'!$CD$151:$DC$151,0)),0)</f>
        <v>0</v>
      </c>
      <c r="L849" s="241">
        <f ca="1">+IFERROR(INDEX('Hoja de Trabajo para listado'!$A$155:$Z$1048576,MATCH($A849,'Hoja de Trabajo para listado'!$A$155:$A$1048576,0),MATCH((CUADRO!L$4&amp;$E849),'Hoja de Trabajo para listado'!$A$151:$Z$151,0)),0)+IFERROR(INDEX('Hoja de Trabajo para listado'!$AB$155:$BA$1048576,MATCH($A849,'Hoja de Trabajo para listado'!$AB$155:$AB$1048576,0),MATCH((CUADRO!L$4&amp;$E849),'Hoja de Trabajo para listado'!$AB$151:$BA$151,0)),0)+IFERROR(INDEX('Hoja de Trabajo para listado'!$BC$155:$CB$1048576,MATCH($A849,'Hoja de Trabajo para listado'!$BC$155:$BC$1048576,0),MATCH((CUADRO!L$4&amp;$E849),'Hoja de Trabajo para listado'!$BC$151:$CB$151,0)),0)+IFERROR(INDEX('Hoja de Trabajo para listado'!$DE$153:$DG$274,MATCH($A849,'Hoja de Trabajo para listado'!$DE$153:$DE$1048576,0),MATCH((CUADRO!L$4&amp;$E849),'Hoja de Trabajo para listado'!$DE$151:$DG$151,0)),0)+IFERROR(INDEX('Hoja de Trabajo para listado'!$CD$155:$DC$1048576,MATCH($A849,'Hoja de Trabajo para listado'!$CD$155:$CD$1048576,0),MATCH((CUADRO!L$4&amp;$E849),'Hoja de Trabajo para listado'!$CD$151:$DC$151,0)),0)</f>
        <v>0</v>
      </c>
      <c r="M849" s="241">
        <f ca="1">+IFERROR(INDEX('Hoja de Trabajo para listado'!$A$155:$Z$1048576,MATCH($A849,'Hoja de Trabajo para listado'!$A$155:$A$1048576,0),MATCH((CUADRO!M$4&amp;$E849),'Hoja de Trabajo para listado'!$A$151:$Z$151,0)),0)+IFERROR(INDEX('Hoja de Trabajo para listado'!$AB$155:$BA$1048576,MATCH($A849,'Hoja de Trabajo para listado'!$AB$155:$AB$1048576,0),MATCH((CUADRO!M$4&amp;$E849),'Hoja de Trabajo para listado'!$AB$151:$BA$151,0)),0)+IFERROR(INDEX('Hoja de Trabajo para listado'!$BC$155:$CB$1048576,MATCH($A849,'Hoja de Trabajo para listado'!$BC$155:$BC$1048576,0),MATCH((CUADRO!M$4&amp;$E849),'Hoja de Trabajo para listado'!$BC$151:$CB$151,0)),0)+IFERROR(INDEX('Hoja de Trabajo para listado'!$DE$153:$DG$274,MATCH($A849,'Hoja de Trabajo para listado'!$DE$153:$DE$1048576,0),MATCH((CUADRO!M$4&amp;$E849),'Hoja de Trabajo para listado'!$DE$151:$DG$151,0)),0)+IFERROR(INDEX('Hoja de Trabajo para listado'!$CD$155:$DC$1048576,MATCH($A849,'Hoja de Trabajo para listado'!$CD$155:$CD$1048576,0),MATCH((CUADRO!M$4&amp;$E849),'Hoja de Trabajo para listado'!$CD$151:$DC$151,0)),0)</f>
        <v>0</v>
      </c>
      <c r="N849" s="241">
        <f ca="1">+IFERROR(INDEX('Hoja de Trabajo para listado'!$A$155:$Z$1048576,MATCH($A849,'Hoja de Trabajo para listado'!$A$155:$A$1048576,0),MATCH((CUADRO!N$4&amp;$E849),'Hoja de Trabajo para listado'!$A$151:$Z$151,0)),0)+IFERROR(INDEX('Hoja de Trabajo para listado'!$AB$155:$BA$1048576,MATCH($A849,'Hoja de Trabajo para listado'!$AB$155:$AB$1048576,0),MATCH((CUADRO!N$4&amp;$E849),'Hoja de Trabajo para listado'!$AB$151:$BA$151,0)),0)+IFERROR(INDEX('Hoja de Trabajo para listado'!$BC$155:$CB$1048576,MATCH($A849,'Hoja de Trabajo para listado'!$BC$155:$BC$1048576,0),MATCH((CUADRO!N$4&amp;$E849),'Hoja de Trabajo para listado'!$BC$151:$CB$151,0)),0)+IFERROR(INDEX('Hoja de Trabajo para listado'!$DE$153:$DG$274,MATCH($A849,'Hoja de Trabajo para listado'!$DE$153:$DE$1048576,0),MATCH((CUADRO!N$4&amp;$E849),'Hoja de Trabajo para listado'!$DE$151:$DG$151,0)),0)+IFERROR(INDEX('Hoja de Trabajo para listado'!$CD$155:$DC$1048576,MATCH($A849,'Hoja de Trabajo para listado'!$CD$155:$CD$1048576,0),MATCH((CUADRO!N$4&amp;$E849),'Hoja de Trabajo para listado'!$CD$151:$DC$151,0)),0)</f>
        <v>0</v>
      </c>
      <c r="O849" s="241">
        <f ca="1">+IFERROR(INDEX('Hoja de Trabajo para listado'!$A$155:$Z$1048576,MATCH($A849,'Hoja de Trabajo para listado'!$A$155:$A$1048576,0),MATCH((CUADRO!O$4&amp;$E849),'Hoja de Trabajo para listado'!$A$151:$Z$151,0)),0)+IFERROR(INDEX('Hoja de Trabajo para listado'!$AB$155:$BA$1048576,MATCH($A849,'Hoja de Trabajo para listado'!$AB$155:$AB$1048576,0),MATCH((CUADRO!O$4&amp;$E849),'Hoja de Trabajo para listado'!$AB$151:$BA$151,0)),0)+IFERROR(INDEX('Hoja de Trabajo para listado'!$BC$155:$CB$1048576,MATCH($A849,'Hoja de Trabajo para listado'!$BC$155:$BC$1048576,0),MATCH((CUADRO!O$4&amp;$E849),'Hoja de Trabajo para listado'!$BC$151:$CB$151,0)),0)+IFERROR(INDEX('Hoja de Trabajo para listado'!$DE$153:$DG$274,MATCH($A849,'Hoja de Trabajo para listado'!$DE$153:$DE$1048576,0),MATCH((CUADRO!O$4&amp;$E849),'Hoja de Trabajo para listado'!$DE$151:$DG$151,0)),0)+IFERROR(INDEX('Hoja de Trabajo para listado'!$CD$155:$DC$1048576,MATCH($A849,'Hoja de Trabajo para listado'!$CD$155:$CD$1048576,0),MATCH((CUADRO!O$4&amp;$E849),'Hoja de Trabajo para listado'!$CD$151:$DC$151,0)),0)</f>
        <v>0</v>
      </c>
      <c r="P849" s="241">
        <f ca="1">+IFERROR(INDEX('Hoja de Trabajo para listado'!$A$155:$Z$1048576,MATCH($A849,'Hoja de Trabajo para listado'!$A$155:$A$1048576,0),MATCH((CUADRO!P$4&amp;$E849),'Hoja de Trabajo para listado'!$A$151:$Z$151,0)),0)+IFERROR(INDEX('Hoja de Trabajo para listado'!$AB$155:$BA$1048576,MATCH($A849,'Hoja de Trabajo para listado'!$AB$155:$AB$1048576,0),MATCH((CUADRO!P$4&amp;$E849),'Hoja de Trabajo para listado'!$AB$151:$BA$151,0)),0)+IFERROR(INDEX('Hoja de Trabajo para listado'!$BC$155:$CB$1048576,MATCH($A849,'Hoja de Trabajo para listado'!$BC$155:$BC$1048576,0),MATCH((CUADRO!P$4&amp;$E849),'Hoja de Trabajo para listado'!$BC$151:$CB$151,0)),0)+IFERROR(INDEX('Hoja de Trabajo para listado'!$DE$153:$DG$274,MATCH($A849,'Hoja de Trabajo para listado'!$DE$153:$DE$1048576,0),MATCH((CUADRO!P$4&amp;$E849),'Hoja de Trabajo para listado'!$DE$151:$DG$151,0)),0)+IFERROR(INDEX('Hoja de Trabajo para listado'!$CD$155:$DC$1048576,MATCH($A849,'Hoja de Trabajo para listado'!$CD$155:$CD$1048576,0),MATCH((CUADRO!P$4&amp;$E849),'Hoja de Trabajo para listado'!$CD$151:$DC$151,0)),0)</f>
        <v>0</v>
      </c>
      <c r="Q849" s="241">
        <f ca="1">+IFERROR(INDEX('Hoja de Trabajo para listado'!$A$155:$Z$1048576,MATCH($A849,'Hoja de Trabajo para listado'!$A$155:$A$1048576,0),MATCH((CUADRO!Q$4&amp;$E849),'Hoja de Trabajo para listado'!$A$151:$Z$151,0)),0)+IFERROR(INDEX('Hoja de Trabajo para listado'!$AB$155:$BA$1048576,MATCH($A849,'Hoja de Trabajo para listado'!$AB$155:$AB$1048576,0),MATCH((CUADRO!Q$4&amp;$E849),'Hoja de Trabajo para listado'!$AB$151:$BA$151,0)),0)+IFERROR(INDEX('Hoja de Trabajo para listado'!$BC$155:$CB$1048576,MATCH($A849,'Hoja de Trabajo para listado'!$BC$155:$BC$1048576,0),MATCH((CUADRO!Q$4&amp;$E849),'Hoja de Trabajo para listado'!$BC$151:$CB$151,0)),0)+IFERROR(INDEX('Hoja de Trabajo para listado'!$DE$153:$DG$274,MATCH($A849,'Hoja de Trabajo para listado'!$DE$153:$DE$1048576,0),MATCH((CUADRO!Q$4&amp;$E849),'Hoja de Trabajo para listado'!$DE$151:$DG$151,0)),0)+IFERROR(INDEX('Hoja de Trabajo para listado'!$CD$155:$DC$1048576,MATCH($A849,'Hoja de Trabajo para listado'!$CD$155:$CD$1048576,0),MATCH((CUADRO!Q$4&amp;$E849),'Hoja de Trabajo para listado'!$CD$151:$DC$151,0)),0)</f>
        <v>0</v>
      </c>
      <c r="R849" s="241">
        <f t="shared" ca="1" si="26"/>
        <v>0</v>
      </c>
      <c r="S849" s="247"/>
      <c r="T849" s="241">
        <f ca="1">+T850</f>
        <v>0</v>
      </c>
      <c r="U849" s="240">
        <f t="shared" si="27"/>
        <v>1</v>
      </c>
    </row>
    <row r="850" spans="1:21" customFormat="1" ht="15" hidden="1" customHeight="1">
      <c r="A850" s="32">
        <v>1507</v>
      </c>
      <c r="B850" s="382"/>
      <c r="C850" s="245" t="str">
        <f>+VLOOKUP(A850,bd_lista!$A$3:$C$592,3,FALSE)</f>
        <v>Gobierno Autónomo Municipal de Llallagua</v>
      </c>
      <c r="D850" s="384"/>
      <c r="E850" s="242" t="s">
        <v>684</v>
      </c>
      <c r="F850" s="243">
        <f ca="1">+IFERROR(INDEX('Hoja de Trabajo para listado'!$A$155:$Z$1048576,MATCH($A850,'Hoja de Trabajo para listado'!$A$155:$A$1048576,0),MATCH((CUADRO!F$4&amp;$E850),'Hoja de Trabajo para listado'!$A$151:$Z$151,0)),0)+IFERROR(INDEX('Hoja de Trabajo para listado'!$AB$155:$BA$1048576,MATCH($A850,'Hoja de Trabajo para listado'!$AB$155:$AB$1048576,0),MATCH((CUADRO!F$4&amp;$E850),'Hoja de Trabajo para listado'!$AB$151:$BA$151,0)),0)+IFERROR(INDEX('Hoja de Trabajo para listado'!$BC$155:$CB$1048576,MATCH($A850,'Hoja de Trabajo para listado'!$BC$155:$BC$1048576,0),MATCH((CUADRO!F$4&amp;$E850),'Hoja de Trabajo para listado'!$BC$151:$CB$151,0)),0)+IFERROR(INDEX('Hoja de Trabajo para listado'!$DE$153:$DG$274,MATCH($A850,'Hoja de Trabajo para listado'!$DE$153:$DE$1048576,0),MATCH((CUADRO!F$4&amp;$E850),'Hoja de Trabajo para listado'!$DE$151:$DG$151,0)),0)+IFERROR(INDEX('Hoja de Trabajo para listado'!$CD$155:$DC$1048576,MATCH($A850,'Hoja de Trabajo para listado'!$CD$155:$CD$1048576,0),MATCH((CUADRO!F$4&amp;$E850),'Hoja de Trabajo para listado'!$CD$151:$DC$151,0)),0)</f>
        <v>0</v>
      </c>
      <c r="G850" s="243">
        <f ca="1">+IFERROR(INDEX('Hoja de Trabajo para listado'!$A$155:$Z$1048576,MATCH($A850,'Hoja de Trabajo para listado'!$A$155:$A$1048576,0),MATCH((CUADRO!G$4&amp;$E850),'Hoja de Trabajo para listado'!$A$151:$Z$151,0)),0)+IFERROR(INDEX('Hoja de Trabajo para listado'!$AB$155:$BA$1048576,MATCH($A850,'Hoja de Trabajo para listado'!$AB$155:$AB$1048576,0),MATCH((CUADRO!G$4&amp;$E850),'Hoja de Trabajo para listado'!$AB$151:$BA$151,0)),0)+IFERROR(INDEX('Hoja de Trabajo para listado'!$BC$155:$CB$1048576,MATCH($A850,'Hoja de Trabajo para listado'!$BC$155:$BC$1048576,0),MATCH((CUADRO!G$4&amp;$E850),'Hoja de Trabajo para listado'!$BC$151:$CB$151,0)),0)+IFERROR(INDEX('Hoja de Trabajo para listado'!$DE$153:$DG$274,MATCH($A850,'Hoja de Trabajo para listado'!$DE$153:$DE$1048576,0),MATCH((CUADRO!G$4&amp;$E850),'Hoja de Trabajo para listado'!$DE$151:$DG$151,0)),0)+IFERROR(INDEX('Hoja de Trabajo para listado'!$CD$155:$DC$1048576,MATCH($A850,'Hoja de Trabajo para listado'!$CD$155:$CD$1048576,0),MATCH((CUADRO!G$4&amp;$E850),'Hoja de Trabajo para listado'!$CD$151:$DC$151,0)),0)</f>
        <v>0</v>
      </c>
      <c r="H850" s="243">
        <f ca="1">+IFERROR(INDEX('Hoja de Trabajo para listado'!$A$155:$Z$1048576,MATCH($A850,'Hoja de Trabajo para listado'!$A$155:$A$1048576,0),MATCH((CUADRO!H$4&amp;$E850),'Hoja de Trabajo para listado'!$A$151:$Z$151,0)),0)+IFERROR(INDEX('Hoja de Trabajo para listado'!$AB$155:$BA$1048576,MATCH($A850,'Hoja de Trabajo para listado'!$AB$155:$AB$1048576,0),MATCH((CUADRO!H$4&amp;$E850),'Hoja de Trabajo para listado'!$AB$151:$BA$151,0)),0)+IFERROR(INDEX('Hoja de Trabajo para listado'!$BC$155:$CB$1048576,MATCH($A850,'Hoja de Trabajo para listado'!$BC$155:$BC$1048576,0),MATCH((CUADRO!H$4&amp;$E850),'Hoja de Trabajo para listado'!$BC$151:$CB$151,0)),0)+IFERROR(INDEX('Hoja de Trabajo para listado'!$DE$153:$DG$274,MATCH($A850,'Hoja de Trabajo para listado'!$DE$153:$DE$1048576,0),MATCH((CUADRO!H$4&amp;$E850),'Hoja de Trabajo para listado'!$DE$151:$DG$151,0)),0)+IFERROR(INDEX('Hoja de Trabajo para listado'!$CD$155:$DC$1048576,MATCH($A850,'Hoja de Trabajo para listado'!$CD$155:$CD$1048576,0),MATCH((CUADRO!H$4&amp;$E850),'Hoja de Trabajo para listado'!$CD$151:$DC$151,0)),0)</f>
        <v>0</v>
      </c>
      <c r="I850" s="243">
        <f ca="1">+IFERROR(INDEX('Hoja de Trabajo para listado'!$A$155:$Z$1048576,MATCH($A850,'Hoja de Trabajo para listado'!$A$155:$A$1048576,0),MATCH((CUADRO!I$4&amp;$E850),'Hoja de Trabajo para listado'!$A$151:$Z$151,0)),0)+IFERROR(INDEX('Hoja de Trabajo para listado'!$AB$155:$BA$1048576,MATCH($A850,'Hoja de Trabajo para listado'!$AB$155:$AB$1048576,0),MATCH((CUADRO!I$4&amp;$E850),'Hoja de Trabajo para listado'!$AB$151:$BA$151,0)),0)+IFERROR(INDEX('Hoja de Trabajo para listado'!$BC$155:$CB$1048576,MATCH($A850,'Hoja de Trabajo para listado'!$BC$155:$BC$1048576,0),MATCH((CUADRO!I$4&amp;$E850),'Hoja de Trabajo para listado'!$BC$151:$CB$151,0)),0)+IFERROR(INDEX('Hoja de Trabajo para listado'!$DE$153:$DG$274,MATCH($A850,'Hoja de Trabajo para listado'!$DE$153:$DE$1048576,0),MATCH((CUADRO!I$4&amp;$E850),'Hoja de Trabajo para listado'!$DE$151:$DG$151,0)),0)+IFERROR(INDEX('Hoja de Trabajo para listado'!$CD$155:$DC$1048576,MATCH($A850,'Hoja de Trabajo para listado'!$CD$155:$CD$1048576,0),MATCH((CUADRO!I$4&amp;$E850),'Hoja de Trabajo para listado'!$CD$151:$DC$151,0)),0)</f>
        <v>0</v>
      </c>
      <c r="J850" s="243">
        <f ca="1">+IFERROR(INDEX('Hoja de Trabajo para listado'!$A$155:$Z$1048576,MATCH($A850,'Hoja de Trabajo para listado'!$A$155:$A$1048576,0),MATCH((CUADRO!J$4&amp;$E850),'Hoja de Trabajo para listado'!$A$151:$Z$151,0)),0)+IFERROR(INDEX('Hoja de Trabajo para listado'!$AB$155:$BA$1048576,MATCH($A850,'Hoja de Trabajo para listado'!$AB$155:$AB$1048576,0),MATCH((CUADRO!J$4&amp;$E850),'Hoja de Trabajo para listado'!$AB$151:$BA$151,0)),0)+IFERROR(INDEX('Hoja de Trabajo para listado'!$BC$155:$CB$1048576,MATCH($A850,'Hoja de Trabajo para listado'!$BC$155:$BC$1048576,0),MATCH((CUADRO!J$4&amp;$E850),'Hoja de Trabajo para listado'!$BC$151:$CB$151,0)),0)+IFERROR(INDEX('Hoja de Trabajo para listado'!$DE$153:$DG$274,MATCH($A850,'Hoja de Trabajo para listado'!$DE$153:$DE$1048576,0),MATCH((CUADRO!J$4&amp;$E850),'Hoja de Trabajo para listado'!$DE$151:$DG$151,0)),0)+IFERROR(INDEX('Hoja de Trabajo para listado'!$CD$155:$DC$1048576,MATCH($A850,'Hoja de Trabajo para listado'!$CD$155:$CD$1048576,0),MATCH((CUADRO!J$4&amp;$E850),'Hoja de Trabajo para listado'!$CD$151:$DC$151,0)),0)</f>
        <v>0</v>
      </c>
      <c r="K850" s="243">
        <f ca="1">+IFERROR(INDEX('Hoja de Trabajo para listado'!$A$155:$Z$1048576,MATCH($A850,'Hoja de Trabajo para listado'!$A$155:$A$1048576,0),MATCH((CUADRO!K$4&amp;$E850),'Hoja de Trabajo para listado'!$A$151:$Z$151,0)),0)+IFERROR(INDEX('Hoja de Trabajo para listado'!$AB$155:$BA$1048576,MATCH($A850,'Hoja de Trabajo para listado'!$AB$155:$AB$1048576,0),MATCH((CUADRO!K$4&amp;$E850),'Hoja de Trabajo para listado'!$AB$151:$BA$151,0)),0)+IFERROR(INDEX('Hoja de Trabajo para listado'!$BC$155:$CB$1048576,MATCH($A850,'Hoja de Trabajo para listado'!$BC$155:$BC$1048576,0),MATCH((CUADRO!K$4&amp;$E850),'Hoja de Trabajo para listado'!$BC$151:$CB$151,0)),0)+IFERROR(INDEX('Hoja de Trabajo para listado'!$DE$153:$DG$274,MATCH($A850,'Hoja de Trabajo para listado'!$DE$153:$DE$1048576,0),MATCH((CUADRO!K$4&amp;$E850),'Hoja de Trabajo para listado'!$DE$151:$DG$151,0)),0)+IFERROR(INDEX('Hoja de Trabajo para listado'!$CD$155:$DC$1048576,MATCH($A850,'Hoja de Trabajo para listado'!$CD$155:$CD$1048576,0),MATCH((CUADRO!K$4&amp;$E850),'Hoja de Trabajo para listado'!$CD$151:$DC$151,0)),0)</f>
        <v>0</v>
      </c>
      <c r="L850" s="243">
        <f ca="1">+IFERROR(INDEX('Hoja de Trabajo para listado'!$A$155:$Z$1048576,MATCH($A850,'Hoja de Trabajo para listado'!$A$155:$A$1048576,0),MATCH((CUADRO!L$4&amp;$E850),'Hoja de Trabajo para listado'!$A$151:$Z$151,0)),0)+IFERROR(INDEX('Hoja de Trabajo para listado'!$AB$155:$BA$1048576,MATCH($A850,'Hoja de Trabajo para listado'!$AB$155:$AB$1048576,0),MATCH((CUADRO!L$4&amp;$E850),'Hoja de Trabajo para listado'!$AB$151:$BA$151,0)),0)+IFERROR(INDEX('Hoja de Trabajo para listado'!$BC$155:$CB$1048576,MATCH($A850,'Hoja de Trabajo para listado'!$BC$155:$BC$1048576,0),MATCH((CUADRO!L$4&amp;$E850),'Hoja de Trabajo para listado'!$BC$151:$CB$151,0)),0)+IFERROR(INDEX('Hoja de Trabajo para listado'!$DE$153:$DG$274,MATCH($A850,'Hoja de Trabajo para listado'!$DE$153:$DE$1048576,0),MATCH((CUADRO!L$4&amp;$E850),'Hoja de Trabajo para listado'!$DE$151:$DG$151,0)),0)+IFERROR(INDEX('Hoja de Trabajo para listado'!$CD$155:$DC$1048576,MATCH($A850,'Hoja de Trabajo para listado'!$CD$155:$CD$1048576,0),MATCH((CUADRO!L$4&amp;$E850),'Hoja de Trabajo para listado'!$CD$151:$DC$151,0)),0)</f>
        <v>0</v>
      </c>
      <c r="M850" s="243">
        <f ca="1">+IFERROR(INDEX('Hoja de Trabajo para listado'!$A$155:$Z$1048576,MATCH($A850,'Hoja de Trabajo para listado'!$A$155:$A$1048576,0),MATCH((CUADRO!M$4&amp;$E850),'Hoja de Trabajo para listado'!$A$151:$Z$151,0)),0)+IFERROR(INDEX('Hoja de Trabajo para listado'!$AB$155:$BA$1048576,MATCH($A850,'Hoja de Trabajo para listado'!$AB$155:$AB$1048576,0),MATCH((CUADRO!M$4&amp;$E850),'Hoja de Trabajo para listado'!$AB$151:$BA$151,0)),0)+IFERROR(INDEX('Hoja de Trabajo para listado'!$BC$155:$CB$1048576,MATCH($A850,'Hoja de Trabajo para listado'!$BC$155:$BC$1048576,0),MATCH((CUADRO!M$4&amp;$E850),'Hoja de Trabajo para listado'!$BC$151:$CB$151,0)),0)+IFERROR(INDEX('Hoja de Trabajo para listado'!$DE$153:$DG$274,MATCH($A850,'Hoja de Trabajo para listado'!$DE$153:$DE$1048576,0),MATCH((CUADRO!M$4&amp;$E850),'Hoja de Trabajo para listado'!$DE$151:$DG$151,0)),0)+IFERROR(INDEX('Hoja de Trabajo para listado'!$CD$155:$DC$1048576,MATCH($A850,'Hoja de Trabajo para listado'!$CD$155:$CD$1048576,0),MATCH((CUADRO!M$4&amp;$E850),'Hoja de Trabajo para listado'!$CD$151:$DC$151,0)),0)</f>
        <v>0</v>
      </c>
      <c r="N850" s="243">
        <f ca="1">+IFERROR(INDEX('Hoja de Trabajo para listado'!$A$155:$Z$1048576,MATCH($A850,'Hoja de Trabajo para listado'!$A$155:$A$1048576,0),MATCH((CUADRO!N$4&amp;$E850),'Hoja de Trabajo para listado'!$A$151:$Z$151,0)),0)+IFERROR(INDEX('Hoja de Trabajo para listado'!$AB$155:$BA$1048576,MATCH($A850,'Hoja de Trabajo para listado'!$AB$155:$AB$1048576,0),MATCH((CUADRO!N$4&amp;$E850),'Hoja de Trabajo para listado'!$AB$151:$BA$151,0)),0)+IFERROR(INDEX('Hoja de Trabajo para listado'!$BC$155:$CB$1048576,MATCH($A850,'Hoja de Trabajo para listado'!$BC$155:$BC$1048576,0),MATCH((CUADRO!N$4&amp;$E850),'Hoja de Trabajo para listado'!$BC$151:$CB$151,0)),0)+IFERROR(INDEX('Hoja de Trabajo para listado'!$DE$153:$DG$274,MATCH($A850,'Hoja de Trabajo para listado'!$DE$153:$DE$1048576,0),MATCH((CUADRO!N$4&amp;$E850),'Hoja de Trabajo para listado'!$DE$151:$DG$151,0)),0)+IFERROR(INDEX('Hoja de Trabajo para listado'!$CD$155:$DC$1048576,MATCH($A850,'Hoja de Trabajo para listado'!$CD$155:$CD$1048576,0),MATCH((CUADRO!N$4&amp;$E850),'Hoja de Trabajo para listado'!$CD$151:$DC$151,0)),0)</f>
        <v>0</v>
      </c>
      <c r="O850" s="243">
        <f ca="1">+IFERROR(INDEX('Hoja de Trabajo para listado'!$A$155:$Z$1048576,MATCH($A850,'Hoja de Trabajo para listado'!$A$155:$A$1048576,0),MATCH((CUADRO!O$4&amp;$E850),'Hoja de Trabajo para listado'!$A$151:$Z$151,0)),0)+IFERROR(INDEX('Hoja de Trabajo para listado'!$AB$155:$BA$1048576,MATCH($A850,'Hoja de Trabajo para listado'!$AB$155:$AB$1048576,0),MATCH((CUADRO!O$4&amp;$E850),'Hoja de Trabajo para listado'!$AB$151:$BA$151,0)),0)+IFERROR(INDEX('Hoja de Trabajo para listado'!$BC$155:$CB$1048576,MATCH($A850,'Hoja de Trabajo para listado'!$BC$155:$BC$1048576,0),MATCH((CUADRO!O$4&amp;$E850),'Hoja de Trabajo para listado'!$BC$151:$CB$151,0)),0)+IFERROR(INDEX('Hoja de Trabajo para listado'!$DE$153:$DG$274,MATCH($A850,'Hoja de Trabajo para listado'!$DE$153:$DE$1048576,0),MATCH((CUADRO!O$4&amp;$E850),'Hoja de Trabajo para listado'!$DE$151:$DG$151,0)),0)+IFERROR(INDEX('Hoja de Trabajo para listado'!$CD$155:$DC$1048576,MATCH($A850,'Hoja de Trabajo para listado'!$CD$155:$CD$1048576,0),MATCH((CUADRO!O$4&amp;$E850),'Hoja de Trabajo para listado'!$CD$151:$DC$151,0)),0)</f>
        <v>0</v>
      </c>
      <c r="P850" s="243">
        <f ca="1">+IFERROR(INDEX('Hoja de Trabajo para listado'!$A$155:$Z$1048576,MATCH($A850,'Hoja de Trabajo para listado'!$A$155:$A$1048576,0),MATCH((CUADRO!P$4&amp;$E850),'Hoja de Trabajo para listado'!$A$151:$Z$151,0)),0)+IFERROR(INDEX('Hoja de Trabajo para listado'!$AB$155:$BA$1048576,MATCH($A850,'Hoja de Trabajo para listado'!$AB$155:$AB$1048576,0),MATCH((CUADRO!P$4&amp;$E850),'Hoja de Trabajo para listado'!$AB$151:$BA$151,0)),0)+IFERROR(INDEX('Hoja de Trabajo para listado'!$BC$155:$CB$1048576,MATCH($A850,'Hoja de Trabajo para listado'!$BC$155:$BC$1048576,0),MATCH((CUADRO!P$4&amp;$E850),'Hoja de Trabajo para listado'!$BC$151:$CB$151,0)),0)+IFERROR(INDEX('Hoja de Trabajo para listado'!$DE$153:$DG$274,MATCH($A850,'Hoja de Trabajo para listado'!$DE$153:$DE$1048576,0),MATCH((CUADRO!P$4&amp;$E850),'Hoja de Trabajo para listado'!$DE$151:$DG$151,0)),0)+IFERROR(INDEX('Hoja de Trabajo para listado'!$CD$155:$DC$1048576,MATCH($A850,'Hoja de Trabajo para listado'!$CD$155:$CD$1048576,0),MATCH((CUADRO!P$4&amp;$E850),'Hoja de Trabajo para listado'!$CD$151:$DC$151,0)),0)</f>
        <v>0</v>
      </c>
      <c r="Q850" s="243">
        <f ca="1">+IFERROR(INDEX('Hoja de Trabajo para listado'!$A$155:$Z$1048576,MATCH($A850,'Hoja de Trabajo para listado'!$A$155:$A$1048576,0),MATCH((CUADRO!Q$4&amp;$E850),'Hoja de Trabajo para listado'!$A$151:$Z$151,0)),0)+IFERROR(INDEX('Hoja de Trabajo para listado'!$AB$155:$BA$1048576,MATCH($A850,'Hoja de Trabajo para listado'!$AB$155:$AB$1048576,0),MATCH((CUADRO!Q$4&amp;$E850),'Hoja de Trabajo para listado'!$AB$151:$BA$151,0)),0)+IFERROR(INDEX('Hoja de Trabajo para listado'!$BC$155:$CB$1048576,MATCH($A850,'Hoja de Trabajo para listado'!$BC$155:$BC$1048576,0),MATCH((CUADRO!Q$4&amp;$E850),'Hoja de Trabajo para listado'!$BC$151:$CB$151,0)),0)+IFERROR(INDEX('Hoja de Trabajo para listado'!$DE$153:$DG$274,MATCH($A850,'Hoja de Trabajo para listado'!$DE$153:$DE$1048576,0),MATCH((CUADRO!Q$4&amp;$E850),'Hoja de Trabajo para listado'!$DE$151:$DG$151,0)),0)+IFERROR(INDEX('Hoja de Trabajo para listado'!$CD$155:$DC$1048576,MATCH($A850,'Hoja de Trabajo para listado'!$CD$155:$CD$1048576,0),MATCH((CUADRO!Q$4&amp;$E850),'Hoja de Trabajo para listado'!$CD$151:$DC$151,0)),0)</f>
        <v>0</v>
      </c>
      <c r="R850" s="243">
        <f t="shared" ca="1" si="26"/>
        <v>0</v>
      </c>
      <c r="S850" s="253">
        <f ca="1">+R849+R850</f>
        <v>0</v>
      </c>
      <c r="T850" s="243">
        <f ca="1">+S850</f>
        <v>0</v>
      </c>
      <c r="U850" s="242">
        <f t="shared" si="27"/>
        <v>2</v>
      </c>
    </row>
    <row r="851" spans="1:21" customFormat="1" ht="15" hidden="1" customHeight="1">
      <c r="A851" s="32">
        <v>1508</v>
      </c>
      <c r="B851" s="381">
        <f>+A851</f>
        <v>1508</v>
      </c>
      <c r="C851" s="245" t="str">
        <f>+VLOOKUP(A851,bd_lista!$A$3:$C$592,3,FALSE)</f>
        <v>Gobierno Autónomo Municipal de Betanzos</v>
      </c>
      <c r="D851" s="383" t="str">
        <f>+C851</f>
        <v>Gobierno Autónomo Municipal de Betanzos</v>
      </c>
      <c r="E851" s="240" t="s">
        <v>683</v>
      </c>
      <c r="F851" s="241">
        <f ca="1">+IFERROR(INDEX('Hoja de Trabajo para listado'!$A$155:$Z$1048576,MATCH($A851,'Hoja de Trabajo para listado'!$A$155:$A$1048576,0),MATCH((CUADRO!F$4&amp;$E851),'Hoja de Trabajo para listado'!$A$151:$Z$151,0)),0)+IFERROR(INDEX('Hoja de Trabajo para listado'!$AB$155:$BA$1048576,MATCH($A851,'Hoja de Trabajo para listado'!$AB$155:$AB$1048576,0),MATCH((CUADRO!F$4&amp;$E851),'Hoja de Trabajo para listado'!$AB$151:$BA$151,0)),0)+IFERROR(INDEX('Hoja de Trabajo para listado'!$BC$155:$CB$1048576,MATCH($A851,'Hoja de Trabajo para listado'!$BC$155:$BC$1048576,0),MATCH((CUADRO!F$4&amp;$E851),'Hoja de Trabajo para listado'!$BC$151:$CB$151,0)),0)+IFERROR(INDEX('Hoja de Trabajo para listado'!$DE$153:$DG$274,MATCH($A851,'Hoja de Trabajo para listado'!$DE$153:$DE$1048576,0),MATCH((CUADRO!F$4&amp;$E851),'Hoja de Trabajo para listado'!$DE$151:$DG$151,0)),0)+IFERROR(INDEX('Hoja de Trabajo para listado'!$CD$155:$DC$1048576,MATCH($A851,'Hoja de Trabajo para listado'!$CD$155:$CD$1048576,0),MATCH((CUADRO!F$4&amp;$E851),'Hoja de Trabajo para listado'!$CD$151:$DC$151,0)),0)</f>
        <v>0</v>
      </c>
      <c r="G851" s="241">
        <f ca="1">+IFERROR(INDEX('Hoja de Trabajo para listado'!$A$155:$Z$1048576,MATCH($A851,'Hoja de Trabajo para listado'!$A$155:$A$1048576,0),MATCH((CUADRO!G$4&amp;$E851),'Hoja de Trabajo para listado'!$A$151:$Z$151,0)),0)+IFERROR(INDEX('Hoja de Trabajo para listado'!$AB$155:$BA$1048576,MATCH($A851,'Hoja de Trabajo para listado'!$AB$155:$AB$1048576,0),MATCH((CUADRO!G$4&amp;$E851),'Hoja de Trabajo para listado'!$AB$151:$BA$151,0)),0)+IFERROR(INDEX('Hoja de Trabajo para listado'!$BC$155:$CB$1048576,MATCH($A851,'Hoja de Trabajo para listado'!$BC$155:$BC$1048576,0),MATCH((CUADRO!G$4&amp;$E851),'Hoja de Trabajo para listado'!$BC$151:$CB$151,0)),0)+IFERROR(INDEX('Hoja de Trabajo para listado'!$DE$153:$DG$274,MATCH($A851,'Hoja de Trabajo para listado'!$DE$153:$DE$1048576,0),MATCH((CUADRO!G$4&amp;$E851),'Hoja de Trabajo para listado'!$DE$151:$DG$151,0)),0)+IFERROR(INDEX('Hoja de Trabajo para listado'!$CD$155:$DC$1048576,MATCH($A851,'Hoja de Trabajo para listado'!$CD$155:$CD$1048576,0),MATCH((CUADRO!G$4&amp;$E851),'Hoja de Trabajo para listado'!$CD$151:$DC$151,0)),0)</f>
        <v>0</v>
      </c>
      <c r="H851" s="241">
        <f ca="1">+IFERROR(INDEX('Hoja de Trabajo para listado'!$A$155:$Z$1048576,MATCH($A851,'Hoja de Trabajo para listado'!$A$155:$A$1048576,0),MATCH((CUADRO!H$4&amp;$E851),'Hoja de Trabajo para listado'!$A$151:$Z$151,0)),0)+IFERROR(INDEX('Hoja de Trabajo para listado'!$AB$155:$BA$1048576,MATCH($A851,'Hoja de Trabajo para listado'!$AB$155:$AB$1048576,0),MATCH((CUADRO!H$4&amp;$E851),'Hoja de Trabajo para listado'!$AB$151:$BA$151,0)),0)+IFERROR(INDEX('Hoja de Trabajo para listado'!$BC$155:$CB$1048576,MATCH($A851,'Hoja de Trabajo para listado'!$BC$155:$BC$1048576,0),MATCH((CUADRO!H$4&amp;$E851),'Hoja de Trabajo para listado'!$BC$151:$CB$151,0)),0)+IFERROR(INDEX('Hoja de Trabajo para listado'!$DE$153:$DG$274,MATCH($A851,'Hoja de Trabajo para listado'!$DE$153:$DE$1048576,0),MATCH((CUADRO!H$4&amp;$E851),'Hoja de Trabajo para listado'!$DE$151:$DG$151,0)),0)+IFERROR(INDEX('Hoja de Trabajo para listado'!$CD$155:$DC$1048576,MATCH($A851,'Hoja de Trabajo para listado'!$CD$155:$CD$1048576,0),MATCH((CUADRO!H$4&amp;$E851),'Hoja de Trabajo para listado'!$CD$151:$DC$151,0)),0)</f>
        <v>0</v>
      </c>
      <c r="I851" s="241">
        <f ca="1">+IFERROR(INDEX('Hoja de Trabajo para listado'!$A$155:$Z$1048576,MATCH($A851,'Hoja de Trabajo para listado'!$A$155:$A$1048576,0),MATCH((CUADRO!I$4&amp;$E851),'Hoja de Trabajo para listado'!$A$151:$Z$151,0)),0)+IFERROR(INDEX('Hoja de Trabajo para listado'!$AB$155:$BA$1048576,MATCH($A851,'Hoja de Trabajo para listado'!$AB$155:$AB$1048576,0),MATCH((CUADRO!I$4&amp;$E851),'Hoja de Trabajo para listado'!$AB$151:$BA$151,0)),0)+IFERROR(INDEX('Hoja de Trabajo para listado'!$BC$155:$CB$1048576,MATCH($A851,'Hoja de Trabajo para listado'!$BC$155:$BC$1048576,0),MATCH((CUADRO!I$4&amp;$E851),'Hoja de Trabajo para listado'!$BC$151:$CB$151,0)),0)+IFERROR(INDEX('Hoja de Trabajo para listado'!$DE$153:$DG$274,MATCH($A851,'Hoja de Trabajo para listado'!$DE$153:$DE$1048576,0),MATCH((CUADRO!I$4&amp;$E851),'Hoja de Trabajo para listado'!$DE$151:$DG$151,0)),0)+IFERROR(INDEX('Hoja de Trabajo para listado'!$CD$155:$DC$1048576,MATCH($A851,'Hoja de Trabajo para listado'!$CD$155:$CD$1048576,0),MATCH((CUADRO!I$4&amp;$E851),'Hoja de Trabajo para listado'!$CD$151:$DC$151,0)),0)</f>
        <v>0</v>
      </c>
      <c r="J851" s="241">
        <f ca="1">+IFERROR(INDEX('Hoja de Trabajo para listado'!$A$155:$Z$1048576,MATCH($A851,'Hoja de Trabajo para listado'!$A$155:$A$1048576,0),MATCH((CUADRO!J$4&amp;$E851),'Hoja de Trabajo para listado'!$A$151:$Z$151,0)),0)+IFERROR(INDEX('Hoja de Trabajo para listado'!$AB$155:$BA$1048576,MATCH($A851,'Hoja de Trabajo para listado'!$AB$155:$AB$1048576,0),MATCH((CUADRO!J$4&amp;$E851),'Hoja de Trabajo para listado'!$AB$151:$BA$151,0)),0)+IFERROR(INDEX('Hoja de Trabajo para listado'!$BC$155:$CB$1048576,MATCH($A851,'Hoja de Trabajo para listado'!$BC$155:$BC$1048576,0),MATCH((CUADRO!J$4&amp;$E851),'Hoja de Trabajo para listado'!$BC$151:$CB$151,0)),0)+IFERROR(INDEX('Hoja de Trabajo para listado'!$DE$153:$DG$274,MATCH($A851,'Hoja de Trabajo para listado'!$DE$153:$DE$1048576,0),MATCH((CUADRO!J$4&amp;$E851),'Hoja de Trabajo para listado'!$DE$151:$DG$151,0)),0)+IFERROR(INDEX('Hoja de Trabajo para listado'!$CD$155:$DC$1048576,MATCH($A851,'Hoja de Trabajo para listado'!$CD$155:$CD$1048576,0),MATCH((CUADRO!J$4&amp;$E851),'Hoja de Trabajo para listado'!$CD$151:$DC$151,0)),0)</f>
        <v>0</v>
      </c>
      <c r="K851" s="241">
        <f ca="1">+IFERROR(INDEX('Hoja de Trabajo para listado'!$A$155:$Z$1048576,MATCH($A851,'Hoja de Trabajo para listado'!$A$155:$A$1048576,0),MATCH((CUADRO!K$4&amp;$E851),'Hoja de Trabajo para listado'!$A$151:$Z$151,0)),0)+IFERROR(INDEX('Hoja de Trabajo para listado'!$AB$155:$BA$1048576,MATCH($A851,'Hoja de Trabajo para listado'!$AB$155:$AB$1048576,0),MATCH((CUADRO!K$4&amp;$E851),'Hoja de Trabajo para listado'!$AB$151:$BA$151,0)),0)+IFERROR(INDEX('Hoja de Trabajo para listado'!$BC$155:$CB$1048576,MATCH($A851,'Hoja de Trabajo para listado'!$BC$155:$BC$1048576,0),MATCH((CUADRO!K$4&amp;$E851),'Hoja de Trabajo para listado'!$BC$151:$CB$151,0)),0)+IFERROR(INDEX('Hoja de Trabajo para listado'!$DE$153:$DG$274,MATCH($A851,'Hoja de Trabajo para listado'!$DE$153:$DE$1048576,0),MATCH((CUADRO!K$4&amp;$E851),'Hoja de Trabajo para listado'!$DE$151:$DG$151,0)),0)+IFERROR(INDEX('Hoja de Trabajo para listado'!$CD$155:$DC$1048576,MATCH($A851,'Hoja de Trabajo para listado'!$CD$155:$CD$1048576,0),MATCH((CUADRO!K$4&amp;$E851),'Hoja de Trabajo para listado'!$CD$151:$DC$151,0)),0)</f>
        <v>0</v>
      </c>
      <c r="L851" s="241">
        <f ca="1">+IFERROR(INDEX('Hoja de Trabajo para listado'!$A$155:$Z$1048576,MATCH($A851,'Hoja de Trabajo para listado'!$A$155:$A$1048576,0),MATCH((CUADRO!L$4&amp;$E851),'Hoja de Trabajo para listado'!$A$151:$Z$151,0)),0)+IFERROR(INDEX('Hoja de Trabajo para listado'!$AB$155:$BA$1048576,MATCH($A851,'Hoja de Trabajo para listado'!$AB$155:$AB$1048576,0),MATCH((CUADRO!L$4&amp;$E851),'Hoja de Trabajo para listado'!$AB$151:$BA$151,0)),0)+IFERROR(INDEX('Hoja de Trabajo para listado'!$BC$155:$CB$1048576,MATCH($A851,'Hoja de Trabajo para listado'!$BC$155:$BC$1048576,0),MATCH((CUADRO!L$4&amp;$E851),'Hoja de Trabajo para listado'!$BC$151:$CB$151,0)),0)+IFERROR(INDEX('Hoja de Trabajo para listado'!$DE$153:$DG$274,MATCH($A851,'Hoja de Trabajo para listado'!$DE$153:$DE$1048576,0),MATCH((CUADRO!L$4&amp;$E851),'Hoja de Trabajo para listado'!$DE$151:$DG$151,0)),0)+IFERROR(INDEX('Hoja de Trabajo para listado'!$CD$155:$DC$1048576,MATCH($A851,'Hoja de Trabajo para listado'!$CD$155:$CD$1048576,0),MATCH((CUADRO!L$4&amp;$E851),'Hoja de Trabajo para listado'!$CD$151:$DC$151,0)),0)</f>
        <v>0</v>
      </c>
      <c r="M851" s="241">
        <f ca="1">+IFERROR(INDEX('Hoja de Trabajo para listado'!$A$155:$Z$1048576,MATCH($A851,'Hoja de Trabajo para listado'!$A$155:$A$1048576,0),MATCH((CUADRO!M$4&amp;$E851),'Hoja de Trabajo para listado'!$A$151:$Z$151,0)),0)+IFERROR(INDEX('Hoja de Trabajo para listado'!$AB$155:$BA$1048576,MATCH($A851,'Hoja de Trabajo para listado'!$AB$155:$AB$1048576,0),MATCH((CUADRO!M$4&amp;$E851),'Hoja de Trabajo para listado'!$AB$151:$BA$151,0)),0)+IFERROR(INDEX('Hoja de Trabajo para listado'!$BC$155:$CB$1048576,MATCH($A851,'Hoja de Trabajo para listado'!$BC$155:$BC$1048576,0),MATCH((CUADRO!M$4&amp;$E851),'Hoja de Trabajo para listado'!$BC$151:$CB$151,0)),0)+IFERROR(INDEX('Hoja de Trabajo para listado'!$DE$153:$DG$274,MATCH($A851,'Hoja de Trabajo para listado'!$DE$153:$DE$1048576,0),MATCH((CUADRO!M$4&amp;$E851),'Hoja de Trabajo para listado'!$DE$151:$DG$151,0)),0)+IFERROR(INDEX('Hoja de Trabajo para listado'!$CD$155:$DC$1048576,MATCH($A851,'Hoja de Trabajo para listado'!$CD$155:$CD$1048576,0),MATCH((CUADRO!M$4&amp;$E851),'Hoja de Trabajo para listado'!$CD$151:$DC$151,0)),0)</f>
        <v>0</v>
      </c>
      <c r="N851" s="241">
        <f ca="1">+IFERROR(INDEX('Hoja de Trabajo para listado'!$A$155:$Z$1048576,MATCH($A851,'Hoja de Trabajo para listado'!$A$155:$A$1048576,0),MATCH((CUADRO!N$4&amp;$E851),'Hoja de Trabajo para listado'!$A$151:$Z$151,0)),0)+IFERROR(INDEX('Hoja de Trabajo para listado'!$AB$155:$BA$1048576,MATCH($A851,'Hoja de Trabajo para listado'!$AB$155:$AB$1048576,0),MATCH((CUADRO!N$4&amp;$E851),'Hoja de Trabajo para listado'!$AB$151:$BA$151,0)),0)+IFERROR(INDEX('Hoja de Trabajo para listado'!$BC$155:$CB$1048576,MATCH($A851,'Hoja de Trabajo para listado'!$BC$155:$BC$1048576,0),MATCH((CUADRO!N$4&amp;$E851),'Hoja de Trabajo para listado'!$BC$151:$CB$151,0)),0)+IFERROR(INDEX('Hoja de Trabajo para listado'!$DE$153:$DG$274,MATCH($A851,'Hoja de Trabajo para listado'!$DE$153:$DE$1048576,0),MATCH((CUADRO!N$4&amp;$E851),'Hoja de Trabajo para listado'!$DE$151:$DG$151,0)),0)+IFERROR(INDEX('Hoja de Trabajo para listado'!$CD$155:$DC$1048576,MATCH($A851,'Hoja de Trabajo para listado'!$CD$155:$CD$1048576,0),MATCH((CUADRO!N$4&amp;$E851),'Hoja de Trabajo para listado'!$CD$151:$DC$151,0)),0)</f>
        <v>0</v>
      </c>
      <c r="O851" s="241">
        <f ca="1">+IFERROR(INDEX('Hoja de Trabajo para listado'!$A$155:$Z$1048576,MATCH($A851,'Hoja de Trabajo para listado'!$A$155:$A$1048576,0),MATCH((CUADRO!O$4&amp;$E851),'Hoja de Trabajo para listado'!$A$151:$Z$151,0)),0)+IFERROR(INDEX('Hoja de Trabajo para listado'!$AB$155:$BA$1048576,MATCH($A851,'Hoja de Trabajo para listado'!$AB$155:$AB$1048576,0),MATCH((CUADRO!O$4&amp;$E851),'Hoja de Trabajo para listado'!$AB$151:$BA$151,0)),0)+IFERROR(INDEX('Hoja de Trabajo para listado'!$BC$155:$CB$1048576,MATCH($A851,'Hoja de Trabajo para listado'!$BC$155:$BC$1048576,0),MATCH((CUADRO!O$4&amp;$E851),'Hoja de Trabajo para listado'!$BC$151:$CB$151,0)),0)+IFERROR(INDEX('Hoja de Trabajo para listado'!$DE$153:$DG$274,MATCH($A851,'Hoja de Trabajo para listado'!$DE$153:$DE$1048576,0),MATCH((CUADRO!O$4&amp;$E851),'Hoja de Trabajo para listado'!$DE$151:$DG$151,0)),0)+IFERROR(INDEX('Hoja de Trabajo para listado'!$CD$155:$DC$1048576,MATCH($A851,'Hoja de Trabajo para listado'!$CD$155:$CD$1048576,0),MATCH((CUADRO!O$4&amp;$E851),'Hoja de Trabajo para listado'!$CD$151:$DC$151,0)),0)</f>
        <v>0</v>
      </c>
      <c r="P851" s="241">
        <f ca="1">+IFERROR(INDEX('Hoja de Trabajo para listado'!$A$155:$Z$1048576,MATCH($A851,'Hoja de Trabajo para listado'!$A$155:$A$1048576,0),MATCH((CUADRO!P$4&amp;$E851),'Hoja de Trabajo para listado'!$A$151:$Z$151,0)),0)+IFERROR(INDEX('Hoja de Trabajo para listado'!$AB$155:$BA$1048576,MATCH($A851,'Hoja de Trabajo para listado'!$AB$155:$AB$1048576,0),MATCH((CUADRO!P$4&amp;$E851),'Hoja de Trabajo para listado'!$AB$151:$BA$151,0)),0)+IFERROR(INDEX('Hoja de Trabajo para listado'!$BC$155:$CB$1048576,MATCH($A851,'Hoja de Trabajo para listado'!$BC$155:$BC$1048576,0),MATCH((CUADRO!P$4&amp;$E851),'Hoja de Trabajo para listado'!$BC$151:$CB$151,0)),0)+IFERROR(INDEX('Hoja de Trabajo para listado'!$DE$153:$DG$274,MATCH($A851,'Hoja de Trabajo para listado'!$DE$153:$DE$1048576,0),MATCH((CUADRO!P$4&amp;$E851),'Hoja de Trabajo para listado'!$DE$151:$DG$151,0)),0)+IFERROR(INDEX('Hoja de Trabajo para listado'!$CD$155:$DC$1048576,MATCH($A851,'Hoja de Trabajo para listado'!$CD$155:$CD$1048576,0),MATCH((CUADRO!P$4&amp;$E851),'Hoja de Trabajo para listado'!$CD$151:$DC$151,0)),0)</f>
        <v>0</v>
      </c>
      <c r="Q851" s="241">
        <f ca="1">+IFERROR(INDEX('Hoja de Trabajo para listado'!$A$155:$Z$1048576,MATCH($A851,'Hoja de Trabajo para listado'!$A$155:$A$1048576,0),MATCH((CUADRO!Q$4&amp;$E851),'Hoja de Trabajo para listado'!$A$151:$Z$151,0)),0)+IFERROR(INDEX('Hoja de Trabajo para listado'!$AB$155:$BA$1048576,MATCH($A851,'Hoja de Trabajo para listado'!$AB$155:$AB$1048576,0),MATCH((CUADRO!Q$4&amp;$E851),'Hoja de Trabajo para listado'!$AB$151:$BA$151,0)),0)+IFERROR(INDEX('Hoja de Trabajo para listado'!$BC$155:$CB$1048576,MATCH($A851,'Hoja de Trabajo para listado'!$BC$155:$BC$1048576,0),MATCH((CUADRO!Q$4&amp;$E851),'Hoja de Trabajo para listado'!$BC$151:$CB$151,0)),0)+IFERROR(INDEX('Hoja de Trabajo para listado'!$DE$153:$DG$274,MATCH($A851,'Hoja de Trabajo para listado'!$DE$153:$DE$1048576,0),MATCH((CUADRO!Q$4&amp;$E851),'Hoja de Trabajo para listado'!$DE$151:$DG$151,0)),0)+IFERROR(INDEX('Hoja de Trabajo para listado'!$CD$155:$DC$1048576,MATCH($A851,'Hoja de Trabajo para listado'!$CD$155:$CD$1048576,0),MATCH((CUADRO!Q$4&amp;$E851),'Hoja de Trabajo para listado'!$CD$151:$DC$151,0)),0)</f>
        <v>0</v>
      </c>
      <c r="R851" s="241">
        <f t="shared" ca="1" si="26"/>
        <v>0</v>
      </c>
      <c r="S851" s="247"/>
      <c r="T851" s="241">
        <f ca="1">+T852</f>
        <v>0</v>
      </c>
      <c r="U851" s="240">
        <f t="shared" si="27"/>
        <v>1</v>
      </c>
    </row>
    <row r="852" spans="1:21" customFormat="1" ht="15" hidden="1" customHeight="1">
      <c r="A852" s="32">
        <v>1508</v>
      </c>
      <c r="B852" s="382"/>
      <c r="C852" s="245" t="str">
        <f>+VLOOKUP(A852,bd_lista!$A$3:$C$592,3,FALSE)</f>
        <v>Gobierno Autónomo Municipal de Betanzos</v>
      </c>
      <c r="D852" s="384"/>
      <c r="E852" s="242" t="s">
        <v>684</v>
      </c>
      <c r="F852" s="243">
        <f ca="1">+IFERROR(INDEX('Hoja de Trabajo para listado'!$A$155:$Z$1048576,MATCH($A852,'Hoja de Trabajo para listado'!$A$155:$A$1048576,0),MATCH((CUADRO!F$4&amp;$E852),'Hoja de Trabajo para listado'!$A$151:$Z$151,0)),0)+IFERROR(INDEX('Hoja de Trabajo para listado'!$AB$155:$BA$1048576,MATCH($A852,'Hoja de Trabajo para listado'!$AB$155:$AB$1048576,0),MATCH((CUADRO!F$4&amp;$E852),'Hoja de Trabajo para listado'!$AB$151:$BA$151,0)),0)+IFERROR(INDEX('Hoja de Trabajo para listado'!$BC$155:$CB$1048576,MATCH($A852,'Hoja de Trabajo para listado'!$BC$155:$BC$1048576,0),MATCH((CUADRO!F$4&amp;$E852),'Hoja de Trabajo para listado'!$BC$151:$CB$151,0)),0)+IFERROR(INDEX('Hoja de Trabajo para listado'!$DE$153:$DG$274,MATCH($A852,'Hoja de Trabajo para listado'!$DE$153:$DE$1048576,0),MATCH((CUADRO!F$4&amp;$E852),'Hoja de Trabajo para listado'!$DE$151:$DG$151,0)),0)+IFERROR(INDEX('Hoja de Trabajo para listado'!$CD$155:$DC$1048576,MATCH($A852,'Hoja de Trabajo para listado'!$CD$155:$CD$1048576,0),MATCH((CUADRO!F$4&amp;$E852),'Hoja de Trabajo para listado'!$CD$151:$DC$151,0)),0)</f>
        <v>0</v>
      </c>
      <c r="G852" s="243">
        <f ca="1">+IFERROR(INDEX('Hoja de Trabajo para listado'!$A$155:$Z$1048576,MATCH($A852,'Hoja de Trabajo para listado'!$A$155:$A$1048576,0),MATCH((CUADRO!G$4&amp;$E852),'Hoja de Trabajo para listado'!$A$151:$Z$151,0)),0)+IFERROR(INDEX('Hoja de Trabajo para listado'!$AB$155:$BA$1048576,MATCH($A852,'Hoja de Trabajo para listado'!$AB$155:$AB$1048576,0),MATCH((CUADRO!G$4&amp;$E852),'Hoja de Trabajo para listado'!$AB$151:$BA$151,0)),0)+IFERROR(INDEX('Hoja de Trabajo para listado'!$BC$155:$CB$1048576,MATCH($A852,'Hoja de Trabajo para listado'!$BC$155:$BC$1048576,0),MATCH((CUADRO!G$4&amp;$E852),'Hoja de Trabajo para listado'!$BC$151:$CB$151,0)),0)+IFERROR(INDEX('Hoja de Trabajo para listado'!$DE$153:$DG$274,MATCH($A852,'Hoja de Trabajo para listado'!$DE$153:$DE$1048576,0),MATCH((CUADRO!G$4&amp;$E852),'Hoja de Trabajo para listado'!$DE$151:$DG$151,0)),0)+IFERROR(INDEX('Hoja de Trabajo para listado'!$CD$155:$DC$1048576,MATCH($A852,'Hoja de Trabajo para listado'!$CD$155:$CD$1048576,0),MATCH((CUADRO!G$4&amp;$E852),'Hoja de Trabajo para listado'!$CD$151:$DC$151,0)),0)</f>
        <v>0</v>
      </c>
      <c r="H852" s="243">
        <f ca="1">+IFERROR(INDEX('Hoja de Trabajo para listado'!$A$155:$Z$1048576,MATCH($A852,'Hoja de Trabajo para listado'!$A$155:$A$1048576,0),MATCH((CUADRO!H$4&amp;$E852),'Hoja de Trabajo para listado'!$A$151:$Z$151,0)),0)+IFERROR(INDEX('Hoja de Trabajo para listado'!$AB$155:$BA$1048576,MATCH($A852,'Hoja de Trabajo para listado'!$AB$155:$AB$1048576,0),MATCH((CUADRO!H$4&amp;$E852),'Hoja de Trabajo para listado'!$AB$151:$BA$151,0)),0)+IFERROR(INDEX('Hoja de Trabajo para listado'!$BC$155:$CB$1048576,MATCH($A852,'Hoja de Trabajo para listado'!$BC$155:$BC$1048576,0),MATCH((CUADRO!H$4&amp;$E852),'Hoja de Trabajo para listado'!$BC$151:$CB$151,0)),0)+IFERROR(INDEX('Hoja de Trabajo para listado'!$DE$153:$DG$274,MATCH($A852,'Hoja de Trabajo para listado'!$DE$153:$DE$1048576,0),MATCH((CUADRO!H$4&amp;$E852),'Hoja de Trabajo para listado'!$DE$151:$DG$151,0)),0)+IFERROR(INDEX('Hoja de Trabajo para listado'!$CD$155:$DC$1048576,MATCH($A852,'Hoja de Trabajo para listado'!$CD$155:$CD$1048576,0),MATCH((CUADRO!H$4&amp;$E852),'Hoja de Trabajo para listado'!$CD$151:$DC$151,0)),0)</f>
        <v>0</v>
      </c>
      <c r="I852" s="243">
        <f ca="1">+IFERROR(INDEX('Hoja de Trabajo para listado'!$A$155:$Z$1048576,MATCH($A852,'Hoja de Trabajo para listado'!$A$155:$A$1048576,0),MATCH((CUADRO!I$4&amp;$E852),'Hoja de Trabajo para listado'!$A$151:$Z$151,0)),0)+IFERROR(INDEX('Hoja de Trabajo para listado'!$AB$155:$BA$1048576,MATCH($A852,'Hoja de Trabajo para listado'!$AB$155:$AB$1048576,0),MATCH((CUADRO!I$4&amp;$E852),'Hoja de Trabajo para listado'!$AB$151:$BA$151,0)),0)+IFERROR(INDEX('Hoja de Trabajo para listado'!$BC$155:$CB$1048576,MATCH($A852,'Hoja de Trabajo para listado'!$BC$155:$BC$1048576,0),MATCH((CUADRO!I$4&amp;$E852),'Hoja de Trabajo para listado'!$BC$151:$CB$151,0)),0)+IFERROR(INDEX('Hoja de Trabajo para listado'!$DE$153:$DG$274,MATCH($A852,'Hoja de Trabajo para listado'!$DE$153:$DE$1048576,0),MATCH((CUADRO!I$4&amp;$E852),'Hoja de Trabajo para listado'!$DE$151:$DG$151,0)),0)+IFERROR(INDEX('Hoja de Trabajo para listado'!$CD$155:$DC$1048576,MATCH($A852,'Hoja de Trabajo para listado'!$CD$155:$CD$1048576,0),MATCH((CUADRO!I$4&amp;$E852),'Hoja de Trabajo para listado'!$CD$151:$DC$151,0)),0)</f>
        <v>0</v>
      </c>
      <c r="J852" s="243">
        <f ca="1">+IFERROR(INDEX('Hoja de Trabajo para listado'!$A$155:$Z$1048576,MATCH($A852,'Hoja de Trabajo para listado'!$A$155:$A$1048576,0),MATCH((CUADRO!J$4&amp;$E852),'Hoja de Trabajo para listado'!$A$151:$Z$151,0)),0)+IFERROR(INDEX('Hoja de Trabajo para listado'!$AB$155:$BA$1048576,MATCH($A852,'Hoja de Trabajo para listado'!$AB$155:$AB$1048576,0),MATCH((CUADRO!J$4&amp;$E852),'Hoja de Trabajo para listado'!$AB$151:$BA$151,0)),0)+IFERROR(INDEX('Hoja de Trabajo para listado'!$BC$155:$CB$1048576,MATCH($A852,'Hoja de Trabajo para listado'!$BC$155:$BC$1048576,0),MATCH((CUADRO!J$4&amp;$E852),'Hoja de Trabajo para listado'!$BC$151:$CB$151,0)),0)+IFERROR(INDEX('Hoja de Trabajo para listado'!$DE$153:$DG$274,MATCH($A852,'Hoja de Trabajo para listado'!$DE$153:$DE$1048576,0),MATCH((CUADRO!J$4&amp;$E852),'Hoja de Trabajo para listado'!$DE$151:$DG$151,0)),0)+IFERROR(INDEX('Hoja de Trabajo para listado'!$CD$155:$DC$1048576,MATCH($A852,'Hoja de Trabajo para listado'!$CD$155:$CD$1048576,0),MATCH((CUADRO!J$4&amp;$E852),'Hoja de Trabajo para listado'!$CD$151:$DC$151,0)),0)</f>
        <v>0</v>
      </c>
      <c r="K852" s="243">
        <f ca="1">+IFERROR(INDEX('Hoja de Trabajo para listado'!$A$155:$Z$1048576,MATCH($A852,'Hoja de Trabajo para listado'!$A$155:$A$1048576,0),MATCH((CUADRO!K$4&amp;$E852),'Hoja de Trabajo para listado'!$A$151:$Z$151,0)),0)+IFERROR(INDEX('Hoja de Trabajo para listado'!$AB$155:$BA$1048576,MATCH($A852,'Hoja de Trabajo para listado'!$AB$155:$AB$1048576,0),MATCH((CUADRO!K$4&amp;$E852),'Hoja de Trabajo para listado'!$AB$151:$BA$151,0)),0)+IFERROR(INDEX('Hoja de Trabajo para listado'!$BC$155:$CB$1048576,MATCH($A852,'Hoja de Trabajo para listado'!$BC$155:$BC$1048576,0),MATCH((CUADRO!K$4&amp;$E852),'Hoja de Trabajo para listado'!$BC$151:$CB$151,0)),0)+IFERROR(INDEX('Hoja de Trabajo para listado'!$DE$153:$DG$274,MATCH($A852,'Hoja de Trabajo para listado'!$DE$153:$DE$1048576,0),MATCH((CUADRO!K$4&amp;$E852),'Hoja de Trabajo para listado'!$DE$151:$DG$151,0)),0)+IFERROR(INDEX('Hoja de Trabajo para listado'!$CD$155:$DC$1048576,MATCH($A852,'Hoja de Trabajo para listado'!$CD$155:$CD$1048576,0),MATCH((CUADRO!K$4&amp;$E852),'Hoja de Trabajo para listado'!$CD$151:$DC$151,0)),0)</f>
        <v>0</v>
      </c>
      <c r="L852" s="243">
        <f ca="1">+IFERROR(INDEX('Hoja de Trabajo para listado'!$A$155:$Z$1048576,MATCH($A852,'Hoja de Trabajo para listado'!$A$155:$A$1048576,0),MATCH((CUADRO!L$4&amp;$E852),'Hoja de Trabajo para listado'!$A$151:$Z$151,0)),0)+IFERROR(INDEX('Hoja de Trabajo para listado'!$AB$155:$BA$1048576,MATCH($A852,'Hoja de Trabajo para listado'!$AB$155:$AB$1048576,0),MATCH((CUADRO!L$4&amp;$E852),'Hoja de Trabajo para listado'!$AB$151:$BA$151,0)),0)+IFERROR(INDEX('Hoja de Trabajo para listado'!$BC$155:$CB$1048576,MATCH($A852,'Hoja de Trabajo para listado'!$BC$155:$BC$1048576,0),MATCH((CUADRO!L$4&amp;$E852),'Hoja de Trabajo para listado'!$BC$151:$CB$151,0)),0)+IFERROR(INDEX('Hoja de Trabajo para listado'!$DE$153:$DG$274,MATCH($A852,'Hoja de Trabajo para listado'!$DE$153:$DE$1048576,0),MATCH((CUADRO!L$4&amp;$E852),'Hoja de Trabajo para listado'!$DE$151:$DG$151,0)),0)+IFERROR(INDEX('Hoja de Trabajo para listado'!$CD$155:$DC$1048576,MATCH($A852,'Hoja de Trabajo para listado'!$CD$155:$CD$1048576,0),MATCH((CUADRO!L$4&amp;$E852),'Hoja de Trabajo para listado'!$CD$151:$DC$151,0)),0)</f>
        <v>0</v>
      </c>
      <c r="M852" s="243">
        <f ca="1">+IFERROR(INDEX('Hoja de Trabajo para listado'!$A$155:$Z$1048576,MATCH($A852,'Hoja de Trabajo para listado'!$A$155:$A$1048576,0),MATCH((CUADRO!M$4&amp;$E852),'Hoja de Trabajo para listado'!$A$151:$Z$151,0)),0)+IFERROR(INDEX('Hoja de Trabajo para listado'!$AB$155:$BA$1048576,MATCH($A852,'Hoja de Trabajo para listado'!$AB$155:$AB$1048576,0),MATCH((CUADRO!M$4&amp;$E852),'Hoja de Trabajo para listado'!$AB$151:$BA$151,0)),0)+IFERROR(INDEX('Hoja de Trabajo para listado'!$BC$155:$CB$1048576,MATCH($A852,'Hoja de Trabajo para listado'!$BC$155:$BC$1048576,0),MATCH((CUADRO!M$4&amp;$E852),'Hoja de Trabajo para listado'!$BC$151:$CB$151,0)),0)+IFERROR(INDEX('Hoja de Trabajo para listado'!$DE$153:$DG$274,MATCH($A852,'Hoja de Trabajo para listado'!$DE$153:$DE$1048576,0),MATCH((CUADRO!M$4&amp;$E852),'Hoja de Trabajo para listado'!$DE$151:$DG$151,0)),0)+IFERROR(INDEX('Hoja de Trabajo para listado'!$CD$155:$DC$1048576,MATCH($A852,'Hoja de Trabajo para listado'!$CD$155:$CD$1048576,0),MATCH((CUADRO!M$4&amp;$E852),'Hoja de Trabajo para listado'!$CD$151:$DC$151,0)),0)</f>
        <v>0</v>
      </c>
      <c r="N852" s="243">
        <f ca="1">+IFERROR(INDEX('Hoja de Trabajo para listado'!$A$155:$Z$1048576,MATCH($A852,'Hoja de Trabajo para listado'!$A$155:$A$1048576,0),MATCH((CUADRO!N$4&amp;$E852),'Hoja de Trabajo para listado'!$A$151:$Z$151,0)),0)+IFERROR(INDEX('Hoja de Trabajo para listado'!$AB$155:$BA$1048576,MATCH($A852,'Hoja de Trabajo para listado'!$AB$155:$AB$1048576,0),MATCH((CUADRO!N$4&amp;$E852),'Hoja de Trabajo para listado'!$AB$151:$BA$151,0)),0)+IFERROR(INDEX('Hoja de Trabajo para listado'!$BC$155:$CB$1048576,MATCH($A852,'Hoja de Trabajo para listado'!$BC$155:$BC$1048576,0),MATCH((CUADRO!N$4&amp;$E852),'Hoja de Trabajo para listado'!$BC$151:$CB$151,0)),0)+IFERROR(INDEX('Hoja de Trabajo para listado'!$DE$153:$DG$274,MATCH($A852,'Hoja de Trabajo para listado'!$DE$153:$DE$1048576,0),MATCH((CUADRO!N$4&amp;$E852),'Hoja de Trabajo para listado'!$DE$151:$DG$151,0)),0)+IFERROR(INDEX('Hoja de Trabajo para listado'!$CD$155:$DC$1048576,MATCH($A852,'Hoja de Trabajo para listado'!$CD$155:$CD$1048576,0),MATCH((CUADRO!N$4&amp;$E852),'Hoja de Trabajo para listado'!$CD$151:$DC$151,0)),0)</f>
        <v>0</v>
      </c>
      <c r="O852" s="243">
        <f ca="1">+IFERROR(INDEX('Hoja de Trabajo para listado'!$A$155:$Z$1048576,MATCH($A852,'Hoja de Trabajo para listado'!$A$155:$A$1048576,0),MATCH((CUADRO!O$4&amp;$E852),'Hoja de Trabajo para listado'!$A$151:$Z$151,0)),0)+IFERROR(INDEX('Hoja de Trabajo para listado'!$AB$155:$BA$1048576,MATCH($A852,'Hoja de Trabajo para listado'!$AB$155:$AB$1048576,0),MATCH((CUADRO!O$4&amp;$E852),'Hoja de Trabajo para listado'!$AB$151:$BA$151,0)),0)+IFERROR(INDEX('Hoja de Trabajo para listado'!$BC$155:$CB$1048576,MATCH($A852,'Hoja de Trabajo para listado'!$BC$155:$BC$1048576,0),MATCH((CUADRO!O$4&amp;$E852),'Hoja de Trabajo para listado'!$BC$151:$CB$151,0)),0)+IFERROR(INDEX('Hoja de Trabajo para listado'!$DE$153:$DG$274,MATCH($A852,'Hoja de Trabajo para listado'!$DE$153:$DE$1048576,0),MATCH((CUADRO!O$4&amp;$E852),'Hoja de Trabajo para listado'!$DE$151:$DG$151,0)),0)+IFERROR(INDEX('Hoja de Trabajo para listado'!$CD$155:$DC$1048576,MATCH($A852,'Hoja de Trabajo para listado'!$CD$155:$CD$1048576,0),MATCH((CUADRO!O$4&amp;$E852),'Hoja de Trabajo para listado'!$CD$151:$DC$151,0)),0)</f>
        <v>0</v>
      </c>
      <c r="P852" s="243">
        <f ca="1">+IFERROR(INDEX('Hoja de Trabajo para listado'!$A$155:$Z$1048576,MATCH($A852,'Hoja de Trabajo para listado'!$A$155:$A$1048576,0),MATCH((CUADRO!P$4&amp;$E852),'Hoja de Trabajo para listado'!$A$151:$Z$151,0)),0)+IFERROR(INDEX('Hoja de Trabajo para listado'!$AB$155:$BA$1048576,MATCH($A852,'Hoja de Trabajo para listado'!$AB$155:$AB$1048576,0),MATCH((CUADRO!P$4&amp;$E852),'Hoja de Trabajo para listado'!$AB$151:$BA$151,0)),0)+IFERROR(INDEX('Hoja de Trabajo para listado'!$BC$155:$CB$1048576,MATCH($A852,'Hoja de Trabajo para listado'!$BC$155:$BC$1048576,0),MATCH((CUADRO!P$4&amp;$E852),'Hoja de Trabajo para listado'!$BC$151:$CB$151,0)),0)+IFERROR(INDEX('Hoja de Trabajo para listado'!$DE$153:$DG$274,MATCH($A852,'Hoja de Trabajo para listado'!$DE$153:$DE$1048576,0),MATCH((CUADRO!P$4&amp;$E852),'Hoja de Trabajo para listado'!$DE$151:$DG$151,0)),0)+IFERROR(INDEX('Hoja de Trabajo para listado'!$CD$155:$DC$1048576,MATCH($A852,'Hoja de Trabajo para listado'!$CD$155:$CD$1048576,0),MATCH((CUADRO!P$4&amp;$E852),'Hoja de Trabajo para listado'!$CD$151:$DC$151,0)),0)</f>
        <v>0</v>
      </c>
      <c r="Q852" s="243">
        <f ca="1">+IFERROR(INDEX('Hoja de Trabajo para listado'!$A$155:$Z$1048576,MATCH($A852,'Hoja de Trabajo para listado'!$A$155:$A$1048576,0),MATCH((CUADRO!Q$4&amp;$E852),'Hoja de Trabajo para listado'!$A$151:$Z$151,0)),0)+IFERROR(INDEX('Hoja de Trabajo para listado'!$AB$155:$BA$1048576,MATCH($A852,'Hoja de Trabajo para listado'!$AB$155:$AB$1048576,0),MATCH((CUADRO!Q$4&amp;$E852),'Hoja de Trabajo para listado'!$AB$151:$BA$151,0)),0)+IFERROR(INDEX('Hoja de Trabajo para listado'!$BC$155:$CB$1048576,MATCH($A852,'Hoja de Trabajo para listado'!$BC$155:$BC$1048576,0),MATCH((CUADRO!Q$4&amp;$E852),'Hoja de Trabajo para listado'!$BC$151:$CB$151,0)),0)+IFERROR(INDEX('Hoja de Trabajo para listado'!$DE$153:$DG$274,MATCH($A852,'Hoja de Trabajo para listado'!$DE$153:$DE$1048576,0),MATCH((CUADRO!Q$4&amp;$E852),'Hoja de Trabajo para listado'!$DE$151:$DG$151,0)),0)+IFERROR(INDEX('Hoja de Trabajo para listado'!$CD$155:$DC$1048576,MATCH($A852,'Hoja de Trabajo para listado'!$CD$155:$CD$1048576,0),MATCH((CUADRO!Q$4&amp;$E852),'Hoja de Trabajo para listado'!$CD$151:$DC$151,0)),0)</f>
        <v>0</v>
      </c>
      <c r="R852" s="243">
        <f t="shared" ca="1" si="26"/>
        <v>0</v>
      </c>
      <c r="S852" s="253">
        <f ca="1">+R851+R852</f>
        <v>0</v>
      </c>
      <c r="T852" s="243">
        <f ca="1">+S852</f>
        <v>0</v>
      </c>
      <c r="U852" s="242">
        <f t="shared" si="27"/>
        <v>2</v>
      </c>
    </row>
    <row r="853" spans="1:21" customFormat="1" ht="15" hidden="1" customHeight="1">
      <c r="A853" s="32">
        <v>1509</v>
      </c>
      <c r="B853" s="381">
        <f>+A853</f>
        <v>1509</v>
      </c>
      <c r="C853" s="245" t="str">
        <f>+VLOOKUP(A853,bd_lista!$A$3:$C$592,3,FALSE)</f>
        <v>Gobierno Autónomo Municipal de Chaqui</v>
      </c>
      <c r="D853" s="383" t="str">
        <f>+C853</f>
        <v>Gobierno Autónomo Municipal de Chaqui</v>
      </c>
      <c r="E853" s="240" t="s">
        <v>683</v>
      </c>
      <c r="F853" s="241">
        <f ca="1">+IFERROR(INDEX('Hoja de Trabajo para listado'!$A$155:$Z$1048576,MATCH($A853,'Hoja de Trabajo para listado'!$A$155:$A$1048576,0),MATCH((CUADRO!F$4&amp;$E853),'Hoja de Trabajo para listado'!$A$151:$Z$151,0)),0)+IFERROR(INDEX('Hoja de Trabajo para listado'!$AB$155:$BA$1048576,MATCH($A853,'Hoja de Trabajo para listado'!$AB$155:$AB$1048576,0),MATCH((CUADRO!F$4&amp;$E853),'Hoja de Trabajo para listado'!$AB$151:$BA$151,0)),0)+IFERROR(INDEX('Hoja de Trabajo para listado'!$BC$155:$CB$1048576,MATCH($A853,'Hoja de Trabajo para listado'!$BC$155:$BC$1048576,0),MATCH((CUADRO!F$4&amp;$E853),'Hoja de Trabajo para listado'!$BC$151:$CB$151,0)),0)+IFERROR(INDEX('Hoja de Trabajo para listado'!$DE$153:$DG$274,MATCH($A853,'Hoja de Trabajo para listado'!$DE$153:$DE$1048576,0),MATCH((CUADRO!F$4&amp;$E853),'Hoja de Trabajo para listado'!$DE$151:$DG$151,0)),0)+IFERROR(INDEX('Hoja de Trabajo para listado'!$CD$155:$DC$1048576,MATCH($A853,'Hoja de Trabajo para listado'!$CD$155:$CD$1048576,0),MATCH((CUADRO!F$4&amp;$E853),'Hoja de Trabajo para listado'!$CD$151:$DC$151,0)),0)</f>
        <v>0</v>
      </c>
      <c r="G853" s="241">
        <f ca="1">+IFERROR(INDEX('Hoja de Trabajo para listado'!$A$155:$Z$1048576,MATCH($A853,'Hoja de Trabajo para listado'!$A$155:$A$1048576,0),MATCH((CUADRO!G$4&amp;$E853),'Hoja de Trabajo para listado'!$A$151:$Z$151,0)),0)+IFERROR(INDEX('Hoja de Trabajo para listado'!$AB$155:$BA$1048576,MATCH($A853,'Hoja de Trabajo para listado'!$AB$155:$AB$1048576,0),MATCH((CUADRO!G$4&amp;$E853),'Hoja de Trabajo para listado'!$AB$151:$BA$151,0)),0)+IFERROR(INDEX('Hoja de Trabajo para listado'!$BC$155:$CB$1048576,MATCH($A853,'Hoja de Trabajo para listado'!$BC$155:$BC$1048576,0),MATCH((CUADRO!G$4&amp;$E853),'Hoja de Trabajo para listado'!$BC$151:$CB$151,0)),0)+IFERROR(INDEX('Hoja de Trabajo para listado'!$DE$153:$DG$274,MATCH($A853,'Hoja de Trabajo para listado'!$DE$153:$DE$1048576,0),MATCH((CUADRO!G$4&amp;$E853),'Hoja de Trabajo para listado'!$DE$151:$DG$151,0)),0)+IFERROR(INDEX('Hoja de Trabajo para listado'!$CD$155:$DC$1048576,MATCH($A853,'Hoja de Trabajo para listado'!$CD$155:$CD$1048576,0),MATCH((CUADRO!G$4&amp;$E853),'Hoja de Trabajo para listado'!$CD$151:$DC$151,0)),0)</f>
        <v>0</v>
      </c>
      <c r="H853" s="241">
        <f ca="1">+IFERROR(INDEX('Hoja de Trabajo para listado'!$A$155:$Z$1048576,MATCH($A853,'Hoja de Trabajo para listado'!$A$155:$A$1048576,0),MATCH((CUADRO!H$4&amp;$E853),'Hoja de Trabajo para listado'!$A$151:$Z$151,0)),0)+IFERROR(INDEX('Hoja de Trabajo para listado'!$AB$155:$BA$1048576,MATCH($A853,'Hoja de Trabajo para listado'!$AB$155:$AB$1048576,0),MATCH((CUADRO!H$4&amp;$E853),'Hoja de Trabajo para listado'!$AB$151:$BA$151,0)),0)+IFERROR(INDEX('Hoja de Trabajo para listado'!$BC$155:$CB$1048576,MATCH($A853,'Hoja de Trabajo para listado'!$BC$155:$BC$1048576,0),MATCH((CUADRO!H$4&amp;$E853),'Hoja de Trabajo para listado'!$BC$151:$CB$151,0)),0)+IFERROR(INDEX('Hoja de Trabajo para listado'!$DE$153:$DG$274,MATCH($A853,'Hoja de Trabajo para listado'!$DE$153:$DE$1048576,0),MATCH((CUADRO!H$4&amp;$E853),'Hoja de Trabajo para listado'!$DE$151:$DG$151,0)),0)+IFERROR(INDEX('Hoja de Trabajo para listado'!$CD$155:$DC$1048576,MATCH($A853,'Hoja de Trabajo para listado'!$CD$155:$CD$1048576,0),MATCH((CUADRO!H$4&amp;$E853),'Hoja de Trabajo para listado'!$CD$151:$DC$151,0)),0)</f>
        <v>0</v>
      </c>
      <c r="I853" s="241">
        <f ca="1">+IFERROR(INDEX('Hoja de Trabajo para listado'!$A$155:$Z$1048576,MATCH($A853,'Hoja de Trabajo para listado'!$A$155:$A$1048576,0),MATCH((CUADRO!I$4&amp;$E853),'Hoja de Trabajo para listado'!$A$151:$Z$151,0)),0)+IFERROR(INDEX('Hoja de Trabajo para listado'!$AB$155:$BA$1048576,MATCH($A853,'Hoja de Trabajo para listado'!$AB$155:$AB$1048576,0),MATCH((CUADRO!I$4&amp;$E853),'Hoja de Trabajo para listado'!$AB$151:$BA$151,0)),0)+IFERROR(INDEX('Hoja de Trabajo para listado'!$BC$155:$CB$1048576,MATCH($A853,'Hoja de Trabajo para listado'!$BC$155:$BC$1048576,0),MATCH((CUADRO!I$4&amp;$E853),'Hoja de Trabajo para listado'!$BC$151:$CB$151,0)),0)+IFERROR(INDEX('Hoja de Trabajo para listado'!$DE$153:$DG$274,MATCH($A853,'Hoja de Trabajo para listado'!$DE$153:$DE$1048576,0),MATCH((CUADRO!I$4&amp;$E853),'Hoja de Trabajo para listado'!$DE$151:$DG$151,0)),0)+IFERROR(INDEX('Hoja de Trabajo para listado'!$CD$155:$DC$1048576,MATCH($A853,'Hoja de Trabajo para listado'!$CD$155:$CD$1048576,0),MATCH((CUADRO!I$4&amp;$E853),'Hoja de Trabajo para listado'!$CD$151:$DC$151,0)),0)</f>
        <v>0</v>
      </c>
      <c r="J853" s="241">
        <f ca="1">+IFERROR(INDEX('Hoja de Trabajo para listado'!$A$155:$Z$1048576,MATCH($A853,'Hoja de Trabajo para listado'!$A$155:$A$1048576,0),MATCH((CUADRO!J$4&amp;$E853),'Hoja de Trabajo para listado'!$A$151:$Z$151,0)),0)+IFERROR(INDEX('Hoja de Trabajo para listado'!$AB$155:$BA$1048576,MATCH($A853,'Hoja de Trabajo para listado'!$AB$155:$AB$1048576,0),MATCH((CUADRO!J$4&amp;$E853),'Hoja de Trabajo para listado'!$AB$151:$BA$151,0)),0)+IFERROR(INDEX('Hoja de Trabajo para listado'!$BC$155:$CB$1048576,MATCH($A853,'Hoja de Trabajo para listado'!$BC$155:$BC$1048576,0),MATCH((CUADRO!J$4&amp;$E853),'Hoja de Trabajo para listado'!$BC$151:$CB$151,0)),0)+IFERROR(INDEX('Hoja de Trabajo para listado'!$DE$153:$DG$274,MATCH($A853,'Hoja de Trabajo para listado'!$DE$153:$DE$1048576,0),MATCH((CUADRO!J$4&amp;$E853),'Hoja de Trabajo para listado'!$DE$151:$DG$151,0)),0)+IFERROR(INDEX('Hoja de Trabajo para listado'!$CD$155:$DC$1048576,MATCH($A853,'Hoja de Trabajo para listado'!$CD$155:$CD$1048576,0),MATCH((CUADRO!J$4&amp;$E853),'Hoja de Trabajo para listado'!$CD$151:$DC$151,0)),0)</f>
        <v>0</v>
      </c>
      <c r="K853" s="241">
        <f ca="1">+IFERROR(INDEX('Hoja de Trabajo para listado'!$A$155:$Z$1048576,MATCH($A853,'Hoja de Trabajo para listado'!$A$155:$A$1048576,0),MATCH((CUADRO!K$4&amp;$E853),'Hoja de Trabajo para listado'!$A$151:$Z$151,0)),0)+IFERROR(INDEX('Hoja de Trabajo para listado'!$AB$155:$BA$1048576,MATCH($A853,'Hoja de Trabajo para listado'!$AB$155:$AB$1048576,0),MATCH((CUADRO!K$4&amp;$E853),'Hoja de Trabajo para listado'!$AB$151:$BA$151,0)),0)+IFERROR(INDEX('Hoja de Trabajo para listado'!$BC$155:$CB$1048576,MATCH($A853,'Hoja de Trabajo para listado'!$BC$155:$BC$1048576,0),MATCH((CUADRO!K$4&amp;$E853),'Hoja de Trabajo para listado'!$BC$151:$CB$151,0)),0)+IFERROR(INDEX('Hoja de Trabajo para listado'!$DE$153:$DG$274,MATCH($A853,'Hoja de Trabajo para listado'!$DE$153:$DE$1048576,0),MATCH((CUADRO!K$4&amp;$E853),'Hoja de Trabajo para listado'!$DE$151:$DG$151,0)),0)+IFERROR(INDEX('Hoja de Trabajo para listado'!$CD$155:$DC$1048576,MATCH($A853,'Hoja de Trabajo para listado'!$CD$155:$CD$1048576,0),MATCH((CUADRO!K$4&amp;$E853),'Hoja de Trabajo para listado'!$CD$151:$DC$151,0)),0)</f>
        <v>0</v>
      </c>
      <c r="L853" s="241">
        <f ca="1">+IFERROR(INDEX('Hoja de Trabajo para listado'!$A$155:$Z$1048576,MATCH($A853,'Hoja de Trabajo para listado'!$A$155:$A$1048576,0),MATCH((CUADRO!L$4&amp;$E853),'Hoja de Trabajo para listado'!$A$151:$Z$151,0)),0)+IFERROR(INDEX('Hoja de Trabajo para listado'!$AB$155:$BA$1048576,MATCH($A853,'Hoja de Trabajo para listado'!$AB$155:$AB$1048576,0),MATCH((CUADRO!L$4&amp;$E853),'Hoja de Trabajo para listado'!$AB$151:$BA$151,0)),0)+IFERROR(INDEX('Hoja de Trabajo para listado'!$BC$155:$CB$1048576,MATCH($A853,'Hoja de Trabajo para listado'!$BC$155:$BC$1048576,0),MATCH((CUADRO!L$4&amp;$E853),'Hoja de Trabajo para listado'!$BC$151:$CB$151,0)),0)+IFERROR(INDEX('Hoja de Trabajo para listado'!$DE$153:$DG$274,MATCH($A853,'Hoja de Trabajo para listado'!$DE$153:$DE$1048576,0),MATCH((CUADRO!L$4&amp;$E853),'Hoja de Trabajo para listado'!$DE$151:$DG$151,0)),0)+IFERROR(INDEX('Hoja de Trabajo para listado'!$CD$155:$DC$1048576,MATCH($A853,'Hoja de Trabajo para listado'!$CD$155:$CD$1048576,0),MATCH((CUADRO!L$4&amp;$E853),'Hoja de Trabajo para listado'!$CD$151:$DC$151,0)),0)</f>
        <v>0</v>
      </c>
      <c r="M853" s="241">
        <f ca="1">+IFERROR(INDEX('Hoja de Trabajo para listado'!$A$155:$Z$1048576,MATCH($A853,'Hoja de Trabajo para listado'!$A$155:$A$1048576,0),MATCH((CUADRO!M$4&amp;$E853),'Hoja de Trabajo para listado'!$A$151:$Z$151,0)),0)+IFERROR(INDEX('Hoja de Trabajo para listado'!$AB$155:$BA$1048576,MATCH($A853,'Hoja de Trabajo para listado'!$AB$155:$AB$1048576,0),MATCH((CUADRO!M$4&amp;$E853),'Hoja de Trabajo para listado'!$AB$151:$BA$151,0)),0)+IFERROR(INDEX('Hoja de Trabajo para listado'!$BC$155:$CB$1048576,MATCH($A853,'Hoja de Trabajo para listado'!$BC$155:$BC$1048576,0),MATCH((CUADRO!M$4&amp;$E853),'Hoja de Trabajo para listado'!$BC$151:$CB$151,0)),0)+IFERROR(INDEX('Hoja de Trabajo para listado'!$DE$153:$DG$274,MATCH($A853,'Hoja de Trabajo para listado'!$DE$153:$DE$1048576,0),MATCH((CUADRO!M$4&amp;$E853),'Hoja de Trabajo para listado'!$DE$151:$DG$151,0)),0)+IFERROR(INDEX('Hoja de Trabajo para listado'!$CD$155:$DC$1048576,MATCH($A853,'Hoja de Trabajo para listado'!$CD$155:$CD$1048576,0),MATCH((CUADRO!M$4&amp;$E853),'Hoja de Trabajo para listado'!$CD$151:$DC$151,0)),0)</f>
        <v>0</v>
      </c>
      <c r="N853" s="241">
        <f ca="1">+IFERROR(INDEX('Hoja de Trabajo para listado'!$A$155:$Z$1048576,MATCH($A853,'Hoja de Trabajo para listado'!$A$155:$A$1048576,0),MATCH((CUADRO!N$4&amp;$E853),'Hoja de Trabajo para listado'!$A$151:$Z$151,0)),0)+IFERROR(INDEX('Hoja de Trabajo para listado'!$AB$155:$BA$1048576,MATCH($A853,'Hoja de Trabajo para listado'!$AB$155:$AB$1048576,0),MATCH((CUADRO!N$4&amp;$E853),'Hoja de Trabajo para listado'!$AB$151:$BA$151,0)),0)+IFERROR(INDEX('Hoja de Trabajo para listado'!$BC$155:$CB$1048576,MATCH($A853,'Hoja de Trabajo para listado'!$BC$155:$BC$1048576,0),MATCH((CUADRO!N$4&amp;$E853),'Hoja de Trabajo para listado'!$BC$151:$CB$151,0)),0)+IFERROR(INDEX('Hoja de Trabajo para listado'!$DE$153:$DG$274,MATCH($A853,'Hoja de Trabajo para listado'!$DE$153:$DE$1048576,0),MATCH((CUADRO!N$4&amp;$E853),'Hoja de Trabajo para listado'!$DE$151:$DG$151,0)),0)+IFERROR(INDEX('Hoja de Trabajo para listado'!$CD$155:$DC$1048576,MATCH($A853,'Hoja de Trabajo para listado'!$CD$155:$CD$1048576,0),MATCH((CUADRO!N$4&amp;$E853),'Hoja de Trabajo para listado'!$CD$151:$DC$151,0)),0)</f>
        <v>0</v>
      </c>
      <c r="O853" s="241">
        <f ca="1">+IFERROR(INDEX('Hoja de Trabajo para listado'!$A$155:$Z$1048576,MATCH($A853,'Hoja de Trabajo para listado'!$A$155:$A$1048576,0),MATCH((CUADRO!O$4&amp;$E853),'Hoja de Trabajo para listado'!$A$151:$Z$151,0)),0)+IFERROR(INDEX('Hoja de Trabajo para listado'!$AB$155:$BA$1048576,MATCH($A853,'Hoja de Trabajo para listado'!$AB$155:$AB$1048576,0),MATCH((CUADRO!O$4&amp;$E853),'Hoja de Trabajo para listado'!$AB$151:$BA$151,0)),0)+IFERROR(INDEX('Hoja de Trabajo para listado'!$BC$155:$CB$1048576,MATCH($A853,'Hoja de Trabajo para listado'!$BC$155:$BC$1048576,0),MATCH((CUADRO!O$4&amp;$E853),'Hoja de Trabajo para listado'!$BC$151:$CB$151,0)),0)+IFERROR(INDEX('Hoja de Trabajo para listado'!$DE$153:$DG$274,MATCH($A853,'Hoja de Trabajo para listado'!$DE$153:$DE$1048576,0),MATCH((CUADRO!O$4&amp;$E853),'Hoja de Trabajo para listado'!$DE$151:$DG$151,0)),0)+IFERROR(INDEX('Hoja de Trabajo para listado'!$CD$155:$DC$1048576,MATCH($A853,'Hoja de Trabajo para listado'!$CD$155:$CD$1048576,0),MATCH((CUADRO!O$4&amp;$E853),'Hoja de Trabajo para listado'!$CD$151:$DC$151,0)),0)</f>
        <v>0</v>
      </c>
      <c r="P853" s="241">
        <f ca="1">+IFERROR(INDEX('Hoja de Trabajo para listado'!$A$155:$Z$1048576,MATCH($A853,'Hoja de Trabajo para listado'!$A$155:$A$1048576,0),MATCH((CUADRO!P$4&amp;$E853),'Hoja de Trabajo para listado'!$A$151:$Z$151,0)),0)+IFERROR(INDEX('Hoja de Trabajo para listado'!$AB$155:$BA$1048576,MATCH($A853,'Hoja de Trabajo para listado'!$AB$155:$AB$1048576,0),MATCH((CUADRO!P$4&amp;$E853),'Hoja de Trabajo para listado'!$AB$151:$BA$151,0)),0)+IFERROR(INDEX('Hoja de Trabajo para listado'!$BC$155:$CB$1048576,MATCH($A853,'Hoja de Trabajo para listado'!$BC$155:$BC$1048576,0),MATCH((CUADRO!P$4&amp;$E853),'Hoja de Trabajo para listado'!$BC$151:$CB$151,0)),0)+IFERROR(INDEX('Hoja de Trabajo para listado'!$DE$153:$DG$274,MATCH($A853,'Hoja de Trabajo para listado'!$DE$153:$DE$1048576,0),MATCH((CUADRO!P$4&amp;$E853),'Hoja de Trabajo para listado'!$DE$151:$DG$151,0)),0)+IFERROR(INDEX('Hoja de Trabajo para listado'!$CD$155:$DC$1048576,MATCH($A853,'Hoja de Trabajo para listado'!$CD$155:$CD$1048576,0),MATCH((CUADRO!P$4&amp;$E853),'Hoja de Trabajo para listado'!$CD$151:$DC$151,0)),0)</f>
        <v>0</v>
      </c>
      <c r="Q853" s="241">
        <f ca="1">+IFERROR(INDEX('Hoja de Trabajo para listado'!$A$155:$Z$1048576,MATCH($A853,'Hoja de Trabajo para listado'!$A$155:$A$1048576,0),MATCH((CUADRO!Q$4&amp;$E853),'Hoja de Trabajo para listado'!$A$151:$Z$151,0)),0)+IFERROR(INDEX('Hoja de Trabajo para listado'!$AB$155:$BA$1048576,MATCH($A853,'Hoja de Trabajo para listado'!$AB$155:$AB$1048576,0),MATCH((CUADRO!Q$4&amp;$E853),'Hoja de Trabajo para listado'!$AB$151:$BA$151,0)),0)+IFERROR(INDEX('Hoja de Trabajo para listado'!$BC$155:$CB$1048576,MATCH($A853,'Hoja de Trabajo para listado'!$BC$155:$BC$1048576,0),MATCH((CUADRO!Q$4&amp;$E853),'Hoja de Trabajo para listado'!$BC$151:$CB$151,0)),0)+IFERROR(INDEX('Hoja de Trabajo para listado'!$DE$153:$DG$274,MATCH($A853,'Hoja de Trabajo para listado'!$DE$153:$DE$1048576,0),MATCH((CUADRO!Q$4&amp;$E853),'Hoja de Trabajo para listado'!$DE$151:$DG$151,0)),0)+IFERROR(INDEX('Hoja de Trabajo para listado'!$CD$155:$DC$1048576,MATCH($A853,'Hoja de Trabajo para listado'!$CD$155:$CD$1048576,0),MATCH((CUADRO!Q$4&amp;$E853),'Hoja de Trabajo para listado'!$CD$151:$DC$151,0)),0)</f>
        <v>0</v>
      </c>
      <c r="R853" s="241">
        <f t="shared" ca="1" si="26"/>
        <v>0</v>
      </c>
      <c r="S853" s="247"/>
      <c r="T853" s="241">
        <f ca="1">+T854</f>
        <v>0</v>
      </c>
      <c r="U853" s="240">
        <f t="shared" si="27"/>
        <v>1</v>
      </c>
    </row>
    <row r="854" spans="1:21" customFormat="1" ht="15" hidden="1" customHeight="1">
      <c r="A854" s="32">
        <v>1509</v>
      </c>
      <c r="B854" s="382"/>
      <c r="C854" s="245" t="str">
        <f>+VLOOKUP(A854,bd_lista!$A$3:$C$592,3,FALSE)</f>
        <v>Gobierno Autónomo Municipal de Chaqui</v>
      </c>
      <c r="D854" s="384"/>
      <c r="E854" s="242" t="s">
        <v>684</v>
      </c>
      <c r="F854" s="243">
        <f ca="1">+IFERROR(INDEX('Hoja de Trabajo para listado'!$A$155:$Z$1048576,MATCH($A854,'Hoja de Trabajo para listado'!$A$155:$A$1048576,0),MATCH((CUADRO!F$4&amp;$E854),'Hoja de Trabajo para listado'!$A$151:$Z$151,0)),0)+IFERROR(INDEX('Hoja de Trabajo para listado'!$AB$155:$BA$1048576,MATCH($A854,'Hoja de Trabajo para listado'!$AB$155:$AB$1048576,0),MATCH((CUADRO!F$4&amp;$E854),'Hoja de Trabajo para listado'!$AB$151:$BA$151,0)),0)+IFERROR(INDEX('Hoja de Trabajo para listado'!$BC$155:$CB$1048576,MATCH($A854,'Hoja de Trabajo para listado'!$BC$155:$BC$1048576,0),MATCH((CUADRO!F$4&amp;$E854),'Hoja de Trabajo para listado'!$BC$151:$CB$151,0)),0)+IFERROR(INDEX('Hoja de Trabajo para listado'!$DE$153:$DG$274,MATCH($A854,'Hoja de Trabajo para listado'!$DE$153:$DE$1048576,0),MATCH((CUADRO!F$4&amp;$E854),'Hoja de Trabajo para listado'!$DE$151:$DG$151,0)),0)+IFERROR(INDEX('Hoja de Trabajo para listado'!$CD$155:$DC$1048576,MATCH($A854,'Hoja de Trabajo para listado'!$CD$155:$CD$1048576,0),MATCH((CUADRO!F$4&amp;$E854),'Hoja de Trabajo para listado'!$CD$151:$DC$151,0)),0)</f>
        <v>0</v>
      </c>
      <c r="G854" s="243">
        <f ca="1">+IFERROR(INDEX('Hoja de Trabajo para listado'!$A$155:$Z$1048576,MATCH($A854,'Hoja de Trabajo para listado'!$A$155:$A$1048576,0),MATCH((CUADRO!G$4&amp;$E854),'Hoja de Trabajo para listado'!$A$151:$Z$151,0)),0)+IFERROR(INDEX('Hoja de Trabajo para listado'!$AB$155:$BA$1048576,MATCH($A854,'Hoja de Trabajo para listado'!$AB$155:$AB$1048576,0),MATCH((CUADRO!G$4&amp;$E854),'Hoja de Trabajo para listado'!$AB$151:$BA$151,0)),0)+IFERROR(INDEX('Hoja de Trabajo para listado'!$BC$155:$CB$1048576,MATCH($A854,'Hoja de Trabajo para listado'!$BC$155:$BC$1048576,0),MATCH((CUADRO!G$4&amp;$E854),'Hoja de Trabajo para listado'!$BC$151:$CB$151,0)),0)+IFERROR(INDEX('Hoja de Trabajo para listado'!$DE$153:$DG$274,MATCH($A854,'Hoja de Trabajo para listado'!$DE$153:$DE$1048576,0),MATCH((CUADRO!G$4&amp;$E854),'Hoja de Trabajo para listado'!$DE$151:$DG$151,0)),0)+IFERROR(INDEX('Hoja de Trabajo para listado'!$CD$155:$DC$1048576,MATCH($A854,'Hoja de Trabajo para listado'!$CD$155:$CD$1048576,0),MATCH((CUADRO!G$4&amp;$E854),'Hoja de Trabajo para listado'!$CD$151:$DC$151,0)),0)</f>
        <v>0</v>
      </c>
      <c r="H854" s="243">
        <f ca="1">+IFERROR(INDEX('Hoja de Trabajo para listado'!$A$155:$Z$1048576,MATCH($A854,'Hoja de Trabajo para listado'!$A$155:$A$1048576,0),MATCH((CUADRO!H$4&amp;$E854),'Hoja de Trabajo para listado'!$A$151:$Z$151,0)),0)+IFERROR(INDEX('Hoja de Trabajo para listado'!$AB$155:$BA$1048576,MATCH($A854,'Hoja de Trabajo para listado'!$AB$155:$AB$1048576,0),MATCH((CUADRO!H$4&amp;$E854),'Hoja de Trabajo para listado'!$AB$151:$BA$151,0)),0)+IFERROR(INDEX('Hoja de Trabajo para listado'!$BC$155:$CB$1048576,MATCH($A854,'Hoja de Trabajo para listado'!$BC$155:$BC$1048576,0),MATCH((CUADRO!H$4&amp;$E854),'Hoja de Trabajo para listado'!$BC$151:$CB$151,0)),0)+IFERROR(INDEX('Hoja de Trabajo para listado'!$DE$153:$DG$274,MATCH($A854,'Hoja de Trabajo para listado'!$DE$153:$DE$1048576,0),MATCH((CUADRO!H$4&amp;$E854),'Hoja de Trabajo para listado'!$DE$151:$DG$151,0)),0)+IFERROR(INDEX('Hoja de Trabajo para listado'!$CD$155:$DC$1048576,MATCH($A854,'Hoja de Trabajo para listado'!$CD$155:$CD$1048576,0),MATCH((CUADRO!H$4&amp;$E854),'Hoja de Trabajo para listado'!$CD$151:$DC$151,0)),0)</f>
        <v>0</v>
      </c>
      <c r="I854" s="243">
        <f ca="1">+IFERROR(INDEX('Hoja de Trabajo para listado'!$A$155:$Z$1048576,MATCH($A854,'Hoja de Trabajo para listado'!$A$155:$A$1048576,0),MATCH((CUADRO!I$4&amp;$E854),'Hoja de Trabajo para listado'!$A$151:$Z$151,0)),0)+IFERROR(INDEX('Hoja de Trabajo para listado'!$AB$155:$BA$1048576,MATCH($A854,'Hoja de Trabajo para listado'!$AB$155:$AB$1048576,0),MATCH((CUADRO!I$4&amp;$E854),'Hoja de Trabajo para listado'!$AB$151:$BA$151,0)),0)+IFERROR(INDEX('Hoja de Trabajo para listado'!$BC$155:$CB$1048576,MATCH($A854,'Hoja de Trabajo para listado'!$BC$155:$BC$1048576,0),MATCH((CUADRO!I$4&amp;$E854),'Hoja de Trabajo para listado'!$BC$151:$CB$151,0)),0)+IFERROR(INDEX('Hoja de Trabajo para listado'!$DE$153:$DG$274,MATCH($A854,'Hoja de Trabajo para listado'!$DE$153:$DE$1048576,0),MATCH((CUADRO!I$4&amp;$E854),'Hoja de Trabajo para listado'!$DE$151:$DG$151,0)),0)+IFERROR(INDEX('Hoja de Trabajo para listado'!$CD$155:$DC$1048576,MATCH($A854,'Hoja de Trabajo para listado'!$CD$155:$CD$1048576,0),MATCH((CUADRO!I$4&amp;$E854),'Hoja de Trabajo para listado'!$CD$151:$DC$151,0)),0)</f>
        <v>0</v>
      </c>
      <c r="J854" s="243">
        <f ca="1">+IFERROR(INDEX('Hoja de Trabajo para listado'!$A$155:$Z$1048576,MATCH($A854,'Hoja de Trabajo para listado'!$A$155:$A$1048576,0),MATCH((CUADRO!J$4&amp;$E854),'Hoja de Trabajo para listado'!$A$151:$Z$151,0)),0)+IFERROR(INDEX('Hoja de Trabajo para listado'!$AB$155:$BA$1048576,MATCH($A854,'Hoja de Trabajo para listado'!$AB$155:$AB$1048576,0),MATCH((CUADRO!J$4&amp;$E854),'Hoja de Trabajo para listado'!$AB$151:$BA$151,0)),0)+IFERROR(INDEX('Hoja de Trabajo para listado'!$BC$155:$CB$1048576,MATCH($A854,'Hoja de Trabajo para listado'!$BC$155:$BC$1048576,0),MATCH((CUADRO!J$4&amp;$E854),'Hoja de Trabajo para listado'!$BC$151:$CB$151,0)),0)+IFERROR(INDEX('Hoja de Trabajo para listado'!$DE$153:$DG$274,MATCH($A854,'Hoja de Trabajo para listado'!$DE$153:$DE$1048576,0),MATCH((CUADRO!J$4&amp;$E854),'Hoja de Trabajo para listado'!$DE$151:$DG$151,0)),0)+IFERROR(INDEX('Hoja de Trabajo para listado'!$CD$155:$DC$1048576,MATCH($A854,'Hoja de Trabajo para listado'!$CD$155:$CD$1048576,0),MATCH((CUADRO!J$4&amp;$E854),'Hoja de Trabajo para listado'!$CD$151:$DC$151,0)),0)</f>
        <v>0</v>
      </c>
      <c r="K854" s="243">
        <f ca="1">+IFERROR(INDEX('Hoja de Trabajo para listado'!$A$155:$Z$1048576,MATCH($A854,'Hoja de Trabajo para listado'!$A$155:$A$1048576,0),MATCH((CUADRO!K$4&amp;$E854),'Hoja de Trabajo para listado'!$A$151:$Z$151,0)),0)+IFERROR(INDEX('Hoja de Trabajo para listado'!$AB$155:$BA$1048576,MATCH($A854,'Hoja de Trabajo para listado'!$AB$155:$AB$1048576,0),MATCH((CUADRO!K$4&amp;$E854),'Hoja de Trabajo para listado'!$AB$151:$BA$151,0)),0)+IFERROR(INDEX('Hoja de Trabajo para listado'!$BC$155:$CB$1048576,MATCH($A854,'Hoja de Trabajo para listado'!$BC$155:$BC$1048576,0),MATCH((CUADRO!K$4&amp;$E854),'Hoja de Trabajo para listado'!$BC$151:$CB$151,0)),0)+IFERROR(INDEX('Hoja de Trabajo para listado'!$DE$153:$DG$274,MATCH($A854,'Hoja de Trabajo para listado'!$DE$153:$DE$1048576,0),MATCH((CUADRO!K$4&amp;$E854),'Hoja de Trabajo para listado'!$DE$151:$DG$151,0)),0)+IFERROR(INDEX('Hoja de Trabajo para listado'!$CD$155:$DC$1048576,MATCH($A854,'Hoja de Trabajo para listado'!$CD$155:$CD$1048576,0),MATCH((CUADRO!K$4&amp;$E854),'Hoja de Trabajo para listado'!$CD$151:$DC$151,0)),0)</f>
        <v>0</v>
      </c>
      <c r="L854" s="243">
        <f ca="1">+IFERROR(INDEX('Hoja de Trabajo para listado'!$A$155:$Z$1048576,MATCH($A854,'Hoja de Trabajo para listado'!$A$155:$A$1048576,0),MATCH((CUADRO!L$4&amp;$E854),'Hoja de Trabajo para listado'!$A$151:$Z$151,0)),0)+IFERROR(INDEX('Hoja de Trabajo para listado'!$AB$155:$BA$1048576,MATCH($A854,'Hoja de Trabajo para listado'!$AB$155:$AB$1048576,0),MATCH((CUADRO!L$4&amp;$E854),'Hoja de Trabajo para listado'!$AB$151:$BA$151,0)),0)+IFERROR(INDEX('Hoja de Trabajo para listado'!$BC$155:$CB$1048576,MATCH($A854,'Hoja de Trabajo para listado'!$BC$155:$BC$1048576,0),MATCH((CUADRO!L$4&amp;$E854),'Hoja de Trabajo para listado'!$BC$151:$CB$151,0)),0)+IFERROR(INDEX('Hoja de Trabajo para listado'!$DE$153:$DG$274,MATCH($A854,'Hoja de Trabajo para listado'!$DE$153:$DE$1048576,0),MATCH((CUADRO!L$4&amp;$E854),'Hoja de Trabajo para listado'!$DE$151:$DG$151,0)),0)+IFERROR(INDEX('Hoja de Trabajo para listado'!$CD$155:$DC$1048576,MATCH($A854,'Hoja de Trabajo para listado'!$CD$155:$CD$1048576,0),MATCH((CUADRO!L$4&amp;$E854),'Hoja de Trabajo para listado'!$CD$151:$DC$151,0)),0)</f>
        <v>0</v>
      </c>
      <c r="M854" s="243">
        <f ca="1">+IFERROR(INDEX('Hoja de Trabajo para listado'!$A$155:$Z$1048576,MATCH($A854,'Hoja de Trabajo para listado'!$A$155:$A$1048576,0),MATCH((CUADRO!M$4&amp;$E854),'Hoja de Trabajo para listado'!$A$151:$Z$151,0)),0)+IFERROR(INDEX('Hoja de Trabajo para listado'!$AB$155:$BA$1048576,MATCH($A854,'Hoja de Trabajo para listado'!$AB$155:$AB$1048576,0),MATCH((CUADRO!M$4&amp;$E854),'Hoja de Trabajo para listado'!$AB$151:$BA$151,0)),0)+IFERROR(INDEX('Hoja de Trabajo para listado'!$BC$155:$CB$1048576,MATCH($A854,'Hoja de Trabajo para listado'!$BC$155:$BC$1048576,0),MATCH((CUADRO!M$4&amp;$E854),'Hoja de Trabajo para listado'!$BC$151:$CB$151,0)),0)+IFERROR(INDEX('Hoja de Trabajo para listado'!$DE$153:$DG$274,MATCH($A854,'Hoja de Trabajo para listado'!$DE$153:$DE$1048576,0),MATCH((CUADRO!M$4&amp;$E854),'Hoja de Trabajo para listado'!$DE$151:$DG$151,0)),0)+IFERROR(INDEX('Hoja de Trabajo para listado'!$CD$155:$DC$1048576,MATCH($A854,'Hoja de Trabajo para listado'!$CD$155:$CD$1048576,0),MATCH((CUADRO!M$4&amp;$E854),'Hoja de Trabajo para listado'!$CD$151:$DC$151,0)),0)</f>
        <v>0</v>
      </c>
      <c r="N854" s="243">
        <f ca="1">+IFERROR(INDEX('Hoja de Trabajo para listado'!$A$155:$Z$1048576,MATCH($A854,'Hoja de Trabajo para listado'!$A$155:$A$1048576,0),MATCH((CUADRO!N$4&amp;$E854),'Hoja de Trabajo para listado'!$A$151:$Z$151,0)),0)+IFERROR(INDEX('Hoja de Trabajo para listado'!$AB$155:$BA$1048576,MATCH($A854,'Hoja de Trabajo para listado'!$AB$155:$AB$1048576,0),MATCH((CUADRO!N$4&amp;$E854),'Hoja de Trabajo para listado'!$AB$151:$BA$151,0)),0)+IFERROR(INDEX('Hoja de Trabajo para listado'!$BC$155:$CB$1048576,MATCH($A854,'Hoja de Trabajo para listado'!$BC$155:$BC$1048576,0),MATCH((CUADRO!N$4&amp;$E854),'Hoja de Trabajo para listado'!$BC$151:$CB$151,0)),0)+IFERROR(INDEX('Hoja de Trabajo para listado'!$DE$153:$DG$274,MATCH($A854,'Hoja de Trabajo para listado'!$DE$153:$DE$1048576,0),MATCH((CUADRO!N$4&amp;$E854),'Hoja de Trabajo para listado'!$DE$151:$DG$151,0)),0)+IFERROR(INDEX('Hoja de Trabajo para listado'!$CD$155:$DC$1048576,MATCH($A854,'Hoja de Trabajo para listado'!$CD$155:$CD$1048576,0),MATCH((CUADRO!N$4&amp;$E854),'Hoja de Trabajo para listado'!$CD$151:$DC$151,0)),0)</f>
        <v>0</v>
      </c>
      <c r="O854" s="243">
        <f ca="1">+IFERROR(INDEX('Hoja de Trabajo para listado'!$A$155:$Z$1048576,MATCH($A854,'Hoja de Trabajo para listado'!$A$155:$A$1048576,0),MATCH((CUADRO!O$4&amp;$E854),'Hoja de Trabajo para listado'!$A$151:$Z$151,0)),0)+IFERROR(INDEX('Hoja de Trabajo para listado'!$AB$155:$BA$1048576,MATCH($A854,'Hoja de Trabajo para listado'!$AB$155:$AB$1048576,0),MATCH((CUADRO!O$4&amp;$E854),'Hoja de Trabajo para listado'!$AB$151:$BA$151,0)),0)+IFERROR(INDEX('Hoja de Trabajo para listado'!$BC$155:$CB$1048576,MATCH($A854,'Hoja de Trabajo para listado'!$BC$155:$BC$1048576,0),MATCH((CUADRO!O$4&amp;$E854),'Hoja de Trabajo para listado'!$BC$151:$CB$151,0)),0)+IFERROR(INDEX('Hoja de Trabajo para listado'!$DE$153:$DG$274,MATCH($A854,'Hoja de Trabajo para listado'!$DE$153:$DE$1048576,0),MATCH((CUADRO!O$4&amp;$E854),'Hoja de Trabajo para listado'!$DE$151:$DG$151,0)),0)+IFERROR(INDEX('Hoja de Trabajo para listado'!$CD$155:$DC$1048576,MATCH($A854,'Hoja de Trabajo para listado'!$CD$155:$CD$1048576,0),MATCH((CUADRO!O$4&amp;$E854),'Hoja de Trabajo para listado'!$CD$151:$DC$151,0)),0)</f>
        <v>0</v>
      </c>
      <c r="P854" s="243">
        <f ca="1">+IFERROR(INDEX('Hoja de Trabajo para listado'!$A$155:$Z$1048576,MATCH($A854,'Hoja de Trabajo para listado'!$A$155:$A$1048576,0),MATCH((CUADRO!P$4&amp;$E854),'Hoja de Trabajo para listado'!$A$151:$Z$151,0)),0)+IFERROR(INDEX('Hoja de Trabajo para listado'!$AB$155:$BA$1048576,MATCH($A854,'Hoja de Trabajo para listado'!$AB$155:$AB$1048576,0),MATCH((CUADRO!P$4&amp;$E854),'Hoja de Trabajo para listado'!$AB$151:$BA$151,0)),0)+IFERROR(INDEX('Hoja de Trabajo para listado'!$BC$155:$CB$1048576,MATCH($A854,'Hoja de Trabajo para listado'!$BC$155:$BC$1048576,0),MATCH((CUADRO!P$4&amp;$E854),'Hoja de Trabajo para listado'!$BC$151:$CB$151,0)),0)+IFERROR(INDEX('Hoja de Trabajo para listado'!$DE$153:$DG$274,MATCH($A854,'Hoja de Trabajo para listado'!$DE$153:$DE$1048576,0),MATCH((CUADRO!P$4&amp;$E854),'Hoja de Trabajo para listado'!$DE$151:$DG$151,0)),0)+IFERROR(INDEX('Hoja de Trabajo para listado'!$CD$155:$DC$1048576,MATCH($A854,'Hoja de Trabajo para listado'!$CD$155:$CD$1048576,0),MATCH((CUADRO!P$4&amp;$E854),'Hoja de Trabajo para listado'!$CD$151:$DC$151,0)),0)</f>
        <v>0</v>
      </c>
      <c r="Q854" s="243">
        <f ca="1">+IFERROR(INDEX('Hoja de Trabajo para listado'!$A$155:$Z$1048576,MATCH($A854,'Hoja de Trabajo para listado'!$A$155:$A$1048576,0),MATCH((CUADRO!Q$4&amp;$E854),'Hoja de Trabajo para listado'!$A$151:$Z$151,0)),0)+IFERROR(INDEX('Hoja de Trabajo para listado'!$AB$155:$BA$1048576,MATCH($A854,'Hoja de Trabajo para listado'!$AB$155:$AB$1048576,0),MATCH((CUADRO!Q$4&amp;$E854),'Hoja de Trabajo para listado'!$AB$151:$BA$151,0)),0)+IFERROR(INDEX('Hoja de Trabajo para listado'!$BC$155:$CB$1048576,MATCH($A854,'Hoja de Trabajo para listado'!$BC$155:$BC$1048576,0),MATCH((CUADRO!Q$4&amp;$E854),'Hoja de Trabajo para listado'!$BC$151:$CB$151,0)),0)+IFERROR(INDEX('Hoja de Trabajo para listado'!$DE$153:$DG$274,MATCH($A854,'Hoja de Trabajo para listado'!$DE$153:$DE$1048576,0),MATCH((CUADRO!Q$4&amp;$E854),'Hoja de Trabajo para listado'!$DE$151:$DG$151,0)),0)+IFERROR(INDEX('Hoja de Trabajo para listado'!$CD$155:$DC$1048576,MATCH($A854,'Hoja de Trabajo para listado'!$CD$155:$CD$1048576,0),MATCH((CUADRO!Q$4&amp;$E854),'Hoja de Trabajo para listado'!$CD$151:$DC$151,0)),0)</f>
        <v>0</v>
      </c>
      <c r="R854" s="243">
        <f t="shared" ca="1" si="26"/>
        <v>0</v>
      </c>
      <c r="S854" s="253">
        <f ca="1">+R853+R854</f>
        <v>0</v>
      </c>
      <c r="T854" s="243">
        <f ca="1">+S854</f>
        <v>0</v>
      </c>
      <c r="U854" s="242">
        <f t="shared" si="27"/>
        <v>2</v>
      </c>
    </row>
    <row r="855" spans="1:21" customFormat="1" ht="15" hidden="1" customHeight="1">
      <c r="A855" s="32">
        <v>1510</v>
      </c>
      <c r="B855" s="381">
        <f>+A855</f>
        <v>1510</v>
      </c>
      <c r="C855" s="245" t="str">
        <f>+VLOOKUP(A855,bd_lista!$A$3:$C$592,3,FALSE)</f>
        <v>Gobierno Autónomo Municipal de Tacobamba</v>
      </c>
      <c r="D855" s="383" t="str">
        <f>+C855</f>
        <v>Gobierno Autónomo Municipal de Tacobamba</v>
      </c>
      <c r="E855" s="240" t="s">
        <v>683</v>
      </c>
      <c r="F855" s="241">
        <f ca="1">+IFERROR(INDEX('Hoja de Trabajo para listado'!$A$155:$Z$1048576,MATCH($A855,'Hoja de Trabajo para listado'!$A$155:$A$1048576,0),MATCH((CUADRO!F$4&amp;$E855),'Hoja de Trabajo para listado'!$A$151:$Z$151,0)),0)+IFERROR(INDEX('Hoja de Trabajo para listado'!$AB$155:$BA$1048576,MATCH($A855,'Hoja de Trabajo para listado'!$AB$155:$AB$1048576,0),MATCH((CUADRO!F$4&amp;$E855),'Hoja de Trabajo para listado'!$AB$151:$BA$151,0)),0)+IFERROR(INDEX('Hoja de Trabajo para listado'!$BC$155:$CB$1048576,MATCH($A855,'Hoja de Trabajo para listado'!$BC$155:$BC$1048576,0),MATCH((CUADRO!F$4&amp;$E855),'Hoja de Trabajo para listado'!$BC$151:$CB$151,0)),0)+IFERROR(INDEX('Hoja de Trabajo para listado'!$DE$153:$DG$274,MATCH($A855,'Hoja de Trabajo para listado'!$DE$153:$DE$1048576,0),MATCH((CUADRO!F$4&amp;$E855),'Hoja de Trabajo para listado'!$DE$151:$DG$151,0)),0)+IFERROR(INDEX('Hoja de Trabajo para listado'!$CD$155:$DC$1048576,MATCH($A855,'Hoja de Trabajo para listado'!$CD$155:$CD$1048576,0),MATCH((CUADRO!F$4&amp;$E855),'Hoja de Trabajo para listado'!$CD$151:$DC$151,0)),0)</f>
        <v>0</v>
      </c>
      <c r="G855" s="241">
        <f ca="1">+IFERROR(INDEX('Hoja de Trabajo para listado'!$A$155:$Z$1048576,MATCH($A855,'Hoja de Trabajo para listado'!$A$155:$A$1048576,0),MATCH((CUADRO!G$4&amp;$E855),'Hoja de Trabajo para listado'!$A$151:$Z$151,0)),0)+IFERROR(INDEX('Hoja de Trabajo para listado'!$AB$155:$BA$1048576,MATCH($A855,'Hoja de Trabajo para listado'!$AB$155:$AB$1048576,0),MATCH((CUADRO!G$4&amp;$E855),'Hoja de Trabajo para listado'!$AB$151:$BA$151,0)),0)+IFERROR(INDEX('Hoja de Trabajo para listado'!$BC$155:$CB$1048576,MATCH($A855,'Hoja de Trabajo para listado'!$BC$155:$BC$1048576,0),MATCH((CUADRO!G$4&amp;$E855),'Hoja de Trabajo para listado'!$BC$151:$CB$151,0)),0)+IFERROR(INDEX('Hoja de Trabajo para listado'!$DE$153:$DG$274,MATCH($A855,'Hoja de Trabajo para listado'!$DE$153:$DE$1048576,0),MATCH((CUADRO!G$4&amp;$E855),'Hoja de Trabajo para listado'!$DE$151:$DG$151,0)),0)+IFERROR(INDEX('Hoja de Trabajo para listado'!$CD$155:$DC$1048576,MATCH($A855,'Hoja de Trabajo para listado'!$CD$155:$CD$1048576,0),MATCH((CUADRO!G$4&amp;$E855),'Hoja de Trabajo para listado'!$CD$151:$DC$151,0)),0)</f>
        <v>0</v>
      </c>
      <c r="H855" s="241">
        <f ca="1">+IFERROR(INDEX('Hoja de Trabajo para listado'!$A$155:$Z$1048576,MATCH($A855,'Hoja de Trabajo para listado'!$A$155:$A$1048576,0),MATCH((CUADRO!H$4&amp;$E855),'Hoja de Trabajo para listado'!$A$151:$Z$151,0)),0)+IFERROR(INDEX('Hoja de Trabajo para listado'!$AB$155:$BA$1048576,MATCH($A855,'Hoja de Trabajo para listado'!$AB$155:$AB$1048576,0),MATCH((CUADRO!H$4&amp;$E855),'Hoja de Trabajo para listado'!$AB$151:$BA$151,0)),0)+IFERROR(INDEX('Hoja de Trabajo para listado'!$BC$155:$CB$1048576,MATCH($A855,'Hoja de Trabajo para listado'!$BC$155:$BC$1048576,0),MATCH((CUADRO!H$4&amp;$E855),'Hoja de Trabajo para listado'!$BC$151:$CB$151,0)),0)+IFERROR(INDEX('Hoja de Trabajo para listado'!$DE$153:$DG$274,MATCH($A855,'Hoja de Trabajo para listado'!$DE$153:$DE$1048576,0),MATCH((CUADRO!H$4&amp;$E855),'Hoja de Trabajo para listado'!$DE$151:$DG$151,0)),0)+IFERROR(INDEX('Hoja de Trabajo para listado'!$CD$155:$DC$1048576,MATCH($A855,'Hoja de Trabajo para listado'!$CD$155:$CD$1048576,0),MATCH((CUADRO!H$4&amp;$E855),'Hoja de Trabajo para listado'!$CD$151:$DC$151,0)),0)</f>
        <v>0</v>
      </c>
      <c r="I855" s="241">
        <f ca="1">+IFERROR(INDEX('Hoja de Trabajo para listado'!$A$155:$Z$1048576,MATCH($A855,'Hoja de Trabajo para listado'!$A$155:$A$1048576,0),MATCH((CUADRO!I$4&amp;$E855),'Hoja de Trabajo para listado'!$A$151:$Z$151,0)),0)+IFERROR(INDEX('Hoja de Trabajo para listado'!$AB$155:$BA$1048576,MATCH($A855,'Hoja de Trabajo para listado'!$AB$155:$AB$1048576,0),MATCH((CUADRO!I$4&amp;$E855),'Hoja de Trabajo para listado'!$AB$151:$BA$151,0)),0)+IFERROR(INDEX('Hoja de Trabajo para listado'!$BC$155:$CB$1048576,MATCH($A855,'Hoja de Trabajo para listado'!$BC$155:$BC$1048576,0),MATCH((CUADRO!I$4&amp;$E855),'Hoja de Trabajo para listado'!$BC$151:$CB$151,0)),0)+IFERROR(INDEX('Hoja de Trabajo para listado'!$DE$153:$DG$274,MATCH($A855,'Hoja de Trabajo para listado'!$DE$153:$DE$1048576,0),MATCH((CUADRO!I$4&amp;$E855),'Hoja de Trabajo para listado'!$DE$151:$DG$151,0)),0)+IFERROR(INDEX('Hoja de Trabajo para listado'!$CD$155:$DC$1048576,MATCH($A855,'Hoja de Trabajo para listado'!$CD$155:$CD$1048576,0),MATCH((CUADRO!I$4&amp;$E855),'Hoja de Trabajo para listado'!$CD$151:$DC$151,0)),0)</f>
        <v>0</v>
      </c>
      <c r="J855" s="241">
        <f ca="1">+IFERROR(INDEX('Hoja de Trabajo para listado'!$A$155:$Z$1048576,MATCH($A855,'Hoja de Trabajo para listado'!$A$155:$A$1048576,0),MATCH((CUADRO!J$4&amp;$E855),'Hoja de Trabajo para listado'!$A$151:$Z$151,0)),0)+IFERROR(INDEX('Hoja de Trabajo para listado'!$AB$155:$BA$1048576,MATCH($A855,'Hoja de Trabajo para listado'!$AB$155:$AB$1048576,0),MATCH((CUADRO!J$4&amp;$E855),'Hoja de Trabajo para listado'!$AB$151:$BA$151,0)),0)+IFERROR(INDEX('Hoja de Trabajo para listado'!$BC$155:$CB$1048576,MATCH($A855,'Hoja de Trabajo para listado'!$BC$155:$BC$1048576,0),MATCH((CUADRO!J$4&amp;$E855),'Hoja de Trabajo para listado'!$BC$151:$CB$151,0)),0)+IFERROR(INDEX('Hoja de Trabajo para listado'!$DE$153:$DG$274,MATCH($A855,'Hoja de Trabajo para listado'!$DE$153:$DE$1048576,0),MATCH((CUADRO!J$4&amp;$E855),'Hoja de Trabajo para listado'!$DE$151:$DG$151,0)),0)+IFERROR(INDEX('Hoja de Trabajo para listado'!$CD$155:$DC$1048576,MATCH($A855,'Hoja de Trabajo para listado'!$CD$155:$CD$1048576,0),MATCH((CUADRO!J$4&amp;$E855),'Hoja de Trabajo para listado'!$CD$151:$DC$151,0)),0)</f>
        <v>0</v>
      </c>
      <c r="K855" s="241">
        <f ca="1">+IFERROR(INDEX('Hoja de Trabajo para listado'!$A$155:$Z$1048576,MATCH($A855,'Hoja de Trabajo para listado'!$A$155:$A$1048576,0),MATCH((CUADRO!K$4&amp;$E855),'Hoja de Trabajo para listado'!$A$151:$Z$151,0)),0)+IFERROR(INDEX('Hoja de Trabajo para listado'!$AB$155:$BA$1048576,MATCH($A855,'Hoja de Trabajo para listado'!$AB$155:$AB$1048576,0),MATCH((CUADRO!K$4&amp;$E855),'Hoja de Trabajo para listado'!$AB$151:$BA$151,0)),0)+IFERROR(INDEX('Hoja de Trabajo para listado'!$BC$155:$CB$1048576,MATCH($A855,'Hoja de Trabajo para listado'!$BC$155:$BC$1048576,0),MATCH((CUADRO!K$4&amp;$E855),'Hoja de Trabajo para listado'!$BC$151:$CB$151,0)),0)+IFERROR(INDEX('Hoja de Trabajo para listado'!$DE$153:$DG$274,MATCH($A855,'Hoja de Trabajo para listado'!$DE$153:$DE$1048576,0),MATCH((CUADRO!K$4&amp;$E855),'Hoja de Trabajo para listado'!$DE$151:$DG$151,0)),0)+IFERROR(INDEX('Hoja de Trabajo para listado'!$CD$155:$DC$1048576,MATCH($A855,'Hoja de Trabajo para listado'!$CD$155:$CD$1048576,0),MATCH((CUADRO!K$4&amp;$E855),'Hoja de Trabajo para listado'!$CD$151:$DC$151,0)),0)</f>
        <v>0</v>
      </c>
      <c r="L855" s="241">
        <f ca="1">+IFERROR(INDEX('Hoja de Trabajo para listado'!$A$155:$Z$1048576,MATCH($A855,'Hoja de Trabajo para listado'!$A$155:$A$1048576,0),MATCH((CUADRO!L$4&amp;$E855),'Hoja de Trabajo para listado'!$A$151:$Z$151,0)),0)+IFERROR(INDEX('Hoja de Trabajo para listado'!$AB$155:$BA$1048576,MATCH($A855,'Hoja de Trabajo para listado'!$AB$155:$AB$1048576,0),MATCH((CUADRO!L$4&amp;$E855),'Hoja de Trabajo para listado'!$AB$151:$BA$151,0)),0)+IFERROR(INDEX('Hoja de Trabajo para listado'!$BC$155:$CB$1048576,MATCH($A855,'Hoja de Trabajo para listado'!$BC$155:$BC$1048576,0),MATCH((CUADRO!L$4&amp;$E855),'Hoja de Trabajo para listado'!$BC$151:$CB$151,0)),0)+IFERROR(INDEX('Hoja de Trabajo para listado'!$DE$153:$DG$274,MATCH($A855,'Hoja de Trabajo para listado'!$DE$153:$DE$1048576,0),MATCH((CUADRO!L$4&amp;$E855),'Hoja de Trabajo para listado'!$DE$151:$DG$151,0)),0)+IFERROR(INDEX('Hoja de Trabajo para listado'!$CD$155:$DC$1048576,MATCH($A855,'Hoja de Trabajo para listado'!$CD$155:$CD$1048576,0),MATCH((CUADRO!L$4&amp;$E855),'Hoja de Trabajo para listado'!$CD$151:$DC$151,0)),0)</f>
        <v>0</v>
      </c>
      <c r="M855" s="241">
        <f ca="1">+IFERROR(INDEX('Hoja de Trabajo para listado'!$A$155:$Z$1048576,MATCH($A855,'Hoja de Trabajo para listado'!$A$155:$A$1048576,0),MATCH((CUADRO!M$4&amp;$E855),'Hoja de Trabajo para listado'!$A$151:$Z$151,0)),0)+IFERROR(INDEX('Hoja de Trabajo para listado'!$AB$155:$BA$1048576,MATCH($A855,'Hoja de Trabajo para listado'!$AB$155:$AB$1048576,0),MATCH((CUADRO!M$4&amp;$E855),'Hoja de Trabajo para listado'!$AB$151:$BA$151,0)),0)+IFERROR(INDEX('Hoja de Trabajo para listado'!$BC$155:$CB$1048576,MATCH($A855,'Hoja de Trabajo para listado'!$BC$155:$BC$1048576,0),MATCH((CUADRO!M$4&amp;$E855),'Hoja de Trabajo para listado'!$BC$151:$CB$151,0)),0)+IFERROR(INDEX('Hoja de Trabajo para listado'!$DE$153:$DG$274,MATCH($A855,'Hoja de Trabajo para listado'!$DE$153:$DE$1048576,0),MATCH((CUADRO!M$4&amp;$E855),'Hoja de Trabajo para listado'!$DE$151:$DG$151,0)),0)+IFERROR(INDEX('Hoja de Trabajo para listado'!$CD$155:$DC$1048576,MATCH($A855,'Hoja de Trabajo para listado'!$CD$155:$CD$1048576,0),MATCH((CUADRO!M$4&amp;$E855),'Hoja de Trabajo para listado'!$CD$151:$DC$151,0)),0)</f>
        <v>0</v>
      </c>
      <c r="N855" s="241">
        <f ca="1">+IFERROR(INDEX('Hoja de Trabajo para listado'!$A$155:$Z$1048576,MATCH($A855,'Hoja de Trabajo para listado'!$A$155:$A$1048576,0),MATCH((CUADRO!N$4&amp;$E855),'Hoja de Trabajo para listado'!$A$151:$Z$151,0)),0)+IFERROR(INDEX('Hoja de Trabajo para listado'!$AB$155:$BA$1048576,MATCH($A855,'Hoja de Trabajo para listado'!$AB$155:$AB$1048576,0),MATCH((CUADRO!N$4&amp;$E855),'Hoja de Trabajo para listado'!$AB$151:$BA$151,0)),0)+IFERROR(INDEX('Hoja de Trabajo para listado'!$BC$155:$CB$1048576,MATCH($A855,'Hoja de Trabajo para listado'!$BC$155:$BC$1048576,0),MATCH((CUADRO!N$4&amp;$E855),'Hoja de Trabajo para listado'!$BC$151:$CB$151,0)),0)+IFERROR(INDEX('Hoja de Trabajo para listado'!$DE$153:$DG$274,MATCH($A855,'Hoja de Trabajo para listado'!$DE$153:$DE$1048576,0),MATCH((CUADRO!N$4&amp;$E855),'Hoja de Trabajo para listado'!$DE$151:$DG$151,0)),0)+IFERROR(INDEX('Hoja de Trabajo para listado'!$CD$155:$DC$1048576,MATCH($A855,'Hoja de Trabajo para listado'!$CD$155:$CD$1048576,0),MATCH((CUADRO!N$4&amp;$E855),'Hoja de Trabajo para listado'!$CD$151:$DC$151,0)),0)</f>
        <v>0</v>
      </c>
      <c r="O855" s="241">
        <f ca="1">+IFERROR(INDEX('Hoja de Trabajo para listado'!$A$155:$Z$1048576,MATCH($A855,'Hoja de Trabajo para listado'!$A$155:$A$1048576,0),MATCH((CUADRO!O$4&amp;$E855),'Hoja de Trabajo para listado'!$A$151:$Z$151,0)),0)+IFERROR(INDEX('Hoja de Trabajo para listado'!$AB$155:$BA$1048576,MATCH($A855,'Hoja de Trabajo para listado'!$AB$155:$AB$1048576,0),MATCH((CUADRO!O$4&amp;$E855),'Hoja de Trabajo para listado'!$AB$151:$BA$151,0)),0)+IFERROR(INDEX('Hoja de Trabajo para listado'!$BC$155:$CB$1048576,MATCH($A855,'Hoja de Trabajo para listado'!$BC$155:$BC$1048576,0),MATCH((CUADRO!O$4&amp;$E855),'Hoja de Trabajo para listado'!$BC$151:$CB$151,0)),0)+IFERROR(INDEX('Hoja de Trabajo para listado'!$DE$153:$DG$274,MATCH($A855,'Hoja de Trabajo para listado'!$DE$153:$DE$1048576,0),MATCH((CUADRO!O$4&amp;$E855),'Hoja de Trabajo para listado'!$DE$151:$DG$151,0)),0)+IFERROR(INDEX('Hoja de Trabajo para listado'!$CD$155:$DC$1048576,MATCH($A855,'Hoja de Trabajo para listado'!$CD$155:$CD$1048576,0),MATCH((CUADRO!O$4&amp;$E855),'Hoja de Trabajo para listado'!$CD$151:$DC$151,0)),0)</f>
        <v>0</v>
      </c>
      <c r="P855" s="241">
        <f ca="1">+IFERROR(INDEX('Hoja de Trabajo para listado'!$A$155:$Z$1048576,MATCH($A855,'Hoja de Trabajo para listado'!$A$155:$A$1048576,0),MATCH((CUADRO!P$4&amp;$E855),'Hoja de Trabajo para listado'!$A$151:$Z$151,0)),0)+IFERROR(INDEX('Hoja de Trabajo para listado'!$AB$155:$BA$1048576,MATCH($A855,'Hoja de Trabajo para listado'!$AB$155:$AB$1048576,0),MATCH((CUADRO!P$4&amp;$E855),'Hoja de Trabajo para listado'!$AB$151:$BA$151,0)),0)+IFERROR(INDEX('Hoja de Trabajo para listado'!$BC$155:$CB$1048576,MATCH($A855,'Hoja de Trabajo para listado'!$BC$155:$BC$1048576,0),MATCH((CUADRO!P$4&amp;$E855),'Hoja de Trabajo para listado'!$BC$151:$CB$151,0)),0)+IFERROR(INDEX('Hoja de Trabajo para listado'!$DE$153:$DG$274,MATCH($A855,'Hoja de Trabajo para listado'!$DE$153:$DE$1048576,0),MATCH((CUADRO!P$4&amp;$E855),'Hoja de Trabajo para listado'!$DE$151:$DG$151,0)),0)+IFERROR(INDEX('Hoja de Trabajo para listado'!$CD$155:$DC$1048576,MATCH($A855,'Hoja de Trabajo para listado'!$CD$155:$CD$1048576,0),MATCH((CUADRO!P$4&amp;$E855),'Hoja de Trabajo para listado'!$CD$151:$DC$151,0)),0)</f>
        <v>0</v>
      </c>
      <c r="Q855" s="241">
        <f ca="1">+IFERROR(INDEX('Hoja de Trabajo para listado'!$A$155:$Z$1048576,MATCH($A855,'Hoja de Trabajo para listado'!$A$155:$A$1048576,0),MATCH((CUADRO!Q$4&amp;$E855),'Hoja de Trabajo para listado'!$A$151:$Z$151,0)),0)+IFERROR(INDEX('Hoja de Trabajo para listado'!$AB$155:$BA$1048576,MATCH($A855,'Hoja de Trabajo para listado'!$AB$155:$AB$1048576,0),MATCH((CUADRO!Q$4&amp;$E855),'Hoja de Trabajo para listado'!$AB$151:$BA$151,0)),0)+IFERROR(INDEX('Hoja de Trabajo para listado'!$BC$155:$CB$1048576,MATCH($A855,'Hoja de Trabajo para listado'!$BC$155:$BC$1048576,0),MATCH((CUADRO!Q$4&amp;$E855),'Hoja de Trabajo para listado'!$BC$151:$CB$151,0)),0)+IFERROR(INDEX('Hoja de Trabajo para listado'!$DE$153:$DG$274,MATCH($A855,'Hoja de Trabajo para listado'!$DE$153:$DE$1048576,0),MATCH((CUADRO!Q$4&amp;$E855),'Hoja de Trabajo para listado'!$DE$151:$DG$151,0)),0)+IFERROR(INDEX('Hoja de Trabajo para listado'!$CD$155:$DC$1048576,MATCH($A855,'Hoja de Trabajo para listado'!$CD$155:$CD$1048576,0),MATCH((CUADRO!Q$4&amp;$E855),'Hoja de Trabajo para listado'!$CD$151:$DC$151,0)),0)</f>
        <v>0</v>
      </c>
      <c r="R855" s="241">
        <f t="shared" ca="1" si="26"/>
        <v>0</v>
      </c>
      <c r="S855" s="247"/>
      <c r="T855" s="241">
        <f ca="1">+T856</f>
        <v>0</v>
      </c>
      <c r="U855" s="240">
        <f t="shared" si="27"/>
        <v>1</v>
      </c>
    </row>
    <row r="856" spans="1:21" customFormat="1" ht="15" hidden="1" customHeight="1">
      <c r="A856" s="32">
        <v>1510</v>
      </c>
      <c r="B856" s="382"/>
      <c r="C856" s="245" t="str">
        <f>+VLOOKUP(A856,bd_lista!$A$3:$C$592,3,FALSE)</f>
        <v>Gobierno Autónomo Municipal de Tacobamba</v>
      </c>
      <c r="D856" s="384"/>
      <c r="E856" s="242" t="s">
        <v>684</v>
      </c>
      <c r="F856" s="243">
        <f ca="1">+IFERROR(INDEX('Hoja de Trabajo para listado'!$A$155:$Z$1048576,MATCH($A856,'Hoja de Trabajo para listado'!$A$155:$A$1048576,0),MATCH((CUADRO!F$4&amp;$E856),'Hoja de Trabajo para listado'!$A$151:$Z$151,0)),0)+IFERROR(INDEX('Hoja de Trabajo para listado'!$AB$155:$BA$1048576,MATCH($A856,'Hoja de Trabajo para listado'!$AB$155:$AB$1048576,0),MATCH((CUADRO!F$4&amp;$E856),'Hoja de Trabajo para listado'!$AB$151:$BA$151,0)),0)+IFERROR(INDEX('Hoja de Trabajo para listado'!$BC$155:$CB$1048576,MATCH($A856,'Hoja de Trabajo para listado'!$BC$155:$BC$1048576,0),MATCH((CUADRO!F$4&amp;$E856),'Hoja de Trabajo para listado'!$BC$151:$CB$151,0)),0)+IFERROR(INDEX('Hoja de Trabajo para listado'!$DE$153:$DG$274,MATCH($A856,'Hoja de Trabajo para listado'!$DE$153:$DE$1048576,0),MATCH((CUADRO!F$4&amp;$E856),'Hoja de Trabajo para listado'!$DE$151:$DG$151,0)),0)+IFERROR(INDEX('Hoja de Trabajo para listado'!$CD$155:$DC$1048576,MATCH($A856,'Hoja de Trabajo para listado'!$CD$155:$CD$1048576,0),MATCH((CUADRO!F$4&amp;$E856),'Hoja de Trabajo para listado'!$CD$151:$DC$151,0)),0)</f>
        <v>0</v>
      </c>
      <c r="G856" s="243">
        <f ca="1">+IFERROR(INDEX('Hoja de Trabajo para listado'!$A$155:$Z$1048576,MATCH($A856,'Hoja de Trabajo para listado'!$A$155:$A$1048576,0),MATCH((CUADRO!G$4&amp;$E856),'Hoja de Trabajo para listado'!$A$151:$Z$151,0)),0)+IFERROR(INDEX('Hoja de Trabajo para listado'!$AB$155:$BA$1048576,MATCH($A856,'Hoja de Trabajo para listado'!$AB$155:$AB$1048576,0),MATCH((CUADRO!G$4&amp;$E856),'Hoja de Trabajo para listado'!$AB$151:$BA$151,0)),0)+IFERROR(INDEX('Hoja de Trabajo para listado'!$BC$155:$CB$1048576,MATCH($A856,'Hoja de Trabajo para listado'!$BC$155:$BC$1048576,0),MATCH((CUADRO!G$4&amp;$E856),'Hoja de Trabajo para listado'!$BC$151:$CB$151,0)),0)+IFERROR(INDEX('Hoja de Trabajo para listado'!$DE$153:$DG$274,MATCH($A856,'Hoja de Trabajo para listado'!$DE$153:$DE$1048576,0),MATCH((CUADRO!G$4&amp;$E856),'Hoja de Trabajo para listado'!$DE$151:$DG$151,0)),0)+IFERROR(INDEX('Hoja de Trabajo para listado'!$CD$155:$DC$1048576,MATCH($A856,'Hoja de Trabajo para listado'!$CD$155:$CD$1048576,0),MATCH((CUADRO!G$4&amp;$E856),'Hoja de Trabajo para listado'!$CD$151:$DC$151,0)),0)</f>
        <v>0</v>
      </c>
      <c r="H856" s="243">
        <f ca="1">+IFERROR(INDEX('Hoja de Trabajo para listado'!$A$155:$Z$1048576,MATCH($A856,'Hoja de Trabajo para listado'!$A$155:$A$1048576,0),MATCH((CUADRO!H$4&amp;$E856),'Hoja de Trabajo para listado'!$A$151:$Z$151,0)),0)+IFERROR(INDEX('Hoja de Trabajo para listado'!$AB$155:$BA$1048576,MATCH($A856,'Hoja de Trabajo para listado'!$AB$155:$AB$1048576,0),MATCH((CUADRO!H$4&amp;$E856),'Hoja de Trabajo para listado'!$AB$151:$BA$151,0)),0)+IFERROR(INDEX('Hoja de Trabajo para listado'!$BC$155:$CB$1048576,MATCH($A856,'Hoja de Trabajo para listado'!$BC$155:$BC$1048576,0),MATCH((CUADRO!H$4&amp;$E856),'Hoja de Trabajo para listado'!$BC$151:$CB$151,0)),0)+IFERROR(INDEX('Hoja de Trabajo para listado'!$DE$153:$DG$274,MATCH($A856,'Hoja de Trabajo para listado'!$DE$153:$DE$1048576,0),MATCH((CUADRO!H$4&amp;$E856),'Hoja de Trabajo para listado'!$DE$151:$DG$151,0)),0)+IFERROR(INDEX('Hoja de Trabajo para listado'!$CD$155:$DC$1048576,MATCH($A856,'Hoja de Trabajo para listado'!$CD$155:$CD$1048576,0),MATCH((CUADRO!H$4&amp;$E856),'Hoja de Trabajo para listado'!$CD$151:$DC$151,0)),0)</f>
        <v>0</v>
      </c>
      <c r="I856" s="243">
        <f ca="1">+IFERROR(INDEX('Hoja de Trabajo para listado'!$A$155:$Z$1048576,MATCH($A856,'Hoja de Trabajo para listado'!$A$155:$A$1048576,0),MATCH((CUADRO!I$4&amp;$E856),'Hoja de Trabajo para listado'!$A$151:$Z$151,0)),0)+IFERROR(INDEX('Hoja de Trabajo para listado'!$AB$155:$BA$1048576,MATCH($A856,'Hoja de Trabajo para listado'!$AB$155:$AB$1048576,0),MATCH((CUADRO!I$4&amp;$E856),'Hoja de Trabajo para listado'!$AB$151:$BA$151,0)),0)+IFERROR(INDEX('Hoja de Trabajo para listado'!$BC$155:$CB$1048576,MATCH($A856,'Hoja de Trabajo para listado'!$BC$155:$BC$1048576,0),MATCH((CUADRO!I$4&amp;$E856),'Hoja de Trabajo para listado'!$BC$151:$CB$151,0)),0)+IFERROR(INDEX('Hoja de Trabajo para listado'!$DE$153:$DG$274,MATCH($A856,'Hoja de Trabajo para listado'!$DE$153:$DE$1048576,0),MATCH((CUADRO!I$4&amp;$E856),'Hoja de Trabajo para listado'!$DE$151:$DG$151,0)),0)+IFERROR(INDEX('Hoja de Trabajo para listado'!$CD$155:$DC$1048576,MATCH($A856,'Hoja de Trabajo para listado'!$CD$155:$CD$1048576,0),MATCH((CUADRO!I$4&amp;$E856),'Hoja de Trabajo para listado'!$CD$151:$DC$151,0)),0)</f>
        <v>0</v>
      </c>
      <c r="J856" s="243">
        <f ca="1">+IFERROR(INDEX('Hoja de Trabajo para listado'!$A$155:$Z$1048576,MATCH($A856,'Hoja de Trabajo para listado'!$A$155:$A$1048576,0),MATCH((CUADRO!J$4&amp;$E856),'Hoja de Trabajo para listado'!$A$151:$Z$151,0)),0)+IFERROR(INDEX('Hoja de Trabajo para listado'!$AB$155:$BA$1048576,MATCH($A856,'Hoja de Trabajo para listado'!$AB$155:$AB$1048576,0),MATCH((CUADRO!J$4&amp;$E856),'Hoja de Trabajo para listado'!$AB$151:$BA$151,0)),0)+IFERROR(INDEX('Hoja de Trabajo para listado'!$BC$155:$CB$1048576,MATCH($A856,'Hoja de Trabajo para listado'!$BC$155:$BC$1048576,0),MATCH((CUADRO!J$4&amp;$E856),'Hoja de Trabajo para listado'!$BC$151:$CB$151,0)),0)+IFERROR(INDEX('Hoja de Trabajo para listado'!$DE$153:$DG$274,MATCH($A856,'Hoja de Trabajo para listado'!$DE$153:$DE$1048576,0),MATCH((CUADRO!J$4&amp;$E856),'Hoja de Trabajo para listado'!$DE$151:$DG$151,0)),0)+IFERROR(INDEX('Hoja de Trabajo para listado'!$CD$155:$DC$1048576,MATCH($A856,'Hoja de Trabajo para listado'!$CD$155:$CD$1048576,0),MATCH((CUADRO!J$4&amp;$E856),'Hoja de Trabajo para listado'!$CD$151:$DC$151,0)),0)</f>
        <v>0</v>
      </c>
      <c r="K856" s="243">
        <f ca="1">+IFERROR(INDEX('Hoja de Trabajo para listado'!$A$155:$Z$1048576,MATCH($A856,'Hoja de Trabajo para listado'!$A$155:$A$1048576,0),MATCH((CUADRO!K$4&amp;$E856),'Hoja de Trabajo para listado'!$A$151:$Z$151,0)),0)+IFERROR(INDEX('Hoja de Trabajo para listado'!$AB$155:$BA$1048576,MATCH($A856,'Hoja de Trabajo para listado'!$AB$155:$AB$1048576,0),MATCH((CUADRO!K$4&amp;$E856),'Hoja de Trabajo para listado'!$AB$151:$BA$151,0)),0)+IFERROR(INDEX('Hoja de Trabajo para listado'!$BC$155:$CB$1048576,MATCH($A856,'Hoja de Trabajo para listado'!$BC$155:$BC$1048576,0),MATCH((CUADRO!K$4&amp;$E856),'Hoja de Trabajo para listado'!$BC$151:$CB$151,0)),0)+IFERROR(INDEX('Hoja de Trabajo para listado'!$DE$153:$DG$274,MATCH($A856,'Hoja de Trabajo para listado'!$DE$153:$DE$1048576,0),MATCH((CUADRO!K$4&amp;$E856),'Hoja de Trabajo para listado'!$DE$151:$DG$151,0)),0)+IFERROR(INDEX('Hoja de Trabajo para listado'!$CD$155:$DC$1048576,MATCH($A856,'Hoja de Trabajo para listado'!$CD$155:$CD$1048576,0),MATCH((CUADRO!K$4&amp;$E856),'Hoja de Trabajo para listado'!$CD$151:$DC$151,0)),0)</f>
        <v>0</v>
      </c>
      <c r="L856" s="243">
        <f ca="1">+IFERROR(INDEX('Hoja de Trabajo para listado'!$A$155:$Z$1048576,MATCH($A856,'Hoja de Trabajo para listado'!$A$155:$A$1048576,0),MATCH((CUADRO!L$4&amp;$E856),'Hoja de Trabajo para listado'!$A$151:$Z$151,0)),0)+IFERROR(INDEX('Hoja de Trabajo para listado'!$AB$155:$BA$1048576,MATCH($A856,'Hoja de Trabajo para listado'!$AB$155:$AB$1048576,0),MATCH((CUADRO!L$4&amp;$E856),'Hoja de Trabajo para listado'!$AB$151:$BA$151,0)),0)+IFERROR(INDEX('Hoja de Trabajo para listado'!$BC$155:$CB$1048576,MATCH($A856,'Hoja de Trabajo para listado'!$BC$155:$BC$1048576,0),MATCH((CUADRO!L$4&amp;$E856),'Hoja de Trabajo para listado'!$BC$151:$CB$151,0)),0)+IFERROR(INDEX('Hoja de Trabajo para listado'!$DE$153:$DG$274,MATCH($A856,'Hoja de Trabajo para listado'!$DE$153:$DE$1048576,0),MATCH((CUADRO!L$4&amp;$E856),'Hoja de Trabajo para listado'!$DE$151:$DG$151,0)),0)+IFERROR(INDEX('Hoja de Trabajo para listado'!$CD$155:$DC$1048576,MATCH($A856,'Hoja de Trabajo para listado'!$CD$155:$CD$1048576,0),MATCH((CUADRO!L$4&amp;$E856),'Hoja de Trabajo para listado'!$CD$151:$DC$151,0)),0)</f>
        <v>0</v>
      </c>
      <c r="M856" s="243">
        <f ca="1">+IFERROR(INDEX('Hoja de Trabajo para listado'!$A$155:$Z$1048576,MATCH($A856,'Hoja de Trabajo para listado'!$A$155:$A$1048576,0),MATCH((CUADRO!M$4&amp;$E856),'Hoja de Trabajo para listado'!$A$151:$Z$151,0)),0)+IFERROR(INDEX('Hoja de Trabajo para listado'!$AB$155:$BA$1048576,MATCH($A856,'Hoja de Trabajo para listado'!$AB$155:$AB$1048576,0),MATCH((CUADRO!M$4&amp;$E856),'Hoja de Trabajo para listado'!$AB$151:$BA$151,0)),0)+IFERROR(INDEX('Hoja de Trabajo para listado'!$BC$155:$CB$1048576,MATCH($A856,'Hoja de Trabajo para listado'!$BC$155:$BC$1048576,0),MATCH((CUADRO!M$4&amp;$E856),'Hoja de Trabajo para listado'!$BC$151:$CB$151,0)),0)+IFERROR(INDEX('Hoja de Trabajo para listado'!$DE$153:$DG$274,MATCH($A856,'Hoja de Trabajo para listado'!$DE$153:$DE$1048576,0),MATCH((CUADRO!M$4&amp;$E856),'Hoja de Trabajo para listado'!$DE$151:$DG$151,0)),0)+IFERROR(INDEX('Hoja de Trabajo para listado'!$CD$155:$DC$1048576,MATCH($A856,'Hoja de Trabajo para listado'!$CD$155:$CD$1048576,0),MATCH((CUADRO!M$4&amp;$E856),'Hoja de Trabajo para listado'!$CD$151:$DC$151,0)),0)</f>
        <v>0</v>
      </c>
      <c r="N856" s="243">
        <f ca="1">+IFERROR(INDEX('Hoja de Trabajo para listado'!$A$155:$Z$1048576,MATCH($A856,'Hoja de Trabajo para listado'!$A$155:$A$1048576,0),MATCH((CUADRO!N$4&amp;$E856),'Hoja de Trabajo para listado'!$A$151:$Z$151,0)),0)+IFERROR(INDEX('Hoja de Trabajo para listado'!$AB$155:$BA$1048576,MATCH($A856,'Hoja de Trabajo para listado'!$AB$155:$AB$1048576,0),MATCH((CUADRO!N$4&amp;$E856),'Hoja de Trabajo para listado'!$AB$151:$BA$151,0)),0)+IFERROR(INDEX('Hoja de Trabajo para listado'!$BC$155:$CB$1048576,MATCH($A856,'Hoja de Trabajo para listado'!$BC$155:$BC$1048576,0),MATCH((CUADRO!N$4&amp;$E856),'Hoja de Trabajo para listado'!$BC$151:$CB$151,0)),0)+IFERROR(INDEX('Hoja de Trabajo para listado'!$DE$153:$DG$274,MATCH($A856,'Hoja de Trabajo para listado'!$DE$153:$DE$1048576,0),MATCH((CUADRO!N$4&amp;$E856),'Hoja de Trabajo para listado'!$DE$151:$DG$151,0)),0)+IFERROR(INDEX('Hoja de Trabajo para listado'!$CD$155:$DC$1048576,MATCH($A856,'Hoja de Trabajo para listado'!$CD$155:$CD$1048576,0),MATCH((CUADRO!N$4&amp;$E856),'Hoja de Trabajo para listado'!$CD$151:$DC$151,0)),0)</f>
        <v>0</v>
      </c>
      <c r="O856" s="243">
        <f ca="1">+IFERROR(INDEX('Hoja de Trabajo para listado'!$A$155:$Z$1048576,MATCH($A856,'Hoja de Trabajo para listado'!$A$155:$A$1048576,0),MATCH((CUADRO!O$4&amp;$E856),'Hoja de Trabajo para listado'!$A$151:$Z$151,0)),0)+IFERROR(INDEX('Hoja de Trabajo para listado'!$AB$155:$BA$1048576,MATCH($A856,'Hoja de Trabajo para listado'!$AB$155:$AB$1048576,0),MATCH((CUADRO!O$4&amp;$E856),'Hoja de Trabajo para listado'!$AB$151:$BA$151,0)),0)+IFERROR(INDEX('Hoja de Trabajo para listado'!$BC$155:$CB$1048576,MATCH($A856,'Hoja de Trabajo para listado'!$BC$155:$BC$1048576,0),MATCH((CUADRO!O$4&amp;$E856),'Hoja de Trabajo para listado'!$BC$151:$CB$151,0)),0)+IFERROR(INDEX('Hoja de Trabajo para listado'!$DE$153:$DG$274,MATCH($A856,'Hoja de Trabajo para listado'!$DE$153:$DE$1048576,0),MATCH((CUADRO!O$4&amp;$E856),'Hoja de Trabajo para listado'!$DE$151:$DG$151,0)),0)+IFERROR(INDEX('Hoja de Trabajo para listado'!$CD$155:$DC$1048576,MATCH($A856,'Hoja de Trabajo para listado'!$CD$155:$CD$1048576,0),MATCH((CUADRO!O$4&amp;$E856),'Hoja de Trabajo para listado'!$CD$151:$DC$151,0)),0)</f>
        <v>0</v>
      </c>
      <c r="P856" s="243">
        <f ca="1">+IFERROR(INDEX('Hoja de Trabajo para listado'!$A$155:$Z$1048576,MATCH($A856,'Hoja de Trabajo para listado'!$A$155:$A$1048576,0),MATCH((CUADRO!P$4&amp;$E856),'Hoja de Trabajo para listado'!$A$151:$Z$151,0)),0)+IFERROR(INDEX('Hoja de Trabajo para listado'!$AB$155:$BA$1048576,MATCH($A856,'Hoja de Trabajo para listado'!$AB$155:$AB$1048576,0),MATCH((CUADRO!P$4&amp;$E856),'Hoja de Trabajo para listado'!$AB$151:$BA$151,0)),0)+IFERROR(INDEX('Hoja de Trabajo para listado'!$BC$155:$CB$1048576,MATCH($A856,'Hoja de Trabajo para listado'!$BC$155:$BC$1048576,0),MATCH((CUADRO!P$4&amp;$E856),'Hoja de Trabajo para listado'!$BC$151:$CB$151,0)),0)+IFERROR(INDEX('Hoja de Trabajo para listado'!$DE$153:$DG$274,MATCH($A856,'Hoja de Trabajo para listado'!$DE$153:$DE$1048576,0),MATCH((CUADRO!P$4&amp;$E856),'Hoja de Trabajo para listado'!$DE$151:$DG$151,0)),0)+IFERROR(INDEX('Hoja de Trabajo para listado'!$CD$155:$DC$1048576,MATCH($A856,'Hoja de Trabajo para listado'!$CD$155:$CD$1048576,0),MATCH((CUADRO!P$4&amp;$E856),'Hoja de Trabajo para listado'!$CD$151:$DC$151,0)),0)</f>
        <v>0</v>
      </c>
      <c r="Q856" s="243">
        <f ca="1">+IFERROR(INDEX('Hoja de Trabajo para listado'!$A$155:$Z$1048576,MATCH($A856,'Hoja de Trabajo para listado'!$A$155:$A$1048576,0),MATCH((CUADRO!Q$4&amp;$E856),'Hoja de Trabajo para listado'!$A$151:$Z$151,0)),0)+IFERROR(INDEX('Hoja de Trabajo para listado'!$AB$155:$BA$1048576,MATCH($A856,'Hoja de Trabajo para listado'!$AB$155:$AB$1048576,0),MATCH((CUADRO!Q$4&amp;$E856),'Hoja de Trabajo para listado'!$AB$151:$BA$151,0)),0)+IFERROR(INDEX('Hoja de Trabajo para listado'!$BC$155:$CB$1048576,MATCH($A856,'Hoja de Trabajo para listado'!$BC$155:$BC$1048576,0),MATCH((CUADRO!Q$4&amp;$E856),'Hoja de Trabajo para listado'!$BC$151:$CB$151,0)),0)+IFERROR(INDEX('Hoja de Trabajo para listado'!$DE$153:$DG$274,MATCH($A856,'Hoja de Trabajo para listado'!$DE$153:$DE$1048576,0),MATCH((CUADRO!Q$4&amp;$E856),'Hoja de Trabajo para listado'!$DE$151:$DG$151,0)),0)+IFERROR(INDEX('Hoja de Trabajo para listado'!$CD$155:$DC$1048576,MATCH($A856,'Hoja de Trabajo para listado'!$CD$155:$CD$1048576,0),MATCH((CUADRO!Q$4&amp;$E856),'Hoja de Trabajo para listado'!$CD$151:$DC$151,0)),0)</f>
        <v>0</v>
      </c>
      <c r="R856" s="243">
        <f t="shared" ca="1" si="26"/>
        <v>0</v>
      </c>
      <c r="S856" s="253">
        <f ca="1">+R855+R856</f>
        <v>0</v>
      </c>
      <c r="T856" s="243">
        <f ca="1">+S856</f>
        <v>0</v>
      </c>
      <c r="U856" s="242">
        <f t="shared" si="27"/>
        <v>2</v>
      </c>
    </row>
    <row r="857" spans="1:21" customFormat="1" ht="15" hidden="1" customHeight="1">
      <c r="A857" s="32">
        <v>1511</v>
      </c>
      <c r="B857" s="381">
        <f>+A857</f>
        <v>1511</v>
      </c>
      <c r="C857" s="245" t="str">
        <f>+VLOOKUP(A857,bd_lista!$A$3:$C$592,3,FALSE)</f>
        <v>Gobierno Autónomo Municipal de Colquechaca</v>
      </c>
      <c r="D857" s="383" t="str">
        <f>+C857</f>
        <v>Gobierno Autónomo Municipal de Colquechaca</v>
      </c>
      <c r="E857" s="240" t="s">
        <v>683</v>
      </c>
      <c r="F857" s="241">
        <f ca="1">+IFERROR(INDEX('Hoja de Trabajo para listado'!$A$155:$Z$1048576,MATCH($A857,'Hoja de Trabajo para listado'!$A$155:$A$1048576,0),MATCH((CUADRO!F$4&amp;$E857),'Hoja de Trabajo para listado'!$A$151:$Z$151,0)),0)+IFERROR(INDEX('Hoja de Trabajo para listado'!$AB$155:$BA$1048576,MATCH($A857,'Hoja de Trabajo para listado'!$AB$155:$AB$1048576,0),MATCH((CUADRO!F$4&amp;$E857),'Hoja de Trabajo para listado'!$AB$151:$BA$151,0)),0)+IFERROR(INDEX('Hoja de Trabajo para listado'!$BC$155:$CB$1048576,MATCH($A857,'Hoja de Trabajo para listado'!$BC$155:$BC$1048576,0),MATCH((CUADRO!F$4&amp;$E857),'Hoja de Trabajo para listado'!$BC$151:$CB$151,0)),0)+IFERROR(INDEX('Hoja de Trabajo para listado'!$DE$153:$DG$274,MATCH($A857,'Hoja de Trabajo para listado'!$DE$153:$DE$1048576,0),MATCH((CUADRO!F$4&amp;$E857),'Hoja de Trabajo para listado'!$DE$151:$DG$151,0)),0)+IFERROR(INDEX('Hoja de Trabajo para listado'!$CD$155:$DC$1048576,MATCH($A857,'Hoja de Trabajo para listado'!$CD$155:$CD$1048576,0),MATCH((CUADRO!F$4&amp;$E857),'Hoja de Trabajo para listado'!$CD$151:$DC$151,0)),0)</f>
        <v>0</v>
      </c>
      <c r="G857" s="241">
        <f ca="1">+IFERROR(INDEX('Hoja de Trabajo para listado'!$A$155:$Z$1048576,MATCH($A857,'Hoja de Trabajo para listado'!$A$155:$A$1048576,0),MATCH((CUADRO!G$4&amp;$E857),'Hoja de Trabajo para listado'!$A$151:$Z$151,0)),0)+IFERROR(INDEX('Hoja de Trabajo para listado'!$AB$155:$BA$1048576,MATCH($A857,'Hoja de Trabajo para listado'!$AB$155:$AB$1048576,0),MATCH((CUADRO!G$4&amp;$E857),'Hoja de Trabajo para listado'!$AB$151:$BA$151,0)),0)+IFERROR(INDEX('Hoja de Trabajo para listado'!$BC$155:$CB$1048576,MATCH($A857,'Hoja de Trabajo para listado'!$BC$155:$BC$1048576,0),MATCH((CUADRO!G$4&amp;$E857),'Hoja de Trabajo para listado'!$BC$151:$CB$151,0)),0)+IFERROR(INDEX('Hoja de Trabajo para listado'!$DE$153:$DG$274,MATCH($A857,'Hoja de Trabajo para listado'!$DE$153:$DE$1048576,0),MATCH((CUADRO!G$4&amp;$E857),'Hoja de Trabajo para listado'!$DE$151:$DG$151,0)),0)+IFERROR(INDEX('Hoja de Trabajo para listado'!$CD$155:$DC$1048576,MATCH($A857,'Hoja de Trabajo para listado'!$CD$155:$CD$1048576,0),MATCH((CUADRO!G$4&amp;$E857),'Hoja de Trabajo para listado'!$CD$151:$DC$151,0)),0)</f>
        <v>0</v>
      </c>
      <c r="H857" s="241">
        <f ca="1">+IFERROR(INDEX('Hoja de Trabajo para listado'!$A$155:$Z$1048576,MATCH($A857,'Hoja de Trabajo para listado'!$A$155:$A$1048576,0),MATCH((CUADRO!H$4&amp;$E857),'Hoja de Trabajo para listado'!$A$151:$Z$151,0)),0)+IFERROR(INDEX('Hoja de Trabajo para listado'!$AB$155:$BA$1048576,MATCH($A857,'Hoja de Trabajo para listado'!$AB$155:$AB$1048576,0),MATCH((CUADRO!H$4&amp;$E857),'Hoja de Trabajo para listado'!$AB$151:$BA$151,0)),0)+IFERROR(INDEX('Hoja de Trabajo para listado'!$BC$155:$CB$1048576,MATCH($A857,'Hoja de Trabajo para listado'!$BC$155:$BC$1048576,0),MATCH((CUADRO!H$4&amp;$E857),'Hoja de Trabajo para listado'!$BC$151:$CB$151,0)),0)+IFERROR(INDEX('Hoja de Trabajo para listado'!$DE$153:$DG$274,MATCH($A857,'Hoja de Trabajo para listado'!$DE$153:$DE$1048576,0),MATCH((CUADRO!H$4&amp;$E857),'Hoja de Trabajo para listado'!$DE$151:$DG$151,0)),0)+IFERROR(INDEX('Hoja de Trabajo para listado'!$CD$155:$DC$1048576,MATCH($A857,'Hoja de Trabajo para listado'!$CD$155:$CD$1048576,0),MATCH((CUADRO!H$4&amp;$E857),'Hoja de Trabajo para listado'!$CD$151:$DC$151,0)),0)</f>
        <v>0</v>
      </c>
      <c r="I857" s="241">
        <f ca="1">+IFERROR(INDEX('Hoja de Trabajo para listado'!$A$155:$Z$1048576,MATCH($A857,'Hoja de Trabajo para listado'!$A$155:$A$1048576,0),MATCH((CUADRO!I$4&amp;$E857),'Hoja de Trabajo para listado'!$A$151:$Z$151,0)),0)+IFERROR(INDEX('Hoja de Trabajo para listado'!$AB$155:$BA$1048576,MATCH($A857,'Hoja de Trabajo para listado'!$AB$155:$AB$1048576,0),MATCH((CUADRO!I$4&amp;$E857),'Hoja de Trabajo para listado'!$AB$151:$BA$151,0)),0)+IFERROR(INDEX('Hoja de Trabajo para listado'!$BC$155:$CB$1048576,MATCH($A857,'Hoja de Trabajo para listado'!$BC$155:$BC$1048576,0),MATCH((CUADRO!I$4&amp;$E857),'Hoja de Trabajo para listado'!$BC$151:$CB$151,0)),0)+IFERROR(INDEX('Hoja de Trabajo para listado'!$DE$153:$DG$274,MATCH($A857,'Hoja de Trabajo para listado'!$DE$153:$DE$1048576,0),MATCH((CUADRO!I$4&amp;$E857),'Hoja de Trabajo para listado'!$DE$151:$DG$151,0)),0)+IFERROR(INDEX('Hoja de Trabajo para listado'!$CD$155:$DC$1048576,MATCH($A857,'Hoja de Trabajo para listado'!$CD$155:$CD$1048576,0),MATCH((CUADRO!I$4&amp;$E857),'Hoja de Trabajo para listado'!$CD$151:$DC$151,0)),0)</f>
        <v>0</v>
      </c>
      <c r="J857" s="241">
        <f ca="1">+IFERROR(INDEX('Hoja de Trabajo para listado'!$A$155:$Z$1048576,MATCH($A857,'Hoja de Trabajo para listado'!$A$155:$A$1048576,0),MATCH((CUADRO!J$4&amp;$E857),'Hoja de Trabajo para listado'!$A$151:$Z$151,0)),0)+IFERROR(INDEX('Hoja de Trabajo para listado'!$AB$155:$BA$1048576,MATCH($A857,'Hoja de Trabajo para listado'!$AB$155:$AB$1048576,0),MATCH((CUADRO!J$4&amp;$E857),'Hoja de Trabajo para listado'!$AB$151:$BA$151,0)),0)+IFERROR(INDEX('Hoja de Trabajo para listado'!$BC$155:$CB$1048576,MATCH($A857,'Hoja de Trabajo para listado'!$BC$155:$BC$1048576,0),MATCH((CUADRO!J$4&amp;$E857),'Hoja de Trabajo para listado'!$BC$151:$CB$151,0)),0)+IFERROR(INDEX('Hoja de Trabajo para listado'!$DE$153:$DG$274,MATCH($A857,'Hoja de Trabajo para listado'!$DE$153:$DE$1048576,0),MATCH((CUADRO!J$4&amp;$E857),'Hoja de Trabajo para listado'!$DE$151:$DG$151,0)),0)+IFERROR(INDEX('Hoja de Trabajo para listado'!$CD$155:$DC$1048576,MATCH($A857,'Hoja de Trabajo para listado'!$CD$155:$CD$1048576,0),MATCH((CUADRO!J$4&amp;$E857),'Hoja de Trabajo para listado'!$CD$151:$DC$151,0)),0)</f>
        <v>0</v>
      </c>
      <c r="K857" s="241">
        <f ca="1">+IFERROR(INDEX('Hoja de Trabajo para listado'!$A$155:$Z$1048576,MATCH($A857,'Hoja de Trabajo para listado'!$A$155:$A$1048576,0),MATCH((CUADRO!K$4&amp;$E857),'Hoja de Trabajo para listado'!$A$151:$Z$151,0)),0)+IFERROR(INDEX('Hoja de Trabajo para listado'!$AB$155:$BA$1048576,MATCH($A857,'Hoja de Trabajo para listado'!$AB$155:$AB$1048576,0),MATCH((CUADRO!K$4&amp;$E857),'Hoja de Trabajo para listado'!$AB$151:$BA$151,0)),0)+IFERROR(INDEX('Hoja de Trabajo para listado'!$BC$155:$CB$1048576,MATCH($A857,'Hoja de Trabajo para listado'!$BC$155:$BC$1048576,0),MATCH((CUADRO!K$4&amp;$E857),'Hoja de Trabajo para listado'!$BC$151:$CB$151,0)),0)+IFERROR(INDEX('Hoja de Trabajo para listado'!$DE$153:$DG$274,MATCH($A857,'Hoja de Trabajo para listado'!$DE$153:$DE$1048576,0),MATCH((CUADRO!K$4&amp;$E857),'Hoja de Trabajo para listado'!$DE$151:$DG$151,0)),0)+IFERROR(INDEX('Hoja de Trabajo para listado'!$CD$155:$DC$1048576,MATCH($A857,'Hoja de Trabajo para listado'!$CD$155:$CD$1048576,0),MATCH((CUADRO!K$4&amp;$E857),'Hoja de Trabajo para listado'!$CD$151:$DC$151,0)),0)</f>
        <v>0</v>
      </c>
      <c r="L857" s="241">
        <f ca="1">+IFERROR(INDEX('Hoja de Trabajo para listado'!$A$155:$Z$1048576,MATCH($A857,'Hoja de Trabajo para listado'!$A$155:$A$1048576,0),MATCH((CUADRO!L$4&amp;$E857),'Hoja de Trabajo para listado'!$A$151:$Z$151,0)),0)+IFERROR(INDEX('Hoja de Trabajo para listado'!$AB$155:$BA$1048576,MATCH($A857,'Hoja de Trabajo para listado'!$AB$155:$AB$1048576,0),MATCH((CUADRO!L$4&amp;$E857),'Hoja de Trabajo para listado'!$AB$151:$BA$151,0)),0)+IFERROR(INDEX('Hoja de Trabajo para listado'!$BC$155:$CB$1048576,MATCH($A857,'Hoja de Trabajo para listado'!$BC$155:$BC$1048576,0),MATCH((CUADRO!L$4&amp;$E857),'Hoja de Trabajo para listado'!$BC$151:$CB$151,0)),0)+IFERROR(INDEX('Hoja de Trabajo para listado'!$DE$153:$DG$274,MATCH($A857,'Hoja de Trabajo para listado'!$DE$153:$DE$1048576,0),MATCH((CUADRO!L$4&amp;$E857),'Hoja de Trabajo para listado'!$DE$151:$DG$151,0)),0)+IFERROR(INDEX('Hoja de Trabajo para listado'!$CD$155:$DC$1048576,MATCH($A857,'Hoja de Trabajo para listado'!$CD$155:$CD$1048576,0),MATCH((CUADRO!L$4&amp;$E857),'Hoja de Trabajo para listado'!$CD$151:$DC$151,0)),0)</f>
        <v>0</v>
      </c>
      <c r="M857" s="241">
        <f ca="1">+IFERROR(INDEX('Hoja de Trabajo para listado'!$A$155:$Z$1048576,MATCH($A857,'Hoja de Trabajo para listado'!$A$155:$A$1048576,0),MATCH((CUADRO!M$4&amp;$E857),'Hoja de Trabajo para listado'!$A$151:$Z$151,0)),0)+IFERROR(INDEX('Hoja de Trabajo para listado'!$AB$155:$BA$1048576,MATCH($A857,'Hoja de Trabajo para listado'!$AB$155:$AB$1048576,0),MATCH((CUADRO!M$4&amp;$E857),'Hoja de Trabajo para listado'!$AB$151:$BA$151,0)),0)+IFERROR(INDEX('Hoja de Trabajo para listado'!$BC$155:$CB$1048576,MATCH($A857,'Hoja de Trabajo para listado'!$BC$155:$BC$1048576,0),MATCH((CUADRO!M$4&amp;$E857),'Hoja de Trabajo para listado'!$BC$151:$CB$151,0)),0)+IFERROR(INDEX('Hoja de Trabajo para listado'!$DE$153:$DG$274,MATCH($A857,'Hoja de Trabajo para listado'!$DE$153:$DE$1048576,0),MATCH((CUADRO!M$4&amp;$E857),'Hoja de Trabajo para listado'!$DE$151:$DG$151,0)),0)+IFERROR(INDEX('Hoja de Trabajo para listado'!$CD$155:$DC$1048576,MATCH($A857,'Hoja de Trabajo para listado'!$CD$155:$CD$1048576,0),MATCH((CUADRO!M$4&amp;$E857),'Hoja de Trabajo para listado'!$CD$151:$DC$151,0)),0)</f>
        <v>0</v>
      </c>
      <c r="N857" s="241">
        <f ca="1">+IFERROR(INDEX('Hoja de Trabajo para listado'!$A$155:$Z$1048576,MATCH($A857,'Hoja de Trabajo para listado'!$A$155:$A$1048576,0),MATCH((CUADRO!N$4&amp;$E857),'Hoja de Trabajo para listado'!$A$151:$Z$151,0)),0)+IFERROR(INDEX('Hoja de Trabajo para listado'!$AB$155:$BA$1048576,MATCH($A857,'Hoja de Trabajo para listado'!$AB$155:$AB$1048576,0),MATCH((CUADRO!N$4&amp;$E857),'Hoja de Trabajo para listado'!$AB$151:$BA$151,0)),0)+IFERROR(INDEX('Hoja de Trabajo para listado'!$BC$155:$CB$1048576,MATCH($A857,'Hoja de Trabajo para listado'!$BC$155:$BC$1048576,0),MATCH((CUADRO!N$4&amp;$E857),'Hoja de Trabajo para listado'!$BC$151:$CB$151,0)),0)+IFERROR(INDEX('Hoja de Trabajo para listado'!$DE$153:$DG$274,MATCH($A857,'Hoja de Trabajo para listado'!$DE$153:$DE$1048576,0),MATCH((CUADRO!N$4&amp;$E857),'Hoja de Trabajo para listado'!$DE$151:$DG$151,0)),0)+IFERROR(INDEX('Hoja de Trabajo para listado'!$CD$155:$DC$1048576,MATCH($A857,'Hoja de Trabajo para listado'!$CD$155:$CD$1048576,0),MATCH((CUADRO!N$4&amp;$E857),'Hoja de Trabajo para listado'!$CD$151:$DC$151,0)),0)</f>
        <v>0</v>
      </c>
      <c r="O857" s="241">
        <f ca="1">+IFERROR(INDEX('Hoja de Trabajo para listado'!$A$155:$Z$1048576,MATCH($A857,'Hoja de Trabajo para listado'!$A$155:$A$1048576,0),MATCH((CUADRO!O$4&amp;$E857),'Hoja de Trabajo para listado'!$A$151:$Z$151,0)),0)+IFERROR(INDEX('Hoja de Trabajo para listado'!$AB$155:$BA$1048576,MATCH($A857,'Hoja de Trabajo para listado'!$AB$155:$AB$1048576,0),MATCH((CUADRO!O$4&amp;$E857),'Hoja de Trabajo para listado'!$AB$151:$BA$151,0)),0)+IFERROR(INDEX('Hoja de Trabajo para listado'!$BC$155:$CB$1048576,MATCH($A857,'Hoja de Trabajo para listado'!$BC$155:$BC$1048576,0),MATCH((CUADRO!O$4&amp;$E857),'Hoja de Trabajo para listado'!$BC$151:$CB$151,0)),0)+IFERROR(INDEX('Hoja de Trabajo para listado'!$DE$153:$DG$274,MATCH($A857,'Hoja de Trabajo para listado'!$DE$153:$DE$1048576,0),MATCH((CUADRO!O$4&amp;$E857),'Hoja de Trabajo para listado'!$DE$151:$DG$151,0)),0)+IFERROR(INDEX('Hoja de Trabajo para listado'!$CD$155:$DC$1048576,MATCH($A857,'Hoja de Trabajo para listado'!$CD$155:$CD$1048576,0),MATCH((CUADRO!O$4&amp;$E857),'Hoja de Trabajo para listado'!$CD$151:$DC$151,0)),0)</f>
        <v>0</v>
      </c>
      <c r="P857" s="241">
        <f ca="1">+IFERROR(INDEX('Hoja de Trabajo para listado'!$A$155:$Z$1048576,MATCH($A857,'Hoja de Trabajo para listado'!$A$155:$A$1048576,0),MATCH((CUADRO!P$4&amp;$E857),'Hoja de Trabajo para listado'!$A$151:$Z$151,0)),0)+IFERROR(INDEX('Hoja de Trabajo para listado'!$AB$155:$BA$1048576,MATCH($A857,'Hoja de Trabajo para listado'!$AB$155:$AB$1048576,0),MATCH((CUADRO!P$4&amp;$E857),'Hoja de Trabajo para listado'!$AB$151:$BA$151,0)),0)+IFERROR(INDEX('Hoja de Trabajo para listado'!$BC$155:$CB$1048576,MATCH($A857,'Hoja de Trabajo para listado'!$BC$155:$BC$1048576,0),MATCH((CUADRO!P$4&amp;$E857),'Hoja de Trabajo para listado'!$BC$151:$CB$151,0)),0)+IFERROR(INDEX('Hoja de Trabajo para listado'!$DE$153:$DG$274,MATCH($A857,'Hoja de Trabajo para listado'!$DE$153:$DE$1048576,0),MATCH((CUADRO!P$4&amp;$E857),'Hoja de Trabajo para listado'!$DE$151:$DG$151,0)),0)+IFERROR(INDEX('Hoja de Trabajo para listado'!$CD$155:$DC$1048576,MATCH($A857,'Hoja de Trabajo para listado'!$CD$155:$CD$1048576,0),MATCH((CUADRO!P$4&amp;$E857),'Hoja de Trabajo para listado'!$CD$151:$DC$151,0)),0)</f>
        <v>0</v>
      </c>
      <c r="Q857" s="241">
        <f ca="1">+IFERROR(INDEX('Hoja de Trabajo para listado'!$A$155:$Z$1048576,MATCH($A857,'Hoja de Trabajo para listado'!$A$155:$A$1048576,0),MATCH((CUADRO!Q$4&amp;$E857),'Hoja de Trabajo para listado'!$A$151:$Z$151,0)),0)+IFERROR(INDEX('Hoja de Trabajo para listado'!$AB$155:$BA$1048576,MATCH($A857,'Hoja de Trabajo para listado'!$AB$155:$AB$1048576,0),MATCH((CUADRO!Q$4&amp;$E857),'Hoja de Trabajo para listado'!$AB$151:$BA$151,0)),0)+IFERROR(INDEX('Hoja de Trabajo para listado'!$BC$155:$CB$1048576,MATCH($A857,'Hoja de Trabajo para listado'!$BC$155:$BC$1048576,0),MATCH((CUADRO!Q$4&amp;$E857),'Hoja de Trabajo para listado'!$BC$151:$CB$151,0)),0)+IFERROR(INDEX('Hoja de Trabajo para listado'!$DE$153:$DG$274,MATCH($A857,'Hoja de Trabajo para listado'!$DE$153:$DE$1048576,0),MATCH((CUADRO!Q$4&amp;$E857),'Hoja de Trabajo para listado'!$DE$151:$DG$151,0)),0)+IFERROR(INDEX('Hoja de Trabajo para listado'!$CD$155:$DC$1048576,MATCH($A857,'Hoja de Trabajo para listado'!$CD$155:$CD$1048576,0),MATCH((CUADRO!Q$4&amp;$E857),'Hoja de Trabajo para listado'!$CD$151:$DC$151,0)),0)</f>
        <v>0</v>
      </c>
      <c r="R857" s="241">
        <f t="shared" ca="1" si="26"/>
        <v>0</v>
      </c>
      <c r="S857" s="247"/>
      <c r="T857" s="241">
        <f ca="1">+T858</f>
        <v>0</v>
      </c>
      <c r="U857" s="240">
        <f t="shared" si="27"/>
        <v>1</v>
      </c>
    </row>
    <row r="858" spans="1:21" customFormat="1" ht="15" hidden="1" customHeight="1">
      <c r="A858" s="32">
        <v>1511</v>
      </c>
      <c r="B858" s="382"/>
      <c r="C858" s="245" t="str">
        <f>+VLOOKUP(A858,bd_lista!$A$3:$C$592,3,FALSE)</f>
        <v>Gobierno Autónomo Municipal de Colquechaca</v>
      </c>
      <c r="D858" s="384"/>
      <c r="E858" s="242" t="s">
        <v>684</v>
      </c>
      <c r="F858" s="243">
        <f ca="1">+IFERROR(INDEX('Hoja de Trabajo para listado'!$A$155:$Z$1048576,MATCH($A858,'Hoja de Trabajo para listado'!$A$155:$A$1048576,0),MATCH((CUADRO!F$4&amp;$E858),'Hoja de Trabajo para listado'!$A$151:$Z$151,0)),0)+IFERROR(INDEX('Hoja de Trabajo para listado'!$AB$155:$BA$1048576,MATCH($A858,'Hoja de Trabajo para listado'!$AB$155:$AB$1048576,0),MATCH((CUADRO!F$4&amp;$E858),'Hoja de Trabajo para listado'!$AB$151:$BA$151,0)),0)+IFERROR(INDEX('Hoja de Trabajo para listado'!$BC$155:$CB$1048576,MATCH($A858,'Hoja de Trabajo para listado'!$BC$155:$BC$1048576,0),MATCH((CUADRO!F$4&amp;$E858),'Hoja de Trabajo para listado'!$BC$151:$CB$151,0)),0)+IFERROR(INDEX('Hoja de Trabajo para listado'!$DE$153:$DG$274,MATCH($A858,'Hoja de Trabajo para listado'!$DE$153:$DE$1048576,0),MATCH((CUADRO!F$4&amp;$E858),'Hoja de Trabajo para listado'!$DE$151:$DG$151,0)),0)+IFERROR(INDEX('Hoja de Trabajo para listado'!$CD$155:$DC$1048576,MATCH($A858,'Hoja de Trabajo para listado'!$CD$155:$CD$1048576,0),MATCH((CUADRO!F$4&amp;$E858),'Hoja de Trabajo para listado'!$CD$151:$DC$151,0)),0)</f>
        <v>0</v>
      </c>
      <c r="G858" s="243">
        <f ca="1">+IFERROR(INDEX('Hoja de Trabajo para listado'!$A$155:$Z$1048576,MATCH($A858,'Hoja de Trabajo para listado'!$A$155:$A$1048576,0),MATCH((CUADRO!G$4&amp;$E858),'Hoja de Trabajo para listado'!$A$151:$Z$151,0)),0)+IFERROR(INDEX('Hoja de Trabajo para listado'!$AB$155:$BA$1048576,MATCH($A858,'Hoja de Trabajo para listado'!$AB$155:$AB$1048576,0),MATCH((CUADRO!G$4&amp;$E858),'Hoja de Trabajo para listado'!$AB$151:$BA$151,0)),0)+IFERROR(INDEX('Hoja de Trabajo para listado'!$BC$155:$CB$1048576,MATCH($A858,'Hoja de Trabajo para listado'!$BC$155:$BC$1048576,0),MATCH((CUADRO!G$4&amp;$E858),'Hoja de Trabajo para listado'!$BC$151:$CB$151,0)),0)+IFERROR(INDEX('Hoja de Trabajo para listado'!$DE$153:$DG$274,MATCH($A858,'Hoja de Trabajo para listado'!$DE$153:$DE$1048576,0),MATCH((CUADRO!G$4&amp;$E858),'Hoja de Trabajo para listado'!$DE$151:$DG$151,0)),0)+IFERROR(INDEX('Hoja de Trabajo para listado'!$CD$155:$DC$1048576,MATCH($A858,'Hoja de Trabajo para listado'!$CD$155:$CD$1048576,0),MATCH((CUADRO!G$4&amp;$E858),'Hoja de Trabajo para listado'!$CD$151:$DC$151,0)),0)</f>
        <v>0</v>
      </c>
      <c r="H858" s="243">
        <f ca="1">+IFERROR(INDEX('Hoja de Trabajo para listado'!$A$155:$Z$1048576,MATCH($A858,'Hoja de Trabajo para listado'!$A$155:$A$1048576,0),MATCH((CUADRO!H$4&amp;$E858),'Hoja de Trabajo para listado'!$A$151:$Z$151,0)),0)+IFERROR(INDEX('Hoja de Trabajo para listado'!$AB$155:$BA$1048576,MATCH($A858,'Hoja de Trabajo para listado'!$AB$155:$AB$1048576,0),MATCH((CUADRO!H$4&amp;$E858),'Hoja de Trabajo para listado'!$AB$151:$BA$151,0)),0)+IFERROR(INDEX('Hoja de Trabajo para listado'!$BC$155:$CB$1048576,MATCH($A858,'Hoja de Trabajo para listado'!$BC$155:$BC$1048576,0),MATCH((CUADRO!H$4&amp;$E858),'Hoja de Trabajo para listado'!$BC$151:$CB$151,0)),0)+IFERROR(INDEX('Hoja de Trabajo para listado'!$DE$153:$DG$274,MATCH($A858,'Hoja de Trabajo para listado'!$DE$153:$DE$1048576,0),MATCH((CUADRO!H$4&amp;$E858),'Hoja de Trabajo para listado'!$DE$151:$DG$151,0)),0)+IFERROR(INDEX('Hoja de Trabajo para listado'!$CD$155:$DC$1048576,MATCH($A858,'Hoja de Trabajo para listado'!$CD$155:$CD$1048576,0),MATCH((CUADRO!H$4&amp;$E858),'Hoja de Trabajo para listado'!$CD$151:$DC$151,0)),0)</f>
        <v>0</v>
      </c>
      <c r="I858" s="243">
        <f ca="1">+IFERROR(INDEX('Hoja de Trabajo para listado'!$A$155:$Z$1048576,MATCH($A858,'Hoja de Trabajo para listado'!$A$155:$A$1048576,0),MATCH((CUADRO!I$4&amp;$E858),'Hoja de Trabajo para listado'!$A$151:$Z$151,0)),0)+IFERROR(INDEX('Hoja de Trabajo para listado'!$AB$155:$BA$1048576,MATCH($A858,'Hoja de Trabajo para listado'!$AB$155:$AB$1048576,0),MATCH((CUADRO!I$4&amp;$E858),'Hoja de Trabajo para listado'!$AB$151:$BA$151,0)),0)+IFERROR(INDEX('Hoja de Trabajo para listado'!$BC$155:$CB$1048576,MATCH($A858,'Hoja de Trabajo para listado'!$BC$155:$BC$1048576,0),MATCH((CUADRO!I$4&amp;$E858),'Hoja de Trabajo para listado'!$BC$151:$CB$151,0)),0)+IFERROR(INDEX('Hoja de Trabajo para listado'!$DE$153:$DG$274,MATCH($A858,'Hoja de Trabajo para listado'!$DE$153:$DE$1048576,0),MATCH((CUADRO!I$4&amp;$E858),'Hoja de Trabajo para listado'!$DE$151:$DG$151,0)),0)+IFERROR(INDEX('Hoja de Trabajo para listado'!$CD$155:$DC$1048576,MATCH($A858,'Hoja de Trabajo para listado'!$CD$155:$CD$1048576,0),MATCH((CUADRO!I$4&amp;$E858),'Hoja de Trabajo para listado'!$CD$151:$DC$151,0)),0)</f>
        <v>0</v>
      </c>
      <c r="J858" s="243">
        <f ca="1">+IFERROR(INDEX('Hoja de Trabajo para listado'!$A$155:$Z$1048576,MATCH($A858,'Hoja de Trabajo para listado'!$A$155:$A$1048576,0),MATCH((CUADRO!J$4&amp;$E858),'Hoja de Trabajo para listado'!$A$151:$Z$151,0)),0)+IFERROR(INDEX('Hoja de Trabajo para listado'!$AB$155:$BA$1048576,MATCH($A858,'Hoja de Trabajo para listado'!$AB$155:$AB$1048576,0),MATCH((CUADRO!J$4&amp;$E858),'Hoja de Trabajo para listado'!$AB$151:$BA$151,0)),0)+IFERROR(INDEX('Hoja de Trabajo para listado'!$BC$155:$CB$1048576,MATCH($A858,'Hoja de Trabajo para listado'!$BC$155:$BC$1048576,0),MATCH((CUADRO!J$4&amp;$E858),'Hoja de Trabajo para listado'!$BC$151:$CB$151,0)),0)+IFERROR(INDEX('Hoja de Trabajo para listado'!$DE$153:$DG$274,MATCH($A858,'Hoja de Trabajo para listado'!$DE$153:$DE$1048576,0),MATCH((CUADRO!J$4&amp;$E858),'Hoja de Trabajo para listado'!$DE$151:$DG$151,0)),0)+IFERROR(INDEX('Hoja de Trabajo para listado'!$CD$155:$DC$1048576,MATCH($A858,'Hoja de Trabajo para listado'!$CD$155:$CD$1048576,0),MATCH((CUADRO!J$4&amp;$E858),'Hoja de Trabajo para listado'!$CD$151:$DC$151,0)),0)</f>
        <v>0</v>
      </c>
      <c r="K858" s="243">
        <f ca="1">+IFERROR(INDEX('Hoja de Trabajo para listado'!$A$155:$Z$1048576,MATCH($A858,'Hoja de Trabajo para listado'!$A$155:$A$1048576,0),MATCH((CUADRO!K$4&amp;$E858),'Hoja de Trabajo para listado'!$A$151:$Z$151,0)),0)+IFERROR(INDEX('Hoja de Trabajo para listado'!$AB$155:$BA$1048576,MATCH($A858,'Hoja de Trabajo para listado'!$AB$155:$AB$1048576,0),MATCH((CUADRO!K$4&amp;$E858),'Hoja de Trabajo para listado'!$AB$151:$BA$151,0)),0)+IFERROR(INDEX('Hoja de Trabajo para listado'!$BC$155:$CB$1048576,MATCH($A858,'Hoja de Trabajo para listado'!$BC$155:$BC$1048576,0),MATCH((CUADRO!K$4&amp;$E858),'Hoja de Trabajo para listado'!$BC$151:$CB$151,0)),0)+IFERROR(INDEX('Hoja de Trabajo para listado'!$DE$153:$DG$274,MATCH($A858,'Hoja de Trabajo para listado'!$DE$153:$DE$1048576,0),MATCH((CUADRO!K$4&amp;$E858),'Hoja de Trabajo para listado'!$DE$151:$DG$151,0)),0)+IFERROR(INDEX('Hoja de Trabajo para listado'!$CD$155:$DC$1048576,MATCH($A858,'Hoja de Trabajo para listado'!$CD$155:$CD$1048576,0),MATCH((CUADRO!K$4&amp;$E858),'Hoja de Trabajo para listado'!$CD$151:$DC$151,0)),0)</f>
        <v>0</v>
      </c>
      <c r="L858" s="243">
        <f ca="1">+IFERROR(INDEX('Hoja de Trabajo para listado'!$A$155:$Z$1048576,MATCH($A858,'Hoja de Trabajo para listado'!$A$155:$A$1048576,0),MATCH((CUADRO!L$4&amp;$E858),'Hoja de Trabajo para listado'!$A$151:$Z$151,0)),0)+IFERROR(INDEX('Hoja de Trabajo para listado'!$AB$155:$BA$1048576,MATCH($A858,'Hoja de Trabajo para listado'!$AB$155:$AB$1048576,0),MATCH((CUADRO!L$4&amp;$E858),'Hoja de Trabajo para listado'!$AB$151:$BA$151,0)),0)+IFERROR(INDEX('Hoja de Trabajo para listado'!$BC$155:$CB$1048576,MATCH($A858,'Hoja de Trabajo para listado'!$BC$155:$BC$1048576,0),MATCH((CUADRO!L$4&amp;$E858),'Hoja de Trabajo para listado'!$BC$151:$CB$151,0)),0)+IFERROR(INDEX('Hoja de Trabajo para listado'!$DE$153:$DG$274,MATCH($A858,'Hoja de Trabajo para listado'!$DE$153:$DE$1048576,0),MATCH((CUADRO!L$4&amp;$E858),'Hoja de Trabajo para listado'!$DE$151:$DG$151,0)),0)+IFERROR(INDEX('Hoja de Trabajo para listado'!$CD$155:$DC$1048576,MATCH($A858,'Hoja de Trabajo para listado'!$CD$155:$CD$1048576,0),MATCH((CUADRO!L$4&amp;$E858),'Hoja de Trabajo para listado'!$CD$151:$DC$151,0)),0)</f>
        <v>0</v>
      </c>
      <c r="M858" s="243">
        <f ca="1">+IFERROR(INDEX('Hoja de Trabajo para listado'!$A$155:$Z$1048576,MATCH($A858,'Hoja de Trabajo para listado'!$A$155:$A$1048576,0),MATCH((CUADRO!M$4&amp;$E858),'Hoja de Trabajo para listado'!$A$151:$Z$151,0)),0)+IFERROR(INDEX('Hoja de Trabajo para listado'!$AB$155:$BA$1048576,MATCH($A858,'Hoja de Trabajo para listado'!$AB$155:$AB$1048576,0),MATCH((CUADRO!M$4&amp;$E858),'Hoja de Trabajo para listado'!$AB$151:$BA$151,0)),0)+IFERROR(INDEX('Hoja de Trabajo para listado'!$BC$155:$CB$1048576,MATCH($A858,'Hoja de Trabajo para listado'!$BC$155:$BC$1048576,0),MATCH((CUADRO!M$4&amp;$E858),'Hoja de Trabajo para listado'!$BC$151:$CB$151,0)),0)+IFERROR(INDEX('Hoja de Trabajo para listado'!$DE$153:$DG$274,MATCH($A858,'Hoja de Trabajo para listado'!$DE$153:$DE$1048576,0),MATCH((CUADRO!M$4&amp;$E858),'Hoja de Trabajo para listado'!$DE$151:$DG$151,0)),0)+IFERROR(INDEX('Hoja de Trabajo para listado'!$CD$155:$DC$1048576,MATCH($A858,'Hoja de Trabajo para listado'!$CD$155:$CD$1048576,0),MATCH((CUADRO!M$4&amp;$E858),'Hoja de Trabajo para listado'!$CD$151:$DC$151,0)),0)</f>
        <v>0</v>
      </c>
      <c r="N858" s="243">
        <f ca="1">+IFERROR(INDEX('Hoja de Trabajo para listado'!$A$155:$Z$1048576,MATCH($A858,'Hoja de Trabajo para listado'!$A$155:$A$1048576,0),MATCH((CUADRO!N$4&amp;$E858),'Hoja de Trabajo para listado'!$A$151:$Z$151,0)),0)+IFERROR(INDEX('Hoja de Trabajo para listado'!$AB$155:$BA$1048576,MATCH($A858,'Hoja de Trabajo para listado'!$AB$155:$AB$1048576,0),MATCH((CUADRO!N$4&amp;$E858),'Hoja de Trabajo para listado'!$AB$151:$BA$151,0)),0)+IFERROR(INDEX('Hoja de Trabajo para listado'!$BC$155:$CB$1048576,MATCH($A858,'Hoja de Trabajo para listado'!$BC$155:$BC$1048576,0),MATCH((CUADRO!N$4&amp;$E858),'Hoja de Trabajo para listado'!$BC$151:$CB$151,0)),0)+IFERROR(INDEX('Hoja de Trabajo para listado'!$DE$153:$DG$274,MATCH($A858,'Hoja de Trabajo para listado'!$DE$153:$DE$1048576,0),MATCH((CUADRO!N$4&amp;$E858),'Hoja de Trabajo para listado'!$DE$151:$DG$151,0)),0)+IFERROR(INDEX('Hoja de Trabajo para listado'!$CD$155:$DC$1048576,MATCH($A858,'Hoja de Trabajo para listado'!$CD$155:$CD$1048576,0),MATCH((CUADRO!N$4&amp;$E858),'Hoja de Trabajo para listado'!$CD$151:$DC$151,0)),0)</f>
        <v>0</v>
      </c>
      <c r="O858" s="243">
        <f ca="1">+IFERROR(INDEX('Hoja de Trabajo para listado'!$A$155:$Z$1048576,MATCH($A858,'Hoja de Trabajo para listado'!$A$155:$A$1048576,0),MATCH((CUADRO!O$4&amp;$E858),'Hoja de Trabajo para listado'!$A$151:$Z$151,0)),0)+IFERROR(INDEX('Hoja de Trabajo para listado'!$AB$155:$BA$1048576,MATCH($A858,'Hoja de Trabajo para listado'!$AB$155:$AB$1048576,0),MATCH((CUADRO!O$4&amp;$E858),'Hoja de Trabajo para listado'!$AB$151:$BA$151,0)),0)+IFERROR(INDEX('Hoja de Trabajo para listado'!$BC$155:$CB$1048576,MATCH($A858,'Hoja de Trabajo para listado'!$BC$155:$BC$1048576,0),MATCH((CUADRO!O$4&amp;$E858),'Hoja de Trabajo para listado'!$BC$151:$CB$151,0)),0)+IFERROR(INDEX('Hoja de Trabajo para listado'!$DE$153:$DG$274,MATCH($A858,'Hoja de Trabajo para listado'!$DE$153:$DE$1048576,0),MATCH((CUADRO!O$4&amp;$E858),'Hoja de Trabajo para listado'!$DE$151:$DG$151,0)),0)+IFERROR(INDEX('Hoja de Trabajo para listado'!$CD$155:$DC$1048576,MATCH($A858,'Hoja de Trabajo para listado'!$CD$155:$CD$1048576,0),MATCH((CUADRO!O$4&amp;$E858),'Hoja de Trabajo para listado'!$CD$151:$DC$151,0)),0)</f>
        <v>0</v>
      </c>
      <c r="P858" s="243">
        <f ca="1">+IFERROR(INDEX('Hoja de Trabajo para listado'!$A$155:$Z$1048576,MATCH($A858,'Hoja de Trabajo para listado'!$A$155:$A$1048576,0),MATCH((CUADRO!P$4&amp;$E858),'Hoja de Trabajo para listado'!$A$151:$Z$151,0)),0)+IFERROR(INDEX('Hoja de Trabajo para listado'!$AB$155:$BA$1048576,MATCH($A858,'Hoja de Trabajo para listado'!$AB$155:$AB$1048576,0),MATCH((CUADRO!P$4&amp;$E858),'Hoja de Trabajo para listado'!$AB$151:$BA$151,0)),0)+IFERROR(INDEX('Hoja de Trabajo para listado'!$BC$155:$CB$1048576,MATCH($A858,'Hoja de Trabajo para listado'!$BC$155:$BC$1048576,0),MATCH((CUADRO!P$4&amp;$E858),'Hoja de Trabajo para listado'!$BC$151:$CB$151,0)),0)+IFERROR(INDEX('Hoja de Trabajo para listado'!$DE$153:$DG$274,MATCH($A858,'Hoja de Trabajo para listado'!$DE$153:$DE$1048576,0),MATCH((CUADRO!P$4&amp;$E858),'Hoja de Trabajo para listado'!$DE$151:$DG$151,0)),0)+IFERROR(INDEX('Hoja de Trabajo para listado'!$CD$155:$DC$1048576,MATCH($A858,'Hoja de Trabajo para listado'!$CD$155:$CD$1048576,0),MATCH((CUADRO!P$4&amp;$E858),'Hoja de Trabajo para listado'!$CD$151:$DC$151,0)),0)</f>
        <v>0</v>
      </c>
      <c r="Q858" s="243">
        <f ca="1">+IFERROR(INDEX('Hoja de Trabajo para listado'!$A$155:$Z$1048576,MATCH($A858,'Hoja de Trabajo para listado'!$A$155:$A$1048576,0),MATCH((CUADRO!Q$4&amp;$E858),'Hoja de Trabajo para listado'!$A$151:$Z$151,0)),0)+IFERROR(INDEX('Hoja de Trabajo para listado'!$AB$155:$BA$1048576,MATCH($A858,'Hoja de Trabajo para listado'!$AB$155:$AB$1048576,0),MATCH((CUADRO!Q$4&amp;$E858),'Hoja de Trabajo para listado'!$AB$151:$BA$151,0)),0)+IFERROR(INDEX('Hoja de Trabajo para listado'!$BC$155:$CB$1048576,MATCH($A858,'Hoja de Trabajo para listado'!$BC$155:$BC$1048576,0),MATCH((CUADRO!Q$4&amp;$E858),'Hoja de Trabajo para listado'!$BC$151:$CB$151,0)),0)+IFERROR(INDEX('Hoja de Trabajo para listado'!$DE$153:$DG$274,MATCH($A858,'Hoja de Trabajo para listado'!$DE$153:$DE$1048576,0),MATCH((CUADRO!Q$4&amp;$E858),'Hoja de Trabajo para listado'!$DE$151:$DG$151,0)),0)+IFERROR(INDEX('Hoja de Trabajo para listado'!$CD$155:$DC$1048576,MATCH($A858,'Hoja de Trabajo para listado'!$CD$155:$CD$1048576,0),MATCH((CUADRO!Q$4&amp;$E858),'Hoja de Trabajo para listado'!$CD$151:$DC$151,0)),0)</f>
        <v>0</v>
      </c>
      <c r="R858" s="243">
        <f t="shared" ca="1" si="26"/>
        <v>0</v>
      </c>
      <c r="S858" s="253">
        <f ca="1">+R857+R858</f>
        <v>0</v>
      </c>
      <c r="T858" s="243">
        <f ca="1">+S858</f>
        <v>0</v>
      </c>
      <c r="U858" s="242">
        <f t="shared" si="27"/>
        <v>2</v>
      </c>
    </row>
    <row r="859" spans="1:21" customFormat="1" ht="15" hidden="1" customHeight="1">
      <c r="A859" s="32">
        <v>1512</v>
      </c>
      <c r="B859" s="381">
        <f>+A859</f>
        <v>1512</v>
      </c>
      <c r="C859" s="245" t="str">
        <f>+VLOOKUP(A859,bd_lista!$A$3:$C$592,3,FALSE)</f>
        <v>Gobierno Autónomo Municipal de Ravelo</v>
      </c>
      <c r="D859" s="383" t="str">
        <f>+C859</f>
        <v>Gobierno Autónomo Municipal de Ravelo</v>
      </c>
      <c r="E859" s="240" t="s">
        <v>683</v>
      </c>
      <c r="F859" s="241">
        <f ca="1">+IFERROR(INDEX('Hoja de Trabajo para listado'!$A$155:$Z$1048576,MATCH($A859,'Hoja de Trabajo para listado'!$A$155:$A$1048576,0),MATCH((CUADRO!F$4&amp;$E859),'Hoja de Trabajo para listado'!$A$151:$Z$151,0)),0)+IFERROR(INDEX('Hoja de Trabajo para listado'!$AB$155:$BA$1048576,MATCH($A859,'Hoja de Trabajo para listado'!$AB$155:$AB$1048576,0),MATCH((CUADRO!F$4&amp;$E859),'Hoja de Trabajo para listado'!$AB$151:$BA$151,0)),0)+IFERROR(INDEX('Hoja de Trabajo para listado'!$BC$155:$CB$1048576,MATCH($A859,'Hoja de Trabajo para listado'!$BC$155:$BC$1048576,0),MATCH((CUADRO!F$4&amp;$E859),'Hoja de Trabajo para listado'!$BC$151:$CB$151,0)),0)+IFERROR(INDEX('Hoja de Trabajo para listado'!$DE$153:$DG$274,MATCH($A859,'Hoja de Trabajo para listado'!$DE$153:$DE$1048576,0),MATCH((CUADRO!F$4&amp;$E859),'Hoja de Trabajo para listado'!$DE$151:$DG$151,0)),0)+IFERROR(INDEX('Hoja de Trabajo para listado'!$CD$155:$DC$1048576,MATCH($A859,'Hoja de Trabajo para listado'!$CD$155:$CD$1048576,0),MATCH((CUADRO!F$4&amp;$E859),'Hoja de Trabajo para listado'!$CD$151:$DC$151,0)),0)</f>
        <v>0</v>
      </c>
      <c r="G859" s="241">
        <f ca="1">+IFERROR(INDEX('Hoja de Trabajo para listado'!$A$155:$Z$1048576,MATCH($A859,'Hoja de Trabajo para listado'!$A$155:$A$1048576,0),MATCH((CUADRO!G$4&amp;$E859),'Hoja de Trabajo para listado'!$A$151:$Z$151,0)),0)+IFERROR(INDEX('Hoja de Trabajo para listado'!$AB$155:$BA$1048576,MATCH($A859,'Hoja de Trabajo para listado'!$AB$155:$AB$1048576,0),MATCH((CUADRO!G$4&amp;$E859),'Hoja de Trabajo para listado'!$AB$151:$BA$151,0)),0)+IFERROR(INDEX('Hoja de Trabajo para listado'!$BC$155:$CB$1048576,MATCH($A859,'Hoja de Trabajo para listado'!$BC$155:$BC$1048576,0),MATCH((CUADRO!G$4&amp;$E859),'Hoja de Trabajo para listado'!$BC$151:$CB$151,0)),0)+IFERROR(INDEX('Hoja de Trabajo para listado'!$DE$153:$DG$274,MATCH($A859,'Hoja de Trabajo para listado'!$DE$153:$DE$1048576,0),MATCH((CUADRO!G$4&amp;$E859),'Hoja de Trabajo para listado'!$DE$151:$DG$151,0)),0)+IFERROR(INDEX('Hoja de Trabajo para listado'!$CD$155:$DC$1048576,MATCH($A859,'Hoja de Trabajo para listado'!$CD$155:$CD$1048576,0),MATCH((CUADRO!G$4&amp;$E859),'Hoja de Trabajo para listado'!$CD$151:$DC$151,0)),0)</f>
        <v>0</v>
      </c>
      <c r="H859" s="241">
        <f ca="1">+IFERROR(INDEX('Hoja de Trabajo para listado'!$A$155:$Z$1048576,MATCH($A859,'Hoja de Trabajo para listado'!$A$155:$A$1048576,0),MATCH((CUADRO!H$4&amp;$E859),'Hoja de Trabajo para listado'!$A$151:$Z$151,0)),0)+IFERROR(INDEX('Hoja de Trabajo para listado'!$AB$155:$BA$1048576,MATCH($A859,'Hoja de Trabajo para listado'!$AB$155:$AB$1048576,0),MATCH((CUADRO!H$4&amp;$E859),'Hoja de Trabajo para listado'!$AB$151:$BA$151,0)),0)+IFERROR(INDEX('Hoja de Trabajo para listado'!$BC$155:$CB$1048576,MATCH($A859,'Hoja de Trabajo para listado'!$BC$155:$BC$1048576,0),MATCH((CUADRO!H$4&amp;$E859),'Hoja de Trabajo para listado'!$BC$151:$CB$151,0)),0)+IFERROR(INDEX('Hoja de Trabajo para listado'!$DE$153:$DG$274,MATCH($A859,'Hoja de Trabajo para listado'!$DE$153:$DE$1048576,0),MATCH((CUADRO!H$4&amp;$E859),'Hoja de Trabajo para listado'!$DE$151:$DG$151,0)),0)+IFERROR(INDEX('Hoja de Trabajo para listado'!$CD$155:$DC$1048576,MATCH($A859,'Hoja de Trabajo para listado'!$CD$155:$CD$1048576,0),MATCH((CUADRO!H$4&amp;$E859),'Hoja de Trabajo para listado'!$CD$151:$DC$151,0)),0)</f>
        <v>0</v>
      </c>
      <c r="I859" s="241">
        <f ca="1">+IFERROR(INDEX('Hoja de Trabajo para listado'!$A$155:$Z$1048576,MATCH($A859,'Hoja de Trabajo para listado'!$A$155:$A$1048576,0),MATCH((CUADRO!I$4&amp;$E859),'Hoja de Trabajo para listado'!$A$151:$Z$151,0)),0)+IFERROR(INDEX('Hoja de Trabajo para listado'!$AB$155:$BA$1048576,MATCH($A859,'Hoja de Trabajo para listado'!$AB$155:$AB$1048576,0),MATCH((CUADRO!I$4&amp;$E859),'Hoja de Trabajo para listado'!$AB$151:$BA$151,0)),0)+IFERROR(INDEX('Hoja de Trabajo para listado'!$BC$155:$CB$1048576,MATCH($A859,'Hoja de Trabajo para listado'!$BC$155:$BC$1048576,0),MATCH((CUADRO!I$4&amp;$E859),'Hoja de Trabajo para listado'!$BC$151:$CB$151,0)),0)+IFERROR(INDEX('Hoja de Trabajo para listado'!$DE$153:$DG$274,MATCH($A859,'Hoja de Trabajo para listado'!$DE$153:$DE$1048576,0),MATCH((CUADRO!I$4&amp;$E859),'Hoja de Trabajo para listado'!$DE$151:$DG$151,0)),0)+IFERROR(INDEX('Hoja de Trabajo para listado'!$CD$155:$DC$1048576,MATCH($A859,'Hoja de Trabajo para listado'!$CD$155:$CD$1048576,0),MATCH((CUADRO!I$4&amp;$E859),'Hoja de Trabajo para listado'!$CD$151:$DC$151,0)),0)</f>
        <v>0</v>
      </c>
      <c r="J859" s="241">
        <f ca="1">+IFERROR(INDEX('Hoja de Trabajo para listado'!$A$155:$Z$1048576,MATCH($A859,'Hoja de Trabajo para listado'!$A$155:$A$1048576,0),MATCH((CUADRO!J$4&amp;$E859),'Hoja de Trabajo para listado'!$A$151:$Z$151,0)),0)+IFERROR(INDEX('Hoja de Trabajo para listado'!$AB$155:$BA$1048576,MATCH($A859,'Hoja de Trabajo para listado'!$AB$155:$AB$1048576,0),MATCH((CUADRO!J$4&amp;$E859),'Hoja de Trabajo para listado'!$AB$151:$BA$151,0)),0)+IFERROR(INDEX('Hoja de Trabajo para listado'!$BC$155:$CB$1048576,MATCH($A859,'Hoja de Trabajo para listado'!$BC$155:$BC$1048576,0),MATCH((CUADRO!J$4&amp;$E859),'Hoja de Trabajo para listado'!$BC$151:$CB$151,0)),0)+IFERROR(INDEX('Hoja de Trabajo para listado'!$DE$153:$DG$274,MATCH($A859,'Hoja de Trabajo para listado'!$DE$153:$DE$1048576,0),MATCH((CUADRO!J$4&amp;$E859),'Hoja de Trabajo para listado'!$DE$151:$DG$151,0)),0)+IFERROR(INDEX('Hoja de Trabajo para listado'!$CD$155:$DC$1048576,MATCH($A859,'Hoja de Trabajo para listado'!$CD$155:$CD$1048576,0),MATCH((CUADRO!J$4&amp;$E859),'Hoja de Trabajo para listado'!$CD$151:$DC$151,0)),0)</f>
        <v>0</v>
      </c>
      <c r="K859" s="241">
        <f ca="1">+IFERROR(INDEX('Hoja de Trabajo para listado'!$A$155:$Z$1048576,MATCH($A859,'Hoja de Trabajo para listado'!$A$155:$A$1048576,0),MATCH((CUADRO!K$4&amp;$E859),'Hoja de Trabajo para listado'!$A$151:$Z$151,0)),0)+IFERROR(INDEX('Hoja de Trabajo para listado'!$AB$155:$BA$1048576,MATCH($A859,'Hoja de Trabajo para listado'!$AB$155:$AB$1048576,0),MATCH((CUADRO!K$4&amp;$E859),'Hoja de Trabajo para listado'!$AB$151:$BA$151,0)),0)+IFERROR(INDEX('Hoja de Trabajo para listado'!$BC$155:$CB$1048576,MATCH($A859,'Hoja de Trabajo para listado'!$BC$155:$BC$1048576,0),MATCH((CUADRO!K$4&amp;$E859),'Hoja de Trabajo para listado'!$BC$151:$CB$151,0)),0)+IFERROR(INDEX('Hoja de Trabajo para listado'!$DE$153:$DG$274,MATCH($A859,'Hoja de Trabajo para listado'!$DE$153:$DE$1048576,0),MATCH((CUADRO!K$4&amp;$E859),'Hoja de Trabajo para listado'!$DE$151:$DG$151,0)),0)+IFERROR(INDEX('Hoja de Trabajo para listado'!$CD$155:$DC$1048576,MATCH($A859,'Hoja de Trabajo para listado'!$CD$155:$CD$1048576,0),MATCH((CUADRO!K$4&amp;$E859),'Hoja de Trabajo para listado'!$CD$151:$DC$151,0)),0)</f>
        <v>0</v>
      </c>
      <c r="L859" s="241">
        <f ca="1">+IFERROR(INDEX('Hoja de Trabajo para listado'!$A$155:$Z$1048576,MATCH($A859,'Hoja de Trabajo para listado'!$A$155:$A$1048576,0),MATCH((CUADRO!L$4&amp;$E859),'Hoja de Trabajo para listado'!$A$151:$Z$151,0)),0)+IFERROR(INDEX('Hoja de Trabajo para listado'!$AB$155:$BA$1048576,MATCH($A859,'Hoja de Trabajo para listado'!$AB$155:$AB$1048576,0),MATCH((CUADRO!L$4&amp;$E859),'Hoja de Trabajo para listado'!$AB$151:$BA$151,0)),0)+IFERROR(INDEX('Hoja de Trabajo para listado'!$BC$155:$CB$1048576,MATCH($A859,'Hoja de Trabajo para listado'!$BC$155:$BC$1048576,0),MATCH((CUADRO!L$4&amp;$E859),'Hoja de Trabajo para listado'!$BC$151:$CB$151,0)),0)+IFERROR(INDEX('Hoja de Trabajo para listado'!$DE$153:$DG$274,MATCH($A859,'Hoja de Trabajo para listado'!$DE$153:$DE$1048576,0),MATCH((CUADRO!L$4&amp;$E859),'Hoja de Trabajo para listado'!$DE$151:$DG$151,0)),0)+IFERROR(INDEX('Hoja de Trabajo para listado'!$CD$155:$DC$1048576,MATCH($A859,'Hoja de Trabajo para listado'!$CD$155:$CD$1048576,0),MATCH((CUADRO!L$4&amp;$E859),'Hoja de Trabajo para listado'!$CD$151:$DC$151,0)),0)</f>
        <v>0</v>
      </c>
      <c r="M859" s="241">
        <f ca="1">+IFERROR(INDEX('Hoja de Trabajo para listado'!$A$155:$Z$1048576,MATCH($A859,'Hoja de Trabajo para listado'!$A$155:$A$1048576,0),MATCH((CUADRO!M$4&amp;$E859),'Hoja de Trabajo para listado'!$A$151:$Z$151,0)),0)+IFERROR(INDEX('Hoja de Trabajo para listado'!$AB$155:$BA$1048576,MATCH($A859,'Hoja de Trabajo para listado'!$AB$155:$AB$1048576,0),MATCH((CUADRO!M$4&amp;$E859),'Hoja de Trabajo para listado'!$AB$151:$BA$151,0)),0)+IFERROR(INDEX('Hoja de Trabajo para listado'!$BC$155:$CB$1048576,MATCH($A859,'Hoja de Trabajo para listado'!$BC$155:$BC$1048576,0),MATCH((CUADRO!M$4&amp;$E859),'Hoja de Trabajo para listado'!$BC$151:$CB$151,0)),0)+IFERROR(INDEX('Hoja de Trabajo para listado'!$DE$153:$DG$274,MATCH($A859,'Hoja de Trabajo para listado'!$DE$153:$DE$1048576,0),MATCH((CUADRO!M$4&amp;$E859),'Hoja de Trabajo para listado'!$DE$151:$DG$151,0)),0)+IFERROR(INDEX('Hoja de Trabajo para listado'!$CD$155:$DC$1048576,MATCH($A859,'Hoja de Trabajo para listado'!$CD$155:$CD$1048576,0),MATCH((CUADRO!M$4&amp;$E859),'Hoja de Trabajo para listado'!$CD$151:$DC$151,0)),0)</f>
        <v>0</v>
      </c>
      <c r="N859" s="241">
        <f ca="1">+IFERROR(INDEX('Hoja de Trabajo para listado'!$A$155:$Z$1048576,MATCH($A859,'Hoja de Trabajo para listado'!$A$155:$A$1048576,0),MATCH((CUADRO!N$4&amp;$E859),'Hoja de Trabajo para listado'!$A$151:$Z$151,0)),0)+IFERROR(INDEX('Hoja de Trabajo para listado'!$AB$155:$BA$1048576,MATCH($A859,'Hoja de Trabajo para listado'!$AB$155:$AB$1048576,0),MATCH((CUADRO!N$4&amp;$E859),'Hoja de Trabajo para listado'!$AB$151:$BA$151,0)),0)+IFERROR(INDEX('Hoja de Trabajo para listado'!$BC$155:$CB$1048576,MATCH($A859,'Hoja de Trabajo para listado'!$BC$155:$BC$1048576,0),MATCH((CUADRO!N$4&amp;$E859),'Hoja de Trabajo para listado'!$BC$151:$CB$151,0)),0)+IFERROR(INDEX('Hoja de Trabajo para listado'!$DE$153:$DG$274,MATCH($A859,'Hoja de Trabajo para listado'!$DE$153:$DE$1048576,0),MATCH((CUADRO!N$4&amp;$E859),'Hoja de Trabajo para listado'!$DE$151:$DG$151,0)),0)+IFERROR(INDEX('Hoja de Trabajo para listado'!$CD$155:$DC$1048576,MATCH($A859,'Hoja de Trabajo para listado'!$CD$155:$CD$1048576,0),MATCH((CUADRO!N$4&amp;$E859),'Hoja de Trabajo para listado'!$CD$151:$DC$151,0)),0)</f>
        <v>0</v>
      </c>
      <c r="O859" s="241">
        <f ca="1">+IFERROR(INDEX('Hoja de Trabajo para listado'!$A$155:$Z$1048576,MATCH($A859,'Hoja de Trabajo para listado'!$A$155:$A$1048576,0),MATCH((CUADRO!O$4&amp;$E859),'Hoja de Trabajo para listado'!$A$151:$Z$151,0)),0)+IFERROR(INDEX('Hoja de Trabajo para listado'!$AB$155:$BA$1048576,MATCH($A859,'Hoja de Trabajo para listado'!$AB$155:$AB$1048576,0),MATCH((CUADRO!O$4&amp;$E859),'Hoja de Trabajo para listado'!$AB$151:$BA$151,0)),0)+IFERROR(INDEX('Hoja de Trabajo para listado'!$BC$155:$CB$1048576,MATCH($A859,'Hoja de Trabajo para listado'!$BC$155:$BC$1048576,0),MATCH((CUADRO!O$4&amp;$E859),'Hoja de Trabajo para listado'!$BC$151:$CB$151,0)),0)+IFERROR(INDEX('Hoja de Trabajo para listado'!$DE$153:$DG$274,MATCH($A859,'Hoja de Trabajo para listado'!$DE$153:$DE$1048576,0),MATCH((CUADRO!O$4&amp;$E859),'Hoja de Trabajo para listado'!$DE$151:$DG$151,0)),0)+IFERROR(INDEX('Hoja de Trabajo para listado'!$CD$155:$DC$1048576,MATCH($A859,'Hoja de Trabajo para listado'!$CD$155:$CD$1048576,0),MATCH((CUADRO!O$4&amp;$E859),'Hoja de Trabajo para listado'!$CD$151:$DC$151,0)),0)</f>
        <v>0</v>
      </c>
      <c r="P859" s="241">
        <f ca="1">+IFERROR(INDEX('Hoja de Trabajo para listado'!$A$155:$Z$1048576,MATCH($A859,'Hoja de Trabajo para listado'!$A$155:$A$1048576,0),MATCH((CUADRO!P$4&amp;$E859),'Hoja de Trabajo para listado'!$A$151:$Z$151,0)),0)+IFERROR(INDEX('Hoja de Trabajo para listado'!$AB$155:$BA$1048576,MATCH($A859,'Hoja de Trabajo para listado'!$AB$155:$AB$1048576,0),MATCH((CUADRO!P$4&amp;$E859),'Hoja de Trabajo para listado'!$AB$151:$BA$151,0)),0)+IFERROR(INDEX('Hoja de Trabajo para listado'!$BC$155:$CB$1048576,MATCH($A859,'Hoja de Trabajo para listado'!$BC$155:$BC$1048576,0),MATCH((CUADRO!P$4&amp;$E859),'Hoja de Trabajo para listado'!$BC$151:$CB$151,0)),0)+IFERROR(INDEX('Hoja de Trabajo para listado'!$DE$153:$DG$274,MATCH($A859,'Hoja de Trabajo para listado'!$DE$153:$DE$1048576,0),MATCH((CUADRO!P$4&amp;$E859),'Hoja de Trabajo para listado'!$DE$151:$DG$151,0)),0)+IFERROR(INDEX('Hoja de Trabajo para listado'!$CD$155:$DC$1048576,MATCH($A859,'Hoja de Trabajo para listado'!$CD$155:$CD$1048576,0),MATCH((CUADRO!P$4&amp;$E859),'Hoja de Trabajo para listado'!$CD$151:$DC$151,0)),0)</f>
        <v>0</v>
      </c>
      <c r="Q859" s="241">
        <f ca="1">+IFERROR(INDEX('Hoja de Trabajo para listado'!$A$155:$Z$1048576,MATCH($A859,'Hoja de Trabajo para listado'!$A$155:$A$1048576,0),MATCH((CUADRO!Q$4&amp;$E859),'Hoja de Trabajo para listado'!$A$151:$Z$151,0)),0)+IFERROR(INDEX('Hoja de Trabajo para listado'!$AB$155:$BA$1048576,MATCH($A859,'Hoja de Trabajo para listado'!$AB$155:$AB$1048576,0),MATCH((CUADRO!Q$4&amp;$E859),'Hoja de Trabajo para listado'!$AB$151:$BA$151,0)),0)+IFERROR(INDEX('Hoja de Trabajo para listado'!$BC$155:$CB$1048576,MATCH($A859,'Hoja de Trabajo para listado'!$BC$155:$BC$1048576,0),MATCH((CUADRO!Q$4&amp;$E859),'Hoja de Trabajo para listado'!$BC$151:$CB$151,0)),0)+IFERROR(INDEX('Hoja de Trabajo para listado'!$DE$153:$DG$274,MATCH($A859,'Hoja de Trabajo para listado'!$DE$153:$DE$1048576,0),MATCH((CUADRO!Q$4&amp;$E859),'Hoja de Trabajo para listado'!$DE$151:$DG$151,0)),0)+IFERROR(INDEX('Hoja de Trabajo para listado'!$CD$155:$DC$1048576,MATCH($A859,'Hoja de Trabajo para listado'!$CD$155:$CD$1048576,0),MATCH((CUADRO!Q$4&amp;$E859),'Hoja de Trabajo para listado'!$CD$151:$DC$151,0)),0)</f>
        <v>0</v>
      </c>
      <c r="R859" s="241">
        <f t="shared" ca="1" si="26"/>
        <v>0</v>
      </c>
      <c r="S859" s="247"/>
      <c r="T859" s="241">
        <f ca="1">+T860</f>
        <v>0</v>
      </c>
      <c r="U859" s="240">
        <f t="shared" si="27"/>
        <v>1</v>
      </c>
    </row>
    <row r="860" spans="1:21" customFormat="1" ht="15" hidden="1" customHeight="1">
      <c r="A860" s="32">
        <v>1512</v>
      </c>
      <c r="B860" s="382"/>
      <c r="C860" s="245" t="str">
        <f>+VLOOKUP(A860,bd_lista!$A$3:$C$592,3,FALSE)</f>
        <v>Gobierno Autónomo Municipal de Ravelo</v>
      </c>
      <c r="D860" s="384"/>
      <c r="E860" s="242" t="s">
        <v>684</v>
      </c>
      <c r="F860" s="243">
        <f ca="1">+IFERROR(INDEX('Hoja de Trabajo para listado'!$A$155:$Z$1048576,MATCH($A860,'Hoja de Trabajo para listado'!$A$155:$A$1048576,0),MATCH((CUADRO!F$4&amp;$E860),'Hoja de Trabajo para listado'!$A$151:$Z$151,0)),0)+IFERROR(INDEX('Hoja de Trabajo para listado'!$AB$155:$BA$1048576,MATCH($A860,'Hoja de Trabajo para listado'!$AB$155:$AB$1048576,0),MATCH((CUADRO!F$4&amp;$E860),'Hoja de Trabajo para listado'!$AB$151:$BA$151,0)),0)+IFERROR(INDEX('Hoja de Trabajo para listado'!$BC$155:$CB$1048576,MATCH($A860,'Hoja de Trabajo para listado'!$BC$155:$BC$1048576,0),MATCH((CUADRO!F$4&amp;$E860),'Hoja de Trabajo para listado'!$BC$151:$CB$151,0)),0)+IFERROR(INDEX('Hoja de Trabajo para listado'!$DE$153:$DG$274,MATCH($A860,'Hoja de Trabajo para listado'!$DE$153:$DE$1048576,0),MATCH((CUADRO!F$4&amp;$E860),'Hoja de Trabajo para listado'!$DE$151:$DG$151,0)),0)+IFERROR(INDEX('Hoja de Trabajo para listado'!$CD$155:$DC$1048576,MATCH($A860,'Hoja de Trabajo para listado'!$CD$155:$CD$1048576,0),MATCH((CUADRO!F$4&amp;$E860),'Hoja de Trabajo para listado'!$CD$151:$DC$151,0)),0)</f>
        <v>0</v>
      </c>
      <c r="G860" s="243">
        <f ca="1">+IFERROR(INDEX('Hoja de Trabajo para listado'!$A$155:$Z$1048576,MATCH($A860,'Hoja de Trabajo para listado'!$A$155:$A$1048576,0),MATCH((CUADRO!G$4&amp;$E860),'Hoja de Trabajo para listado'!$A$151:$Z$151,0)),0)+IFERROR(INDEX('Hoja de Trabajo para listado'!$AB$155:$BA$1048576,MATCH($A860,'Hoja de Trabajo para listado'!$AB$155:$AB$1048576,0),MATCH((CUADRO!G$4&amp;$E860),'Hoja de Trabajo para listado'!$AB$151:$BA$151,0)),0)+IFERROR(INDEX('Hoja de Trabajo para listado'!$BC$155:$CB$1048576,MATCH($A860,'Hoja de Trabajo para listado'!$BC$155:$BC$1048576,0),MATCH((CUADRO!G$4&amp;$E860),'Hoja de Trabajo para listado'!$BC$151:$CB$151,0)),0)+IFERROR(INDEX('Hoja de Trabajo para listado'!$DE$153:$DG$274,MATCH($A860,'Hoja de Trabajo para listado'!$DE$153:$DE$1048576,0),MATCH((CUADRO!G$4&amp;$E860),'Hoja de Trabajo para listado'!$DE$151:$DG$151,0)),0)+IFERROR(INDEX('Hoja de Trabajo para listado'!$CD$155:$DC$1048576,MATCH($A860,'Hoja de Trabajo para listado'!$CD$155:$CD$1048576,0),MATCH((CUADRO!G$4&amp;$E860),'Hoja de Trabajo para listado'!$CD$151:$DC$151,0)),0)</f>
        <v>0</v>
      </c>
      <c r="H860" s="243">
        <f ca="1">+IFERROR(INDEX('Hoja de Trabajo para listado'!$A$155:$Z$1048576,MATCH($A860,'Hoja de Trabajo para listado'!$A$155:$A$1048576,0),MATCH((CUADRO!H$4&amp;$E860),'Hoja de Trabajo para listado'!$A$151:$Z$151,0)),0)+IFERROR(INDEX('Hoja de Trabajo para listado'!$AB$155:$BA$1048576,MATCH($A860,'Hoja de Trabajo para listado'!$AB$155:$AB$1048576,0),MATCH((CUADRO!H$4&amp;$E860),'Hoja de Trabajo para listado'!$AB$151:$BA$151,0)),0)+IFERROR(INDEX('Hoja de Trabajo para listado'!$BC$155:$CB$1048576,MATCH($A860,'Hoja de Trabajo para listado'!$BC$155:$BC$1048576,0),MATCH((CUADRO!H$4&amp;$E860),'Hoja de Trabajo para listado'!$BC$151:$CB$151,0)),0)+IFERROR(INDEX('Hoja de Trabajo para listado'!$DE$153:$DG$274,MATCH($A860,'Hoja de Trabajo para listado'!$DE$153:$DE$1048576,0),MATCH((CUADRO!H$4&amp;$E860),'Hoja de Trabajo para listado'!$DE$151:$DG$151,0)),0)+IFERROR(INDEX('Hoja de Trabajo para listado'!$CD$155:$DC$1048576,MATCH($A860,'Hoja de Trabajo para listado'!$CD$155:$CD$1048576,0),MATCH((CUADRO!H$4&amp;$E860),'Hoja de Trabajo para listado'!$CD$151:$DC$151,0)),0)</f>
        <v>0</v>
      </c>
      <c r="I860" s="243">
        <f ca="1">+IFERROR(INDEX('Hoja de Trabajo para listado'!$A$155:$Z$1048576,MATCH($A860,'Hoja de Trabajo para listado'!$A$155:$A$1048576,0),MATCH((CUADRO!I$4&amp;$E860),'Hoja de Trabajo para listado'!$A$151:$Z$151,0)),0)+IFERROR(INDEX('Hoja de Trabajo para listado'!$AB$155:$BA$1048576,MATCH($A860,'Hoja de Trabajo para listado'!$AB$155:$AB$1048576,0),MATCH((CUADRO!I$4&amp;$E860),'Hoja de Trabajo para listado'!$AB$151:$BA$151,0)),0)+IFERROR(INDEX('Hoja de Trabajo para listado'!$BC$155:$CB$1048576,MATCH($A860,'Hoja de Trabajo para listado'!$BC$155:$BC$1048576,0),MATCH((CUADRO!I$4&amp;$E860),'Hoja de Trabajo para listado'!$BC$151:$CB$151,0)),0)+IFERROR(INDEX('Hoja de Trabajo para listado'!$DE$153:$DG$274,MATCH($A860,'Hoja de Trabajo para listado'!$DE$153:$DE$1048576,0),MATCH((CUADRO!I$4&amp;$E860),'Hoja de Trabajo para listado'!$DE$151:$DG$151,0)),0)+IFERROR(INDEX('Hoja de Trabajo para listado'!$CD$155:$DC$1048576,MATCH($A860,'Hoja de Trabajo para listado'!$CD$155:$CD$1048576,0),MATCH((CUADRO!I$4&amp;$E860),'Hoja de Trabajo para listado'!$CD$151:$DC$151,0)),0)</f>
        <v>0</v>
      </c>
      <c r="J860" s="243">
        <f ca="1">+IFERROR(INDEX('Hoja de Trabajo para listado'!$A$155:$Z$1048576,MATCH($A860,'Hoja de Trabajo para listado'!$A$155:$A$1048576,0),MATCH((CUADRO!J$4&amp;$E860),'Hoja de Trabajo para listado'!$A$151:$Z$151,0)),0)+IFERROR(INDEX('Hoja de Trabajo para listado'!$AB$155:$BA$1048576,MATCH($A860,'Hoja de Trabajo para listado'!$AB$155:$AB$1048576,0),MATCH((CUADRO!J$4&amp;$E860),'Hoja de Trabajo para listado'!$AB$151:$BA$151,0)),0)+IFERROR(INDEX('Hoja de Trabajo para listado'!$BC$155:$CB$1048576,MATCH($A860,'Hoja de Trabajo para listado'!$BC$155:$BC$1048576,0),MATCH((CUADRO!J$4&amp;$E860),'Hoja de Trabajo para listado'!$BC$151:$CB$151,0)),0)+IFERROR(INDEX('Hoja de Trabajo para listado'!$DE$153:$DG$274,MATCH($A860,'Hoja de Trabajo para listado'!$DE$153:$DE$1048576,0),MATCH((CUADRO!J$4&amp;$E860),'Hoja de Trabajo para listado'!$DE$151:$DG$151,0)),0)+IFERROR(INDEX('Hoja de Trabajo para listado'!$CD$155:$DC$1048576,MATCH($A860,'Hoja de Trabajo para listado'!$CD$155:$CD$1048576,0),MATCH((CUADRO!J$4&amp;$E860),'Hoja de Trabajo para listado'!$CD$151:$DC$151,0)),0)</f>
        <v>0</v>
      </c>
      <c r="K860" s="243">
        <f ca="1">+IFERROR(INDEX('Hoja de Trabajo para listado'!$A$155:$Z$1048576,MATCH($A860,'Hoja de Trabajo para listado'!$A$155:$A$1048576,0),MATCH((CUADRO!K$4&amp;$E860),'Hoja de Trabajo para listado'!$A$151:$Z$151,0)),0)+IFERROR(INDEX('Hoja de Trabajo para listado'!$AB$155:$BA$1048576,MATCH($A860,'Hoja de Trabajo para listado'!$AB$155:$AB$1048576,0),MATCH((CUADRO!K$4&amp;$E860),'Hoja de Trabajo para listado'!$AB$151:$BA$151,0)),0)+IFERROR(INDEX('Hoja de Trabajo para listado'!$BC$155:$CB$1048576,MATCH($A860,'Hoja de Trabajo para listado'!$BC$155:$BC$1048576,0),MATCH((CUADRO!K$4&amp;$E860),'Hoja de Trabajo para listado'!$BC$151:$CB$151,0)),0)+IFERROR(INDEX('Hoja de Trabajo para listado'!$DE$153:$DG$274,MATCH($A860,'Hoja de Trabajo para listado'!$DE$153:$DE$1048576,0),MATCH((CUADRO!K$4&amp;$E860),'Hoja de Trabajo para listado'!$DE$151:$DG$151,0)),0)+IFERROR(INDEX('Hoja de Trabajo para listado'!$CD$155:$DC$1048576,MATCH($A860,'Hoja de Trabajo para listado'!$CD$155:$CD$1048576,0),MATCH((CUADRO!K$4&amp;$E860),'Hoja de Trabajo para listado'!$CD$151:$DC$151,0)),0)</f>
        <v>0</v>
      </c>
      <c r="L860" s="243">
        <f ca="1">+IFERROR(INDEX('Hoja de Trabajo para listado'!$A$155:$Z$1048576,MATCH($A860,'Hoja de Trabajo para listado'!$A$155:$A$1048576,0),MATCH((CUADRO!L$4&amp;$E860),'Hoja de Trabajo para listado'!$A$151:$Z$151,0)),0)+IFERROR(INDEX('Hoja de Trabajo para listado'!$AB$155:$BA$1048576,MATCH($A860,'Hoja de Trabajo para listado'!$AB$155:$AB$1048576,0),MATCH((CUADRO!L$4&amp;$E860),'Hoja de Trabajo para listado'!$AB$151:$BA$151,0)),0)+IFERROR(INDEX('Hoja de Trabajo para listado'!$BC$155:$CB$1048576,MATCH($A860,'Hoja de Trabajo para listado'!$BC$155:$BC$1048576,0),MATCH((CUADRO!L$4&amp;$E860),'Hoja de Trabajo para listado'!$BC$151:$CB$151,0)),0)+IFERROR(INDEX('Hoja de Trabajo para listado'!$DE$153:$DG$274,MATCH($A860,'Hoja de Trabajo para listado'!$DE$153:$DE$1048576,0),MATCH((CUADRO!L$4&amp;$E860),'Hoja de Trabajo para listado'!$DE$151:$DG$151,0)),0)+IFERROR(INDEX('Hoja de Trabajo para listado'!$CD$155:$DC$1048576,MATCH($A860,'Hoja de Trabajo para listado'!$CD$155:$CD$1048576,0),MATCH((CUADRO!L$4&amp;$E860),'Hoja de Trabajo para listado'!$CD$151:$DC$151,0)),0)</f>
        <v>0</v>
      </c>
      <c r="M860" s="243">
        <f ca="1">+IFERROR(INDEX('Hoja de Trabajo para listado'!$A$155:$Z$1048576,MATCH($A860,'Hoja de Trabajo para listado'!$A$155:$A$1048576,0),MATCH((CUADRO!M$4&amp;$E860),'Hoja de Trabajo para listado'!$A$151:$Z$151,0)),0)+IFERROR(INDEX('Hoja de Trabajo para listado'!$AB$155:$BA$1048576,MATCH($A860,'Hoja de Trabajo para listado'!$AB$155:$AB$1048576,0),MATCH((CUADRO!M$4&amp;$E860),'Hoja de Trabajo para listado'!$AB$151:$BA$151,0)),0)+IFERROR(INDEX('Hoja de Trabajo para listado'!$BC$155:$CB$1048576,MATCH($A860,'Hoja de Trabajo para listado'!$BC$155:$BC$1048576,0),MATCH((CUADRO!M$4&amp;$E860),'Hoja de Trabajo para listado'!$BC$151:$CB$151,0)),0)+IFERROR(INDEX('Hoja de Trabajo para listado'!$DE$153:$DG$274,MATCH($A860,'Hoja de Trabajo para listado'!$DE$153:$DE$1048576,0),MATCH((CUADRO!M$4&amp;$E860),'Hoja de Trabajo para listado'!$DE$151:$DG$151,0)),0)+IFERROR(INDEX('Hoja de Trabajo para listado'!$CD$155:$DC$1048576,MATCH($A860,'Hoja de Trabajo para listado'!$CD$155:$CD$1048576,0),MATCH((CUADRO!M$4&amp;$E860),'Hoja de Trabajo para listado'!$CD$151:$DC$151,0)),0)</f>
        <v>0</v>
      </c>
      <c r="N860" s="243">
        <f ca="1">+IFERROR(INDEX('Hoja de Trabajo para listado'!$A$155:$Z$1048576,MATCH($A860,'Hoja de Trabajo para listado'!$A$155:$A$1048576,0),MATCH((CUADRO!N$4&amp;$E860),'Hoja de Trabajo para listado'!$A$151:$Z$151,0)),0)+IFERROR(INDEX('Hoja de Trabajo para listado'!$AB$155:$BA$1048576,MATCH($A860,'Hoja de Trabajo para listado'!$AB$155:$AB$1048576,0),MATCH((CUADRO!N$4&amp;$E860),'Hoja de Trabajo para listado'!$AB$151:$BA$151,0)),0)+IFERROR(INDEX('Hoja de Trabajo para listado'!$BC$155:$CB$1048576,MATCH($A860,'Hoja de Trabajo para listado'!$BC$155:$BC$1048576,0),MATCH((CUADRO!N$4&amp;$E860),'Hoja de Trabajo para listado'!$BC$151:$CB$151,0)),0)+IFERROR(INDEX('Hoja de Trabajo para listado'!$DE$153:$DG$274,MATCH($A860,'Hoja de Trabajo para listado'!$DE$153:$DE$1048576,0),MATCH((CUADRO!N$4&amp;$E860),'Hoja de Trabajo para listado'!$DE$151:$DG$151,0)),0)+IFERROR(INDEX('Hoja de Trabajo para listado'!$CD$155:$DC$1048576,MATCH($A860,'Hoja de Trabajo para listado'!$CD$155:$CD$1048576,0),MATCH((CUADRO!N$4&amp;$E860),'Hoja de Trabajo para listado'!$CD$151:$DC$151,0)),0)</f>
        <v>0</v>
      </c>
      <c r="O860" s="243">
        <f ca="1">+IFERROR(INDEX('Hoja de Trabajo para listado'!$A$155:$Z$1048576,MATCH($A860,'Hoja de Trabajo para listado'!$A$155:$A$1048576,0),MATCH((CUADRO!O$4&amp;$E860),'Hoja de Trabajo para listado'!$A$151:$Z$151,0)),0)+IFERROR(INDEX('Hoja de Trabajo para listado'!$AB$155:$BA$1048576,MATCH($A860,'Hoja de Trabajo para listado'!$AB$155:$AB$1048576,0),MATCH((CUADRO!O$4&amp;$E860),'Hoja de Trabajo para listado'!$AB$151:$BA$151,0)),0)+IFERROR(INDEX('Hoja de Trabajo para listado'!$BC$155:$CB$1048576,MATCH($A860,'Hoja de Trabajo para listado'!$BC$155:$BC$1048576,0),MATCH((CUADRO!O$4&amp;$E860),'Hoja de Trabajo para listado'!$BC$151:$CB$151,0)),0)+IFERROR(INDEX('Hoja de Trabajo para listado'!$DE$153:$DG$274,MATCH($A860,'Hoja de Trabajo para listado'!$DE$153:$DE$1048576,0),MATCH((CUADRO!O$4&amp;$E860),'Hoja de Trabajo para listado'!$DE$151:$DG$151,0)),0)+IFERROR(INDEX('Hoja de Trabajo para listado'!$CD$155:$DC$1048576,MATCH($A860,'Hoja de Trabajo para listado'!$CD$155:$CD$1048576,0),MATCH((CUADRO!O$4&amp;$E860),'Hoja de Trabajo para listado'!$CD$151:$DC$151,0)),0)</f>
        <v>0</v>
      </c>
      <c r="P860" s="243">
        <f ca="1">+IFERROR(INDEX('Hoja de Trabajo para listado'!$A$155:$Z$1048576,MATCH($A860,'Hoja de Trabajo para listado'!$A$155:$A$1048576,0),MATCH((CUADRO!P$4&amp;$E860),'Hoja de Trabajo para listado'!$A$151:$Z$151,0)),0)+IFERROR(INDEX('Hoja de Trabajo para listado'!$AB$155:$BA$1048576,MATCH($A860,'Hoja de Trabajo para listado'!$AB$155:$AB$1048576,0),MATCH((CUADRO!P$4&amp;$E860),'Hoja de Trabajo para listado'!$AB$151:$BA$151,0)),0)+IFERROR(INDEX('Hoja de Trabajo para listado'!$BC$155:$CB$1048576,MATCH($A860,'Hoja de Trabajo para listado'!$BC$155:$BC$1048576,0),MATCH((CUADRO!P$4&amp;$E860),'Hoja de Trabajo para listado'!$BC$151:$CB$151,0)),0)+IFERROR(INDEX('Hoja de Trabajo para listado'!$DE$153:$DG$274,MATCH($A860,'Hoja de Trabajo para listado'!$DE$153:$DE$1048576,0),MATCH((CUADRO!P$4&amp;$E860),'Hoja de Trabajo para listado'!$DE$151:$DG$151,0)),0)+IFERROR(INDEX('Hoja de Trabajo para listado'!$CD$155:$DC$1048576,MATCH($A860,'Hoja de Trabajo para listado'!$CD$155:$CD$1048576,0),MATCH((CUADRO!P$4&amp;$E860),'Hoja de Trabajo para listado'!$CD$151:$DC$151,0)),0)</f>
        <v>0</v>
      </c>
      <c r="Q860" s="243">
        <f ca="1">+IFERROR(INDEX('Hoja de Trabajo para listado'!$A$155:$Z$1048576,MATCH($A860,'Hoja de Trabajo para listado'!$A$155:$A$1048576,0),MATCH((CUADRO!Q$4&amp;$E860),'Hoja de Trabajo para listado'!$A$151:$Z$151,0)),0)+IFERROR(INDEX('Hoja de Trabajo para listado'!$AB$155:$BA$1048576,MATCH($A860,'Hoja de Trabajo para listado'!$AB$155:$AB$1048576,0),MATCH((CUADRO!Q$4&amp;$E860),'Hoja de Trabajo para listado'!$AB$151:$BA$151,0)),0)+IFERROR(INDEX('Hoja de Trabajo para listado'!$BC$155:$CB$1048576,MATCH($A860,'Hoja de Trabajo para listado'!$BC$155:$BC$1048576,0),MATCH((CUADRO!Q$4&amp;$E860),'Hoja de Trabajo para listado'!$BC$151:$CB$151,0)),0)+IFERROR(INDEX('Hoja de Trabajo para listado'!$DE$153:$DG$274,MATCH($A860,'Hoja de Trabajo para listado'!$DE$153:$DE$1048576,0),MATCH((CUADRO!Q$4&amp;$E860),'Hoja de Trabajo para listado'!$DE$151:$DG$151,0)),0)+IFERROR(INDEX('Hoja de Trabajo para listado'!$CD$155:$DC$1048576,MATCH($A860,'Hoja de Trabajo para listado'!$CD$155:$CD$1048576,0),MATCH((CUADRO!Q$4&amp;$E860),'Hoja de Trabajo para listado'!$CD$151:$DC$151,0)),0)</f>
        <v>0</v>
      </c>
      <c r="R860" s="243">
        <f t="shared" ca="1" si="26"/>
        <v>0</v>
      </c>
      <c r="S860" s="253">
        <f ca="1">+R859+R860</f>
        <v>0</v>
      </c>
      <c r="T860" s="243">
        <f ca="1">+S860</f>
        <v>0</v>
      </c>
      <c r="U860" s="242">
        <f t="shared" si="27"/>
        <v>2</v>
      </c>
    </row>
    <row r="861" spans="1:21" customFormat="1" ht="15" hidden="1" customHeight="1">
      <c r="A861" s="32">
        <v>1513</v>
      </c>
      <c r="B861" s="381">
        <f>+A861</f>
        <v>1513</v>
      </c>
      <c r="C861" s="245" t="str">
        <f>+VLOOKUP(A861,bd_lista!$A$3:$C$592,3,FALSE)</f>
        <v>Gobierno Autónomo Municipal de Pocoata</v>
      </c>
      <c r="D861" s="383" t="str">
        <f>+C861</f>
        <v>Gobierno Autónomo Municipal de Pocoata</v>
      </c>
      <c r="E861" s="240" t="s">
        <v>683</v>
      </c>
      <c r="F861" s="241">
        <f ca="1">+IFERROR(INDEX('Hoja de Trabajo para listado'!$A$155:$Z$1048576,MATCH($A861,'Hoja de Trabajo para listado'!$A$155:$A$1048576,0),MATCH((CUADRO!F$4&amp;$E861),'Hoja de Trabajo para listado'!$A$151:$Z$151,0)),0)+IFERROR(INDEX('Hoja de Trabajo para listado'!$AB$155:$BA$1048576,MATCH($A861,'Hoja de Trabajo para listado'!$AB$155:$AB$1048576,0),MATCH((CUADRO!F$4&amp;$E861),'Hoja de Trabajo para listado'!$AB$151:$BA$151,0)),0)+IFERROR(INDEX('Hoja de Trabajo para listado'!$BC$155:$CB$1048576,MATCH($A861,'Hoja de Trabajo para listado'!$BC$155:$BC$1048576,0),MATCH((CUADRO!F$4&amp;$E861),'Hoja de Trabajo para listado'!$BC$151:$CB$151,0)),0)+IFERROR(INDEX('Hoja de Trabajo para listado'!$DE$153:$DG$274,MATCH($A861,'Hoja de Trabajo para listado'!$DE$153:$DE$1048576,0),MATCH((CUADRO!F$4&amp;$E861),'Hoja de Trabajo para listado'!$DE$151:$DG$151,0)),0)+IFERROR(INDEX('Hoja de Trabajo para listado'!$CD$155:$DC$1048576,MATCH($A861,'Hoja de Trabajo para listado'!$CD$155:$CD$1048576,0),MATCH((CUADRO!F$4&amp;$E861),'Hoja de Trabajo para listado'!$CD$151:$DC$151,0)),0)</f>
        <v>0</v>
      </c>
      <c r="G861" s="241">
        <f ca="1">+IFERROR(INDEX('Hoja de Trabajo para listado'!$A$155:$Z$1048576,MATCH($A861,'Hoja de Trabajo para listado'!$A$155:$A$1048576,0),MATCH((CUADRO!G$4&amp;$E861),'Hoja de Trabajo para listado'!$A$151:$Z$151,0)),0)+IFERROR(INDEX('Hoja de Trabajo para listado'!$AB$155:$BA$1048576,MATCH($A861,'Hoja de Trabajo para listado'!$AB$155:$AB$1048576,0),MATCH((CUADRO!G$4&amp;$E861),'Hoja de Trabajo para listado'!$AB$151:$BA$151,0)),0)+IFERROR(INDEX('Hoja de Trabajo para listado'!$BC$155:$CB$1048576,MATCH($A861,'Hoja de Trabajo para listado'!$BC$155:$BC$1048576,0),MATCH((CUADRO!G$4&amp;$E861),'Hoja de Trabajo para listado'!$BC$151:$CB$151,0)),0)+IFERROR(INDEX('Hoja de Trabajo para listado'!$DE$153:$DG$274,MATCH($A861,'Hoja de Trabajo para listado'!$DE$153:$DE$1048576,0),MATCH((CUADRO!G$4&amp;$E861),'Hoja de Trabajo para listado'!$DE$151:$DG$151,0)),0)+IFERROR(INDEX('Hoja de Trabajo para listado'!$CD$155:$DC$1048576,MATCH($A861,'Hoja de Trabajo para listado'!$CD$155:$CD$1048576,0),MATCH((CUADRO!G$4&amp;$E861),'Hoja de Trabajo para listado'!$CD$151:$DC$151,0)),0)</f>
        <v>0</v>
      </c>
      <c r="H861" s="241">
        <f ca="1">+IFERROR(INDEX('Hoja de Trabajo para listado'!$A$155:$Z$1048576,MATCH($A861,'Hoja de Trabajo para listado'!$A$155:$A$1048576,0),MATCH((CUADRO!H$4&amp;$E861),'Hoja de Trabajo para listado'!$A$151:$Z$151,0)),0)+IFERROR(INDEX('Hoja de Trabajo para listado'!$AB$155:$BA$1048576,MATCH($A861,'Hoja de Trabajo para listado'!$AB$155:$AB$1048576,0),MATCH((CUADRO!H$4&amp;$E861),'Hoja de Trabajo para listado'!$AB$151:$BA$151,0)),0)+IFERROR(INDEX('Hoja de Trabajo para listado'!$BC$155:$CB$1048576,MATCH($A861,'Hoja de Trabajo para listado'!$BC$155:$BC$1048576,0),MATCH((CUADRO!H$4&amp;$E861),'Hoja de Trabajo para listado'!$BC$151:$CB$151,0)),0)+IFERROR(INDEX('Hoja de Trabajo para listado'!$DE$153:$DG$274,MATCH($A861,'Hoja de Trabajo para listado'!$DE$153:$DE$1048576,0),MATCH((CUADRO!H$4&amp;$E861),'Hoja de Trabajo para listado'!$DE$151:$DG$151,0)),0)+IFERROR(INDEX('Hoja de Trabajo para listado'!$CD$155:$DC$1048576,MATCH($A861,'Hoja de Trabajo para listado'!$CD$155:$CD$1048576,0),MATCH((CUADRO!H$4&amp;$E861),'Hoja de Trabajo para listado'!$CD$151:$DC$151,0)),0)</f>
        <v>0</v>
      </c>
      <c r="I861" s="241">
        <f ca="1">+IFERROR(INDEX('Hoja de Trabajo para listado'!$A$155:$Z$1048576,MATCH($A861,'Hoja de Trabajo para listado'!$A$155:$A$1048576,0),MATCH((CUADRO!I$4&amp;$E861),'Hoja de Trabajo para listado'!$A$151:$Z$151,0)),0)+IFERROR(INDEX('Hoja de Trabajo para listado'!$AB$155:$BA$1048576,MATCH($A861,'Hoja de Trabajo para listado'!$AB$155:$AB$1048576,0),MATCH((CUADRO!I$4&amp;$E861),'Hoja de Trabajo para listado'!$AB$151:$BA$151,0)),0)+IFERROR(INDEX('Hoja de Trabajo para listado'!$BC$155:$CB$1048576,MATCH($A861,'Hoja de Trabajo para listado'!$BC$155:$BC$1048576,0),MATCH((CUADRO!I$4&amp;$E861),'Hoja de Trabajo para listado'!$BC$151:$CB$151,0)),0)+IFERROR(INDEX('Hoja de Trabajo para listado'!$DE$153:$DG$274,MATCH($A861,'Hoja de Trabajo para listado'!$DE$153:$DE$1048576,0),MATCH((CUADRO!I$4&amp;$E861),'Hoja de Trabajo para listado'!$DE$151:$DG$151,0)),0)+IFERROR(INDEX('Hoja de Trabajo para listado'!$CD$155:$DC$1048576,MATCH($A861,'Hoja de Trabajo para listado'!$CD$155:$CD$1048576,0),MATCH((CUADRO!I$4&amp;$E861),'Hoja de Trabajo para listado'!$CD$151:$DC$151,0)),0)</f>
        <v>0</v>
      </c>
      <c r="J861" s="241">
        <f ca="1">+IFERROR(INDEX('Hoja de Trabajo para listado'!$A$155:$Z$1048576,MATCH($A861,'Hoja de Trabajo para listado'!$A$155:$A$1048576,0),MATCH((CUADRO!J$4&amp;$E861),'Hoja de Trabajo para listado'!$A$151:$Z$151,0)),0)+IFERROR(INDEX('Hoja de Trabajo para listado'!$AB$155:$BA$1048576,MATCH($A861,'Hoja de Trabajo para listado'!$AB$155:$AB$1048576,0),MATCH((CUADRO!J$4&amp;$E861),'Hoja de Trabajo para listado'!$AB$151:$BA$151,0)),0)+IFERROR(INDEX('Hoja de Trabajo para listado'!$BC$155:$CB$1048576,MATCH($A861,'Hoja de Trabajo para listado'!$BC$155:$BC$1048576,0),MATCH((CUADRO!J$4&amp;$E861),'Hoja de Trabajo para listado'!$BC$151:$CB$151,0)),0)+IFERROR(INDEX('Hoja de Trabajo para listado'!$DE$153:$DG$274,MATCH($A861,'Hoja de Trabajo para listado'!$DE$153:$DE$1048576,0),MATCH((CUADRO!J$4&amp;$E861),'Hoja de Trabajo para listado'!$DE$151:$DG$151,0)),0)+IFERROR(INDEX('Hoja de Trabajo para listado'!$CD$155:$DC$1048576,MATCH($A861,'Hoja de Trabajo para listado'!$CD$155:$CD$1048576,0),MATCH((CUADRO!J$4&amp;$E861),'Hoja de Trabajo para listado'!$CD$151:$DC$151,0)),0)</f>
        <v>0</v>
      </c>
      <c r="K861" s="241">
        <f ca="1">+IFERROR(INDEX('Hoja de Trabajo para listado'!$A$155:$Z$1048576,MATCH($A861,'Hoja de Trabajo para listado'!$A$155:$A$1048576,0),MATCH((CUADRO!K$4&amp;$E861),'Hoja de Trabajo para listado'!$A$151:$Z$151,0)),0)+IFERROR(INDEX('Hoja de Trabajo para listado'!$AB$155:$BA$1048576,MATCH($A861,'Hoja de Trabajo para listado'!$AB$155:$AB$1048576,0),MATCH((CUADRO!K$4&amp;$E861),'Hoja de Trabajo para listado'!$AB$151:$BA$151,0)),0)+IFERROR(INDEX('Hoja de Trabajo para listado'!$BC$155:$CB$1048576,MATCH($A861,'Hoja de Trabajo para listado'!$BC$155:$BC$1048576,0),MATCH((CUADRO!K$4&amp;$E861),'Hoja de Trabajo para listado'!$BC$151:$CB$151,0)),0)+IFERROR(INDEX('Hoja de Trabajo para listado'!$DE$153:$DG$274,MATCH($A861,'Hoja de Trabajo para listado'!$DE$153:$DE$1048576,0),MATCH((CUADRO!K$4&amp;$E861),'Hoja de Trabajo para listado'!$DE$151:$DG$151,0)),0)+IFERROR(INDEX('Hoja de Trabajo para listado'!$CD$155:$DC$1048576,MATCH($A861,'Hoja de Trabajo para listado'!$CD$155:$CD$1048576,0),MATCH((CUADRO!K$4&amp;$E861),'Hoja de Trabajo para listado'!$CD$151:$DC$151,0)),0)</f>
        <v>0</v>
      </c>
      <c r="L861" s="241">
        <f ca="1">+IFERROR(INDEX('Hoja de Trabajo para listado'!$A$155:$Z$1048576,MATCH($A861,'Hoja de Trabajo para listado'!$A$155:$A$1048576,0),MATCH((CUADRO!L$4&amp;$E861),'Hoja de Trabajo para listado'!$A$151:$Z$151,0)),0)+IFERROR(INDEX('Hoja de Trabajo para listado'!$AB$155:$BA$1048576,MATCH($A861,'Hoja de Trabajo para listado'!$AB$155:$AB$1048576,0),MATCH((CUADRO!L$4&amp;$E861),'Hoja de Trabajo para listado'!$AB$151:$BA$151,0)),0)+IFERROR(INDEX('Hoja de Trabajo para listado'!$BC$155:$CB$1048576,MATCH($A861,'Hoja de Trabajo para listado'!$BC$155:$BC$1048576,0),MATCH((CUADRO!L$4&amp;$E861),'Hoja de Trabajo para listado'!$BC$151:$CB$151,0)),0)+IFERROR(INDEX('Hoja de Trabajo para listado'!$DE$153:$DG$274,MATCH($A861,'Hoja de Trabajo para listado'!$DE$153:$DE$1048576,0),MATCH((CUADRO!L$4&amp;$E861),'Hoja de Trabajo para listado'!$DE$151:$DG$151,0)),0)+IFERROR(INDEX('Hoja de Trabajo para listado'!$CD$155:$DC$1048576,MATCH($A861,'Hoja de Trabajo para listado'!$CD$155:$CD$1048576,0),MATCH((CUADRO!L$4&amp;$E861),'Hoja de Trabajo para listado'!$CD$151:$DC$151,0)),0)</f>
        <v>0</v>
      </c>
      <c r="M861" s="241">
        <f ca="1">+IFERROR(INDEX('Hoja de Trabajo para listado'!$A$155:$Z$1048576,MATCH($A861,'Hoja de Trabajo para listado'!$A$155:$A$1048576,0),MATCH((CUADRO!M$4&amp;$E861),'Hoja de Trabajo para listado'!$A$151:$Z$151,0)),0)+IFERROR(INDEX('Hoja de Trabajo para listado'!$AB$155:$BA$1048576,MATCH($A861,'Hoja de Trabajo para listado'!$AB$155:$AB$1048576,0),MATCH((CUADRO!M$4&amp;$E861),'Hoja de Trabajo para listado'!$AB$151:$BA$151,0)),0)+IFERROR(INDEX('Hoja de Trabajo para listado'!$BC$155:$CB$1048576,MATCH($A861,'Hoja de Trabajo para listado'!$BC$155:$BC$1048576,0),MATCH((CUADRO!M$4&amp;$E861),'Hoja de Trabajo para listado'!$BC$151:$CB$151,0)),0)+IFERROR(INDEX('Hoja de Trabajo para listado'!$DE$153:$DG$274,MATCH($A861,'Hoja de Trabajo para listado'!$DE$153:$DE$1048576,0),MATCH((CUADRO!M$4&amp;$E861),'Hoja de Trabajo para listado'!$DE$151:$DG$151,0)),0)+IFERROR(INDEX('Hoja de Trabajo para listado'!$CD$155:$DC$1048576,MATCH($A861,'Hoja de Trabajo para listado'!$CD$155:$CD$1048576,0),MATCH((CUADRO!M$4&amp;$E861),'Hoja de Trabajo para listado'!$CD$151:$DC$151,0)),0)</f>
        <v>0</v>
      </c>
      <c r="N861" s="241">
        <f ca="1">+IFERROR(INDEX('Hoja de Trabajo para listado'!$A$155:$Z$1048576,MATCH($A861,'Hoja de Trabajo para listado'!$A$155:$A$1048576,0),MATCH((CUADRO!N$4&amp;$E861),'Hoja de Trabajo para listado'!$A$151:$Z$151,0)),0)+IFERROR(INDEX('Hoja de Trabajo para listado'!$AB$155:$BA$1048576,MATCH($A861,'Hoja de Trabajo para listado'!$AB$155:$AB$1048576,0),MATCH((CUADRO!N$4&amp;$E861),'Hoja de Trabajo para listado'!$AB$151:$BA$151,0)),0)+IFERROR(INDEX('Hoja de Trabajo para listado'!$BC$155:$CB$1048576,MATCH($A861,'Hoja de Trabajo para listado'!$BC$155:$BC$1048576,0),MATCH((CUADRO!N$4&amp;$E861),'Hoja de Trabajo para listado'!$BC$151:$CB$151,0)),0)+IFERROR(INDEX('Hoja de Trabajo para listado'!$DE$153:$DG$274,MATCH($A861,'Hoja de Trabajo para listado'!$DE$153:$DE$1048576,0),MATCH((CUADRO!N$4&amp;$E861),'Hoja de Trabajo para listado'!$DE$151:$DG$151,0)),0)+IFERROR(INDEX('Hoja de Trabajo para listado'!$CD$155:$DC$1048576,MATCH($A861,'Hoja de Trabajo para listado'!$CD$155:$CD$1048576,0),MATCH((CUADRO!N$4&amp;$E861),'Hoja de Trabajo para listado'!$CD$151:$DC$151,0)),0)</f>
        <v>0</v>
      </c>
      <c r="O861" s="241">
        <f ca="1">+IFERROR(INDEX('Hoja de Trabajo para listado'!$A$155:$Z$1048576,MATCH($A861,'Hoja de Trabajo para listado'!$A$155:$A$1048576,0),MATCH((CUADRO!O$4&amp;$E861),'Hoja de Trabajo para listado'!$A$151:$Z$151,0)),0)+IFERROR(INDEX('Hoja de Trabajo para listado'!$AB$155:$BA$1048576,MATCH($A861,'Hoja de Trabajo para listado'!$AB$155:$AB$1048576,0),MATCH((CUADRO!O$4&amp;$E861),'Hoja de Trabajo para listado'!$AB$151:$BA$151,0)),0)+IFERROR(INDEX('Hoja de Trabajo para listado'!$BC$155:$CB$1048576,MATCH($A861,'Hoja de Trabajo para listado'!$BC$155:$BC$1048576,0),MATCH((CUADRO!O$4&amp;$E861),'Hoja de Trabajo para listado'!$BC$151:$CB$151,0)),0)+IFERROR(INDEX('Hoja de Trabajo para listado'!$DE$153:$DG$274,MATCH($A861,'Hoja de Trabajo para listado'!$DE$153:$DE$1048576,0),MATCH((CUADRO!O$4&amp;$E861),'Hoja de Trabajo para listado'!$DE$151:$DG$151,0)),0)+IFERROR(INDEX('Hoja de Trabajo para listado'!$CD$155:$DC$1048576,MATCH($A861,'Hoja de Trabajo para listado'!$CD$155:$CD$1048576,0),MATCH((CUADRO!O$4&amp;$E861),'Hoja de Trabajo para listado'!$CD$151:$DC$151,0)),0)</f>
        <v>0</v>
      </c>
      <c r="P861" s="241">
        <f ca="1">+IFERROR(INDEX('Hoja de Trabajo para listado'!$A$155:$Z$1048576,MATCH($A861,'Hoja de Trabajo para listado'!$A$155:$A$1048576,0),MATCH((CUADRO!P$4&amp;$E861),'Hoja de Trabajo para listado'!$A$151:$Z$151,0)),0)+IFERROR(INDEX('Hoja de Trabajo para listado'!$AB$155:$BA$1048576,MATCH($A861,'Hoja de Trabajo para listado'!$AB$155:$AB$1048576,0),MATCH((CUADRO!P$4&amp;$E861),'Hoja de Trabajo para listado'!$AB$151:$BA$151,0)),0)+IFERROR(INDEX('Hoja de Trabajo para listado'!$BC$155:$CB$1048576,MATCH($A861,'Hoja de Trabajo para listado'!$BC$155:$BC$1048576,0),MATCH((CUADRO!P$4&amp;$E861),'Hoja de Trabajo para listado'!$BC$151:$CB$151,0)),0)+IFERROR(INDEX('Hoja de Trabajo para listado'!$DE$153:$DG$274,MATCH($A861,'Hoja de Trabajo para listado'!$DE$153:$DE$1048576,0),MATCH((CUADRO!P$4&amp;$E861),'Hoja de Trabajo para listado'!$DE$151:$DG$151,0)),0)+IFERROR(INDEX('Hoja de Trabajo para listado'!$CD$155:$DC$1048576,MATCH($A861,'Hoja de Trabajo para listado'!$CD$155:$CD$1048576,0),MATCH((CUADRO!P$4&amp;$E861),'Hoja de Trabajo para listado'!$CD$151:$DC$151,0)),0)</f>
        <v>0</v>
      </c>
      <c r="Q861" s="241">
        <f ca="1">+IFERROR(INDEX('Hoja de Trabajo para listado'!$A$155:$Z$1048576,MATCH($A861,'Hoja de Trabajo para listado'!$A$155:$A$1048576,0),MATCH((CUADRO!Q$4&amp;$E861),'Hoja de Trabajo para listado'!$A$151:$Z$151,0)),0)+IFERROR(INDEX('Hoja de Trabajo para listado'!$AB$155:$BA$1048576,MATCH($A861,'Hoja de Trabajo para listado'!$AB$155:$AB$1048576,0),MATCH((CUADRO!Q$4&amp;$E861),'Hoja de Trabajo para listado'!$AB$151:$BA$151,0)),0)+IFERROR(INDEX('Hoja de Trabajo para listado'!$BC$155:$CB$1048576,MATCH($A861,'Hoja de Trabajo para listado'!$BC$155:$BC$1048576,0),MATCH((CUADRO!Q$4&amp;$E861),'Hoja de Trabajo para listado'!$BC$151:$CB$151,0)),0)+IFERROR(INDEX('Hoja de Trabajo para listado'!$DE$153:$DG$274,MATCH($A861,'Hoja de Trabajo para listado'!$DE$153:$DE$1048576,0),MATCH((CUADRO!Q$4&amp;$E861),'Hoja de Trabajo para listado'!$DE$151:$DG$151,0)),0)+IFERROR(INDEX('Hoja de Trabajo para listado'!$CD$155:$DC$1048576,MATCH($A861,'Hoja de Trabajo para listado'!$CD$155:$CD$1048576,0),MATCH((CUADRO!Q$4&amp;$E861),'Hoja de Trabajo para listado'!$CD$151:$DC$151,0)),0)</f>
        <v>0</v>
      </c>
      <c r="R861" s="241">
        <f t="shared" ca="1" si="26"/>
        <v>0</v>
      </c>
      <c r="S861" s="247"/>
      <c r="T861" s="241">
        <f ca="1">+T862</f>
        <v>0</v>
      </c>
      <c r="U861" s="240">
        <f t="shared" si="27"/>
        <v>1</v>
      </c>
    </row>
    <row r="862" spans="1:21" customFormat="1" ht="15" hidden="1" customHeight="1">
      <c r="A862" s="32">
        <v>1513</v>
      </c>
      <c r="B862" s="382"/>
      <c r="C862" s="245" t="str">
        <f>+VLOOKUP(A862,bd_lista!$A$3:$C$592,3,FALSE)</f>
        <v>Gobierno Autónomo Municipal de Pocoata</v>
      </c>
      <c r="D862" s="384"/>
      <c r="E862" s="242" t="s">
        <v>684</v>
      </c>
      <c r="F862" s="243">
        <f ca="1">+IFERROR(INDEX('Hoja de Trabajo para listado'!$A$155:$Z$1048576,MATCH($A862,'Hoja de Trabajo para listado'!$A$155:$A$1048576,0),MATCH((CUADRO!F$4&amp;$E862),'Hoja de Trabajo para listado'!$A$151:$Z$151,0)),0)+IFERROR(INDEX('Hoja de Trabajo para listado'!$AB$155:$BA$1048576,MATCH($A862,'Hoja de Trabajo para listado'!$AB$155:$AB$1048576,0),MATCH((CUADRO!F$4&amp;$E862),'Hoja de Trabajo para listado'!$AB$151:$BA$151,0)),0)+IFERROR(INDEX('Hoja de Trabajo para listado'!$BC$155:$CB$1048576,MATCH($A862,'Hoja de Trabajo para listado'!$BC$155:$BC$1048576,0),MATCH((CUADRO!F$4&amp;$E862),'Hoja de Trabajo para listado'!$BC$151:$CB$151,0)),0)+IFERROR(INDEX('Hoja de Trabajo para listado'!$DE$153:$DG$274,MATCH($A862,'Hoja de Trabajo para listado'!$DE$153:$DE$1048576,0),MATCH((CUADRO!F$4&amp;$E862),'Hoja de Trabajo para listado'!$DE$151:$DG$151,0)),0)+IFERROR(INDEX('Hoja de Trabajo para listado'!$CD$155:$DC$1048576,MATCH($A862,'Hoja de Trabajo para listado'!$CD$155:$CD$1048576,0),MATCH((CUADRO!F$4&amp;$E862),'Hoja de Trabajo para listado'!$CD$151:$DC$151,0)),0)</f>
        <v>0</v>
      </c>
      <c r="G862" s="243">
        <f ca="1">+IFERROR(INDEX('Hoja de Trabajo para listado'!$A$155:$Z$1048576,MATCH($A862,'Hoja de Trabajo para listado'!$A$155:$A$1048576,0),MATCH((CUADRO!G$4&amp;$E862),'Hoja de Trabajo para listado'!$A$151:$Z$151,0)),0)+IFERROR(INDEX('Hoja de Trabajo para listado'!$AB$155:$BA$1048576,MATCH($A862,'Hoja de Trabajo para listado'!$AB$155:$AB$1048576,0),MATCH((CUADRO!G$4&amp;$E862),'Hoja de Trabajo para listado'!$AB$151:$BA$151,0)),0)+IFERROR(INDEX('Hoja de Trabajo para listado'!$BC$155:$CB$1048576,MATCH($A862,'Hoja de Trabajo para listado'!$BC$155:$BC$1048576,0),MATCH((CUADRO!G$4&amp;$E862),'Hoja de Trabajo para listado'!$BC$151:$CB$151,0)),0)+IFERROR(INDEX('Hoja de Trabajo para listado'!$DE$153:$DG$274,MATCH($A862,'Hoja de Trabajo para listado'!$DE$153:$DE$1048576,0),MATCH((CUADRO!G$4&amp;$E862),'Hoja de Trabajo para listado'!$DE$151:$DG$151,0)),0)+IFERROR(INDEX('Hoja de Trabajo para listado'!$CD$155:$DC$1048576,MATCH($A862,'Hoja de Trabajo para listado'!$CD$155:$CD$1048576,0),MATCH((CUADRO!G$4&amp;$E862),'Hoja de Trabajo para listado'!$CD$151:$DC$151,0)),0)</f>
        <v>0</v>
      </c>
      <c r="H862" s="243">
        <f ca="1">+IFERROR(INDEX('Hoja de Trabajo para listado'!$A$155:$Z$1048576,MATCH($A862,'Hoja de Trabajo para listado'!$A$155:$A$1048576,0),MATCH((CUADRO!H$4&amp;$E862),'Hoja de Trabajo para listado'!$A$151:$Z$151,0)),0)+IFERROR(INDEX('Hoja de Trabajo para listado'!$AB$155:$BA$1048576,MATCH($A862,'Hoja de Trabajo para listado'!$AB$155:$AB$1048576,0),MATCH((CUADRO!H$4&amp;$E862),'Hoja de Trabajo para listado'!$AB$151:$BA$151,0)),0)+IFERROR(INDEX('Hoja de Trabajo para listado'!$BC$155:$CB$1048576,MATCH($A862,'Hoja de Trabajo para listado'!$BC$155:$BC$1048576,0),MATCH((CUADRO!H$4&amp;$E862),'Hoja de Trabajo para listado'!$BC$151:$CB$151,0)),0)+IFERROR(INDEX('Hoja de Trabajo para listado'!$DE$153:$DG$274,MATCH($A862,'Hoja de Trabajo para listado'!$DE$153:$DE$1048576,0),MATCH((CUADRO!H$4&amp;$E862),'Hoja de Trabajo para listado'!$DE$151:$DG$151,0)),0)+IFERROR(INDEX('Hoja de Trabajo para listado'!$CD$155:$DC$1048576,MATCH($A862,'Hoja de Trabajo para listado'!$CD$155:$CD$1048576,0),MATCH((CUADRO!H$4&amp;$E862),'Hoja de Trabajo para listado'!$CD$151:$DC$151,0)),0)</f>
        <v>0</v>
      </c>
      <c r="I862" s="243">
        <f ca="1">+IFERROR(INDEX('Hoja de Trabajo para listado'!$A$155:$Z$1048576,MATCH($A862,'Hoja de Trabajo para listado'!$A$155:$A$1048576,0),MATCH((CUADRO!I$4&amp;$E862),'Hoja de Trabajo para listado'!$A$151:$Z$151,0)),0)+IFERROR(INDEX('Hoja de Trabajo para listado'!$AB$155:$BA$1048576,MATCH($A862,'Hoja de Trabajo para listado'!$AB$155:$AB$1048576,0),MATCH((CUADRO!I$4&amp;$E862),'Hoja de Trabajo para listado'!$AB$151:$BA$151,0)),0)+IFERROR(INDEX('Hoja de Trabajo para listado'!$BC$155:$CB$1048576,MATCH($A862,'Hoja de Trabajo para listado'!$BC$155:$BC$1048576,0),MATCH((CUADRO!I$4&amp;$E862),'Hoja de Trabajo para listado'!$BC$151:$CB$151,0)),0)+IFERROR(INDEX('Hoja de Trabajo para listado'!$DE$153:$DG$274,MATCH($A862,'Hoja de Trabajo para listado'!$DE$153:$DE$1048576,0),MATCH((CUADRO!I$4&amp;$E862),'Hoja de Trabajo para listado'!$DE$151:$DG$151,0)),0)+IFERROR(INDEX('Hoja de Trabajo para listado'!$CD$155:$DC$1048576,MATCH($A862,'Hoja de Trabajo para listado'!$CD$155:$CD$1048576,0),MATCH((CUADRO!I$4&amp;$E862),'Hoja de Trabajo para listado'!$CD$151:$DC$151,0)),0)</f>
        <v>0</v>
      </c>
      <c r="J862" s="243">
        <f ca="1">+IFERROR(INDEX('Hoja de Trabajo para listado'!$A$155:$Z$1048576,MATCH($A862,'Hoja de Trabajo para listado'!$A$155:$A$1048576,0),MATCH((CUADRO!J$4&amp;$E862),'Hoja de Trabajo para listado'!$A$151:$Z$151,0)),0)+IFERROR(INDEX('Hoja de Trabajo para listado'!$AB$155:$BA$1048576,MATCH($A862,'Hoja de Trabajo para listado'!$AB$155:$AB$1048576,0),MATCH((CUADRO!J$4&amp;$E862),'Hoja de Trabajo para listado'!$AB$151:$BA$151,0)),0)+IFERROR(INDEX('Hoja de Trabajo para listado'!$BC$155:$CB$1048576,MATCH($A862,'Hoja de Trabajo para listado'!$BC$155:$BC$1048576,0),MATCH((CUADRO!J$4&amp;$E862),'Hoja de Trabajo para listado'!$BC$151:$CB$151,0)),0)+IFERROR(INDEX('Hoja de Trabajo para listado'!$DE$153:$DG$274,MATCH($A862,'Hoja de Trabajo para listado'!$DE$153:$DE$1048576,0),MATCH((CUADRO!J$4&amp;$E862),'Hoja de Trabajo para listado'!$DE$151:$DG$151,0)),0)+IFERROR(INDEX('Hoja de Trabajo para listado'!$CD$155:$DC$1048576,MATCH($A862,'Hoja de Trabajo para listado'!$CD$155:$CD$1048576,0),MATCH((CUADRO!J$4&amp;$E862),'Hoja de Trabajo para listado'!$CD$151:$DC$151,0)),0)</f>
        <v>0</v>
      </c>
      <c r="K862" s="243">
        <f ca="1">+IFERROR(INDEX('Hoja de Trabajo para listado'!$A$155:$Z$1048576,MATCH($A862,'Hoja de Trabajo para listado'!$A$155:$A$1048576,0),MATCH((CUADRO!K$4&amp;$E862),'Hoja de Trabajo para listado'!$A$151:$Z$151,0)),0)+IFERROR(INDEX('Hoja de Trabajo para listado'!$AB$155:$BA$1048576,MATCH($A862,'Hoja de Trabajo para listado'!$AB$155:$AB$1048576,0),MATCH((CUADRO!K$4&amp;$E862),'Hoja de Trabajo para listado'!$AB$151:$BA$151,0)),0)+IFERROR(INDEX('Hoja de Trabajo para listado'!$BC$155:$CB$1048576,MATCH($A862,'Hoja de Trabajo para listado'!$BC$155:$BC$1048576,0),MATCH((CUADRO!K$4&amp;$E862),'Hoja de Trabajo para listado'!$BC$151:$CB$151,0)),0)+IFERROR(INDEX('Hoja de Trabajo para listado'!$DE$153:$DG$274,MATCH($A862,'Hoja de Trabajo para listado'!$DE$153:$DE$1048576,0),MATCH((CUADRO!K$4&amp;$E862),'Hoja de Trabajo para listado'!$DE$151:$DG$151,0)),0)+IFERROR(INDEX('Hoja de Trabajo para listado'!$CD$155:$DC$1048576,MATCH($A862,'Hoja de Trabajo para listado'!$CD$155:$CD$1048576,0),MATCH((CUADRO!K$4&amp;$E862),'Hoja de Trabajo para listado'!$CD$151:$DC$151,0)),0)</f>
        <v>0</v>
      </c>
      <c r="L862" s="243">
        <f ca="1">+IFERROR(INDEX('Hoja de Trabajo para listado'!$A$155:$Z$1048576,MATCH($A862,'Hoja de Trabajo para listado'!$A$155:$A$1048576,0),MATCH((CUADRO!L$4&amp;$E862),'Hoja de Trabajo para listado'!$A$151:$Z$151,0)),0)+IFERROR(INDEX('Hoja de Trabajo para listado'!$AB$155:$BA$1048576,MATCH($A862,'Hoja de Trabajo para listado'!$AB$155:$AB$1048576,0),MATCH((CUADRO!L$4&amp;$E862),'Hoja de Trabajo para listado'!$AB$151:$BA$151,0)),0)+IFERROR(INDEX('Hoja de Trabajo para listado'!$BC$155:$CB$1048576,MATCH($A862,'Hoja de Trabajo para listado'!$BC$155:$BC$1048576,0),MATCH((CUADRO!L$4&amp;$E862),'Hoja de Trabajo para listado'!$BC$151:$CB$151,0)),0)+IFERROR(INDEX('Hoja de Trabajo para listado'!$DE$153:$DG$274,MATCH($A862,'Hoja de Trabajo para listado'!$DE$153:$DE$1048576,0),MATCH((CUADRO!L$4&amp;$E862),'Hoja de Trabajo para listado'!$DE$151:$DG$151,0)),0)+IFERROR(INDEX('Hoja de Trabajo para listado'!$CD$155:$DC$1048576,MATCH($A862,'Hoja de Trabajo para listado'!$CD$155:$CD$1048576,0),MATCH((CUADRO!L$4&amp;$E862),'Hoja de Trabajo para listado'!$CD$151:$DC$151,0)),0)</f>
        <v>0</v>
      </c>
      <c r="M862" s="243">
        <f ca="1">+IFERROR(INDEX('Hoja de Trabajo para listado'!$A$155:$Z$1048576,MATCH($A862,'Hoja de Trabajo para listado'!$A$155:$A$1048576,0),MATCH((CUADRO!M$4&amp;$E862),'Hoja de Trabajo para listado'!$A$151:$Z$151,0)),0)+IFERROR(INDEX('Hoja de Trabajo para listado'!$AB$155:$BA$1048576,MATCH($A862,'Hoja de Trabajo para listado'!$AB$155:$AB$1048576,0),MATCH((CUADRO!M$4&amp;$E862),'Hoja de Trabajo para listado'!$AB$151:$BA$151,0)),0)+IFERROR(INDEX('Hoja de Trabajo para listado'!$BC$155:$CB$1048576,MATCH($A862,'Hoja de Trabajo para listado'!$BC$155:$BC$1048576,0),MATCH((CUADRO!M$4&amp;$E862),'Hoja de Trabajo para listado'!$BC$151:$CB$151,0)),0)+IFERROR(INDEX('Hoja de Trabajo para listado'!$DE$153:$DG$274,MATCH($A862,'Hoja de Trabajo para listado'!$DE$153:$DE$1048576,0),MATCH((CUADRO!M$4&amp;$E862),'Hoja de Trabajo para listado'!$DE$151:$DG$151,0)),0)+IFERROR(INDEX('Hoja de Trabajo para listado'!$CD$155:$DC$1048576,MATCH($A862,'Hoja de Trabajo para listado'!$CD$155:$CD$1048576,0),MATCH((CUADRO!M$4&amp;$E862),'Hoja de Trabajo para listado'!$CD$151:$DC$151,0)),0)</f>
        <v>0</v>
      </c>
      <c r="N862" s="243">
        <f ca="1">+IFERROR(INDEX('Hoja de Trabajo para listado'!$A$155:$Z$1048576,MATCH($A862,'Hoja de Trabajo para listado'!$A$155:$A$1048576,0),MATCH((CUADRO!N$4&amp;$E862),'Hoja de Trabajo para listado'!$A$151:$Z$151,0)),0)+IFERROR(INDEX('Hoja de Trabajo para listado'!$AB$155:$BA$1048576,MATCH($A862,'Hoja de Trabajo para listado'!$AB$155:$AB$1048576,0),MATCH((CUADRO!N$4&amp;$E862),'Hoja de Trabajo para listado'!$AB$151:$BA$151,0)),0)+IFERROR(INDEX('Hoja de Trabajo para listado'!$BC$155:$CB$1048576,MATCH($A862,'Hoja de Trabajo para listado'!$BC$155:$BC$1048576,0),MATCH((CUADRO!N$4&amp;$E862),'Hoja de Trabajo para listado'!$BC$151:$CB$151,0)),0)+IFERROR(INDEX('Hoja de Trabajo para listado'!$DE$153:$DG$274,MATCH($A862,'Hoja de Trabajo para listado'!$DE$153:$DE$1048576,0),MATCH((CUADRO!N$4&amp;$E862),'Hoja de Trabajo para listado'!$DE$151:$DG$151,0)),0)+IFERROR(INDEX('Hoja de Trabajo para listado'!$CD$155:$DC$1048576,MATCH($A862,'Hoja de Trabajo para listado'!$CD$155:$CD$1048576,0),MATCH((CUADRO!N$4&amp;$E862),'Hoja de Trabajo para listado'!$CD$151:$DC$151,0)),0)</f>
        <v>0</v>
      </c>
      <c r="O862" s="243">
        <f ca="1">+IFERROR(INDEX('Hoja de Trabajo para listado'!$A$155:$Z$1048576,MATCH($A862,'Hoja de Trabajo para listado'!$A$155:$A$1048576,0),MATCH((CUADRO!O$4&amp;$E862),'Hoja de Trabajo para listado'!$A$151:$Z$151,0)),0)+IFERROR(INDEX('Hoja de Trabajo para listado'!$AB$155:$BA$1048576,MATCH($A862,'Hoja de Trabajo para listado'!$AB$155:$AB$1048576,0),MATCH((CUADRO!O$4&amp;$E862),'Hoja de Trabajo para listado'!$AB$151:$BA$151,0)),0)+IFERROR(INDEX('Hoja de Trabajo para listado'!$BC$155:$CB$1048576,MATCH($A862,'Hoja de Trabajo para listado'!$BC$155:$BC$1048576,0),MATCH((CUADRO!O$4&amp;$E862),'Hoja de Trabajo para listado'!$BC$151:$CB$151,0)),0)+IFERROR(INDEX('Hoja de Trabajo para listado'!$DE$153:$DG$274,MATCH($A862,'Hoja de Trabajo para listado'!$DE$153:$DE$1048576,0),MATCH((CUADRO!O$4&amp;$E862),'Hoja de Trabajo para listado'!$DE$151:$DG$151,0)),0)+IFERROR(INDEX('Hoja de Trabajo para listado'!$CD$155:$DC$1048576,MATCH($A862,'Hoja de Trabajo para listado'!$CD$155:$CD$1048576,0),MATCH((CUADRO!O$4&amp;$E862),'Hoja de Trabajo para listado'!$CD$151:$DC$151,0)),0)</f>
        <v>0</v>
      </c>
      <c r="P862" s="243">
        <f ca="1">+IFERROR(INDEX('Hoja de Trabajo para listado'!$A$155:$Z$1048576,MATCH($A862,'Hoja de Trabajo para listado'!$A$155:$A$1048576,0),MATCH((CUADRO!P$4&amp;$E862),'Hoja de Trabajo para listado'!$A$151:$Z$151,0)),0)+IFERROR(INDEX('Hoja de Trabajo para listado'!$AB$155:$BA$1048576,MATCH($A862,'Hoja de Trabajo para listado'!$AB$155:$AB$1048576,0),MATCH((CUADRO!P$4&amp;$E862),'Hoja de Trabajo para listado'!$AB$151:$BA$151,0)),0)+IFERROR(INDEX('Hoja de Trabajo para listado'!$BC$155:$CB$1048576,MATCH($A862,'Hoja de Trabajo para listado'!$BC$155:$BC$1048576,0),MATCH((CUADRO!P$4&amp;$E862),'Hoja de Trabajo para listado'!$BC$151:$CB$151,0)),0)+IFERROR(INDEX('Hoja de Trabajo para listado'!$DE$153:$DG$274,MATCH($A862,'Hoja de Trabajo para listado'!$DE$153:$DE$1048576,0),MATCH((CUADRO!P$4&amp;$E862),'Hoja de Trabajo para listado'!$DE$151:$DG$151,0)),0)+IFERROR(INDEX('Hoja de Trabajo para listado'!$CD$155:$DC$1048576,MATCH($A862,'Hoja de Trabajo para listado'!$CD$155:$CD$1048576,0),MATCH((CUADRO!P$4&amp;$E862),'Hoja de Trabajo para listado'!$CD$151:$DC$151,0)),0)</f>
        <v>0</v>
      </c>
      <c r="Q862" s="243">
        <f ca="1">+IFERROR(INDEX('Hoja de Trabajo para listado'!$A$155:$Z$1048576,MATCH($A862,'Hoja de Trabajo para listado'!$A$155:$A$1048576,0),MATCH((CUADRO!Q$4&amp;$E862),'Hoja de Trabajo para listado'!$A$151:$Z$151,0)),0)+IFERROR(INDEX('Hoja de Trabajo para listado'!$AB$155:$BA$1048576,MATCH($A862,'Hoja de Trabajo para listado'!$AB$155:$AB$1048576,0),MATCH((CUADRO!Q$4&amp;$E862),'Hoja de Trabajo para listado'!$AB$151:$BA$151,0)),0)+IFERROR(INDEX('Hoja de Trabajo para listado'!$BC$155:$CB$1048576,MATCH($A862,'Hoja de Trabajo para listado'!$BC$155:$BC$1048576,0),MATCH((CUADRO!Q$4&amp;$E862),'Hoja de Trabajo para listado'!$BC$151:$CB$151,0)),0)+IFERROR(INDEX('Hoja de Trabajo para listado'!$DE$153:$DG$274,MATCH($A862,'Hoja de Trabajo para listado'!$DE$153:$DE$1048576,0),MATCH((CUADRO!Q$4&amp;$E862),'Hoja de Trabajo para listado'!$DE$151:$DG$151,0)),0)+IFERROR(INDEX('Hoja de Trabajo para listado'!$CD$155:$DC$1048576,MATCH($A862,'Hoja de Trabajo para listado'!$CD$155:$CD$1048576,0),MATCH((CUADRO!Q$4&amp;$E862),'Hoja de Trabajo para listado'!$CD$151:$DC$151,0)),0)</f>
        <v>0</v>
      </c>
      <c r="R862" s="243">
        <f t="shared" ca="1" si="26"/>
        <v>0</v>
      </c>
      <c r="S862" s="253">
        <f ca="1">+R861+R862</f>
        <v>0</v>
      </c>
      <c r="T862" s="243">
        <f ca="1">+S862</f>
        <v>0</v>
      </c>
      <c r="U862" s="242">
        <f t="shared" si="27"/>
        <v>2</v>
      </c>
    </row>
    <row r="863" spans="1:21" customFormat="1" ht="15" hidden="1" customHeight="1">
      <c r="A863" s="32">
        <v>1514</v>
      </c>
      <c r="B863" s="381">
        <f>+A863</f>
        <v>1514</v>
      </c>
      <c r="C863" s="245" t="str">
        <f>+VLOOKUP(A863,bd_lista!$A$3:$C$592,3,FALSE)</f>
        <v>Gobierno Autónomo Municipal de Ocurí</v>
      </c>
      <c r="D863" s="383" t="str">
        <f>+C863</f>
        <v>Gobierno Autónomo Municipal de Ocurí</v>
      </c>
      <c r="E863" s="240" t="s">
        <v>683</v>
      </c>
      <c r="F863" s="241">
        <f ca="1">+IFERROR(INDEX('Hoja de Trabajo para listado'!$A$155:$Z$1048576,MATCH($A863,'Hoja de Trabajo para listado'!$A$155:$A$1048576,0),MATCH((CUADRO!F$4&amp;$E863),'Hoja de Trabajo para listado'!$A$151:$Z$151,0)),0)+IFERROR(INDEX('Hoja de Trabajo para listado'!$AB$155:$BA$1048576,MATCH($A863,'Hoja de Trabajo para listado'!$AB$155:$AB$1048576,0),MATCH((CUADRO!F$4&amp;$E863),'Hoja de Trabajo para listado'!$AB$151:$BA$151,0)),0)+IFERROR(INDEX('Hoja de Trabajo para listado'!$BC$155:$CB$1048576,MATCH($A863,'Hoja de Trabajo para listado'!$BC$155:$BC$1048576,0),MATCH((CUADRO!F$4&amp;$E863),'Hoja de Trabajo para listado'!$BC$151:$CB$151,0)),0)+IFERROR(INDEX('Hoja de Trabajo para listado'!$DE$153:$DG$274,MATCH($A863,'Hoja de Trabajo para listado'!$DE$153:$DE$1048576,0),MATCH((CUADRO!F$4&amp;$E863),'Hoja de Trabajo para listado'!$DE$151:$DG$151,0)),0)+IFERROR(INDEX('Hoja de Trabajo para listado'!$CD$155:$DC$1048576,MATCH($A863,'Hoja de Trabajo para listado'!$CD$155:$CD$1048576,0),MATCH((CUADRO!F$4&amp;$E863),'Hoja de Trabajo para listado'!$CD$151:$DC$151,0)),0)</f>
        <v>0</v>
      </c>
      <c r="G863" s="241">
        <f ca="1">+IFERROR(INDEX('Hoja de Trabajo para listado'!$A$155:$Z$1048576,MATCH($A863,'Hoja de Trabajo para listado'!$A$155:$A$1048576,0),MATCH((CUADRO!G$4&amp;$E863),'Hoja de Trabajo para listado'!$A$151:$Z$151,0)),0)+IFERROR(INDEX('Hoja de Trabajo para listado'!$AB$155:$BA$1048576,MATCH($A863,'Hoja de Trabajo para listado'!$AB$155:$AB$1048576,0),MATCH((CUADRO!G$4&amp;$E863),'Hoja de Trabajo para listado'!$AB$151:$BA$151,0)),0)+IFERROR(INDEX('Hoja de Trabajo para listado'!$BC$155:$CB$1048576,MATCH($A863,'Hoja de Trabajo para listado'!$BC$155:$BC$1048576,0),MATCH((CUADRO!G$4&amp;$E863),'Hoja de Trabajo para listado'!$BC$151:$CB$151,0)),0)+IFERROR(INDEX('Hoja de Trabajo para listado'!$DE$153:$DG$274,MATCH($A863,'Hoja de Trabajo para listado'!$DE$153:$DE$1048576,0),MATCH((CUADRO!G$4&amp;$E863),'Hoja de Trabajo para listado'!$DE$151:$DG$151,0)),0)+IFERROR(INDEX('Hoja de Trabajo para listado'!$CD$155:$DC$1048576,MATCH($A863,'Hoja de Trabajo para listado'!$CD$155:$CD$1048576,0),MATCH((CUADRO!G$4&amp;$E863),'Hoja de Trabajo para listado'!$CD$151:$DC$151,0)),0)</f>
        <v>0</v>
      </c>
      <c r="H863" s="241">
        <f ca="1">+IFERROR(INDEX('Hoja de Trabajo para listado'!$A$155:$Z$1048576,MATCH($A863,'Hoja de Trabajo para listado'!$A$155:$A$1048576,0),MATCH((CUADRO!H$4&amp;$E863),'Hoja de Trabajo para listado'!$A$151:$Z$151,0)),0)+IFERROR(INDEX('Hoja de Trabajo para listado'!$AB$155:$BA$1048576,MATCH($A863,'Hoja de Trabajo para listado'!$AB$155:$AB$1048576,0),MATCH((CUADRO!H$4&amp;$E863),'Hoja de Trabajo para listado'!$AB$151:$BA$151,0)),0)+IFERROR(INDEX('Hoja de Trabajo para listado'!$BC$155:$CB$1048576,MATCH($A863,'Hoja de Trabajo para listado'!$BC$155:$BC$1048576,0),MATCH((CUADRO!H$4&amp;$E863),'Hoja de Trabajo para listado'!$BC$151:$CB$151,0)),0)+IFERROR(INDEX('Hoja de Trabajo para listado'!$DE$153:$DG$274,MATCH($A863,'Hoja de Trabajo para listado'!$DE$153:$DE$1048576,0),MATCH((CUADRO!H$4&amp;$E863),'Hoja de Trabajo para listado'!$DE$151:$DG$151,0)),0)+IFERROR(INDEX('Hoja de Trabajo para listado'!$CD$155:$DC$1048576,MATCH($A863,'Hoja de Trabajo para listado'!$CD$155:$CD$1048576,0),MATCH((CUADRO!H$4&amp;$E863),'Hoja de Trabajo para listado'!$CD$151:$DC$151,0)),0)</f>
        <v>0</v>
      </c>
      <c r="I863" s="241">
        <f ca="1">+IFERROR(INDEX('Hoja de Trabajo para listado'!$A$155:$Z$1048576,MATCH($A863,'Hoja de Trabajo para listado'!$A$155:$A$1048576,0),MATCH((CUADRO!I$4&amp;$E863),'Hoja de Trabajo para listado'!$A$151:$Z$151,0)),0)+IFERROR(INDEX('Hoja de Trabajo para listado'!$AB$155:$BA$1048576,MATCH($A863,'Hoja de Trabajo para listado'!$AB$155:$AB$1048576,0),MATCH((CUADRO!I$4&amp;$E863),'Hoja de Trabajo para listado'!$AB$151:$BA$151,0)),0)+IFERROR(INDEX('Hoja de Trabajo para listado'!$BC$155:$CB$1048576,MATCH($A863,'Hoja de Trabajo para listado'!$BC$155:$BC$1048576,0),MATCH((CUADRO!I$4&amp;$E863),'Hoja de Trabajo para listado'!$BC$151:$CB$151,0)),0)+IFERROR(INDEX('Hoja de Trabajo para listado'!$DE$153:$DG$274,MATCH($A863,'Hoja de Trabajo para listado'!$DE$153:$DE$1048576,0),MATCH((CUADRO!I$4&amp;$E863),'Hoja de Trabajo para listado'!$DE$151:$DG$151,0)),0)+IFERROR(INDEX('Hoja de Trabajo para listado'!$CD$155:$DC$1048576,MATCH($A863,'Hoja de Trabajo para listado'!$CD$155:$CD$1048576,0),MATCH((CUADRO!I$4&amp;$E863),'Hoja de Trabajo para listado'!$CD$151:$DC$151,0)),0)</f>
        <v>0</v>
      </c>
      <c r="J863" s="241">
        <f ca="1">+IFERROR(INDEX('Hoja de Trabajo para listado'!$A$155:$Z$1048576,MATCH($A863,'Hoja de Trabajo para listado'!$A$155:$A$1048576,0),MATCH((CUADRO!J$4&amp;$E863),'Hoja de Trabajo para listado'!$A$151:$Z$151,0)),0)+IFERROR(INDEX('Hoja de Trabajo para listado'!$AB$155:$BA$1048576,MATCH($A863,'Hoja de Trabajo para listado'!$AB$155:$AB$1048576,0),MATCH((CUADRO!J$4&amp;$E863),'Hoja de Trabajo para listado'!$AB$151:$BA$151,0)),0)+IFERROR(INDEX('Hoja de Trabajo para listado'!$BC$155:$CB$1048576,MATCH($A863,'Hoja de Trabajo para listado'!$BC$155:$BC$1048576,0),MATCH((CUADRO!J$4&amp;$E863),'Hoja de Trabajo para listado'!$BC$151:$CB$151,0)),0)+IFERROR(INDEX('Hoja de Trabajo para listado'!$DE$153:$DG$274,MATCH($A863,'Hoja de Trabajo para listado'!$DE$153:$DE$1048576,0),MATCH((CUADRO!J$4&amp;$E863),'Hoja de Trabajo para listado'!$DE$151:$DG$151,0)),0)+IFERROR(INDEX('Hoja de Trabajo para listado'!$CD$155:$DC$1048576,MATCH($A863,'Hoja de Trabajo para listado'!$CD$155:$CD$1048576,0),MATCH((CUADRO!J$4&amp;$E863),'Hoja de Trabajo para listado'!$CD$151:$DC$151,0)),0)</f>
        <v>0</v>
      </c>
      <c r="K863" s="241">
        <f ca="1">+IFERROR(INDEX('Hoja de Trabajo para listado'!$A$155:$Z$1048576,MATCH($A863,'Hoja de Trabajo para listado'!$A$155:$A$1048576,0),MATCH((CUADRO!K$4&amp;$E863),'Hoja de Trabajo para listado'!$A$151:$Z$151,0)),0)+IFERROR(INDEX('Hoja de Trabajo para listado'!$AB$155:$BA$1048576,MATCH($A863,'Hoja de Trabajo para listado'!$AB$155:$AB$1048576,0),MATCH((CUADRO!K$4&amp;$E863),'Hoja de Trabajo para listado'!$AB$151:$BA$151,0)),0)+IFERROR(INDEX('Hoja de Trabajo para listado'!$BC$155:$CB$1048576,MATCH($A863,'Hoja de Trabajo para listado'!$BC$155:$BC$1048576,0),MATCH((CUADRO!K$4&amp;$E863),'Hoja de Trabajo para listado'!$BC$151:$CB$151,0)),0)+IFERROR(INDEX('Hoja de Trabajo para listado'!$DE$153:$DG$274,MATCH($A863,'Hoja de Trabajo para listado'!$DE$153:$DE$1048576,0),MATCH((CUADRO!K$4&amp;$E863),'Hoja de Trabajo para listado'!$DE$151:$DG$151,0)),0)+IFERROR(INDEX('Hoja de Trabajo para listado'!$CD$155:$DC$1048576,MATCH($A863,'Hoja de Trabajo para listado'!$CD$155:$CD$1048576,0),MATCH((CUADRO!K$4&amp;$E863),'Hoja de Trabajo para listado'!$CD$151:$DC$151,0)),0)</f>
        <v>0</v>
      </c>
      <c r="L863" s="241">
        <f ca="1">+IFERROR(INDEX('Hoja de Trabajo para listado'!$A$155:$Z$1048576,MATCH($A863,'Hoja de Trabajo para listado'!$A$155:$A$1048576,0),MATCH((CUADRO!L$4&amp;$E863),'Hoja de Trabajo para listado'!$A$151:$Z$151,0)),0)+IFERROR(INDEX('Hoja de Trabajo para listado'!$AB$155:$BA$1048576,MATCH($A863,'Hoja de Trabajo para listado'!$AB$155:$AB$1048576,0),MATCH((CUADRO!L$4&amp;$E863),'Hoja de Trabajo para listado'!$AB$151:$BA$151,0)),0)+IFERROR(INDEX('Hoja de Trabajo para listado'!$BC$155:$CB$1048576,MATCH($A863,'Hoja de Trabajo para listado'!$BC$155:$BC$1048576,0),MATCH((CUADRO!L$4&amp;$E863),'Hoja de Trabajo para listado'!$BC$151:$CB$151,0)),0)+IFERROR(INDEX('Hoja de Trabajo para listado'!$DE$153:$DG$274,MATCH($A863,'Hoja de Trabajo para listado'!$DE$153:$DE$1048576,0),MATCH((CUADRO!L$4&amp;$E863),'Hoja de Trabajo para listado'!$DE$151:$DG$151,0)),0)+IFERROR(INDEX('Hoja de Trabajo para listado'!$CD$155:$DC$1048576,MATCH($A863,'Hoja de Trabajo para listado'!$CD$155:$CD$1048576,0),MATCH((CUADRO!L$4&amp;$E863),'Hoja de Trabajo para listado'!$CD$151:$DC$151,0)),0)</f>
        <v>0</v>
      </c>
      <c r="M863" s="241">
        <f ca="1">+IFERROR(INDEX('Hoja de Trabajo para listado'!$A$155:$Z$1048576,MATCH($A863,'Hoja de Trabajo para listado'!$A$155:$A$1048576,0),MATCH((CUADRO!M$4&amp;$E863),'Hoja de Trabajo para listado'!$A$151:$Z$151,0)),0)+IFERROR(INDEX('Hoja de Trabajo para listado'!$AB$155:$BA$1048576,MATCH($A863,'Hoja de Trabajo para listado'!$AB$155:$AB$1048576,0),MATCH((CUADRO!M$4&amp;$E863),'Hoja de Trabajo para listado'!$AB$151:$BA$151,0)),0)+IFERROR(INDEX('Hoja de Trabajo para listado'!$BC$155:$CB$1048576,MATCH($A863,'Hoja de Trabajo para listado'!$BC$155:$BC$1048576,0),MATCH((CUADRO!M$4&amp;$E863),'Hoja de Trabajo para listado'!$BC$151:$CB$151,0)),0)+IFERROR(INDEX('Hoja de Trabajo para listado'!$DE$153:$DG$274,MATCH($A863,'Hoja de Trabajo para listado'!$DE$153:$DE$1048576,0),MATCH((CUADRO!M$4&amp;$E863),'Hoja de Trabajo para listado'!$DE$151:$DG$151,0)),0)+IFERROR(INDEX('Hoja de Trabajo para listado'!$CD$155:$DC$1048576,MATCH($A863,'Hoja de Trabajo para listado'!$CD$155:$CD$1048576,0),MATCH((CUADRO!M$4&amp;$E863),'Hoja de Trabajo para listado'!$CD$151:$DC$151,0)),0)</f>
        <v>0</v>
      </c>
      <c r="N863" s="241">
        <f ca="1">+IFERROR(INDEX('Hoja de Trabajo para listado'!$A$155:$Z$1048576,MATCH($A863,'Hoja de Trabajo para listado'!$A$155:$A$1048576,0),MATCH((CUADRO!N$4&amp;$E863),'Hoja de Trabajo para listado'!$A$151:$Z$151,0)),0)+IFERROR(INDEX('Hoja de Trabajo para listado'!$AB$155:$BA$1048576,MATCH($A863,'Hoja de Trabajo para listado'!$AB$155:$AB$1048576,0),MATCH((CUADRO!N$4&amp;$E863),'Hoja de Trabajo para listado'!$AB$151:$BA$151,0)),0)+IFERROR(INDEX('Hoja de Trabajo para listado'!$BC$155:$CB$1048576,MATCH($A863,'Hoja de Trabajo para listado'!$BC$155:$BC$1048576,0),MATCH((CUADRO!N$4&amp;$E863),'Hoja de Trabajo para listado'!$BC$151:$CB$151,0)),0)+IFERROR(INDEX('Hoja de Trabajo para listado'!$DE$153:$DG$274,MATCH($A863,'Hoja de Trabajo para listado'!$DE$153:$DE$1048576,0),MATCH((CUADRO!N$4&amp;$E863),'Hoja de Trabajo para listado'!$DE$151:$DG$151,0)),0)+IFERROR(INDEX('Hoja de Trabajo para listado'!$CD$155:$DC$1048576,MATCH($A863,'Hoja de Trabajo para listado'!$CD$155:$CD$1048576,0),MATCH((CUADRO!N$4&amp;$E863),'Hoja de Trabajo para listado'!$CD$151:$DC$151,0)),0)</f>
        <v>0</v>
      </c>
      <c r="O863" s="241">
        <f ca="1">+IFERROR(INDEX('Hoja de Trabajo para listado'!$A$155:$Z$1048576,MATCH($A863,'Hoja de Trabajo para listado'!$A$155:$A$1048576,0),MATCH((CUADRO!O$4&amp;$E863),'Hoja de Trabajo para listado'!$A$151:$Z$151,0)),0)+IFERROR(INDEX('Hoja de Trabajo para listado'!$AB$155:$BA$1048576,MATCH($A863,'Hoja de Trabajo para listado'!$AB$155:$AB$1048576,0),MATCH((CUADRO!O$4&amp;$E863),'Hoja de Trabajo para listado'!$AB$151:$BA$151,0)),0)+IFERROR(INDEX('Hoja de Trabajo para listado'!$BC$155:$CB$1048576,MATCH($A863,'Hoja de Trabajo para listado'!$BC$155:$BC$1048576,0),MATCH((CUADRO!O$4&amp;$E863),'Hoja de Trabajo para listado'!$BC$151:$CB$151,0)),0)+IFERROR(INDEX('Hoja de Trabajo para listado'!$DE$153:$DG$274,MATCH($A863,'Hoja de Trabajo para listado'!$DE$153:$DE$1048576,0),MATCH((CUADRO!O$4&amp;$E863),'Hoja de Trabajo para listado'!$DE$151:$DG$151,0)),0)+IFERROR(INDEX('Hoja de Trabajo para listado'!$CD$155:$DC$1048576,MATCH($A863,'Hoja de Trabajo para listado'!$CD$155:$CD$1048576,0),MATCH((CUADRO!O$4&amp;$E863),'Hoja de Trabajo para listado'!$CD$151:$DC$151,0)),0)</f>
        <v>0</v>
      </c>
      <c r="P863" s="241">
        <f ca="1">+IFERROR(INDEX('Hoja de Trabajo para listado'!$A$155:$Z$1048576,MATCH($A863,'Hoja de Trabajo para listado'!$A$155:$A$1048576,0),MATCH((CUADRO!P$4&amp;$E863),'Hoja de Trabajo para listado'!$A$151:$Z$151,0)),0)+IFERROR(INDEX('Hoja de Trabajo para listado'!$AB$155:$BA$1048576,MATCH($A863,'Hoja de Trabajo para listado'!$AB$155:$AB$1048576,0),MATCH((CUADRO!P$4&amp;$E863),'Hoja de Trabajo para listado'!$AB$151:$BA$151,0)),0)+IFERROR(INDEX('Hoja de Trabajo para listado'!$BC$155:$CB$1048576,MATCH($A863,'Hoja de Trabajo para listado'!$BC$155:$BC$1048576,0),MATCH((CUADRO!P$4&amp;$E863),'Hoja de Trabajo para listado'!$BC$151:$CB$151,0)),0)+IFERROR(INDEX('Hoja de Trabajo para listado'!$DE$153:$DG$274,MATCH($A863,'Hoja de Trabajo para listado'!$DE$153:$DE$1048576,0),MATCH((CUADRO!P$4&amp;$E863),'Hoja de Trabajo para listado'!$DE$151:$DG$151,0)),0)+IFERROR(INDEX('Hoja de Trabajo para listado'!$CD$155:$DC$1048576,MATCH($A863,'Hoja de Trabajo para listado'!$CD$155:$CD$1048576,0),MATCH((CUADRO!P$4&amp;$E863),'Hoja de Trabajo para listado'!$CD$151:$DC$151,0)),0)</f>
        <v>0</v>
      </c>
      <c r="Q863" s="241">
        <f ca="1">+IFERROR(INDEX('Hoja de Trabajo para listado'!$A$155:$Z$1048576,MATCH($A863,'Hoja de Trabajo para listado'!$A$155:$A$1048576,0),MATCH((CUADRO!Q$4&amp;$E863),'Hoja de Trabajo para listado'!$A$151:$Z$151,0)),0)+IFERROR(INDEX('Hoja de Trabajo para listado'!$AB$155:$BA$1048576,MATCH($A863,'Hoja de Trabajo para listado'!$AB$155:$AB$1048576,0),MATCH((CUADRO!Q$4&amp;$E863),'Hoja de Trabajo para listado'!$AB$151:$BA$151,0)),0)+IFERROR(INDEX('Hoja de Trabajo para listado'!$BC$155:$CB$1048576,MATCH($A863,'Hoja de Trabajo para listado'!$BC$155:$BC$1048576,0),MATCH((CUADRO!Q$4&amp;$E863),'Hoja de Trabajo para listado'!$BC$151:$CB$151,0)),0)+IFERROR(INDEX('Hoja de Trabajo para listado'!$DE$153:$DG$274,MATCH($A863,'Hoja de Trabajo para listado'!$DE$153:$DE$1048576,0),MATCH((CUADRO!Q$4&amp;$E863),'Hoja de Trabajo para listado'!$DE$151:$DG$151,0)),0)+IFERROR(INDEX('Hoja de Trabajo para listado'!$CD$155:$DC$1048576,MATCH($A863,'Hoja de Trabajo para listado'!$CD$155:$CD$1048576,0),MATCH((CUADRO!Q$4&amp;$E863),'Hoja de Trabajo para listado'!$CD$151:$DC$151,0)),0)</f>
        <v>0</v>
      </c>
      <c r="R863" s="241">
        <f t="shared" ca="1" si="26"/>
        <v>0</v>
      </c>
      <c r="S863" s="247"/>
      <c r="T863" s="241">
        <f ca="1">+T864</f>
        <v>0</v>
      </c>
      <c r="U863" s="240">
        <f t="shared" si="27"/>
        <v>1</v>
      </c>
    </row>
    <row r="864" spans="1:21" customFormat="1" ht="15" hidden="1" customHeight="1">
      <c r="A864" s="32">
        <v>1514</v>
      </c>
      <c r="B864" s="382"/>
      <c r="C864" s="245" t="str">
        <f>+VLOOKUP(A864,bd_lista!$A$3:$C$592,3,FALSE)</f>
        <v>Gobierno Autónomo Municipal de Ocurí</v>
      </c>
      <c r="D864" s="384"/>
      <c r="E864" s="242" t="s">
        <v>684</v>
      </c>
      <c r="F864" s="243">
        <f ca="1">+IFERROR(INDEX('Hoja de Trabajo para listado'!$A$155:$Z$1048576,MATCH($A864,'Hoja de Trabajo para listado'!$A$155:$A$1048576,0),MATCH((CUADRO!F$4&amp;$E864),'Hoja de Trabajo para listado'!$A$151:$Z$151,0)),0)+IFERROR(INDEX('Hoja de Trabajo para listado'!$AB$155:$BA$1048576,MATCH($A864,'Hoja de Trabajo para listado'!$AB$155:$AB$1048576,0),MATCH((CUADRO!F$4&amp;$E864),'Hoja de Trabajo para listado'!$AB$151:$BA$151,0)),0)+IFERROR(INDEX('Hoja de Trabajo para listado'!$BC$155:$CB$1048576,MATCH($A864,'Hoja de Trabajo para listado'!$BC$155:$BC$1048576,0),MATCH((CUADRO!F$4&amp;$E864),'Hoja de Trabajo para listado'!$BC$151:$CB$151,0)),0)+IFERROR(INDEX('Hoja de Trabajo para listado'!$DE$153:$DG$274,MATCH($A864,'Hoja de Trabajo para listado'!$DE$153:$DE$1048576,0),MATCH((CUADRO!F$4&amp;$E864),'Hoja de Trabajo para listado'!$DE$151:$DG$151,0)),0)+IFERROR(INDEX('Hoja de Trabajo para listado'!$CD$155:$DC$1048576,MATCH($A864,'Hoja de Trabajo para listado'!$CD$155:$CD$1048576,0),MATCH((CUADRO!F$4&amp;$E864),'Hoja de Trabajo para listado'!$CD$151:$DC$151,0)),0)</f>
        <v>0</v>
      </c>
      <c r="G864" s="243">
        <f ca="1">+IFERROR(INDEX('Hoja de Trabajo para listado'!$A$155:$Z$1048576,MATCH($A864,'Hoja de Trabajo para listado'!$A$155:$A$1048576,0),MATCH((CUADRO!G$4&amp;$E864),'Hoja de Trabajo para listado'!$A$151:$Z$151,0)),0)+IFERROR(INDEX('Hoja de Trabajo para listado'!$AB$155:$BA$1048576,MATCH($A864,'Hoja de Trabajo para listado'!$AB$155:$AB$1048576,0),MATCH((CUADRO!G$4&amp;$E864),'Hoja de Trabajo para listado'!$AB$151:$BA$151,0)),0)+IFERROR(INDEX('Hoja de Trabajo para listado'!$BC$155:$CB$1048576,MATCH($A864,'Hoja de Trabajo para listado'!$BC$155:$BC$1048576,0),MATCH((CUADRO!G$4&amp;$E864),'Hoja de Trabajo para listado'!$BC$151:$CB$151,0)),0)+IFERROR(INDEX('Hoja de Trabajo para listado'!$DE$153:$DG$274,MATCH($A864,'Hoja de Trabajo para listado'!$DE$153:$DE$1048576,0),MATCH((CUADRO!G$4&amp;$E864),'Hoja de Trabajo para listado'!$DE$151:$DG$151,0)),0)+IFERROR(INDEX('Hoja de Trabajo para listado'!$CD$155:$DC$1048576,MATCH($A864,'Hoja de Trabajo para listado'!$CD$155:$CD$1048576,0),MATCH((CUADRO!G$4&amp;$E864),'Hoja de Trabajo para listado'!$CD$151:$DC$151,0)),0)</f>
        <v>0</v>
      </c>
      <c r="H864" s="243">
        <f ca="1">+IFERROR(INDEX('Hoja de Trabajo para listado'!$A$155:$Z$1048576,MATCH($A864,'Hoja de Trabajo para listado'!$A$155:$A$1048576,0),MATCH((CUADRO!H$4&amp;$E864),'Hoja de Trabajo para listado'!$A$151:$Z$151,0)),0)+IFERROR(INDEX('Hoja de Trabajo para listado'!$AB$155:$BA$1048576,MATCH($A864,'Hoja de Trabajo para listado'!$AB$155:$AB$1048576,0),MATCH((CUADRO!H$4&amp;$E864),'Hoja de Trabajo para listado'!$AB$151:$BA$151,0)),0)+IFERROR(INDEX('Hoja de Trabajo para listado'!$BC$155:$CB$1048576,MATCH($A864,'Hoja de Trabajo para listado'!$BC$155:$BC$1048576,0),MATCH((CUADRO!H$4&amp;$E864),'Hoja de Trabajo para listado'!$BC$151:$CB$151,0)),0)+IFERROR(INDEX('Hoja de Trabajo para listado'!$DE$153:$DG$274,MATCH($A864,'Hoja de Trabajo para listado'!$DE$153:$DE$1048576,0),MATCH((CUADRO!H$4&amp;$E864),'Hoja de Trabajo para listado'!$DE$151:$DG$151,0)),0)+IFERROR(INDEX('Hoja de Trabajo para listado'!$CD$155:$DC$1048576,MATCH($A864,'Hoja de Trabajo para listado'!$CD$155:$CD$1048576,0),MATCH((CUADRO!H$4&amp;$E864),'Hoja de Trabajo para listado'!$CD$151:$DC$151,0)),0)</f>
        <v>0</v>
      </c>
      <c r="I864" s="243">
        <f ca="1">+IFERROR(INDEX('Hoja de Trabajo para listado'!$A$155:$Z$1048576,MATCH($A864,'Hoja de Trabajo para listado'!$A$155:$A$1048576,0),MATCH((CUADRO!I$4&amp;$E864),'Hoja de Trabajo para listado'!$A$151:$Z$151,0)),0)+IFERROR(INDEX('Hoja de Trabajo para listado'!$AB$155:$BA$1048576,MATCH($A864,'Hoja de Trabajo para listado'!$AB$155:$AB$1048576,0),MATCH((CUADRO!I$4&amp;$E864),'Hoja de Trabajo para listado'!$AB$151:$BA$151,0)),0)+IFERROR(INDEX('Hoja de Trabajo para listado'!$BC$155:$CB$1048576,MATCH($A864,'Hoja de Trabajo para listado'!$BC$155:$BC$1048576,0),MATCH((CUADRO!I$4&amp;$E864),'Hoja de Trabajo para listado'!$BC$151:$CB$151,0)),0)+IFERROR(INDEX('Hoja de Trabajo para listado'!$DE$153:$DG$274,MATCH($A864,'Hoja de Trabajo para listado'!$DE$153:$DE$1048576,0),MATCH((CUADRO!I$4&amp;$E864),'Hoja de Trabajo para listado'!$DE$151:$DG$151,0)),0)+IFERROR(INDEX('Hoja de Trabajo para listado'!$CD$155:$DC$1048576,MATCH($A864,'Hoja de Trabajo para listado'!$CD$155:$CD$1048576,0),MATCH((CUADRO!I$4&amp;$E864),'Hoja de Trabajo para listado'!$CD$151:$DC$151,0)),0)</f>
        <v>0</v>
      </c>
      <c r="J864" s="243">
        <f ca="1">+IFERROR(INDEX('Hoja de Trabajo para listado'!$A$155:$Z$1048576,MATCH($A864,'Hoja de Trabajo para listado'!$A$155:$A$1048576,0),MATCH((CUADRO!J$4&amp;$E864),'Hoja de Trabajo para listado'!$A$151:$Z$151,0)),0)+IFERROR(INDEX('Hoja de Trabajo para listado'!$AB$155:$BA$1048576,MATCH($A864,'Hoja de Trabajo para listado'!$AB$155:$AB$1048576,0),MATCH((CUADRO!J$4&amp;$E864),'Hoja de Trabajo para listado'!$AB$151:$BA$151,0)),0)+IFERROR(INDEX('Hoja de Trabajo para listado'!$BC$155:$CB$1048576,MATCH($A864,'Hoja de Trabajo para listado'!$BC$155:$BC$1048576,0),MATCH((CUADRO!J$4&amp;$E864),'Hoja de Trabajo para listado'!$BC$151:$CB$151,0)),0)+IFERROR(INDEX('Hoja de Trabajo para listado'!$DE$153:$DG$274,MATCH($A864,'Hoja de Trabajo para listado'!$DE$153:$DE$1048576,0),MATCH((CUADRO!J$4&amp;$E864),'Hoja de Trabajo para listado'!$DE$151:$DG$151,0)),0)+IFERROR(INDEX('Hoja de Trabajo para listado'!$CD$155:$DC$1048576,MATCH($A864,'Hoja de Trabajo para listado'!$CD$155:$CD$1048576,0),MATCH((CUADRO!J$4&amp;$E864),'Hoja de Trabajo para listado'!$CD$151:$DC$151,0)),0)</f>
        <v>0</v>
      </c>
      <c r="K864" s="243">
        <f ca="1">+IFERROR(INDEX('Hoja de Trabajo para listado'!$A$155:$Z$1048576,MATCH($A864,'Hoja de Trabajo para listado'!$A$155:$A$1048576,0),MATCH((CUADRO!K$4&amp;$E864),'Hoja de Trabajo para listado'!$A$151:$Z$151,0)),0)+IFERROR(INDEX('Hoja de Trabajo para listado'!$AB$155:$BA$1048576,MATCH($A864,'Hoja de Trabajo para listado'!$AB$155:$AB$1048576,0),MATCH((CUADRO!K$4&amp;$E864),'Hoja de Trabajo para listado'!$AB$151:$BA$151,0)),0)+IFERROR(INDEX('Hoja de Trabajo para listado'!$BC$155:$CB$1048576,MATCH($A864,'Hoja de Trabajo para listado'!$BC$155:$BC$1048576,0),MATCH((CUADRO!K$4&amp;$E864),'Hoja de Trabajo para listado'!$BC$151:$CB$151,0)),0)+IFERROR(INDEX('Hoja de Trabajo para listado'!$DE$153:$DG$274,MATCH($A864,'Hoja de Trabajo para listado'!$DE$153:$DE$1048576,0),MATCH((CUADRO!K$4&amp;$E864),'Hoja de Trabajo para listado'!$DE$151:$DG$151,0)),0)+IFERROR(INDEX('Hoja de Trabajo para listado'!$CD$155:$DC$1048576,MATCH($A864,'Hoja de Trabajo para listado'!$CD$155:$CD$1048576,0),MATCH((CUADRO!K$4&amp;$E864),'Hoja de Trabajo para listado'!$CD$151:$DC$151,0)),0)</f>
        <v>0</v>
      </c>
      <c r="L864" s="243">
        <f ca="1">+IFERROR(INDEX('Hoja de Trabajo para listado'!$A$155:$Z$1048576,MATCH($A864,'Hoja de Trabajo para listado'!$A$155:$A$1048576,0),MATCH((CUADRO!L$4&amp;$E864),'Hoja de Trabajo para listado'!$A$151:$Z$151,0)),0)+IFERROR(INDEX('Hoja de Trabajo para listado'!$AB$155:$BA$1048576,MATCH($A864,'Hoja de Trabajo para listado'!$AB$155:$AB$1048576,0),MATCH((CUADRO!L$4&amp;$E864),'Hoja de Trabajo para listado'!$AB$151:$BA$151,0)),0)+IFERROR(INDEX('Hoja de Trabajo para listado'!$BC$155:$CB$1048576,MATCH($A864,'Hoja de Trabajo para listado'!$BC$155:$BC$1048576,0),MATCH((CUADRO!L$4&amp;$E864),'Hoja de Trabajo para listado'!$BC$151:$CB$151,0)),0)+IFERROR(INDEX('Hoja de Trabajo para listado'!$DE$153:$DG$274,MATCH($A864,'Hoja de Trabajo para listado'!$DE$153:$DE$1048576,0),MATCH((CUADRO!L$4&amp;$E864),'Hoja de Trabajo para listado'!$DE$151:$DG$151,0)),0)+IFERROR(INDEX('Hoja de Trabajo para listado'!$CD$155:$DC$1048576,MATCH($A864,'Hoja de Trabajo para listado'!$CD$155:$CD$1048576,0),MATCH((CUADRO!L$4&amp;$E864),'Hoja de Trabajo para listado'!$CD$151:$DC$151,0)),0)</f>
        <v>0</v>
      </c>
      <c r="M864" s="243">
        <f ca="1">+IFERROR(INDEX('Hoja de Trabajo para listado'!$A$155:$Z$1048576,MATCH($A864,'Hoja de Trabajo para listado'!$A$155:$A$1048576,0),MATCH((CUADRO!M$4&amp;$E864),'Hoja de Trabajo para listado'!$A$151:$Z$151,0)),0)+IFERROR(INDEX('Hoja de Trabajo para listado'!$AB$155:$BA$1048576,MATCH($A864,'Hoja de Trabajo para listado'!$AB$155:$AB$1048576,0),MATCH((CUADRO!M$4&amp;$E864),'Hoja de Trabajo para listado'!$AB$151:$BA$151,0)),0)+IFERROR(INDEX('Hoja de Trabajo para listado'!$BC$155:$CB$1048576,MATCH($A864,'Hoja de Trabajo para listado'!$BC$155:$BC$1048576,0),MATCH((CUADRO!M$4&amp;$E864),'Hoja de Trabajo para listado'!$BC$151:$CB$151,0)),0)+IFERROR(INDEX('Hoja de Trabajo para listado'!$DE$153:$DG$274,MATCH($A864,'Hoja de Trabajo para listado'!$DE$153:$DE$1048576,0),MATCH((CUADRO!M$4&amp;$E864),'Hoja de Trabajo para listado'!$DE$151:$DG$151,0)),0)+IFERROR(INDEX('Hoja de Trabajo para listado'!$CD$155:$DC$1048576,MATCH($A864,'Hoja de Trabajo para listado'!$CD$155:$CD$1048576,0),MATCH((CUADRO!M$4&amp;$E864),'Hoja de Trabajo para listado'!$CD$151:$DC$151,0)),0)</f>
        <v>0</v>
      </c>
      <c r="N864" s="243">
        <f ca="1">+IFERROR(INDEX('Hoja de Trabajo para listado'!$A$155:$Z$1048576,MATCH($A864,'Hoja de Trabajo para listado'!$A$155:$A$1048576,0),MATCH((CUADRO!N$4&amp;$E864),'Hoja de Trabajo para listado'!$A$151:$Z$151,0)),0)+IFERROR(INDEX('Hoja de Trabajo para listado'!$AB$155:$BA$1048576,MATCH($A864,'Hoja de Trabajo para listado'!$AB$155:$AB$1048576,0),MATCH((CUADRO!N$4&amp;$E864),'Hoja de Trabajo para listado'!$AB$151:$BA$151,0)),0)+IFERROR(INDEX('Hoja de Trabajo para listado'!$BC$155:$CB$1048576,MATCH($A864,'Hoja de Trabajo para listado'!$BC$155:$BC$1048576,0),MATCH((CUADRO!N$4&amp;$E864),'Hoja de Trabajo para listado'!$BC$151:$CB$151,0)),0)+IFERROR(INDEX('Hoja de Trabajo para listado'!$DE$153:$DG$274,MATCH($A864,'Hoja de Trabajo para listado'!$DE$153:$DE$1048576,0),MATCH((CUADRO!N$4&amp;$E864),'Hoja de Trabajo para listado'!$DE$151:$DG$151,0)),0)+IFERROR(INDEX('Hoja de Trabajo para listado'!$CD$155:$DC$1048576,MATCH($A864,'Hoja de Trabajo para listado'!$CD$155:$CD$1048576,0),MATCH((CUADRO!N$4&amp;$E864),'Hoja de Trabajo para listado'!$CD$151:$DC$151,0)),0)</f>
        <v>0</v>
      </c>
      <c r="O864" s="243">
        <f ca="1">+IFERROR(INDEX('Hoja de Trabajo para listado'!$A$155:$Z$1048576,MATCH($A864,'Hoja de Trabajo para listado'!$A$155:$A$1048576,0),MATCH((CUADRO!O$4&amp;$E864),'Hoja de Trabajo para listado'!$A$151:$Z$151,0)),0)+IFERROR(INDEX('Hoja de Trabajo para listado'!$AB$155:$BA$1048576,MATCH($A864,'Hoja de Trabajo para listado'!$AB$155:$AB$1048576,0),MATCH((CUADRO!O$4&amp;$E864),'Hoja de Trabajo para listado'!$AB$151:$BA$151,0)),0)+IFERROR(INDEX('Hoja de Trabajo para listado'!$BC$155:$CB$1048576,MATCH($A864,'Hoja de Trabajo para listado'!$BC$155:$BC$1048576,0),MATCH((CUADRO!O$4&amp;$E864),'Hoja de Trabajo para listado'!$BC$151:$CB$151,0)),0)+IFERROR(INDEX('Hoja de Trabajo para listado'!$DE$153:$DG$274,MATCH($A864,'Hoja de Trabajo para listado'!$DE$153:$DE$1048576,0),MATCH((CUADRO!O$4&amp;$E864),'Hoja de Trabajo para listado'!$DE$151:$DG$151,0)),0)+IFERROR(INDEX('Hoja de Trabajo para listado'!$CD$155:$DC$1048576,MATCH($A864,'Hoja de Trabajo para listado'!$CD$155:$CD$1048576,0),MATCH((CUADRO!O$4&amp;$E864),'Hoja de Trabajo para listado'!$CD$151:$DC$151,0)),0)</f>
        <v>0</v>
      </c>
      <c r="P864" s="243">
        <f ca="1">+IFERROR(INDEX('Hoja de Trabajo para listado'!$A$155:$Z$1048576,MATCH($A864,'Hoja de Trabajo para listado'!$A$155:$A$1048576,0),MATCH((CUADRO!P$4&amp;$E864),'Hoja de Trabajo para listado'!$A$151:$Z$151,0)),0)+IFERROR(INDEX('Hoja de Trabajo para listado'!$AB$155:$BA$1048576,MATCH($A864,'Hoja de Trabajo para listado'!$AB$155:$AB$1048576,0),MATCH((CUADRO!P$4&amp;$E864),'Hoja de Trabajo para listado'!$AB$151:$BA$151,0)),0)+IFERROR(INDEX('Hoja de Trabajo para listado'!$BC$155:$CB$1048576,MATCH($A864,'Hoja de Trabajo para listado'!$BC$155:$BC$1048576,0),MATCH((CUADRO!P$4&amp;$E864),'Hoja de Trabajo para listado'!$BC$151:$CB$151,0)),0)+IFERROR(INDEX('Hoja de Trabajo para listado'!$DE$153:$DG$274,MATCH($A864,'Hoja de Trabajo para listado'!$DE$153:$DE$1048576,0),MATCH((CUADRO!P$4&amp;$E864),'Hoja de Trabajo para listado'!$DE$151:$DG$151,0)),0)+IFERROR(INDEX('Hoja de Trabajo para listado'!$CD$155:$DC$1048576,MATCH($A864,'Hoja de Trabajo para listado'!$CD$155:$CD$1048576,0),MATCH((CUADRO!P$4&amp;$E864),'Hoja de Trabajo para listado'!$CD$151:$DC$151,0)),0)</f>
        <v>0</v>
      </c>
      <c r="Q864" s="243">
        <f ca="1">+IFERROR(INDEX('Hoja de Trabajo para listado'!$A$155:$Z$1048576,MATCH($A864,'Hoja de Trabajo para listado'!$A$155:$A$1048576,0),MATCH((CUADRO!Q$4&amp;$E864),'Hoja de Trabajo para listado'!$A$151:$Z$151,0)),0)+IFERROR(INDEX('Hoja de Trabajo para listado'!$AB$155:$BA$1048576,MATCH($A864,'Hoja de Trabajo para listado'!$AB$155:$AB$1048576,0),MATCH((CUADRO!Q$4&amp;$E864),'Hoja de Trabajo para listado'!$AB$151:$BA$151,0)),0)+IFERROR(INDEX('Hoja de Trabajo para listado'!$BC$155:$CB$1048576,MATCH($A864,'Hoja de Trabajo para listado'!$BC$155:$BC$1048576,0),MATCH((CUADRO!Q$4&amp;$E864),'Hoja de Trabajo para listado'!$BC$151:$CB$151,0)),0)+IFERROR(INDEX('Hoja de Trabajo para listado'!$DE$153:$DG$274,MATCH($A864,'Hoja de Trabajo para listado'!$DE$153:$DE$1048576,0),MATCH((CUADRO!Q$4&amp;$E864),'Hoja de Trabajo para listado'!$DE$151:$DG$151,0)),0)+IFERROR(INDEX('Hoja de Trabajo para listado'!$CD$155:$DC$1048576,MATCH($A864,'Hoja de Trabajo para listado'!$CD$155:$CD$1048576,0),MATCH((CUADRO!Q$4&amp;$E864),'Hoja de Trabajo para listado'!$CD$151:$DC$151,0)),0)</f>
        <v>0</v>
      </c>
      <c r="R864" s="243">
        <f t="shared" ca="1" si="26"/>
        <v>0</v>
      </c>
      <c r="S864" s="253">
        <f ca="1">+R863+R864</f>
        <v>0</v>
      </c>
      <c r="T864" s="243">
        <f ca="1">+S864</f>
        <v>0</v>
      </c>
      <c r="U864" s="242">
        <f t="shared" si="27"/>
        <v>2</v>
      </c>
    </row>
    <row r="865" spans="1:21" customFormat="1" ht="15" hidden="1" customHeight="1">
      <c r="A865" s="32">
        <v>1515</v>
      </c>
      <c r="B865" s="381">
        <f>+A865</f>
        <v>1515</v>
      </c>
      <c r="C865" s="245" t="str">
        <f>+VLOOKUP(A865,bd_lista!$A$3:$C$592,3,FALSE)</f>
        <v>Gobierno Autónomo Municipal de San Pedro de Buena Vista</v>
      </c>
      <c r="D865" s="383" t="str">
        <f>+C865</f>
        <v>Gobierno Autónomo Municipal de San Pedro de Buena Vista</v>
      </c>
      <c r="E865" s="240" t="s">
        <v>683</v>
      </c>
      <c r="F865" s="241">
        <f ca="1">+IFERROR(INDEX('Hoja de Trabajo para listado'!$A$155:$Z$1048576,MATCH($A865,'Hoja de Trabajo para listado'!$A$155:$A$1048576,0),MATCH((CUADRO!F$4&amp;$E865),'Hoja de Trabajo para listado'!$A$151:$Z$151,0)),0)+IFERROR(INDEX('Hoja de Trabajo para listado'!$AB$155:$BA$1048576,MATCH($A865,'Hoja de Trabajo para listado'!$AB$155:$AB$1048576,0),MATCH((CUADRO!F$4&amp;$E865),'Hoja de Trabajo para listado'!$AB$151:$BA$151,0)),0)+IFERROR(INDEX('Hoja de Trabajo para listado'!$BC$155:$CB$1048576,MATCH($A865,'Hoja de Trabajo para listado'!$BC$155:$BC$1048576,0),MATCH((CUADRO!F$4&amp;$E865),'Hoja de Trabajo para listado'!$BC$151:$CB$151,0)),0)+IFERROR(INDEX('Hoja de Trabajo para listado'!$DE$153:$DG$274,MATCH($A865,'Hoja de Trabajo para listado'!$DE$153:$DE$1048576,0),MATCH((CUADRO!F$4&amp;$E865),'Hoja de Trabajo para listado'!$DE$151:$DG$151,0)),0)+IFERROR(INDEX('Hoja de Trabajo para listado'!$CD$155:$DC$1048576,MATCH($A865,'Hoja de Trabajo para listado'!$CD$155:$CD$1048576,0),MATCH((CUADRO!F$4&amp;$E865),'Hoja de Trabajo para listado'!$CD$151:$DC$151,0)),0)</f>
        <v>0</v>
      </c>
      <c r="G865" s="241">
        <f ca="1">+IFERROR(INDEX('Hoja de Trabajo para listado'!$A$155:$Z$1048576,MATCH($A865,'Hoja de Trabajo para listado'!$A$155:$A$1048576,0),MATCH((CUADRO!G$4&amp;$E865),'Hoja de Trabajo para listado'!$A$151:$Z$151,0)),0)+IFERROR(INDEX('Hoja de Trabajo para listado'!$AB$155:$BA$1048576,MATCH($A865,'Hoja de Trabajo para listado'!$AB$155:$AB$1048576,0),MATCH((CUADRO!G$4&amp;$E865),'Hoja de Trabajo para listado'!$AB$151:$BA$151,0)),0)+IFERROR(INDEX('Hoja de Trabajo para listado'!$BC$155:$CB$1048576,MATCH($A865,'Hoja de Trabajo para listado'!$BC$155:$BC$1048576,0),MATCH((CUADRO!G$4&amp;$E865),'Hoja de Trabajo para listado'!$BC$151:$CB$151,0)),0)+IFERROR(INDEX('Hoja de Trabajo para listado'!$DE$153:$DG$274,MATCH($A865,'Hoja de Trabajo para listado'!$DE$153:$DE$1048576,0),MATCH((CUADRO!G$4&amp;$E865),'Hoja de Trabajo para listado'!$DE$151:$DG$151,0)),0)+IFERROR(INDEX('Hoja de Trabajo para listado'!$CD$155:$DC$1048576,MATCH($A865,'Hoja de Trabajo para listado'!$CD$155:$CD$1048576,0),MATCH((CUADRO!G$4&amp;$E865),'Hoja de Trabajo para listado'!$CD$151:$DC$151,0)),0)</f>
        <v>0</v>
      </c>
      <c r="H865" s="241">
        <f ca="1">+IFERROR(INDEX('Hoja de Trabajo para listado'!$A$155:$Z$1048576,MATCH($A865,'Hoja de Trabajo para listado'!$A$155:$A$1048576,0),MATCH((CUADRO!H$4&amp;$E865),'Hoja de Trabajo para listado'!$A$151:$Z$151,0)),0)+IFERROR(INDEX('Hoja de Trabajo para listado'!$AB$155:$BA$1048576,MATCH($A865,'Hoja de Trabajo para listado'!$AB$155:$AB$1048576,0),MATCH((CUADRO!H$4&amp;$E865),'Hoja de Trabajo para listado'!$AB$151:$BA$151,0)),0)+IFERROR(INDEX('Hoja de Trabajo para listado'!$BC$155:$CB$1048576,MATCH($A865,'Hoja de Trabajo para listado'!$BC$155:$BC$1048576,0),MATCH((CUADRO!H$4&amp;$E865),'Hoja de Trabajo para listado'!$BC$151:$CB$151,0)),0)+IFERROR(INDEX('Hoja de Trabajo para listado'!$DE$153:$DG$274,MATCH($A865,'Hoja de Trabajo para listado'!$DE$153:$DE$1048576,0),MATCH((CUADRO!H$4&amp;$E865),'Hoja de Trabajo para listado'!$DE$151:$DG$151,0)),0)+IFERROR(INDEX('Hoja de Trabajo para listado'!$CD$155:$DC$1048576,MATCH($A865,'Hoja de Trabajo para listado'!$CD$155:$CD$1048576,0),MATCH((CUADRO!H$4&amp;$E865),'Hoja de Trabajo para listado'!$CD$151:$DC$151,0)),0)</f>
        <v>0</v>
      </c>
      <c r="I865" s="241">
        <f ca="1">+IFERROR(INDEX('Hoja de Trabajo para listado'!$A$155:$Z$1048576,MATCH($A865,'Hoja de Trabajo para listado'!$A$155:$A$1048576,0),MATCH((CUADRO!I$4&amp;$E865),'Hoja de Trabajo para listado'!$A$151:$Z$151,0)),0)+IFERROR(INDEX('Hoja de Trabajo para listado'!$AB$155:$BA$1048576,MATCH($A865,'Hoja de Trabajo para listado'!$AB$155:$AB$1048576,0),MATCH((CUADRO!I$4&amp;$E865),'Hoja de Trabajo para listado'!$AB$151:$BA$151,0)),0)+IFERROR(INDEX('Hoja de Trabajo para listado'!$BC$155:$CB$1048576,MATCH($A865,'Hoja de Trabajo para listado'!$BC$155:$BC$1048576,0),MATCH((CUADRO!I$4&amp;$E865),'Hoja de Trabajo para listado'!$BC$151:$CB$151,0)),0)+IFERROR(INDEX('Hoja de Trabajo para listado'!$DE$153:$DG$274,MATCH($A865,'Hoja de Trabajo para listado'!$DE$153:$DE$1048576,0),MATCH((CUADRO!I$4&amp;$E865),'Hoja de Trabajo para listado'!$DE$151:$DG$151,0)),0)+IFERROR(INDEX('Hoja de Trabajo para listado'!$CD$155:$DC$1048576,MATCH($A865,'Hoja de Trabajo para listado'!$CD$155:$CD$1048576,0),MATCH((CUADRO!I$4&amp;$E865),'Hoja de Trabajo para listado'!$CD$151:$DC$151,0)),0)</f>
        <v>0</v>
      </c>
      <c r="J865" s="241">
        <f ca="1">+IFERROR(INDEX('Hoja de Trabajo para listado'!$A$155:$Z$1048576,MATCH($A865,'Hoja de Trabajo para listado'!$A$155:$A$1048576,0),MATCH((CUADRO!J$4&amp;$E865),'Hoja de Trabajo para listado'!$A$151:$Z$151,0)),0)+IFERROR(INDEX('Hoja de Trabajo para listado'!$AB$155:$BA$1048576,MATCH($A865,'Hoja de Trabajo para listado'!$AB$155:$AB$1048576,0),MATCH((CUADRO!J$4&amp;$E865),'Hoja de Trabajo para listado'!$AB$151:$BA$151,0)),0)+IFERROR(INDEX('Hoja de Trabajo para listado'!$BC$155:$CB$1048576,MATCH($A865,'Hoja de Trabajo para listado'!$BC$155:$BC$1048576,0),MATCH((CUADRO!J$4&amp;$E865),'Hoja de Trabajo para listado'!$BC$151:$CB$151,0)),0)+IFERROR(INDEX('Hoja de Trabajo para listado'!$DE$153:$DG$274,MATCH($A865,'Hoja de Trabajo para listado'!$DE$153:$DE$1048576,0),MATCH((CUADRO!J$4&amp;$E865),'Hoja de Trabajo para listado'!$DE$151:$DG$151,0)),0)+IFERROR(INDEX('Hoja de Trabajo para listado'!$CD$155:$DC$1048576,MATCH($A865,'Hoja de Trabajo para listado'!$CD$155:$CD$1048576,0),MATCH((CUADRO!J$4&amp;$E865),'Hoja de Trabajo para listado'!$CD$151:$DC$151,0)),0)</f>
        <v>0</v>
      </c>
      <c r="K865" s="241">
        <f ca="1">+IFERROR(INDEX('Hoja de Trabajo para listado'!$A$155:$Z$1048576,MATCH($A865,'Hoja de Trabajo para listado'!$A$155:$A$1048576,0),MATCH((CUADRO!K$4&amp;$E865),'Hoja de Trabajo para listado'!$A$151:$Z$151,0)),0)+IFERROR(INDEX('Hoja de Trabajo para listado'!$AB$155:$BA$1048576,MATCH($A865,'Hoja de Trabajo para listado'!$AB$155:$AB$1048576,0),MATCH((CUADRO!K$4&amp;$E865),'Hoja de Trabajo para listado'!$AB$151:$BA$151,0)),0)+IFERROR(INDEX('Hoja de Trabajo para listado'!$BC$155:$CB$1048576,MATCH($A865,'Hoja de Trabajo para listado'!$BC$155:$BC$1048576,0),MATCH((CUADRO!K$4&amp;$E865),'Hoja de Trabajo para listado'!$BC$151:$CB$151,0)),0)+IFERROR(INDEX('Hoja de Trabajo para listado'!$DE$153:$DG$274,MATCH($A865,'Hoja de Trabajo para listado'!$DE$153:$DE$1048576,0),MATCH((CUADRO!K$4&amp;$E865),'Hoja de Trabajo para listado'!$DE$151:$DG$151,0)),0)+IFERROR(INDEX('Hoja de Trabajo para listado'!$CD$155:$DC$1048576,MATCH($A865,'Hoja de Trabajo para listado'!$CD$155:$CD$1048576,0),MATCH((CUADRO!K$4&amp;$E865),'Hoja de Trabajo para listado'!$CD$151:$DC$151,0)),0)</f>
        <v>0</v>
      </c>
      <c r="L865" s="241">
        <f ca="1">+IFERROR(INDEX('Hoja de Trabajo para listado'!$A$155:$Z$1048576,MATCH($A865,'Hoja de Trabajo para listado'!$A$155:$A$1048576,0),MATCH((CUADRO!L$4&amp;$E865),'Hoja de Trabajo para listado'!$A$151:$Z$151,0)),0)+IFERROR(INDEX('Hoja de Trabajo para listado'!$AB$155:$BA$1048576,MATCH($A865,'Hoja de Trabajo para listado'!$AB$155:$AB$1048576,0),MATCH((CUADRO!L$4&amp;$E865),'Hoja de Trabajo para listado'!$AB$151:$BA$151,0)),0)+IFERROR(INDEX('Hoja de Trabajo para listado'!$BC$155:$CB$1048576,MATCH($A865,'Hoja de Trabajo para listado'!$BC$155:$BC$1048576,0),MATCH((CUADRO!L$4&amp;$E865),'Hoja de Trabajo para listado'!$BC$151:$CB$151,0)),0)+IFERROR(INDEX('Hoja de Trabajo para listado'!$DE$153:$DG$274,MATCH($A865,'Hoja de Trabajo para listado'!$DE$153:$DE$1048576,0),MATCH((CUADRO!L$4&amp;$E865),'Hoja de Trabajo para listado'!$DE$151:$DG$151,0)),0)+IFERROR(INDEX('Hoja de Trabajo para listado'!$CD$155:$DC$1048576,MATCH($A865,'Hoja de Trabajo para listado'!$CD$155:$CD$1048576,0),MATCH((CUADRO!L$4&amp;$E865),'Hoja de Trabajo para listado'!$CD$151:$DC$151,0)),0)</f>
        <v>0</v>
      </c>
      <c r="M865" s="241">
        <f ca="1">+IFERROR(INDEX('Hoja de Trabajo para listado'!$A$155:$Z$1048576,MATCH($A865,'Hoja de Trabajo para listado'!$A$155:$A$1048576,0),MATCH((CUADRO!M$4&amp;$E865),'Hoja de Trabajo para listado'!$A$151:$Z$151,0)),0)+IFERROR(INDEX('Hoja de Trabajo para listado'!$AB$155:$BA$1048576,MATCH($A865,'Hoja de Trabajo para listado'!$AB$155:$AB$1048576,0),MATCH((CUADRO!M$4&amp;$E865),'Hoja de Trabajo para listado'!$AB$151:$BA$151,0)),0)+IFERROR(INDEX('Hoja de Trabajo para listado'!$BC$155:$CB$1048576,MATCH($A865,'Hoja de Trabajo para listado'!$BC$155:$BC$1048576,0),MATCH((CUADRO!M$4&amp;$E865),'Hoja de Trabajo para listado'!$BC$151:$CB$151,0)),0)+IFERROR(INDEX('Hoja de Trabajo para listado'!$DE$153:$DG$274,MATCH($A865,'Hoja de Trabajo para listado'!$DE$153:$DE$1048576,0),MATCH((CUADRO!M$4&amp;$E865),'Hoja de Trabajo para listado'!$DE$151:$DG$151,0)),0)+IFERROR(INDEX('Hoja de Trabajo para listado'!$CD$155:$DC$1048576,MATCH($A865,'Hoja de Trabajo para listado'!$CD$155:$CD$1048576,0),MATCH((CUADRO!M$4&amp;$E865),'Hoja de Trabajo para listado'!$CD$151:$DC$151,0)),0)</f>
        <v>0</v>
      </c>
      <c r="N865" s="241">
        <f ca="1">+IFERROR(INDEX('Hoja de Trabajo para listado'!$A$155:$Z$1048576,MATCH($A865,'Hoja de Trabajo para listado'!$A$155:$A$1048576,0),MATCH((CUADRO!N$4&amp;$E865),'Hoja de Trabajo para listado'!$A$151:$Z$151,0)),0)+IFERROR(INDEX('Hoja de Trabajo para listado'!$AB$155:$BA$1048576,MATCH($A865,'Hoja de Trabajo para listado'!$AB$155:$AB$1048576,0),MATCH((CUADRO!N$4&amp;$E865),'Hoja de Trabajo para listado'!$AB$151:$BA$151,0)),0)+IFERROR(INDEX('Hoja de Trabajo para listado'!$BC$155:$CB$1048576,MATCH($A865,'Hoja de Trabajo para listado'!$BC$155:$BC$1048576,0),MATCH((CUADRO!N$4&amp;$E865),'Hoja de Trabajo para listado'!$BC$151:$CB$151,0)),0)+IFERROR(INDEX('Hoja de Trabajo para listado'!$DE$153:$DG$274,MATCH($A865,'Hoja de Trabajo para listado'!$DE$153:$DE$1048576,0),MATCH((CUADRO!N$4&amp;$E865),'Hoja de Trabajo para listado'!$DE$151:$DG$151,0)),0)+IFERROR(INDEX('Hoja de Trabajo para listado'!$CD$155:$DC$1048576,MATCH($A865,'Hoja de Trabajo para listado'!$CD$155:$CD$1048576,0),MATCH((CUADRO!N$4&amp;$E865),'Hoja de Trabajo para listado'!$CD$151:$DC$151,0)),0)</f>
        <v>0</v>
      </c>
      <c r="O865" s="241">
        <f ca="1">+IFERROR(INDEX('Hoja de Trabajo para listado'!$A$155:$Z$1048576,MATCH($A865,'Hoja de Trabajo para listado'!$A$155:$A$1048576,0),MATCH((CUADRO!O$4&amp;$E865),'Hoja de Trabajo para listado'!$A$151:$Z$151,0)),0)+IFERROR(INDEX('Hoja de Trabajo para listado'!$AB$155:$BA$1048576,MATCH($A865,'Hoja de Trabajo para listado'!$AB$155:$AB$1048576,0),MATCH((CUADRO!O$4&amp;$E865),'Hoja de Trabajo para listado'!$AB$151:$BA$151,0)),0)+IFERROR(INDEX('Hoja de Trabajo para listado'!$BC$155:$CB$1048576,MATCH($A865,'Hoja de Trabajo para listado'!$BC$155:$BC$1048576,0),MATCH((CUADRO!O$4&amp;$E865),'Hoja de Trabajo para listado'!$BC$151:$CB$151,0)),0)+IFERROR(INDEX('Hoja de Trabajo para listado'!$DE$153:$DG$274,MATCH($A865,'Hoja de Trabajo para listado'!$DE$153:$DE$1048576,0),MATCH((CUADRO!O$4&amp;$E865),'Hoja de Trabajo para listado'!$DE$151:$DG$151,0)),0)+IFERROR(INDEX('Hoja de Trabajo para listado'!$CD$155:$DC$1048576,MATCH($A865,'Hoja de Trabajo para listado'!$CD$155:$CD$1048576,0),MATCH((CUADRO!O$4&amp;$E865),'Hoja de Trabajo para listado'!$CD$151:$DC$151,0)),0)</f>
        <v>0</v>
      </c>
      <c r="P865" s="241">
        <f ca="1">+IFERROR(INDEX('Hoja de Trabajo para listado'!$A$155:$Z$1048576,MATCH($A865,'Hoja de Trabajo para listado'!$A$155:$A$1048576,0),MATCH((CUADRO!P$4&amp;$E865),'Hoja de Trabajo para listado'!$A$151:$Z$151,0)),0)+IFERROR(INDEX('Hoja de Trabajo para listado'!$AB$155:$BA$1048576,MATCH($A865,'Hoja de Trabajo para listado'!$AB$155:$AB$1048576,0),MATCH((CUADRO!P$4&amp;$E865),'Hoja de Trabajo para listado'!$AB$151:$BA$151,0)),0)+IFERROR(INDEX('Hoja de Trabajo para listado'!$BC$155:$CB$1048576,MATCH($A865,'Hoja de Trabajo para listado'!$BC$155:$BC$1048576,0),MATCH((CUADRO!P$4&amp;$E865),'Hoja de Trabajo para listado'!$BC$151:$CB$151,0)),0)+IFERROR(INDEX('Hoja de Trabajo para listado'!$DE$153:$DG$274,MATCH($A865,'Hoja de Trabajo para listado'!$DE$153:$DE$1048576,0),MATCH((CUADRO!P$4&amp;$E865),'Hoja de Trabajo para listado'!$DE$151:$DG$151,0)),0)+IFERROR(INDEX('Hoja de Trabajo para listado'!$CD$155:$DC$1048576,MATCH($A865,'Hoja de Trabajo para listado'!$CD$155:$CD$1048576,0),MATCH((CUADRO!P$4&amp;$E865),'Hoja de Trabajo para listado'!$CD$151:$DC$151,0)),0)</f>
        <v>0</v>
      </c>
      <c r="Q865" s="241">
        <f ca="1">+IFERROR(INDEX('Hoja de Trabajo para listado'!$A$155:$Z$1048576,MATCH($A865,'Hoja de Trabajo para listado'!$A$155:$A$1048576,0),MATCH((CUADRO!Q$4&amp;$E865),'Hoja de Trabajo para listado'!$A$151:$Z$151,0)),0)+IFERROR(INDEX('Hoja de Trabajo para listado'!$AB$155:$BA$1048576,MATCH($A865,'Hoja de Trabajo para listado'!$AB$155:$AB$1048576,0),MATCH((CUADRO!Q$4&amp;$E865),'Hoja de Trabajo para listado'!$AB$151:$BA$151,0)),0)+IFERROR(INDEX('Hoja de Trabajo para listado'!$BC$155:$CB$1048576,MATCH($A865,'Hoja de Trabajo para listado'!$BC$155:$BC$1048576,0),MATCH((CUADRO!Q$4&amp;$E865),'Hoja de Trabajo para listado'!$BC$151:$CB$151,0)),0)+IFERROR(INDEX('Hoja de Trabajo para listado'!$DE$153:$DG$274,MATCH($A865,'Hoja de Trabajo para listado'!$DE$153:$DE$1048576,0),MATCH((CUADRO!Q$4&amp;$E865),'Hoja de Trabajo para listado'!$DE$151:$DG$151,0)),0)+IFERROR(INDEX('Hoja de Trabajo para listado'!$CD$155:$DC$1048576,MATCH($A865,'Hoja de Trabajo para listado'!$CD$155:$CD$1048576,0),MATCH((CUADRO!Q$4&amp;$E865),'Hoja de Trabajo para listado'!$CD$151:$DC$151,0)),0)</f>
        <v>0</v>
      </c>
      <c r="R865" s="241">
        <f t="shared" ca="1" si="26"/>
        <v>0</v>
      </c>
      <c r="S865" s="247"/>
      <c r="T865" s="241">
        <f ca="1">+T866</f>
        <v>0</v>
      </c>
      <c r="U865" s="240">
        <f t="shared" si="27"/>
        <v>1</v>
      </c>
    </row>
    <row r="866" spans="1:21" customFormat="1" ht="15" hidden="1" customHeight="1">
      <c r="A866" s="32">
        <v>1515</v>
      </c>
      <c r="B866" s="382"/>
      <c r="C866" s="245" t="str">
        <f>+VLOOKUP(A866,bd_lista!$A$3:$C$592,3,FALSE)</f>
        <v>Gobierno Autónomo Municipal de San Pedro de Buena Vista</v>
      </c>
      <c r="D866" s="384"/>
      <c r="E866" s="242" t="s">
        <v>684</v>
      </c>
      <c r="F866" s="243">
        <f ca="1">+IFERROR(INDEX('Hoja de Trabajo para listado'!$A$155:$Z$1048576,MATCH($A866,'Hoja de Trabajo para listado'!$A$155:$A$1048576,0),MATCH((CUADRO!F$4&amp;$E866),'Hoja de Trabajo para listado'!$A$151:$Z$151,0)),0)+IFERROR(INDEX('Hoja de Trabajo para listado'!$AB$155:$BA$1048576,MATCH($A866,'Hoja de Trabajo para listado'!$AB$155:$AB$1048576,0),MATCH((CUADRO!F$4&amp;$E866),'Hoja de Trabajo para listado'!$AB$151:$BA$151,0)),0)+IFERROR(INDEX('Hoja de Trabajo para listado'!$BC$155:$CB$1048576,MATCH($A866,'Hoja de Trabajo para listado'!$BC$155:$BC$1048576,0),MATCH((CUADRO!F$4&amp;$E866),'Hoja de Trabajo para listado'!$BC$151:$CB$151,0)),0)+IFERROR(INDEX('Hoja de Trabajo para listado'!$DE$153:$DG$274,MATCH($A866,'Hoja de Trabajo para listado'!$DE$153:$DE$1048576,0),MATCH((CUADRO!F$4&amp;$E866),'Hoja de Trabajo para listado'!$DE$151:$DG$151,0)),0)+IFERROR(INDEX('Hoja de Trabajo para listado'!$CD$155:$DC$1048576,MATCH($A866,'Hoja de Trabajo para listado'!$CD$155:$CD$1048576,0),MATCH((CUADRO!F$4&amp;$E866),'Hoja de Trabajo para listado'!$CD$151:$DC$151,0)),0)</f>
        <v>0</v>
      </c>
      <c r="G866" s="243">
        <f ca="1">+IFERROR(INDEX('Hoja de Trabajo para listado'!$A$155:$Z$1048576,MATCH($A866,'Hoja de Trabajo para listado'!$A$155:$A$1048576,0),MATCH((CUADRO!G$4&amp;$E866),'Hoja de Trabajo para listado'!$A$151:$Z$151,0)),0)+IFERROR(INDEX('Hoja de Trabajo para listado'!$AB$155:$BA$1048576,MATCH($A866,'Hoja de Trabajo para listado'!$AB$155:$AB$1048576,0),MATCH((CUADRO!G$4&amp;$E866),'Hoja de Trabajo para listado'!$AB$151:$BA$151,0)),0)+IFERROR(INDEX('Hoja de Trabajo para listado'!$BC$155:$CB$1048576,MATCH($A866,'Hoja de Trabajo para listado'!$BC$155:$BC$1048576,0),MATCH((CUADRO!G$4&amp;$E866),'Hoja de Trabajo para listado'!$BC$151:$CB$151,0)),0)+IFERROR(INDEX('Hoja de Trabajo para listado'!$DE$153:$DG$274,MATCH($A866,'Hoja de Trabajo para listado'!$DE$153:$DE$1048576,0),MATCH((CUADRO!G$4&amp;$E866),'Hoja de Trabajo para listado'!$DE$151:$DG$151,0)),0)+IFERROR(INDEX('Hoja de Trabajo para listado'!$CD$155:$DC$1048576,MATCH($A866,'Hoja de Trabajo para listado'!$CD$155:$CD$1048576,0),MATCH((CUADRO!G$4&amp;$E866),'Hoja de Trabajo para listado'!$CD$151:$DC$151,0)),0)</f>
        <v>0</v>
      </c>
      <c r="H866" s="243">
        <f ca="1">+IFERROR(INDEX('Hoja de Trabajo para listado'!$A$155:$Z$1048576,MATCH($A866,'Hoja de Trabajo para listado'!$A$155:$A$1048576,0),MATCH((CUADRO!H$4&amp;$E866),'Hoja de Trabajo para listado'!$A$151:$Z$151,0)),0)+IFERROR(INDEX('Hoja de Trabajo para listado'!$AB$155:$BA$1048576,MATCH($A866,'Hoja de Trabajo para listado'!$AB$155:$AB$1048576,0),MATCH((CUADRO!H$4&amp;$E866),'Hoja de Trabajo para listado'!$AB$151:$BA$151,0)),0)+IFERROR(INDEX('Hoja de Trabajo para listado'!$BC$155:$CB$1048576,MATCH($A866,'Hoja de Trabajo para listado'!$BC$155:$BC$1048576,0),MATCH((CUADRO!H$4&amp;$E866),'Hoja de Trabajo para listado'!$BC$151:$CB$151,0)),0)+IFERROR(INDEX('Hoja de Trabajo para listado'!$DE$153:$DG$274,MATCH($A866,'Hoja de Trabajo para listado'!$DE$153:$DE$1048576,0),MATCH((CUADRO!H$4&amp;$E866),'Hoja de Trabajo para listado'!$DE$151:$DG$151,0)),0)+IFERROR(INDEX('Hoja de Trabajo para listado'!$CD$155:$DC$1048576,MATCH($A866,'Hoja de Trabajo para listado'!$CD$155:$CD$1048576,0),MATCH((CUADRO!H$4&amp;$E866),'Hoja de Trabajo para listado'!$CD$151:$DC$151,0)),0)</f>
        <v>0</v>
      </c>
      <c r="I866" s="243">
        <f ca="1">+IFERROR(INDEX('Hoja de Trabajo para listado'!$A$155:$Z$1048576,MATCH($A866,'Hoja de Trabajo para listado'!$A$155:$A$1048576,0),MATCH((CUADRO!I$4&amp;$E866),'Hoja de Trabajo para listado'!$A$151:$Z$151,0)),0)+IFERROR(INDEX('Hoja de Trabajo para listado'!$AB$155:$BA$1048576,MATCH($A866,'Hoja de Trabajo para listado'!$AB$155:$AB$1048576,0),MATCH((CUADRO!I$4&amp;$E866),'Hoja de Trabajo para listado'!$AB$151:$BA$151,0)),0)+IFERROR(INDEX('Hoja de Trabajo para listado'!$BC$155:$CB$1048576,MATCH($A866,'Hoja de Trabajo para listado'!$BC$155:$BC$1048576,0),MATCH((CUADRO!I$4&amp;$E866),'Hoja de Trabajo para listado'!$BC$151:$CB$151,0)),0)+IFERROR(INDEX('Hoja de Trabajo para listado'!$DE$153:$DG$274,MATCH($A866,'Hoja de Trabajo para listado'!$DE$153:$DE$1048576,0),MATCH((CUADRO!I$4&amp;$E866),'Hoja de Trabajo para listado'!$DE$151:$DG$151,0)),0)+IFERROR(INDEX('Hoja de Trabajo para listado'!$CD$155:$DC$1048576,MATCH($A866,'Hoja de Trabajo para listado'!$CD$155:$CD$1048576,0),MATCH((CUADRO!I$4&amp;$E866),'Hoja de Trabajo para listado'!$CD$151:$DC$151,0)),0)</f>
        <v>0</v>
      </c>
      <c r="J866" s="243">
        <f ca="1">+IFERROR(INDEX('Hoja de Trabajo para listado'!$A$155:$Z$1048576,MATCH($A866,'Hoja de Trabajo para listado'!$A$155:$A$1048576,0),MATCH((CUADRO!J$4&amp;$E866),'Hoja de Trabajo para listado'!$A$151:$Z$151,0)),0)+IFERROR(INDEX('Hoja de Trabajo para listado'!$AB$155:$BA$1048576,MATCH($A866,'Hoja de Trabajo para listado'!$AB$155:$AB$1048576,0),MATCH((CUADRO!J$4&amp;$E866),'Hoja de Trabajo para listado'!$AB$151:$BA$151,0)),0)+IFERROR(INDEX('Hoja de Trabajo para listado'!$BC$155:$CB$1048576,MATCH($A866,'Hoja de Trabajo para listado'!$BC$155:$BC$1048576,0),MATCH((CUADRO!J$4&amp;$E866),'Hoja de Trabajo para listado'!$BC$151:$CB$151,0)),0)+IFERROR(INDEX('Hoja de Trabajo para listado'!$DE$153:$DG$274,MATCH($A866,'Hoja de Trabajo para listado'!$DE$153:$DE$1048576,0),MATCH((CUADRO!J$4&amp;$E866),'Hoja de Trabajo para listado'!$DE$151:$DG$151,0)),0)+IFERROR(INDEX('Hoja de Trabajo para listado'!$CD$155:$DC$1048576,MATCH($A866,'Hoja de Trabajo para listado'!$CD$155:$CD$1048576,0),MATCH((CUADRO!J$4&amp;$E866),'Hoja de Trabajo para listado'!$CD$151:$DC$151,0)),0)</f>
        <v>0</v>
      </c>
      <c r="K866" s="243">
        <f ca="1">+IFERROR(INDEX('Hoja de Trabajo para listado'!$A$155:$Z$1048576,MATCH($A866,'Hoja de Trabajo para listado'!$A$155:$A$1048576,0),MATCH((CUADRO!K$4&amp;$E866),'Hoja de Trabajo para listado'!$A$151:$Z$151,0)),0)+IFERROR(INDEX('Hoja de Trabajo para listado'!$AB$155:$BA$1048576,MATCH($A866,'Hoja de Trabajo para listado'!$AB$155:$AB$1048576,0),MATCH((CUADRO!K$4&amp;$E866),'Hoja de Trabajo para listado'!$AB$151:$BA$151,0)),0)+IFERROR(INDEX('Hoja de Trabajo para listado'!$BC$155:$CB$1048576,MATCH($A866,'Hoja de Trabajo para listado'!$BC$155:$BC$1048576,0),MATCH((CUADRO!K$4&amp;$E866),'Hoja de Trabajo para listado'!$BC$151:$CB$151,0)),0)+IFERROR(INDEX('Hoja de Trabajo para listado'!$DE$153:$DG$274,MATCH($A866,'Hoja de Trabajo para listado'!$DE$153:$DE$1048576,0),MATCH((CUADRO!K$4&amp;$E866),'Hoja de Trabajo para listado'!$DE$151:$DG$151,0)),0)+IFERROR(INDEX('Hoja de Trabajo para listado'!$CD$155:$DC$1048576,MATCH($A866,'Hoja de Trabajo para listado'!$CD$155:$CD$1048576,0),MATCH((CUADRO!K$4&amp;$E866),'Hoja de Trabajo para listado'!$CD$151:$DC$151,0)),0)</f>
        <v>0</v>
      </c>
      <c r="L866" s="243">
        <f ca="1">+IFERROR(INDEX('Hoja de Trabajo para listado'!$A$155:$Z$1048576,MATCH($A866,'Hoja de Trabajo para listado'!$A$155:$A$1048576,0),MATCH((CUADRO!L$4&amp;$E866),'Hoja de Trabajo para listado'!$A$151:$Z$151,0)),0)+IFERROR(INDEX('Hoja de Trabajo para listado'!$AB$155:$BA$1048576,MATCH($A866,'Hoja de Trabajo para listado'!$AB$155:$AB$1048576,0),MATCH((CUADRO!L$4&amp;$E866),'Hoja de Trabajo para listado'!$AB$151:$BA$151,0)),0)+IFERROR(INDEX('Hoja de Trabajo para listado'!$BC$155:$CB$1048576,MATCH($A866,'Hoja de Trabajo para listado'!$BC$155:$BC$1048576,0),MATCH((CUADRO!L$4&amp;$E866),'Hoja de Trabajo para listado'!$BC$151:$CB$151,0)),0)+IFERROR(INDEX('Hoja de Trabajo para listado'!$DE$153:$DG$274,MATCH($A866,'Hoja de Trabajo para listado'!$DE$153:$DE$1048576,0),MATCH((CUADRO!L$4&amp;$E866),'Hoja de Trabajo para listado'!$DE$151:$DG$151,0)),0)+IFERROR(INDEX('Hoja de Trabajo para listado'!$CD$155:$DC$1048576,MATCH($A866,'Hoja de Trabajo para listado'!$CD$155:$CD$1048576,0),MATCH((CUADRO!L$4&amp;$E866),'Hoja de Trabajo para listado'!$CD$151:$DC$151,0)),0)</f>
        <v>0</v>
      </c>
      <c r="M866" s="243">
        <f ca="1">+IFERROR(INDEX('Hoja de Trabajo para listado'!$A$155:$Z$1048576,MATCH($A866,'Hoja de Trabajo para listado'!$A$155:$A$1048576,0),MATCH((CUADRO!M$4&amp;$E866),'Hoja de Trabajo para listado'!$A$151:$Z$151,0)),0)+IFERROR(INDEX('Hoja de Trabajo para listado'!$AB$155:$BA$1048576,MATCH($A866,'Hoja de Trabajo para listado'!$AB$155:$AB$1048576,0),MATCH((CUADRO!M$4&amp;$E866),'Hoja de Trabajo para listado'!$AB$151:$BA$151,0)),0)+IFERROR(INDEX('Hoja de Trabajo para listado'!$BC$155:$CB$1048576,MATCH($A866,'Hoja de Trabajo para listado'!$BC$155:$BC$1048576,0),MATCH((CUADRO!M$4&amp;$E866),'Hoja de Trabajo para listado'!$BC$151:$CB$151,0)),0)+IFERROR(INDEX('Hoja de Trabajo para listado'!$DE$153:$DG$274,MATCH($A866,'Hoja de Trabajo para listado'!$DE$153:$DE$1048576,0),MATCH((CUADRO!M$4&amp;$E866),'Hoja de Trabajo para listado'!$DE$151:$DG$151,0)),0)+IFERROR(INDEX('Hoja de Trabajo para listado'!$CD$155:$DC$1048576,MATCH($A866,'Hoja de Trabajo para listado'!$CD$155:$CD$1048576,0),MATCH((CUADRO!M$4&amp;$E866),'Hoja de Trabajo para listado'!$CD$151:$DC$151,0)),0)</f>
        <v>0</v>
      </c>
      <c r="N866" s="243">
        <f ca="1">+IFERROR(INDEX('Hoja de Trabajo para listado'!$A$155:$Z$1048576,MATCH($A866,'Hoja de Trabajo para listado'!$A$155:$A$1048576,0),MATCH((CUADRO!N$4&amp;$E866),'Hoja de Trabajo para listado'!$A$151:$Z$151,0)),0)+IFERROR(INDEX('Hoja de Trabajo para listado'!$AB$155:$BA$1048576,MATCH($A866,'Hoja de Trabajo para listado'!$AB$155:$AB$1048576,0),MATCH((CUADRO!N$4&amp;$E866),'Hoja de Trabajo para listado'!$AB$151:$BA$151,0)),0)+IFERROR(INDEX('Hoja de Trabajo para listado'!$BC$155:$CB$1048576,MATCH($A866,'Hoja de Trabajo para listado'!$BC$155:$BC$1048576,0),MATCH((CUADRO!N$4&amp;$E866),'Hoja de Trabajo para listado'!$BC$151:$CB$151,0)),0)+IFERROR(INDEX('Hoja de Trabajo para listado'!$DE$153:$DG$274,MATCH($A866,'Hoja de Trabajo para listado'!$DE$153:$DE$1048576,0),MATCH((CUADRO!N$4&amp;$E866),'Hoja de Trabajo para listado'!$DE$151:$DG$151,0)),0)+IFERROR(INDEX('Hoja de Trabajo para listado'!$CD$155:$DC$1048576,MATCH($A866,'Hoja de Trabajo para listado'!$CD$155:$CD$1048576,0),MATCH((CUADRO!N$4&amp;$E866),'Hoja de Trabajo para listado'!$CD$151:$DC$151,0)),0)</f>
        <v>0</v>
      </c>
      <c r="O866" s="243">
        <f ca="1">+IFERROR(INDEX('Hoja de Trabajo para listado'!$A$155:$Z$1048576,MATCH($A866,'Hoja de Trabajo para listado'!$A$155:$A$1048576,0),MATCH((CUADRO!O$4&amp;$E866),'Hoja de Trabajo para listado'!$A$151:$Z$151,0)),0)+IFERROR(INDEX('Hoja de Trabajo para listado'!$AB$155:$BA$1048576,MATCH($A866,'Hoja de Trabajo para listado'!$AB$155:$AB$1048576,0),MATCH((CUADRO!O$4&amp;$E866),'Hoja de Trabajo para listado'!$AB$151:$BA$151,0)),0)+IFERROR(INDEX('Hoja de Trabajo para listado'!$BC$155:$CB$1048576,MATCH($A866,'Hoja de Trabajo para listado'!$BC$155:$BC$1048576,0),MATCH((CUADRO!O$4&amp;$E866),'Hoja de Trabajo para listado'!$BC$151:$CB$151,0)),0)+IFERROR(INDEX('Hoja de Trabajo para listado'!$DE$153:$DG$274,MATCH($A866,'Hoja de Trabajo para listado'!$DE$153:$DE$1048576,0),MATCH((CUADRO!O$4&amp;$E866),'Hoja de Trabajo para listado'!$DE$151:$DG$151,0)),0)+IFERROR(INDEX('Hoja de Trabajo para listado'!$CD$155:$DC$1048576,MATCH($A866,'Hoja de Trabajo para listado'!$CD$155:$CD$1048576,0),MATCH((CUADRO!O$4&amp;$E866),'Hoja de Trabajo para listado'!$CD$151:$DC$151,0)),0)</f>
        <v>0</v>
      </c>
      <c r="P866" s="243">
        <f ca="1">+IFERROR(INDEX('Hoja de Trabajo para listado'!$A$155:$Z$1048576,MATCH($A866,'Hoja de Trabajo para listado'!$A$155:$A$1048576,0),MATCH((CUADRO!P$4&amp;$E866),'Hoja de Trabajo para listado'!$A$151:$Z$151,0)),0)+IFERROR(INDEX('Hoja de Trabajo para listado'!$AB$155:$BA$1048576,MATCH($A866,'Hoja de Trabajo para listado'!$AB$155:$AB$1048576,0),MATCH((CUADRO!P$4&amp;$E866),'Hoja de Trabajo para listado'!$AB$151:$BA$151,0)),0)+IFERROR(INDEX('Hoja de Trabajo para listado'!$BC$155:$CB$1048576,MATCH($A866,'Hoja de Trabajo para listado'!$BC$155:$BC$1048576,0),MATCH((CUADRO!P$4&amp;$E866),'Hoja de Trabajo para listado'!$BC$151:$CB$151,0)),0)+IFERROR(INDEX('Hoja de Trabajo para listado'!$DE$153:$DG$274,MATCH($A866,'Hoja de Trabajo para listado'!$DE$153:$DE$1048576,0),MATCH((CUADRO!P$4&amp;$E866),'Hoja de Trabajo para listado'!$DE$151:$DG$151,0)),0)+IFERROR(INDEX('Hoja de Trabajo para listado'!$CD$155:$DC$1048576,MATCH($A866,'Hoja de Trabajo para listado'!$CD$155:$CD$1048576,0),MATCH((CUADRO!P$4&amp;$E866),'Hoja de Trabajo para listado'!$CD$151:$DC$151,0)),0)</f>
        <v>0</v>
      </c>
      <c r="Q866" s="243">
        <f ca="1">+IFERROR(INDEX('Hoja de Trabajo para listado'!$A$155:$Z$1048576,MATCH($A866,'Hoja de Trabajo para listado'!$A$155:$A$1048576,0),MATCH((CUADRO!Q$4&amp;$E866),'Hoja de Trabajo para listado'!$A$151:$Z$151,0)),0)+IFERROR(INDEX('Hoja de Trabajo para listado'!$AB$155:$BA$1048576,MATCH($A866,'Hoja de Trabajo para listado'!$AB$155:$AB$1048576,0),MATCH((CUADRO!Q$4&amp;$E866),'Hoja de Trabajo para listado'!$AB$151:$BA$151,0)),0)+IFERROR(INDEX('Hoja de Trabajo para listado'!$BC$155:$CB$1048576,MATCH($A866,'Hoja de Trabajo para listado'!$BC$155:$BC$1048576,0),MATCH((CUADRO!Q$4&amp;$E866),'Hoja de Trabajo para listado'!$BC$151:$CB$151,0)),0)+IFERROR(INDEX('Hoja de Trabajo para listado'!$DE$153:$DG$274,MATCH($A866,'Hoja de Trabajo para listado'!$DE$153:$DE$1048576,0),MATCH((CUADRO!Q$4&amp;$E866),'Hoja de Trabajo para listado'!$DE$151:$DG$151,0)),0)+IFERROR(INDEX('Hoja de Trabajo para listado'!$CD$155:$DC$1048576,MATCH($A866,'Hoja de Trabajo para listado'!$CD$155:$CD$1048576,0),MATCH((CUADRO!Q$4&amp;$E866),'Hoja de Trabajo para listado'!$CD$151:$DC$151,0)),0)</f>
        <v>0</v>
      </c>
      <c r="R866" s="243">
        <f t="shared" ca="1" si="26"/>
        <v>0</v>
      </c>
      <c r="S866" s="253">
        <f ca="1">+R865+R866</f>
        <v>0</v>
      </c>
      <c r="T866" s="243">
        <f ca="1">+S866</f>
        <v>0</v>
      </c>
      <c r="U866" s="242">
        <f t="shared" si="27"/>
        <v>2</v>
      </c>
    </row>
    <row r="867" spans="1:21" customFormat="1" ht="15" hidden="1" customHeight="1">
      <c r="A867" s="32">
        <v>1516</v>
      </c>
      <c r="B867" s="381">
        <f>+A867</f>
        <v>1516</v>
      </c>
      <c r="C867" s="245" t="str">
        <f>+VLOOKUP(A867,bd_lista!$A$3:$C$592,3,FALSE)</f>
        <v>Gobierno Autónomo Municipal de Toro Toro</v>
      </c>
      <c r="D867" s="383" t="str">
        <f>+C867</f>
        <v>Gobierno Autónomo Municipal de Toro Toro</v>
      </c>
      <c r="E867" s="240" t="s">
        <v>683</v>
      </c>
      <c r="F867" s="241">
        <f ca="1">+IFERROR(INDEX('Hoja de Trabajo para listado'!$A$155:$Z$1048576,MATCH($A867,'Hoja de Trabajo para listado'!$A$155:$A$1048576,0),MATCH((CUADRO!F$4&amp;$E867),'Hoja de Trabajo para listado'!$A$151:$Z$151,0)),0)+IFERROR(INDEX('Hoja de Trabajo para listado'!$AB$155:$BA$1048576,MATCH($A867,'Hoja de Trabajo para listado'!$AB$155:$AB$1048576,0),MATCH((CUADRO!F$4&amp;$E867),'Hoja de Trabajo para listado'!$AB$151:$BA$151,0)),0)+IFERROR(INDEX('Hoja de Trabajo para listado'!$BC$155:$CB$1048576,MATCH($A867,'Hoja de Trabajo para listado'!$BC$155:$BC$1048576,0),MATCH((CUADRO!F$4&amp;$E867),'Hoja de Trabajo para listado'!$BC$151:$CB$151,0)),0)+IFERROR(INDEX('Hoja de Trabajo para listado'!$DE$153:$DG$274,MATCH($A867,'Hoja de Trabajo para listado'!$DE$153:$DE$1048576,0),MATCH((CUADRO!F$4&amp;$E867),'Hoja de Trabajo para listado'!$DE$151:$DG$151,0)),0)+IFERROR(INDEX('Hoja de Trabajo para listado'!$CD$155:$DC$1048576,MATCH($A867,'Hoja de Trabajo para listado'!$CD$155:$CD$1048576,0),MATCH((CUADRO!F$4&amp;$E867),'Hoja de Trabajo para listado'!$CD$151:$DC$151,0)),0)</f>
        <v>0</v>
      </c>
      <c r="G867" s="241">
        <f ca="1">+IFERROR(INDEX('Hoja de Trabajo para listado'!$A$155:$Z$1048576,MATCH($A867,'Hoja de Trabajo para listado'!$A$155:$A$1048576,0),MATCH((CUADRO!G$4&amp;$E867),'Hoja de Trabajo para listado'!$A$151:$Z$151,0)),0)+IFERROR(INDEX('Hoja de Trabajo para listado'!$AB$155:$BA$1048576,MATCH($A867,'Hoja de Trabajo para listado'!$AB$155:$AB$1048576,0),MATCH((CUADRO!G$4&amp;$E867),'Hoja de Trabajo para listado'!$AB$151:$BA$151,0)),0)+IFERROR(INDEX('Hoja de Trabajo para listado'!$BC$155:$CB$1048576,MATCH($A867,'Hoja de Trabajo para listado'!$BC$155:$BC$1048576,0),MATCH((CUADRO!G$4&amp;$E867),'Hoja de Trabajo para listado'!$BC$151:$CB$151,0)),0)+IFERROR(INDEX('Hoja de Trabajo para listado'!$DE$153:$DG$274,MATCH($A867,'Hoja de Trabajo para listado'!$DE$153:$DE$1048576,0),MATCH((CUADRO!G$4&amp;$E867),'Hoja de Trabajo para listado'!$DE$151:$DG$151,0)),0)+IFERROR(INDEX('Hoja de Trabajo para listado'!$CD$155:$DC$1048576,MATCH($A867,'Hoja de Trabajo para listado'!$CD$155:$CD$1048576,0),MATCH((CUADRO!G$4&amp;$E867),'Hoja de Trabajo para listado'!$CD$151:$DC$151,0)),0)</f>
        <v>0</v>
      </c>
      <c r="H867" s="241">
        <f ca="1">+IFERROR(INDEX('Hoja de Trabajo para listado'!$A$155:$Z$1048576,MATCH($A867,'Hoja de Trabajo para listado'!$A$155:$A$1048576,0),MATCH((CUADRO!H$4&amp;$E867),'Hoja de Trabajo para listado'!$A$151:$Z$151,0)),0)+IFERROR(INDEX('Hoja de Trabajo para listado'!$AB$155:$BA$1048576,MATCH($A867,'Hoja de Trabajo para listado'!$AB$155:$AB$1048576,0),MATCH((CUADRO!H$4&amp;$E867),'Hoja de Trabajo para listado'!$AB$151:$BA$151,0)),0)+IFERROR(INDEX('Hoja de Trabajo para listado'!$BC$155:$CB$1048576,MATCH($A867,'Hoja de Trabajo para listado'!$BC$155:$BC$1048576,0),MATCH((CUADRO!H$4&amp;$E867),'Hoja de Trabajo para listado'!$BC$151:$CB$151,0)),0)+IFERROR(INDEX('Hoja de Trabajo para listado'!$DE$153:$DG$274,MATCH($A867,'Hoja de Trabajo para listado'!$DE$153:$DE$1048576,0),MATCH((CUADRO!H$4&amp;$E867),'Hoja de Trabajo para listado'!$DE$151:$DG$151,0)),0)+IFERROR(INDEX('Hoja de Trabajo para listado'!$CD$155:$DC$1048576,MATCH($A867,'Hoja de Trabajo para listado'!$CD$155:$CD$1048576,0),MATCH((CUADRO!H$4&amp;$E867),'Hoja de Trabajo para listado'!$CD$151:$DC$151,0)),0)</f>
        <v>0</v>
      </c>
      <c r="I867" s="241">
        <f ca="1">+IFERROR(INDEX('Hoja de Trabajo para listado'!$A$155:$Z$1048576,MATCH($A867,'Hoja de Trabajo para listado'!$A$155:$A$1048576,0),MATCH((CUADRO!I$4&amp;$E867),'Hoja de Trabajo para listado'!$A$151:$Z$151,0)),0)+IFERROR(INDEX('Hoja de Trabajo para listado'!$AB$155:$BA$1048576,MATCH($A867,'Hoja de Trabajo para listado'!$AB$155:$AB$1048576,0),MATCH((CUADRO!I$4&amp;$E867),'Hoja de Trabajo para listado'!$AB$151:$BA$151,0)),0)+IFERROR(INDEX('Hoja de Trabajo para listado'!$BC$155:$CB$1048576,MATCH($A867,'Hoja de Trabajo para listado'!$BC$155:$BC$1048576,0),MATCH((CUADRO!I$4&amp;$E867),'Hoja de Trabajo para listado'!$BC$151:$CB$151,0)),0)+IFERROR(INDEX('Hoja de Trabajo para listado'!$DE$153:$DG$274,MATCH($A867,'Hoja de Trabajo para listado'!$DE$153:$DE$1048576,0),MATCH((CUADRO!I$4&amp;$E867),'Hoja de Trabajo para listado'!$DE$151:$DG$151,0)),0)+IFERROR(INDEX('Hoja de Trabajo para listado'!$CD$155:$DC$1048576,MATCH($A867,'Hoja de Trabajo para listado'!$CD$155:$CD$1048576,0),MATCH((CUADRO!I$4&amp;$E867),'Hoja de Trabajo para listado'!$CD$151:$DC$151,0)),0)</f>
        <v>0</v>
      </c>
      <c r="J867" s="241">
        <f ca="1">+IFERROR(INDEX('Hoja de Trabajo para listado'!$A$155:$Z$1048576,MATCH($A867,'Hoja de Trabajo para listado'!$A$155:$A$1048576,0),MATCH((CUADRO!J$4&amp;$E867),'Hoja de Trabajo para listado'!$A$151:$Z$151,0)),0)+IFERROR(INDEX('Hoja de Trabajo para listado'!$AB$155:$BA$1048576,MATCH($A867,'Hoja de Trabajo para listado'!$AB$155:$AB$1048576,0),MATCH((CUADRO!J$4&amp;$E867),'Hoja de Trabajo para listado'!$AB$151:$BA$151,0)),0)+IFERROR(INDEX('Hoja de Trabajo para listado'!$BC$155:$CB$1048576,MATCH($A867,'Hoja de Trabajo para listado'!$BC$155:$BC$1048576,0),MATCH((CUADRO!J$4&amp;$E867),'Hoja de Trabajo para listado'!$BC$151:$CB$151,0)),0)+IFERROR(INDEX('Hoja de Trabajo para listado'!$DE$153:$DG$274,MATCH($A867,'Hoja de Trabajo para listado'!$DE$153:$DE$1048576,0),MATCH((CUADRO!J$4&amp;$E867),'Hoja de Trabajo para listado'!$DE$151:$DG$151,0)),0)+IFERROR(INDEX('Hoja de Trabajo para listado'!$CD$155:$DC$1048576,MATCH($A867,'Hoja de Trabajo para listado'!$CD$155:$CD$1048576,0),MATCH((CUADRO!J$4&amp;$E867),'Hoja de Trabajo para listado'!$CD$151:$DC$151,0)),0)</f>
        <v>0</v>
      </c>
      <c r="K867" s="241">
        <f ca="1">+IFERROR(INDEX('Hoja de Trabajo para listado'!$A$155:$Z$1048576,MATCH($A867,'Hoja de Trabajo para listado'!$A$155:$A$1048576,0),MATCH((CUADRO!K$4&amp;$E867),'Hoja de Trabajo para listado'!$A$151:$Z$151,0)),0)+IFERROR(INDEX('Hoja de Trabajo para listado'!$AB$155:$BA$1048576,MATCH($A867,'Hoja de Trabajo para listado'!$AB$155:$AB$1048576,0),MATCH((CUADRO!K$4&amp;$E867),'Hoja de Trabajo para listado'!$AB$151:$BA$151,0)),0)+IFERROR(INDEX('Hoja de Trabajo para listado'!$BC$155:$CB$1048576,MATCH($A867,'Hoja de Trabajo para listado'!$BC$155:$BC$1048576,0),MATCH((CUADRO!K$4&amp;$E867),'Hoja de Trabajo para listado'!$BC$151:$CB$151,0)),0)+IFERROR(INDEX('Hoja de Trabajo para listado'!$DE$153:$DG$274,MATCH($A867,'Hoja de Trabajo para listado'!$DE$153:$DE$1048576,0),MATCH((CUADRO!K$4&amp;$E867),'Hoja de Trabajo para listado'!$DE$151:$DG$151,0)),0)+IFERROR(INDEX('Hoja de Trabajo para listado'!$CD$155:$DC$1048576,MATCH($A867,'Hoja de Trabajo para listado'!$CD$155:$CD$1048576,0),MATCH((CUADRO!K$4&amp;$E867),'Hoja de Trabajo para listado'!$CD$151:$DC$151,0)),0)</f>
        <v>0</v>
      </c>
      <c r="L867" s="241">
        <f ca="1">+IFERROR(INDEX('Hoja de Trabajo para listado'!$A$155:$Z$1048576,MATCH($A867,'Hoja de Trabajo para listado'!$A$155:$A$1048576,0),MATCH((CUADRO!L$4&amp;$E867),'Hoja de Trabajo para listado'!$A$151:$Z$151,0)),0)+IFERROR(INDEX('Hoja de Trabajo para listado'!$AB$155:$BA$1048576,MATCH($A867,'Hoja de Trabajo para listado'!$AB$155:$AB$1048576,0),MATCH((CUADRO!L$4&amp;$E867),'Hoja de Trabajo para listado'!$AB$151:$BA$151,0)),0)+IFERROR(INDEX('Hoja de Trabajo para listado'!$BC$155:$CB$1048576,MATCH($A867,'Hoja de Trabajo para listado'!$BC$155:$BC$1048576,0),MATCH((CUADRO!L$4&amp;$E867),'Hoja de Trabajo para listado'!$BC$151:$CB$151,0)),0)+IFERROR(INDEX('Hoja de Trabajo para listado'!$DE$153:$DG$274,MATCH($A867,'Hoja de Trabajo para listado'!$DE$153:$DE$1048576,0),MATCH((CUADRO!L$4&amp;$E867),'Hoja de Trabajo para listado'!$DE$151:$DG$151,0)),0)+IFERROR(INDEX('Hoja de Trabajo para listado'!$CD$155:$DC$1048576,MATCH($A867,'Hoja de Trabajo para listado'!$CD$155:$CD$1048576,0),MATCH((CUADRO!L$4&amp;$E867),'Hoja de Trabajo para listado'!$CD$151:$DC$151,0)),0)</f>
        <v>0</v>
      </c>
      <c r="M867" s="241">
        <f ca="1">+IFERROR(INDEX('Hoja de Trabajo para listado'!$A$155:$Z$1048576,MATCH($A867,'Hoja de Trabajo para listado'!$A$155:$A$1048576,0),MATCH((CUADRO!M$4&amp;$E867),'Hoja de Trabajo para listado'!$A$151:$Z$151,0)),0)+IFERROR(INDEX('Hoja de Trabajo para listado'!$AB$155:$BA$1048576,MATCH($A867,'Hoja de Trabajo para listado'!$AB$155:$AB$1048576,0),MATCH((CUADRO!M$4&amp;$E867),'Hoja de Trabajo para listado'!$AB$151:$BA$151,0)),0)+IFERROR(INDEX('Hoja de Trabajo para listado'!$BC$155:$CB$1048576,MATCH($A867,'Hoja de Trabajo para listado'!$BC$155:$BC$1048576,0),MATCH((CUADRO!M$4&amp;$E867),'Hoja de Trabajo para listado'!$BC$151:$CB$151,0)),0)+IFERROR(INDEX('Hoja de Trabajo para listado'!$DE$153:$DG$274,MATCH($A867,'Hoja de Trabajo para listado'!$DE$153:$DE$1048576,0),MATCH((CUADRO!M$4&amp;$E867),'Hoja de Trabajo para listado'!$DE$151:$DG$151,0)),0)+IFERROR(INDEX('Hoja de Trabajo para listado'!$CD$155:$DC$1048576,MATCH($A867,'Hoja de Trabajo para listado'!$CD$155:$CD$1048576,0),MATCH((CUADRO!M$4&amp;$E867),'Hoja de Trabajo para listado'!$CD$151:$DC$151,0)),0)</f>
        <v>0</v>
      </c>
      <c r="N867" s="241">
        <f ca="1">+IFERROR(INDEX('Hoja de Trabajo para listado'!$A$155:$Z$1048576,MATCH($A867,'Hoja de Trabajo para listado'!$A$155:$A$1048576,0),MATCH((CUADRO!N$4&amp;$E867),'Hoja de Trabajo para listado'!$A$151:$Z$151,0)),0)+IFERROR(INDEX('Hoja de Trabajo para listado'!$AB$155:$BA$1048576,MATCH($A867,'Hoja de Trabajo para listado'!$AB$155:$AB$1048576,0),MATCH((CUADRO!N$4&amp;$E867),'Hoja de Trabajo para listado'!$AB$151:$BA$151,0)),0)+IFERROR(INDEX('Hoja de Trabajo para listado'!$BC$155:$CB$1048576,MATCH($A867,'Hoja de Trabajo para listado'!$BC$155:$BC$1048576,0),MATCH((CUADRO!N$4&amp;$E867),'Hoja de Trabajo para listado'!$BC$151:$CB$151,0)),0)+IFERROR(INDEX('Hoja de Trabajo para listado'!$DE$153:$DG$274,MATCH($A867,'Hoja de Trabajo para listado'!$DE$153:$DE$1048576,0),MATCH((CUADRO!N$4&amp;$E867),'Hoja de Trabajo para listado'!$DE$151:$DG$151,0)),0)+IFERROR(INDEX('Hoja de Trabajo para listado'!$CD$155:$DC$1048576,MATCH($A867,'Hoja de Trabajo para listado'!$CD$155:$CD$1048576,0),MATCH((CUADRO!N$4&amp;$E867),'Hoja de Trabajo para listado'!$CD$151:$DC$151,0)),0)</f>
        <v>0</v>
      </c>
      <c r="O867" s="241">
        <f ca="1">+IFERROR(INDEX('Hoja de Trabajo para listado'!$A$155:$Z$1048576,MATCH($A867,'Hoja de Trabajo para listado'!$A$155:$A$1048576,0),MATCH((CUADRO!O$4&amp;$E867),'Hoja de Trabajo para listado'!$A$151:$Z$151,0)),0)+IFERROR(INDEX('Hoja de Trabajo para listado'!$AB$155:$BA$1048576,MATCH($A867,'Hoja de Trabajo para listado'!$AB$155:$AB$1048576,0),MATCH((CUADRO!O$4&amp;$E867),'Hoja de Trabajo para listado'!$AB$151:$BA$151,0)),0)+IFERROR(INDEX('Hoja de Trabajo para listado'!$BC$155:$CB$1048576,MATCH($A867,'Hoja de Trabajo para listado'!$BC$155:$BC$1048576,0),MATCH((CUADRO!O$4&amp;$E867),'Hoja de Trabajo para listado'!$BC$151:$CB$151,0)),0)+IFERROR(INDEX('Hoja de Trabajo para listado'!$DE$153:$DG$274,MATCH($A867,'Hoja de Trabajo para listado'!$DE$153:$DE$1048576,0),MATCH((CUADRO!O$4&amp;$E867),'Hoja de Trabajo para listado'!$DE$151:$DG$151,0)),0)+IFERROR(INDEX('Hoja de Trabajo para listado'!$CD$155:$DC$1048576,MATCH($A867,'Hoja de Trabajo para listado'!$CD$155:$CD$1048576,0),MATCH((CUADRO!O$4&amp;$E867),'Hoja de Trabajo para listado'!$CD$151:$DC$151,0)),0)</f>
        <v>0</v>
      </c>
      <c r="P867" s="241">
        <f ca="1">+IFERROR(INDEX('Hoja de Trabajo para listado'!$A$155:$Z$1048576,MATCH($A867,'Hoja de Trabajo para listado'!$A$155:$A$1048576,0),MATCH((CUADRO!P$4&amp;$E867),'Hoja de Trabajo para listado'!$A$151:$Z$151,0)),0)+IFERROR(INDEX('Hoja de Trabajo para listado'!$AB$155:$BA$1048576,MATCH($A867,'Hoja de Trabajo para listado'!$AB$155:$AB$1048576,0),MATCH((CUADRO!P$4&amp;$E867),'Hoja de Trabajo para listado'!$AB$151:$BA$151,0)),0)+IFERROR(INDEX('Hoja de Trabajo para listado'!$BC$155:$CB$1048576,MATCH($A867,'Hoja de Trabajo para listado'!$BC$155:$BC$1048576,0),MATCH((CUADRO!P$4&amp;$E867),'Hoja de Trabajo para listado'!$BC$151:$CB$151,0)),0)+IFERROR(INDEX('Hoja de Trabajo para listado'!$DE$153:$DG$274,MATCH($A867,'Hoja de Trabajo para listado'!$DE$153:$DE$1048576,0),MATCH((CUADRO!P$4&amp;$E867),'Hoja de Trabajo para listado'!$DE$151:$DG$151,0)),0)+IFERROR(INDEX('Hoja de Trabajo para listado'!$CD$155:$DC$1048576,MATCH($A867,'Hoja de Trabajo para listado'!$CD$155:$CD$1048576,0),MATCH((CUADRO!P$4&amp;$E867),'Hoja de Trabajo para listado'!$CD$151:$DC$151,0)),0)</f>
        <v>0</v>
      </c>
      <c r="Q867" s="241">
        <f ca="1">+IFERROR(INDEX('Hoja de Trabajo para listado'!$A$155:$Z$1048576,MATCH($A867,'Hoja de Trabajo para listado'!$A$155:$A$1048576,0),MATCH((CUADRO!Q$4&amp;$E867),'Hoja de Trabajo para listado'!$A$151:$Z$151,0)),0)+IFERROR(INDEX('Hoja de Trabajo para listado'!$AB$155:$BA$1048576,MATCH($A867,'Hoja de Trabajo para listado'!$AB$155:$AB$1048576,0),MATCH((CUADRO!Q$4&amp;$E867),'Hoja de Trabajo para listado'!$AB$151:$BA$151,0)),0)+IFERROR(INDEX('Hoja de Trabajo para listado'!$BC$155:$CB$1048576,MATCH($A867,'Hoja de Trabajo para listado'!$BC$155:$BC$1048576,0),MATCH((CUADRO!Q$4&amp;$E867),'Hoja de Trabajo para listado'!$BC$151:$CB$151,0)),0)+IFERROR(INDEX('Hoja de Trabajo para listado'!$DE$153:$DG$274,MATCH($A867,'Hoja de Trabajo para listado'!$DE$153:$DE$1048576,0),MATCH((CUADRO!Q$4&amp;$E867),'Hoja de Trabajo para listado'!$DE$151:$DG$151,0)),0)+IFERROR(INDEX('Hoja de Trabajo para listado'!$CD$155:$DC$1048576,MATCH($A867,'Hoja de Trabajo para listado'!$CD$155:$CD$1048576,0),MATCH((CUADRO!Q$4&amp;$E867),'Hoja de Trabajo para listado'!$CD$151:$DC$151,0)),0)</f>
        <v>0</v>
      </c>
      <c r="R867" s="241">
        <f t="shared" ca="1" si="26"/>
        <v>0</v>
      </c>
      <c r="S867" s="247"/>
      <c r="T867" s="241">
        <f ca="1">+T868</f>
        <v>0</v>
      </c>
      <c r="U867" s="240">
        <f t="shared" si="27"/>
        <v>1</v>
      </c>
    </row>
    <row r="868" spans="1:21" customFormat="1" ht="15" hidden="1" customHeight="1">
      <c r="A868" s="32">
        <v>1516</v>
      </c>
      <c r="B868" s="382"/>
      <c r="C868" s="245" t="str">
        <f>+VLOOKUP(A868,bd_lista!$A$3:$C$592,3,FALSE)</f>
        <v>Gobierno Autónomo Municipal de Toro Toro</v>
      </c>
      <c r="D868" s="384"/>
      <c r="E868" s="242" t="s">
        <v>684</v>
      </c>
      <c r="F868" s="243">
        <f ca="1">+IFERROR(INDEX('Hoja de Trabajo para listado'!$A$155:$Z$1048576,MATCH($A868,'Hoja de Trabajo para listado'!$A$155:$A$1048576,0),MATCH((CUADRO!F$4&amp;$E868),'Hoja de Trabajo para listado'!$A$151:$Z$151,0)),0)+IFERROR(INDEX('Hoja de Trabajo para listado'!$AB$155:$BA$1048576,MATCH($A868,'Hoja de Trabajo para listado'!$AB$155:$AB$1048576,0),MATCH((CUADRO!F$4&amp;$E868),'Hoja de Trabajo para listado'!$AB$151:$BA$151,0)),0)+IFERROR(INDEX('Hoja de Trabajo para listado'!$BC$155:$CB$1048576,MATCH($A868,'Hoja de Trabajo para listado'!$BC$155:$BC$1048576,0),MATCH((CUADRO!F$4&amp;$E868),'Hoja de Trabajo para listado'!$BC$151:$CB$151,0)),0)+IFERROR(INDEX('Hoja de Trabajo para listado'!$DE$153:$DG$274,MATCH($A868,'Hoja de Trabajo para listado'!$DE$153:$DE$1048576,0),MATCH((CUADRO!F$4&amp;$E868),'Hoja de Trabajo para listado'!$DE$151:$DG$151,0)),0)+IFERROR(INDEX('Hoja de Trabajo para listado'!$CD$155:$DC$1048576,MATCH($A868,'Hoja de Trabajo para listado'!$CD$155:$CD$1048576,0),MATCH((CUADRO!F$4&amp;$E868),'Hoja de Trabajo para listado'!$CD$151:$DC$151,0)),0)</f>
        <v>0</v>
      </c>
      <c r="G868" s="243">
        <f ca="1">+IFERROR(INDEX('Hoja de Trabajo para listado'!$A$155:$Z$1048576,MATCH($A868,'Hoja de Trabajo para listado'!$A$155:$A$1048576,0),MATCH((CUADRO!G$4&amp;$E868),'Hoja de Trabajo para listado'!$A$151:$Z$151,0)),0)+IFERROR(INDEX('Hoja de Trabajo para listado'!$AB$155:$BA$1048576,MATCH($A868,'Hoja de Trabajo para listado'!$AB$155:$AB$1048576,0),MATCH((CUADRO!G$4&amp;$E868),'Hoja de Trabajo para listado'!$AB$151:$BA$151,0)),0)+IFERROR(INDEX('Hoja de Trabajo para listado'!$BC$155:$CB$1048576,MATCH($A868,'Hoja de Trabajo para listado'!$BC$155:$BC$1048576,0),MATCH((CUADRO!G$4&amp;$E868),'Hoja de Trabajo para listado'!$BC$151:$CB$151,0)),0)+IFERROR(INDEX('Hoja de Trabajo para listado'!$DE$153:$DG$274,MATCH($A868,'Hoja de Trabajo para listado'!$DE$153:$DE$1048576,0),MATCH((CUADRO!G$4&amp;$E868),'Hoja de Trabajo para listado'!$DE$151:$DG$151,0)),0)+IFERROR(INDEX('Hoja de Trabajo para listado'!$CD$155:$DC$1048576,MATCH($A868,'Hoja de Trabajo para listado'!$CD$155:$CD$1048576,0),MATCH((CUADRO!G$4&amp;$E868),'Hoja de Trabajo para listado'!$CD$151:$DC$151,0)),0)</f>
        <v>0</v>
      </c>
      <c r="H868" s="243">
        <f ca="1">+IFERROR(INDEX('Hoja de Trabajo para listado'!$A$155:$Z$1048576,MATCH($A868,'Hoja de Trabajo para listado'!$A$155:$A$1048576,0),MATCH((CUADRO!H$4&amp;$E868),'Hoja de Trabajo para listado'!$A$151:$Z$151,0)),0)+IFERROR(INDEX('Hoja de Trabajo para listado'!$AB$155:$BA$1048576,MATCH($A868,'Hoja de Trabajo para listado'!$AB$155:$AB$1048576,0),MATCH((CUADRO!H$4&amp;$E868),'Hoja de Trabajo para listado'!$AB$151:$BA$151,0)),0)+IFERROR(INDEX('Hoja de Trabajo para listado'!$BC$155:$CB$1048576,MATCH($A868,'Hoja de Trabajo para listado'!$BC$155:$BC$1048576,0),MATCH((CUADRO!H$4&amp;$E868),'Hoja de Trabajo para listado'!$BC$151:$CB$151,0)),0)+IFERROR(INDEX('Hoja de Trabajo para listado'!$DE$153:$DG$274,MATCH($A868,'Hoja de Trabajo para listado'!$DE$153:$DE$1048576,0),MATCH((CUADRO!H$4&amp;$E868),'Hoja de Trabajo para listado'!$DE$151:$DG$151,0)),0)+IFERROR(INDEX('Hoja de Trabajo para listado'!$CD$155:$DC$1048576,MATCH($A868,'Hoja de Trabajo para listado'!$CD$155:$CD$1048576,0),MATCH((CUADRO!H$4&amp;$E868),'Hoja de Trabajo para listado'!$CD$151:$DC$151,0)),0)</f>
        <v>0</v>
      </c>
      <c r="I868" s="243">
        <f ca="1">+IFERROR(INDEX('Hoja de Trabajo para listado'!$A$155:$Z$1048576,MATCH($A868,'Hoja de Trabajo para listado'!$A$155:$A$1048576,0),MATCH((CUADRO!I$4&amp;$E868),'Hoja de Trabajo para listado'!$A$151:$Z$151,0)),0)+IFERROR(INDEX('Hoja de Trabajo para listado'!$AB$155:$BA$1048576,MATCH($A868,'Hoja de Trabajo para listado'!$AB$155:$AB$1048576,0),MATCH((CUADRO!I$4&amp;$E868),'Hoja de Trabajo para listado'!$AB$151:$BA$151,0)),0)+IFERROR(INDEX('Hoja de Trabajo para listado'!$BC$155:$CB$1048576,MATCH($A868,'Hoja de Trabajo para listado'!$BC$155:$BC$1048576,0),MATCH((CUADRO!I$4&amp;$E868),'Hoja de Trabajo para listado'!$BC$151:$CB$151,0)),0)+IFERROR(INDEX('Hoja de Trabajo para listado'!$DE$153:$DG$274,MATCH($A868,'Hoja de Trabajo para listado'!$DE$153:$DE$1048576,0),MATCH((CUADRO!I$4&amp;$E868),'Hoja de Trabajo para listado'!$DE$151:$DG$151,0)),0)+IFERROR(INDEX('Hoja de Trabajo para listado'!$CD$155:$DC$1048576,MATCH($A868,'Hoja de Trabajo para listado'!$CD$155:$CD$1048576,0),MATCH((CUADRO!I$4&amp;$E868),'Hoja de Trabajo para listado'!$CD$151:$DC$151,0)),0)</f>
        <v>0</v>
      </c>
      <c r="J868" s="243">
        <f ca="1">+IFERROR(INDEX('Hoja de Trabajo para listado'!$A$155:$Z$1048576,MATCH($A868,'Hoja de Trabajo para listado'!$A$155:$A$1048576,0),MATCH((CUADRO!J$4&amp;$E868),'Hoja de Trabajo para listado'!$A$151:$Z$151,0)),0)+IFERROR(INDEX('Hoja de Trabajo para listado'!$AB$155:$BA$1048576,MATCH($A868,'Hoja de Trabajo para listado'!$AB$155:$AB$1048576,0),MATCH((CUADRO!J$4&amp;$E868),'Hoja de Trabajo para listado'!$AB$151:$BA$151,0)),0)+IFERROR(INDEX('Hoja de Trabajo para listado'!$BC$155:$CB$1048576,MATCH($A868,'Hoja de Trabajo para listado'!$BC$155:$BC$1048576,0),MATCH((CUADRO!J$4&amp;$E868),'Hoja de Trabajo para listado'!$BC$151:$CB$151,0)),0)+IFERROR(INDEX('Hoja de Trabajo para listado'!$DE$153:$DG$274,MATCH($A868,'Hoja de Trabajo para listado'!$DE$153:$DE$1048576,0),MATCH((CUADRO!J$4&amp;$E868),'Hoja de Trabajo para listado'!$DE$151:$DG$151,0)),0)+IFERROR(INDEX('Hoja de Trabajo para listado'!$CD$155:$DC$1048576,MATCH($A868,'Hoja de Trabajo para listado'!$CD$155:$CD$1048576,0),MATCH((CUADRO!J$4&amp;$E868),'Hoja de Trabajo para listado'!$CD$151:$DC$151,0)),0)</f>
        <v>0</v>
      </c>
      <c r="K868" s="243">
        <f ca="1">+IFERROR(INDEX('Hoja de Trabajo para listado'!$A$155:$Z$1048576,MATCH($A868,'Hoja de Trabajo para listado'!$A$155:$A$1048576,0),MATCH((CUADRO!K$4&amp;$E868),'Hoja de Trabajo para listado'!$A$151:$Z$151,0)),0)+IFERROR(INDEX('Hoja de Trabajo para listado'!$AB$155:$BA$1048576,MATCH($A868,'Hoja de Trabajo para listado'!$AB$155:$AB$1048576,0),MATCH((CUADRO!K$4&amp;$E868),'Hoja de Trabajo para listado'!$AB$151:$BA$151,0)),0)+IFERROR(INDEX('Hoja de Trabajo para listado'!$BC$155:$CB$1048576,MATCH($A868,'Hoja de Trabajo para listado'!$BC$155:$BC$1048576,0),MATCH((CUADRO!K$4&amp;$E868),'Hoja de Trabajo para listado'!$BC$151:$CB$151,0)),0)+IFERROR(INDEX('Hoja de Trabajo para listado'!$DE$153:$DG$274,MATCH($A868,'Hoja de Trabajo para listado'!$DE$153:$DE$1048576,0),MATCH((CUADRO!K$4&amp;$E868),'Hoja de Trabajo para listado'!$DE$151:$DG$151,0)),0)+IFERROR(INDEX('Hoja de Trabajo para listado'!$CD$155:$DC$1048576,MATCH($A868,'Hoja de Trabajo para listado'!$CD$155:$CD$1048576,0),MATCH((CUADRO!K$4&amp;$E868),'Hoja de Trabajo para listado'!$CD$151:$DC$151,0)),0)</f>
        <v>0</v>
      </c>
      <c r="L868" s="243">
        <f ca="1">+IFERROR(INDEX('Hoja de Trabajo para listado'!$A$155:$Z$1048576,MATCH($A868,'Hoja de Trabajo para listado'!$A$155:$A$1048576,0),MATCH((CUADRO!L$4&amp;$E868),'Hoja de Trabajo para listado'!$A$151:$Z$151,0)),0)+IFERROR(INDEX('Hoja de Trabajo para listado'!$AB$155:$BA$1048576,MATCH($A868,'Hoja de Trabajo para listado'!$AB$155:$AB$1048576,0),MATCH((CUADRO!L$4&amp;$E868),'Hoja de Trabajo para listado'!$AB$151:$BA$151,0)),0)+IFERROR(INDEX('Hoja de Trabajo para listado'!$BC$155:$CB$1048576,MATCH($A868,'Hoja de Trabajo para listado'!$BC$155:$BC$1048576,0),MATCH((CUADRO!L$4&amp;$E868),'Hoja de Trabajo para listado'!$BC$151:$CB$151,0)),0)+IFERROR(INDEX('Hoja de Trabajo para listado'!$DE$153:$DG$274,MATCH($A868,'Hoja de Trabajo para listado'!$DE$153:$DE$1048576,0),MATCH((CUADRO!L$4&amp;$E868),'Hoja de Trabajo para listado'!$DE$151:$DG$151,0)),0)+IFERROR(INDEX('Hoja de Trabajo para listado'!$CD$155:$DC$1048576,MATCH($A868,'Hoja de Trabajo para listado'!$CD$155:$CD$1048576,0),MATCH((CUADRO!L$4&amp;$E868),'Hoja de Trabajo para listado'!$CD$151:$DC$151,0)),0)</f>
        <v>0</v>
      </c>
      <c r="M868" s="243">
        <f ca="1">+IFERROR(INDEX('Hoja de Trabajo para listado'!$A$155:$Z$1048576,MATCH($A868,'Hoja de Trabajo para listado'!$A$155:$A$1048576,0),MATCH((CUADRO!M$4&amp;$E868),'Hoja de Trabajo para listado'!$A$151:$Z$151,0)),0)+IFERROR(INDEX('Hoja de Trabajo para listado'!$AB$155:$BA$1048576,MATCH($A868,'Hoja de Trabajo para listado'!$AB$155:$AB$1048576,0),MATCH((CUADRO!M$4&amp;$E868),'Hoja de Trabajo para listado'!$AB$151:$BA$151,0)),0)+IFERROR(INDEX('Hoja de Trabajo para listado'!$BC$155:$CB$1048576,MATCH($A868,'Hoja de Trabajo para listado'!$BC$155:$BC$1048576,0),MATCH((CUADRO!M$4&amp;$E868),'Hoja de Trabajo para listado'!$BC$151:$CB$151,0)),0)+IFERROR(INDEX('Hoja de Trabajo para listado'!$DE$153:$DG$274,MATCH($A868,'Hoja de Trabajo para listado'!$DE$153:$DE$1048576,0),MATCH((CUADRO!M$4&amp;$E868),'Hoja de Trabajo para listado'!$DE$151:$DG$151,0)),0)+IFERROR(INDEX('Hoja de Trabajo para listado'!$CD$155:$DC$1048576,MATCH($A868,'Hoja de Trabajo para listado'!$CD$155:$CD$1048576,0),MATCH((CUADRO!M$4&amp;$E868),'Hoja de Trabajo para listado'!$CD$151:$DC$151,0)),0)</f>
        <v>0</v>
      </c>
      <c r="N868" s="243">
        <f ca="1">+IFERROR(INDEX('Hoja de Trabajo para listado'!$A$155:$Z$1048576,MATCH($A868,'Hoja de Trabajo para listado'!$A$155:$A$1048576,0),MATCH((CUADRO!N$4&amp;$E868),'Hoja de Trabajo para listado'!$A$151:$Z$151,0)),0)+IFERROR(INDEX('Hoja de Trabajo para listado'!$AB$155:$BA$1048576,MATCH($A868,'Hoja de Trabajo para listado'!$AB$155:$AB$1048576,0),MATCH((CUADRO!N$4&amp;$E868),'Hoja de Trabajo para listado'!$AB$151:$BA$151,0)),0)+IFERROR(INDEX('Hoja de Trabajo para listado'!$BC$155:$CB$1048576,MATCH($A868,'Hoja de Trabajo para listado'!$BC$155:$BC$1048576,0),MATCH((CUADRO!N$4&amp;$E868),'Hoja de Trabajo para listado'!$BC$151:$CB$151,0)),0)+IFERROR(INDEX('Hoja de Trabajo para listado'!$DE$153:$DG$274,MATCH($A868,'Hoja de Trabajo para listado'!$DE$153:$DE$1048576,0),MATCH((CUADRO!N$4&amp;$E868),'Hoja de Trabajo para listado'!$DE$151:$DG$151,0)),0)+IFERROR(INDEX('Hoja de Trabajo para listado'!$CD$155:$DC$1048576,MATCH($A868,'Hoja de Trabajo para listado'!$CD$155:$CD$1048576,0),MATCH((CUADRO!N$4&amp;$E868),'Hoja de Trabajo para listado'!$CD$151:$DC$151,0)),0)</f>
        <v>0</v>
      </c>
      <c r="O868" s="243">
        <f ca="1">+IFERROR(INDEX('Hoja de Trabajo para listado'!$A$155:$Z$1048576,MATCH($A868,'Hoja de Trabajo para listado'!$A$155:$A$1048576,0),MATCH((CUADRO!O$4&amp;$E868),'Hoja de Trabajo para listado'!$A$151:$Z$151,0)),0)+IFERROR(INDEX('Hoja de Trabajo para listado'!$AB$155:$BA$1048576,MATCH($A868,'Hoja de Trabajo para listado'!$AB$155:$AB$1048576,0),MATCH((CUADRO!O$4&amp;$E868),'Hoja de Trabajo para listado'!$AB$151:$BA$151,0)),0)+IFERROR(INDEX('Hoja de Trabajo para listado'!$BC$155:$CB$1048576,MATCH($A868,'Hoja de Trabajo para listado'!$BC$155:$BC$1048576,0),MATCH((CUADRO!O$4&amp;$E868),'Hoja de Trabajo para listado'!$BC$151:$CB$151,0)),0)+IFERROR(INDEX('Hoja de Trabajo para listado'!$DE$153:$DG$274,MATCH($A868,'Hoja de Trabajo para listado'!$DE$153:$DE$1048576,0),MATCH((CUADRO!O$4&amp;$E868),'Hoja de Trabajo para listado'!$DE$151:$DG$151,0)),0)+IFERROR(INDEX('Hoja de Trabajo para listado'!$CD$155:$DC$1048576,MATCH($A868,'Hoja de Trabajo para listado'!$CD$155:$CD$1048576,0),MATCH((CUADRO!O$4&amp;$E868),'Hoja de Trabajo para listado'!$CD$151:$DC$151,0)),0)</f>
        <v>0</v>
      </c>
      <c r="P868" s="243">
        <f ca="1">+IFERROR(INDEX('Hoja de Trabajo para listado'!$A$155:$Z$1048576,MATCH($A868,'Hoja de Trabajo para listado'!$A$155:$A$1048576,0),MATCH((CUADRO!P$4&amp;$E868),'Hoja de Trabajo para listado'!$A$151:$Z$151,0)),0)+IFERROR(INDEX('Hoja de Trabajo para listado'!$AB$155:$BA$1048576,MATCH($A868,'Hoja de Trabajo para listado'!$AB$155:$AB$1048576,0),MATCH((CUADRO!P$4&amp;$E868),'Hoja de Trabajo para listado'!$AB$151:$BA$151,0)),0)+IFERROR(INDEX('Hoja de Trabajo para listado'!$BC$155:$CB$1048576,MATCH($A868,'Hoja de Trabajo para listado'!$BC$155:$BC$1048576,0),MATCH((CUADRO!P$4&amp;$E868),'Hoja de Trabajo para listado'!$BC$151:$CB$151,0)),0)+IFERROR(INDEX('Hoja de Trabajo para listado'!$DE$153:$DG$274,MATCH($A868,'Hoja de Trabajo para listado'!$DE$153:$DE$1048576,0),MATCH((CUADRO!P$4&amp;$E868),'Hoja de Trabajo para listado'!$DE$151:$DG$151,0)),0)+IFERROR(INDEX('Hoja de Trabajo para listado'!$CD$155:$DC$1048576,MATCH($A868,'Hoja de Trabajo para listado'!$CD$155:$CD$1048576,0),MATCH((CUADRO!P$4&amp;$E868),'Hoja de Trabajo para listado'!$CD$151:$DC$151,0)),0)</f>
        <v>0</v>
      </c>
      <c r="Q868" s="243">
        <f ca="1">+IFERROR(INDEX('Hoja de Trabajo para listado'!$A$155:$Z$1048576,MATCH($A868,'Hoja de Trabajo para listado'!$A$155:$A$1048576,0),MATCH((CUADRO!Q$4&amp;$E868),'Hoja de Trabajo para listado'!$A$151:$Z$151,0)),0)+IFERROR(INDEX('Hoja de Trabajo para listado'!$AB$155:$BA$1048576,MATCH($A868,'Hoja de Trabajo para listado'!$AB$155:$AB$1048576,0),MATCH((CUADRO!Q$4&amp;$E868),'Hoja de Trabajo para listado'!$AB$151:$BA$151,0)),0)+IFERROR(INDEX('Hoja de Trabajo para listado'!$BC$155:$CB$1048576,MATCH($A868,'Hoja de Trabajo para listado'!$BC$155:$BC$1048576,0),MATCH((CUADRO!Q$4&amp;$E868),'Hoja de Trabajo para listado'!$BC$151:$CB$151,0)),0)+IFERROR(INDEX('Hoja de Trabajo para listado'!$DE$153:$DG$274,MATCH($A868,'Hoja de Trabajo para listado'!$DE$153:$DE$1048576,0),MATCH((CUADRO!Q$4&amp;$E868),'Hoja de Trabajo para listado'!$DE$151:$DG$151,0)),0)+IFERROR(INDEX('Hoja de Trabajo para listado'!$CD$155:$DC$1048576,MATCH($A868,'Hoja de Trabajo para listado'!$CD$155:$CD$1048576,0),MATCH((CUADRO!Q$4&amp;$E868),'Hoja de Trabajo para listado'!$CD$151:$DC$151,0)),0)</f>
        <v>0</v>
      </c>
      <c r="R868" s="243">
        <f t="shared" ca="1" si="26"/>
        <v>0</v>
      </c>
      <c r="S868" s="253">
        <f ca="1">+R867+R868</f>
        <v>0</v>
      </c>
      <c r="T868" s="243">
        <f ca="1">+S868</f>
        <v>0</v>
      </c>
      <c r="U868" s="242">
        <f t="shared" si="27"/>
        <v>2</v>
      </c>
    </row>
    <row r="869" spans="1:21" customFormat="1" ht="15" hidden="1" customHeight="1">
      <c r="A869" s="32">
        <v>1517</v>
      </c>
      <c r="B869" s="381">
        <f>+A869</f>
        <v>1517</v>
      </c>
      <c r="C869" s="245" t="str">
        <f>+VLOOKUP(A869,bd_lista!$A$3:$C$592,3,FALSE)</f>
        <v>Gobierno Autónomo Municipal de Cotagaita</v>
      </c>
      <c r="D869" s="383" t="str">
        <f>+C869</f>
        <v>Gobierno Autónomo Municipal de Cotagaita</v>
      </c>
      <c r="E869" s="240" t="s">
        <v>683</v>
      </c>
      <c r="F869" s="241">
        <f ca="1">+IFERROR(INDEX('Hoja de Trabajo para listado'!$A$155:$Z$1048576,MATCH($A869,'Hoja de Trabajo para listado'!$A$155:$A$1048576,0),MATCH((CUADRO!F$4&amp;$E869),'Hoja de Trabajo para listado'!$A$151:$Z$151,0)),0)+IFERROR(INDEX('Hoja de Trabajo para listado'!$AB$155:$BA$1048576,MATCH($A869,'Hoja de Trabajo para listado'!$AB$155:$AB$1048576,0),MATCH((CUADRO!F$4&amp;$E869),'Hoja de Trabajo para listado'!$AB$151:$BA$151,0)),0)+IFERROR(INDEX('Hoja de Trabajo para listado'!$BC$155:$CB$1048576,MATCH($A869,'Hoja de Trabajo para listado'!$BC$155:$BC$1048576,0),MATCH((CUADRO!F$4&amp;$E869),'Hoja de Trabajo para listado'!$BC$151:$CB$151,0)),0)+IFERROR(INDEX('Hoja de Trabajo para listado'!$DE$153:$DG$274,MATCH($A869,'Hoja de Trabajo para listado'!$DE$153:$DE$1048576,0),MATCH((CUADRO!F$4&amp;$E869),'Hoja de Trabajo para listado'!$DE$151:$DG$151,0)),0)+IFERROR(INDEX('Hoja de Trabajo para listado'!$CD$155:$DC$1048576,MATCH($A869,'Hoja de Trabajo para listado'!$CD$155:$CD$1048576,0),MATCH((CUADRO!F$4&amp;$E869),'Hoja de Trabajo para listado'!$CD$151:$DC$151,0)),0)</f>
        <v>0</v>
      </c>
      <c r="G869" s="241">
        <f ca="1">+IFERROR(INDEX('Hoja de Trabajo para listado'!$A$155:$Z$1048576,MATCH($A869,'Hoja de Trabajo para listado'!$A$155:$A$1048576,0),MATCH((CUADRO!G$4&amp;$E869),'Hoja de Trabajo para listado'!$A$151:$Z$151,0)),0)+IFERROR(INDEX('Hoja de Trabajo para listado'!$AB$155:$BA$1048576,MATCH($A869,'Hoja de Trabajo para listado'!$AB$155:$AB$1048576,0),MATCH((CUADRO!G$4&amp;$E869),'Hoja de Trabajo para listado'!$AB$151:$BA$151,0)),0)+IFERROR(INDEX('Hoja de Trabajo para listado'!$BC$155:$CB$1048576,MATCH($A869,'Hoja de Trabajo para listado'!$BC$155:$BC$1048576,0),MATCH((CUADRO!G$4&amp;$E869),'Hoja de Trabajo para listado'!$BC$151:$CB$151,0)),0)+IFERROR(INDEX('Hoja de Trabajo para listado'!$DE$153:$DG$274,MATCH($A869,'Hoja de Trabajo para listado'!$DE$153:$DE$1048576,0),MATCH((CUADRO!G$4&amp;$E869),'Hoja de Trabajo para listado'!$DE$151:$DG$151,0)),0)+IFERROR(INDEX('Hoja de Trabajo para listado'!$CD$155:$DC$1048576,MATCH($A869,'Hoja de Trabajo para listado'!$CD$155:$CD$1048576,0),MATCH((CUADRO!G$4&amp;$E869),'Hoja de Trabajo para listado'!$CD$151:$DC$151,0)),0)</f>
        <v>0</v>
      </c>
      <c r="H869" s="241">
        <f ca="1">+IFERROR(INDEX('Hoja de Trabajo para listado'!$A$155:$Z$1048576,MATCH($A869,'Hoja de Trabajo para listado'!$A$155:$A$1048576,0),MATCH((CUADRO!H$4&amp;$E869),'Hoja de Trabajo para listado'!$A$151:$Z$151,0)),0)+IFERROR(INDEX('Hoja de Trabajo para listado'!$AB$155:$BA$1048576,MATCH($A869,'Hoja de Trabajo para listado'!$AB$155:$AB$1048576,0),MATCH((CUADRO!H$4&amp;$E869),'Hoja de Trabajo para listado'!$AB$151:$BA$151,0)),0)+IFERROR(INDEX('Hoja de Trabajo para listado'!$BC$155:$CB$1048576,MATCH($A869,'Hoja de Trabajo para listado'!$BC$155:$BC$1048576,0),MATCH((CUADRO!H$4&amp;$E869),'Hoja de Trabajo para listado'!$BC$151:$CB$151,0)),0)+IFERROR(INDEX('Hoja de Trabajo para listado'!$DE$153:$DG$274,MATCH($A869,'Hoja de Trabajo para listado'!$DE$153:$DE$1048576,0),MATCH((CUADRO!H$4&amp;$E869),'Hoja de Trabajo para listado'!$DE$151:$DG$151,0)),0)+IFERROR(INDEX('Hoja de Trabajo para listado'!$CD$155:$DC$1048576,MATCH($A869,'Hoja de Trabajo para listado'!$CD$155:$CD$1048576,0),MATCH((CUADRO!H$4&amp;$E869),'Hoja de Trabajo para listado'!$CD$151:$DC$151,0)),0)</f>
        <v>0</v>
      </c>
      <c r="I869" s="241">
        <f ca="1">+IFERROR(INDEX('Hoja de Trabajo para listado'!$A$155:$Z$1048576,MATCH($A869,'Hoja de Trabajo para listado'!$A$155:$A$1048576,0),MATCH((CUADRO!I$4&amp;$E869),'Hoja de Trabajo para listado'!$A$151:$Z$151,0)),0)+IFERROR(INDEX('Hoja de Trabajo para listado'!$AB$155:$BA$1048576,MATCH($A869,'Hoja de Trabajo para listado'!$AB$155:$AB$1048576,0),MATCH((CUADRO!I$4&amp;$E869),'Hoja de Trabajo para listado'!$AB$151:$BA$151,0)),0)+IFERROR(INDEX('Hoja de Trabajo para listado'!$BC$155:$CB$1048576,MATCH($A869,'Hoja de Trabajo para listado'!$BC$155:$BC$1048576,0),MATCH((CUADRO!I$4&amp;$E869),'Hoja de Trabajo para listado'!$BC$151:$CB$151,0)),0)+IFERROR(INDEX('Hoja de Trabajo para listado'!$DE$153:$DG$274,MATCH($A869,'Hoja de Trabajo para listado'!$DE$153:$DE$1048576,0),MATCH((CUADRO!I$4&amp;$E869),'Hoja de Trabajo para listado'!$DE$151:$DG$151,0)),0)+IFERROR(INDEX('Hoja de Trabajo para listado'!$CD$155:$DC$1048576,MATCH($A869,'Hoja de Trabajo para listado'!$CD$155:$CD$1048576,0),MATCH((CUADRO!I$4&amp;$E869),'Hoja de Trabajo para listado'!$CD$151:$DC$151,0)),0)</f>
        <v>0</v>
      </c>
      <c r="J869" s="241">
        <f ca="1">+IFERROR(INDEX('Hoja de Trabajo para listado'!$A$155:$Z$1048576,MATCH($A869,'Hoja de Trabajo para listado'!$A$155:$A$1048576,0),MATCH((CUADRO!J$4&amp;$E869),'Hoja de Trabajo para listado'!$A$151:$Z$151,0)),0)+IFERROR(INDEX('Hoja de Trabajo para listado'!$AB$155:$BA$1048576,MATCH($A869,'Hoja de Trabajo para listado'!$AB$155:$AB$1048576,0),MATCH((CUADRO!J$4&amp;$E869),'Hoja de Trabajo para listado'!$AB$151:$BA$151,0)),0)+IFERROR(INDEX('Hoja de Trabajo para listado'!$BC$155:$CB$1048576,MATCH($A869,'Hoja de Trabajo para listado'!$BC$155:$BC$1048576,0),MATCH((CUADRO!J$4&amp;$E869),'Hoja de Trabajo para listado'!$BC$151:$CB$151,0)),0)+IFERROR(INDEX('Hoja de Trabajo para listado'!$DE$153:$DG$274,MATCH($A869,'Hoja de Trabajo para listado'!$DE$153:$DE$1048576,0),MATCH((CUADRO!J$4&amp;$E869),'Hoja de Trabajo para listado'!$DE$151:$DG$151,0)),0)+IFERROR(INDEX('Hoja de Trabajo para listado'!$CD$155:$DC$1048576,MATCH($A869,'Hoja de Trabajo para listado'!$CD$155:$CD$1048576,0),MATCH((CUADRO!J$4&amp;$E869),'Hoja de Trabajo para listado'!$CD$151:$DC$151,0)),0)</f>
        <v>0</v>
      </c>
      <c r="K869" s="241">
        <f ca="1">+IFERROR(INDEX('Hoja de Trabajo para listado'!$A$155:$Z$1048576,MATCH($A869,'Hoja de Trabajo para listado'!$A$155:$A$1048576,0),MATCH((CUADRO!K$4&amp;$E869),'Hoja de Trabajo para listado'!$A$151:$Z$151,0)),0)+IFERROR(INDEX('Hoja de Trabajo para listado'!$AB$155:$BA$1048576,MATCH($A869,'Hoja de Trabajo para listado'!$AB$155:$AB$1048576,0),MATCH((CUADRO!K$4&amp;$E869),'Hoja de Trabajo para listado'!$AB$151:$BA$151,0)),0)+IFERROR(INDEX('Hoja de Trabajo para listado'!$BC$155:$CB$1048576,MATCH($A869,'Hoja de Trabajo para listado'!$BC$155:$BC$1048576,0),MATCH((CUADRO!K$4&amp;$E869),'Hoja de Trabajo para listado'!$BC$151:$CB$151,0)),0)+IFERROR(INDEX('Hoja de Trabajo para listado'!$DE$153:$DG$274,MATCH($A869,'Hoja de Trabajo para listado'!$DE$153:$DE$1048576,0),MATCH((CUADRO!K$4&amp;$E869),'Hoja de Trabajo para listado'!$DE$151:$DG$151,0)),0)+IFERROR(INDEX('Hoja de Trabajo para listado'!$CD$155:$DC$1048576,MATCH($A869,'Hoja de Trabajo para listado'!$CD$155:$CD$1048576,0),MATCH((CUADRO!K$4&amp;$E869),'Hoja de Trabajo para listado'!$CD$151:$DC$151,0)),0)</f>
        <v>0</v>
      </c>
      <c r="L869" s="241">
        <f ca="1">+IFERROR(INDEX('Hoja de Trabajo para listado'!$A$155:$Z$1048576,MATCH($A869,'Hoja de Trabajo para listado'!$A$155:$A$1048576,0),MATCH((CUADRO!L$4&amp;$E869),'Hoja de Trabajo para listado'!$A$151:$Z$151,0)),0)+IFERROR(INDEX('Hoja de Trabajo para listado'!$AB$155:$BA$1048576,MATCH($A869,'Hoja de Trabajo para listado'!$AB$155:$AB$1048576,0),MATCH((CUADRO!L$4&amp;$E869),'Hoja de Trabajo para listado'!$AB$151:$BA$151,0)),0)+IFERROR(INDEX('Hoja de Trabajo para listado'!$BC$155:$CB$1048576,MATCH($A869,'Hoja de Trabajo para listado'!$BC$155:$BC$1048576,0),MATCH((CUADRO!L$4&amp;$E869),'Hoja de Trabajo para listado'!$BC$151:$CB$151,0)),0)+IFERROR(INDEX('Hoja de Trabajo para listado'!$DE$153:$DG$274,MATCH($A869,'Hoja de Trabajo para listado'!$DE$153:$DE$1048576,0),MATCH((CUADRO!L$4&amp;$E869),'Hoja de Trabajo para listado'!$DE$151:$DG$151,0)),0)+IFERROR(INDEX('Hoja de Trabajo para listado'!$CD$155:$DC$1048576,MATCH($A869,'Hoja de Trabajo para listado'!$CD$155:$CD$1048576,0),MATCH((CUADRO!L$4&amp;$E869),'Hoja de Trabajo para listado'!$CD$151:$DC$151,0)),0)</f>
        <v>0</v>
      </c>
      <c r="M869" s="241">
        <f ca="1">+IFERROR(INDEX('Hoja de Trabajo para listado'!$A$155:$Z$1048576,MATCH($A869,'Hoja de Trabajo para listado'!$A$155:$A$1048576,0),MATCH((CUADRO!M$4&amp;$E869),'Hoja de Trabajo para listado'!$A$151:$Z$151,0)),0)+IFERROR(INDEX('Hoja de Trabajo para listado'!$AB$155:$BA$1048576,MATCH($A869,'Hoja de Trabajo para listado'!$AB$155:$AB$1048576,0),MATCH((CUADRO!M$4&amp;$E869),'Hoja de Trabajo para listado'!$AB$151:$BA$151,0)),0)+IFERROR(INDEX('Hoja de Trabajo para listado'!$BC$155:$CB$1048576,MATCH($A869,'Hoja de Trabajo para listado'!$BC$155:$BC$1048576,0),MATCH((CUADRO!M$4&amp;$E869),'Hoja de Trabajo para listado'!$BC$151:$CB$151,0)),0)+IFERROR(INDEX('Hoja de Trabajo para listado'!$DE$153:$DG$274,MATCH($A869,'Hoja de Trabajo para listado'!$DE$153:$DE$1048576,0),MATCH((CUADRO!M$4&amp;$E869),'Hoja de Trabajo para listado'!$DE$151:$DG$151,0)),0)+IFERROR(INDEX('Hoja de Trabajo para listado'!$CD$155:$DC$1048576,MATCH($A869,'Hoja de Trabajo para listado'!$CD$155:$CD$1048576,0),MATCH((CUADRO!M$4&amp;$E869),'Hoja de Trabajo para listado'!$CD$151:$DC$151,0)),0)</f>
        <v>0</v>
      </c>
      <c r="N869" s="241">
        <f ca="1">+IFERROR(INDEX('Hoja de Trabajo para listado'!$A$155:$Z$1048576,MATCH($A869,'Hoja de Trabajo para listado'!$A$155:$A$1048576,0),MATCH((CUADRO!N$4&amp;$E869),'Hoja de Trabajo para listado'!$A$151:$Z$151,0)),0)+IFERROR(INDEX('Hoja de Trabajo para listado'!$AB$155:$BA$1048576,MATCH($A869,'Hoja de Trabajo para listado'!$AB$155:$AB$1048576,0),MATCH((CUADRO!N$4&amp;$E869),'Hoja de Trabajo para listado'!$AB$151:$BA$151,0)),0)+IFERROR(INDEX('Hoja de Trabajo para listado'!$BC$155:$CB$1048576,MATCH($A869,'Hoja de Trabajo para listado'!$BC$155:$BC$1048576,0),MATCH((CUADRO!N$4&amp;$E869),'Hoja de Trabajo para listado'!$BC$151:$CB$151,0)),0)+IFERROR(INDEX('Hoja de Trabajo para listado'!$DE$153:$DG$274,MATCH($A869,'Hoja de Trabajo para listado'!$DE$153:$DE$1048576,0),MATCH((CUADRO!N$4&amp;$E869),'Hoja de Trabajo para listado'!$DE$151:$DG$151,0)),0)+IFERROR(INDEX('Hoja de Trabajo para listado'!$CD$155:$DC$1048576,MATCH($A869,'Hoja de Trabajo para listado'!$CD$155:$CD$1048576,0),MATCH((CUADRO!N$4&amp;$E869),'Hoja de Trabajo para listado'!$CD$151:$DC$151,0)),0)</f>
        <v>0</v>
      </c>
      <c r="O869" s="241">
        <f ca="1">+IFERROR(INDEX('Hoja de Trabajo para listado'!$A$155:$Z$1048576,MATCH($A869,'Hoja de Trabajo para listado'!$A$155:$A$1048576,0),MATCH((CUADRO!O$4&amp;$E869),'Hoja de Trabajo para listado'!$A$151:$Z$151,0)),0)+IFERROR(INDEX('Hoja de Trabajo para listado'!$AB$155:$BA$1048576,MATCH($A869,'Hoja de Trabajo para listado'!$AB$155:$AB$1048576,0),MATCH((CUADRO!O$4&amp;$E869),'Hoja de Trabajo para listado'!$AB$151:$BA$151,0)),0)+IFERROR(INDEX('Hoja de Trabajo para listado'!$BC$155:$CB$1048576,MATCH($A869,'Hoja de Trabajo para listado'!$BC$155:$BC$1048576,0),MATCH((CUADRO!O$4&amp;$E869),'Hoja de Trabajo para listado'!$BC$151:$CB$151,0)),0)+IFERROR(INDEX('Hoja de Trabajo para listado'!$DE$153:$DG$274,MATCH($A869,'Hoja de Trabajo para listado'!$DE$153:$DE$1048576,0),MATCH((CUADRO!O$4&amp;$E869),'Hoja de Trabajo para listado'!$DE$151:$DG$151,0)),0)+IFERROR(INDEX('Hoja de Trabajo para listado'!$CD$155:$DC$1048576,MATCH($A869,'Hoja de Trabajo para listado'!$CD$155:$CD$1048576,0),MATCH((CUADRO!O$4&amp;$E869),'Hoja de Trabajo para listado'!$CD$151:$DC$151,0)),0)</f>
        <v>0</v>
      </c>
      <c r="P869" s="241">
        <f ca="1">+IFERROR(INDEX('Hoja de Trabajo para listado'!$A$155:$Z$1048576,MATCH($A869,'Hoja de Trabajo para listado'!$A$155:$A$1048576,0),MATCH((CUADRO!P$4&amp;$E869),'Hoja de Trabajo para listado'!$A$151:$Z$151,0)),0)+IFERROR(INDEX('Hoja de Trabajo para listado'!$AB$155:$BA$1048576,MATCH($A869,'Hoja de Trabajo para listado'!$AB$155:$AB$1048576,0),MATCH((CUADRO!P$4&amp;$E869),'Hoja de Trabajo para listado'!$AB$151:$BA$151,0)),0)+IFERROR(INDEX('Hoja de Trabajo para listado'!$BC$155:$CB$1048576,MATCH($A869,'Hoja de Trabajo para listado'!$BC$155:$BC$1048576,0),MATCH((CUADRO!P$4&amp;$E869),'Hoja de Trabajo para listado'!$BC$151:$CB$151,0)),0)+IFERROR(INDEX('Hoja de Trabajo para listado'!$DE$153:$DG$274,MATCH($A869,'Hoja de Trabajo para listado'!$DE$153:$DE$1048576,0),MATCH((CUADRO!P$4&amp;$E869),'Hoja de Trabajo para listado'!$DE$151:$DG$151,0)),0)+IFERROR(INDEX('Hoja de Trabajo para listado'!$CD$155:$DC$1048576,MATCH($A869,'Hoja de Trabajo para listado'!$CD$155:$CD$1048576,0),MATCH((CUADRO!P$4&amp;$E869),'Hoja de Trabajo para listado'!$CD$151:$DC$151,0)),0)</f>
        <v>0</v>
      </c>
      <c r="Q869" s="241">
        <f ca="1">+IFERROR(INDEX('Hoja de Trabajo para listado'!$A$155:$Z$1048576,MATCH($A869,'Hoja de Trabajo para listado'!$A$155:$A$1048576,0),MATCH((CUADRO!Q$4&amp;$E869),'Hoja de Trabajo para listado'!$A$151:$Z$151,0)),0)+IFERROR(INDEX('Hoja de Trabajo para listado'!$AB$155:$BA$1048576,MATCH($A869,'Hoja de Trabajo para listado'!$AB$155:$AB$1048576,0),MATCH((CUADRO!Q$4&amp;$E869),'Hoja de Trabajo para listado'!$AB$151:$BA$151,0)),0)+IFERROR(INDEX('Hoja de Trabajo para listado'!$BC$155:$CB$1048576,MATCH($A869,'Hoja de Trabajo para listado'!$BC$155:$BC$1048576,0),MATCH((CUADRO!Q$4&amp;$E869),'Hoja de Trabajo para listado'!$BC$151:$CB$151,0)),0)+IFERROR(INDEX('Hoja de Trabajo para listado'!$DE$153:$DG$274,MATCH($A869,'Hoja de Trabajo para listado'!$DE$153:$DE$1048576,0),MATCH((CUADRO!Q$4&amp;$E869),'Hoja de Trabajo para listado'!$DE$151:$DG$151,0)),0)+IFERROR(INDEX('Hoja de Trabajo para listado'!$CD$155:$DC$1048576,MATCH($A869,'Hoja de Trabajo para listado'!$CD$155:$CD$1048576,0),MATCH((CUADRO!Q$4&amp;$E869),'Hoja de Trabajo para listado'!$CD$151:$DC$151,0)),0)</f>
        <v>0</v>
      </c>
      <c r="R869" s="241">
        <f t="shared" ca="1" si="26"/>
        <v>0</v>
      </c>
      <c r="S869" s="247"/>
      <c r="T869" s="241">
        <f ca="1">+T870</f>
        <v>0</v>
      </c>
      <c r="U869" s="240">
        <f t="shared" si="27"/>
        <v>1</v>
      </c>
    </row>
    <row r="870" spans="1:21" customFormat="1" ht="15" hidden="1" customHeight="1">
      <c r="A870" s="32">
        <v>1517</v>
      </c>
      <c r="B870" s="382"/>
      <c r="C870" s="245" t="str">
        <f>+VLOOKUP(A870,bd_lista!$A$3:$C$592,3,FALSE)</f>
        <v>Gobierno Autónomo Municipal de Cotagaita</v>
      </c>
      <c r="D870" s="384"/>
      <c r="E870" s="242" t="s">
        <v>684</v>
      </c>
      <c r="F870" s="243">
        <f ca="1">+IFERROR(INDEX('Hoja de Trabajo para listado'!$A$155:$Z$1048576,MATCH($A870,'Hoja de Trabajo para listado'!$A$155:$A$1048576,0),MATCH((CUADRO!F$4&amp;$E870),'Hoja de Trabajo para listado'!$A$151:$Z$151,0)),0)+IFERROR(INDEX('Hoja de Trabajo para listado'!$AB$155:$BA$1048576,MATCH($A870,'Hoja de Trabajo para listado'!$AB$155:$AB$1048576,0),MATCH((CUADRO!F$4&amp;$E870),'Hoja de Trabajo para listado'!$AB$151:$BA$151,0)),0)+IFERROR(INDEX('Hoja de Trabajo para listado'!$BC$155:$CB$1048576,MATCH($A870,'Hoja de Trabajo para listado'!$BC$155:$BC$1048576,0),MATCH((CUADRO!F$4&amp;$E870),'Hoja de Trabajo para listado'!$BC$151:$CB$151,0)),0)+IFERROR(INDEX('Hoja de Trabajo para listado'!$DE$153:$DG$274,MATCH($A870,'Hoja de Trabajo para listado'!$DE$153:$DE$1048576,0),MATCH((CUADRO!F$4&amp;$E870),'Hoja de Trabajo para listado'!$DE$151:$DG$151,0)),0)+IFERROR(INDEX('Hoja de Trabajo para listado'!$CD$155:$DC$1048576,MATCH($A870,'Hoja de Trabajo para listado'!$CD$155:$CD$1048576,0),MATCH((CUADRO!F$4&amp;$E870),'Hoja de Trabajo para listado'!$CD$151:$DC$151,0)),0)</f>
        <v>0</v>
      </c>
      <c r="G870" s="243">
        <f ca="1">+IFERROR(INDEX('Hoja de Trabajo para listado'!$A$155:$Z$1048576,MATCH($A870,'Hoja de Trabajo para listado'!$A$155:$A$1048576,0),MATCH((CUADRO!G$4&amp;$E870),'Hoja de Trabajo para listado'!$A$151:$Z$151,0)),0)+IFERROR(INDEX('Hoja de Trabajo para listado'!$AB$155:$BA$1048576,MATCH($A870,'Hoja de Trabajo para listado'!$AB$155:$AB$1048576,0),MATCH((CUADRO!G$4&amp;$E870),'Hoja de Trabajo para listado'!$AB$151:$BA$151,0)),0)+IFERROR(INDEX('Hoja de Trabajo para listado'!$BC$155:$CB$1048576,MATCH($A870,'Hoja de Trabajo para listado'!$BC$155:$BC$1048576,0),MATCH((CUADRO!G$4&amp;$E870),'Hoja de Trabajo para listado'!$BC$151:$CB$151,0)),0)+IFERROR(INDEX('Hoja de Trabajo para listado'!$DE$153:$DG$274,MATCH($A870,'Hoja de Trabajo para listado'!$DE$153:$DE$1048576,0),MATCH((CUADRO!G$4&amp;$E870),'Hoja de Trabajo para listado'!$DE$151:$DG$151,0)),0)+IFERROR(INDEX('Hoja de Trabajo para listado'!$CD$155:$DC$1048576,MATCH($A870,'Hoja de Trabajo para listado'!$CD$155:$CD$1048576,0),MATCH((CUADRO!G$4&amp;$E870),'Hoja de Trabajo para listado'!$CD$151:$DC$151,0)),0)</f>
        <v>0</v>
      </c>
      <c r="H870" s="243">
        <f ca="1">+IFERROR(INDEX('Hoja de Trabajo para listado'!$A$155:$Z$1048576,MATCH($A870,'Hoja de Trabajo para listado'!$A$155:$A$1048576,0),MATCH((CUADRO!H$4&amp;$E870),'Hoja de Trabajo para listado'!$A$151:$Z$151,0)),0)+IFERROR(INDEX('Hoja de Trabajo para listado'!$AB$155:$BA$1048576,MATCH($A870,'Hoja de Trabajo para listado'!$AB$155:$AB$1048576,0),MATCH((CUADRO!H$4&amp;$E870),'Hoja de Trabajo para listado'!$AB$151:$BA$151,0)),0)+IFERROR(INDEX('Hoja de Trabajo para listado'!$BC$155:$CB$1048576,MATCH($A870,'Hoja de Trabajo para listado'!$BC$155:$BC$1048576,0),MATCH((CUADRO!H$4&amp;$E870),'Hoja de Trabajo para listado'!$BC$151:$CB$151,0)),0)+IFERROR(INDEX('Hoja de Trabajo para listado'!$DE$153:$DG$274,MATCH($A870,'Hoja de Trabajo para listado'!$DE$153:$DE$1048576,0),MATCH((CUADRO!H$4&amp;$E870),'Hoja de Trabajo para listado'!$DE$151:$DG$151,0)),0)+IFERROR(INDEX('Hoja de Trabajo para listado'!$CD$155:$DC$1048576,MATCH($A870,'Hoja de Trabajo para listado'!$CD$155:$CD$1048576,0),MATCH((CUADRO!H$4&amp;$E870),'Hoja de Trabajo para listado'!$CD$151:$DC$151,0)),0)</f>
        <v>0</v>
      </c>
      <c r="I870" s="243">
        <f ca="1">+IFERROR(INDEX('Hoja de Trabajo para listado'!$A$155:$Z$1048576,MATCH($A870,'Hoja de Trabajo para listado'!$A$155:$A$1048576,0),MATCH((CUADRO!I$4&amp;$E870),'Hoja de Trabajo para listado'!$A$151:$Z$151,0)),0)+IFERROR(INDEX('Hoja de Trabajo para listado'!$AB$155:$BA$1048576,MATCH($A870,'Hoja de Trabajo para listado'!$AB$155:$AB$1048576,0),MATCH((CUADRO!I$4&amp;$E870),'Hoja de Trabajo para listado'!$AB$151:$BA$151,0)),0)+IFERROR(INDEX('Hoja de Trabajo para listado'!$BC$155:$CB$1048576,MATCH($A870,'Hoja de Trabajo para listado'!$BC$155:$BC$1048576,0),MATCH((CUADRO!I$4&amp;$E870),'Hoja de Trabajo para listado'!$BC$151:$CB$151,0)),0)+IFERROR(INDEX('Hoja de Trabajo para listado'!$DE$153:$DG$274,MATCH($A870,'Hoja de Trabajo para listado'!$DE$153:$DE$1048576,0),MATCH((CUADRO!I$4&amp;$E870),'Hoja de Trabajo para listado'!$DE$151:$DG$151,0)),0)+IFERROR(INDEX('Hoja de Trabajo para listado'!$CD$155:$DC$1048576,MATCH($A870,'Hoja de Trabajo para listado'!$CD$155:$CD$1048576,0),MATCH((CUADRO!I$4&amp;$E870),'Hoja de Trabajo para listado'!$CD$151:$DC$151,0)),0)</f>
        <v>0</v>
      </c>
      <c r="J870" s="243">
        <f ca="1">+IFERROR(INDEX('Hoja de Trabajo para listado'!$A$155:$Z$1048576,MATCH($A870,'Hoja de Trabajo para listado'!$A$155:$A$1048576,0),MATCH((CUADRO!J$4&amp;$E870),'Hoja de Trabajo para listado'!$A$151:$Z$151,0)),0)+IFERROR(INDEX('Hoja de Trabajo para listado'!$AB$155:$BA$1048576,MATCH($A870,'Hoja de Trabajo para listado'!$AB$155:$AB$1048576,0),MATCH((CUADRO!J$4&amp;$E870),'Hoja de Trabajo para listado'!$AB$151:$BA$151,0)),0)+IFERROR(INDEX('Hoja de Trabajo para listado'!$BC$155:$CB$1048576,MATCH($A870,'Hoja de Trabajo para listado'!$BC$155:$BC$1048576,0),MATCH((CUADRO!J$4&amp;$E870),'Hoja de Trabajo para listado'!$BC$151:$CB$151,0)),0)+IFERROR(INDEX('Hoja de Trabajo para listado'!$DE$153:$DG$274,MATCH($A870,'Hoja de Trabajo para listado'!$DE$153:$DE$1048576,0),MATCH((CUADRO!J$4&amp;$E870),'Hoja de Trabajo para listado'!$DE$151:$DG$151,0)),0)+IFERROR(INDEX('Hoja de Trabajo para listado'!$CD$155:$DC$1048576,MATCH($A870,'Hoja de Trabajo para listado'!$CD$155:$CD$1048576,0),MATCH((CUADRO!J$4&amp;$E870),'Hoja de Trabajo para listado'!$CD$151:$DC$151,0)),0)</f>
        <v>0</v>
      </c>
      <c r="K870" s="243">
        <f ca="1">+IFERROR(INDEX('Hoja de Trabajo para listado'!$A$155:$Z$1048576,MATCH($A870,'Hoja de Trabajo para listado'!$A$155:$A$1048576,0),MATCH((CUADRO!K$4&amp;$E870),'Hoja de Trabajo para listado'!$A$151:$Z$151,0)),0)+IFERROR(INDEX('Hoja de Trabajo para listado'!$AB$155:$BA$1048576,MATCH($A870,'Hoja de Trabajo para listado'!$AB$155:$AB$1048576,0),MATCH((CUADRO!K$4&amp;$E870),'Hoja de Trabajo para listado'!$AB$151:$BA$151,0)),0)+IFERROR(INDEX('Hoja de Trabajo para listado'!$BC$155:$CB$1048576,MATCH($A870,'Hoja de Trabajo para listado'!$BC$155:$BC$1048576,0),MATCH((CUADRO!K$4&amp;$E870),'Hoja de Trabajo para listado'!$BC$151:$CB$151,0)),0)+IFERROR(INDEX('Hoja de Trabajo para listado'!$DE$153:$DG$274,MATCH($A870,'Hoja de Trabajo para listado'!$DE$153:$DE$1048576,0),MATCH((CUADRO!K$4&amp;$E870),'Hoja de Trabajo para listado'!$DE$151:$DG$151,0)),0)+IFERROR(INDEX('Hoja de Trabajo para listado'!$CD$155:$DC$1048576,MATCH($A870,'Hoja de Trabajo para listado'!$CD$155:$CD$1048576,0),MATCH((CUADRO!K$4&amp;$E870),'Hoja de Trabajo para listado'!$CD$151:$DC$151,0)),0)</f>
        <v>0</v>
      </c>
      <c r="L870" s="243">
        <f ca="1">+IFERROR(INDEX('Hoja de Trabajo para listado'!$A$155:$Z$1048576,MATCH($A870,'Hoja de Trabajo para listado'!$A$155:$A$1048576,0),MATCH((CUADRO!L$4&amp;$E870),'Hoja de Trabajo para listado'!$A$151:$Z$151,0)),0)+IFERROR(INDEX('Hoja de Trabajo para listado'!$AB$155:$BA$1048576,MATCH($A870,'Hoja de Trabajo para listado'!$AB$155:$AB$1048576,0),MATCH((CUADRO!L$4&amp;$E870),'Hoja de Trabajo para listado'!$AB$151:$BA$151,0)),0)+IFERROR(INDEX('Hoja de Trabajo para listado'!$BC$155:$CB$1048576,MATCH($A870,'Hoja de Trabajo para listado'!$BC$155:$BC$1048576,0),MATCH((CUADRO!L$4&amp;$E870),'Hoja de Trabajo para listado'!$BC$151:$CB$151,0)),0)+IFERROR(INDEX('Hoja de Trabajo para listado'!$DE$153:$DG$274,MATCH($A870,'Hoja de Trabajo para listado'!$DE$153:$DE$1048576,0),MATCH((CUADRO!L$4&amp;$E870),'Hoja de Trabajo para listado'!$DE$151:$DG$151,0)),0)+IFERROR(INDEX('Hoja de Trabajo para listado'!$CD$155:$DC$1048576,MATCH($A870,'Hoja de Trabajo para listado'!$CD$155:$CD$1048576,0),MATCH((CUADRO!L$4&amp;$E870),'Hoja de Trabajo para listado'!$CD$151:$DC$151,0)),0)</f>
        <v>0</v>
      </c>
      <c r="M870" s="243">
        <f ca="1">+IFERROR(INDEX('Hoja de Trabajo para listado'!$A$155:$Z$1048576,MATCH($A870,'Hoja de Trabajo para listado'!$A$155:$A$1048576,0),MATCH((CUADRO!M$4&amp;$E870),'Hoja de Trabajo para listado'!$A$151:$Z$151,0)),0)+IFERROR(INDEX('Hoja de Trabajo para listado'!$AB$155:$BA$1048576,MATCH($A870,'Hoja de Trabajo para listado'!$AB$155:$AB$1048576,0),MATCH((CUADRO!M$4&amp;$E870),'Hoja de Trabajo para listado'!$AB$151:$BA$151,0)),0)+IFERROR(INDEX('Hoja de Trabajo para listado'!$BC$155:$CB$1048576,MATCH($A870,'Hoja de Trabajo para listado'!$BC$155:$BC$1048576,0),MATCH((CUADRO!M$4&amp;$E870),'Hoja de Trabajo para listado'!$BC$151:$CB$151,0)),0)+IFERROR(INDEX('Hoja de Trabajo para listado'!$DE$153:$DG$274,MATCH($A870,'Hoja de Trabajo para listado'!$DE$153:$DE$1048576,0),MATCH((CUADRO!M$4&amp;$E870),'Hoja de Trabajo para listado'!$DE$151:$DG$151,0)),0)+IFERROR(INDEX('Hoja de Trabajo para listado'!$CD$155:$DC$1048576,MATCH($A870,'Hoja de Trabajo para listado'!$CD$155:$CD$1048576,0),MATCH((CUADRO!M$4&amp;$E870),'Hoja de Trabajo para listado'!$CD$151:$DC$151,0)),0)</f>
        <v>0</v>
      </c>
      <c r="N870" s="243">
        <f ca="1">+IFERROR(INDEX('Hoja de Trabajo para listado'!$A$155:$Z$1048576,MATCH($A870,'Hoja de Trabajo para listado'!$A$155:$A$1048576,0),MATCH((CUADRO!N$4&amp;$E870),'Hoja de Trabajo para listado'!$A$151:$Z$151,0)),0)+IFERROR(INDEX('Hoja de Trabajo para listado'!$AB$155:$BA$1048576,MATCH($A870,'Hoja de Trabajo para listado'!$AB$155:$AB$1048576,0),MATCH((CUADRO!N$4&amp;$E870),'Hoja de Trabajo para listado'!$AB$151:$BA$151,0)),0)+IFERROR(INDEX('Hoja de Trabajo para listado'!$BC$155:$CB$1048576,MATCH($A870,'Hoja de Trabajo para listado'!$BC$155:$BC$1048576,0),MATCH((CUADRO!N$4&amp;$E870),'Hoja de Trabajo para listado'!$BC$151:$CB$151,0)),0)+IFERROR(INDEX('Hoja de Trabajo para listado'!$DE$153:$DG$274,MATCH($A870,'Hoja de Trabajo para listado'!$DE$153:$DE$1048576,0),MATCH((CUADRO!N$4&amp;$E870),'Hoja de Trabajo para listado'!$DE$151:$DG$151,0)),0)+IFERROR(INDEX('Hoja de Trabajo para listado'!$CD$155:$DC$1048576,MATCH($A870,'Hoja de Trabajo para listado'!$CD$155:$CD$1048576,0),MATCH((CUADRO!N$4&amp;$E870),'Hoja de Trabajo para listado'!$CD$151:$DC$151,0)),0)</f>
        <v>0</v>
      </c>
      <c r="O870" s="243">
        <f ca="1">+IFERROR(INDEX('Hoja de Trabajo para listado'!$A$155:$Z$1048576,MATCH($A870,'Hoja de Trabajo para listado'!$A$155:$A$1048576,0),MATCH((CUADRO!O$4&amp;$E870),'Hoja de Trabajo para listado'!$A$151:$Z$151,0)),0)+IFERROR(INDEX('Hoja de Trabajo para listado'!$AB$155:$BA$1048576,MATCH($A870,'Hoja de Trabajo para listado'!$AB$155:$AB$1048576,0),MATCH((CUADRO!O$4&amp;$E870),'Hoja de Trabajo para listado'!$AB$151:$BA$151,0)),0)+IFERROR(INDEX('Hoja de Trabajo para listado'!$BC$155:$CB$1048576,MATCH($A870,'Hoja de Trabajo para listado'!$BC$155:$BC$1048576,0),MATCH((CUADRO!O$4&amp;$E870),'Hoja de Trabajo para listado'!$BC$151:$CB$151,0)),0)+IFERROR(INDEX('Hoja de Trabajo para listado'!$DE$153:$DG$274,MATCH($A870,'Hoja de Trabajo para listado'!$DE$153:$DE$1048576,0),MATCH((CUADRO!O$4&amp;$E870),'Hoja de Trabajo para listado'!$DE$151:$DG$151,0)),0)+IFERROR(INDEX('Hoja de Trabajo para listado'!$CD$155:$DC$1048576,MATCH($A870,'Hoja de Trabajo para listado'!$CD$155:$CD$1048576,0),MATCH((CUADRO!O$4&amp;$E870),'Hoja de Trabajo para listado'!$CD$151:$DC$151,0)),0)</f>
        <v>0</v>
      </c>
      <c r="P870" s="243">
        <f ca="1">+IFERROR(INDEX('Hoja de Trabajo para listado'!$A$155:$Z$1048576,MATCH($A870,'Hoja de Trabajo para listado'!$A$155:$A$1048576,0),MATCH((CUADRO!P$4&amp;$E870),'Hoja de Trabajo para listado'!$A$151:$Z$151,0)),0)+IFERROR(INDEX('Hoja de Trabajo para listado'!$AB$155:$BA$1048576,MATCH($A870,'Hoja de Trabajo para listado'!$AB$155:$AB$1048576,0),MATCH((CUADRO!P$4&amp;$E870),'Hoja de Trabajo para listado'!$AB$151:$BA$151,0)),0)+IFERROR(INDEX('Hoja de Trabajo para listado'!$BC$155:$CB$1048576,MATCH($A870,'Hoja de Trabajo para listado'!$BC$155:$BC$1048576,0),MATCH((CUADRO!P$4&amp;$E870),'Hoja de Trabajo para listado'!$BC$151:$CB$151,0)),0)+IFERROR(INDEX('Hoja de Trabajo para listado'!$DE$153:$DG$274,MATCH($A870,'Hoja de Trabajo para listado'!$DE$153:$DE$1048576,0),MATCH((CUADRO!P$4&amp;$E870),'Hoja de Trabajo para listado'!$DE$151:$DG$151,0)),0)+IFERROR(INDEX('Hoja de Trabajo para listado'!$CD$155:$DC$1048576,MATCH($A870,'Hoja de Trabajo para listado'!$CD$155:$CD$1048576,0),MATCH((CUADRO!P$4&amp;$E870),'Hoja de Trabajo para listado'!$CD$151:$DC$151,0)),0)</f>
        <v>0</v>
      </c>
      <c r="Q870" s="243">
        <f ca="1">+IFERROR(INDEX('Hoja de Trabajo para listado'!$A$155:$Z$1048576,MATCH($A870,'Hoja de Trabajo para listado'!$A$155:$A$1048576,0),MATCH((CUADRO!Q$4&amp;$E870),'Hoja de Trabajo para listado'!$A$151:$Z$151,0)),0)+IFERROR(INDEX('Hoja de Trabajo para listado'!$AB$155:$BA$1048576,MATCH($A870,'Hoja de Trabajo para listado'!$AB$155:$AB$1048576,0),MATCH((CUADRO!Q$4&amp;$E870),'Hoja de Trabajo para listado'!$AB$151:$BA$151,0)),0)+IFERROR(INDEX('Hoja de Trabajo para listado'!$BC$155:$CB$1048576,MATCH($A870,'Hoja de Trabajo para listado'!$BC$155:$BC$1048576,0),MATCH((CUADRO!Q$4&amp;$E870),'Hoja de Trabajo para listado'!$BC$151:$CB$151,0)),0)+IFERROR(INDEX('Hoja de Trabajo para listado'!$DE$153:$DG$274,MATCH($A870,'Hoja de Trabajo para listado'!$DE$153:$DE$1048576,0),MATCH((CUADRO!Q$4&amp;$E870),'Hoja de Trabajo para listado'!$DE$151:$DG$151,0)),0)+IFERROR(INDEX('Hoja de Trabajo para listado'!$CD$155:$DC$1048576,MATCH($A870,'Hoja de Trabajo para listado'!$CD$155:$CD$1048576,0),MATCH((CUADRO!Q$4&amp;$E870),'Hoja de Trabajo para listado'!$CD$151:$DC$151,0)),0)</f>
        <v>0</v>
      </c>
      <c r="R870" s="243">
        <f t="shared" ca="1" si="26"/>
        <v>0</v>
      </c>
      <c r="S870" s="253">
        <f ca="1">+R869+R870</f>
        <v>0</v>
      </c>
      <c r="T870" s="243">
        <f ca="1">+S870</f>
        <v>0</v>
      </c>
      <c r="U870" s="242">
        <f t="shared" si="27"/>
        <v>2</v>
      </c>
    </row>
    <row r="871" spans="1:21" customFormat="1" ht="15" hidden="1" customHeight="1">
      <c r="A871" s="32">
        <v>1518</v>
      </c>
      <c r="B871" s="381">
        <f>+A871</f>
        <v>1518</v>
      </c>
      <c r="C871" s="245" t="str">
        <f>+VLOOKUP(A871,bd_lista!$A$3:$C$592,3,FALSE)</f>
        <v>Gobierno Autónomo Municipal de Vitichi</v>
      </c>
      <c r="D871" s="383" t="str">
        <f>+C871</f>
        <v>Gobierno Autónomo Municipal de Vitichi</v>
      </c>
      <c r="E871" s="240" t="s">
        <v>683</v>
      </c>
      <c r="F871" s="241">
        <f ca="1">+IFERROR(INDEX('Hoja de Trabajo para listado'!$A$155:$Z$1048576,MATCH($A871,'Hoja de Trabajo para listado'!$A$155:$A$1048576,0),MATCH((CUADRO!F$4&amp;$E871),'Hoja de Trabajo para listado'!$A$151:$Z$151,0)),0)+IFERROR(INDEX('Hoja de Trabajo para listado'!$AB$155:$BA$1048576,MATCH($A871,'Hoja de Trabajo para listado'!$AB$155:$AB$1048576,0),MATCH((CUADRO!F$4&amp;$E871),'Hoja de Trabajo para listado'!$AB$151:$BA$151,0)),0)+IFERROR(INDEX('Hoja de Trabajo para listado'!$BC$155:$CB$1048576,MATCH($A871,'Hoja de Trabajo para listado'!$BC$155:$BC$1048576,0),MATCH((CUADRO!F$4&amp;$E871),'Hoja de Trabajo para listado'!$BC$151:$CB$151,0)),0)+IFERROR(INDEX('Hoja de Trabajo para listado'!$DE$153:$DG$274,MATCH($A871,'Hoja de Trabajo para listado'!$DE$153:$DE$1048576,0),MATCH((CUADRO!F$4&amp;$E871),'Hoja de Trabajo para listado'!$DE$151:$DG$151,0)),0)+IFERROR(INDEX('Hoja de Trabajo para listado'!$CD$155:$DC$1048576,MATCH($A871,'Hoja de Trabajo para listado'!$CD$155:$CD$1048576,0),MATCH((CUADRO!F$4&amp;$E871),'Hoja de Trabajo para listado'!$CD$151:$DC$151,0)),0)</f>
        <v>0</v>
      </c>
      <c r="G871" s="241">
        <f ca="1">+IFERROR(INDEX('Hoja de Trabajo para listado'!$A$155:$Z$1048576,MATCH($A871,'Hoja de Trabajo para listado'!$A$155:$A$1048576,0),MATCH((CUADRO!G$4&amp;$E871),'Hoja de Trabajo para listado'!$A$151:$Z$151,0)),0)+IFERROR(INDEX('Hoja de Trabajo para listado'!$AB$155:$BA$1048576,MATCH($A871,'Hoja de Trabajo para listado'!$AB$155:$AB$1048576,0),MATCH((CUADRO!G$4&amp;$E871),'Hoja de Trabajo para listado'!$AB$151:$BA$151,0)),0)+IFERROR(INDEX('Hoja de Trabajo para listado'!$BC$155:$CB$1048576,MATCH($A871,'Hoja de Trabajo para listado'!$BC$155:$BC$1048576,0),MATCH((CUADRO!G$4&amp;$E871),'Hoja de Trabajo para listado'!$BC$151:$CB$151,0)),0)+IFERROR(INDEX('Hoja de Trabajo para listado'!$DE$153:$DG$274,MATCH($A871,'Hoja de Trabajo para listado'!$DE$153:$DE$1048576,0),MATCH((CUADRO!G$4&amp;$E871),'Hoja de Trabajo para listado'!$DE$151:$DG$151,0)),0)+IFERROR(INDEX('Hoja de Trabajo para listado'!$CD$155:$DC$1048576,MATCH($A871,'Hoja de Trabajo para listado'!$CD$155:$CD$1048576,0),MATCH((CUADRO!G$4&amp;$E871),'Hoja de Trabajo para listado'!$CD$151:$DC$151,0)),0)</f>
        <v>0</v>
      </c>
      <c r="H871" s="241">
        <f ca="1">+IFERROR(INDEX('Hoja de Trabajo para listado'!$A$155:$Z$1048576,MATCH($A871,'Hoja de Trabajo para listado'!$A$155:$A$1048576,0),MATCH((CUADRO!H$4&amp;$E871),'Hoja de Trabajo para listado'!$A$151:$Z$151,0)),0)+IFERROR(INDEX('Hoja de Trabajo para listado'!$AB$155:$BA$1048576,MATCH($A871,'Hoja de Trabajo para listado'!$AB$155:$AB$1048576,0),MATCH((CUADRO!H$4&amp;$E871),'Hoja de Trabajo para listado'!$AB$151:$BA$151,0)),0)+IFERROR(INDEX('Hoja de Trabajo para listado'!$BC$155:$CB$1048576,MATCH($A871,'Hoja de Trabajo para listado'!$BC$155:$BC$1048576,0),MATCH((CUADRO!H$4&amp;$E871),'Hoja de Trabajo para listado'!$BC$151:$CB$151,0)),0)+IFERROR(INDEX('Hoja de Trabajo para listado'!$DE$153:$DG$274,MATCH($A871,'Hoja de Trabajo para listado'!$DE$153:$DE$1048576,0),MATCH((CUADRO!H$4&amp;$E871),'Hoja de Trabajo para listado'!$DE$151:$DG$151,0)),0)+IFERROR(INDEX('Hoja de Trabajo para listado'!$CD$155:$DC$1048576,MATCH($A871,'Hoja de Trabajo para listado'!$CD$155:$CD$1048576,0),MATCH((CUADRO!H$4&amp;$E871),'Hoja de Trabajo para listado'!$CD$151:$DC$151,0)),0)</f>
        <v>0</v>
      </c>
      <c r="I871" s="241">
        <f ca="1">+IFERROR(INDEX('Hoja de Trabajo para listado'!$A$155:$Z$1048576,MATCH($A871,'Hoja de Trabajo para listado'!$A$155:$A$1048576,0),MATCH((CUADRO!I$4&amp;$E871),'Hoja de Trabajo para listado'!$A$151:$Z$151,0)),0)+IFERROR(INDEX('Hoja de Trabajo para listado'!$AB$155:$BA$1048576,MATCH($A871,'Hoja de Trabajo para listado'!$AB$155:$AB$1048576,0),MATCH((CUADRO!I$4&amp;$E871),'Hoja de Trabajo para listado'!$AB$151:$BA$151,0)),0)+IFERROR(INDEX('Hoja de Trabajo para listado'!$BC$155:$CB$1048576,MATCH($A871,'Hoja de Trabajo para listado'!$BC$155:$BC$1048576,0),MATCH((CUADRO!I$4&amp;$E871),'Hoja de Trabajo para listado'!$BC$151:$CB$151,0)),0)+IFERROR(INDEX('Hoja de Trabajo para listado'!$DE$153:$DG$274,MATCH($A871,'Hoja de Trabajo para listado'!$DE$153:$DE$1048576,0),MATCH((CUADRO!I$4&amp;$E871),'Hoja de Trabajo para listado'!$DE$151:$DG$151,0)),0)+IFERROR(INDEX('Hoja de Trabajo para listado'!$CD$155:$DC$1048576,MATCH($A871,'Hoja de Trabajo para listado'!$CD$155:$CD$1048576,0),MATCH((CUADRO!I$4&amp;$E871),'Hoja de Trabajo para listado'!$CD$151:$DC$151,0)),0)</f>
        <v>0</v>
      </c>
      <c r="J871" s="241">
        <f ca="1">+IFERROR(INDEX('Hoja de Trabajo para listado'!$A$155:$Z$1048576,MATCH($A871,'Hoja de Trabajo para listado'!$A$155:$A$1048576,0),MATCH((CUADRO!J$4&amp;$E871),'Hoja de Trabajo para listado'!$A$151:$Z$151,0)),0)+IFERROR(INDEX('Hoja de Trabajo para listado'!$AB$155:$BA$1048576,MATCH($A871,'Hoja de Trabajo para listado'!$AB$155:$AB$1048576,0),MATCH((CUADRO!J$4&amp;$E871),'Hoja de Trabajo para listado'!$AB$151:$BA$151,0)),0)+IFERROR(INDEX('Hoja de Trabajo para listado'!$BC$155:$CB$1048576,MATCH($A871,'Hoja de Trabajo para listado'!$BC$155:$BC$1048576,0),MATCH((CUADRO!J$4&amp;$E871),'Hoja de Trabajo para listado'!$BC$151:$CB$151,0)),0)+IFERROR(INDEX('Hoja de Trabajo para listado'!$DE$153:$DG$274,MATCH($A871,'Hoja de Trabajo para listado'!$DE$153:$DE$1048576,0),MATCH((CUADRO!J$4&amp;$E871),'Hoja de Trabajo para listado'!$DE$151:$DG$151,0)),0)+IFERROR(INDEX('Hoja de Trabajo para listado'!$CD$155:$DC$1048576,MATCH($A871,'Hoja de Trabajo para listado'!$CD$155:$CD$1048576,0),MATCH((CUADRO!J$4&amp;$E871),'Hoja de Trabajo para listado'!$CD$151:$DC$151,0)),0)</f>
        <v>0</v>
      </c>
      <c r="K871" s="241">
        <f ca="1">+IFERROR(INDEX('Hoja de Trabajo para listado'!$A$155:$Z$1048576,MATCH($A871,'Hoja de Trabajo para listado'!$A$155:$A$1048576,0),MATCH((CUADRO!K$4&amp;$E871),'Hoja de Trabajo para listado'!$A$151:$Z$151,0)),0)+IFERROR(INDEX('Hoja de Trabajo para listado'!$AB$155:$BA$1048576,MATCH($A871,'Hoja de Trabajo para listado'!$AB$155:$AB$1048576,0),MATCH((CUADRO!K$4&amp;$E871),'Hoja de Trabajo para listado'!$AB$151:$BA$151,0)),0)+IFERROR(INDEX('Hoja de Trabajo para listado'!$BC$155:$CB$1048576,MATCH($A871,'Hoja de Trabajo para listado'!$BC$155:$BC$1048576,0),MATCH((CUADRO!K$4&amp;$E871),'Hoja de Trabajo para listado'!$BC$151:$CB$151,0)),0)+IFERROR(INDEX('Hoja de Trabajo para listado'!$DE$153:$DG$274,MATCH($A871,'Hoja de Trabajo para listado'!$DE$153:$DE$1048576,0),MATCH((CUADRO!K$4&amp;$E871),'Hoja de Trabajo para listado'!$DE$151:$DG$151,0)),0)+IFERROR(INDEX('Hoja de Trabajo para listado'!$CD$155:$DC$1048576,MATCH($A871,'Hoja de Trabajo para listado'!$CD$155:$CD$1048576,0),MATCH((CUADRO!K$4&amp;$E871),'Hoja de Trabajo para listado'!$CD$151:$DC$151,0)),0)</f>
        <v>0</v>
      </c>
      <c r="L871" s="241">
        <f ca="1">+IFERROR(INDEX('Hoja de Trabajo para listado'!$A$155:$Z$1048576,MATCH($A871,'Hoja de Trabajo para listado'!$A$155:$A$1048576,0),MATCH((CUADRO!L$4&amp;$E871),'Hoja de Trabajo para listado'!$A$151:$Z$151,0)),0)+IFERROR(INDEX('Hoja de Trabajo para listado'!$AB$155:$BA$1048576,MATCH($A871,'Hoja de Trabajo para listado'!$AB$155:$AB$1048576,0),MATCH((CUADRO!L$4&amp;$E871),'Hoja de Trabajo para listado'!$AB$151:$BA$151,0)),0)+IFERROR(INDEX('Hoja de Trabajo para listado'!$BC$155:$CB$1048576,MATCH($A871,'Hoja de Trabajo para listado'!$BC$155:$BC$1048576,0),MATCH((CUADRO!L$4&amp;$E871),'Hoja de Trabajo para listado'!$BC$151:$CB$151,0)),0)+IFERROR(INDEX('Hoja de Trabajo para listado'!$DE$153:$DG$274,MATCH($A871,'Hoja de Trabajo para listado'!$DE$153:$DE$1048576,0),MATCH((CUADRO!L$4&amp;$E871),'Hoja de Trabajo para listado'!$DE$151:$DG$151,0)),0)+IFERROR(INDEX('Hoja de Trabajo para listado'!$CD$155:$DC$1048576,MATCH($A871,'Hoja de Trabajo para listado'!$CD$155:$CD$1048576,0),MATCH((CUADRO!L$4&amp;$E871),'Hoja de Trabajo para listado'!$CD$151:$DC$151,0)),0)</f>
        <v>0</v>
      </c>
      <c r="M871" s="241">
        <f ca="1">+IFERROR(INDEX('Hoja de Trabajo para listado'!$A$155:$Z$1048576,MATCH($A871,'Hoja de Trabajo para listado'!$A$155:$A$1048576,0),MATCH((CUADRO!M$4&amp;$E871),'Hoja de Trabajo para listado'!$A$151:$Z$151,0)),0)+IFERROR(INDEX('Hoja de Trabajo para listado'!$AB$155:$BA$1048576,MATCH($A871,'Hoja de Trabajo para listado'!$AB$155:$AB$1048576,0),MATCH((CUADRO!M$4&amp;$E871),'Hoja de Trabajo para listado'!$AB$151:$BA$151,0)),0)+IFERROR(INDEX('Hoja de Trabajo para listado'!$BC$155:$CB$1048576,MATCH($A871,'Hoja de Trabajo para listado'!$BC$155:$BC$1048576,0),MATCH((CUADRO!M$4&amp;$E871),'Hoja de Trabajo para listado'!$BC$151:$CB$151,0)),0)+IFERROR(INDEX('Hoja de Trabajo para listado'!$DE$153:$DG$274,MATCH($A871,'Hoja de Trabajo para listado'!$DE$153:$DE$1048576,0),MATCH((CUADRO!M$4&amp;$E871),'Hoja de Trabajo para listado'!$DE$151:$DG$151,0)),0)+IFERROR(INDEX('Hoja de Trabajo para listado'!$CD$155:$DC$1048576,MATCH($A871,'Hoja de Trabajo para listado'!$CD$155:$CD$1048576,0),MATCH((CUADRO!M$4&amp;$E871),'Hoja de Trabajo para listado'!$CD$151:$DC$151,0)),0)</f>
        <v>0</v>
      </c>
      <c r="N871" s="241">
        <f ca="1">+IFERROR(INDEX('Hoja de Trabajo para listado'!$A$155:$Z$1048576,MATCH($A871,'Hoja de Trabajo para listado'!$A$155:$A$1048576,0),MATCH((CUADRO!N$4&amp;$E871),'Hoja de Trabajo para listado'!$A$151:$Z$151,0)),0)+IFERROR(INDEX('Hoja de Trabajo para listado'!$AB$155:$BA$1048576,MATCH($A871,'Hoja de Trabajo para listado'!$AB$155:$AB$1048576,0),MATCH((CUADRO!N$4&amp;$E871),'Hoja de Trabajo para listado'!$AB$151:$BA$151,0)),0)+IFERROR(INDEX('Hoja de Trabajo para listado'!$BC$155:$CB$1048576,MATCH($A871,'Hoja de Trabajo para listado'!$BC$155:$BC$1048576,0),MATCH((CUADRO!N$4&amp;$E871),'Hoja de Trabajo para listado'!$BC$151:$CB$151,0)),0)+IFERROR(INDEX('Hoja de Trabajo para listado'!$DE$153:$DG$274,MATCH($A871,'Hoja de Trabajo para listado'!$DE$153:$DE$1048576,0),MATCH((CUADRO!N$4&amp;$E871),'Hoja de Trabajo para listado'!$DE$151:$DG$151,0)),0)+IFERROR(INDEX('Hoja de Trabajo para listado'!$CD$155:$DC$1048576,MATCH($A871,'Hoja de Trabajo para listado'!$CD$155:$CD$1048576,0),MATCH((CUADRO!N$4&amp;$E871),'Hoja de Trabajo para listado'!$CD$151:$DC$151,0)),0)</f>
        <v>0</v>
      </c>
      <c r="O871" s="241">
        <f ca="1">+IFERROR(INDEX('Hoja de Trabajo para listado'!$A$155:$Z$1048576,MATCH($A871,'Hoja de Trabajo para listado'!$A$155:$A$1048576,0),MATCH((CUADRO!O$4&amp;$E871),'Hoja de Trabajo para listado'!$A$151:$Z$151,0)),0)+IFERROR(INDEX('Hoja de Trabajo para listado'!$AB$155:$BA$1048576,MATCH($A871,'Hoja de Trabajo para listado'!$AB$155:$AB$1048576,0),MATCH((CUADRO!O$4&amp;$E871),'Hoja de Trabajo para listado'!$AB$151:$BA$151,0)),0)+IFERROR(INDEX('Hoja de Trabajo para listado'!$BC$155:$CB$1048576,MATCH($A871,'Hoja de Trabajo para listado'!$BC$155:$BC$1048576,0),MATCH((CUADRO!O$4&amp;$E871),'Hoja de Trabajo para listado'!$BC$151:$CB$151,0)),0)+IFERROR(INDEX('Hoja de Trabajo para listado'!$DE$153:$DG$274,MATCH($A871,'Hoja de Trabajo para listado'!$DE$153:$DE$1048576,0),MATCH((CUADRO!O$4&amp;$E871),'Hoja de Trabajo para listado'!$DE$151:$DG$151,0)),0)+IFERROR(INDEX('Hoja de Trabajo para listado'!$CD$155:$DC$1048576,MATCH($A871,'Hoja de Trabajo para listado'!$CD$155:$CD$1048576,0),MATCH((CUADRO!O$4&amp;$E871),'Hoja de Trabajo para listado'!$CD$151:$DC$151,0)),0)</f>
        <v>0</v>
      </c>
      <c r="P871" s="241">
        <f ca="1">+IFERROR(INDEX('Hoja de Trabajo para listado'!$A$155:$Z$1048576,MATCH($A871,'Hoja de Trabajo para listado'!$A$155:$A$1048576,0),MATCH((CUADRO!P$4&amp;$E871),'Hoja de Trabajo para listado'!$A$151:$Z$151,0)),0)+IFERROR(INDEX('Hoja de Trabajo para listado'!$AB$155:$BA$1048576,MATCH($A871,'Hoja de Trabajo para listado'!$AB$155:$AB$1048576,0),MATCH((CUADRO!P$4&amp;$E871),'Hoja de Trabajo para listado'!$AB$151:$BA$151,0)),0)+IFERROR(INDEX('Hoja de Trabajo para listado'!$BC$155:$CB$1048576,MATCH($A871,'Hoja de Trabajo para listado'!$BC$155:$BC$1048576,0),MATCH((CUADRO!P$4&amp;$E871),'Hoja de Trabajo para listado'!$BC$151:$CB$151,0)),0)+IFERROR(INDEX('Hoja de Trabajo para listado'!$DE$153:$DG$274,MATCH($A871,'Hoja de Trabajo para listado'!$DE$153:$DE$1048576,0),MATCH((CUADRO!P$4&amp;$E871),'Hoja de Trabajo para listado'!$DE$151:$DG$151,0)),0)+IFERROR(INDEX('Hoja de Trabajo para listado'!$CD$155:$DC$1048576,MATCH($A871,'Hoja de Trabajo para listado'!$CD$155:$CD$1048576,0),MATCH((CUADRO!P$4&amp;$E871),'Hoja de Trabajo para listado'!$CD$151:$DC$151,0)),0)</f>
        <v>0</v>
      </c>
      <c r="Q871" s="241">
        <f ca="1">+IFERROR(INDEX('Hoja de Trabajo para listado'!$A$155:$Z$1048576,MATCH($A871,'Hoja de Trabajo para listado'!$A$155:$A$1048576,0),MATCH((CUADRO!Q$4&amp;$E871),'Hoja de Trabajo para listado'!$A$151:$Z$151,0)),0)+IFERROR(INDEX('Hoja de Trabajo para listado'!$AB$155:$BA$1048576,MATCH($A871,'Hoja de Trabajo para listado'!$AB$155:$AB$1048576,0),MATCH((CUADRO!Q$4&amp;$E871),'Hoja de Trabajo para listado'!$AB$151:$BA$151,0)),0)+IFERROR(INDEX('Hoja de Trabajo para listado'!$BC$155:$CB$1048576,MATCH($A871,'Hoja de Trabajo para listado'!$BC$155:$BC$1048576,0),MATCH((CUADRO!Q$4&amp;$E871),'Hoja de Trabajo para listado'!$BC$151:$CB$151,0)),0)+IFERROR(INDEX('Hoja de Trabajo para listado'!$DE$153:$DG$274,MATCH($A871,'Hoja de Trabajo para listado'!$DE$153:$DE$1048576,0),MATCH((CUADRO!Q$4&amp;$E871),'Hoja de Trabajo para listado'!$DE$151:$DG$151,0)),0)+IFERROR(INDEX('Hoja de Trabajo para listado'!$CD$155:$DC$1048576,MATCH($A871,'Hoja de Trabajo para listado'!$CD$155:$CD$1048576,0),MATCH((CUADRO!Q$4&amp;$E871),'Hoja de Trabajo para listado'!$CD$151:$DC$151,0)),0)</f>
        <v>0</v>
      </c>
      <c r="R871" s="241">
        <f t="shared" ca="1" si="26"/>
        <v>0</v>
      </c>
      <c r="S871" s="247"/>
      <c r="T871" s="241">
        <f ca="1">+T872</f>
        <v>0</v>
      </c>
      <c r="U871" s="240">
        <f t="shared" si="27"/>
        <v>1</v>
      </c>
    </row>
    <row r="872" spans="1:21" customFormat="1" ht="15" hidden="1" customHeight="1">
      <c r="A872" s="32">
        <v>1518</v>
      </c>
      <c r="B872" s="382"/>
      <c r="C872" s="245" t="str">
        <f>+VLOOKUP(A872,bd_lista!$A$3:$C$592,3,FALSE)</f>
        <v>Gobierno Autónomo Municipal de Vitichi</v>
      </c>
      <c r="D872" s="384"/>
      <c r="E872" s="242" t="s">
        <v>684</v>
      </c>
      <c r="F872" s="243">
        <f ca="1">+IFERROR(INDEX('Hoja de Trabajo para listado'!$A$155:$Z$1048576,MATCH($A872,'Hoja de Trabajo para listado'!$A$155:$A$1048576,0),MATCH((CUADRO!F$4&amp;$E872),'Hoja de Trabajo para listado'!$A$151:$Z$151,0)),0)+IFERROR(INDEX('Hoja de Trabajo para listado'!$AB$155:$BA$1048576,MATCH($A872,'Hoja de Trabajo para listado'!$AB$155:$AB$1048576,0),MATCH((CUADRO!F$4&amp;$E872),'Hoja de Trabajo para listado'!$AB$151:$BA$151,0)),0)+IFERROR(INDEX('Hoja de Trabajo para listado'!$BC$155:$CB$1048576,MATCH($A872,'Hoja de Trabajo para listado'!$BC$155:$BC$1048576,0),MATCH((CUADRO!F$4&amp;$E872),'Hoja de Trabajo para listado'!$BC$151:$CB$151,0)),0)+IFERROR(INDEX('Hoja de Trabajo para listado'!$DE$153:$DG$274,MATCH($A872,'Hoja de Trabajo para listado'!$DE$153:$DE$1048576,0),MATCH((CUADRO!F$4&amp;$E872),'Hoja de Trabajo para listado'!$DE$151:$DG$151,0)),0)+IFERROR(INDEX('Hoja de Trabajo para listado'!$CD$155:$DC$1048576,MATCH($A872,'Hoja de Trabajo para listado'!$CD$155:$CD$1048576,0),MATCH((CUADRO!F$4&amp;$E872),'Hoja de Trabajo para listado'!$CD$151:$DC$151,0)),0)</f>
        <v>0</v>
      </c>
      <c r="G872" s="243">
        <f ca="1">+IFERROR(INDEX('Hoja de Trabajo para listado'!$A$155:$Z$1048576,MATCH($A872,'Hoja de Trabajo para listado'!$A$155:$A$1048576,0),MATCH((CUADRO!G$4&amp;$E872),'Hoja de Trabajo para listado'!$A$151:$Z$151,0)),0)+IFERROR(INDEX('Hoja de Trabajo para listado'!$AB$155:$BA$1048576,MATCH($A872,'Hoja de Trabajo para listado'!$AB$155:$AB$1048576,0),MATCH((CUADRO!G$4&amp;$E872),'Hoja de Trabajo para listado'!$AB$151:$BA$151,0)),0)+IFERROR(INDEX('Hoja de Trabajo para listado'!$BC$155:$CB$1048576,MATCH($A872,'Hoja de Trabajo para listado'!$BC$155:$BC$1048576,0),MATCH((CUADRO!G$4&amp;$E872),'Hoja de Trabajo para listado'!$BC$151:$CB$151,0)),0)+IFERROR(INDEX('Hoja de Trabajo para listado'!$DE$153:$DG$274,MATCH($A872,'Hoja de Trabajo para listado'!$DE$153:$DE$1048576,0),MATCH((CUADRO!G$4&amp;$E872),'Hoja de Trabajo para listado'!$DE$151:$DG$151,0)),0)+IFERROR(INDEX('Hoja de Trabajo para listado'!$CD$155:$DC$1048576,MATCH($A872,'Hoja de Trabajo para listado'!$CD$155:$CD$1048576,0),MATCH((CUADRO!G$4&amp;$E872),'Hoja de Trabajo para listado'!$CD$151:$DC$151,0)),0)</f>
        <v>0</v>
      </c>
      <c r="H872" s="243">
        <f ca="1">+IFERROR(INDEX('Hoja de Trabajo para listado'!$A$155:$Z$1048576,MATCH($A872,'Hoja de Trabajo para listado'!$A$155:$A$1048576,0),MATCH((CUADRO!H$4&amp;$E872),'Hoja de Trabajo para listado'!$A$151:$Z$151,0)),0)+IFERROR(INDEX('Hoja de Trabajo para listado'!$AB$155:$BA$1048576,MATCH($A872,'Hoja de Trabajo para listado'!$AB$155:$AB$1048576,0),MATCH((CUADRO!H$4&amp;$E872),'Hoja de Trabajo para listado'!$AB$151:$BA$151,0)),0)+IFERROR(INDEX('Hoja de Trabajo para listado'!$BC$155:$CB$1048576,MATCH($A872,'Hoja de Trabajo para listado'!$BC$155:$BC$1048576,0),MATCH((CUADRO!H$4&amp;$E872),'Hoja de Trabajo para listado'!$BC$151:$CB$151,0)),0)+IFERROR(INDEX('Hoja de Trabajo para listado'!$DE$153:$DG$274,MATCH($A872,'Hoja de Trabajo para listado'!$DE$153:$DE$1048576,0),MATCH((CUADRO!H$4&amp;$E872),'Hoja de Trabajo para listado'!$DE$151:$DG$151,0)),0)+IFERROR(INDEX('Hoja de Trabajo para listado'!$CD$155:$DC$1048576,MATCH($A872,'Hoja de Trabajo para listado'!$CD$155:$CD$1048576,0),MATCH((CUADRO!H$4&amp;$E872),'Hoja de Trabajo para listado'!$CD$151:$DC$151,0)),0)</f>
        <v>0</v>
      </c>
      <c r="I872" s="243">
        <f ca="1">+IFERROR(INDEX('Hoja de Trabajo para listado'!$A$155:$Z$1048576,MATCH($A872,'Hoja de Trabajo para listado'!$A$155:$A$1048576,0),MATCH((CUADRO!I$4&amp;$E872),'Hoja de Trabajo para listado'!$A$151:$Z$151,0)),0)+IFERROR(INDEX('Hoja de Trabajo para listado'!$AB$155:$BA$1048576,MATCH($A872,'Hoja de Trabajo para listado'!$AB$155:$AB$1048576,0),MATCH((CUADRO!I$4&amp;$E872),'Hoja de Trabajo para listado'!$AB$151:$BA$151,0)),0)+IFERROR(INDEX('Hoja de Trabajo para listado'!$BC$155:$CB$1048576,MATCH($A872,'Hoja de Trabajo para listado'!$BC$155:$BC$1048576,0),MATCH((CUADRO!I$4&amp;$E872),'Hoja de Trabajo para listado'!$BC$151:$CB$151,0)),0)+IFERROR(INDEX('Hoja de Trabajo para listado'!$DE$153:$DG$274,MATCH($A872,'Hoja de Trabajo para listado'!$DE$153:$DE$1048576,0),MATCH((CUADRO!I$4&amp;$E872),'Hoja de Trabajo para listado'!$DE$151:$DG$151,0)),0)+IFERROR(INDEX('Hoja de Trabajo para listado'!$CD$155:$DC$1048576,MATCH($A872,'Hoja de Trabajo para listado'!$CD$155:$CD$1048576,0),MATCH((CUADRO!I$4&amp;$E872),'Hoja de Trabajo para listado'!$CD$151:$DC$151,0)),0)</f>
        <v>0</v>
      </c>
      <c r="J872" s="243">
        <f ca="1">+IFERROR(INDEX('Hoja de Trabajo para listado'!$A$155:$Z$1048576,MATCH($A872,'Hoja de Trabajo para listado'!$A$155:$A$1048576,0),MATCH((CUADRO!J$4&amp;$E872),'Hoja de Trabajo para listado'!$A$151:$Z$151,0)),0)+IFERROR(INDEX('Hoja de Trabajo para listado'!$AB$155:$BA$1048576,MATCH($A872,'Hoja de Trabajo para listado'!$AB$155:$AB$1048576,0),MATCH((CUADRO!J$4&amp;$E872),'Hoja de Trabajo para listado'!$AB$151:$BA$151,0)),0)+IFERROR(INDEX('Hoja de Trabajo para listado'!$BC$155:$CB$1048576,MATCH($A872,'Hoja de Trabajo para listado'!$BC$155:$BC$1048576,0),MATCH((CUADRO!J$4&amp;$E872),'Hoja de Trabajo para listado'!$BC$151:$CB$151,0)),0)+IFERROR(INDEX('Hoja de Trabajo para listado'!$DE$153:$DG$274,MATCH($A872,'Hoja de Trabajo para listado'!$DE$153:$DE$1048576,0),MATCH((CUADRO!J$4&amp;$E872),'Hoja de Trabajo para listado'!$DE$151:$DG$151,0)),0)+IFERROR(INDEX('Hoja de Trabajo para listado'!$CD$155:$DC$1048576,MATCH($A872,'Hoja de Trabajo para listado'!$CD$155:$CD$1048576,0),MATCH((CUADRO!J$4&amp;$E872),'Hoja de Trabajo para listado'!$CD$151:$DC$151,0)),0)</f>
        <v>0</v>
      </c>
      <c r="K872" s="243">
        <f ca="1">+IFERROR(INDEX('Hoja de Trabajo para listado'!$A$155:$Z$1048576,MATCH($A872,'Hoja de Trabajo para listado'!$A$155:$A$1048576,0),MATCH((CUADRO!K$4&amp;$E872),'Hoja de Trabajo para listado'!$A$151:$Z$151,0)),0)+IFERROR(INDEX('Hoja de Trabajo para listado'!$AB$155:$BA$1048576,MATCH($A872,'Hoja de Trabajo para listado'!$AB$155:$AB$1048576,0),MATCH((CUADRO!K$4&amp;$E872),'Hoja de Trabajo para listado'!$AB$151:$BA$151,0)),0)+IFERROR(INDEX('Hoja de Trabajo para listado'!$BC$155:$CB$1048576,MATCH($A872,'Hoja de Trabajo para listado'!$BC$155:$BC$1048576,0),MATCH((CUADRO!K$4&amp;$E872),'Hoja de Trabajo para listado'!$BC$151:$CB$151,0)),0)+IFERROR(INDEX('Hoja de Trabajo para listado'!$DE$153:$DG$274,MATCH($A872,'Hoja de Trabajo para listado'!$DE$153:$DE$1048576,0),MATCH((CUADRO!K$4&amp;$E872),'Hoja de Trabajo para listado'!$DE$151:$DG$151,0)),0)+IFERROR(INDEX('Hoja de Trabajo para listado'!$CD$155:$DC$1048576,MATCH($A872,'Hoja de Trabajo para listado'!$CD$155:$CD$1048576,0),MATCH((CUADRO!K$4&amp;$E872),'Hoja de Trabajo para listado'!$CD$151:$DC$151,0)),0)</f>
        <v>0</v>
      </c>
      <c r="L872" s="243">
        <f ca="1">+IFERROR(INDEX('Hoja de Trabajo para listado'!$A$155:$Z$1048576,MATCH($A872,'Hoja de Trabajo para listado'!$A$155:$A$1048576,0),MATCH((CUADRO!L$4&amp;$E872),'Hoja de Trabajo para listado'!$A$151:$Z$151,0)),0)+IFERROR(INDEX('Hoja de Trabajo para listado'!$AB$155:$BA$1048576,MATCH($A872,'Hoja de Trabajo para listado'!$AB$155:$AB$1048576,0),MATCH((CUADRO!L$4&amp;$E872),'Hoja de Trabajo para listado'!$AB$151:$BA$151,0)),0)+IFERROR(INDEX('Hoja de Trabajo para listado'!$BC$155:$CB$1048576,MATCH($A872,'Hoja de Trabajo para listado'!$BC$155:$BC$1048576,0),MATCH((CUADRO!L$4&amp;$E872),'Hoja de Trabajo para listado'!$BC$151:$CB$151,0)),0)+IFERROR(INDEX('Hoja de Trabajo para listado'!$DE$153:$DG$274,MATCH($A872,'Hoja de Trabajo para listado'!$DE$153:$DE$1048576,0),MATCH((CUADRO!L$4&amp;$E872),'Hoja de Trabajo para listado'!$DE$151:$DG$151,0)),0)+IFERROR(INDEX('Hoja de Trabajo para listado'!$CD$155:$DC$1048576,MATCH($A872,'Hoja de Trabajo para listado'!$CD$155:$CD$1048576,0),MATCH((CUADRO!L$4&amp;$E872),'Hoja de Trabajo para listado'!$CD$151:$DC$151,0)),0)</f>
        <v>0</v>
      </c>
      <c r="M872" s="243">
        <f ca="1">+IFERROR(INDEX('Hoja de Trabajo para listado'!$A$155:$Z$1048576,MATCH($A872,'Hoja de Trabajo para listado'!$A$155:$A$1048576,0),MATCH((CUADRO!M$4&amp;$E872),'Hoja de Trabajo para listado'!$A$151:$Z$151,0)),0)+IFERROR(INDEX('Hoja de Trabajo para listado'!$AB$155:$BA$1048576,MATCH($A872,'Hoja de Trabajo para listado'!$AB$155:$AB$1048576,0),MATCH((CUADRO!M$4&amp;$E872),'Hoja de Trabajo para listado'!$AB$151:$BA$151,0)),0)+IFERROR(INDEX('Hoja de Trabajo para listado'!$BC$155:$CB$1048576,MATCH($A872,'Hoja de Trabajo para listado'!$BC$155:$BC$1048576,0),MATCH((CUADRO!M$4&amp;$E872),'Hoja de Trabajo para listado'!$BC$151:$CB$151,0)),0)+IFERROR(INDEX('Hoja de Trabajo para listado'!$DE$153:$DG$274,MATCH($A872,'Hoja de Trabajo para listado'!$DE$153:$DE$1048576,0),MATCH((CUADRO!M$4&amp;$E872),'Hoja de Trabajo para listado'!$DE$151:$DG$151,0)),0)+IFERROR(INDEX('Hoja de Trabajo para listado'!$CD$155:$DC$1048576,MATCH($A872,'Hoja de Trabajo para listado'!$CD$155:$CD$1048576,0),MATCH((CUADRO!M$4&amp;$E872),'Hoja de Trabajo para listado'!$CD$151:$DC$151,0)),0)</f>
        <v>0</v>
      </c>
      <c r="N872" s="243">
        <f ca="1">+IFERROR(INDEX('Hoja de Trabajo para listado'!$A$155:$Z$1048576,MATCH($A872,'Hoja de Trabajo para listado'!$A$155:$A$1048576,0),MATCH((CUADRO!N$4&amp;$E872),'Hoja de Trabajo para listado'!$A$151:$Z$151,0)),0)+IFERROR(INDEX('Hoja de Trabajo para listado'!$AB$155:$BA$1048576,MATCH($A872,'Hoja de Trabajo para listado'!$AB$155:$AB$1048576,0),MATCH((CUADRO!N$4&amp;$E872),'Hoja de Trabajo para listado'!$AB$151:$BA$151,0)),0)+IFERROR(INDEX('Hoja de Trabajo para listado'!$BC$155:$CB$1048576,MATCH($A872,'Hoja de Trabajo para listado'!$BC$155:$BC$1048576,0),MATCH((CUADRO!N$4&amp;$E872),'Hoja de Trabajo para listado'!$BC$151:$CB$151,0)),0)+IFERROR(INDEX('Hoja de Trabajo para listado'!$DE$153:$DG$274,MATCH($A872,'Hoja de Trabajo para listado'!$DE$153:$DE$1048576,0),MATCH((CUADRO!N$4&amp;$E872),'Hoja de Trabajo para listado'!$DE$151:$DG$151,0)),0)+IFERROR(INDEX('Hoja de Trabajo para listado'!$CD$155:$DC$1048576,MATCH($A872,'Hoja de Trabajo para listado'!$CD$155:$CD$1048576,0),MATCH((CUADRO!N$4&amp;$E872),'Hoja de Trabajo para listado'!$CD$151:$DC$151,0)),0)</f>
        <v>0</v>
      </c>
      <c r="O872" s="243">
        <f ca="1">+IFERROR(INDEX('Hoja de Trabajo para listado'!$A$155:$Z$1048576,MATCH($A872,'Hoja de Trabajo para listado'!$A$155:$A$1048576,0),MATCH((CUADRO!O$4&amp;$E872),'Hoja de Trabajo para listado'!$A$151:$Z$151,0)),0)+IFERROR(INDEX('Hoja de Trabajo para listado'!$AB$155:$BA$1048576,MATCH($A872,'Hoja de Trabajo para listado'!$AB$155:$AB$1048576,0),MATCH((CUADRO!O$4&amp;$E872),'Hoja de Trabajo para listado'!$AB$151:$BA$151,0)),0)+IFERROR(INDEX('Hoja de Trabajo para listado'!$BC$155:$CB$1048576,MATCH($A872,'Hoja de Trabajo para listado'!$BC$155:$BC$1048576,0),MATCH((CUADRO!O$4&amp;$E872),'Hoja de Trabajo para listado'!$BC$151:$CB$151,0)),0)+IFERROR(INDEX('Hoja de Trabajo para listado'!$DE$153:$DG$274,MATCH($A872,'Hoja de Trabajo para listado'!$DE$153:$DE$1048576,0),MATCH((CUADRO!O$4&amp;$E872),'Hoja de Trabajo para listado'!$DE$151:$DG$151,0)),0)+IFERROR(INDEX('Hoja de Trabajo para listado'!$CD$155:$DC$1048576,MATCH($A872,'Hoja de Trabajo para listado'!$CD$155:$CD$1048576,0),MATCH((CUADRO!O$4&amp;$E872),'Hoja de Trabajo para listado'!$CD$151:$DC$151,0)),0)</f>
        <v>0</v>
      </c>
      <c r="P872" s="243">
        <f ca="1">+IFERROR(INDEX('Hoja de Trabajo para listado'!$A$155:$Z$1048576,MATCH($A872,'Hoja de Trabajo para listado'!$A$155:$A$1048576,0),MATCH((CUADRO!P$4&amp;$E872),'Hoja de Trabajo para listado'!$A$151:$Z$151,0)),0)+IFERROR(INDEX('Hoja de Trabajo para listado'!$AB$155:$BA$1048576,MATCH($A872,'Hoja de Trabajo para listado'!$AB$155:$AB$1048576,0),MATCH((CUADRO!P$4&amp;$E872),'Hoja de Trabajo para listado'!$AB$151:$BA$151,0)),0)+IFERROR(INDEX('Hoja de Trabajo para listado'!$BC$155:$CB$1048576,MATCH($A872,'Hoja de Trabajo para listado'!$BC$155:$BC$1048576,0),MATCH((CUADRO!P$4&amp;$E872),'Hoja de Trabajo para listado'!$BC$151:$CB$151,0)),0)+IFERROR(INDEX('Hoja de Trabajo para listado'!$DE$153:$DG$274,MATCH($A872,'Hoja de Trabajo para listado'!$DE$153:$DE$1048576,0),MATCH((CUADRO!P$4&amp;$E872),'Hoja de Trabajo para listado'!$DE$151:$DG$151,0)),0)+IFERROR(INDEX('Hoja de Trabajo para listado'!$CD$155:$DC$1048576,MATCH($A872,'Hoja de Trabajo para listado'!$CD$155:$CD$1048576,0),MATCH((CUADRO!P$4&amp;$E872),'Hoja de Trabajo para listado'!$CD$151:$DC$151,0)),0)</f>
        <v>0</v>
      </c>
      <c r="Q872" s="243">
        <f ca="1">+IFERROR(INDEX('Hoja de Trabajo para listado'!$A$155:$Z$1048576,MATCH($A872,'Hoja de Trabajo para listado'!$A$155:$A$1048576,0),MATCH((CUADRO!Q$4&amp;$E872),'Hoja de Trabajo para listado'!$A$151:$Z$151,0)),0)+IFERROR(INDEX('Hoja de Trabajo para listado'!$AB$155:$BA$1048576,MATCH($A872,'Hoja de Trabajo para listado'!$AB$155:$AB$1048576,0),MATCH((CUADRO!Q$4&amp;$E872),'Hoja de Trabajo para listado'!$AB$151:$BA$151,0)),0)+IFERROR(INDEX('Hoja de Trabajo para listado'!$BC$155:$CB$1048576,MATCH($A872,'Hoja de Trabajo para listado'!$BC$155:$BC$1048576,0),MATCH((CUADRO!Q$4&amp;$E872),'Hoja de Trabajo para listado'!$BC$151:$CB$151,0)),0)+IFERROR(INDEX('Hoja de Trabajo para listado'!$DE$153:$DG$274,MATCH($A872,'Hoja de Trabajo para listado'!$DE$153:$DE$1048576,0),MATCH((CUADRO!Q$4&amp;$E872),'Hoja de Trabajo para listado'!$DE$151:$DG$151,0)),0)+IFERROR(INDEX('Hoja de Trabajo para listado'!$CD$155:$DC$1048576,MATCH($A872,'Hoja de Trabajo para listado'!$CD$155:$CD$1048576,0),MATCH((CUADRO!Q$4&amp;$E872),'Hoja de Trabajo para listado'!$CD$151:$DC$151,0)),0)</f>
        <v>0</v>
      </c>
      <c r="R872" s="243">
        <f t="shared" ca="1" si="26"/>
        <v>0</v>
      </c>
      <c r="S872" s="253">
        <f ca="1">+R871+R872</f>
        <v>0</v>
      </c>
      <c r="T872" s="243">
        <f ca="1">+S872</f>
        <v>0</v>
      </c>
      <c r="U872" s="242">
        <f t="shared" si="27"/>
        <v>2</v>
      </c>
    </row>
    <row r="873" spans="1:21" customFormat="1" ht="15" hidden="1" customHeight="1">
      <c r="A873" s="32">
        <v>1519</v>
      </c>
      <c r="B873" s="381">
        <f>+A873</f>
        <v>1519</v>
      </c>
      <c r="C873" s="245" t="str">
        <f>+VLOOKUP(A873,bd_lista!$A$3:$C$592,3,FALSE)</f>
        <v>Gobierno Autónomo Municipal de Tupiza</v>
      </c>
      <c r="D873" s="383" t="str">
        <f>+C873</f>
        <v>Gobierno Autónomo Municipal de Tupiza</v>
      </c>
      <c r="E873" s="240" t="s">
        <v>683</v>
      </c>
      <c r="F873" s="241">
        <f ca="1">+IFERROR(INDEX('Hoja de Trabajo para listado'!$A$155:$Z$1048576,MATCH($A873,'Hoja de Trabajo para listado'!$A$155:$A$1048576,0),MATCH((CUADRO!F$4&amp;$E873),'Hoja de Trabajo para listado'!$A$151:$Z$151,0)),0)+IFERROR(INDEX('Hoja de Trabajo para listado'!$AB$155:$BA$1048576,MATCH($A873,'Hoja de Trabajo para listado'!$AB$155:$AB$1048576,0),MATCH((CUADRO!F$4&amp;$E873),'Hoja de Trabajo para listado'!$AB$151:$BA$151,0)),0)+IFERROR(INDEX('Hoja de Trabajo para listado'!$BC$155:$CB$1048576,MATCH($A873,'Hoja de Trabajo para listado'!$BC$155:$BC$1048576,0),MATCH((CUADRO!F$4&amp;$E873),'Hoja de Trabajo para listado'!$BC$151:$CB$151,0)),0)+IFERROR(INDEX('Hoja de Trabajo para listado'!$DE$153:$DG$274,MATCH($A873,'Hoja de Trabajo para listado'!$DE$153:$DE$1048576,0),MATCH((CUADRO!F$4&amp;$E873),'Hoja de Trabajo para listado'!$DE$151:$DG$151,0)),0)+IFERROR(INDEX('Hoja de Trabajo para listado'!$CD$155:$DC$1048576,MATCH($A873,'Hoja de Trabajo para listado'!$CD$155:$CD$1048576,0),MATCH((CUADRO!F$4&amp;$E873),'Hoja de Trabajo para listado'!$CD$151:$DC$151,0)),0)</f>
        <v>0</v>
      </c>
      <c r="G873" s="241">
        <f ca="1">+IFERROR(INDEX('Hoja de Trabajo para listado'!$A$155:$Z$1048576,MATCH($A873,'Hoja de Trabajo para listado'!$A$155:$A$1048576,0),MATCH((CUADRO!G$4&amp;$E873),'Hoja de Trabajo para listado'!$A$151:$Z$151,0)),0)+IFERROR(INDEX('Hoja de Trabajo para listado'!$AB$155:$BA$1048576,MATCH($A873,'Hoja de Trabajo para listado'!$AB$155:$AB$1048576,0),MATCH((CUADRO!G$4&amp;$E873),'Hoja de Trabajo para listado'!$AB$151:$BA$151,0)),0)+IFERROR(INDEX('Hoja de Trabajo para listado'!$BC$155:$CB$1048576,MATCH($A873,'Hoja de Trabajo para listado'!$BC$155:$BC$1048576,0),MATCH((CUADRO!G$4&amp;$E873),'Hoja de Trabajo para listado'!$BC$151:$CB$151,0)),0)+IFERROR(INDEX('Hoja de Trabajo para listado'!$DE$153:$DG$274,MATCH($A873,'Hoja de Trabajo para listado'!$DE$153:$DE$1048576,0),MATCH((CUADRO!G$4&amp;$E873),'Hoja de Trabajo para listado'!$DE$151:$DG$151,0)),0)+IFERROR(INDEX('Hoja de Trabajo para listado'!$CD$155:$DC$1048576,MATCH($A873,'Hoja de Trabajo para listado'!$CD$155:$CD$1048576,0),MATCH((CUADRO!G$4&amp;$E873),'Hoja de Trabajo para listado'!$CD$151:$DC$151,0)),0)</f>
        <v>0</v>
      </c>
      <c r="H873" s="241">
        <f ca="1">+IFERROR(INDEX('Hoja de Trabajo para listado'!$A$155:$Z$1048576,MATCH($A873,'Hoja de Trabajo para listado'!$A$155:$A$1048576,0),MATCH((CUADRO!H$4&amp;$E873),'Hoja de Trabajo para listado'!$A$151:$Z$151,0)),0)+IFERROR(INDEX('Hoja de Trabajo para listado'!$AB$155:$BA$1048576,MATCH($A873,'Hoja de Trabajo para listado'!$AB$155:$AB$1048576,0),MATCH((CUADRO!H$4&amp;$E873),'Hoja de Trabajo para listado'!$AB$151:$BA$151,0)),0)+IFERROR(INDEX('Hoja de Trabajo para listado'!$BC$155:$CB$1048576,MATCH($A873,'Hoja de Trabajo para listado'!$BC$155:$BC$1048576,0),MATCH((CUADRO!H$4&amp;$E873),'Hoja de Trabajo para listado'!$BC$151:$CB$151,0)),0)+IFERROR(INDEX('Hoja de Trabajo para listado'!$DE$153:$DG$274,MATCH($A873,'Hoja de Trabajo para listado'!$DE$153:$DE$1048576,0),MATCH((CUADRO!H$4&amp;$E873),'Hoja de Trabajo para listado'!$DE$151:$DG$151,0)),0)+IFERROR(INDEX('Hoja de Trabajo para listado'!$CD$155:$DC$1048576,MATCH($A873,'Hoja de Trabajo para listado'!$CD$155:$CD$1048576,0),MATCH((CUADRO!H$4&amp;$E873),'Hoja de Trabajo para listado'!$CD$151:$DC$151,0)),0)</f>
        <v>0</v>
      </c>
      <c r="I873" s="241">
        <f ca="1">+IFERROR(INDEX('Hoja de Trabajo para listado'!$A$155:$Z$1048576,MATCH($A873,'Hoja de Trabajo para listado'!$A$155:$A$1048576,0),MATCH((CUADRO!I$4&amp;$E873),'Hoja de Trabajo para listado'!$A$151:$Z$151,0)),0)+IFERROR(INDEX('Hoja de Trabajo para listado'!$AB$155:$BA$1048576,MATCH($A873,'Hoja de Trabajo para listado'!$AB$155:$AB$1048576,0),MATCH((CUADRO!I$4&amp;$E873),'Hoja de Trabajo para listado'!$AB$151:$BA$151,0)),0)+IFERROR(INDEX('Hoja de Trabajo para listado'!$BC$155:$CB$1048576,MATCH($A873,'Hoja de Trabajo para listado'!$BC$155:$BC$1048576,0),MATCH((CUADRO!I$4&amp;$E873),'Hoja de Trabajo para listado'!$BC$151:$CB$151,0)),0)+IFERROR(INDEX('Hoja de Trabajo para listado'!$DE$153:$DG$274,MATCH($A873,'Hoja de Trabajo para listado'!$DE$153:$DE$1048576,0),MATCH((CUADRO!I$4&amp;$E873),'Hoja de Trabajo para listado'!$DE$151:$DG$151,0)),0)+IFERROR(INDEX('Hoja de Trabajo para listado'!$CD$155:$DC$1048576,MATCH($A873,'Hoja de Trabajo para listado'!$CD$155:$CD$1048576,0),MATCH((CUADRO!I$4&amp;$E873),'Hoja de Trabajo para listado'!$CD$151:$DC$151,0)),0)</f>
        <v>0</v>
      </c>
      <c r="J873" s="241">
        <f ca="1">+IFERROR(INDEX('Hoja de Trabajo para listado'!$A$155:$Z$1048576,MATCH($A873,'Hoja de Trabajo para listado'!$A$155:$A$1048576,0),MATCH((CUADRO!J$4&amp;$E873),'Hoja de Trabajo para listado'!$A$151:$Z$151,0)),0)+IFERROR(INDEX('Hoja de Trabajo para listado'!$AB$155:$BA$1048576,MATCH($A873,'Hoja de Trabajo para listado'!$AB$155:$AB$1048576,0),MATCH((CUADRO!J$4&amp;$E873),'Hoja de Trabajo para listado'!$AB$151:$BA$151,0)),0)+IFERROR(INDEX('Hoja de Trabajo para listado'!$BC$155:$CB$1048576,MATCH($A873,'Hoja de Trabajo para listado'!$BC$155:$BC$1048576,0),MATCH((CUADRO!J$4&amp;$E873),'Hoja de Trabajo para listado'!$BC$151:$CB$151,0)),0)+IFERROR(INDEX('Hoja de Trabajo para listado'!$DE$153:$DG$274,MATCH($A873,'Hoja de Trabajo para listado'!$DE$153:$DE$1048576,0),MATCH((CUADRO!J$4&amp;$E873),'Hoja de Trabajo para listado'!$DE$151:$DG$151,0)),0)+IFERROR(INDEX('Hoja de Trabajo para listado'!$CD$155:$DC$1048576,MATCH($A873,'Hoja de Trabajo para listado'!$CD$155:$CD$1048576,0),MATCH((CUADRO!J$4&amp;$E873),'Hoja de Trabajo para listado'!$CD$151:$DC$151,0)),0)</f>
        <v>0</v>
      </c>
      <c r="K873" s="241">
        <f ca="1">+IFERROR(INDEX('Hoja de Trabajo para listado'!$A$155:$Z$1048576,MATCH($A873,'Hoja de Trabajo para listado'!$A$155:$A$1048576,0),MATCH((CUADRO!K$4&amp;$E873),'Hoja de Trabajo para listado'!$A$151:$Z$151,0)),0)+IFERROR(INDEX('Hoja de Trabajo para listado'!$AB$155:$BA$1048576,MATCH($A873,'Hoja de Trabajo para listado'!$AB$155:$AB$1048576,0),MATCH((CUADRO!K$4&amp;$E873),'Hoja de Trabajo para listado'!$AB$151:$BA$151,0)),0)+IFERROR(INDEX('Hoja de Trabajo para listado'!$BC$155:$CB$1048576,MATCH($A873,'Hoja de Trabajo para listado'!$BC$155:$BC$1048576,0),MATCH((CUADRO!K$4&amp;$E873),'Hoja de Trabajo para listado'!$BC$151:$CB$151,0)),0)+IFERROR(INDEX('Hoja de Trabajo para listado'!$DE$153:$DG$274,MATCH($A873,'Hoja de Trabajo para listado'!$DE$153:$DE$1048576,0),MATCH((CUADRO!K$4&amp;$E873),'Hoja de Trabajo para listado'!$DE$151:$DG$151,0)),0)+IFERROR(INDEX('Hoja de Trabajo para listado'!$CD$155:$DC$1048576,MATCH($A873,'Hoja de Trabajo para listado'!$CD$155:$CD$1048576,0),MATCH((CUADRO!K$4&amp;$E873),'Hoja de Trabajo para listado'!$CD$151:$DC$151,0)),0)</f>
        <v>0</v>
      </c>
      <c r="L873" s="241">
        <f ca="1">+IFERROR(INDEX('Hoja de Trabajo para listado'!$A$155:$Z$1048576,MATCH($A873,'Hoja de Trabajo para listado'!$A$155:$A$1048576,0),MATCH((CUADRO!L$4&amp;$E873),'Hoja de Trabajo para listado'!$A$151:$Z$151,0)),0)+IFERROR(INDEX('Hoja de Trabajo para listado'!$AB$155:$BA$1048576,MATCH($A873,'Hoja de Trabajo para listado'!$AB$155:$AB$1048576,0),MATCH((CUADRO!L$4&amp;$E873),'Hoja de Trabajo para listado'!$AB$151:$BA$151,0)),0)+IFERROR(INDEX('Hoja de Trabajo para listado'!$BC$155:$CB$1048576,MATCH($A873,'Hoja de Trabajo para listado'!$BC$155:$BC$1048576,0),MATCH((CUADRO!L$4&amp;$E873),'Hoja de Trabajo para listado'!$BC$151:$CB$151,0)),0)+IFERROR(INDEX('Hoja de Trabajo para listado'!$DE$153:$DG$274,MATCH($A873,'Hoja de Trabajo para listado'!$DE$153:$DE$1048576,0),MATCH((CUADRO!L$4&amp;$E873),'Hoja de Trabajo para listado'!$DE$151:$DG$151,0)),0)+IFERROR(INDEX('Hoja de Trabajo para listado'!$CD$155:$DC$1048576,MATCH($A873,'Hoja de Trabajo para listado'!$CD$155:$CD$1048576,0),MATCH((CUADRO!L$4&amp;$E873),'Hoja de Trabajo para listado'!$CD$151:$DC$151,0)),0)</f>
        <v>0</v>
      </c>
      <c r="M873" s="241">
        <f ca="1">+IFERROR(INDEX('Hoja de Trabajo para listado'!$A$155:$Z$1048576,MATCH($A873,'Hoja de Trabajo para listado'!$A$155:$A$1048576,0),MATCH((CUADRO!M$4&amp;$E873),'Hoja de Trabajo para listado'!$A$151:$Z$151,0)),0)+IFERROR(INDEX('Hoja de Trabajo para listado'!$AB$155:$BA$1048576,MATCH($A873,'Hoja de Trabajo para listado'!$AB$155:$AB$1048576,0),MATCH((CUADRO!M$4&amp;$E873),'Hoja de Trabajo para listado'!$AB$151:$BA$151,0)),0)+IFERROR(INDEX('Hoja de Trabajo para listado'!$BC$155:$CB$1048576,MATCH($A873,'Hoja de Trabajo para listado'!$BC$155:$BC$1048576,0),MATCH((CUADRO!M$4&amp;$E873),'Hoja de Trabajo para listado'!$BC$151:$CB$151,0)),0)+IFERROR(INDEX('Hoja de Trabajo para listado'!$DE$153:$DG$274,MATCH($A873,'Hoja de Trabajo para listado'!$DE$153:$DE$1048576,0),MATCH((CUADRO!M$4&amp;$E873),'Hoja de Trabajo para listado'!$DE$151:$DG$151,0)),0)+IFERROR(INDEX('Hoja de Trabajo para listado'!$CD$155:$DC$1048576,MATCH($A873,'Hoja de Trabajo para listado'!$CD$155:$CD$1048576,0),MATCH((CUADRO!M$4&amp;$E873),'Hoja de Trabajo para listado'!$CD$151:$DC$151,0)),0)</f>
        <v>0</v>
      </c>
      <c r="N873" s="241">
        <f ca="1">+IFERROR(INDEX('Hoja de Trabajo para listado'!$A$155:$Z$1048576,MATCH($A873,'Hoja de Trabajo para listado'!$A$155:$A$1048576,0),MATCH((CUADRO!N$4&amp;$E873),'Hoja de Trabajo para listado'!$A$151:$Z$151,0)),0)+IFERROR(INDEX('Hoja de Trabajo para listado'!$AB$155:$BA$1048576,MATCH($A873,'Hoja de Trabajo para listado'!$AB$155:$AB$1048576,0),MATCH((CUADRO!N$4&amp;$E873),'Hoja de Trabajo para listado'!$AB$151:$BA$151,0)),0)+IFERROR(INDEX('Hoja de Trabajo para listado'!$BC$155:$CB$1048576,MATCH($A873,'Hoja de Trabajo para listado'!$BC$155:$BC$1048576,0),MATCH((CUADRO!N$4&amp;$E873),'Hoja de Trabajo para listado'!$BC$151:$CB$151,0)),0)+IFERROR(INDEX('Hoja de Trabajo para listado'!$DE$153:$DG$274,MATCH($A873,'Hoja de Trabajo para listado'!$DE$153:$DE$1048576,0),MATCH((CUADRO!N$4&amp;$E873),'Hoja de Trabajo para listado'!$DE$151:$DG$151,0)),0)+IFERROR(INDEX('Hoja de Trabajo para listado'!$CD$155:$DC$1048576,MATCH($A873,'Hoja de Trabajo para listado'!$CD$155:$CD$1048576,0),MATCH((CUADRO!N$4&amp;$E873),'Hoja de Trabajo para listado'!$CD$151:$DC$151,0)),0)</f>
        <v>0</v>
      </c>
      <c r="O873" s="241">
        <f ca="1">+IFERROR(INDEX('Hoja de Trabajo para listado'!$A$155:$Z$1048576,MATCH($A873,'Hoja de Trabajo para listado'!$A$155:$A$1048576,0),MATCH((CUADRO!O$4&amp;$E873),'Hoja de Trabajo para listado'!$A$151:$Z$151,0)),0)+IFERROR(INDEX('Hoja de Trabajo para listado'!$AB$155:$BA$1048576,MATCH($A873,'Hoja de Trabajo para listado'!$AB$155:$AB$1048576,0),MATCH((CUADRO!O$4&amp;$E873),'Hoja de Trabajo para listado'!$AB$151:$BA$151,0)),0)+IFERROR(INDEX('Hoja de Trabajo para listado'!$BC$155:$CB$1048576,MATCH($A873,'Hoja de Trabajo para listado'!$BC$155:$BC$1048576,0),MATCH((CUADRO!O$4&amp;$E873),'Hoja de Trabajo para listado'!$BC$151:$CB$151,0)),0)+IFERROR(INDEX('Hoja de Trabajo para listado'!$DE$153:$DG$274,MATCH($A873,'Hoja de Trabajo para listado'!$DE$153:$DE$1048576,0),MATCH((CUADRO!O$4&amp;$E873),'Hoja de Trabajo para listado'!$DE$151:$DG$151,0)),0)+IFERROR(INDEX('Hoja de Trabajo para listado'!$CD$155:$DC$1048576,MATCH($A873,'Hoja de Trabajo para listado'!$CD$155:$CD$1048576,0),MATCH((CUADRO!O$4&amp;$E873),'Hoja de Trabajo para listado'!$CD$151:$DC$151,0)),0)</f>
        <v>0</v>
      </c>
      <c r="P873" s="241">
        <f ca="1">+IFERROR(INDEX('Hoja de Trabajo para listado'!$A$155:$Z$1048576,MATCH($A873,'Hoja de Trabajo para listado'!$A$155:$A$1048576,0),MATCH((CUADRO!P$4&amp;$E873),'Hoja de Trabajo para listado'!$A$151:$Z$151,0)),0)+IFERROR(INDEX('Hoja de Trabajo para listado'!$AB$155:$BA$1048576,MATCH($A873,'Hoja de Trabajo para listado'!$AB$155:$AB$1048576,0),MATCH((CUADRO!P$4&amp;$E873),'Hoja de Trabajo para listado'!$AB$151:$BA$151,0)),0)+IFERROR(INDEX('Hoja de Trabajo para listado'!$BC$155:$CB$1048576,MATCH($A873,'Hoja de Trabajo para listado'!$BC$155:$BC$1048576,0),MATCH((CUADRO!P$4&amp;$E873),'Hoja de Trabajo para listado'!$BC$151:$CB$151,0)),0)+IFERROR(INDEX('Hoja de Trabajo para listado'!$DE$153:$DG$274,MATCH($A873,'Hoja de Trabajo para listado'!$DE$153:$DE$1048576,0),MATCH((CUADRO!P$4&amp;$E873),'Hoja de Trabajo para listado'!$DE$151:$DG$151,0)),0)+IFERROR(INDEX('Hoja de Trabajo para listado'!$CD$155:$DC$1048576,MATCH($A873,'Hoja de Trabajo para listado'!$CD$155:$CD$1048576,0),MATCH((CUADRO!P$4&amp;$E873),'Hoja de Trabajo para listado'!$CD$151:$DC$151,0)),0)</f>
        <v>0</v>
      </c>
      <c r="Q873" s="241">
        <f ca="1">+IFERROR(INDEX('Hoja de Trabajo para listado'!$A$155:$Z$1048576,MATCH($A873,'Hoja de Trabajo para listado'!$A$155:$A$1048576,0),MATCH((CUADRO!Q$4&amp;$E873),'Hoja de Trabajo para listado'!$A$151:$Z$151,0)),0)+IFERROR(INDEX('Hoja de Trabajo para listado'!$AB$155:$BA$1048576,MATCH($A873,'Hoja de Trabajo para listado'!$AB$155:$AB$1048576,0),MATCH((CUADRO!Q$4&amp;$E873),'Hoja de Trabajo para listado'!$AB$151:$BA$151,0)),0)+IFERROR(INDEX('Hoja de Trabajo para listado'!$BC$155:$CB$1048576,MATCH($A873,'Hoja de Trabajo para listado'!$BC$155:$BC$1048576,0),MATCH((CUADRO!Q$4&amp;$E873),'Hoja de Trabajo para listado'!$BC$151:$CB$151,0)),0)+IFERROR(INDEX('Hoja de Trabajo para listado'!$DE$153:$DG$274,MATCH($A873,'Hoja de Trabajo para listado'!$DE$153:$DE$1048576,0),MATCH((CUADRO!Q$4&amp;$E873),'Hoja de Trabajo para listado'!$DE$151:$DG$151,0)),0)+IFERROR(INDEX('Hoja de Trabajo para listado'!$CD$155:$DC$1048576,MATCH($A873,'Hoja de Trabajo para listado'!$CD$155:$CD$1048576,0),MATCH((CUADRO!Q$4&amp;$E873),'Hoja de Trabajo para listado'!$CD$151:$DC$151,0)),0)</f>
        <v>0</v>
      </c>
      <c r="R873" s="241">
        <f t="shared" ca="1" si="26"/>
        <v>0</v>
      </c>
      <c r="S873" s="247"/>
      <c r="T873" s="241">
        <f ca="1">+T874</f>
        <v>0</v>
      </c>
      <c r="U873" s="240">
        <f t="shared" si="27"/>
        <v>1</v>
      </c>
    </row>
    <row r="874" spans="1:21" customFormat="1" ht="15" hidden="1" customHeight="1">
      <c r="A874" s="32">
        <v>1519</v>
      </c>
      <c r="B874" s="382"/>
      <c r="C874" s="245" t="str">
        <f>+VLOOKUP(A874,bd_lista!$A$3:$C$592,3,FALSE)</f>
        <v>Gobierno Autónomo Municipal de Tupiza</v>
      </c>
      <c r="D874" s="384"/>
      <c r="E874" s="242" t="s">
        <v>684</v>
      </c>
      <c r="F874" s="243">
        <f ca="1">+IFERROR(INDEX('Hoja de Trabajo para listado'!$A$155:$Z$1048576,MATCH($A874,'Hoja de Trabajo para listado'!$A$155:$A$1048576,0),MATCH((CUADRO!F$4&amp;$E874),'Hoja de Trabajo para listado'!$A$151:$Z$151,0)),0)+IFERROR(INDEX('Hoja de Trabajo para listado'!$AB$155:$BA$1048576,MATCH($A874,'Hoja de Trabajo para listado'!$AB$155:$AB$1048576,0),MATCH((CUADRO!F$4&amp;$E874),'Hoja de Trabajo para listado'!$AB$151:$BA$151,0)),0)+IFERROR(INDEX('Hoja de Trabajo para listado'!$BC$155:$CB$1048576,MATCH($A874,'Hoja de Trabajo para listado'!$BC$155:$BC$1048576,0),MATCH((CUADRO!F$4&amp;$E874),'Hoja de Trabajo para listado'!$BC$151:$CB$151,0)),0)+IFERROR(INDEX('Hoja de Trabajo para listado'!$DE$153:$DG$274,MATCH($A874,'Hoja de Trabajo para listado'!$DE$153:$DE$1048576,0),MATCH((CUADRO!F$4&amp;$E874),'Hoja de Trabajo para listado'!$DE$151:$DG$151,0)),0)+IFERROR(INDEX('Hoja de Trabajo para listado'!$CD$155:$DC$1048576,MATCH($A874,'Hoja de Trabajo para listado'!$CD$155:$CD$1048576,0),MATCH((CUADRO!F$4&amp;$E874),'Hoja de Trabajo para listado'!$CD$151:$DC$151,0)),0)</f>
        <v>0</v>
      </c>
      <c r="G874" s="243">
        <f ca="1">+IFERROR(INDEX('Hoja de Trabajo para listado'!$A$155:$Z$1048576,MATCH($A874,'Hoja de Trabajo para listado'!$A$155:$A$1048576,0),MATCH((CUADRO!G$4&amp;$E874),'Hoja de Trabajo para listado'!$A$151:$Z$151,0)),0)+IFERROR(INDEX('Hoja de Trabajo para listado'!$AB$155:$BA$1048576,MATCH($A874,'Hoja de Trabajo para listado'!$AB$155:$AB$1048576,0),MATCH((CUADRO!G$4&amp;$E874),'Hoja de Trabajo para listado'!$AB$151:$BA$151,0)),0)+IFERROR(INDEX('Hoja de Trabajo para listado'!$BC$155:$CB$1048576,MATCH($A874,'Hoja de Trabajo para listado'!$BC$155:$BC$1048576,0),MATCH((CUADRO!G$4&amp;$E874),'Hoja de Trabajo para listado'!$BC$151:$CB$151,0)),0)+IFERROR(INDEX('Hoja de Trabajo para listado'!$DE$153:$DG$274,MATCH($A874,'Hoja de Trabajo para listado'!$DE$153:$DE$1048576,0),MATCH((CUADRO!G$4&amp;$E874),'Hoja de Trabajo para listado'!$DE$151:$DG$151,0)),0)+IFERROR(INDEX('Hoja de Trabajo para listado'!$CD$155:$DC$1048576,MATCH($A874,'Hoja de Trabajo para listado'!$CD$155:$CD$1048576,0),MATCH((CUADRO!G$4&amp;$E874),'Hoja de Trabajo para listado'!$CD$151:$DC$151,0)),0)</f>
        <v>0</v>
      </c>
      <c r="H874" s="243">
        <f ca="1">+IFERROR(INDEX('Hoja de Trabajo para listado'!$A$155:$Z$1048576,MATCH($A874,'Hoja de Trabajo para listado'!$A$155:$A$1048576,0),MATCH((CUADRO!H$4&amp;$E874),'Hoja de Trabajo para listado'!$A$151:$Z$151,0)),0)+IFERROR(INDEX('Hoja de Trabajo para listado'!$AB$155:$BA$1048576,MATCH($A874,'Hoja de Trabajo para listado'!$AB$155:$AB$1048576,0),MATCH((CUADRO!H$4&amp;$E874),'Hoja de Trabajo para listado'!$AB$151:$BA$151,0)),0)+IFERROR(INDEX('Hoja de Trabajo para listado'!$BC$155:$CB$1048576,MATCH($A874,'Hoja de Trabajo para listado'!$BC$155:$BC$1048576,0),MATCH((CUADRO!H$4&amp;$E874),'Hoja de Trabajo para listado'!$BC$151:$CB$151,0)),0)+IFERROR(INDEX('Hoja de Trabajo para listado'!$DE$153:$DG$274,MATCH($A874,'Hoja de Trabajo para listado'!$DE$153:$DE$1048576,0),MATCH((CUADRO!H$4&amp;$E874),'Hoja de Trabajo para listado'!$DE$151:$DG$151,0)),0)+IFERROR(INDEX('Hoja de Trabajo para listado'!$CD$155:$DC$1048576,MATCH($A874,'Hoja de Trabajo para listado'!$CD$155:$CD$1048576,0),MATCH((CUADRO!H$4&amp;$E874),'Hoja de Trabajo para listado'!$CD$151:$DC$151,0)),0)</f>
        <v>0</v>
      </c>
      <c r="I874" s="243">
        <f ca="1">+IFERROR(INDEX('Hoja de Trabajo para listado'!$A$155:$Z$1048576,MATCH($A874,'Hoja de Trabajo para listado'!$A$155:$A$1048576,0),MATCH((CUADRO!I$4&amp;$E874),'Hoja de Trabajo para listado'!$A$151:$Z$151,0)),0)+IFERROR(INDEX('Hoja de Trabajo para listado'!$AB$155:$BA$1048576,MATCH($A874,'Hoja de Trabajo para listado'!$AB$155:$AB$1048576,0),MATCH((CUADRO!I$4&amp;$E874),'Hoja de Trabajo para listado'!$AB$151:$BA$151,0)),0)+IFERROR(INDEX('Hoja de Trabajo para listado'!$BC$155:$CB$1048576,MATCH($A874,'Hoja de Trabajo para listado'!$BC$155:$BC$1048576,0),MATCH((CUADRO!I$4&amp;$E874),'Hoja de Trabajo para listado'!$BC$151:$CB$151,0)),0)+IFERROR(INDEX('Hoja de Trabajo para listado'!$DE$153:$DG$274,MATCH($A874,'Hoja de Trabajo para listado'!$DE$153:$DE$1048576,0),MATCH((CUADRO!I$4&amp;$E874),'Hoja de Trabajo para listado'!$DE$151:$DG$151,0)),0)+IFERROR(INDEX('Hoja de Trabajo para listado'!$CD$155:$DC$1048576,MATCH($A874,'Hoja de Trabajo para listado'!$CD$155:$CD$1048576,0),MATCH((CUADRO!I$4&amp;$E874),'Hoja de Trabajo para listado'!$CD$151:$DC$151,0)),0)</f>
        <v>0</v>
      </c>
      <c r="J874" s="243">
        <f ca="1">+IFERROR(INDEX('Hoja de Trabajo para listado'!$A$155:$Z$1048576,MATCH($A874,'Hoja de Trabajo para listado'!$A$155:$A$1048576,0),MATCH((CUADRO!J$4&amp;$E874),'Hoja de Trabajo para listado'!$A$151:$Z$151,0)),0)+IFERROR(INDEX('Hoja de Trabajo para listado'!$AB$155:$BA$1048576,MATCH($A874,'Hoja de Trabajo para listado'!$AB$155:$AB$1048576,0),MATCH((CUADRO!J$4&amp;$E874),'Hoja de Trabajo para listado'!$AB$151:$BA$151,0)),0)+IFERROR(INDEX('Hoja de Trabajo para listado'!$BC$155:$CB$1048576,MATCH($A874,'Hoja de Trabajo para listado'!$BC$155:$BC$1048576,0),MATCH((CUADRO!J$4&amp;$E874),'Hoja de Trabajo para listado'!$BC$151:$CB$151,0)),0)+IFERROR(INDEX('Hoja de Trabajo para listado'!$DE$153:$DG$274,MATCH($A874,'Hoja de Trabajo para listado'!$DE$153:$DE$1048576,0),MATCH((CUADRO!J$4&amp;$E874),'Hoja de Trabajo para listado'!$DE$151:$DG$151,0)),0)+IFERROR(INDEX('Hoja de Trabajo para listado'!$CD$155:$DC$1048576,MATCH($A874,'Hoja de Trabajo para listado'!$CD$155:$CD$1048576,0),MATCH((CUADRO!J$4&amp;$E874),'Hoja de Trabajo para listado'!$CD$151:$DC$151,0)),0)</f>
        <v>0</v>
      </c>
      <c r="K874" s="243">
        <f ca="1">+IFERROR(INDEX('Hoja de Trabajo para listado'!$A$155:$Z$1048576,MATCH($A874,'Hoja de Trabajo para listado'!$A$155:$A$1048576,0),MATCH((CUADRO!K$4&amp;$E874),'Hoja de Trabajo para listado'!$A$151:$Z$151,0)),0)+IFERROR(INDEX('Hoja de Trabajo para listado'!$AB$155:$BA$1048576,MATCH($A874,'Hoja de Trabajo para listado'!$AB$155:$AB$1048576,0),MATCH((CUADRO!K$4&amp;$E874),'Hoja de Trabajo para listado'!$AB$151:$BA$151,0)),0)+IFERROR(INDEX('Hoja de Trabajo para listado'!$BC$155:$CB$1048576,MATCH($A874,'Hoja de Trabajo para listado'!$BC$155:$BC$1048576,0),MATCH((CUADRO!K$4&amp;$E874),'Hoja de Trabajo para listado'!$BC$151:$CB$151,0)),0)+IFERROR(INDEX('Hoja de Trabajo para listado'!$DE$153:$DG$274,MATCH($A874,'Hoja de Trabajo para listado'!$DE$153:$DE$1048576,0),MATCH((CUADRO!K$4&amp;$E874),'Hoja de Trabajo para listado'!$DE$151:$DG$151,0)),0)+IFERROR(INDEX('Hoja de Trabajo para listado'!$CD$155:$DC$1048576,MATCH($A874,'Hoja de Trabajo para listado'!$CD$155:$CD$1048576,0),MATCH((CUADRO!K$4&amp;$E874),'Hoja de Trabajo para listado'!$CD$151:$DC$151,0)),0)</f>
        <v>0</v>
      </c>
      <c r="L874" s="243">
        <f ca="1">+IFERROR(INDEX('Hoja de Trabajo para listado'!$A$155:$Z$1048576,MATCH($A874,'Hoja de Trabajo para listado'!$A$155:$A$1048576,0),MATCH((CUADRO!L$4&amp;$E874),'Hoja de Trabajo para listado'!$A$151:$Z$151,0)),0)+IFERROR(INDEX('Hoja de Trabajo para listado'!$AB$155:$BA$1048576,MATCH($A874,'Hoja de Trabajo para listado'!$AB$155:$AB$1048576,0),MATCH((CUADRO!L$4&amp;$E874),'Hoja de Trabajo para listado'!$AB$151:$BA$151,0)),0)+IFERROR(INDEX('Hoja de Trabajo para listado'!$BC$155:$CB$1048576,MATCH($A874,'Hoja de Trabajo para listado'!$BC$155:$BC$1048576,0),MATCH((CUADRO!L$4&amp;$E874),'Hoja de Trabajo para listado'!$BC$151:$CB$151,0)),0)+IFERROR(INDEX('Hoja de Trabajo para listado'!$DE$153:$DG$274,MATCH($A874,'Hoja de Trabajo para listado'!$DE$153:$DE$1048576,0),MATCH((CUADRO!L$4&amp;$E874),'Hoja de Trabajo para listado'!$DE$151:$DG$151,0)),0)+IFERROR(INDEX('Hoja de Trabajo para listado'!$CD$155:$DC$1048576,MATCH($A874,'Hoja de Trabajo para listado'!$CD$155:$CD$1048576,0),MATCH((CUADRO!L$4&amp;$E874),'Hoja de Trabajo para listado'!$CD$151:$DC$151,0)),0)</f>
        <v>0</v>
      </c>
      <c r="M874" s="243">
        <f ca="1">+IFERROR(INDEX('Hoja de Trabajo para listado'!$A$155:$Z$1048576,MATCH($A874,'Hoja de Trabajo para listado'!$A$155:$A$1048576,0),MATCH((CUADRO!M$4&amp;$E874),'Hoja de Trabajo para listado'!$A$151:$Z$151,0)),0)+IFERROR(INDEX('Hoja de Trabajo para listado'!$AB$155:$BA$1048576,MATCH($A874,'Hoja de Trabajo para listado'!$AB$155:$AB$1048576,0),MATCH((CUADRO!M$4&amp;$E874),'Hoja de Trabajo para listado'!$AB$151:$BA$151,0)),0)+IFERROR(INDEX('Hoja de Trabajo para listado'!$BC$155:$CB$1048576,MATCH($A874,'Hoja de Trabajo para listado'!$BC$155:$BC$1048576,0),MATCH((CUADRO!M$4&amp;$E874),'Hoja de Trabajo para listado'!$BC$151:$CB$151,0)),0)+IFERROR(INDEX('Hoja de Trabajo para listado'!$DE$153:$DG$274,MATCH($A874,'Hoja de Trabajo para listado'!$DE$153:$DE$1048576,0),MATCH((CUADRO!M$4&amp;$E874),'Hoja de Trabajo para listado'!$DE$151:$DG$151,0)),0)+IFERROR(INDEX('Hoja de Trabajo para listado'!$CD$155:$DC$1048576,MATCH($A874,'Hoja de Trabajo para listado'!$CD$155:$CD$1048576,0),MATCH((CUADRO!M$4&amp;$E874),'Hoja de Trabajo para listado'!$CD$151:$DC$151,0)),0)</f>
        <v>0</v>
      </c>
      <c r="N874" s="243">
        <f ca="1">+IFERROR(INDEX('Hoja de Trabajo para listado'!$A$155:$Z$1048576,MATCH($A874,'Hoja de Trabajo para listado'!$A$155:$A$1048576,0),MATCH((CUADRO!N$4&amp;$E874),'Hoja de Trabajo para listado'!$A$151:$Z$151,0)),0)+IFERROR(INDEX('Hoja de Trabajo para listado'!$AB$155:$BA$1048576,MATCH($A874,'Hoja de Trabajo para listado'!$AB$155:$AB$1048576,0),MATCH((CUADRO!N$4&amp;$E874),'Hoja de Trabajo para listado'!$AB$151:$BA$151,0)),0)+IFERROR(INDEX('Hoja de Trabajo para listado'!$BC$155:$CB$1048576,MATCH($A874,'Hoja de Trabajo para listado'!$BC$155:$BC$1048576,0),MATCH((CUADRO!N$4&amp;$E874),'Hoja de Trabajo para listado'!$BC$151:$CB$151,0)),0)+IFERROR(INDEX('Hoja de Trabajo para listado'!$DE$153:$DG$274,MATCH($A874,'Hoja de Trabajo para listado'!$DE$153:$DE$1048576,0),MATCH((CUADRO!N$4&amp;$E874),'Hoja de Trabajo para listado'!$DE$151:$DG$151,0)),0)+IFERROR(INDEX('Hoja de Trabajo para listado'!$CD$155:$DC$1048576,MATCH($A874,'Hoja de Trabajo para listado'!$CD$155:$CD$1048576,0),MATCH((CUADRO!N$4&amp;$E874),'Hoja de Trabajo para listado'!$CD$151:$DC$151,0)),0)</f>
        <v>0</v>
      </c>
      <c r="O874" s="243">
        <f ca="1">+IFERROR(INDEX('Hoja de Trabajo para listado'!$A$155:$Z$1048576,MATCH($A874,'Hoja de Trabajo para listado'!$A$155:$A$1048576,0),MATCH((CUADRO!O$4&amp;$E874),'Hoja de Trabajo para listado'!$A$151:$Z$151,0)),0)+IFERROR(INDEX('Hoja de Trabajo para listado'!$AB$155:$BA$1048576,MATCH($A874,'Hoja de Trabajo para listado'!$AB$155:$AB$1048576,0),MATCH((CUADRO!O$4&amp;$E874),'Hoja de Trabajo para listado'!$AB$151:$BA$151,0)),0)+IFERROR(INDEX('Hoja de Trabajo para listado'!$BC$155:$CB$1048576,MATCH($A874,'Hoja de Trabajo para listado'!$BC$155:$BC$1048576,0),MATCH((CUADRO!O$4&amp;$E874),'Hoja de Trabajo para listado'!$BC$151:$CB$151,0)),0)+IFERROR(INDEX('Hoja de Trabajo para listado'!$DE$153:$DG$274,MATCH($A874,'Hoja de Trabajo para listado'!$DE$153:$DE$1048576,0),MATCH((CUADRO!O$4&amp;$E874),'Hoja de Trabajo para listado'!$DE$151:$DG$151,0)),0)+IFERROR(INDEX('Hoja de Trabajo para listado'!$CD$155:$DC$1048576,MATCH($A874,'Hoja de Trabajo para listado'!$CD$155:$CD$1048576,0),MATCH((CUADRO!O$4&amp;$E874),'Hoja de Trabajo para listado'!$CD$151:$DC$151,0)),0)</f>
        <v>0</v>
      </c>
      <c r="P874" s="243">
        <f ca="1">+IFERROR(INDEX('Hoja de Trabajo para listado'!$A$155:$Z$1048576,MATCH($A874,'Hoja de Trabajo para listado'!$A$155:$A$1048576,0),MATCH((CUADRO!P$4&amp;$E874),'Hoja de Trabajo para listado'!$A$151:$Z$151,0)),0)+IFERROR(INDEX('Hoja de Trabajo para listado'!$AB$155:$BA$1048576,MATCH($A874,'Hoja de Trabajo para listado'!$AB$155:$AB$1048576,0),MATCH((CUADRO!P$4&amp;$E874),'Hoja de Trabajo para listado'!$AB$151:$BA$151,0)),0)+IFERROR(INDEX('Hoja de Trabajo para listado'!$BC$155:$CB$1048576,MATCH($A874,'Hoja de Trabajo para listado'!$BC$155:$BC$1048576,0),MATCH((CUADRO!P$4&amp;$E874),'Hoja de Trabajo para listado'!$BC$151:$CB$151,0)),0)+IFERROR(INDEX('Hoja de Trabajo para listado'!$DE$153:$DG$274,MATCH($A874,'Hoja de Trabajo para listado'!$DE$153:$DE$1048576,0),MATCH((CUADRO!P$4&amp;$E874),'Hoja de Trabajo para listado'!$DE$151:$DG$151,0)),0)+IFERROR(INDEX('Hoja de Trabajo para listado'!$CD$155:$DC$1048576,MATCH($A874,'Hoja de Trabajo para listado'!$CD$155:$CD$1048576,0),MATCH((CUADRO!P$4&amp;$E874),'Hoja de Trabajo para listado'!$CD$151:$DC$151,0)),0)</f>
        <v>0</v>
      </c>
      <c r="Q874" s="243">
        <f ca="1">+IFERROR(INDEX('Hoja de Trabajo para listado'!$A$155:$Z$1048576,MATCH($A874,'Hoja de Trabajo para listado'!$A$155:$A$1048576,0),MATCH((CUADRO!Q$4&amp;$E874),'Hoja de Trabajo para listado'!$A$151:$Z$151,0)),0)+IFERROR(INDEX('Hoja de Trabajo para listado'!$AB$155:$BA$1048576,MATCH($A874,'Hoja de Trabajo para listado'!$AB$155:$AB$1048576,0),MATCH((CUADRO!Q$4&amp;$E874),'Hoja de Trabajo para listado'!$AB$151:$BA$151,0)),0)+IFERROR(INDEX('Hoja de Trabajo para listado'!$BC$155:$CB$1048576,MATCH($A874,'Hoja de Trabajo para listado'!$BC$155:$BC$1048576,0),MATCH((CUADRO!Q$4&amp;$E874),'Hoja de Trabajo para listado'!$BC$151:$CB$151,0)),0)+IFERROR(INDEX('Hoja de Trabajo para listado'!$DE$153:$DG$274,MATCH($A874,'Hoja de Trabajo para listado'!$DE$153:$DE$1048576,0),MATCH((CUADRO!Q$4&amp;$E874),'Hoja de Trabajo para listado'!$DE$151:$DG$151,0)),0)+IFERROR(INDEX('Hoja de Trabajo para listado'!$CD$155:$DC$1048576,MATCH($A874,'Hoja de Trabajo para listado'!$CD$155:$CD$1048576,0),MATCH((CUADRO!Q$4&amp;$E874),'Hoja de Trabajo para listado'!$CD$151:$DC$151,0)),0)</f>
        <v>0</v>
      </c>
      <c r="R874" s="243">
        <f t="shared" ca="1" si="26"/>
        <v>0</v>
      </c>
      <c r="S874" s="253">
        <f ca="1">+R873+R874</f>
        <v>0</v>
      </c>
      <c r="T874" s="243">
        <f ca="1">+S874</f>
        <v>0</v>
      </c>
      <c r="U874" s="242">
        <f t="shared" si="27"/>
        <v>2</v>
      </c>
    </row>
    <row r="875" spans="1:21" customFormat="1" ht="15" hidden="1" customHeight="1">
      <c r="A875" s="32">
        <v>1520</v>
      </c>
      <c r="B875" s="381">
        <f>+A875</f>
        <v>1520</v>
      </c>
      <c r="C875" s="245" t="str">
        <f>+VLOOKUP(A875,bd_lista!$A$3:$C$592,3,FALSE)</f>
        <v>Gobierno Autónomo Municipal de Atocha</v>
      </c>
      <c r="D875" s="383" t="str">
        <f>+C875</f>
        <v>Gobierno Autónomo Municipal de Atocha</v>
      </c>
      <c r="E875" s="240" t="s">
        <v>683</v>
      </c>
      <c r="F875" s="241">
        <f ca="1">+IFERROR(INDEX('Hoja de Trabajo para listado'!$A$155:$Z$1048576,MATCH($A875,'Hoja de Trabajo para listado'!$A$155:$A$1048576,0),MATCH((CUADRO!F$4&amp;$E875),'Hoja de Trabajo para listado'!$A$151:$Z$151,0)),0)+IFERROR(INDEX('Hoja de Trabajo para listado'!$AB$155:$BA$1048576,MATCH($A875,'Hoja de Trabajo para listado'!$AB$155:$AB$1048576,0),MATCH((CUADRO!F$4&amp;$E875),'Hoja de Trabajo para listado'!$AB$151:$BA$151,0)),0)+IFERROR(INDEX('Hoja de Trabajo para listado'!$BC$155:$CB$1048576,MATCH($A875,'Hoja de Trabajo para listado'!$BC$155:$BC$1048576,0),MATCH((CUADRO!F$4&amp;$E875),'Hoja de Trabajo para listado'!$BC$151:$CB$151,0)),0)+IFERROR(INDEX('Hoja de Trabajo para listado'!$DE$153:$DG$274,MATCH($A875,'Hoja de Trabajo para listado'!$DE$153:$DE$1048576,0),MATCH((CUADRO!F$4&amp;$E875),'Hoja de Trabajo para listado'!$DE$151:$DG$151,0)),0)+IFERROR(INDEX('Hoja de Trabajo para listado'!$CD$155:$DC$1048576,MATCH($A875,'Hoja de Trabajo para listado'!$CD$155:$CD$1048576,0),MATCH((CUADRO!F$4&amp;$E875),'Hoja de Trabajo para listado'!$CD$151:$DC$151,0)),0)</f>
        <v>0</v>
      </c>
      <c r="G875" s="241">
        <f ca="1">+IFERROR(INDEX('Hoja de Trabajo para listado'!$A$155:$Z$1048576,MATCH($A875,'Hoja de Trabajo para listado'!$A$155:$A$1048576,0),MATCH((CUADRO!G$4&amp;$E875),'Hoja de Trabajo para listado'!$A$151:$Z$151,0)),0)+IFERROR(INDEX('Hoja de Trabajo para listado'!$AB$155:$BA$1048576,MATCH($A875,'Hoja de Trabajo para listado'!$AB$155:$AB$1048576,0),MATCH((CUADRO!G$4&amp;$E875),'Hoja de Trabajo para listado'!$AB$151:$BA$151,0)),0)+IFERROR(INDEX('Hoja de Trabajo para listado'!$BC$155:$CB$1048576,MATCH($A875,'Hoja de Trabajo para listado'!$BC$155:$BC$1048576,0),MATCH((CUADRO!G$4&amp;$E875),'Hoja de Trabajo para listado'!$BC$151:$CB$151,0)),0)+IFERROR(INDEX('Hoja de Trabajo para listado'!$DE$153:$DG$274,MATCH($A875,'Hoja de Trabajo para listado'!$DE$153:$DE$1048576,0),MATCH((CUADRO!G$4&amp;$E875),'Hoja de Trabajo para listado'!$DE$151:$DG$151,0)),0)+IFERROR(INDEX('Hoja de Trabajo para listado'!$CD$155:$DC$1048576,MATCH($A875,'Hoja de Trabajo para listado'!$CD$155:$CD$1048576,0),MATCH((CUADRO!G$4&amp;$E875),'Hoja de Trabajo para listado'!$CD$151:$DC$151,0)),0)</f>
        <v>0</v>
      </c>
      <c r="H875" s="241">
        <f ca="1">+IFERROR(INDEX('Hoja de Trabajo para listado'!$A$155:$Z$1048576,MATCH($A875,'Hoja de Trabajo para listado'!$A$155:$A$1048576,0),MATCH((CUADRO!H$4&amp;$E875),'Hoja de Trabajo para listado'!$A$151:$Z$151,0)),0)+IFERROR(INDEX('Hoja de Trabajo para listado'!$AB$155:$BA$1048576,MATCH($A875,'Hoja de Trabajo para listado'!$AB$155:$AB$1048576,0),MATCH((CUADRO!H$4&amp;$E875),'Hoja de Trabajo para listado'!$AB$151:$BA$151,0)),0)+IFERROR(INDEX('Hoja de Trabajo para listado'!$BC$155:$CB$1048576,MATCH($A875,'Hoja de Trabajo para listado'!$BC$155:$BC$1048576,0),MATCH((CUADRO!H$4&amp;$E875),'Hoja de Trabajo para listado'!$BC$151:$CB$151,0)),0)+IFERROR(INDEX('Hoja de Trabajo para listado'!$DE$153:$DG$274,MATCH($A875,'Hoja de Trabajo para listado'!$DE$153:$DE$1048576,0),MATCH((CUADRO!H$4&amp;$E875),'Hoja de Trabajo para listado'!$DE$151:$DG$151,0)),0)+IFERROR(INDEX('Hoja de Trabajo para listado'!$CD$155:$DC$1048576,MATCH($A875,'Hoja de Trabajo para listado'!$CD$155:$CD$1048576,0),MATCH((CUADRO!H$4&amp;$E875),'Hoja de Trabajo para listado'!$CD$151:$DC$151,0)),0)</f>
        <v>0</v>
      </c>
      <c r="I875" s="241">
        <f ca="1">+IFERROR(INDEX('Hoja de Trabajo para listado'!$A$155:$Z$1048576,MATCH($A875,'Hoja de Trabajo para listado'!$A$155:$A$1048576,0),MATCH((CUADRO!I$4&amp;$E875),'Hoja de Trabajo para listado'!$A$151:$Z$151,0)),0)+IFERROR(INDEX('Hoja de Trabajo para listado'!$AB$155:$BA$1048576,MATCH($A875,'Hoja de Trabajo para listado'!$AB$155:$AB$1048576,0),MATCH((CUADRO!I$4&amp;$E875),'Hoja de Trabajo para listado'!$AB$151:$BA$151,0)),0)+IFERROR(INDEX('Hoja de Trabajo para listado'!$BC$155:$CB$1048576,MATCH($A875,'Hoja de Trabajo para listado'!$BC$155:$BC$1048576,0),MATCH((CUADRO!I$4&amp;$E875),'Hoja de Trabajo para listado'!$BC$151:$CB$151,0)),0)+IFERROR(INDEX('Hoja de Trabajo para listado'!$DE$153:$DG$274,MATCH($A875,'Hoja de Trabajo para listado'!$DE$153:$DE$1048576,0),MATCH((CUADRO!I$4&amp;$E875),'Hoja de Trabajo para listado'!$DE$151:$DG$151,0)),0)+IFERROR(INDEX('Hoja de Trabajo para listado'!$CD$155:$DC$1048576,MATCH($A875,'Hoja de Trabajo para listado'!$CD$155:$CD$1048576,0),MATCH((CUADRO!I$4&amp;$E875),'Hoja de Trabajo para listado'!$CD$151:$DC$151,0)),0)</f>
        <v>0</v>
      </c>
      <c r="J875" s="241">
        <f ca="1">+IFERROR(INDEX('Hoja de Trabajo para listado'!$A$155:$Z$1048576,MATCH($A875,'Hoja de Trabajo para listado'!$A$155:$A$1048576,0),MATCH((CUADRO!J$4&amp;$E875),'Hoja de Trabajo para listado'!$A$151:$Z$151,0)),0)+IFERROR(INDEX('Hoja de Trabajo para listado'!$AB$155:$BA$1048576,MATCH($A875,'Hoja de Trabajo para listado'!$AB$155:$AB$1048576,0),MATCH((CUADRO!J$4&amp;$E875),'Hoja de Trabajo para listado'!$AB$151:$BA$151,0)),0)+IFERROR(INDEX('Hoja de Trabajo para listado'!$BC$155:$CB$1048576,MATCH($A875,'Hoja de Trabajo para listado'!$BC$155:$BC$1048576,0),MATCH((CUADRO!J$4&amp;$E875),'Hoja de Trabajo para listado'!$BC$151:$CB$151,0)),0)+IFERROR(INDEX('Hoja de Trabajo para listado'!$DE$153:$DG$274,MATCH($A875,'Hoja de Trabajo para listado'!$DE$153:$DE$1048576,0),MATCH((CUADRO!J$4&amp;$E875),'Hoja de Trabajo para listado'!$DE$151:$DG$151,0)),0)+IFERROR(INDEX('Hoja de Trabajo para listado'!$CD$155:$DC$1048576,MATCH($A875,'Hoja de Trabajo para listado'!$CD$155:$CD$1048576,0),MATCH((CUADRO!J$4&amp;$E875),'Hoja de Trabajo para listado'!$CD$151:$DC$151,0)),0)</f>
        <v>0</v>
      </c>
      <c r="K875" s="241">
        <f ca="1">+IFERROR(INDEX('Hoja de Trabajo para listado'!$A$155:$Z$1048576,MATCH($A875,'Hoja de Trabajo para listado'!$A$155:$A$1048576,0),MATCH((CUADRO!K$4&amp;$E875),'Hoja de Trabajo para listado'!$A$151:$Z$151,0)),0)+IFERROR(INDEX('Hoja de Trabajo para listado'!$AB$155:$BA$1048576,MATCH($A875,'Hoja de Trabajo para listado'!$AB$155:$AB$1048576,0),MATCH((CUADRO!K$4&amp;$E875),'Hoja de Trabajo para listado'!$AB$151:$BA$151,0)),0)+IFERROR(INDEX('Hoja de Trabajo para listado'!$BC$155:$CB$1048576,MATCH($A875,'Hoja de Trabajo para listado'!$BC$155:$BC$1048576,0),MATCH((CUADRO!K$4&amp;$E875),'Hoja de Trabajo para listado'!$BC$151:$CB$151,0)),0)+IFERROR(INDEX('Hoja de Trabajo para listado'!$DE$153:$DG$274,MATCH($A875,'Hoja de Trabajo para listado'!$DE$153:$DE$1048576,0),MATCH((CUADRO!K$4&amp;$E875),'Hoja de Trabajo para listado'!$DE$151:$DG$151,0)),0)+IFERROR(INDEX('Hoja de Trabajo para listado'!$CD$155:$DC$1048576,MATCH($A875,'Hoja de Trabajo para listado'!$CD$155:$CD$1048576,0),MATCH((CUADRO!K$4&amp;$E875),'Hoja de Trabajo para listado'!$CD$151:$DC$151,0)),0)</f>
        <v>0</v>
      </c>
      <c r="L875" s="241">
        <f ca="1">+IFERROR(INDEX('Hoja de Trabajo para listado'!$A$155:$Z$1048576,MATCH($A875,'Hoja de Trabajo para listado'!$A$155:$A$1048576,0),MATCH((CUADRO!L$4&amp;$E875),'Hoja de Trabajo para listado'!$A$151:$Z$151,0)),0)+IFERROR(INDEX('Hoja de Trabajo para listado'!$AB$155:$BA$1048576,MATCH($A875,'Hoja de Trabajo para listado'!$AB$155:$AB$1048576,0),MATCH((CUADRO!L$4&amp;$E875),'Hoja de Trabajo para listado'!$AB$151:$BA$151,0)),0)+IFERROR(INDEX('Hoja de Trabajo para listado'!$BC$155:$CB$1048576,MATCH($A875,'Hoja de Trabajo para listado'!$BC$155:$BC$1048576,0),MATCH((CUADRO!L$4&amp;$E875),'Hoja de Trabajo para listado'!$BC$151:$CB$151,0)),0)+IFERROR(INDEX('Hoja de Trabajo para listado'!$DE$153:$DG$274,MATCH($A875,'Hoja de Trabajo para listado'!$DE$153:$DE$1048576,0),MATCH((CUADRO!L$4&amp;$E875),'Hoja de Trabajo para listado'!$DE$151:$DG$151,0)),0)+IFERROR(INDEX('Hoja de Trabajo para listado'!$CD$155:$DC$1048576,MATCH($A875,'Hoja de Trabajo para listado'!$CD$155:$CD$1048576,0),MATCH((CUADRO!L$4&amp;$E875),'Hoja de Trabajo para listado'!$CD$151:$DC$151,0)),0)</f>
        <v>0</v>
      </c>
      <c r="M875" s="241">
        <f ca="1">+IFERROR(INDEX('Hoja de Trabajo para listado'!$A$155:$Z$1048576,MATCH($A875,'Hoja de Trabajo para listado'!$A$155:$A$1048576,0),MATCH((CUADRO!M$4&amp;$E875),'Hoja de Trabajo para listado'!$A$151:$Z$151,0)),0)+IFERROR(INDEX('Hoja de Trabajo para listado'!$AB$155:$BA$1048576,MATCH($A875,'Hoja de Trabajo para listado'!$AB$155:$AB$1048576,0),MATCH((CUADRO!M$4&amp;$E875),'Hoja de Trabajo para listado'!$AB$151:$BA$151,0)),0)+IFERROR(INDEX('Hoja de Trabajo para listado'!$BC$155:$CB$1048576,MATCH($A875,'Hoja de Trabajo para listado'!$BC$155:$BC$1048576,0),MATCH((CUADRO!M$4&amp;$E875),'Hoja de Trabajo para listado'!$BC$151:$CB$151,0)),0)+IFERROR(INDEX('Hoja de Trabajo para listado'!$DE$153:$DG$274,MATCH($A875,'Hoja de Trabajo para listado'!$DE$153:$DE$1048576,0),MATCH((CUADRO!M$4&amp;$E875),'Hoja de Trabajo para listado'!$DE$151:$DG$151,0)),0)+IFERROR(INDEX('Hoja de Trabajo para listado'!$CD$155:$DC$1048576,MATCH($A875,'Hoja de Trabajo para listado'!$CD$155:$CD$1048576,0),MATCH((CUADRO!M$4&amp;$E875),'Hoja de Trabajo para listado'!$CD$151:$DC$151,0)),0)</f>
        <v>0</v>
      </c>
      <c r="N875" s="241">
        <f ca="1">+IFERROR(INDEX('Hoja de Trabajo para listado'!$A$155:$Z$1048576,MATCH($A875,'Hoja de Trabajo para listado'!$A$155:$A$1048576,0),MATCH((CUADRO!N$4&amp;$E875),'Hoja de Trabajo para listado'!$A$151:$Z$151,0)),0)+IFERROR(INDEX('Hoja de Trabajo para listado'!$AB$155:$BA$1048576,MATCH($A875,'Hoja de Trabajo para listado'!$AB$155:$AB$1048576,0),MATCH((CUADRO!N$4&amp;$E875),'Hoja de Trabajo para listado'!$AB$151:$BA$151,0)),0)+IFERROR(INDEX('Hoja de Trabajo para listado'!$BC$155:$CB$1048576,MATCH($A875,'Hoja de Trabajo para listado'!$BC$155:$BC$1048576,0),MATCH((CUADRO!N$4&amp;$E875),'Hoja de Trabajo para listado'!$BC$151:$CB$151,0)),0)+IFERROR(INDEX('Hoja de Trabajo para listado'!$DE$153:$DG$274,MATCH($A875,'Hoja de Trabajo para listado'!$DE$153:$DE$1048576,0),MATCH((CUADRO!N$4&amp;$E875),'Hoja de Trabajo para listado'!$DE$151:$DG$151,0)),0)+IFERROR(INDEX('Hoja de Trabajo para listado'!$CD$155:$DC$1048576,MATCH($A875,'Hoja de Trabajo para listado'!$CD$155:$CD$1048576,0),MATCH((CUADRO!N$4&amp;$E875),'Hoja de Trabajo para listado'!$CD$151:$DC$151,0)),0)</f>
        <v>0</v>
      </c>
      <c r="O875" s="241">
        <f ca="1">+IFERROR(INDEX('Hoja de Trabajo para listado'!$A$155:$Z$1048576,MATCH($A875,'Hoja de Trabajo para listado'!$A$155:$A$1048576,0),MATCH((CUADRO!O$4&amp;$E875),'Hoja de Trabajo para listado'!$A$151:$Z$151,0)),0)+IFERROR(INDEX('Hoja de Trabajo para listado'!$AB$155:$BA$1048576,MATCH($A875,'Hoja de Trabajo para listado'!$AB$155:$AB$1048576,0),MATCH((CUADRO!O$4&amp;$E875),'Hoja de Trabajo para listado'!$AB$151:$BA$151,0)),0)+IFERROR(INDEX('Hoja de Trabajo para listado'!$BC$155:$CB$1048576,MATCH($A875,'Hoja de Trabajo para listado'!$BC$155:$BC$1048576,0),MATCH((CUADRO!O$4&amp;$E875),'Hoja de Trabajo para listado'!$BC$151:$CB$151,0)),0)+IFERROR(INDEX('Hoja de Trabajo para listado'!$DE$153:$DG$274,MATCH($A875,'Hoja de Trabajo para listado'!$DE$153:$DE$1048576,0),MATCH((CUADRO!O$4&amp;$E875),'Hoja de Trabajo para listado'!$DE$151:$DG$151,0)),0)+IFERROR(INDEX('Hoja de Trabajo para listado'!$CD$155:$DC$1048576,MATCH($A875,'Hoja de Trabajo para listado'!$CD$155:$CD$1048576,0),MATCH((CUADRO!O$4&amp;$E875),'Hoja de Trabajo para listado'!$CD$151:$DC$151,0)),0)</f>
        <v>0</v>
      </c>
      <c r="P875" s="241">
        <f ca="1">+IFERROR(INDEX('Hoja de Trabajo para listado'!$A$155:$Z$1048576,MATCH($A875,'Hoja de Trabajo para listado'!$A$155:$A$1048576,0),MATCH((CUADRO!P$4&amp;$E875),'Hoja de Trabajo para listado'!$A$151:$Z$151,0)),0)+IFERROR(INDEX('Hoja de Trabajo para listado'!$AB$155:$BA$1048576,MATCH($A875,'Hoja de Trabajo para listado'!$AB$155:$AB$1048576,0),MATCH((CUADRO!P$4&amp;$E875),'Hoja de Trabajo para listado'!$AB$151:$BA$151,0)),0)+IFERROR(INDEX('Hoja de Trabajo para listado'!$BC$155:$CB$1048576,MATCH($A875,'Hoja de Trabajo para listado'!$BC$155:$BC$1048576,0),MATCH((CUADRO!P$4&amp;$E875),'Hoja de Trabajo para listado'!$BC$151:$CB$151,0)),0)+IFERROR(INDEX('Hoja de Trabajo para listado'!$DE$153:$DG$274,MATCH($A875,'Hoja de Trabajo para listado'!$DE$153:$DE$1048576,0),MATCH((CUADRO!P$4&amp;$E875),'Hoja de Trabajo para listado'!$DE$151:$DG$151,0)),0)+IFERROR(INDEX('Hoja de Trabajo para listado'!$CD$155:$DC$1048576,MATCH($A875,'Hoja de Trabajo para listado'!$CD$155:$CD$1048576,0),MATCH((CUADRO!P$4&amp;$E875),'Hoja de Trabajo para listado'!$CD$151:$DC$151,0)),0)</f>
        <v>0</v>
      </c>
      <c r="Q875" s="241">
        <f ca="1">+IFERROR(INDEX('Hoja de Trabajo para listado'!$A$155:$Z$1048576,MATCH($A875,'Hoja de Trabajo para listado'!$A$155:$A$1048576,0),MATCH((CUADRO!Q$4&amp;$E875),'Hoja de Trabajo para listado'!$A$151:$Z$151,0)),0)+IFERROR(INDEX('Hoja de Trabajo para listado'!$AB$155:$BA$1048576,MATCH($A875,'Hoja de Trabajo para listado'!$AB$155:$AB$1048576,0),MATCH((CUADRO!Q$4&amp;$E875),'Hoja de Trabajo para listado'!$AB$151:$BA$151,0)),0)+IFERROR(INDEX('Hoja de Trabajo para listado'!$BC$155:$CB$1048576,MATCH($A875,'Hoja de Trabajo para listado'!$BC$155:$BC$1048576,0),MATCH((CUADRO!Q$4&amp;$E875),'Hoja de Trabajo para listado'!$BC$151:$CB$151,0)),0)+IFERROR(INDEX('Hoja de Trabajo para listado'!$DE$153:$DG$274,MATCH($A875,'Hoja de Trabajo para listado'!$DE$153:$DE$1048576,0),MATCH((CUADRO!Q$4&amp;$E875),'Hoja de Trabajo para listado'!$DE$151:$DG$151,0)),0)+IFERROR(INDEX('Hoja de Trabajo para listado'!$CD$155:$DC$1048576,MATCH($A875,'Hoja de Trabajo para listado'!$CD$155:$CD$1048576,0),MATCH((CUADRO!Q$4&amp;$E875),'Hoja de Trabajo para listado'!$CD$151:$DC$151,0)),0)</f>
        <v>0</v>
      </c>
      <c r="R875" s="241">
        <f t="shared" ca="1" si="26"/>
        <v>0</v>
      </c>
      <c r="S875" s="247"/>
      <c r="T875" s="241">
        <f ca="1">+T876</f>
        <v>0</v>
      </c>
      <c r="U875" s="240">
        <f t="shared" si="27"/>
        <v>1</v>
      </c>
    </row>
    <row r="876" spans="1:21" customFormat="1" ht="15" hidden="1" customHeight="1">
      <c r="A876" s="32">
        <v>1520</v>
      </c>
      <c r="B876" s="382"/>
      <c r="C876" s="245" t="str">
        <f>+VLOOKUP(A876,bd_lista!$A$3:$C$592,3,FALSE)</f>
        <v>Gobierno Autónomo Municipal de Atocha</v>
      </c>
      <c r="D876" s="384"/>
      <c r="E876" s="242" t="s">
        <v>684</v>
      </c>
      <c r="F876" s="243">
        <f ca="1">+IFERROR(INDEX('Hoja de Trabajo para listado'!$A$155:$Z$1048576,MATCH($A876,'Hoja de Trabajo para listado'!$A$155:$A$1048576,0),MATCH((CUADRO!F$4&amp;$E876),'Hoja de Trabajo para listado'!$A$151:$Z$151,0)),0)+IFERROR(INDEX('Hoja de Trabajo para listado'!$AB$155:$BA$1048576,MATCH($A876,'Hoja de Trabajo para listado'!$AB$155:$AB$1048576,0),MATCH((CUADRO!F$4&amp;$E876),'Hoja de Trabajo para listado'!$AB$151:$BA$151,0)),0)+IFERROR(INDEX('Hoja de Trabajo para listado'!$BC$155:$CB$1048576,MATCH($A876,'Hoja de Trabajo para listado'!$BC$155:$BC$1048576,0),MATCH((CUADRO!F$4&amp;$E876),'Hoja de Trabajo para listado'!$BC$151:$CB$151,0)),0)+IFERROR(INDEX('Hoja de Trabajo para listado'!$DE$153:$DG$274,MATCH($A876,'Hoja de Trabajo para listado'!$DE$153:$DE$1048576,0),MATCH((CUADRO!F$4&amp;$E876),'Hoja de Trabajo para listado'!$DE$151:$DG$151,0)),0)+IFERROR(INDEX('Hoja de Trabajo para listado'!$CD$155:$DC$1048576,MATCH($A876,'Hoja de Trabajo para listado'!$CD$155:$CD$1048576,0),MATCH((CUADRO!F$4&amp;$E876),'Hoja de Trabajo para listado'!$CD$151:$DC$151,0)),0)</f>
        <v>0</v>
      </c>
      <c r="G876" s="243">
        <f ca="1">+IFERROR(INDEX('Hoja de Trabajo para listado'!$A$155:$Z$1048576,MATCH($A876,'Hoja de Trabajo para listado'!$A$155:$A$1048576,0),MATCH((CUADRO!G$4&amp;$E876),'Hoja de Trabajo para listado'!$A$151:$Z$151,0)),0)+IFERROR(INDEX('Hoja de Trabajo para listado'!$AB$155:$BA$1048576,MATCH($A876,'Hoja de Trabajo para listado'!$AB$155:$AB$1048576,0),MATCH((CUADRO!G$4&amp;$E876),'Hoja de Trabajo para listado'!$AB$151:$BA$151,0)),0)+IFERROR(INDEX('Hoja de Trabajo para listado'!$BC$155:$CB$1048576,MATCH($A876,'Hoja de Trabajo para listado'!$BC$155:$BC$1048576,0),MATCH((CUADRO!G$4&amp;$E876),'Hoja de Trabajo para listado'!$BC$151:$CB$151,0)),0)+IFERROR(INDEX('Hoja de Trabajo para listado'!$DE$153:$DG$274,MATCH($A876,'Hoja de Trabajo para listado'!$DE$153:$DE$1048576,0),MATCH((CUADRO!G$4&amp;$E876),'Hoja de Trabajo para listado'!$DE$151:$DG$151,0)),0)+IFERROR(INDEX('Hoja de Trabajo para listado'!$CD$155:$DC$1048576,MATCH($A876,'Hoja de Trabajo para listado'!$CD$155:$CD$1048576,0),MATCH((CUADRO!G$4&amp;$E876),'Hoja de Trabajo para listado'!$CD$151:$DC$151,0)),0)</f>
        <v>0</v>
      </c>
      <c r="H876" s="243">
        <f ca="1">+IFERROR(INDEX('Hoja de Trabajo para listado'!$A$155:$Z$1048576,MATCH($A876,'Hoja de Trabajo para listado'!$A$155:$A$1048576,0),MATCH((CUADRO!H$4&amp;$E876),'Hoja de Trabajo para listado'!$A$151:$Z$151,0)),0)+IFERROR(INDEX('Hoja de Trabajo para listado'!$AB$155:$BA$1048576,MATCH($A876,'Hoja de Trabajo para listado'!$AB$155:$AB$1048576,0),MATCH((CUADRO!H$4&amp;$E876),'Hoja de Trabajo para listado'!$AB$151:$BA$151,0)),0)+IFERROR(INDEX('Hoja de Trabajo para listado'!$BC$155:$CB$1048576,MATCH($A876,'Hoja de Trabajo para listado'!$BC$155:$BC$1048576,0),MATCH((CUADRO!H$4&amp;$E876),'Hoja de Trabajo para listado'!$BC$151:$CB$151,0)),0)+IFERROR(INDEX('Hoja de Trabajo para listado'!$DE$153:$DG$274,MATCH($A876,'Hoja de Trabajo para listado'!$DE$153:$DE$1048576,0),MATCH((CUADRO!H$4&amp;$E876),'Hoja de Trabajo para listado'!$DE$151:$DG$151,0)),0)+IFERROR(INDEX('Hoja de Trabajo para listado'!$CD$155:$DC$1048576,MATCH($A876,'Hoja de Trabajo para listado'!$CD$155:$CD$1048576,0),MATCH((CUADRO!H$4&amp;$E876),'Hoja de Trabajo para listado'!$CD$151:$DC$151,0)),0)</f>
        <v>0</v>
      </c>
      <c r="I876" s="243">
        <f ca="1">+IFERROR(INDEX('Hoja de Trabajo para listado'!$A$155:$Z$1048576,MATCH($A876,'Hoja de Trabajo para listado'!$A$155:$A$1048576,0),MATCH((CUADRO!I$4&amp;$E876),'Hoja de Trabajo para listado'!$A$151:$Z$151,0)),0)+IFERROR(INDEX('Hoja de Trabajo para listado'!$AB$155:$BA$1048576,MATCH($A876,'Hoja de Trabajo para listado'!$AB$155:$AB$1048576,0),MATCH((CUADRO!I$4&amp;$E876),'Hoja de Trabajo para listado'!$AB$151:$BA$151,0)),0)+IFERROR(INDEX('Hoja de Trabajo para listado'!$BC$155:$CB$1048576,MATCH($A876,'Hoja de Trabajo para listado'!$BC$155:$BC$1048576,0),MATCH((CUADRO!I$4&amp;$E876),'Hoja de Trabajo para listado'!$BC$151:$CB$151,0)),0)+IFERROR(INDEX('Hoja de Trabajo para listado'!$DE$153:$DG$274,MATCH($A876,'Hoja de Trabajo para listado'!$DE$153:$DE$1048576,0),MATCH((CUADRO!I$4&amp;$E876),'Hoja de Trabajo para listado'!$DE$151:$DG$151,0)),0)+IFERROR(INDEX('Hoja de Trabajo para listado'!$CD$155:$DC$1048576,MATCH($A876,'Hoja de Trabajo para listado'!$CD$155:$CD$1048576,0),MATCH((CUADRO!I$4&amp;$E876),'Hoja de Trabajo para listado'!$CD$151:$DC$151,0)),0)</f>
        <v>0</v>
      </c>
      <c r="J876" s="243">
        <f ca="1">+IFERROR(INDEX('Hoja de Trabajo para listado'!$A$155:$Z$1048576,MATCH($A876,'Hoja de Trabajo para listado'!$A$155:$A$1048576,0),MATCH((CUADRO!J$4&amp;$E876),'Hoja de Trabajo para listado'!$A$151:$Z$151,0)),0)+IFERROR(INDEX('Hoja de Trabajo para listado'!$AB$155:$BA$1048576,MATCH($A876,'Hoja de Trabajo para listado'!$AB$155:$AB$1048576,0),MATCH((CUADRO!J$4&amp;$E876),'Hoja de Trabajo para listado'!$AB$151:$BA$151,0)),0)+IFERROR(INDEX('Hoja de Trabajo para listado'!$BC$155:$CB$1048576,MATCH($A876,'Hoja de Trabajo para listado'!$BC$155:$BC$1048576,0),MATCH((CUADRO!J$4&amp;$E876),'Hoja de Trabajo para listado'!$BC$151:$CB$151,0)),0)+IFERROR(INDEX('Hoja de Trabajo para listado'!$DE$153:$DG$274,MATCH($A876,'Hoja de Trabajo para listado'!$DE$153:$DE$1048576,0),MATCH((CUADRO!J$4&amp;$E876),'Hoja de Trabajo para listado'!$DE$151:$DG$151,0)),0)+IFERROR(INDEX('Hoja de Trabajo para listado'!$CD$155:$DC$1048576,MATCH($A876,'Hoja de Trabajo para listado'!$CD$155:$CD$1048576,0),MATCH((CUADRO!J$4&amp;$E876),'Hoja de Trabajo para listado'!$CD$151:$DC$151,0)),0)</f>
        <v>0</v>
      </c>
      <c r="K876" s="243">
        <f ca="1">+IFERROR(INDEX('Hoja de Trabajo para listado'!$A$155:$Z$1048576,MATCH($A876,'Hoja de Trabajo para listado'!$A$155:$A$1048576,0),MATCH((CUADRO!K$4&amp;$E876),'Hoja de Trabajo para listado'!$A$151:$Z$151,0)),0)+IFERROR(INDEX('Hoja de Trabajo para listado'!$AB$155:$BA$1048576,MATCH($A876,'Hoja de Trabajo para listado'!$AB$155:$AB$1048576,0),MATCH((CUADRO!K$4&amp;$E876),'Hoja de Trabajo para listado'!$AB$151:$BA$151,0)),0)+IFERROR(INDEX('Hoja de Trabajo para listado'!$BC$155:$CB$1048576,MATCH($A876,'Hoja de Trabajo para listado'!$BC$155:$BC$1048576,0),MATCH((CUADRO!K$4&amp;$E876),'Hoja de Trabajo para listado'!$BC$151:$CB$151,0)),0)+IFERROR(INDEX('Hoja de Trabajo para listado'!$DE$153:$DG$274,MATCH($A876,'Hoja de Trabajo para listado'!$DE$153:$DE$1048576,0),MATCH((CUADRO!K$4&amp;$E876),'Hoja de Trabajo para listado'!$DE$151:$DG$151,0)),0)+IFERROR(INDEX('Hoja de Trabajo para listado'!$CD$155:$DC$1048576,MATCH($A876,'Hoja de Trabajo para listado'!$CD$155:$CD$1048576,0),MATCH((CUADRO!K$4&amp;$E876),'Hoja de Trabajo para listado'!$CD$151:$DC$151,0)),0)</f>
        <v>0</v>
      </c>
      <c r="L876" s="243">
        <f ca="1">+IFERROR(INDEX('Hoja de Trabajo para listado'!$A$155:$Z$1048576,MATCH($A876,'Hoja de Trabajo para listado'!$A$155:$A$1048576,0),MATCH((CUADRO!L$4&amp;$E876),'Hoja de Trabajo para listado'!$A$151:$Z$151,0)),0)+IFERROR(INDEX('Hoja de Trabajo para listado'!$AB$155:$BA$1048576,MATCH($A876,'Hoja de Trabajo para listado'!$AB$155:$AB$1048576,0),MATCH((CUADRO!L$4&amp;$E876),'Hoja de Trabajo para listado'!$AB$151:$BA$151,0)),0)+IFERROR(INDEX('Hoja de Trabajo para listado'!$BC$155:$CB$1048576,MATCH($A876,'Hoja de Trabajo para listado'!$BC$155:$BC$1048576,0),MATCH((CUADRO!L$4&amp;$E876),'Hoja de Trabajo para listado'!$BC$151:$CB$151,0)),0)+IFERROR(INDEX('Hoja de Trabajo para listado'!$DE$153:$DG$274,MATCH($A876,'Hoja de Trabajo para listado'!$DE$153:$DE$1048576,0),MATCH((CUADRO!L$4&amp;$E876),'Hoja de Trabajo para listado'!$DE$151:$DG$151,0)),0)+IFERROR(INDEX('Hoja de Trabajo para listado'!$CD$155:$DC$1048576,MATCH($A876,'Hoja de Trabajo para listado'!$CD$155:$CD$1048576,0),MATCH((CUADRO!L$4&amp;$E876),'Hoja de Trabajo para listado'!$CD$151:$DC$151,0)),0)</f>
        <v>0</v>
      </c>
      <c r="M876" s="243">
        <f ca="1">+IFERROR(INDEX('Hoja de Trabajo para listado'!$A$155:$Z$1048576,MATCH($A876,'Hoja de Trabajo para listado'!$A$155:$A$1048576,0),MATCH((CUADRO!M$4&amp;$E876),'Hoja de Trabajo para listado'!$A$151:$Z$151,0)),0)+IFERROR(INDEX('Hoja de Trabajo para listado'!$AB$155:$BA$1048576,MATCH($A876,'Hoja de Trabajo para listado'!$AB$155:$AB$1048576,0),MATCH((CUADRO!M$4&amp;$E876),'Hoja de Trabajo para listado'!$AB$151:$BA$151,0)),0)+IFERROR(INDEX('Hoja de Trabajo para listado'!$BC$155:$CB$1048576,MATCH($A876,'Hoja de Trabajo para listado'!$BC$155:$BC$1048576,0),MATCH((CUADRO!M$4&amp;$E876),'Hoja de Trabajo para listado'!$BC$151:$CB$151,0)),0)+IFERROR(INDEX('Hoja de Trabajo para listado'!$DE$153:$DG$274,MATCH($A876,'Hoja de Trabajo para listado'!$DE$153:$DE$1048576,0),MATCH((CUADRO!M$4&amp;$E876),'Hoja de Trabajo para listado'!$DE$151:$DG$151,0)),0)+IFERROR(INDEX('Hoja de Trabajo para listado'!$CD$155:$DC$1048576,MATCH($A876,'Hoja de Trabajo para listado'!$CD$155:$CD$1048576,0),MATCH((CUADRO!M$4&amp;$E876),'Hoja de Trabajo para listado'!$CD$151:$DC$151,0)),0)</f>
        <v>0</v>
      </c>
      <c r="N876" s="243">
        <f ca="1">+IFERROR(INDEX('Hoja de Trabajo para listado'!$A$155:$Z$1048576,MATCH($A876,'Hoja de Trabajo para listado'!$A$155:$A$1048576,0),MATCH((CUADRO!N$4&amp;$E876),'Hoja de Trabajo para listado'!$A$151:$Z$151,0)),0)+IFERROR(INDEX('Hoja de Trabajo para listado'!$AB$155:$BA$1048576,MATCH($A876,'Hoja de Trabajo para listado'!$AB$155:$AB$1048576,0),MATCH((CUADRO!N$4&amp;$E876),'Hoja de Trabajo para listado'!$AB$151:$BA$151,0)),0)+IFERROR(INDEX('Hoja de Trabajo para listado'!$BC$155:$CB$1048576,MATCH($A876,'Hoja de Trabajo para listado'!$BC$155:$BC$1048576,0),MATCH((CUADRO!N$4&amp;$E876),'Hoja de Trabajo para listado'!$BC$151:$CB$151,0)),0)+IFERROR(INDEX('Hoja de Trabajo para listado'!$DE$153:$DG$274,MATCH($A876,'Hoja de Trabajo para listado'!$DE$153:$DE$1048576,0),MATCH((CUADRO!N$4&amp;$E876),'Hoja de Trabajo para listado'!$DE$151:$DG$151,0)),0)+IFERROR(INDEX('Hoja de Trabajo para listado'!$CD$155:$DC$1048576,MATCH($A876,'Hoja de Trabajo para listado'!$CD$155:$CD$1048576,0),MATCH((CUADRO!N$4&amp;$E876),'Hoja de Trabajo para listado'!$CD$151:$DC$151,0)),0)</f>
        <v>0</v>
      </c>
      <c r="O876" s="243">
        <f ca="1">+IFERROR(INDEX('Hoja de Trabajo para listado'!$A$155:$Z$1048576,MATCH($A876,'Hoja de Trabajo para listado'!$A$155:$A$1048576,0),MATCH((CUADRO!O$4&amp;$E876),'Hoja de Trabajo para listado'!$A$151:$Z$151,0)),0)+IFERROR(INDEX('Hoja de Trabajo para listado'!$AB$155:$BA$1048576,MATCH($A876,'Hoja de Trabajo para listado'!$AB$155:$AB$1048576,0),MATCH((CUADRO!O$4&amp;$E876),'Hoja de Trabajo para listado'!$AB$151:$BA$151,0)),0)+IFERROR(INDEX('Hoja de Trabajo para listado'!$BC$155:$CB$1048576,MATCH($A876,'Hoja de Trabajo para listado'!$BC$155:$BC$1048576,0),MATCH((CUADRO!O$4&amp;$E876),'Hoja de Trabajo para listado'!$BC$151:$CB$151,0)),0)+IFERROR(INDEX('Hoja de Trabajo para listado'!$DE$153:$DG$274,MATCH($A876,'Hoja de Trabajo para listado'!$DE$153:$DE$1048576,0),MATCH((CUADRO!O$4&amp;$E876),'Hoja de Trabajo para listado'!$DE$151:$DG$151,0)),0)+IFERROR(INDEX('Hoja de Trabajo para listado'!$CD$155:$DC$1048576,MATCH($A876,'Hoja de Trabajo para listado'!$CD$155:$CD$1048576,0),MATCH((CUADRO!O$4&amp;$E876),'Hoja de Trabajo para listado'!$CD$151:$DC$151,0)),0)</f>
        <v>0</v>
      </c>
      <c r="P876" s="243">
        <f ca="1">+IFERROR(INDEX('Hoja de Trabajo para listado'!$A$155:$Z$1048576,MATCH($A876,'Hoja de Trabajo para listado'!$A$155:$A$1048576,0),MATCH((CUADRO!P$4&amp;$E876),'Hoja de Trabajo para listado'!$A$151:$Z$151,0)),0)+IFERROR(INDEX('Hoja de Trabajo para listado'!$AB$155:$BA$1048576,MATCH($A876,'Hoja de Trabajo para listado'!$AB$155:$AB$1048576,0),MATCH((CUADRO!P$4&amp;$E876),'Hoja de Trabajo para listado'!$AB$151:$BA$151,0)),0)+IFERROR(INDEX('Hoja de Trabajo para listado'!$BC$155:$CB$1048576,MATCH($A876,'Hoja de Trabajo para listado'!$BC$155:$BC$1048576,0),MATCH((CUADRO!P$4&amp;$E876),'Hoja de Trabajo para listado'!$BC$151:$CB$151,0)),0)+IFERROR(INDEX('Hoja de Trabajo para listado'!$DE$153:$DG$274,MATCH($A876,'Hoja de Trabajo para listado'!$DE$153:$DE$1048576,0),MATCH((CUADRO!P$4&amp;$E876),'Hoja de Trabajo para listado'!$DE$151:$DG$151,0)),0)+IFERROR(INDEX('Hoja de Trabajo para listado'!$CD$155:$DC$1048576,MATCH($A876,'Hoja de Trabajo para listado'!$CD$155:$CD$1048576,0),MATCH((CUADRO!P$4&amp;$E876),'Hoja de Trabajo para listado'!$CD$151:$DC$151,0)),0)</f>
        <v>0</v>
      </c>
      <c r="Q876" s="243">
        <f ca="1">+IFERROR(INDEX('Hoja de Trabajo para listado'!$A$155:$Z$1048576,MATCH($A876,'Hoja de Trabajo para listado'!$A$155:$A$1048576,0),MATCH((CUADRO!Q$4&amp;$E876),'Hoja de Trabajo para listado'!$A$151:$Z$151,0)),0)+IFERROR(INDEX('Hoja de Trabajo para listado'!$AB$155:$BA$1048576,MATCH($A876,'Hoja de Trabajo para listado'!$AB$155:$AB$1048576,0),MATCH((CUADRO!Q$4&amp;$E876),'Hoja de Trabajo para listado'!$AB$151:$BA$151,0)),0)+IFERROR(INDEX('Hoja de Trabajo para listado'!$BC$155:$CB$1048576,MATCH($A876,'Hoja de Trabajo para listado'!$BC$155:$BC$1048576,0),MATCH((CUADRO!Q$4&amp;$E876),'Hoja de Trabajo para listado'!$BC$151:$CB$151,0)),0)+IFERROR(INDEX('Hoja de Trabajo para listado'!$DE$153:$DG$274,MATCH($A876,'Hoja de Trabajo para listado'!$DE$153:$DE$1048576,0),MATCH((CUADRO!Q$4&amp;$E876),'Hoja de Trabajo para listado'!$DE$151:$DG$151,0)),0)+IFERROR(INDEX('Hoja de Trabajo para listado'!$CD$155:$DC$1048576,MATCH($A876,'Hoja de Trabajo para listado'!$CD$155:$CD$1048576,0),MATCH((CUADRO!Q$4&amp;$E876),'Hoja de Trabajo para listado'!$CD$151:$DC$151,0)),0)</f>
        <v>0</v>
      </c>
      <c r="R876" s="243">
        <f t="shared" ca="1" si="26"/>
        <v>0</v>
      </c>
      <c r="S876" s="253">
        <f ca="1">+R875+R876</f>
        <v>0</v>
      </c>
      <c r="T876" s="243">
        <f ca="1">+S876</f>
        <v>0</v>
      </c>
      <c r="U876" s="242">
        <f t="shared" si="27"/>
        <v>2</v>
      </c>
    </row>
    <row r="877" spans="1:21" customFormat="1" ht="15" hidden="1" customHeight="1">
      <c r="A877" s="32">
        <v>1521</v>
      </c>
      <c r="B877" s="381">
        <f>+A877</f>
        <v>1521</v>
      </c>
      <c r="C877" s="245" t="str">
        <f>+VLOOKUP(A877,bd_lista!$A$3:$C$592,3,FALSE)</f>
        <v>Gobierno Autónomo Municipal de Colcha"K" (Villa Martín)</v>
      </c>
      <c r="D877" s="383" t="str">
        <f>+C877</f>
        <v>Gobierno Autónomo Municipal de Colcha"K" (Villa Martín)</v>
      </c>
      <c r="E877" s="240" t="s">
        <v>683</v>
      </c>
      <c r="F877" s="241">
        <f ca="1">+IFERROR(INDEX('Hoja de Trabajo para listado'!$A$155:$Z$1048576,MATCH($A877,'Hoja de Trabajo para listado'!$A$155:$A$1048576,0),MATCH((CUADRO!F$4&amp;$E877),'Hoja de Trabajo para listado'!$A$151:$Z$151,0)),0)+IFERROR(INDEX('Hoja de Trabajo para listado'!$AB$155:$BA$1048576,MATCH($A877,'Hoja de Trabajo para listado'!$AB$155:$AB$1048576,0),MATCH((CUADRO!F$4&amp;$E877),'Hoja de Trabajo para listado'!$AB$151:$BA$151,0)),0)+IFERROR(INDEX('Hoja de Trabajo para listado'!$BC$155:$CB$1048576,MATCH($A877,'Hoja de Trabajo para listado'!$BC$155:$BC$1048576,0),MATCH((CUADRO!F$4&amp;$E877),'Hoja de Trabajo para listado'!$BC$151:$CB$151,0)),0)+IFERROR(INDEX('Hoja de Trabajo para listado'!$DE$153:$DG$274,MATCH($A877,'Hoja de Trabajo para listado'!$DE$153:$DE$1048576,0),MATCH((CUADRO!F$4&amp;$E877),'Hoja de Trabajo para listado'!$DE$151:$DG$151,0)),0)+IFERROR(INDEX('Hoja de Trabajo para listado'!$CD$155:$DC$1048576,MATCH($A877,'Hoja de Trabajo para listado'!$CD$155:$CD$1048576,0),MATCH((CUADRO!F$4&amp;$E877),'Hoja de Trabajo para listado'!$CD$151:$DC$151,0)),0)</f>
        <v>0</v>
      </c>
      <c r="G877" s="241">
        <f ca="1">+IFERROR(INDEX('Hoja de Trabajo para listado'!$A$155:$Z$1048576,MATCH($A877,'Hoja de Trabajo para listado'!$A$155:$A$1048576,0),MATCH((CUADRO!G$4&amp;$E877),'Hoja de Trabajo para listado'!$A$151:$Z$151,0)),0)+IFERROR(INDEX('Hoja de Trabajo para listado'!$AB$155:$BA$1048576,MATCH($A877,'Hoja de Trabajo para listado'!$AB$155:$AB$1048576,0),MATCH((CUADRO!G$4&amp;$E877),'Hoja de Trabajo para listado'!$AB$151:$BA$151,0)),0)+IFERROR(INDEX('Hoja de Trabajo para listado'!$BC$155:$CB$1048576,MATCH($A877,'Hoja de Trabajo para listado'!$BC$155:$BC$1048576,0),MATCH((CUADRO!G$4&amp;$E877),'Hoja de Trabajo para listado'!$BC$151:$CB$151,0)),0)+IFERROR(INDEX('Hoja de Trabajo para listado'!$DE$153:$DG$274,MATCH($A877,'Hoja de Trabajo para listado'!$DE$153:$DE$1048576,0),MATCH((CUADRO!G$4&amp;$E877),'Hoja de Trabajo para listado'!$DE$151:$DG$151,0)),0)+IFERROR(INDEX('Hoja de Trabajo para listado'!$CD$155:$DC$1048576,MATCH($A877,'Hoja de Trabajo para listado'!$CD$155:$CD$1048576,0),MATCH((CUADRO!G$4&amp;$E877),'Hoja de Trabajo para listado'!$CD$151:$DC$151,0)),0)</f>
        <v>0</v>
      </c>
      <c r="H877" s="241">
        <f ca="1">+IFERROR(INDEX('Hoja de Trabajo para listado'!$A$155:$Z$1048576,MATCH($A877,'Hoja de Trabajo para listado'!$A$155:$A$1048576,0),MATCH((CUADRO!H$4&amp;$E877),'Hoja de Trabajo para listado'!$A$151:$Z$151,0)),0)+IFERROR(INDEX('Hoja de Trabajo para listado'!$AB$155:$BA$1048576,MATCH($A877,'Hoja de Trabajo para listado'!$AB$155:$AB$1048576,0),MATCH((CUADRO!H$4&amp;$E877),'Hoja de Trabajo para listado'!$AB$151:$BA$151,0)),0)+IFERROR(INDEX('Hoja de Trabajo para listado'!$BC$155:$CB$1048576,MATCH($A877,'Hoja de Trabajo para listado'!$BC$155:$BC$1048576,0),MATCH((CUADRO!H$4&amp;$E877),'Hoja de Trabajo para listado'!$BC$151:$CB$151,0)),0)+IFERROR(INDEX('Hoja de Trabajo para listado'!$DE$153:$DG$274,MATCH($A877,'Hoja de Trabajo para listado'!$DE$153:$DE$1048576,0),MATCH((CUADRO!H$4&amp;$E877),'Hoja de Trabajo para listado'!$DE$151:$DG$151,0)),0)+IFERROR(INDEX('Hoja de Trabajo para listado'!$CD$155:$DC$1048576,MATCH($A877,'Hoja de Trabajo para listado'!$CD$155:$CD$1048576,0),MATCH((CUADRO!H$4&amp;$E877),'Hoja de Trabajo para listado'!$CD$151:$DC$151,0)),0)</f>
        <v>0</v>
      </c>
      <c r="I877" s="241">
        <f ca="1">+IFERROR(INDEX('Hoja de Trabajo para listado'!$A$155:$Z$1048576,MATCH($A877,'Hoja de Trabajo para listado'!$A$155:$A$1048576,0),MATCH((CUADRO!I$4&amp;$E877),'Hoja de Trabajo para listado'!$A$151:$Z$151,0)),0)+IFERROR(INDEX('Hoja de Trabajo para listado'!$AB$155:$BA$1048576,MATCH($A877,'Hoja de Trabajo para listado'!$AB$155:$AB$1048576,0),MATCH((CUADRO!I$4&amp;$E877),'Hoja de Trabajo para listado'!$AB$151:$BA$151,0)),0)+IFERROR(INDEX('Hoja de Trabajo para listado'!$BC$155:$CB$1048576,MATCH($A877,'Hoja de Trabajo para listado'!$BC$155:$BC$1048576,0),MATCH((CUADRO!I$4&amp;$E877),'Hoja de Trabajo para listado'!$BC$151:$CB$151,0)),0)+IFERROR(INDEX('Hoja de Trabajo para listado'!$DE$153:$DG$274,MATCH($A877,'Hoja de Trabajo para listado'!$DE$153:$DE$1048576,0),MATCH((CUADRO!I$4&amp;$E877),'Hoja de Trabajo para listado'!$DE$151:$DG$151,0)),0)+IFERROR(INDEX('Hoja de Trabajo para listado'!$CD$155:$DC$1048576,MATCH($A877,'Hoja de Trabajo para listado'!$CD$155:$CD$1048576,0),MATCH((CUADRO!I$4&amp;$E877),'Hoja de Trabajo para listado'!$CD$151:$DC$151,0)),0)</f>
        <v>0</v>
      </c>
      <c r="J877" s="241">
        <f ca="1">+IFERROR(INDEX('Hoja de Trabajo para listado'!$A$155:$Z$1048576,MATCH($A877,'Hoja de Trabajo para listado'!$A$155:$A$1048576,0),MATCH((CUADRO!J$4&amp;$E877),'Hoja de Trabajo para listado'!$A$151:$Z$151,0)),0)+IFERROR(INDEX('Hoja de Trabajo para listado'!$AB$155:$BA$1048576,MATCH($A877,'Hoja de Trabajo para listado'!$AB$155:$AB$1048576,0),MATCH((CUADRO!J$4&amp;$E877),'Hoja de Trabajo para listado'!$AB$151:$BA$151,0)),0)+IFERROR(INDEX('Hoja de Trabajo para listado'!$BC$155:$CB$1048576,MATCH($A877,'Hoja de Trabajo para listado'!$BC$155:$BC$1048576,0),MATCH((CUADRO!J$4&amp;$E877),'Hoja de Trabajo para listado'!$BC$151:$CB$151,0)),0)+IFERROR(INDEX('Hoja de Trabajo para listado'!$DE$153:$DG$274,MATCH($A877,'Hoja de Trabajo para listado'!$DE$153:$DE$1048576,0),MATCH((CUADRO!J$4&amp;$E877),'Hoja de Trabajo para listado'!$DE$151:$DG$151,0)),0)+IFERROR(INDEX('Hoja de Trabajo para listado'!$CD$155:$DC$1048576,MATCH($A877,'Hoja de Trabajo para listado'!$CD$155:$CD$1048576,0),MATCH((CUADRO!J$4&amp;$E877),'Hoja de Trabajo para listado'!$CD$151:$DC$151,0)),0)</f>
        <v>0</v>
      </c>
      <c r="K877" s="241">
        <f ca="1">+IFERROR(INDEX('Hoja de Trabajo para listado'!$A$155:$Z$1048576,MATCH($A877,'Hoja de Trabajo para listado'!$A$155:$A$1048576,0),MATCH((CUADRO!K$4&amp;$E877),'Hoja de Trabajo para listado'!$A$151:$Z$151,0)),0)+IFERROR(INDEX('Hoja de Trabajo para listado'!$AB$155:$BA$1048576,MATCH($A877,'Hoja de Trabajo para listado'!$AB$155:$AB$1048576,0),MATCH((CUADRO!K$4&amp;$E877),'Hoja de Trabajo para listado'!$AB$151:$BA$151,0)),0)+IFERROR(INDEX('Hoja de Trabajo para listado'!$BC$155:$CB$1048576,MATCH($A877,'Hoja de Trabajo para listado'!$BC$155:$BC$1048576,0),MATCH((CUADRO!K$4&amp;$E877),'Hoja de Trabajo para listado'!$BC$151:$CB$151,0)),0)+IFERROR(INDEX('Hoja de Trabajo para listado'!$DE$153:$DG$274,MATCH($A877,'Hoja de Trabajo para listado'!$DE$153:$DE$1048576,0),MATCH((CUADRO!K$4&amp;$E877),'Hoja de Trabajo para listado'!$DE$151:$DG$151,0)),0)+IFERROR(INDEX('Hoja de Trabajo para listado'!$CD$155:$DC$1048576,MATCH($A877,'Hoja de Trabajo para listado'!$CD$155:$CD$1048576,0),MATCH((CUADRO!K$4&amp;$E877),'Hoja de Trabajo para listado'!$CD$151:$DC$151,0)),0)</f>
        <v>0</v>
      </c>
      <c r="L877" s="241">
        <f ca="1">+IFERROR(INDEX('Hoja de Trabajo para listado'!$A$155:$Z$1048576,MATCH($A877,'Hoja de Trabajo para listado'!$A$155:$A$1048576,0),MATCH((CUADRO!L$4&amp;$E877),'Hoja de Trabajo para listado'!$A$151:$Z$151,0)),0)+IFERROR(INDEX('Hoja de Trabajo para listado'!$AB$155:$BA$1048576,MATCH($A877,'Hoja de Trabajo para listado'!$AB$155:$AB$1048576,0),MATCH((CUADRO!L$4&amp;$E877),'Hoja de Trabajo para listado'!$AB$151:$BA$151,0)),0)+IFERROR(INDEX('Hoja de Trabajo para listado'!$BC$155:$CB$1048576,MATCH($A877,'Hoja de Trabajo para listado'!$BC$155:$BC$1048576,0),MATCH((CUADRO!L$4&amp;$E877),'Hoja de Trabajo para listado'!$BC$151:$CB$151,0)),0)+IFERROR(INDEX('Hoja de Trabajo para listado'!$DE$153:$DG$274,MATCH($A877,'Hoja de Trabajo para listado'!$DE$153:$DE$1048576,0),MATCH((CUADRO!L$4&amp;$E877),'Hoja de Trabajo para listado'!$DE$151:$DG$151,0)),0)+IFERROR(INDEX('Hoja de Trabajo para listado'!$CD$155:$DC$1048576,MATCH($A877,'Hoja de Trabajo para listado'!$CD$155:$CD$1048576,0),MATCH((CUADRO!L$4&amp;$E877),'Hoja de Trabajo para listado'!$CD$151:$DC$151,0)),0)</f>
        <v>0</v>
      </c>
      <c r="M877" s="241">
        <f ca="1">+IFERROR(INDEX('Hoja de Trabajo para listado'!$A$155:$Z$1048576,MATCH($A877,'Hoja de Trabajo para listado'!$A$155:$A$1048576,0),MATCH((CUADRO!M$4&amp;$E877),'Hoja de Trabajo para listado'!$A$151:$Z$151,0)),0)+IFERROR(INDEX('Hoja de Trabajo para listado'!$AB$155:$BA$1048576,MATCH($A877,'Hoja de Trabajo para listado'!$AB$155:$AB$1048576,0),MATCH((CUADRO!M$4&amp;$E877),'Hoja de Trabajo para listado'!$AB$151:$BA$151,0)),0)+IFERROR(INDEX('Hoja de Trabajo para listado'!$BC$155:$CB$1048576,MATCH($A877,'Hoja de Trabajo para listado'!$BC$155:$BC$1048576,0),MATCH((CUADRO!M$4&amp;$E877),'Hoja de Trabajo para listado'!$BC$151:$CB$151,0)),0)+IFERROR(INDEX('Hoja de Trabajo para listado'!$DE$153:$DG$274,MATCH($A877,'Hoja de Trabajo para listado'!$DE$153:$DE$1048576,0),MATCH((CUADRO!M$4&amp;$E877),'Hoja de Trabajo para listado'!$DE$151:$DG$151,0)),0)+IFERROR(INDEX('Hoja de Trabajo para listado'!$CD$155:$DC$1048576,MATCH($A877,'Hoja de Trabajo para listado'!$CD$155:$CD$1048576,0),MATCH((CUADRO!M$4&amp;$E877),'Hoja de Trabajo para listado'!$CD$151:$DC$151,0)),0)</f>
        <v>0</v>
      </c>
      <c r="N877" s="241">
        <f ca="1">+IFERROR(INDEX('Hoja de Trabajo para listado'!$A$155:$Z$1048576,MATCH($A877,'Hoja de Trabajo para listado'!$A$155:$A$1048576,0),MATCH((CUADRO!N$4&amp;$E877),'Hoja de Trabajo para listado'!$A$151:$Z$151,0)),0)+IFERROR(INDEX('Hoja de Trabajo para listado'!$AB$155:$BA$1048576,MATCH($A877,'Hoja de Trabajo para listado'!$AB$155:$AB$1048576,0),MATCH((CUADRO!N$4&amp;$E877),'Hoja de Trabajo para listado'!$AB$151:$BA$151,0)),0)+IFERROR(INDEX('Hoja de Trabajo para listado'!$BC$155:$CB$1048576,MATCH($A877,'Hoja de Trabajo para listado'!$BC$155:$BC$1048576,0),MATCH((CUADRO!N$4&amp;$E877),'Hoja de Trabajo para listado'!$BC$151:$CB$151,0)),0)+IFERROR(INDEX('Hoja de Trabajo para listado'!$DE$153:$DG$274,MATCH($A877,'Hoja de Trabajo para listado'!$DE$153:$DE$1048576,0),MATCH((CUADRO!N$4&amp;$E877),'Hoja de Trabajo para listado'!$DE$151:$DG$151,0)),0)+IFERROR(INDEX('Hoja de Trabajo para listado'!$CD$155:$DC$1048576,MATCH($A877,'Hoja de Trabajo para listado'!$CD$155:$CD$1048576,0),MATCH((CUADRO!N$4&amp;$E877),'Hoja de Trabajo para listado'!$CD$151:$DC$151,0)),0)</f>
        <v>0</v>
      </c>
      <c r="O877" s="241">
        <f ca="1">+IFERROR(INDEX('Hoja de Trabajo para listado'!$A$155:$Z$1048576,MATCH($A877,'Hoja de Trabajo para listado'!$A$155:$A$1048576,0),MATCH((CUADRO!O$4&amp;$E877),'Hoja de Trabajo para listado'!$A$151:$Z$151,0)),0)+IFERROR(INDEX('Hoja de Trabajo para listado'!$AB$155:$BA$1048576,MATCH($A877,'Hoja de Trabajo para listado'!$AB$155:$AB$1048576,0),MATCH((CUADRO!O$4&amp;$E877),'Hoja de Trabajo para listado'!$AB$151:$BA$151,0)),0)+IFERROR(INDEX('Hoja de Trabajo para listado'!$BC$155:$CB$1048576,MATCH($A877,'Hoja de Trabajo para listado'!$BC$155:$BC$1048576,0),MATCH((CUADRO!O$4&amp;$E877),'Hoja de Trabajo para listado'!$BC$151:$CB$151,0)),0)+IFERROR(INDEX('Hoja de Trabajo para listado'!$DE$153:$DG$274,MATCH($A877,'Hoja de Trabajo para listado'!$DE$153:$DE$1048576,0),MATCH((CUADRO!O$4&amp;$E877),'Hoja de Trabajo para listado'!$DE$151:$DG$151,0)),0)+IFERROR(INDEX('Hoja de Trabajo para listado'!$CD$155:$DC$1048576,MATCH($A877,'Hoja de Trabajo para listado'!$CD$155:$CD$1048576,0),MATCH((CUADRO!O$4&amp;$E877),'Hoja de Trabajo para listado'!$CD$151:$DC$151,0)),0)</f>
        <v>0</v>
      </c>
      <c r="P877" s="241">
        <f ca="1">+IFERROR(INDEX('Hoja de Trabajo para listado'!$A$155:$Z$1048576,MATCH($A877,'Hoja de Trabajo para listado'!$A$155:$A$1048576,0),MATCH((CUADRO!P$4&amp;$E877),'Hoja de Trabajo para listado'!$A$151:$Z$151,0)),0)+IFERROR(INDEX('Hoja de Trabajo para listado'!$AB$155:$BA$1048576,MATCH($A877,'Hoja de Trabajo para listado'!$AB$155:$AB$1048576,0),MATCH((CUADRO!P$4&amp;$E877),'Hoja de Trabajo para listado'!$AB$151:$BA$151,0)),0)+IFERROR(INDEX('Hoja de Trabajo para listado'!$BC$155:$CB$1048576,MATCH($A877,'Hoja de Trabajo para listado'!$BC$155:$BC$1048576,0),MATCH((CUADRO!P$4&amp;$E877),'Hoja de Trabajo para listado'!$BC$151:$CB$151,0)),0)+IFERROR(INDEX('Hoja de Trabajo para listado'!$DE$153:$DG$274,MATCH($A877,'Hoja de Trabajo para listado'!$DE$153:$DE$1048576,0),MATCH((CUADRO!P$4&amp;$E877),'Hoja de Trabajo para listado'!$DE$151:$DG$151,0)),0)+IFERROR(INDEX('Hoja de Trabajo para listado'!$CD$155:$DC$1048576,MATCH($A877,'Hoja de Trabajo para listado'!$CD$155:$CD$1048576,0),MATCH((CUADRO!P$4&amp;$E877),'Hoja de Trabajo para listado'!$CD$151:$DC$151,0)),0)</f>
        <v>0</v>
      </c>
      <c r="Q877" s="241">
        <f ca="1">+IFERROR(INDEX('Hoja de Trabajo para listado'!$A$155:$Z$1048576,MATCH($A877,'Hoja de Trabajo para listado'!$A$155:$A$1048576,0),MATCH((CUADRO!Q$4&amp;$E877),'Hoja de Trabajo para listado'!$A$151:$Z$151,0)),0)+IFERROR(INDEX('Hoja de Trabajo para listado'!$AB$155:$BA$1048576,MATCH($A877,'Hoja de Trabajo para listado'!$AB$155:$AB$1048576,0),MATCH((CUADRO!Q$4&amp;$E877),'Hoja de Trabajo para listado'!$AB$151:$BA$151,0)),0)+IFERROR(INDEX('Hoja de Trabajo para listado'!$BC$155:$CB$1048576,MATCH($A877,'Hoja de Trabajo para listado'!$BC$155:$BC$1048576,0),MATCH((CUADRO!Q$4&amp;$E877),'Hoja de Trabajo para listado'!$BC$151:$CB$151,0)),0)+IFERROR(INDEX('Hoja de Trabajo para listado'!$DE$153:$DG$274,MATCH($A877,'Hoja de Trabajo para listado'!$DE$153:$DE$1048576,0),MATCH((CUADRO!Q$4&amp;$E877),'Hoja de Trabajo para listado'!$DE$151:$DG$151,0)),0)+IFERROR(INDEX('Hoja de Trabajo para listado'!$CD$155:$DC$1048576,MATCH($A877,'Hoja de Trabajo para listado'!$CD$155:$CD$1048576,0),MATCH((CUADRO!Q$4&amp;$E877),'Hoja de Trabajo para listado'!$CD$151:$DC$151,0)),0)</f>
        <v>0</v>
      </c>
      <c r="R877" s="241">
        <f t="shared" ca="1" si="26"/>
        <v>0</v>
      </c>
      <c r="S877" s="247"/>
      <c r="T877" s="241">
        <f ca="1">+T878</f>
        <v>0</v>
      </c>
      <c r="U877" s="240">
        <f t="shared" si="27"/>
        <v>1</v>
      </c>
    </row>
    <row r="878" spans="1:21" customFormat="1" ht="15" hidden="1" customHeight="1">
      <c r="A878" s="32">
        <v>1521</v>
      </c>
      <c r="B878" s="382"/>
      <c r="C878" s="245" t="str">
        <f>+VLOOKUP(A878,bd_lista!$A$3:$C$592,3,FALSE)</f>
        <v>Gobierno Autónomo Municipal de Colcha"K" (Villa Martín)</v>
      </c>
      <c r="D878" s="384"/>
      <c r="E878" s="242" t="s">
        <v>684</v>
      </c>
      <c r="F878" s="243">
        <f ca="1">+IFERROR(INDEX('Hoja de Trabajo para listado'!$A$155:$Z$1048576,MATCH($A878,'Hoja de Trabajo para listado'!$A$155:$A$1048576,0),MATCH((CUADRO!F$4&amp;$E878),'Hoja de Trabajo para listado'!$A$151:$Z$151,0)),0)+IFERROR(INDEX('Hoja de Trabajo para listado'!$AB$155:$BA$1048576,MATCH($A878,'Hoja de Trabajo para listado'!$AB$155:$AB$1048576,0),MATCH((CUADRO!F$4&amp;$E878),'Hoja de Trabajo para listado'!$AB$151:$BA$151,0)),0)+IFERROR(INDEX('Hoja de Trabajo para listado'!$BC$155:$CB$1048576,MATCH($A878,'Hoja de Trabajo para listado'!$BC$155:$BC$1048576,0),MATCH((CUADRO!F$4&amp;$E878),'Hoja de Trabajo para listado'!$BC$151:$CB$151,0)),0)+IFERROR(INDEX('Hoja de Trabajo para listado'!$DE$153:$DG$274,MATCH($A878,'Hoja de Trabajo para listado'!$DE$153:$DE$1048576,0),MATCH((CUADRO!F$4&amp;$E878),'Hoja de Trabajo para listado'!$DE$151:$DG$151,0)),0)+IFERROR(INDEX('Hoja de Trabajo para listado'!$CD$155:$DC$1048576,MATCH($A878,'Hoja de Trabajo para listado'!$CD$155:$CD$1048576,0),MATCH((CUADRO!F$4&amp;$E878),'Hoja de Trabajo para listado'!$CD$151:$DC$151,0)),0)</f>
        <v>0</v>
      </c>
      <c r="G878" s="243">
        <f ca="1">+IFERROR(INDEX('Hoja de Trabajo para listado'!$A$155:$Z$1048576,MATCH($A878,'Hoja de Trabajo para listado'!$A$155:$A$1048576,0),MATCH((CUADRO!G$4&amp;$E878),'Hoja de Trabajo para listado'!$A$151:$Z$151,0)),0)+IFERROR(INDEX('Hoja de Trabajo para listado'!$AB$155:$BA$1048576,MATCH($A878,'Hoja de Trabajo para listado'!$AB$155:$AB$1048576,0),MATCH((CUADRO!G$4&amp;$E878),'Hoja de Trabajo para listado'!$AB$151:$BA$151,0)),0)+IFERROR(INDEX('Hoja de Trabajo para listado'!$BC$155:$CB$1048576,MATCH($A878,'Hoja de Trabajo para listado'!$BC$155:$BC$1048576,0),MATCH((CUADRO!G$4&amp;$E878),'Hoja de Trabajo para listado'!$BC$151:$CB$151,0)),0)+IFERROR(INDEX('Hoja de Trabajo para listado'!$DE$153:$DG$274,MATCH($A878,'Hoja de Trabajo para listado'!$DE$153:$DE$1048576,0),MATCH((CUADRO!G$4&amp;$E878),'Hoja de Trabajo para listado'!$DE$151:$DG$151,0)),0)+IFERROR(INDEX('Hoja de Trabajo para listado'!$CD$155:$DC$1048576,MATCH($A878,'Hoja de Trabajo para listado'!$CD$155:$CD$1048576,0),MATCH((CUADRO!G$4&amp;$E878),'Hoja de Trabajo para listado'!$CD$151:$DC$151,0)),0)</f>
        <v>0</v>
      </c>
      <c r="H878" s="243">
        <f ca="1">+IFERROR(INDEX('Hoja de Trabajo para listado'!$A$155:$Z$1048576,MATCH($A878,'Hoja de Trabajo para listado'!$A$155:$A$1048576,0),MATCH((CUADRO!H$4&amp;$E878),'Hoja de Trabajo para listado'!$A$151:$Z$151,0)),0)+IFERROR(INDEX('Hoja de Trabajo para listado'!$AB$155:$BA$1048576,MATCH($A878,'Hoja de Trabajo para listado'!$AB$155:$AB$1048576,0),MATCH((CUADRO!H$4&amp;$E878),'Hoja de Trabajo para listado'!$AB$151:$BA$151,0)),0)+IFERROR(INDEX('Hoja de Trabajo para listado'!$BC$155:$CB$1048576,MATCH($A878,'Hoja de Trabajo para listado'!$BC$155:$BC$1048576,0),MATCH((CUADRO!H$4&amp;$E878),'Hoja de Trabajo para listado'!$BC$151:$CB$151,0)),0)+IFERROR(INDEX('Hoja de Trabajo para listado'!$DE$153:$DG$274,MATCH($A878,'Hoja de Trabajo para listado'!$DE$153:$DE$1048576,0),MATCH((CUADRO!H$4&amp;$E878),'Hoja de Trabajo para listado'!$DE$151:$DG$151,0)),0)+IFERROR(INDEX('Hoja de Trabajo para listado'!$CD$155:$DC$1048576,MATCH($A878,'Hoja de Trabajo para listado'!$CD$155:$CD$1048576,0),MATCH((CUADRO!H$4&amp;$E878),'Hoja de Trabajo para listado'!$CD$151:$DC$151,0)),0)</f>
        <v>0</v>
      </c>
      <c r="I878" s="243">
        <f ca="1">+IFERROR(INDEX('Hoja de Trabajo para listado'!$A$155:$Z$1048576,MATCH($A878,'Hoja de Trabajo para listado'!$A$155:$A$1048576,0),MATCH((CUADRO!I$4&amp;$E878),'Hoja de Trabajo para listado'!$A$151:$Z$151,0)),0)+IFERROR(INDEX('Hoja de Trabajo para listado'!$AB$155:$BA$1048576,MATCH($A878,'Hoja de Trabajo para listado'!$AB$155:$AB$1048576,0),MATCH((CUADRO!I$4&amp;$E878),'Hoja de Trabajo para listado'!$AB$151:$BA$151,0)),0)+IFERROR(INDEX('Hoja de Trabajo para listado'!$BC$155:$CB$1048576,MATCH($A878,'Hoja de Trabajo para listado'!$BC$155:$BC$1048576,0),MATCH((CUADRO!I$4&amp;$E878),'Hoja de Trabajo para listado'!$BC$151:$CB$151,0)),0)+IFERROR(INDEX('Hoja de Trabajo para listado'!$DE$153:$DG$274,MATCH($A878,'Hoja de Trabajo para listado'!$DE$153:$DE$1048576,0),MATCH((CUADRO!I$4&amp;$E878),'Hoja de Trabajo para listado'!$DE$151:$DG$151,0)),0)+IFERROR(INDEX('Hoja de Trabajo para listado'!$CD$155:$DC$1048576,MATCH($A878,'Hoja de Trabajo para listado'!$CD$155:$CD$1048576,0),MATCH((CUADRO!I$4&amp;$E878),'Hoja de Trabajo para listado'!$CD$151:$DC$151,0)),0)</f>
        <v>0</v>
      </c>
      <c r="J878" s="243">
        <f ca="1">+IFERROR(INDEX('Hoja de Trabajo para listado'!$A$155:$Z$1048576,MATCH($A878,'Hoja de Trabajo para listado'!$A$155:$A$1048576,0),MATCH((CUADRO!J$4&amp;$E878),'Hoja de Trabajo para listado'!$A$151:$Z$151,0)),0)+IFERROR(INDEX('Hoja de Trabajo para listado'!$AB$155:$BA$1048576,MATCH($A878,'Hoja de Trabajo para listado'!$AB$155:$AB$1048576,0),MATCH((CUADRO!J$4&amp;$E878),'Hoja de Trabajo para listado'!$AB$151:$BA$151,0)),0)+IFERROR(INDEX('Hoja de Trabajo para listado'!$BC$155:$CB$1048576,MATCH($A878,'Hoja de Trabajo para listado'!$BC$155:$BC$1048576,0),MATCH((CUADRO!J$4&amp;$E878),'Hoja de Trabajo para listado'!$BC$151:$CB$151,0)),0)+IFERROR(INDEX('Hoja de Trabajo para listado'!$DE$153:$DG$274,MATCH($A878,'Hoja de Trabajo para listado'!$DE$153:$DE$1048576,0),MATCH((CUADRO!J$4&amp;$E878),'Hoja de Trabajo para listado'!$DE$151:$DG$151,0)),0)+IFERROR(INDEX('Hoja de Trabajo para listado'!$CD$155:$DC$1048576,MATCH($A878,'Hoja de Trabajo para listado'!$CD$155:$CD$1048576,0),MATCH((CUADRO!J$4&amp;$E878),'Hoja de Trabajo para listado'!$CD$151:$DC$151,0)),0)</f>
        <v>0</v>
      </c>
      <c r="K878" s="243">
        <f ca="1">+IFERROR(INDEX('Hoja de Trabajo para listado'!$A$155:$Z$1048576,MATCH($A878,'Hoja de Trabajo para listado'!$A$155:$A$1048576,0),MATCH((CUADRO!K$4&amp;$E878),'Hoja de Trabajo para listado'!$A$151:$Z$151,0)),0)+IFERROR(INDEX('Hoja de Trabajo para listado'!$AB$155:$BA$1048576,MATCH($A878,'Hoja de Trabajo para listado'!$AB$155:$AB$1048576,0),MATCH((CUADRO!K$4&amp;$E878),'Hoja de Trabajo para listado'!$AB$151:$BA$151,0)),0)+IFERROR(INDEX('Hoja de Trabajo para listado'!$BC$155:$CB$1048576,MATCH($A878,'Hoja de Trabajo para listado'!$BC$155:$BC$1048576,0),MATCH((CUADRO!K$4&amp;$E878),'Hoja de Trabajo para listado'!$BC$151:$CB$151,0)),0)+IFERROR(INDEX('Hoja de Trabajo para listado'!$DE$153:$DG$274,MATCH($A878,'Hoja de Trabajo para listado'!$DE$153:$DE$1048576,0),MATCH((CUADRO!K$4&amp;$E878),'Hoja de Trabajo para listado'!$DE$151:$DG$151,0)),0)+IFERROR(INDEX('Hoja de Trabajo para listado'!$CD$155:$DC$1048576,MATCH($A878,'Hoja de Trabajo para listado'!$CD$155:$CD$1048576,0),MATCH((CUADRO!K$4&amp;$E878),'Hoja de Trabajo para listado'!$CD$151:$DC$151,0)),0)</f>
        <v>0</v>
      </c>
      <c r="L878" s="243">
        <f ca="1">+IFERROR(INDEX('Hoja de Trabajo para listado'!$A$155:$Z$1048576,MATCH($A878,'Hoja de Trabajo para listado'!$A$155:$A$1048576,0),MATCH((CUADRO!L$4&amp;$E878),'Hoja de Trabajo para listado'!$A$151:$Z$151,0)),0)+IFERROR(INDEX('Hoja de Trabajo para listado'!$AB$155:$BA$1048576,MATCH($A878,'Hoja de Trabajo para listado'!$AB$155:$AB$1048576,0),MATCH((CUADRO!L$4&amp;$E878),'Hoja de Trabajo para listado'!$AB$151:$BA$151,0)),0)+IFERROR(INDEX('Hoja de Trabajo para listado'!$BC$155:$CB$1048576,MATCH($A878,'Hoja de Trabajo para listado'!$BC$155:$BC$1048576,0),MATCH((CUADRO!L$4&amp;$E878),'Hoja de Trabajo para listado'!$BC$151:$CB$151,0)),0)+IFERROR(INDEX('Hoja de Trabajo para listado'!$DE$153:$DG$274,MATCH($A878,'Hoja de Trabajo para listado'!$DE$153:$DE$1048576,0),MATCH((CUADRO!L$4&amp;$E878),'Hoja de Trabajo para listado'!$DE$151:$DG$151,0)),0)+IFERROR(INDEX('Hoja de Trabajo para listado'!$CD$155:$DC$1048576,MATCH($A878,'Hoja de Trabajo para listado'!$CD$155:$CD$1048576,0),MATCH((CUADRO!L$4&amp;$E878),'Hoja de Trabajo para listado'!$CD$151:$DC$151,0)),0)</f>
        <v>0</v>
      </c>
      <c r="M878" s="243">
        <f ca="1">+IFERROR(INDEX('Hoja de Trabajo para listado'!$A$155:$Z$1048576,MATCH($A878,'Hoja de Trabajo para listado'!$A$155:$A$1048576,0),MATCH((CUADRO!M$4&amp;$E878),'Hoja de Trabajo para listado'!$A$151:$Z$151,0)),0)+IFERROR(INDEX('Hoja de Trabajo para listado'!$AB$155:$BA$1048576,MATCH($A878,'Hoja de Trabajo para listado'!$AB$155:$AB$1048576,0),MATCH((CUADRO!M$4&amp;$E878),'Hoja de Trabajo para listado'!$AB$151:$BA$151,0)),0)+IFERROR(INDEX('Hoja de Trabajo para listado'!$BC$155:$CB$1048576,MATCH($A878,'Hoja de Trabajo para listado'!$BC$155:$BC$1048576,0),MATCH((CUADRO!M$4&amp;$E878),'Hoja de Trabajo para listado'!$BC$151:$CB$151,0)),0)+IFERROR(INDEX('Hoja de Trabajo para listado'!$DE$153:$DG$274,MATCH($A878,'Hoja de Trabajo para listado'!$DE$153:$DE$1048576,0),MATCH((CUADRO!M$4&amp;$E878),'Hoja de Trabajo para listado'!$DE$151:$DG$151,0)),0)+IFERROR(INDEX('Hoja de Trabajo para listado'!$CD$155:$DC$1048576,MATCH($A878,'Hoja de Trabajo para listado'!$CD$155:$CD$1048576,0),MATCH((CUADRO!M$4&amp;$E878),'Hoja de Trabajo para listado'!$CD$151:$DC$151,0)),0)</f>
        <v>0</v>
      </c>
      <c r="N878" s="243">
        <f ca="1">+IFERROR(INDEX('Hoja de Trabajo para listado'!$A$155:$Z$1048576,MATCH($A878,'Hoja de Trabajo para listado'!$A$155:$A$1048576,0),MATCH((CUADRO!N$4&amp;$E878),'Hoja de Trabajo para listado'!$A$151:$Z$151,0)),0)+IFERROR(INDEX('Hoja de Trabajo para listado'!$AB$155:$BA$1048576,MATCH($A878,'Hoja de Trabajo para listado'!$AB$155:$AB$1048576,0),MATCH((CUADRO!N$4&amp;$E878),'Hoja de Trabajo para listado'!$AB$151:$BA$151,0)),0)+IFERROR(INDEX('Hoja de Trabajo para listado'!$BC$155:$CB$1048576,MATCH($A878,'Hoja de Trabajo para listado'!$BC$155:$BC$1048576,0),MATCH((CUADRO!N$4&amp;$E878),'Hoja de Trabajo para listado'!$BC$151:$CB$151,0)),0)+IFERROR(INDEX('Hoja de Trabajo para listado'!$DE$153:$DG$274,MATCH($A878,'Hoja de Trabajo para listado'!$DE$153:$DE$1048576,0),MATCH((CUADRO!N$4&amp;$E878),'Hoja de Trabajo para listado'!$DE$151:$DG$151,0)),0)+IFERROR(INDEX('Hoja de Trabajo para listado'!$CD$155:$DC$1048576,MATCH($A878,'Hoja de Trabajo para listado'!$CD$155:$CD$1048576,0),MATCH((CUADRO!N$4&amp;$E878),'Hoja de Trabajo para listado'!$CD$151:$DC$151,0)),0)</f>
        <v>0</v>
      </c>
      <c r="O878" s="243">
        <f ca="1">+IFERROR(INDEX('Hoja de Trabajo para listado'!$A$155:$Z$1048576,MATCH($A878,'Hoja de Trabajo para listado'!$A$155:$A$1048576,0),MATCH((CUADRO!O$4&amp;$E878),'Hoja de Trabajo para listado'!$A$151:$Z$151,0)),0)+IFERROR(INDEX('Hoja de Trabajo para listado'!$AB$155:$BA$1048576,MATCH($A878,'Hoja de Trabajo para listado'!$AB$155:$AB$1048576,0),MATCH((CUADRO!O$4&amp;$E878),'Hoja de Trabajo para listado'!$AB$151:$BA$151,0)),0)+IFERROR(INDEX('Hoja de Trabajo para listado'!$BC$155:$CB$1048576,MATCH($A878,'Hoja de Trabajo para listado'!$BC$155:$BC$1048576,0),MATCH((CUADRO!O$4&amp;$E878),'Hoja de Trabajo para listado'!$BC$151:$CB$151,0)),0)+IFERROR(INDEX('Hoja de Trabajo para listado'!$DE$153:$DG$274,MATCH($A878,'Hoja de Trabajo para listado'!$DE$153:$DE$1048576,0),MATCH((CUADRO!O$4&amp;$E878),'Hoja de Trabajo para listado'!$DE$151:$DG$151,0)),0)+IFERROR(INDEX('Hoja de Trabajo para listado'!$CD$155:$DC$1048576,MATCH($A878,'Hoja de Trabajo para listado'!$CD$155:$CD$1048576,0),MATCH((CUADRO!O$4&amp;$E878),'Hoja de Trabajo para listado'!$CD$151:$DC$151,0)),0)</f>
        <v>0</v>
      </c>
      <c r="P878" s="243">
        <f ca="1">+IFERROR(INDEX('Hoja de Trabajo para listado'!$A$155:$Z$1048576,MATCH($A878,'Hoja de Trabajo para listado'!$A$155:$A$1048576,0),MATCH((CUADRO!P$4&amp;$E878),'Hoja de Trabajo para listado'!$A$151:$Z$151,0)),0)+IFERROR(INDEX('Hoja de Trabajo para listado'!$AB$155:$BA$1048576,MATCH($A878,'Hoja de Trabajo para listado'!$AB$155:$AB$1048576,0),MATCH((CUADRO!P$4&amp;$E878),'Hoja de Trabajo para listado'!$AB$151:$BA$151,0)),0)+IFERROR(INDEX('Hoja de Trabajo para listado'!$BC$155:$CB$1048576,MATCH($A878,'Hoja de Trabajo para listado'!$BC$155:$BC$1048576,0),MATCH((CUADRO!P$4&amp;$E878),'Hoja de Trabajo para listado'!$BC$151:$CB$151,0)),0)+IFERROR(INDEX('Hoja de Trabajo para listado'!$DE$153:$DG$274,MATCH($A878,'Hoja de Trabajo para listado'!$DE$153:$DE$1048576,0),MATCH((CUADRO!P$4&amp;$E878),'Hoja de Trabajo para listado'!$DE$151:$DG$151,0)),0)+IFERROR(INDEX('Hoja de Trabajo para listado'!$CD$155:$DC$1048576,MATCH($A878,'Hoja de Trabajo para listado'!$CD$155:$CD$1048576,0),MATCH((CUADRO!P$4&amp;$E878),'Hoja de Trabajo para listado'!$CD$151:$DC$151,0)),0)</f>
        <v>0</v>
      </c>
      <c r="Q878" s="243">
        <f ca="1">+IFERROR(INDEX('Hoja de Trabajo para listado'!$A$155:$Z$1048576,MATCH($A878,'Hoja de Trabajo para listado'!$A$155:$A$1048576,0),MATCH((CUADRO!Q$4&amp;$E878),'Hoja de Trabajo para listado'!$A$151:$Z$151,0)),0)+IFERROR(INDEX('Hoja de Trabajo para listado'!$AB$155:$BA$1048576,MATCH($A878,'Hoja de Trabajo para listado'!$AB$155:$AB$1048576,0),MATCH((CUADRO!Q$4&amp;$E878),'Hoja de Trabajo para listado'!$AB$151:$BA$151,0)),0)+IFERROR(INDEX('Hoja de Trabajo para listado'!$BC$155:$CB$1048576,MATCH($A878,'Hoja de Trabajo para listado'!$BC$155:$BC$1048576,0),MATCH((CUADRO!Q$4&amp;$E878),'Hoja de Trabajo para listado'!$BC$151:$CB$151,0)),0)+IFERROR(INDEX('Hoja de Trabajo para listado'!$DE$153:$DG$274,MATCH($A878,'Hoja de Trabajo para listado'!$DE$153:$DE$1048576,0),MATCH((CUADRO!Q$4&amp;$E878),'Hoja de Trabajo para listado'!$DE$151:$DG$151,0)),0)+IFERROR(INDEX('Hoja de Trabajo para listado'!$CD$155:$DC$1048576,MATCH($A878,'Hoja de Trabajo para listado'!$CD$155:$CD$1048576,0),MATCH((CUADRO!Q$4&amp;$E878),'Hoja de Trabajo para listado'!$CD$151:$DC$151,0)),0)</f>
        <v>0</v>
      </c>
      <c r="R878" s="243">
        <f t="shared" ca="1" si="26"/>
        <v>0</v>
      </c>
      <c r="S878" s="253">
        <f ca="1">+R877+R878</f>
        <v>0</v>
      </c>
      <c r="T878" s="243">
        <f ca="1">+S878</f>
        <v>0</v>
      </c>
      <c r="U878" s="242">
        <f t="shared" si="27"/>
        <v>2</v>
      </c>
    </row>
    <row r="879" spans="1:21" customFormat="1" ht="15" hidden="1" customHeight="1">
      <c r="A879" s="32">
        <v>1522</v>
      </c>
      <c r="B879" s="381">
        <f>+A879</f>
        <v>1522</v>
      </c>
      <c r="C879" s="245" t="str">
        <f>+VLOOKUP(A879,bd_lista!$A$3:$C$592,3,FALSE)</f>
        <v>Gobierno Autónomo Municipal de San Pedro de Quemes</v>
      </c>
      <c r="D879" s="383" t="str">
        <f>+C879</f>
        <v>Gobierno Autónomo Municipal de San Pedro de Quemes</v>
      </c>
      <c r="E879" s="240" t="s">
        <v>683</v>
      </c>
      <c r="F879" s="241">
        <f ca="1">+IFERROR(INDEX('Hoja de Trabajo para listado'!$A$155:$Z$1048576,MATCH($A879,'Hoja de Trabajo para listado'!$A$155:$A$1048576,0),MATCH((CUADRO!F$4&amp;$E879),'Hoja de Trabajo para listado'!$A$151:$Z$151,0)),0)+IFERROR(INDEX('Hoja de Trabajo para listado'!$AB$155:$BA$1048576,MATCH($A879,'Hoja de Trabajo para listado'!$AB$155:$AB$1048576,0),MATCH((CUADRO!F$4&amp;$E879),'Hoja de Trabajo para listado'!$AB$151:$BA$151,0)),0)+IFERROR(INDEX('Hoja de Trabajo para listado'!$BC$155:$CB$1048576,MATCH($A879,'Hoja de Trabajo para listado'!$BC$155:$BC$1048576,0),MATCH((CUADRO!F$4&amp;$E879),'Hoja de Trabajo para listado'!$BC$151:$CB$151,0)),0)+IFERROR(INDEX('Hoja de Trabajo para listado'!$DE$153:$DG$274,MATCH($A879,'Hoja de Trabajo para listado'!$DE$153:$DE$1048576,0),MATCH((CUADRO!F$4&amp;$E879),'Hoja de Trabajo para listado'!$DE$151:$DG$151,0)),0)+IFERROR(INDEX('Hoja de Trabajo para listado'!$CD$155:$DC$1048576,MATCH($A879,'Hoja de Trabajo para listado'!$CD$155:$CD$1048576,0),MATCH((CUADRO!F$4&amp;$E879),'Hoja de Trabajo para listado'!$CD$151:$DC$151,0)),0)</f>
        <v>0</v>
      </c>
      <c r="G879" s="241">
        <f ca="1">+IFERROR(INDEX('Hoja de Trabajo para listado'!$A$155:$Z$1048576,MATCH($A879,'Hoja de Trabajo para listado'!$A$155:$A$1048576,0),MATCH((CUADRO!G$4&amp;$E879),'Hoja de Trabajo para listado'!$A$151:$Z$151,0)),0)+IFERROR(INDEX('Hoja de Trabajo para listado'!$AB$155:$BA$1048576,MATCH($A879,'Hoja de Trabajo para listado'!$AB$155:$AB$1048576,0),MATCH((CUADRO!G$4&amp;$E879),'Hoja de Trabajo para listado'!$AB$151:$BA$151,0)),0)+IFERROR(INDEX('Hoja de Trabajo para listado'!$BC$155:$CB$1048576,MATCH($A879,'Hoja de Trabajo para listado'!$BC$155:$BC$1048576,0),MATCH((CUADRO!G$4&amp;$E879),'Hoja de Trabajo para listado'!$BC$151:$CB$151,0)),0)+IFERROR(INDEX('Hoja de Trabajo para listado'!$DE$153:$DG$274,MATCH($A879,'Hoja de Trabajo para listado'!$DE$153:$DE$1048576,0),MATCH((CUADRO!G$4&amp;$E879),'Hoja de Trabajo para listado'!$DE$151:$DG$151,0)),0)+IFERROR(INDEX('Hoja de Trabajo para listado'!$CD$155:$DC$1048576,MATCH($A879,'Hoja de Trabajo para listado'!$CD$155:$CD$1048576,0),MATCH((CUADRO!G$4&amp;$E879),'Hoja de Trabajo para listado'!$CD$151:$DC$151,0)),0)</f>
        <v>0</v>
      </c>
      <c r="H879" s="241">
        <f ca="1">+IFERROR(INDEX('Hoja de Trabajo para listado'!$A$155:$Z$1048576,MATCH($A879,'Hoja de Trabajo para listado'!$A$155:$A$1048576,0),MATCH((CUADRO!H$4&amp;$E879),'Hoja de Trabajo para listado'!$A$151:$Z$151,0)),0)+IFERROR(INDEX('Hoja de Trabajo para listado'!$AB$155:$BA$1048576,MATCH($A879,'Hoja de Trabajo para listado'!$AB$155:$AB$1048576,0),MATCH((CUADRO!H$4&amp;$E879),'Hoja de Trabajo para listado'!$AB$151:$BA$151,0)),0)+IFERROR(INDEX('Hoja de Trabajo para listado'!$BC$155:$CB$1048576,MATCH($A879,'Hoja de Trabajo para listado'!$BC$155:$BC$1048576,0),MATCH((CUADRO!H$4&amp;$E879),'Hoja de Trabajo para listado'!$BC$151:$CB$151,0)),0)+IFERROR(INDEX('Hoja de Trabajo para listado'!$DE$153:$DG$274,MATCH($A879,'Hoja de Trabajo para listado'!$DE$153:$DE$1048576,0),MATCH((CUADRO!H$4&amp;$E879),'Hoja de Trabajo para listado'!$DE$151:$DG$151,0)),0)+IFERROR(INDEX('Hoja de Trabajo para listado'!$CD$155:$DC$1048576,MATCH($A879,'Hoja de Trabajo para listado'!$CD$155:$CD$1048576,0),MATCH((CUADRO!H$4&amp;$E879),'Hoja de Trabajo para listado'!$CD$151:$DC$151,0)),0)</f>
        <v>0</v>
      </c>
      <c r="I879" s="241">
        <f ca="1">+IFERROR(INDEX('Hoja de Trabajo para listado'!$A$155:$Z$1048576,MATCH($A879,'Hoja de Trabajo para listado'!$A$155:$A$1048576,0),MATCH((CUADRO!I$4&amp;$E879),'Hoja de Trabajo para listado'!$A$151:$Z$151,0)),0)+IFERROR(INDEX('Hoja de Trabajo para listado'!$AB$155:$BA$1048576,MATCH($A879,'Hoja de Trabajo para listado'!$AB$155:$AB$1048576,0),MATCH((CUADRO!I$4&amp;$E879),'Hoja de Trabajo para listado'!$AB$151:$BA$151,0)),0)+IFERROR(INDEX('Hoja de Trabajo para listado'!$BC$155:$CB$1048576,MATCH($A879,'Hoja de Trabajo para listado'!$BC$155:$BC$1048576,0),MATCH((CUADRO!I$4&amp;$E879),'Hoja de Trabajo para listado'!$BC$151:$CB$151,0)),0)+IFERROR(INDEX('Hoja de Trabajo para listado'!$DE$153:$DG$274,MATCH($A879,'Hoja de Trabajo para listado'!$DE$153:$DE$1048576,0),MATCH((CUADRO!I$4&amp;$E879),'Hoja de Trabajo para listado'!$DE$151:$DG$151,0)),0)+IFERROR(INDEX('Hoja de Trabajo para listado'!$CD$155:$DC$1048576,MATCH($A879,'Hoja de Trabajo para listado'!$CD$155:$CD$1048576,0),MATCH((CUADRO!I$4&amp;$E879),'Hoja de Trabajo para listado'!$CD$151:$DC$151,0)),0)</f>
        <v>0</v>
      </c>
      <c r="J879" s="241">
        <f ca="1">+IFERROR(INDEX('Hoja de Trabajo para listado'!$A$155:$Z$1048576,MATCH($A879,'Hoja de Trabajo para listado'!$A$155:$A$1048576,0),MATCH((CUADRO!J$4&amp;$E879),'Hoja de Trabajo para listado'!$A$151:$Z$151,0)),0)+IFERROR(INDEX('Hoja de Trabajo para listado'!$AB$155:$BA$1048576,MATCH($A879,'Hoja de Trabajo para listado'!$AB$155:$AB$1048576,0),MATCH((CUADRO!J$4&amp;$E879),'Hoja de Trabajo para listado'!$AB$151:$BA$151,0)),0)+IFERROR(INDEX('Hoja de Trabajo para listado'!$BC$155:$CB$1048576,MATCH($A879,'Hoja de Trabajo para listado'!$BC$155:$BC$1048576,0),MATCH((CUADRO!J$4&amp;$E879),'Hoja de Trabajo para listado'!$BC$151:$CB$151,0)),0)+IFERROR(INDEX('Hoja de Trabajo para listado'!$DE$153:$DG$274,MATCH($A879,'Hoja de Trabajo para listado'!$DE$153:$DE$1048576,0),MATCH((CUADRO!J$4&amp;$E879),'Hoja de Trabajo para listado'!$DE$151:$DG$151,0)),0)+IFERROR(INDEX('Hoja de Trabajo para listado'!$CD$155:$DC$1048576,MATCH($A879,'Hoja de Trabajo para listado'!$CD$155:$CD$1048576,0),MATCH((CUADRO!J$4&amp;$E879),'Hoja de Trabajo para listado'!$CD$151:$DC$151,0)),0)</f>
        <v>0</v>
      </c>
      <c r="K879" s="241">
        <f ca="1">+IFERROR(INDEX('Hoja de Trabajo para listado'!$A$155:$Z$1048576,MATCH($A879,'Hoja de Trabajo para listado'!$A$155:$A$1048576,0),MATCH((CUADRO!K$4&amp;$E879),'Hoja de Trabajo para listado'!$A$151:$Z$151,0)),0)+IFERROR(INDEX('Hoja de Trabajo para listado'!$AB$155:$BA$1048576,MATCH($A879,'Hoja de Trabajo para listado'!$AB$155:$AB$1048576,0),MATCH((CUADRO!K$4&amp;$E879),'Hoja de Trabajo para listado'!$AB$151:$BA$151,0)),0)+IFERROR(INDEX('Hoja de Trabajo para listado'!$BC$155:$CB$1048576,MATCH($A879,'Hoja de Trabajo para listado'!$BC$155:$BC$1048576,0),MATCH((CUADRO!K$4&amp;$E879),'Hoja de Trabajo para listado'!$BC$151:$CB$151,0)),0)+IFERROR(INDEX('Hoja de Trabajo para listado'!$DE$153:$DG$274,MATCH($A879,'Hoja de Trabajo para listado'!$DE$153:$DE$1048576,0),MATCH((CUADRO!K$4&amp;$E879),'Hoja de Trabajo para listado'!$DE$151:$DG$151,0)),0)+IFERROR(INDEX('Hoja de Trabajo para listado'!$CD$155:$DC$1048576,MATCH($A879,'Hoja de Trabajo para listado'!$CD$155:$CD$1048576,0),MATCH((CUADRO!K$4&amp;$E879),'Hoja de Trabajo para listado'!$CD$151:$DC$151,0)),0)</f>
        <v>0</v>
      </c>
      <c r="L879" s="241">
        <f ca="1">+IFERROR(INDEX('Hoja de Trabajo para listado'!$A$155:$Z$1048576,MATCH($A879,'Hoja de Trabajo para listado'!$A$155:$A$1048576,0),MATCH((CUADRO!L$4&amp;$E879),'Hoja de Trabajo para listado'!$A$151:$Z$151,0)),0)+IFERROR(INDEX('Hoja de Trabajo para listado'!$AB$155:$BA$1048576,MATCH($A879,'Hoja de Trabajo para listado'!$AB$155:$AB$1048576,0),MATCH((CUADRO!L$4&amp;$E879),'Hoja de Trabajo para listado'!$AB$151:$BA$151,0)),0)+IFERROR(INDEX('Hoja de Trabajo para listado'!$BC$155:$CB$1048576,MATCH($A879,'Hoja de Trabajo para listado'!$BC$155:$BC$1048576,0),MATCH((CUADRO!L$4&amp;$E879),'Hoja de Trabajo para listado'!$BC$151:$CB$151,0)),0)+IFERROR(INDEX('Hoja de Trabajo para listado'!$DE$153:$DG$274,MATCH($A879,'Hoja de Trabajo para listado'!$DE$153:$DE$1048576,0),MATCH((CUADRO!L$4&amp;$E879),'Hoja de Trabajo para listado'!$DE$151:$DG$151,0)),0)+IFERROR(INDEX('Hoja de Trabajo para listado'!$CD$155:$DC$1048576,MATCH($A879,'Hoja de Trabajo para listado'!$CD$155:$CD$1048576,0),MATCH((CUADRO!L$4&amp;$E879),'Hoja de Trabajo para listado'!$CD$151:$DC$151,0)),0)</f>
        <v>0</v>
      </c>
      <c r="M879" s="241">
        <f ca="1">+IFERROR(INDEX('Hoja de Trabajo para listado'!$A$155:$Z$1048576,MATCH($A879,'Hoja de Trabajo para listado'!$A$155:$A$1048576,0),MATCH((CUADRO!M$4&amp;$E879),'Hoja de Trabajo para listado'!$A$151:$Z$151,0)),0)+IFERROR(INDEX('Hoja de Trabajo para listado'!$AB$155:$BA$1048576,MATCH($A879,'Hoja de Trabajo para listado'!$AB$155:$AB$1048576,0),MATCH((CUADRO!M$4&amp;$E879),'Hoja de Trabajo para listado'!$AB$151:$BA$151,0)),0)+IFERROR(INDEX('Hoja de Trabajo para listado'!$BC$155:$CB$1048576,MATCH($A879,'Hoja de Trabajo para listado'!$BC$155:$BC$1048576,0),MATCH((CUADRO!M$4&amp;$E879),'Hoja de Trabajo para listado'!$BC$151:$CB$151,0)),0)+IFERROR(INDEX('Hoja de Trabajo para listado'!$DE$153:$DG$274,MATCH($A879,'Hoja de Trabajo para listado'!$DE$153:$DE$1048576,0),MATCH((CUADRO!M$4&amp;$E879),'Hoja de Trabajo para listado'!$DE$151:$DG$151,0)),0)+IFERROR(INDEX('Hoja de Trabajo para listado'!$CD$155:$DC$1048576,MATCH($A879,'Hoja de Trabajo para listado'!$CD$155:$CD$1048576,0),MATCH((CUADRO!M$4&amp;$E879),'Hoja de Trabajo para listado'!$CD$151:$DC$151,0)),0)</f>
        <v>0</v>
      </c>
      <c r="N879" s="241">
        <f ca="1">+IFERROR(INDEX('Hoja de Trabajo para listado'!$A$155:$Z$1048576,MATCH($A879,'Hoja de Trabajo para listado'!$A$155:$A$1048576,0),MATCH((CUADRO!N$4&amp;$E879),'Hoja de Trabajo para listado'!$A$151:$Z$151,0)),0)+IFERROR(INDEX('Hoja de Trabajo para listado'!$AB$155:$BA$1048576,MATCH($A879,'Hoja de Trabajo para listado'!$AB$155:$AB$1048576,0),MATCH((CUADRO!N$4&amp;$E879),'Hoja de Trabajo para listado'!$AB$151:$BA$151,0)),0)+IFERROR(INDEX('Hoja de Trabajo para listado'!$BC$155:$CB$1048576,MATCH($A879,'Hoja de Trabajo para listado'!$BC$155:$BC$1048576,0),MATCH((CUADRO!N$4&amp;$E879),'Hoja de Trabajo para listado'!$BC$151:$CB$151,0)),0)+IFERROR(INDEX('Hoja de Trabajo para listado'!$DE$153:$DG$274,MATCH($A879,'Hoja de Trabajo para listado'!$DE$153:$DE$1048576,0),MATCH((CUADRO!N$4&amp;$E879),'Hoja de Trabajo para listado'!$DE$151:$DG$151,0)),0)+IFERROR(INDEX('Hoja de Trabajo para listado'!$CD$155:$DC$1048576,MATCH($A879,'Hoja de Trabajo para listado'!$CD$155:$CD$1048576,0),MATCH((CUADRO!N$4&amp;$E879),'Hoja de Trabajo para listado'!$CD$151:$DC$151,0)),0)</f>
        <v>0</v>
      </c>
      <c r="O879" s="241">
        <f ca="1">+IFERROR(INDEX('Hoja de Trabajo para listado'!$A$155:$Z$1048576,MATCH($A879,'Hoja de Trabajo para listado'!$A$155:$A$1048576,0),MATCH((CUADRO!O$4&amp;$E879),'Hoja de Trabajo para listado'!$A$151:$Z$151,0)),0)+IFERROR(INDEX('Hoja de Trabajo para listado'!$AB$155:$BA$1048576,MATCH($A879,'Hoja de Trabajo para listado'!$AB$155:$AB$1048576,0),MATCH((CUADRO!O$4&amp;$E879),'Hoja de Trabajo para listado'!$AB$151:$BA$151,0)),0)+IFERROR(INDEX('Hoja de Trabajo para listado'!$BC$155:$CB$1048576,MATCH($A879,'Hoja de Trabajo para listado'!$BC$155:$BC$1048576,0),MATCH((CUADRO!O$4&amp;$E879),'Hoja de Trabajo para listado'!$BC$151:$CB$151,0)),0)+IFERROR(INDEX('Hoja de Trabajo para listado'!$DE$153:$DG$274,MATCH($A879,'Hoja de Trabajo para listado'!$DE$153:$DE$1048576,0),MATCH((CUADRO!O$4&amp;$E879),'Hoja de Trabajo para listado'!$DE$151:$DG$151,0)),0)+IFERROR(INDEX('Hoja de Trabajo para listado'!$CD$155:$DC$1048576,MATCH($A879,'Hoja de Trabajo para listado'!$CD$155:$CD$1048576,0),MATCH((CUADRO!O$4&amp;$E879),'Hoja de Trabajo para listado'!$CD$151:$DC$151,0)),0)</f>
        <v>0</v>
      </c>
      <c r="P879" s="241">
        <f ca="1">+IFERROR(INDEX('Hoja de Trabajo para listado'!$A$155:$Z$1048576,MATCH($A879,'Hoja de Trabajo para listado'!$A$155:$A$1048576,0),MATCH((CUADRO!P$4&amp;$E879),'Hoja de Trabajo para listado'!$A$151:$Z$151,0)),0)+IFERROR(INDEX('Hoja de Trabajo para listado'!$AB$155:$BA$1048576,MATCH($A879,'Hoja de Trabajo para listado'!$AB$155:$AB$1048576,0),MATCH((CUADRO!P$4&amp;$E879),'Hoja de Trabajo para listado'!$AB$151:$BA$151,0)),0)+IFERROR(INDEX('Hoja de Trabajo para listado'!$BC$155:$CB$1048576,MATCH($A879,'Hoja de Trabajo para listado'!$BC$155:$BC$1048576,0),MATCH((CUADRO!P$4&amp;$E879),'Hoja de Trabajo para listado'!$BC$151:$CB$151,0)),0)+IFERROR(INDEX('Hoja de Trabajo para listado'!$DE$153:$DG$274,MATCH($A879,'Hoja de Trabajo para listado'!$DE$153:$DE$1048576,0),MATCH((CUADRO!P$4&amp;$E879),'Hoja de Trabajo para listado'!$DE$151:$DG$151,0)),0)+IFERROR(INDEX('Hoja de Trabajo para listado'!$CD$155:$DC$1048576,MATCH($A879,'Hoja de Trabajo para listado'!$CD$155:$CD$1048576,0),MATCH((CUADRO!P$4&amp;$E879),'Hoja de Trabajo para listado'!$CD$151:$DC$151,0)),0)</f>
        <v>0</v>
      </c>
      <c r="Q879" s="241">
        <f ca="1">+IFERROR(INDEX('Hoja de Trabajo para listado'!$A$155:$Z$1048576,MATCH($A879,'Hoja de Trabajo para listado'!$A$155:$A$1048576,0),MATCH((CUADRO!Q$4&amp;$E879),'Hoja de Trabajo para listado'!$A$151:$Z$151,0)),0)+IFERROR(INDEX('Hoja de Trabajo para listado'!$AB$155:$BA$1048576,MATCH($A879,'Hoja de Trabajo para listado'!$AB$155:$AB$1048576,0),MATCH((CUADRO!Q$4&amp;$E879),'Hoja de Trabajo para listado'!$AB$151:$BA$151,0)),0)+IFERROR(INDEX('Hoja de Trabajo para listado'!$BC$155:$CB$1048576,MATCH($A879,'Hoja de Trabajo para listado'!$BC$155:$BC$1048576,0),MATCH((CUADRO!Q$4&amp;$E879),'Hoja de Trabajo para listado'!$BC$151:$CB$151,0)),0)+IFERROR(INDEX('Hoja de Trabajo para listado'!$DE$153:$DG$274,MATCH($A879,'Hoja de Trabajo para listado'!$DE$153:$DE$1048576,0),MATCH((CUADRO!Q$4&amp;$E879),'Hoja de Trabajo para listado'!$DE$151:$DG$151,0)),0)+IFERROR(INDEX('Hoja de Trabajo para listado'!$CD$155:$DC$1048576,MATCH($A879,'Hoja de Trabajo para listado'!$CD$155:$CD$1048576,0),MATCH((CUADRO!Q$4&amp;$E879),'Hoja de Trabajo para listado'!$CD$151:$DC$151,0)),0)</f>
        <v>0</v>
      </c>
      <c r="R879" s="241">
        <f t="shared" ca="1" si="26"/>
        <v>0</v>
      </c>
      <c r="S879" s="247"/>
      <c r="T879" s="241">
        <f ca="1">+T880</f>
        <v>0</v>
      </c>
      <c r="U879" s="240">
        <f t="shared" si="27"/>
        <v>1</v>
      </c>
    </row>
    <row r="880" spans="1:21" customFormat="1" ht="15" hidden="1" customHeight="1">
      <c r="A880" s="32">
        <v>1522</v>
      </c>
      <c r="B880" s="382"/>
      <c r="C880" s="245" t="str">
        <f>+VLOOKUP(A880,bd_lista!$A$3:$C$592,3,FALSE)</f>
        <v>Gobierno Autónomo Municipal de San Pedro de Quemes</v>
      </c>
      <c r="D880" s="384"/>
      <c r="E880" s="242" t="s">
        <v>684</v>
      </c>
      <c r="F880" s="243">
        <f ca="1">+IFERROR(INDEX('Hoja de Trabajo para listado'!$A$155:$Z$1048576,MATCH($A880,'Hoja de Trabajo para listado'!$A$155:$A$1048576,0),MATCH((CUADRO!F$4&amp;$E880),'Hoja de Trabajo para listado'!$A$151:$Z$151,0)),0)+IFERROR(INDEX('Hoja de Trabajo para listado'!$AB$155:$BA$1048576,MATCH($A880,'Hoja de Trabajo para listado'!$AB$155:$AB$1048576,0),MATCH((CUADRO!F$4&amp;$E880),'Hoja de Trabajo para listado'!$AB$151:$BA$151,0)),0)+IFERROR(INDEX('Hoja de Trabajo para listado'!$BC$155:$CB$1048576,MATCH($A880,'Hoja de Trabajo para listado'!$BC$155:$BC$1048576,0),MATCH((CUADRO!F$4&amp;$E880),'Hoja de Trabajo para listado'!$BC$151:$CB$151,0)),0)+IFERROR(INDEX('Hoja de Trabajo para listado'!$DE$153:$DG$274,MATCH($A880,'Hoja de Trabajo para listado'!$DE$153:$DE$1048576,0),MATCH((CUADRO!F$4&amp;$E880),'Hoja de Trabajo para listado'!$DE$151:$DG$151,0)),0)+IFERROR(INDEX('Hoja de Trabajo para listado'!$CD$155:$DC$1048576,MATCH($A880,'Hoja de Trabajo para listado'!$CD$155:$CD$1048576,0),MATCH((CUADRO!F$4&amp;$E880),'Hoja de Trabajo para listado'!$CD$151:$DC$151,0)),0)</f>
        <v>0</v>
      </c>
      <c r="G880" s="243">
        <f ca="1">+IFERROR(INDEX('Hoja de Trabajo para listado'!$A$155:$Z$1048576,MATCH($A880,'Hoja de Trabajo para listado'!$A$155:$A$1048576,0),MATCH((CUADRO!G$4&amp;$E880),'Hoja de Trabajo para listado'!$A$151:$Z$151,0)),0)+IFERROR(INDEX('Hoja de Trabajo para listado'!$AB$155:$BA$1048576,MATCH($A880,'Hoja de Trabajo para listado'!$AB$155:$AB$1048576,0),MATCH((CUADRO!G$4&amp;$E880),'Hoja de Trabajo para listado'!$AB$151:$BA$151,0)),0)+IFERROR(INDEX('Hoja de Trabajo para listado'!$BC$155:$CB$1048576,MATCH($A880,'Hoja de Trabajo para listado'!$BC$155:$BC$1048576,0),MATCH((CUADRO!G$4&amp;$E880),'Hoja de Trabajo para listado'!$BC$151:$CB$151,0)),0)+IFERROR(INDEX('Hoja de Trabajo para listado'!$DE$153:$DG$274,MATCH($A880,'Hoja de Trabajo para listado'!$DE$153:$DE$1048576,0),MATCH((CUADRO!G$4&amp;$E880),'Hoja de Trabajo para listado'!$DE$151:$DG$151,0)),0)+IFERROR(INDEX('Hoja de Trabajo para listado'!$CD$155:$DC$1048576,MATCH($A880,'Hoja de Trabajo para listado'!$CD$155:$CD$1048576,0),MATCH((CUADRO!G$4&amp;$E880),'Hoja de Trabajo para listado'!$CD$151:$DC$151,0)),0)</f>
        <v>0</v>
      </c>
      <c r="H880" s="243">
        <f ca="1">+IFERROR(INDEX('Hoja de Trabajo para listado'!$A$155:$Z$1048576,MATCH($A880,'Hoja de Trabajo para listado'!$A$155:$A$1048576,0),MATCH((CUADRO!H$4&amp;$E880),'Hoja de Trabajo para listado'!$A$151:$Z$151,0)),0)+IFERROR(INDEX('Hoja de Trabajo para listado'!$AB$155:$BA$1048576,MATCH($A880,'Hoja de Trabajo para listado'!$AB$155:$AB$1048576,0),MATCH((CUADRO!H$4&amp;$E880),'Hoja de Trabajo para listado'!$AB$151:$BA$151,0)),0)+IFERROR(INDEX('Hoja de Trabajo para listado'!$BC$155:$CB$1048576,MATCH($A880,'Hoja de Trabajo para listado'!$BC$155:$BC$1048576,0),MATCH((CUADRO!H$4&amp;$E880),'Hoja de Trabajo para listado'!$BC$151:$CB$151,0)),0)+IFERROR(INDEX('Hoja de Trabajo para listado'!$DE$153:$DG$274,MATCH($A880,'Hoja de Trabajo para listado'!$DE$153:$DE$1048576,0),MATCH((CUADRO!H$4&amp;$E880),'Hoja de Trabajo para listado'!$DE$151:$DG$151,0)),0)+IFERROR(INDEX('Hoja de Trabajo para listado'!$CD$155:$DC$1048576,MATCH($A880,'Hoja de Trabajo para listado'!$CD$155:$CD$1048576,0),MATCH((CUADRO!H$4&amp;$E880),'Hoja de Trabajo para listado'!$CD$151:$DC$151,0)),0)</f>
        <v>0</v>
      </c>
      <c r="I880" s="243">
        <f ca="1">+IFERROR(INDEX('Hoja de Trabajo para listado'!$A$155:$Z$1048576,MATCH($A880,'Hoja de Trabajo para listado'!$A$155:$A$1048576,0),MATCH((CUADRO!I$4&amp;$E880),'Hoja de Trabajo para listado'!$A$151:$Z$151,0)),0)+IFERROR(INDEX('Hoja de Trabajo para listado'!$AB$155:$BA$1048576,MATCH($A880,'Hoja de Trabajo para listado'!$AB$155:$AB$1048576,0),MATCH((CUADRO!I$4&amp;$E880),'Hoja de Trabajo para listado'!$AB$151:$BA$151,0)),0)+IFERROR(INDEX('Hoja de Trabajo para listado'!$BC$155:$CB$1048576,MATCH($A880,'Hoja de Trabajo para listado'!$BC$155:$BC$1048576,0),MATCH((CUADRO!I$4&amp;$E880),'Hoja de Trabajo para listado'!$BC$151:$CB$151,0)),0)+IFERROR(INDEX('Hoja de Trabajo para listado'!$DE$153:$DG$274,MATCH($A880,'Hoja de Trabajo para listado'!$DE$153:$DE$1048576,0),MATCH((CUADRO!I$4&amp;$E880),'Hoja de Trabajo para listado'!$DE$151:$DG$151,0)),0)+IFERROR(INDEX('Hoja de Trabajo para listado'!$CD$155:$DC$1048576,MATCH($A880,'Hoja de Trabajo para listado'!$CD$155:$CD$1048576,0),MATCH((CUADRO!I$4&amp;$E880),'Hoja de Trabajo para listado'!$CD$151:$DC$151,0)),0)</f>
        <v>0</v>
      </c>
      <c r="J880" s="243">
        <f ca="1">+IFERROR(INDEX('Hoja de Trabajo para listado'!$A$155:$Z$1048576,MATCH($A880,'Hoja de Trabajo para listado'!$A$155:$A$1048576,0),MATCH((CUADRO!J$4&amp;$E880),'Hoja de Trabajo para listado'!$A$151:$Z$151,0)),0)+IFERROR(INDEX('Hoja de Trabajo para listado'!$AB$155:$BA$1048576,MATCH($A880,'Hoja de Trabajo para listado'!$AB$155:$AB$1048576,0),MATCH((CUADRO!J$4&amp;$E880),'Hoja de Trabajo para listado'!$AB$151:$BA$151,0)),0)+IFERROR(INDEX('Hoja de Trabajo para listado'!$BC$155:$CB$1048576,MATCH($A880,'Hoja de Trabajo para listado'!$BC$155:$BC$1048576,0),MATCH((CUADRO!J$4&amp;$E880),'Hoja de Trabajo para listado'!$BC$151:$CB$151,0)),0)+IFERROR(INDEX('Hoja de Trabajo para listado'!$DE$153:$DG$274,MATCH($A880,'Hoja de Trabajo para listado'!$DE$153:$DE$1048576,0),MATCH((CUADRO!J$4&amp;$E880),'Hoja de Trabajo para listado'!$DE$151:$DG$151,0)),0)+IFERROR(INDEX('Hoja de Trabajo para listado'!$CD$155:$DC$1048576,MATCH($A880,'Hoja de Trabajo para listado'!$CD$155:$CD$1048576,0),MATCH((CUADRO!J$4&amp;$E880),'Hoja de Trabajo para listado'!$CD$151:$DC$151,0)),0)</f>
        <v>0</v>
      </c>
      <c r="K880" s="243">
        <f ca="1">+IFERROR(INDEX('Hoja de Trabajo para listado'!$A$155:$Z$1048576,MATCH($A880,'Hoja de Trabajo para listado'!$A$155:$A$1048576,0),MATCH((CUADRO!K$4&amp;$E880),'Hoja de Trabajo para listado'!$A$151:$Z$151,0)),0)+IFERROR(INDEX('Hoja de Trabajo para listado'!$AB$155:$BA$1048576,MATCH($A880,'Hoja de Trabajo para listado'!$AB$155:$AB$1048576,0),MATCH((CUADRO!K$4&amp;$E880),'Hoja de Trabajo para listado'!$AB$151:$BA$151,0)),0)+IFERROR(INDEX('Hoja de Trabajo para listado'!$BC$155:$CB$1048576,MATCH($A880,'Hoja de Trabajo para listado'!$BC$155:$BC$1048576,0),MATCH((CUADRO!K$4&amp;$E880),'Hoja de Trabajo para listado'!$BC$151:$CB$151,0)),0)+IFERROR(INDEX('Hoja de Trabajo para listado'!$DE$153:$DG$274,MATCH($A880,'Hoja de Trabajo para listado'!$DE$153:$DE$1048576,0),MATCH((CUADRO!K$4&amp;$E880),'Hoja de Trabajo para listado'!$DE$151:$DG$151,0)),0)+IFERROR(INDEX('Hoja de Trabajo para listado'!$CD$155:$DC$1048576,MATCH($A880,'Hoja de Trabajo para listado'!$CD$155:$CD$1048576,0),MATCH((CUADRO!K$4&amp;$E880),'Hoja de Trabajo para listado'!$CD$151:$DC$151,0)),0)</f>
        <v>0</v>
      </c>
      <c r="L880" s="243">
        <f ca="1">+IFERROR(INDEX('Hoja de Trabajo para listado'!$A$155:$Z$1048576,MATCH($A880,'Hoja de Trabajo para listado'!$A$155:$A$1048576,0),MATCH((CUADRO!L$4&amp;$E880),'Hoja de Trabajo para listado'!$A$151:$Z$151,0)),0)+IFERROR(INDEX('Hoja de Trabajo para listado'!$AB$155:$BA$1048576,MATCH($A880,'Hoja de Trabajo para listado'!$AB$155:$AB$1048576,0),MATCH((CUADRO!L$4&amp;$E880),'Hoja de Trabajo para listado'!$AB$151:$BA$151,0)),0)+IFERROR(INDEX('Hoja de Trabajo para listado'!$BC$155:$CB$1048576,MATCH($A880,'Hoja de Trabajo para listado'!$BC$155:$BC$1048576,0),MATCH((CUADRO!L$4&amp;$E880),'Hoja de Trabajo para listado'!$BC$151:$CB$151,0)),0)+IFERROR(INDEX('Hoja de Trabajo para listado'!$DE$153:$DG$274,MATCH($A880,'Hoja de Trabajo para listado'!$DE$153:$DE$1048576,0),MATCH((CUADRO!L$4&amp;$E880),'Hoja de Trabajo para listado'!$DE$151:$DG$151,0)),0)+IFERROR(INDEX('Hoja de Trabajo para listado'!$CD$155:$DC$1048576,MATCH($A880,'Hoja de Trabajo para listado'!$CD$155:$CD$1048576,0),MATCH((CUADRO!L$4&amp;$E880),'Hoja de Trabajo para listado'!$CD$151:$DC$151,0)),0)</f>
        <v>0</v>
      </c>
      <c r="M880" s="243">
        <f ca="1">+IFERROR(INDEX('Hoja de Trabajo para listado'!$A$155:$Z$1048576,MATCH($A880,'Hoja de Trabajo para listado'!$A$155:$A$1048576,0),MATCH((CUADRO!M$4&amp;$E880),'Hoja de Trabajo para listado'!$A$151:$Z$151,0)),0)+IFERROR(INDEX('Hoja de Trabajo para listado'!$AB$155:$BA$1048576,MATCH($A880,'Hoja de Trabajo para listado'!$AB$155:$AB$1048576,0),MATCH((CUADRO!M$4&amp;$E880),'Hoja de Trabajo para listado'!$AB$151:$BA$151,0)),0)+IFERROR(INDEX('Hoja de Trabajo para listado'!$BC$155:$CB$1048576,MATCH($A880,'Hoja de Trabajo para listado'!$BC$155:$BC$1048576,0),MATCH((CUADRO!M$4&amp;$E880),'Hoja de Trabajo para listado'!$BC$151:$CB$151,0)),0)+IFERROR(INDEX('Hoja de Trabajo para listado'!$DE$153:$DG$274,MATCH($A880,'Hoja de Trabajo para listado'!$DE$153:$DE$1048576,0),MATCH((CUADRO!M$4&amp;$E880),'Hoja de Trabajo para listado'!$DE$151:$DG$151,0)),0)+IFERROR(INDEX('Hoja de Trabajo para listado'!$CD$155:$DC$1048576,MATCH($A880,'Hoja de Trabajo para listado'!$CD$155:$CD$1048576,0),MATCH((CUADRO!M$4&amp;$E880),'Hoja de Trabajo para listado'!$CD$151:$DC$151,0)),0)</f>
        <v>0</v>
      </c>
      <c r="N880" s="243">
        <f ca="1">+IFERROR(INDEX('Hoja de Trabajo para listado'!$A$155:$Z$1048576,MATCH($A880,'Hoja de Trabajo para listado'!$A$155:$A$1048576,0),MATCH((CUADRO!N$4&amp;$E880),'Hoja de Trabajo para listado'!$A$151:$Z$151,0)),0)+IFERROR(INDEX('Hoja de Trabajo para listado'!$AB$155:$BA$1048576,MATCH($A880,'Hoja de Trabajo para listado'!$AB$155:$AB$1048576,0),MATCH((CUADRO!N$4&amp;$E880),'Hoja de Trabajo para listado'!$AB$151:$BA$151,0)),0)+IFERROR(INDEX('Hoja de Trabajo para listado'!$BC$155:$CB$1048576,MATCH($A880,'Hoja de Trabajo para listado'!$BC$155:$BC$1048576,0),MATCH((CUADRO!N$4&amp;$E880),'Hoja de Trabajo para listado'!$BC$151:$CB$151,0)),0)+IFERROR(INDEX('Hoja de Trabajo para listado'!$DE$153:$DG$274,MATCH($A880,'Hoja de Trabajo para listado'!$DE$153:$DE$1048576,0),MATCH((CUADRO!N$4&amp;$E880),'Hoja de Trabajo para listado'!$DE$151:$DG$151,0)),0)+IFERROR(INDEX('Hoja de Trabajo para listado'!$CD$155:$DC$1048576,MATCH($A880,'Hoja de Trabajo para listado'!$CD$155:$CD$1048576,0),MATCH((CUADRO!N$4&amp;$E880),'Hoja de Trabajo para listado'!$CD$151:$DC$151,0)),0)</f>
        <v>0</v>
      </c>
      <c r="O880" s="243">
        <f ca="1">+IFERROR(INDEX('Hoja de Trabajo para listado'!$A$155:$Z$1048576,MATCH($A880,'Hoja de Trabajo para listado'!$A$155:$A$1048576,0),MATCH((CUADRO!O$4&amp;$E880),'Hoja de Trabajo para listado'!$A$151:$Z$151,0)),0)+IFERROR(INDEX('Hoja de Trabajo para listado'!$AB$155:$BA$1048576,MATCH($A880,'Hoja de Trabajo para listado'!$AB$155:$AB$1048576,0),MATCH((CUADRO!O$4&amp;$E880),'Hoja de Trabajo para listado'!$AB$151:$BA$151,0)),0)+IFERROR(INDEX('Hoja de Trabajo para listado'!$BC$155:$CB$1048576,MATCH($A880,'Hoja de Trabajo para listado'!$BC$155:$BC$1048576,0),MATCH((CUADRO!O$4&amp;$E880),'Hoja de Trabajo para listado'!$BC$151:$CB$151,0)),0)+IFERROR(INDEX('Hoja de Trabajo para listado'!$DE$153:$DG$274,MATCH($A880,'Hoja de Trabajo para listado'!$DE$153:$DE$1048576,0),MATCH((CUADRO!O$4&amp;$E880),'Hoja de Trabajo para listado'!$DE$151:$DG$151,0)),0)+IFERROR(INDEX('Hoja de Trabajo para listado'!$CD$155:$DC$1048576,MATCH($A880,'Hoja de Trabajo para listado'!$CD$155:$CD$1048576,0),MATCH((CUADRO!O$4&amp;$E880),'Hoja de Trabajo para listado'!$CD$151:$DC$151,0)),0)</f>
        <v>0</v>
      </c>
      <c r="P880" s="243">
        <f ca="1">+IFERROR(INDEX('Hoja de Trabajo para listado'!$A$155:$Z$1048576,MATCH($A880,'Hoja de Trabajo para listado'!$A$155:$A$1048576,0),MATCH((CUADRO!P$4&amp;$E880),'Hoja de Trabajo para listado'!$A$151:$Z$151,0)),0)+IFERROR(INDEX('Hoja de Trabajo para listado'!$AB$155:$BA$1048576,MATCH($A880,'Hoja de Trabajo para listado'!$AB$155:$AB$1048576,0),MATCH((CUADRO!P$4&amp;$E880),'Hoja de Trabajo para listado'!$AB$151:$BA$151,0)),0)+IFERROR(INDEX('Hoja de Trabajo para listado'!$BC$155:$CB$1048576,MATCH($A880,'Hoja de Trabajo para listado'!$BC$155:$BC$1048576,0),MATCH((CUADRO!P$4&amp;$E880),'Hoja de Trabajo para listado'!$BC$151:$CB$151,0)),0)+IFERROR(INDEX('Hoja de Trabajo para listado'!$DE$153:$DG$274,MATCH($A880,'Hoja de Trabajo para listado'!$DE$153:$DE$1048576,0),MATCH((CUADRO!P$4&amp;$E880),'Hoja de Trabajo para listado'!$DE$151:$DG$151,0)),0)+IFERROR(INDEX('Hoja de Trabajo para listado'!$CD$155:$DC$1048576,MATCH($A880,'Hoja de Trabajo para listado'!$CD$155:$CD$1048576,0),MATCH((CUADRO!P$4&amp;$E880),'Hoja de Trabajo para listado'!$CD$151:$DC$151,0)),0)</f>
        <v>0</v>
      </c>
      <c r="Q880" s="243">
        <f ca="1">+IFERROR(INDEX('Hoja de Trabajo para listado'!$A$155:$Z$1048576,MATCH($A880,'Hoja de Trabajo para listado'!$A$155:$A$1048576,0),MATCH((CUADRO!Q$4&amp;$E880),'Hoja de Trabajo para listado'!$A$151:$Z$151,0)),0)+IFERROR(INDEX('Hoja de Trabajo para listado'!$AB$155:$BA$1048576,MATCH($A880,'Hoja de Trabajo para listado'!$AB$155:$AB$1048576,0),MATCH((CUADRO!Q$4&amp;$E880),'Hoja de Trabajo para listado'!$AB$151:$BA$151,0)),0)+IFERROR(INDEX('Hoja de Trabajo para listado'!$BC$155:$CB$1048576,MATCH($A880,'Hoja de Trabajo para listado'!$BC$155:$BC$1048576,0),MATCH((CUADRO!Q$4&amp;$E880),'Hoja de Trabajo para listado'!$BC$151:$CB$151,0)),0)+IFERROR(INDEX('Hoja de Trabajo para listado'!$DE$153:$DG$274,MATCH($A880,'Hoja de Trabajo para listado'!$DE$153:$DE$1048576,0),MATCH((CUADRO!Q$4&amp;$E880),'Hoja de Trabajo para listado'!$DE$151:$DG$151,0)),0)+IFERROR(INDEX('Hoja de Trabajo para listado'!$CD$155:$DC$1048576,MATCH($A880,'Hoja de Trabajo para listado'!$CD$155:$CD$1048576,0),MATCH((CUADRO!Q$4&amp;$E880),'Hoja de Trabajo para listado'!$CD$151:$DC$151,0)),0)</f>
        <v>0</v>
      </c>
      <c r="R880" s="243">
        <f t="shared" ca="1" si="26"/>
        <v>0</v>
      </c>
      <c r="S880" s="253">
        <f ca="1">+R879+R880</f>
        <v>0</v>
      </c>
      <c r="T880" s="243">
        <f ca="1">+S880</f>
        <v>0</v>
      </c>
      <c r="U880" s="242">
        <f t="shared" si="27"/>
        <v>2</v>
      </c>
    </row>
    <row r="881" spans="1:21" customFormat="1" ht="15" hidden="1" customHeight="1">
      <c r="A881" s="32">
        <v>1523</v>
      </c>
      <c r="B881" s="381">
        <f>+A881</f>
        <v>1523</v>
      </c>
      <c r="C881" s="245" t="str">
        <f>+VLOOKUP(A881,bd_lista!$A$3:$C$592,3,FALSE)</f>
        <v>Gobierno Autónomo Municipal de San Pablo de Lípez</v>
      </c>
      <c r="D881" s="383" t="str">
        <f>+C881</f>
        <v>Gobierno Autónomo Municipal de San Pablo de Lípez</v>
      </c>
      <c r="E881" s="240" t="s">
        <v>683</v>
      </c>
      <c r="F881" s="241">
        <f ca="1">+IFERROR(INDEX('Hoja de Trabajo para listado'!$A$155:$Z$1048576,MATCH($A881,'Hoja de Trabajo para listado'!$A$155:$A$1048576,0),MATCH((CUADRO!F$4&amp;$E881),'Hoja de Trabajo para listado'!$A$151:$Z$151,0)),0)+IFERROR(INDEX('Hoja de Trabajo para listado'!$AB$155:$BA$1048576,MATCH($A881,'Hoja de Trabajo para listado'!$AB$155:$AB$1048576,0),MATCH((CUADRO!F$4&amp;$E881),'Hoja de Trabajo para listado'!$AB$151:$BA$151,0)),0)+IFERROR(INDEX('Hoja de Trabajo para listado'!$BC$155:$CB$1048576,MATCH($A881,'Hoja de Trabajo para listado'!$BC$155:$BC$1048576,0),MATCH((CUADRO!F$4&amp;$E881),'Hoja de Trabajo para listado'!$BC$151:$CB$151,0)),0)+IFERROR(INDEX('Hoja de Trabajo para listado'!$DE$153:$DG$274,MATCH($A881,'Hoja de Trabajo para listado'!$DE$153:$DE$1048576,0),MATCH((CUADRO!F$4&amp;$E881),'Hoja de Trabajo para listado'!$DE$151:$DG$151,0)),0)+IFERROR(INDEX('Hoja de Trabajo para listado'!$CD$155:$DC$1048576,MATCH($A881,'Hoja de Trabajo para listado'!$CD$155:$CD$1048576,0),MATCH((CUADRO!F$4&amp;$E881),'Hoja de Trabajo para listado'!$CD$151:$DC$151,0)),0)</f>
        <v>0</v>
      </c>
      <c r="G881" s="241">
        <f ca="1">+IFERROR(INDEX('Hoja de Trabajo para listado'!$A$155:$Z$1048576,MATCH($A881,'Hoja de Trabajo para listado'!$A$155:$A$1048576,0),MATCH((CUADRO!G$4&amp;$E881),'Hoja de Trabajo para listado'!$A$151:$Z$151,0)),0)+IFERROR(INDEX('Hoja de Trabajo para listado'!$AB$155:$BA$1048576,MATCH($A881,'Hoja de Trabajo para listado'!$AB$155:$AB$1048576,0),MATCH((CUADRO!G$4&amp;$E881),'Hoja de Trabajo para listado'!$AB$151:$BA$151,0)),0)+IFERROR(INDEX('Hoja de Trabajo para listado'!$BC$155:$CB$1048576,MATCH($A881,'Hoja de Trabajo para listado'!$BC$155:$BC$1048576,0),MATCH((CUADRO!G$4&amp;$E881),'Hoja de Trabajo para listado'!$BC$151:$CB$151,0)),0)+IFERROR(INDEX('Hoja de Trabajo para listado'!$DE$153:$DG$274,MATCH($A881,'Hoja de Trabajo para listado'!$DE$153:$DE$1048576,0),MATCH((CUADRO!G$4&amp;$E881),'Hoja de Trabajo para listado'!$DE$151:$DG$151,0)),0)+IFERROR(INDEX('Hoja de Trabajo para listado'!$CD$155:$DC$1048576,MATCH($A881,'Hoja de Trabajo para listado'!$CD$155:$CD$1048576,0),MATCH((CUADRO!G$4&amp;$E881),'Hoja de Trabajo para listado'!$CD$151:$DC$151,0)),0)</f>
        <v>0</v>
      </c>
      <c r="H881" s="241">
        <f ca="1">+IFERROR(INDEX('Hoja de Trabajo para listado'!$A$155:$Z$1048576,MATCH($A881,'Hoja de Trabajo para listado'!$A$155:$A$1048576,0),MATCH((CUADRO!H$4&amp;$E881),'Hoja de Trabajo para listado'!$A$151:$Z$151,0)),0)+IFERROR(INDEX('Hoja de Trabajo para listado'!$AB$155:$BA$1048576,MATCH($A881,'Hoja de Trabajo para listado'!$AB$155:$AB$1048576,0),MATCH((CUADRO!H$4&amp;$E881),'Hoja de Trabajo para listado'!$AB$151:$BA$151,0)),0)+IFERROR(INDEX('Hoja de Trabajo para listado'!$BC$155:$CB$1048576,MATCH($A881,'Hoja de Trabajo para listado'!$BC$155:$BC$1048576,0),MATCH((CUADRO!H$4&amp;$E881),'Hoja de Trabajo para listado'!$BC$151:$CB$151,0)),0)+IFERROR(INDEX('Hoja de Trabajo para listado'!$DE$153:$DG$274,MATCH($A881,'Hoja de Trabajo para listado'!$DE$153:$DE$1048576,0),MATCH((CUADRO!H$4&amp;$E881),'Hoja de Trabajo para listado'!$DE$151:$DG$151,0)),0)+IFERROR(INDEX('Hoja de Trabajo para listado'!$CD$155:$DC$1048576,MATCH($A881,'Hoja de Trabajo para listado'!$CD$155:$CD$1048576,0),MATCH((CUADRO!H$4&amp;$E881),'Hoja de Trabajo para listado'!$CD$151:$DC$151,0)),0)</f>
        <v>0</v>
      </c>
      <c r="I881" s="241">
        <f ca="1">+IFERROR(INDEX('Hoja de Trabajo para listado'!$A$155:$Z$1048576,MATCH($A881,'Hoja de Trabajo para listado'!$A$155:$A$1048576,0),MATCH((CUADRO!I$4&amp;$E881),'Hoja de Trabajo para listado'!$A$151:$Z$151,0)),0)+IFERROR(INDEX('Hoja de Trabajo para listado'!$AB$155:$BA$1048576,MATCH($A881,'Hoja de Trabajo para listado'!$AB$155:$AB$1048576,0),MATCH((CUADRO!I$4&amp;$E881),'Hoja de Trabajo para listado'!$AB$151:$BA$151,0)),0)+IFERROR(INDEX('Hoja de Trabajo para listado'!$BC$155:$CB$1048576,MATCH($A881,'Hoja de Trabajo para listado'!$BC$155:$BC$1048576,0),MATCH((CUADRO!I$4&amp;$E881),'Hoja de Trabajo para listado'!$BC$151:$CB$151,0)),0)+IFERROR(INDEX('Hoja de Trabajo para listado'!$DE$153:$DG$274,MATCH($A881,'Hoja de Trabajo para listado'!$DE$153:$DE$1048576,0),MATCH((CUADRO!I$4&amp;$E881),'Hoja de Trabajo para listado'!$DE$151:$DG$151,0)),0)+IFERROR(INDEX('Hoja de Trabajo para listado'!$CD$155:$DC$1048576,MATCH($A881,'Hoja de Trabajo para listado'!$CD$155:$CD$1048576,0),MATCH((CUADRO!I$4&amp;$E881),'Hoja de Trabajo para listado'!$CD$151:$DC$151,0)),0)</f>
        <v>0</v>
      </c>
      <c r="J881" s="241">
        <f ca="1">+IFERROR(INDEX('Hoja de Trabajo para listado'!$A$155:$Z$1048576,MATCH($A881,'Hoja de Trabajo para listado'!$A$155:$A$1048576,0),MATCH((CUADRO!J$4&amp;$E881),'Hoja de Trabajo para listado'!$A$151:$Z$151,0)),0)+IFERROR(INDEX('Hoja de Trabajo para listado'!$AB$155:$BA$1048576,MATCH($A881,'Hoja de Trabajo para listado'!$AB$155:$AB$1048576,0),MATCH((CUADRO!J$4&amp;$E881),'Hoja de Trabajo para listado'!$AB$151:$BA$151,0)),0)+IFERROR(INDEX('Hoja de Trabajo para listado'!$BC$155:$CB$1048576,MATCH($A881,'Hoja de Trabajo para listado'!$BC$155:$BC$1048576,0),MATCH((CUADRO!J$4&amp;$E881),'Hoja de Trabajo para listado'!$BC$151:$CB$151,0)),0)+IFERROR(INDEX('Hoja de Trabajo para listado'!$DE$153:$DG$274,MATCH($A881,'Hoja de Trabajo para listado'!$DE$153:$DE$1048576,0),MATCH((CUADRO!J$4&amp;$E881),'Hoja de Trabajo para listado'!$DE$151:$DG$151,0)),0)+IFERROR(INDEX('Hoja de Trabajo para listado'!$CD$155:$DC$1048576,MATCH($A881,'Hoja de Trabajo para listado'!$CD$155:$CD$1048576,0),MATCH((CUADRO!J$4&amp;$E881),'Hoja de Trabajo para listado'!$CD$151:$DC$151,0)),0)</f>
        <v>0</v>
      </c>
      <c r="K881" s="241">
        <f ca="1">+IFERROR(INDEX('Hoja de Trabajo para listado'!$A$155:$Z$1048576,MATCH($A881,'Hoja de Trabajo para listado'!$A$155:$A$1048576,0),MATCH((CUADRO!K$4&amp;$E881),'Hoja de Trabajo para listado'!$A$151:$Z$151,0)),0)+IFERROR(INDEX('Hoja de Trabajo para listado'!$AB$155:$BA$1048576,MATCH($A881,'Hoja de Trabajo para listado'!$AB$155:$AB$1048576,0),MATCH((CUADRO!K$4&amp;$E881),'Hoja de Trabajo para listado'!$AB$151:$BA$151,0)),0)+IFERROR(INDEX('Hoja de Trabajo para listado'!$BC$155:$CB$1048576,MATCH($A881,'Hoja de Trabajo para listado'!$BC$155:$BC$1048576,0),MATCH((CUADRO!K$4&amp;$E881),'Hoja de Trabajo para listado'!$BC$151:$CB$151,0)),0)+IFERROR(INDEX('Hoja de Trabajo para listado'!$DE$153:$DG$274,MATCH($A881,'Hoja de Trabajo para listado'!$DE$153:$DE$1048576,0),MATCH((CUADRO!K$4&amp;$E881),'Hoja de Trabajo para listado'!$DE$151:$DG$151,0)),0)+IFERROR(INDEX('Hoja de Trabajo para listado'!$CD$155:$DC$1048576,MATCH($A881,'Hoja de Trabajo para listado'!$CD$155:$CD$1048576,0),MATCH((CUADRO!K$4&amp;$E881),'Hoja de Trabajo para listado'!$CD$151:$DC$151,0)),0)</f>
        <v>0</v>
      </c>
      <c r="L881" s="241">
        <f ca="1">+IFERROR(INDEX('Hoja de Trabajo para listado'!$A$155:$Z$1048576,MATCH($A881,'Hoja de Trabajo para listado'!$A$155:$A$1048576,0),MATCH((CUADRO!L$4&amp;$E881),'Hoja de Trabajo para listado'!$A$151:$Z$151,0)),0)+IFERROR(INDEX('Hoja de Trabajo para listado'!$AB$155:$BA$1048576,MATCH($A881,'Hoja de Trabajo para listado'!$AB$155:$AB$1048576,0),MATCH((CUADRO!L$4&amp;$E881),'Hoja de Trabajo para listado'!$AB$151:$BA$151,0)),0)+IFERROR(INDEX('Hoja de Trabajo para listado'!$BC$155:$CB$1048576,MATCH($A881,'Hoja de Trabajo para listado'!$BC$155:$BC$1048576,0),MATCH((CUADRO!L$4&amp;$E881),'Hoja de Trabajo para listado'!$BC$151:$CB$151,0)),0)+IFERROR(INDEX('Hoja de Trabajo para listado'!$DE$153:$DG$274,MATCH($A881,'Hoja de Trabajo para listado'!$DE$153:$DE$1048576,0),MATCH((CUADRO!L$4&amp;$E881),'Hoja de Trabajo para listado'!$DE$151:$DG$151,0)),0)+IFERROR(INDEX('Hoja de Trabajo para listado'!$CD$155:$DC$1048576,MATCH($A881,'Hoja de Trabajo para listado'!$CD$155:$CD$1048576,0),MATCH((CUADRO!L$4&amp;$E881),'Hoja de Trabajo para listado'!$CD$151:$DC$151,0)),0)</f>
        <v>0</v>
      </c>
      <c r="M881" s="241">
        <f ca="1">+IFERROR(INDEX('Hoja de Trabajo para listado'!$A$155:$Z$1048576,MATCH($A881,'Hoja de Trabajo para listado'!$A$155:$A$1048576,0),MATCH((CUADRO!M$4&amp;$E881),'Hoja de Trabajo para listado'!$A$151:$Z$151,0)),0)+IFERROR(INDEX('Hoja de Trabajo para listado'!$AB$155:$BA$1048576,MATCH($A881,'Hoja de Trabajo para listado'!$AB$155:$AB$1048576,0),MATCH((CUADRO!M$4&amp;$E881),'Hoja de Trabajo para listado'!$AB$151:$BA$151,0)),0)+IFERROR(INDEX('Hoja de Trabajo para listado'!$BC$155:$CB$1048576,MATCH($A881,'Hoja de Trabajo para listado'!$BC$155:$BC$1048576,0),MATCH((CUADRO!M$4&amp;$E881),'Hoja de Trabajo para listado'!$BC$151:$CB$151,0)),0)+IFERROR(INDEX('Hoja de Trabajo para listado'!$DE$153:$DG$274,MATCH($A881,'Hoja de Trabajo para listado'!$DE$153:$DE$1048576,0),MATCH((CUADRO!M$4&amp;$E881),'Hoja de Trabajo para listado'!$DE$151:$DG$151,0)),0)+IFERROR(INDEX('Hoja de Trabajo para listado'!$CD$155:$DC$1048576,MATCH($A881,'Hoja de Trabajo para listado'!$CD$155:$CD$1048576,0),MATCH((CUADRO!M$4&amp;$E881),'Hoja de Trabajo para listado'!$CD$151:$DC$151,0)),0)</f>
        <v>0</v>
      </c>
      <c r="N881" s="241">
        <f ca="1">+IFERROR(INDEX('Hoja de Trabajo para listado'!$A$155:$Z$1048576,MATCH($A881,'Hoja de Trabajo para listado'!$A$155:$A$1048576,0),MATCH((CUADRO!N$4&amp;$E881),'Hoja de Trabajo para listado'!$A$151:$Z$151,0)),0)+IFERROR(INDEX('Hoja de Trabajo para listado'!$AB$155:$BA$1048576,MATCH($A881,'Hoja de Trabajo para listado'!$AB$155:$AB$1048576,0),MATCH((CUADRO!N$4&amp;$E881),'Hoja de Trabajo para listado'!$AB$151:$BA$151,0)),0)+IFERROR(INDEX('Hoja de Trabajo para listado'!$BC$155:$CB$1048576,MATCH($A881,'Hoja de Trabajo para listado'!$BC$155:$BC$1048576,0),MATCH((CUADRO!N$4&amp;$E881),'Hoja de Trabajo para listado'!$BC$151:$CB$151,0)),0)+IFERROR(INDEX('Hoja de Trabajo para listado'!$DE$153:$DG$274,MATCH($A881,'Hoja de Trabajo para listado'!$DE$153:$DE$1048576,0),MATCH((CUADRO!N$4&amp;$E881),'Hoja de Trabajo para listado'!$DE$151:$DG$151,0)),0)+IFERROR(INDEX('Hoja de Trabajo para listado'!$CD$155:$DC$1048576,MATCH($A881,'Hoja de Trabajo para listado'!$CD$155:$CD$1048576,0),MATCH((CUADRO!N$4&amp;$E881),'Hoja de Trabajo para listado'!$CD$151:$DC$151,0)),0)</f>
        <v>0</v>
      </c>
      <c r="O881" s="241">
        <f ca="1">+IFERROR(INDEX('Hoja de Trabajo para listado'!$A$155:$Z$1048576,MATCH($A881,'Hoja de Trabajo para listado'!$A$155:$A$1048576,0),MATCH((CUADRO!O$4&amp;$E881),'Hoja de Trabajo para listado'!$A$151:$Z$151,0)),0)+IFERROR(INDEX('Hoja de Trabajo para listado'!$AB$155:$BA$1048576,MATCH($A881,'Hoja de Trabajo para listado'!$AB$155:$AB$1048576,0),MATCH((CUADRO!O$4&amp;$E881),'Hoja de Trabajo para listado'!$AB$151:$BA$151,0)),0)+IFERROR(INDEX('Hoja de Trabajo para listado'!$BC$155:$CB$1048576,MATCH($A881,'Hoja de Trabajo para listado'!$BC$155:$BC$1048576,0),MATCH((CUADRO!O$4&amp;$E881),'Hoja de Trabajo para listado'!$BC$151:$CB$151,0)),0)+IFERROR(INDEX('Hoja de Trabajo para listado'!$DE$153:$DG$274,MATCH($A881,'Hoja de Trabajo para listado'!$DE$153:$DE$1048576,0),MATCH((CUADRO!O$4&amp;$E881),'Hoja de Trabajo para listado'!$DE$151:$DG$151,0)),0)+IFERROR(INDEX('Hoja de Trabajo para listado'!$CD$155:$DC$1048576,MATCH($A881,'Hoja de Trabajo para listado'!$CD$155:$CD$1048576,0),MATCH((CUADRO!O$4&amp;$E881),'Hoja de Trabajo para listado'!$CD$151:$DC$151,0)),0)</f>
        <v>0</v>
      </c>
      <c r="P881" s="241">
        <f ca="1">+IFERROR(INDEX('Hoja de Trabajo para listado'!$A$155:$Z$1048576,MATCH($A881,'Hoja de Trabajo para listado'!$A$155:$A$1048576,0),MATCH((CUADRO!P$4&amp;$E881),'Hoja de Trabajo para listado'!$A$151:$Z$151,0)),0)+IFERROR(INDEX('Hoja de Trabajo para listado'!$AB$155:$BA$1048576,MATCH($A881,'Hoja de Trabajo para listado'!$AB$155:$AB$1048576,0),MATCH((CUADRO!P$4&amp;$E881),'Hoja de Trabajo para listado'!$AB$151:$BA$151,0)),0)+IFERROR(INDEX('Hoja de Trabajo para listado'!$BC$155:$CB$1048576,MATCH($A881,'Hoja de Trabajo para listado'!$BC$155:$BC$1048576,0),MATCH((CUADRO!P$4&amp;$E881),'Hoja de Trabajo para listado'!$BC$151:$CB$151,0)),0)+IFERROR(INDEX('Hoja de Trabajo para listado'!$DE$153:$DG$274,MATCH($A881,'Hoja de Trabajo para listado'!$DE$153:$DE$1048576,0),MATCH((CUADRO!P$4&amp;$E881),'Hoja de Trabajo para listado'!$DE$151:$DG$151,0)),0)+IFERROR(INDEX('Hoja de Trabajo para listado'!$CD$155:$DC$1048576,MATCH($A881,'Hoja de Trabajo para listado'!$CD$155:$CD$1048576,0),MATCH((CUADRO!P$4&amp;$E881),'Hoja de Trabajo para listado'!$CD$151:$DC$151,0)),0)</f>
        <v>0</v>
      </c>
      <c r="Q881" s="241">
        <f ca="1">+IFERROR(INDEX('Hoja de Trabajo para listado'!$A$155:$Z$1048576,MATCH($A881,'Hoja de Trabajo para listado'!$A$155:$A$1048576,0),MATCH((CUADRO!Q$4&amp;$E881),'Hoja de Trabajo para listado'!$A$151:$Z$151,0)),0)+IFERROR(INDEX('Hoja de Trabajo para listado'!$AB$155:$BA$1048576,MATCH($A881,'Hoja de Trabajo para listado'!$AB$155:$AB$1048576,0),MATCH((CUADRO!Q$4&amp;$E881),'Hoja de Trabajo para listado'!$AB$151:$BA$151,0)),0)+IFERROR(INDEX('Hoja de Trabajo para listado'!$BC$155:$CB$1048576,MATCH($A881,'Hoja de Trabajo para listado'!$BC$155:$BC$1048576,0),MATCH((CUADRO!Q$4&amp;$E881),'Hoja de Trabajo para listado'!$BC$151:$CB$151,0)),0)+IFERROR(INDEX('Hoja de Trabajo para listado'!$DE$153:$DG$274,MATCH($A881,'Hoja de Trabajo para listado'!$DE$153:$DE$1048576,0),MATCH((CUADRO!Q$4&amp;$E881),'Hoja de Trabajo para listado'!$DE$151:$DG$151,0)),0)+IFERROR(INDEX('Hoja de Trabajo para listado'!$CD$155:$DC$1048576,MATCH($A881,'Hoja de Trabajo para listado'!$CD$155:$CD$1048576,0),MATCH((CUADRO!Q$4&amp;$E881),'Hoja de Trabajo para listado'!$CD$151:$DC$151,0)),0)</f>
        <v>0</v>
      </c>
      <c r="R881" s="241">
        <f t="shared" ca="1" si="26"/>
        <v>0</v>
      </c>
      <c r="S881" s="247"/>
      <c r="T881" s="241">
        <f ca="1">+T882</f>
        <v>0</v>
      </c>
      <c r="U881" s="240">
        <f t="shared" si="27"/>
        <v>1</v>
      </c>
    </row>
    <row r="882" spans="1:21" customFormat="1" ht="15" hidden="1" customHeight="1">
      <c r="A882" s="32">
        <v>1523</v>
      </c>
      <c r="B882" s="382"/>
      <c r="C882" s="245" t="str">
        <f>+VLOOKUP(A882,bd_lista!$A$3:$C$592,3,FALSE)</f>
        <v>Gobierno Autónomo Municipal de San Pablo de Lípez</v>
      </c>
      <c r="D882" s="384"/>
      <c r="E882" s="242" t="s">
        <v>684</v>
      </c>
      <c r="F882" s="243">
        <f ca="1">+IFERROR(INDEX('Hoja de Trabajo para listado'!$A$155:$Z$1048576,MATCH($A882,'Hoja de Trabajo para listado'!$A$155:$A$1048576,0),MATCH((CUADRO!F$4&amp;$E882),'Hoja de Trabajo para listado'!$A$151:$Z$151,0)),0)+IFERROR(INDEX('Hoja de Trabajo para listado'!$AB$155:$BA$1048576,MATCH($A882,'Hoja de Trabajo para listado'!$AB$155:$AB$1048576,0),MATCH((CUADRO!F$4&amp;$E882),'Hoja de Trabajo para listado'!$AB$151:$BA$151,0)),0)+IFERROR(INDEX('Hoja de Trabajo para listado'!$BC$155:$CB$1048576,MATCH($A882,'Hoja de Trabajo para listado'!$BC$155:$BC$1048576,0),MATCH((CUADRO!F$4&amp;$E882),'Hoja de Trabajo para listado'!$BC$151:$CB$151,0)),0)+IFERROR(INDEX('Hoja de Trabajo para listado'!$DE$153:$DG$274,MATCH($A882,'Hoja de Trabajo para listado'!$DE$153:$DE$1048576,0),MATCH((CUADRO!F$4&amp;$E882),'Hoja de Trabajo para listado'!$DE$151:$DG$151,0)),0)+IFERROR(INDEX('Hoja de Trabajo para listado'!$CD$155:$DC$1048576,MATCH($A882,'Hoja de Trabajo para listado'!$CD$155:$CD$1048576,0),MATCH((CUADRO!F$4&amp;$E882),'Hoja de Trabajo para listado'!$CD$151:$DC$151,0)),0)</f>
        <v>0</v>
      </c>
      <c r="G882" s="243">
        <f ca="1">+IFERROR(INDEX('Hoja de Trabajo para listado'!$A$155:$Z$1048576,MATCH($A882,'Hoja de Trabajo para listado'!$A$155:$A$1048576,0),MATCH((CUADRO!G$4&amp;$E882),'Hoja de Trabajo para listado'!$A$151:$Z$151,0)),0)+IFERROR(INDEX('Hoja de Trabajo para listado'!$AB$155:$BA$1048576,MATCH($A882,'Hoja de Trabajo para listado'!$AB$155:$AB$1048576,0),MATCH((CUADRO!G$4&amp;$E882),'Hoja de Trabajo para listado'!$AB$151:$BA$151,0)),0)+IFERROR(INDEX('Hoja de Trabajo para listado'!$BC$155:$CB$1048576,MATCH($A882,'Hoja de Trabajo para listado'!$BC$155:$BC$1048576,0),MATCH((CUADRO!G$4&amp;$E882),'Hoja de Trabajo para listado'!$BC$151:$CB$151,0)),0)+IFERROR(INDEX('Hoja de Trabajo para listado'!$DE$153:$DG$274,MATCH($A882,'Hoja de Trabajo para listado'!$DE$153:$DE$1048576,0),MATCH((CUADRO!G$4&amp;$E882),'Hoja de Trabajo para listado'!$DE$151:$DG$151,0)),0)+IFERROR(INDEX('Hoja de Trabajo para listado'!$CD$155:$DC$1048576,MATCH($A882,'Hoja de Trabajo para listado'!$CD$155:$CD$1048576,0),MATCH((CUADRO!G$4&amp;$E882),'Hoja de Trabajo para listado'!$CD$151:$DC$151,0)),0)</f>
        <v>0</v>
      </c>
      <c r="H882" s="243">
        <f ca="1">+IFERROR(INDEX('Hoja de Trabajo para listado'!$A$155:$Z$1048576,MATCH($A882,'Hoja de Trabajo para listado'!$A$155:$A$1048576,0),MATCH((CUADRO!H$4&amp;$E882),'Hoja de Trabajo para listado'!$A$151:$Z$151,0)),0)+IFERROR(INDEX('Hoja de Trabajo para listado'!$AB$155:$BA$1048576,MATCH($A882,'Hoja de Trabajo para listado'!$AB$155:$AB$1048576,0),MATCH((CUADRO!H$4&amp;$E882),'Hoja de Trabajo para listado'!$AB$151:$BA$151,0)),0)+IFERROR(INDEX('Hoja de Trabajo para listado'!$BC$155:$CB$1048576,MATCH($A882,'Hoja de Trabajo para listado'!$BC$155:$BC$1048576,0),MATCH((CUADRO!H$4&amp;$E882),'Hoja de Trabajo para listado'!$BC$151:$CB$151,0)),0)+IFERROR(INDEX('Hoja de Trabajo para listado'!$DE$153:$DG$274,MATCH($A882,'Hoja de Trabajo para listado'!$DE$153:$DE$1048576,0),MATCH((CUADRO!H$4&amp;$E882),'Hoja de Trabajo para listado'!$DE$151:$DG$151,0)),0)+IFERROR(INDEX('Hoja de Trabajo para listado'!$CD$155:$DC$1048576,MATCH($A882,'Hoja de Trabajo para listado'!$CD$155:$CD$1048576,0),MATCH((CUADRO!H$4&amp;$E882),'Hoja de Trabajo para listado'!$CD$151:$DC$151,0)),0)</f>
        <v>0</v>
      </c>
      <c r="I882" s="243">
        <f ca="1">+IFERROR(INDEX('Hoja de Trabajo para listado'!$A$155:$Z$1048576,MATCH($A882,'Hoja de Trabajo para listado'!$A$155:$A$1048576,0),MATCH((CUADRO!I$4&amp;$E882),'Hoja de Trabajo para listado'!$A$151:$Z$151,0)),0)+IFERROR(INDEX('Hoja de Trabajo para listado'!$AB$155:$BA$1048576,MATCH($A882,'Hoja de Trabajo para listado'!$AB$155:$AB$1048576,0),MATCH((CUADRO!I$4&amp;$E882),'Hoja de Trabajo para listado'!$AB$151:$BA$151,0)),0)+IFERROR(INDEX('Hoja de Trabajo para listado'!$BC$155:$CB$1048576,MATCH($A882,'Hoja de Trabajo para listado'!$BC$155:$BC$1048576,0),MATCH((CUADRO!I$4&amp;$E882),'Hoja de Trabajo para listado'!$BC$151:$CB$151,0)),0)+IFERROR(INDEX('Hoja de Trabajo para listado'!$DE$153:$DG$274,MATCH($A882,'Hoja de Trabajo para listado'!$DE$153:$DE$1048576,0),MATCH((CUADRO!I$4&amp;$E882),'Hoja de Trabajo para listado'!$DE$151:$DG$151,0)),0)+IFERROR(INDEX('Hoja de Trabajo para listado'!$CD$155:$DC$1048576,MATCH($A882,'Hoja de Trabajo para listado'!$CD$155:$CD$1048576,0),MATCH((CUADRO!I$4&amp;$E882),'Hoja de Trabajo para listado'!$CD$151:$DC$151,0)),0)</f>
        <v>0</v>
      </c>
      <c r="J882" s="243">
        <f ca="1">+IFERROR(INDEX('Hoja de Trabajo para listado'!$A$155:$Z$1048576,MATCH($A882,'Hoja de Trabajo para listado'!$A$155:$A$1048576,0),MATCH((CUADRO!J$4&amp;$E882),'Hoja de Trabajo para listado'!$A$151:$Z$151,0)),0)+IFERROR(INDEX('Hoja de Trabajo para listado'!$AB$155:$BA$1048576,MATCH($A882,'Hoja de Trabajo para listado'!$AB$155:$AB$1048576,0),MATCH((CUADRO!J$4&amp;$E882),'Hoja de Trabajo para listado'!$AB$151:$BA$151,0)),0)+IFERROR(INDEX('Hoja de Trabajo para listado'!$BC$155:$CB$1048576,MATCH($A882,'Hoja de Trabajo para listado'!$BC$155:$BC$1048576,0),MATCH((CUADRO!J$4&amp;$E882),'Hoja de Trabajo para listado'!$BC$151:$CB$151,0)),0)+IFERROR(INDEX('Hoja de Trabajo para listado'!$DE$153:$DG$274,MATCH($A882,'Hoja de Trabajo para listado'!$DE$153:$DE$1048576,0),MATCH((CUADRO!J$4&amp;$E882),'Hoja de Trabajo para listado'!$DE$151:$DG$151,0)),0)+IFERROR(INDEX('Hoja de Trabajo para listado'!$CD$155:$DC$1048576,MATCH($A882,'Hoja de Trabajo para listado'!$CD$155:$CD$1048576,0),MATCH((CUADRO!J$4&amp;$E882),'Hoja de Trabajo para listado'!$CD$151:$DC$151,0)),0)</f>
        <v>0</v>
      </c>
      <c r="K882" s="243">
        <f ca="1">+IFERROR(INDEX('Hoja de Trabajo para listado'!$A$155:$Z$1048576,MATCH($A882,'Hoja de Trabajo para listado'!$A$155:$A$1048576,0),MATCH((CUADRO!K$4&amp;$E882),'Hoja de Trabajo para listado'!$A$151:$Z$151,0)),0)+IFERROR(INDEX('Hoja de Trabajo para listado'!$AB$155:$BA$1048576,MATCH($A882,'Hoja de Trabajo para listado'!$AB$155:$AB$1048576,0),MATCH((CUADRO!K$4&amp;$E882),'Hoja de Trabajo para listado'!$AB$151:$BA$151,0)),0)+IFERROR(INDEX('Hoja de Trabajo para listado'!$BC$155:$CB$1048576,MATCH($A882,'Hoja de Trabajo para listado'!$BC$155:$BC$1048576,0),MATCH((CUADRO!K$4&amp;$E882),'Hoja de Trabajo para listado'!$BC$151:$CB$151,0)),0)+IFERROR(INDEX('Hoja de Trabajo para listado'!$DE$153:$DG$274,MATCH($A882,'Hoja de Trabajo para listado'!$DE$153:$DE$1048576,0),MATCH((CUADRO!K$4&amp;$E882),'Hoja de Trabajo para listado'!$DE$151:$DG$151,0)),0)+IFERROR(INDEX('Hoja de Trabajo para listado'!$CD$155:$DC$1048576,MATCH($A882,'Hoja de Trabajo para listado'!$CD$155:$CD$1048576,0),MATCH((CUADRO!K$4&amp;$E882),'Hoja de Trabajo para listado'!$CD$151:$DC$151,0)),0)</f>
        <v>0</v>
      </c>
      <c r="L882" s="243">
        <f ca="1">+IFERROR(INDEX('Hoja de Trabajo para listado'!$A$155:$Z$1048576,MATCH($A882,'Hoja de Trabajo para listado'!$A$155:$A$1048576,0),MATCH((CUADRO!L$4&amp;$E882),'Hoja de Trabajo para listado'!$A$151:$Z$151,0)),0)+IFERROR(INDEX('Hoja de Trabajo para listado'!$AB$155:$BA$1048576,MATCH($A882,'Hoja de Trabajo para listado'!$AB$155:$AB$1048576,0),MATCH((CUADRO!L$4&amp;$E882),'Hoja de Trabajo para listado'!$AB$151:$BA$151,0)),0)+IFERROR(INDEX('Hoja de Trabajo para listado'!$BC$155:$CB$1048576,MATCH($A882,'Hoja de Trabajo para listado'!$BC$155:$BC$1048576,0),MATCH((CUADRO!L$4&amp;$E882),'Hoja de Trabajo para listado'!$BC$151:$CB$151,0)),0)+IFERROR(INDEX('Hoja de Trabajo para listado'!$DE$153:$DG$274,MATCH($A882,'Hoja de Trabajo para listado'!$DE$153:$DE$1048576,0),MATCH((CUADRO!L$4&amp;$E882),'Hoja de Trabajo para listado'!$DE$151:$DG$151,0)),0)+IFERROR(INDEX('Hoja de Trabajo para listado'!$CD$155:$DC$1048576,MATCH($A882,'Hoja de Trabajo para listado'!$CD$155:$CD$1048576,0),MATCH((CUADRO!L$4&amp;$E882),'Hoja de Trabajo para listado'!$CD$151:$DC$151,0)),0)</f>
        <v>0</v>
      </c>
      <c r="M882" s="243">
        <f ca="1">+IFERROR(INDEX('Hoja de Trabajo para listado'!$A$155:$Z$1048576,MATCH($A882,'Hoja de Trabajo para listado'!$A$155:$A$1048576,0),MATCH((CUADRO!M$4&amp;$E882),'Hoja de Trabajo para listado'!$A$151:$Z$151,0)),0)+IFERROR(INDEX('Hoja de Trabajo para listado'!$AB$155:$BA$1048576,MATCH($A882,'Hoja de Trabajo para listado'!$AB$155:$AB$1048576,0),MATCH((CUADRO!M$4&amp;$E882),'Hoja de Trabajo para listado'!$AB$151:$BA$151,0)),0)+IFERROR(INDEX('Hoja de Trabajo para listado'!$BC$155:$CB$1048576,MATCH($A882,'Hoja de Trabajo para listado'!$BC$155:$BC$1048576,0),MATCH((CUADRO!M$4&amp;$E882),'Hoja de Trabajo para listado'!$BC$151:$CB$151,0)),0)+IFERROR(INDEX('Hoja de Trabajo para listado'!$DE$153:$DG$274,MATCH($A882,'Hoja de Trabajo para listado'!$DE$153:$DE$1048576,0),MATCH((CUADRO!M$4&amp;$E882),'Hoja de Trabajo para listado'!$DE$151:$DG$151,0)),0)+IFERROR(INDEX('Hoja de Trabajo para listado'!$CD$155:$DC$1048576,MATCH($A882,'Hoja de Trabajo para listado'!$CD$155:$CD$1048576,0),MATCH((CUADRO!M$4&amp;$E882),'Hoja de Trabajo para listado'!$CD$151:$DC$151,0)),0)</f>
        <v>0</v>
      </c>
      <c r="N882" s="243">
        <f ca="1">+IFERROR(INDEX('Hoja de Trabajo para listado'!$A$155:$Z$1048576,MATCH($A882,'Hoja de Trabajo para listado'!$A$155:$A$1048576,0),MATCH((CUADRO!N$4&amp;$E882),'Hoja de Trabajo para listado'!$A$151:$Z$151,0)),0)+IFERROR(INDEX('Hoja de Trabajo para listado'!$AB$155:$BA$1048576,MATCH($A882,'Hoja de Trabajo para listado'!$AB$155:$AB$1048576,0),MATCH((CUADRO!N$4&amp;$E882),'Hoja de Trabajo para listado'!$AB$151:$BA$151,0)),0)+IFERROR(INDEX('Hoja de Trabajo para listado'!$BC$155:$CB$1048576,MATCH($A882,'Hoja de Trabajo para listado'!$BC$155:$BC$1048576,0),MATCH((CUADRO!N$4&amp;$E882),'Hoja de Trabajo para listado'!$BC$151:$CB$151,0)),0)+IFERROR(INDEX('Hoja de Trabajo para listado'!$DE$153:$DG$274,MATCH($A882,'Hoja de Trabajo para listado'!$DE$153:$DE$1048576,0),MATCH((CUADRO!N$4&amp;$E882),'Hoja de Trabajo para listado'!$DE$151:$DG$151,0)),0)+IFERROR(INDEX('Hoja de Trabajo para listado'!$CD$155:$DC$1048576,MATCH($A882,'Hoja de Trabajo para listado'!$CD$155:$CD$1048576,0),MATCH((CUADRO!N$4&amp;$E882),'Hoja de Trabajo para listado'!$CD$151:$DC$151,0)),0)</f>
        <v>0</v>
      </c>
      <c r="O882" s="243">
        <f ca="1">+IFERROR(INDEX('Hoja de Trabajo para listado'!$A$155:$Z$1048576,MATCH($A882,'Hoja de Trabajo para listado'!$A$155:$A$1048576,0),MATCH((CUADRO!O$4&amp;$E882),'Hoja de Trabajo para listado'!$A$151:$Z$151,0)),0)+IFERROR(INDEX('Hoja de Trabajo para listado'!$AB$155:$BA$1048576,MATCH($A882,'Hoja de Trabajo para listado'!$AB$155:$AB$1048576,0),MATCH((CUADRO!O$4&amp;$E882),'Hoja de Trabajo para listado'!$AB$151:$BA$151,0)),0)+IFERROR(INDEX('Hoja de Trabajo para listado'!$BC$155:$CB$1048576,MATCH($A882,'Hoja de Trabajo para listado'!$BC$155:$BC$1048576,0),MATCH((CUADRO!O$4&amp;$E882),'Hoja de Trabajo para listado'!$BC$151:$CB$151,0)),0)+IFERROR(INDEX('Hoja de Trabajo para listado'!$DE$153:$DG$274,MATCH($A882,'Hoja de Trabajo para listado'!$DE$153:$DE$1048576,0),MATCH((CUADRO!O$4&amp;$E882),'Hoja de Trabajo para listado'!$DE$151:$DG$151,0)),0)+IFERROR(INDEX('Hoja de Trabajo para listado'!$CD$155:$DC$1048576,MATCH($A882,'Hoja de Trabajo para listado'!$CD$155:$CD$1048576,0),MATCH((CUADRO!O$4&amp;$E882),'Hoja de Trabajo para listado'!$CD$151:$DC$151,0)),0)</f>
        <v>0</v>
      </c>
      <c r="P882" s="243">
        <f ca="1">+IFERROR(INDEX('Hoja de Trabajo para listado'!$A$155:$Z$1048576,MATCH($A882,'Hoja de Trabajo para listado'!$A$155:$A$1048576,0),MATCH((CUADRO!P$4&amp;$E882),'Hoja de Trabajo para listado'!$A$151:$Z$151,0)),0)+IFERROR(INDEX('Hoja de Trabajo para listado'!$AB$155:$BA$1048576,MATCH($A882,'Hoja de Trabajo para listado'!$AB$155:$AB$1048576,0),MATCH((CUADRO!P$4&amp;$E882),'Hoja de Trabajo para listado'!$AB$151:$BA$151,0)),0)+IFERROR(INDEX('Hoja de Trabajo para listado'!$BC$155:$CB$1048576,MATCH($A882,'Hoja de Trabajo para listado'!$BC$155:$BC$1048576,0),MATCH((CUADRO!P$4&amp;$E882),'Hoja de Trabajo para listado'!$BC$151:$CB$151,0)),0)+IFERROR(INDEX('Hoja de Trabajo para listado'!$DE$153:$DG$274,MATCH($A882,'Hoja de Trabajo para listado'!$DE$153:$DE$1048576,0),MATCH((CUADRO!P$4&amp;$E882),'Hoja de Trabajo para listado'!$DE$151:$DG$151,0)),0)+IFERROR(INDEX('Hoja de Trabajo para listado'!$CD$155:$DC$1048576,MATCH($A882,'Hoja de Trabajo para listado'!$CD$155:$CD$1048576,0),MATCH((CUADRO!P$4&amp;$E882),'Hoja de Trabajo para listado'!$CD$151:$DC$151,0)),0)</f>
        <v>0</v>
      </c>
      <c r="Q882" s="243">
        <f ca="1">+IFERROR(INDEX('Hoja de Trabajo para listado'!$A$155:$Z$1048576,MATCH($A882,'Hoja de Trabajo para listado'!$A$155:$A$1048576,0),MATCH((CUADRO!Q$4&amp;$E882),'Hoja de Trabajo para listado'!$A$151:$Z$151,0)),0)+IFERROR(INDEX('Hoja de Trabajo para listado'!$AB$155:$BA$1048576,MATCH($A882,'Hoja de Trabajo para listado'!$AB$155:$AB$1048576,0),MATCH((CUADRO!Q$4&amp;$E882),'Hoja de Trabajo para listado'!$AB$151:$BA$151,0)),0)+IFERROR(INDEX('Hoja de Trabajo para listado'!$BC$155:$CB$1048576,MATCH($A882,'Hoja de Trabajo para listado'!$BC$155:$BC$1048576,0),MATCH((CUADRO!Q$4&amp;$E882),'Hoja de Trabajo para listado'!$BC$151:$CB$151,0)),0)+IFERROR(INDEX('Hoja de Trabajo para listado'!$DE$153:$DG$274,MATCH($A882,'Hoja de Trabajo para listado'!$DE$153:$DE$1048576,0),MATCH((CUADRO!Q$4&amp;$E882),'Hoja de Trabajo para listado'!$DE$151:$DG$151,0)),0)+IFERROR(INDEX('Hoja de Trabajo para listado'!$CD$155:$DC$1048576,MATCH($A882,'Hoja de Trabajo para listado'!$CD$155:$CD$1048576,0),MATCH((CUADRO!Q$4&amp;$E882),'Hoja de Trabajo para listado'!$CD$151:$DC$151,0)),0)</f>
        <v>0</v>
      </c>
      <c r="R882" s="243">
        <f t="shared" ca="1" si="26"/>
        <v>0</v>
      </c>
      <c r="S882" s="253">
        <f ca="1">+R881+R882</f>
        <v>0</v>
      </c>
      <c r="T882" s="243">
        <f ca="1">+S882</f>
        <v>0</v>
      </c>
      <c r="U882" s="242">
        <f t="shared" si="27"/>
        <v>2</v>
      </c>
    </row>
    <row r="883" spans="1:21" customFormat="1" ht="15" hidden="1" customHeight="1">
      <c r="A883" s="32">
        <v>1524</v>
      </c>
      <c r="B883" s="381">
        <f>+A883</f>
        <v>1524</v>
      </c>
      <c r="C883" s="245" t="str">
        <f>+VLOOKUP(A883,bd_lista!$A$3:$C$592,3,FALSE)</f>
        <v>Gobierno Autónomo Municipal de Mojinete</v>
      </c>
      <c r="D883" s="383" t="str">
        <f>+C883</f>
        <v>Gobierno Autónomo Municipal de Mojinete</v>
      </c>
      <c r="E883" s="240" t="s">
        <v>683</v>
      </c>
      <c r="F883" s="241">
        <f ca="1">+IFERROR(INDEX('Hoja de Trabajo para listado'!$A$155:$Z$1048576,MATCH($A883,'Hoja de Trabajo para listado'!$A$155:$A$1048576,0),MATCH((CUADRO!F$4&amp;$E883),'Hoja de Trabajo para listado'!$A$151:$Z$151,0)),0)+IFERROR(INDEX('Hoja de Trabajo para listado'!$AB$155:$BA$1048576,MATCH($A883,'Hoja de Trabajo para listado'!$AB$155:$AB$1048576,0),MATCH((CUADRO!F$4&amp;$E883),'Hoja de Trabajo para listado'!$AB$151:$BA$151,0)),0)+IFERROR(INDEX('Hoja de Trabajo para listado'!$BC$155:$CB$1048576,MATCH($A883,'Hoja de Trabajo para listado'!$BC$155:$BC$1048576,0),MATCH((CUADRO!F$4&amp;$E883),'Hoja de Trabajo para listado'!$BC$151:$CB$151,0)),0)+IFERROR(INDEX('Hoja de Trabajo para listado'!$DE$153:$DG$274,MATCH($A883,'Hoja de Trabajo para listado'!$DE$153:$DE$1048576,0),MATCH((CUADRO!F$4&amp;$E883),'Hoja de Trabajo para listado'!$DE$151:$DG$151,0)),0)+IFERROR(INDEX('Hoja de Trabajo para listado'!$CD$155:$DC$1048576,MATCH($A883,'Hoja de Trabajo para listado'!$CD$155:$CD$1048576,0),MATCH((CUADRO!F$4&amp;$E883),'Hoja de Trabajo para listado'!$CD$151:$DC$151,0)),0)</f>
        <v>0</v>
      </c>
      <c r="G883" s="241">
        <f ca="1">+IFERROR(INDEX('Hoja de Trabajo para listado'!$A$155:$Z$1048576,MATCH($A883,'Hoja de Trabajo para listado'!$A$155:$A$1048576,0),MATCH((CUADRO!G$4&amp;$E883),'Hoja de Trabajo para listado'!$A$151:$Z$151,0)),0)+IFERROR(INDEX('Hoja de Trabajo para listado'!$AB$155:$BA$1048576,MATCH($A883,'Hoja de Trabajo para listado'!$AB$155:$AB$1048576,0),MATCH((CUADRO!G$4&amp;$E883),'Hoja de Trabajo para listado'!$AB$151:$BA$151,0)),0)+IFERROR(INDEX('Hoja de Trabajo para listado'!$BC$155:$CB$1048576,MATCH($A883,'Hoja de Trabajo para listado'!$BC$155:$BC$1048576,0),MATCH((CUADRO!G$4&amp;$E883),'Hoja de Trabajo para listado'!$BC$151:$CB$151,0)),0)+IFERROR(INDEX('Hoja de Trabajo para listado'!$DE$153:$DG$274,MATCH($A883,'Hoja de Trabajo para listado'!$DE$153:$DE$1048576,0),MATCH((CUADRO!G$4&amp;$E883),'Hoja de Trabajo para listado'!$DE$151:$DG$151,0)),0)+IFERROR(INDEX('Hoja de Trabajo para listado'!$CD$155:$DC$1048576,MATCH($A883,'Hoja de Trabajo para listado'!$CD$155:$CD$1048576,0),MATCH((CUADRO!G$4&amp;$E883),'Hoja de Trabajo para listado'!$CD$151:$DC$151,0)),0)</f>
        <v>0</v>
      </c>
      <c r="H883" s="241">
        <f ca="1">+IFERROR(INDEX('Hoja de Trabajo para listado'!$A$155:$Z$1048576,MATCH($A883,'Hoja de Trabajo para listado'!$A$155:$A$1048576,0),MATCH((CUADRO!H$4&amp;$E883),'Hoja de Trabajo para listado'!$A$151:$Z$151,0)),0)+IFERROR(INDEX('Hoja de Trabajo para listado'!$AB$155:$BA$1048576,MATCH($A883,'Hoja de Trabajo para listado'!$AB$155:$AB$1048576,0),MATCH((CUADRO!H$4&amp;$E883),'Hoja de Trabajo para listado'!$AB$151:$BA$151,0)),0)+IFERROR(INDEX('Hoja de Trabajo para listado'!$BC$155:$CB$1048576,MATCH($A883,'Hoja de Trabajo para listado'!$BC$155:$BC$1048576,0),MATCH((CUADRO!H$4&amp;$E883),'Hoja de Trabajo para listado'!$BC$151:$CB$151,0)),0)+IFERROR(INDEX('Hoja de Trabajo para listado'!$DE$153:$DG$274,MATCH($A883,'Hoja de Trabajo para listado'!$DE$153:$DE$1048576,0),MATCH((CUADRO!H$4&amp;$E883),'Hoja de Trabajo para listado'!$DE$151:$DG$151,0)),0)+IFERROR(INDEX('Hoja de Trabajo para listado'!$CD$155:$DC$1048576,MATCH($A883,'Hoja de Trabajo para listado'!$CD$155:$CD$1048576,0),MATCH((CUADRO!H$4&amp;$E883),'Hoja de Trabajo para listado'!$CD$151:$DC$151,0)),0)</f>
        <v>0</v>
      </c>
      <c r="I883" s="241">
        <f ca="1">+IFERROR(INDEX('Hoja de Trabajo para listado'!$A$155:$Z$1048576,MATCH($A883,'Hoja de Trabajo para listado'!$A$155:$A$1048576,0),MATCH((CUADRO!I$4&amp;$E883),'Hoja de Trabajo para listado'!$A$151:$Z$151,0)),0)+IFERROR(INDEX('Hoja de Trabajo para listado'!$AB$155:$BA$1048576,MATCH($A883,'Hoja de Trabajo para listado'!$AB$155:$AB$1048576,0),MATCH((CUADRO!I$4&amp;$E883),'Hoja de Trabajo para listado'!$AB$151:$BA$151,0)),0)+IFERROR(INDEX('Hoja de Trabajo para listado'!$BC$155:$CB$1048576,MATCH($A883,'Hoja de Trabajo para listado'!$BC$155:$BC$1048576,0),MATCH((CUADRO!I$4&amp;$E883),'Hoja de Trabajo para listado'!$BC$151:$CB$151,0)),0)+IFERROR(INDEX('Hoja de Trabajo para listado'!$DE$153:$DG$274,MATCH($A883,'Hoja de Trabajo para listado'!$DE$153:$DE$1048576,0),MATCH((CUADRO!I$4&amp;$E883),'Hoja de Trabajo para listado'!$DE$151:$DG$151,0)),0)+IFERROR(INDEX('Hoja de Trabajo para listado'!$CD$155:$DC$1048576,MATCH($A883,'Hoja de Trabajo para listado'!$CD$155:$CD$1048576,0),MATCH((CUADRO!I$4&amp;$E883),'Hoja de Trabajo para listado'!$CD$151:$DC$151,0)),0)</f>
        <v>0</v>
      </c>
      <c r="J883" s="241">
        <f ca="1">+IFERROR(INDEX('Hoja de Trabajo para listado'!$A$155:$Z$1048576,MATCH($A883,'Hoja de Trabajo para listado'!$A$155:$A$1048576,0),MATCH((CUADRO!J$4&amp;$E883),'Hoja de Trabajo para listado'!$A$151:$Z$151,0)),0)+IFERROR(INDEX('Hoja de Trabajo para listado'!$AB$155:$BA$1048576,MATCH($A883,'Hoja de Trabajo para listado'!$AB$155:$AB$1048576,0),MATCH((CUADRO!J$4&amp;$E883),'Hoja de Trabajo para listado'!$AB$151:$BA$151,0)),0)+IFERROR(INDEX('Hoja de Trabajo para listado'!$BC$155:$CB$1048576,MATCH($A883,'Hoja de Trabajo para listado'!$BC$155:$BC$1048576,0),MATCH((CUADRO!J$4&amp;$E883),'Hoja de Trabajo para listado'!$BC$151:$CB$151,0)),0)+IFERROR(INDEX('Hoja de Trabajo para listado'!$DE$153:$DG$274,MATCH($A883,'Hoja de Trabajo para listado'!$DE$153:$DE$1048576,0),MATCH((CUADRO!J$4&amp;$E883),'Hoja de Trabajo para listado'!$DE$151:$DG$151,0)),0)+IFERROR(INDEX('Hoja de Trabajo para listado'!$CD$155:$DC$1048576,MATCH($A883,'Hoja de Trabajo para listado'!$CD$155:$CD$1048576,0),MATCH((CUADRO!J$4&amp;$E883),'Hoja de Trabajo para listado'!$CD$151:$DC$151,0)),0)</f>
        <v>0</v>
      </c>
      <c r="K883" s="241">
        <f ca="1">+IFERROR(INDEX('Hoja de Trabajo para listado'!$A$155:$Z$1048576,MATCH($A883,'Hoja de Trabajo para listado'!$A$155:$A$1048576,0),MATCH((CUADRO!K$4&amp;$E883),'Hoja de Trabajo para listado'!$A$151:$Z$151,0)),0)+IFERROR(INDEX('Hoja de Trabajo para listado'!$AB$155:$BA$1048576,MATCH($A883,'Hoja de Trabajo para listado'!$AB$155:$AB$1048576,0),MATCH((CUADRO!K$4&amp;$E883),'Hoja de Trabajo para listado'!$AB$151:$BA$151,0)),0)+IFERROR(INDEX('Hoja de Trabajo para listado'!$BC$155:$CB$1048576,MATCH($A883,'Hoja de Trabajo para listado'!$BC$155:$BC$1048576,0),MATCH((CUADRO!K$4&amp;$E883),'Hoja de Trabajo para listado'!$BC$151:$CB$151,0)),0)+IFERROR(INDEX('Hoja de Trabajo para listado'!$DE$153:$DG$274,MATCH($A883,'Hoja de Trabajo para listado'!$DE$153:$DE$1048576,0),MATCH((CUADRO!K$4&amp;$E883),'Hoja de Trabajo para listado'!$DE$151:$DG$151,0)),0)+IFERROR(INDEX('Hoja de Trabajo para listado'!$CD$155:$DC$1048576,MATCH($A883,'Hoja de Trabajo para listado'!$CD$155:$CD$1048576,0),MATCH((CUADRO!K$4&amp;$E883),'Hoja de Trabajo para listado'!$CD$151:$DC$151,0)),0)</f>
        <v>0</v>
      </c>
      <c r="L883" s="241">
        <f ca="1">+IFERROR(INDEX('Hoja de Trabajo para listado'!$A$155:$Z$1048576,MATCH($A883,'Hoja de Trabajo para listado'!$A$155:$A$1048576,0),MATCH((CUADRO!L$4&amp;$E883),'Hoja de Trabajo para listado'!$A$151:$Z$151,0)),0)+IFERROR(INDEX('Hoja de Trabajo para listado'!$AB$155:$BA$1048576,MATCH($A883,'Hoja de Trabajo para listado'!$AB$155:$AB$1048576,0),MATCH((CUADRO!L$4&amp;$E883),'Hoja de Trabajo para listado'!$AB$151:$BA$151,0)),0)+IFERROR(INDEX('Hoja de Trabajo para listado'!$BC$155:$CB$1048576,MATCH($A883,'Hoja de Trabajo para listado'!$BC$155:$BC$1048576,0),MATCH((CUADRO!L$4&amp;$E883),'Hoja de Trabajo para listado'!$BC$151:$CB$151,0)),0)+IFERROR(INDEX('Hoja de Trabajo para listado'!$DE$153:$DG$274,MATCH($A883,'Hoja de Trabajo para listado'!$DE$153:$DE$1048576,0),MATCH((CUADRO!L$4&amp;$E883),'Hoja de Trabajo para listado'!$DE$151:$DG$151,0)),0)+IFERROR(INDEX('Hoja de Trabajo para listado'!$CD$155:$DC$1048576,MATCH($A883,'Hoja de Trabajo para listado'!$CD$155:$CD$1048576,0),MATCH((CUADRO!L$4&amp;$E883),'Hoja de Trabajo para listado'!$CD$151:$DC$151,0)),0)</f>
        <v>0</v>
      </c>
      <c r="M883" s="241">
        <f ca="1">+IFERROR(INDEX('Hoja de Trabajo para listado'!$A$155:$Z$1048576,MATCH($A883,'Hoja de Trabajo para listado'!$A$155:$A$1048576,0),MATCH((CUADRO!M$4&amp;$E883),'Hoja de Trabajo para listado'!$A$151:$Z$151,0)),0)+IFERROR(INDEX('Hoja de Trabajo para listado'!$AB$155:$BA$1048576,MATCH($A883,'Hoja de Trabajo para listado'!$AB$155:$AB$1048576,0),MATCH((CUADRO!M$4&amp;$E883),'Hoja de Trabajo para listado'!$AB$151:$BA$151,0)),0)+IFERROR(INDEX('Hoja de Trabajo para listado'!$BC$155:$CB$1048576,MATCH($A883,'Hoja de Trabajo para listado'!$BC$155:$BC$1048576,0),MATCH((CUADRO!M$4&amp;$E883),'Hoja de Trabajo para listado'!$BC$151:$CB$151,0)),0)+IFERROR(INDEX('Hoja de Trabajo para listado'!$DE$153:$DG$274,MATCH($A883,'Hoja de Trabajo para listado'!$DE$153:$DE$1048576,0),MATCH((CUADRO!M$4&amp;$E883),'Hoja de Trabajo para listado'!$DE$151:$DG$151,0)),0)+IFERROR(INDEX('Hoja de Trabajo para listado'!$CD$155:$DC$1048576,MATCH($A883,'Hoja de Trabajo para listado'!$CD$155:$CD$1048576,0),MATCH((CUADRO!M$4&amp;$E883),'Hoja de Trabajo para listado'!$CD$151:$DC$151,0)),0)</f>
        <v>0</v>
      </c>
      <c r="N883" s="241">
        <f ca="1">+IFERROR(INDEX('Hoja de Trabajo para listado'!$A$155:$Z$1048576,MATCH($A883,'Hoja de Trabajo para listado'!$A$155:$A$1048576,0),MATCH((CUADRO!N$4&amp;$E883),'Hoja de Trabajo para listado'!$A$151:$Z$151,0)),0)+IFERROR(INDEX('Hoja de Trabajo para listado'!$AB$155:$BA$1048576,MATCH($A883,'Hoja de Trabajo para listado'!$AB$155:$AB$1048576,0),MATCH((CUADRO!N$4&amp;$E883),'Hoja de Trabajo para listado'!$AB$151:$BA$151,0)),0)+IFERROR(INDEX('Hoja de Trabajo para listado'!$BC$155:$CB$1048576,MATCH($A883,'Hoja de Trabajo para listado'!$BC$155:$BC$1048576,0),MATCH((CUADRO!N$4&amp;$E883),'Hoja de Trabajo para listado'!$BC$151:$CB$151,0)),0)+IFERROR(INDEX('Hoja de Trabajo para listado'!$DE$153:$DG$274,MATCH($A883,'Hoja de Trabajo para listado'!$DE$153:$DE$1048576,0),MATCH((CUADRO!N$4&amp;$E883),'Hoja de Trabajo para listado'!$DE$151:$DG$151,0)),0)+IFERROR(INDEX('Hoja de Trabajo para listado'!$CD$155:$DC$1048576,MATCH($A883,'Hoja de Trabajo para listado'!$CD$155:$CD$1048576,0),MATCH((CUADRO!N$4&amp;$E883),'Hoja de Trabajo para listado'!$CD$151:$DC$151,0)),0)</f>
        <v>0</v>
      </c>
      <c r="O883" s="241">
        <f ca="1">+IFERROR(INDEX('Hoja de Trabajo para listado'!$A$155:$Z$1048576,MATCH($A883,'Hoja de Trabajo para listado'!$A$155:$A$1048576,0),MATCH((CUADRO!O$4&amp;$E883),'Hoja de Trabajo para listado'!$A$151:$Z$151,0)),0)+IFERROR(INDEX('Hoja de Trabajo para listado'!$AB$155:$BA$1048576,MATCH($A883,'Hoja de Trabajo para listado'!$AB$155:$AB$1048576,0),MATCH((CUADRO!O$4&amp;$E883),'Hoja de Trabajo para listado'!$AB$151:$BA$151,0)),0)+IFERROR(INDEX('Hoja de Trabajo para listado'!$BC$155:$CB$1048576,MATCH($A883,'Hoja de Trabajo para listado'!$BC$155:$BC$1048576,0),MATCH((CUADRO!O$4&amp;$E883),'Hoja de Trabajo para listado'!$BC$151:$CB$151,0)),0)+IFERROR(INDEX('Hoja de Trabajo para listado'!$DE$153:$DG$274,MATCH($A883,'Hoja de Trabajo para listado'!$DE$153:$DE$1048576,0),MATCH((CUADRO!O$4&amp;$E883),'Hoja de Trabajo para listado'!$DE$151:$DG$151,0)),0)+IFERROR(INDEX('Hoja de Trabajo para listado'!$CD$155:$DC$1048576,MATCH($A883,'Hoja de Trabajo para listado'!$CD$155:$CD$1048576,0),MATCH((CUADRO!O$4&amp;$E883),'Hoja de Trabajo para listado'!$CD$151:$DC$151,0)),0)</f>
        <v>0</v>
      </c>
      <c r="P883" s="241">
        <f ca="1">+IFERROR(INDEX('Hoja de Trabajo para listado'!$A$155:$Z$1048576,MATCH($A883,'Hoja de Trabajo para listado'!$A$155:$A$1048576,0),MATCH((CUADRO!P$4&amp;$E883),'Hoja de Trabajo para listado'!$A$151:$Z$151,0)),0)+IFERROR(INDEX('Hoja de Trabajo para listado'!$AB$155:$BA$1048576,MATCH($A883,'Hoja de Trabajo para listado'!$AB$155:$AB$1048576,0),MATCH((CUADRO!P$4&amp;$E883),'Hoja de Trabajo para listado'!$AB$151:$BA$151,0)),0)+IFERROR(INDEX('Hoja de Trabajo para listado'!$BC$155:$CB$1048576,MATCH($A883,'Hoja de Trabajo para listado'!$BC$155:$BC$1048576,0),MATCH((CUADRO!P$4&amp;$E883),'Hoja de Trabajo para listado'!$BC$151:$CB$151,0)),0)+IFERROR(INDEX('Hoja de Trabajo para listado'!$DE$153:$DG$274,MATCH($A883,'Hoja de Trabajo para listado'!$DE$153:$DE$1048576,0),MATCH((CUADRO!P$4&amp;$E883),'Hoja de Trabajo para listado'!$DE$151:$DG$151,0)),0)+IFERROR(INDEX('Hoja de Trabajo para listado'!$CD$155:$DC$1048576,MATCH($A883,'Hoja de Trabajo para listado'!$CD$155:$CD$1048576,0),MATCH((CUADRO!P$4&amp;$E883),'Hoja de Trabajo para listado'!$CD$151:$DC$151,0)),0)</f>
        <v>0</v>
      </c>
      <c r="Q883" s="241">
        <f ca="1">+IFERROR(INDEX('Hoja de Trabajo para listado'!$A$155:$Z$1048576,MATCH($A883,'Hoja de Trabajo para listado'!$A$155:$A$1048576,0),MATCH((CUADRO!Q$4&amp;$E883),'Hoja de Trabajo para listado'!$A$151:$Z$151,0)),0)+IFERROR(INDEX('Hoja de Trabajo para listado'!$AB$155:$BA$1048576,MATCH($A883,'Hoja de Trabajo para listado'!$AB$155:$AB$1048576,0),MATCH((CUADRO!Q$4&amp;$E883),'Hoja de Trabajo para listado'!$AB$151:$BA$151,0)),0)+IFERROR(INDEX('Hoja de Trabajo para listado'!$BC$155:$CB$1048576,MATCH($A883,'Hoja de Trabajo para listado'!$BC$155:$BC$1048576,0),MATCH((CUADRO!Q$4&amp;$E883),'Hoja de Trabajo para listado'!$BC$151:$CB$151,0)),0)+IFERROR(INDEX('Hoja de Trabajo para listado'!$DE$153:$DG$274,MATCH($A883,'Hoja de Trabajo para listado'!$DE$153:$DE$1048576,0),MATCH((CUADRO!Q$4&amp;$E883),'Hoja de Trabajo para listado'!$DE$151:$DG$151,0)),0)+IFERROR(INDEX('Hoja de Trabajo para listado'!$CD$155:$DC$1048576,MATCH($A883,'Hoja de Trabajo para listado'!$CD$155:$CD$1048576,0),MATCH((CUADRO!Q$4&amp;$E883),'Hoja de Trabajo para listado'!$CD$151:$DC$151,0)),0)</f>
        <v>0</v>
      </c>
      <c r="R883" s="241">
        <f t="shared" ca="1" si="26"/>
        <v>0</v>
      </c>
      <c r="S883" s="247"/>
      <c r="T883" s="241">
        <f ca="1">+T884</f>
        <v>0</v>
      </c>
      <c r="U883" s="240">
        <f t="shared" si="27"/>
        <v>1</v>
      </c>
    </row>
    <row r="884" spans="1:21" customFormat="1" ht="15" hidden="1" customHeight="1">
      <c r="A884" s="32">
        <v>1524</v>
      </c>
      <c r="B884" s="382"/>
      <c r="C884" s="245" t="str">
        <f>+VLOOKUP(A884,bd_lista!$A$3:$C$592,3,FALSE)</f>
        <v>Gobierno Autónomo Municipal de Mojinete</v>
      </c>
      <c r="D884" s="384"/>
      <c r="E884" s="242" t="s">
        <v>684</v>
      </c>
      <c r="F884" s="243">
        <f ca="1">+IFERROR(INDEX('Hoja de Trabajo para listado'!$A$155:$Z$1048576,MATCH($A884,'Hoja de Trabajo para listado'!$A$155:$A$1048576,0),MATCH((CUADRO!F$4&amp;$E884),'Hoja de Trabajo para listado'!$A$151:$Z$151,0)),0)+IFERROR(INDEX('Hoja de Trabajo para listado'!$AB$155:$BA$1048576,MATCH($A884,'Hoja de Trabajo para listado'!$AB$155:$AB$1048576,0),MATCH((CUADRO!F$4&amp;$E884),'Hoja de Trabajo para listado'!$AB$151:$BA$151,0)),0)+IFERROR(INDEX('Hoja de Trabajo para listado'!$BC$155:$CB$1048576,MATCH($A884,'Hoja de Trabajo para listado'!$BC$155:$BC$1048576,0),MATCH((CUADRO!F$4&amp;$E884),'Hoja de Trabajo para listado'!$BC$151:$CB$151,0)),0)+IFERROR(INDEX('Hoja de Trabajo para listado'!$DE$153:$DG$274,MATCH($A884,'Hoja de Trabajo para listado'!$DE$153:$DE$1048576,0),MATCH((CUADRO!F$4&amp;$E884),'Hoja de Trabajo para listado'!$DE$151:$DG$151,0)),0)+IFERROR(INDEX('Hoja de Trabajo para listado'!$CD$155:$DC$1048576,MATCH($A884,'Hoja de Trabajo para listado'!$CD$155:$CD$1048576,0),MATCH((CUADRO!F$4&amp;$E884),'Hoja de Trabajo para listado'!$CD$151:$DC$151,0)),0)</f>
        <v>0</v>
      </c>
      <c r="G884" s="243">
        <f ca="1">+IFERROR(INDEX('Hoja de Trabajo para listado'!$A$155:$Z$1048576,MATCH($A884,'Hoja de Trabajo para listado'!$A$155:$A$1048576,0),MATCH((CUADRO!G$4&amp;$E884),'Hoja de Trabajo para listado'!$A$151:$Z$151,0)),0)+IFERROR(INDEX('Hoja de Trabajo para listado'!$AB$155:$BA$1048576,MATCH($A884,'Hoja de Trabajo para listado'!$AB$155:$AB$1048576,0),MATCH((CUADRO!G$4&amp;$E884),'Hoja de Trabajo para listado'!$AB$151:$BA$151,0)),0)+IFERROR(INDEX('Hoja de Trabajo para listado'!$BC$155:$CB$1048576,MATCH($A884,'Hoja de Trabajo para listado'!$BC$155:$BC$1048576,0),MATCH((CUADRO!G$4&amp;$E884),'Hoja de Trabajo para listado'!$BC$151:$CB$151,0)),0)+IFERROR(INDEX('Hoja de Trabajo para listado'!$DE$153:$DG$274,MATCH($A884,'Hoja de Trabajo para listado'!$DE$153:$DE$1048576,0),MATCH((CUADRO!G$4&amp;$E884),'Hoja de Trabajo para listado'!$DE$151:$DG$151,0)),0)+IFERROR(INDEX('Hoja de Trabajo para listado'!$CD$155:$DC$1048576,MATCH($A884,'Hoja de Trabajo para listado'!$CD$155:$CD$1048576,0),MATCH((CUADRO!G$4&amp;$E884),'Hoja de Trabajo para listado'!$CD$151:$DC$151,0)),0)</f>
        <v>0</v>
      </c>
      <c r="H884" s="243">
        <f ca="1">+IFERROR(INDEX('Hoja de Trabajo para listado'!$A$155:$Z$1048576,MATCH($A884,'Hoja de Trabajo para listado'!$A$155:$A$1048576,0),MATCH((CUADRO!H$4&amp;$E884),'Hoja de Trabajo para listado'!$A$151:$Z$151,0)),0)+IFERROR(INDEX('Hoja de Trabajo para listado'!$AB$155:$BA$1048576,MATCH($A884,'Hoja de Trabajo para listado'!$AB$155:$AB$1048576,0),MATCH((CUADRO!H$4&amp;$E884),'Hoja de Trabajo para listado'!$AB$151:$BA$151,0)),0)+IFERROR(INDEX('Hoja de Trabajo para listado'!$BC$155:$CB$1048576,MATCH($A884,'Hoja de Trabajo para listado'!$BC$155:$BC$1048576,0),MATCH((CUADRO!H$4&amp;$E884),'Hoja de Trabajo para listado'!$BC$151:$CB$151,0)),0)+IFERROR(INDEX('Hoja de Trabajo para listado'!$DE$153:$DG$274,MATCH($A884,'Hoja de Trabajo para listado'!$DE$153:$DE$1048576,0),MATCH((CUADRO!H$4&amp;$E884),'Hoja de Trabajo para listado'!$DE$151:$DG$151,0)),0)+IFERROR(INDEX('Hoja de Trabajo para listado'!$CD$155:$DC$1048576,MATCH($A884,'Hoja de Trabajo para listado'!$CD$155:$CD$1048576,0),MATCH((CUADRO!H$4&amp;$E884),'Hoja de Trabajo para listado'!$CD$151:$DC$151,0)),0)</f>
        <v>0</v>
      </c>
      <c r="I884" s="243">
        <f ca="1">+IFERROR(INDEX('Hoja de Trabajo para listado'!$A$155:$Z$1048576,MATCH($A884,'Hoja de Trabajo para listado'!$A$155:$A$1048576,0),MATCH((CUADRO!I$4&amp;$E884),'Hoja de Trabajo para listado'!$A$151:$Z$151,0)),0)+IFERROR(INDEX('Hoja de Trabajo para listado'!$AB$155:$BA$1048576,MATCH($A884,'Hoja de Trabajo para listado'!$AB$155:$AB$1048576,0),MATCH((CUADRO!I$4&amp;$E884),'Hoja de Trabajo para listado'!$AB$151:$BA$151,0)),0)+IFERROR(INDEX('Hoja de Trabajo para listado'!$BC$155:$CB$1048576,MATCH($A884,'Hoja de Trabajo para listado'!$BC$155:$BC$1048576,0),MATCH((CUADRO!I$4&amp;$E884),'Hoja de Trabajo para listado'!$BC$151:$CB$151,0)),0)+IFERROR(INDEX('Hoja de Trabajo para listado'!$DE$153:$DG$274,MATCH($A884,'Hoja de Trabajo para listado'!$DE$153:$DE$1048576,0),MATCH((CUADRO!I$4&amp;$E884),'Hoja de Trabajo para listado'!$DE$151:$DG$151,0)),0)+IFERROR(INDEX('Hoja de Trabajo para listado'!$CD$155:$DC$1048576,MATCH($A884,'Hoja de Trabajo para listado'!$CD$155:$CD$1048576,0),MATCH((CUADRO!I$4&amp;$E884),'Hoja de Trabajo para listado'!$CD$151:$DC$151,0)),0)</f>
        <v>0</v>
      </c>
      <c r="J884" s="243">
        <f ca="1">+IFERROR(INDEX('Hoja de Trabajo para listado'!$A$155:$Z$1048576,MATCH($A884,'Hoja de Trabajo para listado'!$A$155:$A$1048576,0),MATCH((CUADRO!J$4&amp;$E884),'Hoja de Trabajo para listado'!$A$151:$Z$151,0)),0)+IFERROR(INDEX('Hoja de Trabajo para listado'!$AB$155:$BA$1048576,MATCH($A884,'Hoja de Trabajo para listado'!$AB$155:$AB$1048576,0),MATCH((CUADRO!J$4&amp;$E884),'Hoja de Trabajo para listado'!$AB$151:$BA$151,0)),0)+IFERROR(INDEX('Hoja de Trabajo para listado'!$BC$155:$CB$1048576,MATCH($A884,'Hoja de Trabajo para listado'!$BC$155:$BC$1048576,0),MATCH((CUADRO!J$4&amp;$E884),'Hoja de Trabajo para listado'!$BC$151:$CB$151,0)),0)+IFERROR(INDEX('Hoja de Trabajo para listado'!$DE$153:$DG$274,MATCH($A884,'Hoja de Trabajo para listado'!$DE$153:$DE$1048576,0),MATCH((CUADRO!J$4&amp;$E884),'Hoja de Trabajo para listado'!$DE$151:$DG$151,0)),0)+IFERROR(INDEX('Hoja de Trabajo para listado'!$CD$155:$DC$1048576,MATCH($A884,'Hoja de Trabajo para listado'!$CD$155:$CD$1048576,0),MATCH((CUADRO!J$4&amp;$E884),'Hoja de Trabajo para listado'!$CD$151:$DC$151,0)),0)</f>
        <v>0</v>
      </c>
      <c r="K884" s="243">
        <f ca="1">+IFERROR(INDEX('Hoja de Trabajo para listado'!$A$155:$Z$1048576,MATCH($A884,'Hoja de Trabajo para listado'!$A$155:$A$1048576,0),MATCH((CUADRO!K$4&amp;$E884),'Hoja de Trabajo para listado'!$A$151:$Z$151,0)),0)+IFERROR(INDEX('Hoja de Trabajo para listado'!$AB$155:$BA$1048576,MATCH($A884,'Hoja de Trabajo para listado'!$AB$155:$AB$1048576,0),MATCH((CUADRO!K$4&amp;$E884),'Hoja de Trabajo para listado'!$AB$151:$BA$151,0)),0)+IFERROR(INDEX('Hoja de Trabajo para listado'!$BC$155:$CB$1048576,MATCH($A884,'Hoja de Trabajo para listado'!$BC$155:$BC$1048576,0),MATCH((CUADRO!K$4&amp;$E884),'Hoja de Trabajo para listado'!$BC$151:$CB$151,0)),0)+IFERROR(INDEX('Hoja de Trabajo para listado'!$DE$153:$DG$274,MATCH($A884,'Hoja de Trabajo para listado'!$DE$153:$DE$1048576,0),MATCH((CUADRO!K$4&amp;$E884),'Hoja de Trabajo para listado'!$DE$151:$DG$151,0)),0)+IFERROR(INDEX('Hoja de Trabajo para listado'!$CD$155:$DC$1048576,MATCH($A884,'Hoja de Trabajo para listado'!$CD$155:$CD$1048576,0),MATCH((CUADRO!K$4&amp;$E884),'Hoja de Trabajo para listado'!$CD$151:$DC$151,0)),0)</f>
        <v>0</v>
      </c>
      <c r="L884" s="243">
        <f ca="1">+IFERROR(INDEX('Hoja de Trabajo para listado'!$A$155:$Z$1048576,MATCH($A884,'Hoja de Trabajo para listado'!$A$155:$A$1048576,0),MATCH((CUADRO!L$4&amp;$E884),'Hoja de Trabajo para listado'!$A$151:$Z$151,0)),0)+IFERROR(INDEX('Hoja de Trabajo para listado'!$AB$155:$BA$1048576,MATCH($A884,'Hoja de Trabajo para listado'!$AB$155:$AB$1048576,0),MATCH((CUADRO!L$4&amp;$E884),'Hoja de Trabajo para listado'!$AB$151:$BA$151,0)),0)+IFERROR(INDEX('Hoja de Trabajo para listado'!$BC$155:$CB$1048576,MATCH($A884,'Hoja de Trabajo para listado'!$BC$155:$BC$1048576,0),MATCH((CUADRO!L$4&amp;$E884),'Hoja de Trabajo para listado'!$BC$151:$CB$151,0)),0)+IFERROR(INDEX('Hoja de Trabajo para listado'!$DE$153:$DG$274,MATCH($A884,'Hoja de Trabajo para listado'!$DE$153:$DE$1048576,0),MATCH((CUADRO!L$4&amp;$E884),'Hoja de Trabajo para listado'!$DE$151:$DG$151,0)),0)+IFERROR(INDEX('Hoja de Trabajo para listado'!$CD$155:$DC$1048576,MATCH($A884,'Hoja de Trabajo para listado'!$CD$155:$CD$1048576,0),MATCH((CUADRO!L$4&amp;$E884),'Hoja de Trabajo para listado'!$CD$151:$DC$151,0)),0)</f>
        <v>0</v>
      </c>
      <c r="M884" s="243">
        <f ca="1">+IFERROR(INDEX('Hoja de Trabajo para listado'!$A$155:$Z$1048576,MATCH($A884,'Hoja de Trabajo para listado'!$A$155:$A$1048576,0),MATCH((CUADRO!M$4&amp;$E884),'Hoja de Trabajo para listado'!$A$151:$Z$151,0)),0)+IFERROR(INDEX('Hoja de Trabajo para listado'!$AB$155:$BA$1048576,MATCH($A884,'Hoja de Trabajo para listado'!$AB$155:$AB$1048576,0),MATCH((CUADRO!M$4&amp;$E884),'Hoja de Trabajo para listado'!$AB$151:$BA$151,0)),0)+IFERROR(INDEX('Hoja de Trabajo para listado'!$BC$155:$CB$1048576,MATCH($A884,'Hoja de Trabajo para listado'!$BC$155:$BC$1048576,0),MATCH((CUADRO!M$4&amp;$E884),'Hoja de Trabajo para listado'!$BC$151:$CB$151,0)),0)+IFERROR(INDEX('Hoja de Trabajo para listado'!$DE$153:$DG$274,MATCH($A884,'Hoja de Trabajo para listado'!$DE$153:$DE$1048576,0),MATCH((CUADRO!M$4&amp;$E884),'Hoja de Trabajo para listado'!$DE$151:$DG$151,0)),0)+IFERROR(INDEX('Hoja de Trabajo para listado'!$CD$155:$DC$1048576,MATCH($A884,'Hoja de Trabajo para listado'!$CD$155:$CD$1048576,0),MATCH((CUADRO!M$4&amp;$E884),'Hoja de Trabajo para listado'!$CD$151:$DC$151,0)),0)</f>
        <v>0</v>
      </c>
      <c r="N884" s="243">
        <f ca="1">+IFERROR(INDEX('Hoja de Trabajo para listado'!$A$155:$Z$1048576,MATCH($A884,'Hoja de Trabajo para listado'!$A$155:$A$1048576,0),MATCH((CUADRO!N$4&amp;$E884),'Hoja de Trabajo para listado'!$A$151:$Z$151,0)),0)+IFERROR(INDEX('Hoja de Trabajo para listado'!$AB$155:$BA$1048576,MATCH($A884,'Hoja de Trabajo para listado'!$AB$155:$AB$1048576,0),MATCH((CUADRO!N$4&amp;$E884),'Hoja de Trabajo para listado'!$AB$151:$BA$151,0)),0)+IFERROR(INDEX('Hoja de Trabajo para listado'!$BC$155:$CB$1048576,MATCH($A884,'Hoja de Trabajo para listado'!$BC$155:$BC$1048576,0),MATCH((CUADRO!N$4&amp;$E884),'Hoja de Trabajo para listado'!$BC$151:$CB$151,0)),0)+IFERROR(INDEX('Hoja de Trabajo para listado'!$DE$153:$DG$274,MATCH($A884,'Hoja de Trabajo para listado'!$DE$153:$DE$1048576,0),MATCH((CUADRO!N$4&amp;$E884),'Hoja de Trabajo para listado'!$DE$151:$DG$151,0)),0)+IFERROR(INDEX('Hoja de Trabajo para listado'!$CD$155:$DC$1048576,MATCH($A884,'Hoja de Trabajo para listado'!$CD$155:$CD$1048576,0),MATCH((CUADRO!N$4&amp;$E884),'Hoja de Trabajo para listado'!$CD$151:$DC$151,0)),0)</f>
        <v>0</v>
      </c>
      <c r="O884" s="243">
        <f ca="1">+IFERROR(INDEX('Hoja de Trabajo para listado'!$A$155:$Z$1048576,MATCH($A884,'Hoja de Trabajo para listado'!$A$155:$A$1048576,0),MATCH((CUADRO!O$4&amp;$E884),'Hoja de Trabajo para listado'!$A$151:$Z$151,0)),0)+IFERROR(INDEX('Hoja de Trabajo para listado'!$AB$155:$BA$1048576,MATCH($A884,'Hoja de Trabajo para listado'!$AB$155:$AB$1048576,0),MATCH((CUADRO!O$4&amp;$E884),'Hoja de Trabajo para listado'!$AB$151:$BA$151,0)),0)+IFERROR(INDEX('Hoja de Trabajo para listado'!$BC$155:$CB$1048576,MATCH($A884,'Hoja de Trabajo para listado'!$BC$155:$BC$1048576,0),MATCH((CUADRO!O$4&amp;$E884),'Hoja de Trabajo para listado'!$BC$151:$CB$151,0)),0)+IFERROR(INDEX('Hoja de Trabajo para listado'!$DE$153:$DG$274,MATCH($A884,'Hoja de Trabajo para listado'!$DE$153:$DE$1048576,0),MATCH((CUADRO!O$4&amp;$E884),'Hoja de Trabajo para listado'!$DE$151:$DG$151,0)),0)+IFERROR(INDEX('Hoja de Trabajo para listado'!$CD$155:$DC$1048576,MATCH($A884,'Hoja de Trabajo para listado'!$CD$155:$CD$1048576,0),MATCH((CUADRO!O$4&amp;$E884),'Hoja de Trabajo para listado'!$CD$151:$DC$151,0)),0)</f>
        <v>0</v>
      </c>
      <c r="P884" s="243">
        <f ca="1">+IFERROR(INDEX('Hoja de Trabajo para listado'!$A$155:$Z$1048576,MATCH($A884,'Hoja de Trabajo para listado'!$A$155:$A$1048576,0),MATCH((CUADRO!P$4&amp;$E884),'Hoja de Trabajo para listado'!$A$151:$Z$151,0)),0)+IFERROR(INDEX('Hoja de Trabajo para listado'!$AB$155:$BA$1048576,MATCH($A884,'Hoja de Trabajo para listado'!$AB$155:$AB$1048576,0),MATCH((CUADRO!P$4&amp;$E884),'Hoja de Trabajo para listado'!$AB$151:$BA$151,0)),0)+IFERROR(INDEX('Hoja de Trabajo para listado'!$BC$155:$CB$1048576,MATCH($A884,'Hoja de Trabajo para listado'!$BC$155:$BC$1048576,0),MATCH((CUADRO!P$4&amp;$E884),'Hoja de Trabajo para listado'!$BC$151:$CB$151,0)),0)+IFERROR(INDEX('Hoja de Trabajo para listado'!$DE$153:$DG$274,MATCH($A884,'Hoja de Trabajo para listado'!$DE$153:$DE$1048576,0),MATCH((CUADRO!P$4&amp;$E884),'Hoja de Trabajo para listado'!$DE$151:$DG$151,0)),0)+IFERROR(INDEX('Hoja de Trabajo para listado'!$CD$155:$DC$1048576,MATCH($A884,'Hoja de Trabajo para listado'!$CD$155:$CD$1048576,0),MATCH((CUADRO!P$4&amp;$E884),'Hoja de Trabajo para listado'!$CD$151:$DC$151,0)),0)</f>
        <v>0</v>
      </c>
      <c r="Q884" s="243">
        <f ca="1">+IFERROR(INDEX('Hoja de Trabajo para listado'!$A$155:$Z$1048576,MATCH($A884,'Hoja de Trabajo para listado'!$A$155:$A$1048576,0),MATCH((CUADRO!Q$4&amp;$E884),'Hoja de Trabajo para listado'!$A$151:$Z$151,0)),0)+IFERROR(INDEX('Hoja de Trabajo para listado'!$AB$155:$BA$1048576,MATCH($A884,'Hoja de Trabajo para listado'!$AB$155:$AB$1048576,0),MATCH((CUADRO!Q$4&amp;$E884),'Hoja de Trabajo para listado'!$AB$151:$BA$151,0)),0)+IFERROR(INDEX('Hoja de Trabajo para listado'!$BC$155:$CB$1048576,MATCH($A884,'Hoja de Trabajo para listado'!$BC$155:$BC$1048576,0),MATCH((CUADRO!Q$4&amp;$E884),'Hoja de Trabajo para listado'!$BC$151:$CB$151,0)),0)+IFERROR(INDEX('Hoja de Trabajo para listado'!$DE$153:$DG$274,MATCH($A884,'Hoja de Trabajo para listado'!$DE$153:$DE$1048576,0),MATCH((CUADRO!Q$4&amp;$E884),'Hoja de Trabajo para listado'!$DE$151:$DG$151,0)),0)+IFERROR(INDEX('Hoja de Trabajo para listado'!$CD$155:$DC$1048576,MATCH($A884,'Hoja de Trabajo para listado'!$CD$155:$CD$1048576,0),MATCH((CUADRO!Q$4&amp;$E884),'Hoja de Trabajo para listado'!$CD$151:$DC$151,0)),0)</f>
        <v>0</v>
      </c>
      <c r="R884" s="243">
        <f t="shared" ca="1" si="26"/>
        <v>0</v>
      </c>
      <c r="S884" s="253">
        <f ca="1">+R883+R884</f>
        <v>0</v>
      </c>
      <c r="T884" s="243">
        <f ca="1">+S884</f>
        <v>0</v>
      </c>
      <c r="U884" s="242">
        <f t="shared" si="27"/>
        <v>2</v>
      </c>
    </row>
    <row r="885" spans="1:21" customFormat="1" ht="15" hidden="1" customHeight="1">
      <c r="A885" s="32">
        <v>1525</v>
      </c>
      <c r="B885" s="381">
        <f>+A885</f>
        <v>1525</v>
      </c>
      <c r="C885" s="245" t="str">
        <f>+VLOOKUP(A885,bd_lista!$A$3:$C$592,3,FALSE)</f>
        <v>Gobierno Autónomo Municipal de San Antonio de Esmoruco</v>
      </c>
      <c r="D885" s="383" t="str">
        <f>+C885</f>
        <v>Gobierno Autónomo Municipal de San Antonio de Esmoruco</v>
      </c>
      <c r="E885" s="240" t="s">
        <v>683</v>
      </c>
      <c r="F885" s="241">
        <f ca="1">+IFERROR(INDEX('Hoja de Trabajo para listado'!$A$155:$Z$1048576,MATCH($A885,'Hoja de Trabajo para listado'!$A$155:$A$1048576,0),MATCH((CUADRO!F$4&amp;$E885),'Hoja de Trabajo para listado'!$A$151:$Z$151,0)),0)+IFERROR(INDEX('Hoja de Trabajo para listado'!$AB$155:$BA$1048576,MATCH($A885,'Hoja de Trabajo para listado'!$AB$155:$AB$1048576,0),MATCH((CUADRO!F$4&amp;$E885),'Hoja de Trabajo para listado'!$AB$151:$BA$151,0)),0)+IFERROR(INDEX('Hoja de Trabajo para listado'!$BC$155:$CB$1048576,MATCH($A885,'Hoja de Trabajo para listado'!$BC$155:$BC$1048576,0),MATCH((CUADRO!F$4&amp;$E885),'Hoja de Trabajo para listado'!$BC$151:$CB$151,0)),0)+IFERROR(INDEX('Hoja de Trabajo para listado'!$DE$153:$DG$274,MATCH($A885,'Hoja de Trabajo para listado'!$DE$153:$DE$1048576,0),MATCH((CUADRO!F$4&amp;$E885),'Hoja de Trabajo para listado'!$DE$151:$DG$151,0)),0)+IFERROR(INDEX('Hoja de Trabajo para listado'!$CD$155:$DC$1048576,MATCH($A885,'Hoja de Trabajo para listado'!$CD$155:$CD$1048576,0),MATCH((CUADRO!F$4&amp;$E885),'Hoja de Trabajo para listado'!$CD$151:$DC$151,0)),0)</f>
        <v>0</v>
      </c>
      <c r="G885" s="241">
        <f ca="1">+IFERROR(INDEX('Hoja de Trabajo para listado'!$A$155:$Z$1048576,MATCH($A885,'Hoja de Trabajo para listado'!$A$155:$A$1048576,0),MATCH((CUADRO!G$4&amp;$E885),'Hoja de Trabajo para listado'!$A$151:$Z$151,0)),0)+IFERROR(INDEX('Hoja de Trabajo para listado'!$AB$155:$BA$1048576,MATCH($A885,'Hoja de Trabajo para listado'!$AB$155:$AB$1048576,0),MATCH((CUADRO!G$4&amp;$E885),'Hoja de Trabajo para listado'!$AB$151:$BA$151,0)),0)+IFERROR(INDEX('Hoja de Trabajo para listado'!$BC$155:$CB$1048576,MATCH($A885,'Hoja de Trabajo para listado'!$BC$155:$BC$1048576,0),MATCH((CUADRO!G$4&amp;$E885),'Hoja de Trabajo para listado'!$BC$151:$CB$151,0)),0)+IFERROR(INDEX('Hoja de Trabajo para listado'!$DE$153:$DG$274,MATCH($A885,'Hoja de Trabajo para listado'!$DE$153:$DE$1048576,0),MATCH((CUADRO!G$4&amp;$E885),'Hoja de Trabajo para listado'!$DE$151:$DG$151,0)),0)+IFERROR(INDEX('Hoja de Trabajo para listado'!$CD$155:$DC$1048576,MATCH($A885,'Hoja de Trabajo para listado'!$CD$155:$CD$1048576,0),MATCH((CUADRO!G$4&amp;$E885),'Hoja de Trabajo para listado'!$CD$151:$DC$151,0)),0)</f>
        <v>0</v>
      </c>
      <c r="H885" s="241">
        <f ca="1">+IFERROR(INDEX('Hoja de Trabajo para listado'!$A$155:$Z$1048576,MATCH($A885,'Hoja de Trabajo para listado'!$A$155:$A$1048576,0),MATCH((CUADRO!H$4&amp;$E885),'Hoja de Trabajo para listado'!$A$151:$Z$151,0)),0)+IFERROR(INDEX('Hoja de Trabajo para listado'!$AB$155:$BA$1048576,MATCH($A885,'Hoja de Trabajo para listado'!$AB$155:$AB$1048576,0),MATCH((CUADRO!H$4&amp;$E885),'Hoja de Trabajo para listado'!$AB$151:$BA$151,0)),0)+IFERROR(INDEX('Hoja de Trabajo para listado'!$BC$155:$CB$1048576,MATCH($A885,'Hoja de Trabajo para listado'!$BC$155:$BC$1048576,0),MATCH((CUADRO!H$4&amp;$E885),'Hoja de Trabajo para listado'!$BC$151:$CB$151,0)),0)+IFERROR(INDEX('Hoja de Trabajo para listado'!$DE$153:$DG$274,MATCH($A885,'Hoja de Trabajo para listado'!$DE$153:$DE$1048576,0),MATCH((CUADRO!H$4&amp;$E885),'Hoja de Trabajo para listado'!$DE$151:$DG$151,0)),0)+IFERROR(INDEX('Hoja de Trabajo para listado'!$CD$155:$DC$1048576,MATCH($A885,'Hoja de Trabajo para listado'!$CD$155:$CD$1048576,0),MATCH((CUADRO!H$4&amp;$E885),'Hoja de Trabajo para listado'!$CD$151:$DC$151,0)),0)</f>
        <v>0</v>
      </c>
      <c r="I885" s="241">
        <f ca="1">+IFERROR(INDEX('Hoja de Trabajo para listado'!$A$155:$Z$1048576,MATCH($A885,'Hoja de Trabajo para listado'!$A$155:$A$1048576,0),MATCH((CUADRO!I$4&amp;$E885),'Hoja de Trabajo para listado'!$A$151:$Z$151,0)),0)+IFERROR(INDEX('Hoja de Trabajo para listado'!$AB$155:$BA$1048576,MATCH($A885,'Hoja de Trabajo para listado'!$AB$155:$AB$1048576,0),MATCH((CUADRO!I$4&amp;$E885),'Hoja de Trabajo para listado'!$AB$151:$BA$151,0)),0)+IFERROR(INDEX('Hoja de Trabajo para listado'!$BC$155:$CB$1048576,MATCH($A885,'Hoja de Trabajo para listado'!$BC$155:$BC$1048576,0),MATCH((CUADRO!I$4&amp;$E885),'Hoja de Trabajo para listado'!$BC$151:$CB$151,0)),0)+IFERROR(INDEX('Hoja de Trabajo para listado'!$DE$153:$DG$274,MATCH($A885,'Hoja de Trabajo para listado'!$DE$153:$DE$1048576,0),MATCH((CUADRO!I$4&amp;$E885),'Hoja de Trabajo para listado'!$DE$151:$DG$151,0)),0)+IFERROR(INDEX('Hoja de Trabajo para listado'!$CD$155:$DC$1048576,MATCH($A885,'Hoja de Trabajo para listado'!$CD$155:$CD$1048576,0),MATCH((CUADRO!I$4&amp;$E885),'Hoja de Trabajo para listado'!$CD$151:$DC$151,0)),0)</f>
        <v>0</v>
      </c>
      <c r="J885" s="241">
        <f ca="1">+IFERROR(INDEX('Hoja de Trabajo para listado'!$A$155:$Z$1048576,MATCH($A885,'Hoja de Trabajo para listado'!$A$155:$A$1048576,0),MATCH((CUADRO!J$4&amp;$E885),'Hoja de Trabajo para listado'!$A$151:$Z$151,0)),0)+IFERROR(INDEX('Hoja de Trabajo para listado'!$AB$155:$BA$1048576,MATCH($A885,'Hoja de Trabajo para listado'!$AB$155:$AB$1048576,0),MATCH((CUADRO!J$4&amp;$E885),'Hoja de Trabajo para listado'!$AB$151:$BA$151,0)),0)+IFERROR(INDEX('Hoja de Trabajo para listado'!$BC$155:$CB$1048576,MATCH($A885,'Hoja de Trabajo para listado'!$BC$155:$BC$1048576,0),MATCH((CUADRO!J$4&amp;$E885),'Hoja de Trabajo para listado'!$BC$151:$CB$151,0)),0)+IFERROR(INDEX('Hoja de Trabajo para listado'!$DE$153:$DG$274,MATCH($A885,'Hoja de Trabajo para listado'!$DE$153:$DE$1048576,0),MATCH((CUADRO!J$4&amp;$E885),'Hoja de Trabajo para listado'!$DE$151:$DG$151,0)),0)+IFERROR(INDEX('Hoja de Trabajo para listado'!$CD$155:$DC$1048576,MATCH($A885,'Hoja de Trabajo para listado'!$CD$155:$CD$1048576,0),MATCH((CUADRO!J$4&amp;$E885),'Hoja de Trabajo para listado'!$CD$151:$DC$151,0)),0)</f>
        <v>0</v>
      </c>
      <c r="K885" s="241">
        <f ca="1">+IFERROR(INDEX('Hoja de Trabajo para listado'!$A$155:$Z$1048576,MATCH($A885,'Hoja de Trabajo para listado'!$A$155:$A$1048576,0),MATCH((CUADRO!K$4&amp;$E885),'Hoja de Trabajo para listado'!$A$151:$Z$151,0)),0)+IFERROR(INDEX('Hoja de Trabajo para listado'!$AB$155:$BA$1048576,MATCH($A885,'Hoja de Trabajo para listado'!$AB$155:$AB$1048576,0),MATCH((CUADRO!K$4&amp;$E885),'Hoja de Trabajo para listado'!$AB$151:$BA$151,0)),0)+IFERROR(INDEX('Hoja de Trabajo para listado'!$BC$155:$CB$1048576,MATCH($A885,'Hoja de Trabajo para listado'!$BC$155:$BC$1048576,0),MATCH((CUADRO!K$4&amp;$E885),'Hoja de Trabajo para listado'!$BC$151:$CB$151,0)),0)+IFERROR(INDEX('Hoja de Trabajo para listado'!$DE$153:$DG$274,MATCH($A885,'Hoja de Trabajo para listado'!$DE$153:$DE$1048576,0),MATCH((CUADRO!K$4&amp;$E885),'Hoja de Trabajo para listado'!$DE$151:$DG$151,0)),0)+IFERROR(INDEX('Hoja de Trabajo para listado'!$CD$155:$DC$1048576,MATCH($A885,'Hoja de Trabajo para listado'!$CD$155:$CD$1048576,0),MATCH((CUADRO!K$4&amp;$E885),'Hoja de Trabajo para listado'!$CD$151:$DC$151,0)),0)</f>
        <v>0</v>
      </c>
      <c r="L885" s="241">
        <f ca="1">+IFERROR(INDEX('Hoja de Trabajo para listado'!$A$155:$Z$1048576,MATCH($A885,'Hoja de Trabajo para listado'!$A$155:$A$1048576,0),MATCH((CUADRO!L$4&amp;$E885),'Hoja de Trabajo para listado'!$A$151:$Z$151,0)),0)+IFERROR(INDEX('Hoja de Trabajo para listado'!$AB$155:$BA$1048576,MATCH($A885,'Hoja de Trabajo para listado'!$AB$155:$AB$1048576,0),MATCH((CUADRO!L$4&amp;$E885),'Hoja de Trabajo para listado'!$AB$151:$BA$151,0)),0)+IFERROR(INDEX('Hoja de Trabajo para listado'!$BC$155:$CB$1048576,MATCH($A885,'Hoja de Trabajo para listado'!$BC$155:$BC$1048576,0),MATCH((CUADRO!L$4&amp;$E885),'Hoja de Trabajo para listado'!$BC$151:$CB$151,0)),0)+IFERROR(INDEX('Hoja de Trabajo para listado'!$DE$153:$DG$274,MATCH($A885,'Hoja de Trabajo para listado'!$DE$153:$DE$1048576,0),MATCH((CUADRO!L$4&amp;$E885),'Hoja de Trabajo para listado'!$DE$151:$DG$151,0)),0)+IFERROR(INDEX('Hoja de Trabajo para listado'!$CD$155:$DC$1048576,MATCH($A885,'Hoja de Trabajo para listado'!$CD$155:$CD$1048576,0),MATCH((CUADRO!L$4&amp;$E885),'Hoja de Trabajo para listado'!$CD$151:$DC$151,0)),0)</f>
        <v>0</v>
      </c>
      <c r="M885" s="241">
        <f ca="1">+IFERROR(INDEX('Hoja de Trabajo para listado'!$A$155:$Z$1048576,MATCH($A885,'Hoja de Trabajo para listado'!$A$155:$A$1048576,0),MATCH((CUADRO!M$4&amp;$E885),'Hoja de Trabajo para listado'!$A$151:$Z$151,0)),0)+IFERROR(INDEX('Hoja de Trabajo para listado'!$AB$155:$BA$1048576,MATCH($A885,'Hoja de Trabajo para listado'!$AB$155:$AB$1048576,0),MATCH((CUADRO!M$4&amp;$E885),'Hoja de Trabajo para listado'!$AB$151:$BA$151,0)),0)+IFERROR(INDEX('Hoja de Trabajo para listado'!$BC$155:$CB$1048576,MATCH($A885,'Hoja de Trabajo para listado'!$BC$155:$BC$1048576,0),MATCH((CUADRO!M$4&amp;$E885),'Hoja de Trabajo para listado'!$BC$151:$CB$151,0)),0)+IFERROR(INDEX('Hoja de Trabajo para listado'!$DE$153:$DG$274,MATCH($A885,'Hoja de Trabajo para listado'!$DE$153:$DE$1048576,0),MATCH((CUADRO!M$4&amp;$E885),'Hoja de Trabajo para listado'!$DE$151:$DG$151,0)),0)+IFERROR(INDEX('Hoja de Trabajo para listado'!$CD$155:$DC$1048576,MATCH($A885,'Hoja de Trabajo para listado'!$CD$155:$CD$1048576,0),MATCH((CUADRO!M$4&amp;$E885),'Hoja de Trabajo para listado'!$CD$151:$DC$151,0)),0)</f>
        <v>0</v>
      </c>
      <c r="N885" s="241">
        <f ca="1">+IFERROR(INDEX('Hoja de Trabajo para listado'!$A$155:$Z$1048576,MATCH($A885,'Hoja de Trabajo para listado'!$A$155:$A$1048576,0),MATCH((CUADRO!N$4&amp;$E885),'Hoja de Trabajo para listado'!$A$151:$Z$151,0)),0)+IFERROR(INDEX('Hoja de Trabajo para listado'!$AB$155:$BA$1048576,MATCH($A885,'Hoja de Trabajo para listado'!$AB$155:$AB$1048576,0),MATCH((CUADRO!N$4&amp;$E885),'Hoja de Trabajo para listado'!$AB$151:$BA$151,0)),0)+IFERROR(INDEX('Hoja de Trabajo para listado'!$BC$155:$CB$1048576,MATCH($A885,'Hoja de Trabajo para listado'!$BC$155:$BC$1048576,0),MATCH((CUADRO!N$4&amp;$E885),'Hoja de Trabajo para listado'!$BC$151:$CB$151,0)),0)+IFERROR(INDEX('Hoja de Trabajo para listado'!$DE$153:$DG$274,MATCH($A885,'Hoja de Trabajo para listado'!$DE$153:$DE$1048576,0),MATCH((CUADRO!N$4&amp;$E885),'Hoja de Trabajo para listado'!$DE$151:$DG$151,0)),0)+IFERROR(INDEX('Hoja de Trabajo para listado'!$CD$155:$DC$1048576,MATCH($A885,'Hoja de Trabajo para listado'!$CD$155:$CD$1048576,0),MATCH((CUADRO!N$4&amp;$E885),'Hoja de Trabajo para listado'!$CD$151:$DC$151,0)),0)</f>
        <v>0</v>
      </c>
      <c r="O885" s="241">
        <f ca="1">+IFERROR(INDEX('Hoja de Trabajo para listado'!$A$155:$Z$1048576,MATCH($A885,'Hoja de Trabajo para listado'!$A$155:$A$1048576,0),MATCH((CUADRO!O$4&amp;$E885),'Hoja de Trabajo para listado'!$A$151:$Z$151,0)),0)+IFERROR(INDEX('Hoja de Trabajo para listado'!$AB$155:$BA$1048576,MATCH($A885,'Hoja de Trabajo para listado'!$AB$155:$AB$1048576,0),MATCH((CUADRO!O$4&amp;$E885),'Hoja de Trabajo para listado'!$AB$151:$BA$151,0)),0)+IFERROR(INDEX('Hoja de Trabajo para listado'!$BC$155:$CB$1048576,MATCH($A885,'Hoja de Trabajo para listado'!$BC$155:$BC$1048576,0),MATCH((CUADRO!O$4&amp;$E885),'Hoja de Trabajo para listado'!$BC$151:$CB$151,0)),0)+IFERROR(INDEX('Hoja de Trabajo para listado'!$DE$153:$DG$274,MATCH($A885,'Hoja de Trabajo para listado'!$DE$153:$DE$1048576,0),MATCH((CUADRO!O$4&amp;$E885),'Hoja de Trabajo para listado'!$DE$151:$DG$151,0)),0)+IFERROR(INDEX('Hoja de Trabajo para listado'!$CD$155:$DC$1048576,MATCH($A885,'Hoja de Trabajo para listado'!$CD$155:$CD$1048576,0),MATCH((CUADRO!O$4&amp;$E885),'Hoja de Trabajo para listado'!$CD$151:$DC$151,0)),0)</f>
        <v>0</v>
      </c>
      <c r="P885" s="241">
        <f ca="1">+IFERROR(INDEX('Hoja de Trabajo para listado'!$A$155:$Z$1048576,MATCH($A885,'Hoja de Trabajo para listado'!$A$155:$A$1048576,0),MATCH((CUADRO!P$4&amp;$E885),'Hoja de Trabajo para listado'!$A$151:$Z$151,0)),0)+IFERROR(INDEX('Hoja de Trabajo para listado'!$AB$155:$BA$1048576,MATCH($A885,'Hoja de Trabajo para listado'!$AB$155:$AB$1048576,0),MATCH((CUADRO!P$4&amp;$E885),'Hoja de Trabajo para listado'!$AB$151:$BA$151,0)),0)+IFERROR(INDEX('Hoja de Trabajo para listado'!$BC$155:$CB$1048576,MATCH($A885,'Hoja de Trabajo para listado'!$BC$155:$BC$1048576,0),MATCH((CUADRO!P$4&amp;$E885),'Hoja de Trabajo para listado'!$BC$151:$CB$151,0)),0)+IFERROR(INDEX('Hoja de Trabajo para listado'!$DE$153:$DG$274,MATCH($A885,'Hoja de Trabajo para listado'!$DE$153:$DE$1048576,0),MATCH((CUADRO!P$4&amp;$E885),'Hoja de Trabajo para listado'!$DE$151:$DG$151,0)),0)+IFERROR(INDEX('Hoja de Trabajo para listado'!$CD$155:$DC$1048576,MATCH($A885,'Hoja de Trabajo para listado'!$CD$155:$CD$1048576,0),MATCH((CUADRO!P$4&amp;$E885),'Hoja de Trabajo para listado'!$CD$151:$DC$151,0)),0)</f>
        <v>0</v>
      </c>
      <c r="Q885" s="241">
        <f ca="1">+IFERROR(INDEX('Hoja de Trabajo para listado'!$A$155:$Z$1048576,MATCH($A885,'Hoja de Trabajo para listado'!$A$155:$A$1048576,0),MATCH((CUADRO!Q$4&amp;$E885),'Hoja de Trabajo para listado'!$A$151:$Z$151,0)),0)+IFERROR(INDEX('Hoja de Trabajo para listado'!$AB$155:$BA$1048576,MATCH($A885,'Hoja de Trabajo para listado'!$AB$155:$AB$1048576,0),MATCH((CUADRO!Q$4&amp;$E885),'Hoja de Trabajo para listado'!$AB$151:$BA$151,0)),0)+IFERROR(INDEX('Hoja de Trabajo para listado'!$BC$155:$CB$1048576,MATCH($A885,'Hoja de Trabajo para listado'!$BC$155:$BC$1048576,0),MATCH((CUADRO!Q$4&amp;$E885),'Hoja de Trabajo para listado'!$BC$151:$CB$151,0)),0)+IFERROR(INDEX('Hoja de Trabajo para listado'!$DE$153:$DG$274,MATCH($A885,'Hoja de Trabajo para listado'!$DE$153:$DE$1048576,0),MATCH((CUADRO!Q$4&amp;$E885),'Hoja de Trabajo para listado'!$DE$151:$DG$151,0)),0)+IFERROR(INDEX('Hoja de Trabajo para listado'!$CD$155:$DC$1048576,MATCH($A885,'Hoja de Trabajo para listado'!$CD$155:$CD$1048576,0),MATCH((CUADRO!Q$4&amp;$E885),'Hoja de Trabajo para listado'!$CD$151:$DC$151,0)),0)</f>
        <v>0</v>
      </c>
      <c r="R885" s="241">
        <f t="shared" ca="1" si="26"/>
        <v>0</v>
      </c>
      <c r="S885" s="247"/>
      <c r="T885" s="241">
        <f ca="1">+T886</f>
        <v>0</v>
      </c>
      <c r="U885" s="240">
        <f t="shared" si="27"/>
        <v>1</v>
      </c>
    </row>
    <row r="886" spans="1:21" customFormat="1" ht="15" hidden="1" customHeight="1">
      <c r="A886" s="32">
        <v>1525</v>
      </c>
      <c r="B886" s="382"/>
      <c r="C886" s="245" t="str">
        <f>+VLOOKUP(A886,bd_lista!$A$3:$C$592,3,FALSE)</f>
        <v>Gobierno Autónomo Municipal de San Antonio de Esmoruco</v>
      </c>
      <c r="D886" s="384"/>
      <c r="E886" s="242" t="s">
        <v>684</v>
      </c>
      <c r="F886" s="243">
        <f ca="1">+IFERROR(INDEX('Hoja de Trabajo para listado'!$A$155:$Z$1048576,MATCH($A886,'Hoja de Trabajo para listado'!$A$155:$A$1048576,0),MATCH((CUADRO!F$4&amp;$E886),'Hoja de Trabajo para listado'!$A$151:$Z$151,0)),0)+IFERROR(INDEX('Hoja de Trabajo para listado'!$AB$155:$BA$1048576,MATCH($A886,'Hoja de Trabajo para listado'!$AB$155:$AB$1048576,0),MATCH((CUADRO!F$4&amp;$E886),'Hoja de Trabajo para listado'!$AB$151:$BA$151,0)),0)+IFERROR(INDEX('Hoja de Trabajo para listado'!$BC$155:$CB$1048576,MATCH($A886,'Hoja de Trabajo para listado'!$BC$155:$BC$1048576,0),MATCH((CUADRO!F$4&amp;$E886),'Hoja de Trabajo para listado'!$BC$151:$CB$151,0)),0)+IFERROR(INDEX('Hoja de Trabajo para listado'!$DE$153:$DG$274,MATCH($A886,'Hoja de Trabajo para listado'!$DE$153:$DE$1048576,0),MATCH((CUADRO!F$4&amp;$E886),'Hoja de Trabajo para listado'!$DE$151:$DG$151,0)),0)+IFERROR(INDEX('Hoja de Trabajo para listado'!$CD$155:$DC$1048576,MATCH($A886,'Hoja de Trabajo para listado'!$CD$155:$CD$1048576,0),MATCH((CUADRO!F$4&amp;$E886),'Hoja de Trabajo para listado'!$CD$151:$DC$151,0)),0)</f>
        <v>0</v>
      </c>
      <c r="G886" s="243">
        <f ca="1">+IFERROR(INDEX('Hoja de Trabajo para listado'!$A$155:$Z$1048576,MATCH($A886,'Hoja de Trabajo para listado'!$A$155:$A$1048576,0),MATCH((CUADRO!G$4&amp;$E886),'Hoja de Trabajo para listado'!$A$151:$Z$151,0)),0)+IFERROR(INDEX('Hoja de Trabajo para listado'!$AB$155:$BA$1048576,MATCH($A886,'Hoja de Trabajo para listado'!$AB$155:$AB$1048576,0),MATCH((CUADRO!G$4&amp;$E886),'Hoja de Trabajo para listado'!$AB$151:$BA$151,0)),0)+IFERROR(INDEX('Hoja de Trabajo para listado'!$BC$155:$CB$1048576,MATCH($A886,'Hoja de Trabajo para listado'!$BC$155:$BC$1048576,0),MATCH((CUADRO!G$4&amp;$E886),'Hoja de Trabajo para listado'!$BC$151:$CB$151,0)),0)+IFERROR(INDEX('Hoja de Trabajo para listado'!$DE$153:$DG$274,MATCH($A886,'Hoja de Trabajo para listado'!$DE$153:$DE$1048576,0),MATCH((CUADRO!G$4&amp;$E886),'Hoja de Trabajo para listado'!$DE$151:$DG$151,0)),0)+IFERROR(INDEX('Hoja de Trabajo para listado'!$CD$155:$DC$1048576,MATCH($A886,'Hoja de Trabajo para listado'!$CD$155:$CD$1048576,0),MATCH((CUADRO!G$4&amp;$E886),'Hoja de Trabajo para listado'!$CD$151:$DC$151,0)),0)</f>
        <v>0</v>
      </c>
      <c r="H886" s="243">
        <f ca="1">+IFERROR(INDEX('Hoja de Trabajo para listado'!$A$155:$Z$1048576,MATCH($A886,'Hoja de Trabajo para listado'!$A$155:$A$1048576,0),MATCH((CUADRO!H$4&amp;$E886),'Hoja de Trabajo para listado'!$A$151:$Z$151,0)),0)+IFERROR(INDEX('Hoja de Trabajo para listado'!$AB$155:$BA$1048576,MATCH($A886,'Hoja de Trabajo para listado'!$AB$155:$AB$1048576,0),MATCH((CUADRO!H$4&amp;$E886),'Hoja de Trabajo para listado'!$AB$151:$BA$151,0)),0)+IFERROR(INDEX('Hoja de Trabajo para listado'!$BC$155:$CB$1048576,MATCH($A886,'Hoja de Trabajo para listado'!$BC$155:$BC$1048576,0),MATCH((CUADRO!H$4&amp;$E886),'Hoja de Trabajo para listado'!$BC$151:$CB$151,0)),0)+IFERROR(INDEX('Hoja de Trabajo para listado'!$DE$153:$DG$274,MATCH($A886,'Hoja de Trabajo para listado'!$DE$153:$DE$1048576,0),MATCH((CUADRO!H$4&amp;$E886),'Hoja de Trabajo para listado'!$DE$151:$DG$151,0)),0)+IFERROR(INDEX('Hoja de Trabajo para listado'!$CD$155:$DC$1048576,MATCH($A886,'Hoja de Trabajo para listado'!$CD$155:$CD$1048576,0),MATCH((CUADRO!H$4&amp;$E886),'Hoja de Trabajo para listado'!$CD$151:$DC$151,0)),0)</f>
        <v>0</v>
      </c>
      <c r="I886" s="243">
        <f ca="1">+IFERROR(INDEX('Hoja de Trabajo para listado'!$A$155:$Z$1048576,MATCH($A886,'Hoja de Trabajo para listado'!$A$155:$A$1048576,0),MATCH((CUADRO!I$4&amp;$E886),'Hoja de Trabajo para listado'!$A$151:$Z$151,0)),0)+IFERROR(INDEX('Hoja de Trabajo para listado'!$AB$155:$BA$1048576,MATCH($A886,'Hoja de Trabajo para listado'!$AB$155:$AB$1048576,0),MATCH((CUADRO!I$4&amp;$E886),'Hoja de Trabajo para listado'!$AB$151:$BA$151,0)),0)+IFERROR(INDEX('Hoja de Trabajo para listado'!$BC$155:$CB$1048576,MATCH($A886,'Hoja de Trabajo para listado'!$BC$155:$BC$1048576,0),MATCH((CUADRO!I$4&amp;$E886),'Hoja de Trabajo para listado'!$BC$151:$CB$151,0)),0)+IFERROR(INDEX('Hoja de Trabajo para listado'!$DE$153:$DG$274,MATCH($A886,'Hoja de Trabajo para listado'!$DE$153:$DE$1048576,0),MATCH((CUADRO!I$4&amp;$E886),'Hoja de Trabajo para listado'!$DE$151:$DG$151,0)),0)+IFERROR(INDEX('Hoja de Trabajo para listado'!$CD$155:$DC$1048576,MATCH($A886,'Hoja de Trabajo para listado'!$CD$155:$CD$1048576,0),MATCH((CUADRO!I$4&amp;$E886),'Hoja de Trabajo para listado'!$CD$151:$DC$151,0)),0)</f>
        <v>0</v>
      </c>
      <c r="J886" s="243">
        <f ca="1">+IFERROR(INDEX('Hoja de Trabajo para listado'!$A$155:$Z$1048576,MATCH($A886,'Hoja de Trabajo para listado'!$A$155:$A$1048576,0),MATCH((CUADRO!J$4&amp;$E886),'Hoja de Trabajo para listado'!$A$151:$Z$151,0)),0)+IFERROR(INDEX('Hoja de Trabajo para listado'!$AB$155:$BA$1048576,MATCH($A886,'Hoja de Trabajo para listado'!$AB$155:$AB$1048576,0),MATCH((CUADRO!J$4&amp;$E886),'Hoja de Trabajo para listado'!$AB$151:$BA$151,0)),0)+IFERROR(INDEX('Hoja de Trabajo para listado'!$BC$155:$CB$1048576,MATCH($A886,'Hoja de Trabajo para listado'!$BC$155:$BC$1048576,0),MATCH((CUADRO!J$4&amp;$E886),'Hoja de Trabajo para listado'!$BC$151:$CB$151,0)),0)+IFERROR(INDEX('Hoja de Trabajo para listado'!$DE$153:$DG$274,MATCH($A886,'Hoja de Trabajo para listado'!$DE$153:$DE$1048576,0),MATCH((CUADRO!J$4&amp;$E886),'Hoja de Trabajo para listado'!$DE$151:$DG$151,0)),0)+IFERROR(INDEX('Hoja de Trabajo para listado'!$CD$155:$DC$1048576,MATCH($A886,'Hoja de Trabajo para listado'!$CD$155:$CD$1048576,0),MATCH((CUADRO!J$4&amp;$E886),'Hoja de Trabajo para listado'!$CD$151:$DC$151,0)),0)</f>
        <v>0</v>
      </c>
      <c r="K886" s="243">
        <f ca="1">+IFERROR(INDEX('Hoja de Trabajo para listado'!$A$155:$Z$1048576,MATCH($A886,'Hoja de Trabajo para listado'!$A$155:$A$1048576,0),MATCH((CUADRO!K$4&amp;$E886),'Hoja de Trabajo para listado'!$A$151:$Z$151,0)),0)+IFERROR(INDEX('Hoja de Trabajo para listado'!$AB$155:$BA$1048576,MATCH($A886,'Hoja de Trabajo para listado'!$AB$155:$AB$1048576,0),MATCH((CUADRO!K$4&amp;$E886),'Hoja de Trabajo para listado'!$AB$151:$BA$151,0)),0)+IFERROR(INDEX('Hoja de Trabajo para listado'!$BC$155:$CB$1048576,MATCH($A886,'Hoja de Trabajo para listado'!$BC$155:$BC$1048576,0),MATCH((CUADRO!K$4&amp;$E886),'Hoja de Trabajo para listado'!$BC$151:$CB$151,0)),0)+IFERROR(INDEX('Hoja de Trabajo para listado'!$DE$153:$DG$274,MATCH($A886,'Hoja de Trabajo para listado'!$DE$153:$DE$1048576,0),MATCH((CUADRO!K$4&amp;$E886),'Hoja de Trabajo para listado'!$DE$151:$DG$151,0)),0)+IFERROR(INDEX('Hoja de Trabajo para listado'!$CD$155:$DC$1048576,MATCH($A886,'Hoja de Trabajo para listado'!$CD$155:$CD$1048576,0),MATCH((CUADRO!K$4&amp;$E886),'Hoja de Trabajo para listado'!$CD$151:$DC$151,0)),0)</f>
        <v>0</v>
      </c>
      <c r="L886" s="243">
        <f ca="1">+IFERROR(INDEX('Hoja de Trabajo para listado'!$A$155:$Z$1048576,MATCH($A886,'Hoja de Trabajo para listado'!$A$155:$A$1048576,0),MATCH((CUADRO!L$4&amp;$E886),'Hoja de Trabajo para listado'!$A$151:$Z$151,0)),0)+IFERROR(INDEX('Hoja de Trabajo para listado'!$AB$155:$BA$1048576,MATCH($A886,'Hoja de Trabajo para listado'!$AB$155:$AB$1048576,0),MATCH((CUADRO!L$4&amp;$E886),'Hoja de Trabajo para listado'!$AB$151:$BA$151,0)),0)+IFERROR(INDEX('Hoja de Trabajo para listado'!$BC$155:$CB$1048576,MATCH($A886,'Hoja de Trabajo para listado'!$BC$155:$BC$1048576,0),MATCH((CUADRO!L$4&amp;$E886),'Hoja de Trabajo para listado'!$BC$151:$CB$151,0)),0)+IFERROR(INDEX('Hoja de Trabajo para listado'!$DE$153:$DG$274,MATCH($A886,'Hoja de Trabajo para listado'!$DE$153:$DE$1048576,0),MATCH((CUADRO!L$4&amp;$E886),'Hoja de Trabajo para listado'!$DE$151:$DG$151,0)),0)+IFERROR(INDEX('Hoja de Trabajo para listado'!$CD$155:$DC$1048576,MATCH($A886,'Hoja de Trabajo para listado'!$CD$155:$CD$1048576,0),MATCH((CUADRO!L$4&amp;$E886),'Hoja de Trabajo para listado'!$CD$151:$DC$151,0)),0)</f>
        <v>0</v>
      </c>
      <c r="M886" s="243">
        <f ca="1">+IFERROR(INDEX('Hoja de Trabajo para listado'!$A$155:$Z$1048576,MATCH($A886,'Hoja de Trabajo para listado'!$A$155:$A$1048576,0),MATCH((CUADRO!M$4&amp;$E886),'Hoja de Trabajo para listado'!$A$151:$Z$151,0)),0)+IFERROR(INDEX('Hoja de Trabajo para listado'!$AB$155:$BA$1048576,MATCH($A886,'Hoja de Trabajo para listado'!$AB$155:$AB$1048576,0),MATCH((CUADRO!M$4&amp;$E886),'Hoja de Trabajo para listado'!$AB$151:$BA$151,0)),0)+IFERROR(INDEX('Hoja de Trabajo para listado'!$BC$155:$CB$1048576,MATCH($A886,'Hoja de Trabajo para listado'!$BC$155:$BC$1048576,0),MATCH((CUADRO!M$4&amp;$E886),'Hoja de Trabajo para listado'!$BC$151:$CB$151,0)),0)+IFERROR(INDEX('Hoja de Trabajo para listado'!$DE$153:$DG$274,MATCH($A886,'Hoja de Trabajo para listado'!$DE$153:$DE$1048576,0),MATCH((CUADRO!M$4&amp;$E886),'Hoja de Trabajo para listado'!$DE$151:$DG$151,0)),0)+IFERROR(INDEX('Hoja de Trabajo para listado'!$CD$155:$DC$1048576,MATCH($A886,'Hoja de Trabajo para listado'!$CD$155:$CD$1048576,0),MATCH((CUADRO!M$4&amp;$E886),'Hoja de Trabajo para listado'!$CD$151:$DC$151,0)),0)</f>
        <v>0</v>
      </c>
      <c r="N886" s="243">
        <f ca="1">+IFERROR(INDEX('Hoja de Trabajo para listado'!$A$155:$Z$1048576,MATCH($A886,'Hoja de Trabajo para listado'!$A$155:$A$1048576,0),MATCH((CUADRO!N$4&amp;$E886),'Hoja de Trabajo para listado'!$A$151:$Z$151,0)),0)+IFERROR(INDEX('Hoja de Trabajo para listado'!$AB$155:$BA$1048576,MATCH($A886,'Hoja de Trabajo para listado'!$AB$155:$AB$1048576,0),MATCH((CUADRO!N$4&amp;$E886),'Hoja de Trabajo para listado'!$AB$151:$BA$151,0)),0)+IFERROR(INDEX('Hoja de Trabajo para listado'!$BC$155:$CB$1048576,MATCH($A886,'Hoja de Trabajo para listado'!$BC$155:$BC$1048576,0),MATCH((CUADRO!N$4&amp;$E886),'Hoja de Trabajo para listado'!$BC$151:$CB$151,0)),0)+IFERROR(INDEX('Hoja de Trabajo para listado'!$DE$153:$DG$274,MATCH($A886,'Hoja de Trabajo para listado'!$DE$153:$DE$1048576,0),MATCH((CUADRO!N$4&amp;$E886),'Hoja de Trabajo para listado'!$DE$151:$DG$151,0)),0)+IFERROR(INDEX('Hoja de Trabajo para listado'!$CD$155:$DC$1048576,MATCH($A886,'Hoja de Trabajo para listado'!$CD$155:$CD$1048576,0),MATCH((CUADRO!N$4&amp;$E886),'Hoja de Trabajo para listado'!$CD$151:$DC$151,0)),0)</f>
        <v>0</v>
      </c>
      <c r="O886" s="243">
        <f ca="1">+IFERROR(INDEX('Hoja de Trabajo para listado'!$A$155:$Z$1048576,MATCH($A886,'Hoja de Trabajo para listado'!$A$155:$A$1048576,0),MATCH((CUADRO!O$4&amp;$E886),'Hoja de Trabajo para listado'!$A$151:$Z$151,0)),0)+IFERROR(INDEX('Hoja de Trabajo para listado'!$AB$155:$BA$1048576,MATCH($A886,'Hoja de Trabajo para listado'!$AB$155:$AB$1048576,0),MATCH((CUADRO!O$4&amp;$E886),'Hoja de Trabajo para listado'!$AB$151:$BA$151,0)),0)+IFERROR(INDEX('Hoja de Trabajo para listado'!$BC$155:$CB$1048576,MATCH($A886,'Hoja de Trabajo para listado'!$BC$155:$BC$1048576,0),MATCH((CUADRO!O$4&amp;$E886),'Hoja de Trabajo para listado'!$BC$151:$CB$151,0)),0)+IFERROR(INDEX('Hoja de Trabajo para listado'!$DE$153:$DG$274,MATCH($A886,'Hoja de Trabajo para listado'!$DE$153:$DE$1048576,0),MATCH((CUADRO!O$4&amp;$E886),'Hoja de Trabajo para listado'!$DE$151:$DG$151,0)),0)+IFERROR(INDEX('Hoja de Trabajo para listado'!$CD$155:$DC$1048576,MATCH($A886,'Hoja de Trabajo para listado'!$CD$155:$CD$1048576,0),MATCH((CUADRO!O$4&amp;$E886),'Hoja de Trabajo para listado'!$CD$151:$DC$151,0)),0)</f>
        <v>0</v>
      </c>
      <c r="P886" s="243">
        <f ca="1">+IFERROR(INDEX('Hoja de Trabajo para listado'!$A$155:$Z$1048576,MATCH($A886,'Hoja de Trabajo para listado'!$A$155:$A$1048576,0),MATCH((CUADRO!P$4&amp;$E886),'Hoja de Trabajo para listado'!$A$151:$Z$151,0)),0)+IFERROR(INDEX('Hoja de Trabajo para listado'!$AB$155:$BA$1048576,MATCH($A886,'Hoja de Trabajo para listado'!$AB$155:$AB$1048576,0),MATCH((CUADRO!P$4&amp;$E886),'Hoja de Trabajo para listado'!$AB$151:$BA$151,0)),0)+IFERROR(INDEX('Hoja de Trabajo para listado'!$BC$155:$CB$1048576,MATCH($A886,'Hoja de Trabajo para listado'!$BC$155:$BC$1048576,0),MATCH((CUADRO!P$4&amp;$E886),'Hoja de Trabajo para listado'!$BC$151:$CB$151,0)),0)+IFERROR(INDEX('Hoja de Trabajo para listado'!$DE$153:$DG$274,MATCH($A886,'Hoja de Trabajo para listado'!$DE$153:$DE$1048576,0),MATCH((CUADRO!P$4&amp;$E886),'Hoja de Trabajo para listado'!$DE$151:$DG$151,0)),0)+IFERROR(INDEX('Hoja de Trabajo para listado'!$CD$155:$DC$1048576,MATCH($A886,'Hoja de Trabajo para listado'!$CD$155:$CD$1048576,0),MATCH((CUADRO!P$4&amp;$E886),'Hoja de Trabajo para listado'!$CD$151:$DC$151,0)),0)</f>
        <v>0</v>
      </c>
      <c r="Q886" s="243">
        <f ca="1">+IFERROR(INDEX('Hoja de Trabajo para listado'!$A$155:$Z$1048576,MATCH($A886,'Hoja de Trabajo para listado'!$A$155:$A$1048576,0),MATCH((CUADRO!Q$4&amp;$E886),'Hoja de Trabajo para listado'!$A$151:$Z$151,0)),0)+IFERROR(INDEX('Hoja de Trabajo para listado'!$AB$155:$BA$1048576,MATCH($A886,'Hoja de Trabajo para listado'!$AB$155:$AB$1048576,0),MATCH((CUADRO!Q$4&amp;$E886),'Hoja de Trabajo para listado'!$AB$151:$BA$151,0)),0)+IFERROR(INDEX('Hoja de Trabajo para listado'!$BC$155:$CB$1048576,MATCH($A886,'Hoja de Trabajo para listado'!$BC$155:$BC$1048576,0),MATCH((CUADRO!Q$4&amp;$E886),'Hoja de Trabajo para listado'!$BC$151:$CB$151,0)),0)+IFERROR(INDEX('Hoja de Trabajo para listado'!$DE$153:$DG$274,MATCH($A886,'Hoja de Trabajo para listado'!$DE$153:$DE$1048576,0),MATCH((CUADRO!Q$4&amp;$E886),'Hoja de Trabajo para listado'!$DE$151:$DG$151,0)),0)+IFERROR(INDEX('Hoja de Trabajo para listado'!$CD$155:$DC$1048576,MATCH($A886,'Hoja de Trabajo para listado'!$CD$155:$CD$1048576,0),MATCH((CUADRO!Q$4&amp;$E886),'Hoja de Trabajo para listado'!$CD$151:$DC$151,0)),0)</f>
        <v>0</v>
      </c>
      <c r="R886" s="243">
        <f t="shared" ca="1" si="26"/>
        <v>0</v>
      </c>
      <c r="S886" s="253">
        <f ca="1">+R885+R886</f>
        <v>0</v>
      </c>
      <c r="T886" s="243">
        <f ca="1">+S886</f>
        <v>0</v>
      </c>
      <c r="U886" s="242">
        <f t="shared" si="27"/>
        <v>2</v>
      </c>
    </row>
    <row r="887" spans="1:21" customFormat="1" ht="15" hidden="1" customHeight="1">
      <c r="A887" s="32">
        <v>1526</v>
      </c>
      <c r="B887" s="381">
        <f>+A887</f>
        <v>1526</v>
      </c>
      <c r="C887" s="245" t="str">
        <f>+VLOOKUP(A887,bd_lista!$A$3:$C$592,3,FALSE)</f>
        <v>Gobierno Autónomo Municipal de Sacaca (Villa de Sacaca)</v>
      </c>
      <c r="D887" s="383" t="str">
        <f>+C887</f>
        <v>Gobierno Autónomo Municipal de Sacaca (Villa de Sacaca)</v>
      </c>
      <c r="E887" s="240" t="s">
        <v>683</v>
      </c>
      <c r="F887" s="241">
        <f ca="1">+IFERROR(INDEX('Hoja de Trabajo para listado'!$A$155:$Z$1048576,MATCH($A887,'Hoja de Trabajo para listado'!$A$155:$A$1048576,0),MATCH((CUADRO!F$4&amp;$E887),'Hoja de Trabajo para listado'!$A$151:$Z$151,0)),0)+IFERROR(INDEX('Hoja de Trabajo para listado'!$AB$155:$BA$1048576,MATCH($A887,'Hoja de Trabajo para listado'!$AB$155:$AB$1048576,0),MATCH((CUADRO!F$4&amp;$E887),'Hoja de Trabajo para listado'!$AB$151:$BA$151,0)),0)+IFERROR(INDEX('Hoja de Trabajo para listado'!$BC$155:$CB$1048576,MATCH($A887,'Hoja de Trabajo para listado'!$BC$155:$BC$1048576,0),MATCH((CUADRO!F$4&amp;$E887),'Hoja de Trabajo para listado'!$BC$151:$CB$151,0)),0)+IFERROR(INDEX('Hoja de Trabajo para listado'!$DE$153:$DG$274,MATCH($A887,'Hoja de Trabajo para listado'!$DE$153:$DE$1048576,0),MATCH((CUADRO!F$4&amp;$E887),'Hoja de Trabajo para listado'!$DE$151:$DG$151,0)),0)+IFERROR(INDEX('Hoja de Trabajo para listado'!$CD$155:$DC$1048576,MATCH($A887,'Hoja de Trabajo para listado'!$CD$155:$CD$1048576,0),MATCH((CUADRO!F$4&amp;$E887),'Hoja de Trabajo para listado'!$CD$151:$DC$151,0)),0)</f>
        <v>0</v>
      </c>
      <c r="G887" s="241">
        <f ca="1">+IFERROR(INDEX('Hoja de Trabajo para listado'!$A$155:$Z$1048576,MATCH($A887,'Hoja de Trabajo para listado'!$A$155:$A$1048576,0),MATCH((CUADRO!G$4&amp;$E887),'Hoja de Trabajo para listado'!$A$151:$Z$151,0)),0)+IFERROR(INDEX('Hoja de Trabajo para listado'!$AB$155:$BA$1048576,MATCH($A887,'Hoja de Trabajo para listado'!$AB$155:$AB$1048576,0),MATCH((CUADRO!G$4&amp;$E887),'Hoja de Trabajo para listado'!$AB$151:$BA$151,0)),0)+IFERROR(INDEX('Hoja de Trabajo para listado'!$BC$155:$CB$1048576,MATCH($A887,'Hoja de Trabajo para listado'!$BC$155:$BC$1048576,0),MATCH((CUADRO!G$4&amp;$E887),'Hoja de Trabajo para listado'!$BC$151:$CB$151,0)),0)+IFERROR(INDEX('Hoja de Trabajo para listado'!$DE$153:$DG$274,MATCH($A887,'Hoja de Trabajo para listado'!$DE$153:$DE$1048576,0),MATCH((CUADRO!G$4&amp;$E887),'Hoja de Trabajo para listado'!$DE$151:$DG$151,0)),0)+IFERROR(INDEX('Hoja de Trabajo para listado'!$CD$155:$DC$1048576,MATCH($A887,'Hoja de Trabajo para listado'!$CD$155:$CD$1048576,0),MATCH((CUADRO!G$4&amp;$E887),'Hoja de Trabajo para listado'!$CD$151:$DC$151,0)),0)</f>
        <v>0</v>
      </c>
      <c r="H887" s="241">
        <f ca="1">+IFERROR(INDEX('Hoja de Trabajo para listado'!$A$155:$Z$1048576,MATCH($A887,'Hoja de Trabajo para listado'!$A$155:$A$1048576,0),MATCH((CUADRO!H$4&amp;$E887),'Hoja de Trabajo para listado'!$A$151:$Z$151,0)),0)+IFERROR(INDEX('Hoja de Trabajo para listado'!$AB$155:$BA$1048576,MATCH($A887,'Hoja de Trabajo para listado'!$AB$155:$AB$1048576,0),MATCH((CUADRO!H$4&amp;$E887),'Hoja de Trabajo para listado'!$AB$151:$BA$151,0)),0)+IFERROR(INDEX('Hoja de Trabajo para listado'!$BC$155:$CB$1048576,MATCH($A887,'Hoja de Trabajo para listado'!$BC$155:$BC$1048576,0),MATCH((CUADRO!H$4&amp;$E887),'Hoja de Trabajo para listado'!$BC$151:$CB$151,0)),0)+IFERROR(INDEX('Hoja de Trabajo para listado'!$DE$153:$DG$274,MATCH($A887,'Hoja de Trabajo para listado'!$DE$153:$DE$1048576,0),MATCH((CUADRO!H$4&amp;$E887),'Hoja de Trabajo para listado'!$DE$151:$DG$151,0)),0)+IFERROR(INDEX('Hoja de Trabajo para listado'!$CD$155:$DC$1048576,MATCH($A887,'Hoja de Trabajo para listado'!$CD$155:$CD$1048576,0),MATCH((CUADRO!H$4&amp;$E887),'Hoja de Trabajo para listado'!$CD$151:$DC$151,0)),0)</f>
        <v>0</v>
      </c>
      <c r="I887" s="241">
        <f ca="1">+IFERROR(INDEX('Hoja de Trabajo para listado'!$A$155:$Z$1048576,MATCH($A887,'Hoja de Trabajo para listado'!$A$155:$A$1048576,0),MATCH((CUADRO!I$4&amp;$E887),'Hoja de Trabajo para listado'!$A$151:$Z$151,0)),0)+IFERROR(INDEX('Hoja de Trabajo para listado'!$AB$155:$BA$1048576,MATCH($A887,'Hoja de Trabajo para listado'!$AB$155:$AB$1048576,0),MATCH((CUADRO!I$4&amp;$E887),'Hoja de Trabajo para listado'!$AB$151:$BA$151,0)),0)+IFERROR(INDEX('Hoja de Trabajo para listado'!$BC$155:$CB$1048576,MATCH($A887,'Hoja de Trabajo para listado'!$BC$155:$BC$1048576,0),MATCH((CUADRO!I$4&amp;$E887),'Hoja de Trabajo para listado'!$BC$151:$CB$151,0)),0)+IFERROR(INDEX('Hoja de Trabajo para listado'!$DE$153:$DG$274,MATCH($A887,'Hoja de Trabajo para listado'!$DE$153:$DE$1048576,0),MATCH((CUADRO!I$4&amp;$E887),'Hoja de Trabajo para listado'!$DE$151:$DG$151,0)),0)+IFERROR(INDEX('Hoja de Trabajo para listado'!$CD$155:$DC$1048576,MATCH($A887,'Hoja de Trabajo para listado'!$CD$155:$CD$1048576,0),MATCH((CUADRO!I$4&amp;$E887),'Hoja de Trabajo para listado'!$CD$151:$DC$151,0)),0)</f>
        <v>0</v>
      </c>
      <c r="J887" s="241">
        <f ca="1">+IFERROR(INDEX('Hoja de Trabajo para listado'!$A$155:$Z$1048576,MATCH($A887,'Hoja de Trabajo para listado'!$A$155:$A$1048576,0),MATCH((CUADRO!J$4&amp;$E887),'Hoja de Trabajo para listado'!$A$151:$Z$151,0)),0)+IFERROR(INDEX('Hoja de Trabajo para listado'!$AB$155:$BA$1048576,MATCH($A887,'Hoja de Trabajo para listado'!$AB$155:$AB$1048576,0),MATCH((CUADRO!J$4&amp;$E887),'Hoja de Trabajo para listado'!$AB$151:$BA$151,0)),0)+IFERROR(INDEX('Hoja de Trabajo para listado'!$BC$155:$CB$1048576,MATCH($A887,'Hoja de Trabajo para listado'!$BC$155:$BC$1048576,0),MATCH((CUADRO!J$4&amp;$E887),'Hoja de Trabajo para listado'!$BC$151:$CB$151,0)),0)+IFERROR(INDEX('Hoja de Trabajo para listado'!$DE$153:$DG$274,MATCH($A887,'Hoja de Trabajo para listado'!$DE$153:$DE$1048576,0),MATCH((CUADRO!J$4&amp;$E887),'Hoja de Trabajo para listado'!$DE$151:$DG$151,0)),0)+IFERROR(INDEX('Hoja de Trabajo para listado'!$CD$155:$DC$1048576,MATCH($A887,'Hoja de Trabajo para listado'!$CD$155:$CD$1048576,0),MATCH((CUADRO!J$4&amp;$E887),'Hoja de Trabajo para listado'!$CD$151:$DC$151,0)),0)</f>
        <v>0</v>
      </c>
      <c r="K887" s="241">
        <f ca="1">+IFERROR(INDEX('Hoja de Trabajo para listado'!$A$155:$Z$1048576,MATCH($A887,'Hoja de Trabajo para listado'!$A$155:$A$1048576,0),MATCH((CUADRO!K$4&amp;$E887),'Hoja de Trabajo para listado'!$A$151:$Z$151,0)),0)+IFERROR(INDEX('Hoja de Trabajo para listado'!$AB$155:$BA$1048576,MATCH($A887,'Hoja de Trabajo para listado'!$AB$155:$AB$1048576,0),MATCH((CUADRO!K$4&amp;$E887),'Hoja de Trabajo para listado'!$AB$151:$BA$151,0)),0)+IFERROR(INDEX('Hoja de Trabajo para listado'!$BC$155:$CB$1048576,MATCH($A887,'Hoja de Trabajo para listado'!$BC$155:$BC$1048576,0),MATCH((CUADRO!K$4&amp;$E887),'Hoja de Trabajo para listado'!$BC$151:$CB$151,0)),0)+IFERROR(INDEX('Hoja de Trabajo para listado'!$DE$153:$DG$274,MATCH($A887,'Hoja de Trabajo para listado'!$DE$153:$DE$1048576,0),MATCH((CUADRO!K$4&amp;$E887),'Hoja de Trabajo para listado'!$DE$151:$DG$151,0)),0)+IFERROR(INDEX('Hoja de Trabajo para listado'!$CD$155:$DC$1048576,MATCH($A887,'Hoja de Trabajo para listado'!$CD$155:$CD$1048576,0),MATCH((CUADRO!K$4&amp;$E887),'Hoja de Trabajo para listado'!$CD$151:$DC$151,0)),0)</f>
        <v>0</v>
      </c>
      <c r="L887" s="241">
        <f ca="1">+IFERROR(INDEX('Hoja de Trabajo para listado'!$A$155:$Z$1048576,MATCH($A887,'Hoja de Trabajo para listado'!$A$155:$A$1048576,0),MATCH((CUADRO!L$4&amp;$E887),'Hoja de Trabajo para listado'!$A$151:$Z$151,0)),0)+IFERROR(INDEX('Hoja de Trabajo para listado'!$AB$155:$BA$1048576,MATCH($A887,'Hoja de Trabajo para listado'!$AB$155:$AB$1048576,0),MATCH((CUADRO!L$4&amp;$E887),'Hoja de Trabajo para listado'!$AB$151:$BA$151,0)),0)+IFERROR(INDEX('Hoja de Trabajo para listado'!$BC$155:$CB$1048576,MATCH($A887,'Hoja de Trabajo para listado'!$BC$155:$BC$1048576,0),MATCH((CUADRO!L$4&amp;$E887),'Hoja de Trabajo para listado'!$BC$151:$CB$151,0)),0)+IFERROR(INDEX('Hoja de Trabajo para listado'!$DE$153:$DG$274,MATCH($A887,'Hoja de Trabajo para listado'!$DE$153:$DE$1048576,0),MATCH((CUADRO!L$4&amp;$E887),'Hoja de Trabajo para listado'!$DE$151:$DG$151,0)),0)+IFERROR(INDEX('Hoja de Trabajo para listado'!$CD$155:$DC$1048576,MATCH($A887,'Hoja de Trabajo para listado'!$CD$155:$CD$1048576,0),MATCH((CUADRO!L$4&amp;$E887),'Hoja de Trabajo para listado'!$CD$151:$DC$151,0)),0)</f>
        <v>0</v>
      </c>
      <c r="M887" s="241">
        <f ca="1">+IFERROR(INDEX('Hoja de Trabajo para listado'!$A$155:$Z$1048576,MATCH($A887,'Hoja de Trabajo para listado'!$A$155:$A$1048576,0),MATCH((CUADRO!M$4&amp;$E887),'Hoja de Trabajo para listado'!$A$151:$Z$151,0)),0)+IFERROR(INDEX('Hoja de Trabajo para listado'!$AB$155:$BA$1048576,MATCH($A887,'Hoja de Trabajo para listado'!$AB$155:$AB$1048576,0),MATCH((CUADRO!M$4&amp;$E887),'Hoja de Trabajo para listado'!$AB$151:$BA$151,0)),0)+IFERROR(INDEX('Hoja de Trabajo para listado'!$BC$155:$CB$1048576,MATCH($A887,'Hoja de Trabajo para listado'!$BC$155:$BC$1048576,0),MATCH((CUADRO!M$4&amp;$E887),'Hoja de Trabajo para listado'!$BC$151:$CB$151,0)),0)+IFERROR(INDEX('Hoja de Trabajo para listado'!$DE$153:$DG$274,MATCH($A887,'Hoja de Trabajo para listado'!$DE$153:$DE$1048576,0),MATCH((CUADRO!M$4&amp;$E887),'Hoja de Trabajo para listado'!$DE$151:$DG$151,0)),0)+IFERROR(INDEX('Hoja de Trabajo para listado'!$CD$155:$DC$1048576,MATCH($A887,'Hoja de Trabajo para listado'!$CD$155:$CD$1048576,0),MATCH((CUADRO!M$4&amp;$E887),'Hoja de Trabajo para listado'!$CD$151:$DC$151,0)),0)</f>
        <v>0</v>
      </c>
      <c r="N887" s="241">
        <f ca="1">+IFERROR(INDEX('Hoja de Trabajo para listado'!$A$155:$Z$1048576,MATCH($A887,'Hoja de Trabajo para listado'!$A$155:$A$1048576,0),MATCH((CUADRO!N$4&amp;$E887),'Hoja de Trabajo para listado'!$A$151:$Z$151,0)),0)+IFERROR(INDEX('Hoja de Trabajo para listado'!$AB$155:$BA$1048576,MATCH($A887,'Hoja de Trabajo para listado'!$AB$155:$AB$1048576,0),MATCH((CUADRO!N$4&amp;$E887),'Hoja de Trabajo para listado'!$AB$151:$BA$151,0)),0)+IFERROR(INDEX('Hoja de Trabajo para listado'!$BC$155:$CB$1048576,MATCH($A887,'Hoja de Trabajo para listado'!$BC$155:$BC$1048576,0),MATCH((CUADRO!N$4&amp;$E887),'Hoja de Trabajo para listado'!$BC$151:$CB$151,0)),0)+IFERROR(INDEX('Hoja de Trabajo para listado'!$DE$153:$DG$274,MATCH($A887,'Hoja de Trabajo para listado'!$DE$153:$DE$1048576,0),MATCH((CUADRO!N$4&amp;$E887),'Hoja de Trabajo para listado'!$DE$151:$DG$151,0)),0)+IFERROR(INDEX('Hoja de Trabajo para listado'!$CD$155:$DC$1048576,MATCH($A887,'Hoja de Trabajo para listado'!$CD$155:$CD$1048576,0),MATCH((CUADRO!N$4&amp;$E887),'Hoja de Trabajo para listado'!$CD$151:$DC$151,0)),0)</f>
        <v>0</v>
      </c>
      <c r="O887" s="241">
        <f ca="1">+IFERROR(INDEX('Hoja de Trabajo para listado'!$A$155:$Z$1048576,MATCH($A887,'Hoja de Trabajo para listado'!$A$155:$A$1048576,0),MATCH((CUADRO!O$4&amp;$E887),'Hoja de Trabajo para listado'!$A$151:$Z$151,0)),0)+IFERROR(INDEX('Hoja de Trabajo para listado'!$AB$155:$BA$1048576,MATCH($A887,'Hoja de Trabajo para listado'!$AB$155:$AB$1048576,0),MATCH((CUADRO!O$4&amp;$E887),'Hoja de Trabajo para listado'!$AB$151:$BA$151,0)),0)+IFERROR(INDEX('Hoja de Trabajo para listado'!$BC$155:$CB$1048576,MATCH($A887,'Hoja de Trabajo para listado'!$BC$155:$BC$1048576,0),MATCH((CUADRO!O$4&amp;$E887),'Hoja de Trabajo para listado'!$BC$151:$CB$151,0)),0)+IFERROR(INDEX('Hoja de Trabajo para listado'!$DE$153:$DG$274,MATCH($A887,'Hoja de Trabajo para listado'!$DE$153:$DE$1048576,0),MATCH((CUADRO!O$4&amp;$E887),'Hoja de Trabajo para listado'!$DE$151:$DG$151,0)),0)+IFERROR(INDEX('Hoja de Trabajo para listado'!$CD$155:$DC$1048576,MATCH($A887,'Hoja de Trabajo para listado'!$CD$155:$CD$1048576,0),MATCH((CUADRO!O$4&amp;$E887),'Hoja de Trabajo para listado'!$CD$151:$DC$151,0)),0)</f>
        <v>0</v>
      </c>
      <c r="P887" s="241">
        <f ca="1">+IFERROR(INDEX('Hoja de Trabajo para listado'!$A$155:$Z$1048576,MATCH($A887,'Hoja de Trabajo para listado'!$A$155:$A$1048576,0),MATCH((CUADRO!P$4&amp;$E887),'Hoja de Trabajo para listado'!$A$151:$Z$151,0)),0)+IFERROR(INDEX('Hoja de Trabajo para listado'!$AB$155:$BA$1048576,MATCH($A887,'Hoja de Trabajo para listado'!$AB$155:$AB$1048576,0),MATCH((CUADRO!P$4&amp;$E887),'Hoja de Trabajo para listado'!$AB$151:$BA$151,0)),0)+IFERROR(INDEX('Hoja de Trabajo para listado'!$BC$155:$CB$1048576,MATCH($A887,'Hoja de Trabajo para listado'!$BC$155:$BC$1048576,0),MATCH((CUADRO!P$4&amp;$E887),'Hoja de Trabajo para listado'!$BC$151:$CB$151,0)),0)+IFERROR(INDEX('Hoja de Trabajo para listado'!$DE$153:$DG$274,MATCH($A887,'Hoja de Trabajo para listado'!$DE$153:$DE$1048576,0),MATCH((CUADRO!P$4&amp;$E887),'Hoja de Trabajo para listado'!$DE$151:$DG$151,0)),0)+IFERROR(INDEX('Hoja de Trabajo para listado'!$CD$155:$DC$1048576,MATCH($A887,'Hoja de Trabajo para listado'!$CD$155:$CD$1048576,0),MATCH((CUADRO!P$4&amp;$E887),'Hoja de Trabajo para listado'!$CD$151:$DC$151,0)),0)</f>
        <v>0</v>
      </c>
      <c r="Q887" s="241">
        <f ca="1">+IFERROR(INDEX('Hoja de Trabajo para listado'!$A$155:$Z$1048576,MATCH($A887,'Hoja de Trabajo para listado'!$A$155:$A$1048576,0),MATCH((CUADRO!Q$4&amp;$E887),'Hoja de Trabajo para listado'!$A$151:$Z$151,0)),0)+IFERROR(INDEX('Hoja de Trabajo para listado'!$AB$155:$BA$1048576,MATCH($A887,'Hoja de Trabajo para listado'!$AB$155:$AB$1048576,0),MATCH((CUADRO!Q$4&amp;$E887),'Hoja de Trabajo para listado'!$AB$151:$BA$151,0)),0)+IFERROR(INDEX('Hoja de Trabajo para listado'!$BC$155:$CB$1048576,MATCH($A887,'Hoja de Trabajo para listado'!$BC$155:$BC$1048576,0),MATCH((CUADRO!Q$4&amp;$E887),'Hoja de Trabajo para listado'!$BC$151:$CB$151,0)),0)+IFERROR(INDEX('Hoja de Trabajo para listado'!$DE$153:$DG$274,MATCH($A887,'Hoja de Trabajo para listado'!$DE$153:$DE$1048576,0),MATCH((CUADRO!Q$4&amp;$E887),'Hoja de Trabajo para listado'!$DE$151:$DG$151,0)),0)+IFERROR(INDEX('Hoja de Trabajo para listado'!$CD$155:$DC$1048576,MATCH($A887,'Hoja de Trabajo para listado'!$CD$155:$CD$1048576,0),MATCH((CUADRO!Q$4&amp;$E887),'Hoja de Trabajo para listado'!$CD$151:$DC$151,0)),0)</f>
        <v>0</v>
      </c>
      <c r="R887" s="241">
        <f t="shared" ca="1" si="26"/>
        <v>0</v>
      </c>
      <c r="S887" s="247"/>
      <c r="T887" s="241">
        <f ca="1">+T888</f>
        <v>0</v>
      </c>
      <c r="U887" s="240">
        <f t="shared" si="27"/>
        <v>1</v>
      </c>
    </row>
    <row r="888" spans="1:21" customFormat="1" ht="27" hidden="1" customHeight="1">
      <c r="A888" s="32">
        <v>1526</v>
      </c>
      <c r="B888" s="382"/>
      <c r="C888" s="245" t="str">
        <f>+VLOOKUP(A888,bd_lista!$A$3:$C$592,3,FALSE)</f>
        <v>Gobierno Autónomo Municipal de Sacaca (Villa de Sacaca)</v>
      </c>
      <c r="D888" s="384"/>
      <c r="E888" s="242" t="s">
        <v>684</v>
      </c>
      <c r="F888" s="243">
        <f ca="1">+IFERROR(INDEX('Hoja de Trabajo para listado'!$A$155:$Z$1048576,MATCH($A888,'Hoja de Trabajo para listado'!$A$155:$A$1048576,0),MATCH((CUADRO!F$4&amp;$E888),'Hoja de Trabajo para listado'!$A$151:$Z$151,0)),0)+IFERROR(INDEX('Hoja de Trabajo para listado'!$AB$155:$BA$1048576,MATCH($A888,'Hoja de Trabajo para listado'!$AB$155:$AB$1048576,0),MATCH((CUADRO!F$4&amp;$E888),'Hoja de Trabajo para listado'!$AB$151:$BA$151,0)),0)+IFERROR(INDEX('Hoja de Trabajo para listado'!$BC$155:$CB$1048576,MATCH($A888,'Hoja de Trabajo para listado'!$BC$155:$BC$1048576,0),MATCH((CUADRO!F$4&amp;$E888),'Hoja de Trabajo para listado'!$BC$151:$CB$151,0)),0)+IFERROR(INDEX('Hoja de Trabajo para listado'!$DE$153:$DG$274,MATCH($A888,'Hoja de Trabajo para listado'!$DE$153:$DE$1048576,0),MATCH((CUADRO!F$4&amp;$E888),'Hoja de Trabajo para listado'!$DE$151:$DG$151,0)),0)+IFERROR(INDEX('Hoja de Trabajo para listado'!$CD$155:$DC$1048576,MATCH($A888,'Hoja de Trabajo para listado'!$CD$155:$CD$1048576,0),MATCH((CUADRO!F$4&amp;$E888),'Hoja de Trabajo para listado'!$CD$151:$DC$151,0)),0)</f>
        <v>0</v>
      </c>
      <c r="G888" s="243">
        <f ca="1">+IFERROR(INDEX('Hoja de Trabajo para listado'!$A$155:$Z$1048576,MATCH($A888,'Hoja de Trabajo para listado'!$A$155:$A$1048576,0),MATCH((CUADRO!G$4&amp;$E888),'Hoja de Trabajo para listado'!$A$151:$Z$151,0)),0)+IFERROR(INDEX('Hoja de Trabajo para listado'!$AB$155:$BA$1048576,MATCH($A888,'Hoja de Trabajo para listado'!$AB$155:$AB$1048576,0),MATCH((CUADRO!G$4&amp;$E888),'Hoja de Trabajo para listado'!$AB$151:$BA$151,0)),0)+IFERROR(INDEX('Hoja de Trabajo para listado'!$BC$155:$CB$1048576,MATCH($A888,'Hoja de Trabajo para listado'!$BC$155:$BC$1048576,0),MATCH((CUADRO!G$4&amp;$E888),'Hoja de Trabajo para listado'!$BC$151:$CB$151,0)),0)+IFERROR(INDEX('Hoja de Trabajo para listado'!$DE$153:$DG$274,MATCH($A888,'Hoja de Trabajo para listado'!$DE$153:$DE$1048576,0),MATCH((CUADRO!G$4&amp;$E888),'Hoja de Trabajo para listado'!$DE$151:$DG$151,0)),0)+IFERROR(INDEX('Hoja de Trabajo para listado'!$CD$155:$DC$1048576,MATCH($A888,'Hoja de Trabajo para listado'!$CD$155:$CD$1048576,0),MATCH((CUADRO!G$4&amp;$E888),'Hoja de Trabajo para listado'!$CD$151:$DC$151,0)),0)</f>
        <v>0</v>
      </c>
      <c r="H888" s="243">
        <f ca="1">+IFERROR(INDEX('Hoja de Trabajo para listado'!$A$155:$Z$1048576,MATCH($A888,'Hoja de Trabajo para listado'!$A$155:$A$1048576,0),MATCH((CUADRO!H$4&amp;$E888),'Hoja de Trabajo para listado'!$A$151:$Z$151,0)),0)+IFERROR(INDEX('Hoja de Trabajo para listado'!$AB$155:$BA$1048576,MATCH($A888,'Hoja de Trabajo para listado'!$AB$155:$AB$1048576,0),MATCH((CUADRO!H$4&amp;$E888),'Hoja de Trabajo para listado'!$AB$151:$BA$151,0)),0)+IFERROR(INDEX('Hoja de Trabajo para listado'!$BC$155:$CB$1048576,MATCH($A888,'Hoja de Trabajo para listado'!$BC$155:$BC$1048576,0),MATCH((CUADRO!H$4&amp;$E888),'Hoja de Trabajo para listado'!$BC$151:$CB$151,0)),0)+IFERROR(INDEX('Hoja de Trabajo para listado'!$DE$153:$DG$274,MATCH($A888,'Hoja de Trabajo para listado'!$DE$153:$DE$1048576,0),MATCH((CUADRO!H$4&amp;$E888),'Hoja de Trabajo para listado'!$DE$151:$DG$151,0)),0)+IFERROR(INDEX('Hoja de Trabajo para listado'!$CD$155:$DC$1048576,MATCH($A888,'Hoja de Trabajo para listado'!$CD$155:$CD$1048576,0),MATCH((CUADRO!H$4&amp;$E888),'Hoja de Trabajo para listado'!$CD$151:$DC$151,0)),0)</f>
        <v>0</v>
      </c>
      <c r="I888" s="243">
        <f ca="1">+IFERROR(INDEX('Hoja de Trabajo para listado'!$A$155:$Z$1048576,MATCH($A888,'Hoja de Trabajo para listado'!$A$155:$A$1048576,0),MATCH((CUADRO!I$4&amp;$E888),'Hoja de Trabajo para listado'!$A$151:$Z$151,0)),0)+IFERROR(INDEX('Hoja de Trabajo para listado'!$AB$155:$BA$1048576,MATCH($A888,'Hoja de Trabajo para listado'!$AB$155:$AB$1048576,0),MATCH((CUADRO!I$4&amp;$E888),'Hoja de Trabajo para listado'!$AB$151:$BA$151,0)),0)+IFERROR(INDEX('Hoja de Trabajo para listado'!$BC$155:$CB$1048576,MATCH($A888,'Hoja de Trabajo para listado'!$BC$155:$BC$1048576,0),MATCH((CUADRO!I$4&amp;$E888),'Hoja de Trabajo para listado'!$BC$151:$CB$151,0)),0)+IFERROR(INDEX('Hoja de Trabajo para listado'!$DE$153:$DG$274,MATCH($A888,'Hoja de Trabajo para listado'!$DE$153:$DE$1048576,0),MATCH((CUADRO!I$4&amp;$E888),'Hoja de Trabajo para listado'!$DE$151:$DG$151,0)),0)+IFERROR(INDEX('Hoja de Trabajo para listado'!$CD$155:$DC$1048576,MATCH($A888,'Hoja de Trabajo para listado'!$CD$155:$CD$1048576,0),MATCH((CUADRO!I$4&amp;$E888),'Hoja de Trabajo para listado'!$CD$151:$DC$151,0)),0)</f>
        <v>0</v>
      </c>
      <c r="J888" s="243">
        <f ca="1">+IFERROR(INDEX('Hoja de Trabajo para listado'!$A$155:$Z$1048576,MATCH($A888,'Hoja de Trabajo para listado'!$A$155:$A$1048576,0),MATCH((CUADRO!J$4&amp;$E888),'Hoja de Trabajo para listado'!$A$151:$Z$151,0)),0)+IFERROR(INDEX('Hoja de Trabajo para listado'!$AB$155:$BA$1048576,MATCH($A888,'Hoja de Trabajo para listado'!$AB$155:$AB$1048576,0),MATCH((CUADRO!J$4&amp;$E888),'Hoja de Trabajo para listado'!$AB$151:$BA$151,0)),0)+IFERROR(INDEX('Hoja de Trabajo para listado'!$BC$155:$CB$1048576,MATCH($A888,'Hoja de Trabajo para listado'!$BC$155:$BC$1048576,0),MATCH((CUADRO!J$4&amp;$E888),'Hoja de Trabajo para listado'!$BC$151:$CB$151,0)),0)+IFERROR(INDEX('Hoja de Trabajo para listado'!$DE$153:$DG$274,MATCH($A888,'Hoja de Trabajo para listado'!$DE$153:$DE$1048576,0),MATCH((CUADRO!J$4&amp;$E888),'Hoja de Trabajo para listado'!$DE$151:$DG$151,0)),0)+IFERROR(INDEX('Hoja de Trabajo para listado'!$CD$155:$DC$1048576,MATCH($A888,'Hoja de Trabajo para listado'!$CD$155:$CD$1048576,0),MATCH((CUADRO!J$4&amp;$E888),'Hoja de Trabajo para listado'!$CD$151:$DC$151,0)),0)</f>
        <v>0</v>
      </c>
      <c r="K888" s="243">
        <f ca="1">+IFERROR(INDEX('Hoja de Trabajo para listado'!$A$155:$Z$1048576,MATCH($A888,'Hoja de Trabajo para listado'!$A$155:$A$1048576,0),MATCH((CUADRO!K$4&amp;$E888),'Hoja de Trabajo para listado'!$A$151:$Z$151,0)),0)+IFERROR(INDEX('Hoja de Trabajo para listado'!$AB$155:$BA$1048576,MATCH($A888,'Hoja de Trabajo para listado'!$AB$155:$AB$1048576,0),MATCH((CUADRO!K$4&amp;$E888),'Hoja de Trabajo para listado'!$AB$151:$BA$151,0)),0)+IFERROR(INDEX('Hoja de Trabajo para listado'!$BC$155:$CB$1048576,MATCH($A888,'Hoja de Trabajo para listado'!$BC$155:$BC$1048576,0),MATCH((CUADRO!K$4&amp;$E888),'Hoja de Trabajo para listado'!$BC$151:$CB$151,0)),0)+IFERROR(INDEX('Hoja de Trabajo para listado'!$DE$153:$DG$274,MATCH($A888,'Hoja de Trabajo para listado'!$DE$153:$DE$1048576,0),MATCH((CUADRO!K$4&amp;$E888),'Hoja de Trabajo para listado'!$DE$151:$DG$151,0)),0)+IFERROR(INDEX('Hoja de Trabajo para listado'!$CD$155:$DC$1048576,MATCH($A888,'Hoja de Trabajo para listado'!$CD$155:$CD$1048576,0),MATCH((CUADRO!K$4&amp;$E888),'Hoja de Trabajo para listado'!$CD$151:$DC$151,0)),0)</f>
        <v>0</v>
      </c>
      <c r="L888" s="243">
        <f ca="1">+IFERROR(INDEX('Hoja de Trabajo para listado'!$A$155:$Z$1048576,MATCH($A888,'Hoja de Trabajo para listado'!$A$155:$A$1048576,0),MATCH((CUADRO!L$4&amp;$E888),'Hoja de Trabajo para listado'!$A$151:$Z$151,0)),0)+IFERROR(INDEX('Hoja de Trabajo para listado'!$AB$155:$BA$1048576,MATCH($A888,'Hoja de Trabajo para listado'!$AB$155:$AB$1048576,0),MATCH((CUADRO!L$4&amp;$E888),'Hoja de Trabajo para listado'!$AB$151:$BA$151,0)),0)+IFERROR(INDEX('Hoja de Trabajo para listado'!$BC$155:$CB$1048576,MATCH($A888,'Hoja de Trabajo para listado'!$BC$155:$BC$1048576,0),MATCH((CUADRO!L$4&amp;$E888),'Hoja de Trabajo para listado'!$BC$151:$CB$151,0)),0)+IFERROR(INDEX('Hoja de Trabajo para listado'!$DE$153:$DG$274,MATCH($A888,'Hoja de Trabajo para listado'!$DE$153:$DE$1048576,0),MATCH((CUADRO!L$4&amp;$E888),'Hoja de Trabajo para listado'!$DE$151:$DG$151,0)),0)+IFERROR(INDEX('Hoja de Trabajo para listado'!$CD$155:$DC$1048576,MATCH($A888,'Hoja de Trabajo para listado'!$CD$155:$CD$1048576,0),MATCH((CUADRO!L$4&amp;$E888),'Hoja de Trabajo para listado'!$CD$151:$DC$151,0)),0)</f>
        <v>0</v>
      </c>
      <c r="M888" s="243">
        <f ca="1">+IFERROR(INDEX('Hoja de Trabajo para listado'!$A$155:$Z$1048576,MATCH($A888,'Hoja de Trabajo para listado'!$A$155:$A$1048576,0),MATCH((CUADRO!M$4&amp;$E888),'Hoja de Trabajo para listado'!$A$151:$Z$151,0)),0)+IFERROR(INDEX('Hoja de Trabajo para listado'!$AB$155:$BA$1048576,MATCH($A888,'Hoja de Trabajo para listado'!$AB$155:$AB$1048576,0),MATCH((CUADRO!M$4&amp;$E888),'Hoja de Trabajo para listado'!$AB$151:$BA$151,0)),0)+IFERROR(INDEX('Hoja de Trabajo para listado'!$BC$155:$CB$1048576,MATCH($A888,'Hoja de Trabajo para listado'!$BC$155:$BC$1048576,0),MATCH((CUADRO!M$4&amp;$E888),'Hoja de Trabajo para listado'!$BC$151:$CB$151,0)),0)+IFERROR(INDEX('Hoja de Trabajo para listado'!$DE$153:$DG$274,MATCH($A888,'Hoja de Trabajo para listado'!$DE$153:$DE$1048576,0),MATCH((CUADRO!M$4&amp;$E888),'Hoja de Trabajo para listado'!$DE$151:$DG$151,0)),0)+IFERROR(INDEX('Hoja de Trabajo para listado'!$CD$155:$DC$1048576,MATCH($A888,'Hoja de Trabajo para listado'!$CD$155:$CD$1048576,0),MATCH((CUADRO!M$4&amp;$E888),'Hoja de Trabajo para listado'!$CD$151:$DC$151,0)),0)</f>
        <v>0</v>
      </c>
      <c r="N888" s="243">
        <f ca="1">+IFERROR(INDEX('Hoja de Trabajo para listado'!$A$155:$Z$1048576,MATCH($A888,'Hoja de Trabajo para listado'!$A$155:$A$1048576,0),MATCH((CUADRO!N$4&amp;$E888),'Hoja de Trabajo para listado'!$A$151:$Z$151,0)),0)+IFERROR(INDEX('Hoja de Trabajo para listado'!$AB$155:$BA$1048576,MATCH($A888,'Hoja de Trabajo para listado'!$AB$155:$AB$1048576,0),MATCH((CUADRO!N$4&amp;$E888),'Hoja de Trabajo para listado'!$AB$151:$BA$151,0)),0)+IFERROR(INDEX('Hoja de Trabajo para listado'!$BC$155:$CB$1048576,MATCH($A888,'Hoja de Trabajo para listado'!$BC$155:$BC$1048576,0),MATCH((CUADRO!N$4&amp;$E888),'Hoja de Trabajo para listado'!$BC$151:$CB$151,0)),0)+IFERROR(INDEX('Hoja de Trabajo para listado'!$DE$153:$DG$274,MATCH($A888,'Hoja de Trabajo para listado'!$DE$153:$DE$1048576,0),MATCH((CUADRO!N$4&amp;$E888),'Hoja de Trabajo para listado'!$DE$151:$DG$151,0)),0)+IFERROR(INDEX('Hoja de Trabajo para listado'!$CD$155:$DC$1048576,MATCH($A888,'Hoja de Trabajo para listado'!$CD$155:$CD$1048576,0),MATCH((CUADRO!N$4&amp;$E888),'Hoja de Trabajo para listado'!$CD$151:$DC$151,0)),0)</f>
        <v>0</v>
      </c>
      <c r="O888" s="243">
        <f ca="1">+IFERROR(INDEX('Hoja de Trabajo para listado'!$A$155:$Z$1048576,MATCH($A888,'Hoja de Trabajo para listado'!$A$155:$A$1048576,0),MATCH((CUADRO!O$4&amp;$E888),'Hoja de Trabajo para listado'!$A$151:$Z$151,0)),0)+IFERROR(INDEX('Hoja de Trabajo para listado'!$AB$155:$BA$1048576,MATCH($A888,'Hoja de Trabajo para listado'!$AB$155:$AB$1048576,0),MATCH((CUADRO!O$4&amp;$E888),'Hoja de Trabajo para listado'!$AB$151:$BA$151,0)),0)+IFERROR(INDEX('Hoja de Trabajo para listado'!$BC$155:$CB$1048576,MATCH($A888,'Hoja de Trabajo para listado'!$BC$155:$BC$1048576,0),MATCH((CUADRO!O$4&amp;$E888),'Hoja de Trabajo para listado'!$BC$151:$CB$151,0)),0)+IFERROR(INDEX('Hoja de Trabajo para listado'!$DE$153:$DG$274,MATCH($A888,'Hoja de Trabajo para listado'!$DE$153:$DE$1048576,0),MATCH((CUADRO!O$4&amp;$E888),'Hoja de Trabajo para listado'!$DE$151:$DG$151,0)),0)+IFERROR(INDEX('Hoja de Trabajo para listado'!$CD$155:$DC$1048576,MATCH($A888,'Hoja de Trabajo para listado'!$CD$155:$CD$1048576,0),MATCH((CUADRO!O$4&amp;$E888),'Hoja de Trabajo para listado'!$CD$151:$DC$151,0)),0)</f>
        <v>0</v>
      </c>
      <c r="P888" s="243">
        <f ca="1">+IFERROR(INDEX('Hoja de Trabajo para listado'!$A$155:$Z$1048576,MATCH($A888,'Hoja de Trabajo para listado'!$A$155:$A$1048576,0),MATCH((CUADRO!P$4&amp;$E888),'Hoja de Trabajo para listado'!$A$151:$Z$151,0)),0)+IFERROR(INDEX('Hoja de Trabajo para listado'!$AB$155:$BA$1048576,MATCH($A888,'Hoja de Trabajo para listado'!$AB$155:$AB$1048576,0),MATCH((CUADRO!P$4&amp;$E888),'Hoja de Trabajo para listado'!$AB$151:$BA$151,0)),0)+IFERROR(INDEX('Hoja de Trabajo para listado'!$BC$155:$CB$1048576,MATCH($A888,'Hoja de Trabajo para listado'!$BC$155:$BC$1048576,0),MATCH((CUADRO!P$4&amp;$E888),'Hoja de Trabajo para listado'!$BC$151:$CB$151,0)),0)+IFERROR(INDEX('Hoja de Trabajo para listado'!$DE$153:$DG$274,MATCH($A888,'Hoja de Trabajo para listado'!$DE$153:$DE$1048576,0),MATCH((CUADRO!P$4&amp;$E888),'Hoja de Trabajo para listado'!$DE$151:$DG$151,0)),0)+IFERROR(INDEX('Hoja de Trabajo para listado'!$CD$155:$DC$1048576,MATCH($A888,'Hoja de Trabajo para listado'!$CD$155:$CD$1048576,0),MATCH((CUADRO!P$4&amp;$E888),'Hoja de Trabajo para listado'!$CD$151:$DC$151,0)),0)</f>
        <v>0</v>
      </c>
      <c r="Q888" s="243">
        <f ca="1">+IFERROR(INDEX('Hoja de Trabajo para listado'!$A$155:$Z$1048576,MATCH($A888,'Hoja de Trabajo para listado'!$A$155:$A$1048576,0),MATCH((CUADRO!Q$4&amp;$E888),'Hoja de Trabajo para listado'!$A$151:$Z$151,0)),0)+IFERROR(INDEX('Hoja de Trabajo para listado'!$AB$155:$BA$1048576,MATCH($A888,'Hoja de Trabajo para listado'!$AB$155:$AB$1048576,0),MATCH((CUADRO!Q$4&amp;$E888),'Hoja de Trabajo para listado'!$AB$151:$BA$151,0)),0)+IFERROR(INDEX('Hoja de Trabajo para listado'!$BC$155:$CB$1048576,MATCH($A888,'Hoja de Trabajo para listado'!$BC$155:$BC$1048576,0),MATCH((CUADRO!Q$4&amp;$E888),'Hoja de Trabajo para listado'!$BC$151:$CB$151,0)),0)+IFERROR(INDEX('Hoja de Trabajo para listado'!$DE$153:$DG$274,MATCH($A888,'Hoja de Trabajo para listado'!$DE$153:$DE$1048576,0),MATCH((CUADRO!Q$4&amp;$E888),'Hoja de Trabajo para listado'!$DE$151:$DG$151,0)),0)+IFERROR(INDEX('Hoja de Trabajo para listado'!$CD$155:$DC$1048576,MATCH($A888,'Hoja de Trabajo para listado'!$CD$155:$CD$1048576,0),MATCH((CUADRO!Q$4&amp;$E888),'Hoja de Trabajo para listado'!$CD$151:$DC$151,0)),0)</f>
        <v>0</v>
      </c>
      <c r="R888" s="243">
        <f t="shared" ca="1" si="26"/>
        <v>0</v>
      </c>
      <c r="S888" s="253">
        <f ca="1">+R887+R888</f>
        <v>0</v>
      </c>
      <c r="T888" s="243">
        <f ca="1">+S888</f>
        <v>0</v>
      </c>
      <c r="U888" s="242">
        <f t="shared" si="27"/>
        <v>2</v>
      </c>
    </row>
    <row r="889" spans="1:21" customFormat="1" ht="15" hidden="1" customHeight="1">
      <c r="A889" s="32">
        <v>1527</v>
      </c>
      <c r="B889" s="381">
        <f>+A889</f>
        <v>1527</v>
      </c>
      <c r="C889" s="245" t="str">
        <f>+VLOOKUP(A889,bd_lista!$A$3:$C$592,3,FALSE)</f>
        <v>Gobierno Autónomo Municipal de Caripuyo</v>
      </c>
      <c r="D889" s="383" t="str">
        <f>+C889</f>
        <v>Gobierno Autónomo Municipal de Caripuyo</v>
      </c>
      <c r="E889" s="240" t="s">
        <v>683</v>
      </c>
      <c r="F889" s="241">
        <f ca="1">+IFERROR(INDEX('Hoja de Trabajo para listado'!$A$155:$Z$1048576,MATCH($A889,'Hoja de Trabajo para listado'!$A$155:$A$1048576,0),MATCH((CUADRO!F$4&amp;$E889),'Hoja de Trabajo para listado'!$A$151:$Z$151,0)),0)+IFERROR(INDEX('Hoja de Trabajo para listado'!$AB$155:$BA$1048576,MATCH($A889,'Hoja de Trabajo para listado'!$AB$155:$AB$1048576,0),MATCH((CUADRO!F$4&amp;$E889),'Hoja de Trabajo para listado'!$AB$151:$BA$151,0)),0)+IFERROR(INDEX('Hoja de Trabajo para listado'!$BC$155:$CB$1048576,MATCH($A889,'Hoja de Trabajo para listado'!$BC$155:$BC$1048576,0),MATCH((CUADRO!F$4&amp;$E889),'Hoja de Trabajo para listado'!$BC$151:$CB$151,0)),0)+IFERROR(INDEX('Hoja de Trabajo para listado'!$DE$153:$DG$274,MATCH($A889,'Hoja de Trabajo para listado'!$DE$153:$DE$1048576,0),MATCH((CUADRO!F$4&amp;$E889),'Hoja de Trabajo para listado'!$DE$151:$DG$151,0)),0)+IFERROR(INDEX('Hoja de Trabajo para listado'!$CD$155:$DC$1048576,MATCH($A889,'Hoja de Trabajo para listado'!$CD$155:$CD$1048576,0),MATCH((CUADRO!F$4&amp;$E889),'Hoja de Trabajo para listado'!$CD$151:$DC$151,0)),0)</f>
        <v>0</v>
      </c>
      <c r="G889" s="241">
        <f ca="1">+IFERROR(INDEX('Hoja de Trabajo para listado'!$A$155:$Z$1048576,MATCH($A889,'Hoja de Trabajo para listado'!$A$155:$A$1048576,0),MATCH((CUADRO!G$4&amp;$E889),'Hoja de Trabajo para listado'!$A$151:$Z$151,0)),0)+IFERROR(INDEX('Hoja de Trabajo para listado'!$AB$155:$BA$1048576,MATCH($A889,'Hoja de Trabajo para listado'!$AB$155:$AB$1048576,0),MATCH((CUADRO!G$4&amp;$E889),'Hoja de Trabajo para listado'!$AB$151:$BA$151,0)),0)+IFERROR(INDEX('Hoja de Trabajo para listado'!$BC$155:$CB$1048576,MATCH($A889,'Hoja de Trabajo para listado'!$BC$155:$BC$1048576,0),MATCH((CUADRO!G$4&amp;$E889),'Hoja de Trabajo para listado'!$BC$151:$CB$151,0)),0)+IFERROR(INDEX('Hoja de Trabajo para listado'!$DE$153:$DG$274,MATCH($A889,'Hoja de Trabajo para listado'!$DE$153:$DE$1048576,0),MATCH((CUADRO!G$4&amp;$E889),'Hoja de Trabajo para listado'!$DE$151:$DG$151,0)),0)+IFERROR(INDEX('Hoja de Trabajo para listado'!$CD$155:$DC$1048576,MATCH($A889,'Hoja de Trabajo para listado'!$CD$155:$CD$1048576,0),MATCH((CUADRO!G$4&amp;$E889),'Hoja de Trabajo para listado'!$CD$151:$DC$151,0)),0)</f>
        <v>0</v>
      </c>
      <c r="H889" s="241">
        <f ca="1">+IFERROR(INDEX('Hoja de Trabajo para listado'!$A$155:$Z$1048576,MATCH($A889,'Hoja de Trabajo para listado'!$A$155:$A$1048576,0),MATCH((CUADRO!H$4&amp;$E889),'Hoja de Trabajo para listado'!$A$151:$Z$151,0)),0)+IFERROR(INDEX('Hoja de Trabajo para listado'!$AB$155:$BA$1048576,MATCH($A889,'Hoja de Trabajo para listado'!$AB$155:$AB$1048576,0),MATCH((CUADRO!H$4&amp;$E889),'Hoja de Trabajo para listado'!$AB$151:$BA$151,0)),0)+IFERROR(INDEX('Hoja de Trabajo para listado'!$BC$155:$CB$1048576,MATCH($A889,'Hoja de Trabajo para listado'!$BC$155:$BC$1048576,0),MATCH((CUADRO!H$4&amp;$E889),'Hoja de Trabajo para listado'!$BC$151:$CB$151,0)),0)+IFERROR(INDEX('Hoja de Trabajo para listado'!$DE$153:$DG$274,MATCH($A889,'Hoja de Trabajo para listado'!$DE$153:$DE$1048576,0),MATCH((CUADRO!H$4&amp;$E889),'Hoja de Trabajo para listado'!$DE$151:$DG$151,0)),0)+IFERROR(INDEX('Hoja de Trabajo para listado'!$CD$155:$DC$1048576,MATCH($A889,'Hoja de Trabajo para listado'!$CD$155:$CD$1048576,0),MATCH((CUADRO!H$4&amp;$E889),'Hoja de Trabajo para listado'!$CD$151:$DC$151,0)),0)</f>
        <v>0</v>
      </c>
      <c r="I889" s="241">
        <f ca="1">+IFERROR(INDEX('Hoja de Trabajo para listado'!$A$155:$Z$1048576,MATCH($A889,'Hoja de Trabajo para listado'!$A$155:$A$1048576,0),MATCH((CUADRO!I$4&amp;$E889),'Hoja de Trabajo para listado'!$A$151:$Z$151,0)),0)+IFERROR(INDEX('Hoja de Trabajo para listado'!$AB$155:$BA$1048576,MATCH($A889,'Hoja de Trabajo para listado'!$AB$155:$AB$1048576,0),MATCH((CUADRO!I$4&amp;$E889),'Hoja de Trabajo para listado'!$AB$151:$BA$151,0)),0)+IFERROR(INDEX('Hoja de Trabajo para listado'!$BC$155:$CB$1048576,MATCH($A889,'Hoja de Trabajo para listado'!$BC$155:$BC$1048576,0),MATCH((CUADRO!I$4&amp;$E889),'Hoja de Trabajo para listado'!$BC$151:$CB$151,0)),0)+IFERROR(INDEX('Hoja de Trabajo para listado'!$DE$153:$DG$274,MATCH($A889,'Hoja de Trabajo para listado'!$DE$153:$DE$1048576,0),MATCH((CUADRO!I$4&amp;$E889),'Hoja de Trabajo para listado'!$DE$151:$DG$151,0)),0)+IFERROR(INDEX('Hoja de Trabajo para listado'!$CD$155:$DC$1048576,MATCH($A889,'Hoja de Trabajo para listado'!$CD$155:$CD$1048576,0),MATCH((CUADRO!I$4&amp;$E889),'Hoja de Trabajo para listado'!$CD$151:$DC$151,0)),0)</f>
        <v>0</v>
      </c>
      <c r="J889" s="241">
        <f ca="1">+IFERROR(INDEX('Hoja de Trabajo para listado'!$A$155:$Z$1048576,MATCH($A889,'Hoja de Trabajo para listado'!$A$155:$A$1048576,0),MATCH((CUADRO!J$4&amp;$E889),'Hoja de Trabajo para listado'!$A$151:$Z$151,0)),0)+IFERROR(INDEX('Hoja de Trabajo para listado'!$AB$155:$BA$1048576,MATCH($A889,'Hoja de Trabajo para listado'!$AB$155:$AB$1048576,0),MATCH((CUADRO!J$4&amp;$E889),'Hoja de Trabajo para listado'!$AB$151:$BA$151,0)),0)+IFERROR(INDEX('Hoja de Trabajo para listado'!$BC$155:$CB$1048576,MATCH($A889,'Hoja de Trabajo para listado'!$BC$155:$BC$1048576,0),MATCH((CUADRO!J$4&amp;$E889),'Hoja de Trabajo para listado'!$BC$151:$CB$151,0)),0)+IFERROR(INDEX('Hoja de Trabajo para listado'!$DE$153:$DG$274,MATCH($A889,'Hoja de Trabajo para listado'!$DE$153:$DE$1048576,0),MATCH((CUADRO!J$4&amp;$E889),'Hoja de Trabajo para listado'!$DE$151:$DG$151,0)),0)+IFERROR(INDEX('Hoja de Trabajo para listado'!$CD$155:$DC$1048576,MATCH($A889,'Hoja de Trabajo para listado'!$CD$155:$CD$1048576,0),MATCH((CUADRO!J$4&amp;$E889),'Hoja de Trabajo para listado'!$CD$151:$DC$151,0)),0)</f>
        <v>0</v>
      </c>
      <c r="K889" s="241">
        <f ca="1">+IFERROR(INDEX('Hoja de Trabajo para listado'!$A$155:$Z$1048576,MATCH($A889,'Hoja de Trabajo para listado'!$A$155:$A$1048576,0),MATCH((CUADRO!K$4&amp;$E889),'Hoja de Trabajo para listado'!$A$151:$Z$151,0)),0)+IFERROR(INDEX('Hoja de Trabajo para listado'!$AB$155:$BA$1048576,MATCH($A889,'Hoja de Trabajo para listado'!$AB$155:$AB$1048576,0),MATCH((CUADRO!K$4&amp;$E889),'Hoja de Trabajo para listado'!$AB$151:$BA$151,0)),0)+IFERROR(INDEX('Hoja de Trabajo para listado'!$BC$155:$CB$1048576,MATCH($A889,'Hoja de Trabajo para listado'!$BC$155:$BC$1048576,0),MATCH((CUADRO!K$4&amp;$E889),'Hoja de Trabajo para listado'!$BC$151:$CB$151,0)),0)+IFERROR(INDEX('Hoja de Trabajo para listado'!$DE$153:$DG$274,MATCH($A889,'Hoja de Trabajo para listado'!$DE$153:$DE$1048576,0),MATCH((CUADRO!K$4&amp;$E889),'Hoja de Trabajo para listado'!$DE$151:$DG$151,0)),0)+IFERROR(INDEX('Hoja de Trabajo para listado'!$CD$155:$DC$1048576,MATCH($A889,'Hoja de Trabajo para listado'!$CD$155:$CD$1048576,0),MATCH((CUADRO!K$4&amp;$E889),'Hoja de Trabajo para listado'!$CD$151:$DC$151,0)),0)</f>
        <v>0</v>
      </c>
      <c r="L889" s="241">
        <f ca="1">+IFERROR(INDEX('Hoja de Trabajo para listado'!$A$155:$Z$1048576,MATCH($A889,'Hoja de Trabajo para listado'!$A$155:$A$1048576,0),MATCH((CUADRO!L$4&amp;$E889),'Hoja de Trabajo para listado'!$A$151:$Z$151,0)),0)+IFERROR(INDEX('Hoja de Trabajo para listado'!$AB$155:$BA$1048576,MATCH($A889,'Hoja de Trabajo para listado'!$AB$155:$AB$1048576,0),MATCH((CUADRO!L$4&amp;$E889),'Hoja de Trabajo para listado'!$AB$151:$BA$151,0)),0)+IFERROR(INDEX('Hoja de Trabajo para listado'!$BC$155:$CB$1048576,MATCH($A889,'Hoja de Trabajo para listado'!$BC$155:$BC$1048576,0),MATCH((CUADRO!L$4&amp;$E889),'Hoja de Trabajo para listado'!$BC$151:$CB$151,0)),0)+IFERROR(INDEX('Hoja de Trabajo para listado'!$DE$153:$DG$274,MATCH($A889,'Hoja de Trabajo para listado'!$DE$153:$DE$1048576,0),MATCH((CUADRO!L$4&amp;$E889),'Hoja de Trabajo para listado'!$DE$151:$DG$151,0)),0)+IFERROR(INDEX('Hoja de Trabajo para listado'!$CD$155:$DC$1048576,MATCH($A889,'Hoja de Trabajo para listado'!$CD$155:$CD$1048576,0),MATCH((CUADRO!L$4&amp;$E889),'Hoja de Trabajo para listado'!$CD$151:$DC$151,0)),0)</f>
        <v>0</v>
      </c>
      <c r="M889" s="241">
        <f ca="1">+IFERROR(INDEX('Hoja de Trabajo para listado'!$A$155:$Z$1048576,MATCH($A889,'Hoja de Trabajo para listado'!$A$155:$A$1048576,0),MATCH((CUADRO!M$4&amp;$E889),'Hoja de Trabajo para listado'!$A$151:$Z$151,0)),0)+IFERROR(INDEX('Hoja de Trabajo para listado'!$AB$155:$BA$1048576,MATCH($A889,'Hoja de Trabajo para listado'!$AB$155:$AB$1048576,0),MATCH((CUADRO!M$4&amp;$E889),'Hoja de Trabajo para listado'!$AB$151:$BA$151,0)),0)+IFERROR(INDEX('Hoja de Trabajo para listado'!$BC$155:$CB$1048576,MATCH($A889,'Hoja de Trabajo para listado'!$BC$155:$BC$1048576,0),MATCH((CUADRO!M$4&amp;$E889),'Hoja de Trabajo para listado'!$BC$151:$CB$151,0)),0)+IFERROR(INDEX('Hoja de Trabajo para listado'!$DE$153:$DG$274,MATCH($A889,'Hoja de Trabajo para listado'!$DE$153:$DE$1048576,0),MATCH((CUADRO!M$4&amp;$E889),'Hoja de Trabajo para listado'!$DE$151:$DG$151,0)),0)+IFERROR(INDEX('Hoja de Trabajo para listado'!$CD$155:$DC$1048576,MATCH($A889,'Hoja de Trabajo para listado'!$CD$155:$CD$1048576,0),MATCH((CUADRO!M$4&amp;$E889),'Hoja de Trabajo para listado'!$CD$151:$DC$151,0)),0)</f>
        <v>0</v>
      </c>
      <c r="N889" s="241">
        <f ca="1">+IFERROR(INDEX('Hoja de Trabajo para listado'!$A$155:$Z$1048576,MATCH($A889,'Hoja de Trabajo para listado'!$A$155:$A$1048576,0),MATCH((CUADRO!N$4&amp;$E889),'Hoja de Trabajo para listado'!$A$151:$Z$151,0)),0)+IFERROR(INDEX('Hoja de Trabajo para listado'!$AB$155:$BA$1048576,MATCH($A889,'Hoja de Trabajo para listado'!$AB$155:$AB$1048576,0),MATCH((CUADRO!N$4&amp;$E889),'Hoja de Trabajo para listado'!$AB$151:$BA$151,0)),0)+IFERROR(INDEX('Hoja de Trabajo para listado'!$BC$155:$CB$1048576,MATCH($A889,'Hoja de Trabajo para listado'!$BC$155:$BC$1048576,0),MATCH((CUADRO!N$4&amp;$E889),'Hoja de Trabajo para listado'!$BC$151:$CB$151,0)),0)+IFERROR(INDEX('Hoja de Trabajo para listado'!$DE$153:$DG$274,MATCH($A889,'Hoja de Trabajo para listado'!$DE$153:$DE$1048576,0),MATCH((CUADRO!N$4&amp;$E889),'Hoja de Trabajo para listado'!$DE$151:$DG$151,0)),0)+IFERROR(INDEX('Hoja de Trabajo para listado'!$CD$155:$DC$1048576,MATCH($A889,'Hoja de Trabajo para listado'!$CD$155:$CD$1048576,0),MATCH((CUADRO!N$4&amp;$E889),'Hoja de Trabajo para listado'!$CD$151:$DC$151,0)),0)</f>
        <v>0</v>
      </c>
      <c r="O889" s="241">
        <f ca="1">+IFERROR(INDEX('Hoja de Trabajo para listado'!$A$155:$Z$1048576,MATCH($A889,'Hoja de Trabajo para listado'!$A$155:$A$1048576,0),MATCH((CUADRO!O$4&amp;$E889),'Hoja de Trabajo para listado'!$A$151:$Z$151,0)),0)+IFERROR(INDEX('Hoja de Trabajo para listado'!$AB$155:$BA$1048576,MATCH($A889,'Hoja de Trabajo para listado'!$AB$155:$AB$1048576,0),MATCH((CUADRO!O$4&amp;$E889),'Hoja de Trabajo para listado'!$AB$151:$BA$151,0)),0)+IFERROR(INDEX('Hoja de Trabajo para listado'!$BC$155:$CB$1048576,MATCH($A889,'Hoja de Trabajo para listado'!$BC$155:$BC$1048576,0),MATCH((CUADRO!O$4&amp;$E889),'Hoja de Trabajo para listado'!$BC$151:$CB$151,0)),0)+IFERROR(INDEX('Hoja de Trabajo para listado'!$DE$153:$DG$274,MATCH($A889,'Hoja de Trabajo para listado'!$DE$153:$DE$1048576,0),MATCH((CUADRO!O$4&amp;$E889),'Hoja de Trabajo para listado'!$DE$151:$DG$151,0)),0)+IFERROR(INDEX('Hoja de Trabajo para listado'!$CD$155:$DC$1048576,MATCH($A889,'Hoja de Trabajo para listado'!$CD$155:$CD$1048576,0),MATCH((CUADRO!O$4&amp;$E889),'Hoja de Trabajo para listado'!$CD$151:$DC$151,0)),0)</f>
        <v>0</v>
      </c>
      <c r="P889" s="241">
        <f ca="1">+IFERROR(INDEX('Hoja de Trabajo para listado'!$A$155:$Z$1048576,MATCH($A889,'Hoja de Trabajo para listado'!$A$155:$A$1048576,0),MATCH((CUADRO!P$4&amp;$E889),'Hoja de Trabajo para listado'!$A$151:$Z$151,0)),0)+IFERROR(INDEX('Hoja de Trabajo para listado'!$AB$155:$BA$1048576,MATCH($A889,'Hoja de Trabajo para listado'!$AB$155:$AB$1048576,0),MATCH((CUADRO!P$4&amp;$E889),'Hoja de Trabajo para listado'!$AB$151:$BA$151,0)),0)+IFERROR(INDEX('Hoja de Trabajo para listado'!$BC$155:$CB$1048576,MATCH($A889,'Hoja de Trabajo para listado'!$BC$155:$BC$1048576,0),MATCH((CUADRO!P$4&amp;$E889),'Hoja de Trabajo para listado'!$BC$151:$CB$151,0)),0)+IFERROR(INDEX('Hoja de Trabajo para listado'!$DE$153:$DG$274,MATCH($A889,'Hoja de Trabajo para listado'!$DE$153:$DE$1048576,0),MATCH((CUADRO!P$4&amp;$E889),'Hoja de Trabajo para listado'!$DE$151:$DG$151,0)),0)+IFERROR(INDEX('Hoja de Trabajo para listado'!$CD$155:$DC$1048576,MATCH($A889,'Hoja de Trabajo para listado'!$CD$155:$CD$1048576,0),MATCH((CUADRO!P$4&amp;$E889),'Hoja de Trabajo para listado'!$CD$151:$DC$151,0)),0)</f>
        <v>0</v>
      </c>
      <c r="Q889" s="241">
        <f ca="1">+IFERROR(INDEX('Hoja de Trabajo para listado'!$A$155:$Z$1048576,MATCH($A889,'Hoja de Trabajo para listado'!$A$155:$A$1048576,0),MATCH((CUADRO!Q$4&amp;$E889),'Hoja de Trabajo para listado'!$A$151:$Z$151,0)),0)+IFERROR(INDEX('Hoja de Trabajo para listado'!$AB$155:$BA$1048576,MATCH($A889,'Hoja de Trabajo para listado'!$AB$155:$AB$1048576,0),MATCH((CUADRO!Q$4&amp;$E889),'Hoja de Trabajo para listado'!$AB$151:$BA$151,0)),0)+IFERROR(INDEX('Hoja de Trabajo para listado'!$BC$155:$CB$1048576,MATCH($A889,'Hoja de Trabajo para listado'!$BC$155:$BC$1048576,0),MATCH((CUADRO!Q$4&amp;$E889),'Hoja de Trabajo para listado'!$BC$151:$CB$151,0)),0)+IFERROR(INDEX('Hoja de Trabajo para listado'!$DE$153:$DG$274,MATCH($A889,'Hoja de Trabajo para listado'!$DE$153:$DE$1048576,0),MATCH((CUADRO!Q$4&amp;$E889),'Hoja de Trabajo para listado'!$DE$151:$DG$151,0)),0)+IFERROR(INDEX('Hoja de Trabajo para listado'!$CD$155:$DC$1048576,MATCH($A889,'Hoja de Trabajo para listado'!$CD$155:$CD$1048576,0),MATCH((CUADRO!Q$4&amp;$E889),'Hoja de Trabajo para listado'!$CD$151:$DC$151,0)),0)</f>
        <v>0</v>
      </c>
      <c r="R889" s="241">
        <f t="shared" ca="1" si="26"/>
        <v>0</v>
      </c>
      <c r="S889" s="247"/>
      <c r="T889" s="241">
        <f ca="1">+T890</f>
        <v>0</v>
      </c>
      <c r="U889" s="240">
        <f t="shared" si="27"/>
        <v>1</v>
      </c>
    </row>
    <row r="890" spans="1:21" customFormat="1" ht="15" hidden="1" customHeight="1">
      <c r="A890" s="32">
        <v>1527</v>
      </c>
      <c r="B890" s="382"/>
      <c r="C890" s="245" t="str">
        <f>+VLOOKUP(A890,bd_lista!$A$3:$C$592,3,FALSE)</f>
        <v>Gobierno Autónomo Municipal de Caripuyo</v>
      </c>
      <c r="D890" s="384"/>
      <c r="E890" s="242" t="s">
        <v>684</v>
      </c>
      <c r="F890" s="243">
        <f ca="1">+IFERROR(INDEX('Hoja de Trabajo para listado'!$A$155:$Z$1048576,MATCH($A890,'Hoja de Trabajo para listado'!$A$155:$A$1048576,0),MATCH((CUADRO!F$4&amp;$E890),'Hoja de Trabajo para listado'!$A$151:$Z$151,0)),0)+IFERROR(INDEX('Hoja de Trabajo para listado'!$AB$155:$BA$1048576,MATCH($A890,'Hoja de Trabajo para listado'!$AB$155:$AB$1048576,0),MATCH((CUADRO!F$4&amp;$E890),'Hoja de Trabajo para listado'!$AB$151:$BA$151,0)),0)+IFERROR(INDEX('Hoja de Trabajo para listado'!$BC$155:$CB$1048576,MATCH($A890,'Hoja de Trabajo para listado'!$BC$155:$BC$1048576,0),MATCH((CUADRO!F$4&amp;$E890),'Hoja de Trabajo para listado'!$BC$151:$CB$151,0)),0)+IFERROR(INDEX('Hoja de Trabajo para listado'!$DE$153:$DG$274,MATCH($A890,'Hoja de Trabajo para listado'!$DE$153:$DE$1048576,0),MATCH((CUADRO!F$4&amp;$E890),'Hoja de Trabajo para listado'!$DE$151:$DG$151,0)),0)+IFERROR(INDEX('Hoja de Trabajo para listado'!$CD$155:$DC$1048576,MATCH($A890,'Hoja de Trabajo para listado'!$CD$155:$CD$1048576,0),MATCH((CUADRO!F$4&amp;$E890),'Hoja de Trabajo para listado'!$CD$151:$DC$151,0)),0)</f>
        <v>0</v>
      </c>
      <c r="G890" s="243">
        <f ca="1">+IFERROR(INDEX('Hoja de Trabajo para listado'!$A$155:$Z$1048576,MATCH($A890,'Hoja de Trabajo para listado'!$A$155:$A$1048576,0),MATCH((CUADRO!G$4&amp;$E890),'Hoja de Trabajo para listado'!$A$151:$Z$151,0)),0)+IFERROR(INDEX('Hoja de Trabajo para listado'!$AB$155:$BA$1048576,MATCH($A890,'Hoja de Trabajo para listado'!$AB$155:$AB$1048576,0),MATCH((CUADRO!G$4&amp;$E890),'Hoja de Trabajo para listado'!$AB$151:$BA$151,0)),0)+IFERROR(INDEX('Hoja de Trabajo para listado'!$BC$155:$CB$1048576,MATCH($A890,'Hoja de Trabajo para listado'!$BC$155:$BC$1048576,0),MATCH((CUADRO!G$4&amp;$E890),'Hoja de Trabajo para listado'!$BC$151:$CB$151,0)),0)+IFERROR(INDEX('Hoja de Trabajo para listado'!$DE$153:$DG$274,MATCH($A890,'Hoja de Trabajo para listado'!$DE$153:$DE$1048576,0),MATCH((CUADRO!G$4&amp;$E890),'Hoja de Trabajo para listado'!$DE$151:$DG$151,0)),0)+IFERROR(INDEX('Hoja de Trabajo para listado'!$CD$155:$DC$1048576,MATCH($A890,'Hoja de Trabajo para listado'!$CD$155:$CD$1048576,0),MATCH((CUADRO!G$4&amp;$E890),'Hoja de Trabajo para listado'!$CD$151:$DC$151,0)),0)</f>
        <v>0</v>
      </c>
      <c r="H890" s="243">
        <f ca="1">+IFERROR(INDEX('Hoja de Trabajo para listado'!$A$155:$Z$1048576,MATCH($A890,'Hoja de Trabajo para listado'!$A$155:$A$1048576,0),MATCH((CUADRO!H$4&amp;$E890),'Hoja de Trabajo para listado'!$A$151:$Z$151,0)),0)+IFERROR(INDEX('Hoja de Trabajo para listado'!$AB$155:$BA$1048576,MATCH($A890,'Hoja de Trabajo para listado'!$AB$155:$AB$1048576,0),MATCH((CUADRO!H$4&amp;$E890),'Hoja de Trabajo para listado'!$AB$151:$BA$151,0)),0)+IFERROR(INDEX('Hoja de Trabajo para listado'!$BC$155:$CB$1048576,MATCH($A890,'Hoja de Trabajo para listado'!$BC$155:$BC$1048576,0),MATCH((CUADRO!H$4&amp;$E890),'Hoja de Trabajo para listado'!$BC$151:$CB$151,0)),0)+IFERROR(INDEX('Hoja de Trabajo para listado'!$DE$153:$DG$274,MATCH($A890,'Hoja de Trabajo para listado'!$DE$153:$DE$1048576,0),MATCH((CUADRO!H$4&amp;$E890),'Hoja de Trabajo para listado'!$DE$151:$DG$151,0)),0)+IFERROR(INDEX('Hoja de Trabajo para listado'!$CD$155:$DC$1048576,MATCH($A890,'Hoja de Trabajo para listado'!$CD$155:$CD$1048576,0),MATCH((CUADRO!H$4&amp;$E890),'Hoja de Trabajo para listado'!$CD$151:$DC$151,0)),0)</f>
        <v>0</v>
      </c>
      <c r="I890" s="243">
        <f ca="1">+IFERROR(INDEX('Hoja de Trabajo para listado'!$A$155:$Z$1048576,MATCH($A890,'Hoja de Trabajo para listado'!$A$155:$A$1048576,0),MATCH((CUADRO!I$4&amp;$E890),'Hoja de Trabajo para listado'!$A$151:$Z$151,0)),0)+IFERROR(INDEX('Hoja de Trabajo para listado'!$AB$155:$BA$1048576,MATCH($A890,'Hoja de Trabajo para listado'!$AB$155:$AB$1048576,0),MATCH((CUADRO!I$4&amp;$E890),'Hoja de Trabajo para listado'!$AB$151:$BA$151,0)),0)+IFERROR(INDEX('Hoja de Trabajo para listado'!$BC$155:$CB$1048576,MATCH($A890,'Hoja de Trabajo para listado'!$BC$155:$BC$1048576,0),MATCH((CUADRO!I$4&amp;$E890),'Hoja de Trabajo para listado'!$BC$151:$CB$151,0)),0)+IFERROR(INDEX('Hoja de Trabajo para listado'!$DE$153:$DG$274,MATCH($A890,'Hoja de Trabajo para listado'!$DE$153:$DE$1048576,0),MATCH((CUADRO!I$4&amp;$E890),'Hoja de Trabajo para listado'!$DE$151:$DG$151,0)),0)+IFERROR(INDEX('Hoja de Trabajo para listado'!$CD$155:$DC$1048576,MATCH($A890,'Hoja de Trabajo para listado'!$CD$155:$CD$1048576,0),MATCH((CUADRO!I$4&amp;$E890),'Hoja de Trabajo para listado'!$CD$151:$DC$151,0)),0)</f>
        <v>0</v>
      </c>
      <c r="J890" s="243">
        <f ca="1">+IFERROR(INDEX('Hoja de Trabajo para listado'!$A$155:$Z$1048576,MATCH($A890,'Hoja de Trabajo para listado'!$A$155:$A$1048576,0),MATCH((CUADRO!J$4&amp;$E890),'Hoja de Trabajo para listado'!$A$151:$Z$151,0)),0)+IFERROR(INDEX('Hoja de Trabajo para listado'!$AB$155:$BA$1048576,MATCH($A890,'Hoja de Trabajo para listado'!$AB$155:$AB$1048576,0),MATCH((CUADRO!J$4&amp;$E890),'Hoja de Trabajo para listado'!$AB$151:$BA$151,0)),0)+IFERROR(INDEX('Hoja de Trabajo para listado'!$BC$155:$CB$1048576,MATCH($A890,'Hoja de Trabajo para listado'!$BC$155:$BC$1048576,0),MATCH((CUADRO!J$4&amp;$E890),'Hoja de Trabajo para listado'!$BC$151:$CB$151,0)),0)+IFERROR(INDEX('Hoja de Trabajo para listado'!$DE$153:$DG$274,MATCH($A890,'Hoja de Trabajo para listado'!$DE$153:$DE$1048576,0),MATCH((CUADRO!J$4&amp;$E890),'Hoja de Trabajo para listado'!$DE$151:$DG$151,0)),0)+IFERROR(INDEX('Hoja de Trabajo para listado'!$CD$155:$DC$1048576,MATCH($A890,'Hoja de Trabajo para listado'!$CD$155:$CD$1048576,0),MATCH((CUADRO!J$4&amp;$E890),'Hoja de Trabajo para listado'!$CD$151:$DC$151,0)),0)</f>
        <v>0</v>
      </c>
      <c r="K890" s="243">
        <f ca="1">+IFERROR(INDEX('Hoja de Trabajo para listado'!$A$155:$Z$1048576,MATCH($A890,'Hoja de Trabajo para listado'!$A$155:$A$1048576,0),MATCH((CUADRO!K$4&amp;$E890),'Hoja de Trabajo para listado'!$A$151:$Z$151,0)),0)+IFERROR(INDEX('Hoja de Trabajo para listado'!$AB$155:$BA$1048576,MATCH($A890,'Hoja de Trabajo para listado'!$AB$155:$AB$1048576,0),MATCH((CUADRO!K$4&amp;$E890),'Hoja de Trabajo para listado'!$AB$151:$BA$151,0)),0)+IFERROR(INDEX('Hoja de Trabajo para listado'!$BC$155:$CB$1048576,MATCH($A890,'Hoja de Trabajo para listado'!$BC$155:$BC$1048576,0),MATCH((CUADRO!K$4&amp;$E890),'Hoja de Trabajo para listado'!$BC$151:$CB$151,0)),0)+IFERROR(INDEX('Hoja de Trabajo para listado'!$DE$153:$DG$274,MATCH($A890,'Hoja de Trabajo para listado'!$DE$153:$DE$1048576,0),MATCH((CUADRO!K$4&amp;$E890),'Hoja de Trabajo para listado'!$DE$151:$DG$151,0)),0)+IFERROR(INDEX('Hoja de Trabajo para listado'!$CD$155:$DC$1048576,MATCH($A890,'Hoja de Trabajo para listado'!$CD$155:$CD$1048576,0),MATCH((CUADRO!K$4&amp;$E890),'Hoja de Trabajo para listado'!$CD$151:$DC$151,0)),0)</f>
        <v>0</v>
      </c>
      <c r="L890" s="243">
        <f ca="1">+IFERROR(INDEX('Hoja de Trabajo para listado'!$A$155:$Z$1048576,MATCH($A890,'Hoja de Trabajo para listado'!$A$155:$A$1048576,0),MATCH((CUADRO!L$4&amp;$E890),'Hoja de Trabajo para listado'!$A$151:$Z$151,0)),0)+IFERROR(INDEX('Hoja de Trabajo para listado'!$AB$155:$BA$1048576,MATCH($A890,'Hoja de Trabajo para listado'!$AB$155:$AB$1048576,0),MATCH((CUADRO!L$4&amp;$E890),'Hoja de Trabajo para listado'!$AB$151:$BA$151,0)),0)+IFERROR(INDEX('Hoja de Trabajo para listado'!$BC$155:$CB$1048576,MATCH($A890,'Hoja de Trabajo para listado'!$BC$155:$BC$1048576,0),MATCH((CUADRO!L$4&amp;$E890),'Hoja de Trabajo para listado'!$BC$151:$CB$151,0)),0)+IFERROR(INDEX('Hoja de Trabajo para listado'!$DE$153:$DG$274,MATCH($A890,'Hoja de Trabajo para listado'!$DE$153:$DE$1048576,0),MATCH((CUADRO!L$4&amp;$E890),'Hoja de Trabajo para listado'!$DE$151:$DG$151,0)),0)+IFERROR(INDEX('Hoja de Trabajo para listado'!$CD$155:$DC$1048576,MATCH($A890,'Hoja de Trabajo para listado'!$CD$155:$CD$1048576,0),MATCH((CUADRO!L$4&amp;$E890),'Hoja de Trabajo para listado'!$CD$151:$DC$151,0)),0)</f>
        <v>0</v>
      </c>
      <c r="M890" s="243">
        <f ca="1">+IFERROR(INDEX('Hoja de Trabajo para listado'!$A$155:$Z$1048576,MATCH($A890,'Hoja de Trabajo para listado'!$A$155:$A$1048576,0),MATCH((CUADRO!M$4&amp;$E890),'Hoja de Trabajo para listado'!$A$151:$Z$151,0)),0)+IFERROR(INDEX('Hoja de Trabajo para listado'!$AB$155:$BA$1048576,MATCH($A890,'Hoja de Trabajo para listado'!$AB$155:$AB$1048576,0),MATCH((CUADRO!M$4&amp;$E890),'Hoja de Trabajo para listado'!$AB$151:$BA$151,0)),0)+IFERROR(INDEX('Hoja de Trabajo para listado'!$BC$155:$CB$1048576,MATCH($A890,'Hoja de Trabajo para listado'!$BC$155:$BC$1048576,0),MATCH((CUADRO!M$4&amp;$E890),'Hoja de Trabajo para listado'!$BC$151:$CB$151,0)),0)+IFERROR(INDEX('Hoja de Trabajo para listado'!$DE$153:$DG$274,MATCH($A890,'Hoja de Trabajo para listado'!$DE$153:$DE$1048576,0),MATCH((CUADRO!M$4&amp;$E890),'Hoja de Trabajo para listado'!$DE$151:$DG$151,0)),0)+IFERROR(INDEX('Hoja de Trabajo para listado'!$CD$155:$DC$1048576,MATCH($A890,'Hoja de Trabajo para listado'!$CD$155:$CD$1048576,0),MATCH((CUADRO!M$4&amp;$E890),'Hoja de Trabajo para listado'!$CD$151:$DC$151,0)),0)</f>
        <v>0</v>
      </c>
      <c r="N890" s="243">
        <f ca="1">+IFERROR(INDEX('Hoja de Trabajo para listado'!$A$155:$Z$1048576,MATCH($A890,'Hoja de Trabajo para listado'!$A$155:$A$1048576,0),MATCH((CUADRO!N$4&amp;$E890),'Hoja de Trabajo para listado'!$A$151:$Z$151,0)),0)+IFERROR(INDEX('Hoja de Trabajo para listado'!$AB$155:$BA$1048576,MATCH($A890,'Hoja de Trabajo para listado'!$AB$155:$AB$1048576,0),MATCH((CUADRO!N$4&amp;$E890),'Hoja de Trabajo para listado'!$AB$151:$BA$151,0)),0)+IFERROR(INDEX('Hoja de Trabajo para listado'!$BC$155:$CB$1048576,MATCH($A890,'Hoja de Trabajo para listado'!$BC$155:$BC$1048576,0),MATCH((CUADRO!N$4&amp;$E890),'Hoja de Trabajo para listado'!$BC$151:$CB$151,0)),0)+IFERROR(INDEX('Hoja de Trabajo para listado'!$DE$153:$DG$274,MATCH($A890,'Hoja de Trabajo para listado'!$DE$153:$DE$1048576,0),MATCH((CUADRO!N$4&amp;$E890),'Hoja de Trabajo para listado'!$DE$151:$DG$151,0)),0)+IFERROR(INDEX('Hoja de Trabajo para listado'!$CD$155:$DC$1048576,MATCH($A890,'Hoja de Trabajo para listado'!$CD$155:$CD$1048576,0),MATCH((CUADRO!N$4&amp;$E890),'Hoja de Trabajo para listado'!$CD$151:$DC$151,0)),0)</f>
        <v>0</v>
      </c>
      <c r="O890" s="243">
        <f ca="1">+IFERROR(INDEX('Hoja de Trabajo para listado'!$A$155:$Z$1048576,MATCH($A890,'Hoja de Trabajo para listado'!$A$155:$A$1048576,0),MATCH((CUADRO!O$4&amp;$E890),'Hoja de Trabajo para listado'!$A$151:$Z$151,0)),0)+IFERROR(INDEX('Hoja de Trabajo para listado'!$AB$155:$BA$1048576,MATCH($A890,'Hoja de Trabajo para listado'!$AB$155:$AB$1048576,0),MATCH((CUADRO!O$4&amp;$E890),'Hoja de Trabajo para listado'!$AB$151:$BA$151,0)),0)+IFERROR(INDEX('Hoja de Trabajo para listado'!$BC$155:$CB$1048576,MATCH($A890,'Hoja de Trabajo para listado'!$BC$155:$BC$1048576,0),MATCH((CUADRO!O$4&amp;$E890),'Hoja de Trabajo para listado'!$BC$151:$CB$151,0)),0)+IFERROR(INDEX('Hoja de Trabajo para listado'!$DE$153:$DG$274,MATCH($A890,'Hoja de Trabajo para listado'!$DE$153:$DE$1048576,0),MATCH((CUADRO!O$4&amp;$E890),'Hoja de Trabajo para listado'!$DE$151:$DG$151,0)),0)+IFERROR(INDEX('Hoja de Trabajo para listado'!$CD$155:$DC$1048576,MATCH($A890,'Hoja de Trabajo para listado'!$CD$155:$CD$1048576,0),MATCH((CUADRO!O$4&amp;$E890),'Hoja de Trabajo para listado'!$CD$151:$DC$151,0)),0)</f>
        <v>0</v>
      </c>
      <c r="P890" s="243">
        <f ca="1">+IFERROR(INDEX('Hoja de Trabajo para listado'!$A$155:$Z$1048576,MATCH($A890,'Hoja de Trabajo para listado'!$A$155:$A$1048576,0),MATCH((CUADRO!P$4&amp;$E890),'Hoja de Trabajo para listado'!$A$151:$Z$151,0)),0)+IFERROR(INDEX('Hoja de Trabajo para listado'!$AB$155:$BA$1048576,MATCH($A890,'Hoja de Trabajo para listado'!$AB$155:$AB$1048576,0),MATCH((CUADRO!P$4&amp;$E890),'Hoja de Trabajo para listado'!$AB$151:$BA$151,0)),0)+IFERROR(INDEX('Hoja de Trabajo para listado'!$BC$155:$CB$1048576,MATCH($A890,'Hoja de Trabajo para listado'!$BC$155:$BC$1048576,0),MATCH((CUADRO!P$4&amp;$E890),'Hoja de Trabajo para listado'!$BC$151:$CB$151,0)),0)+IFERROR(INDEX('Hoja de Trabajo para listado'!$DE$153:$DG$274,MATCH($A890,'Hoja de Trabajo para listado'!$DE$153:$DE$1048576,0),MATCH((CUADRO!P$4&amp;$E890),'Hoja de Trabajo para listado'!$DE$151:$DG$151,0)),0)+IFERROR(INDEX('Hoja de Trabajo para listado'!$CD$155:$DC$1048576,MATCH($A890,'Hoja de Trabajo para listado'!$CD$155:$CD$1048576,0),MATCH((CUADRO!P$4&amp;$E890),'Hoja de Trabajo para listado'!$CD$151:$DC$151,0)),0)</f>
        <v>0</v>
      </c>
      <c r="Q890" s="243">
        <f ca="1">+IFERROR(INDEX('Hoja de Trabajo para listado'!$A$155:$Z$1048576,MATCH($A890,'Hoja de Trabajo para listado'!$A$155:$A$1048576,0),MATCH((CUADRO!Q$4&amp;$E890),'Hoja de Trabajo para listado'!$A$151:$Z$151,0)),0)+IFERROR(INDEX('Hoja de Trabajo para listado'!$AB$155:$BA$1048576,MATCH($A890,'Hoja de Trabajo para listado'!$AB$155:$AB$1048576,0),MATCH((CUADRO!Q$4&amp;$E890),'Hoja de Trabajo para listado'!$AB$151:$BA$151,0)),0)+IFERROR(INDEX('Hoja de Trabajo para listado'!$BC$155:$CB$1048576,MATCH($A890,'Hoja de Trabajo para listado'!$BC$155:$BC$1048576,0),MATCH((CUADRO!Q$4&amp;$E890),'Hoja de Trabajo para listado'!$BC$151:$CB$151,0)),0)+IFERROR(INDEX('Hoja de Trabajo para listado'!$DE$153:$DG$274,MATCH($A890,'Hoja de Trabajo para listado'!$DE$153:$DE$1048576,0),MATCH((CUADRO!Q$4&amp;$E890),'Hoja de Trabajo para listado'!$DE$151:$DG$151,0)),0)+IFERROR(INDEX('Hoja de Trabajo para listado'!$CD$155:$DC$1048576,MATCH($A890,'Hoja de Trabajo para listado'!$CD$155:$CD$1048576,0),MATCH((CUADRO!Q$4&amp;$E890),'Hoja de Trabajo para listado'!$CD$151:$DC$151,0)),0)</f>
        <v>0</v>
      </c>
      <c r="R890" s="243">
        <f t="shared" ca="1" si="26"/>
        <v>0</v>
      </c>
      <c r="S890" s="253">
        <f ca="1">+R889+R890</f>
        <v>0</v>
      </c>
      <c r="T890" s="243">
        <f ca="1">+S890</f>
        <v>0</v>
      </c>
      <c r="U890" s="242">
        <f t="shared" si="27"/>
        <v>2</v>
      </c>
    </row>
    <row r="891" spans="1:21" customFormat="1" ht="15" hidden="1" customHeight="1">
      <c r="A891" s="32">
        <v>1528</v>
      </c>
      <c r="B891" s="381">
        <f>+A891</f>
        <v>1528</v>
      </c>
      <c r="C891" s="245" t="str">
        <f>+VLOOKUP(A891,bd_lista!$A$3:$C$592,3,FALSE)</f>
        <v>Gobierno Autónomo Municipal de Puna (Villa Talavera)</v>
      </c>
      <c r="D891" s="383" t="str">
        <f>+C891</f>
        <v>Gobierno Autónomo Municipal de Puna (Villa Talavera)</v>
      </c>
      <c r="E891" s="240" t="s">
        <v>683</v>
      </c>
      <c r="F891" s="241">
        <f ca="1">+IFERROR(INDEX('Hoja de Trabajo para listado'!$A$155:$Z$1048576,MATCH($A891,'Hoja de Trabajo para listado'!$A$155:$A$1048576,0),MATCH((CUADRO!F$4&amp;$E891),'Hoja de Trabajo para listado'!$A$151:$Z$151,0)),0)+IFERROR(INDEX('Hoja de Trabajo para listado'!$AB$155:$BA$1048576,MATCH($A891,'Hoja de Trabajo para listado'!$AB$155:$AB$1048576,0),MATCH((CUADRO!F$4&amp;$E891),'Hoja de Trabajo para listado'!$AB$151:$BA$151,0)),0)+IFERROR(INDEX('Hoja de Trabajo para listado'!$BC$155:$CB$1048576,MATCH($A891,'Hoja de Trabajo para listado'!$BC$155:$BC$1048576,0),MATCH((CUADRO!F$4&amp;$E891),'Hoja de Trabajo para listado'!$BC$151:$CB$151,0)),0)+IFERROR(INDEX('Hoja de Trabajo para listado'!$DE$153:$DG$274,MATCH($A891,'Hoja de Trabajo para listado'!$DE$153:$DE$1048576,0),MATCH((CUADRO!F$4&amp;$E891),'Hoja de Trabajo para listado'!$DE$151:$DG$151,0)),0)+IFERROR(INDEX('Hoja de Trabajo para listado'!$CD$155:$DC$1048576,MATCH($A891,'Hoja de Trabajo para listado'!$CD$155:$CD$1048576,0),MATCH((CUADRO!F$4&amp;$E891),'Hoja de Trabajo para listado'!$CD$151:$DC$151,0)),0)</f>
        <v>0</v>
      </c>
      <c r="G891" s="241">
        <f ca="1">+IFERROR(INDEX('Hoja de Trabajo para listado'!$A$155:$Z$1048576,MATCH($A891,'Hoja de Trabajo para listado'!$A$155:$A$1048576,0),MATCH((CUADRO!G$4&amp;$E891),'Hoja de Trabajo para listado'!$A$151:$Z$151,0)),0)+IFERROR(INDEX('Hoja de Trabajo para listado'!$AB$155:$BA$1048576,MATCH($A891,'Hoja de Trabajo para listado'!$AB$155:$AB$1048576,0),MATCH((CUADRO!G$4&amp;$E891),'Hoja de Trabajo para listado'!$AB$151:$BA$151,0)),0)+IFERROR(INDEX('Hoja de Trabajo para listado'!$BC$155:$CB$1048576,MATCH($A891,'Hoja de Trabajo para listado'!$BC$155:$BC$1048576,0),MATCH((CUADRO!G$4&amp;$E891),'Hoja de Trabajo para listado'!$BC$151:$CB$151,0)),0)+IFERROR(INDEX('Hoja de Trabajo para listado'!$DE$153:$DG$274,MATCH($A891,'Hoja de Trabajo para listado'!$DE$153:$DE$1048576,0),MATCH((CUADRO!G$4&amp;$E891),'Hoja de Trabajo para listado'!$DE$151:$DG$151,0)),0)+IFERROR(INDEX('Hoja de Trabajo para listado'!$CD$155:$DC$1048576,MATCH($A891,'Hoja de Trabajo para listado'!$CD$155:$CD$1048576,0),MATCH((CUADRO!G$4&amp;$E891),'Hoja de Trabajo para listado'!$CD$151:$DC$151,0)),0)</f>
        <v>0</v>
      </c>
      <c r="H891" s="241">
        <f ca="1">+IFERROR(INDEX('Hoja de Trabajo para listado'!$A$155:$Z$1048576,MATCH($A891,'Hoja de Trabajo para listado'!$A$155:$A$1048576,0),MATCH((CUADRO!H$4&amp;$E891),'Hoja de Trabajo para listado'!$A$151:$Z$151,0)),0)+IFERROR(INDEX('Hoja de Trabajo para listado'!$AB$155:$BA$1048576,MATCH($A891,'Hoja de Trabajo para listado'!$AB$155:$AB$1048576,0),MATCH((CUADRO!H$4&amp;$E891),'Hoja de Trabajo para listado'!$AB$151:$BA$151,0)),0)+IFERROR(INDEX('Hoja de Trabajo para listado'!$BC$155:$CB$1048576,MATCH($A891,'Hoja de Trabajo para listado'!$BC$155:$BC$1048576,0),MATCH((CUADRO!H$4&amp;$E891),'Hoja de Trabajo para listado'!$BC$151:$CB$151,0)),0)+IFERROR(INDEX('Hoja de Trabajo para listado'!$DE$153:$DG$274,MATCH($A891,'Hoja de Trabajo para listado'!$DE$153:$DE$1048576,0),MATCH((CUADRO!H$4&amp;$E891),'Hoja de Trabajo para listado'!$DE$151:$DG$151,0)),0)+IFERROR(INDEX('Hoja de Trabajo para listado'!$CD$155:$DC$1048576,MATCH($A891,'Hoja de Trabajo para listado'!$CD$155:$CD$1048576,0),MATCH((CUADRO!H$4&amp;$E891),'Hoja de Trabajo para listado'!$CD$151:$DC$151,0)),0)</f>
        <v>0</v>
      </c>
      <c r="I891" s="241">
        <f ca="1">+IFERROR(INDEX('Hoja de Trabajo para listado'!$A$155:$Z$1048576,MATCH($A891,'Hoja de Trabajo para listado'!$A$155:$A$1048576,0),MATCH((CUADRO!I$4&amp;$E891),'Hoja de Trabajo para listado'!$A$151:$Z$151,0)),0)+IFERROR(INDEX('Hoja de Trabajo para listado'!$AB$155:$BA$1048576,MATCH($A891,'Hoja de Trabajo para listado'!$AB$155:$AB$1048576,0),MATCH((CUADRO!I$4&amp;$E891),'Hoja de Trabajo para listado'!$AB$151:$BA$151,0)),0)+IFERROR(INDEX('Hoja de Trabajo para listado'!$BC$155:$CB$1048576,MATCH($A891,'Hoja de Trabajo para listado'!$BC$155:$BC$1048576,0),MATCH((CUADRO!I$4&amp;$E891),'Hoja de Trabajo para listado'!$BC$151:$CB$151,0)),0)+IFERROR(INDEX('Hoja de Trabajo para listado'!$DE$153:$DG$274,MATCH($A891,'Hoja de Trabajo para listado'!$DE$153:$DE$1048576,0),MATCH((CUADRO!I$4&amp;$E891),'Hoja de Trabajo para listado'!$DE$151:$DG$151,0)),0)+IFERROR(INDEX('Hoja de Trabajo para listado'!$CD$155:$DC$1048576,MATCH($A891,'Hoja de Trabajo para listado'!$CD$155:$CD$1048576,0),MATCH((CUADRO!I$4&amp;$E891),'Hoja de Trabajo para listado'!$CD$151:$DC$151,0)),0)</f>
        <v>0</v>
      </c>
      <c r="J891" s="241">
        <f ca="1">+IFERROR(INDEX('Hoja de Trabajo para listado'!$A$155:$Z$1048576,MATCH($A891,'Hoja de Trabajo para listado'!$A$155:$A$1048576,0),MATCH((CUADRO!J$4&amp;$E891),'Hoja de Trabajo para listado'!$A$151:$Z$151,0)),0)+IFERROR(INDEX('Hoja de Trabajo para listado'!$AB$155:$BA$1048576,MATCH($A891,'Hoja de Trabajo para listado'!$AB$155:$AB$1048576,0),MATCH((CUADRO!J$4&amp;$E891),'Hoja de Trabajo para listado'!$AB$151:$BA$151,0)),0)+IFERROR(INDEX('Hoja de Trabajo para listado'!$BC$155:$CB$1048576,MATCH($A891,'Hoja de Trabajo para listado'!$BC$155:$BC$1048576,0),MATCH((CUADRO!J$4&amp;$E891),'Hoja de Trabajo para listado'!$BC$151:$CB$151,0)),0)+IFERROR(INDEX('Hoja de Trabajo para listado'!$DE$153:$DG$274,MATCH($A891,'Hoja de Trabajo para listado'!$DE$153:$DE$1048576,0),MATCH((CUADRO!J$4&amp;$E891),'Hoja de Trabajo para listado'!$DE$151:$DG$151,0)),0)+IFERROR(INDEX('Hoja de Trabajo para listado'!$CD$155:$DC$1048576,MATCH($A891,'Hoja de Trabajo para listado'!$CD$155:$CD$1048576,0),MATCH((CUADRO!J$4&amp;$E891),'Hoja de Trabajo para listado'!$CD$151:$DC$151,0)),0)</f>
        <v>0</v>
      </c>
      <c r="K891" s="241">
        <f ca="1">+IFERROR(INDEX('Hoja de Trabajo para listado'!$A$155:$Z$1048576,MATCH($A891,'Hoja de Trabajo para listado'!$A$155:$A$1048576,0),MATCH((CUADRO!K$4&amp;$E891),'Hoja de Trabajo para listado'!$A$151:$Z$151,0)),0)+IFERROR(INDEX('Hoja de Trabajo para listado'!$AB$155:$BA$1048576,MATCH($A891,'Hoja de Trabajo para listado'!$AB$155:$AB$1048576,0),MATCH((CUADRO!K$4&amp;$E891),'Hoja de Trabajo para listado'!$AB$151:$BA$151,0)),0)+IFERROR(INDEX('Hoja de Trabajo para listado'!$BC$155:$CB$1048576,MATCH($A891,'Hoja de Trabajo para listado'!$BC$155:$BC$1048576,0),MATCH((CUADRO!K$4&amp;$E891),'Hoja de Trabajo para listado'!$BC$151:$CB$151,0)),0)+IFERROR(INDEX('Hoja de Trabajo para listado'!$DE$153:$DG$274,MATCH($A891,'Hoja de Trabajo para listado'!$DE$153:$DE$1048576,0),MATCH((CUADRO!K$4&amp;$E891),'Hoja de Trabajo para listado'!$DE$151:$DG$151,0)),0)+IFERROR(INDEX('Hoja de Trabajo para listado'!$CD$155:$DC$1048576,MATCH($A891,'Hoja de Trabajo para listado'!$CD$155:$CD$1048576,0),MATCH((CUADRO!K$4&amp;$E891),'Hoja de Trabajo para listado'!$CD$151:$DC$151,0)),0)</f>
        <v>0</v>
      </c>
      <c r="L891" s="241">
        <f ca="1">+IFERROR(INDEX('Hoja de Trabajo para listado'!$A$155:$Z$1048576,MATCH($A891,'Hoja de Trabajo para listado'!$A$155:$A$1048576,0),MATCH((CUADRO!L$4&amp;$E891),'Hoja de Trabajo para listado'!$A$151:$Z$151,0)),0)+IFERROR(INDEX('Hoja de Trabajo para listado'!$AB$155:$BA$1048576,MATCH($A891,'Hoja de Trabajo para listado'!$AB$155:$AB$1048576,0),MATCH((CUADRO!L$4&amp;$E891),'Hoja de Trabajo para listado'!$AB$151:$BA$151,0)),0)+IFERROR(INDEX('Hoja de Trabajo para listado'!$BC$155:$CB$1048576,MATCH($A891,'Hoja de Trabajo para listado'!$BC$155:$BC$1048576,0),MATCH((CUADRO!L$4&amp;$E891),'Hoja de Trabajo para listado'!$BC$151:$CB$151,0)),0)+IFERROR(INDEX('Hoja de Trabajo para listado'!$DE$153:$DG$274,MATCH($A891,'Hoja de Trabajo para listado'!$DE$153:$DE$1048576,0),MATCH((CUADRO!L$4&amp;$E891),'Hoja de Trabajo para listado'!$DE$151:$DG$151,0)),0)+IFERROR(INDEX('Hoja de Trabajo para listado'!$CD$155:$DC$1048576,MATCH($A891,'Hoja de Trabajo para listado'!$CD$155:$CD$1048576,0),MATCH((CUADRO!L$4&amp;$E891),'Hoja de Trabajo para listado'!$CD$151:$DC$151,0)),0)</f>
        <v>0</v>
      </c>
      <c r="M891" s="241">
        <f ca="1">+IFERROR(INDEX('Hoja de Trabajo para listado'!$A$155:$Z$1048576,MATCH($A891,'Hoja de Trabajo para listado'!$A$155:$A$1048576,0),MATCH((CUADRO!M$4&amp;$E891),'Hoja de Trabajo para listado'!$A$151:$Z$151,0)),0)+IFERROR(INDEX('Hoja de Trabajo para listado'!$AB$155:$BA$1048576,MATCH($A891,'Hoja de Trabajo para listado'!$AB$155:$AB$1048576,0),MATCH((CUADRO!M$4&amp;$E891),'Hoja de Trabajo para listado'!$AB$151:$BA$151,0)),0)+IFERROR(INDEX('Hoja de Trabajo para listado'!$BC$155:$CB$1048576,MATCH($A891,'Hoja de Trabajo para listado'!$BC$155:$BC$1048576,0),MATCH((CUADRO!M$4&amp;$E891),'Hoja de Trabajo para listado'!$BC$151:$CB$151,0)),0)+IFERROR(INDEX('Hoja de Trabajo para listado'!$DE$153:$DG$274,MATCH($A891,'Hoja de Trabajo para listado'!$DE$153:$DE$1048576,0),MATCH((CUADRO!M$4&amp;$E891),'Hoja de Trabajo para listado'!$DE$151:$DG$151,0)),0)+IFERROR(INDEX('Hoja de Trabajo para listado'!$CD$155:$DC$1048576,MATCH($A891,'Hoja de Trabajo para listado'!$CD$155:$CD$1048576,0),MATCH((CUADRO!M$4&amp;$E891),'Hoja de Trabajo para listado'!$CD$151:$DC$151,0)),0)</f>
        <v>0</v>
      </c>
      <c r="N891" s="241">
        <f ca="1">+IFERROR(INDEX('Hoja de Trabajo para listado'!$A$155:$Z$1048576,MATCH($A891,'Hoja de Trabajo para listado'!$A$155:$A$1048576,0),MATCH((CUADRO!N$4&amp;$E891),'Hoja de Trabajo para listado'!$A$151:$Z$151,0)),0)+IFERROR(INDEX('Hoja de Trabajo para listado'!$AB$155:$BA$1048576,MATCH($A891,'Hoja de Trabajo para listado'!$AB$155:$AB$1048576,0),MATCH((CUADRO!N$4&amp;$E891),'Hoja de Trabajo para listado'!$AB$151:$BA$151,0)),0)+IFERROR(INDEX('Hoja de Trabajo para listado'!$BC$155:$CB$1048576,MATCH($A891,'Hoja de Trabajo para listado'!$BC$155:$BC$1048576,0),MATCH((CUADRO!N$4&amp;$E891),'Hoja de Trabajo para listado'!$BC$151:$CB$151,0)),0)+IFERROR(INDEX('Hoja de Trabajo para listado'!$DE$153:$DG$274,MATCH($A891,'Hoja de Trabajo para listado'!$DE$153:$DE$1048576,0),MATCH((CUADRO!N$4&amp;$E891),'Hoja de Trabajo para listado'!$DE$151:$DG$151,0)),0)+IFERROR(INDEX('Hoja de Trabajo para listado'!$CD$155:$DC$1048576,MATCH($A891,'Hoja de Trabajo para listado'!$CD$155:$CD$1048576,0),MATCH((CUADRO!N$4&amp;$E891),'Hoja de Trabajo para listado'!$CD$151:$DC$151,0)),0)</f>
        <v>0</v>
      </c>
      <c r="O891" s="241">
        <f ca="1">+IFERROR(INDEX('Hoja de Trabajo para listado'!$A$155:$Z$1048576,MATCH($A891,'Hoja de Trabajo para listado'!$A$155:$A$1048576,0),MATCH((CUADRO!O$4&amp;$E891),'Hoja de Trabajo para listado'!$A$151:$Z$151,0)),0)+IFERROR(INDEX('Hoja de Trabajo para listado'!$AB$155:$BA$1048576,MATCH($A891,'Hoja de Trabajo para listado'!$AB$155:$AB$1048576,0),MATCH((CUADRO!O$4&amp;$E891),'Hoja de Trabajo para listado'!$AB$151:$BA$151,0)),0)+IFERROR(INDEX('Hoja de Trabajo para listado'!$BC$155:$CB$1048576,MATCH($A891,'Hoja de Trabajo para listado'!$BC$155:$BC$1048576,0),MATCH((CUADRO!O$4&amp;$E891),'Hoja de Trabajo para listado'!$BC$151:$CB$151,0)),0)+IFERROR(INDEX('Hoja de Trabajo para listado'!$DE$153:$DG$274,MATCH($A891,'Hoja de Trabajo para listado'!$DE$153:$DE$1048576,0),MATCH((CUADRO!O$4&amp;$E891),'Hoja de Trabajo para listado'!$DE$151:$DG$151,0)),0)+IFERROR(INDEX('Hoja de Trabajo para listado'!$CD$155:$DC$1048576,MATCH($A891,'Hoja de Trabajo para listado'!$CD$155:$CD$1048576,0),MATCH((CUADRO!O$4&amp;$E891),'Hoja de Trabajo para listado'!$CD$151:$DC$151,0)),0)</f>
        <v>0</v>
      </c>
      <c r="P891" s="241">
        <f ca="1">+IFERROR(INDEX('Hoja de Trabajo para listado'!$A$155:$Z$1048576,MATCH($A891,'Hoja de Trabajo para listado'!$A$155:$A$1048576,0),MATCH((CUADRO!P$4&amp;$E891),'Hoja de Trabajo para listado'!$A$151:$Z$151,0)),0)+IFERROR(INDEX('Hoja de Trabajo para listado'!$AB$155:$BA$1048576,MATCH($A891,'Hoja de Trabajo para listado'!$AB$155:$AB$1048576,0),MATCH((CUADRO!P$4&amp;$E891),'Hoja de Trabajo para listado'!$AB$151:$BA$151,0)),0)+IFERROR(INDEX('Hoja de Trabajo para listado'!$BC$155:$CB$1048576,MATCH($A891,'Hoja de Trabajo para listado'!$BC$155:$BC$1048576,0),MATCH((CUADRO!P$4&amp;$E891),'Hoja de Trabajo para listado'!$BC$151:$CB$151,0)),0)+IFERROR(INDEX('Hoja de Trabajo para listado'!$DE$153:$DG$274,MATCH($A891,'Hoja de Trabajo para listado'!$DE$153:$DE$1048576,0),MATCH((CUADRO!P$4&amp;$E891),'Hoja de Trabajo para listado'!$DE$151:$DG$151,0)),0)+IFERROR(INDEX('Hoja de Trabajo para listado'!$CD$155:$DC$1048576,MATCH($A891,'Hoja de Trabajo para listado'!$CD$155:$CD$1048576,0),MATCH((CUADRO!P$4&amp;$E891),'Hoja de Trabajo para listado'!$CD$151:$DC$151,0)),0)</f>
        <v>0</v>
      </c>
      <c r="Q891" s="241">
        <f ca="1">+IFERROR(INDEX('Hoja de Trabajo para listado'!$A$155:$Z$1048576,MATCH($A891,'Hoja de Trabajo para listado'!$A$155:$A$1048576,0),MATCH((CUADRO!Q$4&amp;$E891),'Hoja de Trabajo para listado'!$A$151:$Z$151,0)),0)+IFERROR(INDEX('Hoja de Trabajo para listado'!$AB$155:$BA$1048576,MATCH($A891,'Hoja de Trabajo para listado'!$AB$155:$AB$1048576,0),MATCH((CUADRO!Q$4&amp;$E891),'Hoja de Trabajo para listado'!$AB$151:$BA$151,0)),0)+IFERROR(INDEX('Hoja de Trabajo para listado'!$BC$155:$CB$1048576,MATCH($A891,'Hoja de Trabajo para listado'!$BC$155:$BC$1048576,0),MATCH((CUADRO!Q$4&amp;$E891),'Hoja de Trabajo para listado'!$BC$151:$CB$151,0)),0)+IFERROR(INDEX('Hoja de Trabajo para listado'!$DE$153:$DG$274,MATCH($A891,'Hoja de Trabajo para listado'!$DE$153:$DE$1048576,0),MATCH((CUADRO!Q$4&amp;$E891),'Hoja de Trabajo para listado'!$DE$151:$DG$151,0)),0)+IFERROR(INDEX('Hoja de Trabajo para listado'!$CD$155:$DC$1048576,MATCH($A891,'Hoja de Trabajo para listado'!$CD$155:$CD$1048576,0),MATCH((CUADRO!Q$4&amp;$E891),'Hoja de Trabajo para listado'!$CD$151:$DC$151,0)),0)</f>
        <v>0</v>
      </c>
      <c r="R891" s="241">
        <f t="shared" ca="1" si="26"/>
        <v>0</v>
      </c>
      <c r="S891" s="247"/>
      <c r="T891" s="241">
        <f ca="1">+T892</f>
        <v>0</v>
      </c>
      <c r="U891" s="240">
        <f t="shared" si="27"/>
        <v>1</v>
      </c>
    </row>
    <row r="892" spans="1:21" customFormat="1" ht="15" hidden="1" customHeight="1">
      <c r="A892" s="32">
        <v>1528</v>
      </c>
      <c r="B892" s="382"/>
      <c r="C892" s="245" t="str">
        <f>+VLOOKUP(A892,bd_lista!$A$3:$C$592,3,FALSE)</f>
        <v>Gobierno Autónomo Municipal de Puna (Villa Talavera)</v>
      </c>
      <c r="D892" s="384"/>
      <c r="E892" s="242" t="s">
        <v>684</v>
      </c>
      <c r="F892" s="243">
        <f ca="1">+IFERROR(INDEX('Hoja de Trabajo para listado'!$A$155:$Z$1048576,MATCH($A892,'Hoja de Trabajo para listado'!$A$155:$A$1048576,0),MATCH((CUADRO!F$4&amp;$E892),'Hoja de Trabajo para listado'!$A$151:$Z$151,0)),0)+IFERROR(INDEX('Hoja de Trabajo para listado'!$AB$155:$BA$1048576,MATCH($A892,'Hoja de Trabajo para listado'!$AB$155:$AB$1048576,0),MATCH((CUADRO!F$4&amp;$E892),'Hoja de Trabajo para listado'!$AB$151:$BA$151,0)),0)+IFERROR(INDEX('Hoja de Trabajo para listado'!$BC$155:$CB$1048576,MATCH($A892,'Hoja de Trabajo para listado'!$BC$155:$BC$1048576,0),MATCH((CUADRO!F$4&amp;$E892),'Hoja de Trabajo para listado'!$BC$151:$CB$151,0)),0)+IFERROR(INDEX('Hoja de Trabajo para listado'!$DE$153:$DG$274,MATCH($A892,'Hoja de Trabajo para listado'!$DE$153:$DE$1048576,0),MATCH((CUADRO!F$4&amp;$E892),'Hoja de Trabajo para listado'!$DE$151:$DG$151,0)),0)+IFERROR(INDEX('Hoja de Trabajo para listado'!$CD$155:$DC$1048576,MATCH($A892,'Hoja de Trabajo para listado'!$CD$155:$CD$1048576,0),MATCH((CUADRO!F$4&amp;$E892),'Hoja de Trabajo para listado'!$CD$151:$DC$151,0)),0)</f>
        <v>0</v>
      </c>
      <c r="G892" s="243">
        <f ca="1">+IFERROR(INDEX('Hoja de Trabajo para listado'!$A$155:$Z$1048576,MATCH($A892,'Hoja de Trabajo para listado'!$A$155:$A$1048576,0),MATCH((CUADRO!G$4&amp;$E892),'Hoja de Trabajo para listado'!$A$151:$Z$151,0)),0)+IFERROR(INDEX('Hoja de Trabajo para listado'!$AB$155:$BA$1048576,MATCH($A892,'Hoja de Trabajo para listado'!$AB$155:$AB$1048576,0),MATCH((CUADRO!G$4&amp;$E892),'Hoja de Trabajo para listado'!$AB$151:$BA$151,0)),0)+IFERROR(INDEX('Hoja de Trabajo para listado'!$BC$155:$CB$1048576,MATCH($A892,'Hoja de Trabajo para listado'!$BC$155:$BC$1048576,0),MATCH((CUADRO!G$4&amp;$E892),'Hoja de Trabajo para listado'!$BC$151:$CB$151,0)),0)+IFERROR(INDEX('Hoja de Trabajo para listado'!$DE$153:$DG$274,MATCH($A892,'Hoja de Trabajo para listado'!$DE$153:$DE$1048576,0),MATCH((CUADRO!G$4&amp;$E892),'Hoja de Trabajo para listado'!$DE$151:$DG$151,0)),0)+IFERROR(INDEX('Hoja de Trabajo para listado'!$CD$155:$DC$1048576,MATCH($A892,'Hoja de Trabajo para listado'!$CD$155:$CD$1048576,0),MATCH((CUADRO!G$4&amp;$E892),'Hoja de Trabajo para listado'!$CD$151:$DC$151,0)),0)</f>
        <v>0</v>
      </c>
      <c r="H892" s="243">
        <f ca="1">+IFERROR(INDEX('Hoja de Trabajo para listado'!$A$155:$Z$1048576,MATCH($A892,'Hoja de Trabajo para listado'!$A$155:$A$1048576,0),MATCH((CUADRO!H$4&amp;$E892),'Hoja de Trabajo para listado'!$A$151:$Z$151,0)),0)+IFERROR(INDEX('Hoja de Trabajo para listado'!$AB$155:$BA$1048576,MATCH($A892,'Hoja de Trabajo para listado'!$AB$155:$AB$1048576,0),MATCH((CUADRO!H$4&amp;$E892),'Hoja de Trabajo para listado'!$AB$151:$BA$151,0)),0)+IFERROR(INDEX('Hoja de Trabajo para listado'!$BC$155:$CB$1048576,MATCH($A892,'Hoja de Trabajo para listado'!$BC$155:$BC$1048576,0),MATCH((CUADRO!H$4&amp;$E892),'Hoja de Trabajo para listado'!$BC$151:$CB$151,0)),0)+IFERROR(INDEX('Hoja de Trabajo para listado'!$DE$153:$DG$274,MATCH($A892,'Hoja de Trabajo para listado'!$DE$153:$DE$1048576,0),MATCH((CUADRO!H$4&amp;$E892),'Hoja de Trabajo para listado'!$DE$151:$DG$151,0)),0)+IFERROR(INDEX('Hoja de Trabajo para listado'!$CD$155:$DC$1048576,MATCH($A892,'Hoja de Trabajo para listado'!$CD$155:$CD$1048576,0),MATCH((CUADRO!H$4&amp;$E892),'Hoja de Trabajo para listado'!$CD$151:$DC$151,0)),0)</f>
        <v>0</v>
      </c>
      <c r="I892" s="243">
        <f ca="1">+IFERROR(INDEX('Hoja de Trabajo para listado'!$A$155:$Z$1048576,MATCH($A892,'Hoja de Trabajo para listado'!$A$155:$A$1048576,0),MATCH((CUADRO!I$4&amp;$E892),'Hoja de Trabajo para listado'!$A$151:$Z$151,0)),0)+IFERROR(INDEX('Hoja de Trabajo para listado'!$AB$155:$BA$1048576,MATCH($A892,'Hoja de Trabajo para listado'!$AB$155:$AB$1048576,0),MATCH((CUADRO!I$4&amp;$E892),'Hoja de Trabajo para listado'!$AB$151:$BA$151,0)),0)+IFERROR(INDEX('Hoja de Trabajo para listado'!$BC$155:$CB$1048576,MATCH($A892,'Hoja de Trabajo para listado'!$BC$155:$BC$1048576,0),MATCH((CUADRO!I$4&amp;$E892),'Hoja de Trabajo para listado'!$BC$151:$CB$151,0)),0)+IFERROR(INDEX('Hoja de Trabajo para listado'!$DE$153:$DG$274,MATCH($A892,'Hoja de Trabajo para listado'!$DE$153:$DE$1048576,0),MATCH((CUADRO!I$4&amp;$E892),'Hoja de Trabajo para listado'!$DE$151:$DG$151,0)),0)+IFERROR(INDEX('Hoja de Trabajo para listado'!$CD$155:$DC$1048576,MATCH($A892,'Hoja de Trabajo para listado'!$CD$155:$CD$1048576,0),MATCH((CUADRO!I$4&amp;$E892),'Hoja de Trabajo para listado'!$CD$151:$DC$151,0)),0)</f>
        <v>0</v>
      </c>
      <c r="J892" s="243">
        <f ca="1">+IFERROR(INDEX('Hoja de Trabajo para listado'!$A$155:$Z$1048576,MATCH($A892,'Hoja de Trabajo para listado'!$A$155:$A$1048576,0),MATCH((CUADRO!J$4&amp;$E892),'Hoja de Trabajo para listado'!$A$151:$Z$151,0)),0)+IFERROR(INDEX('Hoja de Trabajo para listado'!$AB$155:$BA$1048576,MATCH($A892,'Hoja de Trabajo para listado'!$AB$155:$AB$1048576,0),MATCH((CUADRO!J$4&amp;$E892),'Hoja de Trabajo para listado'!$AB$151:$BA$151,0)),0)+IFERROR(INDEX('Hoja de Trabajo para listado'!$BC$155:$CB$1048576,MATCH($A892,'Hoja de Trabajo para listado'!$BC$155:$BC$1048576,0),MATCH((CUADRO!J$4&amp;$E892),'Hoja de Trabajo para listado'!$BC$151:$CB$151,0)),0)+IFERROR(INDEX('Hoja de Trabajo para listado'!$DE$153:$DG$274,MATCH($A892,'Hoja de Trabajo para listado'!$DE$153:$DE$1048576,0),MATCH((CUADRO!J$4&amp;$E892),'Hoja de Trabajo para listado'!$DE$151:$DG$151,0)),0)+IFERROR(INDEX('Hoja de Trabajo para listado'!$CD$155:$DC$1048576,MATCH($A892,'Hoja de Trabajo para listado'!$CD$155:$CD$1048576,0),MATCH((CUADRO!J$4&amp;$E892),'Hoja de Trabajo para listado'!$CD$151:$DC$151,0)),0)</f>
        <v>0</v>
      </c>
      <c r="K892" s="243">
        <f ca="1">+IFERROR(INDEX('Hoja de Trabajo para listado'!$A$155:$Z$1048576,MATCH($A892,'Hoja de Trabajo para listado'!$A$155:$A$1048576,0),MATCH((CUADRO!K$4&amp;$E892),'Hoja de Trabajo para listado'!$A$151:$Z$151,0)),0)+IFERROR(INDEX('Hoja de Trabajo para listado'!$AB$155:$BA$1048576,MATCH($A892,'Hoja de Trabajo para listado'!$AB$155:$AB$1048576,0),MATCH((CUADRO!K$4&amp;$E892),'Hoja de Trabajo para listado'!$AB$151:$BA$151,0)),0)+IFERROR(INDEX('Hoja de Trabajo para listado'!$BC$155:$CB$1048576,MATCH($A892,'Hoja de Trabajo para listado'!$BC$155:$BC$1048576,0),MATCH((CUADRO!K$4&amp;$E892),'Hoja de Trabajo para listado'!$BC$151:$CB$151,0)),0)+IFERROR(INDEX('Hoja de Trabajo para listado'!$DE$153:$DG$274,MATCH($A892,'Hoja de Trabajo para listado'!$DE$153:$DE$1048576,0),MATCH((CUADRO!K$4&amp;$E892),'Hoja de Trabajo para listado'!$DE$151:$DG$151,0)),0)+IFERROR(INDEX('Hoja de Trabajo para listado'!$CD$155:$DC$1048576,MATCH($A892,'Hoja de Trabajo para listado'!$CD$155:$CD$1048576,0),MATCH((CUADRO!K$4&amp;$E892),'Hoja de Trabajo para listado'!$CD$151:$DC$151,0)),0)</f>
        <v>0</v>
      </c>
      <c r="L892" s="243">
        <f ca="1">+IFERROR(INDEX('Hoja de Trabajo para listado'!$A$155:$Z$1048576,MATCH($A892,'Hoja de Trabajo para listado'!$A$155:$A$1048576,0),MATCH((CUADRO!L$4&amp;$E892),'Hoja de Trabajo para listado'!$A$151:$Z$151,0)),0)+IFERROR(INDEX('Hoja de Trabajo para listado'!$AB$155:$BA$1048576,MATCH($A892,'Hoja de Trabajo para listado'!$AB$155:$AB$1048576,0),MATCH((CUADRO!L$4&amp;$E892),'Hoja de Trabajo para listado'!$AB$151:$BA$151,0)),0)+IFERROR(INDEX('Hoja de Trabajo para listado'!$BC$155:$CB$1048576,MATCH($A892,'Hoja de Trabajo para listado'!$BC$155:$BC$1048576,0),MATCH((CUADRO!L$4&amp;$E892),'Hoja de Trabajo para listado'!$BC$151:$CB$151,0)),0)+IFERROR(INDEX('Hoja de Trabajo para listado'!$DE$153:$DG$274,MATCH($A892,'Hoja de Trabajo para listado'!$DE$153:$DE$1048576,0),MATCH((CUADRO!L$4&amp;$E892),'Hoja de Trabajo para listado'!$DE$151:$DG$151,0)),0)+IFERROR(INDEX('Hoja de Trabajo para listado'!$CD$155:$DC$1048576,MATCH($A892,'Hoja de Trabajo para listado'!$CD$155:$CD$1048576,0),MATCH((CUADRO!L$4&amp;$E892),'Hoja de Trabajo para listado'!$CD$151:$DC$151,0)),0)</f>
        <v>0</v>
      </c>
      <c r="M892" s="243">
        <f ca="1">+IFERROR(INDEX('Hoja de Trabajo para listado'!$A$155:$Z$1048576,MATCH($A892,'Hoja de Trabajo para listado'!$A$155:$A$1048576,0),MATCH((CUADRO!M$4&amp;$E892),'Hoja de Trabajo para listado'!$A$151:$Z$151,0)),0)+IFERROR(INDEX('Hoja de Trabajo para listado'!$AB$155:$BA$1048576,MATCH($A892,'Hoja de Trabajo para listado'!$AB$155:$AB$1048576,0),MATCH((CUADRO!M$4&amp;$E892),'Hoja de Trabajo para listado'!$AB$151:$BA$151,0)),0)+IFERROR(INDEX('Hoja de Trabajo para listado'!$BC$155:$CB$1048576,MATCH($A892,'Hoja de Trabajo para listado'!$BC$155:$BC$1048576,0),MATCH((CUADRO!M$4&amp;$E892),'Hoja de Trabajo para listado'!$BC$151:$CB$151,0)),0)+IFERROR(INDEX('Hoja de Trabajo para listado'!$DE$153:$DG$274,MATCH($A892,'Hoja de Trabajo para listado'!$DE$153:$DE$1048576,0),MATCH((CUADRO!M$4&amp;$E892),'Hoja de Trabajo para listado'!$DE$151:$DG$151,0)),0)+IFERROR(INDEX('Hoja de Trabajo para listado'!$CD$155:$DC$1048576,MATCH($A892,'Hoja de Trabajo para listado'!$CD$155:$CD$1048576,0),MATCH((CUADRO!M$4&amp;$E892),'Hoja de Trabajo para listado'!$CD$151:$DC$151,0)),0)</f>
        <v>0</v>
      </c>
      <c r="N892" s="243">
        <f ca="1">+IFERROR(INDEX('Hoja de Trabajo para listado'!$A$155:$Z$1048576,MATCH($A892,'Hoja de Trabajo para listado'!$A$155:$A$1048576,0),MATCH((CUADRO!N$4&amp;$E892),'Hoja de Trabajo para listado'!$A$151:$Z$151,0)),0)+IFERROR(INDEX('Hoja de Trabajo para listado'!$AB$155:$BA$1048576,MATCH($A892,'Hoja de Trabajo para listado'!$AB$155:$AB$1048576,0),MATCH((CUADRO!N$4&amp;$E892),'Hoja de Trabajo para listado'!$AB$151:$BA$151,0)),0)+IFERROR(INDEX('Hoja de Trabajo para listado'!$BC$155:$CB$1048576,MATCH($A892,'Hoja de Trabajo para listado'!$BC$155:$BC$1048576,0),MATCH((CUADRO!N$4&amp;$E892),'Hoja de Trabajo para listado'!$BC$151:$CB$151,0)),0)+IFERROR(INDEX('Hoja de Trabajo para listado'!$DE$153:$DG$274,MATCH($A892,'Hoja de Trabajo para listado'!$DE$153:$DE$1048576,0),MATCH((CUADRO!N$4&amp;$E892),'Hoja de Trabajo para listado'!$DE$151:$DG$151,0)),0)+IFERROR(INDEX('Hoja de Trabajo para listado'!$CD$155:$DC$1048576,MATCH($A892,'Hoja de Trabajo para listado'!$CD$155:$CD$1048576,0),MATCH((CUADRO!N$4&amp;$E892),'Hoja de Trabajo para listado'!$CD$151:$DC$151,0)),0)</f>
        <v>0</v>
      </c>
      <c r="O892" s="243">
        <f ca="1">+IFERROR(INDEX('Hoja de Trabajo para listado'!$A$155:$Z$1048576,MATCH($A892,'Hoja de Trabajo para listado'!$A$155:$A$1048576,0),MATCH((CUADRO!O$4&amp;$E892),'Hoja de Trabajo para listado'!$A$151:$Z$151,0)),0)+IFERROR(INDEX('Hoja de Trabajo para listado'!$AB$155:$BA$1048576,MATCH($A892,'Hoja de Trabajo para listado'!$AB$155:$AB$1048576,0),MATCH((CUADRO!O$4&amp;$E892),'Hoja de Trabajo para listado'!$AB$151:$BA$151,0)),0)+IFERROR(INDEX('Hoja de Trabajo para listado'!$BC$155:$CB$1048576,MATCH($A892,'Hoja de Trabajo para listado'!$BC$155:$BC$1048576,0),MATCH((CUADRO!O$4&amp;$E892),'Hoja de Trabajo para listado'!$BC$151:$CB$151,0)),0)+IFERROR(INDEX('Hoja de Trabajo para listado'!$DE$153:$DG$274,MATCH($A892,'Hoja de Trabajo para listado'!$DE$153:$DE$1048576,0),MATCH((CUADRO!O$4&amp;$E892),'Hoja de Trabajo para listado'!$DE$151:$DG$151,0)),0)+IFERROR(INDEX('Hoja de Trabajo para listado'!$CD$155:$DC$1048576,MATCH($A892,'Hoja de Trabajo para listado'!$CD$155:$CD$1048576,0),MATCH((CUADRO!O$4&amp;$E892),'Hoja de Trabajo para listado'!$CD$151:$DC$151,0)),0)</f>
        <v>0</v>
      </c>
      <c r="P892" s="243">
        <f ca="1">+IFERROR(INDEX('Hoja de Trabajo para listado'!$A$155:$Z$1048576,MATCH($A892,'Hoja de Trabajo para listado'!$A$155:$A$1048576,0),MATCH((CUADRO!P$4&amp;$E892),'Hoja de Trabajo para listado'!$A$151:$Z$151,0)),0)+IFERROR(INDEX('Hoja de Trabajo para listado'!$AB$155:$BA$1048576,MATCH($A892,'Hoja de Trabajo para listado'!$AB$155:$AB$1048576,0),MATCH((CUADRO!P$4&amp;$E892),'Hoja de Trabajo para listado'!$AB$151:$BA$151,0)),0)+IFERROR(INDEX('Hoja de Trabajo para listado'!$BC$155:$CB$1048576,MATCH($A892,'Hoja de Trabajo para listado'!$BC$155:$BC$1048576,0),MATCH((CUADRO!P$4&amp;$E892),'Hoja de Trabajo para listado'!$BC$151:$CB$151,0)),0)+IFERROR(INDEX('Hoja de Trabajo para listado'!$DE$153:$DG$274,MATCH($A892,'Hoja de Trabajo para listado'!$DE$153:$DE$1048576,0),MATCH((CUADRO!P$4&amp;$E892),'Hoja de Trabajo para listado'!$DE$151:$DG$151,0)),0)+IFERROR(INDEX('Hoja de Trabajo para listado'!$CD$155:$DC$1048576,MATCH($A892,'Hoja de Trabajo para listado'!$CD$155:$CD$1048576,0),MATCH((CUADRO!P$4&amp;$E892),'Hoja de Trabajo para listado'!$CD$151:$DC$151,0)),0)</f>
        <v>0</v>
      </c>
      <c r="Q892" s="243">
        <f ca="1">+IFERROR(INDEX('Hoja de Trabajo para listado'!$A$155:$Z$1048576,MATCH($A892,'Hoja de Trabajo para listado'!$A$155:$A$1048576,0),MATCH((CUADRO!Q$4&amp;$E892),'Hoja de Trabajo para listado'!$A$151:$Z$151,0)),0)+IFERROR(INDEX('Hoja de Trabajo para listado'!$AB$155:$BA$1048576,MATCH($A892,'Hoja de Trabajo para listado'!$AB$155:$AB$1048576,0),MATCH((CUADRO!Q$4&amp;$E892),'Hoja de Trabajo para listado'!$AB$151:$BA$151,0)),0)+IFERROR(INDEX('Hoja de Trabajo para listado'!$BC$155:$CB$1048576,MATCH($A892,'Hoja de Trabajo para listado'!$BC$155:$BC$1048576,0),MATCH((CUADRO!Q$4&amp;$E892),'Hoja de Trabajo para listado'!$BC$151:$CB$151,0)),0)+IFERROR(INDEX('Hoja de Trabajo para listado'!$DE$153:$DG$274,MATCH($A892,'Hoja de Trabajo para listado'!$DE$153:$DE$1048576,0),MATCH((CUADRO!Q$4&amp;$E892),'Hoja de Trabajo para listado'!$DE$151:$DG$151,0)),0)+IFERROR(INDEX('Hoja de Trabajo para listado'!$CD$155:$DC$1048576,MATCH($A892,'Hoja de Trabajo para listado'!$CD$155:$CD$1048576,0),MATCH((CUADRO!Q$4&amp;$E892),'Hoja de Trabajo para listado'!$CD$151:$DC$151,0)),0)</f>
        <v>0</v>
      </c>
      <c r="R892" s="243">
        <f t="shared" ca="1" si="26"/>
        <v>0</v>
      </c>
      <c r="S892" s="253">
        <f ca="1">+R891+R892</f>
        <v>0</v>
      </c>
      <c r="T892" s="243">
        <f ca="1">+S892</f>
        <v>0</v>
      </c>
      <c r="U892" s="242">
        <f t="shared" si="27"/>
        <v>2</v>
      </c>
    </row>
    <row r="893" spans="1:21" customFormat="1" ht="15" hidden="1" customHeight="1">
      <c r="A893" s="32">
        <v>1529</v>
      </c>
      <c r="B893" s="381">
        <f>+A893</f>
        <v>1529</v>
      </c>
      <c r="C893" s="245" t="str">
        <f>+VLOOKUP(A893,bd_lista!$A$3:$C$592,3,FALSE)</f>
        <v>Gobierno Autónomo Municipal de Caiza "D"</v>
      </c>
      <c r="D893" s="383" t="str">
        <f>+C893</f>
        <v>Gobierno Autónomo Municipal de Caiza "D"</v>
      </c>
      <c r="E893" s="240" t="s">
        <v>683</v>
      </c>
      <c r="F893" s="241">
        <f ca="1">+IFERROR(INDEX('Hoja de Trabajo para listado'!$A$155:$Z$1048576,MATCH($A893,'Hoja de Trabajo para listado'!$A$155:$A$1048576,0),MATCH((CUADRO!F$4&amp;$E893),'Hoja de Trabajo para listado'!$A$151:$Z$151,0)),0)+IFERROR(INDEX('Hoja de Trabajo para listado'!$AB$155:$BA$1048576,MATCH($A893,'Hoja de Trabajo para listado'!$AB$155:$AB$1048576,0),MATCH((CUADRO!F$4&amp;$E893),'Hoja de Trabajo para listado'!$AB$151:$BA$151,0)),0)+IFERROR(INDEX('Hoja de Trabajo para listado'!$BC$155:$CB$1048576,MATCH($A893,'Hoja de Trabajo para listado'!$BC$155:$BC$1048576,0),MATCH((CUADRO!F$4&amp;$E893),'Hoja de Trabajo para listado'!$BC$151:$CB$151,0)),0)+IFERROR(INDEX('Hoja de Trabajo para listado'!$DE$153:$DG$274,MATCH($A893,'Hoja de Trabajo para listado'!$DE$153:$DE$1048576,0),MATCH((CUADRO!F$4&amp;$E893),'Hoja de Trabajo para listado'!$DE$151:$DG$151,0)),0)+IFERROR(INDEX('Hoja de Trabajo para listado'!$CD$155:$DC$1048576,MATCH($A893,'Hoja de Trabajo para listado'!$CD$155:$CD$1048576,0),MATCH((CUADRO!F$4&amp;$E893),'Hoja de Trabajo para listado'!$CD$151:$DC$151,0)),0)</f>
        <v>0</v>
      </c>
      <c r="G893" s="241">
        <f ca="1">+IFERROR(INDEX('Hoja de Trabajo para listado'!$A$155:$Z$1048576,MATCH($A893,'Hoja de Trabajo para listado'!$A$155:$A$1048576,0),MATCH((CUADRO!G$4&amp;$E893),'Hoja de Trabajo para listado'!$A$151:$Z$151,0)),0)+IFERROR(INDEX('Hoja de Trabajo para listado'!$AB$155:$BA$1048576,MATCH($A893,'Hoja de Trabajo para listado'!$AB$155:$AB$1048576,0),MATCH((CUADRO!G$4&amp;$E893),'Hoja de Trabajo para listado'!$AB$151:$BA$151,0)),0)+IFERROR(INDEX('Hoja de Trabajo para listado'!$BC$155:$CB$1048576,MATCH($A893,'Hoja de Trabajo para listado'!$BC$155:$BC$1048576,0),MATCH((CUADRO!G$4&amp;$E893),'Hoja de Trabajo para listado'!$BC$151:$CB$151,0)),0)+IFERROR(INDEX('Hoja de Trabajo para listado'!$DE$153:$DG$274,MATCH($A893,'Hoja de Trabajo para listado'!$DE$153:$DE$1048576,0),MATCH((CUADRO!G$4&amp;$E893),'Hoja de Trabajo para listado'!$DE$151:$DG$151,0)),0)+IFERROR(INDEX('Hoja de Trabajo para listado'!$CD$155:$DC$1048576,MATCH($A893,'Hoja de Trabajo para listado'!$CD$155:$CD$1048576,0),MATCH((CUADRO!G$4&amp;$E893),'Hoja de Trabajo para listado'!$CD$151:$DC$151,0)),0)</f>
        <v>0</v>
      </c>
      <c r="H893" s="241">
        <f ca="1">+IFERROR(INDEX('Hoja de Trabajo para listado'!$A$155:$Z$1048576,MATCH($A893,'Hoja de Trabajo para listado'!$A$155:$A$1048576,0),MATCH((CUADRO!H$4&amp;$E893),'Hoja de Trabajo para listado'!$A$151:$Z$151,0)),0)+IFERROR(INDEX('Hoja de Trabajo para listado'!$AB$155:$BA$1048576,MATCH($A893,'Hoja de Trabajo para listado'!$AB$155:$AB$1048576,0),MATCH((CUADRO!H$4&amp;$E893),'Hoja de Trabajo para listado'!$AB$151:$BA$151,0)),0)+IFERROR(INDEX('Hoja de Trabajo para listado'!$BC$155:$CB$1048576,MATCH($A893,'Hoja de Trabajo para listado'!$BC$155:$BC$1048576,0),MATCH((CUADRO!H$4&amp;$E893),'Hoja de Trabajo para listado'!$BC$151:$CB$151,0)),0)+IFERROR(INDEX('Hoja de Trabajo para listado'!$DE$153:$DG$274,MATCH($A893,'Hoja de Trabajo para listado'!$DE$153:$DE$1048576,0),MATCH((CUADRO!H$4&amp;$E893),'Hoja de Trabajo para listado'!$DE$151:$DG$151,0)),0)+IFERROR(INDEX('Hoja de Trabajo para listado'!$CD$155:$DC$1048576,MATCH($A893,'Hoja de Trabajo para listado'!$CD$155:$CD$1048576,0),MATCH((CUADRO!H$4&amp;$E893),'Hoja de Trabajo para listado'!$CD$151:$DC$151,0)),0)</f>
        <v>0</v>
      </c>
      <c r="I893" s="241">
        <f ca="1">+IFERROR(INDEX('Hoja de Trabajo para listado'!$A$155:$Z$1048576,MATCH($A893,'Hoja de Trabajo para listado'!$A$155:$A$1048576,0),MATCH((CUADRO!I$4&amp;$E893),'Hoja de Trabajo para listado'!$A$151:$Z$151,0)),0)+IFERROR(INDEX('Hoja de Trabajo para listado'!$AB$155:$BA$1048576,MATCH($A893,'Hoja de Trabajo para listado'!$AB$155:$AB$1048576,0),MATCH((CUADRO!I$4&amp;$E893),'Hoja de Trabajo para listado'!$AB$151:$BA$151,0)),0)+IFERROR(INDEX('Hoja de Trabajo para listado'!$BC$155:$CB$1048576,MATCH($A893,'Hoja de Trabajo para listado'!$BC$155:$BC$1048576,0),MATCH((CUADRO!I$4&amp;$E893),'Hoja de Trabajo para listado'!$BC$151:$CB$151,0)),0)+IFERROR(INDEX('Hoja de Trabajo para listado'!$DE$153:$DG$274,MATCH($A893,'Hoja de Trabajo para listado'!$DE$153:$DE$1048576,0),MATCH((CUADRO!I$4&amp;$E893),'Hoja de Trabajo para listado'!$DE$151:$DG$151,0)),0)+IFERROR(INDEX('Hoja de Trabajo para listado'!$CD$155:$DC$1048576,MATCH($A893,'Hoja de Trabajo para listado'!$CD$155:$CD$1048576,0),MATCH((CUADRO!I$4&amp;$E893),'Hoja de Trabajo para listado'!$CD$151:$DC$151,0)),0)</f>
        <v>0</v>
      </c>
      <c r="J893" s="241">
        <f ca="1">+IFERROR(INDEX('Hoja de Trabajo para listado'!$A$155:$Z$1048576,MATCH($A893,'Hoja de Trabajo para listado'!$A$155:$A$1048576,0),MATCH((CUADRO!J$4&amp;$E893),'Hoja de Trabajo para listado'!$A$151:$Z$151,0)),0)+IFERROR(INDEX('Hoja de Trabajo para listado'!$AB$155:$BA$1048576,MATCH($A893,'Hoja de Trabajo para listado'!$AB$155:$AB$1048576,0),MATCH((CUADRO!J$4&amp;$E893),'Hoja de Trabajo para listado'!$AB$151:$BA$151,0)),0)+IFERROR(INDEX('Hoja de Trabajo para listado'!$BC$155:$CB$1048576,MATCH($A893,'Hoja de Trabajo para listado'!$BC$155:$BC$1048576,0),MATCH((CUADRO!J$4&amp;$E893),'Hoja de Trabajo para listado'!$BC$151:$CB$151,0)),0)+IFERROR(INDEX('Hoja de Trabajo para listado'!$DE$153:$DG$274,MATCH($A893,'Hoja de Trabajo para listado'!$DE$153:$DE$1048576,0),MATCH((CUADRO!J$4&amp;$E893),'Hoja de Trabajo para listado'!$DE$151:$DG$151,0)),0)+IFERROR(INDEX('Hoja de Trabajo para listado'!$CD$155:$DC$1048576,MATCH($A893,'Hoja de Trabajo para listado'!$CD$155:$CD$1048576,0),MATCH((CUADRO!J$4&amp;$E893),'Hoja de Trabajo para listado'!$CD$151:$DC$151,0)),0)</f>
        <v>0</v>
      </c>
      <c r="K893" s="241">
        <f ca="1">+IFERROR(INDEX('Hoja de Trabajo para listado'!$A$155:$Z$1048576,MATCH($A893,'Hoja de Trabajo para listado'!$A$155:$A$1048576,0),MATCH((CUADRO!K$4&amp;$E893),'Hoja de Trabajo para listado'!$A$151:$Z$151,0)),0)+IFERROR(INDEX('Hoja de Trabajo para listado'!$AB$155:$BA$1048576,MATCH($A893,'Hoja de Trabajo para listado'!$AB$155:$AB$1048576,0),MATCH((CUADRO!K$4&amp;$E893),'Hoja de Trabajo para listado'!$AB$151:$BA$151,0)),0)+IFERROR(INDEX('Hoja de Trabajo para listado'!$BC$155:$CB$1048576,MATCH($A893,'Hoja de Trabajo para listado'!$BC$155:$BC$1048576,0),MATCH((CUADRO!K$4&amp;$E893),'Hoja de Trabajo para listado'!$BC$151:$CB$151,0)),0)+IFERROR(INDEX('Hoja de Trabajo para listado'!$DE$153:$DG$274,MATCH($A893,'Hoja de Trabajo para listado'!$DE$153:$DE$1048576,0),MATCH((CUADRO!K$4&amp;$E893),'Hoja de Trabajo para listado'!$DE$151:$DG$151,0)),0)+IFERROR(INDEX('Hoja de Trabajo para listado'!$CD$155:$DC$1048576,MATCH($A893,'Hoja de Trabajo para listado'!$CD$155:$CD$1048576,0),MATCH((CUADRO!K$4&amp;$E893),'Hoja de Trabajo para listado'!$CD$151:$DC$151,0)),0)</f>
        <v>0</v>
      </c>
      <c r="L893" s="241">
        <f ca="1">+IFERROR(INDEX('Hoja de Trabajo para listado'!$A$155:$Z$1048576,MATCH($A893,'Hoja de Trabajo para listado'!$A$155:$A$1048576,0),MATCH((CUADRO!L$4&amp;$E893),'Hoja de Trabajo para listado'!$A$151:$Z$151,0)),0)+IFERROR(INDEX('Hoja de Trabajo para listado'!$AB$155:$BA$1048576,MATCH($A893,'Hoja de Trabajo para listado'!$AB$155:$AB$1048576,0),MATCH((CUADRO!L$4&amp;$E893),'Hoja de Trabajo para listado'!$AB$151:$BA$151,0)),0)+IFERROR(INDEX('Hoja de Trabajo para listado'!$BC$155:$CB$1048576,MATCH($A893,'Hoja de Trabajo para listado'!$BC$155:$BC$1048576,0),MATCH((CUADRO!L$4&amp;$E893),'Hoja de Trabajo para listado'!$BC$151:$CB$151,0)),0)+IFERROR(INDEX('Hoja de Trabajo para listado'!$DE$153:$DG$274,MATCH($A893,'Hoja de Trabajo para listado'!$DE$153:$DE$1048576,0),MATCH((CUADRO!L$4&amp;$E893),'Hoja de Trabajo para listado'!$DE$151:$DG$151,0)),0)+IFERROR(INDEX('Hoja de Trabajo para listado'!$CD$155:$DC$1048576,MATCH($A893,'Hoja de Trabajo para listado'!$CD$155:$CD$1048576,0),MATCH((CUADRO!L$4&amp;$E893),'Hoja de Trabajo para listado'!$CD$151:$DC$151,0)),0)</f>
        <v>0</v>
      </c>
      <c r="M893" s="241">
        <f ca="1">+IFERROR(INDEX('Hoja de Trabajo para listado'!$A$155:$Z$1048576,MATCH($A893,'Hoja de Trabajo para listado'!$A$155:$A$1048576,0),MATCH((CUADRO!M$4&amp;$E893),'Hoja de Trabajo para listado'!$A$151:$Z$151,0)),0)+IFERROR(INDEX('Hoja de Trabajo para listado'!$AB$155:$BA$1048576,MATCH($A893,'Hoja de Trabajo para listado'!$AB$155:$AB$1048576,0),MATCH((CUADRO!M$4&amp;$E893),'Hoja de Trabajo para listado'!$AB$151:$BA$151,0)),0)+IFERROR(INDEX('Hoja de Trabajo para listado'!$BC$155:$CB$1048576,MATCH($A893,'Hoja de Trabajo para listado'!$BC$155:$BC$1048576,0),MATCH((CUADRO!M$4&amp;$E893),'Hoja de Trabajo para listado'!$BC$151:$CB$151,0)),0)+IFERROR(INDEX('Hoja de Trabajo para listado'!$DE$153:$DG$274,MATCH($A893,'Hoja de Trabajo para listado'!$DE$153:$DE$1048576,0),MATCH((CUADRO!M$4&amp;$E893),'Hoja de Trabajo para listado'!$DE$151:$DG$151,0)),0)+IFERROR(INDEX('Hoja de Trabajo para listado'!$CD$155:$DC$1048576,MATCH($A893,'Hoja de Trabajo para listado'!$CD$155:$CD$1048576,0),MATCH((CUADRO!M$4&amp;$E893),'Hoja de Trabajo para listado'!$CD$151:$DC$151,0)),0)</f>
        <v>0</v>
      </c>
      <c r="N893" s="241">
        <f ca="1">+IFERROR(INDEX('Hoja de Trabajo para listado'!$A$155:$Z$1048576,MATCH($A893,'Hoja de Trabajo para listado'!$A$155:$A$1048576,0),MATCH((CUADRO!N$4&amp;$E893),'Hoja de Trabajo para listado'!$A$151:$Z$151,0)),0)+IFERROR(INDEX('Hoja de Trabajo para listado'!$AB$155:$BA$1048576,MATCH($A893,'Hoja de Trabajo para listado'!$AB$155:$AB$1048576,0),MATCH((CUADRO!N$4&amp;$E893),'Hoja de Trabajo para listado'!$AB$151:$BA$151,0)),0)+IFERROR(INDEX('Hoja de Trabajo para listado'!$BC$155:$CB$1048576,MATCH($A893,'Hoja de Trabajo para listado'!$BC$155:$BC$1048576,0),MATCH((CUADRO!N$4&amp;$E893),'Hoja de Trabajo para listado'!$BC$151:$CB$151,0)),0)+IFERROR(INDEX('Hoja de Trabajo para listado'!$DE$153:$DG$274,MATCH($A893,'Hoja de Trabajo para listado'!$DE$153:$DE$1048576,0),MATCH((CUADRO!N$4&amp;$E893),'Hoja de Trabajo para listado'!$DE$151:$DG$151,0)),0)+IFERROR(INDEX('Hoja de Trabajo para listado'!$CD$155:$DC$1048576,MATCH($A893,'Hoja de Trabajo para listado'!$CD$155:$CD$1048576,0),MATCH((CUADRO!N$4&amp;$E893),'Hoja de Trabajo para listado'!$CD$151:$DC$151,0)),0)</f>
        <v>0</v>
      </c>
      <c r="O893" s="241">
        <f ca="1">+IFERROR(INDEX('Hoja de Trabajo para listado'!$A$155:$Z$1048576,MATCH($A893,'Hoja de Trabajo para listado'!$A$155:$A$1048576,0),MATCH((CUADRO!O$4&amp;$E893),'Hoja de Trabajo para listado'!$A$151:$Z$151,0)),0)+IFERROR(INDEX('Hoja de Trabajo para listado'!$AB$155:$BA$1048576,MATCH($A893,'Hoja de Trabajo para listado'!$AB$155:$AB$1048576,0),MATCH((CUADRO!O$4&amp;$E893),'Hoja de Trabajo para listado'!$AB$151:$BA$151,0)),0)+IFERROR(INDEX('Hoja de Trabajo para listado'!$BC$155:$CB$1048576,MATCH($A893,'Hoja de Trabajo para listado'!$BC$155:$BC$1048576,0),MATCH((CUADRO!O$4&amp;$E893),'Hoja de Trabajo para listado'!$BC$151:$CB$151,0)),0)+IFERROR(INDEX('Hoja de Trabajo para listado'!$DE$153:$DG$274,MATCH($A893,'Hoja de Trabajo para listado'!$DE$153:$DE$1048576,0),MATCH((CUADRO!O$4&amp;$E893),'Hoja de Trabajo para listado'!$DE$151:$DG$151,0)),0)+IFERROR(INDEX('Hoja de Trabajo para listado'!$CD$155:$DC$1048576,MATCH($A893,'Hoja de Trabajo para listado'!$CD$155:$CD$1048576,0),MATCH((CUADRO!O$4&amp;$E893),'Hoja de Trabajo para listado'!$CD$151:$DC$151,0)),0)</f>
        <v>0</v>
      </c>
      <c r="P893" s="241">
        <f ca="1">+IFERROR(INDEX('Hoja de Trabajo para listado'!$A$155:$Z$1048576,MATCH($A893,'Hoja de Trabajo para listado'!$A$155:$A$1048576,0),MATCH((CUADRO!P$4&amp;$E893),'Hoja de Trabajo para listado'!$A$151:$Z$151,0)),0)+IFERROR(INDEX('Hoja de Trabajo para listado'!$AB$155:$BA$1048576,MATCH($A893,'Hoja de Trabajo para listado'!$AB$155:$AB$1048576,0),MATCH((CUADRO!P$4&amp;$E893),'Hoja de Trabajo para listado'!$AB$151:$BA$151,0)),0)+IFERROR(INDEX('Hoja de Trabajo para listado'!$BC$155:$CB$1048576,MATCH($A893,'Hoja de Trabajo para listado'!$BC$155:$BC$1048576,0),MATCH((CUADRO!P$4&amp;$E893),'Hoja de Trabajo para listado'!$BC$151:$CB$151,0)),0)+IFERROR(INDEX('Hoja de Trabajo para listado'!$DE$153:$DG$274,MATCH($A893,'Hoja de Trabajo para listado'!$DE$153:$DE$1048576,0),MATCH((CUADRO!P$4&amp;$E893),'Hoja de Trabajo para listado'!$DE$151:$DG$151,0)),0)+IFERROR(INDEX('Hoja de Trabajo para listado'!$CD$155:$DC$1048576,MATCH($A893,'Hoja de Trabajo para listado'!$CD$155:$CD$1048576,0),MATCH((CUADRO!P$4&amp;$E893),'Hoja de Trabajo para listado'!$CD$151:$DC$151,0)),0)</f>
        <v>0</v>
      </c>
      <c r="Q893" s="241">
        <f ca="1">+IFERROR(INDEX('Hoja de Trabajo para listado'!$A$155:$Z$1048576,MATCH($A893,'Hoja de Trabajo para listado'!$A$155:$A$1048576,0),MATCH((CUADRO!Q$4&amp;$E893),'Hoja de Trabajo para listado'!$A$151:$Z$151,0)),0)+IFERROR(INDEX('Hoja de Trabajo para listado'!$AB$155:$BA$1048576,MATCH($A893,'Hoja de Trabajo para listado'!$AB$155:$AB$1048576,0),MATCH((CUADRO!Q$4&amp;$E893),'Hoja de Trabajo para listado'!$AB$151:$BA$151,0)),0)+IFERROR(INDEX('Hoja de Trabajo para listado'!$BC$155:$CB$1048576,MATCH($A893,'Hoja de Trabajo para listado'!$BC$155:$BC$1048576,0),MATCH((CUADRO!Q$4&amp;$E893),'Hoja de Trabajo para listado'!$BC$151:$CB$151,0)),0)+IFERROR(INDEX('Hoja de Trabajo para listado'!$DE$153:$DG$274,MATCH($A893,'Hoja de Trabajo para listado'!$DE$153:$DE$1048576,0),MATCH((CUADRO!Q$4&amp;$E893),'Hoja de Trabajo para listado'!$DE$151:$DG$151,0)),0)+IFERROR(INDEX('Hoja de Trabajo para listado'!$CD$155:$DC$1048576,MATCH($A893,'Hoja de Trabajo para listado'!$CD$155:$CD$1048576,0),MATCH((CUADRO!Q$4&amp;$E893),'Hoja de Trabajo para listado'!$CD$151:$DC$151,0)),0)</f>
        <v>0</v>
      </c>
      <c r="R893" s="241">
        <f t="shared" ca="1" si="26"/>
        <v>0</v>
      </c>
      <c r="S893" s="247"/>
      <c r="T893" s="241">
        <f ca="1">+T894</f>
        <v>0</v>
      </c>
      <c r="U893" s="240">
        <f t="shared" si="27"/>
        <v>1</v>
      </c>
    </row>
    <row r="894" spans="1:21" customFormat="1" ht="15" hidden="1" customHeight="1">
      <c r="A894" s="32">
        <v>1529</v>
      </c>
      <c r="B894" s="382"/>
      <c r="C894" s="245" t="str">
        <f>+VLOOKUP(A894,bd_lista!$A$3:$C$592,3,FALSE)</f>
        <v>Gobierno Autónomo Municipal de Caiza "D"</v>
      </c>
      <c r="D894" s="384"/>
      <c r="E894" s="242" t="s">
        <v>684</v>
      </c>
      <c r="F894" s="243">
        <f ca="1">+IFERROR(INDEX('Hoja de Trabajo para listado'!$A$155:$Z$1048576,MATCH($A894,'Hoja de Trabajo para listado'!$A$155:$A$1048576,0),MATCH((CUADRO!F$4&amp;$E894),'Hoja de Trabajo para listado'!$A$151:$Z$151,0)),0)+IFERROR(INDEX('Hoja de Trabajo para listado'!$AB$155:$BA$1048576,MATCH($A894,'Hoja de Trabajo para listado'!$AB$155:$AB$1048576,0),MATCH((CUADRO!F$4&amp;$E894),'Hoja de Trabajo para listado'!$AB$151:$BA$151,0)),0)+IFERROR(INDEX('Hoja de Trabajo para listado'!$BC$155:$CB$1048576,MATCH($A894,'Hoja de Trabajo para listado'!$BC$155:$BC$1048576,0),MATCH((CUADRO!F$4&amp;$E894),'Hoja de Trabajo para listado'!$BC$151:$CB$151,0)),0)+IFERROR(INDEX('Hoja de Trabajo para listado'!$DE$153:$DG$274,MATCH($A894,'Hoja de Trabajo para listado'!$DE$153:$DE$1048576,0),MATCH((CUADRO!F$4&amp;$E894),'Hoja de Trabajo para listado'!$DE$151:$DG$151,0)),0)+IFERROR(INDEX('Hoja de Trabajo para listado'!$CD$155:$DC$1048576,MATCH($A894,'Hoja de Trabajo para listado'!$CD$155:$CD$1048576,0),MATCH((CUADRO!F$4&amp;$E894),'Hoja de Trabajo para listado'!$CD$151:$DC$151,0)),0)</f>
        <v>0</v>
      </c>
      <c r="G894" s="243">
        <f ca="1">+IFERROR(INDEX('Hoja de Trabajo para listado'!$A$155:$Z$1048576,MATCH($A894,'Hoja de Trabajo para listado'!$A$155:$A$1048576,0),MATCH((CUADRO!G$4&amp;$E894),'Hoja de Trabajo para listado'!$A$151:$Z$151,0)),0)+IFERROR(INDEX('Hoja de Trabajo para listado'!$AB$155:$BA$1048576,MATCH($A894,'Hoja de Trabajo para listado'!$AB$155:$AB$1048576,0),MATCH((CUADRO!G$4&amp;$E894),'Hoja de Trabajo para listado'!$AB$151:$BA$151,0)),0)+IFERROR(INDEX('Hoja de Trabajo para listado'!$BC$155:$CB$1048576,MATCH($A894,'Hoja de Trabajo para listado'!$BC$155:$BC$1048576,0),MATCH((CUADRO!G$4&amp;$E894),'Hoja de Trabajo para listado'!$BC$151:$CB$151,0)),0)+IFERROR(INDEX('Hoja de Trabajo para listado'!$DE$153:$DG$274,MATCH($A894,'Hoja de Trabajo para listado'!$DE$153:$DE$1048576,0),MATCH((CUADRO!G$4&amp;$E894),'Hoja de Trabajo para listado'!$DE$151:$DG$151,0)),0)+IFERROR(INDEX('Hoja de Trabajo para listado'!$CD$155:$DC$1048576,MATCH($A894,'Hoja de Trabajo para listado'!$CD$155:$CD$1048576,0),MATCH((CUADRO!G$4&amp;$E894),'Hoja de Trabajo para listado'!$CD$151:$DC$151,0)),0)</f>
        <v>0</v>
      </c>
      <c r="H894" s="243">
        <f ca="1">+IFERROR(INDEX('Hoja de Trabajo para listado'!$A$155:$Z$1048576,MATCH($A894,'Hoja de Trabajo para listado'!$A$155:$A$1048576,0),MATCH((CUADRO!H$4&amp;$E894),'Hoja de Trabajo para listado'!$A$151:$Z$151,0)),0)+IFERROR(INDEX('Hoja de Trabajo para listado'!$AB$155:$BA$1048576,MATCH($A894,'Hoja de Trabajo para listado'!$AB$155:$AB$1048576,0),MATCH((CUADRO!H$4&amp;$E894),'Hoja de Trabajo para listado'!$AB$151:$BA$151,0)),0)+IFERROR(INDEX('Hoja de Trabajo para listado'!$BC$155:$CB$1048576,MATCH($A894,'Hoja de Trabajo para listado'!$BC$155:$BC$1048576,0),MATCH((CUADRO!H$4&amp;$E894),'Hoja de Trabajo para listado'!$BC$151:$CB$151,0)),0)+IFERROR(INDEX('Hoja de Trabajo para listado'!$DE$153:$DG$274,MATCH($A894,'Hoja de Trabajo para listado'!$DE$153:$DE$1048576,0),MATCH((CUADRO!H$4&amp;$E894),'Hoja de Trabajo para listado'!$DE$151:$DG$151,0)),0)+IFERROR(INDEX('Hoja de Trabajo para listado'!$CD$155:$DC$1048576,MATCH($A894,'Hoja de Trabajo para listado'!$CD$155:$CD$1048576,0),MATCH((CUADRO!H$4&amp;$E894),'Hoja de Trabajo para listado'!$CD$151:$DC$151,0)),0)</f>
        <v>0</v>
      </c>
      <c r="I894" s="243">
        <f ca="1">+IFERROR(INDEX('Hoja de Trabajo para listado'!$A$155:$Z$1048576,MATCH($A894,'Hoja de Trabajo para listado'!$A$155:$A$1048576,0),MATCH((CUADRO!I$4&amp;$E894),'Hoja de Trabajo para listado'!$A$151:$Z$151,0)),0)+IFERROR(INDEX('Hoja de Trabajo para listado'!$AB$155:$BA$1048576,MATCH($A894,'Hoja de Trabajo para listado'!$AB$155:$AB$1048576,0),MATCH((CUADRO!I$4&amp;$E894),'Hoja de Trabajo para listado'!$AB$151:$BA$151,0)),0)+IFERROR(INDEX('Hoja de Trabajo para listado'!$BC$155:$CB$1048576,MATCH($A894,'Hoja de Trabajo para listado'!$BC$155:$BC$1048576,0),MATCH((CUADRO!I$4&amp;$E894),'Hoja de Trabajo para listado'!$BC$151:$CB$151,0)),0)+IFERROR(INDEX('Hoja de Trabajo para listado'!$DE$153:$DG$274,MATCH($A894,'Hoja de Trabajo para listado'!$DE$153:$DE$1048576,0),MATCH((CUADRO!I$4&amp;$E894),'Hoja de Trabajo para listado'!$DE$151:$DG$151,0)),0)+IFERROR(INDEX('Hoja de Trabajo para listado'!$CD$155:$DC$1048576,MATCH($A894,'Hoja de Trabajo para listado'!$CD$155:$CD$1048576,0),MATCH((CUADRO!I$4&amp;$E894),'Hoja de Trabajo para listado'!$CD$151:$DC$151,0)),0)</f>
        <v>0</v>
      </c>
      <c r="J894" s="243">
        <f ca="1">+IFERROR(INDEX('Hoja de Trabajo para listado'!$A$155:$Z$1048576,MATCH($A894,'Hoja de Trabajo para listado'!$A$155:$A$1048576,0),MATCH((CUADRO!J$4&amp;$E894),'Hoja de Trabajo para listado'!$A$151:$Z$151,0)),0)+IFERROR(INDEX('Hoja de Trabajo para listado'!$AB$155:$BA$1048576,MATCH($A894,'Hoja de Trabajo para listado'!$AB$155:$AB$1048576,0),MATCH((CUADRO!J$4&amp;$E894),'Hoja de Trabajo para listado'!$AB$151:$BA$151,0)),0)+IFERROR(INDEX('Hoja de Trabajo para listado'!$BC$155:$CB$1048576,MATCH($A894,'Hoja de Trabajo para listado'!$BC$155:$BC$1048576,0),MATCH((CUADRO!J$4&amp;$E894),'Hoja de Trabajo para listado'!$BC$151:$CB$151,0)),0)+IFERROR(INDEX('Hoja de Trabajo para listado'!$DE$153:$DG$274,MATCH($A894,'Hoja de Trabajo para listado'!$DE$153:$DE$1048576,0),MATCH((CUADRO!J$4&amp;$E894),'Hoja de Trabajo para listado'!$DE$151:$DG$151,0)),0)+IFERROR(INDEX('Hoja de Trabajo para listado'!$CD$155:$DC$1048576,MATCH($A894,'Hoja de Trabajo para listado'!$CD$155:$CD$1048576,0),MATCH((CUADRO!J$4&amp;$E894),'Hoja de Trabajo para listado'!$CD$151:$DC$151,0)),0)</f>
        <v>0</v>
      </c>
      <c r="K894" s="243">
        <f ca="1">+IFERROR(INDEX('Hoja de Trabajo para listado'!$A$155:$Z$1048576,MATCH($A894,'Hoja de Trabajo para listado'!$A$155:$A$1048576,0),MATCH((CUADRO!K$4&amp;$E894),'Hoja de Trabajo para listado'!$A$151:$Z$151,0)),0)+IFERROR(INDEX('Hoja de Trabajo para listado'!$AB$155:$BA$1048576,MATCH($A894,'Hoja de Trabajo para listado'!$AB$155:$AB$1048576,0),MATCH((CUADRO!K$4&amp;$E894),'Hoja de Trabajo para listado'!$AB$151:$BA$151,0)),0)+IFERROR(INDEX('Hoja de Trabajo para listado'!$BC$155:$CB$1048576,MATCH($A894,'Hoja de Trabajo para listado'!$BC$155:$BC$1048576,0),MATCH((CUADRO!K$4&amp;$E894),'Hoja de Trabajo para listado'!$BC$151:$CB$151,0)),0)+IFERROR(INDEX('Hoja de Trabajo para listado'!$DE$153:$DG$274,MATCH($A894,'Hoja de Trabajo para listado'!$DE$153:$DE$1048576,0),MATCH((CUADRO!K$4&amp;$E894),'Hoja de Trabajo para listado'!$DE$151:$DG$151,0)),0)+IFERROR(INDEX('Hoja de Trabajo para listado'!$CD$155:$DC$1048576,MATCH($A894,'Hoja de Trabajo para listado'!$CD$155:$CD$1048576,0),MATCH((CUADRO!K$4&amp;$E894),'Hoja de Trabajo para listado'!$CD$151:$DC$151,0)),0)</f>
        <v>0</v>
      </c>
      <c r="L894" s="243">
        <f ca="1">+IFERROR(INDEX('Hoja de Trabajo para listado'!$A$155:$Z$1048576,MATCH($A894,'Hoja de Trabajo para listado'!$A$155:$A$1048576,0),MATCH((CUADRO!L$4&amp;$E894),'Hoja de Trabajo para listado'!$A$151:$Z$151,0)),0)+IFERROR(INDEX('Hoja de Trabajo para listado'!$AB$155:$BA$1048576,MATCH($A894,'Hoja de Trabajo para listado'!$AB$155:$AB$1048576,0),MATCH((CUADRO!L$4&amp;$E894),'Hoja de Trabajo para listado'!$AB$151:$BA$151,0)),0)+IFERROR(INDEX('Hoja de Trabajo para listado'!$BC$155:$CB$1048576,MATCH($A894,'Hoja de Trabajo para listado'!$BC$155:$BC$1048576,0),MATCH((CUADRO!L$4&amp;$E894),'Hoja de Trabajo para listado'!$BC$151:$CB$151,0)),0)+IFERROR(INDEX('Hoja de Trabajo para listado'!$DE$153:$DG$274,MATCH($A894,'Hoja de Trabajo para listado'!$DE$153:$DE$1048576,0),MATCH((CUADRO!L$4&amp;$E894),'Hoja de Trabajo para listado'!$DE$151:$DG$151,0)),0)+IFERROR(INDEX('Hoja de Trabajo para listado'!$CD$155:$DC$1048576,MATCH($A894,'Hoja de Trabajo para listado'!$CD$155:$CD$1048576,0),MATCH((CUADRO!L$4&amp;$E894),'Hoja de Trabajo para listado'!$CD$151:$DC$151,0)),0)</f>
        <v>0</v>
      </c>
      <c r="M894" s="243">
        <f ca="1">+IFERROR(INDEX('Hoja de Trabajo para listado'!$A$155:$Z$1048576,MATCH($A894,'Hoja de Trabajo para listado'!$A$155:$A$1048576,0),MATCH((CUADRO!M$4&amp;$E894),'Hoja de Trabajo para listado'!$A$151:$Z$151,0)),0)+IFERROR(INDEX('Hoja de Trabajo para listado'!$AB$155:$BA$1048576,MATCH($A894,'Hoja de Trabajo para listado'!$AB$155:$AB$1048576,0),MATCH((CUADRO!M$4&amp;$E894),'Hoja de Trabajo para listado'!$AB$151:$BA$151,0)),0)+IFERROR(INDEX('Hoja de Trabajo para listado'!$BC$155:$CB$1048576,MATCH($A894,'Hoja de Trabajo para listado'!$BC$155:$BC$1048576,0),MATCH((CUADRO!M$4&amp;$E894),'Hoja de Trabajo para listado'!$BC$151:$CB$151,0)),0)+IFERROR(INDEX('Hoja de Trabajo para listado'!$DE$153:$DG$274,MATCH($A894,'Hoja de Trabajo para listado'!$DE$153:$DE$1048576,0),MATCH((CUADRO!M$4&amp;$E894),'Hoja de Trabajo para listado'!$DE$151:$DG$151,0)),0)+IFERROR(INDEX('Hoja de Trabajo para listado'!$CD$155:$DC$1048576,MATCH($A894,'Hoja de Trabajo para listado'!$CD$155:$CD$1048576,0),MATCH((CUADRO!M$4&amp;$E894),'Hoja de Trabajo para listado'!$CD$151:$DC$151,0)),0)</f>
        <v>0</v>
      </c>
      <c r="N894" s="243">
        <f ca="1">+IFERROR(INDEX('Hoja de Trabajo para listado'!$A$155:$Z$1048576,MATCH($A894,'Hoja de Trabajo para listado'!$A$155:$A$1048576,0),MATCH((CUADRO!N$4&amp;$E894),'Hoja de Trabajo para listado'!$A$151:$Z$151,0)),0)+IFERROR(INDEX('Hoja de Trabajo para listado'!$AB$155:$BA$1048576,MATCH($A894,'Hoja de Trabajo para listado'!$AB$155:$AB$1048576,0),MATCH((CUADRO!N$4&amp;$E894),'Hoja de Trabajo para listado'!$AB$151:$BA$151,0)),0)+IFERROR(INDEX('Hoja de Trabajo para listado'!$BC$155:$CB$1048576,MATCH($A894,'Hoja de Trabajo para listado'!$BC$155:$BC$1048576,0),MATCH((CUADRO!N$4&amp;$E894),'Hoja de Trabajo para listado'!$BC$151:$CB$151,0)),0)+IFERROR(INDEX('Hoja de Trabajo para listado'!$DE$153:$DG$274,MATCH($A894,'Hoja de Trabajo para listado'!$DE$153:$DE$1048576,0),MATCH((CUADRO!N$4&amp;$E894),'Hoja de Trabajo para listado'!$DE$151:$DG$151,0)),0)+IFERROR(INDEX('Hoja de Trabajo para listado'!$CD$155:$DC$1048576,MATCH($A894,'Hoja de Trabajo para listado'!$CD$155:$CD$1048576,0),MATCH((CUADRO!N$4&amp;$E894),'Hoja de Trabajo para listado'!$CD$151:$DC$151,0)),0)</f>
        <v>0</v>
      </c>
      <c r="O894" s="243">
        <f ca="1">+IFERROR(INDEX('Hoja de Trabajo para listado'!$A$155:$Z$1048576,MATCH($A894,'Hoja de Trabajo para listado'!$A$155:$A$1048576,0),MATCH((CUADRO!O$4&amp;$E894),'Hoja de Trabajo para listado'!$A$151:$Z$151,0)),0)+IFERROR(INDEX('Hoja de Trabajo para listado'!$AB$155:$BA$1048576,MATCH($A894,'Hoja de Trabajo para listado'!$AB$155:$AB$1048576,0),MATCH((CUADRO!O$4&amp;$E894),'Hoja de Trabajo para listado'!$AB$151:$BA$151,0)),0)+IFERROR(INDEX('Hoja de Trabajo para listado'!$BC$155:$CB$1048576,MATCH($A894,'Hoja de Trabajo para listado'!$BC$155:$BC$1048576,0),MATCH((CUADRO!O$4&amp;$E894),'Hoja de Trabajo para listado'!$BC$151:$CB$151,0)),0)+IFERROR(INDEX('Hoja de Trabajo para listado'!$DE$153:$DG$274,MATCH($A894,'Hoja de Trabajo para listado'!$DE$153:$DE$1048576,0),MATCH((CUADRO!O$4&amp;$E894),'Hoja de Trabajo para listado'!$DE$151:$DG$151,0)),0)+IFERROR(INDEX('Hoja de Trabajo para listado'!$CD$155:$DC$1048576,MATCH($A894,'Hoja de Trabajo para listado'!$CD$155:$CD$1048576,0),MATCH((CUADRO!O$4&amp;$E894),'Hoja de Trabajo para listado'!$CD$151:$DC$151,0)),0)</f>
        <v>0</v>
      </c>
      <c r="P894" s="243">
        <f ca="1">+IFERROR(INDEX('Hoja de Trabajo para listado'!$A$155:$Z$1048576,MATCH($A894,'Hoja de Trabajo para listado'!$A$155:$A$1048576,0),MATCH((CUADRO!P$4&amp;$E894),'Hoja de Trabajo para listado'!$A$151:$Z$151,0)),0)+IFERROR(INDEX('Hoja de Trabajo para listado'!$AB$155:$BA$1048576,MATCH($A894,'Hoja de Trabajo para listado'!$AB$155:$AB$1048576,0),MATCH((CUADRO!P$4&amp;$E894),'Hoja de Trabajo para listado'!$AB$151:$BA$151,0)),0)+IFERROR(INDEX('Hoja de Trabajo para listado'!$BC$155:$CB$1048576,MATCH($A894,'Hoja de Trabajo para listado'!$BC$155:$BC$1048576,0),MATCH((CUADRO!P$4&amp;$E894),'Hoja de Trabajo para listado'!$BC$151:$CB$151,0)),0)+IFERROR(INDEX('Hoja de Trabajo para listado'!$DE$153:$DG$274,MATCH($A894,'Hoja de Trabajo para listado'!$DE$153:$DE$1048576,0),MATCH((CUADRO!P$4&amp;$E894),'Hoja de Trabajo para listado'!$DE$151:$DG$151,0)),0)+IFERROR(INDEX('Hoja de Trabajo para listado'!$CD$155:$DC$1048576,MATCH($A894,'Hoja de Trabajo para listado'!$CD$155:$CD$1048576,0),MATCH((CUADRO!P$4&amp;$E894),'Hoja de Trabajo para listado'!$CD$151:$DC$151,0)),0)</f>
        <v>0</v>
      </c>
      <c r="Q894" s="243">
        <f ca="1">+IFERROR(INDEX('Hoja de Trabajo para listado'!$A$155:$Z$1048576,MATCH($A894,'Hoja de Trabajo para listado'!$A$155:$A$1048576,0),MATCH((CUADRO!Q$4&amp;$E894),'Hoja de Trabajo para listado'!$A$151:$Z$151,0)),0)+IFERROR(INDEX('Hoja de Trabajo para listado'!$AB$155:$BA$1048576,MATCH($A894,'Hoja de Trabajo para listado'!$AB$155:$AB$1048576,0),MATCH((CUADRO!Q$4&amp;$E894),'Hoja de Trabajo para listado'!$AB$151:$BA$151,0)),0)+IFERROR(INDEX('Hoja de Trabajo para listado'!$BC$155:$CB$1048576,MATCH($A894,'Hoja de Trabajo para listado'!$BC$155:$BC$1048576,0),MATCH((CUADRO!Q$4&amp;$E894),'Hoja de Trabajo para listado'!$BC$151:$CB$151,0)),0)+IFERROR(INDEX('Hoja de Trabajo para listado'!$DE$153:$DG$274,MATCH($A894,'Hoja de Trabajo para listado'!$DE$153:$DE$1048576,0),MATCH((CUADRO!Q$4&amp;$E894),'Hoja de Trabajo para listado'!$DE$151:$DG$151,0)),0)+IFERROR(INDEX('Hoja de Trabajo para listado'!$CD$155:$DC$1048576,MATCH($A894,'Hoja de Trabajo para listado'!$CD$155:$CD$1048576,0),MATCH((CUADRO!Q$4&amp;$E894),'Hoja de Trabajo para listado'!$CD$151:$DC$151,0)),0)</f>
        <v>0</v>
      </c>
      <c r="R894" s="243">
        <f t="shared" ca="1" si="26"/>
        <v>0</v>
      </c>
      <c r="S894" s="253">
        <f ca="1">+R893+R894</f>
        <v>0</v>
      </c>
      <c r="T894" s="243">
        <f ca="1">+S894</f>
        <v>0</v>
      </c>
      <c r="U894" s="242">
        <f t="shared" si="27"/>
        <v>2</v>
      </c>
    </row>
    <row r="895" spans="1:21" customFormat="1" ht="15" customHeight="1">
      <c r="A895" s="32">
        <v>1530</v>
      </c>
      <c r="B895" s="381">
        <f>+A895</f>
        <v>1530</v>
      </c>
      <c r="C895" s="245" t="str">
        <f>+VLOOKUP(A895,bd_lista!$A$3:$C$592,3,FALSE)</f>
        <v>Gobierno Autónomo Municipal de Uyuni</v>
      </c>
      <c r="D895" s="383" t="str">
        <f>+C895</f>
        <v>Gobierno Autónomo Municipal de Uyuni</v>
      </c>
      <c r="E895" s="240" t="s">
        <v>683</v>
      </c>
      <c r="F895" s="241">
        <f ca="1">+IFERROR(INDEX('Hoja de Trabajo para listado'!$A$155:$Z$1048576,MATCH($A895,'Hoja de Trabajo para listado'!$A$155:$A$1048576,0),MATCH((CUADRO!F$4&amp;$E895),'Hoja de Trabajo para listado'!$A$151:$Z$151,0)),0)+IFERROR(INDEX('Hoja de Trabajo para listado'!$AB$155:$BA$1048576,MATCH($A895,'Hoja de Trabajo para listado'!$AB$155:$AB$1048576,0),MATCH((CUADRO!F$4&amp;$E895),'Hoja de Trabajo para listado'!$AB$151:$BA$151,0)),0)+IFERROR(INDEX('Hoja de Trabajo para listado'!$BC$155:$CB$1048576,MATCH($A895,'Hoja de Trabajo para listado'!$BC$155:$BC$1048576,0),MATCH((CUADRO!F$4&amp;$E895),'Hoja de Trabajo para listado'!$BC$151:$CB$151,0)),0)+IFERROR(INDEX('Hoja de Trabajo para listado'!$DE$153:$DG$274,MATCH($A895,'Hoja de Trabajo para listado'!$DE$153:$DE$1048576,0),MATCH((CUADRO!F$4&amp;$E895),'Hoja de Trabajo para listado'!$DE$151:$DG$151,0)),0)+IFERROR(INDEX('Hoja de Trabajo para listado'!$CD$155:$DC$1048576,MATCH($A895,'Hoja de Trabajo para listado'!$CD$155:$CD$1048576,0),MATCH((CUADRO!F$4&amp;$E895),'Hoja de Trabajo para listado'!$CD$151:$DC$151,0)),0)</f>
        <v>0</v>
      </c>
      <c r="G895" s="241">
        <f ca="1">+IFERROR(INDEX('Hoja de Trabajo para listado'!$A$155:$Z$1048576,MATCH($A895,'Hoja de Trabajo para listado'!$A$155:$A$1048576,0),MATCH((CUADRO!G$4&amp;$E895),'Hoja de Trabajo para listado'!$A$151:$Z$151,0)),0)+IFERROR(INDEX('Hoja de Trabajo para listado'!$AB$155:$BA$1048576,MATCH($A895,'Hoja de Trabajo para listado'!$AB$155:$AB$1048576,0),MATCH((CUADRO!G$4&amp;$E895),'Hoja de Trabajo para listado'!$AB$151:$BA$151,0)),0)+IFERROR(INDEX('Hoja de Trabajo para listado'!$BC$155:$CB$1048576,MATCH($A895,'Hoja de Trabajo para listado'!$BC$155:$BC$1048576,0),MATCH((CUADRO!G$4&amp;$E895),'Hoja de Trabajo para listado'!$BC$151:$CB$151,0)),0)+IFERROR(INDEX('Hoja de Trabajo para listado'!$DE$153:$DG$274,MATCH($A895,'Hoja de Trabajo para listado'!$DE$153:$DE$1048576,0),MATCH((CUADRO!G$4&amp;$E895),'Hoja de Trabajo para listado'!$DE$151:$DG$151,0)),0)+IFERROR(INDEX('Hoja de Trabajo para listado'!$CD$155:$DC$1048576,MATCH($A895,'Hoja de Trabajo para listado'!$CD$155:$CD$1048576,0),MATCH((CUADRO!G$4&amp;$E895),'Hoja de Trabajo para listado'!$CD$151:$DC$151,0)),0)</f>
        <v>0</v>
      </c>
      <c r="H895" s="241">
        <f ca="1">+IFERROR(INDEX('Hoja de Trabajo para listado'!$A$155:$Z$1048576,MATCH($A895,'Hoja de Trabajo para listado'!$A$155:$A$1048576,0),MATCH((CUADRO!H$4&amp;$E895),'Hoja de Trabajo para listado'!$A$151:$Z$151,0)),0)+IFERROR(INDEX('Hoja de Trabajo para listado'!$AB$155:$BA$1048576,MATCH($A895,'Hoja de Trabajo para listado'!$AB$155:$AB$1048576,0),MATCH((CUADRO!H$4&amp;$E895),'Hoja de Trabajo para listado'!$AB$151:$BA$151,0)),0)+IFERROR(INDEX('Hoja de Trabajo para listado'!$BC$155:$CB$1048576,MATCH($A895,'Hoja de Trabajo para listado'!$BC$155:$BC$1048576,0),MATCH((CUADRO!H$4&amp;$E895),'Hoja de Trabajo para listado'!$BC$151:$CB$151,0)),0)+IFERROR(INDEX('Hoja de Trabajo para listado'!$DE$153:$DG$274,MATCH($A895,'Hoja de Trabajo para listado'!$DE$153:$DE$1048576,0),MATCH((CUADRO!H$4&amp;$E895),'Hoja de Trabajo para listado'!$DE$151:$DG$151,0)),0)+IFERROR(INDEX('Hoja de Trabajo para listado'!$CD$155:$DC$1048576,MATCH($A895,'Hoja de Trabajo para listado'!$CD$155:$CD$1048576,0),MATCH((CUADRO!H$4&amp;$E895),'Hoja de Trabajo para listado'!$CD$151:$DC$151,0)),0)</f>
        <v>0</v>
      </c>
      <c r="I895" s="241">
        <f ca="1">+IFERROR(INDEX('Hoja de Trabajo para listado'!$A$155:$Z$1048576,MATCH($A895,'Hoja de Trabajo para listado'!$A$155:$A$1048576,0),MATCH((CUADRO!I$4&amp;$E895),'Hoja de Trabajo para listado'!$A$151:$Z$151,0)),0)+IFERROR(INDEX('Hoja de Trabajo para listado'!$AB$155:$BA$1048576,MATCH($A895,'Hoja de Trabajo para listado'!$AB$155:$AB$1048576,0),MATCH((CUADRO!I$4&amp;$E895),'Hoja de Trabajo para listado'!$AB$151:$BA$151,0)),0)+IFERROR(INDEX('Hoja de Trabajo para listado'!$BC$155:$CB$1048576,MATCH($A895,'Hoja de Trabajo para listado'!$BC$155:$BC$1048576,0),MATCH((CUADRO!I$4&amp;$E895),'Hoja de Trabajo para listado'!$BC$151:$CB$151,0)),0)+IFERROR(INDEX('Hoja de Trabajo para listado'!$DE$153:$DG$274,MATCH($A895,'Hoja de Trabajo para listado'!$DE$153:$DE$1048576,0),MATCH((CUADRO!I$4&amp;$E895),'Hoja de Trabajo para listado'!$DE$151:$DG$151,0)),0)+IFERROR(INDEX('Hoja de Trabajo para listado'!$CD$155:$DC$1048576,MATCH($A895,'Hoja de Trabajo para listado'!$CD$155:$CD$1048576,0),MATCH((CUADRO!I$4&amp;$E895),'Hoja de Trabajo para listado'!$CD$151:$DC$151,0)),0)</f>
        <v>0</v>
      </c>
      <c r="J895" s="241">
        <f ca="1">+IFERROR(INDEX('Hoja de Trabajo para listado'!$A$155:$Z$1048576,MATCH($A895,'Hoja de Trabajo para listado'!$A$155:$A$1048576,0),MATCH((CUADRO!J$4&amp;$E895),'Hoja de Trabajo para listado'!$A$151:$Z$151,0)),0)+IFERROR(INDEX('Hoja de Trabajo para listado'!$AB$155:$BA$1048576,MATCH($A895,'Hoja de Trabajo para listado'!$AB$155:$AB$1048576,0),MATCH((CUADRO!J$4&amp;$E895),'Hoja de Trabajo para listado'!$AB$151:$BA$151,0)),0)+IFERROR(INDEX('Hoja de Trabajo para listado'!$BC$155:$CB$1048576,MATCH($A895,'Hoja de Trabajo para listado'!$BC$155:$BC$1048576,0),MATCH((CUADRO!J$4&amp;$E895),'Hoja de Trabajo para listado'!$BC$151:$CB$151,0)),0)+IFERROR(INDEX('Hoja de Trabajo para listado'!$DE$153:$DG$274,MATCH($A895,'Hoja de Trabajo para listado'!$DE$153:$DE$1048576,0),MATCH((CUADRO!J$4&amp;$E895),'Hoja de Trabajo para listado'!$DE$151:$DG$151,0)),0)+IFERROR(INDEX('Hoja de Trabajo para listado'!$CD$155:$DC$1048576,MATCH($A895,'Hoja de Trabajo para listado'!$CD$155:$CD$1048576,0),MATCH((CUADRO!J$4&amp;$E895),'Hoja de Trabajo para listado'!$CD$151:$DC$151,0)),0)</f>
        <v>0</v>
      </c>
      <c r="K895" s="241">
        <f ca="1">+IFERROR(INDEX('Hoja de Trabajo para listado'!$A$155:$Z$1048576,MATCH($A895,'Hoja de Trabajo para listado'!$A$155:$A$1048576,0),MATCH((CUADRO!K$4&amp;$E895),'Hoja de Trabajo para listado'!$A$151:$Z$151,0)),0)+IFERROR(INDEX('Hoja de Trabajo para listado'!$AB$155:$BA$1048576,MATCH($A895,'Hoja de Trabajo para listado'!$AB$155:$AB$1048576,0),MATCH((CUADRO!K$4&amp;$E895),'Hoja de Trabajo para listado'!$AB$151:$BA$151,0)),0)+IFERROR(INDEX('Hoja de Trabajo para listado'!$BC$155:$CB$1048576,MATCH($A895,'Hoja de Trabajo para listado'!$BC$155:$BC$1048576,0),MATCH((CUADRO!K$4&amp;$E895),'Hoja de Trabajo para listado'!$BC$151:$CB$151,0)),0)+IFERROR(INDEX('Hoja de Trabajo para listado'!$DE$153:$DG$274,MATCH($A895,'Hoja de Trabajo para listado'!$DE$153:$DE$1048576,0),MATCH((CUADRO!K$4&amp;$E895),'Hoja de Trabajo para listado'!$DE$151:$DG$151,0)),0)+IFERROR(INDEX('Hoja de Trabajo para listado'!$CD$155:$DC$1048576,MATCH($A895,'Hoja de Trabajo para listado'!$CD$155:$CD$1048576,0),MATCH((CUADRO!K$4&amp;$E895),'Hoja de Trabajo para listado'!$CD$151:$DC$151,0)),0)</f>
        <v>0</v>
      </c>
      <c r="L895" s="241">
        <f ca="1">+IFERROR(INDEX('Hoja de Trabajo para listado'!$A$155:$Z$1048576,MATCH($A895,'Hoja de Trabajo para listado'!$A$155:$A$1048576,0),MATCH((CUADRO!L$4&amp;$E895),'Hoja de Trabajo para listado'!$A$151:$Z$151,0)),0)+IFERROR(INDEX('Hoja de Trabajo para listado'!$AB$155:$BA$1048576,MATCH($A895,'Hoja de Trabajo para listado'!$AB$155:$AB$1048576,0),MATCH((CUADRO!L$4&amp;$E895),'Hoja de Trabajo para listado'!$AB$151:$BA$151,0)),0)+IFERROR(INDEX('Hoja de Trabajo para listado'!$BC$155:$CB$1048576,MATCH($A895,'Hoja de Trabajo para listado'!$BC$155:$BC$1048576,0),MATCH((CUADRO!L$4&amp;$E895),'Hoja de Trabajo para listado'!$BC$151:$CB$151,0)),0)+IFERROR(INDEX('Hoja de Trabajo para listado'!$DE$153:$DG$274,MATCH($A895,'Hoja de Trabajo para listado'!$DE$153:$DE$1048576,0),MATCH((CUADRO!L$4&amp;$E895),'Hoja de Trabajo para listado'!$DE$151:$DG$151,0)),0)+IFERROR(INDEX('Hoja de Trabajo para listado'!$CD$155:$DC$1048576,MATCH($A895,'Hoja de Trabajo para listado'!$CD$155:$CD$1048576,0),MATCH((CUADRO!L$4&amp;$E895),'Hoja de Trabajo para listado'!$CD$151:$DC$151,0)),0)</f>
        <v>0</v>
      </c>
      <c r="M895" s="241">
        <f ca="1">+IFERROR(INDEX('Hoja de Trabajo para listado'!$A$155:$Z$1048576,MATCH($A895,'Hoja de Trabajo para listado'!$A$155:$A$1048576,0),MATCH((CUADRO!M$4&amp;$E895),'Hoja de Trabajo para listado'!$A$151:$Z$151,0)),0)+IFERROR(INDEX('Hoja de Trabajo para listado'!$AB$155:$BA$1048576,MATCH($A895,'Hoja de Trabajo para listado'!$AB$155:$AB$1048576,0),MATCH((CUADRO!M$4&amp;$E895),'Hoja de Trabajo para listado'!$AB$151:$BA$151,0)),0)+IFERROR(INDEX('Hoja de Trabajo para listado'!$BC$155:$CB$1048576,MATCH($A895,'Hoja de Trabajo para listado'!$BC$155:$BC$1048576,0),MATCH((CUADRO!M$4&amp;$E895),'Hoja de Trabajo para listado'!$BC$151:$CB$151,0)),0)+IFERROR(INDEX('Hoja de Trabajo para listado'!$DE$153:$DG$274,MATCH($A895,'Hoja de Trabajo para listado'!$DE$153:$DE$1048576,0),MATCH((CUADRO!M$4&amp;$E895),'Hoja de Trabajo para listado'!$DE$151:$DG$151,0)),0)+IFERROR(INDEX('Hoja de Trabajo para listado'!$CD$155:$DC$1048576,MATCH($A895,'Hoja de Trabajo para listado'!$CD$155:$CD$1048576,0),MATCH((CUADRO!M$4&amp;$E895),'Hoja de Trabajo para listado'!$CD$151:$DC$151,0)),0)</f>
        <v>0</v>
      </c>
      <c r="N895" s="241">
        <f ca="1">+IFERROR(INDEX('Hoja de Trabajo para listado'!$A$155:$Z$1048576,MATCH($A895,'Hoja de Trabajo para listado'!$A$155:$A$1048576,0),MATCH((CUADRO!N$4&amp;$E895),'Hoja de Trabajo para listado'!$A$151:$Z$151,0)),0)+IFERROR(INDEX('Hoja de Trabajo para listado'!$AB$155:$BA$1048576,MATCH($A895,'Hoja de Trabajo para listado'!$AB$155:$AB$1048576,0),MATCH((CUADRO!N$4&amp;$E895),'Hoja de Trabajo para listado'!$AB$151:$BA$151,0)),0)+IFERROR(INDEX('Hoja de Trabajo para listado'!$BC$155:$CB$1048576,MATCH($A895,'Hoja de Trabajo para listado'!$BC$155:$BC$1048576,0),MATCH((CUADRO!N$4&amp;$E895),'Hoja de Trabajo para listado'!$BC$151:$CB$151,0)),0)+IFERROR(INDEX('Hoja de Trabajo para listado'!$DE$153:$DG$274,MATCH($A895,'Hoja de Trabajo para listado'!$DE$153:$DE$1048576,0),MATCH((CUADRO!N$4&amp;$E895),'Hoja de Trabajo para listado'!$DE$151:$DG$151,0)),0)+IFERROR(INDEX('Hoja de Trabajo para listado'!$CD$155:$DC$1048576,MATCH($A895,'Hoja de Trabajo para listado'!$CD$155:$CD$1048576,0),MATCH((CUADRO!N$4&amp;$E895),'Hoja de Trabajo para listado'!$CD$151:$DC$151,0)),0)</f>
        <v>0</v>
      </c>
      <c r="O895" s="241">
        <f ca="1">+IFERROR(INDEX('Hoja de Trabajo para listado'!$A$155:$Z$1048576,MATCH($A895,'Hoja de Trabajo para listado'!$A$155:$A$1048576,0),MATCH((CUADRO!O$4&amp;$E895),'Hoja de Trabajo para listado'!$A$151:$Z$151,0)),0)+IFERROR(INDEX('Hoja de Trabajo para listado'!$AB$155:$BA$1048576,MATCH($A895,'Hoja de Trabajo para listado'!$AB$155:$AB$1048576,0),MATCH((CUADRO!O$4&amp;$E895),'Hoja de Trabajo para listado'!$AB$151:$BA$151,0)),0)+IFERROR(INDEX('Hoja de Trabajo para listado'!$BC$155:$CB$1048576,MATCH($A895,'Hoja de Trabajo para listado'!$BC$155:$BC$1048576,0),MATCH((CUADRO!O$4&amp;$E895),'Hoja de Trabajo para listado'!$BC$151:$CB$151,0)),0)+IFERROR(INDEX('Hoja de Trabajo para listado'!$DE$153:$DG$274,MATCH($A895,'Hoja de Trabajo para listado'!$DE$153:$DE$1048576,0),MATCH((CUADRO!O$4&amp;$E895),'Hoja de Trabajo para listado'!$DE$151:$DG$151,0)),0)+IFERROR(INDEX('Hoja de Trabajo para listado'!$CD$155:$DC$1048576,MATCH($A895,'Hoja de Trabajo para listado'!$CD$155:$CD$1048576,0),MATCH((CUADRO!O$4&amp;$E895),'Hoja de Trabajo para listado'!$CD$151:$DC$151,0)),0)</f>
        <v>0</v>
      </c>
      <c r="P895" s="241">
        <f ca="1">+IFERROR(INDEX('Hoja de Trabajo para listado'!$A$155:$Z$1048576,MATCH($A895,'Hoja de Trabajo para listado'!$A$155:$A$1048576,0),MATCH((CUADRO!P$4&amp;$E895),'Hoja de Trabajo para listado'!$A$151:$Z$151,0)),0)+IFERROR(INDEX('Hoja de Trabajo para listado'!$AB$155:$BA$1048576,MATCH($A895,'Hoja de Trabajo para listado'!$AB$155:$AB$1048576,0),MATCH((CUADRO!P$4&amp;$E895),'Hoja de Trabajo para listado'!$AB$151:$BA$151,0)),0)+IFERROR(INDEX('Hoja de Trabajo para listado'!$BC$155:$CB$1048576,MATCH($A895,'Hoja de Trabajo para listado'!$BC$155:$BC$1048576,0),MATCH((CUADRO!P$4&amp;$E895),'Hoja de Trabajo para listado'!$BC$151:$CB$151,0)),0)+IFERROR(INDEX('Hoja de Trabajo para listado'!$DE$153:$DG$274,MATCH($A895,'Hoja de Trabajo para listado'!$DE$153:$DE$1048576,0),MATCH((CUADRO!P$4&amp;$E895),'Hoja de Trabajo para listado'!$DE$151:$DG$151,0)),0)+IFERROR(INDEX('Hoja de Trabajo para listado'!$CD$155:$DC$1048576,MATCH($A895,'Hoja de Trabajo para listado'!$CD$155:$CD$1048576,0),MATCH((CUADRO!P$4&amp;$E895),'Hoja de Trabajo para listado'!$CD$151:$DC$151,0)),0)</f>
        <v>0</v>
      </c>
      <c r="Q895" s="241">
        <f ca="1">+IFERROR(INDEX('Hoja de Trabajo para listado'!$A$155:$Z$1048576,MATCH($A895,'Hoja de Trabajo para listado'!$A$155:$A$1048576,0),MATCH((CUADRO!Q$4&amp;$E895),'Hoja de Trabajo para listado'!$A$151:$Z$151,0)),0)+IFERROR(INDEX('Hoja de Trabajo para listado'!$AB$155:$BA$1048576,MATCH($A895,'Hoja de Trabajo para listado'!$AB$155:$AB$1048576,0),MATCH((CUADRO!Q$4&amp;$E895),'Hoja de Trabajo para listado'!$AB$151:$BA$151,0)),0)+IFERROR(INDEX('Hoja de Trabajo para listado'!$BC$155:$CB$1048576,MATCH($A895,'Hoja de Trabajo para listado'!$BC$155:$BC$1048576,0),MATCH((CUADRO!Q$4&amp;$E895),'Hoja de Trabajo para listado'!$BC$151:$CB$151,0)),0)+IFERROR(INDEX('Hoja de Trabajo para listado'!$DE$153:$DG$274,MATCH($A895,'Hoja de Trabajo para listado'!$DE$153:$DE$1048576,0),MATCH((CUADRO!Q$4&amp;$E895),'Hoja de Trabajo para listado'!$DE$151:$DG$151,0)),0)+IFERROR(INDEX('Hoja de Trabajo para listado'!$CD$155:$DC$1048576,MATCH($A895,'Hoja de Trabajo para listado'!$CD$155:$CD$1048576,0),MATCH((CUADRO!Q$4&amp;$E895),'Hoja de Trabajo para listado'!$CD$151:$DC$151,0)),0)</f>
        <v>0</v>
      </c>
      <c r="R895" s="241">
        <f t="shared" ca="1" si="26"/>
        <v>0</v>
      </c>
      <c r="S895" s="247"/>
      <c r="T895" s="241">
        <f ca="1">+T896</f>
        <v>15553.86</v>
      </c>
      <c r="U895" s="240">
        <f t="shared" si="27"/>
        <v>1</v>
      </c>
    </row>
    <row r="896" spans="1:21" customFormat="1" ht="15" customHeight="1">
      <c r="A896" s="32">
        <v>1530</v>
      </c>
      <c r="B896" s="382"/>
      <c r="C896" s="245" t="str">
        <f>+VLOOKUP(A896,bd_lista!$A$3:$C$592,3,FALSE)</f>
        <v>Gobierno Autónomo Municipal de Uyuni</v>
      </c>
      <c r="D896" s="384"/>
      <c r="E896" s="242" t="s">
        <v>684</v>
      </c>
      <c r="F896" s="243">
        <f ca="1">+IFERROR(INDEX('Hoja de Trabajo para listado'!$A$155:$Z$1048576,MATCH($A896,'Hoja de Trabajo para listado'!$A$155:$A$1048576,0),MATCH((CUADRO!F$4&amp;$E896),'Hoja de Trabajo para listado'!$A$151:$Z$151,0)),0)+IFERROR(INDEX('Hoja de Trabajo para listado'!$AB$155:$BA$1048576,MATCH($A896,'Hoja de Trabajo para listado'!$AB$155:$AB$1048576,0),MATCH((CUADRO!F$4&amp;$E896),'Hoja de Trabajo para listado'!$AB$151:$BA$151,0)),0)+IFERROR(INDEX('Hoja de Trabajo para listado'!$BC$155:$CB$1048576,MATCH($A896,'Hoja de Trabajo para listado'!$BC$155:$BC$1048576,0),MATCH((CUADRO!F$4&amp;$E896),'Hoja de Trabajo para listado'!$BC$151:$CB$151,0)),0)+IFERROR(INDEX('Hoja de Trabajo para listado'!$DE$153:$DG$274,MATCH($A896,'Hoja de Trabajo para listado'!$DE$153:$DE$1048576,0),MATCH((CUADRO!F$4&amp;$E896),'Hoja de Trabajo para listado'!$DE$151:$DG$151,0)),0)+IFERROR(INDEX('Hoja de Trabajo para listado'!$CD$155:$DC$1048576,MATCH($A896,'Hoja de Trabajo para listado'!$CD$155:$CD$1048576,0),MATCH((CUADRO!F$4&amp;$E896),'Hoja de Trabajo para listado'!$CD$151:$DC$151,0)),0)</f>
        <v>0</v>
      </c>
      <c r="G896" s="243">
        <f ca="1">+IFERROR(INDEX('Hoja de Trabajo para listado'!$A$155:$Z$1048576,MATCH($A896,'Hoja de Trabajo para listado'!$A$155:$A$1048576,0),MATCH((CUADRO!G$4&amp;$E896),'Hoja de Trabajo para listado'!$A$151:$Z$151,0)),0)+IFERROR(INDEX('Hoja de Trabajo para listado'!$AB$155:$BA$1048576,MATCH($A896,'Hoja de Trabajo para listado'!$AB$155:$AB$1048576,0),MATCH((CUADRO!G$4&amp;$E896),'Hoja de Trabajo para listado'!$AB$151:$BA$151,0)),0)+IFERROR(INDEX('Hoja de Trabajo para listado'!$BC$155:$CB$1048576,MATCH($A896,'Hoja de Trabajo para listado'!$BC$155:$BC$1048576,0),MATCH((CUADRO!G$4&amp;$E896),'Hoja de Trabajo para listado'!$BC$151:$CB$151,0)),0)+IFERROR(INDEX('Hoja de Trabajo para listado'!$DE$153:$DG$274,MATCH($A896,'Hoja de Trabajo para listado'!$DE$153:$DE$1048576,0),MATCH((CUADRO!G$4&amp;$E896),'Hoja de Trabajo para listado'!$DE$151:$DG$151,0)),0)+IFERROR(INDEX('Hoja de Trabajo para listado'!$CD$155:$DC$1048576,MATCH($A896,'Hoja de Trabajo para listado'!$CD$155:$CD$1048576,0),MATCH((CUADRO!G$4&amp;$E896),'Hoja de Trabajo para listado'!$CD$151:$DC$151,0)),0)</f>
        <v>818.61</v>
      </c>
      <c r="H896" s="243">
        <f ca="1">+IFERROR(INDEX('Hoja de Trabajo para listado'!$A$155:$Z$1048576,MATCH($A896,'Hoja de Trabajo para listado'!$A$155:$A$1048576,0),MATCH((CUADRO!H$4&amp;$E896),'Hoja de Trabajo para listado'!$A$151:$Z$151,0)),0)+IFERROR(INDEX('Hoja de Trabajo para listado'!$AB$155:$BA$1048576,MATCH($A896,'Hoja de Trabajo para listado'!$AB$155:$AB$1048576,0),MATCH((CUADRO!H$4&amp;$E896),'Hoja de Trabajo para listado'!$AB$151:$BA$151,0)),0)+IFERROR(INDEX('Hoja de Trabajo para listado'!$BC$155:$CB$1048576,MATCH($A896,'Hoja de Trabajo para listado'!$BC$155:$BC$1048576,0),MATCH((CUADRO!H$4&amp;$E896),'Hoja de Trabajo para listado'!$BC$151:$CB$151,0)),0)+IFERROR(INDEX('Hoja de Trabajo para listado'!$DE$153:$DG$274,MATCH($A896,'Hoja de Trabajo para listado'!$DE$153:$DE$1048576,0),MATCH((CUADRO!H$4&amp;$E896),'Hoja de Trabajo para listado'!$DE$151:$DG$151,0)),0)+IFERROR(INDEX('Hoja de Trabajo para listado'!$CD$155:$DC$1048576,MATCH($A896,'Hoja de Trabajo para listado'!$CD$155:$CD$1048576,0),MATCH((CUADRO!H$4&amp;$E896),'Hoja de Trabajo para listado'!$CD$151:$DC$151,0)),0)</f>
        <v>0</v>
      </c>
      <c r="I896" s="243">
        <f ca="1">+IFERROR(INDEX('Hoja de Trabajo para listado'!$A$155:$Z$1048576,MATCH($A896,'Hoja de Trabajo para listado'!$A$155:$A$1048576,0),MATCH((CUADRO!I$4&amp;$E896),'Hoja de Trabajo para listado'!$A$151:$Z$151,0)),0)+IFERROR(INDEX('Hoja de Trabajo para listado'!$AB$155:$BA$1048576,MATCH($A896,'Hoja de Trabajo para listado'!$AB$155:$AB$1048576,0),MATCH((CUADRO!I$4&amp;$E896),'Hoja de Trabajo para listado'!$AB$151:$BA$151,0)),0)+IFERROR(INDEX('Hoja de Trabajo para listado'!$BC$155:$CB$1048576,MATCH($A896,'Hoja de Trabajo para listado'!$BC$155:$BC$1048576,0),MATCH((CUADRO!I$4&amp;$E896),'Hoja de Trabajo para listado'!$BC$151:$CB$151,0)),0)+IFERROR(INDEX('Hoja de Trabajo para listado'!$DE$153:$DG$274,MATCH($A896,'Hoja de Trabajo para listado'!$DE$153:$DE$1048576,0),MATCH((CUADRO!I$4&amp;$E896),'Hoja de Trabajo para listado'!$DE$151:$DG$151,0)),0)+IFERROR(INDEX('Hoja de Trabajo para listado'!$CD$155:$DC$1048576,MATCH($A896,'Hoja de Trabajo para listado'!$CD$155:$CD$1048576,0),MATCH((CUADRO!I$4&amp;$E896),'Hoja de Trabajo para listado'!$CD$151:$DC$151,0)),0)</f>
        <v>0</v>
      </c>
      <c r="J896" s="243">
        <f ca="1">+IFERROR(INDEX('Hoja de Trabajo para listado'!$A$155:$Z$1048576,MATCH($A896,'Hoja de Trabajo para listado'!$A$155:$A$1048576,0),MATCH((CUADRO!J$4&amp;$E896),'Hoja de Trabajo para listado'!$A$151:$Z$151,0)),0)+IFERROR(INDEX('Hoja de Trabajo para listado'!$AB$155:$BA$1048576,MATCH($A896,'Hoja de Trabajo para listado'!$AB$155:$AB$1048576,0),MATCH((CUADRO!J$4&amp;$E896),'Hoja de Trabajo para listado'!$AB$151:$BA$151,0)),0)+IFERROR(INDEX('Hoja de Trabajo para listado'!$BC$155:$CB$1048576,MATCH($A896,'Hoja de Trabajo para listado'!$BC$155:$BC$1048576,0),MATCH((CUADRO!J$4&amp;$E896),'Hoja de Trabajo para listado'!$BC$151:$CB$151,0)),0)+IFERROR(INDEX('Hoja de Trabajo para listado'!$DE$153:$DG$274,MATCH($A896,'Hoja de Trabajo para listado'!$DE$153:$DE$1048576,0),MATCH((CUADRO!J$4&amp;$E896),'Hoja de Trabajo para listado'!$DE$151:$DG$151,0)),0)+IFERROR(INDEX('Hoja de Trabajo para listado'!$CD$155:$DC$1048576,MATCH($A896,'Hoja de Trabajo para listado'!$CD$155:$CD$1048576,0),MATCH((CUADRO!J$4&amp;$E896),'Hoja de Trabajo para listado'!$CD$151:$DC$151,0)),0)</f>
        <v>14735.25</v>
      </c>
      <c r="K896" s="243">
        <f ca="1">+IFERROR(INDEX('Hoja de Trabajo para listado'!$A$155:$Z$1048576,MATCH($A896,'Hoja de Trabajo para listado'!$A$155:$A$1048576,0),MATCH((CUADRO!K$4&amp;$E896),'Hoja de Trabajo para listado'!$A$151:$Z$151,0)),0)+IFERROR(INDEX('Hoja de Trabajo para listado'!$AB$155:$BA$1048576,MATCH($A896,'Hoja de Trabajo para listado'!$AB$155:$AB$1048576,0),MATCH((CUADRO!K$4&amp;$E896),'Hoja de Trabajo para listado'!$AB$151:$BA$151,0)),0)+IFERROR(INDEX('Hoja de Trabajo para listado'!$BC$155:$CB$1048576,MATCH($A896,'Hoja de Trabajo para listado'!$BC$155:$BC$1048576,0),MATCH((CUADRO!K$4&amp;$E896),'Hoja de Trabajo para listado'!$BC$151:$CB$151,0)),0)+IFERROR(INDEX('Hoja de Trabajo para listado'!$DE$153:$DG$274,MATCH($A896,'Hoja de Trabajo para listado'!$DE$153:$DE$1048576,0),MATCH((CUADRO!K$4&amp;$E896),'Hoja de Trabajo para listado'!$DE$151:$DG$151,0)),0)+IFERROR(INDEX('Hoja de Trabajo para listado'!$CD$155:$DC$1048576,MATCH($A896,'Hoja de Trabajo para listado'!$CD$155:$CD$1048576,0),MATCH((CUADRO!K$4&amp;$E896),'Hoja de Trabajo para listado'!$CD$151:$DC$151,0)),0)</f>
        <v>0</v>
      </c>
      <c r="L896" s="243">
        <f ca="1">+IFERROR(INDEX('Hoja de Trabajo para listado'!$A$155:$Z$1048576,MATCH($A896,'Hoja de Trabajo para listado'!$A$155:$A$1048576,0),MATCH((CUADRO!L$4&amp;$E896),'Hoja de Trabajo para listado'!$A$151:$Z$151,0)),0)+IFERROR(INDEX('Hoja de Trabajo para listado'!$AB$155:$BA$1048576,MATCH($A896,'Hoja de Trabajo para listado'!$AB$155:$AB$1048576,0),MATCH((CUADRO!L$4&amp;$E896),'Hoja de Trabajo para listado'!$AB$151:$BA$151,0)),0)+IFERROR(INDEX('Hoja de Trabajo para listado'!$BC$155:$CB$1048576,MATCH($A896,'Hoja de Trabajo para listado'!$BC$155:$BC$1048576,0),MATCH((CUADRO!L$4&amp;$E896),'Hoja de Trabajo para listado'!$BC$151:$CB$151,0)),0)+IFERROR(INDEX('Hoja de Trabajo para listado'!$DE$153:$DG$274,MATCH($A896,'Hoja de Trabajo para listado'!$DE$153:$DE$1048576,0),MATCH((CUADRO!L$4&amp;$E896),'Hoja de Trabajo para listado'!$DE$151:$DG$151,0)),0)+IFERROR(INDEX('Hoja de Trabajo para listado'!$CD$155:$DC$1048576,MATCH($A896,'Hoja de Trabajo para listado'!$CD$155:$CD$1048576,0),MATCH((CUADRO!L$4&amp;$E896),'Hoja de Trabajo para listado'!$CD$151:$DC$151,0)),0)</f>
        <v>0</v>
      </c>
      <c r="M896" s="243">
        <f ca="1">+IFERROR(INDEX('Hoja de Trabajo para listado'!$A$155:$Z$1048576,MATCH($A896,'Hoja de Trabajo para listado'!$A$155:$A$1048576,0),MATCH((CUADRO!M$4&amp;$E896),'Hoja de Trabajo para listado'!$A$151:$Z$151,0)),0)+IFERROR(INDEX('Hoja de Trabajo para listado'!$AB$155:$BA$1048576,MATCH($A896,'Hoja de Trabajo para listado'!$AB$155:$AB$1048576,0),MATCH((CUADRO!M$4&amp;$E896),'Hoja de Trabajo para listado'!$AB$151:$BA$151,0)),0)+IFERROR(INDEX('Hoja de Trabajo para listado'!$BC$155:$CB$1048576,MATCH($A896,'Hoja de Trabajo para listado'!$BC$155:$BC$1048576,0),MATCH((CUADRO!M$4&amp;$E896),'Hoja de Trabajo para listado'!$BC$151:$CB$151,0)),0)+IFERROR(INDEX('Hoja de Trabajo para listado'!$DE$153:$DG$274,MATCH($A896,'Hoja de Trabajo para listado'!$DE$153:$DE$1048576,0),MATCH((CUADRO!M$4&amp;$E896),'Hoja de Trabajo para listado'!$DE$151:$DG$151,0)),0)+IFERROR(INDEX('Hoja de Trabajo para listado'!$CD$155:$DC$1048576,MATCH($A896,'Hoja de Trabajo para listado'!$CD$155:$CD$1048576,0),MATCH((CUADRO!M$4&amp;$E896),'Hoja de Trabajo para listado'!$CD$151:$DC$151,0)),0)</f>
        <v>0</v>
      </c>
      <c r="N896" s="243">
        <f ca="1">+IFERROR(INDEX('Hoja de Trabajo para listado'!$A$155:$Z$1048576,MATCH($A896,'Hoja de Trabajo para listado'!$A$155:$A$1048576,0),MATCH((CUADRO!N$4&amp;$E896),'Hoja de Trabajo para listado'!$A$151:$Z$151,0)),0)+IFERROR(INDEX('Hoja de Trabajo para listado'!$AB$155:$BA$1048576,MATCH($A896,'Hoja de Trabajo para listado'!$AB$155:$AB$1048576,0),MATCH((CUADRO!N$4&amp;$E896),'Hoja de Trabajo para listado'!$AB$151:$BA$151,0)),0)+IFERROR(INDEX('Hoja de Trabajo para listado'!$BC$155:$CB$1048576,MATCH($A896,'Hoja de Trabajo para listado'!$BC$155:$BC$1048576,0),MATCH((CUADRO!N$4&amp;$E896),'Hoja de Trabajo para listado'!$BC$151:$CB$151,0)),0)+IFERROR(INDEX('Hoja de Trabajo para listado'!$DE$153:$DG$274,MATCH($A896,'Hoja de Trabajo para listado'!$DE$153:$DE$1048576,0),MATCH((CUADRO!N$4&amp;$E896),'Hoja de Trabajo para listado'!$DE$151:$DG$151,0)),0)+IFERROR(INDEX('Hoja de Trabajo para listado'!$CD$155:$DC$1048576,MATCH($A896,'Hoja de Trabajo para listado'!$CD$155:$CD$1048576,0),MATCH((CUADRO!N$4&amp;$E896),'Hoja de Trabajo para listado'!$CD$151:$DC$151,0)),0)</f>
        <v>0</v>
      </c>
      <c r="O896" s="243">
        <f ca="1">+IFERROR(INDEX('Hoja de Trabajo para listado'!$A$155:$Z$1048576,MATCH($A896,'Hoja de Trabajo para listado'!$A$155:$A$1048576,0),MATCH((CUADRO!O$4&amp;$E896),'Hoja de Trabajo para listado'!$A$151:$Z$151,0)),0)+IFERROR(INDEX('Hoja de Trabajo para listado'!$AB$155:$BA$1048576,MATCH($A896,'Hoja de Trabajo para listado'!$AB$155:$AB$1048576,0),MATCH((CUADRO!O$4&amp;$E896),'Hoja de Trabajo para listado'!$AB$151:$BA$151,0)),0)+IFERROR(INDEX('Hoja de Trabajo para listado'!$BC$155:$CB$1048576,MATCH($A896,'Hoja de Trabajo para listado'!$BC$155:$BC$1048576,0),MATCH((CUADRO!O$4&amp;$E896),'Hoja de Trabajo para listado'!$BC$151:$CB$151,0)),0)+IFERROR(INDEX('Hoja de Trabajo para listado'!$DE$153:$DG$274,MATCH($A896,'Hoja de Trabajo para listado'!$DE$153:$DE$1048576,0),MATCH((CUADRO!O$4&amp;$E896),'Hoja de Trabajo para listado'!$DE$151:$DG$151,0)),0)+IFERROR(INDEX('Hoja de Trabajo para listado'!$CD$155:$DC$1048576,MATCH($A896,'Hoja de Trabajo para listado'!$CD$155:$CD$1048576,0),MATCH((CUADRO!O$4&amp;$E896),'Hoja de Trabajo para listado'!$CD$151:$DC$151,0)),0)</f>
        <v>0</v>
      </c>
      <c r="P896" s="243">
        <f ca="1">+IFERROR(INDEX('Hoja de Trabajo para listado'!$A$155:$Z$1048576,MATCH($A896,'Hoja de Trabajo para listado'!$A$155:$A$1048576,0),MATCH((CUADRO!P$4&amp;$E896),'Hoja de Trabajo para listado'!$A$151:$Z$151,0)),0)+IFERROR(INDEX('Hoja de Trabajo para listado'!$AB$155:$BA$1048576,MATCH($A896,'Hoja de Trabajo para listado'!$AB$155:$AB$1048576,0),MATCH((CUADRO!P$4&amp;$E896),'Hoja de Trabajo para listado'!$AB$151:$BA$151,0)),0)+IFERROR(INDEX('Hoja de Trabajo para listado'!$BC$155:$CB$1048576,MATCH($A896,'Hoja de Trabajo para listado'!$BC$155:$BC$1048576,0),MATCH((CUADRO!P$4&amp;$E896),'Hoja de Trabajo para listado'!$BC$151:$CB$151,0)),0)+IFERROR(INDEX('Hoja de Trabajo para listado'!$DE$153:$DG$274,MATCH($A896,'Hoja de Trabajo para listado'!$DE$153:$DE$1048576,0),MATCH((CUADRO!P$4&amp;$E896),'Hoja de Trabajo para listado'!$DE$151:$DG$151,0)),0)+IFERROR(INDEX('Hoja de Trabajo para listado'!$CD$155:$DC$1048576,MATCH($A896,'Hoja de Trabajo para listado'!$CD$155:$CD$1048576,0),MATCH((CUADRO!P$4&amp;$E896),'Hoja de Trabajo para listado'!$CD$151:$DC$151,0)),0)</f>
        <v>0</v>
      </c>
      <c r="Q896" s="243">
        <f ca="1">+IFERROR(INDEX('Hoja de Trabajo para listado'!$A$155:$Z$1048576,MATCH($A896,'Hoja de Trabajo para listado'!$A$155:$A$1048576,0),MATCH((CUADRO!Q$4&amp;$E896),'Hoja de Trabajo para listado'!$A$151:$Z$151,0)),0)+IFERROR(INDEX('Hoja de Trabajo para listado'!$AB$155:$BA$1048576,MATCH($A896,'Hoja de Trabajo para listado'!$AB$155:$AB$1048576,0),MATCH((CUADRO!Q$4&amp;$E896),'Hoja de Trabajo para listado'!$AB$151:$BA$151,0)),0)+IFERROR(INDEX('Hoja de Trabajo para listado'!$BC$155:$CB$1048576,MATCH($A896,'Hoja de Trabajo para listado'!$BC$155:$BC$1048576,0),MATCH((CUADRO!Q$4&amp;$E896),'Hoja de Trabajo para listado'!$BC$151:$CB$151,0)),0)+IFERROR(INDEX('Hoja de Trabajo para listado'!$DE$153:$DG$274,MATCH($A896,'Hoja de Trabajo para listado'!$DE$153:$DE$1048576,0),MATCH((CUADRO!Q$4&amp;$E896),'Hoja de Trabajo para listado'!$DE$151:$DG$151,0)),0)+IFERROR(INDEX('Hoja de Trabajo para listado'!$CD$155:$DC$1048576,MATCH($A896,'Hoja de Trabajo para listado'!$CD$155:$CD$1048576,0),MATCH((CUADRO!Q$4&amp;$E896),'Hoja de Trabajo para listado'!$CD$151:$DC$151,0)),0)</f>
        <v>0</v>
      </c>
      <c r="R896" s="243">
        <f t="shared" ca="1" si="26"/>
        <v>15553.86</v>
      </c>
      <c r="S896" s="253">
        <f ca="1">+R895+R896</f>
        <v>15553.86</v>
      </c>
      <c r="T896" s="243">
        <f ca="1">+S896</f>
        <v>15553.86</v>
      </c>
      <c r="U896" s="242">
        <f t="shared" si="27"/>
        <v>2</v>
      </c>
    </row>
    <row r="897" spans="1:21" customFormat="1" ht="15" hidden="1" customHeight="1">
      <c r="A897" s="32">
        <v>1531</v>
      </c>
      <c r="B897" s="381">
        <f>+A897</f>
        <v>1531</v>
      </c>
      <c r="C897" s="245" t="str">
        <f>+VLOOKUP(A897,bd_lista!$A$3:$C$592,3,FALSE)</f>
        <v>Gobierno Autónomo Municipal de Tomave</v>
      </c>
      <c r="D897" s="383" t="str">
        <f>+C897</f>
        <v>Gobierno Autónomo Municipal de Tomave</v>
      </c>
      <c r="E897" s="240" t="s">
        <v>683</v>
      </c>
      <c r="F897" s="241">
        <f ca="1">+IFERROR(INDEX('Hoja de Trabajo para listado'!$A$155:$Z$1048576,MATCH($A897,'Hoja de Trabajo para listado'!$A$155:$A$1048576,0),MATCH((CUADRO!F$4&amp;$E897),'Hoja de Trabajo para listado'!$A$151:$Z$151,0)),0)+IFERROR(INDEX('Hoja de Trabajo para listado'!$AB$155:$BA$1048576,MATCH($A897,'Hoja de Trabajo para listado'!$AB$155:$AB$1048576,0),MATCH((CUADRO!F$4&amp;$E897),'Hoja de Trabajo para listado'!$AB$151:$BA$151,0)),0)+IFERROR(INDEX('Hoja de Trabajo para listado'!$BC$155:$CB$1048576,MATCH($A897,'Hoja de Trabajo para listado'!$BC$155:$BC$1048576,0),MATCH((CUADRO!F$4&amp;$E897),'Hoja de Trabajo para listado'!$BC$151:$CB$151,0)),0)+IFERROR(INDEX('Hoja de Trabajo para listado'!$DE$153:$DG$274,MATCH($A897,'Hoja de Trabajo para listado'!$DE$153:$DE$1048576,0),MATCH((CUADRO!F$4&amp;$E897),'Hoja de Trabajo para listado'!$DE$151:$DG$151,0)),0)+IFERROR(INDEX('Hoja de Trabajo para listado'!$CD$155:$DC$1048576,MATCH($A897,'Hoja de Trabajo para listado'!$CD$155:$CD$1048576,0),MATCH((CUADRO!F$4&amp;$E897),'Hoja de Trabajo para listado'!$CD$151:$DC$151,0)),0)</f>
        <v>0</v>
      </c>
      <c r="G897" s="241">
        <f ca="1">+IFERROR(INDEX('Hoja de Trabajo para listado'!$A$155:$Z$1048576,MATCH($A897,'Hoja de Trabajo para listado'!$A$155:$A$1048576,0),MATCH((CUADRO!G$4&amp;$E897),'Hoja de Trabajo para listado'!$A$151:$Z$151,0)),0)+IFERROR(INDEX('Hoja de Trabajo para listado'!$AB$155:$BA$1048576,MATCH($A897,'Hoja de Trabajo para listado'!$AB$155:$AB$1048576,0),MATCH((CUADRO!G$4&amp;$E897),'Hoja de Trabajo para listado'!$AB$151:$BA$151,0)),0)+IFERROR(INDEX('Hoja de Trabajo para listado'!$BC$155:$CB$1048576,MATCH($A897,'Hoja de Trabajo para listado'!$BC$155:$BC$1048576,0),MATCH((CUADRO!G$4&amp;$E897),'Hoja de Trabajo para listado'!$BC$151:$CB$151,0)),0)+IFERROR(INDEX('Hoja de Trabajo para listado'!$DE$153:$DG$274,MATCH($A897,'Hoja de Trabajo para listado'!$DE$153:$DE$1048576,0),MATCH((CUADRO!G$4&amp;$E897),'Hoja de Trabajo para listado'!$DE$151:$DG$151,0)),0)+IFERROR(INDEX('Hoja de Trabajo para listado'!$CD$155:$DC$1048576,MATCH($A897,'Hoja de Trabajo para listado'!$CD$155:$CD$1048576,0),MATCH((CUADRO!G$4&amp;$E897),'Hoja de Trabajo para listado'!$CD$151:$DC$151,0)),0)</f>
        <v>0</v>
      </c>
      <c r="H897" s="241">
        <f ca="1">+IFERROR(INDEX('Hoja de Trabajo para listado'!$A$155:$Z$1048576,MATCH($A897,'Hoja de Trabajo para listado'!$A$155:$A$1048576,0),MATCH((CUADRO!H$4&amp;$E897),'Hoja de Trabajo para listado'!$A$151:$Z$151,0)),0)+IFERROR(INDEX('Hoja de Trabajo para listado'!$AB$155:$BA$1048576,MATCH($A897,'Hoja de Trabajo para listado'!$AB$155:$AB$1048576,0),MATCH((CUADRO!H$4&amp;$E897),'Hoja de Trabajo para listado'!$AB$151:$BA$151,0)),0)+IFERROR(INDEX('Hoja de Trabajo para listado'!$BC$155:$CB$1048576,MATCH($A897,'Hoja de Trabajo para listado'!$BC$155:$BC$1048576,0),MATCH((CUADRO!H$4&amp;$E897),'Hoja de Trabajo para listado'!$BC$151:$CB$151,0)),0)+IFERROR(INDEX('Hoja de Trabajo para listado'!$DE$153:$DG$274,MATCH($A897,'Hoja de Trabajo para listado'!$DE$153:$DE$1048576,0),MATCH((CUADRO!H$4&amp;$E897),'Hoja de Trabajo para listado'!$DE$151:$DG$151,0)),0)+IFERROR(INDEX('Hoja de Trabajo para listado'!$CD$155:$DC$1048576,MATCH($A897,'Hoja de Trabajo para listado'!$CD$155:$CD$1048576,0),MATCH((CUADRO!H$4&amp;$E897),'Hoja de Trabajo para listado'!$CD$151:$DC$151,0)),0)</f>
        <v>0</v>
      </c>
      <c r="I897" s="241">
        <f ca="1">+IFERROR(INDEX('Hoja de Trabajo para listado'!$A$155:$Z$1048576,MATCH($A897,'Hoja de Trabajo para listado'!$A$155:$A$1048576,0),MATCH((CUADRO!I$4&amp;$E897),'Hoja de Trabajo para listado'!$A$151:$Z$151,0)),0)+IFERROR(INDEX('Hoja de Trabajo para listado'!$AB$155:$BA$1048576,MATCH($A897,'Hoja de Trabajo para listado'!$AB$155:$AB$1048576,0),MATCH((CUADRO!I$4&amp;$E897),'Hoja de Trabajo para listado'!$AB$151:$BA$151,0)),0)+IFERROR(INDEX('Hoja de Trabajo para listado'!$BC$155:$CB$1048576,MATCH($A897,'Hoja de Trabajo para listado'!$BC$155:$BC$1048576,0),MATCH((CUADRO!I$4&amp;$E897),'Hoja de Trabajo para listado'!$BC$151:$CB$151,0)),0)+IFERROR(INDEX('Hoja de Trabajo para listado'!$DE$153:$DG$274,MATCH($A897,'Hoja de Trabajo para listado'!$DE$153:$DE$1048576,0),MATCH((CUADRO!I$4&amp;$E897),'Hoja de Trabajo para listado'!$DE$151:$DG$151,0)),0)+IFERROR(INDEX('Hoja de Trabajo para listado'!$CD$155:$DC$1048576,MATCH($A897,'Hoja de Trabajo para listado'!$CD$155:$CD$1048576,0),MATCH((CUADRO!I$4&amp;$E897),'Hoja de Trabajo para listado'!$CD$151:$DC$151,0)),0)</f>
        <v>0</v>
      </c>
      <c r="J897" s="241">
        <f ca="1">+IFERROR(INDEX('Hoja de Trabajo para listado'!$A$155:$Z$1048576,MATCH($A897,'Hoja de Trabajo para listado'!$A$155:$A$1048576,0),MATCH((CUADRO!J$4&amp;$E897),'Hoja de Trabajo para listado'!$A$151:$Z$151,0)),0)+IFERROR(INDEX('Hoja de Trabajo para listado'!$AB$155:$BA$1048576,MATCH($A897,'Hoja de Trabajo para listado'!$AB$155:$AB$1048576,0),MATCH((CUADRO!J$4&amp;$E897),'Hoja de Trabajo para listado'!$AB$151:$BA$151,0)),0)+IFERROR(INDEX('Hoja de Trabajo para listado'!$BC$155:$CB$1048576,MATCH($A897,'Hoja de Trabajo para listado'!$BC$155:$BC$1048576,0),MATCH((CUADRO!J$4&amp;$E897),'Hoja de Trabajo para listado'!$BC$151:$CB$151,0)),0)+IFERROR(INDEX('Hoja de Trabajo para listado'!$DE$153:$DG$274,MATCH($A897,'Hoja de Trabajo para listado'!$DE$153:$DE$1048576,0),MATCH((CUADRO!J$4&amp;$E897),'Hoja de Trabajo para listado'!$DE$151:$DG$151,0)),0)+IFERROR(INDEX('Hoja de Trabajo para listado'!$CD$155:$DC$1048576,MATCH($A897,'Hoja de Trabajo para listado'!$CD$155:$CD$1048576,0),MATCH((CUADRO!J$4&amp;$E897),'Hoja de Trabajo para listado'!$CD$151:$DC$151,0)),0)</f>
        <v>0</v>
      </c>
      <c r="K897" s="241">
        <f ca="1">+IFERROR(INDEX('Hoja de Trabajo para listado'!$A$155:$Z$1048576,MATCH($A897,'Hoja de Trabajo para listado'!$A$155:$A$1048576,0),MATCH((CUADRO!K$4&amp;$E897),'Hoja de Trabajo para listado'!$A$151:$Z$151,0)),0)+IFERROR(INDEX('Hoja de Trabajo para listado'!$AB$155:$BA$1048576,MATCH($A897,'Hoja de Trabajo para listado'!$AB$155:$AB$1048576,0),MATCH((CUADRO!K$4&amp;$E897),'Hoja de Trabajo para listado'!$AB$151:$BA$151,0)),0)+IFERROR(INDEX('Hoja de Trabajo para listado'!$BC$155:$CB$1048576,MATCH($A897,'Hoja de Trabajo para listado'!$BC$155:$BC$1048576,0),MATCH((CUADRO!K$4&amp;$E897),'Hoja de Trabajo para listado'!$BC$151:$CB$151,0)),0)+IFERROR(INDEX('Hoja de Trabajo para listado'!$DE$153:$DG$274,MATCH($A897,'Hoja de Trabajo para listado'!$DE$153:$DE$1048576,0),MATCH((CUADRO!K$4&amp;$E897),'Hoja de Trabajo para listado'!$DE$151:$DG$151,0)),0)+IFERROR(INDEX('Hoja de Trabajo para listado'!$CD$155:$DC$1048576,MATCH($A897,'Hoja de Trabajo para listado'!$CD$155:$CD$1048576,0),MATCH((CUADRO!K$4&amp;$E897),'Hoja de Trabajo para listado'!$CD$151:$DC$151,0)),0)</f>
        <v>0</v>
      </c>
      <c r="L897" s="241">
        <f ca="1">+IFERROR(INDEX('Hoja de Trabajo para listado'!$A$155:$Z$1048576,MATCH($A897,'Hoja de Trabajo para listado'!$A$155:$A$1048576,0),MATCH((CUADRO!L$4&amp;$E897),'Hoja de Trabajo para listado'!$A$151:$Z$151,0)),0)+IFERROR(INDEX('Hoja de Trabajo para listado'!$AB$155:$BA$1048576,MATCH($A897,'Hoja de Trabajo para listado'!$AB$155:$AB$1048576,0),MATCH((CUADRO!L$4&amp;$E897),'Hoja de Trabajo para listado'!$AB$151:$BA$151,0)),0)+IFERROR(INDEX('Hoja de Trabajo para listado'!$BC$155:$CB$1048576,MATCH($A897,'Hoja de Trabajo para listado'!$BC$155:$BC$1048576,0),MATCH((CUADRO!L$4&amp;$E897),'Hoja de Trabajo para listado'!$BC$151:$CB$151,0)),0)+IFERROR(INDEX('Hoja de Trabajo para listado'!$DE$153:$DG$274,MATCH($A897,'Hoja de Trabajo para listado'!$DE$153:$DE$1048576,0),MATCH((CUADRO!L$4&amp;$E897),'Hoja de Trabajo para listado'!$DE$151:$DG$151,0)),0)+IFERROR(INDEX('Hoja de Trabajo para listado'!$CD$155:$DC$1048576,MATCH($A897,'Hoja de Trabajo para listado'!$CD$155:$CD$1048576,0),MATCH((CUADRO!L$4&amp;$E897),'Hoja de Trabajo para listado'!$CD$151:$DC$151,0)),0)</f>
        <v>0</v>
      </c>
      <c r="M897" s="241">
        <f ca="1">+IFERROR(INDEX('Hoja de Trabajo para listado'!$A$155:$Z$1048576,MATCH($A897,'Hoja de Trabajo para listado'!$A$155:$A$1048576,0),MATCH((CUADRO!M$4&amp;$E897),'Hoja de Trabajo para listado'!$A$151:$Z$151,0)),0)+IFERROR(INDEX('Hoja de Trabajo para listado'!$AB$155:$BA$1048576,MATCH($A897,'Hoja de Trabajo para listado'!$AB$155:$AB$1048576,0),MATCH((CUADRO!M$4&amp;$E897),'Hoja de Trabajo para listado'!$AB$151:$BA$151,0)),0)+IFERROR(INDEX('Hoja de Trabajo para listado'!$BC$155:$CB$1048576,MATCH($A897,'Hoja de Trabajo para listado'!$BC$155:$BC$1048576,0),MATCH((CUADRO!M$4&amp;$E897),'Hoja de Trabajo para listado'!$BC$151:$CB$151,0)),0)+IFERROR(INDEX('Hoja de Trabajo para listado'!$DE$153:$DG$274,MATCH($A897,'Hoja de Trabajo para listado'!$DE$153:$DE$1048576,0),MATCH((CUADRO!M$4&amp;$E897),'Hoja de Trabajo para listado'!$DE$151:$DG$151,0)),0)+IFERROR(INDEX('Hoja de Trabajo para listado'!$CD$155:$DC$1048576,MATCH($A897,'Hoja de Trabajo para listado'!$CD$155:$CD$1048576,0),MATCH((CUADRO!M$4&amp;$E897),'Hoja de Trabajo para listado'!$CD$151:$DC$151,0)),0)</f>
        <v>0</v>
      </c>
      <c r="N897" s="241">
        <f ca="1">+IFERROR(INDEX('Hoja de Trabajo para listado'!$A$155:$Z$1048576,MATCH($A897,'Hoja de Trabajo para listado'!$A$155:$A$1048576,0),MATCH((CUADRO!N$4&amp;$E897),'Hoja de Trabajo para listado'!$A$151:$Z$151,0)),0)+IFERROR(INDEX('Hoja de Trabajo para listado'!$AB$155:$BA$1048576,MATCH($A897,'Hoja de Trabajo para listado'!$AB$155:$AB$1048576,0),MATCH((CUADRO!N$4&amp;$E897),'Hoja de Trabajo para listado'!$AB$151:$BA$151,0)),0)+IFERROR(INDEX('Hoja de Trabajo para listado'!$BC$155:$CB$1048576,MATCH($A897,'Hoja de Trabajo para listado'!$BC$155:$BC$1048576,0),MATCH((CUADRO!N$4&amp;$E897),'Hoja de Trabajo para listado'!$BC$151:$CB$151,0)),0)+IFERROR(INDEX('Hoja de Trabajo para listado'!$DE$153:$DG$274,MATCH($A897,'Hoja de Trabajo para listado'!$DE$153:$DE$1048576,0),MATCH((CUADRO!N$4&amp;$E897),'Hoja de Trabajo para listado'!$DE$151:$DG$151,0)),0)+IFERROR(INDEX('Hoja de Trabajo para listado'!$CD$155:$DC$1048576,MATCH($A897,'Hoja de Trabajo para listado'!$CD$155:$CD$1048576,0),MATCH((CUADRO!N$4&amp;$E897),'Hoja de Trabajo para listado'!$CD$151:$DC$151,0)),0)</f>
        <v>0</v>
      </c>
      <c r="O897" s="241">
        <f ca="1">+IFERROR(INDEX('Hoja de Trabajo para listado'!$A$155:$Z$1048576,MATCH($A897,'Hoja de Trabajo para listado'!$A$155:$A$1048576,0),MATCH((CUADRO!O$4&amp;$E897),'Hoja de Trabajo para listado'!$A$151:$Z$151,0)),0)+IFERROR(INDEX('Hoja de Trabajo para listado'!$AB$155:$BA$1048576,MATCH($A897,'Hoja de Trabajo para listado'!$AB$155:$AB$1048576,0),MATCH((CUADRO!O$4&amp;$E897),'Hoja de Trabajo para listado'!$AB$151:$BA$151,0)),0)+IFERROR(INDEX('Hoja de Trabajo para listado'!$BC$155:$CB$1048576,MATCH($A897,'Hoja de Trabajo para listado'!$BC$155:$BC$1048576,0),MATCH((CUADRO!O$4&amp;$E897),'Hoja de Trabajo para listado'!$BC$151:$CB$151,0)),0)+IFERROR(INDEX('Hoja de Trabajo para listado'!$DE$153:$DG$274,MATCH($A897,'Hoja de Trabajo para listado'!$DE$153:$DE$1048576,0),MATCH((CUADRO!O$4&amp;$E897),'Hoja de Trabajo para listado'!$DE$151:$DG$151,0)),0)+IFERROR(INDEX('Hoja de Trabajo para listado'!$CD$155:$DC$1048576,MATCH($A897,'Hoja de Trabajo para listado'!$CD$155:$CD$1048576,0),MATCH((CUADRO!O$4&amp;$E897),'Hoja de Trabajo para listado'!$CD$151:$DC$151,0)),0)</f>
        <v>0</v>
      </c>
      <c r="P897" s="241">
        <f ca="1">+IFERROR(INDEX('Hoja de Trabajo para listado'!$A$155:$Z$1048576,MATCH($A897,'Hoja de Trabajo para listado'!$A$155:$A$1048576,0),MATCH((CUADRO!P$4&amp;$E897),'Hoja de Trabajo para listado'!$A$151:$Z$151,0)),0)+IFERROR(INDEX('Hoja de Trabajo para listado'!$AB$155:$BA$1048576,MATCH($A897,'Hoja de Trabajo para listado'!$AB$155:$AB$1048576,0),MATCH((CUADRO!P$4&amp;$E897),'Hoja de Trabajo para listado'!$AB$151:$BA$151,0)),0)+IFERROR(INDEX('Hoja de Trabajo para listado'!$BC$155:$CB$1048576,MATCH($A897,'Hoja de Trabajo para listado'!$BC$155:$BC$1048576,0),MATCH((CUADRO!P$4&amp;$E897),'Hoja de Trabajo para listado'!$BC$151:$CB$151,0)),0)+IFERROR(INDEX('Hoja de Trabajo para listado'!$DE$153:$DG$274,MATCH($A897,'Hoja de Trabajo para listado'!$DE$153:$DE$1048576,0),MATCH((CUADRO!P$4&amp;$E897),'Hoja de Trabajo para listado'!$DE$151:$DG$151,0)),0)+IFERROR(INDEX('Hoja de Trabajo para listado'!$CD$155:$DC$1048576,MATCH($A897,'Hoja de Trabajo para listado'!$CD$155:$CD$1048576,0),MATCH((CUADRO!P$4&amp;$E897),'Hoja de Trabajo para listado'!$CD$151:$DC$151,0)),0)</f>
        <v>0</v>
      </c>
      <c r="Q897" s="241">
        <f ca="1">+IFERROR(INDEX('Hoja de Trabajo para listado'!$A$155:$Z$1048576,MATCH($A897,'Hoja de Trabajo para listado'!$A$155:$A$1048576,0),MATCH((CUADRO!Q$4&amp;$E897),'Hoja de Trabajo para listado'!$A$151:$Z$151,0)),0)+IFERROR(INDEX('Hoja de Trabajo para listado'!$AB$155:$BA$1048576,MATCH($A897,'Hoja de Trabajo para listado'!$AB$155:$AB$1048576,0),MATCH((CUADRO!Q$4&amp;$E897),'Hoja de Trabajo para listado'!$AB$151:$BA$151,0)),0)+IFERROR(INDEX('Hoja de Trabajo para listado'!$BC$155:$CB$1048576,MATCH($A897,'Hoja de Trabajo para listado'!$BC$155:$BC$1048576,0),MATCH((CUADRO!Q$4&amp;$E897),'Hoja de Trabajo para listado'!$BC$151:$CB$151,0)),0)+IFERROR(INDEX('Hoja de Trabajo para listado'!$DE$153:$DG$274,MATCH($A897,'Hoja de Trabajo para listado'!$DE$153:$DE$1048576,0),MATCH((CUADRO!Q$4&amp;$E897),'Hoja de Trabajo para listado'!$DE$151:$DG$151,0)),0)+IFERROR(INDEX('Hoja de Trabajo para listado'!$CD$155:$DC$1048576,MATCH($A897,'Hoja de Trabajo para listado'!$CD$155:$CD$1048576,0),MATCH((CUADRO!Q$4&amp;$E897),'Hoja de Trabajo para listado'!$CD$151:$DC$151,0)),0)</f>
        <v>0</v>
      </c>
      <c r="R897" s="241">
        <f t="shared" ca="1" si="26"/>
        <v>0</v>
      </c>
      <c r="S897" s="247"/>
      <c r="T897" s="241">
        <f ca="1">+T898</f>
        <v>0</v>
      </c>
      <c r="U897" s="240">
        <f t="shared" si="27"/>
        <v>1</v>
      </c>
    </row>
    <row r="898" spans="1:21" customFormat="1" ht="15" hidden="1" customHeight="1">
      <c r="A898" s="32">
        <v>1531</v>
      </c>
      <c r="B898" s="382"/>
      <c r="C898" s="245" t="str">
        <f>+VLOOKUP(A898,bd_lista!$A$3:$C$592,3,FALSE)</f>
        <v>Gobierno Autónomo Municipal de Tomave</v>
      </c>
      <c r="D898" s="384"/>
      <c r="E898" s="242" t="s">
        <v>684</v>
      </c>
      <c r="F898" s="243">
        <f ca="1">+IFERROR(INDEX('Hoja de Trabajo para listado'!$A$155:$Z$1048576,MATCH($A898,'Hoja de Trabajo para listado'!$A$155:$A$1048576,0),MATCH((CUADRO!F$4&amp;$E898),'Hoja de Trabajo para listado'!$A$151:$Z$151,0)),0)+IFERROR(INDEX('Hoja de Trabajo para listado'!$AB$155:$BA$1048576,MATCH($A898,'Hoja de Trabajo para listado'!$AB$155:$AB$1048576,0),MATCH((CUADRO!F$4&amp;$E898),'Hoja de Trabajo para listado'!$AB$151:$BA$151,0)),0)+IFERROR(INDEX('Hoja de Trabajo para listado'!$BC$155:$CB$1048576,MATCH($A898,'Hoja de Trabajo para listado'!$BC$155:$BC$1048576,0),MATCH((CUADRO!F$4&amp;$E898),'Hoja de Trabajo para listado'!$BC$151:$CB$151,0)),0)+IFERROR(INDEX('Hoja de Trabajo para listado'!$DE$153:$DG$274,MATCH($A898,'Hoja de Trabajo para listado'!$DE$153:$DE$1048576,0),MATCH((CUADRO!F$4&amp;$E898),'Hoja de Trabajo para listado'!$DE$151:$DG$151,0)),0)+IFERROR(INDEX('Hoja de Trabajo para listado'!$CD$155:$DC$1048576,MATCH($A898,'Hoja de Trabajo para listado'!$CD$155:$CD$1048576,0),MATCH((CUADRO!F$4&amp;$E898),'Hoja de Trabajo para listado'!$CD$151:$DC$151,0)),0)</f>
        <v>0</v>
      </c>
      <c r="G898" s="243">
        <f ca="1">+IFERROR(INDEX('Hoja de Trabajo para listado'!$A$155:$Z$1048576,MATCH($A898,'Hoja de Trabajo para listado'!$A$155:$A$1048576,0),MATCH((CUADRO!G$4&amp;$E898),'Hoja de Trabajo para listado'!$A$151:$Z$151,0)),0)+IFERROR(INDEX('Hoja de Trabajo para listado'!$AB$155:$BA$1048576,MATCH($A898,'Hoja de Trabajo para listado'!$AB$155:$AB$1048576,0),MATCH((CUADRO!G$4&amp;$E898),'Hoja de Trabajo para listado'!$AB$151:$BA$151,0)),0)+IFERROR(INDEX('Hoja de Trabajo para listado'!$BC$155:$CB$1048576,MATCH($A898,'Hoja de Trabajo para listado'!$BC$155:$BC$1048576,0),MATCH((CUADRO!G$4&amp;$E898),'Hoja de Trabajo para listado'!$BC$151:$CB$151,0)),0)+IFERROR(INDEX('Hoja de Trabajo para listado'!$DE$153:$DG$274,MATCH($A898,'Hoja de Trabajo para listado'!$DE$153:$DE$1048576,0),MATCH((CUADRO!G$4&amp;$E898),'Hoja de Trabajo para listado'!$DE$151:$DG$151,0)),0)+IFERROR(INDEX('Hoja de Trabajo para listado'!$CD$155:$DC$1048576,MATCH($A898,'Hoja de Trabajo para listado'!$CD$155:$CD$1048576,0),MATCH((CUADRO!G$4&amp;$E898),'Hoja de Trabajo para listado'!$CD$151:$DC$151,0)),0)</f>
        <v>0</v>
      </c>
      <c r="H898" s="243">
        <f ca="1">+IFERROR(INDEX('Hoja de Trabajo para listado'!$A$155:$Z$1048576,MATCH($A898,'Hoja de Trabajo para listado'!$A$155:$A$1048576,0),MATCH((CUADRO!H$4&amp;$E898),'Hoja de Trabajo para listado'!$A$151:$Z$151,0)),0)+IFERROR(INDEX('Hoja de Trabajo para listado'!$AB$155:$BA$1048576,MATCH($A898,'Hoja de Trabajo para listado'!$AB$155:$AB$1048576,0),MATCH((CUADRO!H$4&amp;$E898),'Hoja de Trabajo para listado'!$AB$151:$BA$151,0)),0)+IFERROR(INDEX('Hoja de Trabajo para listado'!$BC$155:$CB$1048576,MATCH($A898,'Hoja de Trabajo para listado'!$BC$155:$BC$1048576,0),MATCH((CUADRO!H$4&amp;$E898),'Hoja de Trabajo para listado'!$BC$151:$CB$151,0)),0)+IFERROR(INDEX('Hoja de Trabajo para listado'!$DE$153:$DG$274,MATCH($A898,'Hoja de Trabajo para listado'!$DE$153:$DE$1048576,0),MATCH((CUADRO!H$4&amp;$E898),'Hoja de Trabajo para listado'!$DE$151:$DG$151,0)),0)+IFERROR(INDEX('Hoja de Trabajo para listado'!$CD$155:$DC$1048576,MATCH($A898,'Hoja de Trabajo para listado'!$CD$155:$CD$1048576,0),MATCH((CUADRO!H$4&amp;$E898),'Hoja de Trabajo para listado'!$CD$151:$DC$151,0)),0)</f>
        <v>0</v>
      </c>
      <c r="I898" s="243">
        <f ca="1">+IFERROR(INDEX('Hoja de Trabajo para listado'!$A$155:$Z$1048576,MATCH($A898,'Hoja de Trabajo para listado'!$A$155:$A$1048576,0),MATCH((CUADRO!I$4&amp;$E898),'Hoja de Trabajo para listado'!$A$151:$Z$151,0)),0)+IFERROR(INDEX('Hoja de Trabajo para listado'!$AB$155:$BA$1048576,MATCH($A898,'Hoja de Trabajo para listado'!$AB$155:$AB$1048576,0),MATCH((CUADRO!I$4&amp;$E898),'Hoja de Trabajo para listado'!$AB$151:$BA$151,0)),0)+IFERROR(INDEX('Hoja de Trabajo para listado'!$BC$155:$CB$1048576,MATCH($A898,'Hoja de Trabajo para listado'!$BC$155:$BC$1048576,0),MATCH((CUADRO!I$4&amp;$E898),'Hoja de Trabajo para listado'!$BC$151:$CB$151,0)),0)+IFERROR(INDEX('Hoja de Trabajo para listado'!$DE$153:$DG$274,MATCH($A898,'Hoja de Trabajo para listado'!$DE$153:$DE$1048576,0),MATCH((CUADRO!I$4&amp;$E898),'Hoja de Trabajo para listado'!$DE$151:$DG$151,0)),0)+IFERROR(INDEX('Hoja de Trabajo para listado'!$CD$155:$DC$1048576,MATCH($A898,'Hoja de Trabajo para listado'!$CD$155:$CD$1048576,0),MATCH((CUADRO!I$4&amp;$E898),'Hoja de Trabajo para listado'!$CD$151:$DC$151,0)),0)</f>
        <v>0</v>
      </c>
      <c r="J898" s="243">
        <f ca="1">+IFERROR(INDEX('Hoja de Trabajo para listado'!$A$155:$Z$1048576,MATCH($A898,'Hoja de Trabajo para listado'!$A$155:$A$1048576,0),MATCH((CUADRO!J$4&amp;$E898),'Hoja de Trabajo para listado'!$A$151:$Z$151,0)),0)+IFERROR(INDEX('Hoja de Trabajo para listado'!$AB$155:$BA$1048576,MATCH($A898,'Hoja de Trabajo para listado'!$AB$155:$AB$1048576,0),MATCH((CUADRO!J$4&amp;$E898),'Hoja de Trabajo para listado'!$AB$151:$BA$151,0)),0)+IFERROR(INDEX('Hoja de Trabajo para listado'!$BC$155:$CB$1048576,MATCH($A898,'Hoja de Trabajo para listado'!$BC$155:$BC$1048576,0),MATCH((CUADRO!J$4&amp;$E898),'Hoja de Trabajo para listado'!$BC$151:$CB$151,0)),0)+IFERROR(INDEX('Hoja de Trabajo para listado'!$DE$153:$DG$274,MATCH($A898,'Hoja de Trabajo para listado'!$DE$153:$DE$1048576,0),MATCH((CUADRO!J$4&amp;$E898),'Hoja de Trabajo para listado'!$DE$151:$DG$151,0)),0)+IFERROR(INDEX('Hoja de Trabajo para listado'!$CD$155:$DC$1048576,MATCH($A898,'Hoja de Trabajo para listado'!$CD$155:$CD$1048576,0),MATCH((CUADRO!J$4&amp;$E898),'Hoja de Trabajo para listado'!$CD$151:$DC$151,0)),0)</f>
        <v>0</v>
      </c>
      <c r="K898" s="243">
        <f ca="1">+IFERROR(INDEX('Hoja de Trabajo para listado'!$A$155:$Z$1048576,MATCH($A898,'Hoja de Trabajo para listado'!$A$155:$A$1048576,0),MATCH((CUADRO!K$4&amp;$E898),'Hoja de Trabajo para listado'!$A$151:$Z$151,0)),0)+IFERROR(INDEX('Hoja de Trabajo para listado'!$AB$155:$BA$1048576,MATCH($A898,'Hoja de Trabajo para listado'!$AB$155:$AB$1048576,0),MATCH((CUADRO!K$4&amp;$E898),'Hoja de Trabajo para listado'!$AB$151:$BA$151,0)),0)+IFERROR(INDEX('Hoja de Trabajo para listado'!$BC$155:$CB$1048576,MATCH($A898,'Hoja de Trabajo para listado'!$BC$155:$BC$1048576,0),MATCH((CUADRO!K$4&amp;$E898),'Hoja de Trabajo para listado'!$BC$151:$CB$151,0)),0)+IFERROR(INDEX('Hoja de Trabajo para listado'!$DE$153:$DG$274,MATCH($A898,'Hoja de Trabajo para listado'!$DE$153:$DE$1048576,0),MATCH((CUADRO!K$4&amp;$E898),'Hoja de Trabajo para listado'!$DE$151:$DG$151,0)),0)+IFERROR(INDEX('Hoja de Trabajo para listado'!$CD$155:$DC$1048576,MATCH($A898,'Hoja de Trabajo para listado'!$CD$155:$CD$1048576,0),MATCH((CUADRO!K$4&amp;$E898),'Hoja de Trabajo para listado'!$CD$151:$DC$151,0)),0)</f>
        <v>0</v>
      </c>
      <c r="L898" s="243">
        <f ca="1">+IFERROR(INDEX('Hoja de Trabajo para listado'!$A$155:$Z$1048576,MATCH($A898,'Hoja de Trabajo para listado'!$A$155:$A$1048576,0),MATCH((CUADRO!L$4&amp;$E898),'Hoja de Trabajo para listado'!$A$151:$Z$151,0)),0)+IFERROR(INDEX('Hoja de Trabajo para listado'!$AB$155:$BA$1048576,MATCH($A898,'Hoja de Trabajo para listado'!$AB$155:$AB$1048576,0),MATCH((CUADRO!L$4&amp;$E898),'Hoja de Trabajo para listado'!$AB$151:$BA$151,0)),0)+IFERROR(INDEX('Hoja de Trabajo para listado'!$BC$155:$CB$1048576,MATCH($A898,'Hoja de Trabajo para listado'!$BC$155:$BC$1048576,0),MATCH((CUADRO!L$4&amp;$E898),'Hoja de Trabajo para listado'!$BC$151:$CB$151,0)),0)+IFERROR(INDEX('Hoja de Trabajo para listado'!$DE$153:$DG$274,MATCH($A898,'Hoja de Trabajo para listado'!$DE$153:$DE$1048576,0),MATCH((CUADRO!L$4&amp;$E898),'Hoja de Trabajo para listado'!$DE$151:$DG$151,0)),0)+IFERROR(INDEX('Hoja de Trabajo para listado'!$CD$155:$DC$1048576,MATCH($A898,'Hoja de Trabajo para listado'!$CD$155:$CD$1048576,0),MATCH((CUADRO!L$4&amp;$E898),'Hoja de Trabajo para listado'!$CD$151:$DC$151,0)),0)</f>
        <v>0</v>
      </c>
      <c r="M898" s="243">
        <f ca="1">+IFERROR(INDEX('Hoja de Trabajo para listado'!$A$155:$Z$1048576,MATCH($A898,'Hoja de Trabajo para listado'!$A$155:$A$1048576,0),MATCH((CUADRO!M$4&amp;$E898),'Hoja de Trabajo para listado'!$A$151:$Z$151,0)),0)+IFERROR(INDEX('Hoja de Trabajo para listado'!$AB$155:$BA$1048576,MATCH($A898,'Hoja de Trabajo para listado'!$AB$155:$AB$1048576,0),MATCH((CUADRO!M$4&amp;$E898),'Hoja de Trabajo para listado'!$AB$151:$BA$151,0)),0)+IFERROR(INDEX('Hoja de Trabajo para listado'!$BC$155:$CB$1048576,MATCH($A898,'Hoja de Trabajo para listado'!$BC$155:$BC$1048576,0),MATCH((CUADRO!M$4&amp;$E898),'Hoja de Trabajo para listado'!$BC$151:$CB$151,0)),0)+IFERROR(INDEX('Hoja de Trabajo para listado'!$DE$153:$DG$274,MATCH($A898,'Hoja de Trabajo para listado'!$DE$153:$DE$1048576,0),MATCH((CUADRO!M$4&amp;$E898),'Hoja de Trabajo para listado'!$DE$151:$DG$151,0)),0)+IFERROR(INDEX('Hoja de Trabajo para listado'!$CD$155:$DC$1048576,MATCH($A898,'Hoja de Trabajo para listado'!$CD$155:$CD$1048576,0),MATCH((CUADRO!M$4&amp;$E898),'Hoja de Trabajo para listado'!$CD$151:$DC$151,0)),0)</f>
        <v>0</v>
      </c>
      <c r="N898" s="243">
        <f ca="1">+IFERROR(INDEX('Hoja de Trabajo para listado'!$A$155:$Z$1048576,MATCH($A898,'Hoja de Trabajo para listado'!$A$155:$A$1048576,0),MATCH((CUADRO!N$4&amp;$E898),'Hoja de Trabajo para listado'!$A$151:$Z$151,0)),0)+IFERROR(INDEX('Hoja de Trabajo para listado'!$AB$155:$BA$1048576,MATCH($A898,'Hoja de Trabajo para listado'!$AB$155:$AB$1048576,0),MATCH((CUADRO!N$4&amp;$E898),'Hoja de Trabajo para listado'!$AB$151:$BA$151,0)),0)+IFERROR(INDEX('Hoja de Trabajo para listado'!$BC$155:$CB$1048576,MATCH($A898,'Hoja de Trabajo para listado'!$BC$155:$BC$1048576,0),MATCH((CUADRO!N$4&amp;$E898),'Hoja de Trabajo para listado'!$BC$151:$CB$151,0)),0)+IFERROR(INDEX('Hoja de Trabajo para listado'!$DE$153:$DG$274,MATCH($A898,'Hoja de Trabajo para listado'!$DE$153:$DE$1048576,0),MATCH((CUADRO!N$4&amp;$E898),'Hoja de Trabajo para listado'!$DE$151:$DG$151,0)),0)+IFERROR(INDEX('Hoja de Trabajo para listado'!$CD$155:$DC$1048576,MATCH($A898,'Hoja de Trabajo para listado'!$CD$155:$CD$1048576,0),MATCH((CUADRO!N$4&amp;$E898),'Hoja de Trabajo para listado'!$CD$151:$DC$151,0)),0)</f>
        <v>0</v>
      </c>
      <c r="O898" s="243">
        <f ca="1">+IFERROR(INDEX('Hoja de Trabajo para listado'!$A$155:$Z$1048576,MATCH($A898,'Hoja de Trabajo para listado'!$A$155:$A$1048576,0),MATCH((CUADRO!O$4&amp;$E898),'Hoja de Trabajo para listado'!$A$151:$Z$151,0)),0)+IFERROR(INDEX('Hoja de Trabajo para listado'!$AB$155:$BA$1048576,MATCH($A898,'Hoja de Trabajo para listado'!$AB$155:$AB$1048576,0),MATCH((CUADRO!O$4&amp;$E898),'Hoja de Trabajo para listado'!$AB$151:$BA$151,0)),0)+IFERROR(INDEX('Hoja de Trabajo para listado'!$BC$155:$CB$1048576,MATCH($A898,'Hoja de Trabajo para listado'!$BC$155:$BC$1048576,0),MATCH((CUADRO!O$4&amp;$E898),'Hoja de Trabajo para listado'!$BC$151:$CB$151,0)),0)+IFERROR(INDEX('Hoja de Trabajo para listado'!$DE$153:$DG$274,MATCH($A898,'Hoja de Trabajo para listado'!$DE$153:$DE$1048576,0),MATCH((CUADRO!O$4&amp;$E898),'Hoja de Trabajo para listado'!$DE$151:$DG$151,0)),0)+IFERROR(INDEX('Hoja de Trabajo para listado'!$CD$155:$DC$1048576,MATCH($A898,'Hoja de Trabajo para listado'!$CD$155:$CD$1048576,0),MATCH((CUADRO!O$4&amp;$E898),'Hoja de Trabajo para listado'!$CD$151:$DC$151,0)),0)</f>
        <v>0</v>
      </c>
      <c r="P898" s="243">
        <f ca="1">+IFERROR(INDEX('Hoja de Trabajo para listado'!$A$155:$Z$1048576,MATCH($A898,'Hoja de Trabajo para listado'!$A$155:$A$1048576,0),MATCH((CUADRO!P$4&amp;$E898),'Hoja de Trabajo para listado'!$A$151:$Z$151,0)),0)+IFERROR(INDEX('Hoja de Trabajo para listado'!$AB$155:$BA$1048576,MATCH($A898,'Hoja de Trabajo para listado'!$AB$155:$AB$1048576,0),MATCH((CUADRO!P$4&amp;$E898),'Hoja de Trabajo para listado'!$AB$151:$BA$151,0)),0)+IFERROR(INDEX('Hoja de Trabajo para listado'!$BC$155:$CB$1048576,MATCH($A898,'Hoja de Trabajo para listado'!$BC$155:$BC$1048576,0),MATCH((CUADRO!P$4&amp;$E898),'Hoja de Trabajo para listado'!$BC$151:$CB$151,0)),0)+IFERROR(INDEX('Hoja de Trabajo para listado'!$DE$153:$DG$274,MATCH($A898,'Hoja de Trabajo para listado'!$DE$153:$DE$1048576,0),MATCH((CUADRO!P$4&amp;$E898),'Hoja de Trabajo para listado'!$DE$151:$DG$151,0)),0)+IFERROR(INDEX('Hoja de Trabajo para listado'!$CD$155:$DC$1048576,MATCH($A898,'Hoja de Trabajo para listado'!$CD$155:$CD$1048576,0),MATCH((CUADRO!P$4&amp;$E898),'Hoja de Trabajo para listado'!$CD$151:$DC$151,0)),0)</f>
        <v>0</v>
      </c>
      <c r="Q898" s="243">
        <f ca="1">+IFERROR(INDEX('Hoja de Trabajo para listado'!$A$155:$Z$1048576,MATCH($A898,'Hoja de Trabajo para listado'!$A$155:$A$1048576,0),MATCH((CUADRO!Q$4&amp;$E898),'Hoja de Trabajo para listado'!$A$151:$Z$151,0)),0)+IFERROR(INDEX('Hoja de Trabajo para listado'!$AB$155:$BA$1048576,MATCH($A898,'Hoja de Trabajo para listado'!$AB$155:$AB$1048576,0),MATCH((CUADRO!Q$4&amp;$E898),'Hoja de Trabajo para listado'!$AB$151:$BA$151,0)),0)+IFERROR(INDEX('Hoja de Trabajo para listado'!$BC$155:$CB$1048576,MATCH($A898,'Hoja de Trabajo para listado'!$BC$155:$BC$1048576,0),MATCH((CUADRO!Q$4&amp;$E898),'Hoja de Trabajo para listado'!$BC$151:$CB$151,0)),0)+IFERROR(INDEX('Hoja de Trabajo para listado'!$DE$153:$DG$274,MATCH($A898,'Hoja de Trabajo para listado'!$DE$153:$DE$1048576,0),MATCH((CUADRO!Q$4&amp;$E898),'Hoja de Trabajo para listado'!$DE$151:$DG$151,0)),0)+IFERROR(INDEX('Hoja de Trabajo para listado'!$CD$155:$DC$1048576,MATCH($A898,'Hoja de Trabajo para listado'!$CD$155:$CD$1048576,0),MATCH((CUADRO!Q$4&amp;$E898),'Hoja de Trabajo para listado'!$CD$151:$DC$151,0)),0)</f>
        <v>0</v>
      </c>
      <c r="R898" s="243">
        <f t="shared" ca="1" si="26"/>
        <v>0</v>
      </c>
      <c r="S898" s="253">
        <f ca="1">+R897+R898</f>
        <v>0</v>
      </c>
      <c r="T898" s="243">
        <f ca="1">+S898</f>
        <v>0</v>
      </c>
      <c r="U898" s="242">
        <f t="shared" si="27"/>
        <v>2</v>
      </c>
    </row>
    <row r="899" spans="1:21" customFormat="1" ht="15" hidden="1" customHeight="1">
      <c r="A899" s="32">
        <v>1532</v>
      </c>
      <c r="B899" s="381">
        <f>+A899</f>
        <v>1532</v>
      </c>
      <c r="C899" s="245" t="str">
        <f>+VLOOKUP(A899,bd_lista!$A$3:$C$592,3,FALSE)</f>
        <v>Gobierno Autónomo Municipal de Porco</v>
      </c>
      <c r="D899" s="383" t="str">
        <f>+C899</f>
        <v>Gobierno Autónomo Municipal de Porco</v>
      </c>
      <c r="E899" s="240" t="s">
        <v>683</v>
      </c>
      <c r="F899" s="241">
        <f ca="1">+IFERROR(INDEX('Hoja de Trabajo para listado'!$A$155:$Z$1048576,MATCH($A899,'Hoja de Trabajo para listado'!$A$155:$A$1048576,0),MATCH((CUADRO!F$4&amp;$E899),'Hoja de Trabajo para listado'!$A$151:$Z$151,0)),0)+IFERROR(INDEX('Hoja de Trabajo para listado'!$AB$155:$BA$1048576,MATCH($A899,'Hoja de Trabajo para listado'!$AB$155:$AB$1048576,0),MATCH((CUADRO!F$4&amp;$E899),'Hoja de Trabajo para listado'!$AB$151:$BA$151,0)),0)+IFERROR(INDEX('Hoja de Trabajo para listado'!$BC$155:$CB$1048576,MATCH($A899,'Hoja de Trabajo para listado'!$BC$155:$BC$1048576,0),MATCH((CUADRO!F$4&amp;$E899),'Hoja de Trabajo para listado'!$BC$151:$CB$151,0)),0)+IFERROR(INDEX('Hoja de Trabajo para listado'!$DE$153:$DG$274,MATCH($A899,'Hoja de Trabajo para listado'!$DE$153:$DE$1048576,0),MATCH((CUADRO!F$4&amp;$E899),'Hoja de Trabajo para listado'!$DE$151:$DG$151,0)),0)+IFERROR(INDEX('Hoja de Trabajo para listado'!$CD$155:$DC$1048576,MATCH($A899,'Hoja de Trabajo para listado'!$CD$155:$CD$1048576,0),MATCH((CUADRO!F$4&amp;$E899),'Hoja de Trabajo para listado'!$CD$151:$DC$151,0)),0)</f>
        <v>0</v>
      </c>
      <c r="G899" s="241">
        <f ca="1">+IFERROR(INDEX('Hoja de Trabajo para listado'!$A$155:$Z$1048576,MATCH($A899,'Hoja de Trabajo para listado'!$A$155:$A$1048576,0),MATCH((CUADRO!G$4&amp;$E899),'Hoja de Trabajo para listado'!$A$151:$Z$151,0)),0)+IFERROR(INDEX('Hoja de Trabajo para listado'!$AB$155:$BA$1048576,MATCH($A899,'Hoja de Trabajo para listado'!$AB$155:$AB$1048576,0),MATCH((CUADRO!G$4&amp;$E899),'Hoja de Trabajo para listado'!$AB$151:$BA$151,0)),0)+IFERROR(INDEX('Hoja de Trabajo para listado'!$BC$155:$CB$1048576,MATCH($A899,'Hoja de Trabajo para listado'!$BC$155:$BC$1048576,0),MATCH((CUADRO!G$4&amp;$E899),'Hoja de Trabajo para listado'!$BC$151:$CB$151,0)),0)+IFERROR(INDEX('Hoja de Trabajo para listado'!$DE$153:$DG$274,MATCH($A899,'Hoja de Trabajo para listado'!$DE$153:$DE$1048576,0),MATCH((CUADRO!G$4&amp;$E899),'Hoja de Trabajo para listado'!$DE$151:$DG$151,0)),0)+IFERROR(INDEX('Hoja de Trabajo para listado'!$CD$155:$DC$1048576,MATCH($A899,'Hoja de Trabajo para listado'!$CD$155:$CD$1048576,0),MATCH((CUADRO!G$4&amp;$E899),'Hoja de Trabajo para listado'!$CD$151:$DC$151,0)),0)</f>
        <v>0</v>
      </c>
      <c r="H899" s="241">
        <f ca="1">+IFERROR(INDEX('Hoja de Trabajo para listado'!$A$155:$Z$1048576,MATCH($A899,'Hoja de Trabajo para listado'!$A$155:$A$1048576,0),MATCH((CUADRO!H$4&amp;$E899),'Hoja de Trabajo para listado'!$A$151:$Z$151,0)),0)+IFERROR(INDEX('Hoja de Trabajo para listado'!$AB$155:$BA$1048576,MATCH($A899,'Hoja de Trabajo para listado'!$AB$155:$AB$1048576,0),MATCH((CUADRO!H$4&amp;$E899),'Hoja de Trabajo para listado'!$AB$151:$BA$151,0)),0)+IFERROR(INDEX('Hoja de Trabajo para listado'!$BC$155:$CB$1048576,MATCH($A899,'Hoja de Trabajo para listado'!$BC$155:$BC$1048576,0),MATCH((CUADRO!H$4&amp;$E899),'Hoja de Trabajo para listado'!$BC$151:$CB$151,0)),0)+IFERROR(INDEX('Hoja de Trabajo para listado'!$DE$153:$DG$274,MATCH($A899,'Hoja de Trabajo para listado'!$DE$153:$DE$1048576,0),MATCH((CUADRO!H$4&amp;$E899),'Hoja de Trabajo para listado'!$DE$151:$DG$151,0)),0)+IFERROR(INDEX('Hoja de Trabajo para listado'!$CD$155:$DC$1048576,MATCH($A899,'Hoja de Trabajo para listado'!$CD$155:$CD$1048576,0),MATCH((CUADRO!H$4&amp;$E899),'Hoja de Trabajo para listado'!$CD$151:$DC$151,0)),0)</f>
        <v>0</v>
      </c>
      <c r="I899" s="241">
        <f ca="1">+IFERROR(INDEX('Hoja de Trabajo para listado'!$A$155:$Z$1048576,MATCH($A899,'Hoja de Trabajo para listado'!$A$155:$A$1048576,0),MATCH((CUADRO!I$4&amp;$E899),'Hoja de Trabajo para listado'!$A$151:$Z$151,0)),0)+IFERROR(INDEX('Hoja de Trabajo para listado'!$AB$155:$BA$1048576,MATCH($A899,'Hoja de Trabajo para listado'!$AB$155:$AB$1048576,0),MATCH((CUADRO!I$4&amp;$E899),'Hoja de Trabajo para listado'!$AB$151:$BA$151,0)),0)+IFERROR(INDEX('Hoja de Trabajo para listado'!$BC$155:$CB$1048576,MATCH($A899,'Hoja de Trabajo para listado'!$BC$155:$BC$1048576,0),MATCH((CUADRO!I$4&amp;$E899),'Hoja de Trabajo para listado'!$BC$151:$CB$151,0)),0)+IFERROR(INDEX('Hoja de Trabajo para listado'!$DE$153:$DG$274,MATCH($A899,'Hoja de Trabajo para listado'!$DE$153:$DE$1048576,0),MATCH((CUADRO!I$4&amp;$E899),'Hoja de Trabajo para listado'!$DE$151:$DG$151,0)),0)+IFERROR(INDEX('Hoja de Trabajo para listado'!$CD$155:$DC$1048576,MATCH($A899,'Hoja de Trabajo para listado'!$CD$155:$CD$1048576,0),MATCH((CUADRO!I$4&amp;$E899),'Hoja de Trabajo para listado'!$CD$151:$DC$151,0)),0)</f>
        <v>0</v>
      </c>
      <c r="J899" s="241">
        <f ca="1">+IFERROR(INDEX('Hoja de Trabajo para listado'!$A$155:$Z$1048576,MATCH($A899,'Hoja de Trabajo para listado'!$A$155:$A$1048576,0),MATCH((CUADRO!J$4&amp;$E899),'Hoja de Trabajo para listado'!$A$151:$Z$151,0)),0)+IFERROR(INDEX('Hoja de Trabajo para listado'!$AB$155:$BA$1048576,MATCH($A899,'Hoja de Trabajo para listado'!$AB$155:$AB$1048576,0),MATCH((CUADRO!J$4&amp;$E899),'Hoja de Trabajo para listado'!$AB$151:$BA$151,0)),0)+IFERROR(INDEX('Hoja de Trabajo para listado'!$BC$155:$CB$1048576,MATCH($A899,'Hoja de Trabajo para listado'!$BC$155:$BC$1048576,0),MATCH((CUADRO!J$4&amp;$E899),'Hoja de Trabajo para listado'!$BC$151:$CB$151,0)),0)+IFERROR(INDEX('Hoja de Trabajo para listado'!$DE$153:$DG$274,MATCH($A899,'Hoja de Trabajo para listado'!$DE$153:$DE$1048576,0),MATCH((CUADRO!J$4&amp;$E899),'Hoja de Trabajo para listado'!$DE$151:$DG$151,0)),0)+IFERROR(INDEX('Hoja de Trabajo para listado'!$CD$155:$DC$1048576,MATCH($A899,'Hoja de Trabajo para listado'!$CD$155:$CD$1048576,0),MATCH((CUADRO!J$4&amp;$E899),'Hoja de Trabajo para listado'!$CD$151:$DC$151,0)),0)</f>
        <v>0</v>
      </c>
      <c r="K899" s="241">
        <f ca="1">+IFERROR(INDEX('Hoja de Trabajo para listado'!$A$155:$Z$1048576,MATCH($A899,'Hoja de Trabajo para listado'!$A$155:$A$1048576,0),MATCH((CUADRO!K$4&amp;$E899),'Hoja de Trabajo para listado'!$A$151:$Z$151,0)),0)+IFERROR(INDEX('Hoja de Trabajo para listado'!$AB$155:$BA$1048576,MATCH($A899,'Hoja de Trabajo para listado'!$AB$155:$AB$1048576,0),MATCH((CUADRO!K$4&amp;$E899),'Hoja de Trabajo para listado'!$AB$151:$BA$151,0)),0)+IFERROR(INDEX('Hoja de Trabajo para listado'!$BC$155:$CB$1048576,MATCH($A899,'Hoja de Trabajo para listado'!$BC$155:$BC$1048576,0),MATCH((CUADRO!K$4&amp;$E899),'Hoja de Trabajo para listado'!$BC$151:$CB$151,0)),0)+IFERROR(INDEX('Hoja de Trabajo para listado'!$DE$153:$DG$274,MATCH($A899,'Hoja de Trabajo para listado'!$DE$153:$DE$1048576,0),MATCH((CUADRO!K$4&amp;$E899),'Hoja de Trabajo para listado'!$DE$151:$DG$151,0)),0)+IFERROR(INDEX('Hoja de Trabajo para listado'!$CD$155:$DC$1048576,MATCH($A899,'Hoja de Trabajo para listado'!$CD$155:$CD$1048576,0),MATCH((CUADRO!K$4&amp;$E899),'Hoja de Trabajo para listado'!$CD$151:$DC$151,0)),0)</f>
        <v>0</v>
      </c>
      <c r="L899" s="241">
        <f ca="1">+IFERROR(INDEX('Hoja de Trabajo para listado'!$A$155:$Z$1048576,MATCH($A899,'Hoja de Trabajo para listado'!$A$155:$A$1048576,0),MATCH((CUADRO!L$4&amp;$E899),'Hoja de Trabajo para listado'!$A$151:$Z$151,0)),0)+IFERROR(INDEX('Hoja de Trabajo para listado'!$AB$155:$BA$1048576,MATCH($A899,'Hoja de Trabajo para listado'!$AB$155:$AB$1048576,0),MATCH((CUADRO!L$4&amp;$E899),'Hoja de Trabajo para listado'!$AB$151:$BA$151,0)),0)+IFERROR(INDEX('Hoja de Trabajo para listado'!$BC$155:$CB$1048576,MATCH($A899,'Hoja de Trabajo para listado'!$BC$155:$BC$1048576,0),MATCH((CUADRO!L$4&amp;$E899),'Hoja de Trabajo para listado'!$BC$151:$CB$151,0)),0)+IFERROR(INDEX('Hoja de Trabajo para listado'!$DE$153:$DG$274,MATCH($A899,'Hoja de Trabajo para listado'!$DE$153:$DE$1048576,0),MATCH((CUADRO!L$4&amp;$E899),'Hoja de Trabajo para listado'!$DE$151:$DG$151,0)),0)+IFERROR(INDEX('Hoja de Trabajo para listado'!$CD$155:$DC$1048576,MATCH($A899,'Hoja de Trabajo para listado'!$CD$155:$CD$1048576,0),MATCH((CUADRO!L$4&amp;$E899),'Hoja de Trabajo para listado'!$CD$151:$DC$151,0)),0)</f>
        <v>0</v>
      </c>
      <c r="M899" s="241">
        <f ca="1">+IFERROR(INDEX('Hoja de Trabajo para listado'!$A$155:$Z$1048576,MATCH($A899,'Hoja de Trabajo para listado'!$A$155:$A$1048576,0),MATCH((CUADRO!M$4&amp;$E899),'Hoja de Trabajo para listado'!$A$151:$Z$151,0)),0)+IFERROR(INDEX('Hoja de Trabajo para listado'!$AB$155:$BA$1048576,MATCH($A899,'Hoja de Trabajo para listado'!$AB$155:$AB$1048576,0),MATCH((CUADRO!M$4&amp;$E899),'Hoja de Trabajo para listado'!$AB$151:$BA$151,0)),0)+IFERROR(INDEX('Hoja de Trabajo para listado'!$BC$155:$CB$1048576,MATCH($A899,'Hoja de Trabajo para listado'!$BC$155:$BC$1048576,0),MATCH((CUADRO!M$4&amp;$E899),'Hoja de Trabajo para listado'!$BC$151:$CB$151,0)),0)+IFERROR(INDEX('Hoja de Trabajo para listado'!$DE$153:$DG$274,MATCH($A899,'Hoja de Trabajo para listado'!$DE$153:$DE$1048576,0),MATCH((CUADRO!M$4&amp;$E899),'Hoja de Trabajo para listado'!$DE$151:$DG$151,0)),0)+IFERROR(INDEX('Hoja de Trabajo para listado'!$CD$155:$DC$1048576,MATCH($A899,'Hoja de Trabajo para listado'!$CD$155:$CD$1048576,0),MATCH((CUADRO!M$4&amp;$E899),'Hoja de Trabajo para listado'!$CD$151:$DC$151,0)),0)</f>
        <v>0</v>
      </c>
      <c r="N899" s="241">
        <f ca="1">+IFERROR(INDEX('Hoja de Trabajo para listado'!$A$155:$Z$1048576,MATCH($A899,'Hoja de Trabajo para listado'!$A$155:$A$1048576,0),MATCH((CUADRO!N$4&amp;$E899),'Hoja de Trabajo para listado'!$A$151:$Z$151,0)),0)+IFERROR(INDEX('Hoja de Trabajo para listado'!$AB$155:$BA$1048576,MATCH($A899,'Hoja de Trabajo para listado'!$AB$155:$AB$1048576,0),MATCH((CUADRO!N$4&amp;$E899),'Hoja de Trabajo para listado'!$AB$151:$BA$151,0)),0)+IFERROR(INDEX('Hoja de Trabajo para listado'!$BC$155:$CB$1048576,MATCH($A899,'Hoja de Trabajo para listado'!$BC$155:$BC$1048576,0),MATCH((CUADRO!N$4&amp;$E899),'Hoja de Trabajo para listado'!$BC$151:$CB$151,0)),0)+IFERROR(INDEX('Hoja de Trabajo para listado'!$DE$153:$DG$274,MATCH($A899,'Hoja de Trabajo para listado'!$DE$153:$DE$1048576,0),MATCH((CUADRO!N$4&amp;$E899),'Hoja de Trabajo para listado'!$DE$151:$DG$151,0)),0)+IFERROR(INDEX('Hoja de Trabajo para listado'!$CD$155:$DC$1048576,MATCH($A899,'Hoja de Trabajo para listado'!$CD$155:$CD$1048576,0),MATCH((CUADRO!N$4&amp;$E899),'Hoja de Trabajo para listado'!$CD$151:$DC$151,0)),0)</f>
        <v>0</v>
      </c>
      <c r="O899" s="241">
        <f ca="1">+IFERROR(INDEX('Hoja de Trabajo para listado'!$A$155:$Z$1048576,MATCH($A899,'Hoja de Trabajo para listado'!$A$155:$A$1048576,0),MATCH((CUADRO!O$4&amp;$E899),'Hoja de Trabajo para listado'!$A$151:$Z$151,0)),0)+IFERROR(INDEX('Hoja de Trabajo para listado'!$AB$155:$BA$1048576,MATCH($A899,'Hoja de Trabajo para listado'!$AB$155:$AB$1048576,0),MATCH((CUADRO!O$4&amp;$E899),'Hoja de Trabajo para listado'!$AB$151:$BA$151,0)),0)+IFERROR(INDEX('Hoja de Trabajo para listado'!$BC$155:$CB$1048576,MATCH($A899,'Hoja de Trabajo para listado'!$BC$155:$BC$1048576,0),MATCH((CUADRO!O$4&amp;$E899),'Hoja de Trabajo para listado'!$BC$151:$CB$151,0)),0)+IFERROR(INDEX('Hoja de Trabajo para listado'!$DE$153:$DG$274,MATCH($A899,'Hoja de Trabajo para listado'!$DE$153:$DE$1048576,0),MATCH((CUADRO!O$4&amp;$E899),'Hoja de Trabajo para listado'!$DE$151:$DG$151,0)),0)+IFERROR(INDEX('Hoja de Trabajo para listado'!$CD$155:$DC$1048576,MATCH($A899,'Hoja de Trabajo para listado'!$CD$155:$CD$1048576,0),MATCH((CUADRO!O$4&amp;$E899),'Hoja de Trabajo para listado'!$CD$151:$DC$151,0)),0)</f>
        <v>0</v>
      </c>
      <c r="P899" s="241">
        <f ca="1">+IFERROR(INDEX('Hoja de Trabajo para listado'!$A$155:$Z$1048576,MATCH($A899,'Hoja de Trabajo para listado'!$A$155:$A$1048576,0),MATCH((CUADRO!P$4&amp;$E899),'Hoja de Trabajo para listado'!$A$151:$Z$151,0)),0)+IFERROR(INDEX('Hoja de Trabajo para listado'!$AB$155:$BA$1048576,MATCH($A899,'Hoja de Trabajo para listado'!$AB$155:$AB$1048576,0),MATCH((CUADRO!P$4&amp;$E899),'Hoja de Trabajo para listado'!$AB$151:$BA$151,0)),0)+IFERROR(INDEX('Hoja de Trabajo para listado'!$BC$155:$CB$1048576,MATCH($A899,'Hoja de Trabajo para listado'!$BC$155:$BC$1048576,0),MATCH((CUADRO!P$4&amp;$E899),'Hoja de Trabajo para listado'!$BC$151:$CB$151,0)),0)+IFERROR(INDEX('Hoja de Trabajo para listado'!$DE$153:$DG$274,MATCH($A899,'Hoja de Trabajo para listado'!$DE$153:$DE$1048576,0),MATCH((CUADRO!P$4&amp;$E899),'Hoja de Trabajo para listado'!$DE$151:$DG$151,0)),0)+IFERROR(INDEX('Hoja de Trabajo para listado'!$CD$155:$DC$1048576,MATCH($A899,'Hoja de Trabajo para listado'!$CD$155:$CD$1048576,0),MATCH((CUADRO!P$4&amp;$E899),'Hoja de Trabajo para listado'!$CD$151:$DC$151,0)),0)</f>
        <v>0</v>
      </c>
      <c r="Q899" s="241">
        <f ca="1">+IFERROR(INDEX('Hoja de Trabajo para listado'!$A$155:$Z$1048576,MATCH($A899,'Hoja de Trabajo para listado'!$A$155:$A$1048576,0),MATCH((CUADRO!Q$4&amp;$E899),'Hoja de Trabajo para listado'!$A$151:$Z$151,0)),0)+IFERROR(INDEX('Hoja de Trabajo para listado'!$AB$155:$BA$1048576,MATCH($A899,'Hoja de Trabajo para listado'!$AB$155:$AB$1048576,0),MATCH((CUADRO!Q$4&amp;$E899),'Hoja de Trabajo para listado'!$AB$151:$BA$151,0)),0)+IFERROR(INDEX('Hoja de Trabajo para listado'!$BC$155:$CB$1048576,MATCH($A899,'Hoja de Trabajo para listado'!$BC$155:$BC$1048576,0),MATCH((CUADRO!Q$4&amp;$E899),'Hoja de Trabajo para listado'!$BC$151:$CB$151,0)),0)+IFERROR(INDEX('Hoja de Trabajo para listado'!$DE$153:$DG$274,MATCH($A899,'Hoja de Trabajo para listado'!$DE$153:$DE$1048576,0),MATCH((CUADRO!Q$4&amp;$E899),'Hoja de Trabajo para listado'!$DE$151:$DG$151,0)),0)+IFERROR(INDEX('Hoja de Trabajo para listado'!$CD$155:$DC$1048576,MATCH($A899,'Hoja de Trabajo para listado'!$CD$155:$CD$1048576,0),MATCH((CUADRO!Q$4&amp;$E899),'Hoja de Trabajo para listado'!$CD$151:$DC$151,0)),0)</f>
        <v>0</v>
      </c>
      <c r="R899" s="241">
        <f t="shared" ca="1" si="26"/>
        <v>0</v>
      </c>
      <c r="S899" s="247"/>
      <c r="T899" s="241">
        <f ca="1">+T900</f>
        <v>0</v>
      </c>
      <c r="U899" s="240">
        <f t="shared" si="27"/>
        <v>1</v>
      </c>
    </row>
    <row r="900" spans="1:21" customFormat="1" ht="15" hidden="1" customHeight="1">
      <c r="A900" s="32">
        <v>1532</v>
      </c>
      <c r="B900" s="382"/>
      <c r="C900" s="245" t="str">
        <f>+VLOOKUP(A900,bd_lista!$A$3:$C$592,3,FALSE)</f>
        <v>Gobierno Autónomo Municipal de Porco</v>
      </c>
      <c r="D900" s="384"/>
      <c r="E900" s="242" t="s">
        <v>684</v>
      </c>
      <c r="F900" s="243">
        <f ca="1">+IFERROR(INDEX('Hoja de Trabajo para listado'!$A$155:$Z$1048576,MATCH($A900,'Hoja de Trabajo para listado'!$A$155:$A$1048576,0),MATCH((CUADRO!F$4&amp;$E900),'Hoja de Trabajo para listado'!$A$151:$Z$151,0)),0)+IFERROR(INDEX('Hoja de Trabajo para listado'!$AB$155:$BA$1048576,MATCH($A900,'Hoja de Trabajo para listado'!$AB$155:$AB$1048576,0),MATCH((CUADRO!F$4&amp;$E900),'Hoja de Trabajo para listado'!$AB$151:$BA$151,0)),0)+IFERROR(INDEX('Hoja de Trabajo para listado'!$BC$155:$CB$1048576,MATCH($A900,'Hoja de Trabajo para listado'!$BC$155:$BC$1048576,0),MATCH((CUADRO!F$4&amp;$E900),'Hoja de Trabajo para listado'!$BC$151:$CB$151,0)),0)+IFERROR(INDEX('Hoja de Trabajo para listado'!$DE$153:$DG$274,MATCH($A900,'Hoja de Trabajo para listado'!$DE$153:$DE$1048576,0),MATCH((CUADRO!F$4&amp;$E900),'Hoja de Trabajo para listado'!$DE$151:$DG$151,0)),0)+IFERROR(INDEX('Hoja de Trabajo para listado'!$CD$155:$DC$1048576,MATCH($A900,'Hoja de Trabajo para listado'!$CD$155:$CD$1048576,0),MATCH((CUADRO!F$4&amp;$E900),'Hoja de Trabajo para listado'!$CD$151:$DC$151,0)),0)</f>
        <v>0</v>
      </c>
      <c r="G900" s="243">
        <f ca="1">+IFERROR(INDEX('Hoja de Trabajo para listado'!$A$155:$Z$1048576,MATCH($A900,'Hoja de Trabajo para listado'!$A$155:$A$1048576,0),MATCH((CUADRO!G$4&amp;$E900),'Hoja de Trabajo para listado'!$A$151:$Z$151,0)),0)+IFERROR(INDEX('Hoja de Trabajo para listado'!$AB$155:$BA$1048576,MATCH($A900,'Hoja de Trabajo para listado'!$AB$155:$AB$1048576,0),MATCH((CUADRO!G$4&amp;$E900),'Hoja de Trabajo para listado'!$AB$151:$BA$151,0)),0)+IFERROR(INDEX('Hoja de Trabajo para listado'!$BC$155:$CB$1048576,MATCH($A900,'Hoja de Trabajo para listado'!$BC$155:$BC$1048576,0),MATCH((CUADRO!G$4&amp;$E900),'Hoja de Trabajo para listado'!$BC$151:$CB$151,0)),0)+IFERROR(INDEX('Hoja de Trabajo para listado'!$DE$153:$DG$274,MATCH($A900,'Hoja de Trabajo para listado'!$DE$153:$DE$1048576,0),MATCH((CUADRO!G$4&amp;$E900),'Hoja de Trabajo para listado'!$DE$151:$DG$151,0)),0)+IFERROR(INDEX('Hoja de Trabajo para listado'!$CD$155:$DC$1048576,MATCH($A900,'Hoja de Trabajo para listado'!$CD$155:$CD$1048576,0),MATCH((CUADRO!G$4&amp;$E900),'Hoja de Trabajo para listado'!$CD$151:$DC$151,0)),0)</f>
        <v>0</v>
      </c>
      <c r="H900" s="243">
        <f ca="1">+IFERROR(INDEX('Hoja de Trabajo para listado'!$A$155:$Z$1048576,MATCH($A900,'Hoja de Trabajo para listado'!$A$155:$A$1048576,0),MATCH((CUADRO!H$4&amp;$E900),'Hoja de Trabajo para listado'!$A$151:$Z$151,0)),0)+IFERROR(INDEX('Hoja de Trabajo para listado'!$AB$155:$BA$1048576,MATCH($A900,'Hoja de Trabajo para listado'!$AB$155:$AB$1048576,0),MATCH((CUADRO!H$4&amp;$E900),'Hoja de Trabajo para listado'!$AB$151:$BA$151,0)),0)+IFERROR(INDEX('Hoja de Trabajo para listado'!$BC$155:$CB$1048576,MATCH($A900,'Hoja de Trabajo para listado'!$BC$155:$BC$1048576,0),MATCH((CUADRO!H$4&amp;$E900),'Hoja de Trabajo para listado'!$BC$151:$CB$151,0)),0)+IFERROR(INDEX('Hoja de Trabajo para listado'!$DE$153:$DG$274,MATCH($A900,'Hoja de Trabajo para listado'!$DE$153:$DE$1048576,0),MATCH((CUADRO!H$4&amp;$E900),'Hoja de Trabajo para listado'!$DE$151:$DG$151,0)),0)+IFERROR(INDEX('Hoja de Trabajo para listado'!$CD$155:$DC$1048576,MATCH($A900,'Hoja de Trabajo para listado'!$CD$155:$CD$1048576,0),MATCH((CUADRO!H$4&amp;$E900),'Hoja de Trabajo para listado'!$CD$151:$DC$151,0)),0)</f>
        <v>0</v>
      </c>
      <c r="I900" s="243">
        <f ca="1">+IFERROR(INDEX('Hoja de Trabajo para listado'!$A$155:$Z$1048576,MATCH($A900,'Hoja de Trabajo para listado'!$A$155:$A$1048576,0),MATCH((CUADRO!I$4&amp;$E900),'Hoja de Trabajo para listado'!$A$151:$Z$151,0)),0)+IFERROR(INDEX('Hoja de Trabajo para listado'!$AB$155:$BA$1048576,MATCH($A900,'Hoja de Trabajo para listado'!$AB$155:$AB$1048576,0),MATCH((CUADRO!I$4&amp;$E900),'Hoja de Trabajo para listado'!$AB$151:$BA$151,0)),0)+IFERROR(INDEX('Hoja de Trabajo para listado'!$BC$155:$CB$1048576,MATCH($A900,'Hoja de Trabajo para listado'!$BC$155:$BC$1048576,0),MATCH((CUADRO!I$4&amp;$E900),'Hoja de Trabajo para listado'!$BC$151:$CB$151,0)),0)+IFERROR(INDEX('Hoja de Trabajo para listado'!$DE$153:$DG$274,MATCH($A900,'Hoja de Trabajo para listado'!$DE$153:$DE$1048576,0),MATCH((CUADRO!I$4&amp;$E900),'Hoja de Trabajo para listado'!$DE$151:$DG$151,0)),0)+IFERROR(INDEX('Hoja de Trabajo para listado'!$CD$155:$DC$1048576,MATCH($A900,'Hoja de Trabajo para listado'!$CD$155:$CD$1048576,0),MATCH((CUADRO!I$4&amp;$E900),'Hoja de Trabajo para listado'!$CD$151:$DC$151,0)),0)</f>
        <v>0</v>
      </c>
      <c r="J900" s="243">
        <f ca="1">+IFERROR(INDEX('Hoja de Trabajo para listado'!$A$155:$Z$1048576,MATCH($A900,'Hoja de Trabajo para listado'!$A$155:$A$1048576,0),MATCH((CUADRO!J$4&amp;$E900),'Hoja de Trabajo para listado'!$A$151:$Z$151,0)),0)+IFERROR(INDEX('Hoja de Trabajo para listado'!$AB$155:$BA$1048576,MATCH($A900,'Hoja de Trabajo para listado'!$AB$155:$AB$1048576,0),MATCH((CUADRO!J$4&amp;$E900),'Hoja de Trabajo para listado'!$AB$151:$BA$151,0)),0)+IFERROR(INDEX('Hoja de Trabajo para listado'!$BC$155:$CB$1048576,MATCH($A900,'Hoja de Trabajo para listado'!$BC$155:$BC$1048576,0),MATCH((CUADRO!J$4&amp;$E900),'Hoja de Trabajo para listado'!$BC$151:$CB$151,0)),0)+IFERROR(INDEX('Hoja de Trabajo para listado'!$DE$153:$DG$274,MATCH($A900,'Hoja de Trabajo para listado'!$DE$153:$DE$1048576,0),MATCH((CUADRO!J$4&amp;$E900),'Hoja de Trabajo para listado'!$DE$151:$DG$151,0)),0)+IFERROR(INDEX('Hoja de Trabajo para listado'!$CD$155:$DC$1048576,MATCH($A900,'Hoja de Trabajo para listado'!$CD$155:$CD$1048576,0),MATCH((CUADRO!J$4&amp;$E900),'Hoja de Trabajo para listado'!$CD$151:$DC$151,0)),0)</f>
        <v>0</v>
      </c>
      <c r="K900" s="243">
        <f ca="1">+IFERROR(INDEX('Hoja de Trabajo para listado'!$A$155:$Z$1048576,MATCH($A900,'Hoja de Trabajo para listado'!$A$155:$A$1048576,0),MATCH((CUADRO!K$4&amp;$E900),'Hoja de Trabajo para listado'!$A$151:$Z$151,0)),0)+IFERROR(INDEX('Hoja de Trabajo para listado'!$AB$155:$BA$1048576,MATCH($A900,'Hoja de Trabajo para listado'!$AB$155:$AB$1048576,0),MATCH((CUADRO!K$4&amp;$E900),'Hoja de Trabajo para listado'!$AB$151:$BA$151,0)),0)+IFERROR(INDEX('Hoja de Trabajo para listado'!$BC$155:$CB$1048576,MATCH($A900,'Hoja de Trabajo para listado'!$BC$155:$BC$1048576,0),MATCH((CUADRO!K$4&amp;$E900),'Hoja de Trabajo para listado'!$BC$151:$CB$151,0)),0)+IFERROR(INDEX('Hoja de Trabajo para listado'!$DE$153:$DG$274,MATCH($A900,'Hoja de Trabajo para listado'!$DE$153:$DE$1048576,0),MATCH((CUADRO!K$4&amp;$E900),'Hoja de Trabajo para listado'!$DE$151:$DG$151,0)),0)+IFERROR(INDEX('Hoja de Trabajo para listado'!$CD$155:$DC$1048576,MATCH($A900,'Hoja de Trabajo para listado'!$CD$155:$CD$1048576,0),MATCH((CUADRO!K$4&amp;$E900),'Hoja de Trabajo para listado'!$CD$151:$DC$151,0)),0)</f>
        <v>0</v>
      </c>
      <c r="L900" s="243">
        <f ca="1">+IFERROR(INDEX('Hoja de Trabajo para listado'!$A$155:$Z$1048576,MATCH($A900,'Hoja de Trabajo para listado'!$A$155:$A$1048576,0),MATCH((CUADRO!L$4&amp;$E900),'Hoja de Trabajo para listado'!$A$151:$Z$151,0)),0)+IFERROR(INDEX('Hoja de Trabajo para listado'!$AB$155:$BA$1048576,MATCH($A900,'Hoja de Trabajo para listado'!$AB$155:$AB$1048576,0),MATCH((CUADRO!L$4&amp;$E900),'Hoja de Trabajo para listado'!$AB$151:$BA$151,0)),0)+IFERROR(INDEX('Hoja de Trabajo para listado'!$BC$155:$CB$1048576,MATCH($A900,'Hoja de Trabajo para listado'!$BC$155:$BC$1048576,0),MATCH((CUADRO!L$4&amp;$E900),'Hoja de Trabajo para listado'!$BC$151:$CB$151,0)),0)+IFERROR(INDEX('Hoja de Trabajo para listado'!$DE$153:$DG$274,MATCH($A900,'Hoja de Trabajo para listado'!$DE$153:$DE$1048576,0),MATCH((CUADRO!L$4&amp;$E900),'Hoja de Trabajo para listado'!$DE$151:$DG$151,0)),0)+IFERROR(INDEX('Hoja de Trabajo para listado'!$CD$155:$DC$1048576,MATCH($A900,'Hoja de Trabajo para listado'!$CD$155:$CD$1048576,0),MATCH((CUADRO!L$4&amp;$E900),'Hoja de Trabajo para listado'!$CD$151:$DC$151,0)),0)</f>
        <v>0</v>
      </c>
      <c r="M900" s="243">
        <f ca="1">+IFERROR(INDEX('Hoja de Trabajo para listado'!$A$155:$Z$1048576,MATCH($A900,'Hoja de Trabajo para listado'!$A$155:$A$1048576,0),MATCH((CUADRO!M$4&amp;$E900),'Hoja de Trabajo para listado'!$A$151:$Z$151,0)),0)+IFERROR(INDEX('Hoja de Trabajo para listado'!$AB$155:$BA$1048576,MATCH($A900,'Hoja de Trabajo para listado'!$AB$155:$AB$1048576,0),MATCH((CUADRO!M$4&amp;$E900),'Hoja de Trabajo para listado'!$AB$151:$BA$151,0)),0)+IFERROR(INDEX('Hoja de Trabajo para listado'!$BC$155:$CB$1048576,MATCH($A900,'Hoja de Trabajo para listado'!$BC$155:$BC$1048576,0),MATCH((CUADRO!M$4&amp;$E900),'Hoja de Trabajo para listado'!$BC$151:$CB$151,0)),0)+IFERROR(INDEX('Hoja de Trabajo para listado'!$DE$153:$DG$274,MATCH($A900,'Hoja de Trabajo para listado'!$DE$153:$DE$1048576,0),MATCH((CUADRO!M$4&amp;$E900),'Hoja de Trabajo para listado'!$DE$151:$DG$151,0)),0)+IFERROR(INDEX('Hoja de Trabajo para listado'!$CD$155:$DC$1048576,MATCH($A900,'Hoja de Trabajo para listado'!$CD$155:$CD$1048576,0),MATCH((CUADRO!M$4&amp;$E900),'Hoja de Trabajo para listado'!$CD$151:$DC$151,0)),0)</f>
        <v>0</v>
      </c>
      <c r="N900" s="243">
        <f ca="1">+IFERROR(INDEX('Hoja de Trabajo para listado'!$A$155:$Z$1048576,MATCH($A900,'Hoja de Trabajo para listado'!$A$155:$A$1048576,0),MATCH((CUADRO!N$4&amp;$E900),'Hoja de Trabajo para listado'!$A$151:$Z$151,0)),0)+IFERROR(INDEX('Hoja de Trabajo para listado'!$AB$155:$BA$1048576,MATCH($A900,'Hoja de Trabajo para listado'!$AB$155:$AB$1048576,0),MATCH((CUADRO!N$4&amp;$E900),'Hoja de Trabajo para listado'!$AB$151:$BA$151,0)),0)+IFERROR(INDEX('Hoja de Trabajo para listado'!$BC$155:$CB$1048576,MATCH($A900,'Hoja de Trabajo para listado'!$BC$155:$BC$1048576,0),MATCH((CUADRO!N$4&amp;$E900),'Hoja de Trabajo para listado'!$BC$151:$CB$151,0)),0)+IFERROR(INDEX('Hoja de Trabajo para listado'!$DE$153:$DG$274,MATCH($A900,'Hoja de Trabajo para listado'!$DE$153:$DE$1048576,0),MATCH((CUADRO!N$4&amp;$E900),'Hoja de Trabajo para listado'!$DE$151:$DG$151,0)),0)+IFERROR(INDEX('Hoja de Trabajo para listado'!$CD$155:$DC$1048576,MATCH($A900,'Hoja de Trabajo para listado'!$CD$155:$CD$1048576,0),MATCH((CUADRO!N$4&amp;$E900),'Hoja de Trabajo para listado'!$CD$151:$DC$151,0)),0)</f>
        <v>0</v>
      </c>
      <c r="O900" s="243">
        <f ca="1">+IFERROR(INDEX('Hoja de Trabajo para listado'!$A$155:$Z$1048576,MATCH($A900,'Hoja de Trabajo para listado'!$A$155:$A$1048576,0),MATCH((CUADRO!O$4&amp;$E900),'Hoja de Trabajo para listado'!$A$151:$Z$151,0)),0)+IFERROR(INDEX('Hoja de Trabajo para listado'!$AB$155:$BA$1048576,MATCH($A900,'Hoja de Trabajo para listado'!$AB$155:$AB$1048576,0),MATCH((CUADRO!O$4&amp;$E900),'Hoja de Trabajo para listado'!$AB$151:$BA$151,0)),0)+IFERROR(INDEX('Hoja de Trabajo para listado'!$BC$155:$CB$1048576,MATCH($A900,'Hoja de Trabajo para listado'!$BC$155:$BC$1048576,0),MATCH((CUADRO!O$4&amp;$E900),'Hoja de Trabajo para listado'!$BC$151:$CB$151,0)),0)+IFERROR(INDEX('Hoja de Trabajo para listado'!$DE$153:$DG$274,MATCH($A900,'Hoja de Trabajo para listado'!$DE$153:$DE$1048576,0),MATCH((CUADRO!O$4&amp;$E900),'Hoja de Trabajo para listado'!$DE$151:$DG$151,0)),0)+IFERROR(INDEX('Hoja de Trabajo para listado'!$CD$155:$DC$1048576,MATCH($A900,'Hoja de Trabajo para listado'!$CD$155:$CD$1048576,0),MATCH((CUADRO!O$4&amp;$E900),'Hoja de Trabajo para listado'!$CD$151:$DC$151,0)),0)</f>
        <v>0</v>
      </c>
      <c r="P900" s="243">
        <f ca="1">+IFERROR(INDEX('Hoja de Trabajo para listado'!$A$155:$Z$1048576,MATCH($A900,'Hoja de Trabajo para listado'!$A$155:$A$1048576,0),MATCH((CUADRO!P$4&amp;$E900),'Hoja de Trabajo para listado'!$A$151:$Z$151,0)),0)+IFERROR(INDEX('Hoja de Trabajo para listado'!$AB$155:$BA$1048576,MATCH($A900,'Hoja de Trabajo para listado'!$AB$155:$AB$1048576,0),MATCH((CUADRO!P$4&amp;$E900),'Hoja de Trabajo para listado'!$AB$151:$BA$151,0)),0)+IFERROR(INDEX('Hoja de Trabajo para listado'!$BC$155:$CB$1048576,MATCH($A900,'Hoja de Trabajo para listado'!$BC$155:$BC$1048576,0),MATCH((CUADRO!P$4&amp;$E900),'Hoja de Trabajo para listado'!$BC$151:$CB$151,0)),0)+IFERROR(INDEX('Hoja de Trabajo para listado'!$DE$153:$DG$274,MATCH($A900,'Hoja de Trabajo para listado'!$DE$153:$DE$1048576,0),MATCH((CUADRO!P$4&amp;$E900),'Hoja de Trabajo para listado'!$DE$151:$DG$151,0)),0)+IFERROR(INDEX('Hoja de Trabajo para listado'!$CD$155:$DC$1048576,MATCH($A900,'Hoja de Trabajo para listado'!$CD$155:$CD$1048576,0),MATCH((CUADRO!P$4&amp;$E900),'Hoja de Trabajo para listado'!$CD$151:$DC$151,0)),0)</f>
        <v>0</v>
      </c>
      <c r="Q900" s="243">
        <f ca="1">+IFERROR(INDEX('Hoja de Trabajo para listado'!$A$155:$Z$1048576,MATCH($A900,'Hoja de Trabajo para listado'!$A$155:$A$1048576,0),MATCH((CUADRO!Q$4&amp;$E900),'Hoja de Trabajo para listado'!$A$151:$Z$151,0)),0)+IFERROR(INDEX('Hoja de Trabajo para listado'!$AB$155:$BA$1048576,MATCH($A900,'Hoja de Trabajo para listado'!$AB$155:$AB$1048576,0),MATCH((CUADRO!Q$4&amp;$E900),'Hoja de Trabajo para listado'!$AB$151:$BA$151,0)),0)+IFERROR(INDEX('Hoja de Trabajo para listado'!$BC$155:$CB$1048576,MATCH($A900,'Hoja de Trabajo para listado'!$BC$155:$BC$1048576,0),MATCH((CUADRO!Q$4&amp;$E900),'Hoja de Trabajo para listado'!$BC$151:$CB$151,0)),0)+IFERROR(INDEX('Hoja de Trabajo para listado'!$DE$153:$DG$274,MATCH($A900,'Hoja de Trabajo para listado'!$DE$153:$DE$1048576,0),MATCH((CUADRO!Q$4&amp;$E900),'Hoja de Trabajo para listado'!$DE$151:$DG$151,0)),0)+IFERROR(INDEX('Hoja de Trabajo para listado'!$CD$155:$DC$1048576,MATCH($A900,'Hoja de Trabajo para listado'!$CD$155:$CD$1048576,0),MATCH((CUADRO!Q$4&amp;$E900),'Hoja de Trabajo para listado'!$CD$151:$DC$151,0)),0)</f>
        <v>0</v>
      </c>
      <c r="R900" s="243">
        <f t="shared" ca="1" si="26"/>
        <v>0</v>
      </c>
      <c r="S900" s="253">
        <f ca="1">+R899+R900</f>
        <v>0</v>
      </c>
      <c r="T900" s="243">
        <f ca="1">+S900</f>
        <v>0</v>
      </c>
      <c r="U900" s="242">
        <f t="shared" si="27"/>
        <v>2</v>
      </c>
    </row>
    <row r="901" spans="1:21" customFormat="1" ht="15" hidden="1" customHeight="1">
      <c r="A901" s="32">
        <v>1533</v>
      </c>
      <c r="B901" s="381">
        <f>+A901</f>
        <v>1533</v>
      </c>
      <c r="C901" s="245" t="str">
        <f>+VLOOKUP(A901,bd_lista!$A$3:$C$592,3,FALSE)</f>
        <v>Gobierno Autónomo Municipal de Arampampa</v>
      </c>
      <c r="D901" s="383" t="str">
        <f>+C901</f>
        <v>Gobierno Autónomo Municipal de Arampampa</v>
      </c>
      <c r="E901" s="240" t="s">
        <v>683</v>
      </c>
      <c r="F901" s="241">
        <f ca="1">+IFERROR(INDEX('Hoja de Trabajo para listado'!$A$155:$Z$1048576,MATCH($A901,'Hoja de Trabajo para listado'!$A$155:$A$1048576,0),MATCH((CUADRO!F$4&amp;$E901),'Hoja de Trabajo para listado'!$A$151:$Z$151,0)),0)+IFERROR(INDEX('Hoja de Trabajo para listado'!$AB$155:$BA$1048576,MATCH($A901,'Hoja de Trabajo para listado'!$AB$155:$AB$1048576,0),MATCH((CUADRO!F$4&amp;$E901),'Hoja de Trabajo para listado'!$AB$151:$BA$151,0)),0)+IFERROR(INDEX('Hoja de Trabajo para listado'!$BC$155:$CB$1048576,MATCH($A901,'Hoja de Trabajo para listado'!$BC$155:$BC$1048576,0),MATCH((CUADRO!F$4&amp;$E901),'Hoja de Trabajo para listado'!$BC$151:$CB$151,0)),0)+IFERROR(INDEX('Hoja de Trabajo para listado'!$DE$153:$DG$274,MATCH($A901,'Hoja de Trabajo para listado'!$DE$153:$DE$1048576,0),MATCH((CUADRO!F$4&amp;$E901),'Hoja de Trabajo para listado'!$DE$151:$DG$151,0)),0)+IFERROR(INDEX('Hoja de Trabajo para listado'!$CD$155:$DC$1048576,MATCH($A901,'Hoja de Trabajo para listado'!$CD$155:$CD$1048576,0),MATCH((CUADRO!F$4&amp;$E901),'Hoja de Trabajo para listado'!$CD$151:$DC$151,0)),0)</f>
        <v>0</v>
      </c>
      <c r="G901" s="241">
        <f ca="1">+IFERROR(INDEX('Hoja de Trabajo para listado'!$A$155:$Z$1048576,MATCH($A901,'Hoja de Trabajo para listado'!$A$155:$A$1048576,0),MATCH((CUADRO!G$4&amp;$E901),'Hoja de Trabajo para listado'!$A$151:$Z$151,0)),0)+IFERROR(INDEX('Hoja de Trabajo para listado'!$AB$155:$BA$1048576,MATCH($A901,'Hoja de Trabajo para listado'!$AB$155:$AB$1048576,0),MATCH((CUADRO!G$4&amp;$E901),'Hoja de Trabajo para listado'!$AB$151:$BA$151,0)),0)+IFERROR(INDEX('Hoja de Trabajo para listado'!$BC$155:$CB$1048576,MATCH($A901,'Hoja de Trabajo para listado'!$BC$155:$BC$1048576,0),MATCH((CUADRO!G$4&amp;$E901),'Hoja de Trabajo para listado'!$BC$151:$CB$151,0)),0)+IFERROR(INDEX('Hoja de Trabajo para listado'!$DE$153:$DG$274,MATCH($A901,'Hoja de Trabajo para listado'!$DE$153:$DE$1048576,0),MATCH((CUADRO!G$4&amp;$E901),'Hoja de Trabajo para listado'!$DE$151:$DG$151,0)),0)+IFERROR(INDEX('Hoja de Trabajo para listado'!$CD$155:$DC$1048576,MATCH($A901,'Hoja de Trabajo para listado'!$CD$155:$CD$1048576,0),MATCH((CUADRO!G$4&amp;$E901),'Hoja de Trabajo para listado'!$CD$151:$DC$151,0)),0)</f>
        <v>0</v>
      </c>
      <c r="H901" s="241">
        <f ca="1">+IFERROR(INDEX('Hoja de Trabajo para listado'!$A$155:$Z$1048576,MATCH($A901,'Hoja de Trabajo para listado'!$A$155:$A$1048576,0),MATCH((CUADRO!H$4&amp;$E901),'Hoja de Trabajo para listado'!$A$151:$Z$151,0)),0)+IFERROR(INDEX('Hoja de Trabajo para listado'!$AB$155:$BA$1048576,MATCH($A901,'Hoja de Trabajo para listado'!$AB$155:$AB$1048576,0),MATCH((CUADRO!H$4&amp;$E901),'Hoja de Trabajo para listado'!$AB$151:$BA$151,0)),0)+IFERROR(INDEX('Hoja de Trabajo para listado'!$BC$155:$CB$1048576,MATCH($A901,'Hoja de Trabajo para listado'!$BC$155:$BC$1048576,0),MATCH((CUADRO!H$4&amp;$E901),'Hoja de Trabajo para listado'!$BC$151:$CB$151,0)),0)+IFERROR(INDEX('Hoja de Trabajo para listado'!$DE$153:$DG$274,MATCH($A901,'Hoja de Trabajo para listado'!$DE$153:$DE$1048576,0),MATCH((CUADRO!H$4&amp;$E901),'Hoja de Trabajo para listado'!$DE$151:$DG$151,0)),0)+IFERROR(INDEX('Hoja de Trabajo para listado'!$CD$155:$DC$1048576,MATCH($A901,'Hoja de Trabajo para listado'!$CD$155:$CD$1048576,0),MATCH((CUADRO!H$4&amp;$E901),'Hoja de Trabajo para listado'!$CD$151:$DC$151,0)),0)</f>
        <v>0</v>
      </c>
      <c r="I901" s="241">
        <f ca="1">+IFERROR(INDEX('Hoja de Trabajo para listado'!$A$155:$Z$1048576,MATCH($A901,'Hoja de Trabajo para listado'!$A$155:$A$1048576,0),MATCH((CUADRO!I$4&amp;$E901),'Hoja de Trabajo para listado'!$A$151:$Z$151,0)),0)+IFERROR(INDEX('Hoja de Trabajo para listado'!$AB$155:$BA$1048576,MATCH($A901,'Hoja de Trabajo para listado'!$AB$155:$AB$1048576,0),MATCH((CUADRO!I$4&amp;$E901),'Hoja de Trabajo para listado'!$AB$151:$BA$151,0)),0)+IFERROR(INDEX('Hoja de Trabajo para listado'!$BC$155:$CB$1048576,MATCH($A901,'Hoja de Trabajo para listado'!$BC$155:$BC$1048576,0),MATCH((CUADRO!I$4&amp;$E901),'Hoja de Trabajo para listado'!$BC$151:$CB$151,0)),0)+IFERROR(INDEX('Hoja de Trabajo para listado'!$DE$153:$DG$274,MATCH($A901,'Hoja de Trabajo para listado'!$DE$153:$DE$1048576,0),MATCH((CUADRO!I$4&amp;$E901),'Hoja de Trabajo para listado'!$DE$151:$DG$151,0)),0)+IFERROR(INDEX('Hoja de Trabajo para listado'!$CD$155:$DC$1048576,MATCH($A901,'Hoja de Trabajo para listado'!$CD$155:$CD$1048576,0),MATCH((CUADRO!I$4&amp;$E901),'Hoja de Trabajo para listado'!$CD$151:$DC$151,0)),0)</f>
        <v>0</v>
      </c>
      <c r="J901" s="241">
        <f ca="1">+IFERROR(INDEX('Hoja de Trabajo para listado'!$A$155:$Z$1048576,MATCH($A901,'Hoja de Trabajo para listado'!$A$155:$A$1048576,0),MATCH((CUADRO!J$4&amp;$E901),'Hoja de Trabajo para listado'!$A$151:$Z$151,0)),0)+IFERROR(INDEX('Hoja de Trabajo para listado'!$AB$155:$BA$1048576,MATCH($A901,'Hoja de Trabajo para listado'!$AB$155:$AB$1048576,0),MATCH((CUADRO!J$4&amp;$E901),'Hoja de Trabajo para listado'!$AB$151:$BA$151,0)),0)+IFERROR(INDEX('Hoja de Trabajo para listado'!$BC$155:$CB$1048576,MATCH($A901,'Hoja de Trabajo para listado'!$BC$155:$BC$1048576,0),MATCH((CUADRO!J$4&amp;$E901),'Hoja de Trabajo para listado'!$BC$151:$CB$151,0)),0)+IFERROR(INDEX('Hoja de Trabajo para listado'!$DE$153:$DG$274,MATCH($A901,'Hoja de Trabajo para listado'!$DE$153:$DE$1048576,0),MATCH((CUADRO!J$4&amp;$E901),'Hoja de Trabajo para listado'!$DE$151:$DG$151,0)),0)+IFERROR(INDEX('Hoja de Trabajo para listado'!$CD$155:$DC$1048576,MATCH($A901,'Hoja de Trabajo para listado'!$CD$155:$CD$1048576,0),MATCH((CUADRO!J$4&amp;$E901),'Hoja de Trabajo para listado'!$CD$151:$DC$151,0)),0)</f>
        <v>0</v>
      </c>
      <c r="K901" s="241">
        <f ca="1">+IFERROR(INDEX('Hoja de Trabajo para listado'!$A$155:$Z$1048576,MATCH($A901,'Hoja de Trabajo para listado'!$A$155:$A$1048576,0),MATCH((CUADRO!K$4&amp;$E901),'Hoja de Trabajo para listado'!$A$151:$Z$151,0)),0)+IFERROR(INDEX('Hoja de Trabajo para listado'!$AB$155:$BA$1048576,MATCH($A901,'Hoja de Trabajo para listado'!$AB$155:$AB$1048576,0),MATCH((CUADRO!K$4&amp;$E901),'Hoja de Trabajo para listado'!$AB$151:$BA$151,0)),0)+IFERROR(INDEX('Hoja de Trabajo para listado'!$BC$155:$CB$1048576,MATCH($A901,'Hoja de Trabajo para listado'!$BC$155:$BC$1048576,0),MATCH((CUADRO!K$4&amp;$E901),'Hoja de Trabajo para listado'!$BC$151:$CB$151,0)),0)+IFERROR(INDEX('Hoja de Trabajo para listado'!$DE$153:$DG$274,MATCH($A901,'Hoja de Trabajo para listado'!$DE$153:$DE$1048576,0),MATCH((CUADRO!K$4&amp;$E901),'Hoja de Trabajo para listado'!$DE$151:$DG$151,0)),0)+IFERROR(INDEX('Hoja de Trabajo para listado'!$CD$155:$DC$1048576,MATCH($A901,'Hoja de Trabajo para listado'!$CD$155:$CD$1048576,0),MATCH((CUADRO!K$4&amp;$E901),'Hoja de Trabajo para listado'!$CD$151:$DC$151,0)),0)</f>
        <v>0</v>
      </c>
      <c r="L901" s="241">
        <f ca="1">+IFERROR(INDEX('Hoja de Trabajo para listado'!$A$155:$Z$1048576,MATCH($A901,'Hoja de Trabajo para listado'!$A$155:$A$1048576,0),MATCH((CUADRO!L$4&amp;$E901),'Hoja de Trabajo para listado'!$A$151:$Z$151,0)),0)+IFERROR(INDEX('Hoja de Trabajo para listado'!$AB$155:$BA$1048576,MATCH($A901,'Hoja de Trabajo para listado'!$AB$155:$AB$1048576,0),MATCH((CUADRO!L$4&amp;$E901),'Hoja de Trabajo para listado'!$AB$151:$BA$151,0)),0)+IFERROR(INDEX('Hoja de Trabajo para listado'!$BC$155:$CB$1048576,MATCH($A901,'Hoja de Trabajo para listado'!$BC$155:$BC$1048576,0),MATCH((CUADRO!L$4&amp;$E901),'Hoja de Trabajo para listado'!$BC$151:$CB$151,0)),0)+IFERROR(INDEX('Hoja de Trabajo para listado'!$DE$153:$DG$274,MATCH($A901,'Hoja de Trabajo para listado'!$DE$153:$DE$1048576,0),MATCH((CUADRO!L$4&amp;$E901),'Hoja de Trabajo para listado'!$DE$151:$DG$151,0)),0)+IFERROR(INDEX('Hoja de Trabajo para listado'!$CD$155:$DC$1048576,MATCH($A901,'Hoja de Trabajo para listado'!$CD$155:$CD$1048576,0),MATCH((CUADRO!L$4&amp;$E901),'Hoja de Trabajo para listado'!$CD$151:$DC$151,0)),0)</f>
        <v>0</v>
      </c>
      <c r="M901" s="241">
        <f ca="1">+IFERROR(INDEX('Hoja de Trabajo para listado'!$A$155:$Z$1048576,MATCH($A901,'Hoja de Trabajo para listado'!$A$155:$A$1048576,0),MATCH((CUADRO!M$4&amp;$E901),'Hoja de Trabajo para listado'!$A$151:$Z$151,0)),0)+IFERROR(INDEX('Hoja de Trabajo para listado'!$AB$155:$BA$1048576,MATCH($A901,'Hoja de Trabajo para listado'!$AB$155:$AB$1048576,0),MATCH((CUADRO!M$4&amp;$E901),'Hoja de Trabajo para listado'!$AB$151:$BA$151,0)),0)+IFERROR(INDEX('Hoja de Trabajo para listado'!$BC$155:$CB$1048576,MATCH($A901,'Hoja de Trabajo para listado'!$BC$155:$BC$1048576,0),MATCH((CUADRO!M$4&amp;$E901),'Hoja de Trabajo para listado'!$BC$151:$CB$151,0)),0)+IFERROR(INDEX('Hoja de Trabajo para listado'!$DE$153:$DG$274,MATCH($A901,'Hoja de Trabajo para listado'!$DE$153:$DE$1048576,0),MATCH((CUADRO!M$4&amp;$E901),'Hoja de Trabajo para listado'!$DE$151:$DG$151,0)),0)+IFERROR(INDEX('Hoja de Trabajo para listado'!$CD$155:$DC$1048576,MATCH($A901,'Hoja de Trabajo para listado'!$CD$155:$CD$1048576,0),MATCH((CUADRO!M$4&amp;$E901),'Hoja de Trabajo para listado'!$CD$151:$DC$151,0)),0)</f>
        <v>0</v>
      </c>
      <c r="N901" s="241">
        <f ca="1">+IFERROR(INDEX('Hoja de Trabajo para listado'!$A$155:$Z$1048576,MATCH($A901,'Hoja de Trabajo para listado'!$A$155:$A$1048576,0),MATCH((CUADRO!N$4&amp;$E901),'Hoja de Trabajo para listado'!$A$151:$Z$151,0)),0)+IFERROR(INDEX('Hoja de Trabajo para listado'!$AB$155:$BA$1048576,MATCH($A901,'Hoja de Trabajo para listado'!$AB$155:$AB$1048576,0),MATCH((CUADRO!N$4&amp;$E901),'Hoja de Trabajo para listado'!$AB$151:$BA$151,0)),0)+IFERROR(INDEX('Hoja de Trabajo para listado'!$BC$155:$CB$1048576,MATCH($A901,'Hoja de Trabajo para listado'!$BC$155:$BC$1048576,0),MATCH((CUADRO!N$4&amp;$E901),'Hoja de Trabajo para listado'!$BC$151:$CB$151,0)),0)+IFERROR(INDEX('Hoja de Trabajo para listado'!$DE$153:$DG$274,MATCH($A901,'Hoja de Trabajo para listado'!$DE$153:$DE$1048576,0),MATCH((CUADRO!N$4&amp;$E901),'Hoja de Trabajo para listado'!$DE$151:$DG$151,0)),0)+IFERROR(INDEX('Hoja de Trabajo para listado'!$CD$155:$DC$1048576,MATCH($A901,'Hoja de Trabajo para listado'!$CD$155:$CD$1048576,0),MATCH((CUADRO!N$4&amp;$E901),'Hoja de Trabajo para listado'!$CD$151:$DC$151,0)),0)</f>
        <v>0</v>
      </c>
      <c r="O901" s="241">
        <f ca="1">+IFERROR(INDEX('Hoja de Trabajo para listado'!$A$155:$Z$1048576,MATCH($A901,'Hoja de Trabajo para listado'!$A$155:$A$1048576,0),MATCH((CUADRO!O$4&amp;$E901),'Hoja de Trabajo para listado'!$A$151:$Z$151,0)),0)+IFERROR(INDEX('Hoja de Trabajo para listado'!$AB$155:$BA$1048576,MATCH($A901,'Hoja de Trabajo para listado'!$AB$155:$AB$1048576,0),MATCH((CUADRO!O$4&amp;$E901),'Hoja de Trabajo para listado'!$AB$151:$BA$151,0)),0)+IFERROR(INDEX('Hoja de Trabajo para listado'!$BC$155:$CB$1048576,MATCH($A901,'Hoja de Trabajo para listado'!$BC$155:$BC$1048576,0),MATCH((CUADRO!O$4&amp;$E901),'Hoja de Trabajo para listado'!$BC$151:$CB$151,0)),0)+IFERROR(INDEX('Hoja de Trabajo para listado'!$DE$153:$DG$274,MATCH($A901,'Hoja de Trabajo para listado'!$DE$153:$DE$1048576,0),MATCH((CUADRO!O$4&amp;$E901),'Hoja de Trabajo para listado'!$DE$151:$DG$151,0)),0)+IFERROR(INDEX('Hoja de Trabajo para listado'!$CD$155:$DC$1048576,MATCH($A901,'Hoja de Trabajo para listado'!$CD$155:$CD$1048576,0),MATCH((CUADRO!O$4&amp;$E901),'Hoja de Trabajo para listado'!$CD$151:$DC$151,0)),0)</f>
        <v>0</v>
      </c>
      <c r="P901" s="241">
        <f ca="1">+IFERROR(INDEX('Hoja de Trabajo para listado'!$A$155:$Z$1048576,MATCH($A901,'Hoja de Trabajo para listado'!$A$155:$A$1048576,0),MATCH((CUADRO!P$4&amp;$E901),'Hoja de Trabajo para listado'!$A$151:$Z$151,0)),0)+IFERROR(INDEX('Hoja de Trabajo para listado'!$AB$155:$BA$1048576,MATCH($A901,'Hoja de Trabajo para listado'!$AB$155:$AB$1048576,0),MATCH((CUADRO!P$4&amp;$E901),'Hoja de Trabajo para listado'!$AB$151:$BA$151,0)),0)+IFERROR(INDEX('Hoja de Trabajo para listado'!$BC$155:$CB$1048576,MATCH($A901,'Hoja de Trabajo para listado'!$BC$155:$BC$1048576,0),MATCH((CUADRO!P$4&amp;$E901),'Hoja de Trabajo para listado'!$BC$151:$CB$151,0)),0)+IFERROR(INDEX('Hoja de Trabajo para listado'!$DE$153:$DG$274,MATCH($A901,'Hoja de Trabajo para listado'!$DE$153:$DE$1048576,0),MATCH((CUADRO!P$4&amp;$E901),'Hoja de Trabajo para listado'!$DE$151:$DG$151,0)),0)+IFERROR(INDEX('Hoja de Trabajo para listado'!$CD$155:$DC$1048576,MATCH($A901,'Hoja de Trabajo para listado'!$CD$155:$CD$1048576,0),MATCH((CUADRO!P$4&amp;$E901),'Hoja de Trabajo para listado'!$CD$151:$DC$151,0)),0)</f>
        <v>0</v>
      </c>
      <c r="Q901" s="241">
        <f ca="1">+IFERROR(INDEX('Hoja de Trabajo para listado'!$A$155:$Z$1048576,MATCH($A901,'Hoja de Trabajo para listado'!$A$155:$A$1048576,0),MATCH((CUADRO!Q$4&amp;$E901),'Hoja de Trabajo para listado'!$A$151:$Z$151,0)),0)+IFERROR(INDEX('Hoja de Trabajo para listado'!$AB$155:$BA$1048576,MATCH($A901,'Hoja de Trabajo para listado'!$AB$155:$AB$1048576,0),MATCH((CUADRO!Q$4&amp;$E901),'Hoja de Trabajo para listado'!$AB$151:$BA$151,0)),0)+IFERROR(INDEX('Hoja de Trabajo para listado'!$BC$155:$CB$1048576,MATCH($A901,'Hoja de Trabajo para listado'!$BC$155:$BC$1048576,0),MATCH((CUADRO!Q$4&amp;$E901),'Hoja de Trabajo para listado'!$BC$151:$CB$151,0)),0)+IFERROR(INDEX('Hoja de Trabajo para listado'!$DE$153:$DG$274,MATCH($A901,'Hoja de Trabajo para listado'!$DE$153:$DE$1048576,0),MATCH((CUADRO!Q$4&amp;$E901),'Hoja de Trabajo para listado'!$DE$151:$DG$151,0)),0)+IFERROR(INDEX('Hoja de Trabajo para listado'!$CD$155:$DC$1048576,MATCH($A901,'Hoja de Trabajo para listado'!$CD$155:$CD$1048576,0),MATCH((CUADRO!Q$4&amp;$E901),'Hoja de Trabajo para listado'!$CD$151:$DC$151,0)),0)</f>
        <v>0</v>
      </c>
      <c r="R901" s="241">
        <f t="shared" ca="1" si="26"/>
        <v>0</v>
      </c>
      <c r="S901" s="247"/>
      <c r="T901" s="241">
        <f ca="1">+T902</f>
        <v>0</v>
      </c>
      <c r="U901" s="240">
        <f t="shared" si="27"/>
        <v>1</v>
      </c>
    </row>
    <row r="902" spans="1:21" customFormat="1" ht="15" hidden="1" customHeight="1">
      <c r="A902" s="32">
        <v>1533</v>
      </c>
      <c r="B902" s="382"/>
      <c r="C902" s="245" t="str">
        <f>+VLOOKUP(A902,bd_lista!$A$3:$C$592,3,FALSE)</f>
        <v>Gobierno Autónomo Municipal de Arampampa</v>
      </c>
      <c r="D902" s="384"/>
      <c r="E902" s="242" t="s">
        <v>684</v>
      </c>
      <c r="F902" s="243">
        <f ca="1">+IFERROR(INDEX('Hoja de Trabajo para listado'!$A$155:$Z$1048576,MATCH($A902,'Hoja de Trabajo para listado'!$A$155:$A$1048576,0),MATCH((CUADRO!F$4&amp;$E902),'Hoja de Trabajo para listado'!$A$151:$Z$151,0)),0)+IFERROR(INDEX('Hoja de Trabajo para listado'!$AB$155:$BA$1048576,MATCH($A902,'Hoja de Trabajo para listado'!$AB$155:$AB$1048576,0),MATCH((CUADRO!F$4&amp;$E902),'Hoja de Trabajo para listado'!$AB$151:$BA$151,0)),0)+IFERROR(INDEX('Hoja de Trabajo para listado'!$BC$155:$CB$1048576,MATCH($A902,'Hoja de Trabajo para listado'!$BC$155:$BC$1048576,0),MATCH((CUADRO!F$4&amp;$E902),'Hoja de Trabajo para listado'!$BC$151:$CB$151,0)),0)+IFERROR(INDEX('Hoja de Trabajo para listado'!$DE$153:$DG$274,MATCH($A902,'Hoja de Trabajo para listado'!$DE$153:$DE$1048576,0),MATCH((CUADRO!F$4&amp;$E902),'Hoja de Trabajo para listado'!$DE$151:$DG$151,0)),0)+IFERROR(INDEX('Hoja de Trabajo para listado'!$CD$155:$DC$1048576,MATCH($A902,'Hoja de Trabajo para listado'!$CD$155:$CD$1048576,0),MATCH((CUADRO!F$4&amp;$E902),'Hoja de Trabajo para listado'!$CD$151:$DC$151,0)),0)</f>
        <v>0</v>
      </c>
      <c r="G902" s="243">
        <f ca="1">+IFERROR(INDEX('Hoja de Trabajo para listado'!$A$155:$Z$1048576,MATCH($A902,'Hoja de Trabajo para listado'!$A$155:$A$1048576,0),MATCH((CUADRO!G$4&amp;$E902),'Hoja de Trabajo para listado'!$A$151:$Z$151,0)),0)+IFERROR(INDEX('Hoja de Trabajo para listado'!$AB$155:$BA$1048576,MATCH($A902,'Hoja de Trabajo para listado'!$AB$155:$AB$1048576,0),MATCH((CUADRO!G$4&amp;$E902),'Hoja de Trabajo para listado'!$AB$151:$BA$151,0)),0)+IFERROR(INDEX('Hoja de Trabajo para listado'!$BC$155:$CB$1048576,MATCH($A902,'Hoja de Trabajo para listado'!$BC$155:$BC$1048576,0),MATCH((CUADRO!G$4&amp;$E902),'Hoja de Trabajo para listado'!$BC$151:$CB$151,0)),0)+IFERROR(INDEX('Hoja de Trabajo para listado'!$DE$153:$DG$274,MATCH($A902,'Hoja de Trabajo para listado'!$DE$153:$DE$1048576,0),MATCH((CUADRO!G$4&amp;$E902),'Hoja de Trabajo para listado'!$DE$151:$DG$151,0)),0)+IFERROR(INDEX('Hoja de Trabajo para listado'!$CD$155:$DC$1048576,MATCH($A902,'Hoja de Trabajo para listado'!$CD$155:$CD$1048576,0),MATCH((CUADRO!G$4&amp;$E902),'Hoja de Trabajo para listado'!$CD$151:$DC$151,0)),0)</f>
        <v>0</v>
      </c>
      <c r="H902" s="243">
        <f ca="1">+IFERROR(INDEX('Hoja de Trabajo para listado'!$A$155:$Z$1048576,MATCH($A902,'Hoja de Trabajo para listado'!$A$155:$A$1048576,0),MATCH((CUADRO!H$4&amp;$E902),'Hoja de Trabajo para listado'!$A$151:$Z$151,0)),0)+IFERROR(INDEX('Hoja de Trabajo para listado'!$AB$155:$BA$1048576,MATCH($A902,'Hoja de Trabajo para listado'!$AB$155:$AB$1048576,0),MATCH((CUADRO!H$4&amp;$E902),'Hoja de Trabajo para listado'!$AB$151:$BA$151,0)),0)+IFERROR(INDEX('Hoja de Trabajo para listado'!$BC$155:$CB$1048576,MATCH($A902,'Hoja de Trabajo para listado'!$BC$155:$BC$1048576,0),MATCH((CUADRO!H$4&amp;$E902),'Hoja de Trabajo para listado'!$BC$151:$CB$151,0)),0)+IFERROR(INDEX('Hoja de Trabajo para listado'!$DE$153:$DG$274,MATCH($A902,'Hoja de Trabajo para listado'!$DE$153:$DE$1048576,0),MATCH((CUADRO!H$4&amp;$E902),'Hoja de Trabajo para listado'!$DE$151:$DG$151,0)),0)+IFERROR(INDEX('Hoja de Trabajo para listado'!$CD$155:$DC$1048576,MATCH($A902,'Hoja de Trabajo para listado'!$CD$155:$CD$1048576,0),MATCH((CUADRO!H$4&amp;$E902),'Hoja de Trabajo para listado'!$CD$151:$DC$151,0)),0)</f>
        <v>0</v>
      </c>
      <c r="I902" s="243">
        <f ca="1">+IFERROR(INDEX('Hoja de Trabajo para listado'!$A$155:$Z$1048576,MATCH($A902,'Hoja de Trabajo para listado'!$A$155:$A$1048576,0),MATCH((CUADRO!I$4&amp;$E902),'Hoja de Trabajo para listado'!$A$151:$Z$151,0)),0)+IFERROR(INDEX('Hoja de Trabajo para listado'!$AB$155:$BA$1048576,MATCH($A902,'Hoja de Trabajo para listado'!$AB$155:$AB$1048576,0),MATCH((CUADRO!I$4&amp;$E902),'Hoja de Trabajo para listado'!$AB$151:$BA$151,0)),0)+IFERROR(INDEX('Hoja de Trabajo para listado'!$BC$155:$CB$1048576,MATCH($A902,'Hoja de Trabajo para listado'!$BC$155:$BC$1048576,0),MATCH((CUADRO!I$4&amp;$E902),'Hoja de Trabajo para listado'!$BC$151:$CB$151,0)),0)+IFERROR(INDEX('Hoja de Trabajo para listado'!$DE$153:$DG$274,MATCH($A902,'Hoja de Trabajo para listado'!$DE$153:$DE$1048576,0),MATCH((CUADRO!I$4&amp;$E902),'Hoja de Trabajo para listado'!$DE$151:$DG$151,0)),0)+IFERROR(INDEX('Hoja de Trabajo para listado'!$CD$155:$DC$1048576,MATCH($A902,'Hoja de Trabajo para listado'!$CD$155:$CD$1048576,0),MATCH((CUADRO!I$4&amp;$E902),'Hoja de Trabajo para listado'!$CD$151:$DC$151,0)),0)</f>
        <v>0</v>
      </c>
      <c r="J902" s="243">
        <f ca="1">+IFERROR(INDEX('Hoja de Trabajo para listado'!$A$155:$Z$1048576,MATCH($A902,'Hoja de Trabajo para listado'!$A$155:$A$1048576,0),MATCH((CUADRO!J$4&amp;$E902),'Hoja de Trabajo para listado'!$A$151:$Z$151,0)),0)+IFERROR(INDEX('Hoja de Trabajo para listado'!$AB$155:$BA$1048576,MATCH($A902,'Hoja de Trabajo para listado'!$AB$155:$AB$1048576,0),MATCH((CUADRO!J$4&amp;$E902),'Hoja de Trabajo para listado'!$AB$151:$BA$151,0)),0)+IFERROR(INDEX('Hoja de Trabajo para listado'!$BC$155:$CB$1048576,MATCH($A902,'Hoja de Trabajo para listado'!$BC$155:$BC$1048576,0),MATCH((CUADRO!J$4&amp;$E902),'Hoja de Trabajo para listado'!$BC$151:$CB$151,0)),0)+IFERROR(INDEX('Hoja de Trabajo para listado'!$DE$153:$DG$274,MATCH($A902,'Hoja de Trabajo para listado'!$DE$153:$DE$1048576,0),MATCH((CUADRO!J$4&amp;$E902),'Hoja de Trabajo para listado'!$DE$151:$DG$151,0)),0)+IFERROR(INDEX('Hoja de Trabajo para listado'!$CD$155:$DC$1048576,MATCH($A902,'Hoja de Trabajo para listado'!$CD$155:$CD$1048576,0),MATCH((CUADRO!J$4&amp;$E902),'Hoja de Trabajo para listado'!$CD$151:$DC$151,0)),0)</f>
        <v>0</v>
      </c>
      <c r="K902" s="243">
        <f ca="1">+IFERROR(INDEX('Hoja de Trabajo para listado'!$A$155:$Z$1048576,MATCH($A902,'Hoja de Trabajo para listado'!$A$155:$A$1048576,0),MATCH((CUADRO!K$4&amp;$E902),'Hoja de Trabajo para listado'!$A$151:$Z$151,0)),0)+IFERROR(INDEX('Hoja de Trabajo para listado'!$AB$155:$BA$1048576,MATCH($A902,'Hoja de Trabajo para listado'!$AB$155:$AB$1048576,0),MATCH((CUADRO!K$4&amp;$E902),'Hoja de Trabajo para listado'!$AB$151:$BA$151,0)),0)+IFERROR(INDEX('Hoja de Trabajo para listado'!$BC$155:$CB$1048576,MATCH($A902,'Hoja de Trabajo para listado'!$BC$155:$BC$1048576,0),MATCH((CUADRO!K$4&amp;$E902),'Hoja de Trabajo para listado'!$BC$151:$CB$151,0)),0)+IFERROR(INDEX('Hoja de Trabajo para listado'!$DE$153:$DG$274,MATCH($A902,'Hoja de Trabajo para listado'!$DE$153:$DE$1048576,0),MATCH((CUADRO!K$4&amp;$E902),'Hoja de Trabajo para listado'!$DE$151:$DG$151,0)),0)+IFERROR(INDEX('Hoja de Trabajo para listado'!$CD$155:$DC$1048576,MATCH($A902,'Hoja de Trabajo para listado'!$CD$155:$CD$1048576,0),MATCH((CUADRO!K$4&amp;$E902),'Hoja de Trabajo para listado'!$CD$151:$DC$151,0)),0)</f>
        <v>0</v>
      </c>
      <c r="L902" s="243">
        <f ca="1">+IFERROR(INDEX('Hoja de Trabajo para listado'!$A$155:$Z$1048576,MATCH($A902,'Hoja de Trabajo para listado'!$A$155:$A$1048576,0),MATCH((CUADRO!L$4&amp;$E902),'Hoja de Trabajo para listado'!$A$151:$Z$151,0)),0)+IFERROR(INDEX('Hoja de Trabajo para listado'!$AB$155:$BA$1048576,MATCH($A902,'Hoja de Trabajo para listado'!$AB$155:$AB$1048576,0),MATCH((CUADRO!L$4&amp;$E902),'Hoja de Trabajo para listado'!$AB$151:$BA$151,0)),0)+IFERROR(INDEX('Hoja de Trabajo para listado'!$BC$155:$CB$1048576,MATCH($A902,'Hoja de Trabajo para listado'!$BC$155:$BC$1048576,0),MATCH((CUADRO!L$4&amp;$E902),'Hoja de Trabajo para listado'!$BC$151:$CB$151,0)),0)+IFERROR(INDEX('Hoja de Trabajo para listado'!$DE$153:$DG$274,MATCH($A902,'Hoja de Trabajo para listado'!$DE$153:$DE$1048576,0),MATCH((CUADRO!L$4&amp;$E902),'Hoja de Trabajo para listado'!$DE$151:$DG$151,0)),0)+IFERROR(INDEX('Hoja de Trabajo para listado'!$CD$155:$DC$1048576,MATCH($A902,'Hoja de Trabajo para listado'!$CD$155:$CD$1048576,0),MATCH((CUADRO!L$4&amp;$E902),'Hoja de Trabajo para listado'!$CD$151:$DC$151,0)),0)</f>
        <v>0</v>
      </c>
      <c r="M902" s="243">
        <f ca="1">+IFERROR(INDEX('Hoja de Trabajo para listado'!$A$155:$Z$1048576,MATCH($A902,'Hoja de Trabajo para listado'!$A$155:$A$1048576,0),MATCH((CUADRO!M$4&amp;$E902),'Hoja de Trabajo para listado'!$A$151:$Z$151,0)),0)+IFERROR(INDEX('Hoja de Trabajo para listado'!$AB$155:$BA$1048576,MATCH($A902,'Hoja de Trabajo para listado'!$AB$155:$AB$1048576,0),MATCH((CUADRO!M$4&amp;$E902),'Hoja de Trabajo para listado'!$AB$151:$BA$151,0)),0)+IFERROR(INDEX('Hoja de Trabajo para listado'!$BC$155:$CB$1048576,MATCH($A902,'Hoja de Trabajo para listado'!$BC$155:$BC$1048576,0),MATCH((CUADRO!M$4&amp;$E902),'Hoja de Trabajo para listado'!$BC$151:$CB$151,0)),0)+IFERROR(INDEX('Hoja de Trabajo para listado'!$DE$153:$DG$274,MATCH($A902,'Hoja de Trabajo para listado'!$DE$153:$DE$1048576,0),MATCH((CUADRO!M$4&amp;$E902),'Hoja de Trabajo para listado'!$DE$151:$DG$151,0)),0)+IFERROR(INDEX('Hoja de Trabajo para listado'!$CD$155:$DC$1048576,MATCH($A902,'Hoja de Trabajo para listado'!$CD$155:$CD$1048576,0),MATCH((CUADRO!M$4&amp;$E902),'Hoja de Trabajo para listado'!$CD$151:$DC$151,0)),0)</f>
        <v>0</v>
      </c>
      <c r="N902" s="243">
        <f ca="1">+IFERROR(INDEX('Hoja de Trabajo para listado'!$A$155:$Z$1048576,MATCH($A902,'Hoja de Trabajo para listado'!$A$155:$A$1048576,0),MATCH((CUADRO!N$4&amp;$E902),'Hoja de Trabajo para listado'!$A$151:$Z$151,0)),0)+IFERROR(INDEX('Hoja de Trabajo para listado'!$AB$155:$BA$1048576,MATCH($A902,'Hoja de Trabajo para listado'!$AB$155:$AB$1048576,0),MATCH((CUADRO!N$4&amp;$E902),'Hoja de Trabajo para listado'!$AB$151:$BA$151,0)),0)+IFERROR(INDEX('Hoja de Trabajo para listado'!$BC$155:$CB$1048576,MATCH($A902,'Hoja de Trabajo para listado'!$BC$155:$BC$1048576,0),MATCH((CUADRO!N$4&amp;$E902),'Hoja de Trabajo para listado'!$BC$151:$CB$151,0)),0)+IFERROR(INDEX('Hoja de Trabajo para listado'!$DE$153:$DG$274,MATCH($A902,'Hoja de Trabajo para listado'!$DE$153:$DE$1048576,0),MATCH((CUADRO!N$4&amp;$E902),'Hoja de Trabajo para listado'!$DE$151:$DG$151,0)),0)+IFERROR(INDEX('Hoja de Trabajo para listado'!$CD$155:$DC$1048576,MATCH($A902,'Hoja de Trabajo para listado'!$CD$155:$CD$1048576,0),MATCH((CUADRO!N$4&amp;$E902),'Hoja de Trabajo para listado'!$CD$151:$DC$151,0)),0)</f>
        <v>0</v>
      </c>
      <c r="O902" s="243">
        <f ca="1">+IFERROR(INDEX('Hoja de Trabajo para listado'!$A$155:$Z$1048576,MATCH($A902,'Hoja de Trabajo para listado'!$A$155:$A$1048576,0),MATCH((CUADRO!O$4&amp;$E902),'Hoja de Trabajo para listado'!$A$151:$Z$151,0)),0)+IFERROR(INDEX('Hoja de Trabajo para listado'!$AB$155:$BA$1048576,MATCH($A902,'Hoja de Trabajo para listado'!$AB$155:$AB$1048576,0),MATCH((CUADRO!O$4&amp;$E902),'Hoja de Trabajo para listado'!$AB$151:$BA$151,0)),0)+IFERROR(INDEX('Hoja de Trabajo para listado'!$BC$155:$CB$1048576,MATCH($A902,'Hoja de Trabajo para listado'!$BC$155:$BC$1048576,0),MATCH((CUADRO!O$4&amp;$E902),'Hoja de Trabajo para listado'!$BC$151:$CB$151,0)),0)+IFERROR(INDEX('Hoja de Trabajo para listado'!$DE$153:$DG$274,MATCH($A902,'Hoja de Trabajo para listado'!$DE$153:$DE$1048576,0),MATCH((CUADRO!O$4&amp;$E902),'Hoja de Trabajo para listado'!$DE$151:$DG$151,0)),0)+IFERROR(INDEX('Hoja de Trabajo para listado'!$CD$155:$DC$1048576,MATCH($A902,'Hoja de Trabajo para listado'!$CD$155:$CD$1048576,0),MATCH((CUADRO!O$4&amp;$E902),'Hoja de Trabajo para listado'!$CD$151:$DC$151,0)),0)</f>
        <v>0</v>
      </c>
      <c r="P902" s="243">
        <f ca="1">+IFERROR(INDEX('Hoja de Trabajo para listado'!$A$155:$Z$1048576,MATCH($A902,'Hoja de Trabajo para listado'!$A$155:$A$1048576,0),MATCH((CUADRO!P$4&amp;$E902),'Hoja de Trabajo para listado'!$A$151:$Z$151,0)),0)+IFERROR(INDEX('Hoja de Trabajo para listado'!$AB$155:$BA$1048576,MATCH($A902,'Hoja de Trabajo para listado'!$AB$155:$AB$1048576,0),MATCH((CUADRO!P$4&amp;$E902),'Hoja de Trabajo para listado'!$AB$151:$BA$151,0)),0)+IFERROR(INDEX('Hoja de Trabajo para listado'!$BC$155:$CB$1048576,MATCH($A902,'Hoja de Trabajo para listado'!$BC$155:$BC$1048576,0),MATCH((CUADRO!P$4&amp;$E902),'Hoja de Trabajo para listado'!$BC$151:$CB$151,0)),0)+IFERROR(INDEX('Hoja de Trabajo para listado'!$DE$153:$DG$274,MATCH($A902,'Hoja de Trabajo para listado'!$DE$153:$DE$1048576,0),MATCH((CUADRO!P$4&amp;$E902),'Hoja de Trabajo para listado'!$DE$151:$DG$151,0)),0)+IFERROR(INDEX('Hoja de Trabajo para listado'!$CD$155:$DC$1048576,MATCH($A902,'Hoja de Trabajo para listado'!$CD$155:$CD$1048576,0),MATCH((CUADRO!P$4&amp;$E902),'Hoja de Trabajo para listado'!$CD$151:$DC$151,0)),0)</f>
        <v>0</v>
      </c>
      <c r="Q902" s="243">
        <f ca="1">+IFERROR(INDEX('Hoja de Trabajo para listado'!$A$155:$Z$1048576,MATCH($A902,'Hoja de Trabajo para listado'!$A$155:$A$1048576,0),MATCH((CUADRO!Q$4&amp;$E902),'Hoja de Trabajo para listado'!$A$151:$Z$151,0)),0)+IFERROR(INDEX('Hoja de Trabajo para listado'!$AB$155:$BA$1048576,MATCH($A902,'Hoja de Trabajo para listado'!$AB$155:$AB$1048576,0),MATCH((CUADRO!Q$4&amp;$E902),'Hoja de Trabajo para listado'!$AB$151:$BA$151,0)),0)+IFERROR(INDEX('Hoja de Trabajo para listado'!$BC$155:$CB$1048576,MATCH($A902,'Hoja de Trabajo para listado'!$BC$155:$BC$1048576,0),MATCH((CUADRO!Q$4&amp;$E902),'Hoja de Trabajo para listado'!$BC$151:$CB$151,0)),0)+IFERROR(INDEX('Hoja de Trabajo para listado'!$DE$153:$DG$274,MATCH($A902,'Hoja de Trabajo para listado'!$DE$153:$DE$1048576,0),MATCH((CUADRO!Q$4&amp;$E902),'Hoja de Trabajo para listado'!$DE$151:$DG$151,0)),0)+IFERROR(INDEX('Hoja de Trabajo para listado'!$CD$155:$DC$1048576,MATCH($A902,'Hoja de Trabajo para listado'!$CD$155:$CD$1048576,0),MATCH((CUADRO!Q$4&amp;$E902),'Hoja de Trabajo para listado'!$CD$151:$DC$151,0)),0)</f>
        <v>0</v>
      </c>
      <c r="R902" s="243">
        <f t="shared" ca="1" si="26"/>
        <v>0</v>
      </c>
      <c r="S902" s="253">
        <f ca="1">+R901+R902</f>
        <v>0</v>
      </c>
      <c r="T902" s="243">
        <f ca="1">+S902</f>
        <v>0</v>
      </c>
      <c r="U902" s="242">
        <f t="shared" si="27"/>
        <v>2</v>
      </c>
    </row>
    <row r="903" spans="1:21" customFormat="1" ht="15" hidden="1" customHeight="1">
      <c r="A903" s="32">
        <v>1534</v>
      </c>
      <c r="B903" s="381">
        <f>+A903</f>
        <v>1534</v>
      </c>
      <c r="C903" s="245" t="str">
        <f>+VLOOKUP(A903,bd_lista!$A$3:$C$592,3,FALSE)</f>
        <v>Gobierno Autónomo Municipal de Acasio</v>
      </c>
      <c r="D903" s="383" t="str">
        <f>+C903</f>
        <v>Gobierno Autónomo Municipal de Acasio</v>
      </c>
      <c r="E903" s="240" t="s">
        <v>683</v>
      </c>
      <c r="F903" s="241">
        <f ca="1">+IFERROR(INDEX('Hoja de Trabajo para listado'!$A$155:$Z$1048576,MATCH($A903,'Hoja de Trabajo para listado'!$A$155:$A$1048576,0),MATCH((CUADRO!F$4&amp;$E903),'Hoja de Trabajo para listado'!$A$151:$Z$151,0)),0)+IFERROR(INDEX('Hoja de Trabajo para listado'!$AB$155:$BA$1048576,MATCH($A903,'Hoja de Trabajo para listado'!$AB$155:$AB$1048576,0),MATCH((CUADRO!F$4&amp;$E903),'Hoja de Trabajo para listado'!$AB$151:$BA$151,0)),0)+IFERROR(INDEX('Hoja de Trabajo para listado'!$BC$155:$CB$1048576,MATCH($A903,'Hoja de Trabajo para listado'!$BC$155:$BC$1048576,0),MATCH((CUADRO!F$4&amp;$E903),'Hoja de Trabajo para listado'!$BC$151:$CB$151,0)),0)+IFERROR(INDEX('Hoja de Trabajo para listado'!$DE$153:$DG$274,MATCH($A903,'Hoja de Trabajo para listado'!$DE$153:$DE$1048576,0),MATCH((CUADRO!F$4&amp;$E903),'Hoja de Trabajo para listado'!$DE$151:$DG$151,0)),0)+IFERROR(INDEX('Hoja de Trabajo para listado'!$CD$155:$DC$1048576,MATCH($A903,'Hoja de Trabajo para listado'!$CD$155:$CD$1048576,0),MATCH((CUADRO!F$4&amp;$E903),'Hoja de Trabajo para listado'!$CD$151:$DC$151,0)),0)</f>
        <v>0</v>
      </c>
      <c r="G903" s="241">
        <f ca="1">+IFERROR(INDEX('Hoja de Trabajo para listado'!$A$155:$Z$1048576,MATCH($A903,'Hoja de Trabajo para listado'!$A$155:$A$1048576,0),MATCH((CUADRO!G$4&amp;$E903),'Hoja de Trabajo para listado'!$A$151:$Z$151,0)),0)+IFERROR(INDEX('Hoja de Trabajo para listado'!$AB$155:$BA$1048576,MATCH($A903,'Hoja de Trabajo para listado'!$AB$155:$AB$1048576,0),MATCH((CUADRO!G$4&amp;$E903),'Hoja de Trabajo para listado'!$AB$151:$BA$151,0)),0)+IFERROR(INDEX('Hoja de Trabajo para listado'!$BC$155:$CB$1048576,MATCH($A903,'Hoja de Trabajo para listado'!$BC$155:$BC$1048576,0),MATCH((CUADRO!G$4&amp;$E903),'Hoja de Trabajo para listado'!$BC$151:$CB$151,0)),0)+IFERROR(INDEX('Hoja de Trabajo para listado'!$DE$153:$DG$274,MATCH($A903,'Hoja de Trabajo para listado'!$DE$153:$DE$1048576,0),MATCH((CUADRO!G$4&amp;$E903),'Hoja de Trabajo para listado'!$DE$151:$DG$151,0)),0)+IFERROR(INDEX('Hoja de Trabajo para listado'!$CD$155:$DC$1048576,MATCH($A903,'Hoja de Trabajo para listado'!$CD$155:$CD$1048576,0),MATCH((CUADRO!G$4&amp;$E903),'Hoja de Trabajo para listado'!$CD$151:$DC$151,0)),0)</f>
        <v>0</v>
      </c>
      <c r="H903" s="241">
        <f ca="1">+IFERROR(INDEX('Hoja de Trabajo para listado'!$A$155:$Z$1048576,MATCH($A903,'Hoja de Trabajo para listado'!$A$155:$A$1048576,0),MATCH((CUADRO!H$4&amp;$E903),'Hoja de Trabajo para listado'!$A$151:$Z$151,0)),0)+IFERROR(INDEX('Hoja de Trabajo para listado'!$AB$155:$BA$1048576,MATCH($A903,'Hoja de Trabajo para listado'!$AB$155:$AB$1048576,0),MATCH((CUADRO!H$4&amp;$E903),'Hoja de Trabajo para listado'!$AB$151:$BA$151,0)),0)+IFERROR(INDEX('Hoja de Trabajo para listado'!$BC$155:$CB$1048576,MATCH($A903,'Hoja de Trabajo para listado'!$BC$155:$BC$1048576,0),MATCH((CUADRO!H$4&amp;$E903),'Hoja de Trabajo para listado'!$BC$151:$CB$151,0)),0)+IFERROR(INDEX('Hoja de Trabajo para listado'!$DE$153:$DG$274,MATCH($A903,'Hoja de Trabajo para listado'!$DE$153:$DE$1048576,0),MATCH((CUADRO!H$4&amp;$E903),'Hoja de Trabajo para listado'!$DE$151:$DG$151,0)),0)+IFERROR(INDEX('Hoja de Trabajo para listado'!$CD$155:$DC$1048576,MATCH($A903,'Hoja de Trabajo para listado'!$CD$155:$CD$1048576,0),MATCH((CUADRO!H$4&amp;$E903),'Hoja de Trabajo para listado'!$CD$151:$DC$151,0)),0)</f>
        <v>0</v>
      </c>
      <c r="I903" s="241">
        <f ca="1">+IFERROR(INDEX('Hoja de Trabajo para listado'!$A$155:$Z$1048576,MATCH($A903,'Hoja de Trabajo para listado'!$A$155:$A$1048576,0),MATCH((CUADRO!I$4&amp;$E903),'Hoja de Trabajo para listado'!$A$151:$Z$151,0)),0)+IFERROR(INDEX('Hoja de Trabajo para listado'!$AB$155:$BA$1048576,MATCH($A903,'Hoja de Trabajo para listado'!$AB$155:$AB$1048576,0),MATCH((CUADRO!I$4&amp;$E903),'Hoja de Trabajo para listado'!$AB$151:$BA$151,0)),0)+IFERROR(INDEX('Hoja de Trabajo para listado'!$BC$155:$CB$1048576,MATCH($A903,'Hoja de Trabajo para listado'!$BC$155:$BC$1048576,0),MATCH((CUADRO!I$4&amp;$E903),'Hoja de Trabajo para listado'!$BC$151:$CB$151,0)),0)+IFERROR(INDEX('Hoja de Trabajo para listado'!$DE$153:$DG$274,MATCH($A903,'Hoja de Trabajo para listado'!$DE$153:$DE$1048576,0),MATCH((CUADRO!I$4&amp;$E903),'Hoja de Trabajo para listado'!$DE$151:$DG$151,0)),0)+IFERROR(INDEX('Hoja de Trabajo para listado'!$CD$155:$DC$1048576,MATCH($A903,'Hoja de Trabajo para listado'!$CD$155:$CD$1048576,0),MATCH((CUADRO!I$4&amp;$E903),'Hoja de Trabajo para listado'!$CD$151:$DC$151,0)),0)</f>
        <v>0</v>
      </c>
      <c r="J903" s="241">
        <f ca="1">+IFERROR(INDEX('Hoja de Trabajo para listado'!$A$155:$Z$1048576,MATCH($A903,'Hoja de Trabajo para listado'!$A$155:$A$1048576,0),MATCH((CUADRO!J$4&amp;$E903),'Hoja de Trabajo para listado'!$A$151:$Z$151,0)),0)+IFERROR(INDEX('Hoja de Trabajo para listado'!$AB$155:$BA$1048576,MATCH($A903,'Hoja de Trabajo para listado'!$AB$155:$AB$1048576,0),MATCH((CUADRO!J$4&amp;$E903),'Hoja de Trabajo para listado'!$AB$151:$BA$151,0)),0)+IFERROR(INDEX('Hoja de Trabajo para listado'!$BC$155:$CB$1048576,MATCH($A903,'Hoja de Trabajo para listado'!$BC$155:$BC$1048576,0),MATCH((CUADRO!J$4&amp;$E903),'Hoja de Trabajo para listado'!$BC$151:$CB$151,0)),0)+IFERROR(INDEX('Hoja de Trabajo para listado'!$DE$153:$DG$274,MATCH($A903,'Hoja de Trabajo para listado'!$DE$153:$DE$1048576,0),MATCH((CUADRO!J$4&amp;$E903),'Hoja de Trabajo para listado'!$DE$151:$DG$151,0)),0)+IFERROR(INDEX('Hoja de Trabajo para listado'!$CD$155:$DC$1048576,MATCH($A903,'Hoja de Trabajo para listado'!$CD$155:$CD$1048576,0),MATCH((CUADRO!J$4&amp;$E903),'Hoja de Trabajo para listado'!$CD$151:$DC$151,0)),0)</f>
        <v>0</v>
      </c>
      <c r="K903" s="241">
        <f ca="1">+IFERROR(INDEX('Hoja de Trabajo para listado'!$A$155:$Z$1048576,MATCH($A903,'Hoja de Trabajo para listado'!$A$155:$A$1048576,0),MATCH((CUADRO!K$4&amp;$E903),'Hoja de Trabajo para listado'!$A$151:$Z$151,0)),0)+IFERROR(INDEX('Hoja de Trabajo para listado'!$AB$155:$BA$1048576,MATCH($A903,'Hoja de Trabajo para listado'!$AB$155:$AB$1048576,0),MATCH((CUADRO!K$4&amp;$E903),'Hoja de Trabajo para listado'!$AB$151:$BA$151,0)),0)+IFERROR(INDEX('Hoja de Trabajo para listado'!$BC$155:$CB$1048576,MATCH($A903,'Hoja de Trabajo para listado'!$BC$155:$BC$1048576,0),MATCH((CUADRO!K$4&amp;$E903),'Hoja de Trabajo para listado'!$BC$151:$CB$151,0)),0)+IFERROR(INDEX('Hoja de Trabajo para listado'!$DE$153:$DG$274,MATCH($A903,'Hoja de Trabajo para listado'!$DE$153:$DE$1048576,0),MATCH((CUADRO!K$4&amp;$E903),'Hoja de Trabajo para listado'!$DE$151:$DG$151,0)),0)+IFERROR(INDEX('Hoja de Trabajo para listado'!$CD$155:$DC$1048576,MATCH($A903,'Hoja de Trabajo para listado'!$CD$155:$CD$1048576,0),MATCH((CUADRO!K$4&amp;$E903),'Hoja de Trabajo para listado'!$CD$151:$DC$151,0)),0)</f>
        <v>0</v>
      </c>
      <c r="L903" s="241">
        <f ca="1">+IFERROR(INDEX('Hoja de Trabajo para listado'!$A$155:$Z$1048576,MATCH($A903,'Hoja de Trabajo para listado'!$A$155:$A$1048576,0),MATCH((CUADRO!L$4&amp;$E903),'Hoja de Trabajo para listado'!$A$151:$Z$151,0)),0)+IFERROR(INDEX('Hoja de Trabajo para listado'!$AB$155:$BA$1048576,MATCH($A903,'Hoja de Trabajo para listado'!$AB$155:$AB$1048576,0),MATCH((CUADRO!L$4&amp;$E903),'Hoja de Trabajo para listado'!$AB$151:$BA$151,0)),0)+IFERROR(INDEX('Hoja de Trabajo para listado'!$BC$155:$CB$1048576,MATCH($A903,'Hoja de Trabajo para listado'!$BC$155:$BC$1048576,0),MATCH((CUADRO!L$4&amp;$E903),'Hoja de Trabajo para listado'!$BC$151:$CB$151,0)),0)+IFERROR(INDEX('Hoja de Trabajo para listado'!$DE$153:$DG$274,MATCH($A903,'Hoja de Trabajo para listado'!$DE$153:$DE$1048576,0),MATCH((CUADRO!L$4&amp;$E903),'Hoja de Trabajo para listado'!$DE$151:$DG$151,0)),0)+IFERROR(INDEX('Hoja de Trabajo para listado'!$CD$155:$DC$1048576,MATCH($A903,'Hoja de Trabajo para listado'!$CD$155:$CD$1048576,0),MATCH((CUADRO!L$4&amp;$E903),'Hoja de Trabajo para listado'!$CD$151:$DC$151,0)),0)</f>
        <v>0</v>
      </c>
      <c r="M903" s="241">
        <f ca="1">+IFERROR(INDEX('Hoja de Trabajo para listado'!$A$155:$Z$1048576,MATCH($A903,'Hoja de Trabajo para listado'!$A$155:$A$1048576,0),MATCH((CUADRO!M$4&amp;$E903),'Hoja de Trabajo para listado'!$A$151:$Z$151,0)),0)+IFERROR(INDEX('Hoja de Trabajo para listado'!$AB$155:$BA$1048576,MATCH($A903,'Hoja de Trabajo para listado'!$AB$155:$AB$1048576,0),MATCH((CUADRO!M$4&amp;$E903),'Hoja de Trabajo para listado'!$AB$151:$BA$151,0)),0)+IFERROR(INDEX('Hoja de Trabajo para listado'!$BC$155:$CB$1048576,MATCH($A903,'Hoja de Trabajo para listado'!$BC$155:$BC$1048576,0),MATCH((CUADRO!M$4&amp;$E903),'Hoja de Trabajo para listado'!$BC$151:$CB$151,0)),0)+IFERROR(INDEX('Hoja de Trabajo para listado'!$DE$153:$DG$274,MATCH($A903,'Hoja de Trabajo para listado'!$DE$153:$DE$1048576,0),MATCH((CUADRO!M$4&amp;$E903),'Hoja de Trabajo para listado'!$DE$151:$DG$151,0)),0)+IFERROR(INDEX('Hoja de Trabajo para listado'!$CD$155:$DC$1048576,MATCH($A903,'Hoja de Trabajo para listado'!$CD$155:$CD$1048576,0),MATCH((CUADRO!M$4&amp;$E903),'Hoja de Trabajo para listado'!$CD$151:$DC$151,0)),0)</f>
        <v>0</v>
      </c>
      <c r="N903" s="241">
        <f ca="1">+IFERROR(INDEX('Hoja de Trabajo para listado'!$A$155:$Z$1048576,MATCH($A903,'Hoja de Trabajo para listado'!$A$155:$A$1048576,0),MATCH((CUADRO!N$4&amp;$E903),'Hoja de Trabajo para listado'!$A$151:$Z$151,0)),0)+IFERROR(INDEX('Hoja de Trabajo para listado'!$AB$155:$BA$1048576,MATCH($A903,'Hoja de Trabajo para listado'!$AB$155:$AB$1048576,0),MATCH((CUADRO!N$4&amp;$E903),'Hoja de Trabajo para listado'!$AB$151:$BA$151,0)),0)+IFERROR(INDEX('Hoja de Trabajo para listado'!$BC$155:$CB$1048576,MATCH($A903,'Hoja de Trabajo para listado'!$BC$155:$BC$1048576,0),MATCH((CUADRO!N$4&amp;$E903),'Hoja de Trabajo para listado'!$BC$151:$CB$151,0)),0)+IFERROR(INDEX('Hoja de Trabajo para listado'!$DE$153:$DG$274,MATCH($A903,'Hoja de Trabajo para listado'!$DE$153:$DE$1048576,0),MATCH((CUADRO!N$4&amp;$E903),'Hoja de Trabajo para listado'!$DE$151:$DG$151,0)),0)+IFERROR(INDEX('Hoja de Trabajo para listado'!$CD$155:$DC$1048576,MATCH($A903,'Hoja de Trabajo para listado'!$CD$155:$CD$1048576,0),MATCH((CUADRO!N$4&amp;$E903),'Hoja de Trabajo para listado'!$CD$151:$DC$151,0)),0)</f>
        <v>0</v>
      </c>
      <c r="O903" s="241">
        <f ca="1">+IFERROR(INDEX('Hoja de Trabajo para listado'!$A$155:$Z$1048576,MATCH($A903,'Hoja de Trabajo para listado'!$A$155:$A$1048576,0),MATCH((CUADRO!O$4&amp;$E903),'Hoja de Trabajo para listado'!$A$151:$Z$151,0)),0)+IFERROR(INDEX('Hoja de Trabajo para listado'!$AB$155:$BA$1048576,MATCH($A903,'Hoja de Trabajo para listado'!$AB$155:$AB$1048576,0),MATCH((CUADRO!O$4&amp;$E903),'Hoja de Trabajo para listado'!$AB$151:$BA$151,0)),0)+IFERROR(INDEX('Hoja de Trabajo para listado'!$BC$155:$CB$1048576,MATCH($A903,'Hoja de Trabajo para listado'!$BC$155:$BC$1048576,0),MATCH((CUADRO!O$4&amp;$E903),'Hoja de Trabajo para listado'!$BC$151:$CB$151,0)),0)+IFERROR(INDEX('Hoja de Trabajo para listado'!$DE$153:$DG$274,MATCH($A903,'Hoja de Trabajo para listado'!$DE$153:$DE$1048576,0),MATCH((CUADRO!O$4&amp;$E903),'Hoja de Trabajo para listado'!$DE$151:$DG$151,0)),0)+IFERROR(INDEX('Hoja de Trabajo para listado'!$CD$155:$DC$1048576,MATCH($A903,'Hoja de Trabajo para listado'!$CD$155:$CD$1048576,0),MATCH((CUADRO!O$4&amp;$E903),'Hoja de Trabajo para listado'!$CD$151:$DC$151,0)),0)</f>
        <v>0</v>
      </c>
      <c r="P903" s="241">
        <f ca="1">+IFERROR(INDEX('Hoja de Trabajo para listado'!$A$155:$Z$1048576,MATCH($A903,'Hoja de Trabajo para listado'!$A$155:$A$1048576,0),MATCH((CUADRO!P$4&amp;$E903),'Hoja de Trabajo para listado'!$A$151:$Z$151,0)),0)+IFERROR(INDEX('Hoja de Trabajo para listado'!$AB$155:$BA$1048576,MATCH($A903,'Hoja de Trabajo para listado'!$AB$155:$AB$1048576,0),MATCH((CUADRO!P$4&amp;$E903),'Hoja de Trabajo para listado'!$AB$151:$BA$151,0)),0)+IFERROR(INDEX('Hoja de Trabajo para listado'!$BC$155:$CB$1048576,MATCH($A903,'Hoja de Trabajo para listado'!$BC$155:$BC$1048576,0),MATCH((CUADRO!P$4&amp;$E903),'Hoja de Trabajo para listado'!$BC$151:$CB$151,0)),0)+IFERROR(INDEX('Hoja de Trabajo para listado'!$DE$153:$DG$274,MATCH($A903,'Hoja de Trabajo para listado'!$DE$153:$DE$1048576,0),MATCH((CUADRO!P$4&amp;$E903),'Hoja de Trabajo para listado'!$DE$151:$DG$151,0)),0)+IFERROR(INDEX('Hoja de Trabajo para listado'!$CD$155:$DC$1048576,MATCH($A903,'Hoja de Trabajo para listado'!$CD$155:$CD$1048576,0),MATCH((CUADRO!P$4&amp;$E903),'Hoja de Trabajo para listado'!$CD$151:$DC$151,0)),0)</f>
        <v>0</v>
      </c>
      <c r="Q903" s="241">
        <f ca="1">+IFERROR(INDEX('Hoja de Trabajo para listado'!$A$155:$Z$1048576,MATCH($A903,'Hoja de Trabajo para listado'!$A$155:$A$1048576,0),MATCH((CUADRO!Q$4&amp;$E903),'Hoja de Trabajo para listado'!$A$151:$Z$151,0)),0)+IFERROR(INDEX('Hoja de Trabajo para listado'!$AB$155:$BA$1048576,MATCH($A903,'Hoja de Trabajo para listado'!$AB$155:$AB$1048576,0),MATCH((CUADRO!Q$4&amp;$E903),'Hoja de Trabajo para listado'!$AB$151:$BA$151,0)),0)+IFERROR(INDEX('Hoja de Trabajo para listado'!$BC$155:$CB$1048576,MATCH($A903,'Hoja de Trabajo para listado'!$BC$155:$BC$1048576,0),MATCH((CUADRO!Q$4&amp;$E903),'Hoja de Trabajo para listado'!$BC$151:$CB$151,0)),0)+IFERROR(INDEX('Hoja de Trabajo para listado'!$DE$153:$DG$274,MATCH($A903,'Hoja de Trabajo para listado'!$DE$153:$DE$1048576,0),MATCH((CUADRO!Q$4&amp;$E903),'Hoja de Trabajo para listado'!$DE$151:$DG$151,0)),0)+IFERROR(INDEX('Hoja de Trabajo para listado'!$CD$155:$DC$1048576,MATCH($A903,'Hoja de Trabajo para listado'!$CD$155:$CD$1048576,0),MATCH((CUADRO!Q$4&amp;$E903),'Hoja de Trabajo para listado'!$CD$151:$DC$151,0)),0)</f>
        <v>0</v>
      </c>
      <c r="R903" s="241">
        <f t="shared" ca="1" si="26"/>
        <v>0</v>
      </c>
      <c r="S903" s="247"/>
      <c r="T903" s="241">
        <f ca="1">+T904</f>
        <v>0</v>
      </c>
      <c r="U903" s="240">
        <f t="shared" si="27"/>
        <v>1</v>
      </c>
    </row>
    <row r="904" spans="1:21" customFormat="1" ht="15" hidden="1" customHeight="1">
      <c r="A904" s="32">
        <v>1534</v>
      </c>
      <c r="B904" s="382"/>
      <c r="C904" s="245" t="str">
        <f>+VLOOKUP(A904,bd_lista!$A$3:$C$592,3,FALSE)</f>
        <v>Gobierno Autónomo Municipal de Acasio</v>
      </c>
      <c r="D904" s="384"/>
      <c r="E904" s="242" t="s">
        <v>684</v>
      </c>
      <c r="F904" s="243">
        <f ca="1">+IFERROR(INDEX('Hoja de Trabajo para listado'!$A$155:$Z$1048576,MATCH($A904,'Hoja de Trabajo para listado'!$A$155:$A$1048576,0),MATCH((CUADRO!F$4&amp;$E904),'Hoja de Trabajo para listado'!$A$151:$Z$151,0)),0)+IFERROR(INDEX('Hoja de Trabajo para listado'!$AB$155:$BA$1048576,MATCH($A904,'Hoja de Trabajo para listado'!$AB$155:$AB$1048576,0),MATCH((CUADRO!F$4&amp;$E904),'Hoja de Trabajo para listado'!$AB$151:$BA$151,0)),0)+IFERROR(INDEX('Hoja de Trabajo para listado'!$BC$155:$CB$1048576,MATCH($A904,'Hoja de Trabajo para listado'!$BC$155:$BC$1048576,0),MATCH((CUADRO!F$4&amp;$E904),'Hoja de Trabajo para listado'!$BC$151:$CB$151,0)),0)+IFERROR(INDEX('Hoja de Trabajo para listado'!$DE$153:$DG$274,MATCH($A904,'Hoja de Trabajo para listado'!$DE$153:$DE$1048576,0),MATCH((CUADRO!F$4&amp;$E904),'Hoja de Trabajo para listado'!$DE$151:$DG$151,0)),0)+IFERROR(INDEX('Hoja de Trabajo para listado'!$CD$155:$DC$1048576,MATCH($A904,'Hoja de Trabajo para listado'!$CD$155:$CD$1048576,0),MATCH((CUADRO!F$4&amp;$E904),'Hoja de Trabajo para listado'!$CD$151:$DC$151,0)),0)</f>
        <v>0</v>
      </c>
      <c r="G904" s="243">
        <f ca="1">+IFERROR(INDEX('Hoja de Trabajo para listado'!$A$155:$Z$1048576,MATCH($A904,'Hoja de Trabajo para listado'!$A$155:$A$1048576,0),MATCH((CUADRO!G$4&amp;$E904),'Hoja de Trabajo para listado'!$A$151:$Z$151,0)),0)+IFERROR(INDEX('Hoja de Trabajo para listado'!$AB$155:$BA$1048576,MATCH($A904,'Hoja de Trabajo para listado'!$AB$155:$AB$1048576,0),MATCH((CUADRO!G$4&amp;$E904),'Hoja de Trabajo para listado'!$AB$151:$BA$151,0)),0)+IFERROR(INDEX('Hoja de Trabajo para listado'!$BC$155:$CB$1048576,MATCH($A904,'Hoja de Trabajo para listado'!$BC$155:$BC$1048576,0),MATCH((CUADRO!G$4&amp;$E904),'Hoja de Trabajo para listado'!$BC$151:$CB$151,0)),0)+IFERROR(INDEX('Hoja de Trabajo para listado'!$DE$153:$DG$274,MATCH($A904,'Hoja de Trabajo para listado'!$DE$153:$DE$1048576,0),MATCH((CUADRO!G$4&amp;$E904),'Hoja de Trabajo para listado'!$DE$151:$DG$151,0)),0)+IFERROR(INDEX('Hoja de Trabajo para listado'!$CD$155:$DC$1048576,MATCH($A904,'Hoja de Trabajo para listado'!$CD$155:$CD$1048576,0),MATCH((CUADRO!G$4&amp;$E904),'Hoja de Trabajo para listado'!$CD$151:$DC$151,0)),0)</f>
        <v>0</v>
      </c>
      <c r="H904" s="243">
        <f ca="1">+IFERROR(INDEX('Hoja de Trabajo para listado'!$A$155:$Z$1048576,MATCH($A904,'Hoja de Trabajo para listado'!$A$155:$A$1048576,0),MATCH((CUADRO!H$4&amp;$E904),'Hoja de Trabajo para listado'!$A$151:$Z$151,0)),0)+IFERROR(INDEX('Hoja de Trabajo para listado'!$AB$155:$BA$1048576,MATCH($A904,'Hoja de Trabajo para listado'!$AB$155:$AB$1048576,0),MATCH((CUADRO!H$4&amp;$E904),'Hoja de Trabajo para listado'!$AB$151:$BA$151,0)),0)+IFERROR(INDEX('Hoja de Trabajo para listado'!$BC$155:$CB$1048576,MATCH($A904,'Hoja de Trabajo para listado'!$BC$155:$BC$1048576,0),MATCH((CUADRO!H$4&amp;$E904),'Hoja de Trabajo para listado'!$BC$151:$CB$151,0)),0)+IFERROR(INDEX('Hoja de Trabajo para listado'!$DE$153:$DG$274,MATCH($A904,'Hoja de Trabajo para listado'!$DE$153:$DE$1048576,0),MATCH((CUADRO!H$4&amp;$E904),'Hoja de Trabajo para listado'!$DE$151:$DG$151,0)),0)+IFERROR(INDEX('Hoja de Trabajo para listado'!$CD$155:$DC$1048576,MATCH($A904,'Hoja de Trabajo para listado'!$CD$155:$CD$1048576,0),MATCH((CUADRO!H$4&amp;$E904),'Hoja de Trabajo para listado'!$CD$151:$DC$151,0)),0)</f>
        <v>0</v>
      </c>
      <c r="I904" s="243">
        <f ca="1">+IFERROR(INDEX('Hoja de Trabajo para listado'!$A$155:$Z$1048576,MATCH($A904,'Hoja de Trabajo para listado'!$A$155:$A$1048576,0),MATCH((CUADRO!I$4&amp;$E904),'Hoja de Trabajo para listado'!$A$151:$Z$151,0)),0)+IFERROR(INDEX('Hoja de Trabajo para listado'!$AB$155:$BA$1048576,MATCH($A904,'Hoja de Trabajo para listado'!$AB$155:$AB$1048576,0),MATCH((CUADRO!I$4&amp;$E904),'Hoja de Trabajo para listado'!$AB$151:$BA$151,0)),0)+IFERROR(INDEX('Hoja de Trabajo para listado'!$BC$155:$CB$1048576,MATCH($A904,'Hoja de Trabajo para listado'!$BC$155:$BC$1048576,0),MATCH((CUADRO!I$4&amp;$E904),'Hoja de Trabajo para listado'!$BC$151:$CB$151,0)),0)+IFERROR(INDEX('Hoja de Trabajo para listado'!$DE$153:$DG$274,MATCH($A904,'Hoja de Trabajo para listado'!$DE$153:$DE$1048576,0),MATCH((CUADRO!I$4&amp;$E904),'Hoja de Trabajo para listado'!$DE$151:$DG$151,0)),0)+IFERROR(INDEX('Hoja de Trabajo para listado'!$CD$155:$DC$1048576,MATCH($A904,'Hoja de Trabajo para listado'!$CD$155:$CD$1048576,0),MATCH((CUADRO!I$4&amp;$E904),'Hoja de Trabajo para listado'!$CD$151:$DC$151,0)),0)</f>
        <v>0</v>
      </c>
      <c r="J904" s="243">
        <f ca="1">+IFERROR(INDEX('Hoja de Trabajo para listado'!$A$155:$Z$1048576,MATCH($A904,'Hoja de Trabajo para listado'!$A$155:$A$1048576,0),MATCH((CUADRO!J$4&amp;$E904),'Hoja de Trabajo para listado'!$A$151:$Z$151,0)),0)+IFERROR(INDEX('Hoja de Trabajo para listado'!$AB$155:$BA$1048576,MATCH($A904,'Hoja de Trabajo para listado'!$AB$155:$AB$1048576,0),MATCH((CUADRO!J$4&amp;$E904),'Hoja de Trabajo para listado'!$AB$151:$BA$151,0)),0)+IFERROR(INDEX('Hoja de Trabajo para listado'!$BC$155:$CB$1048576,MATCH($A904,'Hoja de Trabajo para listado'!$BC$155:$BC$1048576,0),MATCH((CUADRO!J$4&amp;$E904),'Hoja de Trabajo para listado'!$BC$151:$CB$151,0)),0)+IFERROR(INDEX('Hoja de Trabajo para listado'!$DE$153:$DG$274,MATCH($A904,'Hoja de Trabajo para listado'!$DE$153:$DE$1048576,0),MATCH((CUADRO!J$4&amp;$E904),'Hoja de Trabajo para listado'!$DE$151:$DG$151,0)),0)+IFERROR(INDEX('Hoja de Trabajo para listado'!$CD$155:$DC$1048576,MATCH($A904,'Hoja de Trabajo para listado'!$CD$155:$CD$1048576,0),MATCH((CUADRO!J$4&amp;$E904),'Hoja de Trabajo para listado'!$CD$151:$DC$151,0)),0)</f>
        <v>0</v>
      </c>
      <c r="K904" s="243">
        <f ca="1">+IFERROR(INDEX('Hoja de Trabajo para listado'!$A$155:$Z$1048576,MATCH($A904,'Hoja de Trabajo para listado'!$A$155:$A$1048576,0),MATCH((CUADRO!K$4&amp;$E904),'Hoja de Trabajo para listado'!$A$151:$Z$151,0)),0)+IFERROR(INDEX('Hoja de Trabajo para listado'!$AB$155:$BA$1048576,MATCH($A904,'Hoja de Trabajo para listado'!$AB$155:$AB$1048576,0),MATCH((CUADRO!K$4&amp;$E904),'Hoja de Trabajo para listado'!$AB$151:$BA$151,0)),0)+IFERROR(INDEX('Hoja de Trabajo para listado'!$BC$155:$CB$1048576,MATCH($A904,'Hoja de Trabajo para listado'!$BC$155:$BC$1048576,0),MATCH((CUADRO!K$4&amp;$E904),'Hoja de Trabajo para listado'!$BC$151:$CB$151,0)),0)+IFERROR(INDEX('Hoja de Trabajo para listado'!$DE$153:$DG$274,MATCH($A904,'Hoja de Trabajo para listado'!$DE$153:$DE$1048576,0),MATCH((CUADRO!K$4&amp;$E904),'Hoja de Trabajo para listado'!$DE$151:$DG$151,0)),0)+IFERROR(INDEX('Hoja de Trabajo para listado'!$CD$155:$DC$1048576,MATCH($A904,'Hoja de Trabajo para listado'!$CD$155:$CD$1048576,0),MATCH((CUADRO!K$4&amp;$E904),'Hoja de Trabajo para listado'!$CD$151:$DC$151,0)),0)</f>
        <v>0</v>
      </c>
      <c r="L904" s="243">
        <f ca="1">+IFERROR(INDEX('Hoja de Trabajo para listado'!$A$155:$Z$1048576,MATCH($A904,'Hoja de Trabajo para listado'!$A$155:$A$1048576,0),MATCH((CUADRO!L$4&amp;$E904),'Hoja de Trabajo para listado'!$A$151:$Z$151,0)),0)+IFERROR(INDEX('Hoja de Trabajo para listado'!$AB$155:$BA$1048576,MATCH($A904,'Hoja de Trabajo para listado'!$AB$155:$AB$1048576,0),MATCH((CUADRO!L$4&amp;$E904),'Hoja de Trabajo para listado'!$AB$151:$BA$151,0)),0)+IFERROR(INDEX('Hoja de Trabajo para listado'!$BC$155:$CB$1048576,MATCH($A904,'Hoja de Trabajo para listado'!$BC$155:$BC$1048576,0),MATCH((CUADRO!L$4&amp;$E904),'Hoja de Trabajo para listado'!$BC$151:$CB$151,0)),0)+IFERROR(INDEX('Hoja de Trabajo para listado'!$DE$153:$DG$274,MATCH($A904,'Hoja de Trabajo para listado'!$DE$153:$DE$1048576,0),MATCH((CUADRO!L$4&amp;$E904),'Hoja de Trabajo para listado'!$DE$151:$DG$151,0)),0)+IFERROR(INDEX('Hoja de Trabajo para listado'!$CD$155:$DC$1048576,MATCH($A904,'Hoja de Trabajo para listado'!$CD$155:$CD$1048576,0),MATCH((CUADRO!L$4&amp;$E904),'Hoja de Trabajo para listado'!$CD$151:$DC$151,0)),0)</f>
        <v>0</v>
      </c>
      <c r="M904" s="243">
        <f ca="1">+IFERROR(INDEX('Hoja de Trabajo para listado'!$A$155:$Z$1048576,MATCH($A904,'Hoja de Trabajo para listado'!$A$155:$A$1048576,0),MATCH((CUADRO!M$4&amp;$E904),'Hoja de Trabajo para listado'!$A$151:$Z$151,0)),0)+IFERROR(INDEX('Hoja de Trabajo para listado'!$AB$155:$BA$1048576,MATCH($A904,'Hoja de Trabajo para listado'!$AB$155:$AB$1048576,0),MATCH((CUADRO!M$4&amp;$E904),'Hoja de Trabajo para listado'!$AB$151:$BA$151,0)),0)+IFERROR(INDEX('Hoja de Trabajo para listado'!$BC$155:$CB$1048576,MATCH($A904,'Hoja de Trabajo para listado'!$BC$155:$BC$1048576,0),MATCH((CUADRO!M$4&amp;$E904),'Hoja de Trabajo para listado'!$BC$151:$CB$151,0)),0)+IFERROR(INDEX('Hoja de Trabajo para listado'!$DE$153:$DG$274,MATCH($A904,'Hoja de Trabajo para listado'!$DE$153:$DE$1048576,0),MATCH((CUADRO!M$4&amp;$E904),'Hoja de Trabajo para listado'!$DE$151:$DG$151,0)),0)+IFERROR(INDEX('Hoja de Trabajo para listado'!$CD$155:$DC$1048576,MATCH($A904,'Hoja de Trabajo para listado'!$CD$155:$CD$1048576,0),MATCH((CUADRO!M$4&amp;$E904),'Hoja de Trabajo para listado'!$CD$151:$DC$151,0)),0)</f>
        <v>0</v>
      </c>
      <c r="N904" s="243">
        <f ca="1">+IFERROR(INDEX('Hoja de Trabajo para listado'!$A$155:$Z$1048576,MATCH($A904,'Hoja de Trabajo para listado'!$A$155:$A$1048576,0),MATCH((CUADRO!N$4&amp;$E904),'Hoja de Trabajo para listado'!$A$151:$Z$151,0)),0)+IFERROR(INDEX('Hoja de Trabajo para listado'!$AB$155:$BA$1048576,MATCH($A904,'Hoja de Trabajo para listado'!$AB$155:$AB$1048576,0),MATCH((CUADRO!N$4&amp;$E904),'Hoja de Trabajo para listado'!$AB$151:$BA$151,0)),0)+IFERROR(INDEX('Hoja de Trabajo para listado'!$BC$155:$CB$1048576,MATCH($A904,'Hoja de Trabajo para listado'!$BC$155:$BC$1048576,0),MATCH((CUADRO!N$4&amp;$E904),'Hoja de Trabajo para listado'!$BC$151:$CB$151,0)),0)+IFERROR(INDEX('Hoja de Trabajo para listado'!$DE$153:$DG$274,MATCH($A904,'Hoja de Trabajo para listado'!$DE$153:$DE$1048576,0),MATCH((CUADRO!N$4&amp;$E904),'Hoja de Trabajo para listado'!$DE$151:$DG$151,0)),0)+IFERROR(INDEX('Hoja de Trabajo para listado'!$CD$155:$DC$1048576,MATCH($A904,'Hoja de Trabajo para listado'!$CD$155:$CD$1048576,0),MATCH((CUADRO!N$4&amp;$E904),'Hoja de Trabajo para listado'!$CD$151:$DC$151,0)),0)</f>
        <v>0</v>
      </c>
      <c r="O904" s="243">
        <f ca="1">+IFERROR(INDEX('Hoja de Trabajo para listado'!$A$155:$Z$1048576,MATCH($A904,'Hoja de Trabajo para listado'!$A$155:$A$1048576,0),MATCH((CUADRO!O$4&amp;$E904),'Hoja de Trabajo para listado'!$A$151:$Z$151,0)),0)+IFERROR(INDEX('Hoja de Trabajo para listado'!$AB$155:$BA$1048576,MATCH($A904,'Hoja de Trabajo para listado'!$AB$155:$AB$1048576,0),MATCH((CUADRO!O$4&amp;$E904),'Hoja de Trabajo para listado'!$AB$151:$BA$151,0)),0)+IFERROR(INDEX('Hoja de Trabajo para listado'!$BC$155:$CB$1048576,MATCH($A904,'Hoja de Trabajo para listado'!$BC$155:$BC$1048576,0),MATCH((CUADRO!O$4&amp;$E904),'Hoja de Trabajo para listado'!$BC$151:$CB$151,0)),0)+IFERROR(INDEX('Hoja de Trabajo para listado'!$DE$153:$DG$274,MATCH($A904,'Hoja de Trabajo para listado'!$DE$153:$DE$1048576,0),MATCH((CUADRO!O$4&amp;$E904),'Hoja de Trabajo para listado'!$DE$151:$DG$151,0)),0)+IFERROR(INDEX('Hoja de Trabajo para listado'!$CD$155:$DC$1048576,MATCH($A904,'Hoja de Trabajo para listado'!$CD$155:$CD$1048576,0),MATCH((CUADRO!O$4&amp;$E904),'Hoja de Trabajo para listado'!$CD$151:$DC$151,0)),0)</f>
        <v>0</v>
      </c>
      <c r="P904" s="243">
        <f ca="1">+IFERROR(INDEX('Hoja de Trabajo para listado'!$A$155:$Z$1048576,MATCH($A904,'Hoja de Trabajo para listado'!$A$155:$A$1048576,0),MATCH((CUADRO!P$4&amp;$E904),'Hoja de Trabajo para listado'!$A$151:$Z$151,0)),0)+IFERROR(INDEX('Hoja de Trabajo para listado'!$AB$155:$BA$1048576,MATCH($A904,'Hoja de Trabajo para listado'!$AB$155:$AB$1048576,0),MATCH((CUADRO!P$4&amp;$E904),'Hoja de Trabajo para listado'!$AB$151:$BA$151,0)),0)+IFERROR(INDEX('Hoja de Trabajo para listado'!$BC$155:$CB$1048576,MATCH($A904,'Hoja de Trabajo para listado'!$BC$155:$BC$1048576,0),MATCH((CUADRO!P$4&amp;$E904),'Hoja de Trabajo para listado'!$BC$151:$CB$151,0)),0)+IFERROR(INDEX('Hoja de Trabajo para listado'!$DE$153:$DG$274,MATCH($A904,'Hoja de Trabajo para listado'!$DE$153:$DE$1048576,0),MATCH((CUADRO!P$4&amp;$E904),'Hoja de Trabajo para listado'!$DE$151:$DG$151,0)),0)+IFERROR(INDEX('Hoja de Trabajo para listado'!$CD$155:$DC$1048576,MATCH($A904,'Hoja de Trabajo para listado'!$CD$155:$CD$1048576,0),MATCH((CUADRO!P$4&amp;$E904),'Hoja de Trabajo para listado'!$CD$151:$DC$151,0)),0)</f>
        <v>0</v>
      </c>
      <c r="Q904" s="243">
        <f ca="1">+IFERROR(INDEX('Hoja de Trabajo para listado'!$A$155:$Z$1048576,MATCH($A904,'Hoja de Trabajo para listado'!$A$155:$A$1048576,0),MATCH((CUADRO!Q$4&amp;$E904),'Hoja de Trabajo para listado'!$A$151:$Z$151,0)),0)+IFERROR(INDEX('Hoja de Trabajo para listado'!$AB$155:$BA$1048576,MATCH($A904,'Hoja de Trabajo para listado'!$AB$155:$AB$1048576,0),MATCH((CUADRO!Q$4&amp;$E904),'Hoja de Trabajo para listado'!$AB$151:$BA$151,0)),0)+IFERROR(INDEX('Hoja de Trabajo para listado'!$BC$155:$CB$1048576,MATCH($A904,'Hoja de Trabajo para listado'!$BC$155:$BC$1048576,0),MATCH((CUADRO!Q$4&amp;$E904),'Hoja de Trabajo para listado'!$BC$151:$CB$151,0)),0)+IFERROR(INDEX('Hoja de Trabajo para listado'!$DE$153:$DG$274,MATCH($A904,'Hoja de Trabajo para listado'!$DE$153:$DE$1048576,0),MATCH((CUADRO!Q$4&amp;$E904),'Hoja de Trabajo para listado'!$DE$151:$DG$151,0)),0)+IFERROR(INDEX('Hoja de Trabajo para listado'!$CD$155:$DC$1048576,MATCH($A904,'Hoja de Trabajo para listado'!$CD$155:$CD$1048576,0),MATCH((CUADRO!Q$4&amp;$E904),'Hoja de Trabajo para listado'!$CD$151:$DC$151,0)),0)</f>
        <v>0</v>
      </c>
      <c r="R904" s="243">
        <f t="shared" ca="1" si="26"/>
        <v>0</v>
      </c>
      <c r="S904" s="253">
        <f ca="1">+R903+R904</f>
        <v>0</v>
      </c>
      <c r="T904" s="243">
        <f ca="1">+S904</f>
        <v>0</v>
      </c>
      <c r="U904" s="242">
        <f t="shared" si="27"/>
        <v>2</v>
      </c>
    </row>
    <row r="905" spans="1:21" customFormat="1" ht="15" hidden="1" customHeight="1">
      <c r="A905" s="32">
        <v>1535</v>
      </c>
      <c r="B905" s="381">
        <f>+A905</f>
        <v>1535</v>
      </c>
      <c r="C905" s="245" t="str">
        <f>+VLOOKUP(A905,bd_lista!$A$3:$C$592,3,FALSE)</f>
        <v>Gobierno Autónomo Municipal de Llica</v>
      </c>
      <c r="D905" s="383" t="str">
        <f>+C905</f>
        <v>Gobierno Autónomo Municipal de Llica</v>
      </c>
      <c r="E905" s="240" t="s">
        <v>683</v>
      </c>
      <c r="F905" s="241">
        <f ca="1">+IFERROR(INDEX('Hoja de Trabajo para listado'!$A$155:$Z$1048576,MATCH($A905,'Hoja de Trabajo para listado'!$A$155:$A$1048576,0),MATCH((CUADRO!F$4&amp;$E905),'Hoja de Trabajo para listado'!$A$151:$Z$151,0)),0)+IFERROR(INDEX('Hoja de Trabajo para listado'!$AB$155:$BA$1048576,MATCH($A905,'Hoja de Trabajo para listado'!$AB$155:$AB$1048576,0),MATCH((CUADRO!F$4&amp;$E905),'Hoja de Trabajo para listado'!$AB$151:$BA$151,0)),0)+IFERROR(INDEX('Hoja de Trabajo para listado'!$BC$155:$CB$1048576,MATCH($A905,'Hoja de Trabajo para listado'!$BC$155:$BC$1048576,0),MATCH((CUADRO!F$4&amp;$E905),'Hoja de Trabajo para listado'!$BC$151:$CB$151,0)),0)+IFERROR(INDEX('Hoja de Trabajo para listado'!$DE$153:$DG$274,MATCH($A905,'Hoja de Trabajo para listado'!$DE$153:$DE$1048576,0),MATCH((CUADRO!F$4&amp;$E905),'Hoja de Trabajo para listado'!$DE$151:$DG$151,0)),0)+IFERROR(INDEX('Hoja de Trabajo para listado'!$CD$155:$DC$1048576,MATCH($A905,'Hoja de Trabajo para listado'!$CD$155:$CD$1048576,0),MATCH((CUADRO!F$4&amp;$E905),'Hoja de Trabajo para listado'!$CD$151:$DC$151,0)),0)</f>
        <v>0</v>
      </c>
      <c r="G905" s="241">
        <f ca="1">+IFERROR(INDEX('Hoja de Trabajo para listado'!$A$155:$Z$1048576,MATCH($A905,'Hoja de Trabajo para listado'!$A$155:$A$1048576,0),MATCH((CUADRO!G$4&amp;$E905),'Hoja de Trabajo para listado'!$A$151:$Z$151,0)),0)+IFERROR(INDEX('Hoja de Trabajo para listado'!$AB$155:$BA$1048576,MATCH($A905,'Hoja de Trabajo para listado'!$AB$155:$AB$1048576,0),MATCH((CUADRO!G$4&amp;$E905),'Hoja de Trabajo para listado'!$AB$151:$BA$151,0)),0)+IFERROR(INDEX('Hoja de Trabajo para listado'!$BC$155:$CB$1048576,MATCH($A905,'Hoja de Trabajo para listado'!$BC$155:$BC$1048576,0),MATCH((CUADRO!G$4&amp;$E905),'Hoja de Trabajo para listado'!$BC$151:$CB$151,0)),0)+IFERROR(INDEX('Hoja de Trabajo para listado'!$DE$153:$DG$274,MATCH($A905,'Hoja de Trabajo para listado'!$DE$153:$DE$1048576,0),MATCH((CUADRO!G$4&amp;$E905),'Hoja de Trabajo para listado'!$DE$151:$DG$151,0)),0)+IFERROR(INDEX('Hoja de Trabajo para listado'!$CD$155:$DC$1048576,MATCH($A905,'Hoja de Trabajo para listado'!$CD$155:$CD$1048576,0),MATCH((CUADRO!G$4&amp;$E905),'Hoja de Trabajo para listado'!$CD$151:$DC$151,0)),0)</f>
        <v>0</v>
      </c>
      <c r="H905" s="241">
        <f ca="1">+IFERROR(INDEX('Hoja de Trabajo para listado'!$A$155:$Z$1048576,MATCH($A905,'Hoja de Trabajo para listado'!$A$155:$A$1048576,0),MATCH((CUADRO!H$4&amp;$E905),'Hoja de Trabajo para listado'!$A$151:$Z$151,0)),0)+IFERROR(INDEX('Hoja de Trabajo para listado'!$AB$155:$BA$1048576,MATCH($A905,'Hoja de Trabajo para listado'!$AB$155:$AB$1048576,0),MATCH((CUADRO!H$4&amp;$E905),'Hoja de Trabajo para listado'!$AB$151:$BA$151,0)),0)+IFERROR(INDEX('Hoja de Trabajo para listado'!$BC$155:$CB$1048576,MATCH($A905,'Hoja de Trabajo para listado'!$BC$155:$BC$1048576,0),MATCH((CUADRO!H$4&amp;$E905),'Hoja de Trabajo para listado'!$BC$151:$CB$151,0)),0)+IFERROR(INDEX('Hoja de Trabajo para listado'!$DE$153:$DG$274,MATCH($A905,'Hoja de Trabajo para listado'!$DE$153:$DE$1048576,0),MATCH((CUADRO!H$4&amp;$E905),'Hoja de Trabajo para listado'!$DE$151:$DG$151,0)),0)+IFERROR(INDEX('Hoja de Trabajo para listado'!$CD$155:$DC$1048576,MATCH($A905,'Hoja de Trabajo para listado'!$CD$155:$CD$1048576,0),MATCH((CUADRO!H$4&amp;$E905),'Hoja de Trabajo para listado'!$CD$151:$DC$151,0)),0)</f>
        <v>0</v>
      </c>
      <c r="I905" s="241">
        <f ca="1">+IFERROR(INDEX('Hoja de Trabajo para listado'!$A$155:$Z$1048576,MATCH($A905,'Hoja de Trabajo para listado'!$A$155:$A$1048576,0),MATCH((CUADRO!I$4&amp;$E905),'Hoja de Trabajo para listado'!$A$151:$Z$151,0)),0)+IFERROR(INDEX('Hoja de Trabajo para listado'!$AB$155:$BA$1048576,MATCH($A905,'Hoja de Trabajo para listado'!$AB$155:$AB$1048576,0),MATCH((CUADRO!I$4&amp;$E905),'Hoja de Trabajo para listado'!$AB$151:$BA$151,0)),0)+IFERROR(INDEX('Hoja de Trabajo para listado'!$BC$155:$CB$1048576,MATCH($A905,'Hoja de Trabajo para listado'!$BC$155:$BC$1048576,0),MATCH((CUADRO!I$4&amp;$E905),'Hoja de Trabajo para listado'!$BC$151:$CB$151,0)),0)+IFERROR(INDEX('Hoja de Trabajo para listado'!$DE$153:$DG$274,MATCH($A905,'Hoja de Trabajo para listado'!$DE$153:$DE$1048576,0),MATCH((CUADRO!I$4&amp;$E905),'Hoja de Trabajo para listado'!$DE$151:$DG$151,0)),0)+IFERROR(INDEX('Hoja de Trabajo para listado'!$CD$155:$DC$1048576,MATCH($A905,'Hoja de Trabajo para listado'!$CD$155:$CD$1048576,0),MATCH((CUADRO!I$4&amp;$E905),'Hoja de Trabajo para listado'!$CD$151:$DC$151,0)),0)</f>
        <v>0</v>
      </c>
      <c r="J905" s="241">
        <f ca="1">+IFERROR(INDEX('Hoja de Trabajo para listado'!$A$155:$Z$1048576,MATCH($A905,'Hoja de Trabajo para listado'!$A$155:$A$1048576,0),MATCH((CUADRO!J$4&amp;$E905),'Hoja de Trabajo para listado'!$A$151:$Z$151,0)),0)+IFERROR(INDEX('Hoja de Trabajo para listado'!$AB$155:$BA$1048576,MATCH($A905,'Hoja de Trabajo para listado'!$AB$155:$AB$1048576,0),MATCH((CUADRO!J$4&amp;$E905),'Hoja de Trabajo para listado'!$AB$151:$BA$151,0)),0)+IFERROR(INDEX('Hoja de Trabajo para listado'!$BC$155:$CB$1048576,MATCH($A905,'Hoja de Trabajo para listado'!$BC$155:$BC$1048576,0),MATCH((CUADRO!J$4&amp;$E905),'Hoja de Trabajo para listado'!$BC$151:$CB$151,0)),0)+IFERROR(INDEX('Hoja de Trabajo para listado'!$DE$153:$DG$274,MATCH($A905,'Hoja de Trabajo para listado'!$DE$153:$DE$1048576,0),MATCH((CUADRO!J$4&amp;$E905),'Hoja de Trabajo para listado'!$DE$151:$DG$151,0)),0)+IFERROR(INDEX('Hoja de Trabajo para listado'!$CD$155:$DC$1048576,MATCH($A905,'Hoja de Trabajo para listado'!$CD$155:$CD$1048576,0),MATCH((CUADRO!J$4&amp;$E905),'Hoja de Trabajo para listado'!$CD$151:$DC$151,0)),0)</f>
        <v>0</v>
      </c>
      <c r="K905" s="241">
        <f ca="1">+IFERROR(INDEX('Hoja de Trabajo para listado'!$A$155:$Z$1048576,MATCH($A905,'Hoja de Trabajo para listado'!$A$155:$A$1048576,0),MATCH((CUADRO!K$4&amp;$E905),'Hoja de Trabajo para listado'!$A$151:$Z$151,0)),0)+IFERROR(INDEX('Hoja de Trabajo para listado'!$AB$155:$BA$1048576,MATCH($A905,'Hoja de Trabajo para listado'!$AB$155:$AB$1048576,0),MATCH((CUADRO!K$4&amp;$E905),'Hoja de Trabajo para listado'!$AB$151:$BA$151,0)),0)+IFERROR(INDEX('Hoja de Trabajo para listado'!$BC$155:$CB$1048576,MATCH($A905,'Hoja de Trabajo para listado'!$BC$155:$BC$1048576,0),MATCH((CUADRO!K$4&amp;$E905),'Hoja de Trabajo para listado'!$BC$151:$CB$151,0)),0)+IFERROR(INDEX('Hoja de Trabajo para listado'!$DE$153:$DG$274,MATCH($A905,'Hoja de Trabajo para listado'!$DE$153:$DE$1048576,0),MATCH((CUADRO!K$4&amp;$E905),'Hoja de Trabajo para listado'!$DE$151:$DG$151,0)),0)+IFERROR(INDEX('Hoja de Trabajo para listado'!$CD$155:$DC$1048576,MATCH($A905,'Hoja de Trabajo para listado'!$CD$155:$CD$1048576,0),MATCH((CUADRO!K$4&amp;$E905),'Hoja de Trabajo para listado'!$CD$151:$DC$151,0)),0)</f>
        <v>0</v>
      </c>
      <c r="L905" s="241">
        <f ca="1">+IFERROR(INDEX('Hoja de Trabajo para listado'!$A$155:$Z$1048576,MATCH($A905,'Hoja de Trabajo para listado'!$A$155:$A$1048576,0),MATCH((CUADRO!L$4&amp;$E905),'Hoja de Trabajo para listado'!$A$151:$Z$151,0)),0)+IFERROR(INDEX('Hoja de Trabajo para listado'!$AB$155:$BA$1048576,MATCH($A905,'Hoja de Trabajo para listado'!$AB$155:$AB$1048576,0),MATCH((CUADRO!L$4&amp;$E905),'Hoja de Trabajo para listado'!$AB$151:$BA$151,0)),0)+IFERROR(INDEX('Hoja de Trabajo para listado'!$BC$155:$CB$1048576,MATCH($A905,'Hoja de Trabajo para listado'!$BC$155:$BC$1048576,0),MATCH((CUADRO!L$4&amp;$E905),'Hoja de Trabajo para listado'!$BC$151:$CB$151,0)),0)+IFERROR(INDEX('Hoja de Trabajo para listado'!$DE$153:$DG$274,MATCH($A905,'Hoja de Trabajo para listado'!$DE$153:$DE$1048576,0),MATCH((CUADRO!L$4&amp;$E905),'Hoja de Trabajo para listado'!$DE$151:$DG$151,0)),0)+IFERROR(INDEX('Hoja de Trabajo para listado'!$CD$155:$DC$1048576,MATCH($A905,'Hoja de Trabajo para listado'!$CD$155:$CD$1048576,0),MATCH((CUADRO!L$4&amp;$E905),'Hoja de Trabajo para listado'!$CD$151:$DC$151,0)),0)</f>
        <v>0</v>
      </c>
      <c r="M905" s="241">
        <f ca="1">+IFERROR(INDEX('Hoja de Trabajo para listado'!$A$155:$Z$1048576,MATCH($A905,'Hoja de Trabajo para listado'!$A$155:$A$1048576,0),MATCH((CUADRO!M$4&amp;$E905),'Hoja de Trabajo para listado'!$A$151:$Z$151,0)),0)+IFERROR(INDEX('Hoja de Trabajo para listado'!$AB$155:$BA$1048576,MATCH($A905,'Hoja de Trabajo para listado'!$AB$155:$AB$1048576,0),MATCH((CUADRO!M$4&amp;$E905),'Hoja de Trabajo para listado'!$AB$151:$BA$151,0)),0)+IFERROR(INDEX('Hoja de Trabajo para listado'!$BC$155:$CB$1048576,MATCH($A905,'Hoja de Trabajo para listado'!$BC$155:$BC$1048576,0),MATCH((CUADRO!M$4&amp;$E905),'Hoja de Trabajo para listado'!$BC$151:$CB$151,0)),0)+IFERROR(INDEX('Hoja de Trabajo para listado'!$DE$153:$DG$274,MATCH($A905,'Hoja de Trabajo para listado'!$DE$153:$DE$1048576,0),MATCH((CUADRO!M$4&amp;$E905),'Hoja de Trabajo para listado'!$DE$151:$DG$151,0)),0)+IFERROR(INDEX('Hoja de Trabajo para listado'!$CD$155:$DC$1048576,MATCH($A905,'Hoja de Trabajo para listado'!$CD$155:$CD$1048576,0),MATCH((CUADRO!M$4&amp;$E905),'Hoja de Trabajo para listado'!$CD$151:$DC$151,0)),0)</f>
        <v>0</v>
      </c>
      <c r="N905" s="241">
        <f ca="1">+IFERROR(INDEX('Hoja de Trabajo para listado'!$A$155:$Z$1048576,MATCH($A905,'Hoja de Trabajo para listado'!$A$155:$A$1048576,0),MATCH((CUADRO!N$4&amp;$E905),'Hoja de Trabajo para listado'!$A$151:$Z$151,0)),0)+IFERROR(INDEX('Hoja de Trabajo para listado'!$AB$155:$BA$1048576,MATCH($A905,'Hoja de Trabajo para listado'!$AB$155:$AB$1048576,0),MATCH((CUADRO!N$4&amp;$E905),'Hoja de Trabajo para listado'!$AB$151:$BA$151,0)),0)+IFERROR(INDEX('Hoja de Trabajo para listado'!$BC$155:$CB$1048576,MATCH($A905,'Hoja de Trabajo para listado'!$BC$155:$BC$1048576,0),MATCH((CUADRO!N$4&amp;$E905),'Hoja de Trabajo para listado'!$BC$151:$CB$151,0)),0)+IFERROR(INDEX('Hoja de Trabajo para listado'!$DE$153:$DG$274,MATCH($A905,'Hoja de Trabajo para listado'!$DE$153:$DE$1048576,0),MATCH((CUADRO!N$4&amp;$E905),'Hoja de Trabajo para listado'!$DE$151:$DG$151,0)),0)+IFERROR(INDEX('Hoja de Trabajo para listado'!$CD$155:$DC$1048576,MATCH($A905,'Hoja de Trabajo para listado'!$CD$155:$CD$1048576,0),MATCH((CUADRO!N$4&amp;$E905),'Hoja de Trabajo para listado'!$CD$151:$DC$151,0)),0)</f>
        <v>0</v>
      </c>
      <c r="O905" s="241">
        <f ca="1">+IFERROR(INDEX('Hoja de Trabajo para listado'!$A$155:$Z$1048576,MATCH($A905,'Hoja de Trabajo para listado'!$A$155:$A$1048576,0),MATCH((CUADRO!O$4&amp;$E905),'Hoja de Trabajo para listado'!$A$151:$Z$151,0)),0)+IFERROR(INDEX('Hoja de Trabajo para listado'!$AB$155:$BA$1048576,MATCH($A905,'Hoja de Trabajo para listado'!$AB$155:$AB$1048576,0),MATCH((CUADRO!O$4&amp;$E905),'Hoja de Trabajo para listado'!$AB$151:$BA$151,0)),0)+IFERROR(INDEX('Hoja de Trabajo para listado'!$BC$155:$CB$1048576,MATCH($A905,'Hoja de Trabajo para listado'!$BC$155:$BC$1048576,0),MATCH((CUADRO!O$4&amp;$E905),'Hoja de Trabajo para listado'!$BC$151:$CB$151,0)),0)+IFERROR(INDEX('Hoja de Trabajo para listado'!$DE$153:$DG$274,MATCH($A905,'Hoja de Trabajo para listado'!$DE$153:$DE$1048576,0),MATCH((CUADRO!O$4&amp;$E905),'Hoja de Trabajo para listado'!$DE$151:$DG$151,0)),0)+IFERROR(INDEX('Hoja de Trabajo para listado'!$CD$155:$DC$1048576,MATCH($A905,'Hoja de Trabajo para listado'!$CD$155:$CD$1048576,0),MATCH((CUADRO!O$4&amp;$E905),'Hoja de Trabajo para listado'!$CD$151:$DC$151,0)),0)</f>
        <v>0</v>
      </c>
      <c r="P905" s="241">
        <f ca="1">+IFERROR(INDEX('Hoja de Trabajo para listado'!$A$155:$Z$1048576,MATCH($A905,'Hoja de Trabajo para listado'!$A$155:$A$1048576,0),MATCH((CUADRO!P$4&amp;$E905),'Hoja de Trabajo para listado'!$A$151:$Z$151,0)),0)+IFERROR(INDEX('Hoja de Trabajo para listado'!$AB$155:$BA$1048576,MATCH($A905,'Hoja de Trabajo para listado'!$AB$155:$AB$1048576,0),MATCH((CUADRO!P$4&amp;$E905),'Hoja de Trabajo para listado'!$AB$151:$BA$151,0)),0)+IFERROR(INDEX('Hoja de Trabajo para listado'!$BC$155:$CB$1048576,MATCH($A905,'Hoja de Trabajo para listado'!$BC$155:$BC$1048576,0),MATCH((CUADRO!P$4&amp;$E905),'Hoja de Trabajo para listado'!$BC$151:$CB$151,0)),0)+IFERROR(INDEX('Hoja de Trabajo para listado'!$DE$153:$DG$274,MATCH($A905,'Hoja de Trabajo para listado'!$DE$153:$DE$1048576,0),MATCH((CUADRO!P$4&amp;$E905),'Hoja de Trabajo para listado'!$DE$151:$DG$151,0)),0)+IFERROR(INDEX('Hoja de Trabajo para listado'!$CD$155:$DC$1048576,MATCH($A905,'Hoja de Trabajo para listado'!$CD$155:$CD$1048576,0),MATCH((CUADRO!P$4&amp;$E905),'Hoja de Trabajo para listado'!$CD$151:$DC$151,0)),0)</f>
        <v>0</v>
      </c>
      <c r="Q905" s="241">
        <f ca="1">+IFERROR(INDEX('Hoja de Trabajo para listado'!$A$155:$Z$1048576,MATCH($A905,'Hoja de Trabajo para listado'!$A$155:$A$1048576,0),MATCH((CUADRO!Q$4&amp;$E905),'Hoja de Trabajo para listado'!$A$151:$Z$151,0)),0)+IFERROR(INDEX('Hoja de Trabajo para listado'!$AB$155:$BA$1048576,MATCH($A905,'Hoja de Trabajo para listado'!$AB$155:$AB$1048576,0),MATCH((CUADRO!Q$4&amp;$E905),'Hoja de Trabajo para listado'!$AB$151:$BA$151,0)),0)+IFERROR(INDEX('Hoja de Trabajo para listado'!$BC$155:$CB$1048576,MATCH($A905,'Hoja de Trabajo para listado'!$BC$155:$BC$1048576,0),MATCH((CUADRO!Q$4&amp;$E905),'Hoja de Trabajo para listado'!$BC$151:$CB$151,0)),0)+IFERROR(INDEX('Hoja de Trabajo para listado'!$DE$153:$DG$274,MATCH($A905,'Hoja de Trabajo para listado'!$DE$153:$DE$1048576,0),MATCH((CUADRO!Q$4&amp;$E905),'Hoja de Trabajo para listado'!$DE$151:$DG$151,0)),0)+IFERROR(INDEX('Hoja de Trabajo para listado'!$CD$155:$DC$1048576,MATCH($A905,'Hoja de Trabajo para listado'!$CD$155:$CD$1048576,0),MATCH((CUADRO!Q$4&amp;$E905),'Hoja de Trabajo para listado'!$CD$151:$DC$151,0)),0)</f>
        <v>0</v>
      </c>
      <c r="R905" s="241">
        <f t="shared" ref="R905:R968" ca="1" si="28">+SUM(F905:Q905)</f>
        <v>0</v>
      </c>
      <c r="S905" s="247"/>
      <c r="T905" s="241">
        <f ca="1">+T906</f>
        <v>0</v>
      </c>
      <c r="U905" s="240">
        <f t="shared" ref="U905:U968" si="29">+IF(E905="Débitos",1,2)</f>
        <v>1</v>
      </c>
    </row>
    <row r="906" spans="1:21" customFormat="1" ht="15" hidden="1" customHeight="1">
      <c r="A906" s="32">
        <v>1535</v>
      </c>
      <c r="B906" s="382"/>
      <c r="C906" s="245" t="str">
        <f>+VLOOKUP(A906,bd_lista!$A$3:$C$592,3,FALSE)</f>
        <v>Gobierno Autónomo Municipal de Llica</v>
      </c>
      <c r="D906" s="384"/>
      <c r="E906" s="242" t="s">
        <v>684</v>
      </c>
      <c r="F906" s="243">
        <f ca="1">+IFERROR(INDEX('Hoja de Trabajo para listado'!$A$155:$Z$1048576,MATCH($A906,'Hoja de Trabajo para listado'!$A$155:$A$1048576,0),MATCH((CUADRO!F$4&amp;$E906),'Hoja de Trabajo para listado'!$A$151:$Z$151,0)),0)+IFERROR(INDEX('Hoja de Trabajo para listado'!$AB$155:$BA$1048576,MATCH($A906,'Hoja de Trabajo para listado'!$AB$155:$AB$1048576,0),MATCH((CUADRO!F$4&amp;$E906),'Hoja de Trabajo para listado'!$AB$151:$BA$151,0)),0)+IFERROR(INDEX('Hoja de Trabajo para listado'!$BC$155:$CB$1048576,MATCH($A906,'Hoja de Trabajo para listado'!$BC$155:$BC$1048576,0),MATCH((CUADRO!F$4&amp;$E906),'Hoja de Trabajo para listado'!$BC$151:$CB$151,0)),0)+IFERROR(INDEX('Hoja de Trabajo para listado'!$DE$153:$DG$274,MATCH($A906,'Hoja de Trabajo para listado'!$DE$153:$DE$1048576,0),MATCH((CUADRO!F$4&amp;$E906),'Hoja de Trabajo para listado'!$DE$151:$DG$151,0)),0)+IFERROR(INDEX('Hoja de Trabajo para listado'!$CD$155:$DC$1048576,MATCH($A906,'Hoja de Trabajo para listado'!$CD$155:$CD$1048576,0),MATCH((CUADRO!F$4&amp;$E906),'Hoja de Trabajo para listado'!$CD$151:$DC$151,0)),0)</f>
        <v>0</v>
      </c>
      <c r="G906" s="243">
        <f ca="1">+IFERROR(INDEX('Hoja de Trabajo para listado'!$A$155:$Z$1048576,MATCH($A906,'Hoja de Trabajo para listado'!$A$155:$A$1048576,0),MATCH((CUADRO!G$4&amp;$E906),'Hoja de Trabajo para listado'!$A$151:$Z$151,0)),0)+IFERROR(INDEX('Hoja de Trabajo para listado'!$AB$155:$BA$1048576,MATCH($A906,'Hoja de Trabajo para listado'!$AB$155:$AB$1048576,0),MATCH((CUADRO!G$4&amp;$E906),'Hoja de Trabajo para listado'!$AB$151:$BA$151,0)),0)+IFERROR(INDEX('Hoja de Trabajo para listado'!$BC$155:$CB$1048576,MATCH($A906,'Hoja de Trabajo para listado'!$BC$155:$BC$1048576,0),MATCH((CUADRO!G$4&amp;$E906),'Hoja de Trabajo para listado'!$BC$151:$CB$151,0)),0)+IFERROR(INDEX('Hoja de Trabajo para listado'!$DE$153:$DG$274,MATCH($A906,'Hoja de Trabajo para listado'!$DE$153:$DE$1048576,0),MATCH((CUADRO!G$4&amp;$E906),'Hoja de Trabajo para listado'!$DE$151:$DG$151,0)),0)+IFERROR(INDEX('Hoja de Trabajo para listado'!$CD$155:$DC$1048576,MATCH($A906,'Hoja de Trabajo para listado'!$CD$155:$CD$1048576,0),MATCH((CUADRO!G$4&amp;$E906),'Hoja de Trabajo para listado'!$CD$151:$DC$151,0)),0)</f>
        <v>0</v>
      </c>
      <c r="H906" s="243">
        <f ca="1">+IFERROR(INDEX('Hoja de Trabajo para listado'!$A$155:$Z$1048576,MATCH($A906,'Hoja de Trabajo para listado'!$A$155:$A$1048576,0),MATCH((CUADRO!H$4&amp;$E906),'Hoja de Trabajo para listado'!$A$151:$Z$151,0)),0)+IFERROR(INDEX('Hoja de Trabajo para listado'!$AB$155:$BA$1048576,MATCH($A906,'Hoja de Trabajo para listado'!$AB$155:$AB$1048576,0),MATCH((CUADRO!H$4&amp;$E906),'Hoja de Trabajo para listado'!$AB$151:$BA$151,0)),0)+IFERROR(INDEX('Hoja de Trabajo para listado'!$BC$155:$CB$1048576,MATCH($A906,'Hoja de Trabajo para listado'!$BC$155:$BC$1048576,0),MATCH((CUADRO!H$4&amp;$E906),'Hoja de Trabajo para listado'!$BC$151:$CB$151,0)),0)+IFERROR(INDEX('Hoja de Trabajo para listado'!$DE$153:$DG$274,MATCH($A906,'Hoja de Trabajo para listado'!$DE$153:$DE$1048576,0),MATCH((CUADRO!H$4&amp;$E906),'Hoja de Trabajo para listado'!$DE$151:$DG$151,0)),0)+IFERROR(INDEX('Hoja de Trabajo para listado'!$CD$155:$DC$1048576,MATCH($A906,'Hoja de Trabajo para listado'!$CD$155:$CD$1048576,0),MATCH((CUADRO!H$4&amp;$E906),'Hoja de Trabajo para listado'!$CD$151:$DC$151,0)),0)</f>
        <v>0</v>
      </c>
      <c r="I906" s="243">
        <f ca="1">+IFERROR(INDEX('Hoja de Trabajo para listado'!$A$155:$Z$1048576,MATCH($A906,'Hoja de Trabajo para listado'!$A$155:$A$1048576,0),MATCH((CUADRO!I$4&amp;$E906),'Hoja de Trabajo para listado'!$A$151:$Z$151,0)),0)+IFERROR(INDEX('Hoja de Trabajo para listado'!$AB$155:$BA$1048576,MATCH($A906,'Hoja de Trabajo para listado'!$AB$155:$AB$1048576,0),MATCH((CUADRO!I$4&amp;$E906),'Hoja de Trabajo para listado'!$AB$151:$BA$151,0)),0)+IFERROR(INDEX('Hoja de Trabajo para listado'!$BC$155:$CB$1048576,MATCH($A906,'Hoja de Trabajo para listado'!$BC$155:$BC$1048576,0),MATCH((CUADRO!I$4&amp;$E906),'Hoja de Trabajo para listado'!$BC$151:$CB$151,0)),0)+IFERROR(INDEX('Hoja de Trabajo para listado'!$DE$153:$DG$274,MATCH($A906,'Hoja de Trabajo para listado'!$DE$153:$DE$1048576,0),MATCH((CUADRO!I$4&amp;$E906),'Hoja de Trabajo para listado'!$DE$151:$DG$151,0)),0)+IFERROR(INDEX('Hoja de Trabajo para listado'!$CD$155:$DC$1048576,MATCH($A906,'Hoja de Trabajo para listado'!$CD$155:$CD$1048576,0),MATCH((CUADRO!I$4&amp;$E906),'Hoja de Trabajo para listado'!$CD$151:$DC$151,0)),0)</f>
        <v>0</v>
      </c>
      <c r="J906" s="243">
        <f ca="1">+IFERROR(INDEX('Hoja de Trabajo para listado'!$A$155:$Z$1048576,MATCH($A906,'Hoja de Trabajo para listado'!$A$155:$A$1048576,0),MATCH((CUADRO!J$4&amp;$E906),'Hoja de Trabajo para listado'!$A$151:$Z$151,0)),0)+IFERROR(INDEX('Hoja de Trabajo para listado'!$AB$155:$BA$1048576,MATCH($A906,'Hoja de Trabajo para listado'!$AB$155:$AB$1048576,0),MATCH((CUADRO!J$4&amp;$E906),'Hoja de Trabajo para listado'!$AB$151:$BA$151,0)),0)+IFERROR(INDEX('Hoja de Trabajo para listado'!$BC$155:$CB$1048576,MATCH($A906,'Hoja de Trabajo para listado'!$BC$155:$BC$1048576,0),MATCH((CUADRO!J$4&amp;$E906),'Hoja de Trabajo para listado'!$BC$151:$CB$151,0)),0)+IFERROR(INDEX('Hoja de Trabajo para listado'!$DE$153:$DG$274,MATCH($A906,'Hoja de Trabajo para listado'!$DE$153:$DE$1048576,0),MATCH((CUADRO!J$4&amp;$E906),'Hoja de Trabajo para listado'!$DE$151:$DG$151,0)),0)+IFERROR(INDEX('Hoja de Trabajo para listado'!$CD$155:$DC$1048576,MATCH($A906,'Hoja de Trabajo para listado'!$CD$155:$CD$1048576,0),MATCH((CUADRO!J$4&amp;$E906),'Hoja de Trabajo para listado'!$CD$151:$DC$151,0)),0)</f>
        <v>0</v>
      </c>
      <c r="K906" s="243">
        <f ca="1">+IFERROR(INDEX('Hoja de Trabajo para listado'!$A$155:$Z$1048576,MATCH($A906,'Hoja de Trabajo para listado'!$A$155:$A$1048576,0),MATCH((CUADRO!K$4&amp;$E906),'Hoja de Trabajo para listado'!$A$151:$Z$151,0)),0)+IFERROR(INDEX('Hoja de Trabajo para listado'!$AB$155:$BA$1048576,MATCH($A906,'Hoja de Trabajo para listado'!$AB$155:$AB$1048576,0),MATCH((CUADRO!K$4&amp;$E906),'Hoja de Trabajo para listado'!$AB$151:$BA$151,0)),0)+IFERROR(INDEX('Hoja de Trabajo para listado'!$BC$155:$CB$1048576,MATCH($A906,'Hoja de Trabajo para listado'!$BC$155:$BC$1048576,0),MATCH((CUADRO!K$4&amp;$E906),'Hoja de Trabajo para listado'!$BC$151:$CB$151,0)),0)+IFERROR(INDEX('Hoja de Trabajo para listado'!$DE$153:$DG$274,MATCH($A906,'Hoja de Trabajo para listado'!$DE$153:$DE$1048576,0),MATCH((CUADRO!K$4&amp;$E906),'Hoja de Trabajo para listado'!$DE$151:$DG$151,0)),0)+IFERROR(INDEX('Hoja de Trabajo para listado'!$CD$155:$DC$1048576,MATCH($A906,'Hoja de Trabajo para listado'!$CD$155:$CD$1048576,0),MATCH((CUADRO!K$4&amp;$E906),'Hoja de Trabajo para listado'!$CD$151:$DC$151,0)),0)</f>
        <v>0</v>
      </c>
      <c r="L906" s="243">
        <f ca="1">+IFERROR(INDEX('Hoja de Trabajo para listado'!$A$155:$Z$1048576,MATCH($A906,'Hoja de Trabajo para listado'!$A$155:$A$1048576,0),MATCH((CUADRO!L$4&amp;$E906),'Hoja de Trabajo para listado'!$A$151:$Z$151,0)),0)+IFERROR(INDEX('Hoja de Trabajo para listado'!$AB$155:$BA$1048576,MATCH($A906,'Hoja de Trabajo para listado'!$AB$155:$AB$1048576,0),MATCH((CUADRO!L$4&amp;$E906),'Hoja de Trabajo para listado'!$AB$151:$BA$151,0)),0)+IFERROR(INDEX('Hoja de Trabajo para listado'!$BC$155:$CB$1048576,MATCH($A906,'Hoja de Trabajo para listado'!$BC$155:$BC$1048576,0),MATCH((CUADRO!L$4&amp;$E906),'Hoja de Trabajo para listado'!$BC$151:$CB$151,0)),0)+IFERROR(INDEX('Hoja de Trabajo para listado'!$DE$153:$DG$274,MATCH($A906,'Hoja de Trabajo para listado'!$DE$153:$DE$1048576,0),MATCH((CUADRO!L$4&amp;$E906),'Hoja de Trabajo para listado'!$DE$151:$DG$151,0)),0)+IFERROR(INDEX('Hoja de Trabajo para listado'!$CD$155:$DC$1048576,MATCH($A906,'Hoja de Trabajo para listado'!$CD$155:$CD$1048576,0),MATCH((CUADRO!L$4&amp;$E906),'Hoja de Trabajo para listado'!$CD$151:$DC$151,0)),0)</f>
        <v>0</v>
      </c>
      <c r="M906" s="243">
        <f ca="1">+IFERROR(INDEX('Hoja de Trabajo para listado'!$A$155:$Z$1048576,MATCH($A906,'Hoja de Trabajo para listado'!$A$155:$A$1048576,0),MATCH((CUADRO!M$4&amp;$E906),'Hoja de Trabajo para listado'!$A$151:$Z$151,0)),0)+IFERROR(INDEX('Hoja de Trabajo para listado'!$AB$155:$BA$1048576,MATCH($A906,'Hoja de Trabajo para listado'!$AB$155:$AB$1048576,0),MATCH((CUADRO!M$4&amp;$E906),'Hoja de Trabajo para listado'!$AB$151:$BA$151,0)),0)+IFERROR(INDEX('Hoja de Trabajo para listado'!$BC$155:$CB$1048576,MATCH($A906,'Hoja de Trabajo para listado'!$BC$155:$BC$1048576,0),MATCH((CUADRO!M$4&amp;$E906),'Hoja de Trabajo para listado'!$BC$151:$CB$151,0)),0)+IFERROR(INDEX('Hoja de Trabajo para listado'!$DE$153:$DG$274,MATCH($A906,'Hoja de Trabajo para listado'!$DE$153:$DE$1048576,0),MATCH((CUADRO!M$4&amp;$E906),'Hoja de Trabajo para listado'!$DE$151:$DG$151,0)),0)+IFERROR(INDEX('Hoja de Trabajo para listado'!$CD$155:$DC$1048576,MATCH($A906,'Hoja de Trabajo para listado'!$CD$155:$CD$1048576,0),MATCH((CUADRO!M$4&amp;$E906),'Hoja de Trabajo para listado'!$CD$151:$DC$151,0)),0)</f>
        <v>0</v>
      </c>
      <c r="N906" s="243">
        <f ca="1">+IFERROR(INDEX('Hoja de Trabajo para listado'!$A$155:$Z$1048576,MATCH($A906,'Hoja de Trabajo para listado'!$A$155:$A$1048576,0),MATCH((CUADRO!N$4&amp;$E906),'Hoja de Trabajo para listado'!$A$151:$Z$151,0)),0)+IFERROR(INDEX('Hoja de Trabajo para listado'!$AB$155:$BA$1048576,MATCH($A906,'Hoja de Trabajo para listado'!$AB$155:$AB$1048576,0),MATCH((CUADRO!N$4&amp;$E906),'Hoja de Trabajo para listado'!$AB$151:$BA$151,0)),0)+IFERROR(INDEX('Hoja de Trabajo para listado'!$BC$155:$CB$1048576,MATCH($A906,'Hoja de Trabajo para listado'!$BC$155:$BC$1048576,0),MATCH((CUADRO!N$4&amp;$E906),'Hoja de Trabajo para listado'!$BC$151:$CB$151,0)),0)+IFERROR(INDEX('Hoja de Trabajo para listado'!$DE$153:$DG$274,MATCH($A906,'Hoja de Trabajo para listado'!$DE$153:$DE$1048576,0),MATCH((CUADRO!N$4&amp;$E906),'Hoja de Trabajo para listado'!$DE$151:$DG$151,0)),0)+IFERROR(INDEX('Hoja de Trabajo para listado'!$CD$155:$DC$1048576,MATCH($A906,'Hoja de Trabajo para listado'!$CD$155:$CD$1048576,0),MATCH((CUADRO!N$4&amp;$E906),'Hoja de Trabajo para listado'!$CD$151:$DC$151,0)),0)</f>
        <v>0</v>
      </c>
      <c r="O906" s="243">
        <f ca="1">+IFERROR(INDEX('Hoja de Trabajo para listado'!$A$155:$Z$1048576,MATCH($A906,'Hoja de Trabajo para listado'!$A$155:$A$1048576,0),MATCH((CUADRO!O$4&amp;$E906),'Hoja de Trabajo para listado'!$A$151:$Z$151,0)),0)+IFERROR(INDEX('Hoja de Trabajo para listado'!$AB$155:$BA$1048576,MATCH($A906,'Hoja de Trabajo para listado'!$AB$155:$AB$1048576,0),MATCH((CUADRO!O$4&amp;$E906),'Hoja de Trabajo para listado'!$AB$151:$BA$151,0)),0)+IFERROR(INDEX('Hoja de Trabajo para listado'!$BC$155:$CB$1048576,MATCH($A906,'Hoja de Trabajo para listado'!$BC$155:$BC$1048576,0),MATCH((CUADRO!O$4&amp;$E906),'Hoja de Trabajo para listado'!$BC$151:$CB$151,0)),0)+IFERROR(INDEX('Hoja de Trabajo para listado'!$DE$153:$DG$274,MATCH($A906,'Hoja de Trabajo para listado'!$DE$153:$DE$1048576,0),MATCH((CUADRO!O$4&amp;$E906),'Hoja de Trabajo para listado'!$DE$151:$DG$151,0)),0)+IFERROR(INDEX('Hoja de Trabajo para listado'!$CD$155:$DC$1048576,MATCH($A906,'Hoja de Trabajo para listado'!$CD$155:$CD$1048576,0),MATCH((CUADRO!O$4&amp;$E906),'Hoja de Trabajo para listado'!$CD$151:$DC$151,0)),0)</f>
        <v>0</v>
      </c>
      <c r="P906" s="243">
        <f ca="1">+IFERROR(INDEX('Hoja de Trabajo para listado'!$A$155:$Z$1048576,MATCH($A906,'Hoja de Trabajo para listado'!$A$155:$A$1048576,0),MATCH((CUADRO!P$4&amp;$E906),'Hoja de Trabajo para listado'!$A$151:$Z$151,0)),0)+IFERROR(INDEX('Hoja de Trabajo para listado'!$AB$155:$BA$1048576,MATCH($A906,'Hoja de Trabajo para listado'!$AB$155:$AB$1048576,0),MATCH((CUADRO!P$4&amp;$E906),'Hoja de Trabajo para listado'!$AB$151:$BA$151,0)),0)+IFERROR(INDEX('Hoja de Trabajo para listado'!$BC$155:$CB$1048576,MATCH($A906,'Hoja de Trabajo para listado'!$BC$155:$BC$1048576,0),MATCH((CUADRO!P$4&amp;$E906),'Hoja de Trabajo para listado'!$BC$151:$CB$151,0)),0)+IFERROR(INDEX('Hoja de Trabajo para listado'!$DE$153:$DG$274,MATCH($A906,'Hoja de Trabajo para listado'!$DE$153:$DE$1048576,0),MATCH((CUADRO!P$4&amp;$E906),'Hoja de Trabajo para listado'!$DE$151:$DG$151,0)),0)+IFERROR(INDEX('Hoja de Trabajo para listado'!$CD$155:$DC$1048576,MATCH($A906,'Hoja de Trabajo para listado'!$CD$155:$CD$1048576,0),MATCH((CUADRO!P$4&amp;$E906),'Hoja de Trabajo para listado'!$CD$151:$DC$151,0)),0)</f>
        <v>0</v>
      </c>
      <c r="Q906" s="243">
        <f ca="1">+IFERROR(INDEX('Hoja de Trabajo para listado'!$A$155:$Z$1048576,MATCH($A906,'Hoja de Trabajo para listado'!$A$155:$A$1048576,0),MATCH((CUADRO!Q$4&amp;$E906),'Hoja de Trabajo para listado'!$A$151:$Z$151,0)),0)+IFERROR(INDEX('Hoja de Trabajo para listado'!$AB$155:$BA$1048576,MATCH($A906,'Hoja de Trabajo para listado'!$AB$155:$AB$1048576,0),MATCH((CUADRO!Q$4&amp;$E906),'Hoja de Trabajo para listado'!$AB$151:$BA$151,0)),0)+IFERROR(INDEX('Hoja de Trabajo para listado'!$BC$155:$CB$1048576,MATCH($A906,'Hoja de Trabajo para listado'!$BC$155:$BC$1048576,0),MATCH((CUADRO!Q$4&amp;$E906),'Hoja de Trabajo para listado'!$BC$151:$CB$151,0)),0)+IFERROR(INDEX('Hoja de Trabajo para listado'!$DE$153:$DG$274,MATCH($A906,'Hoja de Trabajo para listado'!$DE$153:$DE$1048576,0),MATCH((CUADRO!Q$4&amp;$E906),'Hoja de Trabajo para listado'!$DE$151:$DG$151,0)),0)+IFERROR(INDEX('Hoja de Trabajo para listado'!$CD$155:$DC$1048576,MATCH($A906,'Hoja de Trabajo para listado'!$CD$155:$CD$1048576,0),MATCH((CUADRO!Q$4&amp;$E906),'Hoja de Trabajo para listado'!$CD$151:$DC$151,0)),0)</f>
        <v>0</v>
      </c>
      <c r="R906" s="243">
        <f t="shared" ca="1" si="28"/>
        <v>0</v>
      </c>
      <c r="S906" s="253">
        <f ca="1">+R905+R906</f>
        <v>0</v>
      </c>
      <c r="T906" s="243">
        <f ca="1">+S906</f>
        <v>0</v>
      </c>
      <c r="U906" s="242">
        <f t="shared" si="29"/>
        <v>2</v>
      </c>
    </row>
    <row r="907" spans="1:21" customFormat="1" ht="15" hidden="1" customHeight="1">
      <c r="A907" s="32">
        <v>1536</v>
      </c>
      <c r="B907" s="381">
        <f>+A907</f>
        <v>1536</v>
      </c>
      <c r="C907" s="245" t="str">
        <f>+VLOOKUP(A907,bd_lista!$A$3:$C$592,3,FALSE)</f>
        <v>Gobierno Autónomo Municipal de Tahua</v>
      </c>
      <c r="D907" s="383" t="str">
        <f>+C907</f>
        <v>Gobierno Autónomo Municipal de Tahua</v>
      </c>
      <c r="E907" s="240" t="s">
        <v>683</v>
      </c>
      <c r="F907" s="241">
        <f ca="1">+IFERROR(INDEX('Hoja de Trabajo para listado'!$A$155:$Z$1048576,MATCH($A907,'Hoja de Trabajo para listado'!$A$155:$A$1048576,0),MATCH((CUADRO!F$4&amp;$E907),'Hoja de Trabajo para listado'!$A$151:$Z$151,0)),0)+IFERROR(INDEX('Hoja de Trabajo para listado'!$AB$155:$BA$1048576,MATCH($A907,'Hoja de Trabajo para listado'!$AB$155:$AB$1048576,0),MATCH((CUADRO!F$4&amp;$E907),'Hoja de Trabajo para listado'!$AB$151:$BA$151,0)),0)+IFERROR(INDEX('Hoja de Trabajo para listado'!$BC$155:$CB$1048576,MATCH($A907,'Hoja de Trabajo para listado'!$BC$155:$BC$1048576,0),MATCH((CUADRO!F$4&amp;$E907),'Hoja de Trabajo para listado'!$BC$151:$CB$151,0)),0)+IFERROR(INDEX('Hoja de Trabajo para listado'!$DE$153:$DG$274,MATCH($A907,'Hoja de Trabajo para listado'!$DE$153:$DE$1048576,0),MATCH((CUADRO!F$4&amp;$E907),'Hoja de Trabajo para listado'!$DE$151:$DG$151,0)),0)+IFERROR(INDEX('Hoja de Trabajo para listado'!$CD$155:$DC$1048576,MATCH($A907,'Hoja de Trabajo para listado'!$CD$155:$CD$1048576,0),MATCH((CUADRO!F$4&amp;$E907),'Hoja de Trabajo para listado'!$CD$151:$DC$151,0)),0)</f>
        <v>0</v>
      </c>
      <c r="G907" s="241">
        <f ca="1">+IFERROR(INDEX('Hoja de Trabajo para listado'!$A$155:$Z$1048576,MATCH($A907,'Hoja de Trabajo para listado'!$A$155:$A$1048576,0),MATCH((CUADRO!G$4&amp;$E907),'Hoja de Trabajo para listado'!$A$151:$Z$151,0)),0)+IFERROR(INDEX('Hoja de Trabajo para listado'!$AB$155:$BA$1048576,MATCH($A907,'Hoja de Trabajo para listado'!$AB$155:$AB$1048576,0),MATCH((CUADRO!G$4&amp;$E907),'Hoja de Trabajo para listado'!$AB$151:$BA$151,0)),0)+IFERROR(INDEX('Hoja de Trabajo para listado'!$BC$155:$CB$1048576,MATCH($A907,'Hoja de Trabajo para listado'!$BC$155:$BC$1048576,0),MATCH((CUADRO!G$4&amp;$E907),'Hoja de Trabajo para listado'!$BC$151:$CB$151,0)),0)+IFERROR(INDEX('Hoja de Trabajo para listado'!$DE$153:$DG$274,MATCH($A907,'Hoja de Trabajo para listado'!$DE$153:$DE$1048576,0),MATCH((CUADRO!G$4&amp;$E907),'Hoja de Trabajo para listado'!$DE$151:$DG$151,0)),0)+IFERROR(INDEX('Hoja de Trabajo para listado'!$CD$155:$DC$1048576,MATCH($A907,'Hoja de Trabajo para listado'!$CD$155:$CD$1048576,0),MATCH((CUADRO!G$4&amp;$E907),'Hoja de Trabajo para listado'!$CD$151:$DC$151,0)),0)</f>
        <v>0</v>
      </c>
      <c r="H907" s="241">
        <f ca="1">+IFERROR(INDEX('Hoja de Trabajo para listado'!$A$155:$Z$1048576,MATCH($A907,'Hoja de Trabajo para listado'!$A$155:$A$1048576,0),MATCH((CUADRO!H$4&amp;$E907),'Hoja de Trabajo para listado'!$A$151:$Z$151,0)),0)+IFERROR(INDEX('Hoja de Trabajo para listado'!$AB$155:$BA$1048576,MATCH($A907,'Hoja de Trabajo para listado'!$AB$155:$AB$1048576,0),MATCH((CUADRO!H$4&amp;$E907),'Hoja de Trabajo para listado'!$AB$151:$BA$151,0)),0)+IFERROR(INDEX('Hoja de Trabajo para listado'!$BC$155:$CB$1048576,MATCH($A907,'Hoja de Trabajo para listado'!$BC$155:$BC$1048576,0),MATCH((CUADRO!H$4&amp;$E907),'Hoja de Trabajo para listado'!$BC$151:$CB$151,0)),0)+IFERROR(INDEX('Hoja de Trabajo para listado'!$DE$153:$DG$274,MATCH($A907,'Hoja de Trabajo para listado'!$DE$153:$DE$1048576,0),MATCH((CUADRO!H$4&amp;$E907),'Hoja de Trabajo para listado'!$DE$151:$DG$151,0)),0)+IFERROR(INDEX('Hoja de Trabajo para listado'!$CD$155:$DC$1048576,MATCH($A907,'Hoja de Trabajo para listado'!$CD$155:$CD$1048576,0),MATCH((CUADRO!H$4&amp;$E907),'Hoja de Trabajo para listado'!$CD$151:$DC$151,0)),0)</f>
        <v>0</v>
      </c>
      <c r="I907" s="241">
        <f ca="1">+IFERROR(INDEX('Hoja de Trabajo para listado'!$A$155:$Z$1048576,MATCH($A907,'Hoja de Trabajo para listado'!$A$155:$A$1048576,0),MATCH((CUADRO!I$4&amp;$E907),'Hoja de Trabajo para listado'!$A$151:$Z$151,0)),0)+IFERROR(INDEX('Hoja de Trabajo para listado'!$AB$155:$BA$1048576,MATCH($A907,'Hoja de Trabajo para listado'!$AB$155:$AB$1048576,0),MATCH((CUADRO!I$4&amp;$E907),'Hoja de Trabajo para listado'!$AB$151:$BA$151,0)),0)+IFERROR(INDEX('Hoja de Trabajo para listado'!$BC$155:$CB$1048576,MATCH($A907,'Hoja de Trabajo para listado'!$BC$155:$BC$1048576,0),MATCH((CUADRO!I$4&amp;$E907),'Hoja de Trabajo para listado'!$BC$151:$CB$151,0)),0)+IFERROR(INDEX('Hoja de Trabajo para listado'!$DE$153:$DG$274,MATCH($A907,'Hoja de Trabajo para listado'!$DE$153:$DE$1048576,0),MATCH((CUADRO!I$4&amp;$E907),'Hoja de Trabajo para listado'!$DE$151:$DG$151,0)),0)+IFERROR(INDEX('Hoja de Trabajo para listado'!$CD$155:$DC$1048576,MATCH($A907,'Hoja de Trabajo para listado'!$CD$155:$CD$1048576,0),MATCH((CUADRO!I$4&amp;$E907),'Hoja de Trabajo para listado'!$CD$151:$DC$151,0)),0)</f>
        <v>0</v>
      </c>
      <c r="J907" s="241">
        <f ca="1">+IFERROR(INDEX('Hoja de Trabajo para listado'!$A$155:$Z$1048576,MATCH($A907,'Hoja de Trabajo para listado'!$A$155:$A$1048576,0),MATCH((CUADRO!J$4&amp;$E907),'Hoja de Trabajo para listado'!$A$151:$Z$151,0)),0)+IFERROR(INDEX('Hoja de Trabajo para listado'!$AB$155:$BA$1048576,MATCH($A907,'Hoja de Trabajo para listado'!$AB$155:$AB$1048576,0),MATCH((CUADRO!J$4&amp;$E907),'Hoja de Trabajo para listado'!$AB$151:$BA$151,0)),0)+IFERROR(INDEX('Hoja de Trabajo para listado'!$BC$155:$CB$1048576,MATCH($A907,'Hoja de Trabajo para listado'!$BC$155:$BC$1048576,0),MATCH((CUADRO!J$4&amp;$E907),'Hoja de Trabajo para listado'!$BC$151:$CB$151,0)),0)+IFERROR(INDEX('Hoja de Trabajo para listado'!$DE$153:$DG$274,MATCH($A907,'Hoja de Trabajo para listado'!$DE$153:$DE$1048576,0),MATCH((CUADRO!J$4&amp;$E907),'Hoja de Trabajo para listado'!$DE$151:$DG$151,0)),0)+IFERROR(INDEX('Hoja de Trabajo para listado'!$CD$155:$DC$1048576,MATCH($A907,'Hoja de Trabajo para listado'!$CD$155:$CD$1048576,0),MATCH((CUADRO!J$4&amp;$E907),'Hoja de Trabajo para listado'!$CD$151:$DC$151,0)),0)</f>
        <v>0</v>
      </c>
      <c r="K907" s="241">
        <f ca="1">+IFERROR(INDEX('Hoja de Trabajo para listado'!$A$155:$Z$1048576,MATCH($A907,'Hoja de Trabajo para listado'!$A$155:$A$1048576,0),MATCH((CUADRO!K$4&amp;$E907),'Hoja de Trabajo para listado'!$A$151:$Z$151,0)),0)+IFERROR(INDEX('Hoja de Trabajo para listado'!$AB$155:$BA$1048576,MATCH($A907,'Hoja de Trabajo para listado'!$AB$155:$AB$1048576,0),MATCH((CUADRO!K$4&amp;$E907),'Hoja de Trabajo para listado'!$AB$151:$BA$151,0)),0)+IFERROR(INDEX('Hoja de Trabajo para listado'!$BC$155:$CB$1048576,MATCH($A907,'Hoja de Trabajo para listado'!$BC$155:$BC$1048576,0),MATCH((CUADRO!K$4&amp;$E907),'Hoja de Trabajo para listado'!$BC$151:$CB$151,0)),0)+IFERROR(INDEX('Hoja de Trabajo para listado'!$DE$153:$DG$274,MATCH($A907,'Hoja de Trabajo para listado'!$DE$153:$DE$1048576,0),MATCH((CUADRO!K$4&amp;$E907),'Hoja de Trabajo para listado'!$DE$151:$DG$151,0)),0)+IFERROR(INDEX('Hoja de Trabajo para listado'!$CD$155:$DC$1048576,MATCH($A907,'Hoja de Trabajo para listado'!$CD$155:$CD$1048576,0),MATCH((CUADRO!K$4&amp;$E907),'Hoja de Trabajo para listado'!$CD$151:$DC$151,0)),0)</f>
        <v>0</v>
      </c>
      <c r="L907" s="241">
        <f ca="1">+IFERROR(INDEX('Hoja de Trabajo para listado'!$A$155:$Z$1048576,MATCH($A907,'Hoja de Trabajo para listado'!$A$155:$A$1048576,0),MATCH((CUADRO!L$4&amp;$E907),'Hoja de Trabajo para listado'!$A$151:$Z$151,0)),0)+IFERROR(INDEX('Hoja de Trabajo para listado'!$AB$155:$BA$1048576,MATCH($A907,'Hoja de Trabajo para listado'!$AB$155:$AB$1048576,0),MATCH((CUADRO!L$4&amp;$E907),'Hoja de Trabajo para listado'!$AB$151:$BA$151,0)),0)+IFERROR(INDEX('Hoja de Trabajo para listado'!$BC$155:$CB$1048576,MATCH($A907,'Hoja de Trabajo para listado'!$BC$155:$BC$1048576,0),MATCH((CUADRO!L$4&amp;$E907),'Hoja de Trabajo para listado'!$BC$151:$CB$151,0)),0)+IFERROR(INDEX('Hoja de Trabajo para listado'!$DE$153:$DG$274,MATCH($A907,'Hoja de Trabajo para listado'!$DE$153:$DE$1048576,0),MATCH((CUADRO!L$4&amp;$E907),'Hoja de Trabajo para listado'!$DE$151:$DG$151,0)),0)+IFERROR(INDEX('Hoja de Trabajo para listado'!$CD$155:$DC$1048576,MATCH($A907,'Hoja de Trabajo para listado'!$CD$155:$CD$1048576,0),MATCH((CUADRO!L$4&amp;$E907),'Hoja de Trabajo para listado'!$CD$151:$DC$151,0)),0)</f>
        <v>0</v>
      </c>
      <c r="M907" s="241">
        <f ca="1">+IFERROR(INDEX('Hoja de Trabajo para listado'!$A$155:$Z$1048576,MATCH($A907,'Hoja de Trabajo para listado'!$A$155:$A$1048576,0),MATCH((CUADRO!M$4&amp;$E907),'Hoja de Trabajo para listado'!$A$151:$Z$151,0)),0)+IFERROR(INDEX('Hoja de Trabajo para listado'!$AB$155:$BA$1048576,MATCH($A907,'Hoja de Trabajo para listado'!$AB$155:$AB$1048576,0),MATCH((CUADRO!M$4&amp;$E907),'Hoja de Trabajo para listado'!$AB$151:$BA$151,0)),0)+IFERROR(INDEX('Hoja de Trabajo para listado'!$BC$155:$CB$1048576,MATCH($A907,'Hoja de Trabajo para listado'!$BC$155:$BC$1048576,0),MATCH((CUADRO!M$4&amp;$E907),'Hoja de Trabajo para listado'!$BC$151:$CB$151,0)),0)+IFERROR(INDEX('Hoja de Trabajo para listado'!$DE$153:$DG$274,MATCH($A907,'Hoja de Trabajo para listado'!$DE$153:$DE$1048576,0),MATCH((CUADRO!M$4&amp;$E907),'Hoja de Trabajo para listado'!$DE$151:$DG$151,0)),0)+IFERROR(INDEX('Hoja de Trabajo para listado'!$CD$155:$DC$1048576,MATCH($A907,'Hoja de Trabajo para listado'!$CD$155:$CD$1048576,0),MATCH((CUADRO!M$4&amp;$E907),'Hoja de Trabajo para listado'!$CD$151:$DC$151,0)),0)</f>
        <v>0</v>
      </c>
      <c r="N907" s="241">
        <f ca="1">+IFERROR(INDEX('Hoja de Trabajo para listado'!$A$155:$Z$1048576,MATCH($A907,'Hoja de Trabajo para listado'!$A$155:$A$1048576,0),MATCH((CUADRO!N$4&amp;$E907),'Hoja de Trabajo para listado'!$A$151:$Z$151,0)),0)+IFERROR(INDEX('Hoja de Trabajo para listado'!$AB$155:$BA$1048576,MATCH($A907,'Hoja de Trabajo para listado'!$AB$155:$AB$1048576,0),MATCH((CUADRO!N$4&amp;$E907),'Hoja de Trabajo para listado'!$AB$151:$BA$151,0)),0)+IFERROR(INDEX('Hoja de Trabajo para listado'!$BC$155:$CB$1048576,MATCH($A907,'Hoja de Trabajo para listado'!$BC$155:$BC$1048576,0),MATCH((CUADRO!N$4&amp;$E907),'Hoja de Trabajo para listado'!$BC$151:$CB$151,0)),0)+IFERROR(INDEX('Hoja de Trabajo para listado'!$DE$153:$DG$274,MATCH($A907,'Hoja de Trabajo para listado'!$DE$153:$DE$1048576,0),MATCH((CUADRO!N$4&amp;$E907),'Hoja de Trabajo para listado'!$DE$151:$DG$151,0)),0)+IFERROR(INDEX('Hoja de Trabajo para listado'!$CD$155:$DC$1048576,MATCH($A907,'Hoja de Trabajo para listado'!$CD$155:$CD$1048576,0),MATCH((CUADRO!N$4&amp;$E907),'Hoja de Trabajo para listado'!$CD$151:$DC$151,0)),0)</f>
        <v>0</v>
      </c>
      <c r="O907" s="241">
        <f ca="1">+IFERROR(INDEX('Hoja de Trabajo para listado'!$A$155:$Z$1048576,MATCH($A907,'Hoja de Trabajo para listado'!$A$155:$A$1048576,0),MATCH((CUADRO!O$4&amp;$E907),'Hoja de Trabajo para listado'!$A$151:$Z$151,0)),0)+IFERROR(INDEX('Hoja de Trabajo para listado'!$AB$155:$BA$1048576,MATCH($A907,'Hoja de Trabajo para listado'!$AB$155:$AB$1048576,0),MATCH((CUADRO!O$4&amp;$E907),'Hoja de Trabajo para listado'!$AB$151:$BA$151,0)),0)+IFERROR(INDEX('Hoja de Trabajo para listado'!$BC$155:$CB$1048576,MATCH($A907,'Hoja de Trabajo para listado'!$BC$155:$BC$1048576,0),MATCH((CUADRO!O$4&amp;$E907),'Hoja de Trabajo para listado'!$BC$151:$CB$151,0)),0)+IFERROR(INDEX('Hoja de Trabajo para listado'!$DE$153:$DG$274,MATCH($A907,'Hoja de Trabajo para listado'!$DE$153:$DE$1048576,0),MATCH((CUADRO!O$4&amp;$E907),'Hoja de Trabajo para listado'!$DE$151:$DG$151,0)),0)+IFERROR(INDEX('Hoja de Trabajo para listado'!$CD$155:$DC$1048576,MATCH($A907,'Hoja de Trabajo para listado'!$CD$155:$CD$1048576,0),MATCH((CUADRO!O$4&amp;$E907),'Hoja de Trabajo para listado'!$CD$151:$DC$151,0)),0)</f>
        <v>0</v>
      </c>
      <c r="P907" s="241">
        <f ca="1">+IFERROR(INDEX('Hoja de Trabajo para listado'!$A$155:$Z$1048576,MATCH($A907,'Hoja de Trabajo para listado'!$A$155:$A$1048576,0),MATCH((CUADRO!P$4&amp;$E907),'Hoja de Trabajo para listado'!$A$151:$Z$151,0)),0)+IFERROR(INDEX('Hoja de Trabajo para listado'!$AB$155:$BA$1048576,MATCH($A907,'Hoja de Trabajo para listado'!$AB$155:$AB$1048576,0),MATCH((CUADRO!P$4&amp;$E907),'Hoja de Trabajo para listado'!$AB$151:$BA$151,0)),0)+IFERROR(INDEX('Hoja de Trabajo para listado'!$BC$155:$CB$1048576,MATCH($A907,'Hoja de Trabajo para listado'!$BC$155:$BC$1048576,0),MATCH((CUADRO!P$4&amp;$E907),'Hoja de Trabajo para listado'!$BC$151:$CB$151,0)),0)+IFERROR(INDEX('Hoja de Trabajo para listado'!$DE$153:$DG$274,MATCH($A907,'Hoja de Trabajo para listado'!$DE$153:$DE$1048576,0),MATCH((CUADRO!P$4&amp;$E907),'Hoja de Trabajo para listado'!$DE$151:$DG$151,0)),0)+IFERROR(INDEX('Hoja de Trabajo para listado'!$CD$155:$DC$1048576,MATCH($A907,'Hoja de Trabajo para listado'!$CD$155:$CD$1048576,0),MATCH((CUADRO!P$4&amp;$E907),'Hoja de Trabajo para listado'!$CD$151:$DC$151,0)),0)</f>
        <v>0</v>
      </c>
      <c r="Q907" s="241">
        <f ca="1">+IFERROR(INDEX('Hoja de Trabajo para listado'!$A$155:$Z$1048576,MATCH($A907,'Hoja de Trabajo para listado'!$A$155:$A$1048576,0),MATCH((CUADRO!Q$4&amp;$E907),'Hoja de Trabajo para listado'!$A$151:$Z$151,0)),0)+IFERROR(INDEX('Hoja de Trabajo para listado'!$AB$155:$BA$1048576,MATCH($A907,'Hoja de Trabajo para listado'!$AB$155:$AB$1048576,0),MATCH((CUADRO!Q$4&amp;$E907),'Hoja de Trabajo para listado'!$AB$151:$BA$151,0)),0)+IFERROR(INDEX('Hoja de Trabajo para listado'!$BC$155:$CB$1048576,MATCH($A907,'Hoja de Trabajo para listado'!$BC$155:$BC$1048576,0),MATCH((CUADRO!Q$4&amp;$E907),'Hoja de Trabajo para listado'!$BC$151:$CB$151,0)),0)+IFERROR(INDEX('Hoja de Trabajo para listado'!$DE$153:$DG$274,MATCH($A907,'Hoja de Trabajo para listado'!$DE$153:$DE$1048576,0),MATCH((CUADRO!Q$4&amp;$E907),'Hoja de Trabajo para listado'!$DE$151:$DG$151,0)),0)+IFERROR(INDEX('Hoja de Trabajo para listado'!$CD$155:$DC$1048576,MATCH($A907,'Hoja de Trabajo para listado'!$CD$155:$CD$1048576,0),MATCH((CUADRO!Q$4&amp;$E907),'Hoja de Trabajo para listado'!$CD$151:$DC$151,0)),0)</f>
        <v>0</v>
      </c>
      <c r="R907" s="241">
        <f t="shared" ca="1" si="28"/>
        <v>0</v>
      </c>
      <c r="S907" s="247"/>
      <c r="T907" s="241">
        <f ca="1">+T908</f>
        <v>0</v>
      </c>
      <c r="U907" s="240">
        <f t="shared" si="29"/>
        <v>1</v>
      </c>
    </row>
    <row r="908" spans="1:21" customFormat="1" ht="15" hidden="1" customHeight="1">
      <c r="A908" s="32">
        <v>1536</v>
      </c>
      <c r="B908" s="382"/>
      <c r="C908" s="245" t="str">
        <f>+VLOOKUP(A908,bd_lista!$A$3:$C$592,3,FALSE)</f>
        <v>Gobierno Autónomo Municipal de Tahua</v>
      </c>
      <c r="D908" s="384"/>
      <c r="E908" s="242" t="s">
        <v>684</v>
      </c>
      <c r="F908" s="243">
        <f ca="1">+IFERROR(INDEX('Hoja de Trabajo para listado'!$A$155:$Z$1048576,MATCH($A908,'Hoja de Trabajo para listado'!$A$155:$A$1048576,0),MATCH((CUADRO!F$4&amp;$E908),'Hoja de Trabajo para listado'!$A$151:$Z$151,0)),0)+IFERROR(INDEX('Hoja de Trabajo para listado'!$AB$155:$BA$1048576,MATCH($A908,'Hoja de Trabajo para listado'!$AB$155:$AB$1048576,0),MATCH((CUADRO!F$4&amp;$E908),'Hoja de Trabajo para listado'!$AB$151:$BA$151,0)),0)+IFERROR(INDEX('Hoja de Trabajo para listado'!$BC$155:$CB$1048576,MATCH($A908,'Hoja de Trabajo para listado'!$BC$155:$BC$1048576,0),MATCH((CUADRO!F$4&amp;$E908),'Hoja de Trabajo para listado'!$BC$151:$CB$151,0)),0)+IFERROR(INDEX('Hoja de Trabajo para listado'!$DE$153:$DG$274,MATCH($A908,'Hoja de Trabajo para listado'!$DE$153:$DE$1048576,0),MATCH((CUADRO!F$4&amp;$E908),'Hoja de Trabajo para listado'!$DE$151:$DG$151,0)),0)+IFERROR(INDEX('Hoja de Trabajo para listado'!$CD$155:$DC$1048576,MATCH($A908,'Hoja de Trabajo para listado'!$CD$155:$CD$1048576,0),MATCH((CUADRO!F$4&amp;$E908),'Hoja de Trabajo para listado'!$CD$151:$DC$151,0)),0)</f>
        <v>0</v>
      </c>
      <c r="G908" s="243">
        <f ca="1">+IFERROR(INDEX('Hoja de Trabajo para listado'!$A$155:$Z$1048576,MATCH($A908,'Hoja de Trabajo para listado'!$A$155:$A$1048576,0),MATCH((CUADRO!G$4&amp;$E908),'Hoja de Trabajo para listado'!$A$151:$Z$151,0)),0)+IFERROR(INDEX('Hoja de Trabajo para listado'!$AB$155:$BA$1048576,MATCH($A908,'Hoja de Trabajo para listado'!$AB$155:$AB$1048576,0),MATCH((CUADRO!G$4&amp;$E908),'Hoja de Trabajo para listado'!$AB$151:$BA$151,0)),0)+IFERROR(INDEX('Hoja de Trabajo para listado'!$BC$155:$CB$1048576,MATCH($A908,'Hoja de Trabajo para listado'!$BC$155:$BC$1048576,0),MATCH((CUADRO!G$4&amp;$E908),'Hoja de Trabajo para listado'!$BC$151:$CB$151,0)),0)+IFERROR(INDEX('Hoja de Trabajo para listado'!$DE$153:$DG$274,MATCH($A908,'Hoja de Trabajo para listado'!$DE$153:$DE$1048576,0),MATCH((CUADRO!G$4&amp;$E908),'Hoja de Trabajo para listado'!$DE$151:$DG$151,0)),0)+IFERROR(INDEX('Hoja de Trabajo para listado'!$CD$155:$DC$1048576,MATCH($A908,'Hoja de Trabajo para listado'!$CD$155:$CD$1048576,0),MATCH((CUADRO!G$4&amp;$E908),'Hoja de Trabajo para listado'!$CD$151:$DC$151,0)),0)</f>
        <v>0</v>
      </c>
      <c r="H908" s="243">
        <f ca="1">+IFERROR(INDEX('Hoja de Trabajo para listado'!$A$155:$Z$1048576,MATCH($A908,'Hoja de Trabajo para listado'!$A$155:$A$1048576,0),MATCH((CUADRO!H$4&amp;$E908),'Hoja de Trabajo para listado'!$A$151:$Z$151,0)),0)+IFERROR(INDEX('Hoja de Trabajo para listado'!$AB$155:$BA$1048576,MATCH($A908,'Hoja de Trabajo para listado'!$AB$155:$AB$1048576,0),MATCH((CUADRO!H$4&amp;$E908),'Hoja de Trabajo para listado'!$AB$151:$BA$151,0)),0)+IFERROR(INDEX('Hoja de Trabajo para listado'!$BC$155:$CB$1048576,MATCH($A908,'Hoja de Trabajo para listado'!$BC$155:$BC$1048576,0),MATCH((CUADRO!H$4&amp;$E908),'Hoja de Trabajo para listado'!$BC$151:$CB$151,0)),0)+IFERROR(INDEX('Hoja de Trabajo para listado'!$DE$153:$DG$274,MATCH($A908,'Hoja de Trabajo para listado'!$DE$153:$DE$1048576,0),MATCH((CUADRO!H$4&amp;$E908),'Hoja de Trabajo para listado'!$DE$151:$DG$151,0)),0)+IFERROR(INDEX('Hoja de Trabajo para listado'!$CD$155:$DC$1048576,MATCH($A908,'Hoja de Trabajo para listado'!$CD$155:$CD$1048576,0),MATCH((CUADRO!H$4&amp;$E908),'Hoja de Trabajo para listado'!$CD$151:$DC$151,0)),0)</f>
        <v>0</v>
      </c>
      <c r="I908" s="243">
        <f ca="1">+IFERROR(INDEX('Hoja de Trabajo para listado'!$A$155:$Z$1048576,MATCH($A908,'Hoja de Trabajo para listado'!$A$155:$A$1048576,0),MATCH((CUADRO!I$4&amp;$E908),'Hoja de Trabajo para listado'!$A$151:$Z$151,0)),0)+IFERROR(INDEX('Hoja de Trabajo para listado'!$AB$155:$BA$1048576,MATCH($A908,'Hoja de Trabajo para listado'!$AB$155:$AB$1048576,0),MATCH((CUADRO!I$4&amp;$E908),'Hoja de Trabajo para listado'!$AB$151:$BA$151,0)),0)+IFERROR(INDEX('Hoja de Trabajo para listado'!$BC$155:$CB$1048576,MATCH($A908,'Hoja de Trabajo para listado'!$BC$155:$BC$1048576,0),MATCH((CUADRO!I$4&amp;$E908),'Hoja de Trabajo para listado'!$BC$151:$CB$151,0)),0)+IFERROR(INDEX('Hoja de Trabajo para listado'!$DE$153:$DG$274,MATCH($A908,'Hoja de Trabajo para listado'!$DE$153:$DE$1048576,0),MATCH((CUADRO!I$4&amp;$E908),'Hoja de Trabajo para listado'!$DE$151:$DG$151,0)),0)+IFERROR(INDEX('Hoja de Trabajo para listado'!$CD$155:$DC$1048576,MATCH($A908,'Hoja de Trabajo para listado'!$CD$155:$CD$1048576,0),MATCH((CUADRO!I$4&amp;$E908),'Hoja de Trabajo para listado'!$CD$151:$DC$151,0)),0)</f>
        <v>0</v>
      </c>
      <c r="J908" s="243">
        <f ca="1">+IFERROR(INDEX('Hoja de Trabajo para listado'!$A$155:$Z$1048576,MATCH($A908,'Hoja de Trabajo para listado'!$A$155:$A$1048576,0),MATCH((CUADRO!J$4&amp;$E908),'Hoja de Trabajo para listado'!$A$151:$Z$151,0)),0)+IFERROR(INDEX('Hoja de Trabajo para listado'!$AB$155:$BA$1048576,MATCH($A908,'Hoja de Trabajo para listado'!$AB$155:$AB$1048576,0),MATCH((CUADRO!J$4&amp;$E908),'Hoja de Trabajo para listado'!$AB$151:$BA$151,0)),0)+IFERROR(INDEX('Hoja de Trabajo para listado'!$BC$155:$CB$1048576,MATCH($A908,'Hoja de Trabajo para listado'!$BC$155:$BC$1048576,0),MATCH((CUADRO!J$4&amp;$E908),'Hoja de Trabajo para listado'!$BC$151:$CB$151,0)),0)+IFERROR(INDEX('Hoja de Trabajo para listado'!$DE$153:$DG$274,MATCH($A908,'Hoja de Trabajo para listado'!$DE$153:$DE$1048576,0),MATCH((CUADRO!J$4&amp;$E908),'Hoja de Trabajo para listado'!$DE$151:$DG$151,0)),0)+IFERROR(INDEX('Hoja de Trabajo para listado'!$CD$155:$DC$1048576,MATCH($A908,'Hoja de Trabajo para listado'!$CD$155:$CD$1048576,0),MATCH((CUADRO!J$4&amp;$E908),'Hoja de Trabajo para listado'!$CD$151:$DC$151,0)),0)</f>
        <v>0</v>
      </c>
      <c r="K908" s="243">
        <f ca="1">+IFERROR(INDEX('Hoja de Trabajo para listado'!$A$155:$Z$1048576,MATCH($A908,'Hoja de Trabajo para listado'!$A$155:$A$1048576,0),MATCH((CUADRO!K$4&amp;$E908),'Hoja de Trabajo para listado'!$A$151:$Z$151,0)),0)+IFERROR(INDEX('Hoja de Trabajo para listado'!$AB$155:$BA$1048576,MATCH($A908,'Hoja de Trabajo para listado'!$AB$155:$AB$1048576,0),MATCH((CUADRO!K$4&amp;$E908),'Hoja de Trabajo para listado'!$AB$151:$BA$151,0)),0)+IFERROR(INDEX('Hoja de Trabajo para listado'!$BC$155:$CB$1048576,MATCH($A908,'Hoja de Trabajo para listado'!$BC$155:$BC$1048576,0),MATCH((CUADRO!K$4&amp;$E908),'Hoja de Trabajo para listado'!$BC$151:$CB$151,0)),0)+IFERROR(INDEX('Hoja de Trabajo para listado'!$DE$153:$DG$274,MATCH($A908,'Hoja de Trabajo para listado'!$DE$153:$DE$1048576,0),MATCH((CUADRO!K$4&amp;$E908),'Hoja de Trabajo para listado'!$DE$151:$DG$151,0)),0)+IFERROR(INDEX('Hoja de Trabajo para listado'!$CD$155:$DC$1048576,MATCH($A908,'Hoja de Trabajo para listado'!$CD$155:$CD$1048576,0),MATCH((CUADRO!K$4&amp;$E908),'Hoja de Trabajo para listado'!$CD$151:$DC$151,0)),0)</f>
        <v>0</v>
      </c>
      <c r="L908" s="243">
        <f ca="1">+IFERROR(INDEX('Hoja de Trabajo para listado'!$A$155:$Z$1048576,MATCH($A908,'Hoja de Trabajo para listado'!$A$155:$A$1048576,0),MATCH((CUADRO!L$4&amp;$E908),'Hoja de Trabajo para listado'!$A$151:$Z$151,0)),0)+IFERROR(INDEX('Hoja de Trabajo para listado'!$AB$155:$BA$1048576,MATCH($A908,'Hoja de Trabajo para listado'!$AB$155:$AB$1048576,0),MATCH((CUADRO!L$4&amp;$E908),'Hoja de Trabajo para listado'!$AB$151:$BA$151,0)),0)+IFERROR(INDEX('Hoja de Trabajo para listado'!$BC$155:$CB$1048576,MATCH($A908,'Hoja de Trabajo para listado'!$BC$155:$BC$1048576,0),MATCH((CUADRO!L$4&amp;$E908),'Hoja de Trabajo para listado'!$BC$151:$CB$151,0)),0)+IFERROR(INDEX('Hoja de Trabajo para listado'!$DE$153:$DG$274,MATCH($A908,'Hoja de Trabajo para listado'!$DE$153:$DE$1048576,0),MATCH((CUADRO!L$4&amp;$E908),'Hoja de Trabajo para listado'!$DE$151:$DG$151,0)),0)+IFERROR(INDEX('Hoja de Trabajo para listado'!$CD$155:$DC$1048576,MATCH($A908,'Hoja de Trabajo para listado'!$CD$155:$CD$1048576,0),MATCH((CUADRO!L$4&amp;$E908),'Hoja de Trabajo para listado'!$CD$151:$DC$151,0)),0)</f>
        <v>0</v>
      </c>
      <c r="M908" s="243">
        <f ca="1">+IFERROR(INDEX('Hoja de Trabajo para listado'!$A$155:$Z$1048576,MATCH($A908,'Hoja de Trabajo para listado'!$A$155:$A$1048576,0),MATCH((CUADRO!M$4&amp;$E908),'Hoja de Trabajo para listado'!$A$151:$Z$151,0)),0)+IFERROR(INDEX('Hoja de Trabajo para listado'!$AB$155:$BA$1048576,MATCH($A908,'Hoja de Trabajo para listado'!$AB$155:$AB$1048576,0),MATCH((CUADRO!M$4&amp;$E908),'Hoja de Trabajo para listado'!$AB$151:$BA$151,0)),0)+IFERROR(INDEX('Hoja de Trabajo para listado'!$BC$155:$CB$1048576,MATCH($A908,'Hoja de Trabajo para listado'!$BC$155:$BC$1048576,0),MATCH((CUADRO!M$4&amp;$E908),'Hoja de Trabajo para listado'!$BC$151:$CB$151,0)),0)+IFERROR(INDEX('Hoja de Trabajo para listado'!$DE$153:$DG$274,MATCH($A908,'Hoja de Trabajo para listado'!$DE$153:$DE$1048576,0),MATCH((CUADRO!M$4&amp;$E908),'Hoja de Trabajo para listado'!$DE$151:$DG$151,0)),0)+IFERROR(INDEX('Hoja de Trabajo para listado'!$CD$155:$DC$1048576,MATCH($A908,'Hoja de Trabajo para listado'!$CD$155:$CD$1048576,0),MATCH((CUADRO!M$4&amp;$E908),'Hoja de Trabajo para listado'!$CD$151:$DC$151,0)),0)</f>
        <v>0</v>
      </c>
      <c r="N908" s="243">
        <f ca="1">+IFERROR(INDEX('Hoja de Trabajo para listado'!$A$155:$Z$1048576,MATCH($A908,'Hoja de Trabajo para listado'!$A$155:$A$1048576,0),MATCH((CUADRO!N$4&amp;$E908),'Hoja de Trabajo para listado'!$A$151:$Z$151,0)),0)+IFERROR(INDEX('Hoja de Trabajo para listado'!$AB$155:$BA$1048576,MATCH($A908,'Hoja de Trabajo para listado'!$AB$155:$AB$1048576,0),MATCH((CUADRO!N$4&amp;$E908),'Hoja de Trabajo para listado'!$AB$151:$BA$151,0)),0)+IFERROR(INDEX('Hoja de Trabajo para listado'!$BC$155:$CB$1048576,MATCH($A908,'Hoja de Trabajo para listado'!$BC$155:$BC$1048576,0),MATCH((CUADRO!N$4&amp;$E908),'Hoja de Trabajo para listado'!$BC$151:$CB$151,0)),0)+IFERROR(INDEX('Hoja de Trabajo para listado'!$DE$153:$DG$274,MATCH($A908,'Hoja de Trabajo para listado'!$DE$153:$DE$1048576,0),MATCH((CUADRO!N$4&amp;$E908),'Hoja de Trabajo para listado'!$DE$151:$DG$151,0)),0)+IFERROR(INDEX('Hoja de Trabajo para listado'!$CD$155:$DC$1048576,MATCH($A908,'Hoja de Trabajo para listado'!$CD$155:$CD$1048576,0),MATCH((CUADRO!N$4&amp;$E908),'Hoja de Trabajo para listado'!$CD$151:$DC$151,0)),0)</f>
        <v>0</v>
      </c>
      <c r="O908" s="243">
        <f ca="1">+IFERROR(INDEX('Hoja de Trabajo para listado'!$A$155:$Z$1048576,MATCH($A908,'Hoja de Trabajo para listado'!$A$155:$A$1048576,0),MATCH((CUADRO!O$4&amp;$E908),'Hoja de Trabajo para listado'!$A$151:$Z$151,0)),0)+IFERROR(INDEX('Hoja de Trabajo para listado'!$AB$155:$BA$1048576,MATCH($A908,'Hoja de Trabajo para listado'!$AB$155:$AB$1048576,0),MATCH((CUADRO!O$4&amp;$E908),'Hoja de Trabajo para listado'!$AB$151:$BA$151,0)),0)+IFERROR(INDEX('Hoja de Trabajo para listado'!$BC$155:$CB$1048576,MATCH($A908,'Hoja de Trabajo para listado'!$BC$155:$BC$1048576,0),MATCH((CUADRO!O$4&amp;$E908),'Hoja de Trabajo para listado'!$BC$151:$CB$151,0)),0)+IFERROR(INDEX('Hoja de Trabajo para listado'!$DE$153:$DG$274,MATCH($A908,'Hoja de Trabajo para listado'!$DE$153:$DE$1048576,0),MATCH((CUADRO!O$4&amp;$E908),'Hoja de Trabajo para listado'!$DE$151:$DG$151,0)),0)+IFERROR(INDEX('Hoja de Trabajo para listado'!$CD$155:$DC$1048576,MATCH($A908,'Hoja de Trabajo para listado'!$CD$155:$CD$1048576,0),MATCH((CUADRO!O$4&amp;$E908),'Hoja de Trabajo para listado'!$CD$151:$DC$151,0)),0)</f>
        <v>0</v>
      </c>
      <c r="P908" s="243">
        <f ca="1">+IFERROR(INDEX('Hoja de Trabajo para listado'!$A$155:$Z$1048576,MATCH($A908,'Hoja de Trabajo para listado'!$A$155:$A$1048576,0),MATCH((CUADRO!P$4&amp;$E908),'Hoja de Trabajo para listado'!$A$151:$Z$151,0)),0)+IFERROR(INDEX('Hoja de Trabajo para listado'!$AB$155:$BA$1048576,MATCH($A908,'Hoja de Trabajo para listado'!$AB$155:$AB$1048576,0),MATCH((CUADRO!P$4&amp;$E908),'Hoja de Trabajo para listado'!$AB$151:$BA$151,0)),0)+IFERROR(INDEX('Hoja de Trabajo para listado'!$BC$155:$CB$1048576,MATCH($A908,'Hoja de Trabajo para listado'!$BC$155:$BC$1048576,0),MATCH((CUADRO!P$4&amp;$E908),'Hoja de Trabajo para listado'!$BC$151:$CB$151,0)),0)+IFERROR(INDEX('Hoja de Trabajo para listado'!$DE$153:$DG$274,MATCH($A908,'Hoja de Trabajo para listado'!$DE$153:$DE$1048576,0),MATCH((CUADRO!P$4&amp;$E908),'Hoja de Trabajo para listado'!$DE$151:$DG$151,0)),0)+IFERROR(INDEX('Hoja de Trabajo para listado'!$CD$155:$DC$1048576,MATCH($A908,'Hoja de Trabajo para listado'!$CD$155:$CD$1048576,0),MATCH((CUADRO!P$4&amp;$E908),'Hoja de Trabajo para listado'!$CD$151:$DC$151,0)),0)</f>
        <v>0</v>
      </c>
      <c r="Q908" s="243">
        <f ca="1">+IFERROR(INDEX('Hoja de Trabajo para listado'!$A$155:$Z$1048576,MATCH($A908,'Hoja de Trabajo para listado'!$A$155:$A$1048576,0),MATCH((CUADRO!Q$4&amp;$E908),'Hoja de Trabajo para listado'!$A$151:$Z$151,0)),0)+IFERROR(INDEX('Hoja de Trabajo para listado'!$AB$155:$BA$1048576,MATCH($A908,'Hoja de Trabajo para listado'!$AB$155:$AB$1048576,0),MATCH((CUADRO!Q$4&amp;$E908),'Hoja de Trabajo para listado'!$AB$151:$BA$151,0)),0)+IFERROR(INDEX('Hoja de Trabajo para listado'!$BC$155:$CB$1048576,MATCH($A908,'Hoja de Trabajo para listado'!$BC$155:$BC$1048576,0),MATCH((CUADRO!Q$4&amp;$E908),'Hoja de Trabajo para listado'!$BC$151:$CB$151,0)),0)+IFERROR(INDEX('Hoja de Trabajo para listado'!$DE$153:$DG$274,MATCH($A908,'Hoja de Trabajo para listado'!$DE$153:$DE$1048576,0),MATCH((CUADRO!Q$4&amp;$E908),'Hoja de Trabajo para listado'!$DE$151:$DG$151,0)),0)+IFERROR(INDEX('Hoja de Trabajo para listado'!$CD$155:$DC$1048576,MATCH($A908,'Hoja de Trabajo para listado'!$CD$155:$CD$1048576,0),MATCH((CUADRO!Q$4&amp;$E908),'Hoja de Trabajo para listado'!$CD$151:$DC$151,0)),0)</f>
        <v>0</v>
      </c>
      <c r="R908" s="243">
        <f t="shared" ca="1" si="28"/>
        <v>0</v>
      </c>
      <c r="S908" s="253">
        <f ca="1">+R907+R908</f>
        <v>0</v>
      </c>
      <c r="T908" s="243">
        <f ca="1">+S908</f>
        <v>0</v>
      </c>
      <c r="U908" s="242">
        <f t="shared" si="29"/>
        <v>2</v>
      </c>
    </row>
    <row r="909" spans="1:21" customFormat="1" ht="15" hidden="1" customHeight="1">
      <c r="A909" s="32">
        <v>1537</v>
      </c>
      <c r="B909" s="381">
        <f>+A909</f>
        <v>1537</v>
      </c>
      <c r="C909" s="245" t="str">
        <f>+VLOOKUP(A909,bd_lista!$A$3:$C$592,3,FALSE)</f>
        <v>Gobierno Autónomo Municipal de Villazón</v>
      </c>
      <c r="D909" s="383" t="str">
        <f>+C909</f>
        <v>Gobierno Autónomo Municipal de Villazón</v>
      </c>
      <c r="E909" s="240" t="s">
        <v>683</v>
      </c>
      <c r="F909" s="241">
        <f ca="1">+IFERROR(INDEX('Hoja de Trabajo para listado'!$A$155:$Z$1048576,MATCH($A909,'Hoja de Trabajo para listado'!$A$155:$A$1048576,0),MATCH((CUADRO!F$4&amp;$E909),'Hoja de Trabajo para listado'!$A$151:$Z$151,0)),0)+IFERROR(INDEX('Hoja de Trabajo para listado'!$AB$155:$BA$1048576,MATCH($A909,'Hoja de Trabajo para listado'!$AB$155:$AB$1048576,0),MATCH((CUADRO!F$4&amp;$E909),'Hoja de Trabajo para listado'!$AB$151:$BA$151,0)),0)+IFERROR(INDEX('Hoja de Trabajo para listado'!$BC$155:$CB$1048576,MATCH($A909,'Hoja de Trabajo para listado'!$BC$155:$BC$1048576,0),MATCH((CUADRO!F$4&amp;$E909),'Hoja de Trabajo para listado'!$BC$151:$CB$151,0)),0)+IFERROR(INDEX('Hoja de Trabajo para listado'!$DE$153:$DG$274,MATCH($A909,'Hoja de Trabajo para listado'!$DE$153:$DE$1048576,0),MATCH((CUADRO!F$4&amp;$E909),'Hoja de Trabajo para listado'!$DE$151:$DG$151,0)),0)+IFERROR(INDEX('Hoja de Trabajo para listado'!$CD$155:$DC$1048576,MATCH($A909,'Hoja de Trabajo para listado'!$CD$155:$CD$1048576,0),MATCH((CUADRO!F$4&amp;$E909),'Hoja de Trabajo para listado'!$CD$151:$DC$151,0)),0)</f>
        <v>0</v>
      </c>
      <c r="G909" s="241">
        <f ca="1">+IFERROR(INDEX('Hoja de Trabajo para listado'!$A$155:$Z$1048576,MATCH($A909,'Hoja de Trabajo para listado'!$A$155:$A$1048576,0),MATCH((CUADRO!G$4&amp;$E909),'Hoja de Trabajo para listado'!$A$151:$Z$151,0)),0)+IFERROR(INDEX('Hoja de Trabajo para listado'!$AB$155:$BA$1048576,MATCH($A909,'Hoja de Trabajo para listado'!$AB$155:$AB$1048576,0),MATCH((CUADRO!G$4&amp;$E909),'Hoja de Trabajo para listado'!$AB$151:$BA$151,0)),0)+IFERROR(INDEX('Hoja de Trabajo para listado'!$BC$155:$CB$1048576,MATCH($A909,'Hoja de Trabajo para listado'!$BC$155:$BC$1048576,0),MATCH((CUADRO!G$4&amp;$E909),'Hoja de Trabajo para listado'!$BC$151:$CB$151,0)),0)+IFERROR(INDEX('Hoja de Trabajo para listado'!$DE$153:$DG$274,MATCH($A909,'Hoja de Trabajo para listado'!$DE$153:$DE$1048576,0),MATCH((CUADRO!G$4&amp;$E909),'Hoja de Trabajo para listado'!$DE$151:$DG$151,0)),0)+IFERROR(INDEX('Hoja de Trabajo para listado'!$CD$155:$DC$1048576,MATCH($A909,'Hoja de Trabajo para listado'!$CD$155:$CD$1048576,0),MATCH((CUADRO!G$4&amp;$E909),'Hoja de Trabajo para listado'!$CD$151:$DC$151,0)),0)</f>
        <v>0</v>
      </c>
      <c r="H909" s="241">
        <f ca="1">+IFERROR(INDEX('Hoja de Trabajo para listado'!$A$155:$Z$1048576,MATCH($A909,'Hoja de Trabajo para listado'!$A$155:$A$1048576,0),MATCH((CUADRO!H$4&amp;$E909),'Hoja de Trabajo para listado'!$A$151:$Z$151,0)),0)+IFERROR(INDEX('Hoja de Trabajo para listado'!$AB$155:$BA$1048576,MATCH($A909,'Hoja de Trabajo para listado'!$AB$155:$AB$1048576,0),MATCH((CUADRO!H$4&amp;$E909),'Hoja de Trabajo para listado'!$AB$151:$BA$151,0)),0)+IFERROR(INDEX('Hoja de Trabajo para listado'!$BC$155:$CB$1048576,MATCH($A909,'Hoja de Trabajo para listado'!$BC$155:$BC$1048576,0),MATCH((CUADRO!H$4&amp;$E909),'Hoja de Trabajo para listado'!$BC$151:$CB$151,0)),0)+IFERROR(INDEX('Hoja de Trabajo para listado'!$DE$153:$DG$274,MATCH($A909,'Hoja de Trabajo para listado'!$DE$153:$DE$1048576,0),MATCH((CUADRO!H$4&amp;$E909),'Hoja de Trabajo para listado'!$DE$151:$DG$151,0)),0)+IFERROR(INDEX('Hoja de Trabajo para listado'!$CD$155:$DC$1048576,MATCH($A909,'Hoja de Trabajo para listado'!$CD$155:$CD$1048576,0),MATCH((CUADRO!H$4&amp;$E909),'Hoja de Trabajo para listado'!$CD$151:$DC$151,0)),0)</f>
        <v>0</v>
      </c>
      <c r="I909" s="241">
        <f ca="1">+IFERROR(INDEX('Hoja de Trabajo para listado'!$A$155:$Z$1048576,MATCH($A909,'Hoja de Trabajo para listado'!$A$155:$A$1048576,0),MATCH((CUADRO!I$4&amp;$E909),'Hoja de Trabajo para listado'!$A$151:$Z$151,0)),0)+IFERROR(INDEX('Hoja de Trabajo para listado'!$AB$155:$BA$1048576,MATCH($A909,'Hoja de Trabajo para listado'!$AB$155:$AB$1048576,0),MATCH((CUADRO!I$4&amp;$E909),'Hoja de Trabajo para listado'!$AB$151:$BA$151,0)),0)+IFERROR(INDEX('Hoja de Trabajo para listado'!$BC$155:$CB$1048576,MATCH($A909,'Hoja de Trabajo para listado'!$BC$155:$BC$1048576,0),MATCH((CUADRO!I$4&amp;$E909),'Hoja de Trabajo para listado'!$BC$151:$CB$151,0)),0)+IFERROR(INDEX('Hoja de Trabajo para listado'!$DE$153:$DG$274,MATCH($A909,'Hoja de Trabajo para listado'!$DE$153:$DE$1048576,0),MATCH((CUADRO!I$4&amp;$E909),'Hoja de Trabajo para listado'!$DE$151:$DG$151,0)),0)+IFERROR(INDEX('Hoja de Trabajo para listado'!$CD$155:$DC$1048576,MATCH($A909,'Hoja de Trabajo para listado'!$CD$155:$CD$1048576,0),MATCH((CUADRO!I$4&amp;$E909),'Hoja de Trabajo para listado'!$CD$151:$DC$151,0)),0)</f>
        <v>0</v>
      </c>
      <c r="J909" s="241">
        <f ca="1">+IFERROR(INDEX('Hoja de Trabajo para listado'!$A$155:$Z$1048576,MATCH($A909,'Hoja de Trabajo para listado'!$A$155:$A$1048576,0),MATCH((CUADRO!J$4&amp;$E909),'Hoja de Trabajo para listado'!$A$151:$Z$151,0)),0)+IFERROR(INDEX('Hoja de Trabajo para listado'!$AB$155:$BA$1048576,MATCH($A909,'Hoja de Trabajo para listado'!$AB$155:$AB$1048576,0),MATCH((CUADRO!J$4&amp;$E909),'Hoja de Trabajo para listado'!$AB$151:$BA$151,0)),0)+IFERROR(INDEX('Hoja de Trabajo para listado'!$BC$155:$CB$1048576,MATCH($A909,'Hoja de Trabajo para listado'!$BC$155:$BC$1048576,0),MATCH((CUADRO!J$4&amp;$E909),'Hoja de Trabajo para listado'!$BC$151:$CB$151,0)),0)+IFERROR(INDEX('Hoja de Trabajo para listado'!$DE$153:$DG$274,MATCH($A909,'Hoja de Trabajo para listado'!$DE$153:$DE$1048576,0),MATCH((CUADRO!J$4&amp;$E909),'Hoja de Trabajo para listado'!$DE$151:$DG$151,0)),0)+IFERROR(INDEX('Hoja de Trabajo para listado'!$CD$155:$DC$1048576,MATCH($A909,'Hoja de Trabajo para listado'!$CD$155:$CD$1048576,0),MATCH((CUADRO!J$4&amp;$E909),'Hoja de Trabajo para listado'!$CD$151:$DC$151,0)),0)</f>
        <v>0</v>
      </c>
      <c r="K909" s="241">
        <f ca="1">+IFERROR(INDEX('Hoja de Trabajo para listado'!$A$155:$Z$1048576,MATCH($A909,'Hoja de Trabajo para listado'!$A$155:$A$1048576,0),MATCH((CUADRO!K$4&amp;$E909),'Hoja de Trabajo para listado'!$A$151:$Z$151,0)),0)+IFERROR(INDEX('Hoja de Trabajo para listado'!$AB$155:$BA$1048576,MATCH($A909,'Hoja de Trabajo para listado'!$AB$155:$AB$1048576,0),MATCH((CUADRO!K$4&amp;$E909),'Hoja de Trabajo para listado'!$AB$151:$BA$151,0)),0)+IFERROR(INDEX('Hoja de Trabajo para listado'!$BC$155:$CB$1048576,MATCH($A909,'Hoja de Trabajo para listado'!$BC$155:$BC$1048576,0),MATCH((CUADRO!K$4&amp;$E909),'Hoja de Trabajo para listado'!$BC$151:$CB$151,0)),0)+IFERROR(INDEX('Hoja de Trabajo para listado'!$DE$153:$DG$274,MATCH($A909,'Hoja de Trabajo para listado'!$DE$153:$DE$1048576,0),MATCH((CUADRO!K$4&amp;$E909),'Hoja de Trabajo para listado'!$DE$151:$DG$151,0)),0)+IFERROR(INDEX('Hoja de Trabajo para listado'!$CD$155:$DC$1048576,MATCH($A909,'Hoja de Trabajo para listado'!$CD$155:$CD$1048576,0),MATCH((CUADRO!K$4&amp;$E909),'Hoja de Trabajo para listado'!$CD$151:$DC$151,0)),0)</f>
        <v>0</v>
      </c>
      <c r="L909" s="241">
        <f ca="1">+IFERROR(INDEX('Hoja de Trabajo para listado'!$A$155:$Z$1048576,MATCH($A909,'Hoja de Trabajo para listado'!$A$155:$A$1048576,0),MATCH((CUADRO!L$4&amp;$E909),'Hoja de Trabajo para listado'!$A$151:$Z$151,0)),0)+IFERROR(INDEX('Hoja de Trabajo para listado'!$AB$155:$BA$1048576,MATCH($A909,'Hoja de Trabajo para listado'!$AB$155:$AB$1048576,0),MATCH((CUADRO!L$4&amp;$E909),'Hoja de Trabajo para listado'!$AB$151:$BA$151,0)),0)+IFERROR(INDEX('Hoja de Trabajo para listado'!$BC$155:$CB$1048576,MATCH($A909,'Hoja de Trabajo para listado'!$BC$155:$BC$1048576,0),MATCH((CUADRO!L$4&amp;$E909),'Hoja de Trabajo para listado'!$BC$151:$CB$151,0)),0)+IFERROR(INDEX('Hoja de Trabajo para listado'!$DE$153:$DG$274,MATCH($A909,'Hoja de Trabajo para listado'!$DE$153:$DE$1048576,0),MATCH((CUADRO!L$4&amp;$E909),'Hoja de Trabajo para listado'!$DE$151:$DG$151,0)),0)+IFERROR(INDEX('Hoja de Trabajo para listado'!$CD$155:$DC$1048576,MATCH($A909,'Hoja de Trabajo para listado'!$CD$155:$CD$1048576,0),MATCH((CUADRO!L$4&amp;$E909),'Hoja de Trabajo para listado'!$CD$151:$DC$151,0)),0)</f>
        <v>0</v>
      </c>
      <c r="M909" s="241">
        <f ca="1">+IFERROR(INDEX('Hoja de Trabajo para listado'!$A$155:$Z$1048576,MATCH($A909,'Hoja de Trabajo para listado'!$A$155:$A$1048576,0),MATCH((CUADRO!M$4&amp;$E909),'Hoja de Trabajo para listado'!$A$151:$Z$151,0)),0)+IFERROR(INDEX('Hoja de Trabajo para listado'!$AB$155:$BA$1048576,MATCH($A909,'Hoja de Trabajo para listado'!$AB$155:$AB$1048576,0),MATCH((CUADRO!M$4&amp;$E909),'Hoja de Trabajo para listado'!$AB$151:$BA$151,0)),0)+IFERROR(INDEX('Hoja de Trabajo para listado'!$BC$155:$CB$1048576,MATCH($A909,'Hoja de Trabajo para listado'!$BC$155:$BC$1048576,0),MATCH((CUADRO!M$4&amp;$E909),'Hoja de Trabajo para listado'!$BC$151:$CB$151,0)),0)+IFERROR(INDEX('Hoja de Trabajo para listado'!$DE$153:$DG$274,MATCH($A909,'Hoja de Trabajo para listado'!$DE$153:$DE$1048576,0),MATCH((CUADRO!M$4&amp;$E909),'Hoja de Trabajo para listado'!$DE$151:$DG$151,0)),0)+IFERROR(INDEX('Hoja de Trabajo para listado'!$CD$155:$DC$1048576,MATCH($A909,'Hoja de Trabajo para listado'!$CD$155:$CD$1048576,0),MATCH((CUADRO!M$4&amp;$E909),'Hoja de Trabajo para listado'!$CD$151:$DC$151,0)),0)</f>
        <v>0</v>
      </c>
      <c r="N909" s="241">
        <f ca="1">+IFERROR(INDEX('Hoja de Trabajo para listado'!$A$155:$Z$1048576,MATCH($A909,'Hoja de Trabajo para listado'!$A$155:$A$1048576,0),MATCH((CUADRO!N$4&amp;$E909),'Hoja de Trabajo para listado'!$A$151:$Z$151,0)),0)+IFERROR(INDEX('Hoja de Trabajo para listado'!$AB$155:$BA$1048576,MATCH($A909,'Hoja de Trabajo para listado'!$AB$155:$AB$1048576,0),MATCH((CUADRO!N$4&amp;$E909),'Hoja de Trabajo para listado'!$AB$151:$BA$151,0)),0)+IFERROR(INDEX('Hoja de Trabajo para listado'!$BC$155:$CB$1048576,MATCH($A909,'Hoja de Trabajo para listado'!$BC$155:$BC$1048576,0),MATCH((CUADRO!N$4&amp;$E909),'Hoja de Trabajo para listado'!$BC$151:$CB$151,0)),0)+IFERROR(INDEX('Hoja de Trabajo para listado'!$DE$153:$DG$274,MATCH($A909,'Hoja de Trabajo para listado'!$DE$153:$DE$1048576,0),MATCH((CUADRO!N$4&amp;$E909),'Hoja de Trabajo para listado'!$DE$151:$DG$151,0)),0)+IFERROR(INDEX('Hoja de Trabajo para listado'!$CD$155:$DC$1048576,MATCH($A909,'Hoja de Trabajo para listado'!$CD$155:$CD$1048576,0),MATCH((CUADRO!N$4&amp;$E909),'Hoja de Trabajo para listado'!$CD$151:$DC$151,0)),0)</f>
        <v>0</v>
      </c>
      <c r="O909" s="241">
        <f ca="1">+IFERROR(INDEX('Hoja de Trabajo para listado'!$A$155:$Z$1048576,MATCH($A909,'Hoja de Trabajo para listado'!$A$155:$A$1048576,0),MATCH((CUADRO!O$4&amp;$E909),'Hoja de Trabajo para listado'!$A$151:$Z$151,0)),0)+IFERROR(INDEX('Hoja de Trabajo para listado'!$AB$155:$BA$1048576,MATCH($A909,'Hoja de Trabajo para listado'!$AB$155:$AB$1048576,0),MATCH((CUADRO!O$4&amp;$E909),'Hoja de Trabajo para listado'!$AB$151:$BA$151,0)),0)+IFERROR(INDEX('Hoja de Trabajo para listado'!$BC$155:$CB$1048576,MATCH($A909,'Hoja de Trabajo para listado'!$BC$155:$BC$1048576,0),MATCH((CUADRO!O$4&amp;$E909),'Hoja de Trabajo para listado'!$BC$151:$CB$151,0)),0)+IFERROR(INDEX('Hoja de Trabajo para listado'!$DE$153:$DG$274,MATCH($A909,'Hoja de Trabajo para listado'!$DE$153:$DE$1048576,0),MATCH((CUADRO!O$4&amp;$E909),'Hoja de Trabajo para listado'!$DE$151:$DG$151,0)),0)+IFERROR(INDEX('Hoja de Trabajo para listado'!$CD$155:$DC$1048576,MATCH($A909,'Hoja de Trabajo para listado'!$CD$155:$CD$1048576,0),MATCH((CUADRO!O$4&amp;$E909),'Hoja de Trabajo para listado'!$CD$151:$DC$151,0)),0)</f>
        <v>0</v>
      </c>
      <c r="P909" s="241">
        <f ca="1">+IFERROR(INDEX('Hoja de Trabajo para listado'!$A$155:$Z$1048576,MATCH($A909,'Hoja de Trabajo para listado'!$A$155:$A$1048576,0),MATCH((CUADRO!P$4&amp;$E909),'Hoja de Trabajo para listado'!$A$151:$Z$151,0)),0)+IFERROR(INDEX('Hoja de Trabajo para listado'!$AB$155:$BA$1048576,MATCH($A909,'Hoja de Trabajo para listado'!$AB$155:$AB$1048576,0),MATCH((CUADRO!P$4&amp;$E909),'Hoja de Trabajo para listado'!$AB$151:$BA$151,0)),0)+IFERROR(INDEX('Hoja de Trabajo para listado'!$BC$155:$CB$1048576,MATCH($A909,'Hoja de Trabajo para listado'!$BC$155:$BC$1048576,0),MATCH((CUADRO!P$4&amp;$E909),'Hoja de Trabajo para listado'!$BC$151:$CB$151,0)),0)+IFERROR(INDEX('Hoja de Trabajo para listado'!$DE$153:$DG$274,MATCH($A909,'Hoja de Trabajo para listado'!$DE$153:$DE$1048576,0),MATCH((CUADRO!P$4&amp;$E909),'Hoja de Trabajo para listado'!$DE$151:$DG$151,0)),0)+IFERROR(INDEX('Hoja de Trabajo para listado'!$CD$155:$DC$1048576,MATCH($A909,'Hoja de Trabajo para listado'!$CD$155:$CD$1048576,0),MATCH((CUADRO!P$4&amp;$E909),'Hoja de Trabajo para listado'!$CD$151:$DC$151,0)),0)</f>
        <v>0</v>
      </c>
      <c r="Q909" s="241">
        <f ca="1">+IFERROR(INDEX('Hoja de Trabajo para listado'!$A$155:$Z$1048576,MATCH($A909,'Hoja de Trabajo para listado'!$A$155:$A$1048576,0),MATCH((CUADRO!Q$4&amp;$E909),'Hoja de Trabajo para listado'!$A$151:$Z$151,0)),0)+IFERROR(INDEX('Hoja de Trabajo para listado'!$AB$155:$BA$1048576,MATCH($A909,'Hoja de Trabajo para listado'!$AB$155:$AB$1048576,0),MATCH((CUADRO!Q$4&amp;$E909),'Hoja de Trabajo para listado'!$AB$151:$BA$151,0)),0)+IFERROR(INDEX('Hoja de Trabajo para listado'!$BC$155:$CB$1048576,MATCH($A909,'Hoja de Trabajo para listado'!$BC$155:$BC$1048576,0),MATCH((CUADRO!Q$4&amp;$E909),'Hoja de Trabajo para listado'!$BC$151:$CB$151,0)),0)+IFERROR(INDEX('Hoja de Trabajo para listado'!$DE$153:$DG$274,MATCH($A909,'Hoja de Trabajo para listado'!$DE$153:$DE$1048576,0),MATCH((CUADRO!Q$4&amp;$E909),'Hoja de Trabajo para listado'!$DE$151:$DG$151,0)),0)+IFERROR(INDEX('Hoja de Trabajo para listado'!$CD$155:$DC$1048576,MATCH($A909,'Hoja de Trabajo para listado'!$CD$155:$CD$1048576,0),MATCH((CUADRO!Q$4&amp;$E909),'Hoja de Trabajo para listado'!$CD$151:$DC$151,0)),0)</f>
        <v>0</v>
      </c>
      <c r="R909" s="241">
        <f t="shared" ca="1" si="28"/>
        <v>0</v>
      </c>
      <c r="S909" s="247"/>
      <c r="T909" s="241">
        <f ca="1">+T910</f>
        <v>0</v>
      </c>
      <c r="U909" s="240">
        <f t="shared" si="29"/>
        <v>1</v>
      </c>
    </row>
    <row r="910" spans="1:21" customFormat="1" ht="15" hidden="1" customHeight="1">
      <c r="A910" s="32">
        <v>1537</v>
      </c>
      <c r="B910" s="382"/>
      <c r="C910" s="245" t="str">
        <f>+VLOOKUP(A910,bd_lista!$A$3:$C$592,3,FALSE)</f>
        <v>Gobierno Autónomo Municipal de Villazón</v>
      </c>
      <c r="D910" s="384"/>
      <c r="E910" s="242" t="s">
        <v>684</v>
      </c>
      <c r="F910" s="243">
        <f ca="1">+IFERROR(INDEX('Hoja de Trabajo para listado'!$A$155:$Z$1048576,MATCH($A910,'Hoja de Trabajo para listado'!$A$155:$A$1048576,0),MATCH((CUADRO!F$4&amp;$E910),'Hoja de Trabajo para listado'!$A$151:$Z$151,0)),0)+IFERROR(INDEX('Hoja de Trabajo para listado'!$AB$155:$BA$1048576,MATCH($A910,'Hoja de Trabajo para listado'!$AB$155:$AB$1048576,0),MATCH((CUADRO!F$4&amp;$E910),'Hoja de Trabajo para listado'!$AB$151:$BA$151,0)),0)+IFERROR(INDEX('Hoja de Trabajo para listado'!$BC$155:$CB$1048576,MATCH($A910,'Hoja de Trabajo para listado'!$BC$155:$BC$1048576,0),MATCH((CUADRO!F$4&amp;$E910),'Hoja de Trabajo para listado'!$BC$151:$CB$151,0)),0)+IFERROR(INDEX('Hoja de Trabajo para listado'!$DE$153:$DG$274,MATCH($A910,'Hoja de Trabajo para listado'!$DE$153:$DE$1048576,0),MATCH((CUADRO!F$4&amp;$E910),'Hoja de Trabajo para listado'!$DE$151:$DG$151,0)),0)+IFERROR(INDEX('Hoja de Trabajo para listado'!$CD$155:$DC$1048576,MATCH($A910,'Hoja de Trabajo para listado'!$CD$155:$CD$1048576,0),MATCH((CUADRO!F$4&amp;$E910),'Hoja de Trabajo para listado'!$CD$151:$DC$151,0)),0)</f>
        <v>0</v>
      </c>
      <c r="G910" s="243">
        <f ca="1">+IFERROR(INDEX('Hoja de Trabajo para listado'!$A$155:$Z$1048576,MATCH($A910,'Hoja de Trabajo para listado'!$A$155:$A$1048576,0),MATCH((CUADRO!G$4&amp;$E910),'Hoja de Trabajo para listado'!$A$151:$Z$151,0)),0)+IFERROR(INDEX('Hoja de Trabajo para listado'!$AB$155:$BA$1048576,MATCH($A910,'Hoja de Trabajo para listado'!$AB$155:$AB$1048576,0),MATCH((CUADRO!G$4&amp;$E910),'Hoja de Trabajo para listado'!$AB$151:$BA$151,0)),0)+IFERROR(INDEX('Hoja de Trabajo para listado'!$BC$155:$CB$1048576,MATCH($A910,'Hoja de Trabajo para listado'!$BC$155:$BC$1048576,0),MATCH((CUADRO!G$4&amp;$E910),'Hoja de Trabajo para listado'!$BC$151:$CB$151,0)),0)+IFERROR(INDEX('Hoja de Trabajo para listado'!$DE$153:$DG$274,MATCH($A910,'Hoja de Trabajo para listado'!$DE$153:$DE$1048576,0),MATCH((CUADRO!G$4&amp;$E910),'Hoja de Trabajo para listado'!$DE$151:$DG$151,0)),0)+IFERROR(INDEX('Hoja de Trabajo para listado'!$CD$155:$DC$1048576,MATCH($A910,'Hoja de Trabajo para listado'!$CD$155:$CD$1048576,0),MATCH((CUADRO!G$4&amp;$E910),'Hoja de Trabajo para listado'!$CD$151:$DC$151,0)),0)</f>
        <v>0</v>
      </c>
      <c r="H910" s="243">
        <f ca="1">+IFERROR(INDEX('Hoja de Trabajo para listado'!$A$155:$Z$1048576,MATCH($A910,'Hoja de Trabajo para listado'!$A$155:$A$1048576,0),MATCH((CUADRO!H$4&amp;$E910),'Hoja de Trabajo para listado'!$A$151:$Z$151,0)),0)+IFERROR(INDEX('Hoja de Trabajo para listado'!$AB$155:$BA$1048576,MATCH($A910,'Hoja de Trabajo para listado'!$AB$155:$AB$1048576,0),MATCH((CUADRO!H$4&amp;$E910),'Hoja de Trabajo para listado'!$AB$151:$BA$151,0)),0)+IFERROR(INDEX('Hoja de Trabajo para listado'!$BC$155:$CB$1048576,MATCH($A910,'Hoja de Trabajo para listado'!$BC$155:$BC$1048576,0),MATCH((CUADRO!H$4&amp;$E910),'Hoja de Trabajo para listado'!$BC$151:$CB$151,0)),0)+IFERROR(INDEX('Hoja de Trabajo para listado'!$DE$153:$DG$274,MATCH($A910,'Hoja de Trabajo para listado'!$DE$153:$DE$1048576,0),MATCH((CUADRO!H$4&amp;$E910),'Hoja de Trabajo para listado'!$DE$151:$DG$151,0)),0)+IFERROR(INDEX('Hoja de Trabajo para listado'!$CD$155:$DC$1048576,MATCH($A910,'Hoja de Trabajo para listado'!$CD$155:$CD$1048576,0),MATCH((CUADRO!H$4&amp;$E910),'Hoja de Trabajo para listado'!$CD$151:$DC$151,0)),0)</f>
        <v>0</v>
      </c>
      <c r="I910" s="243">
        <f ca="1">+IFERROR(INDEX('Hoja de Trabajo para listado'!$A$155:$Z$1048576,MATCH($A910,'Hoja de Trabajo para listado'!$A$155:$A$1048576,0),MATCH((CUADRO!I$4&amp;$E910),'Hoja de Trabajo para listado'!$A$151:$Z$151,0)),0)+IFERROR(INDEX('Hoja de Trabajo para listado'!$AB$155:$BA$1048576,MATCH($A910,'Hoja de Trabajo para listado'!$AB$155:$AB$1048576,0),MATCH((CUADRO!I$4&amp;$E910),'Hoja de Trabajo para listado'!$AB$151:$BA$151,0)),0)+IFERROR(INDEX('Hoja de Trabajo para listado'!$BC$155:$CB$1048576,MATCH($A910,'Hoja de Trabajo para listado'!$BC$155:$BC$1048576,0),MATCH((CUADRO!I$4&amp;$E910),'Hoja de Trabajo para listado'!$BC$151:$CB$151,0)),0)+IFERROR(INDEX('Hoja de Trabajo para listado'!$DE$153:$DG$274,MATCH($A910,'Hoja de Trabajo para listado'!$DE$153:$DE$1048576,0),MATCH((CUADRO!I$4&amp;$E910),'Hoja de Trabajo para listado'!$DE$151:$DG$151,0)),0)+IFERROR(INDEX('Hoja de Trabajo para listado'!$CD$155:$DC$1048576,MATCH($A910,'Hoja de Trabajo para listado'!$CD$155:$CD$1048576,0),MATCH((CUADRO!I$4&amp;$E910),'Hoja de Trabajo para listado'!$CD$151:$DC$151,0)),0)</f>
        <v>0</v>
      </c>
      <c r="J910" s="243">
        <f ca="1">+IFERROR(INDEX('Hoja de Trabajo para listado'!$A$155:$Z$1048576,MATCH($A910,'Hoja de Trabajo para listado'!$A$155:$A$1048576,0),MATCH((CUADRO!J$4&amp;$E910),'Hoja de Trabajo para listado'!$A$151:$Z$151,0)),0)+IFERROR(INDEX('Hoja de Trabajo para listado'!$AB$155:$BA$1048576,MATCH($A910,'Hoja de Trabajo para listado'!$AB$155:$AB$1048576,0),MATCH((CUADRO!J$4&amp;$E910),'Hoja de Trabajo para listado'!$AB$151:$BA$151,0)),0)+IFERROR(INDEX('Hoja de Trabajo para listado'!$BC$155:$CB$1048576,MATCH($A910,'Hoja de Trabajo para listado'!$BC$155:$BC$1048576,0),MATCH((CUADRO!J$4&amp;$E910),'Hoja de Trabajo para listado'!$BC$151:$CB$151,0)),0)+IFERROR(INDEX('Hoja de Trabajo para listado'!$DE$153:$DG$274,MATCH($A910,'Hoja de Trabajo para listado'!$DE$153:$DE$1048576,0),MATCH((CUADRO!J$4&amp;$E910),'Hoja de Trabajo para listado'!$DE$151:$DG$151,0)),0)+IFERROR(INDEX('Hoja de Trabajo para listado'!$CD$155:$DC$1048576,MATCH($A910,'Hoja de Trabajo para listado'!$CD$155:$CD$1048576,0),MATCH((CUADRO!J$4&amp;$E910),'Hoja de Trabajo para listado'!$CD$151:$DC$151,0)),0)</f>
        <v>0</v>
      </c>
      <c r="K910" s="243">
        <f ca="1">+IFERROR(INDEX('Hoja de Trabajo para listado'!$A$155:$Z$1048576,MATCH($A910,'Hoja de Trabajo para listado'!$A$155:$A$1048576,0),MATCH((CUADRO!K$4&amp;$E910),'Hoja de Trabajo para listado'!$A$151:$Z$151,0)),0)+IFERROR(INDEX('Hoja de Trabajo para listado'!$AB$155:$BA$1048576,MATCH($A910,'Hoja de Trabajo para listado'!$AB$155:$AB$1048576,0),MATCH((CUADRO!K$4&amp;$E910),'Hoja de Trabajo para listado'!$AB$151:$BA$151,0)),0)+IFERROR(INDEX('Hoja de Trabajo para listado'!$BC$155:$CB$1048576,MATCH($A910,'Hoja de Trabajo para listado'!$BC$155:$BC$1048576,0),MATCH((CUADRO!K$4&amp;$E910),'Hoja de Trabajo para listado'!$BC$151:$CB$151,0)),0)+IFERROR(INDEX('Hoja de Trabajo para listado'!$DE$153:$DG$274,MATCH($A910,'Hoja de Trabajo para listado'!$DE$153:$DE$1048576,0),MATCH((CUADRO!K$4&amp;$E910),'Hoja de Trabajo para listado'!$DE$151:$DG$151,0)),0)+IFERROR(INDEX('Hoja de Trabajo para listado'!$CD$155:$DC$1048576,MATCH($A910,'Hoja de Trabajo para listado'!$CD$155:$CD$1048576,0),MATCH((CUADRO!K$4&amp;$E910),'Hoja de Trabajo para listado'!$CD$151:$DC$151,0)),0)</f>
        <v>0</v>
      </c>
      <c r="L910" s="243">
        <f ca="1">+IFERROR(INDEX('Hoja de Trabajo para listado'!$A$155:$Z$1048576,MATCH($A910,'Hoja de Trabajo para listado'!$A$155:$A$1048576,0),MATCH((CUADRO!L$4&amp;$E910),'Hoja de Trabajo para listado'!$A$151:$Z$151,0)),0)+IFERROR(INDEX('Hoja de Trabajo para listado'!$AB$155:$BA$1048576,MATCH($A910,'Hoja de Trabajo para listado'!$AB$155:$AB$1048576,0),MATCH((CUADRO!L$4&amp;$E910),'Hoja de Trabajo para listado'!$AB$151:$BA$151,0)),0)+IFERROR(INDEX('Hoja de Trabajo para listado'!$BC$155:$CB$1048576,MATCH($A910,'Hoja de Trabajo para listado'!$BC$155:$BC$1048576,0),MATCH((CUADRO!L$4&amp;$E910),'Hoja de Trabajo para listado'!$BC$151:$CB$151,0)),0)+IFERROR(INDEX('Hoja de Trabajo para listado'!$DE$153:$DG$274,MATCH($A910,'Hoja de Trabajo para listado'!$DE$153:$DE$1048576,0),MATCH((CUADRO!L$4&amp;$E910),'Hoja de Trabajo para listado'!$DE$151:$DG$151,0)),0)+IFERROR(INDEX('Hoja de Trabajo para listado'!$CD$155:$DC$1048576,MATCH($A910,'Hoja de Trabajo para listado'!$CD$155:$CD$1048576,0),MATCH((CUADRO!L$4&amp;$E910),'Hoja de Trabajo para listado'!$CD$151:$DC$151,0)),0)</f>
        <v>0</v>
      </c>
      <c r="M910" s="243">
        <f ca="1">+IFERROR(INDEX('Hoja de Trabajo para listado'!$A$155:$Z$1048576,MATCH($A910,'Hoja de Trabajo para listado'!$A$155:$A$1048576,0),MATCH((CUADRO!M$4&amp;$E910),'Hoja de Trabajo para listado'!$A$151:$Z$151,0)),0)+IFERROR(INDEX('Hoja de Trabajo para listado'!$AB$155:$BA$1048576,MATCH($A910,'Hoja de Trabajo para listado'!$AB$155:$AB$1048576,0),MATCH((CUADRO!M$4&amp;$E910),'Hoja de Trabajo para listado'!$AB$151:$BA$151,0)),0)+IFERROR(INDEX('Hoja de Trabajo para listado'!$BC$155:$CB$1048576,MATCH($A910,'Hoja de Trabajo para listado'!$BC$155:$BC$1048576,0),MATCH((CUADRO!M$4&amp;$E910),'Hoja de Trabajo para listado'!$BC$151:$CB$151,0)),0)+IFERROR(INDEX('Hoja de Trabajo para listado'!$DE$153:$DG$274,MATCH($A910,'Hoja de Trabajo para listado'!$DE$153:$DE$1048576,0),MATCH((CUADRO!M$4&amp;$E910),'Hoja de Trabajo para listado'!$DE$151:$DG$151,0)),0)+IFERROR(INDEX('Hoja de Trabajo para listado'!$CD$155:$DC$1048576,MATCH($A910,'Hoja de Trabajo para listado'!$CD$155:$CD$1048576,0),MATCH((CUADRO!M$4&amp;$E910),'Hoja de Trabajo para listado'!$CD$151:$DC$151,0)),0)</f>
        <v>0</v>
      </c>
      <c r="N910" s="243">
        <f ca="1">+IFERROR(INDEX('Hoja de Trabajo para listado'!$A$155:$Z$1048576,MATCH($A910,'Hoja de Trabajo para listado'!$A$155:$A$1048576,0),MATCH((CUADRO!N$4&amp;$E910),'Hoja de Trabajo para listado'!$A$151:$Z$151,0)),0)+IFERROR(INDEX('Hoja de Trabajo para listado'!$AB$155:$BA$1048576,MATCH($A910,'Hoja de Trabajo para listado'!$AB$155:$AB$1048576,0),MATCH((CUADRO!N$4&amp;$E910),'Hoja de Trabajo para listado'!$AB$151:$BA$151,0)),0)+IFERROR(INDEX('Hoja de Trabajo para listado'!$BC$155:$CB$1048576,MATCH($A910,'Hoja de Trabajo para listado'!$BC$155:$BC$1048576,0),MATCH((CUADRO!N$4&amp;$E910),'Hoja de Trabajo para listado'!$BC$151:$CB$151,0)),0)+IFERROR(INDEX('Hoja de Trabajo para listado'!$DE$153:$DG$274,MATCH($A910,'Hoja de Trabajo para listado'!$DE$153:$DE$1048576,0),MATCH((CUADRO!N$4&amp;$E910),'Hoja de Trabajo para listado'!$DE$151:$DG$151,0)),0)+IFERROR(INDEX('Hoja de Trabajo para listado'!$CD$155:$DC$1048576,MATCH($A910,'Hoja de Trabajo para listado'!$CD$155:$CD$1048576,0),MATCH((CUADRO!N$4&amp;$E910),'Hoja de Trabajo para listado'!$CD$151:$DC$151,0)),0)</f>
        <v>0</v>
      </c>
      <c r="O910" s="243">
        <f ca="1">+IFERROR(INDEX('Hoja de Trabajo para listado'!$A$155:$Z$1048576,MATCH($A910,'Hoja de Trabajo para listado'!$A$155:$A$1048576,0),MATCH((CUADRO!O$4&amp;$E910),'Hoja de Trabajo para listado'!$A$151:$Z$151,0)),0)+IFERROR(INDEX('Hoja de Trabajo para listado'!$AB$155:$BA$1048576,MATCH($A910,'Hoja de Trabajo para listado'!$AB$155:$AB$1048576,0),MATCH((CUADRO!O$4&amp;$E910),'Hoja de Trabajo para listado'!$AB$151:$BA$151,0)),0)+IFERROR(INDEX('Hoja de Trabajo para listado'!$BC$155:$CB$1048576,MATCH($A910,'Hoja de Trabajo para listado'!$BC$155:$BC$1048576,0),MATCH((CUADRO!O$4&amp;$E910),'Hoja de Trabajo para listado'!$BC$151:$CB$151,0)),0)+IFERROR(INDEX('Hoja de Trabajo para listado'!$DE$153:$DG$274,MATCH($A910,'Hoja de Trabajo para listado'!$DE$153:$DE$1048576,0),MATCH((CUADRO!O$4&amp;$E910),'Hoja de Trabajo para listado'!$DE$151:$DG$151,0)),0)+IFERROR(INDEX('Hoja de Trabajo para listado'!$CD$155:$DC$1048576,MATCH($A910,'Hoja de Trabajo para listado'!$CD$155:$CD$1048576,0),MATCH((CUADRO!O$4&amp;$E910),'Hoja de Trabajo para listado'!$CD$151:$DC$151,0)),0)</f>
        <v>0</v>
      </c>
      <c r="P910" s="243">
        <f ca="1">+IFERROR(INDEX('Hoja de Trabajo para listado'!$A$155:$Z$1048576,MATCH($A910,'Hoja de Trabajo para listado'!$A$155:$A$1048576,0),MATCH((CUADRO!P$4&amp;$E910),'Hoja de Trabajo para listado'!$A$151:$Z$151,0)),0)+IFERROR(INDEX('Hoja de Trabajo para listado'!$AB$155:$BA$1048576,MATCH($A910,'Hoja de Trabajo para listado'!$AB$155:$AB$1048576,0),MATCH((CUADRO!P$4&amp;$E910),'Hoja de Trabajo para listado'!$AB$151:$BA$151,0)),0)+IFERROR(INDEX('Hoja de Trabajo para listado'!$BC$155:$CB$1048576,MATCH($A910,'Hoja de Trabajo para listado'!$BC$155:$BC$1048576,0),MATCH((CUADRO!P$4&amp;$E910),'Hoja de Trabajo para listado'!$BC$151:$CB$151,0)),0)+IFERROR(INDEX('Hoja de Trabajo para listado'!$DE$153:$DG$274,MATCH($A910,'Hoja de Trabajo para listado'!$DE$153:$DE$1048576,0),MATCH((CUADRO!P$4&amp;$E910),'Hoja de Trabajo para listado'!$DE$151:$DG$151,0)),0)+IFERROR(INDEX('Hoja de Trabajo para listado'!$CD$155:$DC$1048576,MATCH($A910,'Hoja de Trabajo para listado'!$CD$155:$CD$1048576,0),MATCH((CUADRO!P$4&amp;$E910),'Hoja de Trabajo para listado'!$CD$151:$DC$151,0)),0)</f>
        <v>0</v>
      </c>
      <c r="Q910" s="243">
        <f ca="1">+IFERROR(INDEX('Hoja de Trabajo para listado'!$A$155:$Z$1048576,MATCH($A910,'Hoja de Trabajo para listado'!$A$155:$A$1048576,0),MATCH((CUADRO!Q$4&amp;$E910),'Hoja de Trabajo para listado'!$A$151:$Z$151,0)),0)+IFERROR(INDEX('Hoja de Trabajo para listado'!$AB$155:$BA$1048576,MATCH($A910,'Hoja de Trabajo para listado'!$AB$155:$AB$1048576,0),MATCH((CUADRO!Q$4&amp;$E910),'Hoja de Trabajo para listado'!$AB$151:$BA$151,0)),0)+IFERROR(INDEX('Hoja de Trabajo para listado'!$BC$155:$CB$1048576,MATCH($A910,'Hoja de Trabajo para listado'!$BC$155:$BC$1048576,0),MATCH((CUADRO!Q$4&amp;$E910),'Hoja de Trabajo para listado'!$BC$151:$CB$151,0)),0)+IFERROR(INDEX('Hoja de Trabajo para listado'!$DE$153:$DG$274,MATCH($A910,'Hoja de Trabajo para listado'!$DE$153:$DE$1048576,0),MATCH((CUADRO!Q$4&amp;$E910),'Hoja de Trabajo para listado'!$DE$151:$DG$151,0)),0)+IFERROR(INDEX('Hoja de Trabajo para listado'!$CD$155:$DC$1048576,MATCH($A910,'Hoja de Trabajo para listado'!$CD$155:$CD$1048576,0),MATCH((CUADRO!Q$4&amp;$E910),'Hoja de Trabajo para listado'!$CD$151:$DC$151,0)),0)</f>
        <v>0</v>
      </c>
      <c r="R910" s="243">
        <f t="shared" ca="1" si="28"/>
        <v>0</v>
      </c>
      <c r="S910" s="253">
        <f ca="1">+R909+R910</f>
        <v>0</v>
      </c>
      <c r="T910" s="243">
        <f ca="1">+S910</f>
        <v>0</v>
      </c>
      <c r="U910" s="242">
        <f t="shared" si="29"/>
        <v>2</v>
      </c>
    </row>
    <row r="911" spans="1:21" customFormat="1" ht="15" hidden="1" customHeight="1">
      <c r="A911" s="32">
        <v>1538</v>
      </c>
      <c r="B911" s="381">
        <f>+A911</f>
        <v>1538</v>
      </c>
      <c r="C911" s="245" t="str">
        <f>+VLOOKUP(A911,bd_lista!$A$3:$C$592,3,FALSE)</f>
        <v>Gobierno Autónomo Municipal de San Agustín</v>
      </c>
      <c r="D911" s="383" t="str">
        <f>+C911</f>
        <v>Gobierno Autónomo Municipal de San Agustín</v>
      </c>
      <c r="E911" s="240" t="s">
        <v>683</v>
      </c>
      <c r="F911" s="241">
        <f ca="1">+IFERROR(INDEX('Hoja de Trabajo para listado'!$A$155:$Z$1048576,MATCH($A911,'Hoja de Trabajo para listado'!$A$155:$A$1048576,0),MATCH((CUADRO!F$4&amp;$E911),'Hoja de Trabajo para listado'!$A$151:$Z$151,0)),0)+IFERROR(INDEX('Hoja de Trabajo para listado'!$AB$155:$BA$1048576,MATCH($A911,'Hoja de Trabajo para listado'!$AB$155:$AB$1048576,0),MATCH((CUADRO!F$4&amp;$E911),'Hoja de Trabajo para listado'!$AB$151:$BA$151,0)),0)+IFERROR(INDEX('Hoja de Trabajo para listado'!$BC$155:$CB$1048576,MATCH($A911,'Hoja de Trabajo para listado'!$BC$155:$BC$1048576,0),MATCH((CUADRO!F$4&amp;$E911),'Hoja de Trabajo para listado'!$BC$151:$CB$151,0)),0)+IFERROR(INDEX('Hoja de Trabajo para listado'!$DE$153:$DG$274,MATCH($A911,'Hoja de Trabajo para listado'!$DE$153:$DE$1048576,0),MATCH((CUADRO!F$4&amp;$E911),'Hoja de Trabajo para listado'!$DE$151:$DG$151,0)),0)+IFERROR(INDEX('Hoja de Trabajo para listado'!$CD$155:$DC$1048576,MATCH($A911,'Hoja de Trabajo para listado'!$CD$155:$CD$1048576,0),MATCH((CUADRO!F$4&amp;$E911),'Hoja de Trabajo para listado'!$CD$151:$DC$151,0)),0)</f>
        <v>0</v>
      </c>
      <c r="G911" s="241">
        <f ca="1">+IFERROR(INDEX('Hoja de Trabajo para listado'!$A$155:$Z$1048576,MATCH($A911,'Hoja de Trabajo para listado'!$A$155:$A$1048576,0),MATCH((CUADRO!G$4&amp;$E911),'Hoja de Trabajo para listado'!$A$151:$Z$151,0)),0)+IFERROR(INDEX('Hoja de Trabajo para listado'!$AB$155:$BA$1048576,MATCH($A911,'Hoja de Trabajo para listado'!$AB$155:$AB$1048576,0),MATCH((CUADRO!G$4&amp;$E911),'Hoja de Trabajo para listado'!$AB$151:$BA$151,0)),0)+IFERROR(INDEX('Hoja de Trabajo para listado'!$BC$155:$CB$1048576,MATCH($A911,'Hoja de Trabajo para listado'!$BC$155:$BC$1048576,0),MATCH((CUADRO!G$4&amp;$E911),'Hoja de Trabajo para listado'!$BC$151:$CB$151,0)),0)+IFERROR(INDEX('Hoja de Trabajo para listado'!$DE$153:$DG$274,MATCH($A911,'Hoja de Trabajo para listado'!$DE$153:$DE$1048576,0),MATCH((CUADRO!G$4&amp;$E911),'Hoja de Trabajo para listado'!$DE$151:$DG$151,0)),0)+IFERROR(INDEX('Hoja de Trabajo para listado'!$CD$155:$DC$1048576,MATCH($A911,'Hoja de Trabajo para listado'!$CD$155:$CD$1048576,0),MATCH((CUADRO!G$4&amp;$E911),'Hoja de Trabajo para listado'!$CD$151:$DC$151,0)),0)</f>
        <v>0</v>
      </c>
      <c r="H911" s="241">
        <f ca="1">+IFERROR(INDEX('Hoja de Trabajo para listado'!$A$155:$Z$1048576,MATCH($A911,'Hoja de Trabajo para listado'!$A$155:$A$1048576,0),MATCH((CUADRO!H$4&amp;$E911),'Hoja de Trabajo para listado'!$A$151:$Z$151,0)),0)+IFERROR(INDEX('Hoja de Trabajo para listado'!$AB$155:$BA$1048576,MATCH($A911,'Hoja de Trabajo para listado'!$AB$155:$AB$1048576,0),MATCH((CUADRO!H$4&amp;$E911),'Hoja de Trabajo para listado'!$AB$151:$BA$151,0)),0)+IFERROR(INDEX('Hoja de Trabajo para listado'!$BC$155:$CB$1048576,MATCH($A911,'Hoja de Trabajo para listado'!$BC$155:$BC$1048576,0),MATCH((CUADRO!H$4&amp;$E911),'Hoja de Trabajo para listado'!$BC$151:$CB$151,0)),0)+IFERROR(INDEX('Hoja de Trabajo para listado'!$DE$153:$DG$274,MATCH($A911,'Hoja de Trabajo para listado'!$DE$153:$DE$1048576,0),MATCH((CUADRO!H$4&amp;$E911),'Hoja de Trabajo para listado'!$DE$151:$DG$151,0)),0)+IFERROR(INDEX('Hoja de Trabajo para listado'!$CD$155:$DC$1048576,MATCH($A911,'Hoja de Trabajo para listado'!$CD$155:$CD$1048576,0),MATCH((CUADRO!H$4&amp;$E911),'Hoja de Trabajo para listado'!$CD$151:$DC$151,0)),0)</f>
        <v>0</v>
      </c>
      <c r="I911" s="241">
        <f ca="1">+IFERROR(INDEX('Hoja de Trabajo para listado'!$A$155:$Z$1048576,MATCH($A911,'Hoja de Trabajo para listado'!$A$155:$A$1048576,0),MATCH((CUADRO!I$4&amp;$E911),'Hoja de Trabajo para listado'!$A$151:$Z$151,0)),0)+IFERROR(INDEX('Hoja de Trabajo para listado'!$AB$155:$BA$1048576,MATCH($A911,'Hoja de Trabajo para listado'!$AB$155:$AB$1048576,0),MATCH((CUADRO!I$4&amp;$E911),'Hoja de Trabajo para listado'!$AB$151:$BA$151,0)),0)+IFERROR(INDEX('Hoja de Trabajo para listado'!$BC$155:$CB$1048576,MATCH($A911,'Hoja de Trabajo para listado'!$BC$155:$BC$1048576,0),MATCH((CUADRO!I$4&amp;$E911),'Hoja de Trabajo para listado'!$BC$151:$CB$151,0)),0)+IFERROR(INDEX('Hoja de Trabajo para listado'!$DE$153:$DG$274,MATCH($A911,'Hoja de Trabajo para listado'!$DE$153:$DE$1048576,0),MATCH((CUADRO!I$4&amp;$E911),'Hoja de Trabajo para listado'!$DE$151:$DG$151,0)),0)+IFERROR(INDEX('Hoja de Trabajo para listado'!$CD$155:$DC$1048576,MATCH($A911,'Hoja de Trabajo para listado'!$CD$155:$CD$1048576,0),MATCH((CUADRO!I$4&amp;$E911),'Hoja de Trabajo para listado'!$CD$151:$DC$151,0)),0)</f>
        <v>0</v>
      </c>
      <c r="J911" s="241">
        <f ca="1">+IFERROR(INDEX('Hoja de Trabajo para listado'!$A$155:$Z$1048576,MATCH($A911,'Hoja de Trabajo para listado'!$A$155:$A$1048576,0),MATCH((CUADRO!J$4&amp;$E911),'Hoja de Trabajo para listado'!$A$151:$Z$151,0)),0)+IFERROR(INDEX('Hoja de Trabajo para listado'!$AB$155:$BA$1048576,MATCH($A911,'Hoja de Trabajo para listado'!$AB$155:$AB$1048576,0),MATCH((CUADRO!J$4&amp;$E911),'Hoja de Trabajo para listado'!$AB$151:$BA$151,0)),0)+IFERROR(INDEX('Hoja de Trabajo para listado'!$BC$155:$CB$1048576,MATCH($A911,'Hoja de Trabajo para listado'!$BC$155:$BC$1048576,0),MATCH((CUADRO!J$4&amp;$E911),'Hoja de Trabajo para listado'!$BC$151:$CB$151,0)),0)+IFERROR(INDEX('Hoja de Trabajo para listado'!$DE$153:$DG$274,MATCH($A911,'Hoja de Trabajo para listado'!$DE$153:$DE$1048576,0),MATCH((CUADRO!J$4&amp;$E911),'Hoja de Trabajo para listado'!$DE$151:$DG$151,0)),0)+IFERROR(INDEX('Hoja de Trabajo para listado'!$CD$155:$DC$1048576,MATCH($A911,'Hoja de Trabajo para listado'!$CD$155:$CD$1048576,0),MATCH((CUADRO!J$4&amp;$E911),'Hoja de Trabajo para listado'!$CD$151:$DC$151,0)),0)</f>
        <v>0</v>
      </c>
      <c r="K911" s="241">
        <f ca="1">+IFERROR(INDEX('Hoja de Trabajo para listado'!$A$155:$Z$1048576,MATCH($A911,'Hoja de Trabajo para listado'!$A$155:$A$1048576,0),MATCH((CUADRO!K$4&amp;$E911),'Hoja de Trabajo para listado'!$A$151:$Z$151,0)),0)+IFERROR(INDEX('Hoja de Trabajo para listado'!$AB$155:$BA$1048576,MATCH($A911,'Hoja de Trabajo para listado'!$AB$155:$AB$1048576,0),MATCH((CUADRO!K$4&amp;$E911),'Hoja de Trabajo para listado'!$AB$151:$BA$151,0)),0)+IFERROR(INDEX('Hoja de Trabajo para listado'!$BC$155:$CB$1048576,MATCH($A911,'Hoja de Trabajo para listado'!$BC$155:$BC$1048576,0),MATCH((CUADRO!K$4&amp;$E911),'Hoja de Trabajo para listado'!$BC$151:$CB$151,0)),0)+IFERROR(INDEX('Hoja de Trabajo para listado'!$DE$153:$DG$274,MATCH($A911,'Hoja de Trabajo para listado'!$DE$153:$DE$1048576,0),MATCH((CUADRO!K$4&amp;$E911),'Hoja de Trabajo para listado'!$DE$151:$DG$151,0)),0)+IFERROR(INDEX('Hoja de Trabajo para listado'!$CD$155:$DC$1048576,MATCH($A911,'Hoja de Trabajo para listado'!$CD$155:$CD$1048576,0),MATCH((CUADRO!K$4&amp;$E911),'Hoja de Trabajo para listado'!$CD$151:$DC$151,0)),0)</f>
        <v>0</v>
      </c>
      <c r="L911" s="241">
        <f ca="1">+IFERROR(INDEX('Hoja de Trabajo para listado'!$A$155:$Z$1048576,MATCH($A911,'Hoja de Trabajo para listado'!$A$155:$A$1048576,0),MATCH((CUADRO!L$4&amp;$E911),'Hoja de Trabajo para listado'!$A$151:$Z$151,0)),0)+IFERROR(INDEX('Hoja de Trabajo para listado'!$AB$155:$BA$1048576,MATCH($A911,'Hoja de Trabajo para listado'!$AB$155:$AB$1048576,0),MATCH((CUADRO!L$4&amp;$E911),'Hoja de Trabajo para listado'!$AB$151:$BA$151,0)),0)+IFERROR(INDEX('Hoja de Trabajo para listado'!$BC$155:$CB$1048576,MATCH($A911,'Hoja de Trabajo para listado'!$BC$155:$BC$1048576,0),MATCH((CUADRO!L$4&amp;$E911),'Hoja de Trabajo para listado'!$BC$151:$CB$151,0)),0)+IFERROR(INDEX('Hoja de Trabajo para listado'!$DE$153:$DG$274,MATCH($A911,'Hoja de Trabajo para listado'!$DE$153:$DE$1048576,0),MATCH((CUADRO!L$4&amp;$E911),'Hoja de Trabajo para listado'!$DE$151:$DG$151,0)),0)+IFERROR(INDEX('Hoja de Trabajo para listado'!$CD$155:$DC$1048576,MATCH($A911,'Hoja de Trabajo para listado'!$CD$155:$CD$1048576,0),MATCH((CUADRO!L$4&amp;$E911),'Hoja de Trabajo para listado'!$CD$151:$DC$151,0)),0)</f>
        <v>0</v>
      </c>
      <c r="M911" s="241">
        <f ca="1">+IFERROR(INDEX('Hoja de Trabajo para listado'!$A$155:$Z$1048576,MATCH($A911,'Hoja de Trabajo para listado'!$A$155:$A$1048576,0),MATCH((CUADRO!M$4&amp;$E911),'Hoja de Trabajo para listado'!$A$151:$Z$151,0)),0)+IFERROR(INDEX('Hoja de Trabajo para listado'!$AB$155:$BA$1048576,MATCH($A911,'Hoja de Trabajo para listado'!$AB$155:$AB$1048576,0),MATCH((CUADRO!M$4&amp;$E911),'Hoja de Trabajo para listado'!$AB$151:$BA$151,0)),0)+IFERROR(INDEX('Hoja de Trabajo para listado'!$BC$155:$CB$1048576,MATCH($A911,'Hoja de Trabajo para listado'!$BC$155:$BC$1048576,0),MATCH((CUADRO!M$4&amp;$E911),'Hoja de Trabajo para listado'!$BC$151:$CB$151,0)),0)+IFERROR(INDEX('Hoja de Trabajo para listado'!$DE$153:$DG$274,MATCH($A911,'Hoja de Trabajo para listado'!$DE$153:$DE$1048576,0),MATCH((CUADRO!M$4&amp;$E911),'Hoja de Trabajo para listado'!$DE$151:$DG$151,0)),0)+IFERROR(INDEX('Hoja de Trabajo para listado'!$CD$155:$DC$1048576,MATCH($A911,'Hoja de Trabajo para listado'!$CD$155:$CD$1048576,0),MATCH((CUADRO!M$4&amp;$E911),'Hoja de Trabajo para listado'!$CD$151:$DC$151,0)),0)</f>
        <v>0</v>
      </c>
      <c r="N911" s="241">
        <f ca="1">+IFERROR(INDEX('Hoja de Trabajo para listado'!$A$155:$Z$1048576,MATCH($A911,'Hoja de Trabajo para listado'!$A$155:$A$1048576,0),MATCH((CUADRO!N$4&amp;$E911),'Hoja de Trabajo para listado'!$A$151:$Z$151,0)),0)+IFERROR(INDEX('Hoja de Trabajo para listado'!$AB$155:$BA$1048576,MATCH($A911,'Hoja de Trabajo para listado'!$AB$155:$AB$1048576,0),MATCH((CUADRO!N$4&amp;$E911),'Hoja de Trabajo para listado'!$AB$151:$BA$151,0)),0)+IFERROR(INDEX('Hoja de Trabajo para listado'!$BC$155:$CB$1048576,MATCH($A911,'Hoja de Trabajo para listado'!$BC$155:$BC$1048576,0),MATCH((CUADRO!N$4&amp;$E911),'Hoja de Trabajo para listado'!$BC$151:$CB$151,0)),0)+IFERROR(INDEX('Hoja de Trabajo para listado'!$DE$153:$DG$274,MATCH($A911,'Hoja de Trabajo para listado'!$DE$153:$DE$1048576,0),MATCH((CUADRO!N$4&amp;$E911),'Hoja de Trabajo para listado'!$DE$151:$DG$151,0)),0)+IFERROR(INDEX('Hoja de Trabajo para listado'!$CD$155:$DC$1048576,MATCH($A911,'Hoja de Trabajo para listado'!$CD$155:$CD$1048576,0),MATCH((CUADRO!N$4&amp;$E911),'Hoja de Trabajo para listado'!$CD$151:$DC$151,0)),0)</f>
        <v>0</v>
      </c>
      <c r="O911" s="241">
        <f ca="1">+IFERROR(INDEX('Hoja de Trabajo para listado'!$A$155:$Z$1048576,MATCH($A911,'Hoja de Trabajo para listado'!$A$155:$A$1048576,0),MATCH((CUADRO!O$4&amp;$E911),'Hoja de Trabajo para listado'!$A$151:$Z$151,0)),0)+IFERROR(INDEX('Hoja de Trabajo para listado'!$AB$155:$BA$1048576,MATCH($A911,'Hoja de Trabajo para listado'!$AB$155:$AB$1048576,0),MATCH((CUADRO!O$4&amp;$E911),'Hoja de Trabajo para listado'!$AB$151:$BA$151,0)),0)+IFERROR(INDEX('Hoja de Trabajo para listado'!$BC$155:$CB$1048576,MATCH($A911,'Hoja de Trabajo para listado'!$BC$155:$BC$1048576,0),MATCH((CUADRO!O$4&amp;$E911),'Hoja de Trabajo para listado'!$BC$151:$CB$151,0)),0)+IFERROR(INDEX('Hoja de Trabajo para listado'!$DE$153:$DG$274,MATCH($A911,'Hoja de Trabajo para listado'!$DE$153:$DE$1048576,0),MATCH((CUADRO!O$4&amp;$E911),'Hoja de Trabajo para listado'!$DE$151:$DG$151,0)),0)+IFERROR(INDEX('Hoja de Trabajo para listado'!$CD$155:$DC$1048576,MATCH($A911,'Hoja de Trabajo para listado'!$CD$155:$CD$1048576,0),MATCH((CUADRO!O$4&amp;$E911),'Hoja de Trabajo para listado'!$CD$151:$DC$151,0)),0)</f>
        <v>0</v>
      </c>
      <c r="P911" s="241">
        <f ca="1">+IFERROR(INDEX('Hoja de Trabajo para listado'!$A$155:$Z$1048576,MATCH($A911,'Hoja de Trabajo para listado'!$A$155:$A$1048576,0),MATCH((CUADRO!P$4&amp;$E911),'Hoja de Trabajo para listado'!$A$151:$Z$151,0)),0)+IFERROR(INDEX('Hoja de Trabajo para listado'!$AB$155:$BA$1048576,MATCH($A911,'Hoja de Trabajo para listado'!$AB$155:$AB$1048576,0),MATCH((CUADRO!P$4&amp;$E911),'Hoja de Trabajo para listado'!$AB$151:$BA$151,0)),0)+IFERROR(INDEX('Hoja de Trabajo para listado'!$BC$155:$CB$1048576,MATCH($A911,'Hoja de Trabajo para listado'!$BC$155:$BC$1048576,0),MATCH((CUADRO!P$4&amp;$E911),'Hoja de Trabajo para listado'!$BC$151:$CB$151,0)),0)+IFERROR(INDEX('Hoja de Trabajo para listado'!$DE$153:$DG$274,MATCH($A911,'Hoja de Trabajo para listado'!$DE$153:$DE$1048576,0),MATCH((CUADRO!P$4&amp;$E911),'Hoja de Trabajo para listado'!$DE$151:$DG$151,0)),0)+IFERROR(INDEX('Hoja de Trabajo para listado'!$CD$155:$DC$1048576,MATCH($A911,'Hoja de Trabajo para listado'!$CD$155:$CD$1048576,0),MATCH((CUADRO!P$4&amp;$E911),'Hoja de Trabajo para listado'!$CD$151:$DC$151,0)),0)</f>
        <v>0</v>
      </c>
      <c r="Q911" s="241">
        <f ca="1">+IFERROR(INDEX('Hoja de Trabajo para listado'!$A$155:$Z$1048576,MATCH($A911,'Hoja de Trabajo para listado'!$A$155:$A$1048576,0),MATCH((CUADRO!Q$4&amp;$E911),'Hoja de Trabajo para listado'!$A$151:$Z$151,0)),0)+IFERROR(INDEX('Hoja de Trabajo para listado'!$AB$155:$BA$1048576,MATCH($A911,'Hoja de Trabajo para listado'!$AB$155:$AB$1048576,0),MATCH((CUADRO!Q$4&amp;$E911),'Hoja de Trabajo para listado'!$AB$151:$BA$151,0)),0)+IFERROR(INDEX('Hoja de Trabajo para listado'!$BC$155:$CB$1048576,MATCH($A911,'Hoja de Trabajo para listado'!$BC$155:$BC$1048576,0),MATCH((CUADRO!Q$4&amp;$E911),'Hoja de Trabajo para listado'!$BC$151:$CB$151,0)),0)+IFERROR(INDEX('Hoja de Trabajo para listado'!$DE$153:$DG$274,MATCH($A911,'Hoja de Trabajo para listado'!$DE$153:$DE$1048576,0),MATCH((CUADRO!Q$4&amp;$E911),'Hoja de Trabajo para listado'!$DE$151:$DG$151,0)),0)+IFERROR(INDEX('Hoja de Trabajo para listado'!$CD$155:$DC$1048576,MATCH($A911,'Hoja de Trabajo para listado'!$CD$155:$CD$1048576,0),MATCH((CUADRO!Q$4&amp;$E911),'Hoja de Trabajo para listado'!$CD$151:$DC$151,0)),0)</f>
        <v>0</v>
      </c>
      <c r="R911" s="241">
        <f t="shared" ca="1" si="28"/>
        <v>0</v>
      </c>
      <c r="S911" s="247"/>
      <c r="T911" s="241">
        <f ca="1">+T912</f>
        <v>0</v>
      </c>
      <c r="U911" s="240">
        <f t="shared" si="29"/>
        <v>1</v>
      </c>
    </row>
    <row r="912" spans="1:21" customFormat="1" ht="15" hidden="1" customHeight="1">
      <c r="A912" s="32">
        <v>1538</v>
      </c>
      <c r="B912" s="382"/>
      <c r="C912" s="245" t="str">
        <f>+VLOOKUP(A912,bd_lista!$A$3:$C$592,3,FALSE)</f>
        <v>Gobierno Autónomo Municipal de San Agustín</v>
      </c>
      <c r="D912" s="384"/>
      <c r="E912" s="242" t="s">
        <v>684</v>
      </c>
      <c r="F912" s="243">
        <f ca="1">+IFERROR(INDEX('Hoja de Trabajo para listado'!$A$155:$Z$1048576,MATCH($A912,'Hoja de Trabajo para listado'!$A$155:$A$1048576,0),MATCH((CUADRO!F$4&amp;$E912),'Hoja de Trabajo para listado'!$A$151:$Z$151,0)),0)+IFERROR(INDEX('Hoja de Trabajo para listado'!$AB$155:$BA$1048576,MATCH($A912,'Hoja de Trabajo para listado'!$AB$155:$AB$1048576,0),MATCH((CUADRO!F$4&amp;$E912),'Hoja de Trabajo para listado'!$AB$151:$BA$151,0)),0)+IFERROR(INDEX('Hoja de Trabajo para listado'!$BC$155:$CB$1048576,MATCH($A912,'Hoja de Trabajo para listado'!$BC$155:$BC$1048576,0),MATCH((CUADRO!F$4&amp;$E912),'Hoja de Trabajo para listado'!$BC$151:$CB$151,0)),0)+IFERROR(INDEX('Hoja de Trabajo para listado'!$DE$153:$DG$274,MATCH($A912,'Hoja de Trabajo para listado'!$DE$153:$DE$1048576,0),MATCH((CUADRO!F$4&amp;$E912),'Hoja de Trabajo para listado'!$DE$151:$DG$151,0)),0)+IFERROR(INDEX('Hoja de Trabajo para listado'!$CD$155:$DC$1048576,MATCH($A912,'Hoja de Trabajo para listado'!$CD$155:$CD$1048576,0),MATCH((CUADRO!F$4&amp;$E912),'Hoja de Trabajo para listado'!$CD$151:$DC$151,0)),0)</f>
        <v>0</v>
      </c>
      <c r="G912" s="243">
        <f ca="1">+IFERROR(INDEX('Hoja de Trabajo para listado'!$A$155:$Z$1048576,MATCH($A912,'Hoja de Trabajo para listado'!$A$155:$A$1048576,0),MATCH((CUADRO!G$4&amp;$E912),'Hoja de Trabajo para listado'!$A$151:$Z$151,0)),0)+IFERROR(INDEX('Hoja de Trabajo para listado'!$AB$155:$BA$1048576,MATCH($A912,'Hoja de Trabajo para listado'!$AB$155:$AB$1048576,0),MATCH((CUADRO!G$4&amp;$E912),'Hoja de Trabajo para listado'!$AB$151:$BA$151,0)),0)+IFERROR(INDEX('Hoja de Trabajo para listado'!$BC$155:$CB$1048576,MATCH($A912,'Hoja de Trabajo para listado'!$BC$155:$BC$1048576,0),MATCH((CUADRO!G$4&amp;$E912),'Hoja de Trabajo para listado'!$BC$151:$CB$151,0)),0)+IFERROR(INDEX('Hoja de Trabajo para listado'!$DE$153:$DG$274,MATCH($A912,'Hoja de Trabajo para listado'!$DE$153:$DE$1048576,0),MATCH((CUADRO!G$4&amp;$E912),'Hoja de Trabajo para listado'!$DE$151:$DG$151,0)),0)+IFERROR(INDEX('Hoja de Trabajo para listado'!$CD$155:$DC$1048576,MATCH($A912,'Hoja de Trabajo para listado'!$CD$155:$CD$1048576,0),MATCH((CUADRO!G$4&amp;$E912),'Hoja de Trabajo para listado'!$CD$151:$DC$151,0)),0)</f>
        <v>0</v>
      </c>
      <c r="H912" s="243">
        <f ca="1">+IFERROR(INDEX('Hoja de Trabajo para listado'!$A$155:$Z$1048576,MATCH($A912,'Hoja de Trabajo para listado'!$A$155:$A$1048576,0),MATCH((CUADRO!H$4&amp;$E912),'Hoja de Trabajo para listado'!$A$151:$Z$151,0)),0)+IFERROR(INDEX('Hoja de Trabajo para listado'!$AB$155:$BA$1048576,MATCH($A912,'Hoja de Trabajo para listado'!$AB$155:$AB$1048576,0),MATCH((CUADRO!H$4&amp;$E912),'Hoja de Trabajo para listado'!$AB$151:$BA$151,0)),0)+IFERROR(INDEX('Hoja de Trabajo para listado'!$BC$155:$CB$1048576,MATCH($A912,'Hoja de Trabajo para listado'!$BC$155:$BC$1048576,0),MATCH((CUADRO!H$4&amp;$E912),'Hoja de Trabajo para listado'!$BC$151:$CB$151,0)),0)+IFERROR(INDEX('Hoja de Trabajo para listado'!$DE$153:$DG$274,MATCH($A912,'Hoja de Trabajo para listado'!$DE$153:$DE$1048576,0),MATCH((CUADRO!H$4&amp;$E912),'Hoja de Trabajo para listado'!$DE$151:$DG$151,0)),0)+IFERROR(INDEX('Hoja de Trabajo para listado'!$CD$155:$DC$1048576,MATCH($A912,'Hoja de Trabajo para listado'!$CD$155:$CD$1048576,0),MATCH((CUADRO!H$4&amp;$E912),'Hoja de Trabajo para listado'!$CD$151:$DC$151,0)),0)</f>
        <v>0</v>
      </c>
      <c r="I912" s="243">
        <f ca="1">+IFERROR(INDEX('Hoja de Trabajo para listado'!$A$155:$Z$1048576,MATCH($A912,'Hoja de Trabajo para listado'!$A$155:$A$1048576,0),MATCH((CUADRO!I$4&amp;$E912),'Hoja de Trabajo para listado'!$A$151:$Z$151,0)),0)+IFERROR(INDEX('Hoja de Trabajo para listado'!$AB$155:$BA$1048576,MATCH($A912,'Hoja de Trabajo para listado'!$AB$155:$AB$1048576,0),MATCH((CUADRO!I$4&amp;$E912),'Hoja de Trabajo para listado'!$AB$151:$BA$151,0)),0)+IFERROR(INDEX('Hoja de Trabajo para listado'!$BC$155:$CB$1048576,MATCH($A912,'Hoja de Trabajo para listado'!$BC$155:$BC$1048576,0),MATCH((CUADRO!I$4&amp;$E912),'Hoja de Trabajo para listado'!$BC$151:$CB$151,0)),0)+IFERROR(INDEX('Hoja de Trabajo para listado'!$DE$153:$DG$274,MATCH($A912,'Hoja de Trabajo para listado'!$DE$153:$DE$1048576,0),MATCH((CUADRO!I$4&amp;$E912),'Hoja de Trabajo para listado'!$DE$151:$DG$151,0)),0)+IFERROR(INDEX('Hoja de Trabajo para listado'!$CD$155:$DC$1048576,MATCH($A912,'Hoja de Trabajo para listado'!$CD$155:$CD$1048576,0),MATCH((CUADRO!I$4&amp;$E912),'Hoja de Trabajo para listado'!$CD$151:$DC$151,0)),0)</f>
        <v>0</v>
      </c>
      <c r="J912" s="243">
        <f ca="1">+IFERROR(INDEX('Hoja de Trabajo para listado'!$A$155:$Z$1048576,MATCH($A912,'Hoja de Trabajo para listado'!$A$155:$A$1048576,0),MATCH((CUADRO!J$4&amp;$E912),'Hoja de Trabajo para listado'!$A$151:$Z$151,0)),0)+IFERROR(INDEX('Hoja de Trabajo para listado'!$AB$155:$BA$1048576,MATCH($A912,'Hoja de Trabajo para listado'!$AB$155:$AB$1048576,0),MATCH((CUADRO!J$4&amp;$E912),'Hoja de Trabajo para listado'!$AB$151:$BA$151,0)),0)+IFERROR(INDEX('Hoja de Trabajo para listado'!$BC$155:$CB$1048576,MATCH($A912,'Hoja de Trabajo para listado'!$BC$155:$BC$1048576,0),MATCH((CUADRO!J$4&amp;$E912),'Hoja de Trabajo para listado'!$BC$151:$CB$151,0)),0)+IFERROR(INDEX('Hoja de Trabajo para listado'!$DE$153:$DG$274,MATCH($A912,'Hoja de Trabajo para listado'!$DE$153:$DE$1048576,0),MATCH((CUADRO!J$4&amp;$E912),'Hoja de Trabajo para listado'!$DE$151:$DG$151,0)),0)+IFERROR(INDEX('Hoja de Trabajo para listado'!$CD$155:$DC$1048576,MATCH($A912,'Hoja de Trabajo para listado'!$CD$155:$CD$1048576,0),MATCH((CUADRO!J$4&amp;$E912),'Hoja de Trabajo para listado'!$CD$151:$DC$151,0)),0)</f>
        <v>0</v>
      </c>
      <c r="K912" s="243">
        <f ca="1">+IFERROR(INDEX('Hoja de Trabajo para listado'!$A$155:$Z$1048576,MATCH($A912,'Hoja de Trabajo para listado'!$A$155:$A$1048576,0),MATCH((CUADRO!K$4&amp;$E912),'Hoja de Trabajo para listado'!$A$151:$Z$151,0)),0)+IFERROR(INDEX('Hoja de Trabajo para listado'!$AB$155:$BA$1048576,MATCH($A912,'Hoja de Trabajo para listado'!$AB$155:$AB$1048576,0),MATCH((CUADRO!K$4&amp;$E912),'Hoja de Trabajo para listado'!$AB$151:$BA$151,0)),0)+IFERROR(INDEX('Hoja de Trabajo para listado'!$BC$155:$CB$1048576,MATCH($A912,'Hoja de Trabajo para listado'!$BC$155:$BC$1048576,0),MATCH((CUADRO!K$4&amp;$E912),'Hoja de Trabajo para listado'!$BC$151:$CB$151,0)),0)+IFERROR(INDEX('Hoja de Trabajo para listado'!$DE$153:$DG$274,MATCH($A912,'Hoja de Trabajo para listado'!$DE$153:$DE$1048576,0),MATCH((CUADRO!K$4&amp;$E912),'Hoja de Trabajo para listado'!$DE$151:$DG$151,0)),0)+IFERROR(INDEX('Hoja de Trabajo para listado'!$CD$155:$DC$1048576,MATCH($A912,'Hoja de Trabajo para listado'!$CD$155:$CD$1048576,0),MATCH((CUADRO!K$4&amp;$E912),'Hoja de Trabajo para listado'!$CD$151:$DC$151,0)),0)</f>
        <v>0</v>
      </c>
      <c r="L912" s="243">
        <f ca="1">+IFERROR(INDEX('Hoja de Trabajo para listado'!$A$155:$Z$1048576,MATCH($A912,'Hoja de Trabajo para listado'!$A$155:$A$1048576,0),MATCH((CUADRO!L$4&amp;$E912),'Hoja de Trabajo para listado'!$A$151:$Z$151,0)),0)+IFERROR(INDEX('Hoja de Trabajo para listado'!$AB$155:$BA$1048576,MATCH($A912,'Hoja de Trabajo para listado'!$AB$155:$AB$1048576,0),MATCH((CUADRO!L$4&amp;$E912),'Hoja de Trabajo para listado'!$AB$151:$BA$151,0)),0)+IFERROR(INDEX('Hoja de Trabajo para listado'!$BC$155:$CB$1048576,MATCH($A912,'Hoja de Trabajo para listado'!$BC$155:$BC$1048576,0),MATCH((CUADRO!L$4&amp;$E912),'Hoja de Trabajo para listado'!$BC$151:$CB$151,0)),0)+IFERROR(INDEX('Hoja de Trabajo para listado'!$DE$153:$DG$274,MATCH($A912,'Hoja de Trabajo para listado'!$DE$153:$DE$1048576,0),MATCH((CUADRO!L$4&amp;$E912),'Hoja de Trabajo para listado'!$DE$151:$DG$151,0)),0)+IFERROR(INDEX('Hoja de Trabajo para listado'!$CD$155:$DC$1048576,MATCH($A912,'Hoja de Trabajo para listado'!$CD$155:$CD$1048576,0),MATCH((CUADRO!L$4&amp;$E912),'Hoja de Trabajo para listado'!$CD$151:$DC$151,0)),0)</f>
        <v>0</v>
      </c>
      <c r="M912" s="243">
        <f ca="1">+IFERROR(INDEX('Hoja de Trabajo para listado'!$A$155:$Z$1048576,MATCH($A912,'Hoja de Trabajo para listado'!$A$155:$A$1048576,0),MATCH((CUADRO!M$4&amp;$E912),'Hoja de Trabajo para listado'!$A$151:$Z$151,0)),0)+IFERROR(INDEX('Hoja de Trabajo para listado'!$AB$155:$BA$1048576,MATCH($A912,'Hoja de Trabajo para listado'!$AB$155:$AB$1048576,0),MATCH((CUADRO!M$4&amp;$E912),'Hoja de Trabajo para listado'!$AB$151:$BA$151,0)),0)+IFERROR(INDEX('Hoja de Trabajo para listado'!$BC$155:$CB$1048576,MATCH($A912,'Hoja de Trabajo para listado'!$BC$155:$BC$1048576,0),MATCH((CUADRO!M$4&amp;$E912),'Hoja de Trabajo para listado'!$BC$151:$CB$151,0)),0)+IFERROR(INDEX('Hoja de Trabajo para listado'!$DE$153:$DG$274,MATCH($A912,'Hoja de Trabajo para listado'!$DE$153:$DE$1048576,0),MATCH((CUADRO!M$4&amp;$E912),'Hoja de Trabajo para listado'!$DE$151:$DG$151,0)),0)+IFERROR(INDEX('Hoja de Trabajo para listado'!$CD$155:$DC$1048576,MATCH($A912,'Hoja de Trabajo para listado'!$CD$155:$CD$1048576,0),MATCH((CUADRO!M$4&amp;$E912),'Hoja de Trabajo para listado'!$CD$151:$DC$151,0)),0)</f>
        <v>0</v>
      </c>
      <c r="N912" s="243">
        <f ca="1">+IFERROR(INDEX('Hoja de Trabajo para listado'!$A$155:$Z$1048576,MATCH($A912,'Hoja de Trabajo para listado'!$A$155:$A$1048576,0),MATCH((CUADRO!N$4&amp;$E912),'Hoja de Trabajo para listado'!$A$151:$Z$151,0)),0)+IFERROR(INDEX('Hoja de Trabajo para listado'!$AB$155:$BA$1048576,MATCH($A912,'Hoja de Trabajo para listado'!$AB$155:$AB$1048576,0),MATCH((CUADRO!N$4&amp;$E912),'Hoja de Trabajo para listado'!$AB$151:$BA$151,0)),0)+IFERROR(INDEX('Hoja de Trabajo para listado'!$BC$155:$CB$1048576,MATCH($A912,'Hoja de Trabajo para listado'!$BC$155:$BC$1048576,0),MATCH((CUADRO!N$4&amp;$E912),'Hoja de Trabajo para listado'!$BC$151:$CB$151,0)),0)+IFERROR(INDEX('Hoja de Trabajo para listado'!$DE$153:$DG$274,MATCH($A912,'Hoja de Trabajo para listado'!$DE$153:$DE$1048576,0),MATCH((CUADRO!N$4&amp;$E912),'Hoja de Trabajo para listado'!$DE$151:$DG$151,0)),0)+IFERROR(INDEX('Hoja de Trabajo para listado'!$CD$155:$DC$1048576,MATCH($A912,'Hoja de Trabajo para listado'!$CD$155:$CD$1048576,0),MATCH((CUADRO!N$4&amp;$E912),'Hoja de Trabajo para listado'!$CD$151:$DC$151,0)),0)</f>
        <v>0</v>
      </c>
      <c r="O912" s="243">
        <f ca="1">+IFERROR(INDEX('Hoja de Trabajo para listado'!$A$155:$Z$1048576,MATCH($A912,'Hoja de Trabajo para listado'!$A$155:$A$1048576,0),MATCH((CUADRO!O$4&amp;$E912),'Hoja de Trabajo para listado'!$A$151:$Z$151,0)),0)+IFERROR(INDEX('Hoja de Trabajo para listado'!$AB$155:$BA$1048576,MATCH($A912,'Hoja de Trabajo para listado'!$AB$155:$AB$1048576,0),MATCH((CUADRO!O$4&amp;$E912),'Hoja de Trabajo para listado'!$AB$151:$BA$151,0)),0)+IFERROR(INDEX('Hoja de Trabajo para listado'!$BC$155:$CB$1048576,MATCH($A912,'Hoja de Trabajo para listado'!$BC$155:$BC$1048576,0),MATCH((CUADRO!O$4&amp;$E912),'Hoja de Trabajo para listado'!$BC$151:$CB$151,0)),0)+IFERROR(INDEX('Hoja de Trabajo para listado'!$DE$153:$DG$274,MATCH($A912,'Hoja de Trabajo para listado'!$DE$153:$DE$1048576,0),MATCH((CUADRO!O$4&amp;$E912),'Hoja de Trabajo para listado'!$DE$151:$DG$151,0)),0)+IFERROR(INDEX('Hoja de Trabajo para listado'!$CD$155:$DC$1048576,MATCH($A912,'Hoja de Trabajo para listado'!$CD$155:$CD$1048576,0),MATCH((CUADRO!O$4&amp;$E912),'Hoja de Trabajo para listado'!$CD$151:$DC$151,0)),0)</f>
        <v>0</v>
      </c>
      <c r="P912" s="243">
        <f ca="1">+IFERROR(INDEX('Hoja de Trabajo para listado'!$A$155:$Z$1048576,MATCH($A912,'Hoja de Trabajo para listado'!$A$155:$A$1048576,0),MATCH((CUADRO!P$4&amp;$E912),'Hoja de Trabajo para listado'!$A$151:$Z$151,0)),0)+IFERROR(INDEX('Hoja de Trabajo para listado'!$AB$155:$BA$1048576,MATCH($A912,'Hoja de Trabajo para listado'!$AB$155:$AB$1048576,0),MATCH((CUADRO!P$4&amp;$E912),'Hoja de Trabajo para listado'!$AB$151:$BA$151,0)),0)+IFERROR(INDEX('Hoja de Trabajo para listado'!$BC$155:$CB$1048576,MATCH($A912,'Hoja de Trabajo para listado'!$BC$155:$BC$1048576,0),MATCH((CUADRO!P$4&amp;$E912),'Hoja de Trabajo para listado'!$BC$151:$CB$151,0)),0)+IFERROR(INDEX('Hoja de Trabajo para listado'!$DE$153:$DG$274,MATCH($A912,'Hoja de Trabajo para listado'!$DE$153:$DE$1048576,0),MATCH((CUADRO!P$4&amp;$E912),'Hoja de Trabajo para listado'!$DE$151:$DG$151,0)),0)+IFERROR(INDEX('Hoja de Trabajo para listado'!$CD$155:$DC$1048576,MATCH($A912,'Hoja de Trabajo para listado'!$CD$155:$CD$1048576,0),MATCH((CUADRO!P$4&amp;$E912),'Hoja de Trabajo para listado'!$CD$151:$DC$151,0)),0)</f>
        <v>0</v>
      </c>
      <c r="Q912" s="243">
        <f ca="1">+IFERROR(INDEX('Hoja de Trabajo para listado'!$A$155:$Z$1048576,MATCH($A912,'Hoja de Trabajo para listado'!$A$155:$A$1048576,0),MATCH((CUADRO!Q$4&amp;$E912),'Hoja de Trabajo para listado'!$A$151:$Z$151,0)),0)+IFERROR(INDEX('Hoja de Trabajo para listado'!$AB$155:$BA$1048576,MATCH($A912,'Hoja de Trabajo para listado'!$AB$155:$AB$1048576,0),MATCH((CUADRO!Q$4&amp;$E912),'Hoja de Trabajo para listado'!$AB$151:$BA$151,0)),0)+IFERROR(INDEX('Hoja de Trabajo para listado'!$BC$155:$CB$1048576,MATCH($A912,'Hoja de Trabajo para listado'!$BC$155:$BC$1048576,0),MATCH((CUADRO!Q$4&amp;$E912),'Hoja de Trabajo para listado'!$BC$151:$CB$151,0)),0)+IFERROR(INDEX('Hoja de Trabajo para listado'!$DE$153:$DG$274,MATCH($A912,'Hoja de Trabajo para listado'!$DE$153:$DE$1048576,0),MATCH((CUADRO!Q$4&amp;$E912),'Hoja de Trabajo para listado'!$DE$151:$DG$151,0)),0)+IFERROR(INDEX('Hoja de Trabajo para listado'!$CD$155:$DC$1048576,MATCH($A912,'Hoja de Trabajo para listado'!$CD$155:$CD$1048576,0),MATCH((CUADRO!Q$4&amp;$E912),'Hoja de Trabajo para listado'!$CD$151:$DC$151,0)),0)</f>
        <v>0</v>
      </c>
      <c r="R912" s="243">
        <f t="shared" ca="1" si="28"/>
        <v>0</v>
      </c>
      <c r="S912" s="253">
        <f ca="1">+R911+R912</f>
        <v>0</v>
      </c>
      <c r="T912" s="243">
        <f ca="1">+S912</f>
        <v>0</v>
      </c>
      <c r="U912" s="242">
        <f t="shared" si="29"/>
        <v>2</v>
      </c>
    </row>
    <row r="913" spans="1:21" customFormat="1" ht="15" hidden="1" customHeight="1">
      <c r="A913" s="32">
        <v>1539</v>
      </c>
      <c r="B913" s="381">
        <f>+A913</f>
        <v>1539</v>
      </c>
      <c r="C913" s="245" t="str">
        <f>+VLOOKUP(A913,bd_lista!$A$3:$C$592,3,FALSE)</f>
        <v>Gobierno Autónomo Municipal de Ckochas</v>
      </c>
      <c r="D913" s="383" t="str">
        <f>+C913</f>
        <v>Gobierno Autónomo Municipal de Ckochas</v>
      </c>
      <c r="E913" s="240" t="s">
        <v>683</v>
      </c>
      <c r="F913" s="241">
        <f ca="1">+IFERROR(INDEX('Hoja de Trabajo para listado'!$A$155:$Z$1048576,MATCH($A913,'Hoja de Trabajo para listado'!$A$155:$A$1048576,0),MATCH((CUADRO!F$4&amp;$E913),'Hoja de Trabajo para listado'!$A$151:$Z$151,0)),0)+IFERROR(INDEX('Hoja de Trabajo para listado'!$AB$155:$BA$1048576,MATCH($A913,'Hoja de Trabajo para listado'!$AB$155:$AB$1048576,0),MATCH((CUADRO!F$4&amp;$E913),'Hoja de Trabajo para listado'!$AB$151:$BA$151,0)),0)+IFERROR(INDEX('Hoja de Trabajo para listado'!$BC$155:$CB$1048576,MATCH($A913,'Hoja de Trabajo para listado'!$BC$155:$BC$1048576,0),MATCH((CUADRO!F$4&amp;$E913),'Hoja de Trabajo para listado'!$BC$151:$CB$151,0)),0)+IFERROR(INDEX('Hoja de Trabajo para listado'!$DE$153:$DG$274,MATCH($A913,'Hoja de Trabajo para listado'!$DE$153:$DE$1048576,0),MATCH((CUADRO!F$4&amp;$E913),'Hoja de Trabajo para listado'!$DE$151:$DG$151,0)),0)+IFERROR(INDEX('Hoja de Trabajo para listado'!$CD$155:$DC$1048576,MATCH($A913,'Hoja de Trabajo para listado'!$CD$155:$CD$1048576,0),MATCH((CUADRO!F$4&amp;$E913),'Hoja de Trabajo para listado'!$CD$151:$DC$151,0)),0)</f>
        <v>0</v>
      </c>
      <c r="G913" s="241">
        <f ca="1">+IFERROR(INDEX('Hoja de Trabajo para listado'!$A$155:$Z$1048576,MATCH($A913,'Hoja de Trabajo para listado'!$A$155:$A$1048576,0),MATCH((CUADRO!G$4&amp;$E913),'Hoja de Trabajo para listado'!$A$151:$Z$151,0)),0)+IFERROR(INDEX('Hoja de Trabajo para listado'!$AB$155:$BA$1048576,MATCH($A913,'Hoja de Trabajo para listado'!$AB$155:$AB$1048576,0),MATCH((CUADRO!G$4&amp;$E913),'Hoja de Trabajo para listado'!$AB$151:$BA$151,0)),0)+IFERROR(INDEX('Hoja de Trabajo para listado'!$BC$155:$CB$1048576,MATCH($A913,'Hoja de Trabajo para listado'!$BC$155:$BC$1048576,0),MATCH((CUADRO!G$4&amp;$E913),'Hoja de Trabajo para listado'!$BC$151:$CB$151,0)),0)+IFERROR(INDEX('Hoja de Trabajo para listado'!$DE$153:$DG$274,MATCH($A913,'Hoja de Trabajo para listado'!$DE$153:$DE$1048576,0),MATCH((CUADRO!G$4&amp;$E913),'Hoja de Trabajo para listado'!$DE$151:$DG$151,0)),0)+IFERROR(INDEX('Hoja de Trabajo para listado'!$CD$155:$DC$1048576,MATCH($A913,'Hoja de Trabajo para listado'!$CD$155:$CD$1048576,0),MATCH((CUADRO!G$4&amp;$E913),'Hoja de Trabajo para listado'!$CD$151:$DC$151,0)),0)</f>
        <v>0</v>
      </c>
      <c r="H913" s="241">
        <f ca="1">+IFERROR(INDEX('Hoja de Trabajo para listado'!$A$155:$Z$1048576,MATCH($A913,'Hoja de Trabajo para listado'!$A$155:$A$1048576,0),MATCH((CUADRO!H$4&amp;$E913),'Hoja de Trabajo para listado'!$A$151:$Z$151,0)),0)+IFERROR(INDEX('Hoja de Trabajo para listado'!$AB$155:$BA$1048576,MATCH($A913,'Hoja de Trabajo para listado'!$AB$155:$AB$1048576,0),MATCH((CUADRO!H$4&amp;$E913),'Hoja de Trabajo para listado'!$AB$151:$BA$151,0)),0)+IFERROR(INDEX('Hoja de Trabajo para listado'!$BC$155:$CB$1048576,MATCH($A913,'Hoja de Trabajo para listado'!$BC$155:$BC$1048576,0),MATCH((CUADRO!H$4&amp;$E913),'Hoja de Trabajo para listado'!$BC$151:$CB$151,0)),0)+IFERROR(INDEX('Hoja de Trabajo para listado'!$DE$153:$DG$274,MATCH($A913,'Hoja de Trabajo para listado'!$DE$153:$DE$1048576,0),MATCH((CUADRO!H$4&amp;$E913),'Hoja de Trabajo para listado'!$DE$151:$DG$151,0)),0)+IFERROR(INDEX('Hoja de Trabajo para listado'!$CD$155:$DC$1048576,MATCH($A913,'Hoja de Trabajo para listado'!$CD$155:$CD$1048576,0),MATCH((CUADRO!H$4&amp;$E913),'Hoja de Trabajo para listado'!$CD$151:$DC$151,0)),0)</f>
        <v>0</v>
      </c>
      <c r="I913" s="241">
        <f ca="1">+IFERROR(INDEX('Hoja de Trabajo para listado'!$A$155:$Z$1048576,MATCH($A913,'Hoja de Trabajo para listado'!$A$155:$A$1048576,0),MATCH((CUADRO!I$4&amp;$E913),'Hoja de Trabajo para listado'!$A$151:$Z$151,0)),0)+IFERROR(INDEX('Hoja de Trabajo para listado'!$AB$155:$BA$1048576,MATCH($A913,'Hoja de Trabajo para listado'!$AB$155:$AB$1048576,0),MATCH((CUADRO!I$4&amp;$E913),'Hoja de Trabajo para listado'!$AB$151:$BA$151,0)),0)+IFERROR(INDEX('Hoja de Trabajo para listado'!$BC$155:$CB$1048576,MATCH($A913,'Hoja de Trabajo para listado'!$BC$155:$BC$1048576,0),MATCH((CUADRO!I$4&amp;$E913),'Hoja de Trabajo para listado'!$BC$151:$CB$151,0)),0)+IFERROR(INDEX('Hoja de Trabajo para listado'!$DE$153:$DG$274,MATCH($A913,'Hoja de Trabajo para listado'!$DE$153:$DE$1048576,0),MATCH((CUADRO!I$4&amp;$E913),'Hoja de Trabajo para listado'!$DE$151:$DG$151,0)),0)+IFERROR(INDEX('Hoja de Trabajo para listado'!$CD$155:$DC$1048576,MATCH($A913,'Hoja de Trabajo para listado'!$CD$155:$CD$1048576,0),MATCH((CUADRO!I$4&amp;$E913),'Hoja de Trabajo para listado'!$CD$151:$DC$151,0)),0)</f>
        <v>0</v>
      </c>
      <c r="J913" s="241">
        <f ca="1">+IFERROR(INDEX('Hoja de Trabajo para listado'!$A$155:$Z$1048576,MATCH($A913,'Hoja de Trabajo para listado'!$A$155:$A$1048576,0),MATCH((CUADRO!J$4&amp;$E913),'Hoja de Trabajo para listado'!$A$151:$Z$151,0)),0)+IFERROR(INDEX('Hoja de Trabajo para listado'!$AB$155:$BA$1048576,MATCH($A913,'Hoja de Trabajo para listado'!$AB$155:$AB$1048576,0),MATCH((CUADRO!J$4&amp;$E913),'Hoja de Trabajo para listado'!$AB$151:$BA$151,0)),0)+IFERROR(INDEX('Hoja de Trabajo para listado'!$BC$155:$CB$1048576,MATCH($A913,'Hoja de Trabajo para listado'!$BC$155:$BC$1048576,0),MATCH((CUADRO!J$4&amp;$E913),'Hoja de Trabajo para listado'!$BC$151:$CB$151,0)),0)+IFERROR(INDEX('Hoja de Trabajo para listado'!$DE$153:$DG$274,MATCH($A913,'Hoja de Trabajo para listado'!$DE$153:$DE$1048576,0),MATCH((CUADRO!J$4&amp;$E913),'Hoja de Trabajo para listado'!$DE$151:$DG$151,0)),0)+IFERROR(INDEX('Hoja de Trabajo para listado'!$CD$155:$DC$1048576,MATCH($A913,'Hoja de Trabajo para listado'!$CD$155:$CD$1048576,0),MATCH((CUADRO!J$4&amp;$E913),'Hoja de Trabajo para listado'!$CD$151:$DC$151,0)),0)</f>
        <v>0</v>
      </c>
      <c r="K913" s="241">
        <f ca="1">+IFERROR(INDEX('Hoja de Trabajo para listado'!$A$155:$Z$1048576,MATCH($A913,'Hoja de Trabajo para listado'!$A$155:$A$1048576,0),MATCH((CUADRO!K$4&amp;$E913),'Hoja de Trabajo para listado'!$A$151:$Z$151,0)),0)+IFERROR(INDEX('Hoja de Trabajo para listado'!$AB$155:$BA$1048576,MATCH($A913,'Hoja de Trabajo para listado'!$AB$155:$AB$1048576,0),MATCH((CUADRO!K$4&amp;$E913),'Hoja de Trabajo para listado'!$AB$151:$BA$151,0)),0)+IFERROR(INDEX('Hoja de Trabajo para listado'!$BC$155:$CB$1048576,MATCH($A913,'Hoja de Trabajo para listado'!$BC$155:$BC$1048576,0),MATCH((CUADRO!K$4&amp;$E913),'Hoja de Trabajo para listado'!$BC$151:$CB$151,0)),0)+IFERROR(INDEX('Hoja de Trabajo para listado'!$DE$153:$DG$274,MATCH($A913,'Hoja de Trabajo para listado'!$DE$153:$DE$1048576,0),MATCH((CUADRO!K$4&amp;$E913),'Hoja de Trabajo para listado'!$DE$151:$DG$151,0)),0)+IFERROR(INDEX('Hoja de Trabajo para listado'!$CD$155:$DC$1048576,MATCH($A913,'Hoja de Trabajo para listado'!$CD$155:$CD$1048576,0),MATCH((CUADRO!K$4&amp;$E913),'Hoja de Trabajo para listado'!$CD$151:$DC$151,0)),0)</f>
        <v>0</v>
      </c>
      <c r="L913" s="241">
        <f ca="1">+IFERROR(INDEX('Hoja de Trabajo para listado'!$A$155:$Z$1048576,MATCH($A913,'Hoja de Trabajo para listado'!$A$155:$A$1048576,0),MATCH((CUADRO!L$4&amp;$E913),'Hoja de Trabajo para listado'!$A$151:$Z$151,0)),0)+IFERROR(INDEX('Hoja de Trabajo para listado'!$AB$155:$BA$1048576,MATCH($A913,'Hoja de Trabajo para listado'!$AB$155:$AB$1048576,0),MATCH((CUADRO!L$4&amp;$E913),'Hoja de Trabajo para listado'!$AB$151:$BA$151,0)),0)+IFERROR(INDEX('Hoja de Trabajo para listado'!$BC$155:$CB$1048576,MATCH($A913,'Hoja de Trabajo para listado'!$BC$155:$BC$1048576,0),MATCH((CUADRO!L$4&amp;$E913),'Hoja de Trabajo para listado'!$BC$151:$CB$151,0)),0)+IFERROR(INDEX('Hoja de Trabajo para listado'!$DE$153:$DG$274,MATCH($A913,'Hoja de Trabajo para listado'!$DE$153:$DE$1048576,0),MATCH((CUADRO!L$4&amp;$E913),'Hoja de Trabajo para listado'!$DE$151:$DG$151,0)),0)+IFERROR(INDEX('Hoja de Trabajo para listado'!$CD$155:$DC$1048576,MATCH($A913,'Hoja de Trabajo para listado'!$CD$155:$CD$1048576,0),MATCH((CUADRO!L$4&amp;$E913),'Hoja de Trabajo para listado'!$CD$151:$DC$151,0)),0)</f>
        <v>0</v>
      </c>
      <c r="M913" s="241">
        <f ca="1">+IFERROR(INDEX('Hoja de Trabajo para listado'!$A$155:$Z$1048576,MATCH($A913,'Hoja de Trabajo para listado'!$A$155:$A$1048576,0),MATCH((CUADRO!M$4&amp;$E913),'Hoja de Trabajo para listado'!$A$151:$Z$151,0)),0)+IFERROR(INDEX('Hoja de Trabajo para listado'!$AB$155:$BA$1048576,MATCH($A913,'Hoja de Trabajo para listado'!$AB$155:$AB$1048576,0),MATCH((CUADRO!M$4&amp;$E913),'Hoja de Trabajo para listado'!$AB$151:$BA$151,0)),0)+IFERROR(INDEX('Hoja de Trabajo para listado'!$BC$155:$CB$1048576,MATCH($A913,'Hoja de Trabajo para listado'!$BC$155:$BC$1048576,0),MATCH((CUADRO!M$4&amp;$E913),'Hoja de Trabajo para listado'!$BC$151:$CB$151,0)),0)+IFERROR(INDEX('Hoja de Trabajo para listado'!$DE$153:$DG$274,MATCH($A913,'Hoja de Trabajo para listado'!$DE$153:$DE$1048576,0),MATCH((CUADRO!M$4&amp;$E913),'Hoja de Trabajo para listado'!$DE$151:$DG$151,0)),0)+IFERROR(INDEX('Hoja de Trabajo para listado'!$CD$155:$DC$1048576,MATCH($A913,'Hoja de Trabajo para listado'!$CD$155:$CD$1048576,0),MATCH((CUADRO!M$4&amp;$E913),'Hoja de Trabajo para listado'!$CD$151:$DC$151,0)),0)</f>
        <v>0</v>
      </c>
      <c r="N913" s="241">
        <f ca="1">+IFERROR(INDEX('Hoja de Trabajo para listado'!$A$155:$Z$1048576,MATCH($A913,'Hoja de Trabajo para listado'!$A$155:$A$1048576,0),MATCH((CUADRO!N$4&amp;$E913),'Hoja de Trabajo para listado'!$A$151:$Z$151,0)),0)+IFERROR(INDEX('Hoja de Trabajo para listado'!$AB$155:$BA$1048576,MATCH($A913,'Hoja de Trabajo para listado'!$AB$155:$AB$1048576,0),MATCH((CUADRO!N$4&amp;$E913),'Hoja de Trabajo para listado'!$AB$151:$BA$151,0)),0)+IFERROR(INDEX('Hoja de Trabajo para listado'!$BC$155:$CB$1048576,MATCH($A913,'Hoja de Trabajo para listado'!$BC$155:$BC$1048576,0),MATCH((CUADRO!N$4&amp;$E913),'Hoja de Trabajo para listado'!$BC$151:$CB$151,0)),0)+IFERROR(INDEX('Hoja de Trabajo para listado'!$DE$153:$DG$274,MATCH($A913,'Hoja de Trabajo para listado'!$DE$153:$DE$1048576,0),MATCH((CUADRO!N$4&amp;$E913),'Hoja de Trabajo para listado'!$DE$151:$DG$151,0)),0)+IFERROR(INDEX('Hoja de Trabajo para listado'!$CD$155:$DC$1048576,MATCH($A913,'Hoja de Trabajo para listado'!$CD$155:$CD$1048576,0),MATCH((CUADRO!N$4&amp;$E913),'Hoja de Trabajo para listado'!$CD$151:$DC$151,0)),0)</f>
        <v>0</v>
      </c>
      <c r="O913" s="241">
        <f ca="1">+IFERROR(INDEX('Hoja de Trabajo para listado'!$A$155:$Z$1048576,MATCH($A913,'Hoja de Trabajo para listado'!$A$155:$A$1048576,0),MATCH((CUADRO!O$4&amp;$E913),'Hoja de Trabajo para listado'!$A$151:$Z$151,0)),0)+IFERROR(INDEX('Hoja de Trabajo para listado'!$AB$155:$BA$1048576,MATCH($A913,'Hoja de Trabajo para listado'!$AB$155:$AB$1048576,0),MATCH((CUADRO!O$4&amp;$E913),'Hoja de Trabajo para listado'!$AB$151:$BA$151,0)),0)+IFERROR(INDEX('Hoja de Trabajo para listado'!$BC$155:$CB$1048576,MATCH($A913,'Hoja de Trabajo para listado'!$BC$155:$BC$1048576,0),MATCH((CUADRO!O$4&amp;$E913),'Hoja de Trabajo para listado'!$BC$151:$CB$151,0)),0)+IFERROR(INDEX('Hoja de Trabajo para listado'!$DE$153:$DG$274,MATCH($A913,'Hoja de Trabajo para listado'!$DE$153:$DE$1048576,0),MATCH((CUADRO!O$4&amp;$E913),'Hoja de Trabajo para listado'!$DE$151:$DG$151,0)),0)+IFERROR(INDEX('Hoja de Trabajo para listado'!$CD$155:$DC$1048576,MATCH($A913,'Hoja de Trabajo para listado'!$CD$155:$CD$1048576,0),MATCH((CUADRO!O$4&amp;$E913),'Hoja de Trabajo para listado'!$CD$151:$DC$151,0)),0)</f>
        <v>0</v>
      </c>
      <c r="P913" s="241">
        <f ca="1">+IFERROR(INDEX('Hoja de Trabajo para listado'!$A$155:$Z$1048576,MATCH($A913,'Hoja de Trabajo para listado'!$A$155:$A$1048576,0),MATCH((CUADRO!P$4&amp;$E913),'Hoja de Trabajo para listado'!$A$151:$Z$151,0)),0)+IFERROR(INDEX('Hoja de Trabajo para listado'!$AB$155:$BA$1048576,MATCH($A913,'Hoja de Trabajo para listado'!$AB$155:$AB$1048576,0),MATCH((CUADRO!P$4&amp;$E913),'Hoja de Trabajo para listado'!$AB$151:$BA$151,0)),0)+IFERROR(INDEX('Hoja de Trabajo para listado'!$BC$155:$CB$1048576,MATCH($A913,'Hoja de Trabajo para listado'!$BC$155:$BC$1048576,0),MATCH((CUADRO!P$4&amp;$E913),'Hoja de Trabajo para listado'!$BC$151:$CB$151,0)),0)+IFERROR(INDEX('Hoja de Trabajo para listado'!$DE$153:$DG$274,MATCH($A913,'Hoja de Trabajo para listado'!$DE$153:$DE$1048576,0),MATCH((CUADRO!P$4&amp;$E913),'Hoja de Trabajo para listado'!$DE$151:$DG$151,0)),0)+IFERROR(INDEX('Hoja de Trabajo para listado'!$CD$155:$DC$1048576,MATCH($A913,'Hoja de Trabajo para listado'!$CD$155:$CD$1048576,0),MATCH((CUADRO!P$4&amp;$E913),'Hoja de Trabajo para listado'!$CD$151:$DC$151,0)),0)</f>
        <v>0</v>
      </c>
      <c r="Q913" s="241">
        <f ca="1">+IFERROR(INDEX('Hoja de Trabajo para listado'!$A$155:$Z$1048576,MATCH($A913,'Hoja de Trabajo para listado'!$A$155:$A$1048576,0),MATCH((CUADRO!Q$4&amp;$E913),'Hoja de Trabajo para listado'!$A$151:$Z$151,0)),0)+IFERROR(INDEX('Hoja de Trabajo para listado'!$AB$155:$BA$1048576,MATCH($A913,'Hoja de Trabajo para listado'!$AB$155:$AB$1048576,0),MATCH((CUADRO!Q$4&amp;$E913),'Hoja de Trabajo para listado'!$AB$151:$BA$151,0)),0)+IFERROR(INDEX('Hoja de Trabajo para listado'!$BC$155:$CB$1048576,MATCH($A913,'Hoja de Trabajo para listado'!$BC$155:$BC$1048576,0),MATCH((CUADRO!Q$4&amp;$E913),'Hoja de Trabajo para listado'!$BC$151:$CB$151,0)),0)+IFERROR(INDEX('Hoja de Trabajo para listado'!$DE$153:$DG$274,MATCH($A913,'Hoja de Trabajo para listado'!$DE$153:$DE$1048576,0),MATCH((CUADRO!Q$4&amp;$E913),'Hoja de Trabajo para listado'!$DE$151:$DG$151,0)),0)+IFERROR(INDEX('Hoja de Trabajo para listado'!$CD$155:$DC$1048576,MATCH($A913,'Hoja de Trabajo para listado'!$CD$155:$CD$1048576,0),MATCH((CUADRO!Q$4&amp;$E913),'Hoja de Trabajo para listado'!$CD$151:$DC$151,0)),0)</f>
        <v>0</v>
      </c>
      <c r="R913" s="241">
        <f t="shared" ca="1" si="28"/>
        <v>0</v>
      </c>
      <c r="S913" s="247"/>
      <c r="T913" s="241">
        <f ca="1">+T914</f>
        <v>0</v>
      </c>
      <c r="U913" s="240">
        <f t="shared" si="29"/>
        <v>1</v>
      </c>
    </row>
    <row r="914" spans="1:21" customFormat="1" ht="15" hidden="1" customHeight="1">
      <c r="A914" s="32">
        <v>1539</v>
      </c>
      <c r="B914" s="382"/>
      <c r="C914" s="245" t="str">
        <f>+VLOOKUP(A914,bd_lista!$A$3:$C$592,3,FALSE)</f>
        <v>Gobierno Autónomo Municipal de Ckochas</v>
      </c>
      <c r="D914" s="384"/>
      <c r="E914" s="242" t="s">
        <v>684</v>
      </c>
      <c r="F914" s="243">
        <f ca="1">+IFERROR(INDEX('Hoja de Trabajo para listado'!$A$155:$Z$1048576,MATCH($A914,'Hoja de Trabajo para listado'!$A$155:$A$1048576,0),MATCH((CUADRO!F$4&amp;$E914),'Hoja de Trabajo para listado'!$A$151:$Z$151,0)),0)+IFERROR(INDEX('Hoja de Trabajo para listado'!$AB$155:$BA$1048576,MATCH($A914,'Hoja de Trabajo para listado'!$AB$155:$AB$1048576,0),MATCH((CUADRO!F$4&amp;$E914),'Hoja de Trabajo para listado'!$AB$151:$BA$151,0)),0)+IFERROR(INDEX('Hoja de Trabajo para listado'!$BC$155:$CB$1048576,MATCH($A914,'Hoja de Trabajo para listado'!$BC$155:$BC$1048576,0),MATCH((CUADRO!F$4&amp;$E914),'Hoja de Trabajo para listado'!$BC$151:$CB$151,0)),0)+IFERROR(INDEX('Hoja de Trabajo para listado'!$DE$153:$DG$274,MATCH($A914,'Hoja de Trabajo para listado'!$DE$153:$DE$1048576,0),MATCH((CUADRO!F$4&amp;$E914),'Hoja de Trabajo para listado'!$DE$151:$DG$151,0)),0)+IFERROR(INDEX('Hoja de Trabajo para listado'!$CD$155:$DC$1048576,MATCH($A914,'Hoja de Trabajo para listado'!$CD$155:$CD$1048576,0),MATCH((CUADRO!F$4&amp;$E914),'Hoja de Trabajo para listado'!$CD$151:$DC$151,0)),0)</f>
        <v>0</v>
      </c>
      <c r="G914" s="243">
        <f ca="1">+IFERROR(INDEX('Hoja de Trabajo para listado'!$A$155:$Z$1048576,MATCH($A914,'Hoja de Trabajo para listado'!$A$155:$A$1048576,0),MATCH((CUADRO!G$4&amp;$E914),'Hoja de Trabajo para listado'!$A$151:$Z$151,0)),0)+IFERROR(INDEX('Hoja de Trabajo para listado'!$AB$155:$BA$1048576,MATCH($A914,'Hoja de Trabajo para listado'!$AB$155:$AB$1048576,0),MATCH((CUADRO!G$4&amp;$E914),'Hoja de Trabajo para listado'!$AB$151:$BA$151,0)),0)+IFERROR(INDEX('Hoja de Trabajo para listado'!$BC$155:$CB$1048576,MATCH($A914,'Hoja de Trabajo para listado'!$BC$155:$BC$1048576,0),MATCH((CUADRO!G$4&amp;$E914),'Hoja de Trabajo para listado'!$BC$151:$CB$151,0)),0)+IFERROR(INDEX('Hoja de Trabajo para listado'!$DE$153:$DG$274,MATCH($A914,'Hoja de Trabajo para listado'!$DE$153:$DE$1048576,0),MATCH((CUADRO!G$4&amp;$E914),'Hoja de Trabajo para listado'!$DE$151:$DG$151,0)),0)+IFERROR(INDEX('Hoja de Trabajo para listado'!$CD$155:$DC$1048576,MATCH($A914,'Hoja de Trabajo para listado'!$CD$155:$CD$1048576,0),MATCH((CUADRO!G$4&amp;$E914),'Hoja de Trabajo para listado'!$CD$151:$DC$151,0)),0)</f>
        <v>0</v>
      </c>
      <c r="H914" s="243">
        <f ca="1">+IFERROR(INDEX('Hoja de Trabajo para listado'!$A$155:$Z$1048576,MATCH($A914,'Hoja de Trabajo para listado'!$A$155:$A$1048576,0),MATCH((CUADRO!H$4&amp;$E914),'Hoja de Trabajo para listado'!$A$151:$Z$151,0)),0)+IFERROR(INDEX('Hoja de Trabajo para listado'!$AB$155:$BA$1048576,MATCH($A914,'Hoja de Trabajo para listado'!$AB$155:$AB$1048576,0),MATCH((CUADRO!H$4&amp;$E914),'Hoja de Trabajo para listado'!$AB$151:$BA$151,0)),0)+IFERROR(INDEX('Hoja de Trabajo para listado'!$BC$155:$CB$1048576,MATCH($A914,'Hoja de Trabajo para listado'!$BC$155:$BC$1048576,0),MATCH((CUADRO!H$4&amp;$E914),'Hoja de Trabajo para listado'!$BC$151:$CB$151,0)),0)+IFERROR(INDEX('Hoja de Trabajo para listado'!$DE$153:$DG$274,MATCH($A914,'Hoja de Trabajo para listado'!$DE$153:$DE$1048576,0),MATCH((CUADRO!H$4&amp;$E914),'Hoja de Trabajo para listado'!$DE$151:$DG$151,0)),0)+IFERROR(INDEX('Hoja de Trabajo para listado'!$CD$155:$DC$1048576,MATCH($A914,'Hoja de Trabajo para listado'!$CD$155:$CD$1048576,0),MATCH((CUADRO!H$4&amp;$E914),'Hoja de Trabajo para listado'!$CD$151:$DC$151,0)),0)</f>
        <v>0</v>
      </c>
      <c r="I914" s="243">
        <f ca="1">+IFERROR(INDEX('Hoja de Trabajo para listado'!$A$155:$Z$1048576,MATCH($A914,'Hoja de Trabajo para listado'!$A$155:$A$1048576,0),MATCH((CUADRO!I$4&amp;$E914),'Hoja de Trabajo para listado'!$A$151:$Z$151,0)),0)+IFERROR(INDEX('Hoja de Trabajo para listado'!$AB$155:$BA$1048576,MATCH($A914,'Hoja de Trabajo para listado'!$AB$155:$AB$1048576,0),MATCH((CUADRO!I$4&amp;$E914),'Hoja de Trabajo para listado'!$AB$151:$BA$151,0)),0)+IFERROR(INDEX('Hoja de Trabajo para listado'!$BC$155:$CB$1048576,MATCH($A914,'Hoja de Trabajo para listado'!$BC$155:$BC$1048576,0),MATCH((CUADRO!I$4&amp;$E914),'Hoja de Trabajo para listado'!$BC$151:$CB$151,0)),0)+IFERROR(INDEX('Hoja de Trabajo para listado'!$DE$153:$DG$274,MATCH($A914,'Hoja de Trabajo para listado'!$DE$153:$DE$1048576,0),MATCH((CUADRO!I$4&amp;$E914),'Hoja de Trabajo para listado'!$DE$151:$DG$151,0)),0)+IFERROR(INDEX('Hoja de Trabajo para listado'!$CD$155:$DC$1048576,MATCH($A914,'Hoja de Trabajo para listado'!$CD$155:$CD$1048576,0),MATCH((CUADRO!I$4&amp;$E914),'Hoja de Trabajo para listado'!$CD$151:$DC$151,0)),0)</f>
        <v>0</v>
      </c>
      <c r="J914" s="243">
        <f ca="1">+IFERROR(INDEX('Hoja de Trabajo para listado'!$A$155:$Z$1048576,MATCH($A914,'Hoja de Trabajo para listado'!$A$155:$A$1048576,0),MATCH((CUADRO!J$4&amp;$E914),'Hoja de Trabajo para listado'!$A$151:$Z$151,0)),0)+IFERROR(INDEX('Hoja de Trabajo para listado'!$AB$155:$BA$1048576,MATCH($A914,'Hoja de Trabajo para listado'!$AB$155:$AB$1048576,0),MATCH((CUADRO!J$4&amp;$E914),'Hoja de Trabajo para listado'!$AB$151:$BA$151,0)),0)+IFERROR(INDEX('Hoja de Trabajo para listado'!$BC$155:$CB$1048576,MATCH($A914,'Hoja de Trabajo para listado'!$BC$155:$BC$1048576,0),MATCH((CUADRO!J$4&amp;$E914),'Hoja de Trabajo para listado'!$BC$151:$CB$151,0)),0)+IFERROR(INDEX('Hoja de Trabajo para listado'!$DE$153:$DG$274,MATCH($A914,'Hoja de Trabajo para listado'!$DE$153:$DE$1048576,0),MATCH((CUADRO!J$4&amp;$E914),'Hoja de Trabajo para listado'!$DE$151:$DG$151,0)),0)+IFERROR(INDEX('Hoja de Trabajo para listado'!$CD$155:$DC$1048576,MATCH($A914,'Hoja de Trabajo para listado'!$CD$155:$CD$1048576,0),MATCH((CUADRO!J$4&amp;$E914),'Hoja de Trabajo para listado'!$CD$151:$DC$151,0)),0)</f>
        <v>0</v>
      </c>
      <c r="K914" s="243">
        <f ca="1">+IFERROR(INDEX('Hoja de Trabajo para listado'!$A$155:$Z$1048576,MATCH($A914,'Hoja de Trabajo para listado'!$A$155:$A$1048576,0),MATCH((CUADRO!K$4&amp;$E914),'Hoja de Trabajo para listado'!$A$151:$Z$151,0)),0)+IFERROR(INDEX('Hoja de Trabajo para listado'!$AB$155:$BA$1048576,MATCH($A914,'Hoja de Trabajo para listado'!$AB$155:$AB$1048576,0),MATCH((CUADRO!K$4&amp;$E914),'Hoja de Trabajo para listado'!$AB$151:$BA$151,0)),0)+IFERROR(INDEX('Hoja de Trabajo para listado'!$BC$155:$CB$1048576,MATCH($A914,'Hoja de Trabajo para listado'!$BC$155:$BC$1048576,0),MATCH((CUADRO!K$4&amp;$E914),'Hoja de Trabajo para listado'!$BC$151:$CB$151,0)),0)+IFERROR(INDEX('Hoja de Trabajo para listado'!$DE$153:$DG$274,MATCH($A914,'Hoja de Trabajo para listado'!$DE$153:$DE$1048576,0),MATCH((CUADRO!K$4&amp;$E914),'Hoja de Trabajo para listado'!$DE$151:$DG$151,0)),0)+IFERROR(INDEX('Hoja de Trabajo para listado'!$CD$155:$DC$1048576,MATCH($A914,'Hoja de Trabajo para listado'!$CD$155:$CD$1048576,0),MATCH((CUADRO!K$4&amp;$E914),'Hoja de Trabajo para listado'!$CD$151:$DC$151,0)),0)</f>
        <v>0</v>
      </c>
      <c r="L914" s="243">
        <f ca="1">+IFERROR(INDEX('Hoja de Trabajo para listado'!$A$155:$Z$1048576,MATCH($A914,'Hoja de Trabajo para listado'!$A$155:$A$1048576,0),MATCH((CUADRO!L$4&amp;$E914),'Hoja de Trabajo para listado'!$A$151:$Z$151,0)),0)+IFERROR(INDEX('Hoja de Trabajo para listado'!$AB$155:$BA$1048576,MATCH($A914,'Hoja de Trabajo para listado'!$AB$155:$AB$1048576,0),MATCH((CUADRO!L$4&amp;$E914),'Hoja de Trabajo para listado'!$AB$151:$BA$151,0)),0)+IFERROR(INDEX('Hoja de Trabajo para listado'!$BC$155:$CB$1048576,MATCH($A914,'Hoja de Trabajo para listado'!$BC$155:$BC$1048576,0),MATCH((CUADRO!L$4&amp;$E914),'Hoja de Trabajo para listado'!$BC$151:$CB$151,0)),0)+IFERROR(INDEX('Hoja de Trabajo para listado'!$DE$153:$DG$274,MATCH($A914,'Hoja de Trabajo para listado'!$DE$153:$DE$1048576,0),MATCH((CUADRO!L$4&amp;$E914),'Hoja de Trabajo para listado'!$DE$151:$DG$151,0)),0)+IFERROR(INDEX('Hoja de Trabajo para listado'!$CD$155:$DC$1048576,MATCH($A914,'Hoja de Trabajo para listado'!$CD$155:$CD$1048576,0),MATCH((CUADRO!L$4&amp;$E914),'Hoja de Trabajo para listado'!$CD$151:$DC$151,0)),0)</f>
        <v>0</v>
      </c>
      <c r="M914" s="243">
        <f ca="1">+IFERROR(INDEX('Hoja de Trabajo para listado'!$A$155:$Z$1048576,MATCH($A914,'Hoja de Trabajo para listado'!$A$155:$A$1048576,0),MATCH((CUADRO!M$4&amp;$E914),'Hoja de Trabajo para listado'!$A$151:$Z$151,0)),0)+IFERROR(INDEX('Hoja de Trabajo para listado'!$AB$155:$BA$1048576,MATCH($A914,'Hoja de Trabajo para listado'!$AB$155:$AB$1048576,0),MATCH((CUADRO!M$4&amp;$E914),'Hoja de Trabajo para listado'!$AB$151:$BA$151,0)),0)+IFERROR(INDEX('Hoja de Trabajo para listado'!$BC$155:$CB$1048576,MATCH($A914,'Hoja de Trabajo para listado'!$BC$155:$BC$1048576,0),MATCH((CUADRO!M$4&amp;$E914),'Hoja de Trabajo para listado'!$BC$151:$CB$151,0)),0)+IFERROR(INDEX('Hoja de Trabajo para listado'!$DE$153:$DG$274,MATCH($A914,'Hoja de Trabajo para listado'!$DE$153:$DE$1048576,0),MATCH((CUADRO!M$4&amp;$E914),'Hoja de Trabajo para listado'!$DE$151:$DG$151,0)),0)+IFERROR(INDEX('Hoja de Trabajo para listado'!$CD$155:$DC$1048576,MATCH($A914,'Hoja de Trabajo para listado'!$CD$155:$CD$1048576,0),MATCH((CUADRO!M$4&amp;$E914),'Hoja de Trabajo para listado'!$CD$151:$DC$151,0)),0)</f>
        <v>0</v>
      </c>
      <c r="N914" s="243">
        <f ca="1">+IFERROR(INDEX('Hoja de Trabajo para listado'!$A$155:$Z$1048576,MATCH($A914,'Hoja de Trabajo para listado'!$A$155:$A$1048576,0),MATCH((CUADRO!N$4&amp;$E914),'Hoja de Trabajo para listado'!$A$151:$Z$151,0)),0)+IFERROR(INDEX('Hoja de Trabajo para listado'!$AB$155:$BA$1048576,MATCH($A914,'Hoja de Trabajo para listado'!$AB$155:$AB$1048576,0),MATCH((CUADRO!N$4&amp;$E914),'Hoja de Trabajo para listado'!$AB$151:$BA$151,0)),0)+IFERROR(INDEX('Hoja de Trabajo para listado'!$BC$155:$CB$1048576,MATCH($A914,'Hoja de Trabajo para listado'!$BC$155:$BC$1048576,0),MATCH((CUADRO!N$4&amp;$E914),'Hoja de Trabajo para listado'!$BC$151:$CB$151,0)),0)+IFERROR(INDEX('Hoja de Trabajo para listado'!$DE$153:$DG$274,MATCH($A914,'Hoja de Trabajo para listado'!$DE$153:$DE$1048576,0),MATCH((CUADRO!N$4&amp;$E914),'Hoja de Trabajo para listado'!$DE$151:$DG$151,0)),0)+IFERROR(INDEX('Hoja de Trabajo para listado'!$CD$155:$DC$1048576,MATCH($A914,'Hoja de Trabajo para listado'!$CD$155:$CD$1048576,0),MATCH((CUADRO!N$4&amp;$E914),'Hoja de Trabajo para listado'!$CD$151:$DC$151,0)),0)</f>
        <v>0</v>
      </c>
      <c r="O914" s="243">
        <f ca="1">+IFERROR(INDEX('Hoja de Trabajo para listado'!$A$155:$Z$1048576,MATCH($A914,'Hoja de Trabajo para listado'!$A$155:$A$1048576,0),MATCH((CUADRO!O$4&amp;$E914),'Hoja de Trabajo para listado'!$A$151:$Z$151,0)),0)+IFERROR(INDEX('Hoja de Trabajo para listado'!$AB$155:$BA$1048576,MATCH($A914,'Hoja de Trabajo para listado'!$AB$155:$AB$1048576,0),MATCH((CUADRO!O$4&amp;$E914),'Hoja de Trabajo para listado'!$AB$151:$BA$151,0)),0)+IFERROR(INDEX('Hoja de Trabajo para listado'!$BC$155:$CB$1048576,MATCH($A914,'Hoja de Trabajo para listado'!$BC$155:$BC$1048576,0),MATCH((CUADRO!O$4&amp;$E914),'Hoja de Trabajo para listado'!$BC$151:$CB$151,0)),0)+IFERROR(INDEX('Hoja de Trabajo para listado'!$DE$153:$DG$274,MATCH($A914,'Hoja de Trabajo para listado'!$DE$153:$DE$1048576,0),MATCH((CUADRO!O$4&amp;$E914),'Hoja de Trabajo para listado'!$DE$151:$DG$151,0)),0)+IFERROR(INDEX('Hoja de Trabajo para listado'!$CD$155:$DC$1048576,MATCH($A914,'Hoja de Trabajo para listado'!$CD$155:$CD$1048576,0),MATCH((CUADRO!O$4&amp;$E914),'Hoja de Trabajo para listado'!$CD$151:$DC$151,0)),0)</f>
        <v>0</v>
      </c>
      <c r="P914" s="243">
        <f ca="1">+IFERROR(INDEX('Hoja de Trabajo para listado'!$A$155:$Z$1048576,MATCH($A914,'Hoja de Trabajo para listado'!$A$155:$A$1048576,0),MATCH((CUADRO!P$4&amp;$E914),'Hoja de Trabajo para listado'!$A$151:$Z$151,0)),0)+IFERROR(INDEX('Hoja de Trabajo para listado'!$AB$155:$BA$1048576,MATCH($A914,'Hoja de Trabajo para listado'!$AB$155:$AB$1048576,0),MATCH((CUADRO!P$4&amp;$E914),'Hoja de Trabajo para listado'!$AB$151:$BA$151,0)),0)+IFERROR(INDEX('Hoja de Trabajo para listado'!$BC$155:$CB$1048576,MATCH($A914,'Hoja de Trabajo para listado'!$BC$155:$BC$1048576,0),MATCH((CUADRO!P$4&amp;$E914),'Hoja de Trabajo para listado'!$BC$151:$CB$151,0)),0)+IFERROR(INDEX('Hoja de Trabajo para listado'!$DE$153:$DG$274,MATCH($A914,'Hoja de Trabajo para listado'!$DE$153:$DE$1048576,0),MATCH((CUADRO!P$4&amp;$E914),'Hoja de Trabajo para listado'!$DE$151:$DG$151,0)),0)+IFERROR(INDEX('Hoja de Trabajo para listado'!$CD$155:$DC$1048576,MATCH($A914,'Hoja de Trabajo para listado'!$CD$155:$CD$1048576,0),MATCH((CUADRO!P$4&amp;$E914),'Hoja de Trabajo para listado'!$CD$151:$DC$151,0)),0)</f>
        <v>0</v>
      </c>
      <c r="Q914" s="243">
        <f ca="1">+IFERROR(INDEX('Hoja de Trabajo para listado'!$A$155:$Z$1048576,MATCH($A914,'Hoja de Trabajo para listado'!$A$155:$A$1048576,0),MATCH((CUADRO!Q$4&amp;$E914),'Hoja de Trabajo para listado'!$A$151:$Z$151,0)),0)+IFERROR(INDEX('Hoja de Trabajo para listado'!$AB$155:$BA$1048576,MATCH($A914,'Hoja de Trabajo para listado'!$AB$155:$AB$1048576,0),MATCH((CUADRO!Q$4&amp;$E914),'Hoja de Trabajo para listado'!$AB$151:$BA$151,0)),0)+IFERROR(INDEX('Hoja de Trabajo para listado'!$BC$155:$CB$1048576,MATCH($A914,'Hoja de Trabajo para listado'!$BC$155:$BC$1048576,0),MATCH((CUADRO!Q$4&amp;$E914),'Hoja de Trabajo para listado'!$BC$151:$CB$151,0)),0)+IFERROR(INDEX('Hoja de Trabajo para listado'!$DE$153:$DG$274,MATCH($A914,'Hoja de Trabajo para listado'!$DE$153:$DE$1048576,0),MATCH((CUADRO!Q$4&amp;$E914),'Hoja de Trabajo para listado'!$DE$151:$DG$151,0)),0)+IFERROR(INDEX('Hoja de Trabajo para listado'!$CD$155:$DC$1048576,MATCH($A914,'Hoja de Trabajo para listado'!$CD$155:$CD$1048576,0),MATCH((CUADRO!Q$4&amp;$E914),'Hoja de Trabajo para listado'!$CD$151:$DC$151,0)),0)</f>
        <v>0</v>
      </c>
      <c r="R914" s="243">
        <f t="shared" ca="1" si="28"/>
        <v>0</v>
      </c>
      <c r="S914" s="253">
        <f ca="1">+R913+R914</f>
        <v>0</v>
      </c>
      <c r="T914" s="243">
        <f ca="1">+S914</f>
        <v>0</v>
      </c>
      <c r="U914" s="242">
        <f t="shared" si="29"/>
        <v>2</v>
      </c>
    </row>
    <row r="915" spans="1:21" customFormat="1" ht="15" hidden="1" customHeight="1">
      <c r="A915" s="32">
        <v>1540</v>
      </c>
      <c r="B915" s="381">
        <f>+A915</f>
        <v>1540</v>
      </c>
      <c r="C915" s="245" t="str">
        <f>+VLOOKUP(A915,bd_lista!$A$3:$C$592,3,FALSE)</f>
        <v>Gobierno Autónomo Municipal de Chuquihuta Ayllu Jucumani</v>
      </c>
      <c r="D915" s="383" t="str">
        <f>+C915</f>
        <v>Gobierno Autónomo Municipal de Chuquihuta Ayllu Jucumani</v>
      </c>
      <c r="E915" s="240" t="s">
        <v>683</v>
      </c>
      <c r="F915" s="241">
        <f ca="1">+IFERROR(INDEX('Hoja de Trabajo para listado'!$A$155:$Z$1048576,MATCH($A915,'Hoja de Trabajo para listado'!$A$155:$A$1048576,0),MATCH((CUADRO!F$4&amp;$E915),'Hoja de Trabajo para listado'!$A$151:$Z$151,0)),0)+IFERROR(INDEX('Hoja de Trabajo para listado'!$AB$155:$BA$1048576,MATCH($A915,'Hoja de Trabajo para listado'!$AB$155:$AB$1048576,0),MATCH((CUADRO!F$4&amp;$E915),'Hoja de Trabajo para listado'!$AB$151:$BA$151,0)),0)+IFERROR(INDEX('Hoja de Trabajo para listado'!$BC$155:$CB$1048576,MATCH($A915,'Hoja de Trabajo para listado'!$BC$155:$BC$1048576,0),MATCH((CUADRO!F$4&amp;$E915),'Hoja de Trabajo para listado'!$BC$151:$CB$151,0)),0)+IFERROR(INDEX('Hoja de Trabajo para listado'!$DE$153:$DG$274,MATCH($A915,'Hoja de Trabajo para listado'!$DE$153:$DE$1048576,0),MATCH((CUADRO!F$4&amp;$E915),'Hoja de Trabajo para listado'!$DE$151:$DG$151,0)),0)+IFERROR(INDEX('Hoja de Trabajo para listado'!$CD$155:$DC$1048576,MATCH($A915,'Hoja de Trabajo para listado'!$CD$155:$CD$1048576,0),MATCH((CUADRO!F$4&amp;$E915),'Hoja de Trabajo para listado'!$CD$151:$DC$151,0)),0)</f>
        <v>0</v>
      </c>
      <c r="G915" s="241">
        <f ca="1">+IFERROR(INDEX('Hoja de Trabajo para listado'!$A$155:$Z$1048576,MATCH($A915,'Hoja de Trabajo para listado'!$A$155:$A$1048576,0),MATCH((CUADRO!G$4&amp;$E915),'Hoja de Trabajo para listado'!$A$151:$Z$151,0)),0)+IFERROR(INDEX('Hoja de Trabajo para listado'!$AB$155:$BA$1048576,MATCH($A915,'Hoja de Trabajo para listado'!$AB$155:$AB$1048576,0),MATCH((CUADRO!G$4&amp;$E915),'Hoja de Trabajo para listado'!$AB$151:$BA$151,0)),0)+IFERROR(INDEX('Hoja de Trabajo para listado'!$BC$155:$CB$1048576,MATCH($A915,'Hoja de Trabajo para listado'!$BC$155:$BC$1048576,0),MATCH((CUADRO!G$4&amp;$E915),'Hoja de Trabajo para listado'!$BC$151:$CB$151,0)),0)+IFERROR(INDEX('Hoja de Trabajo para listado'!$DE$153:$DG$274,MATCH($A915,'Hoja de Trabajo para listado'!$DE$153:$DE$1048576,0),MATCH((CUADRO!G$4&amp;$E915),'Hoja de Trabajo para listado'!$DE$151:$DG$151,0)),0)+IFERROR(INDEX('Hoja de Trabajo para listado'!$CD$155:$DC$1048576,MATCH($A915,'Hoja de Trabajo para listado'!$CD$155:$CD$1048576,0),MATCH((CUADRO!G$4&amp;$E915),'Hoja de Trabajo para listado'!$CD$151:$DC$151,0)),0)</f>
        <v>0</v>
      </c>
      <c r="H915" s="241">
        <f ca="1">+IFERROR(INDEX('Hoja de Trabajo para listado'!$A$155:$Z$1048576,MATCH($A915,'Hoja de Trabajo para listado'!$A$155:$A$1048576,0),MATCH((CUADRO!H$4&amp;$E915),'Hoja de Trabajo para listado'!$A$151:$Z$151,0)),0)+IFERROR(INDEX('Hoja de Trabajo para listado'!$AB$155:$BA$1048576,MATCH($A915,'Hoja de Trabajo para listado'!$AB$155:$AB$1048576,0),MATCH((CUADRO!H$4&amp;$E915),'Hoja de Trabajo para listado'!$AB$151:$BA$151,0)),0)+IFERROR(INDEX('Hoja de Trabajo para listado'!$BC$155:$CB$1048576,MATCH($A915,'Hoja de Trabajo para listado'!$BC$155:$BC$1048576,0),MATCH((CUADRO!H$4&amp;$E915),'Hoja de Trabajo para listado'!$BC$151:$CB$151,0)),0)+IFERROR(INDEX('Hoja de Trabajo para listado'!$DE$153:$DG$274,MATCH($A915,'Hoja de Trabajo para listado'!$DE$153:$DE$1048576,0),MATCH((CUADRO!H$4&amp;$E915),'Hoja de Trabajo para listado'!$DE$151:$DG$151,0)),0)+IFERROR(INDEX('Hoja de Trabajo para listado'!$CD$155:$DC$1048576,MATCH($A915,'Hoja de Trabajo para listado'!$CD$155:$CD$1048576,0),MATCH((CUADRO!H$4&amp;$E915),'Hoja de Trabajo para listado'!$CD$151:$DC$151,0)),0)</f>
        <v>0</v>
      </c>
      <c r="I915" s="241">
        <f ca="1">+IFERROR(INDEX('Hoja de Trabajo para listado'!$A$155:$Z$1048576,MATCH($A915,'Hoja de Trabajo para listado'!$A$155:$A$1048576,0),MATCH((CUADRO!I$4&amp;$E915),'Hoja de Trabajo para listado'!$A$151:$Z$151,0)),0)+IFERROR(INDEX('Hoja de Trabajo para listado'!$AB$155:$BA$1048576,MATCH($A915,'Hoja de Trabajo para listado'!$AB$155:$AB$1048576,0),MATCH((CUADRO!I$4&amp;$E915),'Hoja de Trabajo para listado'!$AB$151:$BA$151,0)),0)+IFERROR(INDEX('Hoja de Trabajo para listado'!$BC$155:$CB$1048576,MATCH($A915,'Hoja de Trabajo para listado'!$BC$155:$BC$1048576,0),MATCH((CUADRO!I$4&amp;$E915),'Hoja de Trabajo para listado'!$BC$151:$CB$151,0)),0)+IFERROR(INDEX('Hoja de Trabajo para listado'!$DE$153:$DG$274,MATCH($A915,'Hoja de Trabajo para listado'!$DE$153:$DE$1048576,0),MATCH((CUADRO!I$4&amp;$E915),'Hoja de Trabajo para listado'!$DE$151:$DG$151,0)),0)+IFERROR(INDEX('Hoja de Trabajo para listado'!$CD$155:$DC$1048576,MATCH($A915,'Hoja de Trabajo para listado'!$CD$155:$CD$1048576,0),MATCH((CUADRO!I$4&amp;$E915),'Hoja de Trabajo para listado'!$CD$151:$DC$151,0)),0)</f>
        <v>0</v>
      </c>
      <c r="J915" s="241">
        <f ca="1">+IFERROR(INDEX('Hoja de Trabajo para listado'!$A$155:$Z$1048576,MATCH($A915,'Hoja de Trabajo para listado'!$A$155:$A$1048576,0),MATCH((CUADRO!J$4&amp;$E915),'Hoja de Trabajo para listado'!$A$151:$Z$151,0)),0)+IFERROR(INDEX('Hoja de Trabajo para listado'!$AB$155:$BA$1048576,MATCH($A915,'Hoja de Trabajo para listado'!$AB$155:$AB$1048576,0),MATCH((CUADRO!J$4&amp;$E915),'Hoja de Trabajo para listado'!$AB$151:$BA$151,0)),0)+IFERROR(INDEX('Hoja de Trabajo para listado'!$BC$155:$CB$1048576,MATCH($A915,'Hoja de Trabajo para listado'!$BC$155:$BC$1048576,0),MATCH((CUADRO!J$4&amp;$E915),'Hoja de Trabajo para listado'!$BC$151:$CB$151,0)),0)+IFERROR(INDEX('Hoja de Trabajo para listado'!$DE$153:$DG$274,MATCH($A915,'Hoja de Trabajo para listado'!$DE$153:$DE$1048576,0),MATCH((CUADRO!J$4&amp;$E915),'Hoja de Trabajo para listado'!$DE$151:$DG$151,0)),0)+IFERROR(INDEX('Hoja de Trabajo para listado'!$CD$155:$DC$1048576,MATCH($A915,'Hoja de Trabajo para listado'!$CD$155:$CD$1048576,0),MATCH((CUADRO!J$4&amp;$E915),'Hoja de Trabajo para listado'!$CD$151:$DC$151,0)),0)</f>
        <v>0</v>
      </c>
      <c r="K915" s="241">
        <f ca="1">+IFERROR(INDEX('Hoja de Trabajo para listado'!$A$155:$Z$1048576,MATCH($A915,'Hoja de Trabajo para listado'!$A$155:$A$1048576,0),MATCH((CUADRO!K$4&amp;$E915),'Hoja de Trabajo para listado'!$A$151:$Z$151,0)),0)+IFERROR(INDEX('Hoja de Trabajo para listado'!$AB$155:$BA$1048576,MATCH($A915,'Hoja de Trabajo para listado'!$AB$155:$AB$1048576,0),MATCH((CUADRO!K$4&amp;$E915),'Hoja de Trabajo para listado'!$AB$151:$BA$151,0)),0)+IFERROR(INDEX('Hoja de Trabajo para listado'!$BC$155:$CB$1048576,MATCH($A915,'Hoja de Trabajo para listado'!$BC$155:$BC$1048576,0),MATCH((CUADRO!K$4&amp;$E915),'Hoja de Trabajo para listado'!$BC$151:$CB$151,0)),0)+IFERROR(INDEX('Hoja de Trabajo para listado'!$DE$153:$DG$274,MATCH($A915,'Hoja de Trabajo para listado'!$DE$153:$DE$1048576,0),MATCH((CUADRO!K$4&amp;$E915),'Hoja de Trabajo para listado'!$DE$151:$DG$151,0)),0)+IFERROR(INDEX('Hoja de Trabajo para listado'!$CD$155:$DC$1048576,MATCH($A915,'Hoja de Trabajo para listado'!$CD$155:$CD$1048576,0),MATCH((CUADRO!K$4&amp;$E915),'Hoja de Trabajo para listado'!$CD$151:$DC$151,0)),0)</f>
        <v>0</v>
      </c>
      <c r="L915" s="241">
        <f ca="1">+IFERROR(INDEX('Hoja de Trabajo para listado'!$A$155:$Z$1048576,MATCH($A915,'Hoja de Trabajo para listado'!$A$155:$A$1048576,0),MATCH((CUADRO!L$4&amp;$E915),'Hoja de Trabajo para listado'!$A$151:$Z$151,0)),0)+IFERROR(INDEX('Hoja de Trabajo para listado'!$AB$155:$BA$1048576,MATCH($A915,'Hoja de Trabajo para listado'!$AB$155:$AB$1048576,0),MATCH((CUADRO!L$4&amp;$E915),'Hoja de Trabajo para listado'!$AB$151:$BA$151,0)),0)+IFERROR(INDEX('Hoja de Trabajo para listado'!$BC$155:$CB$1048576,MATCH($A915,'Hoja de Trabajo para listado'!$BC$155:$BC$1048576,0),MATCH((CUADRO!L$4&amp;$E915),'Hoja de Trabajo para listado'!$BC$151:$CB$151,0)),0)+IFERROR(INDEX('Hoja de Trabajo para listado'!$DE$153:$DG$274,MATCH($A915,'Hoja de Trabajo para listado'!$DE$153:$DE$1048576,0),MATCH((CUADRO!L$4&amp;$E915),'Hoja de Trabajo para listado'!$DE$151:$DG$151,0)),0)+IFERROR(INDEX('Hoja de Trabajo para listado'!$CD$155:$DC$1048576,MATCH($A915,'Hoja de Trabajo para listado'!$CD$155:$CD$1048576,0),MATCH((CUADRO!L$4&amp;$E915),'Hoja de Trabajo para listado'!$CD$151:$DC$151,0)),0)</f>
        <v>0</v>
      </c>
      <c r="M915" s="241">
        <f ca="1">+IFERROR(INDEX('Hoja de Trabajo para listado'!$A$155:$Z$1048576,MATCH($A915,'Hoja de Trabajo para listado'!$A$155:$A$1048576,0),MATCH((CUADRO!M$4&amp;$E915),'Hoja de Trabajo para listado'!$A$151:$Z$151,0)),0)+IFERROR(INDEX('Hoja de Trabajo para listado'!$AB$155:$BA$1048576,MATCH($A915,'Hoja de Trabajo para listado'!$AB$155:$AB$1048576,0),MATCH((CUADRO!M$4&amp;$E915),'Hoja de Trabajo para listado'!$AB$151:$BA$151,0)),0)+IFERROR(INDEX('Hoja de Trabajo para listado'!$BC$155:$CB$1048576,MATCH($A915,'Hoja de Trabajo para listado'!$BC$155:$BC$1048576,0),MATCH((CUADRO!M$4&amp;$E915),'Hoja de Trabajo para listado'!$BC$151:$CB$151,0)),0)+IFERROR(INDEX('Hoja de Trabajo para listado'!$DE$153:$DG$274,MATCH($A915,'Hoja de Trabajo para listado'!$DE$153:$DE$1048576,0),MATCH((CUADRO!M$4&amp;$E915),'Hoja de Trabajo para listado'!$DE$151:$DG$151,0)),0)+IFERROR(INDEX('Hoja de Trabajo para listado'!$CD$155:$DC$1048576,MATCH($A915,'Hoja de Trabajo para listado'!$CD$155:$CD$1048576,0),MATCH((CUADRO!M$4&amp;$E915),'Hoja de Trabajo para listado'!$CD$151:$DC$151,0)),0)</f>
        <v>0</v>
      </c>
      <c r="N915" s="241">
        <f ca="1">+IFERROR(INDEX('Hoja de Trabajo para listado'!$A$155:$Z$1048576,MATCH($A915,'Hoja de Trabajo para listado'!$A$155:$A$1048576,0),MATCH((CUADRO!N$4&amp;$E915),'Hoja de Trabajo para listado'!$A$151:$Z$151,0)),0)+IFERROR(INDEX('Hoja de Trabajo para listado'!$AB$155:$BA$1048576,MATCH($A915,'Hoja de Trabajo para listado'!$AB$155:$AB$1048576,0),MATCH((CUADRO!N$4&amp;$E915),'Hoja de Trabajo para listado'!$AB$151:$BA$151,0)),0)+IFERROR(INDEX('Hoja de Trabajo para listado'!$BC$155:$CB$1048576,MATCH($A915,'Hoja de Trabajo para listado'!$BC$155:$BC$1048576,0),MATCH((CUADRO!N$4&amp;$E915),'Hoja de Trabajo para listado'!$BC$151:$CB$151,0)),0)+IFERROR(INDEX('Hoja de Trabajo para listado'!$DE$153:$DG$274,MATCH($A915,'Hoja de Trabajo para listado'!$DE$153:$DE$1048576,0),MATCH((CUADRO!N$4&amp;$E915),'Hoja de Trabajo para listado'!$DE$151:$DG$151,0)),0)+IFERROR(INDEX('Hoja de Trabajo para listado'!$CD$155:$DC$1048576,MATCH($A915,'Hoja de Trabajo para listado'!$CD$155:$CD$1048576,0),MATCH((CUADRO!N$4&amp;$E915),'Hoja de Trabajo para listado'!$CD$151:$DC$151,0)),0)</f>
        <v>0</v>
      </c>
      <c r="O915" s="241">
        <f ca="1">+IFERROR(INDEX('Hoja de Trabajo para listado'!$A$155:$Z$1048576,MATCH($A915,'Hoja de Trabajo para listado'!$A$155:$A$1048576,0),MATCH((CUADRO!O$4&amp;$E915),'Hoja de Trabajo para listado'!$A$151:$Z$151,0)),0)+IFERROR(INDEX('Hoja de Trabajo para listado'!$AB$155:$BA$1048576,MATCH($A915,'Hoja de Trabajo para listado'!$AB$155:$AB$1048576,0),MATCH((CUADRO!O$4&amp;$E915),'Hoja de Trabajo para listado'!$AB$151:$BA$151,0)),0)+IFERROR(INDEX('Hoja de Trabajo para listado'!$BC$155:$CB$1048576,MATCH($A915,'Hoja de Trabajo para listado'!$BC$155:$BC$1048576,0),MATCH((CUADRO!O$4&amp;$E915),'Hoja de Trabajo para listado'!$BC$151:$CB$151,0)),0)+IFERROR(INDEX('Hoja de Trabajo para listado'!$DE$153:$DG$274,MATCH($A915,'Hoja de Trabajo para listado'!$DE$153:$DE$1048576,0),MATCH((CUADRO!O$4&amp;$E915),'Hoja de Trabajo para listado'!$DE$151:$DG$151,0)),0)+IFERROR(INDEX('Hoja de Trabajo para listado'!$CD$155:$DC$1048576,MATCH($A915,'Hoja de Trabajo para listado'!$CD$155:$CD$1048576,0),MATCH((CUADRO!O$4&amp;$E915),'Hoja de Trabajo para listado'!$CD$151:$DC$151,0)),0)</f>
        <v>0</v>
      </c>
      <c r="P915" s="241">
        <f ca="1">+IFERROR(INDEX('Hoja de Trabajo para listado'!$A$155:$Z$1048576,MATCH($A915,'Hoja de Trabajo para listado'!$A$155:$A$1048576,0),MATCH((CUADRO!P$4&amp;$E915),'Hoja de Trabajo para listado'!$A$151:$Z$151,0)),0)+IFERROR(INDEX('Hoja de Trabajo para listado'!$AB$155:$BA$1048576,MATCH($A915,'Hoja de Trabajo para listado'!$AB$155:$AB$1048576,0),MATCH((CUADRO!P$4&amp;$E915),'Hoja de Trabajo para listado'!$AB$151:$BA$151,0)),0)+IFERROR(INDEX('Hoja de Trabajo para listado'!$BC$155:$CB$1048576,MATCH($A915,'Hoja de Trabajo para listado'!$BC$155:$BC$1048576,0),MATCH((CUADRO!P$4&amp;$E915),'Hoja de Trabajo para listado'!$BC$151:$CB$151,0)),0)+IFERROR(INDEX('Hoja de Trabajo para listado'!$DE$153:$DG$274,MATCH($A915,'Hoja de Trabajo para listado'!$DE$153:$DE$1048576,0),MATCH((CUADRO!P$4&amp;$E915),'Hoja de Trabajo para listado'!$DE$151:$DG$151,0)),0)+IFERROR(INDEX('Hoja de Trabajo para listado'!$CD$155:$DC$1048576,MATCH($A915,'Hoja de Trabajo para listado'!$CD$155:$CD$1048576,0),MATCH((CUADRO!P$4&amp;$E915),'Hoja de Trabajo para listado'!$CD$151:$DC$151,0)),0)</f>
        <v>0</v>
      </c>
      <c r="Q915" s="241">
        <f ca="1">+IFERROR(INDEX('Hoja de Trabajo para listado'!$A$155:$Z$1048576,MATCH($A915,'Hoja de Trabajo para listado'!$A$155:$A$1048576,0),MATCH((CUADRO!Q$4&amp;$E915),'Hoja de Trabajo para listado'!$A$151:$Z$151,0)),0)+IFERROR(INDEX('Hoja de Trabajo para listado'!$AB$155:$BA$1048576,MATCH($A915,'Hoja de Trabajo para listado'!$AB$155:$AB$1048576,0),MATCH((CUADRO!Q$4&amp;$E915),'Hoja de Trabajo para listado'!$AB$151:$BA$151,0)),0)+IFERROR(INDEX('Hoja de Trabajo para listado'!$BC$155:$CB$1048576,MATCH($A915,'Hoja de Trabajo para listado'!$BC$155:$BC$1048576,0),MATCH((CUADRO!Q$4&amp;$E915),'Hoja de Trabajo para listado'!$BC$151:$CB$151,0)),0)+IFERROR(INDEX('Hoja de Trabajo para listado'!$DE$153:$DG$274,MATCH($A915,'Hoja de Trabajo para listado'!$DE$153:$DE$1048576,0),MATCH((CUADRO!Q$4&amp;$E915),'Hoja de Trabajo para listado'!$DE$151:$DG$151,0)),0)+IFERROR(INDEX('Hoja de Trabajo para listado'!$CD$155:$DC$1048576,MATCH($A915,'Hoja de Trabajo para listado'!$CD$155:$CD$1048576,0),MATCH((CUADRO!Q$4&amp;$E915),'Hoja de Trabajo para listado'!$CD$151:$DC$151,0)),0)</f>
        <v>0</v>
      </c>
      <c r="R915" s="241">
        <f t="shared" ca="1" si="28"/>
        <v>0</v>
      </c>
      <c r="S915" s="247"/>
      <c r="T915" s="241">
        <f ca="1">+T916</f>
        <v>0</v>
      </c>
      <c r="U915" s="240">
        <f t="shared" si="29"/>
        <v>1</v>
      </c>
    </row>
    <row r="916" spans="1:21" customFormat="1" ht="15" hidden="1" customHeight="1">
      <c r="A916" s="32">
        <v>1540</v>
      </c>
      <c r="B916" s="382"/>
      <c r="C916" s="245" t="str">
        <f>+VLOOKUP(A916,bd_lista!$A$3:$C$592,3,FALSE)</f>
        <v>Gobierno Autónomo Municipal de Chuquihuta Ayllu Jucumani</v>
      </c>
      <c r="D916" s="384"/>
      <c r="E916" s="242" t="s">
        <v>684</v>
      </c>
      <c r="F916" s="243">
        <f ca="1">+IFERROR(INDEX('Hoja de Trabajo para listado'!$A$155:$Z$1048576,MATCH($A916,'Hoja de Trabajo para listado'!$A$155:$A$1048576,0),MATCH((CUADRO!F$4&amp;$E916),'Hoja de Trabajo para listado'!$A$151:$Z$151,0)),0)+IFERROR(INDEX('Hoja de Trabajo para listado'!$AB$155:$BA$1048576,MATCH($A916,'Hoja de Trabajo para listado'!$AB$155:$AB$1048576,0),MATCH((CUADRO!F$4&amp;$E916),'Hoja de Trabajo para listado'!$AB$151:$BA$151,0)),0)+IFERROR(INDEX('Hoja de Trabajo para listado'!$BC$155:$CB$1048576,MATCH($A916,'Hoja de Trabajo para listado'!$BC$155:$BC$1048576,0),MATCH((CUADRO!F$4&amp;$E916),'Hoja de Trabajo para listado'!$BC$151:$CB$151,0)),0)+IFERROR(INDEX('Hoja de Trabajo para listado'!$DE$153:$DG$274,MATCH($A916,'Hoja de Trabajo para listado'!$DE$153:$DE$1048576,0),MATCH((CUADRO!F$4&amp;$E916),'Hoja de Trabajo para listado'!$DE$151:$DG$151,0)),0)+IFERROR(INDEX('Hoja de Trabajo para listado'!$CD$155:$DC$1048576,MATCH($A916,'Hoja de Trabajo para listado'!$CD$155:$CD$1048576,0),MATCH((CUADRO!F$4&amp;$E916),'Hoja de Trabajo para listado'!$CD$151:$DC$151,0)),0)</f>
        <v>0</v>
      </c>
      <c r="G916" s="243">
        <f ca="1">+IFERROR(INDEX('Hoja de Trabajo para listado'!$A$155:$Z$1048576,MATCH($A916,'Hoja de Trabajo para listado'!$A$155:$A$1048576,0),MATCH((CUADRO!G$4&amp;$E916),'Hoja de Trabajo para listado'!$A$151:$Z$151,0)),0)+IFERROR(INDEX('Hoja de Trabajo para listado'!$AB$155:$BA$1048576,MATCH($A916,'Hoja de Trabajo para listado'!$AB$155:$AB$1048576,0),MATCH((CUADRO!G$4&amp;$E916),'Hoja de Trabajo para listado'!$AB$151:$BA$151,0)),0)+IFERROR(INDEX('Hoja de Trabajo para listado'!$BC$155:$CB$1048576,MATCH($A916,'Hoja de Trabajo para listado'!$BC$155:$BC$1048576,0),MATCH((CUADRO!G$4&amp;$E916),'Hoja de Trabajo para listado'!$BC$151:$CB$151,0)),0)+IFERROR(INDEX('Hoja de Trabajo para listado'!$DE$153:$DG$274,MATCH($A916,'Hoja de Trabajo para listado'!$DE$153:$DE$1048576,0),MATCH((CUADRO!G$4&amp;$E916),'Hoja de Trabajo para listado'!$DE$151:$DG$151,0)),0)+IFERROR(INDEX('Hoja de Trabajo para listado'!$CD$155:$DC$1048576,MATCH($A916,'Hoja de Trabajo para listado'!$CD$155:$CD$1048576,0),MATCH((CUADRO!G$4&amp;$E916),'Hoja de Trabajo para listado'!$CD$151:$DC$151,0)),0)</f>
        <v>0</v>
      </c>
      <c r="H916" s="243">
        <f ca="1">+IFERROR(INDEX('Hoja de Trabajo para listado'!$A$155:$Z$1048576,MATCH($A916,'Hoja de Trabajo para listado'!$A$155:$A$1048576,0),MATCH((CUADRO!H$4&amp;$E916),'Hoja de Trabajo para listado'!$A$151:$Z$151,0)),0)+IFERROR(INDEX('Hoja de Trabajo para listado'!$AB$155:$BA$1048576,MATCH($A916,'Hoja de Trabajo para listado'!$AB$155:$AB$1048576,0),MATCH((CUADRO!H$4&amp;$E916),'Hoja de Trabajo para listado'!$AB$151:$BA$151,0)),0)+IFERROR(INDEX('Hoja de Trabajo para listado'!$BC$155:$CB$1048576,MATCH($A916,'Hoja de Trabajo para listado'!$BC$155:$BC$1048576,0),MATCH((CUADRO!H$4&amp;$E916),'Hoja de Trabajo para listado'!$BC$151:$CB$151,0)),0)+IFERROR(INDEX('Hoja de Trabajo para listado'!$DE$153:$DG$274,MATCH($A916,'Hoja de Trabajo para listado'!$DE$153:$DE$1048576,0),MATCH((CUADRO!H$4&amp;$E916),'Hoja de Trabajo para listado'!$DE$151:$DG$151,0)),0)+IFERROR(INDEX('Hoja de Trabajo para listado'!$CD$155:$DC$1048576,MATCH($A916,'Hoja de Trabajo para listado'!$CD$155:$CD$1048576,0),MATCH((CUADRO!H$4&amp;$E916),'Hoja de Trabajo para listado'!$CD$151:$DC$151,0)),0)</f>
        <v>0</v>
      </c>
      <c r="I916" s="243">
        <f ca="1">+IFERROR(INDEX('Hoja de Trabajo para listado'!$A$155:$Z$1048576,MATCH($A916,'Hoja de Trabajo para listado'!$A$155:$A$1048576,0),MATCH((CUADRO!I$4&amp;$E916),'Hoja de Trabajo para listado'!$A$151:$Z$151,0)),0)+IFERROR(INDEX('Hoja de Trabajo para listado'!$AB$155:$BA$1048576,MATCH($A916,'Hoja de Trabajo para listado'!$AB$155:$AB$1048576,0),MATCH((CUADRO!I$4&amp;$E916),'Hoja de Trabajo para listado'!$AB$151:$BA$151,0)),0)+IFERROR(INDEX('Hoja de Trabajo para listado'!$BC$155:$CB$1048576,MATCH($A916,'Hoja de Trabajo para listado'!$BC$155:$BC$1048576,0),MATCH((CUADRO!I$4&amp;$E916),'Hoja de Trabajo para listado'!$BC$151:$CB$151,0)),0)+IFERROR(INDEX('Hoja de Trabajo para listado'!$DE$153:$DG$274,MATCH($A916,'Hoja de Trabajo para listado'!$DE$153:$DE$1048576,0),MATCH((CUADRO!I$4&amp;$E916),'Hoja de Trabajo para listado'!$DE$151:$DG$151,0)),0)+IFERROR(INDEX('Hoja de Trabajo para listado'!$CD$155:$DC$1048576,MATCH($A916,'Hoja de Trabajo para listado'!$CD$155:$CD$1048576,0),MATCH((CUADRO!I$4&amp;$E916),'Hoja de Trabajo para listado'!$CD$151:$DC$151,0)),0)</f>
        <v>0</v>
      </c>
      <c r="J916" s="243">
        <f ca="1">+IFERROR(INDEX('Hoja de Trabajo para listado'!$A$155:$Z$1048576,MATCH($A916,'Hoja de Trabajo para listado'!$A$155:$A$1048576,0),MATCH((CUADRO!J$4&amp;$E916),'Hoja de Trabajo para listado'!$A$151:$Z$151,0)),0)+IFERROR(INDEX('Hoja de Trabajo para listado'!$AB$155:$BA$1048576,MATCH($A916,'Hoja de Trabajo para listado'!$AB$155:$AB$1048576,0),MATCH((CUADRO!J$4&amp;$E916),'Hoja de Trabajo para listado'!$AB$151:$BA$151,0)),0)+IFERROR(INDEX('Hoja de Trabajo para listado'!$BC$155:$CB$1048576,MATCH($A916,'Hoja de Trabajo para listado'!$BC$155:$BC$1048576,0),MATCH((CUADRO!J$4&amp;$E916),'Hoja de Trabajo para listado'!$BC$151:$CB$151,0)),0)+IFERROR(INDEX('Hoja de Trabajo para listado'!$DE$153:$DG$274,MATCH($A916,'Hoja de Trabajo para listado'!$DE$153:$DE$1048576,0),MATCH((CUADRO!J$4&amp;$E916),'Hoja de Trabajo para listado'!$DE$151:$DG$151,0)),0)+IFERROR(INDEX('Hoja de Trabajo para listado'!$CD$155:$DC$1048576,MATCH($A916,'Hoja de Trabajo para listado'!$CD$155:$CD$1048576,0),MATCH((CUADRO!J$4&amp;$E916),'Hoja de Trabajo para listado'!$CD$151:$DC$151,0)),0)</f>
        <v>0</v>
      </c>
      <c r="K916" s="243">
        <f ca="1">+IFERROR(INDEX('Hoja de Trabajo para listado'!$A$155:$Z$1048576,MATCH($A916,'Hoja de Trabajo para listado'!$A$155:$A$1048576,0),MATCH((CUADRO!K$4&amp;$E916),'Hoja de Trabajo para listado'!$A$151:$Z$151,0)),0)+IFERROR(INDEX('Hoja de Trabajo para listado'!$AB$155:$BA$1048576,MATCH($A916,'Hoja de Trabajo para listado'!$AB$155:$AB$1048576,0),MATCH((CUADRO!K$4&amp;$E916),'Hoja de Trabajo para listado'!$AB$151:$BA$151,0)),0)+IFERROR(INDEX('Hoja de Trabajo para listado'!$BC$155:$CB$1048576,MATCH($A916,'Hoja de Trabajo para listado'!$BC$155:$BC$1048576,0),MATCH((CUADRO!K$4&amp;$E916),'Hoja de Trabajo para listado'!$BC$151:$CB$151,0)),0)+IFERROR(INDEX('Hoja de Trabajo para listado'!$DE$153:$DG$274,MATCH($A916,'Hoja de Trabajo para listado'!$DE$153:$DE$1048576,0),MATCH((CUADRO!K$4&amp;$E916),'Hoja de Trabajo para listado'!$DE$151:$DG$151,0)),0)+IFERROR(INDEX('Hoja de Trabajo para listado'!$CD$155:$DC$1048576,MATCH($A916,'Hoja de Trabajo para listado'!$CD$155:$CD$1048576,0),MATCH((CUADRO!K$4&amp;$E916),'Hoja de Trabajo para listado'!$CD$151:$DC$151,0)),0)</f>
        <v>0</v>
      </c>
      <c r="L916" s="243">
        <f ca="1">+IFERROR(INDEX('Hoja de Trabajo para listado'!$A$155:$Z$1048576,MATCH($A916,'Hoja de Trabajo para listado'!$A$155:$A$1048576,0),MATCH((CUADRO!L$4&amp;$E916),'Hoja de Trabajo para listado'!$A$151:$Z$151,0)),0)+IFERROR(INDEX('Hoja de Trabajo para listado'!$AB$155:$BA$1048576,MATCH($A916,'Hoja de Trabajo para listado'!$AB$155:$AB$1048576,0),MATCH((CUADRO!L$4&amp;$E916),'Hoja de Trabajo para listado'!$AB$151:$BA$151,0)),0)+IFERROR(INDEX('Hoja de Trabajo para listado'!$BC$155:$CB$1048576,MATCH($A916,'Hoja de Trabajo para listado'!$BC$155:$BC$1048576,0),MATCH((CUADRO!L$4&amp;$E916),'Hoja de Trabajo para listado'!$BC$151:$CB$151,0)),0)+IFERROR(INDEX('Hoja de Trabajo para listado'!$DE$153:$DG$274,MATCH($A916,'Hoja de Trabajo para listado'!$DE$153:$DE$1048576,0),MATCH((CUADRO!L$4&amp;$E916),'Hoja de Trabajo para listado'!$DE$151:$DG$151,0)),0)+IFERROR(INDEX('Hoja de Trabajo para listado'!$CD$155:$DC$1048576,MATCH($A916,'Hoja de Trabajo para listado'!$CD$155:$CD$1048576,0),MATCH((CUADRO!L$4&amp;$E916),'Hoja de Trabajo para listado'!$CD$151:$DC$151,0)),0)</f>
        <v>0</v>
      </c>
      <c r="M916" s="243">
        <f ca="1">+IFERROR(INDEX('Hoja de Trabajo para listado'!$A$155:$Z$1048576,MATCH($A916,'Hoja de Trabajo para listado'!$A$155:$A$1048576,0),MATCH((CUADRO!M$4&amp;$E916),'Hoja de Trabajo para listado'!$A$151:$Z$151,0)),0)+IFERROR(INDEX('Hoja de Trabajo para listado'!$AB$155:$BA$1048576,MATCH($A916,'Hoja de Trabajo para listado'!$AB$155:$AB$1048576,0),MATCH((CUADRO!M$4&amp;$E916),'Hoja de Trabajo para listado'!$AB$151:$BA$151,0)),0)+IFERROR(INDEX('Hoja de Trabajo para listado'!$BC$155:$CB$1048576,MATCH($A916,'Hoja de Trabajo para listado'!$BC$155:$BC$1048576,0),MATCH((CUADRO!M$4&amp;$E916),'Hoja de Trabajo para listado'!$BC$151:$CB$151,0)),0)+IFERROR(INDEX('Hoja de Trabajo para listado'!$DE$153:$DG$274,MATCH($A916,'Hoja de Trabajo para listado'!$DE$153:$DE$1048576,0),MATCH((CUADRO!M$4&amp;$E916),'Hoja de Trabajo para listado'!$DE$151:$DG$151,0)),0)+IFERROR(INDEX('Hoja de Trabajo para listado'!$CD$155:$DC$1048576,MATCH($A916,'Hoja de Trabajo para listado'!$CD$155:$CD$1048576,0),MATCH((CUADRO!M$4&amp;$E916),'Hoja de Trabajo para listado'!$CD$151:$DC$151,0)),0)</f>
        <v>0</v>
      </c>
      <c r="N916" s="243">
        <f ca="1">+IFERROR(INDEX('Hoja de Trabajo para listado'!$A$155:$Z$1048576,MATCH($A916,'Hoja de Trabajo para listado'!$A$155:$A$1048576,0),MATCH((CUADRO!N$4&amp;$E916),'Hoja de Trabajo para listado'!$A$151:$Z$151,0)),0)+IFERROR(INDEX('Hoja de Trabajo para listado'!$AB$155:$BA$1048576,MATCH($A916,'Hoja de Trabajo para listado'!$AB$155:$AB$1048576,0),MATCH((CUADRO!N$4&amp;$E916),'Hoja de Trabajo para listado'!$AB$151:$BA$151,0)),0)+IFERROR(INDEX('Hoja de Trabajo para listado'!$BC$155:$CB$1048576,MATCH($A916,'Hoja de Trabajo para listado'!$BC$155:$BC$1048576,0),MATCH((CUADRO!N$4&amp;$E916),'Hoja de Trabajo para listado'!$BC$151:$CB$151,0)),0)+IFERROR(INDEX('Hoja de Trabajo para listado'!$DE$153:$DG$274,MATCH($A916,'Hoja de Trabajo para listado'!$DE$153:$DE$1048576,0),MATCH((CUADRO!N$4&amp;$E916),'Hoja de Trabajo para listado'!$DE$151:$DG$151,0)),0)+IFERROR(INDEX('Hoja de Trabajo para listado'!$CD$155:$DC$1048576,MATCH($A916,'Hoja de Trabajo para listado'!$CD$155:$CD$1048576,0),MATCH((CUADRO!N$4&amp;$E916),'Hoja de Trabajo para listado'!$CD$151:$DC$151,0)),0)</f>
        <v>0</v>
      </c>
      <c r="O916" s="243">
        <f ca="1">+IFERROR(INDEX('Hoja de Trabajo para listado'!$A$155:$Z$1048576,MATCH($A916,'Hoja de Trabajo para listado'!$A$155:$A$1048576,0),MATCH((CUADRO!O$4&amp;$E916),'Hoja de Trabajo para listado'!$A$151:$Z$151,0)),0)+IFERROR(INDEX('Hoja de Trabajo para listado'!$AB$155:$BA$1048576,MATCH($A916,'Hoja de Trabajo para listado'!$AB$155:$AB$1048576,0),MATCH((CUADRO!O$4&amp;$E916),'Hoja de Trabajo para listado'!$AB$151:$BA$151,0)),0)+IFERROR(INDEX('Hoja de Trabajo para listado'!$BC$155:$CB$1048576,MATCH($A916,'Hoja de Trabajo para listado'!$BC$155:$BC$1048576,0),MATCH((CUADRO!O$4&amp;$E916),'Hoja de Trabajo para listado'!$BC$151:$CB$151,0)),0)+IFERROR(INDEX('Hoja de Trabajo para listado'!$DE$153:$DG$274,MATCH($A916,'Hoja de Trabajo para listado'!$DE$153:$DE$1048576,0),MATCH((CUADRO!O$4&amp;$E916),'Hoja de Trabajo para listado'!$DE$151:$DG$151,0)),0)+IFERROR(INDEX('Hoja de Trabajo para listado'!$CD$155:$DC$1048576,MATCH($A916,'Hoja de Trabajo para listado'!$CD$155:$CD$1048576,0),MATCH((CUADRO!O$4&amp;$E916),'Hoja de Trabajo para listado'!$CD$151:$DC$151,0)),0)</f>
        <v>0</v>
      </c>
      <c r="P916" s="243">
        <f ca="1">+IFERROR(INDEX('Hoja de Trabajo para listado'!$A$155:$Z$1048576,MATCH($A916,'Hoja de Trabajo para listado'!$A$155:$A$1048576,0),MATCH((CUADRO!P$4&amp;$E916),'Hoja de Trabajo para listado'!$A$151:$Z$151,0)),0)+IFERROR(INDEX('Hoja de Trabajo para listado'!$AB$155:$BA$1048576,MATCH($A916,'Hoja de Trabajo para listado'!$AB$155:$AB$1048576,0),MATCH((CUADRO!P$4&amp;$E916),'Hoja de Trabajo para listado'!$AB$151:$BA$151,0)),0)+IFERROR(INDEX('Hoja de Trabajo para listado'!$BC$155:$CB$1048576,MATCH($A916,'Hoja de Trabajo para listado'!$BC$155:$BC$1048576,0),MATCH((CUADRO!P$4&amp;$E916),'Hoja de Trabajo para listado'!$BC$151:$CB$151,0)),0)+IFERROR(INDEX('Hoja de Trabajo para listado'!$DE$153:$DG$274,MATCH($A916,'Hoja de Trabajo para listado'!$DE$153:$DE$1048576,0),MATCH((CUADRO!P$4&amp;$E916),'Hoja de Trabajo para listado'!$DE$151:$DG$151,0)),0)+IFERROR(INDEX('Hoja de Trabajo para listado'!$CD$155:$DC$1048576,MATCH($A916,'Hoja de Trabajo para listado'!$CD$155:$CD$1048576,0),MATCH((CUADRO!P$4&amp;$E916),'Hoja de Trabajo para listado'!$CD$151:$DC$151,0)),0)</f>
        <v>0</v>
      </c>
      <c r="Q916" s="243">
        <f ca="1">+IFERROR(INDEX('Hoja de Trabajo para listado'!$A$155:$Z$1048576,MATCH($A916,'Hoja de Trabajo para listado'!$A$155:$A$1048576,0),MATCH((CUADRO!Q$4&amp;$E916),'Hoja de Trabajo para listado'!$A$151:$Z$151,0)),0)+IFERROR(INDEX('Hoja de Trabajo para listado'!$AB$155:$BA$1048576,MATCH($A916,'Hoja de Trabajo para listado'!$AB$155:$AB$1048576,0),MATCH((CUADRO!Q$4&amp;$E916),'Hoja de Trabajo para listado'!$AB$151:$BA$151,0)),0)+IFERROR(INDEX('Hoja de Trabajo para listado'!$BC$155:$CB$1048576,MATCH($A916,'Hoja de Trabajo para listado'!$BC$155:$BC$1048576,0),MATCH((CUADRO!Q$4&amp;$E916),'Hoja de Trabajo para listado'!$BC$151:$CB$151,0)),0)+IFERROR(INDEX('Hoja de Trabajo para listado'!$DE$153:$DG$274,MATCH($A916,'Hoja de Trabajo para listado'!$DE$153:$DE$1048576,0),MATCH((CUADRO!Q$4&amp;$E916),'Hoja de Trabajo para listado'!$DE$151:$DG$151,0)),0)+IFERROR(INDEX('Hoja de Trabajo para listado'!$CD$155:$DC$1048576,MATCH($A916,'Hoja de Trabajo para listado'!$CD$155:$CD$1048576,0),MATCH((CUADRO!Q$4&amp;$E916),'Hoja de Trabajo para listado'!$CD$151:$DC$151,0)),0)</f>
        <v>0</v>
      </c>
      <c r="R916" s="243">
        <f t="shared" ca="1" si="28"/>
        <v>0</v>
      </c>
      <c r="S916" s="253">
        <f ca="1">+R915+R916</f>
        <v>0</v>
      </c>
      <c r="T916" s="243">
        <f ca="1">+S916</f>
        <v>0</v>
      </c>
      <c r="U916" s="242">
        <f t="shared" si="29"/>
        <v>2</v>
      </c>
    </row>
    <row r="917" spans="1:21" customFormat="1" ht="15" hidden="1" customHeight="1">
      <c r="A917" s="32">
        <v>1601</v>
      </c>
      <c r="B917" s="381">
        <f>+A917</f>
        <v>1601</v>
      </c>
      <c r="C917" s="245" t="str">
        <f>+VLOOKUP(A917,bd_lista!$A$3:$C$592,3,FALSE)</f>
        <v>Gobierno Autónomo Municipal de Tarija</v>
      </c>
      <c r="D917" s="383" t="str">
        <f>+C917</f>
        <v>Gobierno Autónomo Municipal de Tarija</v>
      </c>
      <c r="E917" s="240" t="s">
        <v>683</v>
      </c>
      <c r="F917" s="241">
        <f ca="1">+IFERROR(INDEX('Hoja de Trabajo para listado'!$A$155:$Z$1048576,MATCH($A917,'Hoja de Trabajo para listado'!$A$155:$A$1048576,0),MATCH((CUADRO!F$4&amp;$E917),'Hoja de Trabajo para listado'!$A$151:$Z$151,0)),0)+IFERROR(INDEX('Hoja de Trabajo para listado'!$AB$155:$BA$1048576,MATCH($A917,'Hoja de Trabajo para listado'!$AB$155:$AB$1048576,0),MATCH((CUADRO!F$4&amp;$E917),'Hoja de Trabajo para listado'!$AB$151:$BA$151,0)),0)+IFERROR(INDEX('Hoja de Trabajo para listado'!$BC$155:$CB$1048576,MATCH($A917,'Hoja de Trabajo para listado'!$BC$155:$BC$1048576,0),MATCH((CUADRO!F$4&amp;$E917),'Hoja de Trabajo para listado'!$BC$151:$CB$151,0)),0)+IFERROR(INDEX('Hoja de Trabajo para listado'!$DE$153:$DG$274,MATCH($A917,'Hoja de Trabajo para listado'!$DE$153:$DE$1048576,0),MATCH((CUADRO!F$4&amp;$E917),'Hoja de Trabajo para listado'!$DE$151:$DG$151,0)),0)+IFERROR(INDEX('Hoja de Trabajo para listado'!$CD$155:$DC$1048576,MATCH($A917,'Hoja de Trabajo para listado'!$CD$155:$CD$1048576,0),MATCH((CUADRO!F$4&amp;$E917),'Hoja de Trabajo para listado'!$CD$151:$DC$151,0)),0)</f>
        <v>0</v>
      </c>
      <c r="G917" s="241">
        <f ca="1">+IFERROR(INDEX('Hoja de Trabajo para listado'!$A$155:$Z$1048576,MATCH($A917,'Hoja de Trabajo para listado'!$A$155:$A$1048576,0),MATCH((CUADRO!G$4&amp;$E917),'Hoja de Trabajo para listado'!$A$151:$Z$151,0)),0)+IFERROR(INDEX('Hoja de Trabajo para listado'!$AB$155:$BA$1048576,MATCH($A917,'Hoja de Trabajo para listado'!$AB$155:$AB$1048576,0),MATCH((CUADRO!G$4&amp;$E917),'Hoja de Trabajo para listado'!$AB$151:$BA$151,0)),0)+IFERROR(INDEX('Hoja de Trabajo para listado'!$BC$155:$CB$1048576,MATCH($A917,'Hoja de Trabajo para listado'!$BC$155:$BC$1048576,0),MATCH((CUADRO!G$4&amp;$E917),'Hoja de Trabajo para listado'!$BC$151:$CB$151,0)),0)+IFERROR(INDEX('Hoja de Trabajo para listado'!$DE$153:$DG$274,MATCH($A917,'Hoja de Trabajo para listado'!$DE$153:$DE$1048576,0),MATCH((CUADRO!G$4&amp;$E917),'Hoja de Trabajo para listado'!$DE$151:$DG$151,0)),0)+IFERROR(INDEX('Hoja de Trabajo para listado'!$CD$155:$DC$1048576,MATCH($A917,'Hoja de Trabajo para listado'!$CD$155:$CD$1048576,0),MATCH((CUADRO!G$4&amp;$E917),'Hoja de Trabajo para listado'!$CD$151:$DC$151,0)),0)</f>
        <v>0</v>
      </c>
      <c r="H917" s="241">
        <f ca="1">+IFERROR(INDEX('Hoja de Trabajo para listado'!$A$155:$Z$1048576,MATCH($A917,'Hoja de Trabajo para listado'!$A$155:$A$1048576,0),MATCH((CUADRO!H$4&amp;$E917),'Hoja de Trabajo para listado'!$A$151:$Z$151,0)),0)+IFERROR(INDEX('Hoja de Trabajo para listado'!$AB$155:$BA$1048576,MATCH($A917,'Hoja de Trabajo para listado'!$AB$155:$AB$1048576,0),MATCH((CUADRO!H$4&amp;$E917),'Hoja de Trabajo para listado'!$AB$151:$BA$151,0)),0)+IFERROR(INDEX('Hoja de Trabajo para listado'!$BC$155:$CB$1048576,MATCH($A917,'Hoja de Trabajo para listado'!$BC$155:$BC$1048576,0),MATCH((CUADRO!H$4&amp;$E917),'Hoja de Trabajo para listado'!$BC$151:$CB$151,0)),0)+IFERROR(INDEX('Hoja de Trabajo para listado'!$DE$153:$DG$274,MATCH($A917,'Hoja de Trabajo para listado'!$DE$153:$DE$1048576,0),MATCH((CUADRO!H$4&amp;$E917),'Hoja de Trabajo para listado'!$DE$151:$DG$151,0)),0)+IFERROR(INDEX('Hoja de Trabajo para listado'!$CD$155:$DC$1048576,MATCH($A917,'Hoja de Trabajo para listado'!$CD$155:$CD$1048576,0),MATCH((CUADRO!H$4&amp;$E917),'Hoja de Trabajo para listado'!$CD$151:$DC$151,0)),0)</f>
        <v>0</v>
      </c>
      <c r="I917" s="241">
        <f ca="1">+IFERROR(INDEX('Hoja de Trabajo para listado'!$A$155:$Z$1048576,MATCH($A917,'Hoja de Trabajo para listado'!$A$155:$A$1048576,0),MATCH((CUADRO!I$4&amp;$E917),'Hoja de Trabajo para listado'!$A$151:$Z$151,0)),0)+IFERROR(INDEX('Hoja de Trabajo para listado'!$AB$155:$BA$1048576,MATCH($A917,'Hoja de Trabajo para listado'!$AB$155:$AB$1048576,0),MATCH((CUADRO!I$4&amp;$E917),'Hoja de Trabajo para listado'!$AB$151:$BA$151,0)),0)+IFERROR(INDEX('Hoja de Trabajo para listado'!$BC$155:$CB$1048576,MATCH($A917,'Hoja de Trabajo para listado'!$BC$155:$BC$1048576,0),MATCH((CUADRO!I$4&amp;$E917),'Hoja de Trabajo para listado'!$BC$151:$CB$151,0)),0)+IFERROR(INDEX('Hoja de Trabajo para listado'!$DE$153:$DG$274,MATCH($A917,'Hoja de Trabajo para listado'!$DE$153:$DE$1048576,0),MATCH((CUADRO!I$4&amp;$E917),'Hoja de Trabajo para listado'!$DE$151:$DG$151,0)),0)+IFERROR(INDEX('Hoja de Trabajo para listado'!$CD$155:$DC$1048576,MATCH($A917,'Hoja de Trabajo para listado'!$CD$155:$CD$1048576,0),MATCH((CUADRO!I$4&amp;$E917),'Hoja de Trabajo para listado'!$CD$151:$DC$151,0)),0)</f>
        <v>0</v>
      </c>
      <c r="J917" s="241">
        <f ca="1">+IFERROR(INDEX('Hoja de Trabajo para listado'!$A$155:$Z$1048576,MATCH($A917,'Hoja de Trabajo para listado'!$A$155:$A$1048576,0),MATCH((CUADRO!J$4&amp;$E917),'Hoja de Trabajo para listado'!$A$151:$Z$151,0)),0)+IFERROR(INDEX('Hoja de Trabajo para listado'!$AB$155:$BA$1048576,MATCH($A917,'Hoja de Trabajo para listado'!$AB$155:$AB$1048576,0),MATCH((CUADRO!J$4&amp;$E917),'Hoja de Trabajo para listado'!$AB$151:$BA$151,0)),0)+IFERROR(INDEX('Hoja de Trabajo para listado'!$BC$155:$CB$1048576,MATCH($A917,'Hoja de Trabajo para listado'!$BC$155:$BC$1048576,0),MATCH((CUADRO!J$4&amp;$E917),'Hoja de Trabajo para listado'!$BC$151:$CB$151,0)),0)+IFERROR(INDEX('Hoja de Trabajo para listado'!$DE$153:$DG$274,MATCH($A917,'Hoja de Trabajo para listado'!$DE$153:$DE$1048576,0),MATCH((CUADRO!J$4&amp;$E917),'Hoja de Trabajo para listado'!$DE$151:$DG$151,0)),0)+IFERROR(INDEX('Hoja de Trabajo para listado'!$CD$155:$DC$1048576,MATCH($A917,'Hoja de Trabajo para listado'!$CD$155:$CD$1048576,0),MATCH((CUADRO!J$4&amp;$E917),'Hoja de Trabajo para listado'!$CD$151:$DC$151,0)),0)</f>
        <v>0</v>
      </c>
      <c r="K917" s="241">
        <f ca="1">+IFERROR(INDEX('Hoja de Trabajo para listado'!$A$155:$Z$1048576,MATCH($A917,'Hoja de Trabajo para listado'!$A$155:$A$1048576,0),MATCH((CUADRO!K$4&amp;$E917),'Hoja de Trabajo para listado'!$A$151:$Z$151,0)),0)+IFERROR(INDEX('Hoja de Trabajo para listado'!$AB$155:$BA$1048576,MATCH($A917,'Hoja de Trabajo para listado'!$AB$155:$AB$1048576,0),MATCH((CUADRO!K$4&amp;$E917),'Hoja de Trabajo para listado'!$AB$151:$BA$151,0)),0)+IFERROR(INDEX('Hoja de Trabajo para listado'!$BC$155:$CB$1048576,MATCH($A917,'Hoja de Trabajo para listado'!$BC$155:$BC$1048576,0),MATCH((CUADRO!K$4&amp;$E917),'Hoja de Trabajo para listado'!$BC$151:$CB$151,0)),0)+IFERROR(INDEX('Hoja de Trabajo para listado'!$DE$153:$DG$274,MATCH($A917,'Hoja de Trabajo para listado'!$DE$153:$DE$1048576,0),MATCH((CUADRO!K$4&amp;$E917),'Hoja de Trabajo para listado'!$DE$151:$DG$151,0)),0)+IFERROR(INDEX('Hoja de Trabajo para listado'!$CD$155:$DC$1048576,MATCH($A917,'Hoja de Trabajo para listado'!$CD$155:$CD$1048576,0),MATCH((CUADRO!K$4&amp;$E917),'Hoja de Trabajo para listado'!$CD$151:$DC$151,0)),0)</f>
        <v>0</v>
      </c>
      <c r="L917" s="241">
        <f ca="1">+IFERROR(INDEX('Hoja de Trabajo para listado'!$A$155:$Z$1048576,MATCH($A917,'Hoja de Trabajo para listado'!$A$155:$A$1048576,0),MATCH((CUADRO!L$4&amp;$E917),'Hoja de Trabajo para listado'!$A$151:$Z$151,0)),0)+IFERROR(INDEX('Hoja de Trabajo para listado'!$AB$155:$BA$1048576,MATCH($A917,'Hoja de Trabajo para listado'!$AB$155:$AB$1048576,0),MATCH((CUADRO!L$4&amp;$E917),'Hoja de Trabajo para listado'!$AB$151:$BA$151,0)),0)+IFERROR(INDEX('Hoja de Trabajo para listado'!$BC$155:$CB$1048576,MATCH($A917,'Hoja de Trabajo para listado'!$BC$155:$BC$1048576,0),MATCH((CUADRO!L$4&amp;$E917),'Hoja de Trabajo para listado'!$BC$151:$CB$151,0)),0)+IFERROR(INDEX('Hoja de Trabajo para listado'!$DE$153:$DG$274,MATCH($A917,'Hoja de Trabajo para listado'!$DE$153:$DE$1048576,0),MATCH((CUADRO!L$4&amp;$E917),'Hoja de Trabajo para listado'!$DE$151:$DG$151,0)),0)+IFERROR(INDEX('Hoja de Trabajo para listado'!$CD$155:$DC$1048576,MATCH($A917,'Hoja de Trabajo para listado'!$CD$155:$CD$1048576,0),MATCH((CUADRO!L$4&amp;$E917),'Hoja de Trabajo para listado'!$CD$151:$DC$151,0)),0)</f>
        <v>0</v>
      </c>
      <c r="M917" s="241">
        <f ca="1">+IFERROR(INDEX('Hoja de Trabajo para listado'!$A$155:$Z$1048576,MATCH($A917,'Hoja de Trabajo para listado'!$A$155:$A$1048576,0),MATCH((CUADRO!M$4&amp;$E917),'Hoja de Trabajo para listado'!$A$151:$Z$151,0)),0)+IFERROR(INDEX('Hoja de Trabajo para listado'!$AB$155:$BA$1048576,MATCH($A917,'Hoja de Trabajo para listado'!$AB$155:$AB$1048576,0),MATCH((CUADRO!M$4&amp;$E917),'Hoja de Trabajo para listado'!$AB$151:$BA$151,0)),0)+IFERROR(INDEX('Hoja de Trabajo para listado'!$BC$155:$CB$1048576,MATCH($A917,'Hoja de Trabajo para listado'!$BC$155:$BC$1048576,0),MATCH((CUADRO!M$4&amp;$E917),'Hoja de Trabajo para listado'!$BC$151:$CB$151,0)),0)+IFERROR(INDEX('Hoja de Trabajo para listado'!$DE$153:$DG$274,MATCH($A917,'Hoja de Trabajo para listado'!$DE$153:$DE$1048576,0),MATCH((CUADRO!M$4&amp;$E917),'Hoja de Trabajo para listado'!$DE$151:$DG$151,0)),0)+IFERROR(INDEX('Hoja de Trabajo para listado'!$CD$155:$DC$1048576,MATCH($A917,'Hoja de Trabajo para listado'!$CD$155:$CD$1048576,0),MATCH((CUADRO!M$4&amp;$E917),'Hoja de Trabajo para listado'!$CD$151:$DC$151,0)),0)</f>
        <v>0</v>
      </c>
      <c r="N917" s="241">
        <f ca="1">+IFERROR(INDEX('Hoja de Trabajo para listado'!$A$155:$Z$1048576,MATCH($A917,'Hoja de Trabajo para listado'!$A$155:$A$1048576,0),MATCH((CUADRO!N$4&amp;$E917),'Hoja de Trabajo para listado'!$A$151:$Z$151,0)),0)+IFERROR(INDEX('Hoja de Trabajo para listado'!$AB$155:$BA$1048576,MATCH($A917,'Hoja de Trabajo para listado'!$AB$155:$AB$1048576,0),MATCH((CUADRO!N$4&amp;$E917),'Hoja de Trabajo para listado'!$AB$151:$BA$151,0)),0)+IFERROR(INDEX('Hoja de Trabajo para listado'!$BC$155:$CB$1048576,MATCH($A917,'Hoja de Trabajo para listado'!$BC$155:$BC$1048576,0),MATCH((CUADRO!N$4&amp;$E917),'Hoja de Trabajo para listado'!$BC$151:$CB$151,0)),0)+IFERROR(INDEX('Hoja de Trabajo para listado'!$DE$153:$DG$274,MATCH($A917,'Hoja de Trabajo para listado'!$DE$153:$DE$1048576,0),MATCH((CUADRO!N$4&amp;$E917),'Hoja de Trabajo para listado'!$DE$151:$DG$151,0)),0)+IFERROR(INDEX('Hoja de Trabajo para listado'!$CD$155:$DC$1048576,MATCH($A917,'Hoja de Trabajo para listado'!$CD$155:$CD$1048576,0),MATCH((CUADRO!N$4&amp;$E917),'Hoja de Trabajo para listado'!$CD$151:$DC$151,0)),0)</f>
        <v>0</v>
      </c>
      <c r="O917" s="241">
        <f ca="1">+IFERROR(INDEX('Hoja de Trabajo para listado'!$A$155:$Z$1048576,MATCH($A917,'Hoja de Trabajo para listado'!$A$155:$A$1048576,0),MATCH((CUADRO!O$4&amp;$E917),'Hoja de Trabajo para listado'!$A$151:$Z$151,0)),0)+IFERROR(INDEX('Hoja de Trabajo para listado'!$AB$155:$BA$1048576,MATCH($A917,'Hoja de Trabajo para listado'!$AB$155:$AB$1048576,0),MATCH((CUADRO!O$4&amp;$E917),'Hoja de Trabajo para listado'!$AB$151:$BA$151,0)),0)+IFERROR(INDEX('Hoja de Trabajo para listado'!$BC$155:$CB$1048576,MATCH($A917,'Hoja de Trabajo para listado'!$BC$155:$BC$1048576,0),MATCH((CUADRO!O$4&amp;$E917),'Hoja de Trabajo para listado'!$BC$151:$CB$151,0)),0)+IFERROR(INDEX('Hoja de Trabajo para listado'!$DE$153:$DG$274,MATCH($A917,'Hoja de Trabajo para listado'!$DE$153:$DE$1048576,0),MATCH((CUADRO!O$4&amp;$E917),'Hoja de Trabajo para listado'!$DE$151:$DG$151,0)),0)+IFERROR(INDEX('Hoja de Trabajo para listado'!$CD$155:$DC$1048576,MATCH($A917,'Hoja de Trabajo para listado'!$CD$155:$CD$1048576,0),MATCH((CUADRO!O$4&amp;$E917),'Hoja de Trabajo para listado'!$CD$151:$DC$151,0)),0)</f>
        <v>0</v>
      </c>
      <c r="P917" s="241">
        <f ca="1">+IFERROR(INDEX('Hoja de Trabajo para listado'!$A$155:$Z$1048576,MATCH($A917,'Hoja de Trabajo para listado'!$A$155:$A$1048576,0),MATCH((CUADRO!P$4&amp;$E917),'Hoja de Trabajo para listado'!$A$151:$Z$151,0)),0)+IFERROR(INDEX('Hoja de Trabajo para listado'!$AB$155:$BA$1048576,MATCH($A917,'Hoja de Trabajo para listado'!$AB$155:$AB$1048576,0),MATCH((CUADRO!P$4&amp;$E917),'Hoja de Trabajo para listado'!$AB$151:$BA$151,0)),0)+IFERROR(INDEX('Hoja de Trabajo para listado'!$BC$155:$CB$1048576,MATCH($A917,'Hoja de Trabajo para listado'!$BC$155:$BC$1048576,0),MATCH((CUADRO!P$4&amp;$E917),'Hoja de Trabajo para listado'!$BC$151:$CB$151,0)),0)+IFERROR(INDEX('Hoja de Trabajo para listado'!$DE$153:$DG$274,MATCH($A917,'Hoja de Trabajo para listado'!$DE$153:$DE$1048576,0),MATCH((CUADRO!P$4&amp;$E917),'Hoja de Trabajo para listado'!$DE$151:$DG$151,0)),0)+IFERROR(INDEX('Hoja de Trabajo para listado'!$CD$155:$DC$1048576,MATCH($A917,'Hoja de Trabajo para listado'!$CD$155:$CD$1048576,0),MATCH((CUADRO!P$4&amp;$E917),'Hoja de Trabajo para listado'!$CD$151:$DC$151,0)),0)</f>
        <v>0</v>
      </c>
      <c r="Q917" s="241">
        <f ca="1">+IFERROR(INDEX('Hoja de Trabajo para listado'!$A$155:$Z$1048576,MATCH($A917,'Hoja de Trabajo para listado'!$A$155:$A$1048576,0),MATCH((CUADRO!Q$4&amp;$E917),'Hoja de Trabajo para listado'!$A$151:$Z$151,0)),0)+IFERROR(INDEX('Hoja de Trabajo para listado'!$AB$155:$BA$1048576,MATCH($A917,'Hoja de Trabajo para listado'!$AB$155:$AB$1048576,0),MATCH((CUADRO!Q$4&amp;$E917),'Hoja de Trabajo para listado'!$AB$151:$BA$151,0)),0)+IFERROR(INDEX('Hoja de Trabajo para listado'!$BC$155:$CB$1048576,MATCH($A917,'Hoja de Trabajo para listado'!$BC$155:$BC$1048576,0),MATCH((CUADRO!Q$4&amp;$E917),'Hoja de Trabajo para listado'!$BC$151:$CB$151,0)),0)+IFERROR(INDEX('Hoja de Trabajo para listado'!$DE$153:$DG$274,MATCH($A917,'Hoja de Trabajo para listado'!$DE$153:$DE$1048576,0),MATCH((CUADRO!Q$4&amp;$E917),'Hoja de Trabajo para listado'!$DE$151:$DG$151,0)),0)+IFERROR(INDEX('Hoja de Trabajo para listado'!$CD$155:$DC$1048576,MATCH($A917,'Hoja de Trabajo para listado'!$CD$155:$CD$1048576,0),MATCH((CUADRO!Q$4&amp;$E917),'Hoja de Trabajo para listado'!$CD$151:$DC$151,0)),0)</f>
        <v>0</v>
      </c>
      <c r="R917" s="241">
        <f t="shared" ca="1" si="28"/>
        <v>0</v>
      </c>
      <c r="S917" s="247"/>
      <c r="T917" s="241">
        <f ca="1">+T918</f>
        <v>0</v>
      </c>
      <c r="U917" s="240">
        <f t="shared" si="29"/>
        <v>1</v>
      </c>
    </row>
    <row r="918" spans="1:21" customFormat="1" ht="15" hidden="1" customHeight="1">
      <c r="A918" s="32">
        <v>1601</v>
      </c>
      <c r="B918" s="382"/>
      <c r="C918" s="245" t="str">
        <f>+VLOOKUP(A918,bd_lista!$A$3:$C$592,3,FALSE)</f>
        <v>Gobierno Autónomo Municipal de Tarija</v>
      </c>
      <c r="D918" s="384"/>
      <c r="E918" s="242" t="s">
        <v>684</v>
      </c>
      <c r="F918" s="243">
        <f ca="1">+IFERROR(INDEX('Hoja de Trabajo para listado'!$A$155:$Z$1048576,MATCH($A918,'Hoja de Trabajo para listado'!$A$155:$A$1048576,0),MATCH((CUADRO!F$4&amp;$E918),'Hoja de Trabajo para listado'!$A$151:$Z$151,0)),0)+IFERROR(INDEX('Hoja de Trabajo para listado'!$AB$155:$BA$1048576,MATCH($A918,'Hoja de Trabajo para listado'!$AB$155:$AB$1048576,0),MATCH((CUADRO!F$4&amp;$E918),'Hoja de Trabajo para listado'!$AB$151:$BA$151,0)),0)+IFERROR(INDEX('Hoja de Trabajo para listado'!$BC$155:$CB$1048576,MATCH($A918,'Hoja de Trabajo para listado'!$BC$155:$BC$1048576,0),MATCH((CUADRO!F$4&amp;$E918),'Hoja de Trabajo para listado'!$BC$151:$CB$151,0)),0)+IFERROR(INDEX('Hoja de Trabajo para listado'!$DE$153:$DG$274,MATCH($A918,'Hoja de Trabajo para listado'!$DE$153:$DE$1048576,0),MATCH((CUADRO!F$4&amp;$E918),'Hoja de Trabajo para listado'!$DE$151:$DG$151,0)),0)+IFERROR(INDEX('Hoja de Trabajo para listado'!$CD$155:$DC$1048576,MATCH($A918,'Hoja de Trabajo para listado'!$CD$155:$CD$1048576,0),MATCH((CUADRO!F$4&amp;$E918),'Hoja de Trabajo para listado'!$CD$151:$DC$151,0)),0)</f>
        <v>0</v>
      </c>
      <c r="G918" s="243">
        <f ca="1">+IFERROR(INDEX('Hoja de Trabajo para listado'!$A$155:$Z$1048576,MATCH($A918,'Hoja de Trabajo para listado'!$A$155:$A$1048576,0),MATCH((CUADRO!G$4&amp;$E918),'Hoja de Trabajo para listado'!$A$151:$Z$151,0)),0)+IFERROR(INDEX('Hoja de Trabajo para listado'!$AB$155:$BA$1048576,MATCH($A918,'Hoja de Trabajo para listado'!$AB$155:$AB$1048576,0),MATCH((CUADRO!G$4&amp;$E918),'Hoja de Trabajo para listado'!$AB$151:$BA$151,0)),0)+IFERROR(INDEX('Hoja de Trabajo para listado'!$BC$155:$CB$1048576,MATCH($A918,'Hoja de Trabajo para listado'!$BC$155:$BC$1048576,0),MATCH((CUADRO!G$4&amp;$E918),'Hoja de Trabajo para listado'!$BC$151:$CB$151,0)),0)+IFERROR(INDEX('Hoja de Trabajo para listado'!$DE$153:$DG$274,MATCH($A918,'Hoja de Trabajo para listado'!$DE$153:$DE$1048576,0),MATCH((CUADRO!G$4&amp;$E918),'Hoja de Trabajo para listado'!$DE$151:$DG$151,0)),0)+IFERROR(INDEX('Hoja de Trabajo para listado'!$CD$155:$DC$1048576,MATCH($A918,'Hoja de Trabajo para listado'!$CD$155:$CD$1048576,0),MATCH((CUADRO!G$4&amp;$E918),'Hoja de Trabajo para listado'!$CD$151:$DC$151,0)),0)</f>
        <v>0</v>
      </c>
      <c r="H918" s="243">
        <f ca="1">+IFERROR(INDEX('Hoja de Trabajo para listado'!$A$155:$Z$1048576,MATCH($A918,'Hoja de Trabajo para listado'!$A$155:$A$1048576,0),MATCH((CUADRO!H$4&amp;$E918),'Hoja de Trabajo para listado'!$A$151:$Z$151,0)),0)+IFERROR(INDEX('Hoja de Trabajo para listado'!$AB$155:$BA$1048576,MATCH($A918,'Hoja de Trabajo para listado'!$AB$155:$AB$1048576,0),MATCH((CUADRO!H$4&amp;$E918),'Hoja de Trabajo para listado'!$AB$151:$BA$151,0)),0)+IFERROR(INDEX('Hoja de Trabajo para listado'!$BC$155:$CB$1048576,MATCH($A918,'Hoja de Trabajo para listado'!$BC$155:$BC$1048576,0),MATCH((CUADRO!H$4&amp;$E918),'Hoja de Trabajo para listado'!$BC$151:$CB$151,0)),0)+IFERROR(INDEX('Hoja de Trabajo para listado'!$DE$153:$DG$274,MATCH($A918,'Hoja de Trabajo para listado'!$DE$153:$DE$1048576,0),MATCH((CUADRO!H$4&amp;$E918),'Hoja de Trabajo para listado'!$DE$151:$DG$151,0)),0)+IFERROR(INDEX('Hoja de Trabajo para listado'!$CD$155:$DC$1048576,MATCH($A918,'Hoja de Trabajo para listado'!$CD$155:$CD$1048576,0),MATCH((CUADRO!H$4&amp;$E918),'Hoja de Trabajo para listado'!$CD$151:$DC$151,0)),0)</f>
        <v>0</v>
      </c>
      <c r="I918" s="243">
        <f ca="1">+IFERROR(INDEX('Hoja de Trabajo para listado'!$A$155:$Z$1048576,MATCH($A918,'Hoja de Trabajo para listado'!$A$155:$A$1048576,0),MATCH((CUADRO!I$4&amp;$E918),'Hoja de Trabajo para listado'!$A$151:$Z$151,0)),0)+IFERROR(INDEX('Hoja de Trabajo para listado'!$AB$155:$BA$1048576,MATCH($A918,'Hoja de Trabajo para listado'!$AB$155:$AB$1048576,0),MATCH((CUADRO!I$4&amp;$E918),'Hoja de Trabajo para listado'!$AB$151:$BA$151,0)),0)+IFERROR(INDEX('Hoja de Trabajo para listado'!$BC$155:$CB$1048576,MATCH($A918,'Hoja de Trabajo para listado'!$BC$155:$BC$1048576,0),MATCH((CUADRO!I$4&amp;$E918),'Hoja de Trabajo para listado'!$BC$151:$CB$151,0)),0)+IFERROR(INDEX('Hoja de Trabajo para listado'!$DE$153:$DG$274,MATCH($A918,'Hoja de Trabajo para listado'!$DE$153:$DE$1048576,0),MATCH((CUADRO!I$4&amp;$E918),'Hoja de Trabajo para listado'!$DE$151:$DG$151,0)),0)+IFERROR(INDEX('Hoja de Trabajo para listado'!$CD$155:$DC$1048576,MATCH($A918,'Hoja de Trabajo para listado'!$CD$155:$CD$1048576,0),MATCH((CUADRO!I$4&amp;$E918),'Hoja de Trabajo para listado'!$CD$151:$DC$151,0)),0)</f>
        <v>0</v>
      </c>
      <c r="J918" s="243">
        <f ca="1">+IFERROR(INDEX('Hoja de Trabajo para listado'!$A$155:$Z$1048576,MATCH($A918,'Hoja de Trabajo para listado'!$A$155:$A$1048576,0),MATCH((CUADRO!J$4&amp;$E918),'Hoja de Trabajo para listado'!$A$151:$Z$151,0)),0)+IFERROR(INDEX('Hoja de Trabajo para listado'!$AB$155:$BA$1048576,MATCH($A918,'Hoja de Trabajo para listado'!$AB$155:$AB$1048576,0),MATCH((CUADRO!J$4&amp;$E918),'Hoja de Trabajo para listado'!$AB$151:$BA$151,0)),0)+IFERROR(INDEX('Hoja de Trabajo para listado'!$BC$155:$CB$1048576,MATCH($A918,'Hoja de Trabajo para listado'!$BC$155:$BC$1048576,0),MATCH((CUADRO!J$4&amp;$E918),'Hoja de Trabajo para listado'!$BC$151:$CB$151,0)),0)+IFERROR(INDEX('Hoja de Trabajo para listado'!$DE$153:$DG$274,MATCH($A918,'Hoja de Trabajo para listado'!$DE$153:$DE$1048576,0),MATCH((CUADRO!J$4&amp;$E918),'Hoja de Trabajo para listado'!$DE$151:$DG$151,0)),0)+IFERROR(INDEX('Hoja de Trabajo para listado'!$CD$155:$DC$1048576,MATCH($A918,'Hoja de Trabajo para listado'!$CD$155:$CD$1048576,0),MATCH((CUADRO!J$4&amp;$E918),'Hoja de Trabajo para listado'!$CD$151:$DC$151,0)),0)</f>
        <v>0</v>
      </c>
      <c r="K918" s="243">
        <f ca="1">+IFERROR(INDEX('Hoja de Trabajo para listado'!$A$155:$Z$1048576,MATCH($A918,'Hoja de Trabajo para listado'!$A$155:$A$1048576,0),MATCH((CUADRO!K$4&amp;$E918),'Hoja de Trabajo para listado'!$A$151:$Z$151,0)),0)+IFERROR(INDEX('Hoja de Trabajo para listado'!$AB$155:$BA$1048576,MATCH($A918,'Hoja de Trabajo para listado'!$AB$155:$AB$1048576,0),MATCH((CUADRO!K$4&amp;$E918),'Hoja de Trabajo para listado'!$AB$151:$BA$151,0)),0)+IFERROR(INDEX('Hoja de Trabajo para listado'!$BC$155:$CB$1048576,MATCH($A918,'Hoja de Trabajo para listado'!$BC$155:$BC$1048576,0),MATCH((CUADRO!K$4&amp;$E918),'Hoja de Trabajo para listado'!$BC$151:$CB$151,0)),0)+IFERROR(INDEX('Hoja de Trabajo para listado'!$DE$153:$DG$274,MATCH($A918,'Hoja de Trabajo para listado'!$DE$153:$DE$1048576,0),MATCH((CUADRO!K$4&amp;$E918),'Hoja de Trabajo para listado'!$DE$151:$DG$151,0)),0)+IFERROR(INDEX('Hoja de Trabajo para listado'!$CD$155:$DC$1048576,MATCH($A918,'Hoja de Trabajo para listado'!$CD$155:$CD$1048576,0),MATCH((CUADRO!K$4&amp;$E918),'Hoja de Trabajo para listado'!$CD$151:$DC$151,0)),0)</f>
        <v>0</v>
      </c>
      <c r="L918" s="243">
        <f ca="1">+IFERROR(INDEX('Hoja de Trabajo para listado'!$A$155:$Z$1048576,MATCH($A918,'Hoja de Trabajo para listado'!$A$155:$A$1048576,0),MATCH((CUADRO!L$4&amp;$E918),'Hoja de Trabajo para listado'!$A$151:$Z$151,0)),0)+IFERROR(INDEX('Hoja de Trabajo para listado'!$AB$155:$BA$1048576,MATCH($A918,'Hoja de Trabajo para listado'!$AB$155:$AB$1048576,0),MATCH((CUADRO!L$4&amp;$E918),'Hoja de Trabajo para listado'!$AB$151:$BA$151,0)),0)+IFERROR(INDEX('Hoja de Trabajo para listado'!$BC$155:$CB$1048576,MATCH($A918,'Hoja de Trabajo para listado'!$BC$155:$BC$1048576,0),MATCH((CUADRO!L$4&amp;$E918),'Hoja de Trabajo para listado'!$BC$151:$CB$151,0)),0)+IFERROR(INDEX('Hoja de Trabajo para listado'!$DE$153:$DG$274,MATCH($A918,'Hoja de Trabajo para listado'!$DE$153:$DE$1048576,0),MATCH((CUADRO!L$4&amp;$E918),'Hoja de Trabajo para listado'!$DE$151:$DG$151,0)),0)+IFERROR(INDEX('Hoja de Trabajo para listado'!$CD$155:$DC$1048576,MATCH($A918,'Hoja de Trabajo para listado'!$CD$155:$CD$1048576,0),MATCH((CUADRO!L$4&amp;$E918),'Hoja de Trabajo para listado'!$CD$151:$DC$151,0)),0)</f>
        <v>0</v>
      </c>
      <c r="M918" s="243">
        <f ca="1">+IFERROR(INDEX('Hoja de Trabajo para listado'!$A$155:$Z$1048576,MATCH($A918,'Hoja de Trabajo para listado'!$A$155:$A$1048576,0),MATCH((CUADRO!M$4&amp;$E918),'Hoja de Trabajo para listado'!$A$151:$Z$151,0)),0)+IFERROR(INDEX('Hoja de Trabajo para listado'!$AB$155:$BA$1048576,MATCH($A918,'Hoja de Trabajo para listado'!$AB$155:$AB$1048576,0),MATCH((CUADRO!M$4&amp;$E918),'Hoja de Trabajo para listado'!$AB$151:$BA$151,0)),0)+IFERROR(INDEX('Hoja de Trabajo para listado'!$BC$155:$CB$1048576,MATCH($A918,'Hoja de Trabajo para listado'!$BC$155:$BC$1048576,0),MATCH((CUADRO!M$4&amp;$E918),'Hoja de Trabajo para listado'!$BC$151:$CB$151,0)),0)+IFERROR(INDEX('Hoja de Trabajo para listado'!$DE$153:$DG$274,MATCH($A918,'Hoja de Trabajo para listado'!$DE$153:$DE$1048576,0),MATCH((CUADRO!M$4&amp;$E918),'Hoja de Trabajo para listado'!$DE$151:$DG$151,0)),0)+IFERROR(INDEX('Hoja de Trabajo para listado'!$CD$155:$DC$1048576,MATCH($A918,'Hoja de Trabajo para listado'!$CD$155:$CD$1048576,0),MATCH((CUADRO!M$4&amp;$E918),'Hoja de Trabajo para listado'!$CD$151:$DC$151,0)),0)</f>
        <v>0</v>
      </c>
      <c r="N918" s="243">
        <f ca="1">+IFERROR(INDEX('Hoja de Trabajo para listado'!$A$155:$Z$1048576,MATCH($A918,'Hoja de Trabajo para listado'!$A$155:$A$1048576,0),MATCH((CUADRO!N$4&amp;$E918),'Hoja de Trabajo para listado'!$A$151:$Z$151,0)),0)+IFERROR(INDEX('Hoja de Trabajo para listado'!$AB$155:$BA$1048576,MATCH($A918,'Hoja de Trabajo para listado'!$AB$155:$AB$1048576,0),MATCH((CUADRO!N$4&amp;$E918),'Hoja de Trabajo para listado'!$AB$151:$BA$151,0)),0)+IFERROR(INDEX('Hoja de Trabajo para listado'!$BC$155:$CB$1048576,MATCH($A918,'Hoja de Trabajo para listado'!$BC$155:$BC$1048576,0),MATCH((CUADRO!N$4&amp;$E918),'Hoja de Trabajo para listado'!$BC$151:$CB$151,0)),0)+IFERROR(INDEX('Hoja de Trabajo para listado'!$DE$153:$DG$274,MATCH($A918,'Hoja de Trabajo para listado'!$DE$153:$DE$1048576,0),MATCH((CUADRO!N$4&amp;$E918),'Hoja de Trabajo para listado'!$DE$151:$DG$151,0)),0)+IFERROR(INDEX('Hoja de Trabajo para listado'!$CD$155:$DC$1048576,MATCH($A918,'Hoja de Trabajo para listado'!$CD$155:$CD$1048576,0),MATCH((CUADRO!N$4&amp;$E918),'Hoja de Trabajo para listado'!$CD$151:$DC$151,0)),0)</f>
        <v>0</v>
      </c>
      <c r="O918" s="243">
        <f ca="1">+IFERROR(INDEX('Hoja de Trabajo para listado'!$A$155:$Z$1048576,MATCH($A918,'Hoja de Trabajo para listado'!$A$155:$A$1048576,0),MATCH((CUADRO!O$4&amp;$E918),'Hoja de Trabajo para listado'!$A$151:$Z$151,0)),0)+IFERROR(INDEX('Hoja de Trabajo para listado'!$AB$155:$BA$1048576,MATCH($A918,'Hoja de Trabajo para listado'!$AB$155:$AB$1048576,0),MATCH((CUADRO!O$4&amp;$E918),'Hoja de Trabajo para listado'!$AB$151:$BA$151,0)),0)+IFERROR(INDEX('Hoja de Trabajo para listado'!$BC$155:$CB$1048576,MATCH($A918,'Hoja de Trabajo para listado'!$BC$155:$BC$1048576,0),MATCH((CUADRO!O$4&amp;$E918),'Hoja de Trabajo para listado'!$BC$151:$CB$151,0)),0)+IFERROR(INDEX('Hoja de Trabajo para listado'!$DE$153:$DG$274,MATCH($A918,'Hoja de Trabajo para listado'!$DE$153:$DE$1048576,0),MATCH((CUADRO!O$4&amp;$E918),'Hoja de Trabajo para listado'!$DE$151:$DG$151,0)),0)+IFERROR(INDEX('Hoja de Trabajo para listado'!$CD$155:$DC$1048576,MATCH($A918,'Hoja de Trabajo para listado'!$CD$155:$CD$1048576,0),MATCH((CUADRO!O$4&amp;$E918),'Hoja de Trabajo para listado'!$CD$151:$DC$151,0)),0)</f>
        <v>0</v>
      </c>
      <c r="P918" s="243">
        <f ca="1">+IFERROR(INDEX('Hoja de Trabajo para listado'!$A$155:$Z$1048576,MATCH($A918,'Hoja de Trabajo para listado'!$A$155:$A$1048576,0),MATCH((CUADRO!P$4&amp;$E918),'Hoja de Trabajo para listado'!$A$151:$Z$151,0)),0)+IFERROR(INDEX('Hoja de Trabajo para listado'!$AB$155:$BA$1048576,MATCH($A918,'Hoja de Trabajo para listado'!$AB$155:$AB$1048576,0),MATCH((CUADRO!P$4&amp;$E918),'Hoja de Trabajo para listado'!$AB$151:$BA$151,0)),0)+IFERROR(INDEX('Hoja de Trabajo para listado'!$BC$155:$CB$1048576,MATCH($A918,'Hoja de Trabajo para listado'!$BC$155:$BC$1048576,0),MATCH((CUADRO!P$4&amp;$E918),'Hoja de Trabajo para listado'!$BC$151:$CB$151,0)),0)+IFERROR(INDEX('Hoja de Trabajo para listado'!$DE$153:$DG$274,MATCH($A918,'Hoja de Trabajo para listado'!$DE$153:$DE$1048576,0),MATCH((CUADRO!P$4&amp;$E918),'Hoja de Trabajo para listado'!$DE$151:$DG$151,0)),0)+IFERROR(INDEX('Hoja de Trabajo para listado'!$CD$155:$DC$1048576,MATCH($A918,'Hoja de Trabajo para listado'!$CD$155:$CD$1048576,0),MATCH((CUADRO!P$4&amp;$E918),'Hoja de Trabajo para listado'!$CD$151:$DC$151,0)),0)</f>
        <v>0</v>
      </c>
      <c r="Q918" s="243">
        <f ca="1">+IFERROR(INDEX('Hoja de Trabajo para listado'!$A$155:$Z$1048576,MATCH($A918,'Hoja de Trabajo para listado'!$A$155:$A$1048576,0),MATCH((CUADRO!Q$4&amp;$E918),'Hoja de Trabajo para listado'!$A$151:$Z$151,0)),0)+IFERROR(INDEX('Hoja de Trabajo para listado'!$AB$155:$BA$1048576,MATCH($A918,'Hoja de Trabajo para listado'!$AB$155:$AB$1048576,0),MATCH((CUADRO!Q$4&amp;$E918),'Hoja de Trabajo para listado'!$AB$151:$BA$151,0)),0)+IFERROR(INDEX('Hoja de Trabajo para listado'!$BC$155:$CB$1048576,MATCH($A918,'Hoja de Trabajo para listado'!$BC$155:$BC$1048576,0),MATCH((CUADRO!Q$4&amp;$E918),'Hoja de Trabajo para listado'!$BC$151:$CB$151,0)),0)+IFERROR(INDEX('Hoja de Trabajo para listado'!$DE$153:$DG$274,MATCH($A918,'Hoja de Trabajo para listado'!$DE$153:$DE$1048576,0),MATCH((CUADRO!Q$4&amp;$E918),'Hoja de Trabajo para listado'!$DE$151:$DG$151,0)),0)+IFERROR(INDEX('Hoja de Trabajo para listado'!$CD$155:$DC$1048576,MATCH($A918,'Hoja de Trabajo para listado'!$CD$155:$CD$1048576,0),MATCH((CUADRO!Q$4&amp;$E918),'Hoja de Trabajo para listado'!$CD$151:$DC$151,0)),0)</f>
        <v>0</v>
      </c>
      <c r="R918" s="243">
        <f t="shared" ca="1" si="28"/>
        <v>0</v>
      </c>
      <c r="S918" s="253">
        <f ca="1">+R917+R918</f>
        <v>0</v>
      </c>
      <c r="T918" s="243">
        <f ca="1">+S918</f>
        <v>0</v>
      </c>
      <c r="U918" s="242">
        <f t="shared" si="29"/>
        <v>2</v>
      </c>
    </row>
    <row r="919" spans="1:21" customFormat="1" ht="15" hidden="1" customHeight="1">
      <c r="A919" s="32">
        <v>1602</v>
      </c>
      <c r="B919" s="381">
        <f>+A919</f>
        <v>1602</v>
      </c>
      <c r="C919" s="245" t="str">
        <f>+VLOOKUP(A919,bd_lista!$A$3:$C$592,3,FALSE)</f>
        <v>Gobierno Autónomo Municipal de Padcaya</v>
      </c>
      <c r="D919" s="383" t="str">
        <f>+C919</f>
        <v>Gobierno Autónomo Municipal de Padcaya</v>
      </c>
      <c r="E919" s="240" t="s">
        <v>683</v>
      </c>
      <c r="F919" s="241">
        <f ca="1">+IFERROR(INDEX('Hoja de Trabajo para listado'!$A$155:$Z$1048576,MATCH($A919,'Hoja de Trabajo para listado'!$A$155:$A$1048576,0),MATCH((CUADRO!F$4&amp;$E919),'Hoja de Trabajo para listado'!$A$151:$Z$151,0)),0)+IFERROR(INDEX('Hoja de Trabajo para listado'!$AB$155:$BA$1048576,MATCH($A919,'Hoja de Trabajo para listado'!$AB$155:$AB$1048576,0),MATCH((CUADRO!F$4&amp;$E919),'Hoja de Trabajo para listado'!$AB$151:$BA$151,0)),0)+IFERROR(INDEX('Hoja de Trabajo para listado'!$BC$155:$CB$1048576,MATCH($A919,'Hoja de Trabajo para listado'!$BC$155:$BC$1048576,0),MATCH((CUADRO!F$4&amp;$E919),'Hoja de Trabajo para listado'!$BC$151:$CB$151,0)),0)+IFERROR(INDEX('Hoja de Trabajo para listado'!$DE$153:$DG$274,MATCH($A919,'Hoja de Trabajo para listado'!$DE$153:$DE$1048576,0),MATCH((CUADRO!F$4&amp;$E919),'Hoja de Trabajo para listado'!$DE$151:$DG$151,0)),0)+IFERROR(INDEX('Hoja de Trabajo para listado'!$CD$155:$DC$1048576,MATCH($A919,'Hoja de Trabajo para listado'!$CD$155:$CD$1048576,0),MATCH((CUADRO!F$4&amp;$E919),'Hoja de Trabajo para listado'!$CD$151:$DC$151,0)),0)</f>
        <v>0</v>
      </c>
      <c r="G919" s="241">
        <f ca="1">+IFERROR(INDEX('Hoja de Trabajo para listado'!$A$155:$Z$1048576,MATCH($A919,'Hoja de Trabajo para listado'!$A$155:$A$1048576,0),MATCH((CUADRO!G$4&amp;$E919),'Hoja de Trabajo para listado'!$A$151:$Z$151,0)),0)+IFERROR(INDEX('Hoja de Trabajo para listado'!$AB$155:$BA$1048576,MATCH($A919,'Hoja de Trabajo para listado'!$AB$155:$AB$1048576,0),MATCH((CUADRO!G$4&amp;$E919),'Hoja de Trabajo para listado'!$AB$151:$BA$151,0)),0)+IFERROR(INDEX('Hoja de Trabajo para listado'!$BC$155:$CB$1048576,MATCH($A919,'Hoja de Trabajo para listado'!$BC$155:$BC$1048576,0),MATCH((CUADRO!G$4&amp;$E919),'Hoja de Trabajo para listado'!$BC$151:$CB$151,0)),0)+IFERROR(INDEX('Hoja de Trabajo para listado'!$DE$153:$DG$274,MATCH($A919,'Hoja de Trabajo para listado'!$DE$153:$DE$1048576,0),MATCH((CUADRO!G$4&amp;$E919),'Hoja de Trabajo para listado'!$DE$151:$DG$151,0)),0)+IFERROR(INDEX('Hoja de Trabajo para listado'!$CD$155:$DC$1048576,MATCH($A919,'Hoja de Trabajo para listado'!$CD$155:$CD$1048576,0),MATCH((CUADRO!G$4&amp;$E919),'Hoja de Trabajo para listado'!$CD$151:$DC$151,0)),0)</f>
        <v>0</v>
      </c>
      <c r="H919" s="241">
        <f ca="1">+IFERROR(INDEX('Hoja de Trabajo para listado'!$A$155:$Z$1048576,MATCH($A919,'Hoja de Trabajo para listado'!$A$155:$A$1048576,0),MATCH((CUADRO!H$4&amp;$E919),'Hoja de Trabajo para listado'!$A$151:$Z$151,0)),0)+IFERROR(INDEX('Hoja de Trabajo para listado'!$AB$155:$BA$1048576,MATCH($A919,'Hoja de Trabajo para listado'!$AB$155:$AB$1048576,0),MATCH((CUADRO!H$4&amp;$E919),'Hoja de Trabajo para listado'!$AB$151:$BA$151,0)),0)+IFERROR(INDEX('Hoja de Trabajo para listado'!$BC$155:$CB$1048576,MATCH($A919,'Hoja de Trabajo para listado'!$BC$155:$BC$1048576,0),MATCH((CUADRO!H$4&amp;$E919),'Hoja de Trabajo para listado'!$BC$151:$CB$151,0)),0)+IFERROR(INDEX('Hoja de Trabajo para listado'!$DE$153:$DG$274,MATCH($A919,'Hoja de Trabajo para listado'!$DE$153:$DE$1048576,0),MATCH((CUADRO!H$4&amp;$E919),'Hoja de Trabajo para listado'!$DE$151:$DG$151,0)),0)+IFERROR(INDEX('Hoja de Trabajo para listado'!$CD$155:$DC$1048576,MATCH($A919,'Hoja de Trabajo para listado'!$CD$155:$CD$1048576,0),MATCH((CUADRO!H$4&amp;$E919),'Hoja de Trabajo para listado'!$CD$151:$DC$151,0)),0)</f>
        <v>0</v>
      </c>
      <c r="I919" s="241">
        <f ca="1">+IFERROR(INDEX('Hoja de Trabajo para listado'!$A$155:$Z$1048576,MATCH($A919,'Hoja de Trabajo para listado'!$A$155:$A$1048576,0),MATCH((CUADRO!I$4&amp;$E919),'Hoja de Trabajo para listado'!$A$151:$Z$151,0)),0)+IFERROR(INDEX('Hoja de Trabajo para listado'!$AB$155:$BA$1048576,MATCH($A919,'Hoja de Trabajo para listado'!$AB$155:$AB$1048576,0),MATCH((CUADRO!I$4&amp;$E919),'Hoja de Trabajo para listado'!$AB$151:$BA$151,0)),0)+IFERROR(INDEX('Hoja de Trabajo para listado'!$BC$155:$CB$1048576,MATCH($A919,'Hoja de Trabajo para listado'!$BC$155:$BC$1048576,0),MATCH((CUADRO!I$4&amp;$E919),'Hoja de Trabajo para listado'!$BC$151:$CB$151,0)),0)+IFERROR(INDEX('Hoja de Trabajo para listado'!$DE$153:$DG$274,MATCH($A919,'Hoja de Trabajo para listado'!$DE$153:$DE$1048576,0),MATCH((CUADRO!I$4&amp;$E919),'Hoja de Trabajo para listado'!$DE$151:$DG$151,0)),0)+IFERROR(INDEX('Hoja de Trabajo para listado'!$CD$155:$DC$1048576,MATCH($A919,'Hoja de Trabajo para listado'!$CD$155:$CD$1048576,0),MATCH((CUADRO!I$4&amp;$E919),'Hoja de Trabajo para listado'!$CD$151:$DC$151,0)),0)</f>
        <v>0</v>
      </c>
      <c r="J919" s="241">
        <f ca="1">+IFERROR(INDEX('Hoja de Trabajo para listado'!$A$155:$Z$1048576,MATCH($A919,'Hoja de Trabajo para listado'!$A$155:$A$1048576,0),MATCH((CUADRO!J$4&amp;$E919),'Hoja de Trabajo para listado'!$A$151:$Z$151,0)),0)+IFERROR(INDEX('Hoja de Trabajo para listado'!$AB$155:$BA$1048576,MATCH($A919,'Hoja de Trabajo para listado'!$AB$155:$AB$1048576,0),MATCH((CUADRO!J$4&amp;$E919),'Hoja de Trabajo para listado'!$AB$151:$BA$151,0)),0)+IFERROR(INDEX('Hoja de Trabajo para listado'!$BC$155:$CB$1048576,MATCH($A919,'Hoja de Trabajo para listado'!$BC$155:$BC$1048576,0),MATCH((CUADRO!J$4&amp;$E919),'Hoja de Trabajo para listado'!$BC$151:$CB$151,0)),0)+IFERROR(INDEX('Hoja de Trabajo para listado'!$DE$153:$DG$274,MATCH($A919,'Hoja de Trabajo para listado'!$DE$153:$DE$1048576,0),MATCH((CUADRO!J$4&amp;$E919),'Hoja de Trabajo para listado'!$DE$151:$DG$151,0)),0)+IFERROR(INDEX('Hoja de Trabajo para listado'!$CD$155:$DC$1048576,MATCH($A919,'Hoja de Trabajo para listado'!$CD$155:$CD$1048576,0),MATCH((CUADRO!J$4&amp;$E919),'Hoja de Trabajo para listado'!$CD$151:$DC$151,0)),0)</f>
        <v>0</v>
      </c>
      <c r="K919" s="241">
        <f ca="1">+IFERROR(INDEX('Hoja de Trabajo para listado'!$A$155:$Z$1048576,MATCH($A919,'Hoja de Trabajo para listado'!$A$155:$A$1048576,0),MATCH((CUADRO!K$4&amp;$E919),'Hoja de Trabajo para listado'!$A$151:$Z$151,0)),0)+IFERROR(INDEX('Hoja de Trabajo para listado'!$AB$155:$BA$1048576,MATCH($A919,'Hoja de Trabajo para listado'!$AB$155:$AB$1048576,0),MATCH((CUADRO!K$4&amp;$E919),'Hoja de Trabajo para listado'!$AB$151:$BA$151,0)),0)+IFERROR(INDEX('Hoja de Trabajo para listado'!$BC$155:$CB$1048576,MATCH($A919,'Hoja de Trabajo para listado'!$BC$155:$BC$1048576,0),MATCH((CUADRO!K$4&amp;$E919),'Hoja de Trabajo para listado'!$BC$151:$CB$151,0)),0)+IFERROR(INDEX('Hoja de Trabajo para listado'!$DE$153:$DG$274,MATCH($A919,'Hoja de Trabajo para listado'!$DE$153:$DE$1048576,0),MATCH((CUADRO!K$4&amp;$E919),'Hoja de Trabajo para listado'!$DE$151:$DG$151,0)),0)+IFERROR(INDEX('Hoja de Trabajo para listado'!$CD$155:$DC$1048576,MATCH($A919,'Hoja de Trabajo para listado'!$CD$155:$CD$1048576,0),MATCH((CUADRO!K$4&amp;$E919),'Hoja de Trabajo para listado'!$CD$151:$DC$151,0)),0)</f>
        <v>0</v>
      </c>
      <c r="L919" s="241">
        <f ca="1">+IFERROR(INDEX('Hoja de Trabajo para listado'!$A$155:$Z$1048576,MATCH($A919,'Hoja de Trabajo para listado'!$A$155:$A$1048576,0),MATCH((CUADRO!L$4&amp;$E919),'Hoja de Trabajo para listado'!$A$151:$Z$151,0)),0)+IFERROR(INDEX('Hoja de Trabajo para listado'!$AB$155:$BA$1048576,MATCH($A919,'Hoja de Trabajo para listado'!$AB$155:$AB$1048576,0),MATCH((CUADRO!L$4&amp;$E919),'Hoja de Trabajo para listado'!$AB$151:$BA$151,0)),0)+IFERROR(INDEX('Hoja de Trabajo para listado'!$BC$155:$CB$1048576,MATCH($A919,'Hoja de Trabajo para listado'!$BC$155:$BC$1048576,0),MATCH((CUADRO!L$4&amp;$E919),'Hoja de Trabajo para listado'!$BC$151:$CB$151,0)),0)+IFERROR(INDEX('Hoja de Trabajo para listado'!$DE$153:$DG$274,MATCH($A919,'Hoja de Trabajo para listado'!$DE$153:$DE$1048576,0),MATCH((CUADRO!L$4&amp;$E919),'Hoja de Trabajo para listado'!$DE$151:$DG$151,0)),0)+IFERROR(INDEX('Hoja de Trabajo para listado'!$CD$155:$DC$1048576,MATCH($A919,'Hoja de Trabajo para listado'!$CD$155:$CD$1048576,0),MATCH((CUADRO!L$4&amp;$E919),'Hoja de Trabajo para listado'!$CD$151:$DC$151,0)),0)</f>
        <v>0</v>
      </c>
      <c r="M919" s="241">
        <f ca="1">+IFERROR(INDEX('Hoja de Trabajo para listado'!$A$155:$Z$1048576,MATCH($A919,'Hoja de Trabajo para listado'!$A$155:$A$1048576,0),MATCH((CUADRO!M$4&amp;$E919),'Hoja de Trabajo para listado'!$A$151:$Z$151,0)),0)+IFERROR(INDEX('Hoja de Trabajo para listado'!$AB$155:$BA$1048576,MATCH($A919,'Hoja de Trabajo para listado'!$AB$155:$AB$1048576,0),MATCH((CUADRO!M$4&amp;$E919),'Hoja de Trabajo para listado'!$AB$151:$BA$151,0)),0)+IFERROR(INDEX('Hoja de Trabajo para listado'!$BC$155:$CB$1048576,MATCH($A919,'Hoja de Trabajo para listado'!$BC$155:$BC$1048576,0),MATCH((CUADRO!M$4&amp;$E919),'Hoja de Trabajo para listado'!$BC$151:$CB$151,0)),0)+IFERROR(INDEX('Hoja de Trabajo para listado'!$DE$153:$DG$274,MATCH($A919,'Hoja de Trabajo para listado'!$DE$153:$DE$1048576,0),MATCH((CUADRO!M$4&amp;$E919),'Hoja de Trabajo para listado'!$DE$151:$DG$151,0)),0)+IFERROR(INDEX('Hoja de Trabajo para listado'!$CD$155:$DC$1048576,MATCH($A919,'Hoja de Trabajo para listado'!$CD$155:$CD$1048576,0),MATCH((CUADRO!M$4&amp;$E919),'Hoja de Trabajo para listado'!$CD$151:$DC$151,0)),0)</f>
        <v>0</v>
      </c>
      <c r="N919" s="241">
        <f ca="1">+IFERROR(INDEX('Hoja de Trabajo para listado'!$A$155:$Z$1048576,MATCH($A919,'Hoja de Trabajo para listado'!$A$155:$A$1048576,0),MATCH((CUADRO!N$4&amp;$E919),'Hoja de Trabajo para listado'!$A$151:$Z$151,0)),0)+IFERROR(INDEX('Hoja de Trabajo para listado'!$AB$155:$BA$1048576,MATCH($A919,'Hoja de Trabajo para listado'!$AB$155:$AB$1048576,0),MATCH((CUADRO!N$4&amp;$E919),'Hoja de Trabajo para listado'!$AB$151:$BA$151,0)),0)+IFERROR(INDEX('Hoja de Trabajo para listado'!$BC$155:$CB$1048576,MATCH($A919,'Hoja de Trabajo para listado'!$BC$155:$BC$1048576,0),MATCH((CUADRO!N$4&amp;$E919),'Hoja de Trabajo para listado'!$BC$151:$CB$151,0)),0)+IFERROR(INDEX('Hoja de Trabajo para listado'!$DE$153:$DG$274,MATCH($A919,'Hoja de Trabajo para listado'!$DE$153:$DE$1048576,0),MATCH((CUADRO!N$4&amp;$E919),'Hoja de Trabajo para listado'!$DE$151:$DG$151,0)),0)+IFERROR(INDEX('Hoja de Trabajo para listado'!$CD$155:$DC$1048576,MATCH($A919,'Hoja de Trabajo para listado'!$CD$155:$CD$1048576,0),MATCH((CUADRO!N$4&amp;$E919),'Hoja de Trabajo para listado'!$CD$151:$DC$151,0)),0)</f>
        <v>0</v>
      </c>
      <c r="O919" s="241">
        <f ca="1">+IFERROR(INDEX('Hoja de Trabajo para listado'!$A$155:$Z$1048576,MATCH($A919,'Hoja de Trabajo para listado'!$A$155:$A$1048576,0),MATCH((CUADRO!O$4&amp;$E919),'Hoja de Trabajo para listado'!$A$151:$Z$151,0)),0)+IFERROR(INDEX('Hoja de Trabajo para listado'!$AB$155:$BA$1048576,MATCH($A919,'Hoja de Trabajo para listado'!$AB$155:$AB$1048576,0),MATCH((CUADRO!O$4&amp;$E919),'Hoja de Trabajo para listado'!$AB$151:$BA$151,0)),0)+IFERROR(INDEX('Hoja de Trabajo para listado'!$BC$155:$CB$1048576,MATCH($A919,'Hoja de Trabajo para listado'!$BC$155:$BC$1048576,0),MATCH((CUADRO!O$4&amp;$E919),'Hoja de Trabajo para listado'!$BC$151:$CB$151,0)),0)+IFERROR(INDEX('Hoja de Trabajo para listado'!$DE$153:$DG$274,MATCH($A919,'Hoja de Trabajo para listado'!$DE$153:$DE$1048576,0),MATCH((CUADRO!O$4&amp;$E919),'Hoja de Trabajo para listado'!$DE$151:$DG$151,0)),0)+IFERROR(INDEX('Hoja de Trabajo para listado'!$CD$155:$DC$1048576,MATCH($A919,'Hoja de Trabajo para listado'!$CD$155:$CD$1048576,0),MATCH((CUADRO!O$4&amp;$E919),'Hoja de Trabajo para listado'!$CD$151:$DC$151,0)),0)</f>
        <v>0</v>
      </c>
      <c r="P919" s="241">
        <f ca="1">+IFERROR(INDEX('Hoja de Trabajo para listado'!$A$155:$Z$1048576,MATCH($A919,'Hoja de Trabajo para listado'!$A$155:$A$1048576,0),MATCH((CUADRO!P$4&amp;$E919),'Hoja de Trabajo para listado'!$A$151:$Z$151,0)),0)+IFERROR(INDEX('Hoja de Trabajo para listado'!$AB$155:$BA$1048576,MATCH($A919,'Hoja de Trabajo para listado'!$AB$155:$AB$1048576,0),MATCH((CUADRO!P$4&amp;$E919),'Hoja de Trabajo para listado'!$AB$151:$BA$151,0)),0)+IFERROR(INDEX('Hoja de Trabajo para listado'!$BC$155:$CB$1048576,MATCH($A919,'Hoja de Trabajo para listado'!$BC$155:$BC$1048576,0),MATCH((CUADRO!P$4&amp;$E919),'Hoja de Trabajo para listado'!$BC$151:$CB$151,0)),0)+IFERROR(INDEX('Hoja de Trabajo para listado'!$DE$153:$DG$274,MATCH($A919,'Hoja de Trabajo para listado'!$DE$153:$DE$1048576,0),MATCH((CUADRO!P$4&amp;$E919),'Hoja de Trabajo para listado'!$DE$151:$DG$151,0)),0)+IFERROR(INDEX('Hoja de Trabajo para listado'!$CD$155:$DC$1048576,MATCH($A919,'Hoja de Trabajo para listado'!$CD$155:$CD$1048576,0),MATCH((CUADRO!P$4&amp;$E919),'Hoja de Trabajo para listado'!$CD$151:$DC$151,0)),0)</f>
        <v>0</v>
      </c>
      <c r="Q919" s="241">
        <f ca="1">+IFERROR(INDEX('Hoja de Trabajo para listado'!$A$155:$Z$1048576,MATCH($A919,'Hoja de Trabajo para listado'!$A$155:$A$1048576,0),MATCH((CUADRO!Q$4&amp;$E919),'Hoja de Trabajo para listado'!$A$151:$Z$151,0)),0)+IFERROR(INDEX('Hoja de Trabajo para listado'!$AB$155:$BA$1048576,MATCH($A919,'Hoja de Trabajo para listado'!$AB$155:$AB$1048576,0),MATCH((CUADRO!Q$4&amp;$E919),'Hoja de Trabajo para listado'!$AB$151:$BA$151,0)),0)+IFERROR(INDEX('Hoja de Trabajo para listado'!$BC$155:$CB$1048576,MATCH($A919,'Hoja de Trabajo para listado'!$BC$155:$BC$1048576,0),MATCH((CUADRO!Q$4&amp;$E919),'Hoja de Trabajo para listado'!$BC$151:$CB$151,0)),0)+IFERROR(INDEX('Hoja de Trabajo para listado'!$DE$153:$DG$274,MATCH($A919,'Hoja de Trabajo para listado'!$DE$153:$DE$1048576,0),MATCH((CUADRO!Q$4&amp;$E919),'Hoja de Trabajo para listado'!$DE$151:$DG$151,0)),0)+IFERROR(INDEX('Hoja de Trabajo para listado'!$CD$155:$DC$1048576,MATCH($A919,'Hoja de Trabajo para listado'!$CD$155:$CD$1048576,0),MATCH((CUADRO!Q$4&amp;$E919),'Hoja de Trabajo para listado'!$CD$151:$DC$151,0)),0)</f>
        <v>0</v>
      </c>
      <c r="R919" s="241">
        <f t="shared" ca="1" si="28"/>
        <v>0</v>
      </c>
      <c r="S919" s="247"/>
      <c r="T919" s="241">
        <f ca="1">+T920</f>
        <v>0</v>
      </c>
      <c r="U919" s="240">
        <f t="shared" si="29"/>
        <v>1</v>
      </c>
    </row>
    <row r="920" spans="1:21" customFormat="1" ht="15" hidden="1" customHeight="1">
      <c r="A920" s="32">
        <v>1602</v>
      </c>
      <c r="B920" s="382"/>
      <c r="C920" s="245" t="str">
        <f>+VLOOKUP(A920,bd_lista!$A$3:$C$592,3,FALSE)</f>
        <v>Gobierno Autónomo Municipal de Padcaya</v>
      </c>
      <c r="D920" s="384"/>
      <c r="E920" s="242" t="s">
        <v>684</v>
      </c>
      <c r="F920" s="243">
        <f ca="1">+IFERROR(INDEX('Hoja de Trabajo para listado'!$A$155:$Z$1048576,MATCH($A920,'Hoja de Trabajo para listado'!$A$155:$A$1048576,0),MATCH((CUADRO!F$4&amp;$E920),'Hoja de Trabajo para listado'!$A$151:$Z$151,0)),0)+IFERROR(INDEX('Hoja de Trabajo para listado'!$AB$155:$BA$1048576,MATCH($A920,'Hoja de Trabajo para listado'!$AB$155:$AB$1048576,0),MATCH((CUADRO!F$4&amp;$E920),'Hoja de Trabajo para listado'!$AB$151:$BA$151,0)),0)+IFERROR(INDEX('Hoja de Trabajo para listado'!$BC$155:$CB$1048576,MATCH($A920,'Hoja de Trabajo para listado'!$BC$155:$BC$1048576,0),MATCH((CUADRO!F$4&amp;$E920),'Hoja de Trabajo para listado'!$BC$151:$CB$151,0)),0)+IFERROR(INDEX('Hoja de Trabajo para listado'!$DE$153:$DG$274,MATCH($A920,'Hoja de Trabajo para listado'!$DE$153:$DE$1048576,0),MATCH((CUADRO!F$4&amp;$E920),'Hoja de Trabajo para listado'!$DE$151:$DG$151,0)),0)+IFERROR(INDEX('Hoja de Trabajo para listado'!$CD$155:$DC$1048576,MATCH($A920,'Hoja de Trabajo para listado'!$CD$155:$CD$1048576,0),MATCH((CUADRO!F$4&amp;$E920),'Hoja de Trabajo para listado'!$CD$151:$DC$151,0)),0)</f>
        <v>0</v>
      </c>
      <c r="G920" s="243">
        <f ca="1">+IFERROR(INDEX('Hoja de Trabajo para listado'!$A$155:$Z$1048576,MATCH($A920,'Hoja de Trabajo para listado'!$A$155:$A$1048576,0),MATCH((CUADRO!G$4&amp;$E920),'Hoja de Trabajo para listado'!$A$151:$Z$151,0)),0)+IFERROR(INDEX('Hoja de Trabajo para listado'!$AB$155:$BA$1048576,MATCH($A920,'Hoja de Trabajo para listado'!$AB$155:$AB$1048576,0),MATCH((CUADRO!G$4&amp;$E920),'Hoja de Trabajo para listado'!$AB$151:$BA$151,0)),0)+IFERROR(INDEX('Hoja de Trabajo para listado'!$BC$155:$CB$1048576,MATCH($A920,'Hoja de Trabajo para listado'!$BC$155:$BC$1048576,0),MATCH((CUADRO!G$4&amp;$E920),'Hoja de Trabajo para listado'!$BC$151:$CB$151,0)),0)+IFERROR(INDEX('Hoja de Trabajo para listado'!$DE$153:$DG$274,MATCH($A920,'Hoja de Trabajo para listado'!$DE$153:$DE$1048576,0),MATCH((CUADRO!G$4&amp;$E920),'Hoja de Trabajo para listado'!$DE$151:$DG$151,0)),0)+IFERROR(INDEX('Hoja de Trabajo para listado'!$CD$155:$DC$1048576,MATCH($A920,'Hoja de Trabajo para listado'!$CD$155:$CD$1048576,0),MATCH((CUADRO!G$4&amp;$E920),'Hoja de Trabajo para listado'!$CD$151:$DC$151,0)),0)</f>
        <v>0</v>
      </c>
      <c r="H920" s="243">
        <f ca="1">+IFERROR(INDEX('Hoja de Trabajo para listado'!$A$155:$Z$1048576,MATCH($A920,'Hoja de Trabajo para listado'!$A$155:$A$1048576,0),MATCH((CUADRO!H$4&amp;$E920),'Hoja de Trabajo para listado'!$A$151:$Z$151,0)),0)+IFERROR(INDEX('Hoja de Trabajo para listado'!$AB$155:$BA$1048576,MATCH($A920,'Hoja de Trabajo para listado'!$AB$155:$AB$1048576,0),MATCH((CUADRO!H$4&amp;$E920),'Hoja de Trabajo para listado'!$AB$151:$BA$151,0)),0)+IFERROR(INDEX('Hoja de Trabajo para listado'!$BC$155:$CB$1048576,MATCH($A920,'Hoja de Trabajo para listado'!$BC$155:$BC$1048576,0),MATCH((CUADRO!H$4&amp;$E920),'Hoja de Trabajo para listado'!$BC$151:$CB$151,0)),0)+IFERROR(INDEX('Hoja de Trabajo para listado'!$DE$153:$DG$274,MATCH($A920,'Hoja de Trabajo para listado'!$DE$153:$DE$1048576,0),MATCH((CUADRO!H$4&amp;$E920),'Hoja de Trabajo para listado'!$DE$151:$DG$151,0)),0)+IFERROR(INDEX('Hoja de Trabajo para listado'!$CD$155:$DC$1048576,MATCH($A920,'Hoja de Trabajo para listado'!$CD$155:$CD$1048576,0),MATCH((CUADRO!H$4&amp;$E920),'Hoja de Trabajo para listado'!$CD$151:$DC$151,0)),0)</f>
        <v>0</v>
      </c>
      <c r="I920" s="243">
        <f ca="1">+IFERROR(INDEX('Hoja de Trabajo para listado'!$A$155:$Z$1048576,MATCH($A920,'Hoja de Trabajo para listado'!$A$155:$A$1048576,0),MATCH((CUADRO!I$4&amp;$E920),'Hoja de Trabajo para listado'!$A$151:$Z$151,0)),0)+IFERROR(INDEX('Hoja de Trabajo para listado'!$AB$155:$BA$1048576,MATCH($A920,'Hoja de Trabajo para listado'!$AB$155:$AB$1048576,0),MATCH((CUADRO!I$4&amp;$E920),'Hoja de Trabajo para listado'!$AB$151:$BA$151,0)),0)+IFERROR(INDEX('Hoja de Trabajo para listado'!$BC$155:$CB$1048576,MATCH($A920,'Hoja de Trabajo para listado'!$BC$155:$BC$1048576,0),MATCH((CUADRO!I$4&amp;$E920),'Hoja de Trabajo para listado'!$BC$151:$CB$151,0)),0)+IFERROR(INDEX('Hoja de Trabajo para listado'!$DE$153:$DG$274,MATCH($A920,'Hoja de Trabajo para listado'!$DE$153:$DE$1048576,0),MATCH((CUADRO!I$4&amp;$E920),'Hoja de Trabajo para listado'!$DE$151:$DG$151,0)),0)+IFERROR(INDEX('Hoja de Trabajo para listado'!$CD$155:$DC$1048576,MATCH($A920,'Hoja de Trabajo para listado'!$CD$155:$CD$1048576,0),MATCH((CUADRO!I$4&amp;$E920),'Hoja de Trabajo para listado'!$CD$151:$DC$151,0)),0)</f>
        <v>0</v>
      </c>
      <c r="J920" s="243">
        <f ca="1">+IFERROR(INDEX('Hoja de Trabajo para listado'!$A$155:$Z$1048576,MATCH($A920,'Hoja de Trabajo para listado'!$A$155:$A$1048576,0),MATCH((CUADRO!J$4&amp;$E920),'Hoja de Trabajo para listado'!$A$151:$Z$151,0)),0)+IFERROR(INDEX('Hoja de Trabajo para listado'!$AB$155:$BA$1048576,MATCH($A920,'Hoja de Trabajo para listado'!$AB$155:$AB$1048576,0),MATCH((CUADRO!J$4&amp;$E920),'Hoja de Trabajo para listado'!$AB$151:$BA$151,0)),0)+IFERROR(INDEX('Hoja de Trabajo para listado'!$BC$155:$CB$1048576,MATCH($A920,'Hoja de Trabajo para listado'!$BC$155:$BC$1048576,0),MATCH((CUADRO!J$4&amp;$E920),'Hoja de Trabajo para listado'!$BC$151:$CB$151,0)),0)+IFERROR(INDEX('Hoja de Trabajo para listado'!$DE$153:$DG$274,MATCH($A920,'Hoja de Trabajo para listado'!$DE$153:$DE$1048576,0),MATCH((CUADRO!J$4&amp;$E920),'Hoja de Trabajo para listado'!$DE$151:$DG$151,0)),0)+IFERROR(INDEX('Hoja de Trabajo para listado'!$CD$155:$DC$1048576,MATCH($A920,'Hoja de Trabajo para listado'!$CD$155:$CD$1048576,0),MATCH((CUADRO!J$4&amp;$E920),'Hoja de Trabajo para listado'!$CD$151:$DC$151,0)),0)</f>
        <v>0</v>
      </c>
      <c r="K920" s="243">
        <f ca="1">+IFERROR(INDEX('Hoja de Trabajo para listado'!$A$155:$Z$1048576,MATCH($A920,'Hoja de Trabajo para listado'!$A$155:$A$1048576,0),MATCH((CUADRO!K$4&amp;$E920),'Hoja de Trabajo para listado'!$A$151:$Z$151,0)),0)+IFERROR(INDEX('Hoja de Trabajo para listado'!$AB$155:$BA$1048576,MATCH($A920,'Hoja de Trabajo para listado'!$AB$155:$AB$1048576,0),MATCH((CUADRO!K$4&amp;$E920),'Hoja de Trabajo para listado'!$AB$151:$BA$151,0)),0)+IFERROR(INDEX('Hoja de Trabajo para listado'!$BC$155:$CB$1048576,MATCH($A920,'Hoja de Trabajo para listado'!$BC$155:$BC$1048576,0),MATCH((CUADRO!K$4&amp;$E920),'Hoja de Trabajo para listado'!$BC$151:$CB$151,0)),0)+IFERROR(INDEX('Hoja de Trabajo para listado'!$DE$153:$DG$274,MATCH($A920,'Hoja de Trabajo para listado'!$DE$153:$DE$1048576,0),MATCH((CUADRO!K$4&amp;$E920),'Hoja de Trabajo para listado'!$DE$151:$DG$151,0)),0)+IFERROR(INDEX('Hoja de Trabajo para listado'!$CD$155:$DC$1048576,MATCH($A920,'Hoja de Trabajo para listado'!$CD$155:$CD$1048576,0),MATCH((CUADRO!K$4&amp;$E920),'Hoja de Trabajo para listado'!$CD$151:$DC$151,0)),0)</f>
        <v>0</v>
      </c>
      <c r="L920" s="243">
        <f ca="1">+IFERROR(INDEX('Hoja de Trabajo para listado'!$A$155:$Z$1048576,MATCH($A920,'Hoja de Trabajo para listado'!$A$155:$A$1048576,0),MATCH((CUADRO!L$4&amp;$E920),'Hoja de Trabajo para listado'!$A$151:$Z$151,0)),0)+IFERROR(INDEX('Hoja de Trabajo para listado'!$AB$155:$BA$1048576,MATCH($A920,'Hoja de Trabajo para listado'!$AB$155:$AB$1048576,0),MATCH((CUADRO!L$4&amp;$E920),'Hoja de Trabajo para listado'!$AB$151:$BA$151,0)),0)+IFERROR(INDEX('Hoja de Trabajo para listado'!$BC$155:$CB$1048576,MATCH($A920,'Hoja de Trabajo para listado'!$BC$155:$BC$1048576,0),MATCH((CUADRO!L$4&amp;$E920),'Hoja de Trabajo para listado'!$BC$151:$CB$151,0)),0)+IFERROR(INDEX('Hoja de Trabajo para listado'!$DE$153:$DG$274,MATCH($A920,'Hoja de Trabajo para listado'!$DE$153:$DE$1048576,0),MATCH((CUADRO!L$4&amp;$E920),'Hoja de Trabajo para listado'!$DE$151:$DG$151,0)),0)+IFERROR(INDEX('Hoja de Trabajo para listado'!$CD$155:$DC$1048576,MATCH($A920,'Hoja de Trabajo para listado'!$CD$155:$CD$1048576,0),MATCH((CUADRO!L$4&amp;$E920),'Hoja de Trabajo para listado'!$CD$151:$DC$151,0)),0)</f>
        <v>0</v>
      </c>
      <c r="M920" s="243">
        <f ca="1">+IFERROR(INDEX('Hoja de Trabajo para listado'!$A$155:$Z$1048576,MATCH($A920,'Hoja de Trabajo para listado'!$A$155:$A$1048576,0),MATCH((CUADRO!M$4&amp;$E920),'Hoja de Trabajo para listado'!$A$151:$Z$151,0)),0)+IFERROR(INDEX('Hoja de Trabajo para listado'!$AB$155:$BA$1048576,MATCH($A920,'Hoja de Trabajo para listado'!$AB$155:$AB$1048576,0),MATCH((CUADRO!M$4&amp;$E920),'Hoja de Trabajo para listado'!$AB$151:$BA$151,0)),0)+IFERROR(INDEX('Hoja de Trabajo para listado'!$BC$155:$CB$1048576,MATCH($A920,'Hoja de Trabajo para listado'!$BC$155:$BC$1048576,0),MATCH((CUADRO!M$4&amp;$E920),'Hoja de Trabajo para listado'!$BC$151:$CB$151,0)),0)+IFERROR(INDEX('Hoja de Trabajo para listado'!$DE$153:$DG$274,MATCH($A920,'Hoja de Trabajo para listado'!$DE$153:$DE$1048576,0),MATCH((CUADRO!M$4&amp;$E920),'Hoja de Trabajo para listado'!$DE$151:$DG$151,0)),0)+IFERROR(INDEX('Hoja de Trabajo para listado'!$CD$155:$DC$1048576,MATCH($A920,'Hoja de Trabajo para listado'!$CD$155:$CD$1048576,0),MATCH((CUADRO!M$4&amp;$E920),'Hoja de Trabajo para listado'!$CD$151:$DC$151,0)),0)</f>
        <v>0</v>
      </c>
      <c r="N920" s="243">
        <f ca="1">+IFERROR(INDEX('Hoja de Trabajo para listado'!$A$155:$Z$1048576,MATCH($A920,'Hoja de Trabajo para listado'!$A$155:$A$1048576,0),MATCH((CUADRO!N$4&amp;$E920),'Hoja de Trabajo para listado'!$A$151:$Z$151,0)),0)+IFERROR(INDEX('Hoja de Trabajo para listado'!$AB$155:$BA$1048576,MATCH($A920,'Hoja de Trabajo para listado'!$AB$155:$AB$1048576,0),MATCH((CUADRO!N$4&amp;$E920),'Hoja de Trabajo para listado'!$AB$151:$BA$151,0)),0)+IFERROR(INDEX('Hoja de Trabajo para listado'!$BC$155:$CB$1048576,MATCH($A920,'Hoja de Trabajo para listado'!$BC$155:$BC$1048576,0),MATCH((CUADRO!N$4&amp;$E920),'Hoja de Trabajo para listado'!$BC$151:$CB$151,0)),0)+IFERROR(INDEX('Hoja de Trabajo para listado'!$DE$153:$DG$274,MATCH($A920,'Hoja de Trabajo para listado'!$DE$153:$DE$1048576,0),MATCH((CUADRO!N$4&amp;$E920),'Hoja de Trabajo para listado'!$DE$151:$DG$151,0)),0)+IFERROR(INDEX('Hoja de Trabajo para listado'!$CD$155:$DC$1048576,MATCH($A920,'Hoja de Trabajo para listado'!$CD$155:$CD$1048576,0),MATCH((CUADRO!N$4&amp;$E920),'Hoja de Trabajo para listado'!$CD$151:$DC$151,0)),0)</f>
        <v>0</v>
      </c>
      <c r="O920" s="243">
        <f ca="1">+IFERROR(INDEX('Hoja de Trabajo para listado'!$A$155:$Z$1048576,MATCH($A920,'Hoja de Trabajo para listado'!$A$155:$A$1048576,0),MATCH((CUADRO!O$4&amp;$E920),'Hoja de Trabajo para listado'!$A$151:$Z$151,0)),0)+IFERROR(INDEX('Hoja de Trabajo para listado'!$AB$155:$BA$1048576,MATCH($A920,'Hoja de Trabajo para listado'!$AB$155:$AB$1048576,0),MATCH((CUADRO!O$4&amp;$E920),'Hoja de Trabajo para listado'!$AB$151:$BA$151,0)),0)+IFERROR(INDEX('Hoja de Trabajo para listado'!$BC$155:$CB$1048576,MATCH($A920,'Hoja de Trabajo para listado'!$BC$155:$BC$1048576,0),MATCH((CUADRO!O$4&amp;$E920),'Hoja de Trabajo para listado'!$BC$151:$CB$151,0)),0)+IFERROR(INDEX('Hoja de Trabajo para listado'!$DE$153:$DG$274,MATCH($A920,'Hoja de Trabajo para listado'!$DE$153:$DE$1048576,0),MATCH((CUADRO!O$4&amp;$E920),'Hoja de Trabajo para listado'!$DE$151:$DG$151,0)),0)+IFERROR(INDEX('Hoja de Trabajo para listado'!$CD$155:$DC$1048576,MATCH($A920,'Hoja de Trabajo para listado'!$CD$155:$CD$1048576,0),MATCH((CUADRO!O$4&amp;$E920),'Hoja de Trabajo para listado'!$CD$151:$DC$151,0)),0)</f>
        <v>0</v>
      </c>
      <c r="P920" s="243">
        <f ca="1">+IFERROR(INDEX('Hoja de Trabajo para listado'!$A$155:$Z$1048576,MATCH($A920,'Hoja de Trabajo para listado'!$A$155:$A$1048576,0),MATCH((CUADRO!P$4&amp;$E920),'Hoja de Trabajo para listado'!$A$151:$Z$151,0)),0)+IFERROR(INDEX('Hoja de Trabajo para listado'!$AB$155:$BA$1048576,MATCH($A920,'Hoja de Trabajo para listado'!$AB$155:$AB$1048576,0),MATCH((CUADRO!P$4&amp;$E920),'Hoja de Trabajo para listado'!$AB$151:$BA$151,0)),0)+IFERROR(INDEX('Hoja de Trabajo para listado'!$BC$155:$CB$1048576,MATCH($A920,'Hoja de Trabajo para listado'!$BC$155:$BC$1048576,0),MATCH((CUADRO!P$4&amp;$E920),'Hoja de Trabajo para listado'!$BC$151:$CB$151,0)),0)+IFERROR(INDEX('Hoja de Trabajo para listado'!$DE$153:$DG$274,MATCH($A920,'Hoja de Trabajo para listado'!$DE$153:$DE$1048576,0),MATCH((CUADRO!P$4&amp;$E920),'Hoja de Trabajo para listado'!$DE$151:$DG$151,0)),0)+IFERROR(INDEX('Hoja de Trabajo para listado'!$CD$155:$DC$1048576,MATCH($A920,'Hoja de Trabajo para listado'!$CD$155:$CD$1048576,0),MATCH((CUADRO!P$4&amp;$E920),'Hoja de Trabajo para listado'!$CD$151:$DC$151,0)),0)</f>
        <v>0</v>
      </c>
      <c r="Q920" s="243">
        <f ca="1">+IFERROR(INDEX('Hoja de Trabajo para listado'!$A$155:$Z$1048576,MATCH($A920,'Hoja de Trabajo para listado'!$A$155:$A$1048576,0),MATCH((CUADRO!Q$4&amp;$E920),'Hoja de Trabajo para listado'!$A$151:$Z$151,0)),0)+IFERROR(INDEX('Hoja de Trabajo para listado'!$AB$155:$BA$1048576,MATCH($A920,'Hoja de Trabajo para listado'!$AB$155:$AB$1048576,0),MATCH((CUADRO!Q$4&amp;$E920),'Hoja de Trabajo para listado'!$AB$151:$BA$151,0)),0)+IFERROR(INDEX('Hoja de Trabajo para listado'!$BC$155:$CB$1048576,MATCH($A920,'Hoja de Trabajo para listado'!$BC$155:$BC$1048576,0),MATCH((CUADRO!Q$4&amp;$E920),'Hoja de Trabajo para listado'!$BC$151:$CB$151,0)),0)+IFERROR(INDEX('Hoja de Trabajo para listado'!$DE$153:$DG$274,MATCH($A920,'Hoja de Trabajo para listado'!$DE$153:$DE$1048576,0),MATCH((CUADRO!Q$4&amp;$E920),'Hoja de Trabajo para listado'!$DE$151:$DG$151,0)),0)+IFERROR(INDEX('Hoja de Trabajo para listado'!$CD$155:$DC$1048576,MATCH($A920,'Hoja de Trabajo para listado'!$CD$155:$CD$1048576,0),MATCH((CUADRO!Q$4&amp;$E920),'Hoja de Trabajo para listado'!$CD$151:$DC$151,0)),0)</f>
        <v>0</v>
      </c>
      <c r="R920" s="243">
        <f t="shared" ca="1" si="28"/>
        <v>0</v>
      </c>
      <c r="S920" s="253">
        <f ca="1">+R919+R920</f>
        <v>0</v>
      </c>
      <c r="T920" s="243">
        <f ca="1">+S920</f>
        <v>0</v>
      </c>
      <c r="U920" s="242">
        <f t="shared" si="29"/>
        <v>2</v>
      </c>
    </row>
    <row r="921" spans="1:21" customFormat="1" ht="15" hidden="1" customHeight="1">
      <c r="A921" s="32">
        <v>1603</v>
      </c>
      <c r="B921" s="381">
        <f>+A921</f>
        <v>1603</v>
      </c>
      <c r="C921" s="245" t="str">
        <f>+VLOOKUP(A921,bd_lista!$A$3:$C$592,3,FALSE)</f>
        <v>Gobierno Autónomo Municipal de Bermejo</v>
      </c>
      <c r="D921" s="383" t="str">
        <f>+C921</f>
        <v>Gobierno Autónomo Municipal de Bermejo</v>
      </c>
      <c r="E921" s="240" t="s">
        <v>683</v>
      </c>
      <c r="F921" s="241">
        <f ca="1">+IFERROR(INDEX('Hoja de Trabajo para listado'!$A$155:$Z$1048576,MATCH($A921,'Hoja de Trabajo para listado'!$A$155:$A$1048576,0),MATCH((CUADRO!F$4&amp;$E921),'Hoja de Trabajo para listado'!$A$151:$Z$151,0)),0)+IFERROR(INDEX('Hoja de Trabajo para listado'!$AB$155:$BA$1048576,MATCH($A921,'Hoja de Trabajo para listado'!$AB$155:$AB$1048576,0),MATCH((CUADRO!F$4&amp;$E921),'Hoja de Trabajo para listado'!$AB$151:$BA$151,0)),0)+IFERROR(INDEX('Hoja de Trabajo para listado'!$BC$155:$CB$1048576,MATCH($A921,'Hoja de Trabajo para listado'!$BC$155:$BC$1048576,0),MATCH((CUADRO!F$4&amp;$E921),'Hoja de Trabajo para listado'!$BC$151:$CB$151,0)),0)+IFERROR(INDEX('Hoja de Trabajo para listado'!$DE$153:$DG$274,MATCH($A921,'Hoja de Trabajo para listado'!$DE$153:$DE$1048576,0),MATCH((CUADRO!F$4&amp;$E921),'Hoja de Trabajo para listado'!$DE$151:$DG$151,0)),0)+IFERROR(INDEX('Hoja de Trabajo para listado'!$CD$155:$DC$1048576,MATCH($A921,'Hoja de Trabajo para listado'!$CD$155:$CD$1048576,0),MATCH((CUADRO!F$4&amp;$E921),'Hoja de Trabajo para listado'!$CD$151:$DC$151,0)),0)</f>
        <v>0</v>
      </c>
      <c r="G921" s="241">
        <f ca="1">+IFERROR(INDEX('Hoja de Trabajo para listado'!$A$155:$Z$1048576,MATCH($A921,'Hoja de Trabajo para listado'!$A$155:$A$1048576,0),MATCH((CUADRO!G$4&amp;$E921),'Hoja de Trabajo para listado'!$A$151:$Z$151,0)),0)+IFERROR(INDEX('Hoja de Trabajo para listado'!$AB$155:$BA$1048576,MATCH($A921,'Hoja de Trabajo para listado'!$AB$155:$AB$1048576,0),MATCH((CUADRO!G$4&amp;$E921),'Hoja de Trabajo para listado'!$AB$151:$BA$151,0)),0)+IFERROR(INDEX('Hoja de Trabajo para listado'!$BC$155:$CB$1048576,MATCH($A921,'Hoja de Trabajo para listado'!$BC$155:$BC$1048576,0),MATCH((CUADRO!G$4&amp;$E921),'Hoja de Trabajo para listado'!$BC$151:$CB$151,0)),0)+IFERROR(INDEX('Hoja de Trabajo para listado'!$DE$153:$DG$274,MATCH($A921,'Hoja de Trabajo para listado'!$DE$153:$DE$1048576,0),MATCH((CUADRO!G$4&amp;$E921),'Hoja de Trabajo para listado'!$DE$151:$DG$151,0)),0)+IFERROR(INDEX('Hoja de Trabajo para listado'!$CD$155:$DC$1048576,MATCH($A921,'Hoja de Trabajo para listado'!$CD$155:$CD$1048576,0),MATCH((CUADRO!G$4&amp;$E921),'Hoja de Trabajo para listado'!$CD$151:$DC$151,0)),0)</f>
        <v>0</v>
      </c>
      <c r="H921" s="241">
        <f ca="1">+IFERROR(INDEX('Hoja de Trabajo para listado'!$A$155:$Z$1048576,MATCH($A921,'Hoja de Trabajo para listado'!$A$155:$A$1048576,0),MATCH((CUADRO!H$4&amp;$E921),'Hoja de Trabajo para listado'!$A$151:$Z$151,0)),0)+IFERROR(INDEX('Hoja de Trabajo para listado'!$AB$155:$BA$1048576,MATCH($A921,'Hoja de Trabajo para listado'!$AB$155:$AB$1048576,0),MATCH((CUADRO!H$4&amp;$E921),'Hoja de Trabajo para listado'!$AB$151:$BA$151,0)),0)+IFERROR(INDEX('Hoja de Trabajo para listado'!$BC$155:$CB$1048576,MATCH($A921,'Hoja de Trabajo para listado'!$BC$155:$BC$1048576,0),MATCH((CUADRO!H$4&amp;$E921),'Hoja de Trabajo para listado'!$BC$151:$CB$151,0)),0)+IFERROR(INDEX('Hoja de Trabajo para listado'!$DE$153:$DG$274,MATCH($A921,'Hoja de Trabajo para listado'!$DE$153:$DE$1048576,0),MATCH((CUADRO!H$4&amp;$E921),'Hoja de Trabajo para listado'!$DE$151:$DG$151,0)),0)+IFERROR(INDEX('Hoja de Trabajo para listado'!$CD$155:$DC$1048576,MATCH($A921,'Hoja de Trabajo para listado'!$CD$155:$CD$1048576,0),MATCH((CUADRO!H$4&amp;$E921),'Hoja de Trabajo para listado'!$CD$151:$DC$151,0)),0)</f>
        <v>0</v>
      </c>
      <c r="I921" s="241">
        <f ca="1">+IFERROR(INDEX('Hoja de Trabajo para listado'!$A$155:$Z$1048576,MATCH($A921,'Hoja de Trabajo para listado'!$A$155:$A$1048576,0),MATCH((CUADRO!I$4&amp;$E921),'Hoja de Trabajo para listado'!$A$151:$Z$151,0)),0)+IFERROR(INDEX('Hoja de Trabajo para listado'!$AB$155:$BA$1048576,MATCH($A921,'Hoja de Trabajo para listado'!$AB$155:$AB$1048576,0),MATCH((CUADRO!I$4&amp;$E921),'Hoja de Trabajo para listado'!$AB$151:$BA$151,0)),0)+IFERROR(INDEX('Hoja de Trabajo para listado'!$BC$155:$CB$1048576,MATCH($A921,'Hoja de Trabajo para listado'!$BC$155:$BC$1048576,0),MATCH((CUADRO!I$4&amp;$E921),'Hoja de Trabajo para listado'!$BC$151:$CB$151,0)),0)+IFERROR(INDEX('Hoja de Trabajo para listado'!$DE$153:$DG$274,MATCH($A921,'Hoja de Trabajo para listado'!$DE$153:$DE$1048576,0),MATCH((CUADRO!I$4&amp;$E921),'Hoja de Trabajo para listado'!$DE$151:$DG$151,0)),0)+IFERROR(INDEX('Hoja de Trabajo para listado'!$CD$155:$DC$1048576,MATCH($A921,'Hoja de Trabajo para listado'!$CD$155:$CD$1048576,0),MATCH((CUADRO!I$4&amp;$E921),'Hoja de Trabajo para listado'!$CD$151:$DC$151,0)),0)</f>
        <v>0</v>
      </c>
      <c r="J921" s="241">
        <f ca="1">+IFERROR(INDEX('Hoja de Trabajo para listado'!$A$155:$Z$1048576,MATCH($A921,'Hoja de Trabajo para listado'!$A$155:$A$1048576,0),MATCH((CUADRO!J$4&amp;$E921),'Hoja de Trabajo para listado'!$A$151:$Z$151,0)),0)+IFERROR(INDEX('Hoja de Trabajo para listado'!$AB$155:$BA$1048576,MATCH($A921,'Hoja de Trabajo para listado'!$AB$155:$AB$1048576,0),MATCH((CUADRO!J$4&amp;$E921),'Hoja de Trabajo para listado'!$AB$151:$BA$151,0)),0)+IFERROR(INDEX('Hoja de Trabajo para listado'!$BC$155:$CB$1048576,MATCH($A921,'Hoja de Trabajo para listado'!$BC$155:$BC$1048576,0),MATCH((CUADRO!J$4&amp;$E921),'Hoja de Trabajo para listado'!$BC$151:$CB$151,0)),0)+IFERROR(INDEX('Hoja de Trabajo para listado'!$DE$153:$DG$274,MATCH($A921,'Hoja de Trabajo para listado'!$DE$153:$DE$1048576,0),MATCH((CUADRO!J$4&amp;$E921),'Hoja de Trabajo para listado'!$DE$151:$DG$151,0)),0)+IFERROR(INDEX('Hoja de Trabajo para listado'!$CD$155:$DC$1048576,MATCH($A921,'Hoja de Trabajo para listado'!$CD$155:$CD$1048576,0),MATCH((CUADRO!J$4&amp;$E921),'Hoja de Trabajo para listado'!$CD$151:$DC$151,0)),0)</f>
        <v>0</v>
      </c>
      <c r="K921" s="241">
        <f ca="1">+IFERROR(INDEX('Hoja de Trabajo para listado'!$A$155:$Z$1048576,MATCH($A921,'Hoja de Trabajo para listado'!$A$155:$A$1048576,0),MATCH((CUADRO!K$4&amp;$E921),'Hoja de Trabajo para listado'!$A$151:$Z$151,0)),0)+IFERROR(INDEX('Hoja de Trabajo para listado'!$AB$155:$BA$1048576,MATCH($A921,'Hoja de Trabajo para listado'!$AB$155:$AB$1048576,0),MATCH((CUADRO!K$4&amp;$E921),'Hoja de Trabajo para listado'!$AB$151:$BA$151,0)),0)+IFERROR(INDEX('Hoja de Trabajo para listado'!$BC$155:$CB$1048576,MATCH($A921,'Hoja de Trabajo para listado'!$BC$155:$BC$1048576,0),MATCH((CUADRO!K$4&amp;$E921),'Hoja de Trabajo para listado'!$BC$151:$CB$151,0)),0)+IFERROR(INDEX('Hoja de Trabajo para listado'!$DE$153:$DG$274,MATCH($A921,'Hoja de Trabajo para listado'!$DE$153:$DE$1048576,0),MATCH((CUADRO!K$4&amp;$E921),'Hoja de Trabajo para listado'!$DE$151:$DG$151,0)),0)+IFERROR(INDEX('Hoja de Trabajo para listado'!$CD$155:$DC$1048576,MATCH($A921,'Hoja de Trabajo para listado'!$CD$155:$CD$1048576,0),MATCH((CUADRO!K$4&amp;$E921),'Hoja de Trabajo para listado'!$CD$151:$DC$151,0)),0)</f>
        <v>0</v>
      </c>
      <c r="L921" s="241">
        <f ca="1">+IFERROR(INDEX('Hoja de Trabajo para listado'!$A$155:$Z$1048576,MATCH($A921,'Hoja de Trabajo para listado'!$A$155:$A$1048576,0),MATCH((CUADRO!L$4&amp;$E921),'Hoja de Trabajo para listado'!$A$151:$Z$151,0)),0)+IFERROR(INDEX('Hoja de Trabajo para listado'!$AB$155:$BA$1048576,MATCH($A921,'Hoja de Trabajo para listado'!$AB$155:$AB$1048576,0),MATCH((CUADRO!L$4&amp;$E921),'Hoja de Trabajo para listado'!$AB$151:$BA$151,0)),0)+IFERROR(INDEX('Hoja de Trabajo para listado'!$BC$155:$CB$1048576,MATCH($A921,'Hoja de Trabajo para listado'!$BC$155:$BC$1048576,0),MATCH((CUADRO!L$4&amp;$E921),'Hoja de Trabajo para listado'!$BC$151:$CB$151,0)),0)+IFERROR(INDEX('Hoja de Trabajo para listado'!$DE$153:$DG$274,MATCH($A921,'Hoja de Trabajo para listado'!$DE$153:$DE$1048576,0),MATCH((CUADRO!L$4&amp;$E921),'Hoja de Trabajo para listado'!$DE$151:$DG$151,0)),0)+IFERROR(INDEX('Hoja de Trabajo para listado'!$CD$155:$DC$1048576,MATCH($A921,'Hoja de Trabajo para listado'!$CD$155:$CD$1048576,0),MATCH((CUADRO!L$4&amp;$E921),'Hoja de Trabajo para listado'!$CD$151:$DC$151,0)),0)</f>
        <v>0</v>
      </c>
      <c r="M921" s="241">
        <f ca="1">+IFERROR(INDEX('Hoja de Trabajo para listado'!$A$155:$Z$1048576,MATCH($A921,'Hoja de Trabajo para listado'!$A$155:$A$1048576,0),MATCH((CUADRO!M$4&amp;$E921),'Hoja de Trabajo para listado'!$A$151:$Z$151,0)),0)+IFERROR(INDEX('Hoja de Trabajo para listado'!$AB$155:$BA$1048576,MATCH($A921,'Hoja de Trabajo para listado'!$AB$155:$AB$1048576,0),MATCH((CUADRO!M$4&amp;$E921),'Hoja de Trabajo para listado'!$AB$151:$BA$151,0)),0)+IFERROR(INDEX('Hoja de Trabajo para listado'!$BC$155:$CB$1048576,MATCH($A921,'Hoja de Trabajo para listado'!$BC$155:$BC$1048576,0),MATCH((CUADRO!M$4&amp;$E921),'Hoja de Trabajo para listado'!$BC$151:$CB$151,0)),0)+IFERROR(INDEX('Hoja de Trabajo para listado'!$DE$153:$DG$274,MATCH($A921,'Hoja de Trabajo para listado'!$DE$153:$DE$1048576,0),MATCH((CUADRO!M$4&amp;$E921),'Hoja de Trabajo para listado'!$DE$151:$DG$151,0)),0)+IFERROR(INDEX('Hoja de Trabajo para listado'!$CD$155:$DC$1048576,MATCH($A921,'Hoja de Trabajo para listado'!$CD$155:$CD$1048576,0),MATCH((CUADRO!M$4&amp;$E921),'Hoja de Trabajo para listado'!$CD$151:$DC$151,0)),0)</f>
        <v>0</v>
      </c>
      <c r="N921" s="241">
        <f ca="1">+IFERROR(INDEX('Hoja de Trabajo para listado'!$A$155:$Z$1048576,MATCH($A921,'Hoja de Trabajo para listado'!$A$155:$A$1048576,0),MATCH((CUADRO!N$4&amp;$E921),'Hoja de Trabajo para listado'!$A$151:$Z$151,0)),0)+IFERROR(INDEX('Hoja de Trabajo para listado'!$AB$155:$BA$1048576,MATCH($A921,'Hoja de Trabajo para listado'!$AB$155:$AB$1048576,0),MATCH((CUADRO!N$4&amp;$E921),'Hoja de Trabajo para listado'!$AB$151:$BA$151,0)),0)+IFERROR(INDEX('Hoja de Trabajo para listado'!$BC$155:$CB$1048576,MATCH($A921,'Hoja de Trabajo para listado'!$BC$155:$BC$1048576,0),MATCH((CUADRO!N$4&amp;$E921),'Hoja de Trabajo para listado'!$BC$151:$CB$151,0)),0)+IFERROR(INDEX('Hoja de Trabajo para listado'!$DE$153:$DG$274,MATCH($A921,'Hoja de Trabajo para listado'!$DE$153:$DE$1048576,0),MATCH((CUADRO!N$4&amp;$E921),'Hoja de Trabajo para listado'!$DE$151:$DG$151,0)),0)+IFERROR(INDEX('Hoja de Trabajo para listado'!$CD$155:$DC$1048576,MATCH($A921,'Hoja de Trabajo para listado'!$CD$155:$CD$1048576,0),MATCH((CUADRO!N$4&amp;$E921),'Hoja de Trabajo para listado'!$CD$151:$DC$151,0)),0)</f>
        <v>0</v>
      </c>
      <c r="O921" s="241">
        <f ca="1">+IFERROR(INDEX('Hoja de Trabajo para listado'!$A$155:$Z$1048576,MATCH($A921,'Hoja de Trabajo para listado'!$A$155:$A$1048576,0),MATCH((CUADRO!O$4&amp;$E921),'Hoja de Trabajo para listado'!$A$151:$Z$151,0)),0)+IFERROR(INDEX('Hoja de Trabajo para listado'!$AB$155:$BA$1048576,MATCH($A921,'Hoja de Trabajo para listado'!$AB$155:$AB$1048576,0),MATCH((CUADRO!O$4&amp;$E921),'Hoja de Trabajo para listado'!$AB$151:$BA$151,0)),0)+IFERROR(INDEX('Hoja de Trabajo para listado'!$BC$155:$CB$1048576,MATCH($A921,'Hoja de Trabajo para listado'!$BC$155:$BC$1048576,0),MATCH((CUADRO!O$4&amp;$E921),'Hoja de Trabajo para listado'!$BC$151:$CB$151,0)),0)+IFERROR(INDEX('Hoja de Trabajo para listado'!$DE$153:$DG$274,MATCH($A921,'Hoja de Trabajo para listado'!$DE$153:$DE$1048576,0),MATCH((CUADRO!O$4&amp;$E921),'Hoja de Trabajo para listado'!$DE$151:$DG$151,0)),0)+IFERROR(INDEX('Hoja de Trabajo para listado'!$CD$155:$DC$1048576,MATCH($A921,'Hoja de Trabajo para listado'!$CD$155:$CD$1048576,0),MATCH((CUADRO!O$4&amp;$E921),'Hoja de Trabajo para listado'!$CD$151:$DC$151,0)),0)</f>
        <v>0</v>
      </c>
      <c r="P921" s="241">
        <f ca="1">+IFERROR(INDEX('Hoja de Trabajo para listado'!$A$155:$Z$1048576,MATCH($A921,'Hoja de Trabajo para listado'!$A$155:$A$1048576,0),MATCH((CUADRO!P$4&amp;$E921),'Hoja de Trabajo para listado'!$A$151:$Z$151,0)),0)+IFERROR(INDEX('Hoja de Trabajo para listado'!$AB$155:$BA$1048576,MATCH($A921,'Hoja de Trabajo para listado'!$AB$155:$AB$1048576,0),MATCH((CUADRO!P$4&amp;$E921),'Hoja de Trabajo para listado'!$AB$151:$BA$151,0)),0)+IFERROR(INDEX('Hoja de Trabajo para listado'!$BC$155:$CB$1048576,MATCH($A921,'Hoja de Trabajo para listado'!$BC$155:$BC$1048576,0),MATCH((CUADRO!P$4&amp;$E921),'Hoja de Trabajo para listado'!$BC$151:$CB$151,0)),0)+IFERROR(INDEX('Hoja de Trabajo para listado'!$DE$153:$DG$274,MATCH($A921,'Hoja de Trabajo para listado'!$DE$153:$DE$1048576,0),MATCH((CUADRO!P$4&amp;$E921),'Hoja de Trabajo para listado'!$DE$151:$DG$151,0)),0)+IFERROR(INDEX('Hoja de Trabajo para listado'!$CD$155:$DC$1048576,MATCH($A921,'Hoja de Trabajo para listado'!$CD$155:$CD$1048576,0),MATCH((CUADRO!P$4&amp;$E921),'Hoja de Trabajo para listado'!$CD$151:$DC$151,0)),0)</f>
        <v>0</v>
      </c>
      <c r="Q921" s="241">
        <f ca="1">+IFERROR(INDEX('Hoja de Trabajo para listado'!$A$155:$Z$1048576,MATCH($A921,'Hoja de Trabajo para listado'!$A$155:$A$1048576,0),MATCH((CUADRO!Q$4&amp;$E921),'Hoja de Trabajo para listado'!$A$151:$Z$151,0)),0)+IFERROR(INDEX('Hoja de Trabajo para listado'!$AB$155:$BA$1048576,MATCH($A921,'Hoja de Trabajo para listado'!$AB$155:$AB$1048576,0),MATCH((CUADRO!Q$4&amp;$E921),'Hoja de Trabajo para listado'!$AB$151:$BA$151,0)),0)+IFERROR(INDEX('Hoja de Trabajo para listado'!$BC$155:$CB$1048576,MATCH($A921,'Hoja de Trabajo para listado'!$BC$155:$BC$1048576,0),MATCH((CUADRO!Q$4&amp;$E921),'Hoja de Trabajo para listado'!$BC$151:$CB$151,0)),0)+IFERROR(INDEX('Hoja de Trabajo para listado'!$DE$153:$DG$274,MATCH($A921,'Hoja de Trabajo para listado'!$DE$153:$DE$1048576,0),MATCH((CUADRO!Q$4&amp;$E921),'Hoja de Trabajo para listado'!$DE$151:$DG$151,0)),0)+IFERROR(INDEX('Hoja de Trabajo para listado'!$CD$155:$DC$1048576,MATCH($A921,'Hoja de Trabajo para listado'!$CD$155:$CD$1048576,0),MATCH((CUADRO!Q$4&amp;$E921),'Hoja de Trabajo para listado'!$CD$151:$DC$151,0)),0)</f>
        <v>0</v>
      </c>
      <c r="R921" s="241">
        <f t="shared" ca="1" si="28"/>
        <v>0</v>
      </c>
      <c r="S921" s="247"/>
      <c r="T921" s="241">
        <f ca="1">+T922</f>
        <v>0</v>
      </c>
      <c r="U921" s="240">
        <f t="shared" si="29"/>
        <v>1</v>
      </c>
    </row>
    <row r="922" spans="1:21" customFormat="1" ht="15" hidden="1" customHeight="1">
      <c r="A922" s="32">
        <v>1603</v>
      </c>
      <c r="B922" s="382"/>
      <c r="C922" s="245" t="str">
        <f>+VLOOKUP(A922,bd_lista!$A$3:$C$592,3,FALSE)</f>
        <v>Gobierno Autónomo Municipal de Bermejo</v>
      </c>
      <c r="D922" s="384"/>
      <c r="E922" s="242" t="s">
        <v>684</v>
      </c>
      <c r="F922" s="243">
        <f ca="1">+IFERROR(INDEX('Hoja de Trabajo para listado'!$A$155:$Z$1048576,MATCH($A922,'Hoja de Trabajo para listado'!$A$155:$A$1048576,0),MATCH((CUADRO!F$4&amp;$E922),'Hoja de Trabajo para listado'!$A$151:$Z$151,0)),0)+IFERROR(INDEX('Hoja de Trabajo para listado'!$AB$155:$BA$1048576,MATCH($A922,'Hoja de Trabajo para listado'!$AB$155:$AB$1048576,0),MATCH((CUADRO!F$4&amp;$E922),'Hoja de Trabajo para listado'!$AB$151:$BA$151,0)),0)+IFERROR(INDEX('Hoja de Trabajo para listado'!$BC$155:$CB$1048576,MATCH($A922,'Hoja de Trabajo para listado'!$BC$155:$BC$1048576,0),MATCH((CUADRO!F$4&amp;$E922),'Hoja de Trabajo para listado'!$BC$151:$CB$151,0)),0)+IFERROR(INDEX('Hoja de Trabajo para listado'!$DE$153:$DG$274,MATCH($A922,'Hoja de Trabajo para listado'!$DE$153:$DE$1048576,0),MATCH((CUADRO!F$4&amp;$E922),'Hoja de Trabajo para listado'!$DE$151:$DG$151,0)),0)+IFERROR(INDEX('Hoja de Trabajo para listado'!$CD$155:$DC$1048576,MATCH($A922,'Hoja de Trabajo para listado'!$CD$155:$CD$1048576,0),MATCH((CUADRO!F$4&amp;$E922),'Hoja de Trabajo para listado'!$CD$151:$DC$151,0)),0)</f>
        <v>0</v>
      </c>
      <c r="G922" s="243">
        <f ca="1">+IFERROR(INDEX('Hoja de Trabajo para listado'!$A$155:$Z$1048576,MATCH($A922,'Hoja de Trabajo para listado'!$A$155:$A$1048576,0),MATCH((CUADRO!G$4&amp;$E922),'Hoja de Trabajo para listado'!$A$151:$Z$151,0)),0)+IFERROR(INDEX('Hoja de Trabajo para listado'!$AB$155:$BA$1048576,MATCH($A922,'Hoja de Trabajo para listado'!$AB$155:$AB$1048576,0),MATCH((CUADRO!G$4&amp;$E922),'Hoja de Trabajo para listado'!$AB$151:$BA$151,0)),0)+IFERROR(INDEX('Hoja de Trabajo para listado'!$BC$155:$CB$1048576,MATCH($A922,'Hoja de Trabajo para listado'!$BC$155:$BC$1048576,0),MATCH((CUADRO!G$4&amp;$E922),'Hoja de Trabajo para listado'!$BC$151:$CB$151,0)),0)+IFERROR(INDEX('Hoja de Trabajo para listado'!$DE$153:$DG$274,MATCH($A922,'Hoja de Trabajo para listado'!$DE$153:$DE$1048576,0),MATCH((CUADRO!G$4&amp;$E922),'Hoja de Trabajo para listado'!$DE$151:$DG$151,0)),0)+IFERROR(INDEX('Hoja de Trabajo para listado'!$CD$155:$DC$1048576,MATCH($A922,'Hoja de Trabajo para listado'!$CD$155:$CD$1048576,0),MATCH((CUADRO!G$4&amp;$E922),'Hoja de Trabajo para listado'!$CD$151:$DC$151,0)),0)</f>
        <v>0</v>
      </c>
      <c r="H922" s="243">
        <f ca="1">+IFERROR(INDEX('Hoja de Trabajo para listado'!$A$155:$Z$1048576,MATCH($A922,'Hoja de Trabajo para listado'!$A$155:$A$1048576,0),MATCH((CUADRO!H$4&amp;$E922),'Hoja de Trabajo para listado'!$A$151:$Z$151,0)),0)+IFERROR(INDEX('Hoja de Trabajo para listado'!$AB$155:$BA$1048576,MATCH($A922,'Hoja de Trabajo para listado'!$AB$155:$AB$1048576,0),MATCH((CUADRO!H$4&amp;$E922),'Hoja de Trabajo para listado'!$AB$151:$BA$151,0)),0)+IFERROR(INDEX('Hoja de Trabajo para listado'!$BC$155:$CB$1048576,MATCH($A922,'Hoja de Trabajo para listado'!$BC$155:$BC$1048576,0),MATCH((CUADRO!H$4&amp;$E922),'Hoja de Trabajo para listado'!$BC$151:$CB$151,0)),0)+IFERROR(INDEX('Hoja de Trabajo para listado'!$DE$153:$DG$274,MATCH($A922,'Hoja de Trabajo para listado'!$DE$153:$DE$1048576,0),MATCH((CUADRO!H$4&amp;$E922),'Hoja de Trabajo para listado'!$DE$151:$DG$151,0)),0)+IFERROR(INDEX('Hoja de Trabajo para listado'!$CD$155:$DC$1048576,MATCH($A922,'Hoja de Trabajo para listado'!$CD$155:$CD$1048576,0),MATCH((CUADRO!H$4&amp;$E922),'Hoja de Trabajo para listado'!$CD$151:$DC$151,0)),0)</f>
        <v>0</v>
      </c>
      <c r="I922" s="243">
        <f ca="1">+IFERROR(INDEX('Hoja de Trabajo para listado'!$A$155:$Z$1048576,MATCH($A922,'Hoja de Trabajo para listado'!$A$155:$A$1048576,0),MATCH((CUADRO!I$4&amp;$E922),'Hoja de Trabajo para listado'!$A$151:$Z$151,0)),0)+IFERROR(INDEX('Hoja de Trabajo para listado'!$AB$155:$BA$1048576,MATCH($A922,'Hoja de Trabajo para listado'!$AB$155:$AB$1048576,0),MATCH((CUADRO!I$4&amp;$E922),'Hoja de Trabajo para listado'!$AB$151:$BA$151,0)),0)+IFERROR(INDEX('Hoja de Trabajo para listado'!$BC$155:$CB$1048576,MATCH($A922,'Hoja de Trabajo para listado'!$BC$155:$BC$1048576,0),MATCH((CUADRO!I$4&amp;$E922),'Hoja de Trabajo para listado'!$BC$151:$CB$151,0)),0)+IFERROR(INDEX('Hoja de Trabajo para listado'!$DE$153:$DG$274,MATCH($A922,'Hoja de Trabajo para listado'!$DE$153:$DE$1048576,0),MATCH((CUADRO!I$4&amp;$E922),'Hoja de Trabajo para listado'!$DE$151:$DG$151,0)),0)+IFERROR(INDEX('Hoja de Trabajo para listado'!$CD$155:$DC$1048576,MATCH($A922,'Hoja de Trabajo para listado'!$CD$155:$CD$1048576,0),MATCH((CUADRO!I$4&amp;$E922),'Hoja de Trabajo para listado'!$CD$151:$DC$151,0)),0)</f>
        <v>0</v>
      </c>
      <c r="J922" s="243">
        <f ca="1">+IFERROR(INDEX('Hoja de Trabajo para listado'!$A$155:$Z$1048576,MATCH($A922,'Hoja de Trabajo para listado'!$A$155:$A$1048576,0),MATCH((CUADRO!J$4&amp;$E922),'Hoja de Trabajo para listado'!$A$151:$Z$151,0)),0)+IFERROR(INDEX('Hoja de Trabajo para listado'!$AB$155:$BA$1048576,MATCH($A922,'Hoja de Trabajo para listado'!$AB$155:$AB$1048576,0),MATCH((CUADRO!J$4&amp;$E922),'Hoja de Trabajo para listado'!$AB$151:$BA$151,0)),0)+IFERROR(INDEX('Hoja de Trabajo para listado'!$BC$155:$CB$1048576,MATCH($A922,'Hoja de Trabajo para listado'!$BC$155:$BC$1048576,0),MATCH((CUADRO!J$4&amp;$E922),'Hoja de Trabajo para listado'!$BC$151:$CB$151,0)),0)+IFERROR(INDEX('Hoja de Trabajo para listado'!$DE$153:$DG$274,MATCH($A922,'Hoja de Trabajo para listado'!$DE$153:$DE$1048576,0),MATCH((CUADRO!J$4&amp;$E922),'Hoja de Trabajo para listado'!$DE$151:$DG$151,0)),0)+IFERROR(INDEX('Hoja de Trabajo para listado'!$CD$155:$DC$1048576,MATCH($A922,'Hoja de Trabajo para listado'!$CD$155:$CD$1048576,0),MATCH((CUADRO!J$4&amp;$E922),'Hoja de Trabajo para listado'!$CD$151:$DC$151,0)),0)</f>
        <v>0</v>
      </c>
      <c r="K922" s="243">
        <f ca="1">+IFERROR(INDEX('Hoja de Trabajo para listado'!$A$155:$Z$1048576,MATCH($A922,'Hoja de Trabajo para listado'!$A$155:$A$1048576,0),MATCH((CUADRO!K$4&amp;$E922),'Hoja de Trabajo para listado'!$A$151:$Z$151,0)),0)+IFERROR(INDEX('Hoja de Trabajo para listado'!$AB$155:$BA$1048576,MATCH($A922,'Hoja de Trabajo para listado'!$AB$155:$AB$1048576,0),MATCH((CUADRO!K$4&amp;$E922),'Hoja de Trabajo para listado'!$AB$151:$BA$151,0)),0)+IFERROR(INDEX('Hoja de Trabajo para listado'!$BC$155:$CB$1048576,MATCH($A922,'Hoja de Trabajo para listado'!$BC$155:$BC$1048576,0),MATCH((CUADRO!K$4&amp;$E922),'Hoja de Trabajo para listado'!$BC$151:$CB$151,0)),0)+IFERROR(INDEX('Hoja de Trabajo para listado'!$DE$153:$DG$274,MATCH($A922,'Hoja de Trabajo para listado'!$DE$153:$DE$1048576,0),MATCH((CUADRO!K$4&amp;$E922),'Hoja de Trabajo para listado'!$DE$151:$DG$151,0)),0)+IFERROR(INDEX('Hoja de Trabajo para listado'!$CD$155:$DC$1048576,MATCH($A922,'Hoja de Trabajo para listado'!$CD$155:$CD$1048576,0),MATCH((CUADRO!K$4&amp;$E922),'Hoja de Trabajo para listado'!$CD$151:$DC$151,0)),0)</f>
        <v>0</v>
      </c>
      <c r="L922" s="243">
        <f ca="1">+IFERROR(INDEX('Hoja de Trabajo para listado'!$A$155:$Z$1048576,MATCH($A922,'Hoja de Trabajo para listado'!$A$155:$A$1048576,0),MATCH((CUADRO!L$4&amp;$E922),'Hoja de Trabajo para listado'!$A$151:$Z$151,0)),0)+IFERROR(INDEX('Hoja de Trabajo para listado'!$AB$155:$BA$1048576,MATCH($A922,'Hoja de Trabajo para listado'!$AB$155:$AB$1048576,0),MATCH((CUADRO!L$4&amp;$E922),'Hoja de Trabajo para listado'!$AB$151:$BA$151,0)),0)+IFERROR(INDEX('Hoja de Trabajo para listado'!$BC$155:$CB$1048576,MATCH($A922,'Hoja de Trabajo para listado'!$BC$155:$BC$1048576,0),MATCH((CUADRO!L$4&amp;$E922),'Hoja de Trabajo para listado'!$BC$151:$CB$151,0)),0)+IFERROR(INDEX('Hoja de Trabajo para listado'!$DE$153:$DG$274,MATCH($A922,'Hoja de Trabajo para listado'!$DE$153:$DE$1048576,0),MATCH((CUADRO!L$4&amp;$E922),'Hoja de Trabajo para listado'!$DE$151:$DG$151,0)),0)+IFERROR(INDEX('Hoja de Trabajo para listado'!$CD$155:$DC$1048576,MATCH($A922,'Hoja de Trabajo para listado'!$CD$155:$CD$1048576,0),MATCH((CUADRO!L$4&amp;$E922),'Hoja de Trabajo para listado'!$CD$151:$DC$151,0)),0)</f>
        <v>0</v>
      </c>
      <c r="M922" s="243">
        <f ca="1">+IFERROR(INDEX('Hoja de Trabajo para listado'!$A$155:$Z$1048576,MATCH($A922,'Hoja de Trabajo para listado'!$A$155:$A$1048576,0),MATCH((CUADRO!M$4&amp;$E922),'Hoja de Trabajo para listado'!$A$151:$Z$151,0)),0)+IFERROR(INDEX('Hoja de Trabajo para listado'!$AB$155:$BA$1048576,MATCH($A922,'Hoja de Trabajo para listado'!$AB$155:$AB$1048576,0),MATCH((CUADRO!M$4&amp;$E922),'Hoja de Trabajo para listado'!$AB$151:$BA$151,0)),0)+IFERROR(INDEX('Hoja de Trabajo para listado'!$BC$155:$CB$1048576,MATCH($A922,'Hoja de Trabajo para listado'!$BC$155:$BC$1048576,0),MATCH((CUADRO!M$4&amp;$E922),'Hoja de Trabajo para listado'!$BC$151:$CB$151,0)),0)+IFERROR(INDEX('Hoja de Trabajo para listado'!$DE$153:$DG$274,MATCH($A922,'Hoja de Trabajo para listado'!$DE$153:$DE$1048576,0),MATCH((CUADRO!M$4&amp;$E922),'Hoja de Trabajo para listado'!$DE$151:$DG$151,0)),0)+IFERROR(INDEX('Hoja de Trabajo para listado'!$CD$155:$DC$1048576,MATCH($A922,'Hoja de Trabajo para listado'!$CD$155:$CD$1048576,0),MATCH((CUADRO!M$4&amp;$E922),'Hoja de Trabajo para listado'!$CD$151:$DC$151,0)),0)</f>
        <v>0</v>
      </c>
      <c r="N922" s="243">
        <f ca="1">+IFERROR(INDEX('Hoja de Trabajo para listado'!$A$155:$Z$1048576,MATCH($A922,'Hoja de Trabajo para listado'!$A$155:$A$1048576,0),MATCH((CUADRO!N$4&amp;$E922),'Hoja de Trabajo para listado'!$A$151:$Z$151,0)),0)+IFERROR(INDEX('Hoja de Trabajo para listado'!$AB$155:$BA$1048576,MATCH($A922,'Hoja de Trabajo para listado'!$AB$155:$AB$1048576,0),MATCH((CUADRO!N$4&amp;$E922),'Hoja de Trabajo para listado'!$AB$151:$BA$151,0)),0)+IFERROR(INDEX('Hoja de Trabajo para listado'!$BC$155:$CB$1048576,MATCH($A922,'Hoja de Trabajo para listado'!$BC$155:$BC$1048576,0),MATCH((CUADRO!N$4&amp;$E922),'Hoja de Trabajo para listado'!$BC$151:$CB$151,0)),0)+IFERROR(INDEX('Hoja de Trabajo para listado'!$DE$153:$DG$274,MATCH($A922,'Hoja de Trabajo para listado'!$DE$153:$DE$1048576,0),MATCH((CUADRO!N$4&amp;$E922),'Hoja de Trabajo para listado'!$DE$151:$DG$151,0)),0)+IFERROR(INDEX('Hoja de Trabajo para listado'!$CD$155:$DC$1048576,MATCH($A922,'Hoja de Trabajo para listado'!$CD$155:$CD$1048576,0),MATCH((CUADRO!N$4&amp;$E922),'Hoja de Trabajo para listado'!$CD$151:$DC$151,0)),0)</f>
        <v>0</v>
      </c>
      <c r="O922" s="243">
        <f ca="1">+IFERROR(INDEX('Hoja de Trabajo para listado'!$A$155:$Z$1048576,MATCH($A922,'Hoja de Trabajo para listado'!$A$155:$A$1048576,0),MATCH((CUADRO!O$4&amp;$E922),'Hoja de Trabajo para listado'!$A$151:$Z$151,0)),0)+IFERROR(INDEX('Hoja de Trabajo para listado'!$AB$155:$BA$1048576,MATCH($A922,'Hoja de Trabajo para listado'!$AB$155:$AB$1048576,0),MATCH((CUADRO!O$4&amp;$E922),'Hoja de Trabajo para listado'!$AB$151:$BA$151,0)),0)+IFERROR(INDEX('Hoja de Trabajo para listado'!$BC$155:$CB$1048576,MATCH($A922,'Hoja de Trabajo para listado'!$BC$155:$BC$1048576,0),MATCH((CUADRO!O$4&amp;$E922),'Hoja de Trabajo para listado'!$BC$151:$CB$151,0)),0)+IFERROR(INDEX('Hoja de Trabajo para listado'!$DE$153:$DG$274,MATCH($A922,'Hoja de Trabajo para listado'!$DE$153:$DE$1048576,0),MATCH((CUADRO!O$4&amp;$E922),'Hoja de Trabajo para listado'!$DE$151:$DG$151,0)),0)+IFERROR(INDEX('Hoja de Trabajo para listado'!$CD$155:$DC$1048576,MATCH($A922,'Hoja de Trabajo para listado'!$CD$155:$CD$1048576,0),MATCH((CUADRO!O$4&amp;$E922),'Hoja de Trabajo para listado'!$CD$151:$DC$151,0)),0)</f>
        <v>0</v>
      </c>
      <c r="P922" s="243">
        <f ca="1">+IFERROR(INDEX('Hoja de Trabajo para listado'!$A$155:$Z$1048576,MATCH($A922,'Hoja de Trabajo para listado'!$A$155:$A$1048576,0),MATCH((CUADRO!P$4&amp;$E922),'Hoja de Trabajo para listado'!$A$151:$Z$151,0)),0)+IFERROR(INDEX('Hoja de Trabajo para listado'!$AB$155:$BA$1048576,MATCH($A922,'Hoja de Trabajo para listado'!$AB$155:$AB$1048576,0),MATCH((CUADRO!P$4&amp;$E922),'Hoja de Trabajo para listado'!$AB$151:$BA$151,0)),0)+IFERROR(INDEX('Hoja de Trabajo para listado'!$BC$155:$CB$1048576,MATCH($A922,'Hoja de Trabajo para listado'!$BC$155:$BC$1048576,0),MATCH((CUADRO!P$4&amp;$E922),'Hoja de Trabajo para listado'!$BC$151:$CB$151,0)),0)+IFERROR(INDEX('Hoja de Trabajo para listado'!$DE$153:$DG$274,MATCH($A922,'Hoja de Trabajo para listado'!$DE$153:$DE$1048576,0),MATCH((CUADRO!P$4&amp;$E922),'Hoja de Trabajo para listado'!$DE$151:$DG$151,0)),0)+IFERROR(INDEX('Hoja de Trabajo para listado'!$CD$155:$DC$1048576,MATCH($A922,'Hoja de Trabajo para listado'!$CD$155:$CD$1048576,0),MATCH((CUADRO!P$4&amp;$E922),'Hoja de Trabajo para listado'!$CD$151:$DC$151,0)),0)</f>
        <v>0</v>
      </c>
      <c r="Q922" s="243">
        <f ca="1">+IFERROR(INDEX('Hoja de Trabajo para listado'!$A$155:$Z$1048576,MATCH($A922,'Hoja de Trabajo para listado'!$A$155:$A$1048576,0),MATCH((CUADRO!Q$4&amp;$E922),'Hoja de Trabajo para listado'!$A$151:$Z$151,0)),0)+IFERROR(INDEX('Hoja de Trabajo para listado'!$AB$155:$BA$1048576,MATCH($A922,'Hoja de Trabajo para listado'!$AB$155:$AB$1048576,0),MATCH((CUADRO!Q$4&amp;$E922),'Hoja de Trabajo para listado'!$AB$151:$BA$151,0)),0)+IFERROR(INDEX('Hoja de Trabajo para listado'!$BC$155:$CB$1048576,MATCH($A922,'Hoja de Trabajo para listado'!$BC$155:$BC$1048576,0),MATCH((CUADRO!Q$4&amp;$E922),'Hoja de Trabajo para listado'!$BC$151:$CB$151,0)),0)+IFERROR(INDEX('Hoja de Trabajo para listado'!$DE$153:$DG$274,MATCH($A922,'Hoja de Trabajo para listado'!$DE$153:$DE$1048576,0),MATCH((CUADRO!Q$4&amp;$E922),'Hoja de Trabajo para listado'!$DE$151:$DG$151,0)),0)+IFERROR(INDEX('Hoja de Trabajo para listado'!$CD$155:$DC$1048576,MATCH($A922,'Hoja de Trabajo para listado'!$CD$155:$CD$1048576,0),MATCH((CUADRO!Q$4&amp;$E922),'Hoja de Trabajo para listado'!$CD$151:$DC$151,0)),0)</f>
        <v>0</v>
      </c>
      <c r="R922" s="243">
        <f t="shared" ca="1" si="28"/>
        <v>0</v>
      </c>
      <c r="S922" s="253">
        <f ca="1">+R921+R922</f>
        <v>0</v>
      </c>
      <c r="T922" s="243">
        <f ca="1">+S922</f>
        <v>0</v>
      </c>
      <c r="U922" s="242">
        <f t="shared" si="29"/>
        <v>2</v>
      </c>
    </row>
    <row r="923" spans="1:21" customFormat="1" ht="15" hidden="1" customHeight="1">
      <c r="A923" s="32">
        <v>1604</v>
      </c>
      <c r="B923" s="381">
        <f>+A923</f>
        <v>1604</v>
      </c>
      <c r="C923" s="245" t="str">
        <f>+VLOOKUP(A923,bd_lista!$A$3:$C$592,3,FALSE)</f>
        <v>Gobierno Autónomo Municipal de Yacuiba</v>
      </c>
      <c r="D923" s="383" t="str">
        <f>+C923</f>
        <v>Gobierno Autónomo Municipal de Yacuiba</v>
      </c>
      <c r="E923" s="240" t="s">
        <v>683</v>
      </c>
      <c r="F923" s="241">
        <f ca="1">+IFERROR(INDEX('Hoja de Trabajo para listado'!$A$155:$Z$1048576,MATCH($A923,'Hoja de Trabajo para listado'!$A$155:$A$1048576,0),MATCH((CUADRO!F$4&amp;$E923),'Hoja de Trabajo para listado'!$A$151:$Z$151,0)),0)+IFERROR(INDEX('Hoja de Trabajo para listado'!$AB$155:$BA$1048576,MATCH($A923,'Hoja de Trabajo para listado'!$AB$155:$AB$1048576,0),MATCH((CUADRO!F$4&amp;$E923),'Hoja de Trabajo para listado'!$AB$151:$BA$151,0)),0)+IFERROR(INDEX('Hoja de Trabajo para listado'!$BC$155:$CB$1048576,MATCH($A923,'Hoja de Trabajo para listado'!$BC$155:$BC$1048576,0),MATCH((CUADRO!F$4&amp;$E923),'Hoja de Trabajo para listado'!$BC$151:$CB$151,0)),0)+IFERROR(INDEX('Hoja de Trabajo para listado'!$DE$153:$DG$274,MATCH($A923,'Hoja de Trabajo para listado'!$DE$153:$DE$1048576,0),MATCH((CUADRO!F$4&amp;$E923),'Hoja de Trabajo para listado'!$DE$151:$DG$151,0)),0)+IFERROR(INDEX('Hoja de Trabajo para listado'!$CD$155:$DC$1048576,MATCH($A923,'Hoja de Trabajo para listado'!$CD$155:$CD$1048576,0),MATCH((CUADRO!F$4&amp;$E923),'Hoja de Trabajo para listado'!$CD$151:$DC$151,0)),0)</f>
        <v>0</v>
      </c>
      <c r="G923" s="241">
        <f ca="1">+IFERROR(INDEX('Hoja de Trabajo para listado'!$A$155:$Z$1048576,MATCH($A923,'Hoja de Trabajo para listado'!$A$155:$A$1048576,0),MATCH((CUADRO!G$4&amp;$E923),'Hoja de Trabajo para listado'!$A$151:$Z$151,0)),0)+IFERROR(INDEX('Hoja de Trabajo para listado'!$AB$155:$BA$1048576,MATCH($A923,'Hoja de Trabajo para listado'!$AB$155:$AB$1048576,0),MATCH((CUADRO!G$4&amp;$E923),'Hoja de Trabajo para listado'!$AB$151:$BA$151,0)),0)+IFERROR(INDEX('Hoja de Trabajo para listado'!$BC$155:$CB$1048576,MATCH($A923,'Hoja de Trabajo para listado'!$BC$155:$BC$1048576,0),MATCH((CUADRO!G$4&amp;$E923),'Hoja de Trabajo para listado'!$BC$151:$CB$151,0)),0)+IFERROR(INDEX('Hoja de Trabajo para listado'!$DE$153:$DG$274,MATCH($A923,'Hoja de Trabajo para listado'!$DE$153:$DE$1048576,0),MATCH((CUADRO!G$4&amp;$E923),'Hoja de Trabajo para listado'!$DE$151:$DG$151,0)),0)+IFERROR(INDEX('Hoja de Trabajo para listado'!$CD$155:$DC$1048576,MATCH($A923,'Hoja de Trabajo para listado'!$CD$155:$CD$1048576,0),MATCH((CUADRO!G$4&amp;$E923),'Hoja de Trabajo para listado'!$CD$151:$DC$151,0)),0)</f>
        <v>0</v>
      </c>
      <c r="H923" s="241">
        <f ca="1">+IFERROR(INDEX('Hoja de Trabajo para listado'!$A$155:$Z$1048576,MATCH($A923,'Hoja de Trabajo para listado'!$A$155:$A$1048576,0),MATCH((CUADRO!H$4&amp;$E923),'Hoja de Trabajo para listado'!$A$151:$Z$151,0)),0)+IFERROR(INDEX('Hoja de Trabajo para listado'!$AB$155:$BA$1048576,MATCH($A923,'Hoja de Trabajo para listado'!$AB$155:$AB$1048576,0),MATCH((CUADRO!H$4&amp;$E923),'Hoja de Trabajo para listado'!$AB$151:$BA$151,0)),0)+IFERROR(INDEX('Hoja de Trabajo para listado'!$BC$155:$CB$1048576,MATCH($A923,'Hoja de Trabajo para listado'!$BC$155:$BC$1048576,0),MATCH((CUADRO!H$4&amp;$E923),'Hoja de Trabajo para listado'!$BC$151:$CB$151,0)),0)+IFERROR(INDEX('Hoja de Trabajo para listado'!$DE$153:$DG$274,MATCH($A923,'Hoja de Trabajo para listado'!$DE$153:$DE$1048576,0),MATCH((CUADRO!H$4&amp;$E923),'Hoja de Trabajo para listado'!$DE$151:$DG$151,0)),0)+IFERROR(INDEX('Hoja de Trabajo para listado'!$CD$155:$DC$1048576,MATCH($A923,'Hoja de Trabajo para listado'!$CD$155:$CD$1048576,0),MATCH((CUADRO!H$4&amp;$E923),'Hoja de Trabajo para listado'!$CD$151:$DC$151,0)),0)</f>
        <v>0</v>
      </c>
      <c r="I923" s="241">
        <f ca="1">+IFERROR(INDEX('Hoja de Trabajo para listado'!$A$155:$Z$1048576,MATCH($A923,'Hoja de Trabajo para listado'!$A$155:$A$1048576,0),MATCH((CUADRO!I$4&amp;$E923),'Hoja de Trabajo para listado'!$A$151:$Z$151,0)),0)+IFERROR(INDEX('Hoja de Trabajo para listado'!$AB$155:$BA$1048576,MATCH($A923,'Hoja de Trabajo para listado'!$AB$155:$AB$1048576,0),MATCH((CUADRO!I$4&amp;$E923),'Hoja de Trabajo para listado'!$AB$151:$BA$151,0)),0)+IFERROR(INDEX('Hoja de Trabajo para listado'!$BC$155:$CB$1048576,MATCH($A923,'Hoja de Trabajo para listado'!$BC$155:$BC$1048576,0),MATCH((CUADRO!I$4&amp;$E923),'Hoja de Trabajo para listado'!$BC$151:$CB$151,0)),0)+IFERROR(INDEX('Hoja de Trabajo para listado'!$DE$153:$DG$274,MATCH($A923,'Hoja de Trabajo para listado'!$DE$153:$DE$1048576,0),MATCH((CUADRO!I$4&amp;$E923),'Hoja de Trabajo para listado'!$DE$151:$DG$151,0)),0)+IFERROR(INDEX('Hoja de Trabajo para listado'!$CD$155:$DC$1048576,MATCH($A923,'Hoja de Trabajo para listado'!$CD$155:$CD$1048576,0),MATCH((CUADRO!I$4&amp;$E923),'Hoja de Trabajo para listado'!$CD$151:$DC$151,0)),0)</f>
        <v>0</v>
      </c>
      <c r="J923" s="241">
        <f ca="1">+IFERROR(INDEX('Hoja de Trabajo para listado'!$A$155:$Z$1048576,MATCH($A923,'Hoja de Trabajo para listado'!$A$155:$A$1048576,0),MATCH((CUADRO!J$4&amp;$E923),'Hoja de Trabajo para listado'!$A$151:$Z$151,0)),0)+IFERROR(INDEX('Hoja de Trabajo para listado'!$AB$155:$BA$1048576,MATCH($A923,'Hoja de Trabajo para listado'!$AB$155:$AB$1048576,0),MATCH((CUADRO!J$4&amp;$E923),'Hoja de Trabajo para listado'!$AB$151:$BA$151,0)),0)+IFERROR(INDEX('Hoja de Trabajo para listado'!$BC$155:$CB$1048576,MATCH($A923,'Hoja de Trabajo para listado'!$BC$155:$BC$1048576,0),MATCH((CUADRO!J$4&amp;$E923),'Hoja de Trabajo para listado'!$BC$151:$CB$151,0)),0)+IFERROR(INDEX('Hoja de Trabajo para listado'!$DE$153:$DG$274,MATCH($A923,'Hoja de Trabajo para listado'!$DE$153:$DE$1048576,0),MATCH((CUADRO!J$4&amp;$E923),'Hoja de Trabajo para listado'!$DE$151:$DG$151,0)),0)+IFERROR(INDEX('Hoja de Trabajo para listado'!$CD$155:$DC$1048576,MATCH($A923,'Hoja de Trabajo para listado'!$CD$155:$CD$1048576,0),MATCH((CUADRO!J$4&amp;$E923),'Hoja de Trabajo para listado'!$CD$151:$DC$151,0)),0)</f>
        <v>0</v>
      </c>
      <c r="K923" s="241">
        <f ca="1">+IFERROR(INDEX('Hoja de Trabajo para listado'!$A$155:$Z$1048576,MATCH($A923,'Hoja de Trabajo para listado'!$A$155:$A$1048576,0),MATCH((CUADRO!K$4&amp;$E923),'Hoja de Trabajo para listado'!$A$151:$Z$151,0)),0)+IFERROR(INDEX('Hoja de Trabajo para listado'!$AB$155:$BA$1048576,MATCH($A923,'Hoja de Trabajo para listado'!$AB$155:$AB$1048576,0),MATCH((CUADRO!K$4&amp;$E923),'Hoja de Trabajo para listado'!$AB$151:$BA$151,0)),0)+IFERROR(INDEX('Hoja de Trabajo para listado'!$BC$155:$CB$1048576,MATCH($A923,'Hoja de Trabajo para listado'!$BC$155:$BC$1048576,0),MATCH((CUADRO!K$4&amp;$E923),'Hoja de Trabajo para listado'!$BC$151:$CB$151,0)),0)+IFERROR(INDEX('Hoja de Trabajo para listado'!$DE$153:$DG$274,MATCH($A923,'Hoja de Trabajo para listado'!$DE$153:$DE$1048576,0),MATCH((CUADRO!K$4&amp;$E923),'Hoja de Trabajo para listado'!$DE$151:$DG$151,0)),0)+IFERROR(INDEX('Hoja de Trabajo para listado'!$CD$155:$DC$1048576,MATCH($A923,'Hoja de Trabajo para listado'!$CD$155:$CD$1048576,0),MATCH((CUADRO!K$4&amp;$E923),'Hoja de Trabajo para listado'!$CD$151:$DC$151,0)),0)</f>
        <v>0</v>
      </c>
      <c r="L923" s="241">
        <f ca="1">+IFERROR(INDEX('Hoja de Trabajo para listado'!$A$155:$Z$1048576,MATCH($A923,'Hoja de Trabajo para listado'!$A$155:$A$1048576,0),MATCH((CUADRO!L$4&amp;$E923),'Hoja de Trabajo para listado'!$A$151:$Z$151,0)),0)+IFERROR(INDEX('Hoja de Trabajo para listado'!$AB$155:$BA$1048576,MATCH($A923,'Hoja de Trabajo para listado'!$AB$155:$AB$1048576,0),MATCH((CUADRO!L$4&amp;$E923),'Hoja de Trabajo para listado'!$AB$151:$BA$151,0)),0)+IFERROR(INDEX('Hoja de Trabajo para listado'!$BC$155:$CB$1048576,MATCH($A923,'Hoja de Trabajo para listado'!$BC$155:$BC$1048576,0),MATCH((CUADRO!L$4&amp;$E923),'Hoja de Trabajo para listado'!$BC$151:$CB$151,0)),0)+IFERROR(INDEX('Hoja de Trabajo para listado'!$DE$153:$DG$274,MATCH($A923,'Hoja de Trabajo para listado'!$DE$153:$DE$1048576,0),MATCH((CUADRO!L$4&amp;$E923),'Hoja de Trabajo para listado'!$DE$151:$DG$151,0)),0)+IFERROR(INDEX('Hoja de Trabajo para listado'!$CD$155:$DC$1048576,MATCH($A923,'Hoja de Trabajo para listado'!$CD$155:$CD$1048576,0),MATCH((CUADRO!L$4&amp;$E923),'Hoja de Trabajo para listado'!$CD$151:$DC$151,0)),0)</f>
        <v>0</v>
      </c>
      <c r="M923" s="241">
        <f ca="1">+IFERROR(INDEX('Hoja de Trabajo para listado'!$A$155:$Z$1048576,MATCH($A923,'Hoja de Trabajo para listado'!$A$155:$A$1048576,0),MATCH((CUADRO!M$4&amp;$E923),'Hoja de Trabajo para listado'!$A$151:$Z$151,0)),0)+IFERROR(INDEX('Hoja de Trabajo para listado'!$AB$155:$BA$1048576,MATCH($A923,'Hoja de Trabajo para listado'!$AB$155:$AB$1048576,0),MATCH((CUADRO!M$4&amp;$E923),'Hoja de Trabajo para listado'!$AB$151:$BA$151,0)),0)+IFERROR(INDEX('Hoja de Trabajo para listado'!$BC$155:$CB$1048576,MATCH($A923,'Hoja de Trabajo para listado'!$BC$155:$BC$1048576,0),MATCH((CUADRO!M$4&amp;$E923),'Hoja de Trabajo para listado'!$BC$151:$CB$151,0)),0)+IFERROR(INDEX('Hoja de Trabajo para listado'!$DE$153:$DG$274,MATCH($A923,'Hoja de Trabajo para listado'!$DE$153:$DE$1048576,0),MATCH((CUADRO!M$4&amp;$E923),'Hoja de Trabajo para listado'!$DE$151:$DG$151,0)),0)+IFERROR(INDEX('Hoja de Trabajo para listado'!$CD$155:$DC$1048576,MATCH($A923,'Hoja de Trabajo para listado'!$CD$155:$CD$1048576,0),MATCH((CUADRO!M$4&amp;$E923),'Hoja de Trabajo para listado'!$CD$151:$DC$151,0)),0)</f>
        <v>0</v>
      </c>
      <c r="N923" s="241">
        <f ca="1">+IFERROR(INDEX('Hoja de Trabajo para listado'!$A$155:$Z$1048576,MATCH($A923,'Hoja de Trabajo para listado'!$A$155:$A$1048576,0),MATCH((CUADRO!N$4&amp;$E923),'Hoja de Trabajo para listado'!$A$151:$Z$151,0)),0)+IFERROR(INDEX('Hoja de Trabajo para listado'!$AB$155:$BA$1048576,MATCH($A923,'Hoja de Trabajo para listado'!$AB$155:$AB$1048576,0),MATCH((CUADRO!N$4&amp;$E923),'Hoja de Trabajo para listado'!$AB$151:$BA$151,0)),0)+IFERROR(INDEX('Hoja de Trabajo para listado'!$BC$155:$CB$1048576,MATCH($A923,'Hoja de Trabajo para listado'!$BC$155:$BC$1048576,0),MATCH((CUADRO!N$4&amp;$E923),'Hoja de Trabajo para listado'!$BC$151:$CB$151,0)),0)+IFERROR(INDEX('Hoja de Trabajo para listado'!$DE$153:$DG$274,MATCH($A923,'Hoja de Trabajo para listado'!$DE$153:$DE$1048576,0),MATCH((CUADRO!N$4&amp;$E923),'Hoja de Trabajo para listado'!$DE$151:$DG$151,0)),0)+IFERROR(INDEX('Hoja de Trabajo para listado'!$CD$155:$DC$1048576,MATCH($A923,'Hoja de Trabajo para listado'!$CD$155:$CD$1048576,0),MATCH((CUADRO!N$4&amp;$E923),'Hoja de Trabajo para listado'!$CD$151:$DC$151,0)),0)</f>
        <v>0</v>
      </c>
      <c r="O923" s="241">
        <f ca="1">+IFERROR(INDEX('Hoja de Trabajo para listado'!$A$155:$Z$1048576,MATCH($A923,'Hoja de Trabajo para listado'!$A$155:$A$1048576,0),MATCH((CUADRO!O$4&amp;$E923),'Hoja de Trabajo para listado'!$A$151:$Z$151,0)),0)+IFERROR(INDEX('Hoja de Trabajo para listado'!$AB$155:$BA$1048576,MATCH($A923,'Hoja de Trabajo para listado'!$AB$155:$AB$1048576,0),MATCH((CUADRO!O$4&amp;$E923),'Hoja de Trabajo para listado'!$AB$151:$BA$151,0)),0)+IFERROR(INDEX('Hoja de Trabajo para listado'!$BC$155:$CB$1048576,MATCH($A923,'Hoja de Trabajo para listado'!$BC$155:$BC$1048576,0),MATCH((CUADRO!O$4&amp;$E923),'Hoja de Trabajo para listado'!$BC$151:$CB$151,0)),0)+IFERROR(INDEX('Hoja de Trabajo para listado'!$DE$153:$DG$274,MATCH($A923,'Hoja de Trabajo para listado'!$DE$153:$DE$1048576,0),MATCH((CUADRO!O$4&amp;$E923),'Hoja de Trabajo para listado'!$DE$151:$DG$151,0)),0)+IFERROR(INDEX('Hoja de Trabajo para listado'!$CD$155:$DC$1048576,MATCH($A923,'Hoja de Trabajo para listado'!$CD$155:$CD$1048576,0),MATCH((CUADRO!O$4&amp;$E923),'Hoja de Trabajo para listado'!$CD$151:$DC$151,0)),0)</f>
        <v>0</v>
      </c>
      <c r="P923" s="241">
        <f ca="1">+IFERROR(INDEX('Hoja de Trabajo para listado'!$A$155:$Z$1048576,MATCH($A923,'Hoja de Trabajo para listado'!$A$155:$A$1048576,0),MATCH((CUADRO!P$4&amp;$E923),'Hoja de Trabajo para listado'!$A$151:$Z$151,0)),0)+IFERROR(INDEX('Hoja de Trabajo para listado'!$AB$155:$BA$1048576,MATCH($A923,'Hoja de Trabajo para listado'!$AB$155:$AB$1048576,0),MATCH((CUADRO!P$4&amp;$E923),'Hoja de Trabajo para listado'!$AB$151:$BA$151,0)),0)+IFERROR(INDEX('Hoja de Trabajo para listado'!$BC$155:$CB$1048576,MATCH($A923,'Hoja de Trabajo para listado'!$BC$155:$BC$1048576,0),MATCH((CUADRO!P$4&amp;$E923),'Hoja de Trabajo para listado'!$BC$151:$CB$151,0)),0)+IFERROR(INDEX('Hoja de Trabajo para listado'!$DE$153:$DG$274,MATCH($A923,'Hoja de Trabajo para listado'!$DE$153:$DE$1048576,0),MATCH((CUADRO!P$4&amp;$E923),'Hoja de Trabajo para listado'!$DE$151:$DG$151,0)),0)+IFERROR(INDEX('Hoja de Trabajo para listado'!$CD$155:$DC$1048576,MATCH($A923,'Hoja de Trabajo para listado'!$CD$155:$CD$1048576,0),MATCH((CUADRO!P$4&amp;$E923),'Hoja de Trabajo para listado'!$CD$151:$DC$151,0)),0)</f>
        <v>0</v>
      </c>
      <c r="Q923" s="241">
        <f ca="1">+IFERROR(INDEX('Hoja de Trabajo para listado'!$A$155:$Z$1048576,MATCH($A923,'Hoja de Trabajo para listado'!$A$155:$A$1048576,0),MATCH((CUADRO!Q$4&amp;$E923),'Hoja de Trabajo para listado'!$A$151:$Z$151,0)),0)+IFERROR(INDEX('Hoja de Trabajo para listado'!$AB$155:$BA$1048576,MATCH($A923,'Hoja de Trabajo para listado'!$AB$155:$AB$1048576,0),MATCH((CUADRO!Q$4&amp;$E923),'Hoja de Trabajo para listado'!$AB$151:$BA$151,0)),0)+IFERROR(INDEX('Hoja de Trabajo para listado'!$BC$155:$CB$1048576,MATCH($A923,'Hoja de Trabajo para listado'!$BC$155:$BC$1048576,0),MATCH((CUADRO!Q$4&amp;$E923),'Hoja de Trabajo para listado'!$BC$151:$CB$151,0)),0)+IFERROR(INDEX('Hoja de Trabajo para listado'!$DE$153:$DG$274,MATCH($A923,'Hoja de Trabajo para listado'!$DE$153:$DE$1048576,0),MATCH((CUADRO!Q$4&amp;$E923),'Hoja de Trabajo para listado'!$DE$151:$DG$151,0)),0)+IFERROR(INDEX('Hoja de Trabajo para listado'!$CD$155:$DC$1048576,MATCH($A923,'Hoja de Trabajo para listado'!$CD$155:$CD$1048576,0),MATCH((CUADRO!Q$4&amp;$E923),'Hoja de Trabajo para listado'!$CD$151:$DC$151,0)),0)</f>
        <v>0</v>
      </c>
      <c r="R923" s="241">
        <f t="shared" ca="1" si="28"/>
        <v>0</v>
      </c>
      <c r="S923" s="247"/>
      <c r="T923" s="241">
        <f ca="1">+T924</f>
        <v>0</v>
      </c>
      <c r="U923" s="240">
        <f t="shared" si="29"/>
        <v>1</v>
      </c>
    </row>
    <row r="924" spans="1:21" customFormat="1" ht="15" hidden="1" customHeight="1">
      <c r="A924" s="32">
        <v>1604</v>
      </c>
      <c r="B924" s="382"/>
      <c r="C924" s="245" t="str">
        <f>+VLOOKUP(A924,bd_lista!$A$3:$C$592,3,FALSE)</f>
        <v>Gobierno Autónomo Municipal de Yacuiba</v>
      </c>
      <c r="D924" s="384"/>
      <c r="E924" s="242" t="s">
        <v>684</v>
      </c>
      <c r="F924" s="243">
        <f ca="1">+IFERROR(INDEX('Hoja de Trabajo para listado'!$A$155:$Z$1048576,MATCH($A924,'Hoja de Trabajo para listado'!$A$155:$A$1048576,0),MATCH((CUADRO!F$4&amp;$E924),'Hoja de Trabajo para listado'!$A$151:$Z$151,0)),0)+IFERROR(INDEX('Hoja de Trabajo para listado'!$AB$155:$BA$1048576,MATCH($A924,'Hoja de Trabajo para listado'!$AB$155:$AB$1048576,0),MATCH((CUADRO!F$4&amp;$E924),'Hoja de Trabajo para listado'!$AB$151:$BA$151,0)),0)+IFERROR(INDEX('Hoja de Trabajo para listado'!$BC$155:$CB$1048576,MATCH($A924,'Hoja de Trabajo para listado'!$BC$155:$BC$1048576,0),MATCH((CUADRO!F$4&amp;$E924),'Hoja de Trabajo para listado'!$BC$151:$CB$151,0)),0)+IFERROR(INDEX('Hoja de Trabajo para listado'!$DE$153:$DG$274,MATCH($A924,'Hoja de Trabajo para listado'!$DE$153:$DE$1048576,0),MATCH((CUADRO!F$4&amp;$E924),'Hoja de Trabajo para listado'!$DE$151:$DG$151,0)),0)+IFERROR(INDEX('Hoja de Trabajo para listado'!$CD$155:$DC$1048576,MATCH($A924,'Hoja de Trabajo para listado'!$CD$155:$CD$1048576,0),MATCH((CUADRO!F$4&amp;$E924),'Hoja de Trabajo para listado'!$CD$151:$DC$151,0)),0)</f>
        <v>0</v>
      </c>
      <c r="G924" s="243">
        <f ca="1">+IFERROR(INDEX('Hoja de Trabajo para listado'!$A$155:$Z$1048576,MATCH($A924,'Hoja de Trabajo para listado'!$A$155:$A$1048576,0),MATCH((CUADRO!G$4&amp;$E924),'Hoja de Trabajo para listado'!$A$151:$Z$151,0)),0)+IFERROR(INDEX('Hoja de Trabajo para listado'!$AB$155:$BA$1048576,MATCH($A924,'Hoja de Trabajo para listado'!$AB$155:$AB$1048576,0),MATCH((CUADRO!G$4&amp;$E924),'Hoja de Trabajo para listado'!$AB$151:$BA$151,0)),0)+IFERROR(INDEX('Hoja de Trabajo para listado'!$BC$155:$CB$1048576,MATCH($A924,'Hoja de Trabajo para listado'!$BC$155:$BC$1048576,0),MATCH((CUADRO!G$4&amp;$E924),'Hoja de Trabajo para listado'!$BC$151:$CB$151,0)),0)+IFERROR(INDEX('Hoja de Trabajo para listado'!$DE$153:$DG$274,MATCH($A924,'Hoja de Trabajo para listado'!$DE$153:$DE$1048576,0),MATCH((CUADRO!G$4&amp;$E924),'Hoja de Trabajo para listado'!$DE$151:$DG$151,0)),0)+IFERROR(INDEX('Hoja de Trabajo para listado'!$CD$155:$DC$1048576,MATCH($A924,'Hoja de Trabajo para listado'!$CD$155:$CD$1048576,0),MATCH((CUADRO!G$4&amp;$E924),'Hoja de Trabajo para listado'!$CD$151:$DC$151,0)),0)</f>
        <v>0</v>
      </c>
      <c r="H924" s="243">
        <f ca="1">+IFERROR(INDEX('Hoja de Trabajo para listado'!$A$155:$Z$1048576,MATCH($A924,'Hoja de Trabajo para listado'!$A$155:$A$1048576,0),MATCH((CUADRO!H$4&amp;$E924),'Hoja de Trabajo para listado'!$A$151:$Z$151,0)),0)+IFERROR(INDEX('Hoja de Trabajo para listado'!$AB$155:$BA$1048576,MATCH($A924,'Hoja de Trabajo para listado'!$AB$155:$AB$1048576,0),MATCH((CUADRO!H$4&amp;$E924),'Hoja de Trabajo para listado'!$AB$151:$BA$151,0)),0)+IFERROR(INDEX('Hoja de Trabajo para listado'!$BC$155:$CB$1048576,MATCH($A924,'Hoja de Trabajo para listado'!$BC$155:$BC$1048576,0),MATCH((CUADRO!H$4&amp;$E924),'Hoja de Trabajo para listado'!$BC$151:$CB$151,0)),0)+IFERROR(INDEX('Hoja de Trabajo para listado'!$DE$153:$DG$274,MATCH($A924,'Hoja de Trabajo para listado'!$DE$153:$DE$1048576,0),MATCH((CUADRO!H$4&amp;$E924),'Hoja de Trabajo para listado'!$DE$151:$DG$151,0)),0)+IFERROR(INDEX('Hoja de Trabajo para listado'!$CD$155:$DC$1048576,MATCH($A924,'Hoja de Trabajo para listado'!$CD$155:$CD$1048576,0),MATCH((CUADRO!H$4&amp;$E924),'Hoja de Trabajo para listado'!$CD$151:$DC$151,0)),0)</f>
        <v>0</v>
      </c>
      <c r="I924" s="243">
        <f ca="1">+IFERROR(INDEX('Hoja de Trabajo para listado'!$A$155:$Z$1048576,MATCH($A924,'Hoja de Trabajo para listado'!$A$155:$A$1048576,0),MATCH((CUADRO!I$4&amp;$E924),'Hoja de Trabajo para listado'!$A$151:$Z$151,0)),0)+IFERROR(INDEX('Hoja de Trabajo para listado'!$AB$155:$BA$1048576,MATCH($A924,'Hoja de Trabajo para listado'!$AB$155:$AB$1048576,0),MATCH((CUADRO!I$4&amp;$E924),'Hoja de Trabajo para listado'!$AB$151:$BA$151,0)),0)+IFERROR(INDEX('Hoja de Trabajo para listado'!$BC$155:$CB$1048576,MATCH($A924,'Hoja de Trabajo para listado'!$BC$155:$BC$1048576,0),MATCH((CUADRO!I$4&amp;$E924),'Hoja de Trabajo para listado'!$BC$151:$CB$151,0)),0)+IFERROR(INDEX('Hoja de Trabajo para listado'!$DE$153:$DG$274,MATCH($A924,'Hoja de Trabajo para listado'!$DE$153:$DE$1048576,0),MATCH((CUADRO!I$4&amp;$E924),'Hoja de Trabajo para listado'!$DE$151:$DG$151,0)),0)+IFERROR(INDEX('Hoja de Trabajo para listado'!$CD$155:$DC$1048576,MATCH($A924,'Hoja de Trabajo para listado'!$CD$155:$CD$1048576,0),MATCH((CUADRO!I$4&amp;$E924),'Hoja de Trabajo para listado'!$CD$151:$DC$151,0)),0)</f>
        <v>0</v>
      </c>
      <c r="J924" s="243">
        <f ca="1">+IFERROR(INDEX('Hoja de Trabajo para listado'!$A$155:$Z$1048576,MATCH($A924,'Hoja de Trabajo para listado'!$A$155:$A$1048576,0),MATCH((CUADRO!J$4&amp;$E924),'Hoja de Trabajo para listado'!$A$151:$Z$151,0)),0)+IFERROR(INDEX('Hoja de Trabajo para listado'!$AB$155:$BA$1048576,MATCH($A924,'Hoja de Trabajo para listado'!$AB$155:$AB$1048576,0),MATCH((CUADRO!J$4&amp;$E924),'Hoja de Trabajo para listado'!$AB$151:$BA$151,0)),0)+IFERROR(INDEX('Hoja de Trabajo para listado'!$BC$155:$CB$1048576,MATCH($A924,'Hoja de Trabajo para listado'!$BC$155:$BC$1048576,0),MATCH((CUADRO!J$4&amp;$E924),'Hoja de Trabajo para listado'!$BC$151:$CB$151,0)),0)+IFERROR(INDEX('Hoja de Trabajo para listado'!$DE$153:$DG$274,MATCH($A924,'Hoja de Trabajo para listado'!$DE$153:$DE$1048576,0),MATCH((CUADRO!J$4&amp;$E924),'Hoja de Trabajo para listado'!$DE$151:$DG$151,0)),0)+IFERROR(INDEX('Hoja de Trabajo para listado'!$CD$155:$DC$1048576,MATCH($A924,'Hoja de Trabajo para listado'!$CD$155:$CD$1048576,0),MATCH((CUADRO!J$4&amp;$E924),'Hoja de Trabajo para listado'!$CD$151:$DC$151,0)),0)</f>
        <v>0</v>
      </c>
      <c r="K924" s="243">
        <f ca="1">+IFERROR(INDEX('Hoja de Trabajo para listado'!$A$155:$Z$1048576,MATCH($A924,'Hoja de Trabajo para listado'!$A$155:$A$1048576,0),MATCH((CUADRO!K$4&amp;$E924),'Hoja de Trabajo para listado'!$A$151:$Z$151,0)),0)+IFERROR(INDEX('Hoja de Trabajo para listado'!$AB$155:$BA$1048576,MATCH($A924,'Hoja de Trabajo para listado'!$AB$155:$AB$1048576,0),MATCH((CUADRO!K$4&amp;$E924),'Hoja de Trabajo para listado'!$AB$151:$BA$151,0)),0)+IFERROR(INDEX('Hoja de Trabajo para listado'!$BC$155:$CB$1048576,MATCH($A924,'Hoja de Trabajo para listado'!$BC$155:$BC$1048576,0),MATCH((CUADRO!K$4&amp;$E924),'Hoja de Trabajo para listado'!$BC$151:$CB$151,0)),0)+IFERROR(INDEX('Hoja de Trabajo para listado'!$DE$153:$DG$274,MATCH($A924,'Hoja de Trabajo para listado'!$DE$153:$DE$1048576,0),MATCH((CUADRO!K$4&amp;$E924),'Hoja de Trabajo para listado'!$DE$151:$DG$151,0)),0)+IFERROR(INDEX('Hoja de Trabajo para listado'!$CD$155:$DC$1048576,MATCH($A924,'Hoja de Trabajo para listado'!$CD$155:$CD$1048576,0),MATCH((CUADRO!K$4&amp;$E924),'Hoja de Trabajo para listado'!$CD$151:$DC$151,0)),0)</f>
        <v>0</v>
      </c>
      <c r="L924" s="243">
        <f ca="1">+IFERROR(INDEX('Hoja de Trabajo para listado'!$A$155:$Z$1048576,MATCH($A924,'Hoja de Trabajo para listado'!$A$155:$A$1048576,0),MATCH((CUADRO!L$4&amp;$E924),'Hoja de Trabajo para listado'!$A$151:$Z$151,0)),0)+IFERROR(INDEX('Hoja de Trabajo para listado'!$AB$155:$BA$1048576,MATCH($A924,'Hoja de Trabajo para listado'!$AB$155:$AB$1048576,0),MATCH((CUADRO!L$4&amp;$E924),'Hoja de Trabajo para listado'!$AB$151:$BA$151,0)),0)+IFERROR(INDEX('Hoja de Trabajo para listado'!$BC$155:$CB$1048576,MATCH($A924,'Hoja de Trabajo para listado'!$BC$155:$BC$1048576,0),MATCH((CUADRO!L$4&amp;$E924),'Hoja de Trabajo para listado'!$BC$151:$CB$151,0)),0)+IFERROR(INDEX('Hoja de Trabajo para listado'!$DE$153:$DG$274,MATCH($A924,'Hoja de Trabajo para listado'!$DE$153:$DE$1048576,0),MATCH((CUADRO!L$4&amp;$E924),'Hoja de Trabajo para listado'!$DE$151:$DG$151,0)),0)+IFERROR(INDEX('Hoja de Trabajo para listado'!$CD$155:$DC$1048576,MATCH($A924,'Hoja de Trabajo para listado'!$CD$155:$CD$1048576,0),MATCH((CUADRO!L$4&amp;$E924),'Hoja de Trabajo para listado'!$CD$151:$DC$151,0)),0)</f>
        <v>0</v>
      </c>
      <c r="M924" s="243">
        <f ca="1">+IFERROR(INDEX('Hoja de Trabajo para listado'!$A$155:$Z$1048576,MATCH($A924,'Hoja de Trabajo para listado'!$A$155:$A$1048576,0),MATCH((CUADRO!M$4&amp;$E924),'Hoja de Trabajo para listado'!$A$151:$Z$151,0)),0)+IFERROR(INDEX('Hoja de Trabajo para listado'!$AB$155:$BA$1048576,MATCH($A924,'Hoja de Trabajo para listado'!$AB$155:$AB$1048576,0),MATCH((CUADRO!M$4&amp;$E924),'Hoja de Trabajo para listado'!$AB$151:$BA$151,0)),0)+IFERROR(INDEX('Hoja de Trabajo para listado'!$BC$155:$CB$1048576,MATCH($A924,'Hoja de Trabajo para listado'!$BC$155:$BC$1048576,0),MATCH((CUADRO!M$4&amp;$E924),'Hoja de Trabajo para listado'!$BC$151:$CB$151,0)),0)+IFERROR(INDEX('Hoja de Trabajo para listado'!$DE$153:$DG$274,MATCH($A924,'Hoja de Trabajo para listado'!$DE$153:$DE$1048576,0),MATCH((CUADRO!M$4&amp;$E924),'Hoja de Trabajo para listado'!$DE$151:$DG$151,0)),0)+IFERROR(INDEX('Hoja de Trabajo para listado'!$CD$155:$DC$1048576,MATCH($A924,'Hoja de Trabajo para listado'!$CD$155:$CD$1048576,0),MATCH((CUADRO!M$4&amp;$E924),'Hoja de Trabajo para listado'!$CD$151:$DC$151,0)),0)</f>
        <v>0</v>
      </c>
      <c r="N924" s="243">
        <f ca="1">+IFERROR(INDEX('Hoja de Trabajo para listado'!$A$155:$Z$1048576,MATCH($A924,'Hoja de Trabajo para listado'!$A$155:$A$1048576,0),MATCH((CUADRO!N$4&amp;$E924),'Hoja de Trabajo para listado'!$A$151:$Z$151,0)),0)+IFERROR(INDEX('Hoja de Trabajo para listado'!$AB$155:$BA$1048576,MATCH($A924,'Hoja de Trabajo para listado'!$AB$155:$AB$1048576,0),MATCH((CUADRO!N$4&amp;$E924),'Hoja de Trabajo para listado'!$AB$151:$BA$151,0)),0)+IFERROR(INDEX('Hoja de Trabajo para listado'!$BC$155:$CB$1048576,MATCH($A924,'Hoja de Trabajo para listado'!$BC$155:$BC$1048576,0),MATCH((CUADRO!N$4&amp;$E924),'Hoja de Trabajo para listado'!$BC$151:$CB$151,0)),0)+IFERROR(INDEX('Hoja de Trabajo para listado'!$DE$153:$DG$274,MATCH($A924,'Hoja de Trabajo para listado'!$DE$153:$DE$1048576,0),MATCH((CUADRO!N$4&amp;$E924),'Hoja de Trabajo para listado'!$DE$151:$DG$151,0)),0)+IFERROR(INDEX('Hoja de Trabajo para listado'!$CD$155:$DC$1048576,MATCH($A924,'Hoja de Trabajo para listado'!$CD$155:$CD$1048576,0),MATCH((CUADRO!N$4&amp;$E924),'Hoja de Trabajo para listado'!$CD$151:$DC$151,0)),0)</f>
        <v>0</v>
      </c>
      <c r="O924" s="243">
        <f ca="1">+IFERROR(INDEX('Hoja de Trabajo para listado'!$A$155:$Z$1048576,MATCH($A924,'Hoja de Trabajo para listado'!$A$155:$A$1048576,0),MATCH((CUADRO!O$4&amp;$E924),'Hoja de Trabajo para listado'!$A$151:$Z$151,0)),0)+IFERROR(INDEX('Hoja de Trabajo para listado'!$AB$155:$BA$1048576,MATCH($A924,'Hoja de Trabajo para listado'!$AB$155:$AB$1048576,0),MATCH((CUADRO!O$4&amp;$E924),'Hoja de Trabajo para listado'!$AB$151:$BA$151,0)),0)+IFERROR(INDEX('Hoja de Trabajo para listado'!$BC$155:$CB$1048576,MATCH($A924,'Hoja de Trabajo para listado'!$BC$155:$BC$1048576,0),MATCH((CUADRO!O$4&amp;$E924),'Hoja de Trabajo para listado'!$BC$151:$CB$151,0)),0)+IFERROR(INDEX('Hoja de Trabajo para listado'!$DE$153:$DG$274,MATCH($A924,'Hoja de Trabajo para listado'!$DE$153:$DE$1048576,0),MATCH((CUADRO!O$4&amp;$E924),'Hoja de Trabajo para listado'!$DE$151:$DG$151,0)),0)+IFERROR(INDEX('Hoja de Trabajo para listado'!$CD$155:$DC$1048576,MATCH($A924,'Hoja de Trabajo para listado'!$CD$155:$CD$1048576,0),MATCH((CUADRO!O$4&amp;$E924),'Hoja de Trabajo para listado'!$CD$151:$DC$151,0)),0)</f>
        <v>0</v>
      </c>
      <c r="P924" s="243">
        <f ca="1">+IFERROR(INDEX('Hoja de Trabajo para listado'!$A$155:$Z$1048576,MATCH($A924,'Hoja de Trabajo para listado'!$A$155:$A$1048576,0),MATCH((CUADRO!P$4&amp;$E924),'Hoja de Trabajo para listado'!$A$151:$Z$151,0)),0)+IFERROR(INDEX('Hoja de Trabajo para listado'!$AB$155:$BA$1048576,MATCH($A924,'Hoja de Trabajo para listado'!$AB$155:$AB$1048576,0),MATCH((CUADRO!P$4&amp;$E924),'Hoja de Trabajo para listado'!$AB$151:$BA$151,0)),0)+IFERROR(INDEX('Hoja de Trabajo para listado'!$BC$155:$CB$1048576,MATCH($A924,'Hoja de Trabajo para listado'!$BC$155:$BC$1048576,0),MATCH((CUADRO!P$4&amp;$E924),'Hoja de Trabajo para listado'!$BC$151:$CB$151,0)),0)+IFERROR(INDEX('Hoja de Trabajo para listado'!$DE$153:$DG$274,MATCH($A924,'Hoja de Trabajo para listado'!$DE$153:$DE$1048576,0),MATCH((CUADRO!P$4&amp;$E924),'Hoja de Trabajo para listado'!$DE$151:$DG$151,0)),0)+IFERROR(INDEX('Hoja de Trabajo para listado'!$CD$155:$DC$1048576,MATCH($A924,'Hoja de Trabajo para listado'!$CD$155:$CD$1048576,0),MATCH((CUADRO!P$4&amp;$E924),'Hoja de Trabajo para listado'!$CD$151:$DC$151,0)),0)</f>
        <v>0</v>
      </c>
      <c r="Q924" s="243">
        <f ca="1">+IFERROR(INDEX('Hoja de Trabajo para listado'!$A$155:$Z$1048576,MATCH($A924,'Hoja de Trabajo para listado'!$A$155:$A$1048576,0),MATCH((CUADRO!Q$4&amp;$E924),'Hoja de Trabajo para listado'!$A$151:$Z$151,0)),0)+IFERROR(INDEX('Hoja de Trabajo para listado'!$AB$155:$BA$1048576,MATCH($A924,'Hoja de Trabajo para listado'!$AB$155:$AB$1048576,0),MATCH((CUADRO!Q$4&amp;$E924),'Hoja de Trabajo para listado'!$AB$151:$BA$151,0)),0)+IFERROR(INDEX('Hoja de Trabajo para listado'!$BC$155:$CB$1048576,MATCH($A924,'Hoja de Trabajo para listado'!$BC$155:$BC$1048576,0),MATCH((CUADRO!Q$4&amp;$E924),'Hoja de Trabajo para listado'!$BC$151:$CB$151,0)),0)+IFERROR(INDEX('Hoja de Trabajo para listado'!$DE$153:$DG$274,MATCH($A924,'Hoja de Trabajo para listado'!$DE$153:$DE$1048576,0),MATCH((CUADRO!Q$4&amp;$E924),'Hoja de Trabajo para listado'!$DE$151:$DG$151,0)),0)+IFERROR(INDEX('Hoja de Trabajo para listado'!$CD$155:$DC$1048576,MATCH($A924,'Hoja de Trabajo para listado'!$CD$155:$CD$1048576,0),MATCH((CUADRO!Q$4&amp;$E924),'Hoja de Trabajo para listado'!$CD$151:$DC$151,0)),0)</f>
        <v>0</v>
      </c>
      <c r="R924" s="243">
        <f t="shared" ca="1" si="28"/>
        <v>0</v>
      </c>
      <c r="S924" s="253">
        <f ca="1">+R923+R924</f>
        <v>0</v>
      </c>
      <c r="T924" s="243">
        <f ca="1">+S924</f>
        <v>0</v>
      </c>
      <c r="U924" s="242">
        <f t="shared" si="29"/>
        <v>2</v>
      </c>
    </row>
    <row r="925" spans="1:21" customFormat="1" ht="15" hidden="1" customHeight="1">
      <c r="A925" s="32">
        <v>1605</v>
      </c>
      <c r="B925" s="381">
        <f>+A925</f>
        <v>1605</v>
      </c>
      <c r="C925" s="245" t="str">
        <f>+VLOOKUP(A925,bd_lista!$A$3:$C$592,3,FALSE)</f>
        <v>Gobierno Autónomo Municipal de Caraparí</v>
      </c>
      <c r="D925" s="383" t="str">
        <f>+C925</f>
        <v>Gobierno Autónomo Municipal de Caraparí</v>
      </c>
      <c r="E925" s="240" t="s">
        <v>683</v>
      </c>
      <c r="F925" s="241">
        <f ca="1">+IFERROR(INDEX('Hoja de Trabajo para listado'!$A$155:$Z$1048576,MATCH($A925,'Hoja de Trabajo para listado'!$A$155:$A$1048576,0),MATCH((CUADRO!F$4&amp;$E925),'Hoja de Trabajo para listado'!$A$151:$Z$151,0)),0)+IFERROR(INDEX('Hoja de Trabajo para listado'!$AB$155:$BA$1048576,MATCH($A925,'Hoja de Trabajo para listado'!$AB$155:$AB$1048576,0),MATCH((CUADRO!F$4&amp;$E925),'Hoja de Trabajo para listado'!$AB$151:$BA$151,0)),0)+IFERROR(INDEX('Hoja de Trabajo para listado'!$BC$155:$CB$1048576,MATCH($A925,'Hoja de Trabajo para listado'!$BC$155:$BC$1048576,0),MATCH((CUADRO!F$4&amp;$E925),'Hoja de Trabajo para listado'!$BC$151:$CB$151,0)),0)+IFERROR(INDEX('Hoja de Trabajo para listado'!$DE$153:$DG$274,MATCH($A925,'Hoja de Trabajo para listado'!$DE$153:$DE$1048576,0),MATCH((CUADRO!F$4&amp;$E925),'Hoja de Trabajo para listado'!$DE$151:$DG$151,0)),0)+IFERROR(INDEX('Hoja de Trabajo para listado'!$CD$155:$DC$1048576,MATCH($A925,'Hoja de Trabajo para listado'!$CD$155:$CD$1048576,0),MATCH((CUADRO!F$4&amp;$E925),'Hoja de Trabajo para listado'!$CD$151:$DC$151,0)),0)</f>
        <v>0</v>
      </c>
      <c r="G925" s="241">
        <f ca="1">+IFERROR(INDEX('Hoja de Trabajo para listado'!$A$155:$Z$1048576,MATCH($A925,'Hoja de Trabajo para listado'!$A$155:$A$1048576,0),MATCH((CUADRO!G$4&amp;$E925),'Hoja de Trabajo para listado'!$A$151:$Z$151,0)),0)+IFERROR(INDEX('Hoja de Trabajo para listado'!$AB$155:$BA$1048576,MATCH($A925,'Hoja de Trabajo para listado'!$AB$155:$AB$1048576,0),MATCH((CUADRO!G$4&amp;$E925),'Hoja de Trabajo para listado'!$AB$151:$BA$151,0)),0)+IFERROR(INDEX('Hoja de Trabajo para listado'!$BC$155:$CB$1048576,MATCH($A925,'Hoja de Trabajo para listado'!$BC$155:$BC$1048576,0),MATCH((CUADRO!G$4&amp;$E925),'Hoja de Trabajo para listado'!$BC$151:$CB$151,0)),0)+IFERROR(INDEX('Hoja de Trabajo para listado'!$DE$153:$DG$274,MATCH($A925,'Hoja de Trabajo para listado'!$DE$153:$DE$1048576,0),MATCH((CUADRO!G$4&amp;$E925),'Hoja de Trabajo para listado'!$DE$151:$DG$151,0)),0)+IFERROR(INDEX('Hoja de Trabajo para listado'!$CD$155:$DC$1048576,MATCH($A925,'Hoja de Trabajo para listado'!$CD$155:$CD$1048576,0),MATCH((CUADRO!G$4&amp;$E925),'Hoja de Trabajo para listado'!$CD$151:$DC$151,0)),0)</f>
        <v>0</v>
      </c>
      <c r="H925" s="241">
        <f ca="1">+IFERROR(INDEX('Hoja de Trabajo para listado'!$A$155:$Z$1048576,MATCH($A925,'Hoja de Trabajo para listado'!$A$155:$A$1048576,0),MATCH((CUADRO!H$4&amp;$E925),'Hoja de Trabajo para listado'!$A$151:$Z$151,0)),0)+IFERROR(INDEX('Hoja de Trabajo para listado'!$AB$155:$BA$1048576,MATCH($A925,'Hoja de Trabajo para listado'!$AB$155:$AB$1048576,0),MATCH((CUADRO!H$4&amp;$E925),'Hoja de Trabajo para listado'!$AB$151:$BA$151,0)),0)+IFERROR(INDEX('Hoja de Trabajo para listado'!$BC$155:$CB$1048576,MATCH($A925,'Hoja de Trabajo para listado'!$BC$155:$BC$1048576,0),MATCH((CUADRO!H$4&amp;$E925),'Hoja de Trabajo para listado'!$BC$151:$CB$151,0)),0)+IFERROR(INDEX('Hoja de Trabajo para listado'!$DE$153:$DG$274,MATCH($A925,'Hoja de Trabajo para listado'!$DE$153:$DE$1048576,0),MATCH((CUADRO!H$4&amp;$E925),'Hoja de Trabajo para listado'!$DE$151:$DG$151,0)),0)+IFERROR(INDEX('Hoja de Trabajo para listado'!$CD$155:$DC$1048576,MATCH($A925,'Hoja de Trabajo para listado'!$CD$155:$CD$1048576,0),MATCH((CUADRO!H$4&amp;$E925),'Hoja de Trabajo para listado'!$CD$151:$DC$151,0)),0)</f>
        <v>0</v>
      </c>
      <c r="I925" s="241">
        <f ca="1">+IFERROR(INDEX('Hoja de Trabajo para listado'!$A$155:$Z$1048576,MATCH($A925,'Hoja de Trabajo para listado'!$A$155:$A$1048576,0),MATCH((CUADRO!I$4&amp;$E925),'Hoja de Trabajo para listado'!$A$151:$Z$151,0)),0)+IFERROR(INDEX('Hoja de Trabajo para listado'!$AB$155:$BA$1048576,MATCH($A925,'Hoja de Trabajo para listado'!$AB$155:$AB$1048576,0),MATCH((CUADRO!I$4&amp;$E925),'Hoja de Trabajo para listado'!$AB$151:$BA$151,0)),0)+IFERROR(INDEX('Hoja de Trabajo para listado'!$BC$155:$CB$1048576,MATCH($A925,'Hoja de Trabajo para listado'!$BC$155:$BC$1048576,0),MATCH((CUADRO!I$4&amp;$E925),'Hoja de Trabajo para listado'!$BC$151:$CB$151,0)),0)+IFERROR(INDEX('Hoja de Trabajo para listado'!$DE$153:$DG$274,MATCH($A925,'Hoja de Trabajo para listado'!$DE$153:$DE$1048576,0),MATCH((CUADRO!I$4&amp;$E925),'Hoja de Trabajo para listado'!$DE$151:$DG$151,0)),0)+IFERROR(INDEX('Hoja de Trabajo para listado'!$CD$155:$DC$1048576,MATCH($A925,'Hoja de Trabajo para listado'!$CD$155:$CD$1048576,0),MATCH((CUADRO!I$4&amp;$E925),'Hoja de Trabajo para listado'!$CD$151:$DC$151,0)),0)</f>
        <v>0</v>
      </c>
      <c r="J925" s="241">
        <f ca="1">+IFERROR(INDEX('Hoja de Trabajo para listado'!$A$155:$Z$1048576,MATCH($A925,'Hoja de Trabajo para listado'!$A$155:$A$1048576,0),MATCH((CUADRO!J$4&amp;$E925),'Hoja de Trabajo para listado'!$A$151:$Z$151,0)),0)+IFERROR(INDEX('Hoja de Trabajo para listado'!$AB$155:$BA$1048576,MATCH($A925,'Hoja de Trabajo para listado'!$AB$155:$AB$1048576,0),MATCH((CUADRO!J$4&amp;$E925),'Hoja de Trabajo para listado'!$AB$151:$BA$151,0)),0)+IFERROR(INDEX('Hoja de Trabajo para listado'!$BC$155:$CB$1048576,MATCH($A925,'Hoja de Trabajo para listado'!$BC$155:$BC$1048576,0),MATCH((CUADRO!J$4&amp;$E925),'Hoja de Trabajo para listado'!$BC$151:$CB$151,0)),0)+IFERROR(INDEX('Hoja de Trabajo para listado'!$DE$153:$DG$274,MATCH($A925,'Hoja de Trabajo para listado'!$DE$153:$DE$1048576,0),MATCH((CUADRO!J$4&amp;$E925),'Hoja de Trabajo para listado'!$DE$151:$DG$151,0)),0)+IFERROR(INDEX('Hoja de Trabajo para listado'!$CD$155:$DC$1048576,MATCH($A925,'Hoja de Trabajo para listado'!$CD$155:$CD$1048576,0),MATCH((CUADRO!J$4&amp;$E925),'Hoja de Trabajo para listado'!$CD$151:$DC$151,0)),0)</f>
        <v>0</v>
      </c>
      <c r="K925" s="241">
        <f ca="1">+IFERROR(INDEX('Hoja de Trabajo para listado'!$A$155:$Z$1048576,MATCH($A925,'Hoja de Trabajo para listado'!$A$155:$A$1048576,0),MATCH((CUADRO!K$4&amp;$E925),'Hoja de Trabajo para listado'!$A$151:$Z$151,0)),0)+IFERROR(INDEX('Hoja de Trabajo para listado'!$AB$155:$BA$1048576,MATCH($A925,'Hoja de Trabajo para listado'!$AB$155:$AB$1048576,0),MATCH((CUADRO!K$4&amp;$E925),'Hoja de Trabajo para listado'!$AB$151:$BA$151,0)),0)+IFERROR(INDEX('Hoja de Trabajo para listado'!$BC$155:$CB$1048576,MATCH($A925,'Hoja de Trabajo para listado'!$BC$155:$BC$1048576,0),MATCH((CUADRO!K$4&amp;$E925),'Hoja de Trabajo para listado'!$BC$151:$CB$151,0)),0)+IFERROR(INDEX('Hoja de Trabajo para listado'!$DE$153:$DG$274,MATCH($A925,'Hoja de Trabajo para listado'!$DE$153:$DE$1048576,0),MATCH((CUADRO!K$4&amp;$E925),'Hoja de Trabajo para listado'!$DE$151:$DG$151,0)),0)+IFERROR(INDEX('Hoja de Trabajo para listado'!$CD$155:$DC$1048576,MATCH($A925,'Hoja de Trabajo para listado'!$CD$155:$CD$1048576,0),MATCH((CUADRO!K$4&amp;$E925),'Hoja de Trabajo para listado'!$CD$151:$DC$151,0)),0)</f>
        <v>0</v>
      </c>
      <c r="L925" s="241">
        <f ca="1">+IFERROR(INDEX('Hoja de Trabajo para listado'!$A$155:$Z$1048576,MATCH($A925,'Hoja de Trabajo para listado'!$A$155:$A$1048576,0),MATCH((CUADRO!L$4&amp;$E925),'Hoja de Trabajo para listado'!$A$151:$Z$151,0)),0)+IFERROR(INDEX('Hoja de Trabajo para listado'!$AB$155:$BA$1048576,MATCH($A925,'Hoja de Trabajo para listado'!$AB$155:$AB$1048576,0),MATCH((CUADRO!L$4&amp;$E925),'Hoja de Trabajo para listado'!$AB$151:$BA$151,0)),0)+IFERROR(INDEX('Hoja de Trabajo para listado'!$BC$155:$CB$1048576,MATCH($A925,'Hoja de Trabajo para listado'!$BC$155:$BC$1048576,0),MATCH((CUADRO!L$4&amp;$E925),'Hoja de Trabajo para listado'!$BC$151:$CB$151,0)),0)+IFERROR(INDEX('Hoja de Trabajo para listado'!$DE$153:$DG$274,MATCH($A925,'Hoja de Trabajo para listado'!$DE$153:$DE$1048576,0),MATCH((CUADRO!L$4&amp;$E925),'Hoja de Trabajo para listado'!$DE$151:$DG$151,0)),0)+IFERROR(INDEX('Hoja de Trabajo para listado'!$CD$155:$DC$1048576,MATCH($A925,'Hoja de Trabajo para listado'!$CD$155:$CD$1048576,0),MATCH((CUADRO!L$4&amp;$E925),'Hoja de Trabajo para listado'!$CD$151:$DC$151,0)),0)</f>
        <v>0</v>
      </c>
      <c r="M925" s="241">
        <f ca="1">+IFERROR(INDEX('Hoja de Trabajo para listado'!$A$155:$Z$1048576,MATCH($A925,'Hoja de Trabajo para listado'!$A$155:$A$1048576,0),MATCH((CUADRO!M$4&amp;$E925),'Hoja de Trabajo para listado'!$A$151:$Z$151,0)),0)+IFERROR(INDEX('Hoja de Trabajo para listado'!$AB$155:$BA$1048576,MATCH($A925,'Hoja de Trabajo para listado'!$AB$155:$AB$1048576,0),MATCH((CUADRO!M$4&amp;$E925),'Hoja de Trabajo para listado'!$AB$151:$BA$151,0)),0)+IFERROR(INDEX('Hoja de Trabajo para listado'!$BC$155:$CB$1048576,MATCH($A925,'Hoja de Trabajo para listado'!$BC$155:$BC$1048576,0),MATCH((CUADRO!M$4&amp;$E925),'Hoja de Trabajo para listado'!$BC$151:$CB$151,0)),0)+IFERROR(INDEX('Hoja de Trabajo para listado'!$DE$153:$DG$274,MATCH($A925,'Hoja de Trabajo para listado'!$DE$153:$DE$1048576,0),MATCH((CUADRO!M$4&amp;$E925),'Hoja de Trabajo para listado'!$DE$151:$DG$151,0)),0)+IFERROR(INDEX('Hoja de Trabajo para listado'!$CD$155:$DC$1048576,MATCH($A925,'Hoja de Trabajo para listado'!$CD$155:$CD$1048576,0),MATCH((CUADRO!M$4&amp;$E925),'Hoja de Trabajo para listado'!$CD$151:$DC$151,0)),0)</f>
        <v>0</v>
      </c>
      <c r="N925" s="241">
        <f ca="1">+IFERROR(INDEX('Hoja de Trabajo para listado'!$A$155:$Z$1048576,MATCH($A925,'Hoja de Trabajo para listado'!$A$155:$A$1048576,0),MATCH((CUADRO!N$4&amp;$E925),'Hoja de Trabajo para listado'!$A$151:$Z$151,0)),0)+IFERROR(INDEX('Hoja de Trabajo para listado'!$AB$155:$BA$1048576,MATCH($A925,'Hoja de Trabajo para listado'!$AB$155:$AB$1048576,0),MATCH((CUADRO!N$4&amp;$E925),'Hoja de Trabajo para listado'!$AB$151:$BA$151,0)),0)+IFERROR(INDEX('Hoja de Trabajo para listado'!$BC$155:$CB$1048576,MATCH($A925,'Hoja de Trabajo para listado'!$BC$155:$BC$1048576,0),MATCH((CUADRO!N$4&amp;$E925),'Hoja de Trabajo para listado'!$BC$151:$CB$151,0)),0)+IFERROR(INDEX('Hoja de Trabajo para listado'!$DE$153:$DG$274,MATCH($A925,'Hoja de Trabajo para listado'!$DE$153:$DE$1048576,0),MATCH((CUADRO!N$4&amp;$E925),'Hoja de Trabajo para listado'!$DE$151:$DG$151,0)),0)+IFERROR(INDEX('Hoja de Trabajo para listado'!$CD$155:$DC$1048576,MATCH($A925,'Hoja de Trabajo para listado'!$CD$155:$CD$1048576,0),MATCH((CUADRO!N$4&amp;$E925),'Hoja de Trabajo para listado'!$CD$151:$DC$151,0)),0)</f>
        <v>0</v>
      </c>
      <c r="O925" s="241">
        <f ca="1">+IFERROR(INDEX('Hoja de Trabajo para listado'!$A$155:$Z$1048576,MATCH($A925,'Hoja de Trabajo para listado'!$A$155:$A$1048576,0),MATCH((CUADRO!O$4&amp;$E925),'Hoja de Trabajo para listado'!$A$151:$Z$151,0)),0)+IFERROR(INDEX('Hoja de Trabajo para listado'!$AB$155:$BA$1048576,MATCH($A925,'Hoja de Trabajo para listado'!$AB$155:$AB$1048576,0),MATCH((CUADRO!O$4&amp;$E925),'Hoja de Trabajo para listado'!$AB$151:$BA$151,0)),0)+IFERROR(INDEX('Hoja de Trabajo para listado'!$BC$155:$CB$1048576,MATCH($A925,'Hoja de Trabajo para listado'!$BC$155:$BC$1048576,0),MATCH((CUADRO!O$4&amp;$E925),'Hoja de Trabajo para listado'!$BC$151:$CB$151,0)),0)+IFERROR(INDEX('Hoja de Trabajo para listado'!$DE$153:$DG$274,MATCH($A925,'Hoja de Trabajo para listado'!$DE$153:$DE$1048576,0),MATCH((CUADRO!O$4&amp;$E925),'Hoja de Trabajo para listado'!$DE$151:$DG$151,0)),0)+IFERROR(INDEX('Hoja de Trabajo para listado'!$CD$155:$DC$1048576,MATCH($A925,'Hoja de Trabajo para listado'!$CD$155:$CD$1048576,0),MATCH((CUADRO!O$4&amp;$E925),'Hoja de Trabajo para listado'!$CD$151:$DC$151,0)),0)</f>
        <v>0</v>
      </c>
      <c r="P925" s="241">
        <f ca="1">+IFERROR(INDEX('Hoja de Trabajo para listado'!$A$155:$Z$1048576,MATCH($A925,'Hoja de Trabajo para listado'!$A$155:$A$1048576,0),MATCH((CUADRO!P$4&amp;$E925),'Hoja de Trabajo para listado'!$A$151:$Z$151,0)),0)+IFERROR(INDEX('Hoja de Trabajo para listado'!$AB$155:$BA$1048576,MATCH($A925,'Hoja de Trabajo para listado'!$AB$155:$AB$1048576,0),MATCH((CUADRO!P$4&amp;$E925),'Hoja de Trabajo para listado'!$AB$151:$BA$151,0)),0)+IFERROR(INDEX('Hoja de Trabajo para listado'!$BC$155:$CB$1048576,MATCH($A925,'Hoja de Trabajo para listado'!$BC$155:$BC$1048576,0),MATCH((CUADRO!P$4&amp;$E925),'Hoja de Trabajo para listado'!$BC$151:$CB$151,0)),0)+IFERROR(INDEX('Hoja de Trabajo para listado'!$DE$153:$DG$274,MATCH($A925,'Hoja de Trabajo para listado'!$DE$153:$DE$1048576,0),MATCH((CUADRO!P$4&amp;$E925),'Hoja de Trabajo para listado'!$DE$151:$DG$151,0)),0)+IFERROR(INDEX('Hoja de Trabajo para listado'!$CD$155:$DC$1048576,MATCH($A925,'Hoja de Trabajo para listado'!$CD$155:$CD$1048576,0),MATCH((CUADRO!P$4&amp;$E925),'Hoja de Trabajo para listado'!$CD$151:$DC$151,0)),0)</f>
        <v>0</v>
      </c>
      <c r="Q925" s="241">
        <f ca="1">+IFERROR(INDEX('Hoja de Trabajo para listado'!$A$155:$Z$1048576,MATCH($A925,'Hoja de Trabajo para listado'!$A$155:$A$1048576,0),MATCH((CUADRO!Q$4&amp;$E925),'Hoja de Trabajo para listado'!$A$151:$Z$151,0)),0)+IFERROR(INDEX('Hoja de Trabajo para listado'!$AB$155:$BA$1048576,MATCH($A925,'Hoja de Trabajo para listado'!$AB$155:$AB$1048576,0),MATCH((CUADRO!Q$4&amp;$E925),'Hoja de Trabajo para listado'!$AB$151:$BA$151,0)),0)+IFERROR(INDEX('Hoja de Trabajo para listado'!$BC$155:$CB$1048576,MATCH($A925,'Hoja de Trabajo para listado'!$BC$155:$BC$1048576,0),MATCH((CUADRO!Q$4&amp;$E925),'Hoja de Trabajo para listado'!$BC$151:$CB$151,0)),0)+IFERROR(INDEX('Hoja de Trabajo para listado'!$DE$153:$DG$274,MATCH($A925,'Hoja de Trabajo para listado'!$DE$153:$DE$1048576,0),MATCH((CUADRO!Q$4&amp;$E925),'Hoja de Trabajo para listado'!$DE$151:$DG$151,0)),0)+IFERROR(INDEX('Hoja de Trabajo para listado'!$CD$155:$DC$1048576,MATCH($A925,'Hoja de Trabajo para listado'!$CD$155:$CD$1048576,0),MATCH((CUADRO!Q$4&amp;$E925),'Hoja de Trabajo para listado'!$CD$151:$DC$151,0)),0)</f>
        <v>0</v>
      </c>
      <c r="R925" s="241">
        <f t="shared" ca="1" si="28"/>
        <v>0</v>
      </c>
      <c r="S925" s="247"/>
      <c r="T925" s="241">
        <f ca="1">+T926</f>
        <v>0</v>
      </c>
      <c r="U925" s="240">
        <f t="shared" si="29"/>
        <v>1</v>
      </c>
    </row>
    <row r="926" spans="1:21" customFormat="1" ht="15" hidden="1" customHeight="1">
      <c r="A926" s="32">
        <v>1605</v>
      </c>
      <c r="B926" s="382"/>
      <c r="C926" s="245" t="str">
        <f>+VLOOKUP(A926,bd_lista!$A$3:$C$592,3,FALSE)</f>
        <v>Gobierno Autónomo Municipal de Caraparí</v>
      </c>
      <c r="D926" s="384"/>
      <c r="E926" s="242" t="s">
        <v>684</v>
      </c>
      <c r="F926" s="243">
        <f ca="1">+IFERROR(INDEX('Hoja de Trabajo para listado'!$A$155:$Z$1048576,MATCH($A926,'Hoja de Trabajo para listado'!$A$155:$A$1048576,0),MATCH((CUADRO!F$4&amp;$E926),'Hoja de Trabajo para listado'!$A$151:$Z$151,0)),0)+IFERROR(INDEX('Hoja de Trabajo para listado'!$AB$155:$BA$1048576,MATCH($A926,'Hoja de Trabajo para listado'!$AB$155:$AB$1048576,0),MATCH((CUADRO!F$4&amp;$E926),'Hoja de Trabajo para listado'!$AB$151:$BA$151,0)),0)+IFERROR(INDEX('Hoja de Trabajo para listado'!$BC$155:$CB$1048576,MATCH($A926,'Hoja de Trabajo para listado'!$BC$155:$BC$1048576,0),MATCH((CUADRO!F$4&amp;$E926),'Hoja de Trabajo para listado'!$BC$151:$CB$151,0)),0)+IFERROR(INDEX('Hoja de Trabajo para listado'!$DE$153:$DG$274,MATCH($A926,'Hoja de Trabajo para listado'!$DE$153:$DE$1048576,0),MATCH((CUADRO!F$4&amp;$E926),'Hoja de Trabajo para listado'!$DE$151:$DG$151,0)),0)+IFERROR(INDEX('Hoja de Trabajo para listado'!$CD$155:$DC$1048576,MATCH($A926,'Hoja de Trabajo para listado'!$CD$155:$CD$1048576,0),MATCH((CUADRO!F$4&amp;$E926),'Hoja de Trabajo para listado'!$CD$151:$DC$151,0)),0)</f>
        <v>0</v>
      </c>
      <c r="G926" s="243">
        <f ca="1">+IFERROR(INDEX('Hoja de Trabajo para listado'!$A$155:$Z$1048576,MATCH($A926,'Hoja de Trabajo para listado'!$A$155:$A$1048576,0),MATCH((CUADRO!G$4&amp;$E926),'Hoja de Trabajo para listado'!$A$151:$Z$151,0)),0)+IFERROR(INDEX('Hoja de Trabajo para listado'!$AB$155:$BA$1048576,MATCH($A926,'Hoja de Trabajo para listado'!$AB$155:$AB$1048576,0),MATCH((CUADRO!G$4&amp;$E926),'Hoja de Trabajo para listado'!$AB$151:$BA$151,0)),0)+IFERROR(INDEX('Hoja de Trabajo para listado'!$BC$155:$CB$1048576,MATCH($A926,'Hoja de Trabajo para listado'!$BC$155:$BC$1048576,0),MATCH((CUADRO!G$4&amp;$E926),'Hoja de Trabajo para listado'!$BC$151:$CB$151,0)),0)+IFERROR(INDEX('Hoja de Trabajo para listado'!$DE$153:$DG$274,MATCH($A926,'Hoja de Trabajo para listado'!$DE$153:$DE$1048576,0),MATCH((CUADRO!G$4&amp;$E926),'Hoja de Trabajo para listado'!$DE$151:$DG$151,0)),0)+IFERROR(INDEX('Hoja de Trabajo para listado'!$CD$155:$DC$1048576,MATCH($A926,'Hoja de Trabajo para listado'!$CD$155:$CD$1048576,0),MATCH((CUADRO!G$4&amp;$E926),'Hoja de Trabajo para listado'!$CD$151:$DC$151,0)),0)</f>
        <v>0</v>
      </c>
      <c r="H926" s="243">
        <f ca="1">+IFERROR(INDEX('Hoja de Trabajo para listado'!$A$155:$Z$1048576,MATCH($A926,'Hoja de Trabajo para listado'!$A$155:$A$1048576,0),MATCH((CUADRO!H$4&amp;$E926),'Hoja de Trabajo para listado'!$A$151:$Z$151,0)),0)+IFERROR(INDEX('Hoja de Trabajo para listado'!$AB$155:$BA$1048576,MATCH($A926,'Hoja de Trabajo para listado'!$AB$155:$AB$1048576,0),MATCH((CUADRO!H$4&amp;$E926),'Hoja de Trabajo para listado'!$AB$151:$BA$151,0)),0)+IFERROR(INDEX('Hoja de Trabajo para listado'!$BC$155:$CB$1048576,MATCH($A926,'Hoja de Trabajo para listado'!$BC$155:$BC$1048576,0),MATCH((CUADRO!H$4&amp;$E926),'Hoja de Trabajo para listado'!$BC$151:$CB$151,0)),0)+IFERROR(INDEX('Hoja de Trabajo para listado'!$DE$153:$DG$274,MATCH($A926,'Hoja de Trabajo para listado'!$DE$153:$DE$1048576,0),MATCH((CUADRO!H$4&amp;$E926),'Hoja de Trabajo para listado'!$DE$151:$DG$151,0)),0)+IFERROR(INDEX('Hoja de Trabajo para listado'!$CD$155:$DC$1048576,MATCH($A926,'Hoja de Trabajo para listado'!$CD$155:$CD$1048576,0),MATCH((CUADRO!H$4&amp;$E926),'Hoja de Trabajo para listado'!$CD$151:$DC$151,0)),0)</f>
        <v>0</v>
      </c>
      <c r="I926" s="243">
        <f ca="1">+IFERROR(INDEX('Hoja de Trabajo para listado'!$A$155:$Z$1048576,MATCH($A926,'Hoja de Trabajo para listado'!$A$155:$A$1048576,0),MATCH((CUADRO!I$4&amp;$E926),'Hoja de Trabajo para listado'!$A$151:$Z$151,0)),0)+IFERROR(INDEX('Hoja de Trabajo para listado'!$AB$155:$BA$1048576,MATCH($A926,'Hoja de Trabajo para listado'!$AB$155:$AB$1048576,0),MATCH((CUADRO!I$4&amp;$E926),'Hoja de Trabajo para listado'!$AB$151:$BA$151,0)),0)+IFERROR(INDEX('Hoja de Trabajo para listado'!$BC$155:$CB$1048576,MATCH($A926,'Hoja de Trabajo para listado'!$BC$155:$BC$1048576,0),MATCH((CUADRO!I$4&amp;$E926),'Hoja de Trabajo para listado'!$BC$151:$CB$151,0)),0)+IFERROR(INDEX('Hoja de Trabajo para listado'!$DE$153:$DG$274,MATCH($A926,'Hoja de Trabajo para listado'!$DE$153:$DE$1048576,0),MATCH((CUADRO!I$4&amp;$E926),'Hoja de Trabajo para listado'!$DE$151:$DG$151,0)),0)+IFERROR(INDEX('Hoja de Trabajo para listado'!$CD$155:$DC$1048576,MATCH($A926,'Hoja de Trabajo para listado'!$CD$155:$CD$1048576,0),MATCH((CUADRO!I$4&amp;$E926),'Hoja de Trabajo para listado'!$CD$151:$DC$151,0)),0)</f>
        <v>0</v>
      </c>
      <c r="J926" s="243">
        <f ca="1">+IFERROR(INDEX('Hoja de Trabajo para listado'!$A$155:$Z$1048576,MATCH($A926,'Hoja de Trabajo para listado'!$A$155:$A$1048576,0),MATCH((CUADRO!J$4&amp;$E926),'Hoja de Trabajo para listado'!$A$151:$Z$151,0)),0)+IFERROR(INDEX('Hoja de Trabajo para listado'!$AB$155:$BA$1048576,MATCH($A926,'Hoja de Trabajo para listado'!$AB$155:$AB$1048576,0),MATCH((CUADRO!J$4&amp;$E926),'Hoja de Trabajo para listado'!$AB$151:$BA$151,0)),0)+IFERROR(INDEX('Hoja de Trabajo para listado'!$BC$155:$CB$1048576,MATCH($A926,'Hoja de Trabajo para listado'!$BC$155:$BC$1048576,0),MATCH((CUADRO!J$4&amp;$E926),'Hoja de Trabajo para listado'!$BC$151:$CB$151,0)),0)+IFERROR(INDEX('Hoja de Trabajo para listado'!$DE$153:$DG$274,MATCH($A926,'Hoja de Trabajo para listado'!$DE$153:$DE$1048576,0),MATCH((CUADRO!J$4&amp;$E926),'Hoja de Trabajo para listado'!$DE$151:$DG$151,0)),0)+IFERROR(INDEX('Hoja de Trabajo para listado'!$CD$155:$DC$1048576,MATCH($A926,'Hoja de Trabajo para listado'!$CD$155:$CD$1048576,0),MATCH((CUADRO!J$4&amp;$E926),'Hoja de Trabajo para listado'!$CD$151:$DC$151,0)),0)</f>
        <v>0</v>
      </c>
      <c r="K926" s="243">
        <f ca="1">+IFERROR(INDEX('Hoja de Trabajo para listado'!$A$155:$Z$1048576,MATCH($A926,'Hoja de Trabajo para listado'!$A$155:$A$1048576,0),MATCH((CUADRO!K$4&amp;$E926),'Hoja de Trabajo para listado'!$A$151:$Z$151,0)),0)+IFERROR(INDEX('Hoja de Trabajo para listado'!$AB$155:$BA$1048576,MATCH($A926,'Hoja de Trabajo para listado'!$AB$155:$AB$1048576,0),MATCH((CUADRO!K$4&amp;$E926),'Hoja de Trabajo para listado'!$AB$151:$BA$151,0)),0)+IFERROR(INDEX('Hoja de Trabajo para listado'!$BC$155:$CB$1048576,MATCH($A926,'Hoja de Trabajo para listado'!$BC$155:$BC$1048576,0),MATCH((CUADRO!K$4&amp;$E926),'Hoja de Trabajo para listado'!$BC$151:$CB$151,0)),0)+IFERROR(INDEX('Hoja de Trabajo para listado'!$DE$153:$DG$274,MATCH($A926,'Hoja de Trabajo para listado'!$DE$153:$DE$1048576,0),MATCH((CUADRO!K$4&amp;$E926),'Hoja de Trabajo para listado'!$DE$151:$DG$151,0)),0)+IFERROR(INDEX('Hoja de Trabajo para listado'!$CD$155:$DC$1048576,MATCH($A926,'Hoja de Trabajo para listado'!$CD$155:$CD$1048576,0),MATCH((CUADRO!K$4&amp;$E926),'Hoja de Trabajo para listado'!$CD$151:$DC$151,0)),0)</f>
        <v>0</v>
      </c>
      <c r="L926" s="243">
        <f ca="1">+IFERROR(INDEX('Hoja de Trabajo para listado'!$A$155:$Z$1048576,MATCH($A926,'Hoja de Trabajo para listado'!$A$155:$A$1048576,0),MATCH((CUADRO!L$4&amp;$E926),'Hoja de Trabajo para listado'!$A$151:$Z$151,0)),0)+IFERROR(INDEX('Hoja de Trabajo para listado'!$AB$155:$BA$1048576,MATCH($A926,'Hoja de Trabajo para listado'!$AB$155:$AB$1048576,0),MATCH((CUADRO!L$4&amp;$E926),'Hoja de Trabajo para listado'!$AB$151:$BA$151,0)),0)+IFERROR(INDEX('Hoja de Trabajo para listado'!$BC$155:$CB$1048576,MATCH($A926,'Hoja de Trabajo para listado'!$BC$155:$BC$1048576,0),MATCH((CUADRO!L$4&amp;$E926),'Hoja de Trabajo para listado'!$BC$151:$CB$151,0)),0)+IFERROR(INDEX('Hoja de Trabajo para listado'!$DE$153:$DG$274,MATCH($A926,'Hoja de Trabajo para listado'!$DE$153:$DE$1048576,0),MATCH((CUADRO!L$4&amp;$E926),'Hoja de Trabajo para listado'!$DE$151:$DG$151,0)),0)+IFERROR(INDEX('Hoja de Trabajo para listado'!$CD$155:$DC$1048576,MATCH($A926,'Hoja de Trabajo para listado'!$CD$155:$CD$1048576,0),MATCH((CUADRO!L$4&amp;$E926),'Hoja de Trabajo para listado'!$CD$151:$DC$151,0)),0)</f>
        <v>0</v>
      </c>
      <c r="M926" s="243">
        <f ca="1">+IFERROR(INDEX('Hoja de Trabajo para listado'!$A$155:$Z$1048576,MATCH($A926,'Hoja de Trabajo para listado'!$A$155:$A$1048576,0),MATCH((CUADRO!M$4&amp;$E926),'Hoja de Trabajo para listado'!$A$151:$Z$151,0)),0)+IFERROR(INDEX('Hoja de Trabajo para listado'!$AB$155:$BA$1048576,MATCH($A926,'Hoja de Trabajo para listado'!$AB$155:$AB$1048576,0),MATCH((CUADRO!M$4&amp;$E926),'Hoja de Trabajo para listado'!$AB$151:$BA$151,0)),0)+IFERROR(INDEX('Hoja de Trabajo para listado'!$BC$155:$CB$1048576,MATCH($A926,'Hoja de Trabajo para listado'!$BC$155:$BC$1048576,0),MATCH((CUADRO!M$4&amp;$E926),'Hoja de Trabajo para listado'!$BC$151:$CB$151,0)),0)+IFERROR(INDEX('Hoja de Trabajo para listado'!$DE$153:$DG$274,MATCH($A926,'Hoja de Trabajo para listado'!$DE$153:$DE$1048576,0),MATCH((CUADRO!M$4&amp;$E926),'Hoja de Trabajo para listado'!$DE$151:$DG$151,0)),0)+IFERROR(INDEX('Hoja de Trabajo para listado'!$CD$155:$DC$1048576,MATCH($A926,'Hoja de Trabajo para listado'!$CD$155:$CD$1048576,0),MATCH((CUADRO!M$4&amp;$E926),'Hoja de Trabajo para listado'!$CD$151:$DC$151,0)),0)</f>
        <v>0</v>
      </c>
      <c r="N926" s="243">
        <f ca="1">+IFERROR(INDEX('Hoja de Trabajo para listado'!$A$155:$Z$1048576,MATCH($A926,'Hoja de Trabajo para listado'!$A$155:$A$1048576,0),MATCH((CUADRO!N$4&amp;$E926),'Hoja de Trabajo para listado'!$A$151:$Z$151,0)),0)+IFERROR(INDEX('Hoja de Trabajo para listado'!$AB$155:$BA$1048576,MATCH($A926,'Hoja de Trabajo para listado'!$AB$155:$AB$1048576,0),MATCH((CUADRO!N$4&amp;$E926),'Hoja de Trabajo para listado'!$AB$151:$BA$151,0)),0)+IFERROR(INDEX('Hoja de Trabajo para listado'!$BC$155:$CB$1048576,MATCH($A926,'Hoja de Trabajo para listado'!$BC$155:$BC$1048576,0),MATCH((CUADRO!N$4&amp;$E926),'Hoja de Trabajo para listado'!$BC$151:$CB$151,0)),0)+IFERROR(INDEX('Hoja de Trabajo para listado'!$DE$153:$DG$274,MATCH($A926,'Hoja de Trabajo para listado'!$DE$153:$DE$1048576,0),MATCH((CUADRO!N$4&amp;$E926),'Hoja de Trabajo para listado'!$DE$151:$DG$151,0)),0)+IFERROR(INDEX('Hoja de Trabajo para listado'!$CD$155:$DC$1048576,MATCH($A926,'Hoja de Trabajo para listado'!$CD$155:$CD$1048576,0),MATCH((CUADRO!N$4&amp;$E926),'Hoja de Trabajo para listado'!$CD$151:$DC$151,0)),0)</f>
        <v>0</v>
      </c>
      <c r="O926" s="243">
        <f ca="1">+IFERROR(INDEX('Hoja de Trabajo para listado'!$A$155:$Z$1048576,MATCH($A926,'Hoja de Trabajo para listado'!$A$155:$A$1048576,0),MATCH((CUADRO!O$4&amp;$E926),'Hoja de Trabajo para listado'!$A$151:$Z$151,0)),0)+IFERROR(INDEX('Hoja de Trabajo para listado'!$AB$155:$BA$1048576,MATCH($A926,'Hoja de Trabajo para listado'!$AB$155:$AB$1048576,0),MATCH((CUADRO!O$4&amp;$E926),'Hoja de Trabajo para listado'!$AB$151:$BA$151,0)),0)+IFERROR(INDEX('Hoja de Trabajo para listado'!$BC$155:$CB$1048576,MATCH($A926,'Hoja de Trabajo para listado'!$BC$155:$BC$1048576,0),MATCH((CUADRO!O$4&amp;$E926),'Hoja de Trabajo para listado'!$BC$151:$CB$151,0)),0)+IFERROR(INDEX('Hoja de Trabajo para listado'!$DE$153:$DG$274,MATCH($A926,'Hoja de Trabajo para listado'!$DE$153:$DE$1048576,0),MATCH((CUADRO!O$4&amp;$E926),'Hoja de Trabajo para listado'!$DE$151:$DG$151,0)),0)+IFERROR(INDEX('Hoja de Trabajo para listado'!$CD$155:$DC$1048576,MATCH($A926,'Hoja de Trabajo para listado'!$CD$155:$CD$1048576,0),MATCH((CUADRO!O$4&amp;$E926),'Hoja de Trabajo para listado'!$CD$151:$DC$151,0)),0)</f>
        <v>0</v>
      </c>
      <c r="P926" s="243">
        <f ca="1">+IFERROR(INDEX('Hoja de Trabajo para listado'!$A$155:$Z$1048576,MATCH($A926,'Hoja de Trabajo para listado'!$A$155:$A$1048576,0),MATCH((CUADRO!P$4&amp;$E926),'Hoja de Trabajo para listado'!$A$151:$Z$151,0)),0)+IFERROR(INDEX('Hoja de Trabajo para listado'!$AB$155:$BA$1048576,MATCH($A926,'Hoja de Trabajo para listado'!$AB$155:$AB$1048576,0),MATCH((CUADRO!P$4&amp;$E926),'Hoja de Trabajo para listado'!$AB$151:$BA$151,0)),0)+IFERROR(INDEX('Hoja de Trabajo para listado'!$BC$155:$CB$1048576,MATCH($A926,'Hoja de Trabajo para listado'!$BC$155:$BC$1048576,0),MATCH((CUADRO!P$4&amp;$E926),'Hoja de Trabajo para listado'!$BC$151:$CB$151,0)),0)+IFERROR(INDEX('Hoja de Trabajo para listado'!$DE$153:$DG$274,MATCH($A926,'Hoja de Trabajo para listado'!$DE$153:$DE$1048576,0),MATCH((CUADRO!P$4&amp;$E926),'Hoja de Trabajo para listado'!$DE$151:$DG$151,0)),0)+IFERROR(INDEX('Hoja de Trabajo para listado'!$CD$155:$DC$1048576,MATCH($A926,'Hoja de Trabajo para listado'!$CD$155:$CD$1048576,0),MATCH((CUADRO!P$4&amp;$E926),'Hoja de Trabajo para listado'!$CD$151:$DC$151,0)),0)</f>
        <v>0</v>
      </c>
      <c r="Q926" s="243">
        <f ca="1">+IFERROR(INDEX('Hoja de Trabajo para listado'!$A$155:$Z$1048576,MATCH($A926,'Hoja de Trabajo para listado'!$A$155:$A$1048576,0),MATCH((CUADRO!Q$4&amp;$E926),'Hoja de Trabajo para listado'!$A$151:$Z$151,0)),0)+IFERROR(INDEX('Hoja de Trabajo para listado'!$AB$155:$BA$1048576,MATCH($A926,'Hoja de Trabajo para listado'!$AB$155:$AB$1048576,0),MATCH((CUADRO!Q$4&amp;$E926),'Hoja de Trabajo para listado'!$AB$151:$BA$151,0)),0)+IFERROR(INDEX('Hoja de Trabajo para listado'!$BC$155:$CB$1048576,MATCH($A926,'Hoja de Trabajo para listado'!$BC$155:$BC$1048576,0),MATCH((CUADRO!Q$4&amp;$E926),'Hoja de Trabajo para listado'!$BC$151:$CB$151,0)),0)+IFERROR(INDEX('Hoja de Trabajo para listado'!$DE$153:$DG$274,MATCH($A926,'Hoja de Trabajo para listado'!$DE$153:$DE$1048576,0),MATCH((CUADRO!Q$4&amp;$E926),'Hoja de Trabajo para listado'!$DE$151:$DG$151,0)),0)+IFERROR(INDEX('Hoja de Trabajo para listado'!$CD$155:$DC$1048576,MATCH($A926,'Hoja de Trabajo para listado'!$CD$155:$CD$1048576,0),MATCH((CUADRO!Q$4&amp;$E926),'Hoja de Trabajo para listado'!$CD$151:$DC$151,0)),0)</f>
        <v>0</v>
      </c>
      <c r="R926" s="243">
        <f t="shared" ca="1" si="28"/>
        <v>0</v>
      </c>
      <c r="S926" s="253">
        <f ca="1">+R925+R926</f>
        <v>0</v>
      </c>
      <c r="T926" s="243">
        <f ca="1">+S926</f>
        <v>0</v>
      </c>
      <c r="U926" s="242">
        <f t="shared" si="29"/>
        <v>2</v>
      </c>
    </row>
    <row r="927" spans="1:21" customFormat="1" ht="15" hidden="1" customHeight="1">
      <c r="A927" s="32">
        <v>1606</v>
      </c>
      <c r="B927" s="381">
        <f>+A927</f>
        <v>1606</v>
      </c>
      <c r="C927" s="245" t="str">
        <f>+VLOOKUP(A927,bd_lista!$A$3:$C$592,3,FALSE)</f>
        <v>Gobierno Autónomo Municipal de Villamontes</v>
      </c>
      <c r="D927" s="383" t="str">
        <f>+C927</f>
        <v>Gobierno Autónomo Municipal de Villamontes</v>
      </c>
      <c r="E927" s="240" t="s">
        <v>683</v>
      </c>
      <c r="F927" s="241">
        <f ca="1">+IFERROR(INDEX('Hoja de Trabajo para listado'!$A$155:$Z$1048576,MATCH($A927,'Hoja de Trabajo para listado'!$A$155:$A$1048576,0),MATCH((CUADRO!F$4&amp;$E927),'Hoja de Trabajo para listado'!$A$151:$Z$151,0)),0)+IFERROR(INDEX('Hoja de Trabajo para listado'!$AB$155:$BA$1048576,MATCH($A927,'Hoja de Trabajo para listado'!$AB$155:$AB$1048576,0),MATCH((CUADRO!F$4&amp;$E927),'Hoja de Trabajo para listado'!$AB$151:$BA$151,0)),0)+IFERROR(INDEX('Hoja de Trabajo para listado'!$BC$155:$CB$1048576,MATCH($A927,'Hoja de Trabajo para listado'!$BC$155:$BC$1048576,0),MATCH((CUADRO!F$4&amp;$E927),'Hoja de Trabajo para listado'!$BC$151:$CB$151,0)),0)+IFERROR(INDEX('Hoja de Trabajo para listado'!$DE$153:$DG$274,MATCH($A927,'Hoja de Trabajo para listado'!$DE$153:$DE$1048576,0),MATCH((CUADRO!F$4&amp;$E927),'Hoja de Trabajo para listado'!$DE$151:$DG$151,0)),0)+IFERROR(INDEX('Hoja de Trabajo para listado'!$CD$155:$DC$1048576,MATCH($A927,'Hoja de Trabajo para listado'!$CD$155:$CD$1048576,0),MATCH((CUADRO!F$4&amp;$E927),'Hoja de Trabajo para listado'!$CD$151:$DC$151,0)),0)</f>
        <v>0</v>
      </c>
      <c r="G927" s="241">
        <f ca="1">+IFERROR(INDEX('Hoja de Trabajo para listado'!$A$155:$Z$1048576,MATCH($A927,'Hoja de Trabajo para listado'!$A$155:$A$1048576,0),MATCH((CUADRO!G$4&amp;$E927),'Hoja de Trabajo para listado'!$A$151:$Z$151,0)),0)+IFERROR(INDEX('Hoja de Trabajo para listado'!$AB$155:$BA$1048576,MATCH($A927,'Hoja de Trabajo para listado'!$AB$155:$AB$1048576,0),MATCH((CUADRO!G$4&amp;$E927),'Hoja de Trabajo para listado'!$AB$151:$BA$151,0)),0)+IFERROR(INDEX('Hoja de Trabajo para listado'!$BC$155:$CB$1048576,MATCH($A927,'Hoja de Trabajo para listado'!$BC$155:$BC$1048576,0),MATCH((CUADRO!G$4&amp;$E927),'Hoja de Trabajo para listado'!$BC$151:$CB$151,0)),0)+IFERROR(INDEX('Hoja de Trabajo para listado'!$DE$153:$DG$274,MATCH($A927,'Hoja de Trabajo para listado'!$DE$153:$DE$1048576,0),MATCH((CUADRO!G$4&amp;$E927),'Hoja de Trabajo para listado'!$DE$151:$DG$151,0)),0)+IFERROR(INDEX('Hoja de Trabajo para listado'!$CD$155:$DC$1048576,MATCH($A927,'Hoja de Trabajo para listado'!$CD$155:$CD$1048576,0),MATCH((CUADRO!G$4&amp;$E927),'Hoja de Trabajo para listado'!$CD$151:$DC$151,0)),0)</f>
        <v>0</v>
      </c>
      <c r="H927" s="241">
        <f ca="1">+IFERROR(INDEX('Hoja de Trabajo para listado'!$A$155:$Z$1048576,MATCH($A927,'Hoja de Trabajo para listado'!$A$155:$A$1048576,0),MATCH((CUADRO!H$4&amp;$E927),'Hoja de Trabajo para listado'!$A$151:$Z$151,0)),0)+IFERROR(INDEX('Hoja de Trabajo para listado'!$AB$155:$BA$1048576,MATCH($A927,'Hoja de Trabajo para listado'!$AB$155:$AB$1048576,0),MATCH((CUADRO!H$4&amp;$E927),'Hoja de Trabajo para listado'!$AB$151:$BA$151,0)),0)+IFERROR(INDEX('Hoja de Trabajo para listado'!$BC$155:$CB$1048576,MATCH($A927,'Hoja de Trabajo para listado'!$BC$155:$BC$1048576,0),MATCH((CUADRO!H$4&amp;$E927),'Hoja de Trabajo para listado'!$BC$151:$CB$151,0)),0)+IFERROR(INDEX('Hoja de Trabajo para listado'!$DE$153:$DG$274,MATCH($A927,'Hoja de Trabajo para listado'!$DE$153:$DE$1048576,0),MATCH((CUADRO!H$4&amp;$E927),'Hoja de Trabajo para listado'!$DE$151:$DG$151,0)),0)+IFERROR(INDEX('Hoja de Trabajo para listado'!$CD$155:$DC$1048576,MATCH($A927,'Hoja de Trabajo para listado'!$CD$155:$CD$1048576,0),MATCH((CUADRO!H$4&amp;$E927),'Hoja de Trabajo para listado'!$CD$151:$DC$151,0)),0)</f>
        <v>0</v>
      </c>
      <c r="I927" s="241">
        <f ca="1">+IFERROR(INDEX('Hoja de Trabajo para listado'!$A$155:$Z$1048576,MATCH($A927,'Hoja de Trabajo para listado'!$A$155:$A$1048576,0),MATCH((CUADRO!I$4&amp;$E927),'Hoja de Trabajo para listado'!$A$151:$Z$151,0)),0)+IFERROR(INDEX('Hoja de Trabajo para listado'!$AB$155:$BA$1048576,MATCH($A927,'Hoja de Trabajo para listado'!$AB$155:$AB$1048576,0),MATCH((CUADRO!I$4&amp;$E927),'Hoja de Trabajo para listado'!$AB$151:$BA$151,0)),0)+IFERROR(INDEX('Hoja de Trabajo para listado'!$BC$155:$CB$1048576,MATCH($A927,'Hoja de Trabajo para listado'!$BC$155:$BC$1048576,0),MATCH((CUADRO!I$4&amp;$E927),'Hoja de Trabajo para listado'!$BC$151:$CB$151,0)),0)+IFERROR(INDEX('Hoja de Trabajo para listado'!$DE$153:$DG$274,MATCH($A927,'Hoja de Trabajo para listado'!$DE$153:$DE$1048576,0),MATCH((CUADRO!I$4&amp;$E927),'Hoja de Trabajo para listado'!$DE$151:$DG$151,0)),0)+IFERROR(INDEX('Hoja de Trabajo para listado'!$CD$155:$DC$1048576,MATCH($A927,'Hoja de Trabajo para listado'!$CD$155:$CD$1048576,0),MATCH((CUADRO!I$4&amp;$E927),'Hoja de Trabajo para listado'!$CD$151:$DC$151,0)),0)</f>
        <v>0</v>
      </c>
      <c r="J927" s="241">
        <f ca="1">+IFERROR(INDEX('Hoja de Trabajo para listado'!$A$155:$Z$1048576,MATCH($A927,'Hoja de Trabajo para listado'!$A$155:$A$1048576,0),MATCH((CUADRO!J$4&amp;$E927),'Hoja de Trabajo para listado'!$A$151:$Z$151,0)),0)+IFERROR(INDEX('Hoja de Trabajo para listado'!$AB$155:$BA$1048576,MATCH($A927,'Hoja de Trabajo para listado'!$AB$155:$AB$1048576,0),MATCH((CUADRO!J$4&amp;$E927),'Hoja de Trabajo para listado'!$AB$151:$BA$151,0)),0)+IFERROR(INDEX('Hoja de Trabajo para listado'!$BC$155:$CB$1048576,MATCH($A927,'Hoja de Trabajo para listado'!$BC$155:$BC$1048576,0),MATCH((CUADRO!J$4&amp;$E927),'Hoja de Trabajo para listado'!$BC$151:$CB$151,0)),0)+IFERROR(INDEX('Hoja de Trabajo para listado'!$DE$153:$DG$274,MATCH($A927,'Hoja de Trabajo para listado'!$DE$153:$DE$1048576,0),MATCH((CUADRO!J$4&amp;$E927),'Hoja de Trabajo para listado'!$DE$151:$DG$151,0)),0)+IFERROR(INDEX('Hoja de Trabajo para listado'!$CD$155:$DC$1048576,MATCH($A927,'Hoja de Trabajo para listado'!$CD$155:$CD$1048576,0),MATCH((CUADRO!J$4&amp;$E927),'Hoja de Trabajo para listado'!$CD$151:$DC$151,0)),0)</f>
        <v>0</v>
      </c>
      <c r="K927" s="241">
        <f ca="1">+IFERROR(INDEX('Hoja de Trabajo para listado'!$A$155:$Z$1048576,MATCH($A927,'Hoja de Trabajo para listado'!$A$155:$A$1048576,0),MATCH((CUADRO!K$4&amp;$E927),'Hoja de Trabajo para listado'!$A$151:$Z$151,0)),0)+IFERROR(INDEX('Hoja de Trabajo para listado'!$AB$155:$BA$1048576,MATCH($A927,'Hoja de Trabajo para listado'!$AB$155:$AB$1048576,0),MATCH((CUADRO!K$4&amp;$E927),'Hoja de Trabajo para listado'!$AB$151:$BA$151,0)),0)+IFERROR(INDEX('Hoja de Trabajo para listado'!$BC$155:$CB$1048576,MATCH($A927,'Hoja de Trabajo para listado'!$BC$155:$BC$1048576,0),MATCH((CUADRO!K$4&amp;$E927),'Hoja de Trabajo para listado'!$BC$151:$CB$151,0)),0)+IFERROR(INDEX('Hoja de Trabajo para listado'!$DE$153:$DG$274,MATCH($A927,'Hoja de Trabajo para listado'!$DE$153:$DE$1048576,0),MATCH((CUADRO!K$4&amp;$E927),'Hoja de Trabajo para listado'!$DE$151:$DG$151,0)),0)+IFERROR(INDEX('Hoja de Trabajo para listado'!$CD$155:$DC$1048576,MATCH($A927,'Hoja de Trabajo para listado'!$CD$155:$CD$1048576,0),MATCH((CUADRO!K$4&amp;$E927),'Hoja de Trabajo para listado'!$CD$151:$DC$151,0)),0)</f>
        <v>0</v>
      </c>
      <c r="L927" s="241">
        <f ca="1">+IFERROR(INDEX('Hoja de Trabajo para listado'!$A$155:$Z$1048576,MATCH($A927,'Hoja de Trabajo para listado'!$A$155:$A$1048576,0),MATCH((CUADRO!L$4&amp;$E927),'Hoja de Trabajo para listado'!$A$151:$Z$151,0)),0)+IFERROR(INDEX('Hoja de Trabajo para listado'!$AB$155:$BA$1048576,MATCH($A927,'Hoja de Trabajo para listado'!$AB$155:$AB$1048576,0),MATCH((CUADRO!L$4&amp;$E927),'Hoja de Trabajo para listado'!$AB$151:$BA$151,0)),0)+IFERROR(INDEX('Hoja de Trabajo para listado'!$BC$155:$CB$1048576,MATCH($A927,'Hoja de Trabajo para listado'!$BC$155:$BC$1048576,0),MATCH((CUADRO!L$4&amp;$E927),'Hoja de Trabajo para listado'!$BC$151:$CB$151,0)),0)+IFERROR(INDEX('Hoja de Trabajo para listado'!$DE$153:$DG$274,MATCH($A927,'Hoja de Trabajo para listado'!$DE$153:$DE$1048576,0),MATCH((CUADRO!L$4&amp;$E927),'Hoja de Trabajo para listado'!$DE$151:$DG$151,0)),0)+IFERROR(INDEX('Hoja de Trabajo para listado'!$CD$155:$DC$1048576,MATCH($A927,'Hoja de Trabajo para listado'!$CD$155:$CD$1048576,0),MATCH((CUADRO!L$4&amp;$E927),'Hoja de Trabajo para listado'!$CD$151:$DC$151,0)),0)</f>
        <v>0</v>
      </c>
      <c r="M927" s="241">
        <f ca="1">+IFERROR(INDEX('Hoja de Trabajo para listado'!$A$155:$Z$1048576,MATCH($A927,'Hoja de Trabajo para listado'!$A$155:$A$1048576,0),MATCH((CUADRO!M$4&amp;$E927),'Hoja de Trabajo para listado'!$A$151:$Z$151,0)),0)+IFERROR(INDEX('Hoja de Trabajo para listado'!$AB$155:$BA$1048576,MATCH($A927,'Hoja de Trabajo para listado'!$AB$155:$AB$1048576,0),MATCH((CUADRO!M$4&amp;$E927),'Hoja de Trabajo para listado'!$AB$151:$BA$151,0)),0)+IFERROR(INDEX('Hoja de Trabajo para listado'!$BC$155:$CB$1048576,MATCH($A927,'Hoja de Trabajo para listado'!$BC$155:$BC$1048576,0),MATCH((CUADRO!M$4&amp;$E927),'Hoja de Trabajo para listado'!$BC$151:$CB$151,0)),0)+IFERROR(INDEX('Hoja de Trabajo para listado'!$DE$153:$DG$274,MATCH($A927,'Hoja de Trabajo para listado'!$DE$153:$DE$1048576,0),MATCH((CUADRO!M$4&amp;$E927),'Hoja de Trabajo para listado'!$DE$151:$DG$151,0)),0)+IFERROR(INDEX('Hoja de Trabajo para listado'!$CD$155:$DC$1048576,MATCH($A927,'Hoja de Trabajo para listado'!$CD$155:$CD$1048576,0),MATCH((CUADRO!M$4&amp;$E927),'Hoja de Trabajo para listado'!$CD$151:$DC$151,0)),0)</f>
        <v>0</v>
      </c>
      <c r="N927" s="241">
        <f ca="1">+IFERROR(INDEX('Hoja de Trabajo para listado'!$A$155:$Z$1048576,MATCH($A927,'Hoja de Trabajo para listado'!$A$155:$A$1048576,0),MATCH((CUADRO!N$4&amp;$E927),'Hoja de Trabajo para listado'!$A$151:$Z$151,0)),0)+IFERROR(INDEX('Hoja de Trabajo para listado'!$AB$155:$BA$1048576,MATCH($A927,'Hoja de Trabajo para listado'!$AB$155:$AB$1048576,0),MATCH((CUADRO!N$4&amp;$E927),'Hoja de Trabajo para listado'!$AB$151:$BA$151,0)),0)+IFERROR(INDEX('Hoja de Trabajo para listado'!$BC$155:$CB$1048576,MATCH($A927,'Hoja de Trabajo para listado'!$BC$155:$BC$1048576,0),MATCH((CUADRO!N$4&amp;$E927),'Hoja de Trabajo para listado'!$BC$151:$CB$151,0)),0)+IFERROR(INDEX('Hoja de Trabajo para listado'!$DE$153:$DG$274,MATCH($A927,'Hoja de Trabajo para listado'!$DE$153:$DE$1048576,0),MATCH((CUADRO!N$4&amp;$E927),'Hoja de Trabajo para listado'!$DE$151:$DG$151,0)),0)+IFERROR(INDEX('Hoja de Trabajo para listado'!$CD$155:$DC$1048576,MATCH($A927,'Hoja de Trabajo para listado'!$CD$155:$CD$1048576,0),MATCH((CUADRO!N$4&amp;$E927),'Hoja de Trabajo para listado'!$CD$151:$DC$151,0)),0)</f>
        <v>0</v>
      </c>
      <c r="O927" s="241">
        <f ca="1">+IFERROR(INDEX('Hoja de Trabajo para listado'!$A$155:$Z$1048576,MATCH($A927,'Hoja de Trabajo para listado'!$A$155:$A$1048576,0),MATCH((CUADRO!O$4&amp;$E927),'Hoja de Trabajo para listado'!$A$151:$Z$151,0)),0)+IFERROR(INDEX('Hoja de Trabajo para listado'!$AB$155:$BA$1048576,MATCH($A927,'Hoja de Trabajo para listado'!$AB$155:$AB$1048576,0),MATCH((CUADRO!O$4&amp;$E927),'Hoja de Trabajo para listado'!$AB$151:$BA$151,0)),0)+IFERROR(INDEX('Hoja de Trabajo para listado'!$BC$155:$CB$1048576,MATCH($A927,'Hoja de Trabajo para listado'!$BC$155:$BC$1048576,0),MATCH((CUADRO!O$4&amp;$E927),'Hoja de Trabajo para listado'!$BC$151:$CB$151,0)),0)+IFERROR(INDEX('Hoja de Trabajo para listado'!$DE$153:$DG$274,MATCH($A927,'Hoja de Trabajo para listado'!$DE$153:$DE$1048576,0),MATCH((CUADRO!O$4&amp;$E927),'Hoja de Trabajo para listado'!$DE$151:$DG$151,0)),0)+IFERROR(INDEX('Hoja de Trabajo para listado'!$CD$155:$DC$1048576,MATCH($A927,'Hoja de Trabajo para listado'!$CD$155:$CD$1048576,0),MATCH((CUADRO!O$4&amp;$E927),'Hoja de Trabajo para listado'!$CD$151:$DC$151,0)),0)</f>
        <v>0</v>
      </c>
      <c r="P927" s="241">
        <f ca="1">+IFERROR(INDEX('Hoja de Trabajo para listado'!$A$155:$Z$1048576,MATCH($A927,'Hoja de Trabajo para listado'!$A$155:$A$1048576,0),MATCH((CUADRO!P$4&amp;$E927),'Hoja de Trabajo para listado'!$A$151:$Z$151,0)),0)+IFERROR(INDEX('Hoja de Trabajo para listado'!$AB$155:$BA$1048576,MATCH($A927,'Hoja de Trabajo para listado'!$AB$155:$AB$1048576,0),MATCH((CUADRO!P$4&amp;$E927),'Hoja de Trabajo para listado'!$AB$151:$BA$151,0)),0)+IFERROR(INDEX('Hoja de Trabajo para listado'!$BC$155:$CB$1048576,MATCH($A927,'Hoja de Trabajo para listado'!$BC$155:$BC$1048576,0),MATCH((CUADRO!P$4&amp;$E927),'Hoja de Trabajo para listado'!$BC$151:$CB$151,0)),0)+IFERROR(INDEX('Hoja de Trabajo para listado'!$DE$153:$DG$274,MATCH($A927,'Hoja de Trabajo para listado'!$DE$153:$DE$1048576,0),MATCH((CUADRO!P$4&amp;$E927),'Hoja de Trabajo para listado'!$DE$151:$DG$151,0)),0)+IFERROR(INDEX('Hoja de Trabajo para listado'!$CD$155:$DC$1048576,MATCH($A927,'Hoja de Trabajo para listado'!$CD$155:$CD$1048576,0),MATCH((CUADRO!P$4&amp;$E927),'Hoja de Trabajo para listado'!$CD$151:$DC$151,0)),0)</f>
        <v>0</v>
      </c>
      <c r="Q927" s="241">
        <f ca="1">+IFERROR(INDEX('Hoja de Trabajo para listado'!$A$155:$Z$1048576,MATCH($A927,'Hoja de Trabajo para listado'!$A$155:$A$1048576,0),MATCH((CUADRO!Q$4&amp;$E927),'Hoja de Trabajo para listado'!$A$151:$Z$151,0)),0)+IFERROR(INDEX('Hoja de Trabajo para listado'!$AB$155:$BA$1048576,MATCH($A927,'Hoja de Trabajo para listado'!$AB$155:$AB$1048576,0),MATCH((CUADRO!Q$4&amp;$E927),'Hoja de Trabajo para listado'!$AB$151:$BA$151,0)),0)+IFERROR(INDEX('Hoja de Trabajo para listado'!$BC$155:$CB$1048576,MATCH($A927,'Hoja de Trabajo para listado'!$BC$155:$BC$1048576,0),MATCH((CUADRO!Q$4&amp;$E927),'Hoja de Trabajo para listado'!$BC$151:$CB$151,0)),0)+IFERROR(INDEX('Hoja de Trabajo para listado'!$DE$153:$DG$274,MATCH($A927,'Hoja de Trabajo para listado'!$DE$153:$DE$1048576,0),MATCH((CUADRO!Q$4&amp;$E927),'Hoja de Trabajo para listado'!$DE$151:$DG$151,0)),0)+IFERROR(INDEX('Hoja de Trabajo para listado'!$CD$155:$DC$1048576,MATCH($A927,'Hoja de Trabajo para listado'!$CD$155:$CD$1048576,0),MATCH((CUADRO!Q$4&amp;$E927),'Hoja de Trabajo para listado'!$CD$151:$DC$151,0)),0)</f>
        <v>0</v>
      </c>
      <c r="R927" s="241">
        <f t="shared" ca="1" si="28"/>
        <v>0</v>
      </c>
      <c r="S927" s="247"/>
      <c r="T927" s="241">
        <f ca="1">+T928</f>
        <v>0</v>
      </c>
      <c r="U927" s="240">
        <f t="shared" si="29"/>
        <v>1</v>
      </c>
    </row>
    <row r="928" spans="1:21" customFormat="1" ht="15" hidden="1" customHeight="1">
      <c r="A928" s="32">
        <v>1606</v>
      </c>
      <c r="B928" s="382"/>
      <c r="C928" s="245" t="str">
        <f>+VLOOKUP(A928,bd_lista!$A$3:$C$592,3,FALSE)</f>
        <v>Gobierno Autónomo Municipal de Villamontes</v>
      </c>
      <c r="D928" s="384"/>
      <c r="E928" s="242" t="s">
        <v>684</v>
      </c>
      <c r="F928" s="243">
        <f ca="1">+IFERROR(INDEX('Hoja de Trabajo para listado'!$A$155:$Z$1048576,MATCH($A928,'Hoja de Trabajo para listado'!$A$155:$A$1048576,0),MATCH((CUADRO!F$4&amp;$E928),'Hoja de Trabajo para listado'!$A$151:$Z$151,0)),0)+IFERROR(INDEX('Hoja de Trabajo para listado'!$AB$155:$BA$1048576,MATCH($A928,'Hoja de Trabajo para listado'!$AB$155:$AB$1048576,0),MATCH((CUADRO!F$4&amp;$E928),'Hoja de Trabajo para listado'!$AB$151:$BA$151,0)),0)+IFERROR(INDEX('Hoja de Trabajo para listado'!$BC$155:$CB$1048576,MATCH($A928,'Hoja de Trabajo para listado'!$BC$155:$BC$1048576,0),MATCH((CUADRO!F$4&amp;$E928),'Hoja de Trabajo para listado'!$BC$151:$CB$151,0)),0)+IFERROR(INDEX('Hoja de Trabajo para listado'!$DE$153:$DG$274,MATCH($A928,'Hoja de Trabajo para listado'!$DE$153:$DE$1048576,0),MATCH((CUADRO!F$4&amp;$E928),'Hoja de Trabajo para listado'!$DE$151:$DG$151,0)),0)+IFERROR(INDEX('Hoja de Trabajo para listado'!$CD$155:$DC$1048576,MATCH($A928,'Hoja de Trabajo para listado'!$CD$155:$CD$1048576,0),MATCH((CUADRO!F$4&amp;$E928),'Hoja de Trabajo para listado'!$CD$151:$DC$151,0)),0)</f>
        <v>0</v>
      </c>
      <c r="G928" s="243">
        <f ca="1">+IFERROR(INDEX('Hoja de Trabajo para listado'!$A$155:$Z$1048576,MATCH($A928,'Hoja de Trabajo para listado'!$A$155:$A$1048576,0),MATCH((CUADRO!G$4&amp;$E928),'Hoja de Trabajo para listado'!$A$151:$Z$151,0)),0)+IFERROR(INDEX('Hoja de Trabajo para listado'!$AB$155:$BA$1048576,MATCH($A928,'Hoja de Trabajo para listado'!$AB$155:$AB$1048576,0),MATCH((CUADRO!G$4&amp;$E928),'Hoja de Trabajo para listado'!$AB$151:$BA$151,0)),0)+IFERROR(INDEX('Hoja de Trabajo para listado'!$BC$155:$CB$1048576,MATCH($A928,'Hoja de Trabajo para listado'!$BC$155:$BC$1048576,0),MATCH((CUADRO!G$4&amp;$E928),'Hoja de Trabajo para listado'!$BC$151:$CB$151,0)),0)+IFERROR(INDEX('Hoja de Trabajo para listado'!$DE$153:$DG$274,MATCH($A928,'Hoja de Trabajo para listado'!$DE$153:$DE$1048576,0),MATCH((CUADRO!G$4&amp;$E928),'Hoja de Trabajo para listado'!$DE$151:$DG$151,0)),0)+IFERROR(INDEX('Hoja de Trabajo para listado'!$CD$155:$DC$1048576,MATCH($A928,'Hoja de Trabajo para listado'!$CD$155:$CD$1048576,0),MATCH((CUADRO!G$4&amp;$E928),'Hoja de Trabajo para listado'!$CD$151:$DC$151,0)),0)</f>
        <v>0</v>
      </c>
      <c r="H928" s="243">
        <f ca="1">+IFERROR(INDEX('Hoja de Trabajo para listado'!$A$155:$Z$1048576,MATCH($A928,'Hoja de Trabajo para listado'!$A$155:$A$1048576,0),MATCH((CUADRO!H$4&amp;$E928),'Hoja de Trabajo para listado'!$A$151:$Z$151,0)),0)+IFERROR(INDEX('Hoja de Trabajo para listado'!$AB$155:$BA$1048576,MATCH($A928,'Hoja de Trabajo para listado'!$AB$155:$AB$1048576,0),MATCH((CUADRO!H$4&amp;$E928),'Hoja de Trabajo para listado'!$AB$151:$BA$151,0)),0)+IFERROR(INDEX('Hoja de Trabajo para listado'!$BC$155:$CB$1048576,MATCH($A928,'Hoja de Trabajo para listado'!$BC$155:$BC$1048576,0),MATCH((CUADRO!H$4&amp;$E928),'Hoja de Trabajo para listado'!$BC$151:$CB$151,0)),0)+IFERROR(INDEX('Hoja de Trabajo para listado'!$DE$153:$DG$274,MATCH($A928,'Hoja de Trabajo para listado'!$DE$153:$DE$1048576,0),MATCH((CUADRO!H$4&amp;$E928),'Hoja de Trabajo para listado'!$DE$151:$DG$151,0)),0)+IFERROR(INDEX('Hoja de Trabajo para listado'!$CD$155:$DC$1048576,MATCH($A928,'Hoja de Trabajo para listado'!$CD$155:$CD$1048576,0),MATCH((CUADRO!H$4&amp;$E928),'Hoja de Trabajo para listado'!$CD$151:$DC$151,0)),0)</f>
        <v>0</v>
      </c>
      <c r="I928" s="243">
        <f ca="1">+IFERROR(INDEX('Hoja de Trabajo para listado'!$A$155:$Z$1048576,MATCH($A928,'Hoja de Trabajo para listado'!$A$155:$A$1048576,0),MATCH((CUADRO!I$4&amp;$E928),'Hoja de Trabajo para listado'!$A$151:$Z$151,0)),0)+IFERROR(INDEX('Hoja de Trabajo para listado'!$AB$155:$BA$1048576,MATCH($A928,'Hoja de Trabajo para listado'!$AB$155:$AB$1048576,0),MATCH((CUADRO!I$4&amp;$E928),'Hoja de Trabajo para listado'!$AB$151:$BA$151,0)),0)+IFERROR(INDEX('Hoja de Trabajo para listado'!$BC$155:$CB$1048576,MATCH($A928,'Hoja de Trabajo para listado'!$BC$155:$BC$1048576,0),MATCH((CUADRO!I$4&amp;$E928),'Hoja de Trabajo para listado'!$BC$151:$CB$151,0)),0)+IFERROR(INDEX('Hoja de Trabajo para listado'!$DE$153:$DG$274,MATCH($A928,'Hoja de Trabajo para listado'!$DE$153:$DE$1048576,0),MATCH((CUADRO!I$4&amp;$E928),'Hoja de Trabajo para listado'!$DE$151:$DG$151,0)),0)+IFERROR(INDEX('Hoja de Trabajo para listado'!$CD$155:$DC$1048576,MATCH($A928,'Hoja de Trabajo para listado'!$CD$155:$CD$1048576,0),MATCH((CUADRO!I$4&amp;$E928),'Hoja de Trabajo para listado'!$CD$151:$DC$151,0)),0)</f>
        <v>0</v>
      </c>
      <c r="J928" s="243">
        <f ca="1">+IFERROR(INDEX('Hoja de Trabajo para listado'!$A$155:$Z$1048576,MATCH($A928,'Hoja de Trabajo para listado'!$A$155:$A$1048576,0),MATCH((CUADRO!J$4&amp;$E928),'Hoja de Trabajo para listado'!$A$151:$Z$151,0)),0)+IFERROR(INDEX('Hoja de Trabajo para listado'!$AB$155:$BA$1048576,MATCH($A928,'Hoja de Trabajo para listado'!$AB$155:$AB$1048576,0),MATCH((CUADRO!J$4&amp;$E928),'Hoja de Trabajo para listado'!$AB$151:$BA$151,0)),0)+IFERROR(INDEX('Hoja de Trabajo para listado'!$BC$155:$CB$1048576,MATCH($A928,'Hoja de Trabajo para listado'!$BC$155:$BC$1048576,0),MATCH((CUADRO!J$4&amp;$E928),'Hoja de Trabajo para listado'!$BC$151:$CB$151,0)),0)+IFERROR(INDEX('Hoja de Trabajo para listado'!$DE$153:$DG$274,MATCH($A928,'Hoja de Trabajo para listado'!$DE$153:$DE$1048576,0),MATCH((CUADRO!J$4&amp;$E928),'Hoja de Trabajo para listado'!$DE$151:$DG$151,0)),0)+IFERROR(INDEX('Hoja de Trabajo para listado'!$CD$155:$DC$1048576,MATCH($A928,'Hoja de Trabajo para listado'!$CD$155:$CD$1048576,0),MATCH((CUADRO!J$4&amp;$E928),'Hoja de Trabajo para listado'!$CD$151:$DC$151,0)),0)</f>
        <v>0</v>
      </c>
      <c r="K928" s="243">
        <f ca="1">+IFERROR(INDEX('Hoja de Trabajo para listado'!$A$155:$Z$1048576,MATCH($A928,'Hoja de Trabajo para listado'!$A$155:$A$1048576,0),MATCH((CUADRO!K$4&amp;$E928),'Hoja de Trabajo para listado'!$A$151:$Z$151,0)),0)+IFERROR(INDEX('Hoja de Trabajo para listado'!$AB$155:$BA$1048576,MATCH($A928,'Hoja de Trabajo para listado'!$AB$155:$AB$1048576,0),MATCH((CUADRO!K$4&amp;$E928),'Hoja de Trabajo para listado'!$AB$151:$BA$151,0)),0)+IFERROR(INDEX('Hoja de Trabajo para listado'!$BC$155:$CB$1048576,MATCH($A928,'Hoja de Trabajo para listado'!$BC$155:$BC$1048576,0),MATCH((CUADRO!K$4&amp;$E928),'Hoja de Trabajo para listado'!$BC$151:$CB$151,0)),0)+IFERROR(INDEX('Hoja de Trabajo para listado'!$DE$153:$DG$274,MATCH($A928,'Hoja de Trabajo para listado'!$DE$153:$DE$1048576,0),MATCH((CUADRO!K$4&amp;$E928),'Hoja de Trabajo para listado'!$DE$151:$DG$151,0)),0)+IFERROR(INDEX('Hoja de Trabajo para listado'!$CD$155:$DC$1048576,MATCH($A928,'Hoja de Trabajo para listado'!$CD$155:$CD$1048576,0),MATCH((CUADRO!K$4&amp;$E928),'Hoja de Trabajo para listado'!$CD$151:$DC$151,0)),0)</f>
        <v>0</v>
      </c>
      <c r="L928" s="243">
        <f ca="1">+IFERROR(INDEX('Hoja de Trabajo para listado'!$A$155:$Z$1048576,MATCH($A928,'Hoja de Trabajo para listado'!$A$155:$A$1048576,0),MATCH((CUADRO!L$4&amp;$E928),'Hoja de Trabajo para listado'!$A$151:$Z$151,0)),0)+IFERROR(INDEX('Hoja de Trabajo para listado'!$AB$155:$BA$1048576,MATCH($A928,'Hoja de Trabajo para listado'!$AB$155:$AB$1048576,0),MATCH((CUADRO!L$4&amp;$E928),'Hoja de Trabajo para listado'!$AB$151:$BA$151,0)),0)+IFERROR(INDEX('Hoja de Trabajo para listado'!$BC$155:$CB$1048576,MATCH($A928,'Hoja de Trabajo para listado'!$BC$155:$BC$1048576,0),MATCH((CUADRO!L$4&amp;$E928),'Hoja de Trabajo para listado'!$BC$151:$CB$151,0)),0)+IFERROR(INDEX('Hoja de Trabajo para listado'!$DE$153:$DG$274,MATCH($A928,'Hoja de Trabajo para listado'!$DE$153:$DE$1048576,0),MATCH((CUADRO!L$4&amp;$E928),'Hoja de Trabajo para listado'!$DE$151:$DG$151,0)),0)+IFERROR(INDEX('Hoja de Trabajo para listado'!$CD$155:$DC$1048576,MATCH($A928,'Hoja de Trabajo para listado'!$CD$155:$CD$1048576,0),MATCH((CUADRO!L$4&amp;$E928),'Hoja de Trabajo para listado'!$CD$151:$DC$151,0)),0)</f>
        <v>0</v>
      </c>
      <c r="M928" s="243">
        <f ca="1">+IFERROR(INDEX('Hoja de Trabajo para listado'!$A$155:$Z$1048576,MATCH($A928,'Hoja de Trabajo para listado'!$A$155:$A$1048576,0),MATCH((CUADRO!M$4&amp;$E928),'Hoja de Trabajo para listado'!$A$151:$Z$151,0)),0)+IFERROR(INDEX('Hoja de Trabajo para listado'!$AB$155:$BA$1048576,MATCH($A928,'Hoja de Trabajo para listado'!$AB$155:$AB$1048576,0),MATCH((CUADRO!M$4&amp;$E928),'Hoja de Trabajo para listado'!$AB$151:$BA$151,0)),0)+IFERROR(INDEX('Hoja de Trabajo para listado'!$BC$155:$CB$1048576,MATCH($A928,'Hoja de Trabajo para listado'!$BC$155:$BC$1048576,0),MATCH((CUADRO!M$4&amp;$E928),'Hoja de Trabajo para listado'!$BC$151:$CB$151,0)),0)+IFERROR(INDEX('Hoja de Trabajo para listado'!$DE$153:$DG$274,MATCH($A928,'Hoja de Trabajo para listado'!$DE$153:$DE$1048576,0),MATCH((CUADRO!M$4&amp;$E928),'Hoja de Trabajo para listado'!$DE$151:$DG$151,0)),0)+IFERROR(INDEX('Hoja de Trabajo para listado'!$CD$155:$DC$1048576,MATCH($A928,'Hoja de Trabajo para listado'!$CD$155:$CD$1048576,0),MATCH((CUADRO!M$4&amp;$E928),'Hoja de Trabajo para listado'!$CD$151:$DC$151,0)),0)</f>
        <v>0</v>
      </c>
      <c r="N928" s="243">
        <f ca="1">+IFERROR(INDEX('Hoja de Trabajo para listado'!$A$155:$Z$1048576,MATCH($A928,'Hoja de Trabajo para listado'!$A$155:$A$1048576,0),MATCH((CUADRO!N$4&amp;$E928),'Hoja de Trabajo para listado'!$A$151:$Z$151,0)),0)+IFERROR(INDEX('Hoja de Trabajo para listado'!$AB$155:$BA$1048576,MATCH($A928,'Hoja de Trabajo para listado'!$AB$155:$AB$1048576,0),MATCH((CUADRO!N$4&amp;$E928),'Hoja de Trabajo para listado'!$AB$151:$BA$151,0)),0)+IFERROR(INDEX('Hoja de Trabajo para listado'!$BC$155:$CB$1048576,MATCH($A928,'Hoja de Trabajo para listado'!$BC$155:$BC$1048576,0),MATCH((CUADRO!N$4&amp;$E928),'Hoja de Trabajo para listado'!$BC$151:$CB$151,0)),0)+IFERROR(INDEX('Hoja de Trabajo para listado'!$DE$153:$DG$274,MATCH($A928,'Hoja de Trabajo para listado'!$DE$153:$DE$1048576,0),MATCH((CUADRO!N$4&amp;$E928),'Hoja de Trabajo para listado'!$DE$151:$DG$151,0)),0)+IFERROR(INDEX('Hoja de Trabajo para listado'!$CD$155:$DC$1048576,MATCH($A928,'Hoja de Trabajo para listado'!$CD$155:$CD$1048576,0),MATCH((CUADRO!N$4&amp;$E928),'Hoja de Trabajo para listado'!$CD$151:$DC$151,0)),0)</f>
        <v>0</v>
      </c>
      <c r="O928" s="243">
        <f ca="1">+IFERROR(INDEX('Hoja de Trabajo para listado'!$A$155:$Z$1048576,MATCH($A928,'Hoja de Trabajo para listado'!$A$155:$A$1048576,0),MATCH((CUADRO!O$4&amp;$E928),'Hoja de Trabajo para listado'!$A$151:$Z$151,0)),0)+IFERROR(INDEX('Hoja de Trabajo para listado'!$AB$155:$BA$1048576,MATCH($A928,'Hoja de Trabajo para listado'!$AB$155:$AB$1048576,0),MATCH((CUADRO!O$4&amp;$E928),'Hoja de Trabajo para listado'!$AB$151:$BA$151,0)),0)+IFERROR(INDEX('Hoja de Trabajo para listado'!$BC$155:$CB$1048576,MATCH($A928,'Hoja de Trabajo para listado'!$BC$155:$BC$1048576,0),MATCH((CUADRO!O$4&amp;$E928),'Hoja de Trabajo para listado'!$BC$151:$CB$151,0)),0)+IFERROR(INDEX('Hoja de Trabajo para listado'!$DE$153:$DG$274,MATCH($A928,'Hoja de Trabajo para listado'!$DE$153:$DE$1048576,0),MATCH((CUADRO!O$4&amp;$E928),'Hoja de Trabajo para listado'!$DE$151:$DG$151,0)),0)+IFERROR(INDEX('Hoja de Trabajo para listado'!$CD$155:$DC$1048576,MATCH($A928,'Hoja de Trabajo para listado'!$CD$155:$CD$1048576,0),MATCH((CUADRO!O$4&amp;$E928),'Hoja de Trabajo para listado'!$CD$151:$DC$151,0)),0)</f>
        <v>0</v>
      </c>
      <c r="P928" s="243">
        <f ca="1">+IFERROR(INDEX('Hoja de Trabajo para listado'!$A$155:$Z$1048576,MATCH($A928,'Hoja de Trabajo para listado'!$A$155:$A$1048576,0),MATCH((CUADRO!P$4&amp;$E928),'Hoja de Trabajo para listado'!$A$151:$Z$151,0)),0)+IFERROR(INDEX('Hoja de Trabajo para listado'!$AB$155:$BA$1048576,MATCH($A928,'Hoja de Trabajo para listado'!$AB$155:$AB$1048576,0),MATCH((CUADRO!P$4&amp;$E928),'Hoja de Trabajo para listado'!$AB$151:$BA$151,0)),0)+IFERROR(INDEX('Hoja de Trabajo para listado'!$BC$155:$CB$1048576,MATCH($A928,'Hoja de Trabajo para listado'!$BC$155:$BC$1048576,0),MATCH((CUADRO!P$4&amp;$E928),'Hoja de Trabajo para listado'!$BC$151:$CB$151,0)),0)+IFERROR(INDEX('Hoja de Trabajo para listado'!$DE$153:$DG$274,MATCH($A928,'Hoja de Trabajo para listado'!$DE$153:$DE$1048576,0),MATCH((CUADRO!P$4&amp;$E928),'Hoja de Trabajo para listado'!$DE$151:$DG$151,0)),0)+IFERROR(INDEX('Hoja de Trabajo para listado'!$CD$155:$DC$1048576,MATCH($A928,'Hoja de Trabajo para listado'!$CD$155:$CD$1048576,0),MATCH((CUADRO!P$4&amp;$E928),'Hoja de Trabajo para listado'!$CD$151:$DC$151,0)),0)</f>
        <v>0</v>
      </c>
      <c r="Q928" s="243">
        <f ca="1">+IFERROR(INDEX('Hoja de Trabajo para listado'!$A$155:$Z$1048576,MATCH($A928,'Hoja de Trabajo para listado'!$A$155:$A$1048576,0),MATCH((CUADRO!Q$4&amp;$E928),'Hoja de Trabajo para listado'!$A$151:$Z$151,0)),0)+IFERROR(INDEX('Hoja de Trabajo para listado'!$AB$155:$BA$1048576,MATCH($A928,'Hoja de Trabajo para listado'!$AB$155:$AB$1048576,0),MATCH((CUADRO!Q$4&amp;$E928),'Hoja de Trabajo para listado'!$AB$151:$BA$151,0)),0)+IFERROR(INDEX('Hoja de Trabajo para listado'!$BC$155:$CB$1048576,MATCH($A928,'Hoja de Trabajo para listado'!$BC$155:$BC$1048576,0),MATCH((CUADRO!Q$4&amp;$E928),'Hoja de Trabajo para listado'!$BC$151:$CB$151,0)),0)+IFERROR(INDEX('Hoja de Trabajo para listado'!$DE$153:$DG$274,MATCH($A928,'Hoja de Trabajo para listado'!$DE$153:$DE$1048576,0),MATCH((CUADRO!Q$4&amp;$E928),'Hoja de Trabajo para listado'!$DE$151:$DG$151,0)),0)+IFERROR(INDEX('Hoja de Trabajo para listado'!$CD$155:$DC$1048576,MATCH($A928,'Hoja de Trabajo para listado'!$CD$155:$CD$1048576,0),MATCH((CUADRO!Q$4&amp;$E928),'Hoja de Trabajo para listado'!$CD$151:$DC$151,0)),0)</f>
        <v>0</v>
      </c>
      <c r="R928" s="243">
        <f t="shared" ca="1" si="28"/>
        <v>0</v>
      </c>
      <c r="S928" s="253">
        <f ca="1">+R927+R928</f>
        <v>0</v>
      </c>
      <c r="T928" s="243">
        <f ca="1">+S928</f>
        <v>0</v>
      </c>
      <c r="U928" s="242">
        <f t="shared" si="29"/>
        <v>2</v>
      </c>
    </row>
    <row r="929" spans="1:21" customFormat="1" ht="15" hidden="1" customHeight="1">
      <c r="A929" s="32">
        <v>1607</v>
      </c>
      <c r="B929" s="381">
        <f>+A929</f>
        <v>1607</v>
      </c>
      <c r="C929" s="245" t="str">
        <f>+VLOOKUP(A929,bd_lista!$A$3:$C$592,3,FALSE)</f>
        <v>Gobierno Autónomo Municipal de Uriondo (Concepción)</v>
      </c>
      <c r="D929" s="383" t="str">
        <f>+C929</f>
        <v>Gobierno Autónomo Municipal de Uriondo (Concepción)</v>
      </c>
      <c r="E929" s="240" t="s">
        <v>683</v>
      </c>
      <c r="F929" s="241">
        <f ca="1">+IFERROR(INDEX('Hoja de Trabajo para listado'!$A$155:$Z$1048576,MATCH($A929,'Hoja de Trabajo para listado'!$A$155:$A$1048576,0),MATCH((CUADRO!F$4&amp;$E929),'Hoja de Trabajo para listado'!$A$151:$Z$151,0)),0)+IFERROR(INDEX('Hoja de Trabajo para listado'!$AB$155:$BA$1048576,MATCH($A929,'Hoja de Trabajo para listado'!$AB$155:$AB$1048576,0),MATCH((CUADRO!F$4&amp;$E929),'Hoja de Trabajo para listado'!$AB$151:$BA$151,0)),0)+IFERROR(INDEX('Hoja de Trabajo para listado'!$BC$155:$CB$1048576,MATCH($A929,'Hoja de Trabajo para listado'!$BC$155:$BC$1048576,0),MATCH((CUADRO!F$4&amp;$E929),'Hoja de Trabajo para listado'!$BC$151:$CB$151,0)),0)+IFERROR(INDEX('Hoja de Trabajo para listado'!$DE$153:$DG$274,MATCH($A929,'Hoja de Trabajo para listado'!$DE$153:$DE$1048576,0),MATCH((CUADRO!F$4&amp;$E929),'Hoja de Trabajo para listado'!$DE$151:$DG$151,0)),0)+IFERROR(INDEX('Hoja de Trabajo para listado'!$CD$155:$DC$1048576,MATCH($A929,'Hoja de Trabajo para listado'!$CD$155:$CD$1048576,0),MATCH((CUADRO!F$4&amp;$E929),'Hoja de Trabajo para listado'!$CD$151:$DC$151,0)),0)</f>
        <v>0</v>
      </c>
      <c r="G929" s="241">
        <f ca="1">+IFERROR(INDEX('Hoja de Trabajo para listado'!$A$155:$Z$1048576,MATCH($A929,'Hoja de Trabajo para listado'!$A$155:$A$1048576,0),MATCH((CUADRO!G$4&amp;$E929),'Hoja de Trabajo para listado'!$A$151:$Z$151,0)),0)+IFERROR(INDEX('Hoja de Trabajo para listado'!$AB$155:$BA$1048576,MATCH($A929,'Hoja de Trabajo para listado'!$AB$155:$AB$1048576,0),MATCH((CUADRO!G$4&amp;$E929),'Hoja de Trabajo para listado'!$AB$151:$BA$151,0)),0)+IFERROR(INDEX('Hoja de Trabajo para listado'!$BC$155:$CB$1048576,MATCH($A929,'Hoja de Trabajo para listado'!$BC$155:$BC$1048576,0),MATCH((CUADRO!G$4&amp;$E929),'Hoja de Trabajo para listado'!$BC$151:$CB$151,0)),0)+IFERROR(INDEX('Hoja de Trabajo para listado'!$DE$153:$DG$274,MATCH($A929,'Hoja de Trabajo para listado'!$DE$153:$DE$1048576,0),MATCH((CUADRO!G$4&amp;$E929),'Hoja de Trabajo para listado'!$DE$151:$DG$151,0)),0)+IFERROR(INDEX('Hoja de Trabajo para listado'!$CD$155:$DC$1048576,MATCH($A929,'Hoja de Trabajo para listado'!$CD$155:$CD$1048576,0),MATCH((CUADRO!G$4&amp;$E929),'Hoja de Trabajo para listado'!$CD$151:$DC$151,0)),0)</f>
        <v>0</v>
      </c>
      <c r="H929" s="241">
        <f ca="1">+IFERROR(INDEX('Hoja de Trabajo para listado'!$A$155:$Z$1048576,MATCH($A929,'Hoja de Trabajo para listado'!$A$155:$A$1048576,0),MATCH((CUADRO!H$4&amp;$E929),'Hoja de Trabajo para listado'!$A$151:$Z$151,0)),0)+IFERROR(INDEX('Hoja de Trabajo para listado'!$AB$155:$BA$1048576,MATCH($A929,'Hoja de Trabajo para listado'!$AB$155:$AB$1048576,0),MATCH((CUADRO!H$4&amp;$E929),'Hoja de Trabajo para listado'!$AB$151:$BA$151,0)),0)+IFERROR(INDEX('Hoja de Trabajo para listado'!$BC$155:$CB$1048576,MATCH($A929,'Hoja de Trabajo para listado'!$BC$155:$BC$1048576,0),MATCH((CUADRO!H$4&amp;$E929),'Hoja de Trabajo para listado'!$BC$151:$CB$151,0)),0)+IFERROR(INDEX('Hoja de Trabajo para listado'!$DE$153:$DG$274,MATCH($A929,'Hoja de Trabajo para listado'!$DE$153:$DE$1048576,0),MATCH((CUADRO!H$4&amp;$E929),'Hoja de Trabajo para listado'!$DE$151:$DG$151,0)),0)+IFERROR(INDEX('Hoja de Trabajo para listado'!$CD$155:$DC$1048576,MATCH($A929,'Hoja de Trabajo para listado'!$CD$155:$CD$1048576,0),MATCH((CUADRO!H$4&amp;$E929),'Hoja de Trabajo para listado'!$CD$151:$DC$151,0)),0)</f>
        <v>0</v>
      </c>
      <c r="I929" s="241">
        <f ca="1">+IFERROR(INDEX('Hoja de Trabajo para listado'!$A$155:$Z$1048576,MATCH($A929,'Hoja de Trabajo para listado'!$A$155:$A$1048576,0),MATCH((CUADRO!I$4&amp;$E929),'Hoja de Trabajo para listado'!$A$151:$Z$151,0)),0)+IFERROR(INDEX('Hoja de Trabajo para listado'!$AB$155:$BA$1048576,MATCH($A929,'Hoja de Trabajo para listado'!$AB$155:$AB$1048576,0),MATCH((CUADRO!I$4&amp;$E929),'Hoja de Trabajo para listado'!$AB$151:$BA$151,0)),0)+IFERROR(INDEX('Hoja de Trabajo para listado'!$BC$155:$CB$1048576,MATCH($A929,'Hoja de Trabajo para listado'!$BC$155:$BC$1048576,0),MATCH((CUADRO!I$4&amp;$E929),'Hoja de Trabajo para listado'!$BC$151:$CB$151,0)),0)+IFERROR(INDEX('Hoja de Trabajo para listado'!$DE$153:$DG$274,MATCH($A929,'Hoja de Trabajo para listado'!$DE$153:$DE$1048576,0),MATCH((CUADRO!I$4&amp;$E929),'Hoja de Trabajo para listado'!$DE$151:$DG$151,0)),0)+IFERROR(INDEX('Hoja de Trabajo para listado'!$CD$155:$DC$1048576,MATCH($A929,'Hoja de Trabajo para listado'!$CD$155:$CD$1048576,0),MATCH((CUADRO!I$4&amp;$E929),'Hoja de Trabajo para listado'!$CD$151:$DC$151,0)),0)</f>
        <v>0</v>
      </c>
      <c r="J929" s="241">
        <f ca="1">+IFERROR(INDEX('Hoja de Trabajo para listado'!$A$155:$Z$1048576,MATCH($A929,'Hoja de Trabajo para listado'!$A$155:$A$1048576,0),MATCH((CUADRO!J$4&amp;$E929),'Hoja de Trabajo para listado'!$A$151:$Z$151,0)),0)+IFERROR(INDEX('Hoja de Trabajo para listado'!$AB$155:$BA$1048576,MATCH($A929,'Hoja de Trabajo para listado'!$AB$155:$AB$1048576,0),MATCH((CUADRO!J$4&amp;$E929),'Hoja de Trabajo para listado'!$AB$151:$BA$151,0)),0)+IFERROR(INDEX('Hoja de Trabajo para listado'!$BC$155:$CB$1048576,MATCH($A929,'Hoja de Trabajo para listado'!$BC$155:$BC$1048576,0),MATCH((CUADRO!J$4&amp;$E929),'Hoja de Trabajo para listado'!$BC$151:$CB$151,0)),0)+IFERROR(INDEX('Hoja de Trabajo para listado'!$DE$153:$DG$274,MATCH($A929,'Hoja de Trabajo para listado'!$DE$153:$DE$1048576,0),MATCH((CUADRO!J$4&amp;$E929),'Hoja de Trabajo para listado'!$DE$151:$DG$151,0)),0)+IFERROR(INDEX('Hoja de Trabajo para listado'!$CD$155:$DC$1048576,MATCH($A929,'Hoja de Trabajo para listado'!$CD$155:$CD$1048576,0),MATCH((CUADRO!J$4&amp;$E929),'Hoja de Trabajo para listado'!$CD$151:$DC$151,0)),0)</f>
        <v>0</v>
      </c>
      <c r="K929" s="241">
        <f ca="1">+IFERROR(INDEX('Hoja de Trabajo para listado'!$A$155:$Z$1048576,MATCH($A929,'Hoja de Trabajo para listado'!$A$155:$A$1048576,0),MATCH((CUADRO!K$4&amp;$E929),'Hoja de Trabajo para listado'!$A$151:$Z$151,0)),0)+IFERROR(INDEX('Hoja de Trabajo para listado'!$AB$155:$BA$1048576,MATCH($A929,'Hoja de Trabajo para listado'!$AB$155:$AB$1048576,0),MATCH((CUADRO!K$4&amp;$E929),'Hoja de Trabajo para listado'!$AB$151:$BA$151,0)),0)+IFERROR(INDEX('Hoja de Trabajo para listado'!$BC$155:$CB$1048576,MATCH($A929,'Hoja de Trabajo para listado'!$BC$155:$BC$1048576,0),MATCH((CUADRO!K$4&amp;$E929),'Hoja de Trabajo para listado'!$BC$151:$CB$151,0)),0)+IFERROR(INDEX('Hoja de Trabajo para listado'!$DE$153:$DG$274,MATCH($A929,'Hoja de Trabajo para listado'!$DE$153:$DE$1048576,0),MATCH((CUADRO!K$4&amp;$E929),'Hoja de Trabajo para listado'!$DE$151:$DG$151,0)),0)+IFERROR(INDEX('Hoja de Trabajo para listado'!$CD$155:$DC$1048576,MATCH($A929,'Hoja de Trabajo para listado'!$CD$155:$CD$1048576,0),MATCH((CUADRO!K$4&amp;$E929),'Hoja de Trabajo para listado'!$CD$151:$DC$151,0)),0)</f>
        <v>0</v>
      </c>
      <c r="L929" s="241">
        <f ca="1">+IFERROR(INDEX('Hoja de Trabajo para listado'!$A$155:$Z$1048576,MATCH($A929,'Hoja de Trabajo para listado'!$A$155:$A$1048576,0),MATCH((CUADRO!L$4&amp;$E929),'Hoja de Trabajo para listado'!$A$151:$Z$151,0)),0)+IFERROR(INDEX('Hoja de Trabajo para listado'!$AB$155:$BA$1048576,MATCH($A929,'Hoja de Trabajo para listado'!$AB$155:$AB$1048576,0),MATCH((CUADRO!L$4&amp;$E929),'Hoja de Trabajo para listado'!$AB$151:$BA$151,0)),0)+IFERROR(INDEX('Hoja de Trabajo para listado'!$BC$155:$CB$1048576,MATCH($A929,'Hoja de Trabajo para listado'!$BC$155:$BC$1048576,0),MATCH((CUADRO!L$4&amp;$E929),'Hoja de Trabajo para listado'!$BC$151:$CB$151,0)),0)+IFERROR(INDEX('Hoja de Trabajo para listado'!$DE$153:$DG$274,MATCH($A929,'Hoja de Trabajo para listado'!$DE$153:$DE$1048576,0),MATCH((CUADRO!L$4&amp;$E929),'Hoja de Trabajo para listado'!$DE$151:$DG$151,0)),0)+IFERROR(INDEX('Hoja de Trabajo para listado'!$CD$155:$DC$1048576,MATCH($A929,'Hoja de Trabajo para listado'!$CD$155:$CD$1048576,0),MATCH((CUADRO!L$4&amp;$E929),'Hoja de Trabajo para listado'!$CD$151:$DC$151,0)),0)</f>
        <v>0</v>
      </c>
      <c r="M929" s="241">
        <f ca="1">+IFERROR(INDEX('Hoja de Trabajo para listado'!$A$155:$Z$1048576,MATCH($A929,'Hoja de Trabajo para listado'!$A$155:$A$1048576,0),MATCH((CUADRO!M$4&amp;$E929),'Hoja de Trabajo para listado'!$A$151:$Z$151,0)),0)+IFERROR(INDEX('Hoja de Trabajo para listado'!$AB$155:$BA$1048576,MATCH($A929,'Hoja de Trabajo para listado'!$AB$155:$AB$1048576,0),MATCH((CUADRO!M$4&amp;$E929),'Hoja de Trabajo para listado'!$AB$151:$BA$151,0)),0)+IFERROR(INDEX('Hoja de Trabajo para listado'!$BC$155:$CB$1048576,MATCH($A929,'Hoja de Trabajo para listado'!$BC$155:$BC$1048576,0),MATCH((CUADRO!M$4&amp;$E929),'Hoja de Trabajo para listado'!$BC$151:$CB$151,0)),0)+IFERROR(INDEX('Hoja de Trabajo para listado'!$DE$153:$DG$274,MATCH($A929,'Hoja de Trabajo para listado'!$DE$153:$DE$1048576,0),MATCH((CUADRO!M$4&amp;$E929),'Hoja de Trabajo para listado'!$DE$151:$DG$151,0)),0)+IFERROR(INDEX('Hoja de Trabajo para listado'!$CD$155:$DC$1048576,MATCH($A929,'Hoja de Trabajo para listado'!$CD$155:$CD$1048576,0),MATCH((CUADRO!M$4&amp;$E929),'Hoja de Trabajo para listado'!$CD$151:$DC$151,0)),0)</f>
        <v>0</v>
      </c>
      <c r="N929" s="241">
        <f ca="1">+IFERROR(INDEX('Hoja de Trabajo para listado'!$A$155:$Z$1048576,MATCH($A929,'Hoja de Trabajo para listado'!$A$155:$A$1048576,0),MATCH((CUADRO!N$4&amp;$E929),'Hoja de Trabajo para listado'!$A$151:$Z$151,0)),0)+IFERROR(INDEX('Hoja de Trabajo para listado'!$AB$155:$BA$1048576,MATCH($A929,'Hoja de Trabajo para listado'!$AB$155:$AB$1048576,0),MATCH((CUADRO!N$4&amp;$E929),'Hoja de Trabajo para listado'!$AB$151:$BA$151,0)),0)+IFERROR(INDEX('Hoja de Trabajo para listado'!$BC$155:$CB$1048576,MATCH($A929,'Hoja de Trabajo para listado'!$BC$155:$BC$1048576,0),MATCH((CUADRO!N$4&amp;$E929),'Hoja de Trabajo para listado'!$BC$151:$CB$151,0)),0)+IFERROR(INDEX('Hoja de Trabajo para listado'!$DE$153:$DG$274,MATCH($A929,'Hoja de Trabajo para listado'!$DE$153:$DE$1048576,0),MATCH((CUADRO!N$4&amp;$E929),'Hoja de Trabajo para listado'!$DE$151:$DG$151,0)),0)+IFERROR(INDEX('Hoja de Trabajo para listado'!$CD$155:$DC$1048576,MATCH($A929,'Hoja de Trabajo para listado'!$CD$155:$CD$1048576,0),MATCH((CUADRO!N$4&amp;$E929),'Hoja de Trabajo para listado'!$CD$151:$DC$151,0)),0)</f>
        <v>0</v>
      </c>
      <c r="O929" s="241">
        <f ca="1">+IFERROR(INDEX('Hoja de Trabajo para listado'!$A$155:$Z$1048576,MATCH($A929,'Hoja de Trabajo para listado'!$A$155:$A$1048576,0),MATCH((CUADRO!O$4&amp;$E929),'Hoja de Trabajo para listado'!$A$151:$Z$151,0)),0)+IFERROR(INDEX('Hoja de Trabajo para listado'!$AB$155:$BA$1048576,MATCH($A929,'Hoja de Trabajo para listado'!$AB$155:$AB$1048576,0),MATCH((CUADRO!O$4&amp;$E929),'Hoja de Trabajo para listado'!$AB$151:$BA$151,0)),0)+IFERROR(INDEX('Hoja de Trabajo para listado'!$BC$155:$CB$1048576,MATCH($A929,'Hoja de Trabajo para listado'!$BC$155:$BC$1048576,0),MATCH((CUADRO!O$4&amp;$E929),'Hoja de Trabajo para listado'!$BC$151:$CB$151,0)),0)+IFERROR(INDEX('Hoja de Trabajo para listado'!$DE$153:$DG$274,MATCH($A929,'Hoja de Trabajo para listado'!$DE$153:$DE$1048576,0),MATCH((CUADRO!O$4&amp;$E929),'Hoja de Trabajo para listado'!$DE$151:$DG$151,0)),0)+IFERROR(INDEX('Hoja de Trabajo para listado'!$CD$155:$DC$1048576,MATCH($A929,'Hoja de Trabajo para listado'!$CD$155:$CD$1048576,0),MATCH((CUADRO!O$4&amp;$E929),'Hoja de Trabajo para listado'!$CD$151:$DC$151,0)),0)</f>
        <v>0</v>
      </c>
      <c r="P929" s="241">
        <f ca="1">+IFERROR(INDEX('Hoja de Trabajo para listado'!$A$155:$Z$1048576,MATCH($A929,'Hoja de Trabajo para listado'!$A$155:$A$1048576,0),MATCH((CUADRO!P$4&amp;$E929),'Hoja de Trabajo para listado'!$A$151:$Z$151,0)),0)+IFERROR(INDEX('Hoja de Trabajo para listado'!$AB$155:$BA$1048576,MATCH($A929,'Hoja de Trabajo para listado'!$AB$155:$AB$1048576,0),MATCH((CUADRO!P$4&amp;$E929),'Hoja de Trabajo para listado'!$AB$151:$BA$151,0)),0)+IFERROR(INDEX('Hoja de Trabajo para listado'!$BC$155:$CB$1048576,MATCH($A929,'Hoja de Trabajo para listado'!$BC$155:$BC$1048576,0),MATCH((CUADRO!P$4&amp;$E929),'Hoja de Trabajo para listado'!$BC$151:$CB$151,0)),0)+IFERROR(INDEX('Hoja de Trabajo para listado'!$DE$153:$DG$274,MATCH($A929,'Hoja de Trabajo para listado'!$DE$153:$DE$1048576,0),MATCH((CUADRO!P$4&amp;$E929),'Hoja de Trabajo para listado'!$DE$151:$DG$151,0)),0)+IFERROR(INDEX('Hoja de Trabajo para listado'!$CD$155:$DC$1048576,MATCH($A929,'Hoja de Trabajo para listado'!$CD$155:$CD$1048576,0),MATCH((CUADRO!P$4&amp;$E929),'Hoja de Trabajo para listado'!$CD$151:$DC$151,0)),0)</f>
        <v>0</v>
      </c>
      <c r="Q929" s="241">
        <f ca="1">+IFERROR(INDEX('Hoja de Trabajo para listado'!$A$155:$Z$1048576,MATCH($A929,'Hoja de Trabajo para listado'!$A$155:$A$1048576,0),MATCH((CUADRO!Q$4&amp;$E929),'Hoja de Trabajo para listado'!$A$151:$Z$151,0)),0)+IFERROR(INDEX('Hoja de Trabajo para listado'!$AB$155:$BA$1048576,MATCH($A929,'Hoja de Trabajo para listado'!$AB$155:$AB$1048576,0),MATCH((CUADRO!Q$4&amp;$E929),'Hoja de Trabajo para listado'!$AB$151:$BA$151,0)),0)+IFERROR(INDEX('Hoja de Trabajo para listado'!$BC$155:$CB$1048576,MATCH($A929,'Hoja de Trabajo para listado'!$BC$155:$BC$1048576,0),MATCH((CUADRO!Q$4&amp;$E929),'Hoja de Trabajo para listado'!$BC$151:$CB$151,0)),0)+IFERROR(INDEX('Hoja de Trabajo para listado'!$DE$153:$DG$274,MATCH($A929,'Hoja de Trabajo para listado'!$DE$153:$DE$1048576,0),MATCH((CUADRO!Q$4&amp;$E929),'Hoja de Trabajo para listado'!$DE$151:$DG$151,0)),0)+IFERROR(INDEX('Hoja de Trabajo para listado'!$CD$155:$DC$1048576,MATCH($A929,'Hoja de Trabajo para listado'!$CD$155:$CD$1048576,0),MATCH((CUADRO!Q$4&amp;$E929),'Hoja de Trabajo para listado'!$CD$151:$DC$151,0)),0)</f>
        <v>0</v>
      </c>
      <c r="R929" s="241">
        <f t="shared" ca="1" si="28"/>
        <v>0</v>
      </c>
      <c r="S929" s="247"/>
      <c r="T929" s="241">
        <f ca="1">+T930</f>
        <v>0</v>
      </c>
      <c r="U929" s="240">
        <f t="shared" si="29"/>
        <v>1</v>
      </c>
    </row>
    <row r="930" spans="1:21" customFormat="1" ht="15" hidden="1" customHeight="1">
      <c r="A930" s="32">
        <v>1607</v>
      </c>
      <c r="B930" s="382"/>
      <c r="C930" s="245" t="str">
        <f>+VLOOKUP(A930,bd_lista!$A$3:$C$592,3,FALSE)</f>
        <v>Gobierno Autónomo Municipal de Uriondo (Concepción)</v>
      </c>
      <c r="D930" s="384"/>
      <c r="E930" s="242" t="s">
        <v>684</v>
      </c>
      <c r="F930" s="243">
        <f ca="1">+IFERROR(INDEX('Hoja de Trabajo para listado'!$A$155:$Z$1048576,MATCH($A930,'Hoja de Trabajo para listado'!$A$155:$A$1048576,0),MATCH((CUADRO!F$4&amp;$E930),'Hoja de Trabajo para listado'!$A$151:$Z$151,0)),0)+IFERROR(INDEX('Hoja de Trabajo para listado'!$AB$155:$BA$1048576,MATCH($A930,'Hoja de Trabajo para listado'!$AB$155:$AB$1048576,0),MATCH((CUADRO!F$4&amp;$E930),'Hoja de Trabajo para listado'!$AB$151:$BA$151,0)),0)+IFERROR(INDEX('Hoja de Trabajo para listado'!$BC$155:$CB$1048576,MATCH($A930,'Hoja de Trabajo para listado'!$BC$155:$BC$1048576,0),MATCH((CUADRO!F$4&amp;$E930),'Hoja de Trabajo para listado'!$BC$151:$CB$151,0)),0)+IFERROR(INDEX('Hoja de Trabajo para listado'!$DE$153:$DG$274,MATCH($A930,'Hoja de Trabajo para listado'!$DE$153:$DE$1048576,0),MATCH((CUADRO!F$4&amp;$E930),'Hoja de Trabajo para listado'!$DE$151:$DG$151,0)),0)+IFERROR(INDEX('Hoja de Trabajo para listado'!$CD$155:$DC$1048576,MATCH($A930,'Hoja de Trabajo para listado'!$CD$155:$CD$1048576,0),MATCH((CUADRO!F$4&amp;$E930),'Hoja de Trabajo para listado'!$CD$151:$DC$151,0)),0)</f>
        <v>0</v>
      </c>
      <c r="G930" s="243">
        <f ca="1">+IFERROR(INDEX('Hoja de Trabajo para listado'!$A$155:$Z$1048576,MATCH($A930,'Hoja de Trabajo para listado'!$A$155:$A$1048576,0),MATCH((CUADRO!G$4&amp;$E930),'Hoja de Trabajo para listado'!$A$151:$Z$151,0)),0)+IFERROR(INDEX('Hoja de Trabajo para listado'!$AB$155:$BA$1048576,MATCH($A930,'Hoja de Trabajo para listado'!$AB$155:$AB$1048576,0),MATCH((CUADRO!G$4&amp;$E930),'Hoja de Trabajo para listado'!$AB$151:$BA$151,0)),0)+IFERROR(INDEX('Hoja de Trabajo para listado'!$BC$155:$CB$1048576,MATCH($A930,'Hoja de Trabajo para listado'!$BC$155:$BC$1048576,0),MATCH((CUADRO!G$4&amp;$E930),'Hoja de Trabajo para listado'!$BC$151:$CB$151,0)),0)+IFERROR(INDEX('Hoja de Trabajo para listado'!$DE$153:$DG$274,MATCH($A930,'Hoja de Trabajo para listado'!$DE$153:$DE$1048576,0),MATCH((CUADRO!G$4&amp;$E930),'Hoja de Trabajo para listado'!$DE$151:$DG$151,0)),0)+IFERROR(INDEX('Hoja de Trabajo para listado'!$CD$155:$DC$1048576,MATCH($A930,'Hoja de Trabajo para listado'!$CD$155:$CD$1048576,0),MATCH((CUADRO!G$4&amp;$E930),'Hoja de Trabajo para listado'!$CD$151:$DC$151,0)),0)</f>
        <v>0</v>
      </c>
      <c r="H930" s="243">
        <f ca="1">+IFERROR(INDEX('Hoja de Trabajo para listado'!$A$155:$Z$1048576,MATCH($A930,'Hoja de Trabajo para listado'!$A$155:$A$1048576,0),MATCH((CUADRO!H$4&amp;$E930),'Hoja de Trabajo para listado'!$A$151:$Z$151,0)),0)+IFERROR(INDEX('Hoja de Trabajo para listado'!$AB$155:$BA$1048576,MATCH($A930,'Hoja de Trabajo para listado'!$AB$155:$AB$1048576,0),MATCH((CUADRO!H$4&amp;$E930),'Hoja de Trabajo para listado'!$AB$151:$BA$151,0)),0)+IFERROR(INDEX('Hoja de Trabajo para listado'!$BC$155:$CB$1048576,MATCH($A930,'Hoja de Trabajo para listado'!$BC$155:$BC$1048576,0),MATCH((CUADRO!H$4&amp;$E930),'Hoja de Trabajo para listado'!$BC$151:$CB$151,0)),0)+IFERROR(INDEX('Hoja de Trabajo para listado'!$DE$153:$DG$274,MATCH($A930,'Hoja de Trabajo para listado'!$DE$153:$DE$1048576,0),MATCH((CUADRO!H$4&amp;$E930),'Hoja de Trabajo para listado'!$DE$151:$DG$151,0)),0)+IFERROR(INDEX('Hoja de Trabajo para listado'!$CD$155:$DC$1048576,MATCH($A930,'Hoja de Trabajo para listado'!$CD$155:$CD$1048576,0),MATCH((CUADRO!H$4&amp;$E930),'Hoja de Trabajo para listado'!$CD$151:$DC$151,0)),0)</f>
        <v>0</v>
      </c>
      <c r="I930" s="243">
        <f ca="1">+IFERROR(INDEX('Hoja de Trabajo para listado'!$A$155:$Z$1048576,MATCH($A930,'Hoja de Trabajo para listado'!$A$155:$A$1048576,0),MATCH((CUADRO!I$4&amp;$E930),'Hoja de Trabajo para listado'!$A$151:$Z$151,0)),0)+IFERROR(INDEX('Hoja de Trabajo para listado'!$AB$155:$BA$1048576,MATCH($A930,'Hoja de Trabajo para listado'!$AB$155:$AB$1048576,0),MATCH((CUADRO!I$4&amp;$E930),'Hoja de Trabajo para listado'!$AB$151:$BA$151,0)),0)+IFERROR(INDEX('Hoja de Trabajo para listado'!$BC$155:$CB$1048576,MATCH($A930,'Hoja de Trabajo para listado'!$BC$155:$BC$1048576,0),MATCH((CUADRO!I$4&amp;$E930),'Hoja de Trabajo para listado'!$BC$151:$CB$151,0)),0)+IFERROR(INDEX('Hoja de Trabajo para listado'!$DE$153:$DG$274,MATCH($A930,'Hoja de Trabajo para listado'!$DE$153:$DE$1048576,0),MATCH((CUADRO!I$4&amp;$E930),'Hoja de Trabajo para listado'!$DE$151:$DG$151,0)),0)+IFERROR(INDEX('Hoja de Trabajo para listado'!$CD$155:$DC$1048576,MATCH($A930,'Hoja de Trabajo para listado'!$CD$155:$CD$1048576,0),MATCH((CUADRO!I$4&amp;$E930),'Hoja de Trabajo para listado'!$CD$151:$DC$151,0)),0)</f>
        <v>0</v>
      </c>
      <c r="J930" s="243">
        <f ca="1">+IFERROR(INDEX('Hoja de Trabajo para listado'!$A$155:$Z$1048576,MATCH($A930,'Hoja de Trabajo para listado'!$A$155:$A$1048576,0),MATCH((CUADRO!J$4&amp;$E930),'Hoja de Trabajo para listado'!$A$151:$Z$151,0)),0)+IFERROR(INDEX('Hoja de Trabajo para listado'!$AB$155:$BA$1048576,MATCH($A930,'Hoja de Trabajo para listado'!$AB$155:$AB$1048576,0),MATCH((CUADRO!J$4&amp;$E930),'Hoja de Trabajo para listado'!$AB$151:$BA$151,0)),0)+IFERROR(INDEX('Hoja de Trabajo para listado'!$BC$155:$CB$1048576,MATCH($A930,'Hoja de Trabajo para listado'!$BC$155:$BC$1048576,0),MATCH((CUADRO!J$4&amp;$E930),'Hoja de Trabajo para listado'!$BC$151:$CB$151,0)),0)+IFERROR(INDEX('Hoja de Trabajo para listado'!$DE$153:$DG$274,MATCH($A930,'Hoja de Trabajo para listado'!$DE$153:$DE$1048576,0),MATCH((CUADRO!J$4&amp;$E930),'Hoja de Trabajo para listado'!$DE$151:$DG$151,0)),0)+IFERROR(INDEX('Hoja de Trabajo para listado'!$CD$155:$DC$1048576,MATCH($A930,'Hoja de Trabajo para listado'!$CD$155:$CD$1048576,0),MATCH((CUADRO!J$4&amp;$E930),'Hoja de Trabajo para listado'!$CD$151:$DC$151,0)),0)</f>
        <v>0</v>
      </c>
      <c r="K930" s="243">
        <f ca="1">+IFERROR(INDEX('Hoja de Trabajo para listado'!$A$155:$Z$1048576,MATCH($A930,'Hoja de Trabajo para listado'!$A$155:$A$1048576,0),MATCH((CUADRO!K$4&amp;$E930),'Hoja de Trabajo para listado'!$A$151:$Z$151,0)),0)+IFERROR(INDEX('Hoja de Trabajo para listado'!$AB$155:$BA$1048576,MATCH($A930,'Hoja de Trabajo para listado'!$AB$155:$AB$1048576,0),MATCH((CUADRO!K$4&amp;$E930),'Hoja de Trabajo para listado'!$AB$151:$BA$151,0)),0)+IFERROR(INDEX('Hoja de Trabajo para listado'!$BC$155:$CB$1048576,MATCH($A930,'Hoja de Trabajo para listado'!$BC$155:$BC$1048576,0),MATCH((CUADRO!K$4&amp;$E930),'Hoja de Trabajo para listado'!$BC$151:$CB$151,0)),0)+IFERROR(INDEX('Hoja de Trabajo para listado'!$DE$153:$DG$274,MATCH($A930,'Hoja de Trabajo para listado'!$DE$153:$DE$1048576,0),MATCH((CUADRO!K$4&amp;$E930),'Hoja de Trabajo para listado'!$DE$151:$DG$151,0)),0)+IFERROR(INDEX('Hoja de Trabajo para listado'!$CD$155:$DC$1048576,MATCH($A930,'Hoja de Trabajo para listado'!$CD$155:$CD$1048576,0),MATCH((CUADRO!K$4&amp;$E930),'Hoja de Trabajo para listado'!$CD$151:$DC$151,0)),0)</f>
        <v>0</v>
      </c>
      <c r="L930" s="243">
        <f ca="1">+IFERROR(INDEX('Hoja de Trabajo para listado'!$A$155:$Z$1048576,MATCH($A930,'Hoja de Trabajo para listado'!$A$155:$A$1048576,0),MATCH((CUADRO!L$4&amp;$E930),'Hoja de Trabajo para listado'!$A$151:$Z$151,0)),0)+IFERROR(INDEX('Hoja de Trabajo para listado'!$AB$155:$BA$1048576,MATCH($A930,'Hoja de Trabajo para listado'!$AB$155:$AB$1048576,0),MATCH((CUADRO!L$4&amp;$E930),'Hoja de Trabajo para listado'!$AB$151:$BA$151,0)),0)+IFERROR(INDEX('Hoja de Trabajo para listado'!$BC$155:$CB$1048576,MATCH($A930,'Hoja de Trabajo para listado'!$BC$155:$BC$1048576,0),MATCH((CUADRO!L$4&amp;$E930),'Hoja de Trabajo para listado'!$BC$151:$CB$151,0)),0)+IFERROR(INDEX('Hoja de Trabajo para listado'!$DE$153:$DG$274,MATCH($A930,'Hoja de Trabajo para listado'!$DE$153:$DE$1048576,0),MATCH((CUADRO!L$4&amp;$E930),'Hoja de Trabajo para listado'!$DE$151:$DG$151,0)),0)+IFERROR(INDEX('Hoja de Trabajo para listado'!$CD$155:$DC$1048576,MATCH($A930,'Hoja de Trabajo para listado'!$CD$155:$CD$1048576,0),MATCH((CUADRO!L$4&amp;$E930),'Hoja de Trabajo para listado'!$CD$151:$DC$151,0)),0)</f>
        <v>0</v>
      </c>
      <c r="M930" s="243">
        <f ca="1">+IFERROR(INDEX('Hoja de Trabajo para listado'!$A$155:$Z$1048576,MATCH($A930,'Hoja de Trabajo para listado'!$A$155:$A$1048576,0),MATCH((CUADRO!M$4&amp;$E930),'Hoja de Trabajo para listado'!$A$151:$Z$151,0)),0)+IFERROR(INDEX('Hoja de Trabajo para listado'!$AB$155:$BA$1048576,MATCH($A930,'Hoja de Trabajo para listado'!$AB$155:$AB$1048576,0),MATCH((CUADRO!M$4&amp;$E930),'Hoja de Trabajo para listado'!$AB$151:$BA$151,0)),0)+IFERROR(INDEX('Hoja de Trabajo para listado'!$BC$155:$CB$1048576,MATCH($A930,'Hoja de Trabajo para listado'!$BC$155:$BC$1048576,0),MATCH((CUADRO!M$4&amp;$E930),'Hoja de Trabajo para listado'!$BC$151:$CB$151,0)),0)+IFERROR(INDEX('Hoja de Trabajo para listado'!$DE$153:$DG$274,MATCH($A930,'Hoja de Trabajo para listado'!$DE$153:$DE$1048576,0),MATCH((CUADRO!M$4&amp;$E930),'Hoja de Trabajo para listado'!$DE$151:$DG$151,0)),0)+IFERROR(INDEX('Hoja de Trabajo para listado'!$CD$155:$DC$1048576,MATCH($A930,'Hoja de Trabajo para listado'!$CD$155:$CD$1048576,0),MATCH((CUADRO!M$4&amp;$E930),'Hoja de Trabajo para listado'!$CD$151:$DC$151,0)),0)</f>
        <v>0</v>
      </c>
      <c r="N930" s="243">
        <f ca="1">+IFERROR(INDEX('Hoja de Trabajo para listado'!$A$155:$Z$1048576,MATCH($A930,'Hoja de Trabajo para listado'!$A$155:$A$1048576,0),MATCH((CUADRO!N$4&amp;$E930),'Hoja de Trabajo para listado'!$A$151:$Z$151,0)),0)+IFERROR(INDEX('Hoja de Trabajo para listado'!$AB$155:$BA$1048576,MATCH($A930,'Hoja de Trabajo para listado'!$AB$155:$AB$1048576,0),MATCH((CUADRO!N$4&amp;$E930),'Hoja de Trabajo para listado'!$AB$151:$BA$151,0)),0)+IFERROR(INDEX('Hoja de Trabajo para listado'!$BC$155:$CB$1048576,MATCH($A930,'Hoja de Trabajo para listado'!$BC$155:$BC$1048576,0),MATCH((CUADRO!N$4&amp;$E930),'Hoja de Trabajo para listado'!$BC$151:$CB$151,0)),0)+IFERROR(INDEX('Hoja de Trabajo para listado'!$DE$153:$DG$274,MATCH($A930,'Hoja de Trabajo para listado'!$DE$153:$DE$1048576,0),MATCH((CUADRO!N$4&amp;$E930),'Hoja de Trabajo para listado'!$DE$151:$DG$151,0)),0)+IFERROR(INDEX('Hoja de Trabajo para listado'!$CD$155:$DC$1048576,MATCH($A930,'Hoja de Trabajo para listado'!$CD$155:$CD$1048576,0),MATCH((CUADRO!N$4&amp;$E930),'Hoja de Trabajo para listado'!$CD$151:$DC$151,0)),0)</f>
        <v>0</v>
      </c>
      <c r="O930" s="243">
        <f ca="1">+IFERROR(INDEX('Hoja de Trabajo para listado'!$A$155:$Z$1048576,MATCH($A930,'Hoja de Trabajo para listado'!$A$155:$A$1048576,0),MATCH((CUADRO!O$4&amp;$E930),'Hoja de Trabajo para listado'!$A$151:$Z$151,0)),0)+IFERROR(INDEX('Hoja de Trabajo para listado'!$AB$155:$BA$1048576,MATCH($A930,'Hoja de Trabajo para listado'!$AB$155:$AB$1048576,0),MATCH((CUADRO!O$4&amp;$E930),'Hoja de Trabajo para listado'!$AB$151:$BA$151,0)),0)+IFERROR(INDEX('Hoja de Trabajo para listado'!$BC$155:$CB$1048576,MATCH($A930,'Hoja de Trabajo para listado'!$BC$155:$BC$1048576,0),MATCH((CUADRO!O$4&amp;$E930),'Hoja de Trabajo para listado'!$BC$151:$CB$151,0)),0)+IFERROR(INDEX('Hoja de Trabajo para listado'!$DE$153:$DG$274,MATCH($A930,'Hoja de Trabajo para listado'!$DE$153:$DE$1048576,0),MATCH((CUADRO!O$4&amp;$E930),'Hoja de Trabajo para listado'!$DE$151:$DG$151,0)),0)+IFERROR(INDEX('Hoja de Trabajo para listado'!$CD$155:$DC$1048576,MATCH($A930,'Hoja de Trabajo para listado'!$CD$155:$CD$1048576,0),MATCH((CUADRO!O$4&amp;$E930),'Hoja de Trabajo para listado'!$CD$151:$DC$151,0)),0)</f>
        <v>0</v>
      </c>
      <c r="P930" s="243">
        <f ca="1">+IFERROR(INDEX('Hoja de Trabajo para listado'!$A$155:$Z$1048576,MATCH($A930,'Hoja de Trabajo para listado'!$A$155:$A$1048576,0),MATCH((CUADRO!P$4&amp;$E930),'Hoja de Trabajo para listado'!$A$151:$Z$151,0)),0)+IFERROR(INDEX('Hoja de Trabajo para listado'!$AB$155:$BA$1048576,MATCH($A930,'Hoja de Trabajo para listado'!$AB$155:$AB$1048576,0),MATCH((CUADRO!P$4&amp;$E930),'Hoja de Trabajo para listado'!$AB$151:$BA$151,0)),0)+IFERROR(INDEX('Hoja de Trabajo para listado'!$BC$155:$CB$1048576,MATCH($A930,'Hoja de Trabajo para listado'!$BC$155:$BC$1048576,0),MATCH((CUADRO!P$4&amp;$E930),'Hoja de Trabajo para listado'!$BC$151:$CB$151,0)),0)+IFERROR(INDEX('Hoja de Trabajo para listado'!$DE$153:$DG$274,MATCH($A930,'Hoja de Trabajo para listado'!$DE$153:$DE$1048576,0),MATCH((CUADRO!P$4&amp;$E930),'Hoja de Trabajo para listado'!$DE$151:$DG$151,0)),0)+IFERROR(INDEX('Hoja de Trabajo para listado'!$CD$155:$DC$1048576,MATCH($A930,'Hoja de Trabajo para listado'!$CD$155:$CD$1048576,0),MATCH((CUADRO!P$4&amp;$E930),'Hoja de Trabajo para listado'!$CD$151:$DC$151,0)),0)</f>
        <v>0</v>
      </c>
      <c r="Q930" s="243">
        <f ca="1">+IFERROR(INDEX('Hoja de Trabajo para listado'!$A$155:$Z$1048576,MATCH($A930,'Hoja de Trabajo para listado'!$A$155:$A$1048576,0),MATCH((CUADRO!Q$4&amp;$E930),'Hoja de Trabajo para listado'!$A$151:$Z$151,0)),0)+IFERROR(INDEX('Hoja de Trabajo para listado'!$AB$155:$BA$1048576,MATCH($A930,'Hoja de Trabajo para listado'!$AB$155:$AB$1048576,0),MATCH((CUADRO!Q$4&amp;$E930),'Hoja de Trabajo para listado'!$AB$151:$BA$151,0)),0)+IFERROR(INDEX('Hoja de Trabajo para listado'!$BC$155:$CB$1048576,MATCH($A930,'Hoja de Trabajo para listado'!$BC$155:$BC$1048576,0),MATCH((CUADRO!Q$4&amp;$E930),'Hoja de Trabajo para listado'!$BC$151:$CB$151,0)),0)+IFERROR(INDEX('Hoja de Trabajo para listado'!$DE$153:$DG$274,MATCH($A930,'Hoja de Trabajo para listado'!$DE$153:$DE$1048576,0),MATCH((CUADRO!Q$4&amp;$E930),'Hoja de Trabajo para listado'!$DE$151:$DG$151,0)),0)+IFERROR(INDEX('Hoja de Trabajo para listado'!$CD$155:$DC$1048576,MATCH($A930,'Hoja de Trabajo para listado'!$CD$155:$CD$1048576,0),MATCH((CUADRO!Q$4&amp;$E930),'Hoja de Trabajo para listado'!$CD$151:$DC$151,0)),0)</f>
        <v>0</v>
      </c>
      <c r="R930" s="243">
        <f t="shared" ca="1" si="28"/>
        <v>0</v>
      </c>
      <c r="S930" s="253">
        <f ca="1">+R929+R930</f>
        <v>0</v>
      </c>
      <c r="T930" s="243">
        <f ca="1">+S930</f>
        <v>0</v>
      </c>
      <c r="U930" s="242">
        <f t="shared" si="29"/>
        <v>2</v>
      </c>
    </row>
    <row r="931" spans="1:21" customFormat="1" ht="15" hidden="1" customHeight="1">
      <c r="A931" s="32">
        <v>1608</v>
      </c>
      <c r="B931" s="381">
        <f>+A931</f>
        <v>1608</v>
      </c>
      <c r="C931" s="245" t="str">
        <f>+VLOOKUP(A931,bd_lista!$A$3:$C$592,3,FALSE)</f>
        <v>Gobierno Autónomo Municipal de Yunchara</v>
      </c>
      <c r="D931" s="383" t="str">
        <f>+C931</f>
        <v>Gobierno Autónomo Municipal de Yunchara</v>
      </c>
      <c r="E931" s="240" t="s">
        <v>683</v>
      </c>
      <c r="F931" s="241">
        <f ca="1">+IFERROR(INDEX('Hoja de Trabajo para listado'!$A$155:$Z$1048576,MATCH($A931,'Hoja de Trabajo para listado'!$A$155:$A$1048576,0),MATCH((CUADRO!F$4&amp;$E931),'Hoja de Trabajo para listado'!$A$151:$Z$151,0)),0)+IFERROR(INDEX('Hoja de Trabajo para listado'!$AB$155:$BA$1048576,MATCH($A931,'Hoja de Trabajo para listado'!$AB$155:$AB$1048576,0),MATCH((CUADRO!F$4&amp;$E931),'Hoja de Trabajo para listado'!$AB$151:$BA$151,0)),0)+IFERROR(INDEX('Hoja de Trabajo para listado'!$BC$155:$CB$1048576,MATCH($A931,'Hoja de Trabajo para listado'!$BC$155:$BC$1048576,0),MATCH((CUADRO!F$4&amp;$E931),'Hoja de Trabajo para listado'!$BC$151:$CB$151,0)),0)+IFERROR(INDEX('Hoja de Trabajo para listado'!$DE$153:$DG$274,MATCH($A931,'Hoja de Trabajo para listado'!$DE$153:$DE$1048576,0),MATCH((CUADRO!F$4&amp;$E931),'Hoja de Trabajo para listado'!$DE$151:$DG$151,0)),0)+IFERROR(INDEX('Hoja de Trabajo para listado'!$CD$155:$DC$1048576,MATCH($A931,'Hoja de Trabajo para listado'!$CD$155:$CD$1048576,0),MATCH((CUADRO!F$4&amp;$E931),'Hoja de Trabajo para listado'!$CD$151:$DC$151,0)),0)</f>
        <v>0</v>
      </c>
      <c r="G931" s="241">
        <f ca="1">+IFERROR(INDEX('Hoja de Trabajo para listado'!$A$155:$Z$1048576,MATCH($A931,'Hoja de Trabajo para listado'!$A$155:$A$1048576,0),MATCH((CUADRO!G$4&amp;$E931),'Hoja de Trabajo para listado'!$A$151:$Z$151,0)),0)+IFERROR(INDEX('Hoja de Trabajo para listado'!$AB$155:$BA$1048576,MATCH($A931,'Hoja de Trabajo para listado'!$AB$155:$AB$1048576,0),MATCH((CUADRO!G$4&amp;$E931),'Hoja de Trabajo para listado'!$AB$151:$BA$151,0)),0)+IFERROR(INDEX('Hoja de Trabajo para listado'!$BC$155:$CB$1048576,MATCH($A931,'Hoja de Trabajo para listado'!$BC$155:$BC$1048576,0),MATCH((CUADRO!G$4&amp;$E931),'Hoja de Trabajo para listado'!$BC$151:$CB$151,0)),0)+IFERROR(INDEX('Hoja de Trabajo para listado'!$DE$153:$DG$274,MATCH($A931,'Hoja de Trabajo para listado'!$DE$153:$DE$1048576,0),MATCH((CUADRO!G$4&amp;$E931),'Hoja de Trabajo para listado'!$DE$151:$DG$151,0)),0)+IFERROR(INDEX('Hoja de Trabajo para listado'!$CD$155:$DC$1048576,MATCH($A931,'Hoja de Trabajo para listado'!$CD$155:$CD$1048576,0),MATCH((CUADRO!G$4&amp;$E931),'Hoja de Trabajo para listado'!$CD$151:$DC$151,0)),0)</f>
        <v>0</v>
      </c>
      <c r="H931" s="241">
        <f ca="1">+IFERROR(INDEX('Hoja de Trabajo para listado'!$A$155:$Z$1048576,MATCH($A931,'Hoja de Trabajo para listado'!$A$155:$A$1048576,0),MATCH((CUADRO!H$4&amp;$E931),'Hoja de Trabajo para listado'!$A$151:$Z$151,0)),0)+IFERROR(INDEX('Hoja de Trabajo para listado'!$AB$155:$BA$1048576,MATCH($A931,'Hoja de Trabajo para listado'!$AB$155:$AB$1048576,0),MATCH((CUADRO!H$4&amp;$E931),'Hoja de Trabajo para listado'!$AB$151:$BA$151,0)),0)+IFERROR(INDEX('Hoja de Trabajo para listado'!$BC$155:$CB$1048576,MATCH($A931,'Hoja de Trabajo para listado'!$BC$155:$BC$1048576,0),MATCH((CUADRO!H$4&amp;$E931),'Hoja de Trabajo para listado'!$BC$151:$CB$151,0)),0)+IFERROR(INDEX('Hoja de Trabajo para listado'!$DE$153:$DG$274,MATCH($A931,'Hoja de Trabajo para listado'!$DE$153:$DE$1048576,0),MATCH((CUADRO!H$4&amp;$E931),'Hoja de Trabajo para listado'!$DE$151:$DG$151,0)),0)+IFERROR(INDEX('Hoja de Trabajo para listado'!$CD$155:$DC$1048576,MATCH($A931,'Hoja de Trabajo para listado'!$CD$155:$CD$1048576,0),MATCH((CUADRO!H$4&amp;$E931),'Hoja de Trabajo para listado'!$CD$151:$DC$151,0)),0)</f>
        <v>0</v>
      </c>
      <c r="I931" s="241">
        <f ca="1">+IFERROR(INDEX('Hoja de Trabajo para listado'!$A$155:$Z$1048576,MATCH($A931,'Hoja de Trabajo para listado'!$A$155:$A$1048576,0),MATCH((CUADRO!I$4&amp;$E931),'Hoja de Trabajo para listado'!$A$151:$Z$151,0)),0)+IFERROR(INDEX('Hoja de Trabajo para listado'!$AB$155:$BA$1048576,MATCH($A931,'Hoja de Trabajo para listado'!$AB$155:$AB$1048576,0),MATCH((CUADRO!I$4&amp;$E931),'Hoja de Trabajo para listado'!$AB$151:$BA$151,0)),0)+IFERROR(INDEX('Hoja de Trabajo para listado'!$BC$155:$CB$1048576,MATCH($A931,'Hoja de Trabajo para listado'!$BC$155:$BC$1048576,0),MATCH((CUADRO!I$4&amp;$E931),'Hoja de Trabajo para listado'!$BC$151:$CB$151,0)),0)+IFERROR(INDEX('Hoja de Trabajo para listado'!$DE$153:$DG$274,MATCH($A931,'Hoja de Trabajo para listado'!$DE$153:$DE$1048576,0),MATCH((CUADRO!I$4&amp;$E931),'Hoja de Trabajo para listado'!$DE$151:$DG$151,0)),0)+IFERROR(INDEX('Hoja de Trabajo para listado'!$CD$155:$DC$1048576,MATCH($A931,'Hoja de Trabajo para listado'!$CD$155:$CD$1048576,0),MATCH((CUADRO!I$4&amp;$E931),'Hoja de Trabajo para listado'!$CD$151:$DC$151,0)),0)</f>
        <v>0</v>
      </c>
      <c r="J931" s="241">
        <f ca="1">+IFERROR(INDEX('Hoja de Trabajo para listado'!$A$155:$Z$1048576,MATCH($A931,'Hoja de Trabajo para listado'!$A$155:$A$1048576,0),MATCH((CUADRO!J$4&amp;$E931),'Hoja de Trabajo para listado'!$A$151:$Z$151,0)),0)+IFERROR(INDEX('Hoja de Trabajo para listado'!$AB$155:$BA$1048576,MATCH($A931,'Hoja de Trabajo para listado'!$AB$155:$AB$1048576,0),MATCH((CUADRO!J$4&amp;$E931),'Hoja de Trabajo para listado'!$AB$151:$BA$151,0)),0)+IFERROR(INDEX('Hoja de Trabajo para listado'!$BC$155:$CB$1048576,MATCH($A931,'Hoja de Trabajo para listado'!$BC$155:$BC$1048576,0),MATCH((CUADRO!J$4&amp;$E931),'Hoja de Trabajo para listado'!$BC$151:$CB$151,0)),0)+IFERROR(INDEX('Hoja de Trabajo para listado'!$DE$153:$DG$274,MATCH($A931,'Hoja de Trabajo para listado'!$DE$153:$DE$1048576,0),MATCH((CUADRO!J$4&amp;$E931),'Hoja de Trabajo para listado'!$DE$151:$DG$151,0)),0)+IFERROR(INDEX('Hoja de Trabajo para listado'!$CD$155:$DC$1048576,MATCH($A931,'Hoja de Trabajo para listado'!$CD$155:$CD$1048576,0),MATCH((CUADRO!J$4&amp;$E931),'Hoja de Trabajo para listado'!$CD$151:$DC$151,0)),0)</f>
        <v>0</v>
      </c>
      <c r="K931" s="241">
        <f ca="1">+IFERROR(INDEX('Hoja de Trabajo para listado'!$A$155:$Z$1048576,MATCH($A931,'Hoja de Trabajo para listado'!$A$155:$A$1048576,0),MATCH((CUADRO!K$4&amp;$E931),'Hoja de Trabajo para listado'!$A$151:$Z$151,0)),0)+IFERROR(INDEX('Hoja de Trabajo para listado'!$AB$155:$BA$1048576,MATCH($A931,'Hoja de Trabajo para listado'!$AB$155:$AB$1048576,0),MATCH((CUADRO!K$4&amp;$E931),'Hoja de Trabajo para listado'!$AB$151:$BA$151,0)),0)+IFERROR(INDEX('Hoja de Trabajo para listado'!$BC$155:$CB$1048576,MATCH($A931,'Hoja de Trabajo para listado'!$BC$155:$BC$1048576,0),MATCH((CUADRO!K$4&amp;$E931),'Hoja de Trabajo para listado'!$BC$151:$CB$151,0)),0)+IFERROR(INDEX('Hoja de Trabajo para listado'!$DE$153:$DG$274,MATCH($A931,'Hoja de Trabajo para listado'!$DE$153:$DE$1048576,0),MATCH((CUADRO!K$4&amp;$E931),'Hoja de Trabajo para listado'!$DE$151:$DG$151,0)),0)+IFERROR(INDEX('Hoja de Trabajo para listado'!$CD$155:$DC$1048576,MATCH($A931,'Hoja de Trabajo para listado'!$CD$155:$CD$1048576,0),MATCH((CUADRO!K$4&amp;$E931),'Hoja de Trabajo para listado'!$CD$151:$DC$151,0)),0)</f>
        <v>0</v>
      </c>
      <c r="L931" s="241">
        <f ca="1">+IFERROR(INDEX('Hoja de Trabajo para listado'!$A$155:$Z$1048576,MATCH($A931,'Hoja de Trabajo para listado'!$A$155:$A$1048576,0),MATCH((CUADRO!L$4&amp;$E931),'Hoja de Trabajo para listado'!$A$151:$Z$151,0)),0)+IFERROR(INDEX('Hoja de Trabajo para listado'!$AB$155:$BA$1048576,MATCH($A931,'Hoja de Trabajo para listado'!$AB$155:$AB$1048576,0),MATCH((CUADRO!L$4&amp;$E931),'Hoja de Trabajo para listado'!$AB$151:$BA$151,0)),0)+IFERROR(INDEX('Hoja de Trabajo para listado'!$BC$155:$CB$1048576,MATCH($A931,'Hoja de Trabajo para listado'!$BC$155:$BC$1048576,0),MATCH((CUADRO!L$4&amp;$E931),'Hoja de Trabajo para listado'!$BC$151:$CB$151,0)),0)+IFERROR(INDEX('Hoja de Trabajo para listado'!$DE$153:$DG$274,MATCH($A931,'Hoja de Trabajo para listado'!$DE$153:$DE$1048576,0),MATCH((CUADRO!L$4&amp;$E931),'Hoja de Trabajo para listado'!$DE$151:$DG$151,0)),0)+IFERROR(INDEX('Hoja de Trabajo para listado'!$CD$155:$DC$1048576,MATCH($A931,'Hoja de Trabajo para listado'!$CD$155:$CD$1048576,0),MATCH((CUADRO!L$4&amp;$E931),'Hoja de Trabajo para listado'!$CD$151:$DC$151,0)),0)</f>
        <v>0</v>
      </c>
      <c r="M931" s="241">
        <f ca="1">+IFERROR(INDEX('Hoja de Trabajo para listado'!$A$155:$Z$1048576,MATCH($A931,'Hoja de Trabajo para listado'!$A$155:$A$1048576,0),MATCH((CUADRO!M$4&amp;$E931),'Hoja de Trabajo para listado'!$A$151:$Z$151,0)),0)+IFERROR(INDEX('Hoja de Trabajo para listado'!$AB$155:$BA$1048576,MATCH($A931,'Hoja de Trabajo para listado'!$AB$155:$AB$1048576,0),MATCH((CUADRO!M$4&amp;$E931),'Hoja de Trabajo para listado'!$AB$151:$BA$151,0)),0)+IFERROR(INDEX('Hoja de Trabajo para listado'!$BC$155:$CB$1048576,MATCH($A931,'Hoja de Trabajo para listado'!$BC$155:$BC$1048576,0),MATCH((CUADRO!M$4&amp;$E931),'Hoja de Trabajo para listado'!$BC$151:$CB$151,0)),0)+IFERROR(INDEX('Hoja de Trabajo para listado'!$DE$153:$DG$274,MATCH($A931,'Hoja de Trabajo para listado'!$DE$153:$DE$1048576,0),MATCH((CUADRO!M$4&amp;$E931),'Hoja de Trabajo para listado'!$DE$151:$DG$151,0)),0)+IFERROR(INDEX('Hoja de Trabajo para listado'!$CD$155:$DC$1048576,MATCH($A931,'Hoja de Trabajo para listado'!$CD$155:$CD$1048576,0),MATCH((CUADRO!M$4&amp;$E931),'Hoja de Trabajo para listado'!$CD$151:$DC$151,0)),0)</f>
        <v>0</v>
      </c>
      <c r="N931" s="241">
        <f ca="1">+IFERROR(INDEX('Hoja de Trabajo para listado'!$A$155:$Z$1048576,MATCH($A931,'Hoja de Trabajo para listado'!$A$155:$A$1048576,0),MATCH((CUADRO!N$4&amp;$E931),'Hoja de Trabajo para listado'!$A$151:$Z$151,0)),0)+IFERROR(INDEX('Hoja de Trabajo para listado'!$AB$155:$BA$1048576,MATCH($A931,'Hoja de Trabajo para listado'!$AB$155:$AB$1048576,0),MATCH((CUADRO!N$4&amp;$E931),'Hoja de Trabajo para listado'!$AB$151:$BA$151,0)),0)+IFERROR(INDEX('Hoja de Trabajo para listado'!$BC$155:$CB$1048576,MATCH($A931,'Hoja de Trabajo para listado'!$BC$155:$BC$1048576,0),MATCH((CUADRO!N$4&amp;$E931),'Hoja de Trabajo para listado'!$BC$151:$CB$151,0)),0)+IFERROR(INDEX('Hoja de Trabajo para listado'!$DE$153:$DG$274,MATCH($A931,'Hoja de Trabajo para listado'!$DE$153:$DE$1048576,0),MATCH((CUADRO!N$4&amp;$E931),'Hoja de Trabajo para listado'!$DE$151:$DG$151,0)),0)+IFERROR(INDEX('Hoja de Trabajo para listado'!$CD$155:$DC$1048576,MATCH($A931,'Hoja de Trabajo para listado'!$CD$155:$CD$1048576,0),MATCH((CUADRO!N$4&amp;$E931),'Hoja de Trabajo para listado'!$CD$151:$DC$151,0)),0)</f>
        <v>0</v>
      </c>
      <c r="O931" s="241">
        <f ca="1">+IFERROR(INDEX('Hoja de Trabajo para listado'!$A$155:$Z$1048576,MATCH($A931,'Hoja de Trabajo para listado'!$A$155:$A$1048576,0),MATCH((CUADRO!O$4&amp;$E931),'Hoja de Trabajo para listado'!$A$151:$Z$151,0)),0)+IFERROR(INDEX('Hoja de Trabajo para listado'!$AB$155:$BA$1048576,MATCH($A931,'Hoja de Trabajo para listado'!$AB$155:$AB$1048576,0),MATCH((CUADRO!O$4&amp;$E931),'Hoja de Trabajo para listado'!$AB$151:$BA$151,0)),0)+IFERROR(INDEX('Hoja de Trabajo para listado'!$BC$155:$CB$1048576,MATCH($A931,'Hoja de Trabajo para listado'!$BC$155:$BC$1048576,0),MATCH((CUADRO!O$4&amp;$E931),'Hoja de Trabajo para listado'!$BC$151:$CB$151,0)),0)+IFERROR(INDEX('Hoja de Trabajo para listado'!$DE$153:$DG$274,MATCH($A931,'Hoja de Trabajo para listado'!$DE$153:$DE$1048576,0),MATCH((CUADRO!O$4&amp;$E931),'Hoja de Trabajo para listado'!$DE$151:$DG$151,0)),0)+IFERROR(INDEX('Hoja de Trabajo para listado'!$CD$155:$DC$1048576,MATCH($A931,'Hoja de Trabajo para listado'!$CD$155:$CD$1048576,0),MATCH((CUADRO!O$4&amp;$E931),'Hoja de Trabajo para listado'!$CD$151:$DC$151,0)),0)</f>
        <v>0</v>
      </c>
      <c r="P931" s="241">
        <f ca="1">+IFERROR(INDEX('Hoja de Trabajo para listado'!$A$155:$Z$1048576,MATCH($A931,'Hoja de Trabajo para listado'!$A$155:$A$1048576,0),MATCH((CUADRO!P$4&amp;$E931),'Hoja de Trabajo para listado'!$A$151:$Z$151,0)),0)+IFERROR(INDEX('Hoja de Trabajo para listado'!$AB$155:$BA$1048576,MATCH($A931,'Hoja de Trabajo para listado'!$AB$155:$AB$1048576,0),MATCH((CUADRO!P$4&amp;$E931),'Hoja de Trabajo para listado'!$AB$151:$BA$151,0)),0)+IFERROR(INDEX('Hoja de Trabajo para listado'!$BC$155:$CB$1048576,MATCH($A931,'Hoja de Trabajo para listado'!$BC$155:$BC$1048576,0),MATCH((CUADRO!P$4&amp;$E931),'Hoja de Trabajo para listado'!$BC$151:$CB$151,0)),0)+IFERROR(INDEX('Hoja de Trabajo para listado'!$DE$153:$DG$274,MATCH($A931,'Hoja de Trabajo para listado'!$DE$153:$DE$1048576,0),MATCH((CUADRO!P$4&amp;$E931),'Hoja de Trabajo para listado'!$DE$151:$DG$151,0)),0)+IFERROR(INDEX('Hoja de Trabajo para listado'!$CD$155:$DC$1048576,MATCH($A931,'Hoja de Trabajo para listado'!$CD$155:$CD$1048576,0),MATCH((CUADRO!P$4&amp;$E931),'Hoja de Trabajo para listado'!$CD$151:$DC$151,0)),0)</f>
        <v>0</v>
      </c>
      <c r="Q931" s="241">
        <f ca="1">+IFERROR(INDEX('Hoja de Trabajo para listado'!$A$155:$Z$1048576,MATCH($A931,'Hoja de Trabajo para listado'!$A$155:$A$1048576,0),MATCH((CUADRO!Q$4&amp;$E931),'Hoja de Trabajo para listado'!$A$151:$Z$151,0)),0)+IFERROR(INDEX('Hoja de Trabajo para listado'!$AB$155:$BA$1048576,MATCH($A931,'Hoja de Trabajo para listado'!$AB$155:$AB$1048576,0),MATCH((CUADRO!Q$4&amp;$E931),'Hoja de Trabajo para listado'!$AB$151:$BA$151,0)),0)+IFERROR(INDEX('Hoja de Trabajo para listado'!$BC$155:$CB$1048576,MATCH($A931,'Hoja de Trabajo para listado'!$BC$155:$BC$1048576,0),MATCH((CUADRO!Q$4&amp;$E931),'Hoja de Trabajo para listado'!$BC$151:$CB$151,0)),0)+IFERROR(INDEX('Hoja de Trabajo para listado'!$DE$153:$DG$274,MATCH($A931,'Hoja de Trabajo para listado'!$DE$153:$DE$1048576,0),MATCH((CUADRO!Q$4&amp;$E931),'Hoja de Trabajo para listado'!$DE$151:$DG$151,0)),0)+IFERROR(INDEX('Hoja de Trabajo para listado'!$CD$155:$DC$1048576,MATCH($A931,'Hoja de Trabajo para listado'!$CD$155:$CD$1048576,0),MATCH((CUADRO!Q$4&amp;$E931),'Hoja de Trabajo para listado'!$CD$151:$DC$151,0)),0)</f>
        <v>0</v>
      </c>
      <c r="R931" s="241">
        <f t="shared" ca="1" si="28"/>
        <v>0</v>
      </c>
      <c r="S931" s="247"/>
      <c r="T931" s="241">
        <f ca="1">+T932</f>
        <v>0</v>
      </c>
      <c r="U931" s="240">
        <f t="shared" si="29"/>
        <v>1</v>
      </c>
    </row>
    <row r="932" spans="1:21" customFormat="1" ht="15" hidden="1" customHeight="1">
      <c r="A932" s="32">
        <v>1608</v>
      </c>
      <c r="B932" s="382"/>
      <c r="C932" s="245" t="str">
        <f>+VLOOKUP(A932,bd_lista!$A$3:$C$592,3,FALSE)</f>
        <v>Gobierno Autónomo Municipal de Yunchara</v>
      </c>
      <c r="D932" s="384"/>
      <c r="E932" s="242" t="s">
        <v>684</v>
      </c>
      <c r="F932" s="243">
        <f ca="1">+IFERROR(INDEX('Hoja de Trabajo para listado'!$A$155:$Z$1048576,MATCH($A932,'Hoja de Trabajo para listado'!$A$155:$A$1048576,0),MATCH((CUADRO!F$4&amp;$E932),'Hoja de Trabajo para listado'!$A$151:$Z$151,0)),0)+IFERROR(INDEX('Hoja de Trabajo para listado'!$AB$155:$BA$1048576,MATCH($A932,'Hoja de Trabajo para listado'!$AB$155:$AB$1048576,0),MATCH((CUADRO!F$4&amp;$E932),'Hoja de Trabajo para listado'!$AB$151:$BA$151,0)),0)+IFERROR(INDEX('Hoja de Trabajo para listado'!$BC$155:$CB$1048576,MATCH($A932,'Hoja de Trabajo para listado'!$BC$155:$BC$1048576,0),MATCH((CUADRO!F$4&amp;$E932),'Hoja de Trabajo para listado'!$BC$151:$CB$151,0)),0)+IFERROR(INDEX('Hoja de Trabajo para listado'!$DE$153:$DG$274,MATCH($A932,'Hoja de Trabajo para listado'!$DE$153:$DE$1048576,0),MATCH((CUADRO!F$4&amp;$E932),'Hoja de Trabajo para listado'!$DE$151:$DG$151,0)),0)+IFERROR(INDEX('Hoja de Trabajo para listado'!$CD$155:$DC$1048576,MATCH($A932,'Hoja de Trabajo para listado'!$CD$155:$CD$1048576,0),MATCH((CUADRO!F$4&amp;$E932),'Hoja de Trabajo para listado'!$CD$151:$DC$151,0)),0)</f>
        <v>0</v>
      </c>
      <c r="G932" s="243">
        <f ca="1">+IFERROR(INDEX('Hoja de Trabajo para listado'!$A$155:$Z$1048576,MATCH($A932,'Hoja de Trabajo para listado'!$A$155:$A$1048576,0),MATCH((CUADRO!G$4&amp;$E932),'Hoja de Trabajo para listado'!$A$151:$Z$151,0)),0)+IFERROR(INDEX('Hoja de Trabajo para listado'!$AB$155:$BA$1048576,MATCH($A932,'Hoja de Trabajo para listado'!$AB$155:$AB$1048576,0),MATCH((CUADRO!G$4&amp;$E932),'Hoja de Trabajo para listado'!$AB$151:$BA$151,0)),0)+IFERROR(INDEX('Hoja de Trabajo para listado'!$BC$155:$CB$1048576,MATCH($A932,'Hoja de Trabajo para listado'!$BC$155:$BC$1048576,0),MATCH((CUADRO!G$4&amp;$E932),'Hoja de Trabajo para listado'!$BC$151:$CB$151,0)),0)+IFERROR(INDEX('Hoja de Trabajo para listado'!$DE$153:$DG$274,MATCH($A932,'Hoja de Trabajo para listado'!$DE$153:$DE$1048576,0),MATCH((CUADRO!G$4&amp;$E932),'Hoja de Trabajo para listado'!$DE$151:$DG$151,0)),0)+IFERROR(INDEX('Hoja de Trabajo para listado'!$CD$155:$DC$1048576,MATCH($A932,'Hoja de Trabajo para listado'!$CD$155:$CD$1048576,0),MATCH((CUADRO!G$4&amp;$E932),'Hoja de Trabajo para listado'!$CD$151:$DC$151,0)),0)</f>
        <v>0</v>
      </c>
      <c r="H932" s="243">
        <f ca="1">+IFERROR(INDEX('Hoja de Trabajo para listado'!$A$155:$Z$1048576,MATCH($A932,'Hoja de Trabajo para listado'!$A$155:$A$1048576,0),MATCH((CUADRO!H$4&amp;$E932),'Hoja de Trabajo para listado'!$A$151:$Z$151,0)),0)+IFERROR(INDEX('Hoja de Trabajo para listado'!$AB$155:$BA$1048576,MATCH($A932,'Hoja de Trabajo para listado'!$AB$155:$AB$1048576,0),MATCH((CUADRO!H$4&amp;$E932),'Hoja de Trabajo para listado'!$AB$151:$BA$151,0)),0)+IFERROR(INDEX('Hoja de Trabajo para listado'!$BC$155:$CB$1048576,MATCH($A932,'Hoja de Trabajo para listado'!$BC$155:$BC$1048576,0),MATCH((CUADRO!H$4&amp;$E932),'Hoja de Trabajo para listado'!$BC$151:$CB$151,0)),0)+IFERROR(INDEX('Hoja de Trabajo para listado'!$DE$153:$DG$274,MATCH($A932,'Hoja de Trabajo para listado'!$DE$153:$DE$1048576,0),MATCH((CUADRO!H$4&amp;$E932),'Hoja de Trabajo para listado'!$DE$151:$DG$151,0)),0)+IFERROR(INDEX('Hoja de Trabajo para listado'!$CD$155:$DC$1048576,MATCH($A932,'Hoja de Trabajo para listado'!$CD$155:$CD$1048576,0),MATCH((CUADRO!H$4&amp;$E932),'Hoja de Trabajo para listado'!$CD$151:$DC$151,0)),0)</f>
        <v>0</v>
      </c>
      <c r="I932" s="243">
        <f ca="1">+IFERROR(INDEX('Hoja de Trabajo para listado'!$A$155:$Z$1048576,MATCH($A932,'Hoja de Trabajo para listado'!$A$155:$A$1048576,0),MATCH((CUADRO!I$4&amp;$E932),'Hoja de Trabajo para listado'!$A$151:$Z$151,0)),0)+IFERROR(INDEX('Hoja de Trabajo para listado'!$AB$155:$BA$1048576,MATCH($A932,'Hoja de Trabajo para listado'!$AB$155:$AB$1048576,0),MATCH((CUADRO!I$4&amp;$E932),'Hoja de Trabajo para listado'!$AB$151:$BA$151,0)),0)+IFERROR(INDEX('Hoja de Trabajo para listado'!$BC$155:$CB$1048576,MATCH($A932,'Hoja de Trabajo para listado'!$BC$155:$BC$1048576,0),MATCH((CUADRO!I$4&amp;$E932),'Hoja de Trabajo para listado'!$BC$151:$CB$151,0)),0)+IFERROR(INDEX('Hoja de Trabajo para listado'!$DE$153:$DG$274,MATCH($A932,'Hoja de Trabajo para listado'!$DE$153:$DE$1048576,0),MATCH((CUADRO!I$4&amp;$E932),'Hoja de Trabajo para listado'!$DE$151:$DG$151,0)),0)+IFERROR(INDEX('Hoja de Trabajo para listado'!$CD$155:$DC$1048576,MATCH($A932,'Hoja de Trabajo para listado'!$CD$155:$CD$1048576,0),MATCH((CUADRO!I$4&amp;$E932),'Hoja de Trabajo para listado'!$CD$151:$DC$151,0)),0)</f>
        <v>0</v>
      </c>
      <c r="J932" s="243">
        <f ca="1">+IFERROR(INDEX('Hoja de Trabajo para listado'!$A$155:$Z$1048576,MATCH($A932,'Hoja de Trabajo para listado'!$A$155:$A$1048576,0),MATCH((CUADRO!J$4&amp;$E932),'Hoja de Trabajo para listado'!$A$151:$Z$151,0)),0)+IFERROR(INDEX('Hoja de Trabajo para listado'!$AB$155:$BA$1048576,MATCH($A932,'Hoja de Trabajo para listado'!$AB$155:$AB$1048576,0),MATCH((CUADRO!J$4&amp;$E932),'Hoja de Trabajo para listado'!$AB$151:$BA$151,0)),0)+IFERROR(INDEX('Hoja de Trabajo para listado'!$BC$155:$CB$1048576,MATCH($A932,'Hoja de Trabajo para listado'!$BC$155:$BC$1048576,0),MATCH((CUADRO!J$4&amp;$E932),'Hoja de Trabajo para listado'!$BC$151:$CB$151,0)),0)+IFERROR(INDEX('Hoja de Trabajo para listado'!$DE$153:$DG$274,MATCH($A932,'Hoja de Trabajo para listado'!$DE$153:$DE$1048576,0),MATCH((CUADRO!J$4&amp;$E932),'Hoja de Trabajo para listado'!$DE$151:$DG$151,0)),0)+IFERROR(INDEX('Hoja de Trabajo para listado'!$CD$155:$DC$1048576,MATCH($A932,'Hoja de Trabajo para listado'!$CD$155:$CD$1048576,0),MATCH((CUADRO!J$4&amp;$E932),'Hoja de Trabajo para listado'!$CD$151:$DC$151,0)),0)</f>
        <v>0</v>
      </c>
      <c r="K932" s="243">
        <f ca="1">+IFERROR(INDEX('Hoja de Trabajo para listado'!$A$155:$Z$1048576,MATCH($A932,'Hoja de Trabajo para listado'!$A$155:$A$1048576,0),MATCH((CUADRO!K$4&amp;$E932),'Hoja de Trabajo para listado'!$A$151:$Z$151,0)),0)+IFERROR(INDEX('Hoja de Trabajo para listado'!$AB$155:$BA$1048576,MATCH($A932,'Hoja de Trabajo para listado'!$AB$155:$AB$1048576,0),MATCH((CUADRO!K$4&amp;$E932),'Hoja de Trabajo para listado'!$AB$151:$BA$151,0)),0)+IFERROR(INDEX('Hoja de Trabajo para listado'!$BC$155:$CB$1048576,MATCH($A932,'Hoja de Trabajo para listado'!$BC$155:$BC$1048576,0),MATCH((CUADRO!K$4&amp;$E932),'Hoja de Trabajo para listado'!$BC$151:$CB$151,0)),0)+IFERROR(INDEX('Hoja de Trabajo para listado'!$DE$153:$DG$274,MATCH($A932,'Hoja de Trabajo para listado'!$DE$153:$DE$1048576,0),MATCH((CUADRO!K$4&amp;$E932),'Hoja de Trabajo para listado'!$DE$151:$DG$151,0)),0)+IFERROR(INDEX('Hoja de Trabajo para listado'!$CD$155:$DC$1048576,MATCH($A932,'Hoja de Trabajo para listado'!$CD$155:$CD$1048576,0),MATCH((CUADRO!K$4&amp;$E932),'Hoja de Trabajo para listado'!$CD$151:$DC$151,0)),0)</f>
        <v>0</v>
      </c>
      <c r="L932" s="243">
        <f ca="1">+IFERROR(INDEX('Hoja de Trabajo para listado'!$A$155:$Z$1048576,MATCH($A932,'Hoja de Trabajo para listado'!$A$155:$A$1048576,0),MATCH((CUADRO!L$4&amp;$E932),'Hoja de Trabajo para listado'!$A$151:$Z$151,0)),0)+IFERROR(INDEX('Hoja de Trabajo para listado'!$AB$155:$BA$1048576,MATCH($A932,'Hoja de Trabajo para listado'!$AB$155:$AB$1048576,0),MATCH((CUADRO!L$4&amp;$E932),'Hoja de Trabajo para listado'!$AB$151:$BA$151,0)),0)+IFERROR(INDEX('Hoja de Trabajo para listado'!$BC$155:$CB$1048576,MATCH($A932,'Hoja de Trabajo para listado'!$BC$155:$BC$1048576,0),MATCH((CUADRO!L$4&amp;$E932),'Hoja de Trabajo para listado'!$BC$151:$CB$151,0)),0)+IFERROR(INDEX('Hoja de Trabajo para listado'!$DE$153:$DG$274,MATCH($A932,'Hoja de Trabajo para listado'!$DE$153:$DE$1048576,0),MATCH((CUADRO!L$4&amp;$E932),'Hoja de Trabajo para listado'!$DE$151:$DG$151,0)),0)+IFERROR(INDEX('Hoja de Trabajo para listado'!$CD$155:$DC$1048576,MATCH($A932,'Hoja de Trabajo para listado'!$CD$155:$CD$1048576,0),MATCH((CUADRO!L$4&amp;$E932),'Hoja de Trabajo para listado'!$CD$151:$DC$151,0)),0)</f>
        <v>0</v>
      </c>
      <c r="M932" s="243">
        <f ca="1">+IFERROR(INDEX('Hoja de Trabajo para listado'!$A$155:$Z$1048576,MATCH($A932,'Hoja de Trabajo para listado'!$A$155:$A$1048576,0),MATCH((CUADRO!M$4&amp;$E932),'Hoja de Trabajo para listado'!$A$151:$Z$151,0)),0)+IFERROR(INDEX('Hoja de Trabajo para listado'!$AB$155:$BA$1048576,MATCH($A932,'Hoja de Trabajo para listado'!$AB$155:$AB$1048576,0),MATCH((CUADRO!M$4&amp;$E932),'Hoja de Trabajo para listado'!$AB$151:$BA$151,0)),0)+IFERROR(INDEX('Hoja de Trabajo para listado'!$BC$155:$CB$1048576,MATCH($A932,'Hoja de Trabajo para listado'!$BC$155:$BC$1048576,0),MATCH((CUADRO!M$4&amp;$E932),'Hoja de Trabajo para listado'!$BC$151:$CB$151,0)),0)+IFERROR(INDEX('Hoja de Trabajo para listado'!$DE$153:$DG$274,MATCH($A932,'Hoja de Trabajo para listado'!$DE$153:$DE$1048576,0),MATCH((CUADRO!M$4&amp;$E932),'Hoja de Trabajo para listado'!$DE$151:$DG$151,0)),0)+IFERROR(INDEX('Hoja de Trabajo para listado'!$CD$155:$DC$1048576,MATCH($A932,'Hoja de Trabajo para listado'!$CD$155:$CD$1048576,0),MATCH((CUADRO!M$4&amp;$E932),'Hoja de Trabajo para listado'!$CD$151:$DC$151,0)),0)</f>
        <v>0</v>
      </c>
      <c r="N932" s="243">
        <f ca="1">+IFERROR(INDEX('Hoja de Trabajo para listado'!$A$155:$Z$1048576,MATCH($A932,'Hoja de Trabajo para listado'!$A$155:$A$1048576,0),MATCH((CUADRO!N$4&amp;$E932),'Hoja de Trabajo para listado'!$A$151:$Z$151,0)),0)+IFERROR(INDEX('Hoja de Trabajo para listado'!$AB$155:$BA$1048576,MATCH($A932,'Hoja de Trabajo para listado'!$AB$155:$AB$1048576,0),MATCH((CUADRO!N$4&amp;$E932),'Hoja de Trabajo para listado'!$AB$151:$BA$151,0)),0)+IFERROR(INDEX('Hoja de Trabajo para listado'!$BC$155:$CB$1048576,MATCH($A932,'Hoja de Trabajo para listado'!$BC$155:$BC$1048576,0),MATCH((CUADRO!N$4&amp;$E932),'Hoja de Trabajo para listado'!$BC$151:$CB$151,0)),0)+IFERROR(INDEX('Hoja de Trabajo para listado'!$DE$153:$DG$274,MATCH($A932,'Hoja de Trabajo para listado'!$DE$153:$DE$1048576,0),MATCH((CUADRO!N$4&amp;$E932),'Hoja de Trabajo para listado'!$DE$151:$DG$151,0)),0)+IFERROR(INDEX('Hoja de Trabajo para listado'!$CD$155:$DC$1048576,MATCH($A932,'Hoja de Trabajo para listado'!$CD$155:$CD$1048576,0),MATCH((CUADRO!N$4&amp;$E932),'Hoja de Trabajo para listado'!$CD$151:$DC$151,0)),0)</f>
        <v>0</v>
      </c>
      <c r="O932" s="243">
        <f ca="1">+IFERROR(INDEX('Hoja de Trabajo para listado'!$A$155:$Z$1048576,MATCH($A932,'Hoja de Trabajo para listado'!$A$155:$A$1048576,0),MATCH((CUADRO!O$4&amp;$E932),'Hoja de Trabajo para listado'!$A$151:$Z$151,0)),0)+IFERROR(INDEX('Hoja de Trabajo para listado'!$AB$155:$BA$1048576,MATCH($A932,'Hoja de Trabajo para listado'!$AB$155:$AB$1048576,0),MATCH((CUADRO!O$4&amp;$E932),'Hoja de Trabajo para listado'!$AB$151:$BA$151,0)),0)+IFERROR(INDEX('Hoja de Trabajo para listado'!$BC$155:$CB$1048576,MATCH($A932,'Hoja de Trabajo para listado'!$BC$155:$BC$1048576,0),MATCH((CUADRO!O$4&amp;$E932),'Hoja de Trabajo para listado'!$BC$151:$CB$151,0)),0)+IFERROR(INDEX('Hoja de Trabajo para listado'!$DE$153:$DG$274,MATCH($A932,'Hoja de Trabajo para listado'!$DE$153:$DE$1048576,0),MATCH((CUADRO!O$4&amp;$E932),'Hoja de Trabajo para listado'!$DE$151:$DG$151,0)),0)+IFERROR(INDEX('Hoja de Trabajo para listado'!$CD$155:$DC$1048576,MATCH($A932,'Hoja de Trabajo para listado'!$CD$155:$CD$1048576,0),MATCH((CUADRO!O$4&amp;$E932),'Hoja de Trabajo para listado'!$CD$151:$DC$151,0)),0)</f>
        <v>0</v>
      </c>
      <c r="P932" s="243">
        <f ca="1">+IFERROR(INDEX('Hoja de Trabajo para listado'!$A$155:$Z$1048576,MATCH($A932,'Hoja de Trabajo para listado'!$A$155:$A$1048576,0),MATCH((CUADRO!P$4&amp;$E932),'Hoja de Trabajo para listado'!$A$151:$Z$151,0)),0)+IFERROR(INDEX('Hoja de Trabajo para listado'!$AB$155:$BA$1048576,MATCH($A932,'Hoja de Trabajo para listado'!$AB$155:$AB$1048576,0),MATCH((CUADRO!P$4&amp;$E932),'Hoja de Trabajo para listado'!$AB$151:$BA$151,0)),0)+IFERROR(INDEX('Hoja de Trabajo para listado'!$BC$155:$CB$1048576,MATCH($A932,'Hoja de Trabajo para listado'!$BC$155:$BC$1048576,0),MATCH((CUADRO!P$4&amp;$E932),'Hoja de Trabajo para listado'!$BC$151:$CB$151,0)),0)+IFERROR(INDEX('Hoja de Trabajo para listado'!$DE$153:$DG$274,MATCH($A932,'Hoja de Trabajo para listado'!$DE$153:$DE$1048576,0),MATCH((CUADRO!P$4&amp;$E932),'Hoja de Trabajo para listado'!$DE$151:$DG$151,0)),0)+IFERROR(INDEX('Hoja de Trabajo para listado'!$CD$155:$DC$1048576,MATCH($A932,'Hoja de Trabajo para listado'!$CD$155:$CD$1048576,0),MATCH((CUADRO!P$4&amp;$E932),'Hoja de Trabajo para listado'!$CD$151:$DC$151,0)),0)</f>
        <v>0</v>
      </c>
      <c r="Q932" s="243">
        <f ca="1">+IFERROR(INDEX('Hoja de Trabajo para listado'!$A$155:$Z$1048576,MATCH($A932,'Hoja de Trabajo para listado'!$A$155:$A$1048576,0),MATCH((CUADRO!Q$4&amp;$E932),'Hoja de Trabajo para listado'!$A$151:$Z$151,0)),0)+IFERROR(INDEX('Hoja de Trabajo para listado'!$AB$155:$BA$1048576,MATCH($A932,'Hoja de Trabajo para listado'!$AB$155:$AB$1048576,0),MATCH((CUADRO!Q$4&amp;$E932),'Hoja de Trabajo para listado'!$AB$151:$BA$151,0)),0)+IFERROR(INDEX('Hoja de Trabajo para listado'!$BC$155:$CB$1048576,MATCH($A932,'Hoja de Trabajo para listado'!$BC$155:$BC$1048576,0),MATCH((CUADRO!Q$4&amp;$E932),'Hoja de Trabajo para listado'!$BC$151:$CB$151,0)),0)+IFERROR(INDEX('Hoja de Trabajo para listado'!$DE$153:$DG$274,MATCH($A932,'Hoja de Trabajo para listado'!$DE$153:$DE$1048576,0),MATCH((CUADRO!Q$4&amp;$E932),'Hoja de Trabajo para listado'!$DE$151:$DG$151,0)),0)+IFERROR(INDEX('Hoja de Trabajo para listado'!$CD$155:$DC$1048576,MATCH($A932,'Hoja de Trabajo para listado'!$CD$155:$CD$1048576,0),MATCH((CUADRO!Q$4&amp;$E932),'Hoja de Trabajo para listado'!$CD$151:$DC$151,0)),0)</f>
        <v>0</v>
      </c>
      <c r="R932" s="243">
        <f t="shared" ca="1" si="28"/>
        <v>0</v>
      </c>
      <c r="S932" s="253">
        <f ca="1">+R931+R932</f>
        <v>0</v>
      </c>
      <c r="T932" s="243">
        <f ca="1">+S932</f>
        <v>0</v>
      </c>
      <c r="U932" s="242">
        <f t="shared" si="29"/>
        <v>2</v>
      </c>
    </row>
    <row r="933" spans="1:21" customFormat="1" ht="15" hidden="1" customHeight="1">
      <c r="A933" s="32">
        <v>1609</v>
      </c>
      <c r="B933" s="381">
        <f>+A933</f>
        <v>1609</v>
      </c>
      <c r="C933" s="245" t="str">
        <f>+VLOOKUP(A933,bd_lista!$A$3:$C$592,3,FALSE)</f>
        <v>Gobierno Autónomo Municipal de San Lorenzo</v>
      </c>
      <c r="D933" s="383" t="str">
        <f>+C933</f>
        <v>Gobierno Autónomo Municipal de San Lorenzo</v>
      </c>
      <c r="E933" s="240" t="s">
        <v>683</v>
      </c>
      <c r="F933" s="241">
        <f ca="1">+IFERROR(INDEX('Hoja de Trabajo para listado'!$A$155:$Z$1048576,MATCH($A933,'Hoja de Trabajo para listado'!$A$155:$A$1048576,0),MATCH((CUADRO!F$4&amp;$E933),'Hoja de Trabajo para listado'!$A$151:$Z$151,0)),0)+IFERROR(INDEX('Hoja de Trabajo para listado'!$AB$155:$BA$1048576,MATCH($A933,'Hoja de Trabajo para listado'!$AB$155:$AB$1048576,0),MATCH((CUADRO!F$4&amp;$E933),'Hoja de Trabajo para listado'!$AB$151:$BA$151,0)),0)+IFERROR(INDEX('Hoja de Trabajo para listado'!$BC$155:$CB$1048576,MATCH($A933,'Hoja de Trabajo para listado'!$BC$155:$BC$1048576,0),MATCH((CUADRO!F$4&amp;$E933),'Hoja de Trabajo para listado'!$BC$151:$CB$151,0)),0)+IFERROR(INDEX('Hoja de Trabajo para listado'!$DE$153:$DG$274,MATCH($A933,'Hoja de Trabajo para listado'!$DE$153:$DE$1048576,0),MATCH((CUADRO!F$4&amp;$E933),'Hoja de Trabajo para listado'!$DE$151:$DG$151,0)),0)+IFERROR(INDEX('Hoja de Trabajo para listado'!$CD$155:$DC$1048576,MATCH($A933,'Hoja de Trabajo para listado'!$CD$155:$CD$1048576,0),MATCH((CUADRO!F$4&amp;$E933),'Hoja de Trabajo para listado'!$CD$151:$DC$151,0)),0)</f>
        <v>0</v>
      </c>
      <c r="G933" s="241">
        <f ca="1">+IFERROR(INDEX('Hoja de Trabajo para listado'!$A$155:$Z$1048576,MATCH($A933,'Hoja de Trabajo para listado'!$A$155:$A$1048576,0),MATCH((CUADRO!G$4&amp;$E933),'Hoja de Trabajo para listado'!$A$151:$Z$151,0)),0)+IFERROR(INDEX('Hoja de Trabajo para listado'!$AB$155:$BA$1048576,MATCH($A933,'Hoja de Trabajo para listado'!$AB$155:$AB$1048576,0),MATCH((CUADRO!G$4&amp;$E933),'Hoja de Trabajo para listado'!$AB$151:$BA$151,0)),0)+IFERROR(INDEX('Hoja de Trabajo para listado'!$BC$155:$CB$1048576,MATCH($A933,'Hoja de Trabajo para listado'!$BC$155:$BC$1048576,0),MATCH((CUADRO!G$4&amp;$E933),'Hoja de Trabajo para listado'!$BC$151:$CB$151,0)),0)+IFERROR(INDEX('Hoja de Trabajo para listado'!$DE$153:$DG$274,MATCH($A933,'Hoja de Trabajo para listado'!$DE$153:$DE$1048576,0),MATCH((CUADRO!G$4&amp;$E933),'Hoja de Trabajo para listado'!$DE$151:$DG$151,0)),0)+IFERROR(INDEX('Hoja de Trabajo para listado'!$CD$155:$DC$1048576,MATCH($A933,'Hoja de Trabajo para listado'!$CD$155:$CD$1048576,0),MATCH((CUADRO!G$4&amp;$E933),'Hoja de Trabajo para listado'!$CD$151:$DC$151,0)),0)</f>
        <v>0</v>
      </c>
      <c r="H933" s="241">
        <f ca="1">+IFERROR(INDEX('Hoja de Trabajo para listado'!$A$155:$Z$1048576,MATCH($A933,'Hoja de Trabajo para listado'!$A$155:$A$1048576,0),MATCH((CUADRO!H$4&amp;$E933),'Hoja de Trabajo para listado'!$A$151:$Z$151,0)),0)+IFERROR(INDEX('Hoja de Trabajo para listado'!$AB$155:$BA$1048576,MATCH($A933,'Hoja de Trabajo para listado'!$AB$155:$AB$1048576,0),MATCH((CUADRO!H$4&amp;$E933),'Hoja de Trabajo para listado'!$AB$151:$BA$151,0)),0)+IFERROR(INDEX('Hoja de Trabajo para listado'!$BC$155:$CB$1048576,MATCH($A933,'Hoja de Trabajo para listado'!$BC$155:$BC$1048576,0),MATCH((CUADRO!H$4&amp;$E933),'Hoja de Trabajo para listado'!$BC$151:$CB$151,0)),0)+IFERROR(INDEX('Hoja de Trabajo para listado'!$DE$153:$DG$274,MATCH($A933,'Hoja de Trabajo para listado'!$DE$153:$DE$1048576,0),MATCH((CUADRO!H$4&amp;$E933),'Hoja de Trabajo para listado'!$DE$151:$DG$151,0)),0)+IFERROR(INDEX('Hoja de Trabajo para listado'!$CD$155:$DC$1048576,MATCH($A933,'Hoja de Trabajo para listado'!$CD$155:$CD$1048576,0),MATCH((CUADRO!H$4&amp;$E933),'Hoja de Trabajo para listado'!$CD$151:$DC$151,0)),0)</f>
        <v>0</v>
      </c>
      <c r="I933" s="241">
        <f ca="1">+IFERROR(INDEX('Hoja de Trabajo para listado'!$A$155:$Z$1048576,MATCH($A933,'Hoja de Trabajo para listado'!$A$155:$A$1048576,0),MATCH((CUADRO!I$4&amp;$E933),'Hoja de Trabajo para listado'!$A$151:$Z$151,0)),0)+IFERROR(INDEX('Hoja de Trabajo para listado'!$AB$155:$BA$1048576,MATCH($A933,'Hoja de Trabajo para listado'!$AB$155:$AB$1048576,0),MATCH((CUADRO!I$4&amp;$E933),'Hoja de Trabajo para listado'!$AB$151:$BA$151,0)),0)+IFERROR(INDEX('Hoja de Trabajo para listado'!$BC$155:$CB$1048576,MATCH($A933,'Hoja de Trabajo para listado'!$BC$155:$BC$1048576,0),MATCH((CUADRO!I$4&amp;$E933),'Hoja de Trabajo para listado'!$BC$151:$CB$151,0)),0)+IFERROR(INDEX('Hoja de Trabajo para listado'!$DE$153:$DG$274,MATCH($A933,'Hoja de Trabajo para listado'!$DE$153:$DE$1048576,0),MATCH((CUADRO!I$4&amp;$E933),'Hoja de Trabajo para listado'!$DE$151:$DG$151,0)),0)+IFERROR(INDEX('Hoja de Trabajo para listado'!$CD$155:$DC$1048576,MATCH($A933,'Hoja de Trabajo para listado'!$CD$155:$CD$1048576,0),MATCH((CUADRO!I$4&amp;$E933),'Hoja de Trabajo para listado'!$CD$151:$DC$151,0)),0)</f>
        <v>0</v>
      </c>
      <c r="J933" s="241">
        <f ca="1">+IFERROR(INDEX('Hoja de Trabajo para listado'!$A$155:$Z$1048576,MATCH($A933,'Hoja de Trabajo para listado'!$A$155:$A$1048576,0),MATCH((CUADRO!J$4&amp;$E933),'Hoja de Trabajo para listado'!$A$151:$Z$151,0)),0)+IFERROR(INDEX('Hoja de Trabajo para listado'!$AB$155:$BA$1048576,MATCH($A933,'Hoja de Trabajo para listado'!$AB$155:$AB$1048576,0),MATCH((CUADRO!J$4&amp;$E933),'Hoja de Trabajo para listado'!$AB$151:$BA$151,0)),0)+IFERROR(INDEX('Hoja de Trabajo para listado'!$BC$155:$CB$1048576,MATCH($A933,'Hoja de Trabajo para listado'!$BC$155:$BC$1048576,0),MATCH((CUADRO!J$4&amp;$E933),'Hoja de Trabajo para listado'!$BC$151:$CB$151,0)),0)+IFERROR(INDEX('Hoja de Trabajo para listado'!$DE$153:$DG$274,MATCH($A933,'Hoja de Trabajo para listado'!$DE$153:$DE$1048576,0),MATCH((CUADRO!J$4&amp;$E933),'Hoja de Trabajo para listado'!$DE$151:$DG$151,0)),0)+IFERROR(INDEX('Hoja de Trabajo para listado'!$CD$155:$DC$1048576,MATCH($A933,'Hoja de Trabajo para listado'!$CD$155:$CD$1048576,0),MATCH((CUADRO!J$4&amp;$E933),'Hoja de Trabajo para listado'!$CD$151:$DC$151,0)),0)</f>
        <v>0</v>
      </c>
      <c r="K933" s="241">
        <f ca="1">+IFERROR(INDEX('Hoja de Trabajo para listado'!$A$155:$Z$1048576,MATCH($A933,'Hoja de Trabajo para listado'!$A$155:$A$1048576,0),MATCH((CUADRO!K$4&amp;$E933),'Hoja de Trabajo para listado'!$A$151:$Z$151,0)),0)+IFERROR(INDEX('Hoja de Trabajo para listado'!$AB$155:$BA$1048576,MATCH($A933,'Hoja de Trabajo para listado'!$AB$155:$AB$1048576,0),MATCH((CUADRO!K$4&amp;$E933),'Hoja de Trabajo para listado'!$AB$151:$BA$151,0)),0)+IFERROR(INDEX('Hoja de Trabajo para listado'!$BC$155:$CB$1048576,MATCH($A933,'Hoja de Trabajo para listado'!$BC$155:$BC$1048576,0),MATCH((CUADRO!K$4&amp;$E933),'Hoja de Trabajo para listado'!$BC$151:$CB$151,0)),0)+IFERROR(INDEX('Hoja de Trabajo para listado'!$DE$153:$DG$274,MATCH($A933,'Hoja de Trabajo para listado'!$DE$153:$DE$1048576,0),MATCH((CUADRO!K$4&amp;$E933),'Hoja de Trabajo para listado'!$DE$151:$DG$151,0)),0)+IFERROR(INDEX('Hoja de Trabajo para listado'!$CD$155:$DC$1048576,MATCH($A933,'Hoja de Trabajo para listado'!$CD$155:$CD$1048576,0),MATCH((CUADRO!K$4&amp;$E933),'Hoja de Trabajo para listado'!$CD$151:$DC$151,0)),0)</f>
        <v>0</v>
      </c>
      <c r="L933" s="241">
        <f ca="1">+IFERROR(INDEX('Hoja de Trabajo para listado'!$A$155:$Z$1048576,MATCH($A933,'Hoja de Trabajo para listado'!$A$155:$A$1048576,0),MATCH((CUADRO!L$4&amp;$E933),'Hoja de Trabajo para listado'!$A$151:$Z$151,0)),0)+IFERROR(INDEX('Hoja de Trabajo para listado'!$AB$155:$BA$1048576,MATCH($A933,'Hoja de Trabajo para listado'!$AB$155:$AB$1048576,0),MATCH((CUADRO!L$4&amp;$E933),'Hoja de Trabajo para listado'!$AB$151:$BA$151,0)),0)+IFERROR(INDEX('Hoja de Trabajo para listado'!$BC$155:$CB$1048576,MATCH($A933,'Hoja de Trabajo para listado'!$BC$155:$BC$1048576,0),MATCH((CUADRO!L$4&amp;$E933),'Hoja de Trabajo para listado'!$BC$151:$CB$151,0)),0)+IFERROR(INDEX('Hoja de Trabajo para listado'!$DE$153:$DG$274,MATCH($A933,'Hoja de Trabajo para listado'!$DE$153:$DE$1048576,0),MATCH((CUADRO!L$4&amp;$E933),'Hoja de Trabajo para listado'!$DE$151:$DG$151,0)),0)+IFERROR(INDEX('Hoja de Trabajo para listado'!$CD$155:$DC$1048576,MATCH($A933,'Hoja de Trabajo para listado'!$CD$155:$CD$1048576,0),MATCH((CUADRO!L$4&amp;$E933),'Hoja de Trabajo para listado'!$CD$151:$DC$151,0)),0)</f>
        <v>0</v>
      </c>
      <c r="M933" s="241">
        <f ca="1">+IFERROR(INDEX('Hoja de Trabajo para listado'!$A$155:$Z$1048576,MATCH($A933,'Hoja de Trabajo para listado'!$A$155:$A$1048576,0),MATCH((CUADRO!M$4&amp;$E933),'Hoja de Trabajo para listado'!$A$151:$Z$151,0)),0)+IFERROR(INDEX('Hoja de Trabajo para listado'!$AB$155:$BA$1048576,MATCH($A933,'Hoja de Trabajo para listado'!$AB$155:$AB$1048576,0),MATCH((CUADRO!M$4&amp;$E933),'Hoja de Trabajo para listado'!$AB$151:$BA$151,0)),0)+IFERROR(INDEX('Hoja de Trabajo para listado'!$BC$155:$CB$1048576,MATCH($A933,'Hoja de Trabajo para listado'!$BC$155:$BC$1048576,0),MATCH((CUADRO!M$4&amp;$E933),'Hoja de Trabajo para listado'!$BC$151:$CB$151,0)),0)+IFERROR(INDEX('Hoja de Trabajo para listado'!$DE$153:$DG$274,MATCH($A933,'Hoja de Trabajo para listado'!$DE$153:$DE$1048576,0),MATCH((CUADRO!M$4&amp;$E933),'Hoja de Trabajo para listado'!$DE$151:$DG$151,0)),0)+IFERROR(INDEX('Hoja de Trabajo para listado'!$CD$155:$DC$1048576,MATCH($A933,'Hoja de Trabajo para listado'!$CD$155:$CD$1048576,0),MATCH((CUADRO!M$4&amp;$E933),'Hoja de Trabajo para listado'!$CD$151:$DC$151,0)),0)</f>
        <v>0</v>
      </c>
      <c r="N933" s="241">
        <f ca="1">+IFERROR(INDEX('Hoja de Trabajo para listado'!$A$155:$Z$1048576,MATCH($A933,'Hoja de Trabajo para listado'!$A$155:$A$1048576,0),MATCH((CUADRO!N$4&amp;$E933),'Hoja de Trabajo para listado'!$A$151:$Z$151,0)),0)+IFERROR(INDEX('Hoja de Trabajo para listado'!$AB$155:$BA$1048576,MATCH($A933,'Hoja de Trabajo para listado'!$AB$155:$AB$1048576,0),MATCH((CUADRO!N$4&amp;$E933),'Hoja de Trabajo para listado'!$AB$151:$BA$151,0)),0)+IFERROR(INDEX('Hoja de Trabajo para listado'!$BC$155:$CB$1048576,MATCH($A933,'Hoja de Trabajo para listado'!$BC$155:$BC$1048576,0),MATCH((CUADRO!N$4&amp;$E933),'Hoja de Trabajo para listado'!$BC$151:$CB$151,0)),0)+IFERROR(INDEX('Hoja de Trabajo para listado'!$DE$153:$DG$274,MATCH($A933,'Hoja de Trabajo para listado'!$DE$153:$DE$1048576,0),MATCH((CUADRO!N$4&amp;$E933),'Hoja de Trabajo para listado'!$DE$151:$DG$151,0)),0)+IFERROR(INDEX('Hoja de Trabajo para listado'!$CD$155:$DC$1048576,MATCH($A933,'Hoja de Trabajo para listado'!$CD$155:$CD$1048576,0),MATCH((CUADRO!N$4&amp;$E933),'Hoja de Trabajo para listado'!$CD$151:$DC$151,0)),0)</f>
        <v>0</v>
      </c>
      <c r="O933" s="241">
        <f ca="1">+IFERROR(INDEX('Hoja de Trabajo para listado'!$A$155:$Z$1048576,MATCH($A933,'Hoja de Trabajo para listado'!$A$155:$A$1048576,0),MATCH((CUADRO!O$4&amp;$E933),'Hoja de Trabajo para listado'!$A$151:$Z$151,0)),0)+IFERROR(INDEX('Hoja de Trabajo para listado'!$AB$155:$BA$1048576,MATCH($A933,'Hoja de Trabajo para listado'!$AB$155:$AB$1048576,0),MATCH((CUADRO!O$4&amp;$E933),'Hoja de Trabajo para listado'!$AB$151:$BA$151,0)),0)+IFERROR(INDEX('Hoja de Trabajo para listado'!$BC$155:$CB$1048576,MATCH($A933,'Hoja de Trabajo para listado'!$BC$155:$BC$1048576,0),MATCH((CUADRO!O$4&amp;$E933),'Hoja de Trabajo para listado'!$BC$151:$CB$151,0)),0)+IFERROR(INDEX('Hoja de Trabajo para listado'!$DE$153:$DG$274,MATCH($A933,'Hoja de Trabajo para listado'!$DE$153:$DE$1048576,0),MATCH((CUADRO!O$4&amp;$E933),'Hoja de Trabajo para listado'!$DE$151:$DG$151,0)),0)+IFERROR(INDEX('Hoja de Trabajo para listado'!$CD$155:$DC$1048576,MATCH($A933,'Hoja de Trabajo para listado'!$CD$155:$CD$1048576,0),MATCH((CUADRO!O$4&amp;$E933),'Hoja de Trabajo para listado'!$CD$151:$DC$151,0)),0)</f>
        <v>0</v>
      </c>
      <c r="P933" s="241">
        <f ca="1">+IFERROR(INDEX('Hoja de Trabajo para listado'!$A$155:$Z$1048576,MATCH($A933,'Hoja de Trabajo para listado'!$A$155:$A$1048576,0),MATCH((CUADRO!P$4&amp;$E933),'Hoja de Trabajo para listado'!$A$151:$Z$151,0)),0)+IFERROR(INDEX('Hoja de Trabajo para listado'!$AB$155:$BA$1048576,MATCH($A933,'Hoja de Trabajo para listado'!$AB$155:$AB$1048576,0),MATCH((CUADRO!P$4&amp;$E933),'Hoja de Trabajo para listado'!$AB$151:$BA$151,0)),0)+IFERROR(INDEX('Hoja de Trabajo para listado'!$BC$155:$CB$1048576,MATCH($A933,'Hoja de Trabajo para listado'!$BC$155:$BC$1048576,0),MATCH((CUADRO!P$4&amp;$E933),'Hoja de Trabajo para listado'!$BC$151:$CB$151,0)),0)+IFERROR(INDEX('Hoja de Trabajo para listado'!$DE$153:$DG$274,MATCH($A933,'Hoja de Trabajo para listado'!$DE$153:$DE$1048576,0),MATCH((CUADRO!P$4&amp;$E933),'Hoja de Trabajo para listado'!$DE$151:$DG$151,0)),0)+IFERROR(INDEX('Hoja de Trabajo para listado'!$CD$155:$DC$1048576,MATCH($A933,'Hoja de Trabajo para listado'!$CD$155:$CD$1048576,0),MATCH((CUADRO!P$4&amp;$E933),'Hoja de Trabajo para listado'!$CD$151:$DC$151,0)),0)</f>
        <v>0</v>
      </c>
      <c r="Q933" s="241">
        <f ca="1">+IFERROR(INDEX('Hoja de Trabajo para listado'!$A$155:$Z$1048576,MATCH($A933,'Hoja de Trabajo para listado'!$A$155:$A$1048576,0),MATCH((CUADRO!Q$4&amp;$E933),'Hoja de Trabajo para listado'!$A$151:$Z$151,0)),0)+IFERROR(INDEX('Hoja de Trabajo para listado'!$AB$155:$BA$1048576,MATCH($A933,'Hoja de Trabajo para listado'!$AB$155:$AB$1048576,0),MATCH((CUADRO!Q$4&amp;$E933),'Hoja de Trabajo para listado'!$AB$151:$BA$151,0)),0)+IFERROR(INDEX('Hoja de Trabajo para listado'!$BC$155:$CB$1048576,MATCH($A933,'Hoja de Trabajo para listado'!$BC$155:$BC$1048576,0),MATCH((CUADRO!Q$4&amp;$E933),'Hoja de Trabajo para listado'!$BC$151:$CB$151,0)),0)+IFERROR(INDEX('Hoja de Trabajo para listado'!$DE$153:$DG$274,MATCH($A933,'Hoja de Trabajo para listado'!$DE$153:$DE$1048576,0),MATCH((CUADRO!Q$4&amp;$E933),'Hoja de Trabajo para listado'!$DE$151:$DG$151,0)),0)+IFERROR(INDEX('Hoja de Trabajo para listado'!$CD$155:$DC$1048576,MATCH($A933,'Hoja de Trabajo para listado'!$CD$155:$CD$1048576,0),MATCH((CUADRO!Q$4&amp;$E933),'Hoja de Trabajo para listado'!$CD$151:$DC$151,0)),0)</f>
        <v>0</v>
      </c>
      <c r="R933" s="241">
        <f t="shared" ca="1" si="28"/>
        <v>0</v>
      </c>
      <c r="S933" s="247"/>
      <c r="T933" s="241">
        <f ca="1">+T934</f>
        <v>0</v>
      </c>
      <c r="U933" s="240">
        <f t="shared" si="29"/>
        <v>1</v>
      </c>
    </row>
    <row r="934" spans="1:21" customFormat="1" ht="15" hidden="1" customHeight="1">
      <c r="A934" s="32">
        <v>1609</v>
      </c>
      <c r="B934" s="382"/>
      <c r="C934" s="245" t="str">
        <f>+VLOOKUP(A934,bd_lista!$A$3:$C$592,3,FALSE)</f>
        <v>Gobierno Autónomo Municipal de San Lorenzo</v>
      </c>
      <c r="D934" s="384"/>
      <c r="E934" s="242" t="s">
        <v>684</v>
      </c>
      <c r="F934" s="243">
        <f ca="1">+IFERROR(INDEX('Hoja de Trabajo para listado'!$A$155:$Z$1048576,MATCH($A934,'Hoja de Trabajo para listado'!$A$155:$A$1048576,0),MATCH((CUADRO!F$4&amp;$E934),'Hoja de Trabajo para listado'!$A$151:$Z$151,0)),0)+IFERROR(INDEX('Hoja de Trabajo para listado'!$AB$155:$BA$1048576,MATCH($A934,'Hoja de Trabajo para listado'!$AB$155:$AB$1048576,0),MATCH((CUADRO!F$4&amp;$E934),'Hoja de Trabajo para listado'!$AB$151:$BA$151,0)),0)+IFERROR(INDEX('Hoja de Trabajo para listado'!$BC$155:$CB$1048576,MATCH($A934,'Hoja de Trabajo para listado'!$BC$155:$BC$1048576,0),MATCH((CUADRO!F$4&amp;$E934),'Hoja de Trabajo para listado'!$BC$151:$CB$151,0)),0)+IFERROR(INDEX('Hoja de Trabajo para listado'!$DE$153:$DG$274,MATCH($A934,'Hoja de Trabajo para listado'!$DE$153:$DE$1048576,0),MATCH((CUADRO!F$4&amp;$E934),'Hoja de Trabajo para listado'!$DE$151:$DG$151,0)),0)+IFERROR(INDEX('Hoja de Trabajo para listado'!$CD$155:$DC$1048576,MATCH($A934,'Hoja de Trabajo para listado'!$CD$155:$CD$1048576,0),MATCH((CUADRO!F$4&amp;$E934),'Hoja de Trabajo para listado'!$CD$151:$DC$151,0)),0)</f>
        <v>0</v>
      </c>
      <c r="G934" s="243">
        <f ca="1">+IFERROR(INDEX('Hoja de Trabajo para listado'!$A$155:$Z$1048576,MATCH($A934,'Hoja de Trabajo para listado'!$A$155:$A$1048576,0),MATCH((CUADRO!G$4&amp;$E934),'Hoja de Trabajo para listado'!$A$151:$Z$151,0)),0)+IFERROR(INDEX('Hoja de Trabajo para listado'!$AB$155:$BA$1048576,MATCH($A934,'Hoja de Trabajo para listado'!$AB$155:$AB$1048576,0),MATCH((CUADRO!G$4&amp;$E934),'Hoja de Trabajo para listado'!$AB$151:$BA$151,0)),0)+IFERROR(INDEX('Hoja de Trabajo para listado'!$BC$155:$CB$1048576,MATCH($A934,'Hoja de Trabajo para listado'!$BC$155:$BC$1048576,0),MATCH((CUADRO!G$4&amp;$E934),'Hoja de Trabajo para listado'!$BC$151:$CB$151,0)),0)+IFERROR(INDEX('Hoja de Trabajo para listado'!$DE$153:$DG$274,MATCH($A934,'Hoja de Trabajo para listado'!$DE$153:$DE$1048576,0),MATCH((CUADRO!G$4&amp;$E934),'Hoja de Trabajo para listado'!$DE$151:$DG$151,0)),0)+IFERROR(INDEX('Hoja de Trabajo para listado'!$CD$155:$DC$1048576,MATCH($A934,'Hoja de Trabajo para listado'!$CD$155:$CD$1048576,0),MATCH((CUADRO!G$4&amp;$E934),'Hoja de Trabajo para listado'!$CD$151:$DC$151,0)),0)</f>
        <v>0</v>
      </c>
      <c r="H934" s="243">
        <f ca="1">+IFERROR(INDEX('Hoja de Trabajo para listado'!$A$155:$Z$1048576,MATCH($A934,'Hoja de Trabajo para listado'!$A$155:$A$1048576,0),MATCH((CUADRO!H$4&amp;$E934),'Hoja de Trabajo para listado'!$A$151:$Z$151,0)),0)+IFERROR(INDEX('Hoja de Trabajo para listado'!$AB$155:$BA$1048576,MATCH($A934,'Hoja de Trabajo para listado'!$AB$155:$AB$1048576,0),MATCH((CUADRO!H$4&amp;$E934),'Hoja de Trabajo para listado'!$AB$151:$BA$151,0)),0)+IFERROR(INDEX('Hoja de Trabajo para listado'!$BC$155:$CB$1048576,MATCH($A934,'Hoja de Trabajo para listado'!$BC$155:$BC$1048576,0),MATCH((CUADRO!H$4&amp;$E934),'Hoja de Trabajo para listado'!$BC$151:$CB$151,0)),0)+IFERROR(INDEX('Hoja de Trabajo para listado'!$DE$153:$DG$274,MATCH($A934,'Hoja de Trabajo para listado'!$DE$153:$DE$1048576,0),MATCH((CUADRO!H$4&amp;$E934),'Hoja de Trabajo para listado'!$DE$151:$DG$151,0)),0)+IFERROR(INDEX('Hoja de Trabajo para listado'!$CD$155:$DC$1048576,MATCH($A934,'Hoja de Trabajo para listado'!$CD$155:$CD$1048576,0),MATCH((CUADRO!H$4&amp;$E934),'Hoja de Trabajo para listado'!$CD$151:$DC$151,0)),0)</f>
        <v>0</v>
      </c>
      <c r="I934" s="243">
        <f ca="1">+IFERROR(INDEX('Hoja de Trabajo para listado'!$A$155:$Z$1048576,MATCH($A934,'Hoja de Trabajo para listado'!$A$155:$A$1048576,0),MATCH((CUADRO!I$4&amp;$E934),'Hoja de Trabajo para listado'!$A$151:$Z$151,0)),0)+IFERROR(INDEX('Hoja de Trabajo para listado'!$AB$155:$BA$1048576,MATCH($A934,'Hoja de Trabajo para listado'!$AB$155:$AB$1048576,0),MATCH((CUADRO!I$4&amp;$E934),'Hoja de Trabajo para listado'!$AB$151:$BA$151,0)),0)+IFERROR(INDEX('Hoja de Trabajo para listado'!$BC$155:$CB$1048576,MATCH($A934,'Hoja de Trabajo para listado'!$BC$155:$BC$1048576,0),MATCH((CUADRO!I$4&amp;$E934),'Hoja de Trabajo para listado'!$BC$151:$CB$151,0)),0)+IFERROR(INDEX('Hoja de Trabajo para listado'!$DE$153:$DG$274,MATCH($A934,'Hoja de Trabajo para listado'!$DE$153:$DE$1048576,0),MATCH((CUADRO!I$4&amp;$E934),'Hoja de Trabajo para listado'!$DE$151:$DG$151,0)),0)+IFERROR(INDEX('Hoja de Trabajo para listado'!$CD$155:$DC$1048576,MATCH($A934,'Hoja de Trabajo para listado'!$CD$155:$CD$1048576,0),MATCH((CUADRO!I$4&amp;$E934),'Hoja de Trabajo para listado'!$CD$151:$DC$151,0)),0)</f>
        <v>0</v>
      </c>
      <c r="J934" s="243">
        <f ca="1">+IFERROR(INDEX('Hoja de Trabajo para listado'!$A$155:$Z$1048576,MATCH($A934,'Hoja de Trabajo para listado'!$A$155:$A$1048576,0),MATCH((CUADRO!J$4&amp;$E934),'Hoja de Trabajo para listado'!$A$151:$Z$151,0)),0)+IFERROR(INDEX('Hoja de Trabajo para listado'!$AB$155:$BA$1048576,MATCH($A934,'Hoja de Trabajo para listado'!$AB$155:$AB$1048576,0),MATCH((CUADRO!J$4&amp;$E934),'Hoja de Trabajo para listado'!$AB$151:$BA$151,0)),0)+IFERROR(INDEX('Hoja de Trabajo para listado'!$BC$155:$CB$1048576,MATCH($A934,'Hoja de Trabajo para listado'!$BC$155:$BC$1048576,0),MATCH((CUADRO!J$4&amp;$E934),'Hoja de Trabajo para listado'!$BC$151:$CB$151,0)),0)+IFERROR(INDEX('Hoja de Trabajo para listado'!$DE$153:$DG$274,MATCH($A934,'Hoja de Trabajo para listado'!$DE$153:$DE$1048576,0),MATCH((CUADRO!J$4&amp;$E934),'Hoja de Trabajo para listado'!$DE$151:$DG$151,0)),0)+IFERROR(INDEX('Hoja de Trabajo para listado'!$CD$155:$DC$1048576,MATCH($A934,'Hoja de Trabajo para listado'!$CD$155:$CD$1048576,0),MATCH((CUADRO!J$4&amp;$E934),'Hoja de Trabajo para listado'!$CD$151:$DC$151,0)),0)</f>
        <v>0</v>
      </c>
      <c r="K934" s="243">
        <f ca="1">+IFERROR(INDEX('Hoja de Trabajo para listado'!$A$155:$Z$1048576,MATCH($A934,'Hoja de Trabajo para listado'!$A$155:$A$1048576,0),MATCH((CUADRO!K$4&amp;$E934),'Hoja de Trabajo para listado'!$A$151:$Z$151,0)),0)+IFERROR(INDEX('Hoja de Trabajo para listado'!$AB$155:$BA$1048576,MATCH($A934,'Hoja de Trabajo para listado'!$AB$155:$AB$1048576,0),MATCH((CUADRO!K$4&amp;$E934),'Hoja de Trabajo para listado'!$AB$151:$BA$151,0)),0)+IFERROR(INDEX('Hoja de Trabajo para listado'!$BC$155:$CB$1048576,MATCH($A934,'Hoja de Trabajo para listado'!$BC$155:$BC$1048576,0),MATCH((CUADRO!K$4&amp;$E934),'Hoja de Trabajo para listado'!$BC$151:$CB$151,0)),0)+IFERROR(INDEX('Hoja de Trabajo para listado'!$DE$153:$DG$274,MATCH($A934,'Hoja de Trabajo para listado'!$DE$153:$DE$1048576,0),MATCH((CUADRO!K$4&amp;$E934),'Hoja de Trabajo para listado'!$DE$151:$DG$151,0)),0)+IFERROR(INDEX('Hoja de Trabajo para listado'!$CD$155:$DC$1048576,MATCH($A934,'Hoja de Trabajo para listado'!$CD$155:$CD$1048576,0),MATCH((CUADRO!K$4&amp;$E934),'Hoja de Trabajo para listado'!$CD$151:$DC$151,0)),0)</f>
        <v>0</v>
      </c>
      <c r="L934" s="243">
        <f ca="1">+IFERROR(INDEX('Hoja de Trabajo para listado'!$A$155:$Z$1048576,MATCH($A934,'Hoja de Trabajo para listado'!$A$155:$A$1048576,0),MATCH((CUADRO!L$4&amp;$E934),'Hoja de Trabajo para listado'!$A$151:$Z$151,0)),0)+IFERROR(INDEX('Hoja de Trabajo para listado'!$AB$155:$BA$1048576,MATCH($A934,'Hoja de Trabajo para listado'!$AB$155:$AB$1048576,0),MATCH((CUADRO!L$4&amp;$E934),'Hoja de Trabajo para listado'!$AB$151:$BA$151,0)),0)+IFERROR(INDEX('Hoja de Trabajo para listado'!$BC$155:$CB$1048576,MATCH($A934,'Hoja de Trabajo para listado'!$BC$155:$BC$1048576,0),MATCH((CUADRO!L$4&amp;$E934),'Hoja de Trabajo para listado'!$BC$151:$CB$151,0)),0)+IFERROR(INDEX('Hoja de Trabajo para listado'!$DE$153:$DG$274,MATCH($A934,'Hoja de Trabajo para listado'!$DE$153:$DE$1048576,0),MATCH((CUADRO!L$4&amp;$E934),'Hoja de Trabajo para listado'!$DE$151:$DG$151,0)),0)+IFERROR(INDEX('Hoja de Trabajo para listado'!$CD$155:$DC$1048576,MATCH($A934,'Hoja de Trabajo para listado'!$CD$155:$CD$1048576,0),MATCH((CUADRO!L$4&amp;$E934),'Hoja de Trabajo para listado'!$CD$151:$DC$151,0)),0)</f>
        <v>0</v>
      </c>
      <c r="M934" s="243">
        <f ca="1">+IFERROR(INDEX('Hoja de Trabajo para listado'!$A$155:$Z$1048576,MATCH($A934,'Hoja de Trabajo para listado'!$A$155:$A$1048576,0),MATCH((CUADRO!M$4&amp;$E934),'Hoja de Trabajo para listado'!$A$151:$Z$151,0)),0)+IFERROR(INDEX('Hoja de Trabajo para listado'!$AB$155:$BA$1048576,MATCH($A934,'Hoja de Trabajo para listado'!$AB$155:$AB$1048576,0),MATCH((CUADRO!M$4&amp;$E934),'Hoja de Trabajo para listado'!$AB$151:$BA$151,0)),0)+IFERROR(INDEX('Hoja de Trabajo para listado'!$BC$155:$CB$1048576,MATCH($A934,'Hoja de Trabajo para listado'!$BC$155:$BC$1048576,0),MATCH((CUADRO!M$4&amp;$E934),'Hoja de Trabajo para listado'!$BC$151:$CB$151,0)),0)+IFERROR(INDEX('Hoja de Trabajo para listado'!$DE$153:$DG$274,MATCH($A934,'Hoja de Trabajo para listado'!$DE$153:$DE$1048576,0),MATCH((CUADRO!M$4&amp;$E934),'Hoja de Trabajo para listado'!$DE$151:$DG$151,0)),0)+IFERROR(INDEX('Hoja de Trabajo para listado'!$CD$155:$DC$1048576,MATCH($A934,'Hoja de Trabajo para listado'!$CD$155:$CD$1048576,0),MATCH((CUADRO!M$4&amp;$E934),'Hoja de Trabajo para listado'!$CD$151:$DC$151,0)),0)</f>
        <v>0</v>
      </c>
      <c r="N934" s="243">
        <f ca="1">+IFERROR(INDEX('Hoja de Trabajo para listado'!$A$155:$Z$1048576,MATCH($A934,'Hoja de Trabajo para listado'!$A$155:$A$1048576,0),MATCH((CUADRO!N$4&amp;$E934),'Hoja de Trabajo para listado'!$A$151:$Z$151,0)),0)+IFERROR(INDEX('Hoja de Trabajo para listado'!$AB$155:$BA$1048576,MATCH($A934,'Hoja de Trabajo para listado'!$AB$155:$AB$1048576,0),MATCH((CUADRO!N$4&amp;$E934),'Hoja de Trabajo para listado'!$AB$151:$BA$151,0)),0)+IFERROR(INDEX('Hoja de Trabajo para listado'!$BC$155:$CB$1048576,MATCH($A934,'Hoja de Trabajo para listado'!$BC$155:$BC$1048576,0),MATCH((CUADRO!N$4&amp;$E934),'Hoja de Trabajo para listado'!$BC$151:$CB$151,0)),0)+IFERROR(INDEX('Hoja de Trabajo para listado'!$DE$153:$DG$274,MATCH($A934,'Hoja de Trabajo para listado'!$DE$153:$DE$1048576,0),MATCH((CUADRO!N$4&amp;$E934),'Hoja de Trabajo para listado'!$DE$151:$DG$151,0)),0)+IFERROR(INDEX('Hoja de Trabajo para listado'!$CD$155:$DC$1048576,MATCH($A934,'Hoja de Trabajo para listado'!$CD$155:$CD$1048576,0),MATCH((CUADRO!N$4&amp;$E934),'Hoja de Trabajo para listado'!$CD$151:$DC$151,0)),0)</f>
        <v>0</v>
      </c>
      <c r="O934" s="243">
        <f ca="1">+IFERROR(INDEX('Hoja de Trabajo para listado'!$A$155:$Z$1048576,MATCH($A934,'Hoja de Trabajo para listado'!$A$155:$A$1048576,0),MATCH((CUADRO!O$4&amp;$E934),'Hoja de Trabajo para listado'!$A$151:$Z$151,0)),0)+IFERROR(INDEX('Hoja de Trabajo para listado'!$AB$155:$BA$1048576,MATCH($A934,'Hoja de Trabajo para listado'!$AB$155:$AB$1048576,0),MATCH((CUADRO!O$4&amp;$E934),'Hoja de Trabajo para listado'!$AB$151:$BA$151,0)),0)+IFERROR(INDEX('Hoja de Trabajo para listado'!$BC$155:$CB$1048576,MATCH($A934,'Hoja de Trabajo para listado'!$BC$155:$BC$1048576,0),MATCH((CUADRO!O$4&amp;$E934),'Hoja de Trabajo para listado'!$BC$151:$CB$151,0)),0)+IFERROR(INDEX('Hoja de Trabajo para listado'!$DE$153:$DG$274,MATCH($A934,'Hoja de Trabajo para listado'!$DE$153:$DE$1048576,0),MATCH((CUADRO!O$4&amp;$E934),'Hoja de Trabajo para listado'!$DE$151:$DG$151,0)),0)+IFERROR(INDEX('Hoja de Trabajo para listado'!$CD$155:$DC$1048576,MATCH($A934,'Hoja de Trabajo para listado'!$CD$155:$CD$1048576,0),MATCH((CUADRO!O$4&amp;$E934),'Hoja de Trabajo para listado'!$CD$151:$DC$151,0)),0)</f>
        <v>0</v>
      </c>
      <c r="P934" s="243">
        <f ca="1">+IFERROR(INDEX('Hoja de Trabajo para listado'!$A$155:$Z$1048576,MATCH($A934,'Hoja de Trabajo para listado'!$A$155:$A$1048576,0),MATCH((CUADRO!P$4&amp;$E934),'Hoja de Trabajo para listado'!$A$151:$Z$151,0)),0)+IFERROR(INDEX('Hoja de Trabajo para listado'!$AB$155:$BA$1048576,MATCH($A934,'Hoja de Trabajo para listado'!$AB$155:$AB$1048576,0),MATCH((CUADRO!P$4&amp;$E934),'Hoja de Trabajo para listado'!$AB$151:$BA$151,0)),0)+IFERROR(INDEX('Hoja de Trabajo para listado'!$BC$155:$CB$1048576,MATCH($A934,'Hoja de Trabajo para listado'!$BC$155:$BC$1048576,0),MATCH((CUADRO!P$4&amp;$E934),'Hoja de Trabajo para listado'!$BC$151:$CB$151,0)),0)+IFERROR(INDEX('Hoja de Trabajo para listado'!$DE$153:$DG$274,MATCH($A934,'Hoja de Trabajo para listado'!$DE$153:$DE$1048576,0),MATCH((CUADRO!P$4&amp;$E934),'Hoja de Trabajo para listado'!$DE$151:$DG$151,0)),0)+IFERROR(INDEX('Hoja de Trabajo para listado'!$CD$155:$DC$1048576,MATCH($A934,'Hoja de Trabajo para listado'!$CD$155:$CD$1048576,0),MATCH((CUADRO!P$4&amp;$E934),'Hoja de Trabajo para listado'!$CD$151:$DC$151,0)),0)</f>
        <v>0</v>
      </c>
      <c r="Q934" s="243">
        <f ca="1">+IFERROR(INDEX('Hoja de Trabajo para listado'!$A$155:$Z$1048576,MATCH($A934,'Hoja de Trabajo para listado'!$A$155:$A$1048576,0),MATCH((CUADRO!Q$4&amp;$E934),'Hoja de Trabajo para listado'!$A$151:$Z$151,0)),0)+IFERROR(INDEX('Hoja de Trabajo para listado'!$AB$155:$BA$1048576,MATCH($A934,'Hoja de Trabajo para listado'!$AB$155:$AB$1048576,0),MATCH((CUADRO!Q$4&amp;$E934),'Hoja de Trabajo para listado'!$AB$151:$BA$151,0)),0)+IFERROR(INDEX('Hoja de Trabajo para listado'!$BC$155:$CB$1048576,MATCH($A934,'Hoja de Trabajo para listado'!$BC$155:$BC$1048576,0),MATCH((CUADRO!Q$4&amp;$E934),'Hoja de Trabajo para listado'!$BC$151:$CB$151,0)),0)+IFERROR(INDEX('Hoja de Trabajo para listado'!$DE$153:$DG$274,MATCH($A934,'Hoja de Trabajo para listado'!$DE$153:$DE$1048576,0),MATCH((CUADRO!Q$4&amp;$E934),'Hoja de Trabajo para listado'!$DE$151:$DG$151,0)),0)+IFERROR(INDEX('Hoja de Trabajo para listado'!$CD$155:$DC$1048576,MATCH($A934,'Hoja de Trabajo para listado'!$CD$155:$CD$1048576,0),MATCH((CUADRO!Q$4&amp;$E934),'Hoja de Trabajo para listado'!$CD$151:$DC$151,0)),0)</f>
        <v>0</v>
      </c>
      <c r="R934" s="243">
        <f t="shared" ca="1" si="28"/>
        <v>0</v>
      </c>
      <c r="S934" s="253">
        <f ca="1">+R933+R934</f>
        <v>0</v>
      </c>
      <c r="T934" s="243">
        <f ca="1">+S934</f>
        <v>0</v>
      </c>
      <c r="U934" s="242">
        <f t="shared" si="29"/>
        <v>2</v>
      </c>
    </row>
    <row r="935" spans="1:21" customFormat="1" ht="15" hidden="1" customHeight="1">
      <c r="A935" s="32">
        <v>1610</v>
      </c>
      <c r="B935" s="381">
        <f>+A935</f>
        <v>1610</v>
      </c>
      <c r="C935" s="245" t="str">
        <f>+VLOOKUP(A935,bd_lista!$A$3:$C$592,3,FALSE)</f>
        <v>Gobierno Autónomo Municipal de El Puente</v>
      </c>
      <c r="D935" s="383" t="str">
        <f>+C935</f>
        <v>Gobierno Autónomo Municipal de El Puente</v>
      </c>
      <c r="E935" s="240" t="s">
        <v>683</v>
      </c>
      <c r="F935" s="241">
        <f ca="1">+IFERROR(INDEX('Hoja de Trabajo para listado'!$A$155:$Z$1048576,MATCH($A935,'Hoja de Trabajo para listado'!$A$155:$A$1048576,0),MATCH((CUADRO!F$4&amp;$E935),'Hoja de Trabajo para listado'!$A$151:$Z$151,0)),0)+IFERROR(INDEX('Hoja de Trabajo para listado'!$AB$155:$BA$1048576,MATCH($A935,'Hoja de Trabajo para listado'!$AB$155:$AB$1048576,0),MATCH((CUADRO!F$4&amp;$E935),'Hoja de Trabajo para listado'!$AB$151:$BA$151,0)),0)+IFERROR(INDEX('Hoja de Trabajo para listado'!$BC$155:$CB$1048576,MATCH($A935,'Hoja de Trabajo para listado'!$BC$155:$BC$1048576,0),MATCH((CUADRO!F$4&amp;$E935),'Hoja de Trabajo para listado'!$BC$151:$CB$151,0)),0)+IFERROR(INDEX('Hoja de Trabajo para listado'!$DE$153:$DG$274,MATCH($A935,'Hoja de Trabajo para listado'!$DE$153:$DE$1048576,0),MATCH((CUADRO!F$4&amp;$E935),'Hoja de Trabajo para listado'!$DE$151:$DG$151,0)),0)+IFERROR(INDEX('Hoja de Trabajo para listado'!$CD$155:$DC$1048576,MATCH($A935,'Hoja de Trabajo para listado'!$CD$155:$CD$1048576,0),MATCH((CUADRO!F$4&amp;$E935),'Hoja de Trabajo para listado'!$CD$151:$DC$151,0)),0)</f>
        <v>0</v>
      </c>
      <c r="G935" s="241">
        <f ca="1">+IFERROR(INDEX('Hoja de Trabajo para listado'!$A$155:$Z$1048576,MATCH($A935,'Hoja de Trabajo para listado'!$A$155:$A$1048576,0),MATCH((CUADRO!G$4&amp;$E935),'Hoja de Trabajo para listado'!$A$151:$Z$151,0)),0)+IFERROR(INDEX('Hoja de Trabajo para listado'!$AB$155:$BA$1048576,MATCH($A935,'Hoja de Trabajo para listado'!$AB$155:$AB$1048576,0),MATCH((CUADRO!G$4&amp;$E935),'Hoja de Trabajo para listado'!$AB$151:$BA$151,0)),0)+IFERROR(INDEX('Hoja de Trabajo para listado'!$BC$155:$CB$1048576,MATCH($A935,'Hoja de Trabajo para listado'!$BC$155:$BC$1048576,0),MATCH((CUADRO!G$4&amp;$E935),'Hoja de Trabajo para listado'!$BC$151:$CB$151,0)),0)+IFERROR(INDEX('Hoja de Trabajo para listado'!$DE$153:$DG$274,MATCH($A935,'Hoja de Trabajo para listado'!$DE$153:$DE$1048576,0),MATCH((CUADRO!G$4&amp;$E935),'Hoja de Trabajo para listado'!$DE$151:$DG$151,0)),0)+IFERROR(INDEX('Hoja de Trabajo para listado'!$CD$155:$DC$1048576,MATCH($A935,'Hoja de Trabajo para listado'!$CD$155:$CD$1048576,0),MATCH((CUADRO!G$4&amp;$E935),'Hoja de Trabajo para listado'!$CD$151:$DC$151,0)),0)</f>
        <v>0</v>
      </c>
      <c r="H935" s="241">
        <f ca="1">+IFERROR(INDEX('Hoja de Trabajo para listado'!$A$155:$Z$1048576,MATCH($A935,'Hoja de Trabajo para listado'!$A$155:$A$1048576,0),MATCH((CUADRO!H$4&amp;$E935),'Hoja de Trabajo para listado'!$A$151:$Z$151,0)),0)+IFERROR(INDEX('Hoja de Trabajo para listado'!$AB$155:$BA$1048576,MATCH($A935,'Hoja de Trabajo para listado'!$AB$155:$AB$1048576,0),MATCH((CUADRO!H$4&amp;$E935),'Hoja de Trabajo para listado'!$AB$151:$BA$151,0)),0)+IFERROR(INDEX('Hoja de Trabajo para listado'!$BC$155:$CB$1048576,MATCH($A935,'Hoja de Trabajo para listado'!$BC$155:$BC$1048576,0),MATCH((CUADRO!H$4&amp;$E935),'Hoja de Trabajo para listado'!$BC$151:$CB$151,0)),0)+IFERROR(INDEX('Hoja de Trabajo para listado'!$DE$153:$DG$274,MATCH($A935,'Hoja de Trabajo para listado'!$DE$153:$DE$1048576,0),MATCH((CUADRO!H$4&amp;$E935),'Hoja de Trabajo para listado'!$DE$151:$DG$151,0)),0)+IFERROR(INDEX('Hoja de Trabajo para listado'!$CD$155:$DC$1048576,MATCH($A935,'Hoja de Trabajo para listado'!$CD$155:$CD$1048576,0),MATCH((CUADRO!H$4&amp;$E935),'Hoja de Trabajo para listado'!$CD$151:$DC$151,0)),0)</f>
        <v>0</v>
      </c>
      <c r="I935" s="241">
        <f ca="1">+IFERROR(INDEX('Hoja de Trabajo para listado'!$A$155:$Z$1048576,MATCH($A935,'Hoja de Trabajo para listado'!$A$155:$A$1048576,0),MATCH((CUADRO!I$4&amp;$E935),'Hoja de Trabajo para listado'!$A$151:$Z$151,0)),0)+IFERROR(INDEX('Hoja de Trabajo para listado'!$AB$155:$BA$1048576,MATCH($A935,'Hoja de Trabajo para listado'!$AB$155:$AB$1048576,0),MATCH((CUADRO!I$4&amp;$E935),'Hoja de Trabajo para listado'!$AB$151:$BA$151,0)),0)+IFERROR(INDEX('Hoja de Trabajo para listado'!$BC$155:$CB$1048576,MATCH($A935,'Hoja de Trabajo para listado'!$BC$155:$BC$1048576,0),MATCH((CUADRO!I$4&amp;$E935),'Hoja de Trabajo para listado'!$BC$151:$CB$151,0)),0)+IFERROR(INDEX('Hoja de Trabajo para listado'!$DE$153:$DG$274,MATCH($A935,'Hoja de Trabajo para listado'!$DE$153:$DE$1048576,0),MATCH((CUADRO!I$4&amp;$E935),'Hoja de Trabajo para listado'!$DE$151:$DG$151,0)),0)+IFERROR(INDEX('Hoja de Trabajo para listado'!$CD$155:$DC$1048576,MATCH($A935,'Hoja de Trabajo para listado'!$CD$155:$CD$1048576,0),MATCH((CUADRO!I$4&amp;$E935),'Hoja de Trabajo para listado'!$CD$151:$DC$151,0)),0)</f>
        <v>0</v>
      </c>
      <c r="J935" s="241">
        <f ca="1">+IFERROR(INDEX('Hoja de Trabajo para listado'!$A$155:$Z$1048576,MATCH($A935,'Hoja de Trabajo para listado'!$A$155:$A$1048576,0),MATCH((CUADRO!J$4&amp;$E935),'Hoja de Trabajo para listado'!$A$151:$Z$151,0)),0)+IFERROR(INDEX('Hoja de Trabajo para listado'!$AB$155:$BA$1048576,MATCH($A935,'Hoja de Trabajo para listado'!$AB$155:$AB$1048576,0),MATCH((CUADRO!J$4&amp;$E935),'Hoja de Trabajo para listado'!$AB$151:$BA$151,0)),0)+IFERROR(INDEX('Hoja de Trabajo para listado'!$BC$155:$CB$1048576,MATCH($A935,'Hoja de Trabajo para listado'!$BC$155:$BC$1048576,0),MATCH((CUADRO!J$4&amp;$E935),'Hoja de Trabajo para listado'!$BC$151:$CB$151,0)),0)+IFERROR(INDEX('Hoja de Trabajo para listado'!$DE$153:$DG$274,MATCH($A935,'Hoja de Trabajo para listado'!$DE$153:$DE$1048576,0),MATCH((CUADRO!J$4&amp;$E935),'Hoja de Trabajo para listado'!$DE$151:$DG$151,0)),0)+IFERROR(INDEX('Hoja de Trabajo para listado'!$CD$155:$DC$1048576,MATCH($A935,'Hoja de Trabajo para listado'!$CD$155:$CD$1048576,0),MATCH((CUADRO!J$4&amp;$E935),'Hoja de Trabajo para listado'!$CD$151:$DC$151,0)),0)</f>
        <v>0</v>
      </c>
      <c r="K935" s="241">
        <f ca="1">+IFERROR(INDEX('Hoja de Trabajo para listado'!$A$155:$Z$1048576,MATCH($A935,'Hoja de Trabajo para listado'!$A$155:$A$1048576,0),MATCH((CUADRO!K$4&amp;$E935),'Hoja de Trabajo para listado'!$A$151:$Z$151,0)),0)+IFERROR(INDEX('Hoja de Trabajo para listado'!$AB$155:$BA$1048576,MATCH($A935,'Hoja de Trabajo para listado'!$AB$155:$AB$1048576,0),MATCH((CUADRO!K$4&amp;$E935),'Hoja de Trabajo para listado'!$AB$151:$BA$151,0)),0)+IFERROR(INDEX('Hoja de Trabajo para listado'!$BC$155:$CB$1048576,MATCH($A935,'Hoja de Trabajo para listado'!$BC$155:$BC$1048576,0),MATCH((CUADRO!K$4&amp;$E935),'Hoja de Trabajo para listado'!$BC$151:$CB$151,0)),0)+IFERROR(INDEX('Hoja de Trabajo para listado'!$DE$153:$DG$274,MATCH($A935,'Hoja de Trabajo para listado'!$DE$153:$DE$1048576,0),MATCH((CUADRO!K$4&amp;$E935),'Hoja de Trabajo para listado'!$DE$151:$DG$151,0)),0)+IFERROR(INDEX('Hoja de Trabajo para listado'!$CD$155:$DC$1048576,MATCH($A935,'Hoja de Trabajo para listado'!$CD$155:$CD$1048576,0),MATCH((CUADRO!K$4&amp;$E935),'Hoja de Trabajo para listado'!$CD$151:$DC$151,0)),0)</f>
        <v>0</v>
      </c>
      <c r="L935" s="241">
        <f ca="1">+IFERROR(INDEX('Hoja de Trabajo para listado'!$A$155:$Z$1048576,MATCH($A935,'Hoja de Trabajo para listado'!$A$155:$A$1048576,0),MATCH((CUADRO!L$4&amp;$E935),'Hoja de Trabajo para listado'!$A$151:$Z$151,0)),0)+IFERROR(INDEX('Hoja de Trabajo para listado'!$AB$155:$BA$1048576,MATCH($A935,'Hoja de Trabajo para listado'!$AB$155:$AB$1048576,0),MATCH((CUADRO!L$4&amp;$E935),'Hoja de Trabajo para listado'!$AB$151:$BA$151,0)),0)+IFERROR(INDEX('Hoja de Trabajo para listado'!$BC$155:$CB$1048576,MATCH($A935,'Hoja de Trabajo para listado'!$BC$155:$BC$1048576,0),MATCH((CUADRO!L$4&amp;$E935),'Hoja de Trabajo para listado'!$BC$151:$CB$151,0)),0)+IFERROR(INDEX('Hoja de Trabajo para listado'!$DE$153:$DG$274,MATCH($A935,'Hoja de Trabajo para listado'!$DE$153:$DE$1048576,0),MATCH((CUADRO!L$4&amp;$E935),'Hoja de Trabajo para listado'!$DE$151:$DG$151,0)),0)+IFERROR(INDEX('Hoja de Trabajo para listado'!$CD$155:$DC$1048576,MATCH($A935,'Hoja de Trabajo para listado'!$CD$155:$CD$1048576,0),MATCH((CUADRO!L$4&amp;$E935),'Hoja de Trabajo para listado'!$CD$151:$DC$151,0)),0)</f>
        <v>0</v>
      </c>
      <c r="M935" s="241">
        <f ca="1">+IFERROR(INDEX('Hoja de Trabajo para listado'!$A$155:$Z$1048576,MATCH($A935,'Hoja de Trabajo para listado'!$A$155:$A$1048576,0),MATCH((CUADRO!M$4&amp;$E935),'Hoja de Trabajo para listado'!$A$151:$Z$151,0)),0)+IFERROR(INDEX('Hoja de Trabajo para listado'!$AB$155:$BA$1048576,MATCH($A935,'Hoja de Trabajo para listado'!$AB$155:$AB$1048576,0),MATCH((CUADRO!M$4&amp;$E935),'Hoja de Trabajo para listado'!$AB$151:$BA$151,0)),0)+IFERROR(INDEX('Hoja de Trabajo para listado'!$BC$155:$CB$1048576,MATCH($A935,'Hoja de Trabajo para listado'!$BC$155:$BC$1048576,0),MATCH((CUADRO!M$4&amp;$E935),'Hoja de Trabajo para listado'!$BC$151:$CB$151,0)),0)+IFERROR(INDEX('Hoja de Trabajo para listado'!$DE$153:$DG$274,MATCH($A935,'Hoja de Trabajo para listado'!$DE$153:$DE$1048576,0),MATCH((CUADRO!M$4&amp;$E935),'Hoja de Trabajo para listado'!$DE$151:$DG$151,0)),0)+IFERROR(INDEX('Hoja de Trabajo para listado'!$CD$155:$DC$1048576,MATCH($A935,'Hoja de Trabajo para listado'!$CD$155:$CD$1048576,0),MATCH((CUADRO!M$4&amp;$E935),'Hoja de Trabajo para listado'!$CD$151:$DC$151,0)),0)</f>
        <v>0</v>
      </c>
      <c r="N935" s="241">
        <f ca="1">+IFERROR(INDEX('Hoja de Trabajo para listado'!$A$155:$Z$1048576,MATCH($A935,'Hoja de Trabajo para listado'!$A$155:$A$1048576,0),MATCH((CUADRO!N$4&amp;$E935),'Hoja de Trabajo para listado'!$A$151:$Z$151,0)),0)+IFERROR(INDEX('Hoja de Trabajo para listado'!$AB$155:$BA$1048576,MATCH($A935,'Hoja de Trabajo para listado'!$AB$155:$AB$1048576,0),MATCH((CUADRO!N$4&amp;$E935),'Hoja de Trabajo para listado'!$AB$151:$BA$151,0)),0)+IFERROR(INDEX('Hoja de Trabajo para listado'!$BC$155:$CB$1048576,MATCH($A935,'Hoja de Trabajo para listado'!$BC$155:$BC$1048576,0),MATCH((CUADRO!N$4&amp;$E935),'Hoja de Trabajo para listado'!$BC$151:$CB$151,0)),0)+IFERROR(INDEX('Hoja de Trabajo para listado'!$DE$153:$DG$274,MATCH($A935,'Hoja de Trabajo para listado'!$DE$153:$DE$1048576,0),MATCH((CUADRO!N$4&amp;$E935),'Hoja de Trabajo para listado'!$DE$151:$DG$151,0)),0)+IFERROR(INDEX('Hoja de Trabajo para listado'!$CD$155:$DC$1048576,MATCH($A935,'Hoja de Trabajo para listado'!$CD$155:$CD$1048576,0),MATCH((CUADRO!N$4&amp;$E935),'Hoja de Trabajo para listado'!$CD$151:$DC$151,0)),0)</f>
        <v>0</v>
      </c>
      <c r="O935" s="241">
        <f ca="1">+IFERROR(INDEX('Hoja de Trabajo para listado'!$A$155:$Z$1048576,MATCH($A935,'Hoja de Trabajo para listado'!$A$155:$A$1048576,0),MATCH((CUADRO!O$4&amp;$E935),'Hoja de Trabajo para listado'!$A$151:$Z$151,0)),0)+IFERROR(INDEX('Hoja de Trabajo para listado'!$AB$155:$BA$1048576,MATCH($A935,'Hoja de Trabajo para listado'!$AB$155:$AB$1048576,0),MATCH((CUADRO!O$4&amp;$E935),'Hoja de Trabajo para listado'!$AB$151:$BA$151,0)),0)+IFERROR(INDEX('Hoja de Trabajo para listado'!$BC$155:$CB$1048576,MATCH($A935,'Hoja de Trabajo para listado'!$BC$155:$BC$1048576,0),MATCH((CUADRO!O$4&amp;$E935),'Hoja de Trabajo para listado'!$BC$151:$CB$151,0)),0)+IFERROR(INDEX('Hoja de Trabajo para listado'!$DE$153:$DG$274,MATCH($A935,'Hoja de Trabajo para listado'!$DE$153:$DE$1048576,0),MATCH((CUADRO!O$4&amp;$E935),'Hoja de Trabajo para listado'!$DE$151:$DG$151,0)),0)+IFERROR(INDEX('Hoja de Trabajo para listado'!$CD$155:$DC$1048576,MATCH($A935,'Hoja de Trabajo para listado'!$CD$155:$CD$1048576,0),MATCH((CUADRO!O$4&amp;$E935),'Hoja de Trabajo para listado'!$CD$151:$DC$151,0)),0)</f>
        <v>0</v>
      </c>
      <c r="P935" s="241">
        <f ca="1">+IFERROR(INDEX('Hoja de Trabajo para listado'!$A$155:$Z$1048576,MATCH($A935,'Hoja de Trabajo para listado'!$A$155:$A$1048576,0),MATCH((CUADRO!P$4&amp;$E935),'Hoja de Trabajo para listado'!$A$151:$Z$151,0)),0)+IFERROR(INDEX('Hoja de Trabajo para listado'!$AB$155:$BA$1048576,MATCH($A935,'Hoja de Trabajo para listado'!$AB$155:$AB$1048576,0),MATCH((CUADRO!P$4&amp;$E935),'Hoja de Trabajo para listado'!$AB$151:$BA$151,0)),0)+IFERROR(INDEX('Hoja de Trabajo para listado'!$BC$155:$CB$1048576,MATCH($A935,'Hoja de Trabajo para listado'!$BC$155:$BC$1048576,0),MATCH((CUADRO!P$4&amp;$E935),'Hoja de Trabajo para listado'!$BC$151:$CB$151,0)),0)+IFERROR(INDEX('Hoja de Trabajo para listado'!$DE$153:$DG$274,MATCH($A935,'Hoja de Trabajo para listado'!$DE$153:$DE$1048576,0),MATCH((CUADRO!P$4&amp;$E935),'Hoja de Trabajo para listado'!$DE$151:$DG$151,0)),0)+IFERROR(INDEX('Hoja de Trabajo para listado'!$CD$155:$DC$1048576,MATCH($A935,'Hoja de Trabajo para listado'!$CD$155:$CD$1048576,0),MATCH((CUADRO!P$4&amp;$E935),'Hoja de Trabajo para listado'!$CD$151:$DC$151,0)),0)</f>
        <v>0</v>
      </c>
      <c r="Q935" s="241">
        <f ca="1">+IFERROR(INDEX('Hoja de Trabajo para listado'!$A$155:$Z$1048576,MATCH($A935,'Hoja de Trabajo para listado'!$A$155:$A$1048576,0),MATCH((CUADRO!Q$4&amp;$E935),'Hoja de Trabajo para listado'!$A$151:$Z$151,0)),0)+IFERROR(INDEX('Hoja de Trabajo para listado'!$AB$155:$BA$1048576,MATCH($A935,'Hoja de Trabajo para listado'!$AB$155:$AB$1048576,0),MATCH((CUADRO!Q$4&amp;$E935),'Hoja de Trabajo para listado'!$AB$151:$BA$151,0)),0)+IFERROR(INDEX('Hoja de Trabajo para listado'!$BC$155:$CB$1048576,MATCH($A935,'Hoja de Trabajo para listado'!$BC$155:$BC$1048576,0),MATCH((CUADRO!Q$4&amp;$E935),'Hoja de Trabajo para listado'!$BC$151:$CB$151,0)),0)+IFERROR(INDEX('Hoja de Trabajo para listado'!$DE$153:$DG$274,MATCH($A935,'Hoja de Trabajo para listado'!$DE$153:$DE$1048576,0),MATCH((CUADRO!Q$4&amp;$E935),'Hoja de Trabajo para listado'!$DE$151:$DG$151,0)),0)+IFERROR(INDEX('Hoja de Trabajo para listado'!$CD$155:$DC$1048576,MATCH($A935,'Hoja de Trabajo para listado'!$CD$155:$CD$1048576,0),MATCH((CUADRO!Q$4&amp;$E935),'Hoja de Trabajo para listado'!$CD$151:$DC$151,0)),0)</f>
        <v>0</v>
      </c>
      <c r="R935" s="241">
        <f t="shared" ca="1" si="28"/>
        <v>0</v>
      </c>
      <c r="S935" s="247"/>
      <c r="T935" s="241">
        <f ca="1">+T936</f>
        <v>0</v>
      </c>
      <c r="U935" s="240">
        <f t="shared" si="29"/>
        <v>1</v>
      </c>
    </row>
    <row r="936" spans="1:21" customFormat="1" ht="15" hidden="1" customHeight="1">
      <c r="A936" s="32">
        <v>1610</v>
      </c>
      <c r="B936" s="382"/>
      <c r="C936" s="245" t="str">
        <f>+VLOOKUP(A936,bd_lista!$A$3:$C$592,3,FALSE)</f>
        <v>Gobierno Autónomo Municipal de El Puente</v>
      </c>
      <c r="D936" s="384"/>
      <c r="E936" s="242" t="s">
        <v>684</v>
      </c>
      <c r="F936" s="243">
        <f ca="1">+IFERROR(INDEX('Hoja de Trabajo para listado'!$A$155:$Z$1048576,MATCH($A936,'Hoja de Trabajo para listado'!$A$155:$A$1048576,0),MATCH((CUADRO!F$4&amp;$E936),'Hoja de Trabajo para listado'!$A$151:$Z$151,0)),0)+IFERROR(INDEX('Hoja de Trabajo para listado'!$AB$155:$BA$1048576,MATCH($A936,'Hoja de Trabajo para listado'!$AB$155:$AB$1048576,0),MATCH((CUADRO!F$4&amp;$E936),'Hoja de Trabajo para listado'!$AB$151:$BA$151,0)),0)+IFERROR(INDEX('Hoja de Trabajo para listado'!$BC$155:$CB$1048576,MATCH($A936,'Hoja de Trabajo para listado'!$BC$155:$BC$1048576,0),MATCH((CUADRO!F$4&amp;$E936),'Hoja de Trabajo para listado'!$BC$151:$CB$151,0)),0)+IFERROR(INDEX('Hoja de Trabajo para listado'!$DE$153:$DG$274,MATCH($A936,'Hoja de Trabajo para listado'!$DE$153:$DE$1048576,0),MATCH((CUADRO!F$4&amp;$E936),'Hoja de Trabajo para listado'!$DE$151:$DG$151,0)),0)+IFERROR(INDEX('Hoja de Trabajo para listado'!$CD$155:$DC$1048576,MATCH($A936,'Hoja de Trabajo para listado'!$CD$155:$CD$1048576,0),MATCH((CUADRO!F$4&amp;$E936),'Hoja de Trabajo para listado'!$CD$151:$DC$151,0)),0)</f>
        <v>0</v>
      </c>
      <c r="G936" s="243">
        <f ca="1">+IFERROR(INDEX('Hoja de Trabajo para listado'!$A$155:$Z$1048576,MATCH($A936,'Hoja de Trabajo para listado'!$A$155:$A$1048576,0),MATCH((CUADRO!G$4&amp;$E936),'Hoja de Trabajo para listado'!$A$151:$Z$151,0)),0)+IFERROR(INDEX('Hoja de Trabajo para listado'!$AB$155:$BA$1048576,MATCH($A936,'Hoja de Trabajo para listado'!$AB$155:$AB$1048576,0),MATCH((CUADRO!G$4&amp;$E936),'Hoja de Trabajo para listado'!$AB$151:$BA$151,0)),0)+IFERROR(INDEX('Hoja de Trabajo para listado'!$BC$155:$CB$1048576,MATCH($A936,'Hoja de Trabajo para listado'!$BC$155:$BC$1048576,0),MATCH((CUADRO!G$4&amp;$E936),'Hoja de Trabajo para listado'!$BC$151:$CB$151,0)),0)+IFERROR(INDEX('Hoja de Trabajo para listado'!$DE$153:$DG$274,MATCH($A936,'Hoja de Trabajo para listado'!$DE$153:$DE$1048576,0),MATCH((CUADRO!G$4&amp;$E936),'Hoja de Trabajo para listado'!$DE$151:$DG$151,0)),0)+IFERROR(INDEX('Hoja de Trabajo para listado'!$CD$155:$DC$1048576,MATCH($A936,'Hoja de Trabajo para listado'!$CD$155:$CD$1048576,0),MATCH((CUADRO!G$4&amp;$E936),'Hoja de Trabajo para listado'!$CD$151:$DC$151,0)),0)</f>
        <v>0</v>
      </c>
      <c r="H936" s="243">
        <f ca="1">+IFERROR(INDEX('Hoja de Trabajo para listado'!$A$155:$Z$1048576,MATCH($A936,'Hoja de Trabajo para listado'!$A$155:$A$1048576,0),MATCH((CUADRO!H$4&amp;$E936),'Hoja de Trabajo para listado'!$A$151:$Z$151,0)),0)+IFERROR(INDEX('Hoja de Trabajo para listado'!$AB$155:$BA$1048576,MATCH($A936,'Hoja de Trabajo para listado'!$AB$155:$AB$1048576,0),MATCH((CUADRO!H$4&amp;$E936),'Hoja de Trabajo para listado'!$AB$151:$BA$151,0)),0)+IFERROR(INDEX('Hoja de Trabajo para listado'!$BC$155:$CB$1048576,MATCH($A936,'Hoja de Trabajo para listado'!$BC$155:$BC$1048576,0),MATCH((CUADRO!H$4&amp;$E936),'Hoja de Trabajo para listado'!$BC$151:$CB$151,0)),0)+IFERROR(INDEX('Hoja de Trabajo para listado'!$DE$153:$DG$274,MATCH($A936,'Hoja de Trabajo para listado'!$DE$153:$DE$1048576,0),MATCH((CUADRO!H$4&amp;$E936),'Hoja de Trabajo para listado'!$DE$151:$DG$151,0)),0)+IFERROR(INDEX('Hoja de Trabajo para listado'!$CD$155:$DC$1048576,MATCH($A936,'Hoja de Trabajo para listado'!$CD$155:$CD$1048576,0),MATCH((CUADRO!H$4&amp;$E936),'Hoja de Trabajo para listado'!$CD$151:$DC$151,0)),0)</f>
        <v>0</v>
      </c>
      <c r="I936" s="243">
        <f ca="1">+IFERROR(INDEX('Hoja de Trabajo para listado'!$A$155:$Z$1048576,MATCH($A936,'Hoja de Trabajo para listado'!$A$155:$A$1048576,0),MATCH((CUADRO!I$4&amp;$E936),'Hoja de Trabajo para listado'!$A$151:$Z$151,0)),0)+IFERROR(INDEX('Hoja de Trabajo para listado'!$AB$155:$BA$1048576,MATCH($A936,'Hoja de Trabajo para listado'!$AB$155:$AB$1048576,0),MATCH((CUADRO!I$4&amp;$E936),'Hoja de Trabajo para listado'!$AB$151:$BA$151,0)),0)+IFERROR(INDEX('Hoja de Trabajo para listado'!$BC$155:$CB$1048576,MATCH($A936,'Hoja de Trabajo para listado'!$BC$155:$BC$1048576,0),MATCH((CUADRO!I$4&amp;$E936),'Hoja de Trabajo para listado'!$BC$151:$CB$151,0)),0)+IFERROR(INDEX('Hoja de Trabajo para listado'!$DE$153:$DG$274,MATCH($A936,'Hoja de Trabajo para listado'!$DE$153:$DE$1048576,0),MATCH((CUADRO!I$4&amp;$E936),'Hoja de Trabajo para listado'!$DE$151:$DG$151,0)),0)+IFERROR(INDEX('Hoja de Trabajo para listado'!$CD$155:$DC$1048576,MATCH($A936,'Hoja de Trabajo para listado'!$CD$155:$CD$1048576,0),MATCH((CUADRO!I$4&amp;$E936),'Hoja de Trabajo para listado'!$CD$151:$DC$151,0)),0)</f>
        <v>0</v>
      </c>
      <c r="J936" s="243">
        <f ca="1">+IFERROR(INDEX('Hoja de Trabajo para listado'!$A$155:$Z$1048576,MATCH($A936,'Hoja de Trabajo para listado'!$A$155:$A$1048576,0),MATCH((CUADRO!J$4&amp;$E936),'Hoja de Trabajo para listado'!$A$151:$Z$151,0)),0)+IFERROR(INDEX('Hoja de Trabajo para listado'!$AB$155:$BA$1048576,MATCH($A936,'Hoja de Trabajo para listado'!$AB$155:$AB$1048576,0),MATCH((CUADRO!J$4&amp;$E936),'Hoja de Trabajo para listado'!$AB$151:$BA$151,0)),0)+IFERROR(INDEX('Hoja de Trabajo para listado'!$BC$155:$CB$1048576,MATCH($A936,'Hoja de Trabajo para listado'!$BC$155:$BC$1048576,0),MATCH((CUADRO!J$4&amp;$E936),'Hoja de Trabajo para listado'!$BC$151:$CB$151,0)),0)+IFERROR(INDEX('Hoja de Trabajo para listado'!$DE$153:$DG$274,MATCH($A936,'Hoja de Trabajo para listado'!$DE$153:$DE$1048576,0),MATCH((CUADRO!J$4&amp;$E936),'Hoja de Trabajo para listado'!$DE$151:$DG$151,0)),0)+IFERROR(INDEX('Hoja de Trabajo para listado'!$CD$155:$DC$1048576,MATCH($A936,'Hoja de Trabajo para listado'!$CD$155:$CD$1048576,0),MATCH((CUADRO!J$4&amp;$E936),'Hoja de Trabajo para listado'!$CD$151:$DC$151,0)),0)</f>
        <v>0</v>
      </c>
      <c r="K936" s="243">
        <f ca="1">+IFERROR(INDEX('Hoja de Trabajo para listado'!$A$155:$Z$1048576,MATCH($A936,'Hoja de Trabajo para listado'!$A$155:$A$1048576,0),MATCH((CUADRO!K$4&amp;$E936),'Hoja de Trabajo para listado'!$A$151:$Z$151,0)),0)+IFERROR(INDEX('Hoja de Trabajo para listado'!$AB$155:$BA$1048576,MATCH($A936,'Hoja de Trabajo para listado'!$AB$155:$AB$1048576,0),MATCH((CUADRO!K$4&amp;$E936),'Hoja de Trabajo para listado'!$AB$151:$BA$151,0)),0)+IFERROR(INDEX('Hoja de Trabajo para listado'!$BC$155:$CB$1048576,MATCH($A936,'Hoja de Trabajo para listado'!$BC$155:$BC$1048576,0),MATCH((CUADRO!K$4&amp;$E936),'Hoja de Trabajo para listado'!$BC$151:$CB$151,0)),0)+IFERROR(INDEX('Hoja de Trabajo para listado'!$DE$153:$DG$274,MATCH($A936,'Hoja de Trabajo para listado'!$DE$153:$DE$1048576,0),MATCH((CUADRO!K$4&amp;$E936),'Hoja de Trabajo para listado'!$DE$151:$DG$151,0)),0)+IFERROR(INDEX('Hoja de Trabajo para listado'!$CD$155:$DC$1048576,MATCH($A936,'Hoja de Trabajo para listado'!$CD$155:$CD$1048576,0),MATCH((CUADRO!K$4&amp;$E936),'Hoja de Trabajo para listado'!$CD$151:$DC$151,0)),0)</f>
        <v>0</v>
      </c>
      <c r="L936" s="243">
        <f ca="1">+IFERROR(INDEX('Hoja de Trabajo para listado'!$A$155:$Z$1048576,MATCH($A936,'Hoja de Trabajo para listado'!$A$155:$A$1048576,0),MATCH((CUADRO!L$4&amp;$E936),'Hoja de Trabajo para listado'!$A$151:$Z$151,0)),0)+IFERROR(INDEX('Hoja de Trabajo para listado'!$AB$155:$BA$1048576,MATCH($A936,'Hoja de Trabajo para listado'!$AB$155:$AB$1048576,0),MATCH((CUADRO!L$4&amp;$E936),'Hoja de Trabajo para listado'!$AB$151:$BA$151,0)),0)+IFERROR(INDEX('Hoja de Trabajo para listado'!$BC$155:$CB$1048576,MATCH($A936,'Hoja de Trabajo para listado'!$BC$155:$BC$1048576,0),MATCH((CUADRO!L$4&amp;$E936),'Hoja de Trabajo para listado'!$BC$151:$CB$151,0)),0)+IFERROR(INDEX('Hoja de Trabajo para listado'!$DE$153:$DG$274,MATCH($A936,'Hoja de Trabajo para listado'!$DE$153:$DE$1048576,0),MATCH((CUADRO!L$4&amp;$E936),'Hoja de Trabajo para listado'!$DE$151:$DG$151,0)),0)+IFERROR(INDEX('Hoja de Trabajo para listado'!$CD$155:$DC$1048576,MATCH($A936,'Hoja de Trabajo para listado'!$CD$155:$CD$1048576,0),MATCH((CUADRO!L$4&amp;$E936),'Hoja de Trabajo para listado'!$CD$151:$DC$151,0)),0)</f>
        <v>0</v>
      </c>
      <c r="M936" s="243">
        <f ca="1">+IFERROR(INDEX('Hoja de Trabajo para listado'!$A$155:$Z$1048576,MATCH($A936,'Hoja de Trabajo para listado'!$A$155:$A$1048576,0),MATCH((CUADRO!M$4&amp;$E936),'Hoja de Trabajo para listado'!$A$151:$Z$151,0)),0)+IFERROR(INDEX('Hoja de Trabajo para listado'!$AB$155:$BA$1048576,MATCH($A936,'Hoja de Trabajo para listado'!$AB$155:$AB$1048576,0),MATCH((CUADRO!M$4&amp;$E936),'Hoja de Trabajo para listado'!$AB$151:$BA$151,0)),0)+IFERROR(INDEX('Hoja de Trabajo para listado'!$BC$155:$CB$1048576,MATCH($A936,'Hoja de Trabajo para listado'!$BC$155:$BC$1048576,0),MATCH((CUADRO!M$4&amp;$E936),'Hoja de Trabajo para listado'!$BC$151:$CB$151,0)),0)+IFERROR(INDEX('Hoja de Trabajo para listado'!$DE$153:$DG$274,MATCH($A936,'Hoja de Trabajo para listado'!$DE$153:$DE$1048576,0),MATCH((CUADRO!M$4&amp;$E936),'Hoja de Trabajo para listado'!$DE$151:$DG$151,0)),0)+IFERROR(INDEX('Hoja de Trabajo para listado'!$CD$155:$DC$1048576,MATCH($A936,'Hoja de Trabajo para listado'!$CD$155:$CD$1048576,0),MATCH((CUADRO!M$4&amp;$E936),'Hoja de Trabajo para listado'!$CD$151:$DC$151,0)),0)</f>
        <v>0</v>
      </c>
      <c r="N936" s="243">
        <f ca="1">+IFERROR(INDEX('Hoja de Trabajo para listado'!$A$155:$Z$1048576,MATCH($A936,'Hoja de Trabajo para listado'!$A$155:$A$1048576,0),MATCH((CUADRO!N$4&amp;$E936),'Hoja de Trabajo para listado'!$A$151:$Z$151,0)),0)+IFERROR(INDEX('Hoja de Trabajo para listado'!$AB$155:$BA$1048576,MATCH($A936,'Hoja de Trabajo para listado'!$AB$155:$AB$1048576,0),MATCH((CUADRO!N$4&amp;$E936),'Hoja de Trabajo para listado'!$AB$151:$BA$151,0)),0)+IFERROR(INDEX('Hoja de Trabajo para listado'!$BC$155:$CB$1048576,MATCH($A936,'Hoja de Trabajo para listado'!$BC$155:$BC$1048576,0),MATCH((CUADRO!N$4&amp;$E936),'Hoja de Trabajo para listado'!$BC$151:$CB$151,0)),0)+IFERROR(INDEX('Hoja de Trabajo para listado'!$DE$153:$DG$274,MATCH($A936,'Hoja de Trabajo para listado'!$DE$153:$DE$1048576,0),MATCH((CUADRO!N$4&amp;$E936),'Hoja de Trabajo para listado'!$DE$151:$DG$151,0)),0)+IFERROR(INDEX('Hoja de Trabajo para listado'!$CD$155:$DC$1048576,MATCH($A936,'Hoja de Trabajo para listado'!$CD$155:$CD$1048576,0),MATCH((CUADRO!N$4&amp;$E936),'Hoja de Trabajo para listado'!$CD$151:$DC$151,0)),0)</f>
        <v>0</v>
      </c>
      <c r="O936" s="243">
        <f ca="1">+IFERROR(INDEX('Hoja de Trabajo para listado'!$A$155:$Z$1048576,MATCH($A936,'Hoja de Trabajo para listado'!$A$155:$A$1048576,0),MATCH((CUADRO!O$4&amp;$E936),'Hoja de Trabajo para listado'!$A$151:$Z$151,0)),0)+IFERROR(INDEX('Hoja de Trabajo para listado'!$AB$155:$BA$1048576,MATCH($A936,'Hoja de Trabajo para listado'!$AB$155:$AB$1048576,0),MATCH((CUADRO!O$4&amp;$E936),'Hoja de Trabajo para listado'!$AB$151:$BA$151,0)),0)+IFERROR(INDEX('Hoja de Trabajo para listado'!$BC$155:$CB$1048576,MATCH($A936,'Hoja de Trabajo para listado'!$BC$155:$BC$1048576,0),MATCH((CUADRO!O$4&amp;$E936),'Hoja de Trabajo para listado'!$BC$151:$CB$151,0)),0)+IFERROR(INDEX('Hoja de Trabajo para listado'!$DE$153:$DG$274,MATCH($A936,'Hoja de Trabajo para listado'!$DE$153:$DE$1048576,0),MATCH((CUADRO!O$4&amp;$E936),'Hoja de Trabajo para listado'!$DE$151:$DG$151,0)),0)+IFERROR(INDEX('Hoja de Trabajo para listado'!$CD$155:$DC$1048576,MATCH($A936,'Hoja de Trabajo para listado'!$CD$155:$CD$1048576,0),MATCH((CUADRO!O$4&amp;$E936),'Hoja de Trabajo para listado'!$CD$151:$DC$151,0)),0)</f>
        <v>0</v>
      </c>
      <c r="P936" s="243">
        <f ca="1">+IFERROR(INDEX('Hoja de Trabajo para listado'!$A$155:$Z$1048576,MATCH($A936,'Hoja de Trabajo para listado'!$A$155:$A$1048576,0),MATCH((CUADRO!P$4&amp;$E936),'Hoja de Trabajo para listado'!$A$151:$Z$151,0)),0)+IFERROR(INDEX('Hoja de Trabajo para listado'!$AB$155:$BA$1048576,MATCH($A936,'Hoja de Trabajo para listado'!$AB$155:$AB$1048576,0),MATCH((CUADRO!P$4&amp;$E936),'Hoja de Trabajo para listado'!$AB$151:$BA$151,0)),0)+IFERROR(INDEX('Hoja de Trabajo para listado'!$BC$155:$CB$1048576,MATCH($A936,'Hoja de Trabajo para listado'!$BC$155:$BC$1048576,0),MATCH((CUADRO!P$4&amp;$E936),'Hoja de Trabajo para listado'!$BC$151:$CB$151,0)),0)+IFERROR(INDEX('Hoja de Trabajo para listado'!$DE$153:$DG$274,MATCH($A936,'Hoja de Trabajo para listado'!$DE$153:$DE$1048576,0),MATCH((CUADRO!P$4&amp;$E936),'Hoja de Trabajo para listado'!$DE$151:$DG$151,0)),0)+IFERROR(INDEX('Hoja de Trabajo para listado'!$CD$155:$DC$1048576,MATCH($A936,'Hoja de Trabajo para listado'!$CD$155:$CD$1048576,0),MATCH((CUADRO!P$4&amp;$E936),'Hoja de Trabajo para listado'!$CD$151:$DC$151,0)),0)</f>
        <v>0</v>
      </c>
      <c r="Q936" s="243">
        <f ca="1">+IFERROR(INDEX('Hoja de Trabajo para listado'!$A$155:$Z$1048576,MATCH($A936,'Hoja de Trabajo para listado'!$A$155:$A$1048576,0),MATCH((CUADRO!Q$4&amp;$E936),'Hoja de Trabajo para listado'!$A$151:$Z$151,0)),0)+IFERROR(INDEX('Hoja de Trabajo para listado'!$AB$155:$BA$1048576,MATCH($A936,'Hoja de Trabajo para listado'!$AB$155:$AB$1048576,0),MATCH((CUADRO!Q$4&amp;$E936),'Hoja de Trabajo para listado'!$AB$151:$BA$151,0)),0)+IFERROR(INDEX('Hoja de Trabajo para listado'!$BC$155:$CB$1048576,MATCH($A936,'Hoja de Trabajo para listado'!$BC$155:$BC$1048576,0),MATCH((CUADRO!Q$4&amp;$E936),'Hoja de Trabajo para listado'!$BC$151:$CB$151,0)),0)+IFERROR(INDEX('Hoja de Trabajo para listado'!$DE$153:$DG$274,MATCH($A936,'Hoja de Trabajo para listado'!$DE$153:$DE$1048576,0),MATCH((CUADRO!Q$4&amp;$E936),'Hoja de Trabajo para listado'!$DE$151:$DG$151,0)),0)+IFERROR(INDEX('Hoja de Trabajo para listado'!$CD$155:$DC$1048576,MATCH($A936,'Hoja de Trabajo para listado'!$CD$155:$CD$1048576,0),MATCH((CUADRO!Q$4&amp;$E936),'Hoja de Trabajo para listado'!$CD$151:$DC$151,0)),0)</f>
        <v>0</v>
      </c>
      <c r="R936" s="243">
        <f t="shared" ca="1" si="28"/>
        <v>0</v>
      </c>
      <c r="S936" s="253">
        <f ca="1">+R935+R936</f>
        <v>0</v>
      </c>
      <c r="T936" s="243">
        <f ca="1">+S936</f>
        <v>0</v>
      </c>
      <c r="U936" s="242">
        <f t="shared" si="29"/>
        <v>2</v>
      </c>
    </row>
    <row r="937" spans="1:21" customFormat="1" ht="15" hidden="1" customHeight="1">
      <c r="A937" s="32">
        <v>1611</v>
      </c>
      <c r="B937" s="381">
        <f>+A937</f>
        <v>1611</v>
      </c>
      <c r="C937" s="245" t="str">
        <f>+VLOOKUP(A937,bd_lista!$A$3:$C$592,3,FALSE)</f>
        <v>Gobierno Autónomo Municipal de Entre Ríos</v>
      </c>
      <c r="D937" s="383" t="str">
        <f>+C937</f>
        <v>Gobierno Autónomo Municipal de Entre Ríos</v>
      </c>
      <c r="E937" s="240" t="s">
        <v>683</v>
      </c>
      <c r="F937" s="241">
        <f ca="1">+IFERROR(INDEX('Hoja de Trabajo para listado'!$A$155:$Z$1048576,MATCH($A937,'Hoja de Trabajo para listado'!$A$155:$A$1048576,0),MATCH((CUADRO!F$4&amp;$E937),'Hoja de Trabajo para listado'!$A$151:$Z$151,0)),0)+IFERROR(INDEX('Hoja de Trabajo para listado'!$AB$155:$BA$1048576,MATCH($A937,'Hoja de Trabajo para listado'!$AB$155:$AB$1048576,0),MATCH((CUADRO!F$4&amp;$E937),'Hoja de Trabajo para listado'!$AB$151:$BA$151,0)),0)+IFERROR(INDEX('Hoja de Trabajo para listado'!$BC$155:$CB$1048576,MATCH($A937,'Hoja de Trabajo para listado'!$BC$155:$BC$1048576,0),MATCH((CUADRO!F$4&amp;$E937),'Hoja de Trabajo para listado'!$BC$151:$CB$151,0)),0)+IFERROR(INDEX('Hoja de Trabajo para listado'!$DE$153:$DG$274,MATCH($A937,'Hoja de Trabajo para listado'!$DE$153:$DE$1048576,0),MATCH((CUADRO!F$4&amp;$E937),'Hoja de Trabajo para listado'!$DE$151:$DG$151,0)),0)+IFERROR(INDEX('Hoja de Trabajo para listado'!$CD$155:$DC$1048576,MATCH($A937,'Hoja de Trabajo para listado'!$CD$155:$CD$1048576,0),MATCH((CUADRO!F$4&amp;$E937),'Hoja de Trabajo para listado'!$CD$151:$DC$151,0)),0)</f>
        <v>0</v>
      </c>
      <c r="G937" s="241">
        <f ca="1">+IFERROR(INDEX('Hoja de Trabajo para listado'!$A$155:$Z$1048576,MATCH($A937,'Hoja de Trabajo para listado'!$A$155:$A$1048576,0),MATCH((CUADRO!G$4&amp;$E937),'Hoja de Trabajo para listado'!$A$151:$Z$151,0)),0)+IFERROR(INDEX('Hoja de Trabajo para listado'!$AB$155:$BA$1048576,MATCH($A937,'Hoja de Trabajo para listado'!$AB$155:$AB$1048576,0),MATCH((CUADRO!G$4&amp;$E937),'Hoja de Trabajo para listado'!$AB$151:$BA$151,0)),0)+IFERROR(INDEX('Hoja de Trabajo para listado'!$BC$155:$CB$1048576,MATCH($A937,'Hoja de Trabajo para listado'!$BC$155:$BC$1048576,0),MATCH((CUADRO!G$4&amp;$E937),'Hoja de Trabajo para listado'!$BC$151:$CB$151,0)),0)+IFERROR(INDEX('Hoja de Trabajo para listado'!$DE$153:$DG$274,MATCH($A937,'Hoja de Trabajo para listado'!$DE$153:$DE$1048576,0),MATCH((CUADRO!G$4&amp;$E937),'Hoja de Trabajo para listado'!$DE$151:$DG$151,0)),0)+IFERROR(INDEX('Hoja de Trabajo para listado'!$CD$155:$DC$1048576,MATCH($A937,'Hoja de Trabajo para listado'!$CD$155:$CD$1048576,0),MATCH((CUADRO!G$4&amp;$E937),'Hoja de Trabajo para listado'!$CD$151:$DC$151,0)),0)</f>
        <v>0</v>
      </c>
      <c r="H937" s="241">
        <f ca="1">+IFERROR(INDEX('Hoja de Trabajo para listado'!$A$155:$Z$1048576,MATCH($A937,'Hoja de Trabajo para listado'!$A$155:$A$1048576,0),MATCH((CUADRO!H$4&amp;$E937),'Hoja de Trabajo para listado'!$A$151:$Z$151,0)),0)+IFERROR(INDEX('Hoja de Trabajo para listado'!$AB$155:$BA$1048576,MATCH($A937,'Hoja de Trabajo para listado'!$AB$155:$AB$1048576,0),MATCH((CUADRO!H$4&amp;$E937),'Hoja de Trabajo para listado'!$AB$151:$BA$151,0)),0)+IFERROR(INDEX('Hoja de Trabajo para listado'!$BC$155:$CB$1048576,MATCH($A937,'Hoja de Trabajo para listado'!$BC$155:$BC$1048576,0),MATCH((CUADRO!H$4&amp;$E937),'Hoja de Trabajo para listado'!$BC$151:$CB$151,0)),0)+IFERROR(INDEX('Hoja de Trabajo para listado'!$DE$153:$DG$274,MATCH($A937,'Hoja de Trabajo para listado'!$DE$153:$DE$1048576,0),MATCH((CUADRO!H$4&amp;$E937),'Hoja de Trabajo para listado'!$DE$151:$DG$151,0)),0)+IFERROR(INDEX('Hoja de Trabajo para listado'!$CD$155:$DC$1048576,MATCH($A937,'Hoja de Trabajo para listado'!$CD$155:$CD$1048576,0),MATCH((CUADRO!H$4&amp;$E937),'Hoja de Trabajo para listado'!$CD$151:$DC$151,0)),0)</f>
        <v>0</v>
      </c>
      <c r="I937" s="241">
        <f ca="1">+IFERROR(INDEX('Hoja de Trabajo para listado'!$A$155:$Z$1048576,MATCH($A937,'Hoja de Trabajo para listado'!$A$155:$A$1048576,0),MATCH((CUADRO!I$4&amp;$E937),'Hoja de Trabajo para listado'!$A$151:$Z$151,0)),0)+IFERROR(INDEX('Hoja de Trabajo para listado'!$AB$155:$BA$1048576,MATCH($A937,'Hoja de Trabajo para listado'!$AB$155:$AB$1048576,0),MATCH((CUADRO!I$4&amp;$E937),'Hoja de Trabajo para listado'!$AB$151:$BA$151,0)),0)+IFERROR(INDEX('Hoja de Trabajo para listado'!$BC$155:$CB$1048576,MATCH($A937,'Hoja de Trabajo para listado'!$BC$155:$BC$1048576,0),MATCH((CUADRO!I$4&amp;$E937),'Hoja de Trabajo para listado'!$BC$151:$CB$151,0)),0)+IFERROR(INDEX('Hoja de Trabajo para listado'!$DE$153:$DG$274,MATCH($A937,'Hoja de Trabajo para listado'!$DE$153:$DE$1048576,0),MATCH((CUADRO!I$4&amp;$E937),'Hoja de Trabajo para listado'!$DE$151:$DG$151,0)),0)+IFERROR(INDEX('Hoja de Trabajo para listado'!$CD$155:$DC$1048576,MATCH($A937,'Hoja de Trabajo para listado'!$CD$155:$CD$1048576,0),MATCH((CUADRO!I$4&amp;$E937),'Hoja de Trabajo para listado'!$CD$151:$DC$151,0)),0)</f>
        <v>0</v>
      </c>
      <c r="J937" s="241">
        <f ca="1">+IFERROR(INDEX('Hoja de Trabajo para listado'!$A$155:$Z$1048576,MATCH($A937,'Hoja de Trabajo para listado'!$A$155:$A$1048576,0),MATCH((CUADRO!J$4&amp;$E937),'Hoja de Trabajo para listado'!$A$151:$Z$151,0)),0)+IFERROR(INDEX('Hoja de Trabajo para listado'!$AB$155:$BA$1048576,MATCH($A937,'Hoja de Trabajo para listado'!$AB$155:$AB$1048576,0),MATCH((CUADRO!J$4&amp;$E937),'Hoja de Trabajo para listado'!$AB$151:$BA$151,0)),0)+IFERROR(INDEX('Hoja de Trabajo para listado'!$BC$155:$CB$1048576,MATCH($A937,'Hoja de Trabajo para listado'!$BC$155:$BC$1048576,0),MATCH((CUADRO!J$4&amp;$E937),'Hoja de Trabajo para listado'!$BC$151:$CB$151,0)),0)+IFERROR(INDEX('Hoja de Trabajo para listado'!$DE$153:$DG$274,MATCH($A937,'Hoja de Trabajo para listado'!$DE$153:$DE$1048576,0),MATCH((CUADRO!J$4&amp;$E937),'Hoja de Trabajo para listado'!$DE$151:$DG$151,0)),0)+IFERROR(INDEX('Hoja de Trabajo para listado'!$CD$155:$DC$1048576,MATCH($A937,'Hoja de Trabajo para listado'!$CD$155:$CD$1048576,0),MATCH((CUADRO!J$4&amp;$E937),'Hoja de Trabajo para listado'!$CD$151:$DC$151,0)),0)</f>
        <v>0</v>
      </c>
      <c r="K937" s="241">
        <f ca="1">+IFERROR(INDEX('Hoja de Trabajo para listado'!$A$155:$Z$1048576,MATCH($A937,'Hoja de Trabajo para listado'!$A$155:$A$1048576,0),MATCH((CUADRO!K$4&amp;$E937),'Hoja de Trabajo para listado'!$A$151:$Z$151,0)),0)+IFERROR(INDEX('Hoja de Trabajo para listado'!$AB$155:$BA$1048576,MATCH($A937,'Hoja de Trabajo para listado'!$AB$155:$AB$1048576,0),MATCH((CUADRO!K$4&amp;$E937),'Hoja de Trabajo para listado'!$AB$151:$BA$151,0)),0)+IFERROR(INDEX('Hoja de Trabajo para listado'!$BC$155:$CB$1048576,MATCH($A937,'Hoja de Trabajo para listado'!$BC$155:$BC$1048576,0),MATCH((CUADRO!K$4&amp;$E937),'Hoja de Trabajo para listado'!$BC$151:$CB$151,0)),0)+IFERROR(INDEX('Hoja de Trabajo para listado'!$DE$153:$DG$274,MATCH($A937,'Hoja de Trabajo para listado'!$DE$153:$DE$1048576,0),MATCH((CUADRO!K$4&amp;$E937),'Hoja de Trabajo para listado'!$DE$151:$DG$151,0)),0)+IFERROR(INDEX('Hoja de Trabajo para listado'!$CD$155:$DC$1048576,MATCH($A937,'Hoja de Trabajo para listado'!$CD$155:$CD$1048576,0),MATCH((CUADRO!K$4&amp;$E937),'Hoja de Trabajo para listado'!$CD$151:$DC$151,0)),0)</f>
        <v>0</v>
      </c>
      <c r="L937" s="241">
        <f ca="1">+IFERROR(INDEX('Hoja de Trabajo para listado'!$A$155:$Z$1048576,MATCH($A937,'Hoja de Trabajo para listado'!$A$155:$A$1048576,0),MATCH((CUADRO!L$4&amp;$E937),'Hoja de Trabajo para listado'!$A$151:$Z$151,0)),0)+IFERROR(INDEX('Hoja de Trabajo para listado'!$AB$155:$BA$1048576,MATCH($A937,'Hoja de Trabajo para listado'!$AB$155:$AB$1048576,0),MATCH((CUADRO!L$4&amp;$E937),'Hoja de Trabajo para listado'!$AB$151:$BA$151,0)),0)+IFERROR(INDEX('Hoja de Trabajo para listado'!$BC$155:$CB$1048576,MATCH($A937,'Hoja de Trabajo para listado'!$BC$155:$BC$1048576,0),MATCH((CUADRO!L$4&amp;$E937),'Hoja de Trabajo para listado'!$BC$151:$CB$151,0)),0)+IFERROR(INDEX('Hoja de Trabajo para listado'!$DE$153:$DG$274,MATCH($A937,'Hoja de Trabajo para listado'!$DE$153:$DE$1048576,0),MATCH((CUADRO!L$4&amp;$E937),'Hoja de Trabajo para listado'!$DE$151:$DG$151,0)),0)+IFERROR(INDEX('Hoja de Trabajo para listado'!$CD$155:$DC$1048576,MATCH($A937,'Hoja de Trabajo para listado'!$CD$155:$CD$1048576,0),MATCH((CUADRO!L$4&amp;$E937),'Hoja de Trabajo para listado'!$CD$151:$DC$151,0)),0)</f>
        <v>0</v>
      </c>
      <c r="M937" s="241">
        <f ca="1">+IFERROR(INDEX('Hoja de Trabajo para listado'!$A$155:$Z$1048576,MATCH($A937,'Hoja de Trabajo para listado'!$A$155:$A$1048576,0),MATCH((CUADRO!M$4&amp;$E937),'Hoja de Trabajo para listado'!$A$151:$Z$151,0)),0)+IFERROR(INDEX('Hoja de Trabajo para listado'!$AB$155:$BA$1048576,MATCH($A937,'Hoja de Trabajo para listado'!$AB$155:$AB$1048576,0),MATCH((CUADRO!M$4&amp;$E937),'Hoja de Trabajo para listado'!$AB$151:$BA$151,0)),0)+IFERROR(INDEX('Hoja de Trabajo para listado'!$BC$155:$CB$1048576,MATCH($A937,'Hoja de Trabajo para listado'!$BC$155:$BC$1048576,0),MATCH((CUADRO!M$4&amp;$E937),'Hoja de Trabajo para listado'!$BC$151:$CB$151,0)),0)+IFERROR(INDEX('Hoja de Trabajo para listado'!$DE$153:$DG$274,MATCH($A937,'Hoja de Trabajo para listado'!$DE$153:$DE$1048576,0),MATCH((CUADRO!M$4&amp;$E937),'Hoja de Trabajo para listado'!$DE$151:$DG$151,0)),0)+IFERROR(INDEX('Hoja de Trabajo para listado'!$CD$155:$DC$1048576,MATCH($A937,'Hoja de Trabajo para listado'!$CD$155:$CD$1048576,0),MATCH((CUADRO!M$4&amp;$E937),'Hoja de Trabajo para listado'!$CD$151:$DC$151,0)),0)</f>
        <v>0</v>
      </c>
      <c r="N937" s="241">
        <f ca="1">+IFERROR(INDEX('Hoja de Trabajo para listado'!$A$155:$Z$1048576,MATCH($A937,'Hoja de Trabajo para listado'!$A$155:$A$1048576,0),MATCH((CUADRO!N$4&amp;$E937),'Hoja de Trabajo para listado'!$A$151:$Z$151,0)),0)+IFERROR(INDEX('Hoja de Trabajo para listado'!$AB$155:$BA$1048576,MATCH($A937,'Hoja de Trabajo para listado'!$AB$155:$AB$1048576,0),MATCH((CUADRO!N$4&amp;$E937),'Hoja de Trabajo para listado'!$AB$151:$BA$151,0)),0)+IFERROR(INDEX('Hoja de Trabajo para listado'!$BC$155:$CB$1048576,MATCH($A937,'Hoja de Trabajo para listado'!$BC$155:$BC$1048576,0),MATCH((CUADRO!N$4&amp;$E937),'Hoja de Trabajo para listado'!$BC$151:$CB$151,0)),0)+IFERROR(INDEX('Hoja de Trabajo para listado'!$DE$153:$DG$274,MATCH($A937,'Hoja de Trabajo para listado'!$DE$153:$DE$1048576,0),MATCH((CUADRO!N$4&amp;$E937),'Hoja de Trabajo para listado'!$DE$151:$DG$151,0)),0)+IFERROR(INDEX('Hoja de Trabajo para listado'!$CD$155:$DC$1048576,MATCH($A937,'Hoja de Trabajo para listado'!$CD$155:$CD$1048576,0),MATCH((CUADRO!N$4&amp;$E937),'Hoja de Trabajo para listado'!$CD$151:$DC$151,0)),0)</f>
        <v>0</v>
      </c>
      <c r="O937" s="241">
        <f ca="1">+IFERROR(INDEX('Hoja de Trabajo para listado'!$A$155:$Z$1048576,MATCH($A937,'Hoja de Trabajo para listado'!$A$155:$A$1048576,0),MATCH((CUADRO!O$4&amp;$E937),'Hoja de Trabajo para listado'!$A$151:$Z$151,0)),0)+IFERROR(INDEX('Hoja de Trabajo para listado'!$AB$155:$BA$1048576,MATCH($A937,'Hoja de Trabajo para listado'!$AB$155:$AB$1048576,0),MATCH((CUADRO!O$4&amp;$E937),'Hoja de Trabajo para listado'!$AB$151:$BA$151,0)),0)+IFERROR(INDEX('Hoja de Trabajo para listado'!$BC$155:$CB$1048576,MATCH($A937,'Hoja de Trabajo para listado'!$BC$155:$BC$1048576,0),MATCH((CUADRO!O$4&amp;$E937),'Hoja de Trabajo para listado'!$BC$151:$CB$151,0)),0)+IFERROR(INDEX('Hoja de Trabajo para listado'!$DE$153:$DG$274,MATCH($A937,'Hoja de Trabajo para listado'!$DE$153:$DE$1048576,0),MATCH((CUADRO!O$4&amp;$E937),'Hoja de Trabajo para listado'!$DE$151:$DG$151,0)),0)+IFERROR(INDEX('Hoja de Trabajo para listado'!$CD$155:$DC$1048576,MATCH($A937,'Hoja de Trabajo para listado'!$CD$155:$CD$1048576,0),MATCH((CUADRO!O$4&amp;$E937),'Hoja de Trabajo para listado'!$CD$151:$DC$151,0)),0)</f>
        <v>0</v>
      </c>
      <c r="P937" s="241">
        <f ca="1">+IFERROR(INDEX('Hoja de Trabajo para listado'!$A$155:$Z$1048576,MATCH($A937,'Hoja de Trabajo para listado'!$A$155:$A$1048576,0),MATCH((CUADRO!P$4&amp;$E937),'Hoja de Trabajo para listado'!$A$151:$Z$151,0)),0)+IFERROR(INDEX('Hoja de Trabajo para listado'!$AB$155:$BA$1048576,MATCH($A937,'Hoja de Trabajo para listado'!$AB$155:$AB$1048576,0),MATCH((CUADRO!P$4&amp;$E937),'Hoja de Trabajo para listado'!$AB$151:$BA$151,0)),0)+IFERROR(INDEX('Hoja de Trabajo para listado'!$BC$155:$CB$1048576,MATCH($A937,'Hoja de Trabajo para listado'!$BC$155:$BC$1048576,0),MATCH((CUADRO!P$4&amp;$E937),'Hoja de Trabajo para listado'!$BC$151:$CB$151,0)),0)+IFERROR(INDEX('Hoja de Trabajo para listado'!$DE$153:$DG$274,MATCH($A937,'Hoja de Trabajo para listado'!$DE$153:$DE$1048576,0),MATCH((CUADRO!P$4&amp;$E937),'Hoja de Trabajo para listado'!$DE$151:$DG$151,0)),0)+IFERROR(INDEX('Hoja de Trabajo para listado'!$CD$155:$DC$1048576,MATCH($A937,'Hoja de Trabajo para listado'!$CD$155:$CD$1048576,0),MATCH((CUADRO!P$4&amp;$E937),'Hoja de Trabajo para listado'!$CD$151:$DC$151,0)),0)</f>
        <v>0</v>
      </c>
      <c r="Q937" s="241">
        <f ca="1">+IFERROR(INDEX('Hoja de Trabajo para listado'!$A$155:$Z$1048576,MATCH($A937,'Hoja de Trabajo para listado'!$A$155:$A$1048576,0),MATCH((CUADRO!Q$4&amp;$E937),'Hoja de Trabajo para listado'!$A$151:$Z$151,0)),0)+IFERROR(INDEX('Hoja de Trabajo para listado'!$AB$155:$BA$1048576,MATCH($A937,'Hoja de Trabajo para listado'!$AB$155:$AB$1048576,0),MATCH((CUADRO!Q$4&amp;$E937),'Hoja de Trabajo para listado'!$AB$151:$BA$151,0)),0)+IFERROR(INDEX('Hoja de Trabajo para listado'!$BC$155:$CB$1048576,MATCH($A937,'Hoja de Trabajo para listado'!$BC$155:$BC$1048576,0),MATCH((CUADRO!Q$4&amp;$E937),'Hoja de Trabajo para listado'!$BC$151:$CB$151,0)),0)+IFERROR(INDEX('Hoja de Trabajo para listado'!$DE$153:$DG$274,MATCH($A937,'Hoja de Trabajo para listado'!$DE$153:$DE$1048576,0),MATCH((CUADRO!Q$4&amp;$E937),'Hoja de Trabajo para listado'!$DE$151:$DG$151,0)),0)+IFERROR(INDEX('Hoja de Trabajo para listado'!$CD$155:$DC$1048576,MATCH($A937,'Hoja de Trabajo para listado'!$CD$155:$CD$1048576,0),MATCH((CUADRO!Q$4&amp;$E937),'Hoja de Trabajo para listado'!$CD$151:$DC$151,0)),0)</f>
        <v>0</v>
      </c>
      <c r="R937" s="241">
        <f t="shared" ca="1" si="28"/>
        <v>0</v>
      </c>
      <c r="S937" s="247"/>
      <c r="T937" s="241">
        <f ca="1">+T938</f>
        <v>0</v>
      </c>
      <c r="U937" s="240">
        <f t="shared" si="29"/>
        <v>1</v>
      </c>
    </row>
    <row r="938" spans="1:21" customFormat="1" ht="15" hidden="1" customHeight="1">
      <c r="A938" s="32">
        <v>1611</v>
      </c>
      <c r="B938" s="382"/>
      <c r="C938" s="245" t="str">
        <f>+VLOOKUP(A938,bd_lista!$A$3:$C$592,3,FALSE)</f>
        <v>Gobierno Autónomo Municipal de Entre Ríos</v>
      </c>
      <c r="D938" s="384"/>
      <c r="E938" s="242" t="s">
        <v>684</v>
      </c>
      <c r="F938" s="243">
        <f ca="1">+IFERROR(INDEX('Hoja de Trabajo para listado'!$A$155:$Z$1048576,MATCH($A938,'Hoja de Trabajo para listado'!$A$155:$A$1048576,0),MATCH((CUADRO!F$4&amp;$E938),'Hoja de Trabajo para listado'!$A$151:$Z$151,0)),0)+IFERROR(INDEX('Hoja de Trabajo para listado'!$AB$155:$BA$1048576,MATCH($A938,'Hoja de Trabajo para listado'!$AB$155:$AB$1048576,0),MATCH((CUADRO!F$4&amp;$E938),'Hoja de Trabajo para listado'!$AB$151:$BA$151,0)),0)+IFERROR(INDEX('Hoja de Trabajo para listado'!$BC$155:$CB$1048576,MATCH($A938,'Hoja de Trabajo para listado'!$BC$155:$BC$1048576,0),MATCH((CUADRO!F$4&amp;$E938),'Hoja de Trabajo para listado'!$BC$151:$CB$151,0)),0)+IFERROR(INDEX('Hoja de Trabajo para listado'!$DE$153:$DG$274,MATCH($A938,'Hoja de Trabajo para listado'!$DE$153:$DE$1048576,0),MATCH((CUADRO!F$4&amp;$E938),'Hoja de Trabajo para listado'!$DE$151:$DG$151,0)),0)+IFERROR(INDEX('Hoja de Trabajo para listado'!$CD$155:$DC$1048576,MATCH($A938,'Hoja de Trabajo para listado'!$CD$155:$CD$1048576,0),MATCH((CUADRO!F$4&amp;$E938),'Hoja de Trabajo para listado'!$CD$151:$DC$151,0)),0)</f>
        <v>0</v>
      </c>
      <c r="G938" s="243">
        <f ca="1">+IFERROR(INDEX('Hoja de Trabajo para listado'!$A$155:$Z$1048576,MATCH($A938,'Hoja de Trabajo para listado'!$A$155:$A$1048576,0),MATCH((CUADRO!G$4&amp;$E938),'Hoja de Trabajo para listado'!$A$151:$Z$151,0)),0)+IFERROR(INDEX('Hoja de Trabajo para listado'!$AB$155:$BA$1048576,MATCH($A938,'Hoja de Trabajo para listado'!$AB$155:$AB$1048576,0),MATCH((CUADRO!G$4&amp;$E938),'Hoja de Trabajo para listado'!$AB$151:$BA$151,0)),0)+IFERROR(INDEX('Hoja de Trabajo para listado'!$BC$155:$CB$1048576,MATCH($A938,'Hoja de Trabajo para listado'!$BC$155:$BC$1048576,0),MATCH((CUADRO!G$4&amp;$E938),'Hoja de Trabajo para listado'!$BC$151:$CB$151,0)),0)+IFERROR(INDEX('Hoja de Trabajo para listado'!$DE$153:$DG$274,MATCH($A938,'Hoja de Trabajo para listado'!$DE$153:$DE$1048576,0),MATCH((CUADRO!G$4&amp;$E938),'Hoja de Trabajo para listado'!$DE$151:$DG$151,0)),0)+IFERROR(INDEX('Hoja de Trabajo para listado'!$CD$155:$DC$1048576,MATCH($A938,'Hoja de Trabajo para listado'!$CD$155:$CD$1048576,0),MATCH((CUADRO!G$4&amp;$E938),'Hoja de Trabajo para listado'!$CD$151:$DC$151,0)),0)</f>
        <v>0</v>
      </c>
      <c r="H938" s="243">
        <f ca="1">+IFERROR(INDEX('Hoja de Trabajo para listado'!$A$155:$Z$1048576,MATCH($A938,'Hoja de Trabajo para listado'!$A$155:$A$1048576,0),MATCH((CUADRO!H$4&amp;$E938),'Hoja de Trabajo para listado'!$A$151:$Z$151,0)),0)+IFERROR(INDEX('Hoja de Trabajo para listado'!$AB$155:$BA$1048576,MATCH($A938,'Hoja de Trabajo para listado'!$AB$155:$AB$1048576,0),MATCH((CUADRO!H$4&amp;$E938),'Hoja de Trabajo para listado'!$AB$151:$BA$151,0)),0)+IFERROR(INDEX('Hoja de Trabajo para listado'!$BC$155:$CB$1048576,MATCH($A938,'Hoja de Trabajo para listado'!$BC$155:$BC$1048576,0),MATCH((CUADRO!H$4&amp;$E938),'Hoja de Trabajo para listado'!$BC$151:$CB$151,0)),0)+IFERROR(INDEX('Hoja de Trabajo para listado'!$DE$153:$DG$274,MATCH($A938,'Hoja de Trabajo para listado'!$DE$153:$DE$1048576,0),MATCH((CUADRO!H$4&amp;$E938),'Hoja de Trabajo para listado'!$DE$151:$DG$151,0)),0)+IFERROR(INDEX('Hoja de Trabajo para listado'!$CD$155:$DC$1048576,MATCH($A938,'Hoja de Trabajo para listado'!$CD$155:$CD$1048576,0),MATCH((CUADRO!H$4&amp;$E938),'Hoja de Trabajo para listado'!$CD$151:$DC$151,0)),0)</f>
        <v>0</v>
      </c>
      <c r="I938" s="243">
        <f ca="1">+IFERROR(INDEX('Hoja de Trabajo para listado'!$A$155:$Z$1048576,MATCH($A938,'Hoja de Trabajo para listado'!$A$155:$A$1048576,0),MATCH((CUADRO!I$4&amp;$E938),'Hoja de Trabajo para listado'!$A$151:$Z$151,0)),0)+IFERROR(INDEX('Hoja de Trabajo para listado'!$AB$155:$BA$1048576,MATCH($A938,'Hoja de Trabajo para listado'!$AB$155:$AB$1048576,0),MATCH((CUADRO!I$4&amp;$E938),'Hoja de Trabajo para listado'!$AB$151:$BA$151,0)),0)+IFERROR(INDEX('Hoja de Trabajo para listado'!$BC$155:$CB$1048576,MATCH($A938,'Hoja de Trabajo para listado'!$BC$155:$BC$1048576,0),MATCH((CUADRO!I$4&amp;$E938),'Hoja de Trabajo para listado'!$BC$151:$CB$151,0)),0)+IFERROR(INDEX('Hoja de Trabajo para listado'!$DE$153:$DG$274,MATCH($A938,'Hoja de Trabajo para listado'!$DE$153:$DE$1048576,0),MATCH((CUADRO!I$4&amp;$E938),'Hoja de Trabajo para listado'!$DE$151:$DG$151,0)),0)+IFERROR(INDEX('Hoja de Trabajo para listado'!$CD$155:$DC$1048576,MATCH($A938,'Hoja de Trabajo para listado'!$CD$155:$CD$1048576,0),MATCH((CUADRO!I$4&amp;$E938),'Hoja de Trabajo para listado'!$CD$151:$DC$151,0)),0)</f>
        <v>0</v>
      </c>
      <c r="J938" s="243">
        <f ca="1">+IFERROR(INDEX('Hoja de Trabajo para listado'!$A$155:$Z$1048576,MATCH($A938,'Hoja de Trabajo para listado'!$A$155:$A$1048576,0),MATCH((CUADRO!J$4&amp;$E938),'Hoja de Trabajo para listado'!$A$151:$Z$151,0)),0)+IFERROR(INDEX('Hoja de Trabajo para listado'!$AB$155:$BA$1048576,MATCH($A938,'Hoja de Trabajo para listado'!$AB$155:$AB$1048576,0),MATCH((CUADRO!J$4&amp;$E938),'Hoja de Trabajo para listado'!$AB$151:$BA$151,0)),0)+IFERROR(INDEX('Hoja de Trabajo para listado'!$BC$155:$CB$1048576,MATCH($A938,'Hoja de Trabajo para listado'!$BC$155:$BC$1048576,0),MATCH((CUADRO!J$4&amp;$E938),'Hoja de Trabajo para listado'!$BC$151:$CB$151,0)),0)+IFERROR(INDEX('Hoja de Trabajo para listado'!$DE$153:$DG$274,MATCH($A938,'Hoja de Trabajo para listado'!$DE$153:$DE$1048576,0),MATCH((CUADRO!J$4&amp;$E938),'Hoja de Trabajo para listado'!$DE$151:$DG$151,0)),0)+IFERROR(INDEX('Hoja de Trabajo para listado'!$CD$155:$DC$1048576,MATCH($A938,'Hoja de Trabajo para listado'!$CD$155:$CD$1048576,0),MATCH((CUADRO!J$4&amp;$E938),'Hoja de Trabajo para listado'!$CD$151:$DC$151,0)),0)</f>
        <v>0</v>
      </c>
      <c r="K938" s="243">
        <f ca="1">+IFERROR(INDEX('Hoja de Trabajo para listado'!$A$155:$Z$1048576,MATCH($A938,'Hoja de Trabajo para listado'!$A$155:$A$1048576,0),MATCH((CUADRO!K$4&amp;$E938),'Hoja de Trabajo para listado'!$A$151:$Z$151,0)),0)+IFERROR(INDEX('Hoja de Trabajo para listado'!$AB$155:$BA$1048576,MATCH($A938,'Hoja de Trabajo para listado'!$AB$155:$AB$1048576,0),MATCH((CUADRO!K$4&amp;$E938),'Hoja de Trabajo para listado'!$AB$151:$BA$151,0)),0)+IFERROR(INDEX('Hoja de Trabajo para listado'!$BC$155:$CB$1048576,MATCH($A938,'Hoja de Trabajo para listado'!$BC$155:$BC$1048576,0),MATCH((CUADRO!K$4&amp;$E938),'Hoja de Trabajo para listado'!$BC$151:$CB$151,0)),0)+IFERROR(INDEX('Hoja de Trabajo para listado'!$DE$153:$DG$274,MATCH($A938,'Hoja de Trabajo para listado'!$DE$153:$DE$1048576,0),MATCH((CUADRO!K$4&amp;$E938),'Hoja de Trabajo para listado'!$DE$151:$DG$151,0)),0)+IFERROR(INDEX('Hoja de Trabajo para listado'!$CD$155:$DC$1048576,MATCH($A938,'Hoja de Trabajo para listado'!$CD$155:$CD$1048576,0),MATCH((CUADRO!K$4&amp;$E938),'Hoja de Trabajo para listado'!$CD$151:$DC$151,0)),0)</f>
        <v>0</v>
      </c>
      <c r="L938" s="243">
        <f ca="1">+IFERROR(INDEX('Hoja de Trabajo para listado'!$A$155:$Z$1048576,MATCH($A938,'Hoja de Trabajo para listado'!$A$155:$A$1048576,0),MATCH((CUADRO!L$4&amp;$E938),'Hoja de Trabajo para listado'!$A$151:$Z$151,0)),0)+IFERROR(INDEX('Hoja de Trabajo para listado'!$AB$155:$BA$1048576,MATCH($A938,'Hoja de Trabajo para listado'!$AB$155:$AB$1048576,0),MATCH((CUADRO!L$4&amp;$E938),'Hoja de Trabajo para listado'!$AB$151:$BA$151,0)),0)+IFERROR(INDEX('Hoja de Trabajo para listado'!$BC$155:$CB$1048576,MATCH($A938,'Hoja de Trabajo para listado'!$BC$155:$BC$1048576,0),MATCH((CUADRO!L$4&amp;$E938),'Hoja de Trabajo para listado'!$BC$151:$CB$151,0)),0)+IFERROR(INDEX('Hoja de Trabajo para listado'!$DE$153:$DG$274,MATCH($A938,'Hoja de Trabajo para listado'!$DE$153:$DE$1048576,0),MATCH((CUADRO!L$4&amp;$E938),'Hoja de Trabajo para listado'!$DE$151:$DG$151,0)),0)+IFERROR(INDEX('Hoja de Trabajo para listado'!$CD$155:$DC$1048576,MATCH($A938,'Hoja de Trabajo para listado'!$CD$155:$CD$1048576,0),MATCH((CUADRO!L$4&amp;$E938),'Hoja de Trabajo para listado'!$CD$151:$DC$151,0)),0)</f>
        <v>0</v>
      </c>
      <c r="M938" s="243">
        <f ca="1">+IFERROR(INDEX('Hoja de Trabajo para listado'!$A$155:$Z$1048576,MATCH($A938,'Hoja de Trabajo para listado'!$A$155:$A$1048576,0),MATCH((CUADRO!M$4&amp;$E938),'Hoja de Trabajo para listado'!$A$151:$Z$151,0)),0)+IFERROR(INDEX('Hoja de Trabajo para listado'!$AB$155:$BA$1048576,MATCH($A938,'Hoja de Trabajo para listado'!$AB$155:$AB$1048576,0),MATCH((CUADRO!M$4&amp;$E938),'Hoja de Trabajo para listado'!$AB$151:$BA$151,0)),0)+IFERROR(INDEX('Hoja de Trabajo para listado'!$BC$155:$CB$1048576,MATCH($A938,'Hoja de Trabajo para listado'!$BC$155:$BC$1048576,0),MATCH((CUADRO!M$4&amp;$E938),'Hoja de Trabajo para listado'!$BC$151:$CB$151,0)),0)+IFERROR(INDEX('Hoja de Trabajo para listado'!$DE$153:$DG$274,MATCH($A938,'Hoja de Trabajo para listado'!$DE$153:$DE$1048576,0),MATCH((CUADRO!M$4&amp;$E938),'Hoja de Trabajo para listado'!$DE$151:$DG$151,0)),0)+IFERROR(INDEX('Hoja de Trabajo para listado'!$CD$155:$DC$1048576,MATCH($A938,'Hoja de Trabajo para listado'!$CD$155:$CD$1048576,0),MATCH((CUADRO!M$4&amp;$E938),'Hoja de Trabajo para listado'!$CD$151:$DC$151,0)),0)</f>
        <v>0</v>
      </c>
      <c r="N938" s="243">
        <f ca="1">+IFERROR(INDEX('Hoja de Trabajo para listado'!$A$155:$Z$1048576,MATCH($A938,'Hoja de Trabajo para listado'!$A$155:$A$1048576,0),MATCH((CUADRO!N$4&amp;$E938),'Hoja de Trabajo para listado'!$A$151:$Z$151,0)),0)+IFERROR(INDEX('Hoja de Trabajo para listado'!$AB$155:$BA$1048576,MATCH($A938,'Hoja de Trabajo para listado'!$AB$155:$AB$1048576,0),MATCH((CUADRO!N$4&amp;$E938),'Hoja de Trabajo para listado'!$AB$151:$BA$151,0)),0)+IFERROR(INDEX('Hoja de Trabajo para listado'!$BC$155:$CB$1048576,MATCH($A938,'Hoja de Trabajo para listado'!$BC$155:$BC$1048576,0),MATCH((CUADRO!N$4&amp;$E938),'Hoja de Trabajo para listado'!$BC$151:$CB$151,0)),0)+IFERROR(INDEX('Hoja de Trabajo para listado'!$DE$153:$DG$274,MATCH($A938,'Hoja de Trabajo para listado'!$DE$153:$DE$1048576,0),MATCH((CUADRO!N$4&amp;$E938),'Hoja de Trabajo para listado'!$DE$151:$DG$151,0)),0)+IFERROR(INDEX('Hoja de Trabajo para listado'!$CD$155:$DC$1048576,MATCH($A938,'Hoja de Trabajo para listado'!$CD$155:$CD$1048576,0),MATCH((CUADRO!N$4&amp;$E938),'Hoja de Trabajo para listado'!$CD$151:$DC$151,0)),0)</f>
        <v>0</v>
      </c>
      <c r="O938" s="243">
        <f ca="1">+IFERROR(INDEX('Hoja de Trabajo para listado'!$A$155:$Z$1048576,MATCH($A938,'Hoja de Trabajo para listado'!$A$155:$A$1048576,0),MATCH((CUADRO!O$4&amp;$E938),'Hoja de Trabajo para listado'!$A$151:$Z$151,0)),0)+IFERROR(INDEX('Hoja de Trabajo para listado'!$AB$155:$BA$1048576,MATCH($A938,'Hoja de Trabajo para listado'!$AB$155:$AB$1048576,0),MATCH((CUADRO!O$4&amp;$E938),'Hoja de Trabajo para listado'!$AB$151:$BA$151,0)),0)+IFERROR(INDEX('Hoja de Trabajo para listado'!$BC$155:$CB$1048576,MATCH($A938,'Hoja de Trabajo para listado'!$BC$155:$BC$1048576,0),MATCH((CUADRO!O$4&amp;$E938),'Hoja de Trabajo para listado'!$BC$151:$CB$151,0)),0)+IFERROR(INDEX('Hoja de Trabajo para listado'!$DE$153:$DG$274,MATCH($A938,'Hoja de Trabajo para listado'!$DE$153:$DE$1048576,0),MATCH((CUADRO!O$4&amp;$E938),'Hoja de Trabajo para listado'!$DE$151:$DG$151,0)),0)+IFERROR(INDEX('Hoja de Trabajo para listado'!$CD$155:$DC$1048576,MATCH($A938,'Hoja de Trabajo para listado'!$CD$155:$CD$1048576,0),MATCH((CUADRO!O$4&amp;$E938),'Hoja de Trabajo para listado'!$CD$151:$DC$151,0)),0)</f>
        <v>0</v>
      </c>
      <c r="P938" s="243">
        <f ca="1">+IFERROR(INDEX('Hoja de Trabajo para listado'!$A$155:$Z$1048576,MATCH($A938,'Hoja de Trabajo para listado'!$A$155:$A$1048576,0),MATCH((CUADRO!P$4&amp;$E938),'Hoja de Trabajo para listado'!$A$151:$Z$151,0)),0)+IFERROR(INDEX('Hoja de Trabajo para listado'!$AB$155:$BA$1048576,MATCH($A938,'Hoja de Trabajo para listado'!$AB$155:$AB$1048576,0),MATCH((CUADRO!P$4&amp;$E938),'Hoja de Trabajo para listado'!$AB$151:$BA$151,0)),0)+IFERROR(INDEX('Hoja de Trabajo para listado'!$BC$155:$CB$1048576,MATCH($A938,'Hoja de Trabajo para listado'!$BC$155:$BC$1048576,0),MATCH((CUADRO!P$4&amp;$E938),'Hoja de Trabajo para listado'!$BC$151:$CB$151,0)),0)+IFERROR(INDEX('Hoja de Trabajo para listado'!$DE$153:$DG$274,MATCH($A938,'Hoja de Trabajo para listado'!$DE$153:$DE$1048576,0),MATCH((CUADRO!P$4&amp;$E938),'Hoja de Trabajo para listado'!$DE$151:$DG$151,0)),0)+IFERROR(INDEX('Hoja de Trabajo para listado'!$CD$155:$DC$1048576,MATCH($A938,'Hoja de Trabajo para listado'!$CD$155:$CD$1048576,0),MATCH((CUADRO!P$4&amp;$E938),'Hoja de Trabajo para listado'!$CD$151:$DC$151,0)),0)</f>
        <v>0</v>
      </c>
      <c r="Q938" s="243">
        <f ca="1">+IFERROR(INDEX('Hoja de Trabajo para listado'!$A$155:$Z$1048576,MATCH($A938,'Hoja de Trabajo para listado'!$A$155:$A$1048576,0),MATCH((CUADRO!Q$4&amp;$E938),'Hoja de Trabajo para listado'!$A$151:$Z$151,0)),0)+IFERROR(INDEX('Hoja de Trabajo para listado'!$AB$155:$BA$1048576,MATCH($A938,'Hoja de Trabajo para listado'!$AB$155:$AB$1048576,0),MATCH((CUADRO!Q$4&amp;$E938),'Hoja de Trabajo para listado'!$AB$151:$BA$151,0)),0)+IFERROR(INDEX('Hoja de Trabajo para listado'!$BC$155:$CB$1048576,MATCH($A938,'Hoja de Trabajo para listado'!$BC$155:$BC$1048576,0),MATCH((CUADRO!Q$4&amp;$E938),'Hoja de Trabajo para listado'!$BC$151:$CB$151,0)),0)+IFERROR(INDEX('Hoja de Trabajo para listado'!$DE$153:$DG$274,MATCH($A938,'Hoja de Trabajo para listado'!$DE$153:$DE$1048576,0),MATCH((CUADRO!Q$4&amp;$E938),'Hoja de Trabajo para listado'!$DE$151:$DG$151,0)),0)+IFERROR(INDEX('Hoja de Trabajo para listado'!$CD$155:$DC$1048576,MATCH($A938,'Hoja de Trabajo para listado'!$CD$155:$CD$1048576,0),MATCH((CUADRO!Q$4&amp;$E938),'Hoja de Trabajo para listado'!$CD$151:$DC$151,0)),0)</f>
        <v>0</v>
      </c>
      <c r="R938" s="243">
        <f t="shared" ca="1" si="28"/>
        <v>0</v>
      </c>
      <c r="S938" s="253">
        <f ca="1">+R937+R938</f>
        <v>0</v>
      </c>
      <c r="T938" s="243">
        <f ca="1">+S938</f>
        <v>0</v>
      </c>
      <c r="U938" s="242">
        <f t="shared" si="29"/>
        <v>2</v>
      </c>
    </row>
    <row r="939" spans="1:21" customFormat="1" ht="15" hidden="1" customHeight="1">
      <c r="A939" s="32">
        <v>1701</v>
      </c>
      <c r="B939" s="381">
        <f>+A939</f>
        <v>1701</v>
      </c>
      <c r="C939" s="245" t="str">
        <f>+VLOOKUP(A939,bd_lista!$A$3:$C$592,3,FALSE)</f>
        <v>Gobierno Autónomo Municipal de Santa Cruz de La Sierra</v>
      </c>
      <c r="D939" s="383" t="str">
        <f>+C939</f>
        <v>Gobierno Autónomo Municipal de Santa Cruz de La Sierra</v>
      </c>
      <c r="E939" s="240" t="s">
        <v>683</v>
      </c>
      <c r="F939" s="241">
        <f ca="1">+IFERROR(INDEX('Hoja de Trabajo para listado'!$A$155:$Z$1048576,MATCH($A939,'Hoja de Trabajo para listado'!$A$155:$A$1048576,0),MATCH((CUADRO!F$4&amp;$E939),'Hoja de Trabajo para listado'!$A$151:$Z$151,0)),0)+IFERROR(INDEX('Hoja de Trabajo para listado'!$AB$155:$BA$1048576,MATCH($A939,'Hoja de Trabajo para listado'!$AB$155:$AB$1048576,0),MATCH((CUADRO!F$4&amp;$E939),'Hoja de Trabajo para listado'!$AB$151:$BA$151,0)),0)+IFERROR(INDEX('Hoja de Trabajo para listado'!$BC$155:$CB$1048576,MATCH($A939,'Hoja de Trabajo para listado'!$BC$155:$BC$1048576,0),MATCH((CUADRO!F$4&amp;$E939),'Hoja de Trabajo para listado'!$BC$151:$CB$151,0)),0)+IFERROR(INDEX('Hoja de Trabajo para listado'!$DE$153:$DG$274,MATCH($A939,'Hoja de Trabajo para listado'!$DE$153:$DE$1048576,0),MATCH((CUADRO!F$4&amp;$E939),'Hoja de Trabajo para listado'!$DE$151:$DG$151,0)),0)+IFERROR(INDEX('Hoja de Trabajo para listado'!$CD$155:$DC$1048576,MATCH($A939,'Hoja de Trabajo para listado'!$CD$155:$CD$1048576,0),MATCH((CUADRO!F$4&amp;$E939),'Hoja de Trabajo para listado'!$CD$151:$DC$151,0)),0)</f>
        <v>0</v>
      </c>
      <c r="G939" s="241">
        <f ca="1">+IFERROR(INDEX('Hoja de Trabajo para listado'!$A$155:$Z$1048576,MATCH($A939,'Hoja de Trabajo para listado'!$A$155:$A$1048576,0),MATCH((CUADRO!G$4&amp;$E939),'Hoja de Trabajo para listado'!$A$151:$Z$151,0)),0)+IFERROR(INDEX('Hoja de Trabajo para listado'!$AB$155:$BA$1048576,MATCH($A939,'Hoja de Trabajo para listado'!$AB$155:$AB$1048576,0),MATCH((CUADRO!G$4&amp;$E939),'Hoja de Trabajo para listado'!$AB$151:$BA$151,0)),0)+IFERROR(INDEX('Hoja de Trabajo para listado'!$BC$155:$CB$1048576,MATCH($A939,'Hoja de Trabajo para listado'!$BC$155:$BC$1048576,0),MATCH((CUADRO!G$4&amp;$E939),'Hoja de Trabajo para listado'!$BC$151:$CB$151,0)),0)+IFERROR(INDEX('Hoja de Trabajo para listado'!$DE$153:$DG$274,MATCH($A939,'Hoja de Trabajo para listado'!$DE$153:$DE$1048576,0),MATCH((CUADRO!G$4&amp;$E939),'Hoja de Trabajo para listado'!$DE$151:$DG$151,0)),0)+IFERROR(INDEX('Hoja de Trabajo para listado'!$CD$155:$DC$1048576,MATCH($A939,'Hoja de Trabajo para listado'!$CD$155:$CD$1048576,0),MATCH((CUADRO!G$4&amp;$E939),'Hoja de Trabajo para listado'!$CD$151:$DC$151,0)),0)</f>
        <v>0</v>
      </c>
      <c r="H939" s="241">
        <f ca="1">+IFERROR(INDEX('Hoja de Trabajo para listado'!$A$155:$Z$1048576,MATCH($A939,'Hoja de Trabajo para listado'!$A$155:$A$1048576,0),MATCH((CUADRO!H$4&amp;$E939),'Hoja de Trabajo para listado'!$A$151:$Z$151,0)),0)+IFERROR(INDEX('Hoja de Trabajo para listado'!$AB$155:$BA$1048576,MATCH($A939,'Hoja de Trabajo para listado'!$AB$155:$AB$1048576,0),MATCH((CUADRO!H$4&amp;$E939),'Hoja de Trabajo para listado'!$AB$151:$BA$151,0)),0)+IFERROR(INDEX('Hoja de Trabajo para listado'!$BC$155:$CB$1048576,MATCH($A939,'Hoja de Trabajo para listado'!$BC$155:$BC$1048576,0),MATCH((CUADRO!H$4&amp;$E939),'Hoja de Trabajo para listado'!$BC$151:$CB$151,0)),0)+IFERROR(INDEX('Hoja de Trabajo para listado'!$DE$153:$DG$274,MATCH($A939,'Hoja de Trabajo para listado'!$DE$153:$DE$1048576,0),MATCH((CUADRO!H$4&amp;$E939),'Hoja de Trabajo para listado'!$DE$151:$DG$151,0)),0)+IFERROR(INDEX('Hoja de Trabajo para listado'!$CD$155:$DC$1048576,MATCH($A939,'Hoja de Trabajo para listado'!$CD$155:$CD$1048576,0),MATCH((CUADRO!H$4&amp;$E939),'Hoja de Trabajo para listado'!$CD$151:$DC$151,0)),0)</f>
        <v>0</v>
      </c>
      <c r="I939" s="241">
        <f ca="1">+IFERROR(INDEX('Hoja de Trabajo para listado'!$A$155:$Z$1048576,MATCH($A939,'Hoja de Trabajo para listado'!$A$155:$A$1048576,0),MATCH((CUADRO!I$4&amp;$E939),'Hoja de Trabajo para listado'!$A$151:$Z$151,0)),0)+IFERROR(INDEX('Hoja de Trabajo para listado'!$AB$155:$BA$1048576,MATCH($A939,'Hoja de Trabajo para listado'!$AB$155:$AB$1048576,0),MATCH((CUADRO!I$4&amp;$E939),'Hoja de Trabajo para listado'!$AB$151:$BA$151,0)),0)+IFERROR(INDEX('Hoja de Trabajo para listado'!$BC$155:$CB$1048576,MATCH($A939,'Hoja de Trabajo para listado'!$BC$155:$BC$1048576,0),MATCH((CUADRO!I$4&amp;$E939),'Hoja de Trabajo para listado'!$BC$151:$CB$151,0)),0)+IFERROR(INDEX('Hoja de Trabajo para listado'!$DE$153:$DG$274,MATCH($A939,'Hoja de Trabajo para listado'!$DE$153:$DE$1048576,0),MATCH((CUADRO!I$4&amp;$E939),'Hoja de Trabajo para listado'!$DE$151:$DG$151,0)),0)+IFERROR(INDEX('Hoja de Trabajo para listado'!$CD$155:$DC$1048576,MATCH($A939,'Hoja de Trabajo para listado'!$CD$155:$CD$1048576,0),MATCH((CUADRO!I$4&amp;$E939),'Hoja de Trabajo para listado'!$CD$151:$DC$151,0)),0)</f>
        <v>0</v>
      </c>
      <c r="J939" s="241">
        <f ca="1">+IFERROR(INDEX('Hoja de Trabajo para listado'!$A$155:$Z$1048576,MATCH($A939,'Hoja de Trabajo para listado'!$A$155:$A$1048576,0),MATCH((CUADRO!J$4&amp;$E939),'Hoja de Trabajo para listado'!$A$151:$Z$151,0)),0)+IFERROR(INDEX('Hoja de Trabajo para listado'!$AB$155:$BA$1048576,MATCH($A939,'Hoja de Trabajo para listado'!$AB$155:$AB$1048576,0),MATCH((CUADRO!J$4&amp;$E939),'Hoja de Trabajo para listado'!$AB$151:$BA$151,0)),0)+IFERROR(INDEX('Hoja de Trabajo para listado'!$BC$155:$CB$1048576,MATCH($A939,'Hoja de Trabajo para listado'!$BC$155:$BC$1048576,0),MATCH((CUADRO!J$4&amp;$E939),'Hoja de Trabajo para listado'!$BC$151:$CB$151,0)),0)+IFERROR(INDEX('Hoja de Trabajo para listado'!$DE$153:$DG$274,MATCH($A939,'Hoja de Trabajo para listado'!$DE$153:$DE$1048576,0),MATCH((CUADRO!J$4&amp;$E939),'Hoja de Trabajo para listado'!$DE$151:$DG$151,0)),0)+IFERROR(INDEX('Hoja de Trabajo para listado'!$CD$155:$DC$1048576,MATCH($A939,'Hoja de Trabajo para listado'!$CD$155:$CD$1048576,0),MATCH((CUADRO!J$4&amp;$E939),'Hoja de Trabajo para listado'!$CD$151:$DC$151,0)),0)</f>
        <v>0</v>
      </c>
      <c r="K939" s="241">
        <f ca="1">+IFERROR(INDEX('Hoja de Trabajo para listado'!$A$155:$Z$1048576,MATCH($A939,'Hoja de Trabajo para listado'!$A$155:$A$1048576,0),MATCH((CUADRO!K$4&amp;$E939),'Hoja de Trabajo para listado'!$A$151:$Z$151,0)),0)+IFERROR(INDEX('Hoja de Trabajo para listado'!$AB$155:$BA$1048576,MATCH($A939,'Hoja de Trabajo para listado'!$AB$155:$AB$1048576,0),MATCH((CUADRO!K$4&amp;$E939),'Hoja de Trabajo para listado'!$AB$151:$BA$151,0)),0)+IFERROR(INDEX('Hoja de Trabajo para listado'!$BC$155:$CB$1048576,MATCH($A939,'Hoja de Trabajo para listado'!$BC$155:$BC$1048576,0),MATCH((CUADRO!K$4&amp;$E939),'Hoja de Trabajo para listado'!$BC$151:$CB$151,0)),0)+IFERROR(INDEX('Hoja de Trabajo para listado'!$DE$153:$DG$274,MATCH($A939,'Hoja de Trabajo para listado'!$DE$153:$DE$1048576,0),MATCH((CUADRO!K$4&amp;$E939),'Hoja de Trabajo para listado'!$DE$151:$DG$151,0)),0)+IFERROR(INDEX('Hoja de Trabajo para listado'!$CD$155:$DC$1048576,MATCH($A939,'Hoja de Trabajo para listado'!$CD$155:$CD$1048576,0),MATCH((CUADRO!K$4&amp;$E939),'Hoja de Trabajo para listado'!$CD$151:$DC$151,0)),0)</f>
        <v>0</v>
      </c>
      <c r="L939" s="241">
        <f ca="1">+IFERROR(INDEX('Hoja de Trabajo para listado'!$A$155:$Z$1048576,MATCH($A939,'Hoja de Trabajo para listado'!$A$155:$A$1048576,0),MATCH((CUADRO!L$4&amp;$E939),'Hoja de Trabajo para listado'!$A$151:$Z$151,0)),0)+IFERROR(INDEX('Hoja de Trabajo para listado'!$AB$155:$BA$1048576,MATCH($A939,'Hoja de Trabajo para listado'!$AB$155:$AB$1048576,0),MATCH((CUADRO!L$4&amp;$E939),'Hoja de Trabajo para listado'!$AB$151:$BA$151,0)),0)+IFERROR(INDEX('Hoja de Trabajo para listado'!$BC$155:$CB$1048576,MATCH($A939,'Hoja de Trabajo para listado'!$BC$155:$BC$1048576,0),MATCH((CUADRO!L$4&amp;$E939),'Hoja de Trabajo para listado'!$BC$151:$CB$151,0)),0)+IFERROR(INDEX('Hoja de Trabajo para listado'!$DE$153:$DG$274,MATCH($A939,'Hoja de Trabajo para listado'!$DE$153:$DE$1048576,0),MATCH((CUADRO!L$4&amp;$E939),'Hoja de Trabajo para listado'!$DE$151:$DG$151,0)),0)+IFERROR(INDEX('Hoja de Trabajo para listado'!$CD$155:$DC$1048576,MATCH($A939,'Hoja de Trabajo para listado'!$CD$155:$CD$1048576,0),MATCH((CUADRO!L$4&amp;$E939),'Hoja de Trabajo para listado'!$CD$151:$DC$151,0)),0)</f>
        <v>0</v>
      </c>
      <c r="M939" s="241">
        <f ca="1">+IFERROR(INDEX('Hoja de Trabajo para listado'!$A$155:$Z$1048576,MATCH($A939,'Hoja de Trabajo para listado'!$A$155:$A$1048576,0),MATCH((CUADRO!M$4&amp;$E939),'Hoja de Trabajo para listado'!$A$151:$Z$151,0)),0)+IFERROR(INDEX('Hoja de Trabajo para listado'!$AB$155:$BA$1048576,MATCH($A939,'Hoja de Trabajo para listado'!$AB$155:$AB$1048576,0),MATCH((CUADRO!M$4&amp;$E939),'Hoja de Trabajo para listado'!$AB$151:$BA$151,0)),0)+IFERROR(INDEX('Hoja de Trabajo para listado'!$BC$155:$CB$1048576,MATCH($A939,'Hoja de Trabajo para listado'!$BC$155:$BC$1048576,0),MATCH((CUADRO!M$4&amp;$E939),'Hoja de Trabajo para listado'!$BC$151:$CB$151,0)),0)+IFERROR(INDEX('Hoja de Trabajo para listado'!$DE$153:$DG$274,MATCH($A939,'Hoja de Trabajo para listado'!$DE$153:$DE$1048576,0),MATCH((CUADRO!M$4&amp;$E939),'Hoja de Trabajo para listado'!$DE$151:$DG$151,0)),0)+IFERROR(INDEX('Hoja de Trabajo para listado'!$CD$155:$DC$1048576,MATCH($A939,'Hoja de Trabajo para listado'!$CD$155:$CD$1048576,0),MATCH((CUADRO!M$4&amp;$E939),'Hoja de Trabajo para listado'!$CD$151:$DC$151,0)),0)</f>
        <v>0</v>
      </c>
      <c r="N939" s="241">
        <f ca="1">+IFERROR(INDEX('Hoja de Trabajo para listado'!$A$155:$Z$1048576,MATCH($A939,'Hoja de Trabajo para listado'!$A$155:$A$1048576,0),MATCH((CUADRO!N$4&amp;$E939),'Hoja de Trabajo para listado'!$A$151:$Z$151,0)),0)+IFERROR(INDEX('Hoja de Trabajo para listado'!$AB$155:$BA$1048576,MATCH($A939,'Hoja de Trabajo para listado'!$AB$155:$AB$1048576,0),MATCH((CUADRO!N$4&amp;$E939),'Hoja de Trabajo para listado'!$AB$151:$BA$151,0)),0)+IFERROR(INDEX('Hoja de Trabajo para listado'!$BC$155:$CB$1048576,MATCH($A939,'Hoja de Trabajo para listado'!$BC$155:$BC$1048576,0),MATCH((CUADRO!N$4&amp;$E939),'Hoja de Trabajo para listado'!$BC$151:$CB$151,0)),0)+IFERROR(INDEX('Hoja de Trabajo para listado'!$DE$153:$DG$274,MATCH($A939,'Hoja de Trabajo para listado'!$DE$153:$DE$1048576,0),MATCH((CUADRO!N$4&amp;$E939),'Hoja de Trabajo para listado'!$DE$151:$DG$151,0)),0)+IFERROR(INDEX('Hoja de Trabajo para listado'!$CD$155:$DC$1048576,MATCH($A939,'Hoja de Trabajo para listado'!$CD$155:$CD$1048576,0),MATCH((CUADRO!N$4&amp;$E939),'Hoja de Trabajo para listado'!$CD$151:$DC$151,0)),0)</f>
        <v>0</v>
      </c>
      <c r="O939" s="241">
        <f ca="1">+IFERROR(INDEX('Hoja de Trabajo para listado'!$A$155:$Z$1048576,MATCH($A939,'Hoja de Trabajo para listado'!$A$155:$A$1048576,0),MATCH((CUADRO!O$4&amp;$E939),'Hoja de Trabajo para listado'!$A$151:$Z$151,0)),0)+IFERROR(INDEX('Hoja de Trabajo para listado'!$AB$155:$BA$1048576,MATCH($A939,'Hoja de Trabajo para listado'!$AB$155:$AB$1048576,0),MATCH((CUADRO!O$4&amp;$E939),'Hoja de Trabajo para listado'!$AB$151:$BA$151,0)),0)+IFERROR(INDEX('Hoja de Trabajo para listado'!$BC$155:$CB$1048576,MATCH($A939,'Hoja de Trabajo para listado'!$BC$155:$BC$1048576,0),MATCH((CUADRO!O$4&amp;$E939),'Hoja de Trabajo para listado'!$BC$151:$CB$151,0)),0)+IFERROR(INDEX('Hoja de Trabajo para listado'!$DE$153:$DG$274,MATCH($A939,'Hoja de Trabajo para listado'!$DE$153:$DE$1048576,0),MATCH((CUADRO!O$4&amp;$E939),'Hoja de Trabajo para listado'!$DE$151:$DG$151,0)),0)+IFERROR(INDEX('Hoja de Trabajo para listado'!$CD$155:$DC$1048576,MATCH($A939,'Hoja de Trabajo para listado'!$CD$155:$CD$1048576,0),MATCH((CUADRO!O$4&amp;$E939),'Hoja de Trabajo para listado'!$CD$151:$DC$151,0)),0)</f>
        <v>0</v>
      </c>
      <c r="P939" s="241">
        <f ca="1">+IFERROR(INDEX('Hoja de Trabajo para listado'!$A$155:$Z$1048576,MATCH($A939,'Hoja de Trabajo para listado'!$A$155:$A$1048576,0),MATCH((CUADRO!P$4&amp;$E939),'Hoja de Trabajo para listado'!$A$151:$Z$151,0)),0)+IFERROR(INDEX('Hoja de Trabajo para listado'!$AB$155:$BA$1048576,MATCH($A939,'Hoja de Trabajo para listado'!$AB$155:$AB$1048576,0),MATCH((CUADRO!P$4&amp;$E939),'Hoja de Trabajo para listado'!$AB$151:$BA$151,0)),0)+IFERROR(INDEX('Hoja de Trabajo para listado'!$BC$155:$CB$1048576,MATCH($A939,'Hoja de Trabajo para listado'!$BC$155:$BC$1048576,0),MATCH((CUADRO!P$4&amp;$E939),'Hoja de Trabajo para listado'!$BC$151:$CB$151,0)),0)+IFERROR(INDEX('Hoja de Trabajo para listado'!$DE$153:$DG$274,MATCH($A939,'Hoja de Trabajo para listado'!$DE$153:$DE$1048576,0),MATCH((CUADRO!P$4&amp;$E939),'Hoja de Trabajo para listado'!$DE$151:$DG$151,0)),0)+IFERROR(INDEX('Hoja de Trabajo para listado'!$CD$155:$DC$1048576,MATCH($A939,'Hoja de Trabajo para listado'!$CD$155:$CD$1048576,0),MATCH((CUADRO!P$4&amp;$E939),'Hoja de Trabajo para listado'!$CD$151:$DC$151,0)),0)</f>
        <v>0</v>
      </c>
      <c r="Q939" s="241">
        <f ca="1">+IFERROR(INDEX('Hoja de Trabajo para listado'!$A$155:$Z$1048576,MATCH($A939,'Hoja de Trabajo para listado'!$A$155:$A$1048576,0),MATCH((CUADRO!Q$4&amp;$E939),'Hoja de Trabajo para listado'!$A$151:$Z$151,0)),0)+IFERROR(INDEX('Hoja de Trabajo para listado'!$AB$155:$BA$1048576,MATCH($A939,'Hoja de Trabajo para listado'!$AB$155:$AB$1048576,0),MATCH((CUADRO!Q$4&amp;$E939),'Hoja de Trabajo para listado'!$AB$151:$BA$151,0)),0)+IFERROR(INDEX('Hoja de Trabajo para listado'!$BC$155:$CB$1048576,MATCH($A939,'Hoja de Trabajo para listado'!$BC$155:$BC$1048576,0),MATCH((CUADRO!Q$4&amp;$E939),'Hoja de Trabajo para listado'!$BC$151:$CB$151,0)),0)+IFERROR(INDEX('Hoja de Trabajo para listado'!$DE$153:$DG$274,MATCH($A939,'Hoja de Trabajo para listado'!$DE$153:$DE$1048576,0),MATCH((CUADRO!Q$4&amp;$E939),'Hoja de Trabajo para listado'!$DE$151:$DG$151,0)),0)+IFERROR(INDEX('Hoja de Trabajo para listado'!$CD$155:$DC$1048576,MATCH($A939,'Hoja de Trabajo para listado'!$CD$155:$CD$1048576,0),MATCH((CUADRO!Q$4&amp;$E939),'Hoja de Trabajo para listado'!$CD$151:$DC$151,0)),0)</f>
        <v>0</v>
      </c>
      <c r="R939" s="241">
        <f t="shared" ca="1" si="28"/>
        <v>0</v>
      </c>
      <c r="S939" s="247"/>
      <c r="T939" s="241">
        <f ca="1">+T940</f>
        <v>0</v>
      </c>
      <c r="U939" s="240">
        <f t="shared" si="29"/>
        <v>1</v>
      </c>
    </row>
    <row r="940" spans="1:21" customFormat="1" ht="15" hidden="1" customHeight="1">
      <c r="A940" s="32">
        <v>1701</v>
      </c>
      <c r="B940" s="382"/>
      <c r="C940" s="245" t="str">
        <f>+VLOOKUP(A940,bd_lista!$A$3:$C$592,3,FALSE)</f>
        <v>Gobierno Autónomo Municipal de Santa Cruz de La Sierra</v>
      </c>
      <c r="D940" s="384"/>
      <c r="E940" s="242" t="s">
        <v>684</v>
      </c>
      <c r="F940" s="243">
        <f ca="1">+IFERROR(INDEX('Hoja de Trabajo para listado'!$A$155:$Z$1048576,MATCH($A940,'Hoja de Trabajo para listado'!$A$155:$A$1048576,0),MATCH((CUADRO!F$4&amp;$E940),'Hoja de Trabajo para listado'!$A$151:$Z$151,0)),0)+IFERROR(INDEX('Hoja de Trabajo para listado'!$AB$155:$BA$1048576,MATCH($A940,'Hoja de Trabajo para listado'!$AB$155:$AB$1048576,0),MATCH((CUADRO!F$4&amp;$E940),'Hoja de Trabajo para listado'!$AB$151:$BA$151,0)),0)+IFERROR(INDEX('Hoja de Trabajo para listado'!$BC$155:$CB$1048576,MATCH($A940,'Hoja de Trabajo para listado'!$BC$155:$BC$1048576,0),MATCH((CUADRO!F$4&amp;$E940),'Hoja de Trabajo para listado'!$BC$151:$CB$151,0)),0)+IFERROR(INDEX('Hoja de Trabajo para listado'!$DE$153:$DG$274,MATCH($A940,'Hoja de Trabajo para listado'!$DE$153:$DE$1048576,0),MATCH((CUADRO!F$4&amp;$E940),'Hoja de Trabajo para listado'!$DE$151:$DG$151,0)),0)+IFERROR(INDEX('Hoja de Trabajo para listado'!$CD$155:$DC$1048576,MATCH($A940,'Hoja de Trabajo para listado'!$CD$155:$CD$1048576,0),MATCH((CUADRO!F$4&amp;$E940),'Hoja de Trabajo para listado'!$CD$151:$DC$151,0)),0)</f>
        <v>0</v>
      </c>
      <c r="G940" s="243">
        <f ca="1">+IFERROR(INDEX('Hoja de Trabajo para listado'!$A$155:$Z$1048576,MATCH($A940,'Hoja de Trabajo para listado'!$A$155:$A$1048576,0),MATCH((CUADRO!G$4&amp;$E940),'Hoja de Trabajo para listado'!$A$151:$Z$151,0)),0)+IFERROR(INDEX('Hoja de Trabajo para listado'!$AB$155:$BA$1048576,MATCH($A940,'Hoja de Trabajo para listado'!$AB$155:$AB$1048576,0),MATCH((CUADRO!G$4&amp;$E940),'Hoja de Trabajo para listado'!$AB$151:$BA$151,0)),0)+IFERROR(INDEX('Hoja de Trabajo para listado'!$BC$155:$CB$1048576,MATCH($A940,'Hoja de Trabajo para listado'!$BC$155:$BC$1048576,0),MATCH((CUADRO!G$4&amp;$E940),'Hoja de Trabajo para listado'!$BC$151:$CB$151,0)),0)+IFERROR(INDEX('Hoja de Trabajo para listado'!$DE$153:$DG$274,MATCH($A940,'Hoja de Trabajo para listado'!$DE$153:$DE$1048576,0),MATCH((CUADRO!G$4&amp;$E940),'Hoja de Trabajo para listado'!$DE$151:$DG$151,0)),0)+IFERROR(INDEX('Hoja de Trabajo para listado'!$CD$155:$DC$1048576,MATCH($A940,'Hoja de Trabajo para listado'!$CD$155:$CD$1048576,0),MATCH((CUADRO!G$4&amp;$E940),'Hoja de Trabajo para listado'!$CD$151:$DC$151,0)),0)</f>
        <v>0</v>
      </c>
      <c r="H940" s="243">
        <f ca="1">+IFERROR(INDEX('Hoja de Trabajo para listado'!$A$155:$Z$1048576,MATCH($A940,'Hoja de Trabajo para listado'!$A$155:$A$1048576,0),MATCH((CUADRO!H$4&amp;$E940),'Hoja de Trabajo para listado'!$A$151:$Z$151,0)),0)+IFERROR(INDEX('Hoja de Trabajo para listado'!$AB$155:$BA$1048576,MATCH($A940,'Hoja de Trabajo para listado'!$AB$155:$AB$1048576,0),MATCH((CUADRO!H$4&amp;$E940),'Hoja de Trabajo para listado'!$AB$151:$BA$151,0)),0)+IFERROR(INDEX('Hoja de Trabajo para listado'!$BC$155:$CB$1048576,MATCH($A940,'Hoja de Trabajo para listado'!$BC$155:$BC$1048576,0),MATCH((CUADRO!H$4&amp;$E940),'Hoja de Trabajo para listado'!$BC$151:$CB$151,0)),0)+IFERROR(INDEX('Hoja de Trabajo para listado'!$DE$153:$DG$274,MATCH($A940,'Hoja de Trabajo para listado'!$DE$153:$DE$1048576,0),MATCH((CUADRO!H$4&amp;$E940),'Hoja de Trabajo para listado'!$DE$151:$DG$151,0)),0)+IFERROR(INDEX('Hoja de Trabajo para listado'!$CD$155:$DC$1048576,MATCH($A940,'Hoja de Trabajo para listado'!$CD$155:$CD$1048576,0),MATCH((CUADRO!H$4&amp;$E940),'Hoja de Trabajo para listado'!$CD$151:$DC$151,0)),0)</f>
        <v>0</v>
      </c>
      <c r="I940" s="243">
        <f ca="1">+IFERROR(INDEX('Hoja de Trabajo para listado'!$A$155:$Z$1048576,MATCH($A940,'Hoja de Trabajo para listado'!$A$155:$A$1048576,0),MATCH((CUADRO!I$4&amp;$E940),'Hoja de Trabajo para listado'!$A$151:$Z$151,0)),0)+IFERROR(INDEX('Hoja de Trabajo para listado'!$AB$155:$BA$1048576,MATCH($A940,'Hoja de Trabajo para listado'!$AB$155:$AB$1048576,0),MATCH((CUADRO!I$4&amp;$E940),'Hoja de Trabajo para listado'!$AB$151:$BA$151,0)),0)+IFERROR(INDEX('Hoja de Trabajo para listado'!$BC$155:$CB$1048576,MATCH($A940,'Hoja de Trabajo para listado'!$BC$155:$BC$1048576,0),MATCH((CUADRO!I$4&amp;$E940),'Hoja de Trabajo para listado'!$BC$151:$CB$151,0)),0)+IFERROR(INDEX('Hoja de Trabajo para listado'!$DE$153:$DG$274,MATCH($A940,'Hoja de Trabajo para listado'!$DE$153:$DE$1048576,0),MATCH((CUADRO!I$4&amp;$E940),'Hoja de Trabajo para listado'!$DE$151:$DG$151,0)),0)+IFERROR(INDEX('Hoja de Trabajo para listado'!$CD$155:$DC$1048576,MATCH($A940,'Hoja de Trabajo para listado'!$CD$155:$CD$1048576,0),MATCH((CUADRO!I$4&amp;$E940),'Hoja de Trabajo para listado'!$CD$151:$DC$151,0)),0)</f>
        <v>0</v>
      </c>
      <c r="J940" s="243">
        <f ca="1">+IFERROR(INDEX('Hoja de Trabajo para listado'!$A$155:$Z$1048576,MATCH($A940,'Hoja de Trabajo para listado'!$A$155:$A$1048576,0),MATCH((CUADRO!J$4&amp;$E940),'Hoja de Trabajo para listado'!$A$151:$Z$151,0)),0)+IFERROR(INDEX('Hoja de Trabajo para listado'!$AB$155:$BA$1048576,MATCH($A940,'Hoja de Trabajo para listado'!$AB$155:$AB$1048576,0),MATCH((CUADRO!J$4&amp;$E940),'Hoja de Trabajo para listado'!$AB$151:$BA$151,0)),0)+IFERROR(INDEX('Hoja de Trabajo para listado'!$BC$155:$CB$1048576,MATCH($A940,'Hoja de Trabajo para listado'!$BC$155:$BC$1048576,0),MATCH((CUADRO!J$4&amp;$E940),'Hoja de Trabajo para listado'!$BC$151:$CB$151,0)),0)+IFERROR(INDEX('Hoja de Trabajo para listado'!$DE$153:$DG$274,MATCH($A940,'Hoja de Trabajo para listado'!$DE$153:$DE$1048576,0),MATCH((CUADRO!J$4&amp;$E940),'Hoja de Trabajo para listado'!$DE$151:$DG$151,0)),0)+IFERROR(INDEX('Hoja de Trabajo para listado'!$CD$155:$DC$1048576,MATCH($A940,'Hoja de Trabajo para listado'!$CD$155:$CD$1048576,0),MATCH((CUADRO!J$4&amp;$E940),'Hoja de Trabajo para listado'!$CD$151:$DC$151,0)),0)</f>
        <v>0</v>
      </c>
      <c r="K940" s="243">
        <f ca="1">+IFERROR(INDEX('Hoja de Trabajo para listado'!$A$155:$Z$1048576,MATCH($A940,'Hoja de Trabajo para listado'!$A$155:$A$1048576,0),MATCH((CUADRO!K$4&amp;$E940),'Hoja de Trabajo para listado'!$A$151:$Z$151,0)),0)+IFERROR(INDEX('Hoja de Trabajo para listado'!$AB$155:$BA$1048576,MATCH($A940,'Hoja de Trabajo para listado'!$AB$155:$AB$1048576,0),MATCH((CUADRO!K$4&amp;$E940),'Hoja de Trabajo para listado'!$AB$151:$BA$151,0)),0)+IFERROR(INDEX('Hoja de Trabajo para listado'!$BC$155:$CB$1048576,MATCH($A940,'Hoja de Trabajo para listado'!$BC$155:$BC$1048576,0),MATCH((CUADRO!K$4&amp;$E940),'Hoja de Trabajo para listado'!$BC$151:$CB$151,0)),0)+IFERROR(INDEX('Hoja de Trabajo para listado'!$DE$153:$DG$274,MATCH($A940,'Hoja de Trabajo para listado'!$DE$153:$DE$1048576,0),MATCH((CUADRO!K$4&amp;$E940),'Hoja de Trabajo para listado'!$DE$151:$DG$151,0)),0)+IFERROR(INDEX('Hoja de Trabajo para listado'!$CD$155:$DC$1048576,MATCH($A940,'Hoja de Trabajo para listado'!$CD$155:$CD$1048576,0),MATCH((CUADRO!K$4&amp;$E940),'Hoja de Trabajo para listado'!$CD$151:$DC$151,0)),0)</f>
        <v>0</v>
      </c>
      <c r="L940" s="243">
        <f ca="1">+IFERROR(INDEX('Hoja de Trabajo para listado'!$A$155:$Z$1048576,MATCH($A940,'Hoja de Trabajo para listado'!$A$155:$A$1048576,0),MATCH((CUADRO!L$4&amp;$E940),'Hoja de Trabajo para listado'!$A$151:$Z$151,0)),0)+IFERROR(INDEX('Hoja de Trabajo para listado'!$AB$155:$BA$1048576,MATCH($A940,'Hoja de Trabajo para listado'!$AB$155:$AB$1048576,0),MATCH((CUADRO!L$4&amp;$E940),'Hoja de Trabajo para listado'!$AB$151:$BA$151,0)),0)+IFERROR(INDEX('Hoja de Trabajo para listado'!$BC$155:$CB$1048576,MATCH($A940,'Hoja de Trabajo para listado'!$BC$155:$BC$1048576,0),MATCH((CUADRO!L$4&amp;$E940),'Hoja de Trabajo para listado'!$BC$151:$CB$151,0)),0)+IFERROR(INDEX('Hoja de Trabajo para listado'!$DE$153:$DG$274,MATCH($A940,'Hoja de Trabajo para listado'!$DE$153:$DE$1048576,0),MATCH((CUADRO!L$4&amp;$E940),'Hoja de Trabajo para listado'!$DE$151:$DG$151,0)),0)+IFERROR(INDEX('Hoja de Trabajo para listado'!$CD$155:$DC$1048576,MATCH($A940,'Hoja de Trabajo para listado'!$CD$155:$CD$1048576,0),MATCH((CUADRO!L$4&amp;$E940),'Hoja de Trabajo para listado'!$CD$151:$DC$151,0)),0)</f>
        <v>0</v>
      </c>
      <c r="M940" s="243">
        <f ca="1">+IFERROR(INDEX('Hoja de Trabajo para listado'!$A$155:$Z$1048576,MATCH($A940,'Hoja de Trabajo para listado'!$A$155:$A$1048576,0),MATCH((CUADRO!M$4&amp;$E940),'Hoja de Trabajo para listado'!$A$151:$Z$151,0)),0)+IFERROR(INDEX('Hoja de Trabajo para listado'!$AB$155:$BA$1048576,MATCH($A940,'Hoja de Trabajo para listado'!$AB$155:$AB$1048576,0),MATCH((CUADRO!M$4&amp;$E940),'Hoja de Trabajo para listado'!$AB$151:$BA$151,0)),0)+IFERROR(INDEX('Hoja de Trabajo para listado'!$BC$155:$CB$1048576,MATCH($A940,'Hoja de Trabajo para listado'!$BC$155:$BC$1048576,0),MATCH((CUADRO!M$4&amp;$E940),'Hoja de Trabajo para listado'!$BC$151:$CB$151,0)),0)+IFERROR(INDEX('Hoja de Trabajo para listado'!$DE$153:$DG$274,MATCH($A940,'Hoja de Trabajo para listado'!$DE$153:$DE$1048576,0),MATCH((CUADRO!M$4&amp;$E940),'Hoja de Trabajo para listado'!$DE$151:$DG$151,0)),0)+IFERROR(INDEX('Hoja de Trabajo para listado'!$CD$155:$DC$1048576,MATCH($A940,'Hoja de Trabajo para listado'!$CD$155:$CD$1048576,0),MATCH((CUADRO!M$4&amp;$E940),'Hoja de Trabajo para listado'!$CD$151:$DC$151,0)),0)</f>
        <v>0</v>
      </c>
      <c r="N940" s="243">
        <f ca="1">+IFERROR(INDEX('Hoja de Trabajo para listado'!$A$155:$Z$1048576,MATCH($A940,'Hoja de Trabajo para listado'!$A$155:$A$1048576,0),MATCH((CUADRO!N$4&amp;$E940),'Hoja de Trabajo para listado'!$A$151:$Z$151,0)),0)+IFERROR(INDEX('Hoja de Trabajo para listado'!$AB$155:$BA$1048576,MATCH($A940,'Hoja de Trabajo para listado'!$AB$155:$AB$1048576,0),MATCH((CUADRO!N$4&amp;$E940),'Hoja de Trabajo para listado'!$AB$151:$BA$151,0)),0)+IFERROR(INDEX('Hoja de Trabajo para listado'!$BC$155:$CB$1048576,MATCH($A940,'Hoja de Trabajo para listado'!$BC$155:$BC$1048576,0),MATCH((CUADRO!N$4&amp;$E940),'Hoja de Trabajo para listado'!$BC$151:$CB$151,0)),0)+IFERROR(INDEX('Hoja de Trabajo para listado'!$DE$153:$DG$274,MATCH($A940,'Hoja de Trabajo para listado'!$DE$153:$DE$1048576,0),MATCH((CUADRO!N$4&amp;$E940),'Hoja de Trabajo para listado'!$DE$151:$DG$151,0)),0)+IFERROR(INDEX('Hoja de Trabajo para listado'!$CD$155:$DC$1048576,MATCH($A940,'Hoja de Trabajo para listado'!$CD$155:$CD$1048576,0),MATCH((CUADRO!N$4&amp;$E940),'Hoja de Trabajo para listado'!$CD$151:$DC$151,0)),0)</f>
        <v>0</v>
      </c>
      <c r="O940" s="243">
        <f ca="1">+IFERROR(INDEX('Hoja de Trabajo para listado'!$A$155:$Z$1048576,MATCH($A940,'Hoja de Trabajo para listado'!$A$155:$A$1048576,0),MATCH((CUADRO!O$4&amp;$E940),'Hoja de Trabajo para listado'!$A$151:$Z$151,0)),0)+IFERROR(INDEX('Hoja de Trabajo para listado'!$AB$155:$BA$1048576,MATCH($A940,'Hoja de Trabajo para listado'!$AB$155:$AB$1048576,0),MATCH((CUADRO!O$4&amp;$E940),'Hoja de Trabajo para listado'!$AB$151:$BA$151,0)),0)+IFERROR(INDEX('Hoja de Trabajo para listado'!$BC$155:$CB$1048576,MATCH($A940,'Hoja de Trabajo para listado'!$BC$155:$BC$1048576,0),MATCH((CUADRO!O$4&amp;$E940),'Hoja de Trabajo para listado'!$BC$151:$CB$151,0)),0)+IFERROR(INDEX('Hoja de Trabajo para listado'!$DE$153:$DG$274,MATCH($A940,'Hoja de Trabajo para listado'!$DE$153:$DE$1048576,0),MATCH((CUADRO!O$4&amp;$E940),'Hoja de Trabajo para listado'!$DE$151:$DG$151,0)),0)+IFERROR(INDEX('Hoja de Trabajo para listado'!$CD$155:$DC$1048576,MATCH($A940,'Hoja de Trabajo para listado'!$CD$155:$CD$1048576,0),MATCH((CUADRO!O$4&amp;$E940),'Hoja de Trabajo para listado'!$CD$151:$DC$151,0)),0)</f>
        <v>0</v>
      </c>
      <c r="P940" s="243">
        <f ca="1">+IFERROR(INDEX('Hoja de Trabajo para listado'!$A$155:$Z$1048576,MATCH($A940,'Hoja de Trabajo para listado'!$A$155:$A$1048576,0),MATCH((CUADRO!P$4&amp;$E940),'Hoja de Trabajo para listado'!$A$151:$Z$151,0)),0)+IFERROR(INDEX('Hoja de Trabajo para listado'!$AB$155:$BA$1048576,MATCH($A940,'Hoja de Trabajo para listado'!$AB$155:$AB$1048576,0),MATCH((CUADRO!P$4&amp;$E940),'Hoja de Trabajo para listado'!$AB$151:$BA$151,0)),0)+IFERROR(INDEX('Hoja de Trabajo para listado'!$BC$155:$CB$1048576,MATCH($A940,'Hoja de Trabajo para listado'!$BC$155:$BC$1048576,0),MATCH((CUADRO!P$4&amp;$E940),'Hoja de Trabajo para listado'!$BC$151:$CB$151,0)),0)+IFERROR(INDEX('Hoja de Trabajo para listado'!$DE$153:$DG$274,MATCH($A940,'Hoja de Trabajo para listado'!$DE$153:$DE$1048576,0),MATCH((CUADRO!P$4&amp;$E940),'Hoja de Trabajo para listado'!$DE$151:$DG$151,0)),0)+IFERROR(INDEX('Hoja de Trabajo para listado'!$CD$155:$DC$1048576,MATCH($A940,'Hoja de Trabajo para listado'!$CD$155:$CD$1048576,0),MATCH((CUADRO!P$4&amp;$E940),'Hoja de Trabajo para listado'!$CD$151:$DC$151,0)),0)</f>
        <v>0</v>
      </c>
      <c r="Q940" s="243">
        <f ca="1">+IFERROR(INDEX('Hoja de Trabajo para listado'!$A$155:$Z$1048576,MATCH($A940,'Hoja de Trabajo para listado'!$A$155:$A$1048576,0),MATCH((CUADRO!Q$4&amp;$E940),'Hoja de Trabajo para listado'!$A$151:$Z$151,0)),0)+IFERROR(INDEX('Hoja de Trabajo para listado'!$AB$155:$BA$1048576,MATCH($A940,'Hoja de Trabajo para listado'!$AB$155:$AB$1048576,0),MATCH((CUADRO!Q$4&amp;$E940),'Hoja de Trabajo para listado'!$AB$151:$BA$151,0)),0)+IFERROR(INDEX('Hoja de Trabajo para listado'!$BC$155:$CB$1048576,MATCH($A940,'Hoja de Trabajo para listado'!$BC$155:$BC$1048576,0),MATCH((CUADRO!Q$4&amp;$E940),'Hoja de Trabajo para listado'!$BC$151:$CB$151,0)),0)+IFERROR(INDEX('Hoja de Trabajo para listado'!$DE$153:$DG$274,MATCH($A940,'Hoja de Trabajo para listado'!$DE$153:$DE$1048576,0),MATCH((CUADRO!Q$4&amp;$E940),'Hoja de Trabajo para listado'!$DE$151:$DG$151,0)),0)+IFERROR(INDEX('Hoja de Trabajo para listado'!$CD$155:$DC$1048576,MATCH($A940,'Hoja de Trabajo para listado'!$CD$155:$CD$1048576,0),MATCH((CUADRO!Q$4&amp;$E940),'Hoja de Trabajo para listado'!$CD$151:$DC$151,0)),0)</f>
        <v>0</v>
      </c>
      <c r="R940" s="243">
        <f t="shared" ca="1" si="28"/>
        <v>0</v>
      </c>
      <c r="S940" s="253">
        <f ca="1">+R939+R940</f>
        <v>0</v>
      </c>
      <c r="T940" s="243">
        <f ca="1">+S940</f>
        <v>0</v>
      </c>
      <c r="U940" s="242">
        <f t="shared" si="29"/>
        <v>2</v>
      </c>
    </row>
    <row r="941" spans="1:21" customFormat="1" ht="15" hidden="1" customHeight="1">
      <c r="A941" s="32">
        <v>1702</v>
      </c>
      <c r="B941" s="381">
        <f>+A941</f>
        <v>1702</v>
      </c>
      <c r="C941" s="245" t="str">
        <f>+VLOOKUP(A941,bd_lista!$A$3:$C$592,3,FALSE)</f>
        <v>Gobierno Autónomo Municipal de Cotoca</v>
      </c>
      <c r="D941" s="383" t="str">
        <f>+C941</f>
        <v>Gobierno Autónomo Municipal de Cotoca</v>
      </c>
      <c r="E941" s="240" t="s">
        <v>683</v>
      </c>
      <c r="F941" s="241">
        <f ca="1">+IFERROR(INDEX('Hoja de Trabajo para listado'!$A$155:$Z$1048576,MATCH($A941,'Hoja de Trabajo para listado'!$A$155:$A$1048576,0),MATCH((CUADRO!F$4&amp;$E941),'Hoja de Trabajo para listado'!$A$151:$Z$151,0)),0)+IFERROR(INDEX('Hoja de Trabajo para listado'!$AB$155:$BA$1048576,MATCH($A941,'Hoja de Trabajo para listado'!$AB$155:$AB$1048576,0),MATCH((CUADRO!F$4&amp;$E941),'Hoja de Trabajo para listado'!$AB$151:$BA$151,0)),0)+IFERROR(INDEX('Hoja de Trabajo para listado'!$BC$155:$CB$1048576,MATCH($A941,'Hoja de Trabajo para listado'!$BC$155:$BC$1048576,0),MATCH((CUADRO!F$4&amp;$E941),'Hoja de Trabajo para listado'!$BC$151:$CB$151,0)),0)+IFERROR(INDEX('Hoja de Trabajo para listado'!$DE$153:$DG$274,MATCH($A941,'Hoja de Trabajo para listado'!$DE$153:$DE$1048576,0),MATCH((CUADRO!F$4&amp;$E941),'Hoja de Trabajo para listado'!$DE$151:$DG$151,0)),0)+IFERROR(INDEX('Hoja de Trabajo para listado'!$CD$155:$DC$1048576,MATCH($A941,'Hoja de Trabajo para listado'!$CD$155:$CD$1048576,0),MATCH((CUADRO!F$4&amp;$E941),'Hoja de Trabajo para listado'!$CD$151:$DC$151,0)),0)</f>
        <v>0</v>
      </c>
      <c r="G941" s="241">
        <f ca="1">+IFERROR(INDEX('Hoja de Trabajo para listado'!$A$155:$Z$1048576,MATCH($A941,'Hoja de Trabajo para listado'!$A$155:$A$1048576,0),MATCH((CUADRO!G$4&amp;$E941),'Hoja de Trabajo para listado'!$A$151:$Z$151,0)),0)+IFERROR(INDEX('Hoja de Trabajo para listado'!$AB$155:$BA$1048576,MATCH($A941,'Hoja de Trabajo para listado'!$AB$155:$AB$1048576,0),MATCH((CUADRO!G$4&amp;$E941),'Hoja de Trabajo para listado'!$AB$151:$BA$151,0)),0)+IFERROR(INDEX('Hoja de Trabajo para listado'!$BC$155:$CB$1048576,MATCH($A941,'Hoja de Trabajo para listado'!$BC$155:$BC$1048576,0),MATCH((CUADRO!G$4&amp;$E941),'Hoja de Trabajo para listado'!$BC$151:$CB$151,0)),0)+IFERROR(INDEX('Hoja de Trabajo para listado'!$DE$153:$DG$274,MATCH($A941,'Hoja de Trabajo para listado'!$DE$153:$DE$1048576,0),MATCH((CUADRO!G$4&amp;$E941),'Hoja de Trabajo para listado'!$DE$151:$DG$151,0)),0)+IFERROR(INDEX('Hoja de Trabajo para listado'!$CD$155:$DC$1048576,MATCH($A941,'Hoja de Trabajo para listado'!$CD$155:$CD$1048576,0),MATCH((CUADRO!G$4&amp;$E941),'Hoja de Trabajo para listado'!$CD$151:$DC$151,0)),0)</f>
        <v>0</v>
      </c>
      <c r="H941" s="241">
        <f ca="1">+IFERROR(INDEX('Hoja de Trabajo para listado'!$A$155:$Z$1048576,MATCH($A941,'Hoja de Trabajo para listado'!$A$155:$A$1048576,0),MATCH((CUADRO!H$4&amp;$E941),'Hoja de Trabajo para listado'!$A$151:$Z$151,0)),0)+IFERROR(INDEX('Hoja de Trabajo para listado'!$AB$155:$BA$1048576,MATCH($A941,'Hoja de Trabajo para listado'!$AB$155:$AB$1048576,0),MATCH((CUADRO!H$4&amp;$E941),'Hoja de Trabajo para listado'!$AB$151:$BA$151,0)),0)+IFERROR(INDEX('Hoja de Trabajo para listado'!$BC$155:$CB$1048576,MATCH($A941,'Hoja de Trabajo para listado'!$BC$155:$BC$1048576,0),MATCH((CUADRO!H$4&amp;$E941),'Hoja de Trabajo para listado'!$BC$151:$CB$151,0)),0)+IFERROR(INDEX('Hoja de Trabajo para listado'!$DE$153:$DG$274,MATCH($A941,'Hoja de Trabajo para listado'!$DE$153:$DE$1048576,0),MATCH((CUADRO!H$4&amp;$E941),'Hoja de Trabajo para listado'!$DE$151:$DG$151,0)),0)+IFERROR(INDEX('Hoja de Trabajo para listado'!$CD$155:$DC$1048576,MATCH($A941,'Hoja de Trabajo para listado'!$CD$155:$CD$1048576,0),MATCH((CUADRO!H$4&amp;$E941),'Hoja de Trabajo para listado'!$CD$151:$DC$151,0)),0)</f>
        <v>0</v>
      </c>
      <c r="I941" s="241">
        <f ca="1">+IFERROR(INDEX('Hoja de Trabajo para listado'!$A$155:$Z$1048576,MATCH($A941,'Hoja de Trabajo para listado'!$A$155:$A$1048576,0),MATCH((CUADRO!I$4&amp;$E941),'Hoja de Trabajo para listado'!$A$151:$Z$151,0)),0)+IFERROR(INDEX('Hoja de Trabajo para listado'!$AB$155:$BA$1048576,MATCH($A941,'Hoja de Trabajo para listado'!$AB$155:$AB$1048576,0),MATCH((CUADRO!I$4&amp;$E941),'Hoja de Trabajo para listado'!$AB$151:$BA$151,0)),0)+IFERROR(INDEX('Hoja de Trabajo para listado'!$BC$155:$CB$1048576,MATCH($A941,'Hoja de Trabajo para listado'!$BC$155:$BC$1048576,0),MATCH((CUADRO!I$4&amp;$E941),'Hoja de Trabajo para listado'!$BC$151:$CB$151,0)),0)+IFERROR(INDEX('Hoja de Trabajo para listado'!$DE$153:$DG$274,MATCH($A941,'Hoja de Trabajo para listado'!$DE$153:$DE$1048576,0),MATCH((CUADRO!I$4&amp;$E941),'Hoja de Trabajo para listado'!$DE$151:$DG$151,0)),0)+IFERROR(INDEX('Hoja de Trabajo para listado'!$CD$155:$DC$1048576,MATCH($A941,'Hoja de Trabajo para listado'!$CD$155:$CD$1048576,0),MATCH((CUADRO!I$4&amp;$E941),'Hoja de Trabajo para listado'!$CD$151:$DC$151,0)),0)</f>
        <v>0</v>
      </c>
      <c r="J941" s="241">
        <f ca="1">+IFERROR(INDEX('Hoja de Trabajo para listado'!$A$155:$Z$1048576,MATCH($A941,'Hoja de Trabajo para listado'!$A$155:$A$1048576,0),MATCH((CUADRO!J$4&amp;$E941),'Hoja de Trabajo para listado'!$A$151:$Z$151,0)),0)+IFERROR(INDEX('Hoja de Trabajo para listado'!$AB$155:$BA$1048576,MATCH($A941,'Hoja de Trabajo para listado'!$AB$155:$AB$1048576,0),MATCH((CUADRO!J$4&amp;$E941),'Hoja de Trabajo para listado'!$AB$151:$BA$151,0)),0)+IFERROR(INDEX('Hoja de Trabajo para listado'!$BC$155:$CB$1048576,MATCH($A941,'Hoja de Trabajo para listado'!$BC$155:$BC$1048576,0),MATCH((CUADRO!J$4&amp;$E941),'Hoja de Trabajo para listado'!$BC$151:$CB$151,0)),0)+IFERROR(INDEX('Hoja de Trabajo para listado'!$DE$153:$DG$274,MATCH($A941,'Hoja de Trabajo para listado'!$DE$153:$DE$1048576,0),MATCH((CUADRO!J$4&amp;$E941),'Hoja de Trabajo para listado'!$DE$151:$DG$151,0)),0)+IFERROR(INDEX('Hoja de Trabajo para listado'!$CD$155:$DC$1048576,MATCH($A941,'Hoja de Trabajo para listado'!$CD$155:$CD$1048576,0),MATCH((CUADRO!J$4&amp;$E941),'Hoja de Trabajo para listado'!$CD$151:$DC$151,0)),0)</f>
        <v>0</v>
      </c>
      <c r="K941" s="241">
        <f ca="1">+IFERROR(INDEX('Hoja de Trabajo para listado'!$A$155:$Z$1048576,MATCH($A941,'Hoja de Trabajo para listado'!$A$155:$A$1048576,0),MATCH((CUADRO!K$4&amp;$E941),'Hoja de Trabajo para listado'!$A$151:$Z$151,0)),0)+IFERROR(INDEX('Hoja de Trabajo para listado'!$AB$155:$BA$1048576,MATCH($A941,'Hoja de Trabajo para listado'!$AB$155:$AB$1048576,0),MATCH((CUADRO!K$4&amp;$E941),'Hoja de Trabajo para listado'!$AB$151:$BA$151,0)),0)+IFERROR(INDEX('Hoja de Trabajo para listado'!$BC$155:$CB$1048576,MATCH($A941,'Hoja de Trabajo para listado'!$BC$155:$BC$1048576,0),MATCH((CUADRO!K$4&amp;$E941),'Hoja de Trabajo para listado'!$BC$151:$CB$151,0)),0)+IFERROR(INDEX('Hoja de Trabajo para listado'!$DE$153:$DG$274,MATCH($A941,'Hoja de Trabajo para listado'!$DE$153:$DE$1048576,0),MATCH((CUADRO!K$4&amp;$E941),'Hoja de Trabajo para listado'!$DE$151:$DG$151,0)),0)+IFERROR(INDEX('Hoja de Trabajo para listado'!$CD$155:$DC$1048576,MATCH($A941,'Hoja de Trabajo para listado'!$CD$155:$CD$1048576,0),MATCH((CUADRO!K$4&amp;$E941),'Hoja de Trabajo para listado'!$CD$151:$DC$151,0)),0)</f>
        <v>0</v>
      </c>
      <c r="L941" s="241">
        <f ca="1">+IFERROR(INDEX('Hoja de Trabajo para listado'!$A$155:$Z$1048576,MATCH($A941,'Hoja de Trabajo para listado'!$A$155:$A$1048576,0),MATCH((CUADRO!L$4&amp;$E941),'Hoja de Trabajo para listado'!$A$151:$Z$151,0)),0)+IFERROR(INDEX('Hoja de Trabajo para listado'!$AB$155:$BA$1048576,MATCH($A941,'Hoja de Trabajo para listado'!$AB$155:$AB$1048576,0),MATCH((CUADRO!L$4&amp;$E941),'Hoja de Trabajo para listado'!$AB$151:$BA$151,0)),0)+IFERROR(INDEX('Hoja de Trabajo para listado'!$BC$155:$CB$1048576,MATCH($A941,'Hoja de Trabajo para listado'!$BC$155:$BC$1048576,0),MATCH((CUADRO!L$4&amp;$E941),'Hoja de Trabajo para listado'!$BC$151:$CB$151,0)),0)+IFERROR(INDEX('Hoja de Trabajo para listado'!$DE$153:$DG$274,MATCH($A941,'Hoja de Trabajo para listado'!$DE$153:$DE$1048576,0),MATCH((CUADRO!L$4&amp;$E941),'Hoja de Trabajo para listado'!$DE$151:$DG$151,0)),0)+IFERROR(INDEX('Hoja de Trabajo para listado'!$CD$155:$DC$1048576,MATCH($A941,'Hoja de Trabajo para listado'!$CD$155:$CD$1048576,0),MATCH((CUADRO!L$4&amp;$E941),'Hoja de Trabajo para listado'!$CD$151:$DC$151,0)),0)</f>
        <v>0</v>
      </c>
      <c r="M941" s="241">
        <f ca="1">+IFERROR(INDEX('Hoja de Trabajo para listado'!$A$155:$Z$1048576,MATCH($A941,'Hoja de Trabajo para listado'!$A$155:$A$1048576,0),MATCH((CUADRO!M$4&amp;$E941),'Hoja de Trabajo para listado'!$A$151:$Z$151,0)),0)+IFERROR(INDEX('Hoja de Trabajo para listado'!$AB$155:$BA$1048576,MATCH($A941,'Hoja de Trabajo para listado'!$AB$155:$AB$1048576,0),MATCH((CUADRO!M$4&amp;$E941),'Hoja de Trabajo para listado'!$AB$151:$BA$151,0)),0)+IFERROR(INDEX('Hoja de Trabajo para listado'!$BC$155:$CB$1048576,MATCH($A941,'Hoja de Trabajo para listado'!$BC$155:$BC$1048576,0),MATCH((CUADRO!M$4&amp;$E941),'Hoja de Trabajo para listado'!$BC$151:$CB$151,0)),0)+IFERROR(INDEX('Hoja de Trabajo para listado'!$DE$153:$DG$274,MATCH($A941,'Hoja de Trabajo para listado'!$DE$153:$DE$1048576,0),MATCH((CUADRO!M$4&amp;$E941),'Hoja de Trabajo para listado'!$DE$151:$DG$151,0)),0)+IFERROR(INDEX('Hoja de Trabajo para listado'!$CD$155:$DC$1048576,MATCH($A941,'Hoja de Trabajo para listado'!$CD$155:$CD$1048576,0),MATCH((CUADRO!M$4&amp;$E941),'Hoja de Trabajo para listado'!$CD$151:$DC$151,0)),0)</f>
        <v>0</v>
      </c>
      <c r="N941" s="241">
        <f ca="1">+IFERROR(INDEX('Hoja de Trabajo para listado'!$A$155:$Z$1048576,MATCH($A941,'Hoja de Trabajo para listado'!$A$155:$A$1048576,0),MATCH((CUADRO!N$4&amp;$E941),'Hoja de Trabajo para listado'!$A$151:$Z$151,0)),0)+IFERROR(INDEX('Hoja de Trabajo para listado'!$AB$155:$BA$1048576,MATCH($A941,'Hoja de Trabajo para listado'!$AB$155:$AB$1048576,0),MATCH((CUADRO!N$4&amp;$E941),'Hoja de Trabajo para listado'!$AB$151:$BA$151,0)),0)+IFERROR(INDEX('Hoja de Trabajo para listado'!$BC$155:$CB$1048576,MATCH($A941,'Hoja de Trabajo para listado'!$BC$155:$BC$1048576,0),MATCH((CUADRO!N$4&amp;$E941),'Hoja de Trabajo para listado'!$BC$151:$CB$151,0)),0)+IFERROR(INDEX('Hoja de Trabajo para listado'!$DE$153:$DG$274,MATCH($A941,'Hoja de Trabajo para listado'!$DE$153:$DE$1048576,0),MATCH((CUADRO!N$4&amp;$E941),'Hoja de Trabajo para listado'!$DE$151:$DG$151,0)),0)+IFERROR(INDEX('Hoja de Trabajo para listado'!$CD$155:$DC$1048576,MATCH($A941,'Hoja de Trabajo para listado'!$CD$155:$CD$1048576,0),MATCH((CUADRO!N$4&amp;$E941),'Hoja de Trabajo para listado'!$CD$151:$DC$151,0)),0)</f>
        <v>0</v>
      </c>
      <c r="O941" s="241">
        <f ca="1">+IFERROR(INDEX('Hoja de Trabajo para listado'!$A$155:$Z$1048576,MATCH($A941,'Hoja de Trabajo para listado'!$A$155:$A$1048576,0),MATCH((CUADRO!O$4&amp;$E941),'Hoja de Trabajo para listado'!$A$151:$Z$151,0)),0)+IFERROR(INDEX('Hoja de Trabajo para listado'!$AB$155:$BA$1048576,MATCH($A941,'Hoja de Trabajo para listado'!$AB$155:$AB$1048576,0),MATCH((CUADRO!O$4&amp;$E941),'Hoja de Trabajo para listado'!$AB$151:$BA$151,0)),0)+IFERROR(INDEX('Hoja de Trabajo para listado'!$BC$155:$CB$1048576,MATCH($A941,'Hoja de Trabajo para listado'!$BC$155:$BC$1048576,0),MATCH((CUADRO!O$4&amp;$E941),'Hoja de Trabajo para listado'!$BC$151:$CB$151,0)),0)+IFERROR(INDEX('Hoja de Trabajo para listado'!$DE$153:$DG$274,MATCH($A941,'Hoja de Trabajo para listado'!$DE$153:$DE$1048576,0),MATCH((CUADRO!O$4&amp;$E941),'Hoja de Trabajo para listado'!$DE$151:$DG$151,0)),0)+IFERROR(INDEX('Hoja de Trabajo para listado'!$CD$155:$DC$1048576,MATCH($A941,'Hoja de Trabajo para listado'!$CD$155:$CD$1048576,0),MATCH((CUADRO!O$4&amp;$E941),'Hoja de Trabajo para listado'!$CD$151:$DC$151,0)),0)</f>
        <v>0</v>
      </c>
      <c r="P941" s="241">
        <f ca="1">+IFERROR(INDEX('Hoja de Trabajo para listado'!$A$155:$Z$1048576,MATCH($A941,'Hoja de Trabajo para listado'!$A$155:$A$1048576,0),MATCH((CUADRO!P$4&amp;$E941),'Hoja de Trabajo para listado'!$A$151:$Z$151,0)),0)+IFERROR(INDEX('Hoja de Trabajo para listado'!$AB$155:$BA$1048576,MATCH($A941,'Hoja de Trabajo para listado'!$AB$155:$AB$1048576,0),MATCH((CUADRO!P$4&amp;$E941),'Hoja de Trabajo para listado'!$AB$151:$BA$151,0)),0)+IFERROR(INDEX('Hoja de Trabajo para listado'!$BC$155:$CB$1048576,MATCH($A941,'Hoja de Trabajo para listado'!$BC$155:$BC$1048576,0),MATCH((CUADRO!P$4&amp;$E941),'Hoja de Trabajo para listado'!$BC$151:$CB$151,0)),0)+IFERROR(INDEX('Hoja de Trabajo para listado'!$DE$153:$DG$274,MATCH($A941,'Hoja de Trabajo para listado'!$DE$153:$DE$1048576,0),MATCH((CUADRO!P$4&amp;$E941),'Hoja de Trabajo para listado'!$DE$151:$DG$151,0)),0)+IFERROR(INDEX('Hoja de Trabajo para listado'!$CD$155:$DC$1048576,MATCH($A941,'Hoja de Trabajo para listado'!$CD$155:$CD$1048576,0),MATCH((CUADRO!P$4&amp;$E941),'Hoja de Trabajo para listado'!$CD$151:$DC$151,0)),0)</f>
        <v>0</v>
      </c>
      <c r="Q941" s="241">
        <f ca="1">+IFERROR(INDEX('Hoja de Trabajo para listado'!$A$155:$Z$1048576,MATCH($A941,'Hoja de Trabajo para listado'!$A$155:$A$1048576,0),MATCH((CUADRO!Q$4&amp;$E941),'Hoja de Trabajo para listado'!$A$151:$Z$151,0)),0)+IFERROR(INDEX('Hoja de Trabajo para listado'!$AB$155:$BA$1048576,MATCH($A941,'Hoja de Trabajo para listado'!$AB$155:$AB$1048576,0),MATCH((CUADRO!Q$4&amp;$E941),'Hoja de Trabajo para listado'!$AB$151:$BA$151,0)),0)+IFERROR(INDEX('Hoja de Trabajo para listado'!$BC$155:$CB$1048576,MATCH($A941,'Hoja de Trabajo para listado'!$BC$155:$BC$1048576,0),MATCH((CUADRO!Q$4&amp;$E941),'Hoja de Trabajo para listado'!$BC$151:$CB$151,0)),0)+IFERROR(INDEX('Hoja de Trabajo para listado'!$DE$153:$DG$274,MATCH($A941,'Hoja de Trabajo para listado'!$DE$153:$DE$1048576,0),MATCH((CUADRO!Q$4&amp;$E941),'Hoja de Trabajo para listado'!$DE$151:$DG$151,0)),0)+IFERROR(INDEX('Hoja de Trabajo para listado'!$CD$155:$DC$1048576,MATCH($A941,'Hoja de Trabajo para listado'!$CD$155:$CD$1048576,0),MATCH((CUADRO!Q$4&amp;$E941),'Hoja de Trabajo para listado'!$CD$151:$DC$151,0)),0)</f>
        <v>0</v>
      </c>
      <c r="R941" s="241">
        <f t="shared" ca="1" si="28"/>
        <v>0</v>
      </c>
      <c r="S941" s="247"/>
      <c r="T941" s="241">
        <f ca="1">+T942</f>
        <v>0</v>
      </c>
      <c r="U941" s="240">
        <f t="shared" si="29"/>
        <v>1</v>
      </c>
    </row>
    <row r="942" spans="1:21" customFormat="1" ht="15" hidden="1" customHeight="1">
      <c r="A942" s="32">
        <v>1702</v>
      </c>
      <c r="B942" s="382"/>
      <c r="C942" s="245" t="str">
        <f>+VLOOKUP(A942,bd_lista!$A$3:$C$592,3,FALSE)</f>
        <v>Gobierno Autónomo Municipal de Cotoca</v>
      </c>
      <c r="D942" s="384"/>
      <c r="E942" s="242" t="s">
        <v>684</v>
      </c>
      <c r="F942" s="243">
        <f ca="1">+IFERROR(INDEX('Hoja de Trabajo para listado'!$A$155:$Z$1048576,MATCH($A942,'Hoja de Trabajo para listado'!$A$155:$A$1048576,0),MATCH((CUADRO!F$4&amp;$E942),'Hoja de Trabajo para listado'!$A$151:$Z$151,0)),0)+IFERROR(INDEX('Hoja de Trabajo para listado'!$AB$155:$BA$1048576,MATCH($A942,'Hoja de Trabajo para listado'!$AB$155:$AB$1048576,0),MATCH((CUADRO!F$4&amp;$E942),'Hoja de Trabajo para listado'!$AB$151:$BA$151,0)),0)+IFERROR(INDEX('Hoja de Trabajo para listado'!$BC$155:$CB$1048576,MATCH($A942,'Hoja de Trabajo para listado'!$BC$155:$BC$1048576,0),MATCH((CUADRO!F$4&amp;$E942),'Hoja de Trabajo para listado'!$BC$151:$CB$151,0)),0)+IFERROR(INDEX('Hoja de Trabajo para listado'!$DE$153:$DG$274,MATCH($A942,'Hoja de Trabajo para listado'!$DE$153:$DE$1048576,0),MATCH((CUADRO!F$4&amp;$E942),'Hoja de Trabajo para listado'!$DE$151:$DG$151,0)),0)+IFERROR(INDEX('Hoja de Trabajo para listado'!$CD$155:$DC$1048576,MATCH($A942,'Hoja de Trabajo para listado'!$CD$155:$CD$1048576,0),MATCH((CUADRO!F$4&amp;$E942),'Hoja de Trabajo para listado'!$CD$151:$DC$151,0)),0)</f>
        <v>0</v>
      </c>
      <c r="G942" s="243">
        <f ca="1">+IFERROR(INDEX('Hoja de Trabajo para listado'!$A$155:$Z$1048576,MATCH($A942,'Hoja de Trabajo para listado'!$A$155:$A$1048576,0),MATCH((CUADRO!G$4&amp;$E942),'Hoja de Trabajo para listado'!$A$151:$Z$151,0)),0)+IFERROR(INDEX('Hoja de Trabajo para listado'!$AB$155:$BA$1048576,MATCH($A942,'Hoja de Trabajo para listado'!$AB$155:$AB$1048576,0),MATCH((CUADRO!G$4&amp;$E942),'Hoja de Trabajo para listado'!$AB$151:$BA$151,0)),0)+IFERROR(INDEX('Hoja de Trabajo para listado'!$BC$155:$CB$1048576,MATCH($A942,'Hoja de Trabajo para listado'!$BC$155:$BC$1048576,0),MATCH((CUADRO!G$4&amp;$E942),'Hoja de Trabajo para listado'!$BC$151:$CB$151,0)),0)+IFERROR(INDEX('Hoja de Trabajo para listado'!$DE$153:$DG$274,MATCH($A942,'Hoja de Trabajo para listado'!$DE$153:$DE$1048576,0),MATCH((CUADRO!G$4&amp;$E942),'Hoja de Trabajo para listado'!$DE$151:$DG$151,0)),0)+IFERROR(INDEX('Hoja de Trabajo para listado'!$CD$155:$DC$1048576,MATCH($A942,'Hoja de Trabajo para listado'!$CD$155:$CD$1048576,0),MATCH((CUADRO!G$4&amp;$E942),'Hoja de Trabajo para listado'!$CD$151:$DC$151,0)),0)</f>
        <v>0</v>
      </c>
      <c r="H942" s="243">
        <f ca="1">+IFERROR(INDEX('Hoja de Trabajo para listado'!$A$155:$Z$1048576,MATCH($A942,'Hoja de Trabajo para listado'!$A$155:$A$1048576,0),MATCH((CUADRO!H$4&amp;$E942),'Hoja de Trabajo para listado'!$A$151:$Z$151,0)),0)+IFERROR(INDEX('Hoja de Trabajo para listado'!$AB$155:$BA$1048576,MATCH($A942,'Hoja de Trabajo para listado'!$AB$155:$AB$1048576,0),MATCH((CUADRO!H$4&amp;$E942),'Hoja de Trabajo para listado'!$AB$151:$BA$151,0)),0)+IFERROR(INDEX('Hoja de Trabajo para listado'!$BC$155:$CB$1048576,MATCH($A942,'Hoja de Trabajo para listado'!$BC$155:$BC$1048576,0),MATCH((CUADRO!H$4&amp;$E942),'Hoja de Trabajo para listado'!$BC$151:$CB$151,0)),0)+IFERROR(INDEX('Hoja de Trabajo para listado'!$DE$153:$DG$274,MATCH($A942,'Hoja de Trabajo para listado'!$DE$153:$DE$1048576,0),MATCH((CUADRO!H$4&amp;$E942),'Hoja de Trabajo para listado'!$DE$151:$DG$151,0)),0)+IFERROR(INDEX('Hoja de Trabajo para listado'!$CD$155:$DC$1048576,MATCH($A942,'Hoja de Trabajo para listado'!$CD$155:$CD$1048576,0),MATCH((CUADRO!H$4&amp;$E942),'Hoja de Trabajo para listado'!$CD$151:$DC$151,0)),0)</f>
        <v>0</v>
      </c>
      <c r="I942" s="243">
        <f ca="1">+IFERROR(INDEX('Hoja de Trabajo para listado'!$A$155:$Z$1048576,MATCH($A942,'Hoja de Trabajo para listado'!$A$155:$A$1048576,0),MATCH((CUADRO!I$4&amp;$E942),'Hoja de Trabajo para listado'!$A$151:$Z$151,0)),0)+IFERROR(INDEX('Hoja de Trabajo para listado'!$AB$155:$BA$1048576,MATCH($A942,'Hoja de Trabajo para listado'!$AB$155:$AB$1048576,0),MATCH((CUADRO!I$4&amp;$E942),'Hoja de Trabajo para listado'!$AB$151:$BA$151,0)),0)+IFERROR(INDEX('Hoja de Trabajo para listado'!$BC$155:$CB$1048576,MATCH($A942,'Hoja de Trabajo para listado'!$BC$155:$BC$1048576,0),MATCH((CUADRO!I$4&amp;$E942),'Hoja de Trabajo para listado'!$BC$151:$CB$151,0)),0)+IFERROR(INDEX('Hoja de Trabajo para listado'!$DE$153:$DG$274,MATCH($A942,'Hoja de Trabajo para listado'!$DE$153:$DE$1048576,0),MATCH((CUADRO!I$4&amp;$E942),'Hoja de Trabajo para listado'!$DE$151:$DG$151,0)),0)+IFERROR(INDEX('Hoja de Trabajo para listado'!$CD$155:$DC$1048576,MATCH($A942,'Hoja de Trabajo para listado'!$CD$155:$CD$1048576,0),MATCH((CUADRO!I$4&amp;$E942),'Hoja de Trabajo para listado'!$CD$151:$DC$151,0)),0)</f>
        <v>0</v>
      </c>
      <c r="J942" s="243">
        <f ca="1">+IFERROR(INDEX('Hoja de Trabajo para listado'!$A$155:$Z$1048576,MATCH($A942,'Hoja de Trabajo para listado'!$A$155:$A$1048576,0),MATCH((CUADRO!J$4&amp;$E942),'Hoja de Trabajo para listado'!$A$151:$Z$151,0)),0)+IFERROR(INDEX('Hoja de Trabajo para listado'!$AB$155:$BA$1048576,MATCH($A942,'Hoja de Trabajo para listado'!$AB$155:$AB$1048576,0),MATCH((CUADRO!J$4&amp;$E942),'Hoja de Trabajo para listado'!$AB$151:$BA$151,0)),0)+IFERROR(INDEX('Hoja de Trabajo para listado'!$BC$155:$CB$1048576,MATCH($A942,'Hoja de Trabajo para listado'!$BC$155:$BC$1048576,0),MATCH((CUADRO!J$4&amp;$E942),'Hoja de Trabajo para listado'!$BC$151:$CB$151,0)),0)+IFERROR(INDEX('Hoja de Trabajo para listado'!$DE$153:$DG$274,MATCH($A942,'Hoja de Trabajo para listado'!$DE$153:$DE$1048576,0),MATCH((CUADRO!J$4&amp;$E942),'Hoja de Trabajo para listado'!$DE$151:$DG$151,0)),0)+IFERROR(INDEX('Hoja de Trabajo para listado'!$CD$155:$DC$1048576,MATCH($A942,'Hoja de Trabajo para listado'!$CD$155:$CD$1048576,0),MATCH((CUADRO!J$4&amp;$E942),'Hoja de Trabajo para listado'!$CD$151:$DC$151,0)),0)</f>
        <v>0</v>
      </c>
      <c r="K942" s="243">
        <f ca="1">+IFERROR(INDEX('Hoja de Trabajo para listado'!$A$155:$Z$1048576,MATCH($A942,'Hoja de Trabajo para listado'!$A$155:$A$1048576,0),MATCH((CUADRO!K$4&amp;$E942),'Hoja de Trabajo para listado'!$A$151:$Z$151,0)),0)+IFERROR(INDEX('Hoja de Trabajo para listado'!$AB$155:$BA$1048576,MATCH($A942,'Hoja de Trabajo para listado'!$AB$155:$AB$1048576,0),MATCH((CUADRO!K$4&amp;$E942),'Hoja de Trabajo para listado'!$AB$151:$BA$151,0)),0)+IFERROR(INDEX('Hoja de Trabajo para listado'!$BC$155:$CB$1048576,MATCH($A942,'Hoja de Trabajo para listado'!$BC$155:$BC$1048576,0),MATCH((CUADRO!K$4&amp;$E942),'Hoja de Trabajo para listado'!$BC$151:$CB$151,0)),0)+IFERROR(INDEX('Hoja de Trabajo para listado'!$DE$153:$DG$274,MATCH($A942,'Hoja de Trabajo para listado'!$DE$153:$DE$1048576,0),MATCH((CUADRO!K$4&amp;$E942),'Hoja de Trabajo para listado'!$DE$151:$DG$151,0)),0)+IFERROR(INDEX('Hoja de Trabajo para listado'!$CD$155:$DC$1048576,MATCH($A942,'Hoja de Trabajo para listado'!$CD$155:$CD$1048576,0),MATCH((CUADRO!K$4&amp;$E942),'Hoja de Trabajo para listado'!$CD$151:$DC$151,0)),0)</f>
        <v>0</v>
      </c>
      <c r="L942" s="243">
        <f ca="1">+IFERROR(INDEX('Hoja de Trabajo para listado'!$A$155:$Z$1048576,MATCH($A942,'Hoja de Trabajo para listado'!$A$155:$A$1048576,0),MATCH((CUADRO!L$4&amp;$E942),'Hoja de Trabajo para listado'!$A$151:$Z$151,0)),0)+IFERROR(INDEX('Hoja de Trabajo para listado'!$AB$155:$BA$1048576,MATCH($A942,'Hoja de Trabajo para listado'!$AB$155:$AB$1048576,0),MATCH((CUADRO!L$4&amp;$E942),'Hoja de Trabajo para listado'!$AB$151:$BA$151,0)),0)+IFERROR(INDEX('Hoja de Trabajo para listado'!$BC$155:$CB$1048576,MATCH($A942,'Hoja de Trabajo para listado'!$BC$155:$BC$1048576,0),MATCH((CUADRO!L$4&amp;$E942),'Hoja de Trabajo para listado'!$BC$151:$CB$151,0)),0)+IFERROR(INDEX('Hoja de Trabajo para listado'!$DE$153:$DG$274,MATCH($A942,'Hoja de Trabajo para listado'!$DE$153:$DE$1048576,0),MATCH((CUADRO!L$4&amp;$E942),'Hoja de Trabajo para listado'!$DE$151:$DG$151,0)),0)+IFERROR(INDEX('Hoja de Trabajo para listado'!$CD$155:$DC$1048576,MATCH($A942,'Hoja de Trabajo para listado'!$CD$155:$CD$1048576,0),MATCH((CUADRO!L$4&amp;$E942),'Hoja de Trabajo para listado'!$CD$151:$DC$151,0)),0)</f>
        <v>0</v>
      </c>
      <c r="M942" s="243">
        <f ca="1">+IFERROR(INDEX('Hoja de Trabajo para listado'!$A$155:$Z$1048576,MATCH($A942,'Hoja de Trabajo para listado'!$A$155:$A$1048576,0),MATCH((CUADRO!M$4&amp;$E942),'Hoja de Trabajo para listado'!$A$151:$Z$151,0)),0)+IFERROR(INDEX('Hoja de Trabajo para listado'!$AB$155:$BA$1048576,MATCH($A942,'Hoja de Trabajo para listado'!$AB$155:$AB$1048576,0),MATCH((CUADRO!M$4&amp;$E942),'Hoja de Trabajo para listado'!$AB$151:$BA$151,0)),0)+IFERROR(INDEX('Hoja de Trabajo para listado'!$BC$155:$CB$1048576,MATCH($A942,'Hoja de Trabajo para listado'!$BC$155:$BC$1048576,0),MATCH((CUADRO!M$4&amp;$E942),'Hoja de Trabajo para listado'!$BC$151:$CB$151,0)),0)+IFERROR(INDEX('Hoja de Trabajo para listado'!$DE$153:$DG$274,MATCH($A942,'Hoja de Trabajo para listado'!$DE$153:$DE$1048576,0),MATCH((CUADRO!M$4&amp;$E942),'Hoja de Trabajo para listado'!$DE$151:$DG$151,0)),0)+IFERROR(INDEX('Hoja de Trabajo para listado'!$CD$155:$DC$1048576,MATCH($A942,'Hoja de Trabajo para listado'!$CD$155:$CD$1048576,0),MATCH((CUADRO!M$4&amp;$E942),'Hoja de Trabajo para listado'!$CD$151:$DC$151,0)),0)</f>
        <v>0</v>
      </c>
      <c r="N942" s="243">
        <f ca="1">+IFERROR(INDEX('Hoja de Trabajo para listado'!$A$155:$Z$1048576,MATCH($A942,'Hoja de Trabajo para listado'!$A$155:$A$1048576,0),MATCH((CUADRO!N$4&amp;$E942),'Hoja de Trabajo para listado'!$A$151:$Z$151,0)),0)+IFERROR(INDEX('Hoja de Trabajo para listado'!$AB$155:$BA$1048576,MATCH($A942,'Hoja de Trabajo para listado'!$AB$155:$AB$1048576,0),MATCH((CUADRO!N$4&amp;$E942),'Hoja de Trabajo para listado'!$AB$151:$BA$151,0)),0)+IFERROR(INDEX('Hoja de Trabajo para listado'!$BC$155:$CB$1048576,MATCH($A942,'Hoja de Trabajo para listado'!$BC$155:$BC$1048576,0),MATCH((CUADRO!N$4&amp;$E942),'Hoja de Trabajo para listado'!$BC$151:$CB$151,0)),0)+IFERROR(INDEX('Hoja de Trabajo para listado'!$DE$153:$DG$274,MATCH($A942,'Hoja de Trabajo para listado'!$DE$153:$DE$1048576,0),MATCH((CUADRO!N$4&amp;$E942),'Hoja de Trabajo para listado'!$DE$151:$DG$151,0)),0)+IFERROR(INDEX('Hoja de Trabajo para listado'!$CD$155:$DC$1048576,MATCH($A942,'Hoja de Trabajo para listado'!$CD$155:$CD$1048576,0),MATCH((CUADRO!N$4&amp;$E942),'Hoja de Trabajo para listado'!$CD$151:$DC$151,0)),0)</f>
        <v>0</v>
      </c>
      <c r="O942" s="243">
        <f ca="1">+IFERROR(INDEX('Hoja de Trabajo para listado'!$A$155:$Z$1048576,MATCH($A942,'Hoja de Trabajo para listado'!$A$155:$A$1048576,0),MATCH((CUADRO!O$4&amp;$E942),'Hoja de Trabajo para listado'!$A$151:$Z$151,0)),0)+IFERROR(INDEX('Hoja de Trabajo para listado'!$AB$155:$BA$1048576,MATCH($A942,'Hoja de Trabajo para listado'!$AB$155:$AB$1048576,0),MATCH((CUADRO!O$4&amp;$E942),'Hoja de Trabajo para listado'!$AB$151:$BA$151,0)),0)+IFERROR(INDEX('Hoja de Trabajo para listado'!$BC$155:$CB$1048576,MATCH($A942,'Hoja de Trabajo para listado'!$BC$155:$BC$1048576,0),MATCH((CUADRO!O$4&amp;$E942),'Hoja de Trabajo para listado'!$BC$151:$CB$151,0)),0)+IFERROR(INDEX('Hoja de Trabajo para listado'!$DE$153:$DG$274,MATCH($A942,'Hoja de Trabajo para listado'!$DE$153:$DE$1048576,0),MATCH((CUADRO!O$4&amp;$E942),'Hoja de Trabajo para listado'!$DE$151:$DG$151,0)),0)+IFERROR(INDEX('Hoja de Trabajo para listado'!$CD$155:$DC$1048576,MATCH($A942,'Hoja de Trabajo para listado'!$CD$155:$CD$1048576,0),MATCH((CUADRO!O$4&amp;$E942),'Hoja de Trabajo para listado'!$CD$151:$DC$151,0)),0)</f>
        <v>0</v>
      </c>
      <c r="P942" s="243">
        <f ca="1">+IFERROR(INDEX('Hoja de Trabajo para listado'!$A$155:$Z$1048576,MATCH($A942,'Hoja de Trabajo para listado'!$A$155:$A$1048576,0),MATCH((CUADRO!P$4&amp;$E942),'Hoja de Trabajo para listado'!$A$151:$Z$151,0)),0)+IFERROR(INDEX('Hoja de Trabajo para listado'!$AB$155:$BA$1048576,MATCH($A942,'Hoja de Trabajo para listado'!$AB$155:$AB$1048576,0),MATCH((CUADRO!P$4&amp;$E942),'Hoja de Trabajo para listado'!$AB$151:$BA$151,0)),0)+IFERROR(INDEX('Hoja de Trabajo para listado'!$BC$155:$CB$1048576,MATCH($A942,'Hoja de Trabajo para listado'!$BC$155:$BC$1048576,0),MATCH((CUADRO!P$4&amp;$E942),'Hoja de Trabajo para listado'!$BC$151:$CB$151,0)),0)+IFERROR(INDEX('Hoja de Trabajo para listado'!$DE$153:$DG$274,MATCH($A942,'Hoja de Trabajo para listado'!$DE$153:$DE$1048576,0),MATCH((CUADRO!P$4&amp;$E942),'Hoja de Trabajo para listado'!$DE$151:$DG$151,0)),0)+IFERROR(INDEX('Hoja de Trabajo para listado'!$CD$155:$DC$1048576,MATCH($A942,'Hoja de Trabajo para listado'!$CD$155:$CD$1048576,0),MATCH((CUADRO!P$4&amp;$E942),'Hoja de Trabajo para listado'!$CD$151:$DC$151,0)),0)</f>
        <v>0</v>
      </c>
      <c r="Q942" s="243">
        <f ca="1">+IFERROR(INDEX('Hoja de Trabajo para listado'!$A$155:$Z$1048576,MATCH($A942,'Hoja de Trabajo para listado'!$A$155:$A$1048576,0),MATCH((CUADRO!Q$4&amp;$E942),'Hoja de Trabajo para listado'!$A$151:$Z$151,0)),0)+IFERROR(INDEX('Hoja de Trabajo para listado'!$AB$155:$BA$1048576,MATCH($A942,'Hoja de Trabajo para listado'!$AB$155:$AB$1048576,0),MATCH((CUADRO!Q$4&amp;$E942),'Hoja de Trabajo para listado'!$AB$151:$BA$151,0)),0)+IFERROR(INDEX('Hoja de Trabajo para listado'!$BC$155:$CB$1048576,MATCH($A942,'Hoja de Trabajo para listado'!$BC$155:$BC$1048576,0),MATCH((CUADRO!Q$4&amp;$E942),'Hoja de Trabajo para listado'!$BC$151:$CB$151,0)),0)+IFERROR(INDEX('Hoja de Trabajo para listado'!$DE$153:$DG$274,MATCH($A942,'Hoja de Trabajo para listado'!$DE$153:$DE$1048576,0),MATCH((CUADRO!Q$4&amp;$E942),'Hoja de Trabajo para listado'!$DE$151:$DG$151,0)),0)+IFERROR(INDEX('Hoja de Trabajo para listado'!$CD$155:$DC$1048576,MATCH($A942,'Hoja de Trabajo para listado'!$CD$155:$CD$1048576,0),MATCH((CUADRO!Q$4&amp;$E942),'Hoja de Trabajo para listado'!$CD$151:$DC$151,0)),0)</f>
        <v>0</v>
      </c>
      <c r="R942" s="243">
        <f t="shared" ca="1" si="28"/>
        <v>0</v>
      </c>
      <c r="S942" s="253">
        <f ca="1">+R941+R942</f>
        <v>0</v>
      </c>
      <c r="T942" s="243">
        <f ca="1">+S942</f>
        <v>0</v>
      </c>
      <c r="U942" s="242">
        <f t="shared" si="29"/>
        <v>2</v>
      </c>
    </row>
    <row r="943" spans="1:21" customFormat="1" ht="15" hidden="1" customHeight="1">
      <c r="A943" s="32">
        <v>1703</v>
      </c>
      <c r="B943" s="381">
        <f>+A943</f>
        <v>1703</v>
      </c>
      <c r="C943" s="245" t="str">
        <f>+VLOOKUP(A943,bd_lista!$A$3:$C$592,3,FALSE)</f>
        <v>Gobierno Autónomo Municipal de Porongo (Ayacucho)</v>
      </c>
      <c r="D943" s="383" t="str">
        <f>+C943</f>
        <v>Gobierno Autónomo Municipal de Porongo (Ayacucho)</v>
      </c>
      <c r="E943" s="240" t="s">
        <v>683</v>
      </c>
      <c r="F943" s="241">
        <f ca="1">+IFERROR(INDEX('Hoja de Trabajo para listado'!$A$155:$Z$1048576,MATCH($A943,'Hoja de Trabajo para listado'!$A$155:$A$1048576,0),MATCH((CUADRO!F$4&amp;$E943),'Hoja de Trabajo para listado'!$A$151:$Z$151,0)),0)+IFERROR(INDEX('Hoja de Trabajo para listado'!$AB$155:$BA$1048576,MATCH($A943,'Hoja de Trabajo para listado'!$AB$155:$AB$1048576,0),MATCH((CUADRO!F$4&amp;$E943),'Hoja de Trabajo para listado'!$AB$151:$BA$151,0)),0)+IFERROR(INDEX('Hoja de Trabajo para listado'!$BC$155:$CB$1048576,MATCH($A943,'Hoja de Trabajo para listado'!$BC$155:$BC$1048576,0),MATCH((CUADRO!F$4&amp;$E943),'Hoja de Trabajo para listado'!$BC$151:$CB$151,0)),0)+IFERROR(INDEX('Hoja de Trabajo para listado'!$DE$153:$DG$274,MATCH($A943,'Hoja de Trabajo para listado'!$DE$153:$DE$1048576,0),MATCH((CUADRO!F$4&amp;$E943),'Hoja de Trabajo para listado'!$DE$151:$DG$151,0)),0)+IFERROR(INDEX('Hoja de Trabajo para listado'!$CD$155:$DC$1048576,MATCH($A943,'Hoja de Trabajo para listado'!$CD$155:$CD$1048576,0),MATCH((CUADRO!F$4&amp;$E943),'Hoja de Trabajo para listado'!$CD$151:$DC$151,0)),0)</f>
        <v>0</v>
      </c>
      <c r="G943" s="241">
        <f ca="1">+IFERROR(INDEX('Hoja de Trabajo para listado'!$A$155:$Z$1048576,MATCH($A943,'Hoja de Trabajo para listado'!$A$155:$A$1048576,0),MATCH((CUADRO!G$4&amp;$E943),'Hoja de Trabajo para listado'!$A$151:$Z$151,0)),0)+IFERROR(INDEX('Hoja de Trabajo para listado'!$AB$155:$BA$1048576,MATCH($A943,'Hoja de Trabajo para listado'!$AB$155:$AB$1048576,0),MATCH((CUADRO!G$4&amp;$E943),'Hoja de Trabajo para listado'!$AB$151:$BA$151,0)),0)+IFERROR(INDEX('Hoja de Trabajo para listado'!$BC$155:$CB$1048576,MATCH($A943,'Hoja de Trabajo para listado'!$BC$155:$BC$1048576,0),MATCH((CUADRO!G$4&amp;$E943),'Hoja de Trabajo para listado'!$BC$151:$CB$151,0)),0)+IFERROR(INDEX('Hoja de Trabajo para listado'!$DE$153:$DG$274,MATCH($A943,'Hoja de Trabajo para listado'!$DE$153:$DE$1048576,0),MATCH((CUADRO!G$4&amp;$E943),'Hoja de Trabajo para listado'!$DE$151:$DG$151,0)),0)+IFERROR(INDEX('Hoja de Trabajo para listado'!$CD$155:$DC$1048576,MATCH($A943,'Hoja de Trabajo para listado'!$CD$155:$CD$1048576,0),MATCH((CUADRO!G$4&amp;$E943),'Hoja de Trabajo para listado'!$CD$151:$DC$151,0)),0)</f>
        <v>0</v>
      </c>
      <c r="H943" s="241">
        <f ca="1">+IFERROR(INDEX('Hoja de Trabajo para listado'!$A$155:$Z$1048576,MATCH($A943,'Hoja de Trabajo para listado'!$A$155:$A$1048576,0),MATCH((CUADRO!H$4&amp;$E943),'Hoja de Trabajo para listado'!$A$151:$Z$151,0)),0)+IFERROR(INDEX('Hoja de Trabajo para listado'!$AB$155:$BA$1048576,MATCH($A943,'Hoja de Trabajo para listado'!$AB$155:$AB$1048576,0),MATCH((CUADRO!H$4&amp;$E943),'Hoja de Trabajo para listado'!$AB$151:$BA$151,0)),0)+IFERROR(INDEX('Hoja de Trabajo para listado'!$BC$155:$CB$1048576,MATCH($A943,'Hoja de Trabajo para listado'!$BC$155:$BC$1048576,0),MATCH((CUADRO!H$4&amp;$E943),'Hoja de Trabajo para listado'!$BC$151:$CB$151,0)),0)+IFERROR(INDEX('Hoja de Trabajo para listado'!$DE$153:$DG$274,MATCH($A943,'Hoja de Trabajo para listado'!$DE$153:$DE$1048576,0),MATCH((CUADRO!H$4&amp;$E943),'Hoja de Trabajo para listado'!$DE$151:$DG$151,0)),0)+IFERROR(INDEX('Hoja de Trabajo para listado'!$CD$155:$DC$1048576,MATCH($A943,'Hoja de Trabajo para listado'!$CD$155:$CD$1048576,0),MATCH((CUADRO!H$4&amp;$E943),'Hoja de Trabajo para listado'!$CD$151:$DC$151,0)),0)</f>
        <v>0</v>
      </c>
      <c r="I943" s="241">
        <f ca="1">+IFERROR(INDEX('Hoja de Trabajo para listado'!$A$155:$Z$1048576,MATCH($A943,'Hoja de Trabajo para listado'!$A$155:$A$1048576,0),MATCH((CUADRO!I$4&amp;$E943),'Hoja de Trabajo para listado'!$A$151:$Z$151,0)),0)+IFERROR(INDEX('Hoja de Trabajo para listado'!$AB$155:$BA$1048576,MATCH($A943,'Hoja de Trabajo para listado'!$AB$155:$AB$1048576,0),MATCH((CUADRO!I$4&amp;$E943),'Hoja de Trabajo para listado'!$AB$151:$BA$151,0)),0)+IFERROR(INDEX('Hoja de Trabajo para listado'!$BC$155:$CB$1048576,MATCH($A943,'Hoja de Trabajo para listado'!$BC$155:$BC$1048576,0),MATCH((CUADRO!I$4&amp;$E943),'Hoja de Trabajo para listado'!$BC$151:$CB$151,0)),0)+IFERROR(INDEX('Hoja de Trabajo para listado'!$DE$153:$DG$274,MATCH($A943,'Hoja de Trabajo para listado'!$DE$153:$DE$1048576,0),MATCH((CUADRO!I$4&amp;$E943),'Hoja de Trabajo para listado'!$DE$151:$DG$151,0)),0)+IFERROR(INDEX('Hoja de Trabajo para listado'!$CD$155:$DC$1048576,MATCH($A943,'Hoja de Trabajo para listado'!$CD$155:$CD$1048576,0),MATCH((CUADRO!I$4&amp;$E943),'Hoja de Trabajo para listado'!$CD$151:$DC$151,0)),0)</f>
        <v>0</v>
      </c>
      <c r="J943" s="241">
        <f ca="1">+IFERROR(INDEX('Hoja de Trabajo para listado'!$A$155:$Z$1048576,MATCH($A943,'Hoja de Trabajo para listado'!$A$155:$A$1048576,0),MATCH((CUADRO!J$4&amp;$E943),'Hoja de Trabajo para listado'!$A$151:$Z$151,0)),0)+IFERROR(INDEX('Hoja de Trabajo para listado'!$AB$155:$BA$1048576,MATCH($A943,'Hoja de Trabajo para listado'!$AB$155:$AB$1048576,0),MATCH((CUADRO!J$4&amp;$E943),'Hoja de Trabajo para listado'!$AB$151:$BA$151,0)),0)+IFERROR(INDEX('Hoja de Trabajo para listado'!$BC$155:$CB$1048576,MATCH($A943,'Hoja de Trabajo para listado'!$BC$155:$BC$1048576,0),MATCH((CUADRO!J$4&amp;$E943),'Hoja de Trabajo para listado'!$BC$151:$CB$151,0)),0)+IFERROR(INDEX('Hoja de Trabajo para listado'!$DE$153:$DG$274,MATCH($A943,'Hoja de Trabajo para listado'!$DE$153:$DE$1048576,0),MATCH((CUADRO!J$4&amp;$E943),'Hoja de Trabajo para listado'!$DE$151:$DG$151,0)),0)+IFERROR(INDEX('Hoja de Trabajo para listado'!$CD$155:$DC$1048576,MATCH($A943,'Hoja de Trabajo para listado'!$CD$155:$CD$1048576,0),MATCH((CUADRO!J$4&amp;$E943),'Hoja de Trabajo para listado'!$CD$151:$DC$151,0)),0)</f>
        <v>0</v>
      </c>
      <c r="K943" s="241">
        <f ca="1">+IFERROR(INDEX('Hoja de Trabajo para listado'!$A$155:$Z$1048576,MATCH($A943,'Hoja de Trabajo para listado'!$A$155:$A$1048576,0),MATCH((CUADRO!K$4&amp;$E943),'Hoja de Trabajo para listado'!$A$151:$Z$151,0)),0)+IFERROR(INDEX('Hoja de Trabajo para listado'!$AB$155:$BA$1048576,MATCH($A943,'Hoja de Trabajo para listado'!$AB$155:$AB$1048576,0),MATCH((CUADRO!K$4&amp;$E943),'Hoja de Trabajo para listado'!$AB$151:$BA$151,0)),0)+IFERROR(INDEX('Hoja de Trabajo para listado'!$BC$155:$CB$1048576,MATCH($A943,'Hoja de Trabajo para listado'!$BC$155:$BC$1048576,0),MATCH((CUADRO!K$4&amp;$E943),'Hoja de Trabajo para listado'!$BC$151:$CB$151,0)),0)+IFERROR(INDEX('Hoja de Trabajo para listado'!$DE$153:$DG$274,MATCH($A943,'Hoja de Trabajo para listado'!$DE$153:$DE$1048576,0),MATCH((CUADRO!K$4&amp;$E943),'Hoja de Trabajo para listado'!$DE$151:$DG$151,0)),0)+IFERROR(INDEX('Hoja de Trabajo para listado'!$CD$155:$DC$1048576,MATCH($A943,'Hoja de Trabajo para listado'!$CD$155:$CD$1048576,0),MATCH((CUADRO!K$4&amp;$E943),'Hoja de Trabajo para listado'!$CD$151:$DC$151,0)),0)</f>
        <v>0</v>
      </c>
      <c r="L943" s="241">
        <f ca="1">+IFERROR(INDEX('Hoja de Trabajo para listado'!$A$155:$Z$1048576,MATCH($A943,'Hoja de Trabajo para listado'!$A$155:$A$1048576,0),MATCH((CUADRO!L$4&amp;$E943),'Hoja de Trabajo para listado'!$A$151:$Z$151,0)),0)+IFERROR(INDEX('Hoja de Trabajo para listado'!$AB$155:$BA$1048576,MATCH($A943,'Hoja de Trabajo para listado'!$AB$155:$AB$1048576,0),MATCH((CUADRO!L$4&amp;$E943),'Hoja de Trabajo para listado'!$AB$151:$BA$151,0)),0)+IFERROR(INDEX('Hoja de Trabajo para listado'!$BC$155:$CB$1048576,MATCH($A943,'Hoja de Trabajo para listado'!$BC$155:$BC$1048576,0),MATCH((CUADRO!L$4&amp;$E943),'Hoja de Trabajo para listado'!$BC$151:$CB$151,0)),0)+IFERROR(INDEX('Hoja de Trabajo para listado'!$DE$153:$DG$274,MATCH($A943,'Hoja de Trabajo para listado'!$DE$153:$DE$1048576,0),MATCH((CUADRO!L$4&amp;$E943),'Hoja de Trabajo para listado'!$DE$151:$DG$151,0)),0)+IFERROR(INDEX('Hoja de Trabajo para listado'!$CD$155:$DC$1048576,MATCH($A943,'Hoja de Trabajo para listado'!$CD$155:$CD$1048576,0),MATCH((CUADRO!L$4&amp;$E943),'Hoja de Trabajo para listado'!$CD$151:$DC$151,0)),0)</f>
        <v>0</v>
      </c>
      <c r="M943" s="241">
        <f ca="1">+IFERROR(INDEX('Hoja de Trabajo para listado'!$A$155:$Z$1048576,MATCH($A943,'Hoja de Trabajo para listado'!$A$155:$A$1048576,0),MATCH((CUADRO!M$4&amp;$E943),'Hoja de Trabajo para listado'!$A$151:$Z$151,0)),0)+IFERROR(INDEX('Hoja de Trabajo para listado'!$AB$155:$BA$1048576,MATCH($A943,'Hoja de Trabajo para listado'!$AB$155:$AB$1048576,0),MATCH((CUADRO!M$4&amp;$E943),'Hoja de Trabajo para listado'!$AB$151:$BA$151,0)),0)+IFERROR(INDEX('Hoja de Trabajo para listado'!$BC$155:$CB$1048576,MATCH($A943,'Hoja de Trabajo para listado'!$BC$155:$BC$1048576,0),MATCH((CUADRO!M$4&amp;$E943),'Hoja de Trabajo para listado'!$BC$151:$CB$151,0)),0)+IFERROR(INDEX('Hoja de Trabajo para listado'!$DE$153:$DG$274,MATCH($A943,'Hoja de Trabajo para listado'!$DE$153:$DE$1048576,0),MATCH((CUADRO!M$4&amp;$E943),'Hoja de Trabajo para listado'!$DE$151:$DG$151,0)),0)+IFERROR(INDEX('Hoja de Trabajo para listado'!$CD$155:$DC$1048576,MATCH($A943,'Hoja de Trabajo para listado'!$CD$155:$CD$1048576,0),MATCH((CUADRO!M$4&amp;$E943),'Hoja de Trabajo para listado'!$CD$151:$DC$151,0)),0)</f>
        <v>0</v>
      </c>
      <c r="N943" s="241">
        <f ca="1">+IFERROR(INDEX('Hoja de Trabajo para listado'!$A$155:$Z$1048576,MATCH($A943,'Hoja de Trabajo para listado'!$A$155:$A$1048576,0),MATCH((CUADRO!N$4&amp;$E943),'Hoja de Trabajo para listado'!$A$151:$Z$151,0)),0)+IFERROR(INDEX('Hoja de Trabajo para listado'!$AB$155:$BA$1048576,MATCH($A943,'Hoja de Trabajo para listado'!$AB$155:$AB$1048576,0),MATCH((CUADRO!N$4&amp;$E943),'Hoja de Trabajo para listado'!$AB$151:$BA$151,0)),0)+IFERROR(INDEX('Hoja de Trabajo para listado'!$BC$155:$CB$1048576,MATCH($A943,'Hoja de Trabajo para listado'!$BC$155:$BC$1048576,0),MATCH((CUADRO!N$4&amp;$E943),'Hoja de Trabajo para listado'!$BC$151:$CB$151,0)),0)+IFERROR(INDEX('Hoja de Trabajo para listado'!$DE$153:$DG$274,MATCH($A943,'Hoja de Trabajo para listado'!$DE$153:$DE$1048576,0),MATCH((CUADRO!N$4&amp;$E943),'Hoja de Trabajo para listado'!$DE$151:$DG$151,0)),0)+IFERROR(INDEX('Hoja de Trabajo para listado'!$CD$155:$DC$1048576,MATCH($A943,'Hoja de Trabajo para listado'!$CD$155:$CD$1048576,0),MATCH((CUADRO!N$4&amp;$E943),'Hoja de Trabajo para listado'!$CD$151:$DC$151,0)),0)</f>
        <v>0</v>
      </c>
      <c r="O943" s="241">
        <f ca="1">+IFERROR(INDEX('Hoja de Trabajo para listado'!$A$155:$Z$1048576,MATCH($A943,'Hoja de Trabajo para listado'!$A$155:$A$1048576,0),MATCH((CUADRO!O$4&amp;$E943),'Hoja de Trabajo para listado'!$A$151:$Z$151,0)),0)+IFERROR(INDEX('Hoja de Trabajo para listado'!$AB$155:$BA$1048576,MATCH($A943,'Hoja de Trabajo para listado'!$AB$155:$AB$1048576,0),MATCH((CUADRO!O$4&amp;$E943),'Hoja de Trabajo para listado'!$AB$151:$BA$151,0)),0)+IFERROR(INDEX('Hoja de Trabajo para listado'!$BC$155:$CB$1048576,MATCH($A943,'Hoja de Trabajo para listado'!$BC$155:$BC$1048576,0),MATCH((CUADRO!O$4&amp;$E943),'Hoja de Trabajo para listado'!$BC$151:$CB$151,0)),0)+IFERROR(INDEX('Hoja de Trabajo para listado'!$DE$153:$DG$274,MATCH($A943,'Hoja de Trabajo para listado'!$DE$153:$DE$1048576,0),MATCH((CUADRO!O$4&amp;$E943),'Hoja de Trabajo para listado'!$DE$151:$DG$151,0)),0)+IFERROR(INDEX('Hoja de Trabajo para listado'!$CD$155:$DC$1048576,MATCH($A943,'Hoja de Trabajo para listado'!$CD$155:$CD$1048576,0),MATCH((CUADRO!O$4&amp;$E943),'Hoja de Trabajo para listado'!$CD$151:$DC$151,0)),0)</f>
        <v>0</v>
      </c>
      <c r="P943" s="241">
        <f ca="1">+IFERROR(INDEX('Hoja de Trabajo para listado'!$A$155:$Z$1048576,MATCH($A943,'Hoja de Trabajo para listado'!$A$155:$A$1048576,0),MATCH((CUADRO!P$4&amp;$E943),'Hoja de Trabajo para listado'!$A$151:$Z$151,0)),0)+IFERROR(INDEX('Hoja de Trabajo para listado'!$AB$155:$BA$1048576,MATCH($A943,'Hoja de Trabajo para listado'!$AB$155:$AB$1048576,0),MATCH((CUADRO!P$4&amp;$E943),'Hoja de Trabajo para listado'!$AB$151:$BA$151,0)),0)+IFERROR(INDEX('Hoja de Trabajo para listado'!$BC$155:$CB$1048576,MATCH($A943,'Hoja de Trabajo para listado'!$BC$155:$BC$1048576,0),MATCH((CUADRO!P$4&amp;$E943),'Hoja de Trabajo para listado'!$BC$151:$CB$151,0)),0)+IFERROR(INDEX('Hoja de Trabajo para listado'!$DE$153:$DG$274,MATCH($A943,'Hoja de Trabajo para listado'!$DE$153:$DE$1048576,0),MATCH((CUADRO!P$4&amp;$E943),'Hoja de Trabajo para listado'!$DE$151:$DG$151,0)),0)+IFERROR(INDEX('Hoja de Trabajo para listado'!$CD$155:$DC$1048576,MATCH($A943,'Hoja de Trabajo para listado'!$CD$155:$CD$1048576,0),MATCH((CUADRO!P$4&amp;$E943),'Hoja de Trabajo para listado'!$CD$151:$DC$151,0)),0)</f>
        <v>0</v>
      </c>
      <c r="Q943" s="241">
        <f ca="1">+IFERROR(INDEX('Hoja de Trabajo para listado'!$A$155:$Z$1048576,MATCH($A943,'Hoja de Trabajo para listado'!$A$155:$A$1048576,0),MATCH((CUADRO!Q$4&amp;$E943),'Hoja de Trabajo para listado'!$A$151:$Z$151,0)),0)+IFERROR(INDEX('Hoja de Trabajo para listado'!$AB$155:$BA$1048576,MATCH($A943,'Hoja de Trabajo para listado'!$AB$155:$AB$1048576,0),MATCH((CUADRO!Q$4&amp;$E943),'Hoja de Trabajo para listado'!$AB$151:$BA$151,0)),0)+IFERROR(INDEX('Hoja de Trabajo para listado'!$BC$155:$CB$1048576,MATCH($A943,'Hoja de Trabajo para listado'!$BC$155:$BC$1048576,0),MATCH((CUADRO!Q$4&amp;$E943),'Hoja de Trabajo para listado'!$BC$151:$CB$151,0)),0)+IFERROR(INDEX('Hoja de Trabajo para listado'!$DE$153:$DG$274,MATCH($A943,'Hoja de Trabajo para listado'!$DE$153:$DE$1048576,0),MATCH((CUADRO!Q$4&amp;$E943),'Hoja de Trabajo para listado'!$DE$151:$DG$151,0)),0)+IFERROR(INDEX('Hoja de Trabajo para listado'!$CD$155:$DC$1048576,MATCH($A943,'Hoja de Trabajo para listado'!$CD$155:$CD$1048576,0),MATCH((CUADRO!Q$4&amp;$E943),'Hoja de Trabajo para listado'!$CD$151:$DC$151,0)),0)</f>
        <v>0</v>
      </c>
      <c r="R943" s="241">
        <f t="shared" ca="1" si="28"/>
        <v>0</v>
      </c>
      <c r="S943" s="247"/>
      <c r="T943" s="241">
        <f ca="1">+T944</f>
        <v>0</v>
      </c>
      <c r="U943" s="240">
        <f t="shared" si="29"/>
        <v>1</v>
      </c>
    </row>
    <row r="944" spans="1:21" customFormat="1" ht="15" hidden="1" customHeight="1">
      <c r="A944" s="32">
        <v>1703</v>
      </c>
      <c r="B944" s="382"/>
      <c r="C944" s="245" t="str">
        <f>+VLOOKUP(A944,bd_lista!$A$3:$C$592,3,FALSE)</f>
        <v>Gobierno Autónomo Municipal de Porongo (Ayacucho)</v>
      </c>
      <c r="D944" s="384"/>
      <c r="E944" s="242" t="s">
        <v>684</v>
      </c>
      <c r="F944" s="243">
        <f ca="1">+IFERROR(INDEX('Hoja de Trabajo para listado'!$A$155:$Z$1048576,MATCH($A944,'Hoja de Trabajo para listado'!$A$155:$A$1048576,0),MATCH((CUADRO!F$4&amp;$E944),'Hoja de Trabajo para listado'!$A$151:$Z$151,0)),0)+IFERROR(INDEX('Hoja de Trabajo para listado'!$AB$155:$BA$1048576,MATCH($A944,'Hoja de Trabajo para listado'!$AB$155:$AB$1048576,0),MATCH((CUADRO!F$4&amp;$E944),'Hoja de Trabajo para listado'!$AB$151:$BA$151,0)),0)+IFERROR(INDEX('Hoja de Trabajo para listado'!$BC$155:$CB$1048576,MATCH($A944,'Hoja de Trabajo para listado'!$BC$155:$BC$1048576,0),MATCH((CUADRO!F$4&amp;$E944),'Hoja de Trabajo para listado'!$BC$151:$CB$151,0)),0)+IFERROR(INDEX('Hoja de Trabajo para listado'!$DE$153:$DG$274,MATCH($A944,'Hoja de Trabajo para listado'!$DE$153:$DE$1048576,0),MATCH((CUADRO!F$4&amp;$E944),'Hoja de Trabajo para listado'!$DE$151:$DG$151,0)),0)+IFERROR(INDEX('Hoja de Trabajo para listado'!$CD$155:$DC$1048576,MATCH($A944,'Hoja de Trabajo para listado'!$CD$155:$CD$1048576,0),MATCH((CUADRO!F$4&amp;$E944),'Hoja de Trabajo para listado'!$CD$151:$DC$151,0)),0)</f>
        <v>0</v>
      </c>
      <c r="G944" s="243">
        <f ca="1">+IFERROR(INDEX('Hoja de Trabajo para listado'!$A$155:$Z$1048576,MATCH($A944,'Hoja de Trabajo para listado'!$A$155:$A$1048576,0),MATCH((CUADRO!G$4&amp;$E944),'Hoja de Trabajo para listado'!$A$151:$Z$151,0)),0)+IFERROR(INDEX('Hoja de Trabajo para listado'!$AB$155:$BA$1048576,MATCH($A944,'Hoja de Trabajo para listado'!$AB$155:$AB$1048576,0),MATCH((CUADRO!G$4&amp;$E944),'Hoja de Trabajo para listado'!$AB$151:$BA$151,0)),0)+IFERROR(INDEX('Hoja de Trabajo para listado'!$BC$155:$CB$1048576,MATCH($A944,'Hoja de Trabajo para listado'!$BC$155:$BC$1048576,0),MATCH((CUADRO!G$4&amp;$E944),'Hoja de Trabajo para listado'!$BC$151:$CB$151,0)),0)+IFERROR(INDEX('Hoja de Trabajo para listado'!$DE$153:$DG$274,MATCH($A944,'Hoja de Trabajo para listado'!$DE$153:$DE$1048576,0),MATCH((CUADRO!G$4&amp;$E944),'Hoja de Trabajo para listado'!$DE$151:$DG$151,0)),0)+IFERROR(INDEX('Hoja de Trabajo para listado'!$CD$155:$DC$1048576,MATCH($A944,'Hoja de Trabajo para listado'!$CD$155:$CD$1048576,0),MATCH((CUADRO!G$4&amp;$E944),'Hoja de Trabajo para listado'!$CD$151:$DC$151,0)),0)</f>
        <v>0</v>
      </c>
      <c r="H944" s="243">
        <f ca="1">+IFERROR(INDEX('Hoja de Trabajo para listado'!$A$155:$Z$1048576,MATCH($A944,'Hoja de Trabajo para listado'!$A$155:$A$1048576,0),MATCH((CUADRO!H$4&amp;$E944),'Hoja de Trabajo para listado'!$A$151:$Z$151,0)),0)+IFERROR(INDEX('Hoja de Trabajo para listado'!$AB$155:$BA$1048576,MATCH($A944,'Hoja de Trabajo para listado'!$AB$155:$AB$1048576,0),MATCH((CUADRO!H$4&amp;$E944),'Hoja de Trabajo para listado'!$AB$151:$BA$151,0)),0)+IFERROR(INDEX('Hoja de Trabajo para listado'!$BC$155:$CB$1048576,MATCH($A944,'Hoja de Trabajo para listado'!$BC$155:$BC$1048576,0),MATCH((CUADRO!H$4&amp;$E944),'Hoja de Trabajo para listado'!$BC$151:$CB$151,0)),0)+IFERROR(INDEX('Hoja de Trabajo para listado'!$DE$153:$DG$274,MATCH($A944,'Hoja de Trabajo para listado'!$DE$153:$DE$1048576,0),MATCH((CUADRO!H$4&amp;$E944),'Hoja de Trabajo para listado'!$DE$151:$DG$151,0)),0)+IFERROR(INDEX('Hoja de Trabajo para listado'!$CD$155:$DC$1048576,MATCH($A944,'Hoja de Trabajo para listado'!$CD$155:$CD$1048576,0),MATCH((CUADRO!H$4&amp;$E944),'Hoja de Trabajo para listado'!$CD$151:$DC$151,0)),0)</f>
        <v>0</v>
      </c>
      <c r="I944" s="243">
        <f ca="1">+IFERROR(INDEX('Hoja de Trabajo para listado'!$A$155:$Z$1048576,MATCH($A944,'Hoja de Trabajo para listado'!$A$155:$A$1048576,0),MATCH((CUADRO!I$4&amp;$E944),'Hoja de Trabajo para listado'!$A$151:$Z$151,0)),0)+IFERROR(INDEX('Hoja de Trabajo para listado'!$AB$155:$BA$1048576,MATCH($A944,'Hoja de Trabajo para listado'!$AB$155:$AB$1048576,0),MATCH((CUADRO!I$4&amp;$E944),'Hoja de Trabajo para listado'!$AB$151:$BA$151,0)),0)+IFERROR(INDEX('Hoja de Trabajo para listado'!$BC$155:$CB$1048576,MATCH($A944,'Hoja de Trabajo para listado'!$BC$155:$BC$1048576,0),MATCH((CUADRO!I$4&amp;$E944),'Hoja de Trabajo para listado'!$BC$151:$CB$151,0)),0)+IFERROR(INDEX('Hoja de Trabajo para listado'!$DE$153:$DG$274,MATCH($A944,'Hoja de Trabajo para listado'!$DE$153:$DE$1048576,0),MATCH((CUADRO!I$4&amp;$E944),'Hoja de Trabajo para listado'!$DE$151:$DG$151,0)),0)+IFERROR(INDEX('Hoja de Trabajo para listado'!$CD$155:$DC$1048576,MATCH($A944,'Hoja de Trabajo para listado'!$CD$155:$CD$1048576,0),MATCH((CUADRO!I$4&amp;$E944),'Hoja de Trabajo para listado'!$CD$151:$DC$151,0)),0)</f>
        <v>0</v>
      </c>
      <c r="J944" s="243">
        <f ca="1">+IFERROR(INDEX('Hoja de Trabajo para listado'!$A$155:$Z$1048576,MATCH($A944,'Hoja de Trabajo para listado'!$A$155:$A$1048576,0),MATCH((CUADRO!J$4&amp;$E944),'Hoja de Trabajo para listado'!$A$151:$Z$151,0)),0)+IFERROR(INDEX('Hoja de Trabajo para listado'!$AB$155:$BA$1048576,MATCH($A944,'Hoja de Trabajo para listado'!$AB$155:$AB$1048576,0),MATCH((CUADRO!J$4&amp;$E944),'Hoja de Trabajo para listado'!$AB$151:$BA$151,0)),0)+IFERROR(INDEX('Hoja de Trabajo para listado'!$BC$155:$CB$1048576,MATCH($A944,'Hoja de Trabajo para listado'!$BC$155:$BC$1048576,0),MATCH((CUADRO!J$4&amp;$E944),'Hoja de Trabajo para listado'!$BC$151:$CB$151,0)),0)+IFERROR(INDEX('Hoja de Trabajo para listado'!$DE$153:$DG$274,MATCH($A944,'Hoja de Trabajo para listado'!$DE$153:$DE$1048576,0),MATCH((CUADRO!J$4&amp;$E944),'Hoja de Trabajo para listado'!$DE$151:$DG$151,0)),0)+IFERROR(INDEX('Hoja de Trabajo para listado'!$CD$155:$DC$1048576,MATCH($A944,'Hoja de Trabajo para listado'!$CD$155:$CD$1048576,0),MATCH((CUADRO!J$4&amp;$E944),'Hoja de Trabajo para listado'!$CD$151:$DC$151,0)),0)</f>
        <v>0</v>
      </c>
      <c r="K944" s="243">
        <f ca="1">+IFERROR(INDEX('Hoja de Trabajo para listado'!$A$155:$Z$1048576,MATCH($A944,'Hoja de Trabajo para listado'!$A$155:$A$1048576,0),MATCH((CUADRO!K$4&amp;$E944),'Hoja de Trabajo para listado'!$A$151:$Z$151,0)),0)+IFERROR(INDEX('Hoja de Trabajo para listado'!$AB$155:$BA$1048576,MATCH($A944,'Hoja de Trabajo para listado'!$AB$155:$AB$1048576,0),MATCH((CUADRO!K$4&amp;$E944),'Hoja de Trabajo para listado'!$AB$151:$BA$151,0)),0)+IFERROR(INDEX('Hoja de Trabajo para listado'!$BC$155:$CB$1048576,MATCH($A944,'Hoja de Trabajo para listado'!$BC$155:$BC$1048576,0),MATCH((CUADRO!K$4&amp;$E944),'Hoja de Trabajo para listado'!$BC$151:$CB$151,0)),0)+IFERROR(INDEX('Hoja de Trabajo para listado'!$DE$153:$DG$274,MATCH($A944,'Hoja de Trabajo para listado'!$DE$153:$DE$1048576,0),MATCH((CUADRO!K$4&amp;$E944),'Hoja de Trabajo para listado'!$DE$151:$DG$151,0)),0)+IFERROR(INDEX('Hoja de Trabajo para listado'!$CD$155:$DC$1048576,MATCH($A944,'Hoja de Trabajo para listado'!$CD$155:$CD$1048576,0),MATCH((CUADRO!K$4&amp;$E944),'Hoja de Trabajo para listado'!$CD$151:$DC$151,0)),0)</f>
        <v>0</v>
      </c>
      <c r="L944" s="243">
        <f ca="1">+IFERROR(INDEX('Hoja de Trabajo para listado'!$A$155:$Z$1048576,MATCH($A944,'Hoja de Trabajo para listado'!$A$155:$A$1048576,0),MATCH((CUADRO!L$4&amp;$E944),'Hoja de Trabajo para listado'!$A$151:$Z$151,0)),0)+IFERROR(INDEX('Hoja de Trabajo para listado'!$AB$155:$BA$1048576,MATCH($A944,'Hoja de Trabajo para listado'!$AB$155:$AB$1048576,0),MATCH((CUADRO!L$4&amp;$E944),'Hoja de Trabajo para listado'!$AB$151:$BA$151,0)),0)+IFERROR(INDEX('Hoja de Trabajo para listado'!$BC$155:$CB$1048576,MATCH($A944,'Hoja de Trabajo para listado'!$BC$155:$BC$1048576,0),MATCH((CUADRO!L$4&amp;$E944),'Hoja de Trabajo para listado'!$BC$151:$CB$151,0)),0)+IFERROR(INDEX('Hoja de Trabajo para listado'!$DE$153:$DG$274,MATCH($A944,'Hoja de Trabajo para listado'!$DE$153:$DE$1048576,0),MATCH((CUADRO!L$4&amp;$E944),'Hoja de Trabajo para listado'!$DE$151:$DG$151,0)),0)+IFERROR(INDEX('Hoja de Trabajo para listado'!$CD$155:$DC$1048576,MATCH($A944,'Hoja de Trabajo para listado'!$CD$155:$CD$1048576,0),MATCH((CUADRO!L$4&amp;$E944),'Hoja de Trabajo para listado'!$CD$151:$DC$151,0)),0)</f>
        <v>0</v>
      </c>
      <c r="M944" s="243">
        <f ca="1">+IFERROR(INDEX('Hoja de Trabajo para listado'!$A$155:$Z$1048576,MATCH($A944,'Hoja de Trabajo para listado'!$A$155:$A$1048576,0),MATCH((CUADRO!M$4&amp;$E944),'Hoja de Trabajo para listado'!$A$151:$Z$151,0)),0)+IFERROR(INDEX('Hoja de Trabajo para listado'!$AB$155:$BA$1048576,MATCH($A944,'Hoja de Trabajo para listado'!$AB$155:$AB$1048576,0),MATCH((CUADRO!M$4&amp;$E944),'Hoja de Trabajo para listado'!$AB$151:$BA$151,0)),0)+IFERROR(INDEX('Hoja de Trabajo para listado'!$BC$155:$CB$1048576,MATCH($A944,'Hoja de Trabajo para listado'!$BC$155:$BC$1048576,0),MATCH((CUADRO!M$4&amp;$E944),'Hoja de Trabajo para listado'!$BC$151:$CB$151,0)),0)+IFERROR(INDEX('Hoja de Trabajo para listado'!$DE$153:$DG$274,MATCH($A944,'Hoja de Trabajo para listado'!$DE$153:$DE$1048576,0),MATCH((CUADRO!M$4&amp;$E944),'Hoja de Trabajo para listado'!$DE$151:$DG$151,0)),0)+IFERROR(INDEX('Hoja de Trabajo para listado'!$CD$155:$DC$1048576,MATCH($A944,'Hoja de Trabajo para listado'!$CD$155:$CD$1048576,0),MATCH((CUADRO!M$4&amp;$E944),'Hoja de Trabajo para listado'!$CD$151:$DC$151,0)),0)</f>
        <v>0</v>
      </c>
      <c r="N944" s="243">
        <f ca="1">+IFERROR(INDEX('Hoja de Trabajo para listado'!$A$155:$Z$1048576,MATCH($A944,'Hoja de Trabajo para listado'!$A$155:$A$1048576,0),MATCH((CUADRO!N$4&amp;$E944),'Hoja de Trabajo para listado'!$A$151:$Z$151,0)),0)+IFERROR(INDEX('Hoja de Trabajo para listado'!$AB$155:$BA$1048576,MATCH($A944,'Hoja de Trabajo para listado'!$AB$155:$AB$1048576,0),MATCH((CUADRO!N$4&amp;$E944),'Hoja de Trabajo para listado'!$AB$151:$BA$151,0)),0)+IFERROR(INDEX('Hoja de Trabajo para listado'!$BC$155:$CB$1048576,MATCH($A944,'Hoja de Trabajo para listado'!$BC$155:$BC$1048576,0),MATCH((CUADRO!N$4&amp;$E944),'Hoja de Trabajo para listado'!$BC$151:$CB$151,0)),0)+IFERROR(INDEX('Hoja de Trabajo para listado'!$DE$153:$DG$274,MATCH($A944,'Hoja de Trabajo para listado'!$DE$153:$DE$1048576,0),MATCH((CUADRO!N$4&amp;$E944),'Hoja de Trabajo para listado'!$DE$151:$DG$151,0)),0)+IFERROR(INDEX('Hoja de Trabajo para listado'!$CD$155:$DC$1048576,MATCH($A944,'Hoja de Trabajo para listado'!$CD$155:$CD$1048576,0),MATCH((CUADRO!N$4&amp;$E944),'Hoja de Trabajo para listado'!$CD$151:$DC$151,0)),0)</f>
        <v>0</v>
      </c>
      <c r="O944" s="243">
        <f ca="1">+IFERROR(INDEX('Hoja de Trabajo para listado'!$A$155:$Z$1048576,MATCH($A944,'Hoja de Trabajo para listado'!$A$155:$A$1048576,0),MATCH((CUADRO!O$4&amp;$E944),'Hoja de Trabajo para listado'!$A$151:$Z$151,0)),0)+IFERROR(INDEX('Hoja de Trabajo para listado'!$AB$155:$BA$1048576,MATCH($A944,'Hoja de Trabajo para listado'!$AB$155:$AB$1048576,0),MATCH((CUADRO!O$4&amp;$E944),'Hoja de Trabajo para listado'!$AB$151:$BA$151,0)),0)+IFERROR(INDEX('Hoja de Trabajo para listado'!$BC$155:$CB$1048576,MATCH($A944,'Hoja de Trabajo para listado'!$BC$155:$BC$1048576,0),MATCH((CUADRO!O$4&amp;$E944),'Hoja de Trabajo para listado'!$BC$151:$CB$151,0)),0)+IFERROR(INDEX('Hoja de Trabajo para listado'!$DE$153:$DG$274,MATCH($A944,'Hoja de Trabajo para listado'!$DE$153:$DE$1048576,0),MATCH((CUADRO!O$4&amp;$E944),'Hoja de Trabajo para listado'!$DE$151:$DG$151,0)),0)+IFERROR(INDEX('Hoja de Trabajo para listado'!$CD$155:$DC$1048576,MATCH($A944,'Hoja de Trabajo para listado'!$CD$155:$CD$1048576,0),MATCH((CUADRO!O$4&amp;$E944),'Hoja de Trabajo para listado'!$CD$151:$DC$151,0)),0)</f>
        <v>0</v>
      </c>
      <c r="P944" s="243">
        <f ca="1">+IFERROR(INDEX('Hoja de Trabajo para listado'!$A$155:$Z$1048576,MATCH($A944,'Hoja de Trabajo para listado'!$A$155:$A$1048576,0),MATCH((CUADRO!P$4&amp;$E944),'Hoja de Trabajo para listado'!$A$151:$Z$151,0)),0)+IFERROR(INDEX('Hoja de Trabajo para listado'!$AB$155:$BA$1048576,MATCH($A944,'Hoja de Trabajo para listado'!$AB$155:$AB$1048576,0),MATCH((CUADRO!P$4&amp;$E944),'Hoja de Trabajo para listado'!$AB$151:$BA$151,0)),0)+IFERROR(INDEX('Hoja de Trabajo para listado'!$BC$155:$CB$1048576,MATCH($A944,'Hoja de Trabajo para listado'!$BC$155:$BC$1048576,0),MATCH((CUADRO!P$4&amp;$E944),'Hoja de Trabajo para listado'!$BC$151:$CB$151,0)),0)+IFERROR(INDEX('Hoja de Trabajo para listado'!$DE$153:$DG$274,MATCH($A944,'Hoja de Trabajo para listado'!$DE$153:$DE$1048576,0),MATCH((CUADRO!P$4&amp;$E944),'Hoja de Trabajo para listado'!$DE$151:$DG$151,0)),0)+IFERROR(INDEX('Hoja de Trabajo para listado'!$CD$155:$DC$1048576,MATCH($A944,'Hoja de Trabajo para listado'!$CD$155:$CD$1048576,0),MATCH((CUADRO!P$4&amp;$E944),'Hoja de Trabajo para listado'!$CD$151:$DC$151,0)),0)</f>
        <v>0</v>
      </c>
      <c r="Q944" s="243">
        <f ca="1">+IFERROR(INDEX('Hoja de Trabajo para listado'!$A$155:$Z$1048576,MATCH($A944,'Hoja de Trabajo para listado'!$A$155:$A$1048576,0),MATCH((CUADRO!Q$4&amp;$E944),'Hoja de Trabajo para listado'!$A$151:$Z$151,0)),0)+IFERROR(INDEX('Hoja de Trabajo para listado'!$AB$155:$BA$1048576,MATCH($A944,'Hoja de Trabajo para listado'!$AB$155:$AB$1048576,0),MATCH((CUADRO!Q$4&amp;$E944),'Hoja de Trabajo para listado'!$AB$151:$BA$151,0)),0)+IFERROR(INDEX('Hoja de Trabajo para listado'!$BC$155:$CB$1048576,MATCH($A944,'Hoja de Trabajo para listado'!$BC$155:$BC$1048576,0),MATCH((CUADRO!Q$4&amp;$E944),'Hoja de Trabajo para listado'!$BC$151:$CB$151,0)),0)+IFERROR(INDEX('Hoja de Trabajo para listado'!$DE$153:$DG$274,MATCH($A944,'Hoja de Trabajo para listado'!$DE$153:$DE$1048576,0),MATCH((CUADRO!Q$4&amp;$E944),'Hoja de Trabajo para listado'!$DE$151:$DG$151,0)),0)+IFERROR(INDEX('Hoja de Trabajo para listado'!$CD$155:$DC$1048576,MATCH($A944,'Hoja de Trabajo para listado'!$CD$155:$CD$1048576,0),MATCH((CUADRO!Q$4&amp;$E944),'Hoja de Trabajo para listado'!$CD$151:$DC$151,0)),0)</f>
        <v>0</v>
      </c>
      <c r="R944" s="243">
        <f t="shared" ca="1" si="28"/>
        <v>0</v>
      </c>
      <c r="S944" s="253">
        <f ca="1">+R943+R944</f>
        <v>0</v>
      </c>
      <c r="T944" s="243">
        <f ca="1">+S944</f>
        <v>0</v>
      </c>
      <c r="U944" s="242">
        <f t="shared" si="29"/>
        <v>2</v>
      </c>
    </row>
    <row r="945" spans="1:21" customFormat="1" ht="15" hidden="1" customHeight="1">
      <c r="A945" s="32">
        <v>1704</v>
      </c>
      <c r="B945" s="381">
        <f>+A945</f>
        <v>1704</v>
      </c>
      <c r="C945" s="245" t="str">
        <f>+VLOOKUP(A945,bd_lista!$A$3:$C$592,3,FALSE)</f>
        <v>Gobierno Autónomo Municipal de La Guardia</v>
      </c>
      <c r="D945" s="383" t="str">
        <f>+C945</f>
        <v>Gobierno Autónomo Municipal de La Guardia</v>
      </c>
      <c r="E945" s="240" t="s">
        <v>683</v>
      </c>
      <c r="F945" s="241">
        <f ca="1">+IFERROR(INDEX('Hoja de Trabajo para listado'!$A$155:$Z$1048576,MATCH($A945,'Hoja de Trabajo para listado'!$A$155:$A$1048576,0),MATCH((CUADRO!F$4&amp;$E945),'Hoja de Trabajo para listado'!$A$151:$Z$151,0)),0)+IFERROR(INDEX('Hoja de Trabajo para listado'!$AB$155:$BA$1048576,MATCH($A945,'Hoja de Trabajo para listado'!$AB$155:$AB$1048576,0),MATCH((CUADRO!F$4&amp;$E945),'Hoja de Trabajo para listado'!$AB$151:$BA$151,0)),0)+IFERROR(INDEX('Hoja de Trabajo para listado'!$BC$155:$CB$1048576,MATCH($A945,'Hoja de Trabajo para listado'!$BC$155:$BC$1048576,0),MATCH((CUADRO!F$4&amp;$E945),'Hoja de Trabajo para listado'!$BC$151:$CB$151,0)),0)+IFERROR(INDEX('Hoja de Trabajo para listado'!$DE$153:$DG$274,MATCH($A945,'Hoja de Trabajo para listado'!$DE$153:$DE$1048576,0),MATCH((CUADRO!F$4&amp;$E945),'Hoja de Trabajo para listado'!$DE$151:$DG$151,0)),0)+IFERROR(INDEX('Hoja de Trabajo para listado'!$CD$155:$DC$1048576,MATCH($A945,'Hoja de Trabajo para listado'!$CD$155:$CD$1048576,0),MATCH((CUADRO!F$4&amp;$E945),'Hoja de Trabajo para listado'!$CD$151:$DC$151,0)),0)</f>
        <v>0</v>
      </c>
      <c r="G945" s="241">
        <f ca="1">+IFERROR(INDEX('Hoja de Trabajo para listado'!$A$155:$Z$1048576,MATCH($A945,'Hoja de Trabajo para listado'!$A$155:$A$1048576,0),MATCH((CUADRO!G$4&amp;$E945),'Hoja de Trabajo para listado'!$A$151:$Z$151,0)),0)+IFERROR(INDEX('Hoja de Trabajo para listado'!$AB$155:$BA$1048576,MATCH($A945,'Hoja de Trabajo para listado'!$AB$155:$AB$1048576,0),MATCH((CUADRO!G$4&amp;$E945),'Hoja de Trabajo para listado'!$AB$151:$BA$151,0)),0)+IFERROR(INDEX('Hoja de Trabajo para listado'!$BC$155:$CB$1048576,MATCH($A945,'Hoja de Trabajo para listado'!$BC$155:$BC$1048576,0),MATCH((CUADRO!G$4&amp;$E945),'Hoja de Trabajo para listado'!$BC$151:$CB$151,0)),0)+IFERROR(INDEX('Hoja de Trabajo para listado'!$DE$153:$DG$274,MATCH($A945,'Hoja de Trabajo para listado'!$DE$153:$DE$1048576,0),MATCH((CUADRO!G$4&amp;$E945),'Hoja de Trabajo para listado'!$DE$151:$DG$151,0)),0)+IFERROR(INDEX('Hoja de Trabajo para listado'!$CD$155:$DC$1048576,MATCH($A945,'Hoja de Trabajo para listado'!$CD$155:$CD$1048576,0),MATCH((CUADRO!G$4&amp;$E945),'Hoja de Trabajo para listado'!$CD$151:$DC$151,0)),0)</f>
        <v>0</v>
      </c>
      <c r="H945" s="241">
        <f ca="1">+IFERROR(INDEX('Hoja de Trabajo para listado'!$A$155:$Z$1048576,MATCH($A945,'Hoja de Trabajo para listado'!$A$155:$A$1048576,0),MATCH((CUADRO!H$4&amp;$E945),'Hoja de Trabajo para listado'!$A$151:$Z$151,0)),0)+IFERROR(INDEX('Hoja de Trabajo para listado'!$AB$155:$BA$1048576,MATCH($A945,'Hoja de Trabajo para listado'!$AB$155:$AB$1048576,0),MATCH((CUADRO!H$4&amp;$E945),'Hoja de Trabajo para listado'!$AB$151:$BA$151,0)),0)+IFERROR(INDEX('Hoja de Trabajo para listado'!$BC$155:$CB$1048576,MATCH($A945,'Hoja de Trabajo para listado'!$BC$155:$BC$1048576,0),MATCH((CUADRO!H$4&amp;$E945),'Hoja de Trabajo para listado'!$BC$151:$CB$151,0)),0)+IFERROR(INDEX('Hoja de Trabajo para listado'!$DE$153:$DG$274,MATCH($A945,'Hoja de Trabajo para listado'!$DE$153:$DE$1048576,0),MATCH((CUADRO!H$4&amp;$E945),'Hoja de Trabajo para listado'!$DE$151:$DG$151,0)),0)+IFERROR(INDEX('Hoja de Trabajo para listado'!$CD$155:$DC$1048576,MATCH($A945,'Hoja de Trabajo para listado'!$CD$155:$CD$1048576,0),MATCH((CUADRO!H$4&amp;$E945),'Hoja de Trabajo para listado'!$CD$151:$DC$151,0)),0)</f>
        <v>0</v>
      </c>
      <c r="I945" s="241">
        <f ca="1">+IFERROR(INDEX('Hoja de Trabajo para listado'!$A$155:$Z$1048576,MATCH($A945,'Hoja de Trabajo para listado'!$A$155:$A$1048576,0),MATCH((CUADRO!I$4&amp;$E945),'Hoja de Trabajo para listado'!$A$151:$Z$151,0)),0)+IFERROR(INDEX('Hoja de Trabajo para listado'!$AB$155:$BA$1048576,MATCH($A945,'Hoja de Trabajo para listado'!$AB$155:$AB$1048576,0),MATCH((CUADRO!I$4&amp;$E945),'Hoja de Trabajo para listado'!$AB$151:$BA$151,0)),0)+IFERROR(INDEX('Hoja de Trabajo para listado'!$BC$155:$CB$1048576,MATCH($A945,'Hoja de Trabajo para listado'!$BC$155:$BC$1048576,0),MATCH((CUADRO!I$4&amp;$E945),'Hoja de Trabajo para listado'!$BC$151:$CB$151,0)),0)+IFERROR(INDEX('Hoja de Trabajo para listado'!$DE$153:$DG$274,MATCH($A945,'Hoja de Trabajo para listado'!$DE$153:$DE$1048576,0),MATCH((CUADRO!I$4&amp;$E945),'Hoja de Trabajo para listado'!$DE$151:$DG$151,0)),0)+IFERROR(INDEX('Hoja de Trabajo para listado'!$CD$155:$DC$1048576,MATCH($A945,'Hoja de Trabajo para listado'!$CD$155:$CD$1048576,0),MATCH((CUADRO!I$4&amp;$E945),'Hoja de Trabajo para listado'!$CD$151:$DC$151,0)),0)</f>
        <v>0</v>
      </c>
      <c r="J945" s="241">
        <f ca="1">+IFERROR(INDEX('Hoja de Trabajo para listado'!$A$155:$Z$1048576,MATCH($A945,'Hoja de Trabajo para listado'!$A$155:$A$1048576,0),MATCH((CUADRO!J$4&amp;$E945),'Hoja de Trabajo para listado'!$A$151:$Z$151,0)),0)+IFERROR(INDEX('Hoja de Trabajo para listado'!$AB$155:$BA$1048576,MATCH($A945,'Hoja de Trabajo para listado'!$AB$155:$AB$1048576,0),MATCH((CUADRO!J$4&amp;$E945),'Hoja de Trabajo para listado'!$AB$151:$BA$151,0)),0)+IFERROR(INDEX('Hoja de Trabajo para listado'!$BC$155:$CB$1048576,MATCH($A945,'Hoja de Trabajo para listado'!$BC$155:$BC$1048576,0),MATCH((CUADRO!J$4&amp;$E945),'Hoja de Trabajo para listado'!$BC$151:$CB$151,0)),0)+IFERROR(INDEX('Hoja de Trabajo para listado'!$DE$153:$DG$274,MATCH($A945,'Hoja de Trabajo para listado'!$DE$153:$DE$1048576,0),MATCH((CUADRO!J$4&amp;$E945),'Hoja de Trabajo para listado'!$DE$151:$DG$151,0)),0)+IFERROR(INDEX('Hoja de Trabajo para listado'!$CD$155:$DC$1048576,MATCH($A945,'Hoja de Trabajo para listado'!$CD$155:$CD$1048576,0),MATCH((CUADRO!J$4&amp;$E945),'Hoja de Trabajo para listado'!$CD$151:$DC$151,0)),0)</f>
        <v>0</v>
      </c>
      <c r="K945" s="241">
        <f ca="1">+IFERROR(INDEX('Hoja de Trabajo para listado'!$A$155:$Z$1048576,MATCH($A945,'Hoja de Trabajo para listado'!$A$155:$A$1048576,0),MATCH((CUADRO!K$4&amp;$E945),'Hoja de Trabajo para listado'!$A$151:$Z$151,0)),0)+IFERROR(INDEX('Hoja de Trabajo para listado'!$AB$155:$BA$1048576,MATCH($A945,'Hoja de Trabajo para listado'!$AB$155:$AB$1048576,0),MATCH((CUADRO!K$4&amp;$E945),'Hoja de Trabajo para listado'!$AB$151:$BA$151,0)),0)+IFERROR(INDEX('Hoja de Trabajo para listado'!$BC$155:$CB$1048576,MATCH($A945,'Hoja de Trabajo para listado'!$BC$155:$BC$1048576,0),MATCH((CUADRO!K$4&amp;$E945),'Hoja de Trabajo para listado'!$BC$151:$CB$151,0)),0)+IFERROR(INDEX('Hoja de Trabajo para listado'!$DE$153:$DG$274,MATCH($A945,'Hoja de Trabajo para listado'!$DE$153:$DE$1048576,0),MATCH((CUADRO!K$4&amp;$E945),'Hoja de Trabajo para listado'!$DE$151:$DG$151,0)),0)+IFERROR(INDEX('Hoja de Trabajo para listado'!$CD$155:$DC$1048576,MATCH($A945,'Hoja de Trabajo para listado'!$CD$155:$CD$1048576,0),MATCH((CUADRO!K$4&amp;$E945),'Hoja de Trabajo para listado'!$CD$151:$DC$151,0)),0)</f>
        <v>0</v>
      </c>
      <c r="L945" s="241">
        <f ca="1">+IFERROR(INDEX('Hoja de Trabajo para listado'!$A$155:$Z$1048576,MATCH($A945,'Hoja de Trabajo para listado'!$A$155:$A$1048576,0),MATCH((CUADRO!L$4&amp;$E945),'Hoja de Trabajo para listado'!$A$151:$Z$151,0)),0)+IFERROR(INDEX('Hoja de Trabajo para listado'!$AB$155:$BA$1048576,MATCH($A945,'Hoja de Trabajo para listado'!$AB$155:$AB$1048576,0),MATCH((CUADRO!L$4&amp;$E945),'Hoja de Trabajo para listado'!$AB$151:$BA$151,0)),0)+IFERROR(INDEX('Hoja de Trabajo para listado'!$BC$155:$CB$1048576,MATCH($A945,'Hoja de Trabajo para listado'!$BC$155:$BC$1048576,0),MATCH((CUADRO!L$4&amp;$E945),'Hoja de Trabajo para listado'!$BC$151:$CB$151,0)),0)+IFERROR(INDEX('Hoja de Trabajo para listado'!$DE$153:$DG$274,MATCH($A945,'Hoja de Trabajo para listado'!$DE$153:$DE$1048576,0),MATCH((CUADRO!L$4&amp;$E945),'Hoja de Trabajo para listado'!$DE$151:$DG$151,0)),0)+IFERROR(INDEX('Hoja de Trabajo para listado'!$CD$155:$DC$1048576,MATCH($A945,'Hoja de Trabajo para listado'!$CD$155:$CD$1048576,0),MATCH((CUADRO!L$4&amp;$E945),'Hoja de Trabajo para listado'!$CD$151:$DC$151,0)),0)</f>
        <v>0</v>
      </c>
      <c r="M945" s="241">
        <f ca="1">+IFERROR(INDEX('Hoja de Trabajo para listado'!$A$155:$Z$1048576,MATCH($A945,'Hoja de Trabajo para listado'!$A$155:$A$1048576,0),MATCH((CUADRO!M$4&amp;$E945),'Hoja de Trabajo para listado'!$A$151:$Z$151,0)),0)+IFERROR(INDEX('Hoja de Trabajo para listado'!$AB$155:$BA$1048576,MATCH($A945,'Hoja de Trabajo para listado'!$AB$155:$AB$1048576,0),MATCH((CUADRO!M$4&amp;$E945),'Hoja de Trabajo para listado'!$AB$151:$BA$151,0)),0)+IFERROR(INDEX('Hoja de Trabajo para listado'!$BC$155:$CB$1048576,MATCH($A945,'Hoja de Trabajo para listado'!$BC$155:$BC$1048576,0),MATCH((CUADRO!M$4&amp;$E945),'Hoja de Trabajo para listado'!$BC$151:$CB$151,0)),0)+IFERROR(INDEX('Hoja de Trabajo para listado'!$DE$153:$DG$274,MATCH($A945,'Hoja de Trabajo para listado'!$DE$153:$DE$1048576,0),MATCH((CUADRO!M$4&amp;$E945),'Hoja de Trabajo para listado'!$DE$151:$DG$151,0)),0)+IFERROR(INDEX('Hoja de Trabajo para listado'!$CD$155:$DC$1048576,MATCH($A945,'Hoja de Trabajo para listado'!$CD$155:$CD$1048576,0),MATCH((CUADRO!M$4&amp;$E945),'Hoja de Trabajo para listado'!$CD$151:$DC$151,0)),0)</f>
        <v>0</v>
      </c>
      <c r="N945" s="241">
        <f ca="1">+IFERROR(INDEX('Hoja de Trabajo para listado'!$A$155:$Z$1048576,MATCH($A945,'Hoja de Trabajo para listado'!$A$155:$A$1048576,0),MATCH((CUADRO!N$4&amp;$E945),'Hoja de Trabajo para listado'!$A$151:$Z$151,0)),0)+IFERROR(INDEX('Hoja de Trabajo para listado'!$AB$155:$BA$1048576,MATCH($A945,'Hoja de Trabajo para listado'!$AB$155:$AB$1048576,0),MATCH((CUADRO!N$4&amp;$E945),'Hoja de Trabajo para listado'!$AB$151:$BA$151,0)),0)+IFERROR(INDEX('Hoja de Trabajo para listado'!$BC$155:$CB$1048576,MATCH($A945,'Hoja de Trabajo para listado'!$BC$155:$BC$1048576,0),MATCH((CUADRO!N$4&amp;$E945),'Hoja de Trabajo para listado'!$BC$151:$CB$151,0)),0)+IFERROR(INDEX('Hoja de Trabajo para listado'!$DE$153:$DG$274,MATCH($A945,'Hoja de Trabajo para listado'!$DE$153:$DE$1048576,0),MATCH((CUADRO!N$4&amp;$E945),'Hoja de Trabajo para listado'!$DE$151:$DG$151,0)),0)+IFERROR(INDEX('Hoja de Trabajo para listado'!$CD$155:$DC$1048576,MATCH($A945,'Hoja de Trabajo para listado'!$CD$155:$CD$1048576,0),MATCH((CUADRO!N$4&amp;$E945),'Hoja de Trabajo para listado'!$CD$151:$DC$151,0)),0)</f>
        <v>0</v>
      </c>
      <c r="O945" s="241">
        <f ca="1">+IFERROR(INDEX('Hoja de Trabajo para listado'!$A$155:$Z$1048576,MATCH($A945,'Hoja de Trabajo para listado'!$A$155:$A$1048576,0),MATCH((CUADRO!O$4&amp;$E945),'Hoja de Trabajo para listado'!$A$151:$Z$151,0)),0)+IFERROR(INDEX('Hoja de Trabajo para listado'!$AB$155:$BA$1048576,MATCH($A945,'Hoja de Trabajo para listado'!$AB$155:$AB$1048576,0),MATCH((CUADRO!O$4&amp;$E945),'Hoja de Trabajo para listado'!$AB$151:$BA$151,0)),0)+IFERROR(INDEX('Hoja de Trabajo para listado'!$BC$155:$CB$1048576,MATCH($A945,'Hoja de Trabajo para listado'!$BC$155:$BC$1048576,0),MATCH((CUADRO!O$4&amp;$E945),'Hoja de Trabajo para listado'!$BC$151:$CB$151,0)),0)+IFERROR(INDEX('Hoja de Trabajo para listado'!$DE$153:$DG$274,MATCH($A945,'Hoja de Trabajo para listado'!$DE$153:$DE$1048576,0),MATCH((CUADRO!O$4&amp;$E945),'Hoja de Trabajo para listado'!$DE$151:$DG$151,0)),0)+IFERROR(INDEX('Hoja de Trabajo para listado'!$CD$155:$DC$1048576,MATCH($A945,'Hoja de Trabajo para listado'!$CD$155:$CD$1048576,0),MATCH((CUADRO!O$4&amp;$E945),'Hoja de Trabajo para listado'!$CD$151:$DC$151,0)),0)</f>
        <v>0</v>
      </c>
      <c r="P945" s="241">
        <f ca="1">+IFERROR(INDEX('Hoja de Trabajo para listado'!$A$155:$Z$1048576,MATCH($A945,'Hoja de Trabajo para listado'!$A$155:$A$1048576,0),MATCH((CUADRO!P$4&amp;$E945),'Hoja de Trabajo para listado'!$A$151:$Z$151,0)),0)+IFERROR(INDEX('Hoja de Trabajo para listado'!$AB$155:$BA$1048576,MATCH($A945,'Hoja de Trabajo para listado'!$AB$155:$AB$1048576,0),MATCH((CUADRO!P$4&amp;$E945),'Hoja de Trabajo para listado'!$AB$151:$BA$151,0)),0)+IFERROR(INDEX('Hoja de Trabajo para listado'!$BC$155:$CB$1048576,MATCH($A945,'Hoja de Trabajo para listado'!$BC$155:$BC$1048576,0),MATCH((CUADRO!P$4&amp;$E945),'Hoja de Trabajo para listado'!$BC$151:$CB$151,0)),0)+IFERROR(INDEX('Hoja de Trabajo para listado'!$DE$153:$DG$274,MATCH($A945,'Hoja de Trabajo para listado'!$DE$153:$DE$1048576,0),MATCH((CUADRO!P$4&amp;$E945),'Hoja de Trabajo para listado'!$DE$151:$DG$151,0)),0)+IFERROR(INDEX('Hoja de Trabajo para listado'!$CD$155:$DC$1048576,MATCH($A945,'Hoja de Trabajo para listado'!$CD$155:$CD$1048576,0),MATCH((CUADRO!P$4&amp;$E945),'Hoja de Trabajo para listado'!$CD$151:$DC$151,0)),0)</f>
        <v>0</v>
      </c>
      <c r="Q945" s="241">
        <f ca="1">+IFERROR(INDEX('Hoja de Trabajo para listado'!$A$155:$Z$1048576,MATCH($A945,'Hoja de Trabajo para listado'!$A$155:$A$1048576,0),MATCH((CUADRO!Q$4&amp;$E945),'Hoja de Trabajo para listado'!$A$151:$Z$151,0)),0)+IFERROR(INDEX('Hoja de Trabajo para listado'!$AB$155:$BA$1048576,MATCH($A945,'Hoja de Trabajo para listado'!$AB$155:$AB$1048576,0),MATCH((CUADRO!Q$4&amp;$E945),'Hoja de Trabajo para listado'!$AB$151:$BA$151,0)),0)+IFERROR(INDEX('Hoja de Trabajo para listado'!$BC$155:$CB$1048576,MATCH($A945,'Hoja de Trabajo para listado'!$BC$155:$BC$1048576,0),MATCH((CUADRO!Q$4&amp;$E945),'Hoja de Trabajo para listado'!$BC$151:$CB$151,0)),0)+IFERROR(INDEX('Hoja de Trabajo para listado'!$DE$153:$DG$274,MATCH($A945,'Hoja de Trabajo para listado'!$DE$153:$DE$1048576,0),MATCH((CUADRO!Q$4&amp;$E945),'Hoja de Trabajo para listado'!$DE$151:$DG$151,0)),0)+IFERROR(INDEX('Hoja de Trabajo para listado'!$CD$155:$DC$1048576,MATCH($A945,'Hoja de Trabajo para listado'!$CD$155:$CD$1048576,0),MATCH((CUADRO!Q$4&amp;$E945),'Hoja de Trabajo para listado'!$CD$151:$DC$151,0)),0)</f>
        <v>0</v>
      </c>
      <c r="R945" s="241">
        <f t="shared" ca="1" si="28"/>
        <v>0</v>
      </c>
      <c r="S945" s="247"/>
      <c r="T945" s="241">
        <f ca="1">+T946</f>
        <v>0</v>
      </c>
      <c r="U945" s="240">
        <f t="shared" si="29"/>
        <v>1</v>
      </c>
    </row>
    <row r="946" spans="1:21" customFormat="1" ht="15" hidden="1" customHeight="1">
      <c r="A946" s="32">
        <v>1704</v>
      </c>
      <c r="B946" s="382"/>
      <c r="C946" s="245" t="str">
        <f>+VLOOKUP(A946,bd_lista!$A$3:$C$592,3,FALSE)</f>
        <v>Gobierno Autónomo Municipal de La Guardia</v>
      </c>
      <c r="D946" s="384"/>
      <c r="E946" s="242" t="s">
        <v>684</v>
      </c>
      <c r="F946" s="243">
        <f ca="1">+IFERROR(INDEX('Hoja de Trabajo para listado'!$A$155:$Z$1048576,MATCH($A946,'Hoja de Trabajo para listado'!$A$155:$A$1048576,0),MATCH((CUADRO!F$4&amp;$E946),'Hoja de Trabajo para listado'!$A$151:$Z$151,0)),0)+IFERROR(INDEX('Hoja de Trabajo para listado'!$AB$155:$BA$1048576,MATCH($A946,'Hoja de Trabajo para listado'!$AB$155:$AB$1048576,0),MATCH((CUADRO!F$4&amp;$E946),'Hoja de Trabajo para listado'!$AB$151:$BA$151,0)),0)+IFERROR(INDEX('Hoja de Trabajo para listado'!$BC$155:$CB$1048576,MATCH($A946,'Hoja de Trabajo para listado'!$BC$155:$BC$1048576,0),MATCH((CUADRO!F$4&amp;$E946),'Hoja de Trabajo para listado'!$BC$151:$CB$151,0)),0)+IFERROR(INDEX('Hoja de Trabajo para listado'!$DE$153:$DG$274,MATCH($A946,'Hoja de Trabajo para listado'!$DE$153:$DE$1048576,0),MATCH((CUADRO!F$4&amp;$E946),'Hoja de Trabajo para listado'!$DE$151:$DG$151,0)),0)+IFERROR(INDEX('Hoja de Trabajo para listado'!$CD$155:$DC$1048576,MATCH($A946,'Hoja de Trabajo para listado'!$CD$155:$CD$1048576,0),MATCH((CUADRO!F$4&amp;$E946),'Hoja de Trabajo para listado'!$CD$151:$DC$151,0)),0)</f>
        <v>0</v>
      </c>
      <c r="G946" s="243">
        <f ca="1">+IFERROR(INDEX('Hoja de Trabajo para listado'!$A$155:$Z$1048576,MATCH($A946,'Hoja de Trabajo para listado'!$A$155:$A$1048576,0),MATCH((CUADRO!G$4&amp;$E946),'Hoja de Trabajo para listado'!$A$151:$Z$151,0)),0)+IFERROR(INDEX('Hoja de Trabajo para listado'!$AB$155:$BA$1048576,MATCH($A946,'Hoja de Trabajo para listado'!$AB$155:$AB$1048576,0),MATCH((CUADRO!G$4&amp;$E946),'Hoja de Trabajo para listado'!$AB$151:$BA$151,0)),0)+IFERROR(INDEX('Hoja de Trabajo para listado'!$BC$155:$CB$1048576,MATCH($A946,'Hoja de Trabajo para listado'!$BC$155:$BC$1048576,0),MATCH((CUADRO!G$4&amp;$E946),'Hoja de Trabajo para listado'!$BC$151:$CB$151,0)),0)+IFERROR(INDEX('Hoja de Trabajo para listado'!$DE$153:$DG$274,MATCH($A946,'Hoja de Trabajo para listado'!$DE$153:$DE$1048576,0),MATCH((CUADRO!G$4&amp;$E946),'Hoja de Trabajo para listado'!$DE$151:$DG$151,0)),0)+IFERROR(INDEX('Hoja de Trabajo para listado'!$CD$155:$DC$1048576,MATCH($A946,'Hoja de Trabajo para listado'!$CD$155:$CD$1048576,0),MATCH((CUADRO!G$4&amp;$E946),'Hoja de Trabajo para listado'!$CD$151:$DC$151,0)),0)</f>
        <v>0</v>
      </c>
      <c r="H946" s="243">
        <f ca="1">+IFERROR(INDEX('Hoja de Trabajo para listado'!$A$155:$Z$1048576,MATCH($A946,'Hoja de Trabajo para listado'!$A$155:$A$1048576,0),MATCH((CUADRO!H$4&amp;$E946),'Hoja de Trabajo para listado'!$A$151:$Z$151,0)),0)+IFERROR(INDEX('Hoja de Trabajo para listado'!$AB$155:$BA$1048576,MATCH($A946,'Hoja de Trabajo para listado'!$AB$155:$AB$1048576,0),MATCH((CUADRO!H$4&amp;$E946),'Hoja de Trabajo para listado'!$AB$151:$BA$151,0)),0)+IFERROR(INDEX('Hoja de Trabajo para listado'!$BC$155:$CB$1048576,MATCH($A946,'Hoja de Trabajo para listado'!$BC$155:$BC$1048576,0),MATCH((CUADRO!H$4&amp;$E946),'Hoja de Trabajo para listado'!$BC$151:$CB$151,0)),0)+IFERROR(INDEX('Hoja de Trabajo para listado'!$DE$153:$DG$274,MATCH($A946,'Hoja de Trabajo para listado'!$DE$153:$DE$1048576,0),MATCH((CUADRO!H$4&amp;$E946),'Hoja de Trabajo para listado'!$DE$151:$DG$151,0)),0)+IFERROR(INDEX('Hoja de Trabajo para listado'!$CD$155:$DC$1048576,MATCH($A946,'Hoja de Trabajo para listado'!$CD$155:$CD$1048576,0),MATCH((CUADRO!H$4&amp;$E946),'Hoja de Trabajo para listado'!$CD$151:$DC$151,0)),0)</f>
        <v>0</v>
      </c>
      <c r="I946" s="243">
        <f ca="1">+IFERROR(INDEX('Hoja de Trabajo para listado'!$A$155:$Z$1048576,MATCH($A946,'Hoja de Trabajo para listado'!$A$155:$A$1048576,0),MATCH((CUADRO!I$4&amp;$E946),'Hoja de Trabajo para listado'!$A$151:$Z$151,0)),0)+IFERROR(INDEX('Hoja de Trabajo para listado'!$AB$155:$BA$1048576,MATCH($A946,'Hoja de Trabajo para listado'!$AB$155:$AB$1048576,0),MATCH((CUADRO!I$4&amp;$E946),'Hoja de Trabajo para listado'!$AB$151:$BA$151,0)),0)+IFERROR(INDEX('Hoja de Trabajo para listado'!$BC$155:$CB$1048576,MATCH($A946,'Hoja de Trabajo para listado'!$BC$155:$BC$1048576,0),MATCH((CUADRO!I$4&amp;$E946),'Hoja de Trabajo para listado'!$BC$151:$CB$151,0)),0)+IFERROR(INDEX('Hoja de Trabajo para listado'!$DE$153:$DG$274,MATCH($A946,'Hoja de Trabajo para listado'!$DE$153:$DE$1048576,0),MATCH((CUADRO!I$4&amp;$E946),'Hoja de Trabajo para listado'!$DE$151:$DG$151,0)),0)+IFERROR(INDEX('Hoja de Trabajo para listado'!$CD$155:$DC$1048576,MATCH($A946,'Hoja de Trabajo para listado'!$CD$155:$CD$1048576,0),MATCH((CUADRO!I$4&amp;$E946),'Hoja de Trabajo para listado'!$CD$151:$DC$151,0)),0)</f>
        <v>0</v>
      </c>
      <c r="J946" s="243">
        <f ca="1">+IFERROR(INDEX('Hoja de Trabajo para listado'!$A$155:$Z$1048576,MATCH($A946,'Hoja de Trabajo para listado'!$A$155:$A$1048576,0),MATCH((CUADRO!J$4&amp;$E946),'Hoja de Trabajo para listado'!$A$151:$Z$151,0)),0)+IFERROR(INDEX('Hoja de Trabajo para listado'!$AB$155:$BA$1048576,MATCH($A946,'Hoja de Trabajo para listado'!$AB$155:$AB$1048576,0),MATCH((CUADRO!J$4&amp;$E946),'Hoja de Trabajo para listado'!$AB$151:$BA$151,0)),0)+IFERROR(INDEX('Hoja de Trabajo para listado'!$BC$155:$CB$1048576,MATCH($A946,'Hoja de Trabajo para listado'!$BC$155:$BC$1048576,0),MATCH((CUADRO!J$4&amp;$E946),'Hoja de Trabajo para listado'!$BC$151:$CB$151,0)),0)+IFERROR(INDEX('Hoja de Trabajo para listado'!$DE$153:$DG$274,MATCH($A946,'Hoja de Trabajo para listado'!$DE$153:$DE$1048576,0),MATCH((CUADRO!J$4&amp;$E946),'Hoja de Trabajo para listado'!$DE$151:$DG$151,0)),0)+IFERROR(INDEX('Hoja de Trabajo para listado'!$CD$155:$DC$1048576,MATCH($A946,'Hoja de Trabajo para listado'!$CD$155:$CD$1048576,0),MATCH((CUADRO!J$4&amp;$E946),'Hoja de Trabajo para listado'!$CD$151:$DC$151,0)),0)</f>
        <v>0</v>
      </c>
      <c r="K946" s="243">
        <f ca="1">+IFERROR(INDEX('Hoja de Trabajo para listado'!$A$155:$Z$1048576,MATCH($A946,'Hoja de Trabajo para listado'!$A$155:$A$1048576,0),MATCH((CUADRO!K$4&amp;$E946),'Hoja de Trabajo para listado'!$A$151:$Z$151,0)),0)+IFERROR(INDEX('Hoja de Trabajo para listado'!$AB$155:$BA$1048576,MATCH($A946,'Hoja de Trabajo para listado'!$AB$155:$AB$1048576,0),MATCH((CUADRO!K$4&amp;$E946),'Hoja de Trabajo para listado'!$AB$151:$BA$151,0)),0)+IFERROR(INDEX('Hoja de Trabajo para listado'!$BC$155:$CB$1048576,MATCH($A946,'Hoja de Trabajo para listado'!$BC$155:$BC$1048576,0),MATCH((CUADRO!K$4&amp;$E946),'Hoja de Trabajo para listado'!$BC$151:$CB$151,0)),0)+IFERROR(INDEX('Hoja de Trabajo para listado'!$DE$153:$DG$274,MATCH($A946,'Hoja de Trabajo para listado'!$DE$153:$DE$1048576,0),MATCH((CUADRO!K$4&amp;$E946),'Hoja de Trabajo para listado'!$DE$151:$DG$151,0)),0)+IFERROR(INDEX('Hoja de Trabajo para listado'!$CD$155:$DC$1048576,MATCH($A946,'Hoja de Trabajo para listado'!$CD$155:$CD$1048576,0),MATCH((CUADRO!K$4&amp;$E946),'Hoja de Trabajo para listado'!$CD$151:$DC$151,0)),0)</f>
        <v>0</v>
      </c>
      <c r="L946" s="243">
        <f ca="1">+IFERROR(INDEX('Hoja de Trabajo para listado'!$A$155:$Z$1048576,MATCH($A946,'Hoja de Trabajo para listado'!$A$155:$A$1048576,0),MATCH((CUADRO!L$4&amp;$E946),'Hoja de Trabajo para listado'!$A$151:$Z$151,0)),0)+IFERROR(INDEX('Hoja de Trabajo para listado'!$AB$155:$BA$1048576,MATCH($A946,'Hoja de Trabajo para listado'!$AB$155:$AB$1048576,0),MATCH((CUADRO!L$4&amp;$E946),'Hoja de Trabajo para listado'!$AB$151:$BA$151,0)),0)+IFERROR(INDEX('Hoja de Trabajo para listado'!$BC$155:$CB$1048576,MATCH($A946,'Hoja de Trabajo para listado'!$BC$155:$BC$1048576,0),MATCH((CUADRO!L$4&amp;$E946),'Hoja de Trabajo para listado'!$BC$151:$CB$151,0)),0)+IFERROR(INDEX('Hoja de Trabajo para listado'!$DE$153:$DG$274,MATCH($A946,'Hoja de Trabajo para listado'!$DE$153:$DE$1048576,0),MATCH((CUADRO!L$4&amp;$E946),'Hoja de Trabajo para listado'!$DE$151:$DG$151,0)),0)+IFERROR(INDEX('Hoja de Trabajo para listado'!$CD$155:$DC$1048576,MATCH($A946,'Hoja de Trabajo para listado'!$CD$155:$CD$1048576,0),MATCH((CUADRO!L$4&amp;$E946),'Hoja de Trabajo para listado'!$CD$151:$DC$151,0)),0)</f>
        <v>0</v>
      </c>
      <c r="M946" s="243">
        <f ca="1">+IFERROR(INDEX('Hoja de Trabajo para listado'!$A$155:$Z$1048576,MATCH($A946,'Hoja de Trabajo para listado'!$A$155:$A$1048576,0),MATCH((CUADRO!M$4&amp;$E946),'Hoja de Trabajo para listado'!$A$151:$Z$151,0)),0)+IFERROR(INDEX('Hoja de Trabajo para listado'!$AB$155:$BA$1048576,MATCH($A946,'Hoja de Trabajo para listado'!$AB$155:$AB$1048576,0),MATCH((CUADRO!M$4&amp;$E946),'Hoja de Trabajo para listado'!$AB$151:$BA$151,0)),0)+IFERROR(INDEX('Hoja de Trabajo para listado'!$BC$155:$CB$1048576,MATCH($A946,'Hoja de Trabajo para listado'!$BC$155:$BC$1048576,0),MATCH((CUADRO!M$4&amp;$E946),'Hoja de Trabajo para listado'!$BC$151:$CB$151,0)),0)+IFERROR(INDEX('Hoja de Trabajo para listado'!$DE$153:$DG$274,MATCH($A946,'Hoja de Trabajo para listado'!$DE$153:$DE$1048576,0),MATCH((CUADRO!M$4&amp;$E946),'Hoja de Trabajo para listado'!$DE$151:$DG$151,0)),0)+IFERROR(INDEX('Hoja de Trabajo para listado'!$CD$155:$DC$1048576,MATCH($A946,'Hoja de Trabajo para listado'!$CD$155:$CD$1048576,0),MATCH((CUADRO!M$4&amp;$E946),'Hoja de Trabajo para listado'!$CD$151:$DC$151,0)),0)</f>
        <v>0</v>
      </c>
      <c r="N946" s="243">
        <f ca="1">+IFERROR(INDEX('Hoja de Trabajo para listado'!$A$155:$Z$1048576,MATCH($A946,'Hoja de Trabajo para listado'!$A$155:$A$1048576,0),MATCH((CUADRO!N$4&amp;$E946),'Hoja de Trabajo para listado'!$A$151:$Z$151,0)),0)+IFERROR(INDEX('Hoja de Trabajo para listado'!$AB$155:$BA$1048576,MATCH($A946,'Hoja de Trabajo para listado'!$AB$155:$AB$1048576,0),MATCH((CUADRO!N$4&amp;$E946),'Hoja de Trabajo para listado'!$AB$151:$BA$151,0)),0)+IFERROR(INDEX('Hoja de Trabajo para listado'!$BC$155:$CB$1048576,MATCH($A946,'Hoja de Trabajo para listado'!$BC$155:$BC$1048576,0),MATCH((CUADRO!N$4&amp;$E946),'Hoja de Trabajo para listado'!$BC$151:$CB$151,0)),0)+IFERROR(INDEX('Hoja de Trabajo para listado'!$DE$153:$DG$274,MATCH($A946,'Hoja de Trabajo para listado'!$DE$153:$DE$1048576,0),MATCH((CUADRO!N$4&amp;$E946),'Hoja de Trabajo para listado'!$DE$151:$DG$151,0)),0)+IFERROR(INDEX('Hoja de Trabajo para listado'!$CD$155:$DC$1048576,MATCH($A946,'Hoja de Trabajo para listado'!$CD$155:$CD$1048576,0),MATCH((CUADRO!N$4&amp;$E946),'Hoja de Trabajo para listado'!$CD$151:$DC$151,0)),0)</f>
        <v>0</v>
      </c>
      <c r="O946" s="243">
        <f ca="1">+IFERROR(INDEX('Hoja de Trabajo para listado'!$A$155:$Z$1048576,MATCH($A946,'Hoja de Trabajo para listado'!$A$155:$A$1048576,0),MATCH((CUADRO!O$4&amp;$E946),'Hoja de Trabajo para listado'!$A$151:$Z$151,0)),0)+IFERROR(INDEX('Hoja de Trabajo para listado'!$AB$155:$BA$1048576,MATCH($A946,'Hoja de Trabajo para listado'!$AB$155:$AB$1048576,0),MATCH((CUADRO!O$4&amp;$E946),'Hoja de Trabajo para listado'!$AB$151:$BA$151,0)),0)+IFERROR(INDEX('Hoja de Trabajo para listado'!$BC$155:$CB$1048576,MATCH($A946,'Hoja de Trabajo para listado'!$BC$155:$BC$1048576,0),MATCH((CUADRO!O$4&amp;$E946),'Hoja de Trabajo para listado'!$BC$151:$CB$151,0)),0)+IFERROR(INDEX('Hoja de Trabajo para listado'!$DE$153:$DG$274,MATCH($A946,'Hoja de Trabajo para listado'!$DE$153:$DE$1048576,0),MATCH((CUADRO!O$4&amp;$E946),'Hoja de Trabajo para listado'!$DE$151:$DG$151,0)),0)+IFERROR(INDEX('Hoja de Trabajo para listado'!$CD$155:$DC$1048576,MATCH($A946,'Hoja de Trabajo para listado'!$CD$155:$CD$1048576,0),MATCH((CUADRO!O$4&amp;$E946),'Hoja de Trabajo para listado'!$CD$151:$DC$151,0)),0)</f>
        <v>0</v>
      </c>
      <c r="P946" s="243">
        <f ca="1">+IFERROR(INDEX('Hoja de Trabajo para listado'!$A$155:$Z$1048576,MATCH($A946,'Hoja de Trabajo para listado'!$A$155:$A$1048576,0),MATCH((CUADRO!P$4&amp;$E946),'Hoja de Trabajo para listado'!$A$151:$Z$151,0)),0)+IFERROR(INDEX('Hoja de Trabajo para listado'!$AB$155:$BA$1048576,MATCH($A946,'Hoja de Trabajo para listado'!$AB$155:$AB$1048576,0),MATCH((CUADRO!P$4&amp;$E946),'Hoja de Trabajo para listado'!$AB$151:$BA$151,0)),0)+IFERROR(INDEX('Hoja de Trabajo para listado'!$BC$155:$CB$1048576,MATCH($A946,'Hoja de Trabajo para listado'!$BC$155:$BC$1048576,0),MATCH((CUADRO!P$4&amp;$E946),'Hoja de Trabajo para listado'!$BC$151:$CB$151,0)),0)+IFERROR(INDEX('Hoja de Trabajo para listado'!$DE$153:$DG$274,MATCH($A946,'Hoja de Trabajo para listado'!$DE$153:$DE$1048576,0),MATCH((CUADRO!P$4&amp;$E946),'Hoja de Trabajo para listado'!$DE$151:$DG$151,0)),0)+IFERROR(INDEX('Hoja de Trabajo para listado'!$CD$155:$DC$1048576,MATCH($A946,'Hoja de Trabajo para listado'!$CD$155:$CD$1048576,0),MATCH((CUADRO!P$4&amp;$E946),'Hoja de Trabajo para listado'!$CD$151:$DC$151,0)),0)</f>
        <v>0</v>
      </c>
      <c r="Q946" s="243">
        <f ca="1">+IFERROR(INDEX('Hoja de Trabajo para listado'!$A$155:$Z$1048576,MATCH($A946,'Hoja de Trabajo para listado'!$A$155:$A$1048576,0),MATCH((CUADRO!Q$4&amp;$E946),'Hoja de Trabajo para listado'!$A$151:$Z$151,0)),0)+IFERROR(INDEX('Hoja de Trabajo para listado'!$AB$155:$BA$1048576,MATCH($A946,'Hoja de Trabajo para listado'!$AB$155:$AB$1048576,0),MATCH((CUADRO!Q$4&amp;$E946),'Hoja de Trabajo para listado'!$AB$151:$BA$151,0)),0)+IFERROR(INDEX('Hoja de Trabajo para listado'!$BC$155:$CB$1048576,MATCH($A946,'Hoja de Trabajo para listado'!$BC$155:$BC$1048576,0),MATCH((CUADRO!Q$4&amp;$E946),'Hoja de Trabajo para listado'!$BC$151:$CB$151,0)),0)+IFERROR(INDEX('Hoja de Trabajo para listado'!$DE$153:$DG$274,MATCH($A946,'Hoja de Trabajo para listado'!$DE$153:$DE$1048576,0),MATCH((CUADRO!Q$4&amp;$E946),'Hoja de Trabajo para listado'!$DE$151:$DG$151,0)),0)+IFERROR(INDEX('Hoja de Trabajo para listado'!$CD$155:$DC$1048576,MATCH($A946,'Hoja de Trabajo para listado'!$CD$155:$CD$1048576,0),MATCH((CUADRO!Q$4&amp;$E946),'Hoja de Trabajo para listado'!$CD$151:$DC$151,0)),0)</f>
        <v>0</v>
      </c>
      <c r="R946" s="243">
        <f t="shared" ca="1" si="28"/>
        <v>0</v>
      </c>
      <c r="S946" s="253">
        <f ca="1">+R945+R946</f>
        <v>0</v>
      </c>
      <c r="T946" s="243">
        <f ca="1">+S946</f>
        <v>0</v>
      </c>
      <c r="U946" s="242">
        <f t="shared" si="29"/>
        <v>2</v>
      </c>
    </row>
    <row r="947" spans="1:21" customFormat="1" ht="15" hidden="1" customHeight="1">
      <c r="A947" s="32">
        <v>1705</v>
      </c>
      <c r="B947" s="381">
        <f>+A947</f>
        <v>1705</v>
      </c>
      <c r="C947" s="245" t="str">
        <f>+VLOOKUP(A947,bd_lista!$A$3:$C$592,3,FALSE)</f>
        <v>Gobierno Autónomo Municipal de El Torno</v>
      </c>
      <c r="D947" s="383" t="str">
        <f>+C947</f>
        <v>Gobierno Autónomo Municipal de El Torno</v>
      </c>
      <c r="E947" s="240" t="s">
        <v>683</v>
      </c>
      <c r="F947" s="241">
        <f ca="1">+IFERROR(INDEX('Hoja de Trabajo para listado'!$A$155:$Z$1048576,MATCH($A947,'Hoja de Trabajo para listado'!$A$155:$A$1048576,0),MATCH((CUADRO!F$4&amp;$E947),'Hoja de Trabajo para listado'!$A$151:$Z$151,0)),0)+IFERROR(INDEX('Hoja de Trabajo para listado'!$AB$155:$BA$1048576,MATCH($A947,'Hoja de Trabajo para listado'!$AB$155:$AB$1048576,0),MATCH((CUADRO!F$4&amp;$E947),'Hoja de Trabajo para listado'!$AB$151:$BA$151,0)),0)+IFERROR(INDEX('Hoja de Trabajo para listado'!$BC$155:$CB$1048576,MATCH($A947,'Hoja de Trabajo para listado'!$BC$155:$BC$1048576,0),MATCH((CUADRO!F$4&amp;$E947),'Hoja de Trabajo para listado'!$BC$151:$CB$151,0)),0)+IFERROR(INDEX('Hoja de Trabajo para listado'!$DE$153:$DG$274,MATCH($A947,'Hoja de Trabajo para listado'!$DE$153:$DE$1048576,0),MATCH((CUADRO!F$4&amp;$E947),'Hoja de Trabajo para listado'!$DE$151:$DG$151,0)),0)+IFERROR(INDEX('Hoja de Trabajo para listado'!$CD$155:$DC$1048576,MATCH($A947,'Hoja de Trabajo para listado'!$CD$155:$CD$1048576,0),MATCH((CUADRO!F$4&amp;$E947),'Hoja de Trabajo para listado'!$CD$151:$DC$151,0)),0)</f>
        <v>0</v>
      </c>
      <c r="G947" s="241">
        <f ca="1">+IFERROR(INDEX('Hoja de Trabajo para listado'!$A$155:$Z$1048576,MATCH($A947,'Hoja de Trabajo para listado'!$A$155:$A$1048576,0),MATCH((CUADRO!G$4&amp;$E947),'Hoja de Trabajo para listado'!$A$151:$Z$151,0)),0)+IFERROR(INDEX('Hoja de Trabajo para listado'!$AB$155:$BA$1048576,MATCH($A947,'Hoja de Trabajo para listado'!$AB$155:$AB$1048576,0),MATCH((CUADRO!G$4&amp;$E947),'Hoja de Trabajo para listado'!$AB$151:$BA$151,0)),0)+IFERROR(INDEX('Hoja de Trabajo para listado'!$BC$155:$CB$1048576,MATCH($A947,'Hoja de Trabajo para listado'!$BC$155:$BC$1048576,0),MATCH((CUADRO!G$4&amp;$E947),'Hoja de Trabajo para listado'!$BC$151:$CB$151,0)),0)+IFERROR(INDEX('Hoja de Trabajo para listado'!$DE$153:$DG$274,MATCH($A947,'Hoja de Trabajo para listado'!$DE$153:$DE$1048576,0),MATCH((CUADRO!G$4&amp;$E947),'Hoja de Trabajo para listado'!$DE$151:$DG$151,0)),0)+IFERROR(INDEX('Hoja de Trabajo para listado'!$CD$155:$DC$1048576,MATCH($A947,'Hoja de Trabajo para listado'!$CD$155:$CD$1048576,0),MATCH((CUADRO!G$4&amp;$E947),'Hoja de Trabajo para listado'!$CD$151:$DC$151,0)),0)</f>
        <v>0</v>
      </c>
      <c r="H947" s="241">
        <f ca="1">+IFERROR(INDEX('Hoja de Trabajo para listado'!$A$155:$Z$1048576,MATCH($A947,'Hoja de Trabajo para listado'!$A$155:$A$1048576,0),MATCH((CUADRO!H$4&amp;$E947),'Hoja de Trabajo para listado'!$A$151:$Z$151,0)),0)+IFERROR(INDEX('Hoja de Trabajo para listado'!$AB$155:$BA$1048576,MATCH($A947,'Hoja de Trabajo para listado'!$AB$155:$AB$1048576,0),MATCH((CUADRO!H$4&amp;$E947),'Hoja de Trabajo para listado'!$AB$151:$BA$151,0)),0)+IFERROR(INDEX('Hoja de Trabajo para listado'!$BC$155:$CB$1048576,MATCH($A947,'Hoja de Trabajo para listado'!$BC$155:$BC$1048576,0),MATCH((CUADRO!H$4&amp;$E947),'Hoja de Trabajo para listado'!$BC$151:$CB$151,0)),0)+IFERROR(INDEX('Hoja de Trabajo para listado'!$DE$153:$DG$274,MATCH($A947,'Hoja de Trabajo para listado'!$DE$153:$DE$1048576,0),MATCH((CUADRO!H$4&amp;$E947),'Hoja de Trabajo para listado'!$DE$151:$DG$151,0)),0)+IFERROR(INDEX('Hoja de Trabajo para listado'!$CD$155:$DC$1048576,MATCH($A947,'Hoja de Trabajo para listado'!$CD$155:$CD$1048576,0),MATCH((CUADRO!H$4&amp;$E947),'Hoja de Trabajo para listado'!$CD$151:$DC$151,0)),0)</f>
        <v>0</v>
      </c>
      <c r="I947" s="241">
        <f ca="1">+IFERROR(INDEX('Hoja de Trabajo para listado'!$A$155:$Z$1048576,MATCH($A947,'Hoja de Trabajo para listado'!$A$155:$A$1048576,0),MATCH((CUADRO!I$4&amp;$E947),'Hoja de Trabajo para listado'!$A$151:$Z$151,0)),0)+IFERROR(INDEX('Hoja de Trabajo para listado'!$AB$155:$BA$1048576,MATCH($A947,'Hoja de Trabajo para listado'!$AB$155:$AB$1048576,0),MATCH((CUADRO!I$4&amp;$E947),'Hoja de Trabajo para listado'!$AB$151:$BA$151,0)),0)+IFERROR(INDEX('Hoja de Trabajo para listado'!$BC$155:$CB$1048576,MATCH($A947,'Hoja de Trabajo para listado'!$BC$155:$BC$1048576,0),MATCH((CUADRO!I$4&amp;$E947),'Hoja de Trabajo para listado'!$BC$151:$CB$151,0)),0)+IFERROR(INDEX('Hoja de Trabajo para listado'!$DE$153:$DG$274,MATCH($A947,'Hoja de Trabajo para listado'!$DE$153:$DE$1048576,0),MATCH((CUADRO!I$4&amp;$E947),'Hoja de Trabajo para listado'!$DE$151:$DG$151,0)),0)+IFERROR(INDEX('Hoja de Trabajo para listado'!$CD$155:$DC$1048576,MATCH($A947,'Hoja de Trabajo para listado'!$CD$155:$CD$1048576,0),MATCH((CUADRO!I$4&amp;$E947),'Hoja de Trabajo para listado'!$CD$151:$DC$151,0)),0)</f>
        <v>0</v>
      </c>
      <c r="J947" s="241">
        <f ca="1">+IFERROR(INDEX('Hoja de Trabajo para listado'!$A$155:$Z$1048576,MATCH($A947,'Hoja de Trabajo para listado'!$A$155:$A$1048576,0),MATCH((CUADRO!J$4&amp;$E947),'Hoja de Trabajo para listado'!$A$151:$Z$151,0)),0)+IFERROR(INDEX('Hoja de Trabajo para listado'!$AB$155:$BA$1048576,MATCH($A947,'Hoja de Trabajo para listado'!$AB$155:$AB$1048576,0),MATCH((CUADRO!J$4&amp;$E947),'Hoja de Trabajo para listado'!$AB$151:$BA$151,0)),0)+IFERROR(INDEX('Hoja de Trabajo para listado'!$BC$155:$CB$1048576,MATCH($A947,'Hoja de Trabajo para listado'!$BC$155:$BC$1048576,0),MATCH((CUADRO!J$4&amp;$E947),'Hoja de Trabajo para listado'!$BC$151:$CB$151,0)),0)+IFERROR(INDEX('Hoja de Trabajo para listado'!$DE$153:$DG$274,MATCH($A947,'Hoja de Trabajo para listado'!$DE$153:$DE$1048576,0),MATCH((CUADRO!J$4&amp;$E947),'Hoja de Trabajo para listado'!$DE$151:$DG$151,0)),0)+IFERROR(INDEX('Hoja de Trabajo para listado'!$CD$155:$DC$1048576,MATCH($A947,'Hoja de Trabajo para listado'!$CD$155:$CD$1048576,0),MATCH((CUADRO!J$4&amp;$E947),'Hoja de Trabajo para listado'!$CD$151:$DC$151,0)),0)</f>
        <v>0</v>
      </c>
      <c r="K947" s="241">
        <f ca="1">+IFERROR(INDEX('Hoja de Trabajo para listado'!$A$155:$Z$1048576,MATCH($A947,'Hoja de Trabajo para listado'!$A$155:$A$1048576,0),MATCH((CUADRO!K$4&amp;$E947),'Hoja de Trabajo para listado'!$A$151:$Z$151,0)),0)+IFERROR(INDEX('Hoja de Trabajo para listado'!$AB$155:$BA$1048576,MATCH($A947,'Hoja de Trabajo para listado'!$AB$155:$AB$1048576,0),MATCH((CUADRO!K$4&amp;$E947),'Hoja de Trabajo para listado'!$AB$151:$BA$151,0)),0)+IFERROR(INDEX('Hoja de Trabajo para listado'!$BC$155:$CB$1048576,MATCH($A947,'Hoja de Trabajo para listado'!$BC$155:$BC$1048576,0),MATCH((CUADRO!K$4&amp;$E947),'Hoja de Trabajo para listado'!$BC$151:$CB$151,0)),0)+IFERROR(INDEX('Hoja de Trabajo para listado'!$DE$153:$DG$274,MATCH($A947,'Hoja de Trabajo para listado'!$DE$153:$DE$1048576,0),MATCH((CUADRO!K$4&amp;$E947),'Hoja de Trabajo para listado'!$DE$151:$DG$151,0)),0)+IFERROR(INDEX('Hoja de Trabajo para listado'!$CD$155:$DC$1048576,MATCH($A947,'Hoja de Trabajo para listado'!$CD$155:$CD$1048576,0),MATCH((CUADRO!K$4&amp;$E947),'Hoja de Trabajo para listado'!$CD$151:$DC$151,0)),0)</f>
        <v>0</v>
      </c>
      <c r="L947" s="241">
        <f ca="1">+IFERROR(INDEX('Hoja de Trabajo para listado'!$A$155:$Z$1048576,MATCH($A947,'Hoja de Trabajo para listado'!$A$155:$A$1048576,0),MATCH((CUADRO!L$4&amp;$E947),'Hoja de Trabajo para listado'!$A$151:$Z$151,0)),0)+IFERROR(INDEX('Hoja de Trabajo para listado'!$AB$155:$BA$1048576,MATCH($A947,'Hoja de Trabajo para listado'!$AB$155:$AB$1048576,0),MATCH((CUADRO!L$4&amp;$E947),'Hoja de Trabajo para listado'!$AB$151:$BA$151,0)),0)+IFERROR(INDEX('Hoja de Trabajo para listado'!$BC$155:$CB$1048576,MATCH($A947,'Hoja de Trabajo para listado'!$BC$155:$BC$1048576,0),MATCH((CUADRO!L$4&amp;$E947),'Hoja de Trabajo para listado'!$BC$151:$CB$151,0)),0)+IFERROR(INDEX('Hoja de Trabajo para listado'!$DE$153:$DG$274,MATCH($A947,'Hoja de Trabajo para listado'!$DE$153:$DE$1048576,0),MATCH((CUADRO!L$4&amp;$E947),'Hoja de Trabajo para listado'!$DE$151:$DG$151,0)),0)+IFERROR(INDEX('Hoja de Trabajo para listado'!$CD$155:$DC$1048576,MATCH($A947,'Hoja de Trabajo para listado'!$CD$155:$CD$1048576,0),MATCH((CUADRO!L$4&amp;$E947),'Hoja de Trabajo para listado'!$CD$151:$DC$151,0)),0)</f>
        <v>0</v>
      </c>
      <c r="M947" s="241">
        <f ca="1">+IFERROR(INDEX('Hoja de Trabajo para listado'!$A$155:$Z$1048576,MATCH($A947,'Hoja de Trabajo para listado'!$A$155:$A$1048576,0),MATCH((CUADRO!M$4&amp;$E947),'Hoja de Trabajo para listado'!$A$151:$Z$151,0)),0)+IFERROR(INDEX('Hoja de Trabajo para listado'!$AB$155:$BA$1048576,MATCH($A947,'Hoja de Trabajo para listado'!$AB$155:$AB$1048576,0),MATCH((CUADRO!M$4&amp;$E947),'Hoja de Trabajo para listado'!$AB$151:$BA$151,0)),0)+IFERROR(INDEX('Hoja de Trabajo para listado'!$BC$155:$CB$1048576,MATCH($A947,'Hoja de Trabajo para listado'!$BC$155:$BC$1048576,0),MATCH((CUADRO!M$4&amp;$E947),'Hoja de Trabajo para listado'!$BC$151:$CB$151,0)),0)+IFERROR(INDEX('Hoja de Trabajo para listado'!$DE$153:$DG$274,MATCH($A947,'Hoja de Trabajo para listado'!$DE$153:$DE$1048576,0),MATCH((CUADRO!M$4&amp;$E947),'Hoja de Trabajo para listado'!$DE$151:$DG$151,0)),0)+IFERROR(INDEX('Hoja de Trabajo para listado'!$CD$155:$DC$1048576,MATCH($A947,'Hoja de Trabajo para listado'!$CD$155:$CD$1048576,0),MATCH((CUADRO!M$4&amp;$E947),'Hoja de Trabajo para listado'!$CD$151:$DC$151,0)),0)</f>
        <v>0</v>
      </c>
      <c r="N947" s="241">
        <f ca="1">+IFERROR(INDEX('Hoja de Trabajo para listado'!$A$155:$Z$1048576,MATCH($A947,'Hoja de Trabajo para listado'!$A$155:$A$1048576,0),MATCH((CUADRO!N$4&amp;$E947),'Hoja de Trabajo para listado'!$A$151:$Z$151,0)),0)+IFERROR(INDEX('Hoja de Trabajo para listado'!$AB$155:$BA$1048576,MATCH($A947,'Hoja de Trabajo para listado'!$AB$155:$AB$1048576,0),MATCH((CUADRO!N$4&amp;$E947),'Hoja de Trabajo para listado'!$AB$151:$BA$151,0)),0)+IFERROR(INDEX('Hoja de Trabajo para listado'!$BC$155:$CB$1048576,MATCH($A947,'Hoja de Trabajo para listado'!$BC$155:$BC$1048576,0),MATCH((CUADRO!N$4&amp;$E947),'Hoja de Trabajo para listado'!$BC$151:$CB$151,0)),0)+IFERROR(INDEX('Hoja de Trabajo para listado'!$DE$153:$DG$274,MATCH($A947,'Hoja de Trabajo para listado'!$DE$153:$DE$1048576,0),MATCH((CUADRO!N$4&amp;$E947),'Hoja de Trabajo para listado'!$DE$151:$DG$151,0)),0)+IFERROR(INDEX('Hoja de Trabajo para listado'!$CD$155:$DC$1048576,MATCH($A947,'Hoja de Trabajo para listado'!$CD$155:$CD$1048576,0),MATCH((CUADRO!N$4&amp;$E947),'Hoja de Trabajo para listado'!$CD$151:$DC$151,0)),0)</f>
        <v>0</v>
      </c>
      <c r="O947" s="241">
        <f ca="1">+IFERROR(INDEX('Hoja de Trabajo para listado'!$A$155:$Z$1048576,MATCH($A947,'Hoja de Trabajo para listado'!$A$155:$A$1048576,0),MATCH((CUADRO!O$4&amp;$E947),'Hoja de Trabajo para listado'!$A$151:$Z$151,0)),0)+IFERROR(INDEX('Hoja de Trabajo para listado'!$AB$155:$BA$1048576,MATCH($A947,'Hoja de Trabajo para listado'!$AB$155:$AB$1048576,0),MATCH((CUADRO!O$4&amp;$E947),'Hoja de Trabajo para listado'!$AB$151:$BA$151,0)),0)+IFERROR(INDEX('Hoja de Trabajo para listado'!$BC$155:$CB$1048576,MATCH($A947,'Hoja de Trabajo para listado'!$BC$155:$BC$1048576,0),MATCH((CUADRO!O$4&amp;$E947),'Hoja de Trabajo para listado'!$BC$151:$CB$151,0)),0)+IFERROR(INDEX('Hoja de Trabajo para listado'!$DE$153:$DG$274,MATCH($A947,'Hoja de Trabajo para listado'!$DE$153:$DE$1048576,0),MATCH((CUADRO!O$4&amp;$E947),'Hoja de Trabajo para listado'!$DE$151:$DG$151,0)),0)+IFERROR(INDEX('Hoja de Trabajo para listado'!$CD$155:$DC$1048576,MATCH($A947,'Hoja de Trabajo para listado'!$CD$155:$CD$1048576,0),MATCH((CUADRO!O$4&amp;$E947),'Hoja de Trabajo para listado'!$CD$151:$DC$151,0)),0)</f>
        <v>0</v>
      </c>
      <c r="P947" s="241">
        <f ca="1">+IFERROR(INDEX('Hoja de Trabajo para listado'!$A$155:$Z$1048576,MATCH($A947,'Hoja de Trabajo para listado'!$A$155:$A$1048576,0),MATCH((CUADRO!P$4&amp;$E947),'Hoja de Trabajo para listado'!$A$151:$Z$151,0)),0)+IFERROR(INDEX('Hoja de Trabajo para listado'!$AB$155:$BA$1048576,MATCH($A947,'Hoja de Trabajo para listado'!$AB$155:$AB$1048576,0),MATCH((CUADRO!P$4&amp;$E947),'Hoja de Trabajo para listado'!$AB$151:$BA$151,0)),0)+IFERROR(INDEX('Hoja de Trabajo para listado'!$BC$155:$CB$1048576,MATCH($A947,'Hoja de Trabajo para listado'!$BC$155:$BC$1048576,0),MATCH((CUADRO!P$4&amp;$E947),'Hoja de Trabajo para listado'!$BC$151:$CB$151,0)),0)+IFERROR(INDEX('Hoja de Trabajo para listado'!$DE$153:$DG$274,MATCH($A947,'Hoja de Trabajo para listado'!$DE$153:$DE$1048576,0),MATCH((CUADRO!P$4&amp;$E947),'Hoja de Trabajo para listado'!$DE$151:$DG$151,0)),0)+IFERROR(INDEX('Hoja de Trabajo para listado'!$CD$155:$DC$1048576,MATCH($A947,'Hoja de Trabajo para listado'!$CD$155:$CD$1048576,0),MATCH((CUADRO!P$4&amp;$E947),'Hoja de Trabajo para listado'!$CD$151:$DC$151,0)),0)</f>
        <v>0</v>
      </c>
      <c r="Q947" s="241">
        <f ca="1">+IFERROR(INDEX('Hoja de Trabajo para listado'!$A$155:$Z$1048576,MATCH($A947,'Hoja de Trabajo para listado'!$A$155:$A$1048576,0),MATCH((CUADRO!Q$4&amp;$E947),'Hoja de Trabajo para listado'!$A$151:$Z$151,0)),0)+IFERROR(INDEX('Hoja de Trabajo para listado'!$AB$155:$BA$1048576,MATCH($A947,'Hoja de Trabajo para listado'!$AB$155:$AB$1048576,0),MATCH((CUADRO!Q$4&amp;$E947),'Hoja de Trabajo para listado'!$AB$151:$BA$151,0)),0)+IFERROR(INDEX('Hoja de Trabajo para listado'!$BC$155:$CB$1048576,MATCH($A947,'Hoja de Trabajo para listado'!$BC$155:$BC$1048576,0),MATCH((CUADRO!Q$4&amp;$E947),'Hoja de Trabajo para listado'!$BC$151:$CB$151,0)),0)+IFERROR(INDEX('Hoja de Trabajo para listado'!$DE$153:$DG$274,MATCH($A947,'Hoja de Trabajo para listado'!$DE$153:$DE$1048576,0),MATCH((CUADRO!Q$4&amp;$E947),'Hoja de Trabajo para listado'!$DE$151:$DG$151,0)),0)+IFERROR(INDEX('Hoja de Trabajo para listado'!$CD$155:$DC$1048576,MATCH($A947,'Hoja de Trabajo para listado'!$CD$155:$CD$1048576,0),MATCH((CUADRO!Q$4&amp;$E947),'Hoja de Trabajo para listado'!$CD$151:$DC$151,0)),0)</f>
        <v>0</v>
      </c>
      <c r="R947" s="241">
        <f t="shared" ca="1" si="28"/>
        <v>0</v>
      </c>
      <c r="S947" s="247"/>
      <c r="T947" s="241">
        <f ca="1">+T948</f>
        <v>0</v>
      </c>
      <c r="U947" s="240">
        <f t="shared" si="29"/>
        <v>1</v>
      </c>
    </row>
    <row r="948" spans="1:21" customFormat="1" ht="15" hidden="1" customHeight="1">
      <c r="A948" s="32">
        <v>1705</v>
      </c>
      <c r="B948" s="382"/>
      <c r="C948" s="245" t="str">
        <f>+VLOOKUP(A948,bd_lista!$A$3:$C$592,3,FALSE)</f>
        <v>Gobierno Autónomo Municipal de El Torno</v>
      </c>
      <c r="D948" s="384"/>
      <c r="E948" s="242" t="s">
        <v>684</v>
      </c>
      <c r="F948" s="243">
        <f ca="1">+IFERROR(INDEX('Hoja de Trabajo para listado'!$A$155:$Z$1048576,MATCH($A948,'Hoja de Trabajo para listado'!$A$155:$A$1048576,0),MATCH((CUADRO!F$4&amp;$E948),'Hoja de Trabajo para listado'!$A$151:$Z$151,0)),0)+IFERROR(INDEX('Hoja de Trabajo para listado'!$AB$155:$BA$1048576,MATCH($A948,'Hoja de Trabajo para listado'!$AB$155:$AB$1048576,0),MATCH((CUADRO!F$4&amp;$E948),'Hoja de Trabajo para listado'!$AB$151:$BA$151,0)),0)+IFERROR(INDEX('Hoja de Trabajo para listado'!$BC$155:$CB$1048576,MATCH($A948,'Hoja de Trabajo para listado'!$BC$155:$BC$1048576,0),MATCH((CUADRO!F$4&amp;$E948),'Hoja de Trabajo para listado'!$BC$151:$CB$151,0)),0)+IFERROR(INDEX('Hoja de Trabajo para listado'!$DE$153:$DG$274,MATCH($A948,'Hoja de Trabajo para listado'!$DE$153:$DE$1048576,0),MATCH((CUADRO!F$4&amp;$E948),'Hoja de Trabajo para listado'!$DE$151:$DG$151,0)),0)+IFERROR(INDEX('Hoja de Trabajo para listado'!$CD$155:$DC$1048576,MATCH($A948,'Hoja de Trabajo para listado'!$CD$155:$CD$1048576,0),MATCH((CUADRO!F$4&amp;$E948),'Hoja de Trabajo para listado'!$CD$151:$DC$151,0)),0)</f>
        <v>0</v>
      </c>
      <c r="G948" s="243">
        <f ca="1">+IFERROR(INDEX('Hoja de Trabajo para listado'!$A$155:$Z$1048576,MATCH($A948,'Hoja de Trabajo para listado'!$A$155:$A$1048576,0),MATCH((CUADRO!G$4&amp;$E948),'Hoja de Trabajo para listado'!$A$151:$Z$151,0)),0)+IFERROR(INDEX('Hoja de Trabajo para listado'!$AB$155:$BA$1048576,MATCH($A948,'Hoja de Trabajo para listado'!$AB$155:$AB$1048576,0),MATCH((CUADRO!G$4&amp;$E948),'Hoja de Trabajo para listado'!$AB$151:$BA$151,0)),0)+IFERROR(INDEX('Hoja de Trabajo para listado'!$BC$155:$CB$1048576,MATCH($A948,'Hoja de Trabajo para listado'!$BC$155:$BC$1048576,0),MATCH((CUADRO!G$4&amp;$E948),'Hoja de Trabajo para listado'!$BC$151:$CB$151,0)),0)+IFERROR(INDEX('Hoja de Trabajo para listado'!$DE$153:$DG$274,MATCH($A948,'Hoja de Trabajo para listado'!$DE$153:$DE$1048576,0),MATCH((CUADRO!G$4&amp;$E948),'Hoja de Trabajo para listado'!$DE$151:$DG$151,0)),0)+IFERROR(INDEX('Hoja de Trabajo para listado'!$CD$155:$DC$1048576,MATCH($A948,'Hoja de Trabajo para listado'!$CD$155:$CD$1048576,0),MATCH((CUADRO!G$4&amp;$E948),'Hoja de Trabajo para listado'!$CD$151:$DC$151,0)),0)</f>
        <v>0</v>
      </c>
      <c r="H948" s="243">
        <f ca="1">+IFERROR(INDEX('Hoja de Trabajo para listado'!$A$155:$Z$1048576,MATCH($A948,'Hoja de Trabajo para listado'!$A$155:$A$1048576,0),MATCH((CUADRO!H$4&amp;$E948),'Hoja de Trabajo para listado'!$A$151:$Z$151,0)),0)+IFERROR(INDEX('Hoja de Trabajo para listado'!$AB$155:$BA$1048576,MATCH($A948,'Hoja de Trabajo para listado'!$AB$155:$AB$1048576,0),MATCH((CUADRO!H$4&amp;$E948),'Hoja de Trabajo para listado'!$AB$151:$BA$151,0)),0)+IFERROR(INDEX('Hoja de Trabajo para listado'!$BC$155:$CB$1048576,MATCH($A948,'Hoja de Trabajo para listado'!$BC$155:$BC$1048576,0),MATCH((CUADRO!H$4&amp;$E948),'Hoja de Trabajo para listado'!$BC$151:$CB$151,0)),0)+IFERROR(INDEX('Hoja de Trabajo para listado'!$DE$153:$DG$274,MATCH($A948,'Hoja de Trabajo para listado'!$DE$153:$DE$1048576,0),MATCH((CUADRO!H$4&amp;$E948),'Hoja de Trabajo para listado'!$DE$151:$DG$151,0)),0)+IFERROR(INDEX('Hoja de Trabajo para listado'!$CD$155:$DC$1048576,MATCH($A948,'Hoja de Trabajo para listado'!$CD$155:$CD$1048576,0),MATCH((CUADRO!H$4&amp;$E948),'Hoja de Trabajo para listado'!$CD$151:$DC$151,0)),0)</f>
        <v>0</v>
      </c>
      <c r="I948" s="243">
        <f ca="1">+IFERROR(INDEX('Hoja de Trabajo para listado'!$A$155:$Z$1048576,MATCH($A948,'Hoja de Trabajo para listado'!$A$155:$A$1048576,0),MATCH((CUADRO!I$4&amp;$E948),'Hoja de Trabajo para listado'!$A$151:$Z$151,0)),0)+IFERROR(INDEX('Hoja de Trabajo para listado'!$AB$155:$BA$1048576,MATCH($A948,'Hoja de Trabajo para listado'!$AB$155:$AB$1048576,0),MATCH((CUADRO!I$4&amp;$E948),'Hoja de Trabajo para listado'!$AB$151:$BA$151,0)),0)+IFERROR(INDEX('Hoja de Trabajo para listado'!$BC$155:$CB$1048576,MATCH($A948,'Hoja de Trabajo para listado'!$BC$155:$BC$1048576,0),MATCH((CUADRO!I$4&amp;$E948),'Hoja de Trabajo para listado'!$BC$151:$CB$151,0)),0)+IFERROR(INDEX('Hoja de Trabajo para listado'!$DE$153:$DG$274,MATCH($A948,'Hoja de Trabajo para listado'!$DE$153:$DE$1048576,0),MATCH((CUADRO!I$4&amp;$E948),'Hoja de Trabajo para listado'!$DE$151:$DG$151,0)),0)+IFERROR(INDEX('Hoja de Trabajo para listado'!$CD$155:$DC$1048576,MATCH($A948,'Hoja de Trabajo para listado'!$CD$155:$CD$1048576,0),MATCH((CUADRO!I$4&amp;$E948),'Hoja de Trabajo para listado'!$CD$151:$DC$151,0)),0)</f>
        <v>0</v>
      </c>
      <c r="J948" s="243">
        <f ca="1">+IFERROR(INDEX('Hoja de Trabajo para listado'!$A$155:$Z$1048576,MATCH($A948,'Hoja de Trabajo para listado'!$A$155:$A$1048576,0),MATCH((CUADRO!J$4&amp;$E948),'Hoja de Trabajo para listado'!$A$151:$Z$151,0)),0)+IFERROR(INDEX('Hoja de Trabajo para listado'!$AB$155:$BA$1048576,MATCH($A948,'Hoja de Trabajo para listado'!$AB$155:$AB$1048576,0),MATCH((CUADRO!J$4&amp;$E948),'Hoja de Trabajo para listado'!$AB$151:$BA$151,0)),0)+IFERROR(INDEX('Hoja de Trabajo para listado'!$BC$155:$CB$1048576,MATCH($A948,'Hoja de Trabajo para listado'!$BC$155:$BC$1048576,0),MATCH((CUADRO!J$4&amp;$E948),'Hoja de Trabajo para listado'!$BC$151:$CB$151,0)),0)+IFERROR(INDEX('Hoja de Trabajo para listado'!$DE$153:$DG$274,MATCH($A948,'Hoja de Trabajo para listado'!$DE$153:$DE$1048576,0),MATCH((CUADRO!J$4&amp;$E948),'Hoja de Trabajo para listado'!$DE$151:$DG$151,0)),0)+IFERROR(INDEX('Hoja de Trabajo para listado'!$CD$155:$DC$1048576,MATCH($A948,'Hoja de Trabajo para listado'!$CD$155:$CD$1048576,0),MATCH((CUADRO!J$4&amp;$E948),'Hoja de Trabajo para listado'!$CD$151:$DC$151,0)),0)</f>
        <v>0</v>
      </c>
      <c r="K948" s="243">
        <f ca="1">+IFERROR(INDEX('Hoja de Trabajo para listado'!$A$155:$Z$1048576,MATCH($A948,'Hoja de Trabajo para listado'!$A$155:$A$1048576,0),MATCH((CUADRO!K$4&amp;$E948),'Hoja de Trabajo para listado'!$A$151:$Z$151,0)),0)+IFERROR(INDEX('Hoja de Trabajo para listado'!$AB$155:$BA$1048576,MATCH($A948,'Hoja de Trabajo para listado'!$AB$155:$AB$1048576,0),MATCH((CUADRO!K$4&amp;$E948),'Hoja de Trabajo para listado'!$AB$151:$BA$151,0)),0)+IFERROR(INDEX('Hoja de Trabajo para listado'!$BC$155:$CB$1048576,MATCH($A948,'Hoja de Trabajo para listado'!$BC$155:$BC$1048576,0),MATCH((CUADRO!K$4&amp;$E948),'Hoja de Trabajo para listado'!$BC$151:$CB$151,0)),0)+IFERROR(INDEX('Hoja de Trabajo para listado'!$DE$153:$DG$274,MATCH($A948,'Hoja de Trabajo para listado'!$DE$153:$DE$1048576,0),MATCH((CUADRO!K$4&amp;$E948),'Hoja de Trabajo para listado'!$DE$151:$DG$151,0)),0)+IFERROR(INDEX('Hoja de Trabajo para listado'!$CD$155:$DC$1048576,MATCH($A948,'Hoja de Trabajo para listado'!$CD$155:$CD$1048576,0),MATCH((CUADRO!K$4&amp;$E948),'Hoja de Trabajo para listado'!$CD$151:$DC$151,0)),0)</f>
        <v>0</v>
      </c>
      <c r="L948" s="243">
        <f ca="1">+IFERROR(INDEX('Hoja de Trabajo para listado'!$A$155:$Z$1048576,MATCH($A948,'Hoja de Trabajo para listado'!$A$155:$A$1048576,0),MATCH((CUADRO!L$4&amp;$E948),'Hoja de Trabajo para listado'!$A$151:$Z$151,0)),0)+IFERROR(INDEX('Hoja de Trabajo para listado'!$AB$155:$BA$1048576,MATCH($A948,'Hoja de Trabajo para listado'!$AB$155:$AB$1048576,0),MATCH((CUADRO!L$4&amp;$E948),'Hoja de Trabajo para listado'!$AB$151:$BA$151,0)),0)+IFERROR(INDEX('Hoja de Trabajo para listado'!$BC$155:$CB$1048576,MATCH($A948,'Hoja de Trabajo para listado'!$BC$155:$BC$1048576,0),MATCH((CUADRO!L$4&amp;$E948),'Hoja de Trabajo para listado'!$BC$151:$CB$151,0)),0)+IFERROR(INDEX('Hoja de Trabajo para listado'!$DE$153:$DG$274,MATCH($A948,'Hoja de Trabajo para listado'!$DE$153:$DE$1048576,0),MATCH((CUADRO!L$4&amp;$E948),'Hoja de Trabajo para listado'!$DE$151:$DG$151,0)),0)+IFERROR(INDEX('Hoja de Trabajo para listado'!$CD$155:$DC$1048576,MATCH($A948,'Hoja de Trabajo para listado'!$CD$155:$CD$1048576,0),MATCH((CUADRO!L$4&amp;$E948),'Hoja de Trabajo para listado'!$CD$151:$DC$151,0)),0)</f>
        <v>0</v>
      </c>
      <c r="M948" s="243">
        <f ca="1">+IFERROR(INDEX('Hoja de Trabajo para listado'!$A$155:$Z$1048576,MATCH($A948,'Hoja de Trabajo para listado'!$A$155:$A$1048576,0),MATCH((CUADRO!M$4&amp;$E948),'Hoja de Trabajo para listado'!$A$151:$Z$151,0)),0)+IFERROR(INDEX('Hoja de Trabajo para listado'!$AB$155:$BA$1048576,MATCH($A948,'Hoja de Trabajo para listado'!$AB$155:$AB$1048576,0),MATCH((CUADRO!M$4&amp;$E948),'Hoja de Trabajo para listado'!$AB$151:$BA$151,0)),0)+IFERROR(INDEX('Hoja de Trabajo para listado'!$BC$155:$CB$1048576,MATCH($A948,'Hoja de Trabajo para listado'!$BC$155:$BC$1048576,0),MATCH((CUADRO!M$4&amp;$E948),'Hoja de Trabajo para listado'!$BC$151:$CB$151,0)),0)+IFERROR(INDEX('Hoja de Trabajo para listado'!$DE$153:$DG$274,MATCH($A948,'Hoja de Trabajo para listado'!$DE$153:$DE$1048576,0),MATCH((CUADRO!M$4&amp;$E948),'Hoja de Trabajo para listado'!$DE$151:$DG$151,0)),0)+IFERROR(INDEX('Hoja de Trabajo para listado'!$CD$155:$DC$1048576,MATCH($A948,'Hoja de Trabajo para listado'!$CD$155:$CD$1048576,0),MATCH((CUADRO!M$4&amp;$E948),'Hoja de Trabajo para listado'!$CD$151:$DC$151,0)),0)</f>
        <v>0</v>
      </c>
      <c r="N948" s="243">
        <f ca="1">+IFERROR(INDEX('Hoja de Trabajo para listado'!$A$155:$Z$1048576,MATCH($A948,'Hoja de Trabajo para listado'!$A$155:$A$1048576,0),MATCH((CUADRO!N$4&amp;$E948),'Hoja de Trabajo para listado'!$A$151:$Z$151,0)),0)+IFERROR(INDEX('Hoja de Trabajo para listado'!$AB$155:$BA$1048576,MATCH($A948,'Hoja de Trabajo para listado'!$AB$155:$AB$1048576,0),MATCH((CUADRO!N$4&amp;$E948),'Hoja de Trabajo para listado'!$AB$151:$BA$151,0)),0)+IFERROR(INDEX('Hoja de Trabajo para listado'!$BC$155:$CB$1048576,MATCH($A948,'Hoja de Trabajo para listado'!$BC$155:$BC$1048576,0),MATCH((CUADRO!N$4&amp;$E948),'Hoja de Trabajo para listado'!$BC$151:$CB$151,0)),0)+IFERROR(INDEX('Hoja de Trabajo para listado'!$DE$153:$DG$274,MATCH($A948,'Hoja de Trabajo para listado'!$DE$153:$DE$1048576,0),MATCH((CUADRO!N$4&amp;$E948),'Hoja de Trabajo para listado'!$DE$151:$DG$151,0)),0)+IFERROR(INDEX('Hoja de Trabajo para listado'!$CD$155:$DC$1048576,MATCH($A948,'Hoja de Trabajo para listado'!$CD$155:$CD$1048576,0),MATCH((CUADRO!N$4&amp;$E948),'Hoja de Trabajo para listado'!$CD$151:$DC$151,0)),0)</f>
        <v>0</v>
      </c>
      <c r="O948" s="243">
        <f ca="1">+IFERROR(INDEX('Hoja de Trabajo para listado'!$A$155:$Z$1048576,MATCH($A948,'Hoja de Trabajo para listado'!$A$155:$A$1048576,0),MATCH((CUADRO!O$4&amp;$E948),'Hoja de Trabajo para listado'!$A$151:$Z$151,0)),0)+IFERROR(INDEX('Hoja de Trabajo para listado'!$AB$155:$BA$1048576,MATCH($A948,'Hoja de Trabajo para listado'!$AB$155:$AB$1048576,0),MATCH((CUADRO!O$4&amp;$E948),'Hoja de Trabajo para listado'!$AB$151:$BA$151,0)),0)+IFERROR(INDEX('Hoja de Trabajo para listado'!$BC$155:$CB$1048576,MATCH($A948,'Hoja de Trabajo para listado'!$BC$155:$BC$1048576,0),MATCH((CUADRO!O$4&amp;$E948),'Hoja de Trabajo para listado'!$BC$151:$CB$151,0)),0)+IFERROR(INDEX('Hoja de Trabajo para listado'!$DE$153:$DG$274,MATCH($A948,'Hoja de Trabajo para listado'!$DE$153:$DE$1048576,0),MATCH((CUADRO!O$4&amp;$E948),'Hoja de Trabajo para listado'!$DE$151:$DG$151,0)),0)+IFERROR(INDEX('Hoja de Trabajo para listado'!$CD$155:$DC$1048576,MATCH($A948,'Hoja de Trabajo para listado'!$CD$155:$CD$1048576,0),MATCH((CUADRO!O$4&amp;$E948),'Hoja de Trabajo para listado'!$CD$151:$DC$151,0)),0)</f>
        <v>0</v>
      </c>
      <c r="P948" s="243">
        <f ca="1">+IFERROR(INDEX('Hoja de Trabajo para listado'!$A$155:$Z$1048576,MATCH($A948,'Hoja de Trabajo para listado'!$A$155:$A$1048576,0),MATCH((CUADRO!P$4&amp;$E948),'Hoja de Trabajo para listado'!$A$151:$Z$151,0)),0)+IFERROR(INDEX('Hoja de Trabajo para listado'!$AB$155:$BA$1048576,MATCH($A948,'Hoja de Trabajo para listado'!$AB$155:$AB$1048576,0),MATCH((CUADRO!P$4&amp;$E948),'Hoja de Trabajo para listado'!$AB$151:$BA$151,0)),0)+IFERROR(INDEX('Hoja de Trabajo para listado'!$BC$155:$CB$1048576,MATCH($A948,'Hoja de Trabajo para listado'!$BC$155:$BC$1048576,0),MATCH((CUADRO!P$4&amp;$E948),'Hoja de Trabajo para listado'!$BC$151:$CB$151,0)),0)+IFERROR(INDEX('Hoja de Trabajo para listado'!$DE$153:$DG$274,MATCH($A948,'Hoja de Trabajo para listado'!$DE$153:$DE$1048576,0),MATCH((CUADRO!P$4&amp;$E948),'Hoja de Trabajo para listado'!$DE$151:$DG$151,0)),0)+IFERROR(INDEX('Hoja de Trabajo para listado'!$CD$155:$DC$1048576,MATCH($A948,'Hoja de Trabajo para listado'!$CD$155:$CD$1048576,0),MATCH((CUADRO!P$4&amp;$E948),'Hoja de Trabajo para listado'!$CD$151:$DC$151,0)),0)</f>
        <v>0</v>
      </c>
      <c r="Q948" s="243">
        <f ca="1">+IFERROR(INDEX('Hoja de Trabajo para listado'!$A$155:$Z$1048576,MATCH($A948,'Hoja de Trabajo para listado'!$A$155:$A$1048576,0),MATCH((CUADRO!Q$4&amp;$E948),'Hoja de Trabajo para listado'!$A$151:$Z$151,0)),0)+IFERROR(INDEX('Hoja de Trabajo para listado'!$AB$155:$BA$1048576,MATCH($A948,'Hoja de Trabajo para listado'!$AB$155:$AB$1048576,0),MATCH((CUADRO!Q$4&amp;$E948),'Hoja de Trabajo para listado'!$AB$151:$BA$151,0)),0)+IFERROR(INDEX('Hoja de Trabajo para listado'!$BC$155:$CB$1048576,MATCH($A948,'Hoja de Trabajo para listado'!$BC$155:$BC$1048576,0),MATCH((CUADRO!Q$4&amp;$E948),'Hoja de Trabajo para listado'!$BC$151:$CB$151,0)),0)+IFERROR(INDEX('Hoja de Trabajo para listado'!$DE$153:$DG$274,MATCH($A948,'Hoja de Trabajo para listado'!$DE$153:$DE$1048576,0),MATCH((CUADRO!Q$4&amp;$E948),'Hoja de Trabajo para listado'!$DE$151:$DG$151,0)),0)+IFERROR(INDEX('Hoja de Trabajo para listado'!$CD$155:$DC$1048576,MATCH($A948,'Hoja de Trabajo para listado'!$CD$155:$CD$1048576,0),MATCH((CUADRO!Q$4&amp;$E948),'Hoja de Trabajo para listado'!$CD$151:$DC$151,0)),0)</f>
        <v>0</v>
      </c>
      <c r="R948" s="243">
        <f t="shared" ca="1" si="28"/>
        <v>0</v>
      </c>
      <c r="S948" s="253">
        <f ca="1">+R947+R948</f>
        <v>0</v>
      </c>
      <c r="T948" s="243">
        <f ca="1">+S948</f>
        <v>0</v>
      </c>
      <c r="U948" s="242">
        <f t="shared" si="29"/>
        <v>2</v>
      </c>
    </row>
    <row r="949" spans="1:21" customFormat="1" ht="15" hidden="1" customHeight="1">
      <c r="A949" s="32">
        <v>1706</v>
      </c>
      <c r="B949" s="381">
        <f>+A949</f>
        <v>1706</v>
      </c>
      <c r="C949" s="245" t="str">
        <f>+VLOOKUP(A949,bd_lista!$A$3:$C$592,3,FALSE)</f>
        <v>Gobierno Autónomo Municipal de Warnes</v>
      </c>
      <c r="D949" s="383" t="str">
        <f>+C949</f>
        <v>Gobierno Autónomo Municipal de Warnes</v>
      </c>
      <c r="E949" s="240" t="s">
        <v>683</v>
      </c>
      <c r="F949" s="241">
        <f ca="1">+IFERROR(INDEX('Hoja de Trabajo para listado'!$A$155:$Z$1048576,MATCH($A949,'Hoja de Trabajo para listado'!$A$155:$A$1048576,0),MATCH((CUADRO!F$4&amp;$E949),'Hoja de Trabajo para listado'!$A$151:$Z$151,0)),0)+IFERROR(INDEX('Hoja de Trabajo para listado'!$AB$155:$BA$1048576,MATCH($A949,'Hoja de Trabajo para listado'!$AB$155:$AB$1048576,0),MATCH((CUADRO!F$4&amp;$E949),'Hoja de Trabajo para listado'!$AB$151:$BA$151,0)),0)+IFERROR(INDEX('Hoja de Trabajo para listado'!$BC$155:$CB$1048576,MATCH($A949,'Hoja de Trabajo para listado'!$BC$155:$BC$1048576,0),MATCH((CUADRO!F$4&amp;$E949),'Hoja de Trabajo para listado'!$BC$151:$CB$151,0)),0)+IFERROR(INDEX('Hoja de Trabajo para listado'!$DE$153:$DG$274,MATCH($A949,'Hoja de Trabajo para listado'!$DE$153:$DE$1048576,0),MATCH((CUADRO!F$4&amp;$E949),'Hoja de Trabajo para listado'!$DE$151:$DG$151,0)),0)+IFERROR(INDEX('Hoja de Trabajo para listado'!$CD$155:$DC$1048576,MATCH($A949,'Hoja de Trabajo para listado'!$CD$155:$CD$1048576,0),MATCH((CUADRO!F$4&amp;$E949),'Hoja de Trabajo para listado'!$CD$151:$DC$151,0)),0)</f>
        <v>0</v>
      </c>
      <c r="G949" s="241">
        <f ca="1">+IFERROR(INDEX('Hoja de Trabajo para listado'!$A$155:$Z$1048576,MATCH($A949,'Hoja de Trabajo para listado'!$A$155:$A$1048576,0),MATCH((CUADRO!G$4&amp;$E949),'Hoja de Trabajo para listado'!$A$151:$Z$151,0)),0)+IFERROR(INDEX('Hoja de Trabajo para listado'!$AB$155:$BA$1048576,MATCH($A949,'Hoja de Trabajo para listado'!$AB$155:$AB$1048576,0),MATCH((CUADRO!G$4&amp;$E949),'Hoja de Trabajo para listado'!$AB$151:$BA$151,0)),0)+IFERROR(INDEX('Hoja de Trabajo para listado'!$BC$155:$CB$1048576,MATCH($A949,'Hoja de Trabajo para listado'!$BC$155:$BC$1048576,0),MATCH((CUADRO!G$4&amp;$E949),'Hoja de Trabajo para listado'!$BC$151:$CB$151,0)),0)+IFERROR(INDEX('Hoja de Trabajo para listado'!$DE$153:$DG$274,MATCH($A949,'Hoja de Trabajo para listado'!$DE$153:$DE$1048576,0),MATCH((CUADRO!G$4&amp;$E949),'Hoja de Trabajo para listado'!$DE$151:$DG$151,0)),0)+IFERROR(INDEX('Hoja de Trabajo para listado'!$CD$155:$DC$1048576,MATCH($A949,'Hoja de Trabajo para listado'!$CD$155:$CD$1048576,0),MATCH((CUADRO!G$4&amp;$E949),'Hoja de Trabajo para listado'!$CD$151:$DC$151,0)),0)</f>
        <v>0</v>
      </c>
      <c r="H949" s="241">
        <f ca="1">+IFERROR(INDEX('Hoja de Trabajo para listado'!$A$155:$Z$1048576,MATCH($A949,'Hoja de Trabajo para listado'!$A$155:$A$1048576,0),MATCH((CUADRO!H$4&amp;$E949),'Hoja de Trabajo para listado'!$A$151:$Z$151,0)),0)+IFERROR(INDEX('Hoja de Trabajo para listado'!$AB$155:$BA$1048576,MATCH($A949,'Hoja de Trabajo para listado'!$AB$155:$AB$1048576,0),MATCH((CUADRO!H$4&amp;$E949),'Hoja de Trabajo para listado'!$AB$151:$BA$151,0)),0)+IFERROR(INDEX('Hoja de Trabajo para listado'!$BC$155:$CB$1048576,MATCH($A949,'Hoja de Trabajo para listado'!$BC$155:$BC$1048576,0),MATCH((CUADRO!H$4&amp;$E949),'Hoja de Trabajo para listado'!$BC$151:$CB$151,0)),0)+IFERROR(INDEX('Hoja de Trabajo para listado'!$DE$153:$DG$274,MATCH($A949,'Hoja de Trabajo para listado'!$DE$153:$DE$1048576,0),MATCH((CUADRO!H$4&amp;$E949),'Hoja de Trabajo para listado'!$DE$151:$DG$151,0)),0)+IFERROR(INDEX('Hoja de Trabajo para listado'!$CD$155:$DC$1048576,MATCH($A949,'Hoja de Trabajo para listado'!$CD$155:$CD$1048576,0),MATCH((CUADRO!H$4&amp;$E949),'Hoja de Trabajo para listado'!$CD$151:$DC$151,0)),0)</f>
        <v>0</v>
      </c>
      <c r="I949" s="241">
        <f ca="1">+IFERROR(INDEX('Hoja de Trabajo para listado'!$A$155:$Z$1048576,MATCH($A949,'Hoja de Trabajo para listado'!$A$155:$A$1048576,0),MATCH((CUADRO!I$4&amp;$E949),'Hoja de Trabajo para listado'!$A$151:$Z$151,0)),0)+IFERROR(INDEX('Hoja de Trabajo para listado'!$AB$155:$BA$1048576,MATCH($A949,'Hoja de Trabajo para listado'!$AB$155:$AB$1048576,0),MATCH((CUADRO!I$4&amp;$E949),'Hoja de Trabajo para listado'!$AB$151:$BA$151,0)),0)+IFERROR(INDEX('Hoja de Trabajo para listado'!$BC$155:$CB$1048576,MATCH($A949,'Hoja de Trabajo para listado'!$BC$155:$BC$1048576,0),MATCH((CUADRO!I$4&amp;$E949),'Hoja de Trabajo para listado'!$BC$151:$CB$151,0)),0)+IFERROR(INDEX('Hoja de Trabajo para listado'!$DE$153:$DG$274,MATCH($A949,'Hoja de Trabajo para listado'!$DE$153:$DE$1048576,0),MATCH((CUADRO!I$4&amp;$E949),'Hoja de Trabajo para listado'!$DE$151:$DG$151,0)),0)+IFERROR(INDEX('Hoja de Trabajo para listado'!$CD$155:$DC$1048576,MATCH($A949,'Hoja de Trabajo para listado'!$CD$155:$CD$1048576,0),MATCH((CUADRO!I$4&amp;$E949),'Hoja de Trabajo para listado'!$CD$151:$DC$151,0)),0)</f>
        <v>0</v>
      </c>
      <c r="J949" s="241">
        <f ca="1">+IFERROR(INDEX('Hoja de Trabajo para listado'!$A$155:$Z$1048576,MATCH($A949,'Hoja de Trabajo para listado'!$A$155:$A$1048576,0),MATCH((CUADRO!J$4&amp;$E949),'Hoja de Trabajo para listado'!$A$151:$Z$151,0)),0)+IFERROR(INDEX('Hoja de Trabajo para listado'!$AB$155:$BA$1048576,MATCH($A949,'Hoja de Trabajo para listado'!$AB$155:$AB$1048576,0),MATCH((CUADRO!J$4&amp;$E949),'Hoja de Trabajo para listado'!$AB$151:$BA$151,0)),0)+IFERROR(INDEX('Hoja de Trabajo para listado'!$BC$155:$CB$1048576,MATCH($A949,'Hoja de Trabajo para listado'!$BC$155:$BC$1048576,0),MATCH((CUADRO!J$4&amp;$E949),'Hoja de Trabajo para listado'!$BC$151:$CB$151,0)),0)+IFERROR(INDEX('Hoja de Trabajo para listado'!$DE$153:$DG$274,MATCH($A949,'Hoja de Trabajo para listado'!$DE$153:$DE$1048576,0),MATCH((CUADRO!J$4&amp;$E949),'Hoja de Trabajo para listado'!$DE$151:$DG$151,0)),0)+IFERROR(INDEX('Hoja de Trabajo para listado'!$CD$155:$DC$1048576,MATCH($A949,'Hoja de Trabajo para listado'!$CD$155:$CD$1048576,0),MATCH((CUADRO!J$4&amp;$E949),'Hoja de Trabajo para listado'!$CD$151:$DC$151,0)),0)</f>
        <v>0</v>
      </c>
      <c r="K949" s="241">
        <f ca="1">+IFERROR(INDEX('Hoja de Trabajo para listado'!$A$155:$Z$1048576,MATCH($A949,'Hoja de Trabajo para listado'!$A$155:$A$1048576,0),MATCH((CUADRO!K$4&amp;$E949),'Hoja de Trabajo para listado'!$A$151:$Z$151,0)),0)+IFERROR(INDEX('Hoja de Trabajo para listado'!$AB$155:$BA$1048576,MATCH($A949,'Hoja de Trabajo para listado'!$AB$155:$AB$1048576,0),MATCH((CUADRO!K$4&amp;$E949),'Hoja de Trabajo para listado'!$AB$151:$BA$151,0)),0)+IFERROR(INDEX('Hoja de Trabajo para listado'!$BC$155:$CB$1048576,MATCH($A949,'Hoja de Trabajo para listado'!$BC$155:$BC$1048576,0),MATCH((CUADRO!K$4&amp;$E949),'Hoja de Trabajo para listado'!$BC$151:$CB$151,0)),0)+IFERROR(INDEX('Hoja de Trabajo para listado'!$DE$153:$DG$274,MATCH($A949,'Hoja de Trabajo para listado'!$DE$153:$DE$1048576,0),MATCH((CUADRO!K$4&amp;$E949),'Hoja de Trabajo para listado'!$DE$151:$DG$151,0)),0)+IFERROR(INDEX('Hoja de Trabajo para listado'!$CD$155:$DC$1048576,MATCH($A949,'Hoja de Trabajo para listado'!$CD$155:$CD$1048576,0),MATCH((CUADRO!K$4&amp;$E949),'Hoja de Trabajo para listado'!$CD$151:$DC$151,0)),0)</f>
        <v>0</v>
      </c>
      <c r="L949" s="241">
        <f ca="1">+IFERROR(INDEX('Hoja de Trabajo para listado'!$A$155:$Z$1048576,MATCH($A949,'Hoja de Trabajo para listado'!$A$155:$A$1048576,0),MATCH((CUADRO!L$4&amp;$E949),'Hoja de Trabajo para listado'!$A$151:$Z$151,0)),0)+IFERROR(INDEX('Hoja de Trabajo para listado'!$AB$155:$BA$1048576,MATCH($A949,'Hoja de Trabajo para listado'!$AB$155:$AB$1048576,0),MATCH((CUADRO!L$4&amp;$E949),'Hoja de Trabajo para listado'!$AB$151:$BA$151,0)),0)+IFERROR(INDEX('Hoja de Trabajo para listado'!$BC$155:$CB$1048576,MATCH($A949,'Hoja de Trabajo para listado'!$BC$155:$BC$1048576,0),MATCH((CUADRO!L$4&amp;$E949),'Hoja de Trabajo para listado'!$BC$151:$CB$151,0)),0)+IFERROR(INDEX('Hoja de Trabajo para listado'!$DE$153:$DG$274,MATCH($A949,'Hoja de Trabajo para listado'!$DE$153:$DE$1048576,0),MATCH((CUADRO!L$4&amp;$E949),'Hoja de Trabajo para listado'!$DE$151:$DG$151,0)),0)+IFERROR(INDEX('Hoja de Trabajo para listado'!$CD$155:$DC$1048576,MATCH($A949,'Hoja de Trabajo para listado'!$CD$155:$CD$1048576,0),MATCH((CUADRO!L$4&amp;$E949),'Hoja de Trabajo para listado'!$CD$151:$DC$151,0)),0)</f>
        <v>0</v>
      </c>
      <c r="M949" s="241">
        <f ca="1">+IFERROR(INDEX('Hoja de Trabajo para listado'!$A$155:$Z$1048576,MATCH($A949,'Hoja de Trabajo para listado'!$A$155:$A$1048576,0),MATCH((CUADRO!M$4&amp;$E949),'Hoja de Trabajo para listado'!$A$151:$Z$151,0)),0)+IFERROR(INDEX('Hoja de Trabajo para listado'!$AB$155:$BA$1048576,MATCH($A949,'Hoja de Trabajo para listado'!$AB$155:$AB$1048576,0),MATCH((CUADRO!M$4&amp;$E949),'Hoja de Trabajo para listado'!$AB$151:$BA$151,0)),0)+IFERROR(INDEX('Hoja de Trabajo para listado'!$BC$155:$CB$1048576,MATCH($A949,'Hoja de Trabajo para listado'!$BC$155:$BC$1048576,0),MATCH((CUADRO!M$4&amp;$E949),'Hoja de Trabajo para listado'!$BC$151:$CB$151,0)),0)+IFERROR(INDEX('Hoja de Trabajo para listado'!$DE$153:$DG$274,MATCH($A949,'Hoja de Trabajo para listado'!$DE$153:$DE$1048576,0),MATCH((CUADRO!M$4&amp;$E949),'Hoja de Trabajo para listado'!$DE$151:$DG$151,0)),0)+IFERROR(INDEX('Hoja de Trabajo para listado'!$CD$155:$DC$1048576,MATCH($A949,'Hoja de Trabajo para listado'!$CD$155:$CD$1048576,0),MATCH((CUADRO!M$4&amp;$E949),'Hoja de Trabajo para listado'!$CD$151:$DC$151,0)),0)</f>
        <v>0</v>
      </c>
      <c r="N949" s="241">
        <f ca="1">+IFERROR(INDEX('Hoja de Trabajo para listado'!$A$155:$Z$1048576,MATCH($A949,'Hoja de Trabajo para listado'!$A$155:$A$1048576,0),MATCH((CUADRO!N$4&amp;$E949),'Hoja de Trabajo para listado'!$A$151:$Z$151,0)),0)+IFERROR(INDEX('Hoja de Trabajo para listado'!$AB$155:$BA$1048576,MATCH($A949,'Hoja de Trabajo para listado'!$AB$155:$AB$1048576,0),MATCH((CUADRO!N$4&amp;$E949),'Hoja de Trabajo para listado'!$AB$151:$BA$151,0)),0)+IFERROR(INDEX('Hoja de Trabajo para listado'!$BC$155:$CB$1048576,MATCH($A949,'Hoja de Trabajo para listado'!$BC$155:$BC$1048576,0),MATCH((CUADRO!N$4&amp;$E949),'Hoja de Trabajo para listado'!$BC$151:$CB$151,0)),0)+IFERROR(INDEX('Hoja de Trabajo para listado'!$DE$153:$DG$274,MATCH($A949,'Hoja de Trabajo para listado'!$DE$153:$DE$1048576,0),MATCH((CUADRO!N$4&amp;$E949),'Hoja de Trabajo para listado'!$DE$151:$DG$151,0)),0)+IFERROR(INDEX('Hoja de Trabajo para listado'!$CD$155:$DC$1048576,MATCH($A949,'Hoja de Trabajo para listado'!$CD$155:$CD$1048576,0),MATCH((CUADRO!N$4&amp;$E949),'Hoja de Trabajo para listado'!$CD$151:$DC$151,0)),0)</f>
        <v>0</v>
      </c>
      <c r="O949" s="241">
        <f ca="1">+IFERROR(INDEX('Hoja de Trabajo para listado'!$A$155:$Z$1048576,MATCH($A949,'Hoja de Trabajo para listado'!$A$155:$A$1048576,0),MATCH((CUADRO!O$4&amp;$E949),'Hoja de Trabajo para listado'!$A$151:$Z$151,0)),0)+IFERROR(INDEX('Hoja de Trabajo para listado'!$AB$155:$BA$1048576,MATCH($A949,'Hoja de Trabajo para listado'!$AB$155:$AB$1048576,0),MATCH((CUADRO!O$4&amp;$E949),'Hoja de Trabajo para listado'!$AB$151:$BA$151,0)),0)+IFERROR(INDEX('Hoja de Trabajo para listado'!$BC$155:$CB$1048576,MATCH($A949,'Hoja de Trabajo para listado'!$BC$155:$BC$1048576,0),MATCH((CUADRO!O$4&amp;$E949),'Hoja de Trabajo para listado'!$BC$151:$CB$151,0)),0)+IFERROR(INDEX('Hoja de Trabajo para listado'!$DE$153:$DG$274,MATCH($A949,'Hoja de Trabajo para listado'!$DE$153:$DE$1048576,0),MATCH((CUADRO!O$4&amp;$E949),'Hoja de Trabajo para listado'!$DE$151:$DG$151,0)),0)+IFERROR(INDEX('Hoja de Trabajo para listado'!$CD$155:$DC$1048576,MATCH($A949,'Hoja de Trabajo para listado'!$CD$155:$CD$1048576,0),MATCH((CUADRO!O$4&amp;$E949),'Hoja de Trabajo para listado'!$CD$151:$DC$151,0)),0)</f>
        <v>0</v>
      </c>
      <c r="P949" s="241">
        <f ca="1">+IFERROR(INDEX('Hoja de Trabajo para listado'!$A$155:$Z$1048576,MATCH($A949,'Hoja de Trabajo para listado'!$A$155:$A$1048576,0),MATCH((CUADRO!P$4&amp;$E949),'Hoja de Trabajo para listado'!$A$151:$Z$151,0)),0)+IFERROR(INDEX('Hoja de Trabajo para listado'!$AB$155:$BA$1048576,MATCH($A949,'Hoja de Trabajo para listado'!$AB$155:$AB$1048576,0),MATCH((CUADRO!P$4&amp;$E949),'Hoja de Trabajo para listado'!$AB$151:$BA$151,0)),0)+IFERROR(INDEX('Hoja de Trabajo para listado'!$BC$155:$CB$1048576,MATCH($A949,'Hoja de Trabajo para listado'!$BC$155:$BC$1048576,0),MATCH((CUADRO!P$4&amp;$E949),'Hoja de Trabajo para listado'!$BC$151:$CB$151,0)),0)+IFERROR(INDEX('Hoja de Trabajo para listado'!$DE$153:$DG$274,MATCH($A949,'Hoja de Trabajo para listado'!$DE$153:$DE$1048576,0),MATCH((CUADRO!P$4&amp;$E949),'Hoja de Trabajo para listado'!$DE$151:$DG$151,0)),0)+IFERROR(INDEX('Hoja de Trabajo para listado'!$CD$155:$DC$1048576,MATCH($A949,'Hoja de Trabajo para listado'!$CD$155:$CD$1048576,0),MATCH((CUADRO!P$4&amp;$E949),'Hoja de Trabajo para listado'!$CD$151:$DC$151,0)),0)</f>
        <v>0</v>
      </c>
      <c r="Q949" s="241">
        <f ca="1">+IFERROR(INDEX('Hoja de Trabajo para listado'!$A$155:$Z$1048576,MATCH($A949,'Hoja de Trabajo para listado'!$A$155:$A$1048576,0),MATCH((CUADRO!Q$4&amp;$E949),'Hoja de Trabajo para listado'!$A$151:$Z$151,0)),0)+IFERROR(INDEX('Hoja de Trabajo para listado'!$AB$155:$BA$1048576,MATCH($A949,'Hoja de Trabajo para listado'!$AB$155:$AB$1048576,0),MATCH((CUADRO!Q$4&amp;$E949),'Hoja de Trabajo para listado'!$AB$151:$BA$151,0)),0)+IFERROR(INDEX('Hoja de Trabajo para listado'!$BC$155:$CB$1048576,MATCH($A949,'Hoja de Trabajo para listado'!$BC$155:$BC$1048576,0),MATCH((CUADRO!Q$4&amp;$E949),'Hoja de Trabajo para listado'!$BC$151:$CB$151,0)),0)+IFERROR(INDEX('Hoja de Trabajo para listado'!$DE$153:$DG$274,MATCH($A949,'Hoja de Trabajo para listado'!$DE$153:$DE$1048576,0),MATCH((CUADRO!Q$4&amp;$E949),'Hoja de Trabajo para listado'!$DE$151:$DG$151,0)),0)+IFERROR(INDEX('Hoja de Trabajo para listado'!$CD$155:$DC$1048576,MATCH($A949,'Hoja de Trabajo para listado'!$CD$155:$CD$1048576,0),MATCH((CUADRO!Q$4&amp;$E949),'Hoja de Trabajo para listado'!$CD$151:$DC$151,0)),0)</f>
        <v>0</v>
      </c>
      <c r="R949" s="241">
        <f t="shared" ca="1" si="28"/>
        <v>0</v>
      </c>
      <c r="S949" s="247"/>
      <c r="T949" s="241">
        <f ca="1">+T950</f>
        <v>0</v>
      </c>
      <c r="U949" s="240">
        <f t="shared" si="29"/>
        <v>1</v>
      </c>
    </row>
    <row r="950" spans="1:21" customFormat="1" ht="15" hidden="1" customHeight="1">
      <c r="A950" s="32">
        <v>1706</v>
      </c>
      <c r="B950" s="382"/>
      <c r="C950" s="245" t="str">
        <f>+VLOOKUP(A950,bd_lista!$A$3:$C$592,3,FALSE)</f>
        <v>Gobierno Autónomo Municipal de Warnes</v>
      </c>
      <c r="D950" s="384"/>
      <c r="E950" s="242" t="s">
        <v>684</v>
      </c>
      <c r="F950" s="243">
        <f ca="1">+IFERROR(INDEX('Hoja de Trabajo para listado'!$A$155:$Z$1048576,MATCH($A950,'Hoja de Trabajo para listado'!$A$155:$A$1048576,0),MATCH((CUADRO!F$4&amp;$E950),'Hoja de Trabajo para listado'!$A$151:$Z$151,0)),0)+IFERROR(INDEX('Hoja de Trabajo para listado'!$AB$155:$BA$1048576,MATCH($A950,'Hoja de Trabajo para listado'!$AB$155:$AB$1048576,0),MATCH((CUADRO!F$4&amp;$E950),'Hoja de Trabajo para listado'!$AB$151:$BA$151,0)),0)+IFERROR(INDEX('Hoja de Trabajo para listado'!$BC$155:$CB$1048576,MATCH($A950,'Hoja de Trabajo para listado'!$BC$155:$BC$1048576,0),MATCH((CUADRO!F$4&amp;$E950),'Hoja de Trabajo para listado'!$BC$151:$CB$151,0)),0)+IFERROR(INDEX('Hoja de Trabajo para listado'!$DE$153:$DG$274,MATCH($A950,'Hoja de Trabajo para listado'!$DE$153:$DE$1048576,0),MATCH((CUADRO!F$4&amp;$E950),'Hoja de Trabajo para listado'!$DE$151:$DG$151,0)),0)+IFERROR(INDEX('Hoja de Trabajo para listado'!$CD$155:$DC$1048576,MATCH($A950,'Hoja de Trabajo para listado'!$CD$155:$CD$1048576,0),MATCH((CUADRO!F$4&amp;$E950),'Hoja de Trabajo para listado'!$CD$151:$DC$151,0)),0)</f>
        <v>0</v>
      </c>
      <c r="G950" s="243">
        <f ca="1">+IFERROR(INDEX('Hoja de Trabajo para listado'!$A$155:$Z$1048576,MATCH($A950,'Hoja de Trabajo para listado'!$A$155:$A$1048576,0),MATCH((CUADRO!G$4&amp;$E950),'Hoja de Trabajo para listado'!$A$151:$Z$151,0)),0)+IFERROR(INDEX('Hoja de Trabajo para listado'!$AB$155:$BA$1048576,MATCH($A950,'Hoja de Trabajo para listado'!$AB$155:$AB$1048576,0),MATCH((CUADRO!G$4&amp;$E950),'Hoja de Trabajo para listado'!$AB$151:$BA$151,0)),0)+IFERROR(INDEX('Hoja de Trabajo para listado'!$BC$155:$CB$1048576,MATCH($A950,'Hoja de Trabajo para listado'!$BC$155:$BC$1048576,0),MATCH((CUADRO!G$4&amp;$E950),'Hoja de Trabajo para listado'!$BC$151:$CB$151,0)),0)+IFERROR(INDEX('Hoja de Trabajo para listado'!$DE$153:$DG$274,MATCH($A950,'Hoja de Trabajo para listado'!$DE$153:$DE$1048576,0),MATCH((CUADRO!G$4&amp;$E950),'Hoja de Trabajo para listado'!$DE$151:$DG$151,0)),0)+IFERROR(INDEX('Hoja de Trabajo para listado'!$CD$155:$DC$1048576,MATCH($A950,'Hoja de Trabajo para listado'!$CD$155:$CD$1048576,0),MATCH((CUADRO!G$4&amp;$E950),'Hoja de Trabajo para listado'!$CD$151:$DC$151,0)),0)</f>
        <v>0</v>
      </c>
      <c r="H950" s="243">
        <f ca="1">+IFERROR(INDEX('Hoja de Trabajo para listado'!$A$155:$Z$1048576,MATCH($A950,'Hoja de Trabajo para listado'!$A$155:$A$1048576,0),MATCH((CUADRO!H$4&amp;$E950),'Hoja de Trabajo para listado'!$A$151:$Z$151,0)),0)+IFERROR(INDEX('Hoja de Trabajo para listado'!$AB$155:$BA$1048576,MATCH($A950,'Hoja de Trabajo para listado'!$AB$155:$AB$1048576,0),MATCH((CUADRO!H$4&amp;$E950),'Hoja de Trabajo para listado'!$AB$151:$BA$151,0)),0)+IFERROR(INDEX('Hoja de Trabajo para listado'!$BC$155:$CB$1048576,MATCH($A950,'Hoja de Trabajo para listado'!$BC$155:$BC$1048576,0),MATCH((CUADRO!H$4&amp;$E950),'Hoja de Trabajo para listado'!$BC$151:$CB$151,0)),0)+IFERROR(INDEX('Hoja de Trabajo para listado'!$DE$153:$DG$274,MATCH($A950,'Hoja de Trabajo para listado'!$DE$153:$DE$1048576,0),MATCH((CUADRO!H$4&amp;$E950),'Hoja de Trabajo para listado'!$DE$151:$DG$151,0)),0)+IFERROR(INDEX('Hoja de Trabajo para listado'!$CD$155:$DC$1048576,MATCH($A950,'Hoja de Trabajo para listado'!$CD$155:$CD$1048576,0),MATCH((CUADRO!H$4&amp;$E950),'Hoja de Trabajo para listado'!$CD$151:$DC$151,0)),0)</f>
        <v>0</v>
      </c>
      <c r="I950" s="243">
        <f ca="1">+IFERROR(INDEX('Hoja de Trabajo para listado'!$A$155:$Z$1048576,MATCH($A950,'Hoja de Trabajo para listado'!$A$155:$A$1048576,0),MATCH((CUADRO!I$4&amp;$E950),'Hoja de Trabajo para listado'!$A$151:$Z$151,0)),0)+IFERROR(INDEX('Hoja de Trabajo para listado'!$AB$155:$BA$1048576,MATCH($A950,'Hoja de Trabajo para listado'!$AB$155:$AB$1048576,0),MATCH((CUADRO!I$4&amp;$E950),'Hoja de Trabajo para listado'!$AB$151:$BA$151,0)),0)+IFERROR(INDEX('Hoja de Trabajo para listado'!$BC$155:$CB$1048576,MATCH($A950,'Hoja de Trabajo para listado'!$BC$155:$BC$1048576,0),MATCH((CUADRO!I$4&amp;$E950),'Hoja de Trabajo para listado'!$BC$151:$CB$151,0)),0)+IFERROR(INDEX('Hoja de Trabajo para listado'!$DE$153:$DG$274,MATCH($A950,'Hoja de Trabajo para listado'!$DE$153:$DE$1048576,0),MATCH((CUADRO!I$4&amp;$E950),'Hoja de Trabajo para listado'!$DE$151:$DG$151,0)),0)+IFERROR(INDEX('Hoja de Trabajo para listado'!$CD$155:$DC$1048576,MATCH($A950,'Hoja de Trabajo para listado'!$CD$155:$CD$1048576,0),MATCH((CUADRO!I$4&amp;$E950),'Hoja de Trabajo para listado'!$CD$151:$DC$151,0)),0)</f>
        <v>0</v>
      </c>
      <c r="J950" s="243">
        <f ca="1">+IFERROR(INDEX('Hoja de Trabajo para listado'!$A$155:$Z$1048576,MATCH($A950,'Hoja de Trabajo para listado'!$A$155:$A$1048576,0),MATCH((CUADRO!J$4&amp;$E950),'Hoja de Trabajo para listado'!$A$151:$Z$151,0)),0)+IFERROR(INDEX('Hoja de Trabajo para listado'!$AB$155:$BA$1048576,MATCH($A950,'Hoja de Trabajo para listado'!$AB$155:$AB$1048576,0),MATCH((CUADRO!J$4&amp;$E950),'Hoja de Trabajo para listado'!$AB$151:$BA$151,0)),0)+IFERROR(INDEX('Hoja de Trabajo para listado'!$BC$155:$CB$1048576,MATCH($A950,'Hoja de Trabajo para listado'!$BC$155:$BC$1048576,0),MATCH((CUADRO!J$4&amp;$E950),'Hoja de Trabajo para listado'!$BC$151:$CB$151,0)),0)+IFERROR(INDEX('Hoja de Trabajo para listado'!$DE$153:$DG$274,MATCH($A950,'Hoja de Trabajo para listado'!$DE$153:$DE$1048576,0),MATCH((CUADRO!J$4&amp;$E950),'Hoja de Trabajo para listado'!$DE$151:$DG$151,0)),0)+IFERROR(INDEX('Hoja de Trabajo para listado'!$CD$155:$DC$1048576,MATCH($A950,'Hoja de Trabajo para listado'!$CD$155:$CD$1048576,0),MATCH((CUADRO!J$4&amp;$E950),'Hoja de Trabajo para listado'!$CD$151:$DC$151,0)),0)</f>
        <v>0</v>
      </c>
      <c r="K950" s="243">
        <f ca="1">+IFERROR(INDEX('Hoja de Trabajo para listado'!$A$155:$Z$1048576,MATCH($A950,'Hoja de Trabajo para listado'!$A$155:$A$1048576,0),MATCH((CUADRO!K$4&amp;$E950),'Hoja de Trabajo para listado'!$A$151:$Z$151,0)),0)+IFERROR(INDEX('Hoja de Trabajo para listado'!$AB$155:$BA$1048576,MATCH($A950,'Hoja de Trabajo para listado'!$AB$155:$AB$1048576,0),MATCH((CUADRO!K$4&amp;$E950),'Hoja de Trabajo para listado'!$AB$151:$BA$151,0)),0)+IFERROR(INDEX('Hoja de Trabajo para listado'!$BC$155:$CB$1048576,MATCH($A950,'Hoja de Trabajo para listado'!$BC$155:$BC$1048576,0),MATCH((CUADRO!K$4&amp;$E950),'Hoja de Trabajo para listado'!$BC$151:$CB$151,0)),0)+IFERROR(INDEX('Hoja de Trabajo para listado'!$DE$153:$DG$274,MATCH($A950,'Hoja de Trabajo para listado'!$DE$153:$DE$1048576,0),MATCH((CUADRO!K$4&amp;$E950),'Hoja de Trabajo para listado'!$DE$151:$DG$151,0)),0)+IFERROR(INDEX('Hoja de Trabajo para listado'!$CD$155:$DC$1048576,MATCH($A950,'Hoja de Trabajo para listado'!$CD$155:$CD$1048576,0),MATCH((CUADRO!K$4&amp;$E950),'Hoja de Trabajo para listado'!$CD$151:$DC$151,0)),0)</f>
        <v>0</v>
      </c>
      <c r="L950" s="243">
        <f ca="1">+IFERROR(INDEX('Hoja de Trabajo para listado'!$A$155:$Z$1048576,MATCH($A950,'Hoja de Trabajo para listado'!$A$155:$A$1048576,0),MATCH((CUADRO!L$4&amp;$E950),'Hoja de Trabajo para listado'!$A$151:$Z$151,0)),0)+IFERROR(INDEX('Hoja de Trabajo para listado'!$AB$155:$BA$1048576,MATCH($A950,'Hoja de Trabajo para listado'!$AB$155:$AB$1048576,0),MATCH((CUADRO!L$4&amp;$E950),'Hoja de Trabajo para listado'!$AB$151:$BA$151,0)),0)+IFERROR(INDEX('Hoja de Trabajo para listado'!$BC$155:$CB$1048576,MATCH($A950,'Hoja de Trabajo para listado'!$BC$155:$BC$1048576,0),MATCH((CUADRO!L$4&amp;$E950),'Hoja de Trabajo para listado'!$BC$151:$CB$151,0)),0)+IFERROR(INDEX('Hoja de Trabajo para listado'!$DE$153:$DG$274,MATCH($A950,'Hoja de Trabajo para listado'!$DE$153:$DE$1048576,0),MATCH((CUADRO!L$4&amp;$E950),'Hoja de Trabajo para listado'!$DE$151:$DG$151,0)),0)+IFERROR(INDEX('Hoja de Trabajo para listado'!$CD$155:$DC$1048576,MATCH($A950,'Hoja de Trabajo para listado'!$CD$155:$CD$1048576,0),MATCH((CUADRO!L$4&amp;$E950),'Hoja de Trabajo para listado'!$CD$151:$DC$151,0)),0)</f>
        <v>0</v>
      </c>
      <c r="M950" s="243">
        <f ca="1">+IFERROR(INDEX('Hoja de Trabajo para listado'!$A$155:$Z$1048576,MATCH($A950,'Hoja de Trabajo para listado'!$A$155:$A$1048576,0),MATCH((CUADRO!M$4&amp;$E950),'Hoja de Trabajo para listado'!$A$151:$Z$151,0)),0)+IFERROR(INDEX('Hoja de Trabajo para listado'!$AB$155:$BA$1048576,MATCH($A950,'Hoja de Trabajo para listado'!$AB$155:$AB$1048576,0),MATCH((CUADRO!M$4&amp;$E950),'Hoja de Trabajo para listado'!$AB$151:$BA$151,0)),0)+IFERROR(INDEX('Hoja de Trabajo para listado'!$BC$155:$CB$1048576,MATCH($A950,'Hoja de Trabajo para listado'!$BC$155:$BC$1048576,0),MATCH((CUADRO!M$4&amp;$E950),'Hoja de Trabajo para listado'!$BC$151:$CB$151,0)),0)+IFERROR(INDEX('Hoja de Trabajo para listado'!$DE$153:$DG$274,MATCH($A950,'Hoja de Trabajo para listado'!$DE$153:$DE$1048576,0),MATCH((CUADRO!M$4&amp;$E950),'Hoja de Trabajo para listado'!$DE$151:$DG$151,0)),0)+IFERROR(INDEX('Hoja de Trabajo para listado'!$CD$155:$DC$1048576,MATCH($A950,'Hoja de Trabajo para listado'!$CD$155:$CD$1048576,0),MATCH((CUADRO!M$4&amp;$E950),'Hoja de Trabajo para listado'!$CD$151:$DC$151,0)),0)</f>
        <v>0</v>
      </c>
      <c r="N950" s="243">
        <f ca="1">+IFERROR(INDEX('Hoja de Trabajo para listado'!$A$155:$Z$1048576,MATCH($A950,'Hoja de Trabajo para listado'!$A$155:$A$1048576,0),MATCH((CUADRO!N$4&amp;$E950),'Hoja de Trabajo para listado'!$A$151:$Z$151,0)),0)+IFERROR(INDEX('Hoja de Trabajo para listado'!$AB$155:$BA$1048576,MATCH($A950,'Hoja de Trabajo para listado'!$AB$155:$AB$1048576,0),MATCH((CUADRO!N$4&amp;$E950),'Hoja de Trabajo para listado'!$AB$151:$BA$151,0)),0)+IFERROR(INDEX('Hoja de Trabajo para listado'!$BC$155:$CB$1048576,MATCH($A950,'Hoja de Trabajo para listado'!$BC$155:$BC$1048576,0),MATCH((CUADRO!N$4&amp;$E950),'Hoja de Trabajo para listado'!$BC$151:$CB$151,0)),0)+IFERROR(INDEX('Hoja de Trabajo para listado'!$DE$153:$DG$274,MATCH($A950,'Hoja de Trabajo para listado'!$DE$153:$DE$1048576,0),MATCH((CUADRO!N$4&amp;$E950),'Hoja de Trabajo para listado'!$DE$151:$DG$151,0)),0)+IFERROR(INDEX('Hoja de Trabajo para listado'!$CD$155:$DC$1048576,MATCH($A950,'Hoja de Trabajo para listado'!$CD$155:$CD$1048576,0),MATCH((CUADRO!N$4&amp;$E950),'Hoja de Trabajo para listado'!$CD$151:$DC$151,0)),0)</f>
        <v>0</v>
      </c>
      <c r="O950" s="243">
        <f ca="1">+IFERROR(INDEX('Hoja de Trabajo para listado'!$A$155:$Z$1048576,MATCH($A950,'Hoja de Trabajo para listado'!$A$155:$A$1048576,0),MATCH((CUADRO!O$4&amp;$E950),'Hoja de Trabajo para listado'!$A$151:$Z$151,0)),0)+IFERROR(INDEX('Hoja de Trabajo para listado'!$AB$155:$BA$1048576,MATCH($A950,'Hoja de Trabajo para listado'!$AB$155:$AB$1048576,0),MATCH((CUADRO!O$4&amp;$E950),'Hoja de Trabajo para listado'!$AB$151:$BA$151,0)),0)+IFERROR(INDEX('Hoja de Trabajo para listado'!$BC$155:$CB$1048576,MATCH($A950,'Hoja de Trabajo para listado'!$BC$155:$BC$1048576,0),MATCH((CUADRO!O$4&amp;$E950),'Hoja de Trabajo para listado'!$BC$151:$CB$151,0)),0)+IFERROR(INDEX('Hoja de Trabajo para listado'!$DE$153:$DG$274,MATCH($A950,'Hoja de Trabajo para listado'!$DE$153:$DE$1048576,0),MATCH((CUADRO!O$4&amp;$E950),'Hoja de Trabajo para listado'!$DE$151:$DG$151,0)),0)+IFERROR(INDEX('Hoja de Trabajo para listado'!$CD$155:$DC$1048576,MATCH($A950,'Hoja de Trabajo para listado'!$CD$155:$CD$1048576,0),MATCH((CUADRO!O$4&amp;$E950),'Hoja de Trabajo para listado'!$CD$151:$DC$151,0)),0)</f>
        <v>0</v>
      </c>
      <c r="P950" s="243">
        <f ca="1">+IFERROR(INDEX('Hoja de Trabajo para listado'!$A$155:$Z$1048576,MATCH($A950,'Hoja de Trabajo para listado'!$A$155:$A$1048576,0),MATCH((CUADRO!P$4&amp;$E950),'Hoja de Trabajo para listado'!$A$151:$Z$151,0)),0)+IFERROR(INDEX('Hoja de Trabajo para listado'!$AB$155:$BA$1048576,MATCH($A950,'Hoja de Trabajo para listado'!$AB$155:$AB$1048576,0),MATCH((CUADRO!P$4&amp;$E950),'Hoja de Trabajo para listado'!$AB$151:$BA$151,0)),0)+IFERROR(INDEX('Hoja de Trabajo para listado'!$BC$155:$CB$1048576,MATCH($A950,'Hoja de Trabajo para listado'!$BC$155:$BC$1048576,0),MATCH((CUADRO!P$4&amp;$E950),'Hoja de Trabajo para listado'!$BC$151:$CB$151,0)),0)+IFERROR(INDEX('Hoja de Trabajo para listado'!$DE$153:$DG$274,MATCH($A950,'Hoja de Trabajo para listado'!$DE$153:$DE$1048576,0),MATCH((CUADRO!P$4&amp;$E950),'Hoja de Trabajo para listado'!$DE$151:$DG$151,0)),0)+IFERROR(INDEX('Hoja de Trabajo para listado'!$CD$155:$DC$1048576,MATCH($A950,'Hoja de Trabajo para listado'!$CD$155:$CD$1048576,0),MATCH((CUADRO!P$4&amp;$E950),'Hoja de Trabajo para listado'!$CD$151:$DC$151,0)),0)</f>
        <v>0</v>
      </c>
      <c r="Q950" s="243">
        <f ca="1">+IFERROR(INDEX('Hoja de Trabajo para listado'!$A$155:$Z$1048576,MATCH($A950,'Hoja de Trabajo para listado'!$A$155:$A$1048576,0),MATCH((CUADRO!Q$4&amp;$E950),'Hoja de Trabajo para listado'!$A$151:$Z$151,0)),0)+IFERROR(INDEX('Hoja de Trabajo para listado'!$AB$155:$BA$1048576,MATCH($A950,'Hoja de Trabajo para listado'!$AB$155:$AB$1048576,0),MATCH((CUADRO!Q$4&amp;$E950),'Hoja de Trabajo para listado'!$AB$151:$BA$151,0)),0)+IFERROR(INDEX('Hoja de Trabajo para listado'!$BC$155:$CB$1048576,MATCH($A950,'Hoja de Trabajo para listado'!$BC$155:$BC$1048576,0),MATCH((CUADRO!Q$4&amp;$E950),'Hoja de Trabajo para listado'!$BC$151:$CB$151,0)),0)+IFERROR(INDEX('Hoja de Trabajo para listado'!$DE$153:$DG$274,MATCH($A950,'Hoja de Trabajo para listado'!$DE$153:$DE$1048576,0),MATCH((CUADRO!Q$4&amp;$E950),'Hoja de Trabajo para listado'!$DE$151:$DG$151,0)),0)+IFERROR(INDEX('Hoja de Trabajo para listado'!$CD$155:$DC$1048576,MATCH($A950,'Hoja de Trabajo para listado'!$CD$155:$CD$1048576,0),MATCH((CUADRO!Q$4&amp;$E950),'Hoja de Trabajo para listado'!$CD$151:$DC$151,0)),0)</f>
        <v>0</v>
      </c>
      <c r="R950" s="243">
        <f t="shared" ca="1" si="28"/>
        <v>0</v>
      </c>
      <c r="S950" s="253">
        <f ca="1">+R949+R950</f>
        <v>0</v>
      </c>
      <c r="T950" s="243">
        <f ca="1">+S950</f>
        <v>0</v>
      </c>
      <c r="U950" s="242">
        <f t="shared" si="29"/>
        <v>2</v>
      </c>
    </row>
    <row r="951" spans="1:21" customFormat="1" ht="15" hidden="1" customHeight="1">
      <c r="A951" s="32">
        <v>1707</v>
      </c>
      <c r="B951" s="381">
        <f>+A951</f>
        <v>1707</v>
      </c>
      <c r="C951" s="245" t="str">
        <f>+VLOOKUP(A951,bd_lista!$A$3:$C$592,3,FALSE)</f>
        <v>Gobierno Autónomo Municipal de San Ignacio (San Ignacio de Velasco)</v>
      </c>
      <c r="D951" s="383" t="str">
        <f>+C951</f>
        <v>Gobierno Autónomo Municipal de San Ignacio (San Ignacio de Velasco)</v>
      </c>
      <c r="E951" s="240" t="s">
        <v>683</v>
      </c>
      <c r="F951" s="241">
        <f ca="1">+IFERROR(INDEX('Hoja de Trabajo para listado'!$A$155:$Z$1048576,MATCH($A951,'Hoja de Trabajo para listado'!$A$155:$A$1048576,0),MATCH((CUADRO!F$4&amp;$E951),'Hoja de Trabajo para listado'!$A$151:$Z$151,0)),0)+IFERROR(INDEX('Hoja de Trabajo para listado'!$AB$155:$BA$1048576,MATCH($A951,'Hoja de Trabajo para listado'!$AB$155:$AB$1048576,0),MATCH((CUADRO!F$4&amp;$E951),'Hoja de Trabajo para listado'!$AB$151:$BA$151,0)),0)+IFERROR(INDEX('Hoja de Trabajo para listado'!$BC$155:$CB$1048576,MATCH($A951,'Hoja de Trabajo para listado'!$BC$155:$BC$1048576,0),MATCH((CUADRO!F$4&amp;$E951),'Hoja de Trabajo para listado'!$BC$151:$CB$151,0)),0)+IFERROR(INDEX('Hoja de Trabajo para listado'!$DE$153:$DG$274,MATCH($A951,'Hoja de Trabajo para listado'!$DE$153:$DE$1048576,0),MATCH((CUADRO!F$4&amp;$E951),'Hoja de Trabajo para listado'!$DE$151:$DG$151,0)),0)+IFERROR(INDEX('Hoja de Trabajo para listado'!$CD$155:$DC$1048576,MATCH($A951,'Hoja de Trabajo para listado'!$CD$155:$CD$1048576,0),MATCH((CUADRO!F$4&amp;$E951),'Hoja de Trabajo para listado'!$CD$151:$DC$151,0)),0)</f>
        <v>0</v>
      </c>
      <c r="G951" s="241">
        <f ca="1">+IFERROR(INDEX('Hoja de Trabajo para listado'!$A$155:$Z$1048576,MATCH($A951,'Hoja de Trabajo para listado'!$A$155:$A$1048576,0),MATCH((CUADRO!G$4&amp;$E951),'Hoja de Trabajo para listado'!$A$151:$Z$151,0)),0)+IFERROR(INDEX('Hoja de Trabajo para listado'!$AB$155:$BA$1048576,MATCH($A951,'Hoja de Trabajo para listado'!$AB$155:$AB$1048576,0),MATCH((CUADRO!G$4&amp;$E951),'Hoja de Trabajo para listado'!$AB$151:$BA$151,0)),0)+IFERROR(INDEX('Hoja de Trabajo para listado'!$BC$155:$CB$1048576,MATCH($A951,'Hoja de Trabajo para listado'!$BC$155:$BC$1048576,0),MATCH((CUADRO!G$4&amp;$E951),'Hoja de Trabajo para listado'!$BC$151:$CB$151,0)),0)+IFERROR(INDEX('Hoja de Trabajo para listado'!$DE$153:$DG$274,MATCH($A951,'Hoja de Trabajo para listado'!$DE$153:$DE$1048576,0),MATCH((CUADRO!G$4&amp;$E951),'Hoja de Trabajo para listado'!$DE$151:$DG$151,0)),0)+IFERROR(INDEX('Hoja de Trabajo para listado'!$CD$155:$DC$1048576,MATCH($A951,'Hoja de Trabajo para listado'!$CD$155:$CD$1048576,0),MATCH((CUADRO!G$4&amp;$E951),'Hoja de Trabajo para listado'!$CD$151:$DC$151,0)),0)</f>
        <v>0</v>
      </c>
      <c r="H951" s="241">
        <f ca="1">+IFERROR(INDEX('Hoja de Trabajo para listado'!$A$155:$Z$1048576,MATCH($A951,'Hoja de Trabajo para listado'!$A$155:$A$1048576,0),MATCH((CUADRO!H$4&amp;$E951),'Hoja de Trabajo para listado'!$A$151:$Z$151,0)),0)+IFERROR(INDEX('Hoja de Trabajo para listado'!$AB$155:$BA$1048576,MATCH($A951,'Hoja de Trabajo para listado'!$AB$155:$AB$1048576,0),MATCH((CUADRO!H$4&amp;$E951),'Hoja de Trabajo para listado'!$AB$151:$BA$151,0)),0)+IFERROR(INDEX('Hoja de Trabajo para listado'!$BC$155:$CB$1048576,MATCH($A951,'Hoja de Trabajo para listado'!$BC$155:$BC$1048576,0),MATCH((CUADRO!H$4&amp;$E951),'Hoja de Trabajo para listado'!$BC$151:$CB$151,0)),0)+IFERROR(INDEX('Hoja de Trabajo para listado'!$DE$153:$DG$274,MATCH($A951,'Hoja de Trabajo para listado'!$DE$153:$DE$1048576,0),MATCH((CUADRO!H$4&amp;$E951),'Hoja de Trabajo para listado'!$DE$151:$DG$151,0)),0)+IFERROR(INDEX('Hoja de Trabajo para listado'!$CD$155:$DC$1048576,MATCH($A951,'Hoja de Trabajo para listado'!$CD$155:$CD$1048576,0),MATCH((CUADRO!H$4&amp;$E951),'Hoja de Trabajo para listado'!$CD$151:$DC$151,0)),0)</f>
        <v>0</v>
      </c>
      <c r="I951" s="241">
        <f ca="1">+IFERROR(INDEX('Hoja de Trabajo para listado'!$A$155:$Z$1048576,MATCH($A951,'Hoja de Trabajo para listado'!$A$155:$A$1048576,0),MATCH((CUADRO!I$4&amp;$E951),'Hoja de Trabajo para listado'!$A$151:$Z$151,0)),0)+IFERROR(INDEX('Hoja de Trabajo para listado'!$AB$155:$BA$1048576,MATCH($A951,'Hoja de Trabajo para listado'!$AB$155:$AB$1048576,0),MATCH((CUADRO!I$4&amp;$E951),'Hoja de Trabajo para listado'!$AB$151:$BA$151,0)),0)+IFERROR(INDEX('Hoja de Trabajo para listado'!$BC$155:$CB$1048576,MATCH($A951,'Hoja de Trabajo para listado'!$BC$155:$BC$1048576,0),MATCH((CUADRO!I$4&amp;$E951),'Hoja de Trabajo para listado'!$BC$151:$CB$151,0)),0)+IFERROR(INDEX('Hoja de Trabajo para listado'!$DE$153:$DG$274,MATCH($A951,'Hoja de Trabajo para listado'!$DE$153:$DE$1048576,0),MATCH((CUADRO!I$4&amp;$E951),'Hoja de Trabajo para listado'!$DE$151:$DG$151,0)),0)+IFERROR(INDEX('Hoja de Trabajo para listado'!$CD$155:$DC$1048576,MATCH($A951,'Hoja de Trabajo para listado'!$CD$155:$CD$1048576,0),MATCH((CUADRO!I$4&amp;$E951),'Hoja de Trabajo para listado'!$CD$151:$DC$151,0)),0)</f>
        <v>0</v>
      </c>
      <c r="J951" s="241">
        <f ca="1">+IFERROR(INDEX('Hoja de Trabajo para listado'!$A$155:$Z$1048576,MATCH($A951,'Hoja de Trabajo para listado'!$A$155:$A$1048576,0),MATCH((CUADRO!J$4&amp;$E951),'Hoja de Trabajo para listado'!$A$151:$Z$151,0)),0)+IFERROR(INDEX('Hoja de Trabajo para listado'!$AB$155:$BA$1048576,MATCH($A951,'Hoja de Trabajo para listado'!$AB$155:$AB$1048576,0),MATCH((CUADRO!J$4&amp;$E951),'Hoja de Trabajo para listado'!$AB$151:$BA$151,0)),0)+IFERROR(INDEX('Hoja de Trabajo para listado'!$BC$155:$CB$1048576,MATCH($A951,'Hoja de Trabajo para listado'!$BC$155:$BC$1048576,0),MATCH((CUADRO!J$4&amp;$E951),'Hoja de Trabajo para listado'!$BC$151:$CB$151,0)),0)+IFERROR(INDEX('Hoja de Trabajo para listado'!$DE$153:$DG$274,MATCH($A951,'Hoja de Trabajo para listado'!$DE$153:$DE$1048576,0),MATCH((CUADRO!J$4&amp;$E951),'Hoja de Trabajo para listado'!$DE$151:$DG$151,0)),0)+IFERROR(INDEX('Hoja de Trabajo para listado'!$CD$155:$DC$1048576,MATCH($A951,'Hoja de Trabajo para listado'!$CD$155:$CD$1048576,0),MATCH((CUADRO!J$4&amp;$E951),'Hoja de Trabajo para listado'!$CD$151:$DC$151,0)),0)</f>
        <v>0</v>
      </c>
      <c r="K951" s="241">
        <f ca="1">+IFERROR(INDEX('Hoja de Trabajo para listado'!$A$155:$Z$1048576,MATCH($A951,'Hoja de Trabajo para listado'!$A$155:$A$1048576,0),MATCH((CUADRO!K$4&amp;$E951),'Hoja de Trabajo para listado'!$A$151:$Z$151,0)),0)+IFERROR(INDEX('Hoja de Trabajo para listado'!$AB$155:$BA$1048576,MATCH($A951,'Hoja de Trabajo para listado'!$AB$155:$AB$1048576,0),MATCH((CUADRO!K$4&amp;$E951),'Hoja de Trabajo para listado'!$AB$151:$BA$151,0)),0)+IFERROR(INDEX('Hoja de Trabajo para listado'!$BC$155:$CB$1048576,MATCH($A951,'Hoja de Trabajo para listado'!$BC$155:$BC$1048576,0),MATCH((CUADRO!K$4&amp;$E951),'Hoja de Trabajo para listado'!$BC$151:$CB$151,0)),0)+IFERROR(INDEX('Hoja de Trabajo para listado'!$DE$153:$DG$274,MATCH($A951,'Hoja de Trabajo para listado'!$DE$153:$DE$1048576,0),MATCH((CUADRO!K$4&amp;$E951),'Hoja de Trabajo para listado'!$DE$151:$DG$151,0)),0)+IFERROR(INDEX('Hoja de Trabajo para listado'!$CD$155:$DC$1048576,MATCH($A951,'Hoja de Trabajo para listado'!$CD$155:$CD$1048576,0),MATCH((CUADRO!K$4&amp;$E951),'Hoja de Trabajo para listado'!$CD$151:$DC$151,0)),0)</f>
        <v>0</v>
      </c>
      <c r="L951" s="241">
        <f ca="1">+IFERROR(INDEX('Hoja de Trabajo para listado'!$A$155:$Z$1048576,MATCH($A951,'Hoja de Trabajo para listado'!$A$155:$A$1048576,0),MATCH((CUADRO!L$4&amp;$E951),'Hoja de Trabajo para listado'!$A$151:$Z$151,0)),0)+IFERROR(INDEX('Hoja de Trabajo para listado'!$AB$155:$BA$1048576,MATCH($A951,'Hoja de Trabajo para listado'!$AB$155:$AB$1048576,0),MATCH((CUADRO!L$4&amp;$E951),'Hoja de Trabajo para listado'!$AB$151:$BA$151,0)),0)+IFERROR(INDEX('Hoja de Trabajo para listado'!$BC$155:$CB$1048576,MATCH($A951,'Hoja de Trabajo para listado'!$BC$155:$BC$1048576,0),MATCH((CUADRO!L$4&amp;$E951),'Hoja de Trabajo para listado'!$BC$151:$CB$151,0)),0)+IFERROR(INDEX('Hoja de Trabajo para listado'!$DE$153:$DG$274,MATCH($A951,'Hoja de Trabajo para listado'!$DE$153:$DE$1048576,0),MATCH((CUADRO!L$4&amp;$E951),'Hoja de Trabajo para listado'!$DE$151:$DG$151,0)),0)+IFERROR(INDEX('Hoja de Trabajo para listado'!$CD$155:$DC$1048576,MATCH($A951,'Hoja de Trabajo para listado'!$CD$155:$CD$1048576,0),MATCH((CUADRO!L$4&amp;$E951),'Hoja de Trabajo para listado'!$CD$151:$DC$151,0)),0)</f>
        <v>0</v>
      </c>
      <c r="M951" s="241">
        <f ca="1">+IFERROR(INDEX('Hoja de Trabajo para listado'!$A$155:$Z$1048576,MATCH($A951,'Hoja de Trabajo para listado'!$A$155:$A$1048576,0),MATCH((CUADRO!M$4&amp;$E951),'Hoja de Trabajo para listado'!$A$151:$Z$151,0)),0)+IFERROR(INDEX('Hoja de Trabajo para listado'!$AB$155:$BA$1048576,MATCH($A951,'Hoja de Trabajo para listado'!$AB$155:$AB$1048576,0),MATCH((CUADRO!M$4&amp;$E951),'Hoja de Trabajo para listado'!$AB$151:$BA$151,0)),0)+IFERROR(INDEX('Hoja de Trabajo para listado'!$BC$155:$CB$1048576,MATCH($A951,'Hoja de Trabajo para listado'!$BC$155:$BC$1048576,0),MATCH((CUADRO!M$4&amp;$E951),'Hoja de Trabajo para listado'!$BC$151:$CB$151,0)),0)+IFERROR(INDEX('Hoja de Trabajo para listado'!$DE$153:$DG$274,MATCH($A951,'Hoja de Trabajo para listado'!$DE$153:$DE$1048576,0),MATCH((CUADRO!M$4&amp;$E951),'Hoja de Trabajo para listado'!$DE$151:$DG$151,0)),0)+IFERROR(INDEX('Hoja de Trabajo para listado'!$CD$155:$DC$1048576,MATCH($A951,'Hoja de Trabajo para listado'!$CD$155:$CD$1048576,0),MATCH((CUADRO!M$4&amp;$E951),'Hoja de Trabajo para listado'!$CD$151:$DC$151,0)),0)</f>
        <v>0</v>
      </c>
      <c r="N951" s="241">
        <f ca="1">+IFERROR(INDEX('Hoja de Trabajo para listado'!$A$155:$Z$1048576,MATCH($A951,'Hoja de Trabajo para listado'!$A$155:$A$1048576,0),MATCH((CUADRO!N$4&amp;$E951),'Hoja de Trabajo para listado'!$A$151:$Z$151,0)),0)+IFERROR(INDEX('Hoja de Trabajo para listado'!$AB$155:$BA$1048576,MATCH($A951,'Hoja de Trabajo para listado'!$AB$155:$AB$1048576,0),MATCH((CUADRO!N$4&amp;$E951),'Hoja de Trabajo para listado'!$AB$151:$BA$151,0)),0)+IFERROR(INDEX('Hoja de Trabajo para listado'!$BC$155:$CB$1048576,MATCH($A951,'Hoja de Trabajo para listado'!$BC$155:$BC$1048576,0),MATCH((CUADRO!N$4&amp;$E951),'Hoja de Trabajo para listado'!$BC$151:$CB$151,0)),0)+IFERROR(INDEX('Hoja de Trabajo para listado'!$DE$153:$DG$274,MATCH($A951,'Hoja de Trabajo para listado'!$DE$153:$DE$1048576,0),MATCH((CUADRO!N$4&amp;$E951),'Hoja de Trabajo para listado'!$DE$151:$DG$151,0)),0)+IFERROR(INDEX('Hoja de Trabajo para listado'!$CD$155:$DC$1048576,MATCH($A951,'Hoja de Trabajo para listado'!$CD$155:$CD$1048576,0),MATCH((CUADRO!N$4&amp;$E951),'Hoja de Trabajo para listado'!$CD$151:$DC$151,0)),0)</f>
        <v>0</v>
      </c>
      <c r="O951" s="241">
        <f ca="1">+IFERROR(INDEX('Hoja de Trabajo para listado'!$A$155:$Z$1048576,MATCH($A951,'Hoja de Trabajo para listado'!$A$155:$A$1048576,0),MATCH((CUADRO!O$4&amp;$E951),'Hoja de Trabajo para listado'!$A$151:$Z$151,0)),0)+IFERROR(INDEX('Hoja de Trabajo para listado'!$AB$155:$BA$1048576,MATCH($A951,'Hoja de Trabajo para listado'!$AB$155:$AB$1048576,0),MATCH((CUADRO!O$4&amp;$E951),'Hoja de Trabajo para listado'!$AB$151:$BA$151,0)),0)+IFERROR(INDEX('Hoja de Trabajo para listado'!$BC$155:$CB$1048576,MATCH($A951,'Hoja de Trabajo para listado'!$BC$155:$BC$1048576,0),MATCH((CUADRO!O$4&amp;$E951),'Hoja de Trabajo para listado'!$BC$151:$CB$151,0)),0)+IFERROR(INDEX('Hoja de Trabajo para listado'!$DE$153:$DG$274,MATCH($A951,'Hoja de Trabajo para listado'!$DE$153:$DE$1048576,0),MATCH((CUADRO!O$4&amp;$E951),'Hoja de Trabajo para listado'!$DE$151:$DG$151,0)),0)+IFERROR(INDEX('Hoja de Trabajo para listado'!$CD$155:$DC$1048576,MATCH($A951,'Hoja de Trabajo para listado'!$CD$155:$CD$1048576,0),MATCH((CUADRO!O$4&amp;$E951),'Hoja de Trabajo para listado'!$CD$151:$DC$151,0)),0)</f>
        <v>0</v>
      </c>
      <c r="P951" s="241">
        <f ca="1">+IFERROR(INDEX('Hoja de Trabajo para listado'!$A$155:$Z$1048576,MATCH($A951,'Hoja de Trabajo para listado'!$A$155:$A$1048576,0),MATCH((CUADRO!P$4&amp;$E951),'Hoja de Trabajo para listado'!$A$151:$Z$151,0)),0)+IFERROR(INDEX('Hoja de Trabajo para listado'!$AB$155:$BA$1048576,MATCH($A951,'Hoja de Trabajo para listado'!$AB$155:$AB$1048576,0),MATCH((CUADRO!P$4&amp;$E951),'Hoja de Trabajo para listado'!$AB$151:$BA$151,0)),0)+IFERROR(INDEX('Hoja de Trabajo para listado'!$BC$155:$CB$1048576,MATCH($A951,'Hoja de Trabajo para listado'!$BC$155:$BC$1048576,0),MATCH((CUADRO!P$4&amp;$E951),'Hoja de Trabajo para listado'!$BC$151:$CB$151,0)),0)+IFERROR(INDEX('Hoja de Trabajo para listado'!$DE$153:$DG$274,MATCH($A951,'Hoja de Trabajo para listado'!$DE$153:$DE$1048576,0),MATCH((CUADRO!P$4&amp;$E951),'Hoja de Trabajo para listado'!$DE$151:$DG$151,0)),0)+IFERROR(INDEX('Hoja de Trabajo para listado'!$CD$155:$DC$1048576,MATCH($A951,'Hoja de Trabajo para listado'!$CD$155:$CD$1048576,0),MATCH((CUADRO!P$4&amp;$E951),'Hoja de Trabajo para listado'!$CD$151:$DC$151,0)),0)</f>
        <v>0</v>
      </c>
      <c r="Q951" s="241">
        <f ca="1">+IFERROR(INDEX('Hoja de Trabajo para listado'!$A$155:$Z$1048576,MATCH($A951,'Hoja de Trabajo para listado'!$A$155:$A$1048576,0),MATCH((CUADRO!Q$4&amp;$E951),'Hoja de Trabajo para listado'!$A$151:$Z$151,0)),0)+IFERROR(INDEX('Hoja de Trabajo para listado'!$AB$155:$BA$1048576,MATCH($A951,'Hoja de Trabajo para listado'!$AB$155:$AB$1048576,0),MATCH((CUADRO!Q$4&amp;$E951),'Hoja de Trabajo para listado'!$AB$151:$BA$151,0)),0)+IFERROR(INDEX('Hoja de Trabajo para listado'!$BC$155:$CB$1048576,MATCH($A951,'Hoja de Trabajo para listado'!$BC$155:$BC$1048576,0),MATCH((CUADRO!Q$4&amp;$E951),'Hoja de Trabajo para listado'!$BC$151:$CB$151,0)),0)+IFERROR(INDEX('Hoja de Trabajo para listado'!$DE$153:$DG$274,MATCH($A951,'Hoja de Trabajo para listado'!$DE$153:$DE$1048576,0),MATCH((CUADRO!Q$4&amp;$E951),'Hoja de Trabajo para listado'!$DE$151:$DG$151,0)),0)+IFERROR(INDEX('Hoja de Trabajo para listado'!$CD$155:$DC$1048576,MATCH($A951,'Hoja de Trabajo para listado'!$CD$155:$CD$1048576,0),MATCH((CUADRO!Q$4&amp;$E951),'Hoja de Trabajo para listado'!$CD$151:$DC$151,0)),0)</f>
        <v>0</v>
      </c>
      <c r="R951" s="241">
        <f t="shared" ca="1" si="28"/>
        <v>0</v>
      </c>
      <c r="S951" s="247"/>
      <c r="T951" s="241">
        <f ca="1">+T952</f>
        <v>0</v>
      </c>
      <c r="U951" s="240">
        <f t="shared" si="29"/>
        <v>1</v>
      </c>
    </row>
    <row r="952" spans="1:21" customFormat="1" ht="15" hidden="1" customHeight="1">
      <c r="A952" s="32">
        <v>1707</v>
      </c>
      <c r="B952" s="382"/>
      <c r="C952" s="245" t="str">
        <f>+VLOOKUP(A952,bd_lista!$A$3:$C$592,3,FALSE)</f>
        <v>Gobierno Autónomo Municipal de San Ignacio (San Ignacio de Velasco)</v>
      </c>
      <c r="D952" s="384"/>
      <c r="E952" s="242" t="s">
        <v>684</v>
      </c>
      <c r="F952" s="243">
        <f ca="1">+IFERROR(INDEX('Hoja de Trabajo para listado'!$A$155:$Z$1048576,MATCH($A952,'Hoja de Trabajo para listado'!$A$155:$A$1048576,0),MATCH((CUADRO!F$4&amp;$E952),'Hoja de Trabajo para listado'!$A$151:$Z$151,0)),0)+IFERROR(INDEX('Hoja de Trabajo para listado'!$AB$155:$BA$1048576,MATCH($A952,'Hoja de Trabajo para listado'!$AB$155:$AB$1048576,0),MATCH((CUADRO!F$4&amp;$E952),'Hoja de Trabajo para listado'!$AB$151:$BA$151,0)),0)+IFERROR(INDEX('Hoja de Trabajo para listado'!$BC$155:$CB$1048576,MATCH($A952,'Hoja de Trabajo para listado'!$BC$155:$BC$1048576,0),MATCH((CUADRO!F$4&amp;$E952),'Hoja de Trabajo para listado'!$BC$151:$CB$151,0)),0)+IFERROR(INDEX('Hoja de Trabajo para listado'!$DE$153:$DG$274,MATCH($A952,'Hoja de Trabajo para listado'!$DE$153:$DE$1048576,0),MATCH((CUADRO!F$4&amp;$E952),'Hoja de Trabajo para listado'!$DE$151:$DG$151,0)),0)+IFERROR(INDEX('Hoja de Trabajo para listado'!$CD$155:$DC$1048576,MATCH($A952,'Hoja de Trabajo para listado'!$CD$155:$CD$1048576,0),MATCH((CUADRO!F$4&amp;$E952),'Hoja de Trabajo para listado'!$CD$151:$DC$151,0)),0)</f>
        <v>0</v>
      </c>
      <c r="G952" s="243">
        <f ca="1">+IFERROR(INDEX('Hoja de Trabajo para listado'!$A$155:$Z$1048576,MATCH($A952,'Hoja de Trabajo para listado'!$A$155:$A$1048576,0),MATCH((CUADRO!G$4&amp;$E952),'Hoja de Trabajo para listado'!$A$151:$Z$151,0)),0)+IFERROR(INDEX('Hoja de Trabajo para listado'!$AB$155:$BA$1048576,MATCH($A952,'Hoja de Trabajo para listado'!$AB$155:$AB$1048576,0),MATCH((CUADRO!G$4&amp;$E952),'Hoja de Trabajo para listado'!$AB$151:$BA$151,0)),0)+IFERROR(INDEX('Hoja de Trabajo para listado'!$BC$155:$CB$1048576,MATCH($A952,'Hoja de Trabajo para listado'!$BC$155:$BC$1048576,0),MATCH((CUADRO!G$4&amp;$E952),'Hoja de Trabajo para listado'!$BC$151:$CB$151,0)),0)+IFERROR(INDEX('Hoja de Trabajo para listado'!$DE$153:$DG$274,MATCH($A952,'Hoja de Trabajo para listado'!$DE$153:$DE$1048576,0),MATCH((CUADRO!G$4&amp;$E952),'Hoja de Trabajo para listado'!$DE$151:$DG$151,0)),0)+IFERROR(INDEX('Hoja de Trabajo para listado'!$CD$155:$DC$1048576,MATCH($A952,'Hoja de Trabajo para listado'!$CD$155:$CD$1048576,0),MATCH((CUADRO!G$4&amp;$E952),'Hoja de Trabajo para listado'!$CD$151:$DC$151,0)),0)</f>
        <v>0</v>
      </c>
      <c r="H952" s="243">
        <f ca="1">+IFERROR(INDEX('Hoja de Trabajo para listado'!$A$155:$Z$1048576,MATCH($A952,'Hoja de Trabajo para listado'!$A$155:$A$1048576,0),MATCH((CUADRO!H$4&amp;$E952),'Hoja de Trabajo para listado'!$A$151:$Z$151,0)),0)+IFERROR(INDEX('Hoja de Trabajo para listado'!$AB$155:$BA$1048576,MATCH($A952,'Hoja de Trabajo para listado'!$AB$155:$AB$1048576,0),MATCH((CUADRO!H$4&amp;$E952),'Hoja de Trabajo para listado'!$AB$151:$BA$151,0)),0)+IFERROR(INDEX('Hoja de Trabajo para listado'!$BC$155:$CB$1048576,MATCH($A952,'Hoja de Trabajo para listado'!$BC$155:$BC$1048576,0),MATCH((CUADRO!H$4&amp;$E952),'Hoja de Trabajo para listado'!$BC$151:$CB$151,0)),0)+IFERROR(INDEX('Hoja de Trabajo para listado'!$DE$153:$DG$274,MATCH($A952,'Hoja de Trabajo para listado'!$DE$153:$DE$1048576,0),MATCH((CUADRO!H$4&amp;$E952),'Hoja de Trabajo para listado'!$DE$151:$DG$151,0)),0)+IFERROR(INDEX('Hoja de Trabajo para listado'!$CD$155:$DC$1048576,MATCH($A952,'Hoja de Trabajo para listado'!$CD$155:$CD$1048576,0),MATCH((CUADRO!H$4&amp;$E952),'Hoja de Trabajo para listado'!$CD$151:$DC$151,0)),0)</f>
        <v>0</v>
      </c>
      <c r="I952" s="243">
        <f ca="1">+IFERROR(INDEX('Hoja de Trabajo para listado'!$A$155:$Z$1048576,MATCH($A952,'Hoja de Trabajo para listado'!$A$155:$A$1048576,0),MATCH((CUADRO!I$4&amp;$E952),'Hoja de Trabajo para listado'!$A$151:$Z$151,0)),0)+IFERROR(INDEX('Hoja de Trabajo para listado'!$AB$155:$BA$1048576,MATCH($A952,'Hoja de Trabajo para listado'!$AB$155:$AB$1048576,0),MATCH((CUADRO!I$4&amp;$E952),'Hoja de Trabajo para listado'!$AB$151:$BA$151,0)),0)+IFERROR(INDEX('Hoja de Trabajo para listado'!$BC$155:$CB$1048576,MATCH($A952,'Hoja de Trabajo para listado'!$BC$155:$BC$1048576,0),MATCH((CUADRO!I$4&amp;$E952),'Hoja de Trabajo para listado'!$BC$151:$CB$151,0)),0)+IFERROR(INDEX('Hoja de Trabajo para listado'!$DE$153:$DG$274,MATCH($A952,'Hoja de Trabajo para listado'!$DE$153:$DE$1048576,0),MATCH((CUADRO!I$4&amp;$E952),'Hoja de Trabajo para listado'!$DE$151:$DG$151,0)),0)+IFERROR(INDEX('Hoja de Trabajo para listado'!$CD$155:$DC$1048576,MATCH($A952,'Hoja de Trabajo para listado'!$CD$155:$CD$1048576,0),MATCH((CUADRO!I$4&amp;$E952),'Hoja de Trabajo para listado'!$CD$151:$DC$151,0)),0)</f>
        <v>0</v>
      </c>
      <c r="J952" s="243">
        <f ca="1">+IFERROR(INDEX('Hoja de Trabajo para listado'!$A$155:$Z$1048576,MATCH($A952,'Hoja de Trabajo para listado'!$A$155:$A$1048576,0),MATCH((CUADRO!J$4&amp;$E952),'Hoja de Trabajo para listado'!$A$151:$Z$151,0)),0)+IFERROR(INDEX('Hoja de Trabajo para listado'!$AB$155:$BA$1048576,MATCH($A952,'Hoja de Trabajo para listado'!$AB$155:$AB$1048576,0),MATCH((CUADRO!J$4&amp;$E952),'Hoja de Trabajo para listado'!$AB$151:$BA$151,0)),0)+IFERROR(INDEX('Hoja de Trabajo para listado'!$BC$155:$CB$1048576,MATCH($A952,'Hoja de Trabajo para listado'!$BC$155:$BC$1048576,0),MATCH((CUADRO!J$4&amp;$E952),'Hoja de Trabajo para listado'!$BC$151:$CB$151,0)),0)+IFERROR(INDEX('Hoja de Trabajo para listado'!$DE$153:$DG$274,MATCH($A952,'Hoja de Trabajo para listado'!$DE$153:$DE$1048576,0),MATCH((CUADRO!J$4&amp;$E952),'Hoja de Trabajo para listado'!$DE$151:$DG$151,0)),0)+IFERROR(INDEX('Hoja de Trabajo para listado'!$CD$155:$DC$1048576,MATCH($A952,'Hoja de Trabajo para listado'!$CD$155:$CD$1048576,0),MATCH((CUADRO!J$4&amp;$E952),'Hoja de Trabajo para listado'!$CD$151:$DC$151,0)),0)</f>
        <v>0</v>
      </c>
      <c r="K952" s="243">
        <f ca="1">+IFERROR(INDEX('Hoja de Trabajo para listado'!$A$155:$Z$1048576,MATCH($A952,'Hoja de Trabajo para listado'!$A$155:$A$1048576,0),MATCH((CUADRO!K$4&amp;$E952),'Hoja de Trabajo para listado'!$A$151:$Z$151,0)),0)+IFERROR(INDEX('Hoja de Trabajo para listado'!$AB$155:$BA$1048576,MATCH($A952,'Hoja de Trabajo para listado'!$AB$155:$AB$1048576,0),MATCH((CUADRO!K$4&amp;$E952),'Hoja de Trabajo para listado'!$AB$151:$BA$151,0)),0)+IFERROR(INDEX('Hoja de Trabajo para listado'!$BC$155:$CB$1048576,MATCH($A952,'Hoja de Trabajo para listado'!$BC$155:$BC$1048576,0),MATCH((CUADRO!K$4&amp;$E952),'Hoja de Trabajo para listado'!$BC$151:$CB$151,0)),0)+IFERROR(INDEX('Hoja de Trabajo para listado'!$DE$153:$DG$274,MATCH($A952,'Hoja de Trabajo para listado'!$DE$153:$DE$1048576,0),MATCH((CUADRO!K$4&amp;$E952),'Hoja de Trabajo para listado'!$DE$151:$DG$151,0)),0)+IFERROR(INDEX('Hoja de Trabajo para listado'!$CD$155:$DC$1048576,MATCH($A952,'Hoja de Trabajo para listado'!$CD$155:$CD$1048576,0),MATCH((CUADRO!K$4&amp;$E952),'Hoja de Trabajo para listado'!$CD$151:$DC$151,0)),0)</f>
        <v>0</v>
      </c>
      <c r="L952" s="243">
        <f ca="1">+IFERROR(INDEX('Hoja de Trabajo para listado'!$A$155:$Z$1048576,MATCH($A952,'Hoja de Trabajo para listado'!$A$155:$A$1048576,0),MATCH((CUADRO!L$4&amp;$E952),'Hoja de Trabajo para listado'!$A$151:$Z$151,0)),0)+IFERROR(INDEX('Hoja de Trabajo para listado'!$AB$155:$BA$1048576,MATCH($A952,'Hoja de Trabajo para listado'!$AB$155:$AB$1048576,0),MATCH((CUADRO!L$4&amp;$E952),'Hoja de Trabajo para listado'!$AB$151:$BA$151,0)),0)+IFERROR(INDEX('Hoja de Trabajo para listado'!$BC$155:$CB$1048576,MATCH($A952,'Hoja de Trabajo para listado'!$BC$155:$BC$1048576,0),MATCH((CUADRO!L$4&amp;$E952),'Hoja de Trabajo para listado'!$BC$151:$CB$151,0)),0)+IFERROR(INDEX('Hoja de Trabajo para listado'!$DE$153:$DG$274,MATCH($A952,'Hoja de Trabajo para listado'!$DE$153:$DE$1048576,0),MATCH((CUADRO!L$4&amp;$E952),'Hoja de Trabajo para listado'!$DE$151:$DG$151,0)),0)+IFERROR(INDEX('Hoja de Trabajo para listado'!$CD$155:$DC$1048576,MATCH($A952,'Hoja de Trabajo para listado'!$CD$155:$CD$1048576,0),MATCH((CUADRO!L$4&amp;$E952),'Hoja de Trabajo para listado'!$CD$151:$DC$151,0)),0)</f>
        <v>0</v>
      </c>
      <c r="M952" s="243">
        <f ca="1">+IFERROR(INDEX('Hoja de Trabajo para listado'!$A$155:$Z$1048576,MATCH($A952,'Hoja de Trabajo para listado'!$A$155:$A$1048576,0),MATCH((CUADRO!M$4&amp;$E952),'Hoja de Trabajo para listado'!$A$151:$Z$151,0)),0)+IFERROR(INDEX('Hoja de Trabajo para listado'!$AB$155:$BA$1048576,MATCH($A952,'Hoja de Trabajo para listado'!$AB$155:$AB$1048576,0),MATCH((CUADRO!M$4&amp;$E952),'Hoja de Trabajo para listado'!$AB$151:$BA$151,0)),0)+IFERROR(INDEX('Hoja de Trabajo para listado'!$BC$155:$CB$1048576,MATCH($A952,'Hoja de Trabajo para listado'!$BC$155:$BC$1048576,0),MATCH((CUADRO!M$4&amp;$E952),'Hoja de Trabajo para listado'!$BC$151:$CB$151,0)),0)+IFERROR(INDEX('Hoja de Trabajo para listado'!$DE$153:$DG$274,MATCH($A952,'Hoja de Trabajo para listado'!$DE$153:$DE$1048576,0),MATCH((CUADRO!M$4&amp;$E952),'Hoja de Trabajo para listado'!$DE$151:$DG$151,0)),0)+IFERROR(INDEX('Hoja de Trabajo para listado'!$CD$155:$DC$1048576,MATCH($A952,'Hoja de Trabajo para listado'!$CD$155:$CD$1048576,0),MATCH((CUADRO!M$4&amp;$E952),'Hoja de Trabajo para listado'!$CD$151:$DC$151,0)),0)</f>
        <v>0</v>
      </c>
      <c r="N952" s="243">
        <f ca="1">+IFERROR(INDEX('Hoja de Trabajo para listado'!$A$155:$Z$1048576,MATCH($A952,'Hoja de Trabajo para listado'!$A$155:$A$1048576,0),MATCH((CUADRO!N$4&amp;$E952),'Hoja de Trabajo para listado'!$A$151:$Z$151,0)),0)+IFERROR(INDEX('Hoja de Trabajo para listado'!$AB$155:$BA$1048576,MATCH($A952,'Hoja de Trabajo para listado'!$AB$155:$AB$1048576,0),MATCH((CUADRO!N$4&amp;$E952),'Hoja de Trabajo para listado'!$AB$151:$BA$151,0)),0)+IFERROR(INDEX('Hoja de Trabajo para listado'!$BC$155:$CB$1048576,MATCH($A952,'Hoja de Trabajo para listado'!$BC$155:$BC$1048576,0),MATCH((CUADRO!N$4&amp;$E952),'Hoja de Trabajo para listado'!$BC$151:$CB$151,0)),0)+IFERROR(INDEX('Hoja de Trabajo para listado'!$DE$153:$DG$274,MATCH($A952,'Hoja de Trabajo para listado'!$DE$153:$DE$1048576,0),MATCH((CUADRO!N$4&amp;$E952),'Hoja de Trabajo para listado'!$DE$151:$DG$151,0)),0)+IFERROR(INDEX('Hoja de Trabajo para listado'!$CD$155:$DC$1048576,MATCH($A952,'Hoja de Trabajo para listado'!$CD$155:$CD$1048576,0),MATCH((CUADRO!N$4&amp;$E952),'Hoja de Trabajo para listado'!$CD$151:$DC$151,0)),0)</f>
        <v>0</v>
      </c>
      <c r="O952" s="243">
        <f ca="1">+IFERROR(INDEX('Hoja de Trabajo para listado'!$A$155:$Z$1048576,MATCH($A952,'Hoja de Trabajo para listado'!$A$155:$A$1048576,0),MATCH((CUADRO!O$4&amp;$E952),'Hoja de Trabajo para listado'!$A$151:$Z$151,0)),0)+IFERROR(INDEX('Hoja de Trabajo para listado'!$AB$155:$BA$1048576,MATCH($A952,'Hoja de Trabajo para listado'!$AB$155:$AB$1048576,0),MATCH((CUADRO!O$4&amp;$E952),'Hoja de Trabajo para listado'!$AB$151:$BA$151,0)),0)+IFERROR(INDEX('Hoja de Trabajo para listado'!$BC$155:$CB$1048576,MATCH($A952,'Hoja de Trabajo para listado'!$BC$155:$BC$1048576,0),MATCH((CUADRO!O$4&amp;$E952),'Hoja de Trabajo para listado'!$BC$151:$CB$151,0)),0)+IFERROR(INDEX('Hoja de Trabajo para listado'!$DE$153:$DG$274,MATCH($A952,'Hoja de Trabajo para listado'!$DE$153:$DE$1048576,0),MATCH((CUADRO!O$4&amp;$E952),'Hoja de Trabajo para listado'!$DE$151:$DG$151,0)),0)+IFERROR(INDEX('Hoja de Trabajo para listado'!$CD$155:$DC$1048576,MATCH($A952,'Hoja de Trabajo para listado'!$CD$155:$CD$1048576,0),MATCH((CUADRO!O$4&amp;$E952),'Hoja de Trabajo para listado'!$CD$151:$DC$151,0)),0)</f>
        <v>0</v>
      </c>
      <c r="P952" s="243">
        <f ca="1">+IFERROR(INDEX('Hoja de Trabajo para listado'!$A$155:$Z$1048576,MATCH($A952,'Hoja de Trabajo para listado'!$A$155:$A$1048576,0),MATCH((CUADRO!P$4&amp;$E952),'Hoja de Trabajo para listado'!$A$151:$Z$151,0)),0)+IFERROR(INDEX('Hoja de Trabajo para listado'!$AB$155:$BA$1048576,MATCH($A952,'Hoja de Trabajo para listado'!$AB$155:$AB$1048576,0),MATCH((CUADRO!P$4&amp;$E952),'Hoja de Trabajo para listado'!$AB$151:$BA$151,0)),0)+IFERROR(INDEX('Hoja de Trabajo para listado'!$BC$155:$CB$1048576,MATCH($A952,'Hoja de Trabajo para listado'!$BC$155:$BC$1048576,0),MATCH((CUADRO!P$4&amp;$E952),'Hoja de Trabajo para listado'!$BC$151:$CB$151,0)),0)+IFERROR(INDEX('Hoja de Trabajo para listado'!$DE$153:$DG$274,MATCH($A952,'Hoja de Trabajo para listado'!$DE$153:$DE$1048576,0),MATCH((CUADRO!P$4&amp;$E952),'Hoja de Trabajo para listado'!$DE$151:$DG$151,0)),0)+IFERROR(INDEX('Hoja de Trabajo para listado'!$CD$155:$DC$1048576,MATCH($A952,'Hoja de Trabajo para listado'!$CD$155:$CD$1048576,0),MATCH((CUADRO!P$4&amp;$E952),'Hoja de Trabajo para listado'!$CD$151:$DC$151,0)),0)</f>
        <v>0</v>
      </c>
      <c r="Q952" s="243">
        <f ca="1">+IFERROR(INDEX('Hoja de Trabajo para listado'!$A$155:$Z$1048576,MATCH($A952,'Hoja de Trabajo para listado'!$A$155:$A$1048576,0),MATCH((CUADRO!Q$4&amp;$E952),'Hoja de Trabajo para listado'!$A$151:$Z$151,0)),0)+IFERROR(INDEX('Hoja de Trabajo para listado'!$AB$155:$BA$1048576,MATCH($A952,'Hoja de Trabajo para listado'!$AB$155:$AB$1048576,0),MATCH((CUADRO!Q$4&amp;$E952),'Hoja de Trabajo para listado'!$AB$151:$BA$151,0)),0)+IFERROR(INDEX('Hoja de Trabajo para listado'!$BC$155:$CB$1048576,MATCH($A952,'Hoja de Trabajo para listado'!$BC$155:$BC$1048576,0),MATCH((CUADRO!Q$4&amp;$E952),'Hoja de Trabajo para listado'!$BC$151:$CB$151,0)),0)+IFERROR(INDEX('Hoja de Trabajo para listado'!$DE$153:$DG$274,MATCH($A952,'Hoja de Trabajo para listado'!$DE$153:$DE$1048576,0),MATCH((CUADRO!Q$4&amp;$E952),'Hoja de Trabajo para listado'!$DE$151:$DG$151,0)),0)+IFERROR(INDEX('Hoja de Trabajo para listado'!$CD$155:$DC$1048576,MATCH($A952,'Hoja de Trabajo para listado'!$CD$155:$CD$1048576,0),MATCH((CUADRO!Q$4&amp;$E952),'Hoja de Trabajo para listado'!$CD$151:$DC$151,0)),0)</f>
        <v>0</v>
      </c>
      <c r="R952" s="243">
        <f t="shared" ca="1" si="28"/>
        <v>0</v>
      </c>
      <c r="S952" s="253">
        <f ca="1">+R951+R952</f>
        <v>0</v>
      </c>
      <c r="T952" s="243">
        <f ca="1">+S952</f>
        <v>0</v>
      </c>
      <c r="U952" s="242">
        <f t="shared" si="29"/>
        <v>2</v>
      </c>
    </row>
    <row r="953" spans="1:21" customFormat="1" ht="15" hidden="1" customHeight="1">
      <c r="A953" s="32">
        <v>1708</v>
      </c>
      <c r="B953" s="381">
        <f>+A953</f>
        <v>1708</v>
      </c>
      <c r="C953" s="245" t="str">
        <f>+VLOOKUP(A953,bd_lista!$A$3:$C$592,3,FALSE)</f>
        <v>Gobierno Autónomo Municipal de San Miguel (San Miguel de Velasco)</v>
      </c>
      <c r="D953" s="383" t="str">
        <f>+C953</f>
        <v>Gobierno Autónomo Municipal de San Miguel (San Miguel de Velasco)</v>
      </c>
      <c r="E953" s="240" t="s">
        <v>683</v>
      </c>
      <c r="F953" s="241">
        <f ca="1">+IFERROR(INDEX('Hoja de Trabajo para listado'!$A$155:$Z$1048576,MATCH($A953,'Hoja de Trabajo para listado'!$A$155:$A$1048576,0),MATCH((CUADRO!F$4&amp;$E953),'Hoja de Trabajo para listado'!$A$151:$Z$151,0)),0)+IFERROR(INDEX('Hoja de Trabajo para listado'!$AB$155:$BA$1048576,MATCH($A953,'Hoja de Trabajo para listado'!$AB$155:$AB$1048576,0),MATCH((CUADRO!F$4&amp;$E953),'Hoja de Trabajo para listado'!$AB$151:$BA$151,0)),0)+IFERROR(INDEX('Hoja de Trabajo para listado'!$BC$155:$CB$1048576,MATCH($A953,'Hoja de Trabajo para listado'!$BC$155:$BC$1048576,0),MATCH((CUADRO!F$4&amp;$E953),'Hoja de Trabajo para listado'!$BC$151:$CB$151,0)),0)+IFERROR(INDEX('Hoja de Trabajo para listado'!$DE$153:$DG$274,MATCH($A953,'Hoja de Trabajo para listado'!$DE$153:$DE$1048576,0),MATCH((CUADRO!F$4&amp;$E953),'Hoja de Trabajo para listado'!$DE$151:$DG$151,0)),0)+IFERROR(INDEX('Hoja de Trabajo para listado'!$CD$155:$DC$1048576,MATCH($A953,'Hoja de Trabajo para listado'!$CD$155:$CD$1048576,0),MATCH((CUADRO!F$4&amp;$E953),'Hoja de Trabajo para listado'!$CD$151:$DC$151,0)),0)</f>
        <v>0</v>
      </c>
      <c r="G953" s="241">
        <f ca="1">+IFERROR(INDEX('Hoja de Trabajo para listado'!$A$155:$Z$1048576,MATCH($A953,'Hoja de Trabajo para listado'!$A$155:$A$1048576,0),MATCH((CUADRO!G$4&amp;$E953),'Hoja de Trabajo para listado'!$A$151:$Z$151,0)),0)+IFERROR(INDEX('Hoja de Trabajo para listado'!$AB$155:$BA$1048576,MATCH($A953,'Hoja de Trabajo para listado'!$AB$155:$AB$1048576,0),MATCH((CUADRO!G$4&amp;$E953),'Hoja de Trabajo para listado'!$AB$151:$BA$151,0)),0)+IFERROR(INDEX('Hoja de Trabajo para listado'!$BC$155:$CB$1048576,MATCH($A953,'Hoja de Trabajo para listado'!$BC$155:$BC$1048576,0),MATCH((CUADRO!G$4&amp;$E953),'Hoja de Trabajo para listado'!$BC$151:$CB$151,0)),0)+IFERROR(INDEX('Hoja de Trabajo para listado'!$DE$153:$DG$274,MATCH($A953,'Hoja de Trabajo para listado'!$DE$153:$DE$1048576,0),MATCH((CUADRO!G$4&amp;$E953),'Hoja de Trabajo para listado'!$DE$151:$DG$151,0)),0)+IFERROR(INDEX('Hoja de Trabajo para listado'!$CD$155:$DC$1048576,MATCH($A953,'Hoja de Trabajo para listado'!$CD$155:$CD$1048576,0),MATCH((CUADRO!G$4&amp;$E953),'Hoja de Trabajo para listado'!$CD$151:$DC$151,0)),0)</f>
        <v>0</v>
      </c>
      <c r="H953" s="241">
        <f ca="1">+IFERROR(INDEX('Hoja de Trabajo para listado'!$A$155:$Z$1048576,MATCH($A953,'Hoja de Trabajo para listado'!$A$155:$A$1048576,0),MATCH((CUADRO!H$4&amp;$E953),'Hoja de Trabajo para listado'!$A$151:$Z$151,0)),0)+IFERROR(INDEX('Hoja de Trabajo para listado'!$AB$155:$BA$1048576,MATCH($A953,'Hoja de Trabajo para listado'!$AB$155:$AB$1048576,0),MATCH((CUADRO!H$4&amp;$E953),'Hoja de Trabajo para listado'!$AB$151:$BA$151,0)),0)+IFERROR(INDEX('Hoja de Trabajo para listado'!$BC$155:$CB$1048576,MATCH($A953,'Hoja de Trabajo para listado'!$BC$155:$BC$1048576,0),MATCH((CUADRO!H$4&amp;$E953),'Hoja de Trabajo para listado'!$BC$151:$CB$151,0)),0)+IFERROR(INDEX('Hoja de Trabajo para listado'!$DE$153:$DG$274,MATCH($A953,'Hoja de Trabajo para listado'!$DE$153:$DE$1048576,0),MATCH((CUADRO!H$4&amp;$E953),'Hoja de Trabajo para listado'!$DE$151:$DG$151,0)),0)+IFERROR(INDEX('Hoja de Trabajo para listado'!$CD$155:$DC$1048576,MATCH($A953,'Hoja de Trabajo para listado'!$CD$155:$CD$1048576,0),MATCH((CUADRO!H$4&amp;$E953),'Hoja de Trabajo para listado'!$CD$151:$DC$151,0)),0)</f>
        <v>0</v>
      </c>
      <c r="I953" s="241">
        <f ca="1">+IFERROR(INDEX('Hoja de Trabajo para listado'!$A$155:$Z$1048576,MATCH($A953,'Hoja de Trabajo para listado'!$A$155:$A$1048576,0),MATCH((CUADRO!I$4&amp;$E953),'Hoja de Trabajo para listado'!$A$151:$Z$151,0)),0)+IFERROR(INDEX('Hoja de Trabajo para listado'!$AB$155:$BA$1048576,MATCH($A953,'Hoja de Trabajo para listado'!$AB$155:$AB$1048576,0),MATCH((CUADRO!I$4&amp;$E953),'Hoja de Trabajo para listado'!$AB$151:$BA$151,0)),0)+IFERROR(INDEX('Hoja de Trabajo para listado'!$BC$155:$CB$1048576,MATCH($A953,'Hoja de Trabajo para listado'!$BC$155:$BC$1048576,0),MATCH((CUADRO!I$4&amp;$E953),'Hoja de Trabajo para listado'!$BC$151:$CB$151,0)),0)+IFERROR(INDEX('Hoja de Trabajo para listado'!$DE$153:$DG$274,MATCH($A953,'Hoja de Trabajo para listado'!$DE$153:$DE$1048576,0),MATCH((CUADRO!I$4&amp;$E953),'Hoja de Trabajo para listado'!$DE$151:$DG$151,0)),0)+IFERROR(INDEX('Hoja de Trabajo para listado'!$CD$155:$DC$1048576,MATCH($A953,'Hoja de Trabajo para listado'!$CD$155:$CD$1048576,0),MATCH((CUADRO!I$4&amp;$E953),'Hoja de Trabajo para listado'!$CD$151:$DC$151,0)),0)</f>
        <v>0</v>
      </c>
      <c r="J953" s="241">
        <f ca="1">+IFERROR(INDEX('Hoja de Trabajo para listado'!$A$155:$Z$1048576,MATCH($A953,'Hoja de Trabajo para listado'!$A$155:$A$1048576,0),MATCH((CUADRO!J$4&amp;$E953),'Hoja de Trabajo para listado'!$A$151:$Z$151,0)),0)+IFERROR(INDEX('Hoja de Trabajo para listado'!$AB$155:$BA$1048576,MATCH($A953,'Hoja de Trabajo para listado'!$AB$155:$AB$1048576,0),MATCH((CUADRO!J$4&amp;$E953),'Hoja de Trabajo para listado'!$AB$151:$BA$151,0)),0)+IFERROR(INDEX('Hoja de Trabajo para listado'!$BC$155:$CB$1048576,MATCH($A953,'Hoja de Trabajo para listado'!$BC$155:$BC$1048576,0),MATCH((CUADRO!J$4&amp;$E953),'Hoja de Trabajo para listado'!$BC$151:$CB$151,0)),0)+IFERROR(INDEX('Hoja de Trabajo para listado'!$DE$153:$DG$274,MATCH($A953,'Hoja de Trabajo para listado'!$DE$153:$DE$1048576,0),MATCH((CUADRO!J$4&amp;$E953),'Hoja de Trabajo para listado'!$DE$151:$DG$151,0)),0)+IFERROR(INDEX('Hoja de Trabajo para listado'!$CD$155:$DC$1048576,MATCH($A953,'Hoja de Trabajo para listado'!$CD$155:$CD$1048576,0),MATCH((CUADRO!J$4&amp;$E953),'Hoja de Trabajo para listado'!$CD$151:$DC$151,0)),0)</f>
        <v>0</v>
      </c>
      <c r="K953" s="241">
        <f ca="1">+IFERROR(INDEX('Hoja de Trabajo para listado'!$A$155:$Z$1048576,MATCH($A953,'Hoja de Trabajo para listado'!$A$155:$A$1048576,0),MATCH((CUADRO!K$4&amp;$E953),'Hoja de Trabajo para listado'!$A$151:$Z$151,0)),0)+IFERROR(INDEX('Hoja de Trabajo para listado'!$AB$155:$BA$1048576,MATCH($A953,'Hoja de Trabajo para listado'!$AB$155:$AB$1048576,0),MATCH((CUADRO!K$4&amp;$E953),'Hoja de Trabajo para listado'!$AB$151:$BA$151,0)),0)+IFERROR(INDEX('Hoja de Trabajo para listado'!$BC$155:$CB$1048576,MATCH($A953,'Hoja de Trabajo para listado'!$BC$155:$BC$1048576,0),MATCH((CUADRO!K$4&amp;$E953),'Hoja de Trabajo para listado'!$BC$151:$CB$151,0)),0)+IFERROR(INDEX('Hoja de Trabajo para listado'!$DE$153:$DG$274,MATCH($A953,'Hoja de Trabajo para listado'!$DE$153:$DE$1048576,0),MATCH((CUADRO!K$4&amp;$E953),'Hoja de Trabajo para listado'!$DE$151:$DG$151,0)),0)+IFERROR(INDEX('Hoja de Trabajo para listado'!$CD$155:$DC$1048576,MATCH($A953,'Hoja de Trabajo para listado'!$CD$155:$CD$1048576,0),MATCH((CUADRO!K$4&amp;$E953),'Hoja de Trabajo para listado'!$CD$151:$DC$151,0)),0)</f>
        <v>0</v>
      </c>
      <c r="L953" s="241">
        <f ca="1">+IFERROR(INDEX('Hoja de Trabajo para listado'!$A$155:$Z$1048576,MATCH($A953,'Hoja de Trabajo para listado'!$A$155:$A$1048576,0),MATCH((CUADRO!L$4&amp;$E953),'Hoja de Trabajo para listado'!$A$151:$Z$151,0)),0)+IFERROR(INDEX('Hoja de Trabajo para listado'!$AB$155:$BA$1048576,MATCH($A953,'Hoja de Trabajo para listado'!$AB$155:$AB$1048576,0),MATCH((CUADRO!L$4&amp;$E953),'Hoja de Trabajo para listado'!$AB$151:$BA$151,0)),0)+IFERROR(INDEX('Hoja de Trabajo para listado'!$BC$155:$CB$1048576,MATCH($A953,'Hoja de Trabajo para listado'!$BC$155:$BC$1048576,0),MATCH((CUADRO!L$4&amp;$E953),'Hoja de Trabajo para listado'!$BC$151:$CB$151,0)),0)+IFERROR(INDEX('Hoja de Trabajo para listado'!$DE$153:$DG$274,MATCH($A953,'Hoja de Trabajo para listado'!$DE$153:$DE$1048576,0),MATCH((CUADRO!L$4&amp;$E953),'Hoja de Trabajo para listado'!$DE$151:$DG$151,0)),0)+IFERROR(INDEX('Hoja de Trabajo para listado'!$CD$155:$DC$1048576,MATCH($A953,'Hoja de Trabajo para listado'!$CD$155:$CD$1048576,0),MATCH((CUADRO!L$4&amp;$E953),'Hoja de Trabajo para listado'!$CD$151:$DC$151,0)),0)</f>
        <v>0</v>
      </c>
      <c r="M953" s="241">
        <f ca="1">+IFERROR(INDEX('Hoja de Trabajo para listado'!$A$155:$Z$1048576,MATCH($A953,'Hoja de Trabajo para listado'!$A$155:$A$1048576,0),MATCH((CUADRO!M$4&amp;$E953),'Hoja de Trabajo para listado'!$A$151:$Z$151,0)),0)+IFERROR(INDEX('Hoja de Trabajo para listado'!$AB$155:$BA$1048576,MATCH($A953,'Hoja de Trabajo para listado'!$AB$155:$AB$1048576,0),MATCH((CUADRO!M$4&amp;$E953),'Hoja de Trabajo para listado'!$AB$151:$BA$151,0)),0)+IFERROR(INDEX('Hoja de Trabajo para listado'!$BC$155:$CB$1048576,MATCH($A953,'Hoja de Trabajo para listado'!$BC$155:$BC$1048576,0),MATCH((CUADRO!M$4&amp;$E953),'Hoja de Trabajo para listado'!$BC$151:$CB$151,0)),0)+IFERROR(INDEX('Hoja de Trabajo para listado'!$DE$153:$DG$274,MATCH($A953,'Hoja de Trabajo para listado'!$DE$153:$DE$1048576,0),MATCH((CUADRO!M$4&amp;$E953),'Hoja de Trabajo para listado'!$DE$151:$DG$151,0)),0)+IFERROR(INDEX('Hoja de Trabajo para listado'!$CD$155:$DC$1048576,MATCH($A953,'Hoja de Trabajo para listado'!$CD$155:$CD$1048576,0),MATCH((CUADRO!M$4&amp;$E953),'Hoja de Trabajo para listado'!$CD$151:$DC$151,0)),0)</f>
        <v>0</v>
      </c>
      <c r="N953" s="241">
        <f ca="1">+IFERROR(INDEX('Hoja de Trabajo para listado'!$A$155:$Z$1048576,MATCH($A953,'Hoja de Trabajo para listado'!$A$155:$A$1048576,0),MATCH((CUADRO!N$4&amp;$E953),'Hoja de Trabajo para listado'!$A$151:$Z$151,0)),0)+IFERROR(INDEX('Hoja de Trabajo para listado'!$AB$155:$BA$1048576,MATCH($A953,'Hoja de Trabajo para listado'!$AB$155:$AB$1048576,0),MATCH((CUADRO!N$4&amp;$E953),'Hoja de Trabajo para listado'!$AB$151:$BA$151,0)),0)+IFERROR(INDEX('Hoja de Trabajo para listado'!$BC$155:$CB$1048576,MATCH($A953,'Hoja de Trabajo para listado'!$BC$155:$BC$1048576,0),MATCH((CUADRO!N$4&amp;$E953),'Hoja de Trabajo para listado'!$BC$151:$CB$151,0)),0)+IFERROR(INDEX('Hoja de Trabajo para listado'!$DE$153:$DG$274,MATCH($A953,'Hoja de Trabajo para listado'!$DE$153:$DE$1048576,0),MATCH((CUADRO!N$4&amp;$E953),'Hoja de Trabajo para listado'!$DE$151:$DG$151,0)),0)+IFERROR(INDEX('Hoja de Trabajo para listado'!$CD$155:$DC$1048576,MATCH($A953,'Hoja de Trabajo para listado'!$CD$155:$CD$1048576,0),MATCH((CUADRO!N$4&amp;$E953),'Hoja de Trabajo para listado'!$CD$151:$DC$151,0)),0)</f>
        <v>0</v>
      </c>
      <c r="O953" s="241">
        <f ca="1">+IFERROR(INDEX('Hoja de Trabajo para listado'!$A$155:$Z$1048576,MATCH($A953,'Hoja de Trabajo para listado'!$A$155:$A$1048576,0),MATCH((CUADRO!O$4&amp;$E953),'Hoja de Trabajo para listado'!$A$151:$Z$151,0)),0)+IFERROR(INDEX('Hoja de Trabajo para listado'!$AB$155:$BA$1048576,MATCH($A953,'Hoja de Trabajo para listado'!$AB$155:$AB$1048576,0),MATCH((CUADRO!O$4&amp;$E953),'Hoja de Trabajo para listado'!$AB$151:$BA$151,0)),0)+IFERROR(INDEX('Hoja de Trabajo para listado'!$BC$155:$CB$1048576,MATCH($A953,'Hoja de Trabajo para listado'!$BC$155:$BC$1048576,0),MATCH((CUADRO!O$4&amp;$E953),'Hoja de Trabajo para listado'!$BC$151:$CB$151,0)),0)+IFERROR(INDEX('Hoja de Trabajo para listado'!$DE$153:$DG$274,MATCH($A953,'Hoja de Trabajo para listado'!$DE$153:$DE$1048576,0),MATCH((CUADRO!O$4&amp;$E953),'Hoja de Trabajo para listado'!$DE$151:$DG$151,0)),0)+IFERROR(INDEX('Hoja de Trabajo para listado'!$CD$155:$DC$1048576,MATCH($A953,'Hoja de Trabajo para listado'!$CD$155:$CD$1048576,0),MATCH((CUADRO!O$4&amp;$E953),'Hoja de Trabajo para listado'!$CD$151:$DC$151,0)),0)</f>
        <v>0</v>
      </c>
      <c r="P953" s="241">
        <f ca="1">+IFERROR(INDEX('Hoja de Trabajo para listado'!$A$155:$Z$1048576,MATCH($A953,'Hoja de Trabajo para listado'!$A$155:$A$1048576,0),MATCH((CUADRO!P$4&amp;$E953),'Hoja de Trabajo para listado'!$A$151:$Z$151,0)),0)+IFERROR(INDEX('Hoja de Trabajo para listado'!$AB$155:$BA$1048576,MATCH($A953,'Hoja de Trabajo para listado'!$AB$155:$AB$1048576,0),MATCH((CUADRO!P$4&amp;$E953),'Hoja de Trabajo para listado'!$AB$151:$BA$151,0)),0)+IFERROR(INDEX('Hoja de Trabajo para listado'!$BC$155:$CB$1048576,MATCH($A953,'Hoja de Trabajo para listado'!$BC$155:$BC$1048576,0),MATCH((CUADRO!P$4&amp;$E953),'Hoja de Trabajo para listado'!$BC$151:$CB$151,0)),0)+IFERROR(INDEX('Hoja de Trabajo para listado'!$DE$153:$DG$274,MATCH($A953,'Hoja de Trabajo para listado'!$DE$153:$DE$1048576,0),MATCH((CUADRO!P$4&amp;$E953),'Hoja de Trabajo para listado'!$DE$151:$DG$151,0)),0)+IFERROR(INDEX('Hoja de Trabajo para listado'!$CD$155:$DC$1048576,MATCH($A953,'Hoja de Trabajo para listado'!$CD$155:$CD$1048576,0),MATCH((CUADRO!P$4&amp;$E953),'Hoja de Trabajo para listado'!$CD$151:$DC$151,0)),0)</f>
        <v>0</v>
      </c>
      <c r="Q953" s="241">
        <f ca="1">+IFERROR(INDEX('Hoja de Trabajo para listado'!$A$155:$Z$1048576,MATCH($A953,'Hoja de Trabajo para listado'!$A$155:$A$1048576,0),MATCH((CUADRO!Q$4&amp;$E953),'Hoja de Trabajo para listado'!$A$151:$Z$151,0)),0)+IFERROR(INDEX('Hoja de Trabajo para listado'!$AB$155:$BA$1048576,MATCH($A953,'Hoja de Trabajo para listado'!$AB$155:$AB$1048576,0),MATCH((CUADRO!Q$4&amp;$E953),'Hoja de Trabajo para listado'!$AB$151:$BA$151,0)),0)+IFERROR(INDEX('Hoja de Trabajo para listado'!$BC$155:$CB$1048576,MATCH($A953,'Hoja de Trabajo para listado'!$BC$155:$BC$1048576,0),MATCH((CUADRO!Q$4&amp;$E953),'Hoja de Trabajo para listado'!$BC$151:$CB$151,0)),0)+IFERROR(INDEX('Hoja de Trabajo para listado'!$DE$153:$DG$274,MATCH($A953,'Hoja de Trabajo para listado'!$DE$153:$DE$1048576,0),MATCH((CUADRO!Q$4&amp;$E953),'Hoja de Trabajo para listado'!$DE$151:$DG$151,0)),0)+IFERROR(INDEX('Hoja de Trabajo para listado'!$CD$155:$DC$1048576,MATCH($A953,'Hoja de Trabajo para listado'!$CD$155:$CD$1048576,0),MATCH((CUADRO!Q$4&amp;$E953),'Hoja de Trabajo para listado'!$CD$151:$DC$151,0)),0)</f>
        <v>0</v>
      </c>
      <c r="R953" s="241">
        <f t="shared" ca="1" si="28"/>
        <v>0</v>
      </c>
      <c r="S953" s="247"/>
      <c r="T953" s="241">
        <f ca="1">+T954</f>
        <v>0</v>
      </c>
      <c r="U953" s="240">
        <f t="shared" si="29"/>
        <v>1</v>
      </c>
    </row>
    <row r="954" spans="1:21" customFormat="1" ht="15" hidden="1" customHeight="1">
      <c r="A954" s="32">
        <v>1708</v>
      </c>
      <c r="B954" s="382"/>
      <c r="C954" s="245" t="str">
        <f>+VLOOKUP(A954,bd_lista!$A$3:$C$592,3,FALSE)</f>
        <v>Gobierno Autónomo Municipal de San Miguel (San Miguel de Velasco)</v>
      </c>
      <c r="D954" s="384"/>
      <c r="E954" s="242" t="s">
        <v>684</v>
      </c>
      <c r="F954" s="243">
        <f ca="1">+IFERROR(INDEX('Hoja de Trabajo para listado'!$A$155:$Z$1048576,MATCH($A954,'Hoja de Trabajo para listado'!$A$155:$A$1048576,0),MATCH((CUADRO!F$4&amp;$E954),'Hoja de Trabajo para listado'!$A$151:$Z$151,0)),0)+IFERROR(INDEX('Hoja de Trabajo para listado'!$AB$155:$BA$1048576,MATCH($A954,'Hoja de Trabajo para listado'!$AB$155:$AB$1048576,0),MATCH((CUADRO!F$4&amp;$E954),'Hoja de Trabajo para listado'!$AB$151:$BA$151,0)),0)+IFERROR(INDEX('Hoja de Trabajo para listado'!$BC$155:$CB$1048576,MATCH($A954,'Hoja de Trabajo para listado'!$BC$155:$BC$1048576,0),MATCH((CUADRO!F$4&amp;$E954),'Hoja de Trabajo para listado'!$BC$151:$CB$151,0)),0)+IFERROR(INDEX('Hoja de Trabajo para listado'!$DE$153:$DG$274,MATCH($A954,'Hoja de Trabajo para listado'!$DE$153:$DE$1048576,0),MATCH((CUADRO!F$4&amp;$E954),'Hoja de Trabajo para listado'!$DE$151:$DG$151,0)),0)+IFERROR(INDEX('Hoja de Trabajo para listado'!$CD$155:$DC$1048576,MATCH($A954,'Hoja de Trabajo para listado'!$CD$155:$CD$1048576,0),MATCH((CUADRO!F$4&amp;$E954),'Hoja de Trabajo para listado'!$CD$151:$DC$151,0)),0)</f>
        <v>0</v>
      </c>
      <c r="G954" s="243">
        <f ca="1">+IFERROR(INDEX('Hoja de Trabajo para listado'!$A$155:$Z$1048576,MATCH($A954,'Hoja de Trabajo para listado'!$A$155:$A$1048576,0),MATCH((CUADRO!G$4&amp;$E954),'Hoja de Trabajo para listado'!$A$151:$Z$151,0)),0)+IFERROR(INDEX('Hoja de Trabajo para listado'!$AB$155:$BA$1048576,MATCH($A954,'Hoja de Trabajo para listado'!$AB$155:$AB$1048576,0),MATCH((CUADRO!G$4&amp;$E954),'Hoja de Trabajo para listado'!$AB$151:$BA$151,0)),0)+IFERROR(INDEX('Hoja de Trabajo para listado'!$BC$155:$CB$1048576,MATCH($A954,'Hoja de Trabajo para listado'!$BC$155:$BC$1048576,0),MATCH((CUADRO!G$4&amp;$E954),'Hoja de Trabajo para listado'!$BC$151:$CB$151,0)),0)+IFERROR(INDEX('Hoja de Trabajo para listado'!$DE$153:$DG$274,MATCH($A954,'Hoja de Trabajo para listado'!$DE$153:$DE$1048576,0),MATCH((CUADRO!G$4&amp;$E954),'Hoja de Trabajo para listado'!$DE$151:$DG$151,0)),0)+IFERROR(INDEX('Hoja de Trabajo para listado'!$CD$155:$DC$1048576,MATCH($A954,'Hoja de Trabajo para listado'!$CD$155:$CD$1048576,0),MATCH((CUADRO!G$4&amp;$E954),'Hoja de Trabajo para listado'!$CD$151:$DC$151,0)),0)</f>
        <v>0</v>
      </c>
      <c r="H954" s="243">
        <f ca="1">+IFERROR(INDEX('Hoja de Trabajo para listado'!$A$155:$Z$1048576,MATCH($A954,'Hoja de Trabajo para listado'!$A$155:$A$1048576,0),MATCH((CUADRO!H$4&amp;$E954),'Hoja de Trabajo para listado'!$A$151:$Z$151,0)),0)+IFERROR(INDEX('Hoja de Trabajo para listado'!$AB$155:$BA$1048576,MATCH($A954,'Hoja de Trabajo para listado'!$AB$155:$AB$1048576,0),MATCH((CUADRO!H$4&amp;$E954),'Hoja de Trabajo para listado'!$AB$151:$BA$151,0)),0)+IFERROR(INDEX('Hoja de Trabajo para listado'!$BC$155:$CB$1048576,MATCH($A954,'Hoja de Trabajo para listado'!$BC$155:$BC$1048576,0),MATCH((CUADRO!H$4&amp;$E954),'Hoja de Trabajo para listado'!$BC$151:$CB$151,0)),0)+IFERROR(INDEX('Hoja de Trabajo para listado'!$DE$153:$DG$274,MATCH($A954,'Hoja de Trabajo para listado'!$DE$153:$DE$1048576,0),MATCH((CUADRO!H$4&amp;$E954),'Hoja de Trabajo para listado'!$DE$151:$DG$151,0)),0)+IFERROR(INDEX('Hoja de Trabajo para listado'!$CD$155:$DC$1048576,MATCH($A954,'Hoja de Trabajo para listado'!$CD$155:$CD$1048576,0),MATCH((CUADRO!H$4&amp;$E954),'Hoja de Trabajo para listado'!$CD$151:$DC$151,0)),0)</f>
        <v>0</v>
      </c>
      <c r="I954" s="243">
        <f ca="1">+IFERROR(INDEX('Hoja de Trabajo para listado'!$A$155:$Z$1048576,MATCH($A954,'Hoja de Trabajo para listado'!$A$155:$A$1048576,0),MATCH((CUADRO!I$4&amp;$E954),'Hoja de Trabajo para listado'!$A$151:$Z$151,0)),0)+IFERROR(INDEX('Hoja de Trabajo para listado'!$AB$155:$BA$1048576,MATCH($A954,'Hoja de Trabajo para listado'!$AB$155:$AB$1048576,0),MATCH((CUADRO!I$4&amp;$E954),'Hoja de Trabajo para listado'!$AB$151:$BA$151,0)),0)+IFERROR(INDEX('Hoja de Trabajo para listado'!$BC$155:$CB$1048576,MATCH($A954,'Hoja de Trabajo para listado'!$BC$155:$BC$1048576,0),MATCH((CUADRO!I$4&amp;$E954),'Hoja de Trabajo para listado'!$BC$151:$CB$151,0)),0)+IFERROR(INDEX('Hoja de Trabajo para listado'!$DE$153:$DG$274,MATCH($A954,'Hoja de Trabajo para listado'!$DE$153:$DE$1048576,0),MATCH((CUADRO!I$4&amp;$E954),'Hoja de Trabajo para listado'!$DE$151:$DG$151,0)),0)+IFERROR(INDEX('Hoja de Trabajo para listado'!$CD$155:$DC$1048576,MATCH($A954,'Hoja de Trabajo para listado'!$CD$155:$CD$1048576,0),MATCH((CUADRO!I$4&amp;$E954),'Hoja de Trabajo para listado'!$CD$151:$DC$151,0)),0)</f>
        <v>0</v>
      </c>
      <c r="J954" s="243">
        <f ca="1">+IFERROR(INDEX('Hoja de Trabajo para listado'!$A$155:$Z$1048576,MATCH($A954,'Hoja de Trabajo para listado'!$A$155:$A$1048576,0),MATCH((CUADRO!J$4&amp;$E954),'Hoja de Trabajo para listado'!$A$151:$Z$151,0)),0)+IFERROR(INDEX('Hoja de Trabajo para listado'!$AB$155:$BA$1048576,MATCH($A954,'Hoja de Trabajo para listado'!$AB$155:$AB$1048576,0),MATCH((CUADRO!J$4&amp;$E954),'Hoja de Trabajo para listado'!$AB$151:$BA$151,0)),0)+IFERROR(INDEX('Hoja de Trabajo para listado'!$BC$155:$CB$1048576,MATCH($A954,'Hoja de Trabajo para listado'!$BC$155:$BC$1048576,0),MATCH((CUADRO!J$4&amp;$E954),'Hoja de Trabajo para listado'!$BC$151:$CB$151,0)),0)+IFERROR(INDEX('Hoja de Trabajo para listado'!$DE$153:$DG$274,MATCH($A954,'Hoja de Trabajo para listado'!$DE$153:$DE$1048576,0),MATCH((CUADRO!J$4&amp;$E954),'Hoja de Trabajo para listado'!$DE$151:$DG$151,0)),0)+IFERROR(INDEX('Hoja de Trabajo para listado'!$CD$155:$DC$1048576,MATCH($A954,'Hoja de Trabajo para listado'!$CD$155:$CD$1048576,0),MATCH((CUADRO!J$4&amp;$E954),'Hoja de Trabajo para listado'!$CD$151:$DC$151,0)),0)</f>
        <v>0</v>
      </c>
      <c r="K954" s="243">
        <f ca="1">+IFERROR(INDEX('Hoja de Trabajo para listado'!$A$155:$Z$1048576,MATCH($A954,'Hoja de Trabajo para listado'!$A$155:$A$1048576,0),MATCH((CUADRO!K$4&amp;$E954),'Hoja de Trabajo para listado'!$A$151:$Z$151,0)),0)+IFERROR(INDEX('Hoja de Trabajo para listado'!$AB$155:$BA$1048576,MATCH($A954,'Hoja de Trabajo para listado'!$AB$155:$AB$1048576,0),MATCH((CUADRO!K$4&amp;$E954),'Hoja de Trabajo para listado'!$AB$151:$BA$151,0)),0)+IFERROR(INDEX('Hoja de Trabajo para listado'!$BC$155:$CB$1048576,MATCH($A954,'Hoja de Trabajo para listado'!$BC$155:$BC$1048576,0),MATCH((CUADRO!K$4&amp;$E954),'Hoja de Trabajo para listado'!$BC$151:$CB$151,0)),0)+IFERROR(INDEX('Hoja de Trabajo para listado'!$DE$153:$DG$274,MATCH($A954,'Hoja de Trabajo para listado'!$DE$153:$DE$1048576,0),MATCH((CUADRO!K$4&amp;$E954),'Hoja de Trabajo para listado'!$DE$151:$DG$151,0)),0)+IFERROR(INDEX('Hoja de Trabajo para listado'!$CD$155:$DC$1048576,MATCH($A954,'Hoja de Trabajo para listado'!$CD$155:$CD$1048576,0),MATCH((CUADRO!K$4&amp;$E954),'Hoja de Trabajo para listado'!$CD$151:$DC$151,0)),0)</f>
        <v>0</v>
      </c>
      <c r="L954" s="243">
        <f ca="1">+IFERROR(INDEX('Hoja de Trabajo para listado'!$A$155:$Z$1048576,MATCH($A954,'Hoja de Trabajo para listado'!$A$155:$A$1048576,0),MATCH((CUADRO!L$4&amp;$E954),'Hoja de Trabajo para listado'!$A$151:$Z$151,0)),0)+IFERROR(INDEX('Hoja de Trabajo para listado'!$AB$155:$BA$1048576,MATCH($A954,'Hoja de Trabajo para listado'!$AB$155:$AB$1048576,0),MATCH((CUADRO!L$4&amp;$E954),'Hoja de Trabajo para listado'!$AB$151:$BA$151,0)),0)+IFERROR(INDEX('Hoja de Trabajo para listado'!$BC$155:$CB$1048576,MATCH($A954,'Hoja de Trabajo para listado'!$BC$155:$BC$1048576,0),MATCH((CUADRO!L$4&amp;$E954),'Hoja de Trabajo para listado'!$BC$151:$CB$151,0)),0)+IFERROR(INDEX('Hoja de Trabajo para listado'!$DE$153:$DG$274,MATCH($A954,'Hoja de Trabajo para listado'!$DE$153:$DE$1048576,0),MATCH((CUADRO!L$4&amp;$E954),'Hoja de Trabajo para listado'!$DE$151:$DG$151,0)),0)+IFERROR(INDEX('Hoja de Trabajo para listado'!$CD$155:$DC$1048576,MATCH($A954,'Hoja de Trabajo para listado'!$CD$155:$CD$1048576,0),MATCH((CUADRO!L$4&amp;$E954),'Hoja de Trabajo para listado'!$CD$151:$DC$151,0)),0)</f>
        <v>0</v>
      </c>
      <c r="M954" s="243">
        <f ca="1">+IFERROR(INDEX('Hoja de Trabajo para listado'!$A$155:$Z$1048576,MATCH($A954,'Hoja de Trabajo para listado'!$A$155:$A$1048576,0),MATCH((CUADRO!M$4&amp;$E954),'Hoja de Trabajo para listado'!$A$151:$Z$151,0)),0)+IFERROR(INDEX('Hoja de Trabajo para listado'!$AB$155:$BA$1048576,MATCH($A954,'Hoja de Trabajo para listado'!$AB$155:$AB$1048576,0),MATCH((CUADRO!M$4&amp;$E954),'Hoja de Trabajo para listado'!$AB$151:$BA$151,0)),0)+IFERROR(INDEX('Hoja de Trabajo para listado'!$BC$155:$CB$1048576,MATCH($A954,'Hoja de Trabajo para listado'!$BC$155:$BC$1048576,0),MATCH((CUADRO!M$4&amp;$E954),'Hoja de Trabajo para listado'!$BC$151:$CB$151,0)),0)+IFERROR(INDEX('Hoja de Trabajo para listado'!$DE$153:$DG$274,MATCH($A954,'Hoja de Trabajo para listado'!$DE$153:$DE$1048576,0),MATCH((CUADRO!M$4&amp;$E954),'Hoja de Trabajo para listado'!$DE$151:$DG$151,0)),0)+IFERROR(INDEX('Hoja de Trabajo para listado'!$CD$155:$DC$1048576,MATCH($A954,'Hoja de Trabajo para listado'!$CD$155:$CD$1048576,0),MATCH((CUADRO!M$4&amp;$E954),'Hoja de Trabajo para listado'!$CD$151:$DC$151,0)),0)</f>
        <v>0</v>
      </c>
      <c r="N954" s="243">
        <f ca="1">+IFERROR(INDEX('Hoja de Trabajo para listado'!$A$155:$Z$1048576,MATCH($A954,'Hoja de Trabajo para listado'!$A$155:$A$1048576,0),MATCH((CUADRO!N$4&amp;$E954),'Hoja de Trabajo para listado'!$A$151:$Z$151,0)),0)+IFERROR(INDEX('Hoja de Trabajo para listado'!$AB$155:$BA$1048576,MATCH($A954,'Hoja de Trabajo para listado'!$AB$155:$AB$1048576,0),MATCH((CUADRO!N$4&amp;$E954),'Hoja de Trabajo para listado'!$AB$151:$BA$151,0)),0)+IFERROR(INDEX('Hoja de Trabajo para listado'!$BC$155:$CB$1048576,MATCH($A954,'Hoja de Trabajo para listado'!$BC$155:$BC$1048576,0),MATCH((CUADRO!N$4&amp;$E954),'Hoja de Trabajo para listado'!$BC$151:$CB$151,0)),0)+IFERROR(INDEX('Hoja de Trabajo para listado'!$DE$153:$DG$274,MATCH($A954,'Hoja de Trabajo para listado'!$DE$153:$DE$1048576,0),MATCH((CUADRO!N$4&amp;$E954),'Hoja de Trabajo para listado'!$DE$151:$DG$151,0)),0)+IFERROR(INDEX('Hoja de Trabajo para listado'!$CD$155:$DC$1048576,MATCH($A954,'Hoja de Trabajo para listado'!$CD$155:$CD$1048576,0),MATCH((CUADRO!N$4&amp;$E954),'Hoja de Trabajo para listado'!$CD$151:$DC$151,0)),0)</f>
        <v>0</v>
      </c>
      <c r="O954" s="243">
        <f ca="1">+IFERROR(INDEX('Hoja de Trabajo para listado'!$A$155:$Z$1048576,MATCH($A954,'Hoja de Trabajo para listado'!$A$155:$A$1048576,0),MATCH((CUADRO!O$4&amp;$E954),'Hoja de Trabajo para listado'!$A$151:$Z$151,0)),0)+IFERROR(INDEX('Hoja de Trabajo para listado'!$AB$155:$BA$1048576,MATCH($A954,'Hoja de Trabajo para listado'!$AB$155:$AB$1048576,0),MATCH((CUADRO!O$4&amp;$E954),'Hoja de Trabajo para listado'!$AB$151:$BA$151,0)),0)+IFERROR(INDEX('Hoja de Trabajo para listado'!$BC$155:$CB$1048576,MATCH($A954,'Hoja de Trabajo para listado'!$BC$155:$BC$1048576,0),MATCH((CUADRO!O$4&amp;$E954),'Hoja de Trabajo para listado'!$BC$151:$CB$151,0)),0)+IFERROR(INDEX('Hoja de Trabajo para listado'!$DE$153:$DG$274,MATCH($A954,'Hoja de Trabajo para listado'!$DE$153:$DE$1048576,0),MATCH((CUADRO!O$4&amp;$E954),'Hoja de Trabajo para listado'!$DE$151:$DG$151,0)),0)+IFERROR(INDEX('Hoja de Trabajo para listado'!$CD$155:$DC$1048576,MATCH($A954,'Hoja de Trabajo para listado'!$CD$155:$CD$1048576,0),MATCH((CUADRO!O$4&amp;$E954),'Hoja de Trabajo para listado'!$CD$151:$DC$151,0)),0)</f>
        <v>0</v>
      </c>
      <c r="P954" s="243">
        <f ca="1">+IFERROR(INDEX('Hoja de Trabajo para listado'!$A$155:$Z$1048576,MATCH($A954,'Hoja de Trabajo para listado'!$A$155:$A$1048576,0),MATCH((CUADRO!P$4&amp;$E954),'Hoja de Trabajo para listado'!$A$151:$Z$151,0)),0)+IFERROR(INDEX('Hoja de Trabajo para listado'!$AB$155:$BA$1048576,MATCH($A954,'Hoja de Trabajo para listado'!$AB$155:$AB$1048576,0),MATCH((CUADRO!P$4&amp;$E954),'Hoja de Trabajo para listado'!$AB$151:$BA$151,0)),0)+IFERROR(INDEX('Hoja de Trabajo para listado'!$BC$155:$CB$1048576,MATCH($A954,'Hoja de Trabajo para listado'!$BC$155:$BC$1048576,0),MATCH((CUADRO!P$4&amp;$E954),'Hoja de Trabajo para listado'!$BC$151:$CB$151,0)),0)+IFERROR(INDEX('Hoja de Trabajo para listado'!$DE$153:$DG$274,MATCH($A954,'Hoja de Trabajo para listado'!$DE$153:$DE$1048576,0),MATCH((CUADRO!P$4&amp;$E954),'Hoja de Trabajo para listado'!$DE$151:$DG$151,0)),0)+IFERROR(INDEX('Hoja de Trabajo para listado'!$CD$155:$DC$1048576,MATCH($A954,'Hoja de Trabajo para listado'!$CD$155:$CD$1048576,0),MATCH((CUADRO!P$4&amp;$E954),'Hoja de Trabajo para listado'!$CD$151:$DC$151,0)),0)</f>
        <v>0</v>
      </c>
      <c r="Q954" s="243">
        <f ca="1">+IFERROR(INDEX('Hoja de Trabajo para listado'!$A$155:$Z$1048576,MATCH($A954,'Hoja de Trabajo para listado'!$A$155:$A$1048576,0),MATCH((CUADRO!Q$4&amp;$E954),'Hoja de Trabajo para listado'!$A$151:$Z$151,0)),0)+IFERROR(INDEX('Hoja de Trabajo para listado'!$AB$155:$BA$1048576,MATCH($A954,'Hoja de Trabajo para listado'!$AB$155:$AB$1048576,0),MATCH((CUADRO!Q$4&amp;$E954),'Hoja de Trabajo para listado'!$AB$151:$BA$151,0)),0)+IFERROR(INDEX('Hoja de Trabajo para listado'!$BC$155:$CB$1048576,MATCH($A954,'Hoja de Trabajo para listado'!$BC$155:$BC$1048576,0),MATCH((CUADRO!Q$4&amp;$E954),'Hoja de Trabajo para listado'!$BC$151:$CB$151,0)),0)+IFERROR(INDEX('Hoja de Trabajo para listado'!$DE$153:$DG$274,MATCH($A954,'Hoja de Trabajo para listado'!$DE$153:$DE$1048576,0),MATCH((CUADRO!Q$4&amp;$E954),'Hoja de Trabajo para listado'!$DE$151:$DG$151,0)),0)+IFERROR(INDEX('Hoja de Trabajo para listado'!$CD$155:$DC$1048576,MATCH($A954,'Hoja de Trabajo para listado'!$CD$155:$CD$1048576,0),MATCH((CUADRO!Q$4&amp;$E954),'Hoja de Trabajo para listado'!$CD$151:$DC$151,0)),0)</f>
        <v>0</v>
      </c>
      <c r="R954" s="243">
        <f t="shared" ca="1" si="28"/>
        <v>0</v>
      </c>
      <c r="S954" s="253">
        <f ca="1">+R953+R954</f>
        <v>0</v>
      </c>
      <c r="T954" s="243">
        <f ca="1">+S954</f>
        <v>0</v>
      </c>
      <c r="U954" s="242">
        <f t="shared" si="29"/>
        <v>2</v>
      </c>
    </row>
    <row r="955" spans="1:21" customFormat="1" ht="15" hidden="1" customHeight="1">
      <c r="A955" s="32">
        <v>1709</v>
      </c>
      <c r="B955" s="381">
        <f>+A955</f>
        <v>1709</v>
      </c>
      <c r="C955" s="245" t="str">
        <f>+VLOOKUP(A955,bd_lista!$A$3:$C$592,3,FALSE)</f>
        <v>Gobierno Autónomo Municipal de San Rafael</v>
      </c>
      <c r="D955" s="383" t="str">
        <f>+C955</f>
        <v>Gobierno Autónomo Municipal de San Rafael</v>
      </c>
      <c r="E955" s="240" t="s">
        <v>683</v>
      </c>
      <c r="F955" s="241">
        <f ca="1">+IFERROR(INDEX('Hoja de Trabajo para listado'!$A$155:$Z$1048576,MATCH($A955,'Hoja de Trabajo para listado'!$A$155:$A$1048576,0),MATCH((CUADRO!F$4&amp;$E955),'Hoja de Trabajo para listado'!$A$151:$Z$151,0)),0)+IFERROR(INDEX('Hoja de Trabajo para listado'!$AB$155:$BA$1048576,MATCH($A955,'Hoja de Trabajo para listado'!$AB$155:$AB$1048576,0),MATCH((CUADRO!F$4&amp;$E955),'Hoja de Trabajo para listado'!$AB$151:$BA$151,0)),0)+IFERROR(INDEX('Hoja de Trabajo para listado'!$BC$155:$CB$1048576,MATCH($A955,'Hoja de Trabajo para listado'!$BC$155:$BC$1048576,0),MATCH((CUADRO!F$4&amp;$E955),'Hoja de Trabajo para listado'!$BC$151:$CB$151,0)),0)+IFERROR(INDEX('Hoja de Trabajo para listado'!$DE$153:$DG$274,MATCH($A955,'Hoja de Trabajo para listado'!$DE$153:$DE$1048576,0),MATCH((CUADRO!F$4&amp;$E955),'Hoja de Trabajo para listado'!$DE$151:$DG$151,0)),0)+IFERROR(INDEX('Hoja de Trabajo para listado'!$CD$155:$DC$1048576,MATCH($A955,'Hoja de Trabajo para listado'!$CD$155:$CD$1048576,0),MATCH((CUADRO!F$4&amp;$E955),'Hoja de Trabajo para listado'!$CD$151:$DC$151,0)),0)</f>
        <v>0</v>
      </c>
      <c r="G955" s="241">
        <f ca="1">+IFERROR(INDEX('Hoja de Trabajo para listado'!$A$155:$Z$1048576,MATCH($A955,'Hoja de Trabajo para listado'!$A$155:$A$1048576,0),MATCH((CUADRO!G$4&amp;$E955),'Hoja de Trabajo para listado'!$A$151:$Z$151,0)),0)+IFERROR(INDEX('Hoja de Trabajo para listado'!$AB$155:$BA$1048576,MATCH($A955,'Hoja de Trabajo para listado'!$AB$155:$AB$1048576,0),MATCH((CUADRO!G$4&amp;$E955),'Hoja de Trabajo para listado'!$AB$151:$BA$151,0)),0)+IFERROR(INDEX('Hoja de Trabajo para listado'!$BC$155:$CB$1048576,MATCH($A955,'Hoja de Trabajo para listado'!$BC$155:$BC$1048576,0),MATCH((CUADRO!G$4&amp;$E955),'Hoja de Trabajo para listado'!$BC$151:$CB$151,0)),0)+IFERROR(INDEX('Hoja de Trabajo para listado'!$DE$153:$DG$274,MATCH($A955,'Hoja de Trabajo para listado'!$DE$153:$DE$1048576,0),MATCH((CUADRO!G$4&amp;$E955),'Hoja de Trabajo para listado'!$DE$151:$DG$151,0)),0)+IFERROR(INDEX('Hoja de Trabajo para listado'!$CD$155:$DC$1048576,MATCH($A955,'Hoja de Trabajo para listado'!$CD$155:$CD$1048576,0),MATCH((CUADRO!G$4&amp;$E955),'Hoja de Trabajo para listado'!$CD$151:$DC$151,0)),0)</f>
        <v>0</v>
      </c>
      <c r="H955" s="241">
        <f ca="1">+IFERROR(INDEX('Hoja de Trabajo para listado'!$A$155:$Z$1048576,MATCH($A955,'Hoja de Trabajo para listado'!$A$155:$A$1048576,0),MATCH((CUADRO!H$4&amp;$E955),'Hoja de Trabajo para listado'!$A$151:$Z$151,0)),0)+IFERROR(INDEX('Hoja de Trabajo para listado'!$AB$155:$BA$1048576,MATCH($A955,'Hoja de Trabajo para listado'!$AB$155:$AB$1048576,0),MATCH((CUADRO!H$4&amp;$E955),'Hoja de Trabajo para listado'!$AB$151:$BA$151,0)),0)+IFERROR(INDEX('Hoja de Trabajo para listado'!$BC$155:$CB$1048576,MATCH($A955,'Hoja de Trabajo para listado'!$BC$155:$BC$1048576,0),MATCH((CUADRO!H$4&amp;$E955),'Hoja de Trabajo para listado'!$BC$151:$CB$151,0)),0)+IFERROR(INDEX('Hoja de Trabajo para listado'!$DE$153:$DG$274,MATCH($A955,'Hoja de Trabajo para listado'!$DE$153:$DE$1048576,0),MATCH((CUADRO!H$4&amp;$E955),'Hoja de Trabajo para listado'!$DE$151:$DG$151,0)),0)+IFERROR(INDEX('Hoja de Trabajo para listado'!$CD$155:$DC$1048576,MATCH($A955,'Hoja de Trabajo para listado'!$CD$155:$CD$1048576,0),MATCH((CUADRO!H$4&amp;$E955),'Hoja de Trabajo para listado'!$CD$151:$DC$151,0)),0)</f>
        <v>0</v>
      </c>
      <c r="I955" s="241">
        <f ca="1">+IFERROR(INDEX('Hoja de Trabajo para listado'!$A$155:$Z$1048576,MATCH($A955,'Hoja de Trabajo para listado'!$A$155:$A$1048576,0),MATCH((CUADRO!I$4&amp;$E955),'Hoja de Trabajo para listado'!$A$151:$Z$151,0)),0)+IFERROR(INDEX('Hoja de Trabajo para listado'!$AB$155:$BA$1048576,MATCH($A955,'Hoja de Trabajo para listado'!$AB$155:$AB$1048576,0),MATCH((CUADRO!I$4&amp;$E955),'Hoja de Trabajo para listado'!$AB$151:$BA$151,0)),0)+IFERROR(INDEX('Hoja de Trabajo para listado'!$BC$155:$CB$1048576,MATCH($A955,'Hoja de Trabajo para listado'!$BC$155:$BC$1048576,0),MATCH((CUADRO!I$4&amp;$E955),'Hoja de Trabajo para listado'!$BC$151:$CB$151,0)),0)+IFERROR(INDEX('Hoja de Trabajo para listado'!$DE$153:$DG$274,MATCH($A955,'Hoja de Trabajo para listado'!$DE$153:$DE$1048576,0),MATCH((CUADRO!I$4&amp;$E955),'Hoja de Trabajo para listado'!$DE$151:$DG$151,0)),0)+IFERROR(INDEX('Hoja de Trabajo para listado'!$CD$155:$DC$1048576,MATCH($A955,'Hoja de Trabajo para listado'!$CD$155:$CD$1048576,0),MATCH((CUADRO!I$4&amp;$E955),'Hoja de Trabajo para listado'!$CD$151:$DC$151,0)),0)</f>
        <v>0</v>
      </c>
      <c r="J955" s="241">
        <f ca="1">+IFERROR(INDEX('Hoja de Trabajo para listado'!$A$155:$Z$1048576,MATCH($A955,'Hoja de Trabajo para listado'!$A$155:$A$1048576,0),MATCH((CUADRO!J$4&amp;$E955),'Hoja de Trabajo para listado'!$A$151:$Z$151,0)),0)+IFERROR(INDEX('Hoja de Trabajo para listado'!$AB$155:$BA$1048576,MATCH($A955,'Hoja de Trabajo para listado'!$AB$155:$AB$1048576,0),MATCH((CUADRO!J$4&amp;$E955),'Hoja de Trabajo para listado'!$AB$151:$BA$151,0)),0)+IFERROR(INDEX('Hoja de Trabajo para listado'!$BC$155:$CB$1048576,MATCH($A955,'Hoja de Trabajo para listado'!$BC$155:$BC$1048576,0),MATCH((CUADRO!J$4&amp;$E955),'Hoja de Trabajo para listado'!$BC$151:$CB$151,0)),0)+IFERROR(INDEX('Hoja de Trabajo para listado'!$DE$153:$DG$274,MATCH($A955,'Hoja de Trabajo para listado'!$DE$153:$DE$1048576,0),MATCH((CUADRO!J$4&amp;$E955),'Hoja de Trabajo para listado'!$DE$151:$DG$151,0)),0)+IFERROR(INDEX('Hoja de Trabajo para listado'!$CD$155:$DC$1048576,MATCH($A955,'Hoja de Trabajo para listado'!$CD$155:$CD$1048576,0),MATCH((CUADRO!J$4&amp;$E955),'Hoja de Trabajo para listado'!$CD$151:$DC$151,0)),0)</f>
        <v>0</v>
      </c>
      <c r="K955" s="241">
        <f ca="1">+IFERROR(INDEX('Hoja de Trabajo para listado'!$A$155:$Z$1048576,MATCH($A955,'Hoja de Trabajo para listado'!$A$155:$A$1048576,0),MATCH((CUADRO!K$4&amp;$E955),'Hoja de Trabajo para listado'!$A$151:$Z$151,0)),0)+IFERROR(INDEX('Hoja de Trabajo para listado'!$AB$155:$BA$1048576,MATCH($A955,'Hoja de Trabajo para listado'!$AB$155:$AB$1048576,0),MATCH((CUADRO!K$4&amp;$E955),'Hoja de Trabajo para listado'!$AB$151:$BA$151,0)),0)+IFERROR(INDEX('Hoja de Trabajo para listado'!$BC$155:$CB$1048576,MATCH($A955,'Hoja de Trabajo para listado'!$BC$155:$BC$1048576,0),MATCH((CUADRO!K$4&amp;$E955),'Hoja de Trabajo para listado'!$BC$151:$CB$151,0)),0)+IFERROR(INDEX('Hoja de Trabajo para listado'!$DE$153:$DG$274,MATCH($A955,'Hoja de Trabajo para listado'!$DE$153:$DE$1048576,0),MATCH((CUADRO!K$4&amp;$E955),'Hoja de Trabajo para listado'!$DE$151:$DG$151,0)),0)+IFERROR(INDEX('Hoja de Trabajo para listado'!$CD$155:$DC$1048576,MATCH($A955,'Hoja de Trabajo para listado'!$CD$155:$CD$1048576,0),MATCH((CUADRO!K$4&amp;$E955),'Hoja de Trabajo para listado'!$CD$151:$DC$151,0)),0)</f>
        <v>0</v>
      </c>
      <c r="L955" s="241">
        <f ca="1">+IFERROR(INDEX('Hoja de Trabajo para listado'!$A$155:$Z$1048576,MATCH($A955,'Hoja de Trabajo para listado'!$A$155:$A$1048576,0),MATCH((CUADRO!L$4&amp;$E955),'Hoja de Trabajo para listado'!$A$151:$Z$151,0)),0)+IFERROR(INDEX('Hoja de Trabajo para listado'!$AB$155:$BA$1048576,MATCH($A955,'Hoja de Trabajo para listado'!$AB$155:$AB$1048576,0),MATCH((CUADRO!L$4&amp;$E955),'Hoja de Trabajo para listado'!$AB$151:$BA$151,0)),0)+IFERROR(INDEX('Hoja de Trabajo para listado'!$BC$155:$CB$1048576,MATCH($A955,'Hoja de Trabajo para listado'!$BC$155:$BC$1048576,0),MATCH((CUADRO!L$4&amp;$E955),'Hoja de Trabajo para listado'!$BC$151:$CB$151,0)),0)+IFERROR(INDEX('Hoja de Trabajo para listado'!$DE$153:$DG$274,MATCH($A955,'Hoja de Trabajo para listado'!$DE$153:$DE$1048576,0),MATCH((CUADRO!L$4&amp;$E955),'Hoja de Trabajo para listado'!$DE$151:$DG$151,0)),0)+IFERROR(INDEX('Hoja de Trabajo para listado'!$CD$155:$DC$1048576,MATCH($A955,'Hoja de Trabajo para listado'!$CD$155:$CD$1048576,0),MATCH((CUADRO!L$4&amp;$E955),'Hoja de Trabajo para listado'!$CD$151:$DC$151,0)),0)</f>
        <v>0</v>
      </c>
      <c r="M955" s="241">
        <f ca="1">+IFERROR(INDEX('Hoja de Trabajo para listado'!$A$155:$Z$1048576,MATCH($A955,'Hoja de Trabajo para listado'!$A$155:$A$1048576,0),MATCH((CUADRO!M$4&amp;$E955),'Hoja de Trabajo para listado'!$A$151:$Z$151,0)),0)+IFERROR(INDEX('Hoja de Trabajo para listado'!$AB$155:$BA$1048576,MATCH($A955,'Hoja de Trabajo para listado'!$AB$155:$AB$1048576,0),MATCH((CUADRO!M$4&amp;$E955),'Hoja de Trabajo para listado'!$AB$151:$BA$151,0)),0)+IFERROR(INDEX('Hoja de Trabajo para listado'!$BC$155:$CB$1048576,MATCH($A955,'Hoja de Trabajo para listado'!$BC$155:$BC$1048576,0),MATCH((CUADRO!M$4&amp;$E955),'Hoja de Trabajo para listado'!$BC$151:$CB$151,0)),0)+IFERROR(INDEX('Hoja de Trabajo para listado'!$DE$153:$DG$274,MATCH($A955,'Hoja de Trabajo para listado'!$DE$153:$DE$1048576,0),MATCH((CUADRO!M$4&amp;$E955),'Hoja de Trabajo para listado'!$DE$151:$DG$151,0)),0)+IFERROR(INDEX('Hoja de Trabajo para listado'!$CD$155:$DC$1048576,MATCH($A955,'Hoja de Trabajo para listado'!$CD$155:$CD$1048576,0),MATCH((CUADRO!M$4&amp;$E955),'Hoja de Trabajo para listado'!$CD$151:$DC$151,0)),0)</f>
        <v>0</v>
      </c>
      <c r="N955" s="241">
        <f ca="1">+IFERROR(INDEX('Hoja de Trabajo para listado'!$A$155:$Z$1048576,MATCH($A955,'Hoja de Trabajo para listado'!$A$155:$A$1048576,0),MATCH((CUADRO!N$4&amp;$E955),'Hoja de Trabajo para listado'!$A$151:$Z$151,0)),0)+IFERROR(INDEX('Hoja de Trabajo para listado'!$AB$155:$BA$1048576,MATCH($A955,'Hoja de Trabajo para listado'!$AB$155:$AB$1048576,0),MATCH((CUADRO!N$4&amp;$E955),'Hoja de Trabajo para listado'!$AB$151:$BA$151,0)),0)+IFERROR(INDEX('Hoja de Trabajo para listado'!$BC$155:$CB$1048576,MATCH($A955,'Hoja de Trabajo para listado'!$BC$155:$BC$1048576,0),MATCH((CUADRO!N$4&amp;$E955),'Hoja de Trabajo para listado'!$BC$151:$CB$151,0)),0)+IFERROR(INDEX('Hoja de Trabajo para listado'!$DE$153:$DG$274,MATCH($A955,'Hoja de Trabajo para listado'!$DE$153:$DE$1048576,0),MATCH((CUADRO!N$4&amp;$E955),'Hoja de Trabajo para listado'!$DE$151:$DG$151,0)),0)+IFERROR(INDEX('Hoja de Trabajo para listado'!$CD$155:$DC$1048576,MATCH($A955,'Hoja de Trabajo para listado'!$CD$155:$CD$1048576,0),MATCH((CUADRO!N$4&amp;$E955),'Hoja de Trabajo para listado'!$CD$151:$DC$151,0)),0)</f>
        <v>0</v>
      </c>
      <c r="O955" s="241">
        <f ca="1">+IFERROR(INDEX('Hoja de Trabajo para listado'!$A$155:$Z$1048576,MATCH($A955,'Hoja de Trabajo para listado'!$A$155:$A$1048576,0),MATCH((CUADRO!O$4&amp;$E955),'Hoja de Trabajo para listado'!$A$151:$Z$151,0)),0)+IFERROR(INDEX('Hoja de Trabajo para listado'!$AB$155:$BA$1048576,MATCH($A955,'Hoja de Trabajo para listado'!$AB$155:$AB$1048576,0),MATCH((CUADRO!O$4&amp;$E955),'Hoja de Trabajo para listado'!$AB$151:$BA$151,0)),0)+IFERROR(INDEX('Hoja de Trabajo para listado'!$BC$155:$CB$1048576,MATCH($A955,'Hoja de Trabajo para listado'!$BC$155:$BC$1048576,0),MATCH((CUADRO!O$4&amp;$E955),'Hoja de Trabajo para listado'!$BC$151:$CB$151,0)),0)+IFERROR(INDEX('Hoja de Trabajo para listado'!$DE$153:$DG$274,MATCH($A955,'Hoja de Trabajo para listado'!$DE$153:$DE$1048576,0),MATCH((CUADRO!O$4&amp;$E955),'Hoja de Trabajo para listado'!$DE$151:$DG$151,0)),0)+IFERROR(INDEX('Hoja de Trabajo para listado'!$CD$155:$DC$1048576,MATCH($A955,'Hoja de Trabajo para listado'!$CD$155:$CD$1048576,0),MATCH((CUADRO!O$4&amp;$E955),'Hoja de Trabajo para listado'!$CD$151:$DC$151,0)),0)</f>
        <v>0</v>
      </c>
      <c r="P955" s="241">
        <f ca="1">+IFERROR(INDEX('Hoja de Trabajo para listado'!$A$155:$Z$1048576,MATCH($A955,'Hoja de Trabajo para listado'!$A$155:$A$1048576,0),MATCH((CUADRO!P$4&amp;$E955),'Hoja de Trabajo para listado'!$A$151:$Z$151,0)),0)+IFERROR(INDEX('Hoja de Trabajo para listado'!$AB$155:$BA$1048576,MATCH($A955,'Hoja de Trabajo para listado'!$AB$155:$AB$1048576,0),MATCH((CUADRO!P$4&amp;$E955),'Hoja de Trabajo para listado'!$AB$151:$BA$151,0)),0)+IFERROR(INDEX('Hoja de Trabajo para listado'!$BC$155:$CB$1048576,MATCH($A955,'Hoja de Trabajo para listado'!$BC$155:$BC$1048576,0),MATCH((CUADRO!P$4&amp;$E955),'Hoja de Trabajo para listado'!$BC$151:$CB$151,0)),0)+IFERROR(INDEX('Hoja de Trabajo para listado'!$DE$153:$DG$274,MATCH($A955,'Hoja de Trabajo para listado'!$DE$153:$DE$1048576,0),MATCH((CUADRO!P$4&amp;$E955),'Hoja de Trabajo para listado'!$DE$151:$DG$151,0)),0)+IFERROR(INDEX('Hoja de Trabajo para listado'!$CD$155:$DC$1048576,MATCH($A955,'Hoja de Trabajo para listado'!$CD$155:$CD$1048576,0),MATCH((CUADRO!P$4&amp;$E955),'Hoja de Trabajo para listado'!$CD$151:$DC$151,0)),0)</f>
        <v>0</v>
      </c>
      <c r="Q955" s="241">
        <f ca="1">+IFERROR(INDEX('Hoja de Trabajo para listado'!$A$155:$Z$1048576,MATCH($A955,'Hoja de Trabajo para listado'!$A$155:$A$1048576,0),MATCH((CUADRO!Q$4&amp;$E955),'Hoja de Trabajo para listado'!$A$151:$Z$151,0)),0)+IFERROR(INDEX('Hoja de Trabajo para listado'!$AB$155:$BA$1048576,MATCH($A955,'Hoja de Trabajo para listado'!$AB$155:$AB$1048576,0),MATCH((CUADRO!Q$4&amp;$E955),'Hoja de Trabajo para listado'!$AB$151:$BA$151,0)),0)+IFERROR(INDEX('Hoja de Trabajo para listado'!$BC$155:$CB$1048576,MATCH($A955,'Hoja de Trabajo para listado'!$BC$155:$BC$1048576,0),MATCH((CUADRO!Q$4&amp;$E955),'Hoja de Trabajo para listado'!$BC$151:$CB$151,0)),0)+IFERROR(INDEX('Hoja de Trabajo para listado'!$DE$153:$DG$274,MATCH($A955,'Hoja de Trabajo para listado'!$DE$153:$DE$1048576,0),MATCH((CUADRO!Q$4&amp;$E955),'Hoja de Trabajo para listado'!$DE$151:$DG$151,0)),0)+IFERROR(INDEX('Hoja de Trabajo para listado'!$CD$155:$DC$1048576,MATCH($A955,'Hoja de Trabajo para listado'!$CD$155:$CD$1048576,0),MATCH((CUADRO!Q$4&amp;$E955),'Hoja de Trabajo para listado'!$CD$151:$DC$151,0)),0)</f>
        <v>0</v>
      </c>
      <c r="R955" s="241">
        <f t="shared" ca="1" si="28"/>
        <v>0</v>
      </c>
      <c r="S955" s="247"/>
      <c r="T955" s="241">
        <f ca="1">+T956</f>
        <v>0</v>
      </c>
      <c r="U955" s="240">
        <f t="shared" si="29"/>
        <v>1</v>
      </c>
    </row>
    <row r="956" spans="1:21" customFormat="1" ht="15" hidden="1" customHeight="1">
      <c r="A956" s="32">
        <v>1709</v>
      </c>
      <c r="B956" s="382"/>
      <c r="C956" s="245" t="str">
        <f>+VLOOKUP(A956,bd_lista!$A$3:$C$592,3,FALSE)</f>
        <v>Gobierno Autónomo Municipal de San Rafael</v>
      </c>
      <c r="D956" s="384"/>
      <c r="E956" s="242" t="s">
        <v>684</v>
      </c>
      <c r="F956" s="243">
        <f ca="1">+IFERROR(INDEX('Hoja de Trabajo para listado'!$A$155:$Z$1048576,MATCH($A956,'Hoja de Trabajo para listado'!$A$155:$A$1048576,0),MATCH((CUADRO!F$4&amp;$E956),'Hoja de Trabajo para listado'!$A$151:$Z$151,0)),0)+IFERROR(INDEX('Hoja de Trabajo para listado'!$AB$155:$BA$1048576,MATCH($A956,'Hoja de Trabajo para listado'!$AB$155:$AB$1048576,0),MATCH((CUADRO!F$4&amp;$E956),'Hoja de Trabajo para listado'!$AB$151:$BA$151,0)),0)+IFERROR(INDEX('Hoja de Trabajo para listado'!$BC$155:$CB$1048576,MATCH($A956,'Hoja de Trabajo para listado'!$BC$155:$BC$1048576,0),MATCH((CUADRO!F$4&amp;$E956),'Hoja de Trabajo para listado'!$BC$151:$CB$151,0)),0)+IFERROR(INDEX('Hoja de Trabajo para listado'!$DE$153:$DG$274,MATCH($A956,'Hoja de Trabajo para listado'!$DE$153:$DE$1048576,0),MATCH((CUADRO!F$4&amp;$E956),'Hoja de Trabajo para listado'!$DE$151:$DG$151,0)),0)+IFERROR(INDEX('Hoja de Trabajo para listado'!$CD$155:$DC$1048576,MATCH($A956,'Hoja de Trabajo para listado'!$CD$155:$CD$1048576,0),MATCH((CUADRO!F$4&amp;$E956),'Hoja de Trabajo para listado'!$CD$151:$DC$151,0)),0)</f>
        <v>0</v>
      </c>
      <c r="G956" s="243">
        <f ca="1">+IFERROR(INDEX('Hoja de Trabajo para listado'!$A$155:$Z$1048576,MATCH($A956,'Hoja de Trabajo para listado'!$A$155:$A$1048576,0),MATCH((CUADRO!G$4&amp;$E956),'Hoja de Trabajo para listado'!$A$151:$Z$151,0)),0)+IFERROR(INDEX('Hoja de Trabajo para listado'!$AB$155:$BA$1048576,MATCH($A956,'Hoja de Trabajo para listado'!$AB$155:$AB$1048576,0),MATCH((CUADRO!G$4&amp;$E956),'Hoja de Trabajo para listado'!$AB$151:$BA$151,0)),0)+IFERROR(INDEX('Hoja de Trabajo para listado'!$BC$155:$CB$1048576,MATCH($A956,'Hoja de Trabajo para listado'!$BC$155:$BC$1048576,0),MATCH((CUADRO!G$4&amp;$E956),'Hoja de Trabajo para listado'!$BC$151:$CB$151,0)),0)+IFERROR(INDEX('Hoja de Trabajo para listado'!$DE$153:$DG$274,MATCH($A956,'Hoja de Trabajo para listado'!$DE$153:$DE$1048576,0),MATCH((CUADRO!G$4&amp;$E956),'Hoja de Trabajo para listado'!$DE$151:$DG$151,0)),0)+IFERROR(INDEX('Hoja de Trabajo para listado'!$CD$155:$DC$1048576,MATCH($A956,'Hoja de Trabajo para listado'!$CD$155:$CD$1048576,0),MATCH((CUADRO!G$4&amp;$E956),'Hoja de Trabajo para listado'!$CD$151:$DC$151,0)),0)</f>
        <v>0</v>
      </c>
      <c r="H956" s="243">
        <f ca="1">+IFERROR(INDEX('Hoja de Trabajo para listado'!$A$155:$Z$1048576,MATCH($A956,'Hoja de Trabajo para listado'!$A$155:$A$1048576,0),MATCH((CUADRO!H$4&amp;$E956),'Hoja de Trabajo para listado'!$A$151:$Z$151,0)),0)+IFERROR(INDEX('Hoja de Trabajo para listado'!$AB$155:$BA$1048576,MATCH($A956,'Hoja de Trabajo para listado'!$AB$155:$AB$1048576,0),MATCH((CUADRO!H$4&amp;$E956),'Hoja de Trabajo para listado'!$AB$151:$BA$151,0)),0)+IFERROR(INDEX('Hoja de Trabajo para listado'!$BC$155:$CB$1048576,MATCH($A956,'Hoja de Trabajo para listado'!$BC$155:$BC$1048576,0),MATCH((CUADRO!H$4&amp;$E956),'Hoja de Trabajo para listado'!$BC$151:$CB$151,0)),0)+IFERROR(INDEX('Hoja de Trabajo para listado'!$DE$153:$DG$274,MATCH($A956,'Hoja de Trabajo para listado'!$DE$153:$DE$1048576,0),MATCH((CUADRO!H$4&amp;$E956),'Hoja de Trabajo para listado'!$DE$151:$DG$151,0)),0)+IFERROR(INDEX('Hoja de Trabajo para listado'!$CD$155:$DC$1048576,MATCH($A956,'Hoja de Trabajo para listado'!$CD$155:$CD$1048576,0),MATCH((CUADRO!H$4&amp;$E956),'Hoja de Trabajo para listado'!$CD$151:$DC$151,0)),0)</f>
        <v>0</v>
      </c>
      <c r="I956" s="243">
        <f ca="1">+IFERROR(INDEX('Hoja de Trabajo para listado'!$A$155:$Z$1048576,MATCH($A956,'Hoja de Trabajo para listado'!$A$155:$A$1048576,0),MATCH((CUADRO!I$4&amp;$E956),'Hoja de Trabajo para listado'!$A$151:$Z$151,0)),0)+IFERROR(INDEX('Hoja de Trabajo para listado'!$AB$155:$BA$1048576,MATCH($A956,'Hoja de Trabajo para listado'!$AB$155:$AB$1048576,0),MATCH((CUADRO!I$4&amp;$E956),'Hoja de Trabajo para listado'!$AB$151:$BA$151,0)),0)+IFERROR(INDEX('Hoja de Trabajo para listado'!$BC$155:$CB$1048576,MATCH($A956,'Hoja de Trabajo para listado'!$BC$155:$BC$1048576,0),MATCH((CUADRO!I$4&amp;$E956),'Hoja de Trabajo para listado'!$BC$151:$CB$151,0)),0)+IFERROR(INDEX('Hoja de Trabajo para listado'!$DE$153:$DG$274,MATCH($A956,'Hoja de Trabajo para listado'!$DE$153:$DE$1048576,0),MATCH((CUADRO!I$4&amp;$E956),'Hoja de Trabajo para listado'!$DE$151:$DG$151,0)),0)+IFERROR(INDEX('Hoja de Trabajo para listado'!$CD$155:$DC$1048576,MATCH($A956,'Hoja de Trabajo para listado'!$CD$155:$CD$1048576,0),MATCH((CUADRO!I$4&amp;$E956),'Hoja de Trabajo para listado'!$CD$151:$DC$151,0)),0)</f>
        <v>0</v>
      </c>
      <c r="J956" s="243">
        <f ca="1">+IFERROR(INDEX('Hoja de Trabajo para listado'!$A$155:$Z$1048576,MATCH($A956,'Hoja de Trabajo para listado'!$A$155:$A$1048576,0),MATCH((CUADRO!J$4&amp;$E956),'Hoja de Trabajo para listado'!$A$151:$Z$151,0)),0)+IFERROR(INDEX('Hoja de Trabajo para listado'!$AB$155:$BA$1048576,MATCH($A956,'Hoja de Trabajo para listado'!$AB$155:$AB$1048576,0),MATCH((CUADRO!J$4&amp;$E956),'Hoja de Trabajo para listado'!$AB$151:$BA$151,0)),0)+IFERROR(INDEX('Hoja de Trabajo para listado'!$BC$155:$CB$1048576,MATCH($A956,'Hoja de Trabajo para listado'!$BC$155:$BC$1048576,0),MATCH((CUADRO!J$4&amp;$E956),'Hoja de Trabajo para listado'!$BC$151:$CB$151,0)),0)+IFERROR(INDEX('Hoja de Trabajo para listado'!$DE$153:$DG$274,MATCH($A956,'Hoja de Trabajo para listado'!$DE$153:$DE$1048576,0),MATCH((CUADRO!J$4&amp;$E956),'Hoja de Trabajo para listado'!$DE$151:$DG$151,0)),0)+IFERROR(INDEX('Hoja de Trabajo para listado'!$CD$155:$DC$1048576,MATCH($A956,'Hoja de Trabajo para listado'!$CD$155:$CD$1048576,0),MATCH((CUADRO!J$4&amp;$E956),'Hoja de Trabajo para listado'!$CD$151:$DC$151,0)),0)</f>
        <v>0</v>
      </c>
      <c r="K956" s="243">
        <f ca="1">+IFERROR(INDEX('Hoja de Trabajo para listado'!$A$155:$Z$1048576,MATCH($A956,'Hoja de Trabajo para listado'!$A$155:$A$1048576,0),MATCH((CUADRO!K$4&amp;$E956),'Hoja de Trabajo para listado'!$A$151:$Z$151,0)),0)+IFERROR(INDEX('Hoja de Trabajo para listado'!$AB$155:$BA$1048576,MATCH($A956,'Hoja de Trabajo para listado'!$AB$155:$AB$1048576,0),MATCH((CUADRO!K$4&amp;$E956),'Hoja de Trabajo para listado'!$AB$151:$BA$151,0)),0)+IFERROR(INDEX('Hoja de Trabajo para listado'!$BC$155:$CB$1048576,MATCH($A956,'Hoja de Trabajo para listado'!$BC$155:$BC$1048576,0),MATCH((CUADRO!K$4&amp;$E956),'Hoja de Trabajo para listado'!$BC$151:$CB$151,0)),0)+IFERROR(INDEX('Hoja de Trabajo para listado'!$DE$153:$DG$274,MATCH($A956,'Hoja de Trabajo para listado'!$DE$153:$DE$1048576,0),MATCH((CUADRO!K$4&amp;$E956),'Hoja de Trabajo para listado'!$DE$151:$DG$151,0)),0)+IFERROR(INDEX('Hoja de Trabajo para listado'!$CD$155:$DC$1048576,MATCH($A956,'Hoja de Trabajo para listado'!$CD$155:$CD$1048576,0),MATCH((CUADRO!K$4&amp;$E956),'Hoja de Trabajo para listado'!$CD$151:$DC$151,0)),0)</f>
        <v>0</v>
      </c>
      <c r="L956" s="243">
        <f ca="1">+IFERROR(INDEX('Hoja de Trabajo para listado'!$A$155:$Z$1048576,MATCH($A956,'Hoja de Trabajo para listado'!$A$155:$A$1048576,0),MATCH((CUADRO!L$4&amp;$E956),'Hoja de Trabajo para listado'!$A$151:$Z$151,0)),0)+IFERROR(INDEX('Hoja de Trabajo para listado'!$AB$155:$BA$1048576,MATCH($A956,'Hoja de Trabajo para listado'!$AB$155:$AB$1048576,0),MATCH((CUADRO!L$4&amp;$E956),'Hoja de Trabajo para listado'!$AB$151:$BA$151,0)),0)+IFERROR(INDEX('Hoja de Trabajo para listado'!$BC$155:$CB$1048576,MATCH($A956,'Hoja de Trabajo para listado'!$BC$155:$BC$1048576,0),MATCH((CUADRO!L$4&amp;$E956),'Hoja de Trabajo para listado'!$BC$151:$CB$151,0)),0)+IFERROR(INDEX('Hoja de Trabajo para listado'!$DE$153:$DG$274,MATCH($A956,'Hoja de Trabajo para listado'!$DE$153:$DE$1048576,0),MATCH((CUADRO!L$4&amp;$E956),'Hoja de Trabajo para listado'!$DE$151:$DG$151,0)),0)+IFERROR(INDEX('Hoja de Trabajo para listado'!$CD$155:$DC$1048576,MATCH($A956,'Hoja de Trabajo para listado'!$CD$155:$CD$1048576,0),MATCH((CUADRO!L$4&amp;$E956),'Hoja de Trabajo para listado'!$CD$151:$DC$151,0)),0)</f>
        <v>0</v>
      </c>
      <c r="M956" s="243">
        <f ca="1">+IFERROR(INDEX('Hoja de Trabajo para listado'!$A$155:$Z$1048576,MATCH($A956,'Hoja de Trabajo para listado'!$A$155:$A$1048576,0),MATCH((CUADRO!M$4&amp;$E956),'Hoja de Trabajo para listado'!$A$151:$Z$151,0)),0)+IFERROR(INDEX('Hoja de Trabajo para listado'!$AB$155:$BA$1048576,MATCH($A956,'Hoja de Trabajo para listado'!$AB$155:$AB$1048576,0),MATCH((CUADRO!M$4&amp;$E956),'Hoja de Trabajo para listado'!$AB$151:$BA$151,0)),0)+IFERROR(INDEX('Hoja de Trabajo para listado'!$BC$155:$CB$1048576,MATCH($A956,'Hoja de Trabajo para listado'!$BC$155:$BC$1048576,0),MATCH((CUADRO!M$4&amp;$E956),'Hoja de Trabajo para listado'!$BC$151:$CB$151,0)),0)+IFERROR(INDEX('Hoja de Trabajo para listado'!$DE$153:$DG$274,MATCH($A956,'Hoja de Trabajo para listado'!$DE$153:$DE$1048576,0),MATCH((CUADRO!M$4&amp;$E956),'Hoja de Trabajo para listado'!$DE$151:$DG$151,0)),0)+IFERROR(INDEX('Hoja de Trabajo para listado'!$CD$155:$DC$1048576,MATCH($A956,'Hoja de Trabajo para listado'!$CD$155:$CD$1048576,0),MATCH((CUADRO!M$4&amp;$E956),'Hoja de Trabajo para listado'!$CD$151:$DC$151,0)),0)</f>
        <v>0</v>
      </c>
      <c r="N956" s="243">
        <f ca="1">+IFERROR(INDEX('Hoja de Trabajo para listado'!$A$155:$Z$1048576,MATCH($A956,'Hoja de Trabajo para listado'!$A$155:$A$1048576,0),MATCH((CUADRO!N$4&amp;$E956),'Hoja de Trabajo para listado'!$A$151:$Z$151,0)),0)+IFERROR(INDEX('Hoja de Trabajo para listado'!$AB$155:$BA$1048576,MATCH($A956,'Hoja de Trabajo para listado'!$AB$155:$AB$1048576,0),MATCH((CUADRO!N$4&amp;$E956),'Hoja de Trabajo para listado'!$AB$151:$BA$151,0)),0)+IFERROR(INDEX('Hoja de Trabajo para listado'!$BC$155:$CB$1048576,MATCH($A956,'Hoja de Trabajo para listado'!$BC$155:$BC$1048576,0),MATCH((CUADRO!N$4&amp;$E956),'Hoja de Trabajo para listado'!$BC$151:$CB$151,0)),0)+IFERROR(INDEX('Hoja de Trabajo para listado'!$DE$153:$DG$274,MATCH($A956,'Hoja de Trabajo para listado'!$DE$153:$DE$1048576,0),MATCH((CUADRO!N$4&amp;$E956),'Hoja de Trabajo para listado'!$DE$151:$DG$151,0)),0)+IFERROR(INDEX('Hoja de Trabajo para listado'!$CD$155:$DC$1048576,MATCH($A956,'Hoja de Trabajo para listado'!$CD$155:$CD$1048576,0),MATCH((CUADRO!N$4&amp;$E956),'Hoja de Trabajo para listado'!$CD$151:$DC$151,0)),0)</f>
        <v>0</v>
      </c>
      <c r="O956" s="243">
        <f ca="1">+IFERROR(INDEX('Hoja de Trabajo para listado'!$A$155:$Z$1048576,MATCH($A956,'Hoja de Trabajo para listado'!$A$155:$A$1048576,0),MATCH((CUADRO!O$4&amp;$E956),'Hoja de Trabajo para listado'!$A$151:$Z$151,0)),0)+IFERROR(INDEX('Hoja de Trabajo para listado'!$AB$155:$BA$1048576,MATCH($A956,'Hoja de Trabajo para listado'!$AB$155:$AB$1048576,0),MATCH((CUADRO!O$4&amp;$E956),'Hoja de Trabajo para listado'!$AB$151:$BA$151,0)),0)+IFERROR(INDEX('Hoja de Trabajo para listado'!$BC$155:$CB$1048576,MATCH($A956,'Hoja de Trabajo para listado'!$BC$155:$BC$1048576,0),MATCH((CUADRO!O$4&amp;$E956),'Hoja de Trabajo para listado'!$BC$151:$CB$151,0)),0)+IFERROR(INDEX('Hoja de Trabajo para listado'!$DE$153:$DG$274,MATCH($A956,'Hoja de Trabajo para listado'!$DE$153:$DE$1048576,0),MATCH((CUADRO!O$4&amp;$E956),'Hoja de Trabajo para listado'!$DE$151:$DG$151,0)),0)+IFERROR(INDEX('Hoja de Trabajo para listado'!$CD$155:$DC$1048576,MATCH($A956,'Hoja de Trabajo para listado'!$CD$155:$CD$1048576,0),MATCH((CUADRO!O$4&amp;$E956),'Hoja de Trabajo para listado'!$CD$151:$DC$151,0)),0)</f>
        <v>0</v>
      </c>
      <c r="P956" s="243">
        <f ca="1">+IFERROR(INDEX('Hoja de Trabajo para listado'!$A$155:$Z$1048576,MATCH($A956,'Hoja de Trabajo para listado'!$A$155:$A$1048576,0),MATCH((CUADRO!P$4&amp;$E956),'Hoja de Trabajo para listado'!$A$151:$Z$151,0)),0)+IFERROR(INDEX('Hoja de Trabajo para listado'!$AB$155:$BA$1048576,MATCH($A956,'Hoja de Trabajo para listado'!$AB$155:$AB$1048576,0),MATCH((CUADRO!P$4&amp;$E956),'Hoja de Trabajo para listado'!$AB$151:$BA$151,0)),0)+IFERROR(INDEX('Hoja de Trabajo para listado'!$BC$155:$CB$1048576,MATCH($A956,'Hoja de Trabajo para listado'!$BC$155:$BC$1048576,0),MATCH((CUADRO!P$4&amp;$E956),'Hoja de Trabajo para listado'!$BC$151:$CB$151,0)),0)+IFERROR(INDEX('Hoja de Trabajo para listado'!$DE$153:$DG$274,MATCH($A956,'Hoja de Trabajo para listado'!$DE$153:$DE$1048576,0),MATCH((CUADRO!P$4&amp;$E956),'Hoja de Trabajo para listado'!$DE$151:$DG$151,0)),0)+IFERROR(INDEX('Hoja de Trabajo para listado'!$CD$155:$DC$1048576,MATCH($A956,'Hoja de Trabajo para listado'!$CD$155:$CD$1048576,0),MATCH((CUADRO!P$4&amp;$E956),'Hoja de Trabajo para listado'!$CD$151:$DC$151,0)),0)</f>
        <v>0</v>
      </c>
      <c r="Q956" s="243">
        <f ca="1">+IFERROR(INDEX('Hoja de Trabajo para listado'!$A$155:$Z$1048576,MATCH($A956,'Hoja de Trabajo para listado'!$A$155:$A$1048576,0),MATCH((CUADRO!Q$4&amp;$E956),'Hoja de Trabajo para listado'!$A$151:$Z$151,0)),0)+IFERROR(INDEX('Hoja de Trabajo para listado'!$AB$155:$BA$1048576,MATCH($A956,'Hoja de Trabajo para listado'!$AB$155:$AB$1048576,0),MATCH((CUADRO!Q$4&amp;$E956),'Hoja de Trabajo para listado'!$AB$151:$BA$151,0)),0)+IFERROR(INDEX('Hoja de Trabajo para listado'!$BC$155:$CB$1048576,MATCH($A956,'Hoja de Trabajo para listado'!$BC$155:$BC$1048576,0),MATCH((CUADRO!Q$4&amp;$E956),'Hoja de Trabajo para listado'!$BC$151:$CB$151,0)),0)+IFERROR(INDEX('Hoja de Trabajo para listado'!$DE$153:$DG$274,MATCH($A956,'Hoja de Trabajo para listado'!$DE$153:$DE$1048576,0),MATCH((CUADRO!Q$4&amp;$E956),'Hoja de Trabajo para listado'!$DE$151:$DG$151,0)),0)+IFERROR(INDEX('Hoja de Trabajo para listado'!$CD$155:$DC$1048576,MATCH($A956,'Hoja de Trabajo para listado'!$CD$155:$CD$1048576,0),MATCH((CUADRO!Q$4&amp;$E956),'Hoja de Trabajo para listado'!$CD$151:$DC$151,0)),0)</f>
        <v>0</v>
      </c>
      <c r="R956" s="243">
        <f t="shared" ca="1" si="28"/>
        <v>0</v>
      </c>
      <c r="S956" s="253">
        <f ca="1">+R955+R956</f>
        <v>0</v>
      </c>
      <c r="T956" s="243">
        <f ca="1">+S956</f>
        <v>0</v>
      </c>
      <c r="U956" s="242">
        <f t="shared" si="29"/>
        <v>2</v>
      </c>
    </row>
    <row r="957" spans="1:21" customFormat="1" ht="15" hidden="1" customHeight="1">
      <c r="A957" s="32">
        <v>1710</v>
      </c>
      <c r="B957" s="381">
        <f>+A957</f>
        <v>1710</v>
      </c>
      <c r="C957" s="245" t="str">
        <f>+VLOOKUP(A957,bd_lista!$A$3:$C$592,3,FALSE)</f>
        <v>Gobierno Autónomo Municipal de Buena Vista</v>
      </c>
      <c r="D957" s="383" t="str">
        <f>+C957</f>
        <v>Gobierno Autónomo Municipal de Buena Vista</v>
      </c>
      <c r="E957" s="240" t="s">
        <v>683</v>
      </c>
      <c r="F957" s="241">
        <f ca="1">+IFERROR(INDEX('Hoja de Trabajo para listado'!$A$155:$Z$1048576,MATCH($A957,'Hoja de Trabajo para listado'!$A$155:$A$1048576,0),MATCH((CUADRO!F$4&amp;$E957),'Hoja de Trabajo para listado'!$A$151:$Z$151,0)),0)+IFERROR(INDEX('Hoja de Trabajo para listado'!$AB$155:$BA$1048576,MATCH($A957,'Hoja de Trabajo para listado'!$AB$155:$AB$1048576,0),MATCH((CUADRO!F$4&amp;$E957),'Hoja de Trabajo para listado'!$AB$151:$BA$151,0)),0)+IFERROR(INDEX('Hoja de Trabajo para listado'!$BC$155:$CB$1048576,MATCH($A957,'Hoja de Trabajo para listado'!$BC$155:$BC$1048576,0),MATCH((CUADRO!F$4&amp;$E957),'Hoja de Trabajo para listado'!$BC$151:$CB$151,0)),0)+IFERROR(INDEX('Hoja de Trabajo para listado'!$DE$153:$DG$274,MATCH($A957,'Hoja de Trabajo para listado'!$DE$153:$DE$1048576,0),MATCH((CUADRO!F$4&amp;$E957),'Hoja de Trabajo para listado'!$DE$151:$DG$151,0)),0)+IFERROR(INDEX('Hoja de Trabajo para listado'!$CD$155:$DC$1048576,MATCH($A957,'Hoja de Trabajo para listado'!$CD$155:$CD$1048576,0),MATCH((CUADRO!F$4&amp;$E957),'Hoja de Trabajo para listado'!$CD$151:$DC$151,0)),0)</f>
        <v>0</v>
      </c>
      <c r="G957" s="241">
        <f ca="1">+IFERROR(INDEX('Hoja de Trabajo para listado'!$A$155:$Z$1048576,MATCH($A957,'Hoja de Trabajo para listado'!$A$155:$A$1048576,0),MATCH((CUADRO!G$4&amp;$E957),'Hoja de Trabajo para listado'!$A$151:$Z$151,0)),0)+IFERROR(INDEX('Hoja de Trabajo para listado'!$AB$155:$BA$1048576,MATCH($A957,'Hoja de Trabajo para listado'!$AB$155:$AB$1048576,0),MATCH((CUADRO!G$4&amp;$E957),'Hoja de Trabajo para listado'!$AB$151:$BA$151,0)),0)+IFERROR(INDEX('Hoja de Trabajo para listado'!$BC$155:$CB$1048576,MATCH($A957,'Hoja de Trabajo para listado'!$BC$155:$BC$1048576,0),MATCH((CUADRO!G$4&amp;$E957),'Hoja de Trabajo para listado'!$BC$151:$CB$151,0)),0)+IFERROR(INDEX('Hoja de Trabajo para listado'!$DE$153:$DG$274,MATCH($A957,'Hoja de Trabajo para listado'!$DE$153:$DE$1048576,0),MATCH((CUADRO!G$4&amp;$E957),'Hoja de Trabajo para listado'!$DE$151:$DG$151,0)),0)+IFERROR(INDEX('Hoja de Trabajo para listado'!$CD$155:$DC$1048576,MATCH($A957,'Hoja de Trabajo para listado'!$CD$155:$CD$1048576,0),MATCH((CUADRO!G$4&amp;$E957),'Hoja de Trabajo para listado'!$CD$151:$DC$151,0)),0)</f>
        <v>0</v>
      </c>
      <c r="H957" s="241">
        <f ca="1">+IFERROR(INDEX('Hoja de Trabajo para listado'!$A$155:$Z$1048576,MATCH($A957,'Hoja de Trabajo para listado'!$A$155:$A$1048576,0),MATCH((CUADRO!H$4&amp;$E957),'Hoja de Trabajo para listado'!$A$151:$Z$151,0)),0)+IFERROR(INDEX('Hoja de Trabajo para listado'!$AB$155:$BA$1048576,MATCH($A957,'Hoja de Trabajo para listado'!$AB$155:$AB$1048576,0),MATCH((CUADRO!H$4&amp;$E957),'Hoja de Trabajo para listado'!$AB$151:$BA$151,0)),0)+IFERROR(INDEX('Hoja de Trabajo para listado'!$BC$155:$CB$1048576,MATCH($A957,'Hoja de Trabajo para listado'!$BC$155:$BC$1048576,0),MATCH((CUADRO!H$4&amp;$E957),'Hoja de Trabajo para listado'!$BC$151:$CB$151,0)),0)+IFERROR(INDEX('Hoja de Trabajo para listado'!$DE$153:$DG$274,MATCH($A957,'Hoja de Trabajo para listado'!$DE$153:$DE$1048576,0),MATCH((CUADRO!H$4&amp;$E957),'Hoja de Trabajo para listado'!$DE$151:$DG$151,0)),0)+IFERROR(INDEX('Hoja de Trabajo para listado'!$CD$155:$DC$1048576,MATCH($A957,'Hoja de Trabajo para listado'!$CD$155:$CD$1048576,0),MATCH((CUADRO!H$4&amp;$E957),'Hoja de Trabajo para listado'!$CD$151:$DC$151,0)),0)</f>
        <v>0</v>
      </c>
      <c r="I957" s="241">
        <f ca="1">+IFERROR(INDEX('Hoja de Trabajo para listado'!$A$155:$Z$1048576,MATCH($A957,'Hoja de Trabajo para listado'!$A$155:$A$1048576,0),MATCH((CUADRO!I$4&amp;$E957),'Hoja de Trabajo para listado'!$A$151:$Z$151,0)),0)+IFERROR(INDEX('Hoja de Trabajo para listado'!$AB$155:$BA$1048576,MATCH($A957,'Hoja de Trabajo para listado'!$AB$155:$AB$1048576,0),MATCH((CUADRO!I$4&amp;$E957),'Hoja de Trabajo para listado'!$AB$151:$BA$151,0)),0)+IFERROR(INDEX('Hoja de Trabajo para listado'!$BC$155:$CB$1048576,MATCH($A957,'Hoja de Trabajo para listado'!$BC$155:$BC$1048576,0),MATCH((CUADRO!I$4&amp;$E957),'Hoja de Trabajo para listado'!$BC$151:$CB$151,0)),0)+IFERROR(INDEX('Hoja de Trabajo para listado'!$DE$153:$DG$274,MATCH($A957,'Hoja de Trabajo para listado'!$DE$153:$DE$1048576,0),MATCH((CUADRO!I$4&amp;$E957),'Hoja de Trabajo para listado'!$DE$151:$DG$151,0)),0)+IFERROR(INDEX('Hoja de Trabajo para listado'!$CD$155:$DC$1048576,MATCH($A957,'Hoja de Trabajo para listado'!$CD$155:$CD$1048576,0),MATCH((CUADRO!I$4&amp;$E957),'Hoja de Trabajo para listado'!$CD$151:$DC$151,0)),0)</f>
        <v>0</v>
      </c>
      <c r="J957" s="241">
        <f ca="1">+IFERROR(INDEX('Hoja de Trabajo para listado'!$A$155:$Z$1048576,MATCH($A957,'Hoja de Trabajo para listado'!$A$155:$A$1048576,0),MATCH((CUADRO!J$4&amp;$E957),'Hoja de Trabajo para listado'!$A$151:$Z$151,0)),0)+IFERROR(INDEX('Hoja de Trabajo para listado'!$AB$155:$BA$1048576,MATCH($A957,'Hoja de Trabajo para listado'!$AB$155:$AB$1048576,0),MATCH((CUADRO!J$4&amp;$E957),'Hoja de Trabajo para listado'!$AB$151:$BA$151,0)),0)+IFERROR(INDEX('Hoja de Trabajo para listado'!$BC$155:$CB$1048576,MATCH($A957,'Hoja de Trabajo para listado'!$BC$155:$BC$1048576,0),MATCH((CUADRO!J$4&amp;$E957),'Hoja de Trabajo para listado'!$BC$151:$CB$151,0)),0)+IFERROR(INDEX('Hoja de Trabajo para listado'!$DE$153:$DG$274,MATCH($A957,'Hoja de Trabajo para listado'!$DE$153:$DE$1048576,0),MATCH((CUADRO!J$4&amp;$E957),'Hoja de Trabajo para listado'!$DE$151:$DG$151,0)),0)+IFERROR(INDEX('Hoja de Trabajo para listado'!$CD$155:$DC$1048576,MATCH($A957,'Hoja de Trabajo para listado'!$CD$155:$CD$1048576,0),MATCH((CUADRO!J$4&amp;$E957),'Hoja de Trabajo para listado'!$CD$151:$DC$151,0)),0)</f>
        <v>0</v>
      </c>
      <c r="K957" s="241">
        <f ca="1">+IFERROR(INDEX('Hoja de Trabajo para listado'!$A$155:$Z$1048576,MATCH($A957,'Hoja de Trabajo para listado'!$A$155:$A$1048576,0),MATCH((CUADRO!K$4&amp;$E957),'Hoja de Trabajo para listado'!$A$151:$Z$151,0)),0)+IFERROR(INDEX('Hoja de Trabajo para listado'!$AB$155:$BA$1048576,MATCH($A957,'Hoja de Trabajo para listado'!$AB$155:$AB$1048576,0),MATCH((CUADRO!K$4&amp;$E957),'Hoja de Trabajo para listado'!$AB$151:$BA$151,0)),0)+IFERROR(INDEX('Hoja de Trabajo para listado'!$BC$155:$CB$1048576,MATCH($A957,'Hoja de Trabajo para listado'!$BC$155:$BC$1048576,0),MATCH((CUADRO!K$4&amp;$E957),'Hoja de Trabajo para listado'!$BC$151:$CB$151,0)),0)+IFERROR(INDEX('Hoja de Trabajo para listado'!$DE$153:$DG$274,MATCH($A957,'Hoja de Trabajo para listado'!$DE$153:$DE$1048576,0),MATCH((CUADRO!K$4&amp;$E957),'Hoja de Trabajo para listado'!$DE$151:$DG$151,0)),0)+IFERROR(INDEX('Hoja de Trabajo para listado'!$CD$155:$DC$1048576,MATCH($A957,'Hoja de Trabajo para listado'!$CD$155:$CD$1048576,0),MATCH((CUADRO!K$4&amp;$E957),'Hoja de Trabajo para listado'!$CD$151:$DC$151,0)),0)</f>
        <v>0</v>
      </c>
      <c r="L957" s="241">
        <f ca="1">+IFERROR(INDEX('Hoja de Trabajo para listado'!$A$155:$Z$1048576,MATCH($A957,'Hoja de Trabajo para listado'!$A$155:$A$1048576,0),MATCH((CUADRO!L$4&amp;$E957),'Hoja de Trabajo para listado'!$A$151:$Z$151,0)),0)+IFERROR(INDEX('Hoja de Trabajo para listado'!$AB$155:$BA$1048576,MATCH($A957,'Hoja de Trabajo para listado'!$AB$155:$AB$1048576,0),MATCH((CUADRO!L$4&amp;$E957),'Hoja de Trabajo para listado'!$AB$151:$BA$151,0)),0)+IFERROR(INDEX('Hoja de Trabajo para listado'!$BC$155:$CB$1048576,MATCH($A957,'Hoja de Trabajo para listado'!$BC$155:$BC$1048576,0),MATCH((CUADRO!L$4&amp;$E957),'Hoja de Trabajo para listado'!$BC$151:$CB$151,0)),0)+IFERROR(INDEX('Hoja de Trabajo para listado'!$DE$153:$DG$274,MATCH($A957,'Hoja de Trabajo para listado'!$DE$153:$DE$1048576,0),MATCH((CUADRO!L$4&amp;$E957),'Hoja de Trabajo para listado'!$DE$151:$DG$151,0)),0)+IFERROR(INDEX('Hoja de Trabajo para listado'!$CD$155:$DC$1048576,MATCH($A957,'Hoja de Trabajo para listado'!$CD$155:$CD$1048576,0),MATCH((CUADRO!L$4&amp;$E957),'Hoja de Trabajo para listado'!$CD$151:$DC$151,0)),0)</f>
        <v>0</v>
      </c>
      <c r="M957" s="241">
        <f ca="1">+IFERROR(INDEX('Hoja de Trabajo para listado'!$A$155:$Z$1048576,MATCH($A957,'Hoja de Trabajo para listado'!$A$155:$A$1048576,0),MATCH((CUADRO!M$4&amp;$E957),'Hoja de Trabajo para listado'!$A$151:$Z$151,0)),0)+IFERROR(INDEX('Hoja de Trabajo para listado'!$AB$155:$BA$1048576,MATCH($A957,'Hoja de Trabajo para listado'!$AB$155:$AB$1048576,0),MATCH((CUADRO!M$4&amp;$E957),'Hoja de Trabajo para listado'!$AB$151:$BA$151,0)),0)+IFERROR(INDEX('Hoja de Trabajo para listado'!$BC$155:$CB$1048576,MATCH($A957,'Hoja de Trabajo para listado'!$BC$155:$BC$1048576,0),MATCH((CUADRO!M$4&amp;$E957),'Hoja de Trabajo para listado'!$BC$151:$CB$151,0)),0)+IFERROR(INDEX('Hoja de Trabajo para listado'!$DE$153:$DG$274,MATCH($A957,'Hoja de Trabajo para listado'!$DE$153:$DE$1048576,0),MATCH((CUADRO!M$4&amp;$E957),'Hoja de Trabajo para listado'!$DE$151:$DG$151,0)),0)+IFERROR(INDEX('Hoja de Trabajo para listado'!$CD$155:$DC$1048576,MATCH($A957,'Hoja de Trabajo para listado'!$CD$155:$CD$1048576,0),MATCH((CUADRO!M$4&amp;$E957),'Hoja de Trabajo para listado'!$CD$151:$DC$151,0)),0)</f>
        <v>0</v>
      </c>
      <c r="N957" s="241">
        <f ca="1">+IFERROR(INDEX('Hoja de Trabajo para listado'!$A$155:$Z$1048576,MATCH($A957,'Hoja de Trabajo para listado'!$A$155:$A$1048576,0),MATCH((CUADRO!N$4&amp;$E957),'Hoja de Trabajo para listado'!$A$151:$Z$151,0)),0)+IFERROR(INDEX('Hoja de Trabajo para listado'!$AB$155:$BA$1048576,MATCH($A957,'Hoja de Trabajo para listado'!$AB$155:$AB$1048576,0),MATCH((CUADRO!N$4&amp;$E957),'Hoja de Trabajo para listado'!$AB$151:$BA$151,0)),0)+IFERROR(INDEX('Hoja de Trabajo para listado'!$BC$155:$CB$1048576,MATCH($A957,'Hoja de Trabajo para listado'!$BC$155:$BC$1048576,0),MATCH((CUADRO!N$4&amp;$E957),'Hoja de Trabajo para listado'!$BC$151:$CB$151,0)),0)+IFERROR(INDEX('Hoja de Trabajo para listado'!$DE$153:$DG$274,MATCH($A957,'Hoja de Trabajo para listado'!$DE$153:$DE$1048576,0),MATCH((CUADRO!N$4&amp;$E957),'Hoja de Trabajo para listado'!$DE$151:$DG$151,0)),0)+IFERROR(INDEX('Hoja de Trabajo para listado'!$CD$155:$DC$1048576,MATCH($A957,'Hoja de Trabajo para listado'!$CD$155:$CD$1048576,0),MATCH((CUADRO!N$4&amp;$E957),'Hoja de Trabajo para listado'!$CD$151:$DC$151,0)),0)</f>
        <v>0</v>
      </c>
      <c r="O957" s="241">
        <f ca="1">+IFERROR(INDEX('Hoja de Trabajo para listado'!$A$155:$Z$1048576,MATCH($A957,'Hoja de Trabajo para listado'!$A$155:$A$1048576,0),MATCH((CUADRO!O$4&amp;$E957),'Hoja de Trabajo para listado'!$A$151:$Z$151,0)),0)+IFERROR(INDEX('Hoja de Trabajo para listado'!$AB$155:$BA$1048576,MATCH($A957,'Hoja de Trabajo para listado'!$AB$155:$AB$1048576,0),MATCH((CUADRO!O$4&amp;$E957),'Hoja de Trabajo para listado'!$AB$151:$BA$151,0)),0)+IFERROR(INDEX('Hoja de Trabajo para listado'!$BC$155:$CB$1048576,MATCH($A957,'Hoja de Trabajo para listado'!$BC$155:$BC$1048576,0),MATCH((CUADRO!O$4&amp;$E957),'Hoja de Trabajo para listado'!$BC$151:$CB$151,0)),0)+IFERROR(INDEX('Hoja de Trabajo para listado'!$DE$153:$DG$274,MATCH($A957,'Hoja de Trabajo para listado'!$DE$153:$DE$1048576,0),MATCH((CUADRO!O$4&amp;$E957),'Hoja de Trabajo para listado'!$DE$151:$DG$151,0)),0)+IFERROR(INDEX('Hoja de Trabajo para listado'!$CD$155:$DC$1048576,MATCH($A957,'Hoja de Trabajo para listado'!$CD$155:$CD$1048576,0),MATCH((CUADRO!O$4&amp;$E957),'Hoja de Trabajo para listado'!$CD$151:$DC$151,0)),0)</f>
        <v>0</v>
      </c>
      <c r="P957" s="241">
        <f ca="1">+IFERROR(INDEX('Hoja de Trabajo para listado'!$A$155:$Z$1048576,MATCH($A957,'Hoja de Trabajo para listado'!$A$155:$A$1048576,0),MATCH((CUADRO!P$4&amp;$E957),'Hoja de Trabajo para listado'!$A$151:$Z$151,0)),0)+IFERROR(INDEX('Hoja de Trabajo para listado'!$AB$155:$BA$1048576,MATCH($A957,'Hoja de Trabajo para listado'!$AB$155:$AB$1048576,0),MATCH((CUADRO!P$4&amp;$E957),'Hoja de Trabajo para listado'!$AB$151:$BA$151,0)),0)+IFERROR(INDEX('Hoja de Trabajo para listado'!$BC$155:$CB$1048576,MATCH($A957,'Hoja de Trabajo para listado'!$BC$155:$BC$1048576,0),MATCH((CUADRO!P$4&amp;$E957),'Hoja de Trabajo para listado'!$BC$151:$CB$151,0)),0)+IFERROR(INDEX('Hoja de Trabajo para listado'!$DE$153:$DG$274,MATCH($A957,'Hoja de Trabajo para listado'!$DE$153:$DE$1048576,0),MATCH((CUADRO!P$4&amp;$E957),'Hoja de Trabajo para listado'!$DE$151:$DG$151,0)),0)+IFERROR(INDEX('Hoja de Trabajo para listado'!$CD$155:$DC$1048576,MATCH($A957,'Hoja de Trabajo para listado'!$CD$155:$CD$1048576,0),MATCH((CUADRO!P$4&amp;$E957),'Hoja de Trabajo para listado'!$CD$151:$DC$151,0)),0)</f>
        <v>0</v>
      </c>
      <c r="Q957" s="241">
        <f ca="1">+IFERROR(INDEX('Hoja de Trabajo para listado'!$A$155:$Z$1048576,MATCH($A957,'Hoja de Trabajo para listado'!$A$155:$A$1048576,0),MATCH((CUADRO!Q$4&amp;$E957),'Hoja de Trabajo para listado'!$A$151:$Z$151,0)),0)+IFERROR(INDEX('Hoja de Trabajo para listado'!$AB$155:$BA$1048576,MATCH($A957,'Hoja de Trabajo para listado'!$AB$155:$AB$1048576,0),MATCH((CUADRO!Q$4&amp;$E957),'Hoja de Trabajo para listado'!$AB$151:$BA$151,0)),0)+IFERROR(INDEX('Hoja de Trabajo para listado'!$BC$155:$CB$1048576,MATCH($A957,'Hoja de Trabajo para listado'!$BC$155:$BC$1048576,0),MATCH((CUADRO!Q$4&amp;$E957),'Hoja de Trabajo para listado'!$BC$151:$CB$151,0)),0)+IFERROR(INDEX('Hoja de Trabajo para listado'!$DE$153:$DG$274,MATCH($A957,'Hoja de Trabajo para listado'!$DE$153:$DE$1048576,0),MATCH((CUADRO!Q$4&amp;$E957),'Hoja de Trabajo para listado'!$DE$151:$DG$151,0)),0)+IFERROR(INDEX('Hoja de Trabajo para listado'!$CD$155:$DC$1048576,MATCH($A957,'Hoja de Trabajo para listado'!$CD$155:$CD$1048576,0),MATCH((CUADRO!Q$4&amp;$E957),'Hoja de Trabajo para listado'!$CD$151:$DC$151,0)),0)</f>
        <v>0</v>
      </c>
      <c r="R957" s="241">
        <f t="shared" ca="1" si="28"/>
        <v>0</v>
      </c>
      <c r="S957" s="247"/>
      <c r="T957" s="241">
        <f ca="1">+T958</f>
        <v>0</v>
      </c>
      <c r="U957" s="240">
        <f t="shared" si="29"/>
        <v>1</v>
      </c>
    </row>
    <row r="958" spans="1:21" customFormat="1" ht="15" hidden="1" customHeight="1">
      <c r="A958" s="32">
        <v>1710</v>
      </c>
      <c r="B958" s="382"/>
      <c r="C958" s="245" t="str">
        <f>+VLOOKUP(A958,bd_lista!$A$3:$C$592,3,FALSE)</f>
        <v>Gobierno Autónomo Municipal de Buena Vista</v>
      </c>
      <c r="D958" s="384"/>
      <c r="E958" s="242" t="s">
        <v>684</v>
      </c>
      <c r="F958" s="243">
        <f ca="1">+IFERROR(INDEX('Hoja de Trabajo para listado'!$A$155:$Z$1048576,MATCH($A958,'Hoja de Trabajo para listado'!$A$155:$A$1048576,0),MATCH((CUADRO!F$4&amp;$E958),'Hoja de Trabajo para listado'!$A$151:$Z$151,0)),0)+IFERROR(INDEX('Hoja de Trabajo para listado'!$AB$155:$BA$1048576,MATCH($A958,'Hoja de Trabajo para listado'!$AB$155:$AB$1048576,0),MATCH((CUADRO!F$4&amp;$E958),'Hoja de Trabajo para listado'!$AB$151:$BA$151,0)),0)+IFERROR(INDEX('Hoja de Trabajo para listado'!$BC$155:$CB$1048576,MATCH($A958,'Hoja de Trabajo para listado'!$BC$155:$BC$1048576,0),MATCH((CUADRO!F$4&amp;$E958),'Hoja de Trabajo para listado'!$BC$151:$CB$151,0)),0)+IFERROR(INDEX('Hoja de Trabajo para listado'!$DE$153:$DG$274,MATCH($A958,'Hoja de Trabajo para listado'!$DE$153:$DE$1048576,0),MATCH((CUADRO!F$4&amp;$E958),'Hoja de Trabajo para listado'!$DE$151:$DG$151,0)),0)+IFERROR(INDEX('Hoja de Trabajo para listado'!$CD$155:$DC$1048576,MATCH($A958,'Hoja de Trabajo para listado'!$CD$155:$CD$1048576,0),MATCH((CUADRO!F$4&amp;$E958),'Hoja de Trabajo para listado'!$CD$151:$DC$151,0)),0)</f>
        <v>0</v>
      </c>
      <c r="G958" s="243">
        <f ca="1">+IFERROR(INDEX('Hoja de Trabajo para listado'!$A$155:$Z$1048576,MATCH($A958,'Hoja de Trabajo para listado'!$A$155:$A$1048576,0),MATCH((CUADRO!G$4&amp;$E958),'Hoja de Trabajo para listado'!$A$151:$Z$151,0)),0)+IFERROR(INDEX('Hoja de Trabajo para listado'!$AB$155:$BA$1048576,MATCH($A958,'Hoja de Trabajo para listado'!$AB$155:$AB$1048576,0),MATCH((CUADRO!G$4&amp;$E958),'Hoja de Trabajo para listado'!$AB$151:$BA$151,0)),0)+IFERROR(INDEX('Hoja de Trabajo para listado'!$BC$155:$CB$1048576,MATCH($A958,'Hoja de Trabajo para listado'!$BC$155:$BC$1048576,0),MATCH((CUADRO!G$4&amp;$E958),'Hoja de Trabajo para listado'!$BC$151:$CB$151,0)),0)+IFERROR(INDEX('Hoja de Trabajo para listado'!$DE$153:$DG$274,MATCH($A958,'Hoja de Trabajo para listado'!$DE$153:$DE$1048576,0),MATCH((CUADRO!G$4&amp;$E958),'Hoja de Trabajo para listado'!$DE$151:$DG$151,0)),0)+IFERROR(INDEX('Hoja de Trabajo para listado'!$CD$155:$DC$1048576,MATCH($A958,'Hoja de Trabajo para listado'!$CD$155:$CD$1048576,0),MATCH((CUADRO!G$4&amp;$E958),'Hoja de Trabajo para listado'!$CD$151:$DC$151,0)),0)</f>
        <v>0</v>
      </c>
      <c r="H958" s="243">
        <f ca="1">+IFERROR(INDEX('Hoja de Trabajo para listado'!$A$155:$Z$1048576,MATCH($A958,'Hoja de Trabajo para listado'!$A$155:$A$1048576,0),MATCH((CUADRO!H$4&amp;$E958),'Hoja de Trabajo para listado'!$A$151:$Z$151,0)),0)+IFERROR(INDEX('Hoja de Trabajo para listado'!$AB$155:$BA$1048576,MATCH($A958,'Hoja de Trabajo para listado'!$AB$155:$AB$1048576,0),MATCH((CUADRO!H$4&amp;$E958),'Hoja de Trabajo para listado'!$AB$151:$BA$151,0)),0)+IFERROR(INDEX('Hoja de Trabajo para listado'!$BC$155:$CB$1048576,MATCH($A958,'Hoja de Trabajo para listado'!$BC$155:$BC$1048576,0),MATCH((CUADRO!H$4&amp;$E958),'Hoja de Trabajo para listado'!$BC$151:$CB$151,0)),0)+IFERROR(INDEX('Hoja de Trabajo para listado'!$DE$153:$DG$274,MATCH($A958,'Hoja de Trabajo para listado'!$DE$153:$DE$1048576,0),MATCH((CUADRO!H$4&amp;$E958),'Hoja de Trabajo para listado'!$DE$151:$DG$151,0)),0)+IFERROR(INDEX('Hoja de Trabajo para listado'!$CD$155:$DC$1048576,MATCH($A958,'Hoja de Trabajo para listado'!$CD$155:$CD$1048576,0),MATCH((CUADRO!H$4&amp;$E958),'Hoja de Trabajo para listado'!$CD$151:$DC$151,0)),0)</f>
        <v>0</v>
      </c>
      <c r="I958" s="243">
        <f ca="1">+IFERROR(INDEX('Hoja de Trabajo para listado'!$A$155:$Z$1048576,MATCH($A958,'Hoja de Trabajo para listado'!$A$155:$A$1048576,0),MATCH((CUADRO!I$4&amp;$E958),'Hoja de Trabajo para listado'!$A$151:$Z$151,0)),0)+IFERROR(INDEX('Hoja de Trabajo para listado'!$AB$155:$BA$1048576,MATCH($A958,'Hoja de Trabajo para listado'!$AB$155:$AB$1048576,0),MATCH((CUADRO!I$4&amp;$E958),'Hoja de Trabajo para listado'!$AB$151:$BA$151,0)),0)+IFERROR(INDEX('Hoja de Trabajo para listado'!$BC$155:$CB$1048576,MATCH($A958,'Hoja de Trabajo para listado'!$BC$155:$BC$1048576,0),MATCH((CUADRO!I$4&amp;$E958),'Hoja de Trabajo para listado'!$BC$151:$CB$151,0)),0)+IFERROR(INDEX('Hoja de Trabajo para listado'!$DE$153:$DG$274,MATCH($A958,'Hoja de Trabajo para listado'!$DE$153:$DE$1048576,0),MATCH((CUADRO!I$4&amp;$E958),'Hoja de Trabajo para listado'!$DE$151:$DG$151,0)),0)+IFERROR(INDEX('Hoja de Trabajo para listado'!$CD$155:$DC$1048576,MATCH($A958,'Hoja de Trabajo para listado'!$CD$155:$CD$1048576,0),MATCH((CUADRO!I$4&amp;$E958),'Hoja de Trabajo para listado'!$CD$151:$DC$151,0)),0)</f>
        <v>0</v>
      </c>
      <c r="J958" s="243">
        <f ca="1">+IFERROR(INDEX('Hoja de Trabajo para listado'!$A$155:$Z$1048576,MATCH($A958,'Hoja de Trabajo para listado'!$A$155:$A$1048576,0),MATCH((CUADRO!J$4&amp;$E958),'Hoja de Trabajo para listado'!$A$151:$Z$151,0)),0)+IFERROR(INDEX('Hoja de Trabajo para listado'!$AB$155:$BA$1048576,MATCH($A958,'Hoja de Trabajo para listado'!$AB$155:$AB$1048576,0),MATCH((CUADRO!J$4&amp;$E958),'Hoja de Trabajo para listado'!$AB$151:$BA$151,0)),0)+IFERROR(INDEX('Hoja de Trabajo para listado'!$BC$155:$CB$1048576,MATCH($A958,'Hoja de Trabajo para listado'!$BC$155:$BC$1048576,0),MATCH((CUADRO!J$4&amp;$E958),'Hoja de Trabajo para listado'!$BC$151:$CB$151,0)),0)+IFERROR(INDEX('Hoja de Trabajo para listado'!$DE$153:$DG$274,MATCH($A958,'Hoja de Trabajo para listado'!$DE$153:$DE$1048576,0),MATCH((CUADRO!J$4&amp;$E958),'Hoja de Trabajo para listado'!$DE$151:$DG$151,0)),0)+IFERROR(INDEX('Hoja de Trabajo para listado'!$CD$155:$DC$1048576,MATCH($A958,'Hoja de Trabajo para listado'!$CD$155:$CD$1048576,0),MATCH((CUADRO!J$4&amp;$E958),'Hoja de Trabajo para listado'!$CD$151:$DC$151,0)),0)</f>
        <v>0</v>
      </c>
      <c r="K958" s="243">
        <f ca="1">+IFERROR(INDEX('Hoja de Trabajo para listado'!$A$155:$Z$1048576,MATCH($A958,'Hoja de Trabajo para listado'!$A$155:$A$1048576,0),MATCH((CUADRO!K$4&amp;$E958),'Hoja de Trabajo para listado'!$A$151:$Z$151,0)),0)+IFERROR(INDEX('Hoja de Trabajo para listado'!$AB$155:$BA$1048576,MATCH($A958,'Hoja de Trabajo para listado'!$AB$155:$AB$1048576,0),MATCH((CUADRO!K$4&amp;$E958),'Hoja de Trabajo para listado'!$AB$151:$BA$151,0)),0)+IFERROR(INDEX('Hoja de Trabajo para listado'!$BC$155:$CB$1048576,MATCH($A958,'Hoja de Trabajo para listado'!$BC$155:$BC$1048576,0),MATCH((CUADRO!K$4&amp;$E958),'Hoja de Trabajo para listado'!$BC$151:$CB$151,0)),0)+IFERROR(INDEX('Hoja de Trabajo para listado'!$DE$153:$DG$274,MATCH($A958,'Hoja de Trabajo para listado'!$DE$153:$DE$1048576,0),MATCH((CUADRO!K$4&amp;$E958),'Hoja de Trabajo para listado'!$DE$151:$DG$151,0)),0)+IFERROR(INDEX('Hoja de Trabajo para listado'!$CD$155:$DC$1048576,MATCH($A958,'Hoja de Trabajo para listado'!$CD$155:$CD$1048576,0),MATCH((CUADRO!K$4&amp;$E958),'Hoja de Trabajo para listado'!$CD$151:$DC$151,0)),0)</f>
        <v>0</v>
      </c>
      <c r="L958" s="243">
        <f ca="1">+IFERROR(INDEX('Hoja de Trabajo para listado'!$A$155:$Z$1048576,MATCH($A958,'Hoja de Trabajo para listado'!$A$155:$A$1048576,0),MATCH((CUADRO!L$4&amp;$E958),'Hoja de Trabajo para listado'!$A$151:$Z$151,0)),0)+IFERROR(INDEX('Hoja de Trabajo para listado'!$AB$155:$BA$1048576,MATCH($A958,'Hoja de Trabajo para listado'!$AB$155:$AB$1048576,0),MATCH((CUADRO!L$4&amp;$E958),'Hoja de Trabajo para listado'!$AB$151:$BA$151,0)),0)+IFERROR(INDEX('Hoja de Trabajo para listado'!$BC$155:$CB$1048576,MATCH($A958,'Hoja de Trabajo para listado'!$BC$155:$BC$1048576,0),MATCH((CUADRO!L$4&amp;$E958),'Hoja de Trabajo para listado'!$BC$151:$CB$151,0)),0)+IFERROR(INDEX('Hoja de Trabajo para listado'!$DE$153:$DG$274,MATCH($A958,'Hoja de Trabajo para listado'!$DE$153:$DE$1048576,0),MATCH((CUADRO!L$4&amp;$E958),'Hoja de Trabajo para listado'!$DE$151:$DG$151,0)),0)+IFERROR(INDEX('Hoja de Trabajo para listado'!$CD$155:$DC$1048576,MATCH($A958,'Hoja de Trabajo para listado'!$CD$155:$CD$1048576,0),MATCH((CUADRO!L$4&amp;$E958),'Hoja de Trabajo para listado'!$CD$151:$DC$151,0)),0)</f>
        <v>0</v>
      </c>
      <c r="M958" s="243">
        <f ca="1">+IFERROR(INDEX('Hoja de Trabajo para listado'!$A$155:$Z$1048576,MATCH($A958,'Hoja de Trabajo para listado'!$A$155:$A$1048576,0),MATCH((CUADRO!M$4&amp;$E958),'Hoja de Trabajo para listado'!$A$151:$Z$151,0)),0)+IFERROR(INDEX('Hoja de Trabajo para listado'!$AB$155:$BA$1048576,MATCH($A958,'Hoja de Trabajo para listado'!$AB$155:$AB$1048576,0),MATCH((CUADRO!M$4&amp;$E958),'Hoja de Trabajo para listado'!$AB$151:$BA$151,0)),0)+IFERROR(INDEX('Hoja de Trabajo para listado'!$BC$155:$CB$1048576,MATCH($A958,'Hoja de Trabajo para listado'!$BC$155:$BC$1048576,0),MATCH((CUADRO!M$4&amp;$E958),'Hoja de Trabajo para listado'!$BC$151:$CB$151,0)),0)+IFERROR(INDEX('Hoja de Trabajo para listado'!$DE$153:$DG$274,MATCH($A958,'Hoja de Trabajo para listado'!$DE$153:$DE$1048576,0),MATCH((CUADRO!M$4&amp;$E958),'Hoja de Trabajo para listado'!$DE$151:$DG$151,0)),0)+IFERROR(INDEX('Hoja de Trabajo para listado'!$CD$155:$DC$1048576,MATCH($A958,'Hoja de Trabajo para listado'!$CD$155:$CD$1048576,0),MATCH((CUADRO!M$4&amp;$E958),'Hoja de Trabajo para listado'!$CD$151:$DC$151,0)),0)</f>
        <v>0</v>
      </c>
      <c r="N958" s="243">
        <f ca="1">+IFERROR(INDEX('Hoja de Trabajo para listado'!$A$155:$Z$1048576,MATCH($A958,'Hoja de Trabajo para listado'!$A$155:$A$1048576,0),MATCH((CUADRO!N$4&amp;$E958),'Hoja de Trabajo para listado'!$A$151:$Z$151,0)),0)+IFERROR(INDEX('Hoja de Trabajo para listado'!$AB$155:$BA$1048576,MATCH($A958,'Hoja de Trabajo para listado'!$AB$155:$AB$1048576,0),MATCH((CUADRO!N$4&amp;$E958),'Hoja de Trabajo para listado'!$AB$151:$BA$151,0)),0)+IFERROR(INDEX('Hoja de Trabajo para listado'!$BC$155:$CB$1048576,MATCH($A958,'Hoja de Trabajo para listado'!$BC$155:$BC$1048576,0),MATCH((CUADRO!N$4&amp;$E958),'Hoja de Trabajo para listado'!$BC$151:$CB$151,0)),0)+IFERROR(INDEX('Hoja de Trabajo para listado'!$DE$153:$DG$274,MATCH($A958,'Hoja de Trabajo para listado'!$DE$153:$DE$1048576,0),MATCH((CUADRO!N$4&amp;$E958),'Hoja de Trabajo para listado'!$DE$151:$DG$151,0)),0)+IFERROR(INDEX('Hoja de Trabajo para listado'!$CD$155:$DC$1048576,MATCH($A958,'Hoja de Trabajo para listado'!$CD$155:$CD$1048576,0),MATCH((CUADRO!N$4&amp;$E958),'Hoja de Trabajo para listado'!$CD$151:$DC$151,0)),0)</f>
        <v>0</v>
      </c>
      <c r="O958" s="243">
        <f ca="1">+IFERROR(INDEX('Hoja de Trabajo para listado'!$A$155:$Z$1048576,MATCH($A958,'Hoja de Trabajo para listado'!$A$155:$A$1048576,0),MATCH((CUADRO!O$4&amp;$E958),'Hoja de Trabajo para listado'!$A$151:$Z$151,0)),0)+IFERROR(INDEX('Hoja de Trabajo para listado'!$AB$155:$BA$1048576,MATCH($A958,'Hoja de Trabajo para listado'!$AB$155:$AB$1048576,0),MATCH((CUADRO!O$4&amp;$E958),'Hoja de Trabajo para listado'!$AB$151:$BA$151,0)),0)+IFERROR(INDEX('Hoja de Trabajo para listado'!$BC$155:$CB$1048576,MATCH($A958,'Hoja de Trabajo para listado'!$BC$155:$BC$1048576,0),MATCH((CUADRO!O$4&amp;$E958),'Hoja de Trabajo para listado'!$BC$151:$CB$151,0)),0)+IFERROR(INDEX('Hoja de Trabajo para listado'!$DE$153:$DG$274,MATCH($A958,'Hoja de Trabajo para listado'!$DE$153:$DE$1048576,0),MATCH((CUADRO!O$4&amp;$E958),'Hoja de Trabajo para listado'!$DE$151:$DG$151,0)),0)+IFERROR(INDEX('Hoja de Trabajo para listado'!$CD$155:$DC$1048576,MATCH($A958,'Hoja de Trabajo para listado'!$CD$155:$CD$1048576,0),MATCH((CUADRO!O$4&amp;$E958),'Hoja de Trabajo para listado'!$CD$151:$DC$151,0)),0)</f>
        <v>0</v>
      </c>
      <c r="P958" s="241">
        <f ca="1">+IFERROR(INDEX('Hoja de Trabajo para listado'!$A$155:$Z$1048576,MATCH($A958,'Hoja de Trabajo para listado'!$A$155:$A$1048576,0),MATCH((CUADRO!P$4&amp;$E958),'Hoja de Trabajo para listado'!$A$151:$Z$151,0)),0)+IFERROR(INDEX('Hoja de Trabajo para listado'!$AB$155:$BA$1048576,MATCH($A958,'Hoja de Trabajo para listado'!$AB$155:$AB$1048576,0),MATCH((CUADRO!P$4&amp;$E958),'Hoja de Trabajo para listado'!$AB$151:$BA$151,0)),0)+IFERROR(INDEX('Hoja de Trabajo para listado'!$BC$155:$CB$1048576,MATCH($A958,'Hoja de Trabajo para listado'!$BC$155:$BC$1048576,0),MATCH((CUADRO!P$4&amp;$E958),'Hoja de Trabajo para listado'!$BC$151:$CB$151,0)),0)+IFERROR(INDEX('Hoja de Trabajo para listado'!$DE$153:$DG$274,MATCH($A958,'Hoja de Trabajo para listado'!$DE$153:$DE$1048576,0),MATCH((CUADRO!P$4&amp;$E958),'Hoja de Trabajo para listado'!$DE$151:$DG$151,0)),0)+IFERROR(INDEX('Hoja de Trabajo para listado'!$CD$155:$DC$1048576,MATCH($A958,'Hoja de Trabajo para listado'!$CD$155:$CD$1048576,0),MATCH((CUADRO!P$4&amp;$E958),'Hoja de Trabajo para listado'!$CD$151:$DC$151,0)),0)</f>
        <v>0</v>
      </c>
      <c r="Q958" s="241">
        <f ca="1">+IFERROR(INDEX('Hoja de Trabajo para listado'!$A$155:$Z$1048576,MATCH($A958,'Hoja de Trabajo para listado'!$A$155:$A$1048576,0),MATCH((CUADRO!Q$4&amp;$E958),'Hoja de Trabajo para listado'!$A$151:$Z$151,0)),0)+IFERROR(INDEX('Hoja de Trabajo para listado'!$AB$155:$BA$1048576,MATCH($A958,'Hoja de Trabajo para listado'!$AB$155:$AB$1048576,0),MATCH((CUADRO!Q$4&amp;$E958),'Hoja de Trabajo para listado'!$AB$151:$BA$151,0)),0)+IFERROR(INDEX('Hoja de Trabajo para listado'!$BC$155:$CB$1048576,MATCH($A958,'Hoja de Trabajo para listado'!$BC$155:$BC$1048576,0),MATCH((CUADRO!Q$4&amp;$E958),'Hoja de Trabajo para listado'!$BC$151:$CB$151,0)),0)+IFERROR(INDEX('Hoja de Trabajo para listado'!$DE$153:$DG$274,MATCH($A958,'Hoja de Trabajo para listado'!$DE$153:$DE$1048576,0),MATCH((CUADRO!Q$4&amp;$E958),'Hoja de Trabajo para listado'!$DE$151:$DG$151,0)),0)+IFERROR(INDEX('Hoja de Trabajo para listado'!$CD$155:$DC$1048576,MATCH($A958,'Hoja de Trabajo para listado'!$CD$155:$CD$1048576,0),MATCH((CUADRO!Q$4&amp;$E958),'Hoja de Trabajo para listado'!$CD$151:$DC$151,0)),0)</f>
        <v>0</v>
      </c>
      <c r="R958" s="243">
        <f t="shared" ca="1" si="28"/>
        <v>0</v>
      </c>
      <c r="S958" s="253">
        <f ca="1">+R957+R958</f>
        <v>0</v>
      </c>
      <c r="T958" s="243">
        <f ca="1">+S958</f>
        <v>0</v>
      </c>
      <c r="U958" s="242">
        <f t="shared" si="29"/>
        <v>2</v>
      </c>
    </row>
    <row r="959" spans="1:21" customFormat="1" ht="15" hidden="1" customHeight="1">
      <c r="A959" s="32">
        <v>1711</v>
      </c>
      <c r="B959" s="381">
        <f>+A959</f>
        <v>1711</v>
      </c>
      <c r="C959" s="245" t="str">
        <f>+VLOOKUP(A959,bd_lista!$A$3:$C$592,3,FALSE)</f>
        <v>Gobierno Autónomo Municipal de San Carlos</v>
      </c>
      <c r="D959" s="383" t="str">
        <f>+C959</f>
        <v>Gobierno Autónomo Municipal de San Carlos</v>
      </c>
      <c r="E959" s="240" t="s">
        <v>683</v>
      </c>
      <c r="F959" s="241">
        <f ca="1">+IFERROR(INDEX('Hoja de Trabajo para listado'!$A$155:$Z$1048576,MATCH($A959,'Hoja de Trabajo para listado'!$A$155:$A$1048576,0),MATCH((CUADRO!F$4&amp;$E959),'Hoja de Trabajo para listado'!$A$151:$Z$151,0)),0)+IFERROR(INDEX('Hoja de Trabajo para listado'!$AB$155:$BA$1048576,MATCH($A959,'Hoja de Trabajo para listado'!$AB$155:$AB$1048576,0),MATCH((CUADRO!F$4&amp;$E959),'Hoja de Trabajo para listado'!$AB$151:$BA$151,0)),0)+IFERROR(INDEX('Hoja de Trabajo para listado'!$BC$155:$CB$1048576,MATCH($A959,'Hoja de Trabajo para listado'!$BC$155:$BC$1048576,0),MATCH((CUADRO!F$4&amp;$E959),'Hoja de Trabajo para listado'!$BC$151:$CB$151,0)),0)+IFERROR(INDEX('Hoja de Trabajo para listado'!$DE$153:$DG$274,MATCH($A959,'Hoja de Trabajo para listado'!$DE$153:$DE$1048576,0),MATCH((CUADRO!F$4&amp;$E959),'Hoja de Trabajo para listado'!$DE$151:$DG$151,0)),0)+IFERROR(INDEX('Hoja de Trabajo para listado'!$CD$155:$DC$1048576,MATCH($A959,'Hoja de Trabajo para listado'!$CD$155:$CD$1048576,0),MATCH((CUADRO!F$4&amp;$E959),'Hoja de Trabajo para listado'!$CD$151:$DC$151,0)),0)</f>
        <v>0</v>
      </c>
      <c r="G959" s="241">
        <f ca="1">+IFERROR(INDEX('Hoja de Trabajo para listado'!$A$155:$Z$1048576,MATCH($A959,'Hoja de Trabajo para listado'!$A$155:$A$1048576,0),MATCH((CUADRO!G$4&amp;$E959),'Hoja de Trabajo para listado'!$A$151:$Z$151,0)),0)+IFERROR(INDEX('Hoja de Trabajo para listado'!$AB$155:$BA$1048576,MATCH($A959,'Hoja de Trabajo para listado'!$AB$155:$AB$1048576,0),MATCH((CUADRO!G$4&amp;$E959),'Hoja de Trabajo para listado'!$AB$151:$BA$151,0)),0)+IFERROR(INDEX('Hoja de Trabajo para listado'!$BC$155:$CB$1048576,MATCH($A959,'Hoja de Trabajo para listado'!$BC$155:$BC$1048576,0),MATCH((CUADRO!G$4&amp;$E959),'Hoja de Trabajo para listado'!$BC$151:$CB$151,0)),0)+IFERROR(INDEX('Hoja de Trabajo para listado'!$DE$153:$DG$274,MATCH($A959,'Hoja de Trabajo para listado'!$DE$153:$DE$1048576,0),MATCH((CUADRO!G$4&amp;$E959),'Hoja de Trabajo para listado'!$DE$151:$DG$151,0)),0)+IFERROR(INDEX('Hoja de Trabajo para listado'!$CD$155:$DC$1048576,MATCH($A959,'Hoja de Trabajo para listado'!$CD$155:$CD$1048576,0),MATCH((CUADRO!G$4&amp;$E959),'Hoja de Trabajo para listado'!$CD$151:$DC$151,0)),0)</f>
        <v>0</v>
      </c>
      <c r="H959" s="241">
        <f ca="1">+IFERROR(INDEX('Hoja de Trabajo para listado'!$A$155:$Z$1048576,MATCH($A959,'Hoja de Trabajo para listado'!$A$155:$A$1048576,0),MATCH((CUADRO!H$4&amp;$E959),'Hoja de Trabajo para listado'!$A$151:$Z$151,0)),0)+IFERROR(INDEX('Hoja de Trabajo para listado'!$AB$155:$BA$1048576,MATCH($A959,'Hoja de Trabajo para listado'!$AB$155:$AB$1048576,0),MATCH((CUADRO!H$4&amp;$E959),'Hoja de Trabajo para listado'!$AB$151:$BA$151,0)),0)+IFERROR(INDEX('Hoja de Trabajo para listado'!$BC$155:$CB$1048576,MATCH($A959,'Hoja de Trabajo para listado'!$BC$155:$BC$1048576,0),MATCH((CUADRO!H$4&amp;$E959),'Hoja de Trabajo para listado'!$BC$151:$CB$151,0)),0)+IFERROR(INDEX('Hoja de Trabajo para listado'!$DE$153:$DG$274,MATCH($A959,'Hoja de Trabajo para listado'!$DE$153:$DE$1048576,0),MATCH((CUADRO!H$4&amp;$E959),'Hoja de Trabajo para listado'!$DE$151:$DG$151,0)),0)+IFERROR(INDEX('Hoja de Trabajo para listado'!$CD$155:$DC$1048576,MATCH($A959,'Hoja de Trabajo para listado'!$CD$155:$CD$1048576,0),MATCH((CUADRO!H$4&amp;$E959),'Hoja de Trabajo para listado'!$CD$151:$DC$151,0)),0)</f>
        <v>0</v>
      </c>
      <c r="I959" s="241">
        <f ca="1">+IFERROR(INDEX('Hoja de Trabajo para listado'!$A$155:$Z$1048576,MATCH($A959,'Hoja de Trabajo para listado'!$A$155:$A$1048576,0),MATCH((CUADRO!I$4&amp;$E959),'Hoja de Trabajo para listado'!$A$151:$Z$151,0)),0)+IFERROR(INDEX('Hoja de Trabajo para listado'!$AB$155:$BA$1048576,MATCH($A959,'Hoja de Trabajo para listado'!$AB$155:$AB$1048576,0),MATCH((CUADRO!I$4&amp;$E959),'Hoja de Trabajo para listado'!$AB$151:$BA$151,0)),0)+IFERROR(INDEX('Hoja de Trabajo para listado'!$BC$155:$CB$1048576,MATCH($A959,'Hoja de Trabajo para listado'!$BC$155:$BC$1048576,0),MATCH((CUADRO!I$4&amp;$E959),'Hoja de Trabajo para listado'!$BC$151:$CB$151,0)),0)+IFERROR(INDEX('Hoja de Trabajo para listado'!$DE$153:$DG$274,MATCH($A959,'Hoja de Trabajo para listado'!$DE$153:$DE$1048576,0),MATCH((CUADRO!I$4&amp;$E959),'Hoja de Trabajo para listado'!$DE$151:$DG$151,0)),0)+IFERROR(INDEX('Hoja de Trabajo para listado'!$CD$155:$DC$1048576,MATCH($A959,'Hoja de Trabajo para listado'!$CD$155:$CD$1048576,0),MATCH((CUADRO!I$4&amp;$E959),'Hoja de Trabajo para listado'!$CD$151:$DC$151,0)),0)</f>
        <v>0</v>
      </c>
      <c r="J959" s="241">
        <f ca="1">+IFERROR(INDEX('Hoja de Trabajo para listado'!$A$155:$Z$1048576,MATCH($A959,'Hoja de Trabajo para listado'!$A$155:$A$1048576,0),MATCH((CUADRO!J$4&amp;$E959),'Hoja de Trabajo para listado'!$A$151:$Z$151,0)),0)+IFERROR(INDEX('Hoja de Trabajo para listado'!$AB$155:$BA$1048576,MATCH($A959,'Hoja de Trabajo para listado'!$AB$155:$AB$1048576,0),MATCH((CUADRO!J$4&amp;$E959),'Hoja de Trabajo para listado'!$AB$151:$BA$151,0)),0)+IFERROR(INDEX('Hoja de Trabajo para listado'!$BC$155:$CB$1048576,MATCH($A959,'Hoja de Trabajo para listado'!$BC$155:$BC$1048576,0),MATCH((CUADRO!J$4&amp;$E959),'Hoja de Trabajo para listado'!$BC$151:$CB$151,0)),0)+IFERROR(INDEX('Hoja de Trabajo para listado'!$DE$153:$DG$274,MATCH($A959,'Hoja de Trabajo para listado'!$DE$153:$DE$1048576,0),MATCH((CUADRO!J$4&amp;$E959),'Hoja de Trabajo para listado'!$DE$151:$DG$151,0)),0)+IFERROR(INDEX('Hoja de Trabajo para listado'!$CD$155:$DC$1048576,MATCH($A959,'Hoja de Trabajo para listado'!$CD$155:$CD$1048576,0),MATCH((CUADRO!J$4&amp;$E959),'Hoja de Trabajo para listado'!$CD$151:$DC$151,0)),0)</f>
        <v>0</v>
      </c>
      <c r="K959" s="262">
        <f ca="1">+IFERROR(INDEX('Hoja de Trabajo para listado'!$A$155:$Z$1048576,MATCH($A959,'Hoja de Trabajo para listado'!$A$155:$A$1048576,0),MATCH((CUADRO!K$4&amp;$E959),'Hoja de Trabajo para listado'!$A$151:$Z$151,0)),0)+IFERROR(INDEX('Hoja de Trabajo para listado'!$AB$155:$BA$1048576,MATCH($A959,'Hoja de Trabajo para listado'!$AB$155:$AB$1048576,0),MATCH((CUADRO!K$4&amp;$E959),'Hoja de Trabajo para listado'!$AB$151:$BA$151,0)),0)+IFERROR(INDEX('Hoja de Trabajo para listado'!$BC$155:$CB$1048576,MATCH($A959,'Hoja de Trabajo para listado'!$BC$155:$BC$1048576,0),MATCH((CUADRO!K$4&amp;$E959),'Hoja de Trabajo para listado'!$BC$151:$CB$151,0)),0)+IFERROR(INDEX('Hoja de Trabajo para listado'!$DE$153:$DG$274,MATCH($A959,'Hoja de Trabajo para listado'!$DE$153:$DE$1048576,0),MATCH((CUADRO!K$4&amp;$E959),'Hoja de Trabajo para listado'!$DE$151:$DG$151,0)),0)+IFERROR(INDEX('Hoja de Trabajo para listado'!$CD$155:$DC$1048576,MATCH($A959,'Hoja de Trabajo para listado'!$CD$155:$CD$1048576,0),MATCH((CUADRO!K$4&amp;$E959),'Hoja de Trabajo para listado'!$CD$151:$DC$151,0)),0)</f>
        <v>0</v>
      </c>
      <c r="L959" s="241">
        <f ca="1">+IFERROR(INDEX('Hoja de Trabajo para listado'!$A$155:$Z$1048576,MATCH($A959,'Hoja de Trabajo para listado'!$A$155:$A$1048576,0),MATCH((CUADRO!L$4&amp;$E959),'Hoja de Trabajo para listado'!$A$151:$Z$151,0)),0)+IFERROR(INDEX('Hoja de Trabajo para listado'!$AB$155:$BA$1048576,MATCH($A959,'Hoja de Trabajo para listado'!$AB$155:$AB$1048576,0),MATCH((CUADRO!L$4&amp;$E959),'Hoja de Trabajo para listado'!$AB$151:$BA$151,0)),0)+IFERROR(INDEX('Hoja de Trabajo para listado'!$BC$155:$CB$1048576,MATCH($A959,'Hoja de Trabajo para listado'!$BC$155:$BC$1048576,0),MATCH((CUADRO!L$4&amp;$E959),'Hoja de Trabajo para listado'!$BC$151:$CB$151,0)),0)+IFERROR(INDEX('Hoja de Trabajo para listado'!$DE$153:$DG$274,MATCH($A959,'Hoja de Trabajo para listado'!$DE$153:$DE$1048576,0),MATCH((CUADRO!L$4&amp;$E959),'Hoja de Trabajo para listado'!$DE$151:$DG$151,0)),0)+IFERROR(INDEX('Hoja de Trabajo para listado'!$CD$155:$DC$1048576,MATCH($A959,'Hoja de Trabajo para listado'!$CD$155:$CD$1048576,0),MATCH((CUADRO!L$4&amp;$E959),'Hoja de Trabajo para listado'!$CD$151:$DC$151,0)),0)</f>
        <v>0</v>
      </c>
      <c r="M959" s="241">
        <f ca="1">+IFERROR(INDEX('Hoja de Trabajo para listado'!$A$155:$Z$1048576,MATCH($A959,'Hoja de Trabajo para listado'!$A$155:$A$1048576,0),MATCH((CUADRO!M$4&amp;$E959),'Hoja de Trabajo para listado'!$A$151:$Z$151,0)),0)+IFERROR(INDEX('Hoja de Trabajo para listado'!$AB$155:$BA$1048576,MATCH($A959,'Hoja de Trabajo para listado'!$AB$155:$AB$1048576,0),MATCH((CUADRO!M$4&amp;$E959),'Hoja de Trabajo para listado'!$AB$151:$BA$151,0)),0)+IFERROR(INDEX('Hoja de Trabajo para listado'!$BC$155:$CB$1048576,MATCH($A959,'Hoja de Trabajo para listado'!$BC$155:$BC$1048576,0),MATCH((CUADRO!M$4&amp;$E959),'Hoja de Trabajo para listado'!$BC$151:$CB$151,0)),0)+IFERROR(INDEX('Hoja de Trabajo para listado'!$DE$153:$DG$274,MATCH($A959,'Hoja de Trabajo para listado'!$DE$153:$DE$1048576,0),MATCH((CUADRO!M$4&amp;$E959),'Hoja de Trabajo para listado'!$DE$151:$DG$151,0)),0)+IFERROR(INDEX('Hoja de Trabajo para listado'!$CD$155:$DC$1048576,MATCH($A959,'Hoja de Trabajo para listado'!$CD$155:$CD$1048576,0),MATCH((CUADRO!M$4&amp;$E959),'Hoja de Trabajo para listado'!$CD$151:$DC$151,0)),0)</f>
        <v>0</v>
      </c>
      <c r="N959" s="241">
        <f ca="1">+IFERROR(INDEX('Hoja de Trabajo para listado'!$A$155:$Z$1048576,MATCH($A959,'Hoja de Trabajo para listado'!$A$155:$A$1048576,0),MATCH((CUADRO!N$4&amp;$E959),'Hoja de Trabajo para listado'!$A$151:$Z$151,0)),0)+IFERROR(INDEX('Hoja de Trabajo para listado'!$AB$155:$BA$1048576,MATCH($A959,'Hoja de Trabajo para listado'!$AB$155:$AB$1048576,0),MATCH((CUADRO!N$4&amp;$E959),'Hoja de Trabajo para listado'!$AB$151:$BA$151,0)),0)+IFERROR(INDEX('Hoja de Trabajo para listado'!$BC$155:$CB$1048576,MATCH($A959,'Hoja de Trabajo para listado'!$BC$155:$BC$1048576,0),MATCH((CUADRO!N$4&amp;$E959),'Hoja de Trabajo para listado'!$BC$151:$CB$151,0)),0)+IFERROR(INDEX('Hoja de Trabajo para listado'!$DE$153:$DG$274,MATCH($A959,'Hoja de Trabajo para listado'!$DE$153:$DE$1048576,0),MATCH((CUADRO!N$4&amp;$E959),'Hoja de Trabajo para listado'!$DE$151:$DG$151,0)),0)+IFERROR(INDEX('Hoja de Trabajo para listado'!$CD$155:$DC$1048576,MATCH($A959,'Hoja de Trabajo para listado'!$CD$155:$CD$1048576,0),MATCH((CUADRO!N$4&amp;$E959),'Hoja de Trabajo para listado'!$CD$151:$DC$151,0)),0)</f>
        <v>0</v>
      </c>
      <c r="O959" s="241">
        <f ca="1">+IFERROR(INDEX('Hoja de Trabajo para listado'!$A$155:$Z$1048576,MATCH($A959,'Hoja de Trabajo para listado'!$A$155:$A$1048576,0),MATCH((CUADRO!O$4&amp;$E959),'Hoja de Trabajo para listado'!$A$151:$Z$151,0)),0)+IFERROR(INDEX('Hoja de Trabajo para listado'!$AB$155:$BA$1048576,MATCH($A959,'Hoja de Trabajo para listado'!$AB$155:$AB$1048576,0),MATCH((CUADRO!O$4&amp;$E959),'Hoja de Trabajo para listado'!$AB$151:$BA$151,0)),0)+IFERROR(INDEX('Hoja de Trabajo para listado'!$BC$155:$CB$1048576,MATCH($A959,'Hoja de Trabajo para listado'!$BC$155:$BC$1048576,0),MATCH((CUADRO!O$4&amp;$E959),'Hoja de Trabajo para listado'!$BC$151:$CB$151,0)),0)+IFERROR(INDEX('Hoja de Trabajo para listado'!$DE$153:$DG$274,MATCH($A959,'Hoja de Trabajo para listado'!$DE$153:$DE$1048576,0),MATCH((CUADRO!O$4&amp;$E959),'Hoja de Trabajo para listado'!$DE$151:$DG$151,0)),0)+IFERROR(INDEX('Hoja de Trabajo para listado'!$CD$155:$DC$1048576,MATCH($A959,'Hoja de Trabajo para listado'!$CD$155:$CD$1048576,0),MATCH((CUADRO!O$4&amp;$E959),'Hoja de Trabajo para listado'!$CD$151:$DC$151,0)),0)</f>
        <v>0</v>
      </c>
      <c r="P959" s="241">
        <f ca="1">+IFERROR(INDEX('Hoja de Trabajo para listado'!$A$155:$Z$1048576,MATCH($A959,'Hoja de Trabajo para listado'!$A$155:$A$1048576,0),MATCH((CUADRO!P$4&amp;$E959),'Hoja de Trabajo para listado'!$A$151:$Z$151,0)),0)+IFERROR(INDEX('Hoja de Trabajo para listado'!$AB$155:$BA$1048576,MATCH($A959,'Hoja de Trabajo para listado'!$AB$155:$AB$1048576,0),MATCH((CUADRO!P$4&amp;$E959),'Hoja de Trabajo para listado'!$AB$151:$BA$151,0)),0)+IFERROR(INDEX('Hoja de Trabajo para listado'!$BC$155:$CB$1048576,MATCH($A959,'Hoja de Trabajo para listado'!$BC$155:$BC$1048576,0),MATCH((CUADRO!P$4&amp;$E959),'Hoja de Trabajo para listado'!$BC$151:$CB$151,0)),0)+IFERROR(INDEX('Hoja de Trabajo para listado'!$DE$153:$DG$274,MATCH($A959,'Hoja de Trabajo para listado'!$DE$153:$DE$1048576,0),MATCH((CUADRO!P$4&amp;$E959),'Hoja de Trabajo para listado'!$DE$151:$DG$151,0)),0)+IFERROR(INDEX('Hoja de Trabajo para listado'!$CD$155:$DC$1048576,MATCH($A959,'Hoja de Trabajo para listado'!$CD$155:$CD$1048576,0),MATCH((CUADRO!P$4&amp;$E959),'Hoja de Trabajo para listado'!$CD$151:$DC$151,0)),0)</f>
        <v>0</v>
      </c>
      <c r="Q959" s="241">
        <f ca="1">+IFERROR(INDEX('Hoja de Trabajo para listado'!$A$155:$Z$1048576,MATCH($A959,'Hoja de Trabajo para listado'!$A$155:$A$1048576,0),MATCH((CUADRO!Q$4&amp;$E959),'Hoja de Trabajo para listado'!$A$151:$Z$151,0)),0)+IFERROR(INDEX('Hoja de Trabajo para listado'!$AB$155:$BA$1048576,MATCH($A959,'Hoja de Trabajo para listado'!$AB$155:$AB$1048576,0),MATCH((CUADRO!Q$4&amp;$E959),'Hoja de Trabajo para listado'!$AB$151:$BA$151,0)),0)+IFERROR(INDEX('Hoja de Trabajo para listado'!$BC$155:$CB$1048576,MATCH($A959,'Hoja de Trabajo para listado'!$BC$155:$BC$1048576,0),MATCH((CUADRO!Q$4&amp;$E959),'Hoja de Trabajo para listado'!$BC$151:$CB$151,0)),0)+IFERROR(INDEX('Hoja de Trabajo para listado'!$DE$153:$DG$274,MATCH($A959,'Hoja de Trabajo para listado'!$DE$153:$DE$1048576,0),MATCH((CUADRO!Q$4&amp;$E959),'Hoja de Trabajo para listado'!$DE$151:$DG$151,0)),0)+IFERROR(INDEX('Hoja de Trabajo para listado'!$CD$155:$DC$1048576,MATCH($A959,'Hoja de Trabajo para listado'!$CD$155:$CD$1048576,0),MATCH((CUADRO!Q$4&amp;$E959),'Hoja de Trabajo para listado'!$CD$151:$DC$151,0)),0)</f>
        <v>0</v>
      </c>
      <c r="R959" s="241">
        <f t="shared" ca="1" si="28"/>
        <v>0</v>
      </c>
      <c r="S959" s="247"/>
      <c r="T959" s="241">
        <f ca="1">+T960</f>
        <v>0</v>
      </c>
      <c r="U959" s="240">
        <f t="shared" si="29"/>
        <v>1</v>
      </c>
    </row>
    <row r="960" spans="1:21" customFormat="1" ht="15" hidden="1" customHeight="1">
      <c r="A960" s="32">
        <v>1711</v>
      </c>
      <c r="B960" s="382"/>
      <c r="C960" s="245" t="str">
        <f>+VLOOKUP(A960,bd_lista!$A$3:$C$592,3,FALSE)</f>
        <v>Gobierno Autónomo Municipal de San Carlos</v>
      </c>
      <c r="D960" s="384"/>
      <c r="E960" s="242" t="s">
        <v>684</v>
      </c>
      <c r="F960" s="243">
        <f ca="1">+IFERROR(INDEX('Hoja de Trabajo para listado'!$A$155:$Z$1048576,MATCH($A960,'Hoja de Trabajo para listado'!$A$155:$A$1048576,0),MATCH((CUADRO!F$4&amp;$E960),'Hoja de Trabajo para listado'!$A$151:$Z$151,0)),0)+IFERROR(INDEX('Hoja de Trabajo para listado'!$AB$155:$BA$1048576,MATCH($A960,'Hoja de Trabajo para listado'!$AB$155:$AB$1048576,0),MATCH((CUADRO!F$4&amp;$E960),'Hoja de Trabajo para listado'!$AB$151:$BA$151,0)),0)+IFERROR(INDEX('Hoja de Trabajo para listado'!$BC$155:$CB$1048576,MATCH($A960,'Hoja de Trabajo para listado'!$BC$155:$BC$1048576,0),MATCH((CUADRO!F$4&amp;$E960),'Hoja de Trabajo para listado'!$BC$151:$CB$151,0)),0)+IFERROR(INDEX('Hoja de Trabajo para listado'!$DE$153:$DG$274,MATCH($A960,'Hoja de Trabajo para listado'!$DE$153:$DE$1048576,0),MATCH((CUADRO!F$4&amp;$E960),'Hoja de Trabajo para listado'!$DE$151:$DG$151,0)),0)+IFERROR(INDEX('Hoja de Trabajo para listado'!$CD$155:$DC$1048576,MATCH($A960,'Hoja de Trabajo para listado'!$CD$155:$CD$1048576,0),MATCH((CUADRO!F$4&amp;$E960),'Hoja de Trabajo para listado'!$CD$151:$DC$151,0)),0)</f>
        <v>0</v>
      </c>
      <c r="G960" s="243">
        <f ca="1">+IFERROR(INDEX('Hoja de Trabajo para listado'!$A$155:$Z$1048576,MATCH($A960,'Hoja de Trabajo para listado'!$A$155:$A$1048576,0),MATCH((CUADRO!G$4&amp;$E960),'Hoja de Trabajo para listado'!$A$151:$Z$151,0)),0)+IFERROR(INDEX('Hoja de Trabajo para listado'!$AB$155:$BA$1048576,MATCH($A960,'Hoja de Trabajo para listado'!$AB$155:$AB$1048576,0),MATCH((CUADRO!G$4&amp;$E960),'Hoja de Trabajo para listado'!$AB$151:$BA$151,0)),0)+IFERROR(INDEX('Hoja de Trabajo para listado'!$BC$155:$CB$1048576,MATCH($A960,'Hoja de Trabajo para listado'!$BC$155:$BC$1048576,0),MATCH((CUADRO!G$4&amp;$E960),'Hoja de Trabajo para listado'!$BC$151:$CB$151,0)),0)+IFERROR(INDEX('Hoja de Trabajo para listado'!$DE$153:$DG$274,MATCH($A960,'Hoja de Trabajo para listado'!$DE$153:$DE$1048576,0),MATCH((CUADRO!G$4&amp;$E960),'Hoja de Trabajo para listado'!$DE$151:$DG$151,0)),0)+IFERROR(INDEX('Hoja de Trabajo para listado'!$CD$155:$DC$1048576,MATCH($A960,'Hoja de Trabajo para listado'!$CD$155:$CD$1048576,0),MATCH((CUADRO!G$4&amp;$E960),'Hoja de Trabajo para listado'!$CD$151:$DC$151,0)),0)</f>
        <v>0</v>
      </c>
      <c r="H960" s="243">
        <f ca="1">+IFERROR(INDEX('Hoja de Trabajo para listado'!$A$155:$Z$1048576,MATCH($A960,'Hoja de Trabajo para listado'!$A$155:$A$1048576,0),MATCH((CUADRO!H$4&amp;$E960),'Hoja de Trabajo para listado'!$A$151:$Z$151,0)),0)+IFERROR(INDEX('Hoja de Trabajo para listado'!$AB$155:$BA$1048576,MATCH($A960,'Hoja de Trabajo para listado'!$AB$155:$AB$1048576,0),MATCH((CUADRO!H$4&amp;$E960),'Hoja de Trabajo para listado'!$AB$151:$BA$151,0)),0)+IFERROR(INDEX('Hoja de Trabajo para listado'!$BC$155:$CB$1048576,MATCH($A960,'Hoja de Trabajo para listado'!$BC$155:$BC$1048576,0),MATCH((CUADRO!H$4&amp;$E960),'Hoja de Trabajo para listado'!$BC$151:$CB$151,0)),0)+IFERROR(INDEX('Hoja de Trabajo para listado'!$DE$153:$DG$274,MATCH($A960,'Hoja de Trabajo para listado'!$DE$153:$DE$1048576,0),MATCH((CUADRO!H$4&amp;$E960),'Hoja de Trabajo para listado'!$DE$151:$DG$151,0)),0)+IFERROR(INDEX('Hoja de Trabajo para listado'!$CD$155:$DC$1048576,MATCH($A960,'Hoja de Trabajo para listado'!$CD$155:$CD$1048576,0),MATCH((CUADRO!H$4&amp;$E960),'Hoja de Trabajo para listado'!$CD$151:$DC$151,0)),0)</f>
        <v>0</v>
      </c>
      <c r="I960" s="243">
        <f ca="1">+IFERROR(INDEX('Hoja de Trabajo para listado'!$A$155:$Z$1048576,MATCH($A960,'Hoja de Trabajo para listado'!$A$155:$A$1048576,0),MATCH((CUADRO!I$4&amp;$E960),'Hoja de Trabajo para listado'!$A$151:$Z$151,0)),0)+IFERROR(INDEX('Hoja de Trabajo para listado'!$AB$155:$BA$1048576,MATCH($A960,'Hoja de Trabajo para listado'!$AB$155:$AB$1048576,0),MATCH((CUADRO!I$4&amp;$E960),'Hoja de Trabajo para listado'!$AB$151:$BA$151,0)),0)+IFERROR(INDEX('Hoja de Trabajo para listado'!$BC$155:$CB$1048576,MATCH($A960,'Hoja de Trabajo para listado'!$BC$155:$BC$1048576,0),MATCH((CUADRO!I$4&amp;$E960),'Hoja de Trabajo para listado'!$BC$151:$CB$151,0)),0)+IFERROR(INDEX('Hoja de Trabajo para listado'!$DE$153:$DG$274,MATCH($A960,'Hoja de Trabajo para listado'!$DE$153:$DE$1048576,0),MATCH((CUADRO!I$4&amp;$E960),'Hoja de Trabajo para listado'!$DE$151:$DG$151,0)),0)+IFERROR(INDEX('Hoja de Trabajo para listado'!$CD$155:$DC$1048576,MATCH($A960,'Hoja de Trabajo para listado'!$CD$155:$CD$1048576,0),MATCH((CUADRO!I$4&amp;$E960),'Hoja de Trabajo para listado'!$CD$151:$DC$151,0)),0)</f>
        <v>0</v>
      </c>
      <c r="J960" s="243">
        <f ca="1">+IFERROR(INDEX('Hoja de Trabajo para listado'!$A$155:$Z$1048576,MATCH($A960,'Hoja de Trabajo para listado'!$A$155:$A$1048576,0),MATCH((CUADRO!J$4&amp;$E960),'Hoja de Trabajo para listado'!$A$151:$Z$151,0)),0)+IFERROR(INDEX('Hoja de Trabajo para listado'!$AB$155:$BA$1048576,MATCH($A960,'Hoja de Trabajo para listado'!$AB$155:$AB$1048576,0),MATCH((CUADRO!J$4&amp;$E960),'Hoja de Trabajo para listado'!$AB$151:$BA$151,0)),0)+IFERROR(INDEX('Hoja de Trabajo para listado'!$BC$155:$CB$1048576,MATCH($A960,'Hoja de Trabajo para listado'!$BC$155:$BC$1048576,0),MATCH((CUADRO!J$4&amp;$E960),'Hoja de Trabajo para listado'!$BC$151:$CB$151,0)),0)+IFERROR(INDEX('Hoja de Trabajo para listado'!$DE$153:$DG$274,MATCH($A960,'Hoja de Trabajo para listado'!$DE$153:$DE$1048576,0),MATCH((CUADRO!J$4&amp;$E960),'Hoja de Trabajo para listado'!$DE$151:$DG$151,0)),0)+IFERROR(INDEX('Hoja de Trabajo para listado'!$CD$155:$DC$1048576,MATCH($A960,'Hoja de Trabajo para listado'!$CD$155:$CD$1048576,0),MATCH((CUADRO!J$4&amp;$E960),'Hoja de Trabajo para listado'!$CD$151:$DC$151,0)),0)</f>
        <v>0</v>
      </c>
      <c r="K960" s="243">
        <f ca="1">+IFERROR(INDEX('Hoja de Trabajo para listado'!$A$155:$Z$1048576,MATCH($A960,'Hoja de Trabajo para listado'!$A$155:$A$1048576,0),MATCH((CUADRO!K$4&amp;$E960),'Hoja de Trabajo para listado'!$A$151:$Z$151,0)),0)+IFERROR(INDEX('Hoja de Trabajo para listado'!$AB$155:$BA$1048576,MATCH($A960,'Hoja de Trabajo para listado'!$AB$155:$AB$1048576,0),MATCH((CUADRO!K$4&amp;$E960),'Hoja de Trabajo para listado'!$AB$151:$BA$151,0)),0)+IFERROR(INDEX('Hoja de Trabajo para listado'!$BC$155:$CB$1048576,MATCH($A960,'Hoja de Trabajo para listado'!$BC$155:$BC$1048576,0),MATCH((CUADRO!K$4&amp;$E960),'Hoja de Trabajo para listado'!$BC$151:$CB$151,0)),0)+IFERROR(INDEX('Hoja de Trabajo para listado'!$DE$153:$DG$274,MATCH($A960,'Hoja de Trabajo para listado'!$DE$153:$DE$1048576,0),MATCH((CUADRO!K$4&amp;$E960),'Hoja de Trabajo para listado'!$DE$151:$DG$151,0)),0)+IFERROR(INDEX('Hoja de Trabajo para listado'!$CD$155:$DC$1048576,MATCH($A960,'Hoja de Trabajo para listado'!$CD$155:$CD$1048576,0),MATCH((CUADRO!K$4&amp;$E960),'Hoja de Trabajo para listado'!$CD$151:$DC$151,0)),0)</f>
        <v>0</v>
      </c>
      <c r="L960" s="243">
        <f ca="1">+IFERROR(INDEX('Hoja de Trabajo para listado'!$A$155:$Z$1048576,MATCH($A960,'Hoja de Trabajo para listado'!$A$155:$A$1048576,0),MATCH((CUADRO!L$4&amp;$E960),'Hoja de Trabajo para listado'!$A$151:$Z$151,0)),0)+IFERROR(INDEX('Hoja de Trabajo para listado'!$AB$155:$BA$1048576,MATCH($A960,'Hoja de Trabajo para listado'!$AB$155:$AB$1048576,0),MATCH((CUADRO!L$4&amp;$E960),'Hoja de Trabajo para listado'!$AB$151:$BA$151,0)),0)+IFERROR(INDEX('Hoja de Trabajo para listado'!$BC$155:$CB$1048576,MATCH($A960,'Hoja de Trabajo para listado'!$BC$155:$BC$1048576,0),MATCH((CUADRO!L$4&amp;$E960),'Hoja de Trabajo para listado'!$BC$151:$CB$151,0)),0)+IFERROR(INDEX('Hoja de Trabajo para listado'!$DE$153:$DG$274,MATCH($A960,'Hoja de Trabajo para listado'!$DE$153:$DE$1048576,0),MATCH((CUADRO!L$4&amp;$E960),'Hoja de Trabajo para listado'!$DE$151:$DG$151,0)),0)+IFERROR(INDEX('Hoja de Trabajo para listado'!$CD$155:$DC$1048576,MATCH($A960,'Hoja de Trabajo para listado'!$CD$155:$CD$1048576,0),MATCH((CUADRO!L$4&amp;$E960),'Hoja de Trabajo para listado'!$CD$151:$DC$151,0)),0)</f>
        <v>0</v>
      </c>
      <c r="M960" s="243">
        <f ca="1">+IFERROR(INDEX('Hoja de Trabajo para listado'!$A$155:$Z$1048576,MATCH($A960,'Hoja de Trabajo para listado'!$A$155:$A$1048576,0),MATCH((CUADRO!M$4&amp;$E960),'Hoja de Trabajo para listado'!$A$151:$Z$151,0)),0)+IFERROR(INDEX('Hoja de Trabajo para listado'!$AB$155:$BA$1048576,MATCH($A960,'Hoja de Trabajo para listado'!$AB$155:$AB$1048576,0),MATCH((CUADRO!M$4&amp;$E960),'Hoja de Trabajo para listado'!$AB$151:$BA$151,0)),0)+IFERROR(INDEX('Hoja de Trabajo para listado'!$BC$155:$CB$1048576,MATCH($A960,'Hoja de Trabajo para listado'!$BC$155:$BC$1048576,0),MATCH((CUADRO!M$4&amp;$E960),'Hoja de Trabajo para listado'!$BC$151:$CB$151,0)),0)+IFERROR(INDEX('Hoja de Trabajo para listado'!$DE$153:$DG$274,MATCH($A960,'Hoja de Trabajo para listado'!$DE$153:$DE$1048576,0),MATCH((CUADRO!M$4&amp;$E960),'Hoja de Trabajo para listado'!$DE$151:$DG$151,0)),0)+IFERROR(INDEX('Hoja de Trabajo para listado'!$CD$155:$DC$1048576,MATCH($A960,'Hoja de Trabajo para listado'!$CD$155:$CD$1048576,0),MATCH((CUADRO!M$4&amp;$E960),'Hoja de Trabajo para listado'!$CD$151:$DC$151,0)),0)</f>
        <v>0</v>
      </c>
      <c r="N960" s="243">
        <f ca="1">+IFERROR(INDEX('Hoja de Trabajo para listado'!$A$155:$Z$1048576,MATCH($A960,'Hoja de Trabajo para listado'!$A$155:$A$1048576,0),MATCH((CUADRO!N$4&amp;$E960),'Hoja de Trabajo para listado'!$A$151:$Z$151,0)),0)+IFERROR(INDEX('Hoja de Trabajo para listado'!$AB$155:$BA$1048576,MATCH($A960,'Hoja de Trabajo para listado'!$AB$155:$AB$1048576,0),MATCH((CUADRO!N$4&amp;$E960),'Hoja de Trabajo para listado'!$AB$151:$BA$151,0)),0)+IFERROR(INDEX('Hoja de Trabajo para listado'!$BC$155:$CB$1048576,MATCH($A960,'Hoja de Trabajo para listado'!$BC$155:$BC$1048576,0),MATCH((CUADRO!N$4&amp;$E960),'Hoja de Trabajo para listado'!$BC$151:$CB$151,0)),0)+IFERROR(INDEX('Hoja de Trabajo para listado'!$DE$153:$DG$274,MATCH($A960,'Hoja de Trabajo para listado'!$DE$153:$DE$1048576,0),MATCH((CUADRO!N$4&amp;$E960),'Hoja de Trabajo para listado'!$DE$151:$DG$151,0)),0)+IFERROR(INDEX('Hoja de Trabajo para listado'!$CD$155:$DC$1048576,MATCH($A960,'Hoja de Trabajo para listado'!$CD$155:$CD$1048576,0),MATCH((CUADRO!N$4&amp;$E960),'Hoja de Trabajo para listado'!$CD$151:$DC$151,0)),0)</f>
        <v>0</v>
      </c>
      <c r="O960" s="243">
        <f ca="1">+IFERROR(INDEX('Hoja de Trabajo para listado'!$A$155:$Z$1048576,MATCH($A960,'Hoja de Trabajo para listado'!$A$155:$A$1048576,0),MATCH((CUADRO!O$4&amp;$E960),'Hoja de Trabajo para listado'!$A$151:$Z$151,0)),0)+IFERROR(INDEX('Hoja de Trabajo para listado'!$AB$155:$BA$1048576,MATCH($A960,'Hoja de Trabajo para listado'!$AB$155:$AB$1048576,0),MATCH((CUADRO!O$4&amp;$E960),'Hoja de Trabajo para listado'!$AB$151:$BA$151,0)),0)+IFERROR(INDEX('Hoja de Trabajo para listado'!$BC$155:$CB$1048576,MATCH($A960,'Hoja de Trabajo para listado'!$BC$155:$BC$1048576,0),MATCH((CUADRO!O$4&amp;$E960),'Hoja de Trabajo para listado'!$BC$151:$CB$151,0)),0)+IFERROR(INDEX('Hoja de Trabajo para listado'!$DE$153:$DG$274,MATCH($A960,'Hoja de Trabajo para listado'!$DE$153:$DE$1048576,0),MATCH((CUADRO!O$4&amp;$E960),'Hoja de Trabajo para listado'!$DE$151:$DG$151,0)),0)+IFERROR(INDEX('Hoja de Trabajo para listado'!$CD$155:$DC$1048576,MATCH($A960,'Hoja de Trabajo para listado'!$CD$155:$CD$1048576,0),MATCH((CUADRO!O$4&amp;$E960),'Hoja de Trabajo para listado'!$CD$151:$DC$151,0)),0)</f>
        <v>0</v>
      </c>
      <c r="P960" s="243">
        <f ca="1">+IFERROR(INDEX('Hoja de Trabajo para listado'!$A$155:$Z$1048576,MATCH($A960,'Hoja de Trabajo para listado'!$A$155:$A$1048576,0),MATCH((CUADRO!P$4&amp;$E960),'Hoja de Trabajo para listado'!$A$151:$Z$151,0)),0)+IFERROR(INDEX('Hoja de Trabajo para listado'!$AB$155:$BA$1048576,MATCH($A960,'Hoja de Trabajo para listado'!$AB$155:$AB$1048576,0),MATCH((CUADRO!P$4&amp;$E960),'Hoja de Trabajo para listado'!$AB$151:$BA$151,0)),0)+IFERROR(INDEX('Hoja de Trabajo para listado'!$BC$155:$CB$1048576,MATCH($A960,'Hoja de Trabajo para listado'!$BC$155:$BC$1048576,0),MATCH((CUADRO!P$4&amp;$E960),'Hoja de Trabajo para listado'!$BC$151:$CB$151,0)),0)+IFERROR(INDEX('Hoja de Trabajo para listado'!$DE$153:$DG$274,MATCH($A960,'Hoja de Trabajo para listado'!$DE$153:$DE$1048576,0),MATCH((CUADRO!P$4&amp;$E960),'Hoja de Trabajo para listado'!$DE$151:$DG$151,0)),0)+IFERROR(INDEX('Hoja de Trabajo para listado'!$CD$155:$DC$1048576,MATCH($A960,'Hoja de Trabajo para listado'!$CD$155:$CD$1048576,0),MATCH((CUADRO!P$4&amp;$E960),'Hoja de Trabajo para listado'!$CD$151:$DC$151,0)),0)</f>
        <v>0</v>
      </c>
      <c r="Q960" s="243">
        <f ca="1">+IFERROR(INDEX('Hoja de Trabajo para listado'!$A$155:$Z$1048576,MATCH($A960,'Hoja de Trabajo para listado'!$A$155:$A$1048576,0),MATCH((CUADRO!Q$4&amp;$E960),'Hoja de Trabajo para listado'!$A$151:$Z$151,0)),0)+IFERROR(INDEX('Hoja de Trabajo para listado'!$AB$155:$BA$1048576,MATCH($A960,'Hoja de Trabajo para listado'!$AB$155:$AB$1048576,0),MATCH((CUADRO!Q$4&amp;$E960),'Hoja de Trabajo para listado'!$AB$151:$BA$151,0)),0)+IFERROR(INDEX('Hoja de Trabajo para listado'!$BC$155:$CB$1048576,MATCH($A960,'Hoja de Trabajo para listado'!$BC$155:$BC$1048576,0),MATCH((CUADRO!Q$4&amp;$E960),'Hoja de Trabajo para listado'!$BC$151:$CB$151,0)),0)+IFERROR(INDEX('Hoja de Trabajo para listado'!$DE$153:$DG$274,MATCH($A960,'Hoja de Trabajo para listado'!$DE$153:$DE$1048576,0),MATCH((CUADRO!Q$4&amp;$E960),'Hoja de Trabajo para listado'!$DE$151:$DG$151,0)),0)+IFERROR(INDEX('Hoja de Trabajo para listado'!$CD$155:$DC$1048576,MATCH($A960,'Hoja de Trabajo para listado'!$CD$155:$CD$1048576,0),MATCH((CUADRO!Q$4&amp;$E960),'Hoja de Trabajo para listado'!$CD$151:$DC$151,0)),0)</f>
        <v>0</v>
      </c>
      <c r="R960" s="243">
        <f t="shared" ca="1" si="28"/>
        <v>0</v>
      </c>
      <c r="S960" s="253">
        <f ca="1">+R959+R960</f>
        <v>0</v>
      </c>
      <c r="T960" s="243">
        <f ca="1">+S960</f>
        <v>0</v>
      </c>
      <c r="U960" s="242">
        <f t="shared" si="29"/>
        <v>2</v>
      </c>
    </row>
    <row r="961" spans="1:21" customFormat="1" ht="15" hidden="1" customHeight="1">
      <c r="A961" s="32">
        <v>1712</v>
      </c>
      <c r="B961" s="381">
        <f>+A961</f>
        <v>1712</v>
      </c>
      <c r="C961" s="245" t="str">
        <f>+VLOOKUP(A961,bd_lista!$A$3:$C$592,3,FALSE)</f>
        <v>Gobierno Autónomo Municipal de Yapacaní</v>
      </c>
      <c r="D961" s="383" t="str">
        <f>+C961</f>
        <v>Gobierno Autónomo Municipal de Yapacaní</v>
      </c>
      <c r="E961" s="240" t="s">
        <v>683</v>
      </c>
      <c r="F961" s="241">
        <f ca="1">+IFERROR(INDEX('Hoja de Trabajo para listado'!$A$155:$Z$1048576,MATCH($A961,'Hoja de Trabajo para listado'!$A$155:$A$1048576,0),MATCH((CUADRO!F$4&amp;$E961),'Hoja de Trabajo para listado'!$A$151:$Z$151,0)),0)+IFERROR(INDEX('Hoja de Trabajo para listado'!$AB$155:$BA$1048576,MATCH($A961,'Hoja de Trabajo para listado'!$AB$155:$AB$1048576,0),MATCH((CUADRO!F$4&amp;$E961),'Hoja de Trabajo para listado'!$AB$151:$BA$151,0)),0)+IFERROR(INDEX('Hoja de Trabajo para listado'!$BC$155:$CB$1048576,MATCH($A961,'Hoja de Trabajo para listado'!$BC$155:$BC$1048576,0),MATCH((CUADRO!F$4&amp;$E961),'Hoja de Trabajo para listado'!$BC$151:$CB$151,0)),0)+IFERROR(INDEX('Hoja de Trabajo para listado'!$DE$153:$DG$274,MATCH($A961,'Hoja de Trabajo para listado'!$DE$153:$DE$1048576,0),MATCH((CUADRO!F$4&amp;$E961),'Hoja de Trabajo para listado'!$DE$151:$DG$151,0)),0)+IFERROR(INDEX('Hoja de Trabajo para listado'!$CD$155:$DC$1048576,MATCH($A961,'Hoja de Trabajo para listado'!$CD$155:$CD$1048576,0),MATCH((CUADRO!F$4&amp;$E961),'Hoja de Trabajo para listado'!$CD$151:$DC$151,0)),0)</f>
        <v>0</v>
      </c>
      <c r="G961" s="241">
        <f ca="1">+IFERROR(INDEX('Hoja de Trabajo para listado'!$A$155:$Z$1048576,MATCH($A961,'Hoja de Trabajo para listado'!$A$155:$A$1048576,0),MATCH((CUADRO!G$4&amp;$E961),'Hoja de Trabajo para listado'!$A$151:$Z$151,0)),0)+IFERROR(INDEX('Hoja de Trabajo para listado'!$AB$155:$BA$1048576,MATCH($A961,'Hoja de Trabajo para listado'!$AB$155:$AB$1048576,0),MATCH((CUADRO!G$4&amp;$E961),'Hoja de Trabajo para listado'!$AB$151:$BA$151,0)),0)+IFERROR(INDEX('Hoja de Trabajo para listado'!$BC$155:$CB$1048576,MATCH($A961,'Hoja de Trabajo para listado'!$BC$155:$BC$1048576,0),MATCH((CUADRO!G$4&amp;$E961),'Hoja de Trabajo para listado'!$BC$151:$CB$151,0)),0)+IFERROR(INDEX('Hoja de Trabajo para listado'!$DE$153:$DG$274,MATCH($A961,'Hoja de Trabajo para listado'!$DE$153:$DE$1048576,0),MATCH((CUADRO!G$4&amp;$E961),'Hoja de Trabajo para listado'!$DE$151:$DG$151,0)),0)+IFERROR(INDEX('Hoja de Trabajo para listado'!$CD$155:$DC$1048576,MATCH($A961,'Hoja de Trabajo para listado'!$CD$155:$CD$1048576,0),MATCH((CUADRO!G$4&amp;$E961),'Hoja de Trabajo para listado'!$CD$151:$DC$151,0)),0)</f>
        <v>0</v>
      </c>
      <c r="H961" s="241">
        <f ca="1">+IFERROR(INDEX('Hoja de Trabajo para listado'!$A$155:$Z$1048576,MATCH($A961,'Hoja de Trabajo para listado'!$A$155:$A$1048576,0),MATCH((CUADRO!H$4&amp;$E961),'Hoja de Trabajo para listado'!$A$151:$Z$151,0)),0)+IFERROR(INDEX('Hoja de Trabajo para listado'!$AB$155:$BA$1048576,MATCH($A961,'Hoja de Trabajo para listado'!$AB$155:$AB$1048576,0),MATCH((CUADRO!H$4&amp;$E961),'Hoja de Trabajo para listado'!$AB$151:$BA$151,0)),0)+IFERROR(INDEX('Hoja de Trabajo para listado'!$BC$155:$CB$1048576,MATCH($A961,'Hoja de Trabajo para listado'!$BC$155:$BC$1048576,0),MATCH((CUADRO!H$4&amp;$E961),'Hoja de Trabajo para listado'!$BC$151:$CB$151,0)),0)+IFERROR(INDEX('Hoja de Trabajo para listado'!$DE$153:$DG$274,MATCH($A961,'Hoja de Trabajo para listado'!$DE$153:$DE$1048576,0),MATCH((CUADRO!H$4&amp;$E961),'Hoja de Trabajo para listado'!$DE$151:$DG$151,0)),0)+IFERROR(INDEX('Hoja de Trabajo para listado'!$CD$155:$DC$1048576,MATCH($A961,'Hoja de Trabajo para listado'!$CD$155:$CD$1048576,0),MATCH((CUADRO!H$4&amp;$E961),'Hoja de Trabajo para listado'!$CD$151:$DC$151,0)),0)</f>
        <v>0</v>
      </c>
      <c r="I961" s="241">
        <f ca="1">+IFERROR(INDEX('Hoja de Trabajo para listado'!$A$155:$Z$1048576,MATCH($A961,'Hoja de Trabajo para listado'!$A$155:$A$1048576,0),MATCH((CUADRO!I$4&amp;$E961),'Hoja de Trabajo para listado'!$A$151:$Z$151,0)),0)+IFERROR(INDEX('Hoja de Trabajo para listado'!$AB$155:$BA$1048576,MATCH($A961,'Hoja de Trabajo para listado'!$AB$155:$AB$1048576,0),MATCH((CUADRO!I$4&amp;$E961),'Hoja de Trabajo para listado'!$AB$151:$BA$151,0)),0)+IFERROR(INDEX('Hoja de Trabajo para listado'!$BC$155:$CB$1048576,MATCH($A961,'Hoja de Trabajo para listado'!$BC$155:$BC$1048576,0),MATCH((CUADRO!I$4&amp;$E961),'Hoja de Trabajo para listado'!$BC$151:$CB$151,0)),0)+IFERROR(INDEX('Hoja de Trabajo para listado'!$DE$153:$DG$274,MATCH($A961,'Hoja de Trabajo para listado'!$DE$153:$DE$1048576,0),MATCH((CUADRO!I$4&amp;$E961),'Hoja de Trabajo para listado'!$DE$151:$DG$151,0)),0)+IFERROR(INDEX('Hoja de Trabajo para listado'!$CD$155:$DC$1048576,MATCH($A961,'Hoja de Trabajo para listado'!$CD$155:$CD$1048576,0),MATCH((CUADRO!I$4&amp;$E961),'Hoja de Trabajo para listado'!$CD$151:$DC$151,0)),0)</f>
        <v>0</v>
      </c>
      <c r="J961" s="241">
        <f ca="1">+IFERROR(INDEX('Hoja de Trabajo para listado'!$A$155:$Z$1048576,MATCH($A961,'Hoja de Trabajo para listado'!$A$155:$A$1048576,0),MATCH((CUADRO!J$4&amp;$E961),'Hoja de Trabajo para listado'!$A$151:$Z$151,0)),0)+IFERROR(INDEX('Hoja de Trabajo para listado'!$AB$155:$BA$1048576,MATCH($A961,'Hoja de Trabajo para listado'!$AB$155:$AB$1048576,0),MATCH((CUADRO!J$4&amp;$E961),'Hoja de Trabajo para listado'!$AB$151:$BA$151,0)),0)+IFERROR(INDEX('Hoja de Trabajo para listado'!$BC$155:$CB$1048576,MATCH($A961,'Hoja de Trabajo para listado'!$BC$155:$BC$1048576,0),MATCH((CUADRO!J$4&amp;$E961),'Hoja de Trabajo para listado'!$BC$151:$CB$151,0)),0)+IFERROR(INDEX('Hoja de Trabajo para listado'!$DE$153:$DG$274,MATCH($A961,'Hoja de Trabajo para listado'!$DE$153:$DE$1048576,0),MATCH((CUADRO!J$4&amp;$E961),'Hoja de Trabajo para listado'!$DE$151:$DG$151,0)),0)+IFERROR(INDEX('Hoja de Trabajo para listado'!$CD$155:$DC$1048576,MATCH($A961,'Hoja de Trabajo para listado'!$CD$155:$CD$1048576,0),MATCH((CUADRO!J$4&amp;$E961),'Hoja de Trabajo para listado'!$CD$151:$DC$151,0)),0)</f>
        <v>0</v>
      </c>
      <c r="K961" s="241">
        <f ca="1">+IFERROR(INDEX('Hoja de Trabajo para listado'!$A$155:$Z$1048576,MATCH($A961,'Hoja de Trabajo para listado'!$A$155:$A$1048576,0),MATCH((CUADRO!K$4&amp;$E961),'Hoja de Trabajo para listado'!$A$151:$Z$151,0)),0)+IFERROR(INDEX('Hoja de Trabajo para listado'!$AB$155:$BA$1048576,MATCH($A961,'Hoja de Trabajo para listado'!$AB$155:$AB$1048576,0),MATCH((CUADRO!K$4&amp;$E961),'Hoja de Trabajo para listado'!$AB$151:$BA$151,0)),0)+IFERROR(INDEX('Hoja de Trabajo para listado'!$BC$155:$CB$1048576,MATCH($A961,'Hoja de Trabajo para listado'!$BC$155:$BC$1048576,0),MATCH((CUADRO!K$4&amp;$E961),'Hoja de Trabajo para listado'!$BC$151:$CB$151,0)),0)+IFERROR(INDEX('Hoja de Trabajo para listado'!$DE$153:$DG$274,MATCH($A961,'Hoja de Trabajo para listado'!$DE$153:$DE$1048576,0),MATCH((CUADRO!K$4&amp;$E961),'Hoja de Trabajo para listado'!$DE$151:$DG$151,0)),0)+IFERROR(INDEX('Hoja de Trabajo para listado'!$CD$155:$DC$1048576,MATCH($A961,'Hoja de Trabajo para listado'!$CD$155:$CD$1048576,0),MATCH((CUADRO!K$4&amp;$E961),'Hoja de Trabajo para listado'!$CD$151:$DC$151,0)),0)</f>
        <v>0</v>
      </c>
      <c r="L961" s="241">
        <f ca="1">+IFERROR(INDEX('Hoja de Trabajo para listado'!$A$155:$Z$1048576,MATCH($A961,'Hoja de Trabajo para listado'!$A$155:$A$1048576,0),MATCH((CUADRO!L$4&amp;$E961),'Hoja de Trabajo para listado'!$A$151:$Z$151,0)),0)+IFERROR(INDEX('Hoja de Trabajo para listado'!$AB$155:$BA$1048576,MATCH($A961,'Hoja de Trabajo para listado'!$AB$155:$AB$1048576,0),MATCH((CUADRO!L$4&amp;$E961),'Hoja de Trabajo para listado'!$AB$151:$BA$151,0)),0)+IFERROR(INDEX('Hoja de Trabajo para listado'!$BC$155:$CB$1048576,MATCH($A961,'Hoja de Trabajo para listado'!$BC$155:$BC$1048576,0),MATCH((CUADRO!L$4&amp;$E961),'Hoja de Trabajo para listado'!$BC$151:$CB$151,0)),0)+IFERROR(INDEX('Hoja de Trabajo para listado'!$DE$153:$DG$274,MATCH($A961,'Hoja de Trabajo para listado'!$DE$153:$DE$1048576,0),MATCH((CUADRO!L$4&amp;$E961),'Hoja de Trabajo para listado'!$DE$151:$DG$151,0)),0)+IFERROR(INDEX('Hoja de Trabajo para listado'!$CD$155:$DC$1048576,MATCH($A961,'Hoja de Trabajo para listado'!$CD$155:$CD$1048576,0),MATCH((CUADRO!L$4&amp;$E961),'Hoja de Trabajo para listado'!$CD$151:$DC$151,0)),0)</f>
        <v>0</v>
      </c>
      <c r="M961" s="241">
        <f ca="1">+IFERROR(INDEX('Hoja de Trabajo para listado'!$A$155:$Z$1048576,MATCH($A961,'Hoja de Trabajo para listado'!$A$155:$A$1048576,0),MATCH((CUADRO!M$4&amp;$E961),'Hoja de Trabajo para listado'!$A$151:$Z$151,0)),0)+IFERROR(INDEX('Hoja de Trabajo para listado'!$AB$155:$BA$1048576,MATCH($A961,'Hoja de Trabajo para listado'!$AB$155:$AB$1048576,0),MATCH((CUADRO!M$4&amp;$E961),'Hoja de Trabajo para listado'!$AB$151:$BA$151,0)),0)+IFERROR(INDEX('Hoja de Trabajo para listado'!$BC$155:$CB$1048576,MATCH($A961,'Hoja de Trabajo para listado'!$BC$155:$BC$1048576,0),MATCH((CUADRO!M$4&amp;$E961),'Hoja de Trabajo para listado'!$BC$151:$CB$151,0)),0)+IFERROR(INDEX('Hoja de Trabajo para listado'!$DE$153:$DG$274,MATCH($A961,'Hoja de Trabajo para listado'!$DE$153:$DE$1048576,0),MATCH((CUADRO!M$4&amp;$E961),'Hoja de Trabajo para listado'!$DE$151:$DG$151,0)),0)+IFERROR(INDEX('Hoja de Trabajo para listado'!$CD$155:$DC$1048576,MATCH($A961,'Hoja de Trabajo para listado'!$CD$155:$CD$1048576,0),MATCH((CUADRO!M$4&amp;$E961),'Hoja de Trabajo para listado'!$CD$151:$DC$151,0)),0)</f>
        <v>0</v>
      </c>
      <c r="N961" s="241">
        <f ca="1">+IFERROR(INDEX('Hoja de Trabajo para listado'!$A$155:$Z$1048576,MATCH($A961,'Hoja de Trabajo para listado'!$A$155:$A$1048576,0),MATCH((CUADRO!N$4&amp;$E961),'Hoja de Trabajo para listado'!$A$151:$Z$151,0)),0)+IFERROR(INDEX('Hoja de Trabajo para listado'!$AB$155:$BA$1048576,MATCH($A961,'Hoja de Trabajo para listado'!$AB$155:$AB$1048576,0),MATCH((CUADRO!N$4&amp;$E961),'Hoja de Trabajo para listado'!$AB$151:$BA$151,0)),0)+IFERROR(INDEX('Hoja de Trabajo para listado'!$BC$155:$CB$1048576,MATCH($A961,'Hoja de Trabajo para listado'!$BC$155:$BC$1048576,0),MATCH((CUADRO!N$4&amp;$E961),'Hoja de Trabajo para listado'!$BC$151:$CB$151,0)),0)+IFERROR(INDEX('Hoja de Trabajo para listado'!$DE$153:$DG$274,MATCH($A961,'Hoja de Trabajo para listado'!$DE$153:$DE$1048576,0),MATCH((CUADRO!N$4&amp;$E961),'Hoja de Trabajo para listado'!$DE$151:$DG$151,0)),0)+IFERROR(INDEX('Hoja de Trabajo para listado'!$CD$155:$DC$1048576,MATCH($A961,'Hoja de Trabajo para listado'!$CD$155:$CD$1048576,0),MATCH((CUADRO!N$4&amp;$E961),'Hoja de Trabajo para listado'!$CD$151:$DC$151,0)),0)</f>
        <v>0</v>
      </c>
      <c r="O961" s="241">
        <f ca="1">+IFERROR(INDEX('Hoja de Trabajo para listado'!$A$155:$Z$1048576,MATCH($A961,'Hoja de Trabajo para listado'!$A$155:$A$1048576,0),MATCH((CUADRO!O$4&amp;$E961),'Hoja de Trabajo para listado'!$A$151:$Z$151,0)),0)+IFERROR(INDEX('Hoja de Trabajo para listado'!$AB$155:$BA$1048576,MATCH($A961,'Hoja de Trabajo para listado'!$AB$155:$AB$1048576,0),MATCH((CUADRO!O$4&amp;$E961),'Hoja de Trabajo para listado'!$AB$151:$BA$151,0)),0)+IFERROR(INDEX('Hoja de Trabajo para listado'!$BC$155:$CB$1048576,MATCH($A961,'Hoja de Trabajo para listado'!$BC$155:$BC$1048576,0),MATCH((CUADRO!O$4&amp;$E961),'Hoja de Trabajo para listado'!$BC$151:$CB$151,0)),0)+IFERROR(INDEX('Hoja de Trabajo para listado'!$DE$153:$DG$274,MATCH($A961,'Hoja de Trabajo para listado'!$DE$153:$DE$1048576,0),MATCH((CUADRO!O$4&amp;$E961),'Hoja de Trabajo para listado'!$DE$151:$DG$151,0)),0)+IFERROR(INDEX('Hoja de Trabajo para listado'!$CD$155:$DC$1048576,MATCH($A961,'Hoja de Trabajo para listado'!$CD$155:$CD$1048576,0),MATCH((CUADRO!O$4&amp;$E961),'Hoja de Trabajo para listado'!$CD$151:$DC$151,0)),0)</f>
        <v>0</v>
      </c>
      <c r="P961" s="241">
        <f ca="1">+IFERROR(INDEX('Hoja de Trabajo para listado'!$A$155:$Z$1048576,MATCH($A961,'Hoja de Trabajo para listado'!$A$155:$A$1048576,0),MATCH((CUADRO!P$4&amp;$E961),'Hoja de Trabajo para listado'!$A$151:$Z$151,0)),0)+IFERROR(INDEX('Hoja de Trabajo para listado'!$AB$155:$BA$1048576,MATCH($A961,'Hoja de Trabajo para listado'!$AB$155:$AB$1048576,0),MATCH((CUADRO!P$4&amp;$E961),'Hoja de Trabajo para listado'!$AB$151:$BA$151,0)),0)+IFERROR(INDEX('Hoja de Trabajo para listado'!$BC$155:$CB$1048576,MATCH($A961,'Hoja de Trabajo para listado'!$BC$155:$BC$1048576,0),MATCH((CUADRO!P$4&amp;$E961),'Hoja de Trabajo para listado'!$BC$151:$CB$151,0)),0)+IFERROR(INDEX('Hoja de Trabajo para listado'!$DE$153:$DG$274,MATCH($A961,'Hoja de Trabajo para listado'!$DE$153:$DE$1048576,0),MATCH((CUADRO!P$4&amp;$E961),'Hoja de Trabajo para listado'!$DE$151:$DG$151,0)),0)+IFERROR(INDEX('Hoja de Trabajo para listado'!$CD$155:$DC$1048576,MATCH($A961,'Hoja de Trabajo para listado'!$CD$155:$CD$1048576,0),MATCH((CUADRO!P$4&amp;$E961),'Hoja de Trabajo para listado'!$CD$151:$DC$151,0)),0)</f>
        <v>0</v>
      </c>
      <c r="Q961" s="241">
        <f ca="1">+IFERROR(INDEX('Hoja de Trabajo para listado'!$A$155:$Z$1048576,MATCH($A961,'Hoja de Trabajo para listado'!$A$155:$A$1048576,0),MATCH((CUADRO!Q$4&amp;$E961),'Hoja de Trabajo para listado'!$A$151:$Z$151,0)),0)+IFERROR(INDEX('Hoja de Trabajo para listado'!$AB$155:$BA$1048576,MATCH($A961,'Hoja de Trabajo para listado'!$AB$155:$AB$1048576,0),MATCH((CUADRO!Q$4&amp;$E961),'Hoja de Trabajo para listado'!$AB$151:$BA$151,0)),0)+IFERROR(INDEX('Hoja de Trabajo para listado'!$BC$155:$CB$1048576,MATCH($A961,'Hoja de Trabajo para listado'!$BC$155:$BC$1048576,0),MATCH((CUADRO!Q$4&amp;$E961),'Hoja de Trabajo para listado'!$BC$151:$CB$151,0)),0)+IFERROR(INDEX('Hoja de Trabajo para listado'!$DE$153:$DG$274,MATCH($A961,'Hoja de Trabajo para listado'!$DE$153:$DE$1048576,0),MATCH((CUADRO!Q$4&amp;$E961),'Hoja de Trabajo para listado'!$DE$151:$DG$151,0)),0)+IFERROR(INDEX('Hoja de Trabajo para listado'!$CD$155:$DC$1048576,MATCH($A961,'Hoja de Trabajo para listado'!$CD$155:$CD$1048576,0),MATCH((CUADRO!Q$4&amp;$E961),'Hoja de Trabajo para listado'!$CD$151:$DC$151,0)),0)</f>
        <v>0</v>
      </c>
      <c r="R961" s="241">
        <f t="shared" ca="1" si="28"/>
        <v>0</v>
      </c>
      <c r="S961" s="247"/>
      <c r="T961" s="241">
        <f ca="1">+T962</f>
        <v>0</v>
      </c>
      <c r="U961" s="240">
        <f t="shared" si="29"/>
        <v>1</v>
      </c>
    </row>
    <row r="962" spans="1:21" customFormat="1" ht="15" hidden="1" customHeight="1">
      <c r="A962" s="32">
        <v>1712</v>
      </c>
      <c r="B962" s="382"/>
      <c r="C962" s="245" t="str">
        <f>+VLOOKUP(A962,bd_lista!$A$3:$C$592,3,FALSE)</f>
        <v>Gobierno Autónomo Municipal de Yapacaní</v>
      </c>
      <c r="D962" s="384"/>
      <c r="E962" s="242" t="s">
        <v>684</v>
      </c>
      <c r="F962" s="243">
        <f ca="1">+IFERROR(INDEX('Hoja de Trabajo para listado'!$A$155:$Z$1048576,MATCH($A962,'Hoja de Trabajo para listado'!$A$155:$A$1048576,0),MATCH((CUADRO!F$4&amp;$E962),'Hoja de Trabajo para listado'!$A$151:$Z$151,0)),0)+IFERROR(INDEX('Hoja de Trabajo para listado'!$AB$155:$BA$1048576,MATCH($A962,'Hoja de Trabajo para listado'!$AB$155:$AB$1048576,0),MATCH((CUADRO!F$4&amp;$E962),'Hoja de Trabajo para listado'!$AB$151:$BA$151,0)),0)+IFERROR(INDEX('Hoja de Trabajo para listado'!$BC$155:$CB$1048576,MATCH($A962,'Hoja de Trabajo para listado'!$BC$155:$BC$1048576,0),MATCH((CUADRO!F$4&amp;$E962),'Hoja de Trabajo para listado'!$BC$151:$CB$151,0)),0)+IFERROR(INDEX('Hoja de Trabajo para listado'!$DE$153:$DG$274,MATCH($A962,'Hoja de Trabajo para listado'!$DE$153:$DE$1048576,0),MATCH((CUADRO!F$4&amp;$E962),'Hoja de Trabajo para listado'!$DE$151:$DG$151,0)),0)+IFERROR(INDEX('Hoja de Trabajo para listado'!$CD$155:$DC$1048576,MATCH($A962,'Hoja de Trabajo para listado'!$CD$155:$CD$1048576,0),MATCH((CUADRO!F$4&amp;$E962),'Hoja de Trabajo para listado'!$CD$151:$DC$151,0)),0)</f>
        <v>0</v>
      </c>
      <c r="G962" s="243">
        <f ca="1">+IFERROR(INDEX('Hoja de Trabajo para listado'!$A$155:$Z$1048576,MATCH($A962,'Hoja de Trabajo para listado'!$A$155:$A$1048576,0),MATCH((CUADRO!G$4&amp;$E962),'Hoja de Trabajo para listado'!$A$151:$Z$151,0)),0)+IFERROR(INDEX('Hoja de Trabajo para listado'!$AB$155:$BA$1048576,MATCH($A962,'Hoja de Trabajo para listado'!$AB$155:$AB$1048576,0),MATCH((CUADRO!G$4&amp;$E962),'Hoja de Trabajo para listado'!$AB$151:$BA$151,0)),0)+IFERROR(INDEX('Hoja de Trabajo para listado'!$BC$155:$CB$1048576,MATCH($A962,'Hoja de Trabajo para listado'!$BC$155:$BC$1048576,0),MATCH((CUADRO!G$4&amp;$E962),'Hoja de Trabajo para listado'!$BC$151:$CB$151,0)),0)+IFERROR(INDEX('Hoja de Trabajo para listado'!$DE$153:$DG$274,MATCH($A962,'Hoja de Trabajo para listado'!$DE$153:$DE$1048576,0),MATCH((CUADRO!G$4&amp;$E962),'Hoja de Trabajo para listado'!$DE$151:$DG$151,0)),0)+IFERROR(INDEX('Hoja de Trabajo para listado'!$CD$155:$DC$1048576,MATCH($A962,'Hoja de Trabajo para listado'!$CD$155:$CD$1048576,0),MATCH((CUADRO!G$4&amp;$E962),'Hoja de Trabajo para listado'!$CD$151:$DC$151,0)),0)</f>
        <v>0</v>
      </c>
      <c r="H962" s="243">
        <f ca="1">+IFERROR(INDEX('Hoja de Trabajo para listado'!$A$155:$Z$1048576,MATCH($A962,'Hoja de Trabajo para listado'!$A$155:$A$1048576,0),MATCH((CUADRO!H$4&amp;$E962),'Hoja de Trabajo para listado'!$A$151:$Z$151,0)),0)+IFERROR(INDEX('Hoja de Trabajo para listado'!$AB$155:$BA$1048576,MATCH($A962,'Hoja de Trabajo para listado'!$AB$155:$AB$1048576,0),MATCH((CUADRO!H$4&amp;$E962),'Hoja de Trabajo para listado'!$AB$151:$BA$151,0)),0)+IFERROR(INDEX('Hoja de Trabajo para listado'!$BC$155:$CB$1048576,MATCH($A962,'Hoja de Trabajo para listado'!$BC$155:$BC$1048576,0),MATCH((CUADRO!H$4&amp;$E962),'Hoja de Trabajo para listado'!$BC$151:$CB$151,0)),0)+IFERROR(INDEX('Hoja de Trabajo para listado'!$DE$153:$DG$274,MATCH($A962,'Hoja de Trabajo para listado'!$DE$153:$DE$1048576,0),MATCH((CUADRO!H$4&amp;$E962),'Hoja de Trabajo para listado'!$DE$151:$DG$151,0)),0)+IFERROR(INDEX('Hoja de Trabajo para listado'!$CD$155:$DC$1048576,MATCH($A962,'Hoja de Trabajo para listado'!$CD$155:$CD$1048576,0),MATCH((CUADRO!H$4&amp;$E962),'Hoja de Trabajo para listado'!$CD$151:$DC$151,0)),0)</f>
        <v>0</v>
      </c>
      <c r="I962" s="243">
        <f ca="1">+IFERROR(INDEX('Hoja de Trabajo para listado'!$A$155:$Z$1048576,MATCH($A962,'Hoja de Trabajo para listado'!$A$155:$A$1048576,0),MATCH((CUADRO!I$4&amp;$E962),'Hoja de Trabajo para listado'!$A$151:$Z$151,0)),0)+IFERROR(INDEX('Hoja de Trabajo para listado'!$AB$155:$BA$1048576,MATCH($A962,'Hoja de Trabajo para listado'!$AB$155:$AB$1048576,0),MATCH((CUADRO!I$4&amp;$E962),'Hoja de Trabajo para listado'!$AB$151:$BA$151,0)),0)+IFERROR(INDEX('Hoja de Trabajo para listado'!$BC$155:$CB$1048576,MATCH($A962,'Hoja de Trabajo para listado'!$BC$155:$BC$1048576,0),MATCH((CUADRO!I$4&amp;$E962),'Hoja de Trabajo para listado'!$BC$151:$CB$151,0)),0)+IFERROR(INDEX('Hoja de Trabajo para listado'!$DE$153:$DG$274,MATCH($A962,'Hoja de Trabajo para listado'!$DE$153:$DE$1048576,0),MATCH((CUADRO!I$4&amp;$E962),'Hoja de Trabajo para listado'!$DE$151:$DG$151,0)),0)+IFERROR(INDEX('Hoja de Trabajo para listado'!$CD$155:$DC$1048576,MATCH($A962,'Hoja de Trabajo para listado'!$CD$155:$CD$1048576,0),MATCH((CUADRO!I$4&amp;$E962),'Hoja de Trabajo para listado'!$CD$151:$DC$151,0)),0)</f>
        <v>0</v>
      </c>
      <c r="J962" s="243">
        <f ca="1">+IFERROR(INDEX('Hoja de Trabajo para listado'!$A$155:$Z$1048576,MATCH($A962,'Hoja de Trabajo para listado'!$A$155:$A$1048576,0),MATCH((CUADRO!J$4&amp;$E962),'Hoja de Trabajo para listado'!$A$151:$Z$151,0)),0)+IFERROR(INDEX('Hoja de Trabajo para listado'!$AB$155:$BA$1048576,MATCH($A962,'Hoja de Trabajo para listado'!$AB$155:$AB$1048576,0),MATCH((CUADRO!J$4&amp;$E962),'Hoja de Trabajo para listado'!$AB$151:$BA$151,0)),0)+IFERROR(INDEX('Hoja de Trabajo para listado'!$BC$155:$CB$1048576,MATCH($A962,'Hoja de Trabajo para listado'!$BC$155:$BC$1048576,0),MATCH((CUADRO!J$4&amp;$E962),'Hoja de Trabajo para listado'!$BC$151:$CB$151,0)),0)+IFERROR(INDEX('Hoja de Trabajo para listado'!$DE$153:$DG$274,MATCH($A962,'Hoja de Trabajo para listado'!$DE$153:$DE$1048576,0),MATCH((CUADRO!J$4&amp;$E962),'Hoja de Trabajo para listado'!$DE$151:$DG$151,0)),0)+IFERROR(INDEX('Hoja de Trabajo para listado'!$CD$155:$DC$1048576,MATCH($A962,'Hoja de Trabajo para listado'!$CD$155:$CD$1048576,0),MATCH((CUADRO!J$4&amp;$E962),'Hoja de Trabajo para listado'!$CD$151:$DC$151,0)),0)</f>
        <v>0</v>
      </c>
      <c r="K962" s="243">
        <f ca="1">+IFERROR(INDEX('Hoja de Trabajo para listado'!$A$155:$Z$1048576,MATCH($A962,'Hoja de Trabajo para listado'!$A$155:$A$1048576,0),MATCH((CUADRO!K$4&amp;$E962),'Hoja de Trabajo para listado'!$A$151:$Z$151,0)),0)+IFERROR(INDEX('Hoja de Trabajo para listado'!$AB$155:$BA$1048576,MATCH($A962,'Hoja de Trabajo para listado'!$AB$155:$AB$1048576,0),MATCH((CUADRO!K$4&amp;$E962),'Hoja de Trabajo para listado'!$AB$151:$BA$151,0)),0)+IFERROR(INDEX('Hoja de Trabajo para listado'!$BC$155:$CB$1048576,MATCH($A962,'Hoja de Trabajo para listado'!$BC$155:$BC$1048576,0),MATCH((CUADRO!K$4&amp;$E962),'Hoja de Trabajo para listado'!$BC$151:$CB$151,0)),0)+IFERROR(INDEX('Hoja de Trabajo para listado'!$DE$153:$DG$274,MATCH($A962,'Hoja de Trabajo para listado'!$DE$153:$DE$1048576,0),MATCH((CUADRO!K$4&amp;$E962),'Hoja de Trabajo para listado'!$DE$151:$DG$151,0)),0)+IFERROR(INDEX('Hoja de Trabajo para listado'!$CD$155:$DC$1048576,MATCH($A962,'Hoja de Trabajo para listado'!$CD$155:$CD$1048576,0),MATCH((CUADRO!K$4&amp;$E962),'Hoja de Trabajo para listado'!$CD$151:$DC$151,0)),0)</f>
        <v>0</v>
      </c>
      <c r="L962" s="243">
        <f ca="1">+IFERROR(INDEX('Hoja de Trabajo para listado'!$A$155:$Z$1048576,MATCH($A962,'Hoja de Trabajo para listado'!$A$155:$A$1048576,0),MATCH((CUADRO!L$4&amp;$E962),'Hoja de Trabajo para listado'!$A$151:$Z$151,0)),0)+IFERROR(INDEX('Hoja de Trabajo para listado'!$AB$155:$BA$1048576,MATCH($A962,'Hoja de Trabajo para listado'!$AB$155:$AB$1048576,0),MATCH((CUADRO!L$4&amp;$E962),'Hoja de Trabajo para listado'!$AB$151:$BA$151,0)),0)+IFERROR(INDEX('Hoja de Trabajo para listado'!$BC$155:$CB$1048576,MATCH($A962,'Hoja de Trabajo para listado'!$BC$155:$BC$1048576,0),MATCH((CUADRO!L$4&amp;$E962),'Hoja de Trabajo para listado'!$BC$151:$CB$151,0)),0)+IFERROR(INDEX('Hoja de Trabajo para listado'!$DE$153:$DG$274,MATCH($A962,'Hoja de Trabajo para listado'!$DE$153:$DE$1048576,0),MATCH((CUADRO!L$4&amp;$E962),'Hoja de Trabajo para listado'!$DE$151:$DG$151,0)),0)+IFERROR(INDEX('Hoja de Trabajo para listado'!$CD$155:$DC$1048576,MATCH($A962,'Hoja de Trabajo para listado'!$CD$155:$CD$1048576,0),MATCH((CUADRO!L$4&amp;$E962),'Hoja de Trabajo para listado'!$CD$151:$DC$151,0)),0)</f>
        <v>0</v>
      </c>
      <c r="M962" s="243">
        <f ca="1">+IFERROR(INDEX('Hoja de Trabajo para listado'!$A$155:$Z$1048576,MATCH($A962,'Hoja de Trabajo para listado'!$A$155:$A$1048576,0),MATCH((CUADRO!M$4&amp;$E962),'Hoja de Trabajo para listado'!$A$151:$Z$151,0)),0)+IFERROR(INDEX('Hoja de Trabajo para listado'!$AB$155:$BA$1048576,MATCH($A962,'Hoja de Trabajo para listado'!$AB$155:$AB$1048576,0),MATCH((CUADRO!M$4&amp;$E962),'Hoja de Trabajo para listado'!$AB$151:$BA$151,0)),0)+IFERROR(INDEX('Hoja de Trabajo para listado'!$BC$155:$CB$1048576,MATCH($A962,'Hoja de Trabajo para listado'!$BC$155:$BC$1048576,0),MATCH((CUADRO!M$4&amp;$E962),'Hoja de Trabajo para listado'!$BC$151:$CB$151,0)),0)+IFERROR(INDEX('Hoja de Trabajo para listado'!$DE$153:$DG$274,MATCH($A962,'Hoja de Trabajo para listado'!$DE$153:$DE$1048576,0),MATCH((CUADRO!M$4&amp;$E962),'Hoja de Trabajo para listado'!$DE$151:$DG$151,0)),0)+IFERROR(INDEX('Hoja de Trabajo para listado'!$CD$155:$DC$1048576,MATCH($A962,'Hoja de Trabajo para listado'!$CD$155:$CD$1048576,0),MATCH((CUADRO!M$4&amp;$E962),'Hoja de Trabajo para listado'!$CD$151:$DC$151,0)),0)</f>
        <v>0</v>
      </c>
      <c r="N962" s="243">
        <f ca="1">+IFERROR(INDEX('Hoja de Trabajo para listado'!$A$155:$Z$1048576,MATCH($A962,'Hoja de Trabajo para listado'!$A$155:$A$1048576,0),MATCH((CUADRO!N$4&amp;$E962),'Hoja de Trabajo para listado'!$A$151:$Z$151,0)),0)+IFERROR(INDEX('Hoja de Trabajo para listado'!$AB$155:$BA$1048576,MATCH($A962,'Hoja de Trabajo para listado'!$AB$155:$AB$1048576,0),MATCH((CUADRO!N$4&amp;$E962),'Hoja de Trabajo para listado'!$AB$151:$BA$151,0)),0)+IFERROR(INDEX('Hoja de Trabajo para listado'!$BC$155:$CB$1048576,MATCH($A962,'Hoja de Trabajo para listado'!$BC$155:$BC$1048576,0),MATCH((CUADRO!N$4&amp;$E962),'Hoja de Trabajo para listado'!$BC$151:$CB$151,0)),0)+IFERROR(INDEX('Hoja de Trabajo para listado'!$DE$153:$DG$274,MATCH($A962,'Hoja de Trabajo para listado'!$DE$153:$DE$1048576,0),MATCH((CUADRO!N$4&amp;$E962),'Hoja de Trabajo para listado'!$DE$151:$DG$151,0)),0)+IFERROR(INDEX('Hoja de Trabajo para listado'!$CD$155:$DC$1048576,MATCH($A962,'Hoja de Trabajo para listado'!$CD$155:$CD$1048576,0),MATCH((CUADRO!N$4&amp;$E962),'Hoja de Trabajo para listado'!$CD$151:$DC$151,0)),0)</f>
        <v>0</v>
      </c>
      <c r="O962" s="243">
        <f ca="1">+IFERROR(INDEX('Hoja de Trabajo para listado'!$A$155:$Z$1048576,MATCH($A962,'Hoja de Trabajo para listado'!$A$155:$A$1048576,0),MATCH((CUADRO!O$4&amp;$E962),'Hoja de Trabajo para listado'!$A$151:$Z$151,0)),0)+IFERROR(INDEX('Hoja de Trabajo para listado'!$AB$155:$BA$1048576,MATCH($A962,'Hoja de Trabajo para listado'!$AB$155:$AB$1048576,0),MATCH((CUADRO!O$4&amp;$E962),'Hoja de Trabajo para listado'!$AB$151:$BA$151,0)),0)+IFERROR(INDEX('Hoja de Trabajo para listado'!$BC$155:$CB$1048576,MATCH($A962,'Hoja de Trabajo para listado'!$BC$155:$BC$1048576,0),MATCH((CUADRO!O$4&amp;$E962),'Hoja de Trabajo para listado'!$BC$151:$CB$151,0)),0)+IFERROR(INDEX('Hoja de Trabajo para listado'!$DE$153:$DG$274,MATCH($A962,'Hoja de Trabajo para listado'!$DE$153:$DE$1048576,0),MATCH((CUADRO!O$4&amp;$E962),'Hoja de Trabajo para listado'!$DE$151:$DG$151,0)),0)+IFERROR(INDEX('Hoja de Trabajo para listado'!$CD$155:$DC$1048576,MATCH($A962,'Hoja de Trabajo para listado'!$CD$155:$CD$1048576,0),MATCH((CUADRO!O$4&amp;$E962),'Hoja de Trabajo para listado'!$CD$151:$DC$151,0)),0)</f>
        <v>0</v>
      </c>
      <c r="P962" s="243">
        <f ca="1">+IFERROR(INDEX('Hoja de Trabajo para listado'!$A$155:$Z$1048576,MATCH($A962,'Hoja de Trabajo para listado'!$A$155:$A$1048576,0),MATCH((CUADRO!P$4&amp;$E962),'Hoja de Trabajo para listado'!$A$151:$Z$151,0)),0)+IFERROR(INDEX('Hoja de Trabajo para listado'!$AB$155:$BA$1048576,MATCH($A962,'Hoja de Trabajo para listado'!$AB$155:$AB$1048576,0),MATCH((CUADRO!P$4&amp;$E962),'Hoja de Trabajo para listado'!$AB$151:$BA$151,0)),0)+IFERROR(INDEX('Hoja de Trabajo para listado'!$BC$155:$CB$1048576,MATCH($A962,'Hoja de Trabajo para listado'!$BC$155:$BC$1048576,0),MATCH((CUADRO!P$4&amp;$E962),'Hoja de Trabajo para listado'!$BC$151:$CB$151,0)),0)+IFERROR(INDEX('Hoja de Trabajo para listado'!$DE$153:$DG$274,MATCH($A962,'Hoja de Trabajo para listado'!$DE$153:$DE$1048576,0),MATCH((CUADRO!P$4&amp;$E962),'Hoja de Trabajo para listado'!$DE$151:$DG$151,0)),0)+IFERROR(INDEX('Hoja de Trabajo para listado'!$CD$155:$DC$1048576,MATCH($A962,'Hoja de Trabajo para listado'!$CD$155:$CD$1048576,0),MATCH((CUADRO!P$4&amp;$E962),'Hoja de Trabajo para listado'!$CD$151:$DC$151,0)),0)</f>
        <v>0</v>
      </c>
      <c r="Q962" s="243">
        <f ca="1">+IFERROR(INDEX('Hoja de Trabajo para listado'!$A$155:$Z$1048576,MATCH($A962,'Hoja de Trabajo para listado'!$A$155:$A$1048576,0),MATCH((CUADRO!Q$4&amp;$E962),'Hoja de Trabajo para listado'!$A$151:$Z$151,0)),0)+IFERROR(INDEX('Hoja de Trabajo para listado'!$AB$155:$BA$1048576,MATCH($A962,'Hoja de Trabajo para listado'!$AB$155:$AB$1048576,0),MATCH((CUADRO!Q$4&amp;$E962),'Hoja de Trabajo para listado'!$AB$151:$BA$151,0)),0)+IFERROR(INDEX('Hoja de Trabajo para listado'!$BC$155:$CB$1048576,MATCH($A962,'Hoja de Trabajo para listado'!$BC$155:$BC$1048576,0),MATCH((CUADRO!Q$4&amp;$E962),'Hoja de Trabajo para listado'!$BC$151:$CB$151,0)),0)+IFERROR(INDEX('Hoja de Trabajo para listado'!$DE$153:$DG$274,MATCH($A962,'Hoja de Trabajo para listado'!$DE$153:$DE$1048576,0),MATCH((CUADRO!Q$4&amp;$E962),'Hoja de Trabajo para listado'!$DE$151:$DG$151,0)),0)+IFERROR(INDEX('Hoja de Trabajo para listado'!$CD$155:$DC$1048576,MATCH($A962,'Hoja de Trabajo para listado'!$CD$155:$CD$1048576,0),MATCH((CUADRO!Q$4&amp;$E962),'Hoja de Trabajo para listado'!$CD$151:$DC$151,0)),0)</f>
        <v>0</v>
      </c>
      <c r="R962" s="243">
        <f t="shared" ca="1" si="28"/>
        <v>0</v>
      </c>
      <c r="S962" s="253">
        <f ca="1">+R961+R962</f>
        <v>0</v>
      </c>
      <c r="T962" s="243">
        <f ca="1">+S962</f>
        <v>0</v>
      </c>
      <c r="U962" s="242">
        <f t="shared" si="29"/>
        <v>2</v>
      </c>
    </row>
    <row r="963" spans="1:21" customFormat="1" ht="15" hidden="1" customHeight="1">
      <c r="A963" s="32">
        <v>1713</v>
      </c>
      <c r="B963" s="381">
        <f>+A963</f>
        <v>1713</v>
      </c>
      <c r="C963" s="245" t="str">
        <f>+VLOOKUP(A963,bd_lista!$A$3:$C$592,3,FALSE)</f>
        <v>Gobierno Autónomo Municipal de San José</v>
      </c>
      <c r="D963" s="383" t="str">
        <f>+C963</f>
        <v>Gobierno Autónomo Municipal de San José</v>
      </c>
      <c r="E963" s="240" t="s">
        <v>683</v>
      </c>
      <c r="F963" s="241">
        <f ca="1">+IFERROR(INDEX('Hoja de Trabajo para listado'!$A$155:$Z$1048576,MATCH($A963,'Hoja de Trabajo para listado'!$A$155:$A$1048576,0),MATCH((CUADRO!F$4&amp;$E963),'Hoja de Trabajo para listado'!$A$151:$Z$151,0)),0)+IFERROR(INDEX('Hoja de Trabajo para listado'!$AB$155:$BA$1048576,MATCH($A963,'Hoja de Trabajo para listado'!$AB$155:$AB$1048576,0),MATCH((CUADRO!F$4&amp;$E963),'Hoja de Trabajo para listado'!$AB$151:$BA$151,0)),0)+IFERROR(INDEX('Hoja de Trabajo para listado'!$BC$155:$CB$1048576,MATCH($A963,'Hoja de Trabajo para listado'!$BC$155:$BC$1048576,0),MATCH((CUADRO!F$4&amp;$E963),'Hoja de Trabajo para listado'!$BC$151:$CB$151,0)),0)+IFERROR(INDEX('Hoja de Trabajo para listado'!$DE$153:$DG$274,MATCH($A963,'Hoja de Trabajo para listado'!$DE$153:$DE$1048576,0),MATCH((CUADRO!F$4&amp;$E963),'Hoja de Trabajo para listado'!$DE$151:$DG$151,0)),0)+IFERROR(INDEX('Hoja de Trabajo para listado'!$CD$155:$DC$1048576,MATCH($A963,'Hoja de Trabajo para listado'!$CD$155:$CD$1048576,0),MATCH((CUADRO!F$4&amp;$E963),'Hoja de Trabajo para listado'!$CD$151:$DC$151,0)),0)</f>
        <v>0</v>
      </c>
      <c r="G963" s="241">
        <f ca="1">+IFERROR(INDEX('Hoja de Trabajo para listado'!$A$155:$Z$1048576,MATCH($A963,'Hoja de Trabajo para listado'!$A$155:$A$1048576,0),MATCH((CUADRO!G$4&amp;$E963),'Hoja de Trabajo para listado'!$A$151:$Z$151,0)),0)+IFERROR(INDEX('Hoja de Trabajo para listado'!$AB$155:$BA$1048576,MATCH($A963,'Hoja de Trabajo para listado'!$AB$155:$AB$1048576,0),MATCH((CUADRO!G$4&amp;$E963),'Hoja de Trabajo para listado'!$AB$151:$BA$151,0)),0)+IFERROR(INDEX('Hoja de Trabajo para listado'!$BC$155:$CB$1048576,MATCH($A963,'Hoja de Trabajo para listado'!$BC$155:$BC$1048576,0),MATCH((CUADRO!G$4&amp;$E963),'Hoja de Trabajo para listado'!$BC$151:$CB$151,0)),0)+IFERROR(INDEX('Hoja de Trabajo para listado'!$DE$153:$DG$274,MATCH($A963,'Hoja de Trabajo para listado'!$DE$153:$DE$1048576,0),MATCH((CUADRO!G$4&amp;$E963),'Hoja de Trabajo para listado'!$DE$151:$DG$151,0)),0)+IFERROR(INDEX('Hoja de Trabajo para listado'!$CD$155:$DC$1048576,MATCH($A963,'Hoja de Trabajo para listado'!$CD$155:$CD$1048576,0),MATCH((CUADRO!G$4&amp;$E963),'Hoja de Trabajo para listado'!$CD$151:$DC$151,0)),0)</f>
        <v>0</v>
      </c>
      <c r="H963" s="241">
        <f ca="1">+IFERROR(INDEX('Hoja de Trabajo para listado'!$A$155:$Z$1048576,MATCH($A963,'Hoja de Trabajo para listado'!$A$155:$A$1048576,0),MATCH((CUADRO!H$4&amp;$E963),'Hoja de Trabajo para listado'!$A$151:$Z$151,0)),0)+IFERROR(INDEX('Hoja de Trabajo para listado'!$AB$155:$BA$1048576,MATCH($A963,'Hoja de Trabajo para listado'!$AB$155:$AB$1048576,0),MATCH((CUADRO!H$4&amp;$E963),'Hoja de Trabajo para listado'!$AB$151:$BA$151,0)),0)+IFERROR(INDEX('Hoja de Trabajo para listado'!$BC$155:$CB$1048576,MATCH($A963,'Hoja de Trabajo para listado'!$BC$155:$BC$1048576,0),MATCH((CUADRO!H$4&amp;$E963),'Hoja de Trabajo para listado'!$BC$151:$CB$151,0)),0)+IFERROR(INDEX('Hoja de Trabajo para listado'!$DE$153:$DG$274,MATCH($A963,'Hoja de Trabajo para listado'!$DE$153:$DE$1048576,0),MATCH((CUADRO!H$4&amp;$E963),'Hoja de Trabajo para listado'!$DE$151:$DG$151,0)),0)+IFERROR(INDEX('Hoja de Trabajo para listado'!$CD$155:$DC$1048576,MATCH($A963,'Hoja de Trabajo para listado'!$CD$155:$CD$1048576,0),MATCH((CUADRO!H$4&amp;$E963),'Hoja de Trabajo para listado'!$CD$151:$DC$151,0)),0)</f>
        <v>0</v>
      </c>
      <c r="I963" s="241">
        <f ca="1">+IFERROR(INDEX('Hoja de Trabajo para listado'!$A$155:$Z$1048576,MATCH($A963,'Hoja de Trabajo para listado'!$A$155:$A$1048576,0),MATCH((CUADRO!I$4&amp;$E963),'Hoja de Trabajo para listado'!$A$151:$Z$151,0)),0)+IFERROR(INDEX('Hoja de Trabajo para listado'!$AB$155:$BA$1048576,MATCH($A963,'Hoja de Trabajo para listado'!$AB$155:$AB$1048576,0),MATCH((CUADRO!I$4&amp;$E963),'Hoja de Trabajo para listado'!$AB$151:$BA$151,0)),0)+IFERROR(INDEX('Hoja de Trabajo para listado'!$BC$155:$CB$1048576,MATCH($A963,'Hoja de Trabajo para listado'!$BC$155:$BC$1048576,0),MATCH((CUADRO!I$4&amp;$E963),'Hoja de Trabajo para listado'!$BC$151:$CB$151,0)),0)+IFERROR(INDEX('Hoja de Trabajo para listado'!$DE$153:$DG$274,MATCH($A963,'Hoja de Trabajo para listado'!$DE$153:$DE$1048576,0),MATCH((CUADRO!I$4&amp;$E963),'Hoja de Trabajo para listado'!$DE$151:$DG$151,0)),0)+IFERROR(INDEX('Hoja de Trabajo para listado'!$CD$155:$DC$1048576,MATCH($A963,'Hoja de Trabajo para listado'!$CD$155:$CD$1048576,0),MATCH((CUADRO!I$4&amp;$E963),'Hoja de Trabajo para listado'!$CD$151:$DC$151,0)),0)</f>
        <v>0</v>
      </c>
      <c r="J963" s="241">
        <f ca="1">+IFERROR(INDEX('Hoja de Trabajo para listado'!$A$155:$Z$1048576,MATCH($A963,'Hoja de Trabajo para listado'!$A$155:$A$1048576,0),MATCH((CUADRO!J$4&amp;$E963),'Hoja de Trabajo para listado'!$A$151:$Z$151,0)),0)+IFERROR(INDEX('Hoja de Trabajo para listado'!$AB$155:$BA$1048576,MATCH($A963,'Hoja de Trabajo para listado'!$AB$155:$AB$1048576,0),MATCH((CUADRO!J$4&amp;$E963),'Hoja de Trabajo para listado'!$AB$151:$BA$151,0)),0)+IFERROR(INDEX('Hoja de Trabajo para listado'!$BC$155:$CB$1048576,MATCH($A963,'Hoja de Trabajo para listado'!$BC$155:$BC$1048576,0),MATCH((CUADRO!J$4&amp;$E963),'Hoja de Trabajo para listado'!$BC$151:$CB$151,0)),0)+IFERROR(INDEX('Hoja de Trabajo para listado'!$DE$153:$DG$274,MATCH($A963,'Hoja de Trabajo para listado'!$DE$153:$DE$1048576,0),MATCH((CUADRO!J$4&amp;$E963),'Hoja de Trabajo para listado'!$DE$151:$DG$151,0)),0)+IFERROR(INDEX('Hoja de Trabajo para listado'!$CD$155:$DC$1048576,MATCH($A963,'Hoja de Trabajo para listado'!$CD$155:$CD$1048576,0),MATCH((CUADRO!J$4&amp;$E963),'Hoja de Trabajo para listado'!$CD$151:$DC$151,0)),0)</f>
        <v>0</v>
      </c>
      <c r="K963" s="241">
        <f ca="1">+IFERROR(INDEX('Hoja de Trabajo para listado'!$A$155:$Z$1048576,MATCH($A963,'Hoja de Trabajo para listado'!$A$155:$A$1048576,0),MATCH((CUADRO!K$4&amp;$E963),'Hoja de Trabajo para listado'!$A$151:$Z$151,0)),0)+IFERROR(INDEX('Hoja de Trabajo para listado'!$AB$155:$BA$1048576,MATCH($A963,'Hoja de Trabajo para listado'!$AB$155:$AB$1048576,0),MATCH((CUADRO!K$4&amp;$E963),'Hoja de Trabajo para listado'!$AB$151:$BA$151,0)),0)+IFERROR(INDEX('Hoja de Trabajo para listado'!$BC$155:$CB$1048576,MATCH($A963,'Hoja de Trabajo para listado'!$BC$155:$BC$1048576,0),MATCH((CUADRO!K$4&amp;$E963),'Hoja de Trabajo para listado'!$BC$151:$CB$151,0)),0)+IFERROR(INDEX('Hoja de Trabajo para listado'!$DE$153:$DG$274,MATCH($A963,'Hoja de Trabajo para listado'!$DE$153:$DE$1048576,0),MATCH((CUADRO!K$4&amp;$E963),'Hoja de Trabajo para listado'!$DE$151:$DG$151,0)),0)+IFERROR(INDEX('Hoja de Trabajo para listado'!$CD$155:$DC$1048576,MATCH($A963,'Hoja de Trabajo para listado'!$CD$155:$CD$1048576,0),MATCH((CUADRO!K$4&amp;$E963),'Hoja de Trabajo para listado'!$CD$151:$DC$151,0)),0)</f>
        <v>0</v>
      </c>
      <c r="L963" s="241">
        <f ca="1">+IFERROR(INDEX('Hoja de Trabajo para listado'!$A$155:$Z$1048576,MATCH($A963,'Hoja de Trabajo para listado'!$A$155:$A$1048576,0),MATCH((CUADRO!L$4&amp;$E963),'Hoja de Trabajo para listado'!$A$151:$Z$151,0)),0)+IFERROR(INDEX('Hoja de Trabajo para listado'!$AB$155:$BA$1048576,MATCH($A963,'Hoja de Trabajo para listado'!$AB$155:$AB$1048576,0),MATCH((CUADRO!L$4&amp;$E963),'Hoja de Trabajo para listado'!$AB$151:$BA$151,0)),0)+IFERROR(INDEX('Hoja de Trabajo para listado'!$BC$155:$CB$1048576,MATCH($A963,'Hoja de Trabajo para listado'!$BC$155:$BC$1048576,0),MATCH((CUADRO!L$4&amp;$E963),'Hoja de Trabajo para listado'!$BC$151:$CB$151,0)),0)+IFERROR(INDEX('Hoja de Trabajo para listado'!$DE$153:$DG$274,MATCH($A963,'Hoja de Trabajo para listado'!$DE$153:$DE$1048576,0),MATCH((CUADRO!L$4&amp;$E963),'Hoja de Trabajo para listado'!$DE$151:$DG$151,0)),0)+IFERROR(INDEX('Hoja de Trabajo para listado'!$CD$155:$DC$1048576,MATCH($A963,'Hoja de Trabajo para listado'!$CD$155:$CD$1048576,0),MATCH((CUADRO!L$4&amp;$E963),'Hoja de Trabajo para listado'!$CD$151:$DC$151,0)),0)</f>
        <v>0</v>
      </c>
      <c r="M963" s="241">
        <f ca="1">+IFERROR(INDEX('Hoja de Trabajo para listado'!$A$155:$Z$1048576,MATCH($A963,'Hoja de Trabajo para listado'!$A$155:$A$1048576,0),MATCH((CUADRO!M$4&amp;$E963),'Hoja de Trabajo para listado'!$A$151:$Z$151,0)),0)+IFERROR(INDEX('Hoja de Trabajo para listado'!$AB$155:$BA$1048576,MATCH($A963,'Hoja de Trabajo para listado'!$AB$155:$AB$1048576,0),MATCH((CUADRO!M$4&amp;$E963),'Hoja de Trabajo para listado'!$AB$151:$BA$151,0)),0)+IFERROR(INDEX('Hoja de Trabajo para listado'!$BC$155:$CB$1048576,MATCH($A963,'Hoja de Trabajo para listado'!$BC$155:$BC$1048576,0),MATCH((CUADRO!M$4&amp;$E963),'Hoja de Trabajo para listado'!$BC$151:$CB$151,0)),0)+IFERROR(INDEX('Hoja de Trabajo para listado'!$DE$153:$DG$274,MATCH($A963,'Hoja de Trabajo para listado'!$DE$153:$DE$1048576,0),MATCH((CUADRO!M$4&amp;$E963),'Hoja de Trabajo para listado'!$DE$151:$DG$151,0)),0)+IFERROR(INDEX('Hoja de Trabajo para listado'!$CD$155:$DC$1048576,MATCH($A963,'Hoja de Trabajo para listado'!$CD$155:$CD$1048576,0),MATCH((CUADRO!M$4&amp;$E963),'Hoja de Trabajo para listado'!$CD$151:$DC$151,0)),0)</f>
        <v>0</v>
      </c>
      <c r="N963" s="241">
        <f ca="1">+IFERROR(INDEX('Hoja de Trabajo para listado'!$A$155:$Z$1048576,MATCH($A963,'Hoja de Trabajo para listado'!$A$155:$A$1048576,0),MATCH((CUADRO!N$4&amp;$E963),'Hoja de Trabajo para listado'!$A$151:$Z$151,0)),0)+IFERROR(INDEX('Hoja de Trabajo para listado'!$AB$155:$BA$1048576,MATCH($A963,'Hoja de Trabajo para listado'!$AB$155:$AB$1048576,0),MATCH((CUADRO!N$4&amp;$E963),'Hoja de Trabajo para listado'!$AB$151:$BA$151,0)),0)+IFERROR(INDEX('Hoja de Trabajo para listado'!$BC$155:$CB$1048576,MATCH($A963,'Hoja de Trabajo para listado'!$BC$155:$BC$1048576,0),MATCH((CUADRO!N$4&amp;$E963),'Hoja de Trabajo para listado'!$BC$151:$CB$151,0)),0)+IFERROR(INDEX('Hoja de Trabajo para listado'!$DE$153:$DG$274,MATCH($A963,'Hoja de Trabajo para listado'!$DE$153:$DE$1048576,0),MATCH((CUADRO!N$4&amp;$E963),'Hoja de Trabajo para listado'!$DE$151:$DG$151,0)),0)+IFERROR(INDEX('Hoja de Trabajo para listado'!$CD$155:$DC$1048576,MATCH($A963,'Hoja de Trabajo para listado'!$CD$155:$CD$1048576,0),MATCH((CUADRO!N$4&amp;$E963),'Hoja de Trabajo para listado'!$CD$151:$DC$151,0)),0)</f>
        <v>0</v>
      </c>
      <c r="O963" s="241">
        <f ca="1">+IFERROR(INDEX('Hoja de Trabajo para listado'!$A$155:$Z$1048576,MATCH($A963,'Hoja de Trabajo para listado'!$A$155:$A$1048576,0),MATCH((CUADRO!O$4&amp;$E963),'Hoja de Trabajo para listado'!$A$151:$Z$151,0)),0)+IFERROR(INDEX('Hoja de Trabajo para listado'!$AB$155:$BA$1048576,MATCH($A963,'Hoja de Trabajo para listado'!$AB$155:$AB$1048576,0),MATCH((CUADRO!O$4&amp;$E963),'Hoja de Trabajo para listado'!$AB$151:$BA$151,0)),0)+IFERROR(INDEX('Hoja de Trabajo para listado'!$BC$155:$CB$1048576,MATCH($A963,'Hoja de Trabajo para listado'!$BC$155:$BC$1048576,0),MATCH((CUADRO!O$4&amp;$E963),'Hoja de Trabajo para listado'!$BC$151:$CB$151,0)),0)+IFERROR(INDEX('Hoja de Trabajo para listado'!$DE$153:$DG$274,MATCH($A963,'Hoja de Trabajo para listado'!$DE$153:$DE$1048576,0),MATCH((CUADRO!O$4&amp;$E963),'Hoja de Trabajo para listado'!$DE$151:$DG$151,0)),0)+IFERROR(INDEX('Hoja de Trabajo para listado'!$CD$155:$DC$1048576,MATCH($A963,'Hoja de Trabajo para listado'!$CD$155:$CD$1048576,0),MATCH((CUADRO!O$4&amp;$E963),'Hoja de Trabajo para listado'!$CD$151:$DC$151,0)),0)</f>
        <v>0</v>
      </c>
      <c r="P963" s="241">
        <f ca="1">+IFERROR(INDEX('Hoja de Trabajo para listado'!$A$155:$Z$1048576,MATCH($A963,'Hoja de Trabajo para listado'!$A$155:$A$1048576,0),MATCH((CUADRO!P$4&amp;$E963),'Hoja de Trabajo para listado'!$A$151:$Z$151,0)),0)+IFERROR(INDEX('Hoja de Trabajo para listado'!$AB$155:$BA$1048576,MATCH($A963,'Hoja de Trabajo para listado'!$AB$155:$AB$1048576,0),MATCH((CUADRO!P$4&amp;$E963),'Hoja de Trabajo para listado'!$AB$151:$BA$151,0)),0)+IFERROR(INDEX('Hoja de Trabajo para listado'!$BC$155:$CB$1048576,MATCH($A963,'Hoja de Trabajo para listado'!$BC$155:$BC$1048576,0),MATCH((CUADRO!P$4&amp;$E963),'Hoja de Trabajo para listado'!$BC$151:$CB$151,0)),0)+IFERROR(INDEX('Hoja de Trabajo para listado'!$DE$153:$DG$274,MATCH($A963,'Hoja de Trabajo para listado'!$DE$153:$DE$1048576,0),MATCH((CUADRO!P$4&amp;$E963),'Hoja de Trabajo para listado'!$DE$151:$DG$151,0)),0)+IFERROR(INDEX('Hoja de Trabajo para listado'!$CD$155:$DC$1048576,MATCH($A963,'Hoja de Trabajo para listado'!$CD$155:$CD$1048576,0),MATCH((CUADRO!P$4&amp;$E963),'Hoja de Trabajo para listado'!$CD$151:$DC$151,0)),0)</f>
        <v>0</v>
      </c>
      <c r="Q963" s="241">
        <f ca="1">+IFERROR(INDEX('Hoja de Trabajo para listado'!$A$155:$Z$1048576,MATCH($A963,'Hoja de Trabajo para listado'!$A$155:$A$1048576,0),MATCH((CUADRO!Q$4&amp;$E963),'Hoja de Trabajo para listado'!$A$151:$Z$151,0)),0)+IFERROR(INDEX('Hoja de Trabajo para listado'!$AB$155:$BA$1048576,MATCH($A963,'Hoja de Trabajo para listado'!$AB$155:$AB$1048576,0),MATCH((CUADRO!Q$4&amp;$E963),'Hoja de Trabajo para listado'!$AB$151:$BA$151,0)),0)+IFERROR(INDEX('Hoja de Trabajo para listado'!$BC$155:$CB$1048576,MATCH($A963,'Hoja de Trabajo para listado'!$BC$155:$BC$1048576,0),MATCH((CUADRO!Q$4&amp;$E963),'Hoja de Trabajo para listado'!$BC$151:$CB$151,0)),0)+IFERROR(INDEX('Hoja de Trabajo para listado'!$DE$153:$DG$274,MATCH($A963,'Hoja de Trabajo para listado'!$DE$153:$DE$1048576,0),MATCH((CUADRO!Q$4&amp;$E963),'Hoja de Trabajo para listado'!$DE$151:$DG$151,0)),0)+IFERROR(INDEX('Hoja de Trabajo para listado'!$CD$155:$DC$1048576,MATCH($A963,'Hoja de Trabajo para listado'!$CD$155:$CD$1048576,0),MATCH((CUADRO!Q$4&amp;$E963),'Hoja de Trabajo para listado'!$CD$151:$DC$151,0)),0)</f>
        <v>0</v>
      </c>
      <c r="R963" s="241">
        <f t="shared" ca="1" si="28"/>
        <v>0</v>
      </c>
      <c r="S963" s="247"/>
      <c r="T963" s="241">
        <f ca="1">+T964</f>
        <v>0</v>
      </c>
      <c r="U963" s="240">
        <f t="shared" si="29"/>
        <v>1</v>
      </c>
    </row>
    <row r="964" spans="1:21" customFormat="1" ht="15" hidden="1" customHeight="1">
      <c r="A964" s="32">
        <v>1713</v>
      </c>
      <c r="B964" s="382"/>
      <c r="C964" s="245" t="str">
        <f>+VLOOKUP(A964,bd_lista!$A$3:$C$592,3,FALSE)</f>
        <v>Gobierno Autónomo Municipal de San José</v>
      </c>
      <c r="D964" s="384"/>
      <c r="E964" s="242" t="s">
        <v>684</v>
      </c>
      <c r="F964" s="243">
        <f ca="1">+IFERROR(INDEX('Hoja de Trabajo para listado'!$A$155:$Z$1048576,MATCH($A964,'Hoja de Trabajo para listado'!$A$155:$A$1048576,0),MATCH((CUADRO!F$4&amp;$E964),'Hoja de Trabajo para listado'!$A$151:$Z$151,0)),0)+IFERROR(INDEX('Hoja de Trabajo para listado'!$AB$155:$BA$1048576,MATCH($A964,'Hoja de Trabajo para listado'!$AB$155:$AB$1048576,0),MATCH((CUADRO!F$4&amp;$E964),'Hoja de Trabajo para listado'!$AB$151:$BA$151,0)),0)+IFERROR(INDEX('Hoja de Trabajo para listado'!$BC$155:$CB$1048576,MATCH($A964,'Hoja de Trabajo para listado'!$BC$155:$BC$1048576,0),MATCH((CUADRO!F$4&amp;$E964),'Hoja de Trabajo para listado'!$BC$151:$CB$151,0)),0)+IFERROR(INDEX('Hoja de Trabajo para listado'!$DE$153:$DG$274,MATCH($A964,'Hoja de Trabajo para listado'!$DE$153:$DE$1048576,0),MATCH((CUADRO!F$4&amp;$E964),'Hoja de Trabajo para listado'!$DE$151:$DG$151,0)),0)+IFERROR(INDEX('Hoja de Trabajo para listado'!$CD$155:$DC$1048576,MATCH($A964,'Hoja de Trabajo para listado'!$CD$155:$CD$1048576,0),MATCH((CUADRO!F$4&amp;$E964),'Hoja de Trabajo para listado'!$CD$151:$DC$151,0)),0)</f>
        <v>0</v>
      </c>
      <c r="G964" s="243">
        <f ca="1">+IFERROR(INDEX('Hoja de Trabajo para listado'!$A$155:$Z$1048576,MATCH($A964,'Hoja de Trabajo para listado'!$A$155:$A$1048576,0),MATCH((CUADRO!G$4&amp;$E964),'Hoja de Trabajo para listado'!$A$151:$Z$151,0)),0)+IFERROR(INDEX('Hoja de Trabajo para listado'!$AB$155:$BA$1048576,MATCH($A964,'Hoja de Trabajo para listado'!$AB$155:$AB$1048576,0),MATCH((CUADRO!G$4&amp;$E964),'Hoja de Trabajo para listado'!$AB$151:$BA$151,0)),0)+IFERROR(INDEX('Hoja de Trabajo para listado'!$BC$155:$CB$1048576,MATCH($A964,'Hoja de Trabajo para listado'!$BC$155:$BC$1048576,0),MATCH((CUADRO!G$4&amp;$E964),'Hoja de Trabajo para listado'!$BC$151:$CB$151,0)),0)+IFERROR(INDEX('Hoja de Trabajo para listado'!$DE$153:$DG$274,MATCH($A964,'Hoja de Trabajo para listado'!$DE$153:$DE$1048576,0),MATCH((CUADRO!G$4&amp;$E964),'Hoja de Trabajo para listado'!$DE$151:$DG$151,0)),0)+IFERROR(INDEX('Hoja de Trabajo para listado'!$CD$155:$DC$1048576,MATCH($A964,'Hoja de Trabajo para listado'!$CD$155:$CD$1048576,0),MATCH((CUADRO!G$4&amp;$E964),'Hoja de Trabajo para listado'!$CD$151:$DC$151,0)),0)</f>
        <v>0</v>
      </c>
      <c r="H964" s="243">
        <f ca="1">+IFERROR(INDEX('Hoja de Trabajo para listado'!$A$155:$Z$1048576,MATCH($A964,'Hoja de Trabajo para listado'!$A$155:$A$1048576,0),MATCH((CUADRO!H$4&amp;$E964),'Hoja de Trabajo para listado'!$A$151:$Z$151,0)),0)+IFERROR(INDEX('Hoja de Trabajo para listado'!$AB$155:$BA$1048576,MATCH($A964,'Hoja de Trabajo para listado'!$AB$155:$AB$1048576,0),MATCH((CUADRO!H$4&amp;$E964),'Hoja de Trabajo para listado'!$AB$151:$BA$151,0)),0)+IFERROR(INDEX('Hoja de Trabajo para listado'!$BC$155:$CB$1048576,MATCH($A964,'Hoja de Trabajo para listado'!$BC$155:$BC$1048576,0),MATCH((CUADRO!H$4&amp;$E964),'Hoja de Trabajo para listado'!$BC$151:$CB$151,0)),0)+IFERROR(INDEX('Hoja de Trabajo para listado'!$DE$153:$DG$274,MATCH($A964,'Hoja de Trabajo para listado'!$DE$153:$DE$1048576,0),MATCH((CUADRO!H$4&amp;$E964),'Hoja de Trabajo para listado'!$DE$151:$DG$151,0)),0)+IFERROR(INDEX('Hoja de Trabajo para listado'!$CD$155:$DC$1048576,MATCH($A964,'Hoja de Trabajo para listado'!$CD$155:$CD$1048576,0),MATCH((CUADRO!H$4&amp;$E964),'Hoja de Trabajo para listado'!$CD$151:$DC$151,0)),0)</f>
        <v>0</v>
      </c>
      <c r="I964" s="243">
        <f ca="1">+IFERROR(INDEX('Hoja de Trabajo para listado'!$A$155:$Z$1048576,MATCH($A964,'Hoja de Trabajo para listado'!$A$155:$A$1048576,0),MATCH((CUADRO!I$4&amp;$E964),'Hoja de Trabajo para listado'!$A$151:$Z$151,0)),0)+IFERROR(INDEX('Hoja de Trabajo para listado'!$AB$155:$BA$1048576,MATCH($A964,'Hoja de Trabajo para listado'!$AB$155:$AB$1048576,0),MATCH((CUADRO!I$4&amp;$E964),'Hoja de Trabajo para listado'!$AB$151:$BA$151,0)),0)+IFERROR(INDEX('Hoja de Trabajo para listado'!$BC$155:$CB$1048576,MATCH($A964,'Hoja de Trabajo para listado'!$BC$155:$BC$1048576,0),MATCH((CUADRO!I$4&amp;$E964),'Hoja de Trabajo para listado'!$BC$151:$CB$151,0)),0)+IFERROR(INDEX('Hoja de Trabajo para listado'!$DE$153:$DG$274,MATCH($A964,'Hoja de Trabajo para listado'!$DE$153:$DE$1048576,0),MATCH((CUADRO!I$4&amp;$E964),'Hoja de Trabajo para listado'!$DE$151:$DG$151,0)),0)+IFERROR(INDEX('Hoja de Trabajo para listado'!$CD$155:$DC$1048576,MATCH($A964,'Hoja de Trabajo para listado'!$CD$155:$CD$1048576,0),MATCH((CUADRO!I$4&amp;$E964),'Hoja de Trabajo para listado'!$CD$151:$DC$151,0)),0)</f>
        <v>0</v>
      </c>
      <c r="J964" s="243">
        <f ca="1">+IFERROR(INDEX('Hoja de Trabajo para listado'!$A$155:$Z$1048576,MATCH($A964,'Hoja de Trabajo para listado'!$A$155:$A$1048576,0),MATCH((CUADRO!J$4&amp;$E964),'Hoja de Trabajo para listado'!$A$151:$Z$151,0)),0)+IFERROR(INDEX('Hoja de Trabajo para listado'!$AB$155:$BA$1048576,MATCH($A964,'Hoja de Trabajo para listado'!$AB$155:$AB$1048576,0),MATCH((CUADRO!J$4&amp;$E964),'Hoja de Trabajo para listado'!$AB$151:$BA$151,0)),0)+IFERROR(INDEX('Hoja de Trabajo para listado'!$BC$155:$CB$1048576,MATCH($A964,'Hoja de Trabajo para listado'!$BC$155:$BC$1048576,0),MATCH((CUADRO!J$4&amp;$E964),'Hoja de Trabajo para listado'!$BC$151:$CB$151,0)),0)+IFERROR(INDEX('Hoja de Trabajo para listado'!$DE$153:$DG$274,MATCH($A964,'Hoja de Trabajo para listado'!$DE$153:$DE$1048576,0),MATCH((CUADRO!J$4&amp;$E964),'Hoja de Trabajo para listado'!$DE$151:$DG$151,0)),0)+IFERROR(INDEX('Hoja de Trabajo para listado'!$CD$155:$DC$1048576,MATCH($A964,'Hoja de Trabajo para listado'!$CD$155:$CD$1048576,0),MATCH((CUADRO!J$4&amp;$E964),'Hoja de Trabajo para listado'!$CD$151:$DC$151,0)),0)</f>
        <v>0</v>
      </c>
      <c r="K964" s="243">
        <f ca="1">+IFERROR(INDEX('Hoja de Trabajo para listado'!$A$155:$Z$1048576,MATCH($A964,'Hoja de Trabajo para listado'!$A$155:$A$1048576,0),MATCH((CUADRO!K$4&amp;$E964),'Hoja de Trabajo para listado'!$A$151:$Z$151,0)),0)+IFERROR(INDEX('Hoja de Trabajo para listado'!$AB$155:$BA$1048576,MATCH($A964,'Hoja de Trabajo para listado'!$AB$155:$AB$1048576,0),MATCH((CUADRO!K$4&amp;$E964),'Hoja de Trabajo para listado'!$AB$151:$BA$151,0)),0)+IFERROR(INDEX('Hoja de Trabajo para listado'!$BC$155:$CB$1048576,MATCH($A964,'Hoja de Trabajo para listado'!$BC$155:$BC$1048576,0),MATCH((CUADRO!K$4&amp;$E964),'Hoja de Trabajo para listado'!$BC$151:$CB$151,0)),0)+IFERROR(INDEX('Hoja de Trabajo para listado'!$DE$153:$DG$274,MATCH($A964,'Hoja de Trabajo para listado'!$DE$153:$DE$1048576,0),MATCH((CUADRO!K$4&amp;$E964),'Hoja de Trabajo para listado'!$DE$151:$DG$151,0)),0)+IFERROR(INDEX('Hoja de Trabajo para listado'!$CD$155:$DC$1048576,MATCH($A964,'Hoja de Trabajo para listado'!$CD$155:$CD$1048576,0),MATCH((CUADRO!K$4&amp;$E964),'Hoja de Trabajo para listado'!$CD$151:$DC$151,0)),0)</f>
        <v>0</v>
      </c>
      <c r="L964" s="243">
        <f ca="1">+IFERROR(INDEX('Hoja de Trabajo para listado'!$A$155:$Z$1048576,MATCH($A964,'Hoja de Trabajo para listado'!$A$155:$A$1048576,0),MATCH((CUADRO!L$4&amp;$E964),'Hoja de Trabajo para listado'!$A$151:$Z$151,0)),0)+IFERROR(INDEX('Hoja de Trabajo para listado'!$AB$155:$BA$1048576,MATCH($A964,'Hoja de Trabajo para listado'!$AB$155:$AB$1048576,0),MATCH((CUADRO!L$4&amp;$E964),'Hoja de Trabajo para listado'!$AB$151:$BA$151,0)),0)+IFERROR(INDEX('Hoja de Trabajo para listado'!$BC$155:$CB$1048576,MATCH($A964,'Hoja de Trabajo para listado'!$BC$155:$BC$1048576,0),MATCH((CUADRO!L$4&amp;$E964),'Hoja de Trabajo para listado'!$BC$151:$CB$151,0)),0)+IFERROR(INDEX('Hoja de Trabajo para listado'!$DE$153:$DG$274,MATCH($A964,'Hoja de Trabajo para listado'!$DE$153:$DE$1048576,0),MATCH((CUADRO!L$4&amp;$E964),'Hoja de Trabajo para listado'!$DE$151:$DG$151,0)),0)+IFERROR(INDEX('Hoja de Trabajo para listado'!$CD$155:$DC$1048576,MATCH($A964,'Hoja de Trabajo para listado'!$CD$155:$CD$1048576,0),MATCH((CUADRO!L$4&amp;$E964),'Hoja de Trabajo para listado'!$CD$151:$DC$151,0)),0)</f>
        <v>0</v>
      </c>
      <c r="M964" s="243">
        <f ca="1">+IFERROR(INDEX('Hoja de Trabajo para listado'!$A$155:$Z$1048576,MATCH($A964,'Hoja de Trabajo para listado'!$A$155:$A$1048576,0),MATCH((CUADRO!M$4&amp;$E964),'Hoja de Trabajo para listado'!$A$151:$Z$151,0)),0)+IFERROR(INDEX('Hoja de Trabajo para listado'!$AB$155:$BA$1048576,MATCH($A964,'Hoja de Trabajo para listado'!$AB$155:$AB$1048576,0),MATCH((CUADRO!M$4&amp;$E964),'Hoja de Trabajo para listado'!$AB$151:$BA$151,0)),0)+IFERROR(INDEX('Hoja de Trabajo para listado'!$BC$155:$CB$1048576,MATCH($A964,'Hoja de Trabajo para listado'!$BC$155:$BC$1048576,0),MATCH((CUADRO!M$4&amp;$E964),'Hoja de Trabajo para listado'!$BC$151:$CB$151,0)),0)+IFERROR(INDEX('Hoja de Trabajo para listado'!$DE$153:$DG$274,MATCH($A964,'Hoja de Trabajo para listado'!$DE$153:$DE$1048576,0),MATCH((CUADRO!M$4&amp;$E964),'Hoja de Trabajo para listado'!$DE$151:$DG$151,0)),0)+IFERROR(INDEX('Hoja de Trabajo para listado'!$CD$155:$DC$1048576,MATCH($A964,'Hoja de Trabajo para listado'!$CD$155:$CD$1048576,0),MATCH((CUADRO!M$4&amp;$E964),'Hoja de Trabajo para listado'!$CD$151:$DC$151,0)),0)</f>
        <v>0</v>
      </c>
      <c r="N964" s="243">
        <f ca="1">+IFERROR(INDEX('Hoja de Trabajo para listado'!$A$155:$Z$1048576,MATCH($A964,'Hoja de Trabajo para listado'!$A$155:$A$1048576,0),MATCH((CUADRO!N$4&amp;$E964),'Hoja de Trabajo para listado'!$A$151:$Z$151,0)),0)+IFERROR(INDEX('Hoja de Trabajo para listado'!$AB$155:$BA$1048576,MATCH($A964,'Hoja de Trabajo para listado'!$AB$155:$AB$1048576,0),MATCH((CUADRO!N$4&amp;$E964),'Hoja de Trabajo para listado'!$AB$151:$BA$151,0)),0)+IFERROR(INDEX('Hoja de Trabajo para listado'!$BC$155:$CB$1048576,MATCH($A964,'Hoja de Trabajo para listado'!$BC$155:$BC$1048576,0),MATCH((CUADRO!N$4&amp;$E964),'Hoja de Trabajo para listado'!$BC$151:$CB$151,0)),0)+IFERROR(INDEX('Hoja de Trabajo para listado'!$DE$153:$DG$274,MATCH($A964,'Hoja de Trabajo para listado'!$DE$153:$DE$1048576,0),MATCH((CUADRO!N$4&amp;$E964),'Hoja de Trabajo para listado'!$DE$151:$DG$151,0)),0)+IFERROR(INDEX('Hoja de Trabajo para listado'!$CD$155:$DC$1048576,MATCH($A964,'Hoja de Trabajo para listado'!$CD$155:$CD$1048576,0),MATCH((CUADRO!N$4&amp;$E964),'Hoja de Trabajo para listado'!$CD$151:$DC$151,0)),0)</f>
        <v>0</v>
      </c>
      <c r="O964" s="243">
        <f ca="1">+IFERROR(INDEX('Hoja de Trabajo para listado'!$A$155:$Z$1048576,MATCH($A964,'Hoja de Trabajo para listado'!$A$155:$A$1048576,0),MATCH((CUADRO!O$4&amp;$E964),'Hoja de Trabajo para listado'!$A$151:$Z$151,0)),0)+IFERROR(INDEX('Hoja de Trabajo para listado'!$AB$155:$BA$1048576,MATCH($A964,'Hoja de Trabajo para listado'!$AB$155:$AB$1048576,0),MATCH((CUADRO!O$4&amp;$E964),'Hoja de Trabajo para listado'!$AB$151:$BA$151,0)),0)+IFERROR(INDEX('Hoja de Trabajo para listado'!$BC$155:$CB$1048576,MATCH($A964,'Hoja de Trabajo para listado'!$BC$155:$BC$1048576,0),MATCH((CUADRO!O$4&amp;$E964),'Hoja de Trabajo para listado'!$BC$151:$CB$151,0)),0)+IFERROR(INDEX('Hoja de Trabajo para listado'!$DE$153:$DG$274,MATCH($A964,'Hoja de Trabajo para listado'!$DE$153:$DE$1048576,0),MATCH((CUADRO!O$4&amp;$E964),'Hoja de Trabajo para listado'!$DE$151:$DG$151,0)),0)+IFERROR(INDEX('Hoja de Trabajo para listado'!$CD$155:$DC$1048576,MATCH($A964,'Hoja de Trabajo para listado'!$CD$155:$CD$1048576,0),MATCH((CUADRO!O$4&amp;$E964),'Hoja de Trabajo para listado'!$CD$151:$DC$151,0)),0)</f>
        <v>0</v>
      </c>
      <c r="P964" s="243">
        <f ca="1">+IFERROR(INDEX('Hoja de Trabajo para listado'!$A$155:$Z$1048576,MATCH($A964,'Hoja de Trabajo para listado'!$A$155:$A$1048576,0),MATCH((CUADRO!P$4&amp;$E964),'Hoja de Trabajo para listado'!$A$151:$Z$151,0)),0)+IFERROR(INDEX('Hoja de Trabajo para listado'!$AB$155:$BA$1048576,MATCH($A964,'Hoja de Trabajo para listado'!$AB$155:$AB$1048576,0),MATCH((CUADRO!P$4&amp;$E964),'Hoja de Trabajo para listado'!$AB$151:$BA$151,0)),0)+IFERROR(INDEX('Hoja de Trabajo para listado'!$BC$155:$CB$1048576,MATCH($A964,'Hoja de Trabajo para listado'!$BC$155:$BC$1048576,0),MATCH((CUADRO!P$4&amp;$E964),'Hoja de Trabajo para listado'!$BC$151:$CB$151,0)),0)+IFERROR(INDEX('Hoja de Trabajo para listado'!$DE$153:$DG$274,MATCH($A964,'Hoja de Trabajo para listado'!$DE$153:$DE$1048576,0),MATCH((CUADRO!P$4&amp;$E964),'Hoja de Trabajo para listado'!$DE$151:$DG$151,0)),0)+IFERROR(INDEX('Hoja de Trabajo para listado'!$CD$155:$DC$1048576,MATCH($A964,'Hoja de Trabajo para listado'!$CD$155:$CD$1048576,0),MATCH((CUADRO!P$4&amp;$E964),'Hoja de Trabajo para listado'!$CD$151:$DC$151,0)),0)</f>
        <v>0</v>
      </c>
      <c r="Q964" s="243">
        <f ca="1">+IFERROR(INDEX('Hoja de Trabajo para listado'!$A$155:$Z$1048576,MATCH($A964,'Hoja de Trabajo para listado'!$A$155:$A$1048576,0),MATCH((CUADRO!Q$4&amp;$E964),'Hoja de Trabajo para listado'!$A$151:$Z$151,0)),0)+IFERROR(INDEX('Hoja de Trabajo para listado'!$AB$155:$BA$1048576,MATCH($A964,'Hoja de Trabajo para listado'!$AB$155:$AB$1048576,0),MATCH((CUADRO!Q$4&amp;$E964),'Hoja de Trabajo para listado'!$AB$151:$BA$151,0)),0)+IFERROR(INDEX('Hoja de Trabajo para listado'!$BC$155:$CB$1048576,MATCH($A964,'Hoja de Trabajo para listado'!$BC$155:$BC$1048576,0),MATCH((CUADRO!Q$4&amp;$E964),'Hoja de Trabajo para listado'!$BC$151:$CB$151,0)),0)+IFERROR(INDEX('Hoja de Trabajo para listado'!$DE$153:$DG$274,MATCH($A964,'Hoja de Trabajo para listado'!$DE$153:$DE$1048576,0),MATCH((CUADRO!Q$4&amp;$E964),'Hoja de Trabajo para listado'!$DE$151:$DG$151,0)),0)+IFERROR(INDEX('Hoja de Trabajo para listado'!$CD$155:$DC$1048576,MATCH($A964,'Hoja de Trabajo para listado'!$CD$155:$CD$1048576,0),MATCH((CUADRO!Q$4&amp;$E964),'Hoja de Trabajo para listado'!$CD$151:$DC$151,0)),0)</f>
        <v>0</v>
      </c>
      <c r="R964" s="243">
        <f t="shared" ca="1" si="28"/>
        <v>0</v>
      </c>
      <c r="S964" s="253">
        <f ca="1">+R963+R964</f>
        <v>0</v>
      </c>
      <c r="T964" s="243">
        <f ca="1">+S964</f>
        <v>0</v>
      </c>
      <c r="U964" s="242">
        <f t="shared" si="29"/>
        <v>2</v>
      </c>
    </row>
    <row r="965" spans="1:21" customFormat="1" ht="15" hidden="1" customHeight="1">
      <c r="A965" s="32">
        <v>1714</v>
      </c>
      <c r="B965" s="381">
        <f>+A965</f>
        <v>1714</v>
      </c>
      <c r="C965" s="245" t="str">
        <f>+VLOOKUP(A965,bd_lista!$A$3:$C$592,3,FALSE)</f>
        <v>Gobierno Autónomo Municipal de Pailón</v>
      </c>
      <c r="D965" s="383" t="str">
        <f>+C965</f>
        <v>Gobierno Autónomo Municipal de Pailón</v>
      </c>
      <c r="E965" s="240" t="s">
        <v>683</v>
      </c>
      <c r="F965" s="241">
        <f ca="1">+IFERROR(INDEX('Hoja de Trabajo para listado'!$A$155:$Z$1048576,MATCH($A965,'Hoja de Trabajo para listado'!$A$155:$A$1048576,0),MATCH((CUADRO!F$4&amp;$E965),'Hoja de Trabajo para listado'!$A$151:$Z$151,0)),0)+IFERROR(INDEX('Hoja de Trabajo para listado'!$AB$155:$BA$1048576,MATCH($A965,'Hoja de Trabajo para listado'!$AB$155:$AB$1048576,0),MATCH((CUADRO!F$4&amp;$E965),'Hoja de Trabajo para listado'!$AB$151:$BA$151,0)),0)+IFERROR(INDEX('Hoja de Trabajo para listado'!$BC$155:$CB$1048576,MATCH($A965,'Hoja de Trabajo para listado'!$BC$155:$BC$1048576,0),MATCH((CUADRO!F$4&amp;$E965),'Hoja de Trabajo para listado'!$BC$151:$CB$151,0)),0)+IFERROR(INDEX('Hoja de Trabajo para listado'!$DE$153:$DG$274,MATCH($A965,'Hoja de Trabajo para listado'!$DE$153:$DE$1048576,0),MATCH((CUADRO!F$4&amp;$E965),'Hoja de Trabajo para listado'!$DE$151:$DG$151,0)),0)+IFERROR(INDEX('Hoja de Trabajo para listado'!$CD$155:$DC$1048576,MATCH($A965,'Hoja de Trabajo para listado'!$CD$155:$CD$1048576,0),MATCH((CUADRO!F$4&amp;$E965),'Hoja de Trabajo para listado'!$CD$151:$DC$151,0)),0)</f>
        <v>0</v>
      </c>
      <c r="G965" s="241">
        <f ca="1">+IFERROR(INDEX('Hoja de Trabajo para listado'!$A$155:$Z$1048576,MATCH($A965,'Hoja de Trabajo para listado'!$A$155:$A$1048576,0),MATCH((CUADRO!G$4&amp;$E965),'Hoja de Trabajo para listado'!$A$151:$Z$151,0)),0)+IFERROR(INDEX('Hoja de Trabajo para listado'!$AB$155:$BA$1048576,MATCH($A965,'Hoja de Trabajo para listado'!$AB$155:$AB$1048576,0),MATCH((CUADRO!G$4&amp;$E965),'Hoja de Trabajo para listado'!$AB$151:$BA$151,0)),0)+IFERROR(INDEX('Hoja de Trabajo para listado'!$BC$155:$CB$1048576,MATCH($A965,'Hoja de Trabajo para listado'!$BC$155:$BC$1048576,0),MATCH((CUADRO!G$4&amp;$E965),'Hoja de Trabajo para listado'!$BC$151:$CB$151,0)),0)+IFERROR(INDEX('Hoja de Trabajo para listado'!$DE$153:$DG$274,MATCH($A965,'Hoja de Trabajo para listado'!$DE$153:$DE$1048576,0),MATCH((CUADRO!G$4&amp;$E965),'Hoja de Trabajo para listado'!$DE$151:$DG$151,0)),0)+IFERROR(INDEX('Hoja de Trabajo para listado'!$CD$155:$DC$1048576,MATCH($A965,'Hoja de Trabajo para listado'!$CD$155:$CD$1048576,0),MATCH((CUADRO!G$4&amp;$E965),'Hoja de Trabajo para listado'!$CD$151:$DC$151,0)),0)</f>
        <v>0</v>
      </c>
      <c r="H965" s="241">
        <f ca="1">+IFERROR(INDEX('Hoja de Trabajo para listado'!$A$155:$Z$1048576,MATCH($A965,'Hoja de Trabajo para listado'!$A$155:$A$1048576,0),MATCH((CUADRO!H$4&amp;$E965),'Hoja de Trabajo para listado'!$A$151:$Z$151,0)),0)+IFERROR(INDEX('Hoja de Trabajo para listado'!$AB$155:$BA$1048576,MATCH($A965,'Hoja de Trabajo para listado'!$AB$155:$AB$1048576,0),MATCH((CUADRO!H$4&amp;$E965),'Hoja de Trabajo para listado'!$AB$151:$BA$151,0)),0)+IFERROR(INDEX('Hoja de Trabajo para listado'!$BC$155:$CB$1048576,MATCH($A965,'Hoja de Trabajo para listado'!$BC$155:$BC$1048576,0),MATCH((CUADRO!H$4&amp;$E965),'Hoja de Trabajo para listado'!$BC$151:$CB$151,0)),0)+IFERROR(INDEX('Hoja de Trabajo para listado'!$DE$153:$DG$274,MATCH($A965,'Hoja de Trabajo para listado'!$DE$153:$DE$1048576,0),MATCH((CUADRO!H$4&amp;$E965),'Hoja de Trabajo para listado'!$DE$151:$DG$151,0)),0)+IFERROR(INDEX('Hoja de Trabajo para listado'!$CD$155:$DC$1048576,MATCH($A965,'Hoja de Trabajo para listado'!$CD$155:$CD$1048576,0),MATCH((CUADRO!H$4&amp;$E965),'Hoja de Trabajo para listado'!$CD$151:$DC$151,0)),0)</f>
        <v>0</v>
      </c>
      <c r="I965" s="241">
        <f ca="1">+IFERROR(INDEX('Hoja de Trabajo para listado'!$A$155:$Z$1048576,MATCH($A965,'Hoja de Trabajo para listado'!$A$155:$A$1048576,0),MATCH((CUADRO!I$4&amp;$E965),'Hoja de Trabajo para listado'!$A$151:$Z$151,0)),0)+IFERROR(INDEX('Hoja de Trabajo para listado'!$AB$155:$BA$1048576,MATCH($A965,'Hoja de Trabajo para listado'!$AB$155:$AB$1048576,0),MATCH((CUADRO!I$4&amp;$E965),'Hoja de Trabajo para listado'!$AB$151:$BA$151,0)),0)+IFERROR(INDEX('Hoja de Trabajo para listado'!$BC$155:$CB$1048576,MATCH($A965,'Hoja de Trabajo para listado'!$BC$155:$BC$1048576,0),MATCH((CUADRO!I$4&amp;$E965),'Hoja de Trabajo para listado'!$BC$151:$CB$151,0)),0)+IFERROR(INDEX('Hoja de Trabajo para listado'!$DE$153:$DG$274,MATCH($A965,'Hoja de Trabajo para listado'!$DE$153:$DE$1048576,0),MATCH((CUADRO!I$4&amp;$E965),'Hoja de Trabajo para listado'!$DE$151:$DG$151,0)),0)+IFERROR(INDEX('Hoja de Trabajo para listado'!$CD$155:$DC$1048576,MATCH($A965,'Hoja de Trabajo para listado'!$CD$155:$CD$1048576,0),MATCH((CUADRO!I$4&amp;$E965),'Hoja de Trabajo para listado'!$CD$151:$DC$151,0)),0)</f>
        <v>0</v>
      </c>
      <c r="J965" s="241">
        <f ca="1">+IFERROR(INDEX('Hoja de Trabajo para listado'!$A$155:$Z$1048576,MATCH($A965,'Hoja de Trabajo para listado'!$A$155:$A$1048576,0),MATCH((CUADRO!J$4&amp;$E965),'Hoja de Trabajo para listado'!$A$151:$Z$151,0)),0)+IFERROR(INDEX('Hoja de Trabajo para listado'!$AB$155:$BA$1048576,MATCH($A965,'Hoja de Trabajo para listado'!$AB$155:$AB$1048576,0),MATCH((CUADRO!J$4&amp;$E965),'Hoja de Trabajo para listado'!$AB$151:$BA$151,0)),0)+IFERROR(INDEX('Hoja de Trabajo para listado'!$BC$155:$CB$1048576,MATCH($A965,'Hoja de Trabajo para listado'!$BC$155:$BC$1048576,0),MATCH((CUADRO!J$4&amp;$E965),'Hoja de Trabajo para listado'!$BC$151:$CB$151,0)),0)+IFERROR(INDEX('Hoja de Trabajo para listado'!$DE$153:$DG$274,MATCH($A965,'Hoja de Trabajo para listado'!$DE$153:$DE$1048576,0),MATCH((CUADRO!J$4&amp;$E965),'Hoja de Trabajo para listado'!$DE$151:$DG$151,0)),0)+IFERROR(INDEX('Hoja de Trabajo para listado'!$CD$155:$DC$1048576,MATCH($A965,'Hoja de Trabajo para listado'!$CD$155:$CD$1048576,0),MATCH((CUADRO!J$4&amp;$E965),'Hoja de Trabajo para listado'!$CD$151:$DC$151,0)),0)</f>
        <v>0</v>
      </c>
      <c r="K965" s="241">
        <f ca="1">+IFERROR(INDEX('Hoja de Trabajo para listado'!$A$155:$Z$1048576,MATCH($A965,'Hoja de Trabajo para listado'!$A$155:$A$1048576,0),MATCH((CUADRO!K$4&amp;$E965),'Hoja de Trabajo para listado'!$A$151:$Z$151,0)),0)+IFERROR(INDEX('Hoja de Trabajo para listado'!$AB$155:$BA$1048576,MATCH($A965,'Hoja de Trabajo para listado'!$AB$155:$AB$1048576,0),MATCH((CUADRO!K$4&amp;$E965),'Hoja de Trabajo para listado'!$AB$151:$BA$151,0)),0)+IFERROR(INDEX('Hoja de Trabajo para listado'!$BC$155:$CB$1048576,MATCH($A965,'Hoja de Trabajo para listado'!$BC$155:$BC$1048576,0),MATCH((CUADRO!K$4&amp;$E965),'Hoja de Trabajo para listado'!$BC$151:$CB$151,0)),0)+IFERROR(INDEX('Hoja de Trabajo para listado'!$DE$153:$DG$274,MATCH($A965,'Hoja de Trabajo para listado'!$DE$153:$DE$1048576,0),MATCH((CUADRO!K$4&amp;$E965),'Hoja de Trabajo para listado'!$DE$151:$DG$151,0)),0)+IFERROR(INDEX('Hoja de Trabajo para listado'!$CD$155:$DC$1048576,MATCH($A965,'Hoja de Trabajo para listado'!$CD$155:$CD$1048576,0),MATCH((CUADRO!K$4&amp;$E965),'Hoja de Trabajo para listado'!$CD$151:$DC$151,0)),0)</f>
        <v>0</v>
      </c>
      <c r="L965" s="241">
        <f ca="1">+IFERROR(INDEX('Hoja de Trabajo para listado'!$A$155:$Z$1048576,MATCH($A965,'Hoja de Trabajo para listado'!$A$155:$A$1048576,0),MATCH((CUADRO!L$4&amp;$E965),'Hoja de Trabajo para listado'!$A$151:$Z$151,0)),0)+IFERROR(INDEX('Hoja de Trabajo para listado'!$AB$155:$BA$1048576,MATCH($A965,'Hoja de Trabajo para listado'!$AB$155:$AB$1048576,0),MATCH((CUADRO!L$4&amp;$E965),'Hoja de Trabajo para listado'!$AB$151:$BA$151,0)),0)+IFERROR(INDEX('Hoja de Trabajo para listado'!$BC$155:$CB$1048576,MATCH($A965,'Hoja de Trabajo para listado'!$BC$155:$BC$1048576,0),MATCH((CUADRO!L$4&amp;$E965),'Hoja de Trabajo para listado'!$BC$151:$CB$151,0)),0)+IFERROR(INDEX('Hoja de Trabajo para listado'!$DE$153:$DG$274,MATCH($A965,'Hoja de Trabajo para listado'!$DE$153:$DE$1048576,0),MATCH((CUADRO!L$4&amp;$E965),'Hoja de Trabajo para listado'!$DE$151:$DG$151,0)),0)+IFERROR(INDEX('Hoja de Trabajo para listado'!$CD$155:$DC$1048576,MATCH($A965,'Hoja de Trabajo para listado'!$CD$155:$CD$1048576,0),MATCH((CUADRO!L$4&amp;$E965),'Hoja de Trabajo para listado'!$CD$151:$DC$151,0)),0)</f>
        <v>0</v>
      </c>
      <c r="M965" s="241">
        <f ca="1">+IFERROR(INDEX('Hoja de Trabajo para listado'!$A$155:$Z$1048576,MATCH($A965,'Hoja de Trabajo para listado'!$A$155:$A$1048576,0),MATCH((CUADRO!M$4&amp;$E965),'Hoja de Trabajo para listado'!$A$151:$Z$151,0)),0)+IFERROR(INDEX('Hoja de Trabajo para listado'!$AB$155:$BA$1048576,MATCH($A965,'Hoja de Trabajo para listado'!$AB$155:$AB$1048576,0),MATCH((CUADRO!M$4&amp;$E965),'Hoja de Trabajo para listado'!$AB$151:$BA$151,0)),0)+IFERROR(INDEX('Hoja de Trabajo para listado'!$BC$155:$CB$1048576,MATCH($A965,'Hoja de Trabajo para listado'!$BC$155:$BC$1048576,0),MATCH((CUADRO!M$4&amp;$E965),'Hoja de Trabajo para listado'!$BC$151:$CB$151,0)),0)+IFERROR(INDEX('Hoja de Trabajo para listado'!$DE$153:$DG$274,MATCH($A965,'Hoja de Trabajo para listado'!$DE$153:$DE$1048576,0),MATCH((CUADRO!M$4&amp;$E965),'Hoja de Trabajo para listado'!$DE$151:$DG$151,0)),0)+IFERROR(INDEX('Hoja de Trabajo para listado'!$CD$155:$DC$1048576,MATCH($A965,'Hoja de Trabajo para listado'!$CD$155:$CD$1048576,0),MATCH((CUADRO!M$4&amp;$E965),'Hoja de Trabajo para listado'!$CD$151:$DC$151,0)),0)</f>
        <v>0</v>
      </c>
      <c r="N965" s="241">
        <f ca="1">+IFERROR(INDEX('Hoja de Trabajo para listado'!$A$155:$Z$1048576,MATCH($A965,'Hoja de Trabajo para listado'!$A$155:$A$1048576,0),MATCH((CUADRO!N$4&amp;$E965),'Hoja de Trabajo para listado'!$A$151:$Z$151,0)),0)+IFERROR(INDEX('Hoja de Trabajo para listado'!$AB$155:$BA$1048576,MATCH($A965,'Hoja de Trabajo para listado'!$AB$155:$AB$1048576,0),MATCH((CUADRO!N$4&amp;$E965),'Hoja de Trabajo para listado'!$AB$151:$BA$151,0)),0)+IFERROR(INDEX('Hoja de Trabajo para listado'!$BC$155:$CB$1048576,MATCH($A965,'Hoja de Trabajo para listado'!$BC$155:$BC$1048576,0),MATCH((CUADRO!N$4&amp;$E965),'Hoja de Trabajo para listado'!$BC$151:$CB$151,0)),0)+IFERROR(INDEX('Hoja de Trabajo para listado'!$DE$153:$DG$274,MATCH($A965,'Hoja de Trabajo para listado'!$DE$153:$DE$1048576,0),MATCH((CUADRO!N$4&amp;$E965),'Hoja de Trabajo para listado'!$DE$151:$DG$151,0)),0)+IFERROR(INDEX('Hoja de Trabajo para listado'!$CD$155:$DC$1048576,MATCH($A965,'Hoja de Trabajo para listado'!$CD$155:$CD$1048576,0),MATCH((CUADRO!N$4&amp;$E965),'Hoja de Trabajo para listado'!$CD$151:$DC$151,0)),0)</f>
        <v>0</v>
      </c>
      <c r="O965" s="241">
        <f ca="1">+IFERROR(INDEX('Hoja de Trabajo para listado'!$A$155:$Z$1048576,MATCH($A965,'Hoja de Trabajo para listado'!$A$155:$A$1048576,0),MATCH((CUADRO!O$4&amp;$E965),'Hoja de Trabajo para listado'!$A$151:$Z$151,0)),0)+IFERROR(INDEX('Hoja de Trabajo para listado'!$AB$155:$BA$1048576,MATCH($A965,'Hoja de Trabajo para listado'!$AB$155:$AB$1048576,0),MATCH((CUADRO!O$4&amp;$E965),'Hoja de Trabajo para listado'!$AB$151:$BA$151,0)),0)+IFERROR(INDEX('Hoja de Trabajo para listado'!$BC$155:$CB$1048576,MATCH($A965,'Hoja de Trabajo para listado'!$BC$155:$BC$1048576,0),MATCH((CUADRO!O$4&amp;$E965),'Hoja de Trabajo para listado'!$BC$151:$CB$151,0)),0)+IFERROR(INDEX('Hoja de Trabajo para listado'!$DE$153:$DG$274,MATCH($A965,'Hoja de Trabajo para listado'!$DE$153:$DE$1048576,0),MATCH((CUADRO!O$4&amp;$E965),'Hoja de Trabajo para listado'!$DE$151:$DG$151,0)),0)+IFERROR(INDEX('Hoja de Trabajo para listado'!$CD$155:$DC$1048576,MATCH($A965,'Hoja de Trabajo para listado'!$CD$155:$CD$1048576,0),MATCH((CUADRO!O$4&amp;$E965),'Hoja de Trabajo para listado'!$CD$151:$DC$151,0)),0)</f>
        <v>0</v>
      </c>
      <c r="P965" s="241">
        <f ca="1">+IFERROR(INDEX('Hoja de Trabajo para listado'!$A$155:$Z$1048576,MATCH($A965,'Hoja de Trabajo para listado'!$A$155:$A$1048576,0),MATCH((CUADRO!P$4&amp;$E965),'Hoja de Trabajo para listado'!$A$151:$Z$151,0)),0)+IFERROR(INDEX('Hoja de Trabajo para listado'!$AB$155:$BA$1048576,MATCH($A965,'Hoja de Trabajo para listado'!$AB$155:$AB$1048576,0),MATCH((CUADRO!P$4&amp;$E965),'Hoja de Trabajo para listado'!$AB$151:$BA$151,0)),0)+IFERROR(INDEX('Hoja de Trabajo para listado'!$BC$155:$CB$1048576,MATCH($A965,'Hoja de Trabajo para listado'!$BC$155:$BC$1048576,0),MATCH((CUADRO!P$4&amp;$E965),'Hoja de Trabajo para listado'!$BC$151:$CB$151,0)),0)+IFERROR(INDEX('Hoja de Trabajo para listado'!$DE$153:$DG$274,MATCH($A965,'Hoja de Trabajo para listado'!$DE$153:$DE$1048576,0),MATCH((CUADRO!P$4&amp;$E965),'Hoja de Trabajo para listado'!$DE$151:$DG$151,0)),0)+IFERROR(INDEX('Hoja de Trabajo para listado'!$CD$155:$DC$1048576,MATCH($A965,'Hoja de Trabajo para listado'!$CD$155:$CD$1048576,0),MATCH((CUADRO!P$4&amp;$E965),'Hoja de Trabajo para listado'!$CD$151:$DC$151,0)),0)</f>
        <v>0</v>
      </c>
      <c r="Q965" s="241">
        <f ca="1">+IFERROR(INDEX('Hoja de Trabajo para listado'!$A$155:$Z$1048576,MATCH($A965,'Hoja de Trabajo para listado'!$A$155:$A$1048576,0),MATCH((CUADRO!Q$4&amp;$E965),'Hoja de Trabajo para listado'!$A$151:$Z$151,0)),0)+IFERROR(INDEX('Hoja de Trabajo para listado'!$AB$155:$BA$1048576,MATCH($A965,'Hoja de Trabajo para listado'!$AB$155:$AB$1048576,0),MATCH((CUADRO!Q$4&amp;$E965),'Hoja de Trabajo para listado'!$AB$151:$BA$151,0)),0)+IFERROR(INDEX('Hoja de Trabajo para listado'!$BC$155:$CB$1048576,MATCH($A965,'Hoja de Trabajo para listado'!$BC$155:$BC$1048576,0),MATCH((CUADRO!Q$4&amp;$E965),'Hoja de Trabajo para listado'!$BC$151:$CB$151,0)),0)+IFERROR(INDEX('Hoja de Trabajo para listado'!$DE$153:$DG$274,MATCH($A965,'Hoja de Trabajo para listado'!$DE$153:$DE$1048576,0),MATCH((CUADRO!Q$4&amp;$E965),'Hoja de Trabajo para listado'!$DE$151:$DG$151,0)),0)+IFERROR(INDEX('Hoja de Trabajo para listado'!$CD$155:$DC$1048576,MATCH($A965,'Hoja de Trabajo para listado'!$CD$155:$CD$1048576,0),MATCH((CUADRO!Q$4&amp;$E965),'Hoja de Trabajo para listado'!$CD$151:$DC$151,0)),0)</f>
        <v>0</v>
      </c>
      <c r="R965" s="241">
        <f t="shared" ca="1" si="28"/>
        <v>0</v>
      </c>
      <c r="S965" s="247"/>
      <c r="T965" s="241">
        <f ca="1">+T966</f>
        <v>0</v>
      </c>
      <c r="U965" s="240">
        <f t="shared" si="29"/>
        <v>1</v>
      </c>
    </row>
    <row r="966" spans="1:21" customFormat="1" ht="15" hidden="1" customHeight="1">
      <c r="A966" s="32">
        <v>1714</v>
      </c>
      <c r="B966" s="382"/>
      <c r="C966" s="245" t="str">
        <f>+VLOOKUP(A966,bd_lista!$A$3:$C$592,3,FALSE)</f>
        <v>Gobierno Autónomo Municipal de Pailón</v>
      </c>
      <c r="D966" s="384"/>
      <c r="E966" s="242" t="s">
        <v>684</v>
      </c>
      <c r="F966" s="243">
        <f ca="1">+IFERROR(INDEX('Hoja de Trabajo para listado'!$A$155:$Z$1048576,MATCH($A966,'Hoja de Trabajo para listado'!$A$155:$A$1048576,0),MATCH((CUADRO!F$4&amp;$E966),'Hoja de Trabajo para listado'!$A$151:$Z$151,0)),0)+IFERROR(INDEX('Hoja de Trabajo para listado'!$AB$155:$BA$1048576,MATCH($A966,'Hoja de Trabajo para listado'!$AB$155:$AB$1048576,0),MATCH((CUADRO!F$4&amp;$E966),'Hoja de Trabajo para listado'!$AB$151:$BA$151,0)),0)+IFERROR(INDEX('Hoja de Trabajo para listado'!$BC$155:$CB$1048576,MATCH($A966,'Hoja de Trabajo para listado'!$BC$155:$BC$1048576,0),MATCH((CUADRO!F$4&amp;$E966),'Hoja de Trabajo para listado'!$BC$151:$CB$151,0)),0)+IFERROR(INDEX('Hoja de Trabajo para listado'!$DE$153:$DG$274,MATCH($A966,'Hoja de Trabajo para listado'!$DE$153:$DE$1048576,0),MATCH((CUADRO!F$4&amp;$E966),'Hoja de Trabajo para listado'!$DE$151:$DG$151,0)),0)+IFERROR(INDEX('Hoja de Trabajo para listado'!$CD$155:$DC$1048576,MATCH($A966,'Hoja de Trabajo para listado'!$CD$155:$CD$1048576,0),MATCH((CUADRO!F$4&amp;$E966),'Hoja de Trabajo para listado'!$CD$151:$DC$151,0)),0)</f>
        <v>0</v>
      </c>
      <c r="G966" s="243">
        <f ca="1">+IFERROR(INDEX('Hoja de Trabajo para listado'!$A$155:$Z$1048576,MATCH($A966,'Hoja de Trabajo para listado'!$A$155:$A$1048576,0),MATCH((CUADRO!G$4&amp;$E966),'Hoja de Trabajo para listado'!$A$151:$Z$151,0)),0)+IFERROR(INDEX('Hoja de Trabajo para listado'!$AB$155:$BA$1048576,MATCH($A966,'Hoja de Trabajo para listado'!$AB$155:$AB$1048576,0),MATCH((CUADRO!G$4&amp;$E966),'Hoja de Trabajo para listado'!$AB$151:$BA$151,0)),0)+IFERROR(INDEX('Hoja de Trabajo para listado'!$BC$155:$CB$1048576,MATCH($A966,'Hoja de Trabajo para listado'!$BC$155:$BC$1048576,0),MATCH((CUADRO!G$4&amp;$E966),'Hoja de Trabajo para listado'!$BC$151:$CB$151,0)),0)+IFERROR(INDEX('Hoja de Trabajo para listado'!$DE$153:$DG$274,MATCH($A966,'Hoja de Trabajo para listado'!$DE$153:$DE$1048576,0),MATCH((CUADRO!G$4&amp;$E966),'Hoja de Trabajo para listado'!$DE$151:$DG$151,0)),0)+IFERROR(INDEX('Hoja de Trabajo para listado'!$CD$155:$DC$1048576,MATCH($A966,'Hoja de Trabajo para listado'!$CD$155:$CD$1048576,0),MATCH((CUADRO!G$4&amp;$E966),'Hoja de Trabajo para listado'!$CD$151:$DC$151,0)),0)</f>
        <v>0</v>
      </c>
      <c r="H966" s="243">
        <f ca="1">+IFERROR(INDEX('Hoja de Trabajo para listado'!$A$155:$Z$1048576,MATCH($A966,'Hoja de Trabajo para listado'!$A$155:$A$1048576,0),MATCH((CUADRO!H$4&amp;$E966),'Hoja de Trabajo para listado'!$A$151:$Z$151,0)),0)+IFERROR(INDEX('Hoja de Trabajo para listado'!$AB$155:$BA$1048576,MATCH($A966,'Hoja de Trabajo para listado'!$AB$155:$AB$1048576,0),MATCH((CUADRO!H$4&amp;$E966),'Hoja de Trabajo para listado'!$AB$151:$BA$151,0)),0)+IFERROR(INDEX('Hoja de Trabajo para listado'!$BC$155:$CB$1048576,MATCH($A966,'Hoja de Trabajo para listado'!$BC$155:$BC$1048576,0),MATCH((CUADRO!H$4&amp;$E966),'Hoja de Trabajo para listado'!$BC$151:$CB$151,0)),0)+IFERROR(INDEX('Hoja de Trabajo para listado'!$DE$153:$DG$274,MATCH($A966,'Hoja de Trabajo para listado'!$DE$153:$DE$1048576,0),MATCH((CUADRO!H$4&amp;$E966),'Hoja de Trabajo para listado'!$DE$151:$DG$151,0)),0)+IFERROR(INDEX('Hoja de Trabajo para listado'!$CD$155:$DC$1048576,MATCH($A966,'Hoja de Trabajo para listado'!$CD$155:$CD$1048576,0),MATCH((CUADRO!H$4&amp;$E966),'Hoja de Trabajo para listado'!$CD$151:$DC$151,0)),0)</f>
        <v>0</v>
      </c>
      <c r="I966" s="243">
        <f ca="1">+IFERROR(INDEX('Hoja de Trabajo para listado'!$A$155:$Z$1048576,MATCH($A966,'Hoja de Trabajo para listado'!$A$155:$A$1048576,0),MATCH((CUADRO!I$4&amp;$E966),'Hoja de Trabajo para listado'!$A$151:$Z$151,0)),0)+IFERROR(INDEX('Hoja de Trabajo para listado'!$AB$155:$BA$1048576,MATCH($A966,'Hoja de Trabajo para listado'!$AB$155:$AB$1048576,0),MATCH((CUADRO!I$4&amp;$E966),'Hoja de Trabajo para listado'!$AB$151:$BA$151,0)),0)+IFERROR(INDEX('Hoja de Trabajo para listado'!$BC$155:$CB$1048576,MATCH($A966,'Hoja de Trabajo para listado'!$BC$155:$BC$1048576,0),MATCH((CUADRO!I$4&amp;$E966),'Hoja de Trabajo para listado'!$BC$151:$CB$151,0)),0)+IFERROR(INDEX('Hoja de Trabajo para listado'!$DE$153:$DG$274,MATCH($A966,'Hoja de Trabajo para listado'!$DE$153:$DE$1048576,0),MATCH((CUADRO!I$4&amp;$E966),'Hoja de Trabajo para listado'!$DE$151:$DG$151,0)),0)+IFERROR(INDEX('Hoja de Trabajo para listado'!$CD$155:$DC$1048576,MATCH($A966,'Hoja de Trabajo para listado'!$CD$155:$CD$1048576,0),MATCH((CUADRO!I$4&amp;$E966),'Hoja de Trabajo para listado'!$CD$151:$DC$151,0)),0)</f>
        <v>0</v>
      </c>
      <c r="J966" s="243">
        <f ca="1">+IFERROR(INDEX('Hoja de Trabajo para listado'!$A$155:$Z$1048576,MATCH($A966,'Hoja de Trabajo para listado'!$A$155:$A$1048576,0),MATCH((CUADRO!J$4&amp;$E966),'Hoja de Trabajo para listado'!$A$151:$Z$151,0)),0)+IFERROR(INDEX('Hoja de Trabajo para listado'!$AB$155:$BA$1048576,MATCH($A966,'Hoja de Trabajo para listado'!$AB$155:$AB$1048576,0),MATCH((CUADRO!J$4&amp;$E966),'Hoja de Trabajo para listado'!$AB$151:$BA$151,0)),0)+IFERROR(INDEX('Hoja de Trabajo para listado'!$BC$155:$CB$1048576,MATCH($A966,'Hoja de Trabajo para listado'!$BC$155:$BC$1048576,0),MATCH((CUADRO!J$4&amp;$E966),'Hoja de Trabajo para listado'!$BC$151:$CB$151,0)),0)+IFERROR(INDEX('Hoja de Trabajo para listado'!$DE$153:$DG$274,MATCH($A966,'Hoja de Trabajo para listado'!$DE$153:$DE$1048576,0),MATCH((CUADRO!J$4&amp;$E966),'Hoja de Trabajo para listado'!$DE$151:$DG$151,0)),0)+IFERROR(INDEX('Hoja de Trabajo para listado'!$CD$155:$DC$1048576,MATCH($A966,'Hoja de Trabajo para listado'!$CD$155:$CD$1048576,0),MATCH((CUADRO!J$4&amp;$E966),'Hoja de Trabajo para listado'!$CD$151:$DC$151,0)),0)</f>
        <v>0</v>
      </c>
      <c r="K966" s="243">
        <f ca="1">+IFERROR(INDEX('Hoja de Trabajo para listado'!$A$155:$Z$1048576,MATCH($A966,'Hoja de Trabajo para listado'!$A$155:$A$1048576,0),MATCH((CUADRO!K$4&amp;$E966),'Hoja de Trabajo para listado'!$A$151:$Z$151,0)),0)+IFERROR(INDEX('Hoja de Trabajo para listado'!$AB$155:$BA$1048576,MATCH($A966,'Hoja de Trabajo para listado'!$AB$155:$AB$1048576,0),MATCH((CUADRO!K$4&amp;$E966),'Hoja de Trabajo para listado'!$AB$151:$BA$151,0)),0)+IFERROR(INDEX('Hoja de Trabajo para listado'!$BC$155:$CB$1048576,MATCH($A966,'Hoja de Trabajo para listado'!$BC$155:$BC$1048576,0),MATCH((CUADRO!K$4&amp;$E966),'Hoja de Trabajo para listado'!$BC$151:$CB$151,0)),0)+IFERROR(INDEX('Hoja de Trabajo para listado'!$DE$153:$DG$274,MATCH($A966,'Hoja de Trabajo para listado'!$DE$153:$DE$1048576,0),MATCH((CUADRO!K$4&amp;$E966),'Hoja de Trabajo para listado'!$DE$151:$DG$151,0)),0)+IFERROR(INDEX('Hoja de Trabajo para listado'!$CD$155:$DC$1048576,MATCH($A966,'Hoja de Trabajo para listado'!$CD$155:$CD$1048576,0),MATCH((CUADRO!K$4&amp;$E966),'Hoja de Trabajo para listado'!$CD$151:$DC$151,0)),0)</f>
        <v>0</v>
      </c>
      <c r="L966" s="243">
        <f ca="1">+IFERROR(INDEX('Hoja de Trabajo para listado'!$A$155:$Z$1048576,MATCH($A966,'Hoja de Trabajo para listado'!$A$155:$A$1048576,0),MATCH((CUADRO!L$4&amp;$E966),'Hoja de Trabajo para listado'!$A$151:$Z$151,0)),0)+IFERROR(INDEX('Hoja de Trabajo para listado'!$AB$155:$BA$1048576,MATCH($A966,'Hoja de Trabajo para listado'!$AB$155:$AB$1048576,0),MATCH((CUADRO!L$4&amp;$E966),'Hoja de Trabajo para listado'!$AB$151:$BA$151,0)),0)+IFERROR(INDEX('Hoja de Trabajo para listado'!$BC$155:$CB$1048576,MATCH($A966,'Hoja de Trabajo para listado'!$BC$155:$BC$1048576,0),MATCH((CUADRO!L$4&amp;$E966),'Hoja de Trabajo para listado'!$BC$151:$CB$151,0)),0)+IFERROR(INDEX('Hoja de Trabajo para listado'!$DE$153:$DG$274,MATCH($A966,'Hoja de Trabajo para listado'!$DE$153:$DE$1048576,0),MATCH((CUADRO!L$4&amp;$E966),'Hoja de Trabajo para listado'!$DE$151:$DG$151,0)),0)+IFERROR(INDEX('Hoja de Trabajo para listado'!$CD$155:$DC$1048576,MATCH($A966,'Hoja de Trabajo para listado'!$CD$155:$CD$1048576,0),MATCH((CUADRO!L$4&amp;$E966),'Hoja de Trabajo para listado'!$CD$151:$DC$151,0)),0)</f>
        <v>0</v>
      </c>
      <c r="M966" s="243">
        <f ca="1">+IFERROR(INDEX('Hoja de Trabajo para listado'!$A$155:$Z$1048576,MATCH($A966,'Hoja de Trabajo para listado'!$A$155:$A$1048576,0),MATCH((CUADRO!M$4&amp;$E966),'Hoja de Trabajo para listado'!$A$151:$Z$151,0)),0)+IFERROR(INDEX('Hoja de Trabajo para listado'!$AB$155:$BA$1048576,MATCH($A966,'Hoja de Trabajo para listado'!$AB$155:$AB$1048576,0),MATCH((CUADRO!M$4&amp;$E966),'Hoja de Trabajo para listado'!$AB$151:$BA$151,0)),0)+IFERROR(INDEX('Hoja de Trabajo para listado'!$BC$155:$CB$1048576,MATCH($A966,'Hoja de Trabajo para listado'!$BC$155:$BC$1048576,0),MATCH((CUADRO!M$4&amp;$E966),'Hoja de Trabajo para listado'!$BC$151:$CB$151,0)),0)+IFERROR(INDEX('Hoja de Trabajo para listado'!$DE$153:$DG$274,MATCH($A966,'Hoja de Trabajo para listado'!$DE$153:$DE$1048576,0),MATCH((CUADRO!M$4&amp;$E966),'Hoja de Trabajo para listado'!$DE$151:$DG$151,0)),0)+IFERROR(INDEX('Hoja de Trabajo para listado'!$CD$155:$DC$1048576,MATCH($A966,'Hoja de Trabajo para listado'!$CD$155:$CD$1048576,0),MATCH((CUADRO!M$4&amp;$E966),'Hoja de Trabajo para listado'!$CD$151:$DC$151,0)),0)</f>
        <v>0</v>
      </c>
      <c r="N966" s="243">
        <f ca="1">+IFERROR(INDEX('Hoja de Trabajo para listado'!$A$155:$Z$1048576,MATCH($A966,'Hoja de Trabajo para listado'!$A$155:$A$1048576,0),MATCH((CUADRO!N$4&amp;$E966),'Hoja de Trabajo para listado'!$A$151:$Z$151,0)),0)+IFERROR(INDEX('Hoja de Trabajo para listado'!$AB$155:$BA$1048576,MATCH($A966,'Hoja de Trabajo para listado'!$AB$155:$AB$1048576,0),MATCH((CUADRO!N$4&amp;$E966),'Hoja de Trabajo para listado'!$AB$151:$BA$151,0)),0)+IFERROR(INDEX('Hoja de Trabajo para listado'!$BC$155:$CB$1048576,MATCH($A966,'Hoja de Trabajo para listado'!$BC$155:$BC$1048576,0),MATCH((CUADRO!N$4&amp;$E966),'Hoja de Trabajo para listado'!$BC$151:$CB$151,0)),0)+IFERROR(INDEX('Hoja de Trabajo para listado'!$DE$153:$DG$274,MATCH($A966,'Hoja de Trabajo para listado'!$DE$153:$DE$1048576,0),MATCH((CUADRO!N$4&amp;$E966),'Hoja de Trabajo para listado'!$DE$151:$DG$151,0)),0)+IFERROR(INDEX('Hoja de Trabajo para listado'!$CD$155:$DC$1048576,MATCH($A966,'Hoja de Trabajo para listado'!$CD$155:$CD$1048576,0),MATCH((CUADRO!N$4&amp;$E966),'Hoja de Trabajo para listado'!$CD$151:$DC$151,0)),0)</f>
        <v>0</v>
      </c>
      <c r="O966" s="243">
        <f ca="1">+IFERROR(INDEX('Hoja de Trabajo para listado'!$A$155:$Z$1048576,MATCH($A966,'Hoja de Trabajo para listado'!$A$155:$A$1048576,0),MATCH((CUADRO!O$4&amp;$E966),'Hoja de Trabajo para listado'!$A$151:$Z$151,0)),0)+IFERROR(INDEX('Hoja de Trabajo para listado'!$AB$155:$BA$1048576,MATCH($A966,'Hoja de Trabajo para listado'!$AB$155:$AB$1048576,0),MATCH((CUADRO!O$4&amp;$E966),'Hoja de Trabajo para listado'!$AB$151:$BA$151,0)),0)+IFERROR(INDEX('Hoja de Trabajo para listado'!$BC$155:$CB$1048576,MATCH($A966,'Hoja de Trabajo para listado'!$BC$155:$BC$1048576,0),MATCH((CUADRO!O$4&amp;$E966),'Hoja de Trabajo para listado'!$BC$151:$CB$151,0)),0)+IFERROR(INDEX('Hoja de Trabajo para listado'!$DE$153:$DG$274,MATCH($A966,'Hoja de Trabajo para listado'!$DE$153:$DE$1048576,0),MATCH((CUADRO!O$4&amp;$E966),'Hoja de Trabajo para listado'!$DE$151:$DG$151,0)),0)+IFERROR(INDEX('Hoja de Trabajo para listado'!$CD$155:$DC$1048576,MATCH($A966,'Hoja de Trabajo para listado'!$CD$155:$CD$1048576,0),MATCH((CUADRO!O$4&amp;$E966),'Hoja de Trabajo para listado'!$CD$151:$DC$151,0)),0)</f>
        <v>0</v>
      </c>
      <c r="P966" s="243">
        <f ca="1">+IFERROR(INDEX('Hoja de Trabajo para listado'!$A$155:$Z$1048576,MATCH($A966,'Hoja de Trabajo para listado'!$A$155:$A$1048576,0),MATCH((CUADRO!P$4&amp;$E966),'Hoja de Trabajo para listado'!$A$151:$Z$151,0)),0)+IFERROR(INDEX('Hoja de Trabajo para listado'!$AB$155:$BA$1048576,MATCH($A966,'Hoja de Trabajo para listado'!$AB$155:$AB$1048576,0),MATCH((CUADRO!P$4&amp;$E966),'Hoja de Trabajo para listado'!$AB$151:$BA$151,0)),0)+IFERROR(INDEX('Hoja de Trabajo para listado'!$BC$155:$CB$1048576,MATCH($A966,'Hoja de Trabajo para listado'!$BC$155:$BC$1048576,0),MATCH((CUADRO!P$4&amp;$E966),'Hoja de Trabajo para listado'!$BC$151:$CB$151,0)),0)+IFERROR(INDEX('Hoja de Trabajo para listado'!$DE$153:$DG$274,MATCH($A966,'Hoja de Trabajo para listado'!$DE$153:$DE$1048576,0),MATCH((CUADRO!P$4&amp;$E966),'Hoja de Trabajo para listado'!$DE$151:$DG$151,0)),0)+IFERROR(INDEX('Hoja de Trabajo para listado'!$CD$155:$DC$1048576,MATCH($A966,'Hoja de Trabajo para listado'!$CD$155:$CD$1048576,0),MATCH((CUADRO!P$4&amp;$E966),'Hoja de Trabajo para listado'!$CD$151:$DC$151,0)),0)</f>
        <v>0</v>
      </c>
      <c r="Q966" s="243">
        <f ca="1">+IFERROR(INDEX('Hoja de Trabajo para listado'!$A$155:$Z$1048576,MATCH($A966,'Hoja de Trabajo para listado'!$A$155:$A$1048576,0),MATCH((CUADRO!Q$4&amp;$E966),'Hoja de Trabajo para listado'!$A$151:$Z$151,0)),0)+IFERROR(INDEX('Hoja de Trabajo para listado'!$AB$155:$BA$1048576,MATCH($A966,'Hoja de Trabajo para listado'!$AB$155:$AB$1048576,0),MATCH((CUADRO!Q$4&amp;$E966),'Hoja de Trabajo para listado'!$AB$151:$BA$151,0)),0)+IFERROR(INDEX('Hoja de Trabajo para listado'!$BC$155:$CB$1048576,MATCH($A966,'Hoja de Trabajo para listado'!$BC$155:$BC$1048576,0),MATCH((CUADRO!Q$4&amp;$E966),'Hoja de Trabajo para listado'!$BC$151:$CB$151,0)),0)+IFERROR(INDEX('Hoja de Trabajo para listado'!$DE$153:$DG$274,MATCH($A966,'Hoja de Trabajo para listado'!$DE$153:$DE$1048576,0),MATCH((CUADRO!Q$4&amp;$E966),'Hoja de Trabajo para listado'!$DE$151:$DG$151,0)),0)+IFERROR(INDEX('Hoja de Trabajo para listado'!$CD$155:$DC$1048576,MATCH($A966,'Hoja de Trabajo para listado'!$CD$155:$CD$1048576,0),MATCH((CUADRO!Q$4&amp;$E966),'Hoja de Trabajo para listado'!$CD$151:$DC$151,0)),0)</f>
        <v>0</v>
      </c>
      <c r="R966" s="243">
        <f t="shared" ca="1" si="28"/>
        <v>0</v>
      </c>
      <c r="S966" s="253">
        <f ca="1">+R965+R966</f>
        <v>0</v>
      </c>
      <c r="T966" s="241">
        <f ca="1">+S966</f>
        <v>0</v>
      </c>
      <c r="U966" s="240">
        <f t="shared" si="29"/>
        <v>2</v>
      </c>
    </row>
    <row r="967" spans="1:21" customFormat="1" ht="15" hidden="1" customHeight="1">
      <c r="A967" s="32">
        <v>1715</v>
      </c>
      <c r="B967" s="381">
        <f>+A967</f>
        <v>1715</v>
      </c>
      <c r="C967" s="245" t="str">
        <f>+VLOOKUP(A967,bd_lista!$A$3:$C$592,3,FALSE)</f>
        <v>Gobierno Autónomo Municipal de Roboré</v>
      </c>
      <c r="D967" s="383" t="str">
        <f>+C967</f>
        <v>Gobierno Autónomo Municipal de Roboré</v>
      </c>
      <c r="E967" s="240" t="s">
        <v>683</v>
      </c>
      <c r="F967" s="241">
        <f ca="1">+IFERROR(INDEX('Hoja de Trabajo para listado'!$A$155:$Z$1048576,MATCH($A967,'Hoja de Trabajo para listado'!$A$155:$A$1048576,0),MATCH((CUADRO!F$4&amp;$E967),'Hoja de Trabajo para listado'!$A$151:$Z$151,0)),0)+IFERROR(INDEX('Hoja de Trabajo para listado'!$AB$155:$BA$1048576,MATCH($A967,'Hoja de Trabajo para listado'!$AB$155:$AB$1048576,0),MATCH((CUADRO!F$4&amp;$E967),'Hoja de Trabajo para listado'!$AB$151:$BA$151,0)),0)+IFERROR(INDEX('Hoja de Trabajo para listado'!$BC$155:$CB$1048576,MATCH($A967,'Hoja de Trabajo para listado'!$BC$155:$BC$1048576,0),MATCH((CUADRO!F$4&amp;$E967),'Hoja de Trabajo para listado'!$BC$151:$CB$151,0)),0)+IFERROR(INDEX('Hoja de Trabajo para listado'!$DE$153:$DG$274,MATCH($A967,'Hoja de Trabajo para listado'!$DE$153:$DE$1048576,0),MATCH((CUADRO!F$4&amp;$E967),'Hoja de Trabajo para listado'!$DE$151:$DG$151,0)),0)+IFERROR(INDEX('Hoja de Trabajo para listado'!$CD$155:$DC$1048576,MATCH($A967,'Hoja de Trabajo para listado'!$CD$155:$CD$1048576,0),MATCH((CUADRO!F$4&amp;$E967),'Hoja de Trabajo para listado'!$CD$151:$DC$151,0)),0)</f>
        <v>0</v>
      </c>
      <c r="G967" s="241">
        <f ca="1">+IFERROR(INDEX('Hoja de Trabajo para listado'!$A$155:$Z$1048576,MATCH($A967,'Hoja de Trabajo para listado'!$A$155:$A$1048576,0),MATCH((CUADRO!G$4&amp;$E967),'Hoja de Trabajo para listado'!$A$151:$Z$151,0)),0)+IFERROR(INDEX('Hoja de Trabajo para listado'!$AB$155:$BA$1048576,MATCH($A967,'Hoja de Trabajo para listado'!$AB$155:$AB$1048576,0),MATCH((CUADRO!G$4&amp;$E967),'Hoja de Trabajo para listado'!$AB$151:$BA$151,0)),0)+IFERROR(INDEX('Hoja de Trabajo para listado'!$BC$155:$CB$1048576,MATCH($A967,'Hoja de Trabajo para listado'!$BC$155:$BC$1048576,0),MATCH((CUADRO!G$4&amp;$E967),'Hoja de Trabajo para listado'!$BC$151:$CB$151,0)),0)+IFERROR(INDEX('Hoja de Trabajo para listado'!$DE$153:$DG$274,MATCH($A967,'Hoja de Trabajo para listado'!$DE$153:$DE$1048576,0),MATCH((CUADRO!G$4&amp;$E967),'Hoja de Trabajo para listado'!$DE$151:$DG$151,0)),0)+IFERROR(INDEX('Hoja de Trabajo para listado'!$CD$155:$DC$1048576,MATCH($A967,'Hoja de Trabajo para listado'!$CD$155:$CD$1048576,0),MATCH((CUADRO!G$4&amp;$E967),'Hoja de Trabajo para listado'!$CD$151:$DC$151,0)),0)</f>
        <v>0</v>
      </c>
      <c r="H967" s="241">
        <f ca="1">+IFERROR(INDEX('Hoja de Trabajo para listado'!$A$155:$Z$1048576,MATCH($A967,'Hoja de Trabajo para listado'!$A$155:$A$1048576,0),MATCH((CUADRO!H$4&amp;$E967),'Hoja de Trabajo para listado'!$A$151:$Z$151,0)),0)+IFERROR(INDEX('Hoja de Trabajo para listado'!$AB$155:$BA$1048576,MATCH($A967,'Hoja de Trabajo para listado'!$AB$155:$AB$1048576,0),MATCH((CUADRO!H$4&amp;$E967),'Hoja de Trabajo para listado'!$AB$151:$BA$151,0)),0)+IFERROR(INDEX('Hoja de Trabajo para listado'!$BC$155:$CB$1048576,MATCH($A967,'Hoja de Trabajo para listado'!$BC$155:$BC$1048576,0),MATCH((CUADRO!H$4&amp;$E967),'Hoja de Trabajo para listado'!$BC$151:$CB$151,0)),0)+IFERROR(INDEX('Hoja de Trabajo para listado'!$DE$153:$DG$274,MATCH($A967,'Hoja de Trabajo para listado'!$DE$153:$DE$1048576,0),MATCH((CUADRO!H$4&amp;$E967),'Hoja de Trabajo para listado'!$DE$151:$DG$151,0)),0)+IFERROR(INDEX('Hoja de Trabajo para listado'!$CD$155:$DC$1048576,MATCH($A967,'Hoja de Trabajo para listado'!$CD$155:$CD$1048576,0),MATCH((CUADRO!H$4&amp;$E967),'Hoja de Trabajo para listado'!$CD$151:$DC$151,0)),0)</f>
        <v>0</v>
      </c>
      <c r="I967" s="241">
        <f ca="1">+IFERROR(INDEX('Hoja de Trabajo para listado'!$A$155:$Z$1048576,MATCH($A967,'Hoja de Trabajo para listado'!$A$155:$A$1048576,0),MATCH((CUADRO!I$4&amp;$E967),'Hoja de Trabajo para listado'!$A$151:$Z$151,0)),0)+IFERROR(INDEX('Hoja de Trabajo para listado'!$AB$155:$BA$1048576,MATCH($A967,'Hoja de Trabajo para listado'!$AB$155:$AB$1048576,0),MATCH((CUADRO!I$4&amp;$E967),'Hoja de Trabajo para listado'!$AB$151:$BA$151,0)),0)+IFERROR(INDEX('Hoja de Trabajo para listado'!$BC$155:$CB$1048576,MATCH($A967,'Hoja de Trabajo para listado'!$BC$155:$BC$1048576,0),MATCH((CUADRO!I$4&amp;$E967),'Hoja de Trabajo para listado'!$BC$151:$CB$151,0)),0)+IFERROR(INDEX('Hoja de Trabajo para listado'!$DE$153:$DG$274,MATCH($A967,'Hoja de Trabajo para listado'!$DE$153:$DE$1048576,0),MATCH((CUADRO!I$4&amp;$E967),'Hoja de Trabajo para listado'!$DE$151:$DG$151,0)),0)+IFERROR(INDEX('Hoja de Trabajo para listado'!$CD$155:$DC$1048576,MATCH($A967,'Hoja de Trabajo para listado'!$CD$155:$CD$1048576,0),MATCH((CUADRO!I$4&amp;$E967),'Hoja de Trabajo para listado'!$CD$151:$DC$151,0)),0)</f>
        <v>0</v>
      </c>
      <c r="J967" s="241">
        <f ca="1">+IFERROR(INDEX('Hoja de Trabajo para listado'!$A$155:$Z$1048576,MATCH($A967,'Hoja de Trabajo para listado'!$A$155:$A$1048576,0),MATCH((CUADRO!J$4&amp;$E967),'Hoja de Trabajo para listado'!$A$151:$Z$151,0)),0)+IFERROR(INDEX('Hoja de Trabajo para listado'!$AB$155:$BA$1048576,MATCH($A967,'Hoja de Trabajo para listado'!$AB$155:$AB$1048576,0),MATCH((CUADRO!J$4&amp;$E967),'Hoja de Trabajo para listado'!$AB$151:$BA$151,0)),0)+IFERROR(INDEX('Hoja de Trabajo para listado'!$BC$155:$CB$1048576,MATCH($A967,'Hoja de Trabajo para listado'!$BC$155:$BC$1048576,0),MATCH((CUADRO!J$4&amp;$E967),'Hoja de Trabajo para listado'!$BC$151:$CB$151,0)),0)+IFERROR(INDEX('Hoja de Trabajo para listado'!$DE$153:$DG$274,MATCH($A967,'Hoja de Trabajo para listado'!$DE$153:$DE$1048576,0),MATCH((CUADRO!J$4&amp;$E967),'Hoja de Trabajo para listado'!$DE$151:$DG$151,0)),0)+IFERROR(INDEX('Hoja de Trabajo para listado'!$CD$155:$DC$1048576,MATCH($A967,'Hoja de Trabajo para listado'!$CD$155:$CD$1048576,0),MATCH((CUADRO!J$4&amp;$E967),'Hoja de Trabajo para listado'!$CD$151:$DC$151,0)),0)</f>
        <v>0</v>
      </c>
      <c r="K967" s="241">
        <f ca="1">+IFERROR(INDEX('Hoja de Trabajo para listado'!$A$155:$Z$1048576,MATCH($A967,'Hoja de Trabajo para listado'!$A$155:$A$1048576,0),MATCH((CUADRO!K$4&amp;$E967),'Hoja de Trabajo para listado'!$A$151:$Z$151,0)),0)+IFERROR(INDEX('Hoja de Trabajo para listado'!$AB$155:$BA$1048576,MATCH($A967,'Hoja de Trabajo para listado'!$AB$155:$AB$1048576,0),MATCH((CUADRO!K$4&amp;$E967),'Hoja de Trabajo para listado'!$AB$151:$BA$151,0)),0)+IFERROR(INDEX('Hoja de Trabajo para listado'!$BC$155:$CB$1048576,MATCH($A967,'Hoja de Trabajo para listado'!$BC$155:$BC$1048576,0),MATCH((CUADRO!K$4&amp;$E967),'Hoja de Trabajo para listado'!$BC$151:$CB$151,0)),0)+IFERROR(INDEX('Hoja de Trabajo para listado'!$DE$153:$DG$274,MATCH($A967,'Hoja de Trabajo para listado'!$DE$153:$DE$1048576,0),MATCH((CUADRO!K$4&amp;$E967),'Hoja de Trabajo para listado'!$DE$151:$DG$151,0)),0)+IFERROR(INDEX('Hoja de Trabajo para listado'!$CD$155:$DC$1048576,MATCH($A967,'Hoja de Trabajo para listado'!$CD$155:$CD$1048576,0),MATCH((CUADRO!K$4&amp;$E967),'Hoja de Trabajo para listado'!$CD$151:$DC$151,0)),0)</f>
        <v>0</v>
      </c>
      <c r="L967" s="241">
        <f ca="1">+IFERROR(INDEX('Hoja de Trabajo para listado'!$A$155:$Z$1048576,MATCH($A967,'Hoja de Trabajo para listado'!$A$155:$A$1048576,0),MATCH((CUADRO!L$4&amp;$E967),'Hoja de Trabajo para listado'!$A$151:$Z$151,0)),0)+IFERROR(INDEX('Hoja de Trabajo para listado'!$AB$155:$BA$1048576,MATCH($A967,'Hoja de Trabajo para listado'!$AB$155:$AB$1048576,0),MATCH((CUADRO!L$4&amp;$E967),'Hoja de Trabajo para listado'!$AB$151:$BA$151,0)),0)+IFERROR(INDEX('Hoja de Trabajo para listado'!$BC$155:$CB$1048576,MATCH($A967,'Hoja de Trabajo para listado'!$BC$155:$BC$1048576,0),MATCH((CUADRO!L$4&amp;$E967),'Hoja de Trabajo para listado'!$BC$151:$CB$151,0)),0)+IFERROR(INDEX('Hoja de Trabajo para listado'!$DE$153:$DG$274,MATCH($A967,'Hoja de Trabajo para listado'!$DE$153:$DE$1048576,0),MATCH((CUADRO!L$4&amp;$E967),'Hoja de Trabajo para listado'!$DE$151:$DG$151,0)),0)+IFERROR(INDEX('Hoja de Trabajo para listado'!$CD$155:$DC$1048576,MATCH($A967,'Hoja de Trabajo para listado'!$CD$155:$CD$1048576,0),MATCH((CUADRO!L$4&amp;$E967),'Hoja de Trabajo para listado'!$CD$151:$DC$151,0)),0)</f>
        <v>0</v>
      </c>
      <c r="M967" s="241">
        <f ca="1">+IFERROR(INDEX('Hoja de Trabajo para listado'!$A$155:$Z$1048576,MATCH($A967,'Hoja de Trabajo para listado'!$A$155:$A$1048576,0),MATCH((CUADRO!M$4&amp;$E967),'Hoja de Trabajo para listado'!$A$151:$Z$151,0)),0)+IFERROR(INDEX('Hoja de Trabajo para listado'!$AB$155:$BA$1048576,MATCH($A967,'Hoja de Trabajo para listado'!$AB$155:$AB$1048576,0),MATCH((CUADRO!M$4&amp;$E967),'Hoja de Trabajo para listado'!$AB$151:$BA$151,0)),0)+IFERROR(INDEX('Hoja de Trabajo para listado'!$BC$155:$CB$1048576,MATCH($A967,'Hoja de Trabajo para listado'!$BC$155:$BC$1048576,0),MATCH((CUADRO!M$4&amp;$E967),'Hoja de Trabajo para listado'!$BC$151:$CB$151,0)),0)+IFERROR(INDEX('Hoja de Trabajo para listado'!$DE$153:$DG$274,MATCH($A967,'Hoja de Trabajo para listado'!$DE$153:$DE$1048576,0),MATCH((CUADRO!M$4&amp;$E967),'Hoja de Trabajo para listado'!$DE$151:$DG$151,0)),0)+IFERROR(INDEX('Hoja de Trabajo para listado'!$CD$155:$DC$1048576,MATCH($A967,'Hoja de Trabajo para listado'!$CD$155:$CD$1048576,0),MATCH((CUADRO!M$4&amp;$E967),'Hoja de Trabajo para listado'!$CD$151:$DC$151,0)),0)</f>
        <v>0</v>
      </c>
      <c r="N967" s="241">
        <f ca="1">+IFERROR(INDEX('Hoja de Trabajo para listado'!$A$155:$Z$1048576,MATCH($A967,'Hoja de Trabajo para listado'!$A$155:$A$1048576,0),MATCH((CUADRO!N$4&amp;$E967),'Hoja de Trabajo para listado'!$A$151:$Z$151,0)),0)+IFERROR(INDEX('Hoja de Trabajo para listado'!$AB$155:$BA$1048576,MATCH($A967,'Hoja de Trabajo para listado'!$AB$155:$AB$1048576,0),MATCH((CUADRO!N$4&amp;$E967),'Hoja de Trabajo para listado'!$AB$151:$BA$151,0)),0)+IFERROR(INDEX('Hoja de Trabajo para listado'!$BC$155:$CB$1048576,MATCH($A967,'Hoja de Trabajo para listado'!$BC$155:$BC$1048576,0),MATCH((CUADRO!N$4&amp;$E967),'Hoja de Trabajo para listado'!$BC$151:$CB$151,0)),0)+IFERROR(INDEX('Hoja de Trabajo para listado'!$DE$153:$DG$274,MATCH($A967,'Hoja de Trabajo para listado'!$DE$153:$DE$1048576,0),MATCH((CUADRO!N$4&amp;$E967),'Hoja de Trabajo para listado'!$DE$151:$DG$151,0)),0)+IFERROR(INDEX('Hoja de Trabajo para listado'!$CD$155:$DC$1048576,MATCH($A967,'Hoja de Trabajo para listado'!$CD$155:$CD$1048576,0),MATCH((CUADRO!N$4&amp;$E967),'Hoja de Trabajo para listado'!$CD$151:$DC$151,0)),0)</f>
        <v>0</v>
      </c>
      <c r="O967" s="241">
        <f ca="1">+IFERROR(INDEX('Hoja de Trabajo para listado'!$A$155:$Z$1048576,MATCH($A967,'Hoja de Trabajo para listado'!$A$155:$A$1048576,0),MATCH((CUADRO!O$4&amp;$E967),'Hoja de Trabajo para listado'!$A$151:$Z$151,0)),0)+IFERROR(INDEX('Hoja de Trabajo para listado'!$AB$155:$BA$1048576,MATCH($A967,'Hoja de Trabajo para listado'!$AB$155:$AB$1048576,0),MATCH((CUADRO!O$4&amp;$E967),'Hoja de Trabajo para listado'!$AB$151:$BA$151,0)),0)+IFERROR(INDEX('Hoja de Trabajo para listado'!$BC$155:$CB$1048576,MATCH($A967,'Hoja de Trabajo para listado'!$BC$155:$BC$1048576,0),MATCH((CUADRO!O$4&amp;$E967),'Hoja de Trabajo para listado'!$BC$151:$CB$151,0)),0)+IFERROR(INDEX('Hoja de Trabajo para listado'!$DE$153:$DG$274,MATCH($A967,'Hoja de Trabajo para listado'!$DE$153:$DE$1048576,0),MATCH((CUADRO!O$4&amp;$E967),'Hoja de Trabajo para listado'!$DE$151:$DG$151,0)),0)+IFERROR(INDEX('Hoja de Trabajo para listado'!$CD$155:$DC$1048576,MATCH($A967,'Hoja de Trabajo para listado'!$CD$155:$CD$1048576,0),MATCH((CUADRO!O$4&amp;$E967),'Hoja de Trabajo para listado'!$CD$151:$DC$151,0)),0)</f>
        <v>0</v>
      </c>
      <c r="P967" s="241">
        <f ca="1">+IFERROR(INDEX('Hoja de Trabajo para listado'!$A$155:$Z$1048576,MATCH($A967,'Hoja de Trabajo para listado'!$A$155:$A$1048576,0),MATCH((CUADRO!P$4&amp;$E967),'Hoja de Trabajo para listado'!$A$151:$Z$151,0)),0)+IFERROR(INDEX('Hoja de Trabajo para listado'!$AB$155:$BA$1048576,MATCH($A967,'Hoja de Trabajo para listado'!$AB$155:$AB$1048576,0),MATCH((CUADRO!P$4&amp;$E967),'Hoja de Trabajo para listado'!$AB$151:$BA$151,0)),0)+IFERROR(INDEX('Hoja de Trabajo para listado'!$BC$155:$CB$1048576,MATCH($A967,'Hoja de Trabajo para listado'!$BC$155:$BC$1048576,0),MATCH((CUADRO!P$4&amp;$E967),'Hoja de Trabajo para listado'!$BC$151:$CB$151,0)),0)+IFERROR(INDEX('Hoja de Trabajo para listado'!$DE$153:$DG$274,MATCH($A967,'Hoja de Trabajo para listado'!$DE$153:$DE$1048576,0),MATCH((CUADRO!P$4&amp;$E967),'Hoja de Trabajo para listado'!$DE$151:$DG$151,0)),0)+IFERROR(INDEX('Hoja de Trabajo para listado'!$CD$155:$DC$1048576,MATCH($A967,'Hoja de Trabajo para listado'!$CD$155:$CD$1048576,0),MATCH((CUADRO!P$4&amp;$E967),'Hoja de Trabajo para listado'!$CD$151:$DC$151,0)),0)</f>
        <v>0</v>
      </c>
      <c r="Q967" s="241">
        <f ca="1">+IFERROR(INDEX('Hoja de Trabajo para listado'!$A$155:$Z$1048576,MATCH($A967,'Hoja de Trabajo para listado'!$A$155:$A$1048576,0),MATCH((CUADRO!Q$4&amp;$E967),'Hoja de Trabajo para listado'!$A$151:$Z$151,0)),0)+IFERROR(INDEX('Hoja de Trabajo para listado'!$AB$155:$BA$1048576,MATCH($A967,'Hoja de Trabajo para listado'!$AB$155:$AB$1048576,0),MATCH((CUADRO!Q$4&amp;$E967),'Hoja de Trabajo para listado'!$AB$151:$BA$151,0)),0)+IFERROR(INDEX('Hoja de Trabajo para listado'!$BC$155:$CB$1048576,MATCH($A967,'Hoja de Trabajo para listado'!$BC$155:$BC$1048576,0),MATCH((CUADRO!Q$4&amp;$E967),'Hoja de Trabajo para listado'!$BC$151:$CB$151,0)),0)+IFERROR(INDEX('Hoja de Trabajo para listado'!$DE$153:$DG$274,MATCH($A967,'Hoja de Trabajo para listado'!$DE$153:$DE$1048576,0),MATCH((CUADRO!Q$4&amp;$E967),'Hoja de Trabajo para listado'!$DE$151:$DG$151,0)),0)+IFERROR(INDEX('Hoja de Trabajo para listado'!$CD$155:$DC$1048576,MATCH($A967,'Hoja de Trabajo para listado'!$CD$155:$CD$1048576,0),MATCH((CUADRO!Q$4&amp;$E967),'Hoja de Trabajo para listado'!$CD$151:$DC$151,0)),0)</f>
        <v>0</v>
      </c>
      <c r="R967" s="241">
        <f t="shared" ca="1" si="28"/>
        <v>0</v>
      </c>
      <c r="S967" s="247"/>
      <c r="T967" s="241">
        <f ca="1">+T968</f>
        <v>0</v>
      </c>
      <c r="U967" s="240">
        <f t="shared" si="29"/>
        <v>1</v>
      </c>
    </row>
    <row r="968" spans="1:21" customFormat="1" ht="15" hidden="1" customHeight="1">
      <c r="A968" s="32">
        <v>1715</v>
      </c>
      <c r="B968" s="382"/>
      <c r="C968" s="245" t="str">
        <f>+VLOOKUP(A968,bd_lista!$A$3:$C$592,3,FALSE)</f>
        <v>Gobierno Autónomo Municipal de Roboré</v>
      </c>
      <c r="D968" s="384"/>
      <c r="E968" s="242" t="s">
        <v>684</v>
      </c>
      <c r="F968" s="243">
        <f ca="1">+IFERROR(INDEX('Hoja de Trabajo para listado'!$A$155:$Z$1048576,MATCH($A968,'Hoja de Trabajo para listado'!$A$155:$A$1048576,0),MATCH((CUADRO!F$4&amp;$E968),'Hoja de Trabajo para listado'!$A$151:$Z$151,0)),0)+IFERROR(INDEX('Hoja de Trabajo para listado'!$AB$155:$BA$1048576,MATCH($A968,'Hoja de Trabajo para listado'!$AB$155:$AB$1048576,0),MATCH((CUADRO!F$4&amp;$E968),'Hoja de Trabajo para listado'!$AB$151:$BA$151,0)),0)+IFERROR(INDEX('Hoja de Trabajo para listado'!$BC$155:$CB$1048576,MATCH($A968,'Hoja de Trabajo para listado'!$BC$155:$BC$1048576,0),MATCH((CUADRO!F$4&amp;$E968),'Hoja de Trabajo para listado'!$BC$151:$CB$151,0)),0)+IFERROR(INDEX('Hoja de Trabajo para listado'!$DE$153:$DG$274,MATCH($A968,'Hoja de Trabajo para listado'!$DE$153:$DE$1048576,0),MATCH((CUADRO!F$4&amp;$E968),'Hoja de Trabajo para listado'!$DE$151:$DG$151,0)),0)+IFERROR(INDEX('Hoja de Trabajo para listado'!$CD$155:$DC$1048576,MATCH($A968,'Hoja de Trabajo para listado'!$CD$155:$CD$1048576,0),MATCH((CUADRO!F$4&amp;$E968),'Hoja de Trabajo para listado'!$CD$151:$DC$151,0)),0)</f>
        <v>0</v>
      </c>
      <c r="G968" s="243">
        <f ca="1">+IFERROR(INDEX('Hoja de Trabajo para listado'!$A$155:$Z$1048576,MATCH($A968,'Hoja de Trabajo para listado'!$A$155:$A$1048576,0),MATCH((CUADRO!G$4&amp;$E968),'Hoja de Trabajo para listado'!$A$151:$Z$151,0)),0)+IFERROR(INDEX('Hoja de Trabajo para listado'!$AB$155:$BA$1048576,MATCH($A968,'Hoja de Trabajo para listado'!$AB$155:$AB$1048576,0),MATCH((CUADRO!G$4&amp;$E968),'Hoja de Trabajo para listado'!$AB$151:$BA$151,0)),0)+IFERROR(INDEX('Hoja de Trabajo para listado'!$BC$155:$CB$1048576,MATCH($A968,'Hoja de Trabajo para listado'!$BC$155:$BC$1048576,0),MATCH((CUADRO!G$4&amp;$E968),'Hoja de Trabajo para listado'!$BC$151:$CB$151,0)),0)+IFERROR(INDEX('Hoja de Trabajo para listado'!$DE$153:$DG$274,MATCH($A968,'Hoja de Trabajo para listado'!$DE$153:$DE$1048576,0),MATCH((CUADRO!G$4&amp;$E968),'Hoja de Trabajo para listado'!$DE$151:$DG$151,0)),0)+IFERROR(INDEX('Hoja de Trabajo para listado'!$CD$155:$DC$1048576,MATCH($A968,'Hoja de Trabajo para listado'!$CD$155:$CD$1048576,0),MATCH((CUADRO!G$4&amp;$E968),'Hoja de Trabajo para listado'!$CD$151:$DC$151,0)),0)</f>
        <v>0</v>
      </c>
      <c r="H968" s="243">
        <f ca="1">+IFERROR(INDEX('Hoja de Trabajo para listado'!$A$155:$Z$1048576,MATCH($A968,'Hoja de Trabajo para listado'!$A$155:$A$1048576,0),MATCH((CUADRO!H$4&amp;$E968),'Hoja de Trabajo para listado'!$A$151:$Z$151,0)),0)+IFERROR(INDEX('Hoja de Trabajo para listado'!$AB$155:$BA$1048576,MATCH($A968,'Hoja de Trabajo para listado'!$AB$155:$AB$1048576,0),MATCH((CUADRO!H$4&amp;$E968),'Hoja de Trabajo para listado'!$AB$151:$BA$151,0)),0)+IFERROR(INDEX('Hoja de Trabajo para listado'!$BC$155:$CB$1048576,MATCH($A968,'Hoja de Trabajo para listado'!$BC$155:$BC$1048576,0),MATCH((CUADRO!H$4&amp;$E968),'Hoja de Trabajo para listado'!$BC$151:$CB$151,0)),0)+IFERROR(INDEX('Hoja de Trabajo para listado'!$DE$153:$DG$274,MATCH($A968,'Hoja de Trabajo para listado'!$DE$153:$DE$1048576,0),MATCH((CUADRO!H$4&amp;$E968),'Hoja de Trabajo para listado'!$DE$151:$DG$151,0)),0)+IFERROR(INDEX('Hoja de Trabajo para listado'!$CD$155:$DC$1048576,MATCH($A968,'Hoja de Trabajo para listado'!$CD$155:$CD$1048576,0),MATCH((CUADRO!H$4&amp;$E968),'Hoja de Trabajo para listado'!$CD$151:$DC$151,0)),0)</f>
        <v>0</v>
      </c>
      <c r="I968" s="243">
        <f ca="1">+IFERROR(INDEX('Hoja de Trabajo para listado'!$A$155:$Z$1048576,MATCH($A968,'Hoja de Trabajo para listado'!$A$155:$A$1048576,0),MATCH((CUADRO!I$4&amp;$E968),'Hoja de Trabajo para listado'!$A$151:$Z$151,0)),0)+IFERROR(INDEX('Hoja de Trabajo para listado'!$AB$155:$BA$1048576,MATCH($A968,'Hoja de Trabajo para listado'!$AB$155:$AB$1048576,0),MATCH((CUADRO!I$4&amp;$E968),'Hoja de Trabajo para listado'!$AB$151:$BA$151,0)),0)+IFERROR(INDEX('Hoja de Trabajo para listado'!$BC$155:$CB$1048576,MATCH($A968,'Hoja de Trabajo para listado'!$BC$155:$BC$1048576,0),MATCH((CUADRO!I$4&amp;$E968),'Hoja de Trabajo para listado'!$BC$151:$CB$151,0)),0)+IFERROR(INDEX('Hoja de Trabajo para listado'!$DE$153:$DG$274,MATCH($A968,'Hoja de Trabajo para listado'!$DE$153:$DE$1048576,0),MATCH((CUADRO!I$4&amp;$E968),'Hoja de Trabajo para listado'!$DE$151:$DG$151,0)),0)+IFERROR(INDEX('Hoja de Trabajo para listado'!$CD$155:$DC$1048576,MATCH($A968,'Hoja de Trabajo para listado'!$CD$155:$CD$1048576,0),MATCH((CUADRO!I$4&amp;$E968),'Hoja de Trabajo para listado'!$CD$151:$DC$151,0)),0)</f>
        <v>0</v>
      </c>
      <c r="J968" s="243">
        <f ca="1">+IFERROR(INDEX('Hoja de Trabajo para listado'!$A$155:$Z$1048576,MATCH($A968,'Hoja de Trabajo para listado'!$A$155:$A$1048576,0),MATCH((CUADRO!J$4&amp;$E968),'Hoja de Trabajo para listado'!$A$151:$Z$151,0)),0)+IFERROR(INDEX('Hoja de Trabajo para listado'!$AB$155:$BA$1048576,MATCH($A968,'Hoja de Trabajo para listado'!$AB$155:$AB$1048576,0),MATCH((CUADRO!J$4&amp;$E968),'Hoja de Trabajo para listado'!$AB$151:$BA$151,0)),0)+IFERROR(INDEX('Hoja de Trabajo para listado'!$BC$155:$CB$1048576,MATCH($A968,'Hoja de Trabajo para listado'!$BC$155:$BC$1048576,0),MATCH((CUADRO!J$4&amp;$E968),'Hoja de Trabajo para listado'!$BC$151:$CB$151,0)),0)+IFERROR(INDEX('Hoja de Trabajo para listado'!$DE$153:$DG$274,MATCH($A968,'Hoja de Trabajo para listado'!$DE$153:$DE$1048576,0),MATCH((CUADRO!J$4&amp;$E968),'Hoja de Trabajo para listado'!$DE$151:$DG$151,0)),0)+IFERROR(INDEX('Hoja de Trabajo para listado'!$CD$155:$DC$1048576,MATCH($A968,'Hoja de Trabajo para listado'!$CD$155:$CD$1048576,0),MATCH((CUADRO!J$4&amp;$E968),'Hoja de Trabajo para listado'!$CD$151:$DC$151,0)),0)</f>
        <v>0</v>
      </c>
      <c r="K968" s="243">
        <f ca="1">+IFERROR(INDEX('Hoja de Trabajo para listado'!$A$155:$Z$1048576,MATCH($A968,'Hoja de Trabajo para listado'!$A$155:$A$1048576,0),MATCH((CUADRO!K$4&amp;$E968),'Hoja de Trabajo para listado'!$A$151:$Z$151,0)),0)+IFERROR(INDEX('Hoja de Trabajo para listado'!$AB$155:$BA$1048576,MATCH($A968,'Hoja de Trabajo para listado'!$AB$155:$AB$1048576,0),MATCH((CUADRO!K$4&amp;$E968),'Hoja de Trabajo para listado'!$AB$151:$BA$151,0)),0)+IFERROR(INDEX('Hoja de Trabajo para listado'!$BC$155:$CB$1048576,MATCH($A968,'Hoja de Trabajo para listado'!$BC$155:$BC$1048576,0),MATCH((CUADRO!K$4&amp;$E968),'Hoja de Trabajo para listado'!$BC$151:$CB$151,0)),0)+IFERROR(INDEX('Hoja de Trabajo para listado'!$DE$153:$DG$274,MATCH($A968,'Hoja de Trabajo para listado'!$DE$153:$DE$1048576,0),MATCH((CUADRO!K$4&amp;$E968),'Hoja de Trabajo para listado'!$DE$151:$DG$151,0)),0)+IFERROR(INDEX('Hoja de Trabajo para listado'!$CD$155:$DC$1048576,MATCH($A968,'Hoja de Trabajo para listado'!$CD$155:$CD$1048576,0),MATCH((CUADRO!K$4&amp;$E968),'Hoja de Trabajo para listado'!$CD$151:$DC$151,0)),0)</f>
        <v>0</v>
      </c>
      <c r="L968" s="243">
        <f ca="1">+IFERROR(INDEX('Hoja de Trabajo para listado'!$A$155:$Z$1048576,MATCH($A968,'Hoja de Trabajo para listado'!$A$155:$A$1048576,0),MATCH((CUADRO!L$4&amp;$E968),'Hoja de Trabajo para listado'!$A$151:$Z$151,0)),0)+IFERROR(INDEX('Hoja de Trabajo para listado'!$AB$155:$BA$1048576,MATCH($A968,'Hoja de Trabajo para listado'!$AB$155:$AB$1048576,0),MATCH((CUADRO!L$4&amp;$E968),'Hoja de Trabajo para listado'!$AB$151:$BA$151,0)),0)+IFERROR(INDEX('Hoja de Trabajo para listado'!$BC$155:$CB$1048576,MATCH($A968,'Hoja de Trabajo para listado'!$BC$155:$BC$1048576,0),MATCH((CUADRO!L$4&amp;$E968),'Hoja de Trabajo para listado'!$BC$151:$CB$151,0)),0)+IFERROR(INDEX('Hoja de Trabajo para listado'!$DE$153:$DG$274,MATCH($A968,'Hoja de Trabajo para listado'!$DE$153:$DE$1048576,0),MATCH((CUADRO!L$4&amp;$E968),'Hoja de Trabajo para listado'!$DE$151:$DG$151,0)),0)+IFERROR(INDEX('Hoja de Trabajo para listado'!$CD$155:$DC$1048576,MATCH($A968,'Hoja de Trabajo para listado'!$CD$155:$CD$1048576,0),MATCH((CUADRO!L$4&amp;$E968),'Hoja de Trabajo para listado'!$CD$151:$DC$151,0)),0)</f>
        <v>0</v>
      </c>
      <c r="M968" s="243">
        <f ca="1">+IFERROR(INDEX('Hoja de Trabajo para listado'!$A$155:$Z$1048576,MATCH($A968,'Hoja de Trabajo para listado'!$A$155:$A$1048576,0),MATCH((CUADRO!M$4&amp;$E968),'Hoja de Trabajo para listado'!$A$151:$Z$151,0)),0)+IFERROR(INDEX('Hoja de Trabajo para listado'!$AB$155:$BA$1048576,MATCH($A968,'Hoja de Trabajo para listado'!$AB$155:$AB$1048576,0),MATCH((CUADRO!M$4&amp;$E968),'Hoja de Trabajo para listado'!$AB$151:$BA$151,0)),0)+IFERROR(INDEX('Hoja de Trabajo para listado'!$BC$155:$CB$1048576,MATCH($A968,'Hoja de Trabajo para listado'!$BC$155:$BC$1048576,0),MATCH((CUADRO!M$4&amp;$E968),'Hoja de Trabajo para listado'!$BC$151:$CB$151,0)),0)+IFERROR(INDEX('Hoja de Trabajo para listado'!$DE$153:$DG$274,MATCH($A968,'Hoja de Trabajo para listado'!$DE$153:$DE$1048576,0),MATCH((CUADRO!M$4&amp;$E968),'Hoja de Trabajo para listado'!$DE$151:$DG$151,0)),0)+IFERROR(INDEX('Hoja de Trabajo para listado'!$CD$155:$DC$1048576,MATCH($A968,'Hoja de Trabajo para listado'!$CD$155:$CD$1048576,0),MATCH((CUADRO!M$4&amp;$E968),'Hoja de Trabajo para listado'!$CD$151:$DC$151,0)),0)</f>
        <v>0</v>
      </c>
      <c r="N968" s="243">
        <f ca="1">+IFERROR(INDEX('Hoja de Trabajo para listado'!$A$155:$Z$1048576,MATCH($A968,'Hoja de Trabajo para listado'!$A$155:$A$1048576,0),MATCH((CUADRO!N$4&amp;$E968),'Hoja de Trabajo para listado'!$A$151:$Z$151,0)),0)+IFERROR(INDEX('Hoja de Trabajo para listado'!$AB$155:$BA$1048576,MATCH($A968,'Hoja de Trabajo para listado'!$AB$155:$AB$1048576,0),MATCH((CUADRO!N$4&amp;$E968),'Hoja de Trabajo para listado'!$AB$151:$BA$151,0)),0)+IFERROR(INDEX('Hoja de Trabajo para listado'!$BC$155:$CB$1048576,MATCH($A968,'Hoja de Trabajo para listado'!$BC$155:$BC$1048576,0),MATCH((CUADRO!N$4&amp;$E968),'Hoja de Trabajo para listado'!$BC$151:$CB$151,0)),0)+IFERROR(INDEX('Hoja de Trabajo para listado'!$DE$153:$DG$274,MATCH($A968,'Hoja de Trabajo para listado'!$DE$153:$DE$1048576,0),MATCH((CUADRO!N$4&amp;$E968),'Hoja de Trabajo para listado'!$DE$151:$DG$151,0)),0)+IFERROR(INDEX('Hoja de Trabajo para listado'!$CD$155:$DC$1048576,MATCH($A968,'Hoja de Trabajo para listado'!$CD$155:$CD$1048576,0),MATCH((CUADRO!N$4&amp;$E968),'Hoja de Trabajo para listado'!$CD$151:$DC$151,0)),0)</f>
        <v>0</v>
      </c>
      <c r="O968" s="243">
        <f ca="1">+IFERROR(INDEX('Hoja de Trabajo para listado'!$A$155:$Z$1048576,MATCH($A968,'Hoja de Trabajo para listado'!$A$155:$A$1048576,0),MATCH((CUADRO!O$4&amp;$E968),'Hoja de Trabajo para listado'!$A$151:$Z$151,0)),0)+IFERROR(INDEX('Hoja de Trabajo para listado'!$AB$155:$BA$1048576,MATCH($A968,'Hoja de Trabajo para listado'!$AB$155:$AB$1048576,0),MATCH((CUADRO!O$4&amp;$E968),'Hoja de Trabajo para listado'!$AB$151:$BA$151,0)),0)+IFERROR(INDEX('Hoja de Trabajo para listado'!$BC$155:$CB$1048576,MATCH($A968,'Hoja de Trabajo para listado'!$BC$155:$BC$1048576,0),MATCH((CUADRO!O$4&amp;$E968),'Hoja de Trabajo para listado'!$BC$151:$CB$151,0)),0)+IFERROR(INDEX('Hoja de Trabajo para listado'!$DE$153:$DG$274,MATCH($A968,'Hoja de Trabajo para listado'!$DE$153:$DE$1048576,0),MATCH((CUADRO!O$4&amp;$E968),'Hoja de Trabajo para listado'!$DE$151:$DG$151,0)),0)+IFERROR(INDEX('Hoja de Trabajo para listado'!$CD$155:$DC$1048576,MATCH($A968,'Hoja de Trabajo para listado'!$CD$155:$CD$1048576,0),MATCH((CUADRO!O$4&amp;$E968),'Hoja de Trabajo para listado'!$CD$151:$DC$151,0)),0)</f>
        <v>0</v>
      </c>
      <c r="P968" s="243">
        <f ca="1">+IFERROR(INDEX('Hoja de Trabajo para listado'!$A$155:$Z$1048576,MATCH($A968,'Hoja de Trabajo para listado'!$A$155:$A$1048576,0),MATCH((CUADRO!P$4&amp;$E968),'Hoja de Trabajo para listado'!$A$151:$Z$151,0)),0)+IFERROR(INDEX('Hoja de Trabajo para listado'!$AB$155:$BA$1048576,MATCH($A968,'Hoja de Trabajo para listado'!$AB$155:$AB$1048576,0),MATCH((CUADRO!P$4&amp;$E968),'Hoja de Trabajo para listado'!$AB$151:$BA$151,0)),0)+IFERROR(INDEX('Hoja de Trabajo para listado'!$BC$155:$CB$1048576,MATCH($A968,'Hoja de Trabajo para listado'!$BC$155:$BC$1048576,0),MATCH((CUADRO!P$4&amp;$E968),'Hoja de Trabajo para listado'!$BC$151:$CB$151,0)),0)+IFERROR(INDEX('Hoja de Trabajo para listado'!$DE$153:$DG$274,MATCH($A968,'Hoja de Trabajo para listado'!$DE$153:$DE$1048576,0),MATCH((CUADRO!P$4&amp;$E968),'Hoja de Trabajo para listado'!$DE$151:$DG$151,0)),0)+IFERROR(INDEX('Hoja de Trabajo para listado'!$CD$155:$DC$1048576,MATCH($A968,'Hoja de Trabajo para listado'!$CD$155:$CD$1048576,0),MATCH((CUADRO!P$4&amp;$E968),'Hoja de Trabajo para listado'!$CD$151:$DC$151,0)),0)</f>
        <v>0</v>
      </c>
      <c r="Q968" s="243">
        <f ca="1">+IFERROR(INDEX('Hoja de Trabajo para listado'!$A$155:$Z$1048576,MATCH($A968,'Hoja de Trabajo para listado'!$A$155:$A$1048576,0),MATCH((CUADRO!Q$4&amp;$E968),'Hoja de Trabajo para listado'!$A$151:$Z$151,0)),0)+IFERROR(INDEX('Hoja de Trabajo para listado'!$AB$155:$BA$1048576,MATCH($A968,'Hoja de Trabajo para listado'!$AB$155:$AB$1048576,0),MATCH((CUADRO!Q$4&amp;$E968),'Hoja de Trabajo para listado'!$AB$151:$BA$151,0)),0)+IFERROR(INDEX('Hoja de Trabajo para listado'!$BC$155:$CB$1048576,MATCH($A968,'Hoja de Trabajo para listado'!$BC$155:$BC$1048576,0),MATCH((CUADRO!Q$4&amp;$E968),'Hoja de Trabajo para listado'!$BC$151:$CB$151,0)),0)+IFERROR(INDEX('Hoja de Trabajo para listado'!$DE$153:$DG$274,MATCH($A968,'Hoja de Trabajo para listado'!$DE$153:$DE$1048576,0),MATCH((CUADRO!Q$4&amp;$E968),'Hoja de Trabajo para listado'!$DE$151:$DG$151,0)),0)+IFERROR(INDEX('Hoja de Trabajo para listado'!$CD$155:$DC$1048576,MATCH($A968,'Hoja de Trabajo para listado'!$CD$155:$CD$1048576,0),MATCH((CUADRO!Q$4&amp;$E968),'Hoja de Trabajo para listado'!$CD$151:$DC$151,0)),0)</f>
        <v>0</v>
      </c>
      <c r="R968" s="243">
        <f t="shared" ca="1" si="28"/>
        <v>0</v>
      </c>
      <c r="S968" s="253">
        <f ca="1">+R967+R968</f>
        <v>0</v>
      </c>
      <c r="T968" s="243">
        <f ca="1">+S968</f>
        <v>0</v>
      </c>
      <c r="U968" s="242">
        <f t="shared" si="29"/>
        <v>2</v>
      </c>
    </row>
    <row r="969" spans="1:21" customFormat="1" ht="15" hidden="1" customHeight="1">
      <c r="A969" s="32">
        <v>1716</v>
      </c>
      <c r="B969" s="381">
        <f>+A969</f>
        <v>1716</v>
      </c>
      <c r="C969" s="245" t="str">
        <f>+VLOOKUP(A969,bd_lista!$A$3:$C$592,3,FALSE)</f>
        <v>Gobierno Autónomo Municipal de Portachuelo</v>
      </c>
      <c r="D969" s="383" t="str">
        <f>+C969</f>
        <v>Gobierno Autónomo Municipal de Portachuelo</v>
      </c>
      <c r="E969" s="240" t="s">
        <v>683</v>
      </c>
      <c r="F969" s="241">
        <f ca="1">+IFERROR(INDEX('Hoja de Trabajo para listado'!$A$155:$Z$1048576,MATCH($A969,'Hoja de Trabajo para listado'!$A$155:$A$1048576,0),MATCH((CUADRO!F$4&amp;$E969),'Hoja de Trabajo para listado'!$A$151:$Z$151,0)),0)+IFERROR(INDEX('Hoja de Trabajo para listado'!$AB$155:$BA$1048576,MATCH($A969,'Hoja de Trabajo para listado'!$AB$155:$AB$1048576,0),MATCH((CUADRO!F$4&amp;$E969),'Hoja de Trabajo para listado'!$AB$151:$BA$151,0)),0)+IFERROR(INDEX('Hoja de Trabajo para listado'!$BC$155:$CB$1048576,MATCH($A969,'Hoja de Trabajo para listado'!$BC$155:$BC$1048576,0),MATCH((CUADRO!F$4&amp;$E969),'Hoja de Trabajo para listado'!$BC$151:$CB$151,0)),0)+IFERROR(INDEX('Hoja de Trabajo para listado'!$DE$153:$DG$274,MATCH($A969,'Hoja de Trabajo para listado'!$DE$153:$DE$1048576,0),MATCH((CUADRO!F$4&amp;$E969),'Hoja de Trabajo para listado'!$DE$151:$DG$151,0)),0)+IFERROR(INDEX('Hoja de Trabajo para listado'!$CD$155:$DC$1048576,MATCH($A969,'Hoja de Trabajo para listado'!$CD$155:$CD$1048576,0),MATCH((CUADRO!F$4&amp;$E969),'Hoja de Trabajo para listado'!$CD$151:$DC$151,0)),0)</f>
        <v>0</v>
      </c>
      <c r="G969" s="241">
        <f ca="1">+IFERROR(INDEX('Hoja de Trabajo para listado'!$A$155:$Z$1048576,MATCH($A969,'Hoja de Trabajo para listado'!$A$155:$A$1048576,0),MATCH((CUADRO!G$4&amp;$E969),'Hoja de Trabajo para listado'!$A$151:$Z$151,0)),0)+IFERROR(INDEX('Hoja de Trabajo para listado'!$AB$155:$BA$1048576,MATCH($A969,'Hoja de Trabajo para listado'!$AB$155:$AB$1048576,0),MATCH((CUADRO!G$4&amp;$E969),'Hoja de Trabajo para listado'!$AB$151:$BA$151,0)),0)+IFERROR(INDEX('Hoja de Trabajo para listado'!$BC$155:$CB$1048576,MATCH($A969,'Hoja de Trabajo para listado'!$BC$155:$BC$1048576,0),MATCH((CUADRO!G$4&amp;$E969),'Hoja de Trabajo para listado'!$BC$151:$CB$151,0)),0)+IFERROR(INDEX('Hoja de Trabajo para listado'!$DE$153:$DG$274,MATCH($A969,'Hoja de Trabajo para listado'!$DE$153:$DE$1048576,0),MATCH((CUADRO!G$4&amp;$E969),'Hoja de Trabajo para listado'!$DE$151:$DG$151,0)),0)+IFERROR(INDEX('Hoja de Trabajo para listado'!$CD$155:$DC$1048576,MATCH($A969,'Hoja de Trabajo para listado'!$CD$155:$CD$1048576,0),MATCH((CUADRO!G$4&amp;$E969),'Hoja de Trabajo para listado'!$CD$151:$DC$151,0)),0)</f>
        <v>0</v>
      </c>
      <c r="H969" s="241">
        <f ca="1">+IFERROR(INDEX('Hoja de Trabajo para listado'!$A$155:$Z$1048576,MATCH($A969,'Hoja de Trabajo para listado'!$A$155:$A$1048576,0),MATCH((CUADRO!H$4&amp;$E969),'Hoja de Trabajo para listado'!$A$151:$Z$151,0)),0)+IFERROR(INDEX('Hoja de Trabajo para listado'!$AB$155:$BA$1048576,MATCH($A969,'Hoja de Trabajo para listado'!$AB$155:$AB$1048576,0),MATCH((CUADRO!H$4&amp;$E969),'Hoja de Trabajo para listado'!$AB$151:$BA$151,0)),0)+IFERROR(INDEX('Hoja de Trabajo para listado'!$BC$155:$CB$1048576,MATCH($A969,'Hoja de Trabajo para listado'!$BC$155:$BC$1048576,0),MATCH((CUADRO!H$4&amp;$E969),'Hoja de Trabajo para listado'!$BC$151:$CB$151,0)),0)+IFERROR(INDEX('Hoja de Trabajo para listado'!$DE$153:$DG$274,MATCH($A969,'Hoja de Trabajo para listado'!$DE$153:$DE$1048576,0),MATCH((CUADRO!H$4&amp;$E969),'Hoja de Trabajo para listado'!$DE$151:$DG$151,0)),0)+IFERROR(INDEX('Hoja de Trabajo para listado'!$CD$155:$DC$1048576,MATCH($A969,'Hoja de Trabajo para listado'!$CD$155:$CD$1048576,0),MATCH((CUADRO!H$4&amp;$E969),'Hoja de Trabajo para listado'!$CD$151:$DC$151,0)),0)</f>
        <v>0</v>
      </c>
      <c r="I969" s="241">
        <f ca="1">+IFERROR(INDEX('Hoja de Trabajo para listado'!$A$155:$Z$1048576,MATCH($A969,'Hoja de Trabajo para listado'!$A$155:$A$1048576,0),MATCH((CUADRO!I$4&amp;$E969),'Hoja de Trabajo para listado'!$A$151:$Z$151,0)),0)+IFERROR(INDEX('Hoja de Trabajo para listado'!$AB$155:$BA$1048576,MATCH($A969,'Hoja de Trabajo para listado'!$AB$155:$AB$1048576,0),MATCH((CUADRO!I$4&amp;$E969),'Hoja de Trabajo para listado'!$AB$151:$BA$151,0)),0)+IFERROR(INDEX('Hoja de Trabajo para listado'!$BC$155:$CB$1048576,MATCH($A969,'Hoja de Trabajo para listado'!$BC$155:$BC$1048576,0),MATCH((CUADRO!I$4&amp;$E969),'Hoja de Trabajo para listado'!$BC$151:$CB$151,0)),0)+IFERROR(INDEX('Hoja de Trabajo para listado'!$DE$153:$DG$274,MATCH($A969,'Hoja de Trabajo para listado'!$DE$153:$DE$1048576,0),MATCH((CUADRO!I$4&amp;$E969),'Hoja de Trabajo para listado'!$DE$151:$DG$151,0)),0)+IFERROR(INDEX('Hoja de Trabajo para listado'!$CD$155:$DC$1048576,MATCH($A969,'Hoja de Trabajo para listado'!$CD$155:$CD$1048576,0),MATCH((CUADRO!I$4&amp;$E969),'Hoja de Trabajo para listado'!$CD$151:$DC$151,0)),0)</f>
        <v>0</v>
      </c>
      <c r="J969" s="241">
        <f ca="1">+IFERROR(INDEX('Hoja de Trabajo para listado'!$A$155:$Z$1048576,MATCH($A969,'Hoja de Trabajo para listado'!$A$155:$A$1048576,0),MATCH((CUADRO!J$4&amp;$E969),'Hoja de Trabajo para listado'!$A$151:$Z$151,0)),0)+IFERROR(INDEX('Hoja de Trabajo para listado'!$AB$155:$BA$1048576,MATCH($A969,'Hoja de Trabajo para listado'!$AB$155:$AB$1048576,0),MATCH((CUADRO!J$4&amp;$E969),'Hoja de Trabajo para listado'!$AB$151:$BA$151,0)),0)+IFERROR(INDEX('Hoja de Trabajo para listado'!$BC$155:$CB$1048576,MATCH($A969,'Hoja de Trabajo para listado'!$BC$155:$BC$1048576,0),MATCH((CUADRO!J$4&amp;$E969),'Hoja de Trabajo para listado'!$BC$151:$CB$151,0)),0)+IFERROR(INDEX('Hoja de Trabajo para listado'!$DE$153:$DG$274,MATCH($A969,'Hoja de Trabajo para listado'!$DE$153:$DE$1048576,0),MATCH((CUADRO!J$4&amp;$E969),'Hoja de Trabajo para listado'!$DE$151:$DG$151,0)),0)+IFERROR(INDEX('Hoja de Trabajo para listado'!$CD$155:$DC$1048576,MATCH($A969,'Hoja de Trabajo para listado'!$CD$155:$CD$1048576,0),MATCH((CUADRO!J$4&amp;$E969),'Hoja de Trabajo para listado'!$CD$151:$DC$151,0)),0)</f>
        <v>0</v>
      </c>
      <c r="K969" s="241">
        <f ca="1">+IFERROR(INDEX('Hoja de Trabajo para listado'!$A$155:$Z$1048576,MATCH($A969,'Hoja de Trabajo para listado'!$A$155:$A$1048576,0),MATCH((CUADRO!K$4&amp;$E969),'Hoja de Trabajo para listado'!$A$151:$Z$151,0)),0)+IFERROR(INDEX('Hoja de Trabajo para listado'!$AB$155:$BA$1048576,MATCH($A969,'Hoja de Trabajo para listado'!$AB$155:$AB$1048576,0),MATCH((CUADRO!K$4&amp;$E969),'Hoja de Trabajo para listado'!$AB$151:$BA$151,0)),0)+IFERROR(INDEX('Hoja de Trabajo para listado'!$BC$155:$CB$1048576,MATCH($A969,'Hoja de Trabajo para listado'!$BC$155:$BC$1048576,0),MATCH((CUADRO!K$4&amp;$E969),'Hoja de Trabajo para listado'!$BC$151:$CB$151,0)),0)+IFERROR(INDEX('Hoja de Trabajo para listado'!$DE$153:$DG$274,MATCH($A969,'Hoja de Trabajo para listado'!$DE$153:$DE$1048576,0),MATCH((CUADRO!K$4&amp;$E969),'Hoja de Trabajo para listado'!$DE$151:$DG$151,0)),0)+IFERROR(INDEX('Hoja de Trabajo para listado'!$CD$155:$DC$1048576,MATCH($A969,'Hoja de Trabajo para listado'!$CD$155:$CD$1048576,0),MATCH((CUADRO!K$4&amp;$E969),'Hoja de Trabajo para listado'!$CD$151:$DC$151,0)),0)</f>
        <v>0</v>
      </c>
      <c r="L969" s="241">
        <f ca="1">+IFERROR(INDEX('Hoja de Trabajo para listado'!$A$155:$Z$1048576,MATCH($A969,'Hoja de Trabajo para listado'!$A$155:$A$1048576,0),MATCH((CUADRO!L$4&amp;$E969),'Hoja de Trabajo para listado'!$A$151:$Z$151,0)),0)+IFERROR(INDEX('Hoja de Trabajo para listado'!$AB$155:$BA$1048576,MATCH($A969,'Hoja de Trabajo para listado'!$AB$155:$AB$1048576,0),MATCH((CUADRO!L$4&amp;$E969),'Hoja de Trabajo para listado'!$AB$151:$BA$151,0)),0)+IFERROR(INDEX('Hoja de Trabajo para listado'!$BC$155:$CB$1048576,MATCH($A969,'Hoja de Trabajo para listado'!$BC$155:$BC$1048576,0),MATCH((CUADRO!L$4&amp;$E969),'Hoja de Trabajo para listado'!$BC$151:$CB$151,0)),0)+IFERROR(INDEX('Hoja de Trabajo para listado'!$DE$153:$DG$274,MATCH($A969,'Hoja de Trabajo para listado'!$DE$153:$DE$1048576,0),MATCH((CUADRO!L$4&amp;$E969),'Hoja de Trabajo para listado'!$DE$151:$DG$151,0)),0)+IFERROR(INDEX('Hoja de Trabajo para listado'!$CD$155:$DC$1048576,MATCH($A969,'Hoja de Trabajo para listado'!$CD$155:$CD$1048576,0),MATCH((CUADRO!L$4&amp;$E969),'Hoja de Trabajo para listado'!$CD$151:$DC$151,0)),0)</f>
        <v>0</v>
      </c>
      <c r="M969" s="241">
        <f ca="1">+IFERROR(INDEX('Hoja de Trabajo para listado'!$A$155:$Z$1048576,MATCH($A969,'Hoja de Trabajo para listado'!$A$155:$A$1048576,0),MATCH((CUADRO!M$4&amp;$E969),'Hoja de Trabajo para listado'!$A$151:$Z$151,0)),0)+IFERROR(INDEX('Hoja de Trabajo para listado'!$AB$155:$BA$1048576,MATCH($A969,'Hoja de Trabajo para listado'!$AB$155:$AB$1048576,0),MATCH((CUADRO!M$4&amp;$E969),'Hoja de Trabajo para listado'!$AB$151:$BA$151,0)),0)+IFERROR(INDEX('Hoja de Trabajo para listado'!$BC$155:$CB$1048576,MATCH($A969,'Hoja de Trabajo para listado'!$BC$155:$BC$1048576,0),MATCH((CUADRO!M$4&amp;$E969),'Hoja de Trabajo para listado'!$BC$151:$CB$151,0)),0)+IFERROR(INDEX('Hoja de Trabajo para listado'!$DE$153:$DG$274,MATCH($A969,'Hoja de Trabajo para listado'!$DE$153:$DE$1048576,0),MATCH((CUADRO!M$4&amp;$E969),'Hoja de Trabajo para listado'!$DE$151:$DG$151,0)),0)+IFERROR(INDEX('Hoja de Trabajo para listado'!$CD$155:$DC$1048576,MATCH($A969,'Hoja de Trabajo para listado'!$CD$155:$CD$1048576,0),MATCH((CUADRO!M$4&amp;$E969),'Hoja de Trabajo para listado'!$CD$151:$DC$151,0)),0)</f>
        <v>0</v>
      </c>
      <c r="N969" s="241">
        <f ca="1">+IFERROR(INDEX('Hoja de Trabajo para listado'!$A$155:$Z$1048576,MATCH($A969,'Hoja de Trabajo para listado'!$A$155:$A$1048576,0),MATCH((CUADRO!N$4&amp;$E969),'Hoja de Trabajo para listado'!$A$151:$Z$151,0)),0)+IFERROR(INDEX('Hoja de Trabajo para listado'!$AB$155:$BA$1048576,MATCH($A969,'Hoja de Trabajo para listado'!$AB$155:$AB$1048576,0),MATCH((CUADRO!N$4&amp;$E969),'Hoja de Trabajo para listado'!$AB$151:$BA$151,0)),0)+IFERROR(INDEX('Hoja de Trabajo para listado'!$BC$155:$CB$1048576,MATCH($A969,'Hoja de Trabajo para listado'!$BC$155:$BC$1048576,0),MATCH((CUADRO!N$4&amp;$E969),'Hoja de Trabajo para listado'!$BC$151:$CB$151,0)),0)+IFERROR(INDEX('Hoja de Trabajo para listado'!$DE$153:$DG$274,MATCH($A969,'Hoja de Trabajo para listado'!$DE$153:$DE$1048576,0),MATCH((CUADRO!N$4&amp;$E969),'Hoja de Trabajo para listado'!$DE$151:$DG$151,0)),0)+IFERROR(INDEX('Hoja de Trabajo para listado'!$CD$155:$DC$1048576,MATCH($A969,'Hoja de Trabajo para listado'!$CD$155:$CD$1048576,0),MATCH((CUADRO!N$4&amp;$E969),'Hoja de Trabajo para listado'!$CD$151:$DC$151,0)),0)</f>
        <v>0</v>
      </c>
      <c r="O969" s="241">
        <f ca="1">+IFERROR(INDEX('Hoja de Trabajo para listado'!$A$155:$Z$1048576,MATCH($A969,'Hoja de Trabajo para listado'!$A$155:$A$1048576,0),MATCH((CUADRO!O$4&amp;$E969),'Hoja de Trabajo para listado'!$A$151:$Z$151,0)),0)+IFERROR(INDEX('Hoja de Trabajo para listado'!$AB$155:$BA$1048576,MATCH($A969,'Hoja de Trabajo para listado'!$AB$155:$AB$1048576,0),MATCH((CUADRO!O$4&amp;$E969),'Hoja de Trabajo para listado'!$AB$151:$BA$151,0)),0)+IFERROR(INDEX('Hoja de Trabajo para listado'!$BC$155:$CB$1048576,MATCH($A969,'Hoja de Trabajo para listado'!$BC$155:$BC$1048576,0),MATCH((CUADRO!O$4&amp;$E969),'Hoja de Trabajo para listado'!$BC$151:$CB$151,0)),0)+IFERROR(INDEX('Hoja de Trabajo para listado'!$DE$153:$DG$274,MATCH($A969,'Hoja de Trabajo para listado'!$DE$153:$DE$1048576,0),MATCH((CUADRO!O$4&amp;$E969),'Hoja de Trabajo para listado'!$DE$151:$DG$151,0)),0)+IFERROR(INDEX('Hoja de Trabajo para listado'!$CD$155:$DC$1048576,MATCH($A969,'Hoja de Trabajo para listado'!$CD$155:$CD$1048576,0),MATCH((CUADRO!O$4&amp;$E969),'Hoja de Trabajo para listado'!$CD$151:$DC$151,0)),0)</f>
        <v>0</v>
      </c>
      <c r="P969" s="241">
        <f ca="1">+IFERROR(INDEX('Hoja de Trabajo para listado'!$A$155:$Z$1048576,MATCH($A969,'Hoja de Trabajo para listado'!$A$155:$A$1048576,0),MATCH((CUADRO!P$4&amp;$E969),'Hoja de Trabajo para listado'!$A$151:$Z$151,0)),0)+IFERROR(INDEX('Hoja de Trabajo para listado'!$AB$155:$BA$1048576,MATCH($A969,'Hoja de Trabajo para listado'!$AB$155:$AB$1048576,0),MATCH((CUADRO!P$4&amp;$E969),'Hoja de Trabajo para listado'!$AB$151:$BA$151,0)),0)+IFERROR(INDEX('Hoja de Trabajo para listado'!$BC$155:$CB$1048576,MATCH($A969,'Hoja de Trabajo para listado'!$BC$155:$BC$1048576,0),MATCH((CUADRO!P$4&amp;$E969),'Hoja de Trabajo para listado'!$BC$151:$CB$151,0)),0)+IFERROR(INDEX('Hoja de Trabajo para listado'!$DE$153:$DG$274,MATCH($A969,'Hoja de Trabajo para listado'!$DE$153:$DE$1048576,0),MATCH((CUADRO!P$4&amp;$E969),'Hoja de Trabajo para listado'!$DE$151:$DG$151,0)),0)+IFERROR(INDEX('Hoja de Trabajo para listado'!$CD$155:$DC$1048576,MATCH($A969,'Hoja de Trabajo para listado'!$CD$155:$CD$1048576,0),MATCH((CUADRO!P$4&amp;$E969),'Hoja de Trabajo para listado'!$CD$151:$DC$151,0)),0)</f>
        <v>0</v>
      </c>
      <c r="Q969" s="241">
        <f ca="1">+IFERROR(INDEX('Hoja de Trabajo para listado'!$A$155:$Z$1048576,MATCH($A969,'Hoja de Trabajo para listado'!$A$155:$A$1048576,0),MATCH((CUADRO!Q$4&amp;$E969),'Hoja de Trabajo para listado'!$A$151:$Z$151,0)),0)+IFERROR(INDEX('Hoja de Trabajo para listado'!$AB$155:$BA$1048576,MATCH($A969,'Hoja de Trabajo para listado'!$AB$155:$AB$1048576,0),MATCH((CUADRO!Q$4&amp;$E969),'Hoja de Trabajo para listado'!$AB$151:$BA$151,0)),0)+IFERROR(INDEX('Hoja de Trabajo para listado'!$BC$155:$CB$1048576,MATCH($A969,'Hoja de Trabajo para listado'!$BC$155:$BC$1048576,0),MATCH((CUADRO!Q$4&amp;$E969),'Hoja de Trabajo para listado'!$BC$151:$CB$151,0)),0)+IFERROR(INDEX('Hoja de Trabajo para listado'!$DE$153:$DG$274,MATCH($A969,'Hoja de Trabajo para listado'!$DE$153:$DE$1048576,0),MATCH((CUADRO!Q$4&amp;$E969),'Hoja de Trabajo para listado'!$DE$151:$DG$151,0)),0)+IFERROR(INDEX('Hoja de Trabajo para listado'!$CD$155:$DC$1048576,MATCH($A969,'Hoja de Trabajo para listado'!$CD$155:$CD$1048576,0),MATCH((CUADRO!Q$4&amp;$E969),'Hoja de Trabajo para listado'!$CD$151:$DC$151,0)),0)</f>
        <v>0</v>
      </c>
      <c r="R969" s="241">
        <f t="shared" ref="R969:R1032" ca="1" si="30">+SUM(F969:Q969)</f>
        <v>0</v>
      </c>
      <c r="S969" s="247"/>
      <c r="T969" s="241">
        <f ca="1">+T970</f>
        <v>0</v>
      </c>
      <c r="U969" s="240">
        <f t="shared" ref="U969:U1032" si="31">+IF(E969="Débitos",1,2)</f>
        <v>1</v>
      </c>
    </row>
    <row r="970" spans="1:21" customFormat="1" ht="15" hidden="1" customHeight="1">
      <c r="A970" s="32">
        <v>1716</v>
      </c>
      <c r="B970" s="382"/>
      <c r="C970" s="245" t="str">
        <f>+VLOOKUP(A970,bd_lista!$A$3:$C$592,3,FALSE)</f>
        <v>Gobierno Autónomo Municipal de Portachuelo</v>
      </c>
      <c r="D970" s="384"/>
      <c r="E970" s="242" t="s">
        <v>684</v>
      </c>
      <c r="F970" s="243">
        <f ca="1">+IFERROR(INDEX('Hoja de Trabajo para listado'!$A$155:$Z$1048576,MATCH($A970,'Hoja de Trabajo para listado'!$A$155:$A$1048576,0),MATCH((CUADRO!F$4&amp;$E970),'Hoja de Trabajo para listado'!$A$151:$Z$151,0)),0)+IFERROR(INDEX('Hoja de Trabajo para listado'!$AB$155:$BA$1048576,MATCH($A970,'Hoja de Trabajo para listado'!$AB$155:$AB$1048576,0),MATCH((CUADRO!F$4&amp;$E970),'Hoja de Trabajo para listado'!$AB$151:$BA$151,0)),0)+IFERROR(INDEX('Hoja de Trabajo para listado'!$BC$155:$CB$1048576,MATCH($A970,'Hoja de Trabajo para listado'!$BC$155:$BC$1048576,0),MATCH((CUADRO!F$4&amp;$E970),'Hoja de Trabajo para listado'!$BC$151:$CB$151,0)),0)+IFERROR(INDEX('Hoja de Trabajo para listado'!$DE$153:$DG$274,MATCH($A970,'Hoja de Trabajo para listado'!$DE$153:$DE$1048576,0),MATCH((CUADRO!F$4&amp;$E970),'Hoja de Trabajo para listado'!$DE$151:$DG$151,0)),0)+IFERROR(INDEX('Hoja de Trabajo para listado'!$CD$155:$DC$1048576,MATCH($A970,'Hoja de Trabajo para listado'!$CD$155:$CD$1048576,0),MATCH((CUADRO!F$4&amp;$E970),'Hoja de Trabajo para listado'!$CD$151:$DC$151,0)),0)</f>
        <v>0</v>
      </c>
      <c r="G970" s="243">
        <f ca="1">+IFERROR(INDEX('Hoja de Trabajo para listado'!$A$155:$Z$1048576,MATCH($A970,'Hoja de Trabajo para listado'!$A$155:$A$1048576,0),MATCH((CUADRO!G$4&amp;$E970),'Hoja de Trabajo para listado'!$A$151:$Z$151,0)),0)+IFERROR(INDEX('Hoja de Trabajo para listado'!$AB$155:$BA$1048576,MATCH($A970,'Hoja de Trabajo para listado'!$AB$155:$AB$1048576,0),MATCH((CUADRO!G$4&amp;$E970),'Hoja de Trabajo para listado'!$AB$151:$BA$151,0)),0)+IFERROR(INDEX('Hoja de Trabajo para listado'!$BC$155:$CB$1048576,MATCH($A970,'Hoja de Trabajo para listado'!$BC$155:$BC$1048576,0),MATCH((CUADRO!G$4&amp;$E970),'Hoja de Trabajo para listado'!$BC$151:$CB$151,0)),0)+IFERROR(INDEX('Hoja de Trabajo para listado'!$DE$153:$DG$274,MATCH($A970,'Hoja de Trabajo para listado'!$DE$153:$DE$1048576,0),MATCH((CUADRO!G$4&amp;$E970),'Hoja de Trabajo para listado'!$DE$151:$DG$151,0)),0)+IFERROR(INDEX('Hoja de Trabajo para listado'!$CD$155:$DC$1048576,MATCH($A970,'Hoja de Trabajo para listado'!$CD$155:$CD$1048576,0),MATCH((CUADRO!G$4&amp;$E970),'Hoja de Trabajo para listado'!$CD$151:$DC$151,0)),0)</f>
        <v>0</v>
      </c>
      <c r="H970" s="243">
        <f ca="1">+IFERROR(INDEX('Hoja de Trabajo para listado'!$A$155:$Z$1048576,MATCH($A970,'Hoja de Trabajo para listado'!$A$155:$A$1048576,0),MATCH((CUADRO!H$4&amp;$E970),'Hoja de Trabajo para listado'!$A$151:$Z$151,0)),0)+IFERROR(INDEX('Hoja de Trabajo para listado'!$AB$155:$BA$1048576,MATCH($A970,'Hoja de Trabajo para listado'!$AB$155:$AB$1048576,0),MATCH((CUADRO!H$4&amp;$E970),'Hoja de Trabajo para listado'!$AB$151:$BA$151,0)),0)+IFERROR(INDEX('Hoja de Trabajo para listado'!$BC$155:$CB$1048576,MATCH($A970,'Hoja de Trabajo para listado'!$BC$155:$BC$1048576,0),MATCH((CUADRO!H$4&amp;$E970),'Hoja de Trabajo para listado'!$BC$151:$CB$151,0)),0)+IFERROR(INDEX('Hoja de Trabajo para listado'!$DE$153:$DG$274,MATCH($A970,'Hoja de Trabajo para listado'!$DE$153:$DE$1048576,0),MATCH((CUADRO!H$4&amp;$E970),'Hoja de Trabajo para listado'!$DE$151:$DG$151,0)),0)+IFERROR(INDEX('Hoja de Trabajo para listado'!$CD$155:$DC$1048576,MATCH($A970,'Hoja de Trabajo para listado'!$CD$155:$CD$1048576,0),MATCH((CUADRO!H$4&amp;$E970),'Hoja de Trabajo para listado'!$CD$151:$DC$151,0)),0)</f>
        <v>0</v>
      </c>
      <c r="I970" s="243">
        <f ca="1">+IFERROR(INDEX('Hoja de Trabajo para listado'!$A$155:$Z$1048576,MATCH($A970,'Hoja de Trabajo para listado'!$A$155:$A$1048576,0),MATCH((CUADRO!I$4&amp;$E970),'Hoja de Trabajo para listado'!$A$151:$Z$151,0)),0)+IFERROR(INDEX('Hoja de Trabajo para listado'!$AB$155:$BA$1048576,MATCH($A970,'Hoja de Trabajo para listado'!$AB$155:$AB$1048576,0),MATCH((CUADRO!I$4&amp;$E970),'Hoja de Trabajo para listado'!$AB$151:$BA$151,0)),0)+IFERROR(INDEX('Hoja de Trabajo para listado'!$BC$155:$CB$1048576,MATCH($A970,'Hoja de Trabajo para listado'!$BC$155:$BC$1048576,0),MATCH((CUADRO!I$4&amp;$E970),'Hoja de Trabajo para listado'!$BC$151:$CB$151,0)),0)+IFERROR(INDEX('Hoja de Trabajo para listado'!$DE$153:$DG$274,MATCH($A970,'Hoja de Trabajo para listado'!$DE$153:$DE$1048576,0),MATCH((CUADRO!I$4&amp;$E970),'Hoja de Trabajo para listado'!$DE$151:$DG$151,0)),0)+IFERROR(INDEX('Hoja de Trabajo para listado'!$CD$155:$DC$1048576,MATCH($A970,'Hoja de Trabajo para listado'!$CD$155:$CD$1048576,0),MATCH((CUADRO!I$4&amp;$E970),'Hoja de Trabajo para listado'!$CD$151:$DC$151,0)),0)</f>
        <v>0</v>
      </c>
      <c r="J970" s="243">
        <f ca="1">+IFERROR(INDEX('Hoja de Trabajo para listado'!$A$155:$Z$1048576,MATCH($A970,'Hoja de Trabajo para listado'!$A$155:$A$1048576,0),MATCH((CUADRO!J$4&amp;$E970),'Hoja de Trabajo para listado'!$A$151:$Z$151,0)),0)+IFERROR(INDEX('Hoja de Trabajo para listado'!$AB$155:$BA$1048576,MATCH($A970,'Hoja de Trabajo para listado'!$AB$155:$AB$1048576,0),MATCH((CUADRO!J$4&amp;$E970),'Hoja de Trabajo para listado'!$AB$151:$BA$151,0)),0)+IFERROR(INDEX('Hoja de Trabajo para listado'!$BC$155:$CB$1048576,MATCH($A970,'Hoja de Trabajo para listado'!$BC$155:$BC$1048576,0),MATCH((CUADRO!J$4&amp;$E970),'Hoja de Trabajo para listado'!$BC$151:$CB$151,0)),0)+IFERROR(INDEX('Hoja de Trabajo para listado'!$DE$153:$DG$274,MATCH($A970,'Hoja de Trabajo para listado'!$DE$153:$DE$1048576,0),MATCH((CUADRO!J$4&amp;$E970),'Hoja de Trabajo para listado'!$DE$151:$DG$151,0)),0)+IFERROR(INDEX('Hoja de Trabajo para listado'!$CD$155:$DC$1048576,MATCH($A970,'Hoja de Trabajo para listado'!$CD$155:$CD$1048576,0),MATCH((CUADRO!J$4&amp;$E970),'Hoja de Trabajo para listado'!$CD$151:$DC$151,0)),0)</f>
        <v>0</v>
      </c>
      <c r="K970" s="243">
        <f ca="1">+IFERROR(INDEX('Hoja de Trabajo para listado'!$A$155:$Z$1048576,MATCH($A970,'Hoja de Trabajo para listado'!$A$155:$A$1048576,0),MATCH((CUADRO!K$4&amp;$E970),'Hoja de Trabajo para listado'!$A$151:$Z$151,0)),0)+IFERROR(INDEX('Hoja de Trabajo para listado'!$AB$155:$BA$1048576,MATCH($A970,'Hoja de Trabajo para listado'!$AB$155:$AB$1048576,0),MATCH((CUADRO!K$4&amp;$E970),'Hoja de Trabajo para listado'!$AB$151:$BA$151,0)),0)+IFERROR(INDEX('Hoja de Trabajo para listado'!$BC$155:$CB$1048576,MATCH($A970,'Hoja de Trabajo para listado'!$BC$155:$BC$1048576,0),MATCH((CUADRO!K$4&amp;$E970),'Hoja de Trabajo para listado'!$BC$151:$CB$151,0)),0)+IFERROR(INDEX('Hoja de Trabajo para listado'!$DE$153:$DG$274,MATCH($A970,'Hoja de Trabajo para listado'!$DE$153:$DE$1048576,0),MATCH((CUADRO!K$4&amp;$E970),'Hoja de Trabajo para listado'!$DE$151:$DG$151,0)),0)+IFERROR(INDEX('Hoja de Trabajo para listado'!$CD$155:$DC$1048576,MATCH($A970,'Hoja de Trabajo para listado'!$CD$155:$CD$1048576,0),MATCH((CUADRO!K$4&amp;$E970),'Hoja de Trabajo para listado'!$CD$151:$DC$151,0)),0)</f>
        <v>0</v>
      </c>
      <c r="L970" s="243">
        <f ca="1">+IFERROR(INDEX('Hoja de Trabajo para listado'!$A$155:$Z$1048576,MATCH($A970,'Hoja de Trabajo para listado'!$A$155:$A$1048576,0),MATCH((CUADRO!L$4&amp;$E970),'Hoja de Trabajo para listado'!$A$151:$Z$151,0)),0)+IFERROR(INDEX('Hoja de Trabajo para listado'!$AB$155:$BA$1048576,MATCH($A970,'Hoja de Trabajo para listado'!$AB$155:$AB$1048576,0),MATCH((CUADRO!L$4&amp;$E970),'Hoja de Trabajo para listado'!$AB$151:$BA$151,0)),0)+IFERROR(INDEX('Hoja de Trabajo para listado'!$BC$155:$CB$1048576,MATCH($A970,'Hoja de Trabajo para listado'!$BC$155:$BC$1048576,0),MATCH((CUADRO!L$4&amp;$E970),'Hoja de Trabajo para listado'!$BC$151:$CB$151,0)),0)+IFERROR(INDEX('Hoja de Trabajo para listado'!$DE$153:$DG$274,MATCH($A970,'Hoja de Trabajo para listado'!$DE$153:$DE$1048576,0),MATCH((CUADRO!L$4&amp;$E970),'Hoja de Trabajo para listado'!$DE$151:$DG$151,0)),0)+IFERROR(INDEX('Hoja de Trabajo para listado'!$CD$155:$DC$1048576,MATCH($A970,'Hoja de Trabajo para listado'!$CD$155:$CD$1048576,0),MATCH((CUADRO!L$4&amp;$E970),'Hoja de Trabajo para listado'!$CD$151:$DC$151,0)),0)</f>
        <v>0</v>
      </c>
      <c r="M970" s="243">
        <f ca="1">+IFERROR(INDEX('Hoja de Trabajo para listado'!$A$155:$Z$1048576,MATCH($A970,'Hoja de Trabajo para listado'!$A$155:$A$1048576,0),MATCH((CUADRO!M$4&amp;$E970),'Hoja de Trabajo para listado'!$A$151:$Z$151,0)),0)+IFERROR(INDEX('Hoja de Trabajo para listado'!$AB$155:$BA$1048576,MATCH($A970,'Hoja de Trabajo para listado'!$AB$155:$AB$1048576,0),MATCH((CUADRO!M$4&amp;$E970),'Hoja de Trabajo para listado'!$AB$151:$BA$151,0)),0)+IFERROR(INDEX('Hoja de Trabajo para listado'!$BC$155:$CB$1048576,MATCH($A970,'Hoja de Trabajo para listado'!$BC$155:$BC$1048576,0),MATCH((CUADRO!M$4&amp;$E970),'Hoja de Trabajo para listado'!$BC$151:$CB$151,0)),0)+IFERROR(INDEX('Hoja de Trabajo para listado'!$DE$153:$DG$274,MATCH($A970,'Hoja de Trabajo para listado'!$DE$153:$DE$1048576,0),MATCH((CUADRO!M$4&amp;$E970),'Hoja de Trabajo para listado'!$DE$151:$DG$151,0)),0)+IFERROR(INDEX('Hoja de Trabajo para listado'!$CD$155:$DC$1048576,MATCH($A970,'Hoja de Trabajo para listado'!$CD$155:$CD$1048576,0),MATCH((CUADRO!M$4&amp;$E970),'Hoja de Trabajo para listado'!$CD$151:$DC$151,0)),0)</f>
        <v>0</v>
      </c>
      <c r="N970" s="243">
        <f ca="1">+IFERROR(INDEX('Hoja de Trabajo para listado'!$A$155:$Z$1048576,MATCH($A970,'Hoja de Trabajo para listado'!$A$155:$A$1048576,0),MATCH((CUADRO!N$4&amp;$E970),'Hoja de Trabajo para listado'!$A$151:$Z$151,0)),0)+IFERROR(INDEX('Hoja de Trabajo para listado'!$AB$155:$BA$1048576,MATCH($A970,'Hoja de Trabajo para listado'!$AB$155:$AB$1048576,0),MATCH((CUADRO!N$4&amp;$E970),'Hoja de Trabajo para listado'!$AB$151:$BA$151,0)),0)+IFERROR(INDEX('Hoja de Trabajo para listado'!$BC$155:$CB$1048576,MATCH($A970,'Hoja de Trabajo para listado'!$BC$155:$BC$1048576,0),MATCH((CUADRO!N$4&amp;$E970),'Hoja de Trabajo para listado'!$BC$151:$CB$151,0)),0)+IFERROR(INDEX('Hoja de Trabajo para listado'!$DE$153:$DG$274,MATCH($A970,'Hoja de Trabajo para listado'!$DE$153:$DE$1048576,0),MATCH((CUADRO!N$4&amp;$E970),'Hoja de Trabajo para listado'!$DE$151:$DG$151,0)),0)+IFERROR(INDEX('Hoja de Trabajo para listado'!$CD$155:$DC$1048576,MATCH($A970,'Hoja de Trabajo para listado'!$CD$155:$CD$1048576,0),MATCH((CUADRO!N$4&amp;$E970),'Hoja de Trabajo para listado'!$CD$151:$DC$151,0)),0)</f>
        <v>0</v>
      </c>
      <c r="O970" s="243">
        <f ca="1">+IFERROR(INDEX('Hoja de Trabajo para listado'!$A$155:$Z$1048576,MATCH($A970,'Hoja de Trabajo para listado'!$A$155:$A$1048576,0),MATCH((CUADRO!O$4&amp;$E970),'Hoja de Trabajo para listado'!$A$151:$Z$151,0)),0)+IFERROR(INDEX('Hoja de Trabajo para listado'!$AB$155:$BA$1048576,MATCH($A970,'Hoja de Trabajo para listado'!$AB$155:$AB$1048576,0),MATCH((CUADRO!O$4&amp;$E970),'Hoja de Trabajo para listado'!$AB$151:$BA$151,0)),0)+IFERROR(INDEX('Hoja de Trabajo para listado'!$BC$155:$CB$1048576,MATCH($A970,'Hoja de Trabajo para listado'!$BC$155:$BC$1048576,0),MATCH((CUADRO!O$4&amp;$E970),'Hoja de Trabajo para listado'!$BC$151:$CB$151,0)),0)+IFERROR(INDEX('Hoja de Trabajo para listado'!$DE$153:$DG$274,MATCH($A970,'Hoja de Trabajo para listado'!$DE$153:$DE$1048576,0),MATCH((CUADRO!O$4&amp;$E970),'Hoja de Trabajo para listado'!$DE$151:$DG$151,0)),0)+IFERROR(INDEX('Hoja de Trabajo para listado'!$CD$155:$DC$1048576,MATCH($A970,'Hoja de Trabajo para listado'!$CD$155:$CD$1048576,0),MATCH((CUADRO!O$4&amp;$E970),'Hoja de Trabajo para listado'!$CD$151:$DC$151,0)),0)</f>
        <v>0</v>
      </c>
      <c r="P970" s="243">
        <f ca="1">+IFERROR(INDEX('Hoja de Trabajo para listado'!$A$155:$Z$1048576,MATCH($A970,'Hoja de Trabajo para listado'!$A$155:$A$1048576,0),MATCH((CUADRO!P$4&amp;$E970),'Hoja de Trabajo para listado'!$A$151:$Z$151,0)),0)+IFERROR(INDEX('Hoja de Trabajo para listado'!$AB$155:$BA$1048576,MATCH($A970,'Hoja de Trabajo para listado'!$AB$155:$AB$1048576,0),MATCH((CUADRO!P$4&amp;$E970),'Hoja de Trabajo para listado'!$AB$151:$BA$151,0)),0)+IFERROR(INDEX('Hoja de Trabajo para listado'!$BC$155:$CB$1048576,MATCH($A970,'Hoja de Trabajo para listado'!$BC$155:$BC$1048576,0),MATCH((CUADRO!P$4&amp;$E970),'Hoja de Trabajo para listado'!$BC$151:$CB$151,0)),0)+IFERROR(INDEX('Hoja de Trabajo para listado'!$DE$153:$DG$274,MATCH($A970,'Hoja de Trabajo para listado'!$DE$153:$DE$1048576,0),MATCH((CUADRO!P$4&amp;$E970),'Hoja de Trabajo para listado'!$DE$151:$DG$151,0)),0)+IFERROR(INDEX('Hoja de Trabajo para listado'!$CD$155:$DC$1048576,MATCH($A970,'Hoja de Trabajo para listado'!$CD$155:$CD$1048576,0),MATCH((CUADRO!P$4&amp;$E970),'Hoja de Trabajo para listado'!$CD$151:$DC$151,0)),0)</f>
        <v>0</v>
      </c>
      <c r="Q970" s="243">
        <f ca="1">+IFERROR(INDEX('Hoja de Trabajo para listado'!$A$155:$Z$1048576,MATCH($A970,'Hoja de Trabajo para listado'!$A$155:$A$1048576,0),MATCH((CUADRO!Q$4&amp;$E970),'Hoja de Trabajo para listado'!$A$151:$Z$151,0)),0)+IFERROR(INDEX('Hoja de Trabajo para listado'!$AB$155:$BA$1048576,MATCH($A970,'Hoja de Trabajo para listado'!$AB$155:$AB$1048576,0),MATCH((CUADRO!Q$4&amp;$E970),'Hoja de Trabajo para listado'!$AB$151:$BA$151,0)),0)+IFERROR(INDEX('Hoja de Trabajo para listado'!$BC$155:$CB$1048576,MATCH($A970,'Hoja de Trabajo para listado'!$BC$155:$BC$1048576,0),MATCH((CUADRO!Q$4&amp;$E970),'Hoja de Trabajo para listado'!$BC$151:$CB$151,0)),0)+IFERROR(INDEX('Hoja de Trabajo para listado'!$DE$153:$DG$274,MATCH($A970,'Hoja de Trabajo para listado'!$DE$153:$DE$1048576,0),MATCH((CUADRO!Q$4&amp;$E970),'Hoja de Trabajo para listado'!$DE$151:$DG$151,0)),0)+IFERROR(INDEX('Hoja de Trabajo para listado'!$CD$155:$DC$1048576,MATCH($A970,'Hoja de Trabajo para listado'!$CD$155:$CD$1048576,0),MATCH((CUADRO!Q$4&amp;$E970),'Hoja de Trabajo para listado'!$CD$151:$DC$151,0)),0)</f>
        <v>0</v>
      </c>
      <c r="R970" s="243">
        <f t="shared" ca="1" si="30"/>
        <v>0</v>
      </c>
      <c r="S970" s="253">
        <f ca="1">+R969+R970</f>
        <v>0</v>
      </c>
      <c r="T970" s="243">
        <f ca="1">+S970</f>
        <v>0</v>
      </c>
      <c r="U970" s="242">
        <f t="shared" si="31"/>
        <v>2</v>
      </c>
    </row>
    <row r="971" spans="1:21" customFormat="1" ht="15" hidden="1" customHeight="1">
      <c r="A971" s="32">
        <v>1717</v>
      </c>
      <c r="B971" s="381">
        <f>+A971</f>
        <v>1717</v>
      </c>
      <c r="C971" s="245" t="str">
        <f>+VLOOKUP(A971,bd_lista!$A$3:$C$592,3,FALSE)</f>
        <v>Gobierno Autónomo Municipal de Santa Rosa del Sara</v>
      </c>
      <c r="D971" s="383" t="str">
        <f>+C971</f>
        <v>Gobierno Autónomo Municipal de Santa Rosa del Sara</v>
      </c>
      <c r="E971" s="240" t="s">
        <v>683</v>
      </c>
      <c r="F971" s="241">
        <f ca="1">+IFERROR(INDEX('Hoja de Trabajo para listado'!$A$155:$Z$1048576,MATCH($A971,'Hoja de Trabajo para listado'!$A$155:$A$1048576,0),MATCH((CUADRO!F$4&amp;$E971),'Hoja de Trabajo para listado'!$A$151:$Z$151,0)),0)+IFERROR(INDEX('Hoja de Trabajo para listado'!$AB$155:$BA$1048576,MATCH($A971,'Hoja de Trabajo para listado'!$AB$155:$AB$1048576,0),MATCH((CUADRO!F$4&amp;$E971),'Hoja de Trabajo para listado'!$AB$151:$BA$151,0)),0)+IFERROR(INDEX('Hoja de Trabajo para listado'!$BC$155:$CB$1048576,MATCH($A971,'Hoja de Trabajo para listado'!$BC$155:$BC$1048576,0),MATCH((CUADRO!F$4&amp;$E971),'Hoja de Trabajo para listado'!$BC$151:$CB$151,0)),0)+IFERROR(INDEX('Hoja de Trabajo para listado'!$DE$153:$DG$274,MATCH($A971,'Hoja de Trabajo para listado'!$DE$153:$DE$1048576,0),MATCH((CUADRO!F$4&amp;$E971),'Hoja de Trabajo para listado'!$DE$151:$DG$151,0)),0)+IFERROR(INDEX('Hoja de Trabajo para listado'!$CD$155:$DC$1048576,MATCH($A971,'Hoja de Trabajo para listado'!$CD$155:$CD$1048576,0),MATCH((CUADRO!F$4&amp;$E971),'Hoja de Trabajo para listado'!$CD$151:$DC$151,0)),0)</f>
        <v>0</v>
      </c>
      <c r="G971" s="241">
        <f ca="1">+IFERROR(INDEX('Hoja de Trabajo para listado'!$A$155:$Z$1048576,MATCH($A971,'Hoja de Trabajo para listado'!$A$155:$A$1048576,0),MATCH((CUADRO!G$4&amp;$E971),'Hoja de Trabajo para listado'!$A$151:$Z$151,0)),0)+IFERROR(INDEX('Hoja de Trabajo para listado'!$AB$155:$BA$1048576,MATCH($A971,'Hoja de Trabajo para listado'!$AB$155:$AB$1048576,0),MATCH((CUADRO!G$4&amp;$E971),'Hoja de Trabajo para listado'!$AB$151:$BA$151,0)),0)+IFERROR(INDEX('Hoja de Trabajo para listado'!$BC$155:$CB$1048576,MATCH($A971,'Hoja de Trabajo para listado'!$BC$155:$BC$1048576,0),MATCH((CUADRO!G$4&amp;$E971),'Hoja de Trabajo para listado'!$BC$151:$CB$151,0)),0)+IFERROR(INDEX('Hoja de Trabajo para listado'!$DE$153:$DG$274,MATCH($A971,'Hoja de Trabajo para listado'!$DE$153:$DE$1048576,0),MATCH((CUADRO!G$4&amp;$E971),'Hoja de Trabajo para listado'!$DE$151:$DG$151,0)),0)+IFERROR(INDEX('Hoja de Trabajo para listado'!$CD$155:$DC$1048576,MATCH($A971,'Hoja de Trabajo para listado'!$CD$155:$CD$1048576,0),MATCH((CUADRO!G$4&amp;$E971),'Hoja de Trabajo para listado'!$CD$151:$DC$151,0)),0)</f>
        <v>0</v>
      </c>
      <c r="H971" s="241">
        <f ca="1">+IFERROR(INDEX('Hoja de Trabajo para listado'!$A$155:$Z$1048576,MATCH($A971,'Hoja de Trabajo para listado'!$A$155:$A$1048576,0),MATCH((CUADRO!H$4&amp;$E971),'Hoja de Trabajo para listado'!$A$151:$Z$151,0)),0)+IFERROR(INDEX('Hoja de Trabajo para listado'!$AB$155:$BA$1048576,MATCH($A971,'Hoja de Trabajo para listado'!$AB$155:$AB$1048576,0),MATCH((CUADRO!H$4&amp;$E971),'Hoja de Trabajo para listado'!$AB$151:$BA$151,0)),0)+IFERROR(INDEX('Hoja de Trabajo para listado'!$BC$155:$CB$1048576,MATCH($A971,'Hoja de Trabajo para listado'!$BC$155:$BC$1048576,0),MATCH((CUADRO!H$4&amp;$E971),'Hoja de Trabajo para listado'!$BC$151:$CB$151,0)),0)+IFERROR(INDEX('Hoja de Trabajo para listado'!$DE$153:$DG$274,MATCH($A971,'Hoja de Trabajo para listado'!$DE$153:$DE$1048576,0),MATCH((CUADRO!H$4&amp;$E971),'Hoja de Trabajo para listado'!$DE$151:$DG$151,0)),0)+IFERROR(INDEX('Hoja de Trabajo para listado'!$CD$155:$DC$1048576,MATCH($A971,'Hoja de Trabajo para listado'!$CD$155:$CD$1048576,0),MATCH((CUADRO!H$4&amp;$E971),'Hoja de Trabajo para listado'!$CD$151:$DC$151,0)),0)</f>
        <v>0</v>
      </c>
      <c r="I971" s="241">
        <f ca="1">+IFERROR(INDEX('Hoja de Trabajo para listado'!$A$155:$Z$1048576,MATCH($A971,'Hoja de Trabajo para listado'!$A$155:$A$1048576,0),MATCH((CUADRO!I$4&amp;$E971),'Hoja de Trabajo para listado'!$A$151:$Z$151,0)),0)+IFERROR(INDEX('Hoja de Trabajo para listado'!$AB$155:$BA$1048576,MATCH($A971,'Hoja de Trabajo para listado'!$AB$155:$AB$1048576,0),MATCH((CUADRO!I$4&amp;$E971),'Hoja de Trabajo para listado'!$AB$151:$BA$151,0)),0)+IFERROR(INDEX('Hoja de Trabajo para listado'!$BC$155:$CB$1048576,MATCH($A971,'Hoja de Trabajo para listado'!$BC$155:$BC$1048576,0),MATCH((CUADRO!I$4&amp;$E971),'Hoja de Trabajo para listado'!$BC$151:$CB$151,0)),0)+IFERROR(INDEX('Hoja de Trabajo para listado'!$DE$153:$DG$274,MATCH($A971,'Hoja de Trabajo para listado'!$DE$153:$DE$1048576,0),MATCH((CUADRO!I$4&amp;$E971),'Hoja de Trabajo para listado'!$DE$151:$DG$151,0)),0)+IFERROR(INDEX('Hoja de Trabajo para listado'!$CD$155:$DC$1048576,MATCH($A971,'Hoja de Trabajo para listado'!$CD$155:$CD$1048576,0),MATCH((CUADRO!I$4&amp;$E971),'Hoja de Trabajo para listado'!$CD$151:$DC$151,0)),0)</f>
        <v>0</v>
      </c>
      <c r="J971" s="241">
        <f ca="1">+IFERROR(INDEX('Hoja de Trabajo para listado'!$A$155:$Z$1048576,MATCH($A971,'Hoja de Trabajo para listado'!$A$155:$A$1048576,0),MATCH((CUADRO!J$4&amp;$E971),'Hoja de Trabajo para listado'!$A$151:$Z$151,0)),0)+IFERROR(INDEX('Hoja de Trabajo para listado'!$AB$155:$BA$1048576,MATCH($A971,'Hoja de Trabajo para listado'!$AB$155:$AB$1048576,0),MATCH((CUADRO!J$4&amp;$E971),'Hoja de Trabajo para listado'!$AB$151:$BA$151,0)),0)+IFERROR(INDEX('Hoja de Trabajo para listado'!$BC$155:$CB$1048576,MATCH($A971,'Hoja de Trabajo para listado'!$BC$155:$BC$1048576,0),MATCH((CUADRO!J$4&amp;$E971),'Hoja de Trabajo para listado'!$BC$151:$CB$151,0)),0)+IFERROR(INDEX('Hoja de Trabajo para listado'!$DE$153:$DG$274,MATCH($A971,'Hoja de Trabajo para listado'!$DE$153:$DE$1048576,0),MATCH((CUADRO!J$4&amp;$E971),'Hoja de Trabajo para listado'!$DE$151:$DG$151,0)),0)+IFERROR(INDEX('Hoja de Trabajo para listado'!$CD$155:$DC$1048576,MATCH($A971,'Hoja de Trabajo para listado'!$CD$155:$CD$1048576,0),MATCH((CUADRO!J$4&amp;$E971),'Hoja de Trabajo para listado'!$CD$151:$DC$151,0)),0)</f>
        <v>0</v>
      </c>
      <c r="K971" s="241">
        <f ca="1">+IFERROR(INDEX('Hoja de Trabajo para listado'!$A$155:$Z$1048576,MATCH($A971,'Hoja de Trabajo para listado'!$A$155:$A$1048576,0),MATCH((CUADRO!K$4&amp;$E971),'Hoja de Trabajo para listado'!$A$151:$Z$151,0)),0)+IFERROR(INDEX('Hoja de Trabajo para listado'!$AB$155:$BA$1048576,MATCH($A971,'Hoja de Trabajo para listado'!$AB$155:$AB$1048576,0),MATCH((CUADRO!K$4&amp;$E971),'Hoja de Trabajo para listado'!$AB$151:$BA$151,0)),0)+IFERROR(INDEX('Hoja de Trabajo para listado'!$BC$155:$CB$1048576,MATCH($A971,'Hoja de Trabajo para listado'!$BC$155:$BC$1048576,0),MATCH((CUADRO!K$4&amp;$E971),'Hoja de Trabajo para listado'!$BC$151:$CB$151,0)),0)+IFERROR(INDEX('Hoja de Trabajo para listado'!$DE$153:$DG$274,MATCH($A971,'Hoja de Trabajo para listado'!$DE$153:$DE$1048576,0),MATCH((CUADRO!K$4&amp;$E971),'Hoja de Trabajo para listado'!$DE$151:$DG$151,0)),0)+IFERROR(INDEX('Hoja de Trabajo para listado'!$CD$155:$DC$1048576,MATCH($A971,'Hoja de Trabajo para listado'!$CD$155:$CD$1048576,0),MATCH((CUADRO!K$4&amp;$E971),'Hoja de Trabajo para listado'!$CD$151:$DC$151,0)),0)</f>
        <v>0</v>
      </c>
      <c r="L971" s="241">
        <f ca="1">+IFERROR(INDEX('Hoja de Trabajo para listado'!$A$155:$Z$1048576,MATCH($A971,'Hoja de Trabajo para listado'!$A$155:$A$1048576,0),MATCH((CUADRO!L$4&amp;$E971),'Hoja de Trabajo para listado'!$A$151:$Z$151,0)),0)+IFERROR(INDEX('Hoja de Trabajo para listado'!$AB$155:$BA$1048576,MATCH($A971,'Hoja de Trabajo para listado'!$AB$155:$AB$1048576,0),MATCH((CUADRO!L$4&amp;$E971),'Hoja de Trabajo para listado'!$AB$151:$BA$151,0)),0)+IFERROR(INDEX('Hoja de Trabajo para listado'!$BC$155:$CB$1048576,MATCH($A971,'Hoja de Trabajo para listado'!$BC$155:$BC$1048576,0),MATCH((CUADRO!L$4&amp;$E971),'Hoja de Trabajo para listado'!$BC$151:$CB$151,0)),0)+IFERROR(INDEX('Hoja de Trabajo para listado'!$DE$153:$DG$274,MATCH($A971,'Hoja de Trabajo para listado'!$DE$153:$DE$1048576,0),MATCH((CUADRO!L$4&amp;$E971),'Hoja de Trabajo para listado'!$DE$151:$DG$151,0)),0)+IFERROR(INDEX('Hoja de Trabajo para listado'!$CD$155:$DC$1048576,MATCH($A971,'Hoja de Trabajo para listado'!$CD$155:$CD$1048576,0),MATCH((CUADRO!L$4&amp;$E971),'Hoja de Trabajo para listado'!$CD$151:$DC$151,0)),0)</f>
        <v>0</v>
      </c>
      <c r="M971" s="241">
        <f ca="1">+IFERROR(INDEX('Hoja de Trabajo para listado'!$A$155:$Z$1048576,MATCH($A971,'Hoja de Trabajo para listado'!$A$155:$A$1048576,0),MATCH((CUADRO!M$4&amp;$E971),'Hoja de Trabajo para listado'!$A$151:$Z$151,0)),0)+IFERROR(INDEX('Hoja de Trabajo para listado'!$AB$155:$BA$1048576,MATCH($A971,'Hoja de Trabajo para listado'!$AB$155:$AB$1048576,0),MATCH((CUADRO!M$4&amp;$E971),'Hoja de Trabajo para listado'!$AB$151:$BA$151,0)),0)+IFERROR(INDEX('Hoja de Trabajo para listado'!$BC$155:$CB$1048576,MATCH($A971,'Hoja de Trabajo para listado'!$BC$155:$BC$1048576,0),MATCH((CUADRO!M$4&amp;$E971),'Hoja de Trabajo para listado'!$BC$151:$CB$151,0)),0)+IFERROR(INDEX('Hoja de Trabajo para listado'!$DE$153:$DG$274,MATCH($A971,'Hoja de Trabajo para listado'!$DE$153:$DE$1048576,0),MATCH((CUADRO!M$4&amp;$E971),'Hoja de Trabajo para listado'!$DE$151:$DG$151,0)),0)+IFERROR(INDEX('Hoja de Trabajo para listado'!$CD$155:$DC$1048576,MATCH($A971,'Hoja de Trabajo para listado'!$CD$155:$CD$1048576,0),MATCH((CUADRO!M$4&amp;$E971),'Hoja de Trabajo para listado'!$CD$151:$DC$151,0)),0)</f>
        <v>0</v>
      </c>
      <c r="N971" s="241">
        <f ca="1">+IFERROR(INDEX('Hoja de Trabajo para listado'!$A$155:$Z$1048576,MATCH($A971,'Hoja de Trabajo para listado'!$A$155:$A$1048576,0),MATCH((CUADRO!N$4&amp;$E971),'Hoja de Trabajo para listado'!$A$151:$Z$151,0)),0)+IFERROR(INDEX('Hoja de Trabajo para listado'!$AB$155:$BA$1048576,MATCH($A971,'Hoja de Trabajo para listado'!$AB$155:$AB$1048576,0),MATCH((CUADRO!N$4&amp;$E971),'Hoja de Trabajo para listado'!$AB$151:$BA$151,0)),0)+IFERROR(INDEX('Hoja de Trabajo para listado'!$BC$155:$CB$1048576,MATCH($A971,'Hoja de Trabajo para listado'!$BC$155:$BC$1048576,0),MATCH((CUADRO!N$4&amp;$E971),'Hoja de Trabajo para listado'!$BC$151:$CB$151,0)),0)+IFERROR(INDEX('Hoja de Trabajo para listado'!$DE$153:$DG$274,MATCH($A971,'Hoja de Trabajo para listado'!$DE$153:$DE$1048576,0),MATCH((CUADRO!N$4&amp;$E971),'Hoja de Trabajo para listado'!$DE$151:$DG$151,0)),0)+IFERROR(INDEX('Hoja de Trabajo para listado'!$CD$155:$DC$1048576,MATCH($A971,'Hoja de Trabajo para listado'!$CD$155:$CD$1048576,0),MATCH((CUADRO!N$4&amp;$E971),'Hoja de Trabajo para listado'!$CD$151:$DC$151,0)),0)</f>
        <v>0</v>
      </c>
      <c r="O971" s="241">
        <f ca="1">+IFERROR(INDEX('Hoja de Trabajo para listado'!$A$155:$Z$1048576,MATCH($A971,'Hoja de Trabajo para listado'!$A$155:$A$1048576,0),MATCH((CUADRO!O$4&amp;$E971),'Hoja de Trabajo para listado'!$A$151:$Z$151,0)),0)+IFERROR(INDEX('Hoja de Trabajo para listado'!$AB$155:$BA$1048576,MATCH($A971,'Hoja de Trabajo para listado'!$AB$155:$AB$1048576,0),MATCH((CUADRO!O$4&amp;$E971),'Hoja de Trabajo para listado'!$AB$151:$BA$151,0)),0)+IFERROR(INDEX('Hoja de Trabajo para listado'!$BC$155:$CB$1048576,MATCH($A971,'Hoja de Trabajo para listado'!$BC$155:$BC$1048576,0),MATCH((CUADRO!O$4&amp;$E971),'Hoja de Trabajo para listado'!$BC$151:$CB$151,0)),0)+IFERROR(INDEX('Hoja de Trabajo para listado'!$DE$153:$DG$274,MATCH($A971,'Hoja de Trabajo para listado'!$DE$153:$DE$1048576,0),MATCH((CUADRO!O$4&amp;$E971),'Hoja de Trabajo para listado'!$DE$151:$DG$151,0)),0)+IFERROR(INDEX('Hoja de Trabajo para listado'!$CD$155:$DC$1048576,MATCH($A971,'Hoja de Trabajo para listado'!$CD$155:$CD$1048576,0),MATCH((CUADRO!O$4&amp;$E971),'Hoja de Trabajo para listado'!$CD$151:$DC$151,0)),0)</f>
        <v>0</v>
      </c>
      <c r="P971" s="241">
        <f ca="1">+IFERROR(INDEX('Hoja de Trabajo para listado'!$A$155:$Z$1048576,MATCH($A971,'Hoja de Trabajo para listado'!$A$155:$A$1048576,0),MATCH((CUADRO!P$4&amp;$E971),'Hoja de Trabajo para listado'!$A$151:$Z$151,0)),0)+IFERROR(INDEX('Hoja de Trabajo para listado'!$AB$155:$BA$1048576,MATCH($A971,'Hoja de Trabajo para listado'!$AB$155:$AB$1048576,0),MATCH((CUADRO!P$4&amp;$E971),'Hoja de Trabajo para listado'!$AB$151:$BA$151,0)),0)+IFERROR(INDEX('Hoja de Trabajo para listado'!$BC$155:$CB$1048576,MATCH($A971,'Hoja de Trabajo para listado'!$BC$155:$BC$1048576,0),MATCH((CUADRO!P$4&amp;$E971),'Hoja de Trabajo para listado'!$BC$151:$CB$151,0)),0)+IFERROR(INDEX('Hoja de Trabajo para listado'!$DE$153:$DG$274,MATCH($A971,'Hoja de Trabajo para listado'!$DE$153:$DE$1048576,0),MATCH((CUADRO!P$4&amp;$E971),'Hoja de Trabajo para listado'!$DE$151:$DG$151,0)),0)+IFERROR(INDEX('Hoja de Trabajo para listado'!$CD$155:$DC$1048576,MATCH($A971,'Hoja de Trabajo para listado'!$CD$155:$CD$1048576,0),MATCH((CUADRO!P$4&amp;$E971),'Hoja de Trabajo para listado'!$CD$151:$DC$151,0)),0)</f>
        <v>0</v>
      </c>
      <c r="Q971" s="241">
        <f ca="1">+IFERROR(INDEX('Hoja de Trabajo para listado'!$A$155:$Z$1048576,MATCH($A971,'Hoja de Trabajo para listado'!$A$155:$A$1048576,0),MATCH((CUADRO!Q$4&amp;$E971),'Hoja de Trabajo para listado'!$A$151:$Z$151,0)),0)+IFERROR(INDEX('Hoja de Trabajo para listado'!$AB$155:$BA$1048576,MATCH($A971,'Hoja de Trabajo para listado'!$AB$155:$AB$1048576,0),MATCH((CUADRO!Q$4&amp;$E971),'Hoja de Trabajo para listado'!$AB$151:$BA$151,0)),0)+IFERROR(INDEX('Hoja de Trabajo para listado'!$BC$155:$CB$1048576,MATCH($A971,'Hoja de Trabajo para listado'!$BC$155:$BC$1048576,0),MATCH((CUADRO!Q$4&amp;$E971),'Hoja de Trabajo para listado'!$BC$151:$CB$151,0)),0)+IFERROR(INDEX('Hoja de Trabajo para listado'!$DE$153:$DG$274,MATCH($A971,'Hoja de Trabajo para listado'!$DE$153:$DE$1048576,0),MATCH((CUADRO!Q$4&amp;$E971),'Hoja de Trabajo para listado'!$DE$151:$DG$151,0)),0)+IFERROR(INDEX('Hoja de Trabajo para listado'!$CD$155:$DC$1048576,MATCH($A971,'Hoja de Trabajo para listado'!$CD$155:$CD$1048576,0),MATCH((CUADRO!Q$4&amp;$E971),'Hoja de Trabajo para listado'!$CD$151:$DC$151,0)),0)</f>
        <v>0</v>
      </c>
      <c r="R971" s="241">
        <f t="shared" ca="1" si="30"/>
        <v>0</v>
      </c>
      <c r="S971" s="247"/>
      <c r="T971" s="241">
        <f ca="1">+T972</f>
        <v>0</v>
      </c>
      <c r="U971" s="240">
        <f t="shared" si="31"/>
        <v>1</v>
      </c>
    </row>
    <row r="972" spans="1:21" customFormat="1" ht="15" hidden="1" customHeight="1">
      <c r="A972" s="32">
        <v>1717</v>
      </c>
      <c r="B972" s="382"/>
      <c r="C972" s="245" t="str">
        <f>+VLOOKUP(A972,bd_lista!$A$3:$C$592,3,FALSE)</f>
        <v>Gobierno Autónomo Municipal de Santa Rosa del Sara</v>
      </c>
      <c r="D972" s="384"/>
      <c r="E972" s="242" t="s">
        <v>684</v>
      </c>
      <c r="F972" s="243">
        <f ca="1">+IFERROR(INDEX('Hoja de Trabajo para listado'!$A$155:$Z$1048576,MATCH($A972,'Hoja de Trabajo para listado'!$A$155:$A$1048576,0),MATCH((CUADRO!F$4&amp;$E972),'Hoja de Trabajo para listado'!$A$151:$Z$151,0)),0)+IFERROR(INDEX('Hoja de Trabajo para listado'!$AB$155:$BA$1048576,MATCH($A972,'Hoja de Trabajo para listado'!$AB$155:$AB$1048576,0),MATCH((CUADRO!F$4&amp;$E972),'Hoja de Trabajo para listado'!$AB$151:$BA$151,0)),0)+IFERROR(INDEX('Hoja de Trabajo para listado'!$BC$155:$CB$1048576,MATCH($A972,'Hoja de Trabajo para listado'!$BC$155:$BC$1048576,0),MATCH((CUADRO!F$4&amp;$E972),'Hoja de Trabajo para listado'!$BC$151:$CB$151,0)),0)+IFERROR(INDEX('Hoja de Trabajo para listado'!$DE$153:$DG$274,MATCH($A972,'Hoja de Trabajo para listado'!$DE$153:$DE$1048576,0),MATCH((CUADRO!F$4&amp;$E972),'Hoja de Trabajo para listado'!$DE$151:$DG$151,0)),0)+IFERROR(INDEX('Hoja de Trabajo para listado'!$CD$155:$DC$1048576,MATCH($A972,'Hoja de Trabajo para listado'!$CD$155:$CD$1048576,0),MATCH((CUADRO!F$4&amp;$E972),'Hoja de Trabajo para listado'!$CD$151:$DC$151,0)),0)</f>
        <v>0</v>
      </c>
      <c r="G972" s="243">
        <f ca="1">+IFERROR(INDEX('Hoja de Trabajo para listado'!$A$155:$Z$1048576,MATCH($A972,'Hoja de Trabajo para listado'!$A$155:$A$1048576,0),MATCH((CUADRO!G$4&amp;$E972),'Hoja de Trabajo para listado'!$A$151:$Z$151,0)),0)+IFERROR(INDEX('Hoja de Trabajo para listado'!$AB$155:$BA$1048576,MATCH($A972,'Hoja de Trabajo para listado'!$AB$155:$AB$1048576,0),MATCH((CUADRO!G$4&amp;$E972),'Hoja de Trabajo para listado'!$AB$151:$BA$151,0)),0)+IFERROR(INDEX('Hoja de Trabajo para listado'!$BC$155:$CB$1048576,MATCH($A972,'Hoja de Trabajo para listado'!$BC$155:$BC$1048576,0),MATCH((CUADRO!G$4&amp;$E972),'Hoja de Trabajo para listado'!$BC$151:$CB$151,0)),0)+IFERROR(INDEX('Hoja de Trabajo para listado'!$DE$153:$DG$274,MATCH($A972,'Hoja de Trabajo para listado'!$DE$153:$DE$1048576,0),MATCH((CUADRO!G$4&amp;$E972),'Hoja de Trabajo para listado'!$DE$151:$DG$151,0)),0)+IFERROR(INDEX('Hoja de Trabajo para listado'!$CD$155:$DC$1048576,MATCH($A972,'Hoja de Trabajo para listado'!$CD$155:$CD$1048576,0),MATCH((CUADRO!G$4&amp;$E972),'Hoja de Trabajo para listado'!$CD$151:$DC$151,0)),0)</f>
        <v>0</v>
      </c>
      <c r="H972" s="243">
        <f ca="1">+IFERROR(INDEX('Hoja de Trabajo para listado'!$A$155:$Z$1048576,MATCH($A972,'Hoja de Trabajo para listado'!$A$155:$A$1048576,0),MATCH((CUADRO!H$4&amp;$E972),'Hoja de Trabajo para listado'!$A$151:$Z$151,0)),0)+IFERROR(INDEX('Hoja de Trabajo para listado'!$AB$155:$BA$1048576,MATCH($A972,'Hoja de Trabajo para listado'!$AB$155:$AB$1048576,0),MATCH((CUADRO!H$4&amp;$E972),'Hoja de Trabajo para listado'!$AB$151:$BA$151,0)),0)+IFERROR(INDEX('Hoja de Trabajo para listado'!$BC$155:$CB$1048576,MATCH($A972,'Hoja de Trabajo para listado'!$BC$155:$BC$1048576,0),MATCH((CUADRO!H$4&amp;$E972),'Hoja de Trabajo para listado'!$BC$151:$CB$151,0)),0)+IFERROR(INDEX('Hoja de Trabajo para listado'!$DE$153:$DG$274,MATCH($A972,'Hoja de Trabajo para listado'!$DE$153:$DE$1048576,0),MATCH((CUADRO!H$4&amp;$E972),'Hoja de Trabajo para listado'!$DE$151:$DG$151,0)),0)+IFERROR(INDEX('Hoja de Trabajo para listado'!$CD$155:$DC$1048576,MATCH($A972,'Hoja de Trabajo para listado'!$CD$155:$CD$1048576,0),MATCH((CUADRO!H$4&amp;$E972),'Hoja de Trabajo para listado'!$CD$151:$DC$151,0)),0)</f>
        <v>0</v>
      </c>
      <c r="I972" s="243">
        <f ca="1">+IFERROR(INDEX('Hoja de Trabajo para listado'!$A$155:$Z$1048576,MATCH($A972,'Hoja de Trabajo para listado'!$A$155:$A$1048576,0),MATCH((CUADRO!I$4&amp;$E972),'Hoja de Trabajo para listado'!$A$151:$Z$151,0)),0)+IFERROR(INDEX('Hoja de Trabajo para listado'!$AB$155:$BA$1048576,MATCH($A972,'Hoja de Trabajo para listado'!$AB$155:$AB$1048576,0),MATCH((CUADRO!I$4&amp;$E972),'Hoja de Trabajo para listado'!$AB$151:$BA$151,0)),0)+IFERROR(INDEX('Hoja de Trabajo para listado'!$BC$155:$CB$1048576,MATCH($A972,'Hoja de Trabajo para listado'!$BC$155:$BC$1048576,0),MATCH((CUADRO!I$4&amp;$E972),'Hoja de Trabajo para listado'!$BC$151:$CB$151,0)),0)+IFERROR(INDEX('Hoja de Trabajo para listado'!$DE$153:$DG$274,MATCH($A972,'Hoja de Trabajo para listado'!$DE$153:$DE$1048576,0),MATCH((CUADRO!I$4&amp;$E972),'Hoja de Trabajo para listado'!$DE$151:$DG$151,0)),0)+IFERROR(INDEX('Hoja de Trabajo para listado'!$CD$155:$DC$1048576,MATCH($A972,'Hoja de Trabajo para listado'!$CD$155:$CD$1048576,0),MATCH((CUADRO!I$4&amp;$E972),'Hoja de Trabajo para listado'!$CD$151:$DC$151,0)),0)</f>
        <v>0</v>
      </c>
      <c r="J972" s="243">
        <f ca="1">+IFERROR(INDEX('Hoja de Trabajo para listado'!$A$155:$Z$1048576,MATCH($A972,'Hoja de Trabajo para listado'!$A$155:$A$1048576,0),MATCH((CUADRO!J$4&amp;$E972),'Hoja de Trabajo para listado'!$A$151:$Z$151,0)),0)+IFERROR(INDEX('Hoja de Trabajo para listado'!$AB$155:$BA$1048576,MATCH($A972,'Hoja de Trabajo para listado'!$AB$155:$AB$1048576,0),MATCH((CUADRO!J$4&amp;$E972),'Hoja de Trabajo para listado'!$AB$151:$BA$151,0)),0)+IFERROR(INDEX('Hoja de Trabajo para listado'!$BC$155:$CB$1048576,MATCH($A972,'Hoja de Trabajo para listado'!$BC$155:$BC$1048576,0),MATCH((CUADRO!J$4&amp;$E972),'Hoja de Trabajo para listado'!$BC$151:$CB$151,0)),0)+IFERROR(INDEX('Hoja de Trabajo para listado'!$DE$153:$DG$274,MATCH($A972,'Hoja de Trabajo para listado'!$DE$153:$DE$1048576,0),MATCH((CUADRO!J$4&amp;$E972),'Hoja de Trabajo para listado'!$DE$151:$DG$151,0)),0)+IFERROR(INDEX('Hoja de Trabajo para listado'!$CD$155:$DC$1048576,MATCH($A972,'Hoja de Trabajo para listado'!$CD$155:$CD$1048576,0),MATCH((CUADRO!J$4&amp;$E972),'Hoja de Trabajo para listado'!$CD$151:$DC$151,0)),0)</f>
        <v>0</v>
      </c>
      <c r="K972" s="243">
        <f ca="1">+IFERROR(INDEX('Hoja de Trabajo para listado'!$A$155:$Z$1048576,MATCH($A972,'Hoja de Trabajo para listado'!$A$155:$A$1048576,0),MATCH((CUADRO!K$4&amp;$E972),'Hoja de Trabajo para listado'!$A$151:$Z$151,0)),0)+IFERROR(INDEX('Hoja de Trabajo para listado'!$AB$155:$BA$1048576,MATCH($A972,'Hoja de Trabajo para listado'!$AB$155:$AB$1048576,0),MATCH((CUADRO!K$4&amp;$E972),'Hoja de Trabajo para listado'!$AB$151:$BA$151,0)),0)+IFERROR(INDEX('Hoja de Trabajo para listado'!$BC$155:$CB$1048576,MATCH($A972,'Hoja de Trabajo para listado'!$BC$155:$BC$1048576,0),MATCH((CUADRO!K$4&amp;$E972),'Hoja de Trabajo para listado'!$BC$151:$CB$151,0)),0)+IFERROR(INDEX('Hoja de Trabajo para listado'!$DE$153:$DG$274,MATCH($A972,'Hoja de Trabajo para listado'!$DE$153:$DE$1048576,0),MATCH((CUADRO!K$4&amp;$E972),'Hoja de Trabajo para listado'!$DE$151:$DG$151,0)),0)+IFERROR(INDEX('Hoja de Trabajo para listado'!$CD$155:$DC$1048576,MATCH($A972,'Hoja de Trabajo para listado'!$CD$155:$CD$1048576,0),MATCH((CUADRO!K$4&amp;$E972),'Hoja de Trabajo para listado'!$CD$151:$DC$151,0)),0)</f>
        <v>0</v>
      </c>
      <c r="L972" s="243">
        <f ca="1">+IFERROR(INDEX('Hoja de Trabajo para listado'!$A$155:$Z$1048576,MATCH($A972,'Hoja de Trabajo para listado'!$A$155:$A$1048576,0),MATCH((CUADRO!L$4&amp;$E972),'Hoja de Trabajo para listado'!$A$151:$Z$151,0)),0)+IFERROR(INDEX('Hoja de Trabajo para listado'!$AB$155:$BA$1048576,MATCH($A972,'Hoja de Trabajo para listado'!$AB$155:$AB$1048576,0),MATCH((CUADRO!L$4&amp;$E972),'Hoja de Trabajo para listado'!$AB$151:$BA$151,0)),0)+IFERROR(INDEX('Hoja de Trabajo para listado'!$BC$155:$CB$1048576,MATCH($A972,'Hoja de Trabajo para listado'!$BC$155:$BC$1048576,0),MATCH((CUADRO!L$4&amp;$E972),'Hoja de Trabajo para listado'!$BC$151:$CB$151,0)),0)+IFERROR(INDEX('Hoja de Trabajo para listado'!$DE$153:$DG$274,MATCH($A972,'Hoja de Trabajo para listado'!$DE$153:$DE$1048576,0),MATCH((CUADRO!L$4&amp;$E972),'Hoja de Trabajo para listado'!$DE$151:$DG$151,0)),0)+IFERROR(INDEX('Hoja de Trabajo para listado'!$CD$155:$DC$1048576,MATCH($A972,'Hoja de Trabajo para listado'!$CD$155:$CD$1048576,0),MATCH((CUADRO!L$4&amp;$E972),'Hoja de Trabajo para listado'!$CD$151:$DC$151,0)),0)</f>
        <v>0</v>
      </c>
      <c r="M972" s="243">
        <f ca="1">+IFERROR(INDEX('Hoja de Trabajo para listado'!$A$155:$Z$1048576,MATCH($A972,'Hoja de Trabajo para listado'!$A$155:$A$1048576,0),MATCH((CUADRO!M$4&amp;$E972),'Hoja de Trabajo para listado'!$A$151:$Z$151,0)),0)+IFERROR(INDEX('Hoja de Trabajo para listado'!$AB$155:$BA$1048576,MATCH($A972,'Hoja de Trabajo para listado'!$AB$155:$AB$1048576,0),MATCH((CUADRO!M$4&amp;$E972),'Hoja de Trabajo para listado'!$AB$151:$BA$151,0)),0)+IFERROR(INDEX('Hoja de Trabajo para listado'!$BC$155:$CB$1048576,MATCH($A972,'Hoja de Trabajo para listado'!$BC$155:$BC$1048576,0),MATCH((CUADRO!M$4&amp;$E972),'Hoja de Trabajo para listado'!$BC$151:$CB$151,0)),0)+IFERROR(INDEX('Hoja de Trabajo para listado'!$DE$153:$DG$274,MATCH($A972,'Hoja de Trabajo para listado'!$DE$153:$DE$1048576,0),MATCH((CUADRO!M$4&amp;$E972),'Hoja de Trabajo para listado'!$DE$151:$DG$151,0)),0)+IFERROR(INDEX('Hoja de Trabajo para listado'!$CD$155:$DC$1048576,MATCH($A972,'Hoja de Trabajo para listado'!$CD$155:$CD$1048576,0),MATCH((CUADRO!M$4&amp;$E972),'Hoja de Trabajo para listado'!$CD$151:$DC$151,0)),0)</f>
        <v>0</v>
      </c>
      <c r="N972" s="243">
        <f ca="1">+IFERROR(INDEX('Hoja de Trabajo para listado'!$A$155:$Z$1048576,MATCH($A972,'Hoja de Trabajo para listado'!$A$155:$A$1048576,0),MATCH((CUADRO!N$4&amp;$E972),'Hoja de Trabajo para listado'!$A$151:$Z$151,0)),0)+IFERROR(INDEX('Hoja de Trabajo para listado'!$AB$155:$BA$1048576,MATCH($A972,'Hoja de Trabajo para listado'!$AB$155:$AB$1048576,0),MATCH((CUADRO!N$4&amp;$E972),'Hoja de Trabajo para listado'!$AB$151:$BA$151,0)),0)+IFERROR(INDEX('Hoja de Trabajo para listado'!$BC$155:$CB$1048576,MATCH($A972,'Hoja de Trabajo para listado'!$BC$155:$BC$1048576,0),MATCH((CUADRO!N$4&amp;$E972),'Hoja de Trabajo para listado'!$BC$151:$CB$151,0)),0)+IFERROR(INDEX('Hoja de Trabajo para listado'!$DE$153:$DG$274,MATCH($A972,'Hoja de Trabajo para listado'!$DE$153:$DE$1048576,0),MATCH((CUADRO!N$4&amp;$E972),'Hoja de Trabajo para listado'!$DE$151:$DG$151,0)),0)+IFERROR(INDEX('Hoja de Trabajo para listado'!$CD$155:$DC$1048576,MATCH($A972,'Hoja de Trabajo para listado'!$CD$155:$CD$1048576,0),MATCH((CUADRO!N$4&amp;$E972),'Hoja de Trabajo para listado'!$CD$151:$DC$151,0)),0)</f>
        <v>0</v>
      </c>
      <c r="O972" s="243">
        <f ca="1">+IFERROR(INDEX('Hoja de Trabajo para listado'!$A$155:$Z$1048576,MATCH($A972,'Hoja de Trabajo para listado'!$A$155:$A$1048576,0),MATCH((CUADRO!O$4&amp;$E972),'Hoja de Trabajo para listado'!$A$151:$Z$151,0)),0)+IFERROR(INDEX('Hoja de Trabajo para listado'!$AB$155:$BA$1048576,MATCH($A972,'Hoja de Trabajo para listado'!$AB$155:$AB$1048576,0),MATCH((CUADRO!O$4&amp;$E972),'Hoja de Trabajo para listado'!$AB$151:$BA$151,0)),0)+IFERROR(INDEX('Hoja de Trabajo para listado'!$BC$155:$CB$1048576,MATCH($A972,'Hoja de Trabajo para listado'!$BC$155:$BC$1048576,0),MATCH((CUADRO!O$4&amp;$E972),'Hoja de Trabajo para listado'!$BC$151:$CB$151,0)),0)+IFERROR(INDEX('Hoja de Trabajo para listado'!$DE$153:$DG$274,MATCH($A972,'Hoja de Trabajo para listado'!$DE$153:$DE$1048576,0),MATCH((CUADRO!O$4&amp;$E972),'Hoja de Trabajo para listado'!$DE$151:$DG$151,0)),0)+IFERROR(INDEX('Hoja de Trabajo para listado'!$CD$155:$DC$1048576,MATCH($A972,'Hoja de Trabajo para listado'!$CD$155:$CD$1048576,0),MATCH((CUADRO!O$4&amp;$E972),'Hoja de Trabajo para listado'!$CD$151:$DC$151,0)),0)</f>
        <v>0</v>
      </c>
      <c r="P972" s="243">
        <f ca="1">+IFERROR(INDEX('Hoja de Trabajo para listado'!$A$155:$Z$1048576,MATCH($A972,'Hoja de Trabajo para listado'!$A$155:$A$1048576,0),MATCH((CUADRO!P$4&amp;$E972),'Hoja de Trabajo para listado'!$A$151:$Z$151,0)),0)+IFERROR(INDEX('Hoja de Trabajo para listado'!$AB$155:$BA$1048576,MATCH($A972,'Hoja de Trabajo para listado'!$AB$155:$AB$1048576,0),MATCH((CUADRO!P$4&amp;$E972),'Hoja de Trabajo para listado'!$AB$151:$BA$151,0)),0)+IFERROR(INDEX('Hoja de Trabajo para listado'!$BC$155:$CB$1048576,MATCH($A972,'Hoja de Trabajo para listado'!$BC$155:$BC$1048576,0),MATCH((CUADRO!P$4&amp;$E972),'Hoja de Trabajo para listado'!$BC$151:$CB$151,0)),0)+IFERROR(INDEX('Hoja de Trabajo para listado'!$DE$153:$DG$274,MATCH($A972,'Hoja de Trabajo para listado'!$DE$153:$DE$1048576,0),MATCH((CUADRO!P$4&amp;$E972),'Hoja de Trabajo para listado'!$DE$151:$DG$151,0)),0)+IFERROR(INDEX('Hoja de Trabajo para listado'!$CD$155:$DC$1048576,MATCH($A972,'Hoja de Trabajo para listado'!$CD$155:$CD$1048576,0),MATCH((CUADRO!P$4&amp;$E972),'Hoja de Trabajo para listado'!$CD$151:$DC$151,0)),0)</f>
        <v>0</v>
      </c>
      <c r="Q972" s="243">
        <f ca="1">+IFERROR(INDEX('Hoja de Trabajo para listado'!$A$155:$Z$1048576,MATCH($A972,'Hoja de Trabajo para listado'!$A$155:$A$1048576,0),MATCH((CUADRO!Q$4&amp;$E972),'Hoja de Trabajo para listado'!$A$151:$Z$151,0)),0)+IFERROR(INDEX('Hoja de Trabajo para listado'!$AB$155:$BA$1048576,MATCH($A972,'Hoja de Trabajo para listado'!$AB$155:$AB$1048576,0),MATCH((CUADRO!Q$4&amp;$E972),'Hoja de Trabajo para listado'!$AB$151:$BA$151,0)),0)+IFERROR(INDEX('Hoja de Trabajo para listado'!$BC$155:$CB$1048576,MATCH($A972,'Hoja de Trabajo para listado'!$BC$155:$BC$1048576,0),MATCH((CUADRO!Q$4&amp;$E972),'Hoja de Trabajo para listado'!$BC$151:$CB$151,0)),0)+IFERROR(INDEX('Hoja de Trabajo para listado'!$DE$153:$DG$274,MATCH($A972,'Hoja de Trabajo para listado'!$DE$153:$DE$1048576,0),MATCH((CUADRO!Q$4&amp;$E972),'Hoja de Trabajo para listado'!$DE$151:$DG$151,0)),0)+IFERROR(INDEX('Hoja de Trabajo para listado'!$CD$155:$DC$1048576,MATCH($A972,'Hoja de Trabajo para listado'!$CD$155:$CD$1048576,0),MATCH((CUADRO!Q$4&amp;$E972),'Hoja de Trabajo para listado'!$CD$151:$DC$151,0)),0)</f>
        <v>0</v>
      </c>
      <c r="R972" s="243">
        <f t="shared" ca="1" si="30"/>
        <v>0</v>
      </c>
      <c r="S972" s="253">
        <f ca="1">+R971+R972</f>
        <v>0</v>
      </c>
      <c r="T972" s="243">
        <f ca="1">+S972</f>
        <v>0</v>
      </c>
      <c r="U972" s="242">
        <f t="shared" si="31"/>
        <v>2</v>
      </c>
    </row>
    <row r="973" spans="1:21" customFormat="1" ht="15" hidden="1" customHeight="1">
      <c r="A973" s="32">
        <v>1718</v>
      </c>
      <c r="B973" s="381">
        <f>+A973</f>
        <v>1718</v>
      </c>
      <c r="C973" s="245" t="str">
        <f>+VLOOKUP(A973,bd_lista!$A$3:$C$592,3,FALSE)</f>
        <v>Gobierno Autónomo Municipal de Lagunillas</v>
      </c>
      <c r="D973" s="383" t="str">
        <f>+C973</f>
        <v>Gobierno Autónomo Municipal de Lagunillas</v>
      </c>
      <c r="E973" s="240" t="s">
        <v>683</v>
      </c>
      <c r="F973" s="241">
        <f ca="1">+IFERROR(INDEX('Hoja de Trabajo para listado'!$A$155:$Z$1048576,MATCH($A973,'Hoja de Trabajo para listado'!$A$155:$A$1048576,0),MATCH((CUADRO!F$4&amp;$E973),'Hoja de Trabajo para listado'!$A$151:$Z$151,0)),0)+IFERROR(INDEX('Hoja de Trabajo para listado'!$AB$155:$BA$1048576,MATCH($A973,'Hoja de Trabajo para listado'!$AB$155:$AB$1048576,0),MATCH((CUADRO!F$4&amp;$E973),'Hoja de Trabajo para listado'!$AB$151:$BA$151,0)),0)+IFERROR(INDEX('Hoja de Trabajo para listado'!$BC$155:$CB$1048576,MATCH($A973,'Hoja de Trabajo para listado'!$BC$155:$BC$1048576,0),MATCH((CUADRO!F$4&amp;$E973),'Hoja de Trabajo para listado'!$BC$151:$CB$151,0)),0)+IFERROR(INDEX('Hoja de Trabajo para listado'!$DE$153:$DG$274,MATCH($A973,'Hoja de Trabajo para listado'!$DE$153:$DE$1048576,0),MATCH((CUADRO!F$4&amp;$E973),'Hoja de Trabajo para listado'!$DE$151:$DG$151,0)),0)+IFERROR(INDEX('Hoja de Trabajo para listado'!$CD$155:$DC$1048576,MATCH($A973,'Hoja de Trabajo para listado'!$CD$155:$CD$1048576,0),MATCH((CUADRO!F$4&amp;$E973),'Hoja de Trabajo para listado'!$CD$151:$DC$151,0)),0)</f>
        <v>0</v>
      </c>
      <c r="G973" s="241">
        <f ca="1">+IFERROR(INDEX('Hoja de Trabajo para listado'!$A$155:$Z$1048576,MATCH($A973,'Hoja de Trabajo para listado'!$A$155:$A$1048576,0),MATCH((CUADRO!G$4&amp;$E973),'Hoja de Trabajo para listado'!$A$151:$Z$151,0)),0)+IFERROR(INDEX('Hoja de Trabajo para listado'!$AB$155:$BA$1048576,MATCH($A973,'Hoja de Trabajo para listado'!$AB$155:$AB$1048576,0),MATCH((CUADRO!G$4&amp;$E973),'Hoja de Trabajo para listado'!$AB$151:$BA$151,0)),0)+IFERROR(INDEX('Hoja de Trabajo para listado'!$BC$155:$CB$1048576,MATCH($A973,'Hoja de Trabajo para listado'!$BC$155:$BC$1048576,0),MATCH((CUADRO!G$4&amp;$E973),'Hoja de Trabajo para listado'!$BC$151:$CB$151,0)),0)+IFERROR(INDEX('Hoja de Trabajo para listado'!$DE$153:$DG$274,MATCH($A973,'Hoja de Trabajo para listado'!$DE$153:$DE$1048576,0),MATCH((CUADRO!G$4&amp;$E973),'Hoja de Trabajo para listado'!$DE$151:$DG$151,0)),0)+IFERROR(INDEX('Hoja de Trabajo para listado'!$CD$155:$DC$1048576,MATCH($A973,'Hoja de Trabajo para listado'!$CD$155:$CD$1048576,0),MATCH((CUADRO!G$4&amp;$E973),'Hoja de Trabajo para listado'!$CD$151:$DC$151,0)),0)</f>
        <v>0</v>
      </c>
      <c r="H973" s="241">
        <f ca="1">+IFERROR(INDEX('Hoja de Trabajo para listado'!$A$155:$Z$1048576,MATCH($A973,'Hoja de Trabajo para listado'!$A$155:$A$1048576,0),MATCH((CUADRO!H$4&amp;$E973),'Hoja de Trabajo para listado'!$A$151:$Z$151,0)),0)+IFERROR(INDEX('Hoja de Trabajo para listado'!$AB$155:$BA$1048576,MATCH($A973,'Hoja de Trabajo para listado'!$AB$155:$AB$1048576,0),MATCH((CUADRO!H$4&amp;$E973),'Hoja de Trabajo para listado'!$AB$151:$BA$151,0)),0)+IFERROR(INDEX('Hoja de Trabajo para listado'!$BC$155:$CB$1048576,MATCH($A973,'Hoja de Trabajo para listado'!$BC$155:$BC$1048576,0),MATCH((CUADRO!H$4&amp;$E973),'Hoja de Trabajo para listado'!$BC$151:$CB$151,0)),0)+IFERROR(INDEX('Hoja de Trabajo para listado'!$DE$153:$DG$274,MATCH($A973,'Hoja de Trabajo para listado'!$DE$153:$DE$1048576,0),MATCH((CUADRO!H$4&amp;$E973),'Hoja de Trabajo para listado'!$DE$151:$DG$151,0)),0)+IFERROR(INDEX('Hoja de Trabajo para listado'!$CD$155:$DC$1048576,MATCH($A973,'Hoja de Trabajo para listado'!$CD$155:$CD$1048576,0),MATCH((CUADRO!H$4&amp;$E973),'Hoja de Trabajo para listado'!$CD$151:$DC$151,0)),0)</f>
        <v>0</v>
      </c>
      <c r="I973" s="241">
        <f ca="1">+IFERROR(INDEX('Hoja de Trabajo para listado'!$A$155:$Z$1048576,MATCH($A973,'Hoja de Trabajo para listado'!$A$155:$A$1048576,0),MATCH((CUADRO!I$4&amp;$E973),'Hoja de Trabajo para listado'!$A$151:$Z$151,0)),0)+IFERROR(INDEX('Hoja de Trabajo para listado'!$AB$155:$BA$1048576,MATCH($A973,'Hoja de Trabajo para listado'!$AB$155:$AB$1048576,0),MATCH((CUADRO!I$4&amp;$E973),'Hoja de Trabajo para listado'!$AB$151:$BA$151,0)),0)+IFERROR(INDEX('Hoja de Trabajo para listado'!$BC$155:$CB$1048576,MATCH($A973,'Hoja de Trabajo para listado'!$BC$155:$BC$1048576,0),MATCH((CUADRO!I$4&amp;$E973),'Hoja de Trabajo para listado'!$BC$151:$CB$151,0)),0)+IFERROR(INDEX('Hoja de Trabajo para listado'!$DE$153:$DG$274,MATCH($A973,'Hoja de Trabajo para listado'!$DE$153:$DE$1048576,0),MATCH((CUADRO!I$4&amp;$E973),'Hoja de Trabajo para listado'!$DE$151:$DG$151,0)),0)+IFERROR(INDEX('Hoja de Trabajo para listado'!$CD$155:$DC$1048576,MATCH($A973,'Hoja de Trabajo para listado'!$CD$155:$CD$1048576,0),MATCH((CUADRO!I$4&amp;$E973),'Hoja de Trabajo para listado'!$CD$151:$DC$151,0)),0)</f>
        <v>0</v>
      </c>
      <c r="J973" s="241">
        <f ca="1">+IFERROR(INDEX('Hoja de Trabajo para listado'!$A$155:$Z$1048576,MATCH($A973,'Hoja de Trabajo para listado'!$A$155:$A$1048576,0),MATCH((CUADRO!J$4&amp;$E973),'Hoja de Trabajo para listado'!$A$151:$Z$151,0)),0)+IFERROR(INDEX('Hoja de Trabajo para listado'!$AB$155:$BA$1048576,MATCH($A973,'Hoja de Trabajo para listado'!$AB$155:$AB$1048576,0),MATCH((CUADRO!J$4&amp;$E973),'Hoja de Trabajo para listado'!$AB$151:$BA$151,0)),0)+IFERROR(INDEX('Hoja de Trabajo para listado'!$BC$155:$CB$1048576,MATCH($A973,'Hoja de Trabajo para listado'!$BC$155:$BC$1048576,0),MATCH((CUADRO!J$4&amp;$E973),'Hoja de Trabajo para listado'!$BC$151:$CB$151,0)),0)+IFERROR(INDEX('Hoja de Trabajo para listado'!$DE$153:$DG$274,MATCH($A973,'Hoja de Trabajo para listado'!$DE$153:$DE$1048576,0),MATCH((CUADRO!J$4&amp;$E973),'Hoja de Trabajo para listado'!$DE$151:$DG$151,0)),0)+IFERROR(INDEX('Hoja de Trabajo para listado'!$CD$155:$DC$1048576,MATCH($A973,'Hoja de Trabajo para listado'!$CD$155:$CD$1048576,0),MATCH((CUADRO!J$4&amp;$E973),'Hoja de Trabajo para listado'!$CD$151:$DC$151,0)),0)</f>
        <v>0</v>
      </c>
      <c r="K973" s="241">
        <f ca="1">+IFERROR(INDEX('Hoja de Trabajo para listado'!$A$155:$Z$1048576,MATCH($A973,'Hoja de Trabajo para listado'!$A$155:$A$1048576,0),MATCH((CUADRO!K$4&amp;$E973),'Hoja de Trabajo para listado'!$A$151:$Z$151,0)),0)+IFERROR(INDEX('Hoja de Trabajo para listado'!$AB$155:$BA$1048576,MATCH($A973,'Hoja de Trabajo para listado'!$AB$155:$AB$1048576,0),MATCH((CUADRO!K$4&amp;$E973),'Hoja de Trabajo para listado'!$AB$151:$BA$151,0)),0)+IFERROR(INDEX('Hoja de Trabajo para listado'!$BC$155:$CB$1048576,MATCH($A973,'Hoja de Trabajo para listado'!$BC$155:$BC$1048576,0),MATCH((CUADRO!K$4&amp;$E973),'Hoja de Trabajo para listado'!$BC$151:$CB$151,0)),0)+IFERROR(INDEX('Hoja de Trabajo para listado'!$DE$153:$DG$274,MATCH($A973,'Hoja de Trabajo para listado'!$DE$153:$DE$1048576,0),MATCH((CUADRO!K$4&amp;$E973),'Hoja de Trabajo para listado'!$DE$151:$DG$151,0)),0)+IFERROR(INDEX('Hoja de Trabajo para listado'!$CD$155:$DC$1048576,MATCH($A973,'Hoja de Trabajo para listado'!$CD$155:$CD$1048576,0),MATCH((CUADRO!K$4&amp;$E973),'Hoja de Trabajo para listado'!$CD$151:$DC$151,0)),0)</f>
        <v>0</v>
      </c>
      <c r="L973" s="241">
        <f ca="1">+IFERROR(INDEX('Hoja de Trabajo para listado'!$A$155:$Z$1048576,MATCH($A973,'Hoja de Trabajo para listado'!$A$155:$A$1048576,0),MATCH((CUADRO!L$4&amp;$E973),'Hoja de Trabajo para listado'!$A$151:$Z$151,0)),0)+IFERROR(INDEX('Hoja de Trabajo para listado'!$AB$155:$BA$1048576,MATCH($A973,'Hoja de Trabajo para listado'!$AB$155:$AB$1048576,0),MATCH((CUADRO!L$4&amp;$E973),'Hoja de Trabajo para listado'!$AB$151:$BA$151,0)),0)+IFERROR(INDEX('Hoja de Trabajo para listado'!$BC$155:$CB$1048576,MATCH($A973,'Hoja de Trabajo para listado'!$BC$155:$BC$1048576,0),MATCH((CUADRO!L$4&amp;$E973),'Hoja de Trabajo para listado'!$BC$151:$CB$151,0)),0)+IFERROR(INDEX('Hoja de Trabajo para listado'!$DE$153:$DG$274,MATCH($A973,'Hoja de Trabajo para listado'!$DE$153:$DE$1048576,0),MATCH((CUADRO!L$4&amp;$E973),'Hoja de Trabajo para listado'!$DE$151:$DG$151,0)),0)+IFERROR(INDEX('Hoja de Trabajo para listado'!$CD$155:$DC$1048576,MATCH($A973,'Hoja de Trabajo para listado'!$CD$155:$CD$1048576,0),MATCH((CUADRO!L$4&amp;$E973),'Hoja de Trabajo para listado'!$CD$151:$DC$151,0)),0)</f>
        <v>0</v>
      </c>
      <c r="M973" s="241">
        <f ca="1">+IFERROR(INDEX('Hoja de Trabajo para listado'!$A$155:$Z$1048576,MATCH($A973,'Hoja de Trabajo para listado'!$A$155:$A$1048576,0),MATCH((CUADRO!M$4&amp;$E973),'Hoja de Trabajo para listado'!$A$151:$Z$151,0)),0)+IFERROR(INDEX('Hoja de Trabajo para listado'!$AB$155:$BA$1048576,MATCH($A973,'Hoja de Trabajo para listado'!$AB$155:$AB$1048576,0),MATCH((CUADRO!M$4&amp;$E973),'Hoja de Trabajo para listado'!$AB$151:$BA$151,0)),0)+IFERROR(INDEX('Hoja de Trabajo para listado'!$BC$155:$CB$1048576,MATCH($A973,'Hoja de Trabajo para listado'!$BC$155:$BC$1048576,0),MATCH((CUADRO!M$4&amp;$E973),'Hoja de Trabajo para listado'!$BC$151:$CB$151,0)),0)+IFERROR(INDEX('Hoja de Trabajo para listado'!$DE$153:$DG$274,MATCH($A973,'Hoja de Trabajo para listado'!$DE$153:$DE$1048576,0),MATCH((CUADRO!M$4&amp;$E973),'Hoja de Trabajo para listado'!$DE$151:$DG$151,0)),0)+IFERROR(INDEX('Hoja de Trabajo para listado'!$CD$155:$DC$1048576,MATCH($A973,'Hoja de Trabajo para listado'!$CD$155:$CD$1048576,0),MATCH((CUADRO!M$4&amp;$E973),'Hoja de Trabajo para listado'!$CD$151:$DC$151,0)),0)</f>
        <v>0</v>
      </c>
      <c r="N973" s="241">
        <f ca="1">+IFERROR(INDEX('Hoja de Trabajo para listado'!$A$155:$Z$1048576,MATCH($A973,'Hoja de Trabajo para listado'!$A$155:$A$1048576,0),MATCH((CUADRO!N$4&amp;$E973),'Hoja de Trabajo para listado'!$A$151:$Z$151,0)),0)+IFERROR(INDEX('Hoja de Trabajo para listado'!$AB$155:$BA$1048576,MATCH($A973,'Hoja de Trabajo para listado'!$AB$155:$AB$1048576,0),MATCH((CUADRO!N$4&amp;$E973),'Hoja de Trabajo para listado'!$AB$151:$BA$151,0)),0)+IFERROR(INDEX('Hoja de Trabajo para listado'!$BC$155:$CB$1048576,MATCH($A973,'Hoja de Trabajo para listado'!$BC$155:$BC$1048576,0),MATCH((CUADRO!N$4&amp;$E973),'Hoja de Trabajo para listado'!$BC$151:$CB$151,0)),0)+IFERROR(INDEX('Hoja de Trabajo para listado'!$DE$153:$DG$274,MATCH($A973,'Hoja de Trabajo para listado'!$DE$153:$DE$1048576,0),MATCH((CUADRO!N$4&amp;$E973),'Hoja de Trabajo para listado'!$DE$151:$DG$151,0)),0)+IFERROR(INDEX('Hoja de Trabajo para listado'!$CD$155:$DC$1048576,MATCH($A973,'Hoja de Trabajo para listado'!$CD$155:$CD$1048576,0),MATCH((CUADRO!N$4&amp;$E973),'Hoja de Trabajo para listado'!$CD$151:$DC$151,0)),0)</f>
        <v>0</v>
      </c>
      <c r="O973" s="241">
        <f ca="1">+IFERROR(INDEX('Hoja de Trabajo para listado'!$A$155:$Z$1048576,MATCH($A973,'Hoja de Trabajo para listado'!$A$155:$A$1048576,0),MATCH((CUADRO!O$4&amp;$E973),'Hoja de Trabajo para listado'!$A$151:$Z$151,0)),0)+IFERROR(INDEX('Hoja de Trabajo para listado'!$AB$155:$BA$1048576,MATCH($A973,'Hoja de Trabajo para listado'!$AB$155:$AB$1048576,0),MATCH((CUADRO!O$4&amp;$E973),'Hoja de Trabajo para listado'!$AB$151:$BA$151,0)),0)+IFERROR(INDEX('Hoja de Trabajo para listado'!$BC$155:$CB$1048576,MATCH($A973,'Hoja de Trabajo para listado'!$BC$155:$BC$1048576,0),MATCH((CUADRO!O$4&amp;$E973),'Hoja de Trabajo para listado'!$BC$151:$CB$151,0)),0)+IFERROR(INDEX('Hoja de Trabajo para listado'!$DE$153:$DG$274,MATCH($A973,'Hoja de Trabajo para listado'!$DE$153:$DE$1048576,0),MATCH((CUADRO!O$4&amp;$E973),'Hoja de Trabajo para listado'!$DE$151:$DG$151,0)),0)+IFERROR(INDEX('Hoja de Trabajo para listado'!$CD$155:$DC$1048576,MATCH($A973,'Hoja de Trabajo para listado'!$CD$155:$CD$1048576,0),MATCH((CUADRO!O$4&amp;$E973),'Hoja de Trabajo para listado'!$CD$151:$DC$151,0)),0)</f>
        <v>0</v>
      </c>
      <c r="P973" s="241">
        <f ca="1">+IFERROR(INDEX('Hoja de Trabajo para listado'!$A$155:$Z$1048576,MATCH($A973,'Hoja de Trabajo para listado'!$A$155:$A$1048576,0),MATCH((CUADRO!P$4&amp;$E973),'Hoja de Trabajo para listado'!$A$151:$Z$151,0)),0)+IFERROR(INDEX('Hoja de Trabajo para listado'!$AB$155:$BA$1048576,MATCH($A973,'Hoja de Trabajo para listado'!$AB$155:$AB$1048576,0),MATCH((CUADRO!P$4&amp;$E973),'Hoja de Trabajo para listado'!$AB$151:$BA$151,0)),0)+IFERROR(INDEX('Hoja de Trabajo para listado'!$BC$155:$CB$1048576,MATCH($A973,'Hoja de Trabajo para listado'!$BC$155:$BC$1048576,0),MATCH((CUADRO!P$4&amp;$E973),'Hoja de Trabajo para listado'!$BC$151:$CB$151,0)),0)+IFERROR(INDEX('Hoja de Trabajo para listado'!$DE$153:$DG$274,MATCH($A973,'Hoja de Trabajo para listado'!$DE$153:$DE$1048576,0),MATCH((CUADRO!P$4&amp;$E973),'Hoja de Trabajo para listado'!$DE$151:$DG$151,0)),0)+IFERROR(INDEX('Hoja de Trabajo para listado'!$CD$155:$DC$1048576,MATCH($A973,'Hoja de Trabajo para listado'!$CD$155:$CD$1048576,0),MATCH((CUADRO!P$4&amp;$E973),'Hoja de Trabajo para listado'!$CD$151:$DC$151,0)),0)</f>
        <v>0</v>
      </c>
      <c r="Q973" s="241">
        <f ca="1">+IFERROR(INDEX('Hoja de Trabajo para listado'!$A$155:$Z$1048576,MATCH($A973,'Hoja de Trabajo para listado'!$A$155:$A$1048576,0),MATCH((CUADRO!Q$4&amp;$E973),'Hoja de Trabajo para listado'!$A$151:$Z$151,0)),0)+IFERROR(INDEX('Hoja de Trabajo para listado'!$AB$155:$BA$1048576,MATCH($A973,'Hoja de Trabajo para listado'!$AB$155:$AB$1048576,0),MATCH((CUADRO!Q$4&amp;$E973),'Hoja de Trabajo para listado'!$AB$151:$BA$151,0)),0)+IFERROR(INDEX('Hoja de Trabajo para listado'!$BC$155:$CB$1048576,MATCH($A973,'Hoja de Trabajo para listado'!$BC$155:$BC$1048576,0),MATCH((CUADRO!Q$4&amp;$E973),'Hoja de Trabajo para listado'!$BC$151:$CB$151,0)),0)+IFERROR(INDEX('Hoja de Trabajo para listado'!$DE$153:$DG$274,MATCH($A973,'Hoja de Trabajo para listado'!$DE$153:$DE$1048576,0),MATCH((CUADRO!Q$4&amp;$E973),'Hoja de Trabajo para listado'!$DE$151:$DG$151,0)),0)+IFERROR(INDEX('Hoja de Trabajo para listado'!$CD$155:$DC$1048576,MATCH($A973,'Hoja de Trabajo para listado'!$CD$155:$CD$1048576,0),MATCH((CUADRO!Q$4&amp;$E973),'Hoja de Trabajo para listado'!$CD$151:$DC$151,0)),0)</f>
        <v>0</v>
      </c>
      <c r="R973" s="241">
        <f t="shared" ca="1" si="30"/>
        <v>0</v>
      </c>
      <c r="S973" s="247"/>
      <c r="T973" s="241">
        <f ca="1">+T974</f>
        <v>0</v>
      </c>
      <c r="U973" s="240">
        <f t="shared" si="31"/>
        <v>1</v>
      </c>
    </row>
    <row r="974" spans="1:21" customFormat="1" ht="15" hidden="1" customHeight="1">
      <c r="A974" s="32">
        <v>1718</v>
      </c>
      <c r="B974" s="382"/>
      <c r="C974" s="245" t="str">
        <f>+VLOOKUP(A974,bd_lista!$A$3:$C$592,3,FALSE)</f>
        <v>Gobierno Autónomo Municipal de Lagunillas</v>
      </c>
      <c r="D974" s="384"/>
      <c r="E974" s="242" t="s">
        <v>684</v>
      </c>
      <c r="F974" s="243">
        <f ca="1">+IFERROR(INDEX('Hoja de Trabajo para listado'!$A$155:$Z$1048576,MATCH($A974,'Hoja de Trabajo para listado'!$A$155:$A$1048576,0),MATCH((CUADRO!F$4&amp;$E974),'Hoja de Trabajo para listado'!$A$151:$Z$151,0)),0)+IFERROR(INDEX('Hoja de Trabajo para listado'!$AB$155:$BA$1048576,MATCH($A974,'Hoja de Trabajo para listado'!$AB$155:$AB$1048576,0),MATCH((CUADRO!F$4&amp;$E974),'Hoja de Trabajo para listado'!$AB$151:$BA$151,0)),0)+IFERROR(INDEX('Hoja de Trabajo para listado'!$BC$155:$CB$1048576,MATCH($A974,'Hoja de Trabajo para listado'!$BC$155:$BC$1048576,0),MATCH((CUADRO!F$4&amp;$E974),'Hoja de Trabajo para listado'!$BC$151:$CB$151,0)),0)+IFERROR(INDEX('Hoja de Trabajo para listado'!$DE$153:$DG$274,MATCH($A974,'Hoja de Trabajo para listado'!$DE$153:$DE$1048576,0),MATCH((CUADRO!F$4&amp;$E974),'Hoja de Trabajo para listado'!$DE$151:$DG$151,0)),0)+IFERROR(INDEX('Hoja de Trabajo para listado'!$CD$155:$DC$1048576,MATCH($A974,'Hoja de Trabajo para listado'!$CD$155:$CD$1048576,0),MATCH((CUADRO!F$4&amp;$E974),'Hoja de Trabajo para listado'!$CD$151:$DC$151,0)),0)</f>
        <v>0</v>
      </c>
      <c r="G974" s="243">
        <f ca="1">+IFERROR(INDEX('Hoja de Trabajo para listado'!$A$155:$Z$1048576,MATCH($A974,'Hoja de Trabajo para listado'!$A$155:$A$1048576,0),MATCH((CUADRO!G$4&amp;$E974),'Hoja de Trabajo para listado'!$A$151:$Z$151,0)),0)+IFERROR(INDEX('Hoja de Trabajo para listado'!$AB$155:$BA$1048576,MATCH($A974,'Hoja de Trabajo para listado'!$AB$155:$AB$1048576,0),MATCH((CUADRO!G$4&amp;$E974),'Hoja de Trabajo para listado'!$AB$151:$BA$151,0)),0)+IFERROR(INDEX('Hoja de Trabajo para listado'!$BC$155:$CB$1048576,MATCH($A974,'Hoja de Trabajo para listado'!$BC$155:$BC$1048576,0),MATCH((CUADRO!G$4&amp;$E974),'Hoja de Trabajo para listado'!$BC$151:$CB$151,0)),0)+IFERROR(INDEX('Hoja de Trabajo para listado'!$DE$153:$DG$274,MATCH($A974,'Hoja de Trabajo para listado'!$DE$153:$DE$1048576,0),MATCH((CUADRO!G$4&amp;$E974),'Hoja de Trabajo para listado'!$DE$151:$DG$151,0)),0)+IFERROR(INDEX('Hoja de Trabajo para listado'!$CD$155:$DC$1048576,MATCH($A974,'Hoja de Trabajo para listado'!$CD$155:$CD$1048576,0),MATCH((CUADRO!G$4&amp;$E974),'Hoja de Trabajo para listado'!$CD$151:$DC$151,0)),0)</f>
        <v>0</v>
      </c>
      <c r="H974" s="243">
        <f ca="1">+IFERROR(INDEX('Hoja de Trabajo para listado'!$A$155:$Z$1048576,MATCH($A974,'Hoja de Trabajo para listado'!$A$155:$A$1048576,0),MATCH((CUADRO!H$4&amp;$E974),'Hoja de Trabajo para listado'!$A$151:$Z$151,0)),0)+IFERROR(INDEX('Hoja de Trabajo para listado'!$AB$155:$BA$1048576,MATCH($A974,'Hoja de Trabajo para listado'!$AB$155:$AB$1048576,0),MATCH((CUADRO!H$4&amp;$E974),'Hoja de Trabajo para listado'!$AB$151:$BA$151,0)),0)+IFERROR(INDEX('Hoja de Trabajo para listado'!$BC$155:$CB$1048576,MATCH($A974,'Hoja de Trabajo para listado'!$BC$155:$BC$1048576,0),MATCH((CUADRO!H$4&amp;$E974),'Hoja de Trabajo para listado'!$BC$151:$CB$151,0)),0)+IFERROR(INDEX('Hoja de Trabajo para listado'!$DE$153:$DG$274,MATCH($A974,'Hoja de Trabajo para listado'!$DE$153:$DE$1048576,0),MATCH((CUADRO!H$4&amp;$E974),'Hoja de Trabajo para listado'!$DE$151:$DG$151,0)),0)+IFERROR(INDEX('Hoja de Trabajo para listado'!$CD$155:$DC$1048576,MATCH($A974,'Hoja de Trabajo para listado'!$CD$155:$CD$1048576,0),MATCH((CUADRO!H$4&amp;$E974),'Hoja de Trabajo para listado'!$CD$151:$DC$151,0)),0)</f>
        <v>0</v>
      </c>
      <c r="I974" s="243">
        <f ca="1">+IFERROR(INDEX('Hoja de Trabajo para listado'!$A$155:$Z$1048576,MATCH($A974,'Hoja de Trabajo para listado'!$A$155:$A$1048576,0),MATCH((CUADRO!I$4&amp;$E974),'Hoja de Trabajo para listado'!$A$151:$Z$151,0)),0)+IFERROR(INDEX('Hoja de Trabajo para listado'!$AB$155:$BA$1048576,MATCH($A974,'Hoja de Trabajo para listado'!$AB$155:$AB$1048576,0),MATCH((CUADRO!I$4&amp;$E974),'Hoja de Trabajo para listado'!$AB$151:$BA$151,0)),0)+IFERROR(INDEX('Hoja de Trabajo para listado'!$BC$155:$CB$1048576,MATCH($A974,'Hoja de Trabajo para listado'!$BC$155:$BC$1048576,0),MATCH((CUADRO!I$4&amp;$E974),'Hoja de Trabajo para listado'!$BC$151:$CB$151,0)),0)+IFERROR(INDEX('Hoja de Trabajo para listado'!$DE$153:$DG$274,MATCH($A974,'Hoja de Trabajo para listado'!$DE$153:$DE$1048576,0),MATCH((CUADRO!I$4&amp;$E974),'Hoja de Trabajo para listado'!$DE$151:$DG$151,0)),0)+IFERROR(INDEX('Hoja de Trabajo para listado'!$CD$155:$DC$1048576,MATCH($A974,'Hoja de Trabajo para listado'!$CD$155:$CD$1048576,0),MATCH((CUADRO!I$4&amp;$E974),'Hoja de Trabajo para listado'!$CD$151:$DC$151,0)),0)</f>
        <v>0</v>
      </c>
      <c r="J974" s="243">
        <f ca="1">+IFERROR(INDEX('Hoja de Trabajo para listado'!$A$155:$Z$1048576,MATCH($A974,'Hoja de Trabajo para listado'!$A$155:$A$1048576,0),MATCH((CUADRO!J$4&amp;$E974),'Hoja de Trabajo para listado'!$A$151:$Z$151,0)),0)+IFERROR(INDEX('Hoja de Trabajo para listado'!$AB$155:$BA$1048576,MATCH($A974,'Hoja de Trabajo para listado'!$AB$155:$AB$1048576,0),MATCH((CUADRO!J$4&amp;$E974),'Hoja de Trabajo para listado'!$AB$151:$BA$151,0)),0)+IFERROR(INDEX('Hoja de Trabajo para listado'!$BC$155:$CB$1048576,MATCH($A974,'Hoja de Trabajo para listado'!$BC$155:$BC$1048576,0),MATCH((CUADRO!J$4&amp;$E974),'Hoja de Trabajo para listado'!$BC$151:$CB$151,0)),0)+IFERROR(INDEX('Hoja de Trabajo para listado'!$DE$153:$DG$274,MATCH($A974,'Hoja de Trabajo para listado'!$DE$153:$DE$1048576,0),MATCH((CUADRO!J$4&amp;$E974),'Hoja de Trabajo para listado'!$DE$151:$DG$151,0)),0)+IFERROR(INDEX('Hoja de Trabajo para listado'!$CD$155:$DC$1048576,MATCH($A974,'Hoja de Trabajo para listado'!$CD$155:$CD$1048576,0),MATCH((CUADRO!J$4&amp;$E974),'Hoja de Trabajo para listado'!$CD$151:$DC$151,0)),0)</f>
        <v>0</v>
      </c>
      <c r="K974" s="243">
        <f ca="1">+IFERROR(INDEX('Hoja de Trabajo para listado'!$A$155:$Z$1048576,MATCH($A974,'Hoja de Trabajo para listado'!$A$155:$A$1048576,0),MATCH((CUADRO!K$4&amp;$E974),'Hoja de Trabajo para listado'!$A$151:$Z$151,0)),0)+IFERROR(INDEX('Hoja de Trabajo para listado'!$AB$155:$BA$1048576,MATCH($A974,'Hoja de Trabajo para listado'!$AB$155:$AB$1048576,0),MATCH((CUADRO!K$4&amp;$E974),'Hoja de Trabajo para listado'!$AB$151:$BA$151,0)),0)+IFERROR(INDEX('Hoja de Trabajo para listado'!$BC$155:$CB$1048576,MATCH($A974,'Hoja de Trabajo para listado'!$BC$155:$BC$1048576,0),MATCH((CUADRO!K$4&amp;$E974),'Hoja de Trabajo para listado'!$BC$151:$CB$151,0)),0)+IFERROR(INDEX('Hoja de Trabajo para listado'!$DE$153:$DG$274,MATCH($A974,'Hoja de Trabajo para listado'!$DE$153:$DE$1048576,0),MATCH((CUADRO!K$4&amp;$E974),'Hoja de Trabajo para listado'!$DE$151:$DG$151,0)),0)+IFERROR(INDEX('Hoja de Trabajo para listado'!$CD$155:$DC$1048576,MATCH($A974,'Hoja de Trabajo para listado'!$CD$155:$CD$1048576,0),MATCH((CUADRO!K$4&amp;$E974),'Hoja de Trabajo para listado'!$CD$151:$DC$151,0)),0)</f>
        <v>0</v>
      </c>
      <c r="L974" s="243">
        <f ca="1">+IFERROR(INDEX('Hoja de Trabajo para listado'!$A$155:$Z$1048576,MATCH($A974,'Hoja de Trabajo para listado'!$A$155:$A$1048576,0),MATCH((CUADRO!L$4&amp;$E974),'Hoja de Trabajo para listado'!$A$151:$Z$151,0)),0)+IFERROR(INDEX('Hoja de Trabajo para listado'!$AB$155:$BA$1048576,MATCH($A974,'Hoja de Trabajo para listado'!$AB$155:$AB$1048576,0),MATCH((CUADRO!L$4&amp;$E974),'Hoja de Trabajo para listado'!$AB$151:$BA$151,0)),0)+IFERROR(INDEX('Hoja de Trabajo para listado'!$BC$155:$CB$1048576,MATCH($A974,'Hoja de Trabajo para listado'!$BC$155:$BC$1048576,0),MATCH((CUADRO!L$4&amp;$E974),'Hoja de Trabajo para listado'!$BC$151:$CB$151,0)),0)+IFERROR(INDEX('Hoja de Trabajo para listado'!$DE$153:$DG$274,MATCH($A974,'Hoja de Trabajo para listado'!$DE$153:$DE$1048576,0),MATCH((CUADRO!L$4&amp;$E974),'Hoja de Trabajo para listado'!$DE$151:$DG$151,0)),0)+IFERROR(INDEX('Hoja de Trabajo para listado'!$CD$155:$DC$1048576,MATCH($A974,'Hoja de Trabajo para listado'!$CD$155:$CD$1048576,0),MATCH((CUADRO!L$4&amp;$E974),'Hoja de Trabajo para listado'!$CD$151:$DC$151,0)),0)</f>
        <v>0</v>
      </c>
      <c r="M974" s="243">
        <f ca="1">+IFERROR(INDEX('Hoja de Trabajo para listado'!$A$155:$Z$1048576,MATCH($A974,'Hoja de Trabajo para listado'!$A$155:$A$1048576,0),MATCH((CUADRO!M$4&amp;$E974),'Hoja de Trabajo para listado'!$A$151:$Z$151,0)),0)+IFERROR(INDEX('Hoja de Trabajo para listado'!$AB$155:$BA$1048576,MATCH($A974,'Hoja de Trabajo para listado'!$AB$155:$AB$1048576,0),MATCH((CUADRO!M$4&amp;$E974),'Hoja de Trabajo para listado'!$AB$151:$BA$151,0)),0)+IFERROR(INDEX('Hoja de Trabajo para listado'!$BC$155:$CB$1048576,MATCH($A974,'Hoja de Trabajo para listado'!$BC$155:$BC$1048576,0),MATCH((CUADRO!M$4&amp;$E974),'Hoja de Trabajo para listado'!$BC$151:$CB$151,0)),0)+IFERROR(INDEX('Hoja de Trabajo para listado'!$DE$153:$DG$274,MATCH($A974,'Hoja de Trabajo para listado'!$DE$153:$DE$1048576,0),MATCH((CUADRO!M$4&amp;$E974),'Hoja de Trabajo para listado'!$DE$151:$DG$151,0)),0)+IFERROR(INDEX('Hoja de Trabajo para listado'!$CD$155:$DC$1048576,MATCH($A974,'Hoja de Trabajo para listado'!$CD$155:$CD$1048576,0),MATCH((CUADRO!M$4&amp;$E974),'Hoja de Trabajo para listado'!$CD$151:$DC$151,0)),0)</f>
        <v>0</v>
      </c>
      <c r="N974" s="243">
        <f ca="1">+IFERROR(INDEX('Hoja de Trabajo para listado'!$A$155:$Z$1048576,MATCH($A974,'Hoja de Trabajo para listado'!$A$155:$A$1048576,0),MATCH((CUADRO!N$4&amp;$E974),'Hoja de Trabajo para listado'!$A$151:$Z$151,0)),0)+IFERROR(INDEX('Hoja de Trabajo para listado'!$AB$155:$BA$1048576,MATCH($A974,'Hoja de Trabajo para listado'!$AB$155:$AB$1048576,0),MATCH((CUADRO!N$4&amp;$E974),'Hoja de Trabajo para listado'!$AB$151:$BA$151,0)),0)+IFERROR(INDEX('Hoja de Trabajo para listado'!$BC$155:$CB$1048576,MATCH($A974,'Hoja de Trabajo para listado'!$BC$155:$BC$1048576,0),MATCH((CUADRO!N$4&amp;$E974),'Hoja de Trabajo para listado'!$BC$151:$CB$151,0)),0)+IFERROR(INDEX('Hoja de Trabajo para listado'!$DE$153:$DG$274,MATCH($A974,'Hoja de Trabajo para listado'!$DE$153:$DE$1048576,0),MATCH((CUADRO!N$4&amp;$E974),'Hoja de Trabajo para listado'!$DE$151:$DG$151,0)),0)+IFERROR(INDEX('Hoja de Trabajo para listado'!$CD$155:$DC$1048576,MATCH($A974,'Hoja de Trabajo para listado'!$CD$155:$CD$1048576,0),MATCH((CUADRO!N$4&amp;$E974),'Hoja de Trabajo para listado'!$CD$151:$DC$151,0)),0)</f>
        <v>0</v>
      </c>
      <c r="O974" s="243">
        <f ca="1">+IFERROR(INDEX('Hoja de Trabajo para listado'!$A$155:$Z$1048576,MATCH($A974,'Hoja de Trabajo para listado'!$A$155:$A$1048576,0),MATCH((CUADRO!O$4&amp;$E974),'Hoja de Trabajo para listado'!$A$151:$Z$151,0)),0)+IFERROR(INDEX('Hoja de Trabajo para listado'!$AB$155:$BA$1048576,MATCH($A974,'Hoja de Trabajo para listado'!$AB$155:$AB$1048576,0),MATCH((CUADRO!O$4&amp;$E974),'Hoja de Trabajo para listado'!$AB$151:$BA$151,0)),0)+IFERROR(INDEX('Hoja de Trabajo para listado'!$BC$155:$CB$1048576,MATCH($A974,'Hoja de Trabajo para listado'!$BC$155:$BC$1048576,0),MATCH((CUADRO!O$4&amp;$E974),'Hoja de Trabajo para listado'!$BC$151:$CB$151,0)),0)+IFERROR(INDEX('Hoja de Trabajo para listado'!$DE$153:$DG$274,MATCH($A974,'Hoja de Trabajo para listado'!$DE$153:$DE$1048576,0),MATCH((CUADRO!O$4&amp;$E974),'Hoja de Trabajo para listado'!$DE$151:$DG$151,0)),0)+IFERROR(INDEX('Hoja de Trabajo para listado'!$CD$155:$DC$1048576,MATCH($A974,'Hoja de Trabajo para listado'!$CD$155:$CD$1048576,0),MATCH((CUADRO!O$4&amp;$E974),'Hoja de Trabajo para listado'!$CD$151:$DC$151,0)),0)</f>
        <v>0</v>
      </c>
      <c r="P974" s="243">
        <f ca="1">+IFERROR(INDEX('Hoja de Trabajo para listado'!$A$155:$Z$1048576,MATCH($A974,'Hoja de Trabajo para listado'!$A$155:$A$1048576,0),MATCH((CUADRO!P$4&amp;$E974),'Hoja de Trabajo para listado'!$A$151:$Z$151,0)),0)+IFERROR(INDEX('Hoja de Trabajo para listado'!$AB$155:$BA$1048576,MATCH($A974,'Hoja de Trabajo para listado'!$AB$155:$AB$1048576,0),MATCH((CUADRO!P$4&amp;$E974),'Hoja de Trabajo para listado'!$AB$151:$BA$151,0)),0)+IFERROR(INDEX('Hoja de Trabajo para listado'!$BC$155:$CB$1048576,MATCH($A974,'Hoja de Trabajo para listado'!$BC$155:$BC$1048576,0),MATCH((CUADRO!P$4&amp;$E974),'Hoja de Trabajo para listado'!$BC$151:$CB$151,0)),0)+IFERROR(INDEX('Hoja de Trabajo para listado'!$DE$153:$DG$274,MATCH($A974,'Hoja de Trabajo para listado'!$DE$153:$DE$1048576,0),MATCH((CUADRO!P$4&amp;$E974),'Hoja de Trabajo para listado'!$DE$151:$DG$151,0)),0)+IFERROR(INDEX('Hoja de Trabajo para listado'!$CD$155:$DC$1048576,MATCH($A974,'Hoja de Trabajo para listado'!$CD$155:$CD$1048576,0),MATCH((CUADRO!P$4&amp;$E974),'Hoja de Trabajo para listado'!$CD$151:$DC$151,0)),0)</f>
        <v>0</v>
      </c>
      <c r="Q974" s="243">
        <f ca="1">+IFERROR(INDEX('Hoja de Trabajo para listado'!$A$155:$Z$1048576,MATCH($A974,'Hoja de Trabajo para listado'!$A$155:$A$1048576,0),MATCH((CUADRO!Q$4&amp;$E974),'Hoja de Trabajo para listado'!$A$151:$Z$151,0)),0)+IFERROR(INDEX('Hoja de Trabajo para listado'!$AB$155:$BA$1048576,MATCH($A974,'Hoja de Trabajo para listado'!$AB$155:$AB$1048576,0),MATCH((CUADRO!Q$4&amp;$E974),'Hoja de Trabajo para listado'!$AB$151:$BA$151,0)),0)+IFERROR(INDEX('Hoja de Trabajo para listado'!$BC$155:$CB$1048576,MATCH($A974,'Hoja de Trabajo para listado'!$BC$155:$BC$1048576,0),MATCH((CUADRO!Q$4&amp;$E974),'Hoja de Trabajo para listado'!$BC$151:$CB$151,0)),0)+IFERROR(INDEX('Hoja de Trabajo para listado'!$DE$153:$DG$274,MATCH($A974,'Hoja de Trabajo para listado'!$DE$153:$DE$1048576,0),MATCH((CUADRO!Q$4&amp;$E974),'Hoja de Trabajo para listado'!$DE$151:$DG$151,0)),0)+IFERROR(INDEX('Hoja de Trabajo para listado'!$CD$155:$DC$1048576,MATCH($A974,'Hoja de Trabajo para listado'!$CD$155:$CD$1048576,0),MATCH((CUADRO!Q$4&amp;$E974),'Hoja de Trabajo para listado'!$CD$151:$DC$151,0)),0)</f>
        <v>0</v>
      </c>
      <c r="R974" s="243">
        <f t="shared" ca="1" si="30"/>
        <v>0</v>
      </c>
      <c r="S974" s="253">
        <f ca="1">+R973+R974</f>
        <v>0</v>
      </c>
      <c r="T974" s="243">
        <f ca="1">+S974</f>
        <v>0</v>
      </c>
      <c r="U974" s="240">
        <f t="shared" si="31"/>
        <v>2</v>
      </c>
    </row>
    <row r="975" spans="1:21" customFormat="1" ht="15" hidden="1" customHeight="1">
      <c r="A975" s="32">
        <v>1720</v>
      </c>
      <c r="B975" s="381">
        <f>+A975</f>
        <v>1720</v>
      </c>
      <c r="C975" s="245" t="str">
        <f>+VLOOKUP(A975,bd_lista!$A$3:$C$592,3,FALSE)</f>
        <v>Gobierno Autónomo Municipal de Cabezas</v>
      </c>
      <c r="D975" s="383" t="str">
        <f>+C975</f>
        <v>Gobierno Autónomo Municipal de Cabezas</v>
      </c>
      <c r="E975" s="240" t="s">
        <v>683</v>
      </c>
      <c r="F975" s="241">
        <f ca="1">+IFERROR(INDEX('Hoja de Trabajo para listado'!$A$155:$Z$1048576,MATCH($A975,'Hoja de Trabajo para listado'!$A$155:$A$1048576,0),MATCH((CUADRO!F$4&amp;$E975),'Hoja de Trabajo para listado'!$A$151:$Z$151,0)),0)+IFERROR(INDEX('Hoja de Trabajo para listado'!$AB$155:$BA$1048576,MATCH($A975,'Hoja de Trabajo para listado'!$AB$155:$AB$1048576,0),MATCH((CUADRO!F$4&amp;$E975),'Hoja de Trabajo para listado'!$AB$151:$BA$151,0)),0)+IFERROR(INDEX('Hoja de Trabajo para listado'!$BC$155:$CB$1048576,MATCH($A975,'Hoja de Trabajo para listado'!$BC$155:$BC$1048576,0),MATCH((CUADRO!F$4&amp;$E975),'Hoja de Trabajo para listado'!$BC$151:$CB$151,0)),0)+IFERROR(INDEX('Hoja de Trabajo para listado'!$DE$153:$DG$274,MATCH($A975,'Hoja de Trabajo para listado'!$DE$153:$DE$1048576,0),MATCH((CUADRO!F$4&amp;$E975),'Hoja de Trabajo para listado'!$DE$151:$DG$151,0)),0)+IFERROR(INDEX('Hoja de Trabajo para listado'!$CD$155:$DC$1048576,MATCH($A975,'Hoja de Trabajo para listado'!$CD$155:$CD$1048576,0),MATCH((CUADRO!F$4&amp;$E975),'Hoja de Trabajo para listado'!$CD$151:$DC$151,0)),0)</f>
        <v>0</v>
      </c>
      <c r="G975" s="241">
        <f ca="1">+IFERROR(INDEX('Hoja de Trabajo para listado'!$A$155:$Z$1048576,MATCH($A975,'Hoja de Trabajo para listado'!$A$155:$A$1048576,0),MATCH((CUADRO!G$4&amp;$E975),'Hoja de Trabajo para listado'!$A$151:$Z$151,0)),0)+IFERROR(INDEX('Hoja de Trabajo para listado'!$AB$155:$BA$1048576,MATCH($A975,'Hoja de Trabajo para listado'!$AB$155:$AB$1048576,0),MATCH((CUADRO!G$4&amp;$E975),'Hoja de Trabajo para listado'!$AB$151:$BA$151,0)),0)+IFERROR(INDEX('Hoja de Trabajo para listado'!$BC$155:$CB$1048576,MATCH($A975,'Hoja de Trabajo para listado'!$BC$155:$BC$1048576,0),MATCH((CUADRO!G$4&amp;$E975),'Hoja de Trabajo para listado'!$BC$151:$CB$151,0)),0)+IFERROR(INDEX('Hoja de Trabajo para listado'!$DE$153:$DG$274,MATCH($A975,'Hoja de Trabajo para listado'!$DE$153:$DE$1048576,0),MATCH((CUADRO!G$4&amp;$E975),'Hoja de Trabajo para listado'!$DE$151:$DG$151,0)),0)+IFERROR(INDEX('Hoja de Trabajo para listado'!$CD$155:$DC$1048576,MATCH($A975,'Hoja de Trabajo para listado'!$CD$155:$CD$1048576,0),MATCH((CUADRO!G$4&amp;$E975),'Hoja de Trabajo para listado'!$CD$151:$DC$151,0)),0)</f>
        <v>0</v>
      </c>
      <c r="H975" s="241">
        <f ca="1">+IFERROR(INDEX('Hoja de Trabajo para listado'!$A$155:$Z$1048576,MATCH($A975,'Hoja de Trabajo para listado'!$A$155:$A$1048576,0),MATCH((CUADRO!H$4&amp;$E975),'Hoja de Trabajo para listado'!$A$151:$Z$151,0)),0)+IFERROR(INDEX('Hoja de Trabajo para listado'!$AB$155:$BA$1048576,MATCH($A975,'Hoja de Trabajo para listado'!$AB$155:$AB$1048576,0),MATCH((CUADRO!H$4&amp;$E975),'Hoja de Trabajo para listado'!$AB$151:$BA$151,0)),0)+IFERROR(INDEX('Hoja de Trabajo para listado'!$BC$155:$CB$1048576,MATCH($A975,'Hoja de Trabajo para listado'!$BC$155:$BC$1048576,0),MATCH((CUADRO!H$4&amp;$E975),'Hoja de Trabajo para listado'!$BC$151:$CB$151,0)),0)+IFERROR(INDEX('Hoja de Trabajo para listado'!$DE$153:$DG$274,MATCH($A975,'Hoja de Trabajo para listado'!$DE$153:$DE$1048576,0),MATCH((CUADRO!H$4&amp;$E975),'Hoja de Trabajo para listado'!$DE$151:$DG$151,0)),0)+IFERROR(INDEX('Hoja de Trabajo para listado'!$CD$155:$DC$1048576,MATCH($A975,'Hoja de Trabajo para listado'!$CD$155:$CD$1048576,0),MATCH((CUADRO!H$4&amp;$E975),'Hoja de Trabajo para listado'!$CD$151:$DC$151,0)),0)</f>
        <v>0</v>
      </c>
      <c r="I975" s="241">
        <f ca="1">+IFERROR(INDEX('Hoja de Trabajo para listado'!$A$155:$Z$1048576,MATCH($A975,'Hoja de Trabajo para listado'!$A$155:$A$1048576,0),MATCH((CUADRO!I$4&amp;$E975),'Hoja de Trabajo para listado'!$A$151:$Z$151,0)),0)+IFERROR(INDEX('Hoja de Trabajo para listado'!$AB$155:$BA$1048576,MATCH($A975,'Hoja de Trabajo para listado'!$AB$155:$AB$1048576,0),MATCH((CUADRO!I$4&amp;$E975),'Hoja de Trabajo para listado'!$AB$151:$BA$151,0)),0)+IFERROR(INDEX('Hoja de Trabajo para listado'!$BC$155:$CB$1048576,MATCH($A975,'Hoja de Trabajo para listado'!$BC$155:$BC$1048576,0),MATCH((CUADRO!I$4&amp;$E975),'Hoja de Trabajo para listado'!$BC$151:$CB$151,0)),0)+IFERROR(INDEX('Hoja de Trabajo para listado'!$DE$153:$DG$274,MATCH($A975,'Hoja de Trabajo para listado'!$DE$153:$DE$1048576,0),MATCH((CUADRO!I$4&amp;$E975),'Hoja de Trabajo para listado'!$DE$151:$DG$151,0)),0)+IFERROR(INDEX('Hoja de Trabajo para listado'!$CD$155:$DC$1048576,MATCH($A975,'Hoja de Trabajo para listado'!$CD$155:$CD$1048576,0),MATCH((CUADRO!I$4&amp;$E975),'Hoja de Trabajo para listado'!$CD$151:$DC$151,0)),0)</f>
        <v>0</v>
      </c>
      <c r="J975" s="241">
        <f ca="1">+IFERROR(INDEX('Hoja de Trabajo para listado'!$A$155:$Z$1048576,MATCH($A975,'Hoja de Trabajo para listado'!$A$155:$A$1048576,0),MATCH((CUADRO!J$4&amp;$E975),'Hoja de Trabajo para listado'!$A$151:$Z$151,0)),0)+IFERROR(INDEX('Hoja de Trabajo para listado'!$AB$155:$BA$1048576,MATCH($A975,'Hoja de Trabajo para listado'!$AB$155:$AB$1048576,0),MATCH((CUADRO!J$4&amp;$E975),'Hoja de Trabajo para listado'!$AB$151:$BA$151,0)),0)+IFERROR(INDEX('Hoja de Trabajo para listado'!$BC$155:$CB$1048576,MATCH($A975,'Hoja de Trabajo para listado'!$BC$155:$BC$1048576,0),MATCH((CUADRO!J$4&amp;$E975),'Hoja de Trabajo para listado'!$BC$151:$CB$151,0)),0)+IFERROR(INDEX('Hoja de Trabajo para listado'!$DE$153:$DG$274,MATCH($A975,'Hoja de Trabajo para listado'!$DE$153:$DE$1048576,0),MATCH((CUADRO!J$4&amp;$E975),'Hoja de Trabajo para listado'!$DE$151:$DG$151,0)),0)+IFERROR(INDEX('Hoja de Trabajo para listado'!$CD$155:$DC$1048576,MATCH($A975,'Hoja de Trabajo para listado'!$CD$155:$CD$1048576,0),MATCH((CUADRO!J$4&amp;$E975),'Hoja de Trabajo para listado'!$CD$151:$DC$151,0)),0)</f>
        <v>0</v>
      </c>
      <c r="K975" s="241">
        <f ca="1">+IFERROR(INDEX('Hoja de Trabajo para listado'!$A$155:$Z$1048576,MATCH($A975,'Hoja de Trabajo para listado'!$A$155:$A$1048576,0),MATCH((CUADRO!K$4&amp;$E975),'Hoja de Trabajo para listado'!$A$151:$Z$151,0)),0)+IFERROR(INDEX('Hoja de Trabajo para listado'!$AB$155:$BA$1048576,MATCH($A975,'Hoja de Trabajo para listado'!$AB$155:$AB$1048576,0),MATCH((CUADRO!K$4&amp;$E975),'Hoja de Trabajo para listado'!$AB$151:$BA$151,0)),0)+IFERROR(INDEX('Hoja de Trabajo para listado'!$BC$155:$CB$1048576,MATCH($A975,'Hoja de Trabajo para listado'!$BC$155:$BC$1048576,0),MATCH((CUADRO!K$4&amp;$E975),'Hoja de Trabajo para listado'!$BC$151:$CB$151,0)),0)+IFERROR(INDEX('Hoja de Trabajo para listado'!$DE$153:$DG$274,MATCH($A975,'Hoja de Trabajo para listado'!$DE$153:$DE$1048576,0),MATCH((CUADRO!K$4&amp;$E975),'Hoja de Trabajo para listado'!$DE$151:$DG$151,0)),0)+IFERROR(INDEX('Hoja de Trabajo para listado'!$CD$155:$DC$1048576,MATCH($A975,'Hoja de Trabajo para listado'!$CD$155:$CD$1048576,0),MATCH((CUADRO!K$4&amp;$E975),'Hoja de Trabajo para listado'!$CD$151:$DC$151,0)),0)</f>
        <v>0</v>
      </c>
      <c r="L975" s="241">
        <f ca="1">+IFERROR(INDEX('Hoja de Trabajo para listado'!$A$155:$Z$1048576,MATCH($A975,'Hoja de Trabajo para listado'!$A$155:$A$1048576,0),MATCH((CUADRO!L$4&amp;$E975),'Hoja de Trabajo para listado'!$A$151:$Z$151,0)),0)+IFERROR(INDEX('Hoja de Trabajo para listado'!$AB$155:$BA$1048576,MATCH($A975,'Hoja de Trabajo para listado'!$AB$155:$AB$1048576,0),MATCH((CUADRO!L$4&amp;$E975),'Hoja de Trabajo para listado'!$AB$151:$BA$151,0)),0)+IFERROR(INDEX('Hoja de Trabajo para listado'!$BC$155:$CB$1048576,MATCH($A975,'Hoja de Trabajo para listado'!$BC$155:$BC$1048576,0),MATCH((CUADRO!L$4&amp;$E975),'Hoja de Trabajo para listado'!$BC$151:$CB$151,0)),0)+IFERROR(INDEX('Hoja de Trabajo para listado'!$DE$153:$DG$274,MATCH($A975,'Hoja de Trabajo para listado'!$DE$153:$DE$1048576,0),MATCH((CUADRO!L$4&amp;$E975),'Hoja de Trabajo para listado'!$DE$151:$DG$151,0)),0)+IFERROR(INDEX('Hoja de Trabajo para listado'!$CD$155:$DC$1048576,MATCH($A975,'Hoja de Trabajo para listado'!$CD$155:$CD$1048576,0),MATCH((CUADRO!L$4&amp;$E975),'Hoja de Trabajo para listado'!$CD$151:$DC$151,0)),0)</f>
        <v>0</v>
      </c>
      <c r="M975" s="241">
        <f ca="1">+IFERROR(INDEX('Hoja de Trabajo para listado'!$A$155:$Z$1048576,MATCH($A975,'Hoja de Trabajo para listado'!$A$155:$A$1048576,0),MATCH((CUADRO!M$4&amp;$E975),'Hoja de Trabajo para listado'!$A$151:$Z$151,0)),0)+IFERROR(INDEX('Hoja de Trabajo para listado'!$AB$155:$BA$1048576,MATCH($A975,'Hoja de Trabajo para listado'!$AB$155:$AB$1048576,0),MATCH((CUADRO!M$4&amp;$E975),'Hoja de Trabajo para listado'!$AB$151:$BA$151,0)),0)+IFERROR(INDEX('Hoja de Trabajo para listado'!$BC$155:$CB$1048576,MATCH($A975,'Hoja de Trabajo para listado'!$BC$155:$BC$1048576,0),MATCH((CUADRO!M$4&amp;$E975),'Hoja de Trabajo para listado'!$BC$151:$CB$151,0)),0)+IFERROR(INDEX('Hoja de Trabajo para listado'!$DE$153:$DG$274,MATCH($A975,'Hoja de Trabajo para listado'!$DE$153:$DE$1048576,0),MATCH((CUADRO!M$4&amp;$E975),'Hoja de Trabajo para listado'!$DE$151:$DG$151,0)),0)+IFERROR(INDEX('Hoja de Trabajo para listado'!$CD$155:$DC$1048576,MATCH($A975,'Hoja de Trabajo para listado'!$CD$155:$CD$1048576,0),MATCH((CUADRO!M$4&amp;$E975),'Hoja de Trabajo para listado'!$CD$151:$DC$151,0)),0)</f>
        <v>0</v>
      </c>
      <c r="N975" s="262">
        <f ca="1">+IFERROR(INDEX('Hoja de Trabajo para listado'!$A$155:$Z$1048576,MATCH($A975,'Hoja de Trabajo para listado'!$A$155:$A$1048576,0),MATCH((CUADRO!N$4&amp;$E975),'Hoja de Trabajo para listado'!$A$151:$Z$151,0)),0)+IFERROR(INDEX('Hoja de Trabajo para listado'!$AB$155:$BA$1048576,MATCH($A975,'Hoja de Trabajo para listado'!$AB$155:$AB$1048576,0),MATCH((CUADRO!N$4&amp;$E975),'Hoja de Trabajo para listado'!$AB$151:$BA$151,0)),0)+IFERROR(INDEX('Hoja de Trabajo para listado'!$BC$155:$CB$1048576,MATCH($A975,'Hoja de Trabajo para listado'!$BC$155:$BC$1048576,0),MATCH((CUADRO!N$4&amp;$E975),'Hoja de Trabajo para listado'!$BC$151:$CB$151,0)),0)+IFERROR(INDEX('Hoja de Trabajo para listado'!$DE$153:$DG$274,MATCH($A975,'Hoja de Trabajo para listado'!$DE$153:$DE$1048576,0),MATCH((CUADRO!N$4&amp;$E975),'Hoja de Trabajo para listado'!$DE$151:$DG$151,0)),0)+IFERROR(INDEX('Hoja de Trabajo para listado'!$CD$155:$DC$1048576,MATCH($A975,'Hoja de Trabajo para listado'!$CD$155:$CD$1048576,0),MATCH((CUADRO!N$4&amp;$E975),'Hoja de Trabajo para listado'!$CD$151:$DC$151,0)),0)</f>
        <v>0</v>
      </c>
      <c r="O975" s="262">
        <f ca="1">+IFERROR(INDEX('Hoja de Trabajo para listado'!$A$155:$Z$1048576,MATCH($A975,'Hoja de Trabajo para listado'!$A$155:$A$1048576,0),MATCH((CUADRO!O$4&amp;$E975),'Hoja de Trabajo para listado'!$A$151:$Z$151,0)),0)+IFERROR(INDEX('Hoja de Trabajo para listado'!$AB$155:$BA$1048576,MATCH($A975,'Hoja de Trabajo para listado'!$AB$155:$AB$1048576,0),MATCH((CUADRO!O$4&amp;$E975),'Hoja de Trabajo para listado'!$AB$151:$BA$151,0)),0)+IFERROR(INDEX('Hoja de Trabajo para listado'!$BC$155:$CB$1048576,MATCH($A975,'Hoja de Trabajo para listado'!$BC$155:$BC$1048576,0),MATCH((CUADRO!O$4&amp;$E975),'Hoja de Trabajo para listado'!$BC$151:$CB$151,0)),0)+IFERROR(INDEX('Hoja de Trabajo para listado'!$DE$153:$DG$274,MATCH($A975,'Hoja de Trabajo para listado'!$DE$153:$DE$1048576,0),MATCH((CUADRO!O$4&amp;$E975),'Hoja de Trabajo para listado'!$DE$151:$DG$151,0)),0)+IFERROR(INDEX('Hoja de Trabajo para listado'!$CD$155:$DC$1048576,MATCH($A975,'Hoja de Trabajo para listado'!$CD$155:$CD$1048576,0),MATCH((CUADRO!O$4&amp;$E975),'Hoja de Trabajo para listado'!$CD$151:$DC$151,0)),0)</f>
        <v>0</v>
      </c>
      <c r="P975" s="262">
        <f ca="1">+IFERROR(INDEX('Hoja de Trabajo para listado'!$A$155:$Z$1048576,MATCH($A975,'Hoja de Trabajo para listado'!$A$155:$A$1048576,0),MATCH((CUADRO!P$4&amp;$E975),'Hoja de Trabajo para listado'!$A$151:$Z$151,0)),0)+IFERROR(INDEX('Hoja de Trabajo para listado'!$AB$155:$BA$1048576,MATCH($A975,'Hoja de Trabajo para listado'!$AB$155:$AB$1048576,0),MATCH((CUADRO!P$4&amp;$E975),'Hoja de Trabajo para listado'!$AB$151:$BA$151,0)),0)+IFERROR(INDEX('Hoja de Trabajo para listado'!$BC$155:$CB$1048576,MATCH($A975,'Hoja de Trabajo para listado'!$BC$155:$BC$1048576,0),MATCH((CUADRO!P$4&amp;$E975),'Hoja de Trabajo para listado'!$BC$151:$CB$151,0)),0)+IFERROR(INDEX('Hoja de Trabajo para listado'!$DE$153:$DG$274,MATCH($A975,'Hoja de Trabajo para listado'!$DE$153:$DE$1048576,0),MATCH((CUADRO!P$4&amp;$E975),'Hoja de Trabajo para listado'!$DE$151:$DG$151,0)),0)+IFERROR(INDEX('Hoja de Trabajo para listado'!$CD$155:$DC$1048576,MATCH($A975,'Hoja de Trabajo para listado'!$CD$155:$CD$1048576,0),MATCH((CUADRO!P$4&amp;$E975),'Hoja de Trabajo para listado'!$CD$151:$DC$151,0)),0)</f>
        <v>0</v>
      </c>
      <c r="Q975" s="262">
        <f ca="1">+IFERROR(INDEX('Hoja de Trabajo para listado'!$A$155:$Z$1048576,MATCH($A975,'Hoja de Trabajo para listado'!$A$155:$A$1048576,0),MATCH((CUADRO!Q$4&amp;$E975),'Hoja de Trabajo para listado'!$A$151:$Z$151,0)),0)+IFERROR(INDEX('Hoja de Trabajo para listado'!$AB$155:$BA$1048576,MATCH($A975,'Hoja de Trabajo para listado'!$AB$155:$AB$1048576,0),MATCH((CUADRO!Q$4&amp;$E975),'Hoja de Trabajo para listado'!$AB$151:$BA$151,0)),0)+IFERROR(INDEX('Hoja de Trabajo para listado'!$BC$155:$CB$1048576,MATCH($A975,'Hoja de Trabajo para listado'!$BC$155:$BC$1048576,0),MATCH((CUADRO!Q$4&amp;$E975),'Hoja de Trabajo para listado'!$BC$151:$CB$151,0)),0)+IFERROR(INDEX('Hoja de Trabajo para listado'!$DE$153:$DG$274,MATCH($A975,'Hoja de Trabajo para listado'!$DE$153:$DE$1048576,0),MATCH((CUADRO!Q$4&amp;$E975),'Hoja de Trabajo para listado'!$DE$151:$DG$151,0)),0)+IFERROR(INDEX('Hoja de Trabajo para listado'!$CD$155:$DC$1048576,MATCH($A975,'Hoja de Trabajo para listado'!$CD$155:$CD$1048576,0),MATCH((CUADRO!Q$4&amp;$E975),'Hoja de Trabajo para listado'!$CD$151:$DC$151,0)),0)</f>
        <v>0</v>
      </c>
      <c r="R975" s="241">
        <f t="shared" ca="1" si="30"/>
        <v>0</v>
      </c>
      <c r="S975" s="247"/>
      <c r="T975" s="241">
        <f ca="1">+T976</f>
        <v>0</v>
      </c>
      <c r="U975" s="240">
        <f t="shared" si="31"/>
        <v>1</v>
      </c>
    </row>
    <row r="976" spans="1:21" customFormat="1" ht="15" hidden="1" customHeight="1">
      <c r="A976" s="32">
        <v>1720</v>
      </c>
      <c r="B976" s="382"/>
      <c r="C976" s="245" t="str">
        <f>+VLOOKUP(A976,bd_lista!$A$3:$C$592,3,FALSE)</f>
        <v>Gobierno Autónomo Municipal de Cabezas</v>
      </c>
      <c r="D976" s="384"/>
      <c r="E976" s="242" t="s">
        <v>684</v>
      </c>
      <c r="F976" s="243">
        <f ca="1">+IFERROR(INDEX('Hoja de Trabajo para listado'!$A$155:$Z$1048576,MATCH($A976,'Hoja de Trabajo para listado'!$A$155:$A$1048576,0),MATCH((CUADRO!F$4&amp;$E976),'Hoja de Trabajo para listado'!$A$151:$Z$151,0)),0)+IFERROR(INDEX('Hoja de Trabajo para listado'!$AB$155:$BA$1048576,MATCH($A976,'Hoja de Trabajo para listado'!$AB$155:$AB$1048576,0),MATCH((CUADRO!F$4&amp;$E976),'Hoja de Trabajo para listado'!$AB$151:$BA$151,0)),0)+IFERROR(INDEX('Hoja de Trabajo para listado'!$BC$155:$CB$1048576,MATCH($A976,'Hoja de Trabajo para listado'!$BC$155:$BC$1048576,0),MATCH((CUADRO!F$4&amp;$E976),'Hoja de Trabajo para listado'!$BC$151:$CB$151,0)),0)+IFERROR(INDEX('Hoja de Trabajo para listado'!$DE$153:$DG$274,MATCH($A976,'Hoja de Trabajo para listado'!$DE$153:$DE$1048576,0),MATCH((CUADRO!F$4&amp;$E976),'Hoja de Trabajo para listado'!$DE$151:$DG$151,0)),0)+IFERROR(INDEX('Hoja de Trabajo para listado'!$CD$155:$DC$1048576,MATCH($A976,'Hoja de Trabajo para listado'!$CD$155:$CD$1048576,0),MATCH((CUADRO!F$4&amp;$E976),'Hoja de Trabajo para listado'!$CD$151:$DC$151,0)),0)</f>
        <v>0</v>
      </c>
      <c r="G976" s="243">
        <f ca="1">+IFERROR(INDEX('Hoja de Trabajo para listado'!$A$155:$Z$1048576,MATCH($A976,'Hoja de Trabajo para listado'!$A$155:$A$1048576,0),MATCH((CUADRO!G$4&amp;$E976),'Hoja de Trabajo para listado'!$A$151:$Z$151,0)),0)+IFERROR(INDEX('Hoja de Trabajo para listado'!$AB$155:$BA$1048576,MATCH($A976,'Hoja de Trabajo para listado'!$AB$155:$AB$1048576,0),MATCH((CUADRO!G$4&amp;$E976),'Hoja de Trabajo para listado'!$AB$151:$BA$151,0)),0)+IFERROR(INDEX('Hoja de Trabajo para listado'!$BC$155:$CB$1048576,MATCH($A976,'Hoja de Trabajo para listado'!$BC$155:$BC$1048576,0),MATCH((CUADRO!G$4&amp;$E976),'Hoja de Trabajo para listado'!$BC$151:$CB$151,0)),0)+IFERROR(INDEX('Hoja de Trabajo para listado'!$DE$153:$DG$274,MATCH($A976,'Hoja de Trabajo para listado'!$DE$153:$DE$1048576,0),MATCH((CUADRO!G$4&amp;$E976),'Hoja de Trabajo para listado'!$DE$151:$DG$151,0)),0)+IFERROR(INDEX('Hoja de Trabajo para listado'!$CD$155:$DC$1048576,MATCH($A976,'Hoja de Trabajo para listado'!$CD$155:$CD$1048576,0),MATCH((CUADRO!G$4&amp;$E976),'Hoja de Trabajo para listado'!$CD$151:$DC$151,0)),0)</f>
        <v>0</v>
      </c>
      <c r="H976" s="243">
        <f ca="1">+IFERROR(INDEX('Hoja de Trabajo para listado'!$A$155:$Z$1048576,MATCH($A976,'Hoja de Trabajo para listado'!$A$155:$A$1048576,0),MATCH((CUADRO!H$4&amp;$E976),'Hoja de Trabajo para listado'!$A$151:$Z$151,0)),0)+IFERROR(INDEX('Hoja de Trabajo para listado'!$AB$155:$BA$1048576,MATCH($A976,'Hoja de Trabajo para listado'!$AB$155:$AB$1048576,0),MATCH((CUADRO!H$4&amp;$E976),'Hoja de Trabajo para listado'!$AB$151:$BA$151,0)),0)+IFERROR(INDEX('Hoja de Trabajo para listado'!$BC$155:$CB$1048576,MATCH($A976,'Hoja de Trabajo para listado'!$BC$155:$BC$1048576,0),MATCH((CUADRO!H$4&amp;$E976),'Hoja de Trabajo para listado'!$BC$151:$CB$151,0)),0)+IFERROR(INDEX('Hoja de Trabajo para listado'!$DE$153:$DG$274,MATCH($A976,'Hoja de Trabajo para listado'!$DE$153:$DE$1048576,0),MATCH((CUADRO!H$4&amp;$E976),'Hoja de Trabajo para listado'!$DE$151:$DG$151,0)),0)+IFERROR(INDEX('Hoja de Trabajo para listado'!$CD$155:$DC$1048576,MATCH($A976,'Hoja de Trabajo para listado'!$CD$155:$CD$1048576,0),MATCH((CUADRO!H$4&amp;$E976),'Hoja de Trabajo para listado'!$CD$151:$DC$151,0)),0)</f>
        <v>0</v>
      </c>
      <c r="I976" s="243">
        <f ca="1">+IFERROR(INDEX('Hoja de Trabajo para listado'!$A$155:$Z$1048576,MATCH($A976,'Hoja de Trabajo para listado'!$A$155:$A$1048576,0),MATCH((CUADRO!I$4&amp;$E976),'Hoja de Trabajo para listado'!$A$151:$Z$151,0)),0)+IFERROR(INDEX('Hoja de Trabajo para listado'!$AB$155:$BA$1048576,MATCH($A976,'Hoja de Trabajo para listado'!$AB$155:$AB$1048576,0),MATCH((CUADRO!I$4&amp;$E976),'Hoja de Trabajo para listado'!$AB$151:$BA$151,0)),0)+IFERROR(INDEX('Hoja de Trabajo para listado'!$BC$155:$CB$1048576,MATCH($A976,'Hoja de Trabajo para listado'!$BC$155:$BC$1048576,0),MATCH((CUADRO!I$4&amp;$E976),'Hoja de Trabajo para listado'!$BC$151:$CB$151,0)),0)+IFERROR(INDEX('Hoja de Trabajo para listado'!$DE$153:$DG$274,MATCH($A976,'Hoja de Trabajo para listado'!$DE$153:$DE$1048576,0),MATCH((CUADRO!I$4&amp;$E976),'Hoja de Trabajo para listado'!$DE$151:$DG$151,0)),0)+IFERROR(INDEX('Hoja de Trabajo para listado'!$CD$155:$DC$1048576,MATCH($A976,'Hoja de Trabajo para listado'!$CD$155:$CD$1048576,0),MATCH((CUADRO!I$4&amp;$E976),'Hoja de Trabajo para listado'!$CD$151:$DC$151,0)),0)</f>
        <v>0</v>
      </c>
      <c r="J976" s="243">
        <f ca="1">+IFERROR(INDEX('Hoja de Trabajo para listado'!$A$155:$Z$1048576,MATCH($A976,'Hoja de Trabajo para listado'!$A$155:$A$1048576,0),MATCH((CUADRO!J$4&amp;$E976),'Hoja de Trabajo para listado'!$A$151:$Z$151,0)),0)+IFERROR(INDEX('Hoja de Trabajo para listado'!$AB$155:$BA$1048576,MATCH($A976,'Hoja de Trabajo para listado'!$AB$155:$AB$1048576,0),MATCH((CUADRO!J$4&amp;$E976),'Hoja de Trabajo para listado'!$AB$151:$BA$151,0)),0)+IFERROR(INDEX('Hoja de Trabajo para listado'!$BC$155:$CB$1048576,MATCH($A976,'Hoja de Trabajo para listado'!$BC$155:$BC$1048576,0),MATCH((CUADRO!J$4&amp;$E976),'Hoja de Trabajo para listado'!$BC$151:$CB$151,0)),0)+IFERROR(INDEX('Hoja de Trabajo para listado'!$DE$153:$DG$274,MATCH($A976,'Hoja de Trabajo para listado'!$DE$153:$DE$1048576,0),MATCH((CUADRO!J$4&amp;$E976),'Hoja de Trabajo para listado'!$DE$151:$DG$151,0)),0)+IFERROR(INDEX('Hoja de Trabajo para listado'!$CD$155:$DC$1048576,MATCH($A976,'Hoja de Trabajo para listado'!$CD$155:$CD$1048576,0),MATCH((CUADRO!J$4&amp;$E976),'Hoja de Trabajo para listado'!$CD$151:$DC$151,0)),0)</f>
        <v>0</v>
      </c>
      <c r="K976" s="243">
        <f ca="1">+IFERROR(INDEX('Hoja de Trabajo para listado'!$A$155:$Z$1048576,MATCH($A976,'Hoja de Trabajo para listado'!$A$155:$A$1048576,0),MATCH((CUADRO!K$4&amp;$E976),'Hoja de Trabajo para listado'!$A$151:$Z$151,0)),0)+IFERROR(INDEX('Hoja de Trabajo para listado'!$AB$155:$BA$1048576,MATCH($A976,'Hoja de Trabajo para listado'!$AB$155:$AB$1048576,0),MATCH((CUADRO!K$4&amp;$E976),'Hoja de Trabajo para listado'!$AB$151:$BA$151,0)),0)+IFERROR(INDEX('Hoja de Trabajo para listado'!$BC$155:$CB$1048576,MATCH($A976,'Hoja de Trabajo para listado'!$BC$155:$BC$1048576,0),MATCH((CUADRO!K$4&amp;$E976),'Hoja de Trabajo para listado'!$BC$151:$CB$151,0)),0)+IFERROR(INDEX('Hoja de Trabajo para listado'!$DE$153:$DG$274,MATCH($A976,'Hoja de Trabajo para listado'!$DE$153:$DE$1048576,0),MATCH((CUADRO!K$4&amp;$E976),'Hoja de Trabajo para listado'!$DE$151:$DG$151,0)),0)+IFERROR(INDEX('Hoja de Trabajo para listado'!$CD$155:$DC$1048576,MATCH($A976,'Hoja de Trabajo para listado'!$CD$155:$CD$1048576,0),MATCH((CUADRO!K$4&amp;$E976),'Hoja de Trabajo para listado'!$CD$151:$DC$151,0)),0)</f>
        <v>0</v>
      </c>
      <c r="L976" s="243">
        <f ca="1">+IFERROR(INDEX('Hoja de Trabajo para listado'!$A$155:$Z$1048576,MATCH($A976,'Hoja de Trabajo para listado'!$A$155:$A$1048576,0),MATCH((CUADRO!L$4&amp;$E976),'Hoja de Trabajo para listado'!$A$151:$Z$151,0)),0)+IFERROR(INDEX('Hoja de Trabajo para listado'!$AB$155:$BA$1048576,MATCH($A976,'Hoja de Trabajo para listado'!$AB$155:$AB$1048576,0),MATCH((CUADRO!L$4&amp;$E976),'Hoja de Trabajo para listado'!$AB$151:$BA$151,0)),0)+IFERROR(INDEX('Hoja de Trabajo para listado'!$BC$155:$CB$1048576,MATCH($A976,'Hoja de Trabajo para listado'!$BC$155:$BC$1048576,0),MATCH((CUADRO!L$4&amp;$E976),'Hoja de Trabajo para listado'!$BC$151:$CB$151,0)),0)+IFERROR(INDEX('Hoja de Trabajo para listado'!$DE$153:$DG$274,MATCH($A976,'Hoja de Trabajo para listado'!$DE$153:$DE$1048576,0),MATCH((CUADRO!L$4&amp;$E976),'Hoja de Trabajo para listado'!$DE$151:$DG$151,0)),0)+IFERROR(INDEX('Hoja de Trabajo para listado'!$CD$155:$DC$1048576,MATCH($A976,'Hoja de Trabajo para listado'!$CD$155:$CD$1048576,0),MATCH((CUADRO!L$4&amp;$E976),'Hoja de Trabajo para listado'!$CD$151:$DC$151,0)),0)</f>
        <v>0</v>
      </c>
      <c r="M976" s="243">
        <f ca="1">+IFERROR(INDEX('Hoja de Trabajo para listado'!$A$155:$Z$1048576,MATCH($A976,'Hoja de Trabajo para listado'!$A$155:$A$1048576,0),MATCH((CUADRO!M$4&amp;$E976),'Hoja de Trabajo para listado'!$A$151:$Z$151,0)),0)+IFERROR(INDEX('Hoja de Trabajo para listado'!$AB$155:$BA$1048576,MATCH($A976,'Hoja de Trabajo para listado'!$AB$155:$AB$1048576,0),MATCH((CUADRO!M$4&amp;$E976),'Hoja de Trabajo para listado'!$AB$151:$BA$151,0)),0)+IFERROR(INDEX('Hoja de Trabajo para listado'!$BC$155:$CB$1048576,MATCH($A976,'Hoja de Trabajo para listado'!$BC$155:$BC$1048576,0),MATCH((CUADRO!M$4&amp;$E976),'Hoja de Trabajo para listado'!$BC$151:$CB$151,0)),0)+IFERROR(INDEX('Hoja de Trabajo para listado'!$DE$153:$DG$274,MATCH($A976,'Hoja de Trabajo para listado'!$DE$153:$DE$1048576,0),MATCH((CUADRO!M$4&amp;$E976),'Hoja de Trabajo para listado'!$DE$151:$DG$151,0)),0)+IFERROR(INDEX('Hoja de Trabajo para listado'!$CD$155:$DC$1048576,MATCH($A976,'Hoja de Trabajo para listado'!$CD$155:$CD$1048576,0),MATCH((CUADRO!M$4&amp;$E976),'Hoja de Trabajo para listado'!$CD$151:$DC$151,0)),0)</f>
        <v>0</v>
      </c>
      <c r="N976" s="243">
        <f ca="1">+IFERROR(INDEX('Hoja de Trabajo para listado'!$A$155:$Z$1048576,MATCH($A976,'Hoja de Trabajo para listado'!$A$155:$A$1048576,0),MATCH((CUADRO!N$4&amp;$E976),'Hoja de Trabajo para listado'!$A$151:$Z$151,0)),0)+IFERROR(INDEX('Hoja de Trabajo para listado'!$AB$155:$BA$1048576,MATCH($A976,'Hoja de Trabajo para listado'!$AB$155:$AB$1048576,0),MATCH((CUADRO!N$4&amp;$E976),'Hoja de Trabajo para listado'!$AB$151:$BA$151,0)),0)+IFERROR(INDEX('Hoja de Trabajo para listado'!$BC$155:$CB$1048576,MATCH($A976,'Hoja de Trabajo para listado'!$BC$155:$BC$1048576,0),MATCH((CUADRO!N$4&amp;$E976),'Hoja de Trabajo para listado'!$BC$151:$CB$151,0)),0)+IFERROR(INDEX('Hoja de Trabajo para listado'!$DE$153:$DG$274,MATCH($A976,'Hoja de Trabajo para listado'!$DE$153:$DE$1048576,0),MATCH((CUADRO!N$4&amp;$E976),'Hoja de Trabajo para listado'!$DE$151:$DG$151,0)),0)+IFERROR(INDEX('Hoja de Trabajo para listado'!$CD$155:$DC$1048576,MATCH($A976,'Hoja de Trabajo para listado'!$CD$155:$CD$1048576,0),MATCH((CUADRO!N$4&amp;$E976),'Hoja de Trabajo para listado'!$CD$151:$DC$151,0)),0)</f>
        <v>0</v>
      </c>
      <c r="O976" s="243">
        <f ca="1">+IFERROR(INDEX('Hoja de Trabajo para listado'!$A$155:$Z$1048576,MATCH($A976,'Hoja de Trabajo para listado'!$A$155:$A$1048576,0),MATCH((CUADRO!O$4&amp;$E976),'Hoja de Trabajo para listado'!$A$151:$Z$151,0)),0)+IFERROR(INDEX('Hoja de Trabajo para listado'!$AB$155:$BA$1048576,MATCH($A976,'Hoja de Trabajo para listado'!$AB$155:$AB$1048576,0),MATCH((CUADRO!O$4&amp;$E976),'Hoja de Trabajo para listado'!$AB$151:$BA$151,0)),0)+IFERROR(INDEX('Hoja de Trabajo para listado'!$BC$155:$CB$1048576,MATCH($A976,'Hoja de Trabajo para listado'!$BC$155:$BC$1048576,0),MATCH((CUADRO!O$4&amp;$E976),'Hoja de Trabajo para listado'!$BC$151:$CB$151,0)),0)+IFERROR(INDEX('Hoja de Trabajo para listado'!$DE$153:$DG$274,MATCH($A976,'Hoja de Trabajo para listado'!$DE$153:$DE$1048576,0),MATCH((CUADRO!O$4&amp;$E976),'Hoja de Trabajo para listado'!$DE$151:$DG$151,0)),0)+IFERROR(INDEX('Hoja de Trabajo para listado'!$CD$155:$DC$1048576,MATCH($A976,'Hoja de Trabajo para listado'!$CD$155:$CD$1048576,0),MATCH((CUADRO!O$4&amp;$E976),'Hoja de Trabajo para listado'!$CD$151:$DC$151,0)),0)</f>
        <v>0</v>
      </c>
      <c r="P976" s="243">
        <f ca="1">+IFERROR(INDEX('Hoja de Trabajo para listado'!$A$155:$Z$1048576,MATCH($A976,'Hoja de Trabajo para listado'!$A$155:$A$1048576,0),MATCH((CUADRO!P$4&amp;$E976),'Hoja de Trabajo para listado'!$A$151:$Z$151,0)),0)+IFERROR(INDEX('Hoja de Trabajo para listado'!$AB$155:$BA$1048576,MATCH($A976,'Hoja de Trabajo para listado'!$AB$155:$AB$1048576,0),MATCH((CUADRO!P$4&amp;$E976),'Hoja de Trabajo para listado'!$AB$151:$BA$151,0)),0)+IFERROR(INDEX('Hoja de Trabajo para listado'!$BC$155:$CB$1048576,MATCH($A976,'Hoja de Trabajo para listado'!$BC$155:$BC$1048576,0),MATCH((CUADRO!P$4&amp;$E976),'Hoja de Trabajo para listado'!$BC$151:$CB$151,0)),0)+IFERROR(INDEX('Hoja de Trabajo para listado'!$DE$153:$DG$274,MATCH($A976,'Hoja de Trabajo para listado'!$DE$153:$DE$1048576,0),MATCH((CUADRO!P$4&amp;$E976),'Hoja de Trabajo para listado'!$DE$151:$DG$151,0)),0)+IFERROR(INDEX('Hoja de Trabajo para listado'!$CD$155:$DC$1048576,MATCH($A976,'Hoja de Trabajo para listado'!$CD$155:$CD$1048576,0),MATCH((CUADRO!P$4&amp;$E976),'Hoja de Trabajo para listado'!$CD$151:$DC$151,0)),0)</f>
        <v>0</v>
      </c>
      <c r="Q976" s="243">
        <f ca="1">+IFERROR(INDEX('Hoja de Trabajo para listado'!$A$155:$Z$1048576,MATCH($A976,'Hoja de Trabajo para listado'!$A$155:$A$1048576,0),MATCH((CUADRO!Q$4&amp;$E976),'Hoja de Trabajo para listado'!$A$151:$Z$151,0)),0)+IFERROR(INDEX('Hoja de Trabajo para listado'!$AB$155:$BA$1048576,MATCH($A976,'Hoja de Trabajo para listado'!$AB$155:$AB$1048576,0),MATCH((CUADRO!Q$4&amp;$E976),'Hoja de Trabajo para listado'!$AB$151:$BA$151,0)),0)+IFERROR(INDEX('Hoja de Trabajo para listado'!$BC$155:$CB$1048576,MATCH($A976,'Hoja de Trabajo para listado'!$BC$155:$BC$1048576,0),MATCH((CUADRO!Q$4&amp;$E976),'Hoja de Trabajo para listado'!$BC$151:$CB$151,0)),0)+IFERROR(INDEX('Hoja de Trabajo para listado'!$DE$153:$DG$274,MATCH($A976,'Hoja de Trabajo para listado'!$DE$153:$DE$1048576,0),MATCH((CUADRO!Q$4&amp;$E976),'Hoja de Trabajo para listado'!$DE$151:$DG$151,0)),0)+IFERROR(INDEX('Hoja de Trabajo para listado'!$CD$155:$DC$1048576,MATCH($A976,'Hoja de Trabajo para listado'!$CD$155:$CD$1048576,0),MATCH((CUADRO!Q$4&amp;$E976),'Hoja de Trabajo para listado'!$CD$151:$DC$151,0)),0)</f>
        <v>0</v>
      </c>
      <c r="R976" s="243">
        <f t="shared" ca="1" si="30"/>
        <v>0</v>
      </c>
      <c r="S976" s="253">
        <f ca="1">+R975+R976</f>
        <v>0</v>
      </c>
      <c r="T976" s="243">
        <f ca="1">+S976</f>
        <v>0</v>
      </c>
      <c r="U976" s="287">
        <f t="shared" si="31"/>
        <v>2</v>
      </c>
    </row>
    <row r="977" spans="1:21" customFormat="1" ht="15" hidden="1" customHeight="1">
      <c r="A977" s="32">
        <v>1721</v>
      </c>
      <c r="B977" s="381">
        <f>+A977</f>
        <v>1721</v>
      </c>
      <c r="C977" s="245" t="str">
        <f>+VLOOKUP(A977,bd_lista!$A$3:$C$592,3,FALSE)</f>
        <v>Gobierno Autónomo Municipal de Cuevo</v>
      </c>
      <c r="D977" s="383" t="str">
        <f>+C977</f>
        <v>Gobierno Autónomo Municipal de Cuevo</v>
      </c>
      <c r="E977" s="240" t="s">
        <v>683</v>
      </c>
      <c r="F977" s="241">
        <f ca="1">+IFERROR(INDEX('Hoja de Trabajo para listado'!$A$155:$Z$1048576,MATCH($A977,'Hoja de Trabajo para listado'!$A$155:$A$1048576,0),MATCH((CUADRO!F$4&amp;$E977),'Hoja de Trabajo para listado'!$A$151:$Z$151,0)),0)+IFERROR(INDEX('Hoja de Trabajo para listado'!$AB$155:$BA$1048576,MATCH($A977,'Hoja de Trabajo para listado'!$AB$155:$AB$1048576,0),MATCH((CUADRO!F$4&amp;$E977),'Hoja de Trabajo para listado'!$AB$151:$BA$151,0)),0)+IFERROR(INDEX('Hoja de Trabajo para listado'!$BC$155:$CB$1048576,MATCH($A977,'Hoja de Trabajo para listado'!$BC$155:$BC$1048576,0),MATCH((CUADRO!F$4&amp;$E977),'Hoja de Trabajo para listado'!$BC$151:$CB$151,0)),0)+IFERROR(INDEX('Hoja de Trabajo para listado'!$DE$153:$DG$274,MATCH($A977,'Hoja de Trabajo para listado'!$DE$153:$DE$1048576,0),MATCH((CUADRO!F$4&amp;$E977),'Hoja de Trabajo para listado'!$DE$151:$DG$151,0)),0)+IFERROR(INDEX('Hoja de Trabajo para listado'!$CD$155:$DC$1048576,MATCH($A977,'Hoja de Trabajo para listado'!$CD$155:$CD$1048576,0),MATCH((CUADRO!F$4&amp;$E977),'Hoja de Trabajo para listado'!$CD$151:$DC$151,0)),0)</f>
        <v>0</v>
      </c>
      <c r="G977" s="241">
        <f ca="1">+IFERROR(INDEX('Hoja de Trabajo para listado'!$A$155:$Z$1048576,MATCH($A977,'Hoja de Trabajo para listado'!$A$155:$A$1048576,0),MATCH((CUADRO!G$4&amp;$E977),'Hoja de Trabajo para listado'!$A$151:$Z$151,0)),0)+IFERROR(INDEX('Hoja de Trabajo para listado'!$AB$155:$BA$1048576,MATCH($A977,'Hoja de Trabajo para listado'!$AB$155:$AB$1048576,0),MATCH((CUADRO!G$4&amp;$E977),'Hoja de Trabajo para listado'!$AB$151:$BA$151,0)),0)+IFERROR(INDEX('Hoja de Trabajo para listado'!$BC$155:$CB$1048576,MATCH($A977,'Hoja de Trabajo para listado'!$BC$155:$BC$1048576,0),MATCH((CUADRO!G$4&amp;$E977),'Hoja de Trabajo para listado'!$BC$151:$CB$151,0)),0)+IFERROR(INDEX('Hoja de Trabajo para listado'!$DE$153:$DG$274,MATCH($A977,'Hoja de Trabajo para listado'!$DE$153:$DE$1048576,0),MATCH((CUADRO!G$4&amp;$E977),'Hoja de Trabajo para listado'!$DE$151:$DG$151,0)),0)+IFERROR(INDEX('Hoja de Trabajo para listado'!$CD$155:$DC$1048576,MATCH($A977,'Hoja de Trabajo para listado'!$CD$155:$CD$1048576,0),MATCH((CUADRO!G$4&amp;$E977),'Hoja de Trabajo para listado'!$CD$151:$DC$151,0)),0)</f>
        <v>0</v>
      </c>
      <c r="H977" s="241">
        <f ca="1">+IFERROR(INDEX('Hoja de Trabajo para listado'!$A$155:$Z$1048576,MATCH($A977,'Hoja de Trabajo para listado'!$A$155:$A$1048576,0),MATCH((CUADRO!H$4&amp;$E977),'Hoja de Trabajo para listado'!$A$151:$Z$151,0)),0)+IFERROR(INDEX('Hoja de Trabajo para listado'!$AB$155:$BA$1048576,MATCH($A977,'Hoja de Trabajo para listado'!$AB$155:$AB$1048576,0),MATCH((CUADRO!H$4&amp;$E977),'Hoja de Trabajo para listado'!$AB$151:$BA$151,0)),0)+IFERROR(INDEX('Hoja de Trabajo para listado'!$BC$155:$CB$1048576,MATCH($A977,'Hoja de Trabajo para listado'!$BC$155:$BC$1048576,0),MATCH((CUADRO!H$4&amp;$E977),'Hoja de Trabajo para listado'!$BC$151:$CB$151,0)),0)+IFERROR(INDEX('Hoja de Trabajo para listado'!$DE$153:$DG$274,MATCH($A977,'Hoja de Trabajo para listado'!$DE$153:$DE$1048576,0),MATCH((CUADRO!H$4&amp;$E977),'Hoja de Trabajo para listado'!$DE$151:$DG$151,0)),0)+IFERROR(INDEX('Hoja de Trabajo para listado'!$CD$155:$DC$1048576,MATCH($A977,'Hoja de Trabajo para listado'!$CD$155:$CD$1048576,0),MATCH((CUADRO!H$4&amp;$E977),'Hoja de Trabajo para listado'!$CD$151:$DC$151,0)),0)</f>
        <v>0</v>
      </c>
      <c r="I977" s="241">
        <f ca="1">+IFERROR(INDEX('Hoja de Trabajo para listado'!$A$155:$Z$1048576,MATCH($A977,'Hoja de Trabajo para listado'!$A$155:$A$1048576,0),MATCH((CUADRO!I$4&amp;$E977),'Hoja de Trabajo para listado'!$A$151:$Z$151,0)),0)+IFERROR(INDEX('Hoja de Trabajo para listado'!$AB$155:$BA$1048576,MATCH($A977,'Hoja de Trabajo para listado'!$AB$155:$AB$1048576,0),MATCH((CUADRO!I$4&amp;$E977),'Hoja de Trabajo para listado'!$AB$151:$BA$151,0)),0)+IFERROR(INDEX('Hoja de Trabajo para listado'!$BC$155:$CB$1048576,MATCH($A977,'Hoja de Trabajo para listado'!$BC$155:$BC$1048576,0),MATCH((CUADRO!I$4&amp;$E977),'Hoja de Trabajo para listado'!$BC$151:$CB$151,0)),0)+IFERROR(INDEX('Hoja de Trabajo para listado'!$DE$153:$DG$274,MATCH($A977,'Hoja de Trabajo para listado'!$DE$153:$DE$1048576,0),MATCH((CUADRO!I$4&amp;$E977),'Hoja de Trabajo para listado'!$DE$151:$DG$151,0)),0)+IFERROR(INDEX('Hoja de Trabajo para listado'!$CD$155:$DC$1048576,MATCH($A977,'Hoja de Trabajo para listado'!$CD$155:$CD$1048576,0),MATCH((CUADRO!I$4&amp;$E977),'Hoja de Trabajo para listado'!$CD$151:$DC$151,0)),0)</f>
        <v>0</v>
      </c>
      <c r="J977" s="241">
        <f ca="1">+IFERROR(INDEX('Hoja de Trabajo para listado'!$A$155:$Z$1048576,MATCH($A977,'Hoja de Trabajo para listado'!$A$155:$A$1048576,0),MATCH((CUADRO!J$4&amp;$E977),'Hoja de Trabajo para listado'!$A$151:$Z$151,0)),0)+IFERROR(INDEX('Hoja de Trabajo para listado'!$AB$155:$BA$1048576,MATCH($A977,'Hoja de Trabajo para listado'!$AB$155:$AB$1048576,0),MATCH((CUADRO!J$4&amp;$E977),'Hoja de Trabajo para listado'!$AB$151:$BA$151,0)),0)+IFERROR(INDEX('Hoja de Trabajo para listado'!$BC$155:$CB$1048576,MATCH($A977,'Hoja de Trabajo para listado'!$BC$155:$BC$1048576,0),MATCH((CUADRO!J$4&amp;$E977),'Hoja de Trabajo para listado'!$BC$151:$CB$151,0)),0)+IFERROR(INDEX('Hoja de Trabajo para listado'!$DE$153:$DG$274,MATCH($A977,'Hoja de Trabajo para listado'!$DE$153:$DE$1048576,0),MATCH((CUADRO!J$4&amp;$E977),'Hoja de Trabajo para listado'!$DE$151:$DG$151,0)),0)+IFERROR(INDEX('Hoja de Trabajo para listado'!$CD$155:$DC$1048576,MATCH($A977,'Hoja de Trabajo para listado'!$CD$155:$CD$1048576,0),MATCH((CUADRO!J$4&amp;$E977),'Hoja de Trabajo para listado'!$CD$151:$DC$151,0)),0)</f>
        <v>0</v>
      </c>
      <c r="K977" s="241">
        <f ca="1">+IFERROR(INDEX('Hoja de Trabajo para listado'!$A$155:$Z$1048576,MATCH($A977,'Hoja de Trabajo para listado'!$A$155:$A$1048576,0),MATCH((CUADRO!K$4&amp;$E977),'Hoja de Trabajo para listado'!$A$151:$Z$151,0)),0)+IFERROR(INDEX('Hoja de Trabajo para listado'!$AB$155:$BA$1048576,MATCH($A977,'Hoja de Trabajo para listado'!$AB$155:$AB$1048576,0),MATCH((CUADRO!K$4&amp;$E977),'Hoja de Trabajo para listado'!$AB$151:$BA$151,0)),0)+IFERROR(INDEX('Hoja de Trabajo para listado'!$BC$155:$CB$1048576,MATCH($A977,'Hoja de Trabajo para listado'!$BC$155:$BC$1048576,0),MATCH((CUADRO!K$4&amp;$E977),'Hoja de Trabajo para listado'!$BC$151:$CB$151,0)),0)+IFERROR(INDEX('Hoja de Trabajo para listado'!$DE$153:$DG$274,MATCH($A977,'Hoja de Trabajo para listado'!$DE$153:$DE$1048576,0),MATCH((CUADRO!K$4&amp;$E977),'Hoja de Trabajo para listado'!$DE$151:$DG$151,0)),0)+IFERROR(INDEX('Hoja de Trabajo para listado'!$CD$155:$DC$1048576,MATCH($A977,'Hoja de Trabajo para listado'!$CD$155:$CD$1048576,0),MATCH((CUADRO!K$4&amp;$E977),'Hoja de Trabajo para listado'!$CD$151:$DC$151,0)),0)</f>
        <v>0</v>
      </c>
      <c r="L977" s="241">
        <f ca="1">+IFERROR(INDEX('Hoja de Trabajo para listado'!$A$155:$Z$1048576,MATCH($A977,'Hoja de Trabajo para listado'!$A$155:$A$1048576,0),MATCH((CUADRO!L$4&amp;$E977),'Hoja de Trabajo para listado'!$A$151:$Z$151,0)),0)+IFERROR(INDEX('Hoja de Trabajo para listado'!$AB$155:$BA$1048576,MATCH($A977,'Hoja de Trabajo para listado'!$AB$155:$AB$1048576,0),MATCH((CUADRO!L$4&amp;$E977),'Hoja de Trabajo para listado'!$AB$151:$BA$151,0)),0)+IFERROR(INDEX('Hoja de Trabajo para listado'!$BC$155:$CB$1048576,MATCH($A977,'Hoja de Trabajo para listado'!$BC$155:$BC$1048576,0),MATCH((CUADRO!L$4&amp;$E977),'Hoja de Trabajo para listado'!$BC$151:$CB$151,0)),0)+IFERROR(INDEX('Hoja de Trabajo para listado'!$DE$153:$DG$274,MATCH($A977,'Hoja de Trabajo para listado'!$DE$153:$DE$1048576,0),MATCH((CUADRO!L$4&amp;$E977),'Hoja de Trabajo para listado'!$DE$151:$DG$151,0)),0)+IFERROR(INDEX('Hoja de Trabajo para listado'!$CD$155:$DC$1048576,MATCH($A977,'Hoja de Trabajo para listado'!$CD$155:$CD$1048576,0),MATCH((CUADRO!L$4&amp;$E977),'Hoja de Trabajo para listado'!$CD$151:$DC$151,0)),0)</f>
        <v>0</v>
      </c>
      <c r="M977" s="241">
        <f ca="1">+IFERROR(INDEX('Hoja de Trabajo para listado'!$A$155:$Z$1048576,MATCH($A977,'Hoja de Trabajo para listado'!$A$155:$A$1048576,0),MATCH((CUADRO!M$4&amp;$E977),'Hoja de Trabajo para listado'!$A$151:$Z$151,0)),0)+IFERROR(INDEX('Hoja de Trabajo para listado'!$AB$155:$BA$1048576,MATCH($A977,'Hoja de Trabajo para listado'!$AB$155:$AB$1048576,0),MATCH((CUADRO!M$4&amp;$E977),'Hoja de Trabajo para listado'!$AB$151:$BA$151,0)),0)+IFERROR(INDEX('Hoja de Trabajo para listado'!$BC$155:$CB$1048576,MATCH($A977,'Hoja de Trabajo para listado'!$BC$155:$BC$1048576,0),MATCH((CUADRO!M$4&amp;$E977),'Hoja de Trabajo para listado'!$BC$151:$CB$151,0)),0)+IFERROR(INDEX('Hoja de Trabajo para listado'!$DE$153:$DG$274,MATCH($A977,'Hoja de Trabajo para listado'!$DE$153:$DE$1048576,0),MATCH((CUADRO!M$4&amp;$E977),'Hoja de Trabajo para listado'!$DE$151:$DG$151,0)),0)+IFERROR(INDEX('Hoja de Trabajo para listado'!$CD$155:$DC$1048576,MATCH($A977,'Hoja de Trabajo para listado'!$CD$155:$CD$1048576,0),MATCH((CUADRO!M$4&amp;$E977),'Hoja de Trabajo para listado'!$CD$151:$DC$151,0)),0)</f>
        <v>0</v>
      </c>
      <c r="N977" s="241">
        <f ca="1">+IFERROR(INDEX('Hoja de Trabajo para listado'!$A$155:$Z$1048576,MATCH($A977,'Hoja de Trabajo para listado'!$A$155:$A$1048576,0),MATCH((CUADRO!N$4&amp;$E977),'Hoja de Trabajo para listado'!$A$151:$Z$151,0)),0)+IFERROR(INDEX('Hoja de Trabajo para listado'!$AB$155:$BA$1048576,MATCH($A977,'Hoja de Trabajo para listado'!$AB$155:$AB$1048576,0),MATCH((CUADRO!N$4&amp;$E977),'Hoja de Trabajo para listado'!$AB$151:$BA$151,0)),0)+IFERROR(INDEX('Hoja de Trabajo para listado'!$BC$155:$CB$1048576,MATCH($A977,'Hoja de Trabajo para listado'!$BC$155:$BC$1048576,0),MATCH((CUADRO!N$4&amp;$E977),'Hoja de Trabajo para listado'!$BC$151:$CB$151,0)),0)+IFERROR(INDEX('Hoja de Trabajo para listado'!$DE$153:$DG$274,MATCH($A977,'Hoja de Trabajo para listado'!$DE$153:$DE$1048576,0),MATCH((CUADRO!N$4&amp;$E977),'Hoja de Trabajo para listado'!$DE$151:$DG$151,0)),0)+IFERROR(INDEX('Hoja de Trabajo para listado'!$CD$155:$DC$1048576,MATCH($A977,'Hoja de Trabajo para listado'!$CD$155:$CD$1048576,0),MATCH((CUADRO!N$4&amp;$E977),'Hoja de Trabajo para listado'!$CD$151:$DC$151,0)),0)</f>
        <v>0</v>
      </c>
      <c r="O977" s="241">
        <f ca="1">+IFERROR(INDEX('Hoja de Trabajo para listado'!$A$155:$Z$1048576,MATCH($A977,'Hoja de Trabajo para listado'!$A$155:$A$1048576,0),MATCH((CUADRO!O$4&amp;$E977),'Hoja de Trabajo para listado'!$A$151:$Z$151,0)),0)+IFERROR(INDEX('Hoja de Trabajo para listado'!$AB$155:$BA$1048576,MATCH($A977,'Hoja de Trabajo para listado'!$AB$155:$AB$1048576,0),MATCH((CUADRO!O$4&amp;$E977),'Hoja de Trabajo para listado'!$AB$151:$BA$151,0)),0)+IFERROR(INDEX('Hoja de Trabajo para listado'!$BC$155:$CB$1048576,MATCH($A977,'Hoja de Trabajo para listado'!$BC$155:$BC$1048576,0),MATCH((CUADRO!O$4&amp;$E977),'Hoja de Trabajo para listado'!$BC$151:$CB$151,0)),0)+IFERROR(INDEX('Hoja de Trabajo para listado'!$DE$153:$DG$274,MATCH($A977,'Hoja de Trabajo para listado'!$DE$153:$DE$1048576,0),MATCH((CUADRO!O$4&amp;$E977),'Hoja de Trabajo para listado'!$DE$151:$DG$151,0)),0)+IFERROR(INDEX('Hoja de Trabajo para listado'!$CD$155:$DC$1048576,MATCH($A977,'Hoja de Trabajo para listado'!$CD$155:$CD$1048576,0),MATCH((CUADRO!O$4&amp;$E977),'Hoja de Trabajo para listado'!$CD$151:$DC$151,0)),0)</f>
        <v>0</v>
      </c>
      <c r="P977" s="241">
        <f ca="1">+IFERROR(INDEX('Hoja de Trabajo para listado'!$A$155:$Z$1048576,MATCH($A977,'Hoja de Trabajo para listado'!$A$155:$A$1048576,0),MATCH((CUADRO!P$4&amp;$E977),'Hoja de Trabajo para listado'!$A$151:$Z$151,0)),0)+IFERROR(INDEX('Hoja de Trabajo para listado'!$AB$155:$BA$1048576,MATCH($A977,'Hoja de Trabajo para listado'!$AB$155:$AB$1048576,0),MATCH((CUADRO!P$4&amp;$E977),'Hoja de Trabajo para listado'!$AB$151:$BA$151,0)),0)+IFERROR(INDEX('Hoja de Trabajo para listado'!$BC$155:$CB$1048576,MATCH($A977,'Hoja de Trabajo para listado'!$BC$155:$BC$1048576,0),MATCH((CUADRO!P$4&amp;$E977),'Hoja de Trabajo para listado'!$BC$151:$CB$151,0)),0)+IFERROR(INDEX('Hoja de Trabajo para listado'!$DE$153:$DG$274,MATCH($A977,'Hoja de Trabajo para listado'!$DE$153:$DE$1048576,0),MATCH((CUADRO!P$4&amp;$E977),'Hoja de Trabajo para listado'!$DE$151:$DG$151,0)),0)+IFERROR(INDEX('Hoja de Trabajo para listado'!$CD$155:$DC$1048576,MATCH($A977,'Hoja de Trabajo para listado'!$CD$155:$CD$1048576,0),MATCH((CUADRO!P$4&amp;$E977),'Hoja de Trabajo para listado'!$CD$151:$DC$151,0)),0)</f>
        <v>0</v>
      </c>
      <c r="Q977" s="241">
        <f ca="1">+IFERROR(INDEX('Hoja de Trabajo para listado'!$A$155:$Z$1048576,MATCH($A977,'Hoja de Trabajo para listado'!$A$155:$A$1048576,0),MATCH((CUADRO!Q$4&amp;$E977),'Hoja de Trabajo para listado'!$A$151:$Z$151,0)),0)+IFERROR(INDEX('Hoja de Trabajo para listado'!$AB$155:$BA$1048576,MATCH($A977,'Hoja de Trabajo para listado'!$AB$155:$AB$1048576,0),MATCH((CUADRO!Q$4&amp;$E977),'Hoja de Trabajo para listado'!$AB$151:$BA$151,0)),0)+IFERROR(INDEX('Hoja de Trabajo para listado'!$BC$155:$CB$1048576,MATCH($A977,'Hoja de Trabajo para listado'!$BC$155:$BC$1048576,0),MATCH((CUADRO!Q$4&amp;$E977),'Hoja de Trabajo para listado'!$BC$151:$CB$151,0)),0)+IFERROR(INDEX('Hoja de Trabajo para listado'!$DE$153:$DG$274,MATCH($A977,'Hoja de Trabajo para listado'!$DE$153:$DE$1048576,0),MATCH((CUADRO!Q$4&amp;$E977),'Hoja de Trabajo para listado'!$DE$151:$DG$151,0)),0)+IFERROR(INDEX('Hoja de Trabajo para listado'!$CD$155:$DC$1048576,MATCH($A977,'Hoja de Trabajo para listado'!$CD$155:$CD$1048576,0),MATCH((CUADRO!Q$4&amp;$E977),'Hoja de Trabajo para listado'!$CD$151:$DC$151,0)),0)</f>
        <v>0</v>
      </c>
      <c r="R977" s="241">
        <f t="shared" ca="1" si="30"/>
        <v>0</v>
      </c>
      <c r="S977" s="247"/>
      <c r="T977" s="241">
        <f ca="1">+T978</f>
        <v>0</v>
      </c>
      <c r="U977" s="268">
        <f t="shared" si="31"/>
        <v>1</v>
      </c>
    </row>
    <row r="978" spans="1:21" customFormat="1" ht="15" hidden="1" customHeight="1">
      <c r="A978" s="32">
        <v>1721</v>
      </c>
      <c r="B978" s="382"/>
      <c r="C978" s="245" t="str">
        <f>+VLOOKUP(A978,bd_lista!$A$3:$C$592,3,FALSE)</f>
        <v>Gobierno Autónomo Municipal de Cuevo</v>
      </c>
      <c r="D978" s="384"/>
      <c r="E978" s="242" t="s">
        <v>684</v>
      </c>
      <c r="F978" s="243">
        <f ca="1">+IFERROR(INDEX('Hoja de Trabajo para listado'!$A$155:$Z$1048576,MATCH($A978,'Hoja de Trabajo para listado'!$A$155:$A$1048576,0),MATCH((CUADRO!F$4&amp;$E978),'Hoja de Trabajo para listado'!$A$151:$Z$151,0)),0)+IFERROR(INDEX('Hoja de Trabajo para listado'!$AB$155:$BA$1048576,MATCH($A978,'Hoja de Trabajo para listado'!$AB$155:$AB$1048576,0),MATCH((CUADRO!F$4&amp;$E978),'Hoja de Trabajo para listado'!$AB$151:$BA$151,0)),0)+IFERROR(INDEX('Hoja de Trabajo para listado'!$BC$155:$CB$1048576,MATCH($A978,'Hoja de Trabajo para listado'!$BC$155:$BC$1048576,0),MATCH((CUADRO!F$4&amp;$E978),'Hoja de Trabajo para listado'!$BC$151:$CB$151,0)),0)+IFERROR(INDEX('Hoja de Trabajo para listado'!$DE$153:$DG$274,MATCH($A978,'Hoja de Trabajo para listado'!$DE$153:$DE$1048576,0),MATCH((CUADRO!F$4&amp;$E978),'Hoja de Trabajo para listado'!$DE$151:$DG$151,0)),0)+IFERROR(INDEX('Hoja de Trabajo para listado'!$CD$155:$DC$1048576,MATCH($A978,'Hoja de Trabajo para listado'!$CD$155:$CD$1048576,0),MATCH((CUADRO!F$4&amp;$E978),'Hoja de Trabajo para listado'!$CD$151:$DC$151,0)),0)</f>
        <v>0</v>
      </c>
      <c r="G978" s="243">
        <f ca="1">+IFERROR(INDEX('Hoja de Trabajo para listado'!$A$155:$Z$1048576,MATCH($A978,'Hoja de Trabajo para listado'!$A$155:$A$1048576,0),MATCH((CUADRO!G$4&amp;$E978),'Hoja de Trabajo para listado'!$A$151:$Z$151,0)),0)+IFERROR(INDEX('Hoja de Trabajo para listado'!$AB$155:$BA$1048576,MATCH($A978,'Hoja de Trabajo para listado'!$AB$155:$AB$1048576,0),MATCH((CUADRO!G$4&amp;$E978),'Hoja de Trabajo para listado'!$AB$151:$BA$151,0)),0)+IFERROR(INDEX('Hoja de Trabajo para listado'!$BC$155:$CB$1048576,MATCH($A978,'Hoja de Trabajo para listado'!$BC$155:$BC$1048576,0),MATCH((CUADRO!G$4&amp;$E978),'Hoja de Trabajo para listado'!$BC$151:$CB$151,0)),0)+IFERROR(INDEX('Hoja de Trabajo para listado'!$DE$153:$DG$274,MATCH($A978,'Hoja de Trabajo para listado'!$DE$153:$DE$1048576,0),MATCH((CUADRO!G$4&amp;$E978),'Hoja de Trabajo para listado'!$DE$151:$DG$151,0)),0)+IFERROR(INDEX('Hoja de Trabajo para listado'!$CD$155:$DC$1048576,MATCH($A978,'Hoja de Trabajo para listado'!$CD$155:$CD$1048576,0),MATCH((CUADRO!G$4&amp;$E978),'Hoja de Trabajo para listado'!$CD$151:$DC$151,0)),0)</f>
        <v>0</v>
      </c>
      <c r="H978" s="243">
        <f ca="1">+IFERROR(INDEX('Hoja de Trabajo para listado'!$A$155:$Z$1048576,MATCH($A978,'Hoja de Trabajo para listado'!$A$155:$A$1048576,0),MATCH((CUADRO!H$4&amp;$E978),'Hoja de Trabajo para listado'!$A$151:$Z$151,0)),0)+IFERROR(INDEX('Hoja de Trabajo para listado'!$AB$155:$BA$1048576,MATCH($A978,'Hoja de Trabajo para listado'!$AB$155:$AB$1048576,0),MATCH((CUADRO!H$4&amp;$E978),'Hoja de Trabajo para listado'!$AB$151:$BA$151,0)),0)+IFERROR(INDEX('Hoja de Trabajo para listado'!$BC$155:$CB$1048576,MATCH($A978,'Hoja de Trabajo para listado'!$BC$155:$BC$1048576,0),MATCH((CUADRO!H$4&amp;$E978),'Hoja de Trabajo para listado'!$BC$151:$CB$151,0)),0)+IFERROR(INDEX('Hoja de Trabajo para listado'!$DE$153:$DG$274,MATCH($A978,'Hoja de Trabajo para listado'!$DE$153:$DE$1048576,0),MATCH((CUADRO!H$4&amp;$E978),'Hoja de Trabajo para listado'!$DE$151:$DG$151,0)),0)+IFERROR(INDEX('Hoja de Trabajo para listado'!$CD$155:$DC$1048576,MATCH($A978,'Hoja de Trabajo para listado'!$CD$155:$CD$1048576,0),MATCH((CUADRO!H$4&amp;$E978),'Hoja de Trabajo para listado'!$CD$151:$DC$151,0)),0)</f>
        <v>0</v>
      </c>
      <c r="I978" s="243">
        <f ca="1">+IFERROR(INDEX('Hoja de Trabajo para listado'!$A$155:$Z$1048576,MATCH($A978,'Hoja de Trabajo para listado'!$A$155:$A$1048576,0),MATCH((CUADRO!I$4&amp;$E978),'Hoja de Trabajo para listado'!$A$151:$Z$151,0)),0)+IFERROR(INDEX('Hoja de Trabajo para listado'!$AB$155:$BA$1048576,MATCH($A978,'Hoja de Trabajo para listado'!$AB$155:$AB$1048576,0),MATCH((CUADRO!I$4&amp;$E978),'Hoja de Trabajo para listado'!$AB$151:$BA$151,0)),0)+IFERROR(INDEX('Hoja de Trabajo para listado'!$BC$155:$CB$1048576,MATCH($A978,'Hoja de Trabajo para listado'!$BC$155:$BC$1048576,0),MATCH((CUADRO!I$4&amp;$E978),'Hoja de Trabajo para listado'!$BC$151:$CB$151,0)),0)+IFERROR(INDEX('Hoja de Trabajo para listado'!$DE$153:$DG$274,MATCH($A978,'Hoja de Trabajo para listado'!$DE$153:$DE$1048576,0),MATCH((CUADRO!I$4&amp;$E978),'Hoja de Trabajo para listado'!$DE$151:$DG$151,0)),0)+IFERROR(INDEX('Hoja de Trabajo para listado'!$CD$155:$DC$1048576,MATCH($A978,'Hoja de Trabajo para listado'!$CD$155:$CD$1048576,0),MATCH((CUADRO!I$4&amp;$E978),'Hoja de Trabajo para listado'!$CD$151:$DC$151,0)),0)</f>
        <v>0</v>
      </c>
      <c r="J978" s="243">
        <f ca="1">+IFERROR(INDEX('Hoja de Trabajo para listado'!$A$155:$Z$1048576,MATCH($A978,'Hoja de Trabajo para listado'!$A$155:$A$1048576,0),MATCH((CUADRO!J$4&amp;$E978),'Hoja de Trabajo para listado'!$A$151:$Z$151,0)),0)+IFERROR(INDEX('Hoja de Trabajo para listado'!$AB$155:$BA$1048576,MATCH($A978,'Hoja de Trabajo para listado'!$AB$155:$AB$1048576,0),MATCH((CUADRO!J$4&amp;$E978),'Hoja de Trabajo para listado'!$AB$151:$BA$151,0)),0)+IFERROR(INDEX('Hoja de Trabajo para listado'!$BC$155:$CB$1048576,MATCH($A978,'Hoja de Trabajo para listado'!$BC$155:$BC$1048576,0),MATCH((CUADRO!J$4&amp;$E978),'Hoja de Trabajo para listado'!$BC$151:$CB$151,0)),0)+IFERROR(INDEX('Hoja de Trabajo para listado'!$DE$153:$DG$274,MATCH($A978,'Hoja de Trabajo para listado'!$DE$153:$DE$1048576,0),MATCH((CUADRO!J$4&amp;$E978),'Hoja de Trabajo para listado'!$DE$151:$DG$151,0)),0)+IFERROR(INDEX('Hoja de Trabajo para listado'!$CD$155:$DC$1048576,MATCH($A978,'Hoja de Trabajo para listado'!$CD$155:$CD$1048576,0),MATCH((CUADRO!J$4&amp;$E978),'Hoja de Trabajo para listado'!$CD$151:$DC$151,0)),0)</f>
        <v>0</v>
      </c>
      <c r="K978" s="243">
        <f ca="1">+IFERROR(INDEX('Hoja de Trabajo para listado'!$A$155:$Z$1048576,MATCH($A978,'Hoja de Trabajo para listado'!$A$155:$A$1048576,0),MATCH((CUADRO!K$4&amp;$E978),'Hoja de Trabajo para listado'!$A$151:$Z$151,0)),0)+IFERROR(INDEX('Hoja de Trabajo para listado'!$AB$155:$BA$1048576,MATCH($A978,'Hoja de Trabajo para listado'!$AB$155:$AB$1048576,0),MATCH((CUADRO!K$4&amp;$E978),'Hoja de Trabajo para listado'!$AB$151:$BA$151,0)),0)+IFERROR(INDEX('Hoja de Trabajo para listado'!$BC$155:$CB$1048576,MATCH($A978,'Hoja de Trabajo para listado'!$BC$155:$BC$1048576,0),MATCH((CUADRO!K$4&amp;$E978),'Hoja de Trabajo para listado'!$BC$151:$CB$151,0)),0)+IFERROR(INDEX('Hoja de Trabajo para listado'!$DE$153:$DG$274,MATCH($A978,'Hoja de Trabajo para listado'!$DE$153:$DE$1048576,0),MATCH((CUADRO!K$4&amp;$E978),'Hoja de Trabajo para listado'!$DE$151:$DG$151,0)),0)+IFERROR(INDEX('Hoja de Trabajo para listado'!$CD$155:$DC$1048576,MATCH($A978,'Hoja de Trabajo para listado'!$CD$155:$CD$1048576,0),MATCH((CUADRO!K$4&amp;$E978),'Hoja de Trabajo para listado'!$CD$151:$DC$151,0)),0)</f>
        <v>0</v>
      </c>
      <c r="L978" s="243">
        <f ca="1">+IFERROR(INDEX('Hoja de Trabajo para listado'!$A$155:$Z$1048576,MATCH($A978,'Hoja de Trabajo para listado'!$A$155:$A$1048576,0),MATCH((CUADRO!L$4&amp;$E978),'Hoja de Trabajo para listado'!$A$151:$Z$151,0)),0)+IFERROR(INDEX('Hoja de Trabajo para listado'!$AB$155:$BA$1048576,MATCH($A978,'Hoja de Trabajo para listado'!$AB$155:$AB$1048576,0),MATCH((CUADRO!L$4&amp;$E978),'Hoja de Trabajo para listado'!$AB$151:$BA$151,0)),0)+IFERROR(INDEX('Hoja de Trabajo para listado'!$BC$155:$CB$1048576,MATCH($A978,'Hoja de Trabajo para listado'!$BC$155:$BC$1048576,0),MATCH((CUADRO!L$4&amp;$E978),'Hoja de Trabajo para listado'!$BC$151:$CB$151,0)),0)+IFERROR(INDEX('Hoja de Trabajo para listado'!$DE$153:$DG$274,MATCH($A978,'Hoja de Trabajo para listado'!$DE$153:$DE$1048576,0),MATCH((CUADRO!L$4&amp;$E978),'Hoja de Trabajo para listado'!$DE$151:$DG$151,0)),0)+IFERROR(INDEX('Hoja de Trabajo para listado'!$CD$155:$DC$1048576,MATCH($A978,'Hoja de Trabajo para listado'!$CD$155:$CD$1048576,0),MATCH((CUADRO!L$4&amp;$E978),'Hoja de Trabajo para listado'!$CD$151:$DC$151,0)),0)</f>
        <v>0</v>
      </c>
      <c r="M978" s="243">
        <f ca="1">+IFERROR(INDEX('Hoja de Trabajo para listado'!$A$155:$Z$1048576,MATCH($A978,'Hoja de Trabajo para listado'!$A$155:$A$1048576,0),MATCH((CUADRO!M$4&amp;$E978),'Hoja de Trabajo para listado'!$A$151:$Z$151,0)),0)+IFERROR(INDEX('Hoja de Trabajo para listado'!$AB$155:$BA$1048576,MATCH($A978,'Hoja de Trabajo para listado'!$AB$155:$AB$1048576,0),MATCH((CUADRO!M$4&amp;$E978),'Hoja de Trabajo para listado'!$AB$151:$BA$151,0)),0)+IFERROR(INDEX('Hoja de Trabajo para listado'!$BC$155:$CB$1048576,MATCH($A978,'Hoja de Trabajo para listado'!$BC$155:$BC$1048576,0),MATCH((CUADRO!M$4&amp;$E978),'Hoja de Trabajo para listado'!$BC$151:$CB$151,0)),0)+IFERROR(INDEX('Hoja de Trabajo para listado'!$DE$153:$DG$274,MATCH($A978,'Hoja de Trabajo para listado'!$DE$153:$DE$1048576,0),MATCH((CUADRO!M$4&amp;$E978),'Hoja de Trabajo para listado'!$DE$151:$DG$151,0)),0)+IFERROR(INDEX('Hoja de Trabajo para listado'!$CD$155:$DC$1048576,MATCH($A978,'Hoja de Trabajo para listado'!$CD$155:$CD$1048576,0),MATCH((CUADRO!M$4&amp;$E978),'Hoja de Trabajo para listado'!$CD$151:$DC$151,0)),0)</f>
        <v>0</v>
      </c>
      <c r="N978" s="243">
        <f ca="1">+IFERROR(INDEX('Hoja de Trabajo para listado'!$A$155:$Z$1048576,MATCH($A978,'Hoja de Trabajo para listado'!$A$155:$A$1048576,0),MATCH((CUADRO!N$4&amp;$E978),'Hoja de Trabajo para listado'!$A$151:$Z$151,0)),0)+IFERROR(INDEX('Hoja de Trabajo para listado'!$AB$155:$BA$1048576,MATCH($A978,'Hoja de Trabajo para listado'!$AB$155:$AB$1048576,0),MATCH((CUADRO!N$4&amp;$E978),'Hoja de Trabajo para listado'!$AB$151:$BA$151,0)),0)+IFERROR(INDEX('Hoja de Trabajo para listado'!$BC$155:$CB$1048576,MATCH($A978,'Hoja de Trabajo para listado'!$BC$155:$BC$1048576,0),MATCH((CUADRO!N$4&amp;$E978),'Hoja de Trabajo para listado'!$BC$151:$CB$151,0)),0)+IFERROR(INDEX('Hoja de Trabajo para listado'!$DE$153:$DG$274,MATCH($A978,'Hoja de Trabajo para listado'!$DE$153:$DE$1048576,0),MATCH((CUADRO!N$4&amp;$E978),'Hoja de Trabajo para listado'!$DE$151:$DG$151,0)),0)+IFERROR(INDEX('Hoja de Trabajo para listado'!$CD$155:$DC$1048576,MATCH($A978,'Hoja de Trabajo para listado'!$CD$155:$CD$1048576,0),MATCH((CUADRO!N$4&amp;$E978),'Hoja de Trabajo para listado'!$CD$151:$DC$151,0)),0)</f>
        <v>0</v>
      </c>
      <c r="O978" s="243">
        <f ca="1">+IFERROR(INDEX('Hoja de Trabajo para listado'!$A$155:$Z$1048576,MATCH($A978,'Hoja de Trabajo para listado'!$A$155:$A$1048576,0),MATCH((CUADRO!O$4&amp;$E978),'Hoja de Trabajo para listado'!$A$151:$Z$151,0)),0)+IFERROR(INDEX('Hoja de Trabajo para listado'!$AB$155:$BA$1048576,MATCH($A978,'Hoja de Trabajo para listado'!$AB$155:$AB$1048576,0),MATCH((CUADRO!O$4&amp;$E978),'Hoja de Trabajo para listado'!$AB$151:$BA$151,0)),0)+IFERROR(INDEX('Hoja de Trabajo para listado'!$BC$155:$CB$1048576,MATCH($A978,'Hoja de Trabajo para listado'!$BC$155:$BC$1048576,0),MATCH((CUADRO!O$4&amp;$E978),'Hoja de Trabajo para listado'!$BC$151:$CB$151,0)),0)+IFERROR(INDEX('Hoja de Trabajo para listado'!$DE$153:$DG$274,MATCH($A978,'Hoja de Trabajo para listado'!$DE$153:$DE$1048576,0),MATCH((CUADRO!O$4&amp;$E978),'Hoja de Trabajo para listado'!$DE$151:$DG$151,0)),0)+IFERROR(INDEX('Hoja de Trabajo para listado'!$CD$155:$DC$1048576,MATCH($A978,'Hoja de Trabajo para listado'!$CD$155:$CD$1048576,0),MATCH((CUADRO!O$4&amp;$E978),'Hoja de Trabajo para listado'!$CD$151:$DC$151,0)),0)</f>
        <v>0</v>
      </c>
      <c r="P978" s="243">
        <f ca="1">+IFERROR(INDEX('Hoja de Trabajo para listado'!$A$155:$Z$1048576,MATCH($A978,'Hoja de Trabajo para listado'!$A$155:$A$1048576,0),MATCH((CUADRO!P$4&amp;$E978),'Hoja de Trabajo para listado'!$A$151:$Z$151,0)),0)+IFERROR(INDEX('Hoja de Trabajo para listado'!$AB$155:$BA$1048576,MATCH($A978,'Hoja de Trabajo para listado'!$AB$155:$AB$1048576,0),MATCH((CUADRO!P$4&amp;$E978),'Hoja de Trabajo para listado'!$AB$151:$BA$151,0)),0)+IFERROR(INDEX('Hoja de Trabajo para listado'!$BC$155:$CB$1048576,MATCH($A978,'Hoja de Trabajo para listado'!$BC$155:$BC$1048576,0),MATCH((CUADRO!P$4&amp;$E978),'Hoja de Trabajo para listado'!$BC$151:$CB$151,0)),0)+IFERROR(INDEX('Hoja de Trabajo para listado'!$DE$153:$DG$274,MATCH($A978,'Hoja de Trabajo para listado'!$DE$153:$DE$1048576,0),MATCH((CUADRO!P$4&amp;$E978),'Hoja de Trabajo para listado'!$DE$151:$DG$151,0)),0)+IFERROR(INDEX('Hoja de Trabajo para listado'!$CD$155:$DC$1048576,MATCH($A978,'Hoja de Trabajo para listado'!$CD$155:$CD$1048576,0),MATCH((CUADRO!P$4&amp;$E978),'Hoja de Trabajo para listado'!$CD$151:$DC$151,0)),0)</f>
        <v>0</v>
      </c>
      <c r="Q978" s="243">
        <f ca="1">+IFERROR(INDEX('Hoja de Trabajo para listado'!$A$155:$Z$1048576,MATCH($A978,'Hoja de Trabajo para listado'!$A$155:$A$1048576,0),MATCH((CUADRO!Q$4&amp;$E978),'Hoja de Trabajo para listado'!$A$151:$Z$151,0)),0)+IFERROR(INDEX('Hoja de Trabajo para listado'!$AB$155:$BA$1048576,MATCH($A978,'Hoja de Trabajo para listado'!$AB$155:$AB$1048576,0),MATCH((CUADRO!Q$4&amp;$E978),'Hoja de Trabajo para listado'!$AB$151:$BA$151,0)),0)+IFERROR(INDEX('Hoja de Trabajo para listado'!$BC$155:$CB$1048576,MATCH($A978,'Hoja de Trabajo para listado'!$BC$155:$BC$1048576,0),MATCH((CUADRO!Q$4&amp;$E978),'Hoja de Trabajo para listado'!$BC$151:$CB$151,0)),0)+IFERROR(INDEX('Hoja de Trabajo para listado'!$DE$153:$DG$274,MATCH($A978,'Hoja de Trabajo para listado'!$DE$153:$DE$1048576,0),MATCH((CUADRO!Q$4&amp;$E978),'Hoja de Trabajo para listado'!$DE$151:$DG$151,0)),0)+IFERROR(INDEX('Hoja de Trabajo para listado'!$CD$155:$DC$1048576,MATCH($A978,'Hoja de Trabajo para listado'!$CD$155:$CD$1048576,0),MATCH((CUADRO!Q$4&amp;$E978),'Hoja de Trabajo para listado'!$CD$151:$DC$151,0)),0)</f>
        <v>0</v>
      </c>
      <c r="R978" s="243">
        <f t="shared" ca="1" si="30"/>
        <v>0</v>
      </c>
      <c r="S978" s="253">
        <f ca="1">+R977+R978</f>
        <v>0</v>
      </c>
      <c r="T978" s="243">
        <f ca="1">+S978</f>
        <v>0</v>
      </c>
      <c r="U978" s="240">
        <f t="shared" si="31"/>
        <v>2</v>
      </c>
    </row>
    <row r="979" spans="1:21" customFormat="1" ht="15" hidden="1" customHeight="1">
      <c r="A979" s="32">
        <v>1722</v>
      </c>
      <c r="B979" s="381">
        <f>+A979</f>
        <v>1722</v>
      </c>
      <c r="C979" s="245" t="e">
        <f>+VLOOKUP(A979,bd_lista!$A$3:$C$592,3,FALSE)</f>
        <v>#N/A</v>
      </c>
      <c r="D979" s="383" t="e">
        <f>+C979</f>
        <v>#N/A</v>
      </c>
      <c r="E979" s="240" t="s">
        <v>683</v>
      </c>
      <c r="F979" s="241">
        <f ca="1">+IFERROR(INDEX('Hoja de Trabajo para listado'!$A$155:$Z$1048576,MATCH($A979,'Hoja de Trabajo para listado'!$A$155:$A$1048576,0),MATCH((CUADRO!F$4&amp;$E979),'Hoja de Trabajo para listado'!$A$151:$Z$151,0)),0)+IFERROR(INDEX('Hoja de Trabajo para listado'!$AB$155:$BA$1048576,MATCH($A979,'Hoja de Trabajo para listado'!$AB$155:$AB$1048576,0),MATCH((CUADRO!F$4&amp;$E979),'Hoja de Trabajo para listado'!$AB$151:$BA$151,0)),0)+IFERROR(INDEX('Hoja de Trabajo para listado'!$BC$155:$CB$1048576,MATCH($A979,'Hoja de Trabajo para listado'!$BC$155:$BC$1048576,0),MATCH((CUADRO!F$4&amp;$E979),'Hoja de Trabajo para listado'!$BC$151:$CB$151,0)),0)+IFERROR(INDEX('Hoja de Trabajo para listado'!$DE$153:$DG$274,MATCH($A979,'Hoja de Trabajo para listado'!$DE$153:$DE$1048576,0),MATCH((CUADRO!F$4&amp;$E979),'Hoja de Trabajo para listado'!$DE$151:$DG$151,0)),0)+IFERROR(INDEX('Hoja de Trabajo para listado'!$CD$155:$DC$1048576,MATCH($A979,'Hoja de Trabajo para listado'!$CD$155:$CD$1048576,0),MATCH((CUADRO!F$4&amp;$E979),'Hoja de Trabajo para listado'!$CD$151:$DC$151,0)),0)</f>
        <v>0</v>
      </c>
      <c r="G979" s="241">
        <f ca="1">+IFERROR(INDEX('Hoja de Trabajo para listado'!$A$155:$Z$1048576,MATCH($A979,'Hoja de Trabajo para listado'!$A$155:$A$1048576,0),MATCH((CUADRO!G$4&amp;$E979),'Hoja de Trabajo para listado'!$A$151:$Z$151,0)),0)+IFERROR(INDEX('Hoja de Trabajo para listado'!$AB$155:$BA$1048576,MATCH($A979,'Hoja de Trabajo para listado'!$AB$155:$AB$1048576,0),MATCH((CUADRO!G$4&amp;$E979),'Hoja de Trabajo para listado'!$AB$151:$BA$151,0)),0)+IFERROR(INDEX('Hoja de Trabajo para listado'!$BC$155:$CB$1048576,MATCH($A979,'Hoja de Trabajo para listado'!$BC$155:$BC$1048576,0),MATCH((CUADRO!G$4&amp;$E979),'Hoja de Trabajo para listado'!$BC$151:$CB$151,0)),0)+IFERROR(INDEX('Hoja de Trabajo para listado'!$DE$153:$DG$274,MATCH($A979,'Hoja de Trabajo para listado'!$DE$153:$DE$1048576,0),MATCH((CUADRO!G$4&amp;$E979),'Hoja de Trabajo para listado'!$DE$151:$DG$151,0)),0)+IFERROR(INDEX('Hoja de Trabajo para listado'!$CD$155:$DC$1048576,MATCH($A979,'Hoja de Trabajo para listado'!$CD$155:$CD$1048576,0),MATCH((CUADRO!G$4&amp;$E979),'Hoja de Trabajo para listado'!$CD$151:$DC$151,0)),0)</f>
        <v>0</v>
      </c>
      <c r="H979" s="241">
        <f ca="1">+IFERROR(INDEX('Hoja de Trabajo para listado'!$A$155:$Z$1048576,MATCH($A979,'Hoja de Trabajo para listado'!$A$155:$A$1048576,0),MATCH((CUADRO!H$4&amp;$E979),'Hoja de Trabajo para listado'!$A$151:$Z$151,0)),0)+IFERROR(INDEX('Hoja de Trabajo para listado'!$AB$155:$BA$1048576,MATCH($A979,'Hoja de Trabajo para listado'!$AB$155:$AB$1048576,0),MATCH((CUADRO!H$4&amp;$E979),'Hoja de Trabajo para listado'!$AB$151:$BA$151,0)),0)+IFERROR(INDEX('Hoja de Trabajo para listado'!$BC$155:$CB$1048576,MATCH($A979,'Hoja de Trabajo para listado'!$BC$155:$BC$1048576,0),MATCH((CUADRO!H$4&amp;$E979),'Hoja de Trabajo para listado'!$BC$151:$CB$151,0)),0)+IFERROR(INDEX('Hoja de Trabajo para listado'!$DE$153:$DG$274,MATCH($A979,'Hoja de Trabajo para listado'!$DE$153:$DE$1048576,0),MATCH((CUADRO!H$4&amp;$E979),'Hoja de Trabajo para listado'!$DE$151:$DG$151,0)),0)+IFERROR(INDEX('Hoja de Trabajo para listado'!$CD$155:$DC$1048576,MATCH($A979,'Hoja de Trabajo para listado'!$CD$155:$CD$1048576,0),MATCH((CUADRO!H$4&amp;$E979),'Hoja de Trabajo para listado'!$CD$151:$DC$151,0)),0)</f>
        <v>0</v>
      </c>
      <c r="I979" s="241">
        <f ca="1">+IFERROR(INDEX('Hoja de Trabajo para listado'!$A$155:$Z$1048576,MATCH($A979,'Hoja de Trabajo para listado'!$A$155:$A$1048576,0),MATCH((CUADRO!I$4&amp;$E979),'Hoja de Trabajo para listado'!$A$151:$Z$151,0)),0)+IFERROR(INDEX('Hoja de Trabajo para listado'!$AB$155:$BA$1048576,MATCH($A979,'Hoja de Trabajo para listado'!$AB$155:$AB$1048576,0),MATCH((CUADRO!I$4&amp;$E979),'Hoja de Trabajo para listado'!$AB$151:$BA$151,0)),0)+IFERROR(INDEX('Hoja de Trabajo para listado'!$BC$155:$CB$1048576,MATCH($A979,'Hoja de Trabajo para listado'!$BC$155:$BC$1048576,0),MATCH((CUADRO!I$4&amp;$E979),'Hoja de Trabajo para listado'!$BC$151:$CB$151,0)),0)+IFERROR(INDEX('Hoja de Trabajo para listado'!$DE$153:$DG$274,MATCH($A979,'Hoja de Trabajo para listado'!$DE$153:$DE$1048576,0),MATCH((CUADRO!I$4&amp;$E979),'Hoja de Trabajo para listado'!$DE$151:$DG$151,0)),0)+IFERROR(INDEX('Hoja de Trabajo para listado'!$CD$155:$DC$1048576,MATCH($A979,'Hoja de Trabajo para listado'!$CD$155:$CD$1048576,0),MATCH((CUADRO!I$4&amp;$E979),'Hoja de Trabajo para listado'!$CD$151:$DC$151,0)),0)</f>
        <v>0</v>
      </c>
      <c r="J979" s="241">
        <f ca="1">+IFERROR(INDEX('Hoja de Trabajo para listado'!$A$155:$Z$1048576,MATCH($A979,'Hoja de Trabajo para listado'!$A$155:$A$1048576,0),MATCH((CUADRO!J$4&amp;$E979),'Hoja de Trabajo para listado'!$A$151:$Z$151,0)),0)+IFERROR(INDEX('Hoja de Trabajo para listado'!$AB$155:$BA$1048576,MATCH($A979,'Hoja de Trabajo para listado'!$AB$155:$AB$1048576,0),MATCH((CUADRO!J$4&amp;$E979),'Hoja de Trabajo para listado'!$AB$151:$BA$151,0)),0)+IFERROR(INDEX('Hoja de Trabajo para listado'!$BC$155:$CB$1048576,MATCH($A979,'Hoja de Trabajo para listado'!$BC$155:$BC$1048576,0),MATCH((CUADRO!J$4&amp;$E979),'Hoja de Trabajo para listado'!$BC$151:$CB$151,0)),0)+IFERROR(INDEX('Hoja de Trabajo para listado'!$DE$153:$DG$274,MATCH($A979,'Hoja de Trabajo para listado'!$DE$153:$DE$1048576,0),MATCH((CUADRO!J$4&amp;$E979),'Hoja de Trabajo para listado'!$DE$151:$DG$151,0)),0)+IFERROR(INDEX('Hoja de Trabajo para listado'!$CD$155:$DC$1048576,MATCH($A979,'Hoja de Trabajo para listado'!$CD$155:$CD$1048576,0),MATCH((CUADRO!J$4&amp;$E979),'Hoja de Trabajo para listado'!$CD$151:$DC$151,0)),0)</f>
        <v>0</v>
      </c>
      <c r="K979" s="241">
        <f ca="1">+IFERROR(INDEX('Hoja de Trabajo para listado'!$A$155:$Z$1048576,MATCH($A979,'Hoja de Trabajo para listado'!$A$155:$A$1048576,0),MATCH((CUADRO!K$4&amp;$E979),'Hoja de Trabajo para listado'!$A$151:$Z$151,0)),0)+IFERROR(INDEX('Hoja de Trabajo para listado'!$AB$155:$BA$1048576,MATCH($A979,'Hoja de Trabajo para listado'!$AB$155:$AB$1048576,0),MATCH((CUADRO!K$4&amp;$E979),'Hoja de Trabajo para listado'!$AB$151:$BA$151,0)),0)+IFERROR(INDEX('Hoja de Trabajo para listado'!$BC$155:$CB$1048576,MATCH($A979,'Hoja de Trabajo para listado'!$BC$155:$BC$1048576,0),MATCH((CUADRO!K$4&amp;$E979),'Hoja de Trabajo para listado'!$BC$151:$CB$151,0)),0)+IFERROR(INDEX('Hoja de Trabajo para listado'!$DE$153:$DG$274,MATCH($A979,'Hoja de Trabajo para listado'!$DE$153:$DE$1048576,0),MATCH((CUADRO!K$4&amp;$E979),'Hoja de Trabajo para listado'!$DE$151:$DG$151,0)),0)+IFERROR(INDEX('Hoja de Trabajo para listado'!$CD$155:$DC$1048576,MATCH($A979,'Hoja de Trabajo para listado'!$CD$155:$CD$1048576,0),MATCH((CUADRO!K$4&amp;$E979),'Hoja de Trabajo para listado'!$CD$151:$DC$151,0)),0)</f>
        <v>0</v>
      </c>
      <c r="L979" s="241">
        <f ca="1">+IFERROR(INDEX('Hoja de Trabajo para listado'!$A$155:$Z$1048576,MATCH($A979,'Hoja de Trabajo para listado'!$A$155:$A$1048576,0),MATCH((CUADRO!L$4&amp;$E979),'Hoja de Trabajo para listado'!$A$151:$Z$151,0)),0)+IFERROR(INDEX('Hoja de Trabajo para listado'!$AB$155:$BA$1048576,MATCH($A979,'Hoja de Trabajo para listado'!$AB$155:$AB$1048576,0),MATCH((CUADRO!L$4&amp;$E979),'Hoja de Trabajo para listado'!$AB$151:$BA$151,0)),0)+IFERROR(INDEX('Hoja de Trabajo para listado'!$BC$155:$CB$1048576,MATCH($A979,'Hoja de Trabajo para listado'!$BC$155:$BC$1048576,0),MATCH((CUADRO!L$4&amp;$E979),'Hoja de Trabajo para listado'!$BC$151:$CB$151,0)),0)+IFERROR(INDEX('Hoja de Trabajo para listado'!$DE$153:$DG$274,MATCH($A979,'Hoja de Trabajo para listado'!$DE$153:$DE$1048576,0),MATCH((CUADRO!L$4&amp;$E979),'Hoja de Trabajo para listado'!$DE$151:$DG$151,0)),0)+IFERROR(INDEX('Hoja de Trabajo para listado'!$CD$155:$DC$1048576,MATCH($A979,'Hoja de Trabajo para listado'!$CD$155:$CD$1048576,0),MATCH((CUADRO!L$4&amp;$E979),'Hoja de Trabajo para listado'!$CD$151:$DC$151,0)),0)</f>
        <v>0</v>
      </c>
      <c r="M979" s="241">
        <f ca="1">+IFERROR(INDEX('Hoja de Trabajo para listado'!$A$155:$Z$1048576,MATCH($A979,'Hoja de Trabajo para listado'!$A$155:$A$1048576,0),MATCH((CUADRO!M$4&amp;$E979),'Hoja de Trabajo para listado'!$A$151:$Z$151,0)),0)+IFERROR(INDEX('Hoja de Trabajo para listado'!$AB$155:$BA$1048576,MATCH($A979,'Hoja de Trabajo para listado'!$AB$155:$AB$1048576,0),MATCH((CUADRO!M$4&amp;$E979),'Hoja de Trabajo para listado'!$AB$151:$BA$151,0)),0)+IFERROR(INDEX('Hoja de Trabajo para listado'!$BC$155:$CB$1048576,MATCH($A979,'Hoja de Trabajo para listado'!$BC$155:$BC$1048576,0),MATCH((CUADRO!M$4&amp;$E979),'Hoja de Trabajo para listado'!$BC$151:$CB$151,0)),0)+IFERROR(INDEX('Hoja de Trabajo para listado'!$DE$153:$DG$274,MATCH($A979,'Hoja de Trabajo para listado'!$DE$153:$DE$1048576,0),MATCH((CUADRO!M$4&amp;$E979),'Hoja de Trabajo para listado'!$DE$151:$DG$151,0)),0)+IFERROR(INDEX('Hoja de Trabajo para listado'!$CD$155:$DC$1048576,MATCH($A979,'Hoja de Trabajo para listado'!$CD$155:$CD$1048576,0),MATCH((CUADRO!M$4&amp;$E979),'Hoja de Trabajo para listado'!$CD$151:$DC$151,0)),0)</f>
        <v>0</v>
      </c>
      <c r="N979" s="241">
        <f ca="1">+IFERROR(INDEX('Hoja de Trabajo para listado'!$A$155:$Z$1048576,MATCH($A979,'Hoja de Trabajo para listado'!$A$155:$A$1048576,0),MATCH((CUADRO!N$4&amp;$E979),'Hoja de Trabajo para listado'!$A$151:$Z$151,0)),0)+IFERROR(INDEX('Hoja de Trabajo para listado'!$AB$155:$BA$1048576,MATCH($A979,'Hoja de Trabajo para listado'!$AB$155:$AB$1048576,0),MATCH((CUADRO!N$4&amp;$E979),'Hoja de Trabajo para listado'!$AB$151:$BA$151,0)),0)+IFERROR(INDEX('Hoja de Trabajo para listado'!$BC$155:$CB$1048576,MATCH($A979,'Hoja de Trabajo para listado'!$BC$155:$BC$1048576,0),MATCH((CUADRO!N$4&amp;$E979),'Hoja de Trabajo para listado'!$BC$151:$CB$151,0)),0)+IFERROR(INDEX('Hoja de Trabajo para listado'!$DE$153:$DG$274,MATCH($A979,'Hoja de Trabajo para listado'!$DE$153:$DE$1048576,0),MATCH((CUADRO!N$4&amp;$E979),'Hoja de Trabajo para listado'!$DE$151:$DG$151,0)),0)+IFERROR(INDEX('Hoja de Trabajo para listado'!$CD$155:$DC$1048576,MATCH($A979,'Hoja de Trabajo para listado'!$CD$155:$CD$1048576,0),MATCH((CUADRO!N$4&amp;$E979),'Hoja de Trabajo para listado'!$CD$151:$DC$151,0)),0)</f>
        <v>0</v>
      </c>
      <c r="O979" s="241">
        <f ca="1">+IFERROR(INDEX('Hoja de Trabajo para listado'!$A$155:$Z$1048576,MATCH($A979,'Hoja de Trabajo para listado'!$A$155:$A$1048576,0),MATCH((CUADRO!O$4&amp;$E979),'Hoja de Trabajo para listado'!$A$151:$Z$151,0)),0)+IFERROR(INDEX('Hoja de Trabajo para listado'!$AB$155:$BA$1048576,MATCH($A979,'Hoja de Trabajo para listado'!$AB$155:$AB$1048576,0),MATCH((CUADRO!O$4&amp;$E979),'Hoja de Trabajo para listado'!$AB$151:$BA$151,0)),0)+IFERROR(INDEX('Hoja de Trabajo para listado'!$BC$155:$CB$1048576,MATCH($A979,'Hoja de Trabajo para listado'!$BC$155:$BC$1048576,0),MATCH((CUADRO!O$4&amp;$E979),'Hoja de Trabajo para listado'!$BC$151:$CB$151,0)),0)+IFERROR(INDEX('Hoja de Trabajo para listado'!$DE$153:$DG$274,MATCH($A979,'Hoja de Trabajo para listado'!$DE$153:$DE$1048576,0),MATCH((CUADRO!O$4&amp;$E979),'Hoja de Trabajo para listado'!$DE$151:$DG$151,0)),0)+IFERROR(INDEX('Hoja de Trabajo para listado'!$CD$155:$DC$1048576,MATCH($A979,'Hoja de Trabajo para listado'!$CD$155:$CD$1048576,0),MATCH((CUADRO!O$4&amp;$E979),'Hoja de Trabajo para listado'!$CD$151:$DC$151,0)),0)</f>
        <v>0</v>
      </c>
      <c r="P979" s="241">
        <f ca="1">+IFERROR(INDEX('Hoja de Trabajo para listado'!$A$155:$Z$1048576,MATCH($A979,'Hoja de Trabajo para listado'!$A$155:$A$1048576,0),MATCH((CUADRO!P$4&amp;$E979),'Hoja de Trabajo para listado'!$A$151:$Z$151,0)),0)+IFERROR(INDEX('Hoja de Trabajo para listado'!$AB$155:$BA$1048576,MATCH($A979,'Hoja de Trabajo para listado'!$AB$155:$AB$1048576,0),MATCH((CUADRO!P$4&amp;$E979),'Hoja de Trabajo para listado'!$AB$151:$BA$151,0)),0)+IFERROR(INDEX('Hoja de Trabajo para listado'!$BC$155:$CB$1048576,MATCH($A979,'Hoja de Trabajo para listado'!$BC$155:$BC$1048576,0),MATCH((CUADRO!P$4&amp;$E979),'Hoja de Trabajo para listado'!$BC$151:$CB$151,0)),0)+IFERROR(INDEX('Hoja de Trabajo para listado'!$DE$153:$DG$274,MATCH($A979,'Hoja de Trabajo para listado'!$DE$153:$DE$1048576,0),MATCH((CUADRO!P$4&amp;$E979),'Hoja de Trabajo para listado'!$DE$151:$DG$151,0)),0)+IFERROR(INDEX('Hoja de Trabajo para listado'!$CD$155:$DC$1048576,MATCH($A979,'Hoja de Trabajo para listado'!$CD$155:$CD$1048576,0),MATCH((CUADRO!P$4&amp;$E979),'Hoja de Trabajo para listado'!$CD$151:$DC$151,0)),0)</f>
        <v>0</v>
      </c>
      <c r="Q979" s="241">
        <f ca="1">+IFERROR(INDEX('Hoja de Trabajo para listado'!$A$155:$Z$1048576,MATCH($A979,'Hoja de Trabajo para listado'!$A$155:$A$1048576,0),MATCH((CUADRO!Q$4&amp;$E979),'Hoja de Trabajo para listado'!$A$151:$Z$151,0)),0)+IFERROR(INDEX('Hoja de Trabajo para listado'!$AB$155:$BA$1048576,MATCH($A979,'Hoja de Trabajo para listado'!$AB$155:$AB$1048576,0),MATCH((CUADRO!Q$4&amp;$E979),'Hoja de Trabajo para listado'!$AB$151:$BA$151,0)),0)+IFERROR(INDEX('Hoja de Trabajo para listado'!$BC$155:$CB$1048576,MATCH($A979,'Hoja de Trabajo para listado'!$BC$155:$BC$1048576,0),MATCH((CUADRO!Q$4&amp;$E979),'Hoja de Trabajo para listado'!$BC$151:$CB$151,0)),0)+IFERROR(INDEX('Hoja de Trabajo para listado'!$DE$153:$DG$274,MATCH($A979,'Hoja de Trabajo para listado'!$DE$153:$DE$1048576,0),MATCH((CUADRO!Q$4&amp;$E979),'Hoja de Trabajo para listado'!$DE$151:$DG$151,0)),0)+IFERROR(INDEX('Hoja de Trabajo para listado'!$CD$155:$DC$1048576,MATCH($A979,'Hoja de Trabajo para listado'!$CD$155:$CD$1048576,0),MATCH((CUADRO!Q$4&amp;$E979),'Hoja de Trabajo para listado'!$CD$151:$DC$151,0)),0)</f>
        <v>0</v>
      </c>
      <c r="R979" s="241">
        <f t="shared" ca="1" si="30"/>
        <v>0</v>
      </c>
      <c r="S979" s="247"/>
      <c r="T979" s="241">
        <f ca="1">+T980</f>
        <v>0</v>
      </c>
      <c r="U979" s="268">
        <f t="shared" si="31"/>
        <v>1</v>
      </c>
    </row>
    <row r="980" spans="1:21" customFormat="1" ht="15" hidden="1" customHeight="1">
      <c r="A980" s="32">
        <v>1722</v>
      </c>
      <c r="B980" s="382"/>
      <c r="C980" s="245" t="e">
        <f>+VLOOKUP(A980,bd_lista!$A$3:$C$592,3,FALSE)</f>
        <v>#N/A</v>
      </c>
      <c r="D980" s="384"/>
      <c r="E980" s="242" t="s">
        <v>684</v>
      </c>
      <c r="F980" s="243">
        <f ca="1">+IFERROR(INDEX('Hoja de Trabajo para listado'!$A$155:$Z$1048576,MATCH($A980,'Hoja de Trabajo para listado'!$A$155:$A$1048576,0),MATCH((CUADRO!F$4&amp;$E980),'Hoja de Trabajo para listado'!$A$151:$Z$151,0)),0)+IFERROR(INDEX('Hoja de Trabajo para listado'!$AB$155:$BA$1048576,MATCH($A980,'Hoja de Trabajo para listado'!$AB$155:$AB$1048576,0),MATCH((CUADRO!F$4&amp;$E980),'Hoja de Trabajo para listado'!$AB$151:$BA$151,0)),0)+IFERROR(INDEX('Hoja de Trabajo para listado'!$BC$155:$CB$1048576,MATCH($A980,'Hoja de Trabajo para listado'!$BC$155:$BC$1048576,0),MATCH((CUADRO!F$4&amp;$E980),'Hoja de Trabajo para listado'!$BC$151:$CB$151,0)),0)+IFERROR(INDEX('Hoja de Trabajo para listado'!$DE$153:$DG$274,MATCH($A980,'Hoja de Trabajo para listado'!$DE$153:$DE$1048576,0),MATCH((CUADRO!F$4&amp;$E980),'Hoja de Trabajo para listado'!$DE$151:$DG$151,0)),0)+IFERROR(INDEX('Hoja de Trabajo para listado'!$CD$155:$DC$1048576,MATCH($A980,'Hoja de Trabajo para listado'!$CD$155:$CD$1048576,0),MATCH((CUADRO!F$4&amp;$E980),'Hoja de Trabajo para listado'!$CD$151:$DC$151,0)),0)</f>
        <v>0</v>
      </c>
      <c r="G980" s="243">
        <f ca="1">+IFERROR(INDEX('Hoja de Trabajo para listado'!$A$155:$Z$1048576,MATCH($A980,'Hoja de Trabajo para listado'!$A$155:$A$1048576,0),MATCH((CUADRO!G$4&amp;$E980),'Hoja de Trabajo para listado'!$A$151:$Z$151,0)),0)+IFERROR(INDEX('Hoja de Trabajo para listado'!$AB$155:$BA$1048576,MATCH($A980,'Hoja de Trabajo para listado'!$AB$155:$AB$1048576,0),MATCH((CUADRO!G$4&amp;$E980),'Hoja de Trabajo para listado'!$AB$151:$BA$151,0)),0)+IFERROR(INDEX('Hoja de Trabajo para listado'!$BC$155:$CB$1048576,MATCH($A980,'Hoja de Trabajo para listado'!$BC$155:$BC$1048576,0),MATCH((CUADRO!G$4&amp;$E980),'Hoja de Trabajo para listado'!$BC$151:$CB$151,0)),0)+IFERROR(INDEX('Hoja de Trabajo para listado'!$DE$153:$DG$274,MATCH($A980,'Hoja de Trabajo para listado'!$DE$153:$DE$1048576,0),MATCH((CUADRO!G$4&amp;$E980),'Hoja de Trabajo para listado'!$DE$151:$DG$151,0)),0)+IFERROR(INDEX('Hoja de Trabajo para listado'!$CD$155:$DC$1048576,MATCH($A980,'Hoja de Trabajo para listado'!$CD$155:$CD$1048576,0),MATCH((CUADRO!G$4&amp;$E980),'Hoja de Trabajo para listado'!$CD$151:$DC$151,0)),0)</f>
        <v>0</v>
      </c>
      <c r="H980" s="243">
        <f ca="1">+IFERROR(INDEX('Hoja de Trabajo para listado'!$A$155:$Z$1048576,MATCH($A980,'Hoja de Trabajo para listado'!$A$155:$A$1048576,0),MATCH((CUADRO!H$4&amp;$E980),'Hoja de Trabajo para listado'!$A$151:$Z$151,0)),0)+IFERROR(INDEX('Hoja de Trabajo para listado'!$AB$155:$BA$1048576,MATCH($A980,'Hoja de Trabajo para listado'!$AB$155:$AB$1048576,0),MATCH((CUADRO!H$4&amp;$E980),'Hoja de Trabajo para listado'!$AB$151:$BA$151,0)),0)+IFERROR(INDEX('Hoja de Trabajo para listado'!$BC$155:$CB$1048576,MATCH($A980,'Hoja de Trabajo para listado'!$BC$155:$BC$1048576,0),MATCH((CUADRO!H$4&amp;$E980),'Hoja de Trabajo para listado'!$BC$151:$CB$151,0)),0)+IFERROR(INDEX('Hoja de Trabajo para listado'!$DE$153:$DG$274,MATCH($A980,'Hoja de Trabajo para listado'!$DE$153:$DE$1048576,0),MATCH((CUADRO!H$4&amp;$E980),'Hoja de Trabajo para listado'!$DE$151:$DG$151,0)),0)+IFERROR(INDEX('Hoja de Trabajo para listado'!$CD$155:$DC$1048576,MATCH($A980,'Hoja de Trabajo para listado'!$CD$155:$CD$1048576,0),MATCH((CUADRO!H$4&amp;$E980),'Hoja de Trabajo para listado'!$CD$151:$DC$151,0)),0)</f>
        <v>0</v>
      </c>
      <c r="I980" s="243">
        <f ca="1">+IFERROR(INDEX('Hoja de Trabajo para listado'!$A$155:$Z$1048576,MATCH($A980,'Hoja de Trabajo para listado'!$A$155:$A$1048576,0),MATCH((CUADRO!I$4&amp;$E980),'Hoja de Trabajo para listado'!$A$151:$Z$151,0)),0)+IFERROR(INDEX('Hoja de Trabajo para listado'!$AB$155:$BA$1048576,MATCH($A980,'Hoja de Trabajo para listado'!$AB$155:$AB$1048576,0),MATCH((CUADRO!I$4&amp;$E980),'Hoja de Trabajo para listado'!$AB$151:$BA$151,0)),0)+IFERROR(INDEX('Hoja de Trabajo para listado'!$BC$155:$CB$1048576,MATCH($A980,'Hoja de Trabajo para listado'!$BC$155:$BC$1048576,0),MATCH((CUADRO!I$4&amp;$E980),'Hoja de Trabajo para listado'!$BC$151:$CB$151,0)),0)+IFERROR(INDEX('Hoja de Trabajo para listado'!$DE$153:$DG$274,MATCH($A980,'Hoja de Trabajo para listado'!$DE$153:$DE$1048576,0),MATCH((CUADRO!I$4&amp;$E980),'Hoja de Trabajo para listado'!$DE$151:$DG$151,0)),0)+IFERROR(INDEX('Hoja de Trabajo para listado'!$CD$155:$DC$1048576,MATCH($A980,'Hoja de Trabajo para listado'!$CD$155:$CD$1048576,0),MATCH((CUADRO!I$4&amp;$E980),'Hoja de Trabajo para listado'!$CD$151:$DC$151,0)),0)</f>
        <v>0</v>
      </c>
      <c r="J980" s="243">
        <f ca="1">+IFERROR(INDEX('Hoja de Trabajo para listado'!$A$155:$Z$1048576,MATCH($A980,'Hoja de Trabajo para listado'!$A$155:$A$1048576,0),MATCH((CUADRO!J$4&amp;$E980),'Hoja de Trabajo para listado'!$A$151:$Z$151,0)),0)+IFERROR(INDEX('Hoja de Trabajo para listado'!$AB$155:$BA$1048576,MATCH($A980,'Hoja de Trabajo para listado'!$AB$155:$AB$1048576,0),MATCH((CUADRO!J$4&amp;$E980),'Hoja de Trabajo para listado'!$AB$151:$BA$151,0)),0)+IFERROR(INDEX('Hoja de Trabajo para listado'!$BC$155:$CB$1048576,MATCH($A980,'Hoja de Trabajo para listado'!$BC$155:$BC$1048576,0),MATCH((CUADRO!J$4&amp;$E980),'Hoja de Trabajo para listado'!$BC$151:$CB$151,0)),0)+IFERROR(INDEX('Hoja de Trabajo para listado'!$DE$153:$DG$274,MATCH($A980,'Hoja de Trabajo para listado'!$DE$153:$DE$1048576,0),MATCH((CUADRO!J$4&amp;$E980),'Hoja de Trabajo para listado'!$DE$151:$DG$151,0)),0)+IFERROR(INDEX('Hoja de Trabajo para listado'!$CD$155:$DC$1048576,MATCH($A980,'Hoja de Trabajo para listado'!$CD$155:$CD$1048576,0),MATCH((CUADRO!J$4&amp;$E980),'Hoja de Trabajo para listado'!$CD$151:$DC$151,0)),0)</f>
        <v>0</v>
      </c>
      <c r="K980" s="243">
        <f ca="1">+IFERROR(INDEX('Hoja de Trabajo para listado'!$A$155:$Z$1048576,MATCH($A980,'Hoja de Trabajo para listado'!$A$155:$A$1048576,0),MATCH((CUADRO!K$4&amp;$E980),'Hoja de Trabajo para listado'!$A$151:$Z$151,0)),0)+IFERROR(INDEX('Hoja de Trabajo para listado'!$AB$155:$BA$1048576,MATCH($A980,'Hoja de Trabajo para listado'!$AB$155:$AB$1048576,0),MATCH((CUADRO!K$4&amp;$E980),'Hoja de Trabajo para listado'!$AB$151:$BA$151,0)),0)+IFERROR(INDEX('Hoja de Trabajo para listado'!$BC$155:$CB$1048576,MATCH($A980,'Hoja de Trabajo para listado'!$BC$155:$BC$1048576,0),MATCH((CUADRO!K$4&amp;$E980),'Hoja de Trabajo para listado'!$BC$151:$CB$151,0)),0)+IFERROR(INDEX('Hoja de Trabajo para listado'!$DE$153:$DG$274,MATCH($A980,'Hoja de Trabajo para listado'!$DE$153:$DE$1048576,0),MATCH((CUADRO!K$4&amp;$E980),'Hoja de Trabajo para listado'!$DE$151:$DG$151,0)),0)+IFERROR(INDEX('Hoja de Trabajo para listado'!$CD$155:$DC$1048576,MATCH($A980,'Hoja de Trabajo para listado'!$CD$155:$CD$1048576,0),MATCH((CUADRO!K$4&amp;$E980),'Hoja de Trabajo para listado'!$CD$151:$DC$151,0)),0)</f>
        <v>0</v>
      </c>
      <c r="L980" s="243">
        <f ca="1">+IFERROR(INDEX('Hoja de Trabajo para listado'!$A$155:$Z$1048576,MATCH($A980,'Hoja de Trabajo para listado'!$A$155:$A$1048576,0),MATCH((CUADRO!L$4&amp;$E980),'Hoja de Trabajo para listado'!$A$151:$Z$151,0)),0)+IFERROR(INDEX('Hoja de Trabajo para listado'!$AB$155:$BA$1048576,MATCH($A980,'Hoja de Trabajo para listado'!$AB$155:$AB$1048576,0),MATCH((CUADRO!L$4&amp;$E980),'Hoja de Trabajo para listado'!$AB$151:$BA$151,0)),0)+IFERROR(INDEX('Hoja de Trabajo para listado'!$BC$155:$CB$1048576,MATCH($A980,'Hoja de Trabajo para listado'!$BC$155:$BC$1048576,0),MATCH((CUADRO!L$4&amp;$E980),'Hoja de Trabajo para listado'!$BC$151:$CB$151,0)),0)+IFERROR(INDEX('Hoja de Trabajo para listado'!$DE$153:$DG$274,MATCH($A980,'Hoja de Trabajo para listado'!$DE$153:$DE$1048576,0),MATCH((CUADRO!L$4&amp;$E980),'Hoja de Trabajo para listado'!$DE$151:$DG$151,0)),0)+IFERROR(INDEX('Hoja de Trabajo para listado'!$CD$155:$DC$1048576,MATCH($A980,'Hoja de Trabajo para listado'!$CD$155:$CD$1048576,0),MATCH((CUADRO!L$4&amp;$E980),'Hoja de Trabajo para listado'!$CD$151:$DC$151,0)),0)</f>
        <v>0</v>
      </c>
      <c r="M980" s="243">
        <f ca="1">+IFERROR(INDEX('Hoja de Trabajo para listado'!$A$155:$Z$1048576,MATCH($A980,'Hoja de Trabajo para listado'!$A$155:$A$1048576,0),MATCH((CUADRO!M$4&amp;$E980),'Hoja de Trabajo para listado'!$A$151:$Z$151,0)),0)+IFERROR(INDEX('Hoja de Trabajo para listado'!$AB$155:$BA$1048576,MATCH($A980,'Hoja de Trabajo para listado'!$AB$155:$AB$1048576,0),MATCH((CUADRO!M$4&amp;$E980),'Hoja de Trabajo para listado'!$AB$151:$BA$151,0)),0)+IFERROR(INDEX('Hoja de Trabajo para listado'!$BC$155:$CB$1048576,MATCH($A980,'Hoja de Trabajo para listado'!$BC$155:$BC$1048576,0),MATCH((CUADRO!M$4&amp;$E980),'Hoja de Trabajo para listado'!$BC$151:$CB$151,0)),0)+IFERROR(INDEX('Hoja de Trabajo para listado'!$DE$153:$DG$274,MATCH($A980,'Hoja de Trabajo para listado'!$DE$153:$DE$1048576,0),MATCH((CUADRO!M$4&amp;$E980),'Hoja de Trabajo para listado'!$DE$151:$DG$151,0)),0)+IFERROR(INDEX('Hoja de Trabajo para listado'!$CD$155:$DC$1048576,MATCH($A980,'Hoja de Trabajo para listado'!$CD$155:$CD$1048576,0),MATCH((CUADRO!M$4&amp;$E980),'Hoja de Trabajo para listado'!$CD$151:$DC$151,0)),0)</f>
        <v>0</v>
      </c>
      <c r="N980" s="243">
        <f ca="1">+IFERROR(INDEX('Hoja de Trabajo para listado'!$A$155:$Z$1048576,MATCH($A980,'Hoja de Trabajo para listado'!$A$155:$A$1048576,0),MATCH((CUADRO!N$4&amp;$E980),'Hoja de Trabajo para listado'!$A$151:$Z$151,0)),0)+IFERROR(INDEX('Hoja de Trabajo para listado'!$AB$155:$BA$1048576,MATCH($A980,'Hoja de Trabajo para listado'!$AB$155:$AB$1048576,0),MATCH((CUADRO!N$4&amp;$E980),'Hoja de Trabajo para listado'!$AB$151:$BA$151,0)),0)+IFERROR(INDEX('Hoja de Trabajo para listado'!$BC$155:$CB$1048576,MATCH($A980,'Hoja de Trabajo para listado'!$BC$155:$BC$1048576,0),MATCH((CUADRO!N$4&amp;$E980),'Hoja de Trabajo para listado'!$BC$151:$CB$151,0)),0)+IFERROR(INDEX('Hoja de Trabajo para listado'!$DE$153:$DG$274,MATCH($A980,'Hoja de Trabajo para listado'!$DE$153:$DE$1048576,0),MATCH((CUADRO!N$4&amp;$E980),'Hoja de Trabajo para listado'!$DE$151:$DG$151,0)),0)+IFERROR(INDEX('Hoja de Trabajo para listado'!$CD$155:$DC$1048576,MATCH($A980,'Hoja de Trabajo para listado'!$CD$155:$CD$1048576,0),MATCH((CUADRO!N$4&amp;$E980),'Hoja de Trabajo para listado'!$CD$151:$DC$151,0)),0)</f>
        <v>0</v>
      </c>
      <c r="O980" s="243">
        <f ca="1">+IFERROR(INDEX('Hoja de Trabajo para listado'!$A$155:$Z$1048576,MATCH($A980,'Hoja de Trabajo para listado'!$A$155:$A$1048576,0),MATCH((CUADRO!O$4&amp;$E980),'Hoja de Trabajo para listado'!$A$151:$Z$151,0)),0)+IFERROR(INDEX('Hoja de Trabajo para listado'!$AB$155:$BA$1048576,MATCH($A980,'Hoja de Trabajo para listado'!$AB$155:$AB$1048576,0),MATCH((CUADRO!O$4&amp;$E980),'Hoja de Trabajo para listado'!$AB$151:$BA$151,0)),0)+IFERROR(INDEX('Hoja de Trabajo para listado'!$BC$155:$CB$1048576,MATCH($A980,'Hoja de Trabajo para listado'!$BC$155:$BC$1048576,0),MATCH((CUADRO!O$4&amp;$E980),'Hoja de Trabajo para listado'!$BC$151:$CB$151,0)),0)+IFERROR(INDEX('Hoja de Trabajo para listado'!$DE$153:$DG$274,MATCH($A980,'Hoja de Trabajo para listado'!$DE$153:$DE$1048576,0),MATCH((CUADRO!O$4&amp;$E980),'Hoja de Trabajo para listado'!$DE$151:$DG$151,0)),0)+IFERROR(INDEX('Hoja de Trabajo para listado'!$CD$155:$DC$1048576,MATCH($A980,'Hoja de Trabajo para listado'!$CD$155:$CD$1048576,0),MATCH((CUADRO!O$4&amp;$E980),'Hoja de Trabajo para listado'!$CD$151:$DC$151,0)),0)</f>
        <v>0</v>
      </c>
      <c r="P980" s="243">
        <f ca="1">+IFERROR(INDEX('Hoja de Trabajo para listado'!$A$155:$Z$1048576,MATCH($A980,'Hoja de Trabajo para listado'!$A$155:$A$1048576,0),MATCH((CUADRO!P$4&amp;$E980),'Hoja de Trabajo para listado'!$A$151:$Z$151,0)),0)+IFERROR(INDEX('Hoja de Trabajo para listado'!$AB$155:$BA$1048576,MATCH($A980,'Hoja de Trabajo para listado'!$AB$155:$AB$1048576,0),MATCH((CUADRO!P$4&amp;$E980),'Hoja de Trabajo para listado'!$AB$151:$BA$151,0)),0)+IFERROR(INDEX('Hoja de Trabajo para listado'!$BC$155:$CB$1048576,MATCH($A980,'Hoja de Trabajo para listado'!$BC$155:$BC$1048576,0),MATCH((CUADRO!P$4&amp;$E980),'Hoja de Trabajo para listado'!$BC$151:$CB$151,0)),0)+IFERROR(INDEX('Hoja de Trabajo para listado'!$DE$153:$DG$274,MATCH($A980,'Hoja de Trabajo para listado'!$DE$153:$DE$1048576,0),MATCH((CUADRO!P$4&amp;$E980),'Hoja de Trabajo para listado'!$DE$151:$DG$151,0)),0)+IFERROR(INDEX('Hoja de Trabajo para listado'!$CD$155:$DC$1048576,MATCH($A980,'Hoja de Trabajo para listado'!$CD$155:$CD$1048576,0),MATCH((CUADRO!P$4&amp;$E980),'Hoja de Trabajo para listado'!$CD$151:$DC$151,0)),0)</f>
        <v>0</v>
      </c>
      <c r="Q980" s="243">
        <f ca="1">+IFERROR(INDEX('Hoja de Trabajo para listado'!$A$155:$Z$1048576,MATCH($A980,'Hoja de Trabajo para listado'!$A$155:$A$1048576,0),MATCH((CUADRO!Q$4&amp;$E980),'Hoja de Trabajo para listado'!$A$151:$Z$151,0)),0)+IFERROR(INDEX('Hoja de Trabajo para listado'!$AB$155:$BA$1048576,MATCH($A980,'Hoja de Trabajo para listado'!$AB$155:$AB$1048576,0),MATCH((CUADRO!Q$4&amp;$E980),'Hoja de Trabajo para listado'!$AB$151:$BA$151,0)),0)+IFERROR(INDEX('Hoja de Trabajo para listado'!$BC$155:$CB$1048576,MATCH($A980,'Hoja de Trabajo para listado'!$BC$155:$BC$1048576,0),MATCH((CUADRO!Q$4&amp;$E980),'Hoja de Trabajo para listado'!$BC$151:$CB$151,0)),0)+IFERROR(INDEX('Hoja de Trabajo para listado'!$DE$153:$DG$274,MATCH($A980,'Hoja de Trabajo para listado'!$DE$153:$DE$1048576,0),MATCH((CUADRO!Q$4&amp;$E980),'Hoja de Trabajo para listado'!$DE$151:$DG$151,0)),0)+IFERROR(INDEX('Hoja de Trabajo para listado'!$CD$155:$DC$1048576,MATCH($A980,'Hoja de Trabajo para listado'!$CD$155:$CD$1048576,0),MATCH((CUADRO!Q$4&amp;$E980),'Hoja de Trabajo para listado'!$CD$151:$DC$151,0)),0)</f>
        <v>0</v>
      </c>
      <c r="R980" s="243">
        <f t="shared" ca="1" si="30"/>
        <v>0</v>
      </c>
      <c r="S980" s="253">
        <f ca="1">+R979+R980</f>
        <v>0</v>
      </c>
      <c r="T980" s="243">
        <f ca="1">+S980</f>
        <v>0</v>
      </c>
      <c r="U980" s="242">
        <f t="shared" si="31"/>
        <v>2</v>
      </c>
    </row>
    <row r="981" spans="1:21" customFormat="1" ht="15" hidden="1" customHeight="1">
      <c r="A981" s="32">
        <v>1723</v>
      </c>
      <c r="B981" s="381">
        <f>+A981</f>
        <v>1723</v>
      </c>
      <c r="C981" s="245" t="str">
        <f>+VLOOKUP(A981,bd_lista!$A$3:$C$592,3,FALSE)</f>
        <v>Gobierno Autónomo Municipal de Camiri</v>
      </c>
      <c r="D981" s="383" t="str">
        <f>+C981</f>
        <v>Gobierno Autónomo Municipal de Camiri</v>
      </c>
      <c r="E981" s="240" t="s">
        <v>683</v>
      </c>
      <c r="F981" s="241">
        <f ca="1">+IFERROR(INDEX('Hoja de Trabajo para listado'!$A$155:$Z$1048576,MATCH($A981,'Hoja de Trabajo para listado'!$A$155:$A$1048576,0),MATCH((CUADRO!F$4&amp;$E981),'Hoja de Trabajo para listado'!$A$151:$Z$151,0)),0)+IFERROR(INDEX('Hoja de Trabajo para listado'!$AB$155:$BA$1048576,MATCH($A981,'Hoja de Trabajo para listado'!$AB$155:$AB$1048576,0),MATCH((CUADRO!F$4&amp;$E981),'Hoja de Trabajo para listado'!$AB$151:$BA$151,0)),0)+IFERROR(INDEX('Hoja de Trabajo para listado'!$BC$155:$CB$1048576,MATCH($A981,'Hoja de Trabajo para listado'!$BC$155:$BC$1048576,0),MATCH((CUADRO!F$4&amp;$E981),'Hoja de Trabajo para listado'!$BC$151:$CB$151,0)),0)+IFERROR(INDEX('Hoja de Trabajo para listado'!$DE$153:$DG$274,MATCH($A981,'Hoja de Trabajo para listado'!$DE$153:$DE$1048576,0),MATCH((CUADRO!F$4&amp;$E981),'Hoja de Trabajo para listado'!$DE$151:$DG$151,0)),0)+IFERROR(INDEX('Hoja de Trabajo para listado'!$CD$155:$DC$1048576,MATCH($A981,'Hoja de Trabajo para listado'!$CD$155:$CD$1048576,0),MATCH((CUADRO!F$4&amp;$E981),'Hoja de Trabajo para listado'!$CD$151:$DC$151,0)),0)</f>
        <v>0</v>
      </c>
      <c r="G981" s="241">
        <f ca="1">+IFERROR(INDEX('Hoja de Trabajo para listado'!$A$155:$Z$1048576,MATCH($A981,'Hoja de Trabajo para listado'!$A$155:$A$1048576,0),MATCH((CUADRO!G$4&amp;$E981),'Hoja de Trabajo para listado'!$A$151:$Z$151,0)),0)+IFERROR(INDEX('Hoja de Trabajo para listado'!$AB$155:$BA$1048576,MATCH($A981,'Hoja de Trabajo para listado'!$AB$155:$AB$1048576,0),MATCH((CUADRO!G$4&amp;$E981),'Hoja de Trabajo para listado'!$AB$151:$BA$151,0)),0)+IFERROR(INDEX('Hoja de Trabajo para listado'!$BC$155:$CB$1048576,MATCH($A981,'Hoja de Trabajo para listado'!$BC$155:$BC$1048576,0),MATCH((CUADRO!G$4&amp;$E981),'Hoja de Trabajo para listado'!$BC$151:$CB$151,0)),0)+IFERROR(INDEX('Hoja de Trabajo para listado'!$DE$153:$DG$274,MATCH($A981,'Hoja de Trabajo para listado'!$DE$153:$DE$1048576,0),MATCH((CUADRO!G$4&amp;$E981),'Hoja de Trabajo para listado'!$DE$151:$DG$151,0)),0)+IFERROR(INDEX('Hoja de Trabajo para listado'!$CD$155:$DC$1048576,MATCH($A981,'Hoja de Trabajo para listado'!$CD$155:$CD$1048576,0),MATCH((CUADRO!G$4&amp;$E981),'Hoja de Trabajo para listado'!$CD$151:$DC$151,0)),0)</f>
        <v>0</v>
      </c>
      <c r="H981" s="241">
        <f ca="1">+IFERROR(INDEX('Hoja de Trabajo para listado'!$A$155:$Z$1048576,MATCH($A981,'Hoja de Trabajo para listado'!$A$155:$A$1048576,0),MATCH((CUADRO!H$4&amp;$E981),'Hoja de Trabajo para listado'!$A$151:$Z$151,0)),0)+IFERROR(INDEX('Hoja de Trabajo para listado'!$AB$155:$BA$1048576,MATCH($A981,'Hoja de Trabajo para listado'!$AB$155:$AB$1048576,0),MATCH((CUADRO!H$4&amp;$E981),'Hoja de Trabajo para listado'!$AB$151:$BA$151,0)),0)+IFERROR(INDEX('Hoja de Trabajo para listado'!$BC$155:$CB$1048576,MATCH($A981,'Hoja de Trabajo para listado'!$BC$155:$BC$1048576,0),MATCH((CUADRO!H$4&amp;$E981),'Hoja de Trabajo para listado'!$BC$151:$CB$151,0)),0)+IFERROR(INDEX('Hoja de Trabajo para listado'!$DE$153:$DG$274,MATCH($A981,'Hoja de Trabajo para listado'!$DE$153:$DE$1048576,0),MATCH((CUADRO!H$4&amp;$E981),'Hoja de Trabajo para listado'!$DE$151:$DG$151,0)),0)+IFERROR(INDEX('Hoja de Trabajo para listado'!$CD$155:$DC$1048576,MATCH($A981,'Hoja de Trabajo para listado'!$CD$155:$CD$1048576,0),MATCH((CUADRO!H$4&amp;$E981),'Hoja de Trabajo para listado'!$CD$151:$DC$151,0)),0)</f>
        <v>0</v>
      </c>
      <c r="I981" s="241">
        <f ca="1">+IFERROR(INDEX('Hoja de Trabajo para listado'!$A$155:$Z$1048576,MATCH($A981,'Hoja de Trabajo para listado'!$A$155:$A$1048576,0),MATCH((CUADRO!I$4&amp;$E981),'Hoja de Trabajo para listado'!$A$151:$Z$151,0)),0)+IFERROR(INDEX('Hoja de Trabajo para listado'!$AB$155:$BA$1048576,MATCH($A981,'Hoja de Trabajo para listado'!$AB$155:$AB$1048576,0),MATCH((CUADRO!I$4&amp;$E981),'Hoja de Trabajo para listado'!$AB$151:$BA$151,0)),0)+IFERROR(INDEX('Hoja de Trabajo para listado'!$BC$155:$CB$1048576,MATCH($A981,'Hoja de Trabajo para listado'!$BC$155:$BC$1048576,0),MATCH((CUADRO!I$4&amp;$E981),'Hoja de Trabajo para listado'!$BC$151:$CB$151,0)),0)+IFERROR(INDEX('Hoja de Trabajo para listado'!$DE$153:$DG$274,MATCH($A981,'Hoja de Trabajo para listado'!$DE$153:$DE$1048576,0),MATCH((CUADRO!I$4&amp;$E981),'Hoja de Trabajo para listado'!$DE$151:$DG$151,0)),0)+IFERROR(INDEX('Hoja de Trabajo para listado'!$CD$155:$DC$1048576,MATCH($A981,'Hoja de Trabajo para listado'!$CD$155:$CD$1048576,0),MATCH((CUADRO!I$4&amp;$E981),'Hoja de Trabajo para listado'!$CD$151:$DC$151,0)),0)</f>
        <v>0</v>
      </c>
      <c r="J981" s="241">
        <f ca="1">+IFERROR(INDEX('Hoja de Trabajo para listado'!$A$155:$Z$1048576,MATCH($A981,'Hoja de Trabajo para listado'!$A$155:$A$1048576,0),MATCH((CUADRO!J$4&amp;$E981),'Hoja de Trabajo para listado'!$A$151:$Z$151,0)),0)+IFERROR(INDEX('Hoja de Trabajo para listado'!$AB$155:$BA$1048576,MATCH($A981,'Hoja de Trabajo para listado'!$AB$155:$AB$1048576,0),MATCH((CUADRO!J$4&amp;$E981),'Hoja de Trabajo para listado'!$AB$151:$BA$151,0)),0)+IFERROR(INDEX('Hoja de Trabajo para listado'!$BC$155:$CB$1048576,MATCH($A981,'Hoja de Trabajo para listado'!$BC$155:$BC$1048576,0),MATCH((CUADRO!J$4&amp;$E981),'Hoja de Trabajo para listado'!$BC$151:$CB$151,0)),0)+IFERROR(INDEX('Hoja de Trabajo para listado'!$DE$153:$DG$274,MATCH($A981,'Hoja de Trabajo para listado'!$DE$153:$DE$1048576,0),MATCH((CUADRO!J$4&amp;$E981),'Hoja de Trabajo para listado'!$DE$151:$DG$151,0)),0)+IFERROR(INDEX('Hoja de Trabajo para listado'!$CD$155:$DC$1048576,MATCH($A981,'Hoja de Trabajo para listado'!$CD$155:$CD$1048576,0),MATCH((CUADRO!J$4&amp;$E981),'Hoja de Trabajo para listado'!$CD$151:$DC$151,0)),0)</f>
        <v>0</v>
      </c>
      <c r="K981" s="241">
        <f ca="1">+IFERROR(INDEX('Hoja de Trabajo para listado'!$A$155:$Z$1048576,MATCH($A981,'Hoja de Trabajo para listado'!$A$155:$A$1048576,0),MATCH((CUADRO!K$4&amp;$E981),'Hoja de Trabajo para listado'!$A$151:$Z$151,0)),0)+IFERROR(INDEX('Hoja de Trabajo para listado'!$AB$155:$BA$1048576,MATCH($A981,'Hoja de Trabajo para listado'!$AB$155:$AB$1048576,0),MATCH((CUADRO!K$4&amp;$E981),'Hoja de Trabajo para listado'!$AB$151:$BA$151,0)),0)+IFERROR(INDEX('Hoja de Trabajo para listado'!$BC$155:$CB$1048576,MATCH($A981,'Hoja de Trabajo para listado'!$BC$155:$BC$1048576,0),MATCH((CUADRO!K$4&amp;$E981),'Hoja de Trabajo para listado'!$BC$151:$CB$151,0)),0)+IFERROR(INDEX('Hoja de Trabajo para listado'!$DE$153:$DG$274,MATCH($A981,'Hoja de Trabajo para listado'!$DE$153:$DE$1048576,0),MATCH((CUADRO!K$4&amp;$E981),'Hoja de Trabajo para listado'!$DE$151:$DG$151,0)),0)+IFERROR(INDEX('Hoja de Trabajo para listado'!$CD$155:$DC$1048576,MATCH($A981,'Hoja de Trabajo para listado'!$CD$155:$CD$1048576,0),MATCH((CUADRO!K$4&amp;$E981),'Hoja de Trabajo para listado'!$CD$151:$DC$151,0)),0)</f>
        <v>0</v>
      </c>
      <c r="L981" s="241">
        <f ca="1">+IFERROR(INDEX('Hoja de Trabajo para listado'!$A$155:$Z$1048576,MATCH($A981,'Hoja de Trabajo para listado'!$A$155:$A$1048576,0),MATCH((CUADRO!L$4&amp;$E981),'Hoja de Trabajo para listado'!$A$151:$Z$151,0)),0)+IFERROR(INDEX('Hoja de Trabajo para listado'!$AB$155:$BA$1048576,MATCH($A981,'Hoja de Trabajo para listado'!$AB$155:$AB$1048576,0),MATCH((CUADRO!L$4&amp;$E981),'Hoja de Trabajo para listado'!$AB$151:$BA$151,0)),0)+IFERROR(INDEX('Hoja de Trabajo para listado'!$BC$155:$CB$1048576,MATCH($A981,'Hoja de Trabajo para listado'!$BC$155:$BC$1048576,0),MATCH((CUADRO!L$4&amp;$E981),'Hoja de Trabajo para listado'!$BC$151:$CB$151,0)),0)+IFERROR(INDEX('Hoja de Trabajo para listado'!$DE$153:$DG$274,MATCH($A981,'Hoja de Trabajo para listado'!$DE$153:$DE$1048576,0),MATCH((CUADRO!L$4&amp;$E981),'Hoja de Trabajo para listado'!$DE$151:$DG$151,0)),0)+IFERROR(INDEX('Hoja de Trabajo para listado'!$CD$155:$DC$1048576,MATCH($A981,'Hoja de Trabajo para listado'!$CD$155:$CD$1048576,0),MATCH((CUADRO!L$4&amp;$E981),'Hoja de Trabajo para listado'!$CD$151:$DC$151,0)),0)</f>
        <v>0</v>
      </c>
      <c r="M981" s="241">
        <f ca="1">+IFERROR(INDEX('Hoja de Trabajo para listado'!$A$155:$Z$1048576,MATCH($A981,'Hoja de Trabajo para listado'!$A$155:$A$1048576,0),MATCH((CUADRO!M$4&amp;$E981),'Hoja de Trabajo para listado'!$A$151:$Z$151,0)),0)+IFERROR(INDEX('Hoja de Trabajo para listado'!$AB$155:$BA$1048576,MATCH($A981,'Hoja de Trabajo para listado'!$AB$155:$AB$1048576,0),MATCH((CUADRO!M$4&amp;$E981),'Hoja de Trabajo para listado'!$AB$151:$BA$151,0)),0)+IFERROR(INDEX('Hoja de Trabajo para listado'!$BC$155:$CB$1048576,MATCH($A981,'Hoja de Trabajo para listado'!$BC$155:$BC$1048576,0),MATCH((CUADRO!M$4&amp;$E981),'Hoja de Trabajo para listado'!$BC$151:$CB$151,0)),0)+IFERROR(INDEX('Hoja de Trabajo para listado'!$DE$153:$DG$274,MATCH($A981,'Hoja de Trabajo para listado'!$DE$153:$DE$1048576,0),MATCH((CUADRO!M$4&amp;$E981),'Hoja de Trabajo para listado'!$DE$151:$DG$151,0)),0)+IFERROR(INDEX('Hoja de Trabajo para listado'!$CD$155:$DC$1048576,MATCH($A981,'Hoja de Trabajo para listado'!$CD$155:$CD$1048576,0),MATCH((CUADRO!M$4&amp;$E981),'Hoja de Trabajo para listado'!$CD$151:$DC$151,0)),0)</f>
        <v>0</v>
      </c>
      <c r="N981" s="241">
        <f ca="1">+IFERROR(INDEX('Hoja de Trabajo para listado'!$A$155:$Z$1048576,MATCH($A981,'Hoja de Trabajo para listado'!$A$155:$A$1048576,0),MATCH((CUADRO!N$4&amp;$E981),'Hoja de Trabajo para listado'!$A$151:$Z$151,0)),0)+IFERROR(INDEX('Hoja de Trabajo para listado'!$AB$155:$BA$1048576,MATCH($A981,'Hoja de Trabajo para listado'!$AB$155:$AB$1048576,0),MATCH((CUADRO!N$4&amp;$E981),'Hoja de Trabajo para listado'!$AB$151:$BA$151,0)),0)+IFERROR(INDEX('Hoja de Trabajo para listado'!$BC$155:$CB$1048576,MATCH($A981,'Hoja de Trabajo para listado'!$BC$155:$BC$1048576,0),MATCH((CUADRO!N$4&amp;$E981),'Hoja de Trabajo para listado'!$BC$151:$CB$151,0)),0)+IFERROR(INDEX('Hoja de Trabajo para listado'!$DE$153:$DG$274,MATCH($A981,'Hoja de Trabajo para listado'!$DE$153:$DE$1048576,0),MATCH((CUADRO!N$4&amp;$E981),'Hoja de Trabajo para listado'!$DE$151:$DG$151,0)),0)+IFERROR(INDEX('Hoja de Trabajo para listado'!$CD$155:$DC$1048576,MATCH($A981,'Hoja de Trabajo para listado'!$CD$155:$CD$1048576,0),MATCH((CUADRO!N$4&amp;$E981),'Hoja de Trabajo para listado'!$CD$151:$DC$151,0)),0)</f>
        <v>0</v>
      </c>
      <c r="O981" s="241">
        <f ca="1">+IFERROR(INDEX('Hoja de Trabajo para listado'!$A$155:$Z$1048576,MATCH($A981,'Hoja de Trabajo para listado'!$A$155:$A$1048576,0),MATCH((CUADRO!O$4&amp;$E981),'Hoja de Trabajo para listado'!$A$151:$Z$151,0)),0)+IFERROR(INDEX('Hoja de Trabajo para listado'!$AB$155:$BA$1048576,MATCH($A981,'Hoja de Trabajo para listado'!$AB$155:$AB$1048576,0),MATCH((CUADRO!O$4&amp;$E981),'Hoja de Trabajo para listado'!$AB$151:$BA$151,0)),0)+IFERROR(INDEX('Hoja de Trabajo para listado'!$BC$155:$CB$1048576,MATCH($A981,'Hoja de Trabajo para listado'!$BC$155:$BC$1048576,0),MATCH((CUADRO!O$4&amp;$E981),'Hoja de Trabajo para listado'!$BC$151:$CB$151,0)),0)+IFERROR(INDEX('Hoja de Trabajo para listado'!$DE$153:$DG$274,MATCH($A981,'Hoja de Trabajo para listado'!$DE$153:$DE$1048576,0),MATCH((CUADRO!O$4&amp;$E981),'Hoja de Trabajo para listado'!$DE$151:$DG$151,0)),0)+IFERROR(INDEX('Hoja de Trabajo para listado'!$CD$155:$DC$1048576,MATCH($A981,'Hoja de Trabajo para listado'!$CD$155:$CD$1048576,0),MATCH((CUADRO!O$4&amp;$E981),'Hoja de Trabajo para listado'!$CD$151:$DC$151,0)),0)</f>
        <v>0</v>
      </c>
      <c r="P981" s="241">
        <f ca="1">+IFERROR(INDEX('Hoja de Trabajo para listado'!$A$155:$Z$1048576,MATCH($A981,'Hoja de Trabajo para listado'!$A$155:$A$1048576,0),MATCH((CUADRO!P$4&amp;$E981),'Hoja de Trabajo para listado'!$A$151:$Z$151,0)),0)+IFERROR(INDEX('Hoja de Trabajo para listado'!$AB$155:$BA$1048576,MATCH($A981,'Hoja de Trabajo para listado'!$AB$155:$AB$1048576,0),MATCH((CUADRO!P$4&amp;$E981),'Hoja de Trabajo para listado'!$AB$151:$BA$151,0)),0)+IFERROR(INDEX('Hoja de Trabajo para listado'!$BC$155:$CB$1048576,MATCH($A981,'Hoja de Trabajo para listado'!$BC$155:$BC$1048576,0),MATCH((CUADRO!P$4&amp;$E981),'Hoja de Trabajo para listado'!$BC$151:$CB$151,0)),0)+IFERROR(INDEX('Hoja de Trabajo para listado'!$DE$153:$DG$274,MATCH($A981,'Hoja de Trabajo para listado'!$DE$153:$DE$1048576,0),MATCH((CUADRO!P$4&amp;$E981),'Hoja de Trabajo para listado'!$DE$151:$DG$151,0)),0)+IFERROR(INDEX('Hoja de Trabajo para listado'!$CD$155:$DC$1048576,MATCH($A981,'Hoja de Trabajo para listado'!$CD$155:$CD$1048576,0),MATCH((CUADRO!P$4&amp;$E981),'Hoja de Trabajo para listado'!$CD$151:$DC$151,0)),0)</f>
        <v>0</v>
      </c>
      <c r="Q981" s="241">
        <f ca="1">+IFERROR(INDEX('Hoja de Trabajo para listado'!$A$155:$Z$1048576,MATCH($A981,'Hoja de Trabajo para listado'!$A$155:$A$1048576,0),MATCH((CUADRO!Q$4&amp;$E981),'Hoja de Trabajo para listado'!$A$151:$Z$151,0)),0)+IFERROR(INDEX('Hoja de Trabajo para listado'!$AB$155:$BA$1048576,MATCH($A981,'Hoja de Trabajo para listado'!$AB$155:$AB$1048576,0),MATCH((CUADRO!Q$4&amp;$E981),'Hoja de Trabajo para listado'!$AB$151:$BA$151,0)),0)+IFERROR(INDEX('Hoja de Trabajo para listado'!$BC$155:$CB$1048576,MATCH($A981,'Hoja de Trabajo para listado'!$BC$155:$BC$1048576,0),MATCH((CUADRO!Q$4&amp;$E981),'Hoja de Trabajo para listado'!$BC$151:$CB$151,0)),0)+IFERROR(INDEX('Hoja de Trabajo para listado'!$DE$153:$DG$274,MATCH($A981,'Hoja de Trabajo para listado'!$DE$153:$DE$1048576,0),MATCH((CUADRO!Q$4&amp;$E981),'Hoja de Trabajo para listado'!$DE$151:$DG$151,0)),0)+IFERROR(INDEX('Hoja de Trabajo para listado'!$CD$155:$DC$1048576,MATCH($A981,'Hoja de Trabajo para listado'!$CD$155:$CD$1048576,0),MATCH((CUADRO!Q$4&amp;$E981),'Hoja de Trabajo para listado'!$CD$151:$DC$151,0)),0)</f>
        <v>0</v>
      </c>
      <c r="R981" s="241">
        <f t="shared" ca="1" si="30"/>
        <v>0</v>
      </c>
      <c r="S981" s="247"/>
      <c r="T981" s="241">
        <f ca="1">+T982</f>
        <v>0</v>
      </c>
      <c r="U981" s="240">
        <f t="shared" si="31"/>
        <v>1</v>
      </c>
    </row>
    <row r="982" spans="1:21" customFormat="1" ht="15" hidden="1" customHeight="1">
      <c r="A982" s="32">
        <v>1723</v>
      </c>
      <c r="B982" s="382"/>
      <c r="C982" s="245" t="str">
        <f>+VLOOKUP(A982,bd_lista!$A$3:$C$592,3,FALSE)</f>
        <v>Gobierno Autónomo Municipal de Camiri</v>
      </c>
      <c r="D982" s="384"/>
      <c r="E982" s="242" t="s">
        <v>684</v>
      </c>
      <c r="F982" s="243">
        <f ca="1">+IFERROR(INDEX('Hoja de Trabajo para listado'!$A$155:$Z$1048576,MATCH($A982,'Hoja de Trabajo para listado'!$A$155:$A$1048576,0),MATCH((CUADRO!F$4&amp;$E982),'Hoja de Trabajo para listado'!$A$151:$Z$151,0)),0)+IFERROR(INDEX('Hoja de Trabajo para listado'!$AB$155:$BA$1048576,MATCH($A982,'Hoja de Trabajo para listado'!$AB$155:$AB$1048576,0),MATCH((CUADRO!F$4&amp;$E982),'Hoja de Trabajo para listado'!$AB$151:$BA$151,0)),0)+IFERROR(INDEX('Hoja de Trabajo para listado'!$BC$155:$CB$1048576,MATCH($A982,'Hoja de Trabajo para listado'!$BC$155:$BC$1048576,0),MATCH((CUADRO!F$4&amp;$E982),'Hoja de Trabajo para listado'!$BC$151:$CB$151,0)),0)+IFERROR(INDEX('Hoja de Trabajo para listado'!$DE$153:$DG$274,MATCH($A982,'Hoja de Trabajo para listado'!$DE$153:$DE$1048576,0),MATCH((CUADRO!F$4&amp;$E982),'Hoja de Trabajo para listado'!$DE$151:$DG$151,0)),0)+IFERROR(INDEX('Hoja de Trabajo para listado'!$CD$155:$DC$1048576,MATCH($A982,'Hoja de Trabajo para listado'!$CD$155:$CD$1048576,0),MATCH((CUADRO!F$4&amp;$E982),'Hoja de Trabajo para listado'!$CD$151:$DC$151,0)),0)</f>
        <v>0</v>
      </c>
      <c r="G982" s="243">
        <f ca="1">+IFERROR(INDEX('Hoja de Trabajo para listado'!$A$155:$Z$1048576,MATCH($A982,'Hoja de Trabajo para listado'!$A$155:$A$1048576,0),MATCH((CUADRO!G$4&amp;$E982),'Hoja de Trabajo para listado'!$A$151:$Z$151,0)),0)+IFERROR(INDEX('Hoja de Trabajo para listado'!$AB$155:$BA$1048576,MATCH($A982,'Hoja de Trabajo para listado'!$AB$155:$AB$1048576,0),MATCH((CUADRO!G$4&amp;$E982),'Hoja de Trabajo para listado'!$AB$151:$BA$151,0)),0)+IFERROR(INDEX('Hoja de Trabajo para listado'!$BC$155:$CB$1048576,MATCH($A982,'Hoja de Trabajo para listado'!$BC$155:$BC$1048576,0),MATCH((CUADRO!G$4&amp;$E982),'Hoja de Trabajo para listado'!$BC$151:$CB$151,0)),0)+IFERROR(INDEX('Hoja de Trabajo para listado'!$DE$153:$DG$274,MATCH($A982,'Hoja de Trabajo para listado'!$DE$153:$DE$1048576,0),MATCH((CUADRO!G$4&amp;$E982),'Hoja de Trabajo para listado'!$DE$151:$DG$151,0)),0)+IFERROR(INDEX('Hoja de Trabajo para listado'!$CD$155:$DC$1048576,MATCH($A982,'Hoja de Trabajo para listado'!$CD$155:$CD$1048576,0),MATCH((CUADRO!G$4&amp;$E982),'Hoja de Trabajo para listado'!$CD$151:$DC$151,0)),0)</f>
        <v>0</v>
      </c>
      <c r="H982" s="243">
        <f ca="1">+IFERROR(INDEX('Hoja de Trabajo para listado'!$A$155:$Z$1048576,MATCH($A982,'Hoja de Trabajo para listado'!$A$155:$A$1048576,0),MATCH((CUADRO!H$4&amp;$E982),'Hoja de Trabajo para listado'!$A$151:$Z$151,0)),0)+IFERROR(INDEX('Hoja de Trabajo para listado'!$AB$155:$BA$1048576,MATCH($A982,'Hoja de Trabajo para listado'!$AB$155:$AB$1048576,0),MATCH((CUADRO!H$4&amp;$E982),'Hoja de Trabajo para listado'!$AB$151:$BA$151,0)),0)+IFERROR(INDEX('Hoja de Trabajo para listado'!$BC$155:$CB$1048576,MATCH($A982,'Hoja de Trabajo para listado'!$BC$155:$BC$1048576,0),MATCH((CUADRO!H$4&amp;$E982),'Hoja de Trabajo para listado'!$BC$151:$CB$151,0)),0)+IFERROR(INDEX('Hoja de Trabajo para listado'!$DE$153:$DG$274,MATCH($A982,'Hoja de Trabajo para listado'!$DE$153:$DE$1048576,0),MATCH((CUADRO!H$4&amp;$E982),'Hoja de Trabajo para listado'!$DE$151:$DG$151,0)),0)+IFERROR(INDEX('Hoja de Trabajo para listado'!$CD$155:$DC$1048576,MATCH($A982,'Hoja de Trabajo para listado'!$CD$155:$CD$1048576,0),MATCH((CUADRO!H$4&amp;$E982),'Hoja de Trabajo para listado'!$CD$151:$DC$151,0)),0)</f>
        <v>0</v>
      </c>
      <c r="I982" s="243">
        <f ca="1">+IFERROR(INDEX('Hoja de Trabajo para listado'!$A$155:$Z$1048576,MATCH($A982,'Hoja de Trabajo para listado'!$A$155:$A$1048576,0),MATCH((CUADRO!I$4&amp;$E982),'Hoja de Trabajo para listado'!$A$151:$Z$151,0)),0)+IFERROR(INDEX('Hoja de Trabajo para listado'!$AB$155:$BA$1048576,MATCH($A982,'Hoja de Trabajo para listado'!$AB$155:$AB$1048576,0),MATCH((CUADRO!I$4&amp;$E982),'Hoja de Trabajo para listado'!$AB$151:$BA$151,0)),0)+IFERROR(INDEX('Hoja de Trabajo para listado'!$BC$155:$CB$1048576,MATCH($A982,'Hoja de Trabajo para listado'!$BC$155:$BC$1048576,0),MATCH((CUADRO!I$4&amp;$E982),'Hoja de Trabajo para listado'!$BC$151:$CB$151,0)),0)+IFERROR(INDEX('Hoja de Trabajo para listado'!$DE$153:$DG$274,MATCH($A982,'Hoja de Trabajo para listado'!$DE$153:$DE$1048576,0),MATCH((CUADRO!I$4&amp;$E982),'Hoja de Trabajo para listado'!$DE$151:$DG$151,0)),0)+IFERROR(INDEX('Hoja de Trabajo para listado'!$CD$155:$DC$1048576,MATCH($A982,'Hoja de Trabajo para listado'!$CD$155:$CD$1048576,0),MATCH((CUADRO!I$4&amp;$E982),'Hoja de Trabajo para listado'!$CD$151:$DC$151,0)),0)</f>
        <v>0</v>
      </c>
      <c r="J982" s="243">
        <f ca="1">+IFERROR(INDEX('Hoja de Trabajo para listado'!$A$155:$Z$1048576,MATCH($A982,'Hoja de Trabajo para listado'!$A$155:$A$1048576,0),MATCH((CUADRO!J$4&amp;$E982),'Hoja de Trabajo para listado'!$A$151:$Z$151,0)),0)+IFERROR(INDEX('Hoja de Trabajo para listado'!$AB$155:$BA$1048576,MATCH($A982,'Hoja de Trabajo para listado'!$AB$155:$AB$1048576,0),MATCH((CUADRO!J$4&amp;$E982),'Hoja de Trabajo para listado'!$AB$151:$BA$151,0)),0)+IFERROR(INDEX('Hoja de Trabajo para listado'!$BC$155:$CB$1048576,MATCH($A982,'Hoja de Trabajo para listado'!$BC$155:$BC$1048576,0),MATCH((CUADRO!J$4&amp;$E982),'Hoja de Trabajo para listado'!$BC$151:$CB$151,0)),0)+IFERROR(INDEX('Hoja de Trabajo para listado'!$DE$153:$DG$274,MATCH($A982,'Hoja de Trabajo para listado'!$DE$153:$DE$1048576,0),MATCH((CUADRO!J$4&amp;$E982),'Hoja de Trabajo para listado'!$DE$151:$DG$151,0)),0)+IFERROR(INDEX('Hoja de Trabajo para listado'!$CD$155:$DC$1048576,MATCH($A982,'Hoja de Trabajo para listado'!$CD$155:$CD$1048576,0),MATCH((CUADRO!J$4&amp;$E982),'Hoja de Trabajo para listado'!$CD$151:$DC$151,0)),0)</f>
        <v>0</v>
      </c>
      <c r="K982" s="243">
        <f ca="1">+IFERROR(INDEX('Hoja de Trabajo para listado'!$A$155:$Z$1048576,MATCH($A982,'Hoja de Trabajo para listado'!$A$155:$A$1048576,0),MATCH((CUADRO!K$4&amp;$E982),'Hoja de Trabajo para listado'!$A$151:$Z$151,0)),0)+IFERROR(INDEX('Hoja de Trabajo para listado'!$AB$155:$BA$1048576,MATCH($A982,'Hoja de Trabajo para listado'!$AB$155:$AB$1048576,0),MATCH((CUADRO!K$4&amp;$E982),'Hoja de Trabajo para listado'!$AB$151:$BA$151,0)),0)+IFERROR(INDEX('Hoja de Trabajo para listado'!$BC$155:$CB$1048576,MATCH($A982,'Hoja de Trabajo para listado'!$BC$155:$BC$1048576,0),MATCH((CUADRO!K$4&amp;$E982),'Hoja de Trabajo para listado'!$BC$151:$CB$151,0)),0)+IFERROR(INDEX('Hoja de Trabajo para listado'!$DE$153:$DG$274,MATCH($A982,'Hoja de Trabajo para listado'!$DE$153:$DE$1048576,0),MATCH((CUADRO!K$4&amp;$E982),'Hoja de Trabajo para listado'!$DE$151:$DG$151,0)),0)+IFERROR(INDEX('Hoja de Trabajo para listado'!$CD$155:$DC$1048576,MATCH($A982,'Hoja de Trabajo para listado'!$CD$155:$CD$1048576,0),MATCH((CUADRO!K$4&amp;$E982),'Hoja de Trabajo para listado'!$CD$151:$DC$151,0)),0)</f>
        <v>0</v>
      </c>
      <c r="L982" s="243">
        <f ca="1">+IFERROR(INDEX('Hoja de Trabajo para listado'!$A$155:$Z$1048576,MATCH($A982,'Hoja de Trabajo para listado'!$A$155:$A$1048576,0),MATCH((CUADRO!L$4&amp;$E982),'Hoja de Trabajo para listado'!$A$151:$Z$151,0)),0)+IFERROR(INDEX('Hoja de Trabajo para listado'!$AB$155:$BA$1048576,MATCH($A982,'Hoja de Trabajo para listado'!$AB$155:$AB$1048576,0),MATCH((CUADRO!L$4&amp;$E982),'Hoja de Trabajo para listado'!$AB$151:$BA$151,0)),0)+IFERROR(INDEX('Hoja de Trabajo para listado'!$BC$155:$CB$1048576,MATCH($A982,'Hoja de Trabajo para listado'!$BC$155:$BC$1048576,0),MATCH((CUADRO!L$4&amp;$E982),'Hoja de Trabajo para listado'!$BC$151:$CB$151,0)),0)+IFERROR(INDEX('Hoja de Trabajo para listado'!$DE$153:$DG$274,MATCH($A982,'Hoja de Trabajo para listado'!$DE$153:$DE$1048576,0),MATCH((CUADRO!L$4&amp;$E982),'Hoja de Trabajo para listado'!$DE$151:$DG$151,0)),0)+IFERROR(INDEX('Hoja de Trabajo para listado'!$CD$155:$DC$1048576,MATCH($A982,'Hoja de Trabajo para listado'!$CD$155:$CD$1048576,0),MATCH((CUADRO!L$4&amp;$E982),'Hoja de Trabajo para listado'!$CD$151:$DC$151,0)),0)</f>
        <v>0</v>
      </c>
      <c r="M982" s="243">
        <f ca="1">+IFERROR(INDEX('Hoja de Trabajo para listado'!$A$155:$Z$1048576,MATCH($A982,'Hoja de Trabajo para listado'!$A$155:$A$1048576,0),MATCH((CUADRO!M$4&amp;$E982),'Hoja de Trabajo para listado'!$A$151:$Z$151,0)),0)+IFERROR(INDEX('Hoja de Trabajo para listado'!$AB$155:$BA$1048576,MATCH($A982,'Hoja de Trabajo para listado'!$AB$155:$AB$1048576,0),MATCH((CUADRO!M$4&amp;$E982),'Hoja de Trabajo para listado'!$AB$151:$BA$151,0)),0)+IFERROR(INDEX('Hoja de Trabajo para listado'!$BC$155:$CB$1048576,MATCH($A982,'Hoja de Trabajo para listado'!$BC$155:$BC$1048576,0),MATCH((CUADRO!M$4&amp;$E982),'Hoja de Trabajo para listado'!$BC$151:$CB$151,0)),0)+IFERROR(INDEX('Hoja de Trabajo para listado'!$DE$153:$DG$274,MATCH($A982,'Hoja de Trabajo para listado'!$DE$153:$DE$1048576,0),MATCH((CUADRO!M$4&amp;$E982),'Hoja de Trabajo para listado'!$DE$151:$DG$151,0)),0)+IFERROR(INDEX('Hoja de Trabajo para listado'!$CD$155:$DC$1048576,MATCH($A982,'Hoja de Trabajo para listado'!$CD$155:$CD$1048576,0),MATCH((CUADRO!M$4&amp;$E982),'Hoja de Trabajo para listado'!$CD$151:$DC$151,0)),0)</f>
        <v>0</v>
      </c>
      <c r="N982" s="241">
        <f ca="1">+IFERROR(INDEX('Hoja de Trabajo para listado'!$A$155:$Z$1048576,MATCH($A982,'Hoja de Trabajo para listado'!$A$155:$A$1048576,0),MATCH((CUADRO!N$4&amp;$E982),'Hoja de Trabajo para listado'!$A$151:$Z$151,0)),0)+IFERROR(INDEX('Hoja de Trabajo para listado'!$AB$155:$BA$1048576,MATCH($A982,'Hoja de Trabajo para listado'!$AB$155:$AB$1048576,0),MATCH((CUADRO!N$4&amp;$E982),'Hoja de Trabajo para listado'!$AB$151:$BA$151,0)),0)+IFERROR(INDEX('Hoja de Trabajo para listado'!$BC$155:$CB$1048576,MATCH($A982,'Hoja de Trabajo para listado'!$BC$155:$BC$1048576,0),MATCH((CUADRO!N$4&amp;$E982),'Hoja de Trabajo para listado'!$BC$151:$CB$151,0)),0)+IFERROR(INDEX('Hoja de Trabajo para listado'!$DE$153:$DG$274,MATCH($A982,'Hoja de Trabajo para listado'!$DE$153:$DE$1048576,0),MATCH((CUADRO!N$4&amp;$E982),'Hoja de Trabajo para listado'!$DE$151:$DG$151,0)),0)+IFERROR(INDEX('Hoja de Trabajo para listado'!$CD$155:$DC$1048576,MATCH($A982,'Hoja de Trabajo para listado'!$CD$155:$CD$1048576,0),MATCH((CUADRO!N$4&amp;$E982),'Hoja de Trabajo para listado'!$CD$151:$DC$151,0)),0)</f>
        <v>0</v>
      </c>
      <c r="O982" s="241">
        <f ca="1">+IFERROR(INDEX('Hoja de Trabajo para listado'!$A$155:$Z$1048576,MATCH($A982,'Hoja de Trabajo para listado'!$A$155:$A$1048576,0),MATCH((CUADRO!O$4&amp;$E982),'Hoja de Trabajo para listado'!$A$151:$Z$151,0)),0)+IFERROR(INDEX('Hoja de Trabajo para listado'!$AB$155:$BA$1048576,MATCH($A982,'Hoja de Trabajo para listado'!$AB$155:$AB$1048576,0),MATCH((CUADRO!O$4&amp;$E982),'Hoja de Trabajo para listado'!$AB$151:$BA$151,0)),0)+IFERROR(INDEX('Hoja de Trabajo para listado'!$BC$155:$CB$1048576,MATCH($A982,'Hoja de Trabajo para listado'!$BC$155:$BC$1048576,0),MATCH((CUADRO!O$4&amp;$E982),'Hoja de Trabajo para listado'!$BC$151:$CB$151,0)),0)+IFERROR(INDEX('Hoja de Trabajo para listado'!$DE$153:$DG$274,MATCH($A982,'Hoja de Trabajo para listado'!$DE$153:$DE$1048576,0),MATCH((CUADRO!O$4&amp;$E982),'Hoja de Trabajo para listado'!$DE$151:$DG$151,0)),0)+IFERROR(INDEX('Hoja de Trabajo para listado'!$CD$155:$DC$1048576,MATCH($A982,'Hoja de Trabajo para listado'!$CD$155:$CD$1048576,0),MATCH((CUADRO!O$4&amp;$E982),'Hoja de Trabajo para listado'!$CD$151:$DC$151,0)),0)</f>
        <v>0</v>
      </c>
      <c r="P982" s="241">
        <f ca="1">+IFERROR(INDEX('Hoja de Trabajo para listado'!$A$155:$Z$1048576,MATCH($A982,'Hoja de Trabajo para listado'!$A$155:$A$1048576,0),MATCH((CUADRO!P$4&amp;$E982),'Hoja de Trabajo para listado'!$A$151:$Z$151,0)),0)+IFERROR(INDEX('Hoja de Trabajo para listado'!$AB$155:$BA$1048576,MATCH($A982,'Hoja de Trabajo para listado'!$AB$155:$AB$1048576,0),MATCH((CUADRO!P$4&amp;$E982),'Hoja de Trabajo para listado'!$AB$151:$BA$151,0)),0)+IFERROR(INDEX('Hoja de Trabajo para listado'!$BC$155:$CB$1048576,MATCH($A982,'Hoja de Trabajo para listado'!$BC$155:$BC$1048576,0),MATCH((CUADRO!P$4&amp;$E982),'Hoja de Trabajo para listado'!$BC$151:$CB$151,0)),0)+IFERROR(INDEX('Hoja de Trabajo para listado'!$DE$153:$DG$274,MATCH($A982,'Hoja de Trabajo para listado'!$DE$153:$DE$1048576,0),MATCH((CUADRO!P$4&amp;$E982),'Hoja de Trabajo para listado'!$DE$151:$DG$151,0)),0)+IFERROR(INDEX('Hoja de Trabajo para listado'!$CD$155:$DC$1048576,MATCH($A982,'Hoja de Trabajo para listado'!$CD$155:$CD$1048576,0),MATCH((CUADRO!P$4&amp;$E982),'Hoja de Trabajo para listado'!$CD$151:$DC$151,0)),0)</f>
        <v>0</v>
      </c>
      <c r="Q982" s="241">
        <f ca="1">+IFERROR(INDEX('Hoja de Trabajo para listado'!$A$155:$Z$1048576,MATCH($A982,'Hoja de Trabajo para listado'!$A$155:$A$1048576,0),MATCH((CUADRO!Q$4&amp;$E982),'Hoja de Trabajo para listado'!$A$151:$Z$151,0)),0)+IFERROR(INDEX('Hoja de Trabajo para listado'!$AB$155:$BA$1048576,MATCH($A982,'Hoja de Trabajo para listado'!$AB$155:$AB$1048576,0),MATCH((CUADRO!Q$4&amp;$E982),'Hoja de Trabajo para listado'!$AB$151:$BA$151,0)),0)+IFERROR(INDEX('Hoja de Trabajo para listado'!$BC$155:$CB$1048576,MATCH($A982,'Hoja de Trabajo para listado'!$BC$155:$BC$1048576,0),MATCH((CUADRO!Q$4&amp;$E982),'Hoja de Trabajo para listado'!$BC$151:$CB$151,0)),0)+IFERROR(INDEX('Hoja de Trabajo para listado'!$DE$153:$DG$274,MATCH($A982,'Hoja de Trabajo para listado'!$DE$153:$DE$1048576,0),MATCH((CUADRO!Q$4&amp;$E982),'Hoja de Trabajo para listado'!$DE$151:$DG$151,0)),0)+IFERROR(INDEX('Hoja de Trabajo para listado'!$CD$155:$DC$1048576,MATCH($A982,'Hoja de Trabajo para listado'!$CD$155:$CD$1048576,0),MATCH((CUADRO!Q$4&amp;$E982),'Hoja de Trabajo para listado'!$CD$151:$DC$151,0)),0)</f>
        <v>0</v>
      </c>
      <c r="R982" s="241">
        <f t="shared" ca="1" si="30"/>
        <v>0</v>
      </c>
      <c r="S982" s="247">
        <f ca="1">+R981+R982</f>
        <v>0</v>
      </c>
      <c r="T982" s="241">
        <f ca="1">+S982</f>
        <v>0</v>
      </c>
      <c r="U982" s="240">
        <f t="shared" si="31"/>
        <v>2</v>
      </c>
    </row>
    <row r="983" spans="1:21" customFormat="1" ht="15" hidden="1" customHeight="1">
      <c r="A983" s="32">
        <v>1724</v>
      </c>
      <c r="B983" s="381">
        <f>+A983</f>
        <v>1724</v>
      </c>
      <c r="C983" s="245" t="str">
        <f>+VLOOKUP(A983,bd_lista!$A$3:$C$592,3,FALSE)</f>
        <v>Gobierno Autónomo Municipal de Boyuibe</v>
      </c>
      <c r="D983" s="383" t="str">
        <f>+C983</f>
        <v>Gobierno Autónomo Municipal de Boyuibe</v>
      </c>
      <c r="E983" s="240" t="s">
        <v>683</v>
      </c>
      <c r="F983" s="241">
        <f ca="1">+IFERROR(INDEX('Hoja de Trabajo para listado'!$A$155:$Z$1048576,MATCH($A983,'Hoja de Trabajo para listado'!$A$155:$A$1048576,0),MATCH((CUADRO!F$4&amp;$E983),'Hoja de Trabajo para listado'!$A$151:$Z$151,0)),0)+IFERROR(INDEX('Hoja de Trabajo para listado'!$AB$155:$BA$1048576,MATCH($A983,'Hoja de Trabajo para listado'!$AB$155:$AB$1048576,0),MATCH((CUADRO!F$4&amp;$E983),'Hoja de Trabajo para listado'!$AB$151:$BA$151,0)),0)+IFERROR(INDEX('Hoja de Trabajo para listado'!$BC$155:$CB$1048576,MATCH($A983,'Hoja de Trabajo para listado'!$BC$155:$BC$1048576,0),MATCH((CUADRO!F$4&amp;$E983),'Hoja de Trabajo para listado'!$BC$151:$CB$151,0)),0)+IFERROR(INDEX('Hoja de Trabajo para listado'!$DE$153:$DG$274,MATCH($A983,'Hoja de Trabajo para listado'!$DE$153:$DE$1048576,0),MATCH((CUADRO!F$4&amp;$E983),'Hoja de Trabajo para listado'!$DE$151:$DG$151,0)),0)+IFERROR(INDEX('Hoja de Trabajo para listado'!$CD$155:$DC$1048576,MATCH($A983,'Hoja de Trabajo para listado'!$CD$155:$CD$1048576,0),MATCH((CUADRO!F$4&amp;$E983),'Hoja de Trabajo para listado'!$CD$151:$DC$151,0)),0)</f>
        <v>0</v>
      </c>
      <c r="G983" s="241">
        <f ca="1">+IFERROR(INDEX('Hoja de Trabajo para listado'!$A$155:$Z$1048576,MATCH($A983,'Hoja de Trabajo para listado'!$A$155:$A$1048576,0),MATCH((CUADRO!G$4&amp;$E983),'Hoja de Trabajo para listado'!$A$151:$Z$151,0)),0)+IFERROR(INDEX('Hoja de Trabajo para listado'!$AB$155:$BA$1048576,MATCH($A983,'Hoja de Trabajo para listado'!$AB$155:$AB$1048576,0),MATCH((CUADRO!G$4&amp;$E983),'Hoja de Trabajo para listado'!$AB$151:$BA$151,0)),0)+IFERROR(INDEX('Hoja de Trabajo para listado'!$BC$155:$CB$1048576,MATCH($A983,'Hoja de Trabajo para listado'!$BC$155:$BC$1048576,0),MATCH((CUADRO!G$4&amp;$E983),'Hoja de Trabajo para listado'!$BC$151:$CB$151,0)),0)+IFERROR(INDEX('Hoja de Trabajo para listado'!$DE$153:$DG$274,MATCH($A983,'Hoja de Trabajo para listado'!$DE$153:$DE$1048576,0),MATCH((CUADRO!G$4&amp;$E983),'Hoja de Trabajo para listado'!$DE$151:$DG$151,0)),0)+IFERROR(INDEX('Hoja de Trabajo para listado'!$CD$155:$DC$1048576,MATCH($A983,'Hoja de Trabajo para listado'!$CD$155:$CD$1048576,0),MATCH((CUADRO!G$4&amp;$E983),'Hoja de Trabajo para listado'!$CD$151:$DC$151,0)),0)</f>
        <v>0</v>
      </c>
      <c r="H983" s="241">
        <f ca="1">+IFERROR(INDEX('Hoja de Trabajo para listado'!$A$155:$Z$1048576,MATCH($A983,'Hoja de Trabajo para listado'!$A$155:$A$1048576,0),MATCH((CUADRO!H$4&amp;$E983),'Hoja de Trabajo para listado'!$A$151:$Z$151,0)),0)+IFERROR(INDEX('Hoja de Trabajo para listado'!$AB$155:$BA$1048576,MATCH($A983,'Hoja de Trabajo para listado'!$AB$155:$AB$1048576,0),MATCH((CUADRO!H$4&amp;$E983),'Hoja de Trabajo para listado'!$AB$151:$BA$151,0)),0)+IFERROR(INDEX('Hoja de Trabajo para listado'!$BC$155:$CB$1048576,MATCH($A983,'Hoja de Trabajo para listado'!$BC$155:$BC$1048576,0),MATCH((CUADRO!H$4&amp;$E983),'Hoja de Trabajo para listado'!$BC$151:$CB$151,0)),0)+IFERROR(INDEX('Hoja de Trabajo para listado'!$DE$153:$DG$274,MATCH($A983,'Hoja de Trabajo para listado'!$DE$153:$DE$1048576,0),MATCH((CUADRO!H$4&amp;$E983),'Hoja de Trabajo para listado'!$DE$151:$DG$151,0)),0)+IFERROR(INDEX('Hoja de Trabajo para listado'!$CD$155:$DC$1048576,MATCH($A983,'Hoja de Trabajo para listado'!$CD$155:$CD$1048576,0),MATCH((CUADRO!H$4&amp;$E983),'Hoja de Trabajo para listado'!$CD$151:$DC$151,0)),0)</f>
        <v>0</v>
      </c>
      <c r="I983" s="241">
        <f ca="1">+IFERROR(INDEX('Hoja de Trabajo para listado'!$A$155:$Z$1048576,MATCH($A983,'Hoja de Trabajo para listado'!$A$155:$A$1048576,0),MATCH((CUADRO!I$4&amp;$E983),'Hoja de Trabajo para listado'!$A$151:$Z$151,0)),0)+IFERROR(INDEX('Hoja de Trabajo para listado'!$AB$155:$BA$1048576,MATCH($A983,'Hoja de Trabajo para listado'!$AB$155:$AB$1048576,0),MATCH((CUADRO!I$4&amp;$E983),'Hoja de Trabajo para listado'!$AB$151:$BA$151,0)),0)+IFERROR(INDEX('Hoja de Trabajo para listado'!$BC$155:$CB$1048576,MATCH($A983,'Hoja de Trabajo para listado'!$BC$155:$BC$1048576,0),MATCH((CUADRO!I$4&amp;$E983),'Hoja de Trabajo para listado'!$BC$151:$CB$151,0)),0)+IFERROR(INDEX('Hoja de Trabajo para listado'!$DE$153:$DG$274,MATCH($A983,'Hoja de Trabajo para listado'!$DE$153:$DE$1048576,0),MATCH((CUADRO!I$4&amp;$E983),'Hoja de Trabajo para listado'!$DE$151:$DG$151,0)),0)+IFERROR(INDEX('Hoja de Trabajo para listado'!$CD$155:$DC$1048576,MATCH($A983,'Hoja de Trabajo para listado'!$CD$155:$CD$1048576,0),MATCH((CUADRO!I$4&amp;$E983),'Hoja de Trabajo para listado'!$CD$151:$DC$151,0)),0)</f>
        <v>0</v>
      </c>
      <c r="J983" s="241">
        <f ca="1">+IFERROR(INDEX('Hoja de Trabajo para listado'!$A$155:$Z$1048576,MATCH($A983,'Hoja de Trabajo para listado'!$A$155:$A$1048576,0),MATCH((CUADRO!J$4&amp;$E983),'Hoja de Trabajo para listado'!$A$151:$Z$151,0)),0)+IFERROR(INDEX('Hoja de Trabajo para listado'!$AB$155:$BA$1048576,MATCH($A983,'Hoja de Trabajo para listado'!$AB$155:$AB$1048576,0),MATCH((CUADRO!J$4&amp;$E983),'Hoja de Trabajo para listado'!$AB$151:$BA$151,0)),0)+IFERROR(INDEX('Hoja de Trabajo para listado'!$BC$155:$CB$1048576,MATCH($A983,'Hoja de Trabajo para listado'!$BC$155:$BC$1048576,0),MATCH((CUADRO!J$4&amp;$E983),'Hoja de Trabajo para listado'!$BC$151:$CB$151,0)),0)+IFERROR(INDEX('Hoja de Trabajo para listado'!$DE$153:$DG$274,MATCH($A983,'Hoja de Trabajo para listado'!$DE$153:$DE$1048576,0),MATCH((CUADRO!J$4&amp;$E983),'Hoja de Trabajo para listado'!$DE$151:$DG$151,0)),0)+IFERROR(INDEX('Hoja de Trabajo para listado'!$CD$155:$DC$1048576,MATCH($A983,'Hoja de Trabajo para listado'!$CD$155:$CD$1048576,0),MATCH((CUADRO!J$4&amp;$E983),'Hoja de Trabajo para listado'!$CD$151:$DC$151,0)),0)</f>
        <v>0</v>
      </c>
      <c r="K983" s="241">
        <f ca="1">+IFERROR(INDEX('Hoja de Trabajo para listado'!$A$155:$Z$1048576,MATCH($A983,'Hoja de Trabajo para listado'!$A$155:$A$1048576,0),MATCH((CUADRO!K$4&amp;$E983),'Hoja de Trabajo para listado'!$A$151:$Z$151,0)),0)+IFERROR(INDEX('Hoja de Trabajo para listado'!$AB$155:$BA$1048576,MATCH($A983,'Hoja de Trabajo para listado'!$AB$155:$AB$1048576,0),MATCH((CUADRO!K$4&amp;$E983),'Hoja de Trabajo para listado'!$AB$151:$BA$151,0)),0)+IFERROR(INDEX('Hoja de Trabajo para listado'!$BC$155:$CB$1048576,MATCH($A983,'Hoja de Trabajo para listado'!$BC$155:$BC$1048576,0),MATCH((CUADRO!K$4&amp;$E983),'Hoja de Trabajo para listado'!$BC$151:$CB$151,0)),0)+IFERROR(INDEX('Hoja de Trabajo para listado'!$DE$153:$DG$274,MATCH($A983,'Hoja de Trabajo para listado'!$DE$153:$DE$1048576,0),MATCH((CUADRO!K$4&amp;$E983),'Hoja de Trabajo para listado'!$DE$151:$DG$151,0)),0)+IFERROR(INDEX('Hoja de Trabajo para listado'!$CD$155:$DC$1048576,MATCH($A983,'Hoja de Trabajo para listado'!$CD$155:$CD$1048576,0),MATCH((CUADRO!K$4&amp;$E983),'Hoja de Trabajo para listado'!$CD$151:$DC$151,0)),0)</f>
        <v>0</v>
      </c>
      <c r="L983" s="241">
        <f ca="1">+IFERROR(INDEX('Hoja de Trabajo para listado'!$A$155:$Z$1048576,MATCH($A983,'Hoja de Trabajo para listado'!$A$155:$A$1048576,0),MATCH((CUADRO!L$4&amp;$E983),'Hoja de Trabajo para listado'!$A$151:$Z$151,0)),0)+IFERROR(INDEX('Hoja de Trabajo para listado'!$AB$155:$BA$1048576,MATCH($A983,'Hoja de Trabajo para listado'!$AB$155:$AB$1048576,0),MATCH((CUADRO!L$4&amp;$E983),'Hoja de Trabajo para listado'!$AB$151:$BA$151,0)),0)+IFERROR(INDEX('Hoja de Trabajo para listado'!$BC$155:$CB$1048576,MATCH($A983,'Hoja de Trabajo para listado'!$BC$155:$BC$1048576,0),MATCH((CUADRO!L$4&amp;$E983),'Hoja de Trabajo para listado'!$BC$151:$CB$151,0)),0)+IFERROR(INDEX('Hoja de Trabajo para listado'!$DE$153:$DG$274,MATCH($A983,'Hoja de Trabajo para listado'!$DE$153:$DE$1048576,0),MATCH((CUADRO!L$4&amp;$E983),'Hoja de Trabajo para listado'!$DE$151:$DG$151,0)),0)+IFERROR(INDEX('Hoja de Trabajo para listado'!$CD$155:$DC$1048576,MATCH($A983,'Hoja de Trabajo para listado'!$CD$155:$CD$1048576,0),MATCH((CUADRO!L$4&amp;$E983),'Hoja de Trabajo para listado'!$CD$151:$DC$151,0)),0)</f>
        <v>0</v>
      </c>
      <c r="M983" s="241">
        <f ca="1">+IFERROR(INDEX('Hoja de Trabajo para listado'!$A$155:$Z$1048576,MATCH($A983,'Hoja de Trabajo para listado'!$A$155:$A$1048576,0),MATCH((CUADRO!M$4&amp;$E983),'Hoja de Trabajo para listado'!$A$151:$Z$151,0)),0)+IFERROR(INDEX('Hoja de Trabajo para listado'!$AB$155:$BA$1048576,MATCH($A983,'Hoja de Trabajo para listado'!$AB$155:$AB$1048576,0),MATCH((CUADRO!M$4&amp;$E983),'Hoja de Trabajo para listado'!$AB$151:$BA$151,0)),0)+IFERROR(INDEX('Hoja de Trabajo para listado'!$BC$155:$CB$1048576,MATCH($A983,'Hoja de Trabajo para listado'!$BC$155:$BC$1048576,0),MATCH((CUADRO!M$4&amp;$E983),'Hoja de Trabajo para listado'!$BC$151:$CB$151,0)),0)+IFERROR(INDEX('Hoja de Trabajo para listado'!$DE$153:$DG$274,MATCH($A983,'Hoja de Trabajo para listado'!$DE$153:$DE$1048576,0),MATCH((CUADRO!M$4&amp;$E983),'Hoja de Trabajo para listado'!$DE$151:$DG$151,0)),0)+IFERROR(INDEX('Hoja de Trabajo para listado'!$CD$155:$DC$1048576,MATCH($A983,'Hoja de Trabajo para listado'!$CD$155:$CD$1048576,0),MATCH((CUADRO!M$4&amp;$E983),'Hoja de Trabajo para listado'!$CD$151:$DC$151,0)),0)</f>
        <v>0</v>
      </c>
      <c r="N983" s="241">
        <f ca="1">+IFERROR(INDEX('Hoja de Trabajo para listado'!$A$155:$Z$1048576,MATCH($A983,'Hoja de Trabajo para listado'!$A$155:$A$1048576,0),MATCH((CUADRO!N$4&amp;$E983),'Hoja de Trabajo para listado'!$A$151:$Z$151,0)),0)+IFERROR(INDEX('Hoja de Trabajo para listado'!$AB$155:$BA$1048576,MATCH($A983,'Hoja de Trabajo para listado'!$AB$155:$AB$1048576,0),MATCH((CUADRO!N$4&amp;$E983),'Hoja de Trabajo para listado'!$AB$151:$BA$151,0)),0)+IFERROR(INDEX('Hoja de Trabajo para listado'!$BC$155:$CB$1048576,MATCH($A983,'Hoja de Trabajo para listado'!$BC$155:$BC$1048576,0),MATCH((CUADRO!N$4&amp;$E983),'Hoja de Trabajo para listado'!$BC$151:$CB$151,0)),0)+IFERROR(INDEX('Hoja de Trabajo para listado'!$DE$153:$DG$274,MATCH($A983,'Hoja de Trabajo para listado'!$DE$153:$DE$1048576,0),MATCH((CUADRO!N$4&amp;$E983),'Hoja de Trabajo para listado'!$DE$151:$DG$151,0)),0)+IFERROR(INDEX('Hoja de Trabajo para listado'!$CD$155:$DC$1048576,MATCH($A983,'Hoja de Trabajo para listado'!$CD$155:$CD$1048576,0),MATCH((CUADRO!N$4&amp;$E983),'Hoja de Trabajo para listado'!$CD$151:$DC$151,0)),0)</f>
        <v>0</v>
      </c>
      <c r="O983" s="241">
        <f ca="1">+IFERROR(INDEX('Hoja de Trabajo para listado'!$A$155:$Z$1048576,MATCH($A983,'Hoja de Trabajo para listado'!$A$155:$A$1048576,0),MATCH((CUADRO!O$4&amp;$E983),'Hoja de Trabajo para listado'!$A$151:$Z$151,0)),0)+IFERROR(INDEX('Hoja de Trabajo para listado'!$AB$155:$BA$1048576,MATCH($A983,'Hoja de Trabajo para listado'!$AB$155:$AB$1048576,0),MATCH((CUADRO!O$4&amp;$E983),'Hoja de Trabajo para listado'!$AB$151:$BA$151,0)),0)+IFERROR(INDEX('Hoja de Trabajo para listado'!$BC$155:$CB$1048576,MATCH($A983,'Hoja de Trabajo para listado'!$BC$155:$BC$1048576,0),MATCH((CUADRO!O$4&amp;$E983),'Hoja de Trabajo para listado'!$BC$151:$CB$151,0)),0)+IFERROR(INDEX('Hoja de Trabajo para listado'!$DE$153:$DG$274,MATCH($A983,'Hoja de Trabajo para listado'!$DE$153:$DE$1048576,0),MATCH((CUADRO!O$4&amp;$E983),'Hoja de Trabajo para listado'!$DE$151:$DG$151,0)),0)+IFERROR(INDEX('Hoja de Trabajo para listado'!$CD$155:$DC$1048576,MATCH($A983,'Hoja de Trabajo para listado'!$CD$155:$CD$1048576,0),MATCH((CUADRO!O$4&amp;$E983),'Hoja de Trabajo para listado'!$CD$151:$DC$151,0)),0)</f>
        <v>0</v>
      </c>
      <c r="P983" s="241">
        <f ca="1">+IFERROR(INDEX('Hoja de Trabajo para listado'!$A$155:$Z$1048576,MATCH($A983,'Hoja de Trabajo para listado'!$A$155:$A$1048576,0),MATCH((CUADRO!P$4&amp;$E983),'Hoja de Trabajo para listado'!$A$151:$Z$151,0)),0)+IFERROR(INDEX('Hoja de Trabajo para listado'!$AB$155:$BA$1048576,MATCH($A983,'Hoja de Trabajo para listado'!$AB$155:$AB$1048576,0),MATCH((CUADRO!P$4&amp;$E983),'Hoja de Trabajo para listado'!$AB$151:$BA$151,0)),0)+IFERROR(INDEX('Hoja de Trabajo para listado'!$BC$155:$CB$1048576,MATCH($A983,'Hoja de Trabajo para listado'!$BC$155:$BC$1048576,0),MATCH((CUADRO!P$4&amp;$E983),'Hoja de Trabajo para listado'!$BC$151:$CB$151,0)),0)+IFERROR(INDEX('Hoja de Trabajo para listado'!$DE$153:$DG$274,MATCH($A983,'Hoja de Trabajo para listado'!$DE$153:$DE$1048576,0),MATCH((CUADRO!P$4&amp;$E983),'Hoja de Trabajo para listado'!$DE$151:$DG$151,0)),0)+IFERROR(INDEX('Hoja de Trabajo para listado'!$CD$155:$DC$1048576,MATCH($A983,'Hoja de Trabajo para listado'!$CD$155:$CD$1048576,0),MATCH((CUADRO!P$4&amp;$E983),'Hoja de Trabajo para listado'!$CD$151:$DC$151,0)),0)</f>
        <v>0</v>
      </c>
      <c r="Q983" s="241">
        <f ca="1">+IFERROR(INDEX('Hoja de Trabajo para listado'!$A$155:$Z$1048576,MATCH($A983,'Hoja de Trabajo para listado'!$A$155:$A$1048576,0),MATCH((CUADRO!Q$4&amp;$E983),'Hoja de Trabajo para listado'!$A$151:$Z$151,0)),0)+IFERROR(INDEX('Hoja de Trabajo para listado'!$AB$155:$BA$1048576,MATCH($A983,'Hoja de Trabajo para listado'!$AB$155:$AB$1048576,0),MATCH((CUADRO!Q$4&amp;$E983),'Hoja de Trabajo para listado'!$AB$151:$BA$151,0)),0)+IFERROR(INDEX('Hoja de Trabajo para listado'!$BC$155:$CB$1048576,MATCH($A983,'Hoja de Trabajo para listado'!$BC$155:$BC$1048576,0),MATCH((CUADRO!Q$4&amp;$E983),'Hoja de Trabajo para listado'!$BC$151:$CB$151,0)),0)+IFERROR(INDEX('Hoja de Trabajo para listado'!$DE$153:$DG$274,MATCH($A983,'Hoja de Trabajo para listado'!$DE$153:$DE$1048576,0),MATCH((CUADRO!Q$4&amp;$E983),'Hoja de Trabajo para listado'!$DE$151:$DG$151,0)),0)+IFERROR(INDEX('Hoja de Trabajo para listado'!$CD$155:$DC$1048576,MATCH($A983,'Hoja de Trabajo para listado'!$CD$155:$CD$1048576,0),MATCH((CUADRO!Q$4&amp;$E983),'Hoja de Trabajo para listado'!$CD$151:$DC$151,0)),0)</f>
        <v>0</v>
      </c>
      <c r="R983" s="241">
        <f t="shared" ca="1" si="30"/>
        <v>0</v>
      </c>
      <c r="S983" s="247"/>
      <c r="T983" s="241">
        <f ca="1">+T984</f>
        <v>0</v>
      </c>
      <c r="U983" s="240">
        <f t="shared" si="31"/>
        <v>1</v>
      </c>
    </row>
    <row r="984" spans="1:21" customFormat="1" ht="15" hidden="1" customHeight="1">
      <c r="A984" s="32">
        <v>1724</v>
      </c>
      <c r="B984" s="382"/>
      <c r="C984" s="245" t="str">
        <f>+VLOOKUP(A984,bd_lista!$A$3:$C$592,3,FALSE)</f>
        <v>Gobierno Autónomo Municipal de Boyuibe</v>
      </c>
      <c r="D984" s="384"/>
      <c r="E984" s="242" t="s">
        <v>684</v>
      </c>
      <c r="F984" s="243">
        <f ca="1">+IFERROR(INDEX('Hoja de Trabajo para listado'!$A$155:$Z$1048576,MATCH($A984,'Hoja de Trabajo para listado'!$A$155:$A$1048576,0),MATCH((CUADRO!F$4&amp;$E984),'Hoja de Trabajo para listado'!$A$151:$Z$151,0)),0)+IFERROR(INDEX('Hoja de Trabajo para listado'!$AB$155:$BA$1048576,MATCH($A984,'Hoja de Trabajo para listado'!$AB$155:$AB$1048576,0),MATCH((CUADRO!F$4&amp;$E984),'Hoja de Trabajo para listado'!$AB$151:$BA$151,0)),0)+IFERROR(INDEX('Hoja de Trabajo para listado'!$BC$155:$CB$1048576,MATCH($A984,'Hoja de Trabajo para listado'!$BC$155:$BC$1048576,0),MATCH((CUADRO!F$4&amp;$E984),'Hoja de Trabajo para listado'!$BC$151:$CB$151,0)),0)+IFERROR(INDEX('Hoja de Trabajo para listado'!$DE$153:$DG$274,MATCH($A984,'Hoja de Trabajo para listado'!$DE$153:$DE$1048576,0),MATCH((CUADRO!F$4&amp;$E984),'Hoja de Trabajo para listado'!$DE$151:$DG$151,0)),0)+IFERROR(INDEX('Hoja de Trabajo para listado'!$CD$155:$DC$1048576,MATCH($A984,'Hoja de Trabajo para listado'!$CD$155:$CD$1048576,0),MATCH((CUADRO!F$4&amp;$E984),'Hoja de Trabajo para listado'!$CD$151:$DC$151,0)),0)</f>
        <v>0</v>
      </c>
      <c r="G984" s="243">
        <f ca="1">+IFERROR(INDEX('Hoja de Trabajo para listado'!$A$155:$Z$1048576,MATCH($A984,'Hoja de Trabajo para listado'!$A$155:$A$1048576,0),MATCH((CUADRO!G$4&amp;$E984),'Hoja de Trabajo para listado'!$A$151:$Z$151,0)),0)+IFERROR(INDEX('Hoja de Trabajo para listado'!$AB$155:$BA$1048576,MATCH($A984,'Hoja de Trabajo para listado'!$AB$155:$AB$1048576,0),MATCH((CUADRO!G$4&amp;$E984),'Hoja de Trabajo para listado'!$AB$151:$BA$151,0)),0)+IFERROR(INDEX('Hoja de Trabajo para listado'!$BC$155:$CB$1048576,MATCH($A984,'Hoja de Trabajo para listado'!$BC$155:$BC$1048576,0),MATCH((CUADRO!G$4&amp;$E984),'Hoja de Trabajo para listado'!$BC$151:$CB$151,0)),0)+IFERROR(INDEX('Hoja de Trabajo para listado'!$DE$153:$DG$274,MATCH($A984,'Hoja de Trabajo para listado'!$DE$153:$DE$1048576,0),MATCH((CUADRO!G$4&amp;$E984),'Hoja de Trabajo para listado'!$DE$151:$DG$151,0)),0)+IFERROR(INDEX('Hoja de Trabajo para listado'!$CD$155:$DC$1048576,MATCH($A984,'Hoja de Trabajo para listado'!$CD$155:$CD$1048576,0),MATCH((CUADRO!G$4&amp;$E984),'Hoja de Trabajo para listado'!$CD$151:$DC$151,0)),0)</f>
        <v>0</v>
      </c>
      <c r="H984" s="243">
        <f ca="1">+IFERROR(INDEX('Hoja de Trabajo para listado'!$A$155:$Z$1048576,MATCH($A984,'Hoja de Trabajo para listado'!$A$155:$A$1048576,0),MATCH((CUADRO!H$4&amp;$E984),'Hoja de Trabajo para listado'!$A$151:$Z$151,0)),0)+IFERROR(INDEX('Hoja de Trabajo para listado'!$AB$155:$BA$1048576,MATCH($A984,'Hoja de Trabajo para listado'!$AB$155:$AB$1048576,0),MATCH((CUADRO!H$4&amp;$E984),'Hoja de Trabajo para listado'!$AB$151:$BA$151,0)),0)+IFERROR(INDEX('Hoja de Trabajo para listado'!$BC$155:$CB$1048576,MATCH($A984,'Hoja de Trabajo para listado'!$BC$155:$BC$1048576,0),MATCH((CUADRO!H$4&amp;$E984),'Hoja de Trabajo para listado'!$BC$151:$CB$151,0)),0)+IFERROR(INDEX('Hoja de Trabajo para listado'!$DE$153:$DG$274,MATCH($A984,'Hoja de Trabajo para listado'!$DE$153:$DE$1048576,0),MATCH((CUADRO!H$4&amp;$E984),'Hoja de Trabajo para listado'!$DE$151:$DG$151,0)),0)+IFERROR(INDEX('Hoja de Trabajo para listado'!$CD$155:$DC$1048576,MATCH($A984,'Hoja de Trabajo para listado'!$CD$155:$CD$1048576,0),MATCH((CUADRO!H$4&amp;$E984),'Hoja de Trabajo para listado'!$CD$151:$DC$151,0)),0)</f>
        <v>0</v>
      </c>
      <c r="I984" s="243">
        <f ca="1">+IFERROR(INDEX('Hoja de Trabajo para listado'!$A$155:$Z$1048576,MATCH($A984,'Hoja de Trabajo para listado'!$A$155:$A$1048576,0),MATCH((CUADRO!I$4&amp;$E984),'Hoja de Trabajo para listado'!$A$151:$Z$151,0)),0)+IFERROR(INDEX('Hoja de Trabajo para listado'!$AB$155:$BA$1048576,MATCH($A984,'Hoja de Trabajo para listado'!$AB$155:$AB$1048576,0),MATCH((CUADRO!I$4&amp;$E984),'Hoja de Trabajo para listado'!$AB$151:$BA$151,0)),0)+IFERROR(INDEX('Hoja de Trabajo para listado'!$BC$155:$CB$1048576,MATCH($A984,'Hoja de Trabajo para listado'!$BC$155:$BC$1048576,0),MATCH((CUADRO!I$4&amp;$E984),'Hoja de Trabajo para listado'!$BC$151:$CB$151,0)),0)+IFERROR(INDEX('Hoja de Trabajo para listado'!$DE$153:$DG$274,MATCH($A984,'Hoja de Trabajo para listado'!$DE$153:$DE$1048576,0),MATCH((CUADRO!I$4&amp;$E984),'Hoja de Trabajo para listado'!$DE$151:$DG$151,0)),0)+IFERROR(INDEX('Hoja de Trabajo para listado'!$CD$155:$DC$1048576,MATCH($A984,'Hoja de Trabajo para listado'!$CD$155:$CD$1048576,0),MATCH((CUADRO!I$4&amp;$E984),'Hoja de Trabajo para listado'!$CD$151:$DC$151,0)),0)</f>
        <v>0</v>
      </c>
      <c r="J984" s="243">
        <f ca="1">+IFERROR(INDEX('Hoja de Trabajo para listado'!$A$155:$Z$1048576,MATCH($A984,'Hoja de Trabajo para listado'!$A$155:$A$1048576,0),MATCH((CUADRO!J$4&amp;$E984),'Hoja de Trabajo para listado'!$A$151:$Z$151,0)),0)+IFERROR(INDEX('Hoja de Trabajo para listado'!$AB$155:$BA$1048576,MATCH($A984,'Hoja de Trabajo para listado'!$AB$155:$AB$1048576,0),MATCH((CUADRO!J$4&amp;$E984),'Hoja de Trabajo para listado'!$AB$151:$BA$151,0)),0)+IFERROR(INDEX('Hoja de Trabajo para listado'!$BC$155:$CB$1048576,MATCH($A984,'Hoja de Trabajo para listado'!$BC$155:$BC$1048576,0),MATCH((CUADRO!J$4&amp;$E984),'Hoja de Trabajo para listado'!$BC$151:$CB$151,0)),0)+IFERROR(INDEX('Hoja de Trabajo para listado'!$DE$153:$DG$274,MATCH($A984,'Hoja de Trabajo para listado'!$DE$153:$DE$1048576,0),MATCH((CUADRO!J$4&amp;$E984),'Hoja de Trabajo para listado'!$DE$151:$DG$151,0)),0)+IFERROR(INDEX('Hoja de Trabajo para listado'!$CD$155:$DC$1048576,MATCH($A984,'Hoja de Trabajo para listado'!$CD$155:$CD$1048576,0),MATCH((CUADRO!J$4&amp;$E984),'Hoja de Trabajo para listado'!$CD$151:$DC$151,0)),0)</f>
        <v>0</v>
      </c>
      <c r="K984" s="243">
        <f ca="1">+IFERROR(INDEX('Hoja de Trabajo para listado'!$A$155:$Z$1048576,MATCH($A984,'Hoja de Trabajo para listado'!$A$155:$A$1048576,0),MATCH((CUADRO!K$4&amp;$E984),'Hoja de Trabajo para listado'!$A$151:$Z$151,0)),0)+IFERROR(INDEX('Hoja de Trabajo para listado'!$AB$155:$BA$1048576,MATCH($A984,'Hoja de Trabajo para listado'!$AB$155:$AB$1048576,0),MATCH((CUADRO!K$4&amp;$E984),'Hoja de Trabajo para listado'!$AB$151:$BA$151,0)),0)+IFERROR(INDEX('Hoja de Trabajo para listado'!$BC$155:$CB$1048576,MATCH($A984,'Hoja de Trabajo para listado'!$BC$155:$BC$1048576,0),MATCH((CUADRO!K$4&amp;$E984),'Hoja de Trabajo para listado'!$BC$151:$CB$151,0)),0)+IFERROR(INDEX('Hoja de Trabajo para listado'!$DE$153:$DG$274,MATCH($A984,'Hoja de Trabajo para listado'!$DE$153:$DE$1048576,0),MATCH((CUADRO!K$4&amp;$E984),'Hoja de Trabajo para listado'!$DE$151:$DG$151,0)),0)+IFERROR(INDEX('Hoja de Trabajo para listado'!$CD$155:$DC$1048576,MATCH($A984,'Hoja de Trabajo para listado'!$CD$155:$CD$1048576,0),MATCH((CUADRO!K$4&amp;$E984),'Hoja de Trabajo para listado'!$CD$151:$DC$151,0)),0)</f>
        <v>0</v>
      </c>
      <c r="L984" s="243">
        <f ca="1">+IFERROR(INDEX('Hoja de Trabajo para listado'!$A$155:$Z$1048576,MATCH($A984,'Hoja de Trabajo para listado'!$A$155:$A$1048576,0),MATCH((CUADRO!L$4&amp;$E984),'Hoja de Trabajo para listado'!$A$151:$Z$151,0)),0)+IFERROR(INDEX('Hoja de Trabajo para listado'!$AB$155:$BA$1048576,MATCH($A984,'Hoja de Trabajo para listado'!$AB$155:$AB$1048576,0),MATCH((CUADRO!L$4&amp;$E984),'Hoja de Trabajo para listado'!$AB$151:$BA$151,0)),0)+IFERROR(INDEX('Hoja de Trabajo para listado'!$BC$155:$CB$1048576,MATCH($A984,'Hoja de Trabajo para listado'!$BC$155:$BC$1048576,0),MATCH((CUADRO!L$4&amp;$E984),'Hoja de Trabajo para listado'!$BC$151:$CB$151,0)),0)+IFERROR(INDEX('Hoja de Trabajo para listado'!$DE$153:$DG$274,MATCH($A984,'Hoja de Trabajo para listado'!$DE$153:$DE$1048576,0),MATCH((CUADRO!L$4&amp;$E984),'Hoja de Trabajo para listado'!$DE$151:$DG$151,0)),0)+IFERROR(INDEX('Hoja de Trabajo para listado'!$CD$155:$DC$1048576,MATCH($A984,'Hoja de Trabajo para listado'!$CD$155:$CD$1048576,0),MATCH((CUADRO!L$4&amp;$E984),'Hoja de Trabajo para listado'!$CD$151:$DC$151,0)),0)</f>
        <v>0</v>
      </c>
      <c r="M984" s="243">
        <f ca="1">+IFERROR(INDEX('Hoja de Trabajo para listado'!$A$155:$Z$1048576,MATCH($A984,'Hoja de Trabajo para listado'!$A$155:$A$1048576,0),MATCH((CUADRO!M$4&amp;$E984),'Hoja de Trabajo para listado'!$A$151:$Z$151,0)),0)+IFERROR(INDEX('Hoja de Trabajo para listado'!$AB$155:$BA$1048576,MATCH($A984,'Hoja de Trabajo para listado'!$AB$155:$AB$1048576,0),MATCH((CUADRO!M$4&amp;$E984),'Hoja de Trabajo para listado'!$AB$151:$BA$151,0)),0)+IFERROR(INDEX('Hoja de Trabajo para listado'!$BC$155:$CB$1048576,MATCH($A984,'Hoja de Trabajo para listado'!$BC$155:$BC$1048576,0),MATCH((CUADRO!M$4&amp;$E984),'Hoja de Trabajo para listado'!$BC$151:$CB$151,0)),0)+IFERROR(INDEX('Hoja de Trabajo para listado'!$DE$153:$DG$274,MATCH($A984,'Hoja de Trabajo para listado'!$DE$153:$DE$1048576,0),MATCH((CUADRO!M$4&amp;$E984),'Hoja de Trabajo para listado'!$DE$151:$DG$151,0)),0)+IFERROR(INDEX('Hoja de Trabajo para listado'!$CD$155:$DC$1048576,MATCH($A984,'Hoja de Trabajo para listado'!$CD$155:$CD$1048576,0),MATCH((CUADRO!M$4&amp;$E984),'Hoja de Trabajo para listado'!$CD$151:$DC$151,0)),0)</f>
        <v>0</v>
      </c>
      <c r="N984" s="243">
        <f ca="1">+IFERROR(INDEX('Hoja de Trabajo para listado'!$A$155:$Z$1048576,MATCH($A984,'Hoja de Trabajo para listado'!$A$155:$A$1048576,0),MATCH((CUADRO!N$4&amp;$E984),'Hoja de Trabajo para listado'!$A$151:$Z$151,0)),0)+IFERROR(INDEX('Hoja de Trabajo para listado'!$AB$155:$BA$1048576,MATCH($A984,'Hoja de Trabajo para listado'!$AB$155:$AB$1048576,0),MATCH((CUADRO!N$4&amp;$E984),'Hoja de Trabajo para listado'!$AB$151:$BA$151,0)),0)+IFERROR(INDEX('Hoja de Trabajo para listado'!$BC$155:$CB$1048576,MATCH($A984,'Hoja de Trabajo para listado'!$BC$155:$BC$1048576,0),MATCH((CUADRO!N$4&amp;$E984),'Hoja de Trabajo para listado'!$BC$151:$CB$151,0)),0)+IFERROR(INDEX('Hoja de Trabajo para listado'!$DE$153:$DG$274,MATCH($A984,'Hoja de Trabajo para listado'!$DE$153:$DE$1048576,0),MATCH((CUADRO!N$4&amp;$E984),'Hoja de Trabajo para listado'!$DE$151:$DG$151,0)),0)+IFERROR(INDEX('Hoja de Trabajo para listado'!$CD$155:$DC$1048576,MATCH($A984,'Hoja de Trabajo para listado'!$CD$155:$CD$1048576,0),MATCH((CUADRO!N$4&amp;$E984),'Hoja de Trabajo para listado'!$CD$151:$DC$151,0)),0)</f>
        <v>0</v>
      </c>
      <c r="O984" s="243">
        <f ca="1">+IFERROR(INDEX('Hoja de Trabajo para listado'!$A$155:$Z$1048576,MATCH($A984,'Hoja de Trabajo para listado'!$A$155:$A$1048576,0),MATCH((CUADRO!O$4&amp;$E984),'Hoja de Trabajo para listado'!$A$151:$Z$151,0)),0)+IFERROR(INDEX('Hoja de Trabajo para listado'!$AB$155:$BA$1048576,MATCH($A984,'Hoja de Trabajo para listado'!$AB$155:$AB$1048576,0),MATCH((CUADRO!O$4&amp;$E984),'Hoja de Trabajo para listado'!$AB$151:$BA$151,0)),0)+IFERROR(INDEX('Hoja de Trabajo para listado'!$BC$155:$CB$1048576,MATCH($A984,'Hoja de Trabajo para listado'!$BC$155:$BC$1048576,0),MATCH((CUADRO!O$4&amp;$E984),'Hoja de Trabajo para listado'!$BC$151:$CB$151,0)),0)+IFERROR(INDEX('Hoja de Trabajo para listado'!$DE$153:$DG$274,MATCH($A984,'Hoja de Trabajo para listado'!$DE$153:$DE$1048576,0),MATCH((CUADRO!O$4&amp;$E984),'Hoja de Trabajo para listado'!$DE$151:$DG$151,0)),0)+IFERROR(INDEX('Hoja de Trabajo para listado'!$CD$155:$DC$1048576,MATCH($A984,'Hoja de Trabajo para listado'!$CD$155:$CD$1048576,0),MATCH((CUADRO!O$4&amp;$E984),'Hoja de Trabajo para listado'!$CD$151:$DC$151,0)),0)</f>
        <v>0</v>
      </c>
      <c r="P984" s="243">
        <f ca="1">+IFERROR(INDEX('Hoja de Trabajo para listado'!$A$155:$Z$1048576,MATCH($A984,'Hoja de Trabajo para listado'!$A$155:$A$1048576,0),MATCH((CUADRO!P$4&amp;$E984),'Hoja de Trabajo para listado'!$A$151:$Z$151,0)),0)+IFERROR(INDEX('Hoja de Trabajo para listado'!$AB$155:$BA$1048576,MATCH($A984,'Hoja de Trabajo para listado'!$AB$155:$AB$1048576,0),MATCH((CUADRO!P$4&amp;$E984),'Hoja de Trabajo para listado'!$AB$151:$BA$151,0)),0)+IFERROR(INDEX('Hoja de Trabajo para listado'!$BC$155:$CB$1048576,MATCH($A984,'Hoja de Trabajo para listado'!$BC$155:$BC$1048576,0),MATCH((CUADRO!P$4&amp;$E984),'Hoja de Trabajo para listado'!$BC$151:$CB$151,0)),0)+IFERROR(INDEX('Hoja de Trabajo para listado'!$DE$153:$DG$274,MATCH($A984,'Hoja de Trabajo para listado'!$DE$153:$DE$1048576,0),MATCH((CUADRO!P$4&amp;$E984),'Hoja de Trabajo para listado'!$DE$151:$DG$151,0)),0)+IFERROR(INDEX('Hoja de Trabajo para listado'!$CD$155:$DC$1048576,MATCH($A984,'Hoja de Trabajo para listado'!$CD$155:$CD$1048576,0),MATCH((CUADRO!P$4&amp;$E984),'Hoja de Trabajo para listado'!$CD$151:$DC$151,0)),0)</f>
        <v>0</v>
      </c>
      <c r="Q984" s="243">
        <f ca="1">+IFERROR(INDEX('Hoja de Trabajo para listado'!$A$155:$Z$1048576,MATCH($A984,'Hoja de Trabajo para listado'!$A$155:$A$1048576,0),MATCH((CUADRO!Q$4&amp;$E984),'Hoja de Trabajo para listado'!$A$151:$Z$151,0)),0)+IFERROR(INDEX('Hoja de Trabajo para listado'!$AB$155:$BA$1048576,MATCH($A984,'Hoja de Trabajo para listado'!$AB$155:$AB$1048576,0),MATCH((CUADRO!Q$4&amp;$E984),'Hoja de Trabajo para listado'!$AB$151:$BA$151,0)),0)+IFERROR(INDEX('Hoja de Trabajo para listado'!$BC$155:$CB$1048576,MATCH($A984,'Hoja de Trabajo para listado'!$BC$155:$BC$1048576,0),MATCH((CUADRO!Q$4&amp;$E984),'Hoja de Trabajo para listado'!$BC$151:$CB$151,0)),0)+IFERROR(INDEX('Hoja de Trabajo para listado'!$DE$153:$DG$274,MATCH($A984,'Hoja de Trabajo para listado'!$DE$153:$DE$1048576,0),MATCH((CUADRO!Q$4&amp;$E984),'Hoja de Trabajo para listado'!$DE$151:$DG$151,0)),0)+IFERROR(INDEX('Hoja de Trabajo para listado'!$CD$155:$DC$1048576,MATCH($A984,'Hoja de Trabajo para listado'!$CD$155:$CD$1048576,0),MATCH((CUADRO!Q$4&amp;$E984),'Hoja de Trabajo para listado'!$CD$151:$DC$151,0)),0)</f>
        <v>0</v>
      </c>
      <c r="R984" s="243">
        <f t="shared" ca="1" si="30"/>
        <v>0</v>
      </c>
      <c r="S984" s="253">
        <f ca="1">+R983+R984</f>
        <v>0</v>
      </c>
      <c r="T984" s="262">
        <f ca="1">+S984</f>
        <v>0</v>
      </c>
      <c r="U984" s="240">
        <f t="shared" si="31"/>
        <v>2</v>
      </c>
    </row>
    <row r="985" spans="1:21" customFormat="1" ht="15" hidden="1" customHeight="1">
      <c r="A985" s="32">
        <v>1725</v>
      </c>
      <c r="B985" s="381">
        <f>+A985</f>
        <v>1725</v>
      </c>
      <c r="C985" s="245" t="str">
        <f>+VLOOKUP(A985,bd_lista!$A$3:$C$592,3,FALSE)</f>
        <v>Gobierno Autónomo Municipal de Vallegrande</v>
      </c>
      <c r="D985" s="383" t="str">
        <f>+C985</f>
        <v>Gobierno Autónomo Municipal de Vallegrande</v>
      </c>
      <c r="E985" s="240" t="s">
        <v>683</v>
      </c>
      <c r="F985" s="241">
        <f ca="1">+IFERROR(INDEX('Hoja de Trabajo para listado'!$A$155:$Z$1048576,MATCH($A985,'Hoja de Trabajo para listado'!$A$155:$A$1048576,0),MATCH((CUADRO!F$4&amp;$E985),'Hoja de Trabajo para listado'!$A$151:$Z$151,0)),0)+IFERROR(INDEX('Hoja de Trabajo para listado'!$AB$155:$BA$1048576,MATCH($A985,'Hoja de Trabajo para listado'!$AB$155:$AB$1048576,0),MATCH((CUADRO!F$4&amp;$E985),'Hoja de Trabajo para listado'!$AB$151:$BA$151,0)),0)+IFERROR(INDEX('Hoja de Trabajo para listado'!$BC$155:$CB$1048576,MATCH($A985,'Hoja de Trabajo para listado'!$BC$155:$BC$1048576,0),MATCH((CUADRO!F$4&amp;$E985),'Hoja de Trabajo para listado'!$BC$151:$CB$151,0)),0)+IFERROR(INDEX('Hoja de Trabajo para listado'!$DE$153:$DG$274,MATCH($A985,'Hoja de Trabajo para listado'!$DE$153:$DE$1048576,0),MATCH((CUADRO!F$4&amp;$E985),'Hoja de Trabajo para listado'!$DE$151:$DG$151,0)),0)+IFERROR(INDEX('Hoja de Trabajo para listado'!$CD$155:$DC$1048576,MATCH($A985,'Hoja de Trabajo para listado'!$CD$155:$CD$1048576,0),MATCH((CUADRO!F$4&amp;$E985),'Hoja de Trabajo para listado'!$CD$151:$DC$151,0)),0)</f>
        <v>0</v>
      </c>
      <c r="G985" s="241">
        <f ca="1">+IFERROR(INDEX('Hoja de Trabajo para listado'!$A$155:$Z$1048576,MATCH($A985,'Hoja de Trabajo para listado'!$A$155:$A$1048576,0),MATCH((CUADRO!G$4&amp;$E985),'Hoja de Trabajo para listado'!$A$151:$Z$151,0)),0)+IFERROR(INDEX('Hoja de Trabajo para listado'!$AB$155:$BA$1048576,MATCH($A985,'Hoja de Trabajo para listado'!$AB$155:$AB$1048576,0),MATCH((CUADRO!G$4&amp;$E985),'Hoja de Trabajo para listado'!$AB$151:$BA$151,0)),0)+IFERROR(INDEX('Hoja de Trabajo para listado'!$BC$155:$CB$1048576,MATCH($A985,'Hoja de Trabajo para listado'!$BC$155:$BC$1048576,0),MATCH((CUADRO!G$4&amp;$E985),'Hoja de Trabajo para listado'!$BC$151:$CB$151,0)),0)+IFERROR(INDEX('Hoja de Trabajo para listado'!$DE$153:$DG$274,MATCH($A985,'Hoja de Trabajo para listado'!$DE$153:$DE$1048576,0),MATCH((CUADRO!G$4&amp;$E985),'Hoja de Trabajo para listado'!$DE$151:$DG$151,0)),0)+IFERROR(INDEX('Hoja de Trabajo para listado'!$CD$155:$DC$1048576,MATCH($A985,'Hoja de Trabajo para listado'!$CD$155:$CD$1048576,0),MATCH((CUADRO!G$4&amp;$E985),'Hoja de Trabajo para listado'!$CD$151:$DC$151,0)),0)</f>
        <v>0</v>
      </c>
      <c r="H985" s="241">
        <f ca="1">+IFERROR(INDEX('Hoja de Trabajo para listado'!$A$155:$Z$1048576,MATCH($A985,'Hoja de Trabajo para listado'!$A$155:$A$1048576,0),MATCH((CUADRO!H$4&amp;$E985),'Hoja de Trabajo para listado'!$A$151:$Z$151,0)),0)+IFERROR(INDEX('Hoja de Trabajo para listado'!$AB$155:$BA$1048576,MATCH($A985,'Hoja de Trabajo para listado'!$AB$155:$AB$1048576,0),MATCH((CUADRO!H$4&amp;$E985),'Hoja de Trabajo para listado'!$AB$151:$BA$151,0)),0)+IFERROR(INDEX('Hoja de Trabajo para listado'!$BC$155:$CB$1048576,MATCH($A985,'Hoja de Trabajo para listado'!$BC$155:$BC$1048576,0),MATCH((CUADRO!H$4&amp;$E985),'Hoja de Trabajo para listado'!$BC$151:$CB$151,0)),0)+IFERROR(INDEX('Hoja de Trabajo para listado'!$DE$153:$DG$274,MATCH($A985,'Hoja de Trabajo para listado'!$DE$153:$DE$1048576,0),MATCH((CUADRO!H$4&amp;$E985),'Hoja de Trabajo para listado'!$DE$151:$DG$151,0)),0)+IFERROR(INDEX('Hoja de Trabajo para listado'!$CD$155:$DC$1048576,MATCH($A985,'Hoja de Trabajo para listado'!$CD$155:$CD$1048576,0),MATCH((CUADRO!H$4&amp;$E985),'Hoja de Trabajo para listado'!$CD$151:$DC$151,0)),0)</f>
        <v>0</v>
      </c>
      <c r="I985" s="241">
        <f ca="1">+IFERROR(INDEX('Hoja de Trabajo para listado'!$A$155:$Z$1048576,MATCH($A985,'Hoja de Trabajo para listado'!$A$155:$A$1048576,0),MATCH((CUADRO!I$4&amp;$E985),'Hoja de Trabajo para listado'!$A$151:$Z$151,0)),0)+IFERROR(INDEX('Hoja de Trabajo para listado'!$AB$155:$BA$1048576,MATCH($A985,'Hoja de Trabajo para listado'!$AB$155:$AB$1048576,0),MATCH((CUADRO!I$4&amp;$E985),'Hoja de Trabajo para listado'!$AB$151:$BA$151,0)),0)+IFERROR(INDEX('Hoja de Trabajo para listado'!$BC$155:$CB$1048576,MATCH($A985,'Hoja de Trabajo para listado'!$BC$155:$BC$1048576,0),MATCH((CUADRO!I$4&amp;$E985),'Hoja de Trabajo para listado'!$BC$151:$CB$151,0)),0)+IFERROR(INDEX('Hoja de Trabajo para listado'!$DE$153:$DG$274,MATCH($A985,'Hoja de Trabajo para listado'!$DE$153:$DE$1048576,0),MATCH((CUADRO!I$4&amp;$E985),'Hoja de Trabajo para listado'!$DE$151:$DG$151,0)),0)+IFERROR(INDEX('Hoja de Trabajo para listado'!$CD$155:$DC$1048576,MATCH($A985,'Hoja de Trabajo para listado'!$CD$155:$CD$1048576,0),MATCH((CUADRO!I$4&amp;$E985),'Hoja de Trabajo para listado'!$CD$151:$DC$151,0)),0)</f>
        <v>0</v>
      </c>
      <c r="J985" s="241">
        <f ca="1">+IFERROR(INDEX('Hoja de Trabajo para listado'!$A$155:$Z$1048576,MATCH($A985,'Hoja de Trabajo para listado'!$A$155:$A$1048576,0),MATCH((CUADRO!J$4&amp;$E985),'Hoja de Trabajo para listado'!$A$151:$Z$151,0)),0)+IFERROR(INDEX('Hoja de Trabajo para listado'!$AB$155:$BA$1048576,MATCH($A985,'Hoja de Trabajo para listado'!$AB$155:$AB$1048576,0),MATCH((CUADRO!J$4&amp;$E985),'Hoja de Trabajo para listado'!$AB$151:$BA$151,0)),0)+IFERROR(INDEX('Hoja de Trabajo para listado'!$BC$155:$CB$1048576,MATCH($A985,'Hoja de Trabajo para listado'!$BC$155:$BC$1048576,0),MATCH((CUADRO!J$4&amp;$E985),'Hoja de Trabajo para listado'!$BC$151:$CB$151,0)),0)+IFERROR(INDEX('Hoja de Trabajo para listado'!$DE$153:$DG$274,MATCH($A985,'Hoja de Trabajo para listado'!$DE$153:$DE$1048576,0),MATCH((CUADRO!J$4&amp;$E985),'Hoja de Trabajo para listado'!$DE$151:$DG$151,0)),0)+IFERROR(INDEX('Hoja de Trabajo para listado'!$CD$155:$DC$1048576,MATCH($A985,'Hoja de Trabajo para listado'!$CD$155:$CD$1048576,0),MATCH((CUADRO!J$4&amp;$E985),'Hoja de Trabajo para listado'!$CD$151:$DC$151,0)),0)</f>
        <v>0</v>
      </c>
      <c r="K985" s="241">
        <f ca="1">+IFERROR(INDEX('Hoja de Trabajo para listado'!$A$155:$Z$1048576,MATCH($A985,'Hoja de Trabajo para listado'!$A$155:$A$1048576,0),MATCH((CUADRO!K$4&amp;$E985),'Hoja de Trabajo para listado'!$A$151:$Z$151,0)),0)+IFERROR(INDEX('Hoja de Trabajo para listado'!$AB$155:$BA$1048576,MATCH($A985,'Hoja de Trabajo para listado'!$AB$155:$AB$1048576,0),MATCH((CUADRO!K$4&amp;$E985),'Hoja de Trabajo para listado'!$AB$151:$BA$151,0)),0)+IFERROR(INDEX('Hoja de Trabajo para listado'!$BC$155:$CB$1048576,MATCH($A985,'Hoja de Trabajo para listado'!$BC$155:$BC$1048576,0),MATCH((CUADRO!K$4&amp;$E985),'Hoja de Trabajo para listado'!$BC$151:$CB$151,0)),0)+IFERROR(INDEX('Hoja de Trabajo para listado'!$DE$153:$DG$274,MATCH($A985,'Hoja de Trabajo para listado'!$DE$153:$DE$1048576,0),MATCH((CUADRO!K$4&amp;$E985),'Hoja de Trabajo para listado'!$DE$151:$DG$151,0)),0)+IFERROR(INDEX('Hoja de Trabajo para listado'!$CD$155:$DC$1048576,MATCH($A985,'Hoja de Trabajo para listado'!$CD$155:$CD$1048576,0),MATCH((CUADRO!K$4&amp;$E985),'Hoja de Trabajo para listado'!$CD$151:$DC$151,0)),0)</f>
        <v>0</v>
      </c>
      <c r="L985" s="241">
        <f ca="1">+IFERROR(INDEX('Hoja de Trabajo para listado'!$A$155:$Z$1048576,MATCH($A985,'Hoja de Trabajo para listado'!$A$155:$A$1048576,0),MATCH((CUADRO!L$4&amp;$E985),'Hoja de Trabajo para listado'!$A$151:$Z$151,0)),0)+IFERROR(INDEX('Hoja de Trabajo para listado'!$AB$155:$BA$1048576,MATCH($A985,'Hoja de Trabajo para listado'!$AB$155:$AB$1048576,0),MATCH((CUADRO!L$4&amp;$E985),'Hoja de Trabajo para listado'!$AB$151:$BA$151,0)),0)+IFERROR(INDEX('Hoja de Trabajo para listado'!$BC$155:$CB$1048576,MATCH($A985,'Hoja de Trabajo para listado'!$BC$155:$BC$1048576,0),MATCH((CUADRO!L$4&amp;$E985),'Hoja de Trabajo para listado'!$BC$151:$CB$151,0)),0)+IFERROR(INDEX('Hoja de Trabajo para listado'!$DE$153:$DG$274,MATCH($A985,'Hoja de Trabajo para listado'!$DE$153:$DE$1048576,0),MATCH((CUADRO!L$4&amp;$E985),'Hoja de Trabajo para listado'!$DE$151:$DG$151,0)),0)+IFERROR(INDEX('Hoja de Trabajo para listado'!$CD$155:$DC$1048576,MATCH($A985,'Hoja de Trabajo para listado'!$CD$155:$CD$1048576,0),MATCH((CUADRO!L$4&amp;$E985),'Hoja de Trabajo para listado'!$CD$151:$DC$151,0)),0)</f>
        <v>0</v>
      </c>
      <c r="M985" s="241">
        <f ca="1">+IFERROR(INDEX('Hoja de Trabajo para listado'!$A$155:$Z$1048576,MATCH($A985,'Hoja de Trabajo para listado'!$A$155:$A$1048576,0),MATCH((CUADRO!M$4&amp;$E985),'Hoja de Trabajo para listado'!$A$151:$Z$151,0)),0)+IFERROR(INDEX('Hoja de Trabajo para listado'!$AB$155:$BA$1048576,MATCH($A985,'Hoja de Trabajo para listado'!$AB$155:$AB$1048576,0),MATCH((CUADRO!M$4&amp;$E985),'Hoja de Trabajo para listado'!$AB$151:$BA$151,0)),0)+IFERROR(INDEX('Hoja de Trabajo para listado'!$BC$155:$CB$1048576,MATCH($A985,'Hoja de Trabajo para listado'!$BC$155:$BC$1048576,0),MATCH((CUADRO!M$4&amp;$E985),'Hoja de Trabajo para listado'!$BC$151:$CB$151,0)),0)+IFERROR(INDEX('Hoja de Trabajo para listado'!$DE$153:$DG$274,MATCH($A985,'Hoja de Trabajo para listado'!$DE$153:$DE$1048576,0),MATCH((CUADRO!M$4&amp;$E985),'Hoja de Trabajo para listado'!$DE$151:$DG$151,0)),0)+IFERROR(INDEX('Hoja de Trabajo para listado'!$CD$155:$DC$1048576,MATCH($A985,'Hoja de Trabajo para listado'!$CD$155:$CD$1048576,0),MATCH((CUADRO!M$4&amp;$E985),'Hoja de Trabajo para listado'!$CD$151:$DC$151,0)),0)</f>
        <v>0</v>
      </c>
      <c r="N985" s="241">
        <f ca="1">+IFERROR(INDEX('Hoja de Trabajo para listado'!$A$155:$Z$1048576,MATCH($A985,'Hoja de Trabajo para listado'!$A$155:$A$1048576,0),MATCH((CUADRO!N$4&amp;$E985),'Hoja de Trabajo para listado'!$A$151:$Z$151,0)),0)+IFERROR(INDEX('Hoja de Trabajo para listado'!$AB$155:$BA$1048576,MATCH($A985,'Hoja de Trabajo para listado'!$AB$155:$AB$1048576,0),MATCH((CUADRO!N$4&amp;$E985),'Hoja de Trabajo para listado'!$AB$151:$BA$151,0)),0)+IFERROR(INDEX('Hoja de Trabajo para listado'!$BC$155:$CB$1048576,MATCH($A985,'Hoja de Trabajo para listado'!$BC$155:$BC$1048576,0),MATCH((CUADRO!N$4&amp;$E985),'Hoja de Trabajo para listado'!$BC$151:$CB$151,0)),0)+IFERROR(INDEX('Hoja de Trabajo para listado'!$DE$153:$DG$274,MATCH($A985,'Hoja de Trabajo para listado'!$DE$153:$DE$1048576,0),MATCH((CUADRO!N$4&amp;$E985),'Hoja de Trabajo para listado'!$DE$151:$DG$151,0)),0)+IFERROR(INDEX('Hoja de Trabajo para listado'!$CD$155:$DC$1048576,MATCH($A985,'Hoja de Trabajo para listado'!$CD$155:$CD$1048576,0),MATCH((CUADRO!N$4&amp;$E985),'Hoja de Trabajo para listado'!$CD$151:$DC$151,0)),0)</f>
        <v>0</v>
      </c>
      <c r="O985" s="241">
        <f ca="1">+IFERROR(INDEX('Hoja de Trabajo para listado'!$A$155:$Z$1048576,MATCH($A985,'Hoja de Trabajo para listado'!$A$155:$A$1048576,0),MATCH((CUADRO!O$4&amp;$E985),'Hoja de Trabajo para listado'!$A$151:$Z$151,0)),0)+IFERROR(INDEX('Hoja de Trabajo para listado'!$AB$155:$BA$1048576,MATCH($A985,'Hoja de Trabajo para listado'!$AB$155:$AB$1048576,0),MATCH((CUADRO!O$4&amp;$E985),'Hoja de Trabajo para listado'!$AB$151:$BA$151,0)),0)+IFERROR(INDEX('Hoja de Trabajo para listado'!$BC$155:$CB$1048576,MATCH($A985,'Hoja de Trabajo para listado'!$BC$155:$BC$1048576,0),MATCH((CUADRO!O$4&amp;$E985),'Hoja de Trabajo para listado'!$BC$151:$CB$151,0)),0)+IFERROR(INDEX('Hoja de Trabajo para listado'!$DE$153:$DG$274,MATCH($A985,'Hoja de Trabajo para listado'!$DE$153:$DE$1048576,0),MATCH((CUADRO!O$4&amp;$E985),'Hoja de Trabajo para listado'!$DE$151:$DG$151,0)),0)+IFERROR(INDEX('Hoja de Trabajo para listado'!$CD$155:$DC$1048576,MATCH($A985,'Hoja de Trabajo para listado'!$CD$155:$CD$1048576,0),MATCH((CUADRO!O$4&amp;$E985),'Hoja de Trabajo para listado'!$CD$151:$DC$151,0)),0)</f>
        <v>0</v>
      </c>
      <c r="P985" s="241">
        <f ca="1">+IFERROR(INDEX('Hoja de Trabajo para listado'!$A$155:$Z$1048576,MATCH($A985,'Hoja de Trabajo para listado'!$A$155:$A$1048576,0),MATCH((CUADRO!P$4&amp;$E985),'Hoja de Trabajo para listado'!$A$151:$Z$151,0)),0)+IFERROR(INDEX('Hoja de Trabajo para listado'!$AB$155:$BA$1048576,MATCH($A985,'Hoja de Trabajo para listado'!$AB$155:$AB$1048576,0),MATCH((CUADRO!P$4&amp;$E985),'Hoja de Trabajo para listado'!$AB$151:$BA$151,0)),0)+IFERROR(INDEX('Hoja de Trabajo para listado'!$BC$155:$CB$1048576,MATCH($A985,'Hoja de Trabajo para listado'!$BC$155:$BC$1048576,0),MATCH((CUADRO!P$4&amp;$E985),'Hoja de Trabajo para listado'!$BC$151:$CB$151,0)),0)+IFERROR(INDEX('Hoja de Trabajo para listado'!$DE$153:$DG$274,MATCH($A985,'Hoja de Trabajo para listado'!$DE$153:$DE$1048576,0),MATCH((CUADRO!P$4&amp;$E985),'Hoja de Trabajo para listado'!$DE$151:$DG$151,0)),0)+IFERROR(INDEX('Hoja de Trabajo para listado'!$CD$155:$DC$1048576,MATCH($A985,'Hoja de Trabajo para listado'!$CD$155:$CD$1048576,0),MATCH((CUADRO!P$4&amp;$E985),'Hoja de Trabajo para listado'!$CD$151:$DC$151,0)),0)</f>
        <v>0</v>
      </c>
      <c r="Q985" s="241">
        <f ca="1">+IFERROR(INDEX('Hoja de Trabajo para listado'!$A$155:$Z$1048576,MATCH($A985,'Hoja de Trabajo para listado'!$A$155:$A$1048576,0),MATCH((CUADRO!Q$4&amp;$E985),'Hoja de Trabajo para listado'!$A$151:$Z$151,0)),0)+IFERROR(INDEX('Hoja de Trabajo para listado'!$AB$155:$BA$1048576,MATCH($A985,'Hoja de Trabajo para listado'!$AB$155:$AB$1048576,0),MATCH((CUADRO!Q$4&amp;$E985),'Hoja de Trabajo para listado'!$AB$151:$BA$151,0)),0)+IFERROR(INDEX('Hoja de Trabajo para listado'!$BC$155:$CB$1048576,MATCH($A985,'Hoja de Trabajo para listado'!$BC$155:$BC$1048576,0),MATCH((CUADRO!Q$4&amp;$E985),'Hoja de Trabajo para listado'!$BC$151:$CB$151,0)),0)+IFERROR(INDEX('Hoja de Trabajo para listado'!$DE$153:$DG$274,MATCH($A985,'Hoja de Trabajo para listado'!$DE$153:$DE$1048576,0),MATCH((CUADRO!Q$4&amp;$E985),'Hoja de Trabajo para listado'!$DE$151:$DG$151,0)),0)+IFERROR(INDEX('Hoja de Trabajo para listado'!$CD$155:$DC$1048576,MATCH($A985,'Hoja de Trabajo para listado'!$CD$155:$CD$1048576,0),MATCH((CUADRO!Q$4&amp;$E985),'Hoja de Trabajo para listado'!$CD$151:$DC$151,0)),0)</f>
        <v>0</v>
      </c>
      <c r="R985" s="241">
        <f t="shared" ca="1" si="30"/>
        <v>0</v>
      </c>
      <c r="S985" s="247"/>
      <c r="T985" s="241">
        <f ca="1">+T986</f>
        <v>0</v>
      </c>
      <c r="U985" s="240">
        <f t="shared" si="31"/>
        <v>1</v>
      </c>
    </row>
    <row r="986" spans="1:21" customFormat="1" ht="15" hidden="1" customHeight="1">
      <c r="A986" s="32">
        <v>1725</v>
      </c>
      <c r="B986" s="382"/>
      <c r="C986" s="245" t="str">
        <f>+VLOOKUP(A986,bd_lista!$A$3:$C$592,3,FALSE)</f>
        <v>Gobierno Autónomo Municipal de Vallegrande</v>
      </c>
      <c r="D986" s="384"/>
      <c r="E986" s="242" t="s">
        <v>684</v>
      </c>
      <c r="F986" s="241">
        <f ca="1">+IFERROR(INDEX('Hoja de Trabajo para listado'!$A$155:$Z$1048576,MATCH($A986,'Hoja de Trabajo para listado'!$A$155:$A$1048576,0),MATCH((CUADRO!F$4&amp;$E986),'Hoja de Trabajo para listado'!$A$151:$Z$151,0)),0)+IFERROR(INDEX('Hoja de Trabajo para listado'!$AB$155:$BA$1048576,MATCH($A986,'Hoja de Trabajo para listado'!$AB$155:$AB$1048576,0),MATCH((CUADRO!F$4&amp;$E986),'Hoja de Trabajo para listado'!$AB$151:$BA$151,0)),0)+IFERROR(INDEX('Hoja de Trabajo para listado'!$BC$155:$CB$1048576,MATCH($A986,'Hoja de Trabajo para listado'!$BC$155:$BC$1048576,0),MATCH((CUADRO!F$4&amp;$E986),'Hoja de Trabajo para listado'!$BC$151:$CB$151,0)),0)+IFERROR(INDEX('Hoja de Trabajo para listado'!$DE$153:$DG$274,MATCH($A986,'Hoja de Trabajo para listado'!$DE$153:$DE$1048576,0),MATCH((CUADRO!F$4&amp;$E986),'Hoja de Trabajo para listado'!$DE$151:$DG$151,0)),0)+IFERROR(INDEX('Hoja de Trabajo para listado'!$CD$155:$DC$1048576,MATCH($A986,'Hoja de Trabajo para listado'!$CD$155:$CD$1048576,0),MATCH((CUADRO!F$4&amp;$E986),'Hoja de Trabajo para listado'!$CD$151:$DC$151,0)),0)</f>
        <v>0</v>
      </c>
      <c r="G986" s="241">
        <f ca="1">+IFERROR(INDEX('Hoja de Trabajo para listado'!$A$155:$Z$1048576,MATCH($A986,'Hoja de Trabajo para listado'!$A$155:$A$1048576,0),MATCH((CUADRO!G$4&amp;$E986),'Hoja de Trabajo para listado'!$A$151:$Z$151,0)),0)+IFERROR(INDEX('Hoja de Trabajo para listado'!$AB$155:$BA$1048576,MATCH($A986,'Hoja de Trabajo para listado'!$AB$155:$AB$1048576,0),MATCH((CUADRO!G$4&amp;$E986),'Hoja de Trabajo para listado'!$AB$151:$BA$151,0)),0)+IFERROR(INDEX('Hoja de Trabajo para listado'!$BC$155:$CB$1048576,MATCH($A986,'Hoja de Trabajo para listado'!$BC$155:$BC$1048576,0),MATCH((CUADRO!G$4&amp;$E986),'Hoja de Trabajo para listado'!$BC$151:$CB$151,0)),0)+IFERROR(INDEX('Hoja de Trabajo para listado'!$DE$153:$DG$274,MATCH($A986,'Hoja de Trabajo para listado'!$DE$153:$DE$1048576,0),MATCH((CUADRO!G$4&amp;$E986),'Hoja de Trabajo para listado'!$DE$151:$DG$151,0)),0)+IFERROR(INDEX('Hoja de Trabajo para listado'!$CD$155:$DC$1048576,MATCH($A986,'Hoja de Trabajo para listado'!$CD$155:$CD$1048576,0),MATCH((CUADRO!G$4&amp;$E986),'Hoja de Trabajo para listado'!$CD$151:$DC$151,0)),0)</f>
        <v>0</v>
      </c>
      <c r="H986" s="241">
        <f ca="1">+IFERROR(INDEX('Hoja de Trabajo para listado'!$A$155:$Z$1048576,MATCH($A986,'Hoja de Trabajo para listado'!$A$155:$A$1048576,0),MATCH((CUADRO!H$4&amp;$E986),'Hoja de Trabajo para listado'!$A$151:$Z$151,0)),0)+IFERROR(INDEX('Hoja de Trabajo para listado'!$AB$155:$BA$1048576,MATCH($A986,'Hoja de Trabajo para listado'!$AB$155:$AB$1048576,0),MATCH((CUADRO!H$4&amp;$E986),'Hoja de Trabajo para listado'!$AB$151:$BA$151,0)),0)+IFERROR(INDEX('Hoja de Trabajo para listado'!$BC$155:$CB$1048576,MATCH($A986,'Hoja de Trabajo para listado'!$BC$155:$BC$1048576,0),MATCH((CUADRO!H$4&amp;$E986),'Hoja de Trabajo para listado'!$BC$151:$CB$151,0)),0)+IFERROR(INDEX('Hoja de Trabajo para listado'!$DE$153:$DG$274,MATCH($A986,'Hoja de Trabajo para listado'!$DE$153:$DE$1048576,0),MATCH((CUADRO!H$4&amp;$E986),'Hoja de Trabajo para listado'!$DE$151:$DG$151,0)),0)+IFERROR(INDEX('Hoja de Trabajo para listado'!$CD$155:$DC$1048576,MATCH($A986,'Hoja de Trabajo para listado'!$CD$155:$CD$1048576,0),MATCH((CUADRO!H$4&amp;$E986),'Hoja de Trabajo para listado'!$CD$151:$DC$151,0)),0)</f>
        <v>0</v>
      </c>
      <c r="I986" s="241">
        <f ca="1">+IFERROR(INDEX('Hoja de Trabajo para listado'!$A$155:$Z$1048576,MATCH($A986,'Hoja de Trabajo para listado'!$A$155:$A$1048576,0),MATCH((CUADRO!I$4&amp;$E986),'Hoja de Trabajo para listado'!$A$151:$Z$151,0)),0)+IFERROR(INDEX('Hoja de Trabajo para listado'!$AB$155:$BA$1048576,MATCH($A986,'Hoja de Trabajo para listado'!$AB$155:$AB$1048576,0),MATCH((CUADRO!I$4&amp;$E986),'Hoja de Trabajo para listado'!$AB$151:$BA$151,0)),0)+IFERROR(INDEX('Hoja de Trabajo para listado'!$BC$155:$CB$1048576,MATCH($A986,'Hoja de Trabajo para listado'!$BC$155:$BC$1048576,0),MATCH((CUADRO!I$4&amp;$E986),'Hoja de Trabajo para listado'!$BC$151:$CB$151,0)),0)+IFERROR(INDEX('Hoja de Trabajo para listado'!$DE$153:$DG$274,MATCH($A986,'Hoja de Trabajo para listado'!$DE$153:$DE$1048576,0),MATCH((CUADRO!I$4&amp;$E986),'Hoja de Trabajo para listado'!$DE$151:$DG$151,0)),0)+IFERROR(INDEX('Hoja de Trabajo para listado'!$CD$155:$DC$1048576,MATCH($A986,'Hoja de Trabajo para listado'!$CD$155:$CD$1048576,0),MATCH((CUADRO!I$4&amp;$E986),'Hoja de Trabajo para listado'!$CD$151:$DC$151,0)),0)</f>
        <v>0</v>
      </c>
      <c r="J986" s="241">
        <f ca="1">+IFERROR(INDEX('Hoja de Trabajo para listado'!$A$155:$Z$1048576,MATCH($A986,'Hoja de Trabajo para listado'!$A$155:$A$1048576,0),MATCH((CUADRO!J$4&amp;$E986),'Hoja de Trabajo para listado'!$A$151:$Z$151,0)),0)+IFERROR(INDEX('Hoja de Trabajo para listado'!$AB$155:$BA$1048576,MATCH($A986,'Hoja de Trabajo para listado'!$AB$155:$AB$1048576,0),MATCH((CUADRO!J$4&amp;$E986),'Hoja de Trabajo para listado'!$AB$151:$BA$151,0)),0)+IFERROR(INDEX('Hoja de Trabajo para listado'!$BC$155:$CB$1048576,MATCH($A986,'Hoja de Trabajo para listado'!$BC$155:$BC$1048576,0),MATCH((CUADRO!J$4&amp;$E986),'Hoja de Trabajo para listado'!$BC$151:$CB$151,0)),0)+IFERROR(INDEX('Hoja de Trabajo para listado'!$DE$153:$DG$274,MATCH($A986,'Hoja de Trabajo para listado'!$DE$153:$DE$1048576,0),MATCH((CUADRO!J$4&amp;$E986),'Hoja de Trabajo para listado'!$DE$151:$DG$151,0)),0)+IFERROR(INDEX('Hoja de Trabajo para listado'!$CD$155:$DC$1048576,MATCH($A986,'Hoja de Trabajo para listado'!$CD$155:$CD$1048576,0),MATCH((CUADRO!J$4&amp;$E986),'Hoja de Trabajo para listado'!$CD$151:$DC$151,0)),0)</f>
        <v>0</v>
      </c>
      <c r="K986" s="241">
        <f ca="1">+IFERROR(INDEX('Hoja de Trabajo para listado'!$A$155:$Z$1048576,MATCH($A986,'Hoja de Trabajo para listado'!$A$155:$A$1048576,0),MATCH((CUADRO!K$4&amp;$E986),'Hoja de Trabajo para listado'!$A$151:$Z$151,0)),0)+IFERROR(INDEX('Hoja de Trabajo para listado'!$AB$155:$BA$1048576,MATCH($A986,'Hoja de Trabajo para listado'!$AB$155:$AB$1048576,0),MATCH((CUADRO!K$4&amp;$E986),'Hoja de Trabajo para listado'!$AB$151:$BA$151,0)),0)+IFERROR(INDEX('Hoja de Trabajo para listado'!$BC$155:$CB$1048576,MATCH($A986,'Hoja de Trabajo para listado'!$BC$155:$BC$1048576,0),MATCH((CUADRO!K$4&amp;$E986),'Hoja de Trabajo para listado'!$BC$151:$CB$151,0)),0)+IFERROR(INDEX('Hoja de Trabajo para listado'!$DE$153:$DG$274,MATCH($A986,'Hoja de Trabajo para listado'!$DE$153:$DE$1048576,0),MATCH((CUADRO!K$4&amp;$E986),'Hoja de Trabajo para listado'!$DE$151:$DG$151,0)),0)+IFERROR(INDEX('Hoja de Trabajo para listado'!$CD$155:$DC$1048576,MATCH($A986,'Hoja de Trabajo para listado'!$CD$155:$CD$1048576,0),MATCH((CUADRO!K$4&amp;$E986),'Hoja de Trabajo para listado'!$CD$151:$DC$151,0)),0)</f>
        <v>0</v>
      </c>
      <c r="L986" s="243">
        <f ca="1">+IFERROR(INDEX('Hoja de Trabajo para listado'!$A$155:$Z$1048576,MATCH($A986,'Hoja de Trabajo para listado'!$A$155:$A$1048576,0),MATCH((CUADRO!L$4&amp;$E986),'Hoja de Trabajo para listado'!$A$151:$Z$151,0)),0)+IFERROR(INDEX('Hoja de Trabajo para listado'!$AB$155:$BA$1048576,MATCH($A986,'Hoja de Trabajo para listado'!$AB$155:$AB$1048576,0),MATCH((CUADRO!L$4&amp;$E986),'Hoja de Trabajo para listado'!$AB$151:$BA$151,0)),0)+IFERROR(INDEX('Hoja de Trabajo para listado'!$BC$155:$CB$1048576,MATCH($A986,'Hoja de Trabajo para listado'!$BC$155:$BC$1048576,0),MATCH((CUADRO!L$4&amp;$E986),'Hoja de Trabajo para listado'!$BC$151:$CB$151,0)),0)+IFERROR(INDEX('Hoja de Trabajo para listado'!$DE$153:$DG$274,MATCH($A986,'Hoja de Trabajo para listado'!$DE$153:$DE$1048576,0),MATCH((CUADRO!L$4&amp;$E986),'Hoja de Trabajo para listado'!$DE$151:$DG$151,0)),0)+IFERROR(INDEX('Hoja de Trabajo para listado'!$CD$155:$DC$1048576,MATCH($A986,'Hoja de Trabajo para listado'!$CD$155:$CD$1048576,0),MATCH((CUADRO!L$4&amp;$E986),'Hoja de Trabajo para listado'!$CD$151:$DC$151,0)),0)</f>
        <v>0</v>
      </c>
      <c r="M986" s="243">
        <f ca="1">+IFERROR(INDEX('Hoja de Trabajo para listado'!$A$155:$Z$1048576,MATCH($A986,'Hoja de Trabajo para listado'!$A$155:$A$1048576,0),MATCH((CUADRO!M$4&amp;$E986),'Hoja de Trabajo para listado'!$A$151:$Z$151,0)),0)+IFERROR(INDEX('Hoja de Trabajo para listado'!$AB$155:$BA$1048576,MATCH($A986,'Hoja de Trabajo para listado'!$AB$155:$AB$1048576,0),MATCH((CUADRO!M$4&amp;$E986),'Hoja de Trabajo para listado'!$AB$151:$BA$151,0)),0)+IFERROR(INDEX('Hoja de Trabajo para listado'!$BC$155:$CB$1048576,MATCH($A986,'Hoja de Trabajo para listado'!$BC$155:$BC$1048576,0),MATCH((CUADRO!M$4&amp;$E986),'Hoja de Trabajo para listado'!$BC$151:$CB$151,0)),0)+IFERROR(INDEX('Hoja de Trabajo para listado'!$DE$153:$DG$274,MATCH($A986,'Hoja de Trabajo para listado'!$DE$153:$DE$1048576,0),MATCH((CUADRO!M$4&amp;$E986),'Hoja de Trabajo para listado'!$DE$151:$DG$151,0)),0)+IFERROR(INDEX('Hoja de Trabajo para listado'!$CD$155:$DC$1048576,MATCH($A986,'Hoja de Trabajo para listado'!$CD$155:$CD$1048576,0),MATCH((CUADRO!M$4&amp;$E986),'Hoja de Trabajo para listado'!$CD$151:$DC$151,0)),0)</f>
        <v>0</v>
      </c>
      <c r="N986" s="241">
        <f ca="1">+IFERROR(INDEX('Hoja de Trabajo para listado'!$A$155:$Z$1048576,MATCH($A986,'Hoja de Trabajo para listado'!$A$155:$A$1048576,0),MATCH((CUADRO!N$4&amp;$E986),'Hoja de Trabajo para listado'!$A$151:$Z$151,0)),0)+IFERROR(INDEX('Hoja de Trabajo para listado'!$AB$155:$BA$1048576,MATCH($A986,'Hoja de Trabajo para listado'!$AB$155:$AB$1048576,0),MATCH((CUADRO!N$4&amp;$E986),'Hoja de Trabajo para listado'!$AB$151:$BA$151,0)),0)+IFERROR(INDEX('Hoja de Trabajo para listado'!$BC$155:$CB$1048576,MATCH($A986,'Hoja de Trabajo para listado'!$BC$155:$BC$1048576,0),MATCH((CUADRO!N$4&amp;$E986),'Hoja de Trabajo para listado'!$BC$151:$CB$151,0)),0)+IFERROR(INDEX('Hoja de Trabajo para listado'!$DE$153:$DG$274,MATCH($A986,'Hoja de Trabajo para listado'!$DE$153:$DE$1048576,0),MATCH((CUADRO!N$4&amp;$E986),'Hoja de Trabajo para listado'!$DE$151:$DG$151,0)),0)+IFERROR(INDEX('Hoja de Trabajo para listado'!$CD$155:$DC$1048576,MATCH($A986,'Hoja de Trabajo para listado'!$CD$155:$CD$1048576,0),MATCH((CUADRO!N$4&amp;$E986),'Hoja de Trabajo para listado'!$CD$151:$DC$151,0)),0)</f>
        <v>0</v>
      </c>
      <c r="O986" s="241">
        <f ca="1">+IFERROR(INDEX('Hoja de Trabajo para listado'!$A$155:$Z$1048576,MATCH($A986,'Hoja de Trabajo para listado'!$A$155:$A$1048576,0),MATCH((CUADRO!O$4&amp;$E986),'Hoja de Trabajo para listado'!$A$151:$Z$151,0)),0)+IFERROR(INDEX('Hoja de Trabajo para listado'!$AB$155:$BA$1048576,MATCH($A986,'Hoja de Trabajo para listado'!$AB$155:$AB$1048576,0),MATCH((CUADRO!O$4&amp;$E986),'Hoja de Trabajo para listado'!$AB$151:$BA$151,0)),0)+IFERROR(INDEX('Hoja de Trabajo para listado'!$BC$155:$CB$1048576,MATCH($A986,'Hoja de Trabajo para listado'!$BC$155:$BC$1048576,0),MATCH((CUADRO!O$4&amp;$E986),'Hoja de Trabajo para listado'!$BC$151:$CB$151,0)),0)+IFERROR(INDEX('Hoja de Trabajo para listado'!$DE$153:$DG$274,MATCH($A986,'Hoja de Trabajo para listado'!$DE$153:$DE$1048576,0),MATCH((CUADRO!O$4&amp;$E986),'Hoja de Trabajo para listado'!$DE$151:$DG$151,0)),0)+IFERROR(INDEX('Hoja de Trabajo para listado'!$CD$155:$DC$1048576,MATCH($A986,'Hoja de Trabajo para listado'!$CD$155:$CD$1048576,0),MATCH((CUADRO!O$4&amp;$E986),'Hoja de Trabajo para listado'!$CD$151:$DC$151,0)),0)</f>
        <v>0</v>
      </c>
      <c r="P986" s="241">
        <f ca="1">+IFERROR(INDEX('Hoja de Trabajo para listado'!$A$155:$Z$1048576,MATCH($A986,'Hoja de Trabajo para listado'!$A$155:$A$1048576,0),MATCH((CUADRO!P$4&amp;$E986),'Hoja de Trabajo para listado'!$A$151:$Z$151,0)),0)+IFERROR(INDEX('Hoja de Trabajo para listado'!$AB$155:$BA$1048576,MATCH($A986,'Hoja de Trabajo para listado'!$AB$155:$AB$1048576,0),MATCH((CUADRO!P$4&amp;$E986),'Hoja de Trabajo para listado'!$AB$151:$BA$151,0)),0)+IFERROR(INDEX('Hoja de Trabajo para listado'!$BC$155:$CB$1048576,MATCH($A986,'Hoja de Trabajo para listado'!$BC$155:$BC$1048576,0),MATCH((CUADRO!P$4&amp;$E986),'Hoja de Trabajo para listado'!$BC$151:$CB$151,0)),0)+IFERROR(INDEX('Hoja de Trabajo para listado'!$DE$153:$DG$274,MATCH($A986,'Hoja de Trabajo para listado'!$DE$153:$DE$1048576,0),MATCH((CUADRO!P$4&amp;$E986),'Hoja de Trabajo para listado'!$DE$151:$DG$151,0)),0)+IFERROR(INDEX('Hoja de Trabajo para listado'!$CD$155:$DC$1048576,MATCH($A986,'Hoja de Trabajo para listado'!$CD$155:$CD$1048576,0),MATCH((CUADRO!P$4&amp;$E986),'Hoja de Trabajo para listado'!$CD$151:$DC$151,0)),0)</f>
        <v>0</v>
      </c>
      <c r="Q986" s="241">
        <f ca="1">+IFERROR(INDEX('Hoja de Trabajo para listado'!$A$155:$Z$1048576,MATCH($A986,'Hoja de Trabajo para listado'!$A$155:$A$1048576,0),MATCH((CUADRO!Q$4&amp;$E986),'Hoja de Trabajo para listado'!$A$151:$Z$151,0)),0)+IFERROR(INDEX('Hoja de Trabajo para listado'!$AB$155:$BA$1048576,MATCH($A986,'Hoja de Trabajo para listado'!$AB$155:$AB$1048576,0),MATCH((CUADRO!Q$4&amp;$E986),'Hoja de Trabajo para listado'!$AB$151:$BA$151,0)),0)+IFERROR(INDEX('Hoja de Trabajo para listado'!$BC$155:$CB$1048576,MATCH($A986,'Hoja de Trabajo para listado'!$BC$155:$BC$1048576,0),MATCH((CUADRO!Q$4&amp;$E986),'Hoja de Trabajo para listado'!$BC$151:$CB$151,0)),0)+IFERROR(INDEX('Hoja de Trabajo para listado'!$DE$153:$DG$274,MATCH($A986,'Hoja de Trabajo para listado'!$DE$153:$DE$1048576,0),MATCH((CUADRO!Q$4&amp;$E986),'Hoja de Trabajo para listado'!$DE$151:$DG$151,0)),0)+IFERROR(INDEX('Hoja de Trabajo para listado'!$CD$155:$DC$1048576,MATCH($A986,'Hoja de Trabajo para listado'!$CD$155:$CD$1048576,0),MATCH((CUADRO!Q$4&amp;$E986),'Hoja de Trabajo para listado'!$CD$151:$DC$151,0)),0)</f>
        <v>0</v>
      </c>
      <c r="R986" s="241">
        <f t="shared" ca="1" si="30"/>
        <v>0</v>
      </c>
      <c r="S986" s="247">
        <f ca="1">+R985+R986</f>
        <v>0</v>
      </c>
      <c r="T986" s="241">
        <f ca="1">+S986</f>
        <v>0</v>
      </c>
      <c r="U986" s="240">
        <f t="shared" si="31"/>
        <v>2</v>
      </c>
    </row>
    <row r="987" spans="1:21" customFormat="1" ht="15" hidden="1" customHeight="1">
      <c r="A987" s="32">
        <v>1726</v>
      </c>
      <c r="B987" s="381">
        <f>+A987</f>
        <v>1726</v>
      </c>
      <c r="C987" s="245" t="str">
        <f>+VLOOKUP(A987,bd_lista!$A$3:$C$592,3,FALSE)</f>
        <v>Gobierno Autónomo Municipal de Trigal</v>
      </c>
      <c r="D987" s="383" t="str">
        <f>+C987</f>
        <v>Gobierno Autónomo Municipal de Trigal</v>
      </c>
      <c r="E987" s="240" t="s">
        <v>683</v>
      </c>
      <c r="F987" s="262">
        <f ca="1">+IFERROR(INDEX('Hoja de Trabajo para listado'!$A$155:$Z$1048576,MATCH($A987,'Hoja de Trabajo para listado'!$A$155:$A$1048576,0),MATCH((CUADRO!F$4&amp;$E987),'Hoja de Trabajo para listado'!$A$151:$Z$151,0)),0)+IFERROR(INDEX('Hoja de Trabajo para listado'!$AB$155:$BA$1048576,MATCH($A987,'Hoja de Trabajo para listado'!$AB$155:$AB$1048576,0),MATCH((CUADRO!F$4&amp;$E987),'Hoja de Trabajo para listado'!$AB$151:$BA$151,0)),0)+IFERROR(INDEX('Hoja de Trabajo para listado'!$BC$155:$CB$1048576,MATCH($A987,'Hoja de Trabajo para listado'!$BC$155:$BC$1048576,0),MATCH((CUADRO!F$4&amp;$E987),'Hoja de Trabajo para listado'!$BC$151:$CB$151,0)),0)+IFERROR(INDEX('Hoja de Trabajo para listado'!$DE$153:$DG$274,MATCH($A987,'Hoja de Trabajo para listado'!$DE$153:$DE$1048576,0),MATCH((CUADRO!F$4&amp;$E987),'Hoja de Trabajo para listado'!$DE$151:$DG$151,0)),0)+IFERROR(INDEX('Hoja de Trabajo para listado'!$CD$155:$DC$1048576,MATCH($A987,'Hoja de Trabajo para listado'!$CD$155:$CD$1048576,0),MATCH((CUADRO!F$4&amp;$E987),'Hoja de Trabajo para listado'!$CD$151:$DC$151,0)),0)</f>
        <v>0</v>
      </c>
      <c r="G987" s="262">
        <f ca="1">+IFERROR(INDEX('Hoja de Trabajo para listado'!$A$155:$Z$1048576,MATCH($A987,'Hoja de Trabajo para listado'!$A$155:$A$1048576,0),MATCH((CUADRO!G$4&amp;$E987),'Hoja de Trabajo para listado'!$A$151:$Z$151,0)),0)+IFERROR(INDEX('Hoja de Trabajo para listado'!$AB$155:$BA$1048576,MATCH($A987,'Hoja de Trabajo para listado'!$AB$155:$AB$1048576,0),MATCH((CUADRO!G$4&amp;$E987),'Hoja de Trabajo para listado'!$AB$151:$BA$151,0)),0)+IFERROR(INDEX('Hoja de Trabajo para listado'!$BC$155:$CB$1048576,MATCH($A987,'Hoja de Trabajo para listado'!$BC$155:$BC$1048576,0),MATCH((CUADRO!G$4&amp;$E987),'Hoja de Trabajo para listado'!$BC$151:$CB$151,0)),0)+IFERROR(INDEX('Hoja de Trabajo para listado'!$DE$153:$DG$274,MATCH($A987,'Hoja de Trabajo para listado'!$DE$153:$DE$1048576,0),MATCH((CUADRO!G$4&amp;$E987),'Hoja de Trabajo para listado'!$DE$151:$DG$151,0)),0)+IFERROR(INDEX('Hoja de Trabajo para listado'!$CD$155:$DC$1048576,MATCH($A987,'Hoja de Trabajo para listado'!$CD$155:$CD$1048576,0),MATCH((CUADRO!G$4&amp;$E987),'Hoja de Trabajo para listado'!$CD$151:$DC$151,0)),0)</f>
        <v>0</v>
      </c>
      <c r="H987" s="262">
        <f ca="1">+IFERROR(INDEX('Hoja de Trabajo para listado'!$A$155:$Z$1048576,MATCH($A987,'Hoja de Trabajo para listado'!$A$155:$A$1048576,0),MATCH((CUADRO!H$4&amp;$E987),'Hoja de Trabajo para listado'!$A$151:$Z$151,0)),0)+IFERROR(INDEX('Hoja de Trabajo para listado'!$AB$155:$BA$1048576,MATCH($A987,'Hoja de Trabajo para listado'!$AB$155:$AB$1048576,0),MATCH((CUADRO!H$4&amp;$E987),'Hoja de Trabajo para listado'!$AB$151:$BA$151,0)),0)+IFERROR(INDEX('Hoja de Trabajo para listado'!$BC$155:$CB$1048576,MATCH($A987,'Hoja de Trabajo para listado'!$BC$155:$BC$1048576,0),MATCH((CUADRO!H$4&amp;$E987),'Hoja de Trabajo para listado'!$BC$151:$CB$151,0)),0)+IFERROR(INDEX('Hoja de Trabajo para listado'!$DE$153:$DG$274,MATCH($A987,'Hoja de Trabajo para listado'!$DE$153:$DE$1048576,0),MATCH((CUADRO!H$4&amp;$E987),'Hoja de Trabajo para listado'!$DE$151:$DG$151,0)),0)+IFERROR(INDEX('Hoja de Trabajo para listado'!$CD$155:$DC$1048576,MATCH($A987,'Hoja de Trabajo para listado'!$CD$155:$CD$1048576,0),MATCH((CUADRO!H$4&amp;$E987),'Hoja de Trabajo para listado'!$CD$151:$DC$151,0)),0)</f>
        <v>0</v>
      </c>
      <c r="I987" s="262">
        <f ca="1">+IFERROR(INDEX('Hoja de Trabajo para listado'!$A$155:$Z$1048576,MATCH($A987,'Hoja de Trabajo para listado'!$A$155:$A$1048576,0),MATCH((CUADRO!I$4&amp;$E987),'Hoja de Trabajo para listado'!$A$151:$Z$151,0)),0)+IFERROR(INDEX('Hoja de Trabajo para listado'!$AB$155:$BA$1048576,MATCH($A987,'Hoja de Trabajo para listado'!$AB$155:$AB$1048576,0),MATCH((CUADRO!I$4&amp;$E987),'Hoja de Trabajo para listado'!$AB$151:$BA$151,0)),0)+IFERROR(INDEX('Hoja de Trabajo para listado'!$BC$155:$CB$1048576,MATCH($A987,'Hoja de Trabajo para listado'!$BC$155:$BC$1048576,0),MATCH((CUADRO!I$4&amp;$E987),'Hoja de Trabajo para listado'!$BC$151:$CB$151,0)),0)+IFERROR(INDEX('Hoja de Trabajo para listado'!$DE$153:$DG$274,MATCH($A987,'Hoja de Trabajo para listado'!$DE$153:$DE$1048576,0),MATCH((CUADRO!I$4&amp;$E987),'Hoja de Trabajo para listado'!$DE$151:$DG$151,0)),0)+IFERROR(INDEX('Hoja de Trabajo para listado'!$CD$155:$DC$1048576,MATCH($A987,'Hoja de Trabajo para listado'!$CD$155:$CD$1048576,0),MATCH((CUADRO!I$4&amp;$E987),'Hoja de Trabajo para listado'!$CD$151:$DC$151,0)),0)</f>
        <v>0</v>
      </c>
      <c r="J987" s="262">
        <f ca="1">+IFERROR(INDEX('Hoja de Trabajo para listado'!$A$155:$Z$1048576,MATCH($A987,'Hoja de Trabajo para listado'!$A$155:$A$1048576,0),MATCH((CUADRO!J$4&amp;$E987),'Hoja de Trabajo para listado'!$A$151:$Z$151,0)),0)+IFERROR(INDEX('Hoja de Trabajo para listado'!$AB$155:$BA$1048576,MATCH($A987,'Hoja de Trabajo para listado'!$AB$155:$AB$1048576,0),MATCH((CUADRO!J$4&amp;$E987),'Hoja de Trabajo para listado'!$AB$151:$BA$151,0)),0)+IFERROR(INDEX('Hoja de Trabajo para listado'!$BC$155:$CB$1048576,MATCH($A987,'Hoja de Trabajo para listado'!$BC$155:$BC$1048576,0),MATCH((CUADRO!J$4&amp;$E987),'Hoja de Trabajo para listado'!$BC$151:$CB$151,0)),0)+IFERROR(INDEX('Hoja de Trabajo para listado'!$DE$153:$DG$274,MATCH($A987,'Hoja de Trabajo para listado'!$DE$153:$DE$1048576,0),MATCH((CUADRO!J$4&amp;$E987),'Hoja de Trabajo para listado'!$DE$151:$DG$151,0)),0)+IFERROR(INDEX('Hoja de Trabajo para listado'!$CD$155:$DC$1048576,MATCH($A987,'Hoja de Trabajo para listado'!$CD$155:$CD$1048576,0),MATCH((CUADRO!J$4&amp;$E987),'Hoja de Trabajo para listado'!$CD$151:$DC$151,0)),0)</f>
        <v>0</v>
      </c>
      <c r="K987" s="262">
        <f ca="1">+IFERROR(INDEX('Hoja de Trabajo para listado'!$A$155:$Z$1048576,MATCH($A987,'Hoja de Trabajo para listado'!$A$155:$A$1048576,0),MATCH((CUADRO!K$4&amp;$E987),'Hoja de Trabajo para listado'!$A$151:$Z$151,0)),0)+IFERROR(INDEX('Hoja de Trabajo para listado'!$AB$155:$BA$1048576,MATCH($A987,'Hoja de Trabajo para listado'!$AB$155:$AB$1048576,0),MATCH((CUADRO!K$4&amp;$E987),'Hoja de Trabajo para listado'!$AB$151:$BA$151,0)),0)+IFERROR(INDEX('Hoja de Trabajo para listado'!$BC$155:$CB$1048576,MATCH($A987,'Hoja de Trabajo para listado'!$BC$155:$BC$1048576,0),MATCH((CUADRO!K$4&amp;$E987),'Hoja de Trabajo para listado'!$BC$151:$CB$151,0)),0)+IFERROR(INDEX('Hoja de Trabajo para listado'!$DE$153:$DG$274,MATCH($A987,'Hoja de Trabajo para listado'!$DE$153:$DE$1048576,0),MATCH((CUADRO!K$4&amp;$E987),'Hoja de Trabajo para listado'!$DE$151:$DG$151,0)),0)+IFERROR(INDEX('Hoja de Trabajo para listado'!$CD$155:$DC$1048576,MATCH($A987,'Hoja de Trabajo para listado'!$CD$155:$CD$1048576,0),MATCH((CUADRO!K$4&amp;$E987),'Hoja de Trabajo para listado'!$CD$151:$DC$151,0)),0)</f>
        <v>0</v>
      </c>
      <c r="L987" s="241">
        <f ca="1">+IFERROR(INDEX('Hoja de Trabajo para listado'!$A$155:$Z$1048576,MATCH($A987,'Hoja de Trabajo para listado'!$A$155:$A$1048576,0),MATCH((CUADRO!L$4&amp;$E987),'Hoja de Trabajo para listado'!$A$151:$Z$151,0)),0)+IFERROR(INDEX('Hoja de Trabajo para listado'!$AB$155:$BA$1048576,MATCH($A987,'Hoja de Trabajo para listado'!$AB$155:$AB$1048576,0),MATCH((CUADRO!L$4&amp;$E987),'Hoja de Trabajo para listado'!$AB$151:$BA$151,0)),0)+IFERROR(INDEX('Hoja de Trabajo para listado'!$BC$155:$CB$1048576,MATCH($A987,'Hoja de Trabajo para listado'!$BC$155:$BC$1048576,0),MATCH((CUADRO!L$4&amp;$E987),'Hoja de Trabajo para listado'!$BC$151:$CB$151,0)),0)+IFERROR(INDEX('Hoja de Trabajo para listado'!$DE$153:$DG$274,MATCH($A987,'Hoja de Trabajo para listado'!$DE$153:$DE$1048576,0),MATCH((CUADRO!L$4&amp;$E987),'Hoja de Trabajo para listado'!$DE$151:$DG$151,0)),0)+IFERROR(INDEX('Hoja de Trabajo para listado'!$CD$155:$DC$1048576,MATCH($A987,'Hoja de Trabajo para listado'!$CD$155:$CD$1048576,0),MATCH((CUADRO!L$4&amp;$E987),'Hoja de Trabajo para listado'!$CD$151:$DC$151,0)),0)</f>
        <v>0</v>
      </c>
      <c r="M987" s="241">
        <f ca="1">+IFERROR(INDEX('Hoja de Trabajo para listado'!$A$155:$Z$1048576,MATCH($A987,'Hoja de Trabajo para listado'!$A$155:$A$1048576,0),MATCH((CUADRO!M$4&amp;$E987),'Hoja de Trabajo para listado'!$A$151:$Z$151,0)),0)+IFERROR(INDEX('Hoja de Trabajo para listado'!$AB$155:$BA$1048576,MATCH($A987,'Hoja de Trabajo para listado'!$AB$155:$AB$1048576,0),MATCH((CUADRO!M$4&amp;$E987),'Hoja de Trabajo para listado'!$AB$151:$BA$151,0)),0)+IFERROR(INDEX('Hoja de Trabajo para listado'!$BC$155:$CB$1048576,MATCH($A987,'Hoja de Trabajo para listado'!$BC$155:$BC$1048576,0),MATCH((CUADRO!M$4&amp;$E987),'Hoja de Trabajo para listado'!$BC$151:$CB$151,0)),0)+IFERROR(INDEX('Hoja de Trabajo para listado'!$DE$153:$DG$274,MATCH($A987,'Hoja de Trabajo para listado'!$DE$153:$DE$1048576,0),MATCH((CUADRO!M$4&amp;$E987),'Hoja de Trabajo para listado'!$DE$151:$DG$151,0)),0)+IFERROR(INDEX('Hoja de Trabajo para listado'!$CD$155:$DC$1048576,MATCH($A987,'Hoja de Trabajo para listado'!$CD$155:$CD$1048576,0),MATCH((CUADRO!M$4&amp;$E987),'Hoja de Trabajo para listado'!$CD$151:$DC$151,0)),0)</f>
        <v>0</v>
      </c>
      <c r="N987" s="241">
        <f ca="1">+IFERROR(INDEX('Hoja de Trabajo para listado'!$A$155:$Z$1048576,MATCH($A987,'Hoja de Trabajo para listado'!$A$155:$A$1048576,0),MATCH((CUADRO!N$4&amp;$E987),'Hoja de Trabajo para listado'!$A$151:$Z$151,0)),0)+IFERROR(INDEX('Hoja de Trabajo para listado'!$AB$155:$BA$1048576,MATCH($A987,'Hoja de Trabajo para listado'!$AB$155:$AB$1048576,0),MATCH((CUADRO!N$4&amp;$E987),'Hoja de Trabajo para listado'!$AB$151:$BA$151,0)),0)+IFERROR(INDEX('Hoja de Trabajo para listado'!$BC$155:$CB$1048576,MATCH($A987,'Hoja de Trabajo para listado'!$BC$155:$BC$1048576,0),MATCH((CUADRO!N$4&amp;$E987),'Hoja de Trabajo para listado'!$BC$151:$CB$151,0)),0)+IFERROR(INDEX('Hoja de Trabajo para listado'!$DE$153:$DG$274,MATCH($A987,'Hoja de Trabajo para listado'!$DE$153:$DE$1048576,0),MATCH((CUADRO!N$4&amp;$E987),'Hoja de Trabajo para listado'!$DE$151:$DG$151,0)),0)+IFERROR(INDEX('Hoja de Trabajo para listado'!$CD$155:$DC$1048576,MATCH($A987,'Hoja de Trabajo para listado'!$CD$155:$CD$1048576,0),MATCH((CUADRO!N$4&amp;$E987),'Hoja de Trabajo para listado'!$CD$151:$DC$151,0)),0)</f>
        <v>0</v>
      </c>
      <c r="O987" s="241">
        <f ca="1">+IFERROR(INDEX('Hoja de Trabajo para listado'!$A$155:$Z$1048576,MATCH($A987,'Hoja de Trabajo para listado'!$A$155:$A$1048576,0),MATCH((CUADRO!O$4&amp;$E987),'Hoja de Trabajo para listado'!$A$151:$Z$151,0)),0)+IFERROR(INDEX('Hoja de Trabajo para listado'!$AB$155:$BA$1048576,MATCH($A987,'Hoja de Trabajo para listado'!$AB$155:$AB$1048576,0),MATCH((CUADRO!O$4&amp;$E987),'Hoja de Trabajo para listado'!$AB$151:$BA$151,0)),0)+IFERROR(INDEX('Hoja de Trabajo para listado'!$BC$155:$CB$1048576,MATCH($A987,'Hoja de Trabajo para listado'!$BC$155:$BC$1048576,0),MATCH((CUADRO!O$4&amp;$E987),'Hoja de Trabajo para listado'!$BC$151:$CB$151,0)),0)+IFERROR(INDEX('Hoja de Trabajo para listado'!$DE$153:$DG$274,MATCH($A987,'Hoja de Trabajo para listado'!$DE$153:$DE$1048576,0),MATCH((CUADRO!O$4&amp;$E987),'Hoja de Trabajo para listado'!$DE$151:$DG$151,0)),0)+IFERROR(INDEX('Hoja de Trabajo para listado'!$CD$155:$DC$1048576,MATCH($A987,'Hoja de Trabajo para listado'!$CD$155:$CD$1048576,0),MATCH((CUADRO!O$4&amp;$E987),'Hoja de Trabajo para listado'!$CD$151:$DC$151,0)),0)</f>
        <v>0</v>
      </c>
      <c r="P987" s="241">
        <f ca="1">+IFERROR(INDEX('Hoja de Trabajo para listado'!$A$155:$Z$1048576,MATCH($A987,'Hoja de Trabajo para listado'!$A$155:$A$1048576,0),MATCH((CUADRO!P$4&amp;$E987),'Hoja de Trabajo para listado'!$A$151:$Z$151,0)),0)+IFERROR(INDEX('Hoja de Trabajo para listado'!$AB$155:$BA$1048576,MATCH($A987,'Hoja de Trabajo para listado'!$AB$155:$AB$1048576,0),MATCH((CUADRO!P$4&amp;$E987),'Hoja de Trabajo para listado'!$AB$151:$BA$151,0)),0)+IFERROR(INDEX('Hoja de Trabajo para listado'!$BC$155:$CB$1048576,MATCH($A987,'Hoja de Trabajo para listado'!$BC$155:$BC$1048576,0),MATCH((CUADRO!P$4&amp;$E987),'Hoja de Trabajo para listado'!$BC$151:$CB$151,0)),0)+IFERROR(INDEX('Hoja de Trabajo para listado'!$DE$153:$DG$274,MATCH($A987,'Hoja de Trabajo para listado'!$DE$153:$DE$1048576,0),MATCH((CUADRO!P$4&amp;$E987),'Hoja de Trabajo para listado'!$DE$151:$DG$151,0)),0)+IFERROR(INDEX('Hoja de Trabajo para listado'!$CD$155:$DC$1048576,MATCH($A987,'Hoja de Trabajo para listado'!$CD$155:$CD$1048576,0),MATCH((CUADRO!P$4&amp;$E987),'Hoja de Trabajo para listado'!$CD$151:$DC$151,0)),0)</f>
        <v>0</v>
      </c>
      <c r="Q987" s="241">
        <f ca="1">+IFERROR(INDEX('Hoja de Trabajo para listado'!$A$155:$Z$1048576,MATCH($A987,'Hoja de Trabajo para listado'!$A$155:$A$1048576,0),MATCH((CUADRO!Q$4&amp;$E987),'Hoja de Trabajo para listado'!$A$151:$Z$151,0)),0)+IFERROR(INDEX('Hoja de Trabajo para listado'!$AB$155:$BA$1048576,MATCH($A987,'Hoja de Trabajo para listado'!$AB$155:$AB$1048576,0),MATCH((CUADRO!Q$4&amp;$E987),'Hoja de Trabajo para listado'!$AB$151:$BA$151,0)),0)+IFERROR(INDEX('Hoja de Trabajo para listado'!$BC$155:$CB$1048576,MATCH($A987,'Hoja de Trabajo para listado'!$BC$155:$BC$1048576,0),MATCH((CUADRO!Q$4&amp;$E987),'Hoja de Trabajo para listado'!$BC$151:$CB$151,0)),0)+IFERROR(INDEX('Hoja de Trabajo para listado'!$DE$153:$DG$274,MATCH($A987,'Hoja de Trabajo para listado'!$DE$153:$DE$1048576,0),MATCH((CUADRO!Q$4&amp;$E987),'Hoja de Trabajo para listado'!$DE$151:$DG$151,0)),0)+IFERROR(INDEX('Hoja de Trabajo para listado'!$CD$155:$DC$1048576,MATCH($A987,'Hoja de Trabajo para listado'!$CD$155:$CD$1048576,0),MATCH((CUADRO!Q$4&amp;$E987),'Hoja de Trabajo para listado'!$CD$151:$DC$151,0)),0)</f>
        <v>0</v>
      </c>
      <c r="R987" s="262">
        <f t="shared" ca="1" si="30"/>
        <v>0</v>
      </c>
      <c r="S987" s="264"/>
      <c r="T987" s="241">
        <f ca="1">+T988</f>
        <v>0</v>
      </c>
      <c r="U987" s="240">
        <f t="shared" si="31"/>
        <v>1</v>
      </c>
    </row>
    <row r="988" spans="1:21" customFormat="1" ht="15" hidden="1" customHeight="1">
      <c r="A988" s="32">
        <v>1726</v>
      </c>
      <c r="B988" s="382"/>
      <c r="C988" s="245" t="str">
        <f>+VLOOKUP(A988,bd_lista!$A$3:$C$592,3,FALSE)</f>
        <v>Gobierno Autónomo Municipal de Trigal</v>
      </c>
      <c r="D988" s="384"/>
      <c r="E988" s="242" t="s">
        <v>684</v>
      </c>
      <c r="F988" s="243">
        <f ca="1">+IFERROR(INDEX('Hoja de Trabajo para listado'!$A$155:$Z$1048576,MATCH($A988,'Hoja de Trabajo para listado'!$A$155:$A$1048576,0),MATCH((CUADRO!F$4&amp;$E988),'Hoja de Trabajo para listado'!$A$151:$Z$151,0)),0)+IFERROR(INDEX('Hoja de Trabajo para listado'!$AB$155:$BA$1048576,MATCH($A988,'Hoja de Trabajo para listado'!$AB$155:$AB$1048576,0),MATCH((CUADRO!F$4&amp;$E988),'Hoja de Trabajo para listado'!$AB$151:$BA$151,0)),0)+IFERROR(INDEX('Hoja de Trabajo para listado'!$BC$155:$CB$1048576,MATCH($A988,'Hoja de Trabajo para listado'!$BC$155:$BC$1048576,0),MATCH((CUADRO!F$4&amp;$E988),'Hoja de Trabajo para listado'!$BC$151:$CB$151,0)),0)+IFERROR(INDEX('Hoja de Trabajo para listado'!$DE$153:$DG$274,MATCH($A988,'Hoja de Trabajo para listado'!$DE$153:$DE$1048576,0),MATCH((CUADRO!F$4&amp;$E988),'Hoja de Trabajo para listado'!$DE$151:$DG$151,0)),0)+IFERROR(INDEX('Hoja de Trabajo para listado'!$CD$155:$DC$1048576,MATCH($A988,'Hoja de Trabajo para listado'!$CD$155:$CD$1048576,0),MATCH((CUADRO!F$4&amp;$E988),'Hoja de Trabajo para listado'!$CD$151:$DC$151,0)),0)</f>
        <v>0</v>
      </c>
      <c r="G988" s="243">
        <f ca="1">+IFERROR(INDEX('Hoja de Trabajo para listado'!$A$155:$Z$1048576,MATCH($A988,'Hoja de Trabajo para listado'!$A$155:$A$1048576,0),MATCH((CUADRO!G$4&amp;$E988),'Hoja de Trabajo para listado'!$A$151:$Z$151,0)),0)+IFERROR(INDEX('Hoja de Trabajo para listado'!$AB$155:$BA$1048576,MATCH($A988,'Hoja de Trabajo para listado'!$AB$155:$AB$1048576,0),MATCH((CUADRO!G$4&amp;$E988),'Hoja de Trabajo para listado'!$AB$151:$BA$151,0)),0)+IFERROR(INDEX('Hoja de Trabajo para listado'!$BC$155:$CB$1048576,MATCH($A988,'Hoja de Trabajo para listado'!$BC$155:$BC$1048576,0),MATCH((CUADRO!G$4&amp;$E988),'Hoja de Trabajo para listado'!$BC$151:$CB$151,0)),0)+IFERROR(INDEX('Hoja de Trabajo para listado'!$DE$153:$DG$274,MATCH($A988,'Hoja de Trabajo para listado'!$DE$153:$DE$1048576,0),MATCH((CUADRO!G$4&amp;$E988),'Hoja de Trabajo para listado'!$DE$151:$DG$151,0)),0)+IFERROR(INDEX('Hoja de Trabajo para listado'!$CD$155:$DC$1048576,MATCH($A988,'Hoja de Trabajo para listado'!$CD$155:$CD$1048576,0),MATCH((CUADRO!G$4&amp;$E988),'Hoja de Trabajo para listado'!$CD$151:$DC$151,0)),0)</f>
        <v>0</v>
      </c>
      <c r="H988" s="243">
        <f ca="1">+IFERROR(INDEX('Hoja de Trabajo para listado'!$A$155:$Z$1048576,MATCH($A988,'Hoja de Trabajo para listado'!$A$155:$A$1048576,0),MATCH((CUADRO!H$4&amp;$E988),'Hoja de Trabajo para listado'!$A$151:$Z$151,0)),0)+IFERROR(INDEX('Hoja de Trabajo para listado'!$AB$155:$BA$1048576,MATCH($A988,'Hoja de Trabajo para listado'!$AB$155:$AB$1048576,0),MATCH((CUADRO!H$4&amp;$E988),'Hoja de Trabajo para listado'!$AB$151:$BA$151,0)),0)+IFERROR(INDEX('Hoja de Trabajo para listado'!$BC$155:$CB$1048576,MATCH($A988,'Hoja de Trabajo para listado'!$BC$155:$BC$1048576,0),MATCH((CUADRO!H$4&amp;$E988),'Hoja de Trabajo para listado'!$BC$151:$CB$151,0)),0)+IFERROR(INDEX('Hoja de Trabajo para listado'!$DE$153:$DG$274,MATCH($A988,'Hoja de Trabajo para listado'!$DE$153:$DE$1048576,0),MATCH((CUADRO!H$4&amp;$E988),'Hoja de Trabajo para listado'!$DE$151:$DG$151,0)),0)+IFERROR(INDEX('Hoja de Trabajo para listado'!$CD$155:$DC$1048576,MATCH($A988,'Hoja de Trabajo para listado'!$CD$155:$CD$1048576,0),MATCH((CUADRO!H$4&amp;$E988),'Hoja de Trabajo para listado'!$CD$151:$DC$151,0)),0)</f>
        <v>0</v>
      </c>
      <c r="I988" s="243">
        <f ca="1">+IFERROR(INDEX('Hoja de Trabajo para listado'!$A$155:$Z$1048576,MATCH($A988,'Hoja de Trabajo para listado'!$A$155:$A$1048576,0),MATCH((CUADRO!I$4&amp;$E988),'Hoja de Trabajo para listado'!$A$151:$Z$151,0)),0)+IFERROR(INDEX('Hoja de Trabajo para listado'!$AB$155:$BA$1048576,MATCH($A988,'Hoja de Trabajo para listado'!$AB$155:$AB$1048576,0),MATCH((CUADRO!I$4&amp;$E988),'Hoja de Trabajo para listado'!$AB$151:$BA$151,0)),0)+IFERROR(INDEX('Hoja de Trabajo para listado'!$BC$155:$CB$1048576,MATCH($A988,'Hoja de Trabajo para listado'!$BC$155:$BC$1048576,0),MATCH((CUADRO!I$4&amp;$E988),'Hoja de Trabajo para listado'!$BC$151:$CB$151,0)),0)+IFERROR(INDEX('Hoja de Trabajo para listado'!$DE$153:$DG$274,MATCH($A988,'Hoja de Trabajo para listado'!$DE$153:$DE$1048576,0),MATCH((CUADRO!I$4&amp;$E988),'Hoja de Trabajo para listado'!$DE$151:$DG$151,0)),0)+IFERROR(INDEX('Hoja de Trabajo para listado'!$CD$155:$DC$1048576,MATCH($A988,'Hoja de Trabajo para listado'!$CD$155:$CD$1048576,0),MATCH((CUADRO!I$4&amp;$E988),'Hoja de Trabajo para listado'!$CD$151:$DC$151,0)),0)</f>
        <v>0</v>
      </c>
      <c r="J988" s="243">
        <f ca="1">+IFERROR(INDEX('Hoja de Trabajo para listado'!$A$155:$Z$1048576,MATCH($A988,'Hoja de Trabajo para listado'!$A$155:$A$1048576,0),MATCH((CUADRO!J$4&amp;$E988),'Hoja de Trabajo para listado'!$A$151:$Z$151,0)),0)+IFERROR(INDEX('Hoja de Trabajo para listado'!$AB$155:$BA$1048576,MATCH($A988,'Hoja de Trabajo para listado'!$AB$155:$AB$1048576,0),MATCH((CUADRO!J$4&amp;$E988),'Hoja de Trabajo para listado'!$AB$151:$BA$151,0)),0)+IFERROR(INDEX('Hoja de Trabajo para listado'!$BC$155:$CB$1048576,MATCH($A988,'Hoja de Trabajo para listado'!$BC$155:$BC$1048576,0),MATCH((CUADRO!J$4&amp;$E988),'Hoja de Trabajo para listado'!$BC$151:$CB$151,0)),0)+IFERROR(INDEX('Hoja de Trabajo para listado'!$DE$153:$DG$274,MATCH($A988,'Hoja de Trabajo para listado'!$DE$153:$DE$1048576,0),MATCH((CUADRO!J$4&amp;$E988),'Hoja de Trabajo para listado'!$DE$151:$DG$151,0)),0)+IFERROR(INDEX('Hoja de Trabajo para listado'!$CD$155:$DC$1048576,MATCH($A988,'Hoja de Trabajo para listado'!$CD$155:$CD$1048576,0),MATCH((CUADRO!J$4&amp;$E988),'Hoja de Trabajo para listado'!$CD$151:$DC$151,0)),0)</f>
        <v>0</v>
      </c>
      <c r="K988" s="243">
        <f ca="1">+IFERROR(INDEX('Hoja de Trabajo para listado'!$A$155:$Z$1048576,MATCH($A988,'Hoja de Trabajo para listado'!$A$155:$A$1048576,0),MATCH((CUADRO!K$4&amp;$E988),'Hoja de Trabajo para listado'!$A$151:$Z$151,0)),0)+IFERROR(INDEX('Hoja de Trabajo para listado'!$AB$155:$BA$1048576,MATCH($A988,'Hoja de Trabajo para listado'!$AB$155:$AB$1048576,0),MATCH((CUADRO!K$4&amp;$E988),'Hoja de Trabajo para listado'!$AB$151:$BA$151,0)),0)+IFERROR(INDEX('Hoja de Trabajo para listado'!$BC$155:$CB$1048576,MATCH($A988,'Hoja de Trabajo para listado'!$BC$155:$BC$1048576,0),MATCH((CUADRO!K$4&amp;$E988),'Hoja de Trabajo para listado'!$BC$151:$CB$151,0)),0)+IFERROR(INDEX('Hoja de Trabajo para listado'!$DE$153:$DG$274,MATCH($A988,'Hoja de Trabajo para listado'!$DE$153:$DE$1048576,0),MATCH((CUADRO!K$4&amp;$E988),'Hoja de Trabajo para listado'!$DE$151:$DG$151,0)),0)+IFERROR(INDEX('Hoja de Trabajo para listado'!$CD$155:$DC$1048576,MATCH($A988,'Hoja de Trabajo para listado'!$CD$155:$CD$1048576,0),MATCH((CUADRO!K$4&amp;$E988),'Hoja de Trabajo para listado'!$CD$151:$DC$151,0)),0)</f>
        <v>0</v>
      </c>
      <c r="L988" s="243">
        <f ca="1">+IFERROR(INDEX('Hoja de Trabajo para listado'!$A$155:$Z$1048576,MATCH($A988,'Hoja de Trabajo para listado'!$A$155:$A$1048576,0),MATCH((CUADRO!L$4&amp;$E988),'Hoja de Trabajo para listado'!$A$151:$Z$151,0)),0)+IFERROR(INDEX('Hoja de Trabajo para listado'!$AB$155:$BA$1048576,MATCH($A988,'Hoja de Trabajo para listado'!$AB$155:$AB$1048576,0),MATCH((CUADRO!L$4&amp;$E988),'Hoja de Trabajo para listado'!$AB$151:$BA$151,0)),0)+IFERROR(INDEX('Hoja de Trabajo para listado'!$BC$155:$CB$1048576,MATCH($A988,'Hoja de Trabajo para listado'!$BC$155:$BC$1048576,0),MATCH((CUADRO!L$4&amp;$E988),'Hoja de Trabajo para listado'!$BC$151:$CB$151,0)),0)+IFERROR(INDEX('Hoja de Trabajo para listado'!$DE$153:$DG$274,MATCH($A988,'Hoja de Trabajo para listado'!$DE$153:$DE$1048576,0),MATCH((CUADRO!L$4&amp;$E988),'Hoja de Trabajo para listado'!$DE$151:$DG$151,0)),0)+IFERROR(INDEX('Hoja de Trabajo para listado'!$CD$155:$DC$1048576,MATCH($A988,'Hoja de Trabajo para listado'!$CD$155:$CD$1048576,0),MATCH((CUADRO!L$4&amp;$E988),'Hoja de Trabajo para listado'!$CD$151:$DC$151,0)),0)</f>
        <v>0</v>
      </c>
      <c r="M988" s="243">
        <f ca="1">+IFERROR(INDEX('Hoja de Trabajo para listado'!$A$155:$Z$1048576,MATCH($A988,'Hoja de Trabajo para listado'!$A$155:$A$1048576,0),MATCH((CUADRO!M$4&amp;$E988),'Hoja de Trabajo para listado'!$A$151:$Z$151,0)),0)+IFERROR(INDEX('Hoja de Trabajo para listado'!$AB$155:$BA$1048576,MATCH($A988,'Hoja de Trabajo para listado'!$AB$155:$AB$1048576,0),MATCH((CUADRO!M$4&amp;$E988),'Hoja de Trabajo para listado'!$AB$151:$BA$151,0)),0)+IFERROR(INDEX('Hoja de Trabajo para listado'!$BC$155:$CB$1048576,MATCH($A988,'Hoja de Trabajo para listado'!$BC$155:$BC$1048576,0),MATCH((CUADRO!M$4&amp;$E988),'Hoja de Trabajo para listado'!$BC$151:$CB$151,0)),0)+IFERROR(INDEX('Hoja de Trabajo para listado'!$DE$153:$DG$274,MATCH($A988,'Hoja de Trabajo para listado'!$DE$153:$DE$1048576,0),MATCH((CUADRO!M$4&amp;$E988),'Hoja de Trabajo para listado'!$DE$151:$DG$151,0)),0)+IFERROR(INDEX('Hoja de Trabajo para listado'!$CD$155:$DC$1048576,MATCH($A988,'Hoja de Trabajo para listado'!$CD$155:$CD$1048576,0),MATCH((CUADRO!M$4&amp;$E988),'Hoja de Trabajo para listado'!$CD$151:$DC$151,0)),0)</f>
        <v>0</v>
      </c>
      <c r="N988" s="243">
        <f ca="1">+IFERROR(INDEX('Hoja de Trabajo para listado'!$A$155:$Z$1048576,MATCH($A988,'Hoja de Trabajo para listado'!$A$155:$A$1048576,0),MATCH((CUADRO!N$4&amp;$E988),'Hoja de Trabajo para listado'!$A$151:$Z$151,0)),0)+IFERROR(INDEX('Hoja de Trabajo para listado'!$AB$155:$BA$1048576,MATCH($A988,'Hoja de Trabajo para listado'!$AB$155:$AB$1048576,0),MATCH((CUADRO!N$4&amp;$E988),'Hoja de Trabajo para listado'!$AB$151:$BA$151,0)),0)+IFERROR(INDEX('Hoja de Trabajo para listado'!$BC$155:$CB$1048576,MATCH($A988,'Hoja de Trabajo para listado'!$BC$155:$BC$1048576,0),MATCH((CUADRO!N$4&amp;$E988),'Hoja de Trabajo para listado'!$BC$151:$CB$151,0)),0)+IFERROR(INDEX('Hoja de Trabajo para listado'!$DE$153:$DG$274,MATCH($A988,'Hoja de Trabajo para listado'!$DE$153:$DE$1048576,0),MATCH((CUADRO!N$4&amp;$E988),'Hoja de Trabajo para listado'!$DE$151:$DG$151,0)),0)+IFERROR(INDEX('Hoja de Trabajo para listado'!$CD$155:$DC$1048576,MATCH($A988,'Hoja de Trabajo para listado'!$CD$155:$CD$1048576,0),MATCH((CUADRO!N$4&amp;$E988),'Hoja de Trabajo para listado'!$CD$151:$DC$151,0)),0)</f>
        <v>0</v>
      </c>
      <c r="O988" s="243">
        <f ca="1">+IFERROR(INDEX('Hoja de Trabajo para listado'!$A$155:$Z$1048576,MATCH($A988,'Hoja de Trabajo para listado'!$A$155:$A$1048576,0),MATCH((CUADRO!O$4&amp;$E988),'Hoja de Trabajo para listado'!$A$151:$Z$151,0)),0)+IFERROR(INDEX('Hoja de Trabajo para listado'!$AB$155:$BA$1048576,MATCH($A988,'Hoja de Trabajo para listado'!$AB$155:$AB$1048576,0),MATCH((CUADRO!O$4&amp;$E988),'Hoja de Trabajo para listado'!$AB$151:$BA$151,0)),0)+IFERROR(INDEX('Hoja de Trabajo para listado'!$BC$155:$CB$1048576,MATCH($A988,'Hoja de Trabajo para listado'!$BC$155:$BC$1048576,0),MATCH((CUADRO!O$4&amp;$E988),'Hoja de Trabajo para listado'!$BC$151:$CB$151,0)),0)+IFERROR(INDEX('Hoja de Trabajo para listado'!$DE$153:$DG$274,MATCH($A988,'Hoja de Trabajo para listado'!$DE$153:$DE$1048576,0),MATCH((CUADRO!O$4&amp;$E988),'Hoja de Trabajo para listado'!$DE$151:$DG$151,0)),0)+IFERROR(INDEX('Hoja de Trabajo para listado'!$CD$155:$DC$1048576,MATCH($A988,'Hoja de Trabajo para listado'!$CD$155:$CD$1048576,0),MATCH((CUADRO!O$4&amp;$E988),'Hoja de Trabajo para listado'!$CD$151:$DC$151,0)),0)</f>
        <v>0</v>
      </c>
      <c r="P988" s="243">
        <f ca="1">+IFERROR(INDEX('Hoja de Trabajo para listado'!$A$155:$Z$1048576,MATCH($A988,'Hoja de Trabajo para listado'!$A$155:$A$1048576,0),MATCH((CUADRO!P$4&amp;$E988),'Hoja de Trabajo para listado'!$A$151:$Z$151,0)),0)+IFERROR(INDEX('Hoja de Trabajo para listado'!$AB$155:$BA$1048576,MATCH($A988,'Hoja de Trabajo para listado'!$AB$155:$AB$1048576,0),MATCH((CUADRO!P$4&amp;$E988),'Hoja de Trabajo para listado'!$AB$151:$BA$151,0)),0)+IFERROR(INDEX('Hoja de Trabajo para listado'!$BC$155:$CB$1048576,MATCH($A988,'Hoja de Trabajo para listado'!$BC$155:$BC$1048576,0),MATCH((CUADRO!P$4&amp;$E988),'Hoja de Trabajo para listado'!$BC$151:$CB$151,0)),0)+IFERROR(INDEX('Hoja de Trabajo para listado'!$DE$153:$DG$274,MATCH($A988,'Hoja de Trabajo para listado'!$DE$153:$DE$1048576,0),MATCH((CUADRO!P$4&amp;$E988),'Hoja de Trabajo para listado'!$DE$151:$DG$151,0)),0)+IFERROR(INDEX('Hoja de Trabajo para listado'!$CD$155:$DC$1048576,MATCH($A988,'Hoja de Trabajo para listado'!$CD$155:$CD$1048576,0),MATCH((CUADRO!P$4&amp;$E988),'Hoja de Trabajo para listado'!$CD$151:$DC$151,0)),0)</f>
        <v>0</v>
      </c>
      <c r="Q988" s="243">
        <f ca="1">+IFERROR(INDEX('Hoja de Trabajo para listado'!$A$155:$Z$1048576,MATCH($A988,'Hoja de Trabajo para listado'!$A$155:$A$1048576,0),MATCH((CUADRO!Q$4&amp;$E988),'Hoja de Trabajo para listado'!$A$151:$Z$151,0)),0)+IFERROR(INDEX('Hoja de Trabajo para listado'!$AB$155:$BA$1048576,MATCH($A988,'Hoja de Trabajo para listado'!$AB$155:$AB$1048576,0),MATCH((CUADRO!Q$4&amp;$E988),'Hoja de Trabajo para listado'!$AB$151:$BA$151,0)),0)+IFERROR(INDEX('Hoja de Trabajo para listado'!$BC$155:$CB$1048576,MATCH($A988,'Hoja de Trabajo para listado'!$BC$155:$BC$1048576,0),MATCH((CUADRO!Q$4&amp;$E988),'Hoja de Trabajo para listado'!$BC$151:$CB$151,0)),0)+IFERROR(INDEX('Hoja de Trabajo para listado'!$DE$153:$DG$274,MATCH($A988,'Hoja de Trabajo para listado'!$DE$153:$DE$1048576,0),MATCH((CUADRO!Q$4&amp;$E988),'Hoja de Trabajo para listado'!$DE$151:$DG$151,0)),0)+IFERROR(INDEX('Hoja de Trabajo para listado'!$CD$155:$DC$1048576,MATCH($A988,'Hoja de Trabajo para listado'!$CD$155:$CD$1048576,0),MATCH((CUADRO!Q$4&amp;$E988),'Hoja de Trabajo para listado'!$CD$151:$DC$151,0)),0)</f>
        <v>0</v>
      </c>
      <c r="R988" s="243">
        <f t="shared" ca="1" si="30"/>
        <v>0</v>
      </c>
      <c r="S988" s="253">
        <f ca="1">+R987+R988</f>
        <v>0</v>
      </c>
      <c r="T988" s="243">
        <f ca="1">+S988</f>
        <v>0</v>
      </c>
      <c r="U988" s="242">
        <f t="shared" si="31"/>
        <v>2</v>
      </c>
    </row>
    <row r="989" spans="1:21" customFormat="1" ht="15" hidden="1" customHeight="1">
      <c r="A989" s="32">
        <v>1727</v>
      </c>
      <c r="B989" s="381">
        <f>+A989</f>
        <v>1727</v>
      </c>
      <c r="C989" s="245" t="str">
        <f>+VLOOKUP(A989,bd_lista!$A$3:$C$592,3,FALSE)</f>
        <v>Gobierno Autónomo Municipal de Moro Moro</v>
      </c>
      <c r="D989" s="383" t="str">
        <f>+C989</f>
        <v>Gobierno Autónomo Municipal de Moro Moro</v>
      </c>
      <c r="E989" s="240" t="s">
        <v>683</v>
      </c>
      <c r="F989" s="241">
        <f ca="1">+IFERROR(INDEX('Hoja de Trabajo para listado'!$A$155:$Z$1048576,MATCH($A989,'Hoja de Trabajo para listado'!$A$155:$A$1048576,0),MATCH((CUADRO!F$4&amp;$E989),'Hoja de Trabajo para listado'!$A$151:$Z$151,0)),0)+IFERROR(INDEX('Hoja de Trabajo para listado'!$AB$155:$BA$1048576,MATCH($A989,'Hoja de Trabajo para listado'!$AB$155:$AB$1048576,0),MATCH((CUADRO!F$4&amp;$E989),'Hoja de Trabajo para listado'!$AB$151:$BA$151,0)),0)+IFERROR(INDEX('Hoja de Trabajo para listado'!$BC$155:$CB$1048576,MATCH($A989,'Hoja de Trabajo para listado'!$BC$155:$BC$1048576,0),MATCH((CUADRO!F$4&amp;$E989),'Hoja de Trabajo para listado'!$BC$151:$CB$151,0)),0)+IFERROR(INDEX('Hoja de Trabajo para listado'!$DE$153:$DG$274,MATCH($A989,'Hoja de Trabajo para listado'!$DE$153:$DE$1048576,0),MATCH((CUADRO!F$4&amp;$E989),'Hoja de Trabajo para listado'!$DE$151:$DG$151,0)),0)+IFERROR(INDEX('Hoja de Trabajo para listado'!$CD$155:$DC$1048576,MATCH($A989,'Hoja de Trabajo para listado'!$CD$155:$CD$1048576,0),MATCH((CUADRO!F$4&amp;$E989),'Hoja de Trabajo para listado'!$CD$151:$DC$151,0)),0)</f>
        <v>0</v>
      </c>
      <c r="G989" s="241">
        <f ca="1">+IFERROR(INDEX('Hoja de Trabajo para listado'!$A$155:$Z$1048576,MATCH($A989,'Hoja de Trabajo para listado'!$A$155:$A$1048576,0),MATCH((CUADRO!G$4&amp;$E989),'Hoja de Trabajo para listado'!$A$151:$Z$151,0)),0)+IFERROR(INDEX('Hoja de Trabajo para listado'!$AB$155:$BA$1048576,MATCH($A989,'Hoja de Trabajo para listado'!$AB$155:$AB$1048576,0),MATCH((CUADRO!G$4&amp;$E989),'Hoja de Trabajo para listado'!$AB$151:$BA$151,0)),0)+IFERROR(INDEX('Hoja de Trabajo para listado'!$BC$155:$CB$1048576,MATCH($A989,'Hoja de Trabajo para listado'!$BC$155:$BC$1048576,0),MATCH((CUADRO!G$4&amp;$E989),'Hoja de Trabajo para listado'!$BC$151:$CB$151,0)),0)+IFERROR(INDEX('Hoja de Trabajo para listado'!$DE$153:$DG$274,MATCH($A989,'Hoja de Trabajo para listado'!$DE$153:$DE$1048576,0),MATCH((CUADRO!G$4&amp;$E989),'Hoja de Trabajo para listado'!$DE$151:$DG$151,0)),0)+IFERROR(INDEX('Hoja de Trabajo para listado'!$CD$155:$DC$1048576,MATCH($A989,'Hoja de Trabajo para listado'!$CD$155:$CD$1048576,0),MATCH((CUADRO!G$4&amp;$E989),'Hoja de Trabajo para listado'!$CD$151:$DC$151,0)),0)</f>
        <v>0</v>
      </c>
      <c r="H989" s="241">
        <f ca="1">+IFERROR(INDEX('Hoja de Trabajo para listado'!$A$155:$Z$1048576,MATCH($A989,'Hoja de Trabajo para listado'!$A$155:$A$1048576,0),MATCH((CUADRO!H$4&amp;$E989),'Hoja de Trabajo para listado'!$A$151:$Z$151,0)),0)+IFERROR(INDEX('Hoja de Trabajo para listado'!$AB$155:$BA$1048576,MATCH($A989,'Hoja de Trabajo para listado'!$AB$155:$AB$1048576,0),MATCH((CUADRO!H$4&amp;$E989),'Hoja de Trabajo para listado'!$AB$151:$BA$151,0)),0)+IFERROR(INDEX('Hoja de Trabajo para listado'!$BC$155:$CB$1048576,MATCH($A989,'Hoja de Trabajo para listado'!$BC$155:$BC$1048576,0),MATCH((CUADRO!H$4&amp;$E989),'Hoja de Trabajo para listado'!$BC$151:$CB$151,0)),0)+IFERROR(INDEX('Hoja de Trabajo para listado'!$DE$153:$DG$274,MATCH($A989,'Hoja de Trabajo para listado'!$DE$153:$DE$1048576,0),MATCH((CUADRO!H$4&amp;$E989),'Hoja de Trabajo para listado'!$DE$151:$DG$151,0)),0)+IFERROR(INDEX('Hoja de Trabajo para listado'!$CD$155:$DC$1048576,MATCH($A989,'Hoja de Trabajo para listado'!$CD$155:$CD$1048576,0),MATCH((CUADRO!H$4&amp;$E989),'Hoja de Trabajo para listado'!$CD$151:$DC$151,0)),0)</f>
        <v>0</v>
      </c>
      <c r="I989" s="241">
        <f ca="1">+IFERROR(INDEX('Hoja de Trabajo para listado'!$A$155:$Z$1048576,MATCH($A989,'Hoja de Trabajo para listado'!$A$155:$A$1048576,0),MATCH((CUADRO!I$4&amp;$E989),'Hoja de Trabajo para listado'!$A$151:$Z$151,0)),0)+IFERROR(INDEX('Hoja de Trabajo para listado'!$AB$155:$BA$1048576,MATCH($A989,'Hoja de Trabajo para listado'!$AB$155:$AB$1048576,0),MATCH((CUADRO!I$4&amp;$E989),'Hoja de Trabajo para listado'!$AB$151:$BA$151,0)),0)+IFERROR(INDEX('Hoja de Trabajo para listado'!$BC$155:$CB$1048576,MATCH($A989,'Hoja de Trabajo para listado'!$BC$155:$BC$1048576,0),MATCH((CUADRO!I$4&amp;$E989),'Hoja de Trabajo para listado'!$BC$151:$CB$151,0)),0)+IFERROR(INDEX('Hoja de Trabajo para listado'!$DE$153:$DG$274,MATCH($A989,'Hoja de Trabajo para listado'!$DE$153:$DE$1048576,0),MATCH((CUADRO!I$4&amp;$E989),'Hoja de Trabajo para listado'!$DE$151:$DG$151,0)),0)+IFERROR(INDEX('Hoja de Trabajo para listado'!$CD$155:$DC$1048576,MATCH($A989,'Hoja de Trabajo para listado'!$CD$155:$CD$1048576,0),MATCH((CUADRO!I$4&amp;$E989),'Hoja de Trabajo para listado'!$CD$151:$DC$151,0)),0)</f>
        <v>0</v>
      </c>
      <c r="J989" s="241">
        <f ca="1">+IFERROR(INDEX('Hoja de Trabajo para listado'!$A$155:$Z$1048576,MATCH($A989,'Hoja de Trabajo para listado'!$A$155:$A$1048576,0),MATCH((CUADRO!J$4&amp;$E989),'Hoja de Trabajo para listado'!$A$151:$Z$151,0)),0)+IFERROR(INDEX('Hoja de Trabajo para listado'!$AB$155:$BA$1048576,MATCH($A989,'Hoja de Trabajo para listado'!$AB$155:$AB$1048576,0),MATCH((CUADRO!J$4&amp;$E989),'Hoja de Trabajo para listado'!$AB$151:$BA$151,0)),0)+IFERROR(INDEX('Hoja de Trabajo para listado'!$BC$155:$CB$1048576,MATCH($A989,'Hoja de Trabajo para listado'!$BC$155:$BC$1048576,0),MATCH((CUADRO!J$4&amp;$E989),'Hoja de Trabajo para listado'!$BC$151:$CB$151,0)),0)+IFERROR(INDEX('Hoja de Trabajo para listado'!$DE$153:$DG$274,MATCH($A989,'Hoja de Trabajo para listado'!$DE$153:$DE$1048576,0),MATCH((CUADRO!J$4&amp;$E989),'Hoja de Trabajo para listado'!$DE$151:$DG$151,0)),0)+IFERROR(INDEX('Hoja de Trabajo para listado'!$CD$155:$DC$1048576,MATCH($A989,'Hoja de Trabajo para listado'!$CD$155:$CD$1048576,0),MATCH((CUADRO!J$4&amp;$E989),'Hoja de Trabajo para listado'!$CD$151:$DC$151,0)),0)</f>
        <v>0</v>
      </c>
      <c r="K989" s="241">
        <f ca="1">+IFERROR(INDEX('Hoja de Trabajo para listado'!$A$155:$Z$1048576,MATCH($A989,'Hoja de Trabajo para listado'!$A$155:$A$1048576,0),MATCH((CUADRO!K$4&amp;$E989),'Hoja de Trabajo para listado'!$A$151:$Z$151,0)),0)+IFERROR(INDEX('Hoja de Trabajo para listado'!$AB$155:$BA$1048576,MATCH($A989,'Hoja de Trabajo para listado'!$AB$155:$AB$1048576,0),MATCH((CUADRO!K$4&amp;$E989),'Hoja de Trabajo para listado'!$AB$151:$BA$151,0)),0)+IFERROR(INDEX('Hoja de Trabajo para listado'!$BC$155:$CB$1048576,MATCH($A989,'Hoja de Trabajo para listado'!$BC$155:$BC$1048576,0),MATCH((CUADRO!K$4&amp;$E989),'Hoja de Trabajo para listado'!$BC$151:$CB$151,0)),0)+IFERROR(INDEX('Hoja de Trabajo para listado'!$DE$153:$DG$274,MATCH($A989,'Hoja de Trabajo para listado'!$DE$153:$DE$1048576,0),MATCH((CUADRO!K$4&amp;$E989),'Hoja de Trabajo para listado'!$DE$151:$DG$151,0)),0)+IFERROR(INDEX('Hoja de Trabajo para listado'!$CD$155:$DC$1048576,MATCH($A989,'Hoja de Trabajo para listado'!$CD$155:$CD$1048576,0),MATCH((CUADRO!K$4&amp;$E989),'Hoja de Trabajo para listado'!$CD$151:$DC$151,0)),0)</f>
        <v>0</v>
      </c>
      <c r="L989" s="241">
        <f ca="1">+IFERROR(INDEX('Hoja de Trabajo para listado'!$A$155:$Z$1048576,MATCH($A989,'Hoja de Trabajo para listado'!$A$155:$A$1048576,0),MATCH((CUADRO!L$4&amp;$E989),'Hoja de Trabajo para listado'!$A$151:$Z$151,0)),0)+IFERROR(INDEX('Hoja de Trabajo para listado'!$AB$155:$BA$1048576,MATCH($A989,'Hoja de Trabajo para listado'!$AB$155:$AB$1048576,0),MATCH((CUADRO!L$4&amp;$E989),'Hoja de Trabajo para listado'!$AB$151:$BA$151,0)),0)+IFERROR(INDEX('Hoja de Trabajo para listado'!$BC$155:$CB$1048576,MATCH($A989,'Hoja de Trabajo para listado'!$BC$155:$BC$1048576,0),MATCH((CUADRO!L$4&amp;$E989),'Hoja de Trabajo para listado'!$BC$151:$CB$151,0)),0)+IFERROR(INDEX('Hoja de Trabajo para listado'!$DE$153:$DG$274,MATCH($A989,'Hoja de Trabajo para listado'!$DE$153:$DE$1048576,0),MATCH((CUADRO!L$4&amp;$E989),'Hoja de Trabajo para listado'!$DE$151:$DG$151,0)),0)+IFERROR(INDEX('Hoja de Trabajo para listado'!$CD$155:$DC$1048576,MATCH($A989,'Hoja de Trabajo para listado'!$CD$155:$CD$1048576,0),MATCH((CUADRO!L$4&amp;$E989),'Hoja de Trabajo para listado'!$CD$151:$DC$151,0)),0)</f>
        <v>0</v>
      </c>
      <c r="M989" s="241">
        <f ca="1">+IFERROR(INDEX('Hoja de Trabajo para listado'!$A$155:$Z$1048576,MATCH($A989,'Hoja de Trabajo para listado'!$A$155:$A$1048576,0),MATCH((CUADRO!M$4&amp;$E989),'Hoja de Trabajo para listado'!$A$151:$Z$151,0)),0)+IFERROR(INDEX('Hoja de Trabajo para listado'!$AB$155:$BA$1048576,MATCH($A989,'Hoja de Trabajo para listado'!$AB$155:$AB$1048576,0),MATCH((CUADRO!M$4&amp;$E989),'Hoja de Trabajo para listado'!$AB$151:$BA$151,0)),0)+IFERROR(INDEX('Hoja de Trabajo para listado'!$BC$155:$CB$1048576,MATCH($A989,'Hoja de Trabajo para listado'!$BC$155:$BC$1048576,0),MATCH((CUADRO!M$4&amp;$E989),'Hoja de Trabajo para listado'!$BC$151:$CB$151,0)),0)+IFERROR(INDEX('Hoja de Trabajo para listado'!$DE$153:$DG$274,MATCH($A989,'Hoja de Trabajo para listado'!$DE$153:$DE$1048576,0),MATCH((CUADRO!M$4&amp;$E989),'Hoja de Trabajo para listado'!$DE$151:$DG$151,0)),0)+IFERROR(INDEX('Hoja de Trabajo para listado'!$CD$155:$DC$1048576,MATCH($A989,'Hoja de Trabajo para listado'!$CD$155:$CD$1048576,0),MATCH((CUADRO!M$4&amp;$E989),'Hoja de Trabajo para listado'!$CD$151:$DC$151,0)),0)</f>
        <v>0</v>
      </c>
      <c r="N989" s="241">
        <f ca="1">+IFERROR(INDEX('Hoja de Trabajo para listado'!$A$155:$Z$1048576,MATCH($A989,'Hoja de Trabajo para listado'!$A$155:$A$1048576,0),MATCH((CUADRO!N$4&amp;$E989),'Hoja de Trabajo para listado'!$A$151:$Z$151,0)),0)+IFERROR(INDEX('Hoja de Trabajo para listado'!$AB$155:$BA$1048576,MATCH($A989,'Hoja de Trabajo para listado'!$AB$155:$AB$1048576,0),MATCH((CUADRO!N$4&amp;$E989),'Hoja de Trabajo para listado'!$AB$151:$BA$151,0)),0)+IFERROR(INDEX('Hoja de Trabajo para listado'!$BC$155:$CB$1048576,MATCH($A989,'Hoja de Trabajo para listado'!$BC$155:$BC$1048576,0),MATCH((CUADRO!N$4&amp;$E989),'Hoja de Trabajo para listado'!$BC$151:$CB$151,0)),0)+IFERROR(INDEX('Hoja de Trabajo para listado'!$DE$153:$DG$274,MATCH($A989,'Hoja de Trabajo para listado'!$DE$153:$DE$1048576,0),MATCH((CUADRO!N$4&amp;$E989),'Hoja de Trabajo para listado'!$DE$151:$DG$151,0)),0)+IFERROR(INDEX('Hoja de Trabajo para listado'!$CD$155:$DC$1048576,MATCH($A989,'Hoja de Trabajo para listado'!$CD$155:$CD$1048576,0),MATCH((CUADRO!N$4&amp;$E989),'Hoja de Trabajo para listado'!$CD$151:$DC$151,0)),0)</f>
        <v>0</v>
      </c>
      <c r="O989" s="241">
        <f ca="1">+IFERROR(INDEX('Hoja de Trabajo para listado'!$A$155:$Z$1048576,MATCH($A989,'Hoja de Trabajo para listado'!$A$155:$A$1048576,0),MATCH((CUADRO!O$4&amp;$E989),'Hoja de Trabajo para listado'!$A$151:$Z$151,0)),0)+IFERROR(INDEX('Hoja de Trabajo para listado'!$AB$155:$BA$1048576,MATCH($A989,'Hoja de Trabajo para listado'!$AB$155:$AB$1048576,0),MATCH((CUADRO!O$4&amp;$E989),'Hoja de Trabajo para listado'!$AB$151:$BA$151,0)),0)+IFERROR(INDEX('Hoja de Trabajo para listado'!$BC$155:$CB$1048576,MATCH($A989,'Hoja de Trabajo para listado'!$BC$155:$BC$1048576,0),MATCH((CUADRO!O$4&amp;$E989),'Hoja de Trabajo para listado'!$BC$151:$CB$151,0)),0)+IFERROR(INDEX('Hoja de Trabajo para listado'!$DE$153:$DG$274,MATCH($A989,'Hoja de Trabajo para listado'!$DE$153:$DE$1048576,0),MATCH((CUADRO!O$4&amp;$E989),'Hoja de Trabajo para listado'!$DE$151:$DG$151,0)),0)+IFERROR(INDEX('Hoja de Trabajo para listado'!$CD$155:$DC$1048576,MATCH($A989,'Hoja de Trabajo para listado'!$CD$155:$CD$1048576,0),MATCH((CUADRO!O$4&amp;$E989),'Hoja de Trabajo para listado'!$CD$151:$DC$151,0)),0)</f>
        <v>0</v>
      </c>
      <c r="P989" s="241">
        <f ca="1">+IFERROR(INDEX('Hoja de Trabajo para listado'!$A$155:$Z$1048576,MATCH($A989,'Hoja de Trabajo para listado'!$A$155:$A$1048576,0),MATCH((CUADRO!P$4&amp;$E989),'Hoja de Trabajo para listado'!$A$151:$Z$151,0)),0)+IFERROR(INDEX('Hoja de Trabajo para listado'!$AB$155:$BA$1048576,MATCH($A989,'Hoja de Trabajo para listado'!$AB$155:$AB$1048576,0),MATCH((CUADRO!P$4&amp;$E989),'Hoja de Trabajo para listado'!$AB$151:$BA$151,0)),0)+IFERROR(INDEX('Hoja de Trabajo para listado'!$BC$155:$CB$1048576,MATCH($A989,'Hoja de Trabajo para listado'!$BC$155:$BC$1048576,0),MATCH((CUADRO!P$4&amp;$E989),'Hoja de Trabajo para listado'!$BC$151:$CB$151,0)),0)+IFERROR(INDEX('Hoja de Trabajo para listado'!$DE$153:$DG$274,MATCH($A989,'Hoja de Trabajo para listado'!$DE$153:$DE$1048576,0),MATCH((CUADRO!P$4&amp;$E989),'Hoja de Trabajo para listado'!$DE$151:$DG$151,0)),0)+IFERROR(INDEX('Hoja de Trabajo para listado'!$CD$155:$DC$1048576,MATCH($A989,'Hoja de Trabajo para listado'!$CD$155:$CD$1048576,0),MATCH((CUADRO!P$4&amp;$E989),'Hoja de Trabajo para listado'!$CD$151:$DC$151,0)),0)</f>
        <v>0</v>
      </c>
      <c r="Q989" s="241">
        <f ca="1">+IFERROR(INDEX('Hoja de Trabajo para listado'!$A$155:$Z$1048576,MATCH($A989,'Hoja de Trabajo para listado'!$A$155:$A$1048576,0),MATCH((CUADRO!Q$4&amp;$E989),'Hoja de Trabajo para listado'!$A$151:$Z$151,0)),0)+IFERROR(INDEX('Hoja de Trabajo para listado'!$AB$155:$BA$1048576,MATCH($A989,'Hoja de Trabajo para listado'!$AB$155:$AB$1048576,0),MATCH((CUADRO!Q$4&amp;$E989),'Hoja de Trabajo para listado'!$AB$151:$BA$151,0)),0)+IFERROR(INDEX('Hoja de Trabajo para listado'!$BC$155:$CB$1048576,MATCH($A989,'Hoja de Trabajo para listado'!$BC$155:$BC$1048576,0),MATCH((CUADRO!Q$4&amp;$E989),'Hoja de Trabajo para listado'!$BC$151:$CB$151,0)),0)+IFERROR(INDEX('Hoja de Trabajo para listado'!$DE$153:$DG$274,MATCH($A989,'Hoja de Trabajo para listado'!$DE$153:$DE$1048576,0),MATCH((CUADRO!Q$4&amp;$E989),'Hoja de Trabajo para listado'!$DE$151:$DG$151,0)),0)+IFERROR(INDEX('Hoja de Trabajo para listado'!$CD$155:$DC$1048576,MATCH($A989,'Hoja de Trabajo para listado'!$CD$155:$CD$1048576,0),MATCH((CUADRO!Q$4&amp;$E989),'Hoja de Trabajo para listado'!$CD$151:$DC$151,0)),0)</f>
        <v>0</v>
      </c>
      <c r="R989" s="241">
        <f t="shared" ca="1" si="30"/>
        <v>0</v>
      </c>
      <c r="S989" s="247"/>
      <c r="T989" s="241">
        <f ca="1">+T990</f>
        <v>0</v>
      </c>
      <c r="U989" s="240">
        <f t="shared" si="31"/>
        <v>1</v>
      </c>
    </row>
    <row r="990" spans="1:21" customFormat="1" ht="15" hidden="1" customHeight="1">
      <c r="A990" s="32">
        <v>1727</v>
      </c>
      <c r="B990" s="382"/>
      <c r="C990" s="245" t="str">
        <f>+VLOOKUP(A990,bd_lista!$A$3:$C$592,3,FALSE)</f>
        <v>Gobierno Autónomo Municipal de Moro Moro</v>
      </c>
      <c r="D990" s="384"/>
      <c r="E990" s="242" t="s">
        <v>684</v>
      </c>
      <c r="F990" s="241">
        <f ca="1">+IFERROR(INDEX('Hoja de Trabajo para listado'!$A$155:$Z$1048576,MATCH($A990,'Hoja de Trabajo para listado'!$A$155:$A$1048576,0),MATCH((CUADRO!F$4&amp;$E990),'Hoja de Trabajo para listado'!$A$151:$Z$151,0)),0)+IFERROR(INDEX('Hoja de Trabajo para listado'!$AB$155:$BA$1048576,MATCH($A990,'Hoja de Trabajo para listado'!$AB$155:$AB$1048576,0),MATCH((CUADRO!F$4&amp;$E990),'Hoja de Trabajo para listado'!$AB$151:$BA$151,0)),0)+IFERROR(INDEX('Hoja de Trabajo para listado'!$BC$155:$CB$1048576,MATCH($A990,'Hoja de Trabajo para listado'!$BC$155:$BC$1048576,0),MATCH((CUADRO!F$4&amp;$E990),'Hoja de Trabajo para listado'!$BC$151:$CB$151,0)),0)+IFERROR(INDEX('Hoja de Trabajo para listado'!$DE$153:$DG$274,MATCH($A990,'Hoja de Trabajo para listado'!$DE$153:$DE$1048576,0),MATCH((CUADRO!F$4&amp;$E990),'Hoja de Trabajo para listado'!$DE$151:$DG$151,0)),0)+IFERROR(INDEX('Hoja de Trabajo para listado'!$CD$155:$DC$1048576,MATCH($A990,'Hoja de Trabajo para listado'!$CD$155:$CD$1048576,0),MATCH((CUADRO!F$4&amp;$E990),'Hoja de Trabajo para listado'!$CD$151:$DC$151,0)),0)</f>
        <v>0</v>
      </c>
      <c r="G990" s="241">
        <f ca="1">+IFERROR(INDEX('Hoja de Trabajo para listado'!$A$155:$Z$1048576,MATCH($A990,'Hoja de Trabajo para listado'!$A$155:$A$1048576,0),MATCH((CUADRO!G$4&amp;$E990),'Hoja de Trabajo para listado'!$A$151:$Z$151,0)),0)+IFERROR(INDEX('Hoja de Trabajo para listado'!$AB$155:$BA$1048576,MATCH($A990,'Hoja de Trabajo para listado'!$AB$155:$AB$1048576,0),MATCH((CUADRO!G$4&amp;$E990),'Hoja de Trabajo para listado'!$AB$151:$BA$151,0)),0)+IFERROR(INDEX('Hoja de Trabajo para listado'!$BC$155:$CB$1048576,MATCH($A990,'Hoja de Trabajo para listado'!$BC$155:$BC$1048576,0),MATCH((CUADRO!G$4&amp;$E990),'Hoja de Trabajo para listado'!$BC$151:$CB$151,0)),0)+IFERROR(INDEX('Hoja de Trabajo para listado'!$DE$153:$DG$274,MATCH($A990,'Hoja de Trabajo para listado'!$DE$153:$DE$1048576,0),MATCH((CUADRO!G$4&amp;$E990),'Hoja de Trabajo para listado'!$DE$151:$DG$151,0)),0)+IFERROR(INDEX('Hoja de Trabajo para listado'!$CD$155:$DC$1048576,MATCH($A990,'Hoja de Trabajo para listado'!$CD$155:$CD$1048576,0),MATCH((CUADRO!G$4&amp;$E990),'Hoja de Trabajo para listado'!$CD$151:$DC$151,0)),0)</f>
        <v>0</v>
      </c>
      <c r="H990" s="241">
        <f ca="1">+IFERROR(INDEX('Hoja de Trabajo para listado'!$A$155:$Z$1048576,MATCH($A990,'Hoja de Trabajo para listado'!$A$155:$A$1048576,0),MATCH((CUADRO!H$4&amp;$E990),'Hoja de Trabajo para listado'!$A$151:$Z$151,0)),0)+IFERROR(INDEX('Hoja de Trabajo para listado'!$AB$155:$BA$1048576,MATCH($A990,'Hoja de Trabajo para listado'!$AB$155:$AB$1048576,0),MATCH((CUADRO!H$4&amp;$E990),'Hoja de Trabajo para listado'!$AB$151:$BA$151,0)),0)+IFERROR(INDEX('Hoja de Trabajo para listado'!$BC$155:$CB$1048576,MATCH($A990,'Hoja de Trabajo para listado'!$BC$155:$BC$1048576,0),MATCH((CUADRO!H$4&amp;$E990),'Hoja de Trabajo para listado'!$BC$151:$CB$151,0)),0)+IFERROR(INDEX('Hoja de Trabajo para listado'!$DE$153:$DG$274,MATCH($A990,'Hoja de Trabajo para listado'!$DE$153:$DE$1048576,0),MATCH((CUADRO!H$4&amp;$E990),'Hoja de Trabajo para listado'!$DE$151:$DG$151,0)),0)+IFERROR(INDEX('Hoja de Trabajo para listado'!$CD$155:$DC$1048576,MATCH($A990,'Hoja de Trabajo para listado'!$CD$155:$CD$1048576,0),MATCH((CUADRO!H$4&amp;$E990),'Hoja de Trabajo para listado'!$CD$151:$DC$151,0)),0)</f>
        <v>0</v>
      </c>
      <c r="I990" s="241">
        <f ca="1">+IFERROR(INDEX('Hoja de Trabajo para listado'!$A$155:$Z$1048576,MATCH($A990,'Hoja de Trabajo para listado'!$A$155:$A$1048576,0),MATCH((CUADRO!I$4&amp;$E990),'Hoja de Trabajo para listado'!$A$151:$Z$151,0)),0)+IFERROR(INDEX('Hoja de Trabajo para listado'!$AB$155:$BA$1048576,MATCH($A990,'Hoja de Trabajo para listado'!$AB$155:$AB$1048576,0),MATCH((CUADRO!I$4&amp;$E990),'Hoja de Trabajo para listado'!$AB$151:$BA$151,0)),0)+IFERROR(INDEX('Hoja de Trabajo para listado'!$BC$155:$CB$1048576,MATCH($A990,'Hoja de Trabajo para listado'!$BC$155:$BC$1048576,0),MATCH((CUADRO!I$4&amp;$E990),'Hoja de Trabajo para listado'!$BC$151:$CB$151,0)),0)+IFERROR(INDEX('Hoja de Trabajo para listado'!$DE$153:$DG$274,MATCH($A990,'Hoja de Trabajo para listado'!$DE$153:$DE$1048576,0),MATCH((CUADRO!I$4&amp;$E990),'Hoja de Trabajo para listado'!$DE$151:$DG$151,0)),0)+IFERROR(INDEX('Hoja de Trabajo para listado'!$CD$155:$DC$1048576,MATCH($A990,'Hoja de Trabajo para listado'!$CD$155:$CD$1048576,0),MATCH((CUADRO!I$4&amp;$E990),'Hoja de Trabajo para listado'!$CD$151:$DC$151,0)),0)</f>
        <v>0</v>
      </c>
      <c r="J990" s="241">
        <f ca="1">+IFERROR(INDEX('Hoja de Trabajo para listado'!$A$155:$Z$1048576,MATCH($A990,'Hoja de Trabajo para listado'!$A$155:$A$1048576,0),MATCH((CUADRO!J$4&amp;$E990),'Hoja de Trabajo para listado'!$A$151:$Z$151,0)),0)+IFERROR(INDEX('Hoja de Trabajo para listado'!$AB$155:$BA$1048576,MATCH($A990,'Hoja de Trabajo para listado'!$AB$155:$AB$1048576,0),MATCH((CUADRO!J$4&amp;$E990),'Hoja de Trabajo para listado'!$AB$151:$BA$151,0)),0)+IFERROR(INDEX('Hoja de Trabajo para listado'!$BC$155:$CB$1048576,MATCH($A990,'Hoja de Trabajo para listado'!$BC$155:$BC$1048576,0),MATCH((CUADRO!J$4&amp;$E990),'Hoja de Trabajo para listado'!$BC$151:$CB$151,0)),0)+IFERROR(INDEX('Hoja de Trabajo para listado'!$DE$153:$DG$274,MATCH($A990,'Hoja de Trabajo para listado'!$DE$153:$DE$1048576,0),MATCH((CUADRO!J$4&amp;$E990),'Hoja de Trabajo para listado'!$DE$151:$DG$151,0)),0)+IFERROR(INDEX('Hoja de Trabajo para listado'!$CD$155:$DC$1048576,MATCH($A990,'Hoja de Trabajo para listado'!$CD$155:$CD$1048576,0),MATCH((CUADRO!J$4&amp;$E990),'Hoja de Trabajo para listado'!$CD$151:$DC$151,0)),0)</f>
        <v>0</v>
      </c>
      <c r="K990" s="241">
        <f ca="1">+IFERROR(INDEX('Hoja de Trabajo para listado'!$A$155:$Z$1048576,MATCH($A990,'Hoja de Trabajo para listado'!$A$155:$A$1048576,0),MATCH((CUADRO!K$4&amp;$E990),'Hoja de Trabajo para listado'!$A$151:$Z$151,0)),0)+IFERROR(INDEX('Hoja de Trabajo para listado'!$AB$155:$BA$1048576,MATCH($A990,'Hoja de Trabajo para listado'!$AB$155:$AB$1048576,0),MATCH((CUADRO!K$4&amp;$E990),'Hoja de Trabajo para listado'!$AB$151:$BA$151,0)),0)+IFERROR(INDEX('Hoja de Trabajo para listado'!$BC$155:$CB$1048576,MATCH($A990,'Hoja de Trabajo para listado'!$BC$155:$BC$1048576,0),MATCH((CUADRO!K$4&amp;$E990),'Hoja de Trabajo para listado'!$BC$151:$CB$151,0)),0)+IFERROR(INDEX('Hoja de Trabajo para listado'!$DE$153:$DG$274,MATCH($A990,'Hoja de Trabajo para listado'!$DE$153:$DE$1048576,0),MATCH((CUADRO!K$4&amp;$E990),'Hoja de Trabajo para listado'!$DE$151:$DG$151,0)),0)+IFERROR(INDEX('Hoja de Trabajo para listado'!$CD$155:$DC$1048576,MATCH($A990,'Hoja de Trabajo para listado'!$CD$155:$CD$1048576,0),MATCH((CUADRO!K$4&amp;$E990),'Hoja de Trabajo para listado'!$CD$151:$DC$151,0)),0)</f>
        <v>0</v>
      </c>
      <c r="L990" s="241">
        <f ca="1">+IFERROR(INDEX('Hoja de Trabajo para listado'!$A$155:$Z$1048576,MATCH($A990,'Hoja de Trabajo para listado'!$A$155:$A$1048576,0),MATCH((CUADRO!L$4&amp;$E990),'Hoja de Trabajo para listado'!$A$151:$Z$151,0)),0)+IFERROR(INDEX('Hoja de Trabajo para listado'!$AB$155:$BA$1048576,MATCH($A990,'Hoja de Trabajo para listado'!$AB$155:$AB$1048576,0),MATCH((CUADRO!L$4&amp;$E990),'Hoja de Trabajo para listado'!$AB$151:$BA$151,0)),0)+IFERROR(INDEX('Hoja de Trabajo para listado'!$BC$155:$CB$1048576,MATCH($A990,'Hoja de Trabajo para listado'!$BC$155:$BC$1048576,0),MATCH((CUADRO!L$4&amp;$E990),'Hoja de Trabajo para listado'!$BC$151:$CB$151,0)),0)+IFERROR(INDEX('Hoja de Trabajo para listado'!$DE$153:$DG$274,MATCH($A990,'Hoja de Trabajo para listado'!$DE$153:$DE$1048576,0),MATCH((CUADRO!L$4&amp;$E990),'Hoja de Trabajo para listado'!$DE$151:$DG$151,0)),0)+IFERROR(INDEX('Hoja de Trabajo para listado'!$CD$155:$DC$1048576,MATCH($A990,'Hoja de Trabajo para listado'!$CD$155:$CD$1048576,0),MATCH((CUADRO!L$4&amp;$E990),'Hoja de Trabajo para listado'!$CD$151:$DC$151,0)),0)</f>
        <v>0</v>
      </c>
      <c r="M990" s="241">
        <f ca="1">+IFERROR(INDEX('Hoja de Trabajo para listado'!$A$155:$Z$1048576,MATCH($A990,'Hoja de Trabajo para listado'!$A$155:$A$1048576,0),MATCH((CUADRO!M$4&amp;$E990),'Hoja de Trabajo para listado'!$A$151:$Z$151,0)),0)+IFERROR(INDEX('Hoja de Trabajo para listado'!$AB$155:$BA$1048576,MATCH($A990,'Hoja de Trabajo para listado'!$AB$155:$AB$1048576,0),MATCH((CUADRO!M$4&amp;$E990),'Hoja de Trabajo para listado'!$AB$151:$BA$151,0)),0)+IFERROR(INDEX('Hoja de Trabajo para listado'!$BC$155:$CB$1048576,MATCH($A990,'Hoja de Trabajo para listado'!$BC$155:$BC$1048576,0),MATCH((CUADRO!M$4&amp;$E990),'Hoja de Trabajo para listado'!$BC$151:$CB$151,0)),0)+IFERROR(INDEX('Hoja de Trabajo para listado'!$DE$153:$DG$274,MATCH($A990,'Hoja de Trabajo para listado'!$DE$153:$DE$1048576,0),MATCH((CUADRO!M$4&amp;$E990),'Hoja de Trabajo para listado'!$DE$151:$DG$151,0)),0)+IFERROR(INDEX('Hoja de Trabajo para listado'!$CD$155:$DC$1048576,MATCH($A990,'Hoja de Trabajo para listado'!$CD$155:$CD$1048576,0),MATCH((CUADRO!M$4&amp;$E990),'Hoja de Trabajo para listado'!$CD$151:$DC$151,0)),0)</f>
        <v>0</v>
      </c>
      <c r="N990" s="241">
        <f ca="1">+IFERROR(INDEX('Hoja de Trabajo para listado'!$A$155:$Z$1048576,MATCH($A990,'Hoja de Trabajo para listado'!$A$155:$A$1048576,0),MATCH((CUADRO!N$4&amp;$E990),'Hoja de Trabajo para listado'!$A$151:$Z$151,0)),0)+IFERROR(INDEX('Hoja de Trabajo para listado'!$AB$155:$BA$1048576,MATCH($A990,'Hoja de Trabajo para listado'!$AB$155:$AB$1048576,0),MATCH((CUADRO!N$4&amp;$E990),'Hoja de Trabajo para listado'!$AB$151:$BA$151,0)),0)+IFERROR(INDEX('Hoja de Trabajo para listado'!$BC$155:$CB$1048576,MATCH($A990,'Hoja de Trabajo para listado'!$BC$155:$BC$1048576,0),MATCH((CUADRO!N$4&amp;$E990),'Hoja de Trabajo para listado'!$BC$151:$CB$151,0)),0)+IFERROR(INDEX('Hoja de Trabajo para listado'!$DE$153:$DG$274,MATCH($A990,'Hoja de Trabajo para listado'!$DE$153:$DE$1048576,0),MATCH((CUADRO!N$4&amp;$E990),'Hoja de Trabajo para listado'!$DE$151:$DG$151,0)),0)+IFERROR(INDEX('Hoja de Trabajo para listado'!$CD$155:$DC$1048576,MATCH($A990,'Hoja de Trabajo para listado'!$CD$155:$CD$1048576,0),MATCH((CUADRO!N$4&amp;$E990),'Hoja de Trabajo para listado'!$CD$151:$DC$151,0)),0)</f>
        <v>0</v>
      </c>
      <c r="O990" s="241">
        <f ca="1">+IFERROR(INDEX('Hoja de Trabajo para listado'!$A$155:$Z$1048576,MATCH($A990,'Hoja de Trabajo para listado'!$A$155:$A$1048576,0),MATCH((CUADRO!O$4&amp;$E990),'Hoja de Trabajo para listado'!$A$151:$Z$151,0)),0)+IFERROR(INDEX('Hoja de Trabajo para listado'!$AB$155:$BA$1048576,MATCH($A990,'Hoja de Trabajo para listado'!$AB$155:$AB$1048576,0),MATCH((CUADRO!O$4&amp;$E990),'Hoja de Trabajo para listado'!$AB$151:$BA$151,0)),0)+IFERROR(INDEX('Hoja de Trabajo para listado'!$BC$155:$CB$1048576,MATCH($A990,'Hoja de Trabajo para listado'!$BC$155:$BC$1048576,0),MATCH((CUADRO!O$4&amp;$E990),'Hoja de Trabajo para listado'!$BC$151:$CB$151,0)),0)+IFERROR(INDEX('Hoja de Trabajo para listado'!$DE$153:$DG$274,MATCH($A990,'Hoja de Trabajo para listado'!$DE$153:$DE$1048576,0),MATCH((CUADRO!O$4&amp;$E990),'Hoja de Trabajo para listado'!$DE$151:$DG$151,0)),0)+IFERROR(INDEX('Hoja de Trabajo para listado'!$CD$155:$DC$1048576,MATCH($A990,'Hoja de Trabajo para listado'!$CD$155:$CD$1048576,0),MATCH((CUADRO!O$4&amp;$E990),'Hoja de Trabajo para listado'!$CD$151:$DC$151,0)),0)</f>
        <v>0</v>
      </c>
      <c r="P990" s="241">
        <f ca="1">+IFERROR(INDEX('Hoja de Trabajo para listado'!$A$155:$Z$1048576,MATCH($A990,'Hoja de Trabajo para listado'!$A$155:$A$1048576,0),MATCH((CUADRO!P$4&amp;$E990),'Hoja de Trabajo para listado'!$A$151:$Z$151,0)),0)+IFERROR(INDEX('Hoja de Trabajo para listado'!$AB$155:$BA$1048576,MATCH($A990,'Hoja de Trabajo para listado'!$AB$155:$AB$1048576,0),MATCH((CUADRO!P$4&amp;$E990),'Hoja de Trabajo para listado'!$AB$151:$BA$151,0)),0)+IFERROR(INDEX('Hoja de Trabajo para listado'!$BC$155:$CB$1048576,MATCH($A990,'Hoja de Trabajo para listado'!$BC$155:$BC$1048576,0),MATCH((CUADRO!P$4&amp;$E990),'Hoja de Trabajo para listado'!$BC$151:$CB$151,0)),0)+IFERROR(INDEX('Hoja de Trabajo para listado'!$DE$153:$DG$274,MATCH($A990,'Hoja de Trabajo para listado'!$DE$153:$DE$1048576,0),MATCH((CUADRO!P$4&amp;$E990),'Hoja de Trabajo para listado'!$DE$151:$DG$151,0)),0)+IFERROR(INDEX('Hoja de Trabajo para listado'!$CD$155:$DC$1048576,MATCH($A990,'Hoja de Trabajo para listado'!$CD$155:$CD$1048576,0),MATCH((CUADRO!P$4&amp;$E990),'Hoja de Trabajo para listado'!$CD$151:$DC$151,0)),0)</f>
        <v>0</v>
      </c>
      <c r="Q990" s="241">
        <f ca="1">+IFERROR(INDEX('Hoja de Trabajo para listado'!$A$155:$Z$1048576,MATCH($A990,'Hoja de Trabajo para listado'!$A$155:$A$1048576,0),MATCH((CUADRO!Q$4&amp;$E990),'Hoja de Trabajo para listado'!$A$151:$Z$151,0)),0)+IFERROR(INDEX('Hoja de Trabajo para listado'!$AB$155:$BA$1048576,MATCH($A990,'Hoja de Trabajo para listado'!$AB$155:$AB$1048576,0),MATCH((CUADRO!Q$4&amp;$E990),'Hoja de Trabajo para listado'!$AB$151:$BA$151,0)),0)+IFERROR(INDEX('Hoja de Trabajo para listado'!$BC$155:$CB$1048576,MATCH($A990,'Hoja de Trabajo para listado'!$BC$155:$BC$1048576,0),MATCH((CUADRO!Q$4&amp;$E990),'Hoja de Trabajo para listado'!$BC$151:$CB$151,0)),0)+IFERROR(INDEX('Hoja de Trabajo para listado'!$DE$153:$DG$274,MATCH($A990,'Hoja de Trabajo para listado'!$DE$153:$DE$1048576,0),MATCH((CUADRO!Q$4&amp;$E990),'Hoja de Trabajo para listado'!$DE$151:$DG$151,0)),0)+IFERROR(INDEX('Hoja de Trabajo para listado'!$CD$155:$DC$1048576,MATCH($A990,'Hoja de Trabajo para listado'!$CD$155:$CD$1048576,0),MATCH((CUADRO!Q$4&amp;$E990),'Hoja de Trabajo para listado'!$CD$151:$DC$151,0)),0)</f>
        <v>0</v>
      </c>
      <c r="R990" s="241">
        <f t="shared" ca="1" si="30"/>
        <v>0</v>
      </c>
      <c r="S990" s="247">
        <f ca="1">+R989+R990</f>
        <v>0</v>
      </c>
      <c r="T990" s="241">
        <f ca="1">+S990</f>
        <v>0</v>
      </c>
      <c r="U990" s="240">
        <f t="shared" si="31"/>
        <v>2</v>
      </c>
    </row>
    <row r="991" spans="1:21" customFormat="1" ht="15" hidden="1" customHeight="1">
      <c r="A991" s="32">
        <v>1728</v>
      </c>
      <c r="B991" s="381">
        <f>+A991</f>
        <v>1728</v>
      </c>
      <c r="C991" s="245" t="str">
        <f>+VLOOKUP(A991,bd_lista!$A$3:$C$592,3,FALSE)</f>
        <v>Gobierno Autónomo Municipal de Postrer Valle</v>
      </c>
      <c r="D991" s="383" t="str">
        <f>+C991</f>
        <v>Gobierno Autónomo Municipal de Postrer Valle</v>
      </c>
      <c r="E991" s="240" t="s">
        <v>683</v>
      </c>
      <c r="F991" s="241">
        <f ca="1">+IFERROR(INDEX('Hoja de Trabajo para listado'!$A$155:$Z$1048576,MATCH($A991,'Hoja de Trabajo para listado'!$A$155:$A$1048576,0),MATCH((CUADRO!F$4&amp;$E991),'Hoja de Trabajo para listado'!$A$151:$Z$151,0)),0)+IFERROR(INDEX('Hoja de Trabajo para listado'!$AB$155:$BA$1048576,MATCH($A991,'Hoja de Trabajo para listado'!$AB$155:$AB$1048576,0),MATCH((CUADRO!F$4&amp;$E991),'Hoja de Trabajo para listado'!$AB$151:$BA$151,0)),0)+IFERROR(INDEX('Hoja de Trabajo para listado'!$BC$155:$CB$1048576,MATCH($A991,'Hoja de Trabajo para listado'!$BC$155:$BC$1048576,0),MATCH((CUADRO!F$4&amp;$E991),'Hoja de Trabajo para listado'!$BC$151:$CB$151,0)),0)+IFERROR(INDEX('Hoja de Trabajo para listado'!$DE$153:$DG$274,MATCH($A991,'Hoja de Trabajo para listado'!$DE$153:$DE$1048576,0),MATCH((CUADRO!F$4&amp;$E991),'Hoja de Trabajo para listado'!$DE$151:$DG$151,0)),0)+IFERROR(INDEX('Hoja de Trabajo para listado'!$CD$155:$DC$1048576,MATCH($A991,'Hoja de Trabajo para listado'!$CD$155:$CD$1048576,0),MATCH((CUADRO!F$4&amp;$E991),'Hoja de Trabajo para listado'!$CD$151:$DC$151,0)),0)</f>
        <v>0</v>
      </c>
      <c r="G991" s="241">
        <f ca="1">+IFERROR(INDEX('Hoja de Trabajo para listado'!$A$155:$Z$1048576,MATCH($A991,'Hoja de Trabajo para listado'!$A$155:$A$1048576,0),MATCH((CUADRO!G$4&amp;$E991),'Hoja de Trabajo para listado'!$A$151:$Z$151,0)),0)+IFERROR(INDEX('Hoja de Trabajo para listado'!$AB$155:$BA$1048576,MATCH($A991,'Hoja de Trabajo para listado'!$AB$155:$AB$1048576,0),MATCH((CUADRO!G$4&amp;$E991),'Hoja de Trabajo para listado'!$AB$151:$BA$151,0)),0)+IFERROR(INDEX('Hoja de Trabajo para listado'!$BC$155:$CB$1048576,MATCH($A991,'Hoja de Trabajo para listado'!$BC$155:$BC$1048576,0),MATCH((CUADRO!G$4&amp;$E991),'Hoja de Trabajo para listado'!$BC$151:$CB$151,0)),0)+IFERROR(INDEX('Hoja de Trabajo para listado'!$DE$153:$DG$274,MATCH($A991,'Hoja de Trabajo para listado'!$DE$153:$DE$1048576,0),MATCH((CUADRO!G$4&amp;$E991),'Hoja de Trabajo para listado'!$DE$151:$DG$151,0)),0)+IFERROR(INDEX('Hoja de Trabajo para listado'!$CD$155:$DC$1048576,MATCH($A991,'Hoja de Trabajo para listado'!$CD$155:$CD$1048576,0),MATCH((CUADRO!G$4&amp;$E991),'Hoja de Trabajo para listado'!$CD$151:$DC$151,0)),0)</f>
        <v>0</v>
      </c>
      <c r="H991" s="241">
        <f ca="1">+IFERROR(INDEX('Hoja de Trabajo para listado'!$A$155:$Z$1048576,MATCH($A991,'Hoja de Trabajo para listado'!$A$155:$A$1048576,0),MATCH((CUADRO!H$4&amp;$E991),'Hoja de Trabajo para listado'!$A$151:$Z$151,0)),0)+IFERROR(INDEX('Hoja de Trabajo para listado'!$AB$155:$BA$1048576,MATCH($A991,'Hoja de Trabajo para listado'!$AB$155:$AB$1048576,0),MATCH((CUADRO!H$4&amp;$E991),'Hoja de Trabajo para listado'!$AB$151:$BA$151,0)),0)+IFERROR(INDEX('Hoja de Trabajo para listado'!$BC$155:$CB$1048576,MATCH($A991,'Hoja de Trabajo para listado'!$BC$155:$BC$1048576,0),MATCH((CUADRO!H$4&amp;$E991),'Hoja de Trabajo para listado'!$BC$151:$CB$151,0)),0)+IFERROR(INDEX('Hoja de Trabajo para listado'!$DE$153:$DG$274,MATCH($A991,'Hoja de Trabajo para listado'!$DE$153:$DE$1048576,0),MATCH((CUADRO!H$4&amp;$E991),'Hoja de Trabajo para listado'!$DE$151:$DG$151,0)),0)+IFERROR(INDEX('Hoja de Trabajo para listado'!$CD$155:$DC$1048576,MATCH($A991,'Hoja de Trabajo para listado'!$CD$155:$CD$1048576,0),MATCH((CUADRO!H$4&amp;$E991),'Hoja de Trabajo para listado'!$CD$151:$DC$151,0)),0)</f>
        <v>0</v>
      </c>
      <c r="I991" s="241">
        <f ca="1">+IFERROR(INDEX('Hoja de Trabajo para listado'!$A$155:$Z$1048576,MATCH($A991,'Hoja de Trabajo para listado'!$A$155:$A$1048576,0),MATCH((CUADRO!I$4&amp;$E991),'Hoja de Trabajo para listado'!$A$151:$Z$151,0)),0)+IFERROR(INDEX('Hoja de Trabajo para listado'!$AB$155:$BA$1048576,MATCH($A991,'Hoja de Trabajo para listado'!$AB$155:$AB$1048576,0),MATCH((CUADRO!I$4&amp;$E991),'Hoja de Trabajo para listado'!$AB$151:$BA$151,0)),0)+IFERROR(INDEX('Hoja de Trabajo para listado'!$BC$155:$CB$1048576,MATCH($A991,'Hoja de Trabajo para listado'!$BC$155:$BC$1048576,0),MATCH((CUADRO!I$4&amp;$E991),'Hoja de Trabajo para listado'!$BC$151:$CB$151,0)),0)+IFERROR(INDEX('Hoja de Trabajo para listado'!$DE$153:$DG$274,MATCH($A991,'Hoja de Trabajo para listado'!$DE$153:$DE$1048576,0),MATCH((CUADRO!I$4&amp;$E991),'Hoja de Trabajo para listado'!$DE$151:$DG$151,0)),0)+IFERROR(INDEX('Hoja de Trabajo para listado'!$CD$155:$DC$1048576,MATCH($A991,'Hoja de Trabajo para listado'!$CD$155:$CD$1048576,0),MATCH((CUADRO!I$4&amp;$E991),'Hoja de Trabajo para listado'!$CD$151:$DC$151,0)),0)</f>
        <v>0</v>
      </c>
      <c r="J991" s="241">
        <f ca="1">+IFERROR(INDEX('Hoja de Trabajo para listado'!$A$155:$Z$1048576,MATCH($A991,'Hoja de Trabajo para listado'!$A$155:$A$1048576,0),MATCH((CUADRO!J$4&amp;$E991),'Hoja de Trabajo para listado'!$A$151:$Z$151,0)),0)+IFERROR(INDEX('Hoja de Trabajo para listado'!$AB$155:$BA$1048576,MATCH($A991,'Hoja de Trabajo para listado'!$AB$155:$AB$1048576,0),MATCH((CUADRO!J$4&amp;$E991),'Hoja de Trabajo para listado'!$AB$151:$BA$151,0)),0)+IFERROR(INDEX('Hoja de Trabajo para listado'!$BC$155:$CB$1048576,MATCH($A991,'Hoja de Trabajo para listado'!$BC$155:$BC$1048576,0),MATCH((CUADRO!J$4&amp;$E991),'Hoja de Trabajo para listado'!$BC$151:$CB$151,0)),0)+IFERROR(INDEX('Hoja de Trabajo para listado'!$DE$153:$DG$274,MATCH($A991,'Hoja de Trabajo para listado'!$DE$153:$DE$1048576,0),MATCH((CUADRO!J$4&amp;$E991),'Hoja de Trabajo para listado'!$DE$151:$DG$151,0)),0)+IFERROR(INDEX('Hoja de Trabajo para listado'!$CD$155:$DC$1048576,MATCH($A991,'Hoja de Trabajo para listado'!$CD$155:$CD$1048576,0),MATCH((CUADRO!J$4&amp;$E991),'Hoja de Trabajo para listado'!$CD$151:$DC$151,0)),0)</f>
        <v>0</v>
      </c>
      <c r="K991" s="241">
        <f ca="1">+IFERROR(INDEX('Hoja de Trabajo para listado'!$A$155:$Z$1048576,MATCH($A991,'Hoja de Trabajo para listado'!$A$155:$A$1048576,0),MATCH((CUADRO!K$4&amp;$E991),'Hoja de Trabajo para listado'!$A$151:$Z$151,0)),0)+IFERROR(INDEX('Hoja de Trabajo para listado'!$AB$155:$BA$1048576,MATCH($A991,'Hoja de Trabajo para listado'!$AB$155:$AB$1048576,0),MATCH((CUADRO!K$4&amp;$E991),'Hoja de Trabajo para listado'!$AB$151:$BA$151,0)),0)+IFERROR(INDEX('Hoja de Trabajo para listado'!$BC$155:$CB$1048576,MATCH($A991,'Hoja de Trabajo para listado'!$BC$155:$BC$1048576,0),MATCH((CUADRO!K$4&amp;$E991),'Hoja de Trabajo para listado'!$BC$151:$CB$151,0)),0)+IFERROR(INDEX('Hoja de Trabajo para listado'!$DE$153:$DG$274,MATCH($A991,'Hoja de Trabajo para listado'!$DE$153:$DE$1048576,0),MATCH((CUADRO!K$4&amp;$E991),'Hoja de Trabajo para listado'!$DE$151:$DG$151,0)),0)+IFERROR(INDEX('Hoja de Trabajo para listado'!$CD$155:$DC$1048576,MATCH($A991,'Hoja de Trabajo para listado'!$CD$155:$CD$1048576,0),MATCH((CUADRO!K$4&amp;$E991),'Hoja de Trabajo para listado'!$CD$151:$DC$151,0)),0)</f>
        <v>0</v>
      </c>
      <c r="L991" s="241">
        <f ca="1">+IFERROR(INDEX('Hoja de Trabajo para listado'!$A$155:$Z$1048576,MATCH($A991,'Hoja de Trabajo para listado'!$A$155:$A$1048576,0),MATCH((CUADRO!L$4&amp;$E991),'Hoja de Trabajo para listado'!$A$151:$Z$151,0)),0)+IFERROR(INDEX('Hoja de Trabajo para listado'!$AB$155:$BA$1048576,MATCH($A991,'Hoja de Trabajo para listado'!$AB$155:$AB$1048576,0),MATCH((CUADRO!L$4&amp;$E991),'Hoja de Trabajo para listado'!$AB$151:$BA$151,0)),0)+IFERROR(INDEX('Hoja de Trabajo para listado'!$BC$155:$CB$1048576,MATCH($A991,'Hoja de Trabajo para listado'!$BC$155:$BC$1048576,0),MATCH((CUADRO!L$4&amp;$E991),'Hoja de Trabajo para listado'!$BC$151:$CB$151,0)),0)+IFERROR(INDEX('Hoja de Trabajo para listado'!$DE$153:$DG$274,MATCH($A991,'Hoja de Trabajo para listado'!$DE$153:$DE$1048576,0),MATCH((CUADRO!L$4&amp;$E991),'Hoja de Trabajo para listado'!$DE$151:$DG$151,0)),0)+IFERROR(INDEX('Hoja de Trabajo para listado'!$CD$155:$DC$1048576,MATCH($A991,'Hoja de Trabajo para listado'!$CD$155:$CD$1048576,0),MATCH((CUADRO!L$4&amp;$E991),'Hoja de Trabajo para listado'!$CD$151:$DC$151,0)),0)</f>
        <v>0</v>
      </c>
      <c r="M991" s="241">
        <f ca="1">+IFERROR(INDEX('Hoja de Trabajo para listado'!$A$155:$Z$1048576,MATCH($A991,'Hoja de Trabajo para listado'!$A$155:$A$1048576,0),MATCH((CUADRO!M$4&amp;$E991),'Hoja de Trabajo para listado'!$A$151:$Z$151,0)),0)+IFERROR(INDEX('Hoja de Trabajo para listado'!$AB$155:$BA$1048576,MATCH($A991,'Hoja de Trabajo para listado'!$AB$155:$AB$1048576,0),MATCH((CUADRO!M$4&amp;$E991),'Hoja de Trabajo para listado'!$AB$151:$BA$151,0)),0)+IFERROR(INDEX('Hoja de Trabajo para listado'!$BC$155:$CB$1048576,MATCH($A991,'Hoja de Trabajo para listado'!$BC$155:$BC$1048576,0),MATCH((CUADRO!M$4&amp;$E991),'Hoja de Trabajo para listado'!$BC$151:$CB$151,0)),0)+IFERROR(INDEX('Hoja de Trabajo para listado'!$DE$153:$DG$274,MATCH($A991,'Hoja de Trabajo para listado'!$DE$153:$DE$1048576,0),MATCH((CUADRO!M$4&amp;$E991),'Hoja de Trabajo para listado'!$DE$151:$DG$151,0)),0)+IFERROR(INDEX('Hoja de Trabajo para listado'!$CD$155:$DC$1048576,MATCH($A991,'Hoja de Trabajo para listado'!$CD$155:$CD$1048576,0),MATCH((CUADRO!M$4&amp;$E991),'Hoja de Trabajo para listado'!$CD$151:$DC$151,0)),0)</f>
        <v>0</v>
      </c>
      <c r="N991" s="241">
        <f ca="1">+IFERROR(INDEX('Hoja de Trabajo para listado'!$A$155:$Z$1048576,MATCH($A991,'Hoja de Trabajo para listado'!$A$155:$A$1048576,0),MATCH((CUADRO!N$4&amp;$E991),'Hoja de Trabajo para listado'!$A$151:$Z$151,0)),0)+IFERROR(INDEX('Hoja de Trabajo para listado'!$AB$155:$BA$1048576,MATCH($A991,'Hoja de Trabajo para listado'!$AB$155:$AB$1048576,0),MATCH((CUADRO!N$4&amp;$E991),'Hoja de Trabajo para listado'!$AB$151:$BA$151,0)),0)+IFERROR(INDEX('Hoja de Trabajo para listado'!$BC$155:$CB$1048576,MATCH($A991,'Hoja de Trabajo para listado'!$BC$155:$BC$1048576,0),MATCH((CUADRO!N$4&amp;$E991),'Hoja de Trabajo para listado'!$BC$151:$CB$151,0)),0)+IFERROR(INDEX('Hoja de Trabajo para listado'!$DE$153:$DG$274,MATCH($A991,'Hoja de Trabajo para listado'!$DE$153:$DE$1048576,0),MATCH((CUADRO!N$4&amp;$E991),'Hoja de Trabajo para listado'!$DE$151:$DG$151,0)),0)+IFERROR(INDEX('Hoja de Trabajo para listado'!$CD$155:$DC$1048576,MATCH($A991,'Hoja de Trabajo para listado'!$CD$155:$CD$1048576,0),MATCH((CUADRO!N$4&amp;$E991),'Hoja de Trabajo para listado'!$CD$151:$DC$151,0)),0)</f>
        <v>0</v>
      </c>
      <c r="O991" s="241">
        <f ca="1">+IFERROR(INDEX('Hoja de Trabajo para listado'!$A$155:$Z$1048576,MATCH($A991,'Hoja de Trabajo para listado'!$A$155:$A$1048576,0),MATCH((CUADRO!O$4&amp;$E991),'Hoja de Trabajo para listado'!$A$151:$Z$151,0)),0)+IFERROR(INDEX('Hoja de Trabajo para listado'!$AB$155:$BA$1048576,MATCH($A991,'Hoja de Trabajo para listado'!$AB$155:$AB$1048576,0),MATCH((CUADRO!O$4&amp;$E991),'Hoja de Trabajo para listado'!$AB$151:$BA$151,0)),0)+IFERROR(INDEX('Hoja de Trabajo para listado'!$BC$155:$CB$1048576,MATCH($A991,'Hoja de Trabajo para listado'!$BC$155:$BC$1048576,0),MATCH((CUADRO!O$4&amp;$E991),'Hoja de Trabajo para listado'!$BC$151:$CB$151,0)),0)+IFERROR(INDEX('Hoja de Trabajo para listado'!$DE$153:$DG$274,MATCH($A991,'Hoja de Trabajo para listado'!$DE$153:$DE$1048576,0),MATCH((CUADRO!O$4&amp;$E991),'Hoja de Trabajo para listado'!$DE$151:$DG$151,0)),0)+IFERROR(INDEX('Hoja de Trabajo para listado'!$CD$155:$DC$1048576,MATCH($A991,'Hoja de Trabajo para listado'!$CD$155:$CD$1048576,0),MATCH((CUADRO!O$4&amp;$E991),'Hoja de Trabajo para listado'!$CD$151:$DC$151,0)),0)</f>
        <v>0</v>
      </c>
      <c r="P991" s="241">
        <f ca="1">+IFERROR(INDEX('Hoja de Trabajo para listado'!$A$155:$Z$1048576,MATCH($A991,'Hoja de Trabajo para listado'!$A$155:$A$1048576,0),MATCH((CUADRO!P$4&amp;$E991),'Hoja de Trabajo para listado'!$A$151:$Z$151,0)),0)+IFERROR(INDEX('Hoja de Trabajo para listado'!$AB$155:$BA$1048576,MATCH($A991,'Hoja de Trabajo para listado'!$AB$155:$AB$1048576,0),MATCH((CUADRO!P$4&amp;$E991),'Hoja de Trabajo para listado'!$AB$151:$BA$151,0)),0)+IFERROR(INDEX('Hoja de Trabajo para listado'!$BC$155:$CB$1048576,MATCH($A991,'Hoja de Trabajo para listado'!$BC$155:$BC$1048576,0),MATCH((CUADRO!P$4&amp;$E991),'Hoja de Trabajo para listado'!$BC$151:$CB$151,0)),0)+IFERROR(INDEX('Hoja de Trabajo para listado'!$DE$153:$DG$274,MATCH($A991,'Hoja de Trabajo para listado'!$DE$153:$DE$1048576,0),MATCH((CUADRO!P$4&amp;$E991),'Hoja de Trabajo para listado'!$DE$151:$DG$151,0)),0)+IFERROR(INDEX('Hoja de Trabajo para listado'!$CD$155:$DC$1048576,MATCH($A991,'Hoja de Trabajo para listado'!$CD$155:$CD$1048576,0),MATCH((CUADRO!P$4&amp;$E991),'Hoja de Trabajo para listado'!$CD$151:$DC$151,0)),0)</f>
        <v>0</v>
      </c>
      <c r="Q991" s="241">
        <f ca="1">+IFERROR(INDEX('Hoja de Trabajo para listado'!$A$155:$Z$1048576,MATCH($A991,'Hoja de Trabajo para listado'!$A$155:$A$1048576,0),MATCH((CUADRO!Q$4&amp;$E991),'Hoja de Trabajo para listado'!$A$151:$Z$151,0)),0)+IFERROR(INDEX('Hoja de Trabajo para listado'!$AB$155:$BA$1048576,MATCH($A991,'Hoja de Trabajo para listado'!$AB$155:$AB$1048576,0),MATCH((CUADRO!Q$4&amp;$E991),'Hoja de Trabajo para listado'!$AB$151:$BA$151,0)),0)+IFERROR(INDEX('Hoja de Trabajo para listado'!$BC$155:$CB$1048576,MATCH($A991,'Hoja de Trabajo para listado'!$BC$155:$BC$1048576,0),MATCH((CUADRO!Q$4&amp;$E991),'Hoja de Trabajo para listado'!$BC$151:$CB$151,0)),0)+IFERROR(INDEX('Hoja de Trabajo para listado'!$DE$153:$DG$274,MATCH($A991,'Hoja de Trabajo para listado'!$DE$153:$DE$1048576,0),MATCH((CUADRO!Q$4&amp;$E991),'Hoja de Trabajo para listado'!$DE$151:$DG$151,0)),0)+IFERROR(INDEX('Hoja de Trabajo para listado'!$CD$155:$DC$1048576,MATCH($A991,'Hoja de Trabajo para listado'!$CD$155:$CD$1048576,0),MATCH((CUADRO!Q$4&amp;$E991),'Hoja de Trabajo para listado'!$CD$151:$DC$151,0)),0)</f>
        <v>0</v>
      </c>
      <c r="R991" s="241">
        <f t="shared" ca="1" si="30"/>
        <v>0</v>
      </c>
      <c r="S991" s="247"/>
      <c r="T991" s="241">
        <f ca="1">+T992</f>
        <v>0</v>
      </c>
      <c r="U991" s="240">
        <f t="shared" si="31"/>
        <v>1</v>
      </c>
    </row>
    <row r="992" spans="1:21" customFormat="1" ht="15" hidden="1" customHeight="1">
      <c r="A992" s="32">
        <v>1728</v>
      </c>
      <c r="B992" s="382"/>
      <c r="C992" s="245" t="str">
        <f>+VLOOKUP(A992,bd_lista!$A$3:$C$592,3,FALSE)</f>
        <v>Gobierno Autónomo Municipal de Postrer Valle</v>
      </c>
      <c r="D992" s="384"/>
      <c r="E992" s="242" t="s">
        <v>684</v>
      </c>
      <c r="F992" s="243">
        <f ca="1">+IFERROR(INDEX('Hoja de Trabajo para listado'!$A$155:$Z$1048576,MATCH($A992,'Hoja de Trabajo para listado'!$A$155:$A$1048576,0),MATCH((CUADRO!F$4&amp;$E992),'Hoja de Trabajo para listado'!$A$151:$Z$151,0)),0)+IFERROR(INDEX('Hoja de Trabajo para listado'!$AB$155:$BA$1048576,MATCH($A992,'Hoja de Trabajo para listado'!$AB$155:$AB$1048576,0),MATCH((CUADRO!F$4&amp;$E992),'Hoja de Trabajo para listado'!$AB$151:$BA$151,0)),0)+IFERROR(INDEX('Hoja de Trabajo para listado'!$BC$155:$CB$1048576,MATCH($A992,'Hoja de Trabajo para listado'!$BC$155:$BC$1048576,0),MATCH((CUADRO!F$4&amp;$E992),'Hoja de Trabajo para listado'!$BC$151:$CB$151,0)),0)+IFERROR(INDEX('Hoja de Trabajo para listado'!$DE$153:$DG$274,MATCH($A992,'Hoja de Trabajo para listado'!$DE$153:$DE$1048576,0),MATCH((CUADRO!F$4&amp;$E992),'Hoja de Trabajo para listado'!$DE$151:$DG$151,0)),0)+IFERROR(INDEX('Hoja de Trabajo para listado'!$CD$155:$DC$1048576,MATCH($A992,'Hoja de Trabajo para listado'!$CD$155:$CD$1048576,0),MATCH((CUADRO!F$4&amp;$E992),'Hoja de Trabajo para listado'!$CD$151:$DC$151,0)),0)</f>
        <v>0</v>
      </c>
      <c r="G992" s="243">
        <f ca="1">+IFERROR(INDEX('Hoja de Trabajo para listado'!$A$155:$Z$1048576,MATCH($A992,'Hoja de Trabajo para listado'!$A$155:$A$1048576,0),MATCH((CUADRO!G$4&amp;$E992),'Hoja de Trabajo para listado'!$A$151:$Z$151,0)),0)+IFERROR(INDEX('Hoja de Trabajo para listado'!$AB$155:$BA$1048576,MATCH($A992,'Hoja de Trabajo para listado'!$AB$155:$AB$1048576,0),MATCH((CUADRO!G$4&amp;$E992),'Hoja de Trabajo para listado'!$AB$151:$BA$151,0)),0)+IFERROR(INDEX('Hoja de Trabajo para listado'!$BC$155:$CB$1048576,MATCH($A992,'Hoja de Trabajo para listado'!$BC$155:$BC$1048576,0),MATCH((CUADRO!G$4&amp;$E992),'Hoja de Trabajo para listado'!$BC$151:$CB$151,0)),0)+IFERROR(INDEX('Hoja de Trabajo para listado'!$DE$153:$DG$274,MATCH($A992,'Hoja de Trabajo para listado'!$DE$153:$DE$1048576,0),MATCH((CUADRO!G$4&amp;$E992),'Hoja de Trabajo para listado'!$DE$151:$DG$151,0)),0)+IFERROR(INDEX('Hoja de Trabajo para listado'!$CD$155:$DC$1048576,MATCH($A992,'Hoja de Trabajo para listado'!$CD$155:$CD$1048576,0),MATCH((CUADRO!G$4&amp;$E992),'Hoja de Trabajo para listado'!$CD$151:$DC$151,0)),0)</f>
        <v>0</v>
      </c>
      <c r="H992" s="243">
        <f ca="1">+IFERROR(INDEX('Hoja de Trabajo para listado'!$A$155:$Z$1048576,MATCH($A992,'Hoja de Trabajo para listado'!$A$155:$A$1048576,0),MATCH((CUADRO!H$4&amp;$E992),'Hoja de Trabajo para listado'!$A$151:$Z$151,0)),0)+IFERROR(INDEX('Hoja de Trabajo para listado'!$AB$155:$BA$1048576,MATCH($A992,'Hoja de Trabajo para listado'!$AB$155:$AB$1048576,0),MATCH((CUADRO!H$4&amp;$E992),'Hoja de Trabajo para listado'!$AB$151:$BA$151,0)),0)+IFERROR(INDEX('Hoja de Trabajo para listado'!$BC$155:$CB$1048576,MATCH($A992,'Hoja de Trabajo para listado'!$BC$155:$BC$1048576,0),MATCH((CUADRO!H$4&amp;$E992),'Hoja de Trabajo para listado'!$BC$151:$CB$151,0)),0)+IFERROR(INDEX('Hoja de Trabajo para listado'!$DE$153:$DG$274,MATCH($A992,'Hoja de Trabajo para listado'!$DE$153:$DE$1048576,0),MATCH((CUADRO!H$4&amp;$E992),'Hoja de Trabajo para listado'!$DE$151:$DG$151,0)),0)+IFERROR(INDEX('Hoja de Trabajo para listado'!$CD$155:$DC$1048576,MATCH($A992,'Hoja de Trabajo para listado'!$CD$155:$CD$1048576,0),MATCH((CUADRO!H$4&amp;$E992),'Hoja de Trabajo para listado'!$CD$151:$DC$151,0)),0)</f>
        <v>0</v>
      </c>
      <c r="I992" s="243">
        <f ca="1">+IFERROR(INDEX('Hoja de Trabajo para listado'!$A$155:$Z$1048576,MATCH($A992,'Hoja de Trabajo para listado'!$A$155:$A$1048576,0),MATCH((CUADRO!I$4&amp;$E992),'Hoja de Trabajo para listado'!$A$151:$Z$151,0)),0)+IFERROR(INDEX('Hoja de Trabajo para listado'!$AB$155:$BA$1048576,MATCH($A992,'Hoja de Trabajo para listado'!$AB$155:$AB$1048576,0),MATCH((CUADRO!I$4&amp;$E992),'Hoja de Trabajo para listado'!$AB$151:$BA$151,0)),0)+IFERROR(INDEX('Hoja de Trabajo para listado'!$BC$155:$CB$1048576,MATCH($A992,'Hoja de Trabajo para listado'!$BC$155:$BC$1048576,0),MATCH((CUADRO!I$4&amp;$E992),'Hoja de Trabajo para listado'!$BC$151:$CB$151,0)),0)+IFERROR(INDEX('Hoja de Trabajo para listado'!$DE$153:$DG$274,MATCH($A992,'Hoja de Trabajo para listado'!$DE$153:$DE$1048576,0),MATCH((CUADRO!I$4&amp;$E992),'Hoja de Trabajo para listado'!$DE$151:$DG$151,0)),0)+IFERROR(INDEX('Hoja de Trabajo para listado'!$CD$155:$DC$1048576,MATCH($A992,'Hoja de Trabajo para listado'!$CD$155:$CD$1048576,0),MATCH((CUADRO!I$4&amp;$E992),'Hoja de Trabajo para listado'!$CD$151:$DC$151,0)),0)</f>
        <v>0</v>
      </c>
      <c r="J992" s="243">
        <f ca="1">+IFERROR(INDEX('Hoja de Trabajo para listado'!$A$155:$Z$1048576,MATCH($A992,'Hoja de Trabajo para listado'!$A$155:$A$1048576,0),MATCH((CUADRO!J$4&amp;$E992),'Hoja de Trabajo para listado'!$A$151:$Z$151,0)),0)+IFERROR(INDEX('Hoja de Trabajo para listado'!$AB$155:$BA$1048576,MATCH($A992,'Hoja de Trabajo para listado'!$AB$155:$AB$1048576,0),MATCH((CUADRO!J$4&amp;$E992),'Hoja de Trabajo para listado'!$AB$151:$BA$151,0)),0)+IFERROR(INDEX('Hoja de Trabajo para listado'!$BC$155:$CB$1048576,MATCH($A992,'Hoja de Trabajo para listado'!$BC$155:$BC$1048576,0),MATCH((CUADRO!J$4&amp;$E992),'Hoja de Trabajo para listado'!$BC$151:$CB$151,0)),0)+IFERROR(INDEX('Hoja de Trabajo para listado'!$DE$153:$DG$274,MATCH($A992,'Hoja de Trabajo para listado'!$DE$153:$DE$1048576,0),MATCH((CUADRO!J$4&amp;$E992),'Hoja de Trabajo para listado'!$DE$151:$DG$151,0)),0)+IFERROR(INDEX('Hoja de Trabajo para listado'!$CD$155:$DC$1048576,MATCH($A992,'Hoja de Trabajo para listado'!$CD$155:$CD$1048576,0),MATCH((CUADRO!J$4&amp;$E992),'Hoja de Trabajo para listado'!$CD$151:$DC$151,0)),0)</f>
        <v>0</v>
      </c>
      <c r="K992" s="243">
        <f ca="1">+IFERROR(INDEX('Hoja de Trabajo para listado'!$A$155:$Z$1048576,MATCH($A992,'Hoja de Trabajo para listado'!$A$155:$A$1048576,0),MATCH((CUADRO!K$4&amp;$E992),'Hoja de Trabajo para listado'!$A$151:$Z$151,0)),0)+IFERROR(INDEX('Hoja de Trabajo para listado'!$AB$155:$BA$1048576,MATCH($A992,'Hoja de Trabajo para listado'!$AB$155:$AB$1048576,0),MATCH((CUADRO!K$4&amp;$E992),'Hoja de Trabajo para listado'!$AB$151:$BA$151,0)),0)+IFERROR(INDEX('Hoja de Trabajo para listado'!$BC$155:$CB$1048576,MATCH($A992,'Hoja de Trabajo para listado'!$BC$155:$BC$1048576,0),MATCH((CUADRO!K$4&amp;$E992),'Hoja de Trabajo para listado'!$BC$151:$CB$151,0)),0)+IFERROR(INDEX('Hoja de Trabajo para listado'!$DE$153:$DG$274,MATCH($A992,'Hoja de Trabajo para listado'!$DE$153:$DE$1048576,0),MATCH((CUADRO!K$4&amp;$E992),'Hoja de Trabajo para listado'!$DE$151:$DG$151,0)),0)+IFERROR(INDEX('Hoja de Trabajo para listado'!$CD$155:$DC$1048576,MATCH($A992,'Hoja de Trabajo para listado'!$CD$155:$CD$1048576,0),MATCH((CUADRO!K$4&amp;$E992),'Hoja de Trabajo para listado'!$CD$151:$DC$151,0)),0)</f>
        <v>0</v>
      </c>
      <c r="L992" s="243">
        <f ca="1">+IFERROR(INDEX('Hoja de Trabajo para listado'!$A$155:$Z$1048576,MATCH($A992,'Hoja de Trabajo para listado'!$A$155:$A$1048576,0),MATCH((CUADRO!L$4&amp;$E992),'Hoja de Trabajo para listado'!$A$151:$Z$151,0)),0)+IFERROR(INDEX('Hoja de Trabajo para listado'!$AB$155:$BA$1048576,MATCH($A992,'Hoja de Trabajo para listado'!$AB$155:$AB$1048576,0),MATCH((CUADRO!L$4&amp;$E992),'Hoja de Trabajo para listado'!$AB$151:$BA$151,0)),0)+IFERROR(INDEX('Hoja de Trabajo para listado'!$BC$155:$CB$1048576,MATCH($A992,'Hoja de Trabajo para listado'!$BC$155:$BC$1048576,0),MATCH((CUADRO!L$4&amp;$E992),'Hoja de Trabajo para listado'!$BC$151:$CB$151,0)),0)+IFERROR(INDEX('Hoja de Trabajo para listado'!$DE$153:$DG$274,MATCH($A992,'Hoja de Trabajo para listado'!$DE$153:$DE$1048576,0),MATCH((CUADRO!L$4&amp;$E992),'Hoja de Trabajo para listado'!$DE$151:$DG$151,0)),0)+IFERROR(INDEX('Hoja de Trabajo para listado'!$CD$155:$DC$1048576,MATCH($A992,'Hoja de Trabajo para listado'!$CD$155:$CD$1048576,0),MATCH((CUADRO!L$4&amp;$E992),'Hoja de Trabajo para listado'!$CD$151:$DC$151,0)),0)</f>
        <v>0</v>
      </c>
      <c r="M992" s="243">
        <f ca="1">+IFERROR(INDEX('Hoja de Trabajo para listado'!$A$155:$Z$1048576,MATCH($A992,'Hoja de Trabajo para listado'!$A$155:$A$1048576,0),MATCH((CUADRO!M$4&amp;$E992),'Hoja de Trabajo para listado'!$A$151:$Z$151,0)),0)+IFERROR(INDEX('Hoja de Trabajo para listado'!$AB$155:$BA$1048576,MATCH($A992,'Hoja de Trabajo para listado'!$AB$155:$AB$1048576,0),MATCH((CUADRO!M$4&amp;$E992),'Hoja de Trabajo para listado'!$AB$151:$BA$151,0)),0)+IFERROR(INDEX('Hoja de Trabajo para listado'!$BC$155:$CB$1048576,MATCH($A992,'Hoja de Trabajo para listado'!$BC$155:$BC$1048576,0),MATCH((CUADRO!M$4&amp;$E992),'Hoja de Trabajo para listado'!$BC$151:$CB$151,0)),0)+IFERROR(INDEX('Hoja de Trabajo para listado'!$DE$153:$DG$274,MATCH($A992,'Hoja de Trabajo para listado'!$DE$153:$DE$1048576,0),MATCH((CUADRO!M$4&amp;$E992),'Hoja de Trabajo para listado'!$DE$151:$DG$151,0)),0)+IFERROR(INDEX('Hoja de Trabajo para listado'!$CD$155:$DC$1048576,MATCH($A992,'Hoja de Trabajo para listado'!$CD$155:$CD$1048576,0),MATCH((CUADRO!M$4&amp;$E992),'Hoja de Trabajo para listado'!$CD$151:$DC$151,0)),0)</f>
        <v>0</v>
      </c>
      <c r="N992" s="243">
        <f ca="1">+IFERROR(INDEX('Hoja de Trabajo para listado'!$A$155:$Z$1048576,MATCH($A992,'Hoja de Trabajo para listado'!$A$155:$A$1048576,0),MATCH((CUADRO!N$4&amp;$E992),'Hoja de Trabajo para listado'!$A$151:$Z$151,0)),0)+IFERROR(INDEX('Hoja de Trabajo para listado'!$AB$155:$BA$1048576,MATCH($A992,'Hoja de Trabajo para listado'!$AB$155:$AB$1048576,0),MATCH((CUADRO!N$4&amp;$E992),'Hoja de Trabajo para listado'!$AB$151:$BA$151,0)),0)+IFERROR(INDEX('Hoja de Trabajo para listado'!$BC$155:$CB$1048576,MATCH($A992,'Hoja de Trabajo para listado'!$BC$155:$BC$1048576,0),MATCH((CUADRO!N$4&amp;$E992),'Hoja de Trabajo para listado'!$BC$151:$CB$151,0)),0)+IFERROR(INDEX('Hoja de Trabajo para listado'!$DE$153:$DG$274,MATCH($A992,'Hoja de Trabajo para listado'!$DE$153:$DE$1048576,0),MATCH((CUADRO!N$4&amp;$E992),'Hoja de Trabajo para listado'!$DE$151:$DG$151,0)),0)+IFERROR(INDEX('Hoja de Trabajo para listado'!$CD$155:$DC$1048576,MATCH($A992,'Hoja de Trabajo para listado'!$CD$155:$CD$1048576,0),MATCH((CUADRO!N$4&amp;$E992),'Hoja de Trabajo para listado'!$CD$151:$DC$151,0)),0)</f>
        <v>0</v>
      </c>
      <c r="O992" s="243">
        <f ca="1">+IFERROR(INDEX('Hoja de Trabajo para listado'!$A$155:$Z$1048576,MATCH($A992,'Hoja de Trabajo para listado'!$A$155:$A$1048576,0),MATCH((CUADRO!O$4&amp;$E992),'Hoja de Trabajo para listado'!$A$151:$Z$151,0)),0)+IFERROR(INDEX('Hoja de Trabajo para listado'!$AB$155:$BA$1048576,MATCH($A992,'Hoja de Trabajo para listado'!$AB$155:$AB$1048576,0),MATCH((CUADRO!O$4&amp;$E992),'Hoja de Trabajo para listado'!$AB$151:$BA$151,0)),0)+IFERROR(INDEX('Hoja de Trabajo para listado'!$BC$155:$CB$1048576,MATCH($A992,'Hoja de Trabajo para listado'!$BC$155:$BC$1048576,0),MATCH((CUADRO!O$4&amp;$E992),'Hoja de Trabajo para listado'!$BC$151:$CB$151,0)),0)+IFERROR(INDEX('Hoja de Trabajo para listado'!$DE$153:$DG$274,MATCH($A992,'Hoja de Trabajo para listado'!$DE$153:$DE$1048576,0),MATCH((CUADRO!O$4&amp;$E992),'Hoja de Trabajo para listado'!$DE$151:$DG$151,0)),0)+IFERROR(INDEX('Hoja de Trabajo para listado'!$CD$155:$DC$1048576,MATCH($A992,'Hoja de Trabajo para listado'!$CD$155:$CD$1048576,0),MATCH((CUADRO!O$4&amp;$E992),'Hoja de Trabajo para listado'!$CD$151:$DC$151,0)),0)</f>
        <v>0</v>
      </c>
      <c r="P992" s="243">
        <f ca="1">+IFERROR(INDEX('Hoja de Trabajo para listado'!$A$155:$Z$1048576,MATCH($A992,'Hoja de Trabajo para listado'!$A$155:$A$1048576,0),MATCH((CUADRO!P$4&amp;$E992),'Hoja de Trabajo para listado'!$A$151:$Z$151,0)),0)+IFERROR(INDEX('Hoja de Trabajo para listado'!$AB$155:$BA$1048576,MATCH($A992,'Hoja de Trabajo para listado'!$AB$155:$AB$1048576,0),MATCH((CUADRO!P$4&amp;$E992),'Hoja de Trabajo para listado'!$AB$151:$BA$151,0)),0)+IFERROR(INDEX('Hoja de Trabajo para listado'!$BC$155:$CB$1048576,MATCH($A992,'Hoja de Trabajo para listado'!$BC$155:$BC$1048576,0),MATCH((CUADRO!P$4&amp;$E992),'Hoja de Trabajo para listado'!$BC$151:$CB$151,0)),0)+IFERROR(INDEX('Hoja de Trabajo para listado'!$DE$153:$DG$274,MATCH($A992,'Hoja de Trabajo para listado'!$DE$153:$DE$1048576,0),MATCH((CUADRO!P$4&amp;$E992),'Hoja de Trabajo para listado'!$DE$151:$DG$151,0)),0)+IFERROR(INDEX('Hoja de Trabajo para listado'!$CD$155:$DC$1048576,MATCH($A992,'Hoja de Trabajo para listado'!$CD$155:$CD$1048576,0),MATCH((CUADRO!P$4&amp;$E992),'Hoja de Trabajo para listado'!$CD$151:$DC$151,0)),0)</f>
        <v>0</v>
      </c>
      <c r="Q992" s="243">
        <f ca="1">+IFERROR(INDEX('Hoja de Trabajo para listado'!$A$155:$Z$1048576,MATCH($A992,'Hoja de Trabajo para listado'!$A$155:$A$1048576,0),MATCH((CUADRO!Q$4&amp;$E992),'Hoja de Trabajo para listado'!$A$151:$Z$151,0)),0)+IFERROR(INDEX('Hoja de Trabajo para listado'!$AB$155:$BA$1048576,MATCH($A992,'Hoja de Trabajo para listado'!$AB$155:$AB$1048576,0),MATCH((CUADRO!Q$4&amp;$E992),'Hoja de Trabajo para listado'!$AB$151:$BA$151,0)),0)+IFERROR(INDEX('Hoja de Trabajo para listado'!$BC$155:$CB$1048576,MATCH($A992,'Hoja de Trabajo para listado'!$BC$155:$BC$1048576,0),MATCH((CUADRO!Q$4&amp;$E992),'Hoja de Trabajo para listado'!$BC$151:$CB$151,0)),0)+IFERROR(INDEX('Hoja de Trabajo para listado'!$DE$153:$DG$274,MATCH($A992,'Hoja de Trabajo para listado'!$DE$153:$DE$1048576,0),MATCH((CUADRO!Q$4&amp;$E992),'Hoja de Trabajo para listado'!$DE$151:$DG$151,0)),0)+IFERROR(INDEX('Hoja de Trabajo para listado'!$CD$155:$DC$1048576,MATCH($A992,'Hoja de Trabajo para listado'!$CD$155:$CD$1048576,0),MATCH((CUADRO!Q$4&amp;$E992),'Hoja de Trabajo para listado'!$CD$151:$DC$151,0)),0)</f>
        <v>0</v>
      </c>
      <c r="R992" s="243">
        <f t="shared" ca="1" si="30"/>
        <v>0</v>
      </c>
      <c r="S992" s="253">
        <f ca="1">+R991+R992</f>
        <v>0</v>
      </c>
      <c r="T992" s="243">
        <f ca="1">+S992</f>
        <v>0</v>
      </c>
      <c r="U992" s="242">
        <f t="shared" si="31"/>
        <v>2</v>
      </c>
    </row>
    <row r="993" spans="1:21" customFormat="1" ht="15" hidden="1" customHeight="1">
      <c r="A993" s="32">
        <v>1729</v>
      </c>
      <c r="B993" s="381">
        <f>+A993</f>
        <v>1729</v>
      </c>
      <c r="C993" s="245" t="str">
        <f>+VLOOKUP(A993,bd_lista!$A$3:$C$592,3,FALSE)</f>
        <v>Gobierno Autónomo Municipal de Pucara</v>
      </c>
      <c r="D993" s="383" t="str">
        <f>+C993</f>
        <v>Gobierno Autónomo Municipal de Pucara</v>
      </c>
      <c r="E993" s="240" t="s">
        <v>683</v>
      </c>
      <c r="F993" s="241">
        <f ca="1">+IFERROR(INDEX('Hoja de Trabajo para listado'!$A$155:$Z$1048576,MATCH($A993,'Hoja de Trabajo para listado'!$A$155:$A$1048576,0),MATCH((CUADRO!F$4&amp;$E993),'Hoja de Trabajo para listado'!$A$151:$Z$151,0)),0)+IFERROR(INDEX('Hoja de Trabajo para listado'!$AB$155:$BA$1048576,MATCH($A993,'Hoja de Trabajo para listado'!$AB$155:$AB$1048576,0),MATCH((CUADRO!F$4&amp;$E993),'Hoja de Trabajo para listado'!$AB$151:$BA$151,0)),0)+IFERROR(INDEX('Hoja de Trabajo para listado'!$BC$155:$CB$1048576,MATCH($A993,'Hoja de Trabajo para listado'!$BC$155:$BC$1048576,0),MATCH((CUADRO!F$4&amp;$E993),'Hoja de Trabajo para listado'!$BC$151:$CB$151,0)),0)+IFERROR(INDEX('Hoja de Trabajo para listado'!$DE$153:$DG$274,MATCH($A993,'Hoja de Trabajo para listado'!$DE$153:$DE$1048576,0),MATCH((CUADRO!F$4&amp;$E993),'Hoja de Trabajo para listado'!$DE$151:$DG$151,0)),0)+IFERROR(INDEX('Hoja de Trabajo para listado'!$CD$155:$DC$1048576,MATCH($A993,'Hoja de Trabajo para listado'!$CD$155:$CD$1048576,0),MATCH((CUADRO!F$4&amp;$E993),'Hoja de Trabajo para listado'!$CD$151:$DC$151,0)),0)</f>
        <v>0</v>
      </c>
      <c r="G993" s="241">
        <f ca="1">+IFERROR(INDEX('Hoja de Trabajo para listado'!$A$155:$Z$1048576,MATCH($A993,'Hoja de Trabajo para listado'!$A$155:$A$1048576,0),MATCH((CUADRO!G$4&amp;$E993),'Hoja de Trabajo para listado'!$A$151:$Z$151,0)),0)+IFERROR(INDEX('Hoja de Trabajo para listado'!$AB$155:$BA$1048576,MATCH($A993,'Hoja de Trabajo para listado'!$AB$155:$AB$1048576,0),MATCH((CUADRO!G$4&amp;$E993),'Hoja de Trabajo para listado'!$AB$151:$BA$151,0)),0)+IFERROR(INDEX('Hoja de Trabajo para listado'!$BC$155:$CB$1048576,MATCH($A993,'Hoja de Trabajo para listado'!$BC$155:$BC$1048576,0),MATCH((CUADRO!G$4&amp;$E993),'Hoja de Trabajo para listado'!$BC$151:$CB$151,0)),0)+IFERROR(INDEX('Hoja de Trabajo para listado'!$DE$153:$DG$274,MATCH($A993,'Hoja de Trabajo para listado'!$DE$153:$DE$1048576,0),MATCH((CUADRO!G$4&amp;$E993),'Hoja de Trabajo para listado'!$DE$151:$DG$151,0)),0)+IFERROR(INDEX('Hoja de Trabajo para listado'!$CD$155:$DC$1048576,MATCH($A993,'Hoja de Trabajo para listado'!$CD$155:$CD$1048576,0),MATCH((CUADRO!G$4&amp;$E993),'Hoja de Trabajo para listado'!$CD$151:$DC$151,0)),0)</f>
        <v>0</v>
      </c>
      <c r="H993" s="241">
        <f ca="1">+IFERROR(INDEX('Hoja de Trabajo para listado'!$A$155:$Z$1048576,MATCH($A993,'Hoja de Trabajo para listado'!$A$155:$A$1048576,0),MATCH((CUADRO!H$4&amp;$E993),'Hoja de Trabajo para listado'!$A$151:$Z$151,0)),0)+IFERROR(INDEX('Hoja de Trabajo para listado'!$AB$155:$BA$1048576,MATCH($A993,'Hoja de Trabajo para listado'!$AB$155:$AB$1048576,0),MATCH((CUADRO!H$4&amp;$E993),'Hoja de Trabajo para listado'!$AB$151:$BA$151,0)),0)+IFERROR(INDEX('Hoja de Trabajo para listado'!$BC$155:$CB$1048576,MATCH($A993,'Hoja de Trabajo para listado'!$BC$155:$BC$1048576,0),MATCH((CUADRO!H$4&amp;$E993),'Hoja de Trabajo para listado'!$BC$151:$CB$151,0)),0)+IFERROR(INDEX('Hoja de Trabajo para listado'!$DE$153:$DG$274,MATCH($A993,'Hoja de Trabajo para listado'!$DE$153:$DE$1048576,0),MATCH((CUADRO!H$4&amp;$E993),'Hoja de Trabajo para listado'!$DE$151:$DG$151,0)),0)+IFERROR(INDEX('Hoja de Trabajo para listado'!$CD$155:$DC$1048576,MATCH($A993,'Hoja de Trabajo para listado'!$CD$155:$CD$1048576,0),MATCH((CUADRO!H$4&amp;$E993),'Hoja de Trabajo para listado'!$CD$151:$DC$151,0)),0)</f>
        <v>0</v>
      </c>
      <c r="I993" s="241">
        <f ca="1">+IFERROR(INDEX('Hoja de Trabajo para listado'!$A$155:$Z$1048576,MATCH($A993,'Hoja de Trabajo para listado'!$A$155:$A$1048576,0),MATCH((CUADRO!I$4&amp;$E993),'Hoja de Trabajo para listado'!$A$151:$Z$151,0)),0)+IFERROR(INDEX('Hoja de Trabajo para listado'!$AB$155:$BA$1048576,MATCH($A993,'Hoja de Trabajo para listado'!$AB$155:$AB$1048576,0),MATCH((CUADRO!I$4&amp;$E993),'Hoja de Trabajo para listado'!$AB$151:$BA$151,0)),0)+IFERROR(INDEX('Hoja de Trabajo para listado'!$BC$155:$CB$1048576,MATCH($A993,'Hoja de Trabajo para listado'!$BC$155:$BC$1048576,0),MATCH((CUADRO!I$4&amp;$E993),'Hoja de Trabajo para listado'!$BC$151:$CB$151,0)),0)+IFERROR(INDEX('Hoja de Trabajo para listado'!$DE$153:$DG$274,MATCH($A993,'Hoja de Trabajo para listado'!$DE$153:$DE$1048576,0),MATCH((CUADRO!I$4&amp;$E993),'Hoja de Trabajo para listado'!$DE$151:$DG$151,0)),0)+IFERROR(INDEX('Hoja de Trabajo para listado'!$CD$155:$DC$1048576,MATCH($A993,'Hoja de Trabajo para listado'!$CD$155:$CD$1048576,0),MATCH((CUADRO!I$4&amp;$E993),'Hoja de Trabajo para listado'!$CD$151:$DC$151,0)),0)</f>
        <v>0</v>
      </c>
      <c r="J993" s="241">
        <f ca="1">+IFERROR(INDEX('Hoja de Trabajo para listado'!$A$155:$Z$1048576,MATCH($A993,'Hoja de Trabajo para listado'!$A$155:$A$1048576,0),MATCH((CUADRO!J$4&amp;$E993),'Hoja de Trabajo para listado'!$A$151:$Z$151,0)),0)+IFERROR(INDEX('Hoja de Trabajo para listado'!$AB$155:$BA$1048576,MATCH($A993,'Hoja de Trabajo para listado'!$AB$155:$AB$1048576,0),MATCH((CUADRO!J$4&amp;$E993),'Hoja de Trabajo para listado'!$AB$151:$BA$151,0)),0)+IFERROR(INDEX('Hoja de Trabajo para listado'!$BC$155:$CB$1048576,MATCH($A993,'Hoja de Trabajo para listado'!$BC$155:$BC$1048576,0),MATCH((CUADRO!J$4&amp;$E993),'Hoja de Trabajo para listado'!$BC$151:$CB$151,0)),0)+IFERROR(INDEX('Hoja de Trabajo para listado'!$DE$153:$DG$274,MATCH($A993,'Hoja de Trabajo para listado'!$DE$153:$DE$1048576,0),MATCH((CUADRO!J$4&amp;$E993),'Hoja de Trabajo para listado'!$DE$151:$DG$151,0)),0)+IFERROR(INDEX('Hoja de Trabajo para listado'!$CD$155:$DC$1048576,MATCH($A993,'Hoja de Trabajo para listado'!$CD$155:$CD$1048576,0),MATCH((CUADRO!J$4&amp;$E993),'Hoja de Trabajo para listado'!$CD$151:$DC$151,0)),0)</f>
        <v>0</v>
      </c>
      <c r="K993" s="241">
        <f ca="1">+IFERROR(INDEX('Hoja de Trabajo para listado'!$A$155:$Z$1048576,MATCH($A993,'Hoja de Trabajo para listado'!$A$155:$A$1048576,0),MATCH((CUADRO!K$4&amp;$E993),'Hoja de Trabajo para listado'!$A$151:$Z$151,0)),0)+IFERROR(INDEX('Hoja de Trabajo para listado'!$AB$155:$BA$1048576,MATCH($A993,'Hoja de Trabajo para listado'!$AB$155:$AB$1048576,0),MATCH((CUADRO!K$4&amp;$E993),'Hoja de Trabajo para listado'!$AB$151:$BA$151,0)),0)+IFERROR(INDEX('Hoja de Trabajo para listado'!$BC$155:$CB$1048576,MATCH($A993,'Hoja de Trabajo para listado'!$BC$155:$BC$1048576,0),MATCH((CUADRO!K$4&amp;$E993),'Hoja de Trabajo para listado'!$BC$151:$CB$151,0)),0)+IFERROR(INDEX('Hoja de Trabajo para listado'!$DE$153:$DG$274,MATCH($A993,'Hoja de Trabajo para listado'!$DE$153:$DE$1048576,0),MATCH((CUADRO!K$4&amp;$E993),'Hoja de Trabajo para listado'!$DE$151:$DG$151,0)),0)+IFERROR(INDEX('Hoja de Trabajo para listado'!$CD$155:$DC$1048576,MATCH($A993,'Hoja de Trabajo para listado'!$CD$155:$CD$1048576,0),MATCH((CUADRO!K$4&amp;$E993),'Hoja de Trabajo para listado'!$CD$151:$DC$151,0)),0)</f>
        <v>0</v>
      </c>
      <c r="L993" s="241">
        <f ca="1">+IFERROR(INDEX('Hoja de Trabajo para listado'!$A$155:$Z$1048576,MATCH($A993,'Hoja de Trabajo para listado'!$A$155:$A$1048576,0),MATCH((CUADRO!L$4&amp;$E993),'Hoja de Trabajo para listado'!$A$151:$Z$151,0)),0)+IFERROR(INDEX('Hoja de Trabajo para listado'!$AB$155:$BA$1048576,MATCH($A993,'Hoja de Trabajo para listado'!$AB$155:$AB$1048576,0),MATCH((CUADRO!L$4&amp;$E993),'Hoja de Trabajo para listado'!$AB$151:$BA$151,0)),0)+IFERROR(INDEX('Hoja de Trabajo para listado'!$BC$155:$CB$1048576,MATCH($A993,'Hoja de Trabajo para listado'!$BC$155:$BC$1048576,0),MATCH((CUADRO!L$4&amp;$E993),'Hoja de Trabajo para listado'!$BC$151:$CB$151,0)),0)+IFERROR(INDEX('Hoja de Trabajo para listado'!$DE$153:$DG$274,MATCH($A993,'Hoja de Trabajo para listado'!$DE$153:$DE$1048576,0),MATCH((CUADRO!L$4&amp;$E993),'Hoja de Trabajo para listado'!$DE$151:$DG$151,0)),0)+IFERROR(INDEX('Hoja de Trabajo para listado'!$CD$155:$DC$1048576,MATCH($A993,'Hoja de Trabajo para listado'!$CD$155:$CD$1048576,0),MATCH((CUADRO!L$4&amp;$E993),'Hoja de Trabajo para listado'!$CD$151:$DC$151,0)),0)</f>
        <v>0</v>
      </c>
      <c r="M993" s="241">
        <f ca="1">+IFERROR(INDEX('Hoja de Trabajo para listado'!$A$155:$Z$1048576,MATCH($A993,'Hoja de Trabajo para listado'!$A$155:$A$1048576,0),MATCH((CUADRO!M$4&amp;$E993),'Hoja de Trabajo para listado'!$A$151:$Z$151,0)),0)+IFERROR(INDEX('Hoja de Trabajo para listado'!$AB$155:$BA$1048576,MATCH($A993,'Hoja de Trabajo para listado'!$AB$155:$AB$1048576,0),MATCH((CUADRO!M$4&amp;$E993),'Hoja de Trabajo para listado'!$AB$151:$BA$151,0)),0)+IFERROR(INDEX('Hoja de Trabajo para listado'!$BC$155:$CB$1048576,MATCH($A993,'Hoja de Trabajo para listado'!$BC$155:$BC$1048576,0),MATCH((CUADRO!M$4&amp;$E993),'Hoja de Trabajo para listado'!$BC$151:$CB$151,0)),0)+IFERROR(INDEX('Hoja de Trabajo para listado'!$DE$153:$DG$274,MATCH($A993,'Hoja de Trabajo para listado'!$DE$153:$DE$1048576,0),MATCH((CUADRO!M$4&amp;$E993),'Hoja de Trabajo para listado'!$DE$151:$DG$151,0)),0)+IFERROR(INDEX('Hoja de Trabajo para listado'!$CD$155:$DC$1048576,MATCH($A993,'Hoja de Trabajo para listado'!$CD$155:$CD$1048576,0),MATCH((CUADRO!M$4&amp;$E993),'Hoja de Trabajo para listado'!$CD$151:$DC$151,0)),0)</f>
        <v>0</v>
      </c>
      <c r="N993" s="241">
        <f ca="1">+IFERROR(INDEX('Hoja de Trabajo para listado'!$A$155:$Z$1048576,MATCH($A993,'Hoja de Trabajo para listado'!$A$155:$A$1048576,0),MATCH((CUADRO!N$4&amp;$E993),'Hoja de Trabajo para listado'!$A$151:$Z$151,0)),0)+IFERROR(INDEX('Hoja de Trabajo para listado'!$AB$155:$BA$1048576,MATCH($A993,'Hoja de Trabajo para listado'!$AB$155:$AB$1048576,0),MATCH((CUADRO!N$4&amp;$E993),'Hoja de Trabajo para listado'!$AB$151:$BA$151,0)),0)+IFERROR(INDEX('Hoja de Trabajo para listado'!$BC$155:$CB$1048576,MATCH($A993,'Hoja de Trabajo para listado'!$BC$155:$BC$1048576,0),MATCH((CUADRO!N$4&amp;$E993),'Hoja de Trabajo para listado'!$BC$151:$CB$151,0)),0)+IFERROR(INDEX('Hoja de Trabajo para listado'!$DE$153:$DG$274,MATCH($A993,'Hoja de Trabajo para listado'!$DE$153:$DE$1048576,0),MATCH((CUADRO!N$4&amp;$E993),'Hoja de Trabajo para listado'!$DE$151:$DG$151,0)),0)+IFERROR(INDEX('Hoja de Trabajo para listado'!$CD$155:$DC$1048576,MATCH($A993,'Hoja de Trabajo para listado'!$CD$155:$CD$1048576,0),MATCH((CUADRO!N$4&amp;$E993),'Hoja de Trabajo para listado'!$CD$151:$DC$151,0)),0)</f>
        <v>0</v>
      </c>
      <c r="O993" s="241">
        <f ca="1">+IFERROR(INDEX('Hoja de Trabajo para listado'!$A$155:$Z$1048576,MATCH($A993,'Hoja de Trabajo para listado'!$A$155:$A$1048576,0),MATCH((CUADRO!O$4&amp;$E993),'Hoja de Trabajo para listado'!$A$151:$Z$151,0)),0)+IFERROR(INDEX('Hoja de Trabajo para listado'!$AB$155:$BA$1048576,MATCH($A993,'Hoja de Trabajo para listado'!$AB$155:$AB$1048576,0),MATCH((CUADRO!O$4&amp;$E993),'Hoja de Trabajo para listado'!$AB$151:$BA$151,0)),0)+IFERROR(INDEX('Hoja de Trabajo para listado'!$BC$155:$CB$1048576,MATCH($A993,'Hoja de Trabajo para listado'!$BC$155:$BC$1048576,0),MATCH((CUADRO!O$4&amp;$E993),'Hoja de Trabajo para listado'!$BC$151:$CB$151,0)),0)+IFERROR(INDEX('Hoja de Trabajo para listado'!$DE$153:$DG$274,MATCH($A993,'Hoja de Trabajo para listado'!$DE$153:$DE$1048576,0),MATCH((CUADRO!O$4&amp;$E993),'Hoja de Trabajo para listado'!$DE$151:$DG$151,0)),0)+IFERROR(INDEX('Hoja de Trabajo para listado'!$CD$155:$DC$1048576,MATCH($A993,'Hoja de Trabajo para listado'!$CD$155:$CD$1048576,0),MATCH((CUADRO!O$4&amp;$E993),'Hoja de Trabajo para listado'!$CD$151:$DC$151,0)),0)</f>
        <v>0</v>
      </c>
      <c r="P993" s="241">
        <f ca="1">+IFERROR(INDEX('Hoja de Trabajo para listado'!$A$155:$Z$1048576,MATCH($A993,'Hoja de Trabajo para listado'!$A$155:$A$1048576,0),MATCH((CUADRO!P$4&amp;$E993),'Hoja de Trabajo para listado'!$A$151:$Z$151,0)),0)+IFERROR(INDEX('Hoja de Trabajo para listado'!$AB$155:$BA$1048576,MATCH($A993,'Hoja de Trabajo para listado'!$AB$155:$AB$1048576,0),MATCH((CUADRO!P$4&amp;$E993),'Hoja de Trabajo para listado'!$AB$151:$BA$151,0)),0)+IFERROR(INDEX('Hoja de Trabajo para listado'!$BC$155:$CB$1048576,MATCH($A993,'Hoja de Trabajo para listado'!$BC$155:$BC$1048576,0),MATCH((CUADRO!P$4&amp;$E993),'Hoja de Trabajo para listado'!$BC$151:$CB$151,0)),0)+IFERROR(INDEX('Hoja de Trabajo para listado'!$DE$153:$DG$274,MATCH($A993,'Hoja de Trabajo para listado'!$DE$153:$DE$1048576,0),MATCH((CUADRO!P$4&amp;$E993),'Hoja de Trabajo para listado'!$DE$151:$DG$151,0)),0)+IFERROR(INDEX('Hoja de Trabajo para listado'!$CD$155:$DC$1048576,MATCH($A993,'Hoja de Trabajo para listado'!$CD$155:$CD$1048576,0),MATCH((CUADRO!P$4&amp;$E993),'Hoja de Trabajo para listado'!$CD$151:$DC$151,0)),0)</f>
        <v>0</v>
      </c>
      <c r="Q993" s="241">
        <f ca="1">+IFERROR(INDEX('Hoja de Trabajo para listado'!$A$155:$Z$1048576,MATCH($A993,'Hoja de Trabajo para listado'!$A$155:$A$1048576,0),MATCH((CUADRO!Q$4&amp;$E993),'Hoja de Trabajo para listado'!$A$151:$Z$151,0)),0)+IFERROR(INDEX('Hoja de Trabajo para listado'!$AB$155:$BA$1048576,MATCH($A993,'Hoja de Trabajo para listado'!$AB$155:$AB$1048576,0),MATCH((CUADRO!Q$4&amp;$E993),'Hoja de Trabajo para listado'!$AB$151:$BA$151,0)),0)+IFERROR(INDEX('Hoja de Trabajo para listado'!$BC$155:$CB$1048576,MATCH($A993,'Hoja de Trabajo para listado'!$BC$155:$BC$1048576,0),MATCH((CUADRO!Q$4&amp;$E993),'Hoja de Trabajo para listado'!$BC$151:$CB$151,0)),0)+IFERROR(INDEX('Hoja de Trabajo para listado'!$DE$153:$DG$274,MATCH($A993,'Hoja de Trabajo para listado'!$DE$153:$DE$1048576,0),MATCH((CUADRO!Q$4&amp;$E993),'Hoja de Trabajo para listado'!$DE$151:$DG$151,0)),0)+IFERROR(INDEX('Hoja de Trabajo para listado'!$CD$155:$DC$1048576,MATCH($A993,'Hoja de Trabajo para listado'!$CD$155:$CD$1048576,0),MATCH((CUADRO!Q$4&amp;$E993),'Hoja de Trabajo para listado'!$CD$151:$DC$151,0)),0)</f>
        <v>0</v>
      </c>
      <c r="R993" s="241">
        <f t="shared" ca="1" si="30"/>
        <v>0</v>
      </c>
      <c r="S993" s="247"/>
      <c r="T993" s="241">
        <f ca="1">+T994</f>
        <v>0</v>
      </c>
      <c r="U993" s="240">
        <f t="shared" si="31"/>
        <v>1</v>
      </c>
    </row>
    <row r="994" spans="1:21" customFormat="1" ht="15" hidden="1" customHeight="1">
      <c r="A994" s="32">
        <v>1729</v>
      </c>
      <c r="B994" s="382"/>
      <c r="C994" s="245" t="str">
        <f>+VLOOKUP(A994,bd_lista!$A$3:$C$592,3,FALSE)</f>
        <v>Gobierno Autónomo Municipal de Pucara</v>
      </c>
      <c r="D994" s="384"/>
      <c r="E994" s="242" t="s">
        <v>684</v>
      </c>
      <c r="F994" s="243">
        <f ca="1">+IFERROR(INDEX('Hoja de Trabajo para listado'!$A$155:$Z$1048576,MATCH($A994,'Hoja de Trabajo para listado'!$A$155:$A$1048576,0),MATCH((CUADRO!F$4&amp;$E994),'Hoja de Trabajo para listado'!$A$151:$Z$151,0)),0)+IFERROR(INDEX('Hoja de Trabajo para listado'!$AB$155:$BA$1048576,MATCH($A994,'Hoja de Trabajo para listado'!$AB$155:$AB$1048576,0),MATCH((CUADRO!F$4&amp;$E994),'Hoja de Trabajo para listado'!$AB$151:$BA$151,0)),0)+IFERROR(INDEX('Hoja de Trabajo para listado'!$BC$155:$CB$1048576,MATCH($A994,'Hoja de Trabajo para listado'!$BC$155:$BC$1048576,0),MATCH((CUADRO!F$4&amp;$E994),'Hoja de Trabajo para listado'!$BC$151:$CB$151,0)),0)+IFERROR(INDEX('Hoja de Trabajo para listado'!$DE$153:$DG$274,MATCH($A994,'Hoja de Trabajo para listado'!$DE$153:$DE$1048576,0),MATCH((CUADRO!F$4&amp;$E994),'Hoja de Trabajo para listado'!$DE$151:$DG$151,0)),0)+IFERROR(INDEX('Hoja de Trabajo para listado'!$CD$155:$DC$1048576,MATCH($A994,'Hoja de Trabajo para listado'!$CD$155:$CD$1048576,0),MATCH((CUADRO!F$4&amp;$E994),'Hoja de Trabajo para listado'!$CD$151:$DC$151,0)),0)</f>
        <v>0</v>
      </c>
      <c r="G994" s="243">
        <f ca="1">+IFERROR(INDEX('Hoja de Trabajo para listado'!$A$155:$Z$1048576,MATCH($A994,'Hoja de Trabajo para listado'!$A$155:$A$1048576,0),MATCH((CUADRO!G$4&amp;$E994),'Hoja de Trabajo para listado'!$A$151:$Z$151,0)),0)+IFERROR(INDEX('Hoja de Trabajo para listado'!$AB$155:$BA$1048576,MATCH($A994,'Hoja de Trabajo para listado'!$AB$155:$AB$1048576,0),MATCH((CUADRO!G$4&amp;$E994),'Hoja de Trabajo para listado'!$AB$151:$BA$151,0)),0)+IFERROR(INDEX('Hoja de Trabajo para listado'!$BC$155:$CB$1048576,MATCH($A994,'Hoja de Trabajo para listado'!$BC$155:$BC$1048576,0),MATCH((CUADRO!G$4&amp;$E994),'Hoja de Trabajo para listado'!$BC$151:$CB$151,0)),0)+IFERROR(INDEX('Hoja de Trabajo para listado'!$DE$153:$DG$274,MATCH($A994,'Hoja de Trabajo para listado'!$DE$153:$DE$1048576,0),MATCH((CUADRO!G$4&amp;$E994),'Hoja de Trabajo para listado'!$DE$151:$DG$151,0)),0)+IFERROR(INDEX('Hoja de Trabajo para listado'!$CD$155:$DC$1048576,MATCH($A994,'Hoja de Trabajo para listado'!$CD$155:$CD$1048576,0),MATCH((CUADRO!G$4&amp;$E994),'Hoja de Trabajo para listado'!$CD$151:$DC$151,0)),0)</f>
        <v>0</v>
      </c>
      <c r="H994" s="243">
        <f ca="1">+IFERROR(INDEX('Hoja de Trabajo para listado'!$A$155:$Z$1048576,MATCH($A994,'Hoja de Trabajo para listado'!$A$155:$A$1048576,0),MATCH((CUADRO!H$4&amp;$E994),'Hoja de Trabajo para listado'!$A$151:$Z$151,0)),0)+IFERROR(INDEX('Hoja de Trabajo para listado'!$AB$155:$BA$1048576,MATCH($A994,'Hoja de Trabajo para listado'!$AB$155:$AB$1048576,0),MATCH((CUADRO!H$4&amp;$E994),'Hoja de Trabajo para listado'!$AB$151:$BA$151,0)),0)+IFERROR(INDEX('Hoja de Trabajo para listado'!$BC$155:$CB$1048576,MATCH($A994,'Hoja de Trabajo para listado'!$BC$155:$BC$1048576,0),MATCH((CUADRO!H$4&amp;$E994),'Hoja de Trabajo para listado'!$BC$151:$CB$151,0)),0)+IFERROR(INDEX('Hoja de Trabajo para listado'!$DE$153:$DG$274,MATCH($A994,'Hoja de Trabajo para listado'!$DE$153:$DE$1048576,0),MATCH((CUADRO!H$4&amp;$E994),'Hoja de Trabajo para listado'!$DE$151:$DG$151,0)),0)+IFERROR(INDEX('Hoja de Trabajo para listado'!$CD$155:$DC$1048576,MATCH($A994,'Hoja de Trabajo para listado'!$CD$155:$CD$1048576,0),MATCH((CUADRO!H$4&amp;$E994),'Hoja de Trabajo para listado'!$CD$151:$DC$151,0)),0)</f>
        <v>0</v>
      </c>
      <c r="I994" s="243">
        <f ca="1">+IFERROR(INDEX('Hoja de Trabajo para listado'!$A$155:$Z$1048576,MATCH($A994,'Hoja de Trabajo para listado'!$A$155:$A$1048576,0),MATCH((CUADRO!I$4&amp;$E994),'Hoja de Trabajo para listado'!$A$151:$Z$151,0)),0)+IFERROR(INDEX('Hoja de Trabajo para listado'!$AB$155:$BA$1048576,MATCH($A994,'Hoja de Trabajo para listado'!$AB$155:$AB$1048576,0),MATCH((CUADRO!I$4&amp;$E994),'Hoja de Trabajo para listado'!$AB$151:$BA$151,0)),0)+IFERROR(INDEX('Hoja de Trabajo para listado'!$BC$155:$CB$1048576,MATCH($A994,'Hoja de Trabajo para listado'!$BC$155:$BC$1048576,0),MATCH((CUADRO!I$4&amp;$E994),'Hoja de Trabajo para listado'!$BC$151:$CB$151,0)),0)+IFERROR(INDEX('Hoja de Trabajo para listado'!$DE$153:$DG$274,MATCH($A994,'Hoja de Trabajo para listado'!$DE$153:$DE$1048576,0),MATCH((CUADRO!I$4&amp;$E994),'Hoja de Trabajo para listado'!$DE$151:$DG$151,0)),0)+IFERROR(INDEX('Hoja de Trabajo para listado'!$CD$155:$DC$1048576,MATCH($A994,'Hoja de Trabajo para listado'!$CD$155:$CD$1048576,0),MATCH((CUADRO!I$4&amp;$E994),'Hoja de Trabajo para listado'!$CD$151:$DC$151,0)),0)</f>
        <v>0</v>
      </c>
      <c r="J994" s="243">
        <f ca="1">+IFERROR(INDEX('Hoja de Trabajo para listado'!$A$155:$Z$1048576,MATCH($A994,'Hoja de Trabajo para listado'!$A$155:$A$1048576,0),MATCH((CUADRO!J$4&amp;$E994),'Hoja de Trabajo para listado'!$A$151:$Z$151,0)),0)+IFERROR(INDEX('Hoja de Trabajo para listado'!$AB$155:$BA$1048576,MATCH($A994,'Hoja de Trabajo para listado'!$AB$155:$AB$1048576,0),MATCH((CUADRO!J$4&amp;$E994),'Hoja de Trabajo para listado'!$AB$151:$BA$151,0)),0)+IFERROR(INDEX('Hoja de Trabajo para listado'!$BC$155:$CB$1048576,MATCH($A994,'Hoja de Trabajo para listado'!$BC$155:$BC$1048576,0),MATCH((CUADRO!J$4&amp;$E994),'Hoja de Trabajo para listado'!$BC$151:$CB$151,0)),0)+IFERROR(INDEX('Hoja de Trabajo para listado'!$DE$153:$DG$274,MATCH($A994,'Hoja de Trabajo para listado'!$DE$153:$DE$1048576,0),MATCH((CUADRO!J$4&amp;$E994),'Hoja de Trabajo para listado'!$DE$151:$DG$151,0)),0)+IFERROR(INDEX('Hoja de Trabajo para listado'!$CD$155:$DC$1048576,MATCH($A994,'Hoja de Trabajo para listado'!$CD$155:$CD$1048576,0),MATCH((CUADRO!J$4&amp;$E994),'Hoja de Trabajo para listado'!$CD$151:$DC$151,0)),0)</f>
        <v>0</v>
      </c>
      <c r="K994" s="243">
        <f ca="1">+IFERROR(INDEX('Hoja de Trabajo para listado'!$A$155:$Z$1048576,MATCH($A994,'Hoja de Trabajo para listado'!$A$155:$A$1048576,0),MATCH((CUADRO!K$4&amp;$E994),'Hoja de Trabajo para listado'!$A$151:$Z$151,0)),0)+IFERROR(INDEX('Hoja de Trabajo para listado'!$AB$155:$BA$1048576,MATCH($A994,'Hoja de Trabajo para listado'!$AB$155:$AB$1048576,0),MATCH((CUADRO!K$4&amp;$E994),'Hoja de Trabajo para listado'!$AB$151:$BA$151,0)),0)+IFERROR(INDEX('Hoja de Trabajo para listado'!$BC$155:$CB$1048576,MATCH($A994,'Hoja de Trabajo para listado'!$BC$155:$BC$1048576,0),MATCH((CUADRO!K$4&amp;$E994),'Hoja de Trabajo para listado'!$BC$151:$CB$151,0)),0)+IFERROR(INDEX('Hoja de Trabajo para listado'!$DE$153:$DG$274,MATCH($A994,'Hoja de Trabajo para listado'!$DE$153:$DE$1048576,0),MATCH((CUADRO!K$4&amp;$E994),'Hoja de Trabajo para listado'!$DE$151:$DG$151,0)),0)+IFERROR(INDEX('Hoja de Trabajo para listado'!$CD$155:$DC$1048576,MATCH($A994,'Hoja de Trabajo para listado'!$CD$155:$CD$1048576,0),MATCH((CUADRO!K$4&amp;$E994),'Hoja de Trabajo para listado'!$CD$151:$DC$151,0)),0)</f>
        <v>0</v>
      </c>
      <c r="L994" s="241">
        <f ca="1">+IFERROR(INDEX('Hoja de Trabajo para listado'!$A$155:$Z$1048576,MATCH($A994,'Hoja de Trabajo para listado'!$A$155:$A$1048576,0),MATCH((CUADRO!L$4&amp;$E994),'Hoja de Trabajo para listado'!$A$151:$Z$151,0)),0)+IFERROR(INDEX('Hoja de Trabajo para listado'!$AB$155:$BA$1048576,MATCH($A994,'Hoja de Trabajo para listado'!$AB$155:$AB$1048576,0),MATCH((CUADRO!L$4&amp;$E994),'Hoja de Trabajo para listado'!$AB$151:$BA$151,0)),0)+IFERROR(INDEX('Hoja de Trabajo para listado'!$BC$155:$CB$1048576,MATCH($A994,'Hoja de Trabajo para listado'!$BC$155:$BC$1048576,0),MATCH((CUADRO!L$4&amp;$E994),'Hoja de Trabajo para listado'!$BC$151:$CB$151,0)),0)+IFERROR(INDEX('Hoja de Trabajo para listado'!$DE$153:$DG$274,MATCH($A994,'Hoja de Trabajo para listado'!$DE$153:$DE$1048576,0),MATCH((CUADRO!L$4&amp;$E994),'Hoja de Trabajo para listado'!$DE$151:$DG$151,0)),0)+IFERROR(INDEX('Hoja de Trabajo para listado'!$CD$155:$DC$1048576,MATCH($A994,'Hoja de Trabajo para listado'!$CD$155:$CD$1048576,0),MATCH((CUADRO!L$4&amp;$E994),'Hoja de Trabajo para listado'!$CD$151:$DC$151,0)),0)</f>
        <v>0</v>
      </c>
      <c r="M994" s="241">
        <f ca="1">+IFERROR(INDEX('Hoja de Trabajo para listado'!$A$155:$Z$1048576,MATCH($A994,'Hoja de Trabajo para listado'!$A$155:$A$1048576,0),MATCH((CUADRO!M$4&amp;$E994),'Hoja de Trabajo para listado'!$A$151:$Z$151,0)),0)+IFERROR(INDEX('Hoja de Trabajo para listado'!$AB$155:$BA$1048576,MATCH($A994,'Hoja de Trabajo para listado'!$AB$155:$AB$1048576,0),MATCH((CUADRO!M$4&amp;$E994),'Hoja de Trabajo para listado'!$AB$151:$BA$151,0)),0)+IFERROR(INDEX('Hoja de Trabajo para listado'!$BC$155:$CB$1048576,MATCH($A994,'Hoja de Trabajo para listado'!$BC$155:$BC$1048576,0),MATCH((CUADRO!M$4&amp;$E994),'Hoja de Trabajo para listado'!$BC$151:$CB$151,0)),0)+IFERROR(INDEX('Hoja de Trabajo para listado'!$DE$153:$DG$274,MATCH($A994,'Hoja de Trabajo para listado'!$DE$153:$DE$1048576,0),MATCH((CUADRO!M$4&amp;$E994),'Hoja de Trabajo para listado'!$DE$151:$DG$151,0)),0)+IFERROR(INDEX('Hoja de Trabajo para listado'!$CD$155:$DC$1048576,MATCH($A994,'Hoja de Trabajo para listado'!$CD$155:$CD$1048576,0),MATCH((CUADRO!M$4&amp;$E994),'Hoja de Trabajo para listado'!$CD$151:$DC$151,0)),0)</f>
        <v>0</v>
      </c>
      <c r="N994" s="241">
        <f ca="1">+IFERROR(INDEX('Hoja de Trabajo para listado'!$A$155:$Z$1048576,MATCH($A994,'Hoja de Trabajo para listado'!$A$155:$A$1048576,0),MATCH((CUADRO!N$4&amp;$E994),'Hoja de Trabajo para listado'!$A$151:$Z$151,0)),0)+IFERROR(INDEX('Hoja de Trabajo para listado'!$AB$155:$BA$1048576,MATCH($A994,'Hoja de Trabajo para listado'!$AB$155:$AB$1048576,0),MATCH((CUADRO!N$4&amp;$E994),'Hoja de Trabajo para listado'!$AB$151:$BA$151,0)),0)+IFERROR(INDEX('Hoja de Trabajo para listado'!$BC$155:$CB$1048576,MATCH($A994,'Hoja de Trabajo para listado'!$BC$155:$BC$1048576,0),MATCH((CUADRO!N$4&amp;$E994),'Hoja de Trabajo para listado'!$BC$151:$CB$151,0)),0)+IFERROR(INDEX('Hoja de Trabajo para listado'!$DE$153:$DG$274,MATCH($A994,'Hoja de Trabajo para listado'!$DE$153:$DE$1048576,0),MATCH((CUADRO!N$4&amp;$E994),'Hoja de Trabajo para listado'!$DE$151:$DG$151,0)),0)+IFERROR(INDEX('Hoja de Trabajo para listado'!$CD$155:$DC$1048576,MATCH($A994,'Hoja de Trabajo para listado'!$CD$155:$CD$1048576,0),MATCH((CUADRO!N$4&amp;$E994),'Hoja de Trabajo para listado'!$CD$151:$DC$151,0)),0)</f>
        <v>0</v>
      </c>
      <c r="O994" s="241">
        <f ca="1">+IFERROR(INDEX('Hoja de Trabajo para listado'!$A$155:$Z$1048576,MATCH($A994,'Hoja de Trabajo para listado'!$A$155:$A$1048576,0),MATCH((CUADRO!O$4&amp;$E994),'Hoja de Trabajo para listado'!$A$151:$Z$151,0)),0)+IFERROR(INDEX('Hoja de Trabajo para listado'!$AB$155:$BA$1048576,MATCH($A994,'Hoja de Trabajo para listado'!$AB$155:$AB$1048576,0),MATCH((CUADRO!O$4&amp;$E994),'Hoja de Trabajo para listado'!$AB$151:$BA$151,0)),0)+IFERROR(INDEX('Hoja de Trabajo para listado'!$BC$155:$CB$1048576,MATCH($A994,'Hoja de Trabajo para listado'!$BC$155:$BC$1048576,0),MATCH((CUADRO!O$4&amp;$E994),'Hoja de Trabajo para listado'!$BC$151:$CB$151,0)),0)+IFERROR(INDEX('Hoja de Trabajo para listado'!$DE$153:$DG$274,MATCH($A994,'Hoja de Trabajo para listado'!$DE$153:$DE$1048576,0),MATCH((CUADRO!O$4&amp;$E994),'Hoja de Trabajo para listado'!$DE$151:$DG$151,0)),0)+IFERROR(INDEX('Hoja de Trabajo para listado'!$CD$155:$DC$1048576,MATCH($A994,'Hoja de Trabajo para listado'!$CD$155:$CD$1048576,0),MATCH((CUADRO!O$4&amp;$E994),'Hoja de Trabajo para listado'!$CD$151:$DC$151,0)),0)</f>
        <v>0</v>
      </c>
      <c r="P994" s="241">
        <f ca="1">+IFERROR(INDEX('Hoja de Trabajo para listado'!$A$155:$Z$1048576,MATCH($A994,'Hoja de Trabajo para listado'!$A$155:$A$1048576,0),MATCH((CUADRO!P$4&amp;$E994),'Hoja de Trabajo para listado'!$A$151:$Z$151,0)),0)+IFERROR(INDEX('Hoja de Trabajo para listado'!$AB$155:$BA$1048576,MATCH($A994,'Hoja de Trabajo para listado'!$AB$155:$AB$1048576,0),MATCH((CUADRO!P$4&amp;$E994),'Hoja de Trabajo para listado'!$AB$151:$BA$151,0)),0)+IFERROR(INDEX('Hoja de Trabajo para listado'!$BC$155:$CB$1048576,MATCH($A994,'Hoja de Trabajo para listado'!$BC$155:$BC$1048576,0),MATCH((CUADRO!P$4&amp;$E994),'Hoja de Trabajo para listado'!$BC$151:$CB$151,0)),0)+IFERROR(INDEX('Hoja de Trabajo para listado'!$DE$153:$DG$274,MATCH($A994,'Hoja de Trabajo para listado'!$DE$153:$DE$1048576,0),MATCH((CUADRO!P$4&amp;$E994),'Hoja de Trabajo para listado'!$DE$151:$DG$151,0)),0)+IFERROR(INDEX('Hoja de Trabajo para listado'!$CD$155:$DC$1048576,MATCH($A994,'Hoja de Trabajo para listado'!$CD$155:$CD$1048576,0),MATCH((CUADRO!P$4&amp;$E994),'Hoja de Trabajo para listado'!$CD$151:$DC$151,0)),0)</f>
        <v>0</v>
      </c>
      <c r="Q994" s="241">
        <f ca="1">+IFERROR(INDEX('Hoja de Trabajo para listado'!$A$155:$Z$1048576,MATCH($A994,'Hoja de Trabajo para listado'!$A$155:$A$1048576,0),MATCH((CUADRO!Q$4&amp;$E994),'Hoja de Trabajo para listado'!$A$151:$Z$151,0)),0)+IFERROR(INDEX('Hoja de Trabajo para listado'!$AB$155:$BA$1048576,MATCH($A994,'Hoja de Trabajo para listado'!$AB$155:$AB$1048576,0),MATCH((CUADRO!Q$4&amp;$E994),'Hoja de Trabajo para listado'!$AB$151:$BA$151,0)),0)+IFERROR(INDEX('Hoja de Trabajo para listado'!$BC$155:$CB$1048576,MATCH($A994,'Hoja de Trabajo para listado'!$BC$155:$BC$1048576,0),MATCH((CUADRO!Q$4&amp;$E994),'Hoja de Trabajo para listado'!$BC$151:$CB$151,0)),0)+IFERROR(INDEX('Hoja de Trabajo para listado'!$DE$153:$DG$274,MATCH($A994,'Hoja de Trabajo para listado'!$DE$153:$DE$1048576,0),MATCH((CUADRO!Q$4&amp;$E994),'Hoja de Trabajo para listado'!$DE$151:$DG$151,0)),0)+IFERROR(INDEX('Hoja de Trabajo para listado'!$CD$155:$DC$1048576,MATCH($A994,'Hoja de Trabajo para listado'!$CD$155:$CD$1048576,0),MATCH((CUADRO!Q$4&amp;$E994),'Hoja de Trabajo para listado'!$CD$151:$DC$151,0)),0)</f>
        <v>0</v>
      </c>
      <c r="R994" s="243">
        <f t="shared" ca="1" si="30"/>
        <v>0</v>
      </c>
      <c r="S994" s="253">
        <f ca="1">+R993+R994</f>
        <v>0</v>
      </c>
      <c r="T994" s="241">
        <f ca="1">+S994</f>
        <v>0</v>
      </c>
      <c r="U994" s="240">
        <f t="shared" si="31"/>
        <v>2</v>
      </c>
    </row>
    <row r="995" spans="1:21" customFormat="1" ht="15" hidden="1" customHeight="1">
      <c r="A995" s="32">
        <v>1730</v>
      </c>
      <c r="B995" s="381">
        <f>+A995</f>
        <v>1730</v>
      </c>
      <c r="C995" s="245" t="str">
        <f>+VLOOKUP(A995,bd_lista!$A$3:$C$592,3,FALSE)</f>
        <v>Gobierno Autónomo Municipal de Samaipata</v>
      </c>
      <c r="D995" s="383" t="str">
        <f>+C995</f>
        <v>Gobierno Autónomo Municipal de Samaipata</v>
      </c>
      <c r="E995" s="240" t="s">
        <v>683</v>
      </c>
      <c r="F995" s="241">
        <f ca="1">+IFERROR(INDEX('Hoja de Trabajo para listado'!$A$155:$Z$1048576,MATCH($A995,'Hoja de Trabajo para listado'!$A$155:$A$1048576,0),MATCH((CUADRO!F$4&amp;$E995),'Hoja de Trabajo para listado'!$A$151:$Z$151,0)),0)+IFERROR(INDEX('Hoja de Trabajo para listado'!$AB$155:$BA$1048576,MATCH($A995,'Hoja de Trabajo para listado'!$AB$155:$AB$1048576,0),MATCH((CUADRO!F$4&amp;$E995),'Hoja de Trabajo para listado'!$AB$151:$BA$151,0)),0)+IFERROR(INDEX('Hoja de Trabajo para listado'!$BC$155:$CB$1048576,MATCH($A995,'Hoja de Trabajo para listado'!$BC$155:$BC$1048576,0),MATCH((CUADRO!F$4&amp;$E995),'Hoja de Trabajo para listado'!$BC$151:$CB$151,0)),0)+IFERROR(INDEX('Hoja de Trabajo para listado'!$DE$153:$DG$274,MATCH($A995,'Hoja de Trabajo para listado'!$DE$153:$DE$1048576,0),MATCH((CUADRO!F$4&amp;$E995),'Hoja de Trabajo para listado'!$DE$151:$DG$151,0)),0)+IFERROR(INDEX('Hoja de Trabajo para listado'!$CD$155:$DC$1048576,MATCH($A995,'Hoja de Trabajo para listado'!$CD$155:$CD$1048576,0),MATCH((CUADRO!F$4&amp;$E995),'Hoja de Trabajo para listado'!$CD$151:$DC$151,0)),0)</f>
        <v>0</v>
      </c>
      <c r="G995" s="241">
        <f ca="1">+IFERROR(INDEX('Hoja de Trabajo para listado'!$A$155:$Z$1048576,MATCH($A995,'Hoja de Trabajo para listado'!$A$155:$A$1048576,0),MATCH((CUADRO!G$4&amp;$E995),'Hoja de Trabajo para listado'!$A$151:$Z$151,0)),0)+IFERROR(INDEX('Hoja de Trabajo para listado'!$AB$155:$BA$1048576,MATCH($A995,'Hoja de Trabajo para listado'!$AB$155:$AB$1048576,0),MATCH((CUADRO!G$4&amp;$E995),'Hoja de Trabajo para listado'!$AB$151:$BA$151,0)),0)+IFERROR(INDEX('Hoja de Trabajo para listado'!$BC$155:$CB$1048576,MATCH($A995,'Hoja de Trabajo para listado'!$BC$155:$BC$1048576,0),MATCH((CUADRO!G$4&amp;$E995),'Hoja de Trabajo para listado'!$BC$151:$CB$151,0)),0)+IFERROR(INDEX('Hoja de Trabajo para listado'!$DE$153:$DG$274,MATCH($A995,'Hoja de Trabajo para listado'!$DE$153:$DE$1048576,0),MATCH((CUADRO!G$4&amp;$E995),'Hoja de Trabajo para listado'!$DE$151:$DG$151,0)),0)+IFERROR(INDEX('Hoja de Trabajo para listado'!$CD$155:$DC$1048576,MATCH($A995,'Hoja de Trabajo para listado'!$CD$155:$CD$1048576,0),MATCH((CUADRO!G$4&amp;$E995),'Hoja de Trabajo para listado'!$CD$151:$DC$151,0)),0)</f>
        <v>0</v>
      </c>
      <c r="H995" s="241">
        <f ca="1">+IFERROR(INDEX('Hoja de Trabajo para listado'!$A$155:$Z$1048576,MATCH($A995,'Hoja de Trabajo para listado'!$A$155:$A$1048576,0),MATCH((CUADRO!H$4&amp;$E995),'Hoja de Trabajo para listado'!$A$151:$Z$151,0)),0)+IFERROR(INDEX('Hoja de Trabajo para listado'!$AB$155:$BA$1048576,MATCH($A995,'Hoja de Trabajo para listado'!$AB$155:$AB$1048576,0),MATCH((CUADRO!H$4&amp;$E995),'Hoja de Trabajo para listado'!$AB$151:$BA$151,0)),0)+IFERROR(INDEX('Hoja de Trabajo para listado'!$BC$155:$CB$1048576,MATCH($A995,'Hoja de Trabajo para listado'!$BC$155:$BC$1048576,0),MATCH((CUADRO!H$4&amp;$E995),'Hoja de Trabajo para listado'!$BC$151:$CB$151,0)),0)+IFERROR(INDEX('Hoja de Trabajo para listado'!$DE$153:$DG$274,MATCH($A995,'Hoja de Trabajo para listado'!$DE$153:$DE$1048576,0),MATCH((CUADRO!H$4&amp;$E995),'Hoja de Trabajo para listado'!$DE$151:$DG$151,0)),0)+IFERROR(INDEX('Hoja de Trabajo para listado'!$CD$155:$DC$1048576,MATCH($A995,'Hoja de Trabajo para listado'!$CD$155:$CD$1048576,0),MATCH((CUADRO!H$4&amp;$E995),'Hoja de Trabajo para listado'!$CD$151:$DC$151,0)),0)</f>
        <v>0</v>
      </c>
      <c r="I995" s="241">
        <f ca="1">+IFERROR(INDEX('Hoja de Trabajo para listado'!$A$155:$Z$1048576,MATCH($A995,'Hoja de Trabajo para listado'!$A$155:$A$1048576,0),MATCH((CUADRO!I$4&amp;$E995),'Hoja de Trabajo para listado'!$A$151:$Z$151,0)),0)+IFERROR(INDEX('Hoja de Trabajo para listado'!$AB$155:$BA$1048576,MATCH($A995,'Hoja de Trabajo para listado'!$AB$155:$AB$1048576,0),MATCH((CUADRO!I$4&amp;$E995),'Hoja de Trabajo para listado'!$AB$151:$BA$151,0)),0)+IFERROR(INDEX('Hoja de Trabajo para listado'!$BC$155:$CB$1048576,MATCH($A995,'Hoja de Trabajo para listado'!$BC$155:$BC$1048576,0),MATCH((CUADRO!I$4&amp;$E995),'Hoja de Trabajo para listado'!$BC$151:$CB$151,0)),0)+IFERROR(INDEX('Hoja de Trabajo para listado'!$DE$153:$DG$274,MATCH($A995,'Hoja de Trabajo para listado'!$DE$153:$DE$1048576,0),MATCH((CUADRO!I$4&amp;$E995),'Hoja de Trabajo para listado'!$DE$151:$DG$151,0)),0)+IFERROR(INDEX('Hoja de Trabajo para listado'!$CD$155:$DC$1048576,MATCH($A995,'Hoja de Trabajo para listado'!$CD$155:$CD$1048576,0),MATCH((CUADRO!I$4&amp;$E995),'Hoja de Trabajo para listado'!$CD$151:$DC$151,0)),0)</f>
        <v>0</v>
      </c>
      <c r="J995" s="241">
        <f ca="1">+IFERROR(INDEX('Hoja de Trabajo para listado'!$A$155:$Z$1048576,MATCH($A995,'Hoja de Trabajo para listado'!$A$155:$A$1048576,0),MATCH((CUADRO!J$4&amp;$E995),'Hoja de Trabajo para listado'!$A$151:$Z$151,0)),0)+IFERROR(INDEX('Hoja de Trabajo para listado'!$AB$155:$BA$1048576,MATCH($A995,'Hoja de Trabajo para listado'!$AB$155:$AB$1048576,0),MATCH((CUADRO!J$4&amp;$E995),'Hoja de Trabajo para listado'!$AB$151:$BA$151,0)),0)+IFERROR(INDEX('Hoja de Trabajo para listado'!$BC$155:$CB$1048576,MATCH($A995,'Hoja de Trabajo para listado'!$BC$155:$BC$1048576,0),MATCH((CUADRO!J$4&amp;$E995),'Hoja de Trabajo para listado'!$BC$151:$CB$151,0)),0)+IFERROR(INDEX('Hoja de Trabajo para listado'!$DE$153:$DG$274,MATCH($A995,'Hoja de Trabajo para listado'!$DE$153:$DE$1048576,0),MATCH((CUADRO!J$4&amp;$E995),'Hoja de Trabajo para listado'!$DE$151:$DG$151,0)),0)+IFERROR(INDEX('Hoja de Trabajo para listado'!$CD$155:$DC$1048576,MATCH($A995,'Hoja de Trabajo para listado'!$CD$155:$CD$1048576,0),MATCH((CUADRO!J$4&amp;$E995),'Hoja de Trabajo para listado'!$CD$151:$DC$151,0)),0)</f>
        <v>0</v>
      </c>
      <c r="K995" s="241">
        <f ca="1">+IFERROR(INDEX('Hoja de Trabajo para listado'!$A$155:$Z$1048576,MATCH($A995,'Hoja de Trabajo para listado'!$A$155:$A$1048576,0),MATCH((CUADRO!K$4&amp;$E995),'Hoja de Trabajo para listado'!$A$151:$Z$151,0)),0)+IFERROR(INDEX('Hoja de Trabajo para listado'!$AB$155:$BA$1048576,MATCH($A995,'Hoja de Trabajo para listado'!$AB$155:$AB$1048576,0),MATCH((CUADRO!K$4&amp;$E995),'Hoja de Trabajo para listado'!$AB$151:$BA$151,0)),0)+IFERROR(INDEX('Hoja de Trabajo para listado'!$BC$155:$CB$1048576,MATCH($A995,'Hoja de Trabajo para listado'!$BC$155:$BC$1048576,0),MATCH((CUADRO!K$4&amp;$E995),'Hoja de Trabajo para listado'!$BC$151:$CB$151,0)),0)+IFERROR(INDEX('Hoja de Trabajo para listado'!$DE$153:$DG$274,MATCH($A995,'Hoja de Trabajo para listado'!$DE$153:$DE$1048576,0),MATCH((CUADRO!K$4&amp;$E995),'Hoja de Trabajo para listado'!$DE$151:$DG$151,0)),0)+IFERROR(INDEX('Hoja de Trabajo para listado'!$CD$155:$DC$1048576,MATCH($A995,'Hoja de Trabajo para listado'!$CD$155:$CD$1048576,0),MATCH((CUADRO!K$4&amp;$E995),'Hoja de Trabajo para listado'!$CD$151:$DC$151,0)),0)</f>
        <v>0</v>
      </c>
      <c r="L995" s="241">
        <f ca="1">+IFERROR(INDEX('Hoja de Trabajo para listado'!$A$155:$Z$1048576,MATCH($A995,'Hoja de Trabajo para listado'!$A$155:$A$1048576,0),MATCH((CUADRO!L$4&amp;$E995),'Hoja de Trabajo para listado'!$A$151:$Z$151,0)),0)+IFERROR(INDEX('Hoja de Trabajo para listado'!$AB$155:$BA$1048576,MATCH($A995,'Hoja de Trabajo para listado'!$AB$155:$AB$1048576,0),MATCH((CUADRO!L$4&amp;$E995),'Hoja de Trabajo para listado'!$AB$151:$BA$151,0)),0)+IFERROR(INDEX('Hoja de Trabajo para listado'!$BC$155:$CB$1048576,MATCH($A995,'Hoja de Trabajo para listado'!$BC$155:$BC$1048576,0),MATCH((CUADRO!L$4&amp;$E995),'Hoja de Trabajo para listado'!$BC$151:$CB$151,0)),0)+IFERROR(INDEX('Hoja de Trabajo para listado'!$DE$153:$DG$274,MATCH($A995,'Hoja de Trabajo para listado'!$DE$153:$DE$1048576,0),MATCH((CUADRO!L$4&amp;$E995),'Hoja de Trabajo para listado'!$DE$151:$DG$151,0)),0)+IFERROR(INDEX('Hoja de Trabajo para listado'!$CD$155:$DC$1048576,MATCH($A995,'Hoja de Trabajo para listado'!$CD$155:$CD$1048576,0),MATCH((CUADRO!L$4&amp;$E995),'Hoja de Trabajo para listado'!$CD$151:$DC$151,0)),0)</f>
        <v>0</v>
      </c>
      <c r="M995" s="241">
        <f ca="1">+IFERROR(INDEX('Hoja de Trabajo para listado'!$A$155:$Z$1048576,MATCH($A995,'Hoja de Trabajo para listado'!$A$155:$A$1048576,0),MATCH((CUADRO!M$4&amp;$E995),'Hoja de Trabajo para listado'!$A$151:$Z$151,0)),0)+IFERROR(INDEX('Hoja de Trabajo para listado'!$AB$155:$BA$1048576,MATCH($A995,'Hoja de Trabajo para listado'!$AB$155:$AB$1048576,0),MATCH((CUADRO!M$4&amp;$E995),'Hoja de Trabajo para listado'!$AB$151:$BA$151,0)),0)+IFERROR(INDEX('Hoja de Trabajo para listado'!$BC$155:$CB$1048576,MATCH($A995,'Hoja de Trabajo para listado'!$BC$155:$BC$1048576,0),MATCH((CUADRO!M$4&amp;$E995),'Hoja de Trabajo para listado'!$BC$151:$CB$151,0)),0)+IFERROR(INDEX('Hoja de Trabajo para listado'!$DE$153:$DG$274,MATCH($A995,'Hoja de Trabajo para listado'!$DE$153:$DE$1048576,0),MATCH((CUADRO!M$4&amp;$E995),'Hoja de Trabajo para listado'!$DE$151:$DG$151,0)),0)+IFERROR(INDEX('Hoja de Trabajo para listado'!$CD$155:$DC$1048576,MATCH($A995,'Hoja de Trabajo para listado'!$CD$155:$CD$1048576,0),MATCH((CUADRO!M$4&amp;$E995),'Hoja de Trabajo para listado'!$CD$151:$DC$151,0)),0)</f>
        <v>0</v>
      </c>
      <c r="N995" s="241">
        <f ca="1">+IFERROR(INDEX('Hoja de Trabajo para listado'!$A$155:$Z$1048576,MATCH($A995,'Hoja de Trabajo para listado'!$A$155:$A$1048576,0),MATCH((CUADRO!N$4&amp;$E995),'Hoja de Trabajo para listado'!$A$151:$Z$151,0)),0)+IFERROR(INDEX('Hoja de Trabajo para listado'!$AB$155:$BA$1048576,MATCH($A995,'Hoja de Trabajo para listado'!$AB$155:$AB$1048576,0),MATCH((CUADRO!N$4&amp;$E995),'Hoja de Trabajo para listado'!$AB$151:$BA$151,0)),0)+IFERROR(INDEX('Hoja de Trabajo para listado'!$BC$155:$CB$1048576,MATCH($A995,'Hoja de Trabajo para listado'!$BC$155:$BC$1048576,0),MATCH((CUADRO!N$4&amp;$E995),'Hoja de Trabajo para listado'!$BC$151:$CB$151,0)),0)+IFERROR(INDEX('Hoja de Trabajo para listado'!$DE$153:$DG$274,MATCH($A995,'Hoja de Trabajo para listado'!$DE$153:$DE$1048576,0),MATCH((CUADRO!N$4&amp;$E995),'Hoja de Trabajo para listado'!$DE$151:$DG$151,0)),0)+IFERROR(INDEX('Hoja de Trabajo para listado'!$CD$155:$DC$1048576,MATCH($A995,'Hoja de Trabajo para listado'!$CD$155:$CD$1048576,0),MATCH((CUADRO!N$4&amp;$E995),'Hoja de Trabajo para listado'!$CD$151:$DC$151,0)),0)</f>
        <v>0</v>
      </c>
      <c r="O995" s="241">
        <f ca="1">+IFERROR(INDEX('Hoja de Trabajo para listado'!$A$155:$Z$1048576,MATCH($A995,'Hoja de Trabajo para listado'!$A$155:$A$1048576,0),MATCH((CUADRO!O$4&amp;$E995),'Hoja de Trabajo para listado'!$A$151:$Z$151,0)),0)+IFERROR(INDEX('Hoja de Trabajo para listado'!$AB$155:$BA$1048576,MATCH($A995,'Hoja de Trabajo para listado'!$AB$155:$AB$1048576,0),MATCH((CUADRO!O$4&amp;$E995),'Hoja de Trabajo para listado'!$AB$151:$BA$151,0)),0)+IFERROR(INDEX('Hoja de Trabajo para listado'!$BC$155:$CB$1048576,MATCH($A995,'Hoja de Trabajo para listado'!$BC$155:$BC$1048576,0),MATCH((CUADRO!O$4&amp;$E995),'Hoja de Trabajo para listado'!$BC$151:$CB$151,0)),0)+IFERROR(INDEX('Hoja de Trabajo para listado'!$DE$153:$DG$274,MATCH($A995,'Hoja de Trabajo para listado'!$DE$153:$DE$1048576,0),MATCH((CUADRO!O$4&amp;$E995),'Hoja de Trabajo para listado'!$DE$151:$DG$151,0)),0)+IFERROR(INDEX('Hoja de Trabajo para listado'!$CD$155:$DC$1048576,MATCH($A995,'Hoja de Trabajo para listado'!$CD$155:$CD$1048576,0),MATCH((CUADRO!O$4&amp;$E995),'Hoja de Trabajo para listado'!$CD$151:$DC$151,0)),0)</f>
        <v>0</v>
      </c>
      <c r="P995" s="241">
        <f ca="1">+IFERROR(INDEX('Hoja de Trabajo para listado'!$A$155:$Z$1048576,MATCH($A995,'Hoja de Trabajo para listado'!$A$155:$A$1048576,0),MATCH((CUADRO!P$4&amp;$E995),'Hoja de Trabajo para listado'!$A$151:$Z$151,0)),0)+IFERROR(INDEX('Hoja de Trabajo para listado'!$AB$155:$BA$1048576,MATCH($A995,'Hoja de Trabajo para listado'!$AB$155:$AB$1048576,0),MATCH((CUADRO!P$4&amp;$E995),'Hoja de Trabajo para listado'!$AB$151:$BA$151,0)),0)+IFERROR(INDEX('Hoja de Trabajo para listado'!$BC$155:$CB$1048576,MATCH($A995,'Hoja de Trabajo para listado'!$BC$155:$BC$1048576,0),MATCH((CUADRO!P$4&amp;$E995),'Hoja de Trabajo para listado'!$BC$151:$CB$151,0)),0)+IFERROR(INDEX('Hoja de Trabajo para listado'!$DE$153:$DG$274,MATCH($A995,'Hoja de Trabajo para listado'!$DE$153:$DE$1048576,0),MATCH((CUADRO!P$4&amp;$E995),'Hoja de Trabajo para listado'!$DE$151:$DG$151,0)),0)+IFERROR(INDEX('Hoja de Trabajo para listado'!$CD$155:$DC$1048576,MATCH($A995,'Hoja de Trabajo para listado'!$CD$155:$CD$1048576,0),MATCH((CUADRO!P$4&amp;$E995),'Hoja de Trabajo para listado'!$CD$151:$DC$151,0)),0)</f>
        <v>0</v>
      </c>
      <c r="Q995" s="241">
        <f ca="1">+IFERROR(INDEX('Hoja de Trabajo para listado'!$A$155:$Z$1048576,MATCH($A995,'Hoja de Trabajo para listado'!$A$155:$A$1048576,0),MATCH((CUADRO!Q$4&amp;$E995),'Hoja de Trabajo para listado'!$A$151:$Z$151,0)),0)+IFERROR(INDEX('Hoja de Trabajo para listado'!$AB$155:$BA$1048576,MATCH($A995,'Hoja de Trabajo para listado'!$AB$155:$AB$1048576,0),MATCH((CUADRO!Q$4&amp;$E995),'Hoja de Trabajo para listado'!$AB$151:$BA$151,0)),0)+IFERROR(INDEX('Hoja de Trabajo para listado'!$BC$155:$CB$1048576,MATCH($A995,'Hoja de Trabajo para listado'!$BC$155:$BC$1048576,0),MATCH((CUADRO!Q$4&amp;$E995),'Hoja de Trabajo para listado'!$BC$151:$CB$151,0)),0)+IFERROR(INDEX('Hoja de Trabajo para listado'!$DE$153:$DG$274,MATCH($A995,'Hoja de Trabajo para listado'!$DE$153:$DE$1048576,0),MATCH((CUADRO!Q$4&amp;$E995),'Hoja de Trabajo para listado'!$DE$151:$DG$151,0)),0)+IFERROR(INDEX('Hoja de Trabajo para listado'!$CD$155:$DC$1048576,MATCH($A995,'Hoja de Trabajo para listado'!$CD$155:$CD$1048576,0),MATCH((CUADRO!Q$4&amp;$E995),'Hoja de Trabajo para listado'!$CD$151:$DC$151,0)),0)</f>
        <v>0</v>
      </c>
      <c r="R995" s="241">
        <f t="shared" ca="1" si="30"/>
        <v>0</v>
      </c>
      <c r="S995" s="247"/>
      <c r="T995" s="241">
        <f ca="1">+T996</f>
        <v>0</v>
      </c>
      <c r="U995" s="240">
        <f t="shared" si="31"/>
        <v>1</v>
      </c>
    </row>
    <row r="996" spans="1:21" customFormat="1" ht="15" hidden="1" customHeight="1">
      <c r="A996" s="32">
        <v>1730</v>
      </c>
      <c r="B996" s="382"/>
      <c r="C996" s="245" t="str">
        <f>+VLOOKUP(A996,bd_lista!$A$3:$C$592,3,FALSE)</f>
        <v>Gobierno Autónomo Municipal de Samaipata</v>
      </c>
      <c r="D996" s="384"/>
      <c r="E996" s="242" t="s">
        <v>684</v>
      </c>
      <c r="F996" s="243">
        <f ca="1">+IFERROR(INDEX('Hoja de Trabajo para listado'!$A$155:$Z$1048576,MATCH($A996,'Hoja de Trabajo para listado'!$A$155:$A$1048576,0),MATCH((CUADRO!F$4&amp;$E996),'Hoja de Trabajo para listado'!$A$151:$Z$151,0)),0)+IFERROR(INDEX('Hoja de Trabajo para listado'!$AB$155:$BA$1048576,MATCH($A996,'Hoja de Trabajo para listado'!$AB$155:$AB$1048576,0),MATCH((CUADRO!F$4&amp;$E996),'Hoja de Trabajo para listado'!$AB$151:$BA$151,0)),0)+IFERROR(INDEX('Hoja de Trabajo para listado'!$BC$155:$CB$1048576,MATCH($A996,'Hoja de Trabajo para listado'!$BC$155:$BC$1048576,0),MATCH((CUADRO!F$4&amp;$E996),'Hoja de Trabajo para listado'!$BC$151:$CB$151,0)),0)+IFERROR(INDEX('Hoja de Trabajo para listado'!$DE$153:$DG$274,MATCH($A996,'Hoja de Trabajo para listado'!$DE$153:$DE$1048576,0),MATCH((CUADRO!F$4&amp;$E996),'Hoja de Trabajo para listado'!$DE$151:$DG$151,0)),0)+IFERROR(INDEX('Hoja de Trabajo para listado'!$CD$155:$DC$1048576,MATCH($A996,'Hoja de Trabajo para listado'!$CD$155:$CD$1048576,0),MATCH((CUADRO!F$4&amp;$E996),'Hoja de Trabajo para listado'!$CD$151:$DC$151,0)),0)</f>
        <v>0</v>
      </c>
      <c r="G996" s="243">
        <f ca="1">+IFERROR(INDEX('Hoja de Trabajo para listado'!$A$155:$Z$1048576,MATCH($A996,'Hoja de Trabajo para listado'!$A$155:$A$1048576,0),MATCH((CUADRO!G$4&amp;$E996),'Hoja de Trabajo para listado'!$A$151:$Z$151,0)),0)+IFERROR(INDEX('Hoja de Trabajo para listado'!$AB$155:$BA$1048576,MATCH($A996,'Hoja de Trabajo para listado'!$AB$155:$AB$1048576,0),MATCH((CUADRO!G$4&amp;$E996),'Hoja de Trabajo para listado'!$AB$151:$BA$151,0)),0)+IFERROR(INDEX('Hoja de Trabajo para listado'!$BC$155:$CB$1048576,MATCH($A996,'Hoja de Trabajo para listado'!$BC$155:$BC$1048576,0),MATCH((CUADRO!G$4&amp;$E996),'Hoja de Trabajo para listado'!$BC$151:$CB$151,0)),0)+IFERROR(INDEX('Hoja de Trabajo para listado'!$DE$153:$DG$274,MATCH($A996,'Hoja de Trabajo para listado'!$DE$153:$DE$1048576,0),MATCH((CUADRO!G$4&amp;$E996),'Hoja de Trabajo para listado'!$DE$151:$DG$151,0)),0)+IFERROR(INDEX('Hoja de Trabajo para listado'!$CD$155:$DC$1048576,MATCH($A996,'Hoja de Trabajo para listado'!$CD$155:$CD$1048576,0),MATCH((CUADRO!G$4&amp;$E996),'Hoja de Trabajo para listado'!$CD$151:$DC$151,0)),0)</f>
        <v>0</v>
      </c>
      <c r="H996" s="243">
        <f ca="1">+IFERROR(INDEX('Hoja de Trabajo para listado'!$A$155:$Z$1048576,MATCH($A996,'Hoja de Trabajo para listado'!$A$155:$A$1048576,0),MATCH((CUADRO!H$4&amp;$E996),'Hoja de Trabajo para listado'!$A$151:$Z$151,0)),0)+IFERROR(INDEX('Hoja de Trabajo para listado'!$AB$155:$BA$1048576,MATCH($A996,'Hoja de Trabajo para listado'!$AB$155:$AB$1048576,0),MATCH((CUADRO!H$4&amp;$E996),'Hoja de Trabajo para listado'!$AB$151:$BA$151,0)),0)+IFERROR(INDEX('Hoja de Trabajo para listado'!$BC$155:$CB$1048576,MATCH($A996,'Hoja de Trabajo para listado'!$BC$155:$BC$1048576,0),MATCH((CUADRO!H$4&amp;$E996),'Hoja de Trabajo para listado'!$BC$151:$CB$151,0)),0)+IFERROR(INDEX('Hoja de Trabajo para listado'!$DE$153:$DG$274,MATCH($A996,'Hoja de Trabajo para listado'!$DE$153:$DE$1048576,0),MATCH((CUADRO!H$4&amp;$E996),'Hoja de Trabajo para listado'!$DE$151:$DG$151,0)),0)+IFERROR(INDEX('Hoja de Trabajo para listado'!$CD$155:$DC$1048576,MATCH($A996,'Hoja de Trabajo para listado'!$CD$155:$CD$1048576,0),MATCH((CUADRO!H$4&amp;$E996),'Hoja de Trabajo para listado'!$CD$151:$DC$151,0)),0)</f>
        <v>0</v>
      </c>
      <c r="I996" s="243">
        <f ca="1">+IFERROR(INDEX('Hoja de Trabajo para listado'!$A$155:$Z$1048576,MATCH($A996,'Hoja de Trabajo para listado'!$A$155:$A$1048576,0),MATCH((CUADRO!I$4&amp;$E996),'Hoja de Trabajo para listado'!$A$151:$Z$151,0)),0)+IFERROR(INDEX('Hoja de Trabajo para listado'!$AB$155:$BA$1048576,MATCH($A996,'Hoja de Trabajo para listado'!$AB$155:$AB$1048576,0),MATCH((CUADRO!I$4&amp;$E996),'Hoja de Trabajo para listado'!$AB$151:$BA$151,0)),0)+IFERROR(INDEX('Hoja de Trabajo para listado'!$BC$155:$CB$1048576,MATCH($A996,'Hoja de Trabajo para listado'!$BC$155:$BC$1048576,0),MATCH((CUADRO!I$4&amp;$E996),'Hoja de Trabajo para listado'!$BC$151:$CB$151,0)),0)+IFERROR(INDEX('Hoja de Trabajo para listado'!$DE$153:$DG$274,MATCH($A996,'Hoja de Trabajo para listado'!$DE$153:$DE$1048576,0),MATCH((CUADRO!I$4&amp;$E996),'Hoja de Trabajo para listado'!$DE$151:$DG$151,0)),0)+IFERROR(INDEX('Hoja de Trabajo para listado'!$CD$155:$DC$1048576,MATCH($A996,'Hoja de Trabajo para listado'!$CD$155:$CD$1048576,0),MATCH((CUADRO!I$4&amp;$E996),'Hoja de Trabajo para listado'!$CD$151:$DC$151,0)),0)</f>
        <v>0</v>
      </c>
      <c r="J996" s="243">
        <f ca="1">+IFERROR(INDEX('Hoja de Trabajo para listado'!$A$155:$Z$1048576,MATCH($A996,'Hoja de Trabajo para listado'!$A$155:$A$1048576,0),MATCH((CUADRO!J$4&amp;$E996),'Hoja de Trabajo para listado'!$A$151:$Z$151,0)),0)+IFERROR(INDEX('Hoja de Trabajo para listado'!$AB$155:$BA$1048576,MATCH($A996,'Hoja de Trabajo para listado'!$AB$155:$AB$1048576,0),MATCH((CUADRO!J$4&amp;$E996),'Hoja de Trabajo para listado'!$AB$151:$BA$151,0)),0)+IFERROR(INDEX('Hoja de Trabajo para listado'!$BC$155:$CB$1048576,MATCH($A996,'Hoja de Trabajo para listado'!$BC$155:$BC$1048576,0),MATCH((CUADRO!J$4&amp;$E996),'Hoja de Trabajo para listado'!$BC$151:$CB$151,0)),0)+IFERROR(INDEX('Hoja de Trabajo para listado'!$DE$153:$DG$274,MATCH($A996,'Hoja de Trabajo para listado'!$DE$153:$DE$1048576,0),MATCH((CUADRO!J$4&amp;$E996),'Hoja de Trabajo para listado'!$DE$151:$DG$151,0)),0)+IFERROR(INDEX('Hoja de Trabajo para listado'!$CD$155:$DC$1048576,MATCH($A996,'Hoja de Trabajo para listado'!$CD$155:$CD$1048576,0),MATCH((CUADRO!J$4&amp;$E996),'Hoja de Trabajo para listado'!$CD$151:$DC$151,0)),0)</f>
        <v>0</v>
      </c>
      <c r="K996" s="243">
        <f ca="1">+IFERROR(INDEX('Hoja de Trabajo para listado'!$A$155:$Z$1048576,MATCH($A996,'Hoja de Trabajo para listado'!$A$155:$A$1048576,0),MATCH((CUADRO!K$4&amp;$E996),'Hoja de Trabajo para listado'!$A$151:$Z$151,0)),0)+IFERROR(INDEX('Hoja de Trabajo para listado'!$AB$155:$BA$1048576,MATCH($A996,'Hoja de Trabajo para listado'!$AB$155:$AB$1048576,0),MATCH((CUADRO!K$4&amp;$E996),'Hoja de Trabajo para listado'!$AB$151:$BA$151,0)),0)+IFERROR(INDEX('Hoja de Trabajo para listado'!$BC$155:$CB$1048576,MATCH($A996,'Hoja de Trabajo para listado'!$BC$155:$BC$1048576,0),MATCH((CUADRO!K$4&amp;$E996),'Hoja de Trabajo para listado'!$BC$151:$CB$151,0)),0)+IFERROR(INDEX('Hoja de Trabajo para listado'!$DE$153:$DG$274,MATCH($A996,'Hoja de Trabajo para listado'!$DE$153:$DE$1048576,0),MATCH((CUADRO!K$4&amp;$E996),'Hoja de Trabajo para listado'!$DE$151:$DG$151,0)),0)+IFERROR(INDEX('Hoja de Trabajo para listado'!$CD$155:$DC$1048576,MATCH($A996,'Hoja de Trabajo para listado'!$CD$155:$CD$1048576,0),MATCH((CUADRO!K$4&amp;$E996),'Hoja de Trabajo para listado'!$CD$151:$DC$151,0)),0)</f>
        <v>0</v>
      </c>
      <c r="L996" s="243">
        <f ca="1">+IFERROR(INDEX('Hoja de Trabajo para listado'!$A$155:$Z$1048576,MATCH($A996,'Hoja de Trabajo para listado'!$A$155:$A$1048576,0),MATCH((CUADRO!L$4&amp;$E996),'Hoja de Trabajo para listado'!$A$151:$Z$151,0)),0)+IFERROR(INDEX('Hoja de Trabajo para listado'!$AB$155:$BA$1048576,MATCH($A996,'Hoja de Trabajo para listado'!$AB$155:$AB$1048576,0),MATCH((CUADRO!L$4&amp;$E996),'Hoja de Trabajo para listado'!$AB$151:$BA$151,0)),0)+IFERROR(INDEX('Hoja de Trabajo para listado'!$BC$155:$CB$1048576,MATCH($A996,'Hoja de Trabajo para listado'!$BC$155:$BC$1048576,0),MATCH((CUADRO!L$4&amp;$E996),'Hoja de Trabajo para listado'!$BC$151:$CB$151,0)),0)+IFERROR(INDEX('Hoja de Trabajo para listado'!$DE$153:$DG$274,MATCH($A996,'Hoja de Trabajo para listado'!$DE$153:$DE$1048576,0),MATCH((CUADRO!L$4&amp;$E996),'Hoja de Trabajo para listado'!$DE$151:$DG$151,0)),0)+IFERROR(INDEX('Hoja de Trabajo para listado'!$CD$155:$DC$1048576,MATCH($A996,'Hoja de Trabajo para listado'!$CD$155:$CD$1048576,0),MATCH((CUADRO!L$4&amp;$E996),'Hoja de Trabajo para listado'!$CD$151:$DC$151,0)),0)</f>
        <v>0</v>
      </c>
      <c r="M996" s="243">
        <f ca="1">+IFERROR(INDEX('Hoja de Trabajo para listado'!$A$155:$Z$1048576,MATCH($A996,'Hoja de Trabajo para listado'!$A$155:$A$1048576,0),MATCH((CUADRO!M$4&amp;$E996),'Hoja de Trabajo para listado'!$A$151:$Z$151,0)),0)+IFERROR(INDEX('Hoja de Trabajo para listado'!$AB$155:$BA$1048576,MATCH($A996,'Hoja de Trabajo para listado'!$AB$155:$AB$1048576,0),MATCH((CUADRO!M$4&amp;$E996),'Hoja de Trabajo para listado'!$AB$151:$BA$151,0)),0)+IFERROR(INDEX('Hoja de Trabajo para listado'!$BC$155:$CB$1048576,MATCH($A996,'Hoja de Trabajo para listado'!$BC$155:$BC$1048576,0),MATCH((CUADRO!M$4&amp;$E996),'Hoja de Trabajo para listado'!$BC$151:$CB$151,0)),0)+IFERROR(INDEX('Hoja de Trabajo para listado'!$DE$153:$DG$274,MATCH($A996,'Hoja de Trabajo para listado'!$DE$153:$DE$1048576,0),MATCH((CUADRO!M$4&amp;$E996),'Hoja de Trabajo para listado'!$DE$151:$DG$151,0)),0)+IFERROR(INDEX('Hoja de Trabajo para listado'!$CD$155:$DC$1048576,MATCH($A996,'Hoja de Trabajo para listado'!$CD$155:$CD$1048576,0),MATCH((CUADRO!M$4&amp;$E996),'Hoja de Trabajo para listado'!$CD$151:$DC$151,0)),0)</f>
        <v>0</v>
      </c>
      <c r="N996" s="243">
        <f ca="1">+IFERROR(INDEX('Hoja de Trabajo para listado'!$A$155:$Z$1048576,MATCH($A996,'Hoja de Trabajo para listado'!$A$155:$A$1048576,0),MATCH((CUADRO!N$4&amp;$E996),'Hoja de Trabajo para listado'!$A$151:$Z$151,0)),0)+IFERROR(INDEX('Hoja de Trabajo para listado'!$AB$155:$BA$1048576,MATCH($A996,'Hoja de Trabajo para listado'!$AB$155:$AB$1048576,0),MATCH((CUADRO!N$4&amp;$E996),'Hoja de Trabajo para listado'!$AB$151:$BA$151,0)),0)+IFERROR(INDEX('Hoja de Trabajo para listado'!$BC$155:$CB$1048576,MATCH($A996,'Hoja de Trabajo para listado'!$BC$155:$BC$1048576,0),MATCH((CUADRO!N$4&amp;$E996),'Hoja de Trabajo para listado'!$BC$151:$CB$151,0)),0)+IFERROR(INDEX('Hoja de Trabajo para listado'!$DE$153:$DG$274,MATCH($A996,'Hoja de Trabajo para listado'!$DE$153:$DE$1048576,0),MATCH((CUADRO!N$4&amp;$E996),'Hoja de Trabajo para listado'!$DE$151:$DG$151,0)),0)+IFERROR(INDEX('Hoja de Trabajo para listado'!$CD$155:$DC$1048576,MATCH($A996,'Hoja de Trabajo para listado'!$CD$155:$CD$1048576,0),MATCH((CUADRO!N$4&amp;$E996),'Hoja de Trabajo para listado'!$CD$151:$DC$151,0)),0)</f>
        <v>0</v>
      </c>
      <c r="O996" s="243">
        <f ca="1">+IFERROR(INDEX('Hoja de Trabajo para listado'!$A$155:$Z$1048576,MATCH($A996,'Hoja de Trabajo para listado'!$A$155:$A$1048576,0),MATCH((CUADRO!O$4&amp;$E996),'Hoja de Trabajo para listado'!$A$151:$Z$151,0)),0)+IFERROR(INDEX('Hoja de Trabajo para listado'!$AB$155:$BA$1048576,MATCH($A996,'Hoja de Trabajo para listado'!$AB$155:$AB$1048576,0),MATCH((CUADRO!O$4&amp;$E996),'Hoja de Trabajo para listado'!$AB$151:$BA$151,0)),0)+IFERROR(INDEX('Hoja de Trabajo para listado'!$BC$155:$CB$1048576,MATCH($A996,'Hoja de Trabajo para listado'!$BC$155:$BC$1048576,0),MATCH((CUADRO!O$4&amp;$E996),'Hoja de Trabajo para listado'!$BC$151:$CB$151,0)),0)+IFERROR(INDEX('Hoja de Trabajo para listado'!$DE$153:$DG$274,MATCH($A996,'Hoja de Trabajo para listado'!$DE$153:$DE$1048576,0),MATCH((CUADRO!O$4&amp;$E996),'Hoja de Trabajo para listado'!$DE$151:$DG$151,0)),0)+IFERROR(INDEX('Hoja de Trabajo para listado'!$CD$155:$DC$1048576,MATCH($A996,'Hoja de Trabajo para listado'!$CD$155:$CD$1048576,0),MATCH((CUADRO!O$4&amp;$E996),'Hoja de Trabajo para listado'!$CD$151:$DC$151,0)),0)</f>
        <v>0</v>
      </c>
      <c r="P996" s="243">
        <f ca="1">+IFERROR(INDEX('Hoja de Trabajo para listado'!$A$155:$Z$1048576,MATCH($A996,'Hoja de Trabajo para listado'!$A$155:$A$1048576,0),MATCH((CUADRO!P$4&amp;$E996),'Hoja de Trabajo para listado'!$A$151:$Z$151,0)),0)+IFERROR(INDEX('Hoja de Trabajo para listado'!$AB$155:$BA$1048576,MATCH($A996,'Hoja de Trabajo para listado'!$AB$155:$AB$1048576,0),MATCH((CUADRO!P$4&amp;$E996),'Hoja de Trabajo para listado'!$AB$151:$BA$151,0)),0)+IFERROR(INDEX('Hoja de Trabajo para listado'!$BC$155:$CB$1048576,MATCH($A996,'Hoja de Trabajo para listado'!$BC$155:$BC$1048576,0),MATCH((CUADRO!P$4&amp;$E996),'Hoja de Trabajo para listado'!$BC$151:$CB$151,0)),0)+IFERROR(INDEX('Hoja de Trabajo para listado'!$DE$153:$DG$274,MATCH($A996,'Hoja de Trabajo para listado'!$DE$153:$DE$1048576,0),MATCH((CUADRO!P$4&amp;$E996),'Hoja de Trabajo para listado'!$DE$151:$DG$151,0)),0)+IFERROR(INDEX('Hoja de Trabajo para listado'!$CD$155:$DC$1048576,MATCH($A996,'Hoja de Trabajo para listado'!$CD$155:$CD$1048576,0),MATCH((CUADRO!P$4&amp;$E996),'Hoja de Trabajo para listado'!$CD$151:$DC$151,0)),0)</f>
        <v>0</v>
      </c>
      <c r="Q996" s="243">
        <f ca="1">+IFERROR(INDEX('Hoja de Trabajo para listado'!$A$155:$Z$1048576,MATCH($A996,'Hoja de Trabajo para listado'!$A$155:$A$1048576,0),MATCH((CUADRO!Q$4&amp;$E996),'Hoja de Trabajo para listado'!$A$151:$Z$151,0)),0)+IFERROR(INDEX('Hoja de Trabajo para listado'!$AB$155:$BA$1048576,MATCH($A996,'Hoja de Trabajo para listado'!$AB$155:$AB$1048576,0),MATCH((CUADRO!Q$4&amp;$E996),'Hoja de Trabajo para listado'!$AB$151:$BA$151,0)),0)+IFERROR(INDEX('Hoja de Trabajo para listado'!$BC$155:$CB$1048576,MATCH($A996,'Hoja de Trabajo para listado'!$BC$155:$BC$1048576,0),MATCH((CUADRO!Q$4&amp;$E996),'Hoja de Trabajo para listado'!$BC$151:$CB$151,0)),0)+IFERROR(INDEX('Hoja de Trabajo para listado'!$DE$153:$DG$274,MATCH($A996,'Hoja de Trabajo para listado'!$DE$153:$DE$1048576,0),MATCH((CUADRO!Q$4&amp;$E996),'Hoja de Trabajo para listado'!$DE$151:$DG$151,0)),0)+IFERROR(INDEX('Hoja de Trabajo para listado'!$CD$155:$DC$1048576,MATCH($A996,'Hoja de Trabajo para listado'!$CD$155:$CD$1048576,0),MATCH((CUADRO!Q$4&amp;$E996),'Hoja de Trabajo para listado'!$CD$151:$DC$151,0)),0)</f>
        <v>0</v>
      </c>
      <c r="R996" s="243">
        <f t="shared" ca="1" si="30"/>
        <v>0</v>
      </c>
      <c r="S996" s="253">
        <f ca="1">+R995+R996</f>
        <v>0</v>
      </c>
      <c r="T996" s="241">
        <f ca="1">+S996</f>
        <v>0</v>
      </c>
      <c r="U996" s="240">
        <f t="shared" si="31"/>
        <v>2</v>
      </c>
    </row>
    <row r="997" spans="1:21" customFormat="1" ht="15" hidden="1" customHeight="1">
      <c r="A997" s="32">
        <v>1731</v>
      </c>
      <c r="B997" s="381">
        <f>+A997</f>
        <v>1731</v>
      </c>
      <c r="C997" s="245" t="str">
        <f>+VLOOKUP(A997,bd_lista!$A$3:$C$592,3,FALSE)</f>
        <v>Gobierno Autónomo Municipal de Pampa Grande</v>
      </c>
      <c r="D997" s="383" t="str">
        <f>+C997</f>
        <v>Gobierno Autónomo Municipal de Pampa Grande</v>
      </c>
      <c r="E997" s="240" t="s">
        <v>683</v>
      </c>
      <c r="F997" s="241">
        <f ca="1">+IFERROR(INDEX('Hoja de Trabajo para listado'!$A$155:$Z$1048576,MATCH($A997,'Hoja de Trabajo para listado'!$A$155:$A$1048576,0),MATCH((CUADRO!F$4&amp;$E997),'Hoja de Trabajo para listado'!$A$151:$Z$151,0)),0)+IFERROR(INDEX('Hoja de Trabajo para listado'!$AB$155:$BA$1048576,MATCH($A997,'Hoja de Trabajo para listado'!$AB$155:$AB$1048576,0),MATCH((CUADRO!F$4&amp;$E997),'Hoja de Trabajo para listado'!$AB$151:$BA$151,0)),0)+IFERROR(INDEX('Hoja de Trabajo para listado'!$BC$155:$CB$1048576,MATCH($A997,'Hoja de Trabajo para listado'!$BC$155:$BC$1048576,0),MATCH((CUADRO!F$4&amp;$E997),'Hoja de Trabajo para listado'!$BC$151:$CB$151,0)),0)+IFERROR(INDEX('Hoja de Trabajo para listado'!$DE$153:$DG$274,MATCH($A997,'Hoja de Trabajo para listado'!$DE$153:$DE$1048576,0),MATCH((CUADRO!F$4&amp;$E997),'Hoja de Trabajo para listado'!$DE$151:$DG$151,0)),0)+IFERROR(INDEX('Hoja de Trabajo para listado'!$CD$155:$DC$1048576,MATCH($A997,'Hoja de Trabajo para listado'!$CD$155:$CD$1048576,0),MATCH((CUADRO!F$4&amp;$E997),'Hoja de Trabajo para listado'!$CD$151:$DC$151,0)),0)</f>
        <v>0</v>
      </c>
      <c r="G997" s="241">
        <f ca="1">+IFERROR(INDEX('Hoja de Trabajo para listado'!$A$155:$Z$1048576,MATCH($A997,'Hoja de Trabajo para listado'!$A$155:$A$1048576,0),MATCH((CUADRO!G$4&amp;$E997),'Hoja de Trabajo para listado'!$A$151:$Z$151,0)),0)+IFERROR(INDEX('Hoja de Trabajo para listado'!$AB$155:$BA$1048576,MATCH($A997,'Hoja de Trabajo para listado'!$AB$155:$AB$1048576,0),MATCH((CUADRO!G$4&amp;$E997),'Hoja de Trabajo para listado'!$AB$151:$BA$151,0)),0)+IFERROR(INDEX('Hoja de Trabajo para listado'!$BC$155:$CB$1048576,MATCH($A997,'Hoja de Trabajo para listado'!$BC$155:$BC$1048576,0),MATCH((CUADRO!G$4&amp;$E997),'Hoja de Trabajo para listado'!$BC$151:$CB$151,0)),0)+IFERROR(INDEX('Hoja de Trabajo para listado'!$DE$153:$DG$274,MATCH($A997,'Hoja de Trabajo para listado'!$DE$153:$DE$1048576,0),MATCH((CUADRO!G$4&amp;$E997),'Hoja de Trabajo para listado'!$DE$151:$DG$151,0)),0)+IFERROR(INDEX('Hoja de Trabajo para listado'!$CD$155:$DC$1048576,MATCH($A997,'Hoja de Trabajo para listado'!$CD$155:$CD$1048576,0),MATCH((CUADRO!G$4&amp;$E997),'Hoja de Trabajo para listado'!$CD$151:$DC$151,0)),0)</f>
        <v>0</v>
      </c>
      <c r="H997" s="241">
        <f ca="1">+IFERROR(INDEX('Hoja de Trabajo para listado'!$A$155:$Z$1048576,MATCH($A997,'Hoja de Trabajo para listado'!$A$155:$A$1048576,0),MATCH((CUADRO!H$4&amp;$E997),'Hoja de Trabajo para listado'!$A$151:$Z$151,0)),0)+IFERROR(INDEX('Hoja de Trabajo para listado'!$AB$155:$BA$1048576,MATCH($A997,'Hoja de Trabajo para listado'!$AB$155:$AB$1048576,0),MATCH((CUADRO!H$4&amp;$E997),'Hoja de Trabajo para listado'!$AB$151:$BA$151,0)),0)+IFERROR(INDEX('Hoja de Trabajo para listado'!$BC$155:$CB$1048576,MATCH($A997,'Hoja de Trabajo para listado'!$BC$155:$BC$1048576,0),MATCH((CUADRO!H$4&amp;$E997),'Hoja de Trabajo para listado'!$BC$151:$CB$151,0)),0)+IFERROR(INDEX('Hoja de Trabajo para listado'!$DE$153:$DG$274,MATCH($A997,'Hoja de Trabajo para listado'!$DE$153:$DE$1048576,0),MATCH((CUADRO!H$4&amp;$E997),'Hoja de Trabajo para listado'!$DE$151:$DG$151,0)),0)+IFERROR(INDEX('Hoja de Trabajo para listado'!$CD$155:$DC$1048576,MATCH($A997,'Hoja de Trabajo para listado'!$CD$155:$CD$1048576,0),MATCH((CUADRO!H$4&amp;$E997),'Hoja de Trabajo para listado'!$CD$151:$DC$151,0)),0)</f>
        <v>0</v>
      </c>
      <c r="I997" s="241">
        <f ca="1">+IFERROR(INDEX('Hoja de Trabajo para listado'!$A$155:$Z$1048576,MATCH($A997,'Hoja de Trabajo para listado'!$A$155:$A$1048576,0),MATCH((CUADRO!I$4&amp;$E997),'Hoja de Trabajo para listado'!$A$151:$Z$151,0)),0)+IFERROR(INDEX('Hoja de Trabajo para listado'!$AB$155:$BA$1048576,MATCH($A997,'Hoja de Trabajo para listado'!$AB$155:$AB$1048576,0),MATCH((CUADRO!I$4&amp;$E997),'Hoja de Trabajo para listado'!$AB$151:$BA$151,0)),0)+IFERROR(INDEX('Hoja de Trabajo para listado'!$BC$155:$CB$1048576,MATCH($A997,'Hoja de Trabajo para listado'!$BC$155:$BC$1048576,0),MATCH((CUADRO!I$4&amp;$E997),'Hoja de Trabajo para listado'!$BC$151:$CB$151,0)),0)+IFERROR(INDEX('Hoja de Trabajo para listado'!$DE$153:$DG$274,MATCH($A997,'Hoja de Trabajo para listado'!$DE$153:$DE$1048576,0),MATCH((CUADRO!I$4&amp;$E997),'Hoja de Trabajo para listado'!$DE$151:$DG$151,0)),0)+IFERROR(INDEX('Hoja de Trabajo para listado'!$CD$155:$DC$1048576,MATCH($A997,'Hoja de Trabajo para listado'!$CD$155:$CD$1048576,0),MATCH((CUADRO!I$4&amp;$E997),'Hoja de Trabajo para listado'!$CD$151:$DC$151,0)),0)</f>
        <v>0</v>
      </c>
      <c r="J997" s="241">
        <f ca="1">+IFERROR(INDEX('Hoja de Trabajo para listado'!$A$155:$Z$1048576,MATCH($A997,'Hoja de Trabajo para listado'!$A$155:$A$1048576,0),MATCH((CUADRO!J$4&amp;$E997),'Hoja de Trabajo para listado'!$A$151:$Z$151,0)),0)+IFERROR(INDEX('Hoja de Trabajo para listado'!$AB$155:$BA$1048576,MATCH($A997,'Hoja de Trabajo para listado'!$AB$155:$AB$1048576,0),MATCH((CUADRO!J$4&amp;$E997),'Hoja de Trabajo para listado'!$AB$151:$BA$151,0)),0)+IFERROR(INDEX('Hoja de Trabajo para listado'!$BC$155:$CB$1048576,MATCH($A997,'Hoja de Trabajo para listado'!$BC$155:$BC$1048576,0),MATCH((CUADRO!J$4&amp;$E997),'Hoja de Trabajo para listado'!$BC$151:$CB$151,0)),0)+IFERROR(INDEX('Hoja de Trabajo para listado'!$DE$153:$DG$274,MATCH($A997,'Hoja de Trabajo para listado'!$DE$153:$DE$1048576,0),MATCH((CUADRO!J$4&amp;$E997),'Hoja de Trabajo para listado'!$DE$151:$DG$151,0)),0)+IFERROR(INDEX('Hoja de Trabajo para listado'!$CD$155:$DC$1048576,MATCH($A997,'Hoja de Trabajo para listado'!$CD$155:$CD$1048576,0),MATCH((CUADRO!J$4&amp;$E997),'Hoja de Trabajo para listado'!$CD$151:$DC$151,0)),0)</f>
        <v>0</v>
      </c>
      <c r="K997" s="241">
        <f ca="1">+IFERROR(INDEX('Hoja de Trabajo para listado'!$A$155:$Z$1048576,MATCH($A997,'Hoja de Trabajo para listado'!$A$155:$A$1048576,0),MATCH((CUADRO!K$4&amp;$E997),'Hoja de Trabajo para listado'!$A$151:$Z$151,0)),0)+IFERROR(INDEX('Hoja de Trabajo para listado'!$AB$155:$BA$1048576,MATCH($A997,'Hoja de Trabajo para listado'!$AB$155:$AB$1048576,0),MATCH((CUADRO!K$4&amp;$E997),'Hoja de Trabajo para listado'!$AB$151:$BA$151,0)),0)+IFERROR(INDEX('Hoja de Trabajo para listado'!$BC$155:$CB$1048576,MATCH($A997,'Hoja de Trabajo para listado'!$BC$155:$BC$1048576,0),MATCH((CUADRO!K$4&amp;$E997),'Hoja de Trabajo para listado'!$BC$151:$CB$151,0)),0)+IFERROR(INDEX('Hoja de Trabajo para listado'!$DE$153:$DG$274,MATCH($A997,'Hoja de Trabajo para listado'!$DE$153:$DE$1048576,0),MATCH((CUADRO!K$4&amp;$E997),'Hoja de Trabajo para listado'!$DE$151:$DG$151,0)),0)+IFERROR(INDEX('Hoja de Trabajo para listado'!$CD$155:$DC$1048576,MATCH($A997,'Hoja de Trabajo para listado'!$CD$155:$CD$1048576,0),MATCH((CUADRO!K$4&amp;$E997),'Hoja de Trabajo para listado'!$CD$151:$DC$151,0)),0)</f>
        <v>0</v>
      </c>
      <c r="L997" s="241">
        <f ca="1">+IFERROR(INDEX('Hoja de Trabajo para listado'!$A$155:$Z$1048576,MATCH($A997,'Hoja de Trabajo para listado'!$A$155:$A$1048576,0),MATCH((CUADRO!L$4&amp;$E997),'Hoja de Trabajo para listado'!$A$151:$Z$151,0)),0)+IFERROR(INDEX('Hoja de Trabajo para listado'!$AB$155:$BA$1048576,MATCH($A997,'Hoja de Trabajo para listado'!$AB$155:$AB$1048576,0),MATCH((CUADRO!L$4&amp;$E997),'Hoja de Trabajo para listado'!$AB$151:$BA$151,0)),0)+IFERROR(INDEX('Hoja de Trabajo para listado'!$BC$155:$CB$1048576,MATCH($A997,'Hoja de Trabajo para listado'!$BC$155:$BC$1048576,0),MATCH((CUADRO!L$4&amp;$E997),'Hoja de Trabajo para listado'!$BC$151:$CB$151,0)),0)+IFERROR(INDEX('Hoja de Trabajo para listado'!$DE$153:$DG$274,MATCH($A997,'Hoja de Trabajo para listado'!$DE$153:$DE$1048576,0),MATCH((CUADRO!L$4&amp;$E997),'Hoja de Trabajo para listado'!$DE$151:$DG$151,0)),0)+IFERROR(INDEX('Hoja de Trabajo para listado'!$CD$155:$DC$1048576,MATCH($A997,'Hoja de Trabajo para listado'!$CD$155:$CD$1048576,0),MATCH((CUADRO!L$4&amp;$E997),'Hoja de Trabajo para listado'!$CD$151:$DC$151,0)),0)</f>
        <v>0</v>
      </c>
      <c r="M997" s="241">
        <f ca="1">+IFERROR(INDEX('Hoja de Trabajo para listado'!$A$155:$Z$1048576,MATCH($A997,'Hoja de Trabajo para listado'!$A$155:$A$1048576,0),MATCH((CUADRO!M$4&amp;$E997),'Hoja de Trabajo para listado'!$A$151:$Z$151,0)),0)+IFERROR(INDEX('Hoja de Trabajo para listado'!$AB$155:$BA$1048576,MATCH($A997,'Hoja de Trabajo para listado'!$AB$155:$AB$1048576,0),MATCH((CUADRO!M$4&amp;$E997),'Hoja de Trabajo para listado'!$AB$151:$BA$151,0)),0)+IFERROR(INDEX('Hoja de Trabajo para listado'!$BC$155:$CB$1048576,MATCH($A997,'Hoja de Trabajo para listado'!$BC$155:$BC$1048576,0),MATCH((CUADRO!M$4&amp;$E997),'Hoja de Trabajo para listado'!$BC$151:$CB$151,0)),0)+IFERROR(INDEX('Hoja de Trabajo para listado'!$DE$153:$DG$274,MATCH($A997,'Hoja de Trabajo para listado'!$DE$153:$DE$1048576,0),MATCH((CUADRO!M$4&amp;$E997),'Hoja de Trabajo para listado'!$DE$151:$DG$151,0)),0)+IFERROR(INDEX('Hoja de Trabajo para listado'!$CD$155:$DC$1048576,MATCH($A997,'Hoja de Trabajo para listado'!$CD$155:$CD$1048576,0),MATCH((CUADRO!M$4&amp;$E997),'Hoja de Trabajo para listado'!$CD$151:$DC$151,0)),0)</f>
        <v>0</v>
      </c>
      <c r="N997" s="241">
        <f ca="1">+IFERROR(INDEX('Hoja de Trabajo para listado'!$A$155:$Z$1048576,MATCH($A997,'Hoja de Trabajo para listado'!$A$155:$A$1048576,0),MATCH((CUADRO!N$4&amp;$E997),'Hoja de Trabajo para listado'!$A$151:$Z$151,0)),0)+IFERROR(INDEX('Hoja de Trabajo para listado'!$AB$155:$BA$1048576,MATCH($A997,'Hoja de Trabajo para listado'!$AB$155:$AB$1048576,0),MATCH((CUADRO!N$4&amp;$E997),'Hoja de Trabajo para listado'!$AB$151:$BA$151,0)),0)+IFERROR(INDEX('Hoja de Trabajo para listado'!$BC$155:$CB$1048576,MATCH($A997,'Hoja de Trabajo para listado'!$BC$155:$BC$1048576,0),MATCH((CUADRO!N$4&amp;$E997),'Hoja de Trabajo para listado'!$BC$151:$CB$151,0)),0)+IFERROR(INDEX('Hoja de Trabajo para listado'!$DE$153:$DG$274,MATCH($A997,'Hoja de Trabajo para listado'!$DE$153:$DE$1048576,0),MATCH((CUADRO!N$4&amp;$E997),'Hoja de Trabajo para listado'!$DE$151:$DG$151,0)),0)+IFERROR(INDEX('Hoja de Trabajo para listado'!$CD$155:$DC$1048576,MATCH($A997,'Hoja de Trabajo para listado'!$CD$155:$CD$1048576,0),MATCH((CUADRO!N$4&amp;$E997),'Hoja de Trabajo para listado'!$CD$151:$DC$151,0)),0)</f>
        <v>0</v>
      </c>
      <c r="O997" s="241">
        <f ca="1">+IFERROR(INDEX('Hoja de Trabajo para listado'!$A$155:$Z$1048576,MATCH($A997,'Hoja de Trabajo para listado'!$A$155:$A$1048576,0),MATCH((CUADRO!O$4&amp;$E997),'Hoja de Trabajo para listado'!$A$151:$Z$151,0)),0)+IFERROR(INDEX('Hoja de Trabajo para listado'!$AB$155:$BA$1048576,MATCH($A997,'Hoja de Trabajo para listado'!$AB$155:$AB$1048576,0),MATCH((CUADRO!O$4&amp;$E997),'Hoja de Trabajo para listado'!$AB$151:$BA$151,0)),0)+IFERROR(INDEX('Hoja de Trabajo para listado'!$BC$155:$CB$1048576,MATCH($A997,'Hoja de Trabajo para listado'!$BC$155:$BC$1048576,0),MATCH((CUADRO!O$4&amp;$E997),'Hoja de Trabajo para listado'!$BC$151:$CB$151,0)),0)+IFERROR(INDEX('Hoja de Trabajo para listado'!$DE$153:$DG$274,MATCH($A997,'Hoja de Trabajo para listado'!$DE$153:$DE$1048576,0),MATCH((CUADRO!O$4&amp;$E997),'Hoja de Trabajo para listado'!$DE$151:$DG$151,0)),0)+IFERROR(INDEX('Hoja de Trabajo para listado'!$CD$155:$DC$1048576,MATCH($A997,'Hoja de Trabajo para listado'!$CD$155:$CD$1048576,0),MATCH((CUADRO!O$4&amp;$E997),'Hoja de Trabajo para listado'!$CD$151:$DC$151,0)),0)</f>
        <v>0</v>
      </c>
      <c r="P997" s="241">
        <f ca="1">+IFERROR(INDEX('Hoja de Trabajo para listado'!$A$155:$Z$1048576,MATCH($A997,'Hoja de Trabajo para listado'!$A$155:$A$1048576,0),MATCH((CUADRO!P$4&amp;$E997),'Hoja de Trabajo para listado'!$A$151:$Z$151,0)),0)+IFERROR(INDEX('Hoja de Trabajo para listado'!$AB$155:$BA$1048576,MATCH($A997,'Hoja de Trabajo para listado'!$AB$155:$AB$1048576,0),MATCH((CUADRO!P$4&amp;$E997),'Hoja de Trabajo para listado'!$AB$151:$BA$151,0)),0)+IFERROR(INDEX('Hoja de Trabajo para listado'!$BC$155:$CB$1048576,MATCH($A997,'Hoja de Trabajo para listado'!$BC$155:$BC$1048576,0),MATCH((CUADRO!P$4&amp;$E997),'Hoja de Trabajo para listado'!$BC$151:$CB$151,0)),0)+IFERROR(INDEX('Hoja de Trabajo para listado'!$DE$153:$DG$274,MATCH($A997,'Hoja de Trabajo para listado'!$DE$153:$DE$1048576,0),MATCH((CUADRO!P$4&amp;$E997),'Hoja de Trabajo para listado'!$DE$151:$DG$151,0)),0)+IFERROR(INDEX('Hoja de Trabajo para listado'!$CD$155:$DC$1048576,MATCH($A997,'Hoja de Trabajo para listado'!$CD$155:$CD$1048576,0),MATCH((CUADRO!P$4&amp;$E997),'Hoja de Trabajo para listado'!$CD$151:$DC$151,0)),0)</f>
        <v>0</v>
      </c>
      <c r="Q997" s="241">
        <f ca="1">+IFERROR(INDEX('Hoja de Trabajo para listado'!$A$155:$Z$1048576,MATCH($A997,'Hoja de Trabajo para listado'!$A$155:$A$1048576,0),MATCH((CUADRO!Q$4&amp;$E997),'Hoja de Trabajo para listado'!$A$151:$Z$151,0)),0)+IFERROR(INDEX('Hoja de Trabajo para listado'!$AB$155:$BA$1048576,MATCH($A997,'Hoja de Trabajo para listado'!$AB$155:$AB$1048576,0),MATCH((CUADRO!Q$4&amp;$E997),'Hoja de Trabajo para listado'!$AB$151:$BA$151,0)),0)+IFERROR(INDEX('Hoja de Trabajo para listado'!$BC$155:$CB$1048576,MATCH($A997,'Hoja de Trabajo para listado'!$BC$155:$BC$1048576,0),MATCH((CUADRO!Q$4&amp;$E997),'Hoja de Trabajo para listado'!$BC$151:$CB$151,0)),0)+IFERROR(INDEX('Hoja de Trabajo para listado'!$DE$153:$DG$274,MATCH($A997,'Hoja de Trabajo para listado'!$DE$153:$DE$1048576,0),MATCH((CUADRO!Q$4&amp;$E997),'Hoja de Trabajo para listado'!$DE$151:$DG$151,0)),0)+IFERROR(INDEX('Hoja de Trabajo para listado'!$CD$155:$DC$1048576,MATCH($A997,'Hoja de Trabajo para listado'!$CD$155:$CD$1048576,0),MATCH((CUADRO!Q$4&amp;$E997),'Hoja de Trabajo para listado'!$CD$151:$DC$151,0)),0)</f>
        <v>0</v>
      </c>
      <c r="R997" s="241">
        <f t="shared" ca="1" si="30"/>
        <v>0</v>
      </c>
      <c r="S997" s="247"/>
      <c r="T997" s="262">
        <f ca="1">+T998</f>
        <v>0</v>
      </c>
      <c r="U997" s="268">
        <f t="shared" si="31"/>
        <v>1</v>
      </c>
    </row>
    <row r="998" spans="1:21" customFormat="1" ht="15" hidden="1" customHeight="1">
      <c r="A998" s="32">
        <v>1731</v>
      </c>
      <c r="B998" s="382"/>
      <c r="C998" s="245" t="str">
        <f>+VLOOKUP(A998,bd_lista!$A$3:$C$592,3,FALSE)</f>
        <v>Gobierno Autónomo Municipal de Pampa Grande</v>
      </c>
      <c r="D998" s="384"/>
      <c r="E998" s="242" t="s">
        <v>684</v>
      </c>
      <c r="F998" s="243">
        <f ca="1">+IFERROR(INDEX('Hoja de Trabajo para listado'!$A$155:$Z$1048576,MATCH($A998,'Hoja de Trabajo para listado'!$A$155:$A$1048576,0),MATCH((CUADRO!F$4&amp;$E998),'Hoja de Trabajo para listado'!$A$151:$Z$151,0)),0)+IFERROR(INDEX('Hoja de Trabajo para listado'!$AB$155:$BA$1048576,MATCH($A998,'Hoja de Trabajo para listado'!$AB$155:$AB$1048576,0),MATCH((CUADRO!F$4&amp;$E998),'Hoja de Trabajo para listado'!$AB$151:$BA$151,0)),0)+IFERROR(INDEX('Hoja de Trabajo para listado'!$BC$155:$CB$1048576,MATCH($A998,'Hoja de Trabajo para listado'!$BC$155:$BC$1048576,0),MATCH((CUADRO!F$4&amp;$E998),'Hoja de Trabajo para listado'!$BC$151:$CB$151,0)),0)+IFERROR(INDEX('Hoja de Trabajo para listado'!$DE$153:$DG$274,MATCH($A998,'Hoja de Trabajo para listado'!$DE$153:$DE$1048576,0),MATCH((CUADRO!F$4&amp;$E998),'Hoja de Trabajo para listado'!$DE$151:$DG$151,0)),0)+IFERROR(INDEX('Hoja de Trabajo para listado'!$CD$155:$DC$1048576,MATCH($A998,'Hoja de Trabajo para listado'!$CD$155:$CD$1048576,0),MATCH((CUADRO!F$4&amp;$E998),'Hoja de Trabajo para listado'!$CD$151:$DC$151,0)),0)</f>
        <v>0</v>
      </c>
      <c r="G998" s="243">
        <f ca="1">+IFERROR(INDEX('Hoja de Trabajo para listado'!$A$155:$Z$1048576,MATCH($A998,'Hoja de Trabajo para listado'!$A$155:$A$1048576,0),MATCH((CUADRO!G$4&amp;$E998),'Hoja de Trabajo para listado'!$A$151:$Z$151,0)),0)+IFERROR(INDEX('Hoja de Trabajo para listado'!$AB$155:$BA$1048576,MATCH($A998,'Hoja de Trabajo para listado'!$AB$155:$AB$1048576,0),MATCH((CUADRO!G$4&amp;$E998),'Hoja de Trabajo para listado'!$AB$151:$BA$151,0)),0)+IFERROR(INDEX('Hoja de Trabajo para listado'!$BC$155:$CB$1048576,MATCH($A998,'Hoja de Trabajo para listado'!$BC$155:$BC$1048576,0),MATCH((CUADRO!G$4&amp;$E998),'Hoja de Trabajo para listado'!$BC$151:$CB$151,0)),0)+IFERROR(INDEX('Hoja de Trabajo para listado'!$DE$153:$DG$274,MATCH($A998,'Hoja de Trabajo para listado'!$DE$153:$DE$1048576,0),MATCH((CUADRO!G$4&amp;$E998),'Hoja de Trabajo para listado'!$DE$151:$DG$151,0)),0)+IFERROR(INDEX('Hoja de Trabajo para listado'!$CD$155:$DC$1048576,MATCH($A998,'Hoja de Trabajo para listado'!$CD$155:$CD$1048576,0),MATCH((CUADRO!G$4&amp;$E998),'Hoja de Trabajo para listado'!$CD$151:$DC$151,0)),0)</f>
        <v>0</v>
      </c>
      <c r="H998" s="243">
        <f ca="1">+IFERROR(INDEX('Hoja de Trabajo para listado'!$A$155:$Z$1048576,MATCH($A998,'Hoja de Trabajo para listado'!$A$155:$A$1048576,0),MATCH((CUADRO!H$4&amp;$E998),'Hoja de Trabajo para listado'!$A$151:$Z$151,0)),0)+IFERROR(INDEX('Hoja de Trabajo para listado'!$AB$155:$BA$1048576,MATCH($A998,'Hoja de Trabajo para listado'!$AB$155:$AB$1048576,0),MATCH((CUADRO!H$4&amp;$E998),'Hoja de Trabajo para listado'!$AB$151:$BA$151,0)),0)+IFERROR(INDEX('Hoja de Trabajo para listado'!$BC$155:$CB$1048576,MATCH($A998,'Hoja de Trabajo para listado'!$BC$155:$BC$1048576,0),MATCH((CUADRO!H$4&amp;$E998),'Hoja de Trabajo para listado'!$BC$151:$CB$151,0)),0)+IFERROR(INDEX('Hoja de Trabajo para listado'!$DE$153:$DG$274,MATCH($A998,'Hoja de Trabajo para listado'!$DE$153:$DE$1048576,0),MATCH((CUADRO!H$4&amp;$E998),'Hoja de Trabajo para listado'!$DE$151:$DG$151,0)),0)+IFERROR(INDEX('Hoja de Trabajo para listado'!$CD$155:$DC$1048576,MATCH($A998,'Hoja de Trabajo para listado'!$CD$155:$CD$1048576,0),MATCH((CUADRO!H$4&amp;$E998),'Hoja de Trabajo para listado'!$CD$151:$DC$151,0)),0)</f>
        <v>0</v>
      </c>
      <c r="I998" s="243">
        <f ca="1">+IFERROR(INDEX('Hoja de Trabajo para listado'!$A$155:$Z$1048576,MATCH($A998,'Hoja de Trabajo para listado'!$A$155:$A$1048576,0),MATCH((CUADRO!I$4&amp;$E998),'Hoja de Trabajo para listado'!$A$151:$Z$151,0)),0)+IFERROR(INDEX('Hoja de Trabajo para listado'!$AB$155:$BA$1048576,MATCH($A998,'Hoja de Trabajo para listado'!$AB$155:$AB$1048576,0),MATCH((CUADRO!I$4&amp;$E998),'Hoja de Trabajo para listado'!$AB$151:$BA$151,0)),0)+IFERROR(INDEX('Hoja de Trabajo para listado'!$BC$155:$CB$1048576,MATCH($A998,'Hoja de Trabajo para listado'!$BC$155:$BC$1048576,0),MATCH((CUADRO!I$4&amp;$E998),'Hoja de Trabajo para listado'!$BC$151:$CB$151,0)),0)+IFERROR(INDEX('Hoja de Trabajo para listado'!$DE$153:$DG$274,MATCH($A998,'Hoja de Trabajo para listado'!$DE$153:$DE$1048576,0),MATCH((CUADRO!I$4&amp;$E998),'Hoja de Trabajo para listado'!$DE$151:$DG$151,0)),0)+IFERROR(INDEX('Hoja de Trabajo para listado'!$CD$155:$DC$1048576,MATCH($A998,'Hoja de Trabajo para listado'!$CD$155:$CD$1048576,0),MATCH((CUADRO!I$4&amp;$E998),'Hoja de Trabajo para listado'!$CD$151:$DC$151,0)),0)</f>
        <v>0</v>
      </c>
      <c r="J998" s="243">
        <f ca="1">+IFERROR(INDEX('Hoja de Trabajo para listado'!$A$155:$Z$1048576,MATCH($A998,'Hoja de Trabajo para listado'!$A$155:$A$1048576,0),MATCH((CUADRO!J$4&amp;$E998),'Hoja de Trabajo para listado'!$A$151:$Z$151,0)),0)+IFERROR(INDEX('Hoja de Trabajo para listado'!$AB$155:$BA$1048576,MATCH($A998,'Hoja de Trabajo para listado'!$AB$155:$AB$1048576,0),MATCH((CUADRO!J$4&amp;$E998),'Hoja de Trabajo para listado'!$AB$151:$BA$151,0)),0)+IFERROR(INDEX('Hoja de Trabajo para listado'!$BC$155:$CB$1048576,MATCH($A998,'Hoja de Trabajo para listado'!$BC$155:$BC$1048576,0),MATCH((CUADRO!J$4&amp;$E998),'Hoja de Trabajo para listado'!$BC$151:$CB$151,0)),0)+IFERROR(INDEX('Hoja de Trabajo para listado'!$DE$153:$DG$274,MATCH($A998,'Hoja de Trabajo para listado'!$DE$153:$DE$1048576,0),MATCH((CUADRO!J$4&amp;$E998),'Hoja de Trabajo para listado'!$DE$151:$DG$151,0)),0)+IFERROR(INDEX('Hoja de Trabajo para listado'!$CD$155:$DC$1048576,MATCH($A998,'Hoja de Trabajo para listado'!$CD$155:$CD$1048576,0),MATCH((CUADRO!J$4&amp;$E998),'Hoja de Trabajo para listado'!$CD$151:$DC$151,0)),0)</f>
        <v>0</v>
      </c>
      <c r="K998" s="243">
        <f ca="1">+IFERROR(INDEX('Hoja de Trabajo para listado'!$A$155:$Z$1048576,MATCH($A998,'Hoja de Trabajo para listado'!$A$155:$A$1048576,0),MATCH((CUADRO!K$4&amp;$E998),'Hoja de Trabajo para listado'!$A$151:$Z$151,0)),0)+IFERROR(INDEX('Hoja de Trabajo para listado'!$AB$155:$BA$1048576,MATCH($A998,'Hoja de Trabajo para listado'!$AB$155:$AB$1048576,0),MATCH((CUADRO!K$4&amp;$E998),'Hoja de Trabajo para listado'!$AB$151:$BA$151,0)),0)+IFERROR(INDEX('Hoja de Trabajo para listado'!$BC$155:$CB$1048576,MATCH($A998,'Hoja de Trabajo para listado'!$BC$155:$BC$1048576,0),MATCH((CUADRO!K$4&amp;$E998),'Hoja de Trabajo para listado'!$BC$151:$CB$151,0)),0)+IFERROR(INDEX('Hoja de Trabajo para listado'!$DE$153:$DG$274,MATCH($A998,'Hoja de Trabajo para listado'!$DE$153:$DE$1048576,0),MATCH((CUADRO!K$4&amp;$E998),'Hoja de Trabajo para listado'!$DE$151:$DG$151,0)),0)+IFERROR(INDEX('Hoja de Trabajo para listado'!$CD$155:$DC$1048576,MATCH($A998,'Hoja de Trabajo para listado'!$CD$155:$CD$1048576,0),MATCH((CUADRO!K$4&amp;$E998),'Hoja de Trabajo para listado'!$CD$151:$DC$151,0)),0)</f>
        <v>0</v>
      </c>
      <c r="L998" s="243">
        <f ca="1">+IFERROR(INDEX('Hoja de Trabajo para listado'!$A$155:$Z$1048576,MATCH($A998,'Hoja de Trabajo para listado'!$A$155:$A$1048576,0),MATCH((CUADRO!L$4&amp;$E998),'Hoja de Trabajo para listado'!$A$151:$Z$151,0)),0)+IFERROR(INDEX('Hoja de Trabajo para listado'!$AB$155:$BA$1048576,MATCH($A998,'Hoja de Trabajo para listado'!$AB$155:$AB$1048576,0),MATCH((CUADRO!L$4&amp;$E998),'Hoja de Trabajo para listado'!$AB$151:$BA$151,0)),0)+IFERROR(INDEX('Hoja de Trabajo para listado'!$BC$155:$CB$1048576,MATCH($A998,'Hoja de Trabajo para listado'!$BC$155:$BC$1048576,0),MATCH((CUADRO!L$4&amp;$E998),'Hoja de Trabajo para listado'!$BC$151:$CB$151,0)),0)+IFERROR(INDEX('Hoja de Trabajo para listado'!$DE$153:$DG$274,MATCH($A998,'Hoja de Trabajo para listado'!$DE$153:$DE$1048576,0),MATCH((CUADRO!L$4&amp;$E998),'Hoja de Trabajo para listado'!$DE$151:$DG$151,0)),0)+IFERROR(INDEX('Hoja de Trabajo para listado'!$CD$155:$DC$1048576,MATCH($A998,'Hoja de Trabajo para listado'!$CD$155:$CD$1048576,0),MATCH((CUADRO!L$4&amp;$E998),'Hoja de Trabajo para listado'!$CD$151:$DC$151,0)),0)</f>
        <v>0</v>
      </c>
      <c r="M998" s="243">
        <f ca="1">+IFERROR(INDEX('Hoja de Trabajo para listado'!$A$155:$Z$1048576,MATCH($A998,'Hoja de Trabajo para listado'!$A$155:$A$1048576,0),MATCH((CUADRO!M$4&amp;$E998),'Hoja de Trabajo para listado'!$A$151:$Z$151,0)),0)+IFERROR(INDEX('Hoja de Trabajo para listado'!$AB$155:$BA$1048576,MATCH($A998,'Hoja de Trabajo para listado'!$AB$155:$AB$1048576,0),MATCH((CUADRO!M$4&amp;$E998),'Hoja de Trabajo para listado'!$AB$151:$BA$151,0)),0)+IFERROR(INDEX('Hoja de Trabajo para listado'!$BC$155:$CB$1048576,MATCH($A998,'Hoja de Trabajo para listado'!$BC$155:$BC$1048576,0),MATCH((CUADRO!M$4&amp;$E998),'Hoja de Trabajo para listado'!$BC$151:$CB$151,0)),0)+IFERROR(INDEX('Hoja de Trabajo para listado'!$DE$153:$DG$274,MATCH($A998,'Hoja de Trabajo para listado'!$DE$153:$DE$1048576,0),MATCH((CUADRO!M$4&amp;$E998),'Hoja de Trabajo para listado'!$DE$151:$DG$151,0)),0)+IFERROR(INDEX('Hoja de Trabajo para listado'!$CD$155:$DC$1048576,MATCH($A998,'Hoja de Trabajo para listado'!$CD$155:$CD$1048576,0),MATCH((CUADRO!M$4&amp;$E998),'Hoja de Trabajo para listado'!$CD$151:$DC$151,0)),0)</f>
        <v>0</v>
      </c>
      <c r="N998" s="243">
        <f ca="1">+IFERROR(INDEX('Hoja de Trabajo para listado'!$A$155:$Z$1048576,MATCH($A998,'Hoja de Trabajo para listado'!$A$155:$A$1048576,0),MATCH((CUADRO!N$4&amp;$E998),'Hoja de Trabajo para listado'!$A$151:$Z$151,0)),0)+IFERROR(INDEX('Hoja de Trabajo para listado'!$AB$155:$BA$1048576,MATCH($A998,'Hoja de Trabajo para listado'!$AB$155:$AB$1048576,0),MATCH((CUADRO!N$4&amp;$E998),'Hoja de Trabajo para listado'!$AB$151:$BA$151,0)),0)+IFERROR(INDEX('Hoja de Trabajo para listado'!$BC$155:$CB$1048576,MATCH($A998,'Hoja de Trabajo para listado'!$BC$155:$BC$1048576,0),MATCH((CUADRO!N$4&amp;$E998),'Hoja de Trabajo para listado'!$BC$151:$CB$151,0)),0)+IFERROR(INDEX('Hoja de Trabajo para listado'!$DE$153:$DG$274,MATCH($A998,'Hoja de Trabajo para listado'!$DE$153:$DE$1048576,0),MATCH((CUADRO!N$4&amp;$E998),'Hoja de Trabajo para listado'!$DE$151:$DG$151,0)),0)+IFERROR(INDEX('Hoja de Trabajo para listado'!$CD$155:$DC$1048576,MATCH($A998,'Hoja de Trabajo para listado'!$CD$155:$CD$1048576,0),MATCH((CUADRO!N$4&amp;$E998),'Hoja de Trabajo para listado'!$CD$151:$DC$151,0)),0)</f>
        <v>0</v>
      </c>
      <c r="O998" s="243">
        <f ca="1">+IFERROR(INDEX('Hoja de Trabajo para listado'!$A$155:$Z$1048576,MATCH($A998,'Hoja de Trabajo para listado'!$A$155:$A$1048576,0),MATCH((CUADRO!O$4&amp;$E998),'Hoja de Trabajo para listado'!$A$151:$Z$151,0)),0)+IFERROR(INDEX('Hoja de Trabajo para listado'!$AB$155:$BA$1048576,MATCH($A998,'Hoja de Trabajo para listado'!$AB$155:$AB$1048576,0),MATCH((CUADRO!O$4&amp;$E998),'Hoja de Trabajo para listado'!$AB$151:$BA$151,0)),0)+IFERROR(INDEX('Hoja de Trabajo para listado'!$BC$155:$CB$1048576,MATCH($A998,'Hoja de Trabajo para listado'!$BC$155:$BC$1048576,0),MATCH((CUADRO!O$4&amp;$E998),'Hoja de Trabajo para listado'!$BC$151:$CB$151,0)),0)+IFERROR(INDEX('Hoja de Trabajo para listado'!$DE$153:$DG$274,MATCH($A998,'Hoja de Trabajo para listado'!$DE$153:$DE$1048576,0),MATCH((CUADRO!O$4&amp;$E998),'Hoja de Trabajo para listado'!$DE$151:$DG$151,0)),0)+IFERROR(INDEX('Hoja de Trabajo para listado'!$CD$155:$DC$1048576,MATCH($A998,'Hoja de Trabajo para listado'!$CD$155:$CD$1048576,0),MATCH((CUADRO!O$4&amp;$E998),'Hoja de Trabajo para listado'!$CD$151:$DC$151,0)),0)</f>
        <v>0</v>
      </c>
      <c r="P998" s="243">
        <f ca="1">+IFERROR(INDEX('Hoja de Trabajo para listado'!$A$155:$Z$1048576,MATCH($A998,'Hoja de Trabajo para listado'!$A$155:$A$1048576,0),MATCH((CUADRO!P$4&amp;$E998),'Hoja de Trabajo para listado'!$A$151:$Z$151,0)),0)+IFERROR(INDEX('Hoja de Trabajo para listado'!$AB$155:$BA$1048576,MATCH($A998,'Hoja de Trabajo para listado'!$AB$155:$AB$1048576,0),MATCH((CUADRO!P$4&amp;$E998),'Hoja de Trabajo para listado'!$AB$151:$BA$151,0)),0)+IFERROR(INDEX('Hoja de Trabajo para listado'!$BC$155:$CB$1048576,MATCH($A998,'Hoja de Trabajo para listado'!$BC$155:$BC$1048576,0),MATCH((CUADRO!P$4&amp;$E998),'Hoja de Trabajo para listado'!$BC$151:$CB$151,0)),0)+IFERROR(INDEX('Hoja de Trabajo para listado'!$DE$153:$DG$274,MATCH($A998,'Hoja de Trabajo para listado'!$DE$153:$DE$1048576,0),MATCH((CUADRO!P$4&amp;$E998),'Hoja de Trabajo para listado'!$DE$151:$DG$151,0)),0)+IFERROR(INDEX('Hoja de Trabajo para listado'!$CD$155:$DC$1048576,MATCH($A998,'Hoja de Trabajo para listado'!$CD$155:$CD$1048576,0),MATCH((CUADRO!P$4&amp;$E998),'Hoja de Trabajo para listado'!$CD$151:$DC$151,0)),0)</f>
        <v>0</v>
      </c>
      <c r="Q998" s="243">
        <f ca="1">+IFERROR(INDEX('Hoja de Trabajo para listado'!$A$155:$Z$1048576,MATCH($A998,'Hoja de Trabajo para listado'!$A$155:$A$1048576,0),MATCH((CUADRO!Q$4&amp;$E998),'Hoja de Trabajo para listado'!$A$151:$Z$151,0)),0)+IFERROR(INDEX('Hoja de Trabajo para listado'!$AB$155:$BA$1048576,MATCH($A998,'Hoja de Trabajo para listado'!$AB$155:$AB$1048576,0),MATCH((CUADRO!Q$4&amp;$E998),'Hoja de Trabajo para listado'!$AB$151:$BA$151,0)),0)+IFERROR(INDEX('Hoja de Trabajo para listado'!$BC$155:$CB$1048576,MATCH($A998,'Hoja de Trabajo para listado'!$BC$155:$BC$1048576,0),MATCH((CUADRO!Q$4&amp;$E998),'Hoja de Trabajo para listado'!$BC$151:$CB$151,0)),0)+IFERROR(INDEX('Hoja de Trabajo para listado'!$DE$153:$DG$274,MATCH($A998,'Hoja de Trabajo para listado'!$DE$153:$DE$1048576,0),MATCH((CUADRO!Q$4&amp;$E998),'Hoja de Trabajo para listado'!$DE$151:$DG$151,0)),0)+IFERROR(INDEX('Hoja de Trabajo para listado'!$CD$155:$DC$1048576,MATCH($A998,'Hoja de Trabajo para listado'!$CD$155:$CD$1048576,0),MATCH((CUADRO!Q$4&amp;$E998),'Hoja de Trabajo para listado'!$CD$151:$DC$151,0)),0)</f>
        <v>0</v>
      </c>
      <c r="R998" s="243">
        <f t="shared" ca="1" si="30"/>
        <v>0</v>
      </c>
      <c r="S998" s="253">
        <f ca="1">+R997+R998</f>
        <v>0</v>
      </c>
      <c r="T998" s="243">
        <f ca="1">+S998</f>
        <v>0</v>
      </c>
      <c r="U998" s="242">
        <f t="shared" si="31"/>
        <v>2</v>
      </c>
    </row>
    <row r="999" spans="1:21" customFormat="1" ht="15" hidden="1" customHeight="1">
      <c r="A999" s="32">
        <v>1732</v>
      </c>
      <c r="B999" s="381">
        <f>+A999</f>
        <v>1732</v>
      </c>
      <c r="C999" s="245" t="str">
        <f>+VLOOKUP(A999,bd_lista!$A$3:$C$592,3,FALSE)</f>
        <v>Gobierno Autónomo Municipal de Mairana</v>
      </c>
      <c r="D999" s="383" t="str">
        <f>+C999</f>
        <v>Gobierno Autónomo Municipal de Mairana</v>
      </c>
      <c r="E999" s="240" t="s">
        <v>683</v>
      </c>
      <c r="F999" s="241">
        <f ca="1">+IFERROR(INDEX('Hoja de Trabajo para listado'!$A$155:$Z$1048576,MATCH($A999,'Hoja de Trabajo para listado'!$A$155:$A$1048576,0),MATCH((CUADRO!F$4&amp;$E999),'Hoja de Trabajo para listado'!$A$151:$Z$151,0)),0)+IFERROR(INDEX('Hoja de Trabajo para listado'!$AB$155:$BA$1048576,MATCH($A999,'Hoja de Trabajo para listado'!$AB$155:$AB$1048576,0),MATCH((CUADRO!F$4&amp;$E999),'Hoja de Trabajo para listado'!$AB$151:$BA$151,0)),0)+IFERROR(INDEX('Hoja de Trabajo para listado'!$BC$155:$CB$1048576,MATCH($A999,'Hoja de Trabajo para listado'!$BC$155:$BC$1048576,0),MATCH((CUADRO!F$4&amp;$E999),'Hoja de Trabajo para listado'!$BC$151:$CB$151,0)),0)+IFERROR(INDEX('Hoja de Trabajo para listado'!$DE$153:$DG$274,MATCH($A999,'Hoja de Trabajo para listado'!$DE$153:$DE$1048576,0),MATCH((CUADRO!F$4&amp;$E999),'Hoja de Trabajo para listado'!$DE$151:$DG$151,0)),0)+IFERROR(INDEX('Hoja de Trabajo para listado'!$CD$155:$DC$1048576,MATCH($A999,'Hoja de Trabajo para listado'!$CD$155:$CD$1048576,0),MATCH((CUADRO!F$4&amp;$E999),'Hoja de Trabajo para listado'!$CD$151:$DC$151,0)),0)</f>
        <v>0</v>
      </c>
      <c r="G999" s="241">
        <f ca="1">+IFERROR(INDEX('Hoja de Trabajo para listado'!$A$155:$Z$1048576,MATCH($A999,'Hoja de Trabajo para listado'!$A$155:$A$1048576,0),MATCH((CUADRO!G$4&amp;$E999),'Hoja de Trabajo para listado'!$A$151:$Z$151,0)),0)+IFERROR(INDEX('Hoja de Trabajo para listado'!$AB$155:$BA$1048576,MATCH($A999,'Hoja de Trabajo para listado'!$AB$155:$AB$1048576,0),MATCH((CUADRO!G$4&amp;$E999),'Hoja de Trabajo para listado'!$AB$151:$BA$151,0)),0)+IFERROR(INDEX('Hoja de Trabajo para listado'!$BC$155:$CB$1048576,MATCH($A999,'Hoja de Trabajo para listado'!$BC$155:$BC$1048576,0),MATCH((CUADRO!G$4&amp;$E999),'Hoja de Trabajo para listado'!$BC$151:$CB$151,0)),0)+IFERROR(INDEX('Hoja de Trabajo para listado'!$DE$153:$DG$274,MATCH($A999,'Hoja de Trabajo para listado'!$DE$153:$DE$1048576,0),MATCH((CUADRO!G$4&amp;$E999),'Hoja de Trabajo para listado'!$DE$151:$DG$151,0)),0)+IFERROR(INDEX('Hoja de Trabajo para listado'!$CD$155:$DC$1048576,MATCH($A999,'Hoja de Trabajo para listado'!$CD$155:$CD$1048576,0),MATCH((CUADRO!G$4&amp;$E999),'Hoja de Trabajo para listado'!$CD$151:$DC$151,0)),0)</f>
        <v>0</v>
      </c>
      <c r="H999" s="241">
        <f ca="1">+IFERROR(INDEX('Hoja de Trabajo para listado'!$A$155:$Z$1048576,MATCH($A999,'Hoja de Trabajo para listado'!$A$155:$A$1048576,0),MATCH((CUADRO!H$4&amp;$E999),'Hoja de Trabajo para listado'!$A$151:$Z$151,0)),0)+IFERROR(INDEX('Hoja de Trabajo para listado'!$AB$155:$BA$1048576,MATCH($A999,'Hoja de Trabajo para listado'!$AB$155:$AB$1048576,0),MATCH((CUADRO!H$4&amp;$E999),'Hoja de Trabajo para listado'!$AB$151:$BA$151,0)),0)+IFERROR(INDEX('Hoja de Trabajo para listado'!$BC$155:$CB$1048576,MATCH($A999,'Hoja de Trabajo para listado'!$BC$155:$BC$1048576,0),MATCH((CUADRO!H$4&amp;$E999),'Hoja de Trabajo para listado'!$BC$151:$CB$151,0)),0)+IFERROR(INDEX('Hoja de Trabajo para listado'!$DE$153:$DG$274,MATCH($A999,'Hoja de Trabajo para listado'!$DE$153:$DE$1048576,0),MATCH((CUADRO!H$4&amp;$E999),'Hoja de Trabajo para listado'!$DE$151:$DG$151,0)),0)+IFERROR(INDEX('Hoja de Trabajo para listado'!$CD$155:$DC$1048576,MATCH($A999,'Hoja de Trabajo para listado'!$CD$155:$CD$1048576,0),MATCH((CUADRO!H$4&amp;$E999),'Hoja de Trabajo para listado'!$CD$151:$DC$151,0)),0)</f>
        <v>0</v>
      </c>
      <c r="I999" s="241">
        <f ca="1">+IFERROR(INDEX('Hoja de Trabajo para listado'!$A$155:$Z$1048576,MATCH($A999,'Hoja de Trabajo para listado'!$A$155:$A$1048576,0),MATCH((CUADRO!I$4&amp;$E999),'Hoja de Trabajo para listado'!$A$151:$Z$151,0)),0)+IFERROR(INDEX('Hoja de Trabajo para listado'!$AB$155:$BA$1048576,MATCH($A999,'Hoja de Trabajo para listado'!$AB$155:$AB$1048576,0),MATCH((CUADRO!I$4&amp;$E999),'Hoja de Trabajo para listado'!$AB$151:$BA$151,0)),0)+IFERROR(INDEX('Hoja de Trabajo para listado'!$BC$155:$CB$1048576,MATCH($A999,'Hoja de Trabajo para listado'!$BC$155:$BC$1048576,0),MATCH((CUADRO!I$4&amp;$E999),'Hoja de Trabajo para listado'!$BC$151:$CB$151,0)),0)+IFERROR(INDEX('Hoja de Trabajo para listado'!$DE$153:$DG$274,MATCH($A999,'Hoja de Trabajo para listado'!$DE$153:$DE$1048576,0),MATCH((CUADRO!I$4&amp;$E999),'Hoja de Trabajo para listado'!$DE$151:$DG$151,0)),0)+IFERROR(INDEX('Hoja de Trabajo para listado'!$CD$155:$DC$1048576,MATCH($A999,'Hoja de Trabajo para listado'!$CD$155:$CD$1048576,0),MATCH((CUADRO!I$4&amp;$E999),'Hoja de Trabajo para listado'!$CD$151:$DC$151,0)),0)</f>
        <v>0</v>
      </c>
      <c r="J999" s="241">
        <f ca="1">+IFERROR(INDEX('Hoja de Trabajo para listado'!$A$155:$Z$1048576,MATCH($A999,'Hoja de Trabajo para listado'!$A$155:$A$1048576,0),MATCH((CUADRO!J$4&amp;$E999),'Hoja de Trabajo para listado'!$A$151:$Z$151,0)),0)+IFERROR(INDEX('Hoja de Trabajo para listado'!$AB$155:$BA$1048576,MATCH($A999,'Hoja de Trabajo para listado'!$AB$155:$AB$1048576,0),MATCH((CUADRO!J$4&amp;$E999),'Hoja de Trabajo para listado'!$AB$151:$BA$151,0)),0)+IFERROR(INDEX('Hoja de Trabajo para listado'!$BC$155:$CB$1048576,MATCH($A999,'Hoja de Trabajo para listado'!$BC$155:$BC$1048576,0),MATCH((CUADRO!J$4&amp;$E999),'Hoja de Trabajo para listado'!$BC$151:$CB$151,0)),0)+IFERROR(INDEX('Hoja de Trabajo para listado'!$DE$153:$DG$274,MATCH($A999,'Hoja de Trabajo para listado'!$DE$153:$DE$1048576,0),MATCH((CUADRO!J$4&amp;$E999),'Hoja de Trabajo para listado'!$DE$151:$DG$151,0)),0)+IFERROR(INDEX('Hoja de Trabajo para listado'!$CD$155:$DC$1048576,MATCH($A999,'Hoja de Trabajo para listado'!$CD$155:$CD$1048576,0),MATCH((CUADRO!J$4&amp;$E999),'Hoja de Trabajo para listado'!$CD$151:$DC$151,0)),0)</f>
        <v>0</v>
      </c>
      <c r="K999" s="241">
        <f ca="1">+IFERROR(INDEX('Hoja de Trabajo para listado'!$A$155:$Z$1048576,MATCH($A999,'Hoja de Trabajo para listado'!$A$155:$A$1048576,0),MATCH((CUADRO!K$4&amp;$E999),'Hoja de Trabajo para listado'!$A$151:$Z$151,0)),0)+IFERROR(INDEX('Hoja de Trabajo para listado'!$AB$155:$BA$1048576,MATCH($A999,'Hoja de Trabajo para listado'!$AB$155:$AB$1048576,0),MATCH((CUADRO!K$4&amp;$E999),'Hoja de Trabajo para listado'!$AB$151:$BA$151,0)),0)+IFERROR(INDEX('Hoja de Trabajo para listado'!$BC$155:$CB$1048576,MATCH($A999,'Hoja de Trabajo para listado'!$BC$155:$BC$1048576,0),MATCH((CUADRO!K$4&amp;$E999),'Hoja de Trabajo para listado'!$BC$151:$CB$151,0)),0)+IFERROR(INDEX('Hoja de Trabajo para listado'!$DE$153:$DG$274,MATCH($A999,'Hoja de Trabajo para listado'!$DE$153:$DE$1048576,0),MATCH((CUADRO!K$4&amp;$E999),'Hoja de Trabajo para listado'!$DE$151:$DG$151,0)),0)+IFERROR(INDEX('Hoja de Trabajo para listado'!$CD$155:$DC$1048576,MATCH($A999,'Hoja de Trabajo para listado'!$CD$155:$CD$1048576,0),MATCH((CUADRO!K$4&amp;$E999),'Hoja de Trabajo para listado'!$CD$151:$DC$151,0)),0)</f>
        <v>0</v>
      </c>
      <c r="L999" s="241">
        <f ca="1">+IFERROR(INDEX('Hoja de Trabajo para listado'!$A$155:$Z$1048576,MATCH($A999,'Hoja de Trabajo para listado'!$A$155:$A$1048576,0),MATCH((CUADRO!L$4&amp;$E999),'Hoja de Trabajo para listado'!$A$151:$Z$151,0)),0)+IFERROR(INDEX('Hoja de Trabajo para listado'!$AB$155:$BA$1048576,MATCH($A999,'Hoja de Trabajo para listado'!$AB$155:$AB$1048576,0),MATCH((CUADRO!L$4&amp;$E999),'Hoja de Trabajo para listado'!$AB$151:$BA$151,0)),0)+IFERROR(INDEX('Hoja de Trabajo para listado'!$BC$155:$CB$1048576,MATCH($A999,'Hoja de Trabajo para listado'!$BC$155:$BC$1048576,0),MATCH((CUADRO!L$4&amp;$E999),'Hoja de Trabajo para listado'!$BC$151:$CB$151,0)),0)+IFERROR(INDEX('Hoja de Trabajo para listado'!$DE$153:$DG$274,MATCH($A999,'Hoja de Trabajo para listado'!$DE$153:$DE$1048576,0),MATCH((CUADRO!L$4&amp;$E999),'Hoja de Trabajo para listado'!$DE$151:$DG$151,0)),0)+IFERROR(INDEX('Hoja de Trabajo para listado'!$CD$155:$DC$1048576,MATCH($A999,'Hoja de Trabajo para listado'!$CD$155:$CD$1048576,0),MATCH((CUADRO!L$4&amp;$E999),'Hoja de Trabajo para listado'!$CD$151:$DC$151,0)),0)</f>
        <v>0</v>
      </c>
      <c r="M999" s="241">
        <f ca="1">+IFERROR(INDEX('Hoja de Trabajo para listado'!$A$155:$Z$1048576,MATCH($A999,'Hoja de Trabajo para listado'!$A$155:$A$1048576,0),MATCH((CUADRO!M$4&amp;$E999),'Hoja de Trabajo para listado'!$A$151:$Z$151,0)),0)+IFERROR(INDEX('Hoja de Trabajo para listado'!$AB$155:$BA$1048576,MATCH($A999,'Hoja de Trabajo para listado'!$AB$155:$AB$1048576,0),MATCH((CUADRO!M$4&amp;$E999),'Hoja de Trabajo para listado'!$AB$151:$BA$151,0)),0)+IFERROR(INDEX('Hoja de Trabajo para listado'!$BC$155:$CB$1048576,MATCH($A999,'Hoja de Trabajo para listado'!$BC$155:$BC$1048576,0),MATCH((CUADRO!M$4&amp;$E999),'Hoja de Trabajo para listado'!$BC$151:$CB$151,0)),0)+IFERROR(INDEX('Hoja de Trabajo para listado'!$DE$153:$DG$274,MATCH($A999,'Hoja de Trabajo para listado'!$DE$153:$DE$1048576,0),MATCH((CUADRO!M$4&amp;$E999),'Hoja de Trabajo para listado'!$DE$151:$DG$151,0)),0)+IFERROR(INDEX('Hoja de Trabajo para listado'!$CD$155:$DC$1048576,MATCH($A999,'Hoja de Trabajo para listado'!$CD$155:$CD$1048576,0),MATCH((CUADRO!M$4&amp;$E999),'Hoja de Trabajo para listado'!$CD$151:$DC$151,0)),0)</f>
        <v>0</v>
      </c>
      <c r="N999" s="241">
        <f ca="1">+IFERROR(INDEX('Hoja de Trabajo para listado'!$A$155:$Z$1048576,MATCH($A999,'Hoja de Trabajo para listado'!$A$155:$A$1048576,0),MATCH((CUADRO!N$4&amp;$E999),'Hoja de Trabajo para listado'!$A$151:$Z$151,0)),0)+IFERROR(INDEX('Hoja de Trabajo para listado'!$AB$155:$BA$1048576,MATCH($A999,'Hoja de Trabajo para listado'!$AB$155:$AB$1048576,0),MATCH((CUADRO!N$4&amp;$E999),'Hoja de Trabajo para listado'!$AB$151:$BA$151,0)),0)+IFERROR(INDEX('Hoja de Trabajo para listado'!$BC$155:$CB$1048576,MATCH($A999,'Hoja de Trabajo para listado'!$BC$155:$BC$1048576,0),MATCH((CUADRO!N$4&amp;$E999),'Hoja de Trabajo para listado'!$BC$151:$CB$151,0)),0)+IFERROR(INDEX('Hoja de Trabajo para listado'!$DE$153:$DG$274,MATCH($A999,'Hoja de Trabajo para listado'!$DE$153:$DE$1048576,0),MATCH((CUADRO!N$4&amp;$E999),'Hoja de Trabajo para listado'!$DE$151:$DG$151,0)),0)+IFERROR(INDEX('Hoja de Trabajo para listado'!$CD$155:$DC$1048576,MATCH($A999,'Hoja de Trabajo para listado'!$CD$155:$CD$1048576,0),MATCH((CUADRO!N$4&amp;$E999),'Hoja de Trabajo para listado'!$CD$151:$DC$151,0)),0)</f>
        <v>0</v>
      </c>
      <c r="O999" s="241">
        <f ca="1">+IFERROR(INDEX('Hoja de Trabajo para listado'!$A$155:$Z$1048576,MATCH($A999,'Hoja de Trabajo para listado'!$A$155:$A$1048576,0),MATCH((CUADRO!O$4&amp;$E999),'Hoja de Trabajo para listado'!$A$151:$Z$151,0)),0)+IFERROR(INDEX('Hoja de Trabajo para listado'!$AB$155:$BA$1048576,MATCH($A999,'Hoja de Trabajo para listado'!$AB$155:$AB$1048576,0),MATCH((CUADRO!O$4&amp;$E999),'Hoja de Trabajo para listado'!$AB$151:$BA$151,0)),0)+IFERROR(INDEX('Hoja de Trabajo para listado'!$BC$155:$CB$1048576,MATCH($A999,'Hoja de Trabajo para listado'!$BC$155:$BC$1048576,0),MATCH((CUADRO!O$4&amp;$E999),'Hoja de Trabajo para listado'!$BC$151:$CB$151,0)),0)+IFERROR(INDEX('Hoja de Trabajo para listado'!$DE$153:$DG$274,MATCH($A999,'Hoja de Trabajo para listado'!$DE$153:$DE$1048576,0),MATCH((CUADRO!O$4&amp;$E999),'Hoja de Trabajo para listado'!$DE$151:$DG$151,0)),0)+IFERROR(INDEX('Hoja de Trabajo para listado'!$CD$155:$DC$1048576,MATCH($A999,'Hoja de Trabajo para listado'!$CD$155:$CD$1048576,0),MATCH((CUADRO!O$4&amp;$E999),'Hoja de Trabajo para listado'!$CD$151:$DC$151,0)),0)</f>
        <v>0</v>
      </c>
      <c r="P999" s="241">
        <f ca="1">+IFERROR(INDEX('Hoja de Trabajo para listado'!$A$155:$Z$1048576,MATCH($A999,'Hoja de Trabajo para listado'!$A$155:$A$1048576,0),MATCH((CUADRO!P$4&amp;$E999),'Hoja de Trabajo para listado'!$A$151:$Z$151,0)),0)+IFERROR(INDEX('Hoja de Trabajo para listado'!$AB$155:$BA$1048576,MATCH($A999,'Hoja de Trabajo para listado'!$AB$155:$AB$1048576,0),MATCH((CUADRO!P$4&amp;$E999),'Hoja de Trabajo para listado'!$AB$151:$BA$151,0)),0)+IFERROR(INDEX('Hoja de Trabajo para listado'!$BC$155:$CB$1048576,MATCH($A999,'Hoja de Trabajo para listado'!$BC$155:$BC$1048576,0),MATCH((CUADRO!P$4&amp;$E999),'Hoja de Trabajo para listado'!$BC$151:$CB$151,0)),0)+IFERROR(INDEX('Hoja de Trabajo para listado'!$DE$153:$DG$274,MATCH($A999,'Hoja de Trabajo para listado'!$DE$153:$DE$1048576,0),MATCH((CUADRO!P$4&amp;$E999),'Hoja de Trabajo para listado'!$DE$151:$DG$151,0)),0)+IFERROR(INDEX('Hoja de Trabajo para listado'!$CD$155:$DC$1048576,MATCH($A999,'Hoja de Trabajo para listado'!$CD$155:$CD$1048576,0),MATCH((CUADRO!P$4&amp;$E999),'Hoja de Trabajo para listado'!$CD$151:$DC$151,0)),0)</f>
        <v>0</v>
      </c>
      <c r="Q999" s="241">
        <f ca="1">+IFERROR(INDEX('Hoja de Trabajo para listado'!$A$155:$Z$1048576,MATCH($A999,'Hoja de Trabajo para listado'!$A$155:$A$1048576,0),MATCH((CUADRO!Q$4&amp;$E999),'Hoja de Trabajo para listado'!$A$151:$Z$151,0)),0)+IFERROR(INDEX('Hoja de Trabajo para listado'!$AB$155:$BA$1048576,MATCH($A999,'Hoja de Trabajo para listado'!$AB$155:$AB$1048576,0),MATCH((CUADRO!Q$4&amp;$E999),'Hoja de Trabajo para listado'!$AB$151:$BA$151,0)),0)+IFERROR(INDEX('Hoja de Trabajo para listado'!$BC$155:$CB$1048576,MATCH($A999,'Hoja de Trabajo para listado'!$BC$155:$BC$1048576,0),MATCH((CUADRO!Q$4&amp;$E999),'Hoja de Trabajo para listado'!$BC$151:$CB$151,0)),0)+IFERROR(INDEX('Hoja de Trabajo para listado'!$DE$153:$DG$274,MATCH($A999,'Hoja de Trabajo para listado'!$DE$153:$DE$1048576,0),MATCH((CUADRO!Q$4&amp;$E999),'Hoja de Trabajo para listado'!$DE$151:$DG$151,0)),0)+IFERROR(INDEX('Hoja de Trabajo para listado'!$CD$155:$DC$1048576,MATCH($A999,'Hoja de Trabajo para listado'!$CD$155:$CD$1048576,0),MATCH((CUADRO!Q$4&amp;$E999),'Hoja de Trabajo para listado'!$CD$151:$DC$151,0)),0)</f>
        <v>0</v>
      </c>
      <c r="R999" s="241">
        <f t="shared" ca="1" si="30"/>
        <v>0</v>
      </c>
      <c r="S999" s="247"/>
      <c r="T999" s="241">
        <f ca="1">+T1000</f>
        <v>0</v>
      </c>
      <c r="U999" s="240">
        <f t="shared" si="31"/>
        <v>1</v>
      </c>
    </row>
    <row r="1000" spans="1:21" customFormat="1" ht="15" hidden="1" customHeight="1">
      <c r="A1000" s="32">
        <v>1732</v>
      </c>
      <c r="B1000" s="382"/>
      <c r="C1000" s="245" t="str">
        <f>+VLOOKUP(A1000,bd_lista!$A$3:$C$592,3,FALSE)</f>
        <v>Gobierno Autónomo Municipal de Mairana</v>
      </c>
      <c r="D1000" s="384"/>
      <c r="E1000" s="242" t="s">
        <v>684</v>
      </c>
      <c r="F1000" s="243">
        <f ca="1">+IFERROR(INDEX('Hoja de Trabajo para listado'!$A$155:$Z$1048576,MATCH($A1000,'Hoja de Trabajo para listado'!$A$155:$A$1048576,0),MATCH((CUADRO!F$4&amp;$E1000),'Hoja de Trabajo para listado'!$A$151:$Z$151,0)),0)+IFERROR(INDEX('Hoja de Trabajo para listado'!$AB$155:$BA$1048576,MATCH($A1000,'Hoja de Trabajo para listado'!$AB$155:$AB$1048576,0),MATCH((CUADRO!F$4&amp;$E1000),'Hoja de Trabajo para listado'!$AB$151:$BA$151,0)),0)+IFERROR(INDEX('Hoja de Trabajo para listado'!$BC$155:$CB$1048576,MATCH($A1000,'Hoja de Trabajo para listado'!$BC$155:$BC$1048576,0),MATCH((CUADRO!F$4&amp;$E1000),'Hoja de Trabajo para listado'!$BC$151:$CB$151,0)),0)+IFERROR(INDEX('Hoja de Trabajo para listado'!$DE$153:$DG$274,MATCH($A1000,'Hoja de Trabajo para listado'!$DE$153:$DE$1048576,0),MATCH((CUADRO!F$4&amp;$E1000),'Hoja de Trabajo para listado'!$DE$151:$DG$151,0)),0)+IFERROR(INDEX('Hoja de Trabajo para listado'!$CD$155:$DC$1048576,MATCH($A1000,'Hoja de Trabajo para listado'!$CD$155:$CD$1048576,0),MATCH((CUADRO!F$4&amp;$E1000),'Hoja de Trabajo para listado'!$CD$151:$DC$151,0)),0)</f>
        <v>0</v>
      </c>
      <c r="G1000" s="243">
        <f ca="1">+IFERROR(INDEX('Hoja de Trabajo para listado'!$A$155:$Z$1048576,MATCH($A1000,'Hoja de Trabajo para listado'!$A$155:$A$1048576,0),MATCH((CUADRO!G$4&amp;$E1000),'Hoja de Trabajo para listado'!$A$151:$Z$151,0)),0)+IFERROR(INDEX('Hoja de Trabajo para listado'!$AB$155:$BA$1048576,MATCH($A1000,'Hoja de Trabajo para listado'!$AB$155:$AB$1048576,0),MATCH((CUADRO!G$4&amp;$E1000),'Hoja de Trabajo para listado'!$AB$151:$BA$151,0)),0)+IFERROR(INDEX('Hoja de Trabajo para listado'!$BC$155:$CB$1048576,MATCH($A1000,'Hoja de Trabajo para listado'!$BC$155:$BC$1048576,0),MATCH((CUADRO!G$4&amp;$E1000),'Hoja de Trabajo para listado'!$BC$151:$CB$151,0)),0)+IFERROR(INDEX('Hoja de Trabajo para listado'!$DE$153:$DG$274,MATCH($A1000,'Hoja de Trabajo para listado'!$DE$153:$DE$1048576,0),MATCH((CUADRO!G$4&amp;$E1000),'Hoja de Trabajo para listado'!$DE$151:$DG$151,0)),0)+IFERROR(INDEX('Hoja de Trabajo para listado'!$CD$155:$DC$1048576,MATCH($A1000,'Hoja de Trabajo para listado'!$CD$155:$CD$1048576,0),MATCH((CUADRO!G$4&amp;$E1000),'Hoja de Trabajo para listado'!$CD$151:$DC$151,0)),0)</f>
        <v>0</v>
      </c>
      <c r="H1000" s="243">
        <f ca="1">+IFERROR(INDEX('Hoja de Trabajo para listado'!$A$155:$Z$1048576,MATCH($A1000,'Hoja de Trabajo para listado'!$A$155:$A$1048576,0),MATCH((CUADRO!H$4&amp;$E1000),'Hoja de Trabajo para listado'!$A$151:$Z$151,0)),0)+IFERROR(INDEX('Hoja de Trabajo para listado'!$AB$155:$BA$1048576,MATCH($A1000,'Hoja de Trabajo para listado'!$AB$155:$AB$1048576,0),MATCH((CUADRO!H$4&amp;$E1000),'Hoja de Trabajo para listado'!$AB$151:$BA$151,0)),0)+IFERROR(INDEX('Hoja de Trabajo para listado'!$BC$155:$CB$1048576,MATCH($A1000,'Hoja de Trabajo para listado'!$BC$155:$BC$1048576,0),MATCH((CUADRO!H$4&amp;$E1000),'Hoja de Trabajo para listado'!$BC$151:$CB$151,0)),0)+IFERROR(INDEX('Hoja de Trabajo para listado'!$DE$153:$DG$274,MATCH($A1000,'Hoja de Trabajo para listado'!$DE$153:$DE$1048576,0),MATCH((CUADRO!H$4&amp;$E1000),'Hoja de Trabajo para listado'!$DE$151:$DG$151,0)),0)+IFERROR(INDEX('Hoja de Trabajo para listado'!$CD$155:$DC$1048576,MATCH($A1000,'Hoja de Trabajo para listado'!$CD$155:$CD$1048576,0),MATCH((CUADRO!H$4&amp;$E1000),'Hoja de Trabajo para listado'!$CD$151:$DC$151,0)),0)</f>
        <v>0</v>
      </c>
      <c r="I1000" s="243">
        <f ca="1">+IFERROR(INDEX('Hoja de Trabajo para listado'!$A$155:$Z$1048576,MATCH($A1000,'Hoja de Trabajo para listado'!$A$155:$A$1048576,0),MATCH((CUADRO!I$4&amp;$E1000),'Hoja de Trabajo para listado'!$A$151:$Z$151,0)),0)+IFERROR(INDEX('Hoja de Trabajo para listado'!$AB$155:$BA$1048576,MATCH($A1000,'Hoja de Trabajo para listado'!$AB$155:$AB$1048576,0),MATCH((CUADRO!I$4&amp;$E1000),'Hoja de Trabajo para listado'!$AB$151:$BA$151,0)),0)+IFERROR(INDEX('Hoja de Trabajo para listado'!$BC$155:$CB$1048576,MATCH($A1000,'Hoja de Trabajo para listado'!$BC$155:$BC$1048576,0),MATCH((CUADRO!I$4&amp;$E1000),'Hoja de Trabajo para listado'!$BC$151:$CB$151,0)),0)+IFERROR(INDEX('Hoja de Trabajo para listado'!$DE$153:$DG$274,MATCH($A1000,'Hoja de Trabajo para listado'!$DE$153:$DE$1048576,0),MATCH((CUADRO!I$4&amp;$E1000),'Hoja de Trabajo para listado'!$DE$151:$DG$151,0)),0)+IFERROR(INDEX('Hoja de Trabajo para listado'!$CD$155:$DC$1048576,MATCH($A1000,'Hoja de Trabajo para listado'!$CD$155:$CD$1048576,0),MATCH((CUADRO!I$4&amp;$E1000),'Hoja de Trabajo para listado'!$CD$151:$DC$151,0)),0)</f>
        <v>0</v>
      </c>
      <c r="J1000" s="243">
        <f ca="1">+IFERROR(INDEX('Hoja de Trabajo para listado'!$A$155:$Z$1048576,MATCH($A1000,'Hoja de Trabajo para listado'!$A$155:$A$1048576,0),MATCH((CUADRO!J$4&amp;$E1000),'Hoja de Trabajo para listado'!$A$151:$Z$151,0)),0)+IFERROR(INDEX('Hoja de Trabajo para listado'!$AB$155:$BA$1048576,MATCH($A1000,'Hoja de Trabajo para listado'!$AB$155:$AB$1048576,0),MATCH((CUADRO!J$4&amp;$E1000),'Hoja de Trabajo para listado'!$AB$151:$BA$151,0)),0)+IFERROR(INDEX('Hoja de Trabajo para listado'!$BC$155:$CB$1048576,MATCH($A1000,'Hoja de Trabajo para listado'!$BC$155:$BC$1048576,0),MATCH((CUADRO!J$4&amp;$E1000),'Hoja de Trabajo para listado'!$BC$151:$CB$151,0)),0)+IFERROR(INDEX('Hoja de Trabajo para listado'!$DE$153:$DG$274,MATCH($A1000,'Hoja de Trabajo para listado'!$DE$153:$DE$1048576,0),MATCH((CUADRO!J$4&amp;$E1000),'Hoja de Trabajo para listado'!$DE$151:$DG$151,0)),0)+IFERROR(INDEX('Hoja de Trabajo para listado'!$CD$155:$DC$1048576,MATCH($A1000,'Hoja de Trabajo para listado'!$CD$155:$CD$1048576,0),MATCH((CUADRO!J$4&amp;$E1000),'Hoja de Trabajo para listado'!$CD$151:$DC$151,0)),0)</f>
        <v>0</v>
      </c>
      <c r="K1000" s="243">
        <f ca="1">+IFERROR(INDEX('Hoja de Trabajo para listado'!$A$155:$Z$1048576,MATCH($A1000,'Hoja de Trabajo para listado'!$A$155:$A$1048576,0),MATCH((CUADRO!K$4&amp;$E1000),'Hoja de Trabajo para listado'!$A$151:$Z$151,0)),0)+IFERROR(INDEX('Hoja de Trabajo para listado'!$AB$155:$BA$1048576,MATCH($A1000,'Hoja de Trabajo para listado'!$AB$155:$AB$1048576,0),MATCH((CUADRO!K$4&amp;$E1000),'Hoja de Trabajo para listado'!$AB$151:$BA$151,0)),0)+IFERROR(INDEX('Hoja de Trabajo para listado'!$BC$155:$CB$1048576,MATCH($A1000,'Hoja de Trabajo para listado'!$BC$155:$BC$1048576,0),MATCH((CUADRO!K$4&amp;$E1000),'Hoja de Trabajo para listado'!$BC$151:$CB$151,0)),0)+IFERROR(INDEX('Hoja de Trabajo para listado'!$DE$153:$DG$274,MATCH($A1000,'Hoja de Trabajo para listado'!$DE$153:$DE$1048576,0),MATCH((CUADRO!K$4&amp;$E1000),'Hoja de Trabajo para listado'!$DE$151:$DG$151,0)),0)+IFERROR(INDEX('Hoja de Trabajo para listado'!$CD$155:$DC$1048576,MATCH($A1000,'Hoja de Trabajo para listado'!$CD$155:$CD$1048576,0),MATCH((CUADRO!K$4&amp;$E1000),'Hoja de Trabajo para listado'!$CD$151:$DC$151,0)),0)</f>
        <v>0</v>
      </c>
      <c r="L1000" s="243">
        <f ca="1">+IFERROR(INDEX('Hoja de Trabajo para listado'!$A$155:$Z$1048576,MATCH($A1000,'Hoja de Trabajo para listado'!$A$155:$A$1048576,0),MATCH((CUADRO!L$4&amp;$E1000),'Hoja de Trabajo para listado'!$A$151:$Z$151,0)),0)+IFERROR(INDEX('Hoja de Trabajo para listado'!$AB$155:$BA$1048576,MATCH($A1000,'Hoja de Trabajo para listado'!$AB$155:$AB$1048576,0),MATCH((CUADRO!L$4&amp;$E1000),'Hoja de Trabajo para listado'!$AB$151:$BA$151,0)),0)+IFERROR(INDEX('Hoja de Trabajo para listado'!$BC$155:$CB$1048576,MATCH($A1000,'Hoja de Trabajo para listado'!$BC$155:$BC$1048576,0),MATCH((CUADRO!L$4&amp;$E1000),'Hoja de Trabajo para listado'!$BC$151:$CB$151,0)),0)+IFERROR(INDEX('Hoja de Trabajo para listado'!$DE$153:$DG$274,MATCH($A1000,'Hoja de Trabajo para listado'!$DE$153:$DE$1048576,0),MATCH((CUADRO!L$4&amp;$E1000),'Hoja de Trabajo para listado'!$DE$151:$DG$151,0)),0)+IFERROR(INDEX('Hoja de Trabajo para listado'!$CD$155:$DC$1048576,MATCH($A1000,'Hoja de Trabajo para listado'!$CD$155:$CD$1048576,0),MATCH((CUADRO!L$4&amp;$E1000),'Hoja de Trabajo para listado'!$CD$151:$DC$151,0)),0)</f>
        <v>0</v>
      </c>
      <c r="M1000" s="243">
        <f ca="1">+IFERROR(INDEX('Hoja de Trabajo para listado'!$A$155:$Z$1048576,MATCH($A1000,'Hoja de Trabajo para listado'!$A$155:$A$1048576,0),MATCH((CUADRO!M$4&amp;$E1000),'Hoja de Trabajo para listado'!$A$151:$Z$151,0)),0)+IFERROR(INDEX('Hoja de Trabajo para listado'!$AB$155:$BA$1048576,MATCH($A1000,'Hoja de Trabajo para listado'!$AB$155:$AB$1048576,0),MATCH((CUADRO!M$4&amp;$E1000),'Hoja de Trabajo para listado'!$AB$151:$BA$151,0)),0)+IFERROR(INDEX('Hoja de Trabajo para listado'!$BC$155:$CB$1048576,MATCH($A1000,'Hoja de Trabajo para listado'!$BC$155:$BC$1048576,0),MATCH((CUADRO!M$4&amp;$E1000),'Hoja de Trabajo para listado'!$BC$151:$CB$151,0)),0)+IFERROR(INDEX('Hoja de Trabajo para listado'!$DE$153:$DG$274,MATCH($A1000,'Hoja de Trabajo para listado'!$DE$153:$DE$1048576,0),MATCH((CUADRO!M$4&amp;$E1000),'Hoja de Trabajo para listado'!$DE$151:$DG$151,0)),0)+IFERROR(INDEX('Hoja de Trabajo para listado'!$CD$155:$DC$1048576,MATCH($A1000,'Hoja de Trabajo para listado'!$CD$155:$CD$1048576,0),MATCH((CUADRO!M$4&amp;$E1000),'Hoja de Trabajo para listado'!$CD$151:$DC$151,0)),0)</f>
        <v>0</v>
      </c>
      <c r="N1000" s="243">
        <f ca="1">+IFERROR(INDEX('Hoja de Trabajo para listado'!$A$155:$Z$1048576,MATCH($A1000,'Hoja de Trabajo para listado'!$A$155:$A$1048576,0),MATCH((CUADRO!N$4&amp;$E1000),'Hoja de Trabajo para listado'!$A$151:$Z$151,0)),0)+IFERROR(INDEX('Hoja de Trabajo para listado'!$AB$155:$BA$1048576,MATCH($A1000,'Hoja de Trabajo para listado'!$AB$155:$AB$1048576,0),MATCH((CUADRO!N$4&amp;$E1000),'Hoja de Trabajo para listado'!$AB$151:$BA$151,0)),0)+IFERROR(INDEX('Hoja de Trabajo para listado'!$BC$155:$CB$1048576,MATCH($A1000,'Hoja de Trabajo para listado'!$BC$155:$BC$1048576,0),MATCH((CUADRO!N$4&amp;$E1000),'Hoja de Trabajo para listado'!$BC$151:$CB$151,0)),0)+IFERROR(INDEX('Hoja de Trabajo para listado'!$DE$153:$DG$274,MATCH($A1000,'Hoja de Trabajo para listado'!$DE$153:$DE$1048576,0),MATCH((CUADRO!N$4&amp;$E1000),'Hoja de Trabajo para listado'!$DE$151:$DG$151,0)),0)+IFERROR(INDEX('Hoja de Trabajo para listado'!$CD$155:$DC$1048576,MATCH($A1000,'Hoja de Trabajo para listado'!$CD$155:$CD$1048576,0),MATCH((CUADRO!N$4&amp;$E1000),'Hoja de Trabajo para listado'!$CD$151:$DC$151,0)),0)</f>
        <v>0</v>
      </c>
      <c r="O1000" s="243">
        <f ca="1">+IFERROR(INDEX('Hoja de Trabajo para listado'!$A$155:$Z$1048576,MATCH($A1000,'Hoja de Trabajo para listado'!$A$155:$A$1048576,0),MATCH((CUADRO!O$4&amp;$E1000),'Hoja de Trabajo para listado'!$A$151:$Z$151,0)),0)+IFERROR(INDEX('Hoja de Trabajo para listado'!$AB$155:$BA$1048576,MATCH($A1000,'Hoja de Trabajo para listado'!$AB$155:$AB$1048576,0),MATCH((CUADRO!O$4&amp;$E1000),'Hoja de Trabajo para listado'!$AB$151:$BA$151,0)),0)+IFERROR(INDEX('Hoja de Trabajo para listado'!$BC$155:$CB$1048576,MATCH($A1000,'Hoja de Trabajo para listado'!$BC$155:$BC$1048576,0),MATCH((CUADRO!O$4&amp;$E1000),'Hoja de Trabajo para listado'!$BC$151:$CB$151,0)),0)+IFERROR(INDEX('Hoja de Trabajo para listado'!$DE$153:$DG$274,MATCH($A1000,'Hoja de Trabajo para listado'!$DE$153:$DE$1048576,0),MATCH((CUADRO!O$4&amp;$E1000),'Hoja de Trabajo para listado'!$DE$151:$DG$151,0)),0)+IFERROR(INDEX('Hoja de Trabajo para listado'!$CD$155:$DC$1048576,MATCH($A1000,'Hoja de Trabajo para listado'!$CD$155:$CD$1048576,0),MATCH((CUADRO!O$4&amp;$E1000),'Hoja de Trabajo para listado'!$CD$151:$DC$151,0)),0)</f>
        <v>0</v>
      </c>
      <c r="P1000" s="243">
        <f ca="1">+IFERROR(INDEX('Hoja de Trabajo para listado'!$A$155:$Z$1048576,MATCH($A1000,'Hoja de Trabajo para listado'!$A$155:$A$1048576,0),MATCH((CUADRO!P$4&amp;$E1000),'Hoja de Trabajo para listado'!$A$151:$Z$151,0)),0)+IFERROR(INDEX('Hoja de Trabajo para listado'!$AB$155:$BA$1048576,MATCH($A1000,'Hoja de Trabajo para listado'!$AB$155:$AB$1048576,0),MATCH((CUADRO!P$4&amp;$E1000),'Hoja de Trabajo para listado'!$AB$151:$BA$151,0)),0)+IFERROR(INDEX('Hoja de Trabajo para listado'!$BC$155:$CB$1048576,MATCH($A1000,'Hoja de Trabajo para listado'!$BC$155:$BC$1048576,0),MATCH((CUADRO!P$4&amp;$E1000),'Hoja de Trabajo para listado'!$BC$151:$CB$151,0)),0)+IFERROR(INDEX('Hoja de Trabajo para listado'!$DE$153:$DG$274,MATCH($A1000,'Hoja de Trabajo para listado'!$DE$153:$DE$1048576,0),MATCH((CUADRO!P$4&amp;$E1000),'Hoja de Trabajo para listado'!$DE$151:$DG$151,0)),0)+IFERROR(INDEX('Hoja de Trabajo para listado'!$CD$155:$DC$1048576,MATCH($A1000,'Hoja de Trabajo para listado'!$CD$155:$CD$1048576,0),MATCH((CUADRO!P$4&amp;$E1000),'Hoja de Trabajo para listado'!$CD$151:$DC$151,0)),0)</f>
        <v>0</v>
      </c>
      <c r="Q1000" s="243">
        <f ca="1">+IFERROR(INDEX('Hoja de Trabajo para listado'!$A$155:$Z$1048576,MATCH($A1000,'Hoja de Trabajo para listado'!$A$155:$A$1048576,0),MATCH((CUADRO!Q$4&amp;$E1000),'Hoja de Trabajo para listado'!$A$151:$Z$151,0)),0)+IFERROR(INDEX('Hoja de Trabajo para listado'!$AB$155:$BA$1048576,MATCH($A1000,'Hoja de Trabajo para listado'!$AB$155:$AB$1048576,0),MATCH((CUADRO!Q$4&amp;$E1000),'Hoja de Trabajo para listado'!$AB$151:$BA$151,0)),0)+IFERROR(INDEX('Hoja de Trabajo para listado'!$BC$155:$CB$1048576,MATCH($A1000,'Hoja de Trabajo para listado'!$BC$155:$BC$1048576,0),MATCH((CUADRO!Q$4&amp;$E1000),'Hoja de Trabajo para listado'!$BC$151:$CB$151,0)),0)+IFERROR(INDEX('Hoja de Trabajo para listado'!$DE$153:$DG$274,MATCH($A1000,'Hoja de Trabajo para listado'!$DE$153:$DE$1048576,0),MATCH((CUADRO!Q$4&amp;$E1000),'Hoja de Trabajo para listado'!$DE$151:$DG$151,0)),0)+IFERROR(INDEX('Hoja de Trabajo para listado'!$CD$155:$DC$1048576,MATCH($A1000,'Hoja de Trabajo para listado'!$CD$155:$CD$1048576,0),MATCH((CUADRO!Q$4&amp;$E1000),'Hoja de Trabajo para listado'!$CD$151:$DC$151,0)),0)</f>
        <v>0</v>
      </c>
      <c r="R1000" s="243">
        <f t="shared" ca="1" si="30"/>
        <v>0</v>
      </c>
      <c r="S1000" s="253">
        <f ca="1">+R999+R1000</f>
        <v>0</v>
      </c>
      <c r="T1000" s="241">
        <f ca="1">+S1000</f>
        <v>0</v>
      </c>
      <c r="U1000" s="242">
        <f t="shared" si="31"/>
        <v>2</v>
      </c>
    </row>
    <row r="1001" spans="1:21" customFormat="1" ht="15" hidden="1" customHeight="1">
      <c r="A1001" s="32">
        <v>1733</v>
      </c>
      <c r="B1001" s="381">
        <f>+A1001</f>
        <v>1733</v>
      </c>
      <c r="C1001" s="245" t="str">
        <f>+VLOOKUP(A1001,bd_lista!$A$3:$C$592,3,FALSE)</f>
        <v>Gobierno Autónomo Municipal de Quirusillas</v>
      </c>
      <c r="D1001" s="383" t="str">
        <f>+C1001</f>
        <v>Gobierno Autónomo Municipal de Quirusillas</v>
      </c>
      <c r="E1001" s="240" t="s">
        <v>683</v>
      </c>
      <c r="F1001" s="241">
        <f ca="1">+IFERROR(INDEX('Hoja de Trabajo para listado'!$A$155:$Z$1048576,MATCH($A1001,'Hoja de Trabajo para listado'!$A$155:$A$1048576,0),MATCH((CUADRO!F$4&amp;$E1001),'Hoja de Trabajo para listado'!$A$151:$Z$151,0)),0)+IFERROR(INDEX('Hoja de Trabajo para listado'!$AB$155:$BA$1048576,MATCH($A1001,'Hoja de Trabajo para listado'!$AB$155:$AB$1048576,0),MATCH((CUADRO!F$4&amp;$E1001),'Hoja de Trabajo para listado'!$AB$151:$BA$151,0)),0)+IFERROR(INDEX('Hoja de Trabajo para listado'!$BC$155:$CB$1048576,MATCH($A1001,'Hoja de Trabajo para listado'!$BC$155:$BC$1048576,0),MATCH((CUADRO!F$4&amp;$E1001),'Hoja de Trabajo para listado'!$BC$151:$CB$151,0)),0)+IFERROR(INDEX('Hoja de Trabajo para listado'!$DE$153:$DG$274,MATCH($A1001,'Hoja de Trabajo para listado'!$DE$153:$DE$1048576,0),MATCH((CUADRO!F$4&amp;$E1001),'Hoja de Trabajo para listado'!$DE$151:$DG$151,0)),0)+IFERROR(INDEX('Hoja de Trabajo para listado'!$CD$155:$DC$1048576,MATCH($A1001,'Hoja de Trabajo para listado'!$CD$155:$CD$1048576,0),MATCH((CUADRO!F$4&amp;$E1001),'Hoja de Trabajo para listado'!$CD$151:$DC$151,0)),0)</f>
        <v>0</v>
      </c>
      <c r="G1001" s="241">
        <f ca="1">+IFERROR(INDEX('Hoja de Trabajo para listado'!$A$155:$Z$1048576,MATCH($A1001,'Hoja de Trabajo para listado'!$A$155:$A$1048576,0),MATCH((CUADRO!G$4&amp;$E1001),'Hoja de Trabajo para listado'!$A$151:$Z$151,0)),0)+IFERROR(INDEX('Hoja de Trabajo para listado'!$AB$155:$BA$1048576,MATCH($A1001,'Hoja de Trabajo para listado'!$AB$155:$AB$1048576,0),MATCH((CUADRO!G$4&amp;$E1001),'Hoja de Trabajo para listado'!$AB$151:$BA$151,0)),0)+IFERROR(INDEX('Hoja de Trabajo para listado'!$BC$155:$CB$1048576,MATCH($A1001,'Hoja de Trabajo para listado'!$BC$155:$BC$1048576,0),MATCH((CUADRO!G$4&amp;$E1001),'Hoja de Trabajo para listado'!$BC$151:$CB$151,0)),0)+IFERROR(INDEX('Hoja de Trabajo para listado'!$DE$153:$DG$274,MATCH($A1001,'Hoja de Trabajo para listado'!$DE$153:$DE$1048576,0),MATCH((CUADRO!G$4&amp;$E1001),'Hoja de Trabajo para listado'!$DE$151:$DG$151,0)),0)+IFERROR(INDEX('Hoja de Trabajo para listado'!$CD$155:$DC$1048576,MATCH($A1001,'Hoja de Trabajo para listado'!$CD$155:$CD$1048576,0),MATCH((CUADRO!G$4&amp;$E1001),'Hoja de Trabajo para listado'!$CD$151:$DC$151,0)),0)</f>
        <v>0</v>
      </c>
      <c r="H1001" s="241">
        <f ca="1">+IFERROR(INDEX('Hoja de Trabajo para listado'!$A$155:$Z$1048576,MATCH($A1001,'Hoja de Trabajo para listado'!$A$155:$A$1048576,0),MATCH((CUADRO!H$4&amp;$E1001),'Hoja de Trabajo para listado'!$A$151:$Z$151,0)),0)+IFERROR(INDEX('Hoja de Trabajo para listado'!$AB$155:$BA$1048576,MATCH($A1001,'Hoja de Trabajo para listado'!$AB$155:$AB$1048576,0),MATCH((CUADRO!H$4&amp;$E1001),'Hoja de Trabajo para listado'!$AB$151:$BA$151,0)),0)+IFERROR(INDEX('Hoja de Trabajo para listado'!$BC$155:$CB$1048576,MATCH($A1001,'Hoja de Trabajo para listado'!$BC$155:$BC$1048576,0),MATCH((CUADRO!H$4&amp;$E1001),'Hoja de Trabajo para listado'!$BC$151:$CB$151,0)),0)+IFERROR(INDEX('Hoja de Trabajo para listado'!$DE$153:$DG$274,MATCH($A1001,'Hoja de Trabajo para listado'!$DE$153:$DE$1048576,0),MATCH((CUADRO!H$4&amp;$E1001),'Hoja de Trabajo para listado'!$DE$151:$DG$151,0)),0)+IFERROR(INDEX('Hoja de Trabajo para listado'!$CD$155:$DC$1048576,MATCH($A1001,'Hoja de Trabajo para listado'!$CD$155:$CD$1048576,0),MATCH((CUADRO!H$4&amp;$E1001),'Hoja de Trabajo para listado'!$CD$151:$DC$151,0)),0)</f>
        <v>0</v>
      </c>
      <c r="I1001" s="241">
        <f ca="1">+IFERROR(INDEX('Hoja de Trabajo para listado'!$A$155:$Z$1048576,MATCH($A1001,'Hoja de Trabajo para listado'!$A$155:$A$1048576,0),MATCH((CUADRO!I$4&amp;$E1001),'Hoja de Trabajo para listado'!$A$151:$Z$151,0)),0)+IFERROR(INDEX('Hoja de Trabajo para listado'!$AB$155:$BA$1048576,MATCH($A1001,'Hoja de Trabajo para listado'!$AB$155:$AB$1048576,0),MATCH((CUADRO!I$4&amp;$E1001),'Hoja de Trabajo para listado'!$AB$151:$BA$151,0)),0)+IFERROR(INDEX('Hoja de Trabajo para listado'!$BC$155:$CB$1048576,MATCH($A1001,'Hoja de Trabajo para listado'!$BC$155:$BC$1048576,0),MATCH((CUADRO!I$4&amp;$E1001),'Hoja de Trabajo para listado'!$BC$151:$CB$151,0)),0)+IFERROR(INDEX('Hoja de Trabajo para listado'!$DE$153:$DG$274,MATCH($A1001,'Hoja de Trabajo para listado'!$DE$153:$DE$1048576,0),MATCH((CUADRO!I$4&amp;$E1001),'Hoja de Trabajo para listado'!$DE$151:$DG$151,0)),0)+IFERROR(INDEX('Hoja de Trabajo para listado'!$CD$155:$DC$1048576,MATCH($A1001,'Hoja de Trabajo para listado'!$CD$155:$CD$1048576,0),MATCH((CUADRO!I$4&amp;$E1001),'Hoja de Trabajo para listado'!$CD$151:$DC$151,0)),0)</f>
        <v>0</v>
      </c>
      <c r="J1001" s="241">
        <f ca="1">+IFERROR(INDEX('Hoja de Trabajo para listado'!$A$155:$Z$1048576,MATCH($A1001,'Hoja de Trabajo para listado'!$A$155:$A$1048576,0),MATCH((CUADRO!J$4&amp;$E1001),'Hoja de Trabajo para listado'!$A$151:$Z$151,0)),0)+IFERROR(INDEX('Hoja de Trabajo para listado'!$AB$155:$BA$1048576,MATCH($A1001,'Hoja de Trabajo para listado'!$AB$155:$AB$1048576,0),MATCH((CUADRO!J$4&amp;$E1001),'Hoja de Trabajo para listado'!$AB$151:$BA$151,0)),0)+IFERROR(INDEX('Hoja de Trabajo para listado'!$BC$155:$CB$1048576,MATCH($A1001,'Hoja de Trabajo para listado'!$BC$155:$BC$1048576,0),MATCH((CUADRO!J$4&amp;$E1001),'Hoja de Trabajo para listado'!$BC$151:$CB$151,0)),0)+IFERROR(INDEX('Hoja de Trabajo para listado'!$DE$153:$DG$274,MATCH($A1001,'Hoja de Trabajo para listado'!$DE$153:$DE$1048576,0),MATCH((CUADRO!J$4&amp;$E1001),'Hoja de Trabajo para listado'!$DE$151:$DG$151,0)),0)+IFERROR(INDEX('Hoja de Trabajo para listado'!$CD$155:$DC$1048576,MATCH($A1001,'Hoja de Trabajo para listado'!$CD$155:$CD$1048576,0),MATCH((CUADRO!J$4&amp;$E1001),'Hoja de Trabajo para listado'!$CD$151:$DC$151,0)),0)</f>
        <v>0</v>
      </c>
      <c r="K1001" s="241">
        <f ca="1">+IFERROR(INDEX('Hoja de Trabajo para listado'!$A$155:$Z$1048576,MATCH($A1001,'Hoja de Trabajo para listado'!$A$155:$A$1048576,0),MATCH((CUADRO!K$4&amp;$E1001),'Hoja de Trabajo para listado'!$A$151:$Z$151,0)),0)+IFERROR(INDEX('Hoja de Trabajo para listado'!$AB$155:$BA$1048576,MATCH($A1001,'Hoja de Trabajo para listado'!$AB$155:$AB$1048576,0),MATCH((CUADRO!K$4&amp;$E1001),'Hoja de Trabajo para listado'!$AB$151:$BA$151,0)),0)+IFERROR(INDEX('Hoja de Trabajo para listado'!$BC$155:$CB$1048576,MATCH($A1001,'Hoja de Trabajo para listado'!$BC$155:$BC$1048576,0),MATCH((CUADRO!K$4&amp;$E1001),'Hoja de Trabajo para listado'!$BC$151:$CB$151,0)),0)+IFERROR(INDEX('Hoja de Trabajo para listado'!$DE$153:$DG$274,MATCH($A1001,'Hoja de Trabajo para listado'!$DE$153:$DE$1048576,0),MATCH((CUADRO!K$4&amp;$E1001),'Hoja de Trabajo para listado'!$DE$151:$DG$151,0)),0)+IFERROR(INDEX('Hoja de Trabajo para listado'!$CD$155:$DC$1048576,MATCH($A1001,'Hoja de Trabajo para listado'!$CD$155:$CD$1048576,0),MATCH((CUADRO!K$4&amp;$E1001),'Hoja de Trabajo para listado'!$CD$151:$DC$151,0)),0)</f>
        <v>0</v>
      </c>
      <c r="L1001" s="241">
        <f ca="1">+IFERROR(INDEX('Hoja de Trabajo para listado'!$A$155:$Z$1048576,MATCH($A1001,'Hoja de Trabajo para listado'!$A$155:$A$1048576,0),MATCH((CUADRO!L$4&amp;$E1001),'Hoja de Trabajo para listado'!$A$151:$Z$151,0)),0)+IFERROR(INDEX('Hoja de Trabajo para listado'!$AB$155:$BA$1048576,MATCH($A1001,'Hoja de Trabajo para listado'!$AB$155:$AB$1048576,0),MATCH((CUADRO!L$4&amp;$E1001),'Hoja de Trabajo para listado'!$AB$151:$BA$151,0)),0)+IFERROR(INDEX('Hoja de Trabajo para listado'!$BC$155:$CB$1048576,MATCH($A1001,'Hoja de Trabajo para listado'!$BC$155:$BC$1048576,0),MATCH((CUADRO!L$4&amp;$E1001),'Hoja de Trabajo para listado'!$BC$151:$CB$151,0)),0)+IFERROR(INDEX('Hoja de Trabajo para listado'!$DE$153:$DG$274,MATCH($A1001,'Hoja de Trabajo para listado'!$DE$153:$DE$1048576,0),MATCH((CUADRO!L$4&amp;$E1001),'Hoja de Trabajo para listado'!$DE$151:$DG$151,0)),0)+IFERROR(INDEX('Hoja de Trabajo para listado'!$CD$155:$DC$1048576,MATCH($A1001,'Hoja de Trabajo para listado'!$CD$155:$CD$1048576,0),MATCH((CUADRO!L$4&amp;$E1001),'Hoja de Trabajo para listado'!$CD$151:$DC$151,0)),0)</f>
        <v>0</v>
      </c>
      <c r="M1001" s="241">
        <f ca="1">+IFERROR(INDEX('Hoja de Trabajo para listado'!$A$155:$Z$1048576,MATCH($A1001,'Hoja de Trabajo para listado'!$A$155:$A$1048576,0),MATCH((CUADRO!M$4&amp;$E1001),'Hoja de Trabajo para listado'!$A$151:$Z$151,0)),0)+IFERROR(INDEX('Hoja de Trabajo para listado'!$AB$155:$BA$1048576,MATCH($A1001,'Hoja de Trabajo para listado'!$AB$155:$AB$1048576,0),MATCH((CUADRO!M$4&amp;$E1001),'Hoja de Trabajo para listado'!$AB$151:$BA$151,0)),0)+IFERROR(INDEX('Hoja de Trabajo para listado'!$BC$155:$CB$1048576,MATCH($A1001,'Hoja de Trabajo para listado'!$BC$155:$BC$1048576,0),MATCH((CUADRO!M$4&amp;$E1001),'Hoja de Trabajo para listado'!$BC$151:$CB$151,0)),0)+IFERROR(INDEX('Hoja de Trabajo para listado'!$DE$153:$DG$274,MATCH($A1001,'Hoja de Trabajo para listado'!$DE$153:$DE$1048576,0),MATCH((CUADRO!M$4&amp;$E1001),'Hoja de Trabajo para listado'!$DE$151:$DG$151,0)),0)+IFERROR(INDEX('Hoja de Trabajo para listado'!$CD$155:$DC$1048576,MATCH($A1001,'Hoja de Trabajo para listado'!$CD$155:$CD$1048576,0),MATCH((CUADRO!M$4&amp;$E1001),'Hoja de Trabajo para listado'!$CD$151:$DC$151,0)),0)</f>
        <v>0</v>
      </c>
      <c r="N1001" s="241">
        <f ca="1">+IFERROR(INDEX('Hoja de Trabajo para listado'!$A$155:$Z$1048576,MATCH($A1001,'Hoja de Trabajo para listado'!$A$155:$A$1048576,0),MATCH((CUADRO!N$4&amp;$E1001),'Hoja de Trabajo para listado'!$A$151:$Z$151,0)),0)+IFERROR(INDEX('Hoja de Trabajo para listado'!$AB$155:$BA$1048576,MATCH($A1001,'Hoja de Trabajo para listado'!$AB$155:$AB$1048576,0),MATCH((CUADRO!N$4&amp;$E1001),'Hoja de Trabajo para listado'!$AB$151:$BA$151,0)),0)+IFERROR(INDEX('Hoja de Trabajo para listado'!$BC$155:$CB$1048576,MATCH($A1001,'Hoja de Trabajo para listado'!$BC$155:$BC$1048576,0),MATCH((CUADRO!N$4&amp;$E1001),'Hoja de Trabajo para listado'!$BC$151:$CB$151,0)),0)+IFERROR(INDEX('Hoja de Trabajo para listado'!$DE$153:$DG$274,MATCH($A1001,'Hoja de Trabajo para listado'!$DE$153:$DE$1048576,0),MATCH((CUADRO!N$4&amp;$E1001),'Hoja de Trabajo para listado'!$DE$151:$DG$151,0)),0)+IFERROR(INDEX('Hoja de Trabajo para listado'!$CD$155:$DC$1048576,MATCH($A1001,'Hoja de Trabajo para listado'!$CD$155:$CD$1048576,0),MATCH((CUADRO!N$4&amp;$E1001),'Hoja de Trabajo para listado'!$CD$151:$DC$151,0)),0)</f>
        <v>0</v>
      </c>
      <c r="O1001" s="241">
        <f ca="1">+IFERROR(INDEX('Hoja de Trabajo para listado'!$A$155:$Z$1048576,MATCH($A1001,'Hoja de Trabajo para listado'!$A$155:$A$1048576,0),MATCH((CUADRO!O$4&amp;$E1001),'Hoja de Trabajo para listado'!$A$151:$Z$151,0)),0)+IFERROR(INDEX('Hoja de Trabajo para listado'!$AB$155:$BA$1048576,MATCH($A1001,'Hoja de Trabajo para listado'!$AB$155:$AB$1048576,0),MATCH((CUADRO!O$4&amp;$E1001),'Hoja de Trabajo para listado'!$AB$151:$BA$151,0)),0)+IFERROR(INDEX('Hoja de Trabajo para listado'!$BC$155:$CB$1048576,MATCH($A1001,'Hoja de Trabajo para listado'!$BC$155:$BC$1048576,0),MATCH((CUADRO!O$4&amp;$E1001),'Hoja de Trabajo para listado'!$BC$151:$CB$151,0)),0)+IFERROR(INDEX('Hoja de Trabajo para listado'!$DE$153:$DG$274,MATCH($A1001,'Hoja de Trabajo para listado'!$DE$153:$DE$1048576,0),MATCH((CUADRO!O$4&amp;$E1001),'Hoja de Trabajo para listado'!$DE$151:$DG$151,0)),0)+IFERROR(INDEX('Hoja de Trabajo para listado'!$CD$155:$DC$1048576,MATCH($A1001,'Hoja de Trabajo para listado'!$CD$155:$CD$1048576,0),MATCH((CUADRO!O$4&amp;$E1001),'Hoja de Trabajo para listado'!$CD$151:$DC$151,0)),0)</f>
        <v>0</v>
      </c>
      <c r="P1001" s="241">
        <f ca="1">+IFERROR(INDEX('Hoja de Trabajo para listado'!$A$155:$Z$1048576,MATCH($A1001,'Hoja de Trabajo para listado'!$A$155:$A$1048576,0),MATCH((CUADRO!P$4&amp;$E1001),'Hoja de Trabajo para listado'!$A$151:$Z$151,0)),0)+IFERROR(INDEX('Hoja de Trabajo para listado'!$AB$155:$BA$1048576,MATCH($A1001,'Hoja de Trabajo para listado'!$AB$155:$AB$1048576,0),MATCH((CUADRO!P$4&amp;$E1001),'Hoja de Trabajo para listado'!$AB$151:$BA$151,0)),0)+IFERROR(INDEX('Hoja de Trabajo para listado'!$BC$155:$CB$1048576,MATCH($A1001,'Hoja de Trabajo para listado'!$BC$155:$BC$1048576,0),MATCH((CUADRO!P$4&amp;$E1001),'Hoja de Trabajo para listado'!$BC$151:$CB$151,0)),0)+IFERROR(INDEX('Hoja de Trabajo para listado'!$DE$153:$DG$274,MATCH($A1001,'Hoja de Trabajo para listado'!$DE$153:$DE$1048576,0),MATCH((CUADRO!P$4&amp;$E1001),'Hoja de Trabajo para listado'!$DE$151:$DG$151,0)),0)+IFERROR(INDEX('Hoja de Trabajo para listado'!$CD$155:$DC$1048576,MATCH($A1001,'Hoja de Trabajo para listado'!$CD$155:$CD$1048576,0),MATCH((CUADRO!P$4&amp;$E1001),'Hoja de Trabajo para listado'!$CD$151:$DC$151,0)),0)</f>
        <v>0</v>
      </c>
      <c r="Q1001" s="241">
        <f ca="1">+IFERROR(INDEX('Hoja de Trabajo para listado'!$A$155:$Z$1048576,MATCH($A1001,'Hoja de Trabajo para listado'!$A$155:$A$1048576,0),MATCH((CUADRO!Q$4&amp;$E1001),'Hoja de Trabajo para listado'!$A$151:$Z$151,0)),0)+IFERROR(INDEX('Hoja de Trabajo para listado'!$AB$155:$BA$1048576,MATCH($A1001,'Hoja de Trabajo para listado'!$AB$155:$AB$1048576,0),MATCH((CUADRO!Q$4&amp;$E1001),'Hoja de Trabajo para listado'!$AB$151:$BA$151,0)),0)+IFERROR(INDEX('Hoja de Trabajo para listado'!$BC$155:$CB$1048576,MATCH($A1001,'Hoja de Trabajo para listado'!$BC$155:$BC$1048576,0),MATCH((CUADRO!Q$4&amp;$E1001),'Hoja de Trabajo para listado'!$BC$151:$CB$151,0)),0)+IFERROR(INDEX('Hoja de Trabajo para listado'!$DE$153:$DG$274,MATCH($A1001,'Hoja de Trabajo para listado'!$DE$153:$DE$1048576,0),MATCH((CUADRO!Q$4&amp;$E1001),'Hoja de Trabajo para listado'!$DE$151:$DG$151,0)),0)+IFERROR(INDEX('Hoja de Trabajo para listado'!$CD$155:$DC$1048576,MATCH($A1001,'Hoja de Trabajo para listado'!$CD$155:$CD$1048576,0),MATCH((CUADRO!Q$4&amp;$E1001),'Hoja de Trabajo para listado'!$CD$151:$DC$151,0)),0)</f>
        <v>0</v>
      </c>
      <c r="R1001" s="241">
        <f t="shared" ca="1" si="30"/>
        <v>0</v>
      </c>
      <c r="S1001" s="247"/>
      <c r="T1001" s="241">
        <f ca="1">+T1002</f>
        <v>0</v>
      </c>
      <c r="U1001" s="240">
        <f t="shared" si="31"/>
        <v>1</v>
      </c>
    </row>
    <row r="1002" spans="1:21" customFormat="1" ht="15" hidden="1" customHeight="1">
      <c r="A1002" s="32">
        <v>1733</v>
      </c>
      <c r="B1002" s="382"/>
      <c r="C1002" s="245" t="str">
        <f>+VLOOKUP(A1002,bd_lista!$A$3:$C$592,3,FALSE)</f>
        <v>Gobierno Autónomo Municipal de Quirusillas</v>
      </c>
      <c r="D1002" s="384"/>
      <c r="E1002" s="242" t="s">
        <v>684</v>
      </c>
      <c r="F1002" s="241">
        <f ca="1">+IFERROR(INDEX('Hoja de Trabajo para listado'!$A$155:$Z$1048576,MATCH($A1002,'Hoja de Trabajo para listado'!$A$155:$A$1048576,0),MATCH((CUADRO!F$4&amp;$E1002),'Hoja de Trabajo para listado'!$A$151:$Z$151,0)),0)+IFERROR(INDEX('Hoja de Trabajo para listado'!$AB$155:$BA$1048576,MATCH($A1002,'Hoja de Trabajo para listado'!$AB$155:$AB$1048576,0),MATCH((CUADRO!F$4&amp;$E1002),'Hoja de Trabajo para listado'!$AB$151:$BA$151,0)),0)+IFERROR(INDEX('Hoja de Trabajo para listado'!$BC$155:$CB$1048576,MATCH($A1002,'Hoja de Trabajo para listado'!$BC$155:$BC$1048576,0),MATCH((CUADRO!F$4&amp;$E1002),'Hoja de Trabajo para listado'!$BC$151:$CB$151,0)),0)+IFERROR(INDEX('Hoja de Trabajo para listado'!$DE$153:$DG$274,MATCH($A1002,'Hoja de Trabajo para listado'!$DE$153:$DE$1048576,0),MATCH((CUADRO!F$4&amp;$E1002),'Hoja de Trabajo para listado'!$DE$151:$DG$151,0)),0)+IFERROR(INDEX('Hoja de Trabajo para listado'!$CD$155:$DC$1048576,MATCH($A1002,'Hoja de Trabajo para listado'!$CD$155:$CD$1048576,0),MATCH((CUADRO!F$4&amp;$E1002),'Hoja de Trabajo para listado'!$CD$151:$DC$151,0)),0)</f>
        <v>0</v>
      </c>
      <c r="G1002" s="241">
        <f ca="1">+IFERROR(INDEX('Hoja de Trabajo para listado'!$A$155:$Z$1048576,MATCH($A1002,'Hoja de Trabajo para listado'!$A$155:$A$1048576,0),MATCH((CUADRO!G$4&amp;$E1002),'Hoja de Trabajo para listado'!$A$151:$Z$151,0)),0)+IFERROR(INDEX('Hoja de Trabajo para listado'!$AB$155:$BA$1048576,MATCH($A1002,'Hoja de Trabajo para listado'!$AB$155:$AB$1048576,0),MATCH((CUADRO!G$4&amp;$E1002),'Hoja de Trabajo para listado'!$AB$151:$BA$151,0)),0)+IFERROR(INDEX('Hoja de Trabajo para listado'!$BC$155:$CB$1048576,MATCH($A1002,'Hoja de Trabajo para listado'!$BC$155:$BC$1048576,0),MATCH((CUADRO!G$4&amp;$E1002),'Hoja de Trabajo para listado'!$BC$151:$CB$151,0)),0)+IFERROR(INDEX('Hoja de Trabajo para listado'!$DE$153:$DG$274,MATCH($A1002,'Hoja de Trabajo para listado'!$DE$153:$DE$1048576,0),MATCH((CUADRO!G$4&amp;$E1002),'Hoja de Trabajo para listado'!$DE$151:$DG$151,0)),0)+IFERROR(INDEX('Hoja de Trabajo para listado'!$CD$155:$DC$1048576,MATCH($A1002,'Hoja de Trabajo para listado'!$CD$155:$CD$1048576,0),MATCH((CUADRO!G$4&amp;$E1002),'Hoja de Trabajo para listado'!$CD$151:$DC$151,0)),0)</f>
        <v>0</v>
      </c>
      <c r="H1002" s="241">
        <f ca="1">+IFERROR(INDEX('Hoja de Trabajo para listado'!$A$155:$Z$1048576,MATCH($A1002,'Hoja de Trabajo para listado'!$A$155:$A$1048576,0),MATCH((CUADRO!H$4&amp;$E1002),'Hoja de Trabajo para listado'!$A$151:$Z$151,0)),0)+IFERROR(INDEX('Hoja de Trabajo para listado'!$AB$155:$BA$1048576,MATCH($A1002,'Hoja de Trabajo para listado'!$AB$155:$AB$1048576,0),MATCH((CUADRO!H$4&amp;$E1002),'Hoja de Trabajo para listado'!$AB$151:$BA$151,0)),0)+IFERROR(INDEX('Hoja de Trabajo para listado'!$BC$155:$CB$1048576,MATCH($A1002,'Hoja de Trabajo para listado'!$BC$155:$BC$1048576,0),MATCH((CUADRO!H$4&amp;$E1002),'Hoja de Trabajo para listado'!$BC$151:$CB$151,0)),0)+IFERROR(INDEX('Hoja de Trabajo para listado'!$DE$153:$DG$274,MATCH($A1002,'Hoja de Trabajo para listado'!$DE$153:$DE$1048576,0),MATCH((CUADRO!H$4&amp;$E1002),'Hoja de Trabajo para listado'!$DE$151:$DG$151,0)),0)+IFERROR(INDEX('Hoja de Trabajo para listado'!$CD$155:$DC$1048576,MATCH($A1002,'Hoja de Trabajo para listado'!$CD$155:$CD$1048576,0),MATCH((CUADRO!H$4&amp;$E1002),'Hoja de Trabajo para listado'!$CD$151:$DC$151,0)),0)</f>
        <v>0</v>
      </c>
      <c r="I1002" s="241">
        <f ca="1">+IFERROR(INDEX('Hoja de Trabajo para listado'!$A$155:$Z$1048576,MATCH($A1002,'Hoja de Trabajo para listado'!$A$155:$A$1048576,0),MATCH((CUADRO!I$4&amp;$E1002),'Hoja de Trabajo para listado'!$A$151:$Z$151,0)),0)+IFERROR(INDEX('Hoja de Trabajo para listado'!$AB$155:$BA$1048576,MATCH($A1002,'Hoja de Trabajo para listado'!$AB$155:$AB$1048576,0),MATCH((CUADRO!I$4&amp;$E1002),'Hoja de Trabajo para listado'!$AB$151:$BA$151,0)),0)+IFERROR(INDEX('Hoja de Trabajo para listado'!$BC$155:$CB$1048576,MATCH($A1002,'Hoja de Trabajo para listado'!$BC$155:$BC$1048576,0),MATCH((CUADRO!I$4&amp;$E1002),'Hoja de Trabajo para listado'!$BC$151:$CB$151,0)),0)+IFERROR(INDEX('Hoja de Trabajo para listado'!$DE$153:$DG$274,MATCH($A1002,'Hoja de Trabajo para listado'!$DE$153:$DE$1048576,0),MATCH((CUADRO!I$4&amp;$E1002),'Hoja de Trabajo para listado'!$DE$151:$DG$151,0)),0)+IFERROR(INDEX('Hoja de Trabajo para listado'!$CD$155:$DC$1048576,MATCH($A1002,'Hoja de Trabajo para listado'!$CD$155:$CD$1048576,0),MATCH((CUADRO!I$4&amp;$E1002),'Hoja de Trabajo para listado'!$CD$151:$DC$151,0)),0)</f>
        <v>0</v>
      </c>
      <c r="J1002" s="241">
        <f ca="1">+IFERROR(INDEX('Hoja de Trabajo para listado'!$A$155:$Z$1048576,MATCH($A1002,'Hoja de Trabajo para listado'!$A$155:$A$1048576,0),MATCH((CUADRO!J$4&amp;$E1002),'Hoja de Trabajo para listado'!$A$151:$Z$151,0)),0)+IFERROR(INDEX('Hoja de Trabajo para listado'!$AB$155:$BA$1048576,MATCH($A1002,'Hoja de Trabajo para listado'!$AB$155:$AB$1048576,0),MATCH((CUADRO!J$4&amp;$E1002),'Hoja de Trabajo para listado'!$AB$151:$BA$151,0)),0)+IFERROR(INDEX('Hoja de Trabajo para listado'!$BC$155:$CB$1048576,MATCH($A1002,'Hoja de Trabajo para listado'!$BC$155:$BC$1048576,0),MATCH((CUADRO!J$4&amp;$E1002),'Hoja de Trabajo para listado'!$BC$151:$CB$151,0)),0)+IFERROR(INDEX('Hoja de Trabajo para listado'!$DE$153:$DG$274,MATCH($A1002,'Hoja de Trabajo para listado'!$DE$153:$DE$1048576,0),MATCH((CUADRO!J$4&amp;$E1002),'Hoja de Trabajo para listado'!$DE$151:$DG$151,0)),0)+IFERROR(INDEX('Hoja de Trabajo para listado'!$CD$155:$DC$1048576,MATCH($A1002,'Hoja de Trabajo para listado'!$CD$155:$CD$1048576,0),MATCH((CUADRO!J$4&amp;$E1002),'Hoja de Trabajo para listado'!$CD$151:$DC$151,0)),0)</f>
        <v>0</v>
      </c>
      <c r="K1002" s="241">
        <f ca="1">+IFERROR(INDEX('Hoja de Trabajo para listado'!$A$155:$Z$1048576,MATCH($A1002,'Hoja de Trabajo para listado'!$A$155:$A$1048576,0),MATCH((CUADRO!K$4&amp;$E1002),'Hoja de Trabajo para listado'!$A$151:$Z$151,0)),0)+IFERROR(INDEX('Hoja de Trabajo para listado'!$AB$155:$BA$1048576,MATCH($A1002,'Hoja de Trabajo para listado'!$AB$155:$AB$1048576,0),MATCH((CUADRO!K$4&amp;$E1002),'Hoja de Trabajo para listado'!$AB$151:$BA$151,0)),0)+IFERROR(INDEX('Hoja de Trabajo para listado'!$BC$155:$CB$1048576,MATCH($A1002,'Hoja de Trabajo para listado'!$BC$155:$BC$1048576,0),MATCH((CUADRO!K$4&amp;$E1002),'Hoja de Trabajo para listado'!$BC$151:$CB$151,0)),0)+IFERROR(INDEX('Hoja de Trabajo para listado'!$DE$153:$DG$274,MATCH($A1002,'Hoja de Trabajo para listado'!$DE$153:$DE$1048576,0),MATCH((CUADRO!K$4&amp;$E1002),'Hoja de Trabajo para listado'!$DE$151:$DG$151,0)),0)+IFERROR(INDEX('Hoja de Trabajo para listado'!$CD$155:$DC$1048576,MATCH($A1002,'Hoja de Trabajo para listado'!$CD$155:$CD$1048576,0),MATCH((CUADRO!K$4&amp;$E1002),'Hoja de Trabajo para listado'!$CD$151:$DC$151,0)),0)</f>
        <v>0</v>
      </c>
      <c r="L1002" s="241">
        <f ca="1">+IFERROR(INDEX('Hoja de Trabajo para listado'!$A$155:$Z$1048576,MATCH($A1002,'Hoja de Trabajo para listado'!$A$155:$A$1048576,0),MATCH((CUADRO!L$4&amp;$E1002),'Hoja de Trabajo para listado'!$A$151:$Z$151,0)),0)+IFERROR(INDEX('Hoja de Trabajo para listado'!$AB$155:$BA$1048576,MATCH($A1002,'Hoja de Trabajo para listado'!$AB$155:$AB$1048576,0),MATCH((CUADRO!L$4&amp;$E1002),'Hoja de Trabajo para listado'!$AB$151:$BA$151,0)),0)+IFERROR(INDEX('Hoja de Trabajo para listado'!$BC$155:$CB$1048576,MATCH($A1002,'Hoja de Trabajo para listado'!$BC$155:$BC$1048576,0),MATCH((CUADRO!L$4&amp;$E1002),'Hoja de Trabajo para listado'!$BC$151:$CB$151,0)),0)+IFERROR(INDEX('Hoja de Trabajo para listado'!$DE$153:$DG$274,MATCH($A1002,'Hoja de Trabajo para listado'!$DE$153:$DE$1048576,0),MATCH((CUADRO!L$4&amp;$E1002),'Hoja de Trabajo para listado'!$DE$151:$DG$151,0)),0)+IFERROR(INDEX('Hoja de Trabajo para listado'!$CD$155:$DC$1048576,MATCH($A1002,'Hoja de Trabajo para listado'!$CD$155:$CD$1048576,0),MATCH((CUADRO!L$4&amp;$E1002),'Hoja de Trabajo para listado'!$CD$151:$DC$151,0)),0)</f>
        <v>0</v>
      </c>
      <c r="M1002" s="241">
        <f ca="1">+IFERROR(INDEX('Hoja de Trabajo para listado'!$A$155:$Z$1048576,MATCH($A1002,'Hoja de Trabajo para listado'!$A$155:$A$1048576,0),MATCH((CUADRO!M$4&amp;$E1002),'Hoja de Trabajo para listado'!$A$151:$Z$151,0)),0)+IFERROR(INDEX('Hoja de Trabajo para listado'!$AB$155:$BA$1048576,MATCH($A1002,'Hoja de Trabajo para listado'!$AB$155:$AB$1048576,0),MATCH((CUADRO!M$4&amp;$E1002),'Hoja de Trabajo para listado'!$AB$151:$BA$151,0)),0)+IFERROR(INDEX('Hoja de Trabajo para listado'!$BC$155:$CB$1048576,MATCH($A1002,'Hoja de Trabajo para listado'!$BC$155:$BC$1048576,0),MATCH((CUADRO!M$4&amp;$E1002),'Hoja de Trabajo para listado'!$BC$151:$CB$151,0)),0)+IFERROR(INDEX('Hoja de Trabajo para listado'!$DE$153:$DG$274,MATCH($A1002,'Hoja de Trabajo para listado'!$DE$153:$DE$1048576,0),MATCH((CUADRO!M$4&amp;$E1002),'Hoja de Trabajo para listado'!$DE$151:$DG$151,0)),0)+IFERROR(INDEX('Hoja de Trabajo para listado'!$CD$155:$DC$1048576,MATCH($A1002,'Hoja de Trabajo para listado'!$CD$155:$CD$1048576,0),MATCH((CUADRO!M$4&amp;$E1002),'Hoja de Trabajo para listado'!$CD$151:$DC$151,0)),0)</f>
        <v>0</v>
      </c>
      <c r="N1002" s="241">
        <f ca="1">+IFERROR(INDEX('Hoja de Trabajo para listado'!$A$155:$Z$1048576,MATCH($A1002,'Hoja de Trabajo para listado'!$A$155:$A$1048576,0),MATCH((CUADRO!N$4&amp;$E1002),'Hoja de Trabajo para listado'!$A$151:$Z$151,0)),0)+IFERROR(INDEX('Hoja de Trabajo para listado'!$AB$155:$BA$1048576,MATCH($A1002,'Hoja de Trabajo para listado'!$AB$155:$AB$1048576,0),MATCH((CUADRO!N$4&amp;$E1002),'Hoja de Trabajo para listado'!$AB$151:$BA$151,0)),0)+IFERROR(INDEX('Hoja de Trabajo para listado'!$BC$155:$CB$1048576,MATCH($A1002,'Hoja de Trabajo para listado'!$BC$155:$BC$1048576,0),MATCH((CUADRO!N$4&amp;$E1002),'Hoja de Trabajo para listado'!$BC$151:$CB$151,0)),0)+IFERROR(INDEX('Hoja de Trabajo para listado'!$DE$153:$DG$274,MATCH($A1002,'Hoja de Trabajo para listado'!$DE$153:$DE$1048576,0),MATCH((CUADRO!N$4&amp;$E1002),'Hoja de Trabajo para listado'!$DE$151:$DG$151,0)),0)+IFERROR(INDEX('Hoja de Trabajo para listado'!$CD$155:$DC$1048576,MATCH($A1002,'Hoja de Trabajo para listado'!$CD$155:$CD$1048576,0),MATCH((CUADRO!N$4&amp;$E1002),'Hoja de Trabajo para listado'!$CD$151:$DC$151,0)),0)</f>
        <v>0</v>
      </c>
      <c r="O1002" s="241">
        <f ca="1">+IFERROR(INDEX('Hoja de Trabajo para listado'!$A$155:$Z$1048576,MATCH($A1002,'Hoja de Trabajo para listado'!$A$155:$A$1048576,0),MATCH((CUADRO!O$4&amp;$E1002),'Hoja de Trabajo para listado'!$A$151:$Z$151,0)),0)+IFERROR(INDEX('Hoja de Trabajo para listado'!$AB$155:$BA$1048576,MATCH($A1002,'Hoja de Trabajo para listado'!$AB$155:$AB$1048576,0),MATCH((CUADRO!O$4&amp;$E1002),'Hoja de Trabajo para listado'!$AB$151:$BA$151,0)),0)+IFERROR(INDEX('Hoja de Trabajo para listado'!$BC$155:$CB$1048576,MATCH($A1002,'Hoja de Trabajo para listado'!$BC$155:$BC$1048576,0),MATCH((CUADRO!O$4&amp;$E1002),'Hoja de Trabajo para listado'!$BC$151:$CB$151,0)),0)+IFERROR(INDEX('Hoja de Trabajo para listado'!$DE$153:$DG$274,MATCH($A1002,'Hoja de Trabajo para listado'!$DE$153:$DE$1048576,0),MATCH((CUADRO!O$4&amp;$E1002),'Hoja de Trabajo para listado'!$DE$151:$DG$151,0)),0)+IFERROR(INDEX('Hoja de Trabajo para listado'!$CD$155:$DC$1048576,MATCH($A1002,'Hoja de Trabajo para listado'!$CD$155:$CD$1048576,0),MATCH((CUADRO!O$4&amp;$E1002),'Hoja de Trabajo para listado'!$CD$151:$DC$151,0)),0)</f>
        <v>0</v>
      </c>
      <c r="P1002" s="241">
        <f ca="1">+IFERROR(INDEX('Hoja de Trabajo para listado'!$A$155:$Z$1048576,MATCH($A1002,'Hoja de Trabajo para listado'!$A$155:$A$1048576,0),MATCH((CUADRO!P$4&amp;$E1002),'Hoja de Trabajo para listado'!$A$151:$Z$151,0)),0)+IFERROR(INDEX('Hoja de Trabajo para listado'!$AB$155:$BA$1048576,MATCH($A1002,'Hoja de Trabajo para listado'!$AB$155:$AB$1048576,0),MATCH((CUADRO!P$4&amp;$E1002),'Hoja de Trabajo para listado'!$AB$151:$BA$151,0)),0)+IFERROR(INDEX('Hoja de Trabajo para listado'!$BC$155:$CB$1048576,MATCH($A1002,'Hoja de Trabajo para listado'!$BC$155:$BC$1048576,0),MATCH((CUADRO!P$4&amp;$E1002),'Hoja de Trabajo para listado'!$BC$151:$CB$151,0)),0)+IFERROR(INDEX('Hoja de Trabajo para listado'!$DE$153:$DG$274,MATCH($A1002,'Hoja de Trabajo para listado'!$DE$153:$DE$1048576,0),MATCH((CUADRO!P$4&amp;$E1002),'Hoja de Trabajo para listado'!$DE$151:$DG$151,0)),0)+IFERROR(INDEX('Hoja de Trabajo para listado'!$CD$155:$DC$1048576,MATCH($A1002,'Hoja de Trabajo para listado'!$CD$155:$CD$1048576,0),MATCH((CUADRO!P$4&amp;$E1002),'Hoja de Trabajo para listado'!$CD$151:$DC$151,0)),0)</f>
        <v>0</v>
      </c>
      <c r="Q1002" s="241">
        <f ca="1">+IFERROR(INDEX('Hoja de Trabajo para listado'!$A$155:$Z$1048576,MATCH($A1002,'Hoja de Trabajo para listado'!$A$155:$A$1048576,0),MATCH((CUADRO!Q$4&amp;$E1002),'Hoja de Trabajo para listado'!$A$151:$Z$151,0)),0)+IFERROR(INDEX('Hoja de Trabajo para listado'!$AB$155:$BA$1048576,MATCH($A1002,'Hoja de Trabajo para listado'!$AB$155:$AB$1048576,0),MATCH((CUADRO!Q$4&amp;$E1002),'Hoja de Trabajo para listado'!$AB$151:$BA$151,0)),0)+IFERROR(INDEX('Hoja de Trabajo para listado'!$BC$155:$CB$1048576,MATCH($A1002,'Hoja de Trabajo para listado'!$BC$155:$BC$1048576,0),MATCH((CUADRO!Q$4&amp;$E1002),'Hoja de Trabajo para listado'!$BC$151:$CB$151,0)),0)+IFERROR(INDEX('Hoja de Trabajo para listado'!$DE$153:$DG$274,MATCH($A1002,'Hoja de Trabajo para listado'!$DE$153:$DE$1048576,0),MATCH((CUADRO!Q$4&amp;$E1002),'Hoja de Trabajo para listado'!$DE$151:$DG$151,0)),0)+IFERROR(INDEX('Hoja de Trabajo para listado'!$CD$155:$DC$1048576,MATCH($A1002,'Hoja de Trabajo para listado'!$CD$155:$CD$1048576,0),MATCH((CUADRO!Q$4&amp;$E1002),'Hoja de Trabajo para listado'!$CD$151:$DC$151,0)),0)</f>
        <v>0</v>
      </c>
      <c r="R1002" s="241">
        <f t="shared" ca="1" si="30"/>
        <v>0</v>
      </c>
      <c r="S1002" s="247">
        <f ca="1">+R1001+R1002</f>
        <v>0</v>
      </c>
      <c r="T1002" s="241">
        <f ca="1">+S1002</f>
        <v>0</v>
      </c>
      <c r="U1002" s="240">
        <f t="shared" si="31"/>
        <v>2</v>
      </c>
    </row>
    <row r="1003" spans="1:21" customFormat="1" ht="15" hidden="1" customHeight="1">
      <c r="A1003" s="32">
        <v>1734</v>
      </c>
      <c r="B1003" s="381">
        <f>+A1003</f>
        <v>1734</v>
      </c>
      <c r="C1003" s="245" t="str">
        <f>+VLOOKUP(A1003,bd_lista!$A$3:$C$592,3,FALSE)</f>
        <v>Gobierno Autónomo Municipal de Montero</v>
      </c>
      <c r="D1003" s="383" t="str">
        <f>+C1003</f>
        <v>Gobierno Autónomo Municipal de Montero</v>
      </c>
      <c r="E1003" s="240" t="s">
        <v>683</v>
      </c>
      <c r="F1003" s="241">
        <f ca="1">+IFERROR(INDEX('Hoja de Trabajo para listado'!$A$155:$Z$1048576,MATCH($A1003,'Hoja de Trabajo para listado'!$A$155:$A$1048576,0),MATCH((CUADRO!F$4&amp;$E1003),'Hoja de Trabajo para listado'!$A$151:$Z$151,0)),0)+IFERROR(INDEX('Hoja de Trabajo para listado'!$AB$155:$BA$1048576,MATCH($A1003,'Hoja de Trabajo para listado'!$AB$155:$AB$1048576,0),MATCH((CUADRO!F$4&amp;$E1003),'Hoja de Trabajo para listado'!$AB$151:$BA$151,0)),0)+IFERROR(INDEX('Hoja de Trabajo para listado'!$BC$155:$CB$1048576,MATCH($A1003,'Hoja de Trabajo para listado'!$BC$155:$BC$1048576,0),MATCH((CUADRO!F$4&amp;$E1003),'Hoja de Trabajo para listado'!$BC$151:$CB$151,0)),0)+IFERROR(INDEX('Hoja de Trabajo para listado'!$DE$153:$DG$274,MATCH($A1003,'Hoja de Trabajo para listado'!$DE$153:$DE$1048576,0),MATCH((CUADRO!F$4&amp;$E1003),'Hoja de Trabajo para listado'!$DE$151:$DG$151,0)),0)+IFERROR(INDEX('Hoja de Trabajo para listado'!$CD$155:$DC$1048576,MATCH($A1003,'Hoja de Trabajo para listado'!$CD$155:$CD$1048576,0),MATCH((CUADRO!F$4&amp;$E1003),'Hoja de Trabajo para listado'!$CD$151:$DC$151,0)),0)</f>
        <v>0</v>
      </c>
      <c r="G1003" s="241">
        <f ca="1">+IFERROR(INDEX('Hoja de Trabajo para listado'!$A$155:$Z$1048576,MATCH($A1003,'Hoja de Trabajo para listado'!$A$155:$A$1048576,0),MATCH((CUADRO!G$4&amp;$E1003),'Hoja de Trabajo para listado'!$A$151:$Z$151,0)),0)+IFERROR(INDEX('Hoja de Trabajo para listado'!$AB$155:$BA$1048576,MATCH($A1003,'Hoja de Trabajo para listado'!$AB$155:$AB$1048576,0),MATCH((CUADRO!G$4&amp;$E1003),'Hoja de Trabajo para listado'!$AB$151:$BA$151,0)),0)+IFERROR(INDEX('Hoja de Trabajo para listado'!$BC$155:$CB$1048576,MATCH($A1003,'Hoja de Trabajo para listado'!$BC$155:$BC$1048576,0),MATCH((CUADRO!G$4&amp;$E1003),'Hoja de Trabajo para listado'!$BC$151:$CB$151,0)),0)+IFERROR(INDEX('Hoja de Trabajo para listado'!$DE$153:$DG$274,MATCH($A1003,'Hoja de Trabajo para listado'!$DE$153:$DE$1048576,0),MATCH((CUADRO!G$4&amp;$E1003),'Hoja de Trabajo para listado'!$DE$151:$DG$151,0)),0)+IFERROR(INDEX('Hoja de Trabajo para listado'!$CD$155:$DC$1048576,MATCH($A1003,'Hoja de Trabajo para listado'!$CD$155:$CD$1048576,0),MATCH((CUADRO!G$4&amp;$E1003),'Hoja de Trabajo para listado'!$CD$151:$DC$151,0)),0)</f>
        <v>0</v>
      </c>
      <c r="H1003" s="241">
        <f ca="1">+IFERROR(INDEX('Hoja de Trabajo para listado'!$A$155:$Z$1048576,MATCH($A1003,'Hoja de Trabajo para listado'!$A$155:$A$1048576,0),MATCH((CUADRO!H$4&amp;$E1003),'Hoja de Trabajo para listado'!$A$151:$Z$151,0)),0)+IFERROR(INDEX('Hoja de Trabajo para listado'!$AB$155:$BA$1048576,MATCH($A1003,'Hoja de Trabajo para listado'!$AB$155:$AB$1048576,0),MATCH((CUADRO!H$4&amp;$E1003),'Hoja de Trabajo para listado'!$AB$151:$BA$151,0)),0)+IFERROR(INDEX('Hoja de Trabajo para listado'!$BC$155:$CB$1048576,MATCH($A1003,'Hoja de Trabajo para listado'!$BC$155:$BC$1048576,0),MATCH((CUADRO!H$4&amp;$E1003),'Hoja de Trabajo para listado'!$BC$151:$CB$151,0)),0)+IFERROR(INDEX('Hoja de Trabajo para listado'!$DE$153:$DG$274,MATCH($A1003,'Hoja de Trabajo para listado'!$DE$153:$DE$1048576,0),MATCH((CUADRO!H$4&amp;$E1003),'Hoja de Trabajo para listado'!$DE$151:$DG$151,0)),0)+IFERROR(INDEX('Hoja de Trabajo para listado'!$CD$155:$DC$1048576,MATCH($A1003,'Hoja de Trabajo para listado'!$CD$155:$CD$1048576,0),MATCH((CUADRO!H$4&amp;$E1003),'Hoja de Trabajo para listado'!$CD$151:$DC$151,0)),0)</f>
        <v>0</v>
      </c>
      <c r="I1003" s="241">
        <f ca="1">+IFERROR(INDEX('Hoja de Trabajo para listado'!$A$155:$Z$1048576,MATCH($A1003,'Hoja de Trabajo para listado'!$A$155:$A$1048576,0),MATCH((CUADRO!I$4&amp;$E1003),'Hoja de Trabajo para listado'!$A$151:$Z$151,0)),0)+IFERROR(INDEX('Hoja de Trabajo para listado'!$AB$155:$BA$1048576,MATCH($A1003,'Hoja de Trabajo para listado'!$AB$155:$AB$1048576,0),MATCH((CUADRO!I$4&amp;$E1003),'Hoja de Trabajo para listado'!$AB$151:$BA$151,0)),0)+IFERROR(INDEX('Hoja de Trabajo para listado'!$BC$155:$CB$1048576,MATCH($A1003,'Hoja de Trabajo para listado'!$BC$155:$BC$1048576,0),MATCH((CUADRO!I$4&amp;$E1003),'Hoja de Trabajo para listado'!$BC$151:$CB$151,0)),0)+IFERROR(INDEX('Hoja de Trabajo para listado'!$DE$153:$DG$274,MATCH($A1003,'Hoja de Trabajo para listado'!$DE$153:$DE$1048576,0),MATCH((CUADRO!I$4&amp;$E1003),'Hoja de Trabajo para listado'!$DE$151:$DG$151,0)),0)+IFERROR(INDEX('Hoja de Trabajo para listado'!$CD$155:$DC$1048576,MATCH($A1003,'Hoja de Trabajo para listado'!$CD$155:$CD$1048576,0),MATCH((CUADRO!I$4&amp;$E1003),'Hoja de Trabajo para listado'!$CD$151:$DC$151,0)),0)</f>
        <v>0</v>
      </c>
      <c r="J1003" s="241">
        <f ca="1">+IFERROR(INDEX('Hoja de Trabajo para listado'!$A$155:$Z$1048576,MATCH($A1003,'Hoja de Trabajo para listado'!$A$155:$A$1048576,0),MATCH((CUADRO!J$4&amp;$E1003),'Hoja de Trabajo para listado'!$A$151:$Z$151,0)),0)+IFERROR(INDEX('Hoja de Trabajo para listado'!$AB$155:$BA$1048576,MATCH($A1003,'Hoja de Trabajo para listado'!$AB$155:$AB$1048576,0),MATCH((CUADRO!J$4&amp;$E1003),'Hoja de Trabajo para listado'!$AB$151:$BA$151,0)),0)+IFERROR(INDEX('Hoja de Trabajo para listado'!$BC$155:$CB$1048576,MATCH($A1003,'Hoja de Trabajo para listado'!$BC$155:$BC$1048576,0),MATCH((CUADRO!J$4&amp;$E1003),'Hoja de Trabajo para listado'!$BC$151:$CB$151,0)),0)+IFERROR(INDEX('Hoja de Trabajo para listado'!$DE$153:$DG$274,MATCH($A1003,'Hoja de Trabajo para listado'!$DE$153:$DE$1048576,0),MATCH((CUADRO!J$4&amp;$E1003),'Hoja de Trabajo para listado'!$DE$151:$DG$151,0)),0)+IFERROR(INDEX('Hoja de Trabajo para listado'!$CD$155:$DC$1048576,MATCH($A1003,'Hoja de Trabajo para listado'!$CD$155:$CD$1048576,0),MATCH((CUADRO!J$4&amp;$E1003),'Hoja de Trabajo para listado'!$CD$151:$DC$151,0)),0)</f>
        <v>0</v>
      </c>
      <c r="K1003" s="241">
        <f ca="1">+IFERROR(INDEX('Hoja de Trabajo para listado'!$A$155:$Z$1048576,MATCH($A1003,'Hoja de Trabajo para listado'!$A$155:$A$1048576,0),MATCH((CUADRO!K$4&amp;$E1003),'Hoja de Trabajo para listado'!$A$151:$Z$151,0)),0)+IFERROR(INDEX('Hoja de Trabajo para listado'!$AB$155:$BA$1048576,MATCH($A1003,'Hoja de Trabajo para listado'!$AB$155:$AB$1048576,0),MATCH((CUADRO!K$4&amp;$E1003),'Hoja de Trabajo para listado'!$AB$151:$BA$151,0)),0)+IFERROR(INDEX('Hoja de Trabajo para listado'!$BC$155:$CB$1048576,MATCH($A1003,'Hoja de Trabajo para listado'!$BC$155:$BC$1048576,0),MATCH((CUADRO!K$4&amp;$E1003),'Hoja de Trabajo para listado'!$BC$151:$CB$151,0)),0)+IFERROR(INDEX('Hoja de Trabajo para listado'!$DE$153:$DG$274,MATCH($A1003,'Hoja de Trabajo para listado'!$DE$153:$DE$1048576,0),MATCH((CUADRO!K$4&amp;$E1003),'Hoja de Trabajo para listado'!$DE$151:$DG$151,0)),0)+IFERROR(INDEX('Hoja de Trabajo para listado'!$CD$155:$DC$1048576,MATCH($A1003,'Hoja de Trabajo para listado'!$CD$155:$CD$1048576,0),MATCH((CUADRO!K$4&amp;$E1003),'Hoja de Trabajo para listado'!$CD$151:$DC$151,0)),0)</f>
        <v>0</v>
      </c>
      <c r="L1003" s="241">
        <f ca="1">+IFERROR(INDEX('Hoja de Trabajo para listado'!$A$155:$Z$1048576,MATCH($A1003,'Hoja de Trabajo para listado'!$A$155:$A$1048576,0),MATCH((CUADRO!L$4&amp;$E1003),'Hoja de Trabajo para listado'!$A$151:$Z$151,0)),0)+IFERROR(INDEX('Hoja de Trabajo para listado'!$AB$155:$BA$1048576,MATCH($A1003,'Hoja de Trabajo para listado'!$AB$155:$AB$1048576,0),MATCH((CUADRO!L$4&amp;$E1003),'Hoja de Trabajo para listado'!$AB$151:$BA$151,0)),0)+IFERROR(INDEX('Hoja de Trabajo para listado'!$BC$155:$CB$1048576,MATCH($A1003,'Hoja de Trabajo para listado'!$BC$155:$BC$1048576,0),MATCH((CUADRO!L$4&amp;$E1003),'Hoja de Trabajo para listado'!$BC$151:$CB$151,0)),0)+IFERROR(INDEX('Hoja de Trabajo para listado'!$DE$153:$DG$274,MATCH($A1003,'Hoja de Trabajo para listado'!$DE$153:$DE$1048576,0),MATCH((CUADRO!L$4&amp;$E1003),'Hoja de Trabajo para listado'!$DE$151:$DG$151,0)),0)+IFERROR(INDEX('Hoja de Trabajo para listado'!$CD$155:$DC$1048576,MATCH($A1003,'Hoja de Trabajo para listado'!$CD$155:$CD$1048576,0),MATCH((CUADRO!L$4&amp;$E1003),'Hoja de Trabajo para listado'!$CD$151:$DC$151,0)),0)</f>
        <v>0</v>
      </c>
      <c r="M1003" s="241">
        <f ca="1">+IFERROR(INDEX('Hoja de Trabajo para listado'!$A$155:$Z$1048576,MATCH($A1003,'Hoja de Trabajo para listado'!$A$155:$A$1048576,0),MATCH((CUADRO!M$4&amp;$E1003),'Hoja de Trabajo para listado'!$A$151:$Z$151,0)),0)+IFERROR(INDEX('Hoja de Trabajo para listado'!$AB$155:$BA$1048576,MATCH($A1003,'Hoja de Trabajo para listado'!$AB$155:$AB$1048576,0),MATCH((CUADRO!M$4&amp;$E1003),'Hoja de Trabajo para listado'!$AB$151:$BA$151,0)),0)+IFERROR(INDEX('Hoja de Trabajo para listado'!$BC$155:$CB$1048576,MATCH($A1003,'Hoja de Trabajo para listado'!$BC$155:$BC$1048576,0),MATCH((CUADRO!M$4&amp;$E1003),'Hoja de Trabajo para listado'!$BC$151:$CB$151,0)),0)+IFERROR(INDEX('Hoja de Trabajo para listado'!$DE$153:$DG$274,MATCH($A1003,'Hoja de Trabajo para listado'!$DE$153:$DE$1048576,0),MATCH((CUADRO!M$4&amp;$E1003),'Hoja de Trabajo para listado'!$DE$151:$DG$151,0)),0)+IFERROR(INDEX('Hoja de Trabajo para listado'!$CD$155:$DC$1048576,MATCH($A1003,'Hoja de Trabajo para listado'!$CD$155:$CD$1048576,0),MATCH((CUADRO!M$4&amp;$E1003),'Hoja de Trabajo para listado'!$CD$151:$DC$151,0)),0)</f>
        <v>0</v>
      </c>
      <c r="N1003" s="241">
        <f ca="1">+IFERROR(INDEX('Hoja de Trabajo para listado'!$A$155:$Z$1048576,MATCH($A1003,'Hoja de Trabajo para listado'!$A$155:$A$1048576,0),MATCH((CUADRO!N$4&amp;$E1003),'Hoja de Trabajo para listado'!$A$151:$Z$151,0)),0)+IFERROR(INDEX('Hoja de Trabajo para listado'!$AB$155:$BA$1048576,MATCH($A1003,'Hoja de Trabajo para listado'!$AB$155:$AB$1048576,0),MATCH((CUADRO!N$4&amp;$E1003),'Hoja de Trabajo para listado'!$AB$151:$BA$151,0)),0)+IFERROR(INDEX('Hoja de Trabajo para listado'!$BC$155:$CB$1048576,MATCH($A1003,'Hoja de Trabajo para listado'!$BC$155:$BC$1048576,0),MATCH((CUADRO!N$4&amp;$E1003),'Hoja de Trabajo para listado'!$BC$151:$CB$151,0)),0)+IFERROR(INDEX('Hoja de Trabajo para listado'!$DE$153:$DG$274,MATCH($A1003,'Hoja de Trabajo para listado'!$DE$153:$DE$1048576,0),MATCH((CUADRO!N$4&amp;$E1003),'Hoja de Trabajo para listado'!$DE$151:$DG$151,0)),0)+IFERROR(INDEX('Hoja de Trabajo para listado'!$CD$155:$DC$1048576,MATCH($A1003,'Hoja de Trabajo para listado'!$CD$155:$CD$1048576,0),MATCH((CUADRO!N$4&amp;$E1003),'Hoja de Trabajo para listado'!$CD$151:$DC$151,0)),0)</f>
        <v>0</v>
      </c>
      <c r="O1003" s="241">
        <f ca="1">+IFERROR(INDEX('Hoja de Trabajo para listado'!$A$155:$Z$1048576,MATCH($A1003,'Hoja de Trabajo para listado'!$A$155:$A$1048576,0),MATCH((CUADRO!O$4&amp;$E1003),'Hoja de Trabajo para listado'!$A$151:$Z$151,0)),0)+IFERROR(INDEX('Hoja de Trabajo para listado'!$AB$155:$BA$1048576,MATCH($A1003,'Hoja de Trabajo para listado'!$AB$155:$AB$1048576,0),MATCH((CUADRO!O$4&amp;$E1003),'Hoja de Trabajo para listado'!$AB$151:$BA$151,0)),0)+IFERROR(INDEX('Hoja de Trabajo para listado'!$BC$155:$CB$1048576,MATCH($A1003,'Hoja de Trabajo para listado'!$BC$155:$BC$1048576,0),MATCH((CUADRO!O$4&amp;$E1003),'Hoja de Trabajo para listado'!$BC$151:$CB$151,0)),0)+IFERROR(INDEX('Hoja de Trabajo para listado'!$DE$153:$DG$274,MATCH($A1003,'Hoja de Trabajo para listado'!$DE$153:$DE$1048576,0),MATCH((CUADRO!O$4&amp;$E1003),'Hoja de Trabajo para listado'!$DE$151:$DG$151,0)),0)+IFERROR(INDEX('Hoja de Trabajo para listado'!$CD$155:$DC$1048576,MATCH($A1003,'Hoja de Trabajo para listado'!$CD$155:$CD$1048576,0),MATCH((CUADRO!O$4&amp;$E1003),'Hoja de Trabajo para listado'!$CD$151:$DC$151,0)),0)</f>
        <v>0</v>
      </c>
      <c r="P1003" s="241">
        <f ca="1">+IFERROR(INDEX('Hoja de Trabajo para listado'!$A$155:$Z$1048576,MATCH($A1003,'Hoja de Trabajo para listado'!$A$155:$A$1048576,0),MATCH((CUADRO!P$4&amp;$E1003),'Hoja de Trabajo para listado'!$A$151:$Z$151,0)),0)+IFERROR(INDEX('Hoja de Trabajo para listado'!$AB$155:$BA$1048576,MATCH($A1003,'Hoja de Trabajo para listado'!$AB$155:$AB$1048576,0),MATCH((CUADRO!P$4&amp;$E1003),'Hoja de Trabajo para listado'!$AB$151:$BA$151,0)),0)+IFERROR(INDEX('Hoja de Trabajo para listado'!$BC$155:$CB$1048576,MATCH($A1003,'Hoja de Trabajo para listado'!$BC$155:$BC$1048576,0),MATCH((CUADRO!P$4&amp;$E1003),'Hoja de Trabajo para listado'!$BC$151:$CB$151,0)),0)+IFERROR(INDEX('Hoja de Trabajo para listado'!$DE$153:$DG$274,MATCH($A1003,'Hoja de Trabajo para listado'!$DE$153:$DE$1048576,0),MATCH((CUADRO!P$4&amp;$E1003),'Hoja de Trabajo para listado'!$DE$151:$DG$151,0)),0)+IFERROR(INDEX('Hoja de Trabajo para listado'!$CD$155:$DC$1048576,MATCH($A1003,'Hoja de Trabajo para listado'!$CD$155:$CD$1048576,0),MATCH((CUADRO!P$4&amp;$E1003),'Hoja de Trabajo para listado'!$CD$151:$DC$151,0)),0)</f>
        <v>0</v>
      </c>
      <c r="Q1003" s="241">
        <f ca="1">+IFERROR(INDEX('Hoja de Trabajo para listado'!$A$155:$Z$1048576,MATCH($A1003,'Hoja de Trabajo para listado'!$A$155:$A$1048576,0),MATCH((CUADRO!Q$4&amp;$E1003),'Hoja de Trabajo para listado'!$A$151:$Z$151,0)),0)+IFERROR(INDEX('Hoja de Trabajo para listado'!$AB$155:$BA$1048576,MATCH($A1003,'Hoja de Trabajo para listado'!$AB$155:$AB$1048576,0),MATCH((CUADRO!Q$4&amp;$E1003),'Hoja de Trabajo para listado'!$AB$151:$BA$151,0)),0)+IFERROR(INDEX('Hoja de Trabajo para listado'!$BC$155:$CB$1048576,MATCH($A1003,'Hoja de Trabajo para listado'!$BC$155:$BC$1048576,0),MATCH((CUADRO!Q$4&amp;$E1003),'Hoja de Trabajo para listado'!$BC$151:$CB$151,0)),0)+IFERROR(INDEX('Hoja de Trabajo para listado'!$DE$153:$DG$274,MATCH($A1003,'Hoja de Trabajo para listado'!$DE$153:$DE$1048576,0),MATCH((CUADRO!Q$4&amp;$E1003),'Hoja de Trabajo para listado'!$DE$151:$DG$151,0)),0)+IFERROR(INDEX('Hoja de Trabajo para listado'!$CD$155:$DC$1048576,MATCH($A1003,'Hoja de Trabajo para listado'!$CD$155:$CD$1048576,0),MATCH((CUADRO!Q$4&amp;$E1003),'Hoja de Trabajo para listado'!$CD$151:$DC$151,0)),0)</f>
        <v>0</v>
      </c>
      <c r="R1003" s="241">
        <f t="shared" ca="1" si="30"/>
        <v>0</v>
      </c>
      <c r="S1003" s="247"/>
      <c r="T1003" s="241">
        <f ca="1">+T1004</f>
        <v>0</v>
      </c>
      <c r="U1003" s="240">
        <f t="shared" si="31"/>
        <v>1</v>
      </c>
    </row>
    <row r="1004" spans="1:21" customFormat="1" ht="15" hidden="1" customHeight="1">
      <c r="A1004" s="32">
        <v>1734</v>
      </c>
      <c r="B1004" s="382"/>
      <c r="C1004" s="245" t="str">
        <f>+VLOOKUP(A1004,bd_lista!$A$3:$C$592,3,FALSE)</f>
        <v>Gobierno Autónomo Municipal de Montero</v>
      </c>
      <c r="D1004" s="384"/>
      <c r="E1004" s="242" t="s">
        <v>684</v>
      </c>
      <c r="F1004" s="241">
        <f ca="1">+IFERROR(INDEX('Hoja de Trabajo para listado'!$A$155:$Z$1048576,MATCH($A1004,'Hoja de Trabajo para listado'!$A$155:$A$1048576,0),MATCH((CUADRO!F$4&amp;$E1004),'Hoja de Trabajo para listado'!$A$151:$Z$151,0)),0)+IFERROR(INDEX('Hoja de Trabajo para listado'!$AB$155:$BA$1048576,MATCH($A1004,'Hoja de Trabajo para listado'!$AB$155:$AB$1048576,0),MATCH((CUADRO!F$4&amp;$E1004),'Hoja de Trabajo para listado'!$AB$151:$BA$151,0)),0)+IFERROR(INDEX('Hoja de Trabajo para listado'!$BC$155:$CB$1048576,MATCH($A1004,'Hoja de Trabajo para listado'!$BC$155:$BC$1048576,0),MATCH((CUADRO!F$4&amp;$E1004),'Hoja de Trabajo para listado'!$BC$151:$CB$151,0)),0)+IFERROR(INDEX('Hoja de Trabajo para listado'!$DE$153:$DG$274,MATCH($A1004,'Hoja de Trabajo para listado'!$DE$153:$DE$1048576,0),MATCH((CUADRO!F$4&amp;$E1004),'Hoja de Trabajo para listado'!$DE$151:$DG$151,0)),0)+IFERROR(INDEX('Hoja de Trabajo para listado'!$CD$155:$DC$1048576,MATCH($A1004,'Hoja de Trabajo para listado'!$CD$155:$CD$1048576,0),MATCH((CUADRO!F$4&amp;$E1004),'Hoja de Trabajo para listado'!$CD$151:$DC$151,0)),0)</f>
        <v>0</v>
      </c>
      <c r="G1004" s="241">
        <f ca="1">+IFERROR(INDEX('Hoja de Trabajo para listado'!$A$155:$Z$1048576,MATCH($A1004,'Hoja de Trabajo para listado'!$A$155:$A$1048576,0),MATCH((CUADRO!G$4&amp;$E1004),'Hoja de Trabajo para listado'!$A$151:$Z$151,0)),0)+IFERROR(INDEX('Hoja de Trabajo para listado'!$AB$155:$BA$1048576,MATCH($A1004,'Hoja de Trabajo para listado'!$AB$155:$AB$1048576,0),MATCH((CUADRO!G$4&amp;$E1004),'Hoja de Trabajo para listado'!$AB$151:$BA$151,0)),0)+IFERROR(INDEX('Hoja de Trabajo para listado'!$BC$155:$CB$1048576,MATCH($A1004,'Hoja de Trabajo para listado'!$BC$155:$BC$1048576,0),MATCH((CUADRO!G$4&amp;$E1004),'Hoja de Trabajo para listado'!$BC$151:$CB$151,0)),0)+IFERROR(INDEX('Hoja de Trabajo para listado'!$DE$153:$DG$274,MATCH($A1004,'Hoja de Trabajo para listado'!$DE$153:$DE$1048576,0),MATCH((CUADRO!G$4&amp;$E1004),'Hoja de Trabajo para listado'!$DE$151:$DG$151,0)),0)+IFERROR(INDEX('Hoja de Trabajo para listado'!$CD$155:$DC$1048576,MATCH($A1004,'Hoja de Trabajo para listado'!$CD$155:$CD$1048576,0),MATCH((CUADRO!G$4&amp;$E1004),'Hoja de Trabajo para listado'!$CD$151:$DC$151,0)),0)</f>
        <v>0</v>
      </c>
      <c r="H1004" s="241">
        <f ca="1">+IFERROR(INDEX('Hoja de Trabajo para listado'!$A$155:$Z$1048576,MATCH($A1004,'Hoja de Trabajo para listado'!$A$155:$A$1048576,0),MATCH((CUADRO!H$4&amp;$E1004),'Hoja de Trabajo para listado'!$A$151:$Z$151,0)),0)+IFERROR(INDEX('Hoja de Trabajo para listado'!$AB$155:$BA$1048576,MATCH($A1004,'Hoja de Trabajo para listado'!$AB$155:$AB$1048576,0),MATCH((CUADRO!H$4&amp;$E1004),'Hoja de Trabajo para listado'!$AB$151:$BA$151,0)),0)+IFERROR(INDEX('Hoja de Trabajo para listado'!$BC$155:$CB$1048576,MATCH($A1004,'Hoja de Trabajo para listado'!$BC$155:$BC$1048576,0),MATCH((CUADRO!H$4&amp;$E1004),'Hoja de Trabajo para listado'!$BC$151:$CB$151,0)),0)+IFERROR(INDEX('Hoja de Trabajo para listado'!$DE$153:$DG$274,MATCH($A1004,'Hoja de Trabajo para listado'!$DE$153:$DE$1048576,0),MATCH((CUADRO!H$4&amp;$E1004),'Hoja de Trabajo para listado'!$DE$151:$DG$151,0)),0)+IFERROR(INDEX('Hoja de Trabajo para listado'!$CD$155:$DC$1048576,MATCH($A1004,'Hoja de Trabajo para listado'!$CD$155:$CD$1048576,0),MATCH((CUADRO!H$4&amp;$E1004),'Hoja de Trabajo para listado'!$CD$151:$DC$151,0)),0)</f>
        <v>0</v>
      </c>
      <c r="I1004" s="241">
        <f ca="1">+IFERROR(INDEX('Hoja de Trabajo para listado'!$A$155:$Z$1048576,MATCH($A1004,'Hoja de Trabajo para listado'!$A$155:$A$1048576,0),MATCH((CUADRO!I$4&amp;$E1004),'Hoja de Trabajo para listado'!$A$151:$Z$151,0)),0)+IFERROR(INDEX('Hoja de Trabajo para listado'!$AB$155:$BA$1048576,MATCH($A1004,'Hoja de Trabajo para listado'!$AB$155:$AB$1048576,0),MATCH((CUADRO!I$4&amp;$E1004),'Hoja de Trabajo para listado'!$AB$151:$BA$151,0)),0)+IFERROR(INDEX('Hoja de Trabajo para listado'!$BC$155:$CB$1048576,MATCH($A1004,'Hoja de Trabajo para listado'!$BC$155:$BC$1048576,0),MATCH((CUADRO!I$4&amp;$E1004),'Hoja de Trabajo para listado'!$BC$151:$CB$151,0)),0)+IFERROR(INDEX('Hoja de Trabajo para listado'!$DE$153:$DG$274,MATCH($A1004,'Hoja de Trabajo para listado'!$DE$153:$DE$1048576,0),MATCH((CUADRO!I$4&amp;$E1004),'Hoja de Trabajo para listado'!$DE$151:$DG$151,0)),0)+IFERROR(INDEX('Hoja de Trabajo para listado'!$CD$155:$DC$1048576,MATCH($A1004,'Hoja de Trabajo para listado'!$CD$155:$CD$1048576,0),MATCH((CUADRO!I$4&amp;$E1004),'Hoja de Trabajo para listado'!$CD$151:$DC$151,0)),0)</f>
        <v>0</v>
      </c>
      <c r="J1004" s="241">
        <f ca="1">+IFERROR(INDEX('Hoja de Trabajo para listado'!$A$155:$Z$1048576,MATCH($A1004,'Hoja de Trabajo para listado'!$A$155:$A$1048576,0),MATCH((CUADRO!J$4&amp;$E1004),'Hoja de Trabajo para listado'!$A$151:$Z$151,0)),0)+IFERROR(INDEX('Hoja de Trabajo para listado'!$AB$155:$BA$1048576,MATCH($A1004,'Hoja de Trabajo para listado'!$AB$155:$AB$1048576,0),MATCH((CUADRO!J$4&amp;$E1004),'Hoja de Trabajo para listado'!$AB$151:$BA$151,0)),0)+IFERROR(INDEX('Hoja de Trabajo para listado'!$BC$155:$CB$1048576,MATCH($A1004,'Hoja de Trabajo para listado'!$BC$155:$BC$1048576,0),MATCH((CUADRO!J$4&amp;$E1004),'Hoja de Trabajo para listado'!$BC$151:$CB$151,0)),0)+IFERROR(INDEX('Hoja de Trabajo para listado'!$DE$153:$DG$274,MATCH($A1004,'Hoja de Trabajo para listado'!$DE$153:$DE$1048576,0),MATCH((CUADRO!J$4&amp;$E1004),'Hoja de Trabajo para listado'!$DE$151:$DG$151,0)),0)+IFERROR(INDEX('Hoja de Trabajo para listado'!$CD$155:$DC$1048576,MATCH($A1004,'Hoja de Trabajo para listado'!$CD$155:$CD$1048576,0),MATCH((CUADRO!J$4&amp;$E1004),'Hoja de Trabajo para listado'!$CD$151:$DC$151,0)),0)</f>
        <v>0</v>
      </c>
      <c r="K1004" s="241">
        <f ca="1">+IFERROR(INDEX('Hoja de Trabajo para listado'!$A$155:$Z$1048576,MATCH($A1004,'Hoja de Trabajo para listado'!$A$155:$A$1048576,0),MATCH((CUADRO!K$4&amp;$E1004),'Hoja de Trabajo para listado'!$A$151:$Z$151,0)),0)+IFERROR(INDEX('Hoja de Trabajo para listado'!$AB$155:$BA$1048576,MATCH($A1004,'Hoja de Trabajo para listado'!$AB$155:$AB$1048576,0),MATCH((CUADRO!K$4&amp;$E1004),'Hoja de Trabajo para listado'!$AB$151:$BA$151,0)),0)+IFERROR(INDEX('Hoja de Trabajo para listado'!$BC$155:$CB$1048576,MATCH($A1004,'Hoja de Trabajo para listado'!$BC$155:$BC$1048576,0),MATCH((CUADRO!K$4&amp;$E1004),'Hoja de Trabajo para listado'!$BC$151:$CB$151,0)),0)+IFERROR(INDEX('Hoja de Trabajo para listado'!$DE$153:$DG$274,MATCH($A1004,'Hoja de Trabajo para listado'!$DE$153:$DE$1048576,0),MATCH((CUADRO!K$4&amp;$E1004),'Hoja de Trabajo para listado'!$DE$151:$DG$151,0)),0)+IFERROR(INDEX('Hoja de Trabajo para listado'!$CD$155:$DC$1048576,MATCH($A1004,'Hoja de Trabajo para listado'!$CD$155:$CD$1048576,0),MATCH((CUADRO!K$4&amp;$E1004),'Hoja de Trabajo para listado'!$CD$151:$DC$151,0)),0)</f>
        <v>0</v>
      </c>
      <c r="L1004" s="241">
        <f ca="1">+IFERROR(INDEX('Hoja de Trabajo para listado'!$A$155:$Z$1048576,MATCH($A1004,'Hoja de Trabajo para listado'!$A$155:$A$1048576,0),MATCH((CUADRO!L$4&amp;$E1004),'Hoja de Trabajo para listado'!$A$151:$Z$151,0)),0)+IFERROR(INDEX('Hoja de Trabajo para listado'!$AB$155:$BA$1048576,MATCH($A1004,'Hoja de Trabajo para listado'!$AB$155:$AB$1048576,0),MATCH((CUADRO!L$4&amp;$E1004),'Hoja de Trabajo para listado'!$AB$151:$BA$151,0)),0)+IFERROR(INDEX('Hoja de Trabajo para listado'!$BC$155:$CB$1048576,MATCH($A1004,'Hoja de Trabajo para listado'!$BC$155:$BC$1048576,0),MATCH((CUADRO!L$4&amp;$E1004),'Hoja de Trabajo para listado'!$BC$151:$CB$151,0)),0)+IFERROR(INDEX('Hoja de Trabajo para listado'!$DE$153:$DG$274,MATCH($A1004,'Hoja de Trabajo para listado'!$DE$153:$DE$1048576,0),MATCH((CUADRO!L$4&amp;$E1004),'Hoja de Trabajo para listado'!$DE$151:$DG$151,0)),0)+IFERROR(INDEX('Hoja de Trabajo para listado'!$CD$155:$DC$1048576,MATCH($A1004,'Hoja de Trabajo para listado'!$CD$155:$CD$1048576,0),MATCH((CUADRO!L$4&amp;$E1004),'Hoja de Trabajo para listado'!$CD$151:$DC$151,0)),0)</f>
        <v>0</v>
      </c>
      <c r="M1004" s="241">
        <f ca="1">+IFERROR(INDEX('Hoja de Trabajo para listado'!$A$155:$Z$1048576,MATCH($A1004,'Hoja de Trabajo para listado'!$A$155:$A$1048576,0),MATCH((CUADRO!M$4&amp;$E1004),'Hoja de Trabajo para listado'!$A$151:$Z$151,0)),0)+IFERROR(INDEX('Hoja de Trabajo para listado'!$AB$155:$BA$1048576,MATCH($A1004,'Hoja de Trabajo para listado'!$AB$155:$AB$1048576,0),MATCH((CUADRO!M$4&amp;$E1004),'Hoja de Trabajo para listado'!$AB$151:$BA$151,0)),0)+IFERROR(INDEX('Hoja de Trabajo para listado'!$BC$155:$CB$1048576,MATCH($A1004,'Hoja de Trabajo para listado'!$BC$155:$BC$1048576,0),MATCH((CUADRO!M$4&amp;$E1004),'Hoja de Trabajo para listado'!$BC$151:$CB$151,0)),0)+IFERROR(INDEX('Hoja de Trabajo para listado'!$DE$153:$DG$274,MATCH($A1004,'Hoja de Trabajo para listado'!$DE$153:$DE$1048576,0),MATCH((CUADRO!M$4&amp;$E1004),'Hoja de Trabajo para listado'!$DE$151:$DG$151,0)),0)+IFERROR(INDEX('Hoja de Trabajo para listado'!$CD$155:$DC$1048576,MATCH($A1004,'Hoja de Trabajo para listado'!$CD$155:$CD$1048576,0),MATCH((CUADRO!M$4&amp;$E1004),'Hoja de Trabajo para listado'!$CD$151:$DC$151,0)),0)</f>
        <v>0</v>
      </c>
      <c r="N1004" s="241">
        <f ca="1">+IFERROR(INDEX('Hoja de Trabajo para listado'!$A$155:$Z$1048576,MATCH($A1004,'Hoja de Trabajo para listado'!$A$155:$A$1048576,0),MATCH((CUADRO!N$4&amp;$E1004),'Hoja de Trabajo para listado'!$A$151:$Z$151,0)),0)+IFERROR(INDEX('Hoja de Trabajo para listado'!$AB$155:$BA$1048576,MATCH($A1004,'Hoja de Trabajo para listado'!$AB$155:$AB$1048576,0),MATCH((CUADRO!N$4&amp;$E1004),'Hoja de Trabajo para listado'!$AB$151:$BA$151,0)),0)+IFERROR(INDEX('Hoja de Trabajo para listado'!$BC$155:$CB$1048576,MATCH($A1004,'Hoja de Trabajo para listado'!$BC$155:$BC$1048576,0),MATCH((CUADRO!N$4&amp;$E1004),'Hoja de Trabajo para listado'!$BC$151:$CB$151,0)),0)+IFERROR(INDEX('Hoja de Trabajo para listado'!$DE$153:$DG$274,MATCH($A1004,'Hoja de Trabajo para listado'!$DE$153:$DE$1048576,0),MATCH((CUADRO!N$4&amp;$E1004),'Hoja de Trabajo para listado'!$DE$151:$DG$151,0)),0)+IFERROR(INDEX('Hoja de Trabajo para listado'!$CD$155:$DC$1048576,MATCH($A1004,'Hoja de Trabajo para listado'!$CD$155:$CD$1048576,0),MATCH((CUADRO!N$4&amp;$E1004),'Hoja de Trabajo para listado'!$CD$151:$DC$151,0)),0)</f>
        <v>0</v>
      </c>
      <c r="O1004" s="241">
        <f ca="1">+IFERROR(INDEX('Hoja de Trabajo para listado'!$A$155:$Z$1048576,MATCH($A1004,'Hoja de Trabajo para listado'!$A$155:$A$1048576,0),MATCH((CUADRO!O$4&amp;$E1004),'Hoja de Trabajo para listado'!$A$151:$Z$151,0)),0)+IFERROR(INDEX('Hoja de Trabajo para listado'!$AB$155:$BA$1048576,MATCH($A1004,'Hoja de Trabajo para listado'!$AB$155:$AB$1048576,0),MATCH((CUADRO!O$4&amp;$E1004),'Hoja de Trabajo para listado'!$AB$151:$BA$151,0)),0)+IFERROR(INDEX('Hoja de Trabajo para listado'!$BC$155:$CB$1048576,MATCH($A1004,'Hoja de Trabajo para listado'!$BC$155:$BC$1048576,0),MATCH((CUADRO!O$4&amp;$E1004),'Hoja de Trabajo para listado'!$BC$151:$CB$151,0)),0)+IFERROR(INDEX('Hoja de Trabajo para listado'!$DE$153:$DG$274,MATCH($A1004,'Hoja de Trabajo para listado'!$DE$153:$DE$1048576,0),MATCH((CUADRO!O$4&amp;$E1004),'Hoja de Trabajo para listado'!$DE$151:$DG$151,0)),0)+IFERROR(INDEX('Hoja de Trabajo para listado'!$CD$155:$DC$1048576,MATCH($A1004,'Hoja de Trabajo para listado'!$CD$155:$CD$1048576,0),MATCH((CUADRO!O$4&amp;$E1004),'Hoja de Trabajo para listado'!$CD$151:$DC$151,0)),0)</f>
        <v>0</v>
      </c>
      <c r="P1004" s="241">
        <f ca="1">+IFERROR(INDEX('Hoja de Trabajo para listado'!$A$155:$Z$1048576,MATCH($A1004,'Hoja de Trabajo para listado'!$A$155:$A$1048576,0),MATCH((CUADRO!P$4&amp;$E1004),'Hoja de Trabajo para listado'!$A$151:$Z$151,0)),0)+IFERROR(INDEX('Hoja de Trabajo para listado'!$AB$155:$BA$1048576,MATCH($A1004,'Hoja de Trabajo para listado'!$AB$155:$AB$1048576,0),MATCH((CUADRO!P$4&amp;$E1004),'Hoja de Trabajo para listado'!$AB$151:$BA$151,0)),0)+IFERROR(INDEX('Hoja de Trabajo para listado'!$BC$155:$CB$1048576,MATCH($A1004,'Hoja de Trabajo para listado'!$BC$155:$BC$1048576,0),MATCH((CUADRO!P$4&amp;$E1004),'Hoja de Trabajo para listado'!$BC$151:$CB$151,0)),0)+IFERROR(INDEX('Hoja de Trabajo para listado'!$DE$153:$DG$274,MATCH($A1004,'Hoja de Trabajo para listado'!$DE$153:$DE$1048576,0),MATCH((CUADRO!P$4&amp;$E1004),'Hoja de Trabajo para listado'!$DE$151:$DG$151,0)),0)+IFERROR(INDEX('Hoja de Trabajo para listado'!$CD$155:$DC$1048576,MATCH($A1004,'Hoja de Trabajo para listado'!$CD$155:$CD$1048576,0),MATCH((CUADRO!P$4&amp;$E1004),'Hoja de Trabajo para listado'!$CD$151:$DC$151,0)),0)</f>
        <v>0</v>
      </c>
      <c r="Q1004" s="241">
        <f ca="1">+IFERROR(INDEX('Hoja de Trabajo para listado'!$A$155:$Z$1048576,MATCH($A1004,'Hoja de Trabajo para listado'!$A$155:$A$1048576,0),MATCH((CUADRO!Q$4&amp;$E1004),'Hoja de Trabajo para listado'!$A$151:$Z$151,0)),0)+IFERROR(INDEX('Hoja de Trabajo para listado'!$AB$155:$BA$1048576,MATCH($A1004,'Hoja de Trabajo para listado'!$AB$155:$AB$1048576,0),MATCH((CUADRO!Q$4&amp;$E1004),'Hoja de Trabajo para listado'!$AB$151:$BA$151,0)),0)+IFERROR(INDEX('Hoja de Trabajo para listado'!$BC$155:$CB$1048576,MATCH($A1004,'Hoja de Trabajo para listado'!$BC$155:$BC$1048576,0),MATCH((CUADRO!Q$4&amp;$E1004),'Hoja de Trabajo para listado'!$BC$151:$CB$151,0)),0)+IFERROR(INDEX('Hoja de Trabajo para listado'!$DE$153:$DG$274,MATCH($A1004,'Hoja de Trabajo para listado'!$DE$153:$DE$1048576,0),MATCH((CUADRO!Q$4&amp;$E1004),'Hoja de Trabajo para listado'!$DE$151:$DG$151,0)),0)+IFERROR(INDEX('Hoja de Trabajo para listado'!$CD$155:$DC$1048576,MATCH($A1004,'Hoja de Trabajo para listado'!$CD$155:$CD$1048576,0),MATCH((CUADRO!Q$4&amp;$E1004),'Hoja de Trabajo para listado'!$CD$151:$DC$151,0)),0)</f>
        <v>0</v>
      </c>
      <c r="R1004" s="241">
        <f t="shared" ca="1" si="30"/>
        <v>0</v>
      </c>
      <c r="S1004" s="247">
        <f ca="1">+R1003+R1004</f>
        <v>0</v>
      </c>
      <c r="T1004" s="241">
        <f ca="1">+S1004</f>
        <v>0</v>
      </c>
      <c r="U1004" s="240">
        <f t="shared" si="31"/>
        <v>2</v>
      </c>
    </row>
    <row r="1005" spans="1:21" customFormat="1" ht="15" hidden="1" customHeight="1">
      <c r="A1005" s="32">
        <v>1735</v>
      </c>
      <c r="B1005" s="381">
        <f>+A1005</f>
        <v>1735</v>
      </c>
      <c r="C1005" s="245" t="str">
        <f>+VLOOKUP(A1005,bd_lista!$A$3:$C$592,3,FALSE)</f>
        <v>Gobierno Autónomo Municipal de General Agustín Saavedra</v>
      </c>
      <c r="D1005" s="383" t="str">
        <f>+C1005</f>
        <v>Gobierno Autónomo Municipal de General Agustín Saavedra</v>
      </c>
      <c r="E1005" s="240" t="s">
        <v>683</v>
      </c>
      <c r="F1005" s="241">
        <f ca="1">+IFERROR(INDEX('Hoja de Trabajo para listado'!$A$155:$Z$1048576,MATCH($A1005,'Hoja de Trabajo para listado'!$A$155:$A$1048576,0),MATCH((CUADRO!F$4&amp;$E1005),'Hoja de Trabajo para listado'!$A$151:$Z$151,0)),0)+IFERROR(INDEX('Hoja de Trabajo para listado'!$AB$155:$BA$1048576,MATCH($A1005,'Hoja de Trabajo para listado'!$AB$155:$AB$1048576,0),MATCH((CUADRO!F$4&amp;$E1005),'Hoja de Trabajo para listado'!$AB$151:$BA$151,0)),0)+IFERROR(INDEX('Hoja de Trabajo para listado'!$BC$155:$CB$1048576,MATCH($A1005,'Hoja de Trabajo para listado'!$BC$155:$BC$1048576,0),MATCH((CUADRO!F$4&amp;$E1005),'Hoja de Trabajo para listado'!$BC$151:$CB$151,0)),0)+IFERROR(INDEX('Hoja de Trabajo para listado'!$DE$153:$DG$274,MATCH($A1005,'Hoja de Trabajo para listado'!$DE$153:$DE$1048576,0),MATCH((CUADRO!F$4&amp;$E1005),'Hoja de Trabajo para listado'!$DE$151:$DG$151,0)),0)+IFERROR(INDEX('Hoja de Trabajo para listado'!$CD$155:$DC$1048576,MATCH($A1005,'Hoja de Trabajo para listado'!$CD$155:$CD$1048576,0),MATCH((CUADRO!F$4&amp;$E1005),'Hoja de Trabajo para listado'!$CD$151:$DC$151,0)),0)</f>
        <v>0</v>
      </c>
      <c r="G1005" s="241">
        <f ca="1">+IFERROR(INDEX('Hoja de Trabajo para listado'!$A$155:$Z$1048576,MATCH($A1005,'Hoja de Trabajo para listado'!$A$155:$A$1048576,0),MATCH((CUADRO!G$4&amp;$E1005),'Hoja de Trabajo para listado'!$A$151:$Z$151,0)),0)+IFERROR(INDEX('Hoja de Trabajo para listado'!$AB$155:$BA$1048576,MATCH($A1005,'Hoja de Trabajo para listado'!$AB$155:$AB$1048576,0),MATCH((CUADRO!G$4&amp;$E1005),'Hoja de Trabajo para listado'!$AB$151:$BA$151,0)),0)+IFERROR(INDEX('Hoja de Trabajo para listado'!$BC$155:$CB$1048576,MATCH($A1005,'Hoja de Trabajo para listado'!$BC$155:$BC$1048576,0),MATCH((CUADRO!G$4&amp;$E1005),'Hoja de Trabajo para listado'!$BC$151:$CB$151,0)),0)+IFERROR(INDEX('Hoja de Trabajo para listado'!$DE$153:$DG$274,MATCH($A1005,'Hoja de Trabajo para listado'!$DE$153:$DE$1048576,0),MATCH((CUADRO!G$4&amp;$E1005),'Hoja de Trabajo para listado'!$DE$151:$DG$151,0)),0)+IFERROR(INDEX('Hoja de Trabajo para listado'!$CD$155:$DC$1048576,MATCH($A1005,'Hoja de Trabajo para listado'!$CD$155:$CD$1048576,0),MATCH((CUADRO!G$4&amp;$E1005),'Hoja de Trabajo para listado'!$CD$151:$DC$151,0)),0)</f>
        <v>0</v>
      </c>
      <c r="H1005" s="241">
        <f ca="1">+IFERROR(INDEX('Hoja de Trabajo para listado'!$A$155:$Z$1048576,MATCH($A1005,'Hoja de Trabajo para listado'!$A$155:$A$1048576,0),MATCH((CUADRO!H$4&amp;$E1005),'Hoja de Trabajo para listado'!$A$151:$Z$151,0)),0)+IFERROR(INDEX('Hoja de Trabajo para listado'!$AB$155:$BA$1048576,MATCH($A1005,'Hoja de Trabajo para listado'!$AB$155:$AB$1048576,0),MATCH((CUADRO!H$4&amp;$E1005),'Hoja de Trabajo para listado'!$AB$151:$BA$151,0)),0)+IFERROR(INDEX('Hoja de Trabajo para listado'!$BC$155:$CB$1048576,MATCH($A1005,'Hoja de Trabajo para listado'!$BC$155:$BC$1048576,0),MATCH((CUADRO!H$4&amp;$E1005),'Hoja de Trabajo para listado'!$BC$151:$CB$151,0)),0)+IFERROR(INDEX('Hoja de Trabajo para listado'!$DE$153:$DG$274,MATCH($A1005,'Hoja de Trabajo para listado'!$DE$153:$DE$1048576,0),MATCH((CUADRO!H$4&amp;$E1005),'Hoja de Trabajo para listado'!$DE$151:$DG$151,0)),0)+IFERROR(INDEX('Hoja de Trabajo para listado'!$CD$155:$DC$1048576,MATCH($A1005,'Hoja de Trabajo para listado'!$CD$155:$CD$1048576,0),MATCH((CUADRO!H$4&amp;$E1005),'Hoja de Trabajo para listado'!$CD$151:$DC$151,0)),0)</f>
        <v>0</v>
      </c>
      <c r="I1005" s="241">
        <f ca="1">+IFERROR(INDEX('Hoja de Trabajo para listado'!$A$155:$Z$1048576,MATCH($A1005,'Hoja de Trabajo para listado'!$A$155:$A$1048576,0),MATCH((CUADRO!I$4&amp;$E1005),'Hoja de Trabajo para listado'!$A$151:$Z$151,0)),0)+IFERROR(INDEX('Hoja de Trabajo para listado'!$AB$155:$BA$1048576,MATCH($A1005,'Hoja de Trabajo para listado'!$AB$155:$AB$1048576,0),MATCH((CUADRO!I$4&amp;$E1005),'Hoja de Trabajo para listado'!$AB$151:$BA$151,0)),0)+IFERROR(INDEX('Hoja de Trabajo para listado'!$BC$155:$CB$1048576,MATCH($A1005,'Hoja de Trabajo para listado'!$BC$155:$BC$1048576,0),MATCH((CUADRO!I$4&amp;$E1005),'Hoja de Trabajo para listado'!$BC$151:$CB$151,0)),0)+IFERROR(INDEX('Hoja de Trabajo para listado'!$DE$153:$DG$274,MATCH($A1005,'Hoja de Trabajo para listado'!$DE$153:$DE$1048576,0),MATCH((CUADRO!I$4&amp;$E1005),'Hoja de Trabajo para listado'!$DE$151:$DG$151,0)),0)+IFERROR(INDEX('Hoja de Trabajo para listado'!$CD$155:$DC$1048576,MATCH($A1005,'Hoja de Trabajo para listado'!$CD$155:$CD$1048576,0),MATCH((CUADRO!I$4&amp;$E1005),'Hoja de Trabajo para listado'!$CD$151:$DC$151,0)),0)</f>
        <v>0</v>
      </c>
      <c r="J1005" s="241">
        <f ca="1">+IFERROR(INDEX('Hoja de Trabajo para listado'!$A$155:$Z$1048576,MATCH($A1005,'Hoja de Trabajo para listado'!$A$155:$A$1048576,0),MATCH((CUADRO!J$4&amp;$E1005),'Hoja de Trabajo para listado'!$A$151:$Z$151,0)),0)+IFERROR(INDEX('Hoja de Trabajo para listado'!$AB$155:$BA$1048576,MATCH($A1005,'Hoja de Trabajo para listado'!$AB$155:$AB$1048576,0),MATCH((CUADRO!J$4&amp;$E1005),'Hoja de Trabajo para listado'!$AB$151:$BA$151,0)),0)+IFERROR(INDEX('Hoja de Trabajo para listado'!$BC$155:$CB$1048576,MATCH($A1005,'Hoja de Trabajo para listado'!$BC$155:$BC$1048576,0),MATCH((CUADRO!J$4&amp;$E1005),'Hoja de Trabajo para listado'!$BC$151:$CB$151,0)),0)+IFERROR(INDEX('Hoja de Trabajo para listado'!$DE$153:$DG$274,MATCH($A1005,'Hoja de Trabajo para listado'!$DE$153:$DE$1048576,0),MATCH((CUADRO!J$4&amp;$E1005),'Hoja de Trabajo para listado'!$DE$151:$DG$151,0)),0)+IFERROR(INDEX('Hoja de Trabajo para listado'!$CD$155:$DC$1048576,MATCH($A1005,'Hoja de Trabajo para listado'!$CD$155:$CD$1048576,0),MATCH((CUADRO!J$4&amp;$E1005),'Hoja de Trabajo para listado'!$CD$151:$DC$151,0)),0)</f>
        <v>0</v>
      </c>
      <c r="K1005" s="241">
        <f ca="1">+IFERROR(INDEX('Hoja de Trabajo para listado'!$A$155:$Z$1048576,MATCH($A1005,'Hoja de Trabajo para listado'!$A$155:$A$1048576,0),MATCH((CUADRO!K$4&amp;$E1005),'Hoja de Trabajo para listado'!$A$151:$Z$151,0)),0)+IFERROR(INDEX('Hoja de Trabajo para listado'!$AB$155:$BA$1048576,MATCH($A1005,'Hoja de Trabajo para listado'!$AB$155:$AB$1048576,0),MATCH((CUADRO!K$4&amp;$E1005),'Hoja de Trabajo para listado'!$AB$151:$BA$151,0)),0)+IFERROR(INDEX('Hoja de Trabajo para listado'!$BC$155:$CB$1048576,MATCH($A1005,'Hoja de Trabajo para listado'!$BC$155:$BC$1048576,0),MATCH((CUADRO!K$4&amp;$E1005),'Hoja de Trabajo para listado'!$BC$151:$CB$151,0)),0)+IFERROR(INDEX('Hoja de Trabajo para listado'!$DE$153:$DG$274,MATCH($A1005,'Hoja de Trabajo para listado'!$DE$153:$DE$1048576,0),MATCH((CUADRO!K$4&amp;$E1005),'Hoja de Trabajo para listado'!$DE$151:$DG$151,0)),0)+IFERROR(INDEX('Hoja de Trabajo para listado'!$CD$155:$DC$1048576,MATCH($A1005,'Hoja de Trabajo para listado'!$CD$155:$CD$1048576,0),MATCH((CUADRO!K$4&amp;$E1005),'Hoja de Trabajo para listado'!$CD$151:$DC$151,0)),0)</f>
        <v>0</v>
      </c>
      <c r="L1005" s="241">
        <f ca="1">+IFERROR(INDEX('Hoja de Trabajo para listado'!$A$155:$Z$1048576,MATCH($A1005,'Hoja de Trabajo para listado'!$A$155:$A$1048576,0),MATCH((CUADRO!L$4&amp;$E1005),'Hoja de Trabajo para listado'!$A$151:$Z$151,0)),0)+IFERROR(INDEX('Hoja de Trabajo para listado'!$AB$155:$BA$1048576,MATCH($A1005,'Hoja de Trabajo para listado'!$AB$155:$AB$1048576,0),MATCH((CUADRO!L$4&amp;$E1005),'Hoja de Trabajo para listado'!$AB$151:$BA$151,0)),0)+IFERROR(INDEX('Hoja de Trabajo para listado'!$BC$155:$CB$1048576,MATCH($A1005,'Hoja de Trabajo para listado'!$BC$155:$BC$1048576,0),MATCH((CUADRO!L$4&amp;$E1005),'Hoja de Trabajo para listado'!$BC$151:$CB$151,0)),0)+IFERROR(INDEX('Hoja de Trabajo para listado'!$DE$153:$DG$274,MATCH($A1005,'Hoja de Trabajo para listado'!$DE$153:$DE$1048576,0),MATCH((CUADRO!L$4&amp;$E1005),'Hoja de Trabajo para listado'!$DE$151:$DG$151,0)),0)+IFERROR(INDEX('Hoja de Trabajo para listado'!$CD$155:$DC$1048576,MATCH($A1005,'Hoja de Trabajo para listado'!$CD$155:$CD$1048576,0),MATCH((CUADRO!L$4&amp;$E1005),'Hoja de Trabajo para listado'!$CD$151:$DC$151,0)),0)</f>
        <v>0</v>
      </c>
      <c r="M1005" s="241">
        <f ca="1">+IFERROR(INDEX('Hoja de Trabajo para listado'!$A$155:$Z$1048576,MATCH($A1005,'Hoja de Trabajo para listado'!$A$155:$A$1048576,0),MATCH((CUADRO!M$4&amp;$E1005),'Hoja de Trabajo para listado'!$A$151:$Z$151,0)),0)+IFERROR(INDEX('Hoja de Trabajo para listado'!$AB$155:$BA$1048576,MATCH($A1005,'Hoja de Trabajo para listado'!$AB$155:$AB$1048576,0),MATCH((CUADRO!M$4&amp;$E1005),'Hoja de Trabajo para listado'!$AB$151:$BA$151,0)),0)+IFERROR(INDEX('Hoja de Trabajo para listado'!$BC$155:$CB$1048576,MATCH($A1005,'Hoja de Trabajo para listado'!$BC$155:$BC$1048576,0),MATCH((CUADRO!M$4&amp;$E1005),'Hoja de Trabajo para listado'!$BC$151:$CB$151,0)),0)+IFERROR(INDEX('Hoja de Trabajo para listado'!$DE$153:$DG$274,MATCH($A1005,'Hoja de Trabajo para listado'!$DE$153:$DE$1048576,0),MATCH((CUADRO!M$4&amp;$E1005),'Hoja de Trabajo para listado'!$DE$151:$DG$151,0)),0)+IFERROR(INDEX('Hoja de Trabajo para listado'!$CD$155:$DC$1048576,MATCH($A1005,'Hoja de Trabajo para listado'!$CD$155:$CD$1048576,0),MATCH((CUADRO!M$4&amp;$E1005),'Hoja de Trabajo para listado'!$CD$151:$DC$151,0)),0)</f>
        <v>0</v>
      </c>
      <c r="N1005" s="241">
        <f ca="1">+IFERROR(INDEX('Hoja de Trabajo para listado'!$A$155:$Z$1048576,MATCH($A1005,'Hoja de Trabajo para listado'!$A$155:$A$1048576,0),MATCH((CUADRO!N$4&amp;$E1005),'Hoja de Trabajo para listado'!$A$151:$Z$151,0)),0)+IFERROR(INDEX('Hoja de Trabajo para listado'!$AB$155:$BA$1048576,MATCH($A1005,'Hoja de Trabajo para listado'!$AB$155:$AB$1048576,0),MATCH((CUADRO!N$4&amp;$E1005),'Hoja de Trabajo para listado'!$AB$151:$BA$151,0)),0)+IFERROR(INDEX('Hoja de Trabajo para listado'!$BC$155:$CB$1048576,MATCH($A1005,'Hoja de Trabajo para listado'!$BC$155:$BC$1048576,0),MATCH((CUADRO!N$4&amp;$E1005),'Hoja de Trabajo para listado'!$BC$151:$CB$151,0)),0)+IFERROR(INDEX('Hoja de Trabajo para listado'!$DE$153:$DG$274,MATCH($A1005,'Hoja de Trabajo para listado'!$DE$153:$DE$1048576,0),MATCH((CUADRO!N$4&amp;$E1005),'Hoja de Trabajo para listado'!$DE$151:$DG$151,0)),0)+IFERROR(INDEX('Hoja de Trabajo para listado'!$CD$155:$DC$1048576,MATCH($A1005,'Hoja de Trabajo para listado'!$CD$155:$CD$1048576,0),MATCH((CUADRO!N$4&amp;$E1005),'Hoja de Trabajo para listado'!$CD$151:$DC$151,0)),0)</f>
        <v>0</v>
      </c>
      <c r="O1005" s="241">
        <f ca="1">+IFERROR(INDEX('Hoja de Trabajo para listado'!$A$155:$Z$1048576,MATCH($A1005,'Hoja de Trabajo para listado'!$A$155:$A$1048576,0),MATCH((CUADRO!O$4&amp;$E1005),'Hoja de Trabajo para listado'!$A$151:$Z$151,0)),0)+IFERROR(INDEX('Hoja de Trabajo para listado'!$AB$155:$BA$1048576,MATCH($A1005,'Hoja de Trabajo para listado'!$AB$155:$AB$1048576,0),MATCH((CUADRO!O$4&amp;$E1005),'Hoja de Trabajo para listado'!$AB$151:$BA$151,0)),0)+IFERROR(INDEX('Hoja de Trabajo para listado'!$BC$155:$CB$1048576,MATCH($A1005,'Hoja de Trabajo para listado'!$BC$155:$BC$1048576,0),MATCH((CUADRO!O$4&amp;$E1005),'Hoja de Trabajo para listado'!$BC$151:$CB$151,0)),0)+IFERROR(INDEX('Hoja de Trabajo para listado'!$DE$153:$DG$274,MATCH($A1005,'Hoja de Trabajo para listado'!$DE$153:$DE$1048576,0),MATCH((CUADRO!O$4&amp;$E1005),'Hoja de Trabajo para listado'!$DE$151:$DG$151,0)),0)+IFERROR(INDEX('Hoja de Trabajo para listado'!$CD$155:$DC$1048576,MATCH($A1005,'Hoja de Trabajo para listado'!$CD$155:$CD$1048576,0),MATCH((CUADRO!O$4&amp;$E1005),'Hoja de Trabajo para listado'!$CD$151:$DC$151,0)),0)</f>
        <v>0</v>
      </c>
      <c r="P1005" s="241">
        <f ca="1">+IFERROR(INDEX('Hoja de Trabajo para listado'!$A$155:$Z$1048576,MATCH($A1005,'Hoja de Trabajo para listado'!$A$155:$A$1048576,0),MATCH((CUADRO!P$4&amp;$E1005),'Hoja de Trabajo para listado'!$A$151:$Z$151,0)),0)+IFERROR(INDEX('Hoja de Trabajo para listado'!$AB$155:$BA$1048576,MATCH($A1005,'Hoja de Trabajo para listado'!$AB$155:$AB$1048576,0),MATCH((CUADRO!P$4&amp;$E1005),'Hoja de Trabajo para listado'!$AB$151:$BA$151,0)),0)+IFERROR(INDEX('Hoja de Trabajo para listado'!$BC$155:$CB$1048576,MATCH($A1005,'Hoja de Trabajo para listado'!$BC$155:$BC$1048576,0),MATCH((CUADRO!P$4&amp;$E1005),'Hoja de Trabajo para listado'!$BC$151:$CB$151,0)),0)+IFERROR(INDEX('Hoja de Trabajo para listado'!$DE$153:$DG$274,MATCH($A1005,'Hoja de Trabajo para listado'!$DE$153:$DE$1048576,0),MATCH((CUADRO!P$4&amp;$E1005),'Hoja de Trabajo para listado'!$DE$151:$DG$151,0)),0)+IFERROR(INDEX('Hoja de Trabajo para listado'!$CD$155:$DC$1048576,MATCH($A1005,'Hoja de Trabajo para listado'!$CD$155:$CD$1048576,0),MATCH((CUADRO!P$4&amp;$E1005),'Hoja de Trabajo para listado'!$CD$151:$DC$151,0)),0)</f>
        <v>0</v>
      </c>
      <c r="Q1005" s="241">
        <f ca="1">+IFERROR(INDEX('Hoja de Trabajo para listado'!$A$155:$Z$1048576,MATCH($A1005,'Hoja de Trabajo para listado'!$A$155:$A$1048576,0),MATCH((CUADRO!Q$4&amp;$E1005),'Hoja de Trabajo para listado'!$A$151:$Z$151,0)),0)+IFERROR(INDEX('Hoja de Trabajo para listado'!$AB$155:$BA$1048576,MATCH($A1005,'Hoja de Trabajo para listado'!$AB$155:$AB$1048576,0),MATCH((CUADRO!Q$4&amp;$E1005),'Hoja de Trabajo para listado'!$AB$151:$BA$151,0)),0)+IFERROR(INDEX('Hoja de Trabajo para listado'!$BC$155:$CB$1048576,MATCH($A1005,'Hoja de Trabajo para listado'!$BC$155:$BC$1048576,0),MATCH((CUADRO!Q$4&amp;$E1005),'Hoja de Trabajo para listado'!$BC$151:$CB$151,0)),0)+IFERROR(INDEX('Hoja de Trabajo para listado'!$DE$153:$DG$274,MATCH($A1005,'Hoja de Trabajo para listado'!$DE$153:$DE$1048576,0),MATCH((CUADRO!Q$4&amp;$E1005),'Hoja de Trabajo para listado'!$DE$151:$DG$151,0)),0)+IFERROR(INDEX('Hoja de Trabajo para listado'!$CD$155:$DC$1048576,MATCH($A1005,'Hoja de Trabajo para listado'!$CD$155:$CD$1048576,0),MATCH((CUADRO!Q$4&amp;$E1005),'Hoja de Trabajo para listado'!$CD$151:$DC$151,0)),0)</f>
        <v>0</v>
      </c>
      <c r="R1005" s="241">
        <f t="shared" ca="1" si="30"/>
        <v>0</v>
      </c>
      <c r="S1005" s="247"/>
      <c r="T1005" s="262">
        <f ca="1">+T1006</f>
        <v>0</v>
      </c>
      <c r="U1005" s="240">
        <f t="shared" si="31"/>
        <v>1</v>
      </c>
    </row>
    <row r="1006" spans="1:21" customFormat="1" ht="15" hidden="1" customHeight="1">
      <c r="A1006" s="32">
        <v>1735</v>
      </c>
      <c r="B1006" s="382"/>
      <c r="C1006" s="245" t="str">
        <f>+VLOOKUP(A1006,bd_lista!$A$3:$C$592,3,FALSE)</f>
        <v>Gobierno Autónomo Municipal de General Agustín Saavedra</v>
      </c>
      <c r="D1006" s="384"/>
      <c r="E1006" s="242" t="s">
        <v>684</v>
      </c>
      <c r="F1006" s="243">
        <f ca="1">+IFERROR(INDEX('Hoja de Trabajo para listado'!$A$155:$Z$1048576,MATCH($A1006,'Hoja de Trabajo para listado'!$A$155:$A$1048576,0),MATCH((CUADRO!F$4&amp;$E1006),'Hoja de Trabajo para listado'!$A$151:$Z$151,0)),0)+IFERROR(INDEX('Hoja de Trabajo para listado'!$AB$155:$BA$1048576,MATCH($A1006,'Hoja de Trabajo para listado'!$AB$155:$AB$1048576,0),MATCH((CUADRO!F$4&amp;$E1006),'Hoja de Trabajo para listado'!$AB$151:$BA$151,0)),0)+IFERROR(INDEX('Hoja de Trabajo para listado'!$BC$155:$CB$1048576,MATCH($A1006,'Hoja de Trabajo para listado'!$BC$155:$BC$1048576,0),MATCH((CUADRO!F$4&amp;$E1006),'Hoja de Trabajo para listado'!$BC$151:$CB$151,0)),0)+IFERROR(INDEX('Hoja de Trabajo para listado'!$DE$153:$DG$274,MATCH($A1006,'Hoja de Trabajo para listado'!$DE$153:$DE$1048576,0),MATCH((CUADRO!F$4&amp;$E1006),'Hoja de Trabajo para listado'!$DE$151:$DG$151,0)),0)+IFERROR(INDEX('Hoja de Trabajo para listado'!$CD$155:$DC$1048576,MATCH($A1006,'Hoja de Trabajo para listado'!$CD$155:$CD$1048576,0),MATCH((CUADRO!F$4&amp;$E1006),'Hoja de Trabajo para listado'!$CD$151:$DC$151,0)),0)</f>
        <v>0</v>
      </c>
      <c r="G1006" s="243">
        <f ca="1">+IFERROR(INDEX('Hoja de Trabajo para listado'!$A$155:$Z$1048576,MATCH($A1006,'Hoja de Trabajo para listado'!$A$155:$A$1048576,0),MATCH((CUADRO!G$4&amp;$E1006),'Hoja de Trabajo para listado'!$A$151:$Z$151,0)),0)+IFERROR(INDEX('Hoja de Trabajo para listado'!$AB$155:$BA$1048576,MATCH($A1006,'Hoja de Trabajo para listado'!$AB$155:$AB$1048576,0),MATCH((CUADRO!G$4&amp;$E1006),'Hoja de Trabajo para listado'!$AB$151:$BA$151,0)),0)+IFERROR(INDEX('Hoja de Trabajo para listado'!$BC$155:$CB$1048576,MATCH($A1006,'Hoja de Trabajo para listado'!$BC$155:$BC$1048576,0),MATCH((CUADRO!G$4&amp;$E1006),'Hoja de Trabajo para listado'!$BC$151:$CB$151,0)),0)+IFERROR(INDEX('Hoja de Trabajo para listado'!$DE$153:$DG$274,MATCH($A1006,'Hoja de Trabajo para listado'!$DE$153:$DE$1048576,0),MATCH((CUADRO!G$4&amp;$E1006),'Hoja de Trabajo para listado'!$DE$151:$DG$151,0)),0)+IFERROR(INDEX('Hoja de Trabajo para listado'!$CD$155:$DC$1048576,MATCH($A1006,'Hoja de Trabajo para listado'!$CD$155:$CD$1048576,0),MATCH((CUADRO!G$4&amp;$E1006),'Hoja de Trabajo para listado'!$CD$151:$DC$151,0)),0)</f>
        <v>0</v>
      </c>
      <c r="H1006" s="243">
        <f ca="1">+IFERROR(INDEX('Hoja de Trabajo para listado'!$A$155:$Z$1048576,MATCH($A1006,'Hoja de Trabajo para listado'!$A$155:$A$1048576,0),MATCH((CUADRO!H$4&amp;$E1006),'Hoja de Trabajo para listado'!$A$151:$Z$151,0)),0)+IFERROR(INDEX('Hoja de Trabajo para listado'!$AB$155:$BA$1048576,MATCH($A1006,'Hoja de Trabajo para listado'!$AB$155:$AB$1048576,0),MATCH((CUADRO!H$4&amp;$E1006),'Hoja de Trabajo para listado'!$AB$151:$BA$151,0)),0)+IFERROR(INDEX('Hoja de Trabajo para listado'!$BC$155:$CB$1048576,MATCH($A1006,'Hoja de Trabajo para listado'!$BC$155:$BC$1048576,0),MATCH((CUADRO!H$4&amp;$E1006),'Hoja de Trabajo para listado'!$BC$151:$CB$151,0)),0)+IFERROR(INDEX('Hoja de Trabajo para listado'!$DE$153:$DG$274,MATCH($A1006,'Hoja de Trabajo para listado'!$DE$153:$DE$1048576,0),MATCH((CUADRO!H$4&amp;$E1006),'Hoja de Trabajo para listado'!$DE$151:$DG$151,0)),0)+IFERROR(INDEX('Hoja de Trabajo para listado'!$CD$155:$DC$1048576,MATCH($A1006,'Hoja de Trabajo para listado'!$CD$155:$CD$1048576,0),MATCH((CUADRO!H$4&amp;$E1006),'Hoja de Trabajo para listado'!$CD$151:$DC$151,0)),0)</f>
        <v>0</v>
      </c>
      <c r="I1006" s="243">
        <f ca="1">+IFERROR(INDEX('Hoja de Trabajo para listado'!$A$155:$Z$1048576,MATCH($A1006,'Hoja de Trabajo para listado'!$A$155:$A$1048576,0),MATCH((CUADRO!I$4&amp;$E1006),'Hoja de Trabajo para listado'!$A$151:$Z$151,0)),0)+IFERROR(INDEX('Hoja de Trabajo para listado'!$AB$155:$BA$1048576,MATCH($A1006,'Hoja de Trabajo para listado'!$AB$155:$AB$1048576,0),MATCH((CUADRO!I$4&amp;$E1006),'Hoja de Trabajo para listado'!$AB$151:$BA$151,0)),0)+IFERROR(INDEX('Hoja de Trabajo para listado'!$BC$155:$CB$1048576,MATCH($A1006,'Hoja de Trabajo para listado'!$BC$155:$BC$1048576,0),MATCH((CUADRO!I$4&amp;$E1006),'Hoja de Trabajo para listado'!$BC$151:$CB$151,0)),0)+IFERROR(INDEX('Hoja de Trabajo para listado'!$DE$153:$DG$274,MATCH($A1006,'Hoja de Trabajo para listado'!$DE$153:$DE$1048576,0),MATCH((CUADRO!I$4&amp;$E1006),'Hoja de Trabajo para listado'!$DE$151:$DG$151,0)),0)+IFERROR(INDEX('Hoja de Trabajo para listado'!$CD$155:$DC$1048576,MATCH($A1006,'Hoja de Trabajo para listado'!$CD$155:$CD$1048576,0),MATCH((CUADRO!I$4&amp;$E1006),'Hoja de Trabajo para listado'!$CD$151:$DC$151,0)),0)</f>
        <v>0</v>
      </c>
      <c r="J1006" s="243">
        <f ca="1">+IFERROR(INDEX('Hoja de Trabajo para listado'!$A$155:$Z$1048576,MATCH($A1006,'Hoja de Trabajo para listado'!$A$155:$A$1048576,0),MATCH((CUADRO!J$4&amp;$E1006),'Hoja de Trabajo para listado'!$A$151:$Z$151,0)),0)+IFERROR(INDEX('Hoja de Trabajo para listado'!$AB$155:$BA$1048576,MATCH($A1006,'Hoja de Trabajo para listado'!$AB$155:$AB$1048576,0),MATCH((CUADRO!J$4&amp;$E1006),'Hoja de Trabajo para listado'!$AB$151:$BA$151,0)),0)+IFERROR(INDEX('Hoja de Trabajo para listado'!$BC$155:$CB$1048576,MATCH($A1006,'Hoja de Trabajo para listado'!$BC$155:$BC$1048576,0),MATCH((CUADRO!J$4&amp;$E1006),'Hoja de Trabajo para listado'!$BC$151:$CB$151,0)),0)+IFERROR(INDEX('Hoja de Trabajo para listado'!$DE$153:$DG$274,MATCH($A1006,'Hoja de Trabajo para listado'!$DE$153:$DE$1048576,0),MATCH((CUADRO!J$4&amp;$E1006),'Hoja de Trabajo para listado'!$DE$151:$DG$151,0)),0)+IFERROR(INDEX('Hoja de Trabajo para listado'!$CD$155:$DC$1048576,MATCH($A1006,'Hoja de Trabajo para listado'!$CD$155:$CD$1048576,0),MATCH((CUADRO!J$4&amp;$E1006),'Hoja de Trabajo para listado'!$CD$151:$DC$151,0)),0)</f>
        <v>0</v>
      </c>
      <c r="K1006" s="243">
        <f ca="1">+IFERROR(INDEX('Hoja de Trabajo para listado'!$A$155:$Z$1048576,MATCH($A1006,'Hoja de Trabajo para listado'!$A$155:$A$1048576,0),MATCH((CUADRO!K$4&amp;$E1006),'Hoja de Trabajo para listado'!$A$151:$Z$151,0)),0)+IFERROR(INDEX('Hoja de Trabajo para listado'!$AB$155:$BA$1048576,MATCH($A1006,'Hoja de Trabajo para listado'!$AB$155:$AB$1048576,0),MATCH((CUADRO!K$4&amp;$E1006),'Hoja de Trabajo para listado'!$AB$151:$BA$151,0)),0)+IFERROR(INDEX('Hoja de Trabajo para listado'!$BC$155:$CB$1048576,MATCH($A1006,'Hoja de Trabajo para listado'!$BC$155:$BC$1048576,0),MATCH((CUADRO!K$4&amp;$E1006),'Hoja de Trabajo para listado'!$BC$151:$CB$151,0)),0)+IFERROR(INDEX('Hoja de Trabajo para listado'!$DE$153:$DG$274,MATCH($A1006,'Hoja de Trabajo para listado'!$DE$153:$DE$1048576,0),MATCH((CUADRO!K$4&amp;$E1006),'Hoja de Trabajo para listado'!$DE$151:$DG$151,0)),0)+IFERROR(INDEX('Hoja de Trabajo para listado'!$CD$155:$DC$1048576,MATCH($A1006,'Hoja de Trabajo para listado'!$CD$155:$CD$1048576,0),MATCH((CUADRO!K$4&amp;$E1006),'Hoja de Trabajo para listado'!$CD$151:$DC$151,0)),0)</f>
        <v>0</v>
      </c>
      <c r="L1006" s="243">
        <f ca="1">+IFERROR(INDEX('Hoja de Trabajo para listado'!$A$155:$Z$1048576,MATCH($A1006,'Hoja de Trabajo para listado'!$A$155:$A$1048576,0),MATCH((CUADRO!L$4&amp;$E1006),'Hoja de Trabajo para listado'!$A$151:$Z$151,0)),0)+IFERROR(INDEX('Hoja de Trabajo para listado'!$AB$155:$BA$1048576,MATCH($A1006,'Hoja de Trabajo para listado'!$AB$155:$AB$1048576,0),MATCH((CUADRO!L$4&amp;$E1006),'Hoja de Trabajo para listado'!$AB$151:$BA$151,0)),0)+IFERROR(INDEX('Hoja de Trabajo para listado'!$BC$155:$CB$1048576,MATCH($A1006,'Hoja de Trabajo para listado'!$BC$155:$BC$1048576,0),MATCH((CUADRO!L$4&amp;$E1006),'Hoja de Trabajo para listado'!$BC$151:$CB$151,0)),0)+IFERROR(INDEX('Hoja de Trabajo para listado'!$DE$153:$DG$274,MATCH($A1006,'Hoja de Trabajo para listado'!$DE$153:$DE$1048576,0),MATCH((CUADRO!L$4&amp;$E1006),'Hoja de Trabajo para listado'!$DE$151:$DG$151,0)),0)+IFERROR(INDEX('Hoja de Trabajo para listado'!$CD$155:$DC$1048576,MATCH($A1006,'Hoja de Trabajo para listado'!$CD$155:$CD$1048576,0),MATCH((CUADRO!L$4&amp;$E1006),'Hoja de Trabajo para listado'!$CD$151:$DC$151,0)),0)</f>
        <v>0</v>
      </c>
      <c r="M1006" s="243">
        <f ca="1">+IFERROR(INDEX('Hoja de Trabajo para listado'!$A$155:$Z$1048576,MATCH($A1006,'Hoja de Trabajo para listado'!$A$155:$A$1048576,0),MATCH((CUADRO!M$4&amp;$E1006),'Hoja de Trabajo para listado'!$A$151:$Z$151,0)),0)+IFERROR(INDEX('Hoja de Trabajo para listado'!$AB$155:$BA$1048576,MATCH($A1006,'Hoja de Trabajo para listado'!$AB$155:$AB$1048576,0),MATCH((CUADRO!M$4&amp;$E1006),'Hoja de Trabajo para listado'!$AB$151:$BA$151,0)),0)+IFERROR(INDEX('Hoja de Trabajo para listado'!$BC$155:$CB$1048576,MATCH($A1006,'Hoja de Trabajo para listado'!$BC$155:$BC$1048576,0),MATCH((CUADRO!M$4&amp;$E1006),'Hoja de Trabajo para listado'!$BC$151:$CB$151,0)),0)+IFERROR(INDEX('Hoja de Trabajo para listado'!$DE$153:$DG$274,MATCH($A1006,'Hoja de Trabajo para listado'!$DE$153:$DE$1048576,0),MATCH((CUADRO!M$4&amp;$E1006),'Hoja de Trabajo para listado'!$DE$151:$DG$151,0)),0)+IFERROR(INDEX('Hoja de Trabajo para listado'!$CD$155:$DC$1048576,MATCH($A1006,'Hoja de Trabajo para listado'!$CD$155:$CD$1048576,0),MATCH((CUADRO!M$4&amp;$E1006),'Hoja de Trabajo para listado'!$CD$151:$DC$151,0)),0)</f>
        <v>0</v>
      </c>
      <c r="N1006" s="243">
        <f ca="1">+IFERROR(INDEX('Hoja de Trabajo para listado'!$A$155:$Z$1048576,MATCH($A1006,'Hoja de Trabajo para listado'!$A$155:$A$1048576,0),MATCH((CUADRO!N$4&amp;$E1006),'Hoja de Trabajo para listado'!$A$151:$Z$151,0)),0)+IFERROR(INDEX('Hoja de Trabajo para listado'!$AB$155:$BA$1048576,MATCH($A1006,'Hoja de Trabajo para listado'!$AB$155:$AB$1048576,0),MATCH((CUADRO!N$4&amp;$E1006),'Hoja de Trabajo para listado'!$AB$151:$BA$151,0)),0)+IFERROR(INDEX('Hoja de Trabajo para listado'!$BC$155:$CB$1048576,MATCH($A1006,'Hoja de Trabajo para listado'!$BC$155:$BC$1048576,0),MATCH((CUADRO!N$4&amp;$E1006),'Hoja de Trabajo para listado'!$BC$151:$CB$151,0)),0)+IFERROR(INDEX('Hoja de Trabajo para listado'!$DE$153:$DG$274,MATCH($A1006,'Hoja de Trabajo para listado'!$DE$153:$DE$1048576,0),MATCH((CUADRO!N$4&amp;$E1006),'Hoja de Trabajo para listado'!$DE$151:$DG$151,0)),0)+IFERROR(INDEX('Hoja de Trabajo para listado'!$CD$155:$DC$1048576,MATCH($A1006,'Hoja de Trabajo para listado'!$CD$155:$CD$1048576,0),MATCH((CUADRO!N$4&amp;$E1006),'Hoja de Trabajo para listado'!$CD$151:$DC$151,0)),0)</f>
        <v>0</v>
      </c>
      <c r="O1006" s="243">
        <f ca="1">+IFERROR(INDEX('Hoja de Trabajo para listado'!$A$155:$Z$1048576,MATCH($A1006,'Hoja de Trabajo para listado'!$A$155:$A$1048576,0),MATCH((CUADRO!O$4&amp;$E1006),'Hoja de Trabajo para listado'!$A$151:$Z$151,0)),0)+IFERROR(INDEX('Hoja de Trabajo para listado'!$AB$155:$BA$1048576,MATCH($A1006,'Hoja de Trabajo para listado'!$AB$155:$AB$1048576,0),MATCH((CUADRO!O$4&amp;$E1006),'Hoja de Trabajo para listado'!$AB$151:$BA$151,0)),0)+IFERROR(INDEX('Hoja de Trabajo para listado'!$BC$155:$CB$1048576,MATCH($A1006,'Hoja de Trabajo para listado'!$BC$155:$BC$1048576,0),MATCH((CUADRO!O$4&amp;$E1006),'Hoja de Trabajo para listado'!$BC$151:$CB$151,0)),0)+IFERROR(INDEX('Hoja de Trabajo para listado'!$DE$153:$DG$274,MATCH($A1006,'Hoja de Trabajo para listado'!$DE$153:$DE$1048576,0),MATCH((CUADRO!O$4&amp;$E1006),'Hoja de Trabajo para listado'!$DE$151:$DG$151,0)),0)+IFERROR(INDEX('Hoja de Trabajo para listado'!$CD$155:$DC$1048576,MATCH($A1006,'Hoja de Trabajo para listado'!$CD$155:$CD$1048576,0),MATCH((CUADRO!O$4&amp;$E1006),'Hoja de Trabajo para listado'!$CD$151:$DC$151,0)),0)</f>
        <v>0</v>
      </c>
      <c r="P1006" s="243">
        <f ca="1">+IFERROR(INDEX('Hoja de Trabajo para listado'!$A$155:$Z$1048576,MATCH($A1006,'Hoja de Trabajo para listado'!$A$155:$A$1048576,0),MATCH((CUADRO!P$4&amp;$E1006),'Hoja de Trabajo para listado'!$A$151:$Z$151,0)),0)+IFERROR(INDEX('Hoja de Trabajo para listado'!$AB$155:$BA$1048576,MATCH($A1006,'Hoja de Trabajo para listado'!$AB$155:$AB$1048576,0),MATCH((CUADRO!P$4&amp;$E1006),'Hoja de Trabajo para listado'!$AB$151:$BA$151,0)),0)+IFERROR(INDEX('Hoja de Trabajo para listado'!$BC$155:$CB$1048576,MATCH($A1006,'Hoja de Trabajo para listado'!$BC$155:$BC$1048576,0),MATCH((CUADRO!P$4&amp;$E1006),'Hoja de Trabajo para listado'!$BC$151:$CB$151,0)),0)+IFERROR(INDEX('Hoja de Trabajo para listado'!$DE$153:$DG$274,MATCH($A1006,'Hoja de Trabajo para listado'!$DE$153:$DE$1048576,0),MATCH((CUADRO!P$4&amp;$E1006),'Hoja de Trabajo para listado'!$DE$151:$DG$151,0)),0)+IFERROR(INDEX('Hoja de Trabajo para listado'!$CD$155:$DC$1048576,MATCH($A1006,'Hoja de Trabajo para listado'!$CD$155:$CD$1048576,0),MATCH((CUADRO!P$4&amp;$E1006),'Hoja de Trabajo para listado'!$CD$151:$DC$151,0)),0)</f>
        <v>0</v>
      </c>
      <c r="Q1006" s="243">
        <f ca="1">+IFERROR(INDEX('Hoja de Trabajo para listado'!$A$155:$Z$1048576,MATCH($A1006,'Hoja de Trabajo para listado'!$A$155:$A$1048576,0),MATCH((CUADRO!Q$4&amp;$E1006),'Hoja de Trabajo para listado'!$A$151:$Z$151,0)),0)+IFERROR(INDEX('Hoja de Trabajo para listado'!$AB$155:$BA$1048576,MATCH($A1006,'Hoja de Trabajo para listado'!$AB$155:$AB$1048576,0),MATCH((CUADRO!Q$4&amp;$E1006),'Hoja de Trabajo para listado'!$AB$151:$BA$151,0)),0)+IFERROR(INDEX('Hoja de Trabajo para listado'!$BC$155:$CB$1048576,MATCH($A1006,'Hoja de Trabajo para listado'!$BC$155:$BC$1048576,0),MATCH((CUADRO!Q$4&amp;$E1006),'Hoja de Trabajo para listado'!$BC$151:$CB$151,0)),0)+IFERROR(INDEX('Hoja de Trabajo para listado'!$DE$153:$DG$274,MATCH($A1006,'Hoja de Trabajo para listado'!$DE$153:$DE$1048576,0),MATCH((CUADRO!Q$4&amp;$E1006),'Hoja de Trabajo para listado'!$DE$151:$DG$151,0)),0)+IFERROR(INDEX('Hoja de Trabajo para listado'!$CD$155:$DC$1048576,MATCH($A1006,'Hoja de Trabajo para listado'!$CD$155:$CD$1048576,0),MATCH((CUADRO!Q$4&amp;$E1006),'Hoja de Trabajo para listado'!$CD$151:$DC$151,0)),0)</f>
        <v>0</v>
      </c>
      <c r="R1006" s="243">
        <f t="shared" ca="1" si="30"/>
        <v>0</v>
      </c>
      <c r="S1006" s="253">
        <f ca="1">+R1005+R1006</f>
        <v>0</v>
      </c>
      <c r="T1006" s="243">
        <f ca="1">+S1006</f>
        <v>0</v>
      </c>
      <c r="U1006" s="242">
        <f t="shared" si="31"/>
        <v>2</v>
      </c>
    </row>
    <row r="1007" spans="1:21" customFormat="1" ht="15" hidden="1" customHeight="1">
      <c r="A1007" s="32">
        <v>1736</v>
      </c>
      <c r="B1007" s="381">
        <f>+A1007</f>
        <v>1736</v>
      </c>
      <c r="C1007" s="245" t="str">
        <f>+VLOOKUP(A1007,bd_lista!$A$3:$C$592,3,FALSE)</f>
        <v>Gobierno Autónomo Municipal de Mineros</v>
      </c>
      <c r="D1007" s="383" t="str">
        <f>+C1007</f>
        <v>Gobierno Autónomo Municipal de Mineros</v>
      </c>
      <c r="E1007" s="240" t="s">
        <v>683</v>
      </c>
      <c r="F1007" s="241">
        <f ca="1">+IFERROR(INDEX('Hoja de Trabajo para listado'!$A$155:$Z$1048576,MATCH($A1007,'Hoja de Trabajo para listado'!$A$155:$A$1048576,0),MATCH((CUADRO!F$4&amp;$E1007),'Hoja de Trabajo para listado'!$A$151:$Z$151,0)),0)+IFERROR(INDEX('Hoja de Trabajo para listado'!$AB$155:$BA$1048576,MATCH($A1007,'Hoja de Trabajo para listado'!$AB$155:$AB$1048576,0),MATCH((CUADRO!F$4&amp;$E1007),'Hoja de Trabajo para listado'!$AB$151:$BA$151,0)),0)+IFERROR(INDEX('Hoja de Trabajo para listado'!$BC$155:$CB$1048576,MATCH($A1007,'Hoja de Trabajo para listado'!$BC$155:$BC$1048576,0),MATCH((CUADRO!F$4&amp;$E1007),'Hoja de Trabajo para listado'!$BC$151:$CB$151,0)),0)+IFERROR(INDEX('Hoja de Trabajo para listado'!$DE$153:$DG$274,MATCH($A1007,'Hoja de Trabajo para listado'!$DE$153:$DE$1048576,0),MATCH((CUADRO!F$4&amp;$E1007),'Hoja de Trabajo para listado'!$DE$151:$DG$151,0)),0)+IFERROR(INDEX('Hoja de Trabajo para listado'!$CD$155:$DC$1048576,MATCH($A1007,'Hoja de Trabajo para listado'!$CD$155:$CD$1048576,0),MATCH((CUADRO!F$4&amp;$E1007),'Hoja de Trabajo para listado'!$CD$151:$DC$151,0)),0)</f>
        <v>0</v>
      </c>
      <c r="G1007" s="241">
        <f ca="1">+IFERROR(INDEX('Hoja de Trabajo para listado'!$A$155:$Z$1048576,MATCH($A1007,'Hoja de Trabajo para listado'!$A$155:$A$1048576,0),MATCH((CUADRO!G$4&amp;$E1007),'Hoja de Trabajo para listado'!$A$151:$Z$151,0)),0)+IFERROR(INDEX('Hoja de Trabajo para listado'!$AB$155:$BA$1048576,MATCH($A1007,'Hoja de Trabajo para listado'!$AB$155:$AB$1048576,0),MATCH((CUADRO!G$4&amp;$E1007),'Hoja de Trabajo para listado'!$AB$151:$BA$151,0)),0)+IFERROR(INDEX('Hoja de Trabajo para listado'!$BC$155:$CB$1048576,MATCH($A1007,'Hoja de Trabajo para listado'!$BC$155:$BC$1048576,0),MATCH((CUADRO!G$4&amp;$E1007),'Hoja de Trabajo para listado'!$BC$151:$CB$151,0)),0)+IFERROR(INDEX('Hoja de Trabajo para listado'!$DE$153:$DG$274,MATCH($A1007,'Hoja de Trabajo para listado'!$DE$153:$DE$1048576,0),MATCH((CUADRO!G$4&amp;$E1007),'Hoja de Trabajo para listado'!$DE$151:$DG$151,0)),0)+IFERROR(INDEX('Hoja de Trabajo para listado'!$CD$155:$DC$1048576,MATCH($A1007,'Hoja de Trabajo para listado'!$CD$155:$CD$1048576,0),MATCH((CUADRO!G$4&amp;$E1007),'Hoja de Trabajo para listado'!$CD$151:$DC$151,0)),0)</f>
        <v>0</v>
      </c>
      <c r="H1007" s="241">
        <f ca="1">+IFERROR(INDEX('Hoja de Trabajo para listado'!$A$155:$Z$1048576,MATCH($A1007,'Hoja de Trabajo para listado'!$A$155:$A$1048576,0),MATCH((CUADRO!H$4&amp;$E1007),'Hoja de Trabajo para listado'!$A$151:$Z$151,0)),0)+IFERROR(INDEX('Hoja de Trabajo para listado'!$AB$155:$BA$1048576,MATCH($A1007,'Hoja de Trabajo para listado'!$AB$155:$AB$1048576,0),MATCH((CUADRO!H$4&amp;$E1007),'Hoja de Trabajo para listado'!$AB$151:$BA$151,0)),0)+IFERROR(INDEX('Hoja de Trabajo para listado'!$BC$155:$CB$1048576,MATCH($A1007,'Hoja de Trabajo para listado'!$BC$155:$BC$1048576,0),MATCH((CUADRO!H$4&amp;$E1007),'Hoja de Trabajo para listado'!$BC$151:$CB$151,0)),0)+IFERROR(INDEX('Hoja de Trabajo para listado'!$DE$153:$DG$274,MATCH($A1007,'Hoja de Trabajo para listado'!$DE$153:$DE$1048576,0),MATCH((CUADRO!H$4&amp;$E1007),'Hoja de Trabajo para listado'!$DE$151:$DG$151,0)),0)+IFERROR(INDEX('Hoja de Trabajo para listado'!$CD$155:$DC$1048576,MATCH($A1007,'Hoja de Trabajo para listado'!$CD$155:$CD$1048576,0),MATCH((CUADRO!H$4&amp;$E1007),'Hoja de Trabajo para listado'!$CD$151:$DC$151,0)),0)</f>
        <v>0</v>
      </c>
      <c r="I1007" s="241">
        <f ca="1">+IFERROR(INDEX('Hoja de Trabajo para listado'!$A$155:$Z$1048576,MATCH($A1007,'Hoja de Trabajo para listado'!$A$155:$A$1048576,0),MATCH((CUADRO!I$4&amp;$E1007),'Hoja de Trabajo para listado'!$A$151:$Z$151,0)),0)+IFERROR(INDEX('Hoja de Trabajo para listado'!$AB$155:$BA$1048576,MATCH($A1007,'Hoja de Trabajo para listado'!$AB$155:$AB$1048576,0),MATCH((CUADRO!I$4&amp;$E1007),'Hoja de Trabajo para listado'!$AB$151:$BA$151,0)),0)+IFERROR(INDEX('Hoja de Trabajo para listado'!$BC$155:$CB$1048576,MATCH($A1007,'Hoja de Trabajo para listado'!$BC$155:$BC$1048576,0),MATCH((CUADRO!I$4&amp;$E1007),'Hoja de Trabajo para listado'!$BC$151:$CB$151,0)),0)+IFERROR(INDEX('Hoja de Trabajo para listado'!$DE$153:$DG$274,MATCH($A1007,'Hoja de Trabajo para listado'!$DE$153:$DE$1048576,0),MATCH((CUADRO!I$4&amp;$E1007),'Hoja de Trabajo para listado'!$DE$151:$DG$151,0)),0)+IFERROR(INDEX('Hoja de Trabajo para listado'!$CD$155:$DC$1048576,MATCH($A1007,'Hoja de Trabajo para listado'!$CD$155:$CD$1048576,0),MATCH((CUADRO!I$4&amp;$E1007),'Hoja de Trabajo para listado'!$CD$151:$DC$151,0)),0)</f>
        <v>0</v>
      </c>
      <c r="J1007" s="241">
        <f ca="1">+IFERROR(INDEX('Hoja de Trabajo para listado'!$A$155:$Z$1048576,MATCH($A1007,'Hoja de Trabajo para listado'!$A$155:$A$1048576,0),MATCH((CUADRO!J$4&amp;$E1007),'Hoja de Trabajo para listado'!$A$151:$Z$151,0)),0)+IFERROR(INDEX('Hoja de Trabajo para listado'!$AB$155:$BA$1048576,MATCH($A1007,'Hoja de Trabajo para listado'!$AB$155:$AB$1048576,0),MATCH((CUADRO!J$4&amp;$E1007),'Hoja de Trabajo para listado'!$AB$151:$BA$151,0)),0)+IFERROR(INDEX('Hoja de Trabajo para listado'!$BC$155:$CB$1048576,MATCH($A1007,'Hoja de Trabajo para listado'!$BC$155:$BC$1048576,0),MATCH((CUADRO!J$4&amp;$E1007),'Hoja de Trabajo para listado'!$BC$151:$CB$151,0)),0)+IFERROR(INDEX('Hoja de Trabajo para listado'!$DE$153:$DG$274,MATCH($A1007,'Hoja de Trabajo para listado'!$DE$153:$DE$1048576,0),MATCH((CUADRO!J$4&amp;$E1007),'Hoja de Trabajo para listado'!$DE$151:$DG$151,0)),0)+IFERROR(INDEX('Hoja de Trabajo para listado'!$CD$155:$DC$1048576,MATCH($A1007,'Hoja de Trabajo para listado'!$CD$155:$CD$1048576,0),MATCH((CUADRO!J$4&amp;$E1007),'Hoja de Trabajo para listado'!$CD$151:$DC$151,0)),0)</f>
        <v>0</v>
      </c>
      <c r="K1007" s="241">
        <f ca="1">+IFERROR(INDEX('Hoja de Trabajo para listado'!$A$155:$Z$1048576,MATCH($A1007,'Hoja de Trabajo para listado'!$A$155:$A$1048576,0),MATCH((CUADRO!K$4&amp;$E1007),'Hoja de Trabajo para listado'!$A$151:$Z$151,0)),0)+IFERROR(INDEX('Hoja de Trabajo para listado'!$AB$155:$BA$1048576,MATCH($A1007,'Hoja de Trabajo para listado'!$AB$155:$AB$1048576,0),MATCH((CUADRO!K$4&amp;$E1007),'Hoja de Trabajo para listado'!$AB$151:$BA$151,0)),0)+IFERROR(INDEX('Hoja de Trabajo para listado'!$BC$155:$CB$1048576,MATCH($A1007,'Hoja de Trabajo para listado'!$BC$155:$BC$1048576,0),MATCH((CUADRO!K$4&amp;$E1007),'Hoja de Trabajo para listado'!$BC$151:$CB$151,0)),0)+IFERROR(INDEX('Hoja de Trabajo para listado'!$DE$153:$DG$274,MATCH($A1007,'Hoja de Trabajo para listado'!$DE$153:$DE$1048576,0),MATCH((CUADRO!K$4&amp;$E1007),'Hoja de Trabajo para listado'!$DE$151:$DG$151,0)),0)+IFERROR(INDEX('Hoja de Trabajo para listado'!$CD$155:$DC$1048576,MATCH($A1007,'Hoja de Trabajo para listado'!$CD$155:$CD$1048576,0),MATCH((CUADRO!K$4&amp;$E1007),'Hoja de Trabajo para listado'!$CD$151:$DC$151,0)),0)</f>
        <v>0</v>
      </c>
      <c r="L1007" s="241">
        <f ca="1">+IFERROR(INDEX('Hoja de Trabajo para listado'!$A$155:$Z$1048576,MATCH($A1007,'Hoja de Trabajo para listado'!$A$155:$A$1048576,0),MATCH((CUADRO!L$4&amp;$E1007),'Hoja de Trabajo para listado'!$A$151:$Z$151,0)),0)+IFERROR(INDEX('Hoja de Trabajo para listado'!$AB$155:$BA$1048576,MATCH($A1007,'Hoja de Trabajo para listado'!$AB$155:$AB$1048576,0),MATCH((CUADRO!L$4&amp;$E1007),'Hoja de Trabajo para listado'!$AB$151:$BA$151,0)),0)+IFERROR(INDEX('Hoja de Trabajo para listado'!$BC$155:$CB$1048576,MATCH($A1007,'Hoja de Trabajo para listado'!$BC$155:$BC$1048576,0),MATCH((CUADRO!L$4&amp;$E1007),'Hoja de Trabajo para listado'!$BC$151:$CB$151,0)),0)+IFERROR(INDEX('Hoja de Trabajo para listado'!$DE$153:$DG$274,MATCH($A1007,'Hoja de Trabajo para listado'!$DE$153:$DE$1048576,0),MATCH((CUADRO!L$4&amp;$E1007),'Hoja de Trabajo para listado'!$DE$151:$DG$151,0)),0)+IFERROR(INDEX('Hoja de Trabajo para listado'!$CD$155:$DC$1048576,MATCH($A1007,'Hoja de Trabajo para listado'!$CD$155:$CD$1048576,0),MATCH((CUADRO!L$4&amp;$E1007),'Hoja de Trabajo para listado'!$CD$151:$DC$151,0)),0)</f>
        <v>0</v>
      </c>
      <c r="M1007" s="241">
        <f ca="1">+IFERROR(INDEX('Hoja de Trabajo para listado'!$A$155:$Z$1048576,MATCH($A1007,'Hoja de Trabajo para listado'!$A$155:$A$1048576,0),MATCH((CUADRO!M$4&amp;$E1007),'Hoja de Trabajo para listado'!$A$151:$Z$151,0)),0)+IFERROR(INDEX('Hoja de Trabajo para listado'!$AB$155:$BA$1048576,MATCH($A1007,'Hoja de Trabajo para listado'!$AB$155:$AB$1048576,0),MATCH((CUADRO!M$4&amp;$E1007),'Hoja de Trabajo para listado'!$AB$151:$BA$151,0)),0)+IFERROR(INDEX('Hoja de Trabajo para listado'!$BC$155:$CB$1048576,MATCH($A1007,'Hoja de Trabajo para listado'!$BC$155:$BC$1048576,0),MATCH((CUADRO!M$4&amp;$E1007),'Hoja de Trabajo para listado'!$BC$151:$CB$151,0)),0)+IFERROR(INDEX('Hoja de Trabajo para listado'!$DE$153:$DG$274,MATCH($A1007,'Hoja de Trabajo para listado'!$DE$153:$DE$1048576,0),MATCH((CUADRO!M$4&amp;$E1007),'Hoja de Trabajo para listado'!$DE$151:$DG$151,0)),0)+IFERROR(INDEX('Hoja de Trabajo para listado'!$CD$155:$DC$1048576,MATCH($A1007,'Hoja de Trabajo para listado'!$CD$155:$CD$1048576,0),MATCH((CUADRO!M$4&amp;$E1007),'Hoja de Trabajo para listado'!$CD$151:$DC$151,0)),0)</f>
        <v>0</v>
      </c>
      <c r="N1007" s="241">
        <f ca="1">+IFERROR(INDEX('Hoja de Trabajo para listado'!$A$155:$Z$1048576,MATCH($A1007,'Hoja de Trabajo para listado'!$A$155:$A$1048576,0),MATCH((CUADRO!N$4&amp;$E1007),'Hoja de Trabajo para listado'!$A$151:$Z$151,0)),0)+IFERROR(INDEX('Hoja de Trabajo para listado'!$AB$155:$BA$1048576,MATCH($A1007,'Hoja de Trabajo para listado'!$AB$155:$AB$1048576,0),MATCH((CUADRO!N$4&amp;$E1007),'Hoja de Trabajo para listado'!$AB$151:$BA$151,0)),0)+IFERROR(INDEX('Hoja de Trabajo para listado'!$BC$155:$CB$1048576,MATCH($A1007,'Hoja de Trabajo para listado'!$BC$155:$BC$1048576,0),MATCH((CUADRO!N$4&amp;$E1007),'Hoja de Trabajo para listado'!$BC$151:$CB$151,0)),0)+IFERROR(INDEX('Hoja de Trabajo para listado'!$DE$153:$DG$274,MATCH($A1007,'Hoja de Trabajo para listado'!$DE$153:$DE$1048576,0),MATCH((CUADRO!N$4&amp;$E1007),'Hoja de Trabajo para listado'!$DE$151:$DG$151,0)),0)+IFERROR(INDEX('Hoja de Trabajo para listado'!$CD$155:$DC$1048576,MATCH($A1007,'Hoja de Trabajo para listado'!$CD$155:$CD$1048576,0),MATCH((CUADRO!N$4&amp;$E1007),'Hoja de Trabajo para listado'!$CD$151:$DC$151,0)),0)</f>
        <v>0</v>
      </c>
      <c r="O1007" s="241">
        <f ca="1">+IFERROR(INDEX('Hoja de Trabajo para listado'!$A$155:$Z$1048576,MATCH($A1007,'Hoja de Trabajo para listado'!$A$155:$A$1048576,0),MATCH((CUADRO!O$4&amp;$E1007),'Hoja de Trabajo para listado'!$A$151:$Z$151,0)),0)+IFERROR(INDEX('Hoja de Trabajo para listado'!$AB$155:$BA$1048576,MATCH($A1007,'Hoja de Trabajo para listado'!$AB$155:$AB$1048576,0),MATCH((CUADRO!O$4&amp;$E1007),'Hoja de Trabajo para listado'!$AB$151:$BA$151,0)),0)+IFERROR(INDEX('Hoja de Trabajo para listado'!$BC$155:$CB$1048576,MATCH($A1007,'Hoja de Trabajo para listado'!$BC$155:$BC$1048576,0),MATCH((CUADRO!O$4&amp;$E1007),'Hoja de Trabajo para listado'!$BC$151:$CB$151,0)),0)+IFERROR(INDEX('Hoja de Trabajo para listado'!$DE$153:$DG$274,MATCH($A1007,'Hoja de Trabajo para listado'!$DE$153:$DE$1048576,0),MATCH((CUADRO!O$4&amp;$E1007),'Hoja de Trabajo para listado'!$DE$151:$DG$151,0)),0)+IFERROR(INDEX('Hoja de Trabajo para listado'!$CD$155:$DC$1048576,MATCH($A1007,'Hoja de Trabajo para listado'!$CD$155:$CD$1048576,0),MATCH((CUADRO!O$4&amp;$E1007),'Hoja de Trabajo para listado'!$CD$151:$DC$151,0)),0)</f>
        <v>0</v>
      </c>
      <c r="P1007" s="241">
        <f ca="1">+IFERROR(INDEX('Hoja de Trabajo para listado'!$A$155:$Z$1048576,MATCH($A1007,'Hoja de Trabajo para listado'!$A$155:$A$1048576,0),MATCH((CUADRO!P$4&amp;$E1007),'Hoja de Trabajo para listado'!$A$151:$Z$151,0)),0)+IFERROR(INDEX('Hoja de Trabajo para listado'!$AB$155:$BA$1048576,MATCH($A1007,'Hoja de Trabajo para listado'!$AB$155:$AB$1048576,0),MATCH((CUADRO!P$4&amp;$E1007),'Hoja de Trabajo para listado'!$AB$151:$BA$151,0)),0)+IFERROR(INDEX('Hoja de Trabajo para listado'!$BC$155:$CB$1048576,MATCH($A1007,'Hoja de Trabajo para listado'!$BC$155:$BC$1048576,0),MATCH((CUADRO!P$4&amp;$E1007),'Hoja de Trabajo para listado'!$BC$151:$CB$151,0)),0)+IFERROR(INDEX('Hoja de Trabajo para listado'!$DE$153:$DG$274,MATCH($A1007,'Hoja de Trabajo para listado'!$DE$153:$DE$1048576,0),MATCH((CUADRO!P$4&amp;$E1007),'Hoja de Trabajo para listado'!$DE$151:$DG$151,0)),0)+IFERROR(INDEX('Hoja de Trabajo para listado'!$CD$155:$DC$1048576,MATCH($A1007,'Hoja de Trabajo para listado'!$CD$155:$CD$1048576,0),MATCH((CUADRO!P$4&amp;$E1007),'Hoja de Trabajo para listado'!$CD$151:$DC$151,0)),0)</f>
        <v>0</v>
      </c>
      <c r="Q1007" s="241">
        <f ca="1">+IFERROR(INDEX('Hoja de Trabajo para listado'!$A$155:$Z$1048576,MATCH($A1007,'Hoja de Trabajo para listado'!$A$155:$A$1048576,0),MATCH((CUADRO!Q$4&amp;$E1007),'Hoja de Trabajo para listado'!$A$151:$Z$151,0)),0)+IFERROR(INDEX('Hoja de Trabajo para listado'!$AB$155:$BA$1048576,MATCH($A1007,'Hoja de Trabajo para listado'!$AB$155:$AB$1048576,0),MATCH((CUADRO!Q$4&amp;$E1007),'Hoja de Trabajo para listado'!$AB$151:$BA$151,0)),0)+IFERROR(INDEX('Hoja de Trabajo para listado'!$BC$155:$CB$1048576,MATCH($A1007,'Hoja de Trabajo para listado'!$BC$155:$BC$1048576,0),MATCH((CUADRO!Q$4&amp;$E1007),'Hoja de Trabajo para listado'!$BC$151:$CB$151,0)),0)+IFERROR(INDEX('Hoja de Trabajo para listado'!$DE$153:$DG$274,MATCH($A1007,'Hoja de Trabajo para listado'!$DE$153:$DE$1048576,0),MATCH((CUADRO!Q$4&amp;$E1007),'Hoja de Trabajo para listado'!$DE$151:$DG$151,0)),0)+IFERROR(INDEX('Hoja de Trabajo para listado'!$CD$155:$DC$1048576,MATCH($A1007,'Hoja de Trabajo para listado'!$CD$155:$CD$1048576,0),MATCH((CUADRO!Q$4&amp;$E1007),'Hoja de Trabajo para listado'!$CD$151:$DC$151,0)),0)</f>
        <v>0</v>
      </c>
      <c r="R1007" s="241">
        <f t="shared" ca="1" si="30"/>
        <v>0</v>
      </c>
      <c r="S1007" s="247"/>
      <c r="T1007" s="241">
        <f ca="1">+T1008</f>
        <v>0</v>
      </c>
      <c r="U1007" s="240">
        <f t="shared" si="31"/>
        <v>1</v>
      </c>
    </row>
    <row r="1008" spans="1:21" customFormat="1" ht="15" hidden="1" customHeight="1">
      <c r="A1008" s="32">
        <v>1736</v>
      </c>
      <c r="B1008" s="382"/>
      <c r="C1008" s="245" t="str">
        <f>+VLOOKUP(A1008,bd_lista!$A$3:$C$592,3,FALSE)</f>
        <v>Gobierno Autónomo Municipal de Mineros</v>
      </c>
      <c r="D1008" s="384"/>
      <c r="E1008" s="242" t="s">
        <v>684</v>
      </c>
      <c r="F1008" s="243">
        <f ca="1">+IFERROR(INDEX('Hoja de Trabajo para listado'!$A$155:$Z$1048576,MATCH($A1008,'Hoja de Trabajo para listado'!$A$155:$A$1048576,0),MATCH((CUADRO!F$4&amp;$E1008),'Hoja de Trabajo para listado'!$A$151:$Z$151,0)),0)+IFERROR(INDEX('Hoja de Trabajo para listado'!$AB$155:$BA$1048576,MATCH($A1008,'Hoja de Trabajo para listado'!$AB$155:$AB$1048576,0),MATCH((CUADRO!F$4&amp;$E1008),'Hoja de Trabajo para listado'!$AB$151:$BA$151,0)),0)+IFERROR(INDEX('Hoja de Trabajo para listado'!$BC$155:$CB$1048576,MATCH($A1008,'Hoja de Trabajo para listado'!$BC$155:$BC$1048576,0),MATCH((CUADRO!F$4&amp;$E1008),'Hoja de Trabajo para listado'!$BC$151:$CB$151,0)),0)+IFERROR(INDEX('Hoja de Trabajo para listado'!$DE$153:$DG$274,MATCH($A1008,'Hoja de Trabajo para listado'!$DE$153:$DE$1048576,0),MATCH((CUADRO!F$4&amp;$E1008),'Hoja de Trabajo para listado'!$DE$151:$DG$151,0)),0)+IFERROR(INDEX('Hoja de Trabajo para listado'!$CD$155:$DC$1048576,MATCH($A1008,'Hoja de Trabajo para listado'!$CD$155:$CD$1048576,0),MATCH((CUADRO!F$4&amp;$E1008),'Hoja de Trabajo para listado'!$CD$151:$DC$151,0)),0)</f>
        <v>0</v>
      </c>
      <c r="G1008" s="243">
        <f ca="1">+IFERROR(INDEX('Hoja de Trabajo para listado'!$A$155:$Z$1048576,MATCH($A1008,'Hoja de Trabajo para listado'!$A$155:$A$1048576,0),MATCH((CUADRO!G$4&amp;$E1008),'Hoja de Trabajo para listado'!$A$151:$Z$151,0)),0)+IFERROR(INDEX('Hoja de Trabajo para listado'!$AB$155:$BA$1048576,MATCH($A1008,'Hoja de Trabajo para listado'!$AB$155:$AB$1048576,0),MATCH((CUADRO!G$4&amp;$E1008),'Hoja de Trabajo para listado'!$AB$151:$BA$151,0)),0)+IFERROR(INDEX('Hoja de Trabajo para listado'!$BC$155:$CB$1048576,MATCH($A1008,'Hoja de Trabajo para listado'!$BC$155:$BC$1048576,0),MATCH((CUADRO!G$4&amp;$E1008),'Hoja de Trabajo para listado'!$BC$151:$CB$151,0)),0)+IFERROR(INDEX('Hoja de Trabajo para listado'!$DE$153:$DG$274,MATCH($A1008,'Hoja de Trabajo para listado'!$DE$153:$DE$1048576,0),MATCH((CUADRO!G$4&amp;$E1008),'Hoja de Trabajo para listado'!$DE$151:$DG$151,0)),0)+IFERROR(INDEX('Hoja de Trabajo para listado'!$CD$155:$DC$1048576,MATCH($A1008,'Hoja de Trabajo para listado'!$CD$155:$CD$1048576,0),MATCH((CUADRO!G$4&amp;$E1008),'Hoja de Trabajo para listado'!$CD$151:$DC$151,0)),0)</f>
        <v>0</v>
      </c>
      <c r="H1008" s="243">
        <f ca="1">+IFERROR(INDEX('Hoja de Trabajo para listado'!$A$155:$Z$1048576,MATCH($A1008,'Hoja de Trabajo para listado'!$A$155:$A$1048576,0),MATCH((CUADRO!H$4&amp;$E1008),'Hoja de Trabajo para listado'!$A$151:$Z$151,0)),0)+IFERROR(INDEX('Hoja de Trabajo para listado'!$AB$155:$BA$1048576,MATCH($A1008,'Hoja de Trabajo para listado'!$AB$155:$AB$1048576,0),MATCH((CUADRO!H$4&amp;$E1008),'Hoja de Trabajo para listado'!$AB$151:$BA$151,0)),0)+IFERROR(INDEX('Hoja de Trabajo para listado'!$BC$155:$CB$1048576,MATCH($A1008,'Hoja de Trabajo para listado'!$BC$155:$BC$1048576,0),MATCH((CUADRO!H$4&amp;$E1008),'Hoja de Trabajo para listado'!$BC$151:$CB$151,0)),0)+IFERROR(INDEX('Hoja de Trabajo para listado'!$DE$153:$DG$274,MATCH($A1008,'Hoja de Trabajo para listado'!$DE$153:$DE$1048576,0),MATCH((CUADRO!H$4&amp;$E1008),'Hoja de Trabajo para listado'!$DE$151:$DG$151,0)),0)+IFERROR(INDEX('Hoja de Trabajo para listado'!$CD$155:$DC$1048576,MATCH($A1008,'Hoja de Trabajo para listado'!$CD$155:$CD$1048576,0),MATCH((CUADRO!H$4&amp;$E1008),'Hoja de Trabajo para listado'!$CD$151:$DC$151,0)),0)</f>
        <v>0</v>
      </c>
      <c r="I1008" s="243">
        <f ca="1">+IFERROR(INDEX('Hoja de Trabajo para listado'!$A$155:$Z$1048576,MATCH($A1008,'Hoja de Trabajo para listado'!$A$155:$A$1048576,0),MATCH((CUADRO!I$4&amp;$E1008),'Hoja de Trabajo para listado'!$A$151:$Z$151,0)),0)+IFERROR(INDEX('Hoja de Trabajo para listado'!$AB$155:$BA$1048576,MATCH($A1008,'Hoja de Trabajo para listado'!$AB$155:$AB$1048576,0),MATCH((CUADRO!I$4&amp;$E1008),'Hoja de Trabajo para listado'!$AB$151:$BA$151,0)),0)+IFERROR(INDEX('Hoja de Trabajo para listado'!$BC$155:$CB$1048576,MATCH($A1008,'Hoja de Trabajo para listado'!$BC$155:$BC$1048576,0),MATCH((CUADRO!I$4&amp;$E1008),'Hoja de Trabajo para listado'!$BC$151:$CB$151,0)),0)+IFERROR(INDEX('Hoja de Trabajo para listado'!$DE$153:$DG$274,MATCH($A1008,'Hoja de Trabajo para listado'!$DE$153:$DE$1048576,0),MATCH((CUADRO!I$4&amp;$E1008),'Hoja de Trabajo para listado'!$DE$151:$DG$151,0)),0)+IFERROR(INDEX('Hoja de Trabajo para listado'!$CD$155:$DC$1048576,MATCH($A1008,'Hoja de Trabajo para listado'!$CD$155:$CD$1048576,0),MATCH((CUADRO!I$4&amp;$E1008),'Hoja de Trabajo para listado'!$CD$151:$DC$151,0)),0)</f>
        <v>0</v>
      </c>
      <c r="J1008" s="243">
        <f ca="1">+IFERROR(INDEX('Hoja de Trabajo para listado'!$A$155:$Z$1048576,MATCH($A1008,'Hoja de Trabajo para listado'!$A$155:$A$1048576,0),MATCH((CUADRO!J$4&amp;$E1008),'Hoja de Trabajo para listado'!$A$151:$Z$151,0)),0)+IFERROR(INDEX('Hoja de Trabajo para listado'!$AB$155:$BA$1048576,MATCH($A1008,'Hoja de Trabajo para listado'!$AB$155:$AB$1048576,0),MATCH((CUADRO!J$4&amp;$E1008),'Hoja de Trabajo para listado'!$AB$151:$BA$151,0)),0)+IFERROR(INDEX('Hoja de Trabajo para listado'!$BC$155:$CB$1048576,MATCH($A1008,'Hoja de Trabajo para listado'!$BC$155:$BC$1048576,0),MATCH((CUADRO!J$4&amp;$E1008),'Hoja de Trabajo para listado'!$BC$151:$CB$151,0)),0)+IFERROR(INDEX('Hoja de Trabajo para listado'!$DE$153:$DG$274,MATCH($A1008,'Hoja de Trabajo para listado'!$DE$153:$DE$1048576,0),MATCH((CUADRO!J$4&amp;$E1008),'Hoja de Trabajo para listado'!$DE$151:$DG$151,0)),0)+IFERROR(INDEX('Hoja de Trabajo para listado'!$CD$155:$DC$1048576,MATCH($A1008,'Hoja de Trabajo para listado'!$CD$155:$CD$1048576,0),MATCH((CUADRO!J$4&amp;$E1008),'Hoja de Trabajo para listado'!$CD$151:$DC$151,0)),0)</f>
        <v>0</v>
      </c>
      <c r="K1008" s="243">
        <f ca="1">+IFERROR(INDEX('Hoja de Trabajo para listado'!$A$155:$Z$1048576,MATCH($A1008,'Hoja de Trabajo para listado'!$A$155:$A$1048576,0),MATCH((CUADRO!K$4&amp;$E1008),'Hoja de Trabajo para listado'!$A$151:$Z$151,0)),0)+IFERROR(INDEX('Hoja de Trabajo para listado'!$AB$155:$BA$1048576,MATCH($A1008,'Hoja de Trabajo para listado'!$AB$155:$AB$1048576,0),MATCH((CUADRO!K$4&amp;$E1008),'Hoja de Trabajo para listado'!$AB$151:$BA$151,0)),0)+IFERROR(INDEX('Hoja de Trabajo para listado'!$BC$155:$CB$1048576,MATCH($A1008,'Hoja de Trabajo para listado'!$BC$155:$BC$1048576,0),MATCH((CUADRO!K$4&amp;$E1008),'Hoja de Trabajo para listado'!$BC$151:$CB$151,0)),0)+IFERROR(INDEX('Hoja de Trabajo para listado'!$DE$153:$DG$274,MATCH($A1008,'Hoja de Trabajo para listado'!$DE$153:$DE$1048576,0),MATCH((CUADRO!K$4&amp;$E1008),'Hoja de Trabajo para listado'!$DE$151:$DG$151,0)),0)+IFERROR(INDEX('Hoja de Trabajo para listado'!$CD$155:$DC$1048576,MATCH($A1008,'Hoja de Trabajo para listado'!$CD$155:$CD$1048576,0),MATCH((CUADRO!K$4&amp;$E1008),'Hoja de Trabajo para listado'!$CD$151:$DC$151,0)),0)</f>
        <v>0</v>
      </c>
      <c r="L1008" s="243">
        <f ca="1">+IFERROR(INDEX('Hoja de Trabajo para listado'!$A$155:$Z$1048576,MATCH($A1008,'Hoja de Trabajo para listado'!$A$155:$A$1048576,0),MATCH((CUADRO!L$4&amp;$E1008),'Hoja de Trabajo para listado'!$A$151:$Z$151,0)),0)+IFERROR(INDEX('Hoja de Trabajo para listado'!$AB$155:$BA$1048576,MATCH($A1008,'Hoja de Trabajo para listado'!$AB$155:$AB$1048576,0),MATCH((CUADRO!L$4&amp;$E1008),'Hoja de Trabajo para listado'!$AB$151:$BA$151,0)),0)+IFERROR(INDEX('Hoja de Trabajo para listado'!$BC$155:$CB$1048576,MATCH($A1008,'Hoja de Trabajo para listado'!$BC$155:$BC$1048576,0),MATCH((CUADRO!L$4&amp;$E1008),'Hoja de Trabajo para listado'!$BC$151:$CB$151,0)),0)+IFERROR(INDEX('Hoja de Trabajo para listado'!$DE$153:$DG$274,MATCH($A1008,'Hoja de Trabajo para listado'!$DE$153:$DE$1048576,0),MATCH((CUADRO!L$4&amp;$E1008),'Hoja de Trabajo para listado'!$DE$151:$DG$151,0)),0)+IFERROR(INDEX('Hoja de Trabajo para listado'!$CD$155:$DC$1048576,MATCH($A1008,'Hoja de Trabajo para listado'!$CD$155:$CD$1048576,0),MATCH((CUADRO!L$4&amp;$E1008),'Hoja de Trabajo para listado'!$CD$151:$DC$151,0)),0)</f>
        <v>0</v>
      </c>
      <c r="M1008" s="243">
        <f ca="1">+IFERROR(INDEX('Hoja de Trabajo para listado'!$A$155:$Z$1048576,MATCH($A1008,'Hoja de Trabajo para listado'!$A$155:$A$1048576,0),MATCH((CUADRO!M$4&amp;$E1008),'Hoja de Trabajo para listado'!$A$151:$Z$151,0)),0)+IFERROR(INDEX('Hoja de Trabajo para listado'!$AB$155:$BA$1048576,MATCH($A1008,'Hoja de Trabajo para listado'!$AB$155:$AB$1048576,0),MATCH((CUADRO!M$4&amp;$E1008),'Hoja de Trabajo para listado'!$AB$151:$BA$151,0)),0)+IFERROR(INDEX('Hoja de Trabajo para listado'!$BC$155:$CB$1048576,MATCH($A1008,'Hoja de Trabajo para listado'!$BC$155:$BC$1048576,0),MATCH((CUADRO!M$4&amp;$E1008),'Hoja de Trabajo para listado'!$BC$151:$CB$151,0)),0)+IFERROR(INDEX('Hoja de Trabajo para listado'!$DE$153:$DG$274,MATCH($A1008,'Hoja de Trabajo para listado'!$DE$153:$DE$1048576,0),MATCH((CUADRO!M$4&amp;$E1008),'Hoja de Trabajo para listado'!$DE$151:$DG$151,0)),0)+IFERROR(INDEX('Hoja de Trabajo para listado'!$CD$155:$DC$1048576,MATCH($A1008,'Hoja de Trabajo para listado'!$CD$155:$CD$1048576,0),MATCH((CUADRO!M$4&amp;$E1008),'Hoja de Trabajo para listado'!$CD$151:$DC$151,0)),0)</f>
        <v>0</v>
      </c>
      <c r="N1008" s="243">
        <f ca="1">+IFERROR(INDEX('Hoja de Trabajo para listado'!$A$155:$Z$1048576,MATCH($A1008,'Hoja de Trabajo para listado'!$A$155:$A$1048576,0),MATCH((CUADRO!N$4&amp;$E1008),'Hoja de Trabajo para listado'!$A$151:$Z$151,0)),0)+IFERROR(INDEX('Hoja de Trabajo para listado'!$AB$155:$BA$1048576,MATCH($A1008,'Hoja de Trabajo para listado'!$AB$155:$AB$1048576,0),MATCH((CUADRO!N$4&amp;$E1008),'Hoja de Trabajo para listado'!$AB$151:$BA$151,0)),0)+IFERROR(INDEX('Hoja de Trabajo para listado'!$BC$155:$CB$1048576,MATCH($A1008,'Hoja de Trabajo para listado'!$BC$155:$BC$1048576,0),MATCH((CUADRO!N$4&amp;$E1008),'Hoja de Trabajo para listado'!$BC$151:$CB$151,0)),0)+IFERROR(INDEX('Hoja de Trabajo para listado'!$DE$153:$DG$274,MATCH($A1008,'Hoja de Trabajo para listado'!$DE$153:$DE$1048576,0),MATCH((CUADRO!N$4&amp;$E1008),'Hoja de Trabajo para listado'!$DE$151:$DG$151,0)),0)+IFERROR(INDEX('Hoja de Trabajo para listado'!$CD$155:$DC$1048576,MATCH($A1008,'Hoja de Trabajo para listado'!$CD$155:$CD$1048576,0),MATCH((CUADRO!N$4&amp;$E1008),'Hoja de Trabajo para listado'!$CD$151:$DC$151,0)),0)</f>
        <v>0</v>
      </c>
      <c r="O1008" s="243">
        <f ca="1">+IFERROR(INDEX('Hoja de Trabajo para listado'!$A$155:$Z$1048576,MATCH($A1008,'Hoja de Trabajo para listado'!$A$155:$A$1048576,0),MATCH((CUADRO!O$4&amp;$E1008),'Hoja de Trabajo para listado'!$A$151:$Z$151,0)),0)+IFERROR(INDEX('Hoja de Trabajo para listado'!$AB$155:$BA$1048576,MATCH($A1008,'Hoja de Trabajo para listado'!$AB$155:$AB$1048576,0),MATCH((CUADRO!O$4&amp;$E1008),'Hoja de Trabajo para listado'!$AB$151:$BA$151,0)),0)+IFERROR(INDEX('Hoja de Trabajo para listado'!$BC$155:$CB$1048576,MATCH($A1008,'Hoja de Trabajo para listado'!$BC$155:$BC$1048576,0),MATCH((CUADRO!O$4&amp;$E1008),'Hoja de Trabajo para listado'!$BC$151:$CB$151,0)),0)+IFERROR(INDEX('Hoja de Trabajo para listado'!$DE$153:$DG$274,MATCH($A1008,'Hoja de Trabajo para listado'!$DE$153:$DE$1048576,0),MATCH((CUADRO!O$4&amp;$E1008),'Hoja de Trabajo para listado'!$DE$151:$DG$151,0)),0)+IFERROR(INDEX('Hoja de Trabajo para listado'!$CD$155:$DC$1048576,MATCH($A1008,'Hoja de Trabajo para listado'!$CD$155:$CD$1048576,0),MATCH((CUADRO!O$4&amp;$E1008),'Hoja de Trabajo para listado'!$CD$151:$DC$151,0)),0)</f>
        <v>0</v>
      </c>
      <c r="P1008" s="243">
        <f ca="1">+IFERROR(INDEX('Hoja de Trabajo para listado'!$A$155:$Z$1048576,MATCH($A1008,'Hoja de Trabajo para listado'!$A$155:$A$1048576,0),MATCH((CUADRO!P$4&amp;$E1008),'Hoja de Trabajo para listado'!$A$151:$Z$151,0)),0)+IFERROR(INDEX('Hoja de Trabajo para listado'!$AB$155:$BA$1048576,MATCH($A1008,'Hoja de Trabajo para listado'!$AB$155:$AB$1048576,0),MATCH((CUADRO!P$4&amp;$E1008),'Hoja de Trabajo para listado'!$AB$151:$BA$151,0)),0)+IFERROR(INDEX('Hoja de Trabajo para listado'!$BC$155:$CB$1048576,MATCH($A1008,'Hoja de Trabajo para listado'!$BC$155:$BC$1048576,0),MATCH((CUADRO!P$4&amp;$E1008),'Hoja de Trabajo para listado'!$BC$151:$CB$151,0)),0)+IFERROR(INDEX('Hoja de Trabajo para listado'!$DE$153:$DG$274,MATCH($A1008,'Hoja de Trabajo para listado'!$DE$153:$DE$1048576,0),MATCH((CUADRO!P$4&amp;$E1008),'Hoja de Trabajo para listado'!$DE$151:$DG$151,0)),0)+IFERROR(INDEX('Hoja de Trabajo para listado'!$CD$155:$DC$1048576,MATCH($A1008,'Hoja de Trabajo para listado'!$CD$155:$CD$1048576,0),MATCH((CUADRO!P$4&amp;$E1008),'Hoja de Trabajo para listado'!$CD$151:$DC$151,0)),0)</f>
        <v>0</v>
      </c>
      <c r="Q1008" s="243">
        <f ca="1">+IFERROR(INDEX('Hoja de Trabajo para listado'!$A$155:$Z$1048576,MATCH($A1008,'Hoja de Trabajo para listado'!$A$155:$A$1048576,0),MATCH((CUADRO!Q$4&amp;$E1008),'Hoja de Trabajo para listado'!$A$151:$Z$151,0)),0)+IFERROR(INDEX('Hoja de Trabajo para listado'!$AB$155:$BA$1048576,MATCH($A1008,'Hoja de Trabajo para listado'!$AB$155:$AB$1048576,0),MATCH((CUADRO!Q$4&amp;$E1008),'Hoja de Trabajo para listado'!$AB$151:$BA$151,0)),0)+IFERROR(INDEX('Hoja de Trabajo para listado'!$BC$155:$CB$1048576,MATCH($A1008,'Hoja de Trabajo para listado'!$BC$155:$BC$1048576,0),MATCH((CUADRO!Q$4&amp;$E1008),'Hoja de Trabajo para listado'!$BC$151:$CB$151,0)),0)+IFERROR(INDEX('Hoja de Trabajo para listado'!$DE$153:$DG$274,MATCH($A1008,'Hoja de Trabajo para listado'!$DE$153:$DE$1048576,0),MATCH((CUADRO!Q$4&amp;$E1008),'Hoja de Trabajo para listado'!$DE$151:$DG$151,0)),0)+IFERROR(INDEX('Hoja de Trabajo para listado'!$CD$155:$DC$1048576,MATCH($A1008,'Hoja de Trabajo para listado'!$CD$155:$CD$1048576,0),MATCH((CUADRO!Q$4&amp;$E1008),'Hoja de Trabajo para listado'!$CD$151:$DC$151,0)),0)</f>
        <v>0</v>
      </c>
      <c r="R1008" s="243">
        <f t="shared" ca="1" si="30"/>
        <v>0</v>
      </c>
      <c r="S1008" s="253">
        <f ca="1">+R1007+R1008</f>
        <v>0</v>
      </c>
      <c r="T1008" s="241">
        <f ca="1">+S1008</f>
        <v>0</v>
      </c>
      <c r="U1008" s="240">
        <f t="shared" si="31"/>
        <v>2</v>
      </c>
    </row>
    <row r="1009" spans="1:21" customFormat="1" ht="15" hidden="1" customHeight="1">
      <c r="A1009" s="32">
        <v>1737</v>
      </c>
      <c r="B1009" s="381">
        <f>+A1009</f>
        <v>1737</v>
      </c>
      <c r="C1009" s="245" t="str">
        <f>+VLOOKUP(A1009,bd_lista!$A$3:$C$592,3,FALSE)</f>
        <v>Gobierno Autónomo Municipal de Concepción</v>
      </c>
      <c r="D1009" s="383" t="str">
        <f>+C1009</f>
        <v>Gobierno Autónomo Municipal de Concepción</v>
      </c>
      <c r="E1009" s="240" t="s">
        <v>683</v>
      </c>
      <c r="F1009" s="241">
        <f ca="1">+IFERROR(INDEX('Hoja de Trabajo para listado'!$A$155:$Z$1048576,MATCH($A1009,'Hoja de Trabajo para listado'!$A$155:$A$1048576,0),MATCH((CUADRO!F$4&amp;$E1009),'Hoja de Trabajo para listado'!$A$151:$Z$151,0)),0)+IFERROR(INDEX('Hoja de Trabajo para listado'!$AB$155:$BA$1048576,MATCH($A1009,'Hoja de Trabajo para listado'!$AB$155:$AB$1048576,0),MATCH((CUADRO!F$4&amp;$E1009),'Hoja de Trabajo para listado'!$AB$151:$BA$151,0)),0)+IFERROR(INDEX('Hoja de Trabajo para listado'!$BC$155:$CB$1048576,MATCH($A1009,'Hoja de Trabajo para listado'!$BC$155:$BC$1048576,0),MATCH((CUADRO!F$4&amp;$E1009),'Hoja de Trabajo para listado'!$BC$151:$CB$151,0)),0)+IFERROR(INDEX('Hoja de Trabajo para listado'!$DE$153:$DG$274,MATCH($A1009,'Hoja de Trabajo para listado'!$DE$153:$DE$1048576,0),MATCH((CUADRO!F$4&amp;$E1009),'Hoja de Trabajo para listado'!$DE$151:$DG$151,0)),0)+IFERROR(INDEX('Hoja de Trabajo para listado'!$CD$155:$DC$1048576,MATCH($A1009,'Hoja de Trabajo para listado'!$CD$155:$CD$1048576,0),MATCH((CUADRO!F$4&amp;$E1009),'Hoja de Trabajo para listado'!$CD$151:$DC$151,0)),0)</f>
        <v>0</v>
      </c>
      <c r="G1009" s="241">
        <f ca="1">+IFERROR(INDEX('Hoja de Trabajo para listado'!$A$155:$Z$1048576,MATCH($A1009,'Hoja de Trabajo para listado'!$A$155:$A$1048576,0),MATCH((CUADRO!G$4&amp;$E1009),'Hoja de Trabajo para listado'!$A$151:$Z$151,0)),0)+IFERROR(INDEX('Hoja de Trabajo para listado'!$AB$155:$BA$1048576,MATCH($A1009,'Hoja de Trabajo para listado'!$AB$155:$AB$1048576,0),MATCH((CUADRO!G$4&amp;$E1009),'Hoja de Trabajo para listado'!$AB$151:$BA$151,0)),0)+IFERROR(INDEX('Hoja de Trabajo para listado'!$BC$155:$CB$1048576,MATCH($A1009,'Hoja de Trabajo para listado'!$BC$155:$BC$1048576,0),MATCH((CUADRO!G$4&amp;$E1009),'Hoja de Trabajo para listado'!$BC$151:$CB$151,0)),0)+IFERROR(INDEX('Hoja de Trabajo para listado'!$DE$153:$DG$274,MATCH($A1009,'Hoja de Trabajo para listado'!$DE$153:$DE$1048576,0),MATCH((CUADRO!G$4&amp;$E1009),'Hoja de Trabajo para listado'!$DE$151:$DG$151,0)),0)+IFERROR(INDEX('Hoja de Trabajo para listado'!$CD$155:$DC$1048576,MATCH($A1009,'Hoja de Trabajo para listado'!$CD$155:$CD$1048576,0),MATCH((CUADRO!G$4&amp;$E1009),'Hoja de Trabajo para listado'!$CD$151:$DC$151,0)),0)</f>
        <v>0</v>
      </c>
      <c r="H1009" s="241">
        <f ca="1">+IFERROR(INDEX('Hoja de Trabajo para listado'!$A$155:$Z$1048576,MATCH($A1009,'Hoja de Trabajo para listado'!$A$155:$A$1048576,0),MATCH((CUADRO!H$4&amp;$E1009),'Hoja de Trabajo para listado'!$A$151:$Z$151,0)),0)+IFERROR(INDEX('Hoja de Trabajo para listado'!$AB$155:$BA$1048576,MATCH($A1009,'Hoja de Trabajo para listado'!$AB$155:$AB$1048576,0),MATCH((CUADRO!H$4&amp;$E1009),'Hoja de Trabajo para listado'!$AB$151:$BA$151,0)),0)+IFERROR(INDEX('Hoja de Trabajo para listado'!$BC$155:$CB$1048576,MATCH($A1009,'Hoja de Trabajo para listado'!$BC$155:$BC$1048576,0),MATCH((CUADRO!H$4&amp;$E1009),'Hoja de Trabajo para listado'!$BC$151:$CB$151,0)),0)+IFERROR(INDEX('Hoja de Trabajo para listado'!$DE$153:$DG$274,MATCH($A1009,'Hoja de Trabajo para listado'!$DE$153:$DE$1048576,0),MATCH((CUADRO!H$4&amp;$E1009),'Hoja de Trabajo para listado'!$DE$151:$DG$151,0)),0)+IFERROR(INDEX('Hoja de Trabajo para listado'!$CD$155:$DC$1048576,MATCH($A1009,'Hoja de Trabajo para listado'!$CD$155:$CD$1048576,0),MATCH((CUADRO!H$4&amp;$E1009),'Hoja de Trabajo para listado'!$CD$151:$DC$151,0)),0)</f>
        <v>0</v>
      </c>
      <c r="I1009" s="241">
        <f ca="1">+IFERROR(INDEX('Hoja de Trabajo para listado'!$A$155:$Z$1048576,MATCH($A1009,'Hoja de Trabajo para listado'!$A$155:$A$1048576,0),MATCH((CUADRO!I$4&amp;$E1009),'Hoja de Trabajo para listado'!$A$151:$Z$151,0)),0)+IFERROR(INDEX('Hoja de Trabajo para listado'!$AB$155:$BA$1048576,MATCH($A1009,'Hoja de Trabajo para listado'!$AB$155:$AB$1048576,0),MATCH((CUADRO!I$4&amp;$E1009),'Hoja de Trabajo para listado'!$AB$151:$BA$151,0)),0)+IFERROR(INDEX('Hoja de Trabajo para listado'!$BC$155:$CB$1048576,MATCH($A1009,'Hoja de Trabajo para listado'!$BC$155:$BC$1048576,0),MATCH((CUADRO!I$4&amp;$E1009),'Hoja de Trabajo para listado'!$BC$151:$CB$151,0)),0)+IFERROR(INDEX('Hoja de Trabajo para listado'!$DE$153:$DG$274,MATCH($A1009,'Hoja de Trabajo para listado'!$DE$153:$DE$1048576,0),MATCH((CUADRO!I$4&amp;$E1009),'Hoja de Trabajo para listado'!$DE$151:$DG$151,0)),0)+IFERROR(INDEX('Hoja de Trabajo para listado'!$CD$155:$DC$1048576,MATCH($A1009,'Hoja de Trabajo para listado'!$CD$155:$CD$1048576,0),MATCH((CUADRO!I$4&amp;$E1009),'Hoja de Trabajo para listado'!$CD$151:$DC$151,0)),0)</f>
        <v>0</v>
      </c>
      <c r="J1009" s="241">
        <f ca="1">+IFERROR(INDEX('Hoja de Trabajo para listado'!$A$155:$Z$1048576,MATCH($A1009,'Hoja de Trabajo para listado'!$A$155:$A$1048576,0),MATCH((CUADRO!J$4&amp;$E1009),'Hoja de Trabajo para listado'!$A$151:$Z$151,0)),0)+IFERROR(INDEX('Hoja de Trabajo para listado'!$AB$155:$BA$1048576,MATCH($A1009,'Hoja de Trabajo para listado'!$AB$155:$AB$1048576,0),MATCH((CUADRO!J$4&amp;$E1009),'Hoja de Trabajo para listado'!$AB$151:$BA$151,0)),0)+IFERROR(INDEX('Hoja de Trabajo para listado'!$BC$155:$CB$1048576,MATCH($A1009,'Hoja de Trabajo para listado'!$BC$155:$BC$1048576,0),MATCH((CUADRO!J$4&amp;$E1009),'Hoja de Trabajo para listado'!$BC$151:$CB$151,0)),0)+IFERROR(INDEX('Hoja de Trabajo para listado'!$DE$153:$DG$274,MATCH($A1009,'Hoja de Trabajo para listado'!$DE$153:$DE$1048576,0),MATCH((CUADRO!J$4&amp;$E1009),'Hoja de Trabajo para listado'!$DE$151:$DG$151,0)),0)+IFERROR(INDEX('Hoja de Trabajo para listado'!$CD$155:$DC$1048576,MATCH($A1009,'Hoja de Trabajo para listado'!$CD$155:$CD$1048576,0),MATCH((CUADRO!J$4&amp;$E1009),'Hoja de Trabajo para listado'!$CD$151:$DC$151,0)),0)</f>
        <v>0</v>
      </c>
      <c r="K1009" s="241">
        <f ca="1">+IFERROR(INDEX('Hoja de Trabajo para listado'!$A$155:$Z$1048576,MATCH($A1009,'Hoja de Trabajo para listado'!$A$155:$A$1048576,0),MATCH((CUADRO!K$4&amp;$E1009),'Hoja de Trabajo para listado'!$A$151:$Z$151,0)),0)+IFERROR(INDEX('Hoja de Trabajo para listado'!$AB$155:$BA$1048576,MATCH($A1009,'Hoja de Trabajo para listado'!$AB$155:$AB$1048576,0),MATCH((CUADRO!K$4&amp;$E1009),'Hoja de Trabajo para listado'!$AB$151:$BA$151,0)),0)+IFERROR(INDEX('Hoja de Trabajo para listado'!$BC$155:$CB$1048576,MATCH($A1009,'Hoja de Trabajo para listado'!$BC$155:$BC$1048576,0),MATCH((CUADRO!K$4&amp;$E1009),'Hoja de Trabajo para listado'!$BC$151:$CB$151,0)),0)+IFERROR(INDEX('Hoja de Trabajo para listado'!$DE$153:$DG$274,MATCH($A1009,'Hoja de Trabajo para listado'!$DE$153:$DE$1048576,0),MATCH((CUADRO!K$4&amp;$E1009),'Hoja de Trabajo para listado'!$DE$151:$DG$151,0)),0)+IFERROR(INDEX('Hoja de Trabajo para listado'!$CD$155:$DC$1048576,MATCH($A1009,'Hoja de Trabajo para listado'!$CD$155:$CD$1048576,0),MATCH((CUADRO!K$4&amp;$E1009),'Hoja de Trabajo para listado'!$CD$151:$DC$151,0)),0)</f>
        <v>0</v>
      </c>
      <c r="L1009" s="241">
        <f ca="1">+IFERROR(INDEX('Hoja de Trabajo para listado'!$A$155:$Z$1048576,MATCH($A1009,'Hoja de Trabajo para listado'!$A$155:$A$1048576,0),MATCH((CUADRO!L$4&amp;$E1009),'Hoja de Trabajo para listado'!$A$151:$Z$151,0)),0)+IFERROR(INDEX('Hoja de Trabajo para listado'!$AB$155:$BA$1048576,MATCH($A1009,'Hoja de Trabajo para listado'!$AB$155:$AB$1048576,0),MATCH((CUADRO!L$4&amp;$E1009),'Hoja de Trabajo para listado'!$AB$151:$BA$151,0)),0)+IFERROR(INDEX('Hoja de Trabajo para listado'!$BC$155:$CB$1048576,MATCH($A1009,'Hoja de Trabajo para listado'!$BC$155:$BC$1048576,0),MATCH((CUADRO!L$4&amp;$E1009),'Hoja de Trabajo para listado'!$BC$151:$CB$151,0)),0)+IFERROR(INDEX('Hoja de Trabajo para listado'!$DE$153:$DG$274,MATCH($A1009,'Hoja de Trabajo para listado'!$DE$153:$DE$1048576,0),MATCH((CUADRO!L$4&amp;$E1009),'Hoja de Trabajo para listado'!$DE$151:$DG$151,0)),0)+IFERROR(INDEX('Hoja de Trabajo para listado'!$CD$155:$DC$1048576,MATCH($A1009,'Hoja de Trabajo para listado'!$CD$155:$CD$1048576,0),MATCH((CUADRO!L$4&amp;$E1009),'Hoja de Trabajo para listado'!$CD$151:$DC$151,0)),0)</f>
        <v>0</v>
      </c>
      <c r="M1009" s="241">
        <f ca="1">+IFERROR(INDEX('Hoja de Trabajo para listado'!$A$155:$Z$1048576,MATCH($A1009,'Hoja de Trabajo para listado'!$A$155:$A$1048576,0),MATCH((CUADRO!M$4&amp;$E1009),'Hoja de Trabajo para listado'!$A$151:$Z$151,0)),0)+IFERROR(INDEX('Hoja de Trabajo para listado'!$AB$155:$BA$1048576,MATCH($A1009,'Hoja de Trabajo para listado'!$AB$155:$AB$1048576,0),MATCH((CUADRO!M$4&amp;$E1009),'Hoja de Trabajo para listado'!$AB$151:$BA$151,0)),0)+IFERROR(INDEX('Hoja de Trabajo para listado'!$BC$155:$CB$1048576,MATCH($A1009,'Hoja de Trabajo para listado'!$BC$155:$BC$1048576,0),MATCH((CUADRO!M$4&amp;$E1009),'Hoja de Trabajo para listado'!$BC$151:$CB$151,0)),0)+IFERROR(INDEX('Hoja de Trabajo para listado'!$DE$153:$DG$274,MATCH($A1009,'Hoja de Trabajo para listado'!$DE$153:$DE$1048576,0),MATCH((CUADRO!M$4&amp;$E1009),'Hoja de Trabajo para listado'!$DE$151:$DG$151,0)),0)+IFERROR(INDEX('Hoja de Trabajo para listado'!$CD$155:$DC$1048576,MATCH($A1009,'Hoja de Trabajo para listado'!$CD$155:$CD$1048576,0),MATCH((CUADRO!M$4&amp;$E1009),'Hoja de Trabajo para listado'!$CD$151:$DC$151,0)),0)</f>
        <v>0</v>
      </c>
      <c r="N1009" s="241">
        <f ca="1">+IFERROR(INDEX('Hoja de Trabajo para listado'!$A$155:$Z$1048576,MATCH($A1009,'Hoja de Trabajo para listado'!$A$155:$A$1048576,0),MATCH((CUADRO!N$4&amp;$E1009),'Hoja de Trabajo para listado'!$A$151:$Z$151,0)),0)+IFERROR(INDEX('Hoja de Trabajo para listado'!$AB$155:$BA$1048576,MATCH($A1009,'Hoja de Trabajo para listado'!$AB$155:$AB$1048576,0),MATCH((CUADRO!N$4&amp;$E1009),'Hoja de Trabajo para listado'!$AB$151:$BA$151,0)),0)+IFERROR(INDEX('Hoja de Trabajo para listado'!$BC$155:$CB$1048576,MATCH($A1009,'Hoja de Trabajo para listado'!$BC$155:$BC$1048576,0),MATCH((CUADRO!N$4&amp;$E1009),'Hoja de Trabajo para listado'!$BC$151:$CB$151,0)),0)+IFERROR(INDEX('Hoja de Trabajo para listado'!$DE$153:$DG$274,MATCH($A1009,'Hoja de Trabajo para listado'!$DE$153:$DE$1048576,0),MATCH((CUADRO!N$4&amp;$E1009),'Hoja de Trabajo para listado'!$DE$151:$DG$151,0)),0)+IFERROR(INDEX('Hoja de Trabajo para listado'!$CD$155:$DC$1048576,MATCH($A1009,'Hoja de Trabajo para listado'!$CD$155:$CD$1048576,0),MATCH((CUADRO!N$4&amp;$E1009),'Hoja de Trabajo para listado'!$CD$151:$DC$151,0)),0)</f>
        <v>0</v>
      </c>
      <c r="O1009" s="241">
        <f ca="1">+IFERROR(INDEX('Hoja de Trabajo para listado'!$A$155:$Z$1048576,MATCH($A1009,'Hoja de Trabajo para listado'!$A$155:$A$1048576,0),MATCH((CUADRO!O$4&amp;$E1009),'Hoja de Trabajo para listado'!$A$151:$Z$151,0)),0)+IFERROR(INDEX('Hoja de Trabajo para listado'!$AB$155:$BA$1048576,MATCH($A1009,'Hoja de Trabajo para listado'!$AB$155:$AB$1048576,0),MATCH((CUADRO!O$4&amp;$E1009),'Hoja de Trabajo para listado'!$AB$151:$BA$151,0)),0)+IFERROR(INDEX('Hoja de Trabajo para listado'!$BC$155:$CB$1048576,MATCH($A1009,'Hoja de Trabajo para listado'!$BC$155:$BC$1048576,0),MATCH((CUADRO!O$4&amp;$E1009),'Hoja de Trabajo para listado'!$BC$151:$CB$151,0)),0)+IFERROR(INDEX('Hoja de Trabajo para listado'!$DE$153:$DG$274,MATCH($A1009,'Hoja de Trabajo para listado'!$DE$153:$DE$1048576,0),MATCH((CUADRO!O$4&amp;$E1009),'Hoja de Trabajo para listado'!$DE$151:$DG$151,0)),0)+IFERROR(INDEX('Hoja de Trabajo para listado'!$CD$155:$DC$1048576,MATCH($A1009,'Hoja de Trabajo para listado'!$CD$155:$CD$1048576,0),MATCH((CUADRO!O$4&amp;$E1009),'Hoja de Trabajo para listado'!$CD$151:$DC$151,0)),0)</f>
        <v>0</v>
      </c>
      <c r="P1009" s="241">
        <f ca="1">+IFERROR(INDEX('Hoja de Trabajo para listado'!$A$155:$Z$1048576,MATCH($A1009,'Hoja de Trabajo para listado'!$A$155:$A$1048576,0),MATCH((CUADRO!P$4&amp;$E1009),'Hoja de Trabajo para listado'!$A$151:$Z$151,0)),0)+IFERROR(INDEX('Hoja de Trabajo para listado'!$AB$155:$BA$1048576,MATCH($A1009,'Hoja de Trabajo para listado'!$AB$155:$AB$1048576,0),MATCH((CUADRO!P$4&amp;$E1009),'Hoja de Trabajo para listado'!$AB$151:$BA$151,0)),0)+IFERROR(INDEX('Hoja de Trabajo para listado'!$BC$155:$CB$1048576,MATCH($A1009,'Hoja de Trabajo para listado'!$BC$155:$BC$1048576,0),MATCH((CUADRO!P$4&amp;$E1009),'Hoja de Trabajo para listado'!$BC$151:$CB$151,0)),0)+IFERROR(INDEX('Hoja de Trabajo para listado'!$DE$153:$DG$274,MATCH($A1009,'Hoja de Trabajo para listado'!$DE$153:$DE$1048576,0),MATCH((CUADRO!P$4&amp;$E1009),'Hoja de Trabajo para listado'!$DE$151:$DG$151,0)),0)+IFERROR(INDEX('Hoja de Trabajo para listado'!$CD$155:$DC$1048576,MATCH($A1009,'Hoja de Trabajo para listado'!$CD$155:$CD$1048576,0),MATCH((CUADRO!P$4&amp;$E1009),'Hoja de Trabajo para listado'!$CD$151:$DC$151,0)),0)</f>
        <v>0</v>
      </c>
      <c r="Q1009" s="241">
        <f ca="1">+IFERROR(INDEX('Hoja de Trabajo para listado'!$A$155:$Z$1048576,MATCH($A1009,'Hoja de Trabajo para listado'!$A$155:$A$1048576,0),MATCH((CUADRO!Q$4&amp;$E1009),'Hoja de Trabajo para listado'!$A$151:$Z$151,0)),0)+IFERROR(INDEX('Hoja de Trabajo para listado'!$AB$155:$BA$1048576,MATCH($A1009,'Hoja de Trabajo para listado'!$AB$155:$AB$1048576,0),MATCH((CUADRO!Q$4&amp;$E1009),'Hoja de Trabajo para listado'!$AB$151:$BA$151,0)),0)+IFERROR(INDEX('Hoja de Trabajo para listado'!$BC$155:$CB$1048576,MATCH($A1009,'Hoja de Trabajo para listado'!$BC$155:$BC$1048576,0),MATCH((CUADRO!Q$4&amp;$E1009),'Hoja de Trabajo para listado'!$BC$151:$CB$151,0)),0)+IFERROR(INDEX('Hoja de Trabajo para listado'!$DE$153:$DG$274,MATCH($A1009,'Hoja de Trabajo para listado'!$DE$153:$DE$1048576,0),MATCH((CUADRO!Q$4&amp;$E1009),'Hoja de Trabajo para listado'!$DE$151:$DG$151,0)),0)+IFERROR(INDEX('Hoja de Trabajo para listado'!$CD$155:$DC$1048576,MATCH($A1009,'Hoja de Trabajo para listado'!$CD$155:$CD$1048576,0),MATCH((CUADRO!Q$4&amp;$E1009),'Hoja de Trabajo para listado'!$CD$151:$DC$151,0)),0)</f>
        <v>0</v>
      </c>
      <c r="R1009" s="241">
        <f t="shared" ca="1" si="30"/>
        <v>0</v>
      </c>
      <c r="S1009" s="247"/>
      <c r="T1009" s="241">
        <f ca="1">+T1010</f>
        <v>0</v>
      </c>
      <c r="U1009" s="240">
        <f t="shared" si="31"/>
        <v>1</v>
      </c>
    </row>
    <row r="1010" spans="1:21" customFormat="1" ht="15" hidden="1" customHeight="1">
      <c r="A1010" s="32">
        <v>1737</v>
      </c>
      <c r="B1010" s="382"/>
      <c r="C1010" s="245" t="str">
        <f>+VLOOKUP(A1010,bd_lista!$A$3:$C$592,3,FALSE)</f>
        <v>Gobierno Autónomo Municipal de Concepción</v>
      </c>
      <c r="D1010" s="384"/>
      <c r="E1010" s="242" t="s">
        <v>684</v>
      </c>
      <c r="F1010" s="243">
        <f ca="1">+IFERROR(INDEX('Hoja de Trabajo para listado'!$A$155:$Z$1048576,MATCH($A1010,'Hoja de Trabajo para listado'!$A$155:$A$1048576,0),MATCH((CUADRO!F$4&amp;$E1010),'Hoja de Trabajo para listado'!$A$151:$Z$151,0)),0)+IFERROR(INDEX('Hoja de Trabajo para listado'!$AB$155:$BA$1048576,MATCH($A1010,'Hoja de Trabajo para listado'!$AB$155:$AB$1048576,0),MATCH((CUADRO!F$4&amp;$E1010),'Hoja de Trabajo para listado'!$AB$151:$BA$151,0)),0)+IFERROR(INDEX('Hoja de Trabajo para listado'!$BC$155:$CB$1048576,MATCH($A1010,'Hoja de Trabajo para listado'!$BC$155:$BC$1048576,0),MATCH((CUADRO!F$4&amp;$E1010),'Hoja de Trabajo para listado'!$BC$151:$CB$151,0)),0)+IFERROR(INDEX('Hoja de Trabajo para listado'!$DE$153:$DG$274,MATCH($A1010,'Hoja de Trabajo para listado'!$DE$153:$DE$1048576,0),MATCH((CUADRO!F$4&amp;$E1010),'Hoja de Trabajo para listado'!$DE$151:$DG$151,0)),0)+IFERROR(INDEX('Hoja de Trabajo para listado'!$CD$155:$DC$1048576,MATCH($A1010,'Hoja de Trabajo para listado'!$CD$155:$CD$1048576,0),MATCH((CUADRO!F$4&amp;$E1010),'Hoja de Trabajo para listado'!$CD$151:$DC$151,0)),0)</f>
        <v>0</v>
      </c>
      <c r="G1010" s="243">
        <f ca="1">+IFERROR(INDEX('Hoja de Trabajo para listado'!$A$155:$Z$1048576,MATCH($A1010,'Hoja de Trabajo para listado'!$A$155:$A$1048576,0),MATCH((CUADRO!G$4&amp;$E1010),'Hoja de Trabajo para listado'!$A$151:$Z$151,0)),0)+IFERROR(INDEX('Hoja de Trabajo para listado'!$AB$155:$BA$1048576,MATCH($A1010,'Hoja de Trabajo para listado'!$AB$155:$AB$1048576,0),MATCH((CUADRO!G$4&amp;$E1010),'Hoja de Trabajo para listado'!$AB$151:$BA$151,0)),0)+IFERROR(INDEX('Hoja de Trabajo para listado'!$BC$155:$CB$1048576,MATCH($A1010,'Hoja de Trabajo para listado'!$BC$155:$BC$1048576,0),MATCH((CUADRO!G$4&amp;$E1010),'Hoja de Trabajo para listado'!$BC$151:$CB$151,0)),0)+IFERROR(INDEX('Hoja de Trabajo para listado'!$DE$153:$DG$274,MATCH($A1010,'Hoja de Trabajo para listado'!$DE$153:$DE$1048576,0),MATCH((CUADRO!G$4&amp;$E1010),'Hoja de Trabajo para listado'!$DE$151:$DG$151,0)),0)+IFERROR(INDEX('Hoja de Trabajo para listado'!$CD$155:$DC$1048576,MATCH($A1010,'Hoja de Trabajo para listado'!$CD$155:$CD$1048576,0),MATCH((CUADRO!G$4&amp;$E1010),'Hoja de Trabajo para listado'!$CD$151:$DC$151,0)),0)</f>
        <v>0</v>
      </c>
      <c r="H1010" s="243">
        <f ca="1">+IFERROR(INDEX('Hoja de Trabajo para listado'!$A$155:$Z$1048576,MATCH($A1010,'Hoja de Trabajo para listado'!$A$155:$A$1048576,0),MATCH((CUADRO!H$4&amp;$E1010),'Hoja de Trabajo para listado'!$A$151:$Z$151,0)),0)+IFERROR(INDEX('Hoja de Trabajo para listado'!$AB$155:$BA$1048576,MATCH($A1010,'Hoja de Trabajo para listado'!$AB$155:$AB$1048576,0),MATCH((CUADRO!H$4&amp;$E1010),'Hoja de Trabajo para listado'!$AB$151:$BA$151,0)),0)+IFERROR(INDEX('Hoja de Trabajo para listado'!$BC$155:$CB$1048576,MATCH($A1010,'Hoja de Trabajo para listado'!$BC$155:$BC$1048576,0),MATCH((CUADRO!H$4&amp;$E1010),'Hoja de Trabajo para listado'!$BC$151:$CB$151,0)),0)+IFERROR(INDEX('Hoja de Trabajo para listado'!$DE$153:$DG$274,MATCH($A1010,'Hoja de Trabajo para listado'!$DE$153:$DE$1048576,0),MATCH((CUADRO!H$4&amp;$E1010),'Hoja de Trabajo para listado'!$DE$151:$DG$151,0)),0)+IFERROR(INDEX('Hoja de Trabajo para listado'!$CD$155:$DC$1048576,MATCH($A1010,'Hoja de Trabajo para listado'!$CD$155:$CD$1048576,0),MATCH((CUADRO!H$4&amp;$E1010),'Hoja de Trabajo para listado'!$CD$151:$DC$151,0)),0)</f>
        <v>0</v>
      </c>
      <c r="I1010" s="243">
        <f ca="1">+IFERROR(INDEX('Hoja de Trabajo para listado'!$A$155:$Z$1048576,MATCH($A1010,'Hoja de Trabajo para listado'!$A$155:$A$1048576,0),MATCH((CUADRO!I$4&amp;$E1010),'Hoja de Trabajo para listado'!$A$151:$Z$151,0)),0)+IFERROR(INDEX('Hoja de Trabajo para listado'!$AB$155:$BA$1048576,MATCH($A1010,'Hoja de Trabajo para listado'!$AB$155:$AB$1048576,0),MATCH((CUADRO!I$4&amp;$E1010),'Hoja de Trabajo para listado'!$AB$151:$BA$151,0)),0)+IFERROR(INDEX('Hoja de Trabajo para listado'!$BC$155:$CB$1048576,MATCH($A1010,'Hoja de Trabajo para listado'!$BC$155:$BC$1048576,0),MATCH((CUADRO!I$4&amp;$E1010),'Hoja de Trabajo para listado'!$BC$151:$CB$151,0)),0)+IFERROR(INDEX('Hoja de Trabajo para listado'!$DE$153:$DG$274,MATCH($A1010,'Hoja de Trabajo para listado'!$DE$153:$DE$1048576,0),MATCH((CUADRO!I$4&amp;$E1010),'Hoja de Trabajo para listado'!$DE$151:$DG$151,0)),0)+IFERROR(INDEX('Hoja de Trabajo para listado'!$CD$155:$DC$1048576,MATCH($A1010,'Hoja de Trabajo para listado'!$CD$155:$CD$1048576,0),MATCH((CUADRO!I$4&amp;$E1010),'Hoja de Trabajo para listado'!$CD$151:$DC$151,0)),0)</f>
        <v>0</v>
      </c>
      <c r="J1010" s="243">
        <f ca="1">+IFERROR(INDEX('Hoja de Trabajo para listado'!$A$155:$Z$1048576,MATCH($A1010,'Hoja de Trabajo para listado'!$A$155:$A$1048576,0),MATCH((CUADRO!J$4&amp;$E1010),'Hoja de Trabajo para listado'!$A$151:$Z$151,0)),0)+IFERROR(INDEX('Hoja de Trabajo para listado'!$AB$155:$BA$1048576,MATCH($A1010,'Hoja de Trabajo para listado'!$AB$155:$AB$1048576,0),MATCH((CUADRO!J$4&amp;$E1010),'Hoja de Trabajo para listado'!$AB$151:$BA$151,0)),0)+IFERROR(INDEX('Hoja de Trabajo para listado'!$BC$155:$CB$1048576,MATCH($A1010,'Hoja de Trabajo para listado'!$BC$155:$BC$1048576,0),MATCH((CUADRO!J$4&amp;$E1010),'Hoja de Trabajo para listado'!$BC$151:$CB$151,0)),0)+IFERROR(INDEX('Hoja de Trabajo para listado'!$DE$153:$DG$274,MATCH($A1010,'Hoja de Trabajo para listado'!$DE$153:$DE$1048576,0),MATCH((CUADRO!J$4&amp;$E1010),'Hoja de Trabajo para listado'!$DE$151:$DG$151,0)),0)+IFERROR(INDEX('Hoja de Trabajo para listado'!$CD$155:$DC$1048576,MATCH($A1010,'Hoja de Trabajo para listado'!$CD$155:$CD$1048576,0),MATCH((CUADRO!J$4&amp;$E1010),'Hoja de Trabajo para listado'!$CD$151:$DC$151,0)),0)</f>
        <v>0</v>
      </c>
      <c r="K1010" s="243">
        <f ca="1">+IFERROR(INDEX('Hoja de Trabajo para listado'!$A$155:$Z$1048576,MATCH($A1010,'Hoja de Trabajo para listado'!$A$155:$A$1048576,0),MATCH((CUADRO!K$4&amp;$E1010),'Hoja de Trabajo para listado'!$A$151:$Z$151,0)),0)+IFERROR(INDEX('Hoja de Trabajo para listado'!$AB$155:$BA$1048576,MATCH($A1010,'Hoja de Trabajo para listado'!$AB$155:$AB$1048576,0),MATCH((CUADRO!K$4&amp;$E1010),'Hoja de Trabajo para listado'!$AB$151:$BA$151,0)),0)+IFERROR(INDEX('Hoja de Trabajo para listado'!$BC$155:$CB$1048576,MATCH($A1010,'Hoja de Trabajo para listado'!$BC$155:$BC$1048576,0),MATCH((CUADRO!K$4&amp;$E1010),'Hoja de Trabajo para listado'!$BC$151:$CB$151,0)),0)+IFERROR(INDEX('Hoja de Trabajo para listado'!$DE$153:$DG$274,MATCH($A1010,'Hoja de Trabajo para listado'!$DE$153:$DE$1048576,0),MATCH((CUADRO!K$4&amp;$E1010),'Hoja de Trabajo para listado'!$DE$151:$DG$151,0)),0)+IFERROR(INDEX('Hoja de Trabajo para listado'!$CD$155:$DC$1048576,MATCH($A1010,'Hoja de Trabajo para listado'!$CD$155:$CD$1048576,0),MATCH((CUADRO!K$4&amp;$E1010),'Hoja de Trabajo para listado'!$CD$151:$DC$151,0)),0)</f>
        <v>0</v>
      </c>
      <c r="L1010" s="243">
        <f ca="1">+IFERROR(INDEX('Hoja de Trabajo para listado'!$A$155:$Z$1048576,MATCH($A1010,'Hoja de Trabajo para listado'!$A$155:$A$1048576,0),MATCH((CUADRO!L$4&amp;$E1010),'Hoja de Trabajo para listado'!$A$151:$Z$151,0)),0)+IFERROR(INDEX('Hoja de Trabajo para listado'!$AB$155:$BA$1048576,MATCH($A1010,'Hoja de Trabajo para listado'!$AB$155:$AB$1048576,0),MATCH((CUADRO!L$4&amp;$E1010),'Hoja de Trabajo para listado'!$AB$151:$BA$151,0)),0)+IFERROR(INDEX('Hoja de Trabajo para listado'!$BC$155:$CB$1048576,MATCH($A1010,'Hoja de Trabajo para listado'!$BC$155:$BC$1048576,0),MATCH((CUADRO!L$4&amp;$E1010),'Hoja de Trabajo para listado'!$BC$151:$CB$151,0)),0)+IFERROR(INDEX('Hoja de Trabajo para listado'!$DE$153:$DG$274,MATCH($A1010,'Hoja de Trabajo para listado'!$DE$153:$DE$1048576,0),MATCH((CUADRO!L$4&amp;$E1010),'Hoja de Trabajo para listado'!$DE$151:$DG$151,0)),0)+IFERROR(INDEX('Hoja de Trabajo para listado'!$CD$155:$DC$1048576,MATCH($A1010,'Hoja de Trabajo para listado'!$CD$155:$CD$1048576,0),MATCH((CUADRO!L$4&amp;$E1010),'Hoja de Trabajo para listado'!$CD$151:$DC$151,0)),0)</f>
        <v>0</v>
      </c>
      <c r="M1010" s="243">
        <f ca="1">+IFERROR(INDEX('Hoja de Trabajo para listado'!$A$155:$Z$1048576,MATCH($A1010,'Hoja de Trabajo para listado'!$A$155:$A$1048576,0),MATCH((CUADRO!M$4&amp;$E1010),'Hoja de Trabajo para listado'!$A$151:$Z$151,0)),0)+IFERROR(INDEX('Hoja de Trabajo para listado'!$AB$155:$BA$1048576,MATCH($A1010,'Hoja de Trabajo para listado'!$AB$155:$AB$1048576,0),MATCH((CUADRO!M$4&amp;$E1010),'Hoja de Trabajo para listado'!$AB$151:$BA$151,0)),0)+IFERROR(INDEX('Hoja de Trabajo para listado'!$BC$155:$CB$1048576,MATCH($A1010,'Hoja de Trabajo para listado'!$BC$155:$BC$1048576,0),MATCH((CUADRO!M$4&amp;$E1010),'Hoja de Trabajo para listado'!$BC$151:$CB$151,0)),0)+IFERROR(INDEX('Hoja de Trabajo para listado'!$DE$153:$DG$274,MATCH($A1010,'Hoja de Trabajo para listado'!$DE$153:$DE$1048576,0),MATCH((CUADRO!M$4&amp;$E1010),'Hoja de Trabajo para listado'!$DE$151:$DG$151,0)),0)+IFERROR(INDEX('Hoja de Trabajo para listado'!$CD$155:$DC$1048576,MATCH($A1010,'Hoja de Trabajo para listado'!$CD$155:$CD$1048576,0),MATCH((CUADRO!M$4&amp;$E1010),'Hoja de Trabajo para listado'!$CD$151:$DC$151,0)),0)</f>
        <v>0</v>
      </c>
      <c r="N1010" s="243">
        <f ca="1">+IFERROR(INDEX('Hoja de Trabajo para listado'!$A$155:$Z$1048576,MATCH($A1010,'Hoja de Trabajo para listado'!$A$155:$A$1048576,0),MATCH((CUADRO!N$4&amp;$E1010),'Hoja de Trabajo para listado'!$A$151:$Z$151,0)),0)+IFERROR(INDEX('Hoja de Trabajo para listado'!$AB$155:$BA$1048576,MATCH($A1010,'Hoja de Trabajo para listado'!$AB$155:$AB$1048576,0),MATCH((CUADRO!N$4&amp;$E1010),'Hoja de Trabajo para listado'!$AB$151:$BA$151,0)),0)+IFERROR(INDEX('Hoja de Trabajo para listado'!$BC$155:$CB$1048576,MATCH($A1010,'Hoja de Trabajo para listado'!$BC$155:$BC$1048576,0),MATCH((CUADRO!N$4&amp;$E1010),'Hoja de Trabajo para listado'!$BC$151:$CB$151,0)),0)+IFERROR(INDEX('Hoja de Trabajo para listado'!$DE$153:$DG$274,MATCH($A1010,'Hoja de Trabajo para listado'!$DE$153:$DE$1048576,0),MATCH((CUADRO!N$4&amp;$E1010),'Hoja de Trabajo para listado'!$DE$151:$DG$151,0)),0)+IFERROR(INDEX('Hoja de Trabajo para listado'!$CD$155:$DC$1048576,MATCH($A1010,'Hoja de Trabajo para listado'!$CD$155:$CD$1048576,0),MATCH((CUADRO!N$4&amp;$E1010),'Hoja de Trabajo para listado'!$CD$151:$DC$151,0)),0)</f>
        <v>0</v>
      </c>
      <c r="O1010" s="243">
        <f ca="1">+IFERROR(INDEX('Hoja de Trabajo para listado'!$A$155:$Z$1048576,MATCH($A1010,'Hoja de Trabajo para listado'!$A$155:$A$1048576,0),MATCH((CUADRO!O$4&amp;$E1010),'Hoja de Trabajo para listado'!$A$151:$Z$151,0)),0)+IFERROR(INDEX('Hoja de Trabajo para listado'!$AB$155:$BA$1048576,MATCH($A1010,'Hoja de Trabajo para listado'!$AB$155:$AB$1048576,0),MATCH((CUADRO!O$4&amp;$E1010),'Hoja de Trabajo para listado'!$AB$151:$BA$151,0)),0)+IFERROR(INDEX('Hoja de Trabajo para listado'!$BC$155:$CB$1048576,MATCH($A1010,'Hoja de Trabajo para listado'!$BC$155:$BC$1048576,0),MATCH((CUADRO!O$4&amp;$E1010),'Hoja de Trabajo para listado'!$BC$151:$CB$151,0)),0)+IFERROR(INDEX('Hoja de Trabajo para listado'!$DE$153:$DG$274,MATCH($A1010,'Hoja de Trabajo para listado'!$DE$153:$DE$1048576,0),MATCH((CUADRO!O$4&amp;$E1010),'Hoja de Trabajo para listado'!$DE$151:$DG$151,0)),0)+IFERROR(INDEX('Hoja de Trabajo para listado'!$CD$155:$DC$1048576,MATCH($A1010,'Hoja de Trabajo para listado'!$CD$155:$CD$1048576,0),MATCH((CUADRO!O$4&amp;$E1010),'Hoja de Trabajo para listado'!$CD$151:$DC$151,0)),0)</f>
        <v>0</v>
      </c>
      <c r="P1010" s="243">
        <f ca="1">+IFERROR(INDEX('Hoja de Trabajo para listado'!$A$155:$Z$1048576,MATCH($A1010,'Hoja de Trabajo para listado'!$A$155:$A$1048576,0),MATCH((CUADRO!P$4&amp;$E1010),'Hoja de Trabajo para listado'!$A$151:$Z$151,0)),0)+IFERROR(INDEX('Hoja de Trabajo para listado'!$AB$155:$BA$1048576,MATCH($A1010,'Hoja de Trabajo para listado'!$AB$155:$AB$1048576,0),MATCH((CUADRO!P$4&amp;$E1010),'Hoja de Trabajo para listado'!$AB$151:$BA$151,0)),0)+IFERROR(INDEX('Hoja de Trabajo para listado'!$BC$155:$CB$1048576,MATCH($A1010,'Hoja de Trabajo para listado'!$BC$155:$BC$1048576,0),MATCH((CUADRO!P$4&amp;$E1010),'Hoja de Trabajo para listado'!$BC$151:$CB$151,0)),0)+IFERROR(INDEX('Hoja de Trabajo para listado'!$DE$153:$DG$274,MATCH($A1010,'Hoja de Trabajo para listado'!$DE$153:$DE$1048576,0),MATCH((CUADRO!P$4&amp;$E1010),'Hoja de Trabajo para listado'!$DE$151:$DG$151,0)),0)+IFERROR(INDEX('Hoja de Trabajo para listado'!$CD$155:$DC$1048576,MATCH($A1010,'Hoja de Trabajo para listado'!$CD$155:$CD$1048576,0),MATCH((CUADRO!P$4&amp;$E1010),'Hoja de Trabajo para listado'!$CD$151:$DC$151,0)),0)</f>
        <v>0</v>
      </c>
      <c r="Q1010" s="243">
        <f ca="1">+IFERROR(INDEX('Hoja de Trabajo para listado'!$A$155:$Z$1048576,MATCH($A1010,'Hoja de Trabajo para listado'!$A$155:$A$1048576,0),MATCH((CUADRO!Q$4&amp;$E1010),'Hoja de Trabajo para listado'!$A$151:$Z$151,0)),0)+IFERROR(INDEX('Hoja de Trabajo para listado'!$AB$155:$BA$1048576,MATCH($A1010,'Hoja de Trabajo para listado'!$AB$155:$AB$1048576,0),MATCH((CUADRO!Q$4&amp;$E1010),'Hoja de Trabajo para listado'!$AB$151:$BA$151,0)),0)+IFERROR(INDEX('Hoja de Trabajo para listado'!$BC$155:$CB$1048576,MATCH($A1010,'Hoja de Trabajo para listado'!$BC$155:$BC$1048576,0),MATCH((CUADRO!Q$4&amp;$E1010),'Hoja de Trabajo para listado'!$BC$151:$CB$151,0)),0)+IFERROR(INDEX('Hoja de Trabajo para listado'!$DE$153:$DG$274,MATCH($A1010,'Hoja de Trabajo para listado'!$DE$153:$DE$1048576,0),MATCH((CUADRO!Q$4&amp;$E1010),'Hoja de Trabajo para listado'!$DE$151:$DG$151,0)),0)+IFERROR(INDEX('Hoja de Trabajo para listado'!$CD$155:$DC$1048576,MATCH($A1010,'Hoja de Trabajo para listado'!$CD$155:$CD$1048576,0),MATCH((CUADRO!Q$4&amp;$E1010),'Hoja de Trabajo para listado'!$CD$151:$DC$151,0)),0)</f>
        <v>0</v>
      </c>
      <c r="R1010" s="243">
        <f t="shared" ca="1" si="30"/>
        <v>0</v>
      </c>
      <c r="S1010" s="253">
        <f ca="1">+R1009+R1010</f>
        <v>0</v>
      </c>
      <c r="T1010" s="243">
        <f ca="1">+S1010</f>
        <v>0</v>
      </c>
      <c r="U1010" s="242">
        <f t="shared" si="31"/>
        <v>2</v>
      </c>
    </row>
    <row r="1011" spans="1:21" customFormat="1" ht="15" hidden="1" customHeight="1">
      <c r="A1011" s="32">
        <v>1738</v>
      </c>
      <c r="B1011" s="381">
        <f>+A1011</f>
        <v>1738</v>
      </c>
      <c r="C1011" s="245" t="str">
        <f>+VLOOKUP(A1011,bd_lista!$A$3:$C$592,3,FALSE)</f>
        <v>Gobierno Autónomo Municipal de San Javier</v>
      </c>
      <c r="D1011" s="383" t="str">
        <f>+C1011</f>
        <v>Gobierno Autónomo Municipal de San Javier</v>
      </c>
      <c r="E1011" s="240" t="s">
        <v>683</v>
      </c>
      <c r="F1011" s="241">
        <f ca="1">+IFERROR(INDEX('Hoja de Trabajo para listado'!$A$155:$Z$1048576,MATCH($A1011,'Hoja de Trabajo para listado'!$A$155:$A$1048576,0),MATCH((CUADRO!F$4&amp;$E1011),'Hoja de Trabajo para listado'!$A$151:$Z$151,0)),0)+IFERROR(INDEX('Hoja de Trabajo para listado'!$AB$155:$BA$1048576,MATCH($A1011,'Hoja de Trabajo para listado'!$AB$155:$AB$1048576,0),MATCH((CUADRO!F$4&amp;$E1011),'Hoja de Trabajo para listado'!$AB$151:$BA$151,0)),0)+IFERROR(INDEX('Hoja de Trabajo para listado'!$BC$155:$CB$1048576,MATCH($A1011,'Hoja de Trabajo para listado'!$BC$155:$BC$1048576,0),MATCH((CUADRO!F$4&amp;$E1011),'Hoja de Trabajo para listado'!$BC$151:$CB$151,0)),0)+IFERROR(INDEX('Hoja de Trabajo para listado'!$DE$153:$DG$274,MATCH($A1011,'Hoja de Trabajo para listado'!$DE$153:$DE$1048576,0),MATCH((CUADRO!F$4&amp;$E1011),'Hoja de Trabajo para listado'!$DE$151:$DG$151,0)),0)+IFERROR(INDEX('Hoja de Trabajo para listado'!$CD$155:$DC$1048576,MATCH($A1011,'Hoja de Trabajo para listado'!$CD$155:$CD$1048576,0),MATCH((CUADRO!F$4&amp;$E1011),'Hoja de Trabajo para listado'!$CD$151:$DC$151,0)),0)</f>
        <v>0</v>
      </c>
      <c r="G1011" s="241">
        <f ca="1">+IFERROR(INDEX('Hoja de Trabajo para listado'!$A$155:$Z$1048576,MATCH($A1011,'Hoja de Trabajo para listado'!$A$155:$A$1048576,0),MATCH((CUADRO!G$4&amp;$E1011),'Hoja de Trabajo para listado'!$A$151:$Z$151,0)),0)+IFERROR(INDEX('Hoja de Trabajo para listado'!$AB$155:$BA$1048576,MATCH($A1011,'Hoja de Trabajo para listado'!$AB$155:$AB$1048576,0),MATCH((CUADRO!G$4&amp;$E1011),'Hoja de Trabajo para listado'!$AB$151:$BA$151,0)),0)+IFERROR(INDEX('Hoja de Trabajo para listado'!$BC$155:$CB$1048576,MATCH($A1011,'Hoja de Trabajo para listado'!$BC$155:$BC$1048576,0),MATCH((CUADRO!G$4&amp;$E1011),'Hoja de Trabajo para listado'!$BC$151:$CB$151,0)),0)+IFERROR(INDEX('Hoja de Trabajo para listado'!$DE$153:$DG$274,MATCH($A1011,'Hoja de Trabajo para listado'!$DE$153:$DE$1048576,0),MATCH((CUADRO!G$4&amp;$E1011),'Hoja de Trabajo para listado'!$DE$151:$DG$151,0)),0)+IFERROR(INDEX('Hoja de Trabajo para listado'!$CD$155:$DC$1048576,MATCH($A1011,'Hoja de Trabajo para listado'!$CD$155:$CD$1048576,0),MATCH((CUADRO!G$4&amp;$E1011),'Hoja de Trabajo para listado'!$CD$151:$DC$151,0)),0)</f>
        <v>0</v>
      </c>
      <c r="H1011" s="241">
        <f ca="1">+IFERROR(INDEX('Hoja de Trabajo para listado'!$A$155:$Z$1048576,MATCH($A1011,'Hoja de Trabajo para listado'!$A$155:$A$1048576,0),MATCH((CUADRO!H$4&amp;$E1011),'Hoja de Trabajo para listado'!$A$151:$Z$151,0)),0)+IFERROR(INDEX('Hoja de Trabajo para listado'!$AB$155:$BA$1048576,MATCH($A1011,'Hoja de Trabajo para listado'!$AB$155:$AB$1048576,0),MATCH((CUADRO!H$4&amp;$E1011),'Hoja de Trabajo para listado'!$AB$151:$BA$151,0)),0)+IFERROR(INDEX('Hoja de Trabajo para listado'!$BC$155:$CB$1048576,MATCH($A1011,'Hoja de Trabajo para listado'!$BC$155:$BC$1048576,0),MATCH((CUADRO!H$4&amp;$E1011),'Hoja de Trabajo para listado'!$BC$151:$CB$151,0)),0)+IFERROR(INDEX('Hoja de Trabajo para listado'!$DE$153:$DG$274,MATCH($A1011,'Hoja de Trabajo para listado'!$DE$153:$DE$1048576,0),MATCH((CUADRO!H$4&amp;$E1011),'Hoja de Trabajo para listado'!$DE$151:$DG$151,0)),0)+IFERROR(INDEX('Hoja de Trabajo para listado'!$CD$155:$DC$1048576,MATCH($A1011,'Hoja de Trabajo para listado'!$CD$155:$CD$1048576,0),MATCH((CUADRO!H$4&amp;$E1011),'Hoja de Trabajo para listado'!$CD$151:$DC$151,0)),0)</f>
        <v>0</v>
      </c>
      <c r="I1011" s="241">
        <f ca="1">+IFERROR(INDEX('Hoja de Trabajo para listado'!$A$155:$Z$1048576,MATCH($A1011,'Hoja de Trabajo para listado'!$A$155:$A$1048576,0),MATCH((CUADRO!I$4&amp;$E1011),'Hoja de Trabajo para listado'!$A$151:$Z$151,0)),0)+IFERROR(INDEX('Hoja de Trabajo para listado'!$AB$155:$BA$1048576,MATCH($A1011,'Hoja de Trabajo para listado'!$AB$155:$AB$1048576,0),MATCH((CUADRO!I$4&amp;$E1011),'Hoja de Trabajo para listado'!$AB$151:$BA$151,0)),0)+IFERROR(INDEX('Hoja de Trabajo para listado'!$BC$155:$CB$1048576,MATCH($A1011,'Hoja de Trabajo para listado'!$BC$155:$BC$1048576,0),MATCH((CUADRO!I$4&amp;$E1011),'Hoja de Trabajo para listado'!$BC$151:$CB$151,0)),0)+IFERROR(INDEX('Hoja de Trabajo para listado'!$DE$153:$DG$274,MATCH($A1011,'Hoja de Trabajo para listado'!$DE$153:$DE$1048576,0),MATCH((CUADRO!I$4&amp;$E1011),'Hoja de Trabajo para listado'!$DE$151:$DG$151,0)),0)+IFERROR(INDEX('Hoja de Trabajo para listado'!$CD$155:$DC$1048576,MATCH($A1011,'Hoja de Trabajo para listado'!$CD$155:$CD$1048576,0),MATCH((CUADRO!I$4&amp;$E1011),'Hoja de Trabajo para listado'!$CD$151:$DC$151,0)),0)</f>
        <v>0</v>
      </c>
      <c r="J1011" s="241">
        <f ca="1">+IFERROR(INDEX('Hoja de Trabajo para listado'!$A$155:$Z$1048576,MATCH($A1011,'Hoja de Trabajo para listado'!$A$155:$A$1048576,0),MATCH((CUADRO!J$4&amp;$E1011),'Hoja de Trabajo para listado'!$A$151:$Z$151,0)),0)+IFERROR(INDEX('Hoja de Trabajo para listado'!$AB$155:$BA$1048576,MATCH($A1011,'Hoja de Trabajo para listado'!$AB$155:$AB$1048576,0),MATCH((CUADRO!J$4&amp;$E1011),'Hoja de Trabajo para listado'!$AB$151:$BA$151,0)),0)+IFERROR(INDEX('Hoja de Trabajo para listado'!$BC$155:$CB$1048576,MATCH($A1011,'Hoja de Trabajo para listado'!$BC$155:$BC$1048576,0),MATCH((CUADRO!J$4&amp;$E1011),'Hoja de Trabajo para listado'!$BC$151:$CB$151,0)),0)+IFERROR(INDEX('Hoja de Trabajo para listado'!$DE$153:$DG$274,MATCH($A1011,'Hoja de Trabajo para listado'!$DE$153:$DE$1048576,0),MATCH((CUADRO!J$4&amp;$E1011),'Hoja de Trabajo para listado'!$DE$151:$DG$151,0)),0)+IFERROR(INDEX('Hoja de Trabajo para listado'!$CD$155:$DC$1048576,MATCH($A1011,'Hoja de Trabajo para listado'!$CD$155:$CD$1048576,0),MATCH((CUADRO!J$4&amp;$E1011),'Hoja de Trabajo para listado'!$CD$151:$DC$151,0)),0)</f>
        <v>0</v>
      </c>
      <c r="K1011" s="241">
        <f ca="1">+IFERROR(INDEX('Hoja de Trabajo para listado'!$A$155:$Z$1048576,MATCH($A1011,'Hoja de Trabajo para listado'!$A$155:$A$1048576,0),MATCH((CUADRO!K$4&amp;$E1011),'Hoja de Trabajo para listado'!$A$151:$Z$151,0)),0)+IFERROR(INDEX('Hoja de Trabajo para listado'!$AB$155:$BA$1048576,MATCH($A1011,'Hoja de Trabajo para listado'!$AB$155:$AB$1048576,0),MATCH((CUADRO!K$4&amp;$E1011),'Hoja de Trabajo para listado'!$AB$151:$BA$151,0)),0)+IFERROR(INDEX('Hoja de Trabajo para listado'!$BC$155:$CB$1048576,MATCH($A1011,'Hoja de Trabajo para listado'!$BC$155:$BC$1048576,0),MATCH((CUADRO!K$4&amp;$E1011),'Hoja de Trabajo para listado'!$BC$151:$CB$151,0)),0)+IFERROR(INDEX('Hoja de Trabajo para listado'!$DE$153:$DG$274,MATCH($A1011,'Hoja de Trabajo para listado'!$DE$153:$DE$1048576,0),MATCH((CUADRO!K$4&amp;$E1011),'Hoja de Trabajo para listado'!$DE$151:$DG$151,0)),0)+IFERROR(INDEX('Hoja de Trabajo para listado'!$CD$155:$DC$1048576,MATCH($A1011,'Hoja de Trabajo para listado'!$CD$155:$CD$1048576,0),MATCH((CUADRO!K$4&amp;$E1011),'Hoja de Trabajo para listado'!$CD$151:$DC$151,0)),0)</f>
        <v>0</v>
      </c>
      <c r="L1011" s="241">
        <f ca="1">+IFERROR(INDEX('Hoja de Trabajo para listado'!$A$155:$Z$1048576,MATCH($A1011,'Hoja de Trabajo para listado'!$A$155:$A$1048576,0),MATCH((CUADRO!L$4&amp;$E1011),'Hoja de Trabajo para listado'!$A$151:$Z$151,0)),0)+IFERROR(INDEX('Hoja de Trabajo para listado'!$AB$155:$BA$1048576,MATCH($A1011,'Hoja de Trabajo para listado'!$AB$155:$AB$1048576,0),MATCH((CUADRO!L$4&amp;$E1011),'Hoja de Trabajo para listado'!$AB$151:$BA$151,0)),0)+IFERROR(INDEX('Hoja de Trabajo para listado'!$BC$155:$CB$1048576,MATCH($A1011,'Hoja de Trabajo para listado'!$BC$155:$BC$1048576,0),MATCH((CUADRO!L$4&amp;$E1011),'Hoja de Trabajo para listado'!$BC$151:$CB$151,0)),0)+IFERROR(INDEX('Hoja de Trabajo para listado'!$DE$153:$DG$274,MATCH($A1011,'Hoja de Trabajo para listado'!$DE$153:$DE$1048576,0),MATCH((CUADRO!L$4&amp;$E1011),'Hoja de Trabajo para listado'!$DE$151:$DG$151,0)),0)+IFERROR(INDEX('Hoja de Trabajo para listado'!$CD$155:$DC$1048576,MATCH($A1011,'Hoja de Trabajo para listado'!$CD$155:$CD$1048576,0),MATCH((CUADRO!L$4&amp;$E1011),'Hoja de Trabajo para listado'!$CD$151:$DC$151,0)),0)</f>
        <v>0</v>
      </c>
      <c r="M1011" s="241">
        <f ca="1">+IFERROR(INDEX('Hoja de Trabajo para listado'!$A$155:$Z$1048576,MATCH($A1011,'Hoja de Trabajo para listado'!$A$155:$A$1048576,0),MATCH((CUADRO!M$4&amp;$E1011),'Hoja de Trabajo para listado'!$A$151:$Z$151,0)),0)+IFERROR(INDEX('Hoja de Trabajo para listado'!$AB$155:$BA$1048576,MATCH($A1011,'Hoja de Trabajo para listado'!$AB$155:$AB$1048576,0),MATCH((CUADRO!M$4&amp;$E1011),'Hoja de Trabajo para listado'!$AB$151:$BA$151,0)),0)+IFERROR(INDEX('Hoja de Trabajo para listado'!$BC$155:$CB$1048576,MATCH($A1011,'Hoja de Trabajo para listado'!$BC$155:$BC$1048576,0),MATCH((CUADRO!M$4&amp;$E1011),'Hoja de Trabajo para listado'!$BC$151:$CB$151,0)),0)+IFERROR(INDEX('Hoja de Trabajo para listado'!$DE$153:$DG$274,MATCH($A1011,'Hoja de Trabajo para listado'!$DE$153:$DE$1048576,0),MATCH((CUADRO!M$4&amp;$E1011),'Hoja de Trabajo para listado'!$DE$151:$DG$151,0)),0)+IFERROR(INDEX('Hoja de Trabajo para listado'!$CD$155:$DC$1048576,MATCH($A1011,'Hoja de Trabajo para listado'!$CD$155:$CD$1048576,0),MATCH((CUADRO!M$4&amp;$E1011),'Hoja de Trabajo para listado'!$CD$151:$DC$151,0)),0)</f>
        <v>0</v>
      </c>
      <c r="N1011" s="241">
        <f ca="1">+IFERROR(INDEX('Hoja de Trabajo para listado'!$A$155:$Z$1048576,MATCH($A1011,'Hoja de Trabajo para listado'!$A$155:$A$1048576,0),MATCH((CUADRO!N$4&amp;$E1011),'Hoja de Trabajo para listado'!$A$151:$Z$151,0)),0)+IFERROR(INDEX('Hoja de Trabajo para listado'!$AB$155:$BA$1048576,MATCH($A1011,'Hoja de Trabajo para listado'!$AB$155:$AB$1048576,0),MATCH((CUADRO!N$4&amp;$E1011),'Hoja de Trabajo para listado'!$AB$151:$BA$151,0)),0)+IFERROR(INDEX('Hoja de Trabajo para listado'!$BC$155:$CB$1048576,MATCH($A1011,'Hoja de Trabajo para listado'!$BC$155:$BC$1048576,0),MATCH((CUADRO!N$4&amp;$E1011),'Hoja de Trabajo para listado'!$BC$151:$CB$151,0)),0)+IFERROR(INDEX('Hoja de Trabajo para listado'!$DE$153:$DG$274,MATCH($A1011,'Hoja de Trabajo para listado'!$DE$153:$DE$1048576,0),MATCH((CUADRO!N$4&amp;$E1011),'Hoja de Trabajo para listado'!$DE$151:$DG$151,0)),0)+IFERROR(INDEX('Hoja de Trabajo para listado'!$CD$155:$DC$1048576,MATCH($A1011,'Hoja de Trabajo para listado'!$CD$155:$CD$1048576,0),MATCH((CUADRO!N$4&amp;$E1011),'Hoja de Trabajo para listado'!$CD$151:$DC$151,0)),0)</f>
        <v>0</v>
      </c>
      <c r="O1011" s="241">
        <f ca="1">+IFERROR(INDEX('Hoja de Trabajo para listado'!$A$155:$Z$1048576,MATCH($A1011,'Hoja de Trabajo para listado'!$A$155:$A$1048576,0),MATCH((CUADRO!O$4&amp;$E1011),'Hoja de Trabajo para listado'!$A$151:$Z$151,0)),0)+IFERROR(INDEX('Hoja de Trabajo para listado'!$AB$155:$BA$1048576,MATCH($A1011,'Hoja de Trabajo para listado'!$AB$155:$AB$1048576,0),MATCH((CUADRO!O$4&amp;$E1011),'Hoja de Trabajo para listado'!$AB$151:$BA$151,0)),0)+IFERROR(INDEX('Hoja de Trabajo para listado'!$BC$155:$CB$1048576,MATCH($A1011,'Hoja de Trabajo para listado'!$BC$155:$BC$1048576,0),MATCH((CUADRO!O$4&amp;$E1011),'Hoja de Trabajo para listado'!$BC$151:$CB$151,0)),0)+IFERROR(INDEX('Hoja de Trabajo para listado'!$DE$153:$DG$274,MATCH($A1011,'Hoja de Trabajo para listado'!$DE$153:$DE$1048576,0),MATCH((CUADRO!O$4&amp;$E1011),'Hoja de Trabajo para listado'!$DE$151:$DG$151,0)),0)+IFERROR(INDEX('Hoja de Trabajo para listado'!$CD$155:$DC$1048576,MATCH($A1011,'Hoja de Trabajo para listado'!$CD$155:$CD$1048576,0),MATCH((CUADRO!O$4&amp;$E1011),'Hoja de Trabajo para listado'!$CD$151:$DC$151,0)),0)</f>
        <v>0</v>
      </c>
      <c r="P1011" s="241">
        <f ca="1">+IFERROR(INDEX('Hoja de Trabajo para listado'!$A$155:$Z$1048576,MATCH($A1011,'Hoja de Trabajo para listado'!$A$155:$A$1048576,0),MATCH((CUADRO!P$4&amp;$E1011),'Hoja de Trabajo para listado'!$A$151:$Z$151,0)),0)+IFERROR(INDEX('Hoja de Trabajo para listado'!$AB$155:$BA$1048576,MATCH($A1011,'Hoja de Trabajo para listado'!$AB$155:$AB$1048576,0),MATCH((CUADRO!P$4&amp;$E1011),'Hoja de Trabajo para listado'!$AB$151:$BA$151,0)),0)+IFERROR(INDEX('Hoja de Trabajo para listado'!$BC$155:$CB$1048576,MATCH($A1011,'Hoja de Trabajo para listado'!$BC$155:$BC$1048576,0),MATCH((CUADRO!P$4&amp;$E1011),'Hoja de Trabajo para listado'!$BC$151:$CB$151,0)),0)+IFERROR(INDEX('Hoja de Trabajo para listado'!$DE$153:$DG$274,MATCH($A1011,'Hoja de Trabajo para listado'!$DE$153:$DE$1048576,0),MATCH((CUADRO!P$4&amp;$E1011),'Hoja de Trabajo para listado'!$DE$151:$DG$151,0)),0)+IFERROR(INDEX('Hoja de Trabajo para listado'!$CD$155:$DC$1048576,MATCH($A1011,'Hoja de Trabajo para listado'!$CD$155:$CD$1048576,0),MATCH((CUADRO!P$4&amp;$E1011),'Hoja de Trabajo para listado'!$CD$151:$DC$151,0)),0)</f>
        <v>0</v>
      </c>
      <c r="Q1011" s="241">
        <f ca="1">+IFERROR(INDEX('Hoja de Trabajo para listado'!$A$155:$Z$1048576,MATCH($A1011,'Hoja de Trabajo para listado'!$A$155:$A$1048576,0),MATCH((CUADRO!Q$4&amp;$E1011),'Hoja de Trabajo para listado'!$A$151:$Z$151,0)),0)+IFERROR(INDEX('Hoja de Trabajo para listado'!$AB$155:$BA$1048576,MATCH($A1011,'Hoja de Trabajo para listado'!$AB$155:$AB$1048576,0),MATCH((CUADRO!Q$4&amp;$E1011),'Hoja de Trabajo para listado'!$AB$151:$BA$151,0)),0)+IFERROR(INDEX('Hoja de Trabajo para listado'!$BC$155:$CB$1048576,MATCH($A1011,'Hoja de Trabajo para listado'!$BC$155:$BC$1048576,0),MATCH((CUADRO!Q$4&amp;$E1011),'Hoja de Trabajo para listado'!$BC$151:$CB$151,0)),0)+IFERROR(INDEX('Hoja de Trabajo para listado'!$DE$153:$DG$274,MATCH($A1011,'Hoja de Trabajo para listado'!$DE$153:$DE$1048576,0),MATCH((CUADRO!Q$4&amp;$E1011),'Hoja de Trabajo para listado'!$DE$151:$DG$151,0)),0)+IFERROR(INDEX('Hoja de Trabajo para listado'!$CD$155:$DC$1048576,MATCH($A1011,'Hoja de Trabajo para listado'!$CD$155:$CD$1048576,0),MATCH((CUADRO!Q$4&amp;$E1011),'Hoja de Trabajo para listado'!$CD$151:$DC$151,0)),0)</f>
        <v>0</v>
      </c>
      <c r="R1011" s="241">
        <f t="shared" ca="1" si="30"/>
        <v>0</v>
      </c>
      <c r="S1011" s="247"/>
      <c r="T1011" s="262">
        <f ca="1">+T1012</f>
        <v>0</v>
      </c>
      <c r="U1011" s="268">
        <f t="shared" si="31"/>
        <v>1</v>
      </c>
    </row>
    <row r="1012" spans="1:21" customFormat="1" ht="27" hidden="1" customHeight="1">
      <c r="A1012" s="32">
        <v>1738</v>
      </c>
      <c r="B1012" s="382"/>
      <c r="C1012" s="245" t="str">
        <f>+VLOOKUP(A1012,bd_lista!$A$3:$C$592,3,FALSE)</f>
        <v>Gobierno Autónomo Municipal de San Javier</v>
      </c>
      <c r="D1012" s="384"/>
      <c r="E1012" s="242" t="s">
        <v>684</v>
      </c>
      <c r="F1012" s="243">
        <f ca="1">+IFERROR(INDEX('Hoja de Trabajo para listado'!$A$155:$Z$1048576,MATCH($A1012,'Hoja de Trabajo para listado'!$A$155:$A$1048576,0),MATCH((CUADRO!F$4&amp;$E1012),'Hoja de Trabajo para listado'!$A$151:$Z$151,0)),0)+IFERROR(INDEX('Hoja de Trabajo para listado'!$AB$155:$BA$1048576,MATCH($A1012,'Hoja de Trabajo para listado'!$AB$155:$AB$1048576,0),MATCH((CUADRO!F$4&amp;$E1012),'Hoja de Trabajo para listado'!$AB$151:$BA$151,0)),0)+IFERROR(INDEX('Hoja de Trabajo para listado'!$BC$155:$CB$1048576,MATCH($A1012,'Hoja de Trabajo para listado'!$BC$155:$BC$1048576,0),MATCH((CUADRO!F$4&amp;$E1012),'Hoja de Trabajo para listado'!$BC$151:$CB$151,0)),0)+IFERROR(INDEX('Hoja de Trabajo para listado'!$DE$153:$DG$274,MATCH($A1012,'Hoja de Trabajo para listado'!$DE$153:$DE$1048576,0),MATCH((CUADRO!F$4&amp;$E1012),'Hoja de Trabajo para listado'!$DE$151:$DG$151,0)),0)+IFERROR(INDEX('Hoja de Trabajo para listado'!$CD$155:$DC$1048576,MATCH($A1012,'Hoja de Trabajo para listado'!$CD$155:$CD$1048576,0),MATCH((CUADRO!F$4&amp;$E1012),'Hoja de Trabajo para listado'!$CD$151:$DC$151,0)),0)</f>
        <v>0</v>
      </c>
      <c r="G1012" s="243">
        <f ca="1">+IFERROR(INDEX('Hoja de Trabajo para listado'!$A$155:$Z$1048576,MATCH($A1012,'Hoja de Trabajo para listado'!$A$155:$A$1048576,0),MATCH((CUADRO!G$4&amp;$E1012),'Hoja de Trabajo para listado'!$A$151:$Z$151,0)),0)+IFERROR(INDEX('Hoja de Trabajo para listado'!$AB$155:$BA$1048576,MATCH($A1012,'Hoja de Trabajo para listado'!$AB$155:$AB$1048576,0),MATCH((CUADRO!G$4&amp;$E1012),'Hoja de Trabajo para listado'!$AB$151:$BA$151,0)),0)+IFERROR(INDEX('Hoja de Trabajo para listado'!$BC$155:$CB$1048576,MATCH($A1012,'Hoja de Trabajo para listado'!$BC$155:$BC$1048576,0),MATCH((CUADRO!G$4&amp;$E1012),'Hoja de Trabajo para listado'!$BC$151:$CB$151,0)),0)+IFERROR(INDEX('Hoja de Trabajo para listado'!$DE$153:$DG$274,MATCH($A1012,'Hoja de Trabajo para listado'!$DE$153:$DE$1048576,0),MATCH((CUADRO!G$4&amp;$E1012),'Hoja de Trabajo para listado'!$DE$151:$DG$151,0)),0)+IFERROR(INDEX('Hoja de Trabajo para listado'!$CD$155:$DC$1048576,MATCH($A1012,'Hoja de Trabajo para listado'!$CD$155:$CD$1048576,0),MATCH((CUADRO!G$4&amp;$E1012),'Hoja de Trabajo para listado'!$CD$151:$DC$151,0)),0)</f>
        <v>0</v>
      </c>
      <c r="H1012" s="243">
        <f ca="1">+IFERROR(INDEX('Hoja de Trabajo para listado'!$A$155:$Z$1048576,MATCH($A1012,'Hoja de Trabajo para listado'!$A$155:$A$1048576,0),MATCH((CUADRO!H$4&amp;$E1012),'Hoja de Trabajo para listado'!$A$151:$Z$151,0)),0)+IFERROR(INDEX('Hoja de Trabajo para listado'!$AB$155:$BA$1048576,MATCH($A1012,'Hoja de Trabajo para listado'!$AB$155:$AB$1048576,0),MATCH((CUADRO!H$4&amp;$E1012),'Hoja de Trabajo para listado'!$AB$151:$BA$151,0)),0)+IFERROR(INDEX('Hoja de Trabajo para listado'!$BC$155:$CB$1048576,MATCH($A1012,'Hoja de Trabajo para listado'!$BC$155:$BC$1048576,0),MATCH((CUADRO!H$4&amp;$E1012),'Hoja de Trabajo para listado'!$BC$151:$CB$151,0)),0)+IFERROR(INDEX('Hoja de Trabajo para listado'!$DE$153:$DG$274,MATCH($A1012,'Hoja de Trabajo para listado'!$DE$153:$DE$1048576,0),MATCH((CUADRO!H$4&amp;$E1012),'Hoja de Trabajo para listado'!$DE$151:$DG$151,0)),0)+IFERROR(INDEX('Hoja de Trabajo para listado'!$CD$155:$DC$1048576,MATCH($A1012,'Hoja de Trabajo para listado'!$CD$155:$CD$1048576,0),MATCH((CUADRO!H$4&amp;$E1012),'Hoja de Trabajo para listado'!$CD$151:$DC$151,0)),0)</f>
        <v>0</v>
      </c>
      <c r="I1012" s="243">
        <f ca="1">+IFERROR(INDEX('Hoja de Trabajo para listado'!$A$155:$Z$1048576,MATCH($A1012,'Hoja de Trabajo para listado'!$A$155:$A$1048576,0),MATCH((CUADRO!I$4&amp;$E1012),'Hoja de Trabajo para listado'!$A$151:$Z$151,0)),0)+IFERROR(INDEX('Hoja de Trabajo para listado'!$AB$155:$BA$1048576,MATCH($A1012,'Hoja de Trabajo para listado'!$AB$155:$AB$1048576,0),MATCH((CUADRO!I$4&amp;$E1012),'Hoja de Trabajo para listado'!$AB$151:$BA$151,0)),0)+IFERROR(INDEX('Hoja de Trabajo para listado'!$BC$155:$CB$1048576,MATCH($A1012,'Hoja de Trabajo para listado'!$BC$155:$BC$1048576,0),MATCH((CUADRO!I$4&amp;$E1012),'Hoja de Trabajo para listado'!$BC$151:$CB$151,0)),0)+IFERROR(INDEX('Hoja de Trabajo para listado'!$DE$153:$DG$274,MATCH($A1012,'Hoja de Trabajo para listado'!$DE$153:$DE$1048576,0),MATCH((CUADRO!I$4&amp;$E1012),'Hoja de Trabajo para listado'!$DE$151:$DG$151,0)),0)+IFERROR(INDEX('Hoja de Trabajo para listado'!$CD$155:$DC$1048576,MATCH($A1012,'Hoja de Trabajo para listado'!$CD$155:$CD$1048576,0),MATCH((CUADRO!I$4&amp;$E1012),'Hoja de Trabajo para listado'!$CD$151:$DC$151,0)),0)</f>
        <v>0</v>
      </c>
      <c r="J1012" s="243">
        <f ca="1">+IFERROR(INDEX('Hoja de Trabajo para listado'!$A$155:$Z$1048576,MATCH($A1012,'Hoja de Trabajo para listado'!$A$155:$A$1048576,0),MATCH((CUADRO!J$4&amp;$E1012),'Hoja de Trabajo para listado'!$A$151:$Z$151,0)),0)+IFERROR(INDEX('Hoja de Trabajo para listado'!$AB$155:$BA$1048576,MATCH($A1012,'Hoja de Trabajo para listado'!$AB$155:$AB$1048576,0),MATCH((CUADRO!J$4&amp;$E1012),'Hoja de Trabajo para listado'!$AB$151:$BA$151,0)),0)+IFERROR(INDEX('Hoja de Trabajo para listado'!$BC$155:$CB$1048576,MATCH($A1012,'Hoja de Trabajo para listado'!$BC$155:$BC$1048576,0),MATCH((CUADRO!J$4&amp;$E1012),'Hoja de Trabajo para listado'!$BC$151:$CB$151,0)),0)+IFERROR(INDEX('Hoja de Trabajo para listado'!$DE$153:$DG$274,MATCH($A1012,'Hoja de Trabajo para listado'!$DE$153:$DE$1048576,0),MATCH((CUADRO!J$4&amp;$E1012),'Hoja de Trabajo para listado'!$DE$151:$DG$151,0)),0)+IFERROR(INDEX('Hoja de Trabajo para listado'!$CD$155:$DC$1048576,MATCH($A1012,'Hoja de Trabajo para listado'!$CD$155:$CD$1048576,0),MATCH((CUADRO!J$4&amp;$E1012),'Hoja de Trabajo para listado'!$CD$151:$DC$151,0)),0)</f>
        <v>0</v>
      </c>
      <c r="K1012" s="243">
        <f ca="1">+IFERROR(INDEX('Hoja de Trabajo para listado'!$A$155:$Z$1048576,MATCH($A1012,'Hoja de Trabajo para listado'!$A$155:$A$1048576,0),MATCH((CUADRO!K$4&amp;$E1012),'Hoja de Trabajo para listado'!$A$151:$Z$151,0)),0)+IFERROR(INDEX('Hoja de Trabajo para listado'!$AB$155:$BA$1048576,MATCH($A1012,'Hoja de Trabajo para listado'!$AB$155:$AB$1048576,0),MATCH((CUADRO!K$4&amp;$E1012),'Hoja de Trabajo para listado'!$AB$151:$BA$151,0)),0)+IFERROR(INDEX('Hoja de Trabajo para listado'!$BC$155:$CB$1048576,MATCH($A1012,'Hoja de Trabajo para listado'!$BC$155:$BC$1048576,0),MATCH((CUADRO!K$4&amp;$E1012),'Hoja de Trabajo para listado'!$BC$151:$CB$151,0)),0)+IFERROR(INDEX('Hoja de Trabajo para listado'!$DE$153:$DG$274,MATCH($A1012,'Hoja de Trabajo para listado'!$DE$153:$DE$1048576,0),MATCH((CUADRO!K$4&amp;$E1012),'Hoja de Trabajo para listado'!$DE$151:$DG$151,0)),0)+IFERROR(INDEX('Hoja de Trabajo para listado'!$CD$155:$DC$1048576,MATCH($A1012,'Hoja de Trabajo para listado'!$CD$155:$CD$1048576,0),MATCH((CUADRO!K$4&amp;$E1012),'Hoja de Trabajo para listado'!$CD$151:$DC$151,0)),0)</f>
        <v>0</v>
      </c>
      <c r="L1012" s="243">
        <f ca="1">+IFERROR(INDEX('Hoja de Trabajo para listado'!$A$155:$Z$1048576,MATCH($A1012,'Hoja de Trabajo para listado'!$A$155:$A$1048576,0),MATCH((CUADRO!L$4&amp;$E1012),'Hoja de Trabajo para listado'!$A$151:$Z$151,0)),0)+IFERROR(INDEX('Hoja de Trabajo para listado'!$AB$155:$BA$1048576,MATCH($A1012,'Hoja de Trabajo para listado'!$AB$155:$AB$1048576,0),MATCH((CUADRO!L$4&amp;$E1012),'Hoja de Trabajo para listado'!$AB$151:$BA$151,0)),0)+IFERROR(INDEX('Hoja de Trabajo para listado'!$BC$155:$CB$1048576,MATCH($A1012,'Hoja de Trabajo para listado'!$BC$155:$BC$1048576,0),MATCH((CUADRO!L$4&amp;$E1012),'Hoja de Trabajo para listado'!$BC$151:$CB$151,0)),0)+IFERROR(INDEX('Hoja de Trabajo para listado'!$DE$153:$DG$274,MATCH($A1012,'Hoja de Trabajo para listado'!$DE$153:$DE$1048576,0),MATCH((CUADRO!L$4&amp;$E1012),'Hoja de Trabajo para listado'!$DE$151:$DG$151,0)),0)+IFERROR(INDEX('Hoja de Trabajo para listado'!$CD$155:$DC$1048576,MATCH($A1012,'Hoja de Trabajo para listado'!$CD$155:$CD$1048576,0),MATCH((CUADRO!L$4&amp;$E1012),'Hoja de Trabajo para listado'!$CD$151:$DC$151,0)),0)</f>
        <v>0</v>
      </c>
      <c r="M1012" s="243">
        <f ca="1">+IFERROR(INDEX('Hoja de Trabajo para listado'!$A$155:$Z$1048576,MATCH($A1012,'Hoja de Trabajo para listado'!$A$155:$A$1048576,0),MATCH((CUADRO!M$4&amp;$E1012),'Hoja de Trabajo para listado'!$A$151:$Z$151,0)),0)+IFERROR(INDEX('Hoja de Trabajo para listado'!$AB$155:$BA$1048576,MATCH($A1012,'Hoja de Trabajo para listado'!$AB$155:$AB$1048576,0),MATCH((CUADRO!M$4&amp;$E1012),'Hoja de Trabajo para listado'!$AB$151:$BA$151,0)),0)+IFERROR(INDEX('Hoja de Trabajo para listado'!$BC$155:$CB$1048576,MATCH($A1012,'Hoja de Trabajo para listado'!$BC$155:$BC$1048576,0),MATCH((CUADRO!M$4&amp;$E1012),'Hoja de Trabajo para listado'!$BC$151:$CB$151,0)),0)+IFERROR(INDEX('Hoja de Trabajo para listado'!$DE$153:$DG$274,MATCH($A1012,'Hoja de Trabajo para listado'!$DE$153:$DE$1048576,0),MATCH((CUADRO!M$4&amp;$E1012),'Hoja de Trabajo para listado'!$DE$151:$DG$151,0)),0)+IFERROR(INDEX('Hoja de Trabajo para listado'!$CD$155:$DC$1048576,MATCH($A1012,'Hoja de Trabajo para listado'!$CD$155:$CD$1048576,0),MATCH((CUADRO!M$4&amp;$E1012),'Hoja de Trabajo para listado'!$CD$151:$DC$151,0)),0)</f>
        <v>0</v>
      </c>
      <c r="N1012" s="243">
        <f ca="1">+IFERROR(INDEX('Hoja de Trabajo para listado'!$A$155:$Z$1048576,MATCH($A1012,'Hoja de Trabajo para listado'!$A$155:$A$1048576,0),MATCH((CUADRO!N$4&amp;$E1012),'Hoja de Trabajo para listado'!$A$151:$Z$151,0)),0)+IFERROR(INDEX('Hoja de Trabajo para listado'!$AB$155:$BA$1048576,MATCH($A1012,'Hoja de Trabajo para listado'!$AB$155:$AB$1048576,0),MATCH((CUADRO!N$4&amp;$E1012),'Hoja de Trabajo para listado'!$AB$151:$BA$151,0)),0)+IFERROR(INDEX('Hoja de Trabajo para listado'!$BC$155:$CB$1048576,MATCH($A1012,'Hoja de Trabajo para listado'!$BC$155:$BC$1048576,0),MATCH((CUADRO!N$4&amp;$E1012),'Hoja de Trabajo para listado'!$BC$151:$CB$151,0)),0)+IFERROR(INDEX('Hoja de Trabajo para listado'!$DE$153:$DG$274,MATCH($A1012,'Hoja de Trabajo para listado'!$DE$153:$DE$1048576,0),MATCH((CUADRO!N$4&amp;$E1012),'Hoja de Trabajo para listado'!$DE$151:$DG$151,0)),0)+IFERROR(INDEX('Hoja de Trabajo para listado'!$CD$155:$DC$1048576,MATCH($A1012,'Hoja de Trabajo para listado'!$CD$155:$CD$1048576,0),MATCH((CUADRO!N$4&amp;$E1012),'Hoja de Trabajo para listado'!$CD$151:$DC$151,0)),0)</f>
        <v>0</v>
      </c>
      <c r="O1012" s="243">
        <f ca="1">+IFERROR(INDEX('Hoja de Trabajo para listado'!$A$155:$Z$1048576,MATCH($A1012,'Hoja de Trabajo para listado'!$A$155:$A$1048576,0),MATCH((CUADRO!O$4&amp;$E1012),'Hoja de Trabajo para listado'!$A$151:$Z$151,0)),0)+IFERROR(INDEX('Hoja de Trabajo para listado'!$AB$155:$BA$1048576,MATCH($A1012,'Hoja de Trabajo para listado'!$AB$155:$AB$1048576,0),MATCH((CUADRO!O$4&amp;$E1012),'Hoja de Trabajo para listado'!$AB$151:$BA$151,0)),0)+IFERROR(INDEX('Hoja de Trabajo para listado'!$BC$155:$CB$1048576,MATCH($A1012,'Hoja de Trabajo para listado'!$BC$155:$BC$1048576,0),MATCH((CUADRO!O$4&amp;$E1012),'Hoja de Trabajo para listado'!$BC$151:$CB$151,0)),0)+IFERROR(INDEX('Hoja de Trabajo para listado'!$DE$153:$DG$274,MATCH($A1012,'Hoja de Trabajo para listado'!$DE$153:$DE$1048576,0),MATCH((CUADRO!O$4&amp;$E1012),'Hoja de Trabajo para listado'!$DE$151:$DG$151,0)),0)+IFERROR(INDEX('Hoja de Trabajo para listado'!$CD$155:$DC$1048576,MATCH($A1012,'Hoja de Trabajo para listado'!$CD$155:$CD$1048576,0),MATCH((CUADRO!O$4&amp;$E1012),'Hoja de Trabajo para listado'!$CD$151:$DC$151,0)),0)</f>
        <v>0</v>
      </c>
      <c r="P1012" s="243">
        <f ca="1">+IFERROR(INDEX('Hoja de Trabajo para listado'!$A$155:$Z$1048576,MATCH($A1012,'Hoja de Trabajo para listado'!$A$155:$A$1048576,0),MATCH((CUADRO!P$4&amp;$E1012),'Hoja de Trabajo para listado'!$A$151:$Z$151,0)),0)+IFERROR(INDEX('Hoja de Trabajo para listado'!$AB$155:$BA$1048576,MATCH($A1012,'Hoja de Trabajo para listado'!$AB$155:$AB$1048576,0),MATCH((CUADRO!P$4&amp;$E1012),'Hoja de Trabajo para listado'!$AB$151:$BA$151,0)),0)+IFERROR(INDEX('Hoja de Trabajo para listado'!$BC$155:$CB$1048576,MATCH($A1012,'Hoja de Trabajo para listado'!$BC$155:$BC$1048576,0),MATCH((CUADRO!P$4&amp;$E1012),'Hoja de Trabajo para listado'!$BC$151:$CB$151,0)),0)+IFERROR(INDEX('Hoja de Trabajo para listado'!$DE$153:$DG$274,MATCH($A1012,'Hoja de Trabajo para listado'!$DE$153:$DE$1048576,0),MATCH((CUADRO!P$4&amp;$E1012),'Hoja de Trabajo para listado'!$DE$151:$DG$151,0)),0)+IFERROR(INDEX('Hoja de Trabajo para listado'!$CD$155:$DC$1048576,MATCH($A1012,'Hoja de Trabajo para listado'!$CD$155:$CD$1048576,0),MATCH((CUADRO!P$4&amp;$E1012),'Hoja de Trabajo para listado'!$CD$151:$DC$151,0)),0)</f>
        <v>0</v>
      </c>
      <c r="Q1012" s="243">
        <f ca="1">+IFERROR(INDEX('Hoja de Trabajo para listado'!$A$155:$Z$1048576,MATCH($A1012,'Hoja de Trabajo para listado'!$A$155:$A$1048576,0),MATCH((CUADRO!Q$4&amp;$E1012),'Hoja de Trabajo para listado'!$A$151:$Z$151,0)),0)+IFERROR(INDEX('Hoja de Trabajo para listado'!$AB$155:$BA$1048576,MATCH($A1012,'Hoja de Trabajo para listado'!$AB$155:$AB$1048576,0),MATCH((CUADRO!Q$4&amp;$E1012),'Hoja de Trabajo para listado'!$AB$151:$BA$151,0)),0)+IFERROR(INDEX('Hoja de Trabajo para listado'!$BC$155:$CB$1048576,MATCH($A1012,'Hoja de Trabajo para listado'!$BC$155:$BC$1048576,0),MATCH((CUADRO!Q$4&amp;$E1012),'Hoja de Trabajo para listado'!$BC$151:$CB$151,0)),0)+IFERROR(INDEX('Hoja de Trabajo para listado'!$DE$153:$DG$274,MATCH($A1012,'Hoja de Trabajo para listado'!$DE$153:$DE$1048576,0),MATCH((CUADRO!Q$4&amp;$E1012),'Hoja de Trabajo para listado'!$DE$151:$DG$151,0)),0)+IFERROR(INDEX('Hoja de Trabajo para listado'!$CD$155:$DC$1048576,MATCH($A1012,'Hoja de Trabajo para listado'!$CD$155:$CD$1048576,0),MATCH((CUADRO!Q$4&amp;$E1012),'Hoja de Trabajo para listado'!$CD$151:$DC$151,0)),0)</f>
        <v>0</v>
      </c>
      <c r="R1012" s="243">
        <f t="shared" ca="1" si="30"/>
        <v>0</v>
      </c>
      <c r="S1012" s="253">
        <f ca="1">+R1011+R1012</f>
        <v>0</v>
      </c>
      <c r="T1012" s="241">
        <f ca="1">+S1012</f>
        <v>0</v>
      </c>
      <c r="U1012" s="240">
        <f t="shared" si="31"/>
        <v>2</v>
      </c>
    </row>
    <row r="1013" spans="1:21" customFormat="1" ht="15" hidden="1" customHeight="1">
      <c r="A1013" s="32">
        <v>1739</v>
      </c>
      <c r="B1013" s="381">
        <f>+A1013</f>
        <v>1739</v>
      </c>
      <c r="C1013" s="245" t="str">
        <f>+VLOOKUP(A1013,bd_lista!$A$3:$C$592,3,FALSE)</f>
        <v>Gobierno Autónomo Municipal de San Julián</v>
      </c>
      <c r="D1013" s="383" t="str">
        <f>+C1013</f>
        <v>Gobierno Autónomo Municipal de San Julián</v>
      </c>
      <c r="E1013" s="240" t="s">
        <v>683</v>
      </c>
      <c r="F1013" s="241">
        <f ca="1">+IFERROR(INDEX('Hoja de Trabajo para listado'!$A$155:$Z$1048576,MATCH($A1013,'Hoja de Trabajo para listado'!$A$155:$A$1048576,0),MATCH((CUADRO!F$4&amp;$E1013),'Hoja de Trabajo para listado'!$A$151:$Z$151,0)),0)+IFERROR(INDEX('Hoja de Trabajo para listado'!$AB$155:$BA$1048576,MATCH($A1013,'Hoja de Trabajo para listado'!$AB$155:$AB$1048576,0),MATCH((CUADRO!F$4&amp;$E1013),'Hoja de Trabajo para listado'!$AB$151:$BA$151,0)),0)+IFERROR(INDEX('Hoja de Trabajo para listado'!$BC$155:$CB$1048576,MATCH($A1013,'Hoja de Trabajo para listado'!$BC$155:$BC$1048576,0),MATCH((CUADRO!F$4&amp;$E1013),'Hoja de Trabajo para listado'!$BC$151:$CB$151,0)),0)+IFERROR(INDEX('Hoja de Trabajo para listado'!$DE$153:$DG$274,MATCH($A1013,'Hoja de Trabajo para listado'!$DE$153:$DE$1048576,0),MATCH((CUADRO!F$4&amp;$E1013),'Hoja de Trabajo para listado'!$DE$151:$DG$151,0)),0)+IFERROR(INDEX('Hoja de Trabajo para listado'!$CD$155:$DC$1048576,MATCH($A1013,'Hoja de Trabajo para listado'!$CD$155:$CD$1048576,0),MATCH((CUADRO!F$4&amp;$E1013),'Hoja de Trabajo para listado'!$CD$151:$DC$151,0)),0)</f>
        <v>0</v>
      </c>
      <c r="G1013" s="241">
        <f ca="1">+IFERROR(INDEX('Hoja de Trabajo para listado'!$A$155:$Z$1048576,MATCH($A1013,'Hoja de Trabajo para listado'!$A$155:$A$1048576,0),MATCH((CUADRO!G$4&amp;$E1013),'Hoja de Trabajo para listado'!$A$151:$Z$151,0)),0)+IFERROR(INDEX('Hoja de Trabajo para listado'!$AB$155:$BA$1048576,MATCH($A1013,'Hoja de Trabajo para listado'!$AB$155:$AB$1048576,0),MATCH((CUADRO!G$4&amp;$E1013),'Hoja de Trabajo para listado'!$AB$151:$BA$151,0)),0)+IFERROR(INDEX('Hoja de Trabajo para listado'!$BC$155:$CB$1048576,MATCH($A1013,'Hoja de Trabajo para listado'!$BC$155:$BC$1048576,0),MATCH((CUADRO!G$4&amp;$E1013),'Hoja de Trabajo para listado'!$BC$151:$CB$151,0)),0)+IFERROR(INDEX('Hoja de Trabajo para listado'!$DE$153:$DG$274,MATCH($A1013,'Hoja de Trabajo para listado'!$DE$153:$DE$1048576,0),MATCH((CUADRO!G$4&amp;$E1013),'Hoja de Trabajo para listado'!$DE$151:$DG$151,0)),0)+IFERROR(INDEX('Hoja de Trabajo para listado'!$CD$155:$DC$1048576,MATCH($A1013,'Hoja de Trabajo para listado'!$CD$155:$CD$1048576,0),MATCH((CUADRO!G$4&amp;$E1013),'Hoja de Trabajo para listado'!$CD$151:$DC$151,0)),0)</f>
        <v>0</v>
      </c>
      <c r="H1013" s="241">
        <f ca="1">+IFERROR(INDEX('Hoja de Trabajo para listado'!$A$155:$Z$1048576,MATCH($A1013,'Hoja de Trabajo para listado'!$A$155:$A$1048576,0),MATCH((CUADRO!H$4&amp;$E1013),'Hoja de Trabajo para listado'!$A$151:$Z$151,0)),0)+IFERROR(INDEX('Hoja de Trabajo para listado'!$AB$155:$BA$1048576,MATCH($A1013,'Hoja de Trabajo para listado'!$AB$155:$AB$1048576,0),MATCH((CUADRO!H$4&amp;$E1013),'Hoja de Trabajo para listado'!$AB$151:$BA$151,0)),0)+IFERROR(INDEX('Hoja de Trabajo para listado'!$BC$155:$CB$1048576,MATCH($A1013,'Hoja de Trabajo para listado'!$BC$155:$BC$1048576,0),MATCH((CUADRO!H$4&amp;$E1013),'Hoja de Trabajo para listado'!$BC$151:$CB$151,0)),0)+IFERROR(INDEX('Hoja de Trabajo para listado'!$DE$153:$DG$274,MATCH($A1013,'Hoja de Trabajo para listado'!$DE$153:$DE$1048576,0),MATCH((CUADRO!H$4&amp;$E1013),'Hoja de Trabajo para listado'!$DE$151:$DG$151,0)),0)+IFERROR(INDEX('Hoja de Trabajo para listado'!$CD$155:$DC$1048576,MATCH($A1013,'Hoja de Trabajo para listado'!$CD$155:$CD$1048576,0),MATCH((CUADRO!H$4&amp;$E1013),'Hoja de Trabajo para listado'!$CD$151:$DC$151,0)),0)</f>
        <v>0</v>
      </c>
      <c r="I1013" s="241">
        <f ca="1">+IFERROR(INDEX('Hoja de Trabajo para listado'!$A$155:$Z$1048576,MATCH($A1013,'Hoja de Trabajo para listado'!$A$155:$A$1048576,0),MATCH((CUADRO!I$4&amp;$E1013),'Hoja de Trabajo para listado'!$A$151:$Z$151,0)),0)+IFERROR(INDEX('Hoja de Trabajo para listado'!$AB$155:$BA$1048576,MATCH($A1013,'Hoja de Trabajo para listado'!$AB$155:$AB$1048576,0),MATCH((CUADRO!I$4&amp;$E1013),'Hoja de Trabajo para listado'!$AB$151:$BA$151,0)),0)+IFERROR(INDEX('Hoja de Trabajo para listado'!$BC$155:$CB$1048576,MATCH($A1013,'Hoja de Trabajo para listado'!$BC$155:$BC$1048576,0),MATCH((CUADRO!I$4&amp;$E1013),'Hoja de Trabajo para listado'!$BC$151:$CB$151,0)),0)+IFERROR(INDEX('Hoja de Trabajo para listado'!$DE$153:$DG$274,MATCH($A1013,'Hoja de Trabajo para listado'!$DE$153:$DE$1048576,0),MATCH((CUADRO!I$4&amp;$E1013),'Hoja de Trabajo para listado'!$DE$151:$DG$151,0)),0)+IFERROR(INDEX('Hoja de Trabajo para listado'!$CD$155:$DC$1048576,MATCH($A1013,'Hoja de Trabajo para listado'!$CD$155:$CD$1048576,0),MATCH((CUADRO!I$4&amp;$E1013),'Hoja de Trabajo para listado'!$CD$151:$DC$151,0)),0)</f>
        <v>0</v>
      </c>
      <c r="J1013" s="241">
        <f ca="1">+IFERROR(INDEX('Hoja de Trabajo para listado'!$A$155:$Z$1048576,MATCH($A1013,'Hoja de Trabajo para listado'!$A$155:$A$1048576,0),MATCH((CUADRO!J$4&amp;$E1013),'Hoja de Trabajo para listado'!$A$151:$Z$151,0)),0)+IFERROR(INDEX('Hoja de Trabajo para listado'!$AB$155:$BA$1048576,MATCH($A1013,'Hoja de Trabajo para listado'!$AB$155:$AB$1048576,0),MATCH((CUADRO!J$4&amp;$E1013),'Hoja de Trabajo para listado'!$AB$151:$BA$151,0)),0)+IFERROR(INDEX('Hoja de Trabajo para listado'!$BC$155:$CB$1048576,MATCH($A1013,'Hoja de Trabajo para listado'!$BC$155:$BC$1048576,0),MATCH((CUADRO!J$4&amp;$E1013),'Hoja de Trabajo para listado'!$BC$151:$CB$151,0)),0)+IFERROR(INDEX('Hoja de Trabajo para listado'!$DE$153:$DG$274,MATCH($A1013,'Hoja de Trabajo para listado'!$DE$153:$DE$1048576,0),MATCH((CUADRO!J$4&amp;$E1013),'Hoja de Trabajo para listado'!$DE$151:$DG$151,0)),0)+IFERROR(INDEX('Hoja de Trabajo para listado'!$CD$155:$DC$1048576,MATCH($A1013,'Hoja de Trabajo para listado'!$CD$155:$CD$1048576,0),MATCH((CUADRO!J$4&amp;$E1013),'Hoja de Trabajo para listado'!$CD$151:$DC$151,0)),0)</f>
        <v>0</v>
      </c>
      <c r="K1013" s="241">
        <f ca="1">+IFERROR(INDEX('Hoja de Trabajo para listado'!$A$155:$Z$1048576,MATCH($A1013,'Hoja de Trabajo para listado'!$A$155:$A$1048576,0),MATCH((CUADRO!K$4&amp;$E1013),'Hoja de Trabajo para listado'!$A$151:$Z$151,0)),0)+IFERROR(INDEX('Hoja de Trabajo para listado'!$AB$155:$BA$1048576,MATCH($A1013,'Hoja de Trabajo para listado'!$AB$155:$AB$1048576,0),MATCH((CUADRO!K$4&amp;$E1013),'Hoja de Trabajo para listado'!$AB$151:$BA$151,0)),0)+IFERROR(INDEX('Hoja de Trabajo para listado'!$BC$155:$CB$1048576,MATCH($A1013,'Hoja de Trabajo para listado'!$BC$155:$BC$1048576,0),MATCH((CUADRO!K$4&amp;$E1013),'Hoja de Trabajo para listado'!$BC$151:$CB$151,0)),0)+IFERROR(INDEX('Hoja de Trabajo para listado'!$DE$153:$DG$274,MATCH($A1013,'Hoja de Trabajo para listado'!$DE$153:$DE$1048576,0),MATCH((CUADRO!K$4&amp;$E1013),'Hoja de Trabajo para listado'!$DE$151:$DG$151,0)),0)+IFERROR(INDEX('Hoja de Trabajo para listado'!$CD$155:$DC$1048576,MATCH($A1013,'Hoja de Trabajo para listado'!$CD$155:$CD$1048576,0),MATCH((CUADRO!K$4&amp;$E1013),'Hoja de Trabajo para listado'!$CD$151:$DC$151,0)),0)</f>
        <v>0</v>
      </c>
      <c r="L1013" s="241">
        <f ca="1">+IFERROR(INDEX('Hoja de Trabajo para listado'!$A$155:$Z$1048576,MATCH($A1013,'Hoja de Trabajo para listado'!$A$155:$A$1048576,0),MATCH((CUADRO!L$4&amp;$E1013),'Hoja de Trabajo para listado'!$A$151:$Z$151,0)),0)+IFERROR(INDEX('Hoja de Trabajo para listado'!$AB$155:$BA$1048576,MATCH($A1013,'Hoja de Trabajo para listado'!$AB$155:$AB$1048576,0),MATCH((CUADRO!L$4&amp;$E1013),'Hoja de Trabajo para listado'!$AB$151:$BA$151,0)),0)+IFERROR(INDEX('Hoja de Trabajo para listado'!$BC$155:$CB$1048576,MATCH($A1013,'Hoja de Trabajo para listado'!$BC$155:$BC$1048576,0),MATCH((CUADRO!L$4&amp;$E1013),'Hoja de Trabajo para listado'!$BC$151:$CB$151,0)),0)+IFERROR(INDEX('Hoja de Trabajo para listado'!$DE$153:$DG$274,MATCH($A1013,'Hoja de Trabajo para listado'!$DE$153:$DE$1048576,0),MATCH((CUADRO!L$4&amp;$E1013),'Hoja de Trabajo para listado'!$DE$151:$DG$151,0)),0)+IFERROR(INDEX('Hoja de Trabajo para listado'!$CD$155:$DC$1048576,MATCH($A1013,'Hoja de Trabajo para listado'!$CD$155:$CD$1048576,0),MATCH((CUADRO!L$4&amp;$E1013),'Hoja de Trabajo para listado'!$CD$151:$DC$151,0)),0)</f>
        <v>0</v>
      </c>
      <c r="M1013" s="241">
        <f ca="1">+IFERROR(INDEX('Hoja de Trabajo para listado'!$A$155:$Z$1048576,MATCH($A1013,'Hoja de Trabajo para listado'!$A$155:$A$1048576,0),MATCH((CUADRO!M$4&amp;$E1013),'Hoja de Trabajo para listado'!$A$151:$Z$151,0)),0)+IFERROR(INDEX('Hoja de Trabajo para listado'!$AB$155:$BA$1048576,MATCH($A1013,'Hoja de Trabajo para listado'!$AB$155:$AB$1048576,0),MATCH((CUADRO!M$4&amp;$E1013),'Hoja de Trabajo para listado'!$AB$151:$BA$151,0)),0)+IFERROR(INDEX('Hoja de Trabajo para listado'!$BC$155:$CB$1048576,MATCH($A1013,'Hoja de Trabajo para listado'!$BC$155:$BC$1048576,0),MATCH((CUADRO!M$4&amp;$E1013),'Hoja de Trabajo para listado'!$BC$151:$CB$151,0)),0)+IFERROR(INDEX('Hoja de Trabajo para listado'!$DE$153:$DG$274,MATCH($A1013,'Hoja de Trabajo para listado'!$DE$153:$DE$1048576,0),MATCH((CUADRO!M$4&amp;$E1013),'Hoja de Trabajo para listado'!$DE$151:$DG$151,0)),0)+IFERROR(INDEX('Hoja de Trabajo para listado'!$CD$155:$DC$1048576,MATCH($A1013,'Hoja de Trabajo para listado'!$CD$155:$CD$1048576,0),MATCH((CUADRO!M$4&amp;$E1013),'Hoja de Trabajo para listado'!$CD$151:$DC$151,0)),0)</f>
        <v>0</v>
      </c>
      <c r="N1013" s="241">
        <f ca="1">+IFERROR(INDEX('Hoja de Trabajo para listado'!$A$155:$Z$1048576,MATCH($A1013,'Hoja de Trabajo para listado'!$A$155:$A$1048576,0),MATCH((CUADRO!N$4&amp;$E1013),'Hoja de Trabajo para listado'!$A$151:$Z$151,0)),0)+IFERROR(INDEX('Hoja de Trabajo para listado'!$AB$155:$BA$1048576,MATCH($A1013,'Hoja de Trabajo para listado'!$AB$155:$AB$1048576,0),MATCH((CUADRO!N$4&amp;$E1013),'Hoja de Trabajo para listado'!$AB$151:$BA$151,0)),0)+IFERROR(INDEX('Hoja de Trabajo para listado'!$BC$155:$CB$1048576,MATCH($A1013,'Hoja de Trabajo para listado'!$BC$155:$BC$1048576,0),MATCH((CUADRO!N$4&amp;$E1013),'Hoja de Trabajo para listado'!$BC$151:$CB$151,0)),0)+IFERROR(INDEX('Hoja de Trabajo para listado'!$DE$153:$DG$274,MATCH($A1013,'Hoja de Trabajo para listado'!$DE$153:$DE$1048576,0),MATCH((CUADRO!N$4&amp;$E1013),'Hoja de Trabajo para listado'!$DE$151:$DG$151,0)),0)+IFERROR(INDEX('Hoja de Trabajo para listado'!$CD$155:$DC$1048576,MATCH($A1013,'Hoja de Trabajo para listado'!$CD$155:$CD$1048576,0),MATCH((CUADRO!N$4&amp;$E1013),'Hoja de Trabajo para listado'!$CD$151:$DC$151,0)),0)</f>
        <v>0</v>
      </c>
      <c r="O1013" s="241">
        <f ca="1">+IFERROR(INDEX('Hoja de Trabajo para listado'!$A$155:$Z$1048576,MATCH($A1013,'Hoja de Trabajo para listado'!$A$155:$A$1048576,0),MATCH((CUADRO!O$4&amp;$E1013),'Hoja de Trabajo para listado'!$A$151:$Z$151,0)),0)+IFERROR(INDEX('Hoja de Trabajo para listado'!$AB$155:$BA$1048576,MATCH($A1013,'Hoja de Trabajo para listado'!$AB$155:$AB$1048576,0),MATCH((CUADRO!O$4&amp;$E1013),'Hoja de Trabajo para listado'!$AB$151:$BA$151,0)),0)+IFERROR(INDEX('Hoja de Trabajo para listado'!$BC$155:$CB$1048576,MATCH($A1013,'Hoja de Trabajo para listado'!$BC$155:$BC$1048576,0),MATCH((CUADRO!O$4&amp;$E1013),'Hoja de Trabajo para listado'!$BC$151:$CB$151,0)),0)+IFERROR(INDEX('Hoja de Trabajo para listado'!$DE$153:$DG$274,MATCH($A1013,'Hoja de Trabajo para listado'!$DE$153:$DE$1048576,0),MATCH((CUADRO!O$4&amp;$E1013),'Hoja de Trabajo para listado'!$DE$151:$DG$151,0)),0)+IFERROR(INDEX('Hoja de Trabajo para listado'!$CD$155:$DC$1048576,MATCH($A1013,'Hoja de Trabajo para listado'!$CD$155:$CD$1048576,0),MATCH((CUADRO!O$4&amp;$E1013),'Hoja de Trabajo para listado'!$CD$151:$DC$151,0)),0)</f>
        <v>0</v>
      </c>
      <c r="P1013" s="241">
        <f ca="1">+IFERROR(INDEX('Hoja de Trabajo para listado'!$A$155:$Z$1048576,MATCH($A1013,'Hoja de Trabajo para listado'!$A$155:$A$1048576,0),MATCH((CUADRO!P$4&amp;$E1013),'Hoja de Trabajo para listado'!$A$151:$Z$151,0)),0)+IFERROR(INDEX('Hoja de Trabajo para listado'!$AB$155:$BA$1048576,MATCH($A1013,'Hoja de Trabajo para listado'!$AB$155:$AB$1048576,0),MATCH((CUADRO!P$4&amp;$E1013),'Hoja de Trabajo para listado'!$AB$151:$BA$151,0)),0)+IFERROR(INDEX('Hoja de Trabajo para listado'!$BC$155:$CB$1048576,MATCH($A1013,'Hoja de Trabajo para listado'!$BC$155:$BC$1048576,0),MATCH((CUADRO!P$4&amp;$E1013),'Hoja de Trabajo para listado'!$BC$151:$CB$151,0)),0)+IFERROR(INDEX('Hoja de Trabajo para listado'!$DE$153:$DG$274,MATCH($A1013,'Hoja de Trabajo para listado'!$DE$153:$DE$1048576,0),MATCH((CUADRO!P$4&amp;$E1013),'Hoja de Trabajo para listado'!$DE$151:$DG$151,0)),0)+IFERROR(INDEX('Hoja de Trabajo para listado'!$CD$155:$DC$1048576,MATCH($A1013,'Hoja de Trabajo para listado'!$CD$155:$CD$1048576,0),MATCH((CUADRO!P$4&amp;$E1013),'Hoja de Trabajo para listado'!$CD$151:$DC$151,0)),0)</f>
        <v>0</v>
      </c>
      <c r="Q1013" s="241">
        <f ca="1">+IFERROR(INDEX('Hoja de Trabajo para listado'!$A$155:$Z$1048576,MATCH($A1013,'Hoja de Trabajo para listado'!$A$155:$A$1048576,0),MATCH((CUADRO!Q$4&amp;$E1013),'Hoja de Trabajo para listado'!$A$151:$Z$151,0)),0)+IFERROR(INDEX('Hoja de Trabajo para listado'!$AB$155:$BA$1048576,MATCH($A1013,'Hoja de Trabajo para listado'!$AB$155:$AB$1048576,0),MATCH((CUADRO!Q$4&amp;$E1013),'Hoja de Trabajo para listado'!$AB$151:$BA$151,0)),0)+IFERROR(INDEX('Hoja de Trabajo para listado'!$BC$155:$CB$1048576,MATCH($A1013,'Hoja de Trabajo para listado'!$BC$155:$BC$1048576,0),MATCH((CUADRO!Q$4&amp;$E1013),'Hoja de Trabajo para listado'!$BC$151:$CB$151,0)),0)+IFERROR(INDEX('Hoja de Trabajo para listado'!$DE$153:$DG$274,MATCH($A1013,'Hoja de Trabajo para listado'!$DE$153:$DE$1048576,0),MATCH((CUADRO!Q$4&amp;$E1013),'Hoja de Trabajo para listado'!$DE$151:$DG$151,0)),0)+IFERROR(INDEX('Hoja de Trabajo para listado'!$CD$155:$DC$1048576,MATCH($A1013,'Hoja de Trabajo para listado'!$CD$155:$CD$1048576,0),MATCH((CUADRO!Q$4&amp;$E1013),'Hoja de Trabajo para listado'!$CD$151:$DC$151,0)),0)</f>
        <v>0</v>
      </c>
      <c r="R1013" s="241">
        <f t="shared" ca="1" si="30"/>
        <v>0</v>
      </c>
      <c r="S1013" s="247"/>
      <c r="T1013" s="241">
        <f ca="1">+T1014</f>
        <v>0</v>
      </c>
      <c r="U1013" s="240">
        <f t="shared" si="31"/>
        <v>1</v>
      </c>
    </row>
    <row r="1014" spans="1:21" customFormat="1" ht="15" hidden="1" customHeight="1">
      <c r="A1014" s="32">
        <v>1739</v>
      </c>
      <c r="B1014" s="382"/>
      <c r="C1014" s="245" t="str">
        <f>+VLOOKUP(A1014,bd_lista!$A$3:$C$592,3,FALSE)</f>
        <v>Gobierno Autónomo Municipal de San Julián</v>
      </c>
      <c r="D1014" s="384"/>
      <c r="E1014" s="242" t="s">
        <v>684</v>
      </c>
      <c r="F1014" s="241">
        <f ca="1">+IFERROR(INDEX('Hoja de Trabajo para listado'!$A$155:$Z$1048576,MATCH($A1014,'Hoja de Trabajo para listado'!$A$155:$A$1048576,0),MATCH((CUADRO!F$4&amp;$E1014),'Hoja de Trabajo para listado'!$A$151:$Z$151,0)),0)+IFERROR(INDEX('Hoja de Trabajo para listado'!$AB$155:$BA$1048576,MATCH($A1014,'Hoja de Trabajo para listado'!$AB$155:$AB$1048576,0),MATCH((CUADRO!F$4&amp;$E1014),'Hoja de Trabajo para listado'!$AB$151:$BA$151,0)),0)+IFERROR(INDEX('Hoja de Trabajo para listado'!$BC$155:$CB$1048576,MATCH($A1014,'Hoja de Trabajo para listado'!$BC$155:$BC$1048576,0),MATCH((CUADRO!F$4&amp;$E1014),'Hoja de Trabajo para listado'!$BC$151:$CB$151,0)),0)+IFERROR(INDEX('Hoja de Trabajo para listado'!$DE$153:$DG$274,MATCH($A1014,'Hoja de Trabajo para listado'!$DE$153:$DE$1048576,0),MATCH((CUADRO!F$4&amp;$E1014),'Hoja de Trabajo para listado'!$DE$151:$DG$151,0)),0)+IFERROR(INDEX('Hoja de Trabajo para listado'!$CD$155:$DC$1048576,MATCH($A1014,'Hoja de Trabajo para listado'!$CD$155:$CD$1048576,0),MATCH((CUADRO!F$4&amp;$E1014),'Hoja de Trabajo para listado'!$CD$151:$DC$151,0)),0)</f>
        <v>0</v>
      </c>
      <c r="G1014" s="241">
        <f ca="1">+IFERROR(INDEX('Hoja de Trabajo para listado'!$A$155:$Z$1048576,MATCH($A1014,'Hoja de Trabajo para listado'!$A$155:$A$1048576,0),MATCH((CUADRO!G$4&amp;$E1014),'Hoja de Trabajo para listado'!$A$151:$Z$151,0)),0)+IFERROR(INDEX('Hoja de Trabajo para listado'!$AB$155:$BA$1048576,MATCH($A1014,'Hoja de Trabajo para listado'!$AB$155:$AB$1048576,0),MATCH((CUADRO!G$4&amp;$E1014),'Hoja de Trabajo para listado'!$AB$151:$BA$151,0)),0)+IFERROR(INDEX('Hoja de Trabajo para listado'!$BC$155:$CB$1048576,MATCH($A1014,'Hoja de Trabajo para listado'!$BC$155:$BC$1048576,0),MATCH((CUADRO!G$4&amp;$E1014),'Hoja de Trabajo para listado'!$BC$151:$CB$151,0)),0)+IFERROR(INDEX('Hoja de Trabajo para listado'!$DE$153:$DG$274,MATCH($A1014,'Hoja de Trabajo para listado'!$DE$153:$DE$1048576,0),MATCH((CUADRO!G$4&amp;$E1014),'Hoja de Trabajo para listado'!$DE$151:$DG$151,0)),0)+IFERROR(INDEX('Hoja de Trabajo para listado'!$CD$155:$DC$1048576,MATCH($A1014,'Hoja de Trabajo para listado'!$CD$155:$CD$1048576,0),MATCH((CUADRO!G$4&amp;$E1014),'Hoja de Trabajo para listado'!$CD$151:$DC$151,0)),0)</f>
        <v>0</v>
      </c>
      <c r="H1014" s="241">
        <f ca="1">+IFERROR(INDEX('Hoja de Trabajo para listado'!$A$155:$Z$1048576,MATCH($A1014,'Hoja de Trabajo para listado'!$A$155:$A$1048576,0),MATCH((CUADRO!H$4&amp;$E1014),'Hoja de Trabajo para listado'!$A$151:$Z$151,0)),0)+IFERROR(INDEX('Hoja de Trabajo para listado'!$AB$155:$BA$1048576,MATCH($A1014,'Hoja de Trabajo para listado'!$AB$155:$AB$1048576,0),MATCH((CUADRO!H$4&amp;$E1014),'Hoja de Trabajo para listado'!$AB$151:$BA$151,0)),0)+IFERROR(INDEX('Hoja de Trabajo para listado'!$BC$155:$CB$1048576,MATCH($A1014,'Hoja de Trabajo para listado'!$BC$155:$BC$1048576,0),MATCH((CUADRO!H$4&amp;$E1014),'Hoja de Trabajo para listado'!$BC$151:$CB$151,0)),0)+IFERROR(INDEX('Hoja de Trabajo para listado'!$DE$153:$DG$274,MATCH($A1014,'Hoja de Trabajo para listado'!$DE$153:$DE$1048576,0),MATCH((CUADRO!H$4&amp;$E1014),'Hoja de Trabajo para listado'!$DE$151:$DG$151,0)),0)+IFERROR(INDEX('Hoja de Trabajo para listado'!$CD$155:$DC$1048576,MATCH($A1014,'Hoja de Trabajo para listado'!$CD$155:$CD$1048576,0),MATCH((CUADRO!H$4&amp;$E1014),'Hoja de Trabajo para listado'!$CD$151:$DC$151,0)),0)</f>
        <v>0</v>
      </c>
      <c r="I1014" s="241">
        <f ca="1">+IFERROR(INDEX('Hoja de Trabajo para listado'!$A$155:$Z$1048576,MATCH($A1014,'Hoja de Trabajo para listado'!$A$155:$A$1048576,0),MATCH((CUADRO!I$4&amp;$E1014),'Hoja de Trabajo para listado'!$A$151:$Z$151,0)),0)+IFERROR(INDEX('Hoja de Trabajo para listado'!$AB$155:$BA$1048576,MATCH($A1014,'Hoja de Trabajo para listado'!$AB$155:$AB$1048576,0),MATCH((CUADRO!I$4&amp;$E1014),'Hoja de Trabajo para listado'!$AB$151:$BA$151,0)),0)+IFERROR(INDEX('Hoja de Trabajo para listado'!$BC$155:$CB$1048576,MATCH($A1014,'Hoja de Trabajo para listado'!$BC$155:$BC$1048576,0),MATCH((CUADRO!I$4&amp;$E1014),'Hoja de Trabajo para listado'!$BC$151:$CB$151,0)),0)+IFERROR(INDEX('Hoja de Trabajo para listado'!$DE$153:$DG$274,MATCH($A1014,'Hoja de Trabajo para listado'!$DE$153:$DE$1048576,0),MATCH((CUADRO!I$4&amp;$E1014),'Hoja de Trabajo para listado'!$DE$151:$DG$151,0)),0)+IFERROR(INDEX('Hoja de Trabajo para listado'!$CD$155:$DC$1048576,MATCH($A1014,'Hoja de Trabajo para listado'!$CD$155:$CD$1048576,0),MATCH((CUADRO!I$4&amp;$E1014),'Hoja de Trabajo para listado'!$CD$151:$DC$151,0)),0)</f>
        <v>0</v>
      </c>
      <c r="J1014" s="241">
        <f ca="1">+IFERROR(INDEX('Hoja de Trabajo para listado'!$A$155:$Z$1048576,MATCH($A1014,'Hoja de Trabajo para listado'!$A$155:$A$1048576,0),MATCH((CUADRO!J$4&amp;$E1014),'Hoja de Trabajo para listado'!$A$151:$Z$151,0)),0)+IFERROR(INDEX('Hoja de Trabajo para listado'!$AB$155:$BA$1048576,MATCH($A1014,'Hoja de Trabajo para listado'!$AB$155:$AB$1048576,0),MATCH((CUADRO!J$4&amp;$E1014),'Hoja de Trabajo para listado'!$AB$151:$BA$151,0)),0)+IFERROR(INDEX('Hoja de Trabajo para listado'!$BC$155:$CB$1048576,MATCH($A1014,'Hoja de Trabajo para listado'!$BC$155:$BC$1048576,0),MATCH((CUADRO!J$4&amp;$E1014),'Hoja de Trabajo para listado'!$BC$151:$CB$151,0)),0)+IFERROR(INDEX('Hoja de Trabajo para listado'!$DE$153:$DG$274,MATCH($A1014,'Hoja de Trabajo para listado'!$DE$153:$DE$1048576,0),MATCH((CUADRO!J$4&amp;$E1014),'Hoja de Trabajo para listado'!$DE$151:$DG$151,0)),0)+IFERROR(INDEX('Hoja de Trabajo para listado'!$CD$155:$DC$1048576,MATCH($A1014,'Hoja de Trabajo para listado'!$CD$155:$CD$1048576,0),MATCH((CUADRO!J$4&amp;$E1014),'Hoja de Trabajo para listado'!$CD$151:$DC$151,0)),0)</f>
        <v>0</v>
      </c>
      <c r="K1014" s="241">
        <f ca="1">+IFERROR(INDEX('Hoja de Trabajo para listado'!$A$155:$Z$1048576,MATCH($A1014,'Hoja de Trabajo para listado'!$A$155:$A$1048576,0),MATCH((CUADRO!K$4&amp;$E1014),'Hoja de Trabajo para listado'!$A$151:$Z$151,0)),0)+IFERROR(INDEX('Hoja de Trabajo para listado'!$AB$155:$BA$1048576,MATCH($A1014,'Hoja de Trabajo para listado'!$AB$155:$AB$1048576,0),MATCH((CUADRO!K$4&amp;$E1014),'Hoja de Trabajo para listado'!$AB$151:$BA$151,0)),0)+IFERROR(INDEX('Hoja de Trabajo para listado'!$BC$155:$CB$1048576,MATCH($A1014,'Hoja de Trabajo para listado'!$BC$155:$BC$1048576,0),MATCH((CUADRO!K$4&amp;$E1014),'Hoja de Trabajo para listado'!$BC$151:$CB$151,0)),0)+IFERROR(INDEX('Hoja de Trabajo para listado'!$DE$153:$DG$274,MATCH($A1014,'Hoja de Trabajo para listado'!$DE$153:$DE$1048576,0),MATCH((CUADRO!K$4&amp;$E1014),'Hoja de Trabajo para listado'!$DE$151:$DG$151,0)),0)+IFERROR(INDEX('Hoja de Trabajo para listado'!$CD$155:$DC$1048576,MATCH($A1014,'Hoja de Trabajo para listado'!$CD$155:$CD$1048576,0),MATCH((CUADRO!K$4&amp;$E1014),'Hoja de Trabajo para listado'!$CD$151:$DC$151,0)),0)</f>
        <v>0</v>
      </c>
      <c r="L1014" s="241">
        <f ca="1">+IFERROR(INDEX('Hoja de Trabajo para listado'!$A$155:$Z$1048576,MATCH($A1014,'Hoja de Trabajo para listado'!$A$155:$A$1048576,0),MATCH((CUADRO!L$4&amp;$E1014),'Hoja de Trabajo para listado'!$A$151:$Z$151,0)),0)+IFERROR(INDEX('Hoja de Trabajo para listado'!$AB$155:$BA$1048576,MATCH($A1014,'Hoja de Trabajo para listado'!$AB$155:$AB$1048576,0),MATCH((CUADRO!L$4&amp;$E1014),'Hoja de Trabajo para listado'!$AB$151:$BA$151,0)),0)+IFERROR(INDEX('Hoja de Trabajo para listado'!$BC$155:$CB$1048576,MATCH($A1014,'Hoja de Trabajo para listado'!$BC$155:$BC$1048576,0),MATCH((CUADRO!L$4&amp;$E1014),'Hoja de Trabajo para listado'!$BC$151:$CB$151,0)),0)+IFERROR(INDEX('Hoja de Trabajo para listado'!$DE$153:$DG$274,MATCH($A1014,'Hoja de Trabajo para listado'!$DE$153:$DE$1048576,0),MATCH((CUADRO!L$4&amp;$E1014),'Hoja de Trabajo para listado'!$DE$151:$DG$151,0)),0)+IFERROR(INDEX('Hoja de Trabajo para listado'!$CD$155:$DC$1048576,MATCH($A1014,'Hoja de Trabajo para listado'!$CD$155:$CD$1048576,0),MATCH((CUADRO!L$4&amp;$E1014),'Hoja de Trabajo para listado'!$CD$151:$DC$151,0)),0)</f>
        <v>0</v>
      </c>
      <c r="M1014" s="241">
        <f ca="1">+IFERROR(INDEX('Hoja de Trabajo para listado'!$A$155:$Z$1048576,MATCH($A1014,'Hoja de Trabajo para listado'!$A$155:$A$1048576,0),MATCH((CUADRO!M$4&amp;$E1014),'Hoja de Trabajo para listado'!$A$151:$Z$151,0)),0)+IFERROR(INDEX('Hoja de Trabajo para listado'!$AB$155:$BA$1048576,MATCH($A1014,'Hoja de Trabajo para listado'!$AB$155:$AB$1048576,0),MATCH((CUADRO!M$4&amp;$E1014),'Hoja de Trabajo para listado'!$AB$151:$BA$151,0)),0)+IFERROR(INDEX('Hoja de Trabajo para listado'!$BC$155:$CB$1048576,MATCH($A1014,'Hoja de Trabajo para listado'!$BC$155:$BC$1048576,0),MATCH((CUADRO!M$4&amp;$E1014),'Hoja de Trabajo para listado'!$BC$151:$CB$151,0)),0)+IFERROR(INDEX('Hoja de Trabajo para listado'!$DE$153:$DG$274,MATCH($A1014,'Hoja de Trabajo para listado'!$DE$153:$DE$1048576,0),MATCH((CUADRO!M$4&amp;$E1014),'Hoja de Trabajo para listado'!$DE$151:$DG$151,0)),0)+IFERROR(INDEX('Hoja de Trabajo para listado'!$CD$155:$DC$1048576,MATCH($A1014,'Hoja de Trabajo para listado'!$CD$155:$CD$1048576,0),MATCH((CUADRO!M$4&amp;$E1014),'Hoja de Trabajo para listado'!$CD$151:$DC$151,0)),0)</f>
        <v>0</v>
      </c>
      <c r="N1014" s="241">
        <f ca="1">+IFERROR(INDEX('Hoja de Trabajo para listado'!$A$155:$Z$1048576,MATCH($A1014,'Hoja de Trabajo para listado'!$A$155:$A$1048576,0),MATCH((CUADRO!N$4&amp;$E1014),'Hoja de Trabajo para listado'!$A$151:$Z$151,0)),0)+IFERROR(INDEX('Hoja de Trabajo para listado'!$AB$155:$BA$1048576,MATCH($A1014,'Hoja de Trabajo para listado'!$AB$155:$AB$1048576,0),MATCH((CUADRO!N$4&amp;$E1014),'Hoja de Trabajo para listado'!$AB$151:$BA$151,0)),0)+IFERROR(INDEX('Hoja de Trabajo para listado'!$BC$155:$CB$1048576,MATCH($A1014,'Hoja de Trabajo para listado'!$BC$155:$BC$1048576,0),MATCH((CUADRO!N$4&amp;$E1014),'Hoja de Trabajo para listado'!$BC$151:$CB$151,0)),0)+IFERROR(INDEX('Hoja de Trabajo para listado'!$DE$153:$DG$274,MATCH($A1014,'Hoja de Trabajo para listado'!$DE$153:$DE$1048576,0),MATCH((CUADRO!N$4&amp;$E1014),'Hoja de Trabajo para listado'!$DE$151:$DG$151,0)),0)+IFERROR(INDEX('Hoja de Trabajo para listado'!$CD$155:$DC$1048576,MATCH($A1014,'Hoja de Trabajo para listado'!$CD$155:$CD$1048576,0),MATCH((CUADRO!N$4&amp;$E1014),'Hoja de Trabajo para listado'!$CD$151:$DC$151,0)),0)</f>
        <v>0</v>
      </c>
      <c r="O1014" s="241">
        <f ca="1">+IFERROR(INDEX('Hoja de Trabajo para listado'!$A$155:$Z$1048576,MATCH($A1014,'Hoja de Trabajo para listado'!$A$155:$A$1048576,0),MATCH((CUADRO!O$4&amp;$E1014),'Hoja de Trabajo para listado'!$A$151:$Z$151,0)),0)+IFERROR(INDEX('Hoja de Trabajo para listado'!$AB$155:$BA$1048576,MATCH($A1014,'Hoja de Trabajo para listado'!$AB$155:$AB$1048576,0),MATCH((CUADRO!O$4&amp;$E1014),'Hoja de Trabajo para listado'!$AB$151:$BA$151,0)),0)+IFERROR(INDEX('Hoja de Trabajo para listado'!$BC$155:$CB$1048576,MATCH($A1014,'Hoja de Trabajo para listado'!$BC$155:$BC$1048576,0),MATCH((CUADRO!O$4&amp;$E1014),'Hoja de Trabajo para listado'!$BC$151:$CB$151,0)),0)+IFERROR(INDEX('Hoja de Trabajo para listado'!$DE$153:$DG$274,MATCH($A1014,'Hoja de Trabajo para listado'!$DE$153:$DE$1048576,0),MATCH((CUADRO!O$4&amp;$E1014),'Hoja de Trabajo para listado'!$DE$151:$DG$151,0)),0)+IFERROR(INDEX('Hoja de Trabajo para listado'!$CD$155:$DC$1048576,MATCH($A1014,'Hoja de Trabajo para listado'!$CD$155:$CD$1048576,0),MATCH((CUADRO!O$4&amp;$E1014),'Hoja de Trabajo para listado'!$CD$151:$DC$151,0)),0)</f>
        <v>0</v>
      </c>
      <c r="P1014" s="241">
        <f ca="1">+IFERROR(INDEX('Hoja de Trabajo para listado'!$A$155:$Z$1048576,MATCH($A1014,'Hoja de Trabajo para listado'!$A$155:$A$1048576,0),MATCH((CUADRO!P$4&amp;$E1014),'Hoja de Trabajo para listado'!$A$151:$Z$151,0)),0)+IFERROR(INDEX('Hoja de Trabajo para listado'!$AB$155:$BA$1048576,MATCH($A1014,'Hoja de Trabajo para listado'!$AB$155:$AB$1048576,0),MATCH((CUADRO!P$4&amp;$E1014),'Hoja de Trabajo para listado'!$AB$151:$BA$151,0)),0)+IFERROR(INDEX('Hoja de Trabajo para listado'!$BC$155:$CB$1048576,MATCH($A1014,'Hoja de Trabajo para listado'!$BC$155:$BC$1048576,0),MATCH((CUADRO!P$4&amp;$E1014),'Hoja de Trabajo para listado'!$BC$151:$CB$151,0)),0)+IFERROR(INDEX('Hoja de Trabajo para listado'!$DE$153:$DG$274,MATCH($A1014,'Hoja de Trabajo para listado'!$DE$153:$DE$1048576,0),MATCH((CUADRO!P$4&amp;$E1014),'Hoja de Trabajo para listado'!$DE$151:$DG$151,0)),0)+IFERROR(INDEX('Hoja de Trabajo para listado'!$CD$155:$DC$1048576,MATCH($A1014,'Hoja de Trabajo para listado'!$CD$155:$CD$1048576,0),MATCH((CUADRO!P$4&amp;$E1014),'Hoja de Trabajo para listado'!$CD$151:$DC$151,0)),0)</f>
        <v>0</v>
      </c>
      <c r="Q1014" s="241">
        <f ca="1">+IFERROR(INDEX('Hoja de Trabajo para listado'!$A$155:$Z$1048576,MATCH($A1014,'Hoja de Trabajo para listado'!$A$155:$A$1048576,0),MATCH((CUADRO!Q$4&amp;$E1014),'Hoja de Trabajo para listado'!$A$151:$Z$151,0)),0)+IFERROR(INDEX('Hoja de Trabajo para listado'!$AB$155:$BA$1048576,MATCH($A1014,'Hoja de Trabajo para listado'!$AB$155:$AB$1048576,0),MATCH((CUADRO!Q$4&amp;$E1014),'Hoja de Trabajo para listado'!$AB$151:$BA$151,0)),0)+IFERROR(INDEX('Hoja de Trabajo para listado'!$BC$155:$CB$1048576,MATCH($A1014,'Hoja de Trabajo para listado'!$BC$155:$BC$1048576,0),MATCH((CUADRO!Q$4&amp;$E1014),'Hoja de Trabajo para listado'!$BC$151:$CB$151,0)),0)+IFERROR(INDEX('Hoja de Trabajo para listado'!$DE$153:$DG$274,MATCH($A1014,'Hoja de Trabajo para listado'!$DE$153:$DE$1048576,0),MATCH((CUADRO!Q$4&amp;$E1014),'Hoja de Trabajo para listado'!$DE$151:$DG$151,0)),0)+IFERROR(INDEX('Hoja de Trabajo para listado'!$CD$155:$DC$1048576,MATCH($A1014,'Hoja de Trabajo para listado'!$CD$155:$CD$1048576,0),MATCH((CUADRO!Q$4&amp;$E1014),'Hoja de Trabajo para listado'!$CD$151:$DC$151,0)),0)</f>
        <v>0</v>
      </c>
      <c r="R1014" s="241">
        <f t="shared" ca="1" si="30"/>
        <v>0</v>
      </c>
      <c r="S1014" s="247">
        <f ca="1">+R1013+R1014</f>
        <v>0</v>
      </c>
      <c r="T1014" s="241">
        <f ca="1">+S1014</f>
        <v>0</v>
      </c>
      <c r="U1014" s="240">
        <f t="shared" si="31"/>
        <v>2</v>
      </c>
    </row>
    <row r="1015" spans="1:21" customFormat="1" ht="15" hidden="1" customHeight="1">
      <c r="A1015" s="32">
        <v>1740</v>
      </c>
      <c r="B1015" s="381">
        <f>+A1015</f>
        <v>1740</v>
      </c>
      <c r="C1015" s="245" t="str">
        <f>+VLOOKUP(A1015,bd_lista!$A$3:$C$592,3,FALSE)</f>
        <v>Gobierno Autónomo Municipal de San Matías</v>
      </c>
      <c r="D1015" s="383" t="str">
        <f>+C1015</f>
        <v>Gobierno Autónomo Municipal de San Matías</v>
      </c>
      <c r="E1015" s="240" t="s">
        <v>683</v>
      </c>
      <c r="F1015" s="241">
        <f ca="1">+IFERROR(INDEX('Hoja de Trabajo para listado'!$A$155:$Z$1048576,MATCH($A1015,'Hoja de Trabajo para listado'!$A$155:$A$1048576,0),MATCH((CUADRO!F$4&amp;$E1015),'Hoja de Trabajo para listado'!$A$151:$Z$151,0)),0)+IFERROR(INDEX('Hoja de Trabajo para listado'!$AB$155:$BA$1048576,MATCH($A1015,'Hoja de Trabajo para listado'!$AB$155:$AB$1048576,0),MATCH((CUADRO!F$4&amp;$E1015),'Hoja de Trabajo para listado'!$AB$151:$BA$151,0)),0)+IFERROR(INDEX('Hoja de Trabajo para listado'!$BC$155:$CB$1048576,MATCH($A1015,'Hoja de Trabajo para listado'!$BC$155:$BC$1048576,0),MATCH((CUADRO!F$4&amp;$E1015),'Hoja de Trabajo para listado'!$BC$151:$CB$151,0)),0)+IFERROR(INDEX('Hoja de Trabajo para listado'!$DE$153:$DG$274,MATCH($A1015,'Hoja de Trabajo para listado'!$DE$153:$DE$1048576,0),MATCH((CUADRO!F$4&amp;$E1015),'Hoja de Trabajo para listado'!$DE$151:$DG$151,0)),0)+IFERROR(INDEX('Hoja de Trabajo para listado'!$CD$155:$DC$1048576,MATCH($A1015,'Hoja de Trabajo para listado'!$CD$155:$CD$1048576,0),MATCH((CUADRO!F$4&amp;$E1015),'Hoja de Trabajo para listado'!$CD$151:$DC$151,0)),0)</f>
        <v>0</v>
      </c>
      <c r="G1015" s="241">
        <f ca="1">+IFERROR(INDEX('Hoja de Trabajo para listado'!$A$155:$Z$1048576,MATCH($A1015,'Hoja de Trabajo para listado'!$A$155:$A$1048576,0),MATCH((CUADRO!G$4&amp;$E1015),'Hoja de Trabajo para listado'!$A$151:$Z$151,0)),0)+IFERROR(INDEX('Hoja de Trabajo para listado'!$AB$155:$BA$1048576,MATCH($A1015,'Hoja de Trabajo para listado'!$AB$155:$AB$1048576,0),MATCH((CUADRO!G$4&amp;$E1015),'Hoja de Trabajo para listado'!$AB$151:$BA$151,0)),0)+IFERROR(INDEX('Hoja de Trabajo para listado'!$BC$155:$CB$1048576,MATCH($A1015,'Hoja de Trabajo para listado'!$BC$155:$BC$1048576,0),MATCH((CUADRO!G$4&amp;$E1015),'Hoja de Trabajo para listado'!$BC$151:$CB$151,0)),0)+IFERROR(INDEX('Hoja de Trabajo para listado'!$DE$153:$DG$274,MATCH($A1015,'Hoja de Trabajo para listado'!$DE$153:$DE$1048576,0),MATCH((CUADRO!G$4&amp;$E1015),'Hoja de Trabajo para listado'!$DE$151:$DG$151,0)),0)+IFERROR(INDEX('Hoja de Trabajo para listado'!$CD$155:$DC$1048576,MATCH($A1015,'Hoja de Trabajo para listado'!$CD$155:$CD$1048576,0),MATCH((CUADRO!G$4&amp;$E1015),'Hoja de Trabajo para listado'!$CD$151:$DC$151,0)),0)</f>
        <v>0</v>
      </c>
      <c r="H1015" s="241">
        <f ca="1">+IFERROR(INDEX('Hoja de Trabajo para listado'!$A$155:$Z$1048576,MATCH($A1015,'Hoja de Trabajo para listado'!$A$155:$A$1048576,0),MATCH((CUADRO!H$4&amp;$E1015),'Hoja de Trabajo para listado'!$A$151:$Z$151,0)),0)+IFERROR(INDEX('Hoja de Trabajo para listado'!$AB$155:$BA$1048576,MATCH($A1015,'Hoja de Trabajo para listado'!$AB$155:$AB$1048576,0),MATCH((CUADRO!H$4&amp;$E1015),'Hoja de Trabajo para listado'!$AB$151:$BA$151,0)),0)+IFERROR(INDEX('Hoja de Trabajo para listado'!$BC$155:$CB$1048576,MATCH($A1015,'Hoja de Trabajo para listado'!$BC$155:$BC$1048576,0),MATCH((CUADRO!H$4&amp;$E1015),'Hoja de Trabajo para listado'!$BC$151:$CB$151,0)),0)+IFERROR(INDEX('Hoja de Trabajo para listado'!$DE$153:$DG$274,MATCH($A1015,'Hoja de Trabajo para listado'!$DE$153:$DE$1048576,0),MATCH((CUADRO!H$4&amp;$E1015),'Hoja de Trabajo para listado'!$DE$151:$DG$151,0)),0)+IFERROR(INDEX('Hoja de Trabajo para listado'!$CD$155:$DC$1048576,MATCH($A1015,'Hoja de Trabajo para listado'!$CD$155:$CD$1048576,0),MATCH((CUADRO!H$4&amp;$E1015),'Hoja de Trabajo para listado'!$CD$151:$DC$151,0)),0)</f>
        <v>0</v>
      </c>
      <c r="I1015" s="241">
        <f ca="1">+IFERROR(INDEX('Hoja de Trabajo para listado'!$A$155:$Z$1048576,MATCH($A1015,'Hoja de Trabajo para listado'!$A$155:$A$1048576,0),MATCH((CUADRO!I$4&amp;$E1015),'Hoja de Trabajo para listado'!$A$151:$Z$151,0)),0)+IFERROR(INDEX('Hoja de Trabajo para listado'!$AB$155:$BA$1048576,MATCH($A1015,'Hoja de Trabajo para listado'!$AB$155:$AB$1048576,0),MATCH((CUADRO!I$4&amp;$E1015),'Hoja de Trabajo para listado'!$AB$151:$BA$151,0)),0)+IFERROR(INDEX('Hoja de Trabajo para listado'!$BC$155:$CB$1048576,MATCH($A1015,'Hoja de Trabajo para listado'!$BC$155:$BC$1048576,0),MATCH((CUADRO!I$4&amp;$E1015),'Hoja de Trabajo para listado'!$BC$151:$CB$151,0)),0)+IFERROR(INDEX('Hoja de Trabajo para listado'!$DE$153:$DG$274,MATCH($A1015,'Hoja de Trabajo para listado'!$DE$153:$DE$1048576,0),MATCH((CUADRO!I$4&amp;$E1015),'Hoja de Trabajo para listado'!$DE$151:$DG$151,0)),0)+IFERROR(INDEX('Hoja de Trabajo para listado'!$CD$155:$DC$1048576,MATCH($A1015,'Hoja de Trabajo para listado'!$CD$155:$CD$1048576,0),MATCH((CUADRO!I$4&amp;$E1015),'Hoja de Trabajo para listado'!$CD$151:$DC$151,0)),0)</f>
        <v>0</v>
      </c>
      <c r="J1015" s="241">
        <f ca="1">+IFERROR(INDEX('Hoja de Trabajo para listado'!$A$155:$Z$1048576,MATCH($A1015,'Hoja de Trabajo para listado'!$A$155:$A$1048576,0),MATCH((CUADRO!J$4&amp;$E1015),'Hoja de Trabajo para listado'!$A$151:$Z$151,0)),0)+IFERROR(INDEX('Hoja de Trabajo para listado'!$AB$155:$BA$1048576,MATCH($A1015,'Hoja de Trabajo para listado'!$AB$155:$AB$1048576,0),MATCH((CUADRO!J$4&amp;$E1015),'Hoja de Trabajo para listado'!$AB$151:$BA$151,0)),0)+IFERROR(INDEX('Hoja de Trabajo para listado'!$BC$155:$CB$1048576,MATCH($A1015,'Hoja de Trabajo para listado'!$BC$155:$BC$1048576,0),MATCH((CUADRO!J$4&amp;$E1015),'Hoja de Trabajo para listado'!$BC$151:$CB$151,0)),0)+IFERROR(INDEX('Hoja de Trabajo para listado'!$DE$153:$DG$274,MATCH($A1015,'Hoja de Trabajo para listado'!$DE$153:$DE$1048576,0),MATCH((CUADRO!J$4&amp;$E1015),'Hoja de Trabajo para listado'!$DE$151:$DG$151,0)),0)+IFERROR(INDEX('Hoja de Trabajo para listado'!$CD$155:$DC$1048576,MATCH($A1015,'Hoja de Trabajo para listado'!$CD$155:$CD$1048576,0),MATCH((CUADRO!J$4&amp;$E1015),'Hoja de Trabajo para listado'!$CD$151:$DC$151,0)),0)</f>
        <v>0</v>
      </c>
      <c r="K1015" s="241">
        <f ca="1">+IFERROR(INDEX('Hoja de Trabajo para listado'!$A$155:$Z$1048576,MATCH($A1015,'Hoja de Trabajo para listado'!$A$155:$A$1048576,0),MATCH((CUADRO!K$4&amp;$E1015),'Hoja de Trabajo para listado'!$A$151:$Z$151,0)),0)+IFERROR(INDEX('Hoja de Trabajo para listado'!$AB$155:$BA$1048576,MATCH($A1015,'Hoja de Trabajo para listado'!$AB$155:$AB$1048576,0),MATCH((CUADRO!K$4&amp;$E1015),'Hoja de Trabajo para listado'!$AB$151:$BA$151,0)),0)+IFERROR(INDEX('Hoja de Trabajo para listado'!$BC$155:$CB$1048576,MATCH($A1015,'Hoja de Trabajo para listado'!$BC$155:$BC$1048576,0),MATCH((CUADRO!K$4&amp;$E1015),'Hoja de Trabajo para listado'!$BC$151:$CB$151,0)),0)+IFERROR(INDEX('Hoja de Trabajo para listado'!$DE$153:$DG$274,MATCH($A1015,'Hoja de Trabajo para listado'!$DE$153:$DE$1048576,0),MATCH((CUADRO!K$4&amp;$E1015),'Hoja de Trabajo para listado'!$DE$151:$DG$151,0)),0)+IFERROR(INDEX('Hoja de Trabajo para listado'!$CD$155:$DC$1048576,MATCH($A1015,'Hoja de Trabajo para listado'!$CD$155:$CD$1048576,0),MATCH((CUADRO!K$4&amp;$E1015),'Hoja de Trabajo para listado'!$CD$151:$DC$151,0)),0)</f>
        <v>0</v>
      </c>
      <c r="L1015" s="241">
        <f ca="1">+IFERROR(INDEX('Hoja de Trabajo para listado'!$A$155:$Z$1048576,MATCH($A1015,'Hoja de Trabajo para listado'!$A$155:$A$1048576,0),MATCH((CUADRO!L$4&amp;$E1015),'Hoja de Trabajo para listado'!$A$151:$Z$151,0)),0)+IFERROR(INDEX('Hoja de Trabajo para listado'!$AB$155:$BA$1048576,MATCH($A1015,'Hoja de Trabajo para listado'!$AB$155:$AB$1048576,0),MATCH((CUADRO!L$4&amp;$E1015),'Hoja de Trabajo para listado'!$AB$151:$BA$151,0)),0)+IFERROR(INDEX('Hoja de Trabajo para listado'!$BC$155:$CB$1048576,MATCH($A1015,'Hoja de Trabajo para listado'!$BC$155:$BC$1048576,0),MATCH((CUADRO!L$4&amp;$E1015),'Hoja de Trabajo para listado'!$BC$151:$CB$151,0)),0)+IFERROR(INDEX('Hoja de Trabajo para listado'!$DE$153:$DG$274,MATCH($A1015,'Hoja de Trabajo para listado'!$DE$153:$DE$1048576,0),MATCH((CUADRO!L$4&amp;$E1015),'Hoja de Trabajo para listado'!$DE$151:$DG$151,0)),0)+IFERROR(INDEX('Hoja de Trabajo para listado'!$CD$155:$DC$1048576,MATCH($A1015,'Hoja de Trabajo para listado'!$CD$155:$CD$1048576,0),MATCH((CUADRO!L$4&amp;$E1015),'Hoja de Trabajo para listado'!$CD$151:$DC$151,0)),0)</f>
        <v>0</v>
      </c>
      <c r="M1015" s="241">
        <f ca="1">+IFERROR(INDEX('Hoja de Trabajo para listado'!$A$155:$Z$1048576,MATCH($A1015,'Hoja de Trabajo para listado'!$A$155:$A$1048576,0),MATCH((CUADRO!M$4&amp;$E1015),'Hoja de Trabajo para listado'!$A$151:$Z$151,0)),0)+IFERROR(INDEX('Hoja de Trabajo para listado'!$AB$155:$BA$1048576,MATCH($A1015,'Hoja de Trabajo para listado'!$AB$155:$AB$1048576,0),MATCH((CUADRO!M$4&amp;$E1015),'Hoja de Trabajo para listado'!$AB$151:$BA$151,0)),0)+IFERROR(INDEX('Hoja de Trabajo para listado'!$BC$155:$CB$1048576,MATCH($A1015,'Hoja de Trabajo para listado'!$BC$155:$BC$1048576,0),MATCH((CUADRO!M$4&amp;$E1015),'Hoja de Trabajo para listado'!$BC$151:$CB$151,0)),0)+IFERROR(INDEX('Hoja de Trabajo para listado'!$DE$153:$DG$274,MATCH($A1015,'Hoja de Trabajo para listado'!$DE$153:$DE$1048576,0),MATCH((CUADRO!M$4&amp;$E1015),'Hoja de Trabajo para listado'!$DE$151:$DG$151,0)),0)+IFERROR(INDEX('Hoja de Trabajo para listado'!$CD$155:$DC$1048576,MATCH($A1015,'Hoja de Trabajo para listado'!$CD$155:$CD$1048576,0),MATCH((CUADRO!M$4&amp;$E1015),'Hoja de Trabajo para listado'!$CD$151:$DC$151,0)),0)</f>
        <v>0</v>
      </c>
      <c r="N1015" s="241">
        <f ca="1">+IFERROR(INDEX('Hoja de Trabajo para listado'!$A$155:$Z$1048576,MATCH($A1015,'Hoja de Trabajo para listado'!$A$155:$A$1048576,0),MATCH((CUADRO!N$4&amp;$E1015),'Hoja de Trabajo para listado'!$A$151:$Z$151,0)),0)+IFERROR(INDEX('Hoja de Trabajo para listado'!$AB$155:$BA$1048576,MATCH($A1015,'Hoja de Trabajo para listado'!$AB$155:$AB$1048576,0),MATCH((CUADRO!N$4&amp;$E1015),'Hoja de Trabajo para listado'!$AB$151:$BA$151,0)),0)+IFERROR(INDEX('Hoja de Trabajo para listado'!$BC$155:$CB$1048576,MATCH($A1015,'Hoja de Trabajo para listado'!$BC$155:$BC$1048576,0),MATCH((CUADRO!N$4&amp;$E1015),'Hoja de Trabajo para listado'!$BC$151:$CB$151,0)),0)+IFERROR(INDEX('Hoja de Trabajo para listado'!$DE$153:$DG$274,MATCH($A1015,'Hoja de Trabajo para listado'!$DE$153:$DE$1048576,0),MATCH((CUADRO!N$4&amp;$E1015),'Hoja de Trabajo para listado'!$DE$151:$DG$151,0)),0)+IFERROR(INDEX('Hoja de Trabajo para listado'!$CD$155:$DC$1048576,MATCH($A1015,'Hoja de Trabajo para listado'!$CD$155:$CD$1048576,0),MATCH((CUADRO!N$4&amp;$E1015),'Hoja de Trabajo para listado'!$CD$151:$DC$151,0)),0)</f>
        <v>0</v>
      </c>
      <c r="O1015" s="241">
        <f ca="1">+IFERROR(INDEX('Hoja de Trabajo para listado'!$A$155:$Z$1048576,MATCH($A1015,'Hoja de Trabajo para listado'!$A$155:$A$1048576,0),MATCH((CUADRO!O$4&amp;$E1015),'Hoja de Trabajo para listado'!$A$151:$Z$151,0)),0)+IFERROR(INDEX('Hoja de Trabajo para listado'!$AB$155:$BA$1048576,MATCH($A1015,'Hoja de Trabajo para listado'!$AB$155:$AB$1048576,0),MATCH((CUADRO!O$4&amp;$E1015),'Hoja de Trabajo para listado'!$AB$151:$BA$151,0)),0)+IFERROR(INDEX('Hoja de Trabajo para listado'!$BC$155:$CB$1048576,MATCH($A1015,'Hoja de Trabajo para listado'!$BC$155:$BC$1048576,0),MATCH((CUADRO!O$4&amp;$E1015),'Hoja de Trabajo para listado'!$BC$151:$CB$151,0)),0)+IFERROR(INDEX('Hoja de Trabajo para listado'!$DE$153:$DG$274,MATCH($A1015,'Hoja de Trabajo para listado'!$DE$153:$DE$1048576,0),MATCH((CUADRO!O$4&amp;$E1015),'Hoja de Trabajo para listado'!$DE$151:$DG$151,0)),0)+IFERROR(INDEX('Hoja de Trabajo para listado'!$CD$155:$DC$1048576,MATCH($A1015,'Hoja de Trabajo para listado'!$CD$155:$CD$1048576,0),MATCH((CUADRO!O$4&amp;$E1015),'Hoja de Trabajo para listado'!$CD$151:$DC$151,0)),0)</f>
        <v>0</v>
      </c>
      <c r="P1015" s="241">
        <f ca="1">+IFERROR(INDEX('Hoja de Trabajo para listado'!$A$155:$Z$1048576,MATCH($A1015,'Hoja de Trabajo para listado'!$A$155:$A$1048576,0),MATCH((CUADRO!P$4&amp;$E1015),'Hoja de Trabajo para listado'!$A$151:$Z$151,0)),0)+IFERROR(INDEX('Hoja de Trabajo para listado'!$AB$155:$BA$1048576,MATCH($A1015,'Hoja de Trabajo para listado'!$AB$155:$AB$1048576,0),MATCH((CUADRO!P$4&amp;$E1015),'Hoja de Trabajo para listado'!$AB$151:$BA$151,0)),0)+IFERROR(INDEX('Hoja de Trabajo para listado'!$BC$155:$CB$1048576,MATCH($A1015,'Hoja de Trabajo para listado'!$BC$155:$BC$1048576,0),MATCH((CUADRO!P$4&amp;$E1015),'Hoja de Trabajo para listado'!$BC$151:$CB$151,0)),0)+IFERROR(INDEX('Hoja de Trabajo para listado'!$DE$153:$DG$274,MATCH($A1015,'Hoja de Trabajo para listado'!$DE$153:$DE$1048576,0),MATCH((CUADRO!P$4&amp;$E1015),'Hoja de Trabajo para listado'!$DE$151:$DG$151,0)),0)+IFERROR(INDEX('Hoja de Trabajo para listado'!$CD$155:$DC$1048576,MATCH($A1015,'Hoja de Trabajo para listado'!$CD$155:$CD$1048576,0),MATCH((CUADRO!P$4&amp;$E1015),'Hoja de Trabajo para listado'!$CD$151:$DC$151,0)),0)</f>
        <v>0</v>
      </c>
      <c r="Q1015" s="241">
        <f ca="1">+IFERROR(INDEX('Hoja de Trabajo para listado'!$A$155:$Z$1048576,MATCH($A1015,'Hoja de Trabajo para listado'!$A$155:$A$1048576,0),MATCH((CUADRO!Q$4&amp;$E1015),'Hoja de Trabajo para listado'!$A$151:$Z$151,0)),0)+IFERROR(INDEX('Hoja de Trabajo para listado'!$AB$155:$BA$1048576,MATCH($A1015,'Hoja de Trabajo para listado'!$AB$155:$AB$1048576,0),MATCH((CUADRO!Q$4&amp;$E1015),'Hoja de Trabajo para listado'!$AB$151:$BA$151,0)),0)+IFERROR(INDEX('Hoja de Trabajo para listado'!$BC$155:$CB$1048576,MATCH($A1015,'Hoja de Trabajo para listado'!$BC$155:$BC$1048576,0),MATCH((CUADRO!Q$4&amp;$E1015),'Hoja de Trabajo para listado'!$BC$151:$CB$151,0)),0)+IFERROR(INDEX('Hoja de Trabajo para listado'!$DE$153:$DG$274,MATCH($A1015,'Hoja de Trabajo para listado'!$DE$153:$DE$1048576,0),MATCH((CUADRO!Q$4&amp;$E1015),'Hoja de Trabajo para listado'!$DE$151:$DG$151,0)),0)+IFERROR(INDEX('Hoja de Trabajo para listado'!$CD$155:$DC$1048576,MATCH($A1015,'Hoja de Trabajo para listado'!$CD$155:$CD$1048576,0),MATCH((CUADRO!Q$4&amp;$E1015),'Hoja de Trabajo para listado'!$CD$151:$DC$151,0)),0)</f>
        <v>0</v>
      </c>
      <c r="R1015" s="241">
        <f t="shared" ca="1" si="30"/>
        <v>0</v>
      </c>
      <c r="S1015" s="247"/>
      <c r="T1015" s="241">
        <f ca="1">+T1016</f>
        <v>0</v>
      </c>
      <c r="U1015" s="240">
        <f t="shared" si="31"/>
        <v>1</v>
      </c>
    </row>
    <row r="1016" spans="1:21" customFormat="1" ht="15" hidden="1" customHeight="1">
      <c r="A1016" s="32">
        <v>1740</v>
      </c>
      <c r="B1016" s="382"/>
      <c r="C1016" s="245" t="str">
        <f>+VLOOKUP(A1016,bd_lista!$A$3:$C$592,3,FALSE)</f>
        <v>Gobierno Autónomo Municipal de San Matías</v>
      </c>
      <c r="D1016" s="384"/>
      <c r="E1016" s="242" t="s">
        <v>684</v>
      </c>
      <c r="F1016" s="241">
        <f ca="1">+IFERROR(INDEX('Hoja de Trabajo para listado'!$A$155:$Z$1048576,MATCH($A1016,'Hoja de Trabajo para listado'!$A$155:$A$1048576,0),MATCH((CUADRO!F$4&amp;$E1016),'Hoja de Trabajo para listado'!$A$151:$Z$151,0)),0)+IFERROR(INDEX('Hoja de Trabajo para listado'!$AB$155:$BA$1048576,MATCH($A1016,'Hoja de Trabajo para listado'!$AB$155:$AB$1048576,0),MATCH((CUADRO!F$4&amp;$E1016),'Hoja de Trabajo para listado'!$AB$151:$BA$151,0)),0)+IFERROR(INDEX('Hoja de Trabajo para listado'!$BC$155:$CB$1048576,MATCH($A1016,'Hoja de Trabajo para listado'!$BC$155:$BC$1048576,0),MATCH((CUADRO!F$4&amp;$E1016),'Hoja de Trabajo para listado'!$BC$151:$CB$151,0)),0)+IFERROR(INDEX('Hoja de Trabajo para listado'!$DE$153:$DG$274,MATCH($A1016,'Hoja de Trabajo para listado'!$DE$153:$DE$1048576,0),MATCH((CUADRO!F$4&amp;$E1016),'Hoja de Trabajo para listado'!$DE$151:$DG$151,0)),0)+IFERROR(INDEX('Hoja de Trabajo para listado'!$CD$155:$DC$1048576,MATCH($A1016,'Hoja de Trabajo para listado'!$CD$155:$CD$1048576,0),MATCH((CUADRO!F$4&amp;$E1016),'Hoja de Trabajo para listado'!$CD$151:$DC$151,0)),0)</f>
        <v>0</v>
      </c>
      <c r="G1016" s="241">
        <f ca="1">+IFERROR(INDEX('Hoja de Trabajo para listado'!$A$155:$Z$1048576,MATCH($A1016,'Hoja de Trabajo para listado'!$A$155:$A$1048576,0),MATCH((CUADRO!G$4&amp;$E1016),'Hoja de Trabajo para listado'!$A$151:$Z$151,0)),0)+IFERROR(INDEX('Hoja de Trabajo para listado'!$AB$155:$BA$1048576,MATCH($A1016,'Hoja de Trabajo para listado'!$AB$155:$AB$1048576,0),MATCH((CUADRO!G$4&amp;$E1016),'Hoja de Trabajo para listado'!$AB$151:$BA$151,0)),0)+IFERROR(INDEX('Hoja de Trabajo para listado'!$BC$155:$CB$1048576,MATCH($A1016,'Hoja de Trabajo para listado'!$BC$155:$BC$1048576,0),MATCH((CUADRO!G$4&amp;$E1016),'Hoja de Trabajo para listado'!$BC$151:$CB$151,0)),0)+IFERROR(INDEX('Hoja de Trabajo para listado'!$DE$153:$DG$274,MATCH($A1016,'Hoja de Trabajo para listado'!$DE$153:$DE$1048576,0),MATCH((CUADRO!G$4&amp;$E1016),'Hoja de Trabajo para listado'!$DE$151:$DG$151,0)),0)+IFERROR(INDEX('Hoja de Trabajo para listado'!$CD$155:$DC$1048576,MATCH($A1016,'Hoja de Trabajo para listado'!$CD$155:$CD$1048576,0),MATCH((CUADRO!G$4&amp;$E1016),'Hoja de Trabajo para listado'!$CD$151:$DC$151,0)),0)</f>
        <v>0</v>
      </c>
      <c r="H1016" s="241">
        <f ca="1">+IFERROR(INDEX('Hoja de Trabajo para listado'!$A$155:$Z$1048576,MATCH($A1016,'Hoja de Trabajo para listado'!$A$155:$A$1048576,0),MATCH((CUADRO!H$4&amp;$E1016),'Hoja de Trabajo para listado'!$A$151:$Z$151,0)),0)+IFERROR(INDEX('Hoja de Trabajo para listado'!$AB$155:$BA$1048576,MATCH($A1016,'Hoja de Trabajo para listado'!$AB$155:$AB$1048576,0),MATCH((CUADRO!H$4&amp;$E1016),'Hoja de Trabajo para listado'!$AB$151:$BA$151,0)),0)+IFERROR(INDEX('Hoja de Trabajo para listado'!$BC$155:$CB$1048576,MATCH($A1016,'Hoja de Trabajo para listado'!$BC$155:$BC$1048576,0),MATCH((CUADRO!H$4&amp;$E1016),'Hoja de Trabajo para listado'!$BC$151:$CB$151,0)),0)+IFERROR(INDEX('Hoja de Trabajo para listado'!$DE$153:$DG$274,MATCH($A1016,'Hoja de Trabajo para listado'!$DE$153:$DE$1048576,0),MATCH((CUADRO!H$4&amp;$E1016),'Hoja de Trabajo para listado'!$DE$151:$DG$151,0)),0)+IFERROR(INDEX('Hoja de Trabajo para listado'!$CD$155:$DC$1048576,MATCH($A1016,'Hoja de Trabajo para listado'!$CD$155:$CD$1048576,0),MATCH((CUADRO!H$4&amp;$E1016),'Hoja de Trabajo para listado'!$CD$151:$DC$151,0)),0)</f>
        <v>0</v>
      </c>
      <c r="I1016" s="241">
        <f ca="1">+IFERROR(INDEX('Hoja de Trabajo para listado'!$A$155:$Z$1048576,MATCH($A1016,'Hoja de Trabajo para listado'!$A$155:$A$1048576,0),MATCH((CUADRO!I$4&amp;$E1016),'Hoja de Trabajo para listado'!$A$151:$Z$151,0)),0)+IFERROR(INDEX('Hoja de Trabajo para listado'!$AB$155:$BA$1048576,MATCH($A1016,'Hoja de Trabajo para listado'!$AB$155:$AB$1048576,0),MATCH((CUADRO!I$4&amp;$E1016),'Hoja de Trabajo para listado'!$AB$151:$BA$151,0)),0)+IFERROR(INDEX('Hoja de Trabajo para listado'!$BC$155:$CB$1048576,MATCH($A1016,'Hoja de Trabajo para listado'!$BC$155:$BC$1048576,0),MATCH((CUADRO!I$4&amp;$E1016),'Hoja de Trabajo para listado'!$BC$151:$CB$151,0)),0)+IFERROR(INDEX('Hoja de Trabajo para listado'!$DE$153:$DG$274,MATCH($A1016,'Hoja de Trabajo para listado'!$DE$153:$DE$1048576,0),MATCH((CUADRO!I$4&amp;$E1016),'Hoja de Trabajo para listado'!$DE$151:$DG$151,0)),0)+IFERROR(INDEX('Hoja de Trabajo para listado'!$CD$155:$DC$1048576,MATCH($A1016,'Hoja de Trabajo para listado'!$CD$155:$CD$1048576,0),MATCH((CUADRO!I$4&amp;$E1016),'Hoja de Trabajo para listado'!$CD$151:$DC$151,0)),0)</f>
        <v>0</v>
      </c>
      <c r="J1016" s="241">
        <f ca="1">+IFERROR(INDEX('Hoja de Trabajo para listado'!$A$155:$Z$1048576,MATCH($A1016,'Hoja de Trabajo para listado'!$A$155:$A$1048576,0),MATCH((CUADRO!J$4&amp;$E1016),'Hoja de Trabajo para listado'!$A$151:$Z$151,0)),0)+IFERROR(INDEX('Hoja de Trabajo para listado'!$AB$155:$BA$1048576,MATCH($A1016,'Hoja de Trabajo para listado'!$AB$155:$AB$1048576,0),MATCH((CUADRO!J$4&amp;$E1016),'Hoja de Trabajo para listado'!$AB$151:$BA$151,0)),0)+IFERROR(INDEX('Hoja de Trabajo para listado'!$BC$155:$CB$1048576,MATCH($A1016,'Hoja de Trabajo para listado'!$BC$155:$BC$1048576,0),MATCH((CUADRO!J$4&amp;$E1016),'Hoja de Trabajo para listado'!$BC$151:$CB$151,0)),0)+IFERROR(INDEX('Hoja de Trabajo para listado'!$DE$153:$DG$274,MATCH($A1016,'Hoja de Trabajo para listado'!$DE$153:$DE$1048576,0),MATCH((CUADRO!J$4&amp;$E1016),'Hoja de Trabajo para listado'!$DE$151:$DG$151,0)),0)+IFERROR(INDEX('Hoja de Trabajo para listado'!$CD$155:$DC$1048576,MATCH($A1016,'Hoja de Trabajo para listado'!$CD$155:$CD$1048576,0),MATCH((CUADRO!J$4&amp;$E1016),'Hoja de Trabajo para listado'!$CD$151:$DC$151,0)),0)</f>
        <v>0</v>
      </c>
      <c r="K1016" s="241">
        <f ca="1">+IFERROR(INDEX('Hoja de Trabajo para listado'!$A$155:$Z$1048576,MATCH($A1016,'Hoja de Trabajo para listado'!$A$155:$A$1048576,0),MATCH((CUADRO!K$4&amp;$E1016),'Hoja de Trabajo para listado'!$A$151:$Z$151,0)),0)+IFERROR(INDEX('Hoja de Trabajo para listado'!$AB$155:$BA$1048576,MATCH($A1016,'Hoja de Trabajo para listado'!$AB$155:$AB$1048576,0),MATCH((CUADRO!K$4&amp;$E1016),'Hoja de Trabajo para listado'!$AB$151:$BA$151,0)),0)+IFERROR(INDEX('Hoja de Trabajo para listado'!$BC$155:$CB$1048576,MATCH($A1016,'Hoja de Trabajo para listado'!$BC$155:$BC$1048576,0),MATCH((CUADRO!K$4&amp;$E1016),'Hoja de Trabajo para listado'!$BC$151:$CB$151,0)),0)+IFERROR(INDEX('Hoja de Trabajo para listado'!$DE$153:$DG$274,MATCH($A1016,'Hoja de Trabajo para listado'!$DE$153:$DE$1048576,0),MATCH((CUADRO!K$4&amp;$E1016),'Hoja de Trabajo para listado'!$DE$151:$DG$151,0)),0)+IFERROR(INDEX('Hoja de Trabajo para listado'!$CD$155:$DC$1048576,MATCH($A1016,'Hoja de Trabajo para listado'!$CD$155:$CD$1048576,0),MATCH((CUADRO!K$4&amp;$E1016),'Hoja de Trabajo para listado'!$CD$151:$DC$151,0)),0)</f>
        <v>0</v>
      </c>
      <c r="L1016" s="241">
        <f ca="1">+IFERROR(INDEX('Hoja de Trabajo para listado'!$A$155:$Z$1048576,MATCH($A1016,'Hoja de Trabajo para listado'!$A$155:$A$1048576,0),MATCH((CUADRO!L$4&amp;$E1016),'Hoja de Trabajo para listado'!$A$151:$Z$151,0)),0)+IFERROR(INDEX('Hoja de Trabajo para listado'!$AB$155:$BA$1048576,MATCH($A1016,'Hoja de Trabajo para listado'!$AB$155:$AB$1048576,0),MATCH((CUADRO!L$4&amp;$E1016),'Hoja de Trabajo para listado'!$AB$151:$BA$151,0)),0)+IFERROR(INDEX('Hoja de Trabajo para listado'!$BC$155:$CB$1048576,MATCH($A1016,'Hoja de Trabajo para listado'!$BC$155:$BC$1048576,0),MATCH((CUADRO!L$4&amp;$E1016),'Hoja de Trabajo para listado'!$BC$151:$CB$151,0)),0)+IFERROR(INDEX('Hoja de Trabajo para listado'!$DE$153:$DG$274,MATCH($A1016,'Hoja de Trabajo para listado'!$DE$153:$DE$1048576,0),MATCH((CUADRO!L$4&amp;$E1016),'Hoja de Trabajo para listado'!$DE$151:$DG$151,0)),0)+IFERROR(INDEX('Hoja de Trabajo para listado'!$CD$155:$DC$1048576,MATCH($A1016,'Hoja de Trabajo para listado'!$CD$155:$CD$1048576,0),MATCH((CUADRO!L$4&amp;$E1016),'Hoja de Trabajo para listado'!$CD$151:$DC$151,0)),0)</f>
        <v>0</v>
      </c>
      <c r="M1016" s="241">
        <f ca="1">+IFERROR(INDEX('Hoja de Trabajo para listado'!$A$155:$Z$1048576,MATCH($A1016,'Hoja de Trabajo para listado'!$A$155:$A$1048576,0),MATCH((CUADRO!M$4&amp;$E1016),'Hoja de Trabajo para listado'!$A$151:$Z$151,0)),0)+IFERROR(INDEX('Hoja de Trabajo para listado'!$AB$155:$BA$1048576,MATCH($A1016,'Hoja de Trabajo para listado'!$AB$155:$AB$1048576,0),MATCH((CUADRO!M$4&amp;$E1016),'Hoja de Trabajo para listado'!$AB$151:$BA$151,0)),0)+IFERROR(INDEX('Hoja de Trabajo para listado'!$BC$155:$CB$1048576,MATCH($A1016,'Hoja de Trabajo para listado'!$BC$155:$BC$1048576,0),MATCH((CUADRO!M$4&amp;$E1016),'Hoja de Trabajo para listado'!$BC$151:$CB$151,0)),0)+IFERROR(INDEX('Hoja de Trabajo para listado'!$DE$153:$DG$274,MATCH($A1016,'Hoja de Trabajo para listado'!$DE$153:$DE$1048576,0),MATCH((CUADRO!M$4&amp;$E1016),'Hoja de Trabajo para listado'!$DE$151:$DG$151,0)),0)+IFERROR(INDEX('Hoja de Trabajo para listado'!$CD$155:$DC$1048576,MATCH($A1016,'Hoja de Trabajo para listado'!$CD$155:$CD$1048576,0),MATCH((CUADRO!M$4&amp;$E1016),'Hoja de Trabajo para listado'!$CD$151:$DC$151,0)),0)</f>
        <v>0</v>
      </c>
      <c r="N1016" s="241">
        <f ca="1">+IFERROR(INDEX('Hoja de Trabajo para listado'!$A$155:$Z$1048576,MATCH($A1016,'Hoja de Trabajo para listado'!$A$155:$A$1048576,0),MATCH((CUADRO!N$4&amp;$E1016),'Hoja de Trabajo para listado'!$A$151:$Z$151,0)),0)+IFERROR(INDEX('Hoja de Trabajo para listado'!$AB$155:$BA$1048576,MATCH($A1016,'Hoja de Trabajo para listado'!$AB$155:$AB$1048576,0),MATCH((CUADRO!N$4&amp;$E1016),'Hoja de Trabajo para listado'!$AB$151:$BA$151,0)),0)+IFERROR(INDEX('Hoja de Trabajo para listado'!$BC$155:$CB$1048576,MATCH($A1016,'Hoja de Trabajo para listado'!$BC$155:$BC$1048576,0),MATCH((CUADRO!N$4&amp;$E1016),'Hoja de Trabajo para listado'!$BC$151:$CB$151,0)),0)+IFERROR(INDEX('Hoja de Trabajo para listado'!$DE$153:$DG$274,MATCH($A1016,'Hoja de Trabajo para listado'!$DE$153:$DE$1048576,0),MATCH((CUADRO!N$4&amp;$E1016),'Hoja de Trabajo para listado'!$DE$151:$DG$151,0)),0)+IFERROR(INDEX('Hoja de Trabajo para listado'!$CD$155:$DC$1048576,MATCH($A1016,'Hoja de Trabajo para listado'!$CD$155:$CD$1048576,0),MATCH((CUADRO!N$4&amp;$E1016),'Hoja de Trabajo para listado'!$CD$151:$DC$151,0)),0)</f>
        <v>0</v>
      </c>
      <c r="O1016" s="241">
        <f ca="1">+IFERROR(INDEX('Hoja de Trabajo para listado'!$A$155:$Z$1048576,MATCH($A1016,'Hoja de Trabajo para listado'!$A$155:$A$1048576,0),MATCH((CUADRO!O$4&amp;$E1016),'Hoja de Trabajo para listado'!$A$151:$Z$151,0)),0)+IFERROR(INDEX('Hoja de Trabajo para listado'!$AB$155:$BA$1048576,MATCH($A1016,'Hoja de Trabajo para listado'!$AB$155:$AB$1048576,0),MATCH((CUADRO!O$4&amp;$E1016),'Hoja de Trabajo para listado'!$AB$151:$BA$151,0)),0)+IFERROR(INDEX('Hoja de Trabajo para listado'!$BC$155:$CB$1048576,MATCH($A1016,'Hoja de Trabajo para listado'!$BC$155:$BC$1048576,0),MATCH((CUADRO!O$4&amp;$E1016),'Hoja de Trabajo para listado'!$BC$151:$CB$151,0)),0)+IFERROR(INDEX('Hoja de Trabajo para listado'!$DE$153:$DG$274,MATCH($A1016,'Hoja de Trabajo para listado'!$DE$153:$DE$1048576,0),MATCH((CUADRO!O$4&amp;$E1016),'Hoja de Trabajo para listado'!$DE$151:$DG$151,0)),0)+IFERROR(INDEX('Hoja de Trabajo para listado'!$CD$155:$DC$1048576,MATCH($A1016,'Hoja de Trabajo para listado'!$CD$155:$CD$1048576,0),MATCH((CUADRO!O$4&amp;$E1016),'Hoja de Trabajo para listado'!$CD$151:$DC$151,0)),0)</f>
        <v>0</v>
      </c>
      <c r="P1016" s="241">
        <f ca="1">+IFERROR(INDEX('Hoja de Trabajo para listado'!$A$155:$Z$1048576,MATCH($A1016,'Hoja de Trabajo para listado'!$A$155:$A$1048576,0),MATCH((CUADRO!P$4&amp;$E1016),'Hoja de Trabajo para listado'!$A$151:$Z$151,0)),0)+IFERROR(INDEX('Hoja de Trabajo para listado'!$AB$155:$BA$1048576,MATCH($A1016,'Hoja de Trabajo para listado'!$AB$155:$AB$1048576,0),MATCH((CUADRO!P$4&amp;$E1016),'Hoja de Trabajo para listado'!$AB$151:$BA$151,0)),0)+IFERROR(INDEX('Hoja de Trabajo para listado'!$BC$155:$CB$1048576,MATCH($A1016,'Hoja de Trabajo para listado'!$BC$155:$BC$1048576,0),MATCH((CUADRO!P$4&amp;$E1016),'Hoja de Trabajo para listado'!$BC$151:$CB$151,0)),0)+IFERROR(INDEX('Hoja de Trabajo para listado'!$DE$153:$DG$274,MATCH($A1016,'Hoja de Trabajo para listado'!$DE$153:$DE$1048576,0),MATCH((CUADRO!P$4&amp;$E1016),'Hoja de Trabajo para listado'!$DE$151:$DG$151,0)),0)+IFERROR(INDEX('Hoja de Trabajo para listado'!$CD$155:$DC$1048576,MATCH($A1016,'Hoja de Trabajo para listado'!$CD$155:$CD$1048576,0),MATCH((CUADRO!P$4&amp;$E1016),'Hoja de Trabajo para listado'!$CD$151:$DC$151,0)),0)</f>
        <v>0</v>
      </c>
      <c r="Q1016" s="241">
        <f ca="1">+IFERROR(INDEX('Hoja de Trabajo para listado'!$A$155:$Z$1048576,MATCH($A1016,'Hoja de Trabajo para listado'!$A$155:$A$1048576,0),MATCH((CUADRO!Q$4&amp;$E1016),'Hoja de Trabajo para listado'!$A$151:$Z$151,0)),0)+IFERROR(INDEX('Hoja de Trabajo para listado'!$AB$155:$BA$1048576,MATCH($A1016,'Hoja de Trabajo para listado'!$AB$155:$AB$1048576,0),MATCH((CUADRO!Q$4&amp;$E1016),'Hoja de Trabajo para listado'!$AB$151:$BA$151,0)),0)+IFERROR(INDEX('Hoja de Trabajo para listado'!$BC$155:$CB$1048576,MATCH($A1016,'Hoja de Trabajo para listado'!$BC$155:$BC$1048576,0),MATCH((CUADRO!Q$4&amp;$E1016),'Hoja de Trabajo para listado'!$BC$151:$CB$151,0)),0)+IFERROR(INDEX('Hoja de Trabajo para listado'!$DE$153:$DG$274,MATCH($A1016,'Hoja de Trabajo para listado'!$DE$153:$DE$1048576,0),MATCH((CUADRO!Q$4&amp;$E1016),'Hoja de Trabajo para listado'!$DE$151:$DG$151,0)),0)+IFERROR(INDEX('Hoja de Trabajo para listado'!$CD$155:$DC$1048576,MATCH($A1016,'Hoja de Trabajo para listado'!$CD$155:$CD$1048576,0),MATCH((CUADRO!Q$4&amp;$E1016),'Hoja de Trabajo para listado'!$CD$151:$DC$151,0)),0)</f>
        <v>0</v>
      </c>
      <c r="R1016" s="241">
        <f t="shared" ca="1" si="30"/>
        <v>0</v>
      </c>
      <c r="S1016" s="247">
        <f ca="1">+R1015+R1016</f>
        <v>0</v>
      </c>
      <c r="T1016" s="241">
        <f ca="1">+S1016</f>
        <v>0</v>
      </c>
      <c r="U1016" s="240">
        <f t="shared" si="31"/>
        <v>2</v>
      </c>
    </row>
    <row r="1017" spans="1:21" customFormat="1" ht="15" hidden="1" customHeight="1">
      <c r="A1017" s="32">
        <v>1741</v>
      </c>
      <c r="B1017" s="381">
        <f>+A1017</f>
        <v>1741</v>
      </c>
      <c r="C1017" s="245" t="str">
        <f>+VLOOKUP(A1017,bd_lista!$A$3:$C$592,3,FALSE)</f>
        <v>Gobierno Autónomo Municipal de Comarapa</v>
      </c>
      <c r="D1017" s="383" t="str">
        <f>+C1017</f>
        <v>Gobierno Autónomo Municipal de Comarapa</v>
      </c>
      <c r="E1017" s="240" t="s">
        <v>683</v>
      </c>
      <c r="F1017" s="241">
        <f ca="1">+IFERROR(INDEX('Hoja de Trabajo para listado'!$A$155:$Z$1048576,MATCH($A1017,'Hoja de Trabajo para listado'!$A$155:$A$1048576,0),MATCH((CUADRO!F$4&amp;$E1017),'Hoja de Trabajo para listado'!$A$151:$Z$151,0)),0)+IFERROR(INDEX('Hoja de Trabajo para listado'!$AB$155:$BA$1048576,MATCH($A1017,'Hoja de Trabajo para listado'!$AB$155:$AB$1048576,0),MATCH((CUADRO!F$4&amp;$E1017),'Hoja de Trabajo para listado'!$AB$151:$BA$151,0)),0)+IFERROR(INDEX('Hoja de Trabajo para listado'!$BC$155:$CB$1048576,MATCH($A1017,'Hoja de Trabajo para listado'!$BC$155:$BC$1048576,0),MATCH((CUADRO!F$4&amp;$E1017),'Hoja de Trabajo para listado'!$BC$151:$CB$151,0)),0)+IFERROR(INDEX('Hoja de Trabajo para listado'!$DE$153:$DG$274,MATCH($A1017,'Hoja de Trabajo para listado'!$DE$153:$DE$1048576,0),MATCH((CUADRO!F$4&amp;$E1017),'Hoja de Trabajo para listado'!$DE$151:$DG$151,0)),0)+IFERROR(INDEX('Hoja de Trabajo para listado'!$CD$155:$DC$1048576,MATCH($A1017,'Hoja de Trabajo para listado'!$CD$155:$CD$1048576,0),MATCH((CUADRO!F$4&amp;$E1017),'Hoja de Trabajo para listado'!$CD$151:$DC$151,0)),0)</f>
        <v>0</v>
      </c>
      <c r="G1017" s="241">
        <f ca="1">+IFERROR(INDEX('Hoja de Trabajo para listado'!$A$155:$Z$1048576,MATCH($A1017,'Hoja de Trabajo para listado'!$A$155:$A$1048576,0),MATCH((CUADRO!G$4&amp;$E1017),'Hoja de Trabajo para listado'!$A$151:$Z$151,0)),0)+IFERROR(INDEX('Hoja de Trabajo para listado'!$AB$155:$BA$1048576,MATCH($A1017,'Hoja de Trabajo para listado'!$AB$155:$AB$1048576,0),MATCH((CUADRO!G$4&amp;$E1017),'Hoja de Trabajo para listado'!$AB$151:$BA$151,0)),0)+IFERROR(INDEX('Hoja de Trabajo para listado'!$BC$155:$CB$1048576,MATCH($A1017,'Hoja de Trabajo para listado'!$BC$155:$BC$1048576,0),MATCH((CUADRO!G$4&amp;$E1017),'Hoja de Trabajo para listado'!$BC$151:$CB$151,0)),0)+IFERROR(INDEX('Hoja de Trabajo para listado'!$DE$153:$DG$274,MATCH($A1017,'Hoja de Trabajo para listado'!$DE$153:$DE$1048576,0),MATCH((CUADRO!G$4&amp;$E1017),'Hoja de Trabajo para listado'!$DE$151:$DG$151,0)),0)+IFERROR(INDEX('Hoja de Trabajo para listado'!$CD$155:$DC$1048576,MATCH($A1017,'Hoja de Trabajo para listado'!$CD$155:$CD$1048576,0),MATCH((CUADRO!G$4&amp;$E1017),'Hoja de Trabajo para listado'!$CD$151:$DC$151,0)),0)</f>
        <v>0</v>
      </c>
      <c r="H1017" s="241">
        <f ca="1">+IFERROR(INDEX('Hoja de Trabajo para listado'!$A$155:$Z$1048576,MATCH($A1017,'Hoja de Trabajo para listado'!$A$155:$A$1048576,0),MATCH((CUADRO!H$4&amp;$E1017),'Hoja de Trabajo para listado'!$A$151:$Z$151,0)),0)+IFERROR(INDEX('Hoja de Trabajo para listado'!$AB$155:$BA$1048576,MATCH($A1017,'Hoja de Trabajo para listado'!$AB$155:$AB$1048576,0),MATCH((CUADRO!H$4&amp;$E1017),'Hoja de Trabajo para listado'!$AB$151:$BA$151,0)),0)+IFERROR(INDEX('Hoja de Trabajo para listado'!$BC$155:$CB$1048576,MATCH($A1017,'Hoja de Trabajo para listado'!$BC$155:$BC$1048576,0),MATCH((CUADRO!H$4&amp;$E1017),'Hoja de Trabajo para listado'!$BC$151:$CB$151,0)),0)+IFERROR(INDEX('Hoja de Trabajo para listado'!$DE$153:$DG$274,MATCH($A1017,'Hoja de Trabajo para listado'!$DE$153:$DE$1048576,0),MATCH((CUADRO!H$4&amp;$E1017),'Hoja de Trabajo para listado'!$DE$151:$DG$151,0)),0)+IFERROR(INDEX('Hoja de Trabajo para listado'!$CD$155:$DC$1048576,MATCH($A1017,'Hoja de Trabajo para listado'!$CD$155:$CD$1048576,0),MATCH((CUADRO!H$4&amp;$E1017),'Hoja de Trabajo para listado'!$CD$151:$DC$151,0)),0)</f>
        <v>0</v>
      </c>
      <c r="I1017" s="241">
        <f ca="1">+IFERROR(INDEX('Hoja de Trabajo para listado'!$A$155:$Z$1048576,MATCH($A1017,'Hoja de Trabajo para listado'!$A$155:$A$1048576,0),MATCH((CUADRO!I$4&amp;$E1017),'Hoja de Trabajo para listado'!$A$151:$Z$151,0)),0)+IFERROR(INDEX('Hoja de Trabajo para listado'!$AB$155:$BA$1048576,MATCH($A1017,'Hoja de Trabajo para listado'!$AB$155:$AB$1048576,0),MATCH((CUADRO!I$4&amp;$E1017),'Hoja de Trabajo para listado'!$AB$151:$BA$151,0)),0)+IFERROR(INDEX('Hoja de Trabajo para listado'!$BC$155:$CB$1048576,MATCH($A1017,'Hoja de Trabajo para listado'!$BC$155:$BC$1048576,0),MATCH((CUADRO!I$4&amp;$E1017),'Hoja de Trabajo para listado'!$BC$151:$CB$151,0)),0)+IFERROR(INDEX('Hoja de Trabajo para listado'!$DE$153:$DG$274,MATCH($A1017,'Hoja de Trabajo para listado'!$DE$153:$DE$1048576,0),MATCH((CUADRO!I$4&amp;$E1017),'Hoja de Trabajo para listado'!$DE$151:$DG$151,0)),0)+IFERROR(INDEX('Hoja de Trabajo para listado'!$CD$155:$DC$1048576,MATCH($A1017,'Hoja de Trabajo para listado'!$CD$155:$CD$1048576,0),MATCH((CUADRO!I$4&amp;$E1017),'Hoja de Trabajo para listado'!$CD$151:$DC$151,0)),0)</f>
        <v>0</v>
      </c>
      <c r="J1017" s="241">
        <f ca="1">+IFERROR(INDEX('Hoja de Trabajo para listado'!$A$155:$Z$1048576,MATCH($A1017,'Hoja de Trabajo para listado'!$A$155:$A$1048576,0),MATCH((CUADRO!J$4&amp;$E1017),'Hoja de Trabajo para listado'!$A$151:$Z$151,0)),0)+IFERROR(INDEX('Hoja de Trabajo para listado'!$AB$155:$BA$1048576,MATCH($A1017,'Hoja de Trabajo para listado'!$AB$155:$AB$1048576,0),MATCH((CUADRO!J$4&amp;$E1017),'Hoja de Trabajo para listado'!$AB$151:$BA$151,0)),0)+IFERROR(INDEX('Hoja de Trabajo para listado'!$BC$155:$CB$1048576,MATCH($A1017,'Hoja de Trabajo para listado'!$BC$155:$BC$1048576,0),MATCH((CUADRO!J$4&amp;$E1017),'Hoja de Trabajo para listado'!$BC$151:$CB$151,0)),0)+IFERROR(INDEX('Hoja de Trabajo para listado'!$DE$153:$DG$274,MATCH($A1017,'Hoja de Trabajo para listado'!$DE$153:$DE$1048576,0),MATCH((CUADRO!J$4&amp;$E1017),'Hoja de Trabajo para listado'!$DE$151:$DG$151,0)),0)+IFERROR(INDEX('Hoja de Trabajo para listado'!$CD$155:$DC$1048576,MATCH($A1017,'Hoja de Trabajo para listado'!$CD$155:$CD$1048576,0),MATCH((CUADRO!J$4&amp;$E1017),'Hoja de Trabajo para listado'!$CD$151:$DC$151,0)),0)</f>
        <v>0</v>
      </c>
      <c r="K1017" s="241">
        <f ca="1">+IFERROR(INDEX('Hoja de Trabajo para listado'!$A$155:$Z$1048576,MATCH($A1017,'Hoja de Trabajo para listado'!$A$155:$A$1048576,0),MATCH((CUADRO!K$4&amp;$E1017),'Hoja de Trabajo para listado'!$A$151:$Z$151,0)),0)+IFERROR(INDEX('Hoja de Trabajo para listado'!$AB$155:$BA$1048576,MATCH($A1017,'Hoja de Trabajo para listado'!$AB$155:$AB$1048576,0),MATCH((CUADRO!K$4&amp;$E1017),'Hoja de Trabajo para listado'!$AB$151:$BA$151,0)),0)+IFERROR(INDEX('Hoja de Trabajo para listado'!$BC$155:$CB$1048576,MATCH($A1017,'Hoja de Trabajo para listado'!$BC$155:$BC$1048576,0),MATCH((CUADRO!K$4&amp;$E1017),'Hoja de Trabajo para listado'!$BC$151:$CB$151,0)),0)+IFERROR(INDEX('Hoja de Trabajo para listado'!$DE$153:$DG$274,MATCH($A1017,'Hoja de Trabajo para listado'!$DE$153:$DE$1048576,0),MATCH((CUADRO!K$4&amp;$E1017),'Hoja de Trabajo para listado'!$DE$151:$DG$151,0)),0)+IFERROR(INDEX('Hoja de Trabajo para listado'!$CD$155:$DC$1048576,MATCH($A1017,'Hoja de Trabajo para listado'!$CD$155:$CD$1048576,0),MATCH((CUADRO!K$4&amp;$E1017),'Hoja de Trabajo para listado'!$CD$151:$DC$151,0)),0)</f>
        <v>0</v>
      </c>
      <c r="L1017" s="241">
        <f ca="1">+IFERROR(INDEX('Hoja de Trabajo para listado'!$A$155:$Z$1048576,MATCH($A1017,'Hoja de Trabajo para listado'!$A$155:$A$1048576,0),MATCH((CUADRO!L$4&amp;$E1017),'Hoja de Trabajo para listado'!$A$151:$Z$151,0)),0)+IFERROR(INDEX('Hoja de Trabajo para listado'!$AB$155:$BA$1048576,MATCH($A1017,'Hoja de Trabajo para listado'!$AB$155:$AB$1048576,0),MATCH((CUADRO!L$4&amp;$E1017),'Hoja de Trabajo para listado'!$AB$151:$BA$151,0)),0)+IFERROR(INDEX('Hoja de Trabajo para listado'!$BC$155:$CB$1048576,MATCH($A1017,'Hoja de Trabajo para listado'!$BC$155:$BC$1048576,0),MATCH((CUADRO!L$4&amp;$E1017),'Hoja de Trabajo para listado'!$BC$151:$CB$151,0)),0)+IFERROR(INDEX('Hoja de Trabajo para listado'!$DE$153:$DG$274,MATCH($A1017,'Hoja de Trabajo para listado'!$DE$153:$DE$1048576,0),MATCH((CUADRO!L$4&amp;$E1017),'Hoja de Trabajo para listado'!$DE$151:$DG$151,0)),0)+IFERROR(INDEX('Hoja de Trabajo para listado'!$CD$155:$DC$1048576,MATCH($A1017,'Hoja de Trabajo para listado'!$CD$155:$CD$1048576,0),MATCH((CUADRO!L$4&amp;$E1017),'Hoja de Trabajo para listado'!$CD$151:$DC$151,0)),0)</f>
        <v>0</v>
      </c>
      <c r="M1017" s="241">
        <f ca="1">+IFERROR(INDEX('Hoja de Trabajo para listado'!$A$155:$Z$1048576,MATCH($A1017,'Hoja de Trabajo para listado'!$A$155:$A$1048576,0),MATCH((CUADRO!M$4&amp;$E1017),'Hoja de Trabajo para listado'!$A$151:$Z$151,0)),0)+IFERROR(INDEX('Hoja de Trabajo para listado'!$AB$155:$BA$1048576,MATCH($A1017,'Hoja de Trabajo para listado'!$AB$155:$AB$1048576,0),MATCH((CUADRO!M$4&amp;$E1017),'Hoja de Trabajo para listado'!$AB$151:$BA$151,0)),0)+IFERROR(INDEX('Hoja de Trabajo para listado'!$BC$155:$CB$1048576,MATCH($A1017,'Hoja de Trabajo para listado'!$BC$155:$BC$1048576,0),MATCH((CUADRO!M$4&amp;$E1017),'Hoja de Trabajo para listado'!$BC$151:$CB$151,0)),0)+IFERROR(INDEX('Hoja de Trabajo para listado'!$DE$153:$DG$274,MATCH($A1017,'Hoja de Trabajo para listado'!$DE$153:$DE$1048576,0),MATCH((CUADRO!M$4&amp;$E1017),'Hoja de Trabajo para listado'!$DE$151:$DG$151,0)),0)+IFERROR(INDEX('Hoja de Trabajo para listado'!$CD$155:$DC$1048576,MATCH($A1017,'Hoja de Trabajo para listado'!$CD$155:$CD$1048576,0),MATCH((CUADRO!M$4&amp;$E1017),'Hoja de Trabajo para listado'!$CD$151:$DC$151,0)),0)</f>
        <v>0</v>
      </c>
      <c r="N1017" s="241">
        <f ca="1">+IFERROR(INDEX('Hoja de Trabajo para listado'!$A$155:$Z$1048576,MATCH($A1017,'Hoja de Trabajo para listado'!$A$155:$A$1048576,0),MATCH((CUADRO!N$4&amp;$E1017),'Hoja de Trabajo para listado'!$A$151:$Z$151,0)),0)+IFERROR(INDEX('Hoja de Trabajo para listado'!$AB$155:$BA$1048576,MATCH($A1017,'Hoja de Trabajo para listado'!$AB$155:$AB$1048576,0),MATCH((CUADRO!N$4&amp;$E1017),'Hoja de Trabajo para listado'!$AB$151:$BA$151,0)),0)+IFERROR(INDEX('Hoja de Trabajo para listado'!$BC$155:$CB$1048576,MATCH($A1017,'Hoja de Trabajo para listado'!$BC$155:$BC$1048576,0),MATCH((CUADRO!N$4&amp;$E1017),'Hoja de Trabajo para listado'!$BC$151:$CB$151,0)),0)+IFERROR(INDEX('Hoja de Trabajo para listado'!$DE$153:$DG$274,MATCH($A1017,'Hoja de Trabajo para listado'!$DE$153:$DE$1048576,0),MATCH((CUADRO!N$4&amp;$E1017),'Hoja de Trabajo para listado'!$DE$151:$DG$151,0)),0)+IFERROR(INDEX('Hoja de Trabajo para listado'!$CD$155:$DC$1048576,MATCH($A1017,'Hoja de Trabajo para listado'!$CD$155:$CD$1048576,0),MATCH((CUADRO!N$4&amp;$E1017),'Hoja de Trabajo para listado'!$CD$151:$DC$151,0)),0)</f>
        <v>0</v>
      </c>
      <c r="O1017" s="241">
        <f ca="1">+IFERROR(INDEX('Hoja de Trabajo para listado'!$A$155:$Z$1048576,MATCH($A1017,'Hoja de Trabajo para listado'!$A$155:$A$1048576,0),MATCH((CUADRO!O$4&amp;$E1017),'Hoja de Trabajo para listado'!$A$151:$Z$151,0)),0)+IFERROR(INDEX('Hoja de Trabajo para listado'!$AB$155:$BA$1048576,MATCH($A1017,'Hoja de Trabajo para listado'!$AB$155:$AB$1048576,0),MATCH((CUADRO!O$4&amp;$E1017),'Hoja de Trabajo para listado'!$AB$151:$BA$151,0)),0)+IFERROR(INDEX('Hoja de Trabajo para listado'!$BC$155:$CB$1048576,MATCH($A1017,'Hoja de Trabajo para listado'!$BC$155:$BC$1048576,0),MATCH((CUADRO!O$4&amp;$E1017),'Hoja de Trabajo para listado'!$BC$151:$CB$151,0)),0)+IFERROR(INDEX('Hoja de Trabajo para listado'!$DE$153:$DG$274,MATCH($A1017,'Hoja de Trabajo para listado'!$DE$153:$DE$1048576,0),MATCH((CUADRO!O$4&amp;$E1017),'Hoja de Trabajo para listado'!$DE$151:$DG$151,0)),0)+IFERROR(INDEX('Hoja de Trabajo para listado'!$CD$155:$DC$1048576,MATCH($A1017,'Hoja de Trabajo para listado'!$CD$155:$CD$1048576,0),MATCH((CUADRO!O$4&amp;$E1017),'Hoja de Trabajo para listado'!$CD$151:$DC$151,0)),0)</f>
        <v>0</v>
      </c>
      <c r="P1017" s="241">
        <f ca="1">+IFERROR(INDEX('Hoja de Trabajo para listado'!$A$155:$Z$1048576,MATCH($A1017,'Hoja de Trabajo para listado'!$A$155:$A$1048576,0),MATCH((CUADRO!P$4&amp;$E1017),'Hoja de Trabajo para listado'!$A$151:$Z$151,0)),0)+IFERROR(INDEX('Hoja de Trabajo para listado'!$AB$155:$BA$1048576,MATCH($A1017,'Hoja de Trabajo para listado'!$AB$155:$AB$1048576,0),MATCH((CUADRO!P$4&amp;$E1017),'Hoja de Trabajo para listado'!$AB$151:$BA$151,0)),0)+IFERROR(INDEX('Hoja de Trabajo para listado'!$BC$155:$CB$1048576,MATCH($A1017,'Hoja de Trabajo para listado'!$BC$155:$BC$1048576,0),MATCH((CUADRO!P$4&amp;$E1017),'Hoja de Trabajo para listado'!$BC$151:$CB$151,0)),0)+IFERROR(INDEX('Hoja de Trabajo para listado'!$DE$153:$DG$274,MATCH($A1017,'Hoja de Trabajo para listado'!$DE$153:$DE$1048576,0),MATCH((CUADRO!P$4&amp;$E1017),'Hoja de Trabajo para listado'!$DE$151:$DG$151,0)),0)+IFERROR(INDEX('Hoja de Trabajo para listado'!$CD$155:$DC$1048576,MATCH($A1017,'Hoja de Trabajo para listado'!$CD$155:$CD$1048576,0),MATCH((CUADRO!P$4&amp;$E1017),'Hoja de Trabajo para listado'!$CD$151:$DC$151,0)),0)</f>
        <v>0</v>
      </c>
      <c r="Q1017" s="241">
        <f ca="1">+IFERROR(INDEX('Hoja de Trabajo para listado'!$A$155:$Z$1048576,MATCH($A1017,'Hoja de Trabajo para listado'!$A$155:$A$1048576,0),MATCH((CUADRO!Q$4&amp;$E1017),'Hoja de Trabajo para listado'!$A$151:$Z$151,0)),0)+IFERROR(INDEX('Hoja de Trabajo para listado'!$AB$155:$BA$1048576,MATCH($A1017,'Hoja de Trabajo para listado'!$AB$155:$AB$1048576,0),MATCH((CUADRO!Q$4&amp;$E1017),'Hoja de Trabajo para listado'!$AB$151:$BA$151,0)),0)+IFERROR(INDEX('Hoja de Trabajo para listado'!$BC$155:$CB$1048576,MATCH($A1017,'Hoja de Trabajo para listado'!$BC$155:$BC$1048576,0),MATCH((CUADRO!Q$4&amp;$E1017),'Hoja de Trabajo para listado'!$BC$151:$CB$151,0)),0)+IFERROR(INDEX('Hoja de Trabajo para listado'!$DE$153:$DG$274,MATCH($A1017,'Hoja de Trabajo para listado'!$DE$153:$DE$1048576,0),MATCH((CUADRO!Q$4&amp;$E1017),'Hoja de Trabajo para listado'!$DE$151:$DG$151,0)),0)+IFERROR(INDEX('Hoja de Trabajo para listado'!$CD$155:$DC$1048576,MATCH($A1017,'Hoja de Trabajo para listado'!$CD$155:$CD$1048576,0),MATCH((CUADRO!Q$4&amp;$E1017),'Hoja de Trabajo para listado'!$CD$151:$DC$151,0)),0)</f>
        <v>0</v>
      </c>
      <c r="R1017" s="241">
        <f t="shared" ca="1" si="30"/>
        <v>0</v>
      </c>
      <c r="S1017" s="247"/>
      <c r="T1017" s="262">
        <f ca="1">+T1018</f>
        <v>0</v>
      </c>
      <c r="U1017" s="268">
        <f t="shared" si="31"/>
        <v>1</v>
      </c>
    </row>
    <row r="1018" spans="1:21" customFormat="1" ht="15" hidden="1" customHeight="1">
      <c r="A1018" s="32">
        <v>1741</v>
      </c>
      <c r="B1018" s="382"/>
      <c r="C1018" s="245" t="str">
        <f>+VLOOKUP(A1018,bd_lista!$A$3:$C$592,3,FALSE)</f>
        <v>Gobierno Autónomo Municipal de Comarapa</v>
      </c>
      <c r="D1018" s="384"/>
      <c r="E1018" s="242" t="s">
        <v>684</v>
      </c>
      <c r="F1018" s="243">
        <f ca="1">+IFERROR(INDEX('Hoja de Trabajo para listado'!$A$155:$Z$1048576,MATCH($A1018,'Hoja de Trabajo para listado'!$A$155:$A$1048576,0),MATCH((CUADRO!F$4&amp;$E1018),'Hoja de Trabajo para listado'!$A$151:$Z$151,0)),0)+IFERROR(INDEX('Hoja de Trabajo para listado'!$AB$155:$BA$1048576,MATCH($A1018,'Hoja de Trabajo para listado'!$AB$155:$AB$1048576,0),MATCH((CUADRO!F$4&amp;$E1018),'Hoja de Trabajo para listado'!$AB$151:$BA$151,0)),0)+IFERROR(INDEX('Hoja de Trabajo para listado'!$BC$155:$CB$1048576,MATCH($A1018,'Hoja de Trabajo para listado'!$BC$155:$BC$1048576,0),MATCH((CUADRO!F$4&amp;$E1018),'Hoja de Trabajo para listado'!$BC$151:$CB$151,0)),0)+IFERROR(INDEX('Hoja de Trabajo para listado'!$DE$153:$DG$274,MATCH($A1018,'Hoja de Trabajo para listado'!$DE$153:$DE$1048576,0),MATCH((CUADRO!F$4&amp;$E1018),'Hoja de Trabajo para listado'!$DE$151:$DG$151,0)),0)+IFERROR(INDEX('Hoja de Trabajo para listado'!$CD$155:$DC$1048576,MATCH($A1018,'Hoja de Trabajo para listado'!$CD$155:$CD$1048576,0),MATCH((CUADRO!F$4&amp;$E1018),'Hoja de Trabajo para listado'!$CD$151:$DC$151,0)),0)</f>
        <v>0</v>
      </c>
      <c r="G1018" s="243">
        <f ca="1">+IFERROR(INDEX('Hoja de Trabajo para listado'!$A$155:$Z$1048576,MATCH($A1018,'Hoja de Trabajo para listado'!$A$155:$A$1048576,0),MATCH((CUADRO!G$4&amp;$E1018),'Hoja de Trabajo para listado'!$A$151:$Z$151,0)),0)+IFERROR(INDEX('Hoja de Trabajo para listado'!$AB$155:$BA$1048576,MATCH($A1018,'Hoja de Trabajo para listado'!$AB$155:$AB$1048576,0),MATCH((CUADRO!G$4&amp;$E1018),'Hoja de Trabajo para listado'!$AB$151:$BA$151,0)),0)+IFERROR(INDEX('Hoja de Trabajo para listado'!$BC$155:$CB$1048576,MATCH($A1018,'Hoja de Trabajo para listado'!$BC$155:$BC$1048576,0),MATCH((CUADRO!G$4&amp;$E1018),'Hoja de Trabajo para listado'!$BC$151:$CB$151,0)),0)+IFERROR(INDEX('Hoja de Trabajo para listado'!$DE$153:$DG$274,MATCH($A1018,'Hoja de Trabajo para listado'!$DE$153:$DE$1048576,0),MATCH((CUADRO!G$4&amp;$E1018),'Hoja de Trabajo para listado'!$DE$151:$DG$151,0)),0)+IFERROR(INDEX('Hoja de Trabajo para listado'!$CD$155:$DC$1048576,MATCH($A1018,'Hoja de Trabajo para listado'!$CD$155:$CD$1048576,0),MATCH((CUADRO!G$4&amp;$E1018),'Hoja de Trabajo para listado'!$CD$151:$DC$151,0)),0)</f>
        <v>0</v>
      </c>
      <c r="H1018" s="243">
        <f ca="1">+IFERROR(INDEX('Hoja de Trabajo para listado'!$A$155:$Z$1048576,MATCH($A1018,'Hoja de Trabajo para listado'!$A$155:$A$1048576,0),MATCH((CUADRO!H$4&amp;$E1018),'Hoja de Trabajo para listado'!$A$151:$Z$151,0)),0)+IFERROR(INDEX('Hoja de Trabajo para listado'!$AB$155:$BA$1048576,MATCH($A1018,'Hoja de Trabajo para listado'!$AB$155:$AB$1048576,0),MATCH((CUADRO!H$4&amp;$E1018),'Hoja de Trabajo para listado'!$AB$151:$BA$151,0)),0)+IFERROR(INDEX('Hoja de Trabajo para listado'!$BC$155:$CB$1048576,MATCH($A1018,'Hoja de Trabajo para listado'!$BC$155:$BC$1048576,0),MATCH((CUADRO!H$4&amp;$E1018),'Hoja de Trabajo para listado'!$BC$151:$CB$151,0)),0)+IFERROR(INDEX('Hoja de Trabajo para listado'!$DE$153:$DG$274,MATCH($A1018,'Hoja de Trabajo para listado'!$DE$153:$DE$1048576,0),MATCH((CUADRO!H$4&amp;$E1018),'Hoja de Trabajo para listado'!$DE$151:$DG$151,0)),0)+IFERROR(INDEX('Hoja de Trabajo para listado'!$CD$155:$DC$1048576,MATCH($A1018,'Hoja de Trabajo para listado'!$CD$155:$CD$1048576,0),MATCH((CUADRO!H$4&amp;$E1018),'Hoja de Trabajo para listado'!$CD$151:$DC$151,0)),0)</f>
        <v>0</v>
      </c>
      <c r="I1018" s="243">
        <f ca="1">+IFERROR(INDEX('Hoja de Trabajo para listado'!$A$155:$Z$1048576,MATCH($A1018,'Hoja de Trabajo para listado'!$A$155:$A$1048576,0),MATCH((CUADRO!I$4&amp;$E1018),'Hoja de Trabajo para listado'!$A$151:$Z$151,0)),0)+IFERROR(INDEX('Hoja de Trabajo para listado'!$AB$155:$BA$1048576,MATCH($A1018,'Hoja de Trabajo para listado'!$AB$155:$AB$1048576,0),MATCH((CUADRO!I$4&amp;$E1018),'Hoja de Trabajo para listado'!$AB$151:$BA$151,0)),0)+IFERROR(INDEX('Hoja de Trabajo para listado'!$BC$155:$CB$1048576,MATCH($A1018,'Hoja de Trabajo para listado'!$BC$155:$BC$1048576,0),MATCH((CUADRO!I$4&amp;$E1018),'Hoja de Trabajo para listado'!$BC$151:$CB$151,0)),0)+IFERROR(INDEX('Hoja de Trabajo para listado'!$DE$153:$DG$274,MATCH($A1018,'Hoja de Trabajo para listado'!$DE$153:$DE$1048576,0),MATCH((CUADRO!I$4&amp;$E1018),'Hoja de Trabajo para listado'!$DE$151:$DG$151,0)),0)+IFERROR(INDEX('Hoja de Trabajo para listado'!$CD$155:$DC$1048576,MATCH($A1018,'Hoja de Trabajo para listado'!$CD$155:$CD$1048576,0),MATCH((CUADRO!I$4&amp;$E1018),'Hoja de Trabajo para listado'!$CD$151:$DC$151,0)),0)</f>
        <v>0</v>
      </c>
      <c r="J1018" s="243">
        <f ca="1">+IFERROR(INDEX('Hoja de Trabajo para listado'!$A$155:$Z$1048576,MATCH($A1018,'Hoja de Trabajo para listado'!$A$155:$A$1048576,0),MATCH((CUADRO!J$4&amp;$E1018),'Hoja de Trabajo para listado'!$A$151:$Z$151,0)),0)+IFERROR(INDEX('Hoja de Trabajo para listado'!$AB$155:$BA$1048576,MATCH($A1018,'Hoja de Trabajo para listado'!$AB$155:$AB$1048576,0),MATCH((CUADRO!J$4&amp;$E1018),'Hoja de Trabajo para listado'!$AB$151:$BA$151,0)),0)+IFERROR(INDEX('Hoja de Trabajo para listado'!$BC$155:$CB$1048576,MATCH($A1018,'Hoja de Trabajo para listado'!$BC$155:$BC$1048576,0),MATCH((CUADRO!J$4&amp;$E1018),'Hoja de Trabajo para listado'!$BC$151:$CB$151,0)),0)+IFERROR(INDEX('Hoja de Trabajo para listado'!$DE$153:$DG$274,MATCH($A1018,'Hoja de Trabajo para listado'!$DE$153:$DE$1048576,0),MATCH((CUADRO!J$4&amp;$E1018),'Hoja de Trabajo para listado'!$DE$151:$DG$151,0)),0)+IFERROR(INDEX('Hoja de Trabajo para listado'!$CD$155:$DC$1048576,MATCH($A1018,'Hoja de Trabajo para listado'!$CD$155:$CD$1048576,0),MATCH((CUADRO!J$4&amp;$E1018),'Hoja de Trabajo para listado'!$CD$151:$DC$151,0)),0)</f>
        <v>0</v>
      </c>
      <c r="K1018" s="243">
        <f ca="1">+IFERROR(INDEX('Hoja de Trabajo para listado'!$A$155:$Z$1048576,MATCH($A1018,'Hoja de Trabajo para listado'!$A$155:$A$1048576,0),MATCH((CUADRO!K$4&amp;$E1018),'Hoja de Trabajo para listado'!$A$151:$Z$151,0)),0)+IFERROR(INDEX('Hoja de Trabajo para listado'!$AB$155:$BA$1048576,MATCH($A1018,'Hoja de Trabajo para listado'!$AB$155:$AB$1048576,0),MATCH((CUADRO!K$4&amp;$E1018),'Hoja de Trabajo para listado'!$AB$151:$BA$151,0)),0)+IFERROR(INDEX('Hoja de Trabajo para listado'!$BC$155:$CB$1048576,MATCH($A1018,'Hoja de Trabajo para listado'!$BC$155:$BC$1048576,0),MATCH((CUADRO!K$4&amp;$E1018),'Hoja de Trabajo para listado'!$BC$151:$CB$151,0)),0)+IFERROR(INDEX('Hoja de Trabajo para listado'!$DE$153:$DG$274,MATCH($A1018,'Hoja de Trabajo para listado'!$DE$153:$DE$1048576,0),MATCH((CUADRO!K$4&amp;$E1018),'Hoja de Trabajo para listado'!$DE$151:$DG$151,0)),0)+IFERROR(INDEX('Hoja de Trabajo para listado'!$CD$155:$DC$1048576,MATCH($A1018,'Hoja de Trabajo para listado'!$CD$155:$CD$1048576,0),MATCH((CUADRO!K$4&amp;$E1018),'Hoja de Trabajo para listado'!$CD$151:$DC$151,0)),0)</f>
        <v>0</v>
      </c>
      <c r="L1018" s="243">
        <f ca="1">+IFERROR(INDEX('Hoja de Trabajo para listado'!$A$155:$Z$1048576,MATCH($A1018,'Hoja de Trabajo para listado'!$A$155:$A$1048576,0),MATCH((CUADRO!L$4&amp;$E1018),'Hoja de Trabajo para listado'!$A$151:$Z$151,0)),0)+IFERROR(INDEX('Hoja de Trabajo para listado'!$AB$155:$BA$1048576,MATCH($A1018,'Hoja de Trabajo para listado'!$AB$155:$AB$1048576,0),MATCH((CUADRO!L$4&amp;$E1018),'Hoja de Trabajo para listado'!$AB$151:$BA$151,0)),0)+IFERROR(INDEX('Hoja de Trabajo para listado'!$BC$155:$CB$1048576,MATCH($A1018,'Hoja de Trabajo para listado'!$BC$155:$BC$1048576,0),MATCH((CUADRO!L$4&amp;$E1018),'Hoja de Trabajo para listado'!$BC$151:$CB$151,0)),0)+IFERROR(INDEX('Hoja de Trabajo para listado'!$DE$153:$DG$274,MATCH($A1018,'Hoja de Trabajo para listado'!$DE$153:$DE$1048576,0),MATCH((CUADRO!L$4&amp;$E1018),'Hoja de Trabajo para listado'!$DE$151:$DG$151,0)),0)+IFERROR(INDEX('Hoja de Trabajo para listado'!$CD$155:$DC$1048576,MATCH($A1018,'Hoja de Trabajo para listado'!$CD$155:$CD$1048576,0),MATCH((CUADRO!L$4&amp;$E1018),'Hoja de Trabajo para listado'!$CD$151:$DC$151,0)),0)</f>
        <v>0</v>
      </c>
      <c r="M1018" s="243">
        <f ca="1">+IFERROR(INDEX('Hoja de Trabajo para listado'!$A$155:$Z$1048576,MATCH($A1018,'Hoja de Trabajo para listado'!$A$155:$A$1048576,0),MATCH((CUADRO!M$4&amp;$E1018),'Hoja de Trabajo para listado'!$A$151:$Z$151,0)),0)+IFERROR(INDEX('Hoja de Trabajo para listado'!$AB$155:$BA$1048576,MATCH($A1018,'Hoja de Trabajo para listado'!$AB$155:$AB$1048576,0),MATCH((CUADRO!M$4&amp;$E1018),'Hoja de Trabajo para listado'!$AB$151:$BA$151,0)),0)+IFERROR(INDEX('Hoja de Trabajo para listado'!$BC$155:$CB$1048576,MATCH($A1018,'Hoja de Trabajo para listado'!$BC$155:$BC$1048576,0),MATCH((CUADRO!M$4&amp;$E1018),'Hoja de Trabajo para listado'!$BC$151:$CB$151,0)),0)+IFERROR(INDEX('Hoja de Trabajo para listado'!$DE$153:$DG$274,MATCH($A1018,'Hoja de Trabajo para listado'!$DE$153:$DE$1048576,0),MATCH((CUADRO!M$4&amp;$E1018),'Hoja de Trabajo para listado'!$DE$151:$DG$151,0)),0)+IFERROR(INDEX('Hoja de Trabajo para listado'!$CD$155:$DC$1048576,MATCH($A1018,'Hoja de Trabajo para listado'!$CD$155:$CD$1048576,0),MATCH((CUADRO!M$4&amp;$E1018),'Hoja de Trabajo para listado'!$CD$151:$DC$151,0)),0)</f>
        <v>0</v>
      </c>
      <c r="N1018" s="243">
        <f ca="1">+IFERROR(INDEX('Hoja de Trabajo para listado'!$A$155:$Z$1048576,MATCH($A1018,'Hoja de Trabajo para listado'!$A$155:$A$1048576,0),MATCH((CUADRO!N$4&amp;$E1018),'Hoja de Trabajo para listado'!$A$151:$Z$151,0)),0)+IFERROR(INDEX('Hoja de Trabajo para listado'!$AB$155:$BA$1048576,MATCH($A1018,'Hoja de Trabajo para listado'!$AB$155:$AB$1048576,0),MATCH((CUADRO!N$4&amp;$E1018),'Hoja de Trabajo para listado'!$AB$151:$BA$151,0)),0)+IFERROR(INDEX('Hoja de Trabajo para listado'!$BC$155:$CB$1048576,MATCH($A1018,'Hoja de Trabajo para listado'!$BC$155:$BC$1048576,0),MATCH((CUADRO!N$4&amp;$E1018),'Hoja de Trabajo para listado'!$BC$151:$CB$151,0)),0)+IFERROR(INDEX('Hoja de Trabajo para listado'!$DE$153:$DG$274,MATCH($A1018,'Hoja de Trabajo para listado'!$DE$153:$DE$1048576,0),MATCH((CUADRO!N$4&amp;$E1018),'Hoja de Trabajo para listado'!$DE$151:$DG$151,0)),0)+IFERROR(INDEX('Hoja de Trabajo para listado'!$CD$155:$DC$1048576,MATCH($A1018,'Hoja de Trabajo para listado'!$CD$155:$CD$1048576,0),MATCH((CUADRO!N$4&amp;$E1018),'Hoja de Trabajo para listado'!$CD$151:$DC$151,0)),0)</f>
        <v>0</v>
      </c>
      <c r="O1018" s="243">
        <f ca="1">+IFERROR(INDEX('Hoja de Trabajo para listado'!$A$155:$Z$1048576,MATCH($A1018,'Hoja de Trabajo para listado'!$A$155:$A$1048576,0),MATCH((CUADRO!O$4&amp;$E1018),'Hoja de Trabajo para listado'!$A$151:$Z$151,0)),0)+IFERROR(INDEX('Hoja de Trabajo para listado'!$AB$155:$BA$1048576,MATCH($A1018,'Hoja de Trabajo para listado'!$AB$155:$AB$1048576,0),MATCH((CUADRO!O$4&amp;$E1018),'Hoja de Trabajo para listado'!$AB$151:$BA$151,0)),0)+IFERROR(INDEX('Hoja de Trabajo para listado'!$BC$155:$CB$1048576,MATCH($A1018,'Hoja de Trabajo para listado'!$BC$155:$BC$1048576,0),MATCH((CUADRO!O$4&amp;$E1018),'Hoja de Trabajo para listado'!$BC$151:$CB$151,0)),0)+IFERROR(INDEX('Hoja de Trabajo para listado'!$DE$153:$DG$274,MATCH($A1018,'Hoja de Trabajo para listado'!$DE$153:$DE$1048576,0),MATCH((CUADRO!O$4&amp;$E1018),'Hoja de Trabajo para listado'!$DE$151:$DG$151,0)),0)+IFERROR(INDEX('Hoja de Trabajo para listado'!$CD$155:$DC$1048576,MATCH($A1018,'Hoja de Trabajo para listado'!$CD$155:$CD$1048576,0),MATCH((CUADRO!O$4&amp;$E1018),'Hoja de Trabajo para listado'!$CD$151:$DC$151,0)),0)</f>
        <v>0</v>
      </c>
      <c r="P1018" s="243">
        <f ca="1">+IFERROR(INDEX('Hoja de Trabajo para listado'!$A$155:$Z$1048576,MATCH($A1018,'Hoja de Trabajo para listado'!$A$155:$A$1048576,0),MATCH((CUADRO!P$4&amp;$E1018),'Hoja de Trabajo para listado'!$A$151:$Z$151,0)),0)+IFERROR(INDEX('Hoja de Trabajo para listado'!$AB$155:$BA$1048576,MATCH($A1018,'Hoja de Trabajo para listado'!$AB$155:$AB$1048576,0),MATCH((CUADRO!P$4&amp;$E1018),'Hoja de Trabajo para listado'!$AB$151:$BA$151,0)),0)+IFERROR(INDEX('Hoja de Trabajo para listado'!$BC$155:$CB$1048576,MATCH($A1018,'Hoja de Trabajo para listado'!$BC$155:$BC$1048576,0),MATCH((CUADRO!P$4&amp;$E1018),'Hoja de Trabajo para listado'!$BC$151:$CB$151,0)),0)+IFERROR(INDEX('Hoja de Trabajo para listado'!$DE$153:$DG$274,MATCH($A1018,'Hoja de Trabajo para listado'!$DE$153:$DE$1048576,0),MATCH((CUADRO!P$4&amp;$E1018),'Hoja de Trabajo para listado'!$DE$151:$DG$151,0)),0)+IFERROR(INDEX('Hoja de Trabajo para listado'!$CD$155:$DC$1048576,MATCH($A1018,'Hoja de Trabajo para listado'!$CD$155:$CD$1048576,0),MATCH((CUADRO!P$4&amp;$E1018),'Hoja de Trabajo para listado'!$CD$151:$DC$151,0)),0)</f>
        <v>0</v>
      </c>
      <c r="Q1018" s="243">
        <f ca="1">+IFERROR(INDEX('Hoja de Trabajo para listado'!$A$155:$Z$1048576,MATCH($A1018,'Hoja de Trabajo para listado'!$A$155:$A$1048576,0),MATCH((CUADRO!Q$4&amp;$E1018),'Hoja de Trabajo para listado'!$A$151:$Z$151,0)),0)+IFERROR(INDEX('Hoja de Trabajo para listado'!$AB$155:$BA$1048576,MATCH($A1018,'Hoja de Trabajo para listado'!$AB$155:$AB$1048576,0),MATCH((CUADRO!Q$4&amp;$E1018),'Hoja de Trabajo para listado'!$AB$151:$BA$151,0)),0)+IFERROR(INDEX('Hoja de Trabajo para listado'!$BC$155:$CB$1048576,MATCH($A1018,'Hoja de Trabajo para listado'!$BC$155:$BC$1048576,0),MATCH((CUADRO!Q$4&amp;$E1018),'Hoja de Trabajo para listado'!$BC$151:$CB$151,0)),0)+IFERROR(INDEX('Hoja de Trabajo para listado'!$DE$153:$DG$274,MATCH($A1018,'Hoja de Trabajo para listado'!$DE$153:$DE$1048576,0),MATCH((CUADRO!Q$4&amp;$E1018),'Hoja de Trabajo para listado'!$DE$151:$DG$151,0)),0)+IFERROR(INDEX('Hoja de Trabajo para listado'!$CD$155:$DC$1048576,MATCH($A1018,'Hoja de Trabajo para listado'!$CD$155:$CD$1048576,0),MATCH((CUADRO!Q$4&amp;$E1018),'Hoja de Trabajo para listado'!$CD$151:$DC$151,0)),0)</f>
        <v>0</v>
      </c>
      <c r="R1018" s="243">
        <f t="shared" ca="1" si="30"/>
        <v>0</v>
      </c>
      <c r="S1018" s="247">
        <f ca="1">+R1017+R1018</f>
        <v>0</v>
      </c>
      <c r="T1018" s="243">
        <f ca="1">+S1018</f>
        <v>0</v>
      </c>
      <c r="U1018" s="242">
        <f t="shared" si="31"/>
        <v>2</v>
      </c>
    </row>
    <row r="1019" spans="1:21" customFormat="1" ht="15" hidden="1" customHeight="1">
      <c r="A1019" s="32">
        <v>1742</v>
      </c>
      <c r="B1019" s="381">
        <f>+A1019</f>
        <v>1742</v>
      </c>
      <c r="C1019" s="245" t="str">
        <f>+VLOOKUP(A1019,bd_lista!$A$3:$C$592,3,FALSE)</f>
        <v>Gobierno Autónomo Municipal de Saipina</v>
      </c>
      <c r="D1019" s="383" t="str">
        <f>+C1019</f>
        <v>Gobierno Autónomo Municipal de Saipina</v>
      </c>
      <c r="E1019" s="240" t="s">
        <v>683</v>
      </c>
      <c r="F1019" s="241">
        <f ca="1">+IFERROR(INDEX('Hoja de Trabajo para listado'!$A$155:$Z$1048576,MATCH($A1019,'Hoja de Trabajo para listado'!$A$155:$A$1048576,0),MATCH((CUADRO!F$4&amp;$E1019),'Hoja de Trabajo para listado'!$A$151:$Z$151,0)),0)+IFERROR(INDEX('Hoja de Trabajo para listado'!$AB$155:$BA$1048576,MATCH($A1019,'Hoja de Trabajo para listado'!$AB$155:$AB$1048576,0),MATCH((CUADRO!F$4&amp;$E1019),'Hoja de Trabajo para listado'!$AB$151:$BA$151,0)),0)+IFERROR(INDEX('Hoja de Trabajo para listado'!$BC$155:$CB$1048576,MATCH($A1019,'Hoja de Trabajo para listado'!$BC$155:$BC$1048576,0),MATCH((CUADRO!F$4&amp;$E1019),'Hoja de Trabajo para listado'!$BC$151:$CB$151,0)),0)+IFERROR(INDEX('Hoja de Trabajo para listado'!$DE$153:$DG$274,MATCH($A1019,'Hoja de Trabajo para listado'!$DE$153:$DE$1048576,0),MATCH((CUADRO!F$4&amp;$E1019),'Hoja de Trabajo para listado'!$DE$151:$DG$151,0)),0)+IFERROR(INDEX('Hoja de Trabajo para listado'!$CD$155:$DC$1048576,MATCH($A1019,'Hoja de Trabajo para listado'!$CD$155:$CD$1048576,0),MATCH((CUADRO!F$4&amp;$E1019),'Hoja de Trabajo para listado'!$CD$151:$DC$151,0)),0)</f>
        <v>0</v>
      </c>
      <c r="G1019" s="241">
        <f ca="1">+IFERROR(INDEX('Hoja de Trabajo para listado'!$A$155:$Z$1048576,MATCH($A1019,'Hoja de Trabajo para listado'!$A$155:$A$1048576,0),MATCH((CUADRO!G$4&amp;$E1019),'Hoja de Trabajo para listado'!$A$151:$Z$151,0)),0)+IFERROR(INDEX('Hoja de Trabajo para listado'!$AB$155:$BA$1048576,MATCH($A1019,'Hoja de Trabajo para listado'!$AB$155:$AB$1048576,0),MATCH((CUADRO!G$4&amp;$E1019),'Hoja de Trabajo para listado'!$AB$151:$BA$151,0)),0)+IFERROR(INDEX('Hoja de Trabajo para listado'!$BC$155:$CB$1048576,MATCH($A1019,'Hoja de Trabajo para listado'!$BC$155:$BC$1048576,0),MATCH((CUADRO!G$4&amp;$E1019),'Hoja de Trabajo para listado'!$BC$151:$CB$151,0)),0)+IFERROR(INDEX('Hoja de Trabajo para listado'!$DE$153:$DG$274,MATCH($A1019,'Hoja de Trabajo para listado'!$DE$153:$DE$1048576,0),MATCH((CUADRO!G$4&amp;$E1019),'Hoja de Trabajo para listado'!$DE$151:$DG$151,0)),0)+IFERROR(INDEX('Hoja de Trabajo para listado'!$CD$155:$DC$1048576,MATCH($A1019,'Hoja de Trabajo para listado'!$CD$155:$CD$1048576,0),MATCH((CUADRO!G$4&amp;$E1019),'Hoja de Trabajo para listado'!$CD$151:$DC$151,0)),0)</f>
        <v>0</v>
      </c>
      <c r="H1019" s="241">
        <f ca="1">+IFERROR(INDEX('Hoja de Trabajo para listado'!$A$155:$Z$1048576,MATCH($A1019,'Hoja de Trabajo para listado'!$A$155:$A$1048576,0),MATCH((CUADRO!H$4&amp;$E1019),'Hoja de Trabajo para listado'!$A$151:$Z$151,0)),0)+IFERROR(INDEX('Hoja de Trabajo para listado'!$AB$155:$BA$1048576,MATCH($A1019,'Hoja de Trabajo para listado'!$AB$155:$AB$1048576,0),MATCH((CUADRO!H$4&amp;$E1019),'Hoja de Trabajo para listado'!$AB$151:$BA$151,0)),0)+IFERROR(INDEX('Hoja de Trabajo para listado'!$BC$155:$CB$1048576,MATCH($A1019,'Hoja de Trabajo para listado'!$BC$155:$BC$1048576,0),MATCH((CUADRO!H$4&amp;$E1019),'Hoja de Trabajo para listado'!$BC$151:$CB$151,0)),0)+IFERROR(INDEX('Hoja de Trabajo para listado'!$DE$153:$DG$274,MATCH($A1019,'Hoja de Trabajo para listado'!$DE$153:$DE$1048576,0),MATCH((CUADRO!H$4&amp;$E1019),'Hoja de Trabajo para listado'!$DE$151:$DG$151,0)),0)+IFERROR(INDEX('Hoja de Trabajo para listado'!$CD$155:$DC$1048576,MATCH($A1019,'Hoja de Trabajo para listado'!$CD$155:$CD$1048576,0),MATCH((CUADRO!H$4&amp;$E1019),'Hoja de Trabajo para listado'!$CD$151:$DC$151,0)),0)</f>
        <v>0</v>
      </c>
      <c r="I1019" s="241">
        <f ca="1">+IFERROR(INDEX('Hoja de Trabajo para listado'!$A$155:$Z$1048576,MATCH($A1019,'Hoja de Trabajo para listado'!$A$155:$A$1048576,0),MATCH((CUADRO!I$4&amp;$E1019),'Hoja de Trabajo para listado'!$A$151:$Z$151,0)),0)+IFERROR(INDEX('Hoja de Trabajo para listado'!$AB$155:$BA$1048576,MATCH($A1019,'Hoja de Trabajo para listado'!$AB$155:$AB$1048576,0),MATCH((CUADRO!I$4&amp;$E1019),'Hoja de Trabajo para listado'!$AB$151:$BA$151,0)),0)+IFERROR(INDEX('Hoja de Trabajo para listado'!$BC$155:$CB$1048576,MATCH($A1019,'Hoja de Trabajo para listado'!$BC$155:$BC$1048576,0),MATCH((CUADRO!I$4&amp;$E1019),'Hoja de Trabajo para listado'!$BC$151:$CB$151,0)),0)+IFERROR(INDEX('Hoja de Trabajo para listado'!$DE$153:$DG$274,MATCH($A1019,'Hoja de Trabajo para listado'!$DE$153:$DE$1048576,0),MATCH((CUADRO!I$4&amp;$E1019),'Hoja de Trabajo para listado'!$DE$151:$DG$151,0)),0)+IFERROR(INDEX('Hoja de Trabajo para listado'!$CD$155:$DC$1048576,MATCH($A1019,'Hoja de Trabajo para listado'!$CD$155:$CD$1048576,0),MATCH((CUADRO!I$4&amp;$E1019),'Hoja de Trabajo para listado'!$CD$151:$DC$151,0)),0)</f>
        <v>0</v>
      </c>
      <c r="J1019" s="241">
        <f ca="1">+IFERROR(INDEX('Hoja de Trabajo para listado'!$A$155:$Z$1048576,MATCH($A1019,'Hoja de Trabajo para listado'!$A$155:$A$1048576,0),MATCH((CUADRO!J$4&amp;$E1019),'Hoja de Trabajo para listado'!$A$151:$Z$151,0)),0)+IFERROR(INDEX('Hoja de Trabajo para listado'!$AB$155:$BA$1048576,MATCH($A1019,'Hoja de Trabajo para listado'!$AB$155:$AB$1048576,0),MATCH((CUADRO!J$4&amp;$E1019),'Hoja de Trabajo para listado'!$AB$151:$BA$151,0)),0)+IFERROR(INDEX('Hoja de Trabajo para listado'!$BC$155:$CB$1048576,MATCH($A1019,'Hoja de Trabajo para listado'!$BC$155:$BC$1048576,0),MATCH((CUADRO!J$4&amp;$E1019),'Hoja de Trabajo para listado'!$BC$151:$CB$151,0)),0)+IFERROR(INDEX('Hoja de Trabajo para listado'!$DE$153:$DG$274,MATCH($A1019,'Hoja de Trabajo para listado'!$DE$153:$DE$1048576,0),MATCH((CUADRO!J$4&amp;$E1019),'Hoja de Trabajo para listado'!$DE$151:$DG$151,0)),0)+IFERROR(INDEX('Hoja de Trabajo para listado'!$CD$155:$DC$1048576,MATCH($A1019,'Hoja de Trabajo para listado'!$CD$155:$CD$1048576,0),MATCH((CUADRO!J$4&amp;$E1019),'Hoja de Trabajo para listado'!$CD$151:$DC$151,0)),0)</f>
        <v>0</v>
      </c>
      <c r="K1019" s="241">
        <f ca="1">+IFERROR(INDEX('Hoja de Trabajo para listado'!$A$155:$Z$1048576,MATCH($A1019,'Hoja de Trabajo para listado'!$A$155:$A$1048576,0),MATCH((CUADRO!K$4&amp;$E1019),'Hoja de Trabajo para listado'!$A$151:$Z$151,0)),0)+IFERROR(INDEX('Hoja de Trabajo para listado'!$AB$155:$BA$1048576,MATCH($A1019,'Hoja de Trabajo para listado'!$AB$155:$AB$1048576,0),MATCH((CUADRO!K$4&amp;$E1019),'Hoja de Trabajo para listado'!$AB$151:$BA$151,0)),0)+IFERROR(INDEX('Hoja de Trabajo para listado'!$BC$155:$CB$1048576,MATCH($A1019,'Hoja de Trabajo para listado'!$BC$155:$BC$1048576,0),MATCH((CUADRO!K$4&amp;$E1019),'Hoja de Trabajo para listado'!$BC$151:$CB$151,0)),0)+IFERROR(INDEX('Hoja de Trabajo para listado'!$DE$153:$DG$274,MATCH($A1019,'Hoja de Trabajo para listado'!$DE$153:$DE$1048576,0),MATCH((CUADRO!K$4&amp;$E1019),'Hoja de Trabajo para listado'!$DE$151:$DG$151,0)),0)+IFERROR(INDEX('Hoja de Trabajo para listado'!$CD$155:$DC$1048576,MATCH($A1019,'Hoja de Trabajo para listado'!$CD$155:$CD$1048576,0),MATCH((CUADRO!K$4&amp;$E1019),'Hoja de Trabajo para listado'!$CD$151:$DC$151,0)),0)</f>
        <v>0</v>
      </c>
      <c r="L1019" s="241">
        <f ca="1">+IFERROR(INDEX('Hoja de Trabajo para listado'!$A$155:$Z$1048576,MATCH($A1019,'Hoja de Trabajo para listado'!$A$155:$A$1048576,0),MATCH((CUADRO!L$4&amp;$E1019),'Hoja de Trabajo para listado'!$A$151:$Z$151,0)),0)+IFERROR(INDEX('Hoja de Trabajo para listado'!$AB$155:$BA$1048576,MATCH($A1019,'Hoja de Trabajo para listado'!$AB$155:$AB$1048576,0),MATCH((CUADRO!L$4&amp;$E1019),'Hoja de Trabajo para listado'!$AB$151:$BA$151,0)),0)+IFERROR(INDEX('Hoja de Trabajo para listado'!$BC$155:$CB$1048576,MATCH($A1019,'Hoja de Trabajo para listado'!$BC$155:$BC$1048576,0),MATCH((CUADRO!L$4&amp;$E1019),'Hoja de Trabajo para listado'!$BC$151:$CB$151,0)),0)+IFERROR(INDEX('Hoja de Trabajo para listado'!$DE$153:$DG$274,MATCH($A1019,'Hoja de Trabajo para listado'!$DE$153:$DE$1048576,0),MATCH((CUADRO!L$4&amp;$E1019),'Hoja de Trabajo para listado'!$DE$151:$DG$151,0)),0)+IFERROR(INDEX('Hoja de Trabajo para listado'!$CD$155:$DC$1048576,MATCH($A1019,'Hoja de Trabajo para listado'!$CD$155:$CD$1048576,0),MATCH((CUADRO!L$4&amp;$E1019),'Hoja de Trabajo para listado'!$CD$151:$DC$151,0)),0)</f>
        <v>0</v>
      </c>
      <c r="M1019" s="241">
        <f ca="1">+IFERROR(INDEX('Hoja de Trabajo para listado'!$A$155:$Z$1048576,MATCH($A1019,'Hoja de Trabajo para listado'!$A$155:$A$1048576,0),MATCH((CUADRO!M$4&amp;$E1019),'Hoja de Trabajo para listado'!$A$151:$Z$151,0)),0)+IFERROR(INDEX('Hoja de Trabajo para listado'!$AB$155:$BA$1048576,MATCH($A1019,'Hoja de Trabajo para listado'!$AB$155:$AB$1048576,0),MATCH((CUADRO!M$4&amp;$E1019),'Hoja de Trabajo para listado'!$AB$151:$BA$151,0)),0)+IFERROR(INDEX('Hoja de Trabajo para listado'!$BC$155:$CB$1048576,MATCH($A1019,'Hoja de Trabajo para listado'!$BC$155:$BC$1048576,0),MATCH((CUADRO!M$4&amp;$E1019),'Hoja de Trabajo para listado'!$BC$151:$CB$151,0)),0)+IFERROR(INDEX('Hoja de Trabajo para listado'!$DE$153:$DG$274,MATCH($A1019,'Hoja de Trabajo para listado'!$DE$153:$DE$1048576,0),MATCH((CUADRO!M$4&amp;$E1019),'Hoja de Trabajo para listado'!$DE$151:$DG$151,0)),0)+IFERROR(INDEX('Hoja de Trabajo para listado'!$CD$155:$DC$1048576,MATCH($A1019,'Hoja de Trabajo para listado'!$CD$155:$CD$1048576,0),MATCH((CUADRO!M$4&amp;$E1019),'Hoja de Trabajo para listado'!$CD$151:$DC$151,0)),0)</f>
        <v>0</v>
      </c>
      <c r="N1019" s="241">
        <f ca="1">+IFERROR(INDEX('Hoja de Trabajo para listado'!$A$155:$Z$1048576,MATCH($A1019,'Hoja de Trabajo para listado'!$A$155:$A$1048576,0),MATCH((CUADRO!N$4&amp;$E1019),'Hoja de Trabajo para listado'!$A$151:$Z$151,0)),0)+IFERROR(INDEX('Hoja de Trabajo para listado'!$AB$155:$BA$1048576,MATCH($A1019,'Hoja de Trabajo para listado'!$AB$155:$AB$1048576,0),MATCH((CUADRO!N$4&amp;$E1019),'Hoja de Trabajo para listado'!$AB$151:$BA$151,0)),0)+IFERROR(INDEX('Hoja de Trabajo para listado'!$BC$155:$CB$1048576,MATCH($A1019,'Hoja de Trabajo para listado'!$BC$155:$BC$1048576,0),MATCH((CUADRO!N$4&amp;$E1019),'Hoja de Trabajo para listado'!$BC$151:$CB$151,0)),0)+IFERROR(INDEX('Hoja de Trabajo para listado'!$DE$153:$DG$274,MATCH($A1019,'Hoja de Trabajo para listado'!$DE$153:$DE$1048576,0),MATCH((CUADRO!N$4&amp;$E1019),'Hoja de Trabajo para listado'!$DE$151:$DG$151,0)),0)+IFERROR(INDEX('Hoja de Trabajo para listado'!$CD$155:$DC$1048576,MATCH($A1019,'Hoja de Trabajo para listado'!$CD$155:$CD$1048576,0),MATCH((CUADRO!N$4&amp;$E1019),'Hoja de Trabajo para listado'!$CD$151:$DC$151,0)),0)</f>
        <v>0</v>
      </c>
      <c r="O1019" s="241">
        <f ca="1">+IFERROR(INDEX('Hoja de Trabajo para listado'!$A$155:$Z$1048576,MATCH($A1019,'Hoja de Trabajo para listado'!$A$155:$A$1048576,0),MATCH((CUADRO!O$4&amp;$E1019),'Hoja de Trabajo para listado'!$A$151:$Z$151,0)),0)+IFERROR(INDEX('Hoja de Trabajo para listado'!$AB$155:$BA$1048576,MATCH($A1019,'Hoja de Trabajo para listado'!$AB$155:$AB$1048576,0),MATCH((CUADRO!O$4&amp;$E1019),'Hoja de Trabajo para listado'!$AB$151:$BA$151,0)),0)+IFERROR(INDEX('Hoja de Trabajo para listado'!$BC$155:$CB$1048576,MATCH($A1019,'Hoja de Trabajo para listado'!$BC$155:$BC$1048576,0),MATCH((CUADRO!O$4&amp;$E1019),'Hoja de Trabajo para listado'!$BC$151:$CB$151,0)),0)+IFERROR(INDEX('Hoja de Trabajo para listado'!$DE$153:$DG$274,MATCH($A1019,'Hoja de Trabajo para listado'!$DE$153:$DE$1048576,0),MATCH((CUADRO!O$4&amp;$E1019),'Hoja de Trabajo para listado'!$DE$151:$DG$151,0)),0)+IFERROR(INDEX('Hoja de Trabajo para listado'!$CD$155:$DC$1048576,MATCH($A1019,'Hoja de Trabajo para listado'!$CD$155:$CD$1048576,0),MATCH((CUADRO!O$4&amp;$E1019),'Hoja de Trabajo para listado'!$CD$151:$DC$151,0)),0)</f>
        <v>0</v>
      </c>
      <c r="P1019" s="241">
        <f ca="1">+IFERROR(INDEX('Hoja de Trabajo para listado'!$A$155:$Z$1048576,MATCH($A1019,'Hoja de Trabajo para listado'!$A$155:$A$1048576,0),MATCH((CUADRO!P$4&amp;$E1019),'Hoja de Trabajo para listado'!$A$151:$Z$151,0)),0)+IFERROR(INDEX('Hoja de Trabajo para listado'!$AB$155:$BA$1048576,MATCH($A1019,'Hoja de Trabajo para listado'!$AB$155:$AB$1048576,0),MATCH((CUADRO!P$4&amp;$E1019),'Hoja de Trabajo para listado'!$AB$151:$BA$151,0)),0)+IFERROR(INDEX('Hoja de Trabajo para listado'!$BC$155:$CB$1048576,MATCH($A1019,'Hoja de Trabajo para listado'!$BC$155:$BC$1048576,0),MATCH((CUADRO!P$4&amp;$E1019),'Hoja de Trabajo para listado'!$BC$151:$CB$151,0)),0)+IFERROR(INDEX('Hoja de Trabajo para listado'!$DE$153:$DG$274,MATCH($A1019,'Hoja de Trabajo para listado'!$DE$153:$DE$1048576,0),MATCH((CUADRO!P$4&amp;$E1019),'Hoja de Trabajo para listado'!$DE$151:$DG$151,0)),0)+IFERROR(INDEX('Hoja de Trabajo para listado'!$CD$155:$DC$1048576,MATCH($A1019,'Hoja de Trabajo para listado'!$CD$155:$CD$1048576,0),MATCH((CUADRO!P$4&amp;$E1019),'Hoja de Trabajo para listado'!$CD$151:$DC$151,0)),0)</f>
        <v>0</v>
      </c>
      <c r="Q1019" s="241">
        <f ca="1">+IFERROR(INDEX('Hoja de Trabajo para listado'!$A$155:$Z$1048576,MATCH($A1019,'Hoja de Trabajo para listado'!$A$155:$A$1048576,0),MATCH((CUADRO!Q$4&amp;$E1019),'Hoja de Trabajo para listado'!$A$151:$Z$151,0)),0)+IFERROR(INDEX('Hoja de Trabajo para listado'!$AB$155:$BA$1048576,MATCH($A1019,'Hoja de Trabajo para listado'!$AB$155:$AB$1048576,0),MATCH((CUADRO!Q$4&amp;$E1019),'Hoja de Trabajo para listado'!$AB$151:$BA$151,0)),0)+IFERROR(INDEX('Hoja de Trabajo para listado'!$BC$155:$CB$1048576,MATCH($A1019,'Hoja de Trabajo para listado'!$BC$155:$BC$1048576,0),MATCH((CUADRO!Q$4&amp;$E1019),'Hoja de Trabajo para listado'!$BC$151:$CB$151,0)),0)+IFERROR(INDEX('Hoja de Trabajo para listado'!$DE$153:$DG$274,MATCH($A1019,'Hoja de Trabajo para listado'!$DE$153:$DE$1048576,0),MATCH((CUADRO!Q$4&amp;$E1019),'Hoja de Trabajo para listado'!$DE$151:$DG$151,0)),0)+IFERROR(INDEX('Hoja de Trabajo para listado'!$CD$155:$DC$1048576,MATCH($A1019,'Hoja de Trabajo para listado'!$CD$155:$CD$1048576,0),MATCH((CUADRO!Q$4&amp;$E1019),'Hoja de Trabajo para listado'!$CD$151:$DC$151,0)),0)</f>
        <v>0</v>
      </c>
      <c r="R1019" s="241">
        <f t="shared" ca="1" si="30"/>
        <v>0</v>
      </c>
      <c r="S1019" s="264"/>
      <c r="T1019" s="241">
        <f ca="1">+T1020</f>
        <v>0</v>
      </c>
      <c r="U1019" s="240">
        <f t="shared" si="31"/>
        <v>1</v>
      </c>
    </row>
    <row r="1020" spans="1:21" customFormat="1" ht="15" hidden="1" customHeight="1">
      <c r="A1020" s="32">
        <v>1742</v>
      </c>
      <c r="B1020" s="382"/>
      <c r="C1020" s="245" t="str">
        <f>+VLOOKUP(A1020,bd_lista!$A$3:$C$592,3,FALSE)</f>
        <v>Gobierno Autónomo Municipal de Saipina</v>
      </c>
      <c r="D1020" s="384"/>
      <c r="E1020" s="242" t="s">
        <v>684</v>
      </c>
      <c r="F1020" s="243">
        <f ca="1">+IFERROR(INDEX('Hoja de Trabajo para listado'!$A$155:$Z$1048576,MATCH($A1020,'Hoja de Trabajo para listado'!$A$155:$A$1048576,0),MATCH((CUADRO!F$4&amp;$E1020),'Hoja de Trabajo para listado'!$A$151:$Z$151,0)),0)+IFERROR(INDEX('Hoja de Trabajo para listado'!$AB$155:$BA$1048576,MATCH($A1020,'Hoja de Trabajo para listado'!$AB$155:$AB$1048576,0),MATCH((CUADRO!F$4&amp;$E1020),'Hoja de Trabajo para listado'!$AB$151:$BA$151,0)),0)+IFERROR(INDEX('Hoja de Trabajo para listado'!$BC$155:$CB$1048576,MATCH($A1020,'Hoja de Trabajo para listado'!$BC$155:$BC$1048576,0),MATCH((CUADRO!F$4&amp;$E1020),'Hoja de Trabajo para listado'!$BC$151:$CB$151,0)),0)+IFERROR(INDEX('Hoja de Trabajo para listado'!$DE$153:$DG$274,MATCH($A1020,'Hoja de Trabajo para listado'!$DE$153:$DE$1048576,0),MATCH((CUADRO!F$4&amp;$E1020),'Hoja de Trabajo para listado'!$DE$151:$DG$151,0)),0)+IFERROR(INDEX('Hoja de Trabajo para listado'!$CD$155:$DC$1048576,MATCH($A1020,'Hoja de Trabajo para listado'!$CD$155:$CD$1048576,0),MATCH((CUADRO!F$4&amp;$E1020),'Hoja de Trabajo para listado'!$CD$151:$DC$151,0)),0)</f>
        <v>0</v>
      </c>
      <c r="G1020" s="243">
        <f ca="1">+IFERROR(INDEX('Hoja de Trabajo para listado'!$A$155:$Z$1048576,MATCH($A1020,'Hoja de Trabajo para listado'!$A$155:$A$1048576,0),MATCH((CUADRO!G$4&amp;$E1020),'Hoja de Trabajo para listado'!$A$151:$Z$151,0)),0)+IFERROR(INDEX('Hoja de Trabajo para listado'!$AB$155:$BA$1048576,MATCH($A1020,'Hoja de Trabajo para listado'!$AB$155:$AB$1048576,0),MATCH((CUADRO!G$4&amp;$E1020),'Hoja de Trabajo para listado'!$AB$151:$BA$151,0)),0)+IFERROR(INDEX('Hoja de Trabajo para listado'!$BC$155:$CB$1048576,MATCH($A1020,'Hoja de Trabajo para listado'!$BC$155:$BC$1048576,0),MATCH((CUADRO!G$4&amp;$E1020),'Hoja de Trabajo para listado'!$BC$151:$CB$151,0)),0)+IFERROR(INDEX('Hoja de Trabajo para listado'!$DE$153:$DG$274,MATCH($A1020,'Hoja de Trabajo para listado'!$DE$153:$DE$1048576,0),MATCH((CUADRO!G$4&amp;$E1020),'Hoja de Trabajo para listado'!$DE$151:$DG$151,0)),0)+IFERROR(INDEX('Hoja de Trabajo para listado'!$CD$155:$DC$1048576,MATCH($A1020,'Hoja de Trabajo para listado'!$CD$155:$CD$1048576,0),MATCH((CUADRO!G$4&amp;$E1020),'Hoja de Trabajo para listado'!$CD$151:$DC$151,0)),0)</f>
        <v>0</v>
      </c>
      <c r="H1020" s="243">
        <f ca="1">+IFERROR(INDEX('Hoja de Trabajo para listado'!$A$155:$Z$1048576,MATCH($A1020,'Hoja de Trabajo para listado'!$A$155:$A$1048576,0),MATCH((CUADRO!H$4&amp;$E1020),'Hoja de Trabajo para listado'!$A$151:$Z$151,0)),0)+IFERROR(INDEX('Hoja de Trabajo para listado'!$AB$155:$BA$1048576,MATCH($A1020,'Hoja de Trabajo para listado'!$AB$155:$AB$1048576,0),MATCH((CUADRO!H$4&amp;$E1020),'Hoja de Trabajo para listado'!$AB$151:$BA$151,0)),0)+IFERROR(INDEX('Hoja de Trabajo para listado'!$BC$155:$CB$1048576,MATCH($A1020,'Hoja de Trabajo para listado'!$BC$155:$BC$1048576,0),MATCH((CUADRO!H$4&amp;$E1020),'Hoja de Trabajo para listado'!$BC$151:$CB$151,0)),0)+IFERROR(INDEX('Hoja de Trabajo para listado'!$DE$153:$DG$274,MATCH($A1020,'Hoja de Trabajo para listado'!$DE$153:$DE$1048576,0),MATCH((CUADRO!H$4&amp;$E1020),'Hoja de Trabajo para listado'!$DE$151:$DG$151,0)),0)+IFERROR(INDEX('Hoja de Trabajo para listado'!$CD$155:$DC$1048576,MATCH($A1020,'Hoja de Trabajo para listado'!$CD$155:$CD$1048576,0),MATCH((CUADRO!H$4&amp;$E1020),'Hoja de Trabajo para listado'!$CD$151:$DC$151,0)),0)</f>
        <v>0</v>
      </c>
      <c r="I1020" s="243">
        <f ca="1">+IFERROR(INDEX('Hoja de Trabajo para listado'!$A$155:$Z$1048576,MATCH($A1020,'Hoja de Trabajo para listado'!$A$155:$A$1048576,0),MATCH((CUADRO!I$4&amp;$E1020),'Hoja de Trabajo para listado'!$A$151:$Z$151,0)),0)+IFERROR(INDEX('Hoja de Trabajo para listado'!$AB$155:$BA$1048576,MATCH($A1020,'Hoja de Trabajo para listado'!$AB$155:$AB$1048576,0),MATCH((CUADRO!I$4&amp;$E1020),'Hoja de Trabajo para listado'!$AB$151:$BA$151,0)),0)+IFERROR(INDEX('Hoja de Trabajo para listado'!$BC$155:$CB$1048576,MATCH($A1020,'Hoja de Trabajo para listado'!$BC$155:$BC$1048576,0),MATCH((CUADRO!I$4&amp;$E1020),'Hoja de Trabajo para listado'!$BC$151:$CB$151,0)),0)+IFERROR(INDEX('Hoja de Trabajo para listado'!$DE$153:$DG$274,MATCH($A1020,'Hoja de Trabajo para listado'!$DE$153:$DE$1048576,0),MATCH((CUADRO!I$4&amp;$E1020),'Hoja de Trabajo para listado'!$DE$151:$DG$151,0)),0)+IFERROR(INDEX('Hoja de Trabajo para listado'!$CD$155:$DC$1048576,MATCH($A1020,'Hoja de Trabajo para listado'!$CD$155:$CD$1048576,0),MATCH((CUADRO!I$4&amp;$E1020),'Hoja de Trabajo para listado'!$CD$151:$DC$151,0)),0)</f>
        <v>0</v>
      </c>
      <c r="J1020" s="243">
        <f ca="1">+IFERROR(INDEX('Hoja de Trabajo para listado'!$A$155:$Z$1048576,MATCH($A1020,'Hoja de Trabajo para listado'!$A$155:$A$1048576,0),MATCH((CUADRO!J$4&amp;$E1020),'Hoja de Trabajo para listado'!$A$151:$Z$151,0)),0)+IFERROR(INDEX('Hoja de Trabajo para listado'!$AB$155:$BA$1048576,MATCH($A1020,'Hoja de Trabajo para listado'!$AB$155:$AB$1048576,0),MATCH((CUADRO!J$4&amp;$E1020),'Hoja de Trabajo para listado'!$AB$151:$BA$151,0)),0)+IFERROR(INDEX('Hoja de Trabajo para listado'!$BC$155:$CB$1048576,MATCH($A1020,'Hoja de Trabajo para listado'!$BC$155:$BC$1048576,0),MATCH((CUADRO!J$4&amp;$E1020),'Hoja de Trabajo para listado'!$BC$151:$CB$151,0)),0)+IFERROR(INDEX('Hoja de Trabajo para listado'!$DE$153:$DG$274,MATCH($A1020,'Hoja de Trabajo para listado'!$DE$153:$DE$1048576,0),MATCH((CUADRO!J$4&amp;$E1020),'Hoja de Trabajo para listado'!$DE$151:$DG$151,0)),0)+IFERROR(INDEX('Hoja de Trabajo para listado'!$CD$155:$DC$1048576,MATCH($A1020,'Hoja de Trabajo para listado'!$CD$155:$CD$1048576,0),MATCH((CUADRO!J$4&amp;$E1020),'Hoja de Trabajo para listado'!$CD$151:$DC$151,0)),0)</f>
        <v>0</v>
      </c>
      <c r="K1020" s="243">
        <f ca="1">+IFERROR(INDEX('Hoja de Trabajo para listado'!$A$155:$Z$1048576,MATCH($A1020,'Hoja de Trabajo para listado'!$A$155:$A$1048576,0),MATCH((CUADRO!K$4&amp;$E1020),'Hoja de Trabajo para listado'!$A$151:$Z$151,0)),0)+IFERROR(INDEX('Hoja de Trabajo para listado'!$AB$155:$BA$1048576,MATCH($A1020,'Hoja de Trabajo para listado'!$AB$155:$AB$1048576,0),MATCH((CUADRO!K$4&amp;$E1020),'Hoja de Trabajo para listado'!$AB$151:$BA$151,0)),0)+IFERROR(INDEX('Hoja de Trabajo para listado'!$BC$155:$CB$1048576,MATCH($A1020,'Hoja de Trabajo para listado'!$BC$155:$BC$1048576,0),MATCH((CUADRO!K$4&amp;$E1020),'Hoja de Trabajo para listado'!$BC$151:$CB$151,0)),0)+IFERROR(INDEX('Hoja de Trabajo para listado'!$DE$153:$DG$274,MATCH($A1020,'Hoja de Trabajo para listado'!$DE$153:$DE$1048576,0),MATCH((CUADRO!K$4&amp;$E1020),'Hoja de Trabajo para listado'!$DE$151:$DG$151,0)),0)+IFERROR(INDEX('Hoja de Trabajo para listado'!$CD$155:$DC$1048576,MATCH($A1020,'Hoja de Trabajo para listado'!$CD$155:$CD$1048576,0),MATCH((CUADRO!K$4&amp;$E1020),'Hoja de Trabajo para listado'!$CD$151:$DC$151,0)),0)</f>
        <v>0</v>
      </c>
      <c r="L1020" s="243">
        <f ca="1">+IFERROR(INDEX('Hoja de Trabajo para listado'!$A$155:$Z$1048576,MATCH($A1020,'Hoja de Trabajo para listado'!$A$155:$A$1048576,0),MATCH((CUADRO!L$4&amp;$E1020),'Hoja de Trabajo para listado'!$A$151:$Z$151,0)),0)+IFERROR(INDEX('Hoja de Trabajo para listado'!$AB$155:$BA$1048576,MATCH($A1020,'Hoja de Trabajo para listado'!$AB$155:$AB$1048576,0),MATCH((CUADRO!L$4&amp;$E1020),'Hoja de Trabajo para listado'!$AB$151:$BA$151,0)),0)+IFERROR(INDEX('Hoja de Trabajo para listado'!$BC$155:$CB$1048576,MATCH($A1020,'Hoja de Trabajo para listado'!$BC$155:$BC$1048576,0),MATCH((CUADRO!L$4&amp;$E1020),'Hoja de Trabajo para listado'!$BC$151:$CB$151,0)),0)+IFERROR(INDEX('Hoja de Trabajo para listado'!$DE$153:$DG$274,MATCH($A1020,'Hoja de Trabajo para listado'!$DE$153:$DE$1048576,0),MATCH((CUADRO!L$4&amp;$E1020),'Hoja de Trabajo para listado'!$DE$151:$DG$151,0)),0)+IFERROR(INDEX('Hoja de Trabajo para listado'!$CD$155:$DC$1048576,MATCH($A1020,'Hoja de Trabajo para listado'!$CD$155:$CD$1048576,0),MATCH((CUADRO!L$4&amp;$E1020),'Hoja de Trabajo para listado'!$CD$151:$DC$151,0)),0)</f>
        <v>0</v>
      </c>
      <c r="M1020" s="243">
        <f ca="1">+IFERROR(INDEX('Hoja de Trabajo para listado'!$A$155:$Z$1048576,MATCH($A1020,'Hoja de Trabajo para listado'!$A$155:$A$1048576,0),MATCH((CUADRO!M$4&amp;$E1020),'Hoja de Trabajo para listado'!$A$151:$Z$151,0)),0)+IFERROR(INDEX('Hoja de Trabajo para listado'!$AB$155:$BA$1048576,MATCH($A1020,'Hoja de Trabajo para listado'!$AB$155:$AB$1048576,0),MATCH((CUADRO!M$4&amp;$E1020),'Hoja de Trabajo para listado'!$AB$151:$BA$151,0)),0)+IFERROR(INDEX('Hoja de Trabajo para listado'!$BC$155:$CB$1048576,MATCH($A1020,'Hoja de Trabajo para listado'!$BC$155:$BC$1048576,0),MATCH((CUADRO!M$4&amp;$E1020),'Hoja de Trabajo para listado'!$BC$151:$CB$151,0)),0)+IFERROR(INDEX('Hoja de Trabajo para listado'!$DE$153:$DG$274,MATCH($A1020,'Hoja de Trabajo para listado'!$DE$153:$DE$1048576,0),MATCH((CUADRO!M$4&amp;$E1020),'Hoja de Trabajo para listado'!$DE$151:$DG$151,0)),0)+IFERROR(INDEX('Hoja de Trabajo para listado'!$CD$155:$DC$1048576,MATCH($A1020,'Hoja de Trabajo para listado'!$CD$155:$CD$1048576,0),MATCH((CUADRO!M$4&amp;$E1020),'Hoja de Trabajo para listado'!$CD$151:$DC$151,0)),0)</f>
        <v>0</v>
      </c>
      <c r="N1020" s="243">
        <f ca="1">+IFERROR(INDEX('Hoja de Trabajo para listado'!$A$155:$Z$1048576,MATCH($A1020,'Hoja de Trabajo para listado'!$A$155:$A$1048576,0),MATCH((CUADRO!N$4&amp;$E1020),'Hoja de Trabajo para listado'!$A$151:$Z$151,0)),0)+IFERROR(INDEX('Hoja de Trabajo para listado'!$AB$155:$BA$1048576,MATCH($A1020,'Hoja de Trabajo para listado'!$AB$155:$AB$1048576,0),MATCH((CUADRO!N$4&amp;$E1020),'Hoja de Trabajo para listado'!$AB$151:$BA$151,0)),0)+IFERROR(INDEX('Hoja de Trabajo para listado'!$BC$155:$CB$1048576,MATCH($A1020,'Hoja de Trabajo para listado'!$BC$155:$BC$1048576,0),MATCH((CUADRO!N$4&amp;$E1020),'Hoja de Trabajo para listado'!$BC$151:$CB$151,0)),0)+IFERROR(INDEX('Hoja de Trabajo para listado'!$DE$153:$DG$274,MATCH($A1020,'Hoja de Trabajo para listado'!$DE$153:$DE$1048576,0),MATCH((CUADRO!N$4&amp;$E1020),'Hoja de Trabajo para listado'!$DE$151:$DG$151,0)),0)+IFERROR(INDEX('Hoja de Trabajo para listado'!$CD$155:$DC$1048576,MATCH($A1020,'Hoja de Trabajo para listado'!$CD$155:$CD$1048576,0),MATCH((CUADRO!N$4&amp;$E1020),'Hoja de Trabajo para listado'!$CD$151:$DC$151,0)),0)</f>
        <v>0</v>
      </c>
      <c r="O1020" s="243">
        <f ca="1">+IFERROR(INDEX('Hoja de Trabajo para listado'!$A$155:$Z$1048576,MATCH($A1020,'Hoja de Trabajo para listado'!$A$155:$A$1048576,0),MATCH((CUADRO!O$4&amp;$E1020),'Hoja de Trabajo para listado'!$A$151:$Z$151,0)),0)+IFERROR(INDEX('Hoja de Trabajo para listado'!$AB$155:$BA$1048576,MATCH($A1020,'Hoja de Trabajo para listado'!$AB$155:$AB$1048576,0),MATCH((CUADRO!O$4&amp;$E1020),'Hoja de Trabajo para listado'!$AB$151:$BA$151,0)),0)+IFERROR(INDEX('Hoja de Trabajo para listado'!$BC$155:$CB$1048576,MATCH($A1020,'Hoja de Trabajo para listado'!$BC$155:$BC$1048576,0),MATCH((CUADRO!O$4&amp;$E1020),'Hoja de Trabajo para listado'!$BC$151:$CB$151,0)),0)+IFERROR(INDEX('Hoja de Trabajo para listado'!$DE$153:$DG$274,MATCH($A1020,'Hoja de Trabajo para listado'!$DE$153:$DE$1048576,0),MATCH((CUADRO!O$4&amp;$E1020),'Hoja de Trabajo para listado'!$DE$151:$DG$151,0)),0)+IFERROR(INDEX('Hoja de Trabajo para listado'!$CD$155:$DC$1048576,MATCH($A1020,'Hoja de Trabajo para listado'!$CD$155:$CD$1048576,0),MATCH((CUADRO!O$4&amp;$E1020),'Hoja de Trabajo para listado'!$CD$151:$DC$151,0)),0)</f>
        <v>0</v>
      </c>
      <c r="P1020" s="243">
        <f ca="1">+IFERROR(INDEX('Hoja de Trabajo para listado'!$A$155:$Z$1048576,MATCH($A1020,'Hoja de Trabajo para listado'!$A$155:$A$1048576,0),MATCH((CUADRO!P$4&amp;$E1020),'Hoja de Trabajo para listado'!$A$151:$Z$151,0)),0)+IFERROR(INDEX('Hoja de Trabajo para listado'!$AB$155:$BA$1048576,MATCH($A1020,'Hoja de Trabajo para listado'!$AB$155:$AB$1048576,0),MATCH((CUADRO!P$4&amp;$E1020),'Hoja de Trabajo para listado'!$AB$151:$BA$151,0)),0)+IFERROR(INDEX('Hoja de Trabajo para listado'!$BC$155:$CB$1048576,MATCH($A1020,'Hoja de Trabajo para listado'!$BC$155:$BC$1048576,0),MATCH((CUADRO!P$4&amp;$E1020),'Hoja de Trabajo para listado'!$BC$151:$CB$151,0)),0)+IFERROR(INDEX('Hoja de Trabajo para listado'!$DE$153:$DG$274,MATCH($A1020,'Hoja de Trabajo para listado'!$DE$153:$DE$1048576,0),MATCH((CUADRO!P$4&amp;$E1020),'Hoja de Trabajo para listado'!$DE$151:$DG$151,0)),0)+IFERROR(INDEX('Hoja de Trabajo para listado'!$CD$155:$DC$1048576,MATCH($A1020,'Hoja de Trabajo para listado'!$CD$155:$CD$1048576,0),MATCH((CUADRO!P$4&amp;$E1020),'Hoja de Trabajo para listado'!$CD$151:$DC$151,0)),0)</f>
        <v>0</v>
      </c>
      <c r="Q1020" s="243">
        <f ca="1">+IFERROR(INDEX('Hoja de Trabajo para listado'!$A$155:$Z$1048576,MATCH($A1020,'Hoja de Trabajo para listado'!$A$155:$A$1048576,0),MATCH((CUADRO!Q$4&amp;$E1020),'Hoja de Trabajo para listado'!$A$151:$Z$151,0)),0)+IFERROR(INDEX('Hoja de Trabajo para listado'!$AB$155:$BA$1048576,MATCH($A1020,'Hoja de Trabajo para listado'!$AB$155:$AB$1048576,0),MATCH((CUADRO!Q$4&amp;$E1020),'Hoja de Trabajo para listado'!$AB$151:$BA$151,0)),0)+IFERROR(INDEX('Hoja de Trabajo para listado'!$BC$155:$CB$1048576,MATCH($A1020,'Hoja de Trabajo para listado'!$BC$155:$BC$1048576,0),MATCH((CUADRO!Q$4&amp;$E1020),'Hoja de Trabajo para listado'!$BC$151:$CB$151,0)),0)+IFERROR(INDEX('Hoja de Trabajo para listado'!$DE$153:$DG$274,MATCH($A1020,'Hoja de Trabajo para listado'!$DE$153:$DE$1048576,0),MATCH((CUADRO!Q$4&amp;$E1020),'Hoja de Trabajo para listado'!$DE$151:$DG$151,0)),0)+IFERROR(INDEX('Hoja de Trabajo para listado'!$CD$155:$DC$1048576,MATCH($A1020,'Hoja de Trabajo para listado'!$CD$155:$CD$1048576,0),MATCH((CUADRO!Q$4&amp;$E1020),'Hoja de Trabajo para listado'!$CD$151:$DC$151,0)),0)</f>
        <v>0</v>
      </c>
      <c r="R1020" s="243">
        <f t="shared" ca="1" si="30"/>
        <v>0</v>
      </c>
      <c r="S1020" s="253">
        <f ca="1">+R1019+R1020</f>
        <v>0</v>
      </c>
      <c r="T1020" s="243">
        <f ca="1">+S1020</f>
        <v>0</v>
      </c>
      <c r="U1020" s="242">
        <f t="shared" si="31"/>
        <v>2</v>
      </c>
    </row>
    <row r="1021" spans="1:21" customFormat="1" ht="15" hidden="1" customHeight="1">
      <c r="A1021" s="32">
        <v>1743</v>
      </c>
      <c r="B1021" s="381">
        <f>+A1021</f>
        <v>1743</v>
      </c>
      <c r="C1021" s="245" t="str">
        <f>+VLOOKUP(A1021,bd_lista!$A$3:$C$592,3,FALSE)</f>
        <v>Gobierno Autónomo Municipal de Puerto Suárez</v>
      </c>
      <c r="D1021" s="383" t="str">
        <f>+C1021</f>
        <v>Gobierno Autónomo Municipal de Puerto Suárez</v>
      </c>
      <c r="E1021" s="240" t="s">
        <v>683</v>
      </c>
      <c r="F1021" s="241">
        <f ca="1">+IFERROR(INDEX('Hoja de Trabajo para listado'!$A$155:$Z$1048576,MATCH($A1021,'Hoja de Trabajo para listado'!$A$155:$A$1048576,0),MATCH((CUADRO!F$4&amp;$E1021),'Hoja de Trabajo para listado'!$A$151:$Z$151,0)),0)+IFERROR(INDEX('Hoja de Trabajo para listado'!$AB$155:$BA$1048576,MATCH($A1021,'Hoja de Trabajo para listado'!$AB$155:$AB$1048576,0),MATCH((CUADRO!F$4&amp;$E1021),'Hoja de Trabajo para listado'!$AB$151:$BA$151,0)),0)+IFERROR(INDEX('Hoja de Trabajo para listado'!$BC$155:$CB$1048576,MATCH($A1021,'Hoja de Trabajo para listado'!$BC$155:$BC$1048576,0),MATCH((CUADRO!F$4&amp;$E1021),'Hoja de Trabajo para listado'!$BC$151:$CB$151,0)),0)+IFERROR(INDEX('Hoja de Trabajo para listado'!$DE$153:$DG$274,MATCH($A1021,'Hoja de Trabajo para listado'!$DE$153:$DE$1048576,0),MATCH((CUADRO!F$4&amp;$E1021),'Hoja de Trabajo para listado'!$DE$151:$DG$151,0)),0)+IFERROR(INDEX('Hoja de Trabajo para listado'!$CD$155:$DC$1048576,MATCH($A1021,'Hoja de Trabajo para listado'!$CD$155:$CD$1048576,0),MATCH((CUADRO!F$4&amp;$E1021),'Hoja de Trabajo para listado'!$CD$151:$DC$151,0)),0)</f>
        <v>0</v>
      </c>
      <c r="G1021" s="241">
        <f ca="1">+IFERROR(INDEX('Hoja de Trabajo para listado'!$A$155:$Z$1048576,MATCH($A1021,'Hoja de Trabajo para listado'!$A$155:$A$1048576,0),MATCH((CUADRO!G$4&amp;$E1021),'Hoja de Trabajo para listado'!$A$151:$Z$151,0)),0)+IFERROR(INDEX('Hoja de Trabajo para listado'!$AB$155:$BA$1048576,MATCH($A1021,'Hoja de Trabajo para listado'!$AB$155:$AB$1048576,0),MATCH((CUADRO!G$4&amp;$E1021),'Hoja de Trabajo para listado'!$AB$151:$BA$151,0)),0)+IFERROR(INDEX('Hoja de Trabajo para listado'!$BC$155:$CB$1048576,MATCH($A1021,'Hoja de Trabajo para listado'!$BC$155:$BC$1048576,0),MATCH((CUADRO!G$4&amp;$E1021),'Hoja de Trabajo para listado'!$BC$151:$CB$151,0)),0)+IFERROR(INDEX('Hoja de Trabajo para listado'!$DE$153:$DG$274,MATCH($A1021,'Hoja de Trabajo para listado'!$DE$153:$DE$1048576,0),MATCH((CUADRO!G$4&amp;$E1021),'Hoja de Trabajo para listado'!$DE$151:$DG$151,0)),0)+IFERROR(INDEX('Hoja de Trabajo para listado'!$CD$155:$DC$1048576,MATCH($A1021,'Hoja de Trabajo para listado'!$CD$155:$CD$1048576,0),MATCH((CUADRO!G$4&amp;$E1021),'Hoja de Trabajo para listado'!$CD$151:$DC$151,0)),0)</f>
        <v>0</v>
      </c>
      <c r="H1021" s="241">
        <f ca="1">+IFERROR(INDEX('Hoja de Trabajo para listado'!$A$155:$Z$1048576,MATCH($A1021,'Hoja de Trabajo para listado'!$A$155:$A$1048576,0),MATCH((CUADRO!H$4&amp;$E1021),'Hoja de Trabajo para listado'!$A$151:$Z$151,0)),0)+IFERROR(INDEX('Hoja de Trabajo para listado'!$AB$155:$BA$1048576,MATCH($A1021,'Hoja de Trabajo para listado'!$AB$155:$AB$1048576,0),MATCH((CUADRO!H$4&amp;$E1021),'Hoja de Trabajo para listado'!$AB$151:$BA$151,0)),0)+IFERROR(INDEX('Hoja de Trabajo para listado'!$BC$155:$CB$1048576,MATCH($A1021,'Hoja de Trabajo para listado'!$BC$155:$BC$1048576,0),MATCH((CUADRO!H$4&amp;$E1021),'Hoja de Trabajo para listado'!$BC$151:$CB$151,0)),0)+IFERROR(INDEX('Hoja de Trabajo para listado'!$DE$153:$DG$274,MATCH($A1021,'Hoja de Trabajo para listado'!$DE$153:$DE$1048576,0),MATCH((CUADRO!H$4&amp;$E1021),'Hoja de Trabajo para listado'!$DE$151:$DG$151,0)),0)+IFERROR(INDEX('Hoja de Trabajo para listado'!$CD$155:$DC$1048576,MATCH($A1021,'Hoja de Trabajo para listado'!$CD$155:$CD$1048576,0),MATCH((CUADRO!H$4&amp;$E1021),'Hoja de Trabajo para listado'!$CD$151:$DC$151,0)),0)</f>
        <v>0</v>
      </c>
      <c r="I1021" s="241">
        <f ca="1">+IFERROR(INDEX('Hoja de Trabajo para listado'!$A$155:$Z$1048576,MATCH($A1021,'Hoja de Trabajo para listado'!$A$155:$A$1048576,0),MATCH((CUADRO!I$4&amp;$E1021),'Hoja de Trabajo para listado'!$A$151:$Z$151,0)),0)+IFERROR(INDEX('Hoja de Trabajo para listado'!$AB$155:$BA$1048576,MATCH($A1021,'Hoja de Trabajo para listado'!$AB$155:$AB$1048576,0),MATCH((CUADRO!I$4&amp;$E1021),'Hoja de Trabajo para listado'!$AB$151:$BA$151,0)),0)+IFERROR(INDEX('Hoja de Trabajo para listado'!$BC$155:$CB$1048576,MATCH($A1021,'Hoja de Trabajo para listado'!$BC$155:$BC$1048576,0),MATCH((CUADRO!I$4&amp;$E1021),'Hoja de Trabajo para listado'!$BC$151:$CB$151,0)),0)+IFERROR(INDEX('Hoja de Trabajo para listado'!$DE$153:$DG$274,MATCH($A1021,'Hoja de Trabajo para listado'!$DE$153:$DE$1048576,0),MATCH((CUADRO!I$4&amp;$E1021),'Hoja de Trabajo para listado'!$DE$151:$DG$151,0)),0)+IFERROR(INDEX('Hoja de Trabajo para listado'!$CD$155:$DC$1048576,MATCH($A1021,'Hoja de Trabajo para listado'!$CD$155:$CD$1048576,0),MATCH((CUADRO!I$4&amp;$E1021),'Hoja de Trabajo para listado'!$CD$151:$DC$151,0)),0)</f>
        <v>0</v>
      </c>
      <c r="J1021" s="241">
        <f ca="1">+IFERROR(INDEX('Hoja de Trabajo para listado'!$A$155:$Z$1048576,MATCH($A1021,'Hoja de Trabajo para listado'!$A$155:$A$1048576,0),MATCH((CUADRO!J$4&amp;$E1021),'Hoja de Trabajo para listado'!$A$151:$Z$151,0)),0)+IFERROR(INDEX('Hoja de Trabajo para listado'!$AB$155:$BA$1048576,MATCH($A1021,'Hoja de Trabajo para listado'!$AB$155:$AB$1048576,0),MATCH((CUADRO!J$4&amp;$E1021),'Hoja de Trabajo para listado'!$AB$151:$BA$151,0)),0)+IFERROR(INDEX('Hoja de Trabajo para listado'!$BC$155:$CB$1048576,MATCH($A1021,'Hoja de Trabajo para listado'!$BC$155:$BC$1048576,0),MATCH((CUADRO!J$4&amp;$E1021),'Hoja de Trabajo para listado'!$BC$151:$CB$151,0)),0)+IFERROR(INDEX('Hoja de Trabajo para listado'!$DE$153:$DG$274,MATCH($A1021,'Hoja de Trabajo para listado'!$DE$153:$DE$1048576,0),MATCH((CUADRO!J$4&amp;$E1021),'Hoja de Trabajo para listado'!$DE$151:$DG$151,0)),0)+IFERROR(INDEX('Hoja de Trabajo para listado'!$CD$155:$DC$1048576,MATCH($A1021,'Hoja de Trabajo para listado'!$CD$155:$CD$1048576,0),MATCH((CUADRO!J$4&amp;$E1021),'Hoja de Trabajo para listado'!$CD$151:$DC$151,0)),0)</f>
        <v>0</v>
      </c>
      <c r="K1021" s="241">
        <f ca="1">+IFERROR(INDEX('Hoja de Trabajo para listado'!$A$155:$Z$1048576,MATCH($A1021,'Hoja de Trabajo para listado'!$A$155:$A$1048576,0),MATCH((CUADRO!K$4&amp;$E1021),'Hoja de Trabajo para listado'!$A$151:$Z$151,0)),0)+IFERROR(INDEX('Hoja de Trabajo para listado'!$AB$155:$BA$1048576,MATCH($A1021,'Hoja de Trabajo para listado'!$AB$155:$AB$1048576,0),MATCH((CUADRO!K$4&amp;$E1021),'Hoja de Trabajo para listado'!$AB$151:$BA$151,0)),0)+IFERROR(INDEX('Hoja de Trabajo para listado'!$BC$155:$CB$1048576,MATCH($A1021,'Hoja de Trabajo para listado'!$BC$155:$BC$1048576,0),MATCH((CUADRO!K$4&amp;$E1021),'Hoja de Trabajo para listado'!$BC$151:$CB$151,0)),0)+IFERROR(INDEX('Hoja de Trabajo para listado'!$DE$153:$DG$274,MATCH($A1021,'Hoja de Trabajo para listado'!$DE$153:$DE$1048576,0),MATCH((CUADRO!K$4&amp;$E1021),'Hoja de Trabajo para listado'!$DE$151:$DG$151,0)),0)+IFERROR(INDEX('Hoja de Trabajo para listado'!$CD$155:$DC$1048576,MATCH($A1021,'Hoja de Trabajo para listado'!$CD$155:$CD$1048576,0),MATCH((CUADRO!K$4&amp;$E1021),'Hoja de Trabajo para listado'!$CD$151:$DC$151,0)),0)</f>
        <v>0</v>
      </c>
      <c r="L1021" s="241">
        <f ca="1">+IFERROR(INDEX('Hoja de Trabajo para listado'!$A$155:$Z$1048576,MATCH($A1021,'Hoja de Trabajo para listado'!$A$155:$A$1048576,0),MATCH((CUADRO!L$4&amp;$E1021),'Hoja de Trabajo para listado'!$A$151:$Z$151,0)),0)+IFERROR(INDEX('Hoja de Trabajo para listado'!$AB$155:$BA$1048576,MATCH($A1021,'Hoja de Trabajo para listado'!$AB$155:$AB$1048576,0),MATCH((CUADRO!L$4&amp;$E1021),'Hoja de Trabajo para listado'!$AB$151:$BA$151,0)),0)+IFERROR(INDEX('Hoja de Trabajo para listado'!$BC$155:$CB$1048576,MATCH($A1021,'Hoja de Trabajo para listado'!$BC$155:$BC$1048576,0),MATCH((CUADRO!L$4&amp;$E1021),'Hoja de Trabajo para listado'!$BC$151:$CB$151,0)),0)+IFERROR(INDEX('Hoja de Trabajo para listado'!$DE$153:$DG$274,MATCH($A1021,'Hoja de Trabajo para listado'!$DE$153:$DE$1048576,0),MATCH((CUADRO!L$4&amp;$E1021),'Hoja de Trabajo para listado'!$DE$151:$DG$151,0)),0)+IFERROR(INDEX('Hoja de Trabajo para listado'!$CD$155:$DC$1048576,MATCH($A1021,'Hoja de Trabajo para listado'!$CD$155:$CD$1048576,0),MATCH((CUADRO!L$4&amp;$E1021),'Hoja de Trabajo para listado'!$CD$151:$DC$151,0)),0)</f>
        <v>0</v>
      </c>
      <c r="M1021" s="241">
        <f ca="1">+IFERROR(INDEX('Hoja de Trabajo para listado'!$A$155:$Z$1048576,MATCH($A1021,'Hoja de Trabajo para listado'!$A$155:$A$1048576,0),MATCH((CUADRO!M$4&amp;$E1021),'Hoja de Trabajo para listado'!$A$151:$Z$151,0)),0)+IFERROR(INDEX('Hoja de Trabajo para listado'!$AB$155:$BA$1048576,MATCH($A1021,'Hoja de Trabajo para listado'!$AB$155:$AB$1048576,0),MATCH((CUADRO!M$4&amp;$E1021),'Hoja de Trabajo para listado'!$AB$151:$BA$151,0)),0)+IFERROR(INDEX('Hoja de Trabajo para listado'!$BC$155:$CB$1048576,MATCH($A1021,'Hoja de Trabajo para listado'!$BC$155:$BC$1048576,0),MATCH((CUADRO!M$4&amp;$E1021),'Hoja de Trabajo para listado'!$BC$151:$CB$151,0)),0)+IFERROR(INDEX('Hoja de Trabajo para listado'!$DE$153:$DG$274,MATCH($A1021,'Hoja de Trabajo para listado'!$DE$153:$DE$1048576,0),MATCH((CUADRO!M$4&amp;$E1021),'Hoja de Trabajo para listado'!$DE$151:$DG$151,0)),0)+IFERROR(INDEX('Hoja de Trabajo para listado'!$CD$155:$DC$1048576,MATCH($A1021,'Hoja de Trabajo para listado'!$CD$155:$CD$1048576,0),MATCH((CUADRO!M$4&amp;$E1021),'Hoja de Trabajo para listado'!$CD$151:$DC$151,0)),0)</f>
        <v>0</v>
      </c>
      <c r="N1021" s="241">
        <f ca="1">+IFERROR(INDEX('Hoja de Trabajo para listado'!$A$155:$Z$1048576,MATCH($A1021,'Hoja de Trabajo para listado'!$A$155:$A$1048576,0),MATCH((CUADRO!N$4&amp;$E1021),'Hoja de Trabajo para listado'!$A$151:$Z$151,0)),0)+IFERROR(INDEX('Hoja de Trabajo para listado'!$AB$155:$BA$1048576,MATCH($A1021,'Hoja de Trabajo para listado'!$AB$155:$AB$1048576,0),MATCH((CUADRO!N$4&amp;$E1021),'Hoja de Trabajo para listado'!$AB$151:$BA$151,0)),0)+IFERROR(INDEX('Hoja de Trabajo para listado'!$BC$155:$CB$1048576,MATCH($A1021,'Hoja de Trabajo para listado'!$BC$155:$BC$1048576,0),MATCH((CUADRO!N$4&amp;$E1021),'Hoja de Trabajo para listado'!$BC$151:$CB$151,0)),0)+IFERROR(INDEX('Hoja de Trabajo para listado'!$DE$153:$DG$274,MATCH($A1021,'Hoja de Trabajo para listado'!$DE$153:$DE$1048576,0),MATCH((CUADRO!N$4&amp;$E1021),'Hoja de Trabajo para listado'!$DE$151:$DG$151,0)),0)+IFERROR(INDEX('Hoja de Trabajo para listado'!$CD$155:$DC$1048576,MATCH($A1021,'Hoja de Trabajo para listado'!$CD$155:$CD$1048576,0),MATCH((CUADRO!N$4&amp;$E1021),'Hoja de Trabajo para listado'!$CD$151:$DC$151,0)),0)</f>
        <v>0</v>
      </c>
      <c r="O1021" s="241">
        <f ca="1">+IFERROR(INDEX('Hoja de Trabajo para listado'!$A$155:$Z$1048576,MATCH($A1021,'Hoja de Trabajo para listado'!$A$155:$A$1048576,0),MATCH((CUADRO!O$4&amp;$E1021),'Hoja de Trabajo para listado'!$A$151:$Z$151,0)),0)+IFERROR(INDEX('Hoja de Trabajo para listado'!$AB$155:$BA$1048576,MATCH($A1021,'Hoja de Trabajo para listado'!$AB$155:$AB$1048576,0),MATCH((CUADRO!O$4&amp;$E1021),'Hoja de Trabajo para listado'!$AB$151:$BA$151,0)),0)+IFERROR(INDEX('Hoja de Trabajo para listado'!$BC$155:$CB$1048576,MATCH($A1021,'Hoja de Trabajo para listado'!$BC$155:$BC$1048576,0),MATCH((CUADRO!O$4&amp;$E1021),'Hoja de Trabajo para listado'!$BC$151:$CB$151,0)),0)+IFERROR(INDEX('Hoja de Trabajo para listado'!$DE$153:$DG$274,MATCH($A1021,'Hoja de Trabajo para listado'!$DE$153:$DE$1048576,0),MATCH((CUADRO!O$4&amp;$E1021),'Hoja de Trabajo para listado'!$DE$151:$DG$151,0)),0)+IFERROR(INDEX('Hoja de Trabajo para listado'!$CD$155:$DC$1048576,MATCH($A1021,'Hoja de Trabajo para listado'!$CD$155:$CD$1048576,0),MATCH((CUADRO!O$4&amp;$E1021),'Hoja de Trabajo para listado'!$CD$151:$DC$151,0)),0)</f>
        <v>0</v>
      </c>
      <c r="P1021" s="241">
        <f ca="1">+IFERROR(INDEX('Hoja de Trabajo para listado'!$A$155:$Z$1048576,MATCH($A1021,'Hoja de Trabajo para listado'!$A$155:$A$1048576,0),MATCH((CUADRO!P$4&amp;$E1021),'Hoja de Trabajo para listado'!$A$151:$Z$151,0)),0)+IFERROR(INDEX('Hoja de Trabajo para listado'!$AB$155:$BA$1048576,MATCH($A1021,'Hoja de Trabajo para listado'!$AB$155:$AB$1048576,0),MATCH((CUADRO!P$4&amp;$E1021),'Hoja de Trabajo para listado'!$AB$151:$BA$151,0)),0)+IFERROR(INDEX('Hoja de Trabajo para listado'!$BC$155:$CB$1048576,MATCH($A1021,'Hoja de Trabajo para listado'!$BC$155:$BC$1048576,0),MATCH((CUADRO!P$4&amp;$E1021),'Hoja de Trabajo para listado'!$BC$151:$CB$151,0)),0)+IFERROR(INDEX('Hoja de Trabajo para listado'!$DE$153:$DG$274,MATCH($A1021,'Hoja de Trabajo para listado'!$DE$153:$DE$1048576,0),MATCH((CUADRO!P$4&amp;$E1021),'Hoja de Trabajo para listado'!$DE$151:$DG$151,0)),0)+IFERROR(INDEX('Hoja de Trabajo para listado'!$CD$155:$DC$1048576,MATCH($A1021,'Hoja de Trabajo para listado'!$CD$155:$CD$1048576,0),MATCH((CUADRO!P$4&amp;$E1021),'Hoja de Trabajo para listado'!$CD$151:$DC$151,0)),0)</f>
        <v>0</v>
      </c>
      <c r="Q1021" s="241">
        <f ca="1">+IFERROR(INDEX('Hoja de Trabajo para listado'!$A$155:$Z$1048576,MATCH($A1021,'Hoja de Trabajo para listado'!$A$155:$A$1048576,0),MATCH((CUADRO!Q$4&amp;$E1021),'Hoja de Trabajo para listado'!$A$151:$Z$151,0)),0)+IFERROR(INDEX('Hoja de Trabajo para listado'!$AB$155:$BA$1048576,MATCH($A1021,'Hoja de Trabajo para listado'!$AB$155:$AB$1048576,0),MATCH((CUADRO!Q$4&amp;$E1021),'Hoja de Trabajo para listado'!$AB$151:$BA$151,0)),0)+IFERROR(INDEX('Hoja de Trabajo para listado'!$BC$155:$CB$1048576,MATCH($A1021,'Hoja de Trabajo para listado'!$BC$155:$BC$1048576,0),MATCH((CUADRO!Q$4&amp;$E1021),'Hoja de Trabajo para listado'!$BC$151:$CB$151,0)),0)+IFERROR(INDEX('Hoja de Trabajo para listado'!$DE$153:$DG$274,MATCH($A1021,'Hoja de Trabajo para listado'!$DE$153:$DE$1048576,0),MATCH((CUADRO!Q$4&amp;$E1021),'Hoja de Trabajo para listado'!$DE$151:$DG$151,0)),0)+IFERROR(INDEX('Hoja de Trabajo para listado'!$CD$155:$DC$1048576,MATCH($A1021,'Hoja de Trabajo para listado'!$CD$155:$CD$1048576,0),MATCH((CUADRO!Q$4&amp;$E1021),'Hoja de Trabajo para listado'!$CD$151:$DC$151,0)),0)</f>
        <v>0</v>
      </c>
      <c r="R1021" s="241">
        <f t="shared" ca="1" si="30"/>
        <v>0</v>
      </c>
      <c r="S1021" s="247"/>
      <c r="T1021" s="241">
        <f ca="1">+T1022</f>
        <v>0</v>
      </c>
      <c r="U1021" s="240">
        <f t="shared" si="31"/>
        <v>1</v>
      </c>
    </row>
    <row r="1022" spans="1:21" customFormat="1" ht="15" hidden="1" customHeight="1">
      <c r="A1022" s="32">
        <v>1743</v>
      </c>
      <c r="B1022" s="382"/>
      <c r="C1022" s="245" t="str">
        <f>+VLOOKUP(A1022,bd_lista!$A$3:$C$592,3,FALSE)</f>
        <v>Gobierno Autónomo Municipal de Puerto Suárez</v>
      </c>
      <c r="D1022" s="384"/>
      <c r="E1022" s="242" t="s">
        <v>684</v>
      </c>
      <c r="F1022" s="243">
        <f ca="1">+IFERROR(INDEX('Hoja de Trabajo para listado'!$A$155:$Z$1048576,MATCH($A1022,'Hoja de Trabajo para listado'!$A$155:$A$1048576,0),MATCH((CUADRO!F$4&amp;$E1022),'Hoja de Trabajo para listado'!$A$151:$Z$151,0)),0)+IFERROR(INDEX('Hoja de Trabajo para listado'!$AB$155:$BA$1048576,MATCH($A1022,'Hoja de Trabajo para listado'!$AB$155:$AB$1048576,0),MATCH((CUADRO!F$4&amp;$E1022),'Hoja de Trabajo para listado'!$AB$151:$BA$151,0)),0)+IFERROR(INDEX('Hoja de Trabajo para listado'!$BC$155:$CB$1048576,MATCH($A1022,'Hoja de Trabajo para listado'!$BC$155:$BC$1048576,0),MATCH((CUADRO!F$4&amp;$E1022),'Hoja de Trabajo para listado'!$BC$151:$CB$151,0)),0)+IFERROR(INDEX('Hoja de Trabajo para listado'!$DE$153:$DG$274,MATCH($A1022,'Hoja de Trabajo para listado'!$DE$153:$DE$1048576,0),MATCH((CUADRO!F$4&amp;$E1022),'Hoja de Trabajo para listado'!$DE$151:$DG$151,0)),0)+IFERROR(INDEX('Hoja de Trabajo para listado'!$CD$155:$DC$1048576,MATCH($A1022,'Hoja de Trabajo para listado'!$CD$155:$CD$1048576,0),MATCH((CUADRO!F$4&amp;$E1022),'Hoja de Trabajo para listado'!$CD$151:$DC$151,0)),0)</f>
        <v>0</v>
      </c>
      <c r="G1022" s="243">
        <f ca="1">+IFERROR(INDEX('Hoja de Trabajo para listado'!$A$155:$Z$1048576,MATCH($A1022,'Hoja de Trabajo para listado'!$A$155:$A$1048576,0),MATCH((CUADRO!G$4&amp;$E1022),'Hoja de Trabajo para listado'!$A$151:$Z$151,0)),0)+IFERROR(INDEX('Hoja de Trabajo para listado'!$AB$155:$BA$1048576,MATCH($A1022,'Hoja de Trabajo para listado'!$AB$155:$AB$1048576,0),MATCH((CUADRO!G$4&amp;$E1022),'Hoja de Trabajo para listado'!$AB$151:$BA$151,0)),0)+IFERROR(INDEX('Hoja de Trabajo para listado'!$BC$155:$CB$1048576,MATCH($A1022,'Hoja de Trabajo para listado'!$BC$155:$BC$1048576,0),MATCH((CUADRO!G$4&amp;$E1022),'Hoja de Trabajo para listado'!$BC$151:$CB$151,0)),0)+IFERROR(INDEX('Hoja de Trabajo para listado'!$DE$153:$DG$274,MATCH($A1022,'Hoja de Trabajo para listado'!$DE$153:$DE$1048576,0),MATCH((CUADRO!G$4&amp;$E1022),'Hoja de Trabajo para listado'!$DE$151:$DG$151,0)),0)+IFERROR(INDEX('Hoja de Trabajo para listado'!$CD$155:$DC$1048576,MATCH($A1022,'Hoja de Trabajo para listado'!$CD$155:$CD$1048576,0),MATCH((CUADRO!G$4&amp;$E1022),'Hoja de Trabajo para listado'!$CD$151:$DC$151,0)),0)</f>
        <v>0</v>
      </c>
      <c r="H1022" s="243">
        <f ca="1">+IFERROR(INDEX('Hoja de Trabajo para listado'!$A$155:$Z$1048576,MATCH($A1022,'Hoja de Trabajo para listado'!$A$155:$A$1048576,0),MATCH((CUADRO!H$4&amp;$E1022),'Hoja de Trabajo para listado'!$A$151:$Z$151,0)),0)+IFERROR(INDEX('Hoja de Trabajo para listado'!$AB$155:$BA$1048576,MATCH($A1022,'Hoja de Trabajo para listado'!$AB$155:$AB$1048576,0),MATCH((CUADRO!H$4&amp;$E1022),'Hoja de Trabajo para listado'!$AB$151:$BA$151,0)),0)+IFERROR(INDEX('Hoja de Trabajo para listado'!$BC$155:$CB$1048576,MATCH($A1022,'Hoja de Trabajo para listado'!$BC$155:$BC$1048576,0),MATCH((CUADRO!H$4&amp;$E1022),'Hoja de Trabajo para listado'!$BC$151:$CB$151,0)),0)+IFERROR(INDEX('Hoja de Trabajo para listado'!$DE$153:$DG$274,MATCH($A1022,'Hoja de Trabajo para listado'!$DE$153:$DE$1048576,0),MATCH((CUADRO!H$4&amp;$E1022),'Hoja de Trabajo para listado'!$DE$151:$DG$151,0)),0)+IFERROR(INDEX('Hoja de Trabajo para listado'!$CD$155:$DC$1048576,MATCH($A1022,'Hoja de Trabajo para listado'!$CD$155:$CD$1048576,0),MATCH((CUADRO!H$4&amp;$E1022),'Hoja de Trabajo para listado'!$CD$151:$DC$151,0)),0)</f>
        <v>0</v>
      </c>
      <c r="I1022" s="243">
        <f ca="1">+IFERROR(INDEX('Hoja de Trabajo para listado'!$A$155:$Z$1048576,MATCH($A1022,'Hoja de Trabajo para listado'!$A$155:$A$1048576,0),MATCH((CUADRO!I$4&amp;$E1022),'Hoja de Trabajo para listado'!$A$151:$Z$151,0)),0)+IFERROR(INDEX('Hoja de Trabajo para listado'!$AB$155:$BA$1048576,MATCH($A1022,'Hoja de Trabajo para listado'!$AB$155:$AB$1048576,0),MATCH((CUADRO!I$4&amp;$E1022),'Hoja de Trabajo para listado'!$AB$151:$BA$151,0)),0)+IFERROR(INDEX('Hoja de Trabajo para listado'!$BC$155:$CB$1048576,MATCH($A1022,'Hoja de Trabajo para listado'!$BC$155:$BC$1048576,0),MATCH((CUADRO!I$4&amp;$E1022),'Hoja de Trabajo para listado'!$BC$151:$CB$151,0)),0)+IFERROR(INDEX('Hoja de Trabajo para listado'!$DE$153:$DG$274,MATCH($A1022,'Hoja de Trabajo para listado'!$DE$153:$DE$1048576,0),MATCH((CUADRO!I$4&amp;$E1022),'Hoja de Trabajo para listado'!$DE$151:$DG$151,0)),0)+IFERROR(INDEX('Hoja de Trabajo para listado'!$CD$155:$DC$1048576,MATCH($A1022,'Hoja de Trabajo para listado'!$CD$155:$CD$1048576,0),MATCH((CUADRO!I$4&amp;$E1022),'Hoja de Trabajo para listado'!$CD$151:$DC$151,0)),0)</f>
        <v>0</v>
      </c>
      <c r="J1022" s="243">
        <f ca="1">+IFERROR(INDEX('Hoja de Trabajo para listado'!$A$155:$Z$1048576,MATCH($A1022,'Hoja de Trabajo para listado'!$A$155:$A$1048576,0),MATCH((CUADRO!J$4&amp;$E1022),'Hoja de Trabajo para listado'!$A$151:$Z$151,0)),0)+IFERROR(INDEX('Hoja de Trabajo para listado'!$AB$155:$BA$1048576,MATCH($A1022,'Hoja de Trabajo para listado'!$AB$155:$AB$1048576,0),MATCH((CUADRO!J$4&amp;$E1022),'Hoja de Trabajo para listado'!$AB$151:$BA$151,0)),0)+IFERROR(INDEX('Hoja de Trabajo para listado'!$BC$155:$CB$1048576,MATCH($A1022,'Hoja de Trabajo para listado'!$BC$155:$BC$1048576,0),MATCH((CUADRO!J$4&amp;$E1022),'Hoja de Trabajo para listado'!$BC$151:$CB$151,0)),0)+IFERROR(INDEX('Hoja de Trabajo para listado'!$DE$153:$DG$274,MATCH($A1022,'Hoja de Trabajo para listado'!$DE$153:$DE$1048576,0),MATCH((CUADRO!J$4&amp;$E1022),'Hoja de Trabajo para listado'!$DE$151:$DG$151,0)),0)+IFERROR(INDEX('Hoja de Trabajo para listado'!$CD$155:$DC$1048576,MATCH($A1022,'Hoja de Trabajo para listado'!$CD$155:$CD$1048576,0),MATCH((CUADRO!J$4&amp;$E1022),'Hoja de Trabajo para listado'!$CD$151:$DC$151,0)),0)</f>
        <v>0</v>
      </c>
      <c r="K1022" s="243">
        <f ca="1">+IFERROR(INDEX('Hoja de Trabajo para listado'!$A$155:$Z$1048576,MATCH($A1022,'Hoja de Trabajo para listado'!$A$155:$A$1048576,0),MATCH((CUADRO!K$4&amp;$E1022),'Hoja de Trabajo para listado'!$A$151:$Z$151,0)),0)+IFERROR(INDEX('Hoja de Trabajo para listado'!$AB$155:$BA$1048576,MATCH($A1022,'Hoja de Trabajo para listado'!$AB$155:$AB$1048576,0),MATCH((CUADRO!K$4&amp;$E1022),'Hoja de Trabajo para listado'!$AB$151:$BA$151,0)),0)+IFERROR(INDEX('Hoja de Trabajo para listado'!$BC$155:$CB$1048576,MATCH($A1022,'Hoja de Trabajo para listado'!$BC$155:$BC$1048576,0),MATCH((CUADRO!K$4&amp;$E1022),'Hoja de Trabajo para listado'!$BC$151:$CB$151,0)),0)+IFERROR(INDEX('Hoja de Trabajo para listado'!$DE$153:$DG$274,MATCH($A1022,'Hoja de Trabajo para listado'!$DE$153:$DE$1048576,0),MATCH((CUADRO!K$4&amp;$E1022),'Hoja de Trabajo para listado'!$DE$151:$DG$151,0)),0)+IFERROR(INDEX('Hoja de Trabajo para listado'!$CD$155:$DC$1048576,MATCH($A1022,'Hoja de Trabajo para listado'!$CD$155:$CD$1048576,0),MATCH((CUADRO!K$4&amp;$E1022),'Hoja de Trabajo para listado'!$CD$151:$DC$151,0)),0)</f>
        <v>0</v>
      </c>
      <c r="L1022" s="243">
        <f ca="1">+IFERROR(INDEX('Hoja de Trabajo para listado'!$A$155:$Z$1048576,MATCH($A1022,'Hoja de Trabajo para listado'!$A$155:$A$1048576,0),MATCH((CUADRO!L$4&amp;$E1022),'Hoja de Trabajo para listado'!$A$151:$Z$151,0)),0)+IFERROR(INDEX('Hoja de Trabajo para listado'!$AB$155:$BA$1048576,MATCH($A1022,'Hoja de Trabajo para listado'!$AB$155:$AB$1048576,0),MATCH((CUADRO!L$4&amp;$E1022),'Hoja de Trabajo para listado'!$AB$151:$BA$151,0)),0)+IFERROR(INDEX('Hoja de Trabajo para listado'!$BC$155:$CB$1048576,MATCH($A1022,'Hoja de Trabajo para listado'!$BC$155:$BC$1048576,0),MATCH((CUADRO!L$4&amp;$E1022),'Hoja de Trabajo para listado'!$BC$151:$CB$151,0)),0)+IFERROR(INDEX('Hoja de Trabajo para listado'!$DE$153:$DG$274,MATCH($A1022,'Hoja de Trabajo para listado'!$DE$153:$DE$1048576,0),MATCH((CUADRO!L$4&amp;$E1022),'Hoja de Trabajo para listado'!$DE$151:$DG$151,0)),0)+IFERROR(INDEX('Hoja de Trabajo para listado'!$CD$155:$DC$1048576,MATCH($A1022,'Hoja de Trabajo para listado'!$CD$155:$CD$1048576,0),MATCH((CUADRO!L$4&amp;$E1022),'Hoja de Trabajo para listado'!$CD$151:$DC$151,0)),0)</f>
        <v>0</v>
      </c>
      <c r="M1022" s="243">
        <f ca="1">+IFERROR(INDEX('Hoja de Trabajo para listado'!$A$155:$Z$1048576,MATCH($A1022,'Hoja de Trabajo para listado'!$A$155:$A$1048576,0),MATCH((CUADRO!M$4&amp;$E1022),'Hoja de Trabajo para listado'!$A$151:$Z$151,0)),0)+IFERROR(INDEX('Hoja de Trabajo para listado'!$AB$155:$BA$1048576,MATCH($A1022,'Hoja de Trabajo para listado'!$AB$155:$AB$1048576,0),MATCH((CUADRO!M$4&amp;$E1022),'Hoja de Trabajo para listado'!$AB$151:$BA$151,0)),0)+IFERROR(INDEX('Hoja de Trabajo para listado'!$BC$155:$CB$1048576,MATCH($A1022,'Hoja de Trabajo para listado'!$BC$155:$BC$1048576,0),MATCH((CUADRO!M$4&amp;$E1022),'Hoja de Trabajo para listado'!$BC$151:$CB$151,0)),0)+IFERROR(INDEX('Hoja de Trabajo para listado'!$DE$153:$DG$274,MATCH($A1022,'Hoja de Trabajo para listado'!$DE$153:$DE$1048576,0),MATCH((CUADRO!M$4&amp;$E1022),'Hoja de Trabajo para listado'!$DE$151:$DG$151,0)),0)+IFERROR(INDEX('Hoja de Trabajo para listado'!$CD$155:$DC$1048576,MATCH($A1022,'Hoja de Trabajo para listado'!$CD$155:$CD$1048576,0),MATCH((CUADRO!M$4&amp;$E1022),'Hoja de Trabajo para listado'!$CD$151:$DC$151,0)),0)</f>
        <v>0</v>
      </c>
      <c r="N1022" s="243">
        <f ca="1">+IFERROR(INDEX('Hoja de Trabajo para listado'!$A$155:$Z$1048576,MATCH($A1022,'Hoja de Trabajo para listado'!$A$155:$A$1048576,0),MATCH((CUADRO!N$4&amp;$E1022),'Hoja de Trabajo para listado'!$A$151:$Z$151,0)),0)+IFERROR(INDEX('Hoja de Trabajo para listado'!$AB$155:$BA$1048576,MATCH($A1022,'Hoja de Trabajo para listado'!$AB$155:$AB$1048576,0),MATCH((CUADRO!N$4&amp;$E1022),'Hoja de Trabajo para listado'!$AB$151:$BA$151,0)),0)+IFERROR(INDEX('Hoja de Trabajo para listado'!$BC$155:$CB$1048576,MATCH($A1022,'Hoja de Trabajo para listado'!$BC$155:$BC$1048576,0),MATCH((CUADRO!N$4&amp;$E1022),'Hoja de Trabajo para listado'!$BC$151:$CB$151,0)),0)+IFERROR(INDEX('Hoja de Trabajo para listado'!$DE$153:$DG$274,MATCH($A1022,'Hoja de Trabajo para listado'!$DE$153:$DE$1048576,0),MATCH((CUADRO!N$4&amp;$E1022),'Hoja de Trabajo para listado'!$DE$151:$DG$151,0)),0)+IFERROR(INDEX('Hoja de Trabajo para listado'!$CD$155:$DC$1048576,MATCH($A1022,'Hoja de Trabajo para listado'!$CD$155:$CD$1048576,0),MATCH((CUADRO!N$4&amp;$E1022),'Hoja de Trabajo para listado'!$CD$151:$DC$151,0)),0)</f>
        <v>0</v>
      </c>
      <c r="O1022" s="243">
        <f ca="1">+IFERROR(INDEX('Hoja de Trabajo para listado'!$A$155:$Z$1048576,MATCH($A1022,'Hoja de Trabajo para listado'!$A$155:$A$1048576,0),MATCH((CUADRO!O$4&amp;$E1022),'Hoja de Trabajo para listado'!$A$151:$Z$151,0)),0)+IFERROR(INDEX('Hoja de Trabajo para listado'!$AB$155:$BA$1048576,MATCH($A1022,'Hoja de Trabajo para listado'!$AB$155:$AB$1048576,0),MATCH((CUADRO!O$4&amp;$E1022),'Hoja de Trabajo para listado'!$AB$151:$BA$151,0)),0)+IFERROR(INDEX('Hoja de Trabajo para listado'!$BC$155:$CB$1048576,MATCH($A1022,'Hoja de Trabajo para listado'!$BC$155:$BC$1048576,0),MATCH((CUADRO!O$4&amp;$E1022),'Hoja de Trabajo para listado'!$BC$151:$CB$151,0)),0)+IFERROR(INDEX('Hoja de Trabajo para listado'!$DE$153:$DG$274,MATCH($A1022,'Hoja de Trabajo para listado'!$DE$153:$DE$1048576,0),MATCH((CUADRO!O$4&amp;$E1022),'Hoja de Trabajo para listado'!$DE$151:$DG$151,0)),0)+IFERROR(INDEX('Hoja de Trabajo para listado'!$CD$155:$DC$1048576,MATCH($A1022,'Hoja de Trabajo para listado'!$CD$155:$CD$1048576,0),MATCH((CUADRO!O$4&amp;$E1022),'Hoja de Trabajo para listado'!$CD$151:$DC$151,0)),0)</f>
        <v>0</v>
      </c>
      <c r="P1022" s="243">
        <f ca="1">+IFERROR(INDEX('Hoja de Trabajo para listado'!$A$155:$Z$1048576,MATCH($A1022,'Hoja de Trabajo para listado'!$A$155:$A$1048576,0),MATCH((CUADRO!P$4&amp;$E1022),'Hoja de Trabajo para listado'!$A$151:$Z$151,0)),0)+IFERROR(INDEX('Hoja de Trabajo para listado'!$AB$155:$BA$1048576,MATCH($A1022,'Hoja de Trabajo para listado'!$AB$155:$AB$1048576,0),MATCH((CUADRO!P$4&amp;$E1022),'Hoja de Trabajo para listado'!$AB$151:$BA$151,0)),0)+IFERROR(INDEX('Hoja de Trabajo para listado'!$BC$155:$CB$1048576,MATCH($A1022,'Hoja de Trabajo para listado'!$BC$155:$BC$1048576,0),MATCH((CUADRO!P$4&amp;$E1022),'Hoja de Trabajo para listado'!$BC$151:$CB$151,0)),0)+IFERROR(INDEX('Hoja de Trabajo para listado'!$DE$153:$DG$274,MATCH($A1022,'Hoja de Trabajo para listado'!$DE$153:$DE$1048576,0),MATCH((CUADRO!P$4&amp;$E1022),'Hoja de Trabajo para listado'!$DE$151:$DG$151,0)),0)+IFERROR(INDEX('Hoja de Trabajo para listado'!$CD$155:$DC$1048576,MATCH($A1022,'Hoja de Trabajo para listado'!$CD$155:$CD$1048576,0),MATCH((CUADRO!P$4&amp;$E1022),'Hoja de Trabajo para listado'!$CD$151:$DC$151,0)),0)</f>
        <v>0</v>
      </c>
      <c r="Q1022" s="243">
        <f ca="1">+IFERROR(INDEX('Hoja de Trabajo para listado'!$A$155:$Z$1048576,MATCH($A1022,'Hoja de Trabajo para listado'!$A$155:$A$1048576,0),MATCH((CUADRO!Q$4&amp;$E1022),'Hoja de Trabajo para listado'!$A$151:$Z$151,0)),0)+IFERROR(INDEX('Hoja de Trabajo para listado'!$AB$155:$BA$1048576,MATCH($A1022,'Hoja de Trabajo para listado'!$AB$155:$AB$1048576,0),MATCH((CUADRO!Q$4&amp;$E1022),'Hoja de Trabajo para listado'!$AB$151:$BA$151,0)),0)+IFERROR(INDEX('Hoja de Trabajo para listado'!$BC$155:$CB$1048576,MATCH($A1022,'Hoja de Trabajo para listado'!$BC$155:$BC$1048576,0),MATCH((CUADRO!Q$4&amp;$E1022),'Hoja de Trabajo para listado'!$BC$151:$CB$151,0)),0)+IFERROR(INDEX('Hoja de Trabajo para listado'!$DE$153:$DG$274,MATCH($A1022,'Hoja de Trabajo para listado'!$DE$153:$DE$1048576,0),MATCH((CUADRO!Q$4&amp;$E1022),'Hoja de Trabajo para listado'!$DE$151:$DG$151,0)),0)+IFERROR(INDEX('Hoja de Trabajo para listado'!$CD$155:$DC$1048576,MATCH($A1022,'Hoja de Trabajo para listado'!$CD$155:$CD$1048576,0),MATCH((CUADRO!Q$4&amp;$E1022),'Hoja de Trabajo para listado'!$CD$151:$DC$151,0)),0)</f>
        <v>0</v>
      </c>
      <c r="R1022" s="243">
        <f t="shared" ca="1" si="30"/>
        <v>0</v>
      </c>
      <c r="S1022" s="253">
        <f ca="1">+R1021+R1022</f>
        <v>0</v>
      </c>
      <c r="T1022" s="243">
        <f ca="1">+S1022</f>
        <v>0</v>
      </c>
      <c r="U1022" s="242">
        <f t="shared" si="31"/>
        <v>2</v>
      </c>
    </row>
    <row r="1023" spans="1:21" customFormat="1" ht="15" hidden="1" customHeight="1">
      <c r="A1023" s="32">
        <v>1744</v>
      </c>
      <c r="B1023" s="381">
        <f>+A1023</f>
        <v>1744</v>
      </c>
      <c r="C1023" s="245" t="str">
        <f>+VLOOKUP(A1023,bd_lista!$A$3:$C$592,3,FALSE)</f>
        <v>Gobierno Autónomo Municipal de Puerto Quijarro</v>
      </c>
      <c r="D1023" s="383" t="str">
        <f>+C1023</f>
        <v>Gobierno Autónomo Municipal de Puerto Quijarro</v>
      </c>
      <c r="E1023" s="240" t="s">
        <v>683</v>
      </c>
      <c r="F1023" s="241">
        <f ca="1">+IFERROR(INDEX('Hoja de Trabajo para listado'!$A$155:$Z$1048576,MATCH($A1023,'Hoja de Trabajo para listado'!$A$155:$A$1048576,0),MATCH((CUADRO!F$4&amp;$E1023),'Hoja de Trabajo para listado'!$A$151:$Z$151,0)),0)+IFERROR(INDEX('Hoja de Trabajo para listado'!$AB$155:$BA$1048576,MATCH($A1023,'Hoja de Trabajo para listado'!$AB$155:$AB$1048576,0),MATCH((CUADRO!F$4&amp;$E1023),'Hoja de Trabajo para listado'!$AB$151:$BA$151,0)),0)+IFERROR(INDEX('Hoja de Trabajo para listado'!$BC$155:$CB$1048576,MATCH($A1023,'Hoja de Trabajo para listado'!$BC$155:$BC$1048576,0),MATCH((CUADRO!F$4&amp;$E1023),'Hoja de Trabajo para listado'!$BC$151:$CB$151,0)),0)+IFERROR(INDEX('Hoja de Trabajo para listado'!$DE$153:$DG$274,MATCH($A1023,'Hoja de Trabajo para listado'!$DE$153:$DE$1048576,0),MATCH((CUADRO!F$4&amp;$E1023),'Hoja de Trabajo para listado'!$DE$151:$DG$151,0)),0)+IFERROR(INDEX('Hoja de Trabajo para listado'!$CD$155:$DC$1048576,MATCH($A1023,'Hoja de Trabajo para listado'!$CD$155:$CD$1048576,0),MATCH((CUADRO!F$4&amp;$E1023),'Hoja de Trabajo para listado'!$CD$151:$DC$151,0)),0)</f>
        <v>0</v>
      </c>
      <c r="G1023" s="241">
        <f ca="1">+IFERROR(INDEX('Hoja de Trabajo para listado'!$A$155:$Z$1048576,MATCH($A1023,'Hoja de Trabajo para listado'!$A$155:$A$1048576,0),MATCH((CUADRO!G$4&amp;$E1023),'Hoja de Trabajo para listado'!$A$151:$Z$151,0)),0)+IFERROR(INDEX('Hoja de Trabajo para listado'!$AB$155:$BA$1048576,MATCH($A1023,'Hoja de Trabajo para listado'!$AB$155:$AB$1048576,0),MATCH((CUADRO!G$4&amp;$E1023),'Hoja de Trabajo para listado'!$AB$151:$BA$151,0)),0)+IFERROR(INDEX('Hoja de Trabajo para listado'!$BC$155:$CB$1048576,MATCH($A1023,'Hoja de Trabajo para listado'!$BC$155:$BC$1048576,0),MATCH((CUADRO!G$4&amp;$E1023),'Hoja de Trabajo para listado'!$BC$151:$CB$151,0)),0)+IFERROR(INDEX('Hoja de Trabajo para listado'!$DE$153:$DG$274,MATCH($A1023,'Hoja de Trabajo para listado'!$DE$153:$DE$1048576,0),MATCH((CUADRO!G$4&amp;$E1023),'Hoja de Trabajo para listado'!$DE$151:$DG$151,0)),0)+IFERROR(INDEX('Hoja de Trabajo para listado'!$CD$155:$DC$1048576,MATCH($A1023,'Hoja de Trabajo para listado'!$CD$155:$CD$1048576,0),MATCH((CUADRO!G$4&amp;$E1023),'Hoja de Trabajo para listado'!$CD$151:$DC$151,0)),0)</f>
        <v>0</v>
      </c>
      <c r="H1023" s="241">
        <f ca="1">+IFERROR(INDEX('Hoja de Trabajo para listado'!$A$155:$Z$1048576,MATCH($A1023,'Hoja de Trabajo para listado'!$A$155:$A$1048576,0),MATCH((CUADRO!H$4&amp;$E1023),'Hoja de Trabajo para listado'!$A$151:$Z$151,0)),0)+IFERROR(INDEX('Hoja de Trabajo para listado'!$AB$155:$BA$1048576,MATCH($A1023,'Hoja de Trabajo para listado'!$AB$155:$AB$1048576,0),MATCH((CUADRO!H$4&amp;$E1023),'Hoja de Trabajo para listado'!$AB$151:$BA$151,0)),0)+IFERROR(INDEX('Hoja de Trabajo para listado'!$BC$155:$CB$1048576,MATCH($A1023,'Hoja de Trabajo para listado'!$BC$155:$BC$1048576,0),MATCH((CUADRO!H$4&amp;$E1023),'Hoja de Trabajo para listado'!$BC$151:$CB$151,0)),0)+IFERROR(INDEX('Hoja de Trabajo para listado'!$DE$153:$DG$274,MATCH($A1023,'Hoja de Trabajo para listado'!$DE$153:$DE$1048576,0),MATCH((CUADRO!H$4&amp;$E1023),'Hoja de Trabajo para listado'!$DE$151:$DG$151,0)),0)+IFERROR(INDEX('Hoja de Trabajo para listado'!$CD$155:$DC$1048576,MATCH($A1023,'Hoja de Trabajo para listado'!$CD$155:$CD$1048576,0),MATCH((CUADRO!H$4&amp;$E1023),'Hoja de Trabajo para listado'!$CD$151:$DC$151,0)),0)</f>
        <v>0</v>
      </c>
      <c r="I1023" s="241">
        <f ca="1">+IFERROR(INDEX('Hoja de Trabajo para listado'!$A$155:$Z$1048576,MATCH($A1023,'Hoja de Trabajo para listado'!$A$155:$A$1048576,0),MATCH((CUADRO!I$4&amp;$E1023),'Hoja de Trabajo para listado'!$A$151:$Z$151,0)),0)+IFERROR(INDEX('Hoja de Trabajo para listado'!$AB$155:$BA$1048576,MATCH($A1023,'Hoja de Trabajo para listado'!$AB$155:$AB$1048576,0),MATCH((CUADRO!I$4&amp;$E1023),'Hoja de Trabajo para listado'!$AB$151:$BA$151,0)),0)+IFERROR(INDEX('Hoja de Trabajo para listado'!$BC$155:$CB$1048576,MATCH($A1023,'Hoja de Trabajo para listado'!$BC$155:$BC$1048576,0),MATCH((CUADRO!I$4&amp;$E1023),'Hoja de Trabajo para listado'!$BC$151:$CB$151,0)),0)+IFERROR(INDEX('Hoja de Trabajo para listado'!$DE$153:$DG$274,MATCH($A1023,'Hoja de Trabajo para listado'!$DE$153:$DE$1048576,0),MATCH((CUADRO!I$4&amp;$E1023),'Hoja de Trabajo para listado'!$DE$151:$DG$151,0)),0)+IFERROR(INDEX('Hoja de Trabajo para listado'!$CD$155:$DC$1048576,MATCH($A1023,'Hoja de Trabajo para listado'!$CD$155:$CD$1048576,0),MATCH((CUADRO!I$4&amp;$E1023),'Hoja de Trabajo para listado'!$CD$151:$DC$151,0)),0)</f>
        <v>0</v>
      </c>
      <c r="J1023" s="241">
        <f ca="1">+IFERROR(INDEX('Hoja de Trabajo para listado'!$A$155:$Z$1048576,MATCH($A1023,'Hoja de Trabajo para listado'!$A$155:$A$1048576,0),MATCH((CUADRO!J$4&amp;$E1023),'Hoja de Trabajo para listado'!$A$151:$Z$151,0)),0)+IFERROR(INDEX('Hoja de Trabajo para listado'!$AB$155:$BA$1048576,MATCH($A1023,'Hoja de Trabajo para listado'!$AB$155:$AB$1048576,0),MATCH((CUADRO!J$4&amp;$E1023),'Hoja de Trabajo para listado'!$AB$151:$BA$151,0)),0)+IFERROR(INDEX('Hoja de Trabajo para listado'!$BC$155:$CB$1048576,MATCH($A1023,'Hoja de Trabajo para listado'!$BC$155:$BC$1048576,0),MATCH((CUADRO!J$4&amp;$E1023),'Hoja de Trabajo para listado'!$BC$151:$CB$151,0)),0)+IFERROR(INDEX('Hoja de Trabajo para listado'!$DE$153:$DG$274,MATCH($A1023,'Hoja de Trabajo para listado'!$DE$153:$DE$1048576,0),MATCH((CUADRO!J$4&amp;$E1023),'Hoja de Trabajo para listado'!$DE$151:$DG$151,0)),0)+IFERROR(INDEX('Hoja de Trabajo para listado'!$CD$155:$DC$1048576,MATCH($A1023,'Hoja de Trabajo para listado'!$CD$155:$CD$1048576,0),MATCH((CUADRO!J$4&amp;$E1023),'Hoja de Trabajo para listado'!$CD$151:$DC$151,0)),0)</f>
        <v>0</v>
      </c>
      <c r="K1023" s="241">
        <f ca="1">+IFERROR(INDEX('Hoja de Trabajo para listado'!$A$155:$Z$1048576,MATCH($A1023,'Hoja de Trabajo para listado'!$A$155:$A$1048576,0),MATCH((CUADRO!K$4&amp;$E1023),'Hoja de Trabajo para listado'!$A$151:$Z$151,0)),0)+IFERROR(INDEX('Hoja de Trabajo para listado'!$AB$155:$BA$1048576,MATCH($A1023,'Hoja de Trabajo para listado'!$AB$155:$AB$1048576,0),MATCH((CUADRO!K$4&amp;$E1023),'Hoja de Trabajo para listado'!$AB$151:$BA$151,0)),0)+IFERROR(INDEX('Hoja de Trabajo para listado'!$BC$155:$CB$1048576,MATCH($A1023,'Hoja de Trabajo para listado'!$BC$155:$BC$1048576,0),MATCH((CUADRO!K$4&amp;$E1023),'Hoja de Trabajo para listado'!$BC$151:$CB$151,0)),0)+IFERROR(INDEX('Hoja de Trabajo para listado'!$DE$153:$DG$274,MATCH($A1023,'Hoja de Trabajo para listado'!$DE$153:$DE$1048576,0),MATCH((CUADRO!K$4&amp;$E1023),'Hoja de Trabajo para listado'!$DE$151:$DG$151,0)),0)+IFERROR(INDEX('Hoja de Trabajo para listado'!$CD$155:$DC$1048576,MATCH($A1023,'Hoja de Trabajo para listado'!$CD$155:$CD$1048576,0),MATCH((CUADRO!K$4&amp;$E1023),'Hoja de Trabajo para listado'!$CD$151:$DC$151,0)),0)</f>
        <v>0</v>
      </c>
      <c r="L1023" s="241">
        <f ca="1">+IFERROR(INDEX('Hoja de Trabajo para listado'!$A$155:$Z$1048576,MATCH($A1023,'Hoja de Trabajo para listado'!$A$155:$A$1048576,0),MATCH((CUADRO!L$4&amp;$E1023),'Hoja de Trabajo para listado'!$A$151:$Z$151,0)),0)+IFERROR(INDEX('Hoja de Trabajo para listado'!$AB$155:$BA$1048576,MATCH($A1023,'Hoja de Trabajo para listado'!$AB$155:$AB$1048576,0),MATCH((CUADRO!L$4&amp;$E1023),'Hoja de Trabajo para listado'!$AB$151:$BA$151,0)),0)+IFERROR(INDEX('Hoja de Trabajo para listado'!$BC$155:$CB$1048576,MATCH($A1023,'Hoja de Trabajo para listado'!$BC$155:$BC$1048576,0),MATCH((CUADRO!L$4&amp;$E1023),'Hoja de Trabajo para listado'!$BC$151:$CB$151,0)),0)+IFERROR(INDEX('Hoja de Trabajo para listado'!$DE$153:$DG$274,MATCH($A1023,'Hoja de Trabajo para listado'!$DE$153:$DE$1048576,0),MATCH((CUADRO!L$4&amp;$E1023),'Hoja de Trabajo para listado'!$DE$151:$DG$151,0)),0)+IFERROR(INDEX('Hoja de Trabajo para listado'!$CD$155:$DC$1048576,MATCH($A1023,'Hoja de Trabajo para listado'!$CD$155:$CD$1048576,0),MATCH((CUADRO!L$4&amp;$E1023),'Hoja de Trabajo para listado'!$CD$151:$DC$151,0)),0)</f>
        <v>0</v>
      </c>
      <c r="M1023" s="241">
        <f ca="1">+IFERROR(INDEX('Hoja de Trabajo para listado'!$A$155:$Z$1048576,MATCH($A1023,'Hoja de Trabajo para listado'!$A$155:$A$1048576,0),MATCH((CUADRO!M$4&amp;$E1023),'Hoja de Trabajo para listado'!$A$151:$Z$151,0)),0)+IFERROR(INDEX('Hoja de Trabajo para listado'!$AB$155:$BA$1048576,MATCH($A1023,'Hoja de Trabajo para listado'!$AB$155:$AB$1048576,0),MATCH((CUADRO!M$4&amp;$E1023),'Hoja de Trabajo para listado'!$AB$151:$BA$151,0)),0)+IFERROR(INDEX('Hoja de Trabajo para listado'!$BC$155:$CB$1048576,MATCH($A1023,'Hoja de Trabajo para listado'!$BC$155:$BC$1048576,0),MATCH((CUADRO!M$4&amp;$E1023),'Hoja de Trabajo para listado'!$BC$151:$CB$151,0)),0)+IFERROR(INDEX('Hoja de Trabajo para listado'!$DE$153:$DG$274,MATCH($A1023,'Hoja de Trabajo para listado'!$DE$153:$DE$1048576,0),MATCH((CUADRO!M$4&amp;$E1023),'Hoja de Trabajo para listado'!$DE$151:$DG$151,0)),0)+IFERROR(INDEX('Hoja de Trabajo para listado'!$CD$155:$DC$1048576,MATCH($A1023,'Hoja de Trabajo para listado'!$CD$155:$CD$1048576,0),MATCH((CUADRO!M$4&amp;$E1023),'Hoja de Trabajo para listado'!$CD$151:$DC$151,0)),0)</f>
        <v>0</v>
      </c>
      <c r="N1023" s="241">
        <f ca="1">+IFERROR(INDEX('Hoja de Trabajo para listado'!$A$155:$Z$1048576,MATCH($A1023,'Hoja de Trabajo para listado'!$A$155:$A$1048576,0),MATCH((CUADRO!N$4&amp;$E1023),'Hoja de Trabajo para listado'!$A$151:$Z$151,0)),0)+IFERROR(INDEX('Hoja de Trabajo para listado'!$AB$155:$BA$1048576,MATCH($A1023,'Hoja de Trabajo para listado'!$AB$155:$AB$1048576,0),MATCH((CUADRO!N$4&amp;$E1023),'Hoja de Trabajo para listado'!$AB$151:$BA$151,0)),0)+IFERROR(INDEX('Hoja de Trabajo para listado'!$BC$155:$CB$1048576,MATCH($A1023,'Hoja de Trabajo para listado'!$BC$155:$BC$1048576,0),MATCH((CUADRO!N$4&amp;$E1023),'Hoja de Trabajo para listado'!$BC$151:$CB$151,0)),0)+IFERROR(INDEX('Hoja de Trabajo para listado'!$DE$153:$DG$274,MATCH($A1023,'Hoja de Trabajo para listado'!$DE$153:$DE$1048576,0),MATCH((CUADRO!N$4&amp;$E1023),'Hoja de Trabajo para listado'!$DE$151:$DG$151,0)),0)+IFERROR(INDEX('Hoja de Trabajo para listado'!$CD$155:$DC$1048576,MATCH($A1023,'Hoja de Trabajo para listado'!$CD$155:$CD$1048576,0),MATCH((CUADRO!N$4&amp;$E1023),'Hoja de Trabajo para listado'!$CD$151:$DC$151,0)),0)</f>
        <v>0</v>
      </c>
      <c r="O1023" s="241">
        <f ca="1">+IFERROR(INDEX('Hoja de Trabajo para listado'!$A$155:$Z$1048576,MATCH($A1023,'Hoja de Trabajo para listado'!$A$155:$A$1048576,0),MATCH((CUADRO!O$4&amp;$E1023),'Hoja de Trabajo para listado'!$A$151:$Z$151,0)),0)+IFERROR(INDEX('Hoja de Trabajo para listado'!$AB$155:$BA$1048576,MATCH($A1023,'Hoja de Trabajo para listado'!$AB$155:$AB$1048576,0),MATCH((CUADRO!O$4&amp;$E1023),'Hoja de Trabajo para listado'!$AB$151:$BA$151,0)),0)+IFERROR(INDEX('Hoja de Trabajo para listado'!$BC$155:$CB$1048576,MATCH($A1023,'Hoja de Trabajo para listado'!$BC$155:$BC$1048576,0),MATCH((CUADRO!O$4&amp;$E1023),'Hoja de Trabajo para listado'!$BC$151:$CB$151,0)),0)+IFERROR(INDEX('Hoja de Trabajo para listado'!$DE$153:$DG$274,MATCH($A1023,'Hoja de Trabajo para listado'!$DE$153:$DE$1048576,0),MATCH((CUADRO!O$4&amp;$E1023),'Hoja de Trabajo para listado'!$DE$151:$DG$151,0)),0)+IFERROR(INDEX('Hoja de Trabajo para listado'!$CD$155:$DC$1048576,MATCH($A1023,'Hoja de Trabajo para listado'!$CD$155:$CD$1048576,0),MATCH((CUADRO!O$4&amp;$E1023),'Hoja de Trabajo para listado'!$CD$151:$DC$151,0)),0)</f>
        <v>0</v>
      </c>
      <c r="P1023" s="241">
        <f ca="1">+IFERROR(INDEX('Hoja de Trabajo para listado'!$A$155:$Z$1048576,MATCH($A1023,'Hoja de Trabajo para listado'!$A$155:$A$1048576,0),MATCH((CUADRO!P$4&amp;$E1023),'Hoja de Trabajo para listado'!$A$151:$Z$151,0)),0)+IFERROR(INDEX('Hoja de Trabajo para listado'!$AB$155:$BA$1048576,MATCH($A1023,'Hoja de Trabajo para listado'!$AB$155:$AB$1048576,0),MATCH((CUADRO!P$4&amp;$E1023),'Hoja de Trabajo para listado'!$AB$151:$BA$151,0)),0)+IFERROR(INDEX('Hoja de Trabajo para listado'!$BC$155:$CB$1048576,MATCH($A1023,'Hoja de Trabajo para listado'!$BC$155:$BC$1048576,0),MATCH((CUADRO!P$4&amp;$E1023),'Hoja de Trabajo para listado'!$BC$151:$CB$151,0)),0)+IFERROR(INDEX('Hoja de Trabajo para listado'!$DE$153:$DG$274,MATCH($A1023,'Hoja de Trabajo para listado'!$DE$153:$DE$1048576,0),MATCH((CUADRO!P$4&amp;$E1023),'Hoja de Trabajo para listado'!$DE$151:$DG$151,0)),0)+IFERROR(INDEX('Hoja de Trabajo para listado'!$CD$155:$DC$1048576,MATCH($A1023,'Hoja de Trabajo para listado'!$CD$155:$CD$1048576,0),MATCH((CUADRO!P$4&amp;$E1023),'Hoja de Trabajo para listado'!$CD$151:$DC$151,0)),0)</f>
        <v>0</v>
      </c>
      <c r="Q1023" s="241">
        <f ca="1">+IFERROR(INDEX('Hoja de Trabajo para listado'!$A$155:$Z$1048576,MATCH($A1023,'Hoja de Trabajo para listado'!$A$155:$A$1048576,0),MATCH((CUADRO!Q$4&amp;$E1023),'Hoja de Trabajo para listado'!$A$151:$Z$151,0)),0)+IFERROR(INDEX('Hoja de Trabajo para listado'!$AB$155:$BA$1048576,MATCH($A1023,'Hoja de Trabajo para listado'!$AB$155:$AB$1048576,0),MATCH((CUADRO!Q$4&amp;$E1023),'Hoja de Trabajo para listado'!$AB$151:$BA$151,0)),0)+IFERROR(INDEX('Hoja de Trabajo para listado'!$BC$155:$CB$1048576,MATCH($A1023,'Hoja de Trabajo para listado'!$BC$155:$BC$1048576,0),MATCH((CUADRO!Q$4&amp;$E1023),'Hoja de Trabajo para listado'!$BC$151:$CB$151,0)),0)+IFERROR(INDEX('Hoja de Trabajo para listado'!$DE$153:$DG$274,MATCH($A1023,'Hoja de Trabajo para listado'!$DE$153:$DE$1048576,0),MATCH((CUADRO!Q$4&amp;$E1023),'Hoja de Trabajo para listado'!$DE$151:$DG$151,0)),0)+IFERROR(INDEX('Hoja de Trabajo para listado'!$CD$155:$DC$1048576,MATCH($A1023,'Hoja de Trabajo para listado'!$CD$155:$CD$1048576,0),MATCH((CUADRO!Q$4&amp;$E1023),'Hoja de Trabajo para listado'!$CD$151:$DC$151,0)),0)</f>
        <v>0</v>
      </c>
      <c r="R1023" s="241">
        <f t="shared" ca="1" si="30"/>
        <v>0</v>
      </c>
      <c r="S1023" s="247"/>
      <c r="T1023" s="241">
        <f ca="1">+T1024</f>
        <v>0</v>
      </c>
      <c r="U1023" s="240">
        <f t="shared" si="31"/>
        <v>1</v>
      </c>
    </row>
    <row r="1024" spans="1:21" customFormat="1" ht="15" hidden="1" customHeight="1">
      <c r="A1024" s="32">
        <v>1744</v>
      </c>
      <c r="B1024" s="382"/>
      <c r="C1024" s="245" t="str">
        <f>+VLOOKUP(A1024,bd_lista!$A$3:$C$592,3,FALSE)</f>
        <v>Gobierno Autónomo Municipal de Puerto Quijarro</v>
      </c>
      <c r="D1024" s="384"/>
      <c r="E1024" s="242" t="s">
        <v>684</v>
      </c>
      <c r="F1024" s="241">
        <f ca="1">+IFERROR(INDEX('Hoja de Trabajo para listado'!$A$155:$Z$1048576,MATCH($A1024,'Hoja de Trabajo para listado'!$A$155:$A$1048576,0),MATCH((CUADRO!F$4&amp;$E1024),'Hoja de Trabajo para listado'!$A$151:$Z$151,0)),0)+IFERROR(INDEX('Hoja de Trabajo para listado'!$AB$155:$BA$1048576,MATCH($A1024,'Hoja de Trabajo para listado'!$AB$155:$AB$1048576,0),MATCH((CUADRO!F$4&amp;$E1024),'Hoja de Trabajo para listado'!$AB$151:$BA$151,0)),0)+IFERROR(INDEX('Hoja de Trabajo para listado'!$BC$155:$CB$1048576,MATCH($A1024,'Hoja de Trabajo para listado'!$BC$155:$BC$1048576,0),MATCH((CUADRO!F$4&amp;$E1024),'Hoja de Trabajo para listado'!$BC$151:$CB$151,0)),0)+IFERROR(INDEX('Hoja de Trabajo para listado'!$DE$153:$DG$274,MATCH($A1024,'Hoja de Trabajo para listado'!$DE$153:$DE$1048576,0),MATCH((CUADRO!F$4&amp;$E1024),'Hoja de Trabajo para listado'!$DE$151:$DG$151,0)),0)+IFERROR(INDEX('Hoja de Trabajo para listado'!$CD$155:$DC$1048576,MATCH($A1024,'Hoja de Trabajo para listado'!$CD$155:$CD$1048576,0),MATCH((CUADRO!F$4&amp;$E1024),'Hoja de Trabajo para listado'!$CD$151:$DC$151,0)),0)</f>
        <v>0</v>
      </c>
      <c r="G1024" s="241">
        <f ca="1">+IFERROR(INDEX('Hoja de Trabajo para listado'!$A$155:$Z$1048576,MATCH($A1024,'Hoja de Trabajo para listado'!$A$155:$A$1048576,0),MATCH((CUADRO!G$4&amp;$E1024),'Hoja de Trabajo para listado'!$A$151:$Z$151,0)),0)+IFERROR(INDEX('Hoja de Trabajo para listado'!$AB$155:$BA$1048576,MATCH($A1024,'Hoja de Trabajo para listado'!$AB$155:$AB$1048576,0),MATCH((CUADRO!G$4&amp;$E1024),'Hoja de Trabajo para listado'!$AB$151:$BA$151,0)),0)+IFERROR(INDEX('Hoja de Trabajo para listado'!$BC$155:$CB$1048576,MATCH($A1024,'Hoja de Trabajo para listado'!$BC$155:$BC$1048576,0),MATCH((CUADRO!G$4&amp;$E1024),'Hoja de Trabajo para listado'!$BC$151:$CB$151,0)),0)+IFERROR(INDEX('Hoja de Trabajo para listado'!$DE$153:$DG$274,MATCH($A1024,'Hoja de Trabajo para listado'!$DE$153:$DE$1048576,0),MATCH((CUADRO!G$4&amp;$E1024),'Hoja de Trabajo para listado'!$DE$151:$DG$151,0)),0)+IFERROR(INDEX('Hoja de Trabajo para listado'!$CD$155:$DC$1048576,MATCH($A1024,'Hoja de Trabajo para listado'!$CD$155:$CD$1048576,0),MATCH((CUADRO!G$4&amp;$E1024),'Hoja de Trabajo para listado'!$CD$151:$DC$151,0)),0)</f>
        <v>0</v>
      </c>
      <c r="H1024" s="241">
        <f ca="1">+IFERROR(INDEX('Hoja de Trabajo para listado'!$A$155:$Z$1048576,MATCH($A1024,'Hoja de Trabajo para listado'!$A$155:$A$1048576,0),MATCH((CUADRO!H$4&amp;$E1024),'Hoja de Trabajo para listado'!$A$151:$Z$151,0)),0)+IFERROR(INDEX('Hoja de Trabajo para listado'!$AB$155:$BA$1048576,MATCH($A1024,'Hoja de Trabajo para listado'!$AB$155:$AB$1048576,0),MATCH((CUADRO!H$4&amp;$E1024),'Hoja de Trabajo para listado'!$AB$151:$BA$151,0)),0)+IFERROR(INDEX('Hoja de Trabajo para listado'!$BC$155:$CB$1048576,MATCH($A1024,'Hoja de Trabajo para listado'!$BC$155:$BC$1048576,0),MATCH((CUADRO!H$4&amp;$E1024),'Hoja de Trabajo para listado'!$BC$151:$CB$151,0)),0)+IFERROR(INDEX('Hoja de Trabajo para listado'!$DE$153:$DG$274,MATCH($A1024,'Hoja de Trabajo para listado'!$DE$153:$DE$1048576,0),MATCH((CUADRO!H$4&amp;$E1024),'Hoja de Trabajo para listado'!$DE$151:$DG$151,0)),0)+IFERROR(INDEX('Hoja de Trabajo para listado'!$CD$155:$DC$1048576,MATCH($A1024,'Hoja de Trabajo para listado'!$CD$155:$CD$1048576,0),MATCH((CUADRO!H$4&amp;$E1024),'Hoja de Trabajo para listado'!$CD$151:$DC$151,0)),0)</f>
        <v>0</v>
      </c>
      <c r="I1024" s="241">
        <f ca="1">+IFERROR(INDEX('Hoja de Trabajo para listado'!$A$155:$Z$1048576,MATCH($A1024,'Hoja de Trabajo para listado'!$A$155:$A$1048576,0),MATCH((CUADRO!I$4&amp;$E1024),'Hoja de Trabajo para listado'!$A$151:$Z$151,0)),0)+IFERROR(INDEX('Hoja de Trabajo para listado'!$AB$155:$BA$1048576,MATCH($A1024,'Hoja de Trabajo para listado'!$AB$155:$AB$1048576,0),MATCH((CUADRO!I$4&amp;$E1024),'Hoja de Trabajo para listado'!$AB$151:$BA$151,0)),0)+IFERROR(INDEX('Hoja de Trabajo para listado'!$BC$155:$CB$1048576,MATCH($A1024,'Hoja de Trabajo para listado'!$BC$155:$BC$1048576,0),MATCH((CUADRO!I$4&amp;$E1024),'Hoja de Trabajo para listado'!$BC$151:$CB$151,0)),0)+IFERROR(INDEX('Hoja de Trabajo para listado'!$DE$153:$DG$274,MATCH($A1024,'Hoja de Trabajo para listado'!$DE$153:$DE$1048576,0),MATCH((CUADRO!I$4&amp;$E1024),'Hoja de Trabajo para listado'!$DE$151:$DG$151,0)),0)+IFERROR(INDEX('Hoja de Trabajo para listado'!$CD$155:$DC$1048576,MATCH($A1024,'Hoja de Trabajo para listado'!$CD$155:$CD$1048576,0),MATCH((CUADRO!I$4&amp;$E1024),'Hoja de Trabajo para listado'!$CD$151:$DC$151,0)),0)</f>
        <v>0</v>
      </c>
      <c r="J1024" s="241">
        <f ca="1">+IFERROR(INDEX('Hoja de Trabajo para listado'!$A$155:$Z$1048576,MATCH($A1024,'Hoja de Trabajo para listado'!$A$155:$A$1048576,0),MATCH((CUADRO!J$4&amp;$E1024),'Hoja de Trabajo para listado'!$A$151:$Z$151,0)),0)+IFERROR(INDEX('Hoja de Trabajo para listado'!$AB$155:$BA$1048576,MATCH($A1024,'Hoja de Trabajo para listado'!$AB$155:$AB$1048576,0),MATCH((CUADRO!J$4&amp;$E1024),'Hoja de Trabajo para listado'!$AB$151:$BA$151,0)),0)+IFERROR(INDEX('Hoja de Trabajo para listado'!$BC$155:$CB$1048576,MATCH($A1024,'Hoja de Trabajo para listado'!$BC$155:$BC$1048576,0),MATCH((CUADRO!J$4&amp;$E1024),'Hoja de Trabajo para listado'!$BC$151:$CB$151,0)),0)+IFERROR(INDEX('Hoja de Trabajo para listado'!$DE$153:$DG$274,MATCH($A1024,'Hoja de Trabajo para listado'!$DE$153:$DE$1048576,0),MATCH((CUADRO!J$4&amp;$E1024),'Hoja de Trabajo para listado'!$DE$151:$DG$151,0)),0)+IFERROR(INDEX('Hoja de Trabajo para listado'!$CD$155:$DC$1048576,MATCH($A1024,'Hoja de Trabajo para listado'!$CD$155:$CD$1048576,0),MATCH((CUADRO!J$4&amp;$E1024),'Hoja de Trabajo para listado'!$CD$151:$DC$151,0)),0)</f>
        <v>0</v>
      </c>
      <c r="K1024" s="241">
        <f ca="1">+IFERROR(INDEX('Hoja de Trabajo para listado'!$A$155:$Z$1048576,MATCH($A1024,'Hoja de Trabajo para listado'!$A$155:$A$1048576,0),MATCH((CUADRO!K$4&amp;$E1024),'Hoja de Trabajo para listado'!$A$151:$Z$151,0)),0)+IFERROR(INDEX('Hoja de Trabajo para listado'!$AB$155:$BA$1048576,MATCH($A1024,'Hoja de Trabajo para listado'!$AB$155:$AB$1048576,0),MATCH((CUADRO!K$4&amp;$E1024),'Hoja de Trabajo para listado'!$AB$151:$BA$151,0)),0)+IFERROR(INDEX('Hoja de Trabajo para listado'!$BC$155:$CB$1048576,MATCH($A1024,'Hoja de Trabajo para listado'!$BC$155:$BC$1048576,0),MATCH((CUADRO!K$4&amp;$E1024),'Hoja de Trabajo para listado'!$BC$151:$CB$151,0)),0)+IFERROR(INDEX('Hoja de Trabajo para listado'!$DE$153:$DG$274,MATCH($A1024,'Hoja de Trabajo para listado'!$DE$153:$DE$1048576,0),MATCH((CUADRO!K$4&amp;$E1024),'Hoja de Trabajo para listado'!$DE$151:$DG$151,0)),0)+IFERROR(INDEX('Hoja de Trabajo para listado'!$CD$155:$DC$1048576,MATCH($A1024,'Hoja de Trabajo para listado'!$CD$155:$CD$1048576,0),MATCH((CUADRO!K$4&amp;$E1024),'Hoja de Trabajo para listado'!$CD$151:$DC$151,0)),0)</f>
        <v>0</v>
      </c>
      <c r="L1024" s="241">
        <f ca="1">+IFERROR(INDEX('Hoja de Trabajo para listado'!$A$155:$Z$1048576,MATCH($A1024,'Hoja de Trabajo para listado'!$A$155:$A$1048576,0),MATCH((CUADRO!L$4&amp;$E1024),'Hoja de Trabajo para listado'!$A$151:$Z$151,0)),0)+IFERROR(INDEX('Hoja de Trabajo para listado'!$AB$155:$BA$1048576,MATCH($A1024,'Hoja de Trabajo para listado'!$AB$155:$AB$1048576,0),MATCH((CUADRO!L$4&amp;$E1024),'Hoja de Trabajo para listado'!$AB$151:$BA$151,0)),0)+IFERROR(INDEX('Hoja de Trabajo para listado'!$BC$155:$CB$1048576,MATCH($A1024,'Hoja de Trabajo para listado'!$BC$155:$BC$1048576,0),MATCH((CUADRO!L$4&amp;$E1024),'Hoja de Trabajo para listado'!$BC$151:$CB$151,0)),0)+IFERROR(INDEX('Hoja de Trabajo para listado'!$DE$153:$DG$274,MATCH($A1024,'Hoja de Trabajo para listado'!$DE$153:$DE$1048576,0),MATCH((CUADRO!L$4&amp;$E1024),'Hoja de Trabajo para listado'!$DE$151:$DG$151,0)),0)+IFERROR(INDEX('Hoja de Trabajo para listado'!$CD$155:$DC$1048576,MATCH($A1024,'Hoja de Trabajo para listado'!$CD$155:$CD$1048576,0),MATCH((CUADRO!L$4&amp;$E1024),'Hoja de Trabajo para listado'!$CD$151:$DC$151,0)),0)</f>
        <v>0</v>
      </c>
      <c r="M1024" s="241">
        <f ca="1">+IFERROR(INDEX('Hoja de Trabajo para listado'!$A$155:$Z$1048576,MATCH($A1024,'Hoja de Trabajo para listado'!$A$155:$A$1048576,0),MATCH((CUADRO!M$4&amp;$E1024),'Hoja de Trabajo para listado'!$A$151:$Z$151,0)),0)+IFERROR(INDEX('Hoja de Trabajo para listado'!$AB$155:$BA$1048576,MATCH($A1024,'Hoja de Trabajo para listado'!$AB$155:$AB$1048576,0),MATCH((CUADRO!M$4&amp;$E1024),'Hoja de Trabajo para listado'!$AB$151:$BA$151,0)),0)+IFERROR(INDEX('Hoja de Trabajo para listado'!$BC$155:$CB$1048576,MATCH($A1024,'Hoja de Trabajo para listado'!$BC$155:$BC$1048576,0),MATCH((CUADRO!M$4&amp;$E1024),'Hoja de Trabajo para listado'!$BC$151:$CB$151,0)),0)+IFERROR(INDEX('Hoja de Trabajo para listado'!$DE$153:$DG$274,MATCH($A1024,'Hoja de Trabajo para listado'!$DE$153:$DE$1048576,0),MATCH((CUADRO!M$4&amp;$E1024),'Hoja de Trabajo para listado'!$DE$151:$DG$151,0)),0)+IFERROR(INDEX('Hoja de Trabajo para listado'!$CD$155:$DC$1048576,MATCH($A1024,'Hoja de Trabajo para listado'!$CD$155:$CD$1048576,0),MATCH((CUADRO!M$4&amp;$E1024),'Hoja de Trabajo para listado'!$CD$151:$DC$151,0)),0)</f>
        <v>0</v>
      </c>
      <c r="N1024" s="241">
        <f ca="1">+IFERROR(INDEX('Hoja de Trabajo para listado'!$A$155:$Z$1048576,MATCH($A1024,'Hoja de Trabajo para listado'!$A$155:$A$1048576,0),MATCH((CUADRO!N$4&amp;$E1024),'Hoja de Trabajo para listado'!$A$151:$Z$151,0)),0)+IFERROR(INDEX('Hoja de Trabajo para listado'!$AB$155:$BA$1048576,MATCH($A1024,'Hoja de Trabajo para listado'!$AB$155:$AB$1048576,0),MATCH((CUADRO!N$4&amp;$E1024),'Hoja de Trabajo para listado'!$AB$151:$BA$151,0)),0)+IFERROR(INDEX('Hoja de Trabajo para listado'!$BC$155:$CB$1048576,MATCH($A1024,'Hoja de Trabajo para listado'!$BC$155:$BC$1048576,0),MATCH((CUADRO!N$4&amp;$E1024),'Hoja de Trabajo para listado'!$BC$151:$CB$151,0)),0)+IFERROR(INDEX('Hoja de Trabajo para listado'!$DE$153:$DG$274,MATCH($A1024,'Hoja de Trabajo para listado'!$DE$153:$DE$1048576,0),MATCH((CUADRO!N$4&amp;$E1024),'Hoja de Trabajo para listado'!$DE$151:$DG$151,0)),0)+IFERROR(INDEX('Hoja de Trabajo para listado'!$CD$155:$DC$1048576,MATCH($A1024,'Hoja de Trabajo para listado'!$CD$155:$CD$1048576,0),MATCH((CUADRO!N$4&amp;$E1024),'Hoja de Trabajo para listado'!$CD$151:$DC$151,0)),0)</f>
        <v>0</v>
      </c>
      <c r="O1024" s="241">
        <f ca="1">+IFERROR(INDEX('Hoja de Trabajo para listado'!$A$155:$Z$1048576,MATCH($A1024,'Hoja de Trabajo para listado'!$A$155:$A$1048576,0),MATCH((CUADRO!O$4&amp;$E1024),'Hoja de Trabajo para listado'!$A$151:$Z$151,0)),0)+IFERROR(INDEX('Hoja de Trabajo para listado'!$AB$155:$BA$1048576,MATCH($A1024,'Hoja de Trabajo para listado'!$AB$155:$AB$1048576,0),MATCH((CUADRO!O$4&amp;$E1024),'Hoja de Trabajo para listado'!$AB$151:$BA$151,0)),0)+IFERROR(INDEX('Hoja de Trabajo para listado'!$BC$155:$CB$1048576,MATCH($A1024,'Hoja de Trabajo para listado'!$BC$155:$BC$1048576,0),MATCH((CUADRO!O$4&amp;$E1024),'Hoja de Trabajo para listado'!$BC$151:$CB$151,0)),0)+IFERROR(INDEX('Hoja de Trabajo para listado'!$DE$153:$DG$274,MATCH($A1024,'Hoja de Trabajo para listado'!$DE$153:$DE$1048576,0),MATCH((CUADRO!O$4&amp;$E1024),'Hoja de Trabajo para listado'!$DE$151:$DG$151,0)),0)+IFERROR(INDEX('Hoja de Trabajo para listado'!$CD$155:$DC$1048576,MATCH($A1024,'Hoja de Trabajo para listado'!$CD$155:$CD$1048576,0),MATCH((CUADRO!O$4&amp;$E1024),'Hoja de Trabajo para listado'!$CD$151:$DC$151,0)),0)</f>
        <v>0</v>
      </c>
      <c r="P1024" s="241">
        <f ca="1">+IFERROR(INDEX('Hoja de Trabajo para listado'!$A$155:$Z$1048576,MATCH($A1024,'Hoja de Trabajo para listado'!$A$155:$A$1048576,0),MATCH((CUADRO!P$4&amp;$E1024),'Hoja de Trabajo para listado'!$A$151:$Z$151,0)),0)+IFERROR(INDEX('Hoja de Trabajo para listado'!$AB$155:$BA$1048576,MATCH($A1024,'Hoja de Trabajo para listado'!$AB$155:$AB$1048576,0),MATCH((CUADRO!P$4&amp;$E1024),'Hoja de Trabajo para listado'!$AB$151:$BA$151,0)),0)+IFERROR(INDEX('Hoja de Trabajo para listado'!$BC$155:$CB$1048576,MATCH($A1024,'Hoja de Trabajo para listado'!$BC$155:$BC$1048576,0),MATCH((CUADRO!P$4&amp;$E1024),'Hoja de Trabajo para listado'!$BC$151:$CB$151,0)),0)+IFERROR(INDEX('Hoja de Trabajo para listado'!$DE$153:$DG$274,MATCH($A1024,'Hoja de Trabajo para listado'!$DE$153:$DE$1048576,0),MATCH((CUADRO!P$4&amp;$E1024),'Hoja de Trabajo para listado'!$DE$151:$DG$151,0)),0)+IFERROR(INDEX('Hoja de Trabajo para listado'!$CD$155:$DC$1048576,MATCH($A1024,'Hoja de Trabajo para listado'!$CD$155:$CD$1048576,0),MATCH((CUADRO!P$4&amp;$E1024),'Hoja de Trabajo para listado'!$CD$151:$DC$151,0)),0)</f>
        <v>0</v>
      </c>
      <c r="Q1024" s="241">
        <f ca="1">+IFERROR(INDEX('Hoja de Trabajo para listado'!$A$155:$Z$1048576,MATCH($A1024,'Hoja de Trabajo para listado'!$A$155:$A$1048576,0),MATCH((CUADRO!Q$4&amp;$E1024),'Hoja de Trabajo para listado'!$A$151:$Z$151,0)),0)+IFERROR(INDEX('Hoja de Trabajo para listado'!$AB$155:$BA$1048576,MATCH($A1024,'Hoja de Trabajo para listado'!$AB$155:$AB$1048576,0),MATCH((CUADRO!Q$4&amp;$E1024),'Hoja de Trabajo para listado'!$AB$151:$BA$151,0)),0)+IFERROR(INDEX('Hoja de Trabajo para listado'!$BC$155:$CB$1048576,MATCH($A1024,'Hoja de Trabajo para listado'!$BC$155:$BC$1048576,0),MATCH((CUADRO!Q$4&amp;$E1024),'Hoja de Trabajo para listado'!$BC$151:$CB$151,0)),0)+IFERROR(INDEX('Hoja de Trabajo para listado'!$DE$153:$DG$274,MATCH($A1024,'Hoja de Trabajo para listado'!$DE$153:$DE$1048576,0),MATCH((CUADRO!Q$4&amp;$E1024),'Hoja de Trabajo para listado'!$DE$151:$DG$151,0)),0)+IFERROR(INDEX('Hoja de Trabajo para listado'!$CD$155:$DC$1048576,MATCH($A1024,'Hoja de Trabajo para listado'!$CD$155:$CD$1048576,0),MATCH((CUADRO!Q$4&amp;$E1024),'Hoja de Trabajo para listado'!$CD$151:$DC$151,0)),0)</f>
        <v>0</v>
      </c>
      <c r="R1024" s="241">
        <f t="shared" ca="1" si="30"/>
        <v>0</v>
      </c>
      <c r="S1024" s="247">
        <f ca="1">+R1023+R1024</f>
        <v>0</v>
      </c>
      <c r="T1024" s="241">
        <f ca="1">+S1024</f>
        <v>0</v>
      </c>
      <c r="U1024" s="240">
        <f t="shared" si="31"/>
        <v>2</v>
      </c>
    </row>
    <row r="1025" spans="1:21" customFormat="1" ht="15" hidden="1" customHeight="1">
      <c r="A1025" s="32">
        <v>1745</v>
      </c>
      <c r="B1025" s="381">
        <f>+A1025</f>
        <v>1745</v>
      </c>
      <c r="C1025" s="245" t="str">
        <f>+VLOOKUP(A1025,bd_lista!$A$3:$C$592,3,FALSE)</f>
        <v>Gobierno Autónomo Municipal de Ascención de Guarayos</v>
      </c>
      <c r="D1025" s="383" t="str">
        <f>+C1025</f>
        <v>Gobierno Autónomo Municipal de Ascención de Guarayos</v>
      </c>
      <c r="E1025" s="240" t="s">
        <v>683</v>
      </c>
      <c r="F1025" s="241">
        <f ca="1">+IFERROR(INDEX('Hoja de Trabajo para listado'!$A$155:$Z$1048576,MATCH($A1025,'Hoja de Trabajo para listado'!$A$155:$A$1048576,0),MATCH((CUADRO!F$4&amp;$E1025),'Hoja de Trabajo para listado'!$A$151:$Z$151,0)),0)+IFERROR(INDEX('Hoja de Trabajo para listado'!$AB$155:$BA$1048576,MATCH($A1025,'Hoja de Trabajo para listado'!$AB$155:$AB$1048576,0),MATCH((CUADRO!F$4&amp;$E1025),'Hoja de Trabajo para listado'!$AB$151:$BA$151,0)),0)+IFERROR(INDEX('Hoja de Trabajo para listado'!$BC$155:$CB$1048576,MATCH($A1025,'Hoja de Trabajo para listado'!$BC$155:$BC$1048576,0),MATCH((CUADRO!F$4&amp;$E1025),'Hoja de Trabajo para listado'!$BC$151:$CB$151,0)),0)+IFERROR(INDEX('Hoja de Trabajo para listado'!$DE$153:$DG$274,MATCH($A1025,'Hoja de Trabajo para listado'!$DE$153:$DE$1048576,0),MATCH((CUADRO!F$4&amp;$E1025),'Hoja de Trabajo para listado'!$DE$151:$DG$151,0)),0)+IFERROR(INDEX('Hoja de Trabajo para listado'!$CD$155:$DC$1048576,MATCH($A1025,'Hoja de Trabajo para listado'!$CD$155:$CD$1048576,0),MATCH((CUADRO!F$4&amp;$E1025),'Hoja de Trabajo para listado'!$CD$151:$DC$151,0)),0)</f>
        <v>0</v>
      </c>
      <c r="G1025" s="241">
        <f ca="1">+IFERROR(INDEX('Hoja de Trabajo para listado'!$A$155:$Z$1048576,MATCH($A1025,'Hoja de Trabajo para listado'!$A$155:$A$1048576,0),MATCH((CUADRO!G$4&amp;$E1025),'Hoja de Trabajo para listado'!$A$151:$Z$151,0)),0)+IFERROR(INDEX('Hoja de Trabajo para listado'!$AB$155:$BA$1048576,MATCH($A1025,'Hoja de Trabajo para listado'!$AB$155:$AB$1048576,0),MATCH((CUADRO!G$4&amp;$E1025),'Hoja de Trabajo para listado'!$AB$151:$BA$151,0)),0)+IFERROR(INDEX('Hoja de Trabajo para listado'!$BC$155:$CB$1048576,MATCH($A1025,'Hoja de Trabajo para listado'!$BC$155:$BC$1048576,0),MATCH((CUADRO!G$4&amp;$E1025),'Hoja de Trabajo para listado'!$BC$151:$CB$151,0)),0)+IFERROR(INDEX('Hoja de Trabajo para listado'!$DE$153:$DG$274,MATCH($A1025,'Hoja de Trabajo para listado'!$DE$153:$DE$1048576,0),MATCH((CUADRO!G$4&amp;$E1025),'Hoja de Trabajo para listado'!$DE$151:$DG$151,0)),0)+IFERROR(INDEX('Hoja de Trabajo para listado'!$CD$155:$DC$1048576,MATCH($A1025,'Hoja de Trabajo para listado'!$CD$155:$CD$1048576,0),MATCH((CUADRO!G$4&amp;$E1025),'Hoja de Trabajo para listado'!$CD$151:$DC$151,0)),0)</f>
        <v>0</v>
      </c>
      <c r="H1025" s="241">
        <f ca="1">+IFERROR(INDEX('Hoja de Trabajo para listado'!$A$155:$Z$1048576,MATCH($A1025,'Hoja de Trabajo para listado'!$A$155:$A$1048576,0),MATCH((CUADRO!H$4&amp;$E1025),'Hoja de Trabajo para listado'!$A$151:$Z$151,0)),0)+IFERROR(INDEX('Hoja de Trabajo para listado'!$AB$155:$BA$1048576,MATCH($A1025,'Hoja de Trabajo para listado'!$AB$155:$AB$1048576,0),MATCH((CUADRO!H$4&amp;$E1025),'Hoja de Trabajo para listado'!$AB$151:$BA$151,0)),0)+IFERROR(INDEX('Hoja de Trabajo para listado'!$BC$155:$CB$1048576,MATCH($A1025,'Hoja de Trabajo para listado'!$BC$155:$BC$1048576,0),MATCH((CUADRO!H$4&amp;$E1025),'Hoja de Trabajo para listado'!$BC$151:$CB$151,0)),0)+IFERROR(INDEX('Hoja de Trabajo para listado'!$DE$153:$DG$274,MATCH($A1025,'Hoja de Trabajo para listado'!$DE$153:$DE$1048576,0),MATCH((CUADRO!H$4&amp;$E1025),'Hoja de Trabajo para listado'!$DE$151:$DG$151,0)),0)+IFERROR(INDEX('Hoja de Trabajo para listado'!$CD$155:$DC$1048576,MATCH($A1025,'Hoja de Trabajo para listado'!$CD$155:$CD$1048576,0),MATCH((CUADRO!H$4&amp;$E1025),'Hoja de Trabajo para listado'!$CD$151:$DC$151,0)),0)</f>
        <v>0</v>
      </c>
      <c r="I1025" s="241">
        <f ca="1">+IFERROR(INDEX('Hoja de Trabajo para listado'!$A$155:$Z$1048576,MATCH($A1025,'Hoja de Trabajo para listado'!$A$155:$A$1048576,0),MATCH((CUADRO!I$4&amp;$E1025),'Hoja de Trabajo para listado'!$A$151:$Z$151,0)),0)+IFERROR(INDEX('Hoja de Trabajo para listado'!$AB$155:$BA$1048576,MATCH($A1025,'Hoja de Trabajo para listado'!$AB$155:$AB$1048576,0),MATCH((CUADRO!I$4&amp;$E1025),'Hoja de Trabajo para listado'!$AB$151:$BA$151,0)),0)+IFERROR(INDEX('Hoja de Trabajo para listado'!$BC$155:$CB$1048576,MATCH($A1025,'Hoja de Trabajo para listado'!$BC$155:$BC$1048576,0),MATCH((CUADRO!I$4&amp;$E1025),'Hoja de Trabajo para listado'!$BC$151:$CB$151,0)),0)+IFERROR(INDEX('Hoja de Trabajo para listado'!$DE$153:$DG$274,MATCH($A1025,'Hoja de Trabajo para listado'!$DE$153:$DE$1048576,0),MATCH((CUADRO!I$4&amp;$E1025),'Hoja de Trabajo para listado'!$DE$151:$DG$151,0)),0)+IFERROR(INDEX('Hoja de Trabajo para listado'!$CD$155:$DC$1048576,MATCH($A1025,'Hoja de Trabajo para listado'!$CD$155:$CD$1048576,0),MATCH((CUADRO!I$4&amp;$E1025),'Hoja de Trabajo para listado'!$CD$151:$DC$151,0)),0)</f>
        <v>0</v>
      </c>
      <c r="J1025" s="241">
        <f ca="1">+IFERROR(INDEX('Hoja de Trabajo para listado'!$A$155:$Z$1048576,MATCH($A1025,'Hoja de Trabajo para listado'!$A$155:$A$1048576,0),MATCH((CUADRO!J$4&amp;$E1025),'Hoja de Trabajo para listado'!$A$151:$Z$151,0)),0)+IFERROR(INDEX('Hoja de Trabajo para listado'!$AB$155:$BA$1048576,MATCH($A1025,'Hoja de Trabajo para listado'!$AB$155:$AB$1048576,0),MATCH((CUADRO!J$4&amp;$E1025),'Hoja de Trabajo para listado'!$AB$151:$BA$151,0)),0)+IFERROR(INDEX('Hoja de Trabajo para listado'!$BC$155:$CB$1048576,MATCH($A1025,'Hoja de Trabajo para listado'!$BC$155:$BC$1048576,0),MATCH((CUADRO!J$4&amp;$E1025),'Hoja de Trabajo para listado'!$BC$151:$CB$151,0)),0)+IFERROR(INDEX('Hoja de Trabajo para listado'!$DE$153:$DG$274,MATCH($A1025,'Hoja de Trabajo para listado'!$DE$153:$DE$1048576,0),MATCH((CUADRO!J$4&amp;$E1025),'Hoja de Trabajo para listado'!$DE$151:$DG$151,0)),0)+IFERROR(INDEX('Hoja de Trabajo para listado'!$CD$155:$DC$1048576,MATCH($A1025,'Hoja de Trabajo para listado'!$CD$155:$CD$1048576,0),MATCH((CUADRO!J$4&amp;$E1025),'Hoja de Trabajo para listado'!$CD$151:$DC$151,0)),0)</f>
        <v>0</v>
      </c>
      <c r="K1025" s="241">
        <f ca="1">+IFERROR(INDEX('Hoja de Trabajo para listado'!$A$155:$Z$1048576,MATCH($A1025,'Hoja de Trabajo para listado'!$A$155:$A$1048576,0),MATCH((CUADRO!K$4&amp;$E1025),'Hoja de Trabajo para listado'!$A$151:$Z$151,0)),0)+IFERROR(INDEX('Hoja de Trabajo para listado'!$AB$155:$BA$1048576,MATCH($A1025,'Hoja de Trabajo para listado'!$AB$155:$AB$1048576,0),MATCH((CUADRO!K$4&amp;$E1025),'Hoja de Trabajo para listado'!$AB$151:$BA$151,0)),0)+IFERROR(INDEX('Hoja de Trabajo para listado'!$BC$155:$CB$1048576,MATCH($A1025,'Hoja de Trabajo para listado'!$BC$155:$BC$1048576,0),MATCH((CUADRO!K$4&amp;$E1025),'Hoja de Trabajo para listado'!$BC$151:$CB$151,0)),0)+IFERROR(INDEX('Hoja de Trabajo para listado'!$DE$153:$DG$274,MATCH($A1025,'Hoja de Trabajo para listado'!$DE$153:$DE$1048576,0),MATCH((CUADRO!K$4&amp;$E1025),'Hoja de Trabajo para listado'!$DE$151:$DG$151,0)),0)+IFERROR(INDEX('Hoja de Trabajo para listado'!$CD$155:$DC$1048576,MATCH($A1025,'Hoja de Trabajo para listado'!$CD$155:$CD$1048576,0),MATCH((CUADRO!K$4&amp;$E1025),'Hoja de Trabajo para listado'!$CD$151:$DC$151,0)),0)</f>
        <v>0</v>
      </c>
      <c r="L1025" s="241">
        <f ca="1">+IFERROR(INDEX('Hoja de Trabajo para listado'!$A$155:$Z$1048576,MATCH($A1025,'Hoja de Trabajo para listado'!$A$155:$A$1048576,0),MATCH((CUADRO!L$4&amp;$E1025),'Hoja de Trabajo para listado'!$A$151:$Z$151,0)),0)+IFERROR(INDEX('Hoja de Trabajo para listado'!$AB$155:$BA$1048576,MATCH($A1025,'Hoja de Trabajo para listado'!$AB$155:$AB$1048576,0),MATCH((CUADRO!L$4&amp;$E1025),'Hoja de Trabajo para listado'!$AB$151:$BA$151,0)),0)+IFERROR(INDEX('Hoja de Trabajo para listado'!$BC$155:$CB$1048576,MATCH($A1025,'Hoja de Trabajo para listado'!$BC$155:$BC$1048576,0),MATCH((CUADRO!L$4&amp;$E1025),'Hoja de Trabajo para listado'!$BC$151:$CB$151,0)),0)+IFERROR(INDEX('Hoja de Trabajo para listado'!$DE$153:$DG$274,MATCH($A1025,'Hoja de Trabajo para listado'!$DE$153:$DE$1048576,0),MATCH((CUADRO!L$4&amp;$E1025),'Hoja de Trabajo para listado'!$DE$151:$DG$151,0)),0)+IFERROR(INDEX('Hoja de Trabajo para listado'!$CD$155:$DC$1048576,MATCH($A1025,'Hoja de Trabajo para listado'!$CD$155:$CD$1048576,0),MATCH((CUADRO!L$4&amp;$E1025),'Hoja de Trabajo para listado'!$CD$151:$DC$151,0)),0)</f>
        <v>0</v>
      </c>
      <c r="M1025" s="241">
        <f ca="1">+IFERROR(INDEX('Hoja de Trabajo para listado'!$A$155:$Z$1048576,MATCH($A1025,'Hoja de Trabajo para listado'!$A$155:$A$1048576,0),MATCH((CUADRO!M$4&amp;$E1025),'Hoja de Trabajo para listado'!$A$151:$Z$151,0)),0)+IFERROR(INDEX('Hoja de Trabajo para listado'!$AB$155:$BA$1048576,MATCH($A1025,'Hoja de Trabajo para listado'!$AB$155:$AB$1048576,0),MATCH((CUADRO!M$4&amp;$E1025),'Hoja de Trabajo para listado'!$AB$151:$BA$151,0)),0)+IFERROR(INDEX('Hoja de Trabajo para listado'!$BC$155:$CB$1048576,MATCH($A1025,'Hoja de Trabajo para listado'!$BC$155:$BC$1048576,0),MATCH((CUADRO!M$4&amp;$E1025),'Hoja de Trabajo para listado'!$BC$151:$CB$151,0)),0)+IFERROR(INDEX('Hoja de Trabajo para listado'!$DE$153:$DG$274,MATCH($A1025,'Hoja de Trabajo para listado'!$DE$153:$DE$1048576,0),MATCH((CUADRO!M$4&amp;$E1025),'Hoja de Trabajo para listado'!$DE$151:$DG$151,0)),0)+IFERROR(INDEX('Hoja de Trabajo para listado'!$CD$155:$DC$1048576,MATCH($A1025,'Hoja de Trabajo para listado'!$CD$155:$CD$1048576,0),MATCH((CUADRO!M$4&amp;$E1025),'Hoja de Trabajo para listado'!$CD$151:$DC$151,0)),0)</f>
        <v>0</v>
      </c>
      <c r="N1025" s="241">
        <f ca="1">+IFERROR(INDEX('Hoja de Trabajo para listado'!$A$155:$Z$1048576,MATCH($A1025,'Hoja de Trabajo para listado'!$A$155:$A$1048576,0),MATCH((CUADRO!N$4&amp;$E1025),'Hoja de Trabajo para listado'!$A$151:$Z$151,0)),0)+IFERROR(INDEX('Hoja de Trabajo para listado'!$AB$155:$BA$1048576,MATCH($A1025,'Hoja de Trabajo para listado'!$AB$155:$AB$1048576,0),MATCH((CUADRO!N$4&amp;$E1025),'Hoja de Trabajo para listado'!$AB$151:$BA$151,0)),0)+IFERROR(INDEX('Hoja de Trabajo para listado'!$BC$155:$CB$1048576,MATCH($A1025,'Hoja de Trabajo para listado'!$BC$155:$BC$1048576,0),MATCH((CUADRO!N$4&amp;$E1025),'Hoja de Trabajo para listado'!$BC$151:$CB$151,0)),0)+IFERROR(INDEX('Hoja de Trabajo para listado'!$DE$153:$DG$274,MATCH($A1025,'Hoja de Trabajo para listado'!$DE$153:$DE$1048576,0),MATCH((CUADRO!N$4&amp;$E1025),'Hoja de Trabajo para listado'!$DE$151:$DG$151,0)),0)+IFERROR(INDEX('Hoja de Trabajo para listado'!$CD$155:$DC$1048576,MATCH($A1025,'Hoja de Trabajo para listado'!$CD$155:$CD$1048576,0),MATCH((CUADRO!N$4&amp;$E1025),'Hoja de Trabajo para listado'!$CD$151:$DC$151,0)),0)</f>
        <v>0</v>
      </c>
      <c r="O1025" s="241">
        <f ca="1">+IFERROR(INDEX('Hoja de Trabajo para listado'!$A$155:$Z$1048576,MATCH($A1025,'Hoja de Trabajo para listado'!$A$155:$A$1048576,0),MATCH((CUADRO!O$4&amp;$E1025),'Hoja de Trabajo para listado'!$A$151:$Z$151,0)),0)+IFERROR(INDEX('Hoja de Trabajo para listado'!$AB$155:$BA$1048576,MATCH($A1025,'Hoja de Trabajo para listado'!$AB$155:$AB$1048576,0),MATCH((CUADRO!O$4&amp;$E1025),'Hoja de Trabajo para listado'!$AB$151:$BA$151,0)),0)+IFERROR(INDEX('Hoja de Trabajo para listado'!$BC$155:$CB$1048576,MATCH($A1025,'Hoja de Trabajo para listado'!$BC$155:$BC$1048576,0),MATCH((CUADRO!O$4&amp;$E1025),'Hoja de Trabajo para listado'!$BC$151:$CB$151,0)),0)+IFERROR(INDEX('Hoja de Trabajo para listado'!$DE$153:$DG$274,MATCH($A1025,'Hoja de Trabajo para listado'!$DE$153:$DE$1048576,0),MATCH((CUADRO!O$4&amp;$E1025),'Hoja de Trabajo para listado'!$DE$151:$DG$151,0)),0)+IFERROR(INDEX('Hoja de Trabajo para listado'!$CD$155:$DC$1048576,MATCH($A1025,'Hoja de Trabajo para listado'!$CD$155:$CD$1048576,0),MATCH((CUADRO!O$4&amp;$E1025),'Hoja de Trabajo para listado'!$CD$151:$DC$151,0)),0)</f>
        <v>0</v>
      </c>
      <c r="P1025" s="241">
        <f ca="1">+IFERROR(INDEX('Hoja de Trabajo para listado'!$A$155:$Z$1048576,MATCH($A1025,'Hoja de Trabajo para listado'!$A$155:$A$1048576,0),MATCH((CUADRO!P$4&amp;$E1025),'Hoja de Trabajo para listado'!$A$151:$Z$151,0)),0)+IFERROR(INDEX('Hoja de Trabajo para listado'!$AB$155:$BA$1048576,MATCH($A1025,'Hoja de Trabajo para listado'!$AB$155:$AB$1048576,0),MATCH((CUADRO!P$4&amp;$E1025),'Hoja de Trabajo para listado'!$AB$151:$BA$151,0)),0)+IFERROR(INDEX('Hoja de Trabajo para listado'!$BC$155:$CB$1048576,MATCH($A1025,'Hoja de Trabajo para listado'!$BC$155:$BC$1048576,0),MATCH((CUADRO!P$4&amp;$E1025),'Hoja de Trabajo para listado'!$BC$151:$CB$151,0)),0)+IFERROR(INDEX('Hoja de Trabajo para listado'!$DE$153:$DG$274,MATCH($A1025,'Hoja de Trabajo para listado'!$DE$153:$DE$1048576,0),MATCH((CUADRO!P$4&amp;$E1025),'Hoja de Trabajo para listado'!$DE$151:$DG$151,0)),0)+IFERROR(INDEX('Hoja de Trabajo para listado'!$CD$155:$DC$1048576,MATCH($A1025,'Hoja de Trabajo para listado'!$CD$155:$CD$1048576,0),MATCH((CUADRO!P$4&amp;$E1025),'Hoja de Trabajo para listado'!$CD$151:$DC$151,0)),0)</f>
        <v>0</v>
      </c>
      <c r="Q1025" s="241">
        <f ca="1">+IFERROR(INDEX('Hoja de Trabajo para listado'!$A$155:$Z$1048576,MATCH($A1025,'Hoja de Trabajo para listado'!$A$155:$A$1048576,0),MATCH((CUADRO!Q$4&amp;$E1025),'Hoja de Trabajo para listado'!$A$151:$Z$151,0)),0)+IFERROR(INDEX('Hoja de Trabajo para listado'!$AB$155:$BA$1048576,MATCH($A1025,'Hoja de Trabajo para listado'!$AB$155:$AB$1048576,0),MATCH((CUADRO!Q$4&amp;$E1025),'Hoja de Trabajo para listado'!$AB$151:$BA$151,0)),0)+IFERROR(INDEX('Hoja de Trabajo para listado'!$BC$155:$CB$1048576,MATCH($A1025,'Hoja de Trabajo para listado'!$BC$155:$BC$1048576,0),MATCH((CUADRO!Q$4&amp;$E1025),'Hoja de Trabajo para listado'!$BC$151:$CB$151,0)),0)+IFERROR(INDEX('Hoja de Trabajo para listado'!$DE$153:$DG$274,MATCH($A1025,'Hoja de Trabajo para listado'!$DE$153:$DE$1048576,0),MATCH((CUADRO!Q$4&amp;$E1025),'Hoja de Trabajo para listado'!$DE$151:$DG$151,0)),0)+IFERROR(INDEX('Hoja de Trabajo para listado'!$CD$155:$DC$1048576,MATCH($A1025,'Hoja de Trabajo para listado'!$CD$155:$CD$1048576,0),MATCH((CUADRO!Q$4&amp;$E1025),'Hoja de Trabajo para listado'!$CD$151:$DC$151,0)),0)</f>
        <v>0</v>
      </c>
      <c r="R1025" s="241">
        <f t="shared" ca="1" si="30"/>
        <v>0</v>
      </c>
      <c r="S1025" s="247"/>
      <c r="T1025" s="241">
        <f ca="1">+T1026</f>
        <v>0</v>
      </c>
      <c r="U1025" s="240">
        <f t="shared" si="31"/>
        <v>1</v>
      </c>
    </row>
    <row r="1026" spans="1:21" customFormat="1" ht="15" hidden="1" customHeight="1">
      <c r="A1026" s="32">
        <v>1745</v>
      </c>
      <c r="B1026" s="382"/>
      <c r="C1026" s="245" t="str">
        <f>+VLOOKUP(A1026,bd_lista!$A$3:$C$592,3,FALSE)</f>
        <v>Gobierno Autónomo Municipal de Ascención de Guarayos</v>
      </c>
      <c r="D1026" s="384"/>
      <c r="E1026" s="242" t="s">
        <v>684</v>
      </c>
      <c r="F1026" s="241">
        <f ca="1">+IFERROR(INDEX('Hoja de Trabajo para listado'!$A$155:$Z$1048576,MATCH($A1026,'Hoja de Trabajo para listado'!$A$155:$A$1048576,0),MATCH((CUADRO!F$4&amp;$E1026),'Hoja de Trabajo para listado'!$A$151:$Z$151,0)),0)+IFERROR(INDEX('Hoja de Trabajo para listado'!$AB$155:$BA$1048576,MATCH($A1026,'Hoja de Trabajo para listado'!$AB$155:$AB$1048576,0),MATCH((CUADRO!F$4&amp;$E1026),'Hoja de Trabajo para listado'!$AB$151:$BA$151,0)),0)+IFERROR(INDEX('Hoja de Trabajo para listado'!$BC$155:$CB$1048576,MATCH($A1026,'Hoja de Trabajo para listado'!$BC$155:$BC$1048576,0),MATCH((CUADRO!F$4&amp;$E1026),'Hoja de Trabajo para listado'!$BC$151:$CB$151,0)),0)+IFERROR(INDEX('Hoja de Trabajo para listado'!$DE$153:$DG$274,MATCH($A1026,'Hoja de Trabajo para listado'!$DE$153:$DE$1048576,0),MATCH((CUADRO!F$4&amp;$E1026),'Hoja de Trabajo para listado'!$DE$151:$DG$151,0)),0)+IFERROR(INDEX('Hoja de Trabajo para listado'!$CD$155:$DC$1048576,MATCH($A1026,'Hoja de Trabajo para listado'!$CD$155:$CD$1048576,0),MATCH((CUADRO!F$4&amp;$E1026),'Hoja de Trabajo para listado'!$CD$151:$DC$151,0)),0)</f>
        <v>0</v>
      </c>
      <c r="G1026" s="241">
        <f ca="1">+IFERROR(INDEX('Hoja de Trabajo para listado'!$A$155:$Z$1048576,MATCH($A1026,'Hoja de Trabajo para listado'!$A$155:$A$1048576,0),MATCH((CUADRO!G$4&amp;$E1026),'Hoja de Trabajo para listado'!$A$151:$Z$151,0)),0)+IFERROR(INDEX('Hoja de Trabajo para listado'!$AB$155:$BA$1048576,MATCH($A1026,'Hoja de Trabajo para listado'!$AB$155:$AB$1048576,0),MATCH((CUADRO!G$4&amp;$E1026),'Hoja de Trabajo para listado'!$AB$151:$BA$151,0)),0)+IFERROR(INDEX('Hoja de Trabajo para listado'!$BC$155:$CB$1048576,MATCH($A1026,'Hoja de Trabajo para listado'!$BC$155:$BC$1048576,0),MATCH((CUADRO!G$4&amp;$E1026),'Hoja de Trabajo para listado'!$BC$151:$CB$151,0)),0)+IFERROR(INDEX('Hoja de Trabajo para listado'!$DE$153:$DG$274,MATCH($A1026,'Hoja de Trabajo para listado'!$DE$153:$DE$1048576,0),MATCH((CUADRO!G$4&amp;$E1026),'Hoja de Trabajo para listado'!$DE$151:$DG$151,0)),0)+IFERROR(INDEX('Hoja de Trabajo para listado'!$CD$155:$DC$1048576,MATCH($A1026,'Hoja de Trabajo para listado'!$CD$155:$CD$1048576,0),MATCH((CUADRO!G$4&amp;$E1026),'Hoja de Trabajo para listado'!$CD$151:$DC$151,0)),0)</f>
        <v>0</v>
      </c>
      <c r="H1026" s="241">
        <f ca="1">+IFERROR(INDEX('Hoja de Trabajo para listado'!$A$155:$Z$1048576,MATCH($A1026,'Hoja de Trabajo para listado'!$A$155:$A$1048576,0),MATCH((CUADRO!H$4&amp;$E1026),'Hoja de Trabajo para listado'!$A$151:$Z$151,0)),0)+IFERROR(INDEX('Hoja de Trabajo para listado'!$AB$155:$BA$1048576,MATCH($A1026,'Hoja de Trabajo para listado'!$AB$155:$AB$1048576,0),MATCH((CUADRO!H$4&amp;$E1026),'Hoja de Trabajo para listado'!$AB$151:$BA$151,0)),0)+IFERROR(INDEX('Hoja de Trabajo para listado'!$BC$155:$CB$1048576,MATCH($A1026,'Hoja de Trabajo para listado'!$BC$155:$BC$1048576,0),MATCH((CUADRO!H$4&amp;$E1026),'Hoja de Trabajo para listado'!$BC$151:$CB$151,0)),0)+IFERROR(INDEX('Hoja de Trabajo para listado'!$DE$153:$DG$274,MATCH($A1026,'Hoja de Trabajo para listado'!$DE$153:$DE$1048576,0),MATCH((CUADRO!H$4&amp;$E1026),'Hoja de Trabajo para listado'!$DE$151:$DG$151,0)),0)+IFERROR(INDEX('Hoja de Trabajo para listado'!$CD$155:$DC$1048576,MATCH($A1026,'Hoja de Trabajo para listado'!$CD$155:$CD$1048576,0),MATCH((CUADRO!H$4&amp;$E1026),'Hoja de Trabajo para listado'!$CD$151:$DC$151,0)),0)</f>
        <v>0</v>
      </c>
      <c r="I1026" s="241">
        <f ca="1">+IFERROR(INDEX('Hoja de Trabajo para listado'!$A$155:$Z$1048576,MATCH($A1026,'Hoja de Trabajo para listado'!$A$155:$A$1048576,0),MATCH((CUADRO!I$4&amp;$E1026),'Hoja de Trabajo para listado'!$A$151:$Z$151,0)),0)+IFERROR(INDEX('Hoja de Trabajo para listado'!$AB$155:$BA$1048576,MATCH($A1026,'Hoja de Trabajo para listado'!$AB$155:$AB$1048576,0),MATCH((CUADRO!I$4&amp;$E1026),'Hoja de Trabajo para listado'!$AB$151:$BA$151,0)),0)+IFERROR(INDEX('Hoja de Trabajo para listado'!$BC$155:$CB$1048576,MATCH($A1026,'Hoja de Trabajo para listado'!$BC$155:$BC$1048576,0),MATCH((CUADRO!I$4&amp;$E1026),'Hoja de Trabajo para listado'!$BC$151:$CB$151,0)),0)+IFERROR(INDEX('Hoja de Trabajo para listado'!$DE$153:$DG$274,MATCH($A1026,'Hoja de Trabajo para listado'!$DE$153:$DE$1048576,0),MATCH((CUADRO!I$4&amp;$E1026),'Hoja de Trabajo para listado'!$DE$151:$DG$151,0)),0)+IFERROR(INDEX('Hoja de Trabajo para listado'!$CD$155:$DC$1048576,MATCH($A1026,'Hoja de Trabajo para listado'!$CD$155:$CD$1048576,0),MATCH((CUADRO!I$4&amp;$E1026),'Hoja de Trabajo para listado'!$CD$151:$DC$151,0)),0)</f>
        <v>0</v>
      </c>
      <c r="J1026" s="241">
        <f ca="1">+IFERROR(INDEX('Hoja de Trabajo para listado'!$A$155:$Z$1048576,MATCH($A1026,'Hoja de Trabajo para listado'!$A$155:$A$1048576,0),MATCH((CUADRO!J$4&amp;$E1026),'Hoja de Trabajo para listado'!$A$151:$Z$151,0)),0)+IFERROR(INDEX('Hoja de Trabajo para listado'!$AB$155:$BA$1048576,MATCH($A1026,'Hoja de Trabajo para listado'!$AB$155:$AB$1048576,0),MATCH((CUADRO!J$4&amp;$E1026),'Hoja de Trabajo para listado'!$AB$151:$BA$151,0)),0)+IFERROR(INDEX('Hoja de Trabajo para listado'!$BC$155:$CB$1048576,MATCH($A1026,'Hoja de Trabajo para listado'!$BC$155:$BC$1048576,0),MATCH((CUADRO!J$4&amp;$E1026),'Hoja de Trabajo para listado'!$BC$151:$CB$151,0)),0)+IFERROR(INDEX('Hoja de Trabajo para listado'!$DE$153:$DG$274,MATCH($A1026,'Hoja de Trabajo para listado'!$DE$153:$DE$1048576,0),MATCH((CUADRO!J$4&amp;$E1026),'Hoja de Trabajo para listado'!$DE$151:$DG$151,0)),0)+IFERROR(INDEX('Hoja de Trabajo para listado'!$CD$155:$DC$1048576,MATCH($A1026,'Hoja de Trabajo para listado'!$CD$155:$CD$1048576,0),MATCH((CUADRO!J$4&amp;$E1026),'Hoja de Trabajo para listado'!$CD$151:$DC$151,0)),0)</f>
        <v>0</v>
      </c>
      <c r="K1026" s="241">
        <f ca="1">+IFERROR(INDEX('Hoja de Trabajo para listado'!$A$155:$Z$1048576,MATCH($A1026,'Hoja de Trabajo para listado'!$A$155:$A$1048576,0),MATCH((CUADRO!K$4&amp;$E1026),'Hoja de Trabajo para listado'!$A$151:$Z$151,0)),0)+IFERROR(INDEX('Hoja de Trabajo para listado'!$AB$155:$BA$1048576,MATCH($A1026,'Hoja de Trabajo para listado'!$AB$155:$AB$1048576,0),MATCH((CUADRO!K$4&amp;$E1026),'Hoja de Trabajo para listado'!$AB$151:$BA$151,0)),0)+IFERROR(INDEX('Hoja de Trabajo para listado'!$BC$155:$CB$1048576,MATCH($A1026,'Hoja de Trabajo para listado'!$BC$155:$BC$1048576,0),MATCH((CUADRO!K$4&amp;$E1026),'Hoja de Trabajo para listado'!$BC$151:$CB$151,0)),0)+IFERROR(INDEX('Hoja de Trabajo para listado'!$DE$153:$DG$274,MATCH($A1026,'Hoja de Trabajo para listado'!$DE$153:$DE$1048576,0),MATCH((CUADRO!K$4&amp;$E1026),'Hoja de Trabajo para listado'!$DE$151:$DG$151,0)),0)+IFERROR(INDEX('Hoja de Trabajo para listado'!$CD$155:$DC$1048576,MATCH($A1026,'Hoja de Trabajo para listado'!$CD$155:$CD$1048576,0),MATCH((CUADRO!K$4&amp;$E1026),'Hoja de Trabajo para listado'!$CD$151:$DC$151,0)),0)</f>
        <v>0</v>
      </c>
      <c r="L1026" s="241">
        <f ca="1">+IFERROR(INDEX('Hoja de Trabajo para listado'!$A$155:$Z$1048576,MATCH($A1026,'Hoja de Trabajo para listado'!$A$155:$A$1048576,0),MATCH((CUADRO!L$4&amp;$E1026),'Hoja de Trabajo para listado'!$A$151:$Z$151,0)),0)+IFERROR(INDEX('Hoja de Trabajo para listado'!$AB$155:$BA$1048576,MATCH($A1026,'Hoja de Trabajo para listado'!$AB$155:$AB$1048576,0),MATCH((CUADRO!L$4&amp;$E1026),'Hoja de Trabajo para listado'!$AB$151:$BA$151,0)),0)+IFERROR(INDEX('Hoja de Trabajo para listado'!$BC$155:$CB$1048576,MATCH($A1026,'Hoja de Trabajo para listado'!$BC$155:$BC$1048576,0),MATCH((CUADRO!L$4&amp;$E1026),'Hoja de Trabajo para listado'!$BC$151:$CB$151,0)),0)+IFERROR(INDEX('Hoja de Trabajo para listado'!$DE$153:$DG$274,MATCH($A1026,'Hoja de Trabajo para listado'!$DE$153:$DE$1048576,0),MATCH((CUADRO!L$4&amp;$E1026),'Hoja de Trabajo para listado'!$DE$151:$DG$151,0)),0)+IFERROR(INDEX('Hoja de Trabajo para listado'!$CD$155:$DC$1048576,MATCH($A1026,'Hoja de Trabajo para listado'!$CD$155:$CD$1048576,0),MATCH((CUADRO!L$4&amp;$E1026),'Hoja de Trabajo para listado'!$CD$151:$DC$151,0)),0)</f>
        <v>0</v>
      </c>
      <c r="M1026" s="241">
        <f ca="1">+IFERROR(INDEX('Hoja de Trabajo para listado'!$A$155:$Z$1048576,MATCH($A1026,'Hoja de Trabajo para listado'!$A$155:$A$1048576,0),MATCH((CUADRO!M$4&amp;$E1026),'Hoja de Trabajo para listado'!$A$151:$Z$151,0)),0)+IFERROR(INDEX('Hoja de Trabajo para listado'!$AB$155:$BA$1048576,MATCH($A1026,'Hoja de Trabajo para listado'!$AB$155:$AB$1048576,0),MATCH((CUADRO!M$4&amp;$E1026),'Hoja de Trabajo para listado'!$AB$151:$BA$151,0)),0)+IFERROR(INDEX('Hoja de Trabajo para listado'!$BC$155:$CB$1048576,MATCH($A1026,'Hoja de Trabajo para listado'!$BC$155:$BC$1048576,0),MATCH((CUADRO!M$4&amp;$E1026),'Hoja de Trabajo para listado'!$BC$151:$CB$151,0)),0)+IFERROR(INDEX('Hoja de Trabajo para listado'!$DE$153:$DG$274,MATCH($A1026,'Hoja de Trabajo para listado'!$DE$153:$DE$1048576,0),MATCH((CUADRO!M$4&amp;$E1026),'Hoja de Trabajo para listado'!$DE$151:$DG$151,0)),0)+IFERROR(INDEX('Hoja de Trabajo para listado'!$CD$155:$DC$1048576,MATCH($A1026,'Hoja de Trabajo para listado'!$CD$155:$CD$1048576,0),MATCH((CUADRO!M$4&amp;$E1026),'Hoja de Trabajo para listado'!$CD$151:$DC$151,0)),0)</f>
        <v>0</v>
      </c>
      <c r="N1026" s="241">
        <f ca="1">+IFERROR(INDEX('Hoja de Trabajo para listado'!$A$155:$Z$1048576,MATCH($A1026,'Hoja de Trabajo para listado'!$A$155:$A$1048576,0),MATCH((CUADRO!N$4&amp;$E1026),'Hoja de Trabajo para listado'!$A$151:$Z$151,0)),0)+IFERROR(INDEX('Hoja de Trabajo para listado'!$AB$155:$BA$1048576,MATCH($A1026,'Hoja de Trabajo para listado'!$AB$155:$AB$1048576,0),MATCH((CUADRO!N$4&amp;$E1026),'Hoja de Trabajo para listado'!$AB$151:$BA$151,0)),0)+IFERROR(INDEX('Hoja de Trabajo para listado'!$BC$155:$CB$1048576,MATCH($A1026,'Hoja de Trabajo para listado'!$BC$155:$BC$1048576,0),MATCH((CUADRO!N$4&amp;$E1026),'Hoja de Trabajo para listado'!$BC$151:$CB$151,0)),0)+IFERROR(INDEX('Hoja de Trabajo para listado'!$DE$153:$DG$274,MATCH($A1026,'Hoja de Trabajo para listado'!$DE$153:$DE$1048576,0),MATCH((CUADRO!N$4&amp;$E1026),'Hoja de Trabajo para listado'!$DE$151:$DG$151,0)),0)+IFERROR(INDEX('Hoja de Trabajo para listado'!$CD$155:$DC$1048576,MATCH($A1026,'Hoja de Trabajo para listado'!$CD$155:$CD$1048576,0),MATCH((CUADRO!N$4&amp;$E1026),'Hoja de Trabajo para listado'!$CD$151:$DC$151,0)),0)</f>
        <v>0</v>
      </c>
      <c r="O1026" s="241">
        <f ca="1">+IFERROR(INDEX('Hoja de Trabajo para listado'!$A$155:$Z$1048576,MATCH($A1026,'Hoja de Trabajo para listado'!$A$155:$A$1048576,0),MATCH((CUADRO!O$4&amp;$E1026),'Hoja de Trabajo para listado'!$A$151:$Z$151,0)),0)+IFERROR(INDEX('Hoja de Trabajo para listado'!$AB$155:$BA$1048576,MATCH($A1026,'Hoja de Trabajo para listado'!$AB$155:$AB$1048576,0),MATCH((CUADRO!O$4&amp;$E1026),'Hoja de Trabajo para listado'!$AB$151:$BA$151,0)),0)+IFERROR(INDEX('Hoja de Trabajo para listado'!$BC$155:$CB$1048576,MATCH($A1026,'Hoja de Trabajo para listado'!$BC$155:$BC$1048576,0),MATCH((CUADRO!O$4&amp;$E1026),'Hoja de Trabajo para listado'!$BC$151:$CB$151,0)),0)+IFERROR(INDEX('Hoja de Trabajo para listado'!$DE$153:$DG$274,MATCH($A1026,'Hoja de Trabajo para listado'!$DE$153:$DE$1048576,0),MATCH((CUADRO!O$4&amp;$E1026),'Hoja de Trabajo para listado'!$DE$151:$DG$151,0)),0)+IFERROR(INDEX('Hoja de Trabajo para listado'!$CD$155:$DC$1048576,MATCH($A1026,'Hoja de Trabajo para listado'!$CD$155:$CD$1048576,0),MATCH((CUADRO!O$4&amp;$E1026),'Hoja de Trabajo para listado'!$CD$151:$DC$151,0)),0)</f>
        <v>0</v>
      </c>
      <c r="P1026" s="241">
        <f ca="1">+IFERROR(INDEX('Hoja de Trabajo para listado'!$A$155:$Z$1048576,MATCH($A1026,'Hoja de Trabajo para listado'!$A$155:$A$1048576,0),MATCH((CUADRO!P$4&amp;$E1026),'Hoja de Trabajo para listado'!$A$151:$Z$151,0)),0)+IFERROR(INDEX('Hoja de Trabajo para listado'!$AB$155:$BA$1048576,MATCH($A1026,'Hoja de Trabajo para listado'!$AB$155:$AB$1048576,0),MATCH((CUADRO!P$4&amp;$E1026),'Hoja de Trabajo para listado'!$AB$151:$BA$151,0)),0)+IFERROR(INDEX('Hoja de Trabajo para listado'!$BC$155:$CB$1048576,MATCH($A1026,'Hoja de Trabajo para listado'!$BC$155:$BC$1048576,0),MATCH((CUADRO!P$4&amp;$E1026),'Hoja de Trabajo para listado'!$BC$151:$CB$151,0)),0)+IFERROR(INDEX('Hoja de Trabajo para listado'!$DE$153:$DG$274,MATCH($A1026,'Hoja de Trabajo para listado'!$DE$153:$DE$1048576,0),MATCH((CUADRO!P$4&amp;$E1026),'Hoja de Trabajo para listado'!$DE$151:$DG$151,0)),0)+IFERROR(INDEX('Hoja de Trabajo para listado'!$CD$155:$DC$1048576,MATCH($A1026,'Hoja de Trabajo para listado'!$CD$155:$CD$1048576,0),MATCH((CUADRO!P$4&amp;$E1026),'Hoja de Trabajo para listado'!$CD$151:$DC$151,0)),0)</f>
        <v>0</v>
      </c>
      <c r="Q1026" s="241">
        <f ca="1">+IFERROR(INDEX('Hoja de Trabajo para listado'!$A$155:$Z$1048576,MATCH($A1026,'Hoja de Trabajo para listado'!$A$155:$A$1048576,0),MATCH((CUADRO!Q$4&amp;$E1026),'Hoja de Trabajo para listado'!$A$151:$Z$151,0)),0)+IFERROR(INDEX('Hoja de Trabajo para listado'!$AB$155:$BA$1048576,MATCH($A1026,'Hoja de Trabajo para listado'!$AB$155:$AB$1048576,0),MATCH((CUADRO!Q$4&amp;$E1026),'Hoja de Trabajo para listado'!$AB$151:$BA$151,0)),0)+IFERROR(INDEX('Hoja de Trabajo para listado'!$BC$155:$CB$1048576,MATCH($A1026,'Hoja de Trabajo para listado'!$BC$155:$BC$1048576,0),MATCH((CUADRO!Q$4&amp;$E1026),'Hoja de Trabajo para listado'!$BC$151:$CB$151,0)),0)+IFERROR(INDEX('Hoja de Trabajo para listado'!$DE$153:$DG$274,MATCH($A1026,'Hoja de Trabajo para listado'!$DE$153:$DE$1048576,0),MATCH((CUADRO!Q$4&amp;$E1026),'Hoja de Trabajo para listado'!$DE$151:$DG$151,0)),0)+IFERROR(INDEX('Hoja de Trabajo para listado'!$CD$155:$DC$1048576,MATCH($A1026,'Hoja de Trabajo para listado'!$CD$155:$CD$1048576,0),MATCH((CUADRO!Q$4&amp;$E1026),'Hoja de Trabajo para listado'!$CD$151:$DC$151,0)),0)</f>
        <v>0</v>
      </c>
      <c r="R1026" s="241">
        <f t="shared" ca="1" si="30"/>
        <v>0</v>
      </c>
      <c r="S1026" s="247">
        <f ca="1">+R1025+R1026</f>
        <v>0</v>
      </c>
      <c r="T1026" s="241">
        <f ca="1">+S1026</f>
        <v>0</v>
      </c>
      <c r="U1026" s="240">
        <f t="shared" si="31"/>
        <v>2</v>
      </c>
    </row>
    <row r="1027" spans="1:21" customFormat="1" ht="15" hidden="1" customHeight="1">
      <c r="A1027" s="32">
        <v>1746</v>
      </c>
      <c r="B1027" s="381">
        <f>+A1027</f>
        <v>1746</v>
      </c>
      <c r="C1027" s="245" t="str">
        <f>+VLOOKUP(A1027,bd_lista!$A$3:$C$592,3,FALSE)</f>
        <v>Gobierno Autónomo Municipal de Urubicha</v>
      </c>
      <c r="D1027" s="383" t="str">
        <f>+C1027</f>
        <v>Gobierno Autónomo Municipal de Urubicha</v>
      </c>
      <c r="E1027" s="240" t="s">
        <v>683</v>
      </c>
      <c r="F1027" s="241">
        <f ca="1">+IFERROR(INDEX('Hoja de Trabajo para listado'!$A$155:$Z$1048576,MATCH($A1027,'Hoja de Trabajo para listado'!$A$155:$A$1048576,0),MATCH((CUADRO!F$4&amp;$E1027),'Hoja de Trabajo para listado'!$A$151:$Z$151,0)),0)+IFERROR(INDEX('Hoja de Trabajo para listado'!$AB$155:$BA$1048576,MATCH($A1027,'Hoja de Trabajo para listado'!$AB$155:$AB$1048576,0),MATCH((CUADRO!F$4&amp;$E1027),'Hoja de Trabajo para listado'!$AB$151:$BA$151,0)),0)+IFERROR(INDEX('Hoja de Trabajo para listado'!$BC$155:$CB$1048576,MATCH($A1027,'Hoja de Trabajo para listado'!$BC$155:$BC$1048576,0),MATCH((CUADRO!F$4&amp;$E1027),'Hoja de Trabajo para listado'!$BC$151:$CB$151,0)),0)+IFERROR(INDEX('Hoja de Trabajo para listado'!$DE$153:$DG$274,MATCH($A1027,'Hoja de Trabajo para listado'!$DE$153:$DE$1048576,0),MATCH((CUADRO!F$4&amp;$E1027),'Hoja de Trabajo para listado'!$DE$151:$DG$151,0)),0)+IFERROR(INDEX('Hoja de Trabajo para listado'!$CD$155:$DC$1048576,MATCH($A1027,'Hoja de Trabajo para listado'!$CD$155:$CD$1048576,0),MATCH((CUADRO!F$4&amp;$E1027),'Hoja de Trabajo para listado'!$CD$151:$DC$151,0)),0)</f>
        <v>0</v>
      </c>
      <c r="G1027" s="241">
        <f ca="1">+IFERROR(INDEX('Hoja de Trabajo para listado'!$A$155:$Z$1048576,MATCH($A1027,'Hoja de Trabajo para listado'!$A$155:$A$1048576,0),MATCH((CUADRO!G$4&amp;$E1027),'Hoja de Trabajo para listado'!$A$151:$Z$151,0)),0)+IFERROR(INDEX('Hoja de Trabajo para listado'!$AB$155:$BA$1048576,MATCH($A1027,'Hoja de Trabajo para listado'!$AB$155:$AB$1048576,0),MATCH((CUADRO!G$4&amp;$E1027),'Hoja de Trabajo para listado'!$AB$151:$BA$151,0)),0)+IFERROR(INDEX('Hoja de Trabajo para listado'!$BC$155:$CB$1048576,MATCH($A1027,'Hoja de Trabajo para listado'!$BC$155:$BC$1048576,0),MATCH((CUADRO!G$4&amp;$E1027),'Hoja de Trabajo para listado'!$BC$151:$CB$151,0)),0)+IFERROR(INDEX('Hoja de Trabajo para listado'!$DE$153:$DG$274,MATCH($A1027,'Hoja de Trabajo para listado'!$DE$153:$DE$1048576,0),MATCH((CUADRO!G$4&amp;$E1027),'Hoja de Trabajo para listado'!$DE$151:$DG$151,0)),0)+IFERROR(INDEX('Hoja de Trabajo para listado'!$CD$155:$DC$1048576,MATCH($A1027,'Hoja de Trabajo para listado'!$CD$155:$CD$1048576,0),MATCH((CUADRO!G$4&amp;$E1027),'Hoja de Trabajo para listado'!$CD$151:$DC$151,0)),0)</f>
        <v>0</v>
      </c>
      <c r="H1027" s="241">
        <f ca="1">+IFERROR(INDEX('Hoja de Trabajo para listado'!$A$155:$Z$1048576,MATCH($A1027,'Hoja de Trabajo para listado'!$A$155:$A$1048576,0),MATCH((CUADRO!H$4&amp;$E1027),'Hoja de Trabajo para listado'!$A$151:$Z$151,0)),0)+IFERROR(INDEX('Hoja de Trabajo para listado'!$AB$155:$BA$1048576,MATCH($A1027,'Hoja de Trabajo para listado'!$AB$155:$AB$1048576,0),MATCH((CUADRO!H$4&amp;$E1027),'Hoja de Trabajo para listado'!$AB$151:$BA$151,0)),0)+IFERROR(INDEX('Hoja de Trabajo para listado'!$BC$155:$CB$1048576,MATCH($A1027,'Hoja de Trabajo para listado'!$BC$155:$BC$1048576,0),MATCH((CUADRO!H$4&amp;$E1027),'Hoja de Trabajo para listado'!$BC$151:$CB$151,0)),0)+IFERROR(INDEX('Hoja de Trabajo para listado'!$DE$153:$DG$274,MATCH($A1027,'Hoja de Trabajo para listado'!$DE$153:$DE$1048576,0),MATCH((CUADRO!H$4&amp;$E1027),'Hoja de Trabajo para listado'!$DE$151:$DG$151,0)),0)+IFERROR(INDEX('Hoja de Trabajo para listado'!$CD$155:$DC$1048576,MATCH($A1027,'Hoja de Trabajo para listado'!$CD$155:$CD$1048576,0),MATCH((CUADRO!H$4&amp;$E1027),'Hoja de Trabajo para listado'!$CD$151:$DC$151,0)),0)</f>
        <v>0</v>
      </c>
      <c r="I1027" s="241">
        <f ca="1">+IFERROR(INDEX('Hoja de Trabajo para listado'!$A$155:$Z$1048576,MATCH($A1027,'Hoja de Trabajo para listado'!$A$155:$A$1048576,0),MATCH((CUADRO!I$4&amp;$E1027),'Hoja de Trabajo para listado'!$A$151:$Z$151,0)),0)+IFERROR(INDEX('Hoja de Trabajo para listado'!$AB$155:$BA$1048576,MATCH($A1027,'Hoja de Trabajo para listado'!$AB$155:$AB$1048576,0),MATCH((CUADRO!I$4&amp;$E1027),'Hoja de Trabajo para listado'!$AB$151:$BA$151,0)),0)+IFERROR(INDEX('Hoja de Trabajo para listado'!$BC$155:$CB$1048576,MATCH($A1027,'Hoja de Trabajo para listado'!$BC$155:$BC$1048576,0),MATCH((CUADRO!I$4&amp;$E1027),'Hoja de Trabajo para listado'!$BC$151:$CB$151,0)),0)+IFERROR(INDEX('Hoja de Trabajo para listado'!$DE$153:$DG$274,MATCH($A1027,'Hoja de Trabajo para listado'!$DE$153:$DE$1048576,0),MATCH((CUADRO!I$4&amp;$E1027),'Hoja de Trabajo para listado'!$DE$151:$DG$151,0)),0)+IFERROR(INDEX('Hoja de Trabajo para listado'!$CD$155:$DC$1048576,MATCH($A1027,'Hoja de Trabajo para listado'!$CD$155:$CD$1048576,0),MATCH((CUADRO!I$4&amp;$E1027),'Hoja de Trabajo para listado'!$CD$151:$DC$151,0)),0)</f>
        <v>0</v>
      </c>
      <c r="J1027" s="241">
        <f ca="1">+IFERROR(INDEX('Hoja de Trabajo para listado'!$A$155:$Z$1048576,MATCH($A1027,'Hoja de Trabajo para listado'!$A$155:$A$1048576,0),MATCH((CUADRO!J$4&amp;$E1027),'Hoja de Trabajo para listado'!$A$151:$Z$151,0)),0)+IFERROR(INDEX('Hoja de Trabajo para listado'!$AB$155:$BA$1048576,MATCH($A1027,'Hoja de Trabajo para listado'!$AB$155:$AB$1048576,0),MATCH((CUADRO!J$4&amp;$E1027),'Hoja de Trabajo para listado'!$AB$151:$BA$151,0)),0)+IFERROR(INDEX('Hoja de Trabajo para listado'!$BC$155:$CB$1048576,MATCH($A1027,'Hoja de Trabajo para listado'!$BC$155:$BC$1048576,0),MATCH((CUADRO!J$4&amp;$E1027),'Hoja de Trabajo para listado'!$BC$151:$CB$151,0)),0)+IFERROR(INDEX('Hoja de Trabajo para listado'!$DE$153:$DG$274,MATCH($A1027,'Hoja de Trabajo para listado'!$DE$153:$DE$1048576,0),MATCH((CUADRO!J$4&amp;$E1027),'Hoja de Trabajo para listado'!$DE$151:$DG$151,0)),0)+IFERROR(INDEX('Hoja de Trabajo para listado'!$CD$155:$DC$1048576,MATCH($A1027,'Hoja de Trabajo para listado'!$CD$155:$CD$1048576,0),MATCH((CUADRO!J$4&amp;$E1027),'Hoja de Trabajo para listado'!$CD$151:$DC$151,0)),0)</f>
        <v>0</v>
      </c>
      <c r="K1027" s="241">
        <f ca="1">+IFERROR(INDEX('Hoja de Trabajo para listado'!$A$155:$Z$1048576,MATCH($A1027,'Hoja de Trabajo para listado'!$A$155:$A$1048576,0),MATCH((CUADRO!K$4&amp;$E1027),'Hoja de Trabajo para listado'!$A$151:$Z$151,0)),0)+IFERROR(INDEX('Hoja de Trabajo para listado'!$AB$155:$BA$1048576,MATCH($A1027,'Hoja de Trabajo para listado'!$AB$155:$AB$1048576,0),MATCH((CUADRO!K$4&amp;$E1027),'Hoja de Trabajo para listado'!$AB$151:$BA$151,0)),0)+IFERROR(INDEX('Hoja de Trabajo para listado'!$BC$155:$CB$1048576,MATCH($A1027,'Hoja de Trabajo para listado'!$BC$155:$BC$1048576,0),MATCH((CUADRO!K$4&amp;$E1027),'Hoja de Trabajo para listado'!$BC$151:$CB$151,0)),0)+IFERROR(INDEX('Hoja de Trabajo para listado'!$DE$153:$DG$274,MATCH($A1027,'Hoja de Trabajo para listado'!$DE$153:$DE$1048576,0),MATCH((CUADRO!K$4&amp;$E1027),'Hoja de Trabajo para listado'!$DE$151:$DG$151,0)),0)+IFERROR(INDEX('Hoja de Trabajo para listado'!$CD$155:$DC$1048576,MATCH($A1027,'Hoja de Trabajo para listado'!$CD$155:$CD$1048576,0),MATCH((CUADRO!K$4&amp;$E1027),'Hoja de Trabajo para listado'!$CD$151:$DC$151,0)),0)</f>
        <v>0</v>
      </c>
      <c r="L1027" s="241">
        <f ca="1">+IFERROR(INDEX('Hoja de Trabajo para listado'!$A$155:$Z$1048576,MATCH($A1027,'Hoja de Trabajo para listado'!$A$155:$A$1048576,0),MATCH((CUADRO!L$4&amp;$E1027),'Hoja de Trabajo para listado'!$A$151:$Z$151,0)),0)+IFERROR(INDEX('Hoja de Trabajo para listado'!$AB$155:$BA$1048576,MATCH($A1027,'Hoja de Trabajo para listado'!$AB$155:$AB$1048576,0),MATCH((CUADRO!L$4&amp;$E1027),'Hoja de Trabajo para listado'!$AB$151:$BA$151,0)),0)+IFERROR(INDEX('Hoja de Trabajo para listado'!$BC$155:$CB$1048576,MATCH($A1027,'Hoja de Trabajo para listado'!$BC$155:$BC$1048576,0),MATCH((CUADRO!L$4&amp;$E1027),'Hoja de Trabajo para listado'!$BC$151:$CB$151,0)),0)+IFERROR(INDEX('Hoja de Trabajo para listado'!$DE$153:$DG$274,MATCH($A1027,'Hoja de Trabajo para listado'!$DE$153:$DE$1048576,0),MATCH((CUADRO!L$4&amp;$E1027),'Hoja de Trabajo para listado'!$DE$151:$DG$151,0)),0)+IFERROR(INDEX('Hoja de Trabajo para listado'!$CD$155:$DC$1048576,MATCH($A1027,'Hoja de Trabajo para listado'!$CD$155:$CD$1048576,0),MATCH((CUADRO!L$4&amp;$E1027),'Hoja de Trabajo para listado'!$CD$151:$DC$151,0)),0)</f>
        <v>0</v>
      </c>
      <c r="M1027" s="241">
        <f ca="1">+IFERROR(INDEX('Hoja de Trabajo para listado'!$A$155:$Z$1048576,MATCH($A1027,'Hoja de Trabajo para listado'!$A$155:$A$1048576,0),MATCH((CUADRO!M$4&amp;$E1027),'Hoja de Trabajo para listado'!$A$151:$Z$151,0)),0)+IFERROR(INDEX('Hoja de Trabajo para listado'!$AB$155:$BA$1048576,MATCH($A1027,'Hoja de Trabajo para listado'!$AB$155:$AB$1048576,0),MATCH((CUADRO!M$4&amp;$E1027),'Hoja de Trabajo para listado'!$AB$151:$BA$151,0)),0)+IFERROR(INDEX('Hoja de Trabajo para listado'!$BC$155:$CB$1048576,MATCH($A1027,'Hoja de Trabajo para listado'!$BC$155:$BC$1048576,0),MATCH((CUADRO!M$4&amp;$E1027),'Hoja de Trabajo para listado'!$BC$151:$CB$151,0)),0)+IFERROR(INDEX('Hoja de Trabajo para listado'!$DE$153:$DG$274,MATCH($A1027,'Hoja de Trabajo para listado'!$DE$153:$DE$1048576,0),MATCH((CUADRO!M$4&amp;$E1027),'Hoja de Trabajo para listado'!$DE$151:$DG$151,0)),0)+IFERROR(INDEX('Hoja de Trabajo para listado'!$CD$155:$DC$1048576,MATCH($A1027,'Hoja de Trabajo para listado'!$CD$155:$CD$1048576,0),MATCH((CUADRO!M$4&amp;$E1027),'Hoja de Trabajo para listado'!$CD$151:$DC$151,0)),0)</f>
        <v>0</v>
      </c>
      <c r="N1027" s="241">
        <f ca="1">+IFERROR(INDEX('Hoja de Trabajo para listado'!$A$155:$Z$1048576,MATCH($A1027,'Hoja de Trabajo para listado'!$A$155:$A$1048576,0),MATCH((CUADRO!N$4&amp;$E1027),'Hoja de Trabajo para listado'!$A$151:$Z$151,0)),0)+IFERROR(INDEX('Hoja de Trabajo para listado'!$AB$155:$BA$1048576,MATCH($A1027,'Hoja de Trabajo para listado'!$AB$155:$AB$1048576,0),MATCH((CUADRO!N$4&amp;$E1027),'Hoja de Trabajo para listado'!$AB$151:$BA$151,0)),0)+IFERROR(INDEX('Hoja de Trabajo para listado'!$BC$155:$CB$1048576,MATCH($A1027,'Hoja de Trabajo para listado'!$BC$155:$BC$1048576,0),MATCH((CUADRO!N$4&amp;$E1027),'Hoja de Trabajo para listado'!$BC$151:$CB$151,0)),0)+IFERROR(INDEX('Hoja de Trabajo para listado'!$DE$153:$DG$274,MATCH($A1027,'Hoja de Trabajo para listado'!$DE$153:$DE$1048576,0),MATCH((CUADRO!N$4&amp;$E1027),'Hoja de Trabajo para listado'!$DE$151:$DG$151,0)),0)+IFERROR(INDEX('Hoja de Trabajo para listado'!$CD$155:$DC$1048576,MATCH($A1027,'Hoja de Trabajo para listado'!$CD$155:$CD$1048576,0),MATCH((CUADRO!N$4&amp;$E1027),'Hoja de Trabajo para listado'!$CD$151:$DC$151,0)),0)</f>
        <v>0</v>
      </c>
      <c r="O1027" s="241">
        <f ca="1">+IFERROR(INDEX('Hoja de Trabajo para listado'!$A$155:$Z$1048576,MATCH($A1027,'Hoja de Trabajo para listado'!$A$155:$A$1048576,0),MATCH((CUADRO!O$4&amp;$E1027),'Hoja de Trabajo para listado'!$A$151:$Z$151,0)),0)+IFERROR(INDEX('Hoja de Trabajo para listado'!$AB$155:$BA$1048576,MATCH($A1027,'Hoja de Trabajo para listado'!$AB$155:$AB$1048576,0),MATCH((CUADRO!O$4&amp;$E1027),'Hoja de Trabajo para listado'!$AB$151:$BA$151,0)),0)+IFERROR(INDEX('Hoja de Trabajo para listado'!$BC$155:$CB$1048576,MATCH($A1027,'Hoja de Trabajo para listado'!$BC$155:$BC$1048576,0),MATCH((CUADRO!O$4&amp;$E1027),'Hoja de Trabajo para listado'!$BC$151:$CB$151,0)),0)+IFERROR(INDEX('Hoja de Trabajo para listado'!$DE$153:$DG$274,MATCH($A1027,'Hoja de Trabajo para listado'!$DE$153:$DE$1048576,0),MATCH((CUADRO!O$4&amp;$E1027),'Hoja de Trabajo para listado'!$DE$151:$DG$151,0)),0)+IFERROR(INDEX('Hoja de Trabajo para listado'!$CD$155:$DC$1048576,MATCH($A1027,'Hoja de Trabajo para listado'!$CD$155:$CD$1048576,0),MATCH((CUADRO!O$4&amp;$E1027),'Hoja de Trabajo para listado'!$CD$151:$DC$151,0)),0)</f>
        <v>0</v>
      </c>
      <c r="P1027" s="241">
        <f ca="1">+IFERROR(INDEX('Hoja de Trabajo para listado'!$A$155:$Z$1048576,MATCH($A1027,'Hoja de Trabajo para listado'!$A$155:$A$1048576,0),MATCH((CUADRO!P$4&amp;$E1027),'Hoja de Trabajo para listado'!$A$151:$Z$151,0)),0)+IFERROR(INDEX('Hoja de Trabajo para listado'!$AB$155:$BA$1048576,MATCH($A1027,'Hoja de Trabajo para listado'!$AB$155:$AB$1048576,0),MATCH((CUADRO!P$4&amp;$E1027),'Hoja de Trabajo para listado'!$AB$151:$BA$151,0)),0)+IFERROR(INDEX('Hoja de Trabajo para listado'!$BC$155:$CB$1048576,MATCH($A1027,'Hoja de Trabajo para listado'!$BC$155:$BC$1048576,0),MATCH((CUADRO!P$4&amp;$E1027),'Hoja de Trabajo para listado'!$BC$151:$CB$151,0)),0)+IFERROR(INDEX('Hoja de Trabajo para listado'!$DE$153:$DG$274,MATCH($A1027,'Hoja de Trabajo para listado'!$DE$153:$DE$1048576,0),MATCH((CUADRO!P$4&amp;$E1027),'Hoja de Trabajo para listado'!$DE$151:$DG$151,0)),0)+IFERROR(INDEX('Hoja de Trabajo para listado'!$CD$155:$DC$1048576,MATCH($A1027,'Hoja de Trabajo para listado'!$CD$155:$CD$1048576,0),MATCH((CUADRO!P$4&amp;$E1027),'Hoja de Trabajo para listado'!$CD$151:$DC$151,0)),0)</f>
        <v>0</v>
      </c>
      <c r="Q1027" s="241">
        <f ca="1">+IFERROR(INDEX('Hoja de Trabajo para listado'!$A$155:$Z$1048576,MATCH($A1027,'Hoja de Trabajo para listado'!$A$155:$A$1048576,0),MATCH((CUADRO!Q$4&amp;$E1027),'Hoja de Trabajo para listado'!$A$151:$Z$151,0)),0)+IFERROR(INDEX('Hoja de Trabajo para listado'!$AB$155:$BA$1048576,MATCH($A1027,'Hoja de Trabajo para listado'!$AB$155:$AB$1048576,0),MATCH((CUADRO!Q$4&amp;$E1027),'Hoja de Trabajo para listado'!$AB$151:$BA$151,0)),0)+IFERROR(INDEX('Hoja de Trabajo para listado'!$BC$155:$CB$1048576,MATCH($A1027,'Hoja de Trabajo para listado'!$BC$155:$BC$1048576,0),MATCH((CUADRO!Q$4&amp;$E1027),'Hoja de Trabajo para listado'!$BC$151:$CB$151,0)),0)+IFERROR(INDEX('Hoja de Trabajo para listado'!$DE$153:$DG$274,MATCH($A1027,'Hoja de Trabajo para listado'!$DE$153:$DE$1048576,0),MATCH((CUADRO!Q$4&amp;$E1027),'Hoja de Trabajo para listado'!$DE$151:$DG$151,0)),0)+IFERROR(INDEX('Hoja de Trabajo para listado'!$CD$155:$DC$1048576,MATCH($A1027,'Hoja de Trabajo para listado'!$CD$155:$CD$1048576,0),MATCH((CUADRO!Q$4&amp;$E1027),'Hoja de Trabajo para listado'!$CD$151:$DC$151,0)),0)</f>
        <v>0</v>
      </c>
      <c r="R1027" s="241">
        <f t="shared" ca="1" si="30"/>
        <v>0</v>
      </c>
      <c r="S1027" s="247"/>
      <c r="T1027" s="241">
        <f ca="1">+T1028</f>
        <v>0</v>
      </c>
      <c r="U1027" s="240">
        <f t="shared" si="31"/>
        <v>1</v>
      </c>
    </row>
    <row r="1028" spans="1:21" customFormat="1" ht="15" hidden="1" customHeight="1">
      <c r="A1028" s="32">
        <v>1746</v>
      </c>
      <c r="B1028" s="382"/>
      <c r="C1028" s="245" t="str">
        <f>+VLOOKUP(A1028,bd_lista!$A$3:$C$592,3,FALSE)</f>
        <v>Gobierno Autónomo Municipal de Urubicha</v>
      </c>
      <c r="D1028" s="384"/>
      <c r="E1028" s="242" t="s">
        <v>684</v>
      </c>
      <c r="F1028" s="243">
        <f ca="1">+IFERROR(INDEX('Hoja de Trabajo para listado'!$A$155:$Z$1048576,MATCH($A1028,'Hoja de Trabajo para listado'!$A$155:$A$1048576,0),MATCH((CUADRO!F$4&amp;$E1028),'Hoja de Trabajo para listado'!$A$151:$Z$151,0)),0)+IFERROR(INDEX('Hoja de Trabajo para listado'!$AB$155:$BA$1048576,MATCH($A1028,'Hoja de Trabajo para listado'!$AB$155:$AB$1048576,0),MATCH((CUADRO!F$4&amp;$E1028),'Hoja de Trabajo para listado'!$AB$151:$BA$151,0)),0)+IFERROR(INDEX('Hoja de Trabajo para listado'!$BC$155:$CB$1048576,MATCH($A1028,'Hoja de Trabajo para listado'!$BC$155:$BC$1048576,0),MATCH((CUADRO!F$4&amp;$E1028),'Hoja de Trabajo para listado'!$BC$151:$CB$151,0)),0)+IFERROR(INDEX('Hoja de Trabajo para listado'!$DE$153:$DG$274,MATCH($A1028,'Hoja de Trabajo para listado'!$DE$153:$DE$1048576,0),MATCH((CUADRO!F$4&amp;$E1028),'Hoja de Trabajo para listado'!$DE$151:$DG$151,0)),0)+IFERROR(INDEX('Hoja de Trabajo para listado'!$CD$155:$DC$1048576,MATCH($A1028,'Hoja de Trabajo para listado'!$CD$155:$CD$1048576,0),MATCH((CUADRO!F$4&amp;$E1028),'Hoja de Trabajo para listado'!$CD$151:$DC$151,0)),0)</f>
        <v>0</v>
      </c>
      <c r="G1028" s="243">
        <f ca="1">+IFERROR(INDEX('Hoja de Trabajo para listado'!$A$155:$Z$1048576,MATCH($A1028,'Hoja de Trabajo para listado'!$A$155:$A$1048576,0),MATCH((CUADRO!G$4&amp;$E1028),'Hoja de Trabajo para listado'!$A$151:$Z$151,0)),0)+IFERROR(INDEX('Hoja de Trabajo para listado'!$AB$155:$BA$1048576,MATCH($A1028,'Hoja de Trabajo para listado'!$AB$155:$AB$1048576,0),MATCH((CUADRO!G$4&amp;$E1028),'Hoja de Trabajo para listado'!$AB$151:$BA$151,0)),0)+IFERROR(INDEX('Hoja de Trabajo para listado'!$BC$155:$CB$1048576,MATCH($A1028,'Hoja de Trabajo para listado'!$BC$155:$BC$1048576,0),MATCH((CUADRO!G$4&amp;$E1028),'Hoja de Trabajo para listado'!$BC$151:$CB$151,0)),0)+IFERROR(INDEX('Hoja de Trabajo para listado'!$DE$153:$DG$274,MATCH($A1028,'Hoja de Trabajo para listado'!$DE$153:$DE$1048576,0),MATCH((CUADRO!G$4&amp;$E1028),'Hoja de Trabajo para listado'!$DE$151:$DG$151,0)),0)+IFERROR(INDEX('Hoja de Trabajo para listado'!$CD$155:$DC$1048576,MATCH($A1028,'Hoja de Trabajo para listado'!$CD$155:$CD$1048576,0),MATCH((CUADRO!G$4&amp;$E1028),'Hoja de Trabajo para listado'!$CD$151:$DC$151,0)),0)</f>
        <v>0</v>
      </c>
      <c r="H1028" s="243">
        <f ca="1">+IFERROR(INDEX('Hoja de Trabajo para listado'!$A$155:$Z$1048576,MATCH($A1028,'Hoja de Trabajo para listado'!$A$155:$A$1048576,0),MATCH((CUADRO!H$4&amp;$E1028),'Hoja de Trabajo para listado'!$A$151:$Z$151,0)),0)+IFERROR(INDEX('Hoja de Trabajo para listado'!$AB$155:$BA$1048576,MATCH($A1028,'Hoja de Trabajo para listado'!$AB$155:$AB$1048576,0),MATCH((CUADRO!H$4&amp;$E1028),'Hoja de Trabajo para listado'!$AB$151:$BA$151,0)),0)+IFERROR(INDEX('Hoja de Trabajo para listado'!$BC$155:$CB$1048576,MATCH($A1028,'Hoja de Trabajo para listado'!$BC$155:$BC$1048576,0),MATCH((CUADRO!H$4&amp;$E1028),'Hoja de Trabajo para listado'!$BC$151:$CB$151,0)),0)+IFERROR(INDEX('Hoja de Trabajo para listado'!$DE$153:$DG$274,MATCH($A1028,'Hoja de Trabajo para listado'!$DE$153:$DE$1048576,0),MATCH((CUADRO!H$4&amp;$E1028),'Hoja de Trabajo para listado'!$DE$151:$DG$151,0)),0)+IFERROR(INDEX('Hoja de Trabajo para listado'!$CD$155:$DC$1048576,MATCH($A1028,'Hoja de Trabajo para listado'!$CD$155:$CD$1048576,0),MATCH((CUADRO!H$4&amp;$E1028),'Hoja de Trabajo para listado'!$CD$151:$DC$151,0)),0)</f>
        <v>0</v>
      </c>
      <c r="I1028" s="243">
        <f ca="1">+IFERROR(INDEX('Hoja de Trabajo para listado'!$A$155:$Z$1048576,MATCH($A1028,'Hoja de Trabajo para listado'!$A$155:$A$1048576,0),MATCH((CUADRO!I$4&amp;$E1028),'Hoja de Trabajo para listado'!$A$151:$Z$151,0)),0)+IFERROR(INDEX('Hoja de Trabajo para listado'!$AB$155:$BA$1048576,MATCH($A1028,'Hoja de Trabajo para listado'!$AB$155:$AB$1048576,0),MATCH((CUADRO!I$4&amp;$E1028),'Hoja de Trabajo para listado'!$AB$151:$BA$151,0)),0)+IFERROR(INDEX('Hoja de Trabajo para listado'!$BC$155:$CB$1048576,MATCH($A1028,'Hoja de Trabajo para listado'!$BC$155:$BC$1048576,0),MATCH((CUADRO!I$4&amp;$E1028),'Hoja de Trabajo para listado'!$BC$151:$CB$151,0)),0)+IFERROR(INDEX('Hoja de Trabajo para listado'!$DE$153:$DG$274,MATCH($A1028,'Hoja de Trabajo para listado'!$DE$153:$DE$1048576,0),MATCH((CUADRO!I$4&amp;$E1028),'Hoja de Trabajo para listado'!$DE$151:$DG$151,0)),0)+IFERROR(INDEX('Hoja de Trabajo para listado'!$CD$155:$DC$1048576,MATCH($A1028,'Hoja de Trabajo para listado'!$CD$155:$CD$1048576,0),MATCH((CUADRO!I$4&amp;$E1028),'Hoja de Trabajo para listado'!$CD$151:$DC$151,0)),0)</f>
        <v>0</v>
      </c>
      <c r="J1028" s="243">
        <f ca="1">+IFERROR(INDEX('Hoja de Trabajo para listado'!$A$155:$Z$1048576,MATCH($A1028,'Hoja de Trabajo para listado'!$A$155:$A$1048576,0),MATCH((CUADRO!J$4&amp;$E1028),'Hoja de Trabajo para listado'!$A$151:$Z$151,0)),0)+IFERROR(INDEX('Hoja de Trabajo para listado'!$AB$155:$BA$1048576,MATCH($A1028,'Hoja de Trabajo para listado'!$AB$155:$AB$1048576,0),MATCH((CUADRO!J$4&amp;$E1028),'Hoja de Trabajo para listado'!$AB$151:$BA$151,0)),0)+IFERROR(INDEX('Hoja de Trabajo para listado'!$BC$155:$CB$1048576,MATCH($A1028,'Hoja de Trabajo para listado'!$BC$155:$BC$1048576,0),MATCH((CUADRO!J$4&amp;$E1028),'Hoja de Trabajo para listado'!$BC$151:$CB$151,0)),0)+IFERROR(INDEX('Hoja de Trabajo para listado'!$DE$153:$DG$274,MATCH($A1028,'Hoja de Trabajo para listado'!$DE$153:$DE$1048576,0),MATCH((CUADRO!J$4&amp;$E1028),'Hoja de Trabajo para listado'!$DE$151:$DG$151,0)),0)+IFERROR(INDEX('Hoja de Trabajo para listado'!$CD$155:$DC$1048576,MATCH($A1028,'Hoja de Trabajo para listado'!$CD$155:$CD$1048576,0),MATCH((CUADRO!J$4&amp;$E1028),'Hoja de Trabajo para listado'!$CD$151:$DC$151,0)),0)</f>
        <v>0</v>
      </c>
      <c r="K1028" s="243">
        <f ca="1">+IFERROR(INDEX('Hoja de Trabajo para listado'!$A$155:$Z$1048576,MATCH($A1028,'Hoja de Trabajo para listado'!$A$155:$A$1048576,0),MATCH((CUADRO!K$4&amp;$E1028),'Hoja de Trabajo para listado'!$A$151:$Z$151,0)),0)+IFERROR(INDEX('Hoja de Trabajo para listado'!$AB$155:$BA$1048576,MATCH($A1028,'Hoja de Trabajo para listado'!$AB$155:$AB$1048576,0),MATCH((CUADRO!K$4&amp;$E1028),'Hoja de Trabajo para listado'!$AB$151:$BA$151,0)),0)+IFERROR(INDEX('Hoja de Trabajo para listado'!$BC$155:$CB$1048576,MATCH($A1028,'Hoja de Trabajo para listado'!$BC$155:$BC$1048576,0),MATCH((CUADRO!K$4&amp;$E1028),'Hoja de Trabajo para listado'!$BC$151:$CB$151,0)),0)+IFERROR(INDEX('Hoja de Trabajo para listado'!$DE$153:$DG$274,MATCH($A1028,'Hoja de Trabajo para listado'!$DE$153:$DE$1048576,0),MATCH((CUADRO!K$4&amp;$E1028),'Hoja de Trabajo para listado'!$DE$151:$DG$151,0)),0)+IFERROR(INDEX('Hoja de Trabajo para listado'!$CD$155:$DC$1048576,MATCH($A1028,'Hoja de Trabajo para listado'!$CD$155:$CD$1048576,0),MATCH((CUADRO!K$4&amp;$E1028),'Hoja de Trabajo para listado'!$CD$151:$DC$151,0)),0)</f>
        <v>0</v>
      </c>
      <c r="L1028" s="243">
        <f ca="1">+IFERROR(INDEX('Hoja de Trabajo para listado'!$A$155:$Z$1048576,MATCH($A1028,'Hoja de Trabajo para listado'!$A$155:$A$1048576,0),MATCH((CUADRO!L$4&amp;$E1028),'Hoja de Trabajo para listado'!$A$151:$Z$151,0)),0)+IFERROR(INDEX('Hoja de Trabajo para listado'!$AB$155:$BA$1048576,MATCH($A1028,'Hoja de Trabajo para listado'!$AB$155:$AB$1048576,0),MATCH((CUADRO!L$4&amp;$E1028),'Hoja de Trabajo para listado'!$AB$151:$BA$151,0)),0)+IFERROR(INDEX('Hoja de Trabajo para listado'!$BC$155:$CB$1048576,MATCH($A1028,'Hoja de Trabajo para listado'!$BC$155:$BC$1048576,0),MATCH((CUADRO!L$4&amp;$E1028),'Hoja de Trabajo para listado'!$BC$151:$CB$151,0)),0)+IFERROR(INDEX('Hoja de Trabajo para listado'!$DE$153:$DG$274,MATCH($A1028,'Hoja de Trabajo para listado'!$DE$153:$DE$1048576,0),MATCH((CUADRO!L$4&amp;$E1028),'Hoja de Trabajo para listado'!$DE$151:$DG$151,0)),0)+IFERROR(INDEX('Hoja de Trabajo para listado'!$CD$155:$DC$1048576,MATCH($A1028,'Hoja de Trabajo para listado'!$CD$155:$CD$1048576,0),MATCH((CUADRO!L$4&amp;$E1028),'Hoja de Trabajo para listado'!$CD$151:$DC$151,0)),0)</f>
        <v>0</v>
      </c>
      <c r="M1028" s="243">
        <f ca="1">+IFERROR(INDEX('Hoja de Trabajo para listado'!$A$155:$Z$1048576,MATCH($A1028,'Hoja de Trabajo para listado'!$A$155:$A$1048576,0),MATCH((CUADRO!M$4&amp;$E1028),'Hoja de Trabajo para listado'!$A$151:$Z$151,0)),0)+IFERROR(INDEX('Hoja de Trabajo para listado'!$AB$155:$BA$1048576,MATCH($A1028,'Hoja de Trabajo para listado'!$AB$155:$AB$1048576,0),MATCH((CUADRO!M$4&amp;$E1028),'Hoja de Trabajo para listado'!$AB$151:$BA$151,0)),0)+IFERROR(INDEX('Hoja de Trabajo para listado'!$BC$155:$CB$1048576,MATCH($A1028,'Hoja de Trabajo para listado'!$BC$155:$BC$1048576,0),MATCH((CUADRO!M$4&amp;$E1028),'Hoja de Trabajo para listado'!$BC$151:$CB$151,0)),0)+IFERROR(INDEX('Hoja de Trabajo para listado'!$DE$153:$DG$274,MATCH($A1028,'Hoja de Trabajo para listado'!$DE$153:$DE$1048576,0),MATCH((CUADRO!M$4&amp;$E1028),'Hoja de Trabajo para listado'!$DE$151:$DG$151,0)),0)+IFERROR(INDEX('Hoja de Trabajo para listado'!$CD$155:$DC$1048576,MATCH($A1028,'Hoja de Trabajo para listado'!$CD$155:$CD$1048576,0),MATCH((CUADRO!M$4&amp;$E1028),'Hoja de Trabajo para listado'!$CD$151:$DC$151,0)),0)</f>
        <v>0</v>
      </c>
      <c r="N1028" s="243">
        <f ca="1">+IFERROR(INDEX('Hoja de Trabajo para listado'!$A$155:$Z$1048576,MATCH($A1028,'Hoja de Trabajo para listado'!$A$155:$A$1048576,0),MATCH((CUADRO!N$4&amp;$E1028),'Hoja de Trabajo para listado'!$A$151:$Z$151,0)),0)+IFERROR(INDEX('Hoja de Trabajo para listado'!$AB$155:$BA$1048576,MATCH($A1028,'Hoja de Trabajo para listado'!$AB$155:$AB$1048576,0),MATCH((CUADRO!N$4&amp;$E1028),'Hoja de Trabajo para listado'!$AB$151:$BA$151,0)),0)+IFERROR(INDEX('Hoja de Trabajo para listado'!$BC$155:$CB$1048576,MATCH($A1028,'Hoja de Trabajo para listado'!$BC$155:$BC$1048576,0),MATCH((CUADRO!N$4&amp;$E1028),'Hoja de Trabajo para listado'!$BC$151:$CB$151,0)),0)+IFERROR(INDEX('Hoja de Trabajo para listado'!$DE$153:$DG$274,MATCH($A1028,'Hoja de Trabajo para listado'!$DE$153:$DE$1048576,0),MATCH((CUADRO!N$4&amp;$E1028),'Hoja de Trabajo para listado'!$DE$151:$DG$151,0)),0)+IFERROR(INDEX('Hoja de Trabajo para listado'!$CD$155:$DC$1048576,MATCH($A1028,'Hoja de Trabajo para listado'!$CD$155:$CD$1048576,0),MATCH((CUADRO!N$4&amp;$E1028),'Hoja de Trabajo para listado'!$CD$151:$DC$151,0)),0)</f>
        <v>0</v>
      </c>
      <c r="O1028" s="243">
        <f ca="1">+IFERROR(INDEX('Hoja de Trabajo para listado'!$A$155:$Z$1048576,MATCH($A1028,'Hoja de Trabajo para listado'!$A$155:$A$1048576,0),MATCH((CUADRO!O$4&amp;$E1028),'Hoja de Trabajo para listado'!$A$151:$Z$151,0)),0)+IFERROR(INDEX('Hoja de Trabajo para listado'!$AB$155:$BA$1048576,MATCH($A1028,'Hoja de Trabajo para listado'!$AB$155:$AB$1048576,0),MATCH((CUADRO!O$4&amp;$E1028),'Hoja de Trabajo para listado'!$AB$151:$BA$151,0)),0)+IFERROR(INDEX('Hoja de Trabajo para listado'!$BC$155:$CB$1048576,MATCH($A1028,'Hoja de Trabajo para listado'!$BC$155:$BC$1048576,0),MATCH((CUADRO!O$4&amp;$E1028),'Hoja de Trabajo para listado'!$BC$151:$CB$151,0)),0)+IFERROR(INDEX('Hoja de Trabajo para listado'!$DE$153:$DG$274,MATCH($A1028,'Hoja de Trabajo para listado'!$DE$153:$DE$1048576,0),MATCH((CUADRO!O$4&amp;$E1028),'Hoja de Trabajo para listado'!$DE$151:$DG$151,0)),0)+IFERROR(INDEX('Hoja de Trabajo para listado'!$CD$155:$DC$1048576,MATCH($A1028,'Hoja de Trabajo para listado'!$CD$155:$CD$1048576,0),MATCH((CUADRO!O$4&amp;$E1028),'Hoja de Trabajo para listado'!$CD$151:$DC$151,0)),0)</f>
        <v>0</v>
      </c>
      <c r="P1028" s="243">
        <f ca="1">+IFERROR(INDEX('Hoja de Trabajo para listado'!$A$155:$Z$1048576,MATCH($A1028,'Hoja de Trabajo para listado'!$A$155:$A$1048576,0),MATCH((CUADRO!P$4&amp;$E1028),'Hoja de Trabajo para listado'!$A$151:$Z$151,0)),0)+IFERROR(INDEX('Hoja de Trabajo para listado'!$AB$155:$BA$1048576,MATCH($A1028,'Hoja de Trabajo para listado'!$AB$155:$AB$1048576,0),MATCH((CUADRO!P$4&amp;$E1028),'Hoja de Trabajo para listado'!$AB$151:$BA$151,0)),0)+IFERROR(INDEX('Hoja de Trabajo para listado'!$BC$155:$CB$1048576,MATCH($A1028,'Hoja de Trabajo para listado'!$BC$155:$BC$1048576,0),MATCH((CUADRO!P$4&amp;$E1028),'Hoja de Trabajo para listado'!$BC$151:$CB$151,0)),0)+IFERROR(INDEX('Hoja de Trabajo para listado'!$DE$153:$DG$274,MATCH($A1028,'Hoja de Trabajo para listado'!$DE$153:$DE$1048576,0),MATCH((CUADRO!P$4&amp;$E1028),'Hoja de Trabajo para listado'!$DE$151:$DG$151,0)),0)+IFERROR(INDEX('Hoja de Trabajo para listado'!$CD$155:$DC$1048576,MATCH($A1028,'Hoja de Trabajo para listado'!$CD$155:$CD$1048576,0),MATCH((CUADRO!P$4&amp;$E1028),'Hoja de Trabajo para listado'!$CD$151:$DC$151,0)),0)</f>
        <v>0</v>
      </c>
      <c r="Q1028" s="243">
        <f ca="1">+IFERROR(INDEX('Hoja de Trabajo para listado'!$A$155:$Z$1048576,MATCH($A1028,'Hoja de Trabajo para listado'!$A$155:$A$1048576,0),MATCH((CUADRO!Q$4&amp;$E1028),'Hoja de Trabajo para listado'!$A$151:$Z$151,0)),0)+IFERROR(INDEX('Hoja de Trabajo para listado'!$AB$155:$BA$1048576,MATCH($A1028,'Hoja de Trabajo para listado'!$AB$155:$AB$1048576,0),MATCH((CUADRO!Q$4&amp;$E1028),'Hoja de Trabajo para listado'!$AB$151:$BA$151,0)),0)+IFERROR(INDEX('Hoja de Trabajo para listado'!$BC$155:$CB$1048576,MATCH($A1028,'Hoja de Trabajo para listado'!$BC$155:$BC$1048576,0),MATCH((CUADRO!Q$4&amp;$E1028),'Hoja de Trabajo para listado'!$BC$151:$CB$151,0)),0)+IFERROR(INDEX('Hoja de Trabajo para listado'!$DE$153:$DG$274,MATCH($A1028,'Hoja de Trabajo para listado'!$DE$153:$DE$1048576,0),MATCH((CUADRO!Q$4&amp;$E1028),'Hoja de Trabajo para listado'!$DE$151:$DG$151,0)),0)+IFERROR(INDEX('Hoja de Trabajo para listado'!$CD$155:$DC$1048576,MATCH($A1028,'Hoja de Trabajo para listado'!$CD$155:$CD$1048576,0),MATCH((CUADRO!Q$4&amp;$E1028),'Hoja de Trabajo para listado'!$CD$151:$DC$151,0)),0)</f>
        <v>0</v>
      </c>
      <c r="R1028" s="243">
        <f t="shared" ca="1" si="30"/>
        <v>0</v>
      </c>
      <c r="S1028" s="253">
        <f ca="1">+R1027+R1028</f>
        <v>0</v>
      </c>
      <c r="T1028" s="241">
        <f ca="1">+S1028</f>
        <v>0</v>
      </c>
      <c r="U1028" s="242">
        <f t="shared" si="31"/>
        <v>2</v>
      </c>
    </row>
    <row r="1029" spans="1:21" customFormat="1" ht="15" hidden="1" customHeight="1">
      <c r="A1029" s="32">
        <v>1747</v>
      </c>
      <c r="B1029" s="381">
        <f>+A1029</f>
        <v>1747</v>
      </c>
      <c r="C1029" s="245" t="str">
        <f>+VLOOKUP(A1029,bd_lista!$A$3:$C$592,3,FALSE)</f>
        <v>Gobierno Autónomo Municipal de El Puente</v>
      </c>
      <c r="D1029" s="383" t="str">
        <f>+C1029</f>
        <v>Gobierno Autónomo Municipal de El Puente</v>
      </c>
      <c r="E1029" s="240" t="s">
        <v>683</v>
      </c>
      <c r="F1029" s="241">
        <f ca="1">+IFERROR(INDEX('Hoja de Trabajo para listado'!$A$155:$Z$1048576,MATCH($A1029,'Hoja de Trabajo para listado'!$A$155:$A$1048576,0),MATCH((CUADRO!F$4&amp;$E1029),'Hoja de Trabajo para listado'!$A$151:$Z$151,0)),0)+IFERROR(INDEX('Hoja de Trabajo para listado'!$AB$155:$BA$1048576,MATCH($A1029,'Hoja de Trabajo para listado'!$AB$155:$AB$1048576,0),MATCH((CUADRO!F$4&amp;$E1029),'Hoja de Trabajo para listado'!$AB$151:$BA$151,0)),0)+IFERROR(INDEX('Hoja de Trabajo para listado'!$BC$155:$CB$1048576,MATCH($A1029,'Hoja de Trabajo para listado'!$BC$155:$BC$1048576,0),MATCH((CUADRO!F$4&amp;$E1029),'Hoja de Trabajo para listado'!$BC$151:$CB$151,0)),0)+IFERROR(INDEX('Hoja de Trabajo para listado'!$DE$153:$DG$274,MATCH($A1029,'Hoja de Trabajo para listado'!$DE$153:$DE$1048576,0),MATCH((CUADRO!F$4&amp;$E1029),'Hoja de Trabajo para listado'!$DE$151:$DG$151,0)),0)+IFERROR(INDEX('Hoja de Trabajo para listado'!$CD$155:$DC$1048576,MATCH($A1029,'Hoja de Trabajo para listado'!$CD$155:$CD$1048576,0),MATCH((CUADRO!F$4&amp;$E1029),'Hoja de Trabajo para listado'!$CD$151:$DC$151,0)),0)</f>
        <v>0</v>
      </c>
      <c r="G1029" s="241">
        <f ca="1">+IFERROR(INDEX('Hoja de Trabajo para listado'!$A$155:$Z$1048576,MATCH($A1029,'Hoja de Trabajo para listado'!$A$155:$A$1048576,0),MATCH((CUADRO!G$4&amp;$E1029),'Hoja de Trabajo para listado'!$A$151:$Z$151,0)),0)+IFERROR(INDEX('Hoja de Trabajo para listado'!$AB$155:$BA$1048576,MATCH($A1029,'Hoja de Trabajo para listado'!$AB$155:$AB$1048576,0),MATCH((CUADRO!G$4&amp;$E1029),'Hoja de Trabajo para listado'!$AB$151:$BA$151,0)),0)+IFERROR(INDEX('Hoja de Trabajo para listado'!$BC$155:$CB$1048576,MATCH($A1029,'Hoja de Trabajo para listado'!$BC$155:$BC$1048576,0),MATCH((CUADRO!G$4&amp;$E1029),'Hoja de Trabajo para listado'!$BC$151:$CB$151,0)),0)+IFERROR(INDEX('Hoja de Trabajo para listado'!$DE$153:$DG$274,MATCH($A1029,'Hoja de Trabajo para listado'!$DE$153:$DE$1048576,0),MATCH((CUADRO!G$4&amp;$E1029),'Hoja de Trabajo para listado'!$DE$151:$DG$151,0)),0)+IFERROR(INDEX('Hoja de Trabajo para listado'!$CD$155:$DC$1048576,MATCH($A1029,'Hoja de Trabajo para listado'!$CD$155:$CD$1048576,0),MATCH((CUADRO!G$4&amp;$E1029),'Hoja de Trabajo para listado'!$CD$151:$DC$151,0)),0)</f>
        <v>0</v>
      </c>
      <c r="H1029" s="241">
        <f ca="1">+IFERROR(INDEX('Hoja de Trabajo para listado'!$A$155:$Z$1048576,MATCH($A1029,'Hoja de Trabajo para listado'!$A$155:$A$1048576,0),MATCH((CUADRO!H$4&amp;$E1029),'Hoja de Trabajo para listado'!$A$151:$Z$151,0)),0)+IFERROR(INDEX('Hoja de Trabajo para listado'!$AB$155:$BA$1048576,MATCH($A1029,'Hoja de Trabajo para listado'!$AB$155:$AB$1048576,0),MATCH((CUADRO!H$4&amp;$E1029),'Hoja de Trabajo para listado'!$AB$151:$BA$151,0)),0)+IFERROR(INDEX('Hoja de Trabajo para listado'!$BC$155:$CB$1048576,MATCH($A1029,'Hoja de Trabajo para listado'!$BC$155:$BC$1048576,0),MATCH((CUADRO!H$4&amp;$E1029),'Hoja de Trabajo para listado'!$BC$151:$CB$151,0)),0)+IFERROR(INDEX('Hoja de Trabajo para listado'!$DE$153:$DG$274,MATCH($A1029,'Hoja de Trabajo para listado'!$DE$153:$DE$1048576,0),MATCH((CUADRO!H$4&amp;$E1029),'Hoja de Trabajo para listado'!$DE$151:$DG$151,0)),0)+IFERROR(INDEX('Hoja de Trabajo para listado'!$CD$155:$DC$1048576,MATCH($A1029,'Hoja de Trabajo para listado'!$CD$155:$CD$1048576,0),MATCH((CUADRO!H$4&amp;$E1029),'Hoja de Trabajo para listado'!$CD$151:$DC$151,0)),0)</f>
        <v>0</v>
      </c>
      <c r="I1029" s="241">
        <f ca="1">+IFERROR(INDEX('Hoja de Trabajo para listado'!$A$155:$Z$1048576,MATCH($A1029,'Hoja de Trabajo para listado'!$A$155:$A$1048576,0),MATCH((CUADRO!I$4&amp;$E1029),'Hoja de Trabajo para listado'!$A$151:$Z$151,0)),0)+IFERROR(INDEX('Hoja de Trabajo para listado'!$AB$155:$BA$1048576,MATCH($A1029,'Hoja de Trabajo para listado'!$AB$155:$AB$1048576,0),MATCH((CUADRO!I$4&amp;$E1029),'Hoja de Trabajo para listado'!$AB$151:$BA$151,0)),0)+IFERROR(INDEX('Hoja de Trabajo para listado'!$BC$155:$CB$1048576,MATCH($A1029,'Hoja de Trabajo para listado'!$BC$155:$BC$1048576,0),MATCH((CUADRO!I$4&amp;$E1029),'Hoja de Trabajo para listado'!$BC$151:$CB$151,0)),0)+IFERROR(INDEX('Hoja de Trabajo para listado'!$DE$153:$DG$274,MATCH($A1029,'Hoja de Trabajo para listado'!$DE$153:$DE$1048576,0),MATCH((CUADRO!I$4&amp;$E1029),'Hoja de Trabajo para listado'!$DE$151:$DG$151,0)),0)+IFERROR(INDEX('Hoja de Trabajo para listado'!$CD$155:$DC$1048576,MATCH($A1029,'Hoja de Trabajo para listado'!$CD$155:$CD$1048576,0),MATCH((CUADRO!I$4&amp;$E1029),'Hoja de Trabajo para listado'!$CD$151:$DC$151,0)),0)</f>
        <v>0</v>
      </c>
      <c r="J1029" s="241">
        <f ca="1">+IFERROR(INDEX('Hoja de Trabajo para listado'!$A$155:$Z$1048576,MATCH($A1029,'Hoja de Trabajo para listado'!$A$155:$A$1048576,0),MATCH((CUADRO!J$4&amp;$E1029),'Hoja de Trabajo para listado'!$A$151:$Z$151,0)),0)+IFERROR(INDEX('Hoja de Trabajo para listado'!$AB$155:$BA$1048576,MATCH($A1029,'Hoja de Trabajo para listado'!$AB$155:$AB$1048576,0),MATCH((CUADRO!J$4&amp;$E1029),'Hoja de Trabajo para listado'!$AB$151:$BA$151,0)),0)+IFERROR(INDEX('Hoja de Trabajo para listado'!$BC$155:$CB$1048576,MATCH($A1029,'Hoja de Trabajo para listado'!$BC$155:$BC$1048576,0),MATCH((CUADRO!J$4&amp;$E1029),'Hoja de Trabajo para listado'!$BC$151:$CB$151,0)),0)+IFERROR(INDEX('Hoja de Trabajo para listado'!$DE$153:$DG$274,MATCH($A1029,'Hoja de Trabajo para listado'!$DE$153:$DE$1048576,0),MATCH((CUADRO!J$4&amp;$E1029),'Hoja de Trabajo para listado'!$DE$151:$DG$151,0)),0)+IFERROR(INDEX('Hoja de Trabajo para listado'!$CD$155:$DC$1048576,MATCH($A1029,'Hoja de Trabajo para listado'!$CD$155:$CD$1048576,0),MATCH((CUADRO!J$4&amp;$E1029),'Hoja de Trabajo para listado'!$CD$151:$DC$151,0)),0)</f>
        <v>0</v>
      </c>
      <c r="K1029" s="241">
        <f ca="1">+IFERROR(INDEX('Hoja de Trabajo para listado'!$A$155:$Z$1048576,MATCH($A1029,'Hoja de Trabajo para listado'!$A$155:$A$1048576,0),MATCH((CUADRO!K$4&amp;$E1029),'Hoja de Trabajo para listado'!$A$151:$Z$151,0)),0)+IFERROR(INDEX('Hoja de Trabajo para listado'!$AB$155:$BA$1048576,MATCH($A1029,'Hoja de Trabajo para listado'!$AB$155:$AB$1048576,0),MATCH((CUADRO!K$4&amp;$E1029),'Hoja de Trabajo para listado'!$AB$151:$BA$151,0)),0)+IFERROR(INDEX('Hoja de Trabajo para listado'!$BC$155:$CB$1048576,MATCH($A1029,'Hoja de Trabajo para listado'!$BC$155:$BC$1048576,0),MATCH((CUADRO!K$4&amp;$E1029),'Hoja de Trabajo para listado'!$BC$151:$CB$151,0)),0)+IFERROR(INDEX('Hoja de Trabajo para listado'!$DE$153:$DG$274,MATCH($A1029,'Hoja de Trabajo para listado'!$DE$153:$DE$1048576,0),MATCH((CUADRO!K$4&amp;$E1029),'Hoja de Trabajo para listado'!$DE$151:$DG$151,0)),0)+IFERROR(INDEX('Hoja de Trabajo para listado'!$CD$155:$DC$1048576,MATCH($A1029,'Hoja de Trabajo para listado'!$CD$155:$CD$1048576,0),MATCH((CUADRO!K$4&amp;$E1029),'Hoja de Trabajo para listado'!$CD$151:$DC$151,0)),0)</f>
        <v>0</v>
      </c>
      <c r="L1029" s="241">
        <f ca="1">+IFERROR(INDEX('Hoja de Trabajo para listado'!$A$155:$Z$1048576,MATCH($A1029,'Hoja de Trabajo para listado'!$A$155:$A$1048576,0),MATCH((CUADRO!L$4&amp;$E1029),'Hoja de Trabajo para listado'!$A$151:$Z$151,0)),0)+IFERROR(INDEX('Hoja de Trabajo para listado'!$AB$155:$BA$1048576,MATCH($A1029,'Hoja de Trabajo para listado'!$AB$155:$AB$1048576,0),MATCH((CUADRO!L$4&amp;$E1029),'Hoja de Trabajo para listado'!$AB$151:$BA$151,0)),0)+IFERROR(INDEX('Hoja de Trabajo para listado'!$BC$155:$CB$1048576,MATCH($A1029,'Hoja de Trabajo para listado'!$BC$155:$BC$1048576,0),MATCH((CUADRO!L$4&amp;$E1029),'Hoja de Trabajo para listado'!$BC$151:$CB$151,0)),0)+IFERROR(INDEX('Hoja de Trabajo para listado'!$DE$153:$DG$274,MATCH($A1029,'Hoja de Trabajo para listado'!$DE$153:$DE$1048576,0),MATCH((CUADRO!L$4&amp;$E1029),'Hoja de Trabajo para listado'!$DE$151:$DG$151,0)),0)+IFERROR(INDEX('Hoja de Trabajo para listado'!$CD$155:$DC$1048576,MATCH($A1029,'Hoja de Trabajo para listado'!$CD$155:$CD$1048576,0),MATCH((CUADRO!L$4&amp;$E1029),'Hoja de Trabajo para listado'!$CD$151:$DC$151,0)),0)</f>
        <v>0</v>
      </c>
      <c r="M1029" s="241">
        <f ca="1">+IFERROR(INDEX('Hoja de Trabajo para listado'!$A$155:$Z$1048576,MATCH($A1029,'Hoja de Trabajo para listado'!$A$155:$A$1048576,0),MATCH((CUADRO!M$4&amp;$E1029),'Hoja de Trabajo para listado'!$A$151:$Z$151,0)),0)+IFERROR(INDEX('Hoja de Trabajo para listado'!$AB$155:$BA$1048576,MATCH($A1029,'Hoja de Trabajo para listado'!$AB$155:$AB$1048576,0),MATCH((CUADRO!M$4&amp;$E1029),'Hoja de Trabajo para listado'!$AB$151:$BA$151,0)),0)+IFERROR(INDEX('Hoja de Trabajo para listado'!$BC$155:$CB$1048576,MATCH($A1029,'Hoja de Trabajo para listado'!$BC$155:$BC$1048576,0),MATCH((CUADRO!M$4&amp;$E1029),'Hoja de Trabajo para listado'!$BC$151:$CB$151,0)),0)+IFERROR(INDEX('Hoja de Trabajo para listado'!$DE$153:$DG$274,MATCH($A1029,'Hoja de Trabajo para listado'!$DE$153:$DE$1048576,0),MATCH((CUADRO!M$4&amp;$E1029),'Hoja de Trabajo para listado'!$DE$151:$DG$151,0)),0)+IFERROR(INDEX('Hoja de Trabajo para listado'!$CD$155:$DC$1048576,MATCH($A1029,'Hoja de Trabajo para listado'!$CD$155:$CD$1048576,0),MATCH((CUADRO!M$4&amp;$E1029),'Hoja de Trabajo para listado'!$CD$151:$DC$151,0)),0)</f>
        <v>0</v>
      </c>
      <c r="N1029" s="241">
        <f ca="1">+IFERROR(INDEX('Hoja de Trabajo para listado'!$A$155:$Z$1048576,MATCH($A1029,'Hoja de Trabajo para listado'!$A$155:$A$1048576,0),MATCH((CUADRO!N$4&amp;$E1029),'Hoja de Trabajo para listado'!$A$151:$Z$151,0)),0)+IFERROR(INDEX('Hoja de Trabajo para listado'!$AB$155:$BA$1048576,MATCH($A1029,'Hoja de Trabajo para listado'!$AB$155:$AB$1048576,0),MATCH((CUADRO!N$4&amp;$E1029),'Hoja de Trabajo para listado'!$AB$151:$BA$151,0)),0)+IFERROR(INDEX('Hoja de Trabajo para listado'!$BC$155:$CB$1048576,MATCH($A1029,'Hoja de Trabajo para listado'!$BC$155:$BC$1048576,0),MATCH((CUADRO!N$4&amp;$E1029),'Hoja de Trabajo para listado'!$BC$151:$CB$151,0)),0)+IFERROR(INDEX('Hoja de Trabajo para listado'!$DE$153:$DG$274,MATCH($A1029,'Hoja de Trabajo para listado'!$DE$153:$DE$1048576,0),MATCH((CUADRO!N$4&amp;$E1029),'Hoja de Trabajo para listado'!$DE$151:$DG$151,0)),0)+IFERROR(INDEX('Hoja de Trabajo para listado'!$CD$155:$DC$1048576,MATCH($A1029,'Hoja de Trabajo para listado'!$CD$155:$CD$1048576,0),MATCH((CUADRO!N$4&amp;$E1029),'Hoja de Trabajo para listado'!$CD$151:$DC$151,0)),0)</f>
        <v>0</v>
      </c>
      <c r="O1029" s="241">
        <f ca="1">+IFERROR(INDEX('Hoja de Trabajo para listado'!$A$155:$Z$1048576,MATCH($A1029,'Hoja de Trabajo para listado'!$A$155:$A$1048576,0),MATCH((CUADRO!O$4&amp;$E1029),'Hoja de Trabajo para listado'!$A$151:$Z$151,0)),0)+IFERROR(INDEX('Hoja de Trabajo para listado'!$AB$155:$BA$1048576,MATCH($A1029,'Hoja de Trabajo para listado'!$AB$155:$AB$1048576,0),MATCH((CUADRO!O$4&amp;$E1029),'Hoja de Trabajo para listado'!$AB$151:$BA$151,0)),0)+IFERROR(INDEX('Hoja de Trabajo para listado'!$BC$155:$CB$1048576,MATCH($A1029,'Hoja de Trabajo para listado'!$BC$155:$BC$1048576,0),MATCH((CUADRO!O$4&amp;$E1029),'Hoja de Trabajo para listado'!$BC$151:$CB$151,0)),0)+IFERROR(INDEX('Hoja de Trabajo para listado'!$DE$153:$DG$274,MATCH($A1029,'Hoja de Trabajo para listado'!$DE$153:$DE$1048576,0),MATCH((CUADRO!O$4&amp;$E1029),'Hoja de Trabajo para listado'!$DE$151:$DG$151,0)),0)+IFERROR(INDEX('Hoja de Trabajo para listado'!$CD$155:$DC$1048576,MATCH($A1029,'Hoja de Trabajo para listado'!$CD$155:$CD$1048576,0),MATCH((CUADRO!O$4&amp;$E1029),'Hoja de Trabajo para listado'!$CD$151:$DC$151,0)),0)</f>
        <v>0</v>
      </c>
      <c r="P1029" s="241">
        <f ca="1">+IFERROR(INDEX('Hoja de Trabajo para listado'!$A$155:$Z$1048576,MATCH($A1029,'Hoja de Trabajo para listado'!$A$155:$A$1048576,0),MATCH((CUADRO!P$4&amp;$E1029),'Hoja de Trabajo para listado'!$A$151:$Z$151,0)),0)+IFERROR(INDEX('Hoja de Trabajo para listado'!$AB$155:$BA$1048576,MATCH($A1029,'Hoja de Trabajo para listado'!$AB$155:$AB$1048576,0),MATCH((CUADRO!P$4&amp;$E1029),'Hoja de Trabajo para listado'!$AB$151:$BA$151,0)),0)+IFERROR(INDEX('Hoja de Trabajo para listado'!$BC$155:$CB$1048576,MATCH($A1029,'Hoja de Trabajo para listado'!$BC$155:$BC$1048576,0),MATCH((CUADRO!P$4&amp;$E1029),'Hoja de Trabajo para listado'!$BC$151:$CB$151,0)),0)+IFERROR(INDEX('Hoja de Trabajo para listado'!$DE$153:$DG$274,MATCH($A1029,'Hoja de Trabajo para listado'!$DE$153:$DE$1048576,0),MATCH((CUADRO!P$4&amp;$E1029),'Hoja de Trabajo para listado'!$DE$151:$DG$151,0)),0)+IFERROR(INDEX('Hoja de Trabajo para listado'!$CD$155:$DC$1048576,MATCH($A1029,'Hoja de Trabajo para listado'!$CD$155:$CD$1048576,0),MATCH((CUADRO!P$4&amp;$E1029),'Hoja de Trabajo para listado'!$CD$151:$DC$151,0)),0)</f>
        <v>0</v>
      </c>
      <c r="Q1029" s="241">
        <f ca="1">+IFERROR(INDEX('Hoja de Trabajo para listado'!$A$155:$Z$1048576,MATCH($A1029,'Hoja de Trabajo para listado'!$A$155:$A$1048576,0),MATCH((CUADRO!Q$4&amp;$E1029),'Hoja de Trabajo para listado'!$A$151:$Z$151,0)),0)+IFERROR(INDEX('Hoja de Trabajo para listado'!$AB$155:$BA$1048576,MATCH($A1029,'Hoja de Trabajo para listado'!$AB$155:$AB$1048576,0),MATCH((CUADRO!Q$4&amp;$E1029),'Hoja de Trabajo para listado'!$AB$151:$BA$151,0)),0)+IFERROR(INDEX('Hoja de Trabajo para listado'!$BC$155:$CB$1048576,MATCH($A1029,'Hoja de Trabajo para listado'!$BC$155:$BC$1048576,0),MATCH((CUADRO!Q$4&amp;$E1029),'Hoja de Trabajo para listado'!$BC$151:$CB$151,0)),0)+IFERROR(INDEX('Hoja de Trabajo para listado'!$DE$153:$DG$274,MATCH($A1029,'Hoja de Trabajo para listado'!$DE$153:$DE$1048576,0),MATCH((CUADRO!Q$4&amp;$E1029),'Hoja de Trabajo para listado'!$DE$151:$DG$151,0)),0)+IFERROR(INDEX('Hoja de Trabajo para listado'!$CD$155:$DC$1048576,MATCH($A1029,'Hoja de Trabajo para listado'!$CD$155:$CD$1048576,0),MATCH((CUADRO!Q$4&amp;$E1029),'Hoja de Trabajo para listado'!$CD$151:$DC$151,0)),0)</f>
        <v>0</v>
      </c>
      <c r="R1029" s="241">
        <f t="shared" ca="1" si="30"/>
        <v>0</v>
      </c>
      <c r="S1029" s="247"/>
      <c r="T1029" s="262">
        <f ca="1">+T1030</f>
        <v>0</v>
      </c>
      <c r="U1029" s="240">
        <f t="shared" si="31"/>
        <v>1</v>
      </c>
    </row>
    <row r="1030" spans="1:21" customFormat="1" ht="15" hidden="1" customHeight="1">
      <c r="A1030" s="32">
        <v>1747</v>
      </c>
      <c r="B1030" s="382"/>
      <c r="C1030" s="245" t="str">
        <f>+VLOOKUP(A1030,bd_lista!$A$3:$C$592,3,FALSE)</f>
        <v>Gobierno Autónomo Municipal de El Puente</v>
      </c>
      <c r="D1030" s="384"/>
      <c r="E1030" s="242" t="s">
        <v>684</v>
      </c>
      <c r="F1030" s="243">
        <f ca="1">+IFERROR(INDEX('Hoja de Trabajo para listado'!$A$155:$Z$1048576,MATCH($A1030,'Hoja de Trabajo para listado'!$A$155:$A$1048576,0),MATCH((CUADRO!F$4&amp;$E1030),'Hoja de Trabajo para listado'!$A$151:$Z$151,0)),0)+IFERROR(INDEX('Hoja de Trabajo para listado'!$AB$155:$BA$1048576,MATCH($A1030,'Hoja de Trabajo para listado'!$AB$155:$AB$1048576,0),MATCH((CUADRO!F$4&amp;$E1030),'Hoja de Trabajo para listado'!$AB$151:$BA$151,0)),0)+IFERROR(INDEX('Hoja de Trabajo para listado'!$BC$155:$CB$1048576,MATCH($A1030,'Hoja de Trabajo para listado'!$BC$155:$BC$1048576,0),MATCH((CUADRO!F$4&amp;$E1030),'Hoja de Trabajo para listado'!$BC$151:$CB$151,0)),0)+IFERROR(INDEX('Hoja de Trabajo para listado'!$DE$153:$DG$274,MATCH($A1030,'Hoja de Trabajo para listado'!$DE$153:$DE$1048576,0),MATCH((CUADRO!F$4&amp;$E1030),'Hoja de Trabajo para listado'!$DE$151:$DG$151,0)),0)+IFERROR(INDEX('Hoja de Trabajo para listado'!$CD$155:$DC$1048576,MATCH($A1030,'Hoja de Trabajo para listado'!$CD$155:$CD$1048576,0),MATCH((CUADRO!F$4&amp;$E1030),'Hoja de Trabajo para listado'!$CD$151:$DC$151,0)),0)</f>
        <v>0</v>
      </c>
      <c r="G1030" s="243">
        <f ca="1">+IFERROR(INDEX('Hoja de Trabajo para listado'!$A$155:$Z$1048576,MATCH($A1030,'Hoja de Trabajo para listado'!$A$155:$A$1048576,0),MATCH((CUADRO!G$4&amp;$E1030),'Hoja de Trabajo para listado'!$A$151:$Z$151,0)),0)+IFERROR(INDEX('Hoja de Trabajo para listado'!$AB$155:$BA$1048576,MATCH($A1030,'Hoja de Trabajo para listado'!$AB$155:$AB$1048576,0),MATCH((CUADRO!G$4&amp;$E1030),'Hoja de Trabajo para listado'!$AB$151:$BA$151,0)),0)+IFERROR(INDEX('Hoja de Trabajo para listado'!$BC$155:$CB$1048576,MATCH($A1030,'Hoja de Trabajo para listado'!$BC$155:$BC$1048576,0),MATCH((CUADRO!G$4&amp;$E1030),'Hoja de Trabajo para listado'!$BC$151:$CB$151,0)),0)+IFERROR(INDEX('Hoja de Trabajo para listado'!$DE$153:$DG$274,MATCH($A1030,'Hoja de Trabajo para listado'!$DE$153:$DE$1048576,0),MATCH((CUADRO!G$4&amp;$E1030),'Hoja de Trabajo para listado'!$DE$151:$DG$151,0)),0)+IFERROR(INDEX('Hoja de Trabajo para listado'!$CD$155:$DC$1048576,MATCH($A1030,'Hoja de Trabajo para listado'!$CD$155:$CD$1048576,0),MATCH((CUADRO!G$4&amp;$E1030),'Hoja de Trabajo para listado'!$CD$151:$DC$151,0)),0)</f>
        <v>0</v>
      </c>
      <c r="H1030" s="243">
        <f ca="1">+IFERROR(INDEX('Hoja de Trabajo para listado'!$A$155:$Z$1048576,MATCH($A1030,'Hoja de Trabajo para listado'!$A$155:$A$1048576,0),MATCH((CUADRO!H$4&amp;$E1030),'Hoja de Trabajo para listado'!$A$151:$Z$151,0)),0)+IFERROR(INDEX('Hoja de Trabajo para listado'!$AB$155:$BA$1048576,MATCH($A1030,'Hoja de Trabajo para listado'!$AB$155:$AB$1048576,0),MATCH((CUADRO!H$4&amp;$E1030),'Hoja de Trabajo para listado'!$AB$151:$BA$151,0)),0)+IFERROR(INDEX('Hoja de Trabajo para listado'!$BC$155:$CB$1048576,MATCH($A1030,'Hoja de Trabajo para listado'!$BC$155:$BC$1048576,0),MATCH((CUADRO!H$4&amp;$E1030),'Hoja de Trabajo para listado'!$BC$151:$CB$151,0)),0)+IFERROR(INDEX('Hoja de Trabajo para listado'!$DE$153:$DG$274,MATCH($A1030,'Hoja de Trabajo para listado'!$DE$153:$DE$1048576,0),MATCH((CUADRO!H$4&amp;$E1030),'Hoja de Trabajo para listado'!$DE$151:$DG$151,0)),0)+IFERROR(INDEX('Hoja de Trabajo para listado'!$CD$155:$DC$1048576,MATCH($A1030,'Hoja de Trabajo para listado'!$CD$155:$CD$1048576,0),MATCH((CUADRO!H$4&amp;$E1030),'Hoja de Trabajo para listado'!$CD$151:$DC$151,0)),0)</f>
        <v>0</v>
      </c>
      <c r="I1030" s="243">
        <f ca="1">+IFERROR(INDEX('Hoja de Trabajo para listado'!$A$155:$Z$1048576,MATCH($A1030,'Hoja de Trabajo para listado'!$A$155:$A$1048576,0),MATCH((CUADRO!I$4&amp;$E1030),'Hoja de Trabajo para listado'!$A$151:$Z$151,0)),0)+IFERROR(INDEX('Hoja de Trabajo para listado'!$AB$155:$BA$1048576,MATCH($A1030,'Hoja de Trabajo para listado'!$AB$155:$AB$1048576,0),MATCH((CUADRO!I$4&amp;$E1030),'Hoja de Trabajo para listado'!$AB$151:$BA$151,0)),0)+IFERROR(INDEX('Hoja de Trabajo para listado'!$BC$155:$CB$1048576,MATCH($A1030,'Hoja de Trabajo para listado'!$BC$155:$BC$1048576,0),MATCH((CUADRO!I$4&amp;$E1030),'Hoja de Trabajo para listado'!$BC$151:$CB$151,0)),0)+IFERROR(INDEX('Hoja de Trabajo para listado'!$DE$153:$DG$274,MATCH($A1030,'Hoja de Trabajo para listado'!$DE$153:$DE$1048576,0),MATCH((CUADRO!I$4&amp;$E1030),'Hoja de Trabajo para listado'!$DE$151:$DG$151,0)),0)+IFERROR(INDEX('Hoja de Trabajo para listado'!$CD$155:$DC$1048576,MATCH($A1030,'Hoja de Trabajo para listado'!$CD$155:$CD$1048576,0),MATCH((CUADRO!I$4&amp;$E1030),'Hoja de Trabajo para listado'!$CD$151:$DC$151,0)),0)</f>
        <v>0</v>
      </c>
      <c r="J1030" s="243">
        <f ca="1">+IFERROR(INDEX('Hoja de Trabajo para listado'!$A$155:$Z$1048576,MATCH($A1030,'Hoja de Trabajo para listado'!$A$155:$A$1048576,0),MATCH((CUADRO!J$4&amp;$E1030),'Hoja de Trabajo para listado'!$A$151:$Z$151,0)),0)+IFERROR(INDEX('Hoja de Trabajo para listado'!$AB$155:$BA$1048576,MATCH($A1030,'Hoja de Trabajo para listado'!$AB$155:$AB$1048576,0),MATCH((CUADRO!J$4&amp;$E1030),'Hoja de Trabajo para listado'!$AB$151:$BA$151,0)),0)+IFERROR(INDEX('Hoja de Trabajo para listado'!$BC$155:$CB$1048576,MATCH($A1030,'Hoja de Trabajo para listado'!$BC$155:$BC$1048576,0),MATCH((CUADRO!J$4&amp;$E1030),'Hoja de Trabajo para listado'!$BC$151:$CB$151,0)),0)+IFERROR(INDEX('Hoja de Trabajo para listado'!$DE$153:$DG$274,MATCH($A1030,'Hoja de Trabajo para listado'!$DE$153:$DE$1048576,0),MATCH((CUADRO!J$4&amp;$E1030),'Hoja de Trabajo para listado'!$DE$151:$DG$151,0)),0)+IFERROR(INDEX('Hoja de Trabajo para listado'!$CD$155:$DC$1048576,MATCH($A1030,'Hoja de Trabajo para listado'!$CD$155:$CD$1048576,0),MATCH((CUADRO!J$4&amp;$E1030),'Hoja de Trabajo para listado'!$CD$151:$DC$151,0)),0)</f>
        <v>0</v>
      </c>
      <c r="K1030" s="243">
        <f ca="1">+IFERROR(INDEX('Hoja de Trabajo para listado'!$A$155:$Z$1048576,MATCH($A1030,'Hoja de Trabajo para listado'!$A$155:$A$1048576,0),MATCH((CUADRO!K$4&amp;$E1030),'Hoja de Trabajo para listado'!$A$151:$Z$151,0)),0)+IFERROR(INDEX('Hoja de Trabajo para listado'!$AB$155:$BA$1048576,MATCH($A1030,'Hoja de Trabajo para listado'!$AB$155:$AB$1048576,0),MATCH((CUADRO!K$4&amp;$E1030),'Hoja de Trabajo para listado'!$AB$151:$BA$151,0)),0)+IFERROR(INDEX('Hoja de Trabajo para listado'!$BC$155:$CB$1048576,MATCH($A1030,'Hoja de Trabajo para listado'!$BC$155:$BC$1048576,0),MATCH((CUADRO!K$4&amp;$E1030),'Hoja de Trabajo para listado'!$BC$151:$CB$151,0)),0)+IFERROR(INDEX('Hoja de Trabajo para listado'!$DE$153:$DG$274,MATCH($A1030,'Hoja de Trabajo para listado'!$DE$153:$DE$1048576,0),MATCH((CUADRO!K$4&amp;$E1030),'Hoja de Trabajo para listado'!$DE$151:$DG$151,0)),0)+IFERROR(INDEX('Hoja de Trabajo para listado'!$CD$155:$DC$1048576,MATCH($A1030,'Hoja de Trabajo para listado'!$CD$155:$CD$1048576,0),MATCH((CUADRO!K$4&amp;$E1030),'Hoja de Trabajo para listado'!$CD$151:$DC$151,0)),0)</f>
        <v>0</v>
      </c>
      <c r="L1030" s="243">
        <f ca="1">+IFERROR(INDEX('Hoja de Trabajo para listado'!$A$155:$Z$1048576,MATCH($A1030,'Hoja de Trabajo para listado'!$A$155:$A$1048576,0),MATCH((CUADRO!L$4&amp;$E1030),'Hoja de Trabajo para listado'!$A$151:$Z$151,0)),0)+IFERROR(INDEX('Hoja de Trabajo para listado'!$AB$155:$BA$1048576,MATCH($A1030,'Hoja de Trabajo para listado'!$AB$155:$AB$1048576,0),MATCH((CUADRO!L$4&amp;$E1030),'Hoja de Trabajo para listado'!$AB$151:$BA$151,0)),0)+IFERROR(INDEX('Hoja de Trabajo para listado'!$BC$155:$CB$1048576,MATCH($A1030,'Hoja de Trabajo para listado'!$BC$155:$BC$1048576,0),MATCH((CUADRO!L$4&amp;$E1030),'Hoja de Trabajo para listado'!$BC$151:$CB$151,0)),0)+IFERROR(INDEX('Hoja de Trabajo para listado'!$DE$153:$DG$274,MATCH($A1030,'Hoja de Trabajo para listado'!$DE$153:$DE$1048576,0),MATCH((CUADRO!L$4&amp;$E1030),'Hoja de Trabajo para listado'!$DE$151:$DG$151,0)),0)+IFERROR(INDEX('Hoja de Trabajo para listado'!$CD$155:$DC$1048576,MATCH($A1030,'Hoja de Trabajo para listado'!$CD$155:$CD$1048576,0),MATCH((CUADRO!L$4&amp;$E1030),'Hoja de Trabajo para listado'!$CD$151:$DC$151,0)),0)</f>
        <v>0</v>
      </c>
      <c r="M1030" s="243">
        <f ca="1">+IFERROR(INDEX('Hoja de Trabajo para listado'!$A$155:$Z$1048576,MATCH($A1030,'Hoja de Trabajo para listado'!$A$155:$A$1048576,0),MATCH((CUADRO!M$4&amp;$E1030),'Hoja de Trabajo para listado'!$A$151:$Z$151,0)),0)+IFERROR(INDEX('Hoja de Trabajo para listado'!$AB$155:$BA$1048576,MATCH($A1030,'Hoja de Trabajo para listado'!$AB$155:$AB$1048576,0),MATCH((CUADRO!M$4&amp;$E1030),'Hoja de Trabajo para listado'!$AB$151:$BA$151,0)),0)+IFERROR(INDEX('Hoja de Trabajo para listado'!$BC$155:$CB$1048576,MATCH($A1030,'Hoja de Trabajo para listado'!$BC$155:$BC$1048576,0),MATCH((CUADRO!M$4&amp;$E1030),'Hoja de Trabajo para listado'!$BC$151:$CB$151,0)),0)+IFERROR(INDEX('Hoja de Trabajo para listado'!$DE$153:$DG$274,MATCH($A1030,'Hoja de Trabajo para listado'!$DE$153:$DE$1048576,0),MATCH((CUADRO!M$4&amp;$E1030),'Hoja de Trabajo para listado'!$DE$151:$DG$151,0)),0)+IFERROR(INDEX('Hoja de Trabajo para listado'!$CD$155:$DC$1048576,MATCH($A1030,'Hoja de Trabajo para listado'!$CD$155:$CD$1048576,0),MATCH((CUADRO!M$4&amp;$E1030),'Hoja de Trabajo para listado'!$CD$151:$DC$151,0)),0)</f>
        <v>0</v>
      </c>
      <c r="N1030" s="243">
        <f ca="1">+IFERROR(INDEX('Hoja de Trabajo para listado'!$A$155:$Z$1048576,MATCH($A1030,'Hoja de Trabajo para listado'!$A$155:$A$1048576,0),MATCH((CUADRO!N$4&amp;$E1030),'Hoja de Trabajo para listado'!$A$151:$Z$151,0)),0)+IFERROR(INDEX('Hoja de Trabajo para listado'!$AB$155:$BA$1048576,MATCH($A1030,'Hoja de Trabajo para listado'!$AB$155:$AB$1048576,0),MATCH((CUADRO!N$4&amp;$E1030),'Hoja de Trabajo para listado'!$AB$151:$BA$151,0)),0)+IFERROR(INDEX('Hoja de Trabajo para listado'!$BC$155:$CB$1048576,MATCH($A1030,'Hoja de Trabajo para listado'!$BC$155:$BC$1048576,0),MATCH((CUADRO!N$4&amp;$E1030),'Hoja de Trabajo para listado'!$BC$151:$CB$151,0)),0)+IFERROR(INDEX('Hoja de Trabajo para listado'!$DE$153:$DG$274,MATCH($A1030,'Hoja de Trabajo para listado'!$DE$153:$DE$1048576,0),MATCH((CUADRO!N$4&amp;$E1030),'Hoja de Trabajo para listado'!$DE$151:$DG$151,0)),0)+IFERROR(INDEX('Hoja de Trabajo para listado'!$CD$155:$DC$1048576,MATCH($A1030,'Hoja de Trabajo para listado'!$CD$155:$CD$1048576,0),MATCH((CUADRO!N$4&amp;$E1030),'Hoja de Trabajo para listado'!$CD$151:$DC$151,0)),0)</f>
        <v>0</v>
      </c>
      <c r="O1030" s="243">
        <f ca="1">+IFERROR(INDEX('Hoja de Trabajo para listado'!$A$155:$Z$1048576,MATCH($A1030,'Hoja de Trabajo para listado'!$A$155:$A$1048576,0),MATCH((CUADRO!O$4&amp;$E1030),'Hoja de Trabajo para listado'!$A$151:$Z$151,0)),0)+IFERROR(INDEX('Hoja de Trabajo para listado'!$AB$155:$BA$1048576,MATCH($A1030,'Hoja de Trabajo para listado'!$AB$155:$AB$1048576,0),MATCH((CUADRO!O$4&amp;$E1030),'Hoja de Trabajo para listado'!$AB$151:$BA$151,0)),0)+IFERROR(INDEX('Hoja de Trabajo para listado'!$BC$155:$CB$1048576,MATCH($A1030,'Hoja de Trabajo para listado'!$BC$155:$BC$1048576,0),MATCH((CUADRO!O$4&amp;$E1030),'Hoja de Trabajo para listado'!$BC$151:$CB$151,0)),0)+IFERROR(INDEX('Hoja de Trabajo para listado'!$DE$153:$DG$274,MATCH($A1030,'Hoja de Trabajo para listado'!$DE$153:$DE$1048576,0),MATCH((CUADRO!O$4&amp;$E1030),'Hoja de Trabajo para listado'!$DE$151:$DG$151,0)),0)+IFERROR(INDEX('Hoja de Trabajo para listado'!$CD$155:$DC$1048576,MATCH($A1030,'Hoja de Trabajo para listado'!$CD$155:$CD$1048576,0),MATCH((CUADRO!O$4&amp;$E1030),'Hoja de Trabajo para listado'!$CD$151:$DC$151,0)),0)</f>
        <v>0</v>
      </c>
      <c r="P1030" s="243">
        <f ca="1">+IFERROR(INDEX('Hoja de Trabajo para listado'!$A$155:$Z$1048576,MATCH($A1030,'Hoja de Trabajo para listado'!$A$155:$A$1048576,0),MATCH((CUADRO!P$4&amp;$E1030),'Hoja de Trabajo para listado'!$A$151:$Z$151,0)),0)+IFERROR(INDEX('Hoja de Trabajo para listado'!$AB$155:$BA$1048576,MATCH($A1030,'Hoja de Trabajo para listado'!$AB$155:$AB$1048576,0),MATCH((CUADRO!P$4&amp;$E1030),'Hoja de Trabajo para listado'!$AB$151:$BA$151,0)),0)+IFERROR(INDEX('Hoja de Trabajo para listado'!$BC$155:$CB$1048576,MATCH($A1030,'Hoja de Trabajo para listado'!$BC$155:$BC$1048576,0),MATCH((CUADRO!P$4&amp;$E1030),'Hoja de Trabajo para listado'!$BC$151:$CB$151,0)),0)+IFERROR(INDEX('Hoja de Trabajo para listado'!$DE$153:$DG$274,MATCH($A1030,'Hoja de Trabajo para listado'!$DE$153:$DE$1048576,0),MATCH((CUADRO!P$4&amp;$E1030),'Hoja de Trabajo para listado'!$DE$151:$DG$151,0)),0)+IFERROR(INDEX('Hoja de Trabajo para listado'!$CD$155:$DC$1048576,MATCH($A1030,'Hoja de Trabajo para listado'!$CD$155:$CD$1048576,0),MATCH((CUADRO!P$4&amp;$E1030),'Hoja de Trabajo para listado'!$CD$151:$DC$151,0)),0)</f>
        <v>0</v>
      </c>
      <c r="Q1030" s="243">
        <f ca="1">+IFERROR(INDEX('Hoja de Trabajo para listado'!$A$155:$Z$1048576,MATCH($A1030,'Hoja de Trabajo para listado'!$A$155:$A$1048576,0),MATCH((CUADRO!Q$4&amp;$E1030),'Hoja de Trabajo para listado'!$A$151:$Z$151,0)),0)+IFERROR(INDEX('Hoja de Trabajo para listado'!$AB$155:$BA$1048576,MATCH($A1030,'Hoja de Trabajo para listado'!$AB$155:$AB$1048576,0),MATCH((CUADRO!Q$4&amp;$E1030),'Hoja de Trabajo para listado'!$AB$151:$BA$151,0)),0)+IFERROR(INDEX('Hoja de Trabajo para listado'!$BC$155:$CB$1048576,MATCH($A1030,'Hoja de Trabajo para listado'!$BC$155:$BC$1048576,0),MATCH((CUADRO!Q$4&amp;$E1030),'Hoja de Trabajo para listado'!$BC$151:$CB$151,0)),0)+IFERROR(INDEX('Hoja de Trabajo para listado'!$DE$153:$DG$274,MATCH($A1030,'Hoja de Trabajo para listado'!$DE$153:$DE$1048576,0),MATCH((CUADRO!Q$4&amp;$E1030),'Hoja de Trabajo para listado'!$DE$151:$DG$151,0)),0)+IFERROR(INDEX('Hoja de Trabajo para listado'!$CD$155:$DC$1048576,MATCH($A1030,'Hoja de Trabajo para listado'!$CD$155:$CD$1048576,0),MATCH((CUADRO!Q$4&amp;$E1030),'Hoja de Trabajo para listado'!$CD$151:$DC$151,0)),0)</f>
        <v>0</v>
      </c>
      <c r="R1030" s="243">
        <f t="shared" ca="1" si="30"/>
        <v>0</v>
      </c>
      <c r="S1030" s="247">
        <f ca="1">+R1029+R1030</f>
        <v>0</v>
      </c>
      <c r="T1030" s="241">
        <f ca="1">+S1030</f>
        <v>0</v>
      </c>
      <c r="U1030" s="242">
        <f t="shared" si="31"/>
        <v>2</v>
      </c>
    </row>
    <row r="1031" spans="1:21" customFormat="1" ht="27" hidden="1" customHeight="1">
      <c r="A1031" s="32">
        <v>1748</v>
      </c>
      <c r="B1031" s="381">
        <f>+A1031</f>
        <v>1748</v>
      </c>
      <c r="C1031" s="245" t="str">
        <f>+VLOOKUP(A1031,bd_lista!$A$3:$C$592,3,FALSE)</f>
        <v>Gobierno Autónomo Municipal de Okinawa Uno</v>
      </c>
      <c r="D1031" s="383" t="str">
        <f>+C1031</f>
        <v>Gobierno Autónomo Municipal de Okinawa Uno</v>
      </c>
      <c r="E1031" s="240" t="s">
        <v>683</v>
      </c>
      <c r="F1031" s="241">
        <f ca="1">+IFERROR(INDEX('Hoja de Trabajo para listado'!$A$155:$Z$1048576,MATCH($A1031,'Hoja de Trabajo para listado'!$A$155:$A$1048576,0),MATCH((CUADRO!F$4&amp;$E1031),'Hoja de Trabajo para listado'!$A$151:$Z$151,0)),0)+IFERROR(INDEX('Hoja de Trabajo para listado'!$AB$155:$BA$1048576,MATCH($A1031,'Hoja de Trabajo para listado'!$AB$155:$AB$1048576,0),MATCH((CUADRO!F$4&amp;$E1031),'Hoja de Trabajo para listado'!$AB$151:$BA$151,0)),0)+IFERROR(INDEX('Hoja de Trabajo para listado'!$BC$155:$CB$1048576,MATCH($A1031,'Hoja de Trabajo para listado'!$BC$155:$BC$1048576,0),MATCH((CUADRO!F$4&amp;$E1031),'Hoja de Trabajo para listado'!$BC$151:$CB$151,0)),0)+IFERROR(INDEX('Hoja de Trabajo para listado'!$DE$153:$DG$274,MATCH($A1031,'Hoja de Trabajo para listado'!$DE$153:$DE$1048576,0),MATCH((CUADRO!F$4&amp;$E1031),'Hoja de Trabajo para listado'!$DE$151:$DG$151,0)),0)+IFERROR(INDEX('Hoja de Trabajo para listado'!$CD$155:$DC$1048576,MATCH($A1031,'Hoja de Trabajo para listado'!$CD$155:$CD$1048576,0),MATCH((CUADRO!F$4&amp;$E1031),'Hoja de Trabajo para listado'!$CD$151:$DC$151,0)),0)</f>
        <v>0</v>
      </c>
      <c r="G1031" s="241">
        <f ca="1">+IFERROR(INDEX('Hoja de Trabajo para listado'!$A$155:$Z$1048576,MATCH($A1031,'Hoja de Trabajo para listado'!$A$155:$A$1048576,0),MATCH((CUADRO!G$4&amp;$E1031),'Hoja de Trabajo para listado'!$A$151:$Z$151,0)),0)+IFERROR(INDEX('Hoja de Trabajo para listado'!$AB$155:$BA$1048576,MATCH($A1031,'Hoja de Trabajo para listado'!$AB$155:$AB$1048576,0),MATCH((CUADRO!G$4&amp;$E1031),'Hoja de Trabajo para listado'!$AB$151:$BA$151,0)),0)+IFERROR(INDEX('Hoja de Trabajo para listado'!$BC$155:$CB$1048576,MATCH($A1031,'Hoja de Trabajo para listado'!$BC$155:$BC$1048576,0),MATCH((CUADRO!G$4&amp;$E1031),'Hoja de Trabajo para listado'!$BC$151:$CB$151,0)),0)+IFERROR(INDEX('Hoja de Trabajo para listado'!$DE$153:$DG$274,MATCH($A1031,'Hoja de Trabajo para listado'!$DE$153:$DE$1048576,0),MATCH((CUADRO!G$4&amp;$E1031),'Hoja de Trabajo para listado'!$DE$151:$DG$151,0)),0)+IFERROR(INDEX('Hoja de Trabajo para listado'!$CD$155:$DC$1048576,MATCH($A1031,'Hoja de Trabajo para listado'!$CD$155:$CD$1048576,0),MATCH((CUADRO!G$4&amp;$E1031),'Hoja de Trabajo para listado'!$CD$151:$DC$151,0)),0)</f>
        <v>0</v>
      </c>
      <c r="H1031" s="241">
        <f ca="1">+IFERROR(INDEX('Hoja de Trabajo para listado'!$A$155:$Z$1048576,MATCH($A1031,'Hoja de Trabajo para listado'!$A$155:$A$1048576,0),MATCH((CUADRO!H$4&amp;$E1031),'Hoja de Trabajo para listado'!$A$151:$Z$151,0)),0)+IFERROR(INDEX('Hoja de Trabajo para listado'!$AB$155:$BA$1048576,MATCH($A1031,'Hoja de Trabajo para listado'!$AB$155:$AB$1048576,0),MATCH((CUADRO!H$4&amp;$E1031),'Hoja de Trabajo para listado'!$AB$151:$BA$151,0)),0)+IFERROR(INDEX('Hoja de Trabajo para listado'!$BC$155:$CB$1048576,MATCH($A1031,'Hoja de Trabajo para listado'!$BC$155:$BC$1048576,0),MATCH((CUADRO!H$4&amp;$E1031),'Hoja de Trabajo para listado'!$BC$151:$CB$151,0)),0)+IFERROR(INDEX('Hoja de Trabajo para listado'!$DE$153:$DG$274,MATCH($A1031,'Hoja de Trabajo para listado'!$DE$153:$DE$1048576,0),MATCH((CUADRO!H$4&amp;$E1031),'Hoja de Trabajo para listado'!$DE$151:$DG$151,0)),0)+IFERROR(INDEX('Hoja de Trabajo para listado'!$CD$155:$DC$1048576,MATCH($A1031,'Hoja de Trabajo para listado'!$CD$155:$CD$1048576,0),MATCH((CUADRO!H$4&amp;$E1031),'Hoja de Trabajo para listado'!$CD$151:$DC$151,0)),0)</f>
        <v>0</v>
      </c>
      <c r="I1031" s="241">
        <f ca="1">+IFERROR(INDEX('Hoja de Trabajo para listado'!$A$155:$Z$1048576,MATCH($A1031,'Hoja de Trabajo para listado'!$A$155:$A$1048576,0),MATCH((CUADRO!I$4&amp;$E1031),'Hoja de Trabajo para listado'!$A$151:$Z$151,0)),0)+IFERROR(INDEX('Hoja de Trabajo para listado'!$AB$155:$BA$1048576,MATCH($A1031,'Hoja de Trabajo para listado'!$AB$155:$AB$1048576,0),MATCH((CUADRO!I$4&amp;$E1031),'Hoja de Trabajo para listado'!$AB$151:$BA$151,0)),0)+IFERROR(INDEX('Hoja de Trabajo para listado'!$BC$155:$CB$1048576,MATCH($A1031,'Hoja de Trabajo para listado'!$BC$155:$BC$1048576,0),MATCH((CUADRO!I$4&amp;$E1031),'Hoja de Trabajo para listado'!$BC$151:$CB$151,0)),0)+IFERROR(INDEX('Hoja de Trabajo para listado'!$DE$153:$DG$274,MATCH($A1031,'Hoja de Trabajo para listado'!$DE$153:$DE$1048576,0),MATCH((CUADRO!I$4&amp;$E1031),'Hoja de Trabajo para listado'!$DE$151:$DG$151,0)),0)+IFERROR(INDEX('Hoja de Trabajo para listado'!$CD$155:$DC$1048576,MATCH($A1031,'Hoja de Trabajo para listado'!$CD$155:$CD$1048576,0),MATCH((CUADRO!I$4&amp;$E1031),'Hoja de Trabajo para listado'!$CD$151:$DC$151,0)),0)</f>
        <v>0</v>
      </c>
      <c r="J1031" s="241">
        <f ca="1">+IFERROR(INDEX('Hoja de Trabajo para listado'!$A$155:$Z$1048576,MATCH($A1031,'Hoja de Trabajo para listado'!$A$155:$A$1048576,0),MATCH((CUADRO!J$4&amp;$E1031),'Hoja de Trabajo para listado'!$A$151:$Z$151,0)),0)+IFERROR(INDEX('Hoja de Trabajo para listado'!$AB$155:$BA$1048576,MATCH($A1031,'Hoja de Trabajo para listado'!$AB$155:$AB$1048576,0),MATCH((CUADRO!J$4&amp;$E1031),'Hoja de Trabajo para listado'!$AB$151:$BA$151,0)),0)+IFERROR(INDEX('Hoja de Trabajo para listado'!$BC$155:$CB$1048576,MATCH($A1031,'Hoja de Trabajo para listado'!$BC$155:$BC$1048576,0),MATCH((CUADRO!J$4&amp;$E1031),'Hoja de Trabajo para listado'!$BC$151:$CB$151,0)),0)+IFERROR(INDEX('Hoja de Trabajo para listado'!$DE$153:$DG$274,MATCH($A1031,'Hoja de Trabajo para listado'!$DE$153:$DE$1048576,0),MATCH((CUADRO!J$4&amp;$E1031),'Hoja de Trabajo para listado'!$DE$151:$DG$151,0)),0)+IFERROR(INDEX('Hoja de Trabajo para listado'!$CD$155:$DC$1048576,MATCH($A1031,'Hoja de Trabajo para listado'!$CD$155:$CD$1048576,0),MATCH((CUADRO!J$4&amp;$E1031),'Hoja de Trabajo para listado'!$CD$151:$DC$151,0)),0)</f>
        <v>0</v>
      </c>
      <c r="K1031" s="241">
        <f ca="1">+IFERROR(INDEX('Hoja de Trabajo para listado'!$A$155:$Z$1048576,MATCH($A1031,'Hoja de Trabajo para listado'!$A$155:$A$1048576,0),MATCH((CUADRO!K$4&amp;$E1031),'Hoja de Trabajo para listado'!$A$151:$Z$151,0)),0)+IFERROR(INDEX('Hoja de Trabajo para listado'!$AB$155:$BA$1048576,MATCH($A1031,'Hoja de Trabajo para listado'!$AB$155:$AB$1048576,0),MATCH((CUADRO!K$4&amp;$E1031),'Hoja de Trabajo para listado'!$AB$151:$BA$151,0)),0)+IFERROR(INDEX('Hoja de Trabajo para listado'!$BC$155:$CB$1048576,MATCH($A1031,'Hoja de Trabajo para listado'!$BC$155:$BC$1048576,0),MATCH((CUADRO!K$4&amp;$E1031),'Hoja de Trabajo para listado'!$BC$151:$CB$151,0)),0)+IFERROR(INDEX('Hoja de Trabajo para listado'!$DE$153:$DG$274,MATCH($A1031,'Hoja de Trabajo para listado'!$DE$153:$DE$1048576,0),MATCH((CUADRO!K$4&amp;$E1031),'Hoja de Trabajo para listado'!$DE$151:$DG$151,0)),0)+IFERROR(INDEX('Hoja de Trabajo para listado'!$CD$155:$DC$1048576,MATCH($A1031,'Hoja de Trabajo para listado'!$CD$155:$CD$1048576,0),MATCH((CUADRO!K$4&amp;$E1031),'Hoja de Trabajo para listado'!$CD$151:$DC$151,0)),0)</f>
        <v>0</v>
      </c>
      <c r="L1031" s="241">
        <f ca="1">+IFERROR(INDEX('Hoja de Trabajo para listado'!$A$155:$Z$1048576,MATCH($A1031,'Hoja de Trabajo para listado'!$A$155:$A$1048576,0),MATCH((CUADRO!L$4&amp;$E1031),'Hoja de Trabajo para listado'!$A$151:$Z$151,0)),0)+IFERROR(INDEX('Hoja de Trabajo para listado'!$AB$155:$BA$1048576,MATCH($A1031,'Hoja de Trabajo para listado'!$AB$155:$AB$1048576,0),MATCH((CUADRO!L$4&amp;$E1031),'Hoja de Trabajo para listado'!$AB$151:$BA$151,0)),0)+IFERROR(INDEX('Hoja de Trabajo para listado'!$BC$155:$CB$1048576,MATCH($A1031,'Hoja de Trabajo para listado'!$BC$155:$BC$1048576,0),MATCH((CUADRO!L$4&amp;$E1031),'Hoja de Trabajo para listado'!$BC$151:$CB$151,0)),0)+IFERROR(INDEX('Hoja de Trabajo para listado'!$DE$153:$DG$274,MATCH($A1031,'Hoja de Trabajo para listado'!$DE$153:$DE$1048576,0),MATCH((CUADRO!L$4&amp;$E1031),'Hoja de Trabajo para listado'!$DE$151:$DG$151,0)),0)+IFERROR(INDEX('Hoja de Trabajo para listado'!$CD$155:$DC$1048576,MATCH($A1031,'Hoja de Trabajo para listado'!$CD$155:$CD$1048576,0),MATCH((CUADRO!L$4&amp;$E1031),'Hoja de Trabajo para listado'!$CD$151:$DC$151,0)),0)</f>
        <v>0</v>
      </c>
      <c r="M1031" s="241">
        <f ca="1">+IFERROR(INDEX('Hoja de Trabajo para listado'!$A$155:$Z$1048576,MATCH($A1031,'Hoja de Trabajo para listado'!$A$155:$A$1048576,0),MATCH((CUADRO!M$4&amp;$E1031),'Hoja de Trabajo para listado'!$A$151:$Z$151,0)),0)+IFERROR(INDEX('Hoja de Trabajo para listado'!$AB$155:$BA$1048576,MATCH($A1031,'Hoja de Trabajo para listado'!$AB$155:$AB$1048576,0),MATCH((CUADRO!M$4&amp;$E1031),'Hoja de Trabajo para listado'!$AB$151:$BA$151,0)),0)+IFERROR(INDEX('Hoja de Trabajo para listado'!$BC$155:$CB$1048576,MATCH($A1031,'Hoja de Trabajo para listado'!$BC$155:$BC$1048576,0),MATCH((CUADRO!M$4&amp;$E1031),'Hoja de Trabajo para listado'!$BC$151:$CB$151,0)),0)+IFERROR(INDEX('Hoja de Trabajo para listado'!$DE$153:$DG$274,MATCH($A1031,'Hoja de Trabajo para listado'!$DE$153:$DE$1048576,0),MATCH((CUADRO!M$4&amp;$E1031),'Hoja de Trabajo para listado'!$DE$151:$DG$151,0)),0)+IFERROR(INDEX('Hoja de Trabajo para listado'!$CD$155:$DC$1048576,MATCH($A1031,'Hoja de Trabajo para listado'!$CD$155:$CD$1048576,0),MATCH((CUADRO!M$4&amp;$E1031),'Hoja de Trabajo para listado'!$CD$151:$DC$151,0)),0)</f>
        <v>0</v>
      </c>
      <c r="N1031" s="241">
        <f ca="1">+IFERROR(INDEX('Hoja de Trabajo para listado'!$A$155:$Z$1048576,MATCH($A1031,'Hoja de Trabajo para listado'!$A$155:$A$1048576,0),MATCH((CUADRO!N$4&amp;$E1031),'Hoja de Trabajo para listado'!$A$151:$Z$151,0)),0)+IFERROR(INDEX('Hoja de Trabajo para listado'!$AB$155:$BA$1048576,MATCH($A1031,'Hoja de Trabajo para listado'!$AB$155:$AB$1048576,0),MATCH((CUADRO!N$4&amp;$E1031),'Hoja de Trabajo para listado'!$AB$151:$BA$151,0)),0)+IFERROR(INDEX('Hoja de Trabajo para listado'!$BC$155:$CB$1048576,MATCH($A1031,'Hoja de Trabajo para listado'!$BC$155:$BC$1048576,0),MATCH((CUADRO!N$4&amp;$E1031),'Hoja de Trabajo para listado'!$BC$151:$CB$151,0)),0)+IFERROR(INDEX('Hoja de Trabajo para listado'!$DE$153:$DG$274,MATCH($A1031,'Hoja de Trabajo para listado'!$DE$153:$DE$1048576,0),MATCH((CUADRO!N$4&amp;$E1031),'Hoja de Trabajo para listado'!$DE$151:$DG$151,0)),0)+IFERROR(INDEX('Hoja de Trabajo para listado'!$CD$155:$DC$1048576,MATCH($A1031,'Hoja de Trabajo para listado'!$CD$155:$CD$1048576,0),MATCH((CUADRO!N$4&amp;$E1031),'Hoja de Trabajo para listado'!$CD$151:$DC$151,0)),0)</f>
        <v>0</v>
      </c>
      <c r="O1031" s="241">
        <f ca="1">+IFERROR(INDEX('Hoja de Trabajo para listado'!$A$155:$Z$1048576,MATCH($A1031,'Hoja de Trabajo para listado'!$A$155:$A$1048576,0),MATCH((CUADRO!O$4&amp;$E1031),'Hoja de Trabajo para listado'!$A$151:$Z$151,0)),0)+IFERROR(INDEX('Hoja de Trabajo para listado'!$AB$155:$BA$1048576,MATCH($A1031,'Hoja de Trabajo para listado'!$AB$155:$AB$1048576,0),MATCH((CUADRO!O$4&amp;$E1031),'Hoja de Trabajo para listado'!$AB$151:$BA$151,0)),0)+IFERROR(INDEX('Hoja de Trabajo para listado'!$BC$155:$CB$1048576,MATCH($A1031,'Hoja de Trabajo para listado'!$BC$155:$BC$1048576,0),MATCH((CUADRO!O$4&amp;$E1031),'Hoja de Trabajo para listado'!$BC$151:$CB$151,0)),0)+IFERROR(INDEX('Hoja de Trabajo para listado'!$DE$153:$DG$274,MATCH($A1031,'Hoja de Trabajo para listado'!$DE$153:$DE$1048576,0),MATCH((CUADRO!O$4&amp;$E1031),'Hoja de Trabajo para listado'!$DE$151:$DG$151,0)),0)+IFERROR(INDEX('Hoja de Trabajo para listado'!$CD$155:$DC$1048576,MATCH($A1031,'Hoja de Trabajo para listado'!$CD$155:$CD$1048576,0),MATCH((CUADRO!O$4&amp;$E1031),'Hoja de Trabajo para listado'!$CD$151:$DC$151,0)),0)</f>
        <v>0</v>
      </c>
      <c r="P1031" s="241">
        <f ca="1">+IFERROR(INDEX('Hoja de Trabajo para listado'!$A$155:$Z$1048576,MATCH($A1031,'Hoja de Trabajo para listado'!$A$155:$A$1048576,0),MATCH((CUADRO!P$4&amp;$E1031),'Hoja de Trabajo para listado'!$A$151:$Z$151,0)),0)+IFERROR(INDEX('Hoja de Trabajo para listado'!$AB$155:$BA$1048576,MATCH($A1031,'Hoja de Trabajo para listado'!$AB$155:$AB$1048576,0),MATCH((CUADRO!P$4&amp;$E1031),'Hoja de Trabajo para listado'!$AB$151:$BA$151,0)),0)+IFERROR(INDEX('Hoja de Trabajo para listado'!$BC$155:$CB$1048576,MATCH($A1031,'Hoja de Trabajo para listado'!$BC$155:$BC$1048576,0),MATCH((CUADRO!P$4&amp;$E1031),'Hoja de Trabajo para listado'!$BC$151:$CB$151,0)),0)+IFERROR(INDEX('Hoja de Trabajo para listado'!$DE$153:$DG$274,MATCH($A1031,'Hoja de Trabajo para listado'!$DE$153:$DE$1048576,0),MATCH((CUADRO!P$4&amp;$E1031),'Hoja de Trabajo para listado'!$DE$151:$DG$151,0)),0)+IFERROR(INDEX('Hoja de Trabajo para listado'!$CD$155:$DC$1048576,MATCH($A1031,'Hoja de Trabajo para listado'!$CD$155:$CD$1048576,0),MATCH((CUADRO!P$4&amp;$E1031),'Hoja de Trabajo para listado'!$CD$151:$DC$151,0)),0)</f>
        <v>0</v>
      </c>
      <c r="Q1031" s="241">
        <f ca="1">+IFERROR(INDEX('Hoja de Trabajo para listado'!$A$155:$Z$1048576,MATCH($A1031,'Hoja de Trabajo para listado'!$A$155:$A$1048576,0),MATCH((CUADRO!Q$4&amp;$E1031),'Hoja de Trabajo para listado'!$A$151:$Z$151,0)),0)+IFERROR(INDEX('Hoja de Trabajo para listado'!$AB$155:$BA$1048576,MATCH($A1031,'Hoja de Trabajo para listado'!$AB$155:$AB$1048576,0),MATCH((CUADRO!Q$4&amp;$E1031),'Hoja de Trabajo para listado'!$AB$151:$BA$151,0)),0)+IFERROR(INDEX('Hoja de Trabajo para listado'!$BC$155:$CB$1048576,MATCH($A1031,'Hoja de Trabajo para listado'!$BC$155:$BC$1048576,0),MATCH((CUADRO!Q$4&amp;$E1031),'Hoja de Trabajo para listado'!$BC$151:$CB$151,0)),0)+IFERROR(INDEX('Hoja de Trabajo para listado'!$DE$153:$DG$274,MATCH($A1031,'Hoja de Trabajo para listado'!$DE$153:$DE$1048576,0),MATCH((CUADRO!Q$4&amp;$E1031),'Hoja de Trabajo para listado'!$DE$151:$DG$151,0)),0)+IFERROR(INDEX('Hoja de Trabajo para listado'!$CD$155:$DC$1048576,MATCH($A1031,'Hoja de Trabajo para listado'!$CD$155:$CD$1048576,0),MATCH((CUADRO!Q$4&amp;$E1031),'Hoja de Trabajo para listado'!$CD$151:$DC$151,0)),0)</f>
        <v>0</v>
      </c>
      <c r="R1031" s="241">
        <f t="shared" ca="1" si="30"/>
        <v>0</v>
      </c>
      <c r="S1031" s="247"/>
      <c r="T1031" s="241">
        <f ca="1">+T1032</f>
        <v>0</v>
      </c>
      <c r="U1031" s="240">
        <f t="shared" si="31"/>
        <v>1</v>
      </c>
    </row>
    <row r="1032" spans="1:21" customFormat="1" ht="27" hidden="1" customHeight="1">
      <c r="A1032" s="32">
        <v>1748</v>
      </c>
      <c r="B1032" s="382"/>
      <c r="C1032" s="245" t="str">
        <f>+VLOOKUP(A1032,bd_lista!$A$3:$C$592,3,FALSE)</f>
        <v>Gobierno Autónomo Municipal de Okinawa Uno</v>
      </c>
      <c r="D1032" s="384"/>
      <c r="E1032" s="242" t="s">
        <v>684</v>
      </c>
      <c r="F1032" s="241">
        <f ca="1">+IFERROR(INDEX('Hoja de Trabajo para listado'!$A$155:$Z$1048576,MATCH($A1032,'Hoja de Trabajo para listado'!$A$155:$A$1048576,0),MATCH((CUADRO!F$4&amp;$E1032),'Hoja de Trabajo para listado'!$A$151:$Z$151,0)),0)+IFERROR(INDEX('Hoja de Trabajo para listado'!$AB$155:$BA$1048576,MATCH($A1032,'Hoja de Trabajo para listado'!$AB$155:$AB$1048576,0),MATCH((CUADRO!F$4&amp;$E1032),'Hoja de Trabajo para listado'!$AB$151:$BA$151,0)),0)+IFERROR(INDEX('Hoja de Trabajo para listado'!$BC$155:$CB$1048576,MATCH($A1032,'Hoja de Trabajo para listado'!$BC$155:$BC$1048576,0),MATCH((CUADRO!F$4&amp;$E1032),'Hoja de Trabajo para listado'!$BC$151:$CB$151,0)),0)+IFERROR(INDEX('Hoja de Trabajo para listado'!$DE$153:$DG$274,MATCH($A1032,'Hoja de Trabajo para listado'!$DE$153:$DE$1048576,0),MATCH((CUADRO!F$4&amp;$E1032),'Hoja de Trabajo para listado'!$DE$151:$DG$151,0)),0)+IFERROR(INDEX('Hoja de Trabajo para listado'!$CD$155:$DC$1048576,MATCH($A1032,'Hoja de Trabajo para listado'!$CD$155:$CD$1048576,0),MATCH((CUADRO!F$4&amp;$E1032),'Hoja de Trabajo para listado'!$CD$151:$DC$151,0)),0)</f>
        <v>0</v>
      </c>
      <c r="G1032" s="241">
        <f ca="1">+IFERROR(INDEX('Hoja de Trabajo para listado'!$A$155:$Z$1048576,MATCH($A1032,'Hoja de Trabajo para listado'!$A$155:$A$1048576,0),MATCH((CUADRO!G$4&amp;$E1032),'Hoja de Trabajo para listado'!$A$151:$Z$151,0)),0)+IFERROR(INDEX('Hoja de Trabajo para listado'!$AB$155:$BA$1048576,MATCH($A1032,'Hoja de Trabajo para listado'!$AB$155:$AB$1048576,0),MATCH((CUADRO!G$4&amp;$E1032),'Hoja de Trabajo para listado'!$AB$151:$BA$151,0)),0)+IFERROR(INDEX('Hoja de Trabajo para listado'!$BC$155:$CB$1048576,MATCH($A1032,'Hoja de Trabajo para listado'!$BC$155:$BC$1048576,0),MATCH((CUADRO!G$4&amp;$E1032),'Hoja de Trabajo para listado'!$BC$151:$CB$151,0)),0)+IFERROR(INDEX('Hoja de Trabajo para listado'!$DE$153:$DG$274,MATCH($A1032,'Hoja de Trabajo para listado'!$DE$153:$DE$1048576,0),MATCH((CUADRO!G$4&amp;$E1032),'Hoja de Trabajo para listado'!$DE$151:$DG$151,0)),0)+IFERROR(INDEX('Hoja de Trabajo para listado'!$CD$155:$DC$1048576,MATCH($A1032,'Hoja de Trabajo para listado'!$CD$155:$CD$1048576,0),MATCH((CUADRO!G$4&amp;$E1032),'Hoja de Trabajo para listado'!$CD$151:$DC$151,0)),0)</f>
        <v>0</v>
      </c>
      <c r="H1032" s="241">
        <f ca="1">+IFERROR(INDEX('Hoja de Trabajo para listado'!$A$155:$Z$1048576,MATCH($A1032,'Hoja de Trabajo para listado'!$A$155:$A$1048576,0),MATCH((CUADRO!H$4&amp;$E1032),'Hoja de Trabajo para listado'!$A$151:$Z$151,0)),0)+IFERROR(INDEX('Hoja de Trabajo para listado'!$AB$155:$BA$1048576,MATCH($A1032,'Hoja de Trabajo para listado'!$AB$155:$AB$1048576,0),MATCH((CUADRO!H$4&amp;$E1032),'Hoja de Trabajo para listado'!$AB$151:$BA$151,0)),0)+IFERROR(INDEX('Hoja de Trabajo para listado'!$BC$155:$CB$1048576,MATCH($A1032,'Hoja de Trabajo para listado'!$BC$155:$BC$1048576,0),MATCH((CUADRO!H$4&amp;$E1032),'Hoja de Trabajo para listado'!$BC$151:$CB$151,0)),0)+IFERROR(INDEX('Hoja de Trabajo para listado'!$DE$153:$DG$274,MATCH($A1032,'Hoja de Trabajo para listado'!$DE$153:$DE$1048576,0),MATCH((CUADRO!H$4&amp;$E1032),'Hoja de Trabajo para listado'!$DE$151:$DG$151,0)),0)+IFERROR(INDEX('Hoja de Trabajo para listado'!$CD$155:$DC$1048576,MATCH($A1032,'Hoja de Trabajo para listado'!$CD$155:$CD$1048576,0),MATCH((CUADRO!H$4&amp;$E1032),'Hoja de Trabajo para listado'!$CD$151:$DC$151,0)),0)</f>
        <v>0</v>
      </c>
      <c r="I1032" s="241">
        <f ca="1">+IFERROR(INDEX('Hoja de Trabajo para listado'!$A$155:$Z$1048576,MATCH($A1032,'Hoja de Trabajo para listado'!$A$155:$A$1048576,0),MATCH((CUADRO!I$4&amp;$E1032),'Hoja de Trabajo para listado'!$A$151:$Z$151,0)),0)+IFERROR(INDEX('Hoja de Trabajo para listado'!$AB$155:$BA$1048576,MATCH($A1032,'Hoja de Trabajo para listado'!$AB$155:$AB$1048576,0),MATCH((CUADRO!I$4&amp;$E1032),'Hoja de Trabajo para listado'!$AB$151:$BA$151,0)),0)+IFERROR(INDEX('Hoja de Trabajo para listado'!$BC$155:$CB$1048576,MATCH($A1032,'Hoja de Trabajo para listado'!$BC$155:$BC$1048576,0),MATCH((CUADRO!I$4&amp;$E1032),'Hoja de Trabajo para listado'!$BC$151:$CB$151,0)),0)+IFERROR(INDEX('Hoja de Trabajo para listado'!$DE$153:$DG$274,MATCH($A1032,'Hoja de Trabajo para listado'!$DE$153:$DE$1048576,0),MATCH((CUADRO!I$4&amp;$E1032),'Hoja de Trabajo para listado'!$DE$151:$DG$151,0)),0)+IFERROR(INDEX('Hoja de Trabajo para listado'!$CD$155:$DC$1048576,MATCH($A1032,'Hoja de Trabajo para listado'!$CD$155:$CD$1048576,0),MATCH((CUADRO!I$4&amp;$E1032),'Hoja de Trabajo para listado'!$CD$151:$DC$151,0)),0)</f>
        <v>0</v>
      </c>
      <c r="J1032" s="241">
        <f ca="1">+IFERROR(INDEX('Hoja de Trabajo para listado'!$A$155:$Z$1048576,MATCH($A1032,'Hoja de Trabajo para listado'!$A$155:$A$1048576,0),MATCH((CUADRO!J$4&amp;$E1032),'Hoja de Trabajo para listado'!$A$151:$Z$151,0)),0)+IFERROR(INDEX('Hoja de Trabajo para listado'!$AB$155:$BA$1048576,MATCH($A1032,'Hoja de Trabajo para listado'!$AB$155:$AB$1048576,0),MATCH((CUADRO!J$4&amp;$E1032),'Hoja de Trabajo para listado'!$AB$151:$BA$151,0)),0)+IFERROR(INDEX('Hoja de Trabajo para listado'!$BC$155:$CB$1048576,MATCH($A1032,'Hoja de Trabajo para listado'!$BC$155:$BC$1048576,0),MATCH((CUADRO!J$4&amp;$E1032),'Hoja de Trabajo para listado'!$BC$151:$CB$151,0)),0)+IFERROR(INDEX('Hoja de Trabajo para listado'!$DE$153:$DG$274,MATCH($A1032,'Hoja de Trabajo para listado'!$DE$153:$DE$1048576,0),MATCH((CUADRO!J$4&amp;$E1032),'Hoja de Trabajo para listado'!$DE$151:$DG$151,0)),0)+IFERROR(INDEX('Hoja de Trabajo para listado'!$CD$155:$DC$1048576,MATCH($A1032,'Hoja de Trabajo para listado'!$CD$155:$CD$1048576,0),MATCH((CUADRO!J$4&amp;$E1032),'Hoja de Trabajo para listado'!$CD$151:$DC$151,0)),0)</f>
        <v>0</v>
      </c>
      <c r="K1032" s="241">
        <f ca="1">+IFERROR(INDEX('Hoja de Trabajo para listado'!$A$155:$Z$1048576,MATCH($A1032,'Hoja de Trabajo para listado'!$A$155:$A$1048576,0),MATCH((CUADRO!K$4&amp;$E1032),'Hoja de Trabajo para listado'!$A$151:$Z$151,0)),0)+IFERROR(INDEX('Hoja de Trabajo para listado'!$AB$155:$BA$1048576,MATCH($A1032,'Hoja de Trabajo para listado'!$AB$155:$AB$1048576,0),MATCH((CUADRO!K$4&amp;$E1032),'Hoja de Trabajo para listado'!$AB$151:$BA$151,0)),0)+IFERROR(INDEX('Hoja de Trabajo para listado'!$BC$155:$CB$1048576,MATCH($A1032,'Hoja de Trabajo para listado'!$BC$155:$BC$1048576,0),MATCH((CUADRO!K$4&amp;$E1032),'Hoja de Trabajo para listado'!$BC$151:$CB$151,0)),0)+IFERROR(INDEX('Hoja de Trabajo para listado'!$DE$153:$DG$274,MATCH($A1032,'Hoja de Trabajo para listado'!$DE$153:$DE$1048576,0),MATCH((CUADRO!K$4&amp;$E1032),'Hoja de Trabajo para listado'!$DE$151:$DG$151,0)),0)+IFERROR(INDEX('Hoja de Trabajo para listado'!$CD$155:$DC$1048576,MATCH($A1032,'Hoja de Trabajo para listado'!$CD$155:$CD$1048576,0),MATCH((CUADRO!K$4&amp;$E1032),'Hoja de Trabajo para listado'!$CD$151:$DC$151,0)),0)</f>
        <v>0</v>
      </c>
      <c r="L1032" s="241">
        <f ca="1">+IFERROR(INDEX('Hoja de Trabajo para listado'!$A$155:$Z$1048576,MATCH($A1032,'Hoja de Trabajo para listado'!$A$155:$A$1048576,0),MATCH((CUADRO!L$4&amp;$E1032),'Hoja de Trabajo para listado'!$A$151:$Z$151,0)),0)+IFERROR(INDEX('Hoja de Trabajo para listado'!$AB$155:$BA$1048576,MATCH($A1032,'Hoja de Trabajo para listado'!$AB$155:$AB$1048576,0),MATCH((CUADRO!L$4&amp;$E1032),'Hoja de Trabajo para listado'!$AB$151:$BA$151,0)),0)+IFERROR(INDEX('Hoja de Trabajo para listado'!$BC$155:$CB$1048576,MATCH($A1032,'Hoja de Trabajo para listado'!$BC$155:$BC$1048576,0),MATCH((CUADRO!L$4&amp;$E1032),'Hoja de Trabajo para listado'!$BC$151:$CB$151,0)),0)+IFERROR(INDEX('Hoja de Trabajo para listado'!$DE$153:$DG$274,MATCH($A1032,'Hoja de Trabajo para listado'!$DE$153:$DE$1048576,0),MATCH((CUADRO!L$4&amp;$E1032),'Hoja de Trabajo para listado'!$DE$151:$DG$151,0)),0)+IFERROR(INDEX('Hoja de Trabajo para listado'!$CD$155:$DC$1048576,MATCH($A1032,'Hoja de Trabajo para listado'!$CD$155:$CD$1048576,0),MATCH((CUADRO!L$4&amp;$E1032),'Hoja de Trabajo para listado'!$CD$151:$DC$151,0)),0)</f>
        <v>0</v>
      </c>
      <c r="M1032" s="241">
        <f ca="1">+IFERROR(INDEX('Hoja de Trabajo para listado'!$A$155:$Z$1048576,MATCH($A1032,'Hoja de Trabajo para listado'!$A$155:$A$1048576,0),MATCH((CUADRO!M$4&amp;$E1032),'Hoja de Trabajo para listado'!$A$151:$Z$151,0)),0)+IFERROR(INDEX('Hoja de Trabajo para listado'!$AB$155:$BA$1048576,MATCH($A1032,'Hoja de Trabajo para listado'!$AB$155:$AB$1048576,0),MATCH((CUADRO!M$4&amp;$E1032),'Hoja de Trabajo para listado'!$AB$151:$BA$151,0)),0)+IFERROR(INDEX('Hoja de Trabajo para listado'!$BC$155:$CB$1048576,MATCH($A1032,'Hoja de Trabajo para listado'!$BC$155:$BC$1048576,0),MATCH((CUADRO!M$4&amp;$E1032),'Hoja de Trabajo para listado'!$BC$151:$CB$151,0)),0)+IFERROR(INDEX('Hoja de Trabajo para listado'!$DE$153:$DG$274,MATCH($A1032,'Hoja de Trabajo para listado'!$DE$153:$DE$1048576,0),MATCH((CUADRO!M$4&amp;$E1032),'Hoja de Trabajo para listado'!$DE$151:$DG$151,0)),0)+IFERROR(INDEX('Hoja de Trabajo para listado'!$CD$155:$DC$1048576,MATCH($A1032,'Hoja de Trabajo para listado'!$CD$155:$CD$1048576,0),MATCH((CUADRO!M$4&amp;$E1032),'Hoja de Trabajo para listado'!$CD$151:$DC$151,0)),0)</f>
        <v>0</v>
      </c>
      <c r="N1032" s="241">
        <f ca="1">+IFERROR(INDEX('Hoja de Trabajo para listado'!$A$155:$Z$1048576,MATCH($A1032,'Hoja de Trabajo para listado'!$A$155:$A$1048576,0),MATCH((CUADRO!N$4&amp;$E1032),'Hoja de Trabajo para listado'!$A$151:$Z$151,0)),0)+IFERROR(INDEX('Hoja de Trabajo para listado'!$AB$155:$BA$1048576,MATCH($A1032,'Hoja de Trabajo para listado'!$AB$155:$AB$1048576,0),MATCH((CUADRO!N$4&amp;$E1032),'Hoja de Trabajo para listado'!$AB$151:$BA$151,0)),0)+IFERROR(INDEX('Hoja de Trabajo para listado'!$BC$155:$CB$1048576,MATCH($A1032,'Hoja de Trabajo para listado'!$BC$155:$BC$1048576,0),MATCH((CUADRO!N$4&amp;$E1032),'Hoja de Trabajo para listado'!$BC$151:$CB$151,0)),0)+IFERROR(INDEX('Hoja de Trabajo para listado'!$DE$153:$DG$274,MATCH($A1032,'Hoja de Trabajo para listado'!$DE$153:$DE$1048576,0),MATCH((CUADRO!N$4&amp;$E1032),'Hoja de Trabajo para listado'!$DE$151:$DG$151,0)),0)+IFERROR(INDEX('Hoja de Trabajo para listado'!$CD$155:$DC$1048576,MATCH($A1032,'Hoja de Trabajo para listado'!$CD$155:$CD$1048576,0),MATCH((CUADRO!N$4&amp;$E1032),'Hoja de Trabajo para listado'!$CD$151:$DC$151,0)),0)</f>
        <v>0</v>
      </c>
      <c r="O1032" s="241">
        <f ca="1">+IFERROR(INDEX('Hoja de Trabajo para listado'!$A$155:$Z$1048576,MATCH($A1032,'Hoja de Trabajo para listado'!$A$155:$A$1048576,0),MATCH((CUADRO!O$4&amp;$E1032),'Hoja de Trabajo para listado'!$A$151:$Z$151,0)),0)+IFERROR(INDEX('Hoja de Trabajo para listado'!$AB$155:$BA$1048576,MATCH($A1032,'Hoja de Trabajo para listado'!$AB$155:$AB$1048576,0),MATCH((CUADRO!O$4&amp;$E1032),'Hoja de Trabajo para listado'!$AB$151:$BA$151,0)),0)+IFERROR(INDEX('Hoja de Trabajo para listado'!$BC$155:$CB$1048576,MATCH($A1032,'Hoja de Trabajo para listado'!$BC$155:$BC$1048576,0),MATCH((CUADRO!O$4&amp;$E1032),'Hoja de Trabajo para listado'!$BC$151:$CB$151,0)),0)+IFERROR(INDEX('Hoja de Trabajo para listado'!$DE$153:$DG$274,MATCH($A1032,'Hoja de Trabajo para listado'!$DE$153:$DE$1048576,0),MATCH((CUADRO!O$4&amp;$E1032),'Hoja de Trabajo para listado'!$DE$151:$DG$151,0)),0)+IFERROR(INDEX('Hoja de Trabajo para listado'!$CD$155:$DC$1048576,MATCH($A1032,'Hoja de Trabajo para listado'!$CD$155:$CD$1048576,0),MATCH((CUADRO!O$4&amp;$E1032),'Hoja de Trabajo para listado'!$CD$151:$DC$151,0)),0)</f>
        <v>0</v>
      </c>
      <c r="P1032" s="241">
        <f ca="1">+IFERROR(INDEX('Hoja de Trabajo para listado'!$A$155:$Z$1048576,MATCH($A1032,'Hoja de Trabajo para listado'!$A$155:$A$1048576,0),MATCH((CUADRO!P$4&amp;$E1032),'Hoja de Trabajo para listado'!$A$151:$Z$151,0)),0)+IFERROR(INDEX('Hoja de Trabajo para listado'!$AB$155:$BA$1048576,MATCH($A1032,'Hoja de Trabajo para listado'!$AB$155:$AB$1048576,0),MATCH((CUADRO!P$4&amp;$E1032),'Hoja de Trabajo para listado'!$AB$151:$BA$151,0)),0)+IFERROR(INDEX('Hoja de Trabajo para listado'!$BC$155:$CB$1048576,MATCH($A1032,'Hoja de Trabajo para listado'!$BC$155:$BC$1048576,0),MATCH((CUADRO!P$4&amp;$E1032),'Hoja de Trabajo para listado'!$BC$151:$CB$151,0)),0)+IFERROR(INDEX('Hoja de Trabajo para listado'!$DE$153:$DG$274,MATCH($A1032,'Hoja de Trabajo para listado'!$DE$153:$DE$1048576,0),MATCH((CUADRO!P$4&amp;$E1032),'Hoja de Trabajo para listado'!$DE$151:$DG$151,0)),0)+IFERROR(INDEX('Hoja de Trabajo para listado'!$CD$155:$DC$1048576,MATCH($A1032,'Hoja de Trabajo para listado'!$CD$155:$CD$1048576,0),MATCH((CUADRO!P$4&amp;$E1032),'Hoja de Trabajo para listado'!$CD$151:$DC$151,0)),0)</f>
        <v>0</v>
      </c>
      <c r="Q1032" s="241">
        <f ca="1">+IFERROR(INDEX('Hoja de Trabajo para listado'!$A$155:$Z$1048576,MATCH($A1032,'Hoja de Trabajo para listado'!$A$155:$A$1048576,0),MATCH((CUADRO!Q$4&amp;$E1032),'Hoja de Trabajo para listado'!$A$151:$Z$151,0)),0)+IFERROR(INDEX('Hoja de Trabajo para listado'!$AB$155:$BA$1048576,MATCH($A1032,'Hoja de Trabajo para listado'!$AB$155:$AB$1048576,0),MATCH((CUADRO!Q$4&amp;$E1032),'Hoja de Trabajo para listado'!$AB$151:$BA$151,0)),0)+IFERROR(INDEX('Hoja de Trabajo para listado'!$BC$155:$CB$1048576,MATCH($A1032,'Hoja de Trabajo para listado'!$BC$155:$BC$1048576,0),MATCH((CUADRO!Q$4&amp;$E1032),'Hoja de Trabajo para listado'!$BC$151:$CB$151,0)),0)+IFERROR(INDEX('Hoja de Trabajo para listado'!$DE$153:$DG$274,MATCH($A1032,'Hoja de Trabajo para listado'!$DE$153:$DE$1048576,0),MATCH((CUADRO!Q$4&amp;$E1032),'Hoja de Trabajo para listado'!$DE$151:$DG$151,0)),0)+IFERROR(INDEX('Hoja de Trabajo para listado'!$CD$155:$DC$1048576,MATCH($A1032,'Hoja de Trabajo para listado'!$CD$155:$CD$1048576,0),MATCH((CUADRO!Q$4&amp;$E1032),'Hoja de Trabajo para listado'!$CD$151:$DC$151,0)),0)</f>
        <v>0</v>
      </c>
      <c r="R1032" s="241">
        <f t="shared" ca="1" si="30"/>
        <v>0</v>
      </c>
      <c r="S1032" s="247">
        <f ca="1">+R1031+R1032</f>
        <v>0</v>
      </c>
      <c r="T1032" s="241">
        <f ca="1">+S1032</f>
        <v>0</v>
      </c>
      <c r="U1032" s="240">
        <f t="shared" si="31"/>
        <v>2</v>
      </c>
    </row>
    <row r="1033" spans="1:21" customFormat="1" ht="15" hidden="1" customHeight="1">
      <c r="A1033" s="32">
        <v>1749</v>
      </c>
      <c r="B1033" s="381">
        <f>+A1033</f>
        <v>1749</v>
      </c>
      <c r="C1033" s="245" t="str">
        <f>+VLOOKUP(A1033,bd_lista!$A$3:$C$592,3,FALSE)</f>
        <v>Gobierno Autónomo Municipal de San Antonio de Lomerio</v>
      </c>
      <c r="D1033" s="383" t="str">
        <f>+C1033</f>
        <v>Gobierno Autónomo Municipal de San Antonio de Lomerio</v>
      </c>
      <c r="E1033" s="240" t="s">
        <v>683</v>
      </c>
      <c r="F1033" s="241">
        <f ca="1">+IFERROR(INDEX('Hoja de Trabajo para listado'!$A$155:$Z$1048576,MATCH($A1033,'Hoja de Trabajo para listado'!$A$155:$A$1048576,0),MATCH((CUADRO!F$4&amp;$E1033),'Hoja de Trabajo para listado'!$A$151:$Z$151,0)),0)+IFERROR(INDEX('Hoja de Trabajo para listado'!$AB$155:$BA$1048576,MATCH($A1033,'Hoja de Trabajo para listado'!$AB$155:$AB$1048576,0),MATCH((CUADRO!F$4&amp;$E1033),'Hoja de Trabajo para listado'!$AB$151:$BA$151,0)),0)+IFERROR(INDEX('Hoja de Trabajo para listado'!$BC$155:$CB$1048576,MATCH($A1033,'Hoja de Trabajo para listado'!$BC$155:$BC$1048576,0),MATCH((CUADRO!F$4&amp;$E1033),'Hoja de Trabajo para listado'!$BC$151:$CB$151,0)),0)+IFERROR(INDEX('Hoja de Trabajo para listado'!$DE$153:$DG$274,MATCH($A1033,'Hoja de Trabajo para listado'!$DE$153:$DE$1048576,0),MATCH((CUADRO!F$4&amp;$E1033),'Hoja de Trabajo para listado'!$DE$151:$DG$151,0)),0)+IFERROR(INDEX('Hoja de Trabajo para listado'!$CD$155:$DC$1048576,MATCH($A1033,'Hoja de Trabajo para listado'!$CD$155:$CD$1048576,0),MATCH((CUADRO!F$4&amp;$E1033),'Hoja de Trabajo para listado'!$CD$151:$DC$151,0)),0)</f>
        <v>0</v>
      </c>
      <c r="G1033" s="241">
        <f ca="1">+IFERROR(INDEX('Hoja de Trabajo para listado'!$A$155:$Z$1048576,MATCH($A1033,'Hoja de Trabajo para listado'!$A$155:$A$1048576,0),MATCH((CUADRO!G$4&amp;$E1033),'Hoja de Trabajo para listado'!$A$151:$Z$151,0)),0)+IFERROR(INDEX('Hoja de Trabajo para listado'!$AB$155:$BA$1048576,MATCH($A1033,'Hoja de Trabajo para listado'!$AB$155:$AB$1048576,0),MATCH((CUADRO!G$4&amp;$E1033),'Hoja de Trabajo para listado'!$AB$151:$BA$151,0)),0)+IFERROR(INDEX('Hoja de Trabajo para listado'!$BC$155:$CB$1048576,MATCH($A1033,'Hoja de Trabajo para listado'!$BC$155:$BC$1048576,0),MATCH((CUADRO!G$4&amp;$E1033),'Hoja de Trabajo para listado'!$BC$151:$CB$151,0)),0)+IFERROR(INDEX('Hoja de Trabajo para listado'!$DE$153:$DG$274,MATCH($A1033,'Hoja de Trabajo para listado'!$DE$153:$DE$1048576,0),MATCH((CUADRO!G$4&amp;$E1033),'Hoja de Trabajo para listado'!$DE$151:$DG$151,0)),0)+IFERROR(INDEX('Hoja de Trabajo para listado'!$CD$155:$DC$1048576,MATCH($A1033,'Hoja de Trabajo para listado'!$CD$155:$CD$1048576,0),MATCH((CUADRO!G$4&amp;$E1033),'Hoja de Trabajo para listado'!$CD$151:$DC$151,0)),0)</f>
        <v>0</v>
      </c>
      <c r="H1033" s="241">
        <f ca="1">+IFERROR(INDEX('Hoja de Trabajo para listado'!$A$155:$Z$1048576,MATCH($A1033,'Hoja de Trabajo para listado'!$A$155:$A$1048576,0),MATCH((CUADRO!H$4&amp;$E1033),'Hoja de Trabajo para listado'!$A$151:$Z$151,0)),0)+IFERROR(INDEX('Hoja de Trabajo para listado'!$AB$155:$BA$1048576,MATCH($A1033,'Hoja de Trabajo para listado'!$AB$155:$AB$1048576,0),MATCH((CUADRO!H$4&amp;$E1033),'Hoja de Trabajo para listado'!$AB$151:$BA$151,0)),0)+IFERROR(INDEX('Hoja de Trabajo para listado'!$BC$155:$CB$1048576,MATCH($A1033,'Hoja de Trabajo para listado'!$BC$155:$BC$1048576,0),MATCH((CUADRO!H$4&amp;$E1033),'Hoja de Trabajo para listado'!$BC$151:$CB$151,0)),0)+IFERROR(INDEX('Hoja de Trabajo para listado'!$DE$153:$DG$274,MATCH($A1033,'Hoja de Trabajo para listado'!$DE$153:$DE$1048576,0),MATCH((CUADRO!H$4&amp;$E1033),'Hoja de Trabajo para listado'!$DE$151:$DG$151,0)),0)+IFERROR(INDEX('Hoja de Trabajo para listado'!$CD$155:$DC$1048576,MATCH($A1033,'Hoja de Trabajo para listado'!$CD$155:$CD$1048576,0),MATCH((CUADRO!H$4&amp;$E1033),'Hoja de Trabajo para listado'!$CD$151:$DC$151,0)),0)</f>
        <v>0</v>
      </c>
      <c r="I1033" s="241">
        <f ca="1">+IFERROR(INDEX('Hoja de Trabajo para listado'!$A$155:$Z$1048576,MATCH($A1033,'Hoja de Trabajo para listado'!$A$155:$A$1048576,0),MATCH((CUADRO!I$4&amp;$E1033),'Hoja de Trabajo para listado'!$A$151:$Z$151,0)),0)+IFERROR(INDEX('Hoja de Trabajo para listado'!$AB$155:$BA$1048576,MATCH($A1033,'Hoja de Trabajo para listado'!$AB$155:$AB$1048576,0),MATCH((CUADRO!I$4&amp;$E1033),'Hoja de Trabajo para listado'!$AB$151:$BA$151,0)),0)+IFERROR(INDEX('Hoja de Trabajo para listado'!$BC$155:$CB$1048576,MATCH($A1033,'Hoja de Trabajo para listado'!$BC$155:$BC$1048576,0),MATCH((CUADRO!I$4&amp;$E1033),'Hoja de Trabajo para listado'!$BC$151:$CB$151,0)),0)+IFERROR(INDEX('Hoja de Trabajo para listado'!$DE$153:$DG$274,MATCH($A1033,'Hoja de Trabajo para listado'!$DE$153:$DE$1048576,0),MATCH((CUADRO!I$4&amp;$E1033),'Hoja de Trabajo para listado'!$DE$151:$DG$151,0)),0)+IFERROR(INDEX('Hoja de Trabajo para listado'!$CD$155:$DC$1048576,MATCH($A1033,'Hoja de Trabajo para listado'!$CD$155:$CD$1048576,0),MATCH((CUADRO!I$4&amp;$E1033),'Hoja de Trabajo para listado'!$CD$151:$DC$151,0)),0)</f>
        <v>0</v>
      </c>
      <c r="J1033" s="241">
        <f ca="1">+IFERROR(INDEX('Hoja de Trabajo para listado'!$A$155:$Z$1048576,MATCH($A1033,'Hoja de Trabajo para listado'!$A$155:$A$1048576,0),MATCH((CUADRO!J$4&amp;$E1033),'Hoja de Trabajo para listado'!$A$151:$Z$151,0)),0)+IFERROR(INDEX('Hoja de Trabajo para listado'!$AB$155:$BA$1048576,MATCH($A1033,'Hoja de Trabajo para listado'!$AB$155:$AB$1048576,0),MATCH((CUADRO!J$4&amp;$E1033),'Hoja de Trabajo para listado'!$AB$151:$BA$151,0)),0)+IFERROR(INDEX('Hoja de Trabajo para listado'!$BC$155:$CB$1048576,MATCH($A1033,'Hoja de Trabajo para listado'!$BC$155:$BC$1048576,0),MATCH((CUADRO!J$4&amp;$E1033),'Hoja de Trabajo para listado'!$BC$151:$CB$151,0)),0)+IFERROR(INDEX('Hoja de Trabajo para listado'!$DE$153:$DG$274,MATCH($A1033,'Hoja de Trabajo para listado'!$DE$153:$DE$1048576,0),MATCH((CUADRO!J$4&amp;$E1033),'Hoja de Trabajo para listado'!$DE$151:$DG$151,0)),0)+IFERROR(INDEX('Hoja de Trabajo para listado'!$CD$155:$DC$1048576,MATCH($A1033,'Hoja de Trabajo para listado'!$CD$155:$CD$1048576,0),MATCH((CUADRO!J$4&amp;$E1033),'Hoja de Trabajo para listado'!$CD$151:$DC$151,0)),0)</f>
        <v>0</v>
      </c>
      <c r="K1033" s="241">
        <f ca="1">+IFERROR(INDEX('Hoja de Trabajo para listado'!$A$155:$Z$1048576,MATCH($A1033,'Hoja de Trabajo para listado'!$A$155:$A$1048576,0),MATCH((CUADRO!K$4&amp;$E1033),'Hoja de Trabajo para listado'!$A$151:$Z$151,0)),0)+IFERROR(INDEX('Hoja de Trabajo para listado'!$AB$155:$BA$1048576,MATCH($A1033,'Hoja de Trabajo para listado'!$AB$155:$AB$1048576,0),MATCH((CUADRO!K$4&amp;$E1033),'Hoja de Trabajo para listado'!$AB$151:$BA$151,0)),0)+IFERROR(INDEX('Hoja de Trabajo para listado'!$BC$155:$CB$1048576,MATCH($A1033,'Hoja de Trabajo para listado'!$BC$155:$BC$1048576,0),MATCH((CUADRO!K$4&amp;$E1033),'Hoja de Trabajo para listado'!$BC$151:$CB$151,0)),0)+IFERROR(INDEX('Hoja de Trabajo para listado'!$DE$153:$DG$274,MATCH($A1033,'Hoja de Trabajo para listado'!$DE$153:$DE$1048576,0),MATCH((CUADRO!K$4&amp;$E1033),'Hoja de Trabajo para listado'!$DE$151:$DG$151,0)),0)+IFERROR(INDEX('Hoja de Trabajo para listado'!$CD$155:$DC$1048576,MATCH($A1033,'Hoja de Trabajo para listado'!$CD$155:$CD$1048576,0),MATCH((CUADRO!K$4&amp;$E1033),'Hoja de Trabajo para listado'!$CD$151:$DC$151,0)),0)</f>
        <v>0</v>
      </c>
      <c r="L1033" s="241">
        <f ca="1">+IFERROR(INDEX('Hoja de Trabajo para listado'!$A$155:$Z$1048576,MATCH($A1033,'Hoja de Trabajo para listado'!$A$155:$A$1048576,0),MATCH((CUADRO!L$4&amp;$E1033),'Hoja de Trabajo para listado'!$A$151:$Z$151,0)),0)+IFERROR(INDEX('Hoja de Trabajo para listado'!$AB$155:$BA$1048576,MATCH($A1033,'Hoja de Trabajo para listado'!$AB$155:$AB$1048576,0),MATCH((CUADRO!L$4&amp;$E1033),'Hoja de Trabajo para listado'!$AB$151:$BA$151,0)),0)+IFERROR(INDEX('Hoja de Trabajo para listado'!$BC$155:$CB$1048576,MATCH($A1033,'Hoja de Trabajo para listado'!$BC$155:$BC$1048576,0),MATCH((CUADRO!L$4&amp;$E1033),'Hoja de Trabajo para listado'!$BC$151:$CB$151,0)),0)+IFERROR(INDEX('Hoja de Trabajo para listado'!$DE$153:$DG$274,MATCH($A1033,'Hoja de Trabajo para listado'!$DE$153:$DE$1048576,0),MATCH((CUADRO!L$4&amp;$E1033),'Hoja de Trabajo para listado'!$DE$151:$DG$151,0)),0)+IFERROR(INDEX('Hoja de Trabajo para listado'!$CD$155:$DC$1048576,MATCH($A1033,'Hoja de Trabajo para listado'!$CD$155:$CD$1048576,0),MATCH((CUADRO!L$4&amp;$E1033),'Hoja de Trabajo para listado'!$CD$151:$DC$151,0)),0)</f>
        <v>0</v>
      </c>
      <c r="M1033" s="241">
        <f ca="1">+IFERROR(INDEX('Hoja de Trabajo para listado'!$A$155:$Z$1048576,MATCH($A1033,'Hoja de Trabajo para listado'!$A$155:$A$1048576,0),MATCH((CUADRO!M$4&amp;$E1033),'Hoja de Trabajo para listado'!$A$151:$Z$151,0)),0)+IFERROR(INDEX('Hoja de Trabajo para listado'!$AB$155:$BA$1048576,MATCH($A1033,'Hoja de Trabajo para listado'!$AB$155:$AB$1048576,0),MATCH((CUADRO!M$4&amp;$E1033),'Hoja de Trabajo para listado'!$AB$151:$BA$151,0)),0)+IFERROR(INDEX('Hoja de Trabajo para listado'!$BC$155:$CB$1048576,MATCH($A1033,'Hoja de Trabajo para listado'!$BC$155:$BC$1048576,0),MATCH((CUADRO!M$4&amp;$E1033),'Hoja de Trabajo para listado'!$BC$151:$CB$151,0)),0)+IFERROR(INDEX('Hoja de Trabajo para listado'!$DE$153:$DG$274,MATCH($A1033,'Hoja de Trabajo para listado'!$DE$153:$DE$1048576,0),MATCH((CUADRO!M$4&amp;$E1033),'Hoja de Trabajo para listado'!$DE$151:$DG$151,0)),0)+IFERROR(INDEX('Hoja de Trabajo para listado'!$CD$155:$DC$1048576,MATCH($A1033,'Hoja de Trabajo para listado'!$CD$155:$CD$1048576,0),MATCH((CUADRO!M$4&amp;$E1033),'Hoja de Trabajo para listado'!$CD$151:$DC$151,0)),0)</f>
        <v>0</v>
      </c>
      <c r="N1033" s="241">
        <f ca="1">+IFERROR(INDEX('Hoja de Trabajo para listado'!$A$155:$Z$1048576,MATCH($A1033,'Hoja de Trabajo para listado'!$A$155:$A$1048576,0),MATCH((CUADRO!N$4&amp;$E1033),'Hoja de Trabajo para listado'!$A$151:$Z$151,0)),0)+IFERROR(INDEX('Hoja de Trabajo para listado'!$AB$155:$BA$1048576,MATCH($A1033,'Hoja de Trabajo para listado'!$AB$155:$AB$1048576,0),MATCH((CUADRO!N$4&amp;$E1033),'Hoja de Trabajo para listado'!$AB$151:$BA$151,0)),0)+IFERROR(INDEX('Hoja de Trabajo para listado'!$BC$155:$CB$1048576,MATCH($A1033,'Hoja de Trabajo para listado'!$BC$155:$BC$1048576,0),MATCH((CUADRO!N$4&amp;$E1033),'Hoja de Trabajo para listado'!$BC$151:$CB$151,0)),0)+IFERROR(INDEX('Hoja de Trabajo para listado'!$DE$153:$DG$274,MATCH($A1033,'Hoja de Trabajo para listado'!$DE$153:$DE$1048576,0),MATCH((CUADRO!N$4&amp;$E1033),'Hoja de Trabajo para listado'!$DE$151:$DG$151,0)),0)+IFERROR(INDEX('Hoja de Trabajo para listado'!$CD$155:$DC$1048576,MATCH($A1033,'Hoja de Trabajo para listado'!$CD$155:$CD$1048576,0),MATCH((CUADRO!N$4&amp;$E1033),'Hoja de Trabajo para listado'!$CD$151:$DC$151,0)),0)</f>
        <v>0</v>
      </c>
      <c r="O1033" s="241">
        <f ca="1">+IFERROR(INDEX('Hoja de Trabajo para listado'!$A$155:$Z$1048576,MATCH($A1033,'Hoja de Trabajo para listado'!$A$155:$A$1048576,0),MATCH((CUADRO!O$4&amp;$E1033),'Hoja de Trabajo para listado'!$A$151:$Z$151,0)),0)+IFERROR(INDEX('Hoja de Trabajo para listado'!$AB$155:$BA$1048576,MATCH($A1033,'Hoja de Trabajo para listado'!$AB$155:$AB$1048576,0),MATCH((CUADRO!O$4&amp;$E1033),'Hoja de Trabajo para listado'!$AB$151:$BA$151,0)),0)+IFERROR(INDEX('Hoja de Trabajo para listado'!$BC$155:$CB$1048576,MATCH($A1033,'Hoja de Trabajo para listado'!$BC$155:$BC$1048576,0),MATCH((CUADRO!O$4&amp;$E1033),'Hoja de Trabajo para listado'!$BC$151:$CB$151,0)),0)+IFERROR(INDEX('Hoja de Trabajo para listado'!$DE$153:$DG$274,MATCH($A1033,'Hoja de Trabajo para listado'!$DE$153:$DE$1048576,0),MATCH((CUADRO!O$4&amp;$E1033),'Hoja de Trabajo para listado'!$DE$151:$DG$151,0)),0)+IFERROR(INDEX('Hoja de Trabajo para listado'!$CD$155:$DC$1048576,MATCH($A1033,'Hoja de Trabajo para listado'!$CD$155:$CD$1048576,0),MATCH((CUADRO!O$4&amp;$E1033),'Hoja de Trabajo para listado'!$CD$151:$DC$151,0)),0)</f>
        <v>0</v>
      </c>
      <c r="P1033" s="241">
        <f ca="1">+IFERROR(INDEX('Hoja de Trabajo para listado'!$A$155:$Z$1048576,MATCH($A1033,'Hoja de Trabajo para listado'!$A$155:$A$1048576,0),MATCH((CUADRO!P$4&amp;$E1033),'Hoja de Trabajo para listado'!$A$151:$Z$151,0)),0)+IFERROR(INDEX('Hoja de Trabajo para listado'!$AB$155:$BA$1048576,MATCH($A1033,'Hoja de Trabajo para listado'!$AB$155:$AB$1048576,0),MATCH((CUADRO!P$4&amp;$E1033),'Hoja de Trabajo para listado'!$AB$151:$BA$151,0)),0)+IFERROR(INDEX('Hoja de Trabajo para listado'!$BC$155:$CB$1048576,MATCH($A1033,'Hoja de Trabajo para listado'!$BC$155:$BC$1048576,0),MATCH((CUADRO!P$4&amp;$E1033),'Hoja de Trabajo para listado'!$BC$151:$CB$151,0)),0)+IFERROR(INDEX('Hoja de Trabajo para listado'!$DE$153:$DG$274,MATCH($A1033,'Hoja de Trabajo para listado'!$DE$153:$DE$1048576,0),MATCH((CUADRO!P$4&amp;$E1033),'Hoja de Trabajo para listado'!$DE$151:$DG$151,0)),0)+IFERROR(INDEX('Hoja de Trabajo para listado'!$CD$155:$DC$1048576,MATCH($A1033,'Hoja de Trabajo para listado'!$CD$155:$CD$1048576,0),MATCH((CUADRO!P$4&amp;$E1033),'Hoja de Trabajo para listado'!$CD$151:$DC$151,0)),0)</f>
        <v>0</v>
      </c>
      <c r="Q1033" s="241">
        <f ca="1">+IFERROR(INDEX('Hoja de Trabajo para listado'!$A$155:$Z$1048576,MATCH($A1033,'Hoja de Trabajo para listado'!$A$155:$A$1048576,0),MATCH((CUADRO!Q$4&amp;$E1033),'Hoja de Trabajo para listado'!$A$151:$Z$151,0)),0)+IFERROR(INDEX('Hoja de Trabajo para listado'!$AB$155:$BA$1048576,MATCH($A1033,'Hoja de Trabajo para listado'!$AB$155:$AB$1048576,0),MATCH((CUADRO!Q$4&amp;$E1033),'Hoja de Trabajo para listado'!$AB$151:$BA$151,0)),0)+IFERROR(INDEX('Hoja de Trabajo para listado'!$BC$155:$CB$1048576,MATCH($A1033,'Hoja de Trabajo para listado'!$BC$155:$BC$1048576,0),MATCH((CUADRO!Q$4&amp;$E1033),'Hoja de Trabajo para listado'!$BC$151:$CB$151,0)),0)+IFERROR(INDEX('Hoja de Trabajo para listado'!$DE$153:$DG$274,MATCH($A1033,'Hoja de Trabajo para listado'!$DE$153:$DE$1048576,0),MATCH((CUADRO!Q$4&amp;$E1033),'Hoja de Trabajo para listado'!$DE$151:$DG$151,0)),0)+IFERROR(INDEX('Hoja de Trabajo para listado'!$CD$155:$DC$1048576,MATCH($A1033,'Hoja de Trabajo para listado'!$CD$155:$CD$1048576,0),MATCH((CUADRO!Q$4&amp;$E1033),'Hoja de Trabajo para listado'!$CD$151:$DC$151,0)),0)</f>
        <v>0</v>
      </c>
      <c r="R1033" s="241">
        <f t="shared" ref="R1033:R1096" ca="1" si="32">+SUM(F1033:Q1033)</f>
        <v>0</v>
      </c>
      <c r="S1033" s="247"/>
      <c r="T1033" s="241">
        <f ca="1">+T1034</f>
        <v>0</v>
      </c>
      <c r="U1033" s="240">
        <f t="shared" ref="U1033:U1096" si="33">+IF(E1033="Débitos",1,2)</f>
        <v>1</v>
      </c>
    </row>
    <row r="1034" spans="1:21" customFormat="1" ht="15" hidden="1" customHeight="1">
      <c r="A1034" s="32">
        <v>1749</v>
      </c>
      <c r="B1034" s="382"/>
      <c r="C1034" s="245" t="str">
        <f>+VLOOKUP(A1034,bd_lista!$A$3:$C$592,3,FALSE)</f>
        <v>Gobierno Autónomo Municipal de San Antonio de Lomerio</v>
      </c>
      <c r="D1034" s="384"/>
      <c r="E1034" s="242" t="s">
        <v>684</v>
      </c>
      <c r="F1034" s="243">
        <f ca="1">+IFERROR(INDEX('Hoja de Trabajo para listado'!$A$155:$Z$1048576,MATCH($A1034,'Hoja de Trabajo para listado'!$A$155:$A$1048576,0),MATCH((CUADRO!F$4&amp;$E1034),'Hoja de Trabajo para listado'!$A$151:$Z$151,0)),0)+IFERROR(INDEX('Hoja de Trabajo para listado'!$AB$155:$BA$1048576,MATCH($A1034,'Hoja de Trabajo para listado'!$AB$155:$AB$1048576,0),MATCH((CUADRO!F$4&amp;$E1034),'Hoja de Trabajo para listado'!$AB$151:$BA$151,0)),0)+IFERROR(INDEX('Hoja de Trabajo para listado'!$BC$155:$CB$1048576,MATCH($A1034,'Hoja de Trabajo para listado'!$BC$155:$BC$1048576,0),MATCH((CUADRO!F$4&amp;$E1034),'Hoja de Trabajo para listado'!$BC$151:$CB$151,0)),0)+IFERROR(INDEX('Hoja de Trabajo para listado'!$DE$153:$DG$274,MATCH($A1034,'Hoja de Trabajo para listado'!$DE$153:$DE$1048576,0),MATCH((CUADRO!F$4&amp;$E1034),'Hoja de Trabajo para listado'!$DE$151:$DG$151,0)),0)+IFERROR(INDEX('Hoja de Trabajo para listado'!$CD$155:$DC$1048576,MATCH($A1034,'Hoja de Trabajo para listado'!$CD$155:$CD$1048576,0),MATCH((CUADRO!F$4&amp;$E1034),'Hoja de Trabajo para listado'!$CD$151:$DC$151,0)),0)</f>
        <v>0</v>
      </c>
      <c r="G1034" s="243">
        <f ca="1">+IFERROR(INDEX('Hoja de Trabajo para listado'!$A$155:$Z$1048576,MATCH($A1034,'Hoja de Trabajo para listado'!$A$155:$A$1048576,0),MATCH((CUADRO!G$4&amp;$E1034),'Hoja de Trabajo para listado'!$A$151:$Z$151,0)),0)+IFERROR(INDEX('Hoja de Trabajo para listado'!$AB$155:$BA$1048576,MATCH($A1034,'Hoja de Trabajo para listado'!$AB$155:$AB$1048576,0),MATCH((CUADRO!G$4&amp;$E1034),'Hoja de Trabajo para listado'!$AB$151:$BA$151,0)),0)+IFERROR(INDEX('Hoja de Trabajo para listado'!$BC$155:$CB$1048576,MATCH($A1034,'Hoja de Trabajo para listado'!$BC$155:$BC$1048576,0),MATCH((CUADRO!G$4&amp;$E1034),'Hoja de Trabajo para listado'!$BC$151:$CB$151,0)),0)+IFERROR(INDEX('Hoja de Trabajo para listado'!$DE$153:$DG$274,MATCH($A1034,'Hoja de Trabajo para listado'!$DE$153:$DE$1048576,0),MATCH((CUADRO!G$4&amp;$E1034),'Hoja de Trabajo para listado'!$DE$151:$DG$151,0)),0)+IFERROR(INDEX('Hoja de Trabajo para listado'!$CD$155:$DC$1048576,MATCH($A1034,'Hoja de Trabajo para listado'!$CD$155:$CD$1048576,0),MATCH((CUADRO!G$4&amp;$E1034),'Hoja de Trabajo para listado'!$CD$151:$DC$151,0)),0)</f>
        <v>0</v>
      </c>
      <c r="H1034" s="243">
        <f ca="1">+IFERROR(INDEX('Hoja de Trabajo para listado'!$A$155:$Z$1048576,MATCH($A1034,'Hoja de Trabajo para listado'!$A$155:$A$1048576,0),MATCH((CUADRO!H$4&amp;$E1034),'Hoja de Trabajo para listado'!$A$151:$Z$151,0)),0)+IFERROR(INDEX('Hoja de Trabajo para listado'!$AB$155:$BA$1048576,MATCH($A1034,'Hoja de Trabajo para listado'!$AB$155:$AB$1048576,0),MATCH((CUADRO!H$4&amp;$E1034),'Hoja de Trabajo para listado'!$AB$151:$BA$151,0)),0)+IFERROR(INDEX('Hoja de Trabajo para listado'!$BC$155:$CB$1048576,MATCH($A1034,'Hoja de Trabajo para listado'!$BC$155:$BC$1048576,0),MATCH((CUADRO!H$4&amp;$E1034),'Hoja de Trabajo para listado'!$BC$151:$CB$151,0)),0)+IFERROR(INDEX('Hoja de Trabajo para listado'!$DE$153:$DG$274,MATCH($A1034,'Hoja de Trabajo para listado'!$DE$153:$DE$1048576,0),MATCH((CUADRO!H$4&amp;$E1034),'Hoja de Trabajo para listado'!$DE$151:$DG$151,0)),0)+IFERROR(INDEX('Hoja de Trabajo para listado'!$CD$155:$DC$1048576,MATCH($A1034,'Hoja de Trabajo para listado'!$CD$155:$CD$1048576,0),MATCH((CUADRO!H$4&amp;$E1034),'Hoja de Trabajo para listado'!$CD$151:$DC$151,0)),0)</f>
        <v>0</v>
      </c>
      <c r="I1034" s="243">
        <f ca="1">+IFERROR(INDEX('Hoja de Trabajo para listado'!$A$155:$Z$1048576,MATCH($A1034,'Hoja de Trabajo para listado'!$A$155:$A$1048576,0),MATCH((CUADRO!I$4&amp;$E1034),'Hoja de Trabajo para listado'!$A$151:$Z$151,0)),0)+IFERROR(INDEX('Hoja de Trabajo para listado'!$AB$155:$BA$1048576,MATCH($A1034,'Hoja de Trabajo para listado'!$AB$155:$AB$1048576,0),MATCH((CUADRO!I$4&amp;$E1034),'Hoja de Trabajo para listado'!$AB$151:$BA$151,0)),0)+IFERROR(INDEX('Hoja de Trabajo para listado'!$BC$155:$CB$1048576,MATCH($A1034,'Hoja de Trabajo para listado'!$BC$155:$BC$1048576,0),MATCH((CUADRO!I$4&amp;$E1034),'Hoja de Trabajo para listado'!$BC$151:$CB$151,0)),0)+IFERROR(INDEX('Hoja de Trabajo para listado'!$DE$153:$DG$274,MATCH($A1034,'Hoja de Trabajo para listado'!$DE$153:$DE$1048576,0),MATCH((CUADRO!I$4&amp;$E1034),'Hoja de Trabajo para listado'!$DE$151:$DG$151,0)),0)+IFERROR(INDEX('Hoja de Trabajo para listado'!$CD$155:$DC$1048576,MATCH($A1034,'Hoja de Trabajo para listado'!$CD$155:$CD$1048576,0),MATCH((CUADRO!I$4&amp;$E1034),'Hoja de Trabajo para listado'!$CD$151:$DC$151,0)),0)</f>
        <v>0</v>
      </c>
      <c r="J1034" s="243">
        <f ca="1">+IFERROR(INDEX('Hoja de Trabajo para listado'!$A$155:$Z$1048576,MATCH($A1034,'Hoja de Trabajo para listado'!$A$155:$A$1048576,0),MATCH((CUADRO!J$4&amp;$E1034),'Hoja de Trabajo para listado'!$A$151:$Z$151,0)),0)+IFERROR(INDEX('Hoja de Trabajo para listado'!$AB$155:$BA$1048576,MATCH($A1034,'Hoja de Trabajo para listado'!$AB$155:$AB$1048576,0),MATCH((CUADRO!J$4&amp;$E1034),'Hoja de Trabajo para listado'!$AB$151:$BA$151,0)),0)+IFERROR(INDEX('Hoja de Trabajo para listado'!$BC$155:$CB$1048576,MATCH($A1034,'Hoja de Trabajo para listado'!$BC$155:$BC$1048576,0),MATCH((CUADRO!J$4&amp;$E1034),'Hoja de Trabajo para listado'!$BC$151:$CB$151,0)),0)+IFERROR(INDEX('Hoja de Trabajo para listado'!$DE$153:$DG$274,MATCH($A1034,'Hoja de Trabajo para listado'!$DE$153:$DE$1048576,0),MATCH((CUADRO!J$4&amp;$E1034),'Hoja de Trabajo para listado'!$DE$151:$DG$151,0)),0)+IFERROR(INDEX('Hoja de Trabajo para listado'!$CD$155:$DC$1048576,MATCH($A1034,'Hoja de Trabajo para listado'!$CD$155:$CD$1048576,0),MATCH((CUADRO!J$4&amp;$E1034),'Hoja de Trabajo para listado'!$CD$151:$DC$151,0)),0)</f>
        <v>0</v>
      </c>
      <c r="K1034" s="243">
        <f ca="1">+IFERROR(INDEX('Hoja de Trabajo para listado'!$A$155:$Z$1048576,MATCH($A1034,'Hoja de Trabajo para listado'!$A$155:$A$1048576,0),MATCH((CUADRO!K$4&amp;$E1034),'Hoja de Trabajo para listado'!$A$151:$Z$151,0)),0)+IFERROR(INDEX('Hoja de Trabajo para listado'!$AB$155:$BA$1048576,MATCH($A1034,'Hoja de Trabajo para listado'!$AB$155:$AB$1048576,0),MATCH((CUADRO!K$4&amp;$E1034),'Hoja de Trabajo para listado'!$AB$151:$BA$151,0)),0)+IFERROR(INDEX('Hoja de Trabajo para listado'!$BC$155:$CB$1048576,MATCH($A1034,'Hoja de Trabajo para listado'!$BC$155:$BC$1048576,0),MATCH((CUADRO!K$4&amp;$E1034),'Hoja de Trabajo para listado'!$BC$151:$CB$151,0)),0)+IFERROR(INDEX('Hoja de Trabajo para listado'!$DE$153:$DG$274,MATCH($A1034,'Hoja de Trabajo para listado'!$DE$153:$DE$1048576,0),MATCH((CUADRO!K$4&amp;$E1034),'Hoja de Trabajo para listado'!$DE$151:$DG$151,0)),0)+IFERROR(INDEX('Hoja de Trabajo para listado'!$CD$155:$DC$1048576,MATCH($A1034,'Hoja de Trabajo para listado'!$CD$155:$CD$1048576,0),MATCH((CUADRO!K$4&amp;$E1034),'Hoja de Trabajo para listado'!$CD$151:$DC$151,0)),0)</f>
        <v>0</v>
      </c>
      <c r="L1034" s="243">
        <f ca="1">+IFERROR(INDEX('Hoja de Trabajo para listado'!$A$155:$Z$1048576,MATCH($A1034,'Hoja de Trabajo para listado'!$A$155:$A$1048576,0),MATCH((CUADRO!L$4&amp;$E1034),'Hoja de Trabajo para listado'!$A$151:$Z$151,0)),0)+IFERROR(INDEX('Hoja de Trabajo para listado'!$AB$155:$BA$1048576,MATCH($A1034,'Hoja de Trabajo para listado'!$AB$155:$AB$1048576,0),MATCH((CUADRO!L$4&amp;$E1034),'Hoja de Trabajo para listado'!$AB$151:$BA$151,0)),0)+IFERROR(INDEX('Hoja de Trabajo para listado'!$BC$155:$CB$1048576,MATCH($A1034,'Hoja de Trabajo para listado'!$BC$155:$BC$1048576,0),MATCH((CUADRO!L$4&amp;$E1034),'Hoja de Trabajo para listado'!$BC$151:$CB$151,0)),0)+IFERROR(INDEX('Hoja de Trabajo para listado'!$DE$153:$DG$274,MATCH($A1034,'Hoja de Trabajo para listado'!$DE$153:$DE$1048576,0),MATCH((CUADRO!L$4&amp;$E1034),'Hoja de Trabajo para listado'!$DE$151:$DG$151,0)),0)+IFERROR(INDEX('Hoja de Trabajo para listado'!$CD$155:$DC$1048576,MATCH($A1034,'Hoja de Trabajo para listado'!$CD$155:$CD$1048576,0),MATCH((CUADRO!L$4&amp;$E1034),'Hoja de Trabajo para listado'!$CD$151:$DC$151,0)),0)</f>
        <v>0</v>
      </c>
      <c r="M1034" s="243">
        <f ca="1">+IFERROR(INDEX('Hoja de Trabajo para listado'!$A$155:$Z$1048576,MATCH($A1034,'Hoja de Trabajo para listado'!$A$155:$A$1048576,0),MATCH((CUADRO!M$4&amp;$E1034),'Hoja de Trabajo para listado'!$A$151:$Z$151,0)),0)+IFERROR(INDEX('Hoja de Trabajo para listado'!$AB$155:$BA$1048576,MATCH($A1034,'Hoja de Trabajo para listado'!$AB$155:$AB$1048576,0),MATCH((CUADRO!M$4&amp;$E1034),'Hoja de Trabajo para listado'!$AB$151:$BA$151,0)),0)+IFERROR(INDEX('Hoja de Trabajo para listado'!$BC$155:$CB$1048576,MATCH($A1034,'Hoja de Trabajo para listado'!$BC$155:$BC$1048576,0),MATCH((CUADRO!M$4&amp;$E1034),'Hoja de Trabajo para listado'!$BC$151:$CB$151,0)),0)+IFERROR(INDEX('Hoja de Trabajo para listado'!$DE$153:$DG$274,MATCH($A1034,'Hoja de Trabajo para listado'!$DE$153:$DE$1048576,0),MATCH((CUADRO!M$4&amp;$E1034),'Hoja de Trabajo para listado'!$DE$151:$DG$151,0)),0)+IFERROR(INDEX('Hoja de Trabajo para listado'!$CD$155:$DC$1048576,MATCH($A1034,'Hoja de Trabajo para listado'!$CD$155:$CD$1048576,0),MATCH((CUADRO!M$4&amp;$E1034),'Hoja de Trabajo para listado'!$CD$151:$DC$151,0)),0)</f>
        <v>0</v>
      </c>
      <c r="N1034" s="243">
        <f ca="1">+IFERROR(INDEX('Hoja de Trabajo para listado'!$A$155:$Z$1048576,MATCH($A1034,'Hoja de Trabajo para listado'!$A$155:$A$1048576,0),MATCH((CUADRO!N$4&amp;$E1034),'Hoja de Trabajo para listado'!$A$151:$Z$151,0)),0)+IFERROR(INDEX('Hoja de Trabajo para listado'!$AB$155:$BA$1048576,MATCH($A1034,'Hoja de Trabajo para listado'!$AB$155:$AB$1048576,0),MATCH((CUADRO!N$4&amp;$E1034),'Hoja de Trabajo para listado'!$AB$151:$BA$151,0)),0)+IFERROR(INDEX('Hoja de Trabajo para listado'!$BC$155:$CB$1048576,MATCH($A1034,'Hoja de Trabajo para listado'!$BC$155:$BC$1048576,0),MATCH((CUADRO!N$4&amp;$E1034),'Hoja de Trabajo para listado'!$BC$151:$CB$151,0)),0)+IFERROR(INDEX('Hoja de Trabajo para listado'!$DE$153:$DG$274,MATCH($A1034,'Hoja de Trabajo para listado'!$DE$153:$DE$1048576,0),MATCH((CUADRO!N$4&amp;$E1034),'Hoja de Trabajo para listado'!$DE$151:$DG$151,0)),0)+IFERROR(INDEX('Hoja de Trabajo para listado'!$CD$155:$DC$1048576,MATCH($A1034,'Hoja de Trabajo para listado'!$CD$155:$CD$1048576,0),MATCH((CUADRO!N$4&amp;$E1034),'Hoja de Trabajo para listado'!$CD$151:$DC$151,0)),0)</f>
        <v>0</v>
      </c>
      <c r="O1034" s="243">
        <f ca="1">+IFERROR(INDEX('Hoja de Trabajo para listado'!$A$155:$Z$1048576,MATCH($A1034,'Hoja de Trabajo para listado'!$A$155:$A$1048576,0),MATCH((CUADRO!O$4&amp;$E1034),'Hoja de Trabajo para listado'!$A$151:$Z$151,0)),0)+IFERROR(INDEX('Hoja de Trabajo para listado'!$AB$155:$BA$1048576,MATCH($A1034,'Hoja de Trabajo para listado'!$AB$155:$AB$1048576,0),MATCH((CUADRO!O$4&amp;$E1034),'Hoja de Trabajo para listado'!$AB$151:$BA$151,0)),0)+IFERROR(INDEX('Hoja de Trabajo para listado'!$BC$155:$CB$1048576,MATCH($A1034,'Hoja de Trabajo para listado'!$BC$155:$BC$1048576,0),MATCH((CUADRO!O$4&amp;$E1034),'Hoja de Trabajo para listado'!$BC$151:$CB$151,0)),0)+IFERROR(INDEX('Hoja de Trabajo para listado'!$DE$153:$DG$274,MATCH($A1034,'Hoja de Trabajo para listado'!$DE$153:$DE$1048576,0),MATCH((CUADRO!O$4&amp;$E1034),'Hoja de Trabajo para listado'!$DE$151:$DG$151,0)),0)+IFERROR(INDEX('Hoja de Trabajo para listado'!$CD$155:$DC$1048576,MATCH($A1034,'Hoja de Trabajo para listado'!$CD$155:$CD$1048576,0),MATCH((CUADRO!O$4&amp;$E1034),'Hoja de Trabajo para listado'!$CD$151:$DC$151,0)),0)</f>
        <v>0</v>
      </c>
      <c r="P1034" s="243">
        <f ca="1">+IFERROR(INDEX('Hoja de Trabajo para listado'!$A$155:$Z$1048576,MATCH($A1034,'Hoja de Trabajo para listado'!$A$155:$A$1048576,0),MATCH((CUADRO!P$4&amp;$E1034),'Hoja de Trabajo para listado'!$A$151:$Z$151,0)),0)+IFERROR(INDEX('Hoja de Trabajo para listado'!$AB$155:$BA$1048576,MATCH($A1034,'Hoja de Trabajo para listado'!$AB$155:$AB$1048576,0),MATCH((CUADRO!P$4&amp;$E1034),'Hoja de Trabajo para listado'!$AB$151:$BA$151,0)),0)+IFERROR(INDEX('Hoja de Trabajo para listado'!$BC$155:$CB$1048576,MATCH($A1034,'Hoja de Trabajo para listado'!$BC$155:$BC$1048576,0),MATCH((CUADRO!P$4&amp;$E1034),'Hoja de Trabajo para listado'!$BC$151:$CB$151,0)),0)+IFERROR(INDEX('Hoja de Trabajo para listado'!$DE$153:$DG$274,MATCH($A1034,'Hoja de Trabajo para listado'!$DE$153:$DE$1048576,0),MATCH((CUADRO!P$4&amp;$E1034),'Hoja de Trabajo para listado'!$DE$151:$DG$151,0)),0)+IFERROR(INDEX('Hoja de Trabajo para listado'!$CD$155:$DC$1048576,MATCH($A1034,'Hoja de Trabajo para listado'!$CD$155:$CD$1048576,0),MATCH((CUADRO!P$4&amp;$E1034),'Hoja de Trabajo para listado'!$CD$151:$DC$151,0)),0)</f>
        <v>0</v>
      </c>
      <c r="Q1034" s="243">
        <f ca="1">+IFERROR(INDEX('Hoja de Trabajo para listado'!$A$155:$Z$1048576,MATCH($A1034,'Hoja de Trabajo para listado'!$A$155:$A$1048576,0),MATCH((CUADRO!Q$4&amp;$E1034),'Hoja de Trabajo para listado'!$A$151:$Z$151,0)),0)+IFERROR(INDEX('Hoja de Trabajo para listado'!$AB$155:$BA$1048576,MATCH($A1034,'Hoja de Trabajo para listado'!$AB$155:$AB$1048576,0),MATCH((CUADRO!Q$4&amp;$E1034),'Hoja de Trabajo para listado'!$AB$151:$BA$151,0)),0)+IFERROR(INDEX('Hoja de Trabajo para listado'!$BC$155:$CB$1048576,MATCH($A1034,'Hoja de Trabajo para listado'!$BC$155:$BC$1048576,0),MATCH((CUADRO!Q$4&amp;$E1034),'Hoja de Trabajo para listado'!$BC$151:$CB$151,0)),0)+IFERROR(INDEX('Hoja de Trabajo para listado'!$DE$153:$DG$274,MATCH($A1034,'Hoja de Trabajo para listado'!$DE$153:$DE$1048576,0),MATCH((CUADRO!Q$4&amp;$E1034),'Hoja de Trabajo para listado'!$DE$151:$DG$151,0)),0)+IFERROR(INDEX('Hoja de Trabajo para listado'!$CD$155:$DC$1048576,MATCH($A1034,'Hoja de Trabajo para listado'!$CD$155:$CD$1048576,0),MATCH((CUADRO!Q$4&amp;$E1034),'Hoja de Trabajo para listado'!$CD$151:$DC$151,0)),0)</f>
        <v>0</v>
      </c>
      <c r="R1034" s="243">
        <f t="shared" ca="1" si="32"/>
        <v>0</v>
      </c>
      <c r="S1034" s="247">
        <f ca="1">+R1033+R1034</f>
        <v>0</v>
      </c>
      <c r="T1034" s="241">
        <f ca="1">+S1034</f>
        <v>0</v>
      </c>
      <c r="U1034" s="240">
        <f t="shared" si="33"/>
        <v>2</v>
      </c>
    </row>
    <row r="1035" spans="1:21" customFormat="1" ht="15" hidden="1" customHeight="1">
      <c r="A1035" s="32">
        <v>1750</v>
      </c>
      <c r="B1035" s="381">
        <f>+A1035</f>
        <v>1750</v>
      </c>
      <c r="C1035" s="245" t="str">
        <f>+VLOOKUP(A1035,bd_lista!$A$3:$C$592,3,FALSE)</f>
        <v>Gobierno Autónomo Municipal de San Ramón</v>
      </c>
      <c r="D1035" s="383" t="str">
        <f>+C1035</f>
        <v>Gobierno Autónomo Municipal de San Ramón</v>
      </c>
      <c r="E1035" s="240" t="s">
        <v>683</v>
      </c>
      <c r="F1035" s="241">
        <f ca="1">+IFERROR(INDEX('Hoja de Trabajo para listado'!$A$155:$Z$1048576,MATCH($A1035,'Hoja de Trabajo para listado'!$A$155:$A$1048576,0),MATCH((CUADRO!F$4&amp;$E1035),'Hoja de Trabajo para listado'!$A$151:$Z$151,0)),0)+IFERROR(INDEX('Hoja de Trabajo para listado'!$AB$155:$BA$1048576,MATCH($A1035,'Hoja de Trabajo para listado'!$AB$155:$AB$1048576,0),MATCH((CUADRO!F$4&amp;$E1035),'Hoja de Trabajo para listado'!$AB$151:$BA$151,0)),0)+IFERROR(INDEX('Hoja de Trabajo para listado'!$BC$155:$CB$1048576,MATCH($A1035,'Hoja de Trabajo para listado'!$BC$155:$BC$1048576,0),MATCH((CUADRO!F$4&amp;$E1035),'Hoja de Trabajo para listado'!$BC$151:$CB$151,0)),0)+IFERROR(INDEX('Hoja de Trabajo para listado'!$DE$153:$DG$274,MATCH($A1035,'Hoja de Trabajo para listado'!$DE$153:$DE$1048576,0),MATCH((CUADRO!F$4&amp;$E1035),'Hoja de Trabajo para listado'!$DE$151:$DG$151,0)),0)+IFERROR(INDEX('Hoja de Trabajo para listado'!$CD$155:$DC$1048576,MATCH($A1035,'Hoja de Trabajo para listado'!$CD$155:$CD$1048576,0),MATCH((CUADRO!F$4&amp;$E1035),'Hoja de Trabajo para listado'!$CD$151:$DC$151,0)),0)</f>
        <v>0</v>
      </c>
      <c r="G1035" s="241">
        <f ca="1">+IFERROR(INDEX('Hoja de Trabajo para listado'!$A$155:$Z$1048576,MATCH($A1035,'Hoja de Trabajo para listado'!$A$155:$A$1048576,0),MATCH((CUADRO!G$4&amp;$E1035),'Hoja de Trabajo para listado'!$A$151:$Z$151,0)),0)+IFERROR(INDEX('Hoja de Trabajo para listado'!$AB$155:$BA$1048576,MATCH($A1035,'Hoja de Trabajo para listado'!$AB$155:$AB$1048576,0),MATCH((CUADRO!G$4&amp;$E1035),'Hoja de Trabajo para listado'!$AB$151:$BA$151,0)),0)+IFERROR(INDEX('Hoja de Trabajo para listado'!$BC$155:$CB$1048576,MATCH($A1035,'Hoja de Trabajo para listado'!$BC$155:$BC$1048576,0),MATCH((CUADRO!G$4&amp;$E1035),'Hoja de Trabajo para listado'!$BC$151:$CB$151,0)),0)+IFERROR(INDEX('Hoja de Trabajo para listado'!$DE$153:$DG$274,MATCH($A1035,'Hoja de Trabajo para listado'!$DE$153:$DE$1048576,0),MATCH((CUADRO!G$4&amp;$E1035),'Hoja de Trabajo para listado'!$DE$151:$DG$151,0)),0)+IFERROR(INDEX('Hoja de Trabajo para listado'!$CD$155:$DC$1048576,MATCH($A1035,'Hoja de Trabajo para listado'!$CD$155:$CD$1048576,0),MATCH((CUADRO!G$4&amp;$E1035),'Hoja de Trabajo para listado'!$CD$151:$DC$151,0)),0)</f>
        <v>0</v>
      </c>
      <c r="H1035" s="241">
        <f ca="1">+IFERROR(INDEX('Hoja de Trabajo para listado'!$A$155:$Z$1048576,MATCH($A1035,'Hoja de Trabajo para listado'!$A$155:$A$1048576,0),MATCH((CUADRO!H$4&amp;$E1035),'Hoja de Trabajo para listado'!$A$151:$Z$151,0)),0)+IFERROR(INDEX('Hoja de Trabajo para listado'!$AB$155:$BA$1048576,MATCH($A1035,'Hoja de Trabajo para listado'!$AB$155:$AB$1048576,0),MATCH((CUADRO!H$4&amp;$E1035),'Hoja de Trabajo para listado'!$AB$151:$BA$151,0)),0)+IFERROR(INDEX('Hoja de Trabajo para listado'!$BC$155:$CB$1048576,MATCH($A1035,'Hoja de Trabajo para listado'!$BC$155:$BC$1048576,0),MATCH((CUADRO!H$4&amp;$E1035),'Hoja de Trabajo para listado'!$BC$151:$CB$151,0)),0)+IFERROR(INDEX('Hoja de Trabajo para listado'!$DE$153:$DG$274,MATCH($A1035,'Hoja de Trabajo para listado'!$DE$153:$DE$1048576,0),MATCH((CUADRO!H$4&amp;$E1035),'Hoja de Trabajo para listado'!$DE$151:$DG$151,0)),0)+IFERROR(INDEX('Hoja de Trabajo para listado'!$CD$155:$DC$1048576,MATCH($A1035,'Hoja de Trabajo para listado'!$CD$155:$CD$1048576,0),MATCH((CUADRO!H$4&amp;$E1035),'Hoja de Trabajo para listado'!$CD$151:$DC$151,0)),0)</f>
        <v>0</v>
      </c>
      <c r="I1035" s="241">
        <f ca="1">+IFERROR(INDEX('Hoja de Trabajo para listado'!$A$155:$Z$1048576,MATCH($A1035,'Hoja de Trabajo para listado'!$A$155:$A$1048576,0),MATCH((CUADRO!I$4&amp;$E1035),'Hoja de Trabajo para listado'!$A$151:$Z$151,0)),0)+IFERROR(INDEX('Hoja de Trabajo para listado'!$AB$155:$BA$1048576,MATCH($A1035,'Hoja de Trabajo para listado'!$AB$155:$AB$1048576,0),MATCH((CUADRO!I$4&amp;$E1035),'Hoja de Trabajo para listado'!$AB$151:$BA$151,0)),0)+IFERROR(INDEX('Hoja de Trabajo para listado'!$BC$155:$CB$1048576,MATCH($A1035,'Hoja de Trabajo para listado'!$BC$155:$BC$1048576,0),MATCH((CUADRO!I$4&amp;$E1035),'Hoja de Trabajo para listado'!$BC$151:$CB$151,0)),0)+IFERROR(INDEX('Hoja de Trabajo para listado'!$DE$153:$DG$274,MATCH($A1035,'Hoja de Trabajo para listado'!$DE$153:$DE$1048576,0),MATCH((CUADRO!I$4&amp;$E1035),'Hoja de Trabajo para listado'!$DE$151:$DG$151,0)),0)+IFERROR(INDEX('Hoja de Trabajo para listado'!$CD$155:$DC$1048576,MATCH($A1035,'Hoja de Trabajo para listado'!$CD$155:$CD$1048576,0),MATCH((CUADRO!I$4&amp;$E1035),'Hoja de Trabajo para listado'!$CD$151:$DC$151,0)),0)</f>
        <v>0</v>
      </c>
      <c r="J1035" s="241">
        <f ca="1">+IFERROR(INDEX('Hoja de Trabajo para listado'!$A$155:$Z$1048576,MATCH($A1035,'Hoja de Trabajo para listado'!$A$155:$A$1048576,0),MATCH((CUADRO!J$4&amp;$E1035),'Hoja de Trabajo para listado'!$A$151:$Z$151,0)),0)+IFERROR(INDEX('Hoja de Trabajo para listado'!$AB$155:$BA$1048576,MATCH($A1035,'Hoja de Trabajo para listado'!$AB$155:$AB$1048576,0),MATCH((CUADRO!J$4&amp;$E1035),'Hoja de Trabajo para listado'!$AB$151:$BA$151,0)),0)+IFERROR(INDEX('Hoja de Trabajo para listado'!$BC$155:$CB$1048576,MATCH($A1035,'Hoja de Trabajo para listado'!$BC$155:$BC$1048576,0),MATCH((CUADRO!J$4&amp;$E1035),'Hoja de Trabajo para listado'!$BC$151:$CB$151,0)),0)+IFERROR(INDEX('Hoja de Trabajo para listado'!$DE$153:$DG$274,MATCH($A1035,'Hoja de Trabajo para listado'!$DE$153:$DE$1048576,0),MATCH((CUADRO!J$4&amp;$E1035),'Hoja de Trabajo para listado'!$DE$151:$DG$151,0)),0)+IFERROR(INDEX('Hoja de Trabajo para listado'!$CD$155:$DC$1048576,MATCH($A1035,'Hoja de Trabajo para listado'!$CD$155:$CD$1048576,0),MATCH((CUADRO!J$4&amp;$E1035),'Hoja de Trabajo para listado'!$CD$151:$DC$151,0)),0)</f>
        <v>0</v>
      </c>
      <c r="K1035" s="241">
        <f ca="1">+IFERROR(INDEX('Hoja de Trabajo para listado'!$A$155:$Z$1048576,MATCH($A1035,'Hoja de Trabajo para listado'!$A$155:$A$1048576,0),MATCH((CUADRO!K$4&amp;$E1035),'Hoja de Trabajo para listado'!$A$151:$Z$151,0)),0)+IFERROR(INDEX('Hoja de Trabajo para listado'!$AB$155:$BA$1048576,MATCH($A1035,'Hoja de Trabajo para listado'!$AB$155:$AB$1048576,0),MATCH((CUADRO!K$4&amp;$E1035),'Hoja de Trabajo para listado'!$AB$151:$BA$151,0)),0)+IFERROR(INDEX('Hoja de Trabajo para listado'!$BC$155:$CB$1048576,MATCH($A1035,'Hoja de Trabajo para listado'!$BC$155:$BC$1048576,0),MATCH((CUADRO!K$4&amp;$E1035),'Hoja de Trabajo para listado'!$BC$151:$CB$151,0)),0)+IFERROR(INDEX('Hoja de Trabajo para listado'!$DE$153:$DG$274,MATCH($A1035,'Hoja de Trabajo para listado'!$DE$153:$DE$1048576,0),MATCH((CUADRO!K$4&amp;$E1035),'Hoja de Trabajo para listado'!$DE$151:$DG$151,0)),0)+IFERROR(INDEX('Hoja de Trabajo para listado'!$CD$155:$DC$1048576,MATCH($A1035,'Hoja de Trabajo para listado'!$CD$155:$CD$1048576,0),MATCH((CUADRO!K$4&amp;$E1035),'Hoja de Trabajo para listado'!$CD$151:$DC$151,0)),0)</f>
        <v>0</v>
      </c>
      <c r="L1035" s="241">
        <f ca="1">+IFERROR(INDEX('Hoja de Trabajo para listado'!$A$155:$Z$1048576,MATCH($A1035,'Hoja de Trabajo para listado'!$A$155:$A$1048576,0),MATCH((CUADRO!L$4&amp;$E1035),'Hoja de Trabajo para listado'!$A$151:$Z$151,0)),0)+IFERROR(INDEX('Hoja de Trabajo para listado'!$AB$155:$BA$1048576,MATCH($A1035,'Hoja de Trabajo para listado'!$AB$155:$AB$1048576,0),MATCH((CUADRO!L$4&amp;$E1035),'Hoja de Trabajo para listado'!$AB$151:$BA$151,0)),0)+IFERROR(INDEX('Hoja de Trabajo para listado'!$BC$155:$CB$1048576,MATCH($A1035,'Hoja de Trabajo para listado'!$BC$155:$BC$1048576,0),MATCH((CUADRO!L$4&amp;$E1035),'Hoja de Trabajo para listado'!$BC$151:$CB$151,0)),0)+IFERROR(INDEX('Hoja de Trabajo para listado'!$DE$153:$DG$274,MATCH($A1035,'Hoja de Trabajo para listado'!$DE$153:$DE$1048576,0),MATCH((CUADRO!L$4&amp;$E1035),'Hoja de Trabajo para listado'!$DE$151:$DG$151,0)),0)+IFERROR(INDEX('Hoja de Trabajo para listado'!$CD$155:$DC$1048576,MATCH($A1035,'Hoja de Trabajo para listado'!$CD$155:$CD$1048576,0),MATCH((CUADRO!L$4&amp;$E1035),'Hoja de Trabajo para listado'!$CD$151:$DC$151,0)),0)</f>
        <v>0</v>
      </c>
      <c r="M1035" s="241">
        <f ca="1">+IFERROR(INDEX('Hoja de Trabajo para listado'!$A$155:$Z$1048576,MATCH($A1035,'Hoja de Trabajo para listado'!$A$155:$A$1048576,0),MATCH((CUADRO!M$4&amp;$E1035),'Hoja de Trabajo para listado'!$A$151:$Z$151,0)),0)+IFERROR(INDEX('Hoja de Trabajo para listado'!$AB$155:$BA$1048576,MATCH($A1035,'Hoja de Trabajo para listado'!$AB$155:$AB$1048576,0),MATCH((CUADRO!M$4&amp;$E1035),'Hoja de Trabajo para listado'!$AB$151:$BA$151,0)),0)+IFERROR(INDEX('Hoja de Trabajo para listado'!$BC$155:$CB$1048576,MATCH($A1035,'Hoja de Trabajo para listado'!$BC$155:$BC$1048576,0),MATCH((CUADRO!M$4&amp;$E1035),'Hoja de Trabajo para listado'!$BC$151:$CB$151,0)),0)+IFERROR(INDEX('Hoja de Trabajo para listado'!$DE$153:$DG$274,MATCH($A1035,'Hoja de Trabajo para listado'!$DE$153:$DE$1048576,0),MATCH((CUADRO!M$4&amp;$E1035),'Hoja de Trabajo para listado'!$DE$151:$DG$151,0)),0)+IFERROR(INDEX('Hoja de Trabajo para listado'!$CD$155:$DC$1048576,MATCH($A1035,'Hoja de Trabajo para listado'!$CD$155:$CD$1048576,0),MATCH((CUADRO!M$4&amp;$E1035),'Hoja de Trabajo para listado'!$CD$151:$DC$151,0)),0)</f>
        <v>0</v>
      </c>
      <c r="N1035" s="241">
        <f ca="1">+IFERROR(INDEX('Hoja de Trabajo para listado'!$A$155:$Z$1048576,MATCH($A1035,'Hoja de Trabajo para listado'!$A$155:$A$1048576,0),MATCH((CUADRO!N$4&amp;$E1035),'Hoja de Trabajo para listado'!$A$151:$Z$151,0)),0)+IFERROR(INDEX('Hoja de Trabajo para listado'!$AB$155:$BA$1048576,MATCH($A1035,'Hoja de Trabajo para listado'!$AB$155:$AB$1048576,0),MATCH((CUADRO!N$4&amp;$E1035),'Hoja de Trabajo para listado'!$AB$151:$BA$151,0)),0)+IFERROR(INDEX('Hoja de Trabajo para listado'!$BC$155:$CB$1048576,MATCH($A1035,'Hoja de Trabajo para listado'!$BC$155:$BC$1048576,0),MATCH((CUADRO!N$4&amp;$E1035),'Hoja de Trabajo para listado'!$BC$151:$CB$151,0)),0)+IFERROR(INDEX('Hoja de Trabajo para listado'!$DE$153:$DG$274,MATCH($A1035,'Hoja de Trabajo para listado'!$DE$153:$DE$1048576,0),MATCH((CUADRO!N$4&amp;$E1035),'Hoja de Trabajo para listado'!$DE$151:$DG$151,0)),0)+IFERROR(INDEX('Hoja de Trabajo para listado'!$CD$155:$DC$1048576,MATCH($A1035,'Hoja de Trabajo para listado'!$CD$155:$CD$1048576,0),MATCH((CUADRO!N$4&amp;$E1035),'Hoja de Trabajo para listado'!$CD$151:$DC$151,0)),0)</f>
        <v>0</v>
      </c>
      <c r="O1035" s="241">
        <f ca="1">+IFERROR(INDEX('Hoja de Trabajo para listado'!$A$155:$Z$1048576,MATCH($A1035,'Hoja de Trabajo para listado'!$A$155:$A$1048576,0),MATCH((CUADRO!O$4&amp;$E1035),'Hoja de Trabajo para listado'!$A$151:$Z$151,0)),0)+IFERROR(INDEX('Hoja de Trabajo para listado'!$AB$155:$BA$1048576,MATCH($A1035,'Hoja de Trabajo para listado'!$AB$155:$AB$1048576,0),MATCH((CUADRO!O$4&amp;$E1035),'Hoja de Trabajo para listado'!$AB$151:$BA$151,0)),0)+IFERROR(INDEX('Hoja de Trabajo para listado'!$BC$155:$CB$1048576,MATCH($A1035,'Hoja de Trabajo para listado'!$BC$155:$BC$1048576,0),MATCH((CUADRO!O$4&amp;$E1035),'Hoja de Trabajo para listado'!$BC$151:$CB$151,0)),0)+IFERROR(INDEX('Hoja de Trabajo para listado'!$DE$153:$DG$274,MATCH($A1035,'Hoja de Trabajo para listado'!$DE$153:$DE$1048576,0),MATCH((CUADRO!O$4&amp;$E1035),'Hoja de Trabajo para listado'!$DE$151:$DG$151,0)),0)+IFERROR(INDEX('Hoja de Trabajo para listado'!$CD$155:$DC$1048576,MATCH($A1035,'Hoja de Trabajo para listado'!$CD$155:$CD$1048576,0),MATCH((CUADRO!O$4&amp;$E1035),'Hoja de Trabajo para listado'!$CD$151:$DC$151,0)),0)</f>
        <v>0</v>
      </c>
      <c r="P1035" s="241">
        <f ca="1">+IFERROR(INDEX('Hoja de Trabajo para listado'!$A$155:$Z$1048576,MATCH($A1035,'Hoja de Trabajo para listado'!$A$155:$A$1048576,0),MATCH((CUADRO!P$4&amp;$E1035),'Hoja de Trabajo para listado'!$A$151:$Z$151,0)),0)+IFERROR(INDEX('Hoja de Trabajo para listado'!$AB$155:$BA$1048576,MATCH($A1035,'Hoja de Trabajo para listado'!$AB$155:$AB$1048576,0),MATCH((CUADRO!P$4&amp;$E1035),'Hoja de Trabajo para listado'!$AB$151:$BA$151,0)),0)+IFERROR(INDEX('Hoja de Trabajo para listado'!$BC$155:$CB$1048576,MATCH($A1035,'Hoja de Trabajo para listado'!$BC$155:$BC$1048576,0),MATCH((CUADRO!P$4&amp;$E1035),'Hoja de Trabajo para listado'!$BC$151:$CB$151,0)),0)+IFERROR(INDEX('Hoja de Trabajo para listado'!$DE$153:$DG$274,MATCH($A1035,'Hoja de Trabajo para listado'!$DE$153:$DE$1048576,0),MATCH((CUADRO!P$4&amp;$E1035),'Hoja de Trabajo para listado'!$DE$151:$DG$151,0)),0)+IFERROR(INDEX('Hoja de Trabajo para listado'!$CD$155:$DC$1048576,MATCH($A1035,'Hoja de Trabajo para listado'!$CD$155:$CD$1048576,0),MATCH((CUADRO!P$4&amp;$E1035),'Hoja de Trabajo para listado'!$CD$151:$DC$151,0)),0)</f>
        <v>0</v>
      </c>
      <c r="Q1035" s="241">
        <f ca="1">+IFERROR(INDEX('Hoja de Trabajo para listado'!$A$155:$Z$1048576,MATCH($A1035,'Hoja de Trabajo para listado'!$A$155:$A$1048576,0),MATCH((CUADRO!Q$4&amp;$E1035),'Hoja de Trabajo para listado'!$A$151:$Z$151,0)),0)+IFERROR(INDEX('Hoja de Trabajo para listado'!$AB$155:$BA$1048576,MATCH($A1035,'Hoja de Trabajo para listado'!$AB$155:$AB$1048576,0),MATCH((CUADRO!Q$4&amp;$E1035),'Hoja de Trabajo para listado'!$AB$151:$BA$151,0)),0)+IFERROR(INDEX('Hoja de Trabajo para listado'!$BC$155:$CB$1048576,MATCH($A1035,'Hoja de Trabajo para listado'!$BC$155:$BC$1048576,0),MATCH((CUADRO!Q$4&amp;$E1035),'Hoja de Trabajo para listado'!$BC$151:$CB$151,0)),0)+IFERROR(INDEX('Hoja de Trabajo para listado'!$DE$153:$DG$274,MATCH($A1035,'Hoja de Trabajo para listado'!$DE$153:$DE$1048576,0),MATCH((CUADRO!Q$4&amp;$E1035),'Hoja de Trabajo para listado'!$DE$151:$DG$151,0)),0)+IFERROR(INDEX('Hoja de Trabajo para listado'!$CD$155:$DC$1048576,MATCH($A1035,'Hoja de Trabajo para listado'!$CD$155:$CD$1048576,0),MATCH((CUADRO!Q$4&amp;$E1035),'Hoja de Trabajo para listado'!$CD$151:$DC$151,0)),0)</f>
        <v>0</v>
      </c>
      <c r="R1035" s="241">
        <f t="shared" ca="1" si="32"/>
        <v>0</v>
      </c>
      <c r="S1035" s="247"/>
      <c r="T1035" s="241">
        <f ca="1">+T1036</f>
        <v>0</v>
      </c>
      <c r="U1035" s="240">
        <f t="shared" si="33"/>
        <v>1</v>
      </c>
    </row>
    <row r="1036" spans="1:21" customFormat="1" ht="15" hidden="1" customHeight="1">
      <c r="A1036" s="32">
        <v>1750</v>
      </c>
      <c r="B1036" s="382"/>
      <c r="C1036" s="245" t="str">
        <f>+VLOOKUP(A1036,bd_lista!$A$3:$C$592,3,FALSE)</f>
        <v>Gobierno Autónomo Municipal de San Ramón</v>
      </c>
      <c r="D1036" s="384"/>
      <c r="E1036" s="242" t="s">
        <v>684</v>
      </c>
      <c r="F1036" s="241">
        <f ca="1">+IFERROR(INDEX('Hoja de Trabajo para listado'!$A$155:$Z$1048576,MATCH($A1036,'Hoja de Trabajo para listado'!$A$155:$A$1048576,0),MATCH((CUADRO!F$4&amp;$E1036),'Hoja de Trabajo para listado'!$A$151:$Z$151,0)),0)+IFERROR(INDEX('Hoja de Trabajo para listado'!$AB$155:$BA$1048576,MATCH($A1036,'Hoja de Trabajo para listado'!$AB$155:$AB$1048576,0),MATCH((CUADRO!F$4&amp;$E1036),'Hoja de Trabajo para listado'!$AB$151:$BA$151,0)),0)+IFERROR(INDEX('Hoja de Trabajo para listado'!$BC$155:$CB$1048576,MATCH($A1036,'Hoja de Trabajo para listado'!$BC$155:$BC$1048576,0),MATCH((CUADRO!F$4&amp;$E1036),'Hoja de Trabajo para listado'!$BC$151:$CB$151,0)),0)+IFERROR(INDEX('Hoja de Trabajo para listado'!$DE$153:$DG$274,MATCH($A1036,'Hoja de Trabajo para listado'!$DE$153:$DE$1048576,0),MATCH((CUADRO!F$4&amp;$E1036),'Hoja de Trabajo para listado'!$DE$151:$DG$151,0)),0)+IFERROR(INDEX('Hoja de Trabajo para listado'!$CD$155:$DC$1048576,MATCH($A1036,'Hoja de Trabajo para listado'!$CD$155:$CD$1048576,0),MATCH((CUADRO!F$4&amp;$E1036),'Hoja de Trabajo para listado'!$CD$151:$DC$151,0)),0)</f>
        <v>0</v>
      </c>
      <c r="G1036" s="241">
        <f ca="1">+IFERROR(INDEX('Hoja de Trabajo para listado'!$A$155:$Z$1048576,MATCH($A1036,'Hoja de Trabajo para listado'!$A$155:$A$1048576,0),MATCH((CUADRO!G$4&amp;$E1036),'Hoja de Trabajo para listado'!$A$151:$Z$151,0)),0)+IFERROR(INDEX('Hoja de Trabajo para listado'!$AB$155:$BA$1048576,MATCH($A1036,'Hoja de Trabajo para listado'!$AB$155:$AB$1048576,0),MATCH((CUADRO!G$4&amp;$E1036),'Hoja de Trabajo para listado'!$AB$151:$BA$151,0)),0)+IFERROR(INDEX('Hoja de Trabajo para listado'!$BC$155:$CB$1048576,MATCH($A1036,'Hoja de Trabajo para listado'!$BC$155:$BC$1048576,0),MATCH((CUADRO!G$4&amp;$E1036),'Hoja de Trabajo para listado'!$BC$151:$CB$151,0)),0)+IFERROR(INDEX('Hoja de Trabajo para listado'!$DE$153:$DG$274,MATCH($A1036,'Hoja de Trabajo para listado'!$DE$153:$DE$1048576,0),MATCH((CUADRO!G$4&amp;$E1036),'Hoja de Trabajo para listado'!$DE$151:$DG$151,0)),0)+IFERROR(INDEX('Hoja de Trabajo para listado'!$CD$155:$DC$1048576,MATCH($A1036,'Hoja de Trabajo para listado'!$CD$155:$CD$1048576,0),MATCH((CUADRO!G$4&amp;$E1036),'Hoja de Trabajo para listado'!$CD$151:$DC$151,0)),0)</f>
        <v>0</v>
      </c>
      <c r="H1036" s="241">
        <f ca="1">+IFERROR(INDEX('Hoja de Trabajo para listado'!$A$155:$Z$1048576,MATCH($A1036,'Hoja de Trabajo para listado'!$A$155:$A$1048576,0),MATCH((CUADRO!H$4&amp;$E1036),'Hoja de Trabajo para listado'!$A$151:$Z$151,0)),0)+IFERROR(INDEX('Hoja de Trabajo para listado'!$AB$155:$BA$1048576,MATCH($A1036,'Hoja de Trabajo para listado'!$AB$155:$AB$1048576,0),MATCH((CUADRO!H$4&amp;$E1036),'Hoja de Trabajo para listado'!$AB$151:$BA$151,0)),0)+IFERROR(INDEX('Hoja de Trabajo para listado'!$BC$155:$CB$1048576,MATCH($A1036,'Hoja de Trabajo para listado'!$BC$155:$BC$1048576,0),MATCH((CUADRO!H$4&amp;$E1036),'Hoja de Trabajo para listado'!$BC$151:$CB$151,0)),0)+IFERROR(INDEX('Hoja de Trabajo para listado'!$DE$153:$DG$274,MATCH($A1036,'Hoja de Trabajo para listado'!$DE$153:$DE$1048576,0),MATCH((CUADRO!H$4&amp;$E1036),'Hoja de Trabajo para listado'!$DE$151:$DG$151,0)),0)+IFERROR(INDEX('Hoja de Trabajo para listado'!$CD$155:$DC$1048576,MATCH($A1036,'Hoja de Trabajo para listado'!$CD$155:$CD$1048576,0),MATCH((CUADRO!H$4&amp;$E1036),'Hoja de Trabajo para listado'!$CD$151:$DC$151,0)),0)</f>
        <v>0</v>
      </c>
      <c r="I1036" s="241">
        <f ca="1">+IFERROR(INDEX('Hoja de Trabajo para listado'!$A$155:$Z$1048576,MATCH($A1036,'Hoja de Trabajo para listado'!$A$155:$A$1048576,0),MATCH((CUADRO!I$4&amp;$E1036),'Hoja de Trabajo para listado'!$A$151:$Z$151,0)),0)+IFERROR(INDEX('Hoja de Trabajo para listado'!$AB$155:$BA$1048576,MATCH($A1036,'Hoja de Trabajo para listado'!$AB$155:$AB$1048576,0),MATCH((CUADRO!I$4&amp;$E1036),'Hoja de Trabajo para listado'!$AB$151:$BA$151,0)),0)+IFERROR(INDEX('Hoja de Trabajo para listado'!$BC$155:$CB$1048576,MATCH($A1036,'Hoja de Trabajo para listado'!$BC$155:$BC$1048576,0),MATCH((CUADRO!I$4&amp;$E1036),'Hoja de Trabajo para listado'!$BC$151:$CB$151,0)),0)+IFERROR(INDEX('Hoja de Trabajo para listado'!$DE$153:$DG$274,MATCH($A1036,'Hoja de Trabajo para listado'!$DE$153:$DE$1048576,0),MATCH((CUADRO!I$4&amp;$E1036),'Hoja de Trabajo para listado'!$DE$151:$DG$151,0)),0)+IFERROR(INDEX('Hoja de Trabajo para listado'!$CD$155:$DC$1048576,MATCH($A1036,'Hoja de Trabajo para listado'!$CD$155:$CD$1048576,0),MATCH((CUADRO!I$4&amp;$E1036),'Hoja de Trabajo para listado'!$CD$151:$DC$151,0)),0)</f>
        <v>0</v>
      </c>
      <c r="J1036" s="241">
        <f ca="1">+IFERROR(INDEX('Hoja de Trabajo para listado'!$A$155:$Z$1048576,MATCH($A1036,'Hoja de Trabajo para listado'!$A$155:$A$1048576,0),MATCH((CUADRO!J$4&amp;$E1036),'Hoja de Trabajo para listado'!$A$151:$Z$151,0)),0)+IFERROR(INDEX('Hoja de Trabajo para listado'!$AB$155:$BA$1048576,MATCH($A1036,'Hoja de Trabajo para listado'!$AB$155:$AB$1048576,0),MATCH((CUADRO!J$4&amp;$E1036),'Hoja de Trabajo para listado'!$AB$151:$BA$151,0)),0)+IFERROR(INDEX('Hoja de Trabajo para listado'!$BC$155:$CB$1048576,MATCH($A1036,'Hoja de Trabajo para listado'!$BC$155:$BC$1048576,0),MATCH((CUADRO!J$4&amp;$E1036),'Hoja de Trabajo para listado'!$BC$151:$CB$151,0)),0)+IFERROR(INDEX('Hoja de Trabajo para listado'!$DE$153:$DG$274,MATCH($A1036,'Hoja de Trabajo para listado'!$DE$153:$DE$1048576,0),MATCH((CUADRO!J$4&amp;$E1036),'Hoja de Trabajo para listado'!$DE$151:$DG$151,0)),0)+IFERROR(INDEX('Hoja de Trabajo para listado'!$CD$155:$DC$1048576,MATCH($A1036,'Hoja de Trabajo para listado'!$CD$155:$CD$1048576,0),MATCH((CUADRO!J$4&amp;$E1036),'Hoja de Trabajo para listado'!$CD$151:$DC$151,0)),0)</f>
        <v>0</v>
      </c>
      <c r="K1036" s="241">
        <f ca="1">+IFERROR(INDEX('Hoja de Trabajo para listado'!$A$155:$Z$1048576,MATCH($A1036,'Hoja de Trabajo para listado'!$A$155:$A$1048576,0),MATCH((CUADRO!K$4&amp;$E1036),'Hoja de Trabajo para listado'!$A$151:$Z$151,0)),0)+IFERROR(INDEX('Hoja de Trabajo para listado'!$AB$155:$BA$1048576,MATCH($A1036,'Hoja de Trabajo para listado'!$AB$155:$AB$1048576,0),MATCH((CUADRO!K$4&amp;$E1036),'Hoja de Trabajo para listado'!$AB$151:$BA$151,0)),0)+IFERROR(INDEX('Hoja de Trabajo para listado'!$BC$155:$CB$1048576,MATCH($A1036,'Hoja de Trabajo para listado'!$BC$155:$BC$1048576,0),MATCH((CUADRO!K$4&amp;$E1036),'Hoja de Trabajo para listado'!$BC$151:$CB$151,0)),0)+IFERROR(INDEX('Hoja de Trabajo para listado'!$DE$153:$DG$274,MATCH($A1036,'Hoja de Trabajo para listado'!$DE$153:$DE$1048576,0),MATCH((CUADRO!K$4&amp;$E1036),'Hoja de Trabajo para listado'!$DE$151:$DG$151,0)),0)+IFERROR(INDEX('Hoja de Trabajo para listado'!$CD$155:$DC$1048576,MATCH($A1036,'Hoja de Trabajo para listado'!$CD$155:$CD$1048576,0),MATCH((CUADRO!K$4&amp;$E1036),'Hoja de Trabajo para listado'!$CD$151:$DC$151,0)),0)</f>
        <v>0</v>
      </c>
      <c r="L1036" s="241">
        <f ca="1">+IFERROR(INDEX('Hoja de Trabajo para listado'!$A$155:$Z$1048576,MATCH($A1036,'Hoja de Trabajo para listado'!$A$155:$A$1048576,0),MATCH((CUADRO!L$4&amp;$E1036),'Hoja de Trabajo para listado'!$A$151:$Z$151,0)),0)+IFERROR(INDEX('Hoja de Trabajo para listado'!$AB$155:$BA$1048576,MATCH($A1036,'Hoja de Trabajo para listado'!$AB$155:$AB$1048576,0),MATCH((CUADRO!L$4&amp;$E1036),'Hoja de Trabajo para listado'!$AB$151:$BA$151,0)),0)+IFERROR(INDEX('Hoja de Trabajo para listado'!$BC$155:$CB$1048576,MATCH($A1036,'Hoja de Trabajo para listado'!$BC$155:$BC$1048576,0),MATCH((CUADRO!L$4&amp;$E1036),'Hoja de Trabajo para listado'!$BC$151:$CB$151,0)),0)+IFERROR(INDEX('Hoja de Trabajo para listado'!$DE$153:$DG$274,MATCH($A1036,'Hoja de Trabajo para listado'!$DE$153:$DE$1048576,0),MATCH((CUADRO!L$4&amp;$E1036),'Hoja de Trabajo para listado'!$DE$151:$DG$151,0)),0)+IFERROR(INDEX('Hoja de Trabajo para listado'!$CD$155:$DC$1048576,MATCH($A1036,'Hoja de Trabajo para listado'!$CD$155:$CD$1048576,0),MATCH((CUADRO!L$4&amp;$E1036),'Hoja de Trabajo para listado'!$CD$151:$DC$151,0)),0)</f>
        <v>0</v>
      </c>
      <c r="M1036" s="241">
        <f ca="1">+IFERROR(INDEX('Hoja de Trabajo para listado'!$A$155:$Z$1048576,MATCH($A1036,'Hoja de Trabajo para listado'!$A$155:$A$1048576,0),MATCH((CUADRO!M$4&amp;$E1036),'Hoja de Trabajo para listado'!$A$151:$Z$151,0)),0)+IFERROR(INDEX('Hoja de Trabajo para listado'!$AB$155:$BA$1048576,MATCH($A1036,'Hoja de Trabajo para listado'!$AB$155:$AB$1048576,0),MATCH((CUADRO!M$4&amp;$E1036),'Hoja de Trabajo para listado'!$AB$151:$BA$151,0)),0)+IFERROR(INDEX('Hoja de Trabajo para listado'!$BC$155:$CB$1048576,MATCH($A1036,'Hoja de Trabajo para listado'!$BC$155:$BC$1048576,0),MATCH((CUADRO!M$4&amp;$E1036),'Hoja de Trabajo para listado'!$BC$151:$CB$151,0)),0)+IFERROR(INDEX('Hoja de Trabajo para listado'!$DE$153:$DG$274,MATCH($A1036,'Hoja de Trabajo para listado'!$DE$153:$DE$1048576,0),MATCH((CUADRO!M$4&amp;$E1036),'Hoja de Trabajo para listado'!$DE$151:$DG$151,0)),0)+IFERROR(INDEX('Hoja de Trabajo para listado'!$CD$155:$DC$1048576,MATCH($A1036,'Hoja de Trabajo para listado'!$CD$155:$CD$1048576,0),MATCH((CUADRO!M$4&amp;$E1036),'Hoja de Trabajo para listado'!$CD$151:$DC$151,0)),0)</f>
        <v>0</v>
      </c>
      <c r="N1036" s="241">
        <f ca="1">+IFERROR(INDEX('Hoja de Trabajo para listado'!$A$155:$Z$1048576,MATCH($A1036,'Hoja de Trabajo para listado'!$A$155:$A$1048576,0),MATCH((CUADRO!N$4&amp;$E1036),'Hoja de Trabajo para listado'!$A$151:$Z$151,0)),0)+IFERROR(INDEX('Hoja de Trabajo para listado'!$AB$155:$BA$1048576,MATCH($A1036,'Hoja de Trabajo para listado'!$AB$155:$AB$1048576,0),MATCH((CUADRO!N$4&amp;$E1036),'Hoja de Trabajo para listado'!$AB$151:$BA$151,0)),0)+IFERROR(INDEX('Hoja de Trabajo para listado'!$BC$155:$CB$1048576,MATCH($A1036,'Hoja de Trabajo para listado'!$BC$155:$BC$1048576,0),MATCH((CUADRO!N$4&amp;$E1036),'Hoja de Trabajo para listado'!$BC$151:$CB$151,0)),0)+IFERROR(INDEX('Hoja de Trabajo para listado'!$DE$153:$DG$274,MATCH($A1036,'Hoja de Trabajo para listado'!$DE$153:$DE$1048576,0),MATCH((CUADRO!N$4&amp;$E1036),'Hoja de Trabajo para listado'!$DE$151:$DG$151,0)),0)+IFERROR(INDEX('Hoja de Trabajo para listado'!$CD$155:$DC$1048576,MATCH($A1036,'Hoja de Trabajo para listado'!$CD$155:$CD$1048576,0),MATCH((CUADRO!N$4&amp;$E1036),'Hoja de Trabajo para listado'!$CD$151:$DC$151,0)),0)</f>
        <v>0</v>
      </c>
      <c r="O1036" s="241">
        <f ca="1">+IFERROR(INDEX('Hoja de Trabajo para listado'!$A$155:$Z$1048576,MATCH($A1036,'Hoja de Trabajo para listado'!$A$155:$A$1048576,0),MATCH((CUADRO!O$4&amp;$E1036),'Hoja de Trabajo para listado'!$A$151:$Z$151,0)),0)+IFERROR(INDEX('Hoja de Trabajo para listado'!$AB$155:$BA$1048576,MATCH($A1036,'Hoja de Trabajo para listado'!$AB$155:$AB$1048576,0),MATCH((CUADRO!O$4&amp;$E1036),'Hoja de Trabajo para listado'!$AB$151:$BA$151,0)),0)+IFERROR(INDEX('Hoja de Trabajo para listado'!$BC$155:$CB$1048576,MATCH($A1036,'Hoja de Trabajo para listado'!$BC$155:$BC$1048576,0),MATCH((CUADRO!O$4&amp;$E1036),'Hoja de Trabajo para listado'!$BC$151:$CB$151,0)),0)+IFERROR(INDEX('Hoja de Trabajo para listado'!$DE$153:$DG$274,MATCH($A1036,'Hoja de Trabajo para listado'!$DE$153:$DE$1048576,0),MATCH((CUADRO!O$4&amp;$E1036),'Hoja de Trabajo para listado'!$DE$151:$DG$151,0)),0)+IFERROR(INDEX('Hoja de Trabajo para listado'!$CD$155:$DC$1048576,MATCH($A1036,'Hoja de Trabajo para listado'!$CD$155:$CD$1048576,0),MATCH((CUADRO!O$4&amp;$E1036),'Hoja de Trabajo para listado'!$CD$151:$DC$151,0)),0)</f>
        <v>0</v>
      </c>
      <c r="P1036" s="241">
        <f ca="1">+IFERROR(INDEX('Hoja de Trabajo para listado'!$A$155:$Z$1048576,MATCH($A1036,'Hoja de Trabajo para listado'!$A$155:$A$1048576,0),MATCH((CUADRO!P$4&amp;$E1036),'Hoja de Trabajo para listado'!$A$151:$Z$151,0)),0)+IFERROR(INDEX('Hoja de Trabajo para listado'!$AB$155:$BA$1048576,MATCH($A1036,'Hoja de Trabajo para listado'!$AB$155:$AB$1048576,0),MATCH((CUADRO!P$4&amp;$E1036),'Hoja de Trabajo para listado'!$AB$151:$BA$151,0)),0)+IFERROR(INDEX('Hoja de Trabajo para listado'!$BC$155:$CB$1048576,MATCH($A1036,'Hoja de Trabajo para listado'!$BC$155:$BC$1048576,0),MATCH((CUADRO!P$4&amp;$E1036),'Hoja de Trabajo para listado'!$BC$151:$CB$151,0)),0)+IFERROR(INDEX('Hoja de Trabajo para listado'!$DE$153:$DG$274,MATCH($A1036,'Hoja de Trabajo para listado'!$DE$153:$DE$1048576,0),MATCH((CUADRO!P$4&amp;$E1036),'Hoja de Trabajo para listado'!$DE$151:$DG$151,0)),0)+IFERROR(INDEX('Hoja de Trabajo para listado'!$CD$155:$DC$1048576,MATCH($A1036,'Hoja de Trabajo para listado'!$CD$155:$CD$1048576,0),MATCH((CUADRO!P$4&amp;$E1036),'Hoja de Trabajo para listado'!$CD$151:$DC$151,0)),0)</f>
        <v>0</v>
      </c>
      <c r="Q1036" s="241">
        <f ca="1">+IFERROR(INDEX('Hoja de Trabajo para listado'!$A$155:$Z$1048576,MATCH($A1036,'Hoja de Trabajo para listado'!$A$155:$A$1048576,0),MATCH((CUADRO!Q$4&amp;$E1036),'Hoja de Trabajo para listado'!$A$151:$Z$151,0)),0)+IFERROR(INDEX('Hoja de Trabajo para listado'!$AB$155:$BA$1048576,MATCH($A1036,'Hoja de Trabajo para listado'!$AB$155:$AB$1048576,0),MATCH((CUADRO!Q$4&amp;$E1036),'Hoja de Trabajo para listado'!$AB$151:$BA$151,0)),0)+IFERROR(INDEX('Hoja de Trabajo para listado'!$BC$155:$CB$1048576,MATCH($A1036,'Hoja de Trabajo para listado'!$BC$155:$BC$1048576,0),MATCH((CUADRO!Q$4&amp;$E1036),'Hoja de Trabajo para listado'!$BC$151:$CB$151,0)),0)+IFERROR(INDEX('Hoja de Trabajo para listado'!$DE$153:$DG$274,MATCH($A1036,'Hoja de Trabajo para listado'!$DE$153:$DE$1048576,0),MATCH((CUADRO!Q$4&amp;$E1036),'Hoja de Trabajo para listado'!$DE$151:$DG$151,0)),0)+IFERROR(INDEX('Hoja de Trabajo para listado'!$CD$155:$DC$1048576,MATCH($A1036,'Hoja de Trabajo para listado'!$CD$155:$CD$1048576,0),MATCH((CUADRO!Q$4&amp;$E1036),'Hoja de Trabajo para listado'!$CD$151:$DC$151,0)),0)</f>
        <v>0</v>
      </c>
      <c r="R1036" s="241">
        <f t="shared" ca="1" si="32"/>
        <v>0</v>
      </c>
      <c r="S1036" s="247">
        <f ca="1">+R1035+R1036</f>
        <v>0</v>
      </c>
      <c r="T1036" s="241">
        <f ca="1">+S1036</f>
        <v>0</v>
      </c>
      <c r="U1036" s="240">
        <f t="shared" si="33"/>
        <v>2</v>
      </c>
    </row>
    <row r="1037" spans="1:21" customFormat="1" ht="15" hidden="1" customHeight="1">
      <c r="A1037" s="32">
        <v>1751</v>
      </c>
      <c r="B1037" s="381">
        <f>+A1037</f>
        <v>1751</v>
      </c>
      <c r="C1037" s="245" t="str">
        <f>+VLOOKUP(A1037,bd_lista!$A$3:$C$592,3,FALSE)</f>
        <v>Gobierno Autónomo Municipal de El Carmen Rivero Tórrez</v>
      </c>
      <c r="D1037" s="383" t="str">
        <f>+C1037</f>
        <v>Gobierno Autónomo Municipal de El Carmen Rivero Tórrez</v>
      </c>
      <c r="E1037" s="240" t="s">
        <v>683</v>
      </c>
      <c r="F1037" s="241">
        <f ca="1">+IFERROR(INDEX('Hoja de Trabajo para listado'!$A$155:$Z$1048576,MATCH($A1037,'Hoja de Trabajo para listado'!$A$155:$A$1048576,0),MATCH((CUADRO!F$4&amp;$E1037),'Hoja de Trabajo para listado'!$A$151:$Z$151,0)),0)+IFERROR(INDEX('Hoja de Trabajo para listado'!$AB$155:$BA$1048576,MATCH($A1037,'Hoja de Trabajo para listado'!$AB$155:$AB$1048576,0),MATCH((CUADRO!F$4&amp;$E1037),'Hoja de Trabajo para listado'!$AB$151:$BA$151,0)),0)+IFERROR(INDEX('Hoja de Trabajo para listado'!$BC$155:$CB$1048576,MATCH($A1037,'Hoja de Trabajo para listado'!$BC$155:$BC$1048576,0),MATCH((CUADRO!F$4&amp;$E1037),'Hoja de Trabajo para listado'!$BC$151:$CB$151,0)),0)+IFERROR(INDEX('Hoja de Trabajo para listado'!$DE$153:$DG$274,MATCH($A1037,'Hoja de Trabajo para listado'!$DE$153:$DE$1048576,0),MATCH((CUADRO!F$4&amp;$E1037),'Hoja de Trabajo para listado'!$DE$151:$DG$151,0)),0)+IFERROR(INDEX('Hoja de Trabajo para listado'!$CD$155:$DC$1048576,MATCH($A1037,'Hoja de Trabajo para listado'!$CD$155:$CD$1048576,0),MATCH((CUADRO!F$4&amp;$E1037),'Hoja de Trabajo para listado'!$CD$151:$DC$151,0)),0)</f>
        <v>0</v>
      </c>
      <c r="G1037" s="241">
        <f ca="1">+IFERROR(INDEX('Hoja de Trabajo para listado'!$A$155:$Z$1048576,MATCH($A1037,'Hoja de Trabajo para listado'!$A$155:$A$1048576,0),MATCH((CUADRO!G$4&amp;$E1037),'Hoja de Trabajo para listado'!$A$151:$Z$151,0)),0)+IFERROR(INDEX('Hoja de Trabajo para listado'!$AB$155:$BA$1048576,MATCH($A1037,'Hoja de Trabajo para listado'!$AB$155:$AB$1048576,0),MATCH((CUADRO!G$4&amp;$E1037),'Hoja de Trabajo para listado'!$AB$151:$BA$151,0)),0)+IFERROR(INDEX('Hoja de Trabajo para listado'!$BC$155:$CB$1048576,MATCH($A1037,'Hoja de Trabajo para listado'!$BC$155:$BC$1048576,0),MATCH((CUADRO!G$4&amp;$E1037),'Hoja de Trabajo para listado'!$BC$151:$CB$151,0)),0)+IFERROR(INDEX('Hoja de Trabajo para listado'!$DE$153:$DG$274,MATCH($A1037,'Hoja de Trabajo para listado'!$DE$153:$DE$1048576,0),MATCH((CUADRO!G$4&amp;$E1037),'Hoja de Trabajo para listado'!$DE$151:$DG$151,0)),0)+IFERROR(INDEX('Hoja de Trabajo para listado'!$CD$155:$DC$1048576,MATCH($A1037,'Hoja de Trabajo para listado'!$CD$155:$CD$1048576,0),MATCH((CUADRO!G$4&amp;$E1037),'Hoja de Trabajo para listado'!$CD$151:$DC$151,0)),0)</f>
        <v>0</v>
      </c>
      <c r="H1037" s="241">
        <f ca="1">+IFERROR(INDEX('Hoja de Trabajo para listado'!$A$155:$Z$1048576,MATCH($A1037,'Hoja de Trabajo para listado'!$A$155:$A$1048576,0),MATCH((CUADRO!H$4&amp;$E1037),'Hoja de Trabajo para listado'!$A$151:$Z$151,0)),0)+IFERROR(INDEX('Hoja de Trabajo para listado'!$AB$155:$BA$1048576,MATCH($A1037,'Hoja de Trabajo para listado'!$AB$155:$AB$1048576,0),MATCH((CUADRO!H$4&amp;$E1037),'Hoja de Trabajo para listado'!$AB$151:$BA$151,0)),0)+IFERROR(INDEX('Hoja de Trabajo para listado'!$BC$155:$CB$1048576,MATCH($A1037,'Hoja de Trabajo para listado'!$BC$155:$BC$1048576,0),MATCH((CUADRO!H$4&amp;$E1037),'Hoja de Trabajo para listado'!$BC$151:$CB$151,0)),0)+IFERROR(INDEX('Hoja de Trabajo para listado'!$DE$153:$DG$274,MATCH($A1037,'Hoja de Trabajo para listado'!$DE$153:$DE$1048576,0),MATCH((CUADRO!H$4&amp;$E1037),'Hoja de Trabajo para listado'!$DE$151:$DG$151,0)),0)+IFERROR(INDEX('Hoja de Trabajo para listado'!$CD$155:$DC$1048576,MATCH($A1037,'Hoja de Trabajo para listado'!$CD$155:$CD$1048576,0),MATCH((CUADRO!H$4&amp;$E1037),'Hoja de Trabajo para listado'!$CD$151:$DC$151,0)),0)</f>
        <v>0</v>
      </c>
      <c r="I1037" s="241">
        <f ca="1">+IFERROR(INDEX('Hoja de Trabajo para listado'!$A$155:$Z$1048576,MATCH($A1037,'Hoja de Trabajo para listado'!$A$155:$A$1048576,0),MATCH((CUADRO!I$4&amp;$E1037),'Hoja de Trabajo para listado'!$A$151:$Z$151,0)),0)+IFERROR(INDEX('Hoja de Trabajo para listado'!$AB$155:$BA$1048576,MATCH($A1037,'Hoja de Trabajo para listado'!$AB$155:$AB$1048576,0),MATCH((CUADRO!I$4&amp;$E1037),'Hoja de Trabajo para listado'!$AB$151:$BA$151,0)),0)+IFERROR(INDEX('Hoja de Trabajo para listado'!$BC$155:$CB$1048576,MATCH($A1037,'Hoja de Trabajo para listado'!$BC$155:$BC$1048576,0),MATCH((CUADRO!I$4&amp;$E1037),'Hoja de Trabajo para listado'!$BC$151:$CB$151,0)),0)+IFERROR(INDEX('Hoja de Trabajo para listado'!$DE$153:$DG$274,MATCH($A1037,'Hoja de Trabajo para listado'!$DE$153:$DE$1048576,0),MATCH((CUADRO!I$4&amp;$E1037),'Hoja de Trabajo para listado'!$DE$151:$DG$151,0)),0)+IFERROR(INDEX('Hoja de Trabajo para listado'!$CD$155:$DC$1048576,MATCH($A1037,'Hoja de Trabajo para listado'!$CD$155:$CD$1048576,0),MATCH((CUADRO!I$4&amp;$E1037),'Hoja de Trabajo para listado'!$CD$151:$DC$151,0)),0)</f>
        <v>0</v>
      </c>
      <c r="J1037" s="241">
        <f ca="1">+IFERROR(INDEX('Hoja de Trabajo para listado'!$A$155:$Z$1048576,MATCH($A1037,'Hoja de Trabajo para listado'!$A$155:$A$1048576,0),MATCH((CUADRO!J$4&amp;$E1037),'Hoja de Trabajo para listado'!$A$151:$Z$151,0)),0)+IFERROR(INDEX('Hoja de Trabajo para listado'!$AB$155:$BA$1048576,MATCH($A1037,'Hoja de Trabajo para listado'!$AB$155:$AB$1048576,0),MATCH((CUADRO!J$4&amp;$E1037),'Hoja de Trabajo para listado'!$AB$151:$BA$151,0)),0)+IFERROR(INDEX('Hoja de Trabajo para listado'!$BC$155:$CB$1048576,MATCH($A1037,'Hoja de Trabajo para listado'!$BC$155:$BC$1048576,0),MATCH((CUADRO!J$4&amp;$E1037),'Hoja de Trabajo para listado'!$BC$151:$CB$151,0)),0)+IFERROR(INDEX('Hoja de Trabajo para listado'!$DE$153:$DG$274,MATCH($A1037,'Hoja de Trabajo para listado'!$DE$153:$DE$1048576,0),MATCH((CUADRO!J$4&amp;$E1037),'Hoja de Trabajo para listado'!$DE$151:$DG$151,0)),0)+IFERROR(INDEX('Hoja de Trabajo para listado'!$CD$155:$DC$1048576,MATCH($A1037,'Hoja de Trabajo para listado'!$CD$155:$CD$1048576,0),MATCH((CUADRO!J$4&amp;$E1037),'Hoja de Trabajo para listado'!$CD$151:$DC$151,0)),0)</f>
        <v>0</v>
      </c>
      <c r="K1037" s="241">
        <f ca="1">+IFERROR(INDEX('Hoja de Trabajo para listado'!$A$155:$Z$1048576,MATCH($A1037,'Hoja de Trabajo para listado'!$A$155:$A$1048576,0),MATCH((CUADRO!K$4&amp;$E1037),'Hoja de Trabajo para listado'!$A$151:$Z$151,0)),0)+IFERROR(INDEX('Hoja de Trabajo para listado'!$AB$155:$BA$1048576,MATCH($A1037,'Hoja de Trabajo para listado'!$AB$155:$AB$1048576,0),MATCH((CUADRO!K$4&amp;$E1037),'Hoja de Trabajo para listado'!$AB$151:$BA$151,0)),0)+IFERROR(INDEX('Hoja de Trabajo para listado'!$BC$155:$CB$1048576,MATCH($A1037,'Hoja de Trabajo para listado'!$BC$155:$BC$1048576,0),MATCH((CUADRO!K$4&amp;$E1037),'Hoja de Trabajo para listado'!$BC$151:$CB$151,0)),0)+IFERROR(INDEX('Hoja de Trabajo para listado'!$DE$153:$DG$274,MATCH($A1037,'Hoja de Trabajo para listado'!$DE$153:$DE$1048576,0),MATCH((CUADRO!K$4&amp;$E1037),'Hoja de Trabajo para listado'!$DE$151:$DG$151,0)),0)+IFERROR(INDEX('Hoja de Trabajo para listado'!$CD$155:$DC$1048576,MATCH($A1037,'Hoja de Trabajo para listado'!$CD$155:$CD$1048576,0),MATCH((CUADRO!K$4&amp;$E1037),'Hoja de Trabajo para listado'!$CD$151:$DC$151,0)),0)</f>
        <v>0</v>
      </c>
      <c r="L1037" s="241">
        <f ca="1">+IFERROR(INDEX('Hoja de Trabajo para listado'!$A$155:$Z$1048576,MATCH($A1037,'Hoja de Trabajo para listado'!$A$155:$A$1048576,0),MATCH((CUADRO!L$4&amp;$E1037),'Hoja de Trabajo para listado'!$A$151:$Z$151,0)),0)+IFERROR(INDEX('Hoja de Trabajo para listado'!$AB$155:$BA$1048576,MATCH($A1037,'Hoja de Trabajo para listado'!$AB$155:$AB$1048576,0),MATCH((CUADRO!L$4&amp;$E1037),'Hoja de Trabajo para listado'!$AB$151:$BA$151,0)),0)+IFERROR(INDEX('Hoja de Trabajo para listado'!$BC$155:$CB$1048576,MATCH($A1037,'Hoja de Trabajo para listado'!$BC$155:$BC$1048576,0),MATCH((CUADRO!L$4&amp;$E1037),'Hoja de Trabajo para listado'!$BC$151:$CB$151,0)),0)+IFERROR(INDEX('Hoja de Trabajo para listado'!$DE$153:$DG$274,MATCH($A1037,'Hoja de Trabajo para listado'!$DE$153:$DE$1048576,0),MATCH((CUADRO!L$4&amp;$E1037),'Hoja de Trabajo para listado'!$DE$151:$DG$151,0)),0)+IFERROR(INDEX('Hoja de Trabajo para listado'!$CD$155:$DC$1048576,MATCH($A1037,'Hoja de Trabajo para listado'!$CD$155:$CD$1048576,0),MATCH((CUADRO!L$4&amp;$E1037),'Hoja de Trabajo para listado'!$CD$151:$DC$151,0)),0)</f>
        <v>0</v>
      </c>
      <c r="M1037" s="241">
        <f ca="1">+IFERROR(INDEX('Hoja de Trabajo para listado'!$A$155:$Z$1048576,MATCH($A1037,'Hoja de Trabajo para listado'!$A$155:$A$1048576,0),MATCH((CUADRO!M$4&amp;$E1037),'Hoja de Trabajo para listado'!$A$151:$Z$151,0)),0)+IFERROR(INDEX('Hoja de Trabajo para listado'!$AB$155:$BA$1048576,MATCH($A1037,'Hoja de Trabajo para listado'!$AB$155:$AB$1048576,0),MATCH((CUADRO!M$4&amp;$E1037),'Hoja de Trabajo para listado'!$AB$151:$BA$151,0)),0)+IFERROR(INDEX('Hoja de Trabajo para listado'!$BC$155:$CB$1048576,MATCH($A1037,'Hoja de Trabajo para listado'!$BC$155:$BC$1048576,0),MATCH((CUADRO!M$4&amp;$E1037),'Hoja de Trabajo para listado'!$BC$151:$CB$151,0)),0)+IFERROR(INDEX('Hoja de Trabajo para listado'!$DE$153:$DG$274,MATCH($A1037,'Hoja de Trabajo para listado'!$DE$153:$DE$1048576,0),MATCH((CUADRO!M$4&amp;$E1037),'Hoja de Trabajo para listado'!$DE$151:$DG$151,0)),0)+IFERROR(INDEX('Hoja de Trabajo para listado'!$CD$155:$DC$1048576,MATCH($A1037,'Hoja de Trabajo para listado'!$CD$155:$CD$1048576,0),MATCH((CUADRO!M$4&amp;$E1037),'Hoja de Trabajo para listado'!$CD$151:$DC$151,0)),0)</f>
        <v>0</v>
      </c>
      <c r="N1037" s="241">
        <f ca="1">+IFERROR(INDEX('Hoja de Trabajo para listado'!$A$155:$Z$1048576,MATCH($A1037,'Hoja de Trabajo para listado'!$A$155:$A$1048576,0),MATCH((CUADRO!N$4&amp;$E1037),'Hoja de Trabajo para listado'!$A$151:$Z$151,0)),0)+IFERROR(INDEX('Hoja de Trabajo para listado'!$AB$155:$BA$1048576,MATCH($A1037,'Hoja de Trabajo para listado'!$AB$155:$AB$1048576,0),MATCH((CUADRO!N$4&amp;$E1037),'Hoja de Trabajo para listado'!$AB$151:$BA$151,0)),0)+IFERROR(INDEX('Hoja de Trabajo para listado'!$BC$155:$CB$1048576,MATCH($A1037,'Hoja de Trabajo para listado'!$BC$155:$BC$1048576,0),MATCH((CUADRO!N$4&amp;$E1037),'Hoja de Trabajo para listado'!$BC$151:$CB$151,0)),0)+IFERROR(INDEX('Hoja de Trabajo para listado'!$DE$153:$DG$274,MATCH($A1037,'Hoja de Trabajo para listado'!$DE$153:$DE$1048576,0),MATCH((CUADRO!N$4&amp;$E1037),'Hoja de Trabajo para listado'!$DE$151:$DG$151,0)),0)+IFERROR(INDEX('Hoja de Trabajo para listado'!$CD$155:$DC$1048576,MATCH($A1037,'Hoja de Trabajo para listado'!$CD$155:$CD$1048576,0),MATCH((CUADRO!N$4&amp;$E1037),'Hoja de Trabajo para listado'!$CD$151:$DC$151,0)),0)</f>
        <v>0</v>
      </c>
      <c r="O1037" s="241">
        <f ca="1">+IFERROR(INDEX('Hoja de Trabajo para listado'!$A$155:$Z$1048576,MATCH($A1037,'Hoja de Trabajo para listado'!$A$155:$A$1048576,0),MATCH((CUADRO!O$4&amp;$E1037),'Hoja de Trabajo para listado'!$A$151:$Z$151,0)),0)+IFERROR(INDEX('Hoja de Trabajo para listado'!$AB$155:$BA$1048576,MATCH($A1037,'Hoja de Trabajo para listado'!$AB$155:$AB$1048576,0),MATCH((CUADRO!O$4&amp;$E1037),'Hoja de Trabajo para listado'!$AB$151:$BA$151,0)),0)+IFERROR(INDEX('Hoja de Trabajo para listado'!$BC$155:$CB$1048576,MATCH($A1037,'Hoja de Trabajo para listado'!$BC$155:$BC$1048576,0),MATCH((CUADRO!O$4&amp;$E1037),'Hoja de Trabajo para listado'!$BC$151:$CB$151,0)),0)+IFERROR(INDEX('Hoja de Trabajo para listado'!$DE$153:$DG$274,MATCH($A1037,'Hoja de Trabajo para listado'!$DE$153:$DE$1048576,0),MATCH((CUADRO!O$4&amp;$E1037),'Hoja de Trabajo para listado'!$DE$151:$DG$151,0)),0)+IFERROR(INDEX('Hoja de Trabajo para listado'!$CD$155:$DC$1048576,MATCH($A1037,'Hoja de Trabajo para listado'!$CD$155:$CD$1048576,0),MATCH((CUADRO!O$4&amp;$E1037),'Hoja de Trabajo para listado'!$CD$151:$DC$151,0)),0)</f>
        <v>0</v>
      </c>
      <c r="P1037" s="241">
        <f ca="1">+IFERROR(INDEX('Hoja de Trabajo para listado'!$A$155:$Z$1048576,MATCH($A1037,'Hoja de Trabajo para listado'!$A$155:$A$1048576,0),MATCH((CUADRO!P$4&amp;$E1037),'Hoja de Trabajo para listado'!$A$151:$Z$151,0)),0)+IFERROR(INDEX('Hoja de Trabajo para listado'!$AB$155:$BA$1048576,MATCH($A1037,'Hoja de Trabajo para listado'!$AB$155:$AB$1048576,0),MATCH((CUADRO!P$4&amp;$E1037),'Hoja de Trabajo para listado'!$AB$151:$BA$151,0)),0)+IFERROR(INDEX('Hoja de Trabajo para listado'!$BC$155:$CB$1048576,MATCH($A1037,'Hoja de Trabajo para listado'!$BC$155:$BC$1048576,0),MATCH((CUADRO!P$4&amp;$E1037),'Hoja de Trabajo para listado'!$BC$151:$CB$151,0)),0)+IFERROR(INDEX('Hoja de Trabajo para listado'!$DE$153:$DG$274,MATCH($A1037,'Hoja de Trabajo para listado'!$DE$153:$DE$1048576,0),MATCH((CUADRO!P$4&amp;$E1037),'Hoja de Trabajo para listado'!$DE$151:$DG$151,0)),0)+IFERROR(INDEX('Hoja de Trabajo para listado'!$CD$155:$DC$1048576,MATCH($A1037,'Hoja de Trabajo para listado'!$CD$155:$CD$1048576,0),MATCH((CUADRO!P$4&amp;$E1037),'Hoja de Trabajo para listado'!$CD$151:$DC$151,0)),0)</f>
        <v>0</v>
      </c>
      <c r="Q1037" s="241">
        <f ca="1">+IFERROR(INDEX('Hoja de Trabajo para listado'!$A$155:$Z$1048576,MATCH($A1037,'Hoja de Trabajo para listado'!$A$155:$A$1048576,0),MATCH((CUADRO!Q$4&amp;$E1037),'Hoja de Trabajo para listado'!$A$151:$Z$151,0)),0)+IFERROR(INDEX('Hoja de Trabajo para listado'!$AB$155:$BA$1048576,MATCH($A1037,'Hoja de Trabajo para listado'!$AB$155:$AB$1048576,0),MATCH((CUADRO!Q$4&amp;$E1037),'Hoja de Trabajo para listado'!$AB$151:$BA$151,0)),0)+IFERROR(INDEX('Hoja de Trabajo para listado'!$BC$155:$CB$1048576,MATCH($A1037,'Hoja de Trabajo para listado'!$BC$155:$BC$1048576,0),MATCH((CUADRO!Q$4&amp;$E1037),'Hoja de Trabajo para listado'!$BC$151:$CB$151,0)),0)+IFERROR(INDEX('Hoja de Trabajo para listado'!$DE$153:$DG$274,MATCH($A1037,'Hoja de Trabajo para listado'!$DE$153:$DE$1048576,0),MATCH((CUADRO!Q$4&amp;$E1037),'Hoja de Trabajo para listado'!$DE$151:$DG$151,0)),0)+IFERROR(INDEX('Hoja de Trabajo para listado'!$CD$155:$DC$1048576,MATCH($A1037,'Hoja de Trabajo para listado'!$CD$155:$CD$1048576,0),MATCH((CUADRO!Q$4&amp;$E1037),'Hoja de Trabajo para listado'!$CD$151:$DC$151,0)),0)</f>
        <v>0</v>
      </c>
      <c r="R1037" s="241">
        <f t="shared" ca="1" si="32"/>
        <v>0</v>
      </c>
      <c r="S1037" s="247"/>
      <c r="T1037" s="241">
        <f ca="1">+T1038</f>
        <v>0</v>
      </c>
      <c r="U1037" s="240">
        <f t="shared" si="33"/>
        <v>1</v>
      </c>
    </row>
    <row r="1038" spans="1:21" customFormat="1" ht="15" hidden="1" customHeight="1">
      <c r="A1038" s="32">
        <v>1751</v>
      </c>
      <c r="B1038" s="382"/>
      <c r="C1038" s="245" t="str">
        <f>+VLOOKUP(A1038,bd_lista!$A$3:$C$592,3,FALSE)</f>
        <v>Gobierno Autónomo Municipal de El Carmen Rivero Tórrez</v>
      </c>
      <c r="D1038" s="384"/>
      <c r="E1038" s="242" t="s">
        <v>684</v>
      </c>
      <c r="F1038" s="241">
        <f ca="1">+IFERROR(INDEX('Hoja de Trabajo para listado'!$A$155:$Z$1048576,MATCH($A1038,'Hoja de Trabajo para listado'!$A$155:$A$1048576,0),MATCH((CUADRO!F$4&amp;$E1038),'Hoja de Trabajo para listado'!$A$151:$Z$151,0)),0)+IFERROR(INDEX('Hoja de Trabajo para listado'!$AB$155:$BA$1048576,MATCH($A1038,'Hoja de Trabajo para listado'!$AB$155:$AB$1048576,0),MATCH((CUADRO!F$4&amp;$E1038),'Hoja de Trabajo para listado'!$AB$151:$BA$151,0)),0)+IFERROR(INDEX('Hoja de Trabajo para listado'!$BC$155:$CB$1048576,MATCH($A1038,'Hoja de Trabajo para listado'!$BC$155:$BC$1048576,0),MATCH((CUADRO!F$4&amp;$E1038),'Hoja de Trabajo para listado'!$BC$151:$CB$151,0)),0)+IFERROR(INDEX('Hoja de Trabajo para listado'!$DE$153:$DG$274,MATCH($A1038,'Hoja de Trabajo para listado'!$DE$153:$DE$1048576,0),MATCH((CUADRO!F$4&amp;$E1038),'Hoja de Trabajo para listado'!$DE$151:$DG$151,0)),0)+IFERROR(INDEX('Hoja de Trabajo para listado'!$CD$155:$DC$1048576,MATCH($A1038,'Hoja de Trabajo para listado'!$CD$155:$CD$1048576,0),MATCH((CUADRO!F$4&amp;$E1038),'Hoja de Trabajo para listado'!$CD$151:$DC$151,0)),0)</f>
        <v>0</v>
      </c>
      <c r="G1038" s="241">
        <f ca="1">+IFERROR(INDEX('Hoja de Trabajo para listado'!$A$155:$Z$1048576,MATCH($A1038,'Hoja de Trabajo para listado'!$A$155:$A$1048576,0),MATCH((CUADRO!G$4&amp;$E1038),'Hoja de Trabajo para listado'!$A$151:$Z$151,0)),0)+IFERROR(INDEX('Hoja de Trabajo para listado'!$AB$155:$BA$1048576,MATCH($A1038,'Hoja de Trabajo para listado'!$AB$155:$AB$1048576,0),MATCH((CUADRO!G$4&amp;$E1038),'Hoja de Trabajo para listado'!$AB$151:$BA$151,0)),0)+IFERROR(INDEX('Hoja de Trabajo para listado'!$BC$155:$CB$1048576,MATCH($A1038,'Hoja de Trabajo para listado'!$BC$155:$BC$1048576,0),MATCH((CUADRO!G$4&amp;$E1038),'Hoja de Trabajo para listado'!$BC$151:$CB$151,0)),0)+IFERROR(INDEX('Hoja de Trabajo para listado'!$DE$153:$DG$274,MATCH($A1038,'Hoja de Trabajo para listado'!$DE$153:$DE$1048576,0),MATCH((CUADRO!G$4&amp;$E1038),'Hoja de Trabajo para listado'!$DE$151:$DG$151,0)),0)+IFERROR(INDEX('Hoja de Trabajo para listado'!$CD$155:$DC$1048576,MATCH($A1038,'Hoja de Trabajo para listado'!$CD$155:$CD$1048576,0),MATCH((CUADRO!G$4&amp;$E1038),'Hoja de Trabajo para listado'!$CD$151:$DC$151,0)),0)</f>
        <v>0</v>
      </c>
      <c r="H1038" s="241">
        <f ca="1">+IFERROR(INDEX('Hoja de Trabajo para listado'!$A$155:$Z$1048576,MATCH($A1038,'Hoja de Trabajo para listado'!$A$155:$A$1048576,0),MATCH((CUADRO!H$4&amp;$E1038),'Hoja de Trabajo para listado'!$A$151:$Z$151,0)),0)+IFERROR(INDEX('Hoja de Trabajo para listado'!$AB$155:$BA$1048576,MATCH($A1038,'Hoja de Trabajo para listado'!$AB$155:$AB$1048576,0),MATCH((CUADRO!H$4&amp;$E1038),'Hoja de Trabajo para listado'!$AB$151:$BA$151,0)),0)+IFERROR(INDEX('Hoja de Trabajo para listado'!$BC$155:$CB$1048576,MATCH($A1038,'Hoja de Trabajo para listado'!$BC$155:$BC$1048576,0),MATCH((CUADRO!H$4&amp;$E1038),'Hoja de Trabajo para listado'!$BC$151:$CB$151,0)),0)+IFERROR(INDEX('Hoja de Trabajo para listado'!$DE$153:$DG$274,MATCH($A1038,'Hoja de Trabajo para listado'!$DE$153:$DE$1048576,0),MATCH((CUADRO!H$4&amp;$E1038),'Hoja de Trabajo para listado'!$DE$151:$DG$151,0)),0)+IFERROR(INDEX('Hoja de Trabajo para listado'!$CD$155:$DC$1048576,MATCH($A1038,'Hoja de Trabajo para listado'!$CD$155:$CD$1048576,0),MATCH((CUADRO!H$4&amp;$E1038),'Hoja de Trabajo para listado'!$CD$151:$DC$151,0)),0)</f>
        <v>0</v>
      </c>
      <c r="I1038" s="241">
        <f ca="1">+IFERROR(INDEX('Hoja de Trabajo para listado'!$A$155:$Z$1048576,MATCH($A1038,'Hoja de Trabajo para listado'!$A$155:$A$1048576,0),MATCH((CUADRO!I$4&amp;$E1038),'Hoja de Trabajo para listado'!$A$151:$Z$151,0)),0)+IFERROR(INDEX('Hoja de Trabajo para listado'!$AB$155:$BA$1048576,MATCH($A1038,'Hoja de Trabajo para listado'!$AB$155:$AB$1048576,0),MATCH((CUADRO!I$4&amp;$E1038),'Hoja de Trabajo para listado'!$AB$151:$BA$151,0)),0)+IFERROR(INDEX('Hoja de Trabajo para listado'!$BC$155:$CB$1048576,MATCH($A1038,'Hoja de Trabajo para listado'!$BC$155:$BC$1048576,0),MATCH((CUADRO!I$4&amp;$E1038),'Hoja de Trabajo para listado'!$BC$151:$CB$151,0)),0)+IFERROR(INDEX('Hoja de Trabajo para listado'!$DE$153:$DG$274,MATCH($A1038,'Hoja de Trabajo para listado'!$DE$153:$DE$1048576,0),MATCH((CUADRO!I$4&amp;$E1038),'Hoja de Trabajo para listado'!$DE$151:$DG$151,0)),0)+IFERROR(INDEX('Hoja de Trabajo para listado'!$CD$155:$DC$1048576,MATCH($A1038,'Hoja de Trabajo para listado'!$CD$155:$CD$1048576,0),MATCH((CUADRO!I$4&amp;$E1038),'Hoja de Trabajo para listado'!$CD$151:$DC$151,0)),0)</f>
        <v>0</v>
      </c>
      <c r="J1038" s="241">
        <f ca="1">+IFERROR(INDEX('Hoja de Trabajo para listado'!$A$155:$Z$1048576,MATCH($A1038,'Hoja de Trabajo para listado'!$A$155:$A$1048576,0),MATCH((CUADRO!J$4&amp;$E1038),'Hoja de Trabajo para listado'!$A$151:$Z$151,0)),0)+IFERROR(INDEX('Hoja de Trabajo para listado'!$AB$155:$BA$1048576,MATCH($A1038,'Hoja de Trabajo para listado'!$AB$155:$AB$1048576,0),MATCH((CUADRO!J$4&amp;$E1038),'Hoja de Trabajo para listado'!$AB$151:$BA$151,0)),0)+IFERROR(INDEX('Hoja de Trabajo para listado'!$BC$155:$CB$1048576,MATCH($A1038,'Hoja de Trabajo para listado'!$BC$155:$BC$1048576,0),MATCH((CUADRO!J$4&amp;$E1038),'Hoja de Trabajo para listado'!$BC$151:$CB$151,0)),0)+IFERROR(INDEX('Hoja de Trabajo para listado'!$DE$153:$DG$274,MATCH($A1038,'Hoja de Trabajo para listado'!$DE$153:$DE$1048576,0),MATCH((CUADRO!J$4&amp;$E1038),'Hoja de Trabajo para listado'!$DE$151:$DG$151,0)),0)+IFERROR(INDEX('Hoja de Trabajo para listado'!$CD$155:$DC$1048576,MATCH($A1038,'Hoja de Trabajo para listado'!$CD$155:$CD$1048576,0),MATCH((CUADRO!J$4&amp;$E1038),'Hoja de Trabajo para listado'!$CD$151:$DC$151,0)),0)</f>
        <v>0</v>
      </c>
      <c r="K1038" s="241">
        <f ca="1">+IFERROR(INDEX('Hoja de Trabajo para listado'!$A$155:$Z$1048576,MATCH($A1038,'Hoja de Trabajo para listado'!$A$155:$A$1048576,0),MATCH((CUADRO!K$4&amp;$E1038),'Hoja de Trabajo para listado'!$A$151:$Z$151,0)),0)+IFERROR(INDEX('Hoja de Trabajo para listado'!$AB$155:$BA$1048576,MATCH($A1038,'Hoja de Trabajo para listado'!$AB$155:$AB$1048576,0),MATCH((CUADRO!K$4&amp;$E1038),'Hoja de Trabajo para listado'!$AB$151:$BA$151,0)),0)+IFERROR(INDEX('Hoja de Trabajo para listado'!$BC$155:$CB$1048576,MATCH($A1038,'Hoja de Trabajo para listado'!$BC$155:$BC$1048576,0),MATCH((CUADRO!K$4&amp;$E1038),'Hoja de Trabajo para listado'!$BC$151:$CB$151,0)),0)+IFERROR(INDEX('Hoja de Trabajo para listado'!$DE$153:$DG$274,MATCH($A1038,'Hoja de Trabajo para listado'!$DE$153:$DE$1048576,0),MATCH((CUADRO!K$4&amp;$E1038),'Hoja de Trabajo para listado'!$DE$151:$DG$151,0)),0)+IFERROR(INDEX('Hoja de Trabajo para listado'!$CD$155:$DC$1048576,MATCH($A1038,'Hoja de Trabajo para listado'!$CD$155:$CD$1048576,0),MATCH((CUADRO!K$4&amp;$E1038),'Hoja de Trabajo para listado'!$CD$151:$DC$151,0)),0)</f>
        <v>0</v>
      </c>
      <c r="L1038" s="241">
        <f ca="1">+IFERROR(INDEX('Hoja de Trabajo para listado'!$A$155:$Z$1048576,MATCH($A1038,'Hoja de Trabajo para listado'!$A$155:$A$1048576,0),MATCH((CUADRO!L$4&amp;$E1038),'Hoja de Trabajo para listado'!$A$151:$Z$151,0)),0)+IFERROR(INDEX('Hoja de Trabajo para listado'!$AB$155:$BA$1048576,MATCH($A1038,'Hoja de Trabajo para listado'!$AB$155:$AB$1048576,0),MATCH((CUADRO!L$4&amp;$E1038),'Hoja de Trabajo para listado'!$AB$151:$BA$151,0)),0)+IFERROR(INDEX('Hoja de Trabajo para listado'!$BC$155:$CB$1048576,MATCH($A1038,'Hoja de Trabajo para listado'!$BC$155:$BC$1048576,0),MATCH((CUADRO!L$4&amp;$E1038),'Hoja de Trabajo para listado'!$BC$151:$CB$151,0)),0)+IFERROR(INDEX('Hoja de Trabajo para listado'!$DE$153:$DG$274,MATCH($A1038,'Hoja de Trabajo para listado'!$DE$153:$DE$1048576,0),MATCH((CUADRO!L$4&amp;$E1038),'Hoja de Trabajo para listado'!$DE$151:$DG$151,0)),0)+IFERROR(INDEX('Hoja de Trabajo para listado'!$CD$155:$DC$1048576,MATCH($A1038,'Hoja de Trabajo para listado'!$CD$155:$CD$1048576,0),MATCH((CUADRO!L$4&amp;$E1038),'Hoja de Trabajo para listado'!$CD$151:$DC$151,0)),0)</f>
        <v>0</v>
      </c>
      <c r="M1038" s="241">
        <f ca="1">+IFERROR(INDEX('Hoja de Trabajo para listado'!$A$155:$Z$1048576,MATCH($A1038,'Hoja de Trabajo para listado'!$A$155:$A$1048576,0),MATCH((CUADRO!M$4&amp;$E1038),'Hoja de Trabajo para listado'!$A$151:$Z$151,0)),0)+IFERROR(INDEX('Hoja de Trabajo para listado'!$AB$155:$BA$1048576,MATCH($A1038,'Hoja de Trabajo para listado'!$AB$155:$AB$1048576,0),MATCH((CUADRO!M$4&amp;$E1038),'Hoja de Trabajo para listado'!$AB$151:$BA$151,0)),0)+IFERROR(INDEX('Hoja de Trabajo para listado'!$BC$155:$CB$1048576,MATCH($A1038,'Hoja de Trabajo para listado'!$BC$155:$BC$1048576,0),MATCH((CUADRO!M$4&amp;$E1038),'Hoja de Trabajo para listado'!$BC$151:$CB$151,0)),0)+IFERROR(INDEX('Hoja de Trabajo para listado'!$DE$153:$DG$274,MATCH($A1038,'Hoja de Trabajo para listado'!$DE$153:$DE$1048576,0),MATCH((CUADRO!M$4&amp;$E1038),'Hoja de Trabajo para listado'!$DE$151:$DG$151,0)),0)+IFERROR(INDEX('Hoja de Trabajo para listado'!$CD$155:$DC$1048576,MATCH($A1038,'Hoja de Trabajo para listado'!$CD$155:$CD$1048576,0),MATCH((CUADRO!M$4&amp;$E1038),'Hoja de Trabajo para listado'!$CD$151:$DC$151,0)),0)</f>
        <v>0</v>
      </c>
      <c r="N1038" s="241">
        <f ca="1">+IFERROR(INDEX('Hoja de Trabajo para listado'!$A$155:$Z$1048576,MATCH($A1038,'Hoja de Trabajo para listado'!$A$155:$A$1048576,0),MATCH((CUADRO!N$4&amp;$E1038),'Hoja de Trabajo para listado'!$A$151:$Z$151,0)),0)+IFERROR(INDEX('Hoja de Trabajo para listado'!$AB$155:$BA$1048576,MATCH($A1038,'Hoja de Trabajo para listado'!$AB$155:$AB$1048576,0),MATCH((CUADRO!N$4&amp;$E1038),'Hoja de Trabajo para listado'!$AB$151:$BA$151,0)),0)+IFERROR(INDEX('Hoja de Trabajo para listado'!$BC$155:$CB$1048576,MATCH($A1038,'Hoja de Trabajo para listado'!$BC$155:$BC$1048576,0),MATCH((CUADRO!N$4&amp;$E1038),'Hoja de Trabajo para listado'!$BC$151:$CB$151,0)),0)+IFERROR(INDEX('Hoja de Trabajo para listado'!$DE$153:$DG$274,MATCH($A1038,'Hoja de Trabajo para listado'!$DE$153:$DE$1048576,0),MATCH((CUADRO!N$4&amp;$E1038),'Hoja de Trabajo para listado'!$DE$151:$DG$151,0)),0)+IFERROR(INDEX('Hoja de Trabajo para listado'!$CD$155:$DC$1048576,MATCH($A1038,'Hoja de Trabajo para listado'!$CD$155:$CD$1048576,0),MATCH((CUADRO!N$4&amp;$E1038),'Hoja de Trabajo para listado'!$CD$151:$DC$151,0)),0)</f>
        <v>0</v>
      </c>
      <c r="O1038" s="241">
        <f ca="1">+IFERROR(INDEX('Hoja de Trabajo para listado'!$A$155:$Z$1048576,MATCH($A1038,'Hoja de Trabajo para listado'!$A$155:$A$1048576,0),MATCH((CUADRO!O$4&amp;$E1038),'Hoja de Trabajo para listado'!$A$151:$Z$151,0)),0)+IFERROR(INDEX('Hoja de Trabajo para listado'!$AB$155:$BA$1048576,MATCH($A1038,'Hoja de Trabajo para listado'!$AB$155:$AB$1048576,0),MATCH((CUADRO!O$4&amp;$E1038),'Hoja de Trabajo para listado'!$AB$151:$BA$151,0)),0)+IFERROR(INDEX('Hoja de Trabajo para listado'!$BC$155:$CB$1048576,MATCH($A1038,'Hoja de Trabajo para listado'!$BC$155:$BC$1048576,0),MATCH((CUADRO!O$4&amp;$E1038),'Hoja de Trabajo para listado'!$BC$151:$CB$151,0)),0)+IFERROR(INDEX('Hoja de Trabajo para listado'!$DE$153:$DG$274,MATCH($A1038,'Hoja de Trabajo para listado'!$DE$153:$DE$1048576,0),MATCH((CUADRO!O$4&amp;$E1038),'Hoja de Trabajo para listado'!$DE$151:$DG$151,0)),0)+IFERROR(INDEX('Hoja de Trabajo para listado'!$CD$155:$DC$1048576,MATCH($A1038,'Hoja de Trabajo para listado'!$CD$155:$CD$1048576,0),MATCH((CUADRO!O$4&amp;$E1038),'Hoja de Trabajo para listado'!$CD$151:$DC$151,0)),0)</f>
        <v>0</v>
      </c>
      <c r="P1038" s="241">
        <f ca="1">+IFERROR(INDEX('Hoja de Trabajo para listado'!$A$155:$Z$1048576,MATCH($A1038,'Hoja de Trabajo para listado'!$A$155:$A$1048576,0),MATCH((CUADRO!P$4&amp;$E1038),'Hoja de Trabajo para listado'!$A$151:$Z$151,0)),0)+IFERROR(INDEX('Hoja de Trabajo para listado'!$AB$155:$BA$1048576,MATCH($A1038,'Hoja de Trabajo para listado'!$AB$155:$AB$1048576,0),MATCH((CUADRO!P$4&amp;$E1038),'Hoja de Trabajo para listado'!$AB$151:$BA$151,0)),0)+IFERROR(INDEX('Hoja de Trabajo para listado'!$BC$155:$CB$1048576,MATCH($A1038,'Hoja de Trabajo para listado'!$BC$155:$BC$1048576,0),MATCH((CUADRO!P$4&amp;$E1038),'Hoja de Trabajo para listado'!$BC$151:$CB$151,0)),0)+IFERROR(INDEX('Hoja de Trabajo para listado'!$DE$153:$DG$274,MATCH($A1038,'Hoja de Trabajo para listado'!$DE$153:$DE$1048576,0),MATCH((CUADRO!P$4&amp;$E1038),'Hoja de Trabajo para listado'!$DE$151:$DG$151,0)),0)+IFERROR(INDEX('Hoja de Trabajo para listado'!$CD$155:$DC$1048576,MATCH($A1038,'Hoja de Trabajo para listado'!$CD$155:$CD$1048576,0),MATCH((CUADRO!P$4&amp;$E1038),'Hoja de Trabajo para listado'!$CD$151:$DC$151,0)),0)</f>
        <v>0</v>
      </c>
      <c r="Q1038" s="241">
        <f ca="1">+IFERROR(INDEX('Hoja de Trabajo para listado'!$A$155:$Z$1048576,MATCH($A1038,'Hoja de Trabajo para listado'!$A$155:$A$1048576,0),MATCH((CUADRO!Q$4&amp;$E1038),'Hoja de Trabajo para listado'!$A$151:$Z$151,0)),0)+IFERROR(INDEX('Hoja de Trabajo para listado'!$AB$155:$BA$1048576,MATCH($A1038,'Hoja de Trabajo para listado'!$AB$155:$AB$1048576,0),MATCH((CUADRO!Q$4&amp;$E1038),'Hoja de Trabajo para listado'!$AB$151:$BA$151,0)),0)+IFERROR(INDEX('Hoja de Trabajo para listado'!$BC$155:$CB$1048576,MATCH($A1038,'Hoja de Trabajo para listado'!$BC$155:$BC$1048576,0),MATCH((CUADRO!Q$4&amp;$E1038),'Hoja de Trabajo para listado'!$BC$151:$CB$151,0)),0)+IFERROR(INDEX('Hoja de Trabajo para listado'!$DE$153:$DG$274,MATCH($A1038,'Hoja de Trabajo para listado'!$DE$153:$DE$1048576,0),MATCH((CUADRO!Q$4&amp;$E1038),'Hoja de Trabajo para listado'!$DE$151:$DG$151,0)),0)+IFERROR(INDEX('Hoja de Trabajo para listado'!$CD$155:$DC$1048576,MATCH($A1038,'Hoja de Trabajo para listado'!$CD$155:$CD$1048576,0),MATCH((CUADRO!Q$4&amp;$E1038),'Hoja de Trabajo para listado'!$CD$151:$DC$151,0)),0)</f>
        <v>0</v>
      </c>
      <c r="R1038" s="241">
        <f t="shared" ca="1" si="32"/>
        <v>0</v>
      </c>
      <c r="S1038" s="247">
        <f ca="1">+R1037+R1038</f>
        <v>0</v>
      </c>
      <c r="T1038" s="241">
        <f ca="1">+S1038</f>
        <v>0</v>
      </c>
      <c r="U1038" s="240">
        <f t="shared" si="33"/>
        <v>2</v>
      </c>
    </row>
    <row r="1039" spans="1:21" customFormat="1" ht="27" hidden="1" customHeight="1">
      <c r="A1039" s="32">
        <v>1752</v>
      </c>
      <c r="B1039" s="381">
        <f>+A1039</f>
        <v>1752</v>
      </c>
      <c r="C1039" s="245" t="str">
        <f>+VLOOKUP(A1039,bd_lista!$A$3:$C$592,3,FALSE)</f>
        <v>Gobierno Autónomo Municipal de San Juan</v>
      </c>
      <c r="D1039" s="383" t="str">
        <f>+C1039</f>
        <v>Gobierno Autónomo Municipal de San Juan</v>
      </c>
      <c r="E1039" s="240" t="s">
        <v>683</v>
      </c>
      <c r="F1039" s="241">
        <f ca="1">+IFERROR(INDEX('Hoja de Trabajo para listado'!$A$155:$Z$1048576,MATCH($A1039,'Hoja de Trabajo para listado'!$A$155:$A$1048576,0),MATCH((CUADRO!F$4&amp;$E1039),'Hoja de Trabajo para listado'!$A$151:$Z$151,0)),0)+IFERROR(INDEX('Hoja de Trabajo para listado'!$AB$155:$BA$1048576,MATCH($A1039,'Hoja de Trabajo para listado'!$AB$155:$AB$1048576,0),MATCH((CUADRO!F$4&amp;$E1039),'Hoja de Trabajo para listado'!$AB$151:$BA$151,0)),0)+IFERROR(INDEX('Hoja de Trabajo para listado'!$BC$155:$CB$1048576,MATCH($A1039,'Hoja de Trabajo para listado'!$BC$155:$BC$1048576,0),MATCH((CUADRO!F$4&amp;$E1039),'Hoja de Trabajo para listado'!$BC$151:$CB$151,0)),0)+IFERROR(INDEX('Hoja de Trabajo para listado'!$DE$153:$DG$274,MATCH($A1039,'Hoja de Trabajo para listado'!$DE$153:$DE$1048576,0),MATCH((CUADRO!F$4&amp;$E1039),'Hoja de Trabajo para listado'!$DE$151:$DG$151,0)),0)+IFERROR(INDEX('Hoja de Trabajo para listado'!$CD$155:$DC$1048576,MATCH($A1039,'Hoja de Trabajo para listado'!$CD$155:$CD$1048576,0),MATCH((CUADRO!F$4&amp;$E1039),'Hoja de Trabajo para listado'!$CD$151:$DC$151,0)),0)</f>
        <v>0</v>
      </c>
      <c r="G1039" s="241">
        <f ca="1">+IFERROR(INDEX('Hoja de Trabajo para listado'!$A$155:$Z$1048576,MATCH($A1039,'Hoja de Trabajo para listado'!$A$155:$A$1048576,0),MATCH((CUADRO!G$4&amp;$E1039),'Hoja de Trabajo para listado'!$A$151:$Z$151,0)),0)+IFERROR(INDEX('Hoja de Trabajo para listado'!$AB$155:$BA$1048576,MATCH($A1039,'Hoja de Trabajo para listado'!$AB$155:$AB$1048576,0),MATCH((CUADRO!G$4&amp;$E1039),'Hoja de Trabajo para listado'!$AB$151:$BA$151,0)),0)+IFERROR(INDEX('Hoja de Trabajo para listado'!$BC$155:$CB$1048576,MATCH($A1039,'Hoja de Trabajo para listado'!$BC$155:$BC$1048576,0),MATCH((CUADRO!G$4&amp;$E1039),'Hoja de Trabajo para listado'!$BC$151:$CB$151,0)),0)+IFERROR(INDEX('Hoja de Trabajo para listado'!$DE$153:$DG$274,MATCH($A1039,'Hoja de Trabajo para listado'!$DE$153:$DE$1048576,0),MATCH((CUADRO!G$4&amp;$E1039),'Hoja de Trabajo para listado'!$DE$151:$DG$151,0)),0)+IFERROR(INDEX('Hoja de Trabajo para listado'!$CD$155:$DC$1048576,MATCH($A1039,'Hoja de Trabajo para listado'!$CD$155:$CD$1048576,0),MATCH((CUADRO!G$4&amp;$E1039),'Hoja de Trabajo para listado'!$CD$151:$DC$151,0)),0)</f>
        <v>0</v>
      </c>
      <c r="H1039" s="241">
        <f ca="1">+IFERROR(INDEX('Hoja de Trabajo para listado'!$A$155:$Z$1048576,MATCH($A1039,'Hoja de Trabajo para listado'!$A$155:$A$1048576,0),MATCH((CUADRO!H$4&amp;$E1039),'Hoja de Trabajo para listado'!$A$151:$Z$151,0)),0)+IFERROR(INDEX('Hoja de Trabajo para listado'!$AB$155:$BA$1048576,MATCH($A1039,'Hoja de Trabajo para listado'!$AB$155:$AB$1048576,0),MATCH((CUADRO!H$4&amp;$E1039),'Hoja de Trabajo para listado'!$AB$151:$BA$151,0)),0)+IFERROR(INDEX('Hoja de Trabajo para listado'!$BC$155:$CB$1048576,MATCH($A1039,'Hoja de Trabajo para listado'!$BC$155:$BC$1048576,0),MATCH((CUADRO!H$4&amp;$E1039),'Hoja de Trabajo para listado'!$BC$151:$CB$151,0)),0)+IFERROR(INDEX('Hoja de Trabajo para listado'!$DE$153:$DG$274,MATCH($A1039,'Hoja de Trabajo para listado'!$DE$153:$DE$1048576,0),MATCH((CUADRO!H$4&amp;$E1039),'Hoja de Trabajo para listado'!$DE$151:$DG$151,0)),0)+IFERROR(INDEX('Hoja de Trabajo para listado'!$CD$155:$DC$1048576,MATCH($A1039,'Hoja de Trabajo para listado'!$CD$155:$CD$1048576,0),MATCH((CUADRO!H$4&amp;$E1039),'Hoja de Trabajo para listado'!$CD$151:$DC$151,0)),0)</f>
        <v>0</v>
      </c>
      <c r="I1039" s="241">
        <f ca="1">+IFERROR(INDEX('Hoja de Trabajo para listado'!$A$155:$Z$1048576,MATCH($A1039,'Hoja de Trabajo para listado'!$A$155:$A$1048576,0),MATCH((CUADRO!I$4&amp;$E1039),'Hoja de Trabajo para listado'!$A$151:$Z$151,0)),0)+IFERROR(INDEX('Hoja de Trabajo para listado'!$AB$155:$BA$1048576,MATCH($A1039,'Hoja de Trabajo para listado'!$AB$155:$AB$1048576,0),MATCH((CUADRO!I$4&amp;$E1039),'Hoja de Trabajo para listado'!$AB$151:$BA$151,0)),0)+IFERROR(INDEX('Hoja de Trabajo para listado'!$BC$155:$CB$1048576,MATCH($A1039,'Hoja de Trabajo para listado'!$BC$155:$BC$1048576,0),MATCH((CUADRO!I$4&amp;$E1039),'Hoja de Trabajo para listado'!$BC$151:$CB$151,0)),0)+IFERROR(INDEX('Hoja de Trabajo para listado'!$DE$153:$DG$274,MATCH($A1039,'Hoja de Trabajo para listado'!$DE$153:$DE$1048576,0),MATCH((CUADRO!I$4&amp;$E1039),'Hoja de Trabajo para listado'!$DE$151:$DG$151,0)),0)+IFERROR(INDEX('Hoja de Trabajo para listado'!$CD$155:$DC$1048576,MATCH($A1039,'Hoja de Trabajo para listado'!$CD$155:$CD$1048576,0),MATCH((CUADRO!I$4&amp;$E1039),'Hoja de Trabajo para listado'!$CD$151:$DC$151,0)),0)</f>
        <v>0</v>
      </c>
      <c r="J1039" s="241">
        <f ca="1">+IFERROR(INDEX('Hoja de Trabajo para listado'!$A$155:$Z$1048576,MATCH($A1039,'Hoja de Trabajo para listado'!$A$155:$A$1048576,0),MATCH((CUADRO!J$4&amp;$E1039),'Hoja de Trabajo para listado'!$A$151:$Z$151,0)),0)+IFERROR(INDEX('Hoja de Trabajo para listado'!$AB$155:$BA$1048576,MATCH($A1039,'Hoja de Trabajo para listado'!$AB$155:$AB$1048576,0),MATCH((CUADRO!J$4&amp;$E1039),'Hoja de Trabajo para listado'!$AB$151:$BA$151,0)),0)+IFERROR(INDEX('Hoja de Trabajo para listado'!$BC$155:$CB$1048576,MATCH($A1039,'Hoja de Trabajo para listado'!$BC$155:$BC$1048576,0),MATCH((CUADRO!J$4&amp;$E1039),'Hoja de Trabajo para listado'!$BC$151:$CB$151,0)),0)+IFERROR(INDEX('Hoja de Trabajo para listado'!$DE$153:$DG$274,MATCH($A1039,'Hoja de Trabajo para listado'!$DE$153:$DE$1048576,0),MATCH((CUADRO!J$4&amp;$E1039),'Hoja de Trabajo para listado'!$DE$151:$DG$151,0)),0)+IFERROR(INDEX('Hoja de Trabajo para listado'!$CD$155:$DC$1048576,MATCH($A1039,'Hoja de Trabajo para listado'!$CD$155:$CD$1048576,0),MATCH((CUADRO!J$4&amp;$E1039),'Hoja de Trabajo para listado'!$CD$151:$DC$151,0)),0)</f>
        <v>0</v>
      </c>
      <c r="K1039" s="241">
        <f ca="1">+IFERROR(INDEX('Hoja de Trabajo para listado'!$A$155:$Z$1048576,MATCH($A1039,'Hoja de Trabajo para listado'!$A$155:$A$1048576,0),MATCH((CUADRO!K$4&amp;$E1039),'Hoja de Trabajo para listado'!$A$151:$Z$151,0)),0)+IFERROR(INDEX('Hoja de Trabajo para listado'!$AB$155:$BA$1048576,MATCH($A1039,'Hoja de Trabajo para listado'!$AB$155:$AB$1048576,0),MATCH((CUADRO!K$4&amp;$E1039),'Hoja de Trabajo para listado'!$AB$151:$BA$151,0)),0)+IFERROR(INDEX('Hoja de Trabajo para listado'!$BC$155:$CB$1048576,MATCH($A1039,'Hoja de Trabajo para listado'!$BC$155:$BC$1048576,0),MATCH((CUADRO!K$4&amp;$E1039),'Hoja de Trabajo para listado'!$BC$151:$CB$151,0)),0)+IFERROR(INDEX('Hoja de Trabajo para listado'!$DE$153:$DG$274,MATCH($A1039,'Hoja de Trabajo para listado'!$DE$153:$DE$1048576,0),MATCH((CUADRO!K$4&amp;$E1039),'Hoja de Trabajo para listado'!$DE$151:$DG$151,0)),0)+IFERROR(INDEX('Hoja de Trabajo para listado'!$CD$155:$DC$1048576,MATCH($A1039,'Hoja de Trabajo para listado'!$CD$155:$CD$1048576,0),MATCH((CUADRO!K$4&amp;$E1039),'Hoja de Trabajo para listado'!$CD$151:$DC$151,0)),0)</f>
        <v>0</v>
      </c>
      <c r="L1039" s="241">
        <f ca="1">+IFERROR(INDEX('Hoja de Trabajo para listado'!$A$155:$Z$1048576,MATCH($A1039,'Hoja de Trabajo para listado'!$A$155:$A$1048576,0),MATCH((CUADRO!L$4&amp;$E1039),'Hoja de Trabajo para listado'!$A$151:$Z$151,0)),0)+IFERROR(INDEX('Hoja de Trabajo para listado'!$AB$155:$BA$1048576,MATCH($A1039,'Hoja de Trabajo para listado'!$AB$155:$AB$1048576,0),MATCH((CUADRO!L$4&amp;$E1039),'Hoja de Trabajo para listado'!$AB$151:$BA$151,0)),0)+IFERROR(INDEX('Hoja de Trabajo para listado'!$BC$155:$CB$1048576,MATCH($A1039,'Hoja de Trabajo para listado'!$BC$155:$BC$1048576,0),MATCH((CUADRO!L$4&amp;$E1039),'Hoja de Trabajo para listado'!$BC$151:$CB$151,0)),0)+IFERROR(INDEX('Hoja de Trabajo para listado'!$DE$153:$DG$274,MATCH($A1039,'Hoja de Trabajo para listado'!$DE$153:$DE$1048576,0),MATCH((CUADRO!L$4&amp;$E1039),'Hoja de Trabajo para listado'!$DE$151:$DG$151,0)),0)+IFERROR(INDEX('Hoja de Trabajo para listado'!$CD$155:$DC$1048576,MATCH($A1039,'Hoja de Trabajo para listado'!$CD$155:$CD$1048576,0),MATCH((CUADRO!L$4&amp;$E1039),'Hoja de Trabajo para listado'!$CD$151:$DC$151,0)),0)</f>
        <v>0</v>
      </c>
      <c r="M1039" s="241">
        <f ca="1">+IFERROR(INDEX('Hoja de Trabajo para listado'!$A$155:$Z$1048576,MATCH($A1039,'Hoja de Trabajo para listado'!$A$155:$A$1048576,0),MATCH((CUADRO!M$4&amp;$E1039),'Hoja de Trabajo para listado'!$A$151:$Z$151,0)),0)+IFERROR(INDEX('Hoja de Trabajo para listado'!$AB$155:$BA$1048576,MATCH($A1039,'Hoja de Trabajo para listado'!$AB$155:$AB$1048576,0),MATCH((CUADRO!M$4&amp;$E1039),'Hoja de Trabajo para listado'!$AB$151:$BA$151,0)),0)+IFERROR(INDEX('Hoja de Trabajo para listado'!$BC$155:$CB$1048576,MATCH($A1039,'Hoja de Trabajo para listado'!$BC$155:$BC$1048576,0),MATCH((CUADRO!M$4&amp;$E1039),'Hoja de Trabajo para listado'!$BC$151:$CB$151,0)),0)+IFERROR(INDEX('Hoja de Trabajo para listado'!$DE$153:$DG$274,MATCH($A1039,'Hoja de Trabajo para listado'!$DE$153:$DE$1048576,0),MATCH((CUADRO!M$4&amp;$E1039),'Hoja de Trabajo para listado'!$DE$151:$DG$151,0)),0)+IFERROR(INDEX('Hoja de Trabajo para listado'!$CD$155:$DC$1048576,MATCH($A1039,'Hoja de Trabajo para listado'!$CD$155:$CD$1048576,0),MATCH((CUADRO!M$4&amp;$E1039),'Hoja de Trabajo para listado'!$CD$151:$DC$151,0)),0)</f>
        <v>0</v>
      </c>
      <c r="N1039" s="241">
        <f ca="1">+IFERROR(INDEX('Hoja de Trabajo para listado'!$A$155:$Z$1048576,MATCH($A1039,'Hoja de Trabajo para listado'!$A$155:$A$1048576,0),MATCH((CUADRO!N$4&amp;$E1039),'Hoja de Trabajo para listado'!$A$151:$Z$151,0)),0)+IFERROR(INDEX('Hoja de Trabajo para listado'!$AB$155:$BA$1048576,MATCH($A1039,'Hoja de Trabajo para listado'!$AB$155:$AB$1048576,0),MATCH((CUADRO!N$4&amp;$E1039),'Hoja de Trabajo para listado'!$AB$151:$BA$151,0)),0)+IFERROR(INDEX('Hoja de Trabajo para listado'!$BC$155:$CB$1048576,MATCH($A1039,'Hoja de Trabajo para listado'!$BC$155:$BC$1048576,0),MATCH((CUADRO!N$4&amp;$E1039),'Hoja de Trabajo para listado'!$BC$151:$CB$151,0)),0)+IFERROR(INDEX('Hoja de Trabajo para listado'!$DE$153:$DG$274,MATCH($A1039,'Hoja de Trabajo para listado'!$DE$153:$DE$1048576,0),MATCH((CUADRO!N$4&amp;$E1039),'Hoja de Trabajo para listado'!$DE$151:$DG$151,0)),0)+IFERROR(INDEX('Hoja de Trabajo para listado'!$CD$155:$DC$1048576,MATCH($A1039,'Hoja de Trabajo para listado'!$CD$155:$CD$1048576,0),MATCH((CUADRO!N$4&amp;$E1039),'Hoja de Trabajo para listado'!$CD$151:$DC$151,0)),0)</f>
        <v>0</v>
      </c>
      <c r="O1039" s="241">
        <f ca="1">+IFERROR(INDEX('Hoja de Trabajo para listado'!$A$155:$Z$1048576,MATCH($A1039,'Hoja de Trabajo para listado'!$A$155:$A$1048576,0),MATCH((CUADRO!O$4&amp;$E1039),'Hoja de Trabajo para listado'!$A$151:$Z$151,0)),0)+IFERROR(INDEX('Hoja de Trabajo para listado'!$AB$155:$BA$1048576,MATCH($A1039,'Hoja de Trabajo para listado'!$AB$155:$AB$1048576,0),MATCH((CUADRO!O$4&amp;$E1039),'Hoja de Trabajo para listado'!$AB$151:$BA$151,0)),0)+IFERROR(INDEX('Hoja de Trabajo para listado'!$BC$155:$CB$1048576,MATCH($A1039,'Hoja de Trabajo para listado'!$BC$155:$BC$1048576,0),MATCH((CUADRO!O$4&amp;$E1039),'Hoja de Trabajo para listado'!$BC$151:$CB$151,0)),0)+IFERROR(INDEX('Hoja de Trabajo para listado'!$DE$153:$DG$274,MATCH($A1039,'Hoja de Trabajo para listado'!$DE$153:$DE$1048576,0),MATCH((CUADRO!O$4&amp;$E1039),'Hoja de Trabajo para listado'!$DE$151:$DG$151,0)),0)+IFERROR(INDEX('Hoja de Trabajo para listado'!$CD$155:$DC$1048576,MATCH($A1039,'Hoja de Trabajo para listado'!$CD$155:$CD$1048576,0),MATCH((CUADRO!O$4&amp;$E1039),'Hoja de Trabajo para listado'!$CD$151:$DC$151,0)),0)</f>
        <v>0</v>
      </c>
      <c r="P1039" s="241">
        <f ca="1">+IFERROR(INDEX('Hoja de Trabajo para listado'!$A$155:$Z$1048576,MATCH($A1039,'Hoja de Trabajo para listado'!$A$155:$A$1048576,0),MATCH((CUADRO!P$4&amp;$E1039),'Hoja de Trabajo para listado'!$A$151:$Z$151,0)),0)+IFERROR(INDEX('Hoja de Trabajo para listado'!$AB$155:$BA$1048576,MATCH($A1039,'Hoja de Trabajo para listado'!$AB$155:$AB$1048576,0),MATCH((CUADRO!P$4&amp;$E1039),'Hoja de Trabajo para listado'!$AB$151:$BA$151,0)),0)+IFERROR(INDEX('Hoja de Trabajo para listado'!$BC$155:$CB$1048576,MATCH($A1039,'Hoja de Trabajo para listado'!$BC$155:$BC$1048576,0),MATCH((CUADRO!P$4&amp;$E1039),'Hoja de Trabajo para listado'!$BC$151:$CB$151,0)),0)+IFERROR(INDEX('Hoja de Trabajo para listado'!$DE$153:$DG$274,MATCH($A1039,'Hoja de Trabajo para listado'!$DE$153:$DE$1048576,0),MATCH((CUADRO!P$4&amp;$E1039),'Hoja de Trabajo para listado'!$DE$151:$DG$151,0)),0)+IFERROR(INDEX('Hoja de Trabajo para listado'!$CD$155:$DC$1048576,MATCH($A1039,'Hoja de Trabajo para listado'!$CD$155:$CD$1048576,0),MATCH((CUADRO!P$4&amp;$E1039),'Hoja de Trabajo para listado'!$CD$151:$DC$151,0)),0)</f>
        <v>0</v>
      </c>
      <c r="Q1039" s="241">
        <f ca="1">+IFERROR(INDEX('Hoja de Trabajo para listado'!$A$155:$Z$1048576,MATCH($A1039,'Hoja de Trabajo para listado'!$A$155:$A$1048576,0),MATCH((CUADRO!Q$4&amp;$E1039),'Hoja de Trabajo para listado'!$A$151:$Z$151,0)),0)+IFERROR(INDEX('Hoja de Trabajo para listado'!$AB$155:$BA$1048576,MATCH($A1039,'Hoja de Trabajo para listado'!$AB$155:$AB$1048576,0),MATCH((CUADRO!Q$4&amp;$E1039),'Hoja de Trabajo para listado'!$AB$151:$BA$151,0)),0)+IFERROR(INDEX('Hoja de Trabajo para listado'!$BC$155:$CB$1048576,MATCH($A1039,'Hoja de Trabajo para listado'!$BC$155:$BC$1048576,0),MATCH((CUADRO!Q$4&amp;$E1039),'Hoja de Trabajo para listado'!$BC$151:$CB$151,0)),0)+IFERROR(INDEX('Hoja de Trabajo para listado'!$DE$153:$DG$274,MATCH($A1039,'Hoja de Trabajo para listado'!$DE$153:$DE$1048576,0),MATCH((CUADRO!Q$4&amp;$E1039),'Hoja de Trabajo para listado'!$DE$151:$DG$151,0)),0)+IFERROR(INDEX('Hoja de Trabajo para listado'!$CD$155:$DC$1048576,MATCH($A1039,'Hoja de Trabajo para listado'!$CD$155:$CD$1048576,0),MATCH((CUADRO!Q$4&amp;$E1039),'Hoja de Trabajo para listado'!$CD$151:$DC$151,0)),0)</f>
        <v>0</v>
      </c>
      <c r="R1039" s="241">
        <f t="shared" ca="1" si="32"/>
        <v>0</v>
      </c>
      <c r="S1039" s="247"/>
      <c r="T1039" s="241">
        <f ca="1">+T1040</f>
        <v>0</v>
      </c>
      <c r="U1039" s="240">
        <f t="shared" si="33"/>
        <v>1</v>
      </c>
    </row>
    <row r="1040" spans="1:21" customFormat="1" ht="27" hidden="1" customHeight="1">
      <c r="A1040" s="32">
        <v>1752</v>
      </c>
      <c r="B1040" s="382"/>
      <c r="C1040" s="245" t="str">
        <f>+VLOOKUP(A1040,bd_lista!$A$3:$C$592,3,FALSE)</f>
        <v>Gobierno Autónomo Municipal de San Juan</v>
      </c>
      <c r="D1040" s="384"/>
      <c r="E1040" s="242" t="s">
        <v>684</v>
      </c>
      <c r="F1040" s="241">
        <f ca="1">+IFERROR(INDEX('Hoja de Trabajo para listado'!$A$155:$Z$1048576,MATCH($A1040,'Hoja de Trabajo para listado'!$A$155:$A$1048576,0),MATCH((CUADRO!F$4&amp;$E1040),'Hoja de Trabajo para listado'!$A$151:$Z$151,0)),0)+IFERROR(INDEX('Hoja de Trabajo para listado'!$AB$155:$BA$1048576,MATCH($A1040,'Hoja de Trabajo para listado'!$AB$155:$AB$1048576,0),MATCH((CUADRO!F$4&amp;$E1040),'Hoja de Trabajo para listado'!$AB$151:$BA$151,0)),0)+IFERROR(INDEX('Hoja de Trabajo para listado'!$BC$155:$CB$1048576,MATCH($A1040,'Hoja de Trabajo para listado'!$BC$155:$BC$1048576,0),MATCH((CUADRO!F$4&amp;$E1040),'Hoja de Trabajo para listado'!$BC$151:$CB$151,0)),0)+IFERROR(INDEX('Hoja de Trabajo para listado'!$DE$153:$DG$274,MATCH($A1040,'Hoja de Trabajo para listado'!$DE$153:$DE$1048576,0),MATCH((CUADRO!F$4&amp;$E1040),'Hoja de Trabajo para listado'!$DE$151:$DG$151,0)),0)+IFERROR(INDEX('Hoja de Trabajo para listado'!$CD$155:$DC$1048576,MATCH($A1040,'Hoja de Trabajo para listado'!$CD$155:$CD$1048576,0),MATCH((CUADRO!F$4&amp;$E1040),'Hoja de Trabajo para listado'!$CD$151:$DC$151,0)),0)</f>
        <v>0</v>
      </c>
      <c r="G1040" s="241">
        <f ca="1">+IFERROR(INDEX('Hoja de Trabajo para listado'!$A$155:$Z$1048576,MATCH($A1040,'Hoja de Trabajo para listado'!$A$155:$A$1048576,0),MATCH((CUADRO!G$4&amp;$E1040),'Hoja de Trabajo para listado'!$A$151:$Z$151,0)),0)+IFERROR(INDEX('Hoja de Trabajo para listado'!$AB$155:$BA$1048576,MATCH($A1040,'Hoja de Trabajo para listado'!$AB$155:$AB$1048576,0),MATCH((CUADRO!G$4&amp;$E1040),'Hoja de Trabajo para listado'!$AB$151:$BA$151,0)),0)+IFERROR(INDEX('Hoja de Trabajo para listado'!$BC$155:$CB$1048576,MATCH($A1040,'Hoja de Trabajo para listado'!$BC$155:$BC$1048576,0),MATCH((CUADRO!G$4&amp;$E1040),'Hoja de Trabajo para listado'!$BC$151:$CB$151,0)),0)+IFERROR(INDEX('Hoja de Trabajo para listado'!$DE$153:$DG$274,MATCH($A1040,'Hoja de Trabajo para listado'!$DE$153:$DE$1048576,0),MATCH((CUADRO!G$4&amp;$E1040),'Hoja de Trabajo para listado'!$DE$151:$DG$151,0)),0)+IFERROR(INDEX('Hoja de Trabajo para listado'!$CD$155:$DC$1048576,MATCH($A1040,'Hoja de Trabajo para listado'!$CD$155:$CD$1048576,0),MATCH((CUADRO!G$4&amp;$E1040),'Hoja de Trabajo para listado'!$CD$151:$DC$151,0)),0)</f>
        <v>0</v>
      </c>
      <c r="H1040" s="241">
        <f ca="1">+IFERROR(INDEX('Hoja de Trabajo para listado'!$A$155:$Z$1048576,MATCH($A1040,'Hoja de Trabajo para listado'!$A$155:$A$1048576,0),MATCH((CUADRO!H$4&amp;$E1040),'Hoja de Trabajo para listado'!$A$151:$Z$151,0)),0)+IFERROR(INDEX('Hoja de Trabajo para listado'!$AB$155:$BA$1048576,MATCH($A1040,'Hoja de Trabajo para listado'!$AB$155:$AB$1048576,0),MATCH((CUADRO!H$4&amp;$E1040),'Hoja de Trabajo para listado'!$AB$151:$BA$151,0)),0)+IFERROR(INDEX('Hoja de Trabajo para listado'!$BC$155:$CB$1048576,MATCH($A1040,'Hoja de Trabajo para listado'!$BC$155:$BC$1048576,0),MATCH((CUADRO!H$4&amp;$E1040),'Hoja de Trabajo para listado'!$BC$151:$CB$151,0)),0)+IFERROR(INDEX('Hoja de Trabajo para listado'!$DE$153:$DG$274,MATCH($A1040,'Hoja de Trabajo para listado'!$DE$153:$DE$1048576,0),MATCH((CUADRO!H$4&amp;$E1040),'Hoja de Trabajo para listado'!$DE$151:$DG$151,0)),0)+IFERROR(INDEX('Hoja de Trabajo para listado'!$CD$155:$DC$1048576,MATCH($A1040,'Hoja de Trabajo para listado'!$CD$155:$CD$1048576,0),MATCH((CUADRO!H$4&amp;$E1040),'Hoja de Trabajo para listado'!$CD$151:$DC$151,0)),0)</f>
        <v>0</v>
      </c>
      <c r="I1040" s="241">
        <f ca="1">+IFERROR(INDEX('Hoja de Trabajo para listado'!$A$155:$Z$1048576,MATCH($A1040,'Hoja de Trabajo para listado'!$A$155:$A$1048576,0),MATCH((CUADRO!I$4&amp;$E1040),'Hoja de Trabajo para listado'!$A$151:$Z$151,0)),0)+IFERROR(INDEX('Hoja de Trabajo para listado'!$AB$155:$BA$1048576,MATCH($A1040,'Hoja de Trabajo para listado'!$AB$155:$AB$1048576,0),MATCH((CUADRO!I$4&amp;$E1040),'Hoja de Trabajo para listado'!$AB$151:$BA$151,0)),0)+IFERROR(INDEX('Hoja de Trabajo para listado'!$BC$155:$CB$1048576,MATCH($A1040,'Hoja de Trabajo para listado'!$BC$155:$BC$1048576,0),MATCH((CUADRO!I$4&amp;$E1040),'Hoja de Trabajo para listado'!$BC$151:$CB$151,0)),0)+IFERROR(INDEX('Hoja de Trabajo para listado'!$DE$153:$DG$274,MATCH($A1040,'Hoja de Trabajo para listado'!$DE$153:$DE$1048576,0),MATCH((CUADRO!I$4&amp;$E1040),'Hoja de Trabajo para listado'!$DE$151:$DG$151,0)),0)+IFERROR(INDEX('Hoja de Trabajo para listado'!$CD$155:$DC$1048576,MATCH($A1040,'Hoja de Trabajo para listado'!$CD$155:$CD$1048576,0),MATCH((CUADRO!I$4&amp;$E1040),'Hoja de Trabajo para listado'!$CD$151:$DC$151,0)),0)</f>
        <v>0</v>
      </c>
      <c r="J1040" s="241">
        <f ca="1">+IFERROR(INDEX('Hoja de Trabajo para listado'!$A$155:$Z$1048576,MATCH($A1040,'Hoja de Trabajo para listado'!$A$155:$A$1048576,0),MATCH((CUADRO!J$4&amp;$E1040),'Hoja de Trabajo para listado'!$A$151:$Z$151,0)),0)+IFERROR(INDEX('Hoja de Trabajo para listado'!$AB$155:$BA$1048576,MATCH($A1040,'Hoja de Trabajo para listado'!$AB$155:$AB$1048576,0),MATCH((CUADRO!J$4&amp;$E1040),'Hoja de Trabajo para listado'!$AB$151:$BA$151,0)),0)+IFERROR(INDEX('Hoja de Trabajo para listado'!$BC$155:$CB$1048576,MATCH($A1040,'Hoja de Trabajo para listado'!$BC$155:$BC$1048576,0),MATCH((CUADRO!J$4&amp;$E1040),'Hoja de Trabajo para listado'!$BC$151:$CB$151,0)),0)+IFERROR(INDEX('Hoja de Trabajo para listado'!$DE$153:$DG$274,MATCH($A1040,'Hoja de Trabajo para listado'!$DE$153:$DE$1048576,0),MATCH((CUADRO!J$4&amp;$E1040),'Hoja de Trabajo para listado'!$DE$151:$DG$151,0)),0)+IFERROR(INDEX('Hoja de Trabajo para listado'!$CD$155:$DC$1048576,MATCH($A1040,'Hoja de Trabajo para listado'!$CD$155:$CD$1048576,0),MATCH((CUADRO!J$4&amp;$E1040),'Hoja de Trabajo para listado'!$CD$151:$DC$151,0)),0)</f>
        <v>0</v>
      </c>
      <c r="K1040" s="241">
        <f ca="1">+IFERROR(INDEX('Hoja de Trabajo para listado'!$A$155:$Z$1048576,MATCH($A1040,'Hoja de Trabajo para listado'!$A$155:$A$1048576,0),MATCH((CUADRO!K$4&amp;$E1040),'Hoja de Trabajo para listado'!$A$151:$Z$151,0)),0)+IFERROR(INDEX('Hoja de Trabajo para listado'!$AB$155:$BA$1048576,MATCH($A1040,'Hoja de Trabajo para listado'!$AB$155:$AB$1048576,0),MATCH((CUADRO!K$4&amp;$E1040),'Hoja de Trabajo para listado'!$AB$151:$BA$151,0)),0)+IFERROR(INDEX('Hoja de Trabajo para listado'!$BC$155:$CB$1048576,MATCH($A1040,'Hoja de Trabajo para listado'!$BC$155:$BC$1048576,0),MATCH((CUADRO!K$4&amp;$E1040),'Hoja de Trabajo para listado'!$BC$151:$CB$151,0)),0)+IFERROR(INDEX('Hoja de Trabajo para listado'!$DE$153:$DG$274,MATCH($A1040,'Hoja de Trabajo para listado'!$DE$153:$DE$1048576,0),MATCH((CUADRO!K$4&amp;$E1040),'Hoja de Trabajo para listado'!$DE$151:$DG$151,0)),0)+IFERROR(INDEX('Hoja de Trabajo para listado'!$CD$155:$DC$1048576,MATCH($A1040,'Hoja de Trabajo para listado'!$CD$155:$CD$1048576,0),MATCH((CUADRO!K$4&amp;$E1040),'Hoja de Trabajo para listado'!$CD$151:$DC$151,0)),0)</f>
        <v>0</v>
      </c>
      <c r="L1040" s="241">
        <f ca="1">+IFERROR(INDEX('Hoja de Trabajo para listado'!$A$155:$Z$1048576,MATCH($A1040,'Hoja de Trabajo para listado'!$A$155:$A$1048576,0),MATCH((CUADRO!L$4&amp;$E1040),'Hoja de Trabajo para listado'!$A$151:$Z$151,0)),0)+IFERROR(INDEX('Hoja de Trabajo para listado'!$AB$155:$BA$1048576,MATCH($A1040,'Hoja de Trabajo para listado'!$AB$155:$AB$1048576,0),MATCH((CUADRO!L$4&amp;$E1040),'Hoja de Trabajo para listado'!$AB$151:$BA$151,0)),0)+IFERROR(INDEX('Hoja de Trabajo para listado'!$BC$155:$CB$1048576,MATCH($A1040,'Hoja de Trabajo para listado'!$BC$155:$BC$1048576,0),MATCH((CUADRO!L$4&amp;$E1040),'Hoja de Trabajo para listado'!$BC$151:$CB$151,0)),0)+IFERROR(INDEX('Hoja de Trabajo para listado'!$DE$153:$DG$274,MATCH($A1040,'Hoja de Trabajo para listado'!$DE$153:$DE$1048576,0),MATCH((CUADRO!L$4&amp;$E1040),'Hoja de Trabajo para listado'!$DE$151:$DG$151,0)),0)+IFERROR(INDEX('Hoja de Trabajo para listado'!$CD$155:$DC$1048576,MATCH($A1040,'Hoja de Trabajo para listado'!$CD$155:$CD$1048576,0),MATCH((CUADRO!L$4&amp;$E1040),'Hoja de Trabajo para listado'!$CD$151:$DC$151,0)),0)</f>
        <v>0</v>
      </c>
      <c r="M1040" s="241">
        <f ca="1">+IFERROR(INDEX('Hoja de Trabajo para listado'!$A$155:$Z$1048576,MATCH($A1040,'Hoja de Trabajo para listado'!$A$155:$A$1048576,0),MATCH((CUADRO!M$4&amp;$E1040),'Hoja de Trabajo para listado'!$A$151:$Z$151,0)),0)+IFERROR(INDEX('Hoja de Trabajo para listado'!$AB$155:$BA$1048576,MATCH($A1040,'Hoja de Trabajo para listado'!$AB$155:$AB$1048576,0),MATCH((CUADRO!M$4&amp;$E1040),'Hoja de Trabajo para listado'!$AB$151:$BA$151,0)),0)+IFERROR(INDEX('Hoja de Trabajo para listado'!$BC$155:$CB$1048576,MATCH($A1040,'Hoja de Trabajo para listado'!$BC$155:$BC$1048576,0),MATCH((CUADRO!M$4&amp;$E1040),'Hoja de Trabajo para listado'!$BC$151:$CB$151,0)),0)+IFERROR(INDEX('Hoja de Trabajo para listado'!$DE$153:$DG$274,MATCH($A1040,'Hoja de Trabajo para listado'!$DE$153:$DE$1048576,0),MATCH((CUADRO!M$4&amp;$E1040),'Hoja de Trabajo para listado'!$DE$151:$DG$151,0)),0)+IFERROR(INDEX('Hoja de Trabajo para listado'!$CD$155:$DC$1048576,MATCH($A1040,'Hoja de Trabajo para listado'!$CD$155:$CD$1048576,0),MATCH((CUADRO!M$4&amp;$E1040),'Hoja de Trabajo para listado'!$CD$151:$DC$151,0)),0)</f>
        <v>0</v>
      </c>
      <c r="N1040" s="241">
        <f ca="1">+IFERROR(INDEX('Hoja de Trabajo para listado'!$A$155:$Z$1048576,MATCH($A1040,'Hoja de Trabajo para listado'!$A$155:$A$1048576,0),MATCH((CUADRO!N$4&amp;$E1040),'Hoja de Trabajo para listado'!$A$151:$Z$151,0)),0)+IFERROR(INDEX('Hoja de Trabajo para listado'!$AB$155:$BA$1048576,MATCH($A1040,'Hoja de Trabajo para listado'!$AB$155:$AB$1048576,0),MATCH((CUADRO!N$4&amp;$E1040),'Hoja de Trabajo para listado'!$AB$151:$BA$151,0)),0)+IFERROR(INDEX('Hoja de Trabajo para listado'!$BC$155:$CB$1048576,MATCH($A1040,'Hoja de Trabajo para listado'!$BC$155:$BC$1048576,0),MATCH((CUADRO!N$4&amp;$E1040),'Hoja de Trabajo para listado'!$BC$151:$CB$151,0)),0)+IFERROR(INDEX('Hoja de Trabajo para listado'!$DE$153:$DG$274,MATCH($A1040,'Hoja de Trabajo para listado'!$DE$153:$DE$1048576,0),MATCH((CUADRO!N$4&amp;$E1040),'Hoja de Trabajo para listado'!$DE$151:$DG$151,0)),0)+IFERROR(INDEX('Hoja de Trabajo para listado'!$CD$155:$DC$1048576,MATCH($A1040,'Hoja de Trabajo para listado'!$CD$155:$CD$1048576,0),MATCH((CUADRO!N$4&amp;$E1040),'Hoja de Trabajo para listado'!$CD$151:$DC$151,0)),0)</f>
        <v>0</v>
      </c>
      <c r="O1040" s="241">
        <f ca="1">+IFERROR(INDEX('Hoja de Trabajo para listado'!$A$155:$Z$1048576,MATCH($A1040,'Hoja de Trabajo para listado'!$A$155:$A$1048576,0),MATCH((CUADRO!O$4&amp;$E1040),'Hoja de Trabajo para listado'!$A$151:$Z$151,0)),0)+IFERROR(INDEX('Hoja de Trabajo para listado'!$AB$155:$BA$1048576,MATCH($A1040,'Hoja de Trabajo para listado'!$AB$155:$AB$1048576,0),MATCH((CUADRO!O$4&amp;$E1040),'Hoja de Trabajo para listado'!$AB$151:$BA$151,0)),0)+IFERROR(INDEX('Hoja de Trabajo para listado'!$BC$155:$CB$1048576,MATCH($A1040,'Hoja de Trabajo para listado'!$BC$155:$BC$1048576,0),MATCH((CUADRO!O$4&amp;$E1040),'Hoja de Trabajo para listado'!$BC$151:$CB$151,0)),0)+IFERROR(INDEX('Hoja de Trabajo para listado'!$DE$153:$DG$274,MATCH($A1040,'Hoja de Trabajo para listado'!$DE$153:$DE$1048576,0),MATCH((CUADRO!O$4&amp;$E1040),'Hoja de Trabajo para listado'!$DE$151:$DG$151,0)),0)+IFERROR(INDEX('Hoja de Trabajo para listado'!$CD$155:$DC$1048576,MATCH($A1040,'Hoja de Trabajo para listado'!$CD$155:$CD$1048576,0),MATCH((CUADRO!O$4&amp;$E1040),'Hoja de Trabajo para listado'!$CD$151:$DC$151,0)),0)</f>
        <v>0</v>
      </c>
      <c r="P1040" s="241">
        <f ca="1">+IFERROR(INDEX('Hoja de Trabajo para listado'!$A$155:$Z$1048576,MATCH($A1040,'Hoja de Trabajo para listado'!$A$155:$A$1048576,0),MATCH((CUADRO!P$4&amp;$E1040),'Hoja de Trabajo para listado'!$A$151:$Z$151,0)),0)+IFERROR(INDEX('Hoja de Trabajo para listado'!$AB$155:$BA$1048576,MATCH($A1040,'Hoja de Trabajo para listado'!$AB$155:$AB$1048576,0),MATCH((CUADRO!P$4&amp;$E1040),'Hoja de Trabajo para listado'!$AB$151:$BA$151,0)),0)+IFERROR(INDEX('Hoja de Trabajo para listado'!$BC$155:$CB$1048576,MATCH($A1040,'Hoja de Trabajo para listado'!$BC$155:$BC$1048576,0),MATCH((CUADRO!P$4&amp;$E1040),'Hoja de Trabajo para listado'!$BC$151:$CB$151,0)),0)+IFERROR(INDEX('Hoja de Trabajo para listado'!$DE$153:$DG$274,MATCH($A1040,'Hoja de Trabajo para listado'!$DE$153:$DE$1048576,0),MATCH((CUADRO!P$4&amp;$E1040),'Hoja de Trabajo para listado'!$DE$151:$DG$151,0)),0)+IFERROR(INDEX('Hoja de Trabajo para listado'!$CD$155:$DC$1048576,MATCH($A1040,'Hoja de Trabajo para listado'!$CD$155:$CD$1048576,0),MATCH((CUADRO!P$4&amp;$E1040),'Hoja de Trabajo para listado'!$CD$151:$DC$151,0)),0)</f>
        <v>0</v>
      </c>
      <c r="Q1040" s="241">
        <f ca="1">+IFERROR(INDEX('Hoja de Trabajo para listado'!$A$155:$Z$1048576,MATCH($A1040,'Hoja de Trabajo para listado'!$A$155:$A$1048576,0),MATCH((CUADRO!Q$4&amp;$E1040),'Hoja de Trabajo para listado'!$A$151:$Z$151,0)),0)+IFERROR(INDEX('Hoja de Trabajo para listado'!$AB$155:$BA$1048576,MATCH($A1040,'Hoja de Trabajo para listado'!$AB$155:$AB$1048576,0),MATCH((CUADRO!Q$4&amp;$E1040),'Hoja de Trabajo para listado'!$AB$151:$BA$151,0)),0)+IFERROR(INDEX('Hoja de Trabajo para listado'!$BC$155:$CB$1048576,MATCH($A1040,'Hoja de Trabajo para listado'!$BC$155:$BC$1048576,0),MATCH((CUADRO!Q$4&amp;$E1040),'Hoja de Trabajo para listado'!$BC$151:$CB$151,0)),0)+IFERROR(INDEX('Hoja de Trabajo para listado'!$DE$153:$DG$274,MATCH($A1040,'Hoja de Trabajo para listado'!$DE$153:$DE$1048576,0),MATCH((CUADRO!Q$4&amp;$E1040),'Hoja de Trabajo para listado'!$DE$151:$DG$151,0)),0)+IFERROR(INDEX('Hoja de Trabajo para listado'!$CD$155:$DC$1048576,MATCH($A1040,'Hoja de Trabajo para listado'!$CD$155:$CD$1048576,0),MATCH((CUADRO!Q$4&amp;$E1040),'Hoja de Trabajo para listado'!$CD$151:$DC$151,0)),0)</f>
        <v>0</v>
      </c>
      <c r="R1040" s="241">
        <f t="shared" ca="1" si="32"/>
        <v>0</v>
      </c>
      <c r="S1040" s="247">
        <f ca="1">+R1039+R1040</f>
        <v>0</v>
      </c>
      <c r="T1040" s="241">
        <f ca="1">+S1040</f>
        <v>0</v>
      </c>
      <c r="U1040" s="240">
        <f t="shared" si="33"/>
        <v>2</v>
      </c>
    </row>
    <row r="1041" spans="1:21" customFormat="1" ht="15" hidden="1" customHeight="1">
      <c r="A1041" s="32">
        <v>1753</v>
      </c>
      <c r="B1041" s="381">
        <f>+A1041</f>
        <v>1753</v>
      </c>
      <c r="C1041" s="245" t="str">
        <f>+VLOOKUP(A1041,bd_lista!$A$3:$C$592,3,FALSE)</f>
        <v>Gobierno Autónomo Municipal de Fernández Alonso</v>
      </c>
      <c r="D1041" s="383" t="str">
        <f>+C1041</f>
        <v>Gobierno Autónomo Municipal de Fernández Alonso</v>
      </c>
      <c r="E1041" s="240" t="s">
        <v>683</v>
      </c>
      <c r="F1041" s="241">
        <f ca="1">+IFERROR(INDEX('Hoja de Trabajo para listado'!$A$155:$Z$1048576,MATCH($A1041,'Hoja de Trabajo para listado'!$A$155:$A$1048576,0),MATCH((CUADRO!F$4&amp;$E1041),'Hoja de Trabajo para listado'!$A$151:$Z$151,0)),0)+IFERROR(INDEX('Hoja de Trabajo para listado'!$AB$155:$BA$1048576,MATCH($A1041,'Hoja de Trabajo para listado'!$AB$155:$AB$1048576,0),MATCH((CUADRO!F$4&amp;$E1041),'Hoja de Trabajo para listado'!$AB$151:$BA$151,0)),0)+IFERROR(INDEX('Hoja de Trabajo para listado'!$BC$155:$CB$1048576,MATCH($A1041,'Hoja de Trabajo para listado'!$BC$155:$BC$1048576,0),MATCH((CUADRO!F$4&amp;$E1041),'Hoja de Trabajo para listado'!$BC$151:$CB$151,0)),0)+IFERROR(INDEX('Hoja de Trabajo para listado'!$DE$153:$DG$274,MATCH($A1041,'Hoja de Trabajo para listado'!$DE$153:$DE$1048576,0),MATCH((CUADRO!F$4&amp;$E1041),'Hoja de Trabajo para listado'!$DE$151:$DG$151,0)),0)+IFERROR(INDEX('Hoja de Trabajo para listado'!$CD$155:$DC$1048576,MATCH($A1041,'Hoja de Trabajo para listado'!$CD$155:$CD$1048576,0),MATCH((CUADRO!F$4&amp;$E1041),'Hoja de Trabajo para listado'!$CD$151:$DC$151,0)),0)</f>
        <v>0</v>
      </c>
      <c r="G1041" s="241">
        <f ca="1">+IFERROR(INDEX('Hoja de Trabajo para listado'!$A$155:$Z$1048576,MATCH($A1041,'Hoja de Trabajo para listado'!$A$155:$A$1048576,0),MATCH((CUADRO!G$4&amp;$E1041),'Hoja de Trabajo para listado'!$A$151:$Z$151,0)),0)+IFERROR(INDEX('Hoja de Trabajo para listado'!$AB$155:$BA$1048576,MATCH($A1041,'Hoja de Trabajo para listado'!$AB$155:$AB$1048576,0),MATCH((CUADRO!G$4&amp;$E1041),'Hoja de Trabajo para listado'!$AB$151:$BA$151,0)),0)+IFERROR(INDEX('Hoja de Trabajo para listado'!$BC$155:$CB$1048576,MATCH($A1041,'Hoja de Trabajo para listado'!$BC$155:$BC$1048576,0),MATCH((CUADRO!G$4&amp;$E1041),'Hoja de Trabajo para listado'!$BC$151:$CB$151,0)),0)+IFERROR(INDEX('Hoja de Trabajo para listado'!$DE$153:$DG$274,MATCH($A1041,'Hoja de Trabajo para listado'!$DE$153:$DE$1048576,0),MATCH((CUADRO!G$4&amp;$E1041),'Hoja de Trabajo para listado'!$DE$151:$DG$151,0)),0)+IFERROR(INDEX('Hoja de Trabajo para listado'!$CD$155:$DC$1048576,MATCH($A1041,'Hoja de Trabajo para listado'!$CD$155:$CD$1048576,0),MATCH((CUADRO!G$4&amp;$E1041),'Hoja de Trabajo para listado'!$CD$151:$DC$151,0)),0)</f>
        <v>0</v>
      </c>
      <c r="H1041" s="241">
        <f ca="1">+IFERROR(INDEX('Hoja de Trabajo para listado'!$A$155:$Z$1048576,MATCH($A1041,'Hoja de Trabajo para listado'!$A$155:$A$1048576,0),MATCH((CUADRO!H$4&amp;$E1041),'Hoja de Trabajo para listado'!$A$151:$Z$151,0)),0)+IFERROR(INDEX('Hoja de Trabajo para listado'!$AB$155:$BA$1048576,MATCH($A1041,'Hoja de Trabajo para listado'!$AB$155:$AB$1048576,0),MATCH((CUADRO!H$4&amp;$E1041),'Hoja de Trabajo para listado'!$AB$151:$BA$151,0)),0)+IFERROR(INDEX('Hoja de Trabajo para listado'!$BC$155:$CB$1048576,MATCH($A1041,'Hoja de Trabajo para listado'!$BC$155:$BC$1048576,0),MATCH((CUADRO!H$4&amp;$E1041),'Hoja de Trabajo para listado'!$BC$151:$CB$151,0)),0)+IFERROR(INDEX('Hoja de Trabajo para listado'!$DE$153:$DG$274,MATCH($A1041,'Hoja de Trabajo para listado'!$DE$153:$DE$1048576,0),MATCH((CUADRO!H$4&amp;$E1041),'Hoja de Trabajo para listado'!$DE$151:$DG$151,0)),0)+IFERROR(INDEX('Hoja de Trabajo para listado'!$CD$155:$DC$1048576,MATCH($A1041,'Hoja de Trabajo para listado'!$CD$155:$CD$1048576,0),MATCH((CUADRO!H$4&amp;$E1041),'Hoja de Trabajo para listado'!$CD$151:$DC$151,0)),0)</f>
        <v>0</v>
      </c>
      <c r="I1041" s="241">
        <f ca="1">+IFERROR(INDEX('Hoja de Trabajo para listado'!$A$155:$Z$1048576,MATCH($A1041,'Hoja de Trabajo para listado'!$A$155:$A$1048576,0),MATCH((CUADRO!I$4&amp;$E1041),'Hoja de Trabajo para listado'!$A$151:$Z$151,0)),0)+IFERROR(INDEX('Hoja de Trabajo para listado'!$AB$155:$BA$1048576,MATCH($A1041,'Hoja de Trabajo para listado'!$AB$155:$AB$1048576,0),MATCH((CUADRO!I$4&amp;$E1041),'Hoja de Trabajo para listado'!$AB$151:$BA$151,0)),0)+IFERROR(INDEX('Hoja de Trabajo para listado'!$BC$155:$CB$1048576,MATCH($A1041,'Hoja de Trabajo para listado'!$BC$155:$BC$1048576,0),MATCH((CUADRO!I$4&amp;$E1041),'Hoja de Trabajo para listado'!$BC$151:$CB$151,0)),0)+IFERROR(INDEX('Hoja de Trabajo para listado'!$DE$153:$DG$274,MATCH($A1041,'Hoja de Trabajo para listado'!$DE$153:$DE$1048576,0),MATCH((CUADRO!I$4&amp;$E1041),'Hoja de Trabajo para listado'!$DE$151:$DG$151,0)),0)+IFERROR(INDEX('Hoja de Trabajo para listado'!$CD$155:$DC$1048576,MATCH($A1041,'Hoja de Trabajo para listado'!$CD$155:$CD$1048576,0),MATCH((CUADRO!I$4&amp;$E1041),'Hoja de Trabajo para listado'!$CD$151:$DC$151,0)),0)</f>
        <v>0</v>
      </c>
      <c r="J1041" s="241">
        <f ca="1">+IFERROR(INDEX('Hoja de Trabajo para listado'!$A$155:$Z$1048576,MATCH($A1041,'Hoja de Trabajo para listado'!$A$155:$A$1048576,0),MATCH((CUADRO!J$4&amp;$E1041),'Hoja de Trabajo para listado'!$A$151:$Z$151,0)),0)+IFERROR(INDEX('Hoja de Trabajo para listado'!$AB$155:$BA$1048576,MATCH($A1041,'Hoja de Trabajo para listado'!$AB$155:$AB$1048576,0),MATCH((CUADRO!J$4&amp;$E1041),'Hoja de Trabajo para listado'!$AB$151:$BA$151,0)),0)+IFERROR(INDEX('Hoja de Trabajo para listado'!$BC$155:$CB$1048576,MATCH($A1041,'Hoja de Trabajo para listado'!$BC$155:$BC$1048576,0),MATCH((CUADRO!J$4&amp;$E1041),'Hoja de Trabajo para listado'!$BC$151:$CB$151,0)),0)+IFERROR(INDEX('Hoja de Trabajo para listado'!$DE$153:$DG$274,MATCH($A1041,'Hoja de Trabajo para listado'!$DE$153:$DE$1048576,0),MATCH((CUADRO!J$4&amp;$E1041),'Hoja de Trabajo para listado'!$DE$151:$DG$151,0)),0)+IFERROR(INDEX('Hoja de Trabajo para listado'!$CD$155:$DC$1048576,MATCH($A1041,'Hoja de Trabajo para listado'!$CD$155:$CD$1048576,0),MATCH((CUADRO!J$4&amp;$E1041),'Hoja de Trabajo para listado'!$CD$151:$DC$151,0)),0)</f>
        <v>0</v>
      </c>
      <c r="K1041" s="241">
        <f ca="1">+IFERROR(INDEX('Hoja de Trabajo para listado'!$A$155:$Z$1048576,MATCH($A1041,'Hoja de Trabajo para listado'!$A$155:$A$1048576,0),MATCH((CUADRO!K$4&amp;$E1041),'Hoja de Trabajo para listado'!$A$151:$Z$151,0)),0)+IFERROR(INDEX('Hoja de Trabajo para listado'!$AB$155:$BA$1048576,MATCH($A1041,'Hoja de Trabajo para listado'!$AB$155:$AB$1048576,0),MATCH((CUADRO!K$4&amp;$E1041),'Hoja de Trabajo para listado'!$AB$151:$BA$151,0)),0)+IFERROR(INDEX('Hoja de Trabajo para listado'!$BC$155:$CB$1048576,MATCH($A1041,'Hoja de Trabajo para listado'!$BC$155:$BC$1048576,0),MATCH((CUADRO!K$4&amp;$E1041),'Hoja de Trabajo para listado'!$BC$151:$CB$151,0)),0)+IFERROR(INDEX('Hoja de Trabajo para listado'!$DE$153:$DG$274,MATCH($A1041,'Hoja de Trabajo para listado'!$DE$153:$DE$1048576,0),MATCH((CUADRO!K$4&amp;$E1041),'Hoja de Trabajo para listado'!$DE$151:$DG$151,0)),0)+IFERROR(INDEX('Hoja de Trabajo para listado'!$CD$155:$DC$1048576,MATCH($A1041,'Hoja de Trabajo para listado'!$CD$155:$CD$1048576,0),MATCH((CUADRO!K$4&amp;$E1041),'Hoja de Trabajo para listado'!$CD$151:$DC$151,0)),0)</f>
        <v>0</v>
      </c>
      <c r="L1041" s="241">
        <f ca="1">+IFERROR(INDEX('Hoja de Trabajo para listado'!$A$155:$Z$1048576,MATCH($A1041,'Hoja de Trabajo para listado'!$A$155:$A$1048576,0),MATCH((CUADRO!L$4&amp;$E1041),'Hoja de Trabajo para listado'!$A$151:$Z$151,0)),0)+IFERROR(INDEX('Hoja de Trabajo para listado'!$AB$155:$BA$1048576,MATCH($A1041,'Hoja de Trabajo para listado'!$AB$155:$AB$1048576,0),MATCH((CUADRO!L$4&amp;$E1041),'Hoja de Trabajo para listado'!$AB$151:$BA$151,0)),0)+IFERROR(INDEX('Hoja de Trabajo para listado'!$BC$155:$CB$1048576,MATCH($A1041,'Hoja de Trabajo para listado'!$BC$155:$BC$1048576,0),MATCH((CUADRO!L$4&amp;$E1041),'Hoja de Trabajo para listado'!$BC$151:$CB$151,0)),0)+IFERROR(INDEX('Hoja de Trabajo para listado'!$DE$153:$DG$274,MATCH($A1041,'Hoja de Trabajo para listado'!$DE$153:$DE$1048576,0),MATCH((CUADRO!L$4&amp;$E1041),'Hoja de Trabajo para listado'!$DE$151:$DG$151,0)),0)+IFERROR(INDEX('Hoja de Trabajo para listado'!$CD$155:$DC$1048576,MATCH($A1041,'Hoja de Trabajo para listado'!$CD$155:$CD$1048576,0),MATCH((CUADRO!L$4&amp;$E1041),'Hoja de Trabajo para listado'!$CD$151:$DC$151,0)),0)</f>
        <v>0</v>
      </c>
      <c r="M1041" s="241">
        <f ca="1">+IFERROR(INDEX('Hoja de Trabajo para listado'!$A$155:$Z$1048576,MATCH($A1041,'Hoja de Trabajo para listado'!$A$155:$A$1048576,0),MATCH((CUADRO!M$4&amp;$E1041),'Hoja de Trabajo para listado'!$A$151:$Z$151,0)),0)+IFERROR(INDEX('Hoja de Trabajo para listado'!$AB$155:$BA$1048576,MATCH($A1041,'Hoja de Trabajo para listado'!$AB$155:$AB$1048576,0),MATCH((CUADRO!M$4&amp;$E1041),'Hoja de Trabajo para listado'!$AB$151:$BA$151,0)),0)+IFERROR(INDEX('Hoja de Trabajo para listado'!$BC$155:$CB$1048576,MATCH($A1041,'Hoja de Trabajo para listado'!$BC$155:$BC$1048576,0),MATCH((CUADRO!M$4&amp;$E1041),'Hoja de Trabajo para listado'!$BC$151:$CB$151,0)),0)+IFERROR(INDEX('Hoja de Trabajo para listado'!$DE$153:$DG$274,MATCH($A1041,'Hoja de Trabajo para listado'!$DE$153:$DE$1048576,0),MATCH((CUADRO!M$4&amp;$E1041),'Hoja de Trabajo para listado'!$DE$151:$DG$151,0)),0)+IFERROR(INDEX('Hoja de Trabajo para listado'!$CD$155:$DC$1048576,MATCH($A1041,'Hoja de Trabajo para listado'!$CD$155:$CD$1048576,0),MATCH((CUADRO!M$4&amp;$E1041),'Hoja de Trabajo para listado'!$CD$151:$DC$151,0)),0)</f>
        <v>0</v>
      </c>
      <c r="N1041" s="241">
        <f ca="1">+IFERROR(INDEX('Hoja de Trabajo para listado'!$A$155:$Z$1048576,MATCH($A1041,'Hoja de Trabajo para listado'!$A$155:$A$1048576,0),MATCH((CUADRO!N$4&amp;$E1041),'Hoja de Trabajo para listado'!$A$151:$Z$151,0)),0)+IFERROR(INDEX('Hoja de Trabajo para listado'!$AB$155:$BA$1048576,MATCH($A1041,'Hoja de Trabajo para listado'!$AB$155:$AB$1048576,0),MATCH((CUADRO!N$4&amp;$E1041),'Hoja de Trabajo para listado'!$AB$151:$BA$151,0)),0)+IFERROR(INDEX('Hoja de Trabajo para listado'!$BC$155:$CB$1048576,MATCH($A1041,'Hoja de Trabajo para listado'!$BC$155:$BC$1048576,0),MATCH((CUADRO!N$4&amp;$E1041),'Hoja de Trabajo para listado'!$BC$151:$CB$151,0)),0)+IFERROR(INDEX('Hoja de Trabajo para listado'!$DE$153:$DG$274,MATCH($A1041,'Hoja de Trabajo para listado'!$DE$153:$DE$1048576,0),MATCH((CUADRO!N$4&amp;$E1041),'Hoja de Trabajo para listado'!$DE$151:$DG$151,0)),0)+IFERROR(INDEX('Hoja de Trabajo para listado'!$CD$155:$DC$1048576,MATCH($A1041,'Hoja de Trabajo para listado'!$CD$155:$CD$1048576,0),MATCH((CUADRO!N$4&amp;$E1041),'Hoja de Trabajo para listado'!$CD$151:$DC$151,0)),0)</f>
        <v>0</v>
      </c>
      <c r="O1041" s="241">
        <f ca="1">+IFERROR(INDEX('Hoja de Trabajo para listado'!$A$155:$Z$1048576,MATCH($A1041,'Hoja de Trabajo para listado'!$A$155:$A$1048576,0),MATCH((CUADRO!O$4&amp;$E1041),'Hoja de Trabajo para listado'!$A$151:$Z$151,0)),0)+IFERROR(INDEX('Hoja de Trabajo para listado'!$AB$155:$BA$1048576,MATCH($A1041,'Hoja de Trabajo para listado'!$AB$155:$AB$1048576,0),MATCH((CUADRO!O$4&amp;$E1041),'Hoja de Trabajo para listado'!$AB$151:$BA$151,0)),0)+IFERROR(INDEX('Hoja de Trabajo para listado'!$BC$155:$CB$1048576,MATCH($A1041,'Hoja de Trabajo para listado'!$BC$155:$BC$1048576,0),MATCH((CUADRO!O$4&amp;$E1041),'Hoja de Trabajo para listado'!$BC$151:$CB$151,0)),0)+IFERROR(INDEX('Hoja de Trabajo para listado'!$DE$153:$DG$274,MATCH($A1041,'Hoja de Trabajo para listado'!$DE$153:$DE$1048576,0),MATCH((CUADRO!O$4&amp;$E1041),'Hoja de Trabajo para listado'!$DE$151:$DG$151,0)),0)+IFERROR(INDEX('Hoja de Trabajo para listado'!$CD$155:$DC$1048576,MATCH($A1041,'Hoja de Trabajo para listado'!$CD$155:$CD$1048576,0),MATCH((CUADRO!O$4&amp;$E1041),'Hoja de Trabajo para listado'!$CD$151:$DC$151,0)),0)</f>
        <v>0</v>
      </c>
      <c r="P1041" s="241">
        <f ca="1">+IFERROR(INDEX('Hoja de Trabajo para listado'!$A$155:$Z$1048576,MATCH($A1041,'Hoja de Trabajo para listado'!$A$155:$A$1048576,0),MATCH((CUADRO!P$4&amp;$E1041),'Hoja de Trabajo para listado'!$A$151:$Z$151,0)),0)+IFERROR(INDEX('Hoja de Trabajo para listado'!$AB$155:$BA$1048576,MATCH($A1041,'Hoja de Trabajo para listado'!$AB$155:$AB$1048576,0),MATCH((CUADRO!P$4&amp;$E1041),'Hoja de Trabajo para listado'!$AB$151:$BA$151,0)),0)+IFERROR(INDEX('Hoja de Trabajo para listado'!$BC$155:$CB$1048576,MATCH($A1041,'Hoja de Trabajo para listado'!$BC$155:$BC$1048576,0),MATCH((CUADRO!P$4&amp;$E1041),'Hoja de Trabajo para listado'!$BC$151:$CB$151,0)),0)+IFERROR(INDEX('Hoja de Trabajo para listado'!$DE$153:$DG$274,MATCH($A1041,'Hoja de Trabajo para listado'!$DE$153:$DE$1048576,0),MATCH((CUADRO!P$4&amp;$E1041),'Hoja de Trabajo para listado'!$DE$151:$DG$151,0)),0)+IFERROR(INDEX('Hoja de Trabajo para listado'!$CD$155:$DC$1048576,MATCH($A1041,'Hoja de Trabajo para listado'!$CD$155:$CD$1048576,0),MATCH((CUADRO!P$4&amp;$E1041),'Hoja de Trabajo para listado'!$CD$151:$DC$151,0)),0)</f>
        <v>0</v>
      </c>
      <c r="Q1041" s="241">
        <f ca="1">+IFERROR(INDEX('Hoja de Trabajo para listado'!$A$155:$Z$1048576,MATCH($A1041,'Hoja de Trabajo para listado'!$A$155:$A$1048576,0),MATCH((CUADRO!Q$4&amp;$E1041),'Hoja de Trabajo para listado'!$A$151:$Z$151,0)),0)+IFERROR(INDEX('Hoja de Trabajo para listado'!$AB$155:$BA$1048576,MATCH($A1041,'Hoja de Trabajo para listado'!$AB$155:$AB$1048576,0),MATCH((CUADRO!Q$4&amp;$E1041),'Hoja de Trabajo para listado'!$AB$151:$BA$151,0)),0)+IFERROR(INDEX('Hoja de Trabajo para listado'!$BC$155:$CB$1048576,MATCH($A1041,'Hoja de Trabajo para listado'!$BC$155:$BC$1048576,0),MATCH((CUADRO!Q$4&amp;$E1041),'Hoja de Trabajo para listado'!$BC$151:$CB$151,0)),0)+IFERROR(INDEX('Hoja de Trabajo para listado'!$DE$153:$DG$274,MATCH($A1041,'Hoja de Trabajo para listado'!$DE$153:$DE$1048576,0),MATCH((CUADRO!Q$4&amp;$E1041),'Hoja de Trabajo para listado'!$DE$151:$DG$151,0)),0)+IFERROR(INDEX('Hoja de Trabajo para listado'!$CD$155:$DC$1048576,MATCH($A1041,'Hoja de Trabajo para listado'!$CD$155:$CD$1048576,0),MATCH((CUADRO!Q$4&amp;$E1041),'Hoja de Trabajo para listado'!$CD$151:$DC$151,0)),0)</f>
        <v>0</v>
      </c>
      <c r="R1041" s="241">
        <f t="shared" ca="1" si="32"/>
        <v>0</v>
      </c>
      <c r="S1041" s="264"/>
      <c r="T1041" s="262">
        <f ca="1">+T1042</f>
        <v>0</v>
      </c>
      <c r="U1041" s="240">
        <f t="shared" si="33"/>
        <v>1</v>
      </c>
    </row>
    <row r="1042" spans="1:21" customFormat="1" ht="15" hidden="1" customHeight="1">
      <c r="A1042" s="32">
        <v>1753</v>
      </c>
      <c r="B1042" s="382"/>
      <c r="C1042" s="245" t="str">
        <f>+VLOOKUP(A1042,bd_lista!$A$3:$C$592,3,FALSE)</f>
        <v>Gobierno Autónomo Municipal de Fernández Alonso</v>
      </c>
      <c r="D1042" s="384"/>
      <c r="E1042" s="242" t="s">
        <v>684</v>
      </c>
      <c r="F1042" s="243">
        <f ca="1">+IFERROR(INDEX('Hoja de Trabajo para listado'!$A$155:$Z$1048576,MATCH($A1042,'Hoja de Trabajo para listado'!$A$155:$A$1048576,0),MATCH((CUADRO!F$4&amp;$E1042),'Hoja de Trabajo para listado'!$A$151:$Z$151,0)),0)+IFERROR(INDEX('Hoja de Trabajo para listado'!$AB$155:$BA$1048576,MATCH($A1042,'Hoja de Trabajo para listado'!$AB$155:$AB$1048576,0),MATCH((CUADRO!F$4&amp;$E1042),'Hoja de Trabajo para listado'!$AB$151:$BA$151,0)),0)+IFERROR(INDEX('Hoja de Trabajo para listado'!$BC$155:$CB$1048576,MATCH($A1042,'Hoja de Trabajo para listado'!$BC$155:$BC$1048576,0),MATCH((CUADRO!F$4&amp;$E1042),'Hoja de Trabajo para listado'!$BC$151:$CB$151,0)),0)+IFERROR(INDEX('Hoja de Trabajo para listado'!$DE$153:$DG$274,MATCH($A1042,'Hoja de Trabajo para listado'!$DE$153:$DE$1048576,0),MATCH((CUADRO!F$4&amp;$E1042),'Hoja de Trabajo para listado'!$DE$151:$DG$151,0)),0)+IFERROR(INDEX('Hoja de Trabajo para listado'!$CD$155:$DC$1048576,MATCH($A1042,'Hoja de Trabajo para listado'!$CD$155:$CD$1048576,0),MATCH((CUADRO!F$4&amp;$E1042),'Hoja de Trabajo para listado'!$CD$151:$DC$151,0)),0)</f>
        <v>0</v>
      </c>
      <c r="G1042" s="243">
        <f ca="1">+IFERROR(INDEX('Hoja de Trabajo para listado'!$A$155:$Z$1048576,MATCH($A1042,'Hoja de Trabajo para listado'!$A$155:$A$1048576,0),MATCH((CUADRO!G$4&amp;$E1042),'Hoja de Trabajo para listado'!$A$151:$Z$151,0)),0)+IFERROR(INDEX('Hoja de Trabajo para listado'!$AB$155:$BA$1048576,MATCH($A1042,'Hoja de Trabajo para listado'!$AB$155:$AB$1048576,0),MATCH((CUADRO!G$4&amp;$E1042),'Hoja de Trabajo para listado'!$AB$151:$BA$151,0)),0)+IFERROR(INDEX('Hoja de Trabajo para listado'!$BC$155:$CB$1048576,MATCH($A1042,'Hoja de Trabajo para listado'!$BC$155:$BC$1048576,0),MATCH((CUADRO!G$4&amp;$E1042),'Hoja de Trabajo para listado'!$BC$151:$CB$151,0)),0)+IFERROR(INDEX('Hoja de Trabajo para listado'!$DE$153:$DG$274,MATCH($A1042,'Hoja de Trabajo para listado'!$DE$153:$DE$1048576,0),MATCH((CUADRO!G$4&amp;$E1042),'Hoja de Trabajo para listado'!$DE$151:$DG$151,0)),0)+IFERROR(INDEX('Hoja de Trabajo para listado'!$CD$155:$DC$1048576,MATCH($A1042,'Hoja de Trabajo para listado'!$CD$155:$CD$1048576,0),MATCH((CUADRO!G$4&amp;$E1042),'Hoja de Trabajo para listado'!$CD$151:$DC$151,0)),0)</f>
        <v>0</v>
      </c>
      <c r="H1042" s="243">
        <f ca="1">+IFERROR(INDEX('Hoja de Trabajo para listado'!$A$155:$Z$1048576,MATCH($A1042,'Hoja de Trabajo para listado'!$A$155:$A$1048576,0),MATCH((CUADRO!H$4&amp;$E1042),'Hoja de Trabajo para listado'!$A$151:$Z$151,0)),0)+IFERROR(INDEX('Hoja de Trabajo para listado'!$AB$155:$BA$1048576,MATCH($A1042,'Hoja de Trabajo para listado'!$AB$155:$AB$1048576,0),MATCH((CUADRO!H$4&amp;$E1042),'Hoja de Trabajo para listado'!$AB$151:$BA$151,0)),0)+IFERROR(INDEX('Hoja de Trabajo para listado'!$BC$155:$CB$1048576,MATCH($A1042,'Hoja de Trabajo para listado'!$BC$155:$BC$1048576,0),MATCH((CUADRO!H$4&amp;$E1042),'Hoja de Trabajo para listado'!$BC$151:$CB$151,0)),0)+IFERROR(INDEX('Hoja de Trabajo para listado'!$DE$153:$DG$274,MATCH($A1042,'Hoja de Trabajo para listado'!$DE$153:$DE$1048576,0),MATCH((CUADRO!H$4&amp;$E1042),'Hoja de Trabajo para listado'!$DE$151:$DG$151,0)),0)+IFERROR(INDEX('Hoja de Trabajo para listado'!$CD$155:$DC$1048576,MATCH($A1042,'Hoja de Trabajo para listado'!$CD$155:$CD$1048576,0),MATCH((CUADRO!H$4&amp;$E1042),'Hoja de Trabajo para listado'!$CD$151:$DC$151,0)),0)</f>
        <v>0</v>
      </c>
      <c r="I1042" s="243">
        <f ca="1">+IFERROR(INDEX('Hoja de Trabajo para listado'!$A$155:$Z$1048576,MATCH($A1042,'Hoja de Trabajo para listado'!$A$155:$A$1048576,0),MATCH((CUADRO!I$4&amp;$E1042),'Hoja de Trabajo para listado'!$A$151:$Z$151,0)),0)+IFERROR(INDEX('Hoja de Trabajo para listado'!$AB$155:$BA$1048576,MATCH($A1042,'Hoja de Trabajo para listado'!$AB$155:$AB$1048576,0),MATCH((CUADRO!I$4&amp;$E1042),'Hoja de Trabajo para listado'!$AB$151:$BA$151,0)),0)+IFERROR(INDEX('Hoja de Trabajo para listado'!$BC$155:$CB$1048576,MATCH($A1042,'Hoja de Trabajo para listado'!$BC$155:$BC$1048576,0),MATCH((CUADRO!I$4&amp;$E1042),'Hoja de Trabajo para listado'!$BC$151:$CB$151,0)),0)+IFERROR(INDEX('Hoja de Trabajo para listado'!$DE$153:$DG$274,MATCH($A1042,'Hoja de Trabajo para listado'!$DE$153:$DE$1048576,0),MATCH((CUADRO!I$4&amp;$E1042),'Hoja de Trabajo para listado'!$DE$151:$DG$151,0)),0)+IFERROR(INDEX('Hoja de Trabajo para listado'!$CD$155:$DC$1048576,MATCH($A1042,'Hoja de Trabajo para listado'!$CD$155:$CD$1048576,0),MATCH((CUADRO!I$4&amp;$E1042),'Hoja de Trabajo para listado'!$CD$151:$DC$151,0)),0)</f>
        <v>0</v>
      </c>
      <c r="J1042" s="243">
        <f ca="1">+IFERROR(INDEX('Hoja de Trabajo para listado'!$A$155:$Z$1048576,MATCH($A1042,'Hoja de Trabajo para listado'!$A$155:$A$1048576,0),MATCH((CUADRO!J$4&amp;$E1042),'Hoja de Trabajo para listado'!$A$151:$Z$151,0)),0)+IFERROR(INDEX('Hoja de Trabajo para listado'!$AB$155:$BA$1048576,MATCH($A1042,'Hoja de Trabajo para listado'!$AB$155:$AB$1048576,0),MATCH((CUADRO!J$4&amp;$E1042),'Hoja de Trabajo para listado'!$AB$151:$BA$151,0)),0)+IFERROR(INDEX('Hoja de Trabajo para listado'!$BC$155:$CB$1048576,MATCH($A1042,'Hoja de Trabajo para listado'!$BC$155:$BC$1048576,0),MATCH((CUADRO!J$4&amp;$E1042),'Hoja de Trabajo para listado'!$BC$151:$CB$151,0)),0)+IFERROR(INDEX('Hoja de Trabajo para listado'!$DE$153:$DG$274,MATCH($A1042,'Hoja de Trabajo para listado'!$DE$153:$DE$1048576,0),MATCH((CUADRO!J$4&amp;$E1042),'Hoja de Trabajo para listado'!$DE$151:$DG$151,0)),0)+IFERROR(INDEX('Hoja de Trabajo para listado'!$CD$155:$DC$1048576,MATCH($A1042,'Hoja de Trabajo para listado'!$CD$155:$CD$1048576,0),MATCH((CUADRO!J$4&amp;$E1042),'Hoja de Trabajo para listado'!$CD$151:$DC$151,0)),0)</f>
        <v>0</v>
      </c>
      <c r="K1042" s="243">
        <f ca="1">+IFERROR(INDEX('Hoja de Trabajo para listado'!$A$155:$Z$1048576,MATCH($A1042,'Hoja de Trabajo para listado'!$A$155:$A$1048576,0),MATCH((CUADRO!K$4&amp;$E1042),'Hoja de Trabajo para listado'!$A$151:$Z$151,0)),0)+IFERROR(INDEX('Hoja de Trabajo para listado'!$AB$155:$BA$1048576,MATCH($A1042,'Hoja de Trabajo para listado'!$AB$155:$AB$1048576,0),MATCH((CUADRO!K$4&amp;$E1042),'Hoja de Trabajo para listado'!$AB$151:$BA$151,0)),0)+IFERROR(INDEX('Hoja de Trabajo para listado'!$BC$155:$CB$1048576,MATCH($A1042,'Hoja de Trabajo para listado'!$BC$155:$BC$1048576,0),MATCH((CUADRO!K$4&amp;$E1042),'Hoja de Trabajo para listado'!$BC$151:$CB$151,0)),0)+IFERROR(INDEX('Hoja de Trabajo para listado'!$DE$153:$DG$274,MATCH($A1042,'Hoja de Trabajo para listado'!$DE$153:$DE$1048576,0),MATCH((CUADRO!K$4&amp;$E1042),'Hoja de Trabajo para listado'!$DE$151:$DG$151,0)),0)+IFERROR(INDEX('Hoja de Trabajo para listado'!$CD$155:$DC$1048576,MATCH($A1042,'Hoja de Trabajo para listado'!$CD$155:$CD$1048576,0),MATCH((CUADRO!K$4&amp;$E1042),'Hoja de Trabajo para listado'!$CD$151:$DC$151,0)),0)</f>
        <v>0</v>
      </c>
      <c r="L1042" s="243">
        <f ca="1">+IFERROR(INDEX('Hoja de Trabajo para listado'!$A$155:$Z$1048576,MATCH($A1042,'Hoja de Trabajo para listado'!$A$155:$A$1048576,0),MATCH((CUADRO!L$4&amp;$E1042),'Hoja de Trabajo para listado'!$A$151:$Z$151,0)),0)+IFERROR(INDEX('Hoja de Trabajo para listado'!$AB$155:$BA$1048576,MATCH($A1042,'Hoja de Trabajo para listado'!$AB$155:$AB$1048576,0),MATCH((CUADRO!L$4&amp;$E1042),'Hoja de Trabajo para listado'!$AB$151:$BA$151,0)),0)+IFERROR(INDEX('Hoja de Trabajo para listado'!$BC$155:$CB$1048576,MATCH($A1042,'Hoja de Trabajo para listado'!$BC$155:$BC$1048576,0),MATCH((CUADRO!L$4&amp;$E1042),'Hoja de Trabajo para listado'!$BC$151:$CB$151,0)),0)+IFERROR(INDEX('Hoja de Trabajo para listado'!$DE$153:$DG$274,MATCH($A1042,'Hoja de Trabajo para listado'!$DE$153:$DE$1048576,0),MATCH((CUADRO!L$4&amp;$E1042),'Hoja de Trabajo para listado'!$DE$151:$DG$151,0)),0)+IFERROR(INDEX('Hoja de Trabajo para listado'!$CD$155:$DC$1048576,MATCH($A1042,'Hoja de Trabajo para listado'!$CD$155:$CD$1048576,0),MATCH((CUADRO!L$4&amp;$E1042),'Hoja de Trabajo para listado'!$CD$151:$DC$151,0)),0)</f>
        <v>0</v>
      </c>
      <c r="M1042" s="243">
        <f ca="1">+IFERROR(INDEX('Hoja de Trabajo para listado'!$A$155:$Z$1048576,MATCH($A1042,'Hoja de Trabajo para listado'!$A$155:$A$1048576,0),MATCH((CUADRO!M$4&amp;$E1042),'Hoja de Trabajo para listado'!$A$151:$Z$151,0)),0)+IFERROR(INDEX('Hoja de Trabajo para listado'!$AB$155:$BA$1048576,MATCH($A1042,'Hoja de Trabajo para listado'!$AB$155:$AB$1048576,0),MATCH((CUADRO!M$4&amp;$E1042),'Hoja de Trabajo para listado'!$AB$151:$BA$151,0)),0)+IFERROR(INDEX('Hoja de Trabajo para listado'!$BC$155:$CB$1048576,MATCH($A1042,'Hoja de Trabajo para listado'!$BC$155:$BC$1048576,0),MATCH((CUADRO!M$4&amp;$E1042),'Hoja de Trabajo para listado'!$BC$151:$CB$151,0)),0)+IFERROR(INDEX('Hoja de Trabajo para listado'!$DE$153:$DG$274,MATCH($A1042,'Hoja de Trabajo para listado'!$DE$153:$DE$1048576,0),MATCH((CUADRO!M$4&amp;$E1042),'Hoja de Trabajo para listado'!$DE$151:$DG$151,0)),0)+IFERROR(INDEX('Hoja de Trabajo para listado'!$CD$155:$DC$1048576,MATCH($A1042,'Hoja de Trabajo para listado'!$CD$155:$CD$1048576,0),MATCH((CUADRO!M$4&amp;$E1042),'Hoja de Trabajo para listado'!$CD$151:$DC$151,0)),0)</f>
        <v>0</v>
      </c>
      <c r="N1042" s="243">
        <f ca="1">+IFERROR(INDEX('Hoja de Trabajo para listado'!$A$155:$Z$1048576,MATCH($A1042,'Hoja de Trabajo para listado'!$A$155:$A$1048576,0),MATCH((CUADRO!N$4&amp;$E1042),'Hoja de Trabajo para listado'!$A$151:$Z$151,0)),0)+IFERROR(INDEX('Hoja de Trabajo para listado'!$AB$155:$BA$1048576,MATCH($A1042,'Hoja de Trabajo para listado'!$AB$155:$AB$1048576,0),MATCH((CUADRO!N$4&amp;$E1042),'Hoja de Trabajo para listado'!$AB$151:$BA$151,0)),0)+IFERROR(INDEX('Hoja de Trabajo para listado'!$BC$155:$CB$1048576,MATCH($A1042,'Hoja de Trabajo para listado'!$BC$155:$BC$1048576,0),MATCH((CUADRO!N$4&amp;$E1042),'Hoja de Trabajo para listado'!$BC$151:$CB$151,0)),0)+IFERROR(INDEX('Hoja de Trabajo para listado'!$DE$153:$DG$274,MATCH($A1042,'Hoja de Trabajo para listado'!$DE$153:$DE$1048576,0),MATCH((CUADRO!N$4&amp;$E1042),'Hoja de Trabajo para listado'!$DE$151:$DG$151,0)),0)+IFERROR(INDEX('Hoja de Trabajo para listado'!$CD$155:$DC$1048576,MATCH($A1042,'Hoja de Trabajo para listado'!$CD$155:$CD$1048576,0),MATCH((CUADRO!N$4&amp;$E1042),'Hoja de Trabajo para listado'!$CD$151:$DC$151,0)),0)</f>
        <v>0</v>
      </c>
      <c r="O1042" s="243">
        <f ca="1">+IFERROR(INDEX('Hoja de Trabajo para listado'!$A$155:$Z$1048576,MATCH($A1042,'Hoja de Trabajo para listado'!$A$155:$A$1048576,0),MATCH((CUADRO!O$4&amp;$E1042),'Hoja de Trabajo para listado'!$A$151:$Z$151,0)),0)+IFERROR(INDEX('Hoja de Trabajo para listado'!$AB$155:$BA$1048576,MATCH($A1042,'Hoja de Trabajo para listado'!$AB$155:$AB$1048576,0),MATCH((CUADRO!O$4&amp;$E1042),'Hoja de Trabajo para listado'!$AB$151:$BA$151,0)),0)+IFERROR(INDEX('Hoja de Trabajo para listado'!$BC$155:$CB$1048576,MATCH($A1042,'Hoja de Trabajo para listado'!$BC$155:$BC$1048576,0),MATCH((CUADRO!O$4&amp;$E1042),'Hoja de Trabajo para listado'!$BC$151:$CB$151,0)),0)+IFERROR(INDEX('Hoja de Trabajo para listado'!$DE$153:$DG$274,MATCH($A1042,'Hoja de Trabajo para listado'!$DE$153:$DE$1048576,0),MATCH((CUADRO!O$4&amp;$E1042),'Hoja de Trabajo para listado'!$DE$151:$DG$151,0)),0)+IFERROR(INDEX('Hoja de Trabajo para listado'!$CD$155:$DC$1048576,MATCH($A1042,'Hoja de Trabajo para listado'!$CD$155:$CD$1048576,0),MATCH((CUADRO!O$4&amp;$E1042),'Hoja de Trabajo para listado'!$CD$151:$DC$151,0)),0)</f>
        <v>0</v>
      </c>
      <c r="P1042" s="243">
        <f ca="1">+IFERROR(INDEX('Hoja de Trabajo para listado'!$A$155:$Z$1048576,MATCH($A1042,'Hoja de Trabajo para listado'!$A$155:$A$1048576,0),MATCH((CUADRO!P$4&amp;$E1042),'Hoja de Trabajo para listado'!$A$151:$Z$151,0)),0)+IFERROR(INDEX('Hoja de Trabajo para listado'!$AB$155:$BA$1048576,MATCH($A1042,'Hoja de Trabajo para listado'!$AB$155:$AB$1048576,0),MATCH((CUADRO!P$4&amp;$E1042),'Hoja de Trabajo para listado'!$AB$151:$BA$151,0)),0)+IFERROR(INDEX('Hoja de Trabajo para listado'!$BC$155:$CB$1048576,MATCH($A1042,'Hoja de Trabajo para listado'!$BC$155:$BC$1048576,0),MATCH((CUADRO!P$4&amp;$E1042),'Hoja de Trabajo para listado'!$BC$151:$CB$151,0)),0)+IFERROR(INDEX('Hoja de Trabajo para listado'!$DE$153:$DG$274,MATCH($A1042,'Hoja de Trabajo para listado'!$DE$153:$DE$1048576,0),MATCH((CUADRO!P$4&amp;$E1042),'Hoja de Trabajo para listado'!$DE$151:$DG$151,0)),0)+IFERROR(INDEX('Hoja de Trabajo para listado'!$CD$155:$DC$1048576,MATCH($A1042,'Hoja de Trabajo para listado'!$CD$155:$CD$1048576,0),MATCH((CUADRO!P$4&amp;$E1042),'Hoja de Trabajo para listado'!$CD$151:$DC$151,0)),0)</f>
        <v>0</v>
      </c>
      <c r="Q1042" s="243">
        <f ca="1">+IFERROR(INDEX('Hoja de Trabajo para listado'!$A$155:$Z$1048576,MATCH($A1042,'Hoja de Trabajo para listado'!$A$155:$A$1048576,0),MATCH((CUADRO!Q$4&amp;$E1042),'Hoja de Trabajo para listado'!$A$151:$Z$151,0)),0)+IFERROR(INDEX('Hoja de Trabajo para listado'!$AB$155:$BA$1048576,MATCH($A1042,'Hoja de Trabajo para listado'!$AB$155:$AB$1048576,0),MATCH((CUADRO!Q$4&amp;$E1042),'Hoja de Trabajo para listado'!$AB$151:$BA$151,0)),0)+IFERROR(INDEX('Hoja de Trabajo para listado'!$BC$155:$CB$1048576,MATCH($A1042,'Hoja de Trabajo para listado'!$BC$155:$BC$1048576,0),MATCH((CUADRO!Q$4&amp;$E1042),'Hoja de Trabajo para listado'!$BC$151:$CB$151,0)),0)+IFERROR(INDEX('Hoja de Trabajo para listado'!$DE$153:$DG$274,MATCH($A1042,'Hoja de Trabajo para listado'!$DE$153:$DE$1048576,0),MATCH((CUADRO!Q$4&amp;$E1042),'Hoja de Trabajo para listado'!$DE$151:$DG$151,0)),0)+IFERROR(INDEX('Hoja de Trabajo para listado'!$CD$155:$DC$1048576,MATCH($A1042,'Hoja de Trabajo para listado'!$CD$155:$CD$1048576,0),MATCH((CUADRO!Q$4&amp;$E1042),'Hoja de Trabajo para listado'!$CD$151:$DC$151,0)),0)</f>
        <v>0</v>
      </c>
      <c r="R1042" s="243">
        <f t="shared" ca="1" si="32"/>
        <v>0</v>
      </c>
      <c r="S1042" s="247">
        <f ca="1">+R1041+R1042</f>
        <v>0</v>
      </c>
      <c r="T1042" s="243">
        <f ca="1">+S1042</f>
        <v>0</v>
      </c>
      <c r="U1042" s="240">
        <f t="shared" si="33"/>
        <v>2</v>
      </c>
    </row>
    <row r="1043" spans="1:21" customFormat="1" ht="27" hidden="1" customHeight="1">
      <c r="A1043" s="32">
        <v>1754</v>
      </c>
      <c r="B1043" s="381">
        <f>+A1043</f>
        <v>1754</v>
      </c>
      <c r="C1043" s="245" t="str">
        <f>+VLOOKUP(A1043,bd_lista!$A$3:$C$592,3,FALSE)</f>
        <v>Gobierno Autónomo Municipal de San Pedro</v>
      </c>
      <c r="D1043" s="383" t="str">
        <f>+C1043</f>
        <v>Gobierno Autónomo Municipal de San Pedro</v>
      </c>
      <c r="E1043" s="240" t="s">
        <v>683</v>
      </c>
      <c r="F1043" s="241">
        <f ca="1">+IFERROR(INDEX('Hoja de Trabajo para listado'!$A$155:$Z$1048576,MATCH($A1043,'Hoja de Trabajo para listado'!$A$155:$A$1048576,0),MATCH((CUADRO!F$4&amp;$E1043),'Hoja de Trabajo para listado'!$A$151:$Z$151,0)),0)+IFERROR(INDEX('Hoja de Trabajo para listado'!$AB$155:$BA$1048576,MATCH($A1043,'Hoja de Trabajo para listado'!$AB$155:$AB$1048576,0),MATCH((CUADRO!F$4&amp;$E1043),'Hoja de Trabajo para listado'!$AB$151:$BA$151,0)),0)+IFERROR(INDEX('Hoja de Trabajo para listado'!$BC$155:$CB$1048576,MATCH($A1043,'Hoja de Trabajo para listado'!$BC$155:$BC$1048576,0),MATCH((CUADRO!F$4&amp;$E1043),'Hoja de Trabajo para listado'!$BC$151:$CB$151,0)),0)+IFERROR(INDEX('Hoja de Trabajo para listado'!$DE$153:$DG$274,MATCH($A1043,'Hoja de Trabajo para listado'!$DE$153:$DE$1048576,0),MATCH((CUADRO!F$4&amp;$E1043),'Hoja de Trabajo para listado'!$DE$151:$DG$151,0)),0)+IFERROR(INDEX('Hoja de Trabajo para listado'!$CD$155:$DC$1048576,MATCH($A1043,'Hoja de Trabajo para listado'!$CD$155:$CD$1048576,0),MATCH((CUADRO!F$4&amp;$E1043),'Hoja de Trabajo para listado'!$CD$151:$DC$151,0)),0)</f>
        <v>0</v>
      </c>
      <c r="G1043" s="241">
        <f ca="1">+IFERROR(INDEX('Hoja de Trabajo para listado'!$A$155:$Z$1048576,MATCH($A1043,'Hoja de Trabajo para listado'!$A$155:$A$1048576,0),MATCH((CUADRO!G$4&amp;$E1043),'Hoja de Trabajo para listado'!$A$151:$Z$151,0)),0)+IFERROR(INDEX('Hoja de Trabajo para listado'!$AB$155:$BA$1048576,MATCH($A1043,'Hoja de Trabajo para listado'!$AB$155:$AB$1048576,0),MATCH((CUADRO!G$4&amp;$E1043),'Hoja de Trabajo para listado'!$AB$151:$BA$151,0)),0)+IFERROR(INDEX('Hoja de Trabajo para listado'!$BC$155:$CB$1048576,MATCH($A1043,'Hoja de Trabajo para listado'!$BC$155:$BC$1048576,0),MATCH((CUADRO!G$4&amp;$E1043),'Hoja de Trabajo para listado'!$BC$151:$CB$151,0)),0)+IFERROR(INDEX('Hoja de Trabajo para listado'!$DE$153:$DG$274,MATCH($A1043,'Hoja de Trabajo para listado'!$DE$153:$DE$1048576,0),MATCH((CUADRO!G$4&amp;$E1043),'Hoja de Trabajo para listado'!$DE$151:$DG$151,0)),0)+IFERROR(INDEX('Hoja de Trabajo para listado'!$CD$155:$DC$1048576,MATCH($A1043,'Hoja de Trabajo para listado'!$CD$155:$CD$1048576,0),MATCH((CUADRO!G$4&amp;$E1043),'Hoja de Trabajo para listado'!$CD$151:$DC$151,0)),0)</f>
        <v>0</v>
      </c>
      <c r="H1043" s="241">
        <f ca="1">+IFERROR(INDEX('Hoja de Trabajo para listado'!$A$155:$Z$1048576,MATCH($A1043,'Hoja de Trabajo para listado'!$A$155:$A$1048576,0),MATCH((CUADRO!H$4&amp;$E1043),'Hoja de Trabajo para listado'!$A$151:$Z$151,0)),0)+IFERROR(INDEX('Hoja de Trabajo para listado'!$AB$155:$BA$1048576,MATCH($A1043,'Hoja de Trabajo para listado'!$AB$155:$AB$1048576,0),MATCH((CUADRO!H$4&amp;$E1043),'Hoja de Trabajo para listado'!$AB$151:$BA$151,0)),0)+IFERROR(INDEX('Hoja de Trabajo para listado'!$BC$155:$CB$1048576,MATCH($A1043,'Hoja de Trabajo para listado'!$BC$155:$BC$1048576,0),MATCH((CUADRO!H$4&amp;$E1043),'Hoja de Trabajo para listado'!$BC$151:$CB$151,0)),0)+IFERROR(INDEX('Hoja de Trabajo para listado'!$DE$153:$DG$274,MATCH($A1043,'Hoja de Trabajo para listado'!$DE$153:$DE$1048576,0),MATCH((CUADRO!H$4&amp;$E1043),'Hoja de Trabajo para listado'!$DE$151:$DG$151,0)),0)+IFERROR(INDEX('Hoja de Trabajo para listado'!$CD$155:$DC$1048576,MATCH($A1043,'Hoja de Trabajo para listado'!$CD$155:$CD$1048576,0),MATCH((CUADRO!H$4&amp;$E1043),'Hoja de Trabajo para listado'!$CD$151:$DC$151,0)),0)</f>
        <v>0</v>
      </c>
      <c r="I1043" s="241">
        <f ca="1">+IFERROR(INDEX('Hoja de Trabajo para listado'!$A$155:$Z$1048576,MATCH($A1043,'Hoja de Trabajo para listado'!$A$155:$A$1048576,0),MATCH((CUADRO!I$4&amp;$E1043),'Hoja de Trabajo para listado'!$A$151:$Z$151,0)),0)+IFERROR(INDEX('Hoja de Trabajo para listado'!$AB$155:$BA$1048576,MATCH($A1043,'Hoja de Trabajo para listado'!$AB$155:$AB$1048576,0),MATCH((CUADRO!I$4&amp;$E1043),'Hoja de Trabajo para listado'!$AB$151:$BA$151,0)),0)+IFERROR(INDEX('Hoja de Trabajo para listado'!$BC$155:$CB$1048576,MATCH($A1043,'Hoja de Trabajo para listado'!$BC$155:$BC$1048576,0),MATCH((CUADRO!I$4&amp;$E1043),'Hoja de Trabajo para listado'!$BC$151:$CB$151,0)),0)+IFERROR(INDEX('Hoja de Trabajo para listado'!$DE$153:$DG$274,MATCH($A1043,'Hoja de Trabajo para listado'!$DE$153:$DE$1048576,0),MATCH((CUADRO!I$4&amp;$E1043),'Hoja de Trabajo para listado'!$DE$151:$DG$151,0)),0)+IFERROR(INDEX('Hoja de Trabajo para listado'!$CD$155:$DC$1048576,MATCH($A1043,'Hoja de Trabajo para listado'!$CD$155:$CD$1048576,0),MATCH((CUADRO!I$4&amp;$E1043),'Hoja de Trabajo para listado'!$CD$151:$DC$151,0)),0)</f>
        <v>0</v>
      </c>
      <c r="J1043" s="241">
        <f ca="1">+IFERROR(INDEX('Hoja de Trabajo para listado'!$A$155:$Z$1048576,MATCH($A1043,'Hoja de Trabajo para listado'!$A$155:$A$1048576,0),MATCH((CUADRO!J$4&amp;$E1043),'Hoja de Trabajo para listado'!$A$151:$Z$151,0)),0)+IFERROR(INDEX('Hoja de Trabajo para listado'!$AB$155:$BA$1048576,MATCH($A1043,'Hoja de Trabajo para listado'!$AB$155:$AB$1048576,0),MATCH((CUADRO!J$4&amp;$E1043),'Hoja de Trabajo para listado'!$AB$151:$BA$151,0)),0)+IFERROR(INDEX('Hoja de Trabajo para listado'!$BC$155:$CB$1048576,MATCH($A1043,'Hoja de Trabajo para listado'!$BC$155:$BC$1048576,0),MATCH((CUADRO!J$4&amp;$E1043),'Hoja de Trabajo para listado'!$BC$151:$CB$151,0)),0)+IFERROR(INDEX('Hoja de Trabajo para listado'!$DE$153:$DG$274,MATCH($A1043,'Hoja de Trabajo para listado'!$DE$153:$DE$1048576,0),MATCH((CUADRO!J$4&amp;$E1043),'Hoja de Trabajo para listado'!$DE$151:$DG$151,0)),0)+IFERROR(INDEX('Hoja de Trabajo para listado'!$CD$155:$DC$1048576,MATCH($A1043,'Hoja de Trabajo para listado'!$CD$155:$CD$1048576,0),MATCH((CUADRO!J$4&amp;$E1043),'Hoja de Trabajo para listado'!$CD$151:$DC$151,0)),0)</f>
        <v>0</v>
      </c>
      <c r="K1043" s="241">
        <f ca="1">+IFERROR(INDEX('Hoja de Trabajo para listado'!$A$155:$Z$1048576,MATCH($A1043,'Hoja de Trabajo para listado'!$A$155:$A$1048576,0),MATCH((CUADRO!K$4&amp;$E1043),'Hoja de Trabajo para listado'!$A$151:$Z$151,0)),0)+IFERROR(INDEX('Hoja de Trabajo para listado'!$AB$155:$BA$1048576,MATCH($A1043,'Hoja de Trabajo para listado'!$AB$155:$AB$1048576,0),MATCH((CUADRO!K$4&amp;$E1043),'Hoja de Trabajo para listado'!$AB$151:$BA$151,0)),0)+IFERROR(INDEX('Hoja de Trabajo para listado'!$BC$155:$CB$1048576,MATCH($A1043,'Hoja de Trabajo para listado'!$BC$155:$BC$1048576,0),MATCH((CUADRO!K$4&amp;$E1043),'Hoja de Trabajo para listado'!$BC$151:$CB$151,0)),0)+IFERROR(INDEX('Hoja de Trabajo para listado'!$DE$153:$DG$274,MATCH($A1043,'Hoja de Trabajo para listado'!$DE$153:$DE$1048576,0),MATCH((CUADRO!K$4&amp;$E1043),'Hoja de Trabajo para listado'!$DE$151:$DG$151,0)),0)+IFERROR(INDEX('Hoja de Trabajo para listado'!$CD$155:$DC$1048576,MATCH($A1043,'Hoja de Trabajo para listado'!$CD$155:$CD$1048576,0),MATCH((CUADRO!K$4&amp;$E1043),'Hoja de Trabajo para listado'!$CD$151:$DC$151,0)),0)</f>
        <v>0</v>
      </c>
      <c r="L1043" s="241">
        <f ca="1">+IFERROR(INDEX('Hoja de Trabajo para listado'!$A$155:$Z$1048576,MATCH($A1043,'Hoja de Trabajo para listado'!$A$155:$A$1048576,0),MATCH((CUADRO!L$4&amp;$E1043),'Hoja de Trabajo para listado'!$A$151:$Z$151,0)),0)+IFERROR(INDEX('Hoja de Trabajo para listado'!$AB$155:$BA$1048576,MATCH($A1043,'Hoja de Trabajo para listado'!$AB$155:$AB$1048576,0),MATCH((CUADRO!L$4&amp;$E1043),'Hoja de Trabajo para listado'!$AB$151:$BA$151,0)),0)+IFERROR(INDEX('Hoja de Trabajo para listado'!$BC$155:$CB$1048576,MATCH($A1043,'Hoja de Trabajo para listado'!$BC$155:$BC$1048576,0),MATCH((CUADRO!L$4&amp;$E1043),'Hoja de Trabajo para listado'!$BC$151:$CB$151,0)),0)+IFERROR(INDEX('Hoja de Trabajo para listado'!$DE$153:$DG$274,MATCH($A1043,'Hoja de Trabajo para listado'!$DE$153:$DE$1048576,0),MATCH((CUADRO!L$4&amp;$E1043),'Hoja de Trabajo para listado'!$DE$151:$DG$151,0)),0)+IFERROR(INDEX('Hoja de Trabajo para listado'!$CD$155:$DC$1048576,MATCH($A1043,'Hoja de Trabajo para listado'!$CD$155:$CD$1048576,0),MATCH((CUADRO!L$4&amp;$E1043),'Hoja de Trabajo para listado'!$CD$151:$DC$151,0)),0)</f>
        <v>0</v>
      </c>
      <c r="M1043" s="241">
        <f ca="1">+IFERROR(INDEX('Hoja de Trabajo para listado'!$A$155:$Z$1048576,MATCH($A1043,'Hoja de Trabajo para listado'!$A$155:$A$1048576,0),MATCH((CUADRO!M$4&amp;$E1043),'Hoja de Trabajo para listado'!$A$151:$Z$151,0)),0)+IFERROR(INDEX('Hoja de Trabajo para listado'!$AB$155:$BA$1048576,MATCH($A1043,'Hoja de Trabajo para listado'!$AB$155:$AB$1048576,0),MATCH((CUADRO!M$4&amp;$E1043),'Hoja de Trabajo para listado'!$AB$151:$BA$151,0)),0)+IFERROR(INDEX('Hoja de Trabajo para listado'!$BC$155:$CB$1048576,MATCH($A1043,'Hoja de Trabajo para listado'!$BC$155:$BC$1048576,0),MATCH((CUADRO!M$4&amp;$E1043),'Hoja de Trabajo para listado'!$BC$151:$CB$151,0)),0)+IFERROR(INDEX('Hoja de Trabajo para listado'!$DE$153:$DG$274,MATCH($A1043,'Hoja de Trabajo para listado'!$DE$153:$DE$1048576,0),MATCH((CUADRO!M$4&amp;$E1043),'Hoja de Trabajo para listado'!$DE$151:$DG$151,0)),0)+IFERROR(INDEX('Hoja de Trabajo para listado'!$CD$155:$DC$1048576,MATCH($A1043,'Hoja de Trabajo para listado'!$CD$155:$CD$1048576,0),MATCH((CUADRO!M$4&amp;$E1043),'Hoja de Trabajo para listado'!$CD$151:$DC$151,0)),0)</f>
        <v>0</v>
      </c>
      <c r="N1043" s="241">
        <f ca="1">+IFERROR(INDEX('Hoja de Trabajo para listado'!$A$155:$Z$1048576,MATCH($A1043,'Hoja de Trabajo para listado'!$A$155:$A$1048576,0),MATCH((CUADRO!N$4&amp;$E1043),'Hoja de Trabajo para listado'!$A$151:$Z$151,0)),0)+IFERROR(INDEX('Hoja de Trabajo para listado'!$AB$155:$BA$1048576,MATCH($A1043,'Hoja de Trabajo para listado'!$AB$155:$AB$1048576,0),MATCH((CUADRO!N$4&amp;$E1043),'Hoja de Trabajo para listado'!$AB$151:$BA$151,0)),0)+IFERROR(INDEX('Hoja de Trabajo para listado'!$BC$155:$CB$1048576,MATCH($A1043,'Hoja de Trabajo para listado'!$BC$155:$BC$1048576,0),MATCH((CUADRO!N$4&amp;$E1043),'Hoja de Trabajo para listado'!$BC$151:$CB$151,0)),0)+IFERROR(INDEX('Hoja de Trabajo para listado'!$DE$153:$DG$274,MATCH($A1043,'Hoja de Trabajo para listado'!$DE$153:$DE$1048576,0),MATCH((CUADRO!N$4&amp;$E1043),'Hoja de Trabajo para listado'!$DE$151:$DG$151,0)),0)+IFERROR(INDEX('Hoja de Trabajo para listado'!$CD$155:$DC$1048576,MATCH($A1043,'Hoja de Trabajo para listado'!$CD$155:$CD$1048576,0),MATCH((CUADRO!N$4&amp;$E1043),'Hoja de Trabajo para listado'!$CD$151:$DC$151,0)),0)</f>
        <v>0</v>
      </c>
      <c r="O1043" s="241">
        <f ca="1">+IFERROR(INDEX('Hoja de Trabajo para listado'!$A$155:$Z$1048576,MATCH($A1043,'Hoja de Trabajo para listado'!$A$155:$A$1048576,0),MATCH((CUADRO!O$4&amp;$E1043),'Hoja de Trabajo para listado'!$A$151:$Z$151,0)),0)+IFERROR(INDEX('Hoja de Trabajo para listado'!$AB$155:$BA$1048576,MATCH($A1043,'Hoja de Trabajo para listado'!$AB$155:$AB$1048576,0),MATCH((CUADRO!O$4&amp;$E1043),'Hoja de Trabajo para listado'!$AB$151:$BA$151,0)),0)+IFERROR(INDEX('Hoja de Trabajo para listado'!$BC$155:$CB$1048576,MATCH($A1043,'Hoja de Trabajo para listado'!$BC$155:$BC$1048576,0),MATCH((CUADRO!O$4&amp;$E1043),'Hoja de Trabajo para listado'!$BC$151:$CB$151,0)),0)+IFERROR(INDEX('Hoja de Trabajo para listado'!$DE$153:$DG$274,MATCH($A1043,'Hoja de Trabajo para listado'!$DE$153:$DE$1048576,0),MATCH((CUADRO!O$4&amp;$E1043),'Hoja de Trabajo para listado'!$DE$151:$DG$151,0)),0)+IFERROR(INDEX('Hoja de Trabajo para listado'!$CD$155:$DC$1048576,MATCH($A1043,'Hoja de Trabajo para listado'!$CD$155:$CD$1048576,0),MATCH((CUADRO!O$4&amp;$E1043),'Hoja de Trabajo para listado'!$CD$151:$DC$151,0)),0)</f>
        <v>0</v>
      </c>
      <c r="P1043" s="241">
        <f ca="1">+IFERROR(INDEX('Hoja de Trabajo para listado'!$A$155:$Z$1048576,MATCH($A1043,'Hoja de Trabajo para listado'!$A$155:$A$1048576,0),MATCH((CUADRO!P$4&amp;$E1043),'Hoja de Trabajo para listado'!$A$151:$Z$151,0)),0)+IFERROR(INDEX('Hoja de Trabajo para listado'!$AB$155:$BA$1048576,MATCH($A1043,'Hoja de Trabajo para listado'!$AB$155:$AB$1048576,0),MATCH((CUADRO!P$4&amp;$E1043),'Hoja de Trabajo para listado'!$AB$151:$BA$151,0)),0)+IFERROR(INDEX('Hoja de Trabajo para listado'!$BC$155:$CB$1048576,MATCH($A1043,'Hoja de Trabajo para listado'!$BC$155:$BC$1048576,0),MATCH((CUADRO!P$4&amp;$E1043),'Hoja de Trabajo para listado'!$BC$151:$CB$151,0)),0)+IFERROR(INDEX('Hoja de Trabajo para listado'!$DE$153:$DG$274,MATCH($A1043,'Hoja de Trabajo para listado'!$DE$153:$DE$1048576,0),MATCH((CUADRO!P$4&amp;$E1043),'Hoja de Trabajo para listado'!$DE$151:$DG$151,0)),0)+IFERROR(INDEX('Hoja de Trabajo para listado'!$CD$155:$DC$1048576,MATCH($A1043,'Hoja de Trabajo para listado'!$CD$155:$CD$1048576,0),MATCH((CUADRO!P$4&amp;$E1043),'Hoja de Trabajo para listado'!$CD$151:$DC$151,0)),0)</f>
        <v>0</v>
      </c>
      <c r="Q1043" s="241">
        <f ca="1">+IFERROR(INDEX('Hoja de Trabajo para listado'!$A$155:$Z$1048576,MATCH($A1043,'Hoja de Trabajo para listado'!$A$155:$A$1048576,0),MATCH((CUADRO!Q$4&amp;$E1043),'Hoja de Trabajo para listado'!$A$151:$Z$151,0)),0)+IFERROR(INDEX('Hoja de Trabajo para listado'!$AB$155:$BA$1048576,MATCH($A1043,'Hoja de Trabajo para listado'!$AB$155:$AB$1048576,0),MATCH((CUADRO!Q$4&amp;$E1043),'Hoja de Trabajo para listado'!$AB$151:$BA$151,0)),0)+IFERROR(INDEX('Hoja de Trabajo para listado'!$BC$155:$CB$1048576,MATCH($A1043,'Hoja de Trabajo para listado'!$BC$155:$BC$1048576,0),MATCH((CUADRO!Q$4&amp;$E1043),'Hoja de Trabajo para listado'!$BC$151:$CB$151,0)),0)+IFERROR(INDEX('Hoja de Trabajo para listado'!$DE$153:$DG$274,MATCH($A1043,'Hoja de Trabajo para listado'!$DE$153:$DE$1048576,0),MATCH((CUADRO!Q$4&amp;$E1043),'Hoja de Trabajo para listado'!$DE$151:$DG$151,0)),0)+IFERROR(INDEX('Hoja de Trabajo para listado'!$CD$155:$DC$1048576,MATCH($A1043,'Hoja de Trabajo para listado'!$CD$155:$CD$1048576,0),MATCH((CUADRO!Q$4&amp;$E1043),'Hoja de Trabajo para listado'!$CD$151:$DC$151,0)),0)</f>
        <v>0</v>
      </c>
      <c r="R1043" s="241">
        <f t="shared" ca="1" si="32"/>
        <v>0</v>
      </c>
      <c r="S1043" s="247"/>
      <c r="T1043" s="241">
        <f ca="1">+T1044</f>
        <v>0</v>
      </c>
      <c r="U1043" s="240">
        <f t="shared" si="33"/>
        <v>1</v>
      </c>
    </row>
    <row r="1044" spans="1:21" customFormat="1" ht="27" hidden="1" customHeight="1">
      <c r="A1044" s="32">
        <v>1754</v>
      </c>
      <c r="B1044" s="382"/>
      <c r="C1044" s="245" t="str">
        <f>+VLOOKUP(A1044,bd_lista!$A$3:$C$592,3,FALSE)</f>
        <v>Gobierno Autónomo Municipal de San Pedro</v>
      </c>
      <c r="D1044" s="384"/>
      <c r="E1044" s="242" t="s">
        <v>684</v>
      </c>
      <c r="F1044" s="241">
        <f ca="1">+IFERROR(INDEX('Hoja de Trabajo para listado'!$A$155:$Z$1048576,MATCH($A1044,'Hoja de Trabajo para listado'!$A$155:$A$1048576,0),MATCH((CUADRO!F$4&amp;$E1044),'Hoja de Trabajo para listado'!$A$151:$Z$151,0)),0)+IFERROR(INDEX('Hoja de Trabajo para listado'!$AB$155:$BA$1048576,MATCH($A1044,'Hoja de Trabajo para listado'!$AB$155:$AB$1048576,0),MATCH((CUADRO!F$4&amp;$E1044),'Hoja de Trabajo para listado'!$AB$151:$BA$151,0)),0)+IFERROR(INDEX('Hoja de Trabajo para listado'!$BC$155:$CB$1048576,MATCH($A1044,'Hoja de Trabajo para listado'!$BC$155:$BC$1048576,0),MATCH((CUADRO!F$4&amp;$E1044),'Hoja de Trabajo para listado'!$BC$151:$CB$151,0)),0)+IFERROR(INDEX('Hoja de Trabajo para listado'!$DE$153:$DG$274,MATCH($A1044,'Hoja de Trabajo para listado'!$DE$153:$DE$1048576,0),MATCH((CUADRO!F$4&amp;$E1044),'Hoja de Trabajo para listado'!$DE$151:$DG$151,0)),0)+IFERROR(INDEX('Hoja de Trabajo para listado'!$CD$155:$DC$1048576,MATCH($A1044,'Hoja de Trabajo para listado'!$CD$155:$CD$1048576,0),MATCH((CUADRO!F$4&amp;$E1044),'Hoja de Trabajo para listado'!$CD$151:$DC$151,0)),0)</f>
        <v>0</v>
      </c>
      <c r="G1044" s="241">
        <f ca="1">+IFERROR(INDEX('Hoja de Trabajo para listado'!$A$155:$Z$1048576,MATCH($A1044,'Hoja de Trabajo para listado'!$A$155:$A$1048576,0),MATCH((CUADRO!G$4&amp;$E1044),'Hoja de Trabajo para listado'!$A$151:$Z$151,0)),0)+IFERROR(INDEX('Hoja de Trabajo para listado'!$AB$155:$BA$1048576,MATCH($A1044,'Hoja de Trabajo para listado'!$AB$155:$AB$1048576,0),MATCH((CUADRO!G$4&amp;$E1044),'Hoja de Trabajo para listado'!$AB$151:$BA$151,0)),0)+IFERROR(INDEX('Hoja de Trabajo para listado'!$BC$155:$CB$1048576,MATCH($A1044,'Hoja de Trabajo para listado'!$BC$155:$BC$1048576,0),MATCH((CUADRO!G$4&amp;$E1044),'Hoja de Trabajo para listado'!$BC$151:$CB$151,0)),0)+IFERROR(INDEX('Hoja de Trabajo para listado'!$DE$153:$DG$274,MATCH($A1044,'Hoja de Trabajo para listado'!$DE$153:$DE$1048576,0),MATCH((CUADRO!G$4&amp;$E1044),'Hoja de Trabajo para listado'!$DE$151:$DG$151,0)),0)+IFERROR(INDEX('Hoja de Trabajo para listado'!$CD$155:$DC$1048576,MATCH($A1044,'Hoja de Trabajo para listado'!$CD$155:$CD$1048576,0),MATCH((CUADRO!G$4&amp;$E1044),'Hoja de Trabajo para listado'!$CD$151:$DC$151,0)),0)</f>
        <v>0</v>
      </c>
      <c r="H1044" s="241">
        <f ca="1">+IFERROR(INDEX('Hoja de Trabajo para listado'!$A$155:$Z$1048576,MATCH($A1044,'Hoja de Trabajo para listado'!$A$155:$A$1048576,0),MATCH((CUADRO!H$4&amp;$E1044),'Hoja de Trabajo para listado'!$A$151:$Z$151,0)),0)+IFERROR(INDEX('Hoja de Trabajo para listado'!$AB$155:$BA$1048576,MATCH($A1044,'Hoja de Trabajo para listado'!$AB$155:$AB$1048576,0),MATCH((CUADRO!H$4&amp;$E1044),'Hoja de Trabajo para listado'!$AB$151:$BA$151,0)),0)+IFERROR(INDEX('Hoja de Trabajo para listado'!$BC$155:$CB$1048576,MATCH($A1044,'Hoja de Trabajo para listado'!$BC$155:$BC$1048576,0),MATCH((CUADRO!H$4&amp;$E1044),'Hoja de Trabajo para listado'!$BC$151:$CB$151,0)),0)+IFERROR(INDEX('Hoja de Trabajo para listado'!$DE$153:$DG$274,MATCH($A1044,'Hoja de Trabajo para listado'!$DE$153:$DE$1048576,0),MATCH((CUADRO!H$4&amp;$E1044),'Hoja de Trabajo para listado'!$DE$151:$DG$151,0)),0)+IFERROR(INDEX('Hoja de Trabajo para listado'!$CD$155:$DC$1048576,MATCH($A1044,'Hoja de Trabajo para listado'!$CD$155:$CD$1048576,0),MATCH((CUADRO!H$4&amp;$E1044),'Hoja de Trabajo para listado'!$CD$151:$DC$151,0)),0)</f>
        <v>0</v>
      </c>
      <c r="I1044" s="241">
        <f ca="1">+IFERROR(INDEX('Hoja de Trabajo para listado'!$A$155:$Z$1048576,MATCH($A1044,'Hoja de Trabajo para listado'!$A$155:$A$1048576,0),MATCH((CUADRO!I$4&amp;$E1044),'Hoja de Trabajo para listado'!$A$151:$Z$151,0)),0)+IFERROR(INDEX('Hoja de Trabajo para listado'!$AB$155:$BA$1048576,MATCH($A1044,'Hoja de Trabajo para listado'!$AB$155:$AB$1048576,0),MATCH((CUADRO!I$4&amp;$E1044),'Hoja de Trabajo para listado'!$AB$151:$BA$151,0)),0)+IFERROR(INDEX('Hoja de Trabajo para listado'!$BC$155:$CB$1048576,MATCH($A1044,'Hoja de Trabajo para listado'!$BC$155:$BC$1048576,0),MATCH((CUADRO!I$4&amp;$E1044),'Hoja de Trabajo para listado'!$BC$151:$CB$151,0)),0)+IFERROR(INDEX('Hoja de Trabajo para listado'!$DE$153:$DG$274,MATCH($A1044,'Hoja de Trabajo para listado'!$DE$153:$DE$1048576,0),MATCH((CUADRO!I$4&amp;$E1044),'Hoja de Trabajo para listado'!$DE$151:$DG$151,0)),0)+IFERROR(INDEX('Hoja de Trabajo para listado'!$CD$155:$DC$1048576,MATCH($A1044,'Hoja de Trabajo para listado'!$CD$155:$CD$1048576,0),MATCH((CUADRO!I$4&amp;$E1044),'Hoja de Trabajo para listado'!$CD$151:$DC$151,0)),0)</f>
        <v>0</v>
      </c>
      <c r="J1044" s="241">
        <f ca="1">+IFERROR(INDEX('Hoja de Trabajo para listado'!$A$155:$Z$1048576,MATCH($A1044,'Hoja de Trabajo para listado'!$A$155:$A$1048576,0),MATCH((CUADRO!J$4&amp;$E1044),'Hoja de Trabajo para listado'!$A$151:$Z$151,0)),0)+IFERROR(INDEX('Hoja de Trabajo para listado'!$AB$155:$BA$1048576,MATCH($A1044,'Hoja de Trabajo para listado'!$AB$155:$AB$1048576,0),MATCH((CUADRO!J$4&amp;$E1044),'Hoja de Trabajo para listado'!$AB$151:$BA$151,0)),0)+IFERROR(INDEX('Hoja de Trabajo para listado'!$BC$155:$CB$1048576,MATCH($A1044,'Hoja de Trabajo para listado'!$BC$155:$BC$1048576,0),MATCH((CUADRO!J$4&amp;$E1044),'Hoja de Trabajo para listado'!$BC$151:$CB$151,0)),0)+IFERROR(INDEX('Hoja de Trabajo para listado'!$DE$153:$DG$274,MATCH($A1044,'Hoja de Trabajo para listado'!$DE$153:$DE$1048576,0),MATCH((CUADRO!J$4&amp;$E1044),'Hoja de Trabajo para listado'!$DE$151:$DG$151,0)),0)+IFERROR(INDEX('Hoja de Trabajo para listado'!$CD$155:$DC$1048576,MATCH($A1044,'Hoja de Trabajo para listado'!$CD$155:$CD$1048576,0),MATCH((CUADRO!J$4&amp;$E1044),'Hoja de Trabajo para listado'!$CD$151:$DC$151,0)),0)</f>
        <v>0</v>
      </c>
      <c r="K1044" s="241">
        <f ca="1">+IFERROR(INDEX('Hoja de Trabajo para listado'!$A$155:$Z$1048576,MATCH($A1044,'Hoja de Trabajo para listado'!$A$155:$A$1048576,0),MATCH((CUADRO!K$4&amp;$E1044),'Hoja de Trabajo para listado'!$A$151:$Z$151,0)),0)+IFERROR(INDEX('Hoja de Trabajo para listado'!$AB$155:$BA$1048576,MATCH($A1044,'Hoja de Trabajo para listado'!$AB$155:$AB$1048576,0),MATCH((CUADRO!K$4&amp;$E1044),'Hoja de Trabajo para listado'!$AB$151:$BA$151,0)),0)+IFERROR(INDEX('Hoja de Trabajo para listado'!$BC$155:$CB$1048576,MATCH($A1044,'Hoja de Trabajo para listado'!$BC$155:$BC$1048576,0),MATCH((CUADRO!K$4&amp;$E1044),'Hoja de Trabajo para listado'!$BC$151:$CB$151,0)),0)+IFERROR(INDEX('Hoja de Trabajo para listado'!$DE$153:$DG$274,MATCH($A1044,'Hoja de Trabajo para listado'!$DE$153:$DE$1048576,0),MATCH((CUADRO!K$4&amp;$E1044),'Hoja de Trabajo para listado'!$DE$151:$DG$151,0)),0)+IFERROR(INDEX('Hoja de Trabajo para listado'!$CD$155:$DC$1048576,MATCH($A1044,'Hoja de Trabajo para listado'!$CD$155:$CD$1048576,0),MATCH((CUADRO!K$4&amp;$E1044),'Hoja de Trabajo para listado'!$CD$151:$DC$151,0)),0)</f>
        <v>0</v>
      </c>
      <c r="L1044" s="241">
        <f ca="1">+IFERROR(INDEX('Hoja de Trabajo para listado'!$A$155:$Z$1048576,MATCH($A1044,'Hoja de Trabajo para listado'!$A$155:$A$1048576,0),MATCH((CUADRO!L$4&amp;$E1044),'Hoja de Trabajo para listado'!$A$151:$Z$151,0)),0)+IFERROR(INDEX('Hoja de Trabajo para listado'!$AB$155:$BA$1048576,MATCH($A1044,'Hoja de Trabajo para listado'!$AB$155:$AB$1048576,0),MATCH((CUADRO!L$4&amp;$E1044),'Hoja de Trabajo para listado'!$AB$151:$BA$151,0)),0)+IFERROR(INDEX('Hoja de Trabajo para listado'!$BC$155:$CB$1048576,MATCH($A1044,'Hoja de Trabajo para listado'!$BC$155:$BC$1048576,0),MATCH((CUADRO!L$4&amp;$E1044),'Hoja de Trabajo para listado'!$BC$151:$CB$151,0)),0)+IFERROR(INDEX('Hoja de Trabajo para listado'!$DE$153:$DG$274,MATCH($A1044,'Hoja de Trabajo para listado'!$DE$153:$DE$1048576,0),MATCH((CUADRO!L$4&amp;$E1044),'Hoja de Trabajo para listado'!$DE$151:$DG$151,0)),0)+IFERROR(INDEX('Hoja de Trabajo para listado'!$CD$155:$DC$1048576,MATCH($A1044,'Hoja de Trabajo para listado'!$CD$155:$CD$1048576,0),MATCH((CUADRO!L$4&amp;$E1044),'Hoja de Trabajo para listado'!$CD$151:$DC$151,0)),0)</f>
        <v>0</v>
      </c>
      <c r="M1044" s="241">
        <f ca="1">+IFERROR(INDEX('Hoja de Trabajo para listado'!$A$155:$Z$1048576,MATCH($A1044,'Hoja de Trabajo para listado'!$A$155:$A$1048576,0),MATCH((CUADRO!M$4&amp;$E1044),'Hoja de Trabajo para listado'!$A$151:$Z$151,0)),0)+IFERROR(INDEX('Hoja de Trabajo para listado'!$AB$155:$BA$1048576,MATCH($A1044,'Hoja de Trabajo para listado'!$AB$155:$AB$1048576,0),MATCH((CUADRO!M$4&amp;$E1044),'Hoja de Trabajo para listado'!$AB$151:$BA$151,0)),0)+IFERROR(INDEX('Hoja de Trabajo para listado'!$BC$155:$CB$1048576,MATCH($A1044,'Hoja de Trabajo para listado'!$BC$155:$BC$1048576,0),MATCH((CUADRO!M$4&amp;$E1044),'Hoja de Trabajo para listado'!$BC$151:$CB$151,0)),0)+IFERROR(INDEX('Hoja de Trabajo para listado'!$DE$153:$DG$274,MATCH($A1044,'Hoja de Trabajo para listado'!$DE$153:$DE$1048576,0),MATCH((CUADRO!M$4&amp;$E1044),'Hoja de Trabajo para listado'!$DE$151:$DG$151,0)),0)+IFERROR(INDEX('Hoja de Trabajo para listado'!$CD$155:$DC$1048576,MATCH($A1044,'Hoja de Trabajo para listado'!$CD$155:$CD$1048576,0),MATCH((CUADRO!M$4&amp;$E1044),'Hoja de Trabajo para listado'!$CD$151:$DC$151,0)),0)</f>
        <v>0</v>
      </c>
      <c r="N1044" s="241">
        <f ca="1">+IFERROR(INDEX('Hoja de Trabajo para listado'!$A$155:$Z$1048576,MATCH($A1044,'Hoja de Trabajo para listado'!$A$155:$A$1048576,0),MATCH((CUADRO!N$4&amp;$E1044),'Hoja de Trabajo para listado'!$A$151:$Z$151,0)),0)+IFERROR(INDEX('Hoja de Trabajo para listado'!$AB$155:$BA$1048576,MATCH($A1044,'Hoja de Trabajo para listado'!$AB$155:$AB$1048576,0),MATCH((CUADRO!N$4&amp;$E1044),'Hoja de Trabajo para listado'!$AB$151:$BA$151,0)),0)+IFERROR(INDEX('Hoja de Trabajo para listado'!$BC$155:$CB$1048576,MATCH($A1044,'Hoja de Trabajo para listado'!$BC$155:$BC$1048576,0),MATCH((CUADRO!N$4&amp;$E1044),'Hoja de Trabajo para listado'!$BC$151:$CB$151,0)),0)+IFERROR(INDEX('Hoja de Trabajo para listado'!$DE$153:$DG$274,MATCH($A1044,'Hoja de Trabajo para listado'!$DE$153:$DE$1048576,0),MATCH((CUADRO!N$4&amp;$E1044),'Hoja de Trabajo para listado'!$DE$151:$DG$151,0)),0)+IFERROR(INDEX('Hoja de Trabajo para listado'!$CD$155:$DC$1048576,MATCH($A1044,'Hoja de Trabajo para listado'!$CD$155:$CD$1048576,0),MATCH((CUADRO!N$4&amp;$E1044),'Hoja de Trabajo para listado'!$CD$151:$DC$151,0)),0)</f>
        <v>0</v>
      </c>
      <c r="O1044" s="241">
        <f ca="1">+IFERROR(INDEX('Hoja de Trabajo para listado'!$A$155:$Z$1048576,MATCH($A1044,'Hoja de Trabajo para listado'!$A$155:$A$1048576,0),MATCH((CUADRO!O$4&amp;$E1044),'Hoja de Trabajo para listado'!$A$151:$Z$151,0)),0)+IFERROR(INDEX('Hoja de Trabajo para listado'!$AB$155:$BA$1048576,MATCH($A1044,'Hoja de Trabajo para listado'!$AB$155:$AB$1048576,0),MATCH((CUADRO!O$4&amp;$E1044),'Hoja de Trabajo para listado'!$AB$151:$BA$151,0)),0)+IFERROR(INDEX('Hoja de Trabajo para listado'!$BC$155:$CB$1048576,MATCH($A1044,'Hoja de Trabajo para listado'!$BC$155:$BC$1048576,0),MATCH((CUADRO!O$4&amp;$E1044),'Hoja de Trabajo para listado'!$BC$151:$CB$151,0)),0)+IFERROR(INDEX('Hoja de Trabajo para listado'!$DE$153:$DG$274,MATCH($A1044,'Hoja de Trabajo para listado'!$DE$153:$DE$1048576,0),MATCH((CUADRO!O$4&amp;$E1044),'Hoja de Trabajo para listado'!$DE$151:$DG$151,0)),0)+IFERROR(INDEX('Hoja de Trabajo para listado'!$CD$155:$DC$1048576,MATCH($A1044,'Hoja de Trabajo para listado'!$CD$155:$CD$1048576,0),MATCH((CUADRO!O$4&amp;$E1044),'Hoja de Trabajo para listado'!$CD$151:$DC$151,0)),0)</f>
        <v>0</v>
      </c>
      <c r="P1044" s="241">
        <f ca="1">+IFERROR(INDEX('Hoja de Trabajo para listado'!$A$155:$Z$1048576,MATCH($A1044,'Hoja de Trabajo para listado'!$A$155:$A$1048576,0),MATCH((CUADRO!P$4&amp;$E1044),'Hoja de Trabajo para listado'!$A$151:$Z$151,0)),0)+IFERROR(INDEX('Hoja de Trabajo para listado'!$AB$155:$BA$1048576,MATCH($A1044,'Hoja de Trabajo para listado'!$AB$155:$AB$1048576,0),MATCH((CUADRO!P$4&amp;$E1044),'Hoja de Trabajo para listado'!$AB$151:$BA$151,0)),0)+IFERROR(INDEX('Hoja de Trabajo para listado'!$BC$155:$CB$1048576,MATCH($A1044,'Hoja de Trabajo para listado'!$BC$155:$BC$1048576,0),MATCH((CUADRO!P$4&amp;$E1044),'Hoja de Trabajo para listado'!$BC$151:$CB$151,0)),0)+IFERROR(INDEX('Hoja de Trabajo para listado'!$DE$153:$DG$274,MATCH($A1044,'Hoja de Trabajo para listado'!$DE$153:$DE$1048576,0),MATCH((CUADRO!P$4&amp;$E1044),'Hoja de Trabajo para listado'!$DE$151:$DG$151,0)),0)+IFERROR(INDEX('Hoja de Trabajo para listado'!$CD$155:$DC$1048576,MATCH($A1044,'Hoja de Trabajo para listado'!$CD$155:$CD$1048576,0),MATCH((CUADRO!P$4&amp;$E1044),'Hoja de Trabajo para listado'!$CD$151:$DC$151,0)),0)</f>
        <v>0</v>
      </c>
      <c r="Q1044" s="241">
        <f ca="1">+IFERROR(INDEX('Hoja de Trabajo para listado'!$A$155:$Z$1048576,MATCH($A1044,'Hoja de Trabajo para listado'!$A$155:$A$1048576,0),MATCH((CUADRO!Q$4&amp;$E1044),'Hoja de Trabajo para listado'!$A$151:$Z$151,0)),0)+IFERROR(INDEX('Hoja de Trabajo para listado'!$AB$155:$BA$1048576,MATCH($A1044,'Hoja de Trabajo para listado'!$AB$155:$AB$1048576,0),MATCH((CUADRO!Q$4&amp;$E1044),'Hoja de Trabajo para listado'!$AB$151:$BA$151,0)),0)+IFERROR(INDEX('Hoja de Trabajo para listado'!$BC$155:$CB$1048576,MATCH($A1044,'Hoja de Trabajo para listado'!$BC$155:$BC$1048576,0),MATCH((CUADRO!Q$4&amp;$E1044),'Hoja de Trabajo para listado'!$BC$151:$CB$151,0)),0)+IFERROR(INDEX('Hoja de Trabajo para listado'!$DE$153:$DG$274,MATCH($A1044,'Hoja de Trabajo para listado'!$DE$153:$DE$1048576,0),MATCH((CUADRO!Q$4&amp;$E1044),'Hoja de Trabajo para listado'!$DE$151:$DG$151,0)),0)+IFERROR(INDEX('Hoja de Trabajo para listado'!$CD$155:$DC$1048576,MATCH($A1044,'Hoja de Trabajo para listado'!$CD$155:$CD$1048576,0),MATCH((CUADRO!Q$4&amp;$E1044),'Hoja de Trabajo para listado'!$CD$151:$DC$151,0)),0)</f>
        <v>0</v>
      </c>
      <c r="R1044" s="241">
        <f t="shared" ca="1" si="32"/>
        <v>0</v>
      </c>
      <c r="S1044" s="247">
        <f ca="1">+R1043+R1044</f>
        <v>0</v>
      </c>
      <c r="T1044" s="241">
        <f ca="1">+S1044</f>
        <v>0</v>
      </c>
      <c r="U1044" s="240">
        <f t="shared" si="33"/>
        <v>2</v>
      </c>
    </row>
    <row r="1045" spans="1:21" customFormat="1" ht="15" hidden="1" customHeight="1">
      <c r="A1045" s="32">
        <v>1755</v>
      </c>
      <c r="B1045" s="381">
        <f>+A1045</f>
        <v>1755</v>
      </c>
      <c r="C1045" s="245" t="str">
        <f>+VLOOKUP(A1045,bd_lista!$A$3:$C$592,3,FALSE)</f>
        <v>Gobierno Autónomo Municipal de Cuatro Cañadas</v>
      </c>
      <c r="D1045" s="383" t="str">
        <f>+C1045</f>
        <v>Gobierno Autónomo Municipal de Cuatro Cañadas</v>
      </c>
      <c r="E1045" s="240" t="s">
        <v>683</v>
      </c>
      <c r="F1045" s="241">
        <f ca="1">+IFERROR(INDEX('Hoja de Trabajo para listado'!$A$155:$Z$1048576,MATCH($A1045,'Hoja de Trabajo para listado'!$A$155:$A$1048576,0),MATCH((CUADRO!F$4&amp;$E1045),'Hoja de Trabajo para listado'!$A$151:$Z$151,0)),0)+IFERROR(INDEX('Hoja de Trabajo para listado'!$AB$155:$BA$1048576,MATCH($A1045,'Hoja de Trabajo para listado'!$AB$155:$AB$1048576,0),MATCH((CUADRO!F$4&amp;$E1045),'Hoja de Trabajo para listado'!$AB$151:$BA$151,0)),0)+IFERROR(INDEX('Hoja de Trabajo para listado'!$BC$155:$CB$1048576,MATCH($A1045,'Hoja de Trabajo para listado'!$BC$155:$BC$1048576,0),MATCH((CUADRO!F$4&amp;$E1045),'Hoja de Trabajo para listado'!$BC$151:$CB$151,0)),0)+IFERROR(INDEX('Hoja de Trabajo para listado'!$DE$153:$DG$274,MATCH($A1045,'Hoja de Trabajo para listado'!$DE$153:$DE$1048576,0),MATCH((CUADRO!F$4&amp;$E1045),'Hoja de Trabajo para listado'!$DE$151:$DG$151,0)),0)+IFERROR(INDEX('Hoja de Trabajo para listado'!$CD$155:$DC$1048576,MATCH($A1045,'Hoja de Trabajo para listado'!$CD$155:$CD$1048576,0),MATCH((CUADRO!F$4&amp;$E1045),'Hoja de Trabajo para listado'!$CD$151:$DC$151,0)),0)</f>
        <v>0</v>
      </c>
      <c r="G1045" s="241">
        <f ca="1">+IFERROR(INDEX('Hoja de Trabajo para listado'!$A$155:$Z$1048576,MATCH($A1045,'Hoja de Trabajo para listado'!$A$155:$A$1048576,0),MATCH((CUADRO!G$4&amp;$E1045),'Hoja de Trabajo para listado'!$A$151:$Z$151,0)),0)+IFERROR(INDEX('Hoja de Trabajo para listado'!$AB$155:$BA$1048576,MATCH($A1045,'Hoja de Trabajo para listado'!$AB$155:$AB$1048576,0),MATCH((CUADRO!G$4&amp;$E1045),'Hoja de Trabajo para listado'!$AB$151:$BA$151,0)),0)+IFERROR(INDEX('Hoja de Trabajo para listado'!$BC$155:$CB$1048576,MATCH($A1045,'Hoja de Trabajo para listado'!$BC$155:$BC$1048576,0),MATCH((CUADRO!G$4&amp;$E1045),'Hoja de Trabajo para listado'!$BC$151:$CB$151,0)),0)+IFERROR(INDEX('Hoja de Trabajo para listado'!$DE$153:$DG$274,MATCH($A1045,'Hoja de Trabajo para listado'!$DE$153:$DE$1048576,0),MATCH((CUADRO!G$4&amp;$E1045),'Hoja de Trabajo para listado'!$DE$151:$DG$151,0)),0)+IFERROR(INDEX('Hoja de Trabajo para listado'!$CD$155:$DC$1048576,MATCH($A1045,'Hoja de Trabajo para listado'!$CD$155:$CD$1048576,0),MATCH((CUADRO!G$4&amp;$E1045),'Hoja de Trabajo para listado'!$CD$151:$DC$151,0)),0)</f>
        <v>0</v>
      </c>
      <c r="H1045" s="241">
        <f ca="1">+IFERROR(INDEX('Hoja de Trabajo para listado'!$A$155:$Z$1048576,MATCH($A1045,'Hoja de Trabajo para listado'!$A$155:$A$1048576,0),MATCH((CUADRO!H$4&amp;$E1045),'Hoja de Trabajo para listado'!$A$151:$Z$151,0)),0)+IFERROR(INDEX('Hoja de Trabajo para listado'!$AB$155:$BA$1048576,MATCH($A1045,'Hoja de Trabajo para listado'!$AB$155:$AB$1048576,0),MATCH((CUADRO!H$4&amp;$E1045),'Hoja de Trabajo para listado'!$AB$151:$BA$151,0)),0)+IFERROR(INDEX('Hoja de Trabajo para listado'!$BC$155:$CB$1048576,MATCH($A1045,'Hoja de Trabajo para listado'!$BC$155:$BC$1048576,0),MATCH((CUADRO!H$4&amp;$E1045),'Hoja de Trabajo para listado'!$BC$151:$CB$151,0)),0)+IFERROR(INDEX('Hoja de Trabajo para listado'!$DE$153:$DG$274,MATCH($A1045,'Hoja de Trabajo para listado'!$DE$153:$DE$1048576,0),MATCH((CUADRO!H$4&amp;$E1045),'Hoja de Trabajo para listado'!$DE$151:$DG$151,0)),0)+IFERROR(INDEX('Hoja de Trabajo para listado'!$CD$155:$DC$1048576,MATCH($A1045,'Hoja de Trabajo para listado'!$CD$155:$CD$1048576,0),MATCH((CUADRO!H$4&amp;$E1045),'Hoja de Trabajo para listado'!$CD$151:$DC$151,0)),0)</f>
        <v>0</v>
      </c>
      <c r="I1045" s="241">
        <f ca="1">+IFERROR(INDEX('Hoja de Trabajo para listado'!$A$155:$Z$1048576,MATCH($A1045,'Hoja de Trabajo para listado'!$A$155:$A$1048576,0),MATCH((CUADRO!I$4&amp;$E1045),'Hoja de Trabajo para listado'!$A$151:$Z$151,0)),0)+IFERROR(INDEX('Hoja de Trabajo para listado'!$AB$155:$BA$1048576,MATCH($A1045,'Hoja de Trabajo para listado'!$AB$155:$AB$1048576,0),MATCH((CUADRO!I$4&amp;$E1045),'Hoja de Trabajo para listado'!$AB$151:$BA$151,0)),0)+IFERROR(INDEX('Hoja de Trabajo para listado'!$BC$155:$CB$1048576,MATCH($A1045,'Hoja de Trabajo para listado'!$BC$155:$BC$1048576,0),MATCH((CUADRO!I$4&amp;$E1045),'Hoja de Trabajo para listado'!$BC$151:$CB$151,0)),0)+IFERROR(INDEX('Hoja de Trabajo para listado'!$DE$153:$DG$274,MATCH($A1045,'Hoja de Trabajo para listado'!$DE$153:$DE$1048576,0),MATCH((CUADRO!I$4&amp;$E1045),'Hoja de Trabajo para listado'!$DE$151:$DG$151,0)),0)+IFERROR(INDEX('Hoja de Trabajo para listado'!$CD$155:$DC$1048576,MATCH($A1045,'Hoja de Trabajo para listado'!$CD$155:$CD$1048576,0),MATCH((CUADRO!I$4&amp;$E1045),'Hoja de Trabajo para listado'!$CD$151:$DC$151,0)),0)</f>
        <v>0</v>
      </c>
      <c r="J1045" s="241">
        <f ca="1">+IFERROR(INDEX('Hoja de Trabajo para listado'!$A$155:$Z$1048576,MATCH($A1045,'Hoja de Trabajo para listado'!$A$155:$A$1048576,0),MATCH((CUADRO!J$4&amp;$E1045),'Hoja de Trabajo para listado'!$A$151:$Z$151,0)),0)+IFERROR(INDEX('Hoja de Trabajo para listado'!$AB$155:$BA$1048576,MATCH($A1045,'Hoja de Trabajo para listado'!$AB$155:$AB$1048576,0),MATCH((CUADRO!J$4&amp;$E1045),'Hoja de Trabajo para listado'!$AB$151:$BA$151,0)),0)+IFERROR(INDEX('Hoja de Trabajo para listado'!$BC$155:$CB$1048576,MATCH($A1045,'Hoja de Trabajo para listado'!$BC$155:$BC$1048576,0),MATCH((CUADRO!J$4&amp;$E1045),'Hoja de Trabajo para listado'!$BC$151:$CB$151,0)),0)+IFERROR(INDEX('Hoja de Trabajo para listado'!$DE$153:$DG$274,MATCH($A1045,'Hoja de Trabajo para listado'!$DE$153:$DE$1048576,0),MATCH((CUADRO!J$4&amp;$E1045),'Hoja de Trabajo para listado'!$DE$151:$DG$151,0)),0)+IFERROR(INDEX('Hoja de Trabajo para listado'!$CD$155:$DC$1048576,MATCH($A1045,'Hoja de Trabajo para listado'!$CD$155:$CD$1048576,0),MATCH((CUADRO!J$4&amp;$E1045),'Hoja de Trabajo para listado'!$CD$151:$DC$151,0)),0)</f>
        <v>0</v>
      </c>
      <c r="K1045" s="241">
        <f ca="1">+IFERROR(INDEX('Hoja de Trabajo para listado'!$A$155:$Z$1048576,MATCH($A1045,'Hoja de Trabajo para listado'!$A$155:$A$1048576,0),MATCH((CUADRO!K$4&amp;$E1045),'Hoja de Trabajo para listado'!$A$151:$Z$151,0)),0)+IFERROR(INDEX('Hoja de Trabajo para listado'!$AB$155:$BA$1048576,MATCH($A1045,'Hoja de Trabajo para listado'!$AB$155:$AB$1048576,0),MATCH((CUADRO!K$4&amp;$E1045),'Hoja de Trabajo para listado'!$AB$151:$BA$151,0)),0)+IFERROR(INDEX('Hoja de Trabajo para listado'!$BC$155:$CB$1048576,MATCH($A1045,'Hoja de Trabajo para listado'!$BC$155:$BC$1048576,0),MATCH((CUADRO!K$4&amp;$E1045),'Hoja de Trabajo para listado'!$BC$151:$CB$151,0)),0)+IFERROR(INDEX('Hoja de Trabajo para listado'!$DE$153:$DG$274,MATCH($A1045,'Hoja de Trabajo para listado'!$DE$153:$DE$1048576,0),MATCH((CUADRO!K$4&amp;$E1045),'Hoja de Trabajo para listado'!$DE$151:$DG$151,0)),0)+IFERROR(INDEX('Hoja de Trabajo para listado'!$CD$155:$DC$1048576,MATCH($A1045,'Hoja de Trabajo para listado'!$CD$155:$CD$1048576,0),MATCH((CUADRO!K$4&amp;$E1045),'Hoja de Trabajo para listado'!$CD$151:$DC$151,0)),0)</f>
        <v>0</v>
      </c>
      <c r="L1045" s="241">
        <f ca="1">+IFERROR(INDEX('Hoja de Trabajo para listado'!$A$155:$Z$1048576,MATCH($A1045,'Hoja de Trabajo para listado'!$A$155:$A$1048576,0),MATCH((CUADRO!L$4&amp;$E1045),'Hoja de Trabajo para listado'!$A$151:$Z$151,0)),0)+IFERROR(INDEX('Hoja de Trabajo para listado'!$AB$155:$BA$1048576,MATCH($A1045,'Hoja de Trabajo para listado'!$AB$155:$AB$1048576,0),MATCH((CUADRO!L$4&amp;$E1045),'Hoja de Trabajo para listado'!$AB$151:$BA$151,0)),0)+IFERROR(INDEX('Hoja de Trabajo para listado'!$BC$155:$CB$1048576,MATCH($A1045,'Hoja de Trabajo para listado'!$BC$155:$BC$1048576,0),MATCH((CUADRO!L$4&amp;$E1045),'Hoja de Trabajo para listado'!$BC$151:$CB$151,0)),0)+IFERROR(INDEX('Hoja de Trabajo para listado'!$DE$153:$DG$274,MATCH($A1045,'Hoja de Trabajo para listado'!$DE$153:$DE$1048576,0),MATCH((CUADRO!L$4&amp;$E1045),'Hoja de Trabajo para listado'!$DE$151:$DG$151,0)),0)+IFERROR(INDEX('Hoja de Trabajo para listado'!$CD$155:$DC$1048576,MATCH($A1045,'Hoja de Trabajo para listado'!$CD$155:$CD$1048576,0),MATCH((CUADRO!L$4&amp;$E1045),'Hoja de Trabajo para listado'!$CD$151:$DC$151,0)),0)</f>
        <v>0</v>
      </c>
      <c r="M1045" s="241">
        <f ca="1">+IFERROR(INDEX('Hoja de Trabajo para listado'!$A$155:$Z$1048576,MATCH($A1045,'Hoja de Trabajo para listado'!$A$155:$A$1048576,0),MATCH((CUADRO!M$4&amp;$E1045),'Hoja de Trabajo para listado'!$A$151:$Z$151,0)),0)+IFERROR(INDEX('Hoja de Trabajo para listado'!$AB$155:$BA$1048576,MATCH($A1045,'Hoja de Trabajo para listado'!$AB$155:$AB$1048576,0),MATCH((CUADRO!M$4&amp;$E1045),'Hoja de Trabajo para listado'!$AB$151:$BA$151,0)),0)+IFERROR(INDEX('Hoja de Trabajo para listado'!$BC$155:$CB$1048576,MATCH($A1045,'Hoja de Trabajo para listado'!$BC$155:$BC$1048576,0),MATCH((CUADRO!M$4&amp;$E1045),'Hoja de Trabajo para listado'!$BC$151:$CB$151,0)),0)+IFERROR(INDEX('Hoja de Trabajo para listado'!$DE$153:$DG$274,MATCH($A1045,'Hoja de Trabajo para listado'!$DE$153:$DE$1048576,0),MATCH((CUADRO!M$4&amp;$E1045),'Hoja de Trabajo para listado'!$DE$151:$DG$151,0)),0)+IFERROR(INDEX('Hoja de Trabajo para listado'!$CD$155:$DC$1048576,MATCH($A1045,'Hoja de Trabajo para listado'!$CD$155:$CD$1048576,0),MATCH((CUADRO!M$4&amp;$E1045),'Hoja de Trabajo para listado'!$CD$151:$DC$151,0)),0)</f>
        <v>0</v>
      </c>
      <c r="N1045" s="241">
        <f ca="1">+IFERROR(INDEX('Hoja de Trabajo para listado'!$A$155:$Z$1048576,MATCH($A1045,'Hoja de Trabajo para listado'!$A$155:$A$1048576,0),MATCH((CUADRO!N$4&amp;$E1045),'Hoja de Trabajo para listado'!$A$151:$Z$151,0)),0)+IFERROR(INDEX('Hoja de Trabajo para listado'!$AB$155:$BA$1048576,MATCH($A1045,'Hoja de Trabajo para listado'!$AB$155:$AB$1048576,0),MATCH((CUADRO!N$4&amp;$E1045),'Hoja de Trabajo para listado'!$AB$151:$BA$151,0)),0)+IFERROR(INDEX('Hoja de Trabajo para listado'!$BC$155:$CB$1048576,MATCH($A1045,'Hoja de Trabajo para listado'!$BC$155:$BC$1048576,0),MATCH((CUADRO!N$4&amp;$E1045),'Hoja de Trabajo para listado'!$BC$151:$CB$151,0)),0)+IFERROR(INDEX('Hoja de Trabajo para listado'!$DE$153:$DG$274,MATCH($A1045,'Hoja de Trabajo para listado'!$DE$153:$DE$1048576,0),MATCH((CUADRO!N$4&amp;$E1045),'Hoja de Trabajo para listado'!$DE$151:$DG$151,0)),0)+IFERROR(INDEX('Hoja de Trabajo para listado'!$CD$155:$DC$1048576,MATCH($A1045,'Hoja de Trabajo para listado'!$CD$155:$CD$1048576,0),MATCH((CUADRO!N$4&amp;$E1045),'Hoja de Trabajo para listado'!$CD$151:$DC$151,0)),0)</f>
        <v>0</v>
      </c>
      <c r="O1045" s="241">
        <f ca="1">+IFERROR(INDEX('Hoja de Trabajo para listado'!$A$155:$Z$1048576,MATCH($A1045,'Hoja de Trabajo para listado'!$A$155:$A$1048576,0),MATCH((CUADRO!O$4&amp;$E1045),'Hoja de Trabajo para listado'!$A$151:$Z$151,0)),0)+IFERROR(INDEX('Hoja de Trabajo para listado'!$AB$155:$BA$1048576,MATCH($A1045,'Hoja de Trabajo para listado'!$AB$155:$AB$1048576,0),MATCH((CUADRO!O$4&amp;$E1045),'Hoja de Trabajo para listado'!$AB$151:$BA$151,0)),0)+IFERROR(INDEX('Hoja de Trabajo para listado'!$BC$155:$CB$1048576,MATCH($A1045,'Hoja de Trabajo para listado'!$BC$155:$BC$1048576,0),MATCH((CUADRO!O$4&amp;$E1045),'Hoja de Trabajo para listado'!$BC$151:$CB$151,0)),0)+IFERROR(INDEX('Hoja de Trabajo para listado'!$DE$153:$DG$274,MATCH($A1045,'Hoja de Trabajo para listado'!$DE$153:$DE$1048576,0),MATCH((CUADRO!O$4&amp;$E1045),'Hoja de Trabajo para listado'!$DE$151:$DG$151,0)),0)+IFERROR(INDEX('Hoja de Trabajo para listado'!$CD$155:$DC$1048576,MATCH($A1045,'Hoja de Trabajo para listado'!$CD$155:$CD$1048576,0),MATCH((CUADRO!O$4&amp;$E1045),'Hoja de Trabajo para listado'!$CD$151:$DC$151,0)),0)</f>
        <v>0</v>
      </c>
      <c r="P1045" s="241">
        <f ca="1">+IFERROR(INDEX('Hoja de Trabajo para listado'!$A$155:$Z$1048576,MATCH($A1045,'Hoja de Trabajo para listado'!$A$155:$A$1048576,0),MATCH((CUADRO!P$4&amp;$E1045),'Hoja de Trabajo para listado'!$A$151:$Z$151,0)),0)+IFERROR(INDEX('Hoja de Trabajo para listado'!$AB$155:$BA$1048576,MATCH($A1045,'Hoja de Trabajo para listado'!$AB$155:$AB$1048576,0),MATCH((CUADRO!P$4&amp;$E1045),'Hoja de Trabajo para listado'!$AB$151:$BA$151,0)),0)+IFERROR(INDEX('Hoja de Trabajo para listado'!$BC$155:$CB$1048576,MATCH($A1045,'Hoja de Trabajo para listado'!$BC$155:$BC$1048576,0),MATCH((CUADRO!P$4&amp;$E1045),'Hoja de Trabajo para listado'!$BC$151:$CB$151,0)),0)+IFERROR(INDEX('Hoja de Trabajo para listado'!$DE$153:$DG$274,MATCH($A1045,'Hoja de Trabajo para listado'!$DE$153:$DE$1048576,0),MATCH((CUADRO!P$4&amp;$E1045),'Hoja de Trabajo para listado'!$DE$151:$DG$151,0)),0)+IFERROR(INDEX('Hoja de Trabajo para listado'!$CD$155:$DC$1048576,MATCH($A1045,'Hoja de Trabajo para listado'!$CD$155:$CD$1048576,0),MATCH((CUADRO!P$4&amp;$E1045),'Hoja de Trabajo para listado'!$CD$151:$DC$151,0)),0)</f>
        <v>0</v>
      </c>
      <c r="Q1045" s="241">
        <f ca="1">+IFERROR(INDEX('Hoja de Trabajo para listado'!$A$155:$Z$1048576,MATCH($A1045,'Hoja de Trabajo para listado'!$A$155:$A$1048576,0),MATCH((CUADRO!Q$4&amp;$E1045),'Hoja de Trabajo para listado'!$A$151:$Z$151,0)),0)+IFERROR(INDEX('Hoja de Trabajo para listado'!$AB$155:$BA$1048576,MATCH($A1045,'Hoja de Trabajo para listado'!$AB$155:$AB$1048576,0),MATCH((CUADRO!Q$4&amp;$E1045),'Hoja de Trabajo para listado'!$AB$151:$BA$151,0)),0)+IFERROR(INDEX('Hoja de Trabajo para listado'!$BC$155:$CB$1048576,MATCH($A1045,'Hoja de Trabajo para listado'!$BC$155:$BC$1048576,0),MATCH((CUADRO!Q$4&amp;$E1045),'Hoja de Trabajo para listado'!$BC$151:$CB$151,0)),0)+IFERROR(INDEX('Hoja de Trabajo para listado'!$DE$153:$DG$274,MATCH($A1045,'Hoja de Trabajo para listado'!$DE$153:$DE$1048576,0),MATCH((CUADRO!Q$4&amp;$E1045),'Hoja de Trabajo para listado'!$DE$151:$DG$151,0)),0)+IFERROR(INDEX('Hoja de Trabajo para listado'!$CD$155:$DC$1048576,MATCH($A1045,'Hoja de Trabajo para listado'!$CD$155:$CD$1048576,0),MATCH((CUADRO!Q$4&amp;$E1045),'Hoja de Trabajo para listado'!$CD$151:$DC$151,0)),0)</f>
        <v>0</v>
      </c>
      <c r="R1045" s="241">
        <f t="shared" ca="1" si="32"/>
        <v>0</v>
      </c>
      <c r="S1045" s="247"/>
      <c r="T1045" s="241">
        <f ca="1">+T1046</f>
        <v>0</v>
      </c>
      <c r="U1045" s="240">
        <f t="shared" si="33"/>
        <v>1</v>
      </c>
    </row>
    <row r="1046" spans="1:21" customFormat="1" ht="15" hidden="1" customHeight="1">
      <c r="A1046" s="32">
        <v>1755</v>
      </c>
      <c r="B1046" s="382"/>
      <c r="C1046" s="245" t="str">
        <f>+VLOOKUP(A1046,bd_lista!$A$3:$C$592,3,FALSE)</f>
        <v>Gobierno Autónomo Municipal de Cuatro Cañadas</v>
      </c>
      <c r="D1046" s="384"/>
      <c r="E1046" s="242" t="s">
        <v>684</v>
      </c>
      <c r="F1046" s="241">
        <f ca="1">+IFERROR(INDEX('Hoja de Trabajo para listado'!$A$155:$Z$1048576,MATCH($A1046,'Hoja de Trabajo para listado'!$A$155:$A$1048576,0),MATCH((CUADRO!F$4&amp;$E1046),'Hoja de Trabajo para listado'!$A$151:$Z$151,0)),0)+IFERROR(INDEX('Hoja de Trabajo para listado'!$AB$155:$BA$1048576,MATCH($A1046,'Hoja de Trabajo para listado'!$AB$155:$AB$1048576,0),MATCH((CUADRO!F$4&amp;$E1046),'Hoja de Trabajo para listado'!$AB$151:$BA$151,0)),0)+IFERROR(INDEX('Hoja de Trabajo para listado'!$BC$155:$CB$1048576,MATCH($A1046,'Hoja de Trabajo para listado'!$BC$155:$BC$1048576,0),MATCH((CUADRO!F$4&amp;$E1046),'Hoja de Trabajo para listado'!$BC$151:$CB$151,0)),0)+IFERROR(INDEX('Hoja de Trabajo para listado'!$DE$153:$DG$274,MATCH($A1046,'Hoja de Trabajo para listado'!$DE$153:$DE$1048576,0),MATCH((CUADRO!F$4&amp;$E1046),'Hoja de Trabajo para listado'!$DE$151:$DG$151,0)),0)+IFERROR(INDEX('Hoja de Trabajo para listado'!$CD$155:$DC$1048576,MATCH($A1046,'Hoja de Trabajo para listado'!$CD$155:$CD$1048576,0),MATCH((CUADRO!F$4&amp;$E1046),'Hoja de Trabajo para listado'!$CD$151:$DC$151,0)),0)</f>
        <v>0</v>
      </c>
      <c r="G1046" s="241">
        <f ca="1">+IFERROR(INDEX('Hoja de Trabajo para listado'!$A$155:$Z$1048576,MATCH($A1046,'Hoja de Trabajo para listado'!$A$155:$A$1048576,0),MATCH((CUADRO!G$4&amp;$E1046),'Hoja de Trabajo para listado'!$A$151:$Z$151,0)),0)+IFERROR(INDEX('Hoja de Trabajo para listado'!$AB$155:$BA$1048576,MATCH($A1046,'Hoja de Trabajo para listado'!$AB$155:$AB$1048576,0),MATCH((CUADRO!G$4&amp;$E1046),'Hoja de Trabajo para listado'!$AB$151:$BA$151,0)),0)+IFERROR(INDEX('Hoja de Trabajo para listado'!$BC$155:$CB$1048576,MATCH($A1046,'Hoja de Trabajo para listado'!$BC$155:$BC$1048576,0),MATCH((CUADRO!G$4&amp;$E1046),'Hoja de Trabajo para listado'!$BC$151:$CB$151,0)),0)+IFERROR(INDEX('Hoja de Trabajo para listado'!$DE$153:$DG$274,MATCH($A1046,'Hoja de Trabajo para listado'!$DE$153:$DE$1048576,0),MATCH((CUADRO!G$4&amp;$E1046),'Hoja de Trabajo para listado'!$DE$151:$DG$151,0)),0)+IFERROR(INDEX('Hoja de Trabajo para listado'!$CD$155:$DC$1048576,MATCH($A1046,'Hoja de Trabajo para listado'!$CD$155:$CD$1048576,0),MATCH((CUADRO!G$4&amp;$E1046),'Hoja de Trabajo para listado'!$CD$151:$DC$151,0)),0)</f>
        <v>0</v>
      </c>
      <c r="H1046" s="241">
        <f ca="1">+IFERROR(INDEX('Hoja de Trabajo para listado'!$A$155:$Z$1048576,MATCH($A1046,'Hoja de Trabajo para listado'!$A$155:$A$1048576,0),MATCH((CUADRO!H$4&amp;$E1046),'Hoja de Trabajo para listado'!$A$151:$Z$151,0)),0)+IFERROR(INDEX('Hoja de Trabajo para listado'!$AB$155:$BA$1048576,MATCH($A1046,'Hoja de Trabajo para listado'!$AB$155:$AB$1048576,0),MATCH((CUADRO!H$4&amp;$E1046),'Hoja de Trabajo para listado'!$AB$151:$BA$151,0)),0)+IFERROR(INDEX('Hoja de Trabajo para listado'!$BC$155:$CB$1048576,MATCH($A1046,'Hoja de Trabajo para listado'!$BC$155:$BC$1048576,0),MATCH((CUADRO!H$4&amp;$E1046),'Hoja de Trabajo para listado'!$BC$151:$CB$151,0)),0)+IFERROR(INDEX('Hoja de Trabajo para listado'!$DE$153:$DG$274,MATCH($A1046,'Hoja de Trabajo para listado'!$DE$153:$DE$1048576,0),MATCH((CUADRO!H$4&amp;$E1046),'Hoja de Trabajo para listado'!$DE$151:$DG$151,0)),0)+IFERROR(INDEX('Hoja de Trabajo para listado'!$CD$155:$DC$1048576,MATCH($A1046,'Hoja de Trabajo para listado'!$CD$155:$CD$1048576,0),MATCH((CUADRO!H$4&amp;$E1046),'Hoja de Trabajo para listado'!$CD$151:$DC$151,0)),0)</f>
        <v>0</v>
      </c>
      <c r="I1046" s="241">
        <f ca="1">+IFERROR(INDEX('Hoja de Trabajo para listado'!$A$155:$Z$1048576,MATCH($A1046,'Hoja de Trabajo para listado'!$A$155:$A$1048576,0),MATCH((CUADRO!I$4&amp;$E1046),'Hoja de Trabajo para listado'!$A$151:$Z$151,0)),0)+IFERROR(INDEX('Hoja de Trabajo para listado'!$AB$155:$BA$1048576,MATCH($A1046,'Hoja de Trabajo para listado'!$AB$155:$AB$1048576,0),MATCH((CUADRO!I$4&amp;$E1046),'Hoja de Trabajo para listado'!$AB$151:$BA$151,0)),0)+IFERROR(INDEX('Hoja de Trabajo para listado'!$BC$155:$CB$1048576,MATCH($A1046,'Hoja de Trabajo para listado'!$BC$155:$BC$1048576,0),MATCH((CUADRO!I$4&amp;$E1046),'Hoja de Trabajo para listado'!$BC$151:$CB$151,0)),0)+IFERROR(INDEX('Hoja de Trabajo para listado'!$DE$153:$DG$274,MATCH($A1046,'Hoja de Trabajo para listado'!$DE$153:$DE$1048576,0),MATCH((CUADRO!I$4&amp;$E1046),'Hoja de Trabajo para listado'!$DE$151:$DG$151,0)),0)+IFERROR(INDEX('Hoja de Trabajo para listado'!$CD$155:$DC$1048576,MATCH($A1046,'Hoja de Trabajo para listado'!$CD$155:$CD$1048576,0),MATCH((CUADRO!I$4&amp;$E1046),'Hoja de Trabajo para listado'!$CD$151:$DC$151,0)),0)</f>
        <v>0</v>
      </c>
      <c r="J1046" s="241">
        <f ca="1">+IFERROR(INDEX('Hoja de Trabajo para listado'!$A$155:$Z$1048576,MATCH($A1046,'Hoja de Trabajo para listado'!$A$155:$A$1048576,0),MATCH((CUADRO!J$4&amp;$E1046),'Hoja de Trabajo para listado'!$A$151:$Z$151,0)),0)+IFERROR(INDEX('Hoja de Trabajo para listado'!$AB$155:$BA$1048576,MATCH($A1046,'Hoja de Trabajo para listado'!$AB$155:$AB$1048576,0),MATCH((CUADRO!J$4&amp;$E1046),'Hoja de Trabajo para listado'!$AB$151:$BA$151,0)),0)+IFERROR(INDEX('Hoja de Trabajo para listado'!$BC$155:$CB$1048576,MATCH($A1046,'Hoja de Trabajo para listado'!$BC$155:$BC$1048576,0),MATCH((CUADRO!J$4&amp;$E1046),'Hoja de Trabajo para listado'!$BC$151:$CB$151,0)),0)+IFERROR(INDEX('Hoja de Trabajo para listado'!$DE$153:$DG$274,MATCH($A1046,'Hoja de Trabajo para listado'!$DE$153:$DE$1048576,0),MATCH((CUADRO!J$4&amp;$E1046),'Hoja de Trabajo para listado'!$DE$151:$DG$151,0)),0)+IFERROR(INDEX('Hoja de Trabajo para listado'!$CD$155:$DC$1048576,MATCH($A1046,'Hoja de Trabajo para listado'!$CD$155:$CD$1048576,0),MATCH((CUADRO!J$4&amp;$E1046),'Hoja de Trabajo para listado'!$CD$151:$DC$151,0)),0)</f>
        <v>0</v>
      </c>
      <c r="K1046" s="241">
        <f ca="1">+IFERROR(INDEX('Hoja de Trabajo para listado'!$A$155:$Z$1048576,MATCH($A1046,'Hoja de Trabajo para listado'!$A$155:$A$1048576,0),MATCH((CUADRO!K$4&amp;$E1046),'Hoja de Trabajo para listado'!$A$151:$Z$151,0)),0)+IFERROR(INDEX('Hoja de Trabajo para listado'!$AB$155:$BA$1048576,MATCH($A1046,'Hoja de Trabajo para listado'!$AB$155:$AB$1048576,0),MATCH((CUADRO!K$4&amp;$E1046),'Hoja de Trabajo para listado'!$AB$151:$BA$151,0)),0)+IFERROR(INDEX('Hoja de Trabajo para listado'!$BC$155:$CB$1048576,MATCH($A1046,'Hoja de Trabajo para listado'!$BC$155:$BC$1048576,0),MATCH((CUADRO!K$4&amp;$E1046),'Hoja de Trabajo para listado'!$BC$151:$CB$151,0)),0)+IFERROR(INDEX('Hoja de Trabajo para listado'!$DE$153:$DG$274,MATCH($A1046,'Hoja de Trabajo para listado'!$DE$153:$DE$1048576,0),MATCH((CUADRO!K$4&amp;$E1046),'Hoja de Trabajo para listado'!$DE$151:$DG$151,0)),0)+IFERROR(INDEX('Hoja de Trabajo para listado'!$CD$155:$DC$1048576,MATCH($A1046,'Hoja de Trabajo para listado'!$CD$155:$CD$1048576,0),MATCH((CUADRO!K$4&amp;$E1046),'Hoja de Trabajo para listado'!$CD$151:$DC$151,0)),0)</f>
        <v>0</v>
      </c>
      <c r="L1046" s="241">
        <f ca="1">+IFERROR(INDEX('Hoja de Trabajo para listado'!$A$155:$Z$1048576,MATCH($A1046,'Hoja de Trabajo para listado'!$A$155:$A$1048576,0),MATCH((CUADRO!L$4&amp;$E1046),'Hoja de Trabajo para listado'!$A$151:$Z$151,0)),0)+IFERROR(INDEX('Hoja de Trabajo para listado'!$AB$155:$BA$1048576,MATCH($A1046,'Hoja de Trabajo para listado'!$AB$155:$AB$1048576,0),MATCH((CUADRO!L$4&amp;$E1046),'Hoja de Trabajo para listado'!$AB$151:$BA$151,0)),0)+IFERROR(INDEX('Hoja de Trabajo para listado'!$BC$155:$CB$1048576,MATCH($A1046,'Hoja de Trabajo para listado'!$BC$155:$BC$1048576,0),MATCH((CUADRO!L$4&amp;$E1046),'Hoja de Trabajo para listado'!$BC$151:$CB$151,0)),0)+IFERROR(INDEX('Hoja de Trabajo para listado'!$DE$153:$DG$274,MATCH($A1046,'Hoja de Trabajo para listado'!$DE$153:$DE$1048576,0),MATCH((CUADRO!L$4&amp;$E1046),'Hoja de Trabajo para listado'!$DE$151:$DG$151,0)),0)+IFERROR(INDEX('Hoja de Trabajo para listado'!$CD$155:$DC$1048576,MATCH($A1046,'Hoja de Trabajo para listado'!$CD$155:$CD$1048576,0),MATCH((CUADRO!L$4&amp;$E1046),'Hoja de Trabajo para listado'!$CD$151:$DC$151,0)),0)</f>
        <v>0</v>
      </c>
      <c r="M1046" s="241">
        <f ca="1">+IFERROR(INDEX('Hoja de Trabajo para listado'!$A$155:$Z$1048576,MATCH($A1046,'Hoja de Trabajo para listado'!$A$155:$A$1048576,0),MATCH((CUADRO!M$4&amp;$E1046),'Hoja de Trabajo para listado'!$A$151:$Z$151,0)),0)+IFERROR(INDEX('Hoja de Trabajo para listado'!$AB$155:$BA$1048576,MATCH($A1046,'Hoja de Trabajo para listado'!$AB$155:$AB$1048576,0),MATCH((CUADRO!M$4&amp;$E1046),'Hoja de Trabajo para listado'!$AB$151:$BA$151,0)),0)+IFERROR(INDEX('Hoja de Trabajo para listado'!$BC$155:$CB$1048576,MATCH($A1046,'Hoja de Trabajo para listado'!$BC$155:$BC$1048576,0),MATCH((CUADRO!M$4&amp;$E1046),'Hoja de Trabajo para listado'!$BC$151:$CB$151,0)),0)+IFERROR(INDEX('Hoja de Trabajo para listado'!$DE$153:$DG$274,MATCH($A1046,'Hoja de Trabajo para listado'!$DE$153:$DE$1048576,0),MATCH((CUADRO!M$4&amp;$E1046),'Hoja de Trabajo para listado'!$DE$151:$DG$151,0)),0)+IFERROR(INDEX('Hoja de Trabajo para listado'!$CD$155:$DC$1048576,MATCH($A1046,'Hoja de Trabajo para listado'!$CD$155:$CD$1048576,0),MATCH((CUADRO!M$4&amp;$E1046),'Hoja de Trabajo para listado'!$CD$151:$DC$151,0)),0)</f>
        <v>0</v>
      </c>
      <c r="N1046" s="241">
        <f ca="1">+IFERROR(INDEX('Hoja de Trabajo para listado'!$A$155:$Z$1048576,MATCH($A1046,'Hoja de Trabajo para listado'!$A$155:$A$1048576,0),MATCH((CUADRO!N$4&amp;$E1046),'Hoja de Trabajo para listado'!$A$151:$Z$151,0)),0)+IFERROR(INDEX('Hoja de Trabajo para listado'!$AB$155:$BA$1048576,MATCH($A1046,'Hoja de Trabajo para listado'!$AB$155:$AB$1048576,0),MATCH((CUADRO!N$4&amp;$E1046),'Hoja de Trabajo para listado'!$AB$151:$BA$151,0)),0)+IFERROR(INDEX('Hoja de Trabajo para listado'!$BC$155:$CB$1048576,MATCH($A1046,'Hoja de Trabajo para listado'!$BC$155:$BC$1048576,0),MATCH((CUADRO!N$4&amp;$E1046),'Hoja de Trabajo para listado'!$BC$151:$CB$151,0)),0)+IFERROR(INDEX('Hoja de Trabajo para listado'!$DE$153:$DG$274,MATCH($A1046,'Hoja de Trabajo para listado'!$DE$153:$DE$1048576,0),MATCH((CUADRO!N$4&amp;$E1046),'Hoja de Trabajo para listado'!$DE$151:$DG$151,0)),0)+IFERROR(INDEX('Hoja de Trabajo para listado'!$CD$155:$DC$1048576,MATCH($A1046,'Hoja de Trabajo para listado'!$CD$155:$CD$1048576,0),MATCH((CUADRO!N$4&amp;$E1046),'Hoja de Trabajo para listado'!$CD$151:$DC$151,0)),0)</f>
        <v>0</v>
      </c>
      <c r="O1046" s="241">
        <f ca="1">+IFERROR(INDEX('Hoja de Trabajo para listado'!$A$155:$Z$1048576,MATCH($A1046,'Hoja de Trabajo para listado'!$A$155:$A$1048576,0),MATCH((CUADRO!O$4&amp;$E1046),'Hoja de Trabajo para listado'!$A$151:$Z$151,0)),0)+IFERROR(INDEX('Hoja de Trabajo para listado'!$AB$155:$BA$1048576,MATCH($A1046,'Hoja de Trabajo para listado'!$AB$155:$AB$1048576,0),MATCH((CUADRO!O$4&amp;$E1046),'Hoja de Trabajo para listado'!$AB$151:$BA$151,0)),0)+IFERROR(INDEX('Hoja de Trabajo para listado'!$BC$155:$CB$1048576,MATCH($A1046,'Hoja de Trabajo para listado'!$BC$155:$BC$1048576,0),MATCH((CUADRO!O$4&amp;$E1046),'Hoja de Trabajo para listado'!$BC$151:$CB$151,0)),0)+IFERROR(INDEX('Hoja de Trabajo para listado'!$DE$153:$DG$274,MATCH($A1046,'Hoja de Trabajo para listado'!$DE$153:$DE$1048576,0),MATCH((CUADRO!O$4&amp;$E1046),'Hoja de Trabajo para listado'!$DE$151:$DG$151,0)),0)+IFERROR(INDEX('Hoja de Trabajo para listado'!$CD$155:$DC$1048576,MATCH($A1046,'Hoja de Trabajo para listado'!$CD$155:$CD$1048576,0),MATCH((CUADRO!O$4&amp;$E1046),'Hoja de Trabajo para listado'!$CD$151:$DC$151,0)),0)</f>
        <v>0</v>
      </c>
      <c r="P1046" s="241">
        <f ca="1">+IFERROR(INDEX('Hoja de Trabajo para listado'!$A$155:$Z$1048576,MATCH($A1046,'Hoja de Trabajo para listado'!$A$155:$A$1048576,0),MATCH((CUADRO!P$4&amp;$E1046),'Hoja de Trabajo para listado'!$A$151:$Z$151,0)),0)+IFERROR(INDEX('Hoja de Trabajo para listado'!$AB$155:$BA$1048576,MATCH($A1046,'Hoja de Trabajo para listado'!$AB$155:$AB$1048576,0),MATCH((CUADRO!P$4&amp;$E1046),'Hoja de Trabajo para listado'!$AB$151:$BA$151,0)),0)+IFERROR(INDEX('Hoja de Trabajo para listado'!$BC$155:$CB$1048576,MATCH($A1046,'Hoja de Trabajo para listado'!$BC$155:$BC$1048576,0),MATCH((CUADRO!P$4&amp;$E1046),'Hoja de Trabajo para listado'!$BC$151:$CB$151,0)),0)+IFERROR(INDEX('Hoja de Trabajo para listado'!$DE$153:$DG$274,MATCH($A1046,'Hoja de Trabajo para listado'!$DE$153:$DE$1048576,0),MATCH((CUADRO!P$4&amp;$E1046),'Hoja de Trabajo para listado'!$DE$151:$DG$151,0)),0)+IFERROR(INDEX('Hoja de Trabajo para listado'!$CD$155:$DC$1048576,MATCH($A1046,'Hoja de Trabajo para listado'!$CD$155:$CD$1048576,0),MATCH((CUADRO!P$4&amp;$E1046),'Hoja de Trabajo para listado'!$CD$151:$DC$151,0)),0)</f>
        <v>0</v>
      </c>
      <c r="Q1046" s="241">
        <f ca="1">+IFERROR(INDEX('Hoja de Trabajo para listado'!$A$155:$Z$1048576,MATCH($A1046,'Hoja de Trabajo para listado'!$A$155:$A$1048576,0),MATCH((CUADRO!Q$4&amp;$E1046),'Hoja de Trabajo para listado'!$A$151:$Z$151,0)),0)+IFERROR(INDEX('Hoja de Trabajo para listado'!$AB$155:$BA$1048576,MATCH($A1046,'Hoja de Trabajo para listado'!$AB$155:$AB$1048576,0),MATCH((CUADRO!Q$4&amp;$E1046),'Hoja de Trabajo para listado'!$AB$151:$BA$151,0)),0)+IFERROR(INDEX('Hoja de Trabajo para listado'!$BC$155:$CB$1048576,MATCH($A1046,'Hoja de Trabajo para listado'!$BC$155:$BC$1048576,0),MATCH((CUADRO!Q$4&amp;$E1046),'Hoja de Trabajo para listado'!$BC$151:$CB$151,0)),0)+IFERROR(INDEX('Hoja de Trabajo para listado'!$DE$153:$DG$274,MATCH($A1046,'Hoja de Trabajo para listado'!$DE$153:$DE$1048576,0),MATCH((CUADRO!Q$4&amp;$E1046),'Hoja de Trabajo para listado'!$DE$151:$DG$151,0)),0)+IFERROR(INDEX('Hoja de Trabajo para listado'!$CD$155:$DC$1048576,MATCH($A1046,'Hoja de Trabajo para listado'!$CD$155:$CD$1048576,0),MATCH((CUADRO!Q$4&amp;$E1046),'Hoja de Trabajo para listado'!$CD$151:$DC$151,0)),0)</f>
        <v>0</v>
      </c>
      <c r="R1046" s="241">
        <f t="shared" ca="1" si="32"/>
        <v>0</v>
      </c>
      <c r="S1046" s="247">
        <f ca="1">+R1045+R1046</f>
        <v>0</v>
      </c>
      <c r="T1046" s="241">
        <f ca="1">+S1046</f>
        <v>0</v>
      </c>
      <c r="U1046" s="240">
        <f t="shared" si="33"/>
        <v>2</v>
      </c>
    </row>
    <row r="1047" spans="1:21" customFormat="1" ht="15" hidden="1" customHeight="1">
      <c r="A1047" s="32">
        <v>1756</v>
      </c>
      <c r="B1047" s="381">
        <f>+A1047</f>
        <v>1756</v>
      </c>
      <c r="C1047" s="245" t="str">
        <f>+VLOOKUP(A1047,bd_lista!$A$3:$C$592,3,FALSE)</f>
        <v>Gobierno Autónomo Municipal de Colpa Bélgica</v>
      </c>
      <c r="D1047" s="383" t="str">
        <f>+C1047</f>
        <v>Gobierno Autónomo Municipal de Colpa Bélgica</v>
      </c>
      <c r="E1047" s="240" t="s">
        <v>683</v>
      </c>
      <c r="F1047" s="241">
        <f ca="1">+IFERROR(INDEX('Hoja de Trabajo para listado'!$A$155:$Z$1048576,MATCH($A1047,'Hoja de Trabajo para listado'!$A$155:$A$1048576,0),MATCH((CUADRO!F$4&amp;$E1047),'Hoja de Trabajo para listado'!$A$151:$Z$151,0)),0)+IFERROR(INDEX('Hoja de Trabajo para listado'!$AB$155:$BA$1048576,MATCH($A1047,'Hoja de Trabajo para listado'!$AB$155:$AB$1048576,0),MATCH((CUADRO!F$4&amp;$E1047),'Hoja de Trabajo para listado'!$AB$151:$BA$151,0)),0)+IFERROR(INDEX('Hoja de Trabajo para listado'!$BC$155:$CB$1048576,MATCH($A1047,'Hoja de Trabajo para listado'!$BC$155:$BC$1048576,0),MATCH((CUADRO!F$4&amp;$E1047),'Hoja de Trabajo para listado'!$BC$151:$CB$151,0)),0)+IFERROR(INDEX('Hoja de Trabajo para listado'!$DE$153:$DG$274,MATCH($A1047,'Hoja de Trabajo para listado'!$DE$153:$DE$1048576,0),MATCH((CUADRO!F$4&amp;$E1047),'Hoja de Trabajo para listado'!$DE$151:$DG$151,0)),0)+IFERROR(INDEX('Hoja de Trabajo para listado'!$CD$155:$DC$1048576,MATCH($A1047,'Hoja de Trabajo para listado'!$CD$155:$CD$1048576,0),MATCH((CUADRO!F$4&amp;$E1047),'Hoja de Trabajo para listado'!$CD$151:$DC$151,0)),0)</f>
        <v>0</v>
      </c>
      <c r="G1047" s="241">
        <f ca="1">+IFERROR(INDEX('Hoja de Trabajo para listado'!$A$155:$Z$1048576,MATCH($A1047,'Hoja de Trabajo para listado'!$A$155:$A$1048576,0),MATCH((CUADRO!G$4&amp;$E1047),'Hoja de Trabajo para listado'!$A$151:$Z$151,0)),0)+IFERROR(INDEX('Hoja de Trabajo para listado'!$AB$155:$BA$1048576,MATCH($A1047,'Hoja de Trabajo para listado'!$AB$155:$AB$1048576,0),MATCH((CUADRO!G$4&amp;$E1047),'Hoja de Trabajo para listado'!$AB$151:$BA$151,0)),0)+IFERROR(INDEX('Hoja de Trabajo para listado'!$BC$155:$CB$1048576,MATCH($A1047,'Hoja de Trabajo para listado'!$BC$155:$BC$1048576,0),MATCH((CUADRO!G$4&amp;$E1047),'Hoja de Trabajo para listado'!$BC$151:$CB$151,0)),0)+IFERROR(INDEX('Hoja de Trabajo para listado'!$DE$153:$DG$274,MATCH($A1047,'Hoja de Trabajo para listado'!$DE$153:$DE$1048576,0),MATCH((CUADRO!G$4&amp;$E1047),'Hoja de Trabajo para listado'!$DE$151:$DG$151,0)),0)+IFERROR(INDEX('Hoja de Trabajo para listado'!$CD$155:$DC$1048576,MATCH($A1047,'Hoja de Trabajo para listado'!$CD$155:$CD$1048576,0),MATCH((CUADRO!G$4&amp;$E1047),'Hoja de Trabajo para listado'!$CD$151:$DC$151,0)),0)</f>
        <v>0</v>
      </c>
      <c r="H1047" s="241">
        <f ca="1">+IFERROR(INDEX('Hoja de Trabajo para listado'!$A$155:$Z$1048576,MATCH($A1047,'Hoja de Trabajo para listado'!$A$155:$A$1048576,0),MATCH((CUADRO!H$4&amp;$E1047),'Hoja de Trabajo para listado'!$A$151:$Z$151,0)),0)+IFERROR(INDEX('Hoja de Trabajo para listado'!$AB$155:$BA$1048576,MATCH($A1047,'Hoja de Trabajo para listado'!$AB$155:$AB$1048576,0),MATCH((CUADRO!H$4&amp;$E1047),'Hoja de Trabajo para listado'!$AB$151:$BA$151,0)),0)+IFERROR(INDEX('Hoja de Trabajo para listado'!$BC$155:$CB$1048576,MATCH($A1047,'Hoja de Trabajo para listado'!$BC$155:$BC$1048576,0),MATCH((CUADRO!H$4&amp;$E1047),'Hoja de Trabajo para listado'!$BC$151:$CB$151,0)),0)+IFERROR(INDEX('Hoja de Trabajo para listado'!$DE$153:$DG$274,MATCH($A1047,'Hoja de Trabajo para listado'!$DE$153:$DE$1048576,0),MATCH((CUADRO!H$4&amp;$E1047),'Hoja de Trabajo para listado'!$DE$151:$DG$151,0)),0)+IFERROR(INDEX('Hoja de Trabajo para listado'!$CD$155:$DC$1048576,MATCH($A1047,'Hoja de Trabajo para listado'!$CD$155:$CD$1048576,0),MATCH((CUADRO!H$4&amp;$E1047),'Hoja de Trabajo para listado'!$CD$151:$DC$151,0)),0)</f>
        <v>0</v>
      </c>
      <c r="I1047" s="241">
        <f ca="1">+IFERROR(INDEX('Hoja de Trabajo para listado'!$A$155:$Z$1048576,MATCH($A1047,'Hoja de Trabajo para listado'!$A$155:$A$1048576,0),MATCH((CUADRO!I$4&amp;$E1047),'Hoja de Trabajo para listado'!$A$151:$Z$151,0)),0)+IFERROR(INDEX('Hoja de Trabajo para listado'!$AB$155:$BA$1048576,MATCH($A1047,'Hoja de Trabajo para listado'!$AB$155:$AB$1048576,0),MATCH((CUADRO!I$4&amp;$E1047),'Hoja de Trabajo para listado'!$AB$151:$BA$151,0)),0)+IFERROR(INDEX('Hoja de Trabajo para listado'!$BC$155:$CB$1048576,MATCH($A1047,'Hoja de Trabajo para listado'!$BC$155:$BC$1048576,0),MATCH((CUADRO!I$4&amp;$E1047),'Hoja de Trabajo para listado'!$BC$151:$CB$151,0)),0)+IFERROR(INDEX('Hoja de Trabajo para listado'!$DE$153:$DG$274,MATCH($A1047,'Hoja de Trabajo para listado'!$DE$153:$DE$1048576,0),MATCH((CUADRO!I$4&amp;$E1047),'Hoja de Trabajo para listado'!$DE$151:$DG$151,0)),0)+IFERROR(INDEX('Hoja de Trabajo para listado'!$CD$155:$DC$1048576,MATCH($A1047,'Hoja de Trabajo para listado'!$CD$155:$CD$1048576,0),MATCH((CUADRO!I$4&amp;$E1047),'Hoja de Trabajo para listado'!$CD$151:$DC$151,0)),0)</f>
        <v>0</v>
      </c>
      <c r="J1047" s="241">
        <f ca="1">+IFERROR(INDEX('Hoja de Trabajo para listado'!$A$155:$Z$1048576,MATCH($A1047,'Hoja de Trabajo para listado'!$A$155:$A$1048576,0),MATCH((CUADRO!J$4&amp;$E1047),'Hoja de Trabajo para listado'!$A$151:$Z$151,0)),0)+IFERROR(INDEX('Hoja de Trabajo para listado'!$AB$155:$BA$1048576,MATCH($A1047,'Hoja de Trabajo para listado'!$AB$155:$AB$1048576,0),MATCH((CUADRO!J$4&amp;$E1047),'Hoja de Trabajo para listado'!$AB$151:$BA$151,0)),0)+IFERROR(INDEX('Hoja de Trabajo para listado'!$BC$155:$CB$1048576,MATCH($A1047,'Hoja de Trabajo para listado'!$BC$155:$BC$1048576,0),MATCH((CUADRO!J$4&amp;$E1047),'Hoja de Trabajo para listado'!$BC$151:$CB$151,0)),0)+IFERROR(INDEX('Hoja de Trabajo para listado'!$DE$153:$DG$274,MATCH($A1047,'Hoja de Trabajo para listado'!$DE$153:$DE$1048576,0),MATCH((CUADRO!J$4&amp;$E1047),'Hoja de Trabajo para listado'!$DE$151:$DG$151,0)),0)+IFERROR(INDEX('Hoja de Trabajo para listado'!$CD$155:$DC$1048576,MATCH($A1047,'Hoja de Trabajo para listado'!$CD$155:$CD$1048576,0),MATCH((CUADRO!J$4&amp;$E1047),'Hoja de Trabajo para listado'!$CD$151:$DC$151,0)),0)</f>
        <v>0</v>
      </c>
      <c r="K1047" s="241">
        <f ca="1">+IFERROR(INDEX('Hoja de Trabajo para listado'!$A$155:$Z$1048576,MATCH($A1047,'Hoja de Trabajo para listado'!$A$155:$A$1048576,0),MATCH((CUADRO!K$4&amp;$E1047),'Hoja de Trabajo para listado'!$A$151:$Z$151,0)),0)+IFERROR(INDEX('Hoja de Trabajo para listado'!$AB$155:$BA$1048576,MATCH($A1047,'Hoja de Trabajo para listado'!$AB$155:$AB$1048576,0),MATCH((CUADRO!K$4&amp;$E1047),'Hoja de Trabajo para listado'!$AB$151:$BA$151,0)),0)+IFERROR(INDEX('Hoja de Trabajo para listado'!$BC$155:$CB$1048576,MATCH($A1047,'Hoja de Trabajo para listado'!$BC$155:$BC$1048576,0),MATCH((CUADRO!K$4&amp;$E1047),'Hoja de Trabajo para listado'!$BC$151:$CB$151,0)),0)+IFERROR(INDEX('Hoja de Trabajo para listado'!$DE$153:$DG$274,MATCH($A1047,'Hoja de Trabajo para listado'!$DE$153:$DE$1048576,0),MATCH((CUADRO!K$4&amp;$E1047),'Hoja de Trabajo para listado'!$DE$151:$DG$151,0)),0)+IFERROR(INDEX('Hoja de Trabajo para listado'!$CD$155:$DC$1048576,MATCH($A1047,'Hoja de Trabajo para listado'!$CD$155:$CD$1048576,0),MATCH((CUADRO!K$4&amp;$E1047),'Hoja de Trabajo para listado'!$CD$151:$DC$151,0)),0)</f>
        <v>0</v>
      </c>
      <c r="L1047" s="241">
        <f ca="1">+IFERROR(INDEX('Hoja de Trabajo para listado'!$A$155:$Z$1048576,MATCH($A1047,'Hoja de Trabajo para listado'!$A$155:$A$1048576,0),MATCH((CUADRO!L$4&amp;$E1047),'Hoja de Trabajo para listado'!$A$151:$Z$151,0)),0)+IFERROR(INDEX('Hoja de Trabajo para listado'!$AB$155:$BA$1048576,MATCH($A1047,'Hoja de Trabajo para listado'!$AB$155:$AB$1048576,0),MATCH((CUADRO!L$4&amp;$E1047),'Hoja de Trabajo para listado'!$AB$151:$BA$151,0)),0)+IFERROR(INDEX('Hoja de Trabajo para listado'!$BC$155:$CB$1048576,MATCH($A1047,'Hoja de Trabajo para listado'!$BC$155:$BC$1048576,0),MATCH((CUADRO!L$4&amp;$E1047),'Hoja de Trabajo para listado'!$BC$151:$CB$151,0)),0)+IFERROR(INDEX('Hoja de Trabajo para listado'!$DE$153:$DG$274,MATCH($A1047,'Hoja de Trabajo para listado'!$DE$153:$DE$1048576,0),MATCH((CUADRO!L$4&amp;$E1047),'Hoja de Trabajo para listado'!$DE$151:$DG$151,0)),0)+IFERROR(INDEX('Hoja de Trabajo para listado'!$CD$155:$DC$1048576,MATCH($A1047,'Hoja de Trabajo para listado'!$CD$155:$CD$1048576,0),MATCH((CUADRO!L$4&amp;$E1047),'Hoja de Trabajo para listado'!$CD$151:$DC$151,0)),0)</f>
        <v>0</v>
      </c>
      <c r="M1047" s="241">
        <f ca="1">+IFERROR(INDEX('Hoja de Trabajo para listado'!$A$155:$Z$1048576,MATCH($A1047,'Hoja de Trabajo para listado'!$A$155:$A$1048576,0),MATCH((CUADRO!M$4&amp;$E1047),'Hoja de Trabajo para listado'!$A$151:$Z$151,0)),0)+IFERROR(INDEX('Hoja de Trabajo para listado'!$AB$155:$BA$1048576,MATCH($A1047,'Hoja de Trabajo para listado'!$AB$155:$AB$1048576,0),MATCH((CUADRO!M$4&amp;$E1047),'Hoja de Trabajo para listado'!$AB$151:$BA$151,0)),0)+IFERROR(INDEX('Hoja de Trabajo para listado'!$BC$155:$CB$1048576,MATCH($A1047,'Hoja de Trabajo para listado'!$BC$155:$BC$1048576,0),MATCH((CUADRO!M$4&amp;$E1047),'Hoja de Trabajo para listado'!$BC$151:$CB$151,0)),0)+IFERROR(INDEX('Hoja de Trabajo para listado'!$DE$153:$DG$274,MATCH($A1047,'Hoja de Trabajo para listado'!$DE$153:$DE$1048576,0),MATCH((CUADRO!M$4&amp;$E1047),'Hoja de Trabajo para listado'!$DE$151:$DG$151,0)),0)+IFERROR(INDEX('Hoja de Trabajo para listado'!$CD$155:$DC$1048576,MATCH($A1047,'Hoja de Trabajo para listado'!$CD$155:$CD$1048576,0),MATCH((CUADRO!M$4&amp;$E1047),'Hoja de Trabajo para listado'!$CD$151:$DC$151,0)),0)</f>
        <v>0</v>
      </c>
      <c r="N1047" s="241">
        <f ca="1">+IFERROR(INDEX('Hoja de Trabajo para listado'!$A$155:$Z$1048576,MATCH($A1047,'Hoja de Trabajo para listado'!$A$155:$A$1048576,0),MATCH((CUADRO!N$4&amp;$E1047),'Hoja de Trabajo para listado'!$A$151:$Z$151,0)),0)+IFERROR(INDEX('Hoja de Trabajo para listado'!$AB$155:$BA$1048576,MATCH($A1047,'Hoja de Trabajo para listado'!$AB$155:$AB$1048576,0),MATCH((CUADRO!N$4&amp;$E1047),'Hoja de Trabajo para listado'!$AB$151:$BA$151,0)),0)+IFERROR(INDEX('Hoja de Trabajo para listado'!$BC$155:$CB$1048576,MATCH($A1047,'Hoja de Trabajo para listado'!$BC$155:$BC$1048576,0),MATCH((CUADRO!N$4&amp;$E1047),'Hoja de Trabajo para listado'!$BC$151:$CB$151,0)),0)+IFERROR(INDEX('Hoja de Trabajo para listado'!$DE$153:$DG$274,MATCH($A1047,'Hoja de Trabajo para listado'!$DE$153:$DE$1048576,0),MATCH((CUADRO!N$4&amp;$E1047),'Hoja de Trabajo para listado'!$DE$151:$DG$151,0)),0)+IFERROR(INDEX('Hoja de Trabajo para listado'!$CD$155:$DC$1048576,MATCH($A1047,'Hoja de Trabajo para listado'!$CD$155:$CD$1048576,0),MATCH((CUADRO!N$4&amp;$E1047),'Hoja de Trabajo para listado'!$CD$151:$DC$151,0)),0)</f>
        <v>0</v>
      </c>
      <c r="O1047" s="241">
        <f ca="1">+IFERROR(INDEX('Hoja de Trabajo para listado'!$A$155:$Z$1048576,MATCH($A1047,'Hoja de Trabajo para listado'!$A$155:$A$1048576,0),MATCH((CUADRO!O$4&amp;$E1047),'Hoja de Trabajo para listado'!$A$151:$Z$151,0)),0)+IFERROR(INDEX('Hoja de Trabajo para listado'!$AB$155:$BA$1048576,MATCH($A1047,'Hoja de Trabajo para listado'!$AB$155:$AB$1048576,0),MATCH((CUADRO!O$4&amp;$E1047),'Hoja de Trabajo para listado'!$AB$151:$BA$151,0)),0)+IFERROR(INDEX('Hoja de Trabajo para listado'!$BC$155:$CB$1048576,MATCH($A1047,'Hoja de Trabajo para listado'!$BC$155:$BC$1048576,0),MATCH((CUADRO!O$4&amp;$E1047),'Hoja de Trabajo para listado'!$BC$151:$CB$151,0)),0)+IFERROR(INDEX('Hoja de Trabajo para listado'!$DE$153:$DG$274,MATCH($A1047,'Hoja de Trabajo para listado'!$DE$153:$DE$1048576,0),MATCH((CUADRO!O$4&amp;$E1047),'Hoja de Trabajo para listado'!$DE$151:$DG$151,0)),0)+IFERROR(INDEX('Hoja de Trabajo para listado'!$CD$155:$DC$1048576,MATCH($A1047,'Hoja de Trabajo para listado'!$CD$155:$CD$1048576,0),MATCH((CUADRO!O$4&amp;$E1047),'Hoja de Trabajo para listado'!$CD$151:$DC$151,0)),0)</f>
        <v>0</v>
      </c>
      <c r="P1047" s="241">
        <f ca="1">+IFERROR(INDEX('Hoja de Trabajo para listado'!$A$155:$Z$1048576,MATCH($A1047,'Hoja de Trabajo para listado'!$A$155:$A$1048576,0),MATCH((CUADRO!P$4&amp;$E1047),'Hoja de Trabajo para listado'!$A$151:$Z$151,0)),0)+IFERROR(INDEX('Hoja de Trabajo para listado'!$AB$155:$BA$1048576,MATCH($A1047,'Hoja de Trabajo para listado'!$AB$155:$AB$1048576,0),MATCH((CUADRO!P$4&amp;$E1047),'Hoja de Trabajo para listado'!$AB$151:$BA$151,0)),0)+IFERROR(INDEX('Hoja de Trabajo para listado'!$BC$155:$CB$1048576,MATCH($A1047,'Hoja de Trabajo para listado'!$BC$155:$BC$1048576,0),MATCH((CUADRO!P$4&amp;$E1047),'Hoja de Trabajo para listado'!$BC$151:$CB$151,0)),0)+IFERROR(INDEX('Hoja de Trabajo para listado'!$DE$153:$DG$274,MATCH($A1047,'Hoja de Trabajo para listado'!$DE$153:$DE$1048576,0),MATCH((CUADRO!P$4&amp;$E1047),'Hoja de Trabajo para listado'!$DE$151:$DG$151,0)),0)+IFERROR(INDEX('Hoja de Trabajo para listado'!$CD$155:$DC$1048576,MATCH($A1047,'Hoja de Trabajo para listado'!$CD$155:$CD$1048576,0),MATCH((CUADRO!P$4&amp;$E1047),'Hoja de Trabajo para listado'!$CD$151:$DC$151,0)),0)</f>
        <v>0</v>
      </c>
      <c r="Q1047" s="241">
        <f ca="1">+IFERROR(INDEX('Hoja de Trabajo para listado'!$A$155:$Z$1048576,MATCH($A1047,'Hoja de Trabajo para listado'!$A$155:$A$1048576,0),MATCH((CUADRO!Q$4&amp;$E1047),'Hoja de Trabajo para listado'!$A$151:$Z$151,0)),0)+IFERROR(INDEX('Hoja de Trabajo para listado'!$AB$155:$BA$1048576,MATCH($A1047,'Hoja de Trabajo para listado'!$AB$155:$AB$1048576,0),MATCH((CUADRO!Q$4&amp;$E1047),'Hoja de Trabajo para listado'!$AB$151:$BA$151,0)),0)+IFERROR(INDEX('Hoja de Trabajo para listado'!$BC$155:$CB$1048576,MATCH($A1047,'Hoja de Trabajo para listado'!$BC$155:$BC$1048576,0),MATCH((CUADRO!Q$4&amp;$E1047),'Hoja de Trabajo para listado'!$BC$151:$CB$151,0)),0)+IFERROR(INDEX('Hoja de Trabajo para listado'!$DE$153:$DG$274,MATCH($A1047,'Hoja de Trabajo para listado'!$DE$153:$DE$1048576,0),MATCH((CUADRO!Q$4&amp;$E1047),'Hoja de Trabajo para listado'!$DE$151:$DG$151,0)),0)+IFERROR(INDEX('Hoja de Trabajo para listado'!$CD$155:$DC$1048576,MATCH($A1047,'Hoja de Trabajo para listado'!$CD$155:$CD$1048576,0),MATCH((CUADRO!Q$4&amp;$E1047),'Hoja de Trabajo para listado'!$CD$151:$DC$151,0)),0)</f>
        <v>0</v>
      </c>
      <c r="R1047" s="241">
        <f t="shared" ca="1" si="32"/>
        <v>0</v>
      </c>
      <c r="S1047" s="247"/>
      <c r="T1047" s="241">
        <f ca="1">+T1048</f>
        <v>0</v>
      </c>
      <c r="U1047" s="240">
        <f t="shared" si="33"/>
        <v>1</v>
      </c>
    </row>
    <row r="1048" spans="1:21" customFormat="1" ht="15" hidden="1" customHeight="1">
      <c r="A1048" s="32">
        <v>1756</v>
      </c>
      <c r="B1048" s="382"/>
      <c r="C1048" s="245" t="str">
        <f>+VLOOKUP(A1048,bd_lista!$A$3:$C$592,3,FALSE)</f>
        <v>Gobierno Autónomo Municipal de Colpa Bélgica</v>
      </c>
      <c r="D1048" s="384"/>
      <c r="E1048" s="242" t="s">
        <v>684</v>
      </c>
      <c r="F1048" s="241">
        <f ca="1">+IFERROR(INDEX('Hoja de Trabajo para listado'!$A$155:$Z$1048576,MATCH($A1048,'Hoja de Trabajo para listado'!$A$155:$A$1048576,0),MATCH((CUADRO!F$4&amp;$E1048),'Hoja de Trabajo para listado'!$A$151:$Z$151,0)),0)+IFERROR(INDEX('Hoja de Trabajo para listado'!$AB$155:$BA$1048576,MATCH($A1048,'Hoja de Trabajo para listado'!$AB$155:$AB$1048576,0),MATCH((CUADRO!F$4&amp;$E1048),'Hoja de Trabajo para listado'!$AB$151:$BA$151,0)),0)+IFERROR(INDEX('Hoja de Trabajo para listado'!$BC$155:$CB$1048576,MATCH($A1048,'Hoja de Trabajo para listado'!$BC$155:$BC$1048576,0),MATCH((CUADRO!F$4&amp;$E1048),'Hoja de Trabajo para listado'!$BC$151:$CB$151,0)),0)+IFERROR(INDEX('Hoja de Trabajo para listado'!$DE$153:$DG$274,MATCH($A1048,'Hoja de Trabajo para listado'!$DE$153:$DE$1048576,0),MATCH((CUADRO!F$4&amp;$E1048),'Hoja de Trabajo para listado'!$DE$151:$DG$151,0)),0)+IFERROR(INDEX('Hoja de Trabajo para listado'!$CD$155:$DC$1048576,MATCH($A1048,'Hoja de Trabajo para listado'!$CD$155:$CD$1048576,0),MATCH((CUADRO!F$4&amp;$E1048),'Hoja de Trabajo para listado'!$CD$151:$DC$151,0)),0)</f>
        <v>0</v>
      </c>
      <c r="G1048" s="241">
        <f ca="1">+IFERROR(INDEX('Hoja de Trabajo para listado'!$A$155:$Z$1048576,MATCH($A1048,'Hoja de Trabajo para listado'!$A$155:$A$1048576,0),MATCH((CUADRO!G$4&amp;$E1048),'Hoja de Trabajo para listado'!$A$151:$Z$151,0)),0)+IFERROR(INDEX('Hoja de Trabajo para listado'!$AB$155:$BA$1048576,MATCH($A1048,'Hoja de Trabajo para listado'!$AB$155:$AB$1048576,0),MATCH((CUADRO!G$4&amp;$E1048),'Hoja de Trabajo para listado'!$AB$151:$BA$151,0)),0)+IFERROR(INDEX('Hoja de Trabajo para listado'!$BC$155:$CB$1048576,MATCH($A1048,'Hoja de Trabajo para listado'!$BC$155:$BC$1048576,0),MATCH((CUADRO!G$4&amp;$E1048),'Hoja de Trabajo para listado'!$BC$151:$CB$151,0)),0)+IFERROR(INDEX('Hoja de Trabajo para listado'!$DE$153:$DG$274,MATCH($A1048,'Hoja de Trabajo para listado'!$DE$153:$DE$1048576,0),MATCH((CUADRO!G$4&amp;$E1048),'Hoja de Trabajo para listado'!$DE$151:$DG$151,0)),0)+IFERROR(INDEX('Hoja de Trabajo para listado'!$CD$155:$DC$1048576,MATCH($A1048,'Hoja de Trabajo para listado'!$CD$155:$CD$1048576,0),MATCH((CUADRO!G$4&amp;$E1048),'Hoja de Trabajo para listado'!$CD$151:$DC$151,0)),0)</f>
        <v>0</v>
      </c>
      <c r="H1048" s="241">
        <f ca="1">+IFERROR(INDEX('Hoja de Trabajo para listado'!$A$155:$Z$1048576,MATCH($A1048,'Hoja de Trabajo para listado'!$A$155:$A$1048576,0),MATCH((CUADRO!H$4&amp;$E1048),'Hoja de Trabajo para listado'!$A$151:$Z$151,0)),0)+IFERROR(INDEX('Hoja de Trabajo para listado'!$AB$155:$BA$1048576,MATCH($A1048,'Hoja de Trabajo para listado'!$AB$155:$AB$1048576,0),MATCH((CUADRO!H$4&amp;$E1048),'Hoja de Trabajo para listado'!$AB$151:$BA$151,0)),0)+IFERROR(INDEX('Hoja de Trabajo para listado'!$BC$155:$CB$1048576,MATCH($A1048,'Hoja de Trabajo para listado'!$BC$155:$BC$1048576,0),MATCH((CUADRO!H$4&amp;$E1048),'Hoja de Trabajo para listado'!$BC$151:$CB$151,0)),0)+IFERROR(INDEX('Hoja de Trabajo para listado'!$DE$153:$DG$274,MATCH($A1048,'Hoja de Trabajo para listado'!$DE$153:$DE$1048576,0),MATCH((CUADRO!H$4&amp;$E1048),'Hoja de Trabajo para listado'!$DE$151:$DG$151,0)),0)+IFERROR(INDEX('Hoja de Trabajo para listado'!$CD$155:$DC$1048576,MATCH($A1048,'Hoja de Trabajo para listado'!$CD$155:$CD$1048576,0),MATCH((CUADRO!H$4&amp;$E1048),'Hoja de Trabajo para listado'!$CD$151:$DC$151,0)),0)</f>
        <v>0</v>
      </c>
      <c r="I1048" s="241">
        <f ca="1">+IFERROR(INDEX('Hoja de Trabajo para listado'!$A$155:$Z$1048576,MATCH($A1048,'Hoja de Trabajo para listado'!$A$155:$A$1048576,0),MATCH((CUADRO!I$4&amp;$E1048),'Hoja de Trabajo para listado'!$A$151:$Z$151,0)),0)+IFERROR(INDEX('Hoja de Trabajo para listado'!$AB$155:$BA$1048576,MATCH($A1048,'Hoja de Trabajo para listado'!$AB$155:$AB$1048576,0),MATCH((CUADRO!I$4&amp;$E1048),'Hoja de Trabajo para listado'!$AB$151:$BA$151,0)),0)+IFERROR(INDEX('Hoja de Trabajo para listado'!$BC$155:$CB$1048576,MATCH($A1048,'Hoja de Trabajo para listado'!$BC$155:$BC$1048576,0),MATCH((CUADRO!I$4&amp;$E1048),'Hoja de Trabajo para listado'!$BC$151:$CB$151,0)),0)+IFERROR(INDEX('Hoja de Trabajo para listado'!$DE$153:$DG$274,MATCH($A1048,'Hoja de Trabajo para listado'!$DE$153:$DE$1048576,0),MATCH((CUADRO!I$4&amp;$E1048),'Hoja de Trabajo para listado'!$DE$151:$DG$151,0)),0)+IFERROR(INDEX('Hoja de Trabajo para listado'!$CD$155:$DC$1048576,MATCH($A1048,'Hoja de Trabajo para listado'!$CD$155:$CD$1048576,0),MATCH((CUADRO!I$4&amp;$E1048),'Hoja de Trabajo para listado'!$CD$151:$DC$151,0)),0)</f>
        <v>0</v>
      </c>
      <c r="J1048" s="241">
        <f ca="1">+IFERROR(INDEX('Hoja de Trabajo para listado'!$A$155:$Z$1048576,MATCH($A1048,'Hoja de Trabajo para listado'!$A$155:$A$1048576,0),MATCH((CUADRO!J$4&amp;$E1048),'Hoja de Trabajo para listado'!$A$151:$Z$151,0)),0)+IFERROR(INDEX('Hoja de Trabajo para listado'!$AB$155:$BA$1048576,MATCH($A1048,'Hoja de Trabajo para listado'!$AB$155:$AB$1048576,0),MATCH((CUADRO!J$4&amp;$E1048),'Hoja de Trabajo para listado'!$AB$151:$BA$151,0)),0)+IFERROR(INDEX('Hoja de Trabajo para listado'!$BC$155:$CB$1048576,MATCH($A1048,'Hoja de Trabajo para listado'!$BC$155:$BC$1048576,0),MATCH((CUADRO!J$4&amp;$E1048),'Hoja de Trabajo para listado'!$BC$151:$CB$151,0)),0)+IFERROR(INDEX('Hoja de Trabajo para listado'!$DE$153:$DG$274,MATCH($A1048,'Hoja de Trabajo para listado'!$DE$153:$DE$1048576,0),MATCH((CUADRO!J$4&amp;$E1048),'Hoja de Trabajo para listado'!$DE$151:$DG$151,0)),0)+IFERROR(INDEX('Hoja de Trabajo para listado'!$CD$155:$DC$1048576,MATCH($A1048,'Hoja de Trabajo para listado'!$CD$155:$CD$1048576,0),MATCH((CUADRO!J$4&amp;$E1048),'Hoja de Trabajo para listado'!$CD$151:$DC$151,0)),0)</f>
        <v>0</v>
      </c>
      <c r="K1048" s="241">
        <f ca="1">+IFERROR(INDEX('Hoja de Trabajo para listado'!$A$155:$Z$1048576,MATCH($A1048,'Hoja de Trabajo para listado'!$A$155:$A$1048576,0),MATCH((CUADRO!K$4&amp;$E1048),'Hoja de Trabajo para listado'!$A$151:$Z$151,0)),0)+IFERROR(INDEX('Hoja de Trabajo para listado'!$AB$155:$BA$1048576,MATCH($A1048,'Hoja de Trabajo para listado'!$AB$155:$AB$1048576,0),MATCH((CUADRO!K$4&amp;$E1048),'Hoja de Trabajo para listado'!$AB$151:$BA$151,0)),0)+IFERROR(INDEX('Hoja de Trabajo para listado'!$BC$155:$CB$1048576,MATCH($A1048,'Hoja de Trabajo para listado'!$BC$155:$BC$1048576,0),MATCH((CUADRO!K$4&amp;$E1048),'Hoja de Trabajo para listado'!$BC$151:$CB$151,0)),0)+IFERROR(INDEX('Hoja de Trabajo para listado'!$DE$153:$DG$274,MATCH($A1048,'Hoja de Trabajo para listado'!$DE$153:$DE$1048576,0),MATCH((CUADRO!K$4&amp;$E1048),'Hoja de Trabajo para listado'!$DE$151:$DG$151,0)),0)+IFERROR(INDEX('Hoja de Trabajo para listado'!$CD$155:$DC$1048576,MATCH($A1048,'Hoja de Trabajo para listado'!$CD$155:$CD$1048576,0),MATCH((CUADRO!K$4&amp;$E1048),'Hoja de Trabajo para listado'!$CD$151:$DC$151,0)),0)</f>
        <v>0</v>
      </c>
      <c r="L1048" s="241">
        <f ca="1">+IFERROR(INDEX('Hoja de Trabajo para listado'!$A$155:$Z$1048576,MATCH($A1048,'Hoja de Trabajo para listado'!$A$155:$A$1048576,0),MATCH((CUADRO!L$4&amp;$E1048),'Hoja de Trabajo para listado'!$A$151:$Z$151,0)),0)+IFERROR(INDEX('Hoja de Trabajo para listado'!$AB$155:$BA$1048576,MATCH($A1048,'Hoja de Trabajo para listado'!$AB$155:$AB$1048576,0),MATCH((CUADRO!L$4&amp;$E1048),'Hoja de Trabajo para listado'!$AB$151:$BA$151,0)),0)+IFERROR(INDEX('Hoja de Trabajo para listado'!$BC$155:$CB$1048576,MATCH($A1048,'Hoja de Trabajo para listado'!$BC$155:$BC$1048576,0),MATCH((CUADRO!L$4&amp;$E1048),'Hoja de Trabajo para listado'!$BC$151:$CB$151,0)),0)+IFERROR(INDEX('Hoja de Trabajo para listado'!$DE$153:$DG$274,MATCH($A1048,'Hoja de Trabajo para listado'!$DE$153:$DE$1048576,0),MATCH((CUADRO!L$4&amp;$E1048),'Hoja de Trabajo para listado'!$DE$151:$DG$151,0)),0)+IFERROR(INDEX('Hoja de Trabajo para listado'!$CD$155:$DC$1048576,MATCH($A1048,'Hoja de Trabajo para listado'!$CD$155:$CD$1048576,0),MATCH((CUADRO!L$4&amp;$E1048),'Hoja de Trabajo para listado'!$CD$151:$DC$151,0)),0)</f>
        <v>0</v>
      </c>
      <c r="M1048" s="241">
        <f ca="1">+IFERROR(INDEX('Hoja de Trabajo para listado'!$A$155:$Z$1048576,MATCH($A1048,'Hoja de Trabajo para listado'!$A$155:$A$1048576,0),MATCH((CUADRO!M$4&amp;$E1048),'Hoja de Trabajo para listado'!$A$151:$Z$151,0)),0)+IFERROR(INDEX('Hoja de Trabajo para listado'!$AB$155:$BA$1048576,MATCH($A1048,'Hoja de Trabajo para listado'!$AB$155:$AB$1048576,0),MATCH((CUADRO!M$4&amp;$E1048),'Hoja de Trabajo para listado'!$AB$151:$BA$151,0)),0)+IFERROR(INDEX('Hoja de Trabajo para listado'!$BC$155:$CB$1048576,MATCH($A1048,'Hoja de Trabajo para listado'!$BC$155:$BC$1048576,0),MATCH((CUADRO!M$4&amp;$E1048),'Hoja de Trabajo para listado'!$BC$151:$CB$151,0)),0)+IFERROR(INDEX('Hoja de Trabajo para listado'!$DE$153:$DG$274,MATCH($A1048,'Hoja de Trabajo para listado'!$DE$153:$DE$1048576,0),MATCH((CUADRO!M$4&amp;$E1048),'Hoja de Trabajo para listado'!$DE$151:$DG$151,0)),0)+IFERROR(INDEX('Hoja de Trabajo para listado'!$CD$155:$DC$1048576,MATCH($A1048,'Hoja de Trabajo para listado'!$CD$155:$CD$1048576,0),MATCH((CUADRO!M$4&amp;$E1048),'Hoja de Trabajo para listado'!$CD$151:$DC$151,0)),0)</f>
        <v>0</v>
      </c>
      <c r="N1048" s="241">
        <f ca="1">+IFERROR(INDEX('Hoja de Trabajo para listado'!$A$155:$Z$1048576,MATCH($A1048,'Hoja de Trabajo para listado'!$A$155:$A$1048576,0),MATCH((CUADRO!N$4&amp;$E1048),'Hoja de Trabajo para listado'!$A$151:$Z$151,0)),0)+IFERROR(INDEX('Hoja de Trabajo para listado'!$AB$155:$BA$1048576,MATCH($A1048,'Hoja de Trabajo para listado'!$AB$155:$AB$1048576,0),MATCH((CUADRO!N$4&amp;$E1048),'Hoja de Trabajo para listado'!$AB$151:$BA$151,0)),0)+IFERROR(INDEX('Hoja de Trabajo para listado'!$BC$155:$CB$1048576,MATCH($A1048,'Hoja de Trabajo para listado'!$BC$155:$BC$1048576,0),MATCH((CUADRO!N$4&amp;$E1048),'Hoja de Trabajo para listado'!$BC$151:$CB$151,0)),0)+IFERROR(INDEX('Hoja de Trabajo para listado'!$DE$153:$DG$274,MATCH($A1048,'Hoja de Trabajo para listado'!$DE$153:$DE$1048576,0),MATCH((CUADRO!N$4&amp;$E1048),'Hoja de Trabajo para listado'!$DE$151:$DG$151,0)),0)+IFERROR(INDEX('Hoja de Trabajo para listado'!$CD$155:$DC$1048576,MATCH($A1048,'Hoja de Trabajo para listado'!$CD$155:$CD$1048576,0),MATCH((CUADRO!N$4&amp;$E1048),'Hoja de Trabajo para listado'!$CD$151:$DC$151,0)),0)</f>
        <v>0</v>
      </c>
      <c r="O1048" s="241">
        <f ca="1">+IFERROR(INDEX('Hoja de Trabajo para listado'!$A$155:$Z$1048576,MATCH($A1048,'Hoja de Trabajo para listado'!$A$155:$A$1048576,0),MATCH((CUADRO!O$4&amp;$E1048),'Hoja de Trabajo para listado'!$A$151:$Z$151,0)),0)+IFERROR(INDEX('Hoja de Trabajo para listado'!$AB$155:$BA$1048576,MATCH($A1048,'Hoja de Trabajo para listado'!$AB$155:$AB$1048576,0),MATCH((CUADRO!O$4&amp;$E1048),'Hoja de Trabajo para listado'!$AB$151:$BA$151,0)),0)+IFERROR(INDEX('Hoja de Trabajo para listado'!$BC$155:$CB$1048576,MATCH($A1048,'Hoja de Trabajo para listado'!$BC$155:$BC$1048576,0),MATCH((CUADRO!O$4&amp;$E1048),'Hoja de Trabajo para listado'!$BC$151:$CB$151,0)),0)+IFERROR(INDEX('Hoja de Trabajo para listado'!$DE$153:$DG$274,MATCH($A1048,'Hoja de Trabajo para listado'!$DE$153:$DE$1048576,0),MATCH((CUADRO!O$4&amp;$E1048),'Hoja de Trabajo para listado'!$DE$151:$DG$151,0)),0)+IFERROR(INDEX('Hoja de Trabajo para listado'!$CD$155:$DC$1048576,MATCH($A1048,'Hoja de Trabajo para listado'!$CD$155:$CD$1048576,0),MATCH((CUADRO!O$4&amp;$E1048),'Hoja de Trabajo para listado'!$CD$151:$DC$151,0)),0)</f>
        <v>0</v>
      </c>
      <c r="P1048" s="241">
        <f ca="1">+IFERROR(INDEX('Hoja de Trabajo para listado'!$A$155:$Z$1048576,MATCH($A1048,'Hoja de Trabajo para listado'!$A$155:$A$1048576,0),MATCH((CUADRO!P$4&amp;$E1048),'Hoja de Trabajo para listado'!$A$151:$Z$151,0)),0)+IFERROR(INDEX('Hoja de Trabajo para listado'!$AB$155:$BA$1048576,MATCH($A1048,'Hoja de Trabajo para listado'!$AB$155:$AB$1048576,0),MATCH((CUADRO!P$4&amp;$E1048),'Hoja de Trabajo para listado'!$AB$151:$BA$151,0)),0)+IFERROR(INDEX('Hoja de Trabajo para listado'!$BC$155:$CB$1048576,MATCH($A1048,'Hoja de Trabajo para listado'!$BC$155:$BC$1048576,0),MATCH((CUADRO!P$4&amp;$E1048),'Hoja de Trabajo para listado'!$BC$151:$CB$151,0)),0)+IFERROR(INDEX('Hoja de Trabajo para listado'!$DE$153:$DG$274,MATCH($A1048,'Hoja de Trabajo para listado'!$DE$153:$DE$1048576,0),MATCH((CUADRO!P$4&amp;$E1048),'Hoja de Trabajo para listado'!$DE$151:$DG$151,0)),0)+IFERROR(INDEX('Hoja de Trabajo para listado'!$CD$155:$DC$1048576,MATCH($A1048,'Hoja de Trabajo para listado'!$CD$155:$CD$1048576,0),MATCH((CUADRO!P$4&amp;$E1048),'Hoja de Trabajo para listado'!$CD$151:$DC$151,0)),0)</f>
        <v>0</v>
      </c>
      <c r="Q1048" s="241">
        <f ca="1">+IFERROR(INDEX('Hoja de Trabajo para listado'!$A$155:$Z$1048576,MATCH($A1048,'Hoja de Trabajo para listado'!$A$155:$A$1048576,0),MATCH((CUADRO!Q$4&amp;$E1048),'Hoja de Trabajo para listado'!$A$151:$Z$151,0)),0)+IFERROR(INDEX('Hoja de Trabajo para listado'!$AB$155:$BA$1048576,MATCH($A1048,'Hoja de Trabajo para listado'!$AB$155:$AB$1048576,0),MATCH((CUADRO!Q$4&amp;$E1048),'Hoja de Trabajo para listado'!$AB$151:$BA$151,0)),0)+IFERROR(INDEX('Hoja de Trabajo para listado'!$BC$155:$CB$1048576,MATCH($A1048,'Hoja de Trabajo para listado'!$BC$155:$BC$1048576,0),MATCH((CUADRO!Q$4&amp;$E1048),'Hoja de Trabajo para listado'!$BC$151:$CB$151,0)),0)+IFERROR(INDEX('Hoja de Trabajo para listado'!$DE$153:$DG$274,MATCH($A1048,'Hoja de Trabajo para listado'!$DE$153:$DE$1048576,0),MATCH((CUADRO!Q$4&amp;$E1048),'Hoja de Trabajo para listado'!$DE$151:$DG$151,0)),0)+IFERROR(INDEX('Hoja de Trabajo para listado'!$CD$155:$DC$1048576,MATCH($A1048,'Hoja de Trabajo para listado'!$CD$155:$CD$1048576,0),MATCH((CUADRO!Q$4&amp;$E1048),'Hoja de Trabajo para listado'!$CD$151:$DC$151,0)),0)</f>
        <v>0</v>
      </c>
      <c r="R1048" s="241">
        <f t="shared" ca="1" si="32"/>
        <v>0</v>
      </c>
      <c r="S1048" s="247">
        <f ca="1">+R1047+R1048</f>
        <v>0</v>
      </c>
      <c r="T1048" s="241">
        <f ca="1">+S1048</f>
        <v>0</v>
      </c>
      <c r="U1048" s="240">
        <f t="shared" si="33"/>
        <v>2</v>
      </c>
    </row>
    <row r="1049" spans="1:21" customFormat="1" ht="15" hidden="1" customHeight="1">
      <c r="A1049" s="32">
        <v>1801</v>
      </c>
      <c r="B1049" s="381">
        <f>+A1049</f>
        <v>1801</v>
      </c>
      <c r="C1049" s="245" t="str">
        <f>+VLOOKUP(A1049,bd_lista!$A$3:$C$592,3,FALSE)</f>
        <v>Gobierno Autónomo Municipal de Trinidad</v>
      </c>
      <c r="D1049" s="383" t="str">
        <f>+C1049</f>
        <v>Gobierno Autónomo Municipal de Trinidad</v>
      </c>
      <c r="E1049" s="240" t="s">
        <v>683</v>
      </c>
      <c r="F1049" s="241">
        <f ca="1">+IFERROR(INDEX('Hoja de Trabajo para listado'!$A$155:$Z$1048576,MATCH($A1049,'Hoja de Trabajo para listado'!$A$155:$A$1048576,0),MATCH((CUADRO!F$4&amp;$E1049),'Hoja de Trabajo para listado'!$A$151:$Z$151,0)),0)+IFERROR(INDEX('Hoja de Trabajo para listado'!$AB$155:$BA$1048576,MATCH($A1049,'Hoja de Trabajo para listado'!$AB$155:$AB$1048576,0),MATCH((CUADRO!F$4&amp;$E1049),'Hoja de Trabajo para listado'!$AB$151:$BA$151,0)),0)+IFERROR(INDEX('Hoja de Trabajo para listado'!$BC$155:$CB$1048576,MATCH($A1049,'Hoja de Trabajo para listado'!$BC$155:$BC$1048576,0),MATCH((CUADRO!F$4&amp;$E1049),'Hoja de Trabajo para listado'!$BC$151:$CB$151,0)),0)+IFERROR(INDEX('Hoja de Trabajo para listado'!$DE$153:$DG$274,MATCH($A1049,'Hoja de Trabajo para listado'!$DE$153:$DE$1048576,0),MATCH((CUADRO!F$4&amp;$E1049),'Hoja de Trabajo para listado'!$DE$151:$DG$151,0)),0)+IFERROR(INDEX('Hoja de Trabajo para listado'!$CD$155:$DC$1048576,MATCH($A1049,'Hoja de Trabajo para listado'!$CD$155:$CD$1048576,0),MATCH((CUADRO!F$4&amp;$E1049),'Hoja de Trabajo para listado'!$CD$151:$DC$151,0)),0)</f>
        <v>0</v>
      </c>
      <c r="G1049" s="241">
        <f ca="1">+IFERROR(INDEX('Hoja de Trabajo para listado'!$A$155:$Z$1048576,MATCH($A1049,'Hoja de Trabajo para listado'!$A$155:$A$1048576,0),MATCH((CUADRO!G$4&amp;$E1049),'Hoja de Trabajo para listado'!$A$151:$Z$151,0)),0)+IFERROR(INDEX('Hoja de Trabajo para listado'!$AB$155:$BA$1048576,MATCH($A1049,'Hoja de Trabajo para listado'!$AB$155:$AB$1048576,0),MATCH((CUADRO!G$4&amp;$E1049),'Hoja de Trabajo para listado'!$AB$151:$BA$151,0)),0)+IFERROR(INDEX('Hoja de Trabajo para listado'!$BC$155:$CB$1048576,MATCH($A1049,'Hoja de Trabajo para listado'!$BC$155:$BC$1048576,0),MATCH((CUADRO!G$4&amp;$E1049),'Hoja de Trabajo para listado'!$BC$151:$CB$151,0)),0)+IFERROR(INDEX('Hoja de Trabajo para listado'!$DE$153:$DG$274,MATCH($A1049,'Hoja de Trabajo para listado'!$DE$153:$DE$1048576,0),MATCH((CUADRO!G$4&amp;$E1049),'Hoja de Trabajo para listado'!$DE$151:$DG$151,0)),0)+IFERROR(INDEX('Hoja de Trabajo para listado'!$CD$155:$DC$1048576,MATCH($A1049,'Hoja de Trabajo para listado'!$CD$155:$CD$1048576,0),MATCH((CUADRO!G$4&amp;$E1049),'Hoja de Trabajo para listado'!$CD$151:$DC$151,0)),0)</f>
        <v>0</v>
      </c>
      <c r="H1049" s="241">
        <f ca="1">+IFERROR(INDEX('Hoja de Trabajo para listado'!$A$155:$Z$1048576,MATCH($A1049,'Hoja de Trabajo para listado'!$A$155:$A$1048576,0),MATCH((CUADRO!H$4&amp;$E1049),'Hoja de Trabajo para listado'!$A$151:$Z$151,0)),0)+IFERROR(INDEX('Hoja de Trabajo para listado'!$AB$155:$BA$1048576,MATCH($A1049,'Hoja de Trabajo para listado'!$AB$155:$AB$1048576,0),MATCH((CUADRO!H$4&amp;$E1049),'Hoja de Trabajo para listado'!$AB$151:$BA$151,0)),0)+IFERROR(INDEX('Hoja de Trabajo para listado'!$BC$155:$CB$1048576,MATCH($A1049,'Hoja de Trabajo para listado'!$BC$155:$BC$1048576,0),MATCH((CUADRO!H$4&amp;$E1049),'Hoja de Trabajo para listado'!$BC$151:$CB$151,0)),0)+IFERROR(INDEX('Hoja de Trabajo para listado'!$DE$153:$DG$274,MATCH($A1049,'Hoja de Trabajo para listado'!$DE$153:$DE$1048576,0),MATCH((CUADRO!H$4&amp;$E1049),'Hoja de Trabajo para listado'!$DE$151:$DG$151,0)),0)+IFERROR(INDEX('Hoja de Trabajo para listado'!$CD$155:$DC$1048576,MATCH($A1049,'Hoja de Trabajo para listado'!$CD$155:$CD$1048576,0),MATCH((CUADRO!H$4&amp;$E1049),'Hoja de Trabajo para listado'!$CD$151:$DC$151,0)),0)</f>
        <v>0</v>
      </c>
      <c r="I1049" s="241">
        <f ca="1">+IFERROR(INDEX('Hoja de Trabajo para listado'!$A$155:$Z$1048576,MATCH($A1049,'Hoja de Trabajo para listado'!$A$155:$A$1048576,0),MATCH((CUADRO!I$4&amp;$E1049),'Hoja de Trabajo para listado'!$A$151:$Z$151,0)),0)+IFERROR(INDEX('Hoja de Trabajo para listado'!$AB$155:$BA$1048576,MATCH($A1049,'Hoja de Trabajo para listado'!$AB$155:$AB$1048576,0),MATCH((CUADRO!I$4&amp;$E1049),'Hoja de Trabajo para listado'!$AB$151:$BA$151,0)),0)+IFERROR(INDEX('Hoja de Trabajo para listado'!$BC$155:$CB$1048576,MATCH($A1049,'Hoja de Trabajo para listado'!$BC$155:$BC$1048576,0),MATCH((CUADRO!I$4&amp;$E1049),'Hoja de Trabajo para listado'!$BC$151:$CB$151,0)),0)+IFERROR(INDEX('Hoja de Trabajo para listado'!$DE$153:$DG$274,MATCH($A1049,'Hoja de Trabajo para listado'!$DE$153:$DE$1048576,0),MATCH((CUADRO!I$4&amp;$E1049),'Hoja de Trabajo para listado'!$DE$151:$DG$151,0)),0)+IFERROR(INDEX('Hoja de Trabajo para listado'!$CD$155:$DC$1048576,MATCH($A1049,'Hoja de Trabajo para listado'!$CD$155:$CD$1048576,0),MATCH((CUADRO!I$4&amp;$E1049),'Hoja de Trabajo para listado'!$CD$151:$DC$151,0)),0)</f>
        <v>0</v>
      </c>
      <c r="J1049" s="241">
        <f ca="1">+IFERROR(INDEX('Hoja de Trabajo para listado'!$A$155:$Z$1048576,MATCH($A1049,'Hoja de Trabajo para listado'!$A$155:$A$1048576,0),MATCH((CUADRO!J$4&amp;$E1049),'Hoja de Trabajo para listado'!$A$151:$Z$151,0)),0)+IFERROR(INDEX('Hoja de Trabajo para listado'!$AB$155:$BA$1048576,MATCH($A1049,'Hoja de Trabajo para listado'!$AB$155:$AB$1048576,0),MATCH((CUADRO!J$4&amp;$E1049),'Hoja de Trabajo para listado'!$AB$151:$BA$151,0)),0)+IFERROR(INDEX('Hoja de Trabajo para listado'!$BC$155:$CB$1048576,MATCH($A1049,'Hoja de Trabajo para listado'!$BC$155:$BC$1048576,0),MATCH((CUADRO!J$4&amp;$E1049),'Hoja de Trabajo para listado'!$BC$151:$CB$151,0)),0)+IFERROR(INDEX('Hoja de Trabajo para listado'!$DE$153:$DG$274,MATCH($A1049,'Hoja de Trabajo para listado'!$DE$153:$DE$1048576,0),MATCH((CUADRO!J$4&amp;$E1049),'Hoja de Trabajo para listado'!$DE$151:$DG$151,0)),0)+IFERROR(INDEX('Hoja de Trabajo para listado'!$CD$155:$DC$1048576,MATCH($A1049,'Hoja de Trabajo para listado'!$CD$155:$CD$1048576,0),MATCH((CUADRO!J$4&amp;$E1049),'Hoja de Trabajo para listado'!$CD$151:$DC$151,0)),0)</f>
        <v>0</v>
      </c>
      <c r="K1049" s="241">
        <f ca="1">+IFERROR(INDEX('Hoja de Trabajo para listado'!$A$155:$Z$1048576,MATCH($A1049,'Hoja de Trabajo para listado'!$A$155:$A$1048576,0),MATCH((CUADRO!K$4&amp;$E1049),'Hoja de Trabajo para listado'!$A$151:$Z$151,0)),0)+IFERROR(INDEX('Hoja de Trabajo para listado'!$AB$155:$BA$1048576,MATCH($A1049,'Hoja de Trabajo para listado'!$AB$155:$AB$1048576,0),MATCH((CUADRO!K$4&amp;$E1049),'Hoja de Trabajo para listado'!$AB$151:$BA$151,0)),0)+IFERROR(INDEX('Hoja de Trabajo para listado'!$BC$155:$CB$1048576,MATCH($A1049,'Hoja de Trabajo para listado'!$BC$155:$BC$1048576,0),MATCH((CUADRO!K$4&amp;$E1049),'Hoja de Trabajo para listado'!$BC$151:$CB$151,0)),0)+IFERROR(INDEX('Hoja de Trabajo para listado'!$DE$153:$DG$274,MATCH($A1049,'Hoja de Trabajo para listado'!$DE$153:$DE$1048576,0),MATCH((CUADRO!K$4&amp;$E1049),'Hoja de Trabajo para listado'!$DE$151:$DG$151,0)),0)+IFERROR(INDEX('Hoja de Trabajo para listado'!$CD$155:$DC$1048576,MATCH($A1049,'Hoja de Trabajo para listado'!$CD$155:$CD$1048576,0),MATCH((CUADRO!K$4&amp;$E1049),'Hoja de Trabajo para listado'!$CD$151:$DC$151,0)),0)</f>
        <v>0</v>
      </c>
      <c r="L1049" s="241">
        <f ca="1">+IFERROR(INDEX('Hoja de Trabajo para listado'!$A$155:$Z$1048576,MATCH($A1049,'Hoja de Trabajo para listado'!$A$155:$A$1048576,0),MATCH((CUADRO!L$4&amp;$E1049),'Hoja de Trabajo para listado'!$A$151:$Z$151,0)),0)+IFERROR(INDEX('Hoja de Trabajo para listado'!$AB$155:$BA$1048576,MATCH($A1049,'Hoja de Trabajo para listado'!$AB$155:$AB$1048576,0),MATCH((CUADRO!L$4&amp;$E1049),'Hoja de Trabajo para listado'!$AB$151:$BA$151,0)),0)+IFERROR(INDEX('Hoja de Trabajo para listado'!$BC$155:$CB$1048576,MATCH($A1049,'Hoja de Trabajo para listado'!$BC$155:$BC$1048576,0),MATCH((CUADRO!L$4&amp;$E1049),'Hoja de Trabajo para listado'!$BC$151:$CB$151,0)),0)+IFERROR(INDEX('Hoja de Trabajo para listado'!$DE$153:$DG$274,MATCH($A1049,'Hoja de Trabajo para listado'!$DE$153:$DE$1048576,0),MATCH((CUADRO!L$4&amp;$E1049),'Hoja de Trabajo para listado'!$DE$151:$DG$151,0)),0)+IFERROR(INDEX('Hoja de Trabajo para listado'!$CD$155:$DC$1048576,MATCH($A1049,'Hoja de Trabajo para listado'!$CD$155:$CD$1048576,0),MATCH((CUADRO!L$4&amp;$E1049),'Hoja de Trabajo para listado'!$CD$151:$DC$151,0)),0)</f>
        <v>0</v>
      </c>
      <c r="M1049" s="241">
        <f ca="1">+IFERROR(INDEX('Hoja de Trabajo para listado'!$A$155:$Z$1048576,MATCH($A1049,'Hoja de Trabajo para listado'!$A$155:$A$1048576,0),MATCH((CUADRO!M$4&amp;$E1049),'Hoja de Trabajo para listado'!$A$151:$Z$151,0)),0)+IFERROR(INDEX('Hoja de Trabajo para listado'!$AB$155:$BA$1048576,MATCH($A1049,'Hoja de Trabajo para listado'!$AB$155:$AB$1048576,0),MATCH((CUADRO!M$4&amp;$E1049),'Hoja de Trabajo para listado'!$AB$151:$BA$151,0)),0)+IFERROR(INDEX('Hoja de Trabajo para listado'!$BC$155:$CB$1048576,MATCH($A1049,'Hoja de Trabajo para listado'!$BC$155:$BC$1048576,0),MATCH((CUADRO!M$4&amp;$E1049),'Hoja de Trabajo para listado'!$BC$151:$CB$151,0)),0)+IFERROR(INDEX('Hoja de Trabajo para listado'!$DE$153:$DG$274,MATCH($A1049,'Hoja de Trabajo para listado'!$DE$153:$DE$1048576,0),MATCH((CUADRO!M$4&amp;$E1049),'Hoja de Trabajo para listado'!$DE$151:$DG$151,0)),0)+IFERROR(INDEX('Hoja de Trabajo para listado'!$CD$155:$DC$1048576,MATCH($A1049,'Hoja de Trabajo para listado'!$CD$155:$CD$1048576,0),MATCH((CUADRO!M$4&amp;$E1049),'Hoja de Trabajo para listado'!$CD$151:$DC$151,0)),0)</f>
        <v>0</v>
      </c>
      <c r="N1049" s="241">
        <f ca="1">+IFERROR(INDEX('Hoja de Trabajo para listado'!$A$155:$Z$1048576,MATCH($A1049,'Hoja de Trabajo para listado'!$A$155:$A$1048576,0),MATCH((CUADRO!N$4&amp;$E1049),'Hoja de Trabajo para listado'!$A$151:$Z$151,0)),0)+IFERROR(INDEX('Hoja de Trabajo para listado'!$AB$155:$BA$1048576,MATCH($A1049,'Hoja de Trabajo para listado'!$AB$155:$AB$1048576,0),MATCH((CUADRO!N$4&amp;$E1049),'Hoja de Trabajo para listado'!$AB$151:$BA$151,0)),0)+IFERROR(INDEX('Hoja de Trabajo para listado'!$BC$155:$CB$1048576,MATCH($A1049,'Hoja de Trabajo para listado'!$BC$155:$BC$1048576,0),MATCH((CUADRO!N$4&amp;$E1049),'Hoja de Trabajo para listado'!$BC$151:$CB$151,0)),0)+IFERROR(INDEX('Hoja de Trabajo para listado'!$DE$153:$DG$274,MATCH($A1049,'Hoja de Trabajo para listado'!$DE$153:$DE$1048576,0),MATCH((CUADRO!N$4&amp;$E1049),'Hoja de Trabajo para listado'!$DE$151:$DG$151,0)),0)+IFERROR(INDEX('Hoja de Trabajo para listado'!$CD$155:$DC$1048576,MATCH($A1049,'Hoja de Trabajo para listado'!$CD$155:$CD$1048576,0),MATCH((CUADRO!N$4&amp;$E1049),'Hoja de Trabajo para listado'!$CD$151:$DC$151,0)),0)</f>
        <v>0</v>
      </c>
      <c r="O1049" s="241">
        <f ca="1">+IFERROR(INDEX('Hoja de Trabajo para listado'!$A$155:$Z$1048576,MATCH($A1049,'Hoja de Trabajo para listado'!$A$155:$A$1048576,0),MATCH((CUADRO!O$4&amp;$E1049),'Hoja de Trabajo para listado'!$A$151:$Z$151,0)),0)+IFERROR(INDEX('Hoja de Trabajo para listado'!$AB$155:$BA$1048576,MATCH($A1049,'Hoja de Trabajo para listado'!$AB$155:$AB$1048576,0),MATCH((CUADRO!O$4&amp;$E1049),'Hoja de Trabajo para listado'!$AB$151:$BA$151,0)),0)+IFERROR(INDEX('Hoja de Trabajo para listado'!$BC$155:$CB$1048576,MATCH($A1049,'Hoja de Trabajo para listado'!$BC$155:$BC$1048576,0),MATCH((CUADRO!O$4&amp;$E1049),'Hoja de Trabajo para listado'!$BC$151:$CB$151,0)),0)+IFERROR(INDEX('Hoja de Trabajo para listado'!$DE$153:$DG$274,MATCH($A1049,'Hoja de Trabajo para listado'!$DE$153:$DE$1048576,0),MATCH((CUADRO!O$4&amp;$E1049),'Hoja de Trabajo para listado'!$DE$151:$DG$151,0)),0)+IFERROR(INDEX('Hoja de Trabajo para listado'!$CD$155:$DC$1048576,MATCH($A1049,'Hoja de Trabajo para listado'!$CD$155:$CD$1048576,0),MATCH((CUADRO!O$4&amp;$E1049),'Hoja de Trabajo para listado'!$CD$151:$DC$151,0)),0)</f>
        <v>0</v>
      </c>
      <c r="P1049" s="241">
        <f ca="1">+IFERROR(INDEX('Hoja de Trabajo para listado'!$A$155:$Z$1048576,MATCH($A1049,'Hoja de Trabajo para listado'!$A$155:$A$1048576,0),MATCH((CUADRO!P$4&amp;$E1049),'Hoja de Trabajo para listado'!$A$151:$Z$151,0)),0)+IFERROR(INDEX('Hoja de Trabajo para listado'!$AB$155:$BA$1048576,MATCH($A1049,'Hoja de Trabajo para listado'!$AB$155:$AB$1048576,0),MATCH((CUADRO!P$4&amp;$E1049),'Hoja de Trabajo para listado'!$AB$151:$BA$151,0)),0)+IFERROR(INDEX('Hoja de Trabajo para listado'!$BC$155:$CB$1048576,MATCH($A1049,'Hoja de Trabajo para listado'!$BC$155:$BC$1048576,0),MATCH((CUADRO!P$4&amp;$E1049),'Hoja de Trabajo para listado'!$BC$151:$CB$151,0)),0)+IFERROR(INDEX('Hoja de Trabajo para listado'!$DE$153:$DG$274,MATCH($A1049,'Hoja de Trabajo para listado'!$DE$153:$DE$1048576,0),MATCH((CUADRO!P$4&amp;$E1049),'Hoja de Trabajo para listado'!$DE$151:$DG$151,0)),0)+IFERROR(INDEX('Hoja de Trabajo para listado'!$CD$155:$DC$1048576,MATCH($A1049,'Hoja de Trabajo para listado'!$CD$155:$CD$1048576,0),MATCH((CUADRO!P$4&amp;$E1049),'Hoja de Trabajo para listado'!$CD$151:$DC$151,0)),0)</f>
        <v>0</v>
      </c>
      <c r="Q1049" s="241">
        <f ca="1">+IFERROR(INDEX('Hoja de Trabajo para listado'!$A$155:$Z$1048576,MATCH($A1049,'Hoja de Trabajo para listado'!$A$155:$A$1048576,0),MATCH((CUADRO!Q$4&amp;$E1049),'Hoja de Trabajo para listado'!$A$151:$Z$151,0)),0)+IFERROR(INDEX('Hoja de Trabajo para listado'!$AB$155:$BA$1048576,MATCH($A1049,'Hoja de Trabajo para listado'!$AB$155:$AB$1048576,0),MATCH((CUADRO!Q$4&amp;$E1049),'Hoja de Trabajo para listado'!$AB$151:$BA$151,0)),0)+IFERROR(INDEX('Hoja de Trabajo para listado'!$BC$155:$CB$1048576,MATCH($A1049,'Hoja de Trabajo para listado'!$BC$155:$BC$1048576,0),MATCH((CUADRO!Q$4&amp;$E1049),'Hoja de Trabajo para listado'!$BC$151:$CB$151,0)),0)+IFERROR(INDEX('Hoja de Trabajo para listado'!$DE$153:$DG$274,MATCH($A1049,'Hoja de Trabajo para listado'!$DE$153:$DE$1048576,0),MATCH((CUADRO!Q$4&amp;$E1049),'Hoja de Trabajo para listado'!$DE$151:$DG$151,0)),0)+IFERROR(INDEX('Hoja de Trabajo para listado'!$CD$155:$DC$1048576,MATCH($A1049,'Hoja de Trabajo para listado'!$CD$155:$CD$1048576,0),MATCH((CUADRO!Q$4&amp;$E1049),'Hoja de Trabajo para listado'!$CD$151:$DC$151,0)),0)</f>
        <v>0</v>
      </c>
      <c r="R1049" s="241">
        <f t="shared" ca="1" si="32"/>
        <v>0</v>
      </c>
      <c r="S1049" s="247"/>
      <c r="T1049" s="241">
        <f ca="1">+T1050</f>
        <v>0</v>
      </c>
      <c r="U1049" s="240">
        <f t="shared" si="33"/>
        <v>1</v>
      </c>
    </row>
    <row r="1050" spans="1:21" customFormat="1" ht="15" hidden="1" customHeight="1">
      <c r="A1050" s="32">
        <v>1801</v>
      </c>
      <c r="B1050" s="382"/>
      <c r="C1050" s="245" t="str">
        <f>+VLOOKUP(A1050,bd_lista!$A$3:$C$592,3,FALSE)</f>
        <v>Gobierno Autónomo Municipal de Trinidad</v>
      </c>
      <c r="D1050" s="384"/>
      <c r="E1050" s="242" t="s">
        <v>684</v>
      </c>
      <c r="F1050" s="241">
        <f ca="1">+IFERROR(INDEX('Hoja de Trabajo para listado'!$A$155:$Z$1048576,MATCH($A1050,'Hoja de Trabajo para listado'!$A$155:$A$1048576,0),MATCH((CUADRO!F$4&amp;$E1050),'Hoja de Trabajo para listado'!$A$151:$Z$151,0)),0)+IFERROR(INDEX('Hoja de Trabajo para listado'!$AB$155:$BA$1048576,MATCH($A1050,'Hoja de Trabajo para listado'!$AB$155:$AB$1048576,0),MATCH((CUADRO!F$4&amp;$E1050),'Hoja de Trabajo para listado'!$AB$151:$BA$151,0)),0)+IFERROR(INDEX('Hoja de Trabajo para listado'!$BC$155:$CB$1048576,MATCH($A1050,'Hoja de Trabajo para listado'!$BC$155:$BC$1048576,0),MATCH((CUADRO!F$4&amp;$E1050),'Hoja de Trabajo para listado'!$BC$151:$CB$151,0)),0)+IFERROR(INDEX('Hoja de Trabajo para listado'!$DE$153:$DG$274,MATCH($A1050,'Hoja de Trabajo para listado'!$DE$153:$DE$1048576,0),MATCH((CUADRO!F$4&amp;$E1050),'Hoja de Trabajo para listado'!$DE$151:$DG$151,0)),0)+IFERROR(INDEX('Hoja de Trabajo para listado'!$CD$155:$DC$1048576,MATCH($A1050,'Hoja de Trabajo para listado'!$CD$155:$CD$1048576,0),MATCH((CUADRO!F$4&amp;$E1050),'Hoja de Trabajo para listado'!$CD$151:$DC$151,0)),0)</f>
        <v>0</v>
      </c>
      <c r="G1050" s="241">
        <f ca="1">+IFERROR(INDEX('Hoja de Trabajo para listado'!$A$155:$Z$1048576,MATCH($A1050,'Hoja de Trabajo para listado'!$A$155:$A$1048576,0),MATCH((CUADRO!G$4&amp;$E1050),'Hoja de Trabajo para listado'!$A$151:$Z$151,0)),0)+IFERROR(INDEX('Hoja de Trabajo para listado'!$AB$155:$BA$1048576,MATCH($A1050,'Hoja de Trabajo para listado'!$AB$155:$AB$1048576,0),MATCH((CUADRO!G$4&amp;$E1050),'Hoja de Trabajo para listado'!$AB$151:$BA$151,0)),0)+IFERROR(INDEX('Hoja de Trabajo para listado'!$BC$155:$CB$1048576,MATCH($A1050,'Hoja de Trabajo para listado'!$BC$155:$BC$1048576,0),MATCH((CUADRO!G$4&amp;$E1050),'Hoja de Trabajo para listado'!$BC$151:$CB$151,0)),0)+IFERROR(INDEX('Hoja de Trabajo para listado'!$DE$153:$DG$274,MATCH($A1050,'Hoja de Trabajo para listado'!$DE$153:$DE$1048576,0),MATCH((CUADRO!G$4&amp;$E1050),'Hoja de Trabajo para listado'!$DE$151:$DG$151,0)),0)+IFERROR(INDEX('Hoja de Trabajo para listado'!$CD$155:$DC$1048576,MATCH($A1050,'Hoja de Trabajo para listado'!$CD$155:$CD$1048576,0),MATCH((CUADRO!G$4&amp;$E1050),'Hoja de Trabajo para listado'!$CD$151:$DC$151,0)),0)</f>
        <v>0</v>
      </c>
      <c r="H1050" s="241">
        <f ca="1">+IFERROR(INDEX('Hoja de Trabajo para listado'!$A$155:$Z$1048576,MATCH($A1050,'Hoja de Trabajo para listado'!$A$155:$A$1048576,0),MATCH((CUADRO!H$4&amp;$E1050),'Hoja de Trabajo para listado'!$A$151:$Z$151,0)),0)+IFERROR(INDEX('Hoja de Trabajo para listado'!$AB$155:$BA$1048576,MATCH($A1050,'Hoja de Trabajo para listado'!$AB$155:$AB$1048576,0),MATCH((CUADRO!H$4&amp;$E1050),'Hoja de Trabajo para listado'!$AB$151:$BA$151,0)),0)+IFERROR(INDEX('Hoja de Trabajo para listado'!$BC$155:$CB$1048576,MATCH($A1050,'Hoja de Trabajo para listado'!$BC$155:$BC$1048576,0),MATCH((CUADRO!H$4&amp;$E1050),'Hoja de Trabajo para listado'!$BC$151:$CB$151,0)),0)+IFERROR(INDEX('Hoja de Trabajo para listado'!$DE$153:$DG$274,MATCH($A1050,'Hoja de Trabajo para listado'!$DE$153:$DE$1048576,0),MATCH((CUADRO!H$4&amp;$E1050),'Hoja de Trabajo para listado'!$DE$151:$DG$151,0)),0)+IFERROR(INDEX('Hoja de Trabajo para listado'!$CD$155:$DC$1048576,MATCH($A1050,'Hoja de Trabajo para listado'!$CD$155:$CD$1048576,0),MATCH((CUADRO!H$4&amp;$E1050),'Hoja de Trabajo para listado'!$CD$151:$DC$151,0)),0)</f>
        <v>0</v>
      </c>
      <c r="I1050" s="241">
        <f ca="1">+IFERROR(INDEX('Hoja de Trabajo para listado'!$A$155:$Z$1048576,MATCH($A1050,'Hoja de Trabajo para listado'!$A$155:$A$1048576,0),MATCH((CUADRO!I$4&amp;$E1050),'Hoja de Trabajo para listado'!$A$151:$Z$151,0)),0)+IFERROR(INDEX('Hoja de Trabajo para listado'!$AB$155:$BA$1048576,MATCH($A1050,'Hoja de Trabajo para listado'!$AB$155:$AB$1048576,0),MATCH((CUADRO!I$4&amp;$E1050),'Hoja de Trabajo para listado'!$AB$151:$BA$151,0)),0)+IFERROR(INDEX('Hoja de Trabajo para listado'!$BC$155:$CB$1048576,MATCH($A1050,'Hoja de Trabajo para listado'!$BC$155:$BC$1048576,0),MATCH((CUADRO!I$4&amp;$E1050),'Hoja de Trabajo para listado'!$BC$151:$CB$151,0)),0)+IFERROR(INDEX('Hoja de Trabajo para listado'!$DE$153:$DG$274,MATCH($A1050,'Hoja de Trabajo para listado'!$DE$153:$DE$1048576,0),MATCH((CUADRO!I$4&amp;$E1050),'Hoja de Trabajo para listado'!$DE$151:$DG$151,0)),0)+IFERROR(INDEX('Hoja de Trabajo para listado'!$CD$155:$DC$1048576,MATCH($A1050,'Hoja de Trabajo para listado'!$CD$155:$CD$1048576,0),MATCH((CUADRO!I$4&amp;$E1050),'Hoja de Trabajo para listado'!$CD$151:$DC$151,0)),0)</f>
        <v>0</v>
      </c>
      <c r="J1050" s="241">
        <f ca="1">+IFERROR(INDEX('Hoja de Trabajo para listado'!$A$155:$Z$1048576,MATCH($A1050,'Hoja de Trabajo para listado'!$A$155:$A$1048576,0),MATCH((CUADRO!J$4&amp;$E1050),'Hoja de Trabajo para listado'!$A$151:$Z$151,0)),0)+IFERROR(INDEX('Hoja de Trabajo para listado'!$AB$155:$BA$1048576,MATCH($A1050,'Hoja de Trabajo para listado'!$AB$155:$AB$1048576,0),MATCH((CUADRO!J$4&amp;$E1050),'Hoja de Trabajo para listado'!$AB$151:$BA$151,0)),0)+IFERROR(INDEX('Hoja de Trabajo para listado'!$BC$155:$CB$1048576,MATCH($A1050,'Hoja de Trabajo para listado'!$BC$155:$BC$1048576,0),MATCH((CUADRO!J$4&amp;$E1050),'Hoja de Trabajo para listado'!$BC$151:$CB$151,0)),0)+IFERROR(INDEX('Hoja de Trabajo para listado'!$DE$153:$DG$274,MATCH($A1050,'Hoja de Trabajo para listado'!$DE$153:$DE$1048576,0),MATCH((CUADRO!J$4&amp;$E1050),'Hoja de Trabajo para listado'!$DE$151:$DG$151,0)),0)+IFERROR(INDEX('Hoja de Trabajo para listado'!$CD$155:$DC$1048576,MATCH($A1050,'Hoja de Trabajo para listado'!$CD$155:$CD$1048576,0),MATCH((CUADRO!J$4&amp;$E1050),'Hoja de Trabajo para listado'!$CD$151:$DC$151,0)),0)</f>
        <v>0</v>
      </c>
      <c r="K1050" s="241">
        <f ca="1">+IFERROR(INDEX('Hoja de Trabajo para listado'!$A$155:$Z$1048576,MATCH($A1050,'Hoja de Trabajo para listado'!$A$155:$A$1048576,0),MATCH((CUADRO!K$4&amp;$E1050),'Hoja de Trabajo para listado'!$A$151:$Z$151,0)),0)+IFERROR(INDEX('Hoja de Trabajo para listado'!$AB$155:$BA$1048576,MATCH($A1050,'Hoja de Trabajo para listado'!$AB$155:$AB$1048576,0),MATCH((CUADRO!K$4&amp;$E1050),'Hoja de Trabajo para listado'!$AB$151:$BA$151,0)),0)+IFERROR(INDEX('Hoja de Trabajo para listado'!$BC$155:$CB$1048576,MATCH($A1050,'Hoja de Trabajo para listado'!$BC$155:$BC$1048576,0),MATCH((CUADRO!K$4&amp;$E1050),'Hoja de Trabajo para listado'!$BC$151:$CB$151,0)),0)+IFERROR(INDEX('Hoja de Trabajo para listado'!$DE$153:$DG$274,MATCH($A1050,'Hoja de Trabajo para listado'!$DE$153:$DE$1048576,0),MATCH((CUADRO!K$4&amp;$E1050),'Hoja de Trabajo para listado'!$DE$151:$DG$151,0)),0)+IFERROR(INDEX('Hoja de Trabajo para listado'!$CD$155:$DC$1048576,MATCH($A1050,'Hoja de Trabajo para listado'!$CD$155:$CD$1048576,0),MATCH((CUADRO!K$4&amp;$E1050),'Hoja de Trabajo para listado'!$CD$151:$DC$151,0)),0)</f>
        <v>0</v>
      </c>
      <c r="L1050" s="241">
        <f ca="1">+IFERROR(INDEX('Hoja de Trabajo para listado'!$A$155:$Z$1048576,MATCH($A1050,'Hoja de Trabajo para listado'!$A$155:$A$1048576,0),MATCH((CUADRO!L$4&amp;$E1050),'Hoja de Trabajo para listado'!$A$151:$Z$151,0)),0)+IFERROR(INDEX('Hoja de Trabajo para listado'!$AB$155:$BA$1048576,MATCH($A1050,'Hoja de Trabajo para listado'!$AB$155:$AB$1048576,0),MATCH((CUADRO!L$4&amp;$E1050),'Hoja de Trabajo para listado'!$AB$151:$BA$151,0)),0)+IFERROR(INDEX('Hoja de Trabajo para listado'!$BC$155:$CB$1048576,MATCH($A1050,'Hoja de Trabajo para listado'!$BC$155:$BC$1048576,0),MATCH((CUADRO!L$4&amp;$E1050),'Hoja de Trabajo para listado'!$BC$151:$CB$151,0)),0)+IFERROR(INDEX('Hoja de Trabajo para listado'!$DE$153:$DG$274,MATCH($A1050,'Hoja de Trabajo para listado'!$DE$153:$DE$1048576,0),MATCH((CUADRO!L$4&amp;$E1050),'Hoja de Trabajo para listado'!$DE$151:$DG$151,0)),0)+IFERROR(INDEX('Hoja de Trabajo para listado'!$CD$155:$DC$1048576,MATCH($A1050,'Hoja de Trabajo para listado'!$CD$155:$CD$1048576,0),MATCH((CUADRO!L$4&amp;$E1050),'Hoja de Trabajo para listado'!$CD$151:$DC$151,0)),0)</f>
        <v>0</v>
      </c>
      <c r="M1050" s="241">
        <f ca="1">+IFERROR(INDEX('Hoja de Trabajo para listado'!$A$155:$Z$1048576,MATCH($A1050,'Hoja de Trabajo para listado'!$A$155:$A$1048576,0),MATCH((CUADRO!M$4&amp;$E1050),'Hoja de Trabajo para listado'!$A$151:$Z$151,0)),0)+IFERROR(INDEX('Hoja de Trabajo para listado'!$AB$155:$BA$1048576,MATCH($A1050,'Hoja de Trabajo para listado'!$AB$155:$AB$1048576,0),MATCH((CUADRO!M$4&amp;$E1050),'Hoja de Trabajo para listado'!$AB$151:$BA$151,0)),0)+IFERROR(INDEX('Hoja de Trabajo para listado'!$BC$155:$CB$1048576,MATCH($A1050,'Hoja de Trabajo para listado'!$BC$155:$BC$1048576,0),MATCH((CUADRO!M$4&amp;$E1050),'Hoja de Trabajo para listado'!$BC$151:$CB$151,0)),0)+IFERROR(INDEX('Hoja de Trabajo para listado'!$DE$153:$DG$274,MATCH($A1050,'Hoja de Trabajo para listado'!$DE$153:$DE$1048576,0),MATCH((CUADRO!M$4&amp;$E1050),'Hoja de Trabajo para listado'!$DE$151:$DG$151,0)),0)+IFERROR(INDEX('Hoja de Trabajo para listado'!$CD$155:$DC$1048576,MATCH($A1050,'Hoja de Trabajo para listado'!$CD$155:$CD$1048576,0),MATCH((CUADRO!M$4&amp;$E1050),'Hoja de Trabajo para listado'!$CD$151:$DC$151,0)),0)</f>
        <v>0</v>
      </c>
      <c r="N1050" s="241">
        <f ca="1">+IFERROR(INDEX('Hoja de Trabajo para listado'!$A$155:$Z$1048576,MATCH($A1050,'Hoja de Trabajo para listado'!$A$155:$A$1048576,0),MATCH((CUADRO!N$4&amp;$E1050),'Hoja de Trabajo para listado'!$A$151:$Z$151,0)),0)+IFERROR(INDEX('Hoja de Trabajo para listado'!$AB$155:$BA$1048576,MATCH($A1050,'Hoja de Trabajo para listado'!$AB$155:$AB$1048576,0),MATCH((CUADRO!N$4&amp;$E1050),'Hoja de Trabajo para listado'!$AB$151:$BA$151,0)),0)+IFERROR(INDEX('Hoja de Trabajo para listado'!$BC$155:$CB$1048576,MATCH($A1050,'Hoja de Trabajo para listado'!$BC$155:$BC$1048576,0),MATCH((CUADRO!N$4&amp;$E1050),'Hoja de Trabajo para listado'!$BC$151:$CB$151,0)),0)+IFERROR(INDEX('Hoja de Trabajo para listado'!$DE$153:$DG$274,MATCH($A1050,'Hoja de Trabajo para listado'!$DE$153:$DE$1048576,0),MATCH((CUADRO!N$4&amp;$E1050),'Hoja de Trabajo para listado'!$DE$151:$DG$151,0)),0)+IFERROR(INDEX('Hoja de Trabajo para listado'!$CD$155:$DC$1048576,MATCH($A1050,'Hoja de Trabajo para listado'!$CD$155:$CD$1048576,0),MATCH((CUADRO!N$4&amp;$E1050),'Hoja de Trabajo para listado'!$CD$151:$DC$151,0)),0)</f>
        <v>0</v>
      </c>
      <c r="O1050" s="241">
        <f ca="1">+IFERROR(INDEX('Hoja de Trabajo para listado'!$A$155:$Z$1048576,MATCH($A1050,'Hoja de Trabajo para listado'!$A$155:$A$1048576,0),MATCH((CUADRO!O$4&amp;$E1050),'Hoja de Trabajo para listado'!$A$151:$Z$151,0)),0)+IFERROR(INDEX('Hoja de Trabajo para listado'!$AB$155:$BA$1048576,MATCH($A1050,'Hoja de Trabajo para listado'!$AB$155:$AB$1048576,0),MATCH((CUADRO!O$4&amp;$E1050),'Hoja de Trabajo para listado'!$AB$151:$BA$151,0)),0)+IFERROR(INDEX('Hoja de Trabajo para listado'!$BC$155:$CB$1048576,MATCH($A1050,'Hoja de Trabajo para listado'!$BC$155:$BC$1048576,0),MATCH((CUADRO!O$4&amp;$E1050),'Hoja de Trabajo para listado'!$BC$151:$CB$151,0)),0)+IFERROR(INDEX('Hoja de Trabajo para listado'!$DE$153:$DG$274,MATCH($A1050,'Hoja de Trabajo para listado'!$DE$153:$DE$1048576,0),MATCH((CUADRO!O$4&amp;$E1050),'Hoja de Trabajo para listado'!$DE$151:$DG$151,0)),0)+IFERROR(INDEX('Hoja de Trabajo para listado'!$CD$155:$DC$1048576,MATCH($A1050,'Hoja de Trabajo para listado'!$CD$155:$CD$1048576,0),MATCH((CUADRO!O$4&amp;$E1050),'Hoja de Trabajo para listado'!$CD$151:$DC$151,0)),0)</f>
        <v>0</v>
      </c>
      <c r="P1050" s="241">
        <f ca="1">+IFERROR(INDEX('Hoja de Trabajo para listado'!$A$155:$Z$1048576,MATCH($A1050,'Hoja de Trabajo para listado'!$A$155:$A$1048576,0),MATCH((CUADRO!P$4&amp;$E1050),'Hoja de Trabajo para listado'!$A$151:$Z$151,0)),0)+IFERROR(INDEX('Hoja de Trabajo para listado'!$AB$155:$BA$1048576,MATCH($A1050,'Hoja de Trabajo para listado'!$AB$155:$AB$1048576,0),MATCH((CUADRO!P$4&amp;$E1050),'Hoja de Trabajo para listado'!$AB$151:$BA$151,0)),0)+IFERROR(INDEX('Hoja de Trabajo para listado'!$BC$155:$CB$1048576,MATCH($A1050,'Hoja de Trabajo para listado'!$BC$155:$BC$1048576,0),MATCH((CUADRO!P$4&amp;$E1050),'Hoja de Trabajo para listado'!$BC$151:$CB$151,0)),0)+IFERROR(INDEX('Hoja de Trabajo para listado'!$DE$153:$DG$274,MATCH($A1050,'Hoja de Trabajo para listado'!$DE$153:$DE$1048576,0),MATCH((CUADRO!P$4&amp;$E1050),'Hoja de Trabajo para listado'!$DE$151:$DG$151,0)),0)+IFERROR(INDEX('Hoja de Trabajo para listado'!$CD$155:$DC$1048576,MATCH($A1050,'Hoja de Trabajo para listado'!$CD$155:$CD$1048576,0),MATCH((CUADRO!P$4&amp;$E1050),'Hoja de Trabajo para listado'!$CD$151:$DC$151,0)),0)</f>
        <v>0</v>
      </c>
      <c r="Q1050" s="241">
        <f ca="1">+IFERROR(INDEX('Hoja de Trabajo para listado'!$A$155:$Z$1048576,MATCH($A1050,'Hoja de Trabajo para listado'!$A$155:$A$1048576,0),MATCH((CUADRO!Q$4&amp;$E1050),'Hoja de Trabajo para listado'!$A$151:$Z$151,0)),0)+IFERROR(INDEX('Hoja de Trabajo para listado'!$AB$155:$BA$1048576,MATCH($A1050,'Hoja de Trabajo para listado'!$AB$155:$AB$1048576,0),MATCH((CUADRO!Q$4&amp;$E1050),'Hoja de Trabajo para listado'!$AB$151:$BA$151,0)),0)+IFERROR(INDEX('Hoja de Trabajo para listado'!$BC$155:$CB$1048576,MATCH($A1050,'Hoja de Trabajo para listado'!$BC$155:$BC$1048576,0),MATCH((CUADRO!Q$4&amp;$E1050),'Hoja de Trabajo para listado'!$BC$151:$CB$151,0)),0)+IFERROR(INDEX('Hoja de Trabajo para listado'!$DE$153:$DG$274,MATCH($A1050,'Hoja de Trabajo para listado'!$DE$153:$DE$1048576,0),MATCH((CUADRO!Q$4&amp;$E1050),'Hoja de Trabajo para listado'!$DE$151:$DG$151,0)),0)+IFERROR(INDEX('Hoja de Trabajo para listado'!$CD$155:$DC$1048576,MATCH($A1050,'Hoja de Trabajo para listado'!$CD$155:$CD$1048576,0),MATCH((CUADRO!Q$4&amp;$E1050),'Hoja de Trabajo para listado'!$CD$151:$DC$151,0)),0)</f>
        <v>0</v>
      </c>
      <c r="R1050" s="241">
        <f t="shared" ca="1" si="32"/>
        <v>0</v>
      </c>
      <c r="S1050" s="247">
        <f ca="1">+R1049+R1050</f>
        <v>0</v>
      </c>
      <c r="T1050" s="241">
        <f ca="1">+S1050</f>
        <v>0</v>
      </c>
      <c r="U1050" s="240">
        <f t="shared" si="33"/>
        <v>2</v>
      </c>
    </row>
    <row r="1051" spans="1:21" customFormat="1" ht="15" hidden="1" customHeight="1">
      <c r="A1051" s="32">
        <v>1802</v>
      </c>
      <c r="B1051" s="381">
        <f>+A1051</f>
        <v>1802</v>
      </c>
      <c r="C1051" s="245" t="str">
        <f>+VLOOKUP(A1051,bd_lista!$A$3:$C$592,3,FALSE)</f>
        <v>Gobierno Autónomo Municipal de San Javier</v>
      </c>
      <c r="D1051" s="383" t="str">
        <f>+C1051</f>
        <v>Gobierno Autónomo Municipal de San Javier</v>
      </c>
      <c r="E1051" s="240" t="s">
        <v>683</v>
      </c>
      <c r="F1051" s="241">
        <f ca="1">+IFERROR(INDEX('Hoja de Trabajo para listado'!$A$155:$Z$1048576,MATCH($A1051,'Hoja de Trabajo para listado'!$A$155:$A$1048576,0),MATCH((CUADRO!F$4&amp;$E1051),'Hoja de Trabajo para listado'!$A$151:$Z$151,0)),0)+IFERROR(INDEX('Hoja de Trabajo para listado'!$AB$155:$BA$1048576,MATCH($A1051,'Hoja de Trabajo para listado'!$AB$155:$AB$1048576,0),MATCH((CUADRO!F$4&amp;$E1051),'Hoja de Trabajo para listado'!$AB$151:$BA$151,0)),0)+IFERROR(INDEX('Hoja de Trabajo para listado'!$BC$155:$CB$1048576,MATCH($A1051,'Hoja de Trabajo para listado'!$BC$155:$BC$1048576,0),MATCH((CUADRO!F$4&amp;$E1051),'Hoja de Trabajo para listado'!$BC$151:$CB$151,0)),0)+IFERROR(INDEX('Hoja de Trabajo para listado'!$DE$153:$DG$274,MATCH($A1051,'Hoja de Trabajo para listado'!$DE$153:$DE$1048576,0),MATCH((CUADRO!F$4&amp;$E1051),'Hoja de Trabajo para listado'!$DE$151:$DG$151,0)),0)+IFERROR(INDEX('Hoja de Trabajo para listado'!$CD$155:$DC$1048576,MATCH($A1051,'Hoja de Trabajo para listado'!$CD$155:$CD$1048576,0),MATCH((CUADRO!F$4&amp;$E1051),'Hoja de Trabajo para listado'!$CD$151:$DC$151,0)),0)</f>
        <v>0</v>
      </c>
      <c r="G1051" s="241">
        <f ca="1">+IFERROR(INDEX('Hoja de Trabajo para listado'!$A$155:$Z$1048576,MATCH($A1051,'Hoja de Trabajo para listado'!$A$155:$A$1048576,0),MATCH((CUADRO!G$4&amp;$E1051),'Hoja de Trabajo para listado'!$A$151:$Z$151,0)),0)+IFERROR(INDEX('Hoja de Trabajo para listado'!$AB$155:$BA$1048576,MATCH($A1051,'Hoja de Trabajo para listado'!$AB$155:$AB$1048576,0),MATCH((CUADRO!G$4&amp;$E1051),'Hoja de Trabajo para listado'!$AB$151:$BA$151,0)),0)+IFERROR(INDEX('Hoja de Trabajo para listado'!$BC$155:$CB$1048576,MATCH($A1051,'Hoja de Trabajo para listado'!$BC$155:$BC$1048576,0),MATCH((CUADRO!G$4&amp;$E1051),'Hoja de Trabajo para listado'!$BC$151:$CB$151,0)),0)+IFERROR(INDEX('Hoja de Trabajo para listado'!$DE$153:$DG$274,MATCH($A1051,'Hoja de Trabajo para listado'!$DE$153:$DE$1048576,0),MATCH((CUADRO!G$4&amp;$E1051),'Hoja de Trabajo para listado'!$DE$151:$DG$151,0)),0)+IFERROR(INDEX('Hoja de Trabajo para listado'!$CD$155:$DC$1048576,MATCH($A1051,'Hoja de Trabajo para listado'!$CD$155:$CD$1048576,0),MATCH((CUADRO!G$4&amp;$E1051),'Hoja de Trabajo para listado'!$CD$151:$DC$151,0)),0)</f>
        <v>0</v>
      </c>
      <c r="H1051" s="241">
        <f ca="1">+IFERROR(INDEX('Hoja de Trabajo para listado'!$A$155:$Z$1048576,MATCH($A1051,'Hoja de Trabajo para listado'!$A$155:$A$1048576,0),MATCH((CUADRO!H$4&amp;$E1051),'Hoja de Trabajo para listado'!$A$151:$Z$151,0)),0)+IFERROR(INDEX('Hoja de Trabajo para listado'!$AB$155:$BA$1048576,MATCH($A1051,'Hoja de Trabajo para listado'!$AB$155:$AB$1048576,0),MATCH((CUADRO!H$4&amp;$E1051),'Hoja de Trabajo para listado'!$AB$151:$BA$151,0)),0)+IFERROR(INDEX('Hoja de Trabajo para listado'!$BC$155:$CB$1048576,MATCH($A1051,'Hoja de Trabajo para listado'!$BC$155:$BC$1048576,0),MATCH((CUADRO!H$4&amp;$E1051),'Hoja de Trabajo para listado'!$BC$151:$CB$151,0)),0)+IFERROR(INDEX('Hoja de Trabajo para listado'!$DE$153:$DG$274,MATCH($A1051,'Hoja de Trabajo para listado'!$DE$153:$DE$1048576,0),MATCH((CUADRO!H$4&amp;$E1051),'Hoja de Trabajo para listado'!$DE$151:$DG$151,0)),0)+IFERROR(INDEX('Hoja de Trabajo para listado'!$CD$155:$DC$1048576,MATCH($A1051,'Hoja de Trabajo para listado'!$CD$155:$CD$1048576,0),MATCH((CUADRO!H$4&amp;$E1051),'Hoja de Trabajo para listado'!$CD$151:$DC$151,0)),0)</f>
        <v>0</v>
      </c>
      <c r="I1051" s="241">
        <f ca="1">+IFERROR(INDEX('Hoja de Trabajo para listado'!$A$155:$Z$1048576,MATCH($A1051,'Hoja de Trabajo para listado'!$A$155:$A$1048576,0),MATCH((CUADRO!I$4&amp;$E1051),'Hoja de Trabajo para listado'!$A$151:$Z$151,0)),0)+IFERROR(INDEX('Hoja de Trabajo para listado'!$AB$155:$BA$1048576,MATCH($A1051,'Hoja de Trabajo para listado'!$AB$155:$AB$1048576,0),MATCH((CUADRO!I$4&amp;$E1051),'Hoja de Trabajo para listado'!$AB$151:$BA$151,0)),0)+IFERROR(INDEX('Hoja de Trabajo para listado'!$BC$155:$CB$1048576,MATCH($A1051,'Hoja de Trabajo para listado'!$BC$155:$BC$1048576,0),MATCH((CUADRO!I$4&amp;$E1051),'Hoja de Trabajo para listado'!$BC$151:$CB$151,0)),0)+IFERROR(INDEX('Hoja de Trabajo para listado'!$DE$153:$DG$274,MATCH($A1051,'Hoja de Trabajo para listado'!$DE$153:$DE$1048576,0),MATCH((CUADRO!I$4&amp;$E1051),'Hoja de Trabajo para listado'!$DE$151:$DG$151,0)),0)+IFERROR(INDEX('Hoja de Trabajo para listado'!$CD$155:$DC$1048576,MATCH($A1051,'Hoja de Trabajo para listado'!$CD$155:$CD$1048576,0),MATCH((CUADRO!I$4&amp;$E1051),'Hoja de Trabajo para listado'!$CD$151:$DC$151,0)),0)</f>
        <v>0</v>
      </c>
      <c r="J1051" s="241">
        <f ca="1">+IFERROR(INDEX('Hoja de Trabajo para listado'!$A$155:$Z$1048576,MATCH($A1051,'Hoja de Trabajo para listado'!$A$155:$A$1048576,0),MATCH((CUADRO!J$4&amp;$E1051),'Hoja de Trabajo para listado'!$A$151:$Z$151,0)),0)+IFERROR(INDEX('Hoja de Trabajo para listado'!$AB$155:$BA$1048576,MATCH($A1051,'Hoja de Trabajo para listado'!$AB$155:$AB$1048576,0),MATCH((CUADRO!J$4&amp;$E1051),'Hoja de Trabajo para listado'!$AB$151:$BA$151,0)),0)+IFERROR(INDEX('Hoja de Trabajo para listado'!$BC$155:$CB$1048576,MATCH($A1051,'Hoja de Trabajo para listado'!$BC$155:$BC$1048576,0),MATCH((CUADRO!J$4&amp;$E1051),'Hoja de Trabajo para listado'!$BC$151:$CB$151,0)),0)+IFERROR(INDEX('Hoja de Trabajo para listado'!$DE$153:$DG$274,MATCH($A1051,'Hoja de Trabajo para listado'!$DE$153:$DE$1048576,0),MATCH((CUADRO!J$4&amp;$E1051),'Hoja de Trabajo para listado'!$DE$151:$DG$151,0)),0)+IFERROR(INDEX('Hoja de Trabajo para listado'!$CD$155:$DC$1048576,MATCH($A1051,'Hoja de Trabajo para listado'!$CD$155:$CD$1048576,0),MATCH((CUADRO!J$4&amp;$E1051),'Hoja de Trabajo para listado'!$CD$151:$DC$151,0)),0)</f>
        <v>0</v>
      </c>
      <c r="K1051" s="241">
        <f ca="1">+IFERROR(INDEX('Hoja de Trabajo para listado'!$A$155:$Z$1048576,MATCH($A1051,'Hoja de Trabajo para listado'!$A$155:$A$1048576,0),MATCH((CUADRO!K$4&amp;$E1051),'Hoja de Trabajo para listado'!$A$151:$Z$151,0)),0)+IFERROR(INDEX('Hoja de Trabajo para listado'!$AB$155:$BA$1048576,MATCH($A1051,'Hoja de Trabajo para listado'!$AB$155:$AB$1048576,0),MATCH((CUADRO!K$4&amp;$E1051),'Hoja de Trabajo para listado'!$AB$151:$BA$151,0)),0)+IFERROR(INDEX('Hoja de Trabajo para listado'!$BC$155:$CB$1048576,MATCH($A1051,'Hoja de Trabajo para listado'!$BC$155:$BC$1048576,0),MATCH((CUADRO!K$4&amp;$E1051),'Hoja de Trabajo para listado'!$BC$151:$CB$151,0)),0)+IFERROR(INDEX('Hoja de Trabajo para listado'!$DE$153:$DG$274,MATCH($A1051,'Hoja de Trabajo para listado'!$DE$153:$DE$1048576,0),MATCH((CUADRO!K$4&amp;$E1051),'Hoja de Trabajo para listado'!$DE$151:$DG$151,0)),0)+IFERROR(INDEX('Hoja de Trabajo para listado'!$CD$155:$DC$1048576,MATCH($A1051,'Hoja de Trabajo para listado'!$CD$155:$CD$1048576,0),MATCH((CUADRO!K$4&amp;$E1051),'Hoja de Trabajo para listado'!$CD$151:$DC$151,0)),0)</f>
        <v>0</v>
      </c>
      <c r="L1051" s="241">
        <f ca="1">+IFERROR(INDEX('Hoja de Trabajo para listado'!$A$155:$Z$1048576,MATCH($A1051,'Hoja de Trabajo para listado'!$A$155:$A$1048576,0),MATCH((CUADRO!L$4&amp;$E1051),'Hoja de Trabajo para listado'!$A$151:$Z$151,0)),0)+IFERROR(INDEX('Hoja de Trabajo para listado'!$AB$155:$BA$1048576,MATCH($A1051,'Hoja de Trabajo para listado'!$AB$155:$AB$1048576,0),MATCH((CUADRO!L$4&amp;$E1051),'Hoja de Trabajo para listado'!$AB$151:$BA$151,0)),0)+IFERROR(INDEX('Hoja de Trabajo para listado'!$BC$155:$CB$1048576,MATCH($A1051,'Hoja de Trabajo para listado'!$BC$155:$BC$1048576,0),MATCH((CUADRO!L$4&amp;$E1051),'Hoja de Trabajo para listado'!$BC$151:$CB$151,0)),0)+IFERROR(INDEX('Hoja de Trabajo para listado'!$DE$153:$DG$274,MATCH($A1051,'Hoja de Trabajo para listado'!$DE$153:$DE$1048576,0),MATCH((CUADRO!L$4&amp;$E1051),'Hoja de Trabajo para listado'!$DE$151:$DG$151,0)),0)+IFERROR(INDEX('Hoja de Trabajo para listado'!$CD$155:$DC$1048576,MATCH($A1051,'Hoja de Trabajo para listado'!$CD$155:$CD$1048576,0),MATCH((CUADRO!L$4&amp;$E1051),'Hoja de Trabajo para listado'!$CD$151:$DC$151,0)),0)</f>
        <v>0</v>
      </c>
      <c r="M1051" s="241">
        <f ca="1">+IFERROR(INDEX('Hoja de Trabajo para listado'!$A$155:$Z$1048576,MATCH($A1051,'Hoja de Trabajo para listado'!$A$155:$A$1048576,0),MATCH((CUADRO!M$4&amp;$E1051),'Hoja de Trabajo para listado'!$A$151:$Z$151,0)),0)+IFERROR(INDEX('Hoja de Trabajo para listado'!$AB$155:$BA$1048576,MATCH($A1051,'Hoja de Trabajo para listado'!$AB$155:$AB$1048576,0),MATCH((CUADRO!M$4&amp;$E1051),'Hoja de Trabajo para listado'!$AB$151:$BA$151,0)),0)+IFERROR(INDEX('Hoja de Trabajo para listado'!$BC$155:$CB$1048576,MATCH($A1051,'Hoja de Trabajo para listado'!$BC$155:$BC$1048576,0),MATCH((CUADRO!M$4&amp;$E1051),'Hoja de Trabajo para listado'!$BC$151:$CB$151,0)),0)+IFERROR(INDEX('Hoja de Trabajo para listado'!$DE$153:$DG$274,MATCH($A1051,'Hoja de Trabajo para listado'!$DE$153:$DE$1048576,0),MATCH((CUADRO!M$4&amp;$E1051),'Hoja de Trabajo para listado'!$DE$151:$DG$151,0)),0)+IFERROR(INDEX('Hoja de Trabajo para listado'!$CD$155:$DC$1048576,MATCH($A1051,'Hoja de Trabajo para listado'!$CD$155:$CD$1048576,0),MATCH((CUADRO!M$4&amp;$E1051),'Hoja de Trabajo para listado'!$CD$151:$DC$151,0)),0)</f>
        <v>0</v>
      </c>
      <c r="N1051" s="241">
        <f ca="1">+IFERROR(INDEX('Hoja de Trabajo para listado'!$A$155:$Z$1048576,MATCH($A1051,'Hoja de Trabajo para listado'!$A$155:$A$1048576,0),MATCH((CUADRO!N$4&amp;$E1051),'Hoja de Trabajo para listado'!$A$151:$Z$151,0)),0)+IFERROR(INDEX('Hoja de Trabajo para listado'!$AB$155:$BA$1048576,MATCH($A1051,'Hoja de Trabajo para listado'!$AB$155:$AB$1048576,0),MATCH((CUADRO!N$4&amp;$E1051),'Hoja de Trabajo para listado'!$AB$151:$BA$151,0)),0)+IFERROR(INDEX('Hoja de Trabajo para listado'!$BC$155:$CB$1048576,MATCH($A1051,'Hoja de Trabajo para listado'!$BC$155:$BC$1048576,0),MATCH((CUADRO!N$4&amp;$E1051),'Hoja de Trabajo para listado'!$BC$151:$CB$151,0)),0)+IFERROR(INDEX('Hoja de Trabajo para listado'!$DE$153:$DG$274,MATCH($A1051,'Hoja de Trabajo para listado'!$DE$153:$DE$1048576,0),MATCH((CUADRO!N$4&amp;$E1051),'Hoja de Trabajo para listado'!$DE$151:$DG$151,0)),0)+IFERROR(INDEX('Hoja de Trabajo para listado'!$CD$155:$DC$1048576,MATCH($A1051,'Hoja de Trabajo para listado'!$CD$155:$CD$1048576,0),MATCH((CUADRO!N$4&amp;$E1051),'Hoja de Trabajo para listado'!$CD$151:$DC$151,0)),0)</f>
        <v>0</v>
      </c>
      <c r="O1051" s="241">
        <f ca="1">+IFERROR(INDEX('Hoja de Trabajo para listado'!$A$155:$Z$1048576,MATCH($A1051,'Hoja de Trabajo para listado'!$A$155:$A$1048576,0),MATCH((CUADRO!O$4&amp;$E1051),'Hoja de Trabajo para listado'!$A$151:$Z$151,0)),0)+IFERROR(INDEX('Hoja de Trabajo para listado'!$AB$155:$BA$1048576,MATCH($A1051,'Hoja de Trabajo para listado'!$AB$155:$AB$1048576,0),MATCH((CUADRO!O$4&amp;$E1051),'Hoja de Trabajo para listado'!$AB$151:$BA$151,0)),0)+IFERROR(INDEX('Hoja de Trabajo para listado'!$BC$155:$CB$1048576,MATCH($A1051,'Hoja de Trabajo para listado'!$BC$155:$BC$1048576,0),MATCH((CUADRO!O$4&amp;$E1051),'Hoja de Trabajo para listado'!$BC$151:$CB$151,0)),0)+IFERROR(INDEX('Hoja de Trabajo para listado'!$DE$153:$DG$274,MATCH($A1051,'Hoja de Trabajo para listado'!$DE$153:$DE$1048576,0),MATCH((CUADRO!O$4&amp;$E1051),'Hoja de Trabajo para listado'!$DE$151:$DG$151,0)),0)+IFERROR(INDEX('Hoja de Trabajo para listado'!$CD$155:$DC$1048576,MATCH($A1051,'Hoja de Trabajo para listado'!$CD$155:$CD$1048576,0),MATCH((CUADRO!O$4&amp;$E1051),'Hoja de Trabajo para listado'!$CD$151:$DC$151,0)),0)</f>
        <v>0</v>
      </c>
      <c r="P1051" s="241">
        <f ca="1">+IFERROR(INDEX('Hoja de Trabajo para listado'!$A$155:$Z$1048576,MATCH($A1051,'Hoja de Trabajo para listado'!$A$155:$A$1048576,0),MATCH((CUADRO!P$4&amp;$E1051),'Hoja de Trabajo para listado'!$A$151:$Z$151,0)),0)+IFERROR(INDEX('Hoja de Trabajo para listado'!$AB$155:$BA$1048576,MATCH($A1051,'Hoja de Trabajo para listado'!$AB$155:$AB$1048576,0),MATCH((CUADRO!P$4&amp;$E1051),'Hoja de Trabajo para listado'!$AB$151:$BA$151,0)),0)+IFERROR(INDEX('Hoja de Trabajo para listado'!$BC$155:$CB$1048576,MATCH($A1051,'Hoja de Trabajo para listado'!$BC$155:$BC$1048576,0),MATCH((CUADRO!P$4&amp;$E1051),'Hoja de Trabajo para listado'!$BC$151:$CB$151,0)),0)+IFERROR(INDEX('Hoja de Trabajo para listado'!$DE$153:$DG$274,MATCH($A1051,'Hoja de Trabajo para listado'!$DE$153:$DE$1048576,0),MATCH((CUADRO!P$4&amp;$E1051),'Hoja de Trabajo para listado'!$DE$151:$DG$151,0)),0)+IFERROR(INDEX('Hoja de Trabajo para listado'!$CD$155:$DC$1048576,MATCH($A1051,'Hoja de Trabajo para listado'!$CD$155:$CD$1048576,0),MATCH((CUADRO!P$4&amp;$E1051),'Hoja de Trabajo para listado'!$CD$151:$DC$151,0)),0)</f>
        <v>0</v>
      </c>
      <c r="Q1051" s="241">
        <f ca="1">+IFERROR(INDEX('Hoja de Trabajo para listado'!$A$155:$Z$1048576,MATCH($A1051,'Hoja de Trabajo para listado'!$A$155:$A$1048576,0),MATCH((CUADRO!Q$4&amp;$E1051),'Hoja de Trabajo para listado'!$A$151:$Z$151,0)),0)+IFERROR(INDEX('Hoja de Trabajo para listado'!$AB$155:$BA$1048576,MATCH($A1051,'Hoja de Trabajo para listado'!$AB$155:$AB$1048576,0),MATCH((CUADRO!Q$4&amp;$E1051),'Hoja de Trabajo para listado'!$AB$151:$BA$151,0)),0)+IFERROR(INDEX('Hoja de Trabajo para listado'!$BC$155:$CB$1048576,MATCH($A1051,'Hoja de Trabajo para listado'!$BC$155:$BC$1048576,0),MATCH((CUADRO!Q$4&amp;$E1051),'Hoja de Trabajo para listado'!$BC$151:$CB$151,0)),0)+IFERROR(INDEX('Hoja de Trabajo para listado'!$DE$153:$DG$274,MATCH($A1051,'Hoja de Trabajo para listado'!$DE$153:$DE$1048576,0),MATCH((CUADRO!Q$4&amp;$E1051),'Hoja de Trabajo para listado'!$DE$151:$DG$151,0)),0)+IFERROR(INDEX('Hoja de Trabajo para listado'!$CD$155:$DC$1048576,MATCH($A1051,'Hoja de Trabajo para listado'!$CD$155:$CD$1048576,0),MATCH((CUADRO!Q$4&amp;$E1051),'Hoja de Trabajo para listado'!$CD$151:$DC$151,0)),0)</f>
        <v>0</v>
      </c>
      <c r="R1051" s="241">
        <f t="shared" ca="1" si="32"/>
        <v>0</v>
      </c>
      <c r="S1051" s="247"/>
      <c r="T1051" s="241">
        <f ca="1">+T1052</f>
        <v>0</v>
      </c>
      <c r="U1051" s="240">
        <f t="shared" si="33"/>
        <v>1</v>
      </c>
    </row>
    <row r="1052" spans="1:21" customFormat="1" ht="15" hidden="1" customHeight="1">
      <c r="A1052" s="32">
        <v>1802</v>
      </c>
      <c r="B1052" s="382"/>
      <c r="C1052" s="245" t="str">
        <f>+VLOOKUP(A1052,bd_lista!$A$3:$C$592,3,FALSE)</f>
        <v>Gobierno Autónomo Municipal de San Javier</v>
      </c>
      <c r="D1052" s="384"/>
      <c r="E1052" s="242" t="s">
        <v>684</v>
      </c>
      <c r="F1052" s="241">
        <f ca="1">+IFERROR(INDEX('Hoja de Trabajo para listado'!$A$155:$Z$1048576,MATCH($A1052,'Hoja de Trabajo para listado'!$A$155:$A$1048576,0),MATCH((CUADRO!F$4&amp;$E1052),'Hoja de Trabajo para listado'!$A$151:$Z$151,0)),0)+IFERROR(INDEX('Hoja de Trabajo para listado'!$AB$155:$BA$1048576,MATCH($A1052,'Hoja de Trabajo para listado'!$AB$155:$AB$1048576,0),MATCH((CUADRO!F$4&amp;$E1052),'Hoja de Trabajo para listado'!$AB$151:$BA$151,0)),0)+IFERROR(INDEX('Hoja de Trabajo para listado'!$BC$155:$CB$1048576,MATCH($A1052,'Hoja de Trabajo para listado'!$BC$155:$BC$1048576,0),MATCH((CUADRO!F$4&amp;$E1052),'Hoja de Trabajo para listado'!$BC$151:$CB$151,0)),0)+IFERROR(INDEX('Hoja de Trabajo para listado'!$DE$153:$DG$274,MATCH($A1052,'Hoja de Trabajo para listado'!$DE$153:$DE$1048576,0),MATCH((CUADRO!F$4&amp;$E1052),'Hoja de Trabajo para listado'!$DE$151:$DG$151,0)),0)+IFERROR(INDEX('Hoja de Trabajo para listado'!$CD$155:$DC$1048576,MATCH($A1052,'Hoja de Trabajo para listado'!$CD$155:$CD$1048576,0),MATCH((CUADRO!F$4&amp;$E1052),'Hoja de Trabajo para listado'!$CD$151:$DC$151,0)),0)</f>
        <v>0</v>
      </c>
      <c r="G1052" s="241">
        <f ca="1">+IFERROR(INDEX('Hoja de Trabajo para listado'!$A$155:$Z$1048576,MATCH($A1052,'Hoja de Trabajo para listado'!$A$155:$A$1048576,0),MATCH((CUADRO!G$4&amp;$E1052),'Hoja de Trabajo para listado'!$A$151:$Z$151,0)),0)+IFERROR(INDEX('Hoja de Trabajo para listado'!$AB$155:$BA$1048576,MATCH($A1052,'Hoja de Trabajo para listado'!$AB$155:$AB$1048576,0),MATCH((CUADRO!G$4&amp;$E1052),'Hoja de Trabajo para listado'!$AB$151:$BA$151,0)),0)+IFERROR(INDEX('Hoja de Trabajo para listado'!$BC$155:$CB$1048576,MATCH($A1052,'Hoja de Trabajo para listado'!$BC$155:$BC$1048576,0),MATCH((CUADRO!G$4&amp;$E1052),'Hoja de Trabajo para listado'!$BC$151:$CB$151,0)),0)+IFERROR(INDEX('Hoja de Trabajo para listado'!$DE$153:$DG$274,MATCH($A1052,'Hoja de Trabajo para listado'!$DE$153:$DE$1048576,0),MATCH((CUADRO!G$4&amp;$E1052),'Hoja de Trabajo para listado'!$DE$151:$DG$151,0)),0)+IFERROR(INDEX('Hoja de Trabajo para listado'!$CD$155:$DC$1048576,MATCH($A1052,'Hoja de Trabajo para listado'!$CD$155:$CD$1048576,0),MATCH((CUADRO!G$4&amp;$E1052),'Hoja de Trabajo para listado'!$CD$151:$DC$151,0)),0)</f>
        <v>0</v>
      </c>
      <c r="H1052" s="241">
        <f ca="1">+IFERROR(INDEX('Hoja de Trabajo para listado'!$A$155:$Z$1048576,MATCH($A1052,'Hoja de Trabajo para listado'!$A$155:$A$1048576,0),MATCH((CUADRO!H$4&amp;$E1052),'Hoja de Trabajo para listado'!$A$151:$Z$151,0)),0)+IFERROR(INDEX('Hoja de Trabajo para listado'!$AB$155:$BA$1048576,MATCH($A1052,'Hoja de Trabajo para listado'!$AB$155:$AB$1048576,0),MATCH((CUADRO!H$4&amp;$E1052),'Hoja de Trabajo para listado'!$AB$151:$BA$151,0)),0)+IFERROR(INDEX('Hoja de Trabajo para listado'!$BC$155:$CB$1048576,MATCH($A1052,'Hoja de Trabajo para listado'!$BC$155:$BC$1048576,0),MATCH((CUADRO!H$4&amp;$E1052),'Hoja de Trabajo para listado'!$BC$151:$CB$151,0)),0)+IFERROR(INDEX('Hoja de Trabajo para listado'!$DE$153:$DG$274,MATCH($A1052,'Hoja de Trabajo para listado'!$DE$153:$DE$1048576,0),MATCH((CUADRO!H$4&amp;$E1052),'Hoja de Trabajo para listado'!$DE$151:$DG$151,0)),0)+IFERROR(INDEX('Hoja de Trabajo para listado'!$CD$155:$DC$1048576,MATCH($A1052,'Hoja de Trabajo para listado'!$CD$155:$CD$1048576,0),MATCH((CUADRO!H$4&amp;$E1052),'Hoja de Trabajo para listado'!$CD$151:$DC$151,0)),0)</f>
        <v>0</v>
      </c>
      <c r="I1052" s="241">
        <f ca="1">+IFERROR(INDEX('Hoja de Trabajo para listado'!$A$155:$Z$1048576,MATCH($A1052,'Hoja de Trabajo para listado'!$A$155:$A$1048576,0),MATCH((CUADRO!I$4&amp;$E1052),'Hoja de Trabajo para listado'!$A$151:$Z$151,0)),0)+IFERROR(INDEX('Hoja de Trabajo para listado'!$AB$155:$BA$1048576,MATCH($A1052,'Hoja de Trabajo para listado'!$AB$155:$AB$1048576,0),MATCH((CUADRO!I$4&amp;$E1052),'Hoja de Trabajo para listado'!$AB$151:$BA$151,0)),0)+IFERROR(INDEX('Hoja de Trabajo para listado'!$BC$155:$CB$1048576,MATCH($A1052,'Hoja de Trabajo para listado'!$BC$155:$BC$1048576,0),MATCH((CUADRO!I$4&amp;$E1052),'Hoja de Trabajo para listado'!$BC$151:$CB$151,0)),0)+IFERROR(INDEX('Hoja de Trabajo para listado'!$DE$153:$DG$274,MATCH($A1052,'Hoja de Trabajo para listado'!$DE$153:$DE$1048576,0),MATCH((CUADRO!I$4&amp;$E1052),'Hoja de Trabajo para listado'!$DE$151:$DG$151,0)),0)+IFERROR(INDEX('Hoja de Trabajo para listado'!$CD$155:$DC$1048576,MATCH($A1052,'Hoja de Trabajo para listado'!$CD$155:$CD$1048576,0),MATCH((CUADRO!I$4&amp;$E1052),'Hoja de Trabajo para listado'!$CD$151:$DC$151,0)),0)</f>
        <v>0</v>
      </c>
      <c r="J1052" s="241">
        <f ca="1">+IFERROR(INDEX('Hoja de Trabajo para listado'!$A$155:$Z$1048576,MATCH($A1052,'Hoja de Trabajo para listado'!$A$155:$A$1048576,0),MATCH((CUADRO!J$4&amp;$E1052),'Hoja de Trabajo para listado'!$A$151:$Z$151,0)),0)+IFERROR(INDEX('Hoja de Trabajo para listado'!$AB$155:$BA$1048576,MATCH($A1052,'Hoja de Trabajo para listado'!$AB$155:$AB$1048576,0),MATCH((CUADRO!J$4&amp;$E1052),'Hoja de Trabajo para listado'!$AB$151:$BA$151,0)),0)+IFERROR(INDEX('Hoja de Trabajo para listado'!$BC$155:$CB$1048576,MATCH($A1052,'Hoja de Trabajo para listado'!$BC$155:$BC$1048576,0),MATCH((CUADRO!J$4&amp;$E1052),'Hoja de Trabajo para listado'!$BC$151:$CB$151,0)),0)+IFERROR(INDEX('Hoja de Trabajo para listado'!$DE$153:$DG$274,MATCH($A1052,'Hoja de Trabajo para listado'!$DE$153:$DE$1048576,0),MATCH((CUADRO!J$4&amp;$E1052),'Hoja de Trabajo para listado'!$DE$151:$DG$151,0)),0)+IFERROR(INDEX('Hoja de Trabajo para listado'!$CD$155:$DC$1048576,MATCH($A1052,'Hoja de Trabajo para listado'!$CD$155:$CD$1048576,0),MATCH((CUADRO!J$4&amp;$E1052),'Hoja de Trabajo para listado'!$CD$151:$DC$151,0)),0)</f>
        <v>0</v>
      </c>
      <c r="K1052" s="241">
        <f ca="1">+IFERROR(INDEX('Hoja de Trabajo para listado'!$A$155:$Z$1048576,MATCH($A1052,'Hoja de Trabajo para listado'!$A$155:$A$1048576,0),MATCH((CUADRO!K$4&amp;$E1052),'Hoja de Trabajo para listado'!$A$151:$Z$151,0)),0)+IFERROR(INDEX('Hoja de Trabajo para listado'!$AB$155:$BA$1048576,MATCH($A1052,'Hoja de Trabajo para listado'!$AB$155:$AB$1048576,0),MATCH((CUADRO!K$4&amp;$E1052),'Hoja de Trabajo para listado'!$AB$151:$BA$151,0)),0)+IFERROR(INDEX('Hoja de Trabajo para listado'!$BC$155:$CB$1048576,MATCH($A1052,'Hoja de Trabajo para listado'!$BC$155:$BC$1048576,0),MATCH((CUADRO!K$4&amp;$E1052),'Hoja de Trabajo para listado'!$BC$151:$CB$151,0)),0)+IFERROR(INDEX('Hoja de Trabajo para listado'!$DE$153:$DG$274,MATCH($A1052,'Hoja de Trabajo para listado'!$DE$153:$DE$1048576,0),MATCH((CUADRO!K$4&amp;$E1052),'Hoja de Trabajo para listado'!$DE$151:$DG$151,0)),0)+IFERROR(INDEX('Hoja de Trabajo para listado'!$CD$155:$DC$1048576,MATCH($A1052,'Hoja de Trabajo para listado'!$CD$155:$CD$1048576,0),MATCH((CUADRO!K$4&amp;$E1052),'Hoja de Trabajo para listado'!$CD$151:$DC$151,0)),0)</f>
        <v>0</v>
      </c>
      <c r="L1052" s="241">
        <f ca="1">+IFERROR(INDEX('Hoja de Trabajo para listado'!$A$155:$Z$1048576,MATCH($A1052,'Hoja de Trabajo para listado'!$A$155:$A$1048576,0),MATCH((CUADRO!L$4&amp;$E1052),'Hoja de Trabajo para listado'!$A$151:$Z$151,0)),0)+IFERROR(INDEX('Hoja de Trabajo para listado'!$AB$155:$BA$1048576,MATCH($A1052,'Hoja de Trabajo para listado'!$AB$155:$AB$1048576,0),MATCH((CUADRO!L$4&amp;$E1052),'Hoja de Trabajo para listado'!$AB$151:$BA$151,0)),0)+IFERROR(INDEX('Hoja de Trabajo para listado'!$BC$155:$CB$1048576,MATCH($A1052,'Hoja de Trabajo para listado'!$BC$155:$BC$1048576,0),MATCH((CUADRO!L$4&amp;$E1052),'Hoja de Trabajo para listado'!$BC$151:$CB$151,0)),0)+IFERROR(INDEX('Hoja de Trabajo para listado'!$DE$153:$DG$274,MATCH($A1052,'Hoja de Trabajo para listado'!$DE$153:$DE$1048576,0),MATCH((CUADRO!L$4&amp;$E1052),'Hoja de Trabajo para listado'!$DE$151:$DG$151,0)),0)+IFERROR(INDEX('Hoja de Trabajo para listado'!$CD$155:$DC$1048576,MATCH($A1052,'Hoja de Trabajo para listado'!$CD$155:$CD$1048576,0),MATCH((CUADRO!L$4&amp;$E1052),'Hoja de Trabajo para listado'!$CD$151:$DC$151,0)),0)</f>
        <v>0</v>
      </c>
      <c r="M1052" s="241">
        <f ca="1">+IFERROR(INDEX('Hoja de Trabajo para listado'!$A$155:$Z$1048576,MATCH($A1052,'Hoja de Trabajo para listado'!$A$155:$A$1048576,0),MATCH((CUADRO!M$4&amp;$E1052),'Hoja de Trabajo para listado'!$A$151:$Z$151,0)),0)+IFERROR(INDEX('Hoja de Trabajo para listado'!$AB$155:$BA$1048576,MATCH($A1052,'Hoja de Trabajo para listado'!$AB$155:$AB$1048576,0),MATCH((CUADRO!M$4&amp;$E1052),'Hoja de Trabajo para listado'!$AB$151:$BA$151,0)),0)+IFERROR(INDEX('Hoja de Trabajo para listado'!$BC$155:$CB$1048576,MATCH($A1052,'Hoja de Trabajo para listado'!$BC$155:$BC$1048576,0),MATCH((CUADRO!M$4&amp;$E1052),'Hoja de Trabajo para listado'!$BC$151:$CB$151,0)),0)+IFERROR(INDEX('Hoja de Trabajo para listado'!$DE$153:$DG$274,MATCH($A1052,'Hoja de Trabajo para listado'!$DE$153:$DE$1048576,0),MATCH((CUADRO!M$4&amp;$E1052),'Hoja de Trabajo para listado'!$DE$151:$DG$151,0)),0)+IFERROR(INDEX('Hoja de Trabajo para listado'!$CD$155:$DC$1048576,MATCH($A1052,'Hoja de Trabajo para listado'!$CD$155:$CD$1048576,0),MATCH((CUADRO!M$4&amp;$E1052),'Hoja de Trabajo para listado'!$CD$151:$DC$151,0)),0)</f>
        <v>0</v>
      </c>
      <c r="N1052" s="241">
        <f ca="1">+IFERROR(INDEX('Hoja de Trabajo para listado'!$A$155:$Z$1048576,MATCH($A1052,'Hoja de Trabajo para listado'!$A$155:$A$1048576,0),MATCH((CUADRO!N$4&amp;$E1052),'Hoja de Trabajo para listado'!$A$151:$Z$151,0)),0)+IFERROR(INDEX('Hoja de Trabajo para listado'!$AB$155:$BA$1048576,MATCH($A1052,'Hoja de Trabajo para listado'!$AB$155:$AB$1048576,0),MATCH((CUADRO!N$4&amp;$E1052),'Hoja de Trabajo para listado'!$AB$151:$BA$151,0)),0)+IFERROR(INDEX('Hoja de Trabajo para listado'!$BC$155:$CB$1048576,MATCH($A1052,'Hoja de Trabajo para listado'!$BC$155:$BC$1048576,0),MATCH((CUADRO!N$4&amp;$E1052),'Hoja de Trabajo para listado'!$BC$151:$CB$151,0)),0)+IFERROR(INDEX('Hoja de Trabajo para listado'!$DE$153:$DG$274,MATCH($A1052,'Hoja de Trabajo para listado'!$DE$153:$DE$1048576,0),MATCH((CUADRO!N$4&amp;$E1052),'Hoja de Trabajo para listado'!$DE$151:$DG$151,0)),0)+IFERROR(INDEX('Hoja de Trabajo para listado'!$CD$155:$DC$1048576,MATCH($A1052,'Hoja de Trabajo para listado'!$CD$155:$CD$1048576,0),MATCH((CUADRO!N$4&amp;$E1052),'Hoja de Trabajo para listado'!$CD$151:$DC$151,0)),0)</f>
        <v>0</v>
      </c>
      <c r="O1052" s="241">
        <f ca="1">+IFERROR(INDEX('Hoja de Trabajo para listado'!$A$155:$Z$1048576,MATCH($A1052,'Hoja de Trabajo para listado'!$A$155:$A$1048576,0),MATCH((CUADRO!O$4&amp;$E1052),'Hoja de Trabajo para listado'!$A$151:$Z$151,0)),0)+IFERROR(INDEX('Hoja de Trabajo para listado'!$AB$155:$BA$1048576,MATCH($A1052,'Hoja de Trabajo para listado'!$AB$155:$AB$1048576,0),MATCH((CUADRO!O$4&amp;$E1052),'Hoja de Trabajo para listado'!$AB$151:$BA$151,0)),0)+IFERROR(INDEX('Hoja de Trabajo para listado'!$BC$155:$CB$1048576,MATCH($A1052,'Hoja de Trabajo para listado'!$BC$155:$BC$1048576,0),MATCH((CUADRO!O$4&amp;$E1052),'Hoja de Trabajo para listado'!$BC$151:$CB$151,0)),0)+IFERROR(INDEX('Hoja de Trabajo para listado'!$DE$153:$DG$274,MATCH($A1052,'Hoja de Trabajo para listado'!$DE$153:$DE$1048576,0),MATCH((CUADRO!O$4&amp;$E1052),'Hoja de Trabajo para listado'!$DE$151:$DG$151,0)),0)+IFERROR(INDEX('Hoja de Trabajo para listado'!$CD$155:$DC$1048576,MATCH($A1052,'Hoja de Trabajo para listado'!$CD$155:$CD$1048576,0),MATCH((CUADRO!O$4&amp;$E1052),'Hoja de Trabajo para listado'!$CD$151:$DC$151,0)),0)</f>
        <v>0</v>
      </c>
      <c r="P1052" s="241">
        <f ca="1">+IFERROR(INDEX('Hoja de Trabajo para listado'!$A$155:$Z$1048576,MATCH($A1052,'Hoja de Trabajo para listado'!$A$155:$A$1048576,0),MATCH((CUADRO!P$4&amp;$E1052),'Hoja de Trabajo para listado'!$A$151:$Z$151,0)),0)+IFERROR(INDEX('Hoja de Trabajo para listado'!$AB$155:$BA$1048576,MATCH($A1052,'Hoja de Trabajo para listado'!$AB$155:$AB$1048576,0),MATCH((CUADRO!P$4&amp;$E1052),'Hoja de Trabajo para listado'!$AB$151:$BA$151,0)),0)+IFERROR(INDEX('Hoja de Trabajo para listado'!$BC$155:$CB$1048576,MATCH($A1052,'Hoja de Trabajo para listado'!$BC$155:$BC$1048576,0),MATCH((CUADRO!P$4&amp;$E1052),'Hoja de Trabajo para listado'!$BC$151:$CB$151,0)),0)+IFERROR(INDEX('Hoja de Trabajo para listado'!$DE$153:$DG$274,MATCH($A1052,'Hoja de Trabajo para listado'!$DE$153:$DE$1048576,0),MATCH((CUADRO!P$4&amp;$E1052),'Hoja de Trabajo para listado'!$DE$151:$DG$151,0)),0)+IFERROR(INDEX('Hoja de Trabajo para listado'!$CD$155:$DC$1048576,MATCH($A1052,'Hoja de Trabajo para listado'!$CD$155:$CD$1048576,0),MATCH((CUADRO!P$4&amp;$E1052),'Hoja de Trabajo para listado'!$CD$151:$DC$151,0)),0)</f>
        <v>0</v>
      </c>
      <c r="Q1052" s="241">
        <f ca="1">+IFERROR(INDEX('Hoja de Trabajo para listado'!$A$155:$Z$1048576,MATCH($A1052,'Hoja de Trabajo para listado'!$A$155:$A$1048576,0),MATCH((CUADRO!Q$4&amp;$E1052),'Hoja de Trabajo para listado'!$A$151:$Z$151,0)),0)+IFERROR(INDEX('Hoja de Trabajo para listado'!$AB$155:$BA$1048576,MATCH($A1052,'Hoja de Trabajo para listado'!$AB$155:$AB$1048576,0),MATCH((CUADRO!Q$4&amp;$E1052),'Hoja de Trabajo para listado'!$AB$151:$BA$151,0)),0)+IFERROR(INDEX('Hoja de Trabajo para listado'!$BC$155:$CB$1048576,MATCH($A1052,'Hoja de Trabajo para listado'!$BC$155:$BC$1048576,0),MATCH((CUADRO!Q$4&amp;$E1052),'Hoja de Trabajo para listado'!$BC$151:$CB$151,0)),0)+IFERROR(INDEX('Hoja de Trabajo para listado'!$DE$153:$DG$274,MATCH($A1052,'Hoja de Trabajo para listado'!$DE$153:$DE$1048576,0),MATCH((CUADRO!Q$4&amp;$E1052),'Hoja de Trabajo para listado'!$DE$151:$DG$151,0)),0)+IFERROR(INDEX('Hoja de Trabajo para listado'!$CD$155:$DC$1048576,MATCH($A1052,'Hoja de Trabajo para listado'!$CD$155:$CD$1048576,0),MATCH((CUADRO!Q$4&amp;$E1052),'Hoja de Trabajo para listado'!$CD$151:$DC$151,0)),0)</f>
        <v>0</v>
      </c>
      <c r="R1052" s="241">
        <f t="shared" ca="1" si="32"/>
        <v>0</v>
      </c>
      <c r="S1052" s="247">
        <f ca="1">+R1051+R1052</f>
        <v>0</v>
      </c>
      <c r="T1052" s="241">
        <f ca="1">+S1052</f>
        <v>0</v>
      </c>
      <c r="U1052" s="240">
        <f t="shared" si="33"/>
        <v>2</v>
      </c>
    </row>
    <row r="1053" spans="1:21" customFormat="1" ht="15" hidden="1" customHeight="1">
      <c r="A1053" s="32">
        <v>1803</v>
      </c>
      <c r="B1053" s="381">
        <f>+A1053</f>
        <v>1803</v>
      </c>
      <c r="C1053" s="245" t="str">
        <f>+VLOOKUP(A1053,bd_lista!$A$3:$C$592,3,FALSE)</f>
        <v>Gobierno Autónomo Municipal de Riberalta</v>
      </c>
      <c r="D1053" s="383" t="str">
        <f>+C1053</f>
        <v>Gobierno Autónomo Municipal de Riberalta</v>
      </c>
      <c r="E1053" s="240" t="s">
        <v>683</v>
      </c>
      <c r="F1053" s="241">
        <f ca="1">+IFERROR(INDEX('Hoja de Trabajo para listado'!$A$155:$Z$1048576,MATCH($A1053,'Hoja de Trabajo para listado'!$A$155:$A$1048576,0),MATCH((CUADRO!F$4&amp;$E1053),'Hoja de Trabajo para listado'!$A$151:$Z$151,0)),0)+IFERROR(INDEX('Hoja de Trabajo para listado'!$AB$155:$BA$1048576,MATCH($A1053,'Hoja de Trabajo para listado'!$AB$155:$AB$1048576,0),MATCH((CUADRO!F$4&amp;$E1053),'Hoja de Trabajo para listado'!$AB$151:$BA$151,0)),0)+IFERROR(INDEX('Hoja de Trabajo para listado'!$BC$155:$CB$1048576,MATCH($A1053,'Hoja de Trabajo para listado'!$BC$155:$BC$1048576,0),MATCH((CUADRO!F$4&amp;$E1053),'Hoja de Trabajo para listado'!$BC$151:$CB$151,0)),0)+IFERROR(INDEX('Hoja de Trabajo para listado'!$DE$153:$DG$274,MATCH($A1053,'Hoja de Trabajo para listado'!$DE$153:$DE$1048576,0),MATCH((CUADRO!F$4&amp;$E1053),'Hoja de Trabajo para listado'!$DE$151:$DG$151,0)),0)+IFERROR(INDEX('Hoja de Trabajo para listado'!$CD$155:$DC$1048576,MATCH($A1053,'Hoja de Trabajo para listado'!$CD$155:$CD$1048576,0),MATCH((CUADRO!F$4&amp;$E1053),'Hoja de Trabajo para listado'!$CD$151:$DC$151,0)),0)</f>
        <v>0</v>
      </c>
      <c r="G1053" s="241">
        <f ca="1">+IFERROR(INDEX('Hoja de Trabajo para listado'!$A$155:$Z$1048576,MATCH($A1053,'Hoja de Trabajo para listado'!$A$155:$A$1048576,0),MATCH((CUADRO!G$4&amp;$E1053),'Hoja de Trabajo para listado'!$A$151:$Z$151,0)),0)+IFERROR(INDEX('Hoja de Trabajo para listado'!$AB$155:$BA$1048576,MATCH($A1053,'Hoja de Trabajo para listado'!$AB$155:$AB$1048576,0),MATCH((CUADRO!G$4&amp;$E1053),'Hoja de Trabajo para listado'!$AB$151:$BA$151,0)),0)+IFERROR(INDEX('Hoja de Trabajo para listado'!$BC$155:$CB$1048576,MATCH($A1053,'Hoja de Trabajo para listado'!$BC$155:$BC$1048576,0),MATCH((CUADRO!G$4&amp;$E1053),'Hoja de Trabajo para listado'!$BC$151:$CB$151,0)),0)+IFERROR(INDEX('Hoja de Trabajo para listado'!$DE$153:$DG$274,MATCH($A1053,'Hoja de Trabajo para listado'!$DE$153:$DE$1048576,0),MATCH((CUADRO!G$4&amp;$E1053),'Hoja de Trabajo para listado'!$DE$151:$DG$151,0)),0)+IFERROR(INDEX('Hoja de Trabajo para listado'!$CD$155:$DC$1048576,MATCH($A1053,'Hoja de Trabajo para listado'!$CD$155:$CD$1048576,0),MATCH((CUADRO!G$4&amp;$E1053),'Hoja de Trabajo para listado'!$CD$151:$DC$151,0)),0)</f>
        <v>0</v>
      </c>
      <c r="H1053" s="241">
        <f ca="1">+IFERROR(INDEX('Hoja de Trabajo para listado'!$A$155:$Z$1048576,MATCH($A1053,'Hoja de Trabajo para listado'!$A$155:$A$1048576,0),MATCH((CUADRO!H$4&amp;$E1053),'Hoja de Trabajo para listado'!$A$151:$Z$151,0)),0)+IFERROR(INDEX('Hoja de Trabajo para listado'!$AB$155:$BA$1048576,MATCH($A1053,'Hoja de Trabajo para listado'!$AB$155:$AB$1048576,0),MATCH((CUADRO!H$4&amp;$E1053),'Hoja de Trabajo para listado'!$AB$151:$BA$151,0)),0)+IFERROR(INDEX('Hoja de Trabajo para listado'!$BC$155:$CB$1048576,MATCH($A1053,'Hoja de Trabajo para listado'!$BC$155:$BC$1048576,0),MATCH((CUADRO!H$4&amp;$E1053),'Hoja de Trabajo para listado'!$BC$151:$CB$151,0)),0)+IFERROR(INDEX('Hoja de Trabajo para listado'!$DE$153:$DG$274,MATCH($A1053,'Hoja de Trabajo para listado'!$DE$153:$DE$1048576,0),MATCH((CUADRO!H$4&amp;$E1053),'Hoja de Trabajo para listado'!$DE$151:$DG$151,0)),0)+IFERROR(INDEX('Hoja de Trabajo para listado'!$CD$155:$DC$1048576,MATCH($A1053,'Hoja de Trabajo para listado'!$CD$155:$CD$1048576,0),MATCH((CUADRO!H$4&amp;$E1053),'Hoja de Trabajo para listado'!$CD$151:$DC$151,0)),0)</f>
        <v>0</v>
      </c>
      <c r="I1053" s="241">
        <f ca="1">+IFERROR(INDEX('Hoja de Trabajo para listado'!$A$155:$Z$1048576,MATCH($A1053,'Hoja de Trabajo para listado'!$A$155:$A$1048576,0),MATCH((CUADRO!I$4&amp;$E1053),'Hoja de Trabajo para listado'!$A$151:$Z$151,0)),0)+IFERROR(INDEX('Hoja de Trabajo para listado'!$AB$155:$BA$1048576,MATCH($A1053,'Hoja de Trabajo para listado'!$AB$155:$AB$1048576,0),MATCH((CUADRO!I$4&amp;$E1053),'Hoja de Trabajo para listado'!$AB$151:$BA$151,0)),0)+IFERROR(INDEX('Hoja de Trabajo para listado'!$BC$155:$CB$1048576,MATCH($A1053,'Hoja de Trabajo para listado'!$BC$155:$BC$1048576,0),MATCH((CUADRO!I$4&amp;$E1053),'Hoja de Trabajo para listado'!$BC$151:$CB$151,0)),0)+IFERROR(INDEX('Hoja de Trabajo para listado'!$DE$153:$DG$274,MATCH($A1053,'Hoja de Trabajo para listado'!$DE$153:$DE$1048576,0),MATCH((CUADRO!I$4&amp;$E1053),'Hoja de Trabajo para listado'!$DE$151:$DG$151,0)),0)+IFERROR(INDEX('Hoja de Trabajo para listado'!$CD$155:$DC$1048576,MATCH($A1053,'Hoja de Trabajo para listado'!$CD$155:$CD$1048576,0),MATCH((CUADRO!I$4&amp;$E1053),'Hoja de Trabajo para listado'!$CD$151:$DC$151,0)),0)</f>
        <v>0</v>
      </c>
      <c r="J1053" s="241">
        <f ca="1">+IFERROR(INDEX('Hoja de Trabajo para listado'!$A$155:$Z$1048576,MATCH($A1053,'Hoja de Trabajo para listado'!$A$155:$A$1048576,0),MATCH((CUADRO!J$4&amp;$E1053),'Hoja de Trabajo para listado'!$A$151:$Z$151,0)),0)+IFERROR(INDEX('Hoja de Trabajo para listado'!$AB$155:$BA$1048576,MATCH($A1053,'Hoja de Trabajo para listado'!$AB$155:$AB$1048576,0),MATCH((CUADRO!J$4&amp;$E1053),'Hoja de Trabajo para listado'!$AB$151:$BA$151,0)),0)+IFERROR(INDEX('Hoja de Trabajo para listado'!$BC$155:$CB$1048576,MATCH($A1053,'Hoja de Trabajo para listado'!$BC$155:$BC$1048576,0),MATCH((CUADRO!J$4&amp;$E1053),'Hoja de Trabajo para listado'!$BC$151:$CB$151,0)),0)+IFERROR(INDEX('Hoja de Trabajo para listado'!$DE$153:$DG$274,MATCH($A1053,'Hoja de Trabajo para listado'!$DE$153:$DE$1048576,0),MATCH((CUADRO!J$4&amp;$E1053),'Hoja de Trabajo para listado'!$DE$151:$DG$151,0)),0)+IFERROR(INDEX('Hoja de Trabajo para listado'!$CD$155:$DC$1048576,MATCH($A1053,'Hoja de Trabajo para listado'!$CD$155:$CD$1048576,0),MATCH((CUADRO!J$4&amp;$E1053),'Hoja de Trabajo para listado'!$CD$151:$DC$151,0)),0)</f>
        <v>0</v>
      </c>
      <c r="K1053" s="241">
        <f ca="1">+IFERROR(INDEX('Hoja de Trabajo para listado'!$A$155:$Z$1048576,MATCH($A1053,'Hoja de Trabajo para listado'!$A$155:$A$1048576,0),MATCH((CUADRO!K$4&amp;$E1053),'Hoja de Trabajo para listado'!$A$151:$Z$151,0)),0)+IFERROR(INDEX('Hoja de Trabajo para listado'!$AB$155:$BA$1048576,MATCH($A1053,'Hoja de Trabajo para listado'!$AB$155:$AB$1048576,0),MATCH((CUADRO!K$4&amp;$E1053),'Hoja de Trabajo para listado'!$AB$151:$BA$151,0)),0)+IFERROR(INDEX('Hoja de Trabajo para listado'!$BC$155:$CB$1048576,MATCH($A1053,'Hoja de Trabajo para listado'!$BC$155:$BC$1048576,0),MATCH((CUADRO!K$4&amp;$E1053),'Hoja de Trabajo para listado'!$BC$151:$CB$151,0)),0)+IFERROR(INDEX('Hoja de Trabajo para listado'!$DE$153:$DG$274,MATCH($A1053,'Hoja de Trabajo para listado'!$DE$153:$DE$1048576,0),MATCH((CUADRO!K$4&amp;$E1053),'Hoja de Trabajo para listado'!$DE$151:$DG$151,0)),0)+IFERROR(INDEX('Hoja de Trabajo para listado'!$CD$155:$DC$1048576,MATCH($A1053,'Hoja de Trabajo para listado'!$CD$155:$CD$1048576,0),MATCH((CUADRO!K$4&amp;$E1053),'Hoja de Trabajo para listado'!$CD$151:$DC$151,0)),0)</f>
        <v>0</v>
      </c>
      <c r="L1053" s="241">
        <f ca="1">+IFERROR(INDEX('Hoja de Trabajo para listado'!$A$155:$Z$1048576,MATCH($A1053,'Hoja de Trabajo para listado'!$A$155:$A$1048576,0),MATCH((CUADRO!L$4&amp;$E1053),'Hoja de Trabajo para listado'!$A$151:$Z$151,0)),0)+IFERROR(INDEX('Hoja de Trabajo para listado'!$AB$155:$BA$1048576,MATCH($A1053,'Hoja de Trabajo para listado'!$AB$155:$AB$1048576,0),MATCH((CUADRO!L$4&amp;$E1053),'Hoja de Trabajo para listado'!$AB$151:$BA$151,0)),0)+IFERROR(INDEX('Hoja de Trabajo para listado'!$BC$155:$CB$1048576,MATCH($A1053,'Hoja de Trabajo para listado'!$BC$155:$BC$1048576,0),MATCH((CUADRO!L$4&amp;$E1053),'Hoja de Trabajo para listado'!$BC$151:$CB$151,0)),0)+IFERROR(INDEX('Hoja de Trabajo para listado'!$DE$153:$DG$274,MATCH($A1053,'Hoja de Trabajo para listado'!$DE$153:$DE$1048576,0),MATCH((CUADRO!L$4&amp;$E1053),'Hoja de Trabajo para listado'!$DE$151:$DG$151,0)),0)+IFERROR(INDEX('Hoja de Trabajo para listado'!$CD$155:$DC$1048576,MATCH($A1053,'Hoja de Trabajo para listado'!$CD$155:$CD$1048576,0),MATCH((CUADRO!L$4&amp;$E1053),'Hoja de Trabajo para listado'!$CD$151:$DC$151,0)),0)</f>
        <v>0</v>
      </c>
      <c r="M1053" s="241">
        <f ca="1">+IFERROR(INDEX('Hoja de Trabajo para listado'!$A$155:$Z$1048576,MATCH($A1053,'Hoja de Trabajo para listado'!$A$155:$A$1048576,0),MATCH((CUADRO!M$4&amp;$E1053),'Hoja de Trabajo para listado'!$A$151:$Z$151,0)),0)+IFERROR(INDEX('Hoja de Trabajo para listado'!$AB$155:$BA$1048576,MATCH($A1053,'Hoja de Trabajo para listado'!$AB$155:$AB$1048576,0),MATCH((CUADRO!M$4&amp;$E1053),'Hoja de Trabajo para listado'!$AB$151:$BA$151,0)),0)+IFERROR(INDEX('Hoja de Trabajo para listado'!$BC$155:$CB$1048576,MATCH($A1053,'Hoja de Trabajo para listado'!$BC$155:$BC$1048576,0),MATCH((CUADRO!M$4&amp;$E1053),'Hoja de Trabajo para listado'!$BC$151:$CB$151,0)),0)+IFERROR(INDEX('Hoja de Trabajo para listado'!$DE$153:$DG$274,MATCH($A1053,'Hoja de Trabajo para listado'!$DE$153:$DE$1048576,0),MATCH((CUADRO!M$4&amp;$E1053),'Hoja de Trabajo para listado'!$DE$151:$DG$151,0)),0)+IFERROR(INDEX('Hoja de Trabajo para listado'!$CD$155:$DC$1048576,MATCH($A1053,'Hoja de Trabajo para listado'!$CD$155:$CD$1048576,0),MATCH((CUADRO!M$4&amp;$E1053),'Hoja de Trabajo para listado'!$CD$151:$DC$151,0)),0)</f>
        <v>0</v>
      </c>
      <c r="N1053" s="241">
        <f ca="1">+IFERROR(INDEX('Hoja de Trabajo para listado'!$A$155:$Z$1048576,MATCH($A1053,'Hoja de Trabajo para listado'!$A$155:$A$1048576,0),MATCH((CUADRO!N$4&amp;$E1053),'Hoja de Trabajo para listado'!$A$151:$Z$151,0)),0)+IFERROR(INDEX('Hoja de Trabajo para listado'!$AB$155:$BA$1048576,MATCH($A1053,'Hoja de Trabajo para listado'!$AB$155:$AB$1048576,0),MATCH((CUADRO!N$4&amp;$E1053),'Hoja de Trabajo para listado'!$AB$151:$BA$151,0)),0)+IFERROR(INDEX('Hoja de Trabajo para listado'!$BC$155:$CB$1048576,MATCH($A1053,'Hoja de Trabajo para listado'!$BC$155:$BC$1048576,0),MATCH((CUADRO!N$4&amp;$E1053),'Hoja de Trabajo para listado'!$BC$151:$CB$151,0)),0)+IFERROR(INDEX('Hoja de Trabajo para listado'!$DE$153:$DG$274,MATCH($A1053,'Hoja de Trabajo para listado'!$DE$153:$DE$1048576,0),MATCH((CUADRO!N$4&amp;$E1053),'Hoja de Trabajo para listado'!$DE$151:$DG$151,0)),0)+IFERROR(INDEX('Hoja de Trabajo para listado'!$CD$155:$DC$1048576,MATCH($A1053,'Hoja de Trabajo para listado'!$CD$155:$CD$1048576,0),MATCH((CUADRO!N$4&amp;$E1053),'Hoja de Trabajo para listado'!$CD$151:$DC$151,0)),0)</f>
        <v>0</v>
      </c>
      <c r="O1053" s="241">
        <f ca="1">+IFERROR(INDEX('Hoja de Trabajo para listado'!$A$155:$Z$1048576,MATCH($A1053,'Hoja de Trabajo para listado'!$A$155:$A$1048576,0),MATCH((CUADRO!O$4&amp;$E1053),'Hoja de Trabajo para listado'!$A$151:$Z$151,0)),0)+IFERROR(INDEX('Hoja de Trabajo para listado'!$AB$155:$BA$1048576,MATCH($A1053,'Hoja de Trabajo para listado'!$AB$155:$AB$1048576,0),MATCH((CUADRO!O$4&amp;$E1053),'Hoja de Trabajo para listado'!$AB$151:$BA$151,0)),0)+IFERROR(INDEX('Hoja de Trabajo para listado'!$BC$155:$CB$1048576,MATCH($A1053,'Hoja de Trabajo para listado'!$BC$155:$BC$1048576,0),MATCH((CUADRO!O$4&amp;$E1053),'Hoja de Trabajo para listado'!$BC$151:$CB$151,0)),0)+IFERROR(INDEX('Hoja de Trabajo para listado'!$DE$153:$DG$274,MATCH($A1053,'Hoja de Trabajo para listado'!$DE$153:$DE$1048576,0),MATCH((CUADRO!O$4&amp;$E1053),'Hoja de Trabajo para listado'!$DE$151:$DG$151,0)),0)+IFERROR(INDEX('Hoja de Trabajo para listado'!$CD$155:$DC$1048576,MATCH($A1053,'Hoja de Trabajo para listado'!$CD$155:$CD$1048576,0),MATCH((CUADRO!O$4&amp;$E1053),'Hoja de Trabajo para listado'!$CD$151:$DC$151,0)),0)</f>
        <v>0</v>
      </c>
      <c r="P1053" s="241">
        <f ca="1">+IFERROR(INDEX('Hoja de Trabajo para listado'!$A$155:$Z$1048576,MATCH($A1053,'Hoja de Trabajo para listado'!$A$155:$A$1048576,0),MATCH((CUADRO!P$4&amp;$E1053),'Hoja de Trabajo para listado'!$A$151:$Z$151,0)),0)+IFERROR(INDEX('Hoja de Trabajo para listado'!$AB$155:$BA$1048576,MATCH($A1053,'Hoja de Trabajo para listado'!$AB$155:$AB$1048576,0),MATCH((CUADRO!P$4&amp;$E1053),'Hoja de Trabajo para listado'!$AB$151:$BA$151,0)),0)+IFERROR(INDEX('Hoja de Trabajo para listado'!$BC$155:$CB$1048576,MATCH($A1053,'Hoja de Trabajo para listado'!$BC$155:$BC$1048576,0),MATCH((CUADRO!P$4&amp;$E1053),'Hoja de Trabajo para listado'!$BC$151:$CB$151,0)),0)+IFERROR(INDEX('Hoja de Trabajo para listado'!$DE$153:$DG$274,MATCH($A1053,'Hoja de Trabajo para listado'!$DE$153:$DE$1048576,0),MATCH((CUADRO!P$4&amp;$E1053),'Hoja de Trabajo para listado'!$DE$151:$DG$151,0)),0)+IFERROR(INDEX('Hoja de Trabajo para listado'!$CD$155:$DC$1048576,MATCH($A1053,'Hoja de Trabajo para listado'!$CD$155:$CD$1048576,0),MATCH((CUADRO!P$4&amp;$E1053),'Hoja de Trabajo para listado'!$CD$151:$DC$151,0)),0)</f>
        <v>0</v>
      </c>
      <c r="Q1053" s="241">
        <f ca="1">+IFERROR(INDEX('Hoja de Trabajo para listado'!$A$155:$Z$1048576,MATCH($A1053,'Hoja de Trabajo para listado'!$A$155:$A$1048576,0),MATCH((CUADRO!Q$4&amp;$E1053),'Hoja de Trabajo para listado'!$A$151:$Z$151,0)),0)+IFERROR(INDEX('Hoja de Trabajo para listado'!$AB$155:$BA$1048576,MATCH($A1053,'Hoja de Trabajo para listado'!$AB$155:$AB$1048576,0),MATCH((CUADRO!Q$4&amp;$E1053),'Hoja de Trabajo para listado'!$AB$151:$BA$151,0)),0)+IFERROR(INDEX('Hoja de Trabajo para listado'!$BC$155:$CB$1048576,MATCH($A1053,'Hoja de Trabajo para listado'!$BC$155:$BC$1048576,0),MATCH((CUADRO!Q$4&amp;$E1053),'Hoja de Trabajo para listado'!$BC$151:$CB$151,0)),0)+IFERROR(INDEX('Hoja de Trabajo para listado'!$DE$153:$DG$274,MATCH($A1053,'Hoja de Trabajo para listado'!$DE$153:$DE$1048576,0),MATCH((CUADRO!Q$4&amp;$E1053),'Hoja de Trabajo para listado'!$DE$151:$DG$151,0)),0)+IFERROR(INDEX('Hoja de Trabajo para listado'!$CD$155:$DC$1048576,MATCH($A1053,'Hoja de Trabajo para listado'!$CD$155:$CD$1048576,0),MATCH((CUADRO!Q$4&amp;$E1053),'Hoja de Trabajo para listado'!$CD$151:$DC$151,0)),0)</f>
        <v>0</v>
      </c>
      <c r="R1053" s="241">
        <f t="shared" ca="1" si="32"/>
        <v>0</v>
      </c>
      <c r="S1053" s="247"/>
      <c r="T1053" s="241">
        <f ca="1">+T1054</f>
        <v>0</v>
      </c>
      <c r="U1053" s="240">
        <f t="shared" si="33"/>
        <v>1</v>
      </c>
    </row>
    <row r="1054" spans="1:21" customFormat="1" ht="15" hidden="1" customHeight="1">
      <c r="A1054" s="32">
        <v>1803</v>
      </c>
      <c r="B1054" s="382"/>
      <c r="C1054" s="245" t="str">
        <f>+VLOOKUP(A1054,bd_lista!$A$3:$C$592,3,FALSE)</f>
        <v>Gobierno Autónomo Municipal de Riberalta</v>
      </c>
      <c r="D1054" s="384"/>
      <c r="E1054" s="242" t="s">
        <v>684</v>
      </c>
      <c r="F1054" s="241">
        <f ca="1">+IFERROR(INDEX('Hoja de Trabajo para listado'!$A$155:$Z$1048576,MATCH($A1054,'Hoja de Trabajo para listado'!$A$155:$A$1048576,0),MATCH((CUADRO!F$4&amp;$E1054),'Hoja de Trabajo para listado'!$A$151:$Z$151,0)),0)+IFERROR(INDEX('Hoja de Trabajo para listado'!$AB$155:$BA$1048576,MATCH($A1054,'Hoja de Trabajo para listado'!$AB$155:$AB$1048576,0),MATCH((CUADRO!F$4&amp;$E1054),'Hoja de Trabajo para listado'!$AB$151:$BA$151,0)),0)+IFERROR(INDEX('Hoja de Trabajo para listado'!$BC$155:$CB$1048576,MATCH($A1054,'Hoja de Trabajo para listado'!$BC$155:$BC$1048576,0),MATCH((CUADRO!F$4&amp;$E1054),'Hoja de Trabajo para listado'!$BC$151:$CB$151,0)),0)+IFERROR(INDEX('Hoja de Trabajo para listado'!$DE$153:$DG$274,MATCH($A1054,'Hoja de Trabajo para listado'!$DE$153:$DE$1048576,0),MATCH((CUADRO!F$4&amp;$E1054),'Hoja de Trabajo para listado'!$DE$151:$DG$151,0)),0)+IFERROR(INDEX('Hoja de Trabajo para listado'!$CD$155:$DC$1048576,MATCH($A1054,'Hoja de Trabajo para listado'!$CD$155:$CD$1048576,0),MATCH((CUADRO!F$4&amp;$E1054),'Hoja de Trabajo para listado'!$CD$151:$DC$151,0)),0)</f>
        <v>0</v>
      </c>
      <c r="G1054" s="241">
        <f ca="1">+IFERROR(INDEX('Hoja de Trabajo para listado'!$A$155:$Z$1048576,MATCH($A1054,'Hoja de Trabajo para listado'!$A$155:$A$1048576,0),MATCH((CUADRO!G$4&amp;$E1054),'Hoja de Trabajo para listado'!$A$151:$Z$151,0)),0)+IFERROR(INDEX('Hoja de Trabajo para listado'!$AB$155:$BA$1048576,MATCH($A1054,'Hoja de Trabajo para listado'!$AB$155:$AB$1048576,0),MATCH((CUADRO!G$4&amp;$E1054),'Hoja de Trabajo para listado'!$AB$151:$BA$151,0)),0)+IFERROR(INDEX('Hoja de Trabajo para listado'!$BC$155:$CB$1048576,MATCH($A1054,'Hoja de Trabajo para listado'!$BC$155:$BC$1048576,0),MATCH((CUADRO!G$4&amp;$E1054),'Hoja de Trabajo para listado'!$BC$151:$CB$151,0)),0)+IFERROR(INDEX('Hoja de Trabajo para listado'!$DE$153:$DG$274,MATCH($A1054,'Hoja de Trabajo para listado'!$DE$153:$DE$1048576,0),MATCH((CUADRO!G$4&amp;$E1054),'Hoja de Trabajo para listado'!$DE$151:$DG$151,0)),0)+IFERROR(INDEX('Hoja de Trabajo para listado'!$CD$155:$DC$1048576,MATCH($A1054,'Hoja de Trabajo para listado'!$CD$155:$CD$1048576,0),MATCH((CUADRO!G$4&amp;$E1054),'Hoja de Trabajo para listado'!$CD$151:$DC$151,0)),0)</f>
        <v>0</v>
      </c>
      <c r="H1054" s="241">
        <f ca="1">+IFERROR(INDEX('Hoja de Trabajo para listado'!$A$155:$Z$1048576,MATCH($A1054,'Hoja de Trabajo para listado'!$A$155:$A$1048576,0),MATCH((CUADRO!H$4&amp;$E1054),'Hoja de Trabajo para listado'!$A$151:$Z$151,0)),0)+IFERROR(INDEX('Hoja de Trabajo para listado'!$AB$155:$BA$1048576,MATCH($A1054,'Hoja de Trabajo para listado'!$AB$155:$AB$1048576,0),MATCH((CUADRO!H$4&amp;$E1054),'Hoja de Trabajo para listado'!$AB$151:$BA$151,0)),0)+IFERROR(INDEX('Hoja de Trabajo para listado'!$BC$155:$CB$1048576,MATCH($A1054,'Hoja de Trabajo para listado'!$BC$155:$BC$1048576,0),MATCH((CUADRO!H$4&amp;$E1054),'Hoja de Trabajo para listado'!$BC$151:$CB$151,0)),0)+IFERROR(INDEX('Hoja de Trabajo para listado'!$DE$153:$DG$274,MATCH($A1054,'Hoja de Trabajo para listado'!$DE$153:$DE$1048576,0),MATCH((CUADRO!H$4&amp;$E1054),'Hoja de Trabajo para listado'!$DE$151:$DG$151,0)),0)+IFERROR(INDEX('Hoja de Trabajo para listado'!$CD$155:$DC$1048576,MATCH($A1054,'Hoja de Trabajo para listado'!$CD$155:$CD$1048576,0),MATCH((CUADRO!H$4&amp;$E1054),'Hoja de Trabajo para listado'!$CD$151:$DC$151,0)),0)</f>
        <v>0</v>
      </c>
      <c r="I1054" s="241">
        <f ca="1">+IFERROR(INDEX('Hoja de Trabajo para listado'!$A$155:$Z$1048576,MATCH($A1054,'Hoja de Trabajo para listado'!$A$155:$A$1048576,0),MATCH((CUADRO!I$4&amp;$E1054),'Hoja de Trabajo para listado'!$A$151:$Z$151,0)),0)+IFERROR(INDEX('Hoja de Trabajo para listado'!$AB$155:$BA$1048576,MATCH($A1054,'Hoja de Trabajo para listado'!$AB$155:$AB$1048576,0),MATCH((CUADRO!I$4&amp;$E1054),'Hoja de Trabajo para listado'!$AB$151:$BA$151,0)),0)+IFERROR(INDEX('Hoja de Trabajo para listado'!$BC$155:$CB$1048576,MATCH($A1054,'Hoja de Trabajo para listado'!$BC$155:$BC$1048576,0),MATCH((CUADRO!I$4&amp;$E1054),'Hoja de Trabajo para listado'!$BC$151:$CB$151,0)),0)+IFERROR(INDEX('Hoja de Trabajo para listado'!$DE$153:$DG$274,MATCH($A1054,'Hoja de Trabajo para listado'!$DE$153:$DE$1048576,0),MATCH((CUADRO!I$4&amp;$E1054),'Hoja de Trabajo para listado'!$DE$151:$DG$151,0)),0)+IFERROR(INDEX('Hoja de Trabajo para listado'!$CD$155:$DC$1048576,MATCH($A1054,'Hoja de Trabajo para listado'!$CD$155:$CD$1048576,0),MATCH((CUADRO!I$4&amp;$E1054),'Hoja de Trabajo para listado'!$CD$151:$DC$151,0)),0)</f>
        <v>0</v>
      </c>
      <c r="J1054" s="241">
        <f ca="1">+IFERROR(INDEX('Hoja de Trabajo para listado'!$A$155:$Z$1048576,MATCH($A1054,'Hoja de Trabajo para listado'!$A$155:$A$1048576,0),MATCH((CUADRO!J$4&amp;$E1054),'Hoja de Trabajo para listado'!$A$151:$Z$151,0)),0)+IFERROR(INDEX('Hoja de Trabajo para listado'!$AB$155:$BA$1048576,MATCH($A1054,'Hoja de Trabajo para listado'!$AB$155:$AB$1048576,0),MATCH((CUADRO!J$4&amp;$E1054),'Hoja de Trabajo para listado'!$AB$151:$BA$151,0)),0)+IFERROR(INDEX('Hoja de Trabajo para listado'!$BC$155:$CB$1048576,MATCH($A1054,'Hoja de Trabajo para listado'!$BC$155:$BC$1048576,0),MATCH((CUADRO!J$4&amp;$E1054),'Hoja de Trabajo para listado'!$BC$151:$CB$151,0)),0)+IFERROR(INDEX('Hoja de Trabajo para listado'!$DE$153:$DG$274,MATCH($A1054,'Hoja de Trabajo para listado'!$DE$153:$DE$1048576,0),MATCH((CUADRO!J$4&amp;$E1054),'Hoja de Trabajo para listado'!$DE$151:$DG$151,0)),0)+IFERROR(INDEX('Hoja de Trabajo para listado'!$CD$155:$DC$1048576,MATCH($A1054,'Hoja de Trabajo para listado'!$CD$155:$CD$1048576,0),MATCH((CUADRO!J$4&amp;$E1054),'Hoja de Trabajo para listado'!$CD$151:$DC$151,0)),0)</f>
        <v>0</v>
      </c>
      <c r="K1054" s="241">
        <f ca="1">+IFERROR(INDEX('Hoja de Trabajo para listado'!$A$155:$Z$1048576,MATCH($A1054,'Hoja de Trabajo para listado'!$A$155:$A$1048576,0),MATCH((CUADRO!K$4&amp;$E1054),'Hoja de Trabajo para listado'!$A$151:$Z$151,0)),0)+IFERROR(INDEX('Hoja de Trabajo para listado'!$AB$155:$BA$1048576,MATCH($A1054,'Hoja de Trabajo para listado'!$AB$155:$AB$1048576,0),MATCH((CUADRO!K$4&amp;$E1054),'Hoja de Trabajo para listado'!$AB$151:$BA$151,0)),0)+IFERROR(INDEX('Hoja de Trabajo para listado'!$BC$155:$CB$1048576,MATCH($A1054,'Hoja de Trabajo para listado'!$BC$155:$BC$1048576,0),MATCH((CUADRO!K$4&amp;$E1054),'Hoja de Trabajo para listado'!$BC$151:$CB$151,0)),0)+IFERROR(INDEX('Hoja de Trabajo para listado'!$DE$153:$DG$274,MATCH($A1054,'Hoja de Trabajo para listado'!$DE$153:$DE$1048576,0),MATCH((CUADRO!K$4&amp;$E1054),'Hoja de Trabajo para listado'!$DE$151:$DG$151,0)),0)+IFERROR(INDEX('Hoja de Trabajo para listado'!$CD$155:$DC$1048576,MATCH($A1054,'Hoja de Trabajo para listado'!$CD$155:$CD$1048576,0),MATCH((CUADRO!K$4&amp;$E1054),'Hoja de Trabajo para listado'!$CD$151:$DC$151,0)),0)</f>
        <v>0</v>
      </c>
      <c r="L1054" s="241">
        <f ca="1">+IFERROR(INDEX('Hoja de Trabajo para listado'!$A$155:$Z$1048576,MATCH($A1054,'Hoja de Trabajo para listado'!$A$155:$A$1048576,0),MATCH((CUADRO!L$4&amp;$E1054),'Hoja de Trabajo para listado'!$A$151:$Z$151,0)),0)+IFERROR(INDEX('Hoja de Trabajo para listado'!$AB$155:$BA$1048576,MATCH($A1054,'Hoja de Trabajo para listado'!$AB$155:$AB$1048576,0),MATCH((CUADRO!L$4&amp;$E1054),'Hoja de Trabajo para listado'!$AB$151:$BA$151,0)),0)+IFERROR(INDEX('Hoja de Trabajo para listado'!$BC$155:$CB$1048576,MATCH($A1054,'Hoja de Trabajo para listado'!$BC$155:$BC$1048576,0),MATCH((CUADRO!L$4&amp;$E1054),'Hoja de Trabajo para listado'!$BC$151:$CB$151,0)),0)+IFERROR(INDEX('Hoja de Trabajo para listado'!$DE$153:$DG$274,MATCH($A1054,'Hoja de Trabajo para listado'!$DE$153:$DE$1048576,0),MATCH((CUADRO!L$4&amp;$E1054),'Hoja de Trabajo para listado'!$DE$151:$DG$151,0)),0)+IFERROR(INDEX('Hoja de Trabajo para listado'!$CD$155:$DC$1048576,MATCH($A1054,'Hoja de Trabajo para listado'!$CD$155:$CD$1048576,0),MATCH((CUADRO!L$4&amp;$E1054),'Hoja de Trabajo para listado'!$CD$151:$DC$151,0)),0)</f>
        <v>0</v>
      </c>
      <c r="M1054" s="241">
        <f ca="1">+IFERROR(INDEX('Hoja de Trabajo para listado'!$A$155:$Z$1048576,MATCH($A1054,'Hoja de Trabajo para listado'!$A$155:$A$1048576,0),MATCH((CUADRO!M$4&amp;$E1054),'Hoja de Trabajo para listado'!$A$151:$Z$151,0)),0)+IFERROR(INDEX('Hoja de Trabajo para listado'!$AB$155:$BA$1048576,MATCH($A1054,'Hoja de Trabajo para listado'!$AB$155:$AB$1048576,0),MATCH((CUADRO!M$4&amp;$E1054),'Hoja de Trabajo para listado'!$AB$151:$BA$151,0)),0)+IFERROR(INDEX('Hoja de Trabajo para listado'!$BC$155:$CB$1048576,MATCH($A1054,'Hoja de Trabajo para listado'!$BC$155:$BC$1048576,0),MATCH((CUADRO!M$4&amp;$E1054),'Hoja de Trabajo para listado'!$BC$151:$CB$151,0)),0)+IFERROR(INDEX('Hoja de Trabajo para listado'!$DE$153:$DG$274,MATCH($A1054,'Hoja de Trabajo para listado'!$DE$153:$DE$1048576,0),MATCH((CUADRO!M$4&amp;$E1054),'Hoja de Trabajo para listado'!$DE$151:$DG$151,0)),0)+IFERROR(INDEX('Hoja de Trabajo para listado'!$CD$155:$DC$1048576,MATCH($A1054,'Hoja de Trabajo para listado'!$CD$155:$CD$1048576,0),MATCH((CUADRO!M$4&amp;$E1054),'Hoja de Trabajo para listado'!$CD$151:$DC$151,0)),0)</f>
        <v>0</v>
      </c>
      <c r="N1054" s="241">
        <f ca="1">+IFERROR(INDEX('Hoja de Trabajo para listado'!$A$155:$Z$1048576,MATCH($A1054,'Hoja de Trabajo para listado'!$A$155:$A$1048576,0),MATCH((CUADRO!N$4&amp;$E1054),'Hoja de Trabajo para listado'!$A$151:$Z$151,0)),0)+IFERROR(INDEX('Hoja de Trabajo para listado'!$AB$155:$BA$1048576,MATCH($A1054,'Hoja de Trabajo para listado'!$AB$155:$AB$1048576,0),MATCH((CUADRO!N$4&amp;$E1054),'Hoja de Trabajo para listado'!$AB$151:$BA$151,0)),0)+IFERROR(INDEX('Hoja de Trabajo para listado'!$BC$155:$CB$1048576,MATCH($A1054,'Hoja de Trabajo para listado'!$BC$155:$BC$1048576,0),MATCH((CUADRO!N$4&amp;$E1054),'Hoja de Trabajo para listado'!$BC$151:$CB$151,0)),0)+IFERROR(INDEX('Hoja de Trabajo para listado'!$DE$153:$DG$274,MATCH($A1054,'Hoja de Trabajo para listado'!$DE$153:$DE$1048576,0),MATCH((CUADRO!N$4&amp;$E1054),'Hoja de Trabajo para listado'!$DE$151:$DG$151,0)),0)+IFERROR(INDEX('Hoja de Trabajo para listado'!$CD$155:$DC$1048576,MATCH($A1054,'Hoja de Trabajo para listado'!$CD$155:$CD$1048576,0),MATCH((CUADRO!N$4&amp;$E1054),'Hoja de Trabajo para listado'!$CD$151:$DC$151,0)),0)</f>
        <v>0</v>
      </c>
      <c r="O1054" s="241">
        <f ca="1">+IFERROR(INDEX('Hoja de Trabajo para listado'!$A$155:$Z$1048576,MATCH($A1054,'Hoja de Trabajo para listado'!$A$155:$A$1048576,0),MATCH((CUADRO!O$4&amp;$E1054),'Hoja de Trabajo para listado'!$A$151:$Z$151,0)),0)+IFERROR(INDEX('Hoja de Trabajo para listado'!$AB$155:$BA$1048576,MATCH($A1054,'Hoja de Trabajo para listado'!$AB$155:$AB$1048576,0),MATCH((CUADRO!O$4&amp;$E1054),'Hoja de Trabajo para listado'!$AB$151:$BA$151,0)),0)+IFERROR(INDEX('Hoja de Trabajo para listado'!$BC$155:$CB$1048576,MATCH($A1054,'Hoja de Trabajo para listado'!$BC$155:$BC$1048576,0),MATCH((CUADRO!O$4&amp;$E1054),'Hoja de Trabajo para listado'!$BC$151:$CB$151,0)),0)+IFERROR(INDEX('Hoja de Trabajo para listado'!$DE$153:$DG$274,MATCH($A1054,'Hoja de Trabajo para listado'!$DE$153:$DE$1048576,0),MATCH((CUADRO!O$4&amp;$E1054),'Hoja de Trabajo para listado'!$DE$151:$DG$151,0)),0)+IFERROR(INDEX('Hoja de Trabajo para listado'!$CD$155:$DC$1048576,MATCH($A1054,'Hoja de Trabajo para listado'!$CD$155:$CD$1048576,0),MATCH((CUADRO!O$4&amp;$E1054),'Hoja de Trabajo para listado'!$CD$151:$DC$151,0)),0)</f>
        <v>0</v>
      </c>
      <c r="P1054" s="241">
        <f ca="1">+IFERROR(INDEX('Hoja de Trabajo para listado'!$A$155:$Z$1048576,MATCH($A1054,'Hoja de Trabajo para listado'!$A$155:$A$1048576,0),MATCH((CUADRO!P$4&amp;$E1054),'Hoja de Trabajo para listado'!$A$151:$Z$151,0)),0)+IFERROR(INDEX('Hoja de Trabajo para listado'!$AB$155:$BA$1048576,MATCH($A1054,'Hoja de Trabajo para listado'!$AB$155:$AB$1048576,0),MATCH((CUADRO!P$4&amp;$E1054),'Hoja de Trabajo para listado'!$AB$151:$BA$151,0)),0)+IFERROR(INDEX('Hoja de Trabajo para listado'!$BC$155:$CB$1048576,MATCH($A1054,'Hoja de Trabajo para listado'!$BC$155:$BC$1048576,0),MATCH((CUADRO!P$4&amp;$E1054),'Hoja de Trabajo para listado'!$BC$151:$CB$151,0)),0)+IFERROR(INDEX('Hoja de Trabajo para listado'!$DE$153:$DG$274,MATCH($A1054,'Hoja de Trabajo para listado'!$DE$153:$DE$1048576,0),MATCH((CUADRO!P$4&amp;$E1054),'Hoja de Trabajo para listado'!$DE$151:$DG$151,0)),0)+IFERROR(INDEX('Hoja de Trabajo para listado'!$CD$155:$DC$1048576,MATCH($A1054,'Hoja de Trabajo para listado'!$CD$155:$CD$1048576,0),MATCH((CUADRO!P$4&amp;$E1054),'Hoja de Trabajo para listado'!$CD$151:$DC$151,0)),0)</f>
        <v>0</v>
      </c>
      <c r="Q1054" s="241">
        <f ca="1">+IFERROR(INDEX('Hoja de Trabajo para listado'!$A$155:$Z$1048576,MATCH($A1054,'Hoja de Trabajo para listado'!$A$155:$A$1048576,0),MATCH((CUADRO!Q$4&amp;$E1054),'Hoja de Trabajo para listado'!$A$151:$Z$151,0)),0)+IFERROR(INDEX('Hoja de Trabajo para listado'!$AB$155:$BA$1048576,MATCH($A1054,'Hoja de Trabajo para listado'!$AB$155:$AB$1048576,0),MATCH((CUADRO!Q$4&amp;$E1054),'Hoja de Trabajo para listado'!$AB$151:$BA$151,0)),0)+IFERROR(INDEX('Hoja de Trabajo para listado'!$BC$155:$CB$1048576,MATCH($A1054,'Hoja de Trabajo para listado'!$BC$155:$BC$1048576,0),MATCH((CUADRO!Q$4&amp;$E1054),'Hoja de Trabajo para listado'!$BC$151:$CB$151,0)),0)+IFERROR(INDEX('Hoja de Trabajo para listado'!$DE$153:$DG$274,MATCH($A1054,'Hoja de Trabajo para listado'!$DE$153:$DE$1048576,0),MATCH((CUADRO!Q$4&amp;$E1054),'Hoja de Trabajo para listado'!$DE$151:$DG$151,0)),0)+IFERROR(INDEX('Hoja de Trabajo para listado'!$CD$155:$DC$1048576,MATCH($A1054,'Hoja de Trabajo para listado'!$CD$155:$CD$1048576,0),MATCH((CUADRO!Q$4&amp;$E1054),'Hoja de Trabajo para listado'!$CD$151:$DC$151,0)),0)</f>
        <v>0</v>
      </c>
      <c r="R1054" s="241">
        <f t="shared" ca="1" si="32"/>
        <v>0</v>
      </c>
      <c r="S1054" s="247">
        <f ca="1">+R1053+R1054</f>
        <v>0</v>
      </c>
      <c r="T1054" s="241">
        <f ca="1">+S1054</f>
        <v>0</v>
      </c>
      <c r="U1054" s="240">
        <f t="shared" si="33"/>
        <v>2</v>
      </c>
    </row>
    <row r="1055" spans="1:21" customFormat="1" ht="15" hidden="1" customHeight="1">
      <c r="A1055" s="32">
        <v>1805</v>
      </c>
      <c r="B1055" s="381">
        <f>+A1055</f>
        <v>1805</v>
      </c>
      <c r="C1055" s="245" t="str">
        <f>+VLOOKUP(A1055,bd_lista!$A$3:$C$592,3,FALSE)</f>
        <v>Gobierno Autónomo Municipal de Puerto Guayaramerín</v>
      </c>
      <c r="D1055" s="383" t="str">
        <f>+C1055</f>
        <v>Gobierno Autónomo Municipal de Puerto Guayaramerín</v>
      </c>
      <c r="E1055" s="240" t="s">
        <v>683</v>
      </c>
      <c r="F1055" s="241">
        <f ca="1">+IFERROR(INDEX('Hoja de Trabajo para listado'!$A$155:$Z$1048576,MATCH($A1055,'Hoja de Trabajo para listado'!$A$155:$A$1048576,0),MATCH((CUADRO!F$4&amp;$E1055),'Hoja de Trabajo para listado'!$A$151:$Z$151,0)),0)+IFERROR(INDEX('Hoja de Trabajo para listado'!$AB$155:$BA$1048576,MATCH($A1055,'Hoja de Trabajo para listado'!$AB$155:$AB$1048576,0),MATCH((CUADRO!F$4&amp;$E1055),'Hoja de Trabajo para listado'!$AB$151:$BA$151,0)),0)+IFERROR(INDEX('Hoja de Trabajo para listado'!$BC$155:$CB$1048576,MATCH($A1055,'Hoja de Trabajo para listado'!$BC$155:$BC$1048576,0),MATCH((CUADRO!F$4&amp;$E1055),'Hoja de Trabajo para listado'!$BC$151:$CB$151,0)),0)+IFERROR(INDEX('Hoja de Trabajo para listado'!$DE$153:$DG$274,MATCH($A1055,'Hoja de Trabajo para listado'!$DE$153:$DE$1048576,0),MATCH((CUADRO!F$4&amp;$E1055),'Hoja de Trabajo para listado'!$DE$151:$DG$151,0)),0)+IFERROR(INDEX('Hoja de Trabajo para listado'!$CD$155:$DC$1048576,MATCH($A1055,'Hoja de Trabajo para listado'!$CD$155:$CD$1048576,0),MATCH((CUADRO!F$4&amp;$E1055),'Hoja de Trabajo para listado'!$CD$151:$DC$151,0)),0)</f>
        <v>0</v>
      </c>
      <c r="G1055" s="241">
        <f ca="1">+IFERROR(INDEX('Hoja de Trabajo para listado'!$A$155:$Z$1048576,MATCH($A1055,'Hoja de Trabajo para listado'!$A$155:$A$1048576,0),MATCH((CUADRO!G$4&amp;$E1055),'Hoja de Trabajo para listado'!$A$151:$Z$151,0)),0)+IFERROR(INDEX('Hoja de Trabajo para listado'!$AB$155:$BA$1048576,MATCH($A1055,'Hoja de Trabajo para listado'!$AB$155:$AB$1048576,0),MATCH((CUADRO!G$4&amp;$E1055),'Hoja de Trabajo para listado'!$AB$151:$BA$151,0)),0)+IFERROR(INDEX('Hoja de Trabajo para listado'!$BC$155:$CB$1048576,MATCH($A1055,'Hoja de Trabajo para listado'!$BC$155:$BC$1048576,0),MATCH((CUADRO!G$4&amp;$E1055),'Hoja de Trabajo para listado'!$BC$151:$CB$151,0)),0)+IFERROR(INDEX('Hoja de Trabajo para listado'!$DE$153:$DG$274,MATCH($A1055,'Hoja de Trabajo para listado'!$DE$153:$DE$1048576,0),MATCH((CUADRO!G$4&amp;$E1055),'Hoja de Trabajo para listado'!$DE$151:$DG$151,0)),0)+IFERROR(INDEX('Hoja de Trabajo para listado'!$CD$155:$DC$1048576,MATCH($A1055,'Hoja de Trabajo para listado'!$CD$155:$CD$1048576,0),MATCH((CUADRO!G$4&amp;$E1055),'Hoja de Trabajo para listado'!$CD$151:$DC$151,0)),0)</f>
        <v>0</v>
      </c>
      <c r="H1055" s="241">
        <f ca="1">+IFERROR(INDEX('Hoja de Trabajo para listado'!$A$155:$Z$1048576,MATCH($A1055,'Hoja de Trabajo para listado'!$A$155:$A$1048576,0),MATCH((CUADRO!H$4&amp;$E1055),'Hoja de Trabajo para listado'!$A$151:$Z$151,0)),0)+IFERROR(INDEX('Hoja de Trabajo para listado'!$AB$155:$BA$1048576,MATCH($A1055,'Hoja de Trabajo para listado'!$AB$155:$AB$1048576,0),MATCH((CUADRO!H$4&amp;$E1055),'Hoja de Trabajo para listado'!$AB$151:$BA$151,0)),0)+IFERROR(INDEX('Hoja de Trabajo para listado'!$BC$155:$CB$1048576,MATCH($A1055,'Hoja de Trabajo para listado'!$BC$155:$BC$1048576,0),MATCH((CUADRO!H$4&amp;$E1055),'Hoja de Trabajo para listado'!$BC$151:$CB$151,0)),0)+IFERROR(INDEX('Hoja de Trabajo para listado'!$DE$153:$DG$274,MATCH($A1055,'Hoja de Trabajo para listado'!$DE$153:$DE$1048576,0),MATCH((CUADRO!H$4&amp;$E1055),'Hoja de Trabajo para listado'!$DE$151:$DG$151,0)),0)+IFERROR(INDEX('Hoja de Trabajo para listado'!$CD$155:$DC$1048576,MATCH($A1055,'Hoja de Trabajo para listado'!$CD$155:$CD$1048576,0),MATCH((CUADRO!H$4&amp;$E1055),'Hoja de Trabajo para listado'!$CD$151:$DC$151,0)),0)</f>
        <v>0</v>
      </c>
      <c r="I1055" s="241">
        <f ca="1">+IFERROR(INDEX('Hoja de Trabajo para listado'!$A$155:$Z$1048576,MATCH($A1055,'Hoja de Trabajo para listado'!$A$155:$A$1048576,0),MATCH((CUADRO!I$4&amp;$E1055),'Hoja de Trabajo para listado'!$A$151:$Z$151,0)),0)+IFERROR(INDEX('Hoja de Trabajo para listado'!$AB$155:$BA$1048576,MATCH($A1055,'Hoja de Trabajo para listado'!$AB$155:$AB$1048576,0),MATCH((CUADRO!I$4&amp;$E1055),'Hoja de Trabajo para listado'!$AB$151:$BA$151,0)),0)+IFERROR(INDEX('Hoja de Trabajo para listado'!$BC$155:$CB$1048576,MATCH($A1055,'Hoja de Trabajo para listado'!$BC$155:$BC$1048576,0),MATCH((CUADRO!I$4&amp;$E1055),'Hoja de Trabajo para listado'!$BC$151:$CB$151,0)),0)+IFERROR(INDEX('Hoja de Trabajo para listado'!$DE$153:$DG$274,MATCH($A1055,'Hoja de Trabajo para listado'!$DE$153:$DE$1048576,0),MATCH((CUADRO!I$4&amp;$E1055),'Hoja de Trabajo para listado'!$DE$151:$DG$151,0)),0)+IFERROR(INDEX('Hoja de Trabajo para listado'!$CD$155:$DC$1048576,MATCH($A1055,'Hoja de Trabajo para listado'!$CD$155:$CD$1048576,0),MATCH((CUADRO!I$4&amp;$E1055),'Hoja de Trabajo para listado'!$CD$151:$DC$151,0)),0)</f>
        <v>0</v>
      </c>
      <c r="J1055" s="241">
        <f ca="1">+IFERROR(INDEX('Hoja de Trabajo para listado'!$A$155:$Z$1048576,MATCH($A1055,'Hoja de Trabajo para listado'!$A$155:$A$1048576,0),MATCH((CUADRO!J$4&amp;$E1055),'Hoja de Trabajo para listado'!$A$151:$Z$151,0)),0)+IFERROR(INDEX('Hoja de Trabajo para listado'!$AB$155:$BA$1048576,MATCH($A1055,'Hoja de Trabajo para listado'!$AB$155:$AB$1048576,0),MATCH((CUADRO!J$4&amp;$E1055),'Hoja de Trabajo para listado'!$AB$151:$BA$151,0)),0)+IFERROR(INDEX('Hoja de Trabajo para listado'!$BC$155:$CB$1048576,MATCH($A1055,'Hoja de Trabajo para listado'!$BC$155:$BC$1048576,0),MATCH((CUADRO!J$4&amp;$E1055),'Hoja de Trabajo para listado'!$BC$151:$CB$151,0)),0)+IFERROR(INDEX('Hoja de Trabajo para listado'!$DE$153:$DG$274,MATCH($A1055,'Hoja de Trabajo para listado'!$DE$153:$DE$1048576,0),MATCH((CUADRO!J$4&amp;$E1055),'Hoja de Trabajo para listado'!$DE$151:$DG$151,0)),0)+IFERROR(INDEX('Hoja de Trabajo para listado'!$CD$155:$DC$1048576,MATCH($A1055,'Hoja de Trabajo para listado'!$CD$155:$CD$1048576,0),MATCH((CUADRO!J$4&amp;$E1055),'Hoja de Trabajo para listado'!$CD$151:$DC$151,0)),0)</f>
        <v>0</v>
      </c>
      <c r="K1055" s="241">
        <f ca="1">+IFERROR(INDEX('Hoja de Trabajo para listado'!$A$155:$Z$1048576,MATCH($A1055,'Hoja de Trabajo para listado'!$A$155:$A$1048576,0),MATCH((CUADRO!K$4&amp;$E1055),'Hoja de Trabajo para listado'!$A$151:$Z$151,0)),0)+IFERROR(INDEX('Hoja de Trabajo para listado'!$AB$155:$BA$1048576,MATCH($A1055,'Hoja de Trabajo para listado'!$AB$155:$AB$1048576,0),MATCH((CUADRO!K$4&amp;$E1055),'Hoja de Trabajo para listado'!$AB$151:$BA$151,0)),0)+IFERROR(INDEX('Hoja de Trabajo para listado'!$BC$155:$CB$1048576,MATCH($A1055,'Hoja de Trabajo para listado'!$BC$155:$BC$1048576,0),MATCH((CUADRO!K$4&amp;$E1055),'Hoja de Trabajo para listado'!$BC$151:$CB$151,0)),0)+IFERROR(INDEX('Hoja de Trabajo para listado'!$DE$153:$DG$274,MATCH($A1055,'Hoja de Trabajo para listado'!$DE$153:$DE$1048576,0),MATCH((CUADRO!K$4&amp;$E1055),'Hoja de Trabajo para listado'!$DE$151:$DG$151,0)),0)+IFERROR(INDEX('Hoja de Trabajo para listado'!$CD$155:$DC$1048576,MATCH($A1055,'Hoja de Trabajo para listado'!$CD$155:$CD$1048576,0),MATCH((CUADRO!K$4&amp;$E1055),'Hoja de Trabajo para listado'!$CD$151:$DC$151,0)),0)</f>
        <v>0</v>
      </c>
      <c r="L1055" s="241">
        <f ca="1">+IFERROR(INDEX('Hoja de Trabajo para listado'!$A$155:$Z$1048576,MATCH($A1055,'Hoja de Trabajo para listado'!$A$155:$A$1048576,0),MATCH((CUADRO!L$4&amp;$E1055),'Hoja de Trabajo para listado'!$A$151:$Z$151,0)),0)+IFERROR(INDEX('Hoja de Trabajo para listado'!$AB$155:$BA$1048576,MATCH($A1055,'Hoja de Trabajo para listado'!$AB$155:$AB$1048576,0),MATCH((CUADRO!L$4&amp;$E1055),'Hoja de Trabajo para listado'!$AB$151:$BA$151,0)),0)+IFERROR(INDEX('Hoja de Trabajo para listado'!$BC$155:$CB$1048576,MATCH($A1055,'Hoja de Trabajo para listado'!$BC$155:$BC$1048576,0),MATCH((CUADRO!L$4&amp;$E1055),'Hoja de Trabajo para listado'!$BC$151:$CB$151,0)),0)+IFERROR(INDEX('Hoja de Trabajo para listado'!$DE$153:$DG$274,MATCH($A1055,'Hoja de Trabajo para listado'!$DE$153:$DE$1048576,0),MATCH((CUADRO!L$4&amp;$E1055),'Hoja de Trabajo para listado'!$DE$151:$DG$151,0)),0)+IFERROR(INDEX('Hoja de Trabajo para listado'!$CD$155:$DC$1048576,MATCH($A1055,'Hoja de Trabajo para listado'!$CD$155:$CD$1048576,0),MATCH((CUADRO!L$4&amp;$E1055),'Hoja de Trabajo para listado'!$CD$151:$DC$151,0)),0)</f>
        <v>0</v>
      </c>
      <c r="M1055" s="241">
        <f ca="1">+IFERROR(INDEX('Hoja de Trabajo para listado'!$A$155:$Z$1048576,MATCH($A1055,'Hoja de Trabajo para listado'!$A$155:$A$1048576,0),MATCH((CUADRO!M$4&amp;$E1055),'Hoja de Trabajo para listado'!$A$151:$Z$151,0)),0)+IFERROR(INDEX('Hoja de Trabajo para listado'!$AB$155:$BA$1048576,MATCH($A1055,'Hoja de Trabajo para listado'!$AB$155:$AB$1048576,0),MATCH((CUADRO!M$4&amp;$E1055),'Hoja de Trabajo para listado'!$AB$151:$BA$151,0)),0)+IFERROR(INDEX('Hoja de Trabajo para listado'!$BC$155:$CB$1048576,MATCH($A1055,'Hoja de Trabajo para listado'!$BC$155:$BC$1048576,0),MATCH((CUADRO!M$4&amp;$E1055),'Hoja de Trabajo para listado'!$BC$151:$CB$151,0)),0)+IFERROR(INDEX('Hoja de Trabajo para listado'!$DE$153:$DG$274,MATCH($A1055,'Hoja de Trabajo para listado'!$DE$153:$DE$1048576,0),MATCH((CUADRO!M$4&amp;$E1055),'Hoja de Trabajo para listado'!$DE$151:$DG$151,0)),0)+IFERROR(INDEX('Hoja de Trabajo para listado'!$CD$155:$DC$1048576,MATCH($A1055,'Hoja de Trabajo para listado'!$CD$155:$CD$1048576,0),MATCH((CUADRO!M$4&amp;$E1055),'Hoja de Trabajo para listado'!$CD$151:$DC$151,0)),0)</f>
        <v>0</v>
      </c>
      <c r="N1055" s="241">
        <f ca="1">+IFERROR(INDEX('Hoja de Trabajo para listado'!$A$155:$Z$1048576,MATCH($A1055,'Hoja de Trabajo para listado'!$A$155:$A$1048576,0),MATCH((CUADRO!N$4&amp;$E1055),'Hoja de Trabajo para listado'!$A$151:$Z$151,0)),0)+IFERROR(INDEX('Hoja de Trabajo para listado'!$AB$155:$BA$1048576,MATCH($A1055,'Hoja de Trabajo para listado'!$AB$155:$AB$1048576,0),MATCH((CUADRO!N$4&amp;$E1055),'Hoja de Trabajo para listado'!$AB$151:$BA$151,0)),0)+IFERROR(INDEX('Hoja de Trabajo para listado'!$BC$155:$CB$1048576,MATCH($A1055,'Hoja de Trabajo para listado'!$BC$155:$BC$1048576,0),MATCH((CUADRO!N$4&amp;$E1055),'Hoja de Trabajo para listado'!$BC$151:$CB$151,0)),0)+IFERROR(INDEX('Hoja de Trabajo para listado'!$DE$153:$DG$274,MATCH($A1055,'Hoja de Trabajo para listado'!$DE$153:$DE$1048576,0),MATCH((CUADRO!N$4&amp;$E1055),'Hoja de Trabajo para listado'!$DE$151:$DG$151,0)),0)+IFERROR(INDEX('Hoja de Trabajo para listado'!$CD$155:$DC$1048576,MATCH($A1055,'Hoja de Trabajo para listado'!$CD$155:$CD$1048576,0),MATCH((CUADRO!N$4&amp;$E1055),'Hoja de Trabajo para listado'!$CD$151:$DC$151,0)),0)</f>
        <v>0</v>
      </c>
      <c r="O1055" s="241">
        <f ca="1">+IFERROR(INDEX('Hoja de Trabajo para listado'!$A$155:$Z$1048576,MATCH($A1055,'Hoja de Trabajo para listado'!$A$155:$A$1048576,0),MATCH((CUADRO!O$4&amp;$E1055),'Hoja de Trabajo para listado'!$A$151:$Z$151,0)),0)+IFERROR(INDEX('Hoja de Trabajo para listado'!$AB$155:$BA$1048576,MATCH($A1055,'Hoja de Trabajo para listado'!$AB$155:$AB$1048576,0),MATCH((CUADRO!O$4&amp;$E1055),'Hoja de Trabajo para listado'!$AB$151:$BA$151,0)),0)+IFERROR(INDEX('Hoja de Trabajo para listado'!$BC$155:$CB$1048576,MATCH($A1055,'Hoja de Trabajo para listado'!$BC$155:$BC$1048576,0),MATCH((CUADRO!O$4&amp;$E1055),'Hoja de Trabajo para listado'!$BC$151:$CB$151,0)),0)+IFERROR(INDEX('Hoja de Trabajo para listado'!$DE$153:$DG$274,MATCH($A1055,'Hoja de Trabajo para listado'!$DE$153:$DE$1048576,0),MATCH((CUADRO!O$4&amp;$E1055),'Hoja de Trabajo para listado'!$DE$151:$DG$151,0)),0)+IFERROR(INDEX('Hoja de Trabajo para listado'!$CD$155:$DC$1048576,MATCH($A1055,'Hoja de Trabajo para listado'!$CD$155:$CD$1048576,0),MATCH((CUADRO!O$4&amp;$E1055),'Hoja de Trabajo para listado'!$CD$151:$DC$151,0)),0)</f>
        <v>0</v>
      </c>
      <c r="P1055" s="241">
        <f ca="1">+IFERROR(INDEX('Hoja de Trabajo para listado'!$A$155:$Z$1048576,MATCH($A1055,'Hoja de Trabajo para listado'!$A$155:$A$1048576,0),MATCH((CUADRO!P$4&amp;$E1055),'Hoja de Trabajo para listado'!$A$151:$Z$151,0)),0)+IFERROR(INDEX('Hoja de Trabajo para listado'!$AB$155:$BA$1048576,MATCH($A1055,'Hoja de Trabajo para listado'!$AB$155:$AB$1048576,0),MATCH((CUADRO!P$4&amp;$E1055),'Hoja de Trabajo para listado'!$AB$151:$BA$151,0)),0)+IFERROR(INDEX('Hoja de Trabajo para listado'!$BC$155:$CB$1048576,MATCH($A1055,'Hoja de Trabajo para listado'!$BC$155:$BC$1048576,0),MATCH((CUADRO!P$4&amp;$E1055),'Hoja de Trabajo para listado'!$BC$151:$CB$151,0)),0)+IFERROR(INDEX('Hoja de Trabajo para listado'!$DE$153:$DG$274,MATCH($A1055,'Hoja de Trabajo para listado'!$DE$153:$DE$1048576,0),MATCH((CUADRO!P$4&amp;$E1055),'Hoja de Trabajo para listado'!$DE$151:$DG$151,0)),0)+IFERROR(INDEX('Hoja de Trabajo para listado'!$CD$155:$DC$1048576,MATCH($A1055,'Hoja de Trabajo para listado'!$CD$155:$CD$1048576,0),MATCH((CUADRO!P$4&amp;$E1055),'Hoja de Trabajo para listado'!$CD$151:$DC$151,0)),0)</f>
        <v>0</v>
      </c>
      <c r="Q1055" s="241">
        <f ca="1">+IFERROR(INDEX('Hoja de Trabajo para listado'!$A$155:$Z$1048576,MATCH($A1055,'Hoja de Trabajo para listado'!$A$155:$A$1048576,0),MATCH((CUADRO!Q$4&amp;$E1055),'Hoja de Trabajo para listado'!$A$151:$Z$151,0)),0)+IFERROR(INDEX('Hoja de Trabajo para listado'!$AB$155:$BA$1048576,MATCH($A1055,'Hoja de Trabajo para listado'!$AB$155:$AB$1048576,0),MATCH((CUADRO!Q$4&amp;$E1055),'Hoja de Trabajo para listado'!$AB$151:$BA$151,0)),0)+IFERROR(INDEX('Hoja de Trabajo para listado'!$BC$155:$CB$1048576,MATCH($A1055,'Hoja de Trabajo para listado'!$BC$155:$BC$1048576,0),MATCH((CUADRO!Q$4&amp;$E1055),'Hoja de Trabajo para listado'!$BC$151:$CB$151,0)),0)+IFERROR(INDEX('Hoja de Trabajo para listado'!$DE$153:$DG$274,MATCH($A1055,'Hoja de Trabajo para listado'!$DE$153:$DE$1048576,0),MATCH((CUADRO!Q$4&amp;$E1055),'Hoja de Trabajo para listado'!$DE$151:$DG$151,0)),0)+IFERROR(INDEX('Hoja de Trabajo para listado'!$CD$155:$DC$1048576,MATCH($A1055,'Hoja de Trabajo para listado'!$CD$155:$CD$1048576,0),MATCH((CUADRO!Q$4&amp;$E1055),'Hoja de Trabajo para listado'!$CD$151:$DC$151,0)),0)</f>
        <v>0</v>
      </c>
      <c r="R1055" s="241">
        <f t="shared" ca="1" si="32"/>
        <v>0</v>
      </c>
      <c r="S1055" s="247"/>
      <c r="T1055" s="241">
        <f ca="1">+T1056</f>
        <v>0</v>
      </c>
      <c r="U1055" s="240">
        <f t="shared" si="33"/>
        <v>1</v>
      </c>
    </row>
    <row r="1056" spans="1:21" customFormat="1" ht="15" hidden="1" customHeight="1">
      <c r="A1056" s="32">
        <v>1805</v>
      </c>
      <c r="B1056" s="382"/>
      <c r="C1056" s="245" t="str">
        <f>+VLOOKUP(A1056,bd_lista!$A$3:$C$592,3,FALSE)</f>
        <v>Gobierno Autónomo Municipal de Puerto Guayaramerín</v>
      </c>
      <c r="D1056" s="384"/>
      <c r="E1056" s="242" t="s">
        <v>684</v>
      </c>
      <c r="F1056" s="241">
        <f ca="1">+IFERROR(INDEX('Hoja de Trabajo para listado'!$A$155:$Z$1048576,MATCH($A1056,'Hoja de Trabajo para listado'!$A$155:$A$1048576,0),MATCH((CUADRO!F$4&amp;$E1056),'Hoja de Trabajo para listado'!$A$151:$Z$151,0)),0)+IFERROR(INDEX('Hoja de Trabajo para listado'!$AB$155:$BA$1048576,MATCH($A1056,'Hoja de Trabajo para listado'!$AB$155:$AB$1048576,0),MATCH((CUADRO!F$4&amp;$E1056),'Hoja de Trabajo para listado'!$AB$151:$BA$151,0)),0)+IFERROR(INDEX('Hoja de Trabajo para listado'!$BC$155:$CB$1048576,MATCH($A1056,'Hoja de Trabajo para listado'!$BC$155:$BC$1048576,0),MATCH((CUADRO!F$4&amp;$E1056),'Hoja de Trabajo para listado'!$BC$151:$CB$151,0)),0)+IFERROR(INDEX('Hoja de Trabajo para listado'!$DE$153:$DG$274,MATCH($A1056,'Hoja de Trabajo para listado'!$DE$153:$DE$1048576,0),MATCH((CUADRO!F$4&amp;$E1056),'Hoja de Trabajo para listado'!$DE$151:$DG$151,0)),0)+IFERROR(INDEX('Hoja de Trabajo para listado'!$CD$155:$DC$1048576,MATCH($A1056,'Hoja de Trabajo para listado'!$CD$155:$CD$1048576,0),MATCH((CUADRO!F$4&amp;$E1056),'Hoja de Trabajo para listado'!$CD$151:$DC$151,0)),0)</f>
        <v>0</v>
      </c>
      <c r="G1056" s="241">
        <f ca="1">+IFERROR(INDEX('Hoja de Trabajo para listado'!$A$155:$Z$1048576,MATCH($A1056,'Hoja de Trabajo para listado'!$A$155:$A$1048576,0),MATCH((CUADRO!G$4&amp;$E1056),'Hoja de Trabajo para listado'!$A$151:$Z$151,0)),0)+IFERROR(INDEX('Hoja de Trabajo para listado'!$AB$155:$BA$1048576,MATCH($A1056,'Hoja de Trabajo para listado'!$AB$155:$AB$1048576,0),MATCH((CUADRO!G$4&amp;$E1056),'Hoja de Trabajo para listado'!$AB$151:$BA$151,0)),0)+IFERROR(INDEX('Hoja de Trabajo para listado'!$BC$155:$CB$1048576,MATCH($A1056,'Hoja de Trabajo para listado'!$BC$155:$BC$1048576,0),MATCH((CUADRO!G$4&amp;$E1056),'Hoja de Trabajo para listado'!$BC$151:$CB$151,0)),0)+IFERROR(INDEX('Hoja de Trabajo para listado'!$DE$153:$DG$274,MATCH($A1056,'Hoja de Trabajo para listado'!$DE$153:$DE$1048576,0),MATCH((CUADRO!G$4&amp;$E1056),'Hoja de Trabajo para listado'!$DE$151:$DG$151,0)),0)+IFERROR(INDEX('Hoja de Trabajo para listado'!$CD$155:$DC$1048576,MATCH($A1056,'Hoja de Trabajo para listado'!$CD$155:$CD$1048576,0),MATCH((CUADRO!G$4&amp;$E1056),'Hoja de Trabajo para listado'!$CD$151:$DC$151,0)),0)</f>
        <v>0</v>
      </c>
      <c r="H1056" s="241">
        <f ca="1">+IFERROR(INDEX('Hoja de Trabajo para listado'!$A$155:$Z$1048576,MATCH($A1056,'Hoja de Trabajo para listado'!$A$155:$A$1048576,0),MATCH((CUADRO!H$4&amp;$E1056),'Hoja de Trabajo para listado'!$A$151:$Z$151,0)),0)+IFERROR(INDEX('Hoja de Trabajo para listado'!$AB$155:$BA$1048576,MATCH($A1056,'Hoja de Trabajo para listado'!$AB$155:$AB$1048576,0),MATCH((CUADRO!H$4&amp;$E1056),'Hoja de Trabajo para listado'!$AB$151:$BA$151,0)),0)+IFERROR(INDEX('Hoja de Trabajo para listado'!$BC$155:$CB$1048576,MATCH($A1056,'Hoja de Trabajo para listado'!$BC$155:$BC$1048576,0),MATCH((CUADRO!H$4&amp;$E1056),'Hoja de Trabajo para listado'!$BC$151:$CB$151,0)),0)+IFERROR(INDEX('Hoja de Trabajo para listado'!$DE$153:$DG$274,MATCH($A1056,'Hoja de Trabajo para listado'!$DE$153:$DE$1048576,0),MATCH((CUADRO!H$4&amp;$E1056),'Hoja de Trabajo para listado'!$DE$151:$DG$151,0)),0)+IFERROR(INDEX('Hoja de Trabajo para listado'!$CD$155:$DC$1048576,MATCH($A1056,'Hoja de Trabajo para listado'!$CD$155:$CD$1048576,0),MATCH((CUADRO!H$4&amp;$E1056),'Hoja de Trabajo para listado'!$CD$151:$DC$151,0)),0)</f>
        <v>0</v>
      </c>
      <c r="I1056" s="241">
        <f ca="1">+IFERROR(INDEX('Hoja de Trabajo para listado'!$A$155:$Z$1048576,MATCH($A1056,'Hoja de Trabajo para listado'!$A$155:$A$1048576,0),MATCH((CUADRO!I$4&amp;$E1056),'Hoja de Trabajo para listado'!$A$151:$Z$151,0)),0)+IFERROR(INDEX('Hoja de Trabajo para listado'!$AB$155:$BA$1048576,MATCH($A1056,'Hoja de Trabajo para listado'!$AB$155:$AB$1048576,0),MATCH((CUADRO!I$4&amp;$E1056),'Hoja de Trabajo para listado'!$AB$151:$BA$151,0)),0)+IFERROR(INDEX('Hoja de Trabajo para listado'!$BC$155:$CB$1048576,MATCH($A1056,'Hoja de Trabajo para listado'!$BC$155:$BC$1048576,0),MATCH((CUADRO!I$4&amp;$E1056),'Hoja de Trabajo para listado'!$BC$151:$CB$151,0)),0)+IFERROR(INDEX('Hoja de Trabajo para listado'!$DE$153:$DG$274,MATCH($A1056,'Hoja de Trabajo para listado'!$DE$153:$DE$1048576,0),MATCH((CUADRO!I$4&amp;$E1056),'Hoja de Trabajo para listado'!$DE$151:$DG$151,0)),0)+IFERROR(INDEX('Hoja de Trabajo para listado'!$CD$155:$DC$1048576,MATCH($A1056,'Hoja de Trabajo para listado'!$CD$155:$CD$1048576,0),MATCH((CUADRO!I$4&amp;$E1056),'Hoja de Trabajo para listado'!$CD$151:$DC$151,0)),0)</f>
        <v>0</v>
      </c>
      <c r="J1056" s="241">
        <f ca="1">+IFERROR(INDEX('Hoja de Trabajo para listado'!$A$155:$Z$1048576,MATCH($A1056,'Hoja de Trabajo para listado'!$A$155:$A$1048576,0),MATCH((CUADRO!J$4&amp;$E1056),'Hoja de Trabajo para listado'!$A$151:$Z$151,0)),0)+IFERROR(INDEX('Hoja de Trabajo para listado'!$AB$155:$BA$1048576,MATCH($A1056,'Hoja de Trabajo para listado'!$AB$155:$AB$1048576,0),MATCH((CUADRO!J$4&amp;$E1056),'Hoja de Trabajo para listado'!$AB$151:$BA$151,0)),0)+IFERROR(INDEX('Hoja de Trabajo para listado'!$BC$155:$CB$1048576,MATCH($A1056,'Hoja de Trabajo para listado'!$BC$155:$BC$1048576,0),MATCH((CUADRO!J$4&amp;$E1056),'Hoja de Trabajo para listado'!$BC$151:$CB$151,0)),0)+IFERROR(INDEX('Hoja de Trabajo para listado'!$DE$153:$DG$274,MATCH($A1056,'Hoja de Trabajo para listado'!$DE$153:$DE$1048576,0),MATCH((CUADRO!J$4&amp;$E1056),'Hoja de Trabajo para listado'!$DE$151:$DG$151,0)),0)+IFERROR(INDEX('Hoja de Trabajo para listado'!$CD$155:$DC$1048576,MATCH($A1056,'Hoja de Trabajo para listado'!$CD$155:$CD$1048576,0),MATCH((CUADRO!J$4&amp;$E1056),'Hoja de Trabajo para listado'!$CD$151:$DC$151,0)),0)</f>
        <v>0</v>
      </c>
      <c r="K1056" s="241">
        <f ca="1">+IFERROR(INDEX('Hoja de Trabajo para listado'!$A$155:$Z$1048576,MATCH($A1056,'Hoja de Trabajo para listado'!$A$155:$A$1048576,0),MATCH((CUADRO!K$4&amp;$E1056),'Hoja de Trabajo para listado'!$A$151:$Z$151,0)),0)+IFERROR(INDEX('Hoja de Trabajo para listado'!$AB$155:$BA$1048576,MATCH($A1056,'Hoja de Trabajo para listado'!$AB$155:$AB$1048576,0),MATCH((CUADRO!K$4&amp;$E1056),'Hoja de Trabajo para listado'!$AB$151:$BA$151,0)),0)+IFERROR(INDEX('Hoja de Trabajo para listado'!$BC$155:$CB$1048576,MATCH($A1056,'Hoja de Trabajo para listado'!$BC$155:$BC$1048576,0),MATCH((CUADRO!K$4&amp;$E1056),'Hoja de Trabajo para listado'!$BC$151:$CB$151,0)),0)+IFERROR(INDEX('Hoja de Trabajo para listado'!$DE$153:$DG$274,MATCH($A1056,'Hoja de Trabajo para listado'!$DE$153:$DE$1048576,0),MATCH((CUADRO!K$4&amp;$E1056),'Hoja de Trabajo para listado'!$DE$151:$DG$151,0)),0)+IFERROR(INDEX('Hoja de Trabajo para listado'!$CD$155:$DC$1048576,MATCH($A1056,'Hoja de Trabajo para listado'!$CD$155:$CD$1048576,0),MATCH((CUADRO!K$4&amp;$E1056),'Hoja de Trabajo para listado'!$CD$151:$DC$151,0)),0)</f>
        <v>0</v>
      </c>
      <c r="L1056" s="241">
        <f ca="1">+IFERROR(INDEX('Hoja de Trabajo para listado'!$A$155:$Z$1048576,MATCH($A1056,'Hoja de Trabajo para listado'!$A$155:$A$1048576,0),MATCH((CUADRO!L$4&amp;$E1056),'Hoja de Trabajo para listado'!$A$151:$Z$151,0)),0)+IFERROR(INDEX('Hoja de Trabajo para listado'!$AB$155:$BA$1048576,MATCH($A1056,'Hoja de Trabajo para listado'!$AB$155:$AB$1048576,0),MATCH((CUADRO!L$4&amp;$E1056),'Hoja de Trabajo para listado'!$AB$151:$BA$151,0)),0)+IFERROR(INDEX('Hoja de Trabajo para listado'!$BC$155:$CB$1048576,MATCH($A1056,'Hoja de Trabajo para listado'!$BC$155:$BC$1048576,0),MATCH((CUADRO!L$4&amp;$E1056),'Hoja de Trabajo para listado'!$BC$151:$CB$151,0)),0)+IFERROR(INDEX('Hoja de Trabajo para listado'!$DE$153:$DG$274,MATCH($A1056,'Hoja de Trabajo para listado'!$DE$153:$DE$1048576,0),MATCH((CUADRO!L$4&amp;$E1056),'Hoja de Trabajo para listado'!$DE$151:$DG$151,0)),0)+IFERROR(INDEX('Hoja de Trabajo para listado'!$CD$155:$DC$1048576,MATCH($A1056,'Hoja de Trabajo para listado'!$CD$155:$CD$1048576,0),MATCH((CUADRO!L$4&amp;$E1056),'Hoja de Trabajo para listado'!$CD$151:$DC$151,0)),0)</f>
        <v>0</v>
      </c>
      <c r="M1056" s="241">
        <f ca="1">+IFERROR(INDEX('Hoja de Trabajo para listado'!$A$155:$Z$1048576,MATCH($A1056,'Hoja de Trabajo para listado'!$A$155:$A$1048576,0),MATCH((CUADRO!M$4&amp;$E1056),'Hoja de Trabajo para listado'!$A$151:$Z$151,0)),0)+IFERROR(INDEX('Hoja de Trabajo para listado'!$AB$155:$BA$1048576,MATCH($A1056,'Hoja de Trabajo para listado'!$AB$155:$AB$1048576,0),MATCH((CUADRO!M$4&amp;$E1056),'Hoja de Trabajo para listado'!$AB$151:$BA$151,0)),0)+IFERROR(INDEX('Hoja de Trabajo para listado'!$BC$155:$CB$1048576,MATCH($A1056,'Hoja de Trabajo para listado'!$BC$155:$BC$1048576,0),MATCH((CUADRO!M$4&amp;$E1056),'Hoja de Trabajo para listado'!$BC$151:$CB$151,0)),0)+IFERROR(INDEX('Hoja de Trabajo para listado'!$DE$153:$DG$274,MATCH($A1056,'Hoja de Trabajo para listado'!$DE$153:$DE$1048576,0),MATCH((CUADRO!M$4&amp;$E1056),'Hoja de Trabajo para listado'!$DE$151:$DG$151,0)),0)+IFERROR(INDEX('Hoja de Trabajo para listado'!$CD$155:$DC$1048576,MATCH($A1056,'Hoja de Trabajo para listado'!$CD$155:$CD$1048576,0),MATCH((CUADRO!M$4&amp;$E1056),'Hoja de Trabajo para listado'!$CD$151:$DC$151,0)),0)</f>
        <v>0</v>
      </c>
      <c r="N1056" s="241">
        <f ca="1">+IFERROR(INDEX('Hoja de Trabajo para listado'!$A$155:$Z$1048576,MATCH($A1056,'Hoja de Trabajo para listado'!$A$155:$A$1048576,0),MATCH((CUADRO!N$4&amp;$E1056),'Hoja de Trabajo para listado'!$A$151:$Z$151,0)),0)+IFERROR(INDEX('Hoja de Trabajo para listado'!$AB$155:$BA$1048576,MATCH($A1056,'Hoja de Trabajo para listado'!$AB$155:$AB$1048576,0),MATCH((CUADRO!N$4&amp;$E1056),'Hoja de Trabajo para listado'!$AB$151:$BA$151,0)),0)+IFERROR(INDEX('Hoja de Trabajo para listado'!$BC$155:$CB$1048576,MATCH($A1056,'Hoja de Trabajo para listado'!$BC$155:$BC$1048576,0),MATCH((CUADRO!N$4&amp;$E1056),'Hoja de Trabajo para listado'!$BC$151:$CB$151,0)),0)+IFERROR(INDEX('Hoja de Trabajo para listado'!$DE$153:$DG$274,MATCH($A1056,'Hoja de Trabajo para listado'!$DE$153:$DE$1048576,0),MATCH((CUADRO!N$4&amp;$E1056),'Hoja de Trabajo para listado'!$DE$151:$DG$151,0)),0)+IFERROR(INDEX('Hoja de Trabajo para listado'!$CD$155:$DC$1048576,MATCH($A1056,'Hoja de Trabajo para listado'!$CD$155:$CD$1048576,0),MATCH((CUADRO!N$4&amp;$E1056),'Hoja de Trabajo para listado'!$CD$151:$DC$151,0)),0)</f>
        <v>0</v>
      </c>
      <c r="O1056" s="241">
        <f ca="1">+IFERROR(INDEX('Hoja de Trabajo para listado'!$A$155:$Z$1048576,MATCH($A1056,'Hoja de Trabajo para listado'!$A$155:$A$1048576,0),MATCH((CUADRO!O$4&amp;$E1056),'Hoja de Trabajo para listado'!$A$151:$Z$151,0)),0)+IFERROR(INDEX('Hoja de Trabajo para listado'!$AB$155:$BA$1048576,MATCH($A1056,'Hoja de Trabajo para listado'!$AB$155:$AB$1048576,0),MATCH((CUADRO!O$4&amp;$E1056),'Hoja de Trabajo para listado'!$AB$151:$BA$151,0)),0)+IFERROR(INDEX('Hoja de Trabajo para listado'!$BC$155:$CB$1048576,MATCH($A1056,'Hoja de Trabajo para listado'!$BC$155:$BC$1048576,0),MATCH((CUADRO!O$4&amp;$E1056),'Hoja de Trabajo para listado'!$BC$151:$CB$151,0)),0)+IFERROR(INDEX('Hoja de Trabajo para listado'!$DE$153:$DG$274,MATCH($A1056,'Hoja de Trabajo para listado'!$DE$153:$DE$1048576,0),MATCH((CUADRO!O$4&amp;$E1056),'Hoja de Trabajo para listado'!$DE$151:$DG$151,0)),0)+IFERROR(INDEX('Hoja de Trabajo para listado'!$CD$155:$DC$1048576,MATCH($A1056,'Hoja de Trabajo para listado'!$CD$155:$CD$1048576,0),MATCH((CUADRO!O$4&amp;$E1056),'Hoja de Trabajo para listado'!$CD$151:$DC$151,0)),0)</f>
        <v>0</v>
      </c>
      <c r="P1056" s="241">
        <f ca="1">+IFERROR(INDEX('Hoja de Trabajo para listado'!$A$155:$Z$1048576,MATCH($A1056,'Hoja de Trabajo para listado'!$A$155:$A$1048576,0),MATCH((CUADRO!P$4&amp;$E1056),'Hoja de Trabajo para listado'!$A$151:$Z$151,0)),0)+IFERROR(INDEX('Hoja de Trabajo para listado'!$AB$155:$BA$1048576,MATCH($A1056,'Hoja de Trabajo para listado'!$AB$155:$AB$1048576,0),MATCH((CUADRO!P$4&amp;$E1056),'Hoja de Trabajo para listado'!$AB$151:$BA$151,0)),0)+IFERROR(INDEX('Hoja de Trabajo para listado'!$BC$155:$CB$1048576,MATCH($A1056,'Hoja de Trabajo para listado'!$BC$155:$BC$1048576,0),MATCH((CUADRO!P$4&amp;$E1056),'Hoja de Trabajo para listado'!$BC$151:$CB$151,0)),0)+IFERROR(INDEX('Hoja de Trabajo para listado'!$DE$153:$DG$274,MATCH($A1056,'Hoja de Trabajo para listado'!$DE$153:$DE$1048576,0),MATCH((CUADRO!P$4&amp;$E1056),'Hoja de Trabajo para listado'!$DE$151:$DG$151,0)),0)+IFERROR(INDEX('Hoja de Trabajo para listado'!$CD$155:$DC$1048576,MATCH($A1056,'Hoja de Trabajo para listado'!$CD$155:$CD$1048576,0),MATCH((CUADRO!P$4&amp;$E1056),'Hoja de Trabajo para listado'!$CD$151:$DC$151,0)),0)</f>
        <v>0</v>
      </c>
      <c r="Q1056" s="241">
        <f ca="1">+IFERROR(INDEX('Hoja de Trabajo para listado'!$A$155:$Z$1048576,MATCH($A1056,'Hoja de Trabajo para listado'!$A$155:$A$1048576,0),MATCH((CUADRO!Q$4&amp;$E1056),'Hoja de Trabajo para listado'!$A$151:$Z$151,0)),0)+IFERROR(INDEX('Hoja de Trabajo para listado'!$AB$155:$BA$1048576,MATCH($A1056,'Hoja de Trabajo para listado'!$AB$155:$AB$1048576,0),MATCH((CUADRO!Q$4&amp;$E1056),'Hoja de Trabajo para listado'!$AB$151:$BA$151,0)),0)+IFERROR(INDEX('Hoja de Trabajo para listado'!$BC$155:$CB$1048576,MATCH($A1056,'Hoja de Trabajo para listado'!$BC$155:$BC$1048576,0),MATCH((CUADRO!Q$4&amp;$E1056),'Hoja de Trabajo para listado'!$BC$151:$CB$151,0)),0)+IFERROR(INDEX('Hoja de Trabajo para listado'!$DE$153:$DG$274,MATCH($A1056,'Hoja de Trabajo para listado'!$DE$153:$DE$1048576,0),MATCH((CUADRO!Q$4&amp;$E1056),'Hoja de Trabajo para listado'!$DE$151:$DG$151,0)),0)+IFERROR(INDEX('Hoja de Trabajo para listado'!$CD$155:$DC$1048576,MATCH($A1056,'Hoja de Trabajo para listado'!$CD$155:$CD$1048576,0),MATCH((CUADRO!Q$4&amp;$E1056),'Hoja de Trabajo para listado'!$CD$151:$DC$151,0)),0)</f>
        <v>0</v>
      </c>
      <c r="R1056" s="241">
        <f t="shared" ca="1" si="32"/>
        <v>0</v>
      </c>
      <c r="S1056" s="247">
        <f ca="1">+R1055+R1056</f>
        <v>0</v>
      </c>
      <c r="T1056" s="241">
        <f ca="1">+S1056</f>
        <v>0</v>
      </c>
      <c r="U1056" s="240">
        <f t="shared" si="33"/>
        <v>2</v>
      </c>
    </row>
    <row r="1057" spans="1:21" customFormat="1" ht="15" hidden="1" customHeight="1">
      <c r="A1057" s="32">
        <v>1806</v>
      </c>
      <c r="B1057" s="381">
        <f>+A1057</f>
        <v>1806</v>
      </c>
      <c r="C1057" s="245" t="str">
        <f>+VLOOKUP(A1057,bd_lista!$A$3:$C$592,3,FALSE)</f>
        <v>Gobierno Autónomo Municipal de Reyes</v>
      </c>
      <c r="D1057" s="383" t="str">
        <f>+C1057</f>
        <v>Gobierno Autónomo Municipal de Reyes</v>
      </c>
      <c r="E1057" s="240" t="s">
        <v>683</v>
      </c>
      <c r="F1057" s="241">
        <f ca="1">+IFERROR(INDEX('Hoja de Trabajo para listado'!$A$155:$Z$1048576,MATCH($A1057,'Hoja de Trabajo para listado'!$A$155:$A$1048576,0),MATCH((CUADRO!F$4&amp;$E1057),'Hoja de Trabajo para listado'!$A$151:$Z$151,0)),0)+IFERROR(INDEX('Hoja de Trabajo para listado'!$AB$155:$BA$1048576,MATCH($A1057,'Hoja de Trabajo para listado'!$AB$155:$AB$1048576,0),MATCH((CUADRO!F$4&amp;$E1057),'Hoja de Trabajo para listado'!$AB$151:$BA$151,0)),0)+IFERROR(INDEX('Hoja de Trabajo para listado'!$BC$155:$CB$1048576,MATCH($A1057,'Hoja de Trabajo para listado'!$BC$155:$BC$1048576,0),MATCH((CUADRO!F$4&amp;$E1057),'Hoja de Trabajo para listado'!$BC$151:$CB$151,0)),0)+IFERROR(INDEX('Hoja de Trabajo para listado'!$DE$153:$DG$274,MATCH($A1057,'Hoja de Trabajo para listado'!$DE$153:$DE$1048576,0),MATCH((CUADRO!F$4&amp;$E1057),'Hoja de Trabajo para listado'!$DE$151:$DG$151,0)),0)+IFERROR(INDEX('Hoja de Trabajo para listado'!$CD$155:$DC$1048576,MATCH($A1057,'Hoja de Trabajo para listado'!$CD$155:$CD$1048576,0),MATCH((CUADRO!F$4&amp;$E1057),'Hoja de Trabajo para listado'!$CD$151:$DC$151,0)),0)</f>
        <v>0</v>
      </c>
      <c r="G1057" s="241">
        <f ca="1">+IFERROR(INDEX('Hoja de Trabajo para listado'!$A$155:$Z$1048576,MATCH($A1057,'Hoja de Trabajo para listado'!$A$155:$A$1048576,0),MATCH((CUADRO!G$4&amp;$E1057),'Hoja de Trabajo para listado'!$A$151:$Z$151,0)),0)+IFERROR(INDEX('Hoja de Trabajo para listado'!$AB$155:$BA$1048576,MATCH($A1057,'Hoja de Trabajo para listado'!$AB$155:$AB$1048576,0),MATCH((CUADRO!G$4&amp;$E1057),'Hoja de Trabajo para listado'!$AB$151:$BA$151,0)),0)+IFERROR(INDEX('Hoja de Trabajo para listado'!$BC$155:$CB$1048576,MATCH($A1057,'Hoja de Trabajo para listado'!$BC$155:$BC$1048576,0),MATCH((CUADRO!G$4&amp;$E1057),'Hoja de Trabajo para listado'!$BC$151:$CB$151,0)),0)+IFERROR(INDEX('Hoja de Trabajo para listado'!$DE$153:$DG$274,MATCH($A1057,'Hoja de Trabajo para listado'!$DE$153:$DE$1048576,0),MATCH((CUADRO!G$4&amp;$E1057),'Hoja de Trabajo para listado'!$DE$151:$DG$151,0)),0)+IFERROR(INDEX('Hoja de Trabajo para listado'!$CD$155:$DC$1048576,MATCH($A1057,'Hoja de Trabajo para listado'!$CD$155:$CD$1048576,0),MATCH((CUADRO!G$4&amp;$E1057),'Hoja de Trabajo para listado'!$CD$151:$DC$151,0)),0)</f>
        <v>0</v>
      </c>
      <c r="H1057" s="241">
        <f ca="1">+IFERROR(INDEX('Hoja de Trabajo para listado'!$A$155:$Z$1048576,MATCH($A1057,'Hoja de Trabajo para listado'!$A$155:$A$1048576,0),MATCH((CUADRO!H$4&amp;$E1057),'Hoja de Trabajo para listado'!$A$151:$Z$151,0)),0)+IFERROR(INDEX('Hoja de Trabajo para listado'!$AB$155:$BA$1048576,MATCH($A1057,'Hoja de Trabajo para listado'!$AB$155:$AB$1048576,0),MATCH((CUADRO!H$4&amp;$E1057),'Hoja de Trabajo para listado'!$AB$151:$BA$151,0)),0)+IFERROR(INDEX('Hoja de Trabajo para listado'!$BC$155:$CB$1048576,MATCH($A1057,'Hoja de Trabajo para listado'!$BC$155:$BC$1048576,0),MATCH((CUADRO!H$4&amp;$E1057),'Hoja de Trabajo para listado'!$BC$151:$CB$151,0)),0)+IFERROR(INDEX('Hoja de Trabajo para listado'!$DE$153:$DG$274,MATCH($A1057,'Hoja de Trabajo para listado'!$DE$153:$DE$1048576,0),MATCH((CUADRO!H$4&amp;$E1057),'Hoja de Trabajo para listado'!$DE$151:$DG$151,0)),0)+IFERROR(INDEX('Hoja de Trabajo para listado'!$CD$155:$DC$1048576,MATCH($A1057,'Hoja de Trabajo para listado'!$CD$155:$CD$1048576,0),MATCH((CUADRO!H$4&amp;$E1057),'Hoja de Trabajo para listado'!$CD$151:$DC$151,0)),0)</f>
        <v>0</v>
      </c>
      <c r="I1057" s="241">
        <f ca="1">+IFERROR(INDEX('Hoja de Trabajo para listado'!$A$155:$Z$1048576,MATCH($A1057,'Hoja de Trabajo para listado'!$A$155:$A$1048576,0),MATCH((CUADRO!I$4&amp;$E1057),'Hoja de Trabajo para listado'!$A$151:$Z$151,0)),0)+IFERROR(INDEX('Hoja de Trabajo para listado'!$AB$155:$BA$1048576,MATCH($A1057,'Hoja de Trabajo para listado'!$AB$155:$AB$1048576,0),MATCH((CUADRO!I$4&amp;$E1057),'Hoja de Trabajo para listado'!$AB$151:$BA$151,0)),0)+IFERROR(INDEX('Hoja de Trabajo para listado'!$BC$155:$CB$1048576,MATCH($A1057,'Hoja de Trabajo para listado'!$BC$155:$BC$1048576,0),MATCH((CUADRO!I$4&amp;$E1057),'Hoja de Trabajo para listado'!$BC$151:$CB$151,0)),0)+IFERROR(INDEX('Hoja de Trabajo para listado'!$DE$153:$DG$274,MATCH($A1057,'Hoja de Trabajo para listado'!$DE$153:$DE$1048576,0),MATCH((CUADRO!I$4&amp;$E1057),'Hoja de Trabajo para listado'!$DE$151:$DG$151,0)),0)+IFERROR(INDEX('Hoja de Trabajo para listado'!$CD$155:$DC$1048576,MATCH($A1057,'Hoja de Trabajo para listado'!$CD$155:$CD$1048576,0),MATCH((CUADRO!I$4&amp;$E1057),'Hoja de Trabajo para listado'!$CD$151:$DC$151,0)),0)</f>
        <v>0</v>
      </c>
      <c r="J1057" s="241">
        <f ca="1">+IFERROR(INDEX('Hoja de Trabajo para listado'!$A$155:$Z$1048576,MATCH($A1057,'Hoja de Trabajo para listado'!$A$155:$A$1048576,0),MATCH((CUADRO!J$4&amp;$E1057),'Hoja de Trabajo para listado'!$A$151:$Z$151,0)),0)+IFERROR(INDEX('Hoja de Trabajo para listado'!$AB$155:$BA$1048576,MATCH($A1057,'Hoja de Trabajo para listado'!$AB$155:$AB$1048576,0),MATCH((CUADRO!J$4&amp;$E1057),'Hoja de Trabajo para listado'!$AB$151:$BA$151,0)),0)+IFERROR(INDEX('Hoja de Trabajo para listado'!$BC$155:$CB$1048576,MATCH($A1057,'Hoja de Trabajo para listado'!$BC$155:$BC$1048576,0),MATCH((CUADRO!J$4&amp;$E1057),'Hoja de Trabajo para listado'!$BC$151:$CB$151,0)),0)+IFERROR(INDEX('Hoja de Trabajo para listado'!$DE$153:$DG$274,MATCH($A1057,'Hoja de Trabajo para listado'!$DE$153:$DE$1048576,0),MATCH((CUADRO!J$4&amp;$E1057),'Hoja de Trabajo para listado'!$DE$151:$DG$151,0)),0)+IFERROR(INDEX('Hoja de Trabajo para listado'!$CD$155:$DC$1048576,MATCH($A1057,'Hoja de Trabajo para listado'!$CD$155:$CD$1048576,0),MATCH((CUADRO!J$4&amp;$E1057),'Hoja de Trabajo para listado'!$CD$151:$DC$151,0)),0)</f>
        <v>0</v>
      </c>
      <c r="K1057" s="241">
        <f ca="1">+IFERROR(INDEX('Hoja de Trabajo para listado'!$A$155:$Z$1048576,MATCH($A1057,'Hoja de Trabajo para listado'!$A$155:$A$1048576,0),MATCH((CUADRO!K$4&amp;$E1057),'Hoja de Trabajo para listado'!$A$151:$Z$151,0)),0)+IFERROR(INDEX('Hoja de Trabajo para listado'!$AB$155:$BA$1048576,MATCH($A1057,'Hoja de Trabajo para listado'!$AB$155:$AB$1048576,0),MATCH((CUADRO!K$4&amp;$E1057),'Hoja de Trabajo para listado'!$AB$151:$BA$151,0)),0)+IFERROR(INDEX('Hoja de Trabajo para listado'!$BC$155:$CB$1048576,MATCH($A1057,'Hoja de Trabajo para listado'!$BC$155:$BC$1048576,0),MATCH((CUADRO!K$4&amp;$E1057),'Hoja de Trabajo para listado'!$BC$151:$CB$151,0)),0)+IFERROR(INDEX('Hoja de Trabajo para listado'!$DE$153:$DG$274,MATCH($A1057,'Hoja de Trabajo para listado'!$DE$153:$DE$1048576,0),MATCH((CUADRO!K$4&amp;$E1057),'Hoja de Trabajo para listado'!$DE$151:$DG$151,0)),0)+IFERROR(INDEX('Hoja de Trabajo para listado'!$CD$155:$DC$1048576,MATCH($A1057,'Hoja de Trabajo para listado'!$CD$155:$CD$1048576,0),MATCH((CUADRO!K$4&amp;$E1057),'Hoja de Trabajo para listado'!$CD$151:$DC$151,0)),0)</f>
        <v>0</v>
      </c>
      <c r="L1057" s="241">
        <f ca="1">+IFERROR(INDEX('Hoja de Trabajo para listado'!$A$155:$Z$1048576,MATCH($A1057,'Hoja de Trabajo para listado'!$A$155:$A$1048576,0),MATCH((CUADRO!L$4&amp;$E1057),'Hoja de Trabajo para listado'!$A$151:$Z$151,0)),0)+IFERROR(INDEX('Hoja de Trabajo para listado'!$AB$155:$BA$1048576,MATCH($A1057,'Hoja de Trabajo para listado'!$AB$155:$AB$1048576,0),MATCH((CUADRO!L$4&amp;$E1057),'Hoja de Trabajo para listado'!$AB$151:$BA$151,0)),0)+IFERROR(INDEX('Hoja de Trabajo para listado'!$BC$155:$CB$1048576,MATCH($A1057,'Hoja de Trabajo para listado'!$BC$155:$BC$1048576,0),MATCH((CUADRO!L$4&amp;$E1057),'Hoja de Trabajo para listado'!$BC$151:$CB$151,0)),0)+IFERROR(INDEX('Hoja de Trabajo para listado'!$DE$153:$DG$274,MATCH($A1057,'Hoja de Trabajo para listado'!$DE$153:$DE$1048576,0),MATCH((CUADRO!L$4&amp;$E1057),'Hoja de Trabajo para listado'!$DE$151:$DG$151,0)),0)+IFERROR(INDEX('Hoja de Trabajo para listado'!$CD$155:$DC$1048576,MATCH($A1057,'Hoja de Trabajo para listado'!$CD$155:$CD$1048576,0),MATCH((CUADRO!L$4&amp;$E1057),'Hoja de Trabajo para listado'!$CD$151:$DC$151,0)),0)</f>
        <v>0</v>
      </c>
      <c r="M1057" s="241">
        <f ca="1">+IFERROR(INDEX('Hoja de Trabajo para listado'!$A$155:$Z$1048576,MATCH($A1057,'Hoja de Trabajo para listado'!$A$155:$A$1048576,0),MATCH((CUADRO!M$4&amp;$E1057),'Hoja de Trabajo para listado'!$A$151:$Z$151,0)),0)+IFERROR(INDEX('Hoja de Trabajo para listado'!$AB$155:$BA$1048576,MATCH($A1057,'Hoja de Trabajo para listado'!$AB$155:$AB$1048576,0),MATCH((CUADRO!M$4&amp;$E1057),'Hoja de Trabajo para listado'!$AB$151:$BA$151,0)),0)+IFERROR(INDEX('Hoja de Trabajo para listado'!$BC$155:$CB$1048576,MATCH($A1057,'Hoja de Trabajo para listado'!$BC$155:$BC$1048576,0),MATCH((CUADRO!M$4&amp;$E1057),'Hoja de Trabajo para listado'!$BC$151:$CB$151,0)),0)+IFERROR(INDEX('Hoja de Trabajo para listado'!$DE$153:$DG$274,MATCH($A1057,'Hoja de Trabajo para listado'!$DE$153:$DE$1048576,0),MATCH((CUADRO!M$4&amp;$E1057),'Hoja de Trabajo para listado'!$DE$151:$DG$151,0)),0)+IFERROR(INDEX('Hoja de Trabajo para listado'!$CD$155:$DC$1048576,MATCH($A1057,'Hoja de Trabajo para listado'!$CD$155:$CD$1048576,0),MATCH((CUADRO!M$4&amp;$E1057),'Hoja de Trabajo para listado'!$CD$151:$DC$151,0)),0)</f>
        <v>0</v>
      </c>
      <c r="N1057" s="241">
        <f ca="1">+IFERROR(INDEX('Hoja de Trabajo para listado'!$A$155:$Z$1048576,MATCH($A1057,'Hoja de Trabajo para listado'!$A$155:$A$1048576,0),MATCH((CUADRO!N$4&amp;$E1057),'Hoja de Trabajo para listado'!$A$151:$Z$151,0)),0)+IFERROR(INDEX('Hoja de Trabajo para listado'!$AB$155:$BA$1048576,MATCH($A1057,'Hoja de Trabajo para listado'!$AB$155:$AB$1048576,0),MATCH((CUADRO!N$4&amp;$E1057),'Hoja de Trabajo para listado'!$AB$151:$BA$151,0)),0)+IFERROR(INDEX('Hoja de Trabajo para listado'!$BC$155:$CB$1048576,MATCH($A1057,'Hoja de Trabajo para listado'!$BC$155:$BC$1048576,0),MATCH((CUADRO!N$4&amp;$E1057),'Hoja de Trabajo para listado'!$BC$151:$CB$151,0)),0)+IFERROR(INDEX('Hoja de Trabajo para listado'!$DE$153:$DG$274,MATCH($A1057,'Hoja de Trabajo para listado'!$DE$153:$DE$1048576,0),MATCH((CUADRO!N$4&amp;$E1057),'Hoja de Trabajo para listado'!$DE$151:$DG$151,0)),0)+IFERROR(INDEX('Hoja de Trabajo para listado'!$CD$155:$DC$1048576,MATCH($A1057,'Hoja de Trabajo para listado'!$CD$155:$CD$1048576,0),MATCH((CUADRO!N$4&amp;$E1057),'Hoja de Trabajo para listado'!$CD$151:$DC$151,0)),0)</f>
        <v>0</v>
      </c>
      <c r="O1057" s="241">
        <f ca="1">+IFERROR(INDEX('Hoja de Trabajo para listado'!$A$155:$Z$1048576,MATCH($A1057,'Hoja de Trabajo para listado'!$A$155:$A$1048576,0),MATCH((CUADRO!O$4&amp;$E1057),'Hoja de Trabajo para listado'!$A$151:$Z$151,0)),0)+IFERROR(INDEX('Hoja de Trabajo para listado'!$AB$155:$BA$1048576,MATCH($A1057,'Hoja de Trabajo para listado'!$AB$155:$AB$1048576,0),MATCH((CUADRO!O$4&amp;$E1057),'Hoja de Trabajo para listado'!$AB$151:$BA$151,0)),0)+IFERROR(INDEX('Hoja de Trabajo para listado'!$BC$155:$CB$1048576,MATCH($A1057,'Hoja de Trabajo para listado'!$BC$155:$BC$1048576,0),MATCH((CUADRO!O$4&amp;$E1057),'Hoja de Trabajo para listado'!$BC$151:$CB$151,0)),0)+IFERROR(INDEX('Hoja de Trabajo para listado'!$DE$153:$DG$274,MATCH($A1057,'Hoja de Trabajo para listado'!$DE$153:$DE$1048576,0),MATCH((CUADRO!O$4&amp;$E1057),'Hoja de Trabajo para listado'!$DE$151:$DG$151,0)),0)+IFERROR(INDEX('Hoja de Trabajo para listado'!$CD$155:$DC$1048576,MATCH($A1057,'Hoja de Trabajo para listado'!$CD$155:$CD$1048576,0),MATCH((CUADRO!O$4&amp;$E1057),'Hoja de Trabajo para listado'!$CD$151:$DC$151,0)),0)</f>
        <v>0</v>
      </c>
      <c r="P1057" s="241">
        <f ca="1">+IFERROR(INDEX('Hoja de Trabajo para listado'!$A$155:$Z$1048576,MATCH($A1057,'Hoja de Trabajo para listado'!$A$155:$A$1048576,0),MATCH((CUADRO!P$4&amp;$E1057),'Hoja de Trabajo para listado'!$A$151:$Z$151,0)),0)+IFERROR(INDEX('Hoja de Trabajo para listado'!$AB$155:$BA$1048576,MATCH($A1057,'Hoja de Trabajo para listado'!$AB$155:$AB$1048576,0),MATCH((CUADRO!P$4&amp;$E1057),'Hoja de Trabajo para listado'!$AB$151:$BA$151,0)),0)+IFERROR(INDEX('Hoja de Trabajo para listado'!$BC$155:$CB$1048576,MATCH($A1057,'Hoja de Trabajo para listado'!$BC$155:$BC$1048576,0),MATCH((CUADRO!P$4&amp;$E1057),'Hoja de Trabajo para listado'!$BC$151:$CB$151,0)),0)+IFERROR(INDEX('Hoja de Trabajo para listado'!$DE$153:$DG$274,MATCH($A1057,'Hoja de Trabajo para listado'!$DE$153:$DE$1048576,0),MATCH((CUADRO!P$4&amp;$E1057),'Hoja de Trabajo para listado'!$DE$151:$DG$151,0)),0)+IFERROR(INDEX('Hoja de Trabajo para listado'!$CD$155:$DC$1048576,MATCH($A1057,'Hoja de Trabajo para listado'!$CD$155:$CD$1048576,0),MATCH((CUADRO!P$4&amp;$E1057),'Hoja de Trabajo para listado'!$CD$151:$DC$151,0)),0)</f>
        <v>0</v>
      </c>
      <c r="Q1057" s="241">
        <f ca="1">+IFERROR(INDEX('Hoja de Trabajo para listado'!$A$155:$Z$1048576,MATCH($A1057,'Hoja de Trabajo para listado'!$A$155:$A$1048576,0),MATCH((CUADRO!Q$4&amp;$E1057),'Hoja de Trabajo para listado'!$A$151:$Z$151,0)),0)+IFERROR(INDEX('Hoja de Trabajo para listado'!$AB$155:$BA$1048576,MATCH($A1057,'Hoja de Trabajo para listado'!$AB$155:$AB$1048576,0),MATCH((CUADRO!Q$4&amp;$E1057),'Hoja de Trabajo para listado'!$AB$151:$BA$151,0)),0)+IFERROR(INDEX('Hoja de Trabajo para listado'!$BC$155:$CB$1048576,MATCH($A1057,'Hoja de Trabajo para listado'!$BC$155:$BC$1048576,0),MATCH((CUADRO!Q$4&amp;$E1057),'Hoja de Trabajo para listado'!$BC$151:$CB$151,0)),0)+IFERROR(INDEX('Hoja de Trabajo para listado'!$DE$153:$DG$274,MATCH($A1057,'Hoja de Trabajo para listado'!$DE$153:$DE$1048576,0),MATCH((CUADRO!Q$4&amp;$E1057),'Hoja de Trabajo para listado'!$DE$151:$DG$151,0)),0)+IFERROR(INDEX('Hoja de Trabajo para listado'!$CD$155:$DC$1048576,MATCH($A1057,'Hoja de Trabajo para listado'!$CD$155:$CD$1048576,0),MATCH((CUADRO!Q$4&amp;$E1057),'Hoja de Trabajo para listado'!$CD$151:$DC$151,0)),0)</f>
        <v>0</v>
      </c>
      <c r="R1057" s="241">
        <f t="shared" ca="1" si="32"/>
        <v>0</v>
      </c>
      <c r="S1057" s="247"/>
      <c r="T1057" s="241">
        <f ca="1">+T1058</f>
        <v>0</v>
      </c>
      <c r="U1057" s="240">
        <f t="shared" si="33"/>
        <v>1</v>
      </c>
    </row>
    <row r="1058" spans="1:21" customFormat="1" ht="15" hidden="1" customHeight="1">
      <c r="A1058" s="32">
        <v>1806</v>
      </c>
      <c r="B1058" s="382"/>
      <c r="C1058" s="245" t="str">
        <f>+VLOOKUP(A1058,bd_lista!$A$3:$C$592,3,FALSE)</f>
        <v>Gobierno Autónomo Municipal de Reyes</v>
      </c>
      <c r="D1058" s="384"/>
      <c r="E1058" s="242" t="s">
        <v>684</v>
      </c>
      <c r="F1058" s="241">
        <f ca="1">+IFERROR(INDEX('Hoja de Trabajo para listado'!$A$155:$Z$1048576,MATCH($A1058,'Hoja de Trabajo para listado'!$A$155:$A$1048576,0),MATCH((CUADRO!F$4&amp;$E1058),'Hoja de Trabajo para listado'!$A$151:$Z$151,0)),0)+IFERROR(INDEX('Hoja de Trabajo para listado'!$AB$155:$BA$1048576,MATCH($A1058,'Hoja de Trabajo para listado'!$AB$155:$AB$1048576,0),MATCH((CUADRO!F$4&amp;$E1058),'Hoja de Trabajo para listado'!$AB$151:$BA$151,0)),0)+IFERROR(INDEX('Hoja de Trabajo para listado'!$BC$155:$CB$1048576,MATCH($A1058,'Hoja de Trabajo para listado'!$BC$155:$BC$1048576,0),MATCH((CUADRO!F$4&amp;$E1058),'Hoja de Trabajo para listado'!$BC$151:$CB$151,0)),0)+IFERROR(INDEX('Hoja de Trabajo para listado'!$DE$153:$DG$274,MATCH($A1058,'Hoja de Trabajo para listado'!$DE$153:$DE$1048576,0),MATCH((CUADRO!F$4&amp;$E1058),'Hoja de Trabajo para listado'!$DE$151:$DG$151,0)),0)+IFERROR(INDEX('Hoja de Trabajo para listado'!$CD$155:$DC$1048576,MATCH($A1058,'Hoja de Trabajo para listado'!$CD$155:$CD$1048576,0),MATCH((CUADRO!F$4&amp;$E1058),'Hoja de Trabajo para listado'!$CD$151:$DC$151,0)),0)</f>
        <v>0</v>
      </c>
      <c r="G1058" s="241">
        <f ca="1">+IFERROR(INDEX('Hoja de Trabajo para listado'!$A$155:$Z$1048576,MATCH($A1058,'Hoja de Trabajo para listado'!$A$155:$A$1048576,0),MATCH((CUADRO!G$4&amp;$E1058),'Hoja de Trabajo para listado'!$A$151:$Z$151,0)),0)+IFERROR(INDEX('Hoja de Trabajo para listado'!$AB$155:$BA$1048576,MATCH($A1058,'Hoja de Trabajo para listado'!$AB$155:$AB$1048576,0),MATCH((CUADRO!G$4&amp;$E1058),'Hoja de Trabajo para listado'!$AB$151:$BA$151,0)),0)+IFERROR(INDEX('Hoja de Trabajo para listado'!$BC$155:$CB$1048576,MATCH($A1058,'Hoja de Trabajo para listado'!$BC$155:$BC$1048576,0),MATCH((CUADRO!G$4&amp;$E1058),'Hoja de Trabajo para listado'!$BC$151:$CB$151,0)),0)+IFERROR(INDEX('Hoja de Trabajo para listado'!$DE$153:$DG$274,MATCH($A1058,'Hoja de Trabajo para listado'!$DE$153:$DE$1048576,0),MATCH((CUADRO!G$4&amp;$E1058),'Hoja de Trabajo para listado'!$DE$151:$DG$151,0)),0)+IFERROR(INDEX('Hoja de Trabajo para listado'!$CD$155:$DC$1048576,MATCH($A1058,'Hoja de Trabajo para listado'!$CD$155:$CD$1048576,0),MATCH((CUADRO!G$4&amp;$E1058),'Hoja de Trabajo para listado'!$CD$151:$DC$151,0)),0)</f>
        <v>0</v>
      </c>
      <c r="H1058" s="241">
        <f ca="1">+IFERROR(INDEX('Hoja de Trabajo para listado'!$A$155:$Z$1048576,MATCH($A1058,'Hoja de Trabajo para listado'!$A$155:$A$1048576,0),MATCH((CUADRO!H$4&amp;$E1058),'Hoja de Trabajo para listado'!$A$151:$Z$151,0)),0)+IFERROR(INDEX('Hoja de Trabajo para listado'!$AB$155:$BA$1048576,MATCH($A1058,'Hoja de Trabajo para listado'!$AB$155:$AB$1048576,0),MATCH((CUADRO!H$4&amp;$E1058),'Hoja de Trabajo para listado'!$AB$151:$BA$151,0)),0)+IFERROR(INDEX('Hoja de Trabajo para listado'!$BC$155:$CB$1048576,MATCH($A1058,'Hoja de Trabajo para listado'!$BC$155:$BC$1048576,0),MATCH((CUADRO!H$4&amp;$E1058),'Hoja de Trabajo para listado'!$BC$151:$CB$151,0)),0)+IFERROR(INDEX('Hoja de Trabajo para listado'!$DE$153:$DG$274,MATCH($A1058,'Hoja de Trabajo para listado'!$DE$153:$DE$1048576,0),MATCH((CUADRO!H$4&amp;$E1058),'Hoja de Trabajo para listado'!$DE$151:$DG$151,0)),0)+IFERROR(INDEX('Hoja de Trabajo para listado'!$CD$155:$DC$1048576,MATCH($A1058,'Hoja de Trabajo para listado'!$CD$155:$CD$1048576,0),MATCH((CUADRO!H$4&amp;$E1058),'Hoja de Trabajo para listado'!$CD$151:$DC$151,0)),0)</f>
        <v>0</v>
      </c>
      <c r="I1058" s="241">
        <f ca="1">+IFERROR(INDEX('Hoja de Trabajo para listado'!$A$155:$Z$1048576,MATCH($A1058,'Hoja de Trabajo para listado'!$A$155:$A$1048576,0),MATCH((CUADRO!I$4&amp;$E1058),'Hoja de Trabajo para listado'!$A$151:$Z$151,0)),0)+IFERROR(INDEX('Hoja de Trabajo para listado'!$AB$155:$BA$1048576,MATCH($A1058,'Hoja de Trabajo para listado'!$AB$155:$AB$1048576,0),MATCH((CUADRO!I$4&amp;$E1058),'Hoja de Trabajo para listado'!$AB$151:$BA$151,0)),0)+IFERROR(INDEX('Hoja de Trabajo para listado'!$BC$155:$CB$1048576,MATCH($A1058,'Hoja de Trabajo para listado'!$BC$155:$BC$1048576,0),MATCH((CUADRO!I$4&amp;$E1058),'Hoja de Trabajo para listado'!$BC$151:$CB$151,0)),0)+IFERROR(INDEX('Hoja de Trabajo para listado'!$DE$153:$DG$274,MATCH($A1058,'Hoja de Trabajo para listado'!$DE$153:$DE$1048576,0),MATCH((CUADRO!I$4&amp;$E1058),'Hoja de Trabajo para listado'!$DE$151:$DG$151,0)),0)+IFERROR(INDEX('Hoja de Trabajo para listado'!$CD$155:$DC$1048576,MATCH($A1058,'Hoja de Trabajo para listado'!$CD$155:$CD$1048576,0),MATCH((CUADRO!I$4&amp;$E1058),'Hoja de Trabajo para listado'!$CD$151:$DC$151,0)),0)</f>
        <v>0</v>
      </c>
      <c r="J1058" s="241">
        <f ca="1">+IFERROR(INDEX('Hoja de Trabajo para listado'!$A$155:$Z$1048576,MATCH($A1058,'Hoja de Trabajo para listado'!$A$155:$A$1048576,0),MATCH((CUADRO!J$4&amp;$E1058),'Hoja de Trabajo para listado'!$A$151:$Z$151,0)),0)+IFERROR(INDEX('Hoja de Trabajo para listado'!$AB$155:$BA$1048576,MATCH($A1058,'Hoja de Trabajo para listado'!$AB$155:$AB$1048576,0),MATCH((CUADRO!J$4&amp;$E1058),'Hoja de Trabajo para listado'!$AB$151:$BA$151,0)),0)+IFERROR(INDEX('Hoja de Trabajo para listado'!$BC$155:$CB$1048576,MATCH($A1058,'Hoja de Trabajo para listado'!$BC$155:$BC$1048576,0),MATCH((CUADRO!J$4&amp;$E1058),'Hoja de Trabajo para listado'!$BC$151:$CB$151,0)),0)+IFERROR(INDEX('Hoja de Trabajo para listado'!$DE$153:$DG$274,MATCH($A1058,'Hoja de Trabajo para listado'!$DE$153:$DE$1048576,0),MATCH((CUADRO!J$4&amp;$E1058),'Hoja de Trabajo para listado'!$DE$151:$DG$151,0)),0)+IFERROR(INDEX('Hoja de Trabajo para listado'!$CD$155:$DC$1048576,MATCH($A1058,'Hoja de Trabajo para listado'!$CD$155:$CD$1048576,0),MATCH((CUADRO!J$4&amp;$E1058),'Hoja de Trabajo para listado'!$CD$151:$DC$151,0)),0)</f>
        <v>0</v>
      </c>
      <c r="K1058" s="241">
        <f ca="1">+IFERROR(INDEX('Hoja de Trabajo para listado'!$A$155:$Z$1048576,MATCH($A1058,'Hoja de Trabajo para listado'!$A$155:$A$1048576,0),MATCH((CUADRO!K$4&amp;$E1058),'Hoja de Trabajo para listado'!$A$151:$Z$151,0)),0)+IFERROR(INDEX('Hoja de Trabajo para listado'!$AB$155:$BA$1048576,MATCH($A1058,'Hoja de Trabajo para listado'!$AB$155:$AB$1048576,0),MATCH((CUADRO!K$4&amp;$E1058),'Hoja de Trabajo para listado'!$AB$151:$BA$151,0)),0)+IFERROR(INDEX('Hoja de Trabajo para listado'!$BC$155:$CB$1048576,MATCH($A1058,'Hoja de Trabajo para listado'!$BC$155:$BC$1048576,0),MATCH((CUADRO!K$4&amp;$E1058),'Hoja de Trabajo para listado'!$BC$151:$CB$151,0)),0)+IFERROR(INDEX('Hoja de Trabajo para listado'!$DE$153:$DG$274,MATCH($A1058,'Hoja de Trabajo para listado'!$DE$153:$DE$1048576,0),MATCH((CUADRO!K$4&amp;$E1058),'Hoja de Trabajo para listado'!$DE$151:$DG$151,0)),0)+IFERROR(INDEX('Hoja de Trabajo para listado'!$CD$155:$DC$1048576,MATCH($A1058,'Hoja de Trabajo para listado'!$CD$155:$CD$1048576,0),MATCH((CUADRO!K$4&amp;$E1058),'Hoja de Trabajo para listado'!$CD$151:$DC$151,0)),0)</f>
        <v>0</v>
      </c>
      <c r="L1058" s="241">
        <f ca="1">+IFERROR(INDEX('Hoja de Trabajo para listado'!$A$155:$Z$1048576,MATCH($A1058,'Hoja de Trabajo para listado'!$A$155:$A$1048576,0),MATCH((CUADRO!L$4&amp;$E1058),'Hoja de Trabajo para listado'!$A$151:$Z$151,0)),0)+IFERROR(INDEX('Hoja de Trabajo para listado'!$AB$155:$BA$1048576,MATCH($A1058,'Hoja de Trabajo para listado'!$AB$155:$AB$1048576,0),MATCH((CUADRO!L$4&amp;$E1058),'Hoja de Trabajo para listado'!$AB$151:$BA$151,0)),0)+IFERROR(INDEX('Hoja de Trabajo para listado'!$BC$155:$CB$1048576,MATCH($A1058,'Hoja de Trabajo para listado'!$BC$155:$BC$1048576,0),MATCH((CUADRO!L$4&amp;$E1058),'Hoja de Trabajo para listado'!$BC$151:$CB$151,0)),0)+IFERROR(INDEX('Hoja de Trabajo para listado'!$DE$153:$DG$274,MATCH($A1058,'Hoja de Trabajo para listado'!$DE$153:$DE$1048576,0),MATCH((CUADRO!L$4&amp;$E1058),'Hoja de Trabajo para listado'!$DE$151:$DG$151,0)),0)+IFERROR(INDEX('Hoja de Trabajo para listado'!$CD$155:$DC$1048576,MATCH($A1058,'Hoja de Trabajo para listado'!$CD$155:$CD$1048576,0),MATCH((CUADRO!L$4&amp;$E1058),'Hoja de Trabajo para listado'!$CD$151:$DC$151,0)),0)</f>
        <v>0</v>
      </c>
      <c r="M1058" s="241">
        <f ca="1">+IFERROR(INDEX('Hoja de Trabajo para listado'!$A$155:$Z$1048576,MATCH($A1058,'Hoja de Trabajo para listado'!$A$155:$A$1048576,0),MATCH((CUADRO!M$4&amp;$E1058),'Hoja de Trabajo para listado'!$A$151:$Z$151,0)),0)+IFERROR(INDEX('Hoja de Trabajo para listado'!$AB$155:$BA$1048576,MATCH($A1058,'Hoja de Trabajo para listado'!$AB$155:$AB$1048576,0),MATCH((CUADRO!M$4&amp;$E1058),'Hoja de Trabajo para listado'!$AB$151:$BA$151,0)),0)+IFERROR(INDEX('Hoja de Trabajo para listado'!$BC$155:$CB$1048576,MATCH($A1058,'Hoja de Trabajo para listado'!$BC$155:$BC$1048576,0),MATCH((CUADRO!M$4&amp;$E1058),'Hoja de Trabajo para listado'!$BC$151:$CB$151,0)),0)+IFERROR(INDEX('Hoja de Trabajo para listado'!$DE$153:$DG$274,MATCH($A1058,'Hoja de Trabajo para listado'!$DE$153:$DE$1048576,0),MATCH((CUADRO!M$4&amp;$E1058),'Hoja de Trabajo para listado'!$DE$151:$DG$151,0)),0)+IFERROR(INDEX('Hoja de Trabajo para listado'!$CD$155:$DC$1048576,MATCH($A1058,'Hoja de Trabajo para listado'!$CD$155:$CD$1048576,0),MATCH((CUADRO!M$4&amp;$E1058),'Hoja de Trabajo para listado'!$CD$151:$DC$151,0)),0)</f>
        <v>0</v>
      </c>
      <c r="N1058" s="241">
        <f ca="1">+IFERROR(INDEX('Hoja de Trabajo para listado'!$A$155:$Z$1048576,MATCH($A1058,'Hoja de Trabajo para listado'!$A$155:$A$1048576,0),MATCH((CUADRO!N$4&amp;$E1058),'Hoja de Trabajo para listado'!$A$151:$Z$151,0)),0)+IFERROR(INDEX('Hoja de Trabajo para listado'!$AB$155:$BA$1048576,MATCH($A1058,'Hoja de Trabajo para listado'!$AB$155:$AB$1048576,0),MATCH((CUADRO!N$4&amp;$E1058),'Hoja de Trabajo para listado'!$AB$151:$BA$151,0)),0)+IFERROR(INDEX('Hoja de Trabajo para listado'!$BC$155:$CB$1048576,MATCH($A1058,'Hoja de Trabajo para listado'!$BC$155:$BC$1048576,0),MATCH((CUADRO!N$4&amp;$E1058),'Hoja de Trabajo para listado'!$BC$151:$CB$151,0)),0)+IFERROR(INDEX('Hoja de Trabajo para listado'!$DE$153:$DG$274,MATCH($A1058,'Hoja de Trabajo para listado'!$DE$153:$DE$1048576,0),MATCH((CUADRO!N$4&amp;$E1058),'Hoja de Trabajo para listado'!$DE$151:$DG$151,0)),0)+IFERROR(INDEX('Hoja de Trabajo para listado'!$CD$155:$DC$1048576,MATCH($A1058,'Hoja de Trabajo para listado'!$CD$155:$CD$1048576,0),MATCH((CUADRO!N$4&amp;$E1058),'Hoja de Trabajo para listado'!$CD$151:$DC$151,0)),0)</f>
        <v>0</v>
      </c>
      <c r="O1058" s="241">
        <f ca="1">+IFERROR(INDEX('Hoja de Trabajo para listado'!$A$155:$Z$1048576,MATCH($A1058,'Hoja de Trabajo para listado'!$A$155:$A$1048576,0),MATCH((CUADRO!O$4&amp;$E1058),'Hoja de Trabajo para listado'!$A$151:$Z$151,0)),0)+IFERROR(INDEX('Hoja de Trabajo para listado'!$AB$155:$BA$1048576,MATCH($A1058,'Hoja de Trabajo para listado'!$AB$155:$AB$1048576,0),MATCH((CUADRO!O$4&amp;$E1058),'Hoja de Trabajo para listado'!$AB$151:$BA$151,0)),0)+IFERROR(INDEX('Hoja de Trabajo para listado'!$BC$155:$CB$1048576,MATCH($A1058,'Hoja de Trabajo para listado'!$BC$155:$BC$1048576,0),MATCH((CUADRO!O$4&amp;$E1058),'Hoja de Trabajo para listado'!$BC$151:$CB$151,0)),0)+IFERROR(INDEX('Hoja de Trabajo para listado'!$DE$153:$DG$274,MATCH($A1058,'Hoja de Trabajo para listado'!$DE$153:$DE$1048576,0),MATCH((CUADRO!O$4&amp;$E1058),'Hoja de Trabajo para listado'!$DE$151:$DG$151,0)),0)+IFERROR(INDEX('Hoja de Trabajo para listado'!$CD$155:$DC$1048576,MATCH($A1058,'Hoja de Trabajo para listado'!$CD$155:$CD$1048576,0),MATCH((CUADRO!O$4&amp;$E1058),'Hoja de Trabajo para listado'!$CD$151:$DC$151,0)),0)</f>
        <v>0</v>
      </c>
      <c r="P1058" s="241">
        <f ca="1">+IFERROR(INDEX('Hoja de Trabajo para listado'!$A$155:$Z$1048576,MATCH($A1058,'Hoja de Trabajo para listado'!$A$155:$A$1048576,0),MATCH((CUADRO!P$4&amp;$E1058),'Hoja de Trabajo para listado'!$A$151:$Z$151,0)),0)+IFERROR(INDEX('Hoja de Trabajo para listado'!$AB$155:$BA$1048576,MATCH($A1058,'Hoja de Trabajo para listado'!$AB$155:$AB$1048576,0),MATCH((CUADRO!P$4&amp;$E1058),'Hoja de Trabajo para listado'!$AB$151:$BA$151,0)),0)+IFERROR(INDEX('Hoja de Trabajo para listado'!$BC$155:$CB$1048576,MATCH($A1058,'Hoja de Trabajo para listado'!$BC$155:$BC$1048576,0),MATCH((CUADRO!P$4&amp;$E1058),'Hoja de Trabajo para listado'!$BC$151:$CB$151,0)),0)+IFERROR(INDEX('Hoja de Trabajo para listado'!$DE$153:$DG$274,MATCH($A1058,'Hoja de Trabajo para listado'!$DE$153:$DE$1048576,0),MATCH((CUADRO!P$4&amp;$E1058),'Hoja de Trabajo para listado'!$DE$151:$DG$151,0)),0)+IFERROR(INDEX('Hoja de Trabajo para listado'!$CD$155:$DC$1048576,MATCH($A1058,'Hoja de Trabajo para listado'!$CD$155:$CD$1048576,0),MATCH((CUADRO!P$4&amp;$E1058),'Hoja de Trabajo para listado'!$CD$151:$DC$151,0)),0)</f>
        <v>0</v>
      </c>
      <c r="Q1058" s="241">
        <f ca="1">+IFERROR(INDEX('Hoja de Trabajo para listado'!$A$155:$Z$1048576,MATCH($A1058,'Hoja de Trabajo para listado'!$A$155:$A$1048576,0),MATCH((CUADRO!Q$4&amp;$E1058),'Hoja de Trabajo para listado'!$A$151:$Z$151,0)),0)+IFERROR(INDEX('Hoja de Trabajo para listado'!$AB$155:$BA$1048576,MATCH($A1058,'Hoja de Trabajo para listado'!$AB$155:$AB$1048576,0),MATCH((CUADRO!Q$4&amp;$E1058),'Hoja de Trabajo para listado'!$AB$151:$BA$151,0)),0)+IFERROR(INDEX('Hoja de Trabajo para listado'!$BC$155:$CB$1048576,MATCH($A1058,'Hoja de Trabajo para listado'!$BC$155:$BC$1048576,0),MATCH((CUADRO!Q$4&amp;$E1058),'Hoja de Trabajo para listado'!$BC$151:$CB$151,0)),0)+IFERROR(INDEX('Hoja de Trabajo para listado'!$DE$153:$DG$274,MATCH($A1058,'Hoja de Trabajo para listado'!$DE$153:$DE$1048576,0),MATCH((CUADRO!Q$4&amp;$E1058),'Hoja de Trabajo para listado'!$DE$151:$DG$151,0)),0)+IFERROR(INDEX('Hoja de Trabajo para listado'!$CD$155:$DC$1048576,MATCH($A1058,'Hoja de Trabajo para listado'!$CD$155:$CD$1048576,0),MATCH((CUADRO!Q$4&amp;$E1058),'Hoja de Trabajo para listado'!$CD$151:$DC$151,0)),0)</f>
        <v>0</v>
      </c>
      <c r="R1058" s="241">
        <f t="shared" ca="1" si="32"/>
        <v>0</v>
      </c>
      <c r="S1058" s="247">
        <f ca="1">+R1057+R1058</f>
        <v>0</v>
      </c>
      <c r="T1058" s="241">
        <f ca="1">+S1058</f>
        <v>0</v>
      </c>
      <c r="U1058" s="240">
        <f t="shared" si="33"/>
        <v>2</v>
      </c>
    </row>
    <row r="1059" spans="1:21" customFormat="1" ht="15" hidden="1" customHeight="1">
      <c r="A1059" s="32">
        <v>1807</v>
      </c>
      <c r="B1059" s="381">
        <f>+A1059</f>
        <v>1807</v>
      </c>
      <c r="C1059" s="245" t="str">
        <f>+VLOOKUP(A1059,bd_lista!$A$3:$C$592,3,FALSE)</f>
        <v>Gobierno Autónomo Municipal de Puerto Rurrenabaque</v>
      </c>
      <c r="D1059" s="383" t="str">
        <f>+C1059</f>
        <v>Gobierno Autónomo Municipal de Puerto Rurrenabaque</v>
      </c>
      <c r="E1059" s="240" t="s">
        <v>683</v>
      </c>
      <c r="F1059" s="241">
        <f ca="1">+IFERROR(INDEX('Hoja de Trabajo para listado'!$A$155:$Z$1048576,MATCH($A1059,'Hoja de Trabajo para listado'!$A$155:$A$1048576,0),MATCH((CUADRO!F$4&amp;$E1059),'Hoja de Trabajo para listado'!$A$151:$Z$151,0)),0)+IFERROR(INDEX('Hoja de Trabajo para listado'!$AB$155:$BA$1048576,MATCH($A1059,'Hoja de Trabajo para listado'!$AB$155:$AB$1048576,0),MATCH((CUADRO!F$4&amp;$E1059),'Hoja de Trabajo para listado'!$AB$151:$BA$151,0)),0)+IFERROR(INDEX('Hoja de Trabajo para listado'!$BC$155:$CB$1048576,MATCH($A1059,'Hoja de Trabajo para listado'!$BC$155:$BC$1048576,0),MATCH((CUADRO!F$4&amp;$E1059),'Hoja de Trabajo para listado'!$BC$151:$CB$151,0)),0)+IFERROR(INDEX('Hoja de Trabajo para listado'!$DE$153:$DG$274,MATCH($A1059,'Hoja de Trabajo para listado'!$DE$153:$DE$1048576,0),MATCH((CUADRO!F$4&amp;$E1059),'Hoja de Trabajo para listado'!$DE$151:$DG$151,0)),0)+IFERROR(INDEX('Hoja de Trabajo para listado'!$CD$155:$DC$1048576,MATCH($A1059,'Hoja de Trabajo para listado'!$CD$155:$CD$1048576,0),MATCH((CUADRO!F$4&amp;$E1059),'Hoja de Trabajo para listado'!$CD$151:$DC$151,0)),0)</f>
        <v>0</v>
      </c>
      <c r="G1059" s="241">
        <f ca="1">+IFERROR(INDEX('Hoja de Trabajo para listado'!$A$155:$Z$1048576,MATCH($A1059,'Hoja de Trabajo para listado'!$A$155:$A$1048576,0),MATCH((CUADRO!G$4&amp;$E1059),'Hoja de Trabajo para listado'!$A$151:$Z$151,0)),0)+IFERROR(INDEX('Hoja de Trabajo para listado'!$AB$155:$BA$1048576,MATCH($A1059,'Hoja de Trabajo para listado'!$AB$155:$AB$1048576,0),MATCH((CUADRO!G$4&amp;$E1059),'Hoja de Trabajo para listado'!$AB$151:$BA$151,0)),0)+IFERROR(INDEX('Hoja de Trabajo para listado'!$BC$155:$CB$1048576,MATCH($A1059,'Hoja de Trabajo para listado'!$BC$155:$BC$1048576,0),MATCH((CUADRO!G$4&amp;$E1059),'Hoja de Trabajo para listado'!$BC$151:$CB$151,0)),0)+IFERROR(INDEX('Hoja de Trabajo para listado'!$DE$153:$DG$274,MATCH($A1059,'Hoja de Trabajo para listado'!$DE$153:$DE$1048576,0),MATCH((CUADRO!G$4&amp;$E1059),'Hoja de Trabajo para listado'!$DE$151:$DG$151,0)),0)+IFERROR(INDEX('Hoja de Trabajo para listado'!$CD$155:$DC$1048576,MATCH($A1059,'Hoja de Trabajo para listado'!$CD$155:$CD$1048576,0),MATCH((CUADRO!G$4&amp;$E1059),'Hoja de Trabajo para listado'!$CD$151:$DC$151,0)),0)</f>
        <v>0</v>
      </c>
      <c r="H1059" s="241">
        <f ca="1">+IFERROR(INDEX('Hoja de Trabajo para listado'!$A$155:$Z$1048576,MATCH($A1059,'Hoja de Trabajo para listado'!$A$155:$A$1048576,0),MATCH((CUADRO!H$4&amp;$E1059),'Hoja de Trabajo para listado'!$A$151:$Z$151,0)),0)+IFERROR(INDEX('Hoja de Trabajo para listado'!$AB$155:$BA$1048576,MATCH($A1059,'Hoja de Trabajo para listado'!$AB$155:$AB$1048576,0),MATCH((CUADRO!H$4&amp;$E1059),'Hoja de Trabajo para listado'!$AB$151:$BA$151,0)),0)+IFERROR(INDEX('Hoja de Trabajo para listado'!$BC$155:$CB$1048576,MATCH($A1059,'Hoja de Trabajo para listado'!$BC$155:$BC$1048576,0),MATCH((CUADRO!H$4&amp;$E1059),'Hoja de Trabajo para listado'!$BC$151:$CB$151,0)),0)+IFERROR(INDEX('Hoja de Trabajo para listado'!$DE$153:$DG$274,MATCH($A1059,'Hoja de Trabajo para listado'!$DE$153:$DE$1048576,0),MATCH((CUADRO!H$4&amp;$E1059),'Hoja de Trabajo para listado'!$DE$151:$DG$151,0)),0)+IFERROR(INDEX('Hoja de Trabajo para listado'!$CD$155:$DC$1048576,MATCH($A1059,'Hoja de Trabajo para listado'!$CD$155:$CD$1048576,0),MATCH((CUADRO!H$4&amp;$E1059),'Hoja de Trabajo para listado'!$CD$151:$DC$151,0)),0)</f>
        <v>0</v>
      </c>
      <c r="I1059" s="241">
        <f ca="1">+IFERROR(INDEX('Hoja de Trabajo para listado'!$A$155:$Z$1048576,MATCH($A1059,'Hoja de Trabajo para listado'!$A$155:$A$1048576,0),MATCH((CUADRO!I$4&amp;$E1059),'Hoja de Trabajo para listado'!$A$151:$Z$151,0)),0)+IFERROR(INDEX('Hoja de Trabajo para listado'!$AB$155:$BA$1048576,MATCH($A1059,'Hoja de Trabajo para listado'!$AB$155:$AB$1048576,0),MATCH((CUADRO!I$4&amp;$E1059),'Hoja de Trabajo para listado'!$AB$151:$BA$151,0)),0)+IFERROR(INDEX('Hoja de Trabajo para listado'!$BC$155:$CB$1048576,MATCH($A1059,'Hoja de Trabajo para listado'!$BC$155:$BC$1048576,0),MATCH((CUADRO!I$4&amp;$E1059),'Hoja de Trabajo para listado'!$BC$151:$CB$151,0)),0)+IFERROR(INDEX('Hoja de Trabajo para listado'!$DE$153:$DG$274,MATCH($A1059,'Hoja de Trabajo para listado'!$DE$153:$DE$1048576,0),MATCH((CUADRO!I$4&amp;$E1059),'Hoja de Trabajo para listado'!$DE$151:$DG$151,0)),0)+IFERROR(INDEX('Hoja de Trabajo para listado'!$CD$155:$DC$1048576,MATCH($A1059,'Hoja de Trabajo para listado'!$CD$155:$CD$1048576,0),MATCH((CUADRO!I$4&amp;$E1059),'Hoja de Trabajo para listado'!$CD$151:$DC$151,0)),0)</f>
        <v>0</v>
      </c>
      <c r="J1059" s="241">
        <f ca="1">+IFERROR(INDEX('Hoja de Trabajo para listado'!$A$155:$Z$1048576,MATCH($A1059,'Hoja de Trabajo para listado'!$A$155:$A$1048576,0),MATCH((CUADRO!J$4&amp;$E1059),'Hoja de Trabajo para listado'!$A$151:$Z$151,0)),0)+IFERROR(INDEX('Hoja de Trabajo para listado'!$AB$155:$BA$1048576,MATCH($A1059,'Hoja de Trabajo para listado'!$AB$155:$AB$1048576,0),MATCH((CUADRO!J$4&amp;$E1059),'Hoja de Trabajo para listado'!$AB$151:$BA$151,0)),0)+IFERROR(INDEX('Hoja de Trabajo para listado'!$BC$155:$CB$1048576,MATCH($A1059,'Hoja de Trabajo para listado'!$BC$155:$BC$1048576,0),MATCH((CUADRO!J$4&amp;$E1059),'Hoja de Trabajo para listado'!$BC$151:$CB$151,0)),0)+IFERROR(INDEX('Hoja de Trabajo para listado'!$DE$153:$DG$274,MATCH($A1059,'Hoja de Trabajo para listado'!$DE$153:$DE$1048576,0),MATCH((CUADRO!J$4&amp;$E1059),'Hoja de Trabajo para listado'!$DE$151:$DG$151,0)),0)+IFERROR(INDEX('Hoja de Trabajo para listado'!$CD$155:$DC$1048576,MATCH($A1059,'Hoja de Trabajo para listado'!$CD$155:$CD$1048576,0),MATCH((CUADRO!J$4&amp;$E1059),'Hoja de Trabajo para listado'!$CD$151:$DC$151,0)),0)</f>
        <v>0</v>
      </c>
      <c r="K1059" s="241">
        <f ca="1">+IFERROR(INDEX('Hoja de Trabajo para listado'!$A$155:$Z$1048576,MATCH($A1059,'Hoja de Trabajo para listado'!$A$155:$A$1048576,0),MATCH((CUADRO!K$4&amp;$E1059),'Hoja de Trabajo para listado'!$A$151:$Z$151,0)),0)+IFERROR(INDEX('Hoja de Trabajo para listado'!$AB$155:$BA$1048576,MATCH($A1059,'Hoja de Trabajo para listado'!$AB$155:$AB$1048576,0),MATCH((CUADRO!K$4&amp;$E1059),'Hoja de Trabajo para listado'!$AB$151:$BA$151,0)),0)+IFERROR(INDEX('Hoja de Trabajo para listado'!$BC$155:$CB$1048576,MATCH($A1059,'Hoja de Trabajo para listado'!$BC$155:$BC$1048576,0),MATCH((CUADRO!K$4&amp;$E1059),'Hoja de Trabajo para listado'!$BC$151:$CB$151,0)),0)+IFERROR(INDEX('Hoja de Trabajo para listado'!$DE$153:$DG$274,MATCH($A1059,'Hoja de Trabajo para listado'!$DE$153:$DE$1048576,0),MATCH((CUADRO!K$4&amp;$E1059),'Hoja de Trabajo para listado'!$DE$151:$DG$151,0)),0)+IFERROR(INDEX('Hoja de Trabajo para listado'!$CD$155:$DC$1048576,MATCH($A1059,'Hoja de Trabajo para listado'!$CD$155:$CD$1048576,0),MATCH((CUADRO!K$4&amp;$E1059),'Hoja de Trabajo para listado'!$CD$151:$DC$151,0)),0)</f>
        <v>0</v>
      </c>
      <c r="L1059" s="241">
        <f ca="1">+IFERROR(INDEX('Hoja de Trabajo para listado'!$A$155:$Z$1048576,MATCH($A1059,'Hoja de Trabajo para listado'!$A$155:$A$1048576,0),MATCH((CUADRO!L$4&amp;$E1059),'Hoja de Trabajo para listado'!$A$151:$Z$151,0)),0)+IFERROR(INDEX('Hoja de Trabajo para listado'!$AB$155:$BA$1048576,MATCH($A1059,'Hoja de Trabajo para listado'!$AB$155:$AB$1048576,0),MATCH((CUADRO!L$4&amp;$E1059),'Hoja de Trabajo para listado'!$AB$151:$BA$151,0)),0)+IFERROR(INDEX('Hoja de Trabajo para listado'!$BC$155:$CB$1048576,MATCH($A1059,'Hoja de Trabajo para listado'!$BC$155:$BC$1048576,0),MATCH((CUADRO!L$4&amp;$E1059),'Hoja de Trabajo para listado'!$BC$151:$CB$151,0)),0)+IFERROR(INDEX('Hoja de Trabajo para listado'!$DE$153:$DG$274,MATCH($A1059,'Hoja de Trabajo para listado'!$DE$153:$DE$1048576,0),MATCH((CUADRO!L$4&amp;$E1059),'Hoja de Trabajo para listado'!$DE$151:$DG$151,0)),0)+IFERROR(INDEX('Hoja de Trabajo para listado'!$CD$155:$DC$1048576,MATCH($A1059,'Hoja de Trabajo para listado'!$CD$155:$CD$1048576,0),MATCH((CUADRO!L$4&amp;$E1059),'Hoja de Trabajo para listado'!$CD$151:$DC$151,0)),0)</f>
        <v>0</v>
      </c>
      <c r="M1059" s="241">
        <f ca="1">+IFERROR(INDEX('Hoja de Trabajo para listado'!$A$155:$Z$1048576,MATCH($A1059,'Hoja de Trabajo para listado'!$A$155:$A$1048576,0),MATCH((CUADRO!M$4&amp;$E1059),'Hoja de Trabajo para listado'!$A$151:$Z$151,0)),0)+IFERROR(INDEX('Hoja de Trabajo para listado'!$AB$155:$BA$1048576,MATCH($A1059,'Hoja de Trabajo para listado'!$AB$155:$AB$1048576,0),MATCH((CUADRO!M$4&amp;$E1059),'Hoja de Trabajo para listado'!$AB$151:$BA$151,0)),0)+IFERROR(INDEX('Hoja de Trabajo para listado'!$BC$155:$CB$1048576,MATCH($A1059,'Hoja de Trabajo para listado'!$BC$155:$BC$1048576,0),MATCH((CUADRO!M$4&amp;$E1059),'Hoja de Trabajo para listado'!$BC$151:$CB$151,0)),0)+IFERROR(INDEX('Hoja de Trabajo para listado'!$DE$153:$DG$274,MATCH($A1059,'Hoja de Trabajo para listado'!$DE$153:$DE$1048576,0),MATCH((CUADRO!M$4&amp;$E1059),'Hoja de Trabajo para listado'!$DE$151:$DG$151,0)),0)+IFERROR(INDEX('Hoja de Trabajo para listado'!$CD$155:$DC$1048576,MATCH($A1059,'Hoja de Trabajo para listado'!$CD$155:$CD$1048576,0),MATCH((CUADRO!M$4&amp;$E1059),'Hoja de Trabajo para listado'!$CD$151:$DC$151,0)),0)</f>
        <v>0</v>
      </c>
      <c r="N1059" s="241">
        <f ca="1">+IFERROR(INDEX('Hoja de Trabajo para listado'!$A$155:$Z$1048576,MATCH($A1059,'Hoja de Trabajo para listado'!$A$155:$A$1048576,0),MATCH((CUADRO!N$4&amp;$E1059),'Hoja de Trabajo para listado'!$A$151:$Z$151,0)),0)+IFERROR(INDEX('Hoja de Trabajo para listado'!$AB$155:$BA$1048576,MATCH($A1059,'Hoja de Trabajo para listado'!$AB$155:$AB$1048576,0),MATCH((CUADRO!N$4&amp;$E1059),'Hoja de Trabajo para listado'!$AB$151:$BA$151,0)),0)+IFERROR(INDEX('Hoja de Trabajo para listado'!$BC$155:$CB$1048576,MATCH($A1059,'Hoja de Trabajo para listado'!$BC$155:$BC$1048576,0),MATCH((CUADRO!N$4&amp;$E1059),'Hoja de Trabajo para listado'!$BC$151:$CB$151,0)),0)+IFERROR(INDEX('Hoja de Trabajo para listado'!$DE$153:$DG$274,MATCH($A1059,'Hoja de Trabajo para listado'!$DE$153:$DE$1048576,0),MATCH((CUADRO!N$4&amp;$E1059),'Hoja de Trabajo para listado'!$DE$151:$DG$151,0)),0)+IFERROR(INDEX('Hoja de Trabajo para listado'!$CD$155:$DC$1048576,MATCH($A1059,'Hoja de Trabajo para listado'!$CD$155:$CD$1048576,0),MATCH((CUADRO!N$4&amp;$E1059),'Hoja de Trabajo para listado'!$CD$151:$DC$151,0)),0)</f>
        <v>0</v>
      </c>
      <c r="O1059" s="241">
        <f ca="1">+IFERROR(INDEX('Hoja de Trabajo para listado'!$A$155:$Z$1048576,MATCH($A1059,'Hoja de Trabajo para listado'!$A$155:$A$1048576,0),MATCH((CUADRO!O$4&amp;$E1059),'Hoja de Trabajo para listado'!$A$151:$Z$151,0)),0)+IFERROR(INDEX('Hoja de Trabajo para listado'!$AB$155:$BA$1048576,MATCH($A1059,'Hoja de Trabajo para listado'!$AB$155:$AB$1048576,0),MATCH((CUADRO!O$4&amp;$E1059),'Hoja de Trabajo para listado'!$AB$151:$BA$151,0)),0)+IFERROR(INDEX('Hoja de Trabajo para listado'!$BC$155:$CB$1048576,MATCH($A1059,'Hoja de Trabajo para listado'!$BC$155:$BC$1048576,0),MATCH((CUADRO!O$4&amp;$E1059),'Hoja de Trabajo para listado'!$BC$151:$CB$151,0)),0)+IFERROR(INDEX('Hoja de Trabajo para listado'!$DE$153:$DG$274,MATCH($A1059,'Hoja de Trabajo para listado'!$DE$153:$DE$1048576,0),MATCH((CUADRO!O$4&amp;$E1059),'Hoja de Trabajo para listado'!$DE$151:$DG$151,0)),0)+IFERROR(INDEX('Hoja de Trabajo para listado'!$CD$155:$DC$1048576,MATCH($A1059,'Hoja de Trabajo para listado'!$CD$155:$CD$1048576,0),MATCH((CUADRO!O$4&amp;$E1059),'Hoja de Trabajo para listado'!$CD$151:$DC$151,0)),0)</f>
        <v>0</v>
      </c>
      <c r="P1059" s="241">
        <f ca="1">+IFERROR(INDEX('Hoja de Trabajo para listado'!$A$155:$Z$1048576,MATCH($A1059,'Hoja de Trabajo para listado'!$A$155:$A$1048576,0),MATCH((CUADRO!P$4&amp;$E1059),'Hoja de Trabajo para listado'!$A$151:$Z$151,0)),0)+IFERROR(INDEX('Hoja de Trabajo para listado'!$AB$155:$BA$1048576,MATCH($A1059,'Hoja de Trabajo para listado'!$AB$155:$AB$1048576,0),MATCH((CUADRO!P$4&amp;$E1059),'Hoja de Trabajo para listado'!$AB$151:$BA$151,0)),0)+IFERROR(INDEX('Hoja de Trabajo para listado'!$BC$155:$CB$1048576,MATCH($A1059,'Hoja de Trabajo para listado'!$BC$155:$BC$1048576,0),MATCH((CUADRO!P$4&amp;$E1059),'Hoja de Trabajo para listado'!$BC$151:$CB$151,0)),0)+IFERROR(INDEX('Hoja de Trabajo para listado'!$DE$153:$DG$274,MATCH($A1059,'Hoja de Trabajo para listado'!$DE$153:$DE$1048576,0),MATCH((CUADRO!P$4&amp;$E1059),'Hoja de Trabajo para listado'!$DE$151:$DG$151,0)),0)+IFERROR(INDEX('Hoja de Trabajo para listado'!$CD$155:$DC$1048576,MATCH($A1059,'Hoja de Trabajo para listado'!$CD$155:$CD$1048576,0),MATCH((CUADRO!P$4&amp;$E1059),'Hoja de Trabajo para listado'!$CD$151:$DC$151,0)),0)</f>
        <v>0</v>
      </c>
      <c r="Q1059" s="241">
        <f ca="1">+IFERROR(INDEX('Hoja de Trabajo para listado'!$A$155:$Z$1048576,MATCH($A1059,'Hoja de Trabajo para listado'!$A$155:$A$1048576,0),MATCH((CUADRO!Q$4&amp;$E1059),'Hoja de Trabajo para listado'!$A$151:$Z$151,0)),0)+IFERROR(INDEX('Hoja de Trabajo para listado'!$AB$155:$BA$1048576,MATCH($A1059,'Hoja de Trabajo para listado'!$AB$155:$AB$1048576,0),MATCH((CUADRO!Q$4&amp;$E1059),'Hoja de Trabajo para listado'!$AB$151:$BA$151,0)),0)+IFERROR(INDEX('Hoja de Trabajo para listado'!$BC$155:$CB$1048576,MATCH($A1059,'Hoja de Trabajo para listado'!$BC$155:$BC$1048576,0),MATCH((CUADRO!Q$4&amp;$E1059),'Hoja de Trabajo para listado'!$BC$151:$CB$151,0)),0)+IFERROR(INDEX('Hoja de Trabajo para listado'!$DE$153:$DG$274,MATCH($A1059,'Hoja de Trabajo para listado'!$DE$153:$DE$1048576,0),MATCH((CUADRO!Q$4&amp;$E1059),'Hoja de Trabajo para listado'!$DE$151:$DG$151,0)),0)+IFERROR(INDEX('Hoja de Trabajo para listado'!$CD$155:$DC$1048576,MATCH($A1059,'Hoja de Trabajo para listado'!$CD$155:$CD$1048576,0),MATCH((CUADRO!Q$4&amp;$E1059),'Hoja de Trabajo para listado'!$CD$151:$DC$151,0)),0)</f>
        <v>0</v>
      </c>
      <c r="R1059" s="241">
        <f t="shared" ca="1" si="32"/>
        <v>0</v>
      </c>
      <c r="S1059" s="247"/>
      <c r="T1059" s="241">
        <f ca="1">+T1060</f>
        <v>0</v>
      </c>
      <c r="U1059" s="240">
        <f t="shared" si="33"/>
        <v>1</v>
      </c>
    </row>
    <row r="1060" spans="1:21" customFormat="1" ht="15" hidden="1" customHeight="1">
      <c r="A1060" s="32">
        <v>1807</v>
      </c>
      <c r="B1060" s="382"/>
      <c r="C1060" s="245" t="str">
        <f>+VLOOKUP(A1060,bd_lista!$A$3:$C$592,3,FALSE)</f>
        <v>Gobierno Autónomo Municipal de Puerto Rurrenabaque</v>
      </c>
      <c r="D1060" s="384"/>
      <c r="E1060" s="242" t="s">
        <v>684</v>
      </c>
      <c r="F1060" s="241">
        <f ca="1">+IFERROR(INDEX('Hoja de Trabajo para listado'!$A$155:$Z$1048576,MATCH($A1060,'Hoja de Trabajo para listado'!$A$155:$A$1048576,0),MATCH((CUADRO!F$4&amp;$E1060),'Hoja de Trabajo para listado'!$A$151:$Z$151,0)),0)+IFERROR(INDEX('Hoja de Trabajo para listado'!$AB$155:$BA$1048576,MATCH($A1060,'Hoja de Trabajo para listado'!$AB$155:$AB$1048576,0),MATCH((CUADRO!F$4&amp;$E1060),'Hoja de Trabajo para listado'!$AB$151:$BA$151,0)),0)+IFERROR(INDEX('Hoja de Trabajo para listado'!$BC$155:$CB$1048576,MATCH($A1060,'Hoja de Trabajo para listado'!$BC$155:$BC$1048576,0),MATCH((CUADRO!F$4&amp;$E1060),'Hoja de Trabajo para listado'!$BC$151:$CB$151,0)),0)+IFERROR(INDEX('Hoja de Trabajo para listado'!$DE$153:$DG$274,MATCH($A1060,'Hoja de Trabajo para listado'!$DE$153:$DE$1048576,0),MATCH((CUADRO!F$4&amp;$E1060),'Hoja de Trabajo para listado'!$DE$151:$DG$151,0)),0)+IFERROR(INDEX('Hoja de Trabajo para listado'!$CD$155:$DC$1048576,MATCH($A1060,'Hoja de Trabajo para listado'!$CD$155:$CD$1048576,0),MATCH((CUADRO!F$4&amp;$E1060),'Hoja de Trabajo para listado'!$CD$151:$DC$151,0)),0)</f>
        <v>0</v>
      </c>
      <c r="G1060" s="241">
        <f ca="1">+IFERROR(INDEX('Hoja de Trabajo para listado'!$A$155:$Z$1048576,MATCH($A1060,'Hoja de Trabajo para listado'!$A$155:$A$1048576,0),MATCH((CUADRO!G$4&amp;$E1060),'Hoja de Trabajo para listado'!$A$151:$Z$151,0)),0)+IFERROR(INDEX('Hoja de Trabajo para listado'!$AB$155:$BA$1048576,MATCH($A1060,'Hoja de Trabajo para listado'!$AB$155:$AB$1048576,0),MATCH((CUADRO!G$4&amp;$E1060),'Hoja de Trabajo para listado'!$AB$151:$BA$151,0)),0)+IFERROR(INDEX('Hoja de Trabajo para listado'!$BC$155:$CB$1048576,MATCH($A1060,'Hoja de Trabajo para listado'!$BC$155:$BC$1048576,0),MATCH((CUADRO!G$4&amp;$E1060),'Hoja de Trabajo para listado'!$BC$151:$CB$151,0)),0)+IFERROR(INDEX('Hoja de Trabajo para listado'!$DE$153:$DG$274,MATCH($A1060,'Hoja de Trabajo para listado'!$DE$153:$DE$1048576,0),MATCH((CUADRO!G$4&amp;$E1060),'Hoja de Trabajo para listado'!$DE$151:$DG$151,0)),0)+IFERROR(INDEX('Hoja de Trabajo para listado'!$CD$155:$DC$1048576,MATCH($A1060,'Hoja de Trabajo para listado'!$CD$155:$CD$1048576,0),MATCH((CUADRO!G$4&amp;$E1060),'Hoja de Trabajo para listado'!$CD$151:$DC$151,0)),0)</f>
        <v>0</v>
      </c>
      <c r="H1060" s="241">
        <f ca="1">+IFERROR(INDEX('Hoja de Trabajo para listado'!$A$155:$Z$1048576,MATCH($A1060,'Hoja de Trabajo para listado'!$A$155:$A$1048576,0),MATCH((CUADRO!H$4&amp;$E1060),'Hoja de Trabajo para listado'!$A$151:$Z$151,0)),0)+IFERROR(INDEX('Hoja de Trabajo para listado'!$AB$155:$BA$1048576,MATCH($A1060,'Hoja de Trabajo para listado'!$AB$155:$AB$1048576,0),MATCH((CUADRO!H$4&amp;$E1060),'Hoja de Trabajo para listado'!$AB$151:$BA$151,0)),0)+IFERROR(INDEX('Hoja de Trabajo para listado'!$BC$155:$CB$1048576,MATCH($A1060,'Hoja de Trabajo para listado'!$BC$155:$BC$1048576,0),MATCH((CUADRO!H$4&amp;$E1060),'Hoja de Trabajo para listado'!$BC$151:$CB$151,0)),0)+IFERROR(INDEX('Hoja de Trabajo para listado'!$DE$153:$DG$274,MATCH($A1060,'Hoja de Trabajo para listado'!$DE$153:$DE$1048576,0),MATCH((CUADRO!H$4&amp;$E1060),'Hoja de Trabajo para listado'!$DE$151:$DG$151,0)),0)+IFERROR(INDEX('Hoja de Trabajo para listado'!$CD$155:$DC$1048576,MATCH($A1060,'Hoja de Trabajo para listado'!$CD$155:$CD$1048576,0),MATCH((CUADRO!H$4&amp;$E1060),'Hoja de Trabajo para listado'!$CD$151:$DC$151,0)),0)</f>
        <v>0</v>
      </c>
      <c r="I1060" s="241">
        <f ca="1">+IFERROR(INDEX('Hoja de Trabajo para listado'!$A$155:$Z$1048576,MATCH($A1060,'Hoja de Trabajo para listado'!$A$155:$A$1048576,0),MATCH((CUADRO!I$4&amp;$E1060),'Hoja de Trabajo para listado'!$A$151:$Z$151,0)),0)+IFERROR(INDEX('Hoja de Trabajo para listado'!$AB$155:$BA$1048576,MATCH($A1060,'Hoja de Trabajo para listado'!$AB$155:$AB$1048576,0),MATCH((CUADRO!I$4&amp;$E1060),'Hoja de Trabajo para listado'!$AB$151:$BA$151,0)),0)+IFERROR(INDEX('Hoja de Trabajo para listado'!$BC$155:$CB$1048576,MATCH($A1060,'Hoja de Trabajo para listado'!$BC$155:$BC$1048576,0),MATCH((CUADRO!I$4&amp;$E1060),'Hoja de Trabajo para listado'!$BC$151:$CB$151,0)),0)+IFERROR(INDEX('Hoja de Trabajo para listado'!$DE$153:$DG$274,MATCH($A1060,'Hoja de Trabajo para listado'!$DE$153:$DE$1048576,0),MATCH((CUADRO!I$4&amp;$E1060),'Hoja de Trabajo para listado'!$DE$151:$DG$151,0)),0)+IFERROR(INDEX('Hoja de Trabajo para listado'!$CD$155:$DC$1048576,MATCH($A1060,'Hoja de Trabajo para listado'!$CD$155:$CD$1048576,0),MATCH((CUADRO!I$4&amp;$E1060),'Hoja de Trabajo para listado'!$CD$151:$DC$151,0)),0)</f>
        <v>0</v>
      </c>
      <c r="J1060" s="241">
        <f ca="1">+IFERROR(INDEX('Hoja de Trabajo para listado'!$A$155:$Z$1048576,MATCH($A1060,'Hoja de Trabajo para listado'!$A$155:$A$1048576,0),MATCH((CUADRO!J$4&amp;$E1060),'Hoja de Trabajo para listado'!$A$151:$Z$151,0)),0)+IFERROR(INDEX('Hoja de Trabajo para listado'!$AB$155:$BA$1048576,MATCH($A1060,'Hoja de Trabajo para listado'!$AB$155:$AB$1048576,0),MATCH((CUADRO!J$4&amp;$E1060),'Hoja de Trabajo para listado'!$AB$151:$BA$151,0)),0)+IFERROR(INDEX('Hoja de Trabajo para listado'!$BC$155:$CB$1048576,MATCH($A1060,'Hoja de Trabajo para listado'!$BC$155:$BC$1048576,0),MATCH((CUADRO!J$4&amp;$E1060),'Hoja de Trabajo para listado'!$BC$151:$CB$151,0)),0)+IFERROR(INDEX('Hoja de Trabajo para listado'!$DE$153:$DG$274,MATCH($A1060,'Hoja de Trabajo para listado'!$DE$153:$DE$1048576,0),MATCH((CUADRO!J$4&amp;$E1060),'Hoja de Trabajo para listado'!$DE$151:$DG$151,0)),0)+IFERROR(INDEX('Hoja de Trabajo para listado'!$CD$155:$DC$1048576,MATCH($A1060,'Hoja de Trabajo para listado'!$CD$155:$CD$1048576,0),MATCH((CUADRO!J$4&amp;$E1060),'Hoja de Trabajo para listado'!$CD$151:$DC$151,0)),0)</f>
        <v>0</v>
      </c>
      <c r="K1060" s="241">
        <f ca="1">+IFERROR(INDEX('Hoja de Trabajo para listado'!$A$155:$Z$1048576,MATCH($A1060,'Hoja de Trabajo para listado'!$A$155:$A$1048576,0),MATCH((CUADRO!K$4&amp;$E1060),'Hoja de Trabajo para listado'!$A$151:$Z$151,0)),0)+IFERROR(INDEX('Hoja de Trabajo para listado'!$AB$155:$BA$1048576,MATCH($A1060,'Hoja de Trabajo para listado'!$AB$155:$AB$1048576,0),MATCH((CUADRO!K$4&amp;$E1060),'Hoja de Trabajo para listado'!$AB$151:$BA$151,0)),0)+IFERROR(INDEX('Hoja de Trabajo para listado'!$BC$155:$CB$1048576,MATCH($A1060,'Hoja de Trabajo para listado'!$BC$155:$BC$1048576,0),MATCH((CUADRO!K$4&amp;$E1060),'Hoja de Trabajo para listado'!$BC$151:$CB$151,0)),0)+IFERROR(INDEX('Hoja de Trabajo para listado'!$DE$153:$DG$274,MATCH($A1060,'Hoja de Trabajo para listado'!$DE$153:$DE$1048576,0),MATCH((CUADRO!K$4&amp;$E1060),'Hoja de Trabajo para listado'!$DE$151:$DG$151,0)),0)+IFERROR(INDEX('Hoja de Trabajo para listado'!$CD$155:$DC$1048576,MATCH($A1060,'Hoja de Trabajo para listado'!$CD$155:$CD$1048576,0),MATCH((CUADRO!K$4&amp;$E1060),'Hoja de Trabajo para listado'!$CD$151:$DC$151,0)),0)</f>
        <v>0</v>
      </c>
      <c r="L1060" s="241">
        <f ca="1">+IFERROR(INDEX('Hoja de Trabajo para listado'!$A$155:$Z$1048576,MATCH($A1060,'Hoja de Trabajo para listado'!$A$155:$A$1048576,0),MATCH((CUADRO!L$4&amp;$E1060),'Hoja de Trabajo para listado'!$A$151:$Z$151,0)),0)+IFERROR(INDEX('Hoja de Trabajo para listado'!$AB$155:$BA$1048576,MATCH($A1060,'Hoja de Trabajo para listado'!$AB$155:$AB$1048576,0),MATCH((CUADRO!L$4&amp;$E1060),'Hoja de Trabajo para listado'!$AB$151:$BA$151,0)),0)+IFERROR(INDEX('Hoja de Trabajo para listado'!$BC$155:$CB$1048576,MATCH($A1060,'Hoja de Trabajo para listado'!$BC$155:$BC$1048576,0),MATCH((CUADRO!L$4&amp;$E1060),'Hoja de Trabajo para listado'!$BC$151:$CB$151,0)),0)+IFERROR(INDEX('Hoja de Trabajo para listado'!$DE$153:$DG$274,MATCH($A1060,'Hoja de Trabajo para listado'!$DE$153:$DE$1048576,0),MATCH((CUADRO!L$4&amp;$E1060),'Hoja de Trabajo para listado'!$DE$151:$DG$151,0)),0)+IFERROR(INDEX('Hoja de Trabajo para listado'!$CD$155:$DC$1048576,MATCH($A1060,'Hoja de Trabajo para listado'!$CD$155:$CD$1048576,0),MATCH((CUADRO!L$4&amp;$E1060),'Hoja de Trabajo para listado'!$CD$151:$DC$151,0)),0)</f>
        <v>0</v>
      </c>
      <c r="M1060" s="241">
        <f ca="1">+IFERROR(INDEX('Hoja de Trabajo para listado'!$A$155:$Z$1048576,MATCH($A1060,'Hoja de Trabajo para listado'!$A$155:$A$1048576,0),MATCH((CUADRO!M$4&amp;$E1060),'Hoja de Trabajo para listado'!$A$151:$Z$151,0)),0)+IFERROR(INDEX('Hoja de Trabajo para listado'!$AB$155:$BA$1048576,MATCH($A1060,'Hoja de Trabajo para listado'!$AB$155:$AB$1048576,0),MATCH((CUADRO!M$4&amp;$E1060),'Hoja de Trabajo para listado'!$AB$151:$BA$151,0)),0)+IFERROR(INDEX('Hoja de Trabajo para listado'!$BC$155:$CB$1048576,MATCH($A1060,'Hoja de Trabajo para listado'!$BC$155:$BC$1048576,0),MATCH((CUADRO!M$4&amp;$E1060),'Hoja de Trabajo para listado'!$BC$151:$CB$151,0)),0)+IFERROR(INDEX('Hoja de Trabajo para listado'!$DE$153:$DG$274,MATCH($A1060,'Hoja de Trabajo para listado'!$DE$153:$DE$1048576,0),MATCH((CUADRO!M$4&amp;$E1060),'Hoja de Trabajo para listado'!$DE$151:$DG$151,0)),0)+IFERROR(INDEX('Hoja de Trabajo para listado'!$CD$155:$DC$1048576,MATCH($A1060,'Hoja de Trabajo para listado'!$CD$155:$CD$1048576,0),MATCH((CUADRO!M$4&amp;$E1060),'Hoja de Trabajo para listado'!$CD$151:$DC$151,0)),0)</f>
        <v>0</v>
      </c>
      <c r="N1060" s="241">
        <f ca="1">+IFERROR(INDEX('Hoja de Trabajo para listado'!$A$155:$Z$1048576,MATCH($A1060,'Hoja de Trabajo para listado'!$A$155:$A$1048576,0),MATCH((CUADRO!N$4&amp;$E1060),'Hoja de Trabajo para listado'!$A$151:$Z$151,0)),0)+IFERROR(INDEX('Hoja de Trabajo para listado'!$AB$155:$BA$1048576,MATCH($A1060,'Hoja de Trabajo para listado'!$AB$155:$AB$1048576,0),MATCH((CUADRO!N$4&amp;$E1060),'Hoja de Trabajo para listado'!$AB$151:$BA$151,0)),0)+IFERROR(INDEX('Hoja de Trabajo para listado'!$BC$155:$CB$1048576,MATCH($A1060,'Hoja de Trabajo para listado'!$BC$155:$BC$1048576,0),MATCH((CUADRO!N$4&amp;$E1060),'Hoja de Trabajo para listado'!$BC$151:$CB$151,0)),0)+IFERROR(INDEX('Hoja de Trabajo para listado'!$DE$153:$DG$274,MATCH($A1060,'Hoja de Trabajo para listado'!$DE$153:$DE$1048576,0),MATCH((CUADRO!N$4&amp;$E1060),'Hoja de Trabajo para listado'!$DE$151:$DG$151,0)),0)+IFERROR(INDEX('Hoja de Trabajo para listado'!$CD$155:$DC$1048576,MATCH($A1060,'Hoja de Trabajo para listado'!$CD$155:$CD$1048576,0),MATCH((CUADRO!N$4&amp;$E1060),'Hoja de Trabajo para listado'!$CD$151:$DC$151,0)),0)</f>
        <v>0</v>
      </c>
      <c r="O1060" s="241">
        <f ca="1">+IFERROR(INDEX('Hoja de Trabajo para listado'!$A$155:$Z$1048576,MATCH($A1060,'Hoja de Trabajo para listado'!$A$155:$A$1048576,0),MATCH((CUADRO!O$4&amp;$E1060),'Hoja de Trabajo para listado'!$A$151:$Z$151,0)),0)+IFERROR(INDEX('Hoja de Trabajo para listado'!$AB$155:$BA$1048576,MATCH($A1060,'Hoja de Trabajo para listado'!$AB$155:$AB$1048576,0),MATCH((CUADRO!O$4&amp;$E1060),'Hoja de Trabajo para listado'!$AB$151:$BA$151,0)),0)+IFERROR(INDEX('Hoja de Trabajo para listado'!$BC$155:$CB$1048576,MATCH($A1060,'Hoja de Trabajo para listado'!$BC$155:$BC$1048576,0),MATCH((CUADRO!O$4&amp;$E1060),'Hoja de Trabajo para listado'!$BC$151:$CB$151,0)),0)+IFERROR(INDEX('Hoja de Trabajo para listado'!$DE$153:$DG$274,MATCH($A1060,'Hoja de Trabajo para listado'!$DE$153:$DE$1048576,0),MATCH((CUADRO!O$4&amp;$E1060),'Hoja de Trabajo para listado'!$DE$151:$DG$151,0)),0)+IFERROR(INDEX('Hoja de Trabajo para listado'!$CD$155:$DC$1048576,MATCH($A1060,'Hoja de Trabajo para listado'!$CD$155:$CD$1048576,0),MATCH((CUADRO!O$4&amp;$E1060),'Hoja de Trabajo para listado'!$CD$151:$DC$151,0)),0)</f>
        <v>0</v>
      </c>
      <c r="P1060" s="241">
        <f ca="1">+IFERROR(INDEX('Hoja de Trabajo para listado'!$A$155:$Z$1048576,MATCH($A1060,'Hoja de Trabajo para listado'!$A$155:$A$1048576,0),MATCH((CUADRO!P$4&amp;$E1060),'Hoja de Trabajo para listado'!$A$151:$Z$151,0)),0)+IFERROR(INDEX('Hoja de Trabajo para listado'!$AB$155:$BA$1048576,MATCH($A1060,'Hoja de Trabajo para listado'!$AB$155:$AB$1048576,0),MATCH((CUADRO!P$4&amp;$E1060),'Hoja de Trabajo para listado'!$AB$151:$BA$151,0)),0)+IFERROR(INDEX('Hoja de Trabajo para listado'!$BC$155:$CB$1048576,MATCH($A1060,'Hoja de Trabajo para listado'!$BC$155:$BC$1048576,0),MATCH((CUADRO!P$4&amp;$E1060),'Hoja de Trabajo para listado'!$BC$151:$CB$151,0)),0)+IFERROR(INDEX('Hoja de Trabajo para listado'!$DE$153:$DG$274,MATCH($A1060,'Hoja de Trabajo para listado'!$DE$153:$DE$1048576,0),MATCH((CUADRO!P$4&amp;$E1060),'Hoja de Trabajo para listado'!$DE$151:$DG$151,0)),0)+IFERROR(INDEX('Hoja de Trabajo para listado'!$CD$155:$DC$1048576,MATCH($A1060,'Hoja de Trabajo para listado'!$CD$155:$CD$1048576,0),MATCH((CUADRO!P$4&amp;$E1060),'Hoja de Trabajo para listado'!$CD$151:$DC$151,0)),0)</f>
        <v>0</v>
      </c>
      <c r="Q1060" s="241">
        <f ca="1">+IFERROR(INDEX('Hoja de Trabajo para listado'!$A$155:$Z$1048576,MATCH($A1060,'Hoja de Trabajo para listado'!$A$155:$A$1048576,0),MATCH((CUADRO!Q$4&amp;$E1060),'Hoja de Trabajo para listado'!$A$151:$Z$151,0)),0)+IFERROR(INDEX('Hoja de Trabajo para listado'!$AB$155:$BA$1048576,MATCH($A1060,'Hoja de Trabajo para listado'!$AB$155:$AB$1048576,0),MATCH((CUADRO!Q$4&amp;$E1060),'Hoja de Trabajo para listado'!$AB$151:$BA$151,0)),0)+IFERROR(INDEX('Hoja de Trabajo para listado'!$BC$155:$CB$1048576,MATCH($A1060,'Hoja de Trabajo para listado'!$BC$155:$BC$1048576,0),MATCH((CUADRO!Q$4&amp;$E1060),'Hoja de Trabajo para listado'!$BC$151:$CB$151,0)),0)+IFERROR(INDEX('Hoja de Trabajo para listado'!$DE$153:$DG$274,MATCH($A1060,'Hoja de Trabajo para listado'!$DE$153:$DE$1048576,0),MATCH((CUADRO!Q$4&amp;$E1060),'Hoja de Trabajo para listado'!$DE$151:$DG$151,0)),0)+IFERROR(INDEX('Hoja de Trabajo para listado'!$CD$155:$DC$1048576,MATCH($A1060,'Hoja de Trabajo para listado'!$CD$155:$CD$1048576,0),MATCH((CUADRO!Q$4&amp;$E1060),'Hoja de Trabajo para listado'!$CD$151:$DC$151,0)),0)</f>
        <v>0</v>
      </c>
      <c r="R1060" s="241">
        <f t="shared" ca="1" si="32"/>
        <v>0</v>
      </c>
      <c r="S1060" s="247">
        <f ca="1">+R1059+R1060</f>
        <v>0</v>
      </c>
      <c r="T1060" s="241">
        <f ca="1">+S1060</f>
        <v>0</v>
      </c>
      <c r="U1060" s="240">
        <f t="shared" si="33"/>
        <v>2</v>
      </c>
    </row>
    <row r="1061" spans="1:21" customFormat="1" ht="15" hidden="1" customHeight="1">
      <c r="A1061" s="32">
        <v>1808</v>
      </c>
      <c r="B1061" s="381">
        <f>+A1061</f>
        <v>1808</v>
      </c>
      <c r="C1061" s="245" t="str">
        <f>+VLOOKUP(A1061,bd_lista!$A$3:$C$592,3,FALSE)</f>
        <v>Gobierno Autónomo Municipal de San Borja</v>
      </c>
      <c r="D1061" s="383" t="str">
        <f>+C1061</f>
        <v>Gobierno Autónomo Municipal de San Borja</v>
      </c>
      <c r="E1061" s="240" t="s">
        <v>683</v>
      </c>
      <c r="F1061" s="241">
        <f ca="1">+IFERROR(INDEX('Hoja de Trabajo para listado'!$A$155:$Z$1048576,MATCH($A1061,'Hoja de Trabajo para listado'!$A$155:$A$1048576,0),MATCH((CUADRO!F$4&amp;$E1061),'Hoja de Trabajo para listado'!$A$151:$Z$151,0)),0)+IFERROR(INDEX('Hoja de Trabajo para listado'!$AB$155:$BA$1048576,MATCH($A1061,'Hoja de Trabajo para listado'!$AB$155:$AB$1048576,0),MATCH((CUADRO!F$4&amp;$E1061),'Hoja de Trabajo para listado'!$AB$151:$BA$151,0)),0)+IFERROR(INDEX('Hoja de Trabajo para listado'!$BC$155:$CB$1048576,MATCH($A1061,'Hoja de Trabajo para listado'!$BC$155:$BC$1048576,0),MATCH((CUADRO!F$4&amp;$E1061),'Hoja de Trabajo para listado'!$BC$151:$CB$151,0)),0)+IFERROR(INDEX('Hoja de Trabajo para listado'!$DE$153:$DG$274,MATCH($A1061,'Hoja de Trabajo para listado'!$DE$153:$DE$1048576,0),MATCH((CUADRO!F$4&amp;$E1061),'Hoja de Trabajo para listado'!$DE$151:$DG$151,0)),0)+IFERROR(INDEX('Hoja de Trabajo para listado'!$CD$155:$DC$1048576,MATCH($A1061,'Hoja de Trabajo para listado'!$CD$155:$CD$1048576,0),MATCH((CUADRO!F$4&amp;$E1061),'Hoja de Trabajo para listado'!$CD$151:$DC$151,0)),0)</f>
        <v>0</v>
      </c>
      <c r="G1061" s="241">
        <f ca="1">+IFERROR(INDEX('Hoja de Trabajo para listado'!$A$155:$Z$1048576,MATCH($A1061,'Hoja de Trabajo para listado'!$A$155:$A$1048576,0),MATCH((CUADRO!G$4&amp;$E1061),'Hoja de Trabajo para listado'!$A$151:$Z$151,0)),0)+IFERROR(INDEX('Hoja de Trabajo para listado'!$AB$155:$BA$1048576,MATCH($A1061,'Hoja de Trabajo para listado'!$AB$155:$AB$1048576,0),MATCH((CUADRO!G$4&amp;$E1061),'Hoja de Trabajo para listado'!$AB$151:$BA$151,0)),0)+IFERROR(INDEX('Hoja de Trabajo para listado'!$BC$155:$CB$1048576,MATCH($A1061,'Hoja de Trabajo para listado'!$BC$155:$BC$1048576,0),MATCH((CUADRO!G$4&amp;$E1061),'Hoja de Trabajo para listado'!$BC$151:$CB$151,0)),0)+IFERROR(INDEX('Hoja de Trabajo para listado'!$DE$153:$DG$274,MATCH($A1061,'Hoja de Trabajo para listado'!$DE$153:$DE$1048576,0),MATCH((CUADRO!G$4&amp;$E1061),'Hoja de Trabajo para listado'!$DE$151:$DG$151,0)),0)+IFERROR(INDEX('Hoja de Trabajo para listado'!$CD$155:$DC$1048576,MATCH($A1061,'Hoja de Trabajo para listado'!$CD$155:$CD$1048576,0),MATCH((CUADRO!G$4&amp;$E1061),'Hoja de Trabajo para listado'!$CD$151:$DC$151,0)),0)</f>
        <v>0</v>
      </c>
      <c r="H1061" s="241">
        <f ca="1">+IFERROR(INDEX('Hoja de Trabajo para listado'!$A$155:$Z$1048576,MATCH($A1061,'Hoja de Trabajo para listado'!$A$155:$A$1048576,0),MATCH((CUADRO!H$4&amp;$E1061),'Hoja de Trabajo para listado'!$A$151:$Z$151,0)),0)+IFERROR(INDEX('Hoja de Trabajo para listado'!$AB$155:$BA$1048576,MATCH($A1061,'Hoja de Trabajo para listado'!$AB$155:$AB$1048576,0),MATCH((CUADRO!H$4&amp;$E1061),'Hoja de Trabajo para listado'!$AB$151:$BA$151,0)),0)+IFERROR(INDEX('Hoja de Trabajo para listado'!$BC$155:$CB$1048576,MATCH($A1061,'Hoja de Trabajo para listado'!$BC$155:$BC$1048576,0),MATCH((CUADRO!H$4&amp;$E1061),'Hoja de Trabajo para listado'!$BC$151:$CB$151,0)),0)+IFERROR(INDEX('Hoja de Trabajo para listado'!$DE$153:$DG$274,MATCH($A1061,'Hoja de Trabajo para listado'!$DE$153:$DE$1048576,0),MATCH((CUADRO!H$4&amp;$E1061),'Hoja de Trabajo para listado'!$DE$151:$DG$151,0)),0)+IFERROR(INDEX('Hoja de Trabajo para listado'!$CD$155:$DC$1048576,MATCH($A1061,'Hoja de Trabajo para listado'!$CD$155:$CD$1048576,0),MATCH((CUADRO!H$4&amp;$E1061),'Hoja de Trabajo para listado'!$CD$151:$DC$151,0)),0)</f>
        <v>0</v>
      </c>
      <c r="I1061" s="241">
        <f ca="1">+IFERROR(INDEX('Hoja de Trabajo para listado'!$A$155:$Z$1048576,MATCH($A1061,'Hoja de Trabajo para listado'!$A$155:$A$1048576,0),MATCH((CUADRO!I$4&amp;$E1061),'Hoja de Trabajo para listado'!$A$151:$Z$151,0)),0)+IFERROR(INDEX('Hoja de Trabajo para listado'!$AB$155:$BA$1048576,MATCH($A1061,'Hoja de Trabajo para listado'!$AB$155:$AB$1048576,0),MATCH((CUADRO!I$4&amp;$E1061),'Hoja de Trabajo para listado'!$AB$151:$BA$151,0)),0)+IFERROR(INDEX('Hoja de Trabajo para listado'!$BC$155:$CB$1048576,MATCH($A1061,'Hoja de Trabajo para listado'!$BC$155:$BC$1048576,0),MATCH((CUADRO!I$4&amp;$E1061),'Hoja de Trabajo para listado'!$BC$151:$CB$151,0)),0)+IFERROR(INDEX('Hoja de Trabajo para listado'!$DE$153:$DG$274,MATCH($A1061,'Hoja de Trabajo para listado'!$DE$153:$DE$1048576,0),MATCH((CUADRO!I$4&amp;$E1061),'Hoja de Trabajo para listado'!$DE$151:$DG$151,0)),0)+IFERROR(INDEX('Hoja de Trabajo para listado'!$CD$155:$DC$1048576,MATCH($A1061,'Hoja de Trabajo para listado'!$CD$155:$CD$1048576,0),MATCH((CUADRO!I$4&amp;$E1061),'Hoja de Trabajo para listado'!$CD$151:$DC$151,0)),0)</f>
        <v>0</v>
      </c>
      <c r="J1061" s="241">
        <f ca="1">+IFERROR(INDEX('Hoja de Trabajo para listado'!$A$155:$Z$1048576,MATCH($A1061,'Hoja de Trabajo para listado'!$A$155:$A$1048576,0),MATCH((CUADRO!J$4&amp;$E1061),'Hoja de Trabajo para listado'!$A$151:$Z$151,0)),0)+IFERROR(INDEX('Hoja de Trabajo para listado'!$AB$155:$BA$1048576,MATCH($A1061,'Hoja de Trabajo para listado'!$AB$155:$AB$1048576,0),MATCH((CUADRO!J$4&amp;$E1061),'Hoja de Trabajo para listado'!$AB$151:$BA$151,0)),0)+IFERROR(INDEX('Hoja de Trabajo para listado'!$BC$155:$CB$1048576,MATCH($A1061,'Hoja de Trabajo para listado'!$BC$155:$BC$1048576,0),MATCH((CUADRO!J$4&amp;$E1061),'Hoja de Trabajo para listado'!$BC$151:$CB$151,0)),0)+IFERROR(INDEX('Hoja de Trabajo para listado'!$DE$153:$DG$274,MATCH($A1061,'Hoja de Trabajo para listado'!$DE$153:$DE$1048576,0),MATCH((CUADRO!J$4&amp;$E1061),'Hoja de Trabajo para listado'!$DE$151:$DG$151,0)),0)+IFERROR(INDEX('Hoja de Trabajo para listado'!$CD$155:$DC$1048576,MATCH($A1061,'Hoja de Trabajo para listado'!$CD$155:$CD$1048576,0),MATCH((CUADRO!J$4&amp;$E1061),'Hoja de Trabajo para listado'!$CD$151:$DC$151,0)),0)</f>
        <v>0</v>
      </c>
      <c r="K1061" s="241">
        <f ca="1">+IFERROR(INDEX('Hoja de Trabajo para listado'!$A$155:$Z$1048576,MATCH($A1061,'Hoja de Trabajo para listado'!$A$155:$A$1048576,0),MATCH((CUADRO!K$4&amp;$E1061),'Hoja de Trabajo para listado'!$A$151:$Z$151,0)),0)+IFERROR(INDEX('Hoja de Trabajo para listado'!$AB$155:$BA$1048576,MATCH($A1061,'Hoja de Trabajo para listado'!$AB$155:$AB$1048576,0),MATCH((CUADRO!K$4&amp;$E1061),'Hoja de Trabajo para listado'!$AB$151:$BA$151,0)),0)+IFERROR(INDEX('Hoja de Trabajo para listado'!$BC$155:$CB$1048576,MATCH($A1061,'Hoja de Trabajo para listado'!$BC$155:$BC$1048576,0),MATCH((CUADRO!K$4&amp;$E1061),'Hoja de Trabajo para listado'!$BC$151:$CB$151,0)),0)+IFERROR(INDEX('Hoja de Trabajo para listado'!$DE$153:$DG$274,MATCH($A1061,'Hoja de Trabajo para listado'!$DE$153:$DE$1048576,0),MATCH((CUADRO!K$4&amp;$E1061),'Hoja de Trabajo para listado'!$DE$151:$DG$151,0)),0)+IFERROR(INDEX('Hoja de Trabajo para listado'!$CD$155:$DC$1048576,MATCH($A1061,'Hoja de Trabajo para listado'!$CD$155:$CD$1048576,0),MATCH((CUADRO!K$4&amp;$E1061),'Hoja de Trabajo para listado'!$CD$151:$DC$151,0)),0)</f>
        <v>0</v>
      </c>
      <c r="L1061" s="241">
        <f ca="1">+IFERROR(INDEX('Hoja de Trabajo para listado'!$A$155:$Z$1048576,MATCH($A1061,'Hoja de Trabajo para listado'!$A$155:$A$1048576,0),MATCH((CUADRO!L$4&amp;$E1061),'Hoja de Trabajo para listado'!$A$151:$Z$151,0)),0)+IFERROR(INDEX('Hoja de Trabajo para listado'!$AB$155:$BA$1048576,MATCH($A1061,'Hoja de Trabajo para listado'!$AB$155:$AB$1048576,0),MATCH((CUADRO!L$4&amp;$E1061),'Hoja de Trabajo para listado'!$AB$151:$BA$151,0)),0)+IFERROR(INDEX('Hoja de Trabajo para listado'!$BC$155:$CB$1048576,MATCH($A1061,'Hoja de Trabajo para listado'!$BC$155:$BC$1048576,0),MATCH((CUADRO!L$4&amp;$E1061),'Hoja de Trabajo para listado'!$BC$151:$CB$151,0)),0)+IFERROR(INDEX('Hoja de Trabajo para listado'!$DE$153:$DG$274,MATCH($A1061,'Hoja de Trabajo para listado'!$DE$153:$DE$1048576,0),MATCH((CUADRO!L$4&amp;$E1061),'Hoja de Trabajo para listado'!$DE$151:$DG$151,0)),0)+IFERROR(INDEX('Hoja de Trabajo para listado'!$CD$155:$DC$1048576,MATCH($A1061,'Hoja de Trabajo para listado'!$CD$155:$CD$1048576,0),MATCH((CUADRO!L$4&amp;$E1061),'Hoja de Trabajo para listado'!$CD$151:$DC$151,0)),0)</f>
        <v>0</v>
      </c>
      <c r="M1061" s="241">
        <f ca="1">+IFERROR(INDEX('Hoja de Trabajo para listado'!$A$155:$Z$1048576,MATCH($A1061,'Hoja de Trabajo para listado'!$A$155:$A$1048576,0),MATCH((CUADRO!M$4&amp;$E1061),'Hoja de Trabajo para listado'!$A$151:$Z$151,0)),0)+IFERROR(INDEX('Hoja de Trabajo para listado'!$AB$155:$BA$1048576,MATCH($A1061,'Hoja de Trabajo para listado'!$AB$155:$AB$1048576,0),MATCH((CUADRO!M$4&amp;$E1061),'Hoja de Trabajo para listado'!$AB$151:$BA$151,0)),0)+IFERROR(INDEX('Hoja de Trabajo para listado'!$BC$155:$CB$1048576,MATCH($A1061,'Hoja de Trabajo para listado'!$BC$155:$BC$1048576,0),MATCH((CUADRO!M$4&amp;$E1061),'Hoja de Trabajo para listado'!$BC$151:$CB$151,0)),0)+IFERROR(INDEX('Hoja de Trabajo para listado'!$DE$153:$DG$274,MATCH($A1061,'Hoja de Trabajo para listado'!$DE$153:$DE$1048576,0),MATCH((CUADRO!M$4&amp;$E1061),'Hoja de Trabajo para listado'!$DE$151:$DG$151,0)),0)+IFERROR(INDEX('Hoja de Trabajo para listado'!$CD$155:$DC$1048576,MATCH($A1061,'Hoja de Trabajo para listado'!$CD$155:$CD$1048576,0),MATCH((CUADRO!M$4&amp;$E1061),'Hoja de Trabajo para listado'!$CD$151:$DC$151,0)),0)</f>
        <v>0</v>
      </c>
      <c r="N1061" s="241">
        <f ca="1">+IFERROR(INDEX('Hoja de Trabajo para listado'!$A$155:$Z$1048576,MATCH($A1061,'Hoja de Trabajo para listado'!$A$155:$A$1048576,0),MATCH((CUADRO!N$4&amp;$E1061),'Hoja de Trabajo para listado'!$A$151:$Z$151,0)),0)+IFERROR(INDEX('Hoja de Trabajo para listado'!$AB$155:$BA$1048576,MATCH($A1061,'Hoja de Trabajo para listado'!$AB$155:$AB$1048576,0),MATCH((CUADRO!N$4&amp;$E1061),'Hoja de Trabajo para listado'!$AB$151:$BA$151,0)),0)+IFERROR(INDEX('Hoja de Trabajo para listado'!$BC$155:$CB$1048576,MATCH($A1061,'Hoja de Trabajo para listado'!$BC$155:$BC$1048576,0),MATCH((CUADRO!N$4&amp;$E1061),'Hoja de Trabajo para listado'!$BC$151:$CB$151,0)),0)+IFERROR(INDEX('Hoja de Trabajo para listado'!$DE$153:$DG$274,MATCH($A1061,'Hoja de Trabajo para listado'!$DE$153:$DE$1048576,0),MATCH((CUADRO!N$4&amp;$E1061),'Hoja de Trabajo para listado'!$DE$151:$DG$151,0)),0)+IFERROR(INDEX('Hoja de Trabajo para listado'!$CD$155:$DC$1048576,MATCH($A1061,'Hoja de Trabajo para listado'!$CD$155:$CD$1048576,0),MATCH((CUADRO!N$4&amp;$E1061),'Hoja de Trabajo para listado'!$CD$151:$DC$151,0)),0)</f>
        <v>0</v>
      </c>
      <c r="O1061" s="241">
        <f ca="1">+IFERROR(INDEX('Hoja de Trabajo para listado'!$A$155:$Z$1048576,MATCH($A1061,'Hoja de Trabajo para listado'!$A$155:$A$1048576,0),MATCH((CUADRO!O$4&amp;$E1061),'Hoja de Trabajo para listado'!$A$151:$Z$151,0)),0)+IFERROR(INDEX('Hoja de Trabajo para listado'!$AB$155:$BA$1048576,MATCH($A1061,'Hoja de Trabajo para listado'!$AB$155:$AB$1048576,0),MATCH((CUADRO!O$4&amp;$E1061),'Hoja de Trabajo para listado'!$AB$151:$BA$151,0)),0)+IFERROR(INDEX('Hoja de Trabajo para listado'!$BC$155:$CB$1048576,MATCH($A1061,'Hoja de Trabajo para listado'!$BC$155:$BC$1048576,0),MATCH((CUADRO!O$4&amp;$E1061),'Hoja de Trabajo para listado'!$BC$151:$CB$151,0)),0)+IFERROR(INDEX('Hoja de Trabajo para listado'!$DE$153:$DG$274,MATCH($A1061,'Hoja de Trabajo para listado'!$DE$153:$DE$1048576,0),MATCH((CUADRO!O$4&amp;$E1061),'Hoja de Trabajo para listado'!$DE$151:$DG$151,0)),0)+IFERROR(INDEX('Hoja de Trabajo para listado'!$CD$155:$DC$1048576,MATCH($A1061,'Hoja de Trabajo para listado'!$CD$155:$CD$1048576,0),MATCH((CUADRO!O$4&amp;$E1061),'Hoja de Trabajo para listado'!$CD$151:$DC$151,0)),0)</f>
        <v>0</v>
      </c>
      <c r="P1061" s="241">
        <f ca="1">+IFERROR(INDEX('Hoja de Trabajo para listado'!$A$155:$Z$1048576,MATCH($A1061,'Hoja de Trabajo para listado'!$A$155:$A$1048576,0),MATCH((CUADRO!P$4&amp;$E1061),'Hoja de Trabajo para listado'!$A$151:$Z$151,0)),0)+IFERROR(INDEX('Hoja de Trabajo para listado'!$AB$155:$BA$1048576,MATCH($A1061,'Hoja de Trabajo para listado'!$AB$155:$AB$1048576,0),MATCH((CUADRO!P$4&amp;$E1061),'Hoja de Trabajo para listado'!$AB$151:$BA$151,0)),0)+IFERROR(INDEX('Hoja de Trabajo para listado'!$BC$155:$CB$1048576,MATCH($A1061,'Hoja de Trabajo para listado'!$BC$155:$BC$1048576,0),MATCH((CUADRO!P$4&amp;$E1061),'Hoja de Trabajo para listado'!$BC$151:$CB$151,0)),0)+IFERROR(INDEX('Hoja de Trabajo para listado'!$DE$153:$DG$274,MATCH($A1061,'Hoja de Trabajo para listado'!$DE$153:$DE$1048576,0),MATCH((CUADRO!P$4&amp;$E1061),'Hoja de Trabajo para listado'!$DE$151:$DG$151,0)),0)+IFERROR(INDEX('Hoja de Trabajo para listado'!$CD$155:$DC$1048576,MATCH($A1061,'Hoja de Trabajo para listado'!$CD$155:$CD$1048576,0),MATCH((CUADRO!P$4&amp;$E1061),'Hoja de Trabajo para listado'!$CD$151:$DC$151,0)),0)</f>
        <v>0</v>
      </c>
      <c r="Q1061" s="241">
        <f ca="1">+IFERROR(INDEX('Hoja de Trabajo para listado'!$A$155:$Z$1048576,MATCH($A1061,'Hoja de Trabajo para listado'!$A$155:$A$1048576,0),MATCH((CUADRO!Q$4&amp;$E1061),'Hoja de Trabajo para listado'!$A$151:$Z$151,0)),0)+IFERROR(INDEX('Hoja de Trabajo para listado'!$AB$155:$BA$1048576,MATCH($A1061,'Hoja de Trabajo para listado'!$AB$155:$AB$1048576,0),MATCH((CUADRO!Q$4&amp;$E1061),'Hoja de Trabajo para listado'!$AB$151:$BA$151,0)),0)+IFERROR(INDEX('Hoja de Trabajo para listado'!$BC$155:$CB$1048576,MATCH($A1061,'Hoja de Trabajo para listado'!$BC$155:$BC$1048576,0),MATCH((CUADRO!Q$4&amp;$E1061),'Hoja de Trabajo para listado'!$BC$151:$CB$151,0)),0)+IFERROR(INDEX('Hoja de Trabajo para listado'!$DE$153:$DG$274,MATCH($A1061,'Hoja de Trabajo para listado'!$DE$153:$DE$1048576,0),MATCH((CUADRO!Q$4&amp;$E1061),'Hoja de Trabajo para listado'!$DE$151:$DG$151,0)),0)+IFERROR(INDEX('Hoja de Trabajo para listado'!$CD$155:$DC$1048576,MATCH($A1061,'Hoja de Trabajo para listado'!$CD$155:$CD$1048576,0),MATCH((CUADRO!Q$4&amp;$E1061),'Hoja de Trabajo para listado'!$CD$151:$DC$151,0)),0)</f>
        <v>0</v>
      </c>
      <c r="R1061" s="241">
        <f t="shared" ca="1" si="32"/>
        <v>0</v>
      </c>
      <c r="S1061" s="264"/>
      <c r="T1061" s="241">
        <f ca="1">+T1062</f>
        <v>0</v>
      </c>
      <c r="U1061" s="268">
        <f t="shared" si="33"/>
        <v>1</v>
      </c>
    </row>
    <row r="1062" spans="1:21" customFormat="1" ht="15" hidden="1">
      <c r="A1062" s="32">
        <v>1808</v>
      </c>
      <c r="B1062" s="382"/>
      <c r="C1062" s="245" t="str">
        <f>+VLOOKUP(A1062,bd_lista!$A$3:$C$592,3,FALSE)</f>
        <v>Gobierno Autónomo Municipal de San Borja</v>
      </c>
      <c r="D1062" s="384"/>
      <c r="E1062" s="242" t="s">
        <v>684</v>
      </c>
      <c r="F1062" s="243">
        <f ca="1">+IFERROR(INDEX('Hoja de Trabajo para listado'!$A$155:$Z$1048576,MATCH($A1062,'Hoja de Trabajo para listado'!$A$155:$A$1048576,0),MATCH((CUADRO!F$4&amp;$E1062),'Hoja de Trabajo para listado'!$A$151:$Z$151,0)),0)+IFERROR(INDEX('Hoja de Trabajo para listado'!$AB$155:$BA$1048576,MATCH($A1062,'Hoja de Trabajo para listado'!$AB$155:$AB$1048576,0),MATCH((CUADRO!F$4&amp;$E1062),'Hoja de Trabajo para listado'!$AB$151:$BA$151,0)),0)+IFERROR(INDEX('Hoja de Trabajo para listado'!$BC$155:$CB$1048576,MATCH($A1062,'Hoja de Trabajo para listado'!$BC$155:$BC$1048576,0),MATCH((CUADRO!F$4&amp;$E1062),'Hoja de Trabajo para listado'!$BC$151:$CB$151,0)),0)+IFERROR(INDEX('Hoja de Trabajo para listado'!$DE$153:$DG$274,MATCH($A1062,'Hoja de Trabajo para listado'!$DE$153:$DE$1048576,0),MATCH((CUADRO!F$4&amp;$E1062),'Hoja de Trabajo para listado'!$DE$151:$DG$151,0)),0)+IFERROR(INDEX('Hoja de Trabajo para listado'!$CD$155:$DC$1048576,MATCH($A1062,'Hoja de Trabajo para listado'!$CD$155:$CD$1048576,0),MATCH((CUADRO!F$4&amp;$E1062),'Hoja de Trabajo para listado'!$CD$151:$DC$151,0)),0)</f>
        <v>0</v>
      </c>
      <c r="G1062" s="243">
        <f ca="1">+IFERROR(INDEX('Hoja de Trabajo para listado'!$A$155:$Z$1048576,MATCH($A1062,'Hoja de Trabajo para listado'!$A$155:$A$1048576,0),MATCH((CUADRO!G$4&amp;$E1062),'Hoja de Trabajo para listado'!$A$151:$Z$151,0)),0)+IFERROR(INDEX('Hoja de Trabajo para listado'!$AB$155:$BA$1048576,MATCH($A1062,'Hoja de Trabajo para listado'!$AB$155:$AB$1048576,0),MATCH((CUADRO!G$4&amp;$E1062),'Hoja de Trabajo para listado'!$AB$151:$BA$151,0)),0)+IFERROR(INDEX('Hoja de Trabajo para listado'!$BC$155:$CB$1048576,MATCH($A1062,'Hoja de Trabajo para listado'!$BC$155:$BC$1048576,0),MATCH((CUADRO!G$4&amp;$E1062),'Hoja de Trabajo para listado'!$BC$151:$CB$151,0)),0)+IFERROR(INDEX('Hoja de Trabajo para listado'!$DE$153:$DG$274,MATCH($A1062,'Hoja de Trabajo para listado'!$DE$153:$DE$1048576,0),MATCH((CUADRO!G$4&amp;$E1062),'Hoja de Trabajo para listado'!$DE$151:$DG$151,0)),0)+IFERROR(INDEX('Hoja de Trabajo para listado'!$CD$155:$DC$1048576,MATCH($A1062,'Hoja de Trabajo para listado'!$CD$155:$CD$1048576,0),MATCH((CUADRO!G$4&amp;$E1062),'Hoja de Trabajo para listado'!$CD$151:$DC$151,0)),0)</f>
        <v>0</v>
      </c>
      <c r="H1062" s="243">
        <f ca="1">+IFERROR(INDEX('Hoja de Trabajo para listado'!$A$155:$Z$1048576,MATCH($A1062,'Hoja de Trabajo para listado'!$A$155:$A$1048576,0),MATCH((CUADRO!H$4&amp;$E1062),'Hoja de Trabajo para listado'!$A$151:$Z$151,0)),0)+IFERROR(INDEX('Hoja de Trabajo para listado'!$AB$155:$BA$1048576,MATCH($A1062,'Hoja de Trabajo para listado'!$AB$155:$AB$1048576,0),MATCH((CUADRO!H$4&amp;$E1062),'Hoja de Trabajo para listado'!$AB$151:$BA$151,0)),0)+IFERROR(INDEX('Hoja de Trabajo para listado'!$BC$155:$CB$1048576,MATCH($A1062,'Hoja de Trabajo para listado'!$BC$155:$BC$1048576,0),MATCH((CUADRO!H$4&amp;$E1062),'Hoja de Trabajo para listado'!$BC$151:$CB$151,0)),0)+IFERROR(INDEX('Hoja de Trabajo para listado'!$DE$153:$DG$274,MATCH($A1062,'Hoja de Trabajo para listado'!$DE$153:$DE$1048576,0),MATCH((CUADRO!H$4&amp;$E1062),'Hoja de Trabajo para listado'!$DE$151:$DG$151,0)),0)+IFERROR(INDEX('Hoja de Trabajo para listado'!$CD$155:$DC$1048576,MATCH($A1062,'Hoja de Trabajo para listado'!$CD$155:$CD$1048576,0),MATCH((CUADRO!H$4&amp;$E1062),'Hoja de Trabajo para listado'!$CD$151:$DC$151,0)),0)</f>
        <v>0</v>
      </c>
      <c r="I1062" s="243">
        <f ca="1">+IFERROR(INDEX('Hoja de Trabajo para listado'!$A$155:$Z$1048576,MATCH($A1062,'Hoja de Trabajo para listado'!$A$155:$A$1048576,0),MATCH((CUADRO!I$4&amp;$E1062),'Hoja de Trabajo para listado'!$A$151:$Z$151,0)),0)+IFERROR(INDEX('Hoja de Trabajo para listado'!$AB$155:$BA$1048576,MATCH($A1062,'Hoja de Trabajo para listado'!$AB$155:$AB$1048576,0),MATCH((CUADRO!I$4&amp;$E1062),'Hoja de Trabajo para listado'!$AB$151:$BA$151,0)),0)+IFERROR(INDEX('Hoja de Trabajo para listado'!$BC$155:$CB$1048576,MATCH($A1062,'Hoja de Trabajo para listado'!$BC$155:$BC$1048576,0),MATCH((CUADRO!I$4&amp;$E1062),'Hoja de Trabajo para listado'!$BC$151:$CB$151,0)),0)+IFERROR(INDEX('Hoja de Trabajo para listado'!$DE$153:$DG$274,MATCH($A1062,'Hoja de Trabajo para listado'!$DE$153:$DE$1048576,0),MATCH((CUADRO!I$4&amp;$E1062),'Hoja de Trabajo para listado'!$DE$151:$DG$151,0)),0)+IFERROR(INDEX('Hoja de Trabajo para listado'!$CD$155:$DC$1048576,MATCH($A1062,'Hoja de Trabajo para listado'!$CD$155:$CD$1048576,0),MATCH((CUADRO!I$4&amp;$E1062),'Hoja de Trabajo para listado'!$CD$151:$DC$151,0)),0)</f>
        <v>0</v>
      </c>
      <c r="J1062" s="243">
        <f ca="1">+IFERROR(INDEX('Hoja de Trabajo para listado'!$A$155:$Z$1048576,MATCH($A1062,'Hoja de Trabajo para listado'!$A$155:$A$1048576,0),MATCH((CUADRO!J$4&amp;$E1062),'Hoja de Trabajo para listado'!$A$151:$Z$151,0)),0)+IFERROR(INDEX('Hoja de Trabajo para listado'!$AB$155:$BA$1048576,MATCH($A1062,'Hoja de Trabajo para listado'!$AB$155:$AB$1048576,0),MATCH((CUADRO!J$4&amp;$E1062),'Hoja de Trabajo para listado'!$AB$151:$BA$151,0)),0)+IFERROR(INDEX('Hoja de Trabajo para listado'!$BC$155:$CB$1048576,MATCH($A1062,'Hoja de Trabajo para listado'!$BC$155:$BC$1048576,0),MATCH((CUADRO!J$4&amp;$E1062),'Hoja de Trabajo para listado'!$BC$151:$CB$151,0)),0)+IFERROR(INDEX('Hoja de Trabajo para listado'!$DE$153:$DG$274,MATCH($A1062,'Hoja de Trabajo para listado'!$DE$153:$DE$1048576,0),MATCH((CUADRO!J$4&amp;$E1062),'Hoja de Trabajo para listado'!$DE$151:$DG$151,0)),0)+IFERROR(INDEX('Hoja de Trabajo para listado'!$CD$155:$DC$1048576,MATCH($A1062,'Hoja de Trabajo para listado'!$CD$155:$CD$1048576,0),MATCH((CUADRO!J$4&amp;$E1062),'Hoja de Trabajo para listado'!$CD$151:$DC$151,0)),0)</f>
        <v>0</v>
      </c>
      <c r="K1062" s="243">
        <f ca="1">+IFERROR(INDEX('Hoja de Trabajo para listado'!$A$155:$Z$1048576,MATCH($A1062,'Hoja de Trabajo para listado'!$A$155:$A$1048576,0),MATCH((CUADRO!K$4&amp;$E1062),'Hoja de Trabajo para listado'!$A$151:$Z$151,0)),0)+IFERROR(INDEX('Hoja de Trabajo para listado'!$AB$155:$BA$1048576,MATCH($A1062,'Hoja de Trabajo para listado'!$AB$155:$AB$1048576,0),MATCH((CUADRO!K$4&amp;$E1062),'Hoja de Trabajo para listado'!$AB$151:$BA$151,0)),0)+IFERROR(INDEX('Hoja de Trabajo para listado'!$BC$155:$CB$1048576,MATCH($A1062,'Hoja de Trabajo para listado'!$BC$155:$BC$1048576,0),MATCH((CUADRO!K$4&amp;$E1062),'Hoja de Trabajo para listado'!$BC$151:$CB$151,0)),0)+IFERROR(INDEX('Hoja de Trabajo para listado'!$DE$153:$DG$274,MATCH($A1062,'Hoja de Trabajo para listado'!$DE$153:$DE$1048576,0),MATCH((CUADRO!K$4&amp;$E1062),'Hoja de Trabajo para listado'!$DE$151:$DG$151,0)),0)+IFERROR(INDEX('Hoja de Trabajo para listado'!$CD$155:$DC$1048576,MATCH($A1062,'Hoja de Trabajo para listado'!$CD$155:$CD$1048576,0),MATCH((CUADRO!K$4&amp;$E1062),'Hoja de Trabajo para listado'!$CD$151:$DC$151,0)),0)</f>
        <v>0</v>
      </c>
      <c r="L1062" s="243">
        <f ca="1">+IFERROR(INDEX('Hoja de Trabajo para listado'!$A$155:$Z$1048576,MATCH($A1062,'Hoja de Trabajo para listado'!$A$155:$A$1048576,0),MATCH((CUADRO!L$4&amp;$E1062),'Hoja de Trabajo para listado'!$A$151:$Z$151,0)),0)+IFERROR(INDEX('Hoja de Trabajo para listado'!$AB$155:$BA$1048576,MATCH($A1062,'Hoja de Trabajo para listado'!$AB$155:$AB$1048576,0),MATCH((CUADRO!L$4&amp;$E1062),'Hoja de Trabajo para listado'!$AB$151:$BA$151,0)),0)+IFERROR(INDEX('Hoja de Trabajo para listado'!$BC$155:$CB$1048576,MATCH($A1062,'Hoja de Trabajo para listado'!$BC$155:$BC$1048576,0),MATCH((CUADRO!L$4&amp;$E1062),'Hoja de Trabajo para listado'!$BC$151:$CB$151,0)),0)+IFERROR(INDEX('Hoja de Trabajo para listado'!$DE$153:$DG$274,MATCH($A1062,'Hoja de Trabajo para listado'!$DE$153:$DE$1048576,0),MATCH((CUADRO!L$4&amp;$E1062),'Hoja de Trabajo para listado'!$DE$151:$DG$151,0)),0)+IFERROR(INDEX('Hoja de Trabajo para listado'!$CD$155:$DC$1048576,MATCH($A1062,'Hoja de Trabajo para listado'!$CD$155:$CD$1048576,0),MATCH((CUADRO!L$4&amp;$E1062),'Hoja de Trabajo para listado'!$CD$151:$DC$151,0)),0)</f>
        <v>0</v>
      </c>
      <c r="M1062" s="243">
        <f ca="1">+IFERROR(INDEX('Hoja de Trabajo para listado'!$A$155:$Z$1048576,MATCH($A1062,'Hoja de Trabajo para listado'!$A$155:$A$1048576,0),MATCH((CUADRO!M$4&amp;$E1062),'Hoja de Trabajo para listado'!$A$151:$Z$151,0)),0)+IFERROR(INDEX('Hoja de Trabajo para listado'!$AB$155:$BA$1048576,MATCH($A1062,'Hoja de Trabajo para listado'!$AB$155:$AB$1048576,0),MATCH((CUADRO!M$4&amp;$E1062),'Hoja de Trabajo para listado'!$AB$151:$BA$151,0)),0)+IFERROR(INDEX('Hoja de Trabajo para listado'!$BC$155:$CB$1048576,MATCH($A1062,'Hoja de Trabajo para listado'!$BC$155:$BC$1048576,0),MATCH((CUADRO!M$4&amp;$E1062),'Hoja de Trabajo para listado'!$BC$151:$CB$151,0)),0)+IFERROR(INDEX('Hoja de Trabajo para listado'!$DE$153:$DG$274,MATCH($A1062,'Hoja de Trabajo para listado'!$DE$153:$DE$1048576,0),MATCH((CUADRO!M$4&amp;$E1062),'Hoja de Trabajo para listado'!$DE$151:$DG$151,0)),0)+IFERROR(INDEX('Hoja de Trabajo para listado'!$CD$155:$DC$1048576,MATCH($A1062,'Hoja de Trabajo para listado'!$CD$155:$CD$1048576,0),MATCH((CUADRO!M$4&amp;$E1062),'Hoja de Trabajo para listado'!$CD$151:$DC$151,0)),0)</f>
        <v>0</v>
      </c>
      <c r="N1062" s="243">
        <f ca="1">+IFERROR(INDEX('Hoja de Trabajo para listado'!$A$155:$Z$1048576,MATCH($A1062,'Hoja de Trabajo para listado'!$A$155:$A$1048576,0),MATCH((CUADRO!N$4&amp;$E1062),'Hoja de Trabajo para listado'!$A$151:$Z$151,0)),0)+IFERROR(INDEX('Hoja de Trabajo para listado'!$AB$155:$BA$1048576,MATCH($A1062,'Hoja de Trabajo para listado'!$AB$155:$AB$1048576,0),MATCH((CUADRO!N$4&amp;$E1062),'Hoja de Trabajo para listado'!$AB$151:$BA$151,0)),0)+IFERROR(INDEX('Hoja de Trabajo para listado'!$BC$155:$CB$1048576,MATCH($A1062,'Hoja de Trabajo para listado'!$BC$155:$BC$1048576,0),MATCH((CUADRO!N$4&amp;$E1062),'Hoja de Trabajo para listado'!$BC$151:$CB$151,0)),0)+IFERROR(INDEX('Hoja de Trabajo para listado'!$DE$153:$DG$274,MATCH($A1062,'Hoja de Trabajo para listado'!$DE$153:$DE$1048576,0),MATCH((CUADRO!N$4&amp;$E1062),'Hoja de Trabajo para listado'!$DE$151:$DG$151,0)),0)+IFERROR(INDEX('Hoja de Trabajo para listado'!$CD$155:$DC$1048576,MATCH($A1062,'Hoja de Trabajo para listado'!$CD$155:$CD$1048576,0),MATCH((CUADRO!N$4&amp;$E1062),'Hoja de Trabajo para listado'!$CD$151:$DC$151,0)),0)</f>
        <v>0</v>
      </c>
      <c r="O1062" s="243">
        <f ca="1">+IFERROR(INDEX('Hoja de Trabajo para listado'!$A$155:$Z$1048576,MATCH($A1062,'Hoja de Trabajo para listado'!$A$155:$A$1048576,0),MATCH((CUADRO!O$4&amp;$E1062),'Hoja de Trabajo para listado'!$A$151:$Z$151,0)),0)+IFERROR(INDEX('Hoja de Trabajo para listado'!$AB$155:$BA$1048576,MATCH($A1062,'Hoja de Trabajo para listado'!$AB$155:$AB$1048576,0),MATCH((CUADRO!O$4&amp;$E1062),'Hoja de Trabajo para listado'!$AB$151:$BA$151,0)),0)+IFERROR(INDEX('Hoja de Trabajo para listado'!$BC$155:$CB$1048576,MATCH($A1062,'Hoja de Trabajo para listado'!$BC$155:$BC$1048576,0),MATCH((CUADRO!O$4&amp;$E1062),'Hoja de Trabajo para listado'!$BC$151:$CB$151,0)),0)+IFERROR(INDEX('Hoja de Trabajo para listado'!$DE$153:$DG$274,MATCH($A1062,'Hoja de Trabajo para listado'!$DE$153:$DE$1048576,0),MATCH((CUADRO!O$4&amp;$E1062),'Hoja de Trabajo para listado'!$DE$151:$DG$151,0)),0)+IFERROR(INDEX('Hoja de Trabajo para listado'!$CD$155:$DC$1048576,MATCH($A1062,'Hoja de Trabajo para listado'!$CD$155:$CD$1048576,0),MATCH((CUADRO!O$4&amp;$E1062),'Hoja de Trabajo para listado'!$CD$151:$DC$151,0)),0)</f>
        <v>0</v>
      </c>
      <c r="P1062" s="243">
        <f ca="1">+IFERROR(INDEX('Hoja de Trabajo para listado'!$A$155:$Z$1048576,MATCH($A1062,'Hoja de Trabajo para listado'!$A$155:$A$1048576,0),MATCH((CUADRO!P$4&amp;$E1062),'Hoja de Trabajo para listado'!$A$151:$Z$151,0)),0)+IFERROR(INDEX('Hoja de Trabajo para listado'!$AB$155:$BA$1048576,MATCH($A1062,'Hoja de Trabajo para listado'!$AB$155:$AB$1048576,0),MATCH((CUADRO!P$4&amp;$E1062),'Hoja de Trabajo para listado'!$AB$151:$BA$151,0)),0)+IFERROR(INDEX('Hoja de Trabajo para listado'!$BC$155:$CB$1048576,MATCH($A1062,'Hoja de Trabajo para listado'!$BC$155:$BC$1048576,0),MATCH((CUADRO!P$4&amp;$E1062),'Hoja de Trabajo para listado'!$BC$151:$CB$151,0)),0)+IFERROR(INDEX('Hoja de Trabajo para listado'!$DE$153:$DG$274,MATCH($A1062,'Hoja de Trabajo para listado'!$DE$153:$DE$1048576,0),MATCH((CUADRO!P$4&amp;$E1062),'Hoja de Trabajo para listado'!$DE$151:$DG$151,0)),0)+IFERROR(INDEX('Hoja de Trabajo para listado'!$CD$155:$DC$1048576,MATCH($A1062,'Hoja de Trabajo para listado'!$CD$155:$CD$1048576,0),MATCH((CUADRO!P$4&amp;$E1062),'Hoja de Trabajo para listado'!$CD$151:$DC$151,0)),0)</f>
        <v>0</v>
      </c>
      <c r="Q1062" s="243">
        <f ca="1">+IFERROR(INDEX('Hoja de Trabajo para listado'!$A$155:$Z$1048576,MATCH($A1062,'Hoja de Trabajo para listado'!$A$155:$A$1048576,0),MATCH((CUADRO!Q$4&amp;$E1062),'Hoja de Trabajo para listado'!$A$151:$Z$151,0)),0)+IFERROR(INDEX('Hoja de Trabajo para listado'!$AB$155:$BA$1048576,MATCH($A1062,'Hoja de Trabajo para listado'!$AB$155:$AB$1048576,0),MATCH((CUADRO!Q$4&amp;$E1062),'Hoja de Trabajo para listado'!$AB$151:$BA$151,0)),0)+IFERROR(INDEX('Hoja de Trabajo para listado'!$BC$155:$CB$1048576,MATCH($A1062,'Hoja de Trabajo para listado'!$BC$155:$BC$1048576,0),MATCH((CUADRO!Q$4&amp;$E1062),'Hoja de Trabajo para listado'!$BC$151:$CB$151,0)),0)+IFERROR(INDEX('Hoja de Trabajo para listado'!$DE$153:$DG$274,MATCH($A1062,'Hoja de Trabajo para listado'!$DE$153:$DE$1048576,0),MATCH((CUADRO!Q$4&amp;$E1062),'Hoja de Trabajo para listado'!$DE$151:$DG$151,0)),0)+IFERROR(INDEX('Hoja de Trabajo para listado'!$CD$155:$DC$1048576,MATCH($A1062,'Hoja de Trabajo para listado'!$CD$155:$CD$1048576,0),MATCH((CUADRO!Q$4&amp;$E1062),'Hoja de Trabajo para listado'!$CD$151:$DC$151,0)),0)</f>
        <v>0</v>
      </c>
      <c r="R1062" s="243">
        <f t="shared" ca="1" si="32"/>
        <v>0</v>
      </c>
      <c r="S1062" s="253">
        <f ca="1">+R1061+R1062</f>
        <v>0</v>
      </c>
      <c r="T1062" s="243">
        <f ca="1">+S1062</f>
        <v>0</v>
      </c>
      <c r="U1062" s="242">
        <f t="shared" si="33"/>
        <v>2</v>
      </c>
    </row>
    <row r="1063" spans="1:21" customFormat="1" ht="15" hidden="1" customHeight="1">
      <c r="A1063" s="32">
        <v>1809</v>
      </c>
      <c r="B1063" s="381">
        <f>+A1063</f>
        <v>1809</v>
      </c>
      <c r="C1063" s="245" t="str">
        <f>+VLOOKUP(A1063,bd_lista!$A$3:$C$592,3,FALSE)</f>
        <v>Gobierno Autónomo Municipal de Santa Rosa</v>
      </c>
      <c r="D1063" s="383" t="str">
        <f>+C1063</f>
        <v>Gobierno Autónomo Municipal de Santa Rosa</v>
      </c>
      <c r="E1063" s="240" t="s">
        <v>683</v>
      </c>
      <c r="F1063" s="241">
        <f ca="1">+IFERROR(INDEX('Hoja de Trabajo para listado'!$A$155:$Z$1048576,MATCH($A1063,'Hoja de Trabajo para listado'!$A$155:$A$1048576,0),MATCH((CUADRO!F$4&amp;$E1063),'Hoja de Trabajo para listado'!$A$151:$Z$151,0)),0)+IFERROR(INDEX('Hoja de Trabajo para listado'!$AB$155:$BA$1048576,MATCH($A1063,'Hoja de Trabajo para listado'!$AB$155:$AB$1048576,0),MATCH((CUADRO!F$4&amp;$E1063),'Hoja de Trabajo para listado'!$AB$151:$BA$151,0)),0)+IFERROR(INDEX('Hoja de Trabajo para listado'!$BC$155:$CB$1048576,MATCH($A1063,'Hoja de Trabajo para listado'!$BC$155:$BC$1048576,0),MATCH((CUADRO!F$4&amp;$E1063),'Hoja de Trabajo para listado'!$BC$151:$CB$151,0)),0)+IFERROR(INDEX('Hoja de Trabajo para listado'!$DE$153:$DG$274,MATCH($A1063,'Hoja de Trabajo para listado'!$DE$153:$DE$1048576,0),MATCH((CUADRO!F$4&amp;$E1063),'Hoja de Trabajo para listado'!$DE$151:$DG$151,0)),0)+IFERROR(INDEX('Hoja de Trabajo para listado'!$CD$155:$DC$1048576,MATCH($A1063,'Hoja de Trabajo para listado'!$CD$155:$CD$1048576,0),MATCH((CUADRO!F$4&amp;$E1063),'Hoja de Trabajo para listado'!$CD$151:$DC$151,0)),0)</f>
        <v>0</v>
      </c>
      <c r="G1063" s="241">
        <f ca="1">+IFERROR(INDEX('Hoja de Trabajo para listado'!$A$155:$Z$1048576,MATCH($A1063,'Hoja de Trabajo para listado'!$A$155:$A$1048576,0),MATCH((CUADRO!G$4&amp;$E1063),'Hoja de Trabajo para listado'!$A$151:$Z$151,0)),0)+IFERROR(INDEX('Hoja de Trabajo para listado'!$AB$155:$BA$1048576,MATCH($A1063,'Hoja de Trabajo para listado'!$AB$155:$AB$1048576,0),MATCH((CUADRO!G$4&amp;$E1063),'Hoja de Trabajo para listado'!$AB$151:$BA$151,0)),0)+IFERROR(INDEX('Hoja de Trabajo para listado'!$BC$155:$CB$1048576,MATCH($A1063,'Hoja de Trabajo para listado'!$BC$155:$BC$1048576,0),MATCH((CUADRO!G$4&amp;$E1063),'Hoja de Trabajo para listado'!$BC$151:$CB$151,0)),0)+IFERROR(INDEX('Hoja de Trabajo para listado'!$DE$153:$DG$274,MATCH($A1063,'Hoja de Trabajo para listado'!$DE$153:$DE$1048576,0),MATCH((CUADRO!G$4&amp;$E1063),'Hoja de Trabajo para listado'!$DE$151:$DG$151,0)),0)+IFERROR(INDEX('Hoja de Trabajo para listado'!$CD$155:$DC$1048576,MATCH($A1063,'Hoja de Trabajo para listado'!$CD$155:$CD$1048576,0),MATCH((CUADRO!G$4&amp;$E1063),'Hoja de Trabajo para listado'!$CD$151:$DC$151,0)),0)</f>
        <v>0</v>
      </c>
      <c r="H1063" s="241">
        <f ca="1">+IFERROR(INDEX('Hoja de Trabajo para listado'!$A$155:$Z$1048576,MATCH($A1063,'Hoja de Trabajo para listado'!$A$155:$A$1048576,0),MATCH((CUADRO!H$4&amp;$E1063),'Hoja de Trabajo para listado'!$A$151:$Z$151,0)),0)+IFERROR(INDEX('Hoja de Trabajo para listado'!$AB$155:$BA$1048576,MATCH($A1063,'Hoja de Trabajo para listado'!$AB$155:$AB$1048576,0),MATCH((CUADRO!H$4&amp;$E1063),'Hoja de Trabajo para listado'!$AB$151:$BA$151,0)),0)+IFERROR(INDEX('Hoja de Trabajo para listado'!$BC$155:$CB$1048576,MATCH($A1063,'Hoja de Trabajo para listado'!$BC$155:$BC$1048576,0),MATCH((CUADRO!H$4&amp;$E1063),'Hoja de Trabajo para listado'!$BC$151:$CB$151,0)),0)+IFERROR(INDEX('Hoja de Trabajo para listado'!$DE$153:$DG$274,MATCH($A1063,'Hoja de Trabajo para listado'!$DE$153:$DE$1048576,0),MATCH((CUADRO!H$4&amp;$E1063),'Hoja de Trabajo para listado'!$DE$151:$DG$151,0)),0)+IFERROR(INDEX('Hoja de Trabajo para listado'!$CD$155:$DC$1048576,MATCH($A1063,'Hoja de Trabajo para listado'!$CD$155:$CD$1048576,0),MATCH((CUADRO!H$4&amp;$E1063),'Hoja de Trabajo para listado'!$CD$151:$DC$151,0)),0)</f>
        <v>0</v>
      </c>
      <c r="I1063" s="241">
        <f ca="1">+IFERROR(INDEX('Hoja de Trabajo para listado'!$A$155:$Z$1048576,MATCH($A1063,'Hoja de Trabajo para listado'!$A$155:$A$1048576,0),MATCH((CUADRO!I$4&amp;$E1063),'Hoja de Trabajo para listado'!$A$151:$Z$151,0)),0)+IFERROR(INDEX('Hoja de Trabajo para listado'!$AB$155:$BA$1048576,MATCH($A1063,'Hoja de Trabajo para listado'!$AB$155:$AB$1048576,0),MATCH((CUADRO!I$4&amp;$E1063),'Hoja de Trabajo para listado'!$AB$151:$BA$151,0)),0)+IFERROR(INDEX('Hoja de Trabajo para listado'!$BC$155:$CB$1048576,MATCH($A1063,'Hoja de Trabajo para listado'!$BC$155:$BC$1048576,0),MATCH((CUADRO!I$4&amp;$E1063),'Hoja de Trabajo para listado'!$BC$151:$CB$151,0)),0)+IFERROR(INDEX('Hoja de Trabajo para listado'!$DE$153:$DG$274,MATCH($A1063,'Hoja de Trabajo para listado'!$DE$153:$DE$1048576,0),MATCH((CUADRO!I$4&amp;$E1063),'Hoja de Trabajo para listado'!$DE$151:$DG$151,0)),0)+IFERROR(INDEX('Hoja de Trabajo para listado'!$CD$155:$DC$1048576,MATCH($A1063,'Hoja de Trabajo para listado'!$CD$155:$CD$1048576,0),MATCH((CUADRO!I$4&amp;$E1063),'Hoja de Trabajo para listado'!$CD$151:$DC$151,0)),0)</f>
        <v>0</v>
      </c>
      <c r="J1063" s="241">
        <f ca="1">+IFERROR(INDEX('Hoja de Trabajo para listado'!$A$155:$Z$1048576,MATCH($A1063,'Hoja de Trabajo para listado'!$A$155:$A$1048576,0),MATCH((CUADRO!J$4&amp;$E1063),'Hoja de Trabajo para listado'!$A$151:$Z$151,0)),0)+IFERROR(INDEX('Hoja de Trabajo para listado'!$AB$155:$BA$1048576,MATCH($A1063,'Hoja de Trabajo para listado'!$AB$155:$AB$1048576,0),MATCH((CUADRO!J$4&amp;$E1063),'Hoja de Trabajo para listado'!$AB$151:$BA$151,0)),0)+IFERROR(INDEX('Hoja de Trabajo para listado'!$BC$155:$CB$1048576,MATCH($A1063,'Hoja de Trabajo para listado'!$BC$155:$BC$1048576,0),MATCH((CUADRO!J$4&amp;$E1063),'Hoja de Trabajo para listado'!$BC$151:$CB$151,0)),0)+IFERROR(INDEX('Hoja de Trabajo para listado'!$DE$153:$DG$274,MATCH($A1063,'Hoja de Trabajo para listado'!$DE$153:$DE$1048576,0),MATCH((CUADRO!J$4&amp;$E1063),'Hoja de Trabajo para listado'!$DE$151:$DG$151,0)),0)+IFERROR(INDEX('Hoja de Trabajo para listado'!$CD$155:$DC$1048576,MATCH($A1063,'Hoja de Trabajo para listado'!$CD$155:$CD$1048576,0),MATCH((CUADRO!J$4&amp;$E1063),'Hoja de Trabajo para listado'!$CD$151:$DC$151,0)),0)</f>
        <v>0</v>
      </c>
      <c r="K1063" s="241">
        <f ca="1">+IFERROR(INDEX('Hoja de Trabajo para listado'!$A$155:$Z$1048576,MATCH($A1063,'Hoja de Trabajo para listado'!$A$155:$A$1048576,0),MATCH((CUADRO!K$4&amp;$E1063),'Hoja de Trabajo para listado'!$A$151:$Z$151,0)),0)+IFERROR(INDEX('Hoja de Trabajo para listado'!$AB$155:$BA$1048576,MATCH($A1063,'Hoja de Trabajo para listado'!$AB$155:$AB$1048576,0),MATCH((CUADRO!K$4&amp;$E1063),'Hoja de Trabajo para listado'!$AB$151:$BA$151,0)),0)+IFERROR(INDEX('Hoja de Trabajo para listado'!$BC$155:$CB$1048576,MATCH($A1063,'Hoja de Trabajo para listado'!$BC$155:$BC$1048576,0),MATCH((CUADRO!K$4&amp;$E1063),'Hoja de Trabajo para listado'!$BC$151:$CB$151,0)),0)+IFERROR(INDEX('Hoja de Trabajo para listado'!$DE$153:$DG$274,MATCH($A1063,'Hoja de Trabajo para listado'!$DE$153:$DE$1048576,0),MATCH((CUADRO!K$4&amp;$E1063),'Hoja de Trabajo para listado'!$DE$151:$DG$151,0)),0)+IFERROR(INDEX('Hoja de Trabajo para listado'!$CD$155:$DC$1048576,MATCH($A1063,'Hoja de Trabajo para listado'!$CD$155:$CD$1048576,0),MATCH((CUADRO!K$4&amp;$E1063),'Hoja de Trabajo para listado'!$CD$151:$DC$151,0)),0)</f>
        <v>0</v>
      </c>
      <c r="L1063" s="241">
        <f ca="1">+IFERROR(INDEX('Hoja de Trabajo para listado'!$A$155:$Z$1048576,MATCH($A1063,'Hoja de Trabajo para listado'!$A$155:$A$1048576,0),MATCH((CUADRO!L$4&amp;$E1063),'Hoja de Trabajo para listado'!$A$151:$Z$151,0)),0)+IFERROR(INDEX('Hoja de Trabajo para listado'!$AB$155:$BA$1048576,MATCH($A1063,'Hoja de Trabajo para listado'!$AB$155:$AB$1048576,0),MATCH((CUADRO!L$4&amp;$E1063),'Hoja de Trabajo para listado'!$AB$151:$BA$151,0)),0)+IFERROR(INDEX('Hoja de Trabajo para listado'!$BC$155:$CB$1048576,MATCH($A1063,'Hoja de Trabajo para listado'!$BC$155:$BC$1048576,0),MATCH((CUADRO!L$4&amp;$E1063),'Hoja de Trabajo para listado'!$BC$151:$CB$151,0)),0)+IFERROR(INDEX('Hoja de Trabajo para listado'!$DE$153:$DG$274,MATCH($A1063,'Hoja de Trabajo para listado'!$DE$153:$DE$1048576,0),MATCH((CUADRO!L$4&amp;$E1063),'Hoja de Trabajo para listado'!$DE$151:$DG$151,0)),0)+IFERROR(INDEX('Hoja de Trabajo para listado'!$CD$155:$DC$1048576,MATCH($A1063,'Hoja de Trabajo para listado'!$CD$155:$CD$1048576,0),MATCH((CUADRO!L$4&amp;$E1063),'Hoja de Trabajo para listado'!$CD$151:$DC$151,0)),0)</f>
        <v>0</v>
      </c>
      <c r="M1063" s="241">
        <f ca="1">+IFERROR(INDEX('Hoja de Trabajo para listado'!$A$155:$Z$1048576,MATCH($A1063,'Hoja de Trabajo para listado'!$A$155:$A$1048576,0),MATCH((CUADRO!M$4&amp;$E1063),'Hoja de Trabajo para listado'!$A$151:$Z$151,0)),0)+IFERROR(INDEX('Hoja de Trabajo para listado'!$AB$155:$BA$1048576,MATCH($A1063,'Hoja de Trabajo para listado'!$AB$155:$AB$1048576,0),MATCH((CUADRO!M$4&amp;$E1063),'Hoja de Trabajo para listado'!$AB$151:$BA$151,0)),0)+IFERROR(INDEX('Hoja de Trabajo para listado'!$BC$155:$CB$1048576,MATCH($A1063,'Hoja de Trabajo para listado'!$BC$155:$BC$1048576,0),MATCH((CUADRO!M$4&amp;$E1063),'Hoja de Trabajo para listado'!$BC$151:$CB$151,0)),0)+IFERROR(INDEX('Hoja de Trabajo para listado'!$DE$153:$DG$274,MATCH($A1063,'Hoja de Trabajo para listado'!$DE$153:$DE$1048576,0),MATCH((CUADRO!M$4&amp;$E1063),'Hoja de Trabajo para listado'!$DE$151:$DG$151,0)),0)+IFERROR(INDEX('Hoja de Trabajo para listado'!$CD$155:$DC$1048576,MATCH($A1063,'Hoja de Trabajo para listado'!$CD$155:$CD$1048576,0),MATCH((CUADRO!M$4&amp;$E1063),'Hoja de Trabajo para listado'!$CD$151:$DC$151,0)),0)</f>
        <v>0</v>
      </c>
      <c r="N1063" s="241">
        <f ca="1">+IFERROR(INDEX('Hoja de Trabajo para listado'!$A$155:$Z$1048576,MATCH($A1063,'Hoja de Trabajo para listado'!$A$155:$A$1048576,0),MATCH((CUADRO!N$4&amp;$E1063),'Hoja de Trabajo para listado'!$A$151:$Z$151,0)),0)+IFERROR(INDEX('Hoja de Trabajo para listado'!$AB$155:$BA$1048576,MATCH($A1063,'Hoja de Trabajo para listado'!$AB$155:$AB$1048576,0),MATCH((CUADRO!N$4&amp;$E1063),'Hoja de Trabajo para listado'!$AB$151:$BA$151,0)),0)+IFERROR(INDEX('Hoja de Trabajo para listado'!$BC$155:$CB$1048576,MATCH($A1063,'Hoja de Trabajo para listado'!$BC$155:$BC$1048576,0),MATCH((CUADRO!N$4&amp;$E1063),'Hoja de Trabajo para listado'!$BC$151:$CB$151,0)),0)+IFERROR(INDEX('Hoja de Trabajo para listado'!$DE$153:$DG$274,MATCH($A1063,'Hoja de Trabajo para listado'!$DE$153:$DE$1048576,0),MATCH((CUADRO!N$4&amp;$E1063),'Hoja de Trabajo para listado'!$DE$151:$DG$151,0)),0)+IFERROR(INDEX('Hoja de Trabajo para listado'!$CD$155:$DC$1048576,MATCH($A1063,'Hoja de Trabajo para listado'!$CD$155:$CD$1048576,0),MATCH((CUADRO!N$4&amp;$E1063),'Hoja de Trabajo para listado'!$CD$151:$DC$151,0)),0)</f>
        <v>0</v>
      </c>
      <c r="O1063" s="241">
        <f ca="1">+IFERROR(INDEX('Hoja de Trabajo para listado'!$A$155:$Z$1048576,MATCH($A1063,'Hoja de Trabajo para listado'!$A$155:$A$1048576,0),MATCH((CUADRO!O$4&amp;$E1063),'Hoja de Trabajo para listado'!$A$151:$Z$151,0)),0)+IFERROR(INDEX('Hoja de Trabajo para listado'!$AB$155:$BA$1048576,MATCH($A1063,'Hoja de Trabajo para listado'!$AB$155:$AB$1048576,0),MATCH((CUADRO!O$4&amp;$E1063),'Hoja de Trabajo para listado'!$AB$151:$BA$151,0)),0)+IFERROR(INDEX('Hoja de Trabajo para listado'!$BC$155:$CB$1048576,MATCH($A1063,'Hoja de Trabajo para listado'!$BC$155:$BC$1048576,0),MATCH((CUADRO!O$4&amp;$E1063),'Hoja de Trabajo para listado'!$BC$151:$CB$151,0)),0)+IFERROR(INDEX('Hoja de Trabajo para listado'!$DE$153:$DG$274,MATCH($A1063,'Hoja de Trabajo para listado'!$DE$153:$DE$1048576,0),MATCH((CUADRO!O$4&amp;$E1063),'Hoja de Trabajo para listado'!$DE$151:$DG$151,0)),0)+IFERROR(INDEX('Hoja de Trabajo para listado'!$CD$155:$DC$1048576,MATCH($A1063,'Hoja de Trabajo para listado'!$CD$155:$CD$1048576,0),MATCH((CUADRO!O$4&amp;$E1063),'Hoja de Trabajo para listado'!$CD$151:$DC$151,0)),0)</f>
        <v>0</v>
      </c>
      <c r="P1063" s="241">
        <f ca="1">+IFERROR(INDEX('Hoja de Trabajo para listado'!$A$155:$Z$1048576,MATCH($A1063,'Hoja de Trabajo para listado'!$A$155:$A$1048576,0),MATCH((CUADRO!P$4&amp;$E1063),'Hoja de Trabajo para listado'!$A$151:$Z$151,0)),0)+IFERROR(INDEX('Hoja de Trabajo para listado'!$AB$155:$BA$1048576,MATCH($A1063,'Hoja de Trabajo para listado'!$AB$155:$AB$1048576,0),MATCH((CUADRO!P$4&amp;$E1063),'Hoja de Trabajo para listado'!$AB$151:$BA$151,0)),0)+IFERROR(INDEX('Hoja de Trabajo para listado'!$BC$155:$CB$1048576,MATCH($A1063,'Hoja de Trabajo para listado'!$BC$155:$BC$1048576,0),MATCH((CUADRO!P$4&amp;$E1063),'Hoja de Trabajo para listado'!$BC$151:$CB$151,0)),0)+IFERROR(INDEX('Hoja de Trabajo para listado'!$DE$153:$DG$274,MATCH($A1063,'Hoja de Trabajo para listado'!$DE$153:$DE$1048576,0),MATCH((CUADRO!P$4&amp;$E1063),'Hoja de Trabajo para listado'!$DE$151:$DG$151,0)),0)+IFERROR(INDEX('Hoja de Trabajo para listado'!$CD$155:$DC$1048576,MATCH($A1063,'Hoja de Trabajo para listado'!$CD$155:$CD$1048576,0),MATCH((CUADRO!P$4&amp;$E1063),'Hoja de Trabajo para listado'!$CD$151:$DC$151,0)),0)</f>
        <v>0</v>
      </c>
      <c r="Q1063" s="241">
        <f ca="1">+IFERROR(INDEX('Hoja de Trabajo para listado'!$A$155:$Z$1048576,MATCH($A1063,'Hoja de Trabajo para listado'!$A$155:$A$1048576,0),MATCH((CUADRO!Q$4&amp;$E1063),'Hoja de Trabajo para listado'!$A$151:$Z$151,0)),0)+IFERROR(INDEX('Hoja de Trabajo para listado'!$AB$155:$BA$1048576,MATCH($A1063,'Hoja de Trabajo para listado'!$AB$155:$AB$1048576,0),MATCH((CUADRO!Q$4&amp;$E1063),'Hoja de Trabajo para listado'!$AB$151:$BA$151,0)),0)+IFERROR(INDEX('Hoja de Trabajo para listado'!$BC$155:$CB$1048576,MATCH($A1063,'Hoja de Trabajo para listado'!$BC$155:$BC$1048576,0),MATCH((CUADRO!Q$4&amp;$E1063),'Hoja de Trabajo para listado'!$BC$151:$CB$151,0)),0)+IFERROR(INDEX('Hoja de Trabajo para listado'!$DE$153:$DG$274,MATCH($A1063,'Hoja de Trabajo para listado'!$DE$153:$DE$1048576,0),MATCH((CUADRO!Q$4&amp;$E1063),'Hoja de Trabajo para listado'!$DE$151:$DG$151,0)),0)+IFERROR(INDEX('Hoja de Trabajo para listado'!$CD$155:$DC$1048576,MATCH($A1063,'Hoja de Trabajo para listado'!$CD$155:$CD$1048576,0),MATCH((CUADRO!Q$4&amp;$E1063),'Hoja de Trabajo para listado'!$CD$151:$DC$151,0)),0)</f>
        <v>0</v>
      </c>
      <c r="R1063" s="241">
        <f t="shared" ca="1" si="32"/>
        <v>0</v>
      </c>
      <c r="S1063" s="247"/>
      <c r="T1063" s="241">
        <f ca="1">+T1064</f>
        <v>0</v>
      </c>
      <c r="U1063" s="240">
        <f t="shared" si="33"/>
        <v>1</v>
      </c>
    </row>
    <row r="1064" spans="1:21" customFormat="1" ht="15" hidden="1" customHeight="1">
      <c r="A1064" s="32">
        <v>1809</v>
      </c>
      <c r="B1064" s="382"/>
      <c r="C1064" s="245" t="str">
        <f>+VLOOKUP(A1064,bd_lista!$A$3:$C$592,3,FALSE)</f>
        <v>Gobierno Autónomo Municipal de Santa Rosa</v>
      </c>
      <c r="D1064" s="384"/>
      <c r="E1064" s="242" t="s">
        <v>684</v>
      </c>
      <c r="F1064" s="241">
        <f ca="1">+IFERROR(INDEX('Hoja de Trabajo para listado'!$A$155:$Z$1048576,MATCH($A1064,'Hoja de Trabajo para listado'!$A$155:$A$1048576,0),MATCH((CUADRO!F$4&amp;$E1064),'Hoja de Trabajo para listado'!$A$151:$Z$151,0)),0)+IFERROR(INDEX('Hoja de Trabajo para listado'!$AB$155:$BA$1048576,MATCH($A1064,'Hoja de Trabajo para listado'!$AB$155:$AB$1048576,0),MATCH((CUADRO!F$4&amp;$E1064),'Hoja de Trabajo para listado'!$AB$151:$BA$151,0)),0)+IFERROR(INDEX('Hoja de Trabajo para listado'!$BC$155:$CB$1048576,MATCH($A1064,'Hoja de Trabajo para listado'!$BC$155:$BC$1048576,0),MATCH((CUADRO!F$4&amp;$E1064),'Hoja de Trabajo para listado'!$BC$151:$CB$151,0)),0)+IFERROR(INDEX('Hoja de Trabajo para listado'!$DE$153:$DG$274,MATCH($A1064,'Hoja de Trabajo para listado'!$DE$153:$DE$1048576,0),MATCH((CUADRO!F$4&amp;$E1064),'Hoja de Trabajo para listado'!$DE$151:$DG$151,0)),0)+IFERROR(INDEX('Hoja de Trabajo para listado'!$CD$155:$DC$1048576,MATCH($A1064,'Hoja de Trabajo para listado'!$CD$155:$CD$1048576,0),MATCH((CUADRO!F$4&amp;$E1064),'Hoja de Trabajo para listado'!$CD$151:$DC$151,0)),0)</f>
        <v>0</v>
      </c>
      <c r="G1064" s="241">
        <f ca="1">+IFERROR(INDEX('Hoja de Trabajo para listado'!$A$155:$Z$1048576,MATCH($A1064,'Hoja de Trabajo para listado'!$A$155:$A$1048576,0),MATCH((CUADRO!G$4&amp;$E1064),'Hoja de Trabajo para listado'!$A$151:$Z$151,0)),0)+IFERROR(INDEX('Hoja de Trabajo para listado'!$AB$155:$BA$1048576,MATCH($A1064,'Hoja de Trabajo para listado'!$AB$155:$AB$1048576,0),MATCH((CUADRO!G$4&amp;$E1064),'Hoja de Trabajo para listado'!$AB$151:$BA$151,0)),0)+IFERROR(INDEX('Hoja de Trabajo para listado'!$BC$155:$CB$1048576,MATCH($A1064,'Hoja de Trabajo para listado'!$BC$155:$BC$1048576,0),MATCH((CUADRO!G$4&amp;$E1064),'Hoja de Trabajo para listado'!$BC$151:$CB$151,0)),0)+IFERROR(INDEX('Hoja de Trabajo para listado'!$DE$153:$DG$274,MATCH($A1064,'Hoja de Trabajo para listado'!$DE$153:$DE$1048576,0),MATCH((CUADRO!G$4&amp;$E1064),'Hoja de Trabajo para listado'!$DE$151:$DG$151,0)),0)+IFERROR(INDEX('Hoja de Trabajo para listado'!$CD$155:$DC$1048576,MATCH($A1064,'Hoja de Trabajo para listado'!$CD$155:$CD$1048576,0),MATCH((CUADRO!G$4&amp;$E1064),'Hoja de Trabajo para listado'!$CD$151:$DC$151,0)),0)</f>
        <v>0</v>
      </c>
      <c r="H1064" s="241">
        <f ca="1">+IFERROR(INDEX('Hoja de Trabajo para listado'!$A$155:$Z$1048576,MATCH($A1064,'Hoja de Trabajo para listado'!$A$155:$A$1048576,0),MATCH((CUADRO!H$4&amp;$E1064),'Hoja de Trabajo para listado'!$A$151:$Z$151,0)),0)+IFERROR(INDEX('Hoja de Trabajo para listado'!$AB$155:$BA$1048576,MATCH($A1064,'Hoja de Trabajo para listado'!$AB$155:$AB$1048576,0),MATCH((CUADRO!H$4&amp;$E1064),'Hoja de Trabajo para listado'!$AB$151:$BA$151,0)),0)+IFERROR(INDEX('Hoja de Trabajo para listado'!$BC$155:$CB$1048576,MATCH($A1064,'Hoja de Trabajo para listado'!$BC$155:$BC$1048576,0),MATCH((CUADRO!H$4&amp;$E1064),'Hoja de Trabajo para listado'!$BC$151:$CB$151,0)),0)+IFERROR(INDEX('Hoja de Trabajo para listado'!$DE$153:$DG$274,MATCH($A1064,'Hoja de Trabajo para listado'!$DE$153:$DE$1048576,0),MATCH((CUADRO!H$4&amp;$E1064),'Hoja de Trabajo para listado'!$DE$151:$DG$151,0)),0)+IFERROR(INDEX('Hoja de Trabajo para listado'!$CD$155:$DC$1048576,MATCH($A1064,'Hoja de Trabajo para listado'!$CD$155:$CD$1048576,0),MATCH((CUADRO!H$4&amp;$E1064),'Hoja de Trabajo para listado'!$CD$151:$DC$151,0)),0)</f>
        <v>0</v>
      </c>
      <c r="I1064" s="241">
        <f ca="1">+IFERROR(INDEX('Hoja de Trabajo para listado'!$A$155:$Z$1048576,MATCH($A1064,'Hoja de Trabajo para listado'!$A$155:$A$1048576,0),MATCH((CUADRO!I$4&amp;$E1064),'Hoja de Trabajo para listado'!$A$151:$Z$151,0)),0)+IFERROR(INDEX('Hoja de Trabajo para listado'!$AB$155:$BA$1048576,MATCH($A1064,'Hoja de Trabajo para listado'!$AB$155:$AB$1048576,0),MATCH((CUADRO!I$4&amp;$E1064),'Hoja de Trabajo para listado'!$AB$151:$BA$151,0)),0)+IFERROR(INDEX('Hoja de Trabajo para listado'!$BC$155:$CB$1048576,MATCH($A1064,'Hoja de Trabajo para listado'!$BC$155:$BC$1048576,0),MATCH((CUADRO!I$4&amp;$E1064),'Hoja de Trabajo para listado'!$BC$151:$CB$151,0)),0)+IFERROR(INDEX('Hoja de Trabajo para listado'!$DE$153:$DG$274,MATCH($A1064,'Hoja de Trabajo para listado'!$DE$153:$DE$1048576,0),MATCH((CUADRO!I$4&amp;$E1064),'Hoja de Trabajo para listado'!$DE$151:$DG$151,0)),0)+IFERROR(INDEX('Hoja de Trabajo para listado'!$CD$155:$DC$1048576,MATCH($A1064,'Hoja de Trabajo para listado'!$CD$155:$CD$1048576,0),MATCH((CUADRO!I$4&amp;$E1064),'Hoja de Trabajo para listado'!$CD$151:$DC$151,0)),0)</f>
        <v>0</v>
      </c>
      <c r="J1064" s="241">
        <f ca="1">+IFERROR(INDEX('Hoja de Trabajo para listado'!$A$155:$Z$1048576,MATCH($A1064,'Hoja de Trabajo para listado'!$A$155:$A$1048576,0),MATCH((CUADRO!J$4&amp;$E1064),'Hoja de Trabajo para listado'!$A$151:$Z$151,0)),0)+IFERROR(INDEX('Hoja de Trabajo para listado'!$AB$155:$BA$1048576,MATCH($A1064,'Hoja de Trabajo para listado'!$AB$155:$AB$1048576,0),MATCH((CUADRO!J$4&amp;$E1064),'Hoja de Trabajo para listado'!$AB$151:$BA$151,0)),0)+IFERROR(INDEX('Hoja de Trabajo para listado'!$BC$155:$CB$1048576,MATCH($A1064,'Hoja de Trabajo para listado'!$BC$155:$BC$1048576,0),MATCH((CUADRO!J$4&amp;$E1064),'Hoja de Trabajo para listado'!$BC$151:$CB$151,0)),0)+IFERROR(INDEX('Hoja de Trabajo para listado'!$DE$153:$DG$274,MATCH($A1064,'Hoja de Trabajo para listado'!$DE$153:$DE$1048576,0),MATCH((CUADRO!J$4&amp;$E1064),'Hoja de Trabajo para listado'!$DE$151:$DG$151,0)),0)+IFERROR(INDEX('Hoja de Trabajo para listado'!$CD$155:$DC$1048576,MATCH($A1064,'Hoja de Trabajo para listado'!$CD$155:$CD$1048576,0),MATCH((CUADRO!J$4&amp;$E1064),'Hoja de Trabajo para listado'!$CD$151:$DC$151,0)),0)</f>
        <v>0</v>
      </c>
      <c r="K1064" s="241">
        <f ca="1">+IFERROR(INDEX('Hoja de Trabajo para listado'!$A$155:$Z$1048576,MATCH($A1064,'Hoja de Trabajo para listado'!$A$155:$A$1048576,0),MATCH((CUADRO!K$4&amp;$E1064),'Hoja de Trabajo para listado'!$A$151:$Z$151,0)),0)+IFERROR(INDEX('Hoja de Trabajo para listado'!$AB$155:$BA$1048576,MATCH($A1064,'Hoja de Trabajo para listado'!$AB$155:$AB$1048576,0),MATCH((CUADRO!K$4&amp;$E1064),'Hoja de Trabajo para listado'!$AB$151:$BA$151,0)),0)+IFERROR(INDEX('Hoja de Trabajo para listado'!$BC$155:$CB$1048576,MATCH($A1064,'Hoja de Trabajo para listado'!$BC$155:$BC$1048576,0),MATCH((CUADRO!K$4&amp;$E1064),'Hoja de Trabajo para listado'!$BC$151:$CB$151,0)),0)+IFERROR(INDEX('Hoja de Trabajo para listado'!$DE$153:$DG$274,MATCH($A1064,'Hoja de Trabajo para listado'!$DE$153:$DE$1048576,0),MATCH((CUADRO!K$4&amp;$E1064),'Hoja de Trabajo para listado'!$DE$151:$DG$151,0)),0)+IFERROR(INDEX('Hoja de Trabajo para listado'!$CD$155:$DC$1048576,MATCH($A1064,'Hoja de Trabajo para listado'!$CD$155:$CD$1048576,0),MATCH((CUADRO!K$4&amp;$E1064),'Hoja de Trabajo para listado'!$CD$151:$DC$151,0)),0)</f>
        <v>0</v>
      </c>
      <c r="L1064" s="241">
        <f ca="1">+IFERROR(INDEX('Hoja de Trabajo para listado'!$A$155:$Z$1048576,MATCH($A1064,'Hoja de Trabajo para listado'!$A$155:$A$1048576,0),MATCH((CUADRO!L$4&amp;$E1064),'Hoja de Trabajo para listado'!$A$151:$Z$151,0)),0)+IFERROR(INDEX('Hoja de Trabajo para listado'!$AB$155:$BA$1048576,MATCH($A1064,'Hoja de Trabajo para listado'!$AB$155:$AB$1048576,0),MATCH((CUADRO!L$4&amp;$E1064),'Hoja de Trabajo para listado'!$AB$151:$BA$151,0)),0)+IFERROR(INDEX('Hoja de Trabajo para listado'!$BC$155:$CB$1048576,MATCH($A1064,'Hoja de Trabajo para listado'!$BC$155:$BC$1048576,0),MATCH((CUADRO!L$4&amp;$E1064),'Hoja de Trabajo para listado'!$BC$151:$CB$151,0)),0)+IFERROR(INDEX('Hoja de Trabajo para listado'!$DE$153:$DG$274,MATCH($A1064,'Hoja de Trabajo para listado'!$DE$153:$DE$1048576,0),MATCH((CUADRO!L$4&amp;$E1064),'Hoja de Trabajo para listado'!$DE$151:$DG$151,0)),0)+IFERROR(INDEX('Hoja de Trabajo para listado'!$CD$155:$DC$1048576,MATCH($A1064,'Hoja de Trabajo para listado'!$CD$155:$CD$1048576,0),MATCH((CUADRO!L$4&amp;$E1064),'Hoja de Trabajo para listado'!$CD$151:$DC$151,0)),0)</f>
        <v>0</v>
      </c>
      <c r="M1064" s="241">
        <f ca="1">+IFERROR(INDEX('Hoja de Trabajo para listado'!$A$155:$Z$1048576,MATCH($A1064,'Hoja de Trabajo para listado'!$A$155:$A$1048576,0),MATCH((CUADRO!M$4&amp;$E1064),'Hoja de Trabajo para listado'!$A$151:$Z$151,0)),0)+IFERROR(INDEX('Hoja de Trabajo para listado'!$AB$155:$BA$1048576,MATCH($A1064,'Hoja de Trabajo para listado'!$AB$155:$AB$1048576,0),MATCH((CUADRO!M$4&amp;$E1064),'Hoja de Trabajo para listado'!$AB$151:$BA$151,0)),0)+IFERROR(INDEX('Hoja de Trabajo para listado'!$BC$155:$CB$1048576,MATCH($A1064,'Hoja de Trabajo para listado'!$BC$155:$BC$1048576,0),MATCH((CUADRO!M$4&amp;$E1064),'Hoja de Trabajo para listado'!$BC$151:$CB$151,0)),0)+IFERROR(INDEX('Hoja de Trabajo para listado'!$DE$153:$DG$274,MATCH($A1064,'Hoja de Trabajo para listado'!$DE$153:$DE$1048576,0),MATCH((CUADRO!M$4&amp;$E1064),'Hoja de Trabajo para listado'!$DE$151:$DG$151,0)),0)+IFERROR(INDEX('Hoja de Trabajo para listado'!$CD$155:$DC$1048576,MATCH($A1064,'Hoja de Trabajo para listado'!$CD$155:$CD$1048576,0),MATCH((CUADRO!M$4&amp;$E1064),'Hoja de Trabajo para listado'!$CD$151:$DC$151,0)),0)</f>
        <v>0</v>
      </c>
      <c r="N1064" s="241">
        <f ca="1">+IFERROR(INDEX('Hoja de Trabajo para listado'!$A$155:$Z$1048576,MATCH($A1064,'Hoja de Trabajo para listado'!$A$155:$A$1048576,0),MATCH((CUADRO!N$4&amp;$E1064),'Hoja de Trabajo para listado'!$A$151:$Z$151,0)),0)+IFERROR(INDEX('Hoja de Trabajo para listado'!$AB$155:$BA$1048576,MATCH($A1064,'Hoja de Trabajo para listado'!$AB$155:$AB$1048576,0),MATCH((CUADRO!N$4&amp;$E1064),'Hoja de Trabajo para listado'!$AB$151:$BA$151,0)),0)+IFERROR(INDEX('Hoja de Trabajo para listado'!$BC$155:$CB$1048576,MATCH($A1064,'Hoja de Trabajo para listado'!$BC$155:$BC$1048576,0),MATCH((CUADRO!N$4&amp;$E1064),'Hoja de Trabajo para listado'!$BC$151:$CB$151,0)),0)+IFERROR(INDEX('Hoja de Trabajo para listado'!$DE$153:$DG$274,MATCH($A1064,'Hoja de Trabajo para listado'!$DE$153:$DE$1048576,0),MATCH((CUADRO!N$4&amp;$E1064),'Hoja de Trabajo para listado'!$DE$151:$DG$151,0)),0)+IFERROR(INDEX('Hoja de Trabajo para listado'!$CD$155:$DC$1048576,MATCH($A1064,'Hoja de Trabajo para listado'!$CD$155:$CD$1048576,0),MATCH((CUADRO!N$4&amp;$E1064),'Hoja de Trabajo para listado'!$CD$151:$DC$151,0)),0)</f>
        <v>0</v>
      </c>
      <c r="O1064" s="241">
        <f ca="1">+IFERROR(INDEX('Hoja de Trabajo para listado'!$A$155:$Z$1048576,MATCH($A1064,'Hoja de Trabajo para listado'!$A$155:$A$1048576,0),MATCH((CUADRO!O$4&amp;$E1064),'Hoja de Trabajo para listado'!$A$151:$Z$151,0)),0)+IFERROR(INDEX('Hoja de Trabajo para listado'!$AB$155:$BA$1048576,MATCH($A1064,'Hoja de Trabajo para listado'!$AB$155:$AB$1048576,0),MATCH((CUADRO!O$4&amp;$E1064),'Hoja de Trabajo para listado'!$AB$151:$BA$151,0)),0)+IFERROR(INDEX('Hoja de Trabajo para listado'!$BC$155:$CB$1048576,MATCH($A1064,'Hoja de Trabajo para listado'!$BC$155:$BC$1048576,0),MATCH((CUADRO!O$4&amp;$E1064),'Hoja de Trabajo para listado'!$BC$151:$CB$151,0)),0)+IFERROR(INDEX('Hoja de Trabajo para listado'!$DE$153:$DG$274,MATCH($A1064,'Hoja de Trabajo para listado'!$DE$153:$DE$1048576,0),MATCH((CUADRO!O$4&amp;$E1064),'Hoja de Trabajo para listado'!$DE$151:$DG$151,0)),0)+IFERROR(INDEX('Hoja de Trabajo para listado'!$CD$155:$DC$1048576,MATCH($A1064,'Hoja de Trabajo para listado'!$CD$155:$CD$1048576,0),MATCH((CUADRO!O$4&amp;$E1064),'Hoja de Trabajo para listado'!$CD$151:$DC$151,0)),0)</f>
        <v>0</v>
      </c>
      <c r="P1064" s="241">
        <f ca="1">+IFERROR(INDEX('Hoja de Trabajo para listado'!$A$155:$Z$1048576,MATCH($A1064,'Hoja de Trabajo para listado'!$A$155:$A$1048576,0),MATCH((CUADRO!P$4&amp;$E1064),'Hoja de Trabajo para listado'!$A$151:$Z$151,0)),0)+IFERROR(INDEX('Hoja de Trabajo para listado'!$AB$155:$BA$1048576,MATCH($A1064,'Hoja de Trabajo para listado'!$AB$155:$AB$1048576,0),MATCH((CUADRO!P$4&amp;$E1064),'Hoja de Trabajo para listado'!$AB$151:$BA$151,0)),0)+IFERROR(INDEX('Hoja de Trabajo para listado'!$BC$155:$CB$1048576,MATCH($A1064,'Hoja de Trabajo para listado'!$BC$155:$BC$1048576,0),MATCH((CUADRO!P$4&amp;$E1064),'Hoja de Trabajo para listado'!$BC$151:$CB$151,0)),0)+IFERROR(INDEX('Hoja de Trabajo para listado'!$DE$153:$DG$274,MATCH($A1064,'Hoja de Trabajo para listado'!$DE$153:$DE$1048576,0),MATCH((CUADRO!P$4&amp;$E1064),'Hoja de Trabajo para listado'!$DE$151:$DG$151,0)),0)+IFERROR(INDEX('Hoja de Trabajo para listado'!$CD$155:$DC$1048576,MATCH($A1064,'Hoja de Trabajo para listado'!$CD$155:$CD$1048576,0),MATCH((CUADRO!P$4&amp;$E1064),'Hoja de Trabajo para listado'!$CD$151:$DC$151,0)),0)</f>
        <v>0</v>
      </c>
      <c r="Q1064" s="241">
        <f ca="1">+IFERROR(INDEX('Hoja de Trabajo para listado'!$A$155:$Z$1048576,MATCH($A1064,'Hoja de Trabajo para listado'!$A$155:$A$1048576,0),MATCH((CUADRO!Q$4&amp;$E1064),'Hoja de Trabajo para listado'!$A$151:$Z$151,0)),0)+IFERROR(INDEX('Hoja de Trabajo para listado'!$AB$155:$BA$1048576,MATCH($A1064,'Hoja de Trabajo para listado'!$AB$155:$AB$1048576,0),MATCH((CUADRO!Q$4&amp;$E1064),'Hoja de Trabajo para listado'!$AB$151:$BA$151,0)),0)+IFERROR(INDEX('Hoja de Trabajo para listado'!$BC$155:$CB$1048576,MATCH($A1064,'Hoja de Trabajo para listado'!$BC$155:$BC$1048576,0),MATCH((CUADRO!Q$4&amp;$E1064),'Hoja de Trabajo para listado'!$BC$151:$CB$151,0)),0)+IFERROR(INDEX('Hoja de Trabajo para listado'!$DE$153:$DG$274,MATCH($A1064,'Hoja de Trabajo para listado'!$DE$153:$DE$1048576,0),MATCH((CUADRO!Q$4&amp;$E1064),'Hoja de Trabajo para listado'!$DE$151:$DG$151,0)),0)+IFERROR(INDEX('Hoja de Trabajo para listado'!$CD$155:$DC$1048576,MATCH($A1064,'Hoja de Trabajo para listado'!$CD$155:$CD$1048576,0),MATCH((CUADRO!Q$4&amp;$E1064),'Hoja de Trabajo para listado'!$CD$151:$DC$151,0)),0)</f>
        <v>0</v>
      </c>
      <c r="R1064" s="241">
        <f t="shared" ca="1" si="32"/>
        <v>0</v>
      </c>
      <c r="S1064" s="247">
        <f ca="1">+R1063+R1064</f>
        <v>0</v>
      </c>
      <c r="T1064" s="241">
        <f ca="1">+S1064</f>
        <v>0</v>
      </c>
      <c r="U1064" s="240">
        <f t="shared" si="33"/>
        <v>2</v>
      </c>
    </row>
    <row r="1065" spans="1:21" customFormat="1" ht="27" hidden="1" customHeight="1">
      <c r="A1065" s="32">
        <v>1810</v>
      </c>
      <c r="B1065" s="381">
        <f>+A1065</f>
        <v>1810</v>
      </c>
      <c r="C1065" s="245" t="str">
        <f>+VLOOKUP(A1065,bd_lista!$A$3:$C$592,3,FALSE)</f>
        <v>Gobierno Autónomo Municipal de Santa Ana</v>
      </c>
      <c r="D1065" s="383" t="str">
        <f>+C1065</f>
        <v>Gobierno Autónomo Municipal de Santa Ana</v>
      </c>
      <c r="E1065" s="240" t="s">
        <v>683</v>
      </c>
      <c r="F1065" s="241">
        <f ca="1">+IFERROR(INDEX('Hoja de Trabajo para listado'!$A$155:$Z$1048576,MATCH($A1065,'Hoja de Trabajo para listado'!$A$155:$A$1048576,0),MATCH((CUADRO!F$4&amp;$E1065),'Hoja de Trabajo para listado'!$A$151:$Z$151,0)),0)+IFERROR(INDEX('Hoja de Trabajo para listado'!$AB$155:$BA$1048576,MATCH($A1065,'Hoja de Trabajo para listado'!$AB$155:$AB$1048576,0),MATCH((CUADRO!F$4&amp;$E1065),'Hoja de Trabajo para listado'!$AB$151:$BA$151,0)),0)+IFERROR(INDEX('Hoja de Trabajo para listado'!$BC$155:$CB$1048576,MATCH($A1065,'Hoja de Trabajo para listado'!$BC$155:$BC$1048576,0),MATCH((CUADRO!F$4&amp;$E1065),'Hoja de Trabajo para listado'!$BC$151:$CB$151,0)),0)+IFERROR(INDEX('Hoja de Trabajo para listado'!$DE$153:$DG$274,MATCH($A1065,'Hoja de Trabajo para listado'!$DE$153:$DE$1048576,0),MATCH((CUADRO!F$4&amp;$E1065),'Hoja de Trabajo para listado'!$DE$151:$DG$151,0)),0)+IFERROR(INDEX('Hoja de Trabajo para listado'!$CD$155:$DC$1048576,MATCH($A1065,'Hoja de Trabajo para listado'!$CD$155:$CD$1048576,0),MATCH((CUADRO!F$4&amp;$E1065),'Hoja de Trabajo para listado'!$CD$151:$DC$151,0)),0)</f>
        <v>0</v>
      </c>
      <c r="G1065" s="241">
        <f ca="1">+IFERROR(INDEX('Hoja de Trabajo para listado'!$A$155:$Z$1048576,MATCH($A1065,'Hoja de Trabajo para listado'!$A$155:$A$1048576,0),MATCH((CUADRO!G$4&amp;$E1065),'Hoja de Trabajo para listado'!$A$151:$Z$151,0)),0)+IFERROR(INDEX('Hoja de Trabajo para listado'!$AB$155:$BA$1048576,MATCH($A1065,'Hoja de Trabajo para listado'!$AB$155:$AB$1048576,0),MATCH((CUADRO!G$4&amp;$E1065),'Hoja de Trabajo para listado'!$AB$151:$BA$151,0)),0)+IFERROR(INDEX('Hoja de Trabajo para listado'!$BC$155:$CB$1048576,MATCH($A1065,'Hoja de Trabajo para listado'!$BC$155:$BC$1048576,0),MATCH((CUADRO!G$4&amp;$E1065),'Hoja de Trabajo para listado'!$BC$151:$CB$151,0)),0)+IFERROR(INDEX('Hoja de Trabajo para listado'!$DE$153:$DG$274,MATCH($A1065,'Hoja de Trabajo para listado'!$DE$153:$DE$1048576,0),MATCH((CUADRO!G$4&amp;$E1065),'Hoja de Trabajo para listado'!$DE$151:$DG$151,0)),0)+IFERROR(INDEX('Hoja de Trabajo para listado'!$CD$155:$DC$1048576,MATCH($A1065,'Hoja de Trabajo para listado'!$CD$155:$CD$1048576,0),MATCH((CUADRO!G$4&amp;$E1065),'Hoja de Trabajo para listado'!$CD$151:$DC$151,0)),0)</f>
        <v>0</v>
      </c>
      <c r="H1065" s="241">
        <f ca="1">+IFERROR(INDEX('Hoja de Trabajo para listado'!$A$155:$Z$1048576,MATCH($A1065,'Hoja de Trabajo para listado'!$A$155:$A$1048576,0),MATCH((CUADRO!H$4&amp;$E1065),'Hoja de Trabajo para listado'!$A$151:$Z$151,0)),0)+IFERROR(INDEX('Hoja de Trabajo para listado'!$AB$155:$BA$1048576,MATCH($A1065,'Hoja de Trabajo para listado'!$AB$155:$AB$1048576,0),MATCH((CUADRO!H$4&amp;$E1065),'Hoja de Trabajo para listado'!$AB$151:$BA$151,0)),0)+IFERROR(INDEX('Hoja de Trabajo para listado'!$BC$155:$CB$1048576,MATCH($A1065,'Hoja de Trabajo para listado'!$BC$155:$BC$1048576,0),MATCH((CUADRO!H$4&amp;$E1065),'Hoja de Trabajo para listado'!$BC$151:$CB$151,0)),0)+IFERROR(INDEX('Hoja de Trabajo para listado'!$DE$153:$DG$274,MATCH($A1065,'Hoja de Trabajo para listado'!$DE$153:$DE$1048576,0),MATCH((CUADRO!H$4&amp;$E1065),'Hoja de Trabajo para listado'!$DE$151:$DG$151,0)),0)+IFERROR(INDEX('Hoja de Trabajo para listado'!$CD$155:$DC$1048576,MATCH($A1065,'Hoja de Trabajo para listado'!$CD$155:$CD$1048576,0),MATCH((CUADRO!H$4&amp;$E1065),'Hoja de Trabajo para listado'!$CD$151:$DC$151,0)),0)</f>
        <v>0</v>
      </c>
      <c r="I1065" s="241">
        <f ca="1">+IFERROR(INDEX('Hoja de Trabajo para listado'!$A$155:$Z$1048576,MATCH($A1065,'Hoja de Trabajo para listado'!$A$155:$A$1048576,0),MATCH((CUADRO!I$4&amp;$E1065),'Hoja de Trabajo para listado'!$A$151:$Z$151,0)),0)+IFERROR(INDEX('Hoja de Trabajo para listado'!$AB$155:$BA$1048576,MATCH($A1065,'Hoja de Trabajo para listado'!$AB$155:$AB$1048576,0),MATCH((CUADRO!I$4&amp;$E1065),'Hoja de Trabajo para listado'!$AB$151:$BA$151,0)),0)+IFERROR(INDEX('Hoja de Trabajo para listado'!$BC$155:$CB$1048576,MATCH($A1065,'Hoja de Trabajo para listado'!$BC$155:$BC$1048576,0),MATCH((CUADRO!I$4&amp;$E1065),'Hoja de Trabajo para listado'!$BC$151:$CB$151,0)),0)+IFERROR(INDEX('Hoja de Trabajo para listado'!$DE$153:$DG$274,MATCH($A1065,'Hoja de Trabajo para listado'!$DE$153:$DE$1048576,0),MATCH((CUADRO!I$4&amp;$E1065),'Hoja de Trabajo para listado'!$DE$151:$DG$151,0)),0)+IFERROR(INDEX('Hoja de Trabajo para listado'!$CD$155:$DC$1048576,MATCH($A1065,'Hoja de Trabajo para listado'!$CD$155:$CD$1048576,0),MATCH((CUADRO!I$4&amp;$E1065),'Hoja de Trabajo para listado'!$CD$151:$DC$151,0)),0)</f>
        <v>0</v>
      </c>
      <c r="J1065" s="241">
        <f ca="1">+IFERROR(INDEX('Hoja de Trabajo para listado'!$A$155:$Z$1048576,MATCH($A1065,'Hoja de Trabajo para listado'!$A$155:$A$1048576,0),MATCH((CUADRO!J$4&amp;$E1065),'Hoja de Trabajo para listado'!$A$151:$Z$151,0)),0)+IFERROR(INDEX('Hoja de Trabajo para listado'!$AB$155:$BA$1048576,MATCH($A1065,'Hoja de Trabajo para listado'!$AB$155:$AB$1048576,0),MATCH((CUADRO!J$4&amp;$E1065),'Hoja de Trabajo para listado'!$AB$151:$BA$151,0)),0)+IFERROR(INDEX('Hoja de Trabajo para listado'!$BC$155:$CB$1048576,MATCH($A1065,'Hoja de Trabajo para listado'!$BC$155:$BC$1048576,0),MATCH((CUADRO!J$4&amp;$E1065),'Hoja de Trabajo para listado'!$BC$151:$CB$151,0)),0)+IFERROR(INDEX('Hoja de Trabajo para listado'!$DE$153:$DG$274,MATCH($A1065,'Hoja de Trabajo para listado'!$DE$153:$DE$1048576,0),MATCH((CUADRO!J$4&amp;$E1065),'Hoja de Trabajo para listado'!$DE$151:$DG$151,0)),0)+IFERROR(INDEX('Hoja de Trabajo para listado'!$CD$155:$DC$1048576,MATCH($A1065,'Hoja de Trabajo para listado'!$CD$155:$CD$1048576,0),MATCH((CUADRO!J$4&amp;$E1065),'Hoja de Trabajo para listado'!$CD$151:$DC$151,0)),0)</f>
        <v>0</v>
      </c>
      <c r="K1065" s="241">
        <f ca="1">+IFERROR(INDEX('Hoja de Trabajo para listado'!$A$155:$Z$1048576,MATCH($A1065,'Hoja de Trabajo para listado'!$A$155:$A$1048576,0),MATCH((CUADRO!K$4&amp;$E1065),'Hoja de Trabajo para listado'!$A$151:$Z$151,0)),0)+IFERROR(INDEX('Hoja de Trabajo para listado'!$AB$155:$BA$1048576,MATCH($A1065,'Hoja de Trabajo para listado'!$AB$155:$AB$1048576,0),MATCH((CUADRO!K$4&amp;$E1065),'Hoja de Trabajo para listado'!$AB$151:$BA$151,0)),0)+IFERROR(INDEX('Hoja de Trabajo para listado'!$BC$155:$CB$1048576,MATCH($A1065,'Hoja de Trabajo para listado'!$BC$155:$BC$1048576,0),MATCH((CUADRO!K$4&amp;$E1065),'Hoja de Trabajo para listado'!$BC$151:$CB$151,0)),0)+IFERROR(INDEX('Hoja de Trabajo para listado'!$DE$153:$DG$274,MATCH($A1065,'Hoja de Trabajo para listado'!$DE$153:$DE$1048576,0),MATCH((CUADRO!K$4&amp;$E1065),'Hoja de Trabajo para listado'!$DE$151:$DG$151,0)),0)+IFERROR(INDEX('Hoja de Trabajo para listado'!$CD$155:$DC$1048576,MATCH($A1065,'Hoja de Trabajo para listado'!$CD$155:$CD$1048576,0),MATCH((CUADRO!K$4&amp;$E1065),'Hoja de Trabajo para listado'!$CD$151:$DC$151,0)),0)</f>
        <v>0</v>
      </c>
      <c r="L1065" s="241">
        <f ca="1">+IFERROR(INDEX('Hoja de Trabajo para listado'!$A$155:$Z$1048576,MATCH($A1065,'Hoja de Trabajo para listado'!$A$155:$A$1048576,0),MATCH((CUADRO!L$4&amp;$E1065),'Hoja de Trabajo para listado'!$A$151:$Z$151,0)),0)+IFERROR(INDEX('Hoja de Trabajo para listado'!$AB$155:$BA$1048576,MATCH($A1065,'Hoja de Trabajo para listado'!$AB$155:$AB$1048576,0),MATCH((CUADRO!L$4&amp;$E1065),'Hoja de Trabajo para listado'!$AB$151:$BA$151,0)),0)+IFERROR(INDEX('Hoja de Trabajo para listado'!$BC$155:$CB$1048576,MATCH($A1065,'Hoja de Trabajo para listado'!$BC$155:$BC$1048576,0),MATCH((CUADRO!L$4&amp;$E1065),'Hoja de Trabajo para listado'!$BC$151:$CB$151,0)),0)+IFERROR(INDEX('Hoja de Trabajo para listado'!$DE$153:$DG$274,MATCH($A1065,'Hoja de Trabajo para listado'!$DE$153:$DE$1048576,0),MATCH((CUADRO!L$4&amp;$E1065),'Hoja de Trabajo para listado'!$DE$151:$DG$151,0)),0)+IFERROR(INDEX('Hoja de Trabajo para listado'!$CD$155:$DC$1048576,MATCH($A1065,'Hoja de Trabajo para listado'!$CD$155:$CD$1048576,0),MATCH((CUADRO!L$4&amp;$E1065),'Hoja de Trabajo para listado'!$CD$151:$DC$151,0)),0)</f>
        <v>0</v>
      </c>
      <c r="M1065" s="241">
        <f ca="1">+IFERROR(INDEX('Hoja de Trabajo para listado'!$A$155:$Z$1048576,MATCH($A1065,'Hoja de Trabajo para listado'!$A$155:$A$1048576,0),MATCH((CUADRO!M$4&amp;$E1065),'Hoja de Trabajo para listado'!$A$151:$Z$151,0)),0)+IFERROR(INDEX('Hoja de Trabajo para listado'!$AB$155:$BA$1048576,MATCH($A1065,'Hoja de Trabajo para listado'!$AB$155:$AB$1048576,0),MATCH((CUADRO!M$4&amp;$E1065),'Hoja de Trabajo para listado'!$AB$151:$BA$151,0)),0)+IFERROR(INDEX('Hoja de Trabajo para listado'!$BC$155:$CB$1048576,MATCH($A1065,'Hoja de Trabajo para listado'!$BC$155:$BC$1048576,0),MATCH((CUADRO!M$4&amp;$E1065),'Hoja de Trabajo para listado'!$BC$151:$CB$151,0)),0)+IFERROR(INDEX('Hoja de Trabajo para listado'!$DE$153:$DG$274,MATCH($A1065,'Hoja de Trabajo para listado'!$DE$153:$DE$1048576,0),MATCH((CUADRO!M$4&amp;$E1065),'Hoja de Trabajo para listado'!$DE$151:$DG$151,0)),0)+IFERROR(INDEX('Hoja de Trabajo para listado'!$CD$155:$DC$1048576,MATCH($A1065,'Hoja de Trabajo para listado'!$CD$155:$CD$1048576,0),MATCH((CUADRO!M$4&amp;$E1065),'Hoja de Trabajo para listado'!$CD$151:$DC$151,0)),0)</f>
        <v>0</v>
      </c>
      <c r="N1065" s="241">
        <f ca="1">+IFERROR(INDEX('Hoja de Trabajo para listado'!$A$155:$Z$1048576,MATCH($A1065,'Hoja de Trabajo para listado'!$A$155:$A$1048576,0),MATCH((CUADRO!N$4&amp;$E1065),'Hoja de Trabajo para listado'!$A$151:$Z$151,0)),0)+IFERROR(INDEX('Hoja de Trabajo para listado'!$AB$155:$BA$1048576,MATCH($A1065,'Hoja de Trabajo para listado'!$AB$155:$AB$1048576,0),MATCH((CUADRO!N$4&amp;$E1065),'Hoja de Trabajo para listado'!$AB$151:$BA$151,0)),0)+IFERROR(INDEX('Hoja de Trabajo para listado'!$BC$155:$CB$1048576,MATCH($A1065,'Hoja de Trabajo para listado'!$BC$155:$BC$1048576,0),MATCH((CUADRO!N$4&amp;$E1065),'Hoja de Trabajo para listado'!$BC$151:$CB$151,0)),0)+IFERROR(INDEX('Hoja de Trabajo para listado'!$DE$153:$DG$274,MATCH($A1065,'Hoja de Trabajo para listado'!$DE$153:$DE$1048576,0),MATCH((CUADRO!N$4&amp;$E1065),'Hoja de Trabajo para listado'!$DE$151:$DG$151,0)),0)+IFERROR(INDEX('Hoja de Trabajo para listado'!$CD$155:$DC$1048576,MATCH($A1065,'Hoja de Trabajo para listado'!$CD$155:$CD$1048576,0),MATCH((CUADRO!N$4&amp;$E1065),'Hoja de Trabajo para listado'!$CD$151:$DC$151,0)),0)</f>
        <v>0</v>
      </c>
      <c r="O1065" s="241">
        <f ca="1">+IFERROR(INDEX('Hoja de Trabajo para listado'!$A$155:$Z$1048576,MATCH($A1065,'Hoja de Trabajo para listado'!$A$155:$A$1048576,0),MATCH((CUADRO!O$4&amp;$E1065),'Hoja de Trabajo para listado'!$A$151:$Z$151,0)),0)+IFERROR(INDEX('Hoja de Trabajo para listado'!$AB$155:$BA$1048576,MATCH($A1065,'Hoja de Trabajo para listado'!$AB$155:$AB$1048576,0),MATCH((CUADRO!O$4&amp;$E1065),'Hoja de Trabajo para listado'!$AB$151:$BA$151,0)),0)+IFERROR(INDEX('Hoja de Trabajo para listado'!$BC$155:$CB$1048576,MATCH($A1065,'Hoja de Trabajo para listado'!$BC$155:$BC$1048576,0),MATCH((CUADRO!O$4&amp;$E1065),'Hoja de Trabajo para listado'!$BC$151:$CB$151,0)),0)+IFERROR(INDEX('Hoja de Trabajo para listado'!$DE$153:$DG$274,MATCH($A1065,'Hoja de Trabajo para listado'!$DE$153:$DE$1048576,0),MATCH((CUADRO!O$4&amp;$E1065),'Hoja de Trabajo para listado'!$DE$151:$DG$151,0)),0)+IFERROR(INDEX('Hoja de Trabajo para listado'!$CD$155:$DC$1048576,MATCH($A1065,'Hoja de Trabajo para listado'!$CD$155:$CD$1048576,0),MATCH((CUADRO!O$4&amp;$E1065),'Hoja de Trabajo para listado'!$CD$151:$DC$151,0)),0)</f>
        <v>0</v>
      </c>
      <c r="P1065" s="241">
        <f ca="1">+IFERROR(INDEX('Hoja de Trabajo para listado'!$A$155:$Z$1048576,MATCH($A1065,'Hoja de Trabajo para listado'!$A$155:$A$1048576,0),MATCH((CUADRO!P$4&amp;$E1065),'Hoja de Trabajo para listado'!$A$151:$Z$151,0)),0)+IFERROR(INDEX('Hoja de Trabajo para listado'!$AB$155:$BA$1048576,MATCH($A1065,'Hoja de Trabajo para listado'!$AB$155:$AB$1048576,0),MATCH((CUADRO!P$4&amp;$E1065),'Hoja de Trabajo para listado'!$AB$151:$BA$151,0)),0)+IFERROR(INDEX('Hoja de Trabajo para listado'!$BC$155:$CB$1048576,MATCH($A1065,'Hoja de Trabajo para listado'!$BC$155:$BC$1048576,0),MATCH((CUADRO!P$4&amp;$E1065),'Hoja de Trabajo para listado'!$BC$151:$CB$151,0)),0)+IFERROR(INDEX('Hoja de Trabajo para listado'!$DE$153:$DG$274,MATCH($A1065,'Hoja de Trabajo para listado'!$DE$153:$DE$1048576,0),MATCH((CUADRO!P$4&amp;$E1065),'Hoja de Trabajo para listado'!$DE$151:$DG$151,0)),0)+IFERROR(INDEX('Hoja de Trabajo para listado'!$CD$155:$DC$1048576,MATCH($A1065,'Hoja de Trabajo para listado'!$CD$155:$CD$1048576,0),MATCH((CUADRO!P$4&amp;$E1065),'Hoja de Trabajo para listado'!$CD$151:$DC$151,0)),0)</f>
        <v>0</v>
      </c>
      <c r="Q1065" s="241">
        <f ca="1">+IFERROR(INDEX('Hoja de Trabajo para listado'!$A$155:$Z$1048576,MATCH($A1065,'Hoja de Trabajo para listado'!$A$155:$A$1048576,0),MATCH((CUADRO!Q$4&amp;$E1065),'Hoja de Trabajo para listado'!$A$151:$Z$151,0)),0)+IFERROR(INDEX('Hoja de Trabajo para listado'!$AB$155:$BA$1048576,MATCH($A1065,'Hoja de Trabajo para listado'!$AB$155:$AB$1048576,0),MATCH((CUADRO!Q$4&amp;$E1065),'Hoja de Trabajo para listado'!$AB$151:$BA$151,0)),0)+IFERROR(INDEX('Hoja de Trabajo para listado'!$BC$155:$CB$1048576,MATCH($A1065,'Hoja de Trabajo para listado'!$BC$155:$BC$1048576,0),MATCH((CUADRO!Q$4&amp;$E1065),'Hoja de Trabajo para listado'!$BC$151:$CB$151,0)),0)+IFERROR(INDEX('Hoja de Trabajo para listado'!$DE$153:$DG$274,MATCH($A1065,'Hoja de Trabajo para listado'!$DE$153:$DE$1048576,0),MATCH((CUADRO!Q$4&amp;$E1065),'Hoja de Trabajo para listado'!$DE$151:$DG$151,0)),0)+IFERROR(INDEX('Hoja de Trabajo para listado'!$CD$155:$DC$1048576,MATCH($A1065,'Hoja de Trabajo para listado'!$CD$155:$CD$1048576,0),MATCH((CUADRO!Q$4&amp;$E1065),'Hoja de Trabajo para listado'!$CD$151:$DC$151,0)),0)</f>
        <v>0</v>
      </c>
      <c r="R1065" s="241">
        <f t="shared" ca="1" si="32"/>
        <v>0</v>
      </c>
      <c r="S1065" s="247"/>
      <c r="T1065" s="241">
        <f ca="1">+T1066</f>
        <v>0</v>
      </c>
      <c r="U1065" s="240">
        <f t="shared" si="33"/>
        <v>1</v>
      </c>
    </row>
    <row r="1066" spans="1:21" customFormat="1" ht="27" hidden="1" customHeight="1">
      <c r="A1066" s="32">
        <v>1810</v>
      </c>
      <c r="B1066" s="382"/>
      <c r="C1066" s="245" t="str">
        <f>+VLOOKUP(A1066,bd_lista!$A$3:$C$592,3,FALSE)</f>
        <v>Gobierno Autónomo Municipal de Santa Ana</v>
      </c>
      <c r="D1066" s="384"/>
      <c r="E1066" s="242" t="s">
        <v>684</v>
      </c>
      <c r="F1066" s="241">
        <f ca="1">+IFERROR(INDEX('Hoja de Trabajo para listado'!$A$155:$Z$1048576,MATCH($A1066,'Hoja de Trabajo para listado'!$A$155:$A$1048576,0),MATCH((CUADRO!F$4&amp;$E1066),'Hoja de Trabajo para listado'!$A$151:$Z$151,0)),0)+IFERROR(INDEX('Hoja de Trabajo para listado'!$AB$155:$BA$1048576,MATCH($A1066,'Hoja de Trabajo para listado'!$AB$155:$AB$1048576,0),MATCH((CUADRO!F$4&amp;$E1066),'Hoja de Trabajo para listado'!$AB$151:$BA$151,0)),0)+IFERROR(INDEX('Hoja de Trabajo para listado'!$BC$155:$CB$1048576,MATCH($A1066,'Hoja de Trabajo para listado'!$BC$155:$BC$1048576,0),MATCH((CUADRO!F$4&amp;$E1066),'Hoja de Trabajo para listado'!$BC$151:$CB$151,0)),0)+IFERROR(INDEX('Hoja de Trabajo para listado'!$DE$153:$DG$274,MATCH($A1066,'Hoja de Trabajo para listado'!$DE$153:$DE$1048576,0),MATCH((CUADRO!F$4&amp;$E1066),'Hoja de Trabajo para listado'!$DE$151:$DG$151,0)),0)+IFERROR(INDEX('Hoja de Trabajo para listado'!$CD$155:$DC$1048576,MATCH($A1066,'Hoja de Trabajo para listado'!$CD$155:$CD$1048576,0),MATCH((CUADRO!F$4&amp;$E1066),'Hoja de Trabajo para listado'!$CD$151:$DC$151,0)),0)</f>
        <v>0</v>
      </c>
      <c r="G1066" s="241">
        <f ca="1">+IFERROR(INDEX('Hoja de Trabajo para listado'!$A$155:$Z$1048576,MATCH($A1066,'Hoja de Trabajo para listado'!$A$155:$A$1048576,0),MATCH((CUADRO!G$4&amp;$E1066),'Hoja de Trabajo para listado'!$A$151:$Z$151,0)),0)+IFERROR(INDEX('Hoja de Trabajo para listado'!$AB$155:$BA$1048576,MATCH($A1066,'Hoja de Trabajo para listado'!$AB$155:$AB$1048576,0),MATCH((CUADRO!G$4&amp;$E1066),'Hoja de Trabajo para listado'!$AB$151:$BA$151,0)),0)+IFERROR(INDEX('Hoja de Trabajo para listado'!$BC$155:$CB$1048576,MATCH($A1066,'Hoja de Trabajo para listado'!$BC$155:$BC$1048576,0),MATCH((CUADRO!G$4&amp;$E1066),'Hoja de Trabajo para listado'!$BC$151:$CB$151,0)),0)+IFERROR(INDEX('Hoja de Trabajo para listado'!$DE$153:$DG$274,MATCH($A1066,'Hoja de Trabajo para listado'!$DE$153:$DE$1048576,0),MATCH((CUADRO!G$4&amp;$E1066),'Hoja de Trabajo para listado'!$DE$151:$DG$151,0)),0)+IFERROR(INDEX('Hoja de Trabajo para listado'!$CD$155:$DC$1048576,MATCH($A1066,'Hoja de Trabajo para listado'!$CD$155:$CD$1048576,0),MATCH((CUADRO!G$4&amp;$E1066),'Hoja de Trabajo para listado'!$CD$151:$DC$151,0)),0)</f>
        <v>0</v>
      </c>
      <c r="H1066" s="241">
        <f ca="1">+IFERROR(INDEX('Hoja de Trabajo para listado'!$A$155:$Z$1048576,MATCH($A1066,'Hoja de Trabajo para listado'!$A$155:$A$1048576,0),MATCH((CUADRO!H$4&amp;$E1066),'Hoja de Trabajo para listado'!$A$151:$Z$151,0)),0)+IFERROR(INDEX('Hoja de Trabajo para listado'!$AB$155:$BA$1048576,MATCH($A1066,'Hoja de Trabajo para listado'!$AB$155:$AB$1048576,0),MATCH((CUADRO!H$4&amp;$E1066),'Hoja de Trabajo para listado'!$AB$151:$BA$151,0)),0)+IFERROR(INDEX('Hoja de Trabajo para listado'!$BC$155:$CB$1048576,MATCH($A1066,'Hoja de Trabajo para listado'!$BC$155:$BC$1048576,0),MATCH((CUADRO!H$4&amp;$E1066),'Hoja de Trabajo para listado'!$BC$151:$CB$151,0)),0)+IFERROR(INDEX('Hoja de Trabajo para listado'!$DE$153:$DG$274,MATCH($A1066,'Hoja de Trabajo para listado'!$DE$153:$DE$1048576,0),MATCH((CUADRO!H$4&amp;$E1066),'Hoja de Trabajo para listado'!$DE$151:$DG$151,0)),0)+IFERROR(INDEX('Hoja de Trabajo para listado'!$CD$155:$DC$1048576,MATCH($A1066,'Hoja de Trabajo para listado'!$CD$155:$CD$1048576,0),MATCH((CUADRO!H$4&amp;$E1066),'Hoja de Trabajo para listado'!$CD$151:$DC$151,0)),0)</f>
        <v>0</v>
      </c>
      <c r="I1066" s="241">
        <f ca="1">+IFERROR(INDEX('Hoja de Trabajo para listado'!$A$155:$Z$1048576,MATCH($A1066,'Hoja de Trabajo para listado'!$A$155:$A$1048576,0),MATCH((CUADRO!I$4&amp;$E1066),'Hoja de Trabajo para listado'!$A$151:$Z$151,0)),0)+IFERROR(INDEX('Hoja de Trabajo para listado'!$AB$155:$BA$1048576,MATCH($A1066,'Hoja de Trabajo para listado'!$AB$155:$AB$1048576,0),MATCH((CUADRO!I$4&amp;$E1066),'Hoja de Trabajo para listado'!$AB$151:$BA$151,0)),0)+IFERROR(INDEX('Hoja de Trabajo para listado'!$BC$155:$CB$1048576,MATCH($A1066,'Hoja de Trabajo para listado'!$BC$155:$BC$1048576,0),MATCH((CUADRO!I$4&amp;$E1066),'Hoja de Trabajo para listado'!$BC$151:$CB$151,0)),0)+IFERROR(INDEX('Hoja de Trabajo para listado'!$DE$153:$DG$274,MATCH($A1066,'Hoja de Trabajo para listado'!$DE$153:$DE$1048576,0),MATCH((CUADRO!I$4&amp;$E1066),'Hoja de Trabajo para listado'!$DE$151:$DG$151,0)),0)+IFERROR(INDEX('Hoja de Trabajo para listado'!$CD$155:$DC$1048576,MATCH($A1066,'Hoja de Trabajo para listado'!$CD$155:$CD$1048576,0),MATCH((CUADRO!I$4&amp;$E1066),'Hoja de Trabajo para listado'!$CD$151:$DC$151,0)),0)</f>
        <v>0</v>
      </c>
      <c r="J1066" s="241">
        <f ca="1">+IFERROR(INDEX('Hoja de Trabajo para listado'!$A$155:$Z$1048576,MATCH($A1066,'Hoja de Trabajo para listado'!$A$155:$A$1048576,0),MATCH((CUADRO!J$4&amp;$E1066),'Hoja de Trabajo para listado'!$A$151:$Z$151,0)),0)+IFERROR(INDEX('Hoja de Trabajo para listado'!$AB$155:$BA$1048576,MATCH($A1066,'Hoja de Trabajo para listado'!$AB$155:$AB$1048576,0),MATCH((CUADRO!J$4&amp;$E1066),'Hoja de Trabajo para listado'!$AB$151:$BA$151,0)),0)+IFERROR(INDEX('Hoja de Trabajo para listado'!$BC$155:$CB$1048576,MATCH($A1066,'Hoja de Trabajo para listado'!$BC$155:$BC$1048576,0),MATCH((CUADRO!J$4&amp;$E1066),'Hoja de Trabajo para listado'!$BC$151:$CB$151,0)),0)+IFERROR(INDEX('Hoja de Trabajo para listado'!$DE$153:$DG$274,MATCH($A1066,'Hoja de Trabajo para listado'!$DE$153:$DE$1048576,0),MATCH((CUADRO!J$4&amp;$E1066),'Hoja de Trabajo para listado'!$DE$151:$DG$151,0)),0)+IFERROR(INDEX('Hoja de Trabajo para listado'!$CD$155:$DC$1048576,MATCH($A1066,'Hoja de Trabajo para listado'!$CD$155:$CD$1048576,0),MATCH((CUADRO!J$4&amp;$E1066),'Hoja de Trabajo para listado'!$CD$151:$DC$151,0)),0)</f>
        <v>0</v>
      </c>
      <c r="K1066" s="241">
        <f ca="1">+IFERROR(INDEX('Hoja de Trabajo para listado'!$A$155:$Z$1048576,MATCH($A1066,'Hoja de Trabajo para listado'!$A$155:$A$1048576,0),MATCH((CUADRO!K$4&amp;$E1066),'Hoja de Trabajo para listado'!$A$151:$Z$151,0)),0)+IFERROR(INDEX('Hoja de Trabajo para listado'!$AB$155:$BA$1048576,MATCH($A1066,'Hoja de Trabajo para listado'!$AB$155:$AB$1048576,0),MATCH((CUADRO!K$4&amp;$E1066),'Hoja de Trabajo para listado'!$AB$151:$BA$151,0)),0)+IFERROR(INDEX('Hoja de Trabajo para listado'!$BC$155:$CB$1048576,MATCH($A1066,'Hoja de Trabajo para listado'!$BC$155:$BC$1048576,0),MATCH((CUADRO!K$4&amp;$E1066),'Hoja de Trabajo para listado'!$BC$151:$CB$151,0)),0)+IFERROR(INDEX('Hoja de Trabajo para listado'!$DE$153:$DG$274,MATCH($A1066,'Hoja de Trabajo para listado'!$DE$153:$DE$1048576,0),MATCH((CUADRO!K$4&amp;$E1066),'Hoja de Trabajo para listado'!$DE$151:$DG$151,0)),0)+IFERROR(INDEX('Hoja de Trabajo para listado'!$CD$155:$DC$1048576,MATCH($A1066,'Hoja de Trabajo para listado'!$CD$155:$CD$1048576,0),MATCH((CUADRO!K$4&amp;$E1066),'Hoja de Trabajo para listado'!$CD$151:$DC$151,0)),0)</f>
        <v>0</v>
      </c>
      <c r="L1066" s="241">
        <f ca="1">+IFERROR(INDEX('Hoja de Trabajo para listado'!$A$155:$Z$1048576,MATCH($A1066,'Hoja de Trabajo para listado'!$A$155:$A$1048576,0),MATCH((CUADRO!L$4&amp;$E1066),'Hoja de Trabajo para listado'!$A$151:$Z$151,0)),0)+IFERROR(INDEX('Hoja de Trabajo para listado'!$AB$155:$BA$1048576,MATCH($A1066,'Hoja de Trabajo para listado'!$AB$155:$AB$1048576,0),MATCH((CUADRO!L$4&amp;$E1066),'Hoja de Trabajo para listado'!$AB$151:$BA$151,0)),0)+IFERROR(INDEX('Hoja de Trabajo para listado'!$BC$155:$CB$1048576,MATCH($A1066,'Hoja de Trabajo para listado'!$BC$155:$BC$1048576,0),MATCH((CUADRO!L$4&amp;$E1066),'Hoja de Trabajo para listado'!$BC$151:$CB$151,0)),0)+IFERROR(INDEX('Hoja de Trabajo para listado'!$DE$153:$DG$274,MATCH($A1066,'Hoja de Trabajo para listado'!$DE$153:$DE$1048576,0),MATCH((CUADRO!L$4&amp;$E1066),'Hoja de Trabajo para listado'!$DE$151:$DG$151,0)),0)+IFERROR(INDEX('Hoja de Trabajo para listado'!$CD$155:$DC$1048576,MATCH($A1066,'Hoja de Trabajo para listado'!$CD$155:$CD$1048576,0),MATCH((CUADRO!L$4&amp;$E1066),'Hoja de Trabajo para listado'!$CD$151:$DC$151,0)),0)</f>
        <v>0</v>
      </c>
      <c r="M1066" s="241">
        <f ca="1">+IFERROR(INDEX('Hoja de Trabajo para listado'!$A$155:$Z$1048576,MATCH($A1066,'Hoja de Trabajo para listado'!$A$155:$A$1048576,0),MATCH((CUADRO!M$4&amp;$E1066),'Hoja de Trabajo para listado'!$A$151:$Z$151,0)),0)+IFERROR(INDEX('Hoja de Trabajo para listado'!$AB$155:$BA$1048576,MATCH($A1066,'Hoja de Trabajo para listado'!$AB$155:$AB$1048576,0),MATCH((CUADRO!M$4&amp;$E1066),'Hoja de Trabajo para listado'!$AB$151:$BA$151,0)),0)+IFERROR(INDEX('Hoja de Trabajo para listado'!$BC$155:$CB$1048576,MATCH($A1066,'Hoja de Trabajo para listado'!$BC$155:$BC$1048576,0),MATCH((CUADRO!M$4&amp;$E1066),'Hoja de Trabajo para listado'!$BC$151:$CB$151,0)),0)+IFERROR(INDEX('Hoja de Trabajo para listado'!$DE$153:$DG$274,MATCH($A1066,'Hoja de Trabajo para listado'!$DE$153:$DE$1048576,0),MATCH((CUADRO!M$4&amp;$E1066),'Hoja de Trabajo para listado'!$DE$151:$DG$151,0)),0)+IFERROR(INDEX('Hoja de Trabajo para listado'!$CD$155:$DC$1048576,MATCH($A1066,'Hoja de Trabajo para listado'!$CD$155:$CD$1048576,0),MATCH((CUADRO!M$4&amp;$E1066),'Hoja de Trabajo para listado'!$CD$151:$DC$151,0)),0)</f>
        <v>0</v>
      </c>
      <c r="N1066" s="241">
        <f ca="1">+IFERROR(INDEX('Hoja de Trabajo para listado'!$A$155:$Z$1048576,MATCH($A1066,'Hoja de Trabajo para listado'!$A$155:$A$1048576,0),MATCH((CUADRO!N$4&amp;$E1066),'Hoja de Trabajo para listado'!$A$151:$Z$151,0)),0)+IFERROR(INDEX('Hoja de Trabajo para listado'!$AB$155:$BA$1048576,MATCH($A1066,'Hoja de Trabajo para listado'!$AB$155:$AB$1048576,0),MATCH((CUADRO!N$4&amp;$E1066),'Hoja de Trabajo para listado'!$AB$151:$BA$151,0)),0)+IFERROR(INDEX('Hoja de Trabajo para listado'!$BC$155:$CB$1048576,MATCH($A1066,'Hoja de Trabajo para listado'!$BC$155:$BC$1048576,0),MATCH((CUADRO!N$4&amp;$E1066),'Hoja de Trabajo para listado'!$BC$151:$CB$151,0)),0)+IFERROR(INDEX('Hoja de Trabajo para listado'!$DE$153:$DG$274,MATCH($A1066,'Hoja de Trabajo para listado'!$DE$153:$DE$1048576,0),MATCH((CUADRO!N$4&amp;$E1066),'Hoja de Trabajo para listado'!$DE$151:$DG$151,0)),0)+IFERROR(INDEX('Hoja de Trabajo para listado'!$CD$155:$DC$1048576,MATCH($A1066,'Hoja de Trabajo para listado'!$CD$155:$CD$1048576,0),MATCH((CUADRO!N$4&amp;$E1066),'Hoja de Trabajo para listado'!$CD$151:$DC$151,0)),0)</f>
        <v>0</v>
      </c>
      <c r="O1066" s="241">
        <f ca="1">+IFERROR(INDEX('Hoja de Trabajo para listado'!$A$155:$Z$1048576,MATCH($A1066,'Hoja de Trabajo para listado'!$A$155:$A$1048576,0),MATCH((CUADRO!O$4&amp;$E1066),'Hoja de Trabajo para listado'!$A$151:$Z$151,0)),0)+IFERROR(INDEX('Hoja de Trabajo para listado'!$AB$155:$BA$1048576,MATCH($A1066,'Hoja de Trabajo para listado'!$AB$155:$AB$1048576,0),MATCH((CUADRO!O$4&amp;$E1066),'Hoja de Trabajo para listado'!$AB$151:$BA$151,0)),0)+IFERROR(INDEX('Hoja de Trabajo para listado'!$BC$155:$CB$1048576,MATCH($A1066,'Hoja de Trabajo para listado'!$BC$155:$BC$1048576,0),MATCH((CUADRO!O$4&amp;$E1066),'Hoja de Trabajo para listado'!$BC$151:$CB$151,0)),0)+IFERROR(INDEX('Hoja de Trabajo para listado'!$DE$153:$DG$274,MATCH($A1066,'Hoja de Trabajo para listado'!$DE$153:$DE$1048576,0),MATCH((CUADRO!O$4&amp;$E1066),'Hoja de Trabajo para listado'!$DE$151:$DG$151,0)),0)+IFERROR(INDEX('Hoja de Trabajo para listado'!$CD$155:$DC$1048576,MATCH($A1066,'Hoja de Trabajo para listado'!$CD$155:$CD$1048576,0),MATCH((CUADRO!O$4&amp;$E1066),'Hoja de Trabajo para listado'!$CD$151:$DC$151,0)),0)</f>
        <v>0</v>
      </c>
      <c r="P1066" s="241">
        <f ca="1">+IFERROR(INDEX('Hoja de Trabajo para listado'!$A$155:$Z$1048576,MATCH($A1066,'Hoja de Trabajo para listado'!$A$155:$A$1048576,0),MATCH((CUADRO!P$4&amp;$E1066),'Hoja de Trabajo para listado'!$A$151:$Z$151,0)),0)+IFERROR(INDEX('Hoja de Trabajo para listado'!$AB$155:$BA$1048576,MATCH($A1066,'Hoja de Trabajo para listado'!$AB$155:$AB$1048576,0),MATCH((CUADRO!P$4&amp;$E1066),'Hoja de Trabajo para listado'!$AB$151:$BA$151,0)),0)+IFERROR(INDEX('Hoja de Trabajo para listado'!$BC$155:$CB$1048576,MATCH($A1066,'Hoja de Trabajo para listado'!$BC$155:$BC$1048576,0),MATCH((CUADRO!P$4&amp;$E1066),'Hoja de Trabajo para listado'!$BC$151:$CB$151,0)),0)+IFERROR(INDEX('Hoja de Trabajo para listado'!$DE$153:$DG$274,MATCH($A1066,'Hoja de Trabajo para listado'!$DE$153:$DE$1048576,0),MATCH((CUADRO!P$4&amp;$E1066),'Hoja de Trabajo para listado'!$DE$151:$DG$151,0)),0)+IFERROR(INDEX('Hoja de Trabajo para listado'!$CD$155:$DC$1048576,MATCH($A1066,'Hoja de Trabajo para listado'!$CD$155:$CD$1048576,0),MATCH((CUADRO!P$4&amp;$E1066),'Hoja de Trabajo para listado'!$CD$151:$DC$151,0)),0)</f>
        <v>0</v>
      </c>
      <c r="Q1066" s="241">
        <f ca="1">+IFERROR(INDEX('Hoja de Trabajo para listado'!$A$155:$Z$1048576,MATCH($A1066,'Hoja de Trabajo para listado'!$A$155:$A$1048576,0),MATCH((CUADRO!Q$4&amp;$E1066),'Hoja de Trabajo para listado'!$A$151:$Z$151,0)),0)+IFERROR(INDEX('Hoja de Trabajo para listado'!$AB$155:$BA$1048576,MATCH($A1066,'Hoja de Trabajo para listado'!$AB$155:$AB$1048576,0),MATCH((CUADRO!Q$4&amp;$E1066),'Hoja de Trabajo para listado'!$AB$151:$BA$151,0)),0)+IFERROR(INDEX('Hoja de Trabajo para listado'!$BC$155:$CB$1048576,MATCH($A1066,'Hoja de Trabajo para listado'!$BC$155:$BC$1048576,0),MATCH((CUADRO!Q$4&amp;$E1066),'Hoja de Trabajo para listado'!$BC$151:$CB$151,0)),0)+IFERROR(INDEX('Hoja de Trabajo para listado'!$DE$153:$DG$274,MATCH($A1066,'Hoja de Trabajo para listado'!$DE$153:$DE$1048576,0),MATCH((CUADRO!Q$4&amp;$E1066),'Hoja de Trabajo para listado'!$DE$151:$DG$151,0)),0)+IFERROR(INDEX('Hoja de Trabajo para listado'!$CD$155:$DC$1048576,MATCH($A1066,'Hoja de Trabajo para listado'!$CD$155:$CD$1048576,0),MATCH((CUADRO!Q$4&amp;$E1066),'Hoja de Trabajo para listado'!$CD$151:$DC$151,0)),0)</f>
        <v>0</v>
      </c>
      <c r="R1066" s="241">
        <f t="shared" ca="1" si="32"/>
        <v>0</v>
      </c>
      <c r="S1066" s="247">
        <f ca="1">+R1065+R1066</f>
        <v>0</v>
      </c>
      <c r="T1066" s="241">
        <f ca="1">+S1066</f>
        <v>0</v>
      </c>
      <c r="U1066" s="240">
        <f t="shared" si="33"/>
        <v>2</v>
      </c>
    </row>
    <row r="1067" spans="1:21" customFormat="1" ht="15" hidden="1" customHeight="1">
      <c r="A1067" s="32">
        <v>1811</v>
      </c>
      <c r="B1067" s="381">
        <f>+A1067</f>
        <v>1811</v>
      </c>
      <c r="C1067" s="245" t="str">
        <f>+VLOOKUP(A1067,bd_lista!$A$3:$C$592,3,FALSE)</f>
        <v>Gobierno Autónomo Municipal de San Ignacio</v>
      </c>
      <c r="D1067" s="383" t="str">
        <f>+C1067</f>
        <v>Gobierno Autónomo Municipal de San Ignacio</v>
      </c>
      <c r="E1067" s="240" t="s">
        <v>683</v>
      </c>
      <c r="F1067" s="241">
        <f ca="1">+IFERROR(INDEX('Hoja de Trabajo para listado'!$A$155:$Z$1048576,MATCH($A1067,'Hoja de Trabajo para listado'!$A$155:$A$1048576,0),MATCH((CUADRO!F$4&amp;$E1067),'Hoja de Trabajo para listado'!$A$151:$Z$151,0)),0)+IFERROR(INDEX('Hoja de Trabajo para listado'!$AB$155:$BA$1048576,MATCH($A1067,'Hoja de Trabajo para listado'!$AB$155:$AB$1048576,0),MATCH((CUADRO!F$4&amp;$E1067),'Hoja de Trabajo para listado'!$AB$151:$BA$151,0)),0)+IFERROR(INDEX('Hoja de Trabajo para listado'!$BC$155:$CB$1048576,MATCH($A1067,'Hoja de Trabajo para listado'!$BC$155:$BC$1048576,0),MATCH((CUADRO!F$4&amp;$E1067),'Hoja de Trabajo para listado'!$BC$151:$CB$151,0)),0)+IFERROR(INDEX('Hoja de Trabajo para listado'!$DE$153:$DG$274,MATCH($A1067,'Hoja de Trabajo para listado'!$DE$153:$DE$1048576,0),MATCH((CUADRO!F$4&amp;$E1067),'Hoja de Trabajo para listado'!$DE$151:$DG$151,0)),0)+IFERROR(INDEX('Hoja de Trabajo para listado'!$CD$155:$DC$1048576,MATCH($A1067,'Hoja de Trabajo para listado'!$CD$155:$CD$1048576,0),MATCH((CUADRO!F$4&amp;$E1067),'Hoja de Trabajo para listado'!$CD$151:$DC$151,0)),0)</f>
        <v>0</v>
      </c>
      <c r="G1067" s="241">
        <f ca="1">+IFERROR(INDEX('Hoja de Trabajo para listado'!$A$155:$Z$1048576,MATCH($A1067,'Hoja de Trabajo para listado'!$A$155:$A$1048576,0),MATCH((CUADRO!G$4&amp;$E1067),'Hoja de Trabajo para listado'!$A$151:$Z$151,0)),0)+IFERROR(INDEX('Hoja de Trabajo para listado'!$AB$155:$BA$1048576,MATCH($A1067,'Hoja de Trabajo para listado'!$AB$155:$AB$1048576,0),MATCH((CUADRO!G$4&amp;$E1067),'Hoja de Trabajo para listado'!$AB$151:$BA$151,0)),0)+IFERROR(INDEX('Hoja de Trabajo para listado'!$BC$155:$CB$1048576,MATCH($A1067,'Hoja de Trabajo para listado'!$BC$155:$BC$1048576,0),MATCH((CUADRO!G$4&amp;$E1067),'Hoja de Trabajo para listado'!$BC$151:$CB$151,0)),0)+IFERROR(INDEX('Hoja de Trabajo para listado'!$DE$153:$DG$274,MATCH($A1067,'Hoja de Trabajo para listado'!$DE$153:$DE$1048576,0),MATCH((CUADRO!G$4&amp;$E1067),'Hoja de Trabajo para listado'!$DE$151:$DG$151,0)),0)+IFERROR(INDEX('Hoja de Trabajo para listado'!$CD$155:$DC$1048576,MATCH($A1067,'Hoja de Trabajo para listado'!$CD$155:$CD$1048576,0),MATCH((CUADRO!G$4&amp;$E1067),'Hoja de Trabajo para listado'!$CD$151:$DC$151,0)),0)</f>
        <v>0</v>
      </c>
      <c r="H1067" s="241">
        <f ca="1">+IFERROR(INDEX('Hoja de Trabajo para listado'!$A$155:$Z$1048576,MATCH($A1067,'Hoja de Trabajo para listado'!$A$155:$A$1048576,0),MATCH((CUADRO!H$4&amp;$E1067),'Hoja de Trabajo para listado'!$A$151:$Z$151,0)),0)+IFERROR(INDEX('Hoja de Trabajo para listado'!$AB$155:$BA$1048576,MATCH($A1067,'Hoja de Trabajo para listado'!$AB$155:$AB$1048576,0),MATCH((CUADRO!H$4&amp;$E1067),'Hoja de Trabajo para listado'!$AB$151:$BA$151,0)),0)+IFERROR(INDEX('Hoja de Trabajo para listado'!$BC$155:$CB$1048576,MATCH($A1067,'Hoja de Trabajo para listado'!$BC$155:$BC$1048576,0),MATCH((CUADRO!H$4&amp;$E1067),'Hoja de Trabajo para listado'!$BC$151:$CB$151,0)),0)+IFERROR(INDEX('Hoja de Trabajo para listado'!$DE$153:$DG$274,MATCH($A1067,'Hoja de Trabajo para listado'!$DE$153:$DE$1048576,0),MATCH((CUADRO!H$4&amp;$E1067),'Hoja de Trabajo para listado'!$DE$151:$DG$151,0)),0)+IFERROR(INDEX('Hoja de Trabajo para listado'!$CD$155:$DC$1048576,MATCH($A1067,'Hoja de Trabajo para listado'!$CD$155:$CD$1048576,0),MATCH((CUADRO!H$4&amp;$E1067),'Hoja de Trabajo para listado'!$CD$151:$DC$151,0)),0)</f>
        <v>0</v>
      </c>
      <c r="I1067" s="241">
        <f ca="1">+IFERROR(INDEX('Hoja de Trabajo para listado'!$A$155:$Z$1048576,MATCH($A1067,'Hoja de Trabajo para listado'!$A$155:$A$1048576,0),MATCH((CUADRO!I$4&amp;$E1067),'Hoja de Trabajo para listado'!$A$151:$Z$151,0)),0)+IFERROR(INDEX('Hoja de Trabajo para listado'!$AB$155:$BA$1048576,MATCH($A1067,'Hoja de Trabajo para listado'!$AB$155:$AB$1048576,0),MATCH((CUADRO!I$4&amp;$E1067),'Hoja de Trabajo para listado'!$AB$151:$BA$151,0)),0)+IFERROR(INDEX('Hoja de Trabajo para listado'!$BC$155:$CB$1048576,MATCH($A1067,'Hoja de Trabajo para listado'!$BC$155:$BC$1048576,0),MATCH((CUADRO!I$4&amp;$E1067),'Hoja de Trabajo para listado'!$BC$151:$CB$151,0)),0)+IFERROR(INDEX('Hoja de Trabajo para listado'!$DE$153:$DG$274,MATCH($A1067,'Hoja de Trabajo para listado'!$DE$153:$DE$1048576,0),MATCH((CUADRO!I$4&amp;$E1067),'Hoja de Trabajo para listado'!$DE$151:$DG$151,0)),0)+IFERROR(INDEX('Hoja de Trabajo para listado'!$CD$155:$DC$1048576,MATCH($A1067,'Hoja de Trabajo para listado'!$CD$155:$CD$1048576,0),MATCH((CUADRO!I$4&amp;$E1067),'Hoja de Trabajo para listado'!$CD$151:$DC$151,0)),0)</f>
        <v>0</v>
      </c>
      <c r="J1067" s="241">
        <f ca="1">+IFERROR(INDEX('Hoja de Trabajo para listado'!$A$155:$Z$1048576,MATCH($A1067,'Hoja de Trabajo para listado'!$A$155:$A$1048576,0),MATCH((CUADRO!J$4&amp;$E1067),'Hoja de Trabajo para listado'!$A$151:$Z$151,0)),0)+IFERROR(INDEX('Hoja de Trabajo para listado'!$AB$155:$BA$1048576,MATCH($A1067,'Hoja de Trabajo para listado'!$AB$155:$AB$1048576,0),MATCH((CUADRO!J$4&amp;$E1067),'Hoja de Trabajo para listado'!$AB$151:$BA$151,0)),0)+IFERROR(INDEX('Hoja de Trabajo para listado'!$BC$155:$CB$1048576,MATCH($A1067,'Hoja de Trabajo para listado'!$BC$155:$BC$1048576,0),MATCH((CUADRO!J$4&amp;$E1067),'Hoja de Trabajo para listado'!$BC$151:$CB$151,0)),0)+IFERROR(INDEX('Hoja de Trabajo para listado'!$DE$153:$DG$274,MATCH($A1067,'Hoja de Trabajo para listado'!$DE$153:$DE$1048576,0),MATCH((CUADRO!J$4&amp;$E1067),'Hoja de Trabajo para listado'!$DE$151:$DG$151,0)),0)+IFERROR(INDEX('Hoja de Trabajo para listado'!$CD$155:$DC$1048576,MATCH($A1067,'Hoja de Trabajo para listado'!$CD$155:$CD$1048576,0),MATCH((CUADRO!J$4&amp;$E1067),'Hoja de Trabajo para listado'!$CD$151:$DC$151,0)),0)</f>
        <v>0</v>
      </c>
      <c r="K1067" s="241">
        <f ca="1">+IFERROR(INDEX('Hoja de Trabajo para listado'!$A$155:$Z$1048576,MATCH($A1067,'Hoja de Trabajo para listado'!$A$155:$A$1048576,0),MATCH((CUADRO!K$4&amp;$E1067),'Hoja de Trabajo para listado'!$A$151:$Z$151,0)),0)+IFERROR(INDEX('Hoja de Trabajo para listado'!$AB$155:$BA$1048576,MATCH($A1067,'Hoja de Trabajo para listado'!$AB$155:$AB$1048576,0),MATCH((CUADRO!K$4&amp;$E1067),'Hoja de Trabajo para listado'!$AB$151:$BA$151,0)),0)+IFERROR(INDEX('Hoja de Trabajo para listado'!$BC$155:$CB$1048576,MATCH($A1067,'Hoja de Trabajo para listado'!$BC$155:$BC$1048576,0),MATCH((CUADRO!K$4&amp;$E1067),'Hoja de Trabajo para listado'!$BC$151:$CB$151,0)),0)+IFERROR(INDEX('Hoja de Trabajo para listado'!$DE$153:$DG$274,MATCH($A1067,'Hoja de Trabajo para listado'!$DE$153:$DE$1048576,0),MATCH((CUADRO!K$4&amp;$E1067),'Hoja de Trabajo para listado'!$DE$151:$DG$151,0)),0)+IFERROR(INDEX('Hoja de Trabajo para listado'!$CD$155:$DC$1048576,MATCH($A1067,'Hoja de Trabajo para listado'!$CD$155:$CD$1048576,0),MATCH((CUADRO!K$4&amp;$E1067),'Hoja de Trabajo para listado'!$CD$151:$DC$151,0)),0)</f>
        <v>0</v>
      </c>
      <c r="L1067" s="241">
        <f ca="1">+IFERROR(INDEX('Hoja de Trabajo para listado'!$A$155:$Z$1048576,MATCH($A1067,'Hoja de Trabajo para listado'!$A$155:$A$1048576,0),MATCH((CUADRO!L$4&amp;$E1067),'Hoja de Trabajo para listado'!$A$151:$Z$151,0)),0)+IFERROR(INDEX('Hoja de Trabajo para listado'!$AB$155:$BA$1048576,MATCH($A1067,'Hoja de Trabajo para listado'!$AB$155:$AB$1048576,0),MATCH((CUADRO!L$4&amp;$E1067),'Hoja de Trabajo para listado'!$AB$151:$BA$151,0)),0)+IFERROR(INDEX('Hoja de Trabajo para listado'!$BC$155:$CB$1048576,MATCH($A1067,'Hoja de Trabajo para listado'!$BC$155:$BC$1048576,0),MATCH((CUADRO!L$4&amp;$E1067),'Hoja de Trabajo para listado'!$BC$151:$CB$151,0)),0)+IFERROR(INDEX('Hoja de Trabajo para listado'!$DE$153:$DG$274,MATCH($A1067,'Hoja de Trabajo para listado'!$DE$153:$DE$1048576,0),MATCH((CUADRO!L$4&amp;$E1067),'Hoja de Trabajo para listado'!$DE$151:$DG$151,0)),0)+IFERROR(INDEX('Hoja de Trabajo para listado'!$CD$155:$DC$1048576,MATCH($A1067,'Hoja de Trabajo para listado'!$CD$155:$CD$1048576,0),MATCH((CUADRO!L$4&amp;$E1067),'Hoja de Trabajo para listado'!$CD$151:$DC$151,0)),0)</f>
        <v>0</v>
      </c>
      <c r="M1067" s="241">
        <f ca="1">+IFERROR(INDEX('Hoja de Trabajo para listado'!$A$155:$Z$1048576,MATCH($A1067,'Hoja de Trabajo para listado'!$A$155:$A$1048576,0),MATCH((CUADRO!M$4&amp;$E1067),'Hoja de Trabajo para listado'!$A$151:$Z$151,0)),0)+IFERROR(INDEX('Hoja de Trabajo para listado'!$AB$155:$BA$1048576,MATCH($A1067,'Hoja de Trabajo para listado'!$AB$155:$AB$1048576,0),MATCH((CUADRO!M$4&amp;$E1067),'Hoja de Trabajo para listado'!$AB$151:$BA$151,0)),0)+IFERROR(INDEX('Hoja de Trabajo para listado'!$BC$155:$CB$1048576,MATCH($A1067,'Hoja de Trabajo para listado'!$BC$155:$BC$1048576,0),MATCH((CUADRO!M$4&amp;$E1067),'Hoja de Trabajo para listado'!$BC$151:$CB$151,0)),0)+IFERROR(INDEX('Hoja de Trabajo para listado'!$DE$153:$DG$274,MATCH($A1067,'Hoja de Trabajo para listado'!$DE$153:$DE$1048576,0),MATCH((CUADRO!M$4&amp;$E1067),'Hoja de Trabajo para listado'!$DE$151:$DG$151,0)),0)+IFERROR(INDEX('Hoja de Trabajo para listado'!$CD$155:$DC$1048576,MATCH($A1067,'Hoja de Trabajo para listado'!$CD$155:$CD$1048576,0),MATCH((CUADRO!M$4&amp;$E1067),'Hoja de Trabajo para listado'!$CD$151:$DC$151,0)),0)</f>
        <v>0</v>
      </c>
      <c r="N1067" s="241">
        <f ca="1">+IFERROR(INDEX('Hoja de Trabajo para listado'!$A$155:$Z$1048576,MATCH($A1067,'Hoja de Trabajo para listado'!$A$155:$A$1048576,0),MATCH((CUADRO!N$4&amp;$E1067),'Hoja de Trabajo para listado'!$A$151:$Z$151,0)),0)+IFERROR(INDEX('Hoja de Trabajo para listado'!$AB$155:$BA$1048576,MATCH($A1067,'Hoja de Trabajo para listado'!$AB$155:$AB$1048576,0),MATCH((CUADRO!N$4&amp;$E1067),'Hoja de Trabajo para listado'!$AB$151:$BA$151,0)),0)+IFERROR(INDEX('Hoja de Trabajo para listado'!$BC$155:$CB$1048576,MATCH($A1067,'Hoja de Trabajo para listado'!$BC$155:$BC$1048576,0),MATCH((CUADRO!N$4&amp;$E1067),'Hoja de Trabajo para listado'!$BC$151:$CB$151,0)),0)+IFERROR(INDEX('Hoja de Trabajo para listado'!$DE$153:$DG$274,MATCH($A1067,'Hoja de Trabajo para listado'!$DE$153:$DE$1048576,0),MATCH((CUADRO!N$4&amp;$E1067),'Hoja de Trabajo para listado'!$DE$151:$DG$151,0)),0)+IFERROR(INDEX('Hoja de Trabajo para listado'!$CD$155:$DC$1048576,MATCH($A1067,'Hoja de Trabajo para listado'!$CD$155:$CD$1048576,0),MATCH((CUADRO!N$4&amp;$E1067),'Hoja de Trabajo para listado'!$CD$151:$DC$151,0)),0)</f>
        <v>0</v>
      </c>
      <c r="O1067" s="241">
        <f ca="1">+IFERROR(INDEX('Hoja de Trabajo para listado'!$A$155:$Z$1048576,MATCH($A1067,'Hoja de Trabajo para listado'!$A$155:$A$1048576,0),MATCH((CUADRO!O$4&amp;$E1067),'Hoja de Trabajo para listado'!$A$151:$Z$151,0)),0)+IFERROR(INDEX('Hoja de Trabajo para listado'!$AB$155:$BA$1048576,MATCH($A1067,'Hoja de Trabajo para listado'!$AB$155:$AB$1048576,0),MATCH((CUADRO!O$4&amp;$E1067),'Hoja de Trabajo para listado'!$AB$151:$BA$151,0)),0)+IFERROR(INDEX('Hoja de Trabajo para listado'!$BC$155:$CB$1048576,MATCH($A1067,'Hoja de Trabajo para listado'!$BC$155:$BC$1048576,0),MATCH((CUADRO!O$4&amp;$E1067),'Hoja de Trabajo para listado'!$BC$151:$CB$151,0)),0)+IFERROR(INDEX('Hoja de Trabajo para listado'!$DE$153:$DG$274,MATCH($A1067,'Hoja de Trabajo para listado'!$DE$153:$DE$1048576,0),MATCH((CUADRO!O$4&amp;$E1067),'Hoja de Trabajo para listado'!$DE$151:$DG$151,0)),0)+IFERROR(INDEX('Hoja de Trabajo para listado'!$CD$155:$DC$1048576,MATCH($A1067,'Hoja de Trabajo para listado'!$CD$155:$CD$1048576,0),MATCH((CUADRO!O$4&amp;$E1067),'Hoja de Trabajo para listado'!$CD$151:$DC$151,0)),0)</f>
        <v>0</v>
      </c>
      <c r="P1067" s="241">
        <f ca="1">+IFERROR(INDEX('Hoja de Trabajo para listado'!$A$155:$Z$1048576,MATCH($A1067,'Hoja de Trabajo para listado'!$A$155:$A$1048576,0),MATCH((CUADRO!P$4&amp;$E1067),'Hoja de Trabajo para listado'!$A$151:$Z$151,0)),0)+IFERROR(INDEX('Hoja de Trabajo para listado'!$AB$155:$BA$1048576,MATCH($A1067,'Hoja de Trabajo para listado'!$AB$155:$AB$1048576,0),MATCH((CUADRO!P$4&amp;$E1067),'Hoja de Trabajo para listado'!$AB$151:$BA$151,0)),0)+IFERROR(INDEX('Hoja de Trabajo para listado'!$BC$155:$CB$1048576,MATCH($A1067,'Hoja de Trabajo para listado'!$BC$155:$BC$1048576,0),MATCH((CUADRO!P$4&amp;$E1067),'Hoja de Trabajo para listado'!$BC$151:$CB$151,0)),0)+IFERROR(INDEX('Hoja de Trabajo para listado'!$DE$153:$DG$274,MATCH($A1067,'Hoja de Trabajo para listado'!$DE$153:$DE$1048576,0),MATCH((CUADRO!P$4&amp;$E1067),'Hoja de Trabajo para listado'!$DE$151:$DG$151,0)),0)+IFERROR(INDEX('Hoja de Trabajo para listado'!$CD$155:$DC$1048576,MATCH($A1067,'Hoja de Trabajo para listado'!$CD$155:$CD$1048576,0),MATCH((CUADRO!P$4&amp;$E1067),'Hoja de Trabajo para listado'!$CD$151:$DC$151,0)),0)</f>
        <v>0</v>
      </c>
      <c r="Q1067" s="241">
        <f ca="1">+IFERROR(INDEX('Hoja de Trabajo para listado'!$A$155:$Z$1048576,MATCH($A1067,'Hoja de Trabajo para listado'!$A$155:$A$1048576,0),MATCH((CUADRO!Q$4&amp;$E1067),'Hoja de Trabajo para listado'!$A$151:$Z$151,0)),0)+IFERROR(INDEX('Hoja de Trabajo para listado'!$AB$155:$BA$1048576,MATCH($A1067,'Hoja de Trabajo para listado'!$AB$155:$AB$1048576,0),MATCH((CUADRO!Q$4&amp;$E1067),'Hoja de Trabajo para listado'!$AB$151:$BA$151,0)),0)+IFERROR(INDEX('Hoja de Trabajo para listado'!$BC$155:$CB$1048576,MATCH($A1067,'Hoja de Trabajo para listado'!$BC$155:$BC$1048576,0),MATCH((CUADRO!Q$4&amp;$E1067),'Hoja de Trabajo para listado'!$BC$151:$CB$151,0)),0)+IFERROR(INDEX('Hoja de Trabajo para listado'!$DE$153:$DG$274,MATCH($A1067,'Hoja de Trabajo para listado'!$DE$153:$DE$1048576,0),MATCH((CUADRO!Q$4&amp;$E1067),'Hoja de Trabajo para listado'!$DE$151:$DG$151,0)),0)+IFERROR(INDEX('Hoja de Trabajo para listado'!$CD$155:$DC$1048576,MATCH($A1067,'Hoja de Trabajo para listado'!$CD$155:$CD$1048576,0),MATCH((CUADRO!Q$4&amp;$E1067),'Hoja de Trabajo para listado'!$CD$151:$DC$151,0)),0)</f>
        <v>0</v>
      </c>
      <c r="R1067" s="241">
        <f t="shared" ca="1" si="32"/>
        <v>0</v>
      </c>
      <c r="S1067" s="247"/>
      <c r="T1067" s="241">
        <f ca="1">+T1068</f>
        <v>0</v>
      </c>
      <c r="U1067" s="240">
        <f t="shared" si="33"/>
        <v>1</v>
      </c>
    </row>
    <row r="1068" spans="1:21" customFormat="1" ht="15" hidden="1" customHeight="1">
      <c r="A1068" s="32">
        <v>1811</v>
      </c>
      <c r="B1068" s="382"/>
      <c r="C1068" s="245" t="str">
        <f>+VLOOKUP(A1068,bd_lista!$A$3:$C$592,3,FALSE)</f>
        <v>Gobierno Autónomo Municipal de San Ignacio</v>
      </c>
      <c r="D1068" s="384"/>
      <c r="E1068" s="242" t="s">
        <v>684</v>
      </c>
      <c r="F1068" s="243">
        <f ca="1">+IFERROR(INDEX('Hoja de Trabajo para listado'!$A$155:$Z$1048576,MATCH($A1068,'Hoja de Trabajo para listado'!$A$155:$A$1048576,0),MATCH((CUADRO!F$4&amp;$E1068),'Hoja de Trabajo para listado'!$A$151:$Z$151,0)),0)+IFERROR(INDEX('Hoja de Trabajo para listado'!$AB$155:$BA$1048576,MATCH($A1068,'Hoja de Trabajo para listado'!$AB$155:$AB$1048576,0),MATCH((CUADRO!F$4&amp;$E1068),'Hoja de Trabajo para listado'!$AB$151:$BA$151,0)),0)+IFERROR(INDEX('Hoja de Trabajo para listado'!$BC$155:$CB$1048576,MATCH($A1068,'Hoja de Trabajo para listado'!$BC$155:$BC$1048576,0),MATCH((CUADRO!F$4&amp;$E1068),'Hoja de Trabajo para listado'!$BC$151:$CB$151,0)),0)+IFERROR(INDEX('Hoja de Trabajo para listado'!$DE$153:$DG$274,MATCH($A1068,'Hoja de Trabajo para listado'!$DE$153:$DE$1048576,0),MATCH((CUADRO!F$4&amp;$E1068),'Hoja de Trabajo para listado'!$DE$151:$DG$151,0)),0)+IFERROR(INDEX('Hoja de Trabajo para listado'!$CD$155:$DC$1048576,MATCH($A1068,'Hoja de Trabajo para listado'!$CD$155:$CD$1048576,0),MATCH((CUADRO!F$4&amp;$E1068),'Hoja de Trabajo para listado'!$CD$151:$DC$151,0)),0)</f>
        <v>0</v>
      </c>
      <c r="G1068" s="243">
        <f ca="1">+IFERROR(INDEX('Hoja de Trabajo para listado'!$A$155:$Z$1048576,MATCH($A1068,'Hoja de Trabajo para listado'!$A$155:$A$1048576,0),MATCH((CUADRO!G$4&amp;$E1068),'Hoja de Trabajo para listado'!$A$151:$Z$151,0)),0)+IFERROR(INDEX('Hoja de Trabajo para listado'!$AB$155:$BA$1048576,MATCH($A1068,'Hoja de Trabajo para listado'!$AB$155:$AB$1048576,0),MATCH((CUADRO!G$4&amp;$E1068),'Hoja de Trabajo para listado'!$AB$151:$BA$151,0)),0)+IFERROR(INDEX('Hoja de Trabajo para listado'!$BC$155:$CB$1048576,MATCH($A1068,'Hoja de Trabajo para listado'!$BC$155:$BC$1048576,0),MATCH((CUADRO!G$4&amp;$E1068),'Hoja de Trabajo para listado'!$BC$151:$CB$151,0)),0)+IFERROR(INDEX('Hoja de Trabajo para listado'!$DE$153:$DG$274,MATCH($A1068,'Hoja de Trabajo para listado'!$DE$153:$DE$1048576,0),MATCH((CUADRO!G$4&amp;$E1068),'Hoja de Trabajo para listado'!$DE$151:$DG$151,0)),0)+IFERROR(INDEX('Hoja de Trabajo para listado'!$CD$155:$DC$1048576,MATCH($A1068,'Hoja de Trabajo para listado'!$CD$155:$CD$1048576,0),MATCH((CUADRO!G$4&amp;$E1068),'Hoja de Trabajo para listado'!$CD$151:$DC$151,0)),0)</f>
        <v>0</v>
      </c>
      <c r="H1068" s="243">
        <f ca="1">+IFERROR(INDEX('Hoja de Trabajo para listado'!$A$155:$Z$1048576,MATCH($A1068,'Hoja de Trabajo para listado'!$A$155:$A$1048576,0),MATCH((CUADRO!H$4&amp;$E1068),'Hoja de Trabajo para listado'!$A$151:$Z$151,0)),0)+IFERROR(INDEX('Hoja de Trabajo para listado'!$AB$155:$BA$1048576,MATCH($A1068,'Hoja de Trabajo para listado'!$AB$155:$AB$1048576,0),MATCH((CUADRO!H$4&amp;$E1068),'Hoja de Trabajo para listado'!$AB$151:$BA$151,0)),0)+IFERROR(INDEX('Hoja de Trabajo para listado'!$BC$155:$CB$1048576,MATCH($A1068,'Hoja de Trabajo para listado'!$BC$155:$BC$1048576,0),MATCH((CUADRO!H$4&amp;$E1068),'Hoja de Trabajo para listado'!$BC$151:$CB$151,0)),0)+IFERROR(INDEX('Hoja de Trabajo para listado'!$DE$153:$DG$274,MATCH($A1068,'Hoja de Trabajo para listado'!$DE$153:$DE$1048576,0),MATCH((CUADRO!H$4&amp;$E1068),'Hoja de Trabajo para listado'!$DE$151:$DG$151,0)),0)+IFERROR(INDEX('Hoja de Trabajo para listado'!$CD$155:$DC$1048576,MATCH($A1068,'Hoja de Trabajo para listado'!$CD$155:$CD$1048576,0),MATCH((CUADRO!H$4&amp;$E1068),'Hoja de Trabajo para listado'!$CD$151:$DC$151,0)),0)</f>
        <v>0</v>
      </c>
      <c r="I1068" s="243">
        <f ca="1">+IFERROR(INDEX('Hoja de Trabajo para listado'!$A$155:$Z$1048576,MATCH($A1068,'Hoja de Trabajo para listado'!$A$155:$A$1048576,0),MATCH((CUADRO!I$4&amp;$E1068),'Hoja de Trabajo para listado'!$A$151:$Z$151,0)),0)+IFERROR(INDEX('Hoja de Trabajo para listado'!$AB$155:$BA$1048576,MATCH($A1068,'Hoja de Trabajo para listado'!$AB$155:$AB$1048576,0),MATCH((CUADRO!I$4&amp;$E1068),'Hoja de Trabajo para listado'!$AB$151:$BA$151,0)),0)+IFERROR(INDEX('Hoja de Trabajo para listado'!$BC$155:$CB$1048576,MATCH($A1068,'Hoja de Trabajo para listado'!$BC$155:$BC$1048576,0),MATCH((CUADRO!I$4&amp;$E1068),'Hoja de Trabajo para listado'!$BC$151:$CB$151,0)),0)+IFERROR(INDEX('Hoja de Trabajo para listado'!$DE$153:$DG$274,MATCH($A1068,'Hoja de Trabajo para listado'!$DE$153:$DE$1048576,0),MATCH((CUADRO!I$4&amp;$E1068),'Hoja de Trabajo para listado'!$DE$151:$DG$151,0)),0)+IFERROR(INDEX('Hoja de Trabajo para listado'!$CD$155:$DC$1048576,MATCH($A1068,'Hoja de Trabajo para listado'!$CD$155:$CD$1048576,0),MATCH((CUADRO!I$4&amp;$E1068),'Hoja de Trabajo para listado'!$CD$151:$DC$151,0)),0)</f>
        <v>0</v>
      </c>
      <c r="J1068" s="243">
        <f ca="1">+IFERROR(INDEX('Hoja de Trabajo para listado'!$A$155:$Z$1048576,MATCH($A1068,'Hoja de Trabajo para listado'!$A$155:$A$1048576,0),MATCH((CUADRO!J$4&amp;$E1068),'Hoja de Trabajo para listado'!$A$151:$Z$151,0)),0)+IFERROR(INDEX('Hoja de Trabajo para listado'!$AB$155:$BA$1048576,MATCH($A1068,'Hoja de Trabajo para listado'!$AB$155:$AB$1048576,0),MATCH((CUADRO!J$4&amp;$E1068),'Hoja de Trabajo para listado'!$AB$151:$BA$151,0)),0)+IFERROR(INDEX('Hoja de Trabajo para listado'!$BC$155:$CB$1048576,MATCH($A1068,'Hoja de Trabajo para listado'!$BC$155:$BC$1048576,0),MATCH((CUADRO!J$4&amp;$E1068),'Hoja de Trabajo para listado'!$BC$151:$CB$151,0)),0)+IFERROR(INDEX('Hoja de Trabajo para listado'!$DE$153:$DG$274,MATCH($A1068,'Hoja de Trabajo para listado'!$DE$153:$DE$1048576,0),MATCH((CUADRO!J$4&amp;$E1068),'Hoja de Trabajo para listado'!$DE$151:$DG$151,0)),0)+IFERROR(INDEX('Hoja de Trabajo para listado'!$CD$155:$DC$1048576,MATCH($A1068,'Hoja de Trabajo para listado'!$CD$155:$CD$1048576,0),MATCH((CUADRO!J$4&amp;$E1068),'Hoja de Trabajo para listado'!$CD$151:$DC$151,0)),0)</f>
        <v>0</v>
      </c>
      <c r="K1068" s="243">
        <f ca="1">+IFERROR(INDEX('Hoja de Trabajo para listado'!$A$155:$Z$1048576,MATCH($A1068,'Hoja de Trabajo para listado'!$A$155:$A$1048576,0),MATCH((CUADRO!K$4&amp;$E1068),'Hoja de Trabajo para listado'!$A$151:$Z$151,0)),0)+IFERROR(INDEX('Hoja de Trabajo para listado'!$AB$155:$BA$1048576,MATCH($A1068,'Hoja de Trabajo para listado'!$AB$155:$AB$1048576,0),MATCH((CUADRO!K$4&amp;$E1068),'Hoja de Trabajo para listado'!$AB$151:$BA$151,0)),0)+IFERROR(INDEX('Hoja de Trabajo para listado'!$BC$155:$CB$1048576,MATCH($A1068,'Hoja de Trabajo para listado'!$BC$155:$BC$1048576,0),MATCH((CUADRO!K$4&amp;$E1068),'Hoja de Trabajo para listado'!$BC$151:$CB$151,0)),0)+IFERROR(INDEX('Hoja de Trabajo para listado'!$DE$153:$DG$274,MATCH($A1068,'Hoja de Trabajo para listado'!$DE$153:$DE$1048576,0),MATCH((CUADRO!K$4&amp;$E1068),'Hoja de Trabajo para listado'!$DE$151:$DG$151,0)),0)+IFERROR(INDEX('Hoja de Trabajo para listado'!$CD$155:$DC$1048576,MATCH($A1068,'Hoja de Trabajo para listado'!$CD$155:$CD$1048576,0),MATCH((CUADRO!K$4&amp;$E1068),'Hoja de Trabajo para listado'!$CD$151:$DC$151,0)),0)</f>
        <v>0</v>
      </c>
      <c r="L1068" s="243">
        <f ca="1">+IFERROR(INDEX('Hoja de Trabajo para listado'!$A$155:$Z$1048576,MATCH($A1068,'Hoja de Trabajo para listado'!$A$155:$A$1048576,0),MATCH((CUADRO!L$4&amp;$E1068),'Hoja de Trabajo para listado'!$A$151:$Z$151,0)),0)+IFERROR(INDEX('Hoja de Trabajo para listado'!$AB$155:$BA$1048576,MATCH($A1068,'Hoja de Trabajo para listado'!$AB$155:$AB$1048576,0),MATCH((CUADRO!L$4&amp;$E1068),'Hoja de Trabajo para listado'!$AB$151:$BA$151,0)),0)+IFERROR(INDEX('Hoja de Trabajo para listado'!$BC$155:$CB$1048576,MATCH($A1068,'Hoja de Trabajo para listado'!$BC$155:$BC$1048576,0),MATCH((CUADRO!L$4&amp;$E1068),'Hoja de Trabajo para listado'!$BC$151:$CB$151,0)),0)+IFERROR(INDEX('Hoja de Trabajo para listado'!$DE$153:$DG$274,MATCH($A1068,'Hoja de Trabajo para listado'!$DE$153:$DE$1048576,0),MATCH((CUADRO!L$4&amp;$E1068),'Hoja de Trabajo para listado'!$DE$151:$DG$151,0)),0)+IFERROR(INDEX('Hoja de Trabajo para listado'!$CD$155:$DC$1048576,MATCH($A1068,'Hoja de Trabajo para listado'!$CD$155:$CD$1048576,0),MATCH((CUADRO!L$4&amp;$E1068),'Hoja de Trabajo para listado'!$CD$151:$DC$151,0)),0)</f>
        <v>0</v>
      </c>
      <c r="M1068" s="243">
        <f ca="1">+IFERROR(INDEX('Hoja de Trabajo para listado'!$A$155:$Z$1048576,MATCH($A1068,'Hoja de Trabajo para listado'!$A$155:$A$1048576,0),MATCH((CUADRO!M$4&amp;$E1068),'Hoja de Trabajo para listado'!$A$151:$Z$151,0)),0)+IFERROR(INDEX('Hoja de Trabajo para listado'!$AB$155:$BA$1048576,MATCH($A1068,'Hoja de Trabajo para listado'!$AB$155:$AB$1048576,0),MATCH((CUADRO!M$4&amp;$E1068),'Hoja de Trabajo para listado'!$AB$151:$BA$151,0)),0)+IFERROR(INDEX('Hoja de Trabajo para listado'!$BC$155:$CB$1048576,MATCH($A1068,'Hoja de Trabajo para listado'!$BC$155:$BC$1048576,0),MATCH((CUADRO!M$4&amp;$E1068),'Hoja de Trabajo para listado'!$BC$151:$CB$151,0)),0)+IFERROR(INDEX('Hoja de Trabajo para listado'!$DE$153:$DG$274,MATCH($A1068,'Hoja de Trabajo para listado'!$DE$153:$DE$1048576,0),MATCH((CUADRO!M$4&amp;$E1068),'Hoja de Trabajo para listado'!$DE$151:$DG$151,0)),0)+IFERROR(INDEX('Hoja de Trabajo para listado'!$CD$155:$DC$1048576,MATCH($A1068,'Hoja de Trabajo para listado'!$CD$155:$CD$1048576,0),MATCH((CUADRO!M$4&amp;$E1068),'Hoja de Trabajo para listado'!$CD$151:$DC$151,0)),0)</f>
        <v>0</v>
      </c>
      <c r="N1068" s="243">
        <f ca="1">+IFERROR(INDEX('Hoja de Trabajo para listado'!$A$155:$Z$1048576,MATCH($A1068,'Hoja de Trabajo para listado'!$A$155:$A$1048576,0),MATCH((CUADRO!N$4&amp;$E1068),'Hoja de Trabajo para listado'!$A$151:$Z$151,0)),0)+IFERROR(INDEX('Hoja de Trabajo para listado'!$AB$155:$BA$1048576,MATCH($A1068,'Hoja de Trabajo para listado'!$AB$155:$AB$1048576,0),MATCH((CUADRO!N$4&amp;$E1068),'Hoja de Trabajo para listado'!$AB$151:$BA$151,0)),0)+IFERROR(INDEX('Hoja de Trabajo para listado'!$BC$155:$CB$1048576,MATCH($A1068,'Hoja de Trabajo para listado'!$BC$155:$BC$1048576,0),MATCH((CUADRO!N$4&amp;$E1068),'Hoja de Trabajo para listado'!$BC$151:$CB$151,0)),0)+IFERROR(INDEX('Hoja de Trabajo para listado'!$DE$153:$DG$274,MATCH($A1068,'Hoja de Trabajo para listado'!$DE$153:$DE$1048576,0),MATCH((CUADRO!N$4&amp;$E1068),'Hoja de Trabajo para listado'!$DE$151:$DG$151,0)),0)+IFERROR(INDEX('Hoja de Trabajo para listado'!$CD$155:$DC$1048576,MATCH($A1068,'Hoja de Trabajo para listado'!$CD$155:$CD$1048576,0),MATCH((CUADRO!N$4&amp;$E1068),'Hoja de Trabajo para listado'!$CD$151:$DC$151,0)),0)</f>
        <v>0</v>
      </c>
      <c r="O1068" s="243">
        <f ca="1">+IFERROR(INDEX('Hoja de Trabajo para listado'!$A$155:$Z$1048576,MATCH($A1068,'Hoja de Trabajo para listado'!$A$155:$A$1048576,0),MATCH((CUADRO!O$4&amp;$E1068),'Hoja de Trabajo para listado'!$A$151:$Z$151,0)),0)+IFERROR(INDEX('Hoja de Trabajo para listado'!$AB$155:$BA$1048576,MATCH($A1068,'Hoja de Trabajo para listado'!$AB$155:$AB$1048576,0),MATCH((CUADRO!O$4&amp;$E1068),'Hoja de Trabajo para listado'!$AB$151:$BA$151,0)),0)+IFERROR(INDEX('Hoja de Trabajo para listado'!$BC$155:$CB$1048576,MATCH($A1068,'Hoja de Trabajo para listado'!$BC$155:$BC$1048576,0),MATCH((CUADRO!O$4&amp;$E1068),'Hoja de Trabajo para listado'!$BC$151:$CB$151,0)),0)+IFERROR(INDEX('Hoja de Trabajo para listado'!$DE$153:$DG$274,MATCH($A1068,'Hoja de Trabajo para listado'!$DE$153:$DE$1048576,0),MATCH((CUADRO!O$4&amp;$E1068),'Hoja de Trabajo para listado'!$DE$151:$DG$151,0)),0)+IFERROR(INDEX('Hoja de Trabajo para listado'!$CD$155:$DC$1048576,MATCH($A1068,'Hoja de Trabajo para listado'!$CD$155:$CD$1048576,0),MATCH((CUADRO!O$4&amp;$E1068),'Hoja de Trabajo para listado'!$CD$151:$DC$151,0)),0)</f>
        <v>0</v>
      </c>
      <c r="P1068" s="243">
        <f ca="1">+IFERROR(INDEX('Hoja de Trabajo para listado'!$A$155:$Z$1048576,MATCH($A1068,'Hoja de Trabajo para listado'!$A$155:$A$1048576,0),MATCH((CUADRO!P$4&amp;$E1068),'Hoja de Trabajo para listado'!$A$151:$Z$151,0)),0)+IFERROR(INDEX('Hoja de Trabajo para listado'!$AB$155:$BA$1048576,MATCH($A1068,'Hoja de Trabajo para listado'!$AB$155:$AB$1048576,0),MATCH((CUADRO!P$4&amp;$E1068),'Hoja de Trabajo para listado'!$AB$151:$BA$151,0)),0)+IFERROR(INDEX('Hoja de Trabajo para listado'!$BC$155:$CB$1048576,MATCH($A1068,'Hoja de Trabajo para listado'!$BC$155:$BC$1048576,0),MATCH((CUADRO!P$4&amp;$E1068),'Hoja de Trabajo para listado'!$BC$151:$CB$151,0)),0)+IFERROR(INDEX('Hoja de Trabajo para listado'!$DE$153:$DG$274,MATCH($A1068,'Hoja de Trabajo para listado'!$DE$153:$DE$1048576,0),MATCH((CUADRO!P$4&amp;$E1068),'Hoja de Trabajo para listado'!$DE$151:$DG$151,0)),0)+IFERROR(INDEX('Hoja de Trabajo para listado'!$CD$155:$DC$1048576,MATCH($A1068,'Hoja de Trabajo para listado'!$CD$155:$CD$1048576,0),MATCH((CUADRO!P$4&amp;$E1068),'Hoja de Trabajo para listado'!$CD$151:$DC$151,0)),0)</f>
        <v>0</v>
      </c>
      <c r="Q1068" s="243">
        <f ca="1">+IFERROR(INDEX('Hoja de Trabajo para listado'!$A$155:$Z$1048576,MATCH($A1068,'Hoja de Trabajo para listado'!$A$155:$A$1048576,0),MATCH((CUADRO!Q$4&amp;$E1068),'Hoja de Trabajo para listado'!$A$151:$Z$151,0)),0)+IFERROR(INDEX('Hoja de Trabajo para listado'!$AB$155:$BA$1048576,MATCH($A1068,'Hoja de Trabajo para listado'!$AB$155:$AB$1048576,0),MATCH((CUADRO!Q$4&amp;$E1068),'Hoja de Trabajo para listado'!$AB$151:$BA$151,0)),0)+IFERROR(INDEX('Hoja de Trabajo para listado'!$BC$155:$CB$1048576,MATCH($A1068,'Hoja de Trabajo para listado'!$BC$155:$BC$1048576,0),MATCH((CUADRO!Q$4&amp;$E1068),'Hoja de Trabajo para listado'!$BC$151:$CB$151,0)),0)+IFERROR(INDEX('Hoja de Trabajo para listado'!$DE$153:$DG$274,MATCH($A1068,'Hoja de Trabajo para listado'!$DE$153:$DE$1048576,0),MATCH((CUADRO!Q$4&amp;$E1068),'Hoja de Trabajo para listado'!$DE$151:$DG$151,0)),0)+IFERROR(INDEX('Hoja de Trabajo para listado'!$CD$155:$DC$1048576,MATCH($A1068,'Hoja de Trabajo para listado'!$CD$155:$CD$1048576,0),MATCH((CUADRO!Q$4&amp;$E1068),'Hoja de Trabajo para listado'!$CD$151:$DC$151,0)),0)</f>
        <v>0</v>
      </c>
      <c r="R1068" s="243">
        <f t="shared" ca="1" si="32"/>
        <v>0</v>
      </c>
      <c r="S1068" s="253">
        <f ca="1">+R1067+R1068</f>
        <v>0</v>
      </c>
      <c r="T1068" s="241">
        <f ca="1">+S1068</f>
        <v>0</v>
      </c>
      <c r="U1068" s="240">
        <f t="shared" si="33"/>
        <v>2</v>
      </c>
    </row>
    <row r="1069" spans="1:21" customFormat="1" ht="15" hidden="1" customHeight="1">
      <c r="A1069" s="32">
        <v>1812</v>
      </c>
      <c r="B1069" s="381">
        <f>+A1069</f>
        <v>1812</v>
      </c>
      <c r="C1069" s="245" t="str">
        <f>+VLOOKUP(A1069,bd_lista!$A$3:$C$592,3,FALSE)</f>
        <v>Gobierno Autónomo Municipal de Loreto</v>
      </c>
      <c r="D1069" s="383" t="str">
        <f>+C1069</f>
        <v>Gobierno Autónomo Municipal de Loreto</v>
      </c>
      <c r="E1069" s="240" t="s">
        <v>683</v>
      </c>
      <c r="F1069" s="241">
        <f ca="1">+IFERROR(INDEX('Hoja de Trabajo para listado'!$A$155:$Z$1048576,MATCH($A1069,'Hoja de Trabajo para listado'!$A$155:$A$1048576,0),MATCH((CUADRO!F$4&amp;$E1069),'Hoja de Trabajo para listado'!$A$151:$Z$151,0)),0)+IFERROR(INDEX('Hoja de Trabajo para listado'!$AB$155:$BA$1048576,MATCH($A1069,'Hoja de Trabajo para listado'!$AB$155:$AB$1048576,0),MATCH((CUADRO!F$4&amp;$E1069),'Hoja de Trabajo para listado'!$AB$151:$BA$151,0)),0)+IFERROR(INDEX('Hoja de Trabajo para listado'!$BC$155:$CB$1048576,MATCH($A1069,'Hoja de Trabajo para listado'!$BC$155:$BC$1048576,0),MATCH((CUADRO!F$4&amp;$E1069),'Hoja de Trabajo para listado'!$BC$151:$CB$151,0)),0)+IFERROR(INDEX('Hoja de Trabajo para listado'!$DE$153:$DG$274,MATCH($A1069,'Hoja de Trabajo para listado'!$DE$153:$DE$1048576,0),MATCH((CUADRO!F$4&amp;$E1069),'Hoja de Trabajo para listado'!$DE$151:$DG$151,0)),0)+IFERROR(INDEX('Hoja de Trabajo para listado'!$CD$155:$DC$1048576,MATCH($A1069,'Hoja de Trabajo para listado'!$CD$155:$CD$1048576,0),MATCH((CUADRO!F$4&amp;$E1069),'Hoja de Trabajo para listado'!$CD$151:$DC$151,0)),0)</f>
        <v>0</v>
      </c>
      <c r="G1069" s="241">
        <f ca="1">+IFERROR(INDEX('Hoja de Trabajo para listado'!$A$155:$Z$1048576,MATCH($A1069,'Hoja de Trabajo para listado'!$A$155:$A$1048576,0),MATCH((CUADRO!G$4&amp;$E1069),'Hoja de Trabajo para listado'!$A$151:$Z$151,0)),0)+IFERROR(INDEX('Hoja de Trabajo para listado'!$AB$155:$BA$1048576,MATCH($A1069,'Hoja de Trabajo para listado'!$AB$155:$AB$1048576,0),MATCH((CUADRO!G$4&amp;$E1069),'Hoja de Trabajo para listado'!$AB$151:$BA$151,0)),0)+IFERROR(INDEX('Hoja de Trabajo para listado'!$BC$155:$CB$1048576,MATCH($A1069,'Hoja de Trabajo para listado'!$BC$155:$BC$1048576,0),MATCH((CUADRO!G$4&amp;$E1069),'Hoja de Trabajo para listado'!$BC$151:$CB$151,0)),0)+IFERROR(INDEX('Hoja de Trabajo para listado'!$DE$153:$DG$274,MATCH($A1069,'Hoja de Trabajo para listado'!$DE$153:$DE$1048576,0),MATCH((CUADRO!G$4&amp;$E1069),'Hoja de Trabajo para listado'!$DE$151:$DG$151,0)),0)+IFERROR(INDEX('Hoja de Trabajo para listado'!$CD$155:$DC$1048576,MATCH($A1069,'Hoja de Trabajo para listado'!$CD$155:$CD$1048576,0),MATCH((CUADRO!G$4&amp;$E1069),'Hoja de Trabajo para listado'!$CD$151:$DC$151,0)),0)</f>
        <v>0</v>
      </c>
      <c r="H1069" s="241">
        <f ca="1">+IFERROR(INDEX('Hoja de Trabajo para listado'!$A$155:$Z$1048576,MATCH($A1069,'Hoja de Trabajo para listado'!$A$155:$A$1048576,0),MATCH((CUADRO!H$4&amp;$E1069),'Hoja de Trabajo para listado'!$A$151:$Z$151,0)),0)+IFERROR(INDEX('Hoja de Trabajo para listado'!$AB$155:$BA$1048576,MATCH($A1069,'Hoja de Trabajo para listado'!$AB$155:$AB$1048576,0),MATCH((CUADRO!H$4&amp;$E1069),'Hoja de Trabajo para listado'!$AB$151:$BA$151,0)),0)+IFERROR(INDEX('Hoja de Trabajo para listado'!$BC$155:$CB$1048576,MATCH($A1069,'Hoja de Trabajo para listado'!$BC$155:$BC$1048576,0),MATCH((CUADRO!H$4&amp;$E1069),'Hoja de Trabajo para listado'!$BC$151:$CB$151,0)),0)+IFERROR(INDEX('Hoja de Trabajo para listado'!$DE$153:$DG$274,MATCH($A1069,'Hoja de Trabajo para listado'!$DE$153:$DE$1048576,0),MATCH((CUADRO!H$4&amp;$E1069),'Hoja de Trabajo para listado'!$DE$151:$DG$151,0)),0)+IFERROR(INDEX('Hoja de Trabajo para listado'!$CD$155:$DC$1048576,MATCH($A1069,'Hoja de Trabajo para listado'!$CD$155:$CD$1048576,0),MATCH((CUADRO!H$4&amp;$E1069),'Hoja de Trabajo para listado'!$CD$151:$DC$151,0)),0)</f>
        <v>0</v>
      </c>
      <c r="I1069" s="241">
        <f ca="1">+IFERROR(INDEX('Hoja de Trabajo para listado'!$A$155:$Z$1048576,MATCH($A1069,'Hoja de Trabajo para listado'!$A$155:$A$1048576,0),MATCH((CUADRO!I$4&amp;$E1069),'Hoja de Trabajo para listado'!$A$151:$Z$151,0)),0)+IFERROR(INDEX('Hoja de Trabajo para listado'!$AB$155:$BA$1048576,MATCH($A1069,'Hoja de Trabajo para listado'!$AB$155:$AB$1048576,0),MATCH((CUADRO!I$4&amp;$E1069),'Hoja de Trabajo para listado'!$AB$151:$BA$151,0)),0)+IFERROR(INDEX('Hoja de Trabajo para listado'!$BC$155:$CB$1048576,MATCH($A1069,'Hoja de Trabajo para listado'!$BC$155:$BC$1048576,0),MATCH((CUADRO!I$4&amp;$E1069),'Hoja de Trabajo para listado'!$BC$151:$CB$151,0)),0)+IFERROR(INDEX('Hoja de Trabajo para listado'!$DE$153:$DG$274,MATCH($A1069,'Hoja de Trabajo para listado'!$DE$153:$DE$1048576,0),MATCH((CUADRO!I$4&amp;$E1069),'Hoja de Trabajo para listado'!$DE$151:$DG$151,0)),0)+IFERROR(INDEX('Hoja de Trabajo para listado'!$CD$155:$DC$1048576,MATCH($A1069,'Hoja de Trabajo para listado'!$CD$155:$CD$1048576,0),MATCH((CUADRO!I$4&amp;$E1069),'Hoja de Trabajo para listado'!$CD$151:$DC$151,0)),0)</f>
        <v>0</v>
      </c>
      <c r="J1069" s="241">
        <f ca="1">+IFERROR(INDEX('Hoja de Trabajo para listado'!$A$155:$Z$1048576,MATCH($A1069,'Hoja de Trabajo para listado'!$A$155:$A$1048576,0),MATCH((CUADRO!J$4&amp;$E1069),'Hoja de Trabajo para listado'!$A$151:$Z$151,0)),0)+IFERROR(INDEX('Hoja de Trabajo para listado'!$AB$155:$BA$1048576,MATCH($A1069,'Hoja de Trabajo para listado'!$AB$155:$AB$1048576,0),MATCH((CUADRO!J$4&amp;$E1069),'Hoja de Trabajo para listado'!$AB$151:$BA$151,0)),0)+IFERROR(INDEX('Hoja de Trabajo para listado'!$BC$155:$CB$1048576,MATCH($A1069,'Hoja de Trabajo para listado'!$BC$155:$BC$1048576,0),MATCH((CUADRO!J$4&amp;$E1069),'Hoja de Trabajo para listado'!$BC$151:$CB$151,0)),0)+IFERROR(INDEX('Hoja de Trabajo para listado'!$DE$153:$DG$274,MATCH($A1069,'Hoja de Trabajo para listado'!$DE$153:$DE$1048576,0),MATCH((CUADRO!J$4&amp;$E1069),'Hoja de Trabajo para listado'!$DE$151:$DG$151,0)),0)+IFERROR(INDEX('Hoja de Trabajo para listado'!$CD$155:$DC$1048576,MATCH($A1069,'Hoja de Trabajo para listado'!$CD$155:$CD$1048576,0),MATCH((CUADRO!J$4&amp;$E1069),'Hoja de Trabajo para listado'!$CD$151:$DC$151,0)),0)</f>
        <v>0</v>
      </c>
      <c r="K1069" s="241">
        <f ca="1">+IFERROR(INDEX('Hoja de Trabajo para listado'!$A$155:$Z$1048576,MATCH($A1069,'Hoja de Trabajo para listado'!$A$155:$A$1048576,0),MATCH((CUADRO!K$4&amp;$E1069),'Hoja de Trabajo para listado'!$A$151:$Z$151,0)),0)+IFERROR(INDEX('Hoja de Trabajo para listado'!$AB$155:$BA$1048576,MATCH($A1069,'Hoja de Trabajo para listado'!$AB$155:$AB$1048576,0),MATCH((CUADRO!K$4&amp;$E1069),'Hoja de Trabajo para listado'!$AB$151:$BA$151,0)),0)+IFERROR(INDEX('Hoja de Trabajo para listado'!$BC$155:$CB$1048576,MATCH($A1069,'Hoja de Trabajo para listado'!$BC$155:$BC$1048576,0),MATCH((CUADRO!K$4&amp;$E1069),'Hoja de Trabajo para listado'!$BC$151:$CB$151,0)),0)+IFERROR(INDEX('Hoja de Trabajo para listado'!$DE$153:$DG$274,MATCH($A1069,'Hoja de Trabajo para listado'!$DE$153:$DE$1048576,0),MATCH((CUADRO!K$4&amp;$E1069),'Hoja de Trabajo para listado'!$DE$151:$DG$151,0)),0)+IFERROR(INDEX('Hoja de Trabajo para listado'!$CD$155:$DC$1048576,MATCH($A1069,'Hoja de Trabajo para listado'!$CD$155:$CD$1048576,0),MATCH((CUADRO!K$4&amp;$E1069),'Hoja de Trabajo para listado'!$CD$151:$DC$151,0)),0)</f>
        <v>0</v>
      </c>
      <c r="L1069" s="241">
        <f ca="1">+IFERROR(INDEX('Hoja de Trabajo para listado'!$A$155:$Z$1048576,MATCH($A1069,'Hoja de Trabajo para listado'!$A$155:$A$1048576,0),MATCH((CUADRO!L$4&amp;$E1069),'Hoja de Trabajo para listado'!$A$151:$Z$151,0)),0)+IFERROR(INDEX('Hoja de Trabajo para listado'!$AB$155:$BA$1048576,MATCH($A1069,'Hoja de Trabajo para listado'!$AB$155:$AB$1048576,0),MATCH((CUADRO!L$4&amp;$E1069),'Hoja de Trabajo para listado'!$AB$151:$BA$151,0)),0)+IFERROR(INDEX('Hoja de Trabajo para listado'!$BC$155:$CB$1048576,MATCH($A1069,'Hoja de Trabajo para listado'!$BC$155:$BC$1048576,0),MATCH((CUADRO!L$4&amp;$E1069),'Hoja de Trabajo para listado'!$BC$151:$CB$151,0)),0)+IFERROR(INDEX('Hoja de Trabajo para listado'!$DE$153:$DG$274,MATCH($A1069,'Hoja de Trabajo para listado'!$DE$153:$DE$1048576,0),MATCH((CUADRO!L$4&amp;$E1069),'Hoja de Trabajo para listado'!$DE$151:$DG$151,0)),0)+IFERROR(INDEX('Hoja de Trabajo para listado'!$CD$155:$DC$1048576,MATCH($A1069,'Hoja de Trabajo para listado'!$CD$155:$CD$1048576,0),MATCH((CUADRO!L$4&amp;$E1069),'Hoja de Trabajo para listado'!$CD$151:$DC$151,0)),0)</f>
        <v>0</v>
      </c>
      <c r="M1069" s="241">
        <f ca="1">+IFERROR(INDEX('Hoja de Trabajo para listado'!$A$155:$Z$1048576,MATCH($A1069,'Hoja de Trabajo para listado'!$A$155:$A$1048576,0),MATCH((CUADRO!M$4&amp;$E1069),'Hoja de Trabajo para listado'!$A$151:$Z$151,0)),0)+IFERROR(INDEX('Hoja de Trabajo para listado'!$AB$155:$BA$1048576,MATCH($A1069,'Hoja de Trabajo para listado'!$AB$155:$AB$1048576,0),MATCH((CUADRO!M$4&amp;$E1069),'Hoja de Trabajo para listado'!$AB$151:$BA$151,0)),0)+IFERROR(INDEX('Hoja de Trabajo para listado'!$BC$155:$CB$1048576,MATCH($A1069,'Hoja de Trabajo para listado'!$BC$155:$BC$1048576,0),MATCH((CUADRO!M$4&amp;$E1069),'Hoja de Trabajo para listado'!$BC$151:$CB$151,0)),0)+IFERROR(INDEX('Hoja de Trabajo para listado'!$DE$153:$DG$274,MATCH($A1069,'Hoja de Trabajo para listado'!$DE$153:$DE$1048576,0),MATCH((CUADRO!M$4&amp;$E1069),'Hoja de Trabajo para listado'!$DE$151:$DG$151,0)),0)+IFERROR(INDEX('Hoja de Trabajo para listado'!$CD$155:$DC$1048576,MATCH($A1069,'Hoja de Trabajo para listado'!$CD$155:$CD$1048576,0),MATCH((CUADRO!M$4&amp;$E1069),'Hoja de Trabajo para listado'!$CD$151:$DC$151,0)),0)</f>
        <v>0</v>
      </c>
      <c r="N1069" s="241">
        <f ca="1">+IFERROR(INDEX('Hoja de Trabajo para listado'!$A$155:$Z$1048576,MATCH($A1069,'Hoja de Trabajo para listado'!$A$155:$A$1048576,0),MATCH((CUADRO!N$4&amp;$E1069),'Hoja de Trabajo para listado'!$A$151:$Z$151,0)),0)+IFERROR(INDEX('Hoja de Trabajo para listado'!$AB$155:$BA$1048576,MATCH($A1069,'Hoja de Trabajo para listado'!$AB$155:$AB$1048576,0),MATCH((CUADRO!N$4&amp;$E1069),'Hoja de Trabajo para listado'!$AB$151:$BA$151,0)),0)+IFERROR(INDEX('Hoja de Trabajo para listado'!$BC$155:$CB$1048576,MATCH($A1069,'Hoja de Trabajo para listado'!$BC$155:$BC$1048576,0),MATCH((CUADRO!N$4&amp;$E1069),'Hoja de Trabajo para listado'!$BC$151:$CB$151,0)),0)+IFERROR(INDEX('Hoja de Trabajo para listado'!$DE$153:$DG$274,MATCH($A1069,'Hoja de Trabajo para listado'!$DE$153:$DE$1048576,0),MATCH((CUADRO!N$4&amp;$E1069),'Hoja de Trabajo para listado'!$DE$151:$DG$151,0)),0)+IFERROR(INDEX('Hoja de Trabajo para listado'!$CD$155:$DC$1048576,MATCH($A1069,'Hoja de Trabajo para listado'!$CD$155:$CD$1048576,0),MATCH((CUADRO!N$4&amp;$E1069),'Hoja de Trabajo para listado'!$CD$151:$DC$151,0)),0)</f>
        <v>0</v>
      </c>
      <c r="O1069" s="241">
        <f ca="1">+IFERROR(INDEX('Hoja de Trabajo para listado'!$A$155:$Z$1048576,MATCH($A1069,'Hoja de Trabajo para listado'!$A$155:$A$1048576,0),MATCH((CUADRO!O$4&amp;$E1069),'Hoja de Trabajo para listado'!$A$151:$Z$151,0)),0)+IFERROR(INDEX('Hoja de Trabajo para listado'!$AB$155:$BA$1048576,MATCH($A1069,'Hoja de Trabajo para listado'!$AB$155:$AB$1048576,0),MATCH((CUADRO!O$4&amp;$E1069),'Hoja de Trabajo para listado'!$AB$151:$BA$151,0)),0)+IFERROR(INDEX('Hoja de Trabajo para listado'!$BC$155:$CB$1048576,MATCH($A1069,'Hoja de Trabajo para listado'!$BC$155:$BC$1048576,0),MATCH((CUADRO!O$4&amp;$E1069),'Hoja de Trabajo para listado'!$BC$151:$CB$151,0)),0)+IFERROR(INDEX('Hoja de Trabajo para listado'!$DE$153:$DG$274,MATCH($A1069,'Hoja de Trabajo para listado'!$DE$153:$DE$1048576,0),MATCH((CUADRO!O$4&amp;$E1069),'Hoja de Trabajo para listado'!$DE$151:$DG$151,0)),0)+IFERROR(INDEX('Hoja de Trabajo para listado'!$CD$155:$DC$1048576,MATCH($A1069,'Hoja de Trabajo para listado'!$CD$155:$CD$1048576,0),MATCH((CUADRO!O$4&amp;$E1069),'Hoja de Trabajo para listado'!$CD$151:$DC$151,0)),0)</f>
        <v>0</v>
      </c>
      <c r="P1069" s="241">
        <f ca="1">+IFERROR(INDEX('Hoja de Trabajo para listado'!$A$155:$Z$1048576,MATCH($A1069,'Hoja de Trabajo para listado'!$A$155:$A$1048576,0),MATCH((CUADRO!P$4&amp;$E1069),'Hoja de Trabajo para listado'!$A$151:$Z$151,0)),0)+IFERROR(INDEX('Hoja de Trabajo para listado'!$AB$155:$BA$1048576,MATCH($A1069,'Hoja de Trabajo para listado'!$AB$155:$AB$1048576,0),MATCH((CUADRO!P$4&amp;$E1069),'Hoja de Trabajo para listado'!$AB$151:$BA$151,0)),0)+IFERROR(INDEX('Hoja de Trabajo para listado'!$BC$155:$CB$1048576,MATCH($A1069,'Hoja de Trabajo para listado'!$BC$155:$BC$1048576,0),MATCH((CUADRO!P$4&amp;$E1069),'Hoja de Trabajo para listado'!$BC$151:$CB$151,0)),0)+IFERROR(INDEX('Hoja de Trabajo para listado'!$DE$153:$DG$274,MATCH($A1069,'Hoja de Trabajo para listado'!$DE$153:$DE$1048576,0),MATCH((CUADRO!P$4&amp;$E1069),'Hoja de Trabajo para listado'!$DE$151:$DG$151,0)),0)+IFERROR(INDEX('Hoja de Trabajo para listado'!$CD$155:$DC$1048576,MATCH($A1069,'Hoja de Trabajo para listado'!$CD$155:$CD$1048576,0),MATCH((CUADRO!P$4&amp;$E1069),'Hoja de Trabajo para listado'!$CD$151:$DC$151,0)),0)</f>
        <v>0</v>
      </c>
      <c r="Q1069" s="241">
        <f ca="1">+IFERROR(INDEX('Hoja de Trabajo para listado'!$A$155:$Z$1048576,MATCH($A1069,'Hoja de Trabajo para listado'!$A$155:$A$1048576,0),MATCH((CUADRO!Q$4&amp;$E1069),'Hoja de Trabajo para listado'!$A$151:$Z$151,0)),0)+IFERROR(INDEX('Hoja de Trabajo para listado'!$AB$155:$BA$1048576,MATCH($A1069,'Hoja de Trabajo para listado'!$AB$155:$AB$1048576,0),MATCH((CUADRO!Q$4&amp;$E1069),'Hoja de Trabajo para listado'!$AB$151:$BA$151,0)),0)+IFERROR(INDEX('Hoja de Trabajo para listado'!$BC$155:$CB$1048576,MATCH($A1069,'Hoja de Trabajo para listado'!$BC$155:$BC$1048576,0),MATCH((CUADRO!Q$4&amp;$E1069),'Hoja de Trabajo para listado'!$BC$151:$CB$151,0)),0)+IFERROR(INDEX('Hoja de Trabajo para listado'!$DE$153:$DG$274,MATCH($A1069,'Hoja de Trabajo para listado'!$DE$153:$DE$1048576,0),MATCH((CUADRO!Q$4&amp;$E1069),'Hoja de Trabajo para listado'!$DE$151:$DG$151,0)),0)+IFERROR(INDEX('Hoja de Trabajo para listado'!$CD$155:$DC$1048576,MATCH($A1069,'Hoja de Trabajo para listado'!$CD$155:$CD$1048576,0),MATCH((CUADRO!Q$4&amp;$E1069),'Hoja de Trabajo para listado'!$CD$151:$DC$151,0)),0)</f>
        <v>0</v>
      </c>
      <c r="R1069" s="241">
        <f t="shared" ca="1" si="32"/>
        <v>0</v>
      </c>
      <c r="S1069" s="247"/>
      <c r="T1069" s="241">
        <f ca="1">+T1070</f>
        <v>0</v>
      </c>
      <c r="U1069" s="240">
        <f t="shared" si="33"/>
        <v>1</v>
      </c>
    </row>
    <row r="1070" spans="1:21" customFormat="1" ht="15" hidden="1" customHeight="1">
      <c r="A1070" s="32">
        <v>1812</v>
      </c>
      <c r="B1070" s="382"/>
      <c r="C1070" s="245" t="str">
        <f>+VLOOKUP(A1070,bd_lista!$A$3:$C$592,3,FALSE)</f>
        <v>Gobierno Autónomo Municipal de Loreto</v>
      </c>
      <c r="D1070" s="384"/>
      <c r="E1070" s="242" t="s">
        <v>684</v>
      </c>
      <c r="F1070" s="241">
        <f ca="1">+IFERROR(INDEX('Hoja de Trabajo para listado'!$A$155:$Z$1048576,MATCH($A1070,'Hoja de Trabajo para listado'!$A$155:$A$1048576,0),MATCH((CUADRO!F$4&amp;$E1070),'Hoja de Trabajo para listado'!$A$151:$Z$151,0)),0)+IFERROR(INDEX('Hoja de Trabajo para listado'!$AB$155:$BA$1048576,MATCH($A1070,'Hoja de Trabajo para listado'!$AB$155:$AB$1048576,0),MATCH((CUADRO!F$4&amp;$E1070),'Hoja de Trabajo para listado'!$AB$151:$BA$151,0)),0)+IFERROR(INDEX('Hoja de Trabajo para listado'!$BC$155:$CB$1048576,MATCH($A1070,'Hoja de Trabajo para listado'!$BC$155:$BC$1048576,0),MATCH((CUADRO!F$4&amp;$E1070),'Hoja de Trabajo para listado'!$BC$151:$CB$151,0)),0)+IFERROR(INDEX('Hoja de Trabajo para listado'!$DE$153:$DG$274,MATCH($A1070,'Hoja de Trabajo para listado'!$DE$153:$DE$1048576,0),MATCH((CUADRO!F$4&amp;$E1070),'Hoja de Trabajo para listado'!$DE$151:$DG$151,0)),0)+IFERROR(INDEX('Hoja de Trabajo para listado'!$CD$155:$DC$1048576,MATCH($A1070,'Hoja de Trabajo para listado'!$CD$155:$CD$1048576,0),MATCH((CUADRO!F$4&amp;$E1070),'Hoja de Trabajo para listado'!$CD$151:$DC$151,0)),0)</f>
        <v>0</v>
      </c>
      <c r="G1070" s="241">
        <f ca="1">+IFERROR(INDEX('Hoja de Trabajo para listado'!$A$155:$Z$1048576,MATCH($A1070,'Hoja de Trabajo para listado'!$A$155:$A$1048576,0),MATCH((CUADRO!G$4&amp;$E1070),'Hoja de Trabajo para listado'!$A$151:$Z$151,0)),0)+IFERROR(INDEX('Hoja de Trabajo para listado'!$AB$155:$BA$1048576,MATCH($A1070,'Hoja de Trabajo para listado'!$AB$155:$AB$1048576,0),MATCH((CUADRO!G$4&amp;$E1070),'Hoja de Trabajo para listado'!$AB$151:$BA$151,0)),0)+IFERROR(INDEX('Hoja de Trabajo para listado'!$BC$155:$CB$1048576,MATCH($A1070,'Hoja de Trabajo para listado'!$BC$155:$BC$1048576,0),MATCH((CUADRO!G$4&amp;$E1070),'Hoja de Trabajo para listado'!$BC$151:$CB$151,0)),0)+IFERROR(INDEX('Hoja de Trabajo para listado'!$DE$153:$DG$274,MATCH($A1070,'Hoja de Trabajo para listado'!$DE$153:$DE$1048576,0),MATCH((CUADRO!G$4&amp;$E1070),'Hoja de Trabajo para listado'!$DE$151:$DG$151,0)),0)+IFERROR(INDEX('Hoja de Trabajo para listado'!$CD$155:$DC$1048576,MATCH($A1070,'Hoja de Trabajo para listado'!$CD$155:$CD$1048576,0),MATCH((CUADRO!G$4&amp;$E1070),'Hoja de Trabajo para listado'!$CD$151:$DC$151,0)),0)</f>
        <v>0</v>
      </c>
      <c r="H1070" s="241">
        <f ca="1">+IFERROR(INDEX('Hoja de Trabajo para listado'!$A$155:$Z$1048576,MATCH($A1070,'Hoja de Trabajo para listado'!$A$155:$A$1048576,0),MATCH((CUADRO!H$4&amp;$E1070),'Hoja de Trabajo para listado'!$A$151:$Z$151,0)),0)+IFERROR(INDEX('Hoja de Trabajo para listado'!$AB$155:$BA$1048576,MATCH($A1070,'Hoja de Trabajo para listado'!$AB$155:$AB$1048576,0),MATCH((CUADRO!H$4&amp;$E1070),'Hoja de Trabajo para listado'!$AB$151:$BA$151,0)),0)+IFERROR(INDEX('Hoja de Trabajo para listado'!$BC$155:$CB$1048576,MATCH($A1070,'Hoja de Trabajo para listado'!$BC$155:$BC$1048576,0),MATCH((CUADRO!H$4&amp;$E1070),'Hoja de Trabajo para listado'!$BC$151:$CB$151,0)),0)+IFERROR(INDEX('Hoja de Trabajo para listado'!$DE$153:$DG$274,MATCH($A1070,'Hoja de Trabajo para listado'!$DE$153:$DE$1048576,0),MATCH((CUADRO!H$4&amp;$E1070),'Hoja de Trabajo para listado'!$DE$151:$DG$151,0)),0)+IFERROR(INDEX('Hoja de Trabajo para listado'!$CD$155:$DC$1048576,MATCH($A1070,'Hoja de Trabajo para listado'!$CD$155:$CD$1048576,0),MATCH((CUADRO!H$4&amp;$E1070),'Hoja de Trabajo para listado'!$CD$151:$DC$151,0)),0)</f>
        <v>0</v>
      </c>
      <c r="I1070" s="241">
        <f ca="1">+IFERROR(INDEX('Hoja de Trabajo para listado'!$A$155:$Z$1048576,MATCH($A1070,'Hoja de Trabajo para listado'!$A$155:$A$1048576,0),MATCH((CUADRO!I$4&amp;$E1070),'Hoja de Trabajo para listado'!$A$151:$Z$151,0)),0)+IFERROR(INDEX('Hoja de Trabajo para listado'!$AB$155:$BA$1048576,MATCH($A1070,'Hoja de Trabajo para listado'!$AB$155:$AB$1048576,0),MATCH((CUADRO!I$4&amp;$E1070),'Hoja de Trabajo para listado'!$AB$151:$BA$151,0)),0)+IFERROR(INDEX('Hoja de Trabajo para listado'!$BC$155:$CB$1048576,MATCH($A1070,'Hoja de Trabajo para listado'!$BC$155:$BC$1048576,0),MATCH((CUADRO!I$4&amp;$E1070),'Hoja de Trabajo para listado'!$BC$151:$CB$151,0)),0)+IFERROR(INDEX('Hoja de Trabajo para listado'!$DE$153:$DG$274,MATCH($A1070,'Hoja de Trabajo para listado'!$DE$153:$DE$1048576,0),MATCH((CUADRO!I$4&amp;$E1070),'Hoja de Trabajo para listado'!$DE$151:$DG$151,0)),0)+IFERROR(INDEX('Hoja de Trabajo para listado'!$CD$155:$DC$1048576,MATCH($A1070,'Hoja de Trabajo para listado'!$CD$155:$CD$1048576,0),MATCH((CUADRO!I$4&amp;$E1070),'Hoja de Trabajo para listado'!$CD$151:$DC$151,0)),0)</f>
        <v>0</v>
      </c>
      <c r="J1070" s="241">
        <f ca="1">+IFERROR(INDEX('Hoja de Trabajo para listado'!$A$155:$Z$1048576,MATCH($A1070,'Hoja de Trabajo para listado'!$A$155:$A$1048576,0),MATCH((CUADRO!J$4&amp;$E1070),'Hoja de Trabajo para listado'!$A$151:$Z$151,0)),0)+IFERROR(INDEX('Hoja de Trabajo para listado'!$AB$155:$BA$1048576,MATCH($A1070,'Hoja de Trabajo para listado'!$AB$155:$AB$1048576,0),MATCH((CUADRO!J$4&amp;$E1070),'Hoja de Trabajo para listado'!$AB$151:$BA$151,0)),0)+IFERROR(INDEX('Hoja de Trabajo para listado'!$BC$155:$CB$1048576,MATCH($A1070,'Hoja de Trabajo para listado'!$BC$155:$BC$1048576,0),MATCH((CUADRO!J$4&amp;$E1070),'Hoja de Trabajo para listado'!$BC$151:$CB$151,0)),0)+IFERROR(INDEX('Hoja de Trabajo para listado'!$DE$153:$DG$274,MATCH($A1070,'Hoja de Trabajo para listado'!$DE$153:$DE$1048576,0),MATCH((CUADRO!J$4&amp;$E1070),'Hoja de Trabajo para listado'!$DE$151:$DG$151,0)),0)+IFERROR(INDEX('Hoja de Trabajo para listado'!$CD$155:$DC$1048576,MATCH($A1070,'Hoja de Trabajo para listado'!$CD$155:$CD$1048576,0),MATCH((CUADRO!J$4&amp;$E1070),'Hoja de Trabajo para listado'!$CD$151:$DC$151,0)),0)</f>
        <v>0</v>
      </c>
      <c r="K1070" s="241">
        <f ca="1">+IFERROR(INDEX('Hoja de Trabajo para listado'!$A$155:$Z$1048576,MATCH($A1070,'Hoja de Trabajo para listado'!$A$155:$A$1048576,0),MATCH((CUADRO!K$4&amp;$E1070),'Hoja de Trabajo para listado'!$A$151:$Z$151,0)),0)+IFERROR(INDEX('Hoja de Trabajo para listado'!$AB$155:$BA$1048576,MATCH($A1070,'Hoja de Trabajo para listado'!$AB$155:$AB$1048576,0),MATCH((CUADRO!K$4&amp;$E1070),'Hoja de Trabajo para listado'!$AB$151:$BA$151,0)),0)+IFERROR(INDEX('Hoja de Trabajo para listado'!$BC$155:$CB$1048576,MATCH($A1070,'Hoja de Trabajo para listado'!$BC$155:$BC$1048576,0),MATCH((CUADRO!K$4&amp;$E1070),'Hoja de Trabajo para listado'!$BC$151:$CB$151,0)),0)+IFERROR(INDEX('Hoja de Trabajo para listado'!$DE$153:$DG$274,MATCH($A1070,'Hoja de Trabajo para listado'!$DE$153:$DE$1048576,0),MATCH((CUADRO!K$4&amp;$E1070),'Hoja de Trabajo para listado'!$DE$151:$DG$151,0)),0)+IFERROR(INDEX('Hoja de Trabajo para listado'!$CD$155:$DC$1048576,MATCH($A1070,'Hoja de Trabajo para listado'!$CD$155:$CD$1048576,0),MATCH((CUADRO!K$4&amp;$E1070),'Hoja de Trabajo para listado'!$CD$151:$DC$151,0)),0)</f>
        <v>0</v>
      </c>
      <c r="L1070" s="241">
        <f ca="1">+IFERROR(INDEX('Hoja de Trabajo para listado'!$A$155:$Z$1048576,MATCH($A1070,'Hoja de Trabajo para listado'!$A$155:$A$1048576,0),MATCH((CUADRO!L$4&amp;$E1070),'Hoja de Trabajo para listado'!$A$151:$Z$151,0)),0)+IFERROR(INDEX('Hoja de Trabajo para listado'!$AB$155:$BA$1048576,MATCH($A1070,'Hoja de Trabajo para listado'!$AB$155:$AB$1048576,0),MATCH((CUADRO!L$4&amp;$E1070),'Hoja de Trabajo para listado'!$AB$151:$BA$151,0)),0)+IFERROR(INDEX('Hoja de Trabajo para listado'!$BC$155:$CB$1048576,MATCH($A1070,'Hoja de Trabajo para listado'!$BC$155:$BC$1048576,0),MATCH((CUADRO!L$4&amp;$E1070),'Hoja de Trabajo para listado'!$BC$151:$CB$151,0)),0)+IFERROR(INDEX('Hoja de Trabajo para listado'!$DE$153:$DG$274,MATCH($A1070,'Hoja de Trabajo para listado'!$DE$153:$DE$1048576,0),MATCH((CUADRO!L$4&amp;$E1070),'Hoja de Trabajo para listado'!$DE$151:$DG$151,0)),0)+IFERROR(INDEX('Hoja de Trabajo para listado'!$CD$155:$DC$1048576,MATCH($A1070,'Hoja de Trabajo para listado'!$CD$155:$CD$1048576,0),MATCH((CUADRO!L$4&amp;$E1070),'Hoja de Trabajo para listado'!$CD$151:$DC$151,0)),0)</f>
        <v>0</v>
      </c>
      <c r="M1070" s="241">
        <f ca="1">+IFERROR(INDEX('Hoja de Trabajo para listado'!$A$155:$Z$1048576,MATCH($A1070,'Hoja de Trabajo para listado'!$A$155:$A$1048576,0),MATCH((CUADRO!M$4&amp;$E1070),'Hoja de Trabajo para listado'!$A$151:$Z$151,0)),0)+IFERROR(INDEX('Hoja de Trabajo para listado'!$AB$155:$BA$1048576,MATCH($A1070,'Hoja de Trabajo para listado'!$AB$155:$AB$1048576,0),MATCH((CUADRO!M$4&amp;$E1070),'Hoja de Trabajo para listado'!$AB$151:$BA$151,0)),0)+IFERROR(INDEX('Hoja de Trabajo para listado'!$BC$155:$CB$1048576,MATCH($A1070,'Hoja de Trabajo para listado'!$BC$155:$BC$1048576,0),MATCH((CUADRO!M$4&amp;$E1070),'Hoja de Trabajo para listado'!$BC$151:$CB$151,0)),0)+IFERROR(INDEX('Hoja de Trabajo para listado'!$DE$153:$DG$274,MATCH($A1070,'Hoja de Trabajo para listado'!$DE$153:$DE$1048576,0),MATCH((CUADRO!M$4&amp;$E1070),'Hoja de Trabajo para listado'!$DE$151:$DG$151,0)),0)+IFERROR(INDEX('Hoja de Trabajo para listado'!$CD$155:$DC$1048576,MATCH($A1070,'Hoja de Trabajo para listado'!$CD$155:$CD$1048576,0),MATCH((CUADRO!M$4&amp;$E1070),'Hoja de Trabajo para listado'!$CD$151:$DC$151,0)),0)</f>
        <v>0</v>
      </c>
      <c r="N1070" s="241">
        <f ca="1">+IFERROR(INDEX('Hoja de Trabajo para listado'!$A$155:$Z$1048576,MATCH($A1070,'Hoja de Trabajo para listado'!$A$155:$A$1048576,0),MATCH((CUADRO!N$4&amp;$E1070),'Hoja de Trabajo para listado'!$A$151:$Z$151,0)),0)+IFERROR(INDEX('Hoja de Trabajo para listado'!$AB$155:$BA$1048576,MATCH($A1070,'Hoja de Trabajo para listado'!$AB$155:$AB$1048576,0),MATCH((CUADRO!N$4&amp;$E1070),'Hoja de Trabajo para listado'!$AB$151:$BA$151,0)),0)+IFERROR(INDEX('Hoja de Trabajo para listado'!$BC$155:$CB$1048576,MATCH($A1070,'Hoja de Trabajo para listado'!$BC$155:$BC$1048576,0),MATCH((CUADRO!N$4&amp;$E1070),'Hoja de Trabajo para listado'!$BC$151:$CB$151,0)),0)+IFERROR(INDEX('Hoja de Trabajo para listado'!$DE$153:$DG$274,MATCH($A1070,'Hoja de Trabajo para listado'!$DE$153:$DE$1048576,0),MATCH((CUADRO!N$4&amp;$E1070),'Hoja de Trabajo para listado'!$DE$151:$DG$151,0)),0)+IFERROR(INDEX('Hoja de Trabajo para listado'!$CD$155:$DC$1048576,MATCH($A1070,'Hoja de Trabajo para listado'!$CD$155:$CD$1048576,0),MATCH((CUADRO!N$4&amp;$E1070),'Hoja de Trabajo para listado'!$CD$151:$DC$151,0)),0)</f>
        <v>0</v>
      </c>
      <c r="O1070" s="241">
        <f ca="1">+IFERROR(INDEX('Hoja de Trabajo para listado'!$A$155:$Z$1048576,MATCH($A1070,'Hoja de Trabajo para listado'!$A$155:$A$1048576,0),MATCH((CUADRO!O$4&amp;$E1070),'Hoja de Trabajo para listado'!$A$151:$Z$151,0)),0)+IFERROR(INDEX('Hoja de Trabajo para listado'!$AB$155:$BA$1048576,MATCH($A1070,'Hoja de Trabajo para listado'!$AB$155:$AB$1048576,0),MATCH((CUADRO!O$4&amp;$E1070),'Hoja de Trabajo para listado'!$AB$151:$BA$151,0)),0)+IFERROR(INDEX('Hoja de Trabajo para listado'!$BC$155:$CB$1048576,MATCH($A1070,'Hoja de Trabajo para listado'!$BC$155:$BC$1048576,0),MATCH((CUADRO!O$4&amp;$E1070),'Hoja de Trabajo para listado'!$BC$151:$CB$151,0)),0)+IFERROR(INDEX('Hoja de Trabajo para listado'!$DE$153:$DG$274,MATCH($A1070,'Hoja de Trabajo para listado'!$DE$153:$DE$1048576,0),MATCH((CUADRO!O$4&amp;$E1070),'Hoja de Trabajo para listado'!$DE$151:$DG$151,0)),0)+IFERROR(INDEX('Hoja de Trabajo para listado'!$CD$155:$DC$1048576,MATCH($A1070,'Hoja de Trabajo para listado'!$CD$155:$CD$1048576,0),MATCH((CUADRO!O$4&amp;$E1070),'Hoja de Trabajo para listado'!$CD$151:$DC$151,0)),0)</f>
        <v>0</v>
      </c>
      <c r="P1070" s="241">
        <f ca="1">+IFERROR(INDEX('Hoja de Trabajo para listado'!$A$155:$Z$1048576,MATCH($A1070,'Hoja de Trabajo para listado'!$A$155:$A$1048576,0),MATCH((CUADRO!P$4&amp;$E1070),'Hoja de Trabajo para listado'!$A$151:$Z$151,0)),0)+IFERROR(INDEX('Hoja de Trabajo para listado'!$AB$155:$BA$1048576,MATCH($A1070,'Hoja de Trabajo para listado'!$AB$155:$AB$1048576,0),MATCH((CUADRO!P$4&amp;$E1070),'Hoja de Trabajo para listado'!$AB$151:$BA$151,0)),0)+IFERROR(INDEX('Hoja de Trabajo para listado'!$BC$155:$CB$1048576,MATCH($A1070,'Hoja de Trabajo para listado'!$BC$155:$BC$1048576,0),MATCH((CUADRO!P$4&amp;$E1070),'Hoja de Trabajo para listado'!$BC$151:$CB$151,0)),0)+IFERROR(INDEX('Hoja de Trabajo para listado'!$DE$153:$DG$274,MATCH($A1070,'Hoja de Trabajo para listado'!$DE$153:$DE$1048576,0),MATCH((CUADRO!P$4&amp;$E1070),'Hoja de Trabajo para listado'!$DE$151:$DG$151,0)),0)+IFERROR(INDEX('Hoja de Trabajo para listado'!$CD$155:$DC$1048576,MATCH($A1070,'Hoja de Trabajo para listado'!$CD$155:$CD$1048576,0),MATCH((CUADRO!P$4&amp;$E1070),'Hoja de Trabajo para listado'!$CD$151:$DC$151,0)),0)</f>
        <v>0</v>
      </c>
      <c r="Q1070" s="241">
        <f ca="1">+IFERROR(INDEX('Hoja de Trabajo para listado'!$A$155:$Z$1048576,MATCH($A1070,'Hoja de Trabajo para listado'!$A$155:$A$1048576,0),MATCH((CUADRO!Q$4&amp;$E1070),'Hoja de Trabajo para listado'!$A$151:$Z$151,0)),0)+IFERROR(INDEX('Hoja de Trabajo para listado'!$AB$155:$BA$1048576,MATCH($A1070,'Hoja de Trabajo para listado'!$AB$155:$AB$1048576,0),MATCH((CUADRO!Q$4&amp;$E1070),'Hoja de Trabajo para listado'!$AB$151:$BA$151,0)),0)+IFERROR(INDEX('Hoja de Trabajo para listado'!$BC$155:$CB$1048576,MATCH($A1070,'Hoja de Trabajo para listado'!$BC$155:$BC$1048576,0),MATCH((CUADRO!Q$4&amp;$E1070),'Hoja de Trabajo para listado'!$BC$151:$CB$151,0)),0)+IFERROR(INDEX('Hoja de Trabajo para listado'!$DE$153:$DG$274,MATCH($A1070,'Hoja de Trabajo para listado'!$DE$153:$DE$1048576,0),MATCH((CUADRO!Q$4&amp;$E1070),'Hoja de Trabajo para listado'!$DE$151:$DG$151,0)),0)+IFERROR(INDEX('Hoja de Trabajo para listado'!$CD$155:$DC$1048576,MATCH($A1070,'Hoja de Trabajo para listado'!$CD$155:$CD$1048576,0),MATCH((CUADRO!Q$4&amp;$E1070),'Hoja de Trabajo para listado'!$CD$151:$DC$151,0)),0)</f>
        <v>0</v>
      </c>
      <c r="R1070" s="241">
        <f t="shared" ca="1" si="32"/>
        <v>0</v>
      </c>
      <c r="S1070" s="247">
        <f ca="1">+R1069+R1070</f>
        <v>0</v>
      </c>
      <c r="T1070" s="241">
        <f ca="1">+S1070</f>
        <v>0</v>
      </c>
      <c r="U1070" s="240">
        <f t="shared" si="33"/>
        <v>2</v>
      </c>
    </row>
    <row r="1071" spans="1:21" customFormat="1" ht="15" hidden="1" customHeight="1">
      <c r="A1071" s="32">
        <v>1813</v>
      </c>
      <c r="B1071" s="381">
        <f>+A1071</f>
        <v>1813</v>
      </c>
      <c r="C1071" s="245" t="str">
        <f>+VLOOKUP(A1071,bd_lista!$A$3:$C$592,3,FALSE)</f>
        <v>Gobierno Autónomo Municipal de San Andrés</v>
      </c>
      <c r="D1071" s="383" t="str">
        <f>+C1071</f>
        <v>Gobierno Autónomo Municipal de San Andrés</v>
      </c>
      <c r="E1071" s="240" t="s">
        <v>683</v>
      </c>
      <c r="F1071" s="241">
        <f ca="1">+IFERROR(INDEX('Hoja de Trabajo para listado'!$A$155:$Z$1048576,MATCH($A1071,'Hoja de Trabajo para listado'!$A$155:$A$1048576,0),MATCH((CUADRO!F$4&amp;$E1071),'Hoja de Trabajo para listado'!$A$151:$Z$151,0)),0)+IFERROR(INDEX('Hoja de Trabajo para listado'!$AB$155:$BA$1048576,MATCH($A1071,'Hoja de Trabajo para listado'!$AB$155:$AB$1048576,0),MATCH((CUADRO!F$4&amp;$E1071),'Hoja de Trabajo para listado'!$AB$151:$BA$151,0)),0)+IFERROR(INDEX('Hoja de Trabajo para listado'!$BC$155:$CB$1048576,MATCH($A1071,'Hoja de Trabajo para listado'!$BC$155:$BC$1048576,0),MATCH((CUADRO!F$4&amp;$E1071),'Hoja de Trabajo para listado'!$BC$151:$CB$151,0)),0)+IFERROR(INDEX('Hoja de Trabajo para listado'!$DE$153:$DG$274,MATCH($A1071,'Hoja de Trabajo para listado'!$DE$153:$DE$1048576,0),MATCH((CUADRO!F$4&amp;$E1071),'Hoja de Trabajo para listado'!$DE$151:$DG$151,0)),0)+IFERROR(INDEX('Hoja de Trabajo para listado'!$CD$155:$DC$1048576,MATCH($A1071,'Hoja de Trabajo para listado'!$CD$155:$CD$1048576,0),MATCH((CUADRO!F$4&amp;$E1071),'Hoja de Trabajo para listado'!$CD$151:$DC$151,0)),0)</f>
        <v>0</v>
      </c>
      <c r="G1071" s="241">
        <f ca="1">+IFERROR(INDEX('Hoja de Trabajo para listado'!$A$155:$Z$1048576,MATCH($A1071,'Hoja de Trabajo para listado'!$A$155:$A$1048576,0),MATCH((CUADRO!G$4&amp;$E1071),'Hoja de Trabajo para listado'!$A$151:$Z$151,0)),0)+IFERROR(INDEX('Hoja de Trabajo para listado'!$AB$155:$BA$1048576,MATCH($A1071,'Hoja de Trabajo para listado'!$AB$155:$AB$1048576,0),MATCH((CUADRO!G$4&amp;$E1071),'Hoja de Trabajo para listado'!$AB$151:$BA$151,0)),0)+IFERROR(INDEX('Hoja de Trabajo para listado'!$BC$155:$CB$1048576,MATCH($A1071,'Hoja de Trabajo para listado'!$BC$155:$BC$1048576,0),MATCH((CUADRO!G$4&amp;$E1071),'Hoja de Trabajo para listado'!$BC$151:$CB$151,0)),0)+IFERROR(INDEX('Hoja de Trabajo para listado'!$DE$153:$DG$274,MATCH($A1071,'Hoja de Trabajo para listado'!$DE$153:$DE$1048576,0),MATCH((CUADRO!G$4&amp;$E1071),'Hoja de Trabajo para listado'!$DE$151:$DG$151,0)),0)+IFERROR(INDEX('Hoja de Trabajo para listado'!$CD$155:$DC$1048576,MATCH($A1071,'Hoja de Trabajo para listado'!$CD$155:$CD$1048576,0),MATCH((CUADRO!G$4&amp;$E1071),'Hoja de Trabajo para listado'!$CD$151:$DC$151,0)),0)</f>
        <v>0</v>
      </c>
      <c r="H1071" s="241">
        <f ca="1">+IFERROR(INDEX('Hoja de Trabajo para listado'!$A$155:$Z$1048576,MATCH($A1071,'Hoja de Trabajo para listado'!$A$155:$A$1048576,0),MATCH((CUADRO!H$4&amp;$E1071),'Hoja de Trabajo para listado'!$A$151:$Z$151,0)),0)+IFERROR(INDEX('Hoja de Trabajo para listado'!$AB$155:$BA$1048576,MATCH($A1071,'Hoja de Trabajo para listado'!$AB$155:$AB$1048576,0),MATCH((CUADRO!H$4&amp;$E1071),'Hoja de Trabajo para listado'!$AB$151:$BA$151,0)),0)+IFERROR(INDEX('Hoja de Trabajo para listado'!$BC$155:$CB$1048576,MATCH($A1071,'Hoja de Trabajo para listado'!$BC$155:$BC$1048576,0),MATCH((CUADRO!H$4&amp;$E1071),'Hoja de Trabajo para listado'!$BC$151:$CB$151,0)),0)+IFERROR(INDEX('Hoja de Trabajo para listado'!$DE$153:$DG$274,MATCH($A1071,'Hoja de Trabajo para listado'!$DE$153:$DE$1048576,0),MATCH((CUADRO!H$4&amp;$E1071),'Hoja de Trabajo para listado'!$DE$151:$DG$151,0)),0)+IFERROR(INDEX('Hoja de Trabajo para listado'!$CD$155:$DC$1048576,MATCH($A1071,'Hoja de Trabajo para listado'!$CD$155:$CD$1048576,0),MATCH((CUADRO!H$4&amp;$E1071),'Hoja de Trabajo para listado'!$CD$151:$DC$151,0)),0)</f>
        <v>0</v>
      </c>
      <c r="I1071" s="241">
        <f ca="1">+IFERROR(INDEX('Hoja de Trabajo para listado'!$A$155:$Z$1048576,MATCH($A1071,'Hoja de Trabajo para listado'!$A$155:$A$1048576,0),MATCH((CUADRO!I$4&amp;$E1071),'Hoja de Trabajo para listado'!$A$151:$Z$151,0)),0)+IFERROR(INDEX('Hoja de Trabajo para listado'!$AB$155:$BA$1048576,MATCH($A1071,'Hoja de Trabajo para listado'!$AB$155:$AB$1048576,0),MATCH((CUADRO!I$4&amp;$E1071),'Hoja de Trabajo para listado'!$AB$151:$BA$151,0)),0)+IFERROR(INDEX('Hoja de Trabajo para listado'!$BC$155:$CB$1048576,MATCH($A1071,'Hoja de Trabajo para listado'!$BC$155:$BC$1048576,0),MATCH((CUADRO!I$4&amp;$E1071),'Hoja de Trabajo para listado'!$BC$151:$CB$151,0)),0)+IFERROR(INDEX('Hoja de Trabajo para listado'!$DE$153:$DG$274,MATCH($A1071,'Hoja de Trabajo para listado'!$DE$153:$DE$1048576,0),MATCH((CUADRO!I$4&amp;$E1071),'Hoja de Trabajo para listado'!$DE$151:$DG$151,0)),0)+IFERROR(INDEX('Hoja de Trabajo para listado'!$CD$155:$DC$1048576,MATCH($A1071,'Hoja de Trabajo para listado'!$CD$155:$CD$1048576,0),MATCH((CUADRO!I$4&amp;$E1071),'Hoja de Trabajo para listado'!$CD$151:$DC$151,0)),0)</f>
        <v>0</v>
      </c>
      <c r="J1071" s="241">
        <f ca="1">+IFERROR(INDEX('Hoja de Trabajo para listado'!$A$155:$Z$1048576,MATCH($A1071,'Hoja de Trabajo para listado'!$A$155:$A$1048576,0),MATCH((CUADRO!J$4&amp;$E1071),'Hoja de Trabajo para listado'!$A$151:$Z$151,0)),0)+IFERROR(INDEX('Hoja de Trabajo para listado'!$AB$155:$BA$1048576,MATCH($A1071,'Hoja de Trabajo para listado'!$AB$155:$AB$1048576,0),MATCH((CUADRO!J$4&amp;$E1071),'Hoja de Trabajo para listado'!$AB$151:$BA$151,0)),0)+IFERROR(INDEX('Hoja de Trabajo para listado'!$BC$155:$CB$1048576,MATCH($A1071,'Hoja de Trabajo para listado'!$BC$155:$BC$1048576,0),MATCH((CUADRO!J$4&amp;$E1071),'Hoja de Trabajo para listado'!$BC$151:$CB$151,0)),0)+IFERROR(INDEX('Hoja de Trabajo para listado'!$DE$153:$DG$274,MATCH($A1071,'Hoja de Trabajo para listado'!$DE$153:$DE$1048576,0),MATCH((CUADRO!J$4&amp;$E1071),'Hoja de Trabajo para listado'!$DE$151:$DG$151,0)),0)+IFERROR(INDEX('Hoja de Trabajo para listado'!$CD$155:$DC$1048576,MATCH($A1071,'Hoja de Trabajo para listado'!$CD$155:$CD$1048576,0),MATCH((CUADRO!J$4&amp;$E1071),'Hoja de Trabajo para listado'!$CD$151:$DC$151,0)),0)</f>
        <v>0</v>
      </c>
      <c r="K1071" s="241">
        <f ca="1">+IFERROR(INDEX('Hoja de Trabajo para listado'!$A$155:$Z$1048576,MATCH($A1071,'Hoja de Trabajo para listado'!$A$155:$A$1048576,0),MATCH((CUADRO!K$4&amp;$E1071),'Hoja de Trabajo para listado'!$A$151:$Z$151,0)),0)+IFERROR(INDEX('Hoja de Trabajo para listado'!$AB$155:$BA$1048576,MATCH($A1071,'Hoja de Trabajo para listado'!$AB$155:$AB$1048576,0),MATCH((CUADRO!K$4&amp;$E1071),'Hoja de Trabajo para listado'!$AB$151:$BA$151,0)),0)+IFERROR(INDEX('Hoja de Trabajo para listado'!$BC$155:$CB$1048576,MATCH($A1071,'Hoja de Trabajo para listado'!$BC$155:$BC$1048576,0),MATCH((CUADRO!K$4&amp;$E1071),'Hoja de Trabajo para listado'!$BC$151:$CB$151,0)),0)+IFERROR(INDEX('Hoja de Trabajo para listado'!$DE$153:$DG$274,MATCH($A1071,'Hoja de Trabajo para listado'!$DE$153:$DE$1048576,0),MATCH((CUADRO!K$4&amp;$E1071),'Hoja de Trabajo para listado'!$DE$151:$DG$151,0)),0)+IFERROR(INDEX('Hoja de Trabajo para listado'!$CD$155:$DC$1048576,MATCH($A1071,'Hoja de Trabajo para listado'!$CD$155:$CD$1048576,0),MATCH((CUADRO!K$4&amp;$E1071),'Hoja de Trabajo para listado'!$CD$151:$DC$151,0)),0)</f>
        <v>0</v>
      </c>
      <c r="L1071" s="241">
        <f ca="1">+IFERROR(INDEX('Hoja de Trabajo para listado'!$A$155:$Z$1048576,MATCH($A1071,'Hoja de Trabajo para listado'!$A$155:$A$1048576,0),MATCH((CUADRO!L$4&amp;$E1071),'Hoja de Trabajo para listado'!$A$151:$Z$151,0)),0)+IFERROR(INDEX('Hoja de Trabajo para listado'!$AB$155:$BA$1048576,MATCH($A1071,'Hoja de Trabajo para listado'!$AB$155:$AB$1048576,0),MATCH((CUADRO!L$4&amp;$E1071),'Hoja de Trabajo para listado'!$AB$151:$BA$151,0)),0)+IFERROR(INDEX('Hoja de Trabajo para listado'!$BC$155:$CB$1048576,MATCH($A1071,'Hoja de Trabajo para listado'!$BC$155:$BC$1048576,0),MATCH((CUADRO!L$4&amp;$E1071),'Hoja de Trabajo para listado'!$BC$151:$CB$151,0)),0)+IFERROR(INDEX('Hoja de Trabajo para listado'!$DE$153:$DG$274,MATCH($A1071,'Hoja de Trabajo para listado'!$DE$153:$DE$1048576,0),MATCH((CUADRO!L$4&amp;$E1071),'Hoja de Trabajo para listado'!$DE$151:$DG$151,0)),0)+IFERROR(INDEX('Hoja de Trabajo para listado'!$CD$155:$DC$1048576,MATCH($A1071,'Hoja de Trabajo para listado'!$CD$155:$CD$1048576,0),MATCH((CUADRO!L$4&amp;$E1071),'Hoja de Trabajo para listado'!$CD$151:$DC$151,0)),0)</f>
        <v>0</v>
      </c>
      <c r="M1071" s="241">
        <f ca="1">+IFERROR(INDEX('Hoja de Trabajo para listado'!$A$155:$Z$1048576,MATCH($A1071,'Hoja de Trabajo para listado'!$A$155:$A$1048576,0),MATCH((CUADRO!M$4&amp;$E1071),'Hoja de Trabajo para listado'!$A$151:$Z$151,0)),0)+IFERROR(INDEX('Hoja de Trabajo para listado'!$AB$155:$BA$1048576,MATCH($A1071,'Hoja de Trabajo para listado'!$AB$155:$AB$1048576,0),MATCH((CUADRO!M$4&amp;$E1071),'Hoja de Trabajo para listado'!$AB$151:$BA$151,0)),0)+IFERROR(INDEX('Hoja de Trabajo para listado'!$BC$155:$CB$1048576,MATCH($A1071,'Hoja de Trabajo para listado'!$BC$155:$BC$1048576,0),MATCH((CUADRO!M$4&amp;$E1071),'Hoja de Trabajo para listado'!$BC$151:$CB$151,0)),0)+IFERROR(INDEX('Hoja de Trabajo para listado'!$DE$153:$DG$274,MATCH($A1071,'Hoja de Trabajo para listado'!$DE$153:$DE$1048576,0),MATCH((CUADRO!M$4&amp;$E1071),'Hoja de Trabajo para listado'!$DE$151:$DG$151,0)),0)+IFERROR(INDEX('Hoja de Trabajo para listado'!$CD$155:$DC$1048576,MATCH($A1071,'Hoja de Trabajo para listado'!$CD$155:$CD$1048576,0),MATCH((CUADRO!M$4&amp;$E1071),'Hoja de Trabajo para listado'!$CD$151:$DC$151,0)),0)</f>
        <v>0</v>
      </c>
      <c r="N1071" s="241">
        <f ca="1">+IFERROR(INDEX('Hoja de Trabajo para listado'!$A$155:$Z$1048576,MATCH($A1071,'Hoja de Trabajo para listado'!$A$155:$A$1048576,0),MATCH((CUADRO!N$4&amp;$E1071),'Hoja de Trabajo para listado'!$A$151:$Z$151,0)),0)+IFERROR(INDEX('Hoja de Trabajo para listado'!$AB$155:$BA$1048576,MATCH($A1071,'Hoja de Trabajo para listado'!$AB$155:$AB$1048576,0),MATCH((CUADRO!N$4&amp;$E1071),'Hoja de Trabajo para listado'!$AB$151:$BA$151,0)),0)+IFERROR(INDEX('Hoja de Trabajo para listado'!$BC$155:$CB$1048576,MATCH($A1071,'Hoja de Trabajo para listado'!$BC$155:$BC$1048576,0),MATCH((CUADRO!N$4&amp;$E1071),'Hoja de Trabajo para listado'!$BC$151:$CB$151,0)),0)+IFERROR(INDEX('Hoja de Trabajo para listado'!$DE$153:$DG$274,MATCH($A1071,'Hoja de Trabajo para listado'!$DE$153:$DE$1048576,0),MATCH((CUADRO!N$4&amp;$E1071),'Hoja de Trabajo para listado'!$DE$151:$DG$151,0)),0)+IFERROR(INDEX('Hoja de Trabajo para listado'!$CD$155:$DC$1048576,MATCH($A1071,'Hoja de Trabajo para listado'!$CD$155:$CD$1048576,0),MATCH((CUADRO!N$4&amp;$E1071),'Hoja de Trabajo para listado'!$CD$151:$DC$151,0)),0)</f>
        <v>0</v>
      </c>
      <c r="O1071" s="241">
        <f ca="1">+IFERROR(INDEX('Hoja de Trabajo para listado'!$A$155:$Z$1048576,MATCH($A1071,'Hoja de Trabajo para listado'!$A$155:$A$1048576,0),MATCH((CUADRO!O$4&amp;$E1071),'Hoja de Trabajo para listado'!$A$151:$Z$151,0)),0)+IFERROR(INDEX('Hoja de Trabajo para listado'!$AB$155:$BA$1048576,MATCH($A1071,'Hoja de Trabajo para listado'!$AB$155:$AB$1048576,0),MATCH((CUADRO!O$4&amp;$E1071),'Hoja de Trabajo para listado'!$AB$151:$BA$151,0)),0)+IFERROR(INDEX('Hoja de Trabajo para listado'!$BC$155:$CB$1048576,MATCH($A1071,'Hoja de Trabajo para listado'!$BC$155:$BC$1048576,0),MATCH((CUADRO!O$4&amp;$E1071),'Hoja de Trabajo para listado'!$BC$151:$CB$151,0)),0)+IFERROR(INDEX('Hoja de Trabajo para listado'!$DE$153:$DG$274,MATCH($A1071,'Hoja de Trabajo para listado'!$DE$153:$DE$1048576,0),MATCH((CUADRO!O$4&amp;$E1071),'Hoja de Trabajo para listado'!$DE$151:$DG$151,0)),0)+IFERROR(INDEX('Hoja de Trabajo para listado'!$CD$155:$DC$1048576,MATCH($A1071,'Hoja de Trabajo para listado'!$CD$155:$CD$1048576,0),MATCH((CUADRO!O$4&amp;$E1071),'Hoja de Trabajo para listado'!$CD$151:$DC$151,0)),0)</f>
        <v>0</v>
      </c>
      <c r="P1071" s="241">
        <f ca="1">+IFERROR(INDEX('Hoja de Trabajo para listado'!$A$155:$Z$1048576,MATCH($A1071,'Hoja de Trabajo para listado'!$A$155:$A$1048576,0),MATCH((CUADRO!P$4&amp;$E1071),'Hoja de Trabajo para listado'!$A$151:$Z$151,0)),0)+IFERROR(INDEX('Hoja de Trabajo para listado'!$AB$155:$BA$1048576,MATCH($A1071,'Hoja de Trabajo para listado'!$AB$155:$AB$1048576,0),MATCH((CUADRO!P$4&amp;$E1071),'Hoja de Trabajo para listado'!$AB$151:$BA$151,0)),0)+IFERROR(INDEX('Hoja de Trabajo para listado'!$BC$155:$CB$1048576,MATCH($A1071,'Hoja de Trabajo para listado'!$BC$155:$BC$1048576,0),MATCH((CUADRO!P$4&amp;$E1071),'Hoja de Trabajo para listado'!$BC$151:$CB$151,0)),0)+IFERROR(INDEX('Hoja de Trabajo para listado'!$DE$153:$DG$274,MATCH($A1071,'Hoja de Trabajo para listado'!$DE$153:$DE$1048576,0),MATCH((CUADRO!P$4&amp;$E1071),'Hoja de Trabajo para listado'!$DE$151:$DG$151,0)),0)+IFERROR(INDEX('Hoja de Trabajo para listado'!$CD$155:$DC$1048576,MATCH($A1071,'Hoja de Trabajo para listado'!$CD$155:$CD$1048576,0),MATCH((CUADRO!P$4&amp;$E1071),'Hoja de Trabajo para listado'!$CD$151:$DC$151,0)),0)</f>
        <v>0</v>
      </c>
      <c r="Q1071" s="241">
        <f ca="1">+IFERROR(INDEX('Hoja de Trabajo para listado'!$A$155:$Z$1048576,MATCH($A1071,'Hoja de Trabajo para listado'!$A$155:$A$1048576,0),MATCH((CUADRO!Q$4&amp;$E1071),'Hoja de Trabajo para listado'!$A$151:$Z$151,0)),0)+IFERROR(INDEX('Hoja de Trabajo para listado'!$AB$155:$BA$1048576,MATCH($A1071,'Hoja de Trabajo para listado'!$AB$155:$AB$1048576,0),MATCH((CUADRO!Q$4&amp;$E1071),'Hoja de Trabajo para listado'!$AB$151:$BA$151,0)),0)+IFERROR(INDEX('Hoja de Trabajo para listado'!$BC$155:$CB$1048576,MATCH($A1071,'Hoja de Trabajo para listado'!$BC$155:$BC$1048576,0),MATCH((CUADRO!Q$4&amp;$E1071),'Hoja de Trabajo para listado'!$BC$151:$CB$151,0)),0)+IFERROR(INDEX('Hoja de Trabajo para listado'!$DE$153:$DG$274,MATCH($A1071,'Hoja de Trabajo para listado'!$DE$153:$DE$1048576,0),MATCH((CUADRO!Q$4&amp;$E1071),'Hoja de Trabajo para listado'!$DE$151:$DG$151,0)),0)+IFERROR(INDEX('Hoja de Trabajo para listado'!$CD$155:$DC$1048576,MATCH($A1071,'Hoja de Trabajo para listado'!$CD$155:$CD$1048576,0),MATCH((CUADRO!Q$4&amp;$E1071),'Hoja de Trabajo para listado'!$CD$151:$DC$151,0)),0)</f>
        <v>0</v>
      </c>
      <c r="R1071" s="241">
        <f t="shared" ca="1" si="32"/>
        <v>0</v>
      </c>
      <c r="S1071" s="247"/>
      <c r="T1071" s="241">
        <f ca="1">+T1072</f>
        <v>0</v>
      </c>
      <c r="U1071" s="240">
        <f t="shared" si="33"/>
        <v>1</v>
      </c>
    </row>
    <row r="1072" spans="1:21" customFormat="1" ht="15" hidden="1" customHeight="1">
      <c r="A1072" s="32">
        <v>1813</v>
      </c>
      <c r="B1072" s="382"/>
      <c r="C1072" s="245" t="str">
        <f>+VLOOKUP(A1072,bd_lista!$A$3:$C$592,3,FALSE)</f>
        <v>Gobierno Autónomo Municipal de San Andrés</v>
      </c>
      <c r="D1072" s="384"/>
      <c r="E1072" s="242" t="s">
        <v>684</v>
      </c>
      <c r="F1072" s="241">
        <f ca="1">+IFERROR(INDEX('Hoja de Trabajo para listado'!$A$155:$Z$1048576,MATCH($A1072,'Hoja de Trabajo para listado'!$A$155:$A$1048576,0),MATCH((CUADRO!F$4&amp;$E1072),'Hoja de Trabajo para listado'!$A$151:$Z$151,0)),0)+IFERROR(INDEX('Hoja de Trabajo para listado'!$AB$155:$BA$1048576,MATCH($A1072,'Hoja de Trabajo para listado'!$AB$155:$AB$1048576,0),MATCH((CUADRO!F$4&amp;$E1072),'Hoja de Trabajo para listado'!$AB$151:$BA$151,0)),0)+IFERROR(INDEX('Hoja de Trabajo para listado'!$BC$155:$CB$1048576,MATCH($A1072,'Hoja de Trabajo para listado'!$BC$155:$BC$1048576,0),MATCH((CUADRO!F$4&amp;$E1072),'Hoja de Trabajo para listado'!$BC$151:$CB$151,0)),0)+IFERROR(INDEX('Hoja de Trabajo para listado'!$DE$153:$DG$274,MATCH($A1072,'Hoja de Trabajo para listado'!$DE$153:$DE$1048576,0),MATCH((CUADRO!F$4&amp;$E1072),'Hoja de Trabajo para listado'!$DE$151:$DG$151,0)),0)+IFERROR(INDEX('Hoja de Trabajo para listado'!$CD$155:$DC$1048576,MATCH($A1072,'Hoja de Trabajo para listado'!$CD$155:$CD$1048576,0),MATCH((CUADRO!F$4&amp;$E1072),'Hoja de Trabajo para listado'!$CD$151:$DC$151,0)),0)</f>
        <v>0</v>
      </c>
      <c r="G1072" s="241">
        <f ca="1">+IFERROR(INDEX('Hoja de Trabajo para listado'!$A$155:$Z$1048576,MATCH($A1072,'Hoja de Trabajo para listado'!$A$155:$A$1048576,0),MATCH((CUADRO!G$4&amp;$E1072),'Hoja de Trabajo para listado'!$A$151:$Z$151,0)),0)+IFERROR(INDEX('Hoja de Trabajo para listado'!$AB$155:$BA$1048576,MATCH($A1072,'Hoja de Trabajo para listado'!$AB$155:$AB$1048576,0),MATCH((CUADRO!G$4&amp;$E1072),'Hoja de Trabajo para listado'!$AB$151:$BA$151,0)),0)+IFERROR(INDEX('Hoja de Trabajo para listado'!$BC$155:$CB$1048576,MATCH($A1072,'Hoja de Trabajo para listado'!$BC$155:$BC$1048576,0),MATCH((CUADRO!G$4&amp;$E1072),'Hoja de Trabajo para listado'!$BC$151:$CB$151,0)),0)+IFERROR(INDEX('Hoja de Trabajo para listado'!$DE$153:$DG$274,MATCH($A1072,'Hoja de Trabajo para listado'!$DE$153:$DE$1048576,0),MATCH((CUADRO!G$4&amp;$E1072),'Hoja de Trabajo para listado'!$DE$151:$DG$151,0)),0)+IFERROR(INDEX('Hoja de Trabajo para listado'!$CD$155:$DC$1048576,MATCH($A1072,'Hoja de Trabajo para listado'!$CD$155:$CD$1048576,0),MATCH((CUADRO!G$4&amp;$E1072),'Hoja de Trabajo para listado'!$CD$151:$DC$151,0)),0)</f>
        <v>0</v>
      </c>
      <c r="H1072" s="241">
        <f ca="1">+IFERROR(INDEX('Hoja de Trabajo para listado'!$A$155:$Z$1048576,MATCH($A1072,'Hoja de Trabajo para listado'!$A$155:$A$1048576,0),MATCH((CUADRO!H$4&amp;$E1072),'Hoja de Trabajo para listado'!$A$151:$Z$151,0)),0)+IFERROR(INDEX('Hoja de Trabajo para listado'!$AB$155:$BA$1048576,MATCH($A1072,'Hoja de Trabajo para listado'!$AB$155:$AB$1048576,0),MATCH((CUADRO!H$4&amp;$E1072),'Hoja de Trabajo para listado'!$AB$151:$BA$151,0)),0)+IFERROR(INDEX('Hoja de Trabajo para listado'!$BC$155:$CB$1048576,MATCH($A1072,'Hoja de Trabajo para listado'!$BC$155:$BC$1048576,0),MATCH((CUADRO!H$4&amp;$E1072),'Hoja de Trabajo para listado'!$BC$151:$CB$151,0)),0)+IFERROR(INDEX('Hoja de Trabajo para listado'!$DE$153:$DG$274,MATCH($A1072,'Hoja de Trabajo para listado'!$DE$153:$DE$1048576,0),MATCH((CUADRO!H$4&amp;$E1072),'Hoja de Trabajo para listado'!$DE$151:$DG$151,0)),0)+IFERROR(INDEX('Hoja de Trabajo para listado'!$CD$155:$DC$1048576,MATCH($A1072,'Hoja de Trabajo para listado'!$CD$155:$CD$1048576,0),MATCH((CUADRO!H$4&amp;$E1072),'Hoja de Trabajo para listado'!$CD$151:$DC$151,0)),0)</f>
        <v>0</v>
      </c>
      <c r="I1072" s="241">
        <f ca="1">+IFERROR(INDEX('Hoja de Trabajo para listado'!$A$155:$Z$1048576,MATCH($A1072,'Hoja de Trabajo para listado'!$A$155:$A$1048576,0),MATCH((CUADRO!I$4&amp;$E1072),'Hoja de Trabajo para listado'!$A$151:$Z$151,0)),0)+IFERROR(INDEX('Hoja de Trabajo para listado'!$AB$155:$BA$1048576,MATCH($A1072,'Hoja de Trabajo para listado'!$AB$155:$AB$1048576,0),MATCH((CUADRO!I$4&amp;$E1072),'Hoja de Trabajo para listado'!$AB$151:$BA$151,0)),0)+IFERROR(INDEX('Hoja de Trabajo para listado'!$BC$155:$CB$1048576,MATCH($A1072,'Hoja de Trabajo para listado'!$BC$155:$BC$1048576,0),MATCH((CUADRO!I$4&amp;$E1072),'Hoja de Trabajo para listado'!$BC$151:$CB$151,0)),0)+IFERROR(INDEX('Hoja de Trabajo para listado'!$DE$153:$DG$274,MATCH($A1072,'Hoja de Trabajo para listado'!$DE$153:$DE$1048576,0),MATCH((CUADRO!I$4&amp;$E1072),'Hoja de Trabajo para listado'!$DE$151:$DG$151,0)),0)+IFERROR(INDEX('Hoja de Trabajo para listado'!$CD$155:$DC$1048576,MATCH($A1072,'Hoja de Trabajo para listado'!$CD$155:$CD$1048576,0),MATCH((CUADRO!I$4&amp;$E1072),'Hoja de Trabajo para listado'!$CD$151:$DC$151,0)),0)</f>
        <v>0</v>
      </c>
      <c r="J1072" s="241">
        <f ca="1">+IFERROR(INDEX('Hoja de Trabajo para listado'!$A$155:$Z$1048576,MATCH($A1072,'Hoja de Trabajo para listado'!$A$155:$A$1048576,0),MATCH((CUADRO!J$4&amp;$E1072),'Hoja de Trabajo para listado'!$A$151:$Z$151,0)),0)+IFERROR(INDEX('Hoja de Trabajo para listado'!$AB$155:$BA$1048576,MATCH($A1072,'Hoja de Trabajo para listado'!$AB$155:$AB$1048576,0),MATCH((CUADRO!J$4&amp;$E1072),'Hoja de Trabajo para listado'!$AB$151:$BA$151,0)),0)+IFERROR(INDEX('Hoja de Trabajo para listado'!$BC$155:$CB$1048576,MATCH($A1072,'Hoja de Trabajo para listado'!$BC$155:$BC$1048576,0),MATCH((CUADRO!J$4&amp;$E1072),'Hoja de Trabajo para listado'!$BC$151:$CB$151,0)),0)+IFERROR(INDEX('Hoja de Trabajo para listado'!$DE$153:$DG$274,MATCH($A1072,'Hoja de Trabajo para listado'!$DE$153:$DE$1048576,0),MATCH((CUADRO!J$4&amp;$E1072),'Hoja de Trabajo para listado'!$DE$151:$DG$151,0)),0)+IFERROR(INDEX('Hoja de Trabajo para listado'!$CD$155:$DC$1048576,MATCH($A1072,'Hoja de Trabajo para listado'!$CD$155:$CD$1048576,0),MATCH((CUADRO!J$4&amp;$E1072),'Hoja de Trabajo para listado'!$CD$151:$DC$151,0)),0)</f>
        <v>0</v>
      </c>
      <c r="K1072" s="241">
        <f ca="1">+IFERROR(INDEX('Hoja de Trabajo para listado'!$A$155:$Z$1048576,MATCH($A1072,'Hoja de Trabajo para listado'!$A$155:$A$1048576,0),MATCH((CUADRO!K$4&amp;$E1072),'Hoja de Trabajo para listado'!$A$151:$Z$151,0)),0)+IFERROR(INDEX('Hoja de Trabajo para listado'!$AB$155:$BA$1048576,MATCH($A1072,'Hoja de Trabajo para listado'!$AB$155:$AB$1048576,0),MATCH((CUADRO!K$4&amp;$E1072),'Hoja de Trabajo para listado'!$AB$151:$BA$151,0)),0)+IFERROR(INDEX('Hoja de Trabajo para listado'!$BC$155:$CB$1048576,MATCH($A1072,'Hoja de Trabajo para listado'!$BC$155:$BC$1048576,0),MATCH((CUADRO!K$4&amp;$E1072),'Hoja de Trabajo para listado'!$BC$151:$CB$151,0)),0)+IFERROR(INDEX('Hoja de Trabajo para listado'!$DE$153:$DG$274,MATCH($A1072,'Hoja de Trabajo para listado'!$DE$153:$DE$1048576,0),MATCH((CUADRO!K$4&amp;$E1072),'Hoja de Trabajo para listado'!$DE$151:$DG$151,0)),0)+IFERROR(INDEX('Hoja de Trabajo para listado'!$CD$155:$DC$1048576,MATCH($A1072,'Hoja de Trabajo para listado'!$CD$155:$CD$1048576,0),MATCH((CUADRO!K$4&amp;$E1072),'Hoja de Trabajo para listado'!$CD$151:$DC$151,0)),0)</f>
        <v>0</v>
      </c>
      <c r="L1072" s="241">
        <f ca="1">+IFERROR(INDEX('Hoja de Trabajo para listado'!$A$155:$Z$1048576,MATCH($A1072,'Hoja de Trabajo para listado'!$A$155:$A$1048576,0),MATCH((CUADRO!L$4&amp;$E1072),'Hoja de Trabajo para listado'!$A$151:$Z$151,0)),0)+IFERROR(INDEX('Hoja de Trabajo para listado'!$AB$155:$BA$1048576,MATCH($A1072,'Hoja de Trabajo para listado'!$AB$155:$AB$1048576,0),MATCH((CUADRO!L$4&amp;$E1072),'Hoja de Trabajo para listado'!$AB$151:$BA$151,0)),0)+IFERROR(INDEX('Hoja de Trabajo para listado'!$BC$155:$CB$1048576,MATCH($A1072,'Hoja de Trabajo para listado'!$BC$155:$BC$1048576,0),MATCH((CUADRO!L$4&amp;$E1072),'Hoja de Trabajo para listado'!$BC$151:$CB$151,0)),0)+IFERROR(INDEX('Hoja de Trabajo para listado'!$DE$153:$DG$274,MATCH($A1072,'Hoja de Trabajo para listado'!$DE$153:$DE$1048576,0),MATCH((CUADRO!L$4&amp;$E1072),'Hoja de Trabajo para listado'!$DE$151:$DG$151,0)),0)+IFERROR(INDEX('Hoja de Trabajo para listado'!$CD$155:$DC$1048576,MATCH($A1072,'Hoja de Trabajo para listado'!$CD$155:$CD$1048576,0),MATCH((CUADRO!L$4&amp;$E1072),'Hoja de Trabajo para listado'!$CD$151:$DC$151,0)),0)</f>
        <v>0</v>
      </c>
      <c r="M1072" s="241">
        <f ca="1">+IFERROR(INDEX('Hoja de Trabajo para listado'!$A$155:$Z$1048576,MATCH($A1072,'Hoja de Trabajo para listado'!$A$155:$A$1048576,0),MATCH((CUADRO!M$4&amp;$E1072),'Hoja de Trabajo para listado'!$A$151:$Z$151,0)),0)+IFERROR(INDEX('Hoja de Trabajo para listado'!$AB$155:$BA$1048576,MATCH($A1072,'Hoja de Trabajo para listado'!$AB$155:$AB$1048576,0),MATCH((CUADRO!M$4&amp;$E1072),'Hoja de Trabajo para listado'!$AB$151:$BA$151,0)),0)+IFERROR(INDEX('Hoja de Trabajo para listado'!$BC$155:$CB$1048576,MATCH($A1072,'Hoja de Trabajo para listado'!$BC$155:$BC$1048576,0),MATCH((CUADRO!M$4&amp;$E1072),'Hoja de Trabajo para listado'!$BC$151:$CB$151,0)),0)+IFERROR(INDEX('Hoja de Trabajo para listado'!$DE$153:$DG$274,MATCH($A1072,'Hoja de Trabajo para listado'!$DE$153:$DE$1048576,0),MATCH((CUADRO!M$4&amp;$E1072),'Hoja de Trabajo para listado'!$DE$151:$DG$151,0)),0)+IFERROR(INDEX('Hoja de Trabajo para listado'!$CD$155:$DC$1048576,MATCH($A1072,'Hoja de Trabajo para listado'!$CD$155:$CD$1048576,0),MATCH((CUADRO!M$4&amp;$E1072),'Hoja de Trabajo para listado'!$CD$151:$DC$151,0)),0)</f>
        <v>0</v>
      </c>
      <c r="N1072" s="241">
        <f ca="1">+IFERROR(INDEX('Hoja de Trabajo para listado'!$A$155:$Z$1048576,MATCH($A1072,'Hoja de Trabajo para listado'!$A$155:$A$1048576,0),MATCH((CUADRO!N$4&amp;$E1072),'Hoja de Trabajo para listado'!$A$151:$Z$151,0)),0)+IFERROR(INDEX('Hoja de Trabajo para listado'!$AB$155:$BA$1048576,MATCH($A1072,'Hoja de Trabajo para listado'!$AB$155:$AB$1048576,0),MATCH((CUADRO!N$4&amp;$E1072),'Hoja de Trabajo para listado'!$AB$151:$BA$151,0)),0)+IFERROR(INDEX('Hoja de Trabajo para listado'!$BC$155:$CB$1048576,MATCH($A1072,'Hoja de Trabajo para listado'!$BC$155:$BC$1048576,0),MATCH((CUADRO!N$4&amp;$E1072),'Hoja de Trabajo para listado'!$BC$151:$CB$151,0)),0)+IFERROR(INDEX('Hoja de Trabajo para listado'!$DE$153:$DG$274,MATCH($A1072,'Hoja de Trabajo para listado'!$DE$153:$DE$1048576,0),MATCH((CUADRO!N$4&amp;$E1072),'Hoja de Trabajo para listado'!$DE$151:$DG$151,0)),0)+IFERROR(INDEX('Hoja de Trabajo para listado'!$CD$155:$DC$1048576,MATCH($A1072,'Hoja de Trabajo para listado'!$CD$155:$CD$1048576,0),MATCH((CUADRO!N$4&amp;$E1072),'Hoja de Trabajo para listado'!$CD$151:$DC$151,0)),0)</f>
        <v>0</v>
      </c>
      <c r="O1072" s="241">
        <f ca="1">+IFERROR(INDEX('Hoja de Trabajo para listado'!$A$155:$Z$1048576,MATCH($A1072,'Hoja de Trabajo para listado'!$A$155:$A$1048576,0),MATCH((CUADRO!O$4&amp;$E1072),'Hoja de Trabajo para listado'!$A$151:$Z$151,0)),0)+IFERROR(INDEX('Hoja de Trabajo para listado'!$AB$155:$BA$1048576,MATCH($A1072,'Hoja de Trabajo para listado'!$AB$155:$AB$1048576,0),MATCH((CUADRO!O$4&amp;$E1072),'Hoja de Trabajo para listado'!$AB$151:$BA$151,0)),0)+IFERROR(INDEX('Hoja de Trabajo para listado'!$BC$155:$CB$1048576,MATCH($A1072,'Hoja de Trabajo para listado'!$BC$155:$BC$1048576,0),MATCH((CUADRO!O$4&amp;$E1072),'Hoja de Trabajo para listado'!$BC$151:$CB$151,0)),0)+IFERROR(INDEX('Hoja de Trabajo para listado'!$DE$153:$DG$274,MATCH($A1072,'Hoja de Trabajo para listado'!$DE$153:$DE$1048576,0),MATCH((CUADRO!O$4&amp;$E1072),'Hoja de Trabajo para listado'!$DE$151:$DG$151,0)),0)+IFERROR(INDEX('Hoja de Trabajo para listado'!$CD$155:$DC$1048576,MATCH($A1072,'Hoja de Trabajo para listado'!$CD$155:$CD$1048576,0),MATCH((CUADRO!O$4&amp;$E1072),'Hoja de Trabajo para listado'!$CD$151:$DC$151,0)),0)</f>
        <v>0</v>
      </c>
      <c r="P1072" s="241">
        <f ca="1">+IFERROR(INDEX('Hoja de Trabajo para listado'!$A$155:$Z$1048576,MATCH($A1072,'Hoja de Trabajo para listado'!$A$155:$A$1048576,0),MATCH((CUADRO!P$4&amp;$E1072),'Hoja de Trabajo para listado'!$A$151:$Z$151,0)),0)+IFERROR(INDEX('Hoja de Trabajo para listado'!$AB$155:$BA$1048576,MATCH($A1072,'Hoja de Trabajo para listado'!$AB$155:$AB$1048576,0),MATCH((CUADRO!P$4&amp;$E1072),'Hoja de Trabajo para listado'!$AB$151:$BA$151,0)),0)+IFERROR(INDEX('Hoja de Trabajo para listado'!$BC$155:$CB$1048576,MATCH($A1072,'Hoja de Trabajo para listado'!$BC$155:$BC$1048576,0),MATCH((CUADRO!P$4&amp;$E1072),'Hoja de Trabajo para listado'!$BC$151:$CB$151,0)),0)+IFERROR(INDEX('Hoja de Trabajo para listado'!$DE$153:$DG$274,MATCH($A1072,'Hoja de Trabajo para listado'!$DE$153:$DE$1048576,0),MATCH((CUADRO!P$4&amp;$E1072),'Hoja de Trabajo para listado'!$DE$151:$DG$151,0)),0)+IFERROR(INDEX('Hoja de Trabajo para listado'!$CD$155:$DC$1048576,MATCH($A1072,'Hoja de Trabajo para listado'!$CD$155:$CD$1048576,0),MATCH((CUADRO!P$4&amp;$E1072),'Hoja de Trabajo para listado'!$CD$151:$DC$151,0)),0)</f>
        <v>0</v>
      </c>
      <c r="Q1072" s="241">
        <f ca="1">+IFERROR(INDEX('Hoja de Trabajo para listado'!$A$155:$Z$1048576,MATCH($A1072,'Hoja de Trabajo para listado'!$A$155:$A$1048576,0),MATCH((CUADRO!Q$4&amp;$E1072),'Hoja de Trabajo para listado'!$A$151:$Z$151,0)),0)+IFERROR(INDEX('Hoja de Trabajo para listado'!$AB$155:$BA$1048576,MATCH($A1072,'Hoja de Trabajo para listado'!$AB$155:$AB$1048576,0),MATCH((CUADRO!Q$4&amp;$E1072),'Hoja de Trabajo para listado'!$AB$151:$BA$151,0)),0)+IFERROR(INDEX('Hoja de Trabajo para listado'!$BC$155:$CB$1048576,MATCH($A1072,'Hoja de Trabajo para listado'!$BC$155:$BC$1048576,0),MATCH((CUADRO!Q$4&amp;$E1072),'Hoja de Trabajo para listado'!$BC$151:$CB$151,0)),0)+IFERROR(INDEX('Hoja de Trabajo para listado'!$DE$153:$DG$274,MATCH($A1072,'Hoja de Trabajo para listado'!$DE$153:$DE$1048576,0),MATCH((CUADRO!Q$4&amp;$E1072),'Hoja de Trabajo para listado'!$DE$151:$DG$151,0)),0)+IFERROR(INDEX('Hoja de Trabajo para listado'!$CD$155:$DC$1048576,MATCH($A1072,'Hoja de Trabajo para listado'!$CD$155:$CD$1048576,0),MATCH((CUADRO!Q$4&amp;$E1072),'Hoja de Trabajo para listado'!$CD$151:$DC$151,0)),0)</f>
        <v>0</v>
      </c>
      <c r="R1072" s="241">
        <f t="shared" ca="1" si="32"/>
        <v>0</v>
      </c>
      <c r="S1072" s="247">
        <f ca="1">+R1071+R1072</f>
        <v>0</v>
      </c>
      <c r="T1072" s="241">
        <f ca="1">+S1072</f>
        <v>0</v>
      </c>
      <c r="U1072" s="240">
        <f t="shared" si="33"/>
        <v>2</v>
      </c>
    </row>
    <row r="1073" spans="1:21" customFormat="1" ht="15" hidden="1" customHeight="1">
      <c r="A1073" s="32">
        <v>1814</v>
      </c>
      <c r="B1073" s="381">
        <f>+A1073</f>
        <v>1814</v>
      </c>
      <c r="C1073" s="245" t="str">
        <f>+VLOOKUP(A1073,bd_lista!$A$3:$C$592,3,FALSE)</f>
        <v>Gobierno Autónomo Municipal de San Joaquín</v>
      </c>
      <c r="D1073" s="383" t="str">
        <f>+C1073</f>
        <v>Gobierno Autónomo Municipal de San Joaquín</v>
      </c>
      <c r="E1073" s="240" t="s">
        <v>683</v>
      </c>
      <c r="F1073" s="241">
        <f ca="1">+IFERROR(INDEX('Hoja de Trabajo para listado'!$A$155:$Z$1048576,MATCH($A1073,'Hoja de Trabajo para listado'!$A$155:$A$1048576,0),MATCH((CUADRO!F$4&amp;$E1073),'Hoja de Trabajo para listado'!$A$151:$Z$151,0)),0)+IFERROR(INDEX('Hoja de Trabajo para listado'!$AB$155:$BA$1048576,MATCH($A1073,'Hoja de Trabajo para listado'!$AB$155:$AB$1048576,0),MATCH((CUADRO!F$4&amp;$E1073),'Hoja de Trabajo para listado'!$AB$151:$BA$151,0)),0)+IFERROR(INDEX('Hoja de Trabajo para listado'!$BC$155:$CB$1048576,MATCH($A1073,'Hoja de Trabajo para listado'!$BC$155:$BC$1048576,0),MATCH((CUADRO!F$4&amp;$E1073),'Hoja de Trabajo para listado'!$BC$151:$CB$151,0)),0)+IFERROR(INDEX('Hoja de Trabajo para listado'!$DE$153:$DG$274,MATCH($A1073,'Hoja de Trabajo para listado'!$DE$153:$DE$1048576,0),MATCH((CUADRO!F$4&amp;$E1073),'Hoja de Trabajo para listado'!$DE$151:$DG$151,0)),0)+IFERROR(INDEX('Hoja de Trabajo para listado'!$CD$155:$DC$1048576,MATCH($A1073,'Hoja de Trabajo para listado'!$CD$155:$CD$1048576,0),MATCH((CUADRO!F$4&amp;$E1073),'Hoja de Trabajo para listado'!$CD$151:$DC$151,0)),0)</f>
        <v>0</v>
      </c>
      <c r="G1073" s="241">
        <f ca="1">+IFERROR(INDEX('Hoja de Trabajo para listado'!$A$155:$Z$1048576,MATCH($A1073,'Hoja de Trabajo para listado'!$A$155:$A$1048576,0),MATCH((CUADRO!G$4&amp;$E1073),'Hoja de Trabajo para listado'!$A$151:$Z$151,0)),0)+IFERROR(INDEX('Hoja de Trabajo para listado'!$AB$155:$BA$1048576,MATCH($A1073,'Hoja de Trabajo para listado'!$AB$155:$AB$1048576,0),MATCH((CUADRO!G$4&amp;$E1073),'Hoja de Trabajo para listado'!$AB$151:$BA$151,0)),0)+IFERROR(INDEX('Hoja de Trabajo para listado'!$BC$155:$CB$1048576,MATCH($A1073,'Hoja de Trabajo para listado'!$BC$155:$BC$1048576,0),MATCH((CUADRO!G$4&amp;$E1073),'Hoja de Trabajo para listado'!$BC$151:$CB$151,0)),0)+IFERROR(INDEX('Hoja de Trabajo para listado'!$DE$153:$DG$274,MATCH($A1073,'Hoja de Trabajo para listado'!$DE$153:$DE$1048576,0),MATCH((CUADRO!G$4&amp;$E1073),'Hoja de Trabajo para listado'!$DE$151:$DG$151,0)),0)+IFERROR(INDEX('Hoja de Trabajo para listado'!$CD$155:$DC$1048576,MATCH($A1073,'Hoja de Trabajo para listado'!$CD$155:$CD$1048576,0),MATCH((CUADRO!G$4&amp;$E1073),'Hoja de Trabajo para listado'!$CD$151:$DC$151,0)),0)</f>
        <v>0</v>
      </c>
      <c r="H1073" s="241">
        <f ca="1">+IFERROR(INDEX('Hoja de Trabajo para listado'!$A$155:$Z$1048576,MATCH($A1073,'Hoja de Trabajo para listado'!$A$155:$A$1048576,0),MATCH((CUADRO!H$4&amp;$E1073),'Hoja de Trabajo para listado'!$A$151:$Z$151,0)),0)+IFERROR(INDEX('Hoja de Trabajo para listado'!$AB$155:$BA$1048576,MATCH($A1073,'Hoja de Trabajo para listado'!$AB$155:$AB$1048576,0),MATCH((CUADRO!H$4&amp;$E1073),'Hoja de Trabajo para listado'!$AB$151:$BA$151,0)),0)+IFERROR(INDEX('Hoja de Trabajo para listado'!$BC$155:$CB$1048576,MATCH($A1073,'Hoja de Trabajo para listado'!$BC$155:$BC$1048576,0),MATCH((CUADRO!H$4&amp;$E1073),'Hoja de Trabajo para listado'!$BC$151:$CB$151,0)),0)+IFERROR(INDEX('Hoja de Trabajo para listado'!$DE$153:$DG$274,MATCH($A1073,'Hoja de Trabajo para listado'!$DE$153:$DE$1048576,0),MATCH((CUADRO!H$4&amp;$E1073),'Hoja de Trabajo para listado'!$DE$151:$DG$151,0)),0)+IFERROR(INDEX('Hoja de Trabajo para listado'!$CD$155:$DC$1048576,MATCH($A1073,'Hoja de Trabajo para listado'!$CD$155:$CD$1048576,0),MATCH((CUADRO!H$4&amp;$E1073),'Hoja de Trabajo para listado'!$CD$151:$DC$151,0)),0)</f>
        <v>0</v>
      </c>
      <c r="I1073" s="241">
        <f ca="1">+IFERROR(INDEX('Hoja de Trabajo para listado'!$A$155:$Z$1048576,MATCH($A1073,'Hoja de Trabajo para listado'!$A$155:$A$1048576,0),MATCH((CUADRO!I$4&amp;$E1073),'Hoja de Trabajo para listado'!$A$151:$Z$151,0)),0)+IFERROR(INDEX('Hoja de Trabajo para listado'!$AB$155:$BA$1048576,MATCH($A1073,'Hoja de Trabajo para listado'!$AB$155:$AB$1048576,0),MATCH((CUADRO!I$4&amp;$E1073),'Hoja de Trabajo para listado'!$AB$151:$BA$151,0)),0)+IFERROR(INDEX('Hoja de Trabajo para listado'!$BC$155:$CB$1048576,MATCH($A1073,'Hoja de Trabajo para listado'!$BC$155:$BC$1048576,0),MATCH((CUADRO!I$4&amp;$E1073),'Hoja de Trabajo para listado'!$BC$151:$CB$151,0)),0)+IFERROR(INDEX('Hoja de Trabajo para listado'!$DE$153:$DG$274,MATCH($A1073,'Hoja de Trabajo para listado'!$DE$153:$DE$1048576,0),MATCH((CUADRO!I$4&amp;$E1073),'Hoja de Trabajo para listado'!$DE$151:$DG$151,0)),0)+IFERROR(INDEX('Hoja de Trabajo para listado'!$CD$155:$DC$1048576,MATCH($A1073,'Hoja de Trabajo para listado'!$CD$155:$CD$1048576,0),MATCH((CUADRO!I$4&amp;$E1073),'Hoja de Trabajo para listado'!$CD$151:$DC$151,0)),0)</f>
        <v>0</v>
      </c>
      <c r="J1073" s="241">
        <f ca="1">+IFERROR(INDEX('Hoja de Trabajo para listado'!$A$155:$Z$1048576,MATCH($A1073,'Hoja de Trabajo para listado'!$A$155:$A$1048576,0),MATCH((CUADRO!J$4&amp;$E1073),'Hoja de Trabajo para listado'!$A$151:$Z$151,0)),0)+IFERROR(INDEX('Hoja de Trabajo para listado'!$AB$155:$BA$1048576,MATCH($A1073,'Hoja de Trabajo para listado'!$AB$155:$AB$1048576,0),MATCH((CUADRO!J$4&amp;$E1073),'Hoja de Trabajo para listado'!$AB$151:$BA$151,0)),0)+IFERROR(INDEX('Hoja de Trabajo para listado'!$BC$155:$CB$1048576,MATCH($A1073,'Hoja de Trabajo para listado'!$BC$155:$BC$1048576,0),MATCH((CUADRO!J$4&amp;$E1073),'Hoja de Trabajo para listado'!$BC$151:$CB$151,0)),0)+IFERROR(INDEX('Hoja de Trabajo para listado'!$DE$153:$DG$274,MATCH($A1073,'Hoja de Trabajo para listado'!$DE$153:$DE$1048576,0),MATCH((CUADRO!J$4&amp;$E1073),'Hoja de Trabajo para listado'!$DE$151:$DG$151,0)),0)+IFERROR(INDEX('Hoja de Trabajo para listado'!$CD$155:$DC$1048576,MATCH($A1073,'Hoja de Trabajo para listado'!$CD$155:$CD$1048576,0),MATCH((CUADRO!J$4&amp;$E1073),'Hoja de Trabajo para listado'!$CD$151:$DC$151,0)),0)</f>
        <v>0</v>
      </c>
      <c r="K1073" s="241">
        <f ca="1">+IFERROR(INDEX('Hoja de Trabajo para listado'!$A$155:$Z$1048576,MATCH($A1073,'Hoja de Trabajo para listado'!$A$155:$A$1048576,0),MATCH((CUADRO!K$4&amp;$E1073),'Hoja de Trabajo para listado'!$A$151:$Z$151,0)),0)+IFERROR(INDEX('Hoja de Trabajo para listado'!$AB$155:$BA$1048576,MATCH($A1073,'Hoja de Trabajo para listado'!$AB$155:$AB$1048576,0),MATCH((CUADRO!K$4&amp;$E1073),'Hoja de Trabajo para listado'!$AB$151:$BA$151,0)),0)+IFERROR(INDEX('Hoja de Trabajo para listado'!$BC$155:$CB$1048576,MATCH($A1073,'Hoja de Trabajo para listado'!$BC$155:$BC$1048576,0),MATCH((CUADRO!K$4&amp;$E1073),'Hoja de Trabajo para listado'!$BC$151:$CB$151,0)),0)+IFERROR(INDEX('Hoja de Trabajo para listado'!$DE$153:$DG$274,MATCH($A1073,'Hoja de Trabajo para listado'!$DE$153:$DE$1048576,0),MATCH((CUADRO!K$4&amp;$E1073),'Hoja de Trabajo para listado'!$DE$151:$DG$151,0)),0)+IFERROR(INDEX('Hoja de Trabajo para listado'!$CD$155:$DC$1048576,MATCH($A1073,'Hoja de Trabajo para listado'!$CD$155:$CD$1048576,0),MATCH((CUADRO!K$4&amp;$E1073),'Hoja de Trabajo para listado'!$CD$151:$DC$151,0)),0)</f>
        <v>0</v>
      </c>
      <c r="L1073" s="241">
        <f ca="1">+IFERROR(INDEX('Hoja de Trabajo para listado'!$A$155:$Z$1048576,MATCH($A1073,'Hoja de Trabajo para listado'!$A$155:$A$1048576,0),MATCH((CUADRO!L$4&amp;$E1073),'Hoja de Trabajo para listado'!$A$151:$Z$151,0)),0)+IFERROR(INDEX('Hoja de Trabajo para listado'!$AB$155:$BA$1048576,MATCH($A1073,'Hoja de Trabajo para listado'!$AB$155:$AB$1048576,0),MATCH((CUADRO!L$4&amp;$E1073),'Hoja de Trabajo para listado'!$AB$151:$BA$151,0)),0)+IFERROR(INDEX('Hoja de Trabajo para listado'!$BC$155:$CB$1048576,MATCH($A1073,'Hoja de Trabajo para listado'!$BC$155:$BC$1048576,0),MATCH((CUADRO!L$4&amp;$E1073),'Hoja de Trabajo para listado'!$BC$151:$CB$151,0)),0)+IFERROR(INDEX('Hoja de Trabajo para listado'!$DE$153:$DG$274,MATCH($A1073,'Hoja de Trabajo para listado'!$DE$153:$DE$1048576,0),MATCH((CUADRO!L$4&amp;$E1073),'Hoja de Trabajo para listado'!$DE$151:$DG$151,0)),0)+IFERROR(INDEX('Hoja de Trabajo para listado'!$CD$155:$DC$1048576,MATCH($A1073,'Hoja de Trabajo para listado'!$CD$155:$CD$1048576,0),MATCH((CUADRO!L$4&amp;$E1073),'Hoja de Trabajo para listado'!$CD$151:$DC$151,0)),0)</f>
        <v>0</v>
      </c>
      <c r="M1073" s="241">
        <f ca="1">+IFERROR(INDEX('Hoja de Trabajo para listado'!$A$155:$Z$1048576,MATCH($A1073,'Hoja de Trabajo para listado'!$A$155:$A$1048576,0),MATCH((CUADRO!M$4&amp;$E1073),'Hoja de Trabajo para listado'!$A$151:$Z$151,0)),0)+IFERROR(INDEX('Hoja de Trabajo para listado'!$AB$155:$BA$1048576,MATCH($A1073,'Hoja de Trabajo para listado'!$AB$155:$AB$1048576,0),MATCH((CUADRO!M$4&amp;$E1073),'Hoja de Trabajo para listado'!$AB$151:$BA$151,0)),0)+IFERROR(INDEX('Hoja de Trabajo para listado'!$BC$155:$CB$1048576,MATCH($A1073,'Hoja de Trabajo para listado'!$BC$155:$BC$1048576,0),MATCH((CUADRO!M$4&amp;$E1073),'Hoja de Trabajo para listado'!$BC$151:$CB$151,0)),0)+IFERROR(INDEX('Hoja de Trabajo para listado'!$DE$153:$DG$274,MATCH($A1073,'Hoja de Trabajo para listado'!$DE$153:$DE$1048576,0),MATCH((CUADRO!M$4&amp;$E1073),'Hoja de Trabajo para listado'!$DE$151:$DG$151,0)),0)+IFERROR(INDEX('Hoja de Trabajo para listado'!$CD$155:$DC$1048576,MATCH($A1073,'Hoja de Trabajo para listado'!$CD$155:$CD$1048576,0),MATCH((CUADRO!M$4&amp;$E1073),'Hoja de Trabajo para listado'!$CD$151:$DC$151,0)),0)</f>
        <v>0</v>
      </c>
      <c r="N1073" s="241">
        <f ca="1">+IFERROR(INDEX('Hoja de Trabajo para listado'!$A$155:$Z$1048576,MATCH($A1073,'Hoja de Trabajo para listado'!$A$155:$A$1048576,0),MATCH((CUADRO!N$4&amp;$E1073),'Hoja de Trabajo para listado'!$A$151:$Z$151,0)),0)+IFERROR(INDEX('Hoja de Trabajo para listado'!$AB$155:$BA$1048576,MATCH($A1073,'Hoja de Trabajo para listado'!$AB$155:$AB$1048576,0),MATCH((CUADRO!N$4&amp;$E1073),'Hoja de Trabajo para listado'!$AB$151:$BA$151,0)),0)+IFERROR(INDEX('Hoja de Trabajo para listado'!$BC$155:$CB$1048576,MATCH($A1073,'Hoja de Trabajo para listado'!$BC$155:$BC$1048576,0),MATCH((CUADRO!N$4&amp;$E1073),'Hoja de Trabajo para listado'!$BC$151:$CB$151,0)),0)+IFERROR(INDEX('Hoja de Trabajo para listado'!$DE$153:$DG$274,MATCH($A1073,'Hoja de Trabajo para listado'!$DE$153:$DE$1048576,0),MATCH((CUADRO!N$4&amp;$E1073),'Hoja de Trabajo para listado'!$DE$151:$DG$151,0)),0)+IFERROR(INDEX('Hoja de Trabajo para listado'!$CD$155:$DC$1048576,MATCH($A1073,'Hoja de Trabajo para listado'!$CD$155:$CD$1048576,0),MATCH((CUADRO!N$4&amp;$E1073),'Hoja de Trabajo para listado'!$CD$151:$DC$151,0)),0)</f>
        <v>0</v>
      </c>
      <c r="O1073" s="241">
        <f ca="1">+IFERROR(INDEX('Hoja de Trabajo para listado'!$A$155:$Z$1048576,MATCH($A1073,'Hoja de Trabajo para listado'!$A$155:$A$1048576,0),MATCH((CUADRO!O$4&amp;$E1073),'Hoja de Trabajo para listado'!$A$151:$Z$151,0)),0)+IFERROR(INDEX('Hoja de Trabajo para listado'!$AB$155:$BA$1048576,MATCH($A1073,'Hoja de Trabajo para listado'!$AB$155:$AB$1048576,0),MATCH((CUADRO!O$4&amp;$E1073),'Hoja de Trabajo para listado'!$AB$151:$BA$151,0)),0)+IFERROR(INDEX('Hoja de Trabajo para listado'!$BC$155:$CB$1048576,MATCH($A1073,'Hoja de Trabajo para listado'!$BC$155:$BC$1048576,0),MATCH((CUADRO!O$4&amp;$E1073),'Hoja de Trabajo para listado'!$BC$151:$CB$151,0)),0)+IFERROR(INDEX('Hoja de Trabajo para listado'!$DE$153:$DG$274,MATCH($A1073,'Hoja de Trabajo para listado'!$DE$153:$DE$1048576,0),MATCH((CUADRO!O$4&amp;$E1073),'Hoja de Trabajo para listado'!$DE$151:$DG$151,0)),0)+IFERROR(INDEX('Hoja de Trabajo para listado'!$CD$155:$DC$1048576,MATCH($A1073,'Hoja de Trabajo para listado'!$CD$155:$CD$1048576,0),MATCH((CUADRO!O$4&amp;$E1073),'Hoja de Trabajo para listado'!$CD$151:$DC$151,0)),0)</f>
        <v>0</v>
      </c>
      <c r="P1073" s="241">
        <f ca="1">+IFERROR(INDEX('Hoja de Trabajo para listado'!$A$155:$Z$1048576,MATCH($A1073,'Hoja de Trabajo para listado'!$A$155:$A$1048576,0),MATCH((CUADRO!P$4&amp;$E1073),'Hoja de Trabajo para listado'!$A$151:$Z$151,0)),0)+IFERROR(INDEX('Hoja de Trabajo para listado'!$AB$155:$BA$1048576,MATCH($A1073,'Hoja de Trabajo para listado'!$AB$155:$AB$1048576,0),MATCH((CUADRO!P$4&amp;$E1073),'Hoja de Trabajo para listado'!$AB$151:$BA$151,0)),0)+IFERROR(INDEX('Hoja de Trabajo para listado'!$BC$155:$CB$1048576,MATCH($A1073,'Hoja de Trabajo para listado'!$BC$155:$BC$1048576,0),MATCH((CUADRO!P$4&amp;$E1073),'Hoja de Trabajo para listado'!$BC$151:$CB$151,0)),0)+IFERROR(INDEX('Hoja de Trabajo para listado'!$DE$153:$DG$274,MATCH($A1073,'Hoja de Trabajo para listado'!$DE$153:$DE$1048576,0),MATCH((CUADRO!P$4&amp;$E1073),'Hoja de Trabajo para listado'!$DE$151:$DG$151,0)),0)+IFERROR(INDEX('Hoja de Trabajo para listado'!$CD$155:$DC$1048576,MATCH($A1073,'Hoja de Trabajo para listado'!$CD$155:$CD$1048576,0),MATCH((CUADRO!P$4&amp;$E1073),'Hoja de Trabajo para listado'!$CD$151:$DC$151,0)),0)</f>
        <v>0</v>
      </c>
      <c r="Q1073" s="241">
        <f ca="1">+IFERROR(INDEX('Hoja de Trabajo para listado'!$A$155:$Z$1048576,MATCH($A1073,'Hoja de Trabajo para listado'!$A$155:$A$1048576,0),MATCH((CUADRO!Q$4&amp;$E1073),'Hoja de Trabajo para listado'!$A$151:$Z$151,0)),0)+IFERROR(INDEX('Hoja de Trabajo para listado'!$AB$155:$BA$1048576,MATCH($A1073,'Hoja de Trabajo para listado'!$AB$155:$AB$1048576,0),MATCH((CUADRO!Q$4&amp;$E1073),'Hoja de Trabajo para listado'!$AB$151:$BA$151,0)),0)+IFERROR(INDEX('Hoja de Trabajo para listado'!$BC$155:$CB$1048576,MATCH($A1073,'Hoja de Trabajo para listado'!$BC$155:$BC$1048576,0),MATCH((CUADRO!Q$4&amp;$E1073),'Hoja de Trabajo para listado'!$BC$151:$CB$151,0)),0)+IFERROR(INDEX('Hoja de Trabajo para listado'!$DE$153:$DG$274,MATCH($A1073,'Hoja de Trabajo para listado'!$DE$153:$DE$1048576,0),MATCH((CUADRO!Q$4&amp;$E1073),'Hoja de Trabajo para listado'!$DE$151:$DG$151,0)),0)+IFERROR(INDEX('Hoja de Trabajo para listado'!$CD$155:$DC$1048576,MATCH($A1073,'Hoja de Trabajo para listado'!$CD$155:$CD$1048576,0),MATCH((CUADRO!Q$4&amp;$E1073),'Hoja de Trabajo para listado'!$CD$151:$DC$151,0)),0)</f>
        <v>0</v>
      </c>
      <c r="R1073" s="241">
        <f t="shared" ca="1" si="32"/>
        <v>0</v>
      </c>
      <c r="S1073" s="247"/>
      <c r="T1073" s="241">
        <f ca="1">+T1074</f>
        <v>0</v>
      </c>
      <c r="U1073" s="240">
        <f t="shared" si="33"/>
        <v>1</v>
      </c>
    </row>
    <row r="1074" spans="1:21" customFormat="1" ht="15" hidden="1" customHeight="1">
      <c r="A1074" s="32">
        <v>1814</v>
      </c>
      <c r="B1074" s="382"/>
      <c r="C1074" s="245" t="str">
        <f>+VLOOKUP(A1074,bd_lista!$A$3:$C$592,3,FALSE)</f>
        <v>Gobierno Autónomo Municipal de San Joaquín</v>
      </c>
      <c r="D1074" s="384"/>
      <c r="E1074" s="242" t="s">
        <v>684</v>
      </c>
      <c r="F1074" s="241">
        <f ca="1">+IFERROR(INDEX('Hoja de Trabajo para listado'!$A$155:$Z$1048576,MATCH($A1074,'Hoja de Trabajo para listado'!$A$155:$A$1048576,0),MATCH((CUADRO!F$4&amp;$E1074),'Hoja de Trabajo para listado'!$A$151:$Z$151,0)),0)+IFERROR(INDEX('Hoja de Trabajo para listado'!$AB$155:$BA$1048576,MATCH($A1074,'Hoja de Trabajo para listado'!$AB$155:$AB$1048576,0),MATCH((CUADRO!F$4&amp;$E1074),'Hoja de Trabajo para listado'!$AB$151:$BA$151,0)),0)+IFERROR(INDEX('Hoja de Trabajo para listado'!$BC$155:$CB$1048576,MATCH($A1074,'Hoja de Trabajo para listado'!$BC$155:$BC$1048576,0),MATCH((CUADRO!F$4&amp;$E1074),'Hoja de Trabajo para listado'!$BC$151:$CB$151,0)),0)+IFERROR(INDEX('Hoja de Trabajo para listado'!$DE$153:$DG$274,MATCH($A1074,'Hoja de Trabajo para listado'!$DE$153:$DE$1048576,0),MATCH((CUADRO!F$4&amp;$E1074),'Hoja de Trabajo para listado'!$DE$151:$DG$151,0)),0)+IFERROR(INDEX('Hoja de Trabajo para listado'!$CD$155:$DC$1048576,MATCH($A1074,'Hoja de Trabajo para listado'!$CD$155:$CD$1048576,0),MATCH((CUADRO!F$4&amp;$E1074),'Hoja de Trabajo para listado'!$CD$151:$DC$151,0)),0)</f>
        <v>0</v>
      </c>
      <c r="G1074" s="241">
        <f ca="1">+IFERROR(INDEX('Hoja de Trabajo para listado'!$A$155:$Z$1048576,MATCH($A1074,'Hoja de Trabajo para listado'!$A$155:$A$1048576,0),MATCH((CUADRO!G$4&amp;$E1074),'Hoja de Trabajo para listado'!$A$151:$Z$151,0)),0)+IFERROR(INDEX('Hoja de Trabajo para listado'!$AB$155:$BA$1048576,MATCH($A1074,'Hoja de Trabajo para listado'!$AB$155:$AB$1048576,0),MATCH((CUADRO!G$4&amp;$E1074),'Hoja de Trabajo para listado'!$AB$151:$BA$151,0)),0)+IFERROR(INDEX('Hoja de Trabajo para listado'!$BC$155:$CB$1048576,MATCH($A1074,'Hoja de Trabajo para listado'!$BC$155:$BC$1048576,0),MATCH((CUADRO!G$4&amp;$E1074),'Hoja de Trabajo para listado'!$BC$151:$CB$151,0)),0)+IFERROR(INDEX('Hoja de Trabajo para listado'!$DE$153:$DG$274,MATCH($A1074,'Hoja de Trabajo para listado'!$DE$153:$DE$1048576,0),MATCH((CUADRO!G$4&amp;$E1074),'Hoja de Trabajo para listado'!$DE$151:$DG$151,0)),0)+IFERROR(INDEX('Hoja de Trabajo para listado'!$CD$155:$DC$1048576,MATCH($A1074,'Hoja de Trabajo para listado'!$CD$155:$CD$1048576,0),MATCH((CUADRO!G$4&amp;$E1074),'Hoja de Trabajo para listado'!$CD$151:$DC$151,0)),0)</f>
        <v>0</v>
      </c>
      <c r="H1074" s="241">
        <f ca="1">+IFERROR(INDEX('Hoja de Trabajo para listado'!$A$155:$Z$1048576,MATCH($A1074,'Hoja de Trabajo para listado'!$A$155:$A$1048576,0),MATCH((CUADRO!H$4&amp;$E1074),'Hoja de Trabajo para listado'!$A$151:$Z$151,0)),0)+IFERROR(INDEX('Hoja de Trabajo para listado'!$AB$155:$BA$1048576,MATCH($A1074,'Hoja de Trabajo para listado'!$AB$155:$AB$1048576,0),MATCH((CUADRO!H$4&amp;$E1074),'Hoja de Trabajo para listado'!$AB$151:$BA$151,0)),0)+IFERROR(INDEX('Hoja de Trabajo para listado'!$BC$155:$CB$1048576,MATCH($A1074,'Hoja de Trabajo para listado'!$BC$155:$BC$1048576,0),MATCH((CUADRO!H$4&amp;$E1074),'Hoja de Trabajo para listado'!$BC$151:$CB$151,0)),0)+IFERROR(INDEX('Hoja de Trabajo para listado'!$DE$153:$DG$274,MATCH($A1074,'Hoja de Trabajo para listado'!$DE$153:$DE$1048576,0),MATCH((CUADRO!H$4&amp;$E1074),'Hoja de Trabajo para listado'!$DE$151:$DG$151,0)),0)+IFERROR(INDEX('Hoja de Trabajo para listado'!$CD$155:$DC$1048576,MATCH($A1074,'Hoja de Trabajo para listado'!$CD$155:$CD$1048576,0),MATCH((CUADRO!H$4&amp;$E1074),'Hoja de Trabajo para listado'!$CD$151:$DC$151,0)),0)</f>
        <v>0</v>
      </c>
      <c r="I1074" s="241">
        <f ca="1">+IFERROR(INDEX('Hoja de Trabajo para listado'!$A$155:$Z$1048576,MATCH($A1074,'Hoja de Trabajo para listado'!$A$155:$A$1048576,0),MATCH((CUADRO!I$4&amp;$E1074),'Hoja de Trabajo para listado'!$A$151:$Z$151,0)),0)+IFERROR(INDEX('Hoja de Trabajo para listado'!$AB$155:$BA$1048576,MATCH($A1074,'Hoja de Trabajo para listado'!$AB$155:$AB$1048576,0),MATCH((CUADRO!I$4&amp;$E1074),'Hoja de Trabajo para listado'!$AB$151:$BA$151,0)),0)+IFERROR(INDEX('Hoja de Trabajo para listado'!$BC$155:$CB$1048576,MATCH($A1074,'Hoja de Trabajo para listado'!$BC$155:$BC$1048576,0),MATCH((CUADRO!I$4&amp;$E1074),'Hoja de Trabajo para listado'!$BC$151:$CB$151,0)),0)+IFERROR(INDEX('Hoja de Trabajo para listado'!$DE$153:$DG$274,MATCH($A1074,'Hoja de Trabajo para listado'!$DE$153:$DE$1048576,0),MATCH((CUADRO!I$4&amp;$E1074),'Hoja de Trabajo para listado'!$DE$151:$DG$151,0)),0)+IFERROR(INDEX('Hoja de Trabajo para listado'!$CD$155:$DC$1048576,MATCH($A1074,'Hoja de Trabajo para listado'!$CD$155:$CD$1048576,0),MATCH((CUADRO!I$4&amp;$E1074),'Hoja de Trabajo para listado'!$CD$151:$DC$151,0)),0)</f>
        <v>0</v>
      </c>
      <c r="J1074" s="241">
        <f ca="1">+IFERROR(INDEX('Hoja de Trabajo para listado'!$A$155:$Z$1048576,MATCH($A1074,'Hoja de Trabajo para listado'!$A$155:$A$1048576,0),MATCH((CUADRO!J$4&amp;$E1074),'Hoja de Trabajo para listado'!$A$151:$Z$151,0)),0)+IFERROR(INDEX('Hoja de Trabajo para listado'!$AB$155:$BA$1048576,MATCH($A1074,'Hoja de Trabajo para listado'!$AB$155:$AB$1048576,0),MATCH((CUADRO!J$4&amp;$E1074),'Hoja de Trabajo para listado'!$AB$151:$BA$151,0)),0)+IFERROR(INDEX('Hoja de Trabajo para listado'!$BC$155:$CB$1048576,MATCH($A1074,'Hoja de Trabajo para listado'!$BC$155:$BC$1048576,0),MATCH((CUADRO!J$4&amp;$E1074),'Hoja de Trabajo para listado'!$BC$151:$CB$151,0)),0)+IFERROR(INDEX('Hoja de Trabajo para listado'!$DE$153:$DG$274,MATCH($A1074,'Hoja de Trabajo para listado'!$DE$153:$DE$1048576,0),MATCH((CUADRO!J$4&amp;$E1074),'Hoja de Trabajo para listado'!$DE$151:$DG$151,0)),0)+IFERROR(INDEX('Hoja de Trabajo para listado'!$CD$155:$DC$1048576,MATCH($A1074,'Hoja de Trabajo para listado'!$CD$155:$CD$1048576,0),MATCH((CUADRO!J$4&amp;$E1074),'Hoja de Trabajo para listado'!$CD$151:$DC$151,0)),0)</f>
        <v>0</v>
      </c>
      <c r="K1074" s="241">
        <f ca="1">+IFERROR(INDEX('Hoja de Trabajo para listado'!$A$155:$Z$1048576,MATCH($A1074,'Hoja de Trabajo para listado'!$A$155:$A$1048576,0),MATCH((CUADRO!K$4&amp;$E1074),'Hoja de Trabajo para listado'!$A$151:$Z$151,0)),0)+IFERROR(INDEX('Hoja de Trabajo para listado'!$AB$155:$BA$1048576,MATCH($A1074,'Hoja de Trabajo para listado'!$AB$155:$AB$1048576,0),MATCH((CUADRO!K$4&amp;$E1074),'Hoja de Trabajo para listado'!$AB$151:$BA$151,0)),0)+IFERROR(INDEX('Hoja de Trabajo para listado'!$BC$155:$CB$1048576,MATCH($A1074,'Hoja de Trabajo para listado'!$BC$155:$BC$1048576,0),MATCH((CUADRO!K$4&amp;$E1074),'Hoja de Trabajo para listado'!$BC$151:$CB$151,0)),0)+IFERROR(INDEX('Hoja de Trabajo para listado'!$DE$153:$DG$274,MATCH($A1074,'Hoja de Trabajo para listado'!$DE$153:$DE$1048576,0),MATCH((CUADRO!K$4&amp;$E1074),'Hoja de Trabajo para listado'!$DE$151:$DG$151,0)),0)+IFERROR(INDEX('Hoja de Trabajo para listado'!$CD$155:$DC$1048576,MATCH($A1074,'Hoja de Trabajo para listado'!$CD$155:$CD$1048576,0),MATCH((CUADRO!K$4&amp;$E1074),'Hoja de Trabajo para listado'!$CD$151:$DC$151,0)),0)</f>
        <v>0</v>
      </c>
      <c r="L1074" s="241">
        <f ca="1">+IFERROR(INDEX('Hoja de Trabajo para listado'!$A$155:$Z$1048576,MATCH($A1074,'Hoja de Trabajo para listado'!$A$155:$A$1048576,0),MATCH((CUADRO!L$4&amp;$E1074),'Hoja de Trabajo para listado'!$A$151:$Z$151,0)),0)+IFERROR(INDEX('Hoja de Trabajo para listado'!$AB$155:$BA$1048576,MATCH($A1074,'Hoja de Trabajo para listado'!$AB$155:$AB$1048576,0),MATCH((CUADRO!L$4&amp;$E1074),'Hoja de Trabajo para listado'!$AB$151:$BA$151,0)),0)+IFERROR(INDEX('Hoja de Trabajo para listado'!$BC$155:$CB$1048576,MATCH($A1074,'Hoja de Trabajo para listado'!$BC$155:$BC$1048576,0),MATCH((CUADRO!L$4&amp;$E1074),'Hoja de Trabajo para listado'!$BC$151:$CB$151,0)),0)+IFERROR(INDEX('Hoja de Trabajo para listado'!$DE$153:$DG$274,MATCH($A1074,'Hoja de Trabajo para listado'!$DE$153:$DE$1048576,0),MATCH((CUADRO!L$4&amp;$E1074),'Hoja de Trabajo para listado'!$DE$151:$DG$151,0)),0)+IFERROR(INDEX('Hoja de Trabajo para listado'!$CD$155:$DC$1048576,MATCH($A1074,'Hoja de Trabajo para listado'!$CD$155:$CD$1048576,0),MATCH((CUADRO!L$4&amp;$E1074),'Hoja de Trabajo para listado'!$CD$151:$DC$151,0)),0)</f>
        <v>0</v>
      </c>
      <c r="M1074" s="241">
        <f ca="1">+IFERROR(INDEX('Hoja de Trabajo para listado'!$A$155:$Z$1048576,MATCH($A1074,'Hoja de Trabajo para listado'!$A$155:$A$1048576,0),MATCH((CUADRO!M$4&amp;$E1074),'Hoja de Trabajo para listado'!$A$151:$Z$151,0)),0)+IFERROR(INDEX('Hoja de Trabajo para listado'!$AB$155:$BA$1048576,MATCH($A1074,'Hoja de Trabajo para listado'!$AB$155:$AB$1048576,0),MATCH((CUADRO!M$4&amp;$E1074),'Hoja de Trabajo para listado'!$AB$151:$BA$151,0)),0)+IFERROR(INDEX('Hoja de Trabajo para listado'!$BC$155:$CB$1048576,MATCH($A1074,'Hoja de Trabajo para listado'!$BC$155:$BC$1048576,0),MATCH((CUADRO!M$4&amp;$E1074),'Hoja de Trabajo para listado'!$BC$151:$CB$151,0)),0)+IFERROR(INDEX('Hoja de Trabajo para listado'!$DE$153:$DG$274,MATCH($A1074,'Hoja de Trabajo para listado'!$DE$153:$DE$1048576,0),MATCH((CUADRO!M$4&amp;$E1074),'Hoja de Trabajo para listado'!$DE$151:$DG$151,0)),0)+IFERROR(INDEX('Hoja de Trabajo para listado'!$CD$155:$DC$1048576,MATCH($A1074,'Hoja de Trabajo para listado'!$CD$155:$CD$1048576,0),MATCH((CUADRO!M$4&amp;$E1074),'Hoja de Trabajo para listado'!$CD$151:$DC$151,0)),0)</f>
        <v>0</v>
      </c>
      <c r="N1074" s="241">
        <f ca="1">+IFERROR(INDEX('Hoja de Trabajo para listado'!$A$155:$Z$1048576,MATCH($A1074,'Hoja de Trabajo para listado'!$A$155:$A$1048576,0),MATCH((CUADRO!N$4&amp;$E1074),'Hoja de Trabajo para listado'!$A$151:$Z$151,0)),0)+IFERROR(INDEX('Hoja de Trabajo para listado'!$AB$155:$BA$1048576,MATCH($A1074,'Hoja de Trabajo para listado'!$AB$155:$AB$1048576,0),MATCH((CUADRO!N$4&amp;$E1074),'Hoja de Trabajo para listado'!$AB$151:$BA$151,0)),0)+IFERROR(INDEX('Hoja de Trabajo para listado'!$BC$155:$CB$1048576,MATCH($A1074,'Hoja de Trabajo para listado'!$BC$155:$BC$1048576,0),MATCH((CUADRO!N$4&amp;$E1074),'Hoja de Trabajo para listado'!$BC$151:$CB$151,0)),0)+IFERROR(INDEX('Hoja de Trabajo para listado'!$DE$153:$DG$274,MATCH($A1074,'Hoja de Trabajo para listado'!$DE$153:$DE$1048576,0),MATCH((CUADRO!N$4&amp;$E1074),'Hoja de Trabajo para listado'!$DE$151:$DG$151,0)),0)+IFERROR(INDEX('Hoja de Trabajo para listado'!$CD$155:$DC$1048576,MATCH($A1074,'Hoja de Trabajo para listado'!$CD$155:$CD$1048576,0),MATCH((CUADRO!N$4&amp;$E1074),'Hoja de Trabajo para listado'!$CD$151:$DC$151,0)),0)</f>
        <v>0</v>
      </c>
      <c r="O1074" s="241">
        <f ca="1">+IFERROR(INDEX('Hoja de Trabajo para listado'!$A$155:$Z$1048576,MATCH($A1074,'Hoja de Trabajo para listado'!$A$155:$A$1048576,0),MATCH((CUADRO!O$4&amp;$E1074),'Hoja de Trabajo para listado'!$A$151:$Z$151,0)),0)+IFERROR(INDEX('Hoja de Trabajo para listado'!$AB$155:$BA$1048576,MATCH($A1074,'Hoja de Trabajo para listado'!$AB$155:$AB$1048576,0),MATCH((CUADRO!O$4&amp;$E1074),'Hoja de Trabajo para listado'!$AB$151:$BA$151,0)),0)+IFERROR(INDEX('Hoja de Trabajo para listado'!$BC$155:$CB$1048576,MATCH($A1074,'Hoja de Trabajo para listado'!$BC$155:$BC$1048576,0),MATCH((CUADRO!O$4&amp;$E1074),'Hoja de Trabajo para listado'!$BC$151:$CB$151,0)),0)+IFERROR(INDEX('Hoja de Trabajo para listado'!$DE$153:$DG$274,MATCH($A1074,'Hoja de Trabajo para listado'!$DE$153:$DE$1048576,0),MATCH((CUADRO!O$4&amp;$E1074),'Hoja de Trabajo para listado'!$DE$151:$DG$151,0)),0)+IFERROR(INDEX('Hoja de Trabajo para listado'!$CD$155:$DC$1048576,MATCH($A1074,'Hoja de Trabajo para listado'!$CD$155:$CD$1048576,0),MATCH((CUADRO!O$4&amp;$E1074),'Hoja de Trabajo para listado'!$CD$151:$DC$151,0)),0)</f>
        <v>0</v>
      </c>
      <c r="P1074" s="241">
        <f ca="1">+IFERROR(INDEX('Hoja de Trabajo para listado'!$A$155:$Z$1048576,MATCH($A1074,'Hoja de Trabajo para listado'!$A$155:$A$1048576,0),MATCH((CUADRO!P$4&amp;$E1074),'Hoja de Trabajo para listado'!$A$151:$Z$151,0)),0)+IFERROR(INDEX('Hoja de Trabajo para listado'!$AB$155:$BA$1048576,MATCH($A1074,'Hoja de Trabajo para listado'!$AB$155:$AB$1048576,0),MATCH((CUADRO!P$4&amp;$E1074),'Hoja de Trabajo para listado'!$AB$151:$BA$151,0)),0)+IFERROR(INDEX('Hoja de Trabajo para listado'!$BC$155:$CB$1048576,MATCH($A1074,'Hoja de Trabajo para listado'!$BC$155:$BC$1048576,0),MATCH((CUADRO!P$4&amp;$E1074),'Hoja de Trabajo para listado'!$BC$151:$CB$151,0)),0)+IFERROR(INDEX('Hoja de Trabajo para listado'!$DE$153:$DG$274,MATCH($A1074,'Hoja de Trabajo para listado'!$DE$153:$DE$1048576,0),MATCH((CUADRO!P$4&amp;$E1074),'Hoja de Trabajo para listado'!$DE$151:$DG$151,0)),0)+IFERROR(INDEX('Hoja de Trabajo para listado'!$CD$155:$DC$1048576,MATCH($A1074,'Hoja de Trabajo para listado'!$CD$155:$CD$1048576,0),MATCH((CUADRO!P$4&amp;$E1074),'Hoja de Trabajo para listado'!$CD$151:$DC$151,0)),0)</f>
        <v>0</v>
      </c>
      <c r="Q1074" s="241">
        <f ca="1">+IFERROR(INDEX('Hoja de Trabajo para listado'!$A$155:$Z$1048576,MATCH($A1074,'Hoja de Trabajo para listado'!$A$155:$A$1048576,0),MATCH((CUADRO!Q$4&amp;$E1074),'Hoja de Trabajo para listado'!$A$151:$Z$151,0)),0)+IFERROR(INDEX('Hoja de Trabajo para listado'!$AB$155:$BA$1048576,MATCH($A1074,'Hoja de Trabajo para listado'!$AB$155:$AB$1048576,0),MATCH((CUADRO!Q$4&amp;$E1074),'Hoja de Trabajo para listado'!$AB$151:$BA$151,0)),0)+IFERROR(INDEX('Hoja de Trabajo para listado'!$BC$155:$CB$1048576,MATCH($A1074,'Hoja de Trabajo para listado'!$BC$155:$BC$1048576,0),MATCH((CUADRO!Q$4&amp;$E1074),'Hoja de Trabajo para listado'!$BC$151:$CB$151,0)),0)+IFERROR(INDEX('Hoja de Trabajo para listado'!$DE$153:$DG$274,MATCH($A1074,'Hoja de Trabajo para listado'!$DE$153:$DE$1048576,0),MATCH((CUADRO!Q$4&amp;$E1074),'Hoja de Trabajo para listado'!$DE$151:$DG$151,0)),0)+IFERROR(INDEX('Hoja de Trabajo para listado'!$CD$155:$DC$1048576,MATCH($A1074,'Hoja de Trabajo para listado'!$CD$155:$CD$1048576,0),MATCH((CUADRO!Q$4&amp;$E1074),'Hoja de Trabajo para listado'!$CD$151:$DC$151,0)),0)</f>
        <v>0</v>
      </c>
      <c r="R1074" s="241">
        <f t="shared" ca="1" si="32"/>
        <v>0</v>
      </c>
      <c r="S1074" s="247">
        <f ca="1">+R1073+R1074</f>
        <v>0</v>
      </c>
      <c r="T1074" s="241">
        <f ca="1">+S1074</f>
        <v>0</v>
      </c>
      <c r="U1074" s="240">
        <f t="shared" si="33"/>
        <v>2</v>
      </c>
    </row>
    <row r="1075" spans="1:21" customFormat="1" ht="15" hidden="1" customHeight="1">
      <c r="A1075" s="32">
        <v>1815</v>
      </c>
      <c r="B1075" s="381">
        <f>+A1075</f>
        <v>1815</v>
      </c>
      <c r="C1075" s="245" t="str">
        <f>+VLOOKUP(A1075,bd_lista!$A$3:$C$592,3,FALSE)</f>
        <v>Gobierno Autónomo Municipal de San Ramón</v>
      </c>
      <c r="D1075" s="383" t="str">
        <f>+C1075</f>
        <v>Gobierno Autónomo Municipal de San Ramón</v>
      </c>
      <c r="E1075" s="240" t="s">
        <v>683</v>
      </c>
      <c r="F1075" s="241">
        <f ca="1">+IFERROR(INDEX('Hoja de Trabajo para listado'!$A$155:$Z$1048576,MATCH($A1075,'Hoja de Trabajo para listado'!$A$155:$A$1048576,0),MATCH((CUADRO!F$4&amp;$E1075),'Hoja de Trabajo para listado'!$A$151:$Z$151,0)),0)+IFERROR(INDEX('Hoja de Trabajo para listado'!$AB$155:$BA$1048576,MATCH($A1075,'Hoja de Trabajo para listado'!$AB$155:$AB$1048576,0),MATCH((CUADRO!F$4&amp;$E1075),'Hoja de Trabajo para listado'!$AB$151:$BA$151,0)),0)+IFERROR(INDEX('Hoja de Trabajo para listado'!$BC$155:$CB$1048576,MATCH($A1075,'Hoja de Trabajo para listado'!$BC$155:$BC$1048576,0),MATCH((CUADRO!F$4&amp;$E1075),'Hoja de Trabajo para listado'!$BC$151:$CB$151,0)),0)+IFERROR(INDEX('Hoja de Trabajo para listado'!$DE$153:$DG$274,MATCH($A1075,'Hoja de Trabajo para listado'!$DE$153:$DE$1048576,0),MATCH((CUADRO!F$4&amp;$E1075),'Hoja de Trabajo para listado'!$DE$151:$DG$151,0)),0)+IFERROR(INDEX('Hoja de Trabajo para listado'!$CD$155:$DC$1048576,MATCH($A1075,'Hoja de Trabajo para listado'!$CD$155:$CD$1048576,0),MATCH((CUADRO!F$4&amp;$E1075),'Hoja de Trabajo para listado'!$CD$151:$DC$151,0)),0)</f>
        <v>0</v>
      </c>
      <c r="G1075" s="241">
        <f ca="1">+IFERROR(INDEX('Hoja de Trabajo para listado'!$A$155:$Z$1048576,MATCH($A1075,'Hoja de Trabajo para listado'!$A$155:$A$1048576,0),MATCH((CUADRO!G$4&amp;$E1075),'Hoja de Trabajo para listado'!$A$151:$Z$151,0)),0)+IFERROR(INDEX('Hoja de Trabajo para listado'!$AB$155:$BA$1048576,MATCH($A1075,'Hoja de Trabajo para listado'!$AB$155:$AB$1048576,0),MATCH((CUADRO!G$4&amp;$E1075),'Hoja de Trabajo para listado'!$AB$151:$BA$151,0)),0)+IFERROR(INDEX('Hoja de Trabajo para listado'!$BC$155:$CB$1048576,MATCH($A1075,'Hoja de Trabajo para listado'!$BC$155:$BC$1048576,0),MATCH((CUADRO!G$4&amp;$E1075),'Hoja de Trabajo para listado'!$BC$151:$CB$151,0)),0)+IFERROR(INDEX('Hoja de Trabajo para listado'!$DE$153:$DG$274,MATCH($A1075,'Hoja de Trabajo para listado'!$DE$153:$DE$1048576,0),MATCH((CUADRO!G$4&amp;$E1075),'Hoja de Trabajo para listado'!$DE$151:$DG$151,0)),0)+IFERROR(INDEX('Hoja de Trabajo para listado'!$CD$155:$DC$1048576,MATCH($A1075,'Hoja de Trabajo para listado'!$CD$155:$CD$1048576,0),MATCH((CUADRO!G$4&amp;$E1075),'Hoja de Trabajo para listado'!$CD$151:$DC$151,0)),0)</f>
        <v>0</v>
      </c>
      <c r="H1075" s="241">
        <f ca="1">+IFERROR(INDEX('Hoja de Trabajo para listado'!$A$155:$Z$1048576,MATCH($A1075,'Hoja de Trabajo para listado'!$A$155:$A$1048576,0),MATCH((CUADRO!H$4&amp;$E1075),'Hoja de Trabajo para listado'!$A$151:$Z$151,0)),0)+IFERROR(INDEX('Hoja de Trabajo para listado'!$AB$155:$BA$1048576,MATCH($A1075,'Hoja de Trabajo para listado'!$AB$155:$AB$1048576,0),MATCH((CUADRO!H$4&amp;$E1075),'Hoja de Trabajo para listado'!$AB$151:$BA$151,0)),0)+IFERROR(INDEX('Hoja de Trabajo para listado'!$BC$155:$CB$1048576,MATCH($A1075,'Hoja de Trabajo para listado'!$BC$155:$BC$1048576,0),MATCH((CUADRO!H$4&amp;$E1075),'Hoja de Trabajo para listado'!$BC$151:$CB$151,0)),0)+IFERROR(INDEX('Hoja de Trabajo para listado'!$DE$153:$DG$274,MATCH($A1075,'Hoja de Trabajo para listado'!$DE$153:$DE$1048576,0),MATCH((CUADRO!H$4&amp;$E1075),'Hoja de Trabajo para listado'!$DE$151:$DG$151,0)),0)+IFERROR(INDEX('Hoja de Trabajo para listado'!$CD$155:$DC$1048576,MATCH($A1075,'Hoja de Trabajo para listado'!$CD$155:$CD$1048576,0),MATCH((CUADRO!H$4&amp;$E1075),'Hoja de Trabajo para listado'!$CD$151:$DC$151,0)),0)</f>
        <v>0</v>
      </c>
      <c r="I1075" s="241">
        <f ca="1">+IFERROR(INDEX('Hoja de Trabajo para listado'!$A$155:$Z$1048576,MATCH($A1075,'Hoja de Trabajo para listado'!$A$155:$A$1048576,0),MATCH((CUADRO!I$4&amp;$E1075),'Hoja de Trabajo para listado'!$A$151:$Z$151,0)),0)+IFERROR(INDEX('Hoja de Trabajo para listado'!$AB$155:$BA$1048576,MATCH($A1075,'Hoja de Trabajo para listado'!$AB$155:$AB$1048576,0),MATCH((CUADRO!I$4&amp;$E1075),'Hoja de Trabajo para listado'!$AB$151:$BA$151,0)),0)+IFERROR(INDEX('Hoja de Trabajo para listado'!$BC$155:$CB$1048576,MATCH($A1075,'Hoja de Trabajo para listado'!$BC$155:$BC$1048576,0),MATCH((CUADRO!I$4&amp;$E1075),'Hoja de Trabajo para listado'!$BC$151:$CB$151,0)),0)+IFERROR(INDEX('Hoja de Trabajo para listado'!$DE$153:$DG$274,MATCH($A1075,'Hoja de Trabajo para listado'!$DE$153:$DE$1048576,0),MATCH((CUADRO!I$4&amp;$E1075),'Hoja de Trabajo para listado'!$DE$151:$DG$151,0)),0)+IFERROR(INDEX('Hoja de Trabajo para listado'!$CD$155:$DC$1048576,MATCH($A1075,'Hoja de Trabajo para listado'!$CD$155:$CD$1048576,0),MATCH((CUADRO!I$4&amp;$E1075),'Hoja de Trabajo para listado'!$CD$151:$DC$151,0)),0)</f>
        <v>0</v>
      </c>
      <c r="J1075" s="241">
        <f ca="1">+IFERROR(INDEX('Hoja de Trabajo para listado'!$A$155:$Z$1048576,MATCH($A1075,'Hoja de Trabajo para listado'!$A$155:$A$1048576,0),MATCH((CUADRO!J$4&amp;$E1075),'Hoja de Trabajo para listado'!$A$151:$Z$151,0)),0)+IFERROR(INDEX('Hoja de Trabajo para listado'!$AB$155:$BA$1048576,MATCH($A1075,'Hoja de Trabajo para listado'!$AB$155:$AB$1048576,0),MATCH((CUADRO!J$4&amp;$E1075),'Hoja de Trabajo para listado'!$AB$151:$BA$151,0)),0)+IFERROR(INDEX('Hoja de Trabajo para listado'!$BC$155:$CB$1048576,MATCH($A1075,'Hoja de Trabajo para listado'!$BC$155:$BC$1048576,0),MATCH((CUADRO!J$4&amp;$E1075),'Hoja de Trabajo para listado'!$BC$151:$CB$151,0)),0)+IFERROR(INDEX('Hoja de Trabajo para listado'!$DE$153:$DG$274,MATCH($A1075,'Hoja de Trabajo para listado'!$DE$153:$DE$1048576,0),MATCH((CUADRO!J$4&amp;$E1075),'Hoja de Trabajo para listado'!$DE$151:$DG$151,0)),0)+IFERROR(INDEX('Hoja de Trabajo para listado'!$CD$155:$DC$1048576,MATCH($A1075,'Hoja de Trabajo para listado'!$CD$155:$CD$1048576,0),MATCH((CUADRO!J$4&amp;$E1075),'Hoja de Trabajo para listado'!$CD$151:$DC$151,0)),0)</f>
        <v>0</v>
      </c>
      <c r="K1075" s="241">
        <f ca="1">+IFERROR(INDEX('Hoja de Trabajo para listado'!$A$155:$Z$1048576,MATCH($A1075,'Hoja de Trabajo para listado'!$A$155:$A$1048576,0),MATCH((CUADRO!K$4&amp;$E1075),'Hoja de Trabajo para listado'!$A$151:$Z$151,0)),0)+IFERROR(INDEX('Hoja de Trabajo para listado'!$AB$155:$BA$1048576,MATCH($A1075,'Hoja de Trabajo para listado'!$AB$155:$AB$1048576,0),MATCH((CUADRO!K$4&amp;$E1075),'Hoja de Trabajo para listado'!$AB$151:$BA$151,0)),0)+IFERROR(INDEX('Hoja de Trabajo para listado'!$BC$155:$CB$1048576,MATCH($A1075,'Hoja de Trabajo para listado'!$BC$155:$BC$1048576,0),MATCH((CUADRO!K$4&amp;$E1075),'Hoja de Trabajo para listado'!$BC$151:$CB$151,0)),0)+IFERROR(INDEX('Hoja de Trabajo para listado'!$DE$153:$DG$274,MATCH($A1075,'Hoja de Trabajo para listado'!$DE$153:$DE$1048576,0),MATCH((CUADRO!K$4&amp;$E1075),'Hoja de Trabajo para listado'!$DE$151:$DG$151,0)),0)+IFERROR(INDEX('Hoja de Trabajo para listado'!$CD$155:$DC$1048576,MATCH($A1075,'Hoja de Trabajo para listado'!$CD$155:$CD$1048576,0),MATCH((CUADRO!K$4&amp;$E1075),'Hoja de Trabajo para listado'!$CD$151:$DC$151,0)),0)</f>
        <v>0</v>
      </c>
      <c r="L1075" s="241">
        <f ca="1">+IFERROR(INDEX('Hoja de Trabajo para listado'!$A$155:$Z$1048576,MATCH($A1075,'Hoja de Trabajo para listado'!$A$155:$A$1048576,0),MATCH((CUADRO!L$4&amp;$E1075),'Hoja de Trabajo para listado'!$A$151:$Z$151,0)),0)+IFERROR(INDEX('Hoja de Trabajo para listado'!$AB$155:$BA$1048576,MATCH($A1075,'Hoja de Trabajo para listado'!$AB$155:$AB$1048576,0),MATCH((CUADRO!L$4&amp;$E1075),'Hoja de Trabajo para listado'!$AB$151:$BA$151,0)),0)+IFERROR(INDEX('Hoja de Trabajo para listado'!$BC$155:$CB$1048576,MATCH($A1075,'Hoja de Trabajo para listado'!$BC$155:$BC$1048576,0),MATCH((CUADRO!L$4&amp;$E1075),'Hoja de Trabajo para listado'!$BC$151:$CB$151,0)),0)+IFERROR(INDEX('Hoja de Trabajo para listado'!$DE$153:$DG$274,MATCH($A1075,'Hoja de Trabajo para listado'!$DE$153:$DE$1048576,0),MATCH((CUADRO!L$4&amp;$E1075),'Hoja de Trabajo para listado'!$DE$151:$DG$151,0)),0)+IFERROR(INDEX('Hoja de Trabajo para listado'!$CD$155:$DC$1048576,MATCH($A1075,'Hoja de Trabajo para listado'!$CD$155:$CD$1048576,0),MATCH((CUADRO!L$4&amp;$E1075),'Hoja de Trabajo para listado'!$CD$151:$DC$151,0)),0)</f>
        <v>0</v>
      </c>
      <c r="M1075" s="241">
        <f ca="1">+IFERROR(INDEX('Hoja de Trabajo para listado'!$A$155:$Z$1048576,MATCH($A1075,'Hoja de Trabajo para listado'!$A$155:$A$1048576,0),MATCH((CUADRO!M$4&amp;$E1075),'Hoja de Trabajo para listado'!$A$151:$Z$151,0)),0)+IFERROR(INDEX('Hoja de Trabajo para listado'!$AB$155:$BA$1048576,MATCH($A1075,'Hoja de Trabajo para listado'!$AB$155:$AB$1048576,0),MATCH((CUADRO!M$4&amp;$E1075),'Hoja de Trabajo para listado'!$AB$151:$BA$151,0)),0)+IFERROR(INDEX('Hoja de Trabajo para listado'!$BC$155:$CB$1048576,MATCH($A1075,'Hoja de Trabajo para listado'!$BC$155:$BC$1048576,0),MATCH((CUADRO!M$4&amp;$E1075),'Hoja de Trabajo para listado'!$BC$151:$CB$151,0)),0)+IFERROR(INDEX('Hoja de Trabajo para listado'!$DE$153:$DG$274,MATCH($A1075,'Hoja de Trabajo para listado'!$DE$153:$DE$1048576,0),MATCH((CUADRO!M$4&amp;$E1075),'Hoja de Trabajo para listado'!$DE$151:$DG$151,0)),0)+IFERROR(INDEX('Hoja de Trabajo para listado'!$CD$155:$DC$1048576,MATCH($A1075,'Hoja de Trabajo para listado'!$CD$155:$CD$1048576,0),MATCH((CUADRO!M$4&amp;$E1075),'Hoja de Trabajo para listado'!$CD$151:$DC$151,0)),0)</f>
        <v>0</v>
      </c>
      <c r="N1075" s="241">
        <f ca="1">+IFERROR(INDEX('Hoja de Trabajo para listado'!$A$155:$Z$1048576,MATCH($A1075,'Hoja de Trabajo para listado'!$A$155:$A$1048576,0),MATCH((CUADRO!N$4&amp;$E1075),'Hoja de Trabajo para listado'!$A$151:$Z$151,0)),0)+IFERROR(INDEX('Hoja de Trabajo para listado'!$AB$155:$BA$1048576,MATCH($A1075,'Hoja de Trabajo para listado'!$AB$155:$AB$1048576,0),MATCH((CUADRO!N$4&amp;$E1075),'Hoja de Trabajo para listado'!$AB$151:$BA$151,0)),0)+IFERROR(INDEX('Hoja de Trabajo para listado'!$BC$155:$CB$1048576,MATCH($A1075,'Hoja de Trabajo para listado'!$BC$155:$BC$1048576,0),MATCH((CUADRO!N$4&amp;$E1075),'Hoja de Trabajo para listado'!$BC$151:$CB$151,0)),0)+IFERROR(INDEX('Hoja de Trabajo para listado'!$DE$153:$DG$274,MATCH($A1075,'Hoja de Trabajo para listado'!$DE$153:$DE$1048576,0),MATCH((CUADRO!N$4&amp;$E1075),'Hoja de Trabajo para listado'!$DE$151:$DG$151,0)),0)+IFERROR(INDEX('Hoja de Trabajo para listado'!$CD$155:$DC$1048576,MATCH($A1075,'Hoja de Trabajo para listado'!$CD$155:$CD$1048576,0),MATCH((CUADRO!N$4&amp;$E1075),'Hoja de Trabajo para listado'!$CD$151:$DC$151,0)),0)</f>
        <v>0</v>
      </c>
      <c r="O1075" s="241">
        <f ca="1">+IFERROR(INDEX('Hoja de Trabajo para listado'!$A$155:$Z$1048576,MATCH($A1075,'Hoja de Trabajo para listado'!$A$155:$A$1048576,0),MATCH((CUADRO!O$4&amp;$E1075),'Hoja de Trabajo para listado'!$A$151:$Z$151,0)),0)+IFERROR(INDEX('Hoja de Trabajo para listado'!$AB$155:$BA$1048576,MATCH($A1075,'Hoja de Trabajo para listado'!$AB$155:$AB$1048576,0),MATCH((CUADRO!O$4&amp;$E1075),'Hoja de Trabajo para listado'!$AB$151:$BA$151,0)),0)+IFERROR(INDEX('Hoja de Trabajo para listado'!$BC$155:$CB$1048576,MATCH($A1075,'Hoja de Trabajo para listado'!$BC$155:$BC$1048576,0),MATCH((CUADRO!O$4&amp;$E1075),'Hoja de Trabajo para listado'!$BC$151:$CB$151,0)),0)+IFERROR(INDEX('Hoja de Trabajo para listado'!$DE$153:$DG$274,MATCH($A1075,'Hoja de Trabajo para listado'!$DE$153:$DE$1048576,0),MATCH((CUADRO!O$4&amp;$E1075),'Hoja de Trabajo para listado'!$DE$151:$DG$151,0)),0)+IFERROR(INDEX('Hoja de Trabajo para listado'!$CD$155:$DC$1048576,MATCH($A1075,'Hoja de Trabajo para listado'!$CD$155:$CD$1048576,0),MATCH((CUADRO!O$4&amp;$E1075),'Hoja de Trabajo para listado'!$CD$151:$DC$151,0)),0)</f>
        <v>0</v>
      </c>
      <c r="P1075" s="241">
        <f ca="1">+IFERROR(INDEX('Hoja de Trabajo para listado'!$A$155:$Z$1048576,MATCH($A1075,'Hoja de Trabajo para listado'!$A$155:$A$1048576,0),MATCH((CUADRO!P$4&amp;$E1075),'Hoja de Trabajo para listado'!$A$151:$Z$151,0)),0)+IFERROR(INDEX('Hoja de Trabajo para listado'!$AB$155:$BA$1048576,MATCH($A1075,'Hoja de Trabajo para listado'!$AB$155:$AB$1048576,0),MATCH((CUADRO!P$4&amp;$E1075),'Hoja de Trabajo para listado'!$AB$151:$BA$151,0)),0)+IFERROR(INDEX('Hoja de Trabajo para listado'!$BC$155:$CB$1048576,MATCH($A1075,'Hoja de Trabajo para listado'!$BC$155:$BC$1048576,0),MATCH((CUADRO!P$4&amp;$E1075),'Hoja de Trabajo para listado'!$BC$151:$CB$151,0)),0)+IFERROR(INDEX('Hoja de Trabajo para listado'!$DE$153:$DG$274,MATCH($A1075,'Hoja de Trabajo para listado'!$DE$153:$DE$1048576,0),MATCH((CUADRO!P$4&amp;$E1075),'Hoja de Trabajo para listado'!$DE$151:$DG$151,0)),0)+IFERROR(INDEX('Hoja de Trabajo para listado'!$CD$155:$DC$1048576,MATCH($A1075,'Hoja de Trabajo para listado'!$CD$155:$CD$1048576,0),MATCH((CUADRO!P$4&amp;$E1075),'Hoja de Trabajo para listado'!$CD$151:$DC$151,0)),0)</f>
        <v>0</v>
      </c>
      <c r="Q1075" s="241">
        <f ca="1">+IFERROR(INDEX('Hoja de Trabajo para listado'!$A$155:$Z$1048576,MATCH($A1075,'Hoja de Trabajo para listado'!$A$155:$A$1048576,0),MATCH((CUADRO!Q$4&amp;$E1075),'Hoja de Trabajo para listado'!$A$151:$Z$151,0)),0)+IFERROR(INDEX('Hoja de Trabajo para listado'!$AB$155:$BA$1048576,MATCH($A1075,'Hoja de Trabajo para listado'!$AB$155:$AB$1048576,0),MATCH((CUADRO!Q$4&amp;$E1075),'Hoja de Trabajo para listado'!$AB$151:$BA$151,0)),0)+IFERROR(INDEX('Hoja de Trabajo para listado'!$BC$155:$CB$1048576,MATCH($A1075,'Hoja de Trabajo para listado'!$BC$155:$BC$1048576,0),MATCH((CUADRO!Q$4&amp;$E1075),'Hoja de Trabajo para listado'!$BC$151:$CB$151,0)),0)+IFERROR(INDEX('Hoja de Trabajo para listado'!$DE$153:$DG$274,MATCH($A1075,'Hoja de Trabajo para listado'!$DE$153:$DE$1048576,0),MATCH((CUADRO!Q$4&amp;$E1075),'Hoja de Trabajo para listado'!$DE$151:$DG$151,0)),0)+IFERROR(INDEX('Hoja de Trabajo para listado'!$CD$155:$DC$1048576,MATCH($A1075,'Hoja de Trabajo para listado'!$CD$155:$CD$1048576,0),MATCH((CUADRO!Q$4&amp;$E1075),'Hoja de Trabajo para listado'!$CD$151:$DC$151,0)),0)</f>
        <v>0</v>
      </c>
      <c r="R1075" s="241">
        <f t="shared" ca="1" si="32"/>
        <v>0</v>
      </c>
      <c r="S1075" s="247"/>
      <c r="T1075" s="241">
        <f ca="1">+T1076</f>
        <v>0</v>
      </c>
      <c r="U1075" s="240">
        <f t="shared" si="33"/>
        <v>1</v>
      </c>
    </row>
    <row r="1076" spans="1:21" customFormat="1" ht="15" hidden="1" customHeight="1">
      <c r="A1076" s="32">
        <v>1815</v>
      </c>
      <c r="B1076" s="382"/>
      <c r="C1076" s="245" t="str">
        <f>+VLOOKUP(A1076,bd_lista!$A$3:$C$592,3,FALSE)</f>
        <v>Gobierno Autónomo Municipal de San Ramón</v>
      </c>
      <c r="D1076" s="384"/>
      <c r="E1076" s="242" t="s">
        <v>684</v>
      </c>
      <c r="F1076" s="243">
        <f ca="1">+IFERROR(INDEX('Hoja de Trabajo para listado'!$A$155:$Z$1048576,MATCH($A1076,'Hoja de Trabajo para listado'!$A$155:$A$1048576,0),MATCH((CUADRO!F$4&amp;$E1076),'Hoja de Trabajo para listado'!$A$151:$Z$151,0)),0)+IFERROR(INDEX('Hoja de Trabajo para listado'!$AB$155:$BA$1048576,MATCH($A1076,'Hoja de Trabajo para listado'!$AB$155:$AB$1048576,0),MATCH((CUADRO!F$4&amp;$E1076),'Hoja de Trabajo para listado'!$AB$151:$BA$151,0)),0)+IFERROR(INDEX('Hoja de Trabajo para listado'!$BC$155:$CB$1048576,MATCH($A1076,'Hoja de Trabajo para listado'!$BC$155:$BC$1048576,0),MATCH((CUADRO!F$4&amp;$E1076),'Hoja de Trabajo para listado'!$BC$151:$CB$151,0)),0)+IFERROR(INDEX('Hoja de Trabajo para listado'!$DE$153:$DG$274,MATCH($A1076,'Hoja de Trabajo para listado'!$DE$153:$DE$1048576,0),MATCH((CUADRO!F$4&amp;$E1076),'Hoja de Trabajo para listado'!$DE$151:$DG$151,0)),0)+IFERROR(INDEX('Hoja de Trabajo para listado'!$CD$155:$DC$1048576,MATCH($A1076,'Hoja de Trabajo para listado'!$CD$155:$CD$1048576,0),MATCH((CUADRO!F$4&amp;$E1076),'Hoja de Trabajo para listado'!$CD$151:$DC$151,0)),0)</f>
        <v>0</v>
      </c>
      <c r="G1076" s="243">
        <f ca="1">+IFERROR(INDEX('Hoja de Trabajo para listado'!$A$155:$Z$1048576,MATCH($A1076,'Hoja de Trabajo para listado'!$A$155:$A$1048576,0),MATCH((CUADRO!G$4&amp;$E1076),'Hoja de Trabajo para listado'!$A$151:$Z$151,0)),0)+IFERROR(INDEX('Hoja de Trabajo para listado'!$AB$155:$BA$1048576,MATCH($A1076,'Hoja de Trabajo para listado'!$AB$155:$AB$1048576,0),MATCH((CUADRO!G$4&amp;$E1076),'Hoja de Trabajo para listado'!$AB$151:$BA$151,0)),0)+IFERROR(INDEX('Hoja de Trabajo para listado'!$BC$155:$CB$1048576,MATCH($A1076,'Hoja de Trabajo para listado'!$BC$155:$BC$1048576,0),MATCH((CUADRO!G$4&amp;$E1076),'Hoja de Trabajo para listado'!$BC$151:$CB$151,0)),0)+IFERROR(INDEX('Hoja de Trabajo para listado'!$DE$153:$DG$274,MATCH($A1076,'Hoja de Trabajo para listado'!$DE$153:$DE$1048576,0),MATCH((CUADRO!G$4&amp;$E1076),'Hoja de Trabajo para listado'!$DE$151:$DG$151,0)),0)+IFERROR(INDEX('Hoja de Trabajo para listado'!$CD$155:$DC$1048576,MATCH($A1076,'Hoja de Trabajo para listado'!$CD$155:$CD$1048576,0),MATCH((CUADRO!G$4&amp;$E1076),'Hoja de Trabajo para listado'!$CD$151:$DC$151,0)),0)</f>
        <v>0</v>
      </c>
      <c r="H1076" s="243">
        <f ca="1">+IFERROR(INDEX('Hoja de Trabajo para listado'!$A$155:$Z$1048576,MATCH($A1076,'Hoja de Trabajo para listado'!$A$155:$A$1048576,0),MATCH((CUADRO!H$4&amp;$E1076),'Hoja de Trabajo para listado'!$A$151:$Z$151,0)),0)+IFERROR(INDEX('Hoja de Trabajo para listado'!$AB$155:$BA$1048576,MATCH($A1076,'Hoja de Trabajo para listado'!$AB$155:$AB$1048576,0),MATCH((CUADRO!H$4&amp;$E1076),'Hoja de Trabajo para listado'!$AB$151:$BA$151,0)),0)+IFERROR(INDEX('Hoja de Trabajo para listado'!$BC$155:$CB$1048576,MATCH($A1076,'Hoja de Trabajo para listado'!$BC$155:$BC$1048576,0),MATCH((CUADRO!H$4&amp;$E1076),'Hoja de Trabajo para listado'!$BC$151:$CB$151,0)),0)+IFERROR(INDEX('Hoja de Trabajo para listado'!$DE$153:$DG$274,MATCH($A1076,'Hoja de Trabajo para listado'!$DE$153:$DE$1048576,0),MATCH((CUADRO!H$4&amp;$E1076),'Hoja de Trabajo para listado'!$DE$151:$DG$151,0)),0)+IFERROR(INDEX('Hoja de Trabajo para listado'!$CD$155:$DC$1048576,MATCH($A1076,'Hoja de Trabajo para listado'!$CD$155:$CD$1048576,0),MATCH((CUADRO!H$4&amp;$E1076),'Hoja de Trabajo para listado'!$CD$151:$DC$151,0)),0)</f>
        <v>0</v>
      </c>
      <c r="I1076" s="243">
        <f ca="1">+IFERROR(INDEX('Hoja de Trabajo para listado'!$A$155:$Z$1048576,MATCH($A1076,'Hoja de Trabajo para listado'!$A$155:$A$1048576,0),MATCH((CUADRO!I$4&amp;$E1076),'Hoja de Trabajo para listado'!$A$151:$Z$151,0)),0)+IFERROR(INDEX('Hoja de Trabajo para listado'!$AB$155:$BA$1048576,MATCH($A1076,'Hoja de Trabajo para listado'!$AB$155:$AB$1048576,0),MATCH((CUADRO!I$4&amp;$E1076),'Hoja de Trabajo para listado'!$AB$151:$BA$151,0)),0)+IFERROR(INDEX('Hoja de Trabajo para listado'!$BC$155:$CB$1048576,MATCH($A1076,'Hoja de Trabajo para listado'!$BC$155:$BC$1048576,0),MATCH((CUADRO!I$4&amp;$E1076),'Hoja de Trabajo para listado'!$BC$151:$CB$151,0)),0)+IFERROR(INDEX('Hoja de Trabajo para listado'!$DE$153:$DG$274,MATCH($A1076,'Hoja de Trabajo para listado'!$DE$153:$DE$1048576,0),MATCH((CUADRO!I$4&amp;$E1076),'Hoja de Trabajo para listado'!$DE$151:$DG$151,0)),0)+IFERROR(INDEX('Hoja de Trabajo para listado'!$CD$155:$DC$1048576,MATCH($A1076,'Hoja de Trabajo para listado'!$CD$155:$CD$1048576,0),MATCH((CUADRO!I$4&amp;$E1076),'Hoja de Trabajo para listado'!$CD$151:$DC$151,0)),0)</f>
        <v>0</v>
      </c>
      <c r="J1076" s="243">
        <f ca="1">+IFERROR(INDEX('Hoja de Trabajo para listado'!$A$155:$Z$1048576,MATCH($A1076,'Hoja de Trabajo para listado'!$A$155:$A$1048576,0),MATCH((CUADRO!J$4&amp;$E1076),'Hoja de Trabajo para listado'!$A$151:$Z$151,0)),0)+IFERROR(INDEX('Hoja de Trabajo para listado'!$AB$155:$BA$1048576,MATCH($A1076,'Hoja de Trabajo para listado'!$AB$155:$AB$1048576,0),MATCH((CUADRO!J$4&amp;$E1076),'Hoja de Trabajo para listado'!$AB$151:$BA$151,0)),0)+IFERROR(INDEX('Hoja de Trabajo para listado'!$BC$155:$CB$1048576,MATCH($A1076,'Hoja de Trabajo para listado'!$BC$155:$BC$1048576,0),MATCH((CUADRO!J$4&amp;$E1076),'Hoja de Trabajo para listado'!$BC$151:$CB$151,0)),0)+IFERROR(INDEX('Hoja de Trabajo para listado'!$DE$153:$DG$274,MATCH($A1076,'Hoja de Trabajo para listado'!$DE$153:$DE$1048576,0),MATCH((CUADRO!J$4&amp;$E1076),'Hoja de Trabajo para listado'!$DE$151:$DG$151,0)),0)+IFERROR(INDEX('Hoja de Trabajo para listado'!$CD$155:$DC$1048576,MATCH($A1076,'Hoja de Trabajo para listado'!$CD$155:$CD$1048576,0),MATCH((CUADRO!J$4&amp;$E1076),'Hoja de Trabajo para listado'!$CD$151:$DC$151,0)),0)</f>
        <v>0</v>
      </c>
      <c r="K1076" s="243">
        <f ca="1">+IFERROR(INDEX('Hoja de Trabajo para listado'!$A$155:$Z$1048576,MATCH($A1076,'Hoja de Trabajo para listado'!$A$155:$A$1048576,0),MATCH((CUADRO!K$4&amp;$E1076),'Hoja de Trabajo para listado'!$A$151:$Z$151,0)),0)+IFERROR(INDEX('Hoja de Trabajo para listado'!$AB$155:$BA$1048576,MATCH($A1076,'Hoja de Trabajo para listado'!$AB$155:$AB$1048576,0),MATCH((CUADRO!K$4&amp;$E1076),'Hoja de Trabajo para listado'!$AB$151:$BA$151,0)),0)+IFERROR(INDEX('Hoja de Trabajo para listado'!$BC$155:$CB$1048576,MATCH($A1076,'Hoja de Trabajo para listado'!$BC$155:$BC$1048576,0),MATCH((CUADRO!K$4&amp;$E1076),'Hoja de Trabajo para listado'!$BC$151:$CB$151,0)),0)+IFERROR(INDEX('Hoja de Trabajo para listado'!$DE$153:$DG$274,MATCH($A1076,'Hoja de Trabajo para listado'!$DE$153:$DE$1048576,0),MATCH((CUADRO!K$4&amp;$E1076),'Hoja de Trabajo para listado'!$DE$151:$DG$151,0)),0)+IFERROR(INDEX('Hoja de Trabajo para listado'!$CD$155:$DC$1048576,MATCH($A1076,'Hoja de Trabajo para listado'!$CD$155:$CD$1048576,0),MATCH((CUADRO!K$4&amp;$E1076),'Hoja de Trabajo para listado'!$CD$151:$DC$151,0)),0)</f>
        <v>0</v>
      </c>
      <c r="L1076" s="243">
        <f ca="1">+IFERROR(INDEX('Hoja de Trabajo para listado'!$A$155:$Z$1048576,MATCH($A1076,'Hoja de Trabajo para listado'!$A$155:$A$1048576,0),MATCH((CUADRO!L$4&amp;$E1076),'Hoja de Trabajo para listado'!$A$151:$Z$151,0)),0)+IFERROR(INDEX('Hoja de Trabajo para listado'!$AB$155:$BA$1048576,MATCH($A1076,'Hoja de Trabajo para listado'!$AB$155:$AB$1048576,0),MATCH((CUADRO!L$4&amp;$E1076),'Hoja de Trabajo para listado'!$AB$151:$BA$151,0)),0)+IFERROR(INDEX('Hoja de Trabajo para listado'!$BC$155:$CB$1048576,MATCH($A1076,'Hoja de Trabajo para listado'!$BC$155:$BC$1048576,0),MATCH((CUADRO!L$4&amp;$E1076),'Hoja de Trabajo para listado'!$BC$151:$CB$151,0)),0)+IFERROR(INDEX('Hoja de Trabajo para listado'!$DE$153:$DG$274,MATCH($A1076,'Hoja de Trabajo para listado'!$DE$153:$DE$1048576,0),MATCH((CUADRO!L$4&amp;$E1076),'Hoja de Trabajo para listado'!$DE$151:$DG$151,0)),0)+IFERROR(INDEX('Hoja de Trabajo para listado'!$CD$155:$DC$1048576,MATCH($A1076,'Hoja de Trabajo para listado'!$CD$155:$CD$1048576,0),MATCH((CUADRO!L$4&amp;$E1076),'Hoja de Trabajo para listado'!$CD$151:$DC$151,0)),0)</f>
        <v>0</v>
      </c>
      <c r="M1076" s="243">
        <f ca="1">+IFERROR(INDEX('Hoja de Trabajo para listado'!$A$155:$Z$1048576,MATCH($A1076,'Hoja de Trabajo para listado'!$A$155:$A$1048576,0),MATCH((CUADRO!M$4&amp;$E1076),'Hoja de Trabajo para listado'!$A$151:$Z$151,0)),0)+IFERROR(INDEX('Hoja de Trabajo para listado'!$AB$155:$BA$1048576,MATCH($A1076,'Hoja de Trabajo para listado'!$AB$155:$AB$1048576,0),MATCH((CUADRO!M$4&amp;$E1076),'Hoja de Trabajo para listado'!$AB$151:$BA$151,0)),0)+IFERROR(INDEX('Hoja de Trabajo para listado'!$BC$155:$CB$1048576,MATCH($A1076,'Hoja de Trabajo para listado'!$BC$155:$BC$1048576,0),MATCH((CUADRO!M$4&amp;$E1076),'Hoja de Trabajo para listado'!$BC$151:$CB$151,0)),0)+IFERROR(INDEX('Hoja de Trabajo para listado'!$DE$153:$DG$274,MATCH($A1076,'Hoja de Trabajo para listado'!$DE$153:$DE$1048576,0),MATCH((CUADRO!M$4&amp;$E1076),'Hoja de Trabajo para listado'!$DE$151:$DG$151,0)),0)+IFERROR(INDEX('Hoja de Trabajo para listado'!$CD$155:$DC$1048576,MATCH($A1076,'Hoja de Trabajo para listado'!$CD$155:$CD$1048576,0),MATCH((CUADRO!M$4&amp;$E1076),'Hoja de Trabajo para listado'!$CD$151:$DC$151,0)),0)</f>
        <v>0</v>
      </c>
      <c r="N1076" s="243">
        <f ca="1">+IFERROR(INDEX('Hoja de Trabajo para listado'!$A$155:$Z$1048576,MATCH($A1076,'Hoja de Trabajo para listado'!$A$155:$A$1048576,0),MATCH((CUADRO!N$4&amp;$E1076),'Hoja de Trabajo para listado'!$A$151:$Z$151,0)),0)+IFERROR(INDEX('Hoja de Trabajo para listado'!$AB$155:$BA$1048576,MATCH($A1076,'Hoja de Trabajo para listado'!$AB$155:$AB$1048576,0),MATCH((CUADRO!N$4&amp;$E1076),'Hoja de Trabajo para listado'!$AB$151:$BA$151,0)),0)+IFERROR(INDEX('Hoja de Trabajo para listado'!$BC$155:$CB$1048576,MATCH($A1076,'Hoja de Trabajo para listado'!$BC$155:$BC$1048576,0),MATCH((CUADRO!N$4&amp;$E1076),'Hoja de Trabajo para listado'!$BC$151:$CB$151,0)),0)+IFERROR(INDEX('Hoja de Trabajo para listado'!$DE$153:$DG$274,MATCH($A1076,'Hoja de Trabajo para listado'!$DE$153:$DE$1048576,0),MATCH((CUADRO!N$4&amp;$E1076),'Hoja de Trabajo para listado'!$DE$151:$DG$151,0)),0)+IFERROR(INDEX('Hoja de Trabajo para listado'!$CD$155:$DC$1048576,MATCH($A1076,'Hoja de Trabajo para listado'!$CD$155:$CD$1048576,0),MATCH((CUADRO!N$4&amp;$E1076),'Hoja de Trabajo para listado'!$CD$151:$DC$151,0)),0)</f>
        <v>0</v>
      </c>
      <c r="O1076" s="243">
        <f ca="1">+IFERROR(INDEX('Hoja de Trabajo para listado'!$A$155:$Z$1048576,MATCH($A1076,'Hoja de Trabajo para listado'!$A$155:$A$1048576,0),MATCH((CUADRO!O$4&amp;$E1076),'Hoja de Trabajo para listado'!$A$151:$Z$151,0)),0)+IFERROR(INDEX('Hoja de Trabajo para listado'!$AB$155:$BA$1048576,MATCH($A1076,'Hoja de Trabajo para listado'!$AB$155:$AB$1048576,0),MATCH((CUADRO!O$4&amp;$E1076),'Hoja de Trabajo para listado'!$AB$151:$BA$151,0)),0)+IFERROR(INDEX('Hoja de Trabajo para listado'!$BC$155:$CB$1048576,MATCH($A1076,'Hoja de Trabajo para listado'!$BC$155:$BC$1048576,0),MATCH((CUADRO!O$4&amp;$E1076),'Hoja de Trabajo para listado'!$BC$151:$CB$151,0)),0)+IFERROR(INDEX('Hoja de Trabajo para listado'!$DE$153:$DG$274,MATCH($A1076,'Hoja de Trabajo para listado'!$DE$153:$DE$1048576,0),MATCH((CUADRO!O$4&amp;$E1076),'Hoja de Trabajo para listado'!$DE$151:$DG$151,0)),0)+IFERROR(INDEX('Hoja de Trabajo para listado'!$CD$155:$DC$1048576,MATCH($A1076,'Hoja de Trabajo para listado'!$CD$155:$CD$1048576,0),MATCH((CUADRO!O$4&amp;$E1076),'Hoja de Trabajo para listado'!$CD$151:$DC$151,0)),0)</f>
        <v>0</v>
      </c>
      <c r="P1076" s="243">
        <f ca="1">+IFERROR(INDEX('Hoja de Trabajo para listado'!$A$155:$Z$1048576,MATCH($A1076,'Hoja de Trabajo para listado'!$A$155:$A$1048576,0),MATCH((CUADRO!P$4&amp;$E1076),'Hoja de Trabajo para listado'!$A$151:$Z$151,0)),0)+IFERROR(INDEX('Hoja de Trabajo para listado'!$AB$155:$BA$1048576,MATCH($A1076,'Hoja de Trabajo para listado'!$AB$155:$AB$1048576,0),MATCH((CUADRO!P$4&amp;$E1076),'Hoja de Trabajo para listado'!$AB$151:$BA$151,0)),0)+IFERROR(INDEX('Hoja de Trabajo para listado'!$BC$155:$CB$1048576,MATCH($A1076,'Hoja de Trabajo para listado'!$BC$155:$BC$1048576,0),MATCH((CUADRO!P$4&amp;$E1076),'Hoja de Trabajo para listado'!$BC$151:$CB$151,0)),0)+IFERROR(INDEX('Hoja de Trabajo para listado'!$DE$153:$DG$274,MATCH($A1076,'Hoja de Trabajo para listado'!$DE$153:$DE$1048576,0),MATCH((CUADRO!P$4&amp;$E1076),'Hoja de Trabajo para listado'!$DE$151:$DG$151,0)),0)+IFERROR(INDEX('Hoja de Trabajo para listado'!$CD$155:$DC$1048576,MATCH($A1076,'Hoja de Trabajo para listado'!$CD$155:$CD$1048576,0),MATCH((CUADRO!P$4&amp;$E1076),'Hoja de Trabajo para listado'!$CD$151:$DC$151,0)),0)</f>
        <v>0</v>
      </c>
      <c r="Q1076" s="243">
        <f ca="1">+IFERROR(INDEX('Hoja de Trabajo para listado'!$A$155:$Z$1048576,MATCH($A1076,'Hoja de Trabajo para listado'!$A$155:$A$1048576,0),MATCH((CUADRO!Q$4&amp;$E1076),'Hoja de Trabajo para listado'!$A$151:$Z$151,0)),0)+IFERROR(INDEX('Hoja de Trabajo para listado'!$AB$155:$BA$1048576,MATCH($A1076,'Hoja de Trabajo para listado'!$AB$155:$AB$1048576,0),MATCH((CUADRO!Q$4&amp;$E1076),'Hoja de Trabajo para listado'!$AB$151:$BA$151,0)),0)+IFERROR(INDEX('Hoja de Trabajo para listado'!$BC$155:$CB$1048576,MATCH($A1076,'Hoja de Trabajo para listado'!$BC$155:$BC$1048576,0),MATCH((CUADRO!Q$4&amp;$E1076),'Hoja de Trabajo para listado'!$BC$151:$CB$151,0)),0)+IFERROR(INDEX('Hoja de Trabajo para listado'!$DE$153:$DG$274,MATCH($A1076,'Hoja de Trabajo para listado'!$DE$153:$DE$1048576,0),MATCH((CUADRO!Q$4&amp;$E1076),'Hoja de Trabajo para listado'!$DE$151:$DG$151,0)),0)+IFERROR(INDEX('Hoja de Trabajo para listado'!$CD$155:$DC$1048576,MATCH($A1076,'Hoja de Trabajo para listado'!$CD$155:$CD$1048576,0),MATCH((CUADRO!Q$4&amp;$E1076),'Hoja de Trabajo para listado'!$CD$151:$DC$151,0)),0)</f>
        <v>0</v>
      </c>
      <c r="R1076" s="243">
        <f t="shared" ca="1" si="32"/>
        <v>0</v>
      </c>
      <c r="S1076" s="253">
        <f ca="1">+R1075+R1076</f>
        <v>0</v>
      </c>
      <c r="T1076" s="241">
        <f ca="1">+S1076</f>
        <v>0</v>
      </c>
      <c r="U1076" s="240">
        <f t="shared" si="33"/>
        <v>2</v>
      </c>
    </row>
    <row r="1077" spans="1:21" customFormat="1" ht="15" hidden="1" customHeight="1">
      <c r="A1077" s="32">
        <v>1816</v>
      </c>
      <c r="B1077" s="381">
        <f>+A1077</f>
        <v>1816</v>
      </c>
      <c r="C1077" s="245" t="str">
        <f>+VLOOKUP(A1077,bd_lista!$A$3:$C$592,3,FALSE)</f>
        <v>Gobierno Autónomo Municipal de Puerto Síles</v>
      </c>
      <c r="D1077" s="383" t="str">
        <f>+C1077</f>
        <v>Gobierno Autónomo Municipal de Puerto Síles</v>
      </c>
      <c r="E1077" s="240" t="s">
        <v>683</v>
      </c>
      <c r="F1077" s="241">
        <f ca="1">+IFERROR(INDEX('Hoja de Trabajo para listado'!$A$155:$Z$1048576,MATCH($A1077,'Hoja de Trabajo para listado'!$A$155:$A$1048576,0),MATCH((CUADRO!F$4&amp;$E1077),'Hoja de Trabajo para listado'!$A$151:$Z$151,0)),0)+IFERROR(INDEX('Hoja de Trabajo para listado'!$AB$155:$BA$1048576,MATCH($A1077,'Hoja de Trabajo para listado'!$AB$155:$AB$1048576,0),MATCH((CUADRO!F$4&amp;$E1077),'Hoja de Trabajo para listado'!$AB$151:$BA$151,0)),0)+IFERROR(INDEX('Hoja de Trabajo para listado'!$BC$155:$CB$1048576,MATCH($A1077,'Hoja de Trabajo para listado'!$BC$155:$BC$1048576,0),MATCH((CUADRO!F$4&amp;$E1077),'Hoja de Trabajo para listado'!$BC$151:$CB$151,0)),0)+IFERROR(INDEX('Hoja de Trabajo para listado'!$DE$153:$DG$274,MATCH($A1077,'Hoja de Trabajo para listado'!$DE$153:$DE$1048576,0),MATCH((CUADRO!F$4&amp;$E1077),'Hoja de Trabajo para listado'!$DE$151:$DG$151,0)),0)+IFERROR(INDEX('Hoja de Trabajo para listado'!$CD$155:$DC$1048576,MATCH($A1077,'Hoja de Trabajo para listado'!$CD$155:$CD$1048576,0),MATCH((CUADRO!F$4&amp;$E1077),'Hoja de Trabajo para listado'!$CD$151:$DC$151,0)),0)</f>
        <v>0</v>
      </c>
      <c r="G1077" s="241">
        <f ca="1">+IFERROR(INDEX('Hoja de Trabajo para listado'!$A$155:$Z$1048576,MATCH($A1077,'Hoja de Trabajo para listado'!$A$155:$A$1048576,0),MATCH((CUADRO!G$4&amp;$E1077),'Hoja de Trabajo para listado'!$A$151:$Z$151,0)),0)+IFERROR(INDEX('Hoja de Trabajo para listado'!$AB$155:$BA$1048576,MATCH($A1077,'Hoja de Trabajo para listado'!$AB$155:$AB$1048576,0),MATCH((CUADRO!G$4&amp;$E1077),'Hoja de Trabajo para listado'!$AB$151:$BA$151,0)),0)+IFERROR(INDEX('Hoja de Trabajo para listado'!$BC$155:$CB$1048576,MATCH($A1077,'Hoja de Trabajo para listado'!$BC$155:$BC$1048576,0),MATCH((CUADRO!G$4&amp;$E1077),'Hoja de Trabajo para listado'!$BC$151:$CB$151,0)),0)+IFERROR(INDEX('Hoja de Trabajo para listado'!$DE$153:$DG$274,MATCH($A1077,'Hoja de Trabajo para listado'!$DE$153:$DE$1048576,0),MATCH((CUADRO!G$4&amp;$E1077),'Hoja de Trabajo para listado'!$DE$151:$DG$151,0)),0)+IFERROR(INDEX('Hoja de Trabajo para listado'!$CD$155:$DC$1048576,MATCH($A1077,'Hoja de Trabajo para listado'!$CD$155:$CD$1048576,0),MATCH((CUADRO!G$4&amp;$E1077),'Hoja de Trabajo para listado'!$CD$151:$DC$151,0)),0)</f>
        <v>0</v>
      </c>
      <c r="H1077" s="241">
        <f ca="1">+IFERROR(INDEX('Hoja de Trabajo para listado'!$A$155:$Z$1048576,MATCH($A1077,'Hoja de Trabajo para listado'!$A$155:$A$1048576,0),MATCH((CUADRO!H$4&amp;$E1077),'Hoja de Trabajo para listado'!$A$151:$Z$151,0)),0)+IFERROR(INDEX('Hoja de Trabajo para listado'!$AB$155:$BA$1048576,MATCH($A1077,'Hoja de Trabajo para listado'!$AB$155:$AB$1048576,0),MATCH((CUADRO!H$4&amp;$E1077),'Hoja de Trabajo para listado'!$AB$151:$BA$151,0)),0)+IFERROR(INDEX('Hoja de Trabajo para listado'!$BC$155:$CB$1048576,MATCH($A1077,'Hoja de Trabajo para listado'!$BC$155:$BC$1048576,0),MATCH((CUADRO!H$4&amp;$E1077),'Hoja de Trabajo para listado'!$BC$151:$CB$151,0)),0)+IFERROR(INDEX('Hoja de Trabajo para listado'!$DE$153:$DG$274,MATCH($A1077,'Hoja de Trabajo para listado'!$DE$153:$DE$1048576,0),MATCH((CUADRO!H$4&amp;$E1077),'Hoja de Trabajo para listado'!$DE$151:$DG$151,0)),0)+IFERROR(INDEX('Hoja de Trabajo para listado'!$CD$155:$DC$1048576,MATCH($A1077,'Hoja de Trabajo para listado'!$CD$155:$CD$1048576,0),MATCH((CUADRO!H$4&amp;$E1077),'Hoja de Trabajo para listado'!$CD$151:$DC$151,0)),0)</f>
        <v>0</v>
      </c>
      <c r="I1077" s="241">
        <f ca="1">+IFERROR(INDEX('Hoja de Trabajo para listado'!$A$155:$Z$1048576,MATCH($A1077,'Hoja de Trabajo para listado'!$A$155:$A$1048576,0),MATCH((CUADRO!I$4&amp;$E1077),'Hoja de Trabajo para listado'!$A$151:$Z$151,0)),0)+IFERROR(INDEX('Hoja de Trabajo para listado'!$AB$155:$BA$1048576,MATCH($A1077,'Hoja de Trabajo para listado'!$AB$155:$AB$1048576,0),MATCH((CUADRO!I$4&amp;$E1077),'Hoja de Trabajo para listado'!$AB$151:$BA$151,0)),0)+IFERROR(INDEX('Hoja de Trabajo para listado'!$BC$155:$CB$1048576,MATCH($A1077,'Hoja de Trabajo para listado'!$BC$155:$BC$1048576,0),MATCH((CUADRO!I$4&amp;$E1077),'Hoja de Trabajo para listado'!$BC$151:$CB$151,0)),0)+IFERROR(INDEX('Hoja de Trabajo para listado'!$DE$153:$DG$274,MATCH($A1077,'Hoja de Trabajo para listado'!$DE$153:$DE$1048576,0),MATCH((CUADRO!I$4&amp;$E1077),'Hoja de Trabajo para listado'!$DE$151:$DG$151,0)),0)+IFERROR(INDEX('Hoja de Trabajo para listado'!$CD$155:$DC$1048576,MATCH($A1077,'Hoja de Trabajo para listado'!$CD$155:$CD$1048576,0),MATCH((CUADRO!I$4&amp;$E1077),'Hoja de Trabajo para listado'!$CD$151:$DC$151,0)),0)</f>
        <v>0</v>
      </c>
      <c r="J1077" s="241">
        <f ca="1">+IFERROR(INDEX('Hoja de Trabajo para listado'!$A$155:$Z$1048576,MATCH($A1077,'Hoja de Trabajo para listado'!$A$155:$A$1048576,0),MATCH((CUADRO!J$4&amp;$E1077),'Hoja de Trabajo para listado'!$A$151:$Z$151,0)),0)+IFERROR(INDEX('Hoja de Trabajo para listado'!$AB$155:$BA$1048576,MATCH($A1077,'Hoja de Trabajo para listado'!$AB$155:$AB$1048576,0),MATCH((CUADRO!J$4&amp;$E1077),'Hoja de Trabajo para listado'!$AB$151:$BA$151,0)),0)+IFERROR(INDEX('Hoja de Trabajo para listado'!$BC$155:$CB$1048576,MATCH($A1077,'Hoja de Trabajo para listado'!$BC$155:$BC$1048576,0),MATCH((CUADRO!J$4&amp;$E1077),'Hoja de Trabajo para listado'!$BC$151:$CB$151,0)),0)+IFERROR(INDEX('Hoja de Trabajo para listado'!$DE$153:$DG$274,MATCH($A1077,'Hoja de Trabajo para listado'!$DE$153:$DE$1048576,0),MATCH((CUADRO!J$4&amp;$E1077),'Hoja de Trabajo para listado'!$DE$151:$DG$151,0)),0)+IFERROR(INDEX('Hoja de Trabajo para listado'!$CD$155:$DC$1048576,MATCH($A1077,'Hoja de Trabajo para listado'!$CD$155:$CD$1048576,0),MATCH((CUADRO!J$4&amp;$E1077),'Hoja de Trabajo para listado'!$CD$151:$DC$151,0)),0)</f>
        <v>0</v>
      </c>
      <c r="K1077" s="241">
        <f ca="1">+IFERROR(INDEX('Hoja de Trabajo para listado'!$A$155:$Z$1048576,MATCH($A1077,'Hoja de Trabajo para listado'!$A$155:$A$1048576,0),MATCH((CUADRO!K$4&amp;$E1077),'Hoja de Trabajo para listado'!$A$151:$Z$151,0)),0)+IFERROR(INDEX('Hoja de Trabajo para listado'!$AB$155:$BA$1048576,MATCH($A1077,'Hoja de Trabajo para listado'!$AB$155:$AB$1048576,0),MATCH((CUADRO!K$4&amp;$E1077),'Hoja de Trabajo para listado'!$AB$151:$BA$151,0)),0)+IFERROR(INDEX('Hoja de Trabajo para listado'!$BC$155:$CB$1048576,MATCH($A1077,'Hoja de Trabajo para listado'!$BC$155:$BC$1048576,0),MATCH((CUADRO!K$4&amp;$E1077),'Hoja de Trabajo para listado'!$BC$151:$CB$151,0)),0)+IFERROR(INDEX('Hoja de Trabajo para listado'!$DE$153:$DG$274,MATCH($A1077,'Hoja de Trabajo para listado'!$DE$153:$DE$1048576,0),MATCH((CUADRO!K$4&amp;$E1077),'Hoja de Trabajo para listado'!$DE$151:$DG$151,0)),0)+IFERROR(INDEX('Hoja de Trabajo para listado'!$CD$155:$DC$1048576,MATCH($A1077,'Hoja de Trabajo para listado'!$CD$155:$CD$1048576,0),MATCH((CUADRO!K$4&amp;$E1077),'Hoja de Trabajo para listado'!$CD$151:$DC$151,0)),0)</f>
        <v>0</v>
      </c>
      <c r="L1077" s="241">
        <f ca="1">+IFERROR(INDEX('Hoja de Trabajo para listado'!$A$155:$Z$1048576,MATCH($A1077,'Hoja de Trabajo para listado'!$A$155:$A$1048576,0),MATCH((CUADRO!L$4&amp;$E1077),'Hoja de Trabajo para listado'!$A$151:$Z$151,0)),0)+IFERROR(INDEX('Hoja de Trabajo para listado'!$AB$155:$BA$1048576,MATCH($A1077,'Hoja de Trabajo para listado'!$AB$155:$AB$1048576,0),MATCH((CUADRO!L$4&amp;$E1077),'Hoja de Trabajo para listado'!$AB$151:$BA$151,0)),0)+IFERROR(INDEX('Hoja de Trabajo para listado'!$BC$155:$CB$1048576,MATCH($A1077,'Hoja de Trabajo para listado'!$BC$155:$BC$1048576,0),MATCH((CUADRO!L$4&amp;$E1077),'Hoja de Trabajo para listado'!$BC$151:$CB$151,0)),0)+IFERROR(INDEX('Hoja de Trabajo para listado'!$DE$153:$DG$274,MATCH($A1077,'Hoja de Trabajo para listado'!$DE$153:$DE$1048576,0),MATCH((CUADRO!L$4&amp;$E1077),'Hoja de Trabajo para listado'!$DE$151:$DG$151,0)),0)+IFERROR(INDEX('Hoja de Trabajo para listado'!$CD$155:$DC$1048576,MATCH($A1077,'Hoja de Trabajo para listado'!$CD$155:$CD$1048576,0),MATCH((CUADRO!L$4&amp;$E1077),'Hoja de Trabajo para listado'!$CD$151:$DC$151,0)),0)</f>
        <v>0</v>
      </c>
      <c r="M1077" s="241">
        <f ca="1">+IFERROR(INDEX('Hoja de Trabajo para listado'!$A$155:$Z$1048576,MATCH($A1077,'Hoja de Trabajo para listado'!$A$155:$A$1048576,0),MATCH((CUADRO!M$4&amp;$E1077),'Hoja de Trabajo para listado'!$A$151:$Z$151,0)),0)+IFERROR(INDEX('Hoja de Trabajo para listado'!$AB$155:$BA$1048576,MATCH($A1077,'Hoja de Trabajo para listado'!$AB$155:$AB$1048576,0),MATCH((CUADRO!M$4&amp;$E1077),'Hoja de Trabajo para listado'!$AB$151:$BA$151,0)),0)+IFERROR(INDEX('Hoja de Trabajo para listado'!$BC$155:$CB$1048576,MATCH($A1077,'Hoja de Trabajo para listado'!$BC$155:$BC$1048576,0),MATCH((CUADRO!M$4&amp;$E1077),'Hoja de Trabajo para listado'!$BC$151:$CB$151,0)),0)+IFERROR(INDEX('Hoja de Trabajo para listado'!$DE$153:$DG$274,MATCH($A1077,'Hoja de Trabajo para listado'!$DE$153:$DE$1048576,0),MATCH((CUADRO!M$4&amp;$E1077),'Hoja de Trabajo para listado'!$DE$151:$DG$151,0)),0)+IFERROR(INDEX('Hoja de Trabajo para listado'!$CD$155:$DC$1048576,MATCH($A1077,'Hoja de Trabajo para listado'!$CD$155:$CD$1048576,0),MATCH((CUADRO!M$4&amp;$E1077),'Hoja de Trabajo para listado'!$CD$151:$DC$151,0)),0)</f>
        <v>0</v>
      </c>
      <c r="N1077" s="241">
        <f ca="1">+IFERROR(INDEX('Hoja de Trabajo para listado'!$A$155:$Z$1048576,MATCH($A1077,'Hoja de Trabajo para listado'!$A$155:$A$1048576,0),MATCH((CUADRO!N$4&amp;$E1077),'Hoja de Trabajo para listado'!$A$151:$Z$151,0)),0)+IFERROR(INDEX('Hoja de Trabajo para listado'!$AB$155:$BA$1048576,MATCH($A1077,'Hoja de Trabajo para listado'!$AB$155:$AB$1048576,0),MATCH((CUADRO!N$4&amp;$E1077),'Hoja de Trabajo para listado'!$AB$151:$BA$151,0)),0)+IFERROR(INDEX('Hoja de Trabajo para listado'!$BC$155:$CB$1048576,MATCH($A1077,'Hoja de Trabajo para listado'!$BC$155:$BC$1048576,0),MATCH((CUADRO!N$4&amp;$E1077),'Hoja de Trabajo para listado'!$BC$151:$CB$151,0)),0)+IFERROR(INDEX('Hoja de Trabajo para listado'!$DE$153:$DG$274,MATCH($A1077,'Hoja de Trabajo para listado'!$DE$153:$DE$1048576,0),MATCH((CUADRO!N$4&amp;$E1077),'Hoja de Trabajo para listado'!$DE$151:$DG$151,0)),0)+IFERROR(INDEX('Hoja de Trabajo para listado'!$CD$155:$DC$1048576,MATCH($A1077,'Hoja de Trabajo para listado'!$CD$155:$CD$1048576,0),MATCH((CUADRO!N$4&amp;$E1077),'Hoja de Trabajo para listado'!$CD$151:$DC$151,0)),0)</f>
        <v>0</v>
      </c>
      <c r="O1077" s="241">
        <f ca="1">+IFERROR(INDEX('Hoja de Trabajo para listado'!$A$155:$Z$1048576,MATCH($A1077,'Hoja de Trabajo para listado'!$A$155:$A$1048576,0),MATCH((CUADRO!O$4&amp;$E1077),'Hoja de Trabajo para listado'!$A$151:$Z$151,0)),0)+IFERROR(INDEX('Hoja de Trabajo para listado'!$AB$155:$BA$1048576,MATCH($A1077,'Hoja de Trabajo para listado'!$AB$155:$AB$1048576,0),MATCH((CUADRO!O$4&amp;$E1077),'Hoja de Trabajo para listado'!$AB$151:$BA$151,0)),0)+IFERROR(INDEX('Hoja de Trabajo para listado'!$BC$155:$CB$1048576,MATCH($A1077,'Hoja de Trabajo para listado'!$BC$155:$BC$1048576,0),MATCH((CUADRO!O$4&amp;$E1077),'Hoja de Trabajo para listado'!$BC$151:$CB$151,0)),0)+IFERROR(INDEX('Hoja de Trabajo para listado'!$DE$153:$DG$274,MATCH($A1077,'Hoja de Trabajo para listado'!$DE$153:$DE$1048576,0),MATCH((CUADRO!O$4&amp;$E1077),'Hoja de Trabajo para listado'!$DE$151:$DG$151,0)),0)+IFERROR(INDEX('Hoja de Trabajo para listado'!$CD$155:$DC$1048576,MATCH($A1077,'Hoja de Trabajo para listado'!$CD$155:$CD$1048576,0),MATCH((CUADRO!O$4&amp;$E1077),'Hoja de Trabajo para listado'!$CD$151:$DC$151,0)),0)</f>
        <v>0</v>
      </c>
      <c r="P1077" s="241">
        <f ca="1">+IFERROR(INDEX('Hoja de Trabajo para listado'!$A$155:$Z$1048576,MATCH($A1077,'Hoja de Trabajo para listado'!$A$155:$A$1048576,0),MATCH((CUADRO!P$4&amp;$E1077),'Hoja de Trabajo para listado'!$A$151:$Z$151,0)),0)+IFERROR(INDEX('Hoja de Trabajo para listado'!$AB$155:$BA$1048576,MATCH($A1077,'Hoja de Trabajo para listado'!$AB$155:$AB$1048576,0),MATCH((CUADRO!P$4&amp;$E1077),'Hoja de Trabajo para listado'!$AB$151:$BA$151,0)),0)+IFERROR(INDEX('Hoja de Trabajo para listado'!$BC$155:$CB$1048576,MATCH($A1077,'Hoja de Trabajo para listado'!$BC$155:$BC$1048576,0),MATCH((CUADRO!P$4&amp;$E1077),'Hoja de Trabajo para listado'!$BC$151:$CB$151,0)),0)+IFERROR(INDEX('Hoja de Trabajo para listado'!$DE$153:$DG$274,MATCH($A1077,'Hoja de Trabajo para listado'!$DE$153:$DE$1048576,0),MATCH((CUADRO!P$4&amp;$E1077),'Hoja de Trabajo para listado'!$DE$151:$DG$151,0)),0)+IFERROR(INDEX('Hoja de Trabajo para listado'!$CD$155:$DC$1048576,MATCH($A1077,'Hoja de Trabajo para listado'!$CD$155:$CD$1048576,0),MATCH((CUADRO!P$4&amp;$E1077),'Hoja de Trabajo para listado'!$CD$151:$DC$151,0)),0)</f>
        <v>0</v>
      </c>
      <c r="Q1077" s="241">
        <f ca="1">+IFERROR(INDEX('Hoja de Trabajo para listado'!$A$155:$Z$1048576,MATCH($A1077,'Hoja de Trabajo para listado'!$A$155:$A$1048576,0),MATCH((CUADRO!Q$4&amp;$E1077),'Hoja de Trabajo para listado'!$A$151:$Z$151,0)),0)+IFERROR(INDEX('Hoja de Trabajo para listado'!$AB$155:$BA$1048576,MATCH($A1077,'Hoja de Trabajo para listado'!$AB$155:$AB$1048576,0),MATCH((CUADRO!Q$4&amp;$E1077),'Hoja de Trabajo para listado'!$AB$151:$BA$151,0)),0)+IFERROR(INDEX('Hoja de Trabajo para listado'!$BC$155:$CB$1048576,MATCH($A1077,'Hoja de Trabajo para listado'!$BC$155:$BC$1048576,0),MATCH((CUADRO!Q$4&amp;$E1077),'Hoja de Trabajo para listado'!$BC$151:$CB$151,0)),0)+IFERROR(INDEX('Hoja de Trabajo para listado'!$DE$153:$DG$274,MATCH($A1077,'Hoja de Trabajo para listado'!$DE$153:$DE$1048576,0),MATCH((CUADRO!Q$4&amp;$E1077),'Hoja de Trabajo para listado'!$DE$151:$DG$151,0)),0)+IFERROR(INDEX('Hoja de Trabajo para listado'!$CD$155:$DC$1048576,MATCH($A1077,'Hoja de Trabajo para listado'!$CD$155:$CD$1048576,0),MATCH((CUADRO!Q$4&amp;$E1077),'Hoja de Trabajo para listado'!$CD$151:$DC$151,0)),0)</f>
        <v>0</v>
      </c>
      <c r="R1077" s="241">
        <f t="shared" ca="1" si="32"/>
        <v>0</v>
      </c>
      <c r="S1077" s="247"/>
      <c r="T1077" s="241">
        <f ca="1">+T1078</f>
        <v>0</v>
      </c>
      <c r="U1077" s="240">
        <f t="shared" si="33"/>
        <v>1</v>
      </c>
    </row>
    <row r="1078" spans="1:21" customFormat="1" ht="15" hidden="1" customHeight="1">
      <c r="A1078" s="32">
        <v>1816</v>
      </c>
      <c r="B1078" s="382"/>
      <c r="C1078" s="245" t="str">
        <f>+VLOOKUP(A1078,bd_lista!$A$3:$C$592,3,FALSE)</f>
        <v>Gobierno Autónomo Municipal de Puerto Síles</v>
      </c>
      <c r="D1078" s="384"/>
      <c r="E1078" s="242" t="s">
        <v>684</v>
      </c>
      <c r="F1078" s="241">
        <f ca="1">+IFERROR(INDEX('Hoja de Trabajo para listado'!$A$155:$Z$1048576,MATCH($A1078,'Hoja de Trabajo para listado'!$A$155:$A$1048576,0),MATCH((CUADRO!F$4&amp;$E1078),'Hoja de Trabajo para listado'!$A$151:$Z$151,0)),0)+IFERROR(INDEX('Hoja de Trabajo para listado'!$AB$155:$BA$1048576,MATCH($A1078,'Hoja de Trabajo para listado'!$AB$155:$AB$1048576,0),MATCH((CUADRO!F$4&amp;$E1078),'Hoja de Trabajo para listado'!$AB$151:$BA$151,0)),0)+IFERROR(INDEX('Hoja de Trabajo para listado'!$BC$155:$CB$1048576,MATCH($A1078,'Hoja de Trabajo para listado'!$BC$155:$BC$1048576,0),MATCH((CUADRO!F$4&amp;$E1078),'Hoja de Trabajo para listado'!$BC$151:$CB$151,0)),0)+IFERROR(INDEX('Hoja de Trabajo para listado'!$DE$153:$DG$274,MATCH($A1078,'Hoja de Trabajo para listado'!$DE$153:$DE$1048576,0),MATCH((CUADRO!F$4&amp;$E1078),'Hoja de Trabajo para listado'!$DE$151:$DG$151,0)),0)+IFERROR(INDEX('Hoja de Trabajo para listado'!$CD$155:$DC$1048576,MATCH($A1078,'Hoja de Trabajo para listado'!$CD$155:$CD$1048576,0),MATCH((CUADRO!F$4&amp;$E1078),'Hoja de Trabajo para listado'!$CD$151:$DC$151,0)),0)</f>
        <v>0</v>
      </c>
      <c r="G1078" s="241">
        <f ca="1">+IFERROR(INDEX('Hoja de Trabajo para listado'!$A$155:$Z$1048576,MATCH($A1078,'Hoja de Trabajo para listado'!$A$155:$A$1048576,0),MATCH((CUADRO!G$4&amp;$E1078),'Hoja de Trabajo para listado'!$A$151:$Z$151,0)),0)+IFERROR(INDEX('Hoja de Trabajo para listado'!$AB$155:$BA$1048576,MATCH($A1078,'Hoja de Trabajo para listado'!$AB$155:$AB$1048576,0),MATCH((CUADRO!G$4&amp;$E1078),'Hoja de Trabajo para listado'!$AB$151:$BA$151,0)),0)+IFERROR(INDEX('Hoja de Trabajo para listado'!$BC$155:$CB$1048576,MATCH($A1078,'Hoja de Trabajo para listado'!$BC$155:$BC$1048576,0),MATCH((CUADRO!G$4&amp;$E1078),'Hoja de Trabajo para listado'!$BC$151:$CB$151,0)),0)+IFERROR(INDEX('Hoja de Trabajo para listado'!$DE$153:$DG$274,MATCH($A1078,'Hoja de Trabajo para listado'!$DE$153:$DE$1048576,0),MATCH((CUADRO!G$4&amp;$E1078),'Hoja de Trabajo para listado'!$DE$151:$DG$151,0)),0)+IFERROR(INDEX('Hoja de Trabajo para listado'!$CD$155:$DC$1048576,MATCH($A1078,'Hoja de Trabajo para listado'!$CD$155:$CD$1048576,0),MATCH((CUADRO!G$4&amp;$E1078),'Hoja de Trabajo para listado'!$CD$151:$DC$151,0)),0)</f>
        <v>0</v>
      </c>
      <c r="H1078" s="241">
        <f ca="1">+IFERROR(INDEX('Hoja de Trabajo para listado'!$A$155:$Z$1048576,MATCH($A1078,'Hoja de Trabajo para listado'!$A$155:$A$1048576,0),MATCH((CUADRO!H$4&amp;$E1078),'Hoja de Trabajo para listado'!$A$151:$Z$151,0)),0)+IFERROR(INDEX('Hoja de Trabajo para listado'!$AB$155:$BA$1048576,MATCH($A1078,'Hoja de Trabajo para listado'!$AB$155:$AB$1048576,0),MATCH((CUADRO!H$4&amp;$E1078),'Hoja de Trabajo para listado'!$AB$151:$BA$151,0)),0)+IFERROR(INDEX('Hoja de Trabajo para listado'!$BC$155:$CB$1048576,MATCH($A1078,'Hoja de Trabajo para listado'!$BC$155:$BC$1048576,0),MATCH((CUADRO!H$4&amp;$E1078),'Hoja de Trabajo para listado'!$BC$151:$CB$151,0)),0)+IFERROR(INDEX('Hoja de Trabajo para listado'!$DE$153:$DG$274,MATCH($A1078,'Hoja de Trabajo para listado'!$DE$153:$DE$1048576,0),MATCH((CUADRO!H$4&amp;$E1078),'Hoja de Trabajo para listado'!$DE$151:$DG$151,0)),0)+IFERROR(INDEX('Hoja de Trabajo para listado'!$CD$155:$DC$1048576,MATCH($A1078,'Hoja de Trabajo para listado'!$CD$155:$CD$1048576,0),MATCH((CUADRO!H$4&amp;$E1078),'Hoja de Trabajo para listado'!$CD$151:$DC$151,0)),0)</f>
        <v>0</v>
      </c>
      <c r="I1078" s="241">
        <f ca="1">+IFERROR(INDEX('Hoja de Trabajo para listado'!$A$155:$Z$1048576,MATCH($A1078,'Hoja de Trabajo para listado'!$A$155:$A$1048576,0),MATCH((CUADRO!I$4&amp;$E1078),'Hoja de Trabajo para listado'!$A$151:$Z$151,0)),0)+IFERROR(INDEX('Hoja de Trabajo para listado'!$AB$155:$BA$1048576,MATCH($A1078,'Hoja de Trabajo para listado'!$AB$155:$AB$1048576,0),MATCH((CUADRO!I$4&amp;$E1078),'Hoja de Trabajo para listado'!$AB$151:$BA$151,0)),0)+IFERROR(INDEX('Hoja de Trabajo para listado'!$BC$155:$CB$1048576,MATCH($A1078,'Hoja de Trabajo para listado'!$BC$155:$BC$1048576,0),MATCH((CUADRO!I$4&amp;$E1078),'Hoja de Trabajo para listado'!$BC$151:$CB$151,0)),0)+IFERROR(INDEX('Hoja de Trabajo para listado'!$DE$153:$DG$274,MATCH($A1078,'Hoja de Trabajo para listado'!$DE$153:$DE$1048576,0),MATCH((CUADRO!I$4&amp;$E1078),'Hoja de Trabajo para listado'!$DE$151:$DG$151,0)),0)+IFERROR(INDEX('Hoja de Trabajo para listado'!$CD$155:$DC$1048576,MATCH($A1078,'Hoja de Trabajo para listado'!$CD$155:$CD$1048576,0),MATCH((CUADRO!I$4&amp;$E1078),'Hoja de Trabajo para listado'!$CD$151:$DC$151,0)),0)</f>
        <v>0</v>
      </c>
      <c r="J1078" s="241">
        <f ca="1">+IFERROR(INDEX('Hoja de Trabajo para listado'!$A$155:$Z$1048576,MATCH($A1078,'Hoja de Trabajo para listado'!$A$155:$A$1048576,0),MATCH((CUADRO!J$4&amp;$E1078),'Hoja de Trabajo para listado'!$A$151:$Z$151,0)),0)+IFERROR(INDEX('Hoja de Trabajo para listado'!$AB$155:$BA$1048576,MATCH($A1078,'Hoja de Trabajo para listado'!$AB$155:$AB$1048576,0),MATCH((CUADRO!J$4&amp;$E1078),'Hoja de Trabajo para listado'!$AB$151:$BA$151,0)),0)+IFERROR(INDEX('Hoja de Trabajo para listado'!$BC$155:$CB$1048576,MATCH($A1078,'Hoja de Trabajo para listado'!$BC$155:$BC$1048576,0),MATCH((CUADRO!J$4&amp;$E1078),'Hoja de Trabajo para listado'!$BC$151:$CB$151,0)),0)+IFERROR(INDEX('Hoja de Trabajo para listado'!$DE$153:$DG$274,MATCH($A1078,'Hoja de Trabajo para listado'!$DE$153:$DE$1048576,0),MATCH((CUADRO!J$4&amp;$E1078),'Hoja de Trabajo para listado'!$DE$151:$DG$151,0)),0)+IFERROR(INDEX('Hoja de Trabajo para listado'!$CD$155:$DC$1048576,MATCH($A1078,'Hoja de Trabajo para listado'!$CD$155:$CD$1048576,0),MATCH((CUADRO!J$4&amp;$E1078),'Hoja de Trabajo para listado'!$CD$151:$DC$151,0)),0)</f>
        <v>0</v>
      </c>
      <c r="K1078" s="241">
        <f ca="1">+IFERROR(INDEX('Hoja de Trabajo para listado'!$A$155:$Z$1048576,MATCH($A1078,'Hoja de Trabajo para listado'!$A$155:$A$1048576,0),MATCH((CUADRO!K$4&amp;$E1078),'Hoja de Trabajo para listado'!$A$151:$Z$151,0)),0)+IFERROR(INDEX('Hoja de Trabajo para listado'!$AB$155:$BA$1048576,MATCH($A1078,'Hoja de Trabajo para listado'!$AB$155:$AB$1048576,0),MATCH((CUADRO!K$4&amp;$E1078),'Hoja de Trabajo para listado'!$AB$151:$BA$151,0)),0)+IFERROR(INDEX('Hoja de Trabajo para listado'!$BC$155:$CB$1048576,MATCH($A1078,'Hoja de Trabajo para listado'!$BC$155:$BC$1048576,0),MATCH((CUADRO!K$4&amp;$E1078),'Hoja de Trabajo para listado'!$BC$151:$CB$151,0)),0)+IFERROR(INDEX('Hoja de Trabajo para listado'!$DE$153:$DG$274,MATCH($A1078,'Hoja de Trabajo para listado'!$DE$153:$DE$1048576,0),MATCH((CUADRO!K$4&amp;$E1078),'Hoja de Trabajo para listado'!$DE$151:$DG$151,0)),0)+IFERROR(INDEX('Hoja de Trabajo para listado'!$CD$155:$DC$1048576,MATCH($A1078,'Hoja de Trabajo para listado'!$CD$155:$CD$1048576,0),MATCH((CUADRO!K$4&amp;$E1078),'Hoja de Trabajo para listado'!$CD$151:$DC$151,0)),0)</f>
        <v>0</v>
      </c>
      <c r="L1078" s="241">
        <f ca="1">+IFERROR(INDEX('Hoja de Trabajo para listado'!$A$155:$Z$1048576,MATCH($A1078,'Hoja de Trabajo para listado'!$A$155:$A$1048576,0),MATCH((CUADRO!L$4&amp;$E1078),'Hoja de Trabajo para listado'!$A$151:$Z$151,0)),0)+IFERROR(INDEX('Hoja de Trabajo para listado'!$AB$155:$BA$1048576,MATCH($A1078,'Hoja de Trabajo para listado'!$AB$155:$AB$1048576,0),MATCH((CUADRO!L$4&amp;$E1078),'Hoja de Trabajo para listado'!$AB$151:$BA$151,0)),0)+IFERROR(INDEX('Hoja de Trabajo para listado'!$BC$155:$CB$1048576,MATCH($A1078,'Hoja de Trabajo para listado'!$BC$155:$BC$1048576,0),MATCH((CUADRO!L$4&amp;$E1078),'Hoja de Trabajo para listado'!$BC$151:$CB$151,0)),0)+IFERROR(INDEX('Hoja de Trabajo para listado'!$DE$153:$DG$274,MATCH($A1078,'Hoja de Trabajo para listado'!$DE$153:$DE$1048576,0),MATCH((CUADRO!L$4&amp;$E1078),'Hoja de Trabajo para listado'!$DE$151:$DG$151,0)),0)+IFERROR(INDEX('Hoja de Trabajo para listado'!$CD$155:$DC$1048576,MATCH($A1078,'Hoja de Trabajo para listado'!$CD$155:$CD$1048576,0),MATCH((CUADRO!L$4&amp;$E1078),'Hoja de Trabajo para listado'!$CD$151:$DC$151,0)),0)</f>
        <v>0</v>
      </c>
      <c r="M1078" s="241">
        <f ca="1">+IFERROR(INDEX('Hoja de Trabajo para listado'!$A$155:$Z$1048576,MATCH($A1078,'Hoja de Trabajo para listado'!$A$155:$A$1048576,0),MATCH((CUADRO!M$4&amp;$E1078),'Hoja de Trabajo para listado'!$A$151:$Z$151,0)),0)+IFERROR(INDEX('Hoja de Trabajo para listado'!$AB$155:$BA$1048576,MATCH($A1078,'Hoja de Trabajo para listado'!$AB$155:$AB$1048576,0),MATCH((CUADRO!M$4&amp;$E1078),'Hoja de Trabajo para listado'!$AB$151:$BA$151,0)),0)+IFERROR(INDEX('Hoja de Trabajo para listado'!$BC$155:$CB$1048576,MATCH($A1078,'Hoja de Trabajo para listado'!$BC$155:$BC$1048576,0),MATCH((CUADRO!M$4&amp;$E1078),'Hoja de Trabajo para listado'!$BC$151:$CB$151,0)),0)+IFERROR(INDEX('Hoja de Trabajo para listado'!$DE$153:$DG$274,MATCH($A1078,'Hoja de Trabajo para listado'!$DE$153:$DE$1048576,0),MATCH((CUADRO!M$4&amp;$E1078),'Hoja de Trabajo para listado'!$DE$151:$DG$151,0)),0)+IFERROR(INDEX('Hoja de Trabajo para listado'!$CD$155:$DC$1048576,MATCH($A1078,'Hoja de Trabajo para listado'!$CD$155:$CD$1048576,0),MATCH((CUADRO!M$4&amp;$E1078),'Hoja de Trabajo para listado'!$CD$151:$DC$151,0)),0)</f>
        <v>0</v>
      </c>
      <c r="N1078" s="241">
        <f ca="1">+IFERROR(INDEX('Hoja de Trabajo para listado'!$A$155:$Z$1048576,MATCH($A1078,'Hoja de Trabajo para listado'!$A$155:$A$1048576,0),MATCH((CUADRO!N$4&amp;$E1078),'Hoja de Trabajo para listado'!$A$151:$Z$151,0)),0)+IFERROR(INDEX('Hoja de Trabajo para listado'!$AB$155:$BA$1048576,MATCH($A1078,'Hoja de Trabajo para listado'!$AB$155:$AB$1048576,0),MATCH((CUADRO!N$4&amp;$E1078),'Hoja de Trabajo para listado'!$AB$151:$BA$151,0)),0)+IFERROR(INDEX('Hoja de Trabajo para listado'!$BC$155:$CB$1048576,MATCH($A1078,'Hoja de Trabajo para listado'!$BC$155:$BC$1048576,0),MATCH((CUADRO!N$4&amp;$E1078),'Hoja de Trabajo para listado'!$BC$151:$CB$151,0)),0)+IFERROR(INDEX('Hoja de Trabajo para listado'!$DE$153:$DG$274,MATCH($A1078,'Hoja de Trabajo para listado'!$DE$153:$DE$1048576,0),MATCH((CUADRO!N$4&amp;$E1078),'Hoja de Trabajo para listado'!$DE$151:$DG$151,0)),0)+IFERROR(INDEX('Hoja de Trabajo para listado'!$CD$155:$DC$1048576,MATCH($A1078,'Hoja de Trabajo para listado'!$CD$155:$CD$1048576,0),MATCH((CUADRO!N$4&amp;$E1078),'Hoja de Trabajo para listado'!$CD$151:$DC$151,0)),0)</f>
        <v>0</v>
      </c>
      <c r="O1078" s="241">
        <f ca="1">+IFERROR(INDEX('Hoja de Trabajo para listado'!$A$155:$Z$1048576,MATCH($A1078,'Hoja de Trabajo para listado'!$A$155:$A$1048576,0),MATCH((CUADRO!O$4&amp;$E1078),'Hoja de Trabajo para listado'!$A$151:$Z$151,0)),0)+IFERROR(INDEX('Hoja de Trabajo para listado'!$AB$155:$BA$1048576,MATCH($A1078,'Hoja de Trabajo para listado'!$AB$155:$AB$1048576,0),MATCH((CUADRO!O$4&amp;$E1078),'Hoja de Trabajo para listado'!$AB$151:$BA$151,0)),0)+IFERROR(INDEX('Hoja de Trabajo para listado'!$BC$155:$CB$1048576,MATCH($A1078,'Hoja de Trabajo para listado'!$BC$155:$BC$1048576,0),MATCH((CUADRO!O$4&amp;$E1078),'Hoja de Trabajo para listado'!$BC$151:$CB$151,0)),0)+IFERROR(INDEX('Hoja de Trabajo para listado'!$DE$153:$DG$274,MATCH($A1078,'Hoja de Trabajo para listado'!$DE$153:$DE$1048576,0),MATCH((CUADRO!O$4&amp;$E1078),'Hoja de Trabajo para listado'!$DE$151:$DG$151,0)),0)+IFERROR(INDEX('Hoja de Trabajo para listado'!$CD$155:$DC$1048576,MATCH($A1078,'Hoja de Trabajo para listado'!$CD$155:$CD$1048576,0),MATCH((CUADRO!O$4&amp;$E1078),'Hoja de Trabajo para listado'!$CD$151:$DC$151,0)),0)</f>
        <v>0</v>
      </c>
      <c r="P1078" s="241">
        <f ca="1">+IFERROR(INDEX('Hoja de Trabajo para listado'!$A$155:$Z$1048576,MATCH($A1078,'Hoja de Trabajo para listado'!$A$155:$A$1048576,0),MATCH((CUADRO!P$4&amp;$E1078),'Hoja de Trabajo para listado'!$A$151:$Z$151,0)),0)+IFERROR(INDEX('Hoja de Trabajo para listado'!$AB$155:$BA$1048576,MATCH($A1078,'Hoja de Trabajo para listado'!$AB$155:$AB$1048576,0),MATCH((CUADRO!P$4&amp;$E1078),'Hoja de Trabajo para listado'!$AB$151:$BA$151,0)),0)+IFERROR(INDEX('Hoja de Trabajo para listado'!$BC$155:$CB$1048576,MATCH($A1078,'Hoja de Trabajo para listado'!$BC$155:$BC$1048576,0),MATCH((CUADRO!P$4&amp;$E1078),'Hoja de Trabajo para listado'!$BC$151:$CB$151,0)),0)+IFERROR(INDEX('Hoja de Trabajo para listado'!$DE$153:$DG$274,MATCH($A1078,'Hoja de Trabajo para listado'!$DE$153:$DE$1048576,0),MATCH((CUADRO!P$4&amp;$E1078),'Hoja de Trabajo para listado'!$DE$151:$DG$151,0)),0)+IFERROR(INDEX('Hoja de Trabajo para listado'!$CD$155:$DC$1048576,MATCH($A1078,'Hoja de Trabajo para listado'!$CD$155:$CD$1048576,0),MATCH((CUADRO!P$4&amp;$E1078),'Hoja de Trabajo para listado'!$CD$151:$DC$151,0)),0)</f>
        <v>0</v>
      </c>
      <c r="Q1078" s="241">
        <f ca="1">+IFERROR(INDEX('Hoja de Trabajo para listado'!$A$155:$Z$1048576,MATCH($A1078,'Hoja de Trabajo para listado'!$A$155:$A$1048576,0),MATCH((CUADRO!Q$4&amp;$E1078),'Hoja de Trabajo para listado'!$A$151:$Z$151,0)),0)+IFERROR(INDEX('Hoja de Trabajo para listado'!$AB$155:$BA$1048576,MATCH($A1078,'Hoja de Trabajo para listado'!$AB$155:$AB$1048576,0),MATCH((CUADRO!Q$4&amp;$E1078),'Hoja de Trabajo para listado'!$AB$151:$BA$151,0)),0)+IFERROR(INDEX('Hoja de Trabajo para listado'!$BC$155:$CB$1048576,MATCH($A1078,'Hoja de Trabajo para listado'!$BC$155:$BC$1048576,0),MATCH((CUADRO!Q$4&amp;$E1078),'Hoja de Trabajo para listado'!$BC$151:$CB$151,0)),0)+IFERROR(INDEX('Hoja de Trabajo para listado'!$DE$153:$DG$274,MATCH($A1078,'Hoja de Trabajo para listado'!$DE$153:$DE$1048576,0),MATCH((CUADRO!Q$4&amp;$E1078),'Hoja de Trabajo para listado'!$DE$151:$DG$151,0)),0)+IFERROR(INDEX('Hoja de Trabajo para listado'!$CD$155:$DC$1048576,MATCH($A1078,'Hoja de Trabajo para listado'!$CD$155:$CD$1048576,0),MATCH((CUADRO!Q$4&amp;$E1078),'Hoja de Trabajo para listado'!$CD$151:$DC$151,0)),0)</f>
        <v>0</v>
      </c>
      <c r="R1078" s="241">
        <f t="shared" ca="1" si="32"/>
        <v>0</v>
      </c>
      <c r="S1078" s="247">
        <f ca="1">+R1077+R1078</f>
        <v>0</v>
      </c>
      <c r="T1078" s="241">
        <f ca="1">+S1078</f>
        <v>0</v>
      </c>
      <c r="U1078" s="240">
        <f t="shared" si="33"/>
        <v>2</v>
      </c>
    </row>
    <row r="1079" spans="1:21" customFormat="1" ht="15" hidden="1" customHeight="1">
      <c r="A1079" s="32">
        <v>1817</v>
      </c>
      <c r="B1079" s="381">
        <f>+A1079</f>
        <v>1817</v>
      </c>
      <c r="C1079" s="245" t="str">
        <f>+VLOOKUP(A1079,bd_lista!$A$3:$C$592,3,FALSE)</f>
        <v>Gobierno Autónomo Municipal de Magdalena</v>
      </c>
      <c r="D1079" s="383" t="str">
        <f>+C1079</f>
        <v>Gobierno Autónomo Municipal de Magdalena</v>
      </c>
      <c r="E1079" s="240" t="s">
        <v>683</v>
      </c>
      <c r="F1079" s="241">
        <f ca="1">+IFERROR(INDEX('Hoja de Trabajo para listado'!$A$155:$Z$1048576,MATCH($A1079,'Hoja de Trabajo para listado'!$A$155:$A$1048576,0),MATCH((CUADRO!F$4&amp;$E1079),'Hoja de Trabajo para listado'!$A$151:$Z$151,0)),0)+IFERROR(INDEX('Hoja de Trabajo para listado'!$AB$155:$BA$1048576,MATCH($A1079,'Hoja de Trabajo para listado'!$AB$155:$AB$1048576,0),MATCH((CUADRO!F$4&amp;$E1079),'Hoja de Trabajo para listado'!$AB$151:$BA$151,0)),0)+IFERROR(INDEX('Hoja de Trabajo para listado'!$BC$155:$CB$1048576,MATCH($A1079,'Hoja de Trabajo para listado'!$BC$155:$BC$1048576,0),MATCH((CUADRO!F$4&amp;$E1079),'Hoja de Trabajo para listado'!$BC$151:$CB$151,0)),0)+IFERROR(INDEX('Hoja de Trabajo para listado'!$DE$153:$DG$274,MATCH($A1079,'Hoja de Trabajo para listado'!$DE$153:$DE$1048576,0),MATCH((CUADRO!F$4&amp;$E1079),'Hoja de Trabajo para listado'!$DE$151:$DG$151,0)),0)+IFERROR(INDEX('Hoja de Trabajo para listado'!$CD$155:$DC$1048576,MATCH($A1079,'Hoja de Trabajo para listado'!$CD$155:$CD$1048576,0),MATCH((CUADRO!F$4&amp;$E1079),'Hoja de Trabajo para listado'!$CD$151:$DC$151,0)),0)</f>
        <v>0</v>
      </c>
      <c r="G1079" s="241">
        <f ca="1">+IFERROR(INDEX('Hoja de Trabajo para listado'!$A$155:$Z$1048576,MATCH($A1079,'Hoja de Trabajo para listado'!$A$155:$A$1048576,0),MATCH((CUADRO!G$4&amp;$E1079),'Hoja de Trabajo para listado'!$A$151:$Z$151,0)),0)+IFERROR(INDEX('Hoja de Trabajo para listado'!$AB$155:$BA$1048576,MATCH($A1079,'Hoja de Trabajo para listado'!$AB$155:$AB$1048576,0),MATCH((CUADRO!G$4&amp;$E1079),'Hoja de Trabajo para listado'!$AB$151:$BA$151,0)),0)+IFERROR(INDEX('Hoja de Trabajo para listado'!$BC$155:$CB$1048576,MATCH($A1079,'Hoja de Trabajo para listado'!$BC$155:$BC$1048576,0),MATCH((CUADRO!G$4&amp;$E1079),'Hoja de Trabajo para listado'!$BC$151:$CB$151,0)),0)+IFERROR(INDEX('Hoja de Trabajo para listado'!$DE$153:$DG$274,MATCH($A1079,'Hoja de Trabajo para listado'!$DE$153:$DE$1048576,0),MATCH((CUADRO!G$4&amp;$E1079),'Hoja de Trabajo para listado'!$DE$151:$DG$151,0)),0)+IFERROR(INDEX('Hoja de Trabajo para listado'!$CD$155:$DC$1048576,MATCH($A1079,'Hoja de Trabajo para listado'!$CD$155:$CD$1048576,0),MATCH((CUADRO!G$4&amp;$E1079),'Hoja de Trabajo para listado'!$CD$151:$DC$151,0)),0)</f>
        <v>0</v>
      </c>
      <c r="H1079" s="241">
        <f ca="1">+IFERROR(INDEX('Hoja de Trabajo para listado'!$A$155:$Z$1048576,MATCH($A1079,'Hoja de Trabajo para listado'!$A$155:$A$1048576,0),MATCH((CUADRO!H$4&amp;$E1079),'Hoja de Trabajo para listado'!$A$151:$Z$151,0)),0)+IFERROR(INDEX('Hoja de Trabajo para listado'!$AB$155:$BA$1048576,MATCH($A1079,'Hoja de Trabajo para listado'!$AB$155:$AB$1048576,0),MATCH((CUADRO!H$4&amp;$E1079),'Hoja de Trabajo para listado'!$AB$151:$BA$151,0)),0)+IFERROR(INDEX('Hoja de Trabajo para listado'!$BC$155:$CB$1048576,MATCH($A1079,'Hoja de Trabajo para listado'!$BC$155:$BC$1048576,0),MATCH((CUADRO!H$4&amp;$E1079),'Hoja de Trabajo para listado'!$BC$151:$CB$151,0)),0)+IFERROR(INDEX('Hoja de Trabajo para listado'!$DE$153:$DG$274,MATCH($A1079,'Hoja de Trabajo para listado'!$DE$153:$DE$1048576,0),MATCH((CUADRO!H$4&amp;$E1079),'Hoja de Trabajo para listado'!$DE$151:$DG$151,0)),0)+IFERROR(INDEX('Hoja de Trabajo para listado'!$CD$155:$DC$1048576,MATCH($A1079,'Hoja de Trabajo para listado'!$CD$155:$CD$1048576,0),MATCH((CUADRO!H$4&amp;$E1079),'Hoja de Trabajo para listado'!$CD$151:$DC$151,0)),0)</f>
        <v>0</v>
      </c>
      <c r="I1079" s="241">
        <f ca="1">+IFERROR(INDEX('Hoja de Trabajo para listado'!$A$155:$Z$1048576,MATCH($A1079,'Hoja de Trabajo para listado'!$A$155:$A$1048576,0),MATCH((CUADRO!I$4&amp;$E1079),'Hoja de Trabajo para listado'!$A$151:$Z$151,0)),0)+IFERROR(INDEX('Hoja de Trabajo para listado'!$AB$155:$BA$1048576,MATCH($A1079,'Hoja de Trabajo para listado'!$AB$155:$AB$1048576,0),MATCH((CUADRO!I$4&amp;$E1079),'Hoja de Trabajo para listado'!$AB$151:$BA$151,0)),0)+IFERROR(INDEX('Hoja de Trabajo para listado'!$BC$155:$CB$1048576,MATCH($A1079,'Hoja de Trabajo para listado'!$BC$155:$BC$1048576,0),MATCH((CUADRO!I$4&amp;$E1079),'Hoja de Trabajo para listado'!$BC$151:$CB$151,0)),0)+IFERROR(INDEX('Hoja de Trabajo para listado'!$DE$153:$DG$274,MATCH($A1079,'Hoja de Trabajo para listado'!$DE$153:$DE$1048576,0),MATCH((CUADRO!I$4&amp;$E1079),'Hoja de Trabajo para listado'!$DE$151:$DG$151,0)),0)+IFERROR(INDEX('Hoja de Trabajo para listado'!$CD$155:$DC$1048576,MATCH($A1079,'Hoja de Trabajo para listado'!$CD$155:$CD$1048576,0),MATCH((CUADRO!I$4&amp;$E1079),'Hoja de Trabajo para listado'!$CD$151:$DC$151,0)),0)</f>
        <v>0</v>
      </c>
      <c r="J1079" s="241">
        <f ca="1">+IFERROR(INDEX('Hoja de Trabajo para listado'!$A$155:$Z$1048576,MATCH($A1079,'Hoja de Trabajo para listado'!$A$155:$A$1048576,0),MATCH((CUADRO!J$4&amp;$E1079),'Hoja de Trabajo para listado'!$A$151:$Z$151,0)),0)+IFERROR(INDEX('Hoja de Trabajo para listado'!$AB$155:$BA$1048576,MATCH($A1079,'Hoja de Trabajo para listado'!$AB$155:$AB$1048576,0),MATCH((CUADRO!J$4&amp;$E1079),'Hoja de Trabajo para listado'!$AB$151:$BA$151,0)),0)+IFERROR(INDEX('Hoja de Trabajo para listado'!$BC$155:$CB$1048576,MATCH($A1079,'Hoja de Trabajo para listado'!$BC$155:$BC$1048576,0),MATCH((CUADRO!J$4&amp;$E1079),'Hoja de Trabajo para listado'!$BC$151:$CB$151,0)),0)+IFERROR(INDEX('Hoja de Trabajo para listado'!$DE$153:$DG$274,MATCH($A1079,'Hoja de Trabajo para listado'!$DE$153:$DE$1048576,0),MATCH((CUADRO!J$4&amp;$E1079),'Hoja de Trabajo para listado'!$DE$151:$DG$151,0)),0)+IFERROR(INDEX('Hoja de Trabajo para listado'!$CD$155:$DC$1048576,MATCH($A1079,'Hoja de Trabajo para listado'!$CD$155:$CD$1048576,0),MATCH((CUADRO!J$4&amp;$E1079),'Hoja de Trabajo para listado'!$CD$151:$DC$151,0)),0)</f>
        <v>0</v>
      </c>
      <c r="K1079" s="241">
        <f ca="1">+IFERROR(INDEX('Hoja de Trabajo para listado'!$A$155:$Z$1048576,MATCH($A1079,'Hoja de Trabajo para listado'!$A$155:$A$1048576,0),MATCH((CUADRO!K$4&amp;$E1079),'Hoja de Trabajo para listado'!$A$151:$Z$151,0)),0)+IFERROR(INDEX('Hoja de Trabajo para listado'!$AB$155:$BA$1048576,MATCH($A1079,'Hoja de Trabajo para listado'!$AB$155:$AB$1048576,0),MATCH((CUADRO!K$4&amp;$E1079),'Hoja de Trabajo para listado'!$AB$151:$BA$151,0)),0)+IFERROR(INDEX('Hoja de Trabajo para listado'!$BC$155:$CB$1048576,MATCH($A1079,'Hoja de Trabajo para listado'!$BC$155:$BC$1048576,0),MATCH((CUADRO!K$4&amp;$E1079),'Hoja de Trabajo para listado'!$BC$151:$CB$151,0)),0)+IFERROR(INDEX('Hoja de Trabajo para listado'!$DE$153:$DG$274,MATCH($A1079,'Hoja de Trabajo para listado'!$DE$153:$DE$1048576,0),MATCH((CUADRO!K$4&amp;$E1079),'Hoja de Trabajo para listado'!$DE$151:$DG$151,0)),0)+IFERROR(INDEX('Hoja de Trabajo para listado'!$CD$155:$DC$1048576,MATCH($A1079,'Hoja de Trabajo para listado'!$CD$155:$CD$1048576,0),MATCH((CUADRO!K$4&amp;$E1079),'Hoja de Trabajo para listado'!$CD$151:$DC$151,0)),0)</f>
        <v>0</v>
      </c>
      <c r="L1079" s="241">
        <f ca="1">+IFERROR(INDEX('Hoja de Trabajo para listado'!$A$155:$Z$1048576,MATCH($A1079,'Hoja de Trabajo para listado'!$A$155:$A$1048576,0),MATCH((CUADRO!L$4&amp;$E1079),'Hoja de Trabajo para listado'!$A$151:$Z$151,0)),0)+IFERROR(INDEX('Hoja de Trabajo para listado'!$AB$155:$BA$1048576,MATCH($A1079,'Hoja de Trabajo para listado'!$AB$155:$AB$1048576,0),MATCH((CUADRO!L$4&amp;$E1079),'Hoja de Trabajo para listado'!$AB$151:$BA$151,0)),0)+IFERROR(INDEX('Hoja de Trabajo para listado'!$BC$155:$CB$1048576,MATCH($A1079,'Hoja de Trabajo para listado'!$BC$155:$BC$1048576,0),MATCH((CUADRO!L$4&amp;$E1079),'Hoja de Trabajo para listado'!$BC$151:$CB$151,0)),0)+IFERROR(INDEX('Hoja de Trabajo para listado'!$DE$153:$DG$274,MATCH($A1079,'Hoja de Trabajo para listado'!$DE$153:$DE$1048576,0),MATCH((CUADRO!L$4&amp;$E1079),'Hoja de Trabajo para listado'!$DE$151:$DG$151,0)),0)+IFERROR(INDEX('Hoja de Trabajo para listado'!$CD$155:$DC$1048576,MATCH($A1079,'Hoja de Trabajo para listado'!$CD$155:$CD$1048576,0),MATCH((CUADRO!L$4&amp;$E1079),'Hoja de Trabajo para listado'!$CD$151:$DC$151,0)),0)</f>
        <v>0</v>
      </c>
      <c r="M1079" s="241">
        <f ca="1">+IFERROR(INDEX('Hoja de Trabajo para listado'!$A$155:$Z$1048576,MATCH($A1079,'Hoja de Trabajo para listado'!$A$155:$A$1048576,0),MATCH((CUADRO!M$4&amp;$E1079),'Hoja de Trabajo para listado'!$A$151:$Z$151,0)),0)+IFERROR(INDEX('Hoja de Trabajo para listado'!$AB$155:$BA$1048576,MATCH($A1079,'Hoja de Trabajo para listado'!$AB$155:$AB$1048576,0),MATCH((CUADRO!M$4&amp;$E1079),'Hoja de Trabajo para listado'!$AB$151:$BA$151,0)),0)+IFERROR(INDEX('Hoja de Trabajo para listado'!$BC$155:$CB$1048576,MATCH($A1079,'Hoja de Trabajo para listado'!$BC$155:$BC$1048576,0),MATCH((CUADRO!M$4&amp;$E1079),'Hoja de Trabajo para listado'!$BC$151:$CB$151,0)),0)+IFERROR(INDEX('Hoja de Trabajo para listado'!$DE$153:$DG$274,MATCH($A1079,'Hoja de Trabajo para listado'!$DE$153:$DE$1048576,0),MATCH((CUADRO!M$4&amp;$E1079),'Hoja de Trabajo para listado'!$DE$151:$DG$151,0)),0)+IFERROR(INDEX('Hoja de Trabajo para listado'!$CD$155:$DC$1048576,MATCH($A1079,'Hoja de Trabajo para listado'!$CD$155:$CD$1048576,0),MATCH((CUADRO!M$4&amp;$E1079),'Hoja de Trabajo para listado'!$CD$151:$DC$151,0)),0)</f>
        <v>0</v>
      </c>
      <c r="N1079" s="241">
        <f ca="1">+IFERROR(INDEX('Hoja de Trabajo para listado'!$A$155:$Z$1048576,MATCH($A1079,'Hoja de Trabajo para listado'!$A$155:$A$1048576,0),MATCH((CUADRO!N$4&amp;$E1079),'Hoja de Trabajo para listado'!$A$151:$Z$151,0)),0)+IFERROR(INDEX('Hoja de Trabajo para listado'!$AB$155:$BA$1048576,MATCH($A1079,'Hoja de Trabajo para listado'!$AB$155:$AB$1048576,0),MATCH((CUADRO!N$4&amp;$E1079),'Hoja de Trabajo para listado'!$AB$151:$BA$151,0)),0)+IFERROR(INDEX('Hoja de Trabajo para listado'!$BC$155:$CB$1048576,MATCH($A1079,'Hoja de Trabajo para listado'!$BC$155:$BC$1048576,0),MATCH((CUADRO!N$4&amp;$E1079),'Hoja de Trabajo para listado'!$BC$151:$CB$151,0)),0)+IFERROR(INDEX('Hoja de Trabajo para listado'!$DE$153:$DG$274,MATCH($A1079,'Hoja de Trabajo para listado'!$DE$153:$DE$1048576,0),MATCH((CUADRO!N$4&amp;$E1079),'Hoja de Trabajo para listado'!$DE$151:$DG$151,0)),0)+IFERROR(INDEX('Hoja de Trabajo para listado'!$CD$155:$DC$1048576,MATCH($A1079,'Hoja de Trabajo para listado'!$CD$155:$CD$1048576,0),MATCH((CUADRO!N$4&amp;$E1079),'Hoja de Trabajo para listado'!$CD$151:$DC$151,0)),0)</f>
        <v>0</v>
      </c>
      <c r="O1079" s="241">
        <f ca="1">+IFERROR(INDEX('Hoja de Trabajo para listado'!$A$155:$Z$1048576,MATCH($A1079,'Hoja de Trabajo para listado'!$A$155:$A$1048576,0),MATCH((CUADRO!O$4&amp;$E1079),'Hoja de Trabajo para listado'!$A$151:$Z$151,0)),0)+IFERROR(INDEX('Hoja de Trabajo para listado'!$AB$155:$BA$1048576,MATCH($A1079,'Hoja de Trabajo para listado'!$AB$155:$AB$1048576,0),MATCH((CUADRO!O$4&amp;$E1079),'Hoja de Trabajo para listado'!$AB$151:$BA$151,0)),0)+IFERROR(INDEX('Hoja de Trabajo para listado'!$BC$155:$CB$1048576,MATCH($A1079,'Hoja de Trabajo para listado'!$BC$155:$BC$1048576,0),MATCH((CUADRO!O$4&amp;$E1079),'Hoja de Trabajo para listado'!$BC$151:$CB$151,0)),0)+IFERROR(INDEX('Hoja de Trabajo para listado'!$DE$153:$DG$274,MATCH($A1079,'Hoja de Trabajo para listado'!$DE$153:$DE$1048576,0),MATCH((CUADRO!O$4&amp;$E1079),'Hoja de Trabajo para listado'!$DE$151:$DG$151,0)),0)+IFERROR(INDEX('Hoja de Trabajo para listado'!$CD$155:$DC$1048576,MATCH($A1079,'Hoja de Trabajo para listado'!$CD$155:$CD$1048576,0),MATCH((CUADRO!O$4&amp;$E1079),'Hoja de Trabajo para listado'!$CD$151:$DC$151,0)),0)</f>
        <v>0</v>
      </c>
      <c r="P1079" s="241">
        <f ca="1">+IFERROR(INDEX('Hoja de Trabajo para listado'!$A$155:$Z$1048576,MATCH($A1079,'Hoja de Trabajo para listado'!$A$155:$A$1048576,0),MATCH((CUADRO!P$4&amp;$E1079),'Hoja de Trabajo para listado'!$A$151:$Z$151,0)),0)+IFERROR(INDEX('Hoja de Trabajo para listado'!$AB$155:$BA$1048576,MATCH($A1079,'Hoja de Trabajo para listado'!$AB$155:$AB$1048576,0),MATCH((CUADRO!P$4&amp;$E1079),'Hoja de Trabajo para listado'!$AB$151:$BA$151,0)),0)+IFERROR(INDEX('Hoja de Trabajo para listado'!$BC$155:$CB$1048576,MATCH($A1079,'Hoja de Trabajo para listado'!$BC$155:$BC$1048576,0),MATCH((CUADRO!P$4&amp;$E1079),'Hoja de Trabajo para listado'!$BC$151:$CB$151,0)),0)+IFERROR(INDEX('Hoja de Trabajo para listado'!$DE$153:$DG$274,MATCH($A1079,'Hoja de Trabajo para listado'!$DE$153:$DE$1048576,0),MATCH((CUADRO!P$4&amp;$E1079),'Hoja de Trabajo para listado'!$DE$151:$DG$151,0)),0)+IFERROR(INDEX('Hoja de Trabajo para listado'!$CD$155:$DC$1048576,MATCH($A1079,'Hoja de Trabajo para listado'!$CD$155:$CD$1048576,0),MATCH((CUADRO!P$4&amp;$E1079),'Hoja de Trabajo para listado'!$CD$151:$DC$151,0)),0)</f>
        <v>0</v>
      </c>
      <c r="Q1079" s="241">
        <f ca="1">+IFERROR(INDEX('Hoja de Trabajo para listado'!$A$155:$Z$1048576,MATCH($A1079,'Hoja de Trabajo para listado'!$A$155:$A$1048576,0),MATCH((CUADRO!Q$4&amp;$E1079),'Hoja de Trabajo para listado'!$A$151:$Z$151,0)),0)+IFERROR(INDEX('Hoja de Trabajo para listado'!$AB$155:$BA$1048576,MATCH($A1079,'Hoja de Trabajo para listado'!$AB$155:$AB$1048576,0),MATCH((CUADRO!Q$4&amp;$E1079),'Hoja de Trabajo para listado'!$AB$151:$BA$151,0)),0)+IFERROR(INDEX('Hoja de Trabajo para listado'!$BC$155:$CB$1048576,MATCH($A1079,'Hoja de Trabajo para listado'!$BC$155:$BC$1048576,0),MATCH((CUADRO!Q$4&amp;$E1079),'Hoja de Trabajo para listado'!$BC$151:$CB$151,0)),0)+IFERROR(INDEX('Hoja de Trabajo para listado'!$DE$153:$DG$274,MATCH($A1079,'Hoja de Trabajo para listado'!$DE$153:$DE$1048576,0),MATCH((CUADRO!Q$4&amp;$E1079),'Hoja de Trabajo para listado'!$DE$151:$DG$151,0)),0)+IFERROR(INDEX('Hoja de Trabajo para listado'!$CD$155:$DC$1048576,MATCH($A1079,'Hoja de Trabajo para listado'!$CD$155:$CD$1048576,0),MATCH((CUADRO!Q$4&amp;$E1079),'Hoja de Trabajo para listado'!$CD$151:$DC$151,0)),0)</f>
        <v>0</v>
      </c>
      <c r="R1079" s="241">
        <f t="shared" ca="1" si="32"/>
        <v>0</v>
      </c>
      <c r="S1079" s="247"/>
      <c r="T1079" s="241">
        <f ca="1">+T1080</f>
        <v>0</v>
      </c>
      <c r="U1079" s="240">
        <f t="shared" si="33"/>
        <v>1</v>
      </c>
    </row>
    <row r="1080" spans="1:21" customFormat="1" ht="15" hidden="1" customHeight="1">
      <c r="A1080" s="32">
        <v>1817</v>
      </c>
      <c r="B1080" s="382"/>
      <c r="C1080" s="245" t="str">
        <f>+VLOOKUP(A1080,bd_lista!$A$3:$C$592,3,FALSE)</f>
        <v>Gobierno Autónomo Municipal de Magdalena</v>
      </c>
      <c r="D1080" s="384"/>
      <c r="E1080" s="242" t="s">
        <v>684</v>
      </c>
      <c r="F1080" s="243">
        <f ca="1">+IFERROR(INDEX('Hoja de Trabajo para listado'!$A$155:$Z$1048576,MATCH($A1080,'Hoja de Trabajo para listado'!$A$155:$A$1048576,0),MATCH((CUADRO!F$4&amp;$E1080),'Hoja de Trabajo para listado'!$A$151:$Z$151,0)),0)+IFERROR(INDEX('Hoja de Trabajo para listado'!$AB$155:$BA$1048576,MATCH($A1080,'Hoja de Trabajo para listado'!$AB$155:$AB$1048576,0),MATCH((CUADRO!F$4&amp;$E1080),'Hoja de Trabajo para listado'!$AB$151:$BA$151,0)),0)+IFERROR(INDEX('Hoja de Trabajo para listado'!$BC$155:$CB$1048576,MATCH($A1080,'Hoja de Trabajo para listado'!$BC$155:$BC$1048576,0),MATCH((CUADRO!F$4&amp;$E1080),'Hoja de Trabajo para listado'!$BC$151:$CB$151,0)),0)+IFERROR(INDEX('Hoja de Trabajo para listado'!$DE$153:$DG$274,MATCH($A1080,'Hoja de Trabajo para listado'!$DE$153:$DE$1048576,0),MATCH((CUADRO!F$4&amp;$E1080),'Hoja de Trabajo para listado'!$DE$151:$DG$151,0)),0)+IFERROR(INDEX('Hoja de Trabajo para listado'!$CD$155:$DC$1048576,MATCH($A1080,'Hoja de Trabajo para listado'!$CD$155:$CD$1048576,0),MATCH((CUADRO!F$4&amp;$E1080),'Hoja de Trabajo para listado'!$CD$151:$DC$151,0)),0)</f>
        <v>0</v>
      </c>
      <c r="G1080" s="243">
        <f ca="1">+IFERROR(INDEX('Hoja de Trabajo para listado'!$A$155:$Z$1048576,MATCH($A1080,'Hoja de Trabajo para listado'!$A$155:$A$1048576,0),MATCH((CUADRO!G$4&amp;$E1080),'Hoja de Trabajo para listado'!$A$151:$Z$151,0)),0)+IFERROR(INDEX('Hoja de Trabajo para listado'!$AB$155:$BA$1048576,MATCH($A1080,'Hoja de Trabajo para listado'!$AB$155:$AB$1048576,0),MATCH((CUADRO!G$4&amp;$E1080),'Hoja de Trabajo para listado'!$AB$151:$BA$151,0)),0)+IFERROR(INDEX('Hoja de Trabajo para listado'!$BC$155:$CB$1048576,MATCH($A1080,'Hoja de Trabajo para listado'!$BC$155:$BC$1048576,0),MATCH((CUADRO!G$4&amp;$E1080),'Hoja de Trabajo para listado'!$BC$151:$CB$151,0)),0)+IFERROR(INDEX('Hoja de Trabajo para listado'!$DE$153:$DG$274,MATCH($A1080,'Hoja de Trabajo para listado'!$DE$153:$DE$1048576,0),MATCH((CUADRO!G$4&amp;$E1080),'Hoja de Trabajo para listado'!$DE$151:$DG$151,0)),0)+IFERROR(INDEX('Hoja de Trabajo para listado'!$CD$155:$DC$1048576,MATCH($A1080,'Hoja de Trabajo para listado'!$CD$155:$CD$1048576,0),MATCH((CUADRO!G$4&amp;$E1080),'Hoja de Trabajo para listado'!$CD$151:$DC$151,0)),0)</f>
        <v>0</v>
      </c>
      <c r="H1080" s="243">
        <f ca="1">+IFERROR(INDEX('Hoja de Trabajo para listado'!$A$155:$Z$1048576,MATCH($A1080,'Hoja de Trabajo para listado'!$A$155:$A$1048576,0),MATCH((CUADRO!H$4&amp;$E1080),'Hoja de Trabajo para listado'!$A$151:$Z$151,0)),0)+IFERROR(INDEX('Hoja de Trabajo para listado'!$AB$155:$BA$1048576,MATCH($A1080,'Hoja de Trabajo para listado'!$AB$155:$AB$1048576,0),MATCH((CUADRO!H$4&amp;$E1080),'Hoja de Trabajo para listado'!$AB$151:$BA$151,0)),0)+IFERROR(INDEX('Hoja de Trabajo para listado'!$BC$155:$CB$1048576,MATCH($A1080,'Hoja de Trabajo para listado'!$BC$155:$BC$1048576,0),MATCH((CUADRO!H$4&amp;$E1080),'Hoja de Trabajo para listado'!$BC$151:$CB$151,0)),0)+IFERROR(INDEX('Hoja de Trabajo para listado'!$DE$153:$DG$274,MATCH($A1080,'Hoja de Trabajo para listado'!$DE$153:$DE$1048576,0),MATCH((CUADRO!H$4&amp;$E1080),'Hoja de Trabajo para listado'!$DE$151:$DG$151,0)),0)+IFERROR(INDEX('Hoja de Trabajo para listado'!$CD$155:$DC$1048576,MATCH($A1080,'Hoja de Trabajo para listado'!$CD$155:$CD$1048576,0),MATCH((CUADRO!H$4&amp;$E1080),'Hoja de Trabajo para listado'!$CD$151:$DC$151,0)),0)</f>
        <v>0</v>
      </c>
      <c r="I1080" s="243">
        <f ca="1">+IFERROR(INDEX('Hoja de Trabajo para listado'!$A$155:$Z$1048576,MATCH($A1080,'Hoja de Trabajo para listado'!$A$155:$A$1048576,0),MATCH((CUADRO!I$4&amp;$E1080),'Hoja de Trabajo para listado'!$A$151:$Z$151,0)),0)+IFERROR(INDEX('Hoja de Trabajo para listado'!$AB$155:$BA$1048576,MATCH($A1080,'Hoja de Trabajo para listado'!$AB$155:$AB$1048576,0),MATCH((CUADRO!I$4&amp;$E1080),'Hoja de Trabajo para listado'!$AB$151:$BA$151,0)),0)+IFERROR(INDEX('Hoja de Trabajo para listado'!$BC$155:$CB$1048576,MATCH($A1080,'Hoja de Trabajo para listado'!$BC$155:$BC$1048576,0),MATCH((CUADRO!I$4&amp;$E1080),'Hoja de Trabajo para listado'!$BC$151:$CB$151,0)),0)+IFERROR(INDEX('Hoja de Trabajo para listado'!$DE$153:$DG$274,MATCH($A1080,'Hoja de Trabajo para listado'!$DE$153:$DE$1048576,0),MATCH((CUADRO!I$4&amp;$E1080),'Hoja de Trabajo para listado'!$DE$151:$DG$151,0)),0)+IFERROR(INDEX('Hoja de Trabajo para listado'!$CD$155:$DC$1048576,MATCH($A1080,'Hoja de Trabajo para listado'!$CD$155:$CD$1048576,0),MATCH((CUADRO!I$4&amp;$E1080),'Hoja de Trabajo para listado'!$CD$151:$DC$151,0)),0)</f>
        <v>0</v>
      </c>
      <c r="J1080" s="243">
        <f ca="1">+IFERROR(INDEX('Hoja de Trabajo para listado'!$A$155:$Z$1048576,MATCH($A1080,'Hoja de Trabajo para listado'!$A$155:$A$1048576,0),MATCH((CUADRO!J$4&amp;$E1080),'Hoja de Trabajo para listado'!$A$151:$Z$151,0)),0)+IFERROR(INDEX('Hoja de Trabajo para listado'!$AB$155:$BA$1048576,MATCH($A1080,'Hoja de Trabajo para listado'!$AB$155:$AB$1048576,0),MATCH((CUADRO!J$4&amp;$E1080),'Hoja de Trabajo para listado'!$AB$151:$BA$151,0)),0)+IFERROR(INDEX('Hoja de Trabajo para listado'!$BC$155:$CB$1048576,MATCH($A1080,'Hoja de Trabajo para listado'!$BC$155:$BC$1048576,0),MATCH((CUADRO!J$4&amp;$E1080),'Hoja de Trabajo para listado'!$BC$151:$CB$151,0)),0)+IFERROR(INDEX('Hoja de Trabajo para listado'!$DE$153:$DG$274,MATCH($A1080,'Hoja de Trabajo para listado'!$DE$153:$DE$1048576,0),MATCH((CUADRO!J$4&amp;$E1080),'Hoja de Trabajo para listado'!$DE$151:$DG$151,0)),0)+IFERROR(INDEX('Hoja de Trabajo para listado'!$CD$155:$DC$1048576,MATCH($A1080,'Hoja de Trabajo para listado'!$CD$155:$CD$1048576,0),MATCH((CUADRO!J$4&amp;$E1080),'Hoja de Trabajo para listado'!$CD$151:$DC$151,0)),0)</f>
        <v>0</v>
      </c>
      <c r="K1080" s="243">
        <f ca="1">+IFERROR(INDEX('Hoja de Trabajo para listado'!$A$155:$Z$1048576,MATCH($A1080,'Hoja de Trabajo para listado'!$A$155:$A$1048576,0),MATCH((CUADRO!K$4&amp;$E1080),'Hoja de Trabajo para listado'!$A$151:$Z$151,0)),0)+IFERROR(INDEX('Hoja de Trabajo para listado'!$AB$155:$BA$1048576,MATCH($A1080,'Hoja de Trabajo para listado'!$AB$155:$AB$1048576,0),MATCH((CUADRO!K$4&amp;$E1080),'Hoja de Trabajo para listado'!$AB$151:$BA$151,0)),0)+IFERROR(INDEX('Hoja de Trabajo para listado'!$BC$155:$CB$1048576,MATCH($A1080,'Hoja de Trabajo para listado'!$BC$155:$BC$1048576,0),MATCH((CUADRO!K$4&amp;$E1080),'Hoja de Trabajo para listado'!$BC$151:$CB$151,0)),0)+IFERROR(INDEX('Hoja de Trabajo para listado'!$DE$153:$DG$274,MATCH($A1080,'Hoja de Trabajo para listado'!$DE$153:$DE$1048576,0),MATCH((CUADRO!K$4&amp;$E1080),'Hoja de Trabajo para listado'!$DE$151:$DG$151,0)),0)+IFERROR(INDEX('Hoja de Trabajo para listado'!$CD$155:$DC$1048576,MATCH($A1080,'Hoja de Trabajo para listado'!$CD$155:$CD$1048576,0),MATCH((CUADRO!K$4&amp;$E1080),'Hoja de Trabajo para listado'!$CD$151:$DC$151,0)),0)</f>
        <v>0</v>
      </c>
      <c r="L1080" s="243">
        <f ca="1">+IFERROR(INDEX('Hoja de Trabajo para listado'!$A$155:$Z$1048576,MATCH($A1080,'Hoja de Trabajo para listado'!$A$155:$A$1048576,0),MATCH((CUADRO!L$4&amp;$E1080),'Hoja de Trabajo para listado'!$A$151:$Z$151,0)),0)+IFERROR(INDEX('Hoja de Trabajo para listado'!$AB$155:$BA$1048576,MATCH($A1080,'Hoja de Trabajo para listado'!$AB$155:$AB$1048576,0),MATCH((CUADRO!L$4&amp;$E1080),'Hoja de Trabajo para listado'!$AB$151:$BA$151,0)),0)+IFERROR(INDEX('Hoja de Trabajo para listado'!$BC$155:$CB$1048576,MATCH($A1080,'Hoja de Trabajo para listado'!$BC$155:$BC$1048576,0),MATCH((CUADRO!L$4&amp;$E1080),'Hoja de Trabajo para listado'!$BC$151:$CB$151,0)),0)+IFERROR(INDEX('Hoja de Trabajo para listado'!$DE$153:$DG$274,MATCH($A1080,'Hoja de Trabajo para listado'!$DE$153:$DE$1048576,0),MATCH((CUADRO!L$4&amp;$E1080),'Hoja de Trabajo para listado'!$DE$151:$DG$151,0)),0)+IFERROR(INDEX('Hoja de Trabajo para listado'!$CD$155:$DC$1048576,MATCH($A1080,'Hoja de Trabajo para listado'!$CD$155:$CD$1048576,0),MATCH((CUADRO!L$4&amp;$E1080),'Hoja de Trabajo para listado'!$CD$151:$DC$151,0)),0)</f>
        <v>0</v>
      </c>
      <c r="M1080" s="243">
        <f ca="1">+IFERROR(INDEX('Hoja de Trabajo para listado'!$A$155:$Z$1048576,MATCH($A1080,'Hoja de Trabajo para listado'!$A$155:$A$1048576,0),MATCH((CUADRO!M$4&amp;$E1080),'Hoja de Trabajo para listado'!$A$151:$Z$151,0)),0)+IFERROR(INDEX('Hoja de Trabajo para listado'!$AB$155:$BA$1048576,MATCH($A1080,'Hoja de Trabajo para listado'!$AB$155:$AB$1048576,0),MATCH((CUADRO!M$4&amp;$E1080),'Hoja de Trabajo para listado'!$AB$151:$BA$151,0)),0)+IFERROR(INDEX('Hoja de Trabajo para listado'!$BC$155:$CB$1048576,MATCH($A1080,'Hoja de Trabajo para listado'!$BC$155:$BC$1048576,0),MATCH((CUADRO!M$4&amp;$E1080),'Hoja de Trabajo para listado'!$BC$151:$CB$151,0)),0)+IFERROR(INDEX('Hoja de Trabajo para listado'!$DE$153:$DG$274,MATCH($A1080,'Hoja de Trabajo para listado'!$DE$153:$DE$1048576,0),MATCH((CUADRO!M$4&amp;$E1080),'Hoja de Trabajo para listado'!$DE$151:$DG$151,0)),0)+IFERROR(INDEX('Hoja de Trabajo para listado'!$CD$155:$DC$1048576,MATCH($A1080,'Hoja de Trabajo para listado'!$CD$155:$CD$1048576,0),MATCH((CUADRO!M$4&amp;$E1080),'Hoja de Trabajo para listado'!$CD$151:$DC$151,0)),0)</f>
        <v>0</v>
      </c>
      <c r="N1080" s="243">
        <f ca="1">+IFERROR(INDEX('Hoja de Trabajo para listado'!$A$155:$Z$1048576,MATCH($A1080,'Hoja de Trabajo para listado'!$A$155:$A$1048576,0),MATCH((CUADRO!N$4&amp;$E1080),'Hoja de Trabajo para listado'!$A$151:$Z$151,0)),0)+IFERROR(INDEX('Hoja de Trabajo para listado'!$AB$155:$BA$1048576,MATCH($A1080,'Hoja de Trabajo para listado'!$AB$155:$AB$1048576,0),MATCH((CUADRO!N$4&amp;$E1080),'Hoja de Trabajo para listado'!$AB$151:$BA$151,0)),0)+IFERROR(INDEX('Hoja de Trabajo para listado'!$BC$155:$CB$1048576,MATCH($A1080,'Hoja de Trabajo para listado'!$BC$155:$BC$1048576,0),MATCH((CUADRO!N$4&amp;$E1080),'Hoja de Trabajo para listado'!$BC$151:$CB$151,0)),0)+IFERROR(INDEX('Hoja de Trabajo para listado'!$DE$153:$DG$274,MATCH($A1080,'Hoja de Trabajo para listado'!$DE$153:$DE$1048576,0),MATCH((CUADRO!N$4&amp;$E1080),'Hoja de Trabajo para listado'!$DE$151:$DG$151,0)),0)+IFERROR(INDEX('Hoja de Trabajo para listado'!$CD$155:$DC$1048576,MATCH($A1080,'Hoja de Trabajo para listado'!$CD$155:$CD$1048576,0),MATCH((CUADRO!N$4&amp;$E1080),'Hoja de Trabajo para listado'!$CD$151:$DC$151,0)),0)</f>
        <v>0</v>
      </c>
      <c r="O1080" s="243">
        <f ca="1">+IFERROR(INDEX('Hoja de Trabajo para listado'!$A$155:$Z$1048576,MATCH($A1080,'Hoja de Trabajo para listado'!$A$155:$A$1048576,0),MATCH((CUADRO!O$4&amp;$E1080),'Hoja de Trabajo para listado'!$A$151:$Z$151,0)),0)+IFERROR(INDEX('Hoja de Trabajo para listado'!$AB$155:$BA$1048576,MATCH($A1080,'Hoja de Trabajo para listado'!$AB$155:$AB$1048576,0),MATCH((CUADRO!O$4&amp;$E1080),'Hoja de Trabajo para listado'!$AB$151:$BA$151,0)),0)+IFERROR(INDEX('Hoja de Trabajo para listado'!$BC$155:$CB$1048576,MATCH($A1080,'Hoja de Trabajo para listado'!$BC$155:$BC$1048576,0),MATCH((CUADRO!O$4&amp;$E1080),'Hoja de Trabajo para listado'!$BC$151:$CB$151,0)),0)+IFERROR(INDEX('Hoja de Trabajo para listado'!$DE$153:$DG$274,MATCH($A1080,'Hoja de Trabajo para listado'!$DE$153:$DE$1048576,0),MATCH((CUADRO!O$4&amp;$E1080),'Hoja de Trabajo para listado'!$DE$151:$DG$151,0)),0)+IFERROR(INDEX('Hoja de Trabajo para listado'!$CD$155:$DC$1048576,MATCH($A1080,'Hoja de Trabajo para listado'!$CD$155:$CD$1048576,0),MATCH((CUADRO!O$4&amp;$E1080),'Hoja de Trabajo para listado'!$CD$151:$DC$151,0)),0)</f>
        <v>0</v>
      </c>
      <c r="P1080" s="243">
        <f ca="1">+IFERROR(INDEX('Hoja de Trabajo para listado'!$A$155:$Z$1048576,MATCH($A1080,'Hoja de Trabajo para listado'!$A$155:$A$1048576,0),MATCH((CUADRO!P$4&amp;$E1080),'Hoja de Trabajo para listado'!$A$151:$Z$151,0)),0)+IFERROR(INDEX('Hoja de Trabajo para listado'!$AB$155:$BA$1048576,MATCH($A1080,'Hoja de Trabajo para listado'!$AB$155:$AB$1048576,0),MATCH((CUADRO!P$4&amp;$E1080),'Hoja de Trabajo para listado'!$AB$151:$BA$151,0)),0)+IFERROR(INDEX('Hoja de Trabajo para listado'!$BC$155:$CB$1048576,MATCH($A1080,'Hoja de Trabajo para listado'!$BC$155:$BC$1048576,0),MATCH((CUADRO!P$4&amp;$E1080),'Hoja de Trabajo para listado'!$BC$151:$CB$151,0)),0)+IFERROR(INDEX('Hoja de Trabajo para listado'!$DE$153:$DG$274,MATCH($A1080,'Hoja de Trabajo para listado'!$DE$153:$DE$1048576,0),MATCH((CUADRO!P$4&amp;$E1080),'Hoja de Trabajo para listado'!$DE$151:$DG$151,0)),0)+IFERROR(INDEX('Hoja de Trabajo para listado'!$CD$155:$DC$1048576,MATCH($A1080,'Hoja de Trabajo para listado'!$CD$155:$CD$1048576,0),MATCH((CUADRO!P$4&amp;$E1080),'Hoja de Trabajo para listado'!$CD$151:$DC$151,0)),0)</f>
        <v>0</v>
      </c>
      <c r="Q1080" s="243">
        <f ca="1">+IFERROR(INDEX('Hoja de Trabajo para listado'!$A$155:$Z$1048576,MATCH($A1080,'Hoja de Trabajo para listado'!$A$155:$A$1048576,0),MATCH((CUADRO!Q$4&amp;$E1080),'Hoja de Trabajo para listado'!$A$151:$Z$151,0)),0)+IFERROR(INDEX('Hoja de Trabajo para listado'!$AB$155:$BA$1048576,MATCH($A1080,'Hoja de Trabajo para listado'!$AB$155:$AB$1048576,0),MATCH((CUADRO!Q$4&amp;$E1080),'Hoja de Trabajo para listado'!$AB$151:$BA$151,0)),0)+IFERROR(INDEX('Hoja de Trabajo para listado'!$BC$155:$CB$1048576,MATCH($A1080,'Hoja de Trabajo para listado'!$BC$155:$BC$1048576,0),MATCH((CUADRO!Q$4&amp;$E1080),'Hoja de Trabajo para listado'!$BC$151:$CB$151,0)),0)+IFERROR(INDEX('Hoja de Trabajo para listado'!$DE$153:$DG$274,MATCH($A1080,'Hoja de Trabajo para listado'!$DE$153:$DE$1048576,0),MATCH((CUADRO!Q$4&amp;$E1080),'Hoja de Trabajo para listado'!$DE$151:$DG$151,0)),0)+IFERROR(INDEX('Hoja de Trabajo para listado'!$CD$155:$DC$1048576,MATCH($A1080,'Hoja de Trabajo para listado'!$CD$155:$CD$1048576,0),MATCH((CUADRO!Q$4&amp;$E1080),'Hoja de Trabajo para listado'!$CD$151:$DC$151,0)),0)</f>
        <v>0</v>
      </c>
      <c r="R1080" s="243">
        <f t="shared" ca="1" si="32"/>
        <v>0</v>
      </c>
      <c r="S1080" s="253">
        <f ca="1">+R1079+R1080</f>
        <v>0</v>
      </c>
      <c r="T1080" s="241">
        <f ca="1">+S1080</f>
        <v>0</v>
      </c>
      <c r="U1080" s="240">
        <f t="shared" si="33"/>
        <v>2</v>
      </c>
    </row>
    <row r="1081" spans="1:21" customFormat="1" ht="15" hidden="1" customHeight="1">
      <c r="A1081" s="32">
        <v>1818</v>
      </c>
      <c r="B1081" s="381">
        <f>+A1081</f>
        <v>1818</v>
      </c>
      <c r="C1081" s="245" t="str">
        <f>+VLOOKUP(A1081,bd_lista!$A$3:$C$592,3,FALSE)</f>
        <v>Gobierno Autónomo Municipal de Baures</v>
      </c>
      <c r="D1081" s="383" t="str">
        <f>+C1081</f>
        <v>Gobierno Autónomo Municipal de Baures</v>
      </c>
      <c r="E1081" s="240" t="s">
        <v>683</v>
      </c>
      <c r="F1081" s="241">
        <f ca="1">+IFERROR(INDEX('Hoja de Trabajo para listado'!$A$155:$Z$1048576,MATCH($A1081,'Hoja de Trabajo para listado'!$A$155:$A$1048576,0),MATCH((CUADRO!F$4&amp;$E1081),'Hoja de Trabajo para listado'!$A$151:$Z$151,0)),0)+IFERROR(INDEX('Hoja de Trabajo para listado'!$AB$155:$BA$1048576,MATCH($A1081,'Hoja de Trabajo para listado'!$AB$155:$AB$1048576,0),MATCH((CUADRO!F$4&amp;$E1081),'Hoja de Trabajo para listado'!$AB$151:$BA$151,0)),0)+IFERROR(INDEX('Hoja de Trabajo para listado'!$BC$155:$CB$1048576,MATCH($A1081,'Hoja de Trabajo para listado'!$BC$155:$BC$1048576,0),MATCH((CUADRO!F$4&amp;$E1081),'Hoja de Trabajo para listado'!$BC$151:$CB$151,0)),0)+IFERROR(INDEX('Hoja de Trabajo para listado'!$DE$153:$DG$274,MATCH($A1081,'Hoja de Trabajo para listado'!$DE$153:$DE$1048576,0),MATCH((CUADRO!F$4&amp;$E1081),'Hoja de Trabajo para listado'!$DE$151:$DG$151,0)),0)+IFERROR(INDEX('Hoja de Trabajo para listado'!$CD$155:$DC$1048576,MATCH($A1081,'Hoja de Trabajo para listado'!$CD$155:$CD$1048576,0),MATCH((CUADRO!F$4&amp;$E1081),'Hoja de Trabajo para listado'!$CD$151:$DC$151,0)),0)</f>
        <v>0</v>
      </c>
      <c r="G1081" s="241">
        <f ca="1">+IFERROR(INDEX('Hoja de Trabajo para listado'!$A$155:$Z$1048576,MATCH($A1081,'Hoja de Trabajo para listado'!$A$155:$A$1048576,0),MATCH((CUADRO!G$4&amp;$E1081),'Hoja de Trabajo para listado'!$A$151:$Z$151,0)),0)+IFERROR(INDEX('Hoja de Trabajo para listado'!$AB$155:$BA$1048576,MATCH($A1081,'Hoja de Trabajo para listado'!$AB$155:$AB$1048576,0),MATCH((CUADRO!G$4&amp;$E1081),'Hoja de Trabajo para listado'!$AB$151:$BA$151,0)),0)+IFERROR(INDEX('Hoja de Trabajo para listado'!$BC$155:$CB$1048576,MATCH($A1081,'Hoja de Trabajo para listado'!$BC$155:$BC$1048576,0),MATCH((CUADRO!G$4&amp;$E1081),'Hoja de Trabajo para listado'!$BC$151:$CB$151,0)),0)+IFERROR(INDEX('Hoja de Trabajo para listado'!$DE$153:$DG$274,MATCH($A1081,'Hoja de Trabajo para listado'!$DE$153:$DE$1048576,0),MATCH((CUADRO!G$4&amp;$E1081),'Hoja de Trabajo para listado'!$DE$151:$DG$151,0)),0)+IFERROR(INDEX('Hoja de Trabajo para listado'!$CD$155:$DC$1048576,MATCH($A1081,'Hoja de Trabajo para listado'!$CD$155:$CD$1048576,0),MATCH((CUADRO!G$4&amp;$E1081),'Hoja de Trabajo para listado'!$CD$151:$DC$151,0)),0)</f>
        <v>0</v>
      </c>
      <c r="H1081" s="241">
        <f ca="1">+IFERROR(INDEX('Hoja de Trabajo para listado'!$A$155:$Z$1048576,MATCH($A1081,'Hoja de Trabajo para listado'!$A$155:$A$1048576,0),MATCH((CUADRO!H$4&amp;$E1081),'Hoja de Trabajo para listado'!$A$151:$Z$151,0)),0)+IFERROR(INDEX('Hoja de Trabajo para listado'!$AB$155:$BA$1048576,MATCH($A1081,'Hoja de Trabajo para listado'!$AB$155:$AB$1048576,0),MATCH((CUADRO!H$4&amp;$E1081),'Hoja de Trabajo para listado'!$AB$151:$BA$151,0)),0)+IFERROR(INDEX('Hoja de Trabajo para listado'!$BC$155:$CB$1048576,MATCH($A1081,'Hoja de Trabajo para listado'!$BC$155:$BC$1048576,0),MATCH((CUADRO!H$4&amp;$E1081),'Hoja de Trabajo para listado'!$BC$151:$CB$151,0)),0)+IFERROR(INDEX('Hoja de Trabajo para listado'!$DE$153:$DG$274,MATCH($A1081,'Hoja de Trabajo para listado'!$DE$153:$DE$1048576,0),MATCH((CUADRO!H$4&amp;$E1081),'Hoja de Trabajo para listado'!$DE$151:$DG$151,0)),0)+IFERROR(INDEX('Hoja de Trabajo para listado'!$CD$155:$DC$1048576,MATCH($A1081,'Hoja de Trabajo para listado'!$CD$155:$CD$1048576,0),MATCH((CUADRO!H$4&amp;$E1081),'Hoja de Trabajo para listado'!$CD$151:$DC$151,0)),0)</f>
        <v>0</v>
      </c>
      <c r="I1081" s="241">
        <f ca="1">+IFERROR(INDEX('Hoja de Trabajo para listado'!$A$155:$Z$1048576,MATCH($A1081,'Hoja de Trabajo para listado'!$A$155:$A$1048576,0),MATCH((CUADRO!I$4&amp;$E1081),'Hoja de Trabajo para listado'!$A$151:$Z$151,0)),0)+IFERROR(INDEX('Hoja de Trabajo para listado'!$AB$155:$BA$1048576,MATCH($A1081,'Hoja de Trabajo para listado'!$AB$155:$AB$1048576,0),MATCH((CUADRO!I$4&amp;$E1081),'Hoja de Trabajo para listado'!$AB$151:$BA$151,0)),0)+IFERROR(INDEX('Hoja de Trabajo para listado'!$BC$155:$CB$1048576,MATCH($A1081,'Hoja de Trabajo para listado'!$BC$155:$BC$1048576,0),MATCH((CUADRO!I$4&amp;$E1081),'Hoja de Trabajo para listado'!$BC$151:$CB$151,0)),0)+IFERROR(INDEX('Hoja de Trabajo para listado'!$DE$153:$DG$274,MATCH($A1081,'Hoja de Trabajo para listado'!$DE$153:$DE$1048576,0),MATCH((CUADRO!I$4&amp;$E1081),'Hoja de Trabajo para listado'!$DE$151:$DG$151,0)),0)+IFERROR(INDEX('Hoja de Trabajo para listado'!$CD$155:$DC$1048576,MATCH($A1081,'Hoja de Trabajo para listado'!$CD$155:$CD$1048576,0),MATCH((CUADRO!I$4&amp;$E1081),'Hoja de Trabajo para listado'!$CD$151:$DC$151,0)),0)</f>
        <v>0</v>
      </c>
      <c r="J1081" s="241">
        <f ca="1">+IFERROR(INDEX('Hoja de Trabajo para listado'!$A$155:$Z$1048576,MATCH($A1081,'Hoja de Trabajo para listado'!$A$155:$A$1048576,0),MATCH((CUADRO!J$4&amp;$E1081),'Hoja de Trabajo para listado'!$A$151:$Z$151,0)),0)+IFERROR(INDEX('Hoja de Trabajo para listado'!$AB$155:$BA$1048576,MATCH($A1081,'Hoja de Trabajo para listado'!$AB$155:$AB$1048576,0),MATCH((CUADRO!J$4&amp;$E1081),'Hoja de Trabajo para listado'!$AB$151:$BA$151,0)),0)+IFERROR(INDEX('Hoja de Trabajo para listado'!$BC$155:$CB$1048576,MATCH($A1081,'Hoja de Trabajo para listado'!$BC$155:$BC$1048576,0),MATCH((CUADRO!J$4&amp;$E1081),'Hoja de Trabajo para listado'!$BC$151:$CB$151,0)),0)+IFERROR(INDEX('Hoja de Trabajo para listado'!$DE$153:$DG$274,MATCH($A1081,'Hoja de Trabajo para listado'!$DE$153:$DE$1048576,0),MATCH((CUADRO!J$4&amp;$E1081),'Hoja de Trabajo para listado'!$DE$151:$DG$151,0)),0)+IFERROR(INDEX('Hoja de Trabajo para listado'!$CD$155:$DC$1048576,MATCH($A1081,'Hoja de Trabajo para listado'!$CD$155:$CD$1048576,0),MATCH((CUADRO!J$4&amp;$E1081),'Hoja de Trabajo para listado'!$CD$151:$DC$151,0)),0)</f>
        <v>0</v>
      </c>
      <c r="K1081" s="241">
        <f ca="1">+IFERROR(INDEX('Hoja de Trabajo para listado'!$A$155:$Z$1048576,MATCH($A1081,'Hoja de Trabajo para listado'!$A$155:$A$1048576,0),MATCH((CUADRO!K$4&amp;$E1081),'Hoja de Trabajo para listado'!$A$151:$Z$151,0)),0)+IFERROR(INDEX('Hoja de Trabajo para listado'!$AB$155:$BA$1048576,MATCH($A1081,'Hoja de Trabajo para listado'!$AB$155:$AB$1048576,0),MATCH((CUADRO!K$4&amp;$E1081),'Hoja de Trabajo para listado'!$AB$151:$BA$151,0)),0)+IFERROR(INDEX('Hoja de Trabajo para listado'!$BC$155:$CB$1048576,MATCH($A1081,'Hoja de Trabajo para listado'!$BC$155:$BC$1048576,0),MATCH((CUADRO!K$4&amp;$E1081),'Hoja de Trabajo para listado'!$BC$151:$CB$151,0)),0)+IFERROR(INDEX('Hoja de Trabajo para listado'!$DE$153:$DG$274,MATCH($A1081,'Hoja de Trabajo para listado'!$DE$153:$DE$1048576,0),MATCH((CUADRO!K$4&amp;$E1081),'Hoja de Trabajo para listado'!$DE$151:$DG$151,0)),0)+IFERROR(INDEX('Hoja de Trabajo para listado'!$CD$155:$DC$1048576,MATCH($A1081,'Hoja de Trabajo para listado'!$CD$155:$CD$1048576,0),MATCH((CUADRO!K$4&amp;$E1081),'Hoja de Trabajo para listado'!$CD$151:$DC$151,0)),0)</f>
        <v>0</v>
      </c>
      <c r="L1081" s="241">
        <f ca="1">+IFERROR(INDEX('Hoja de Trabajo para listado'!$A$155:$Z$1048576,MATCH($A1081,'Hoja de Trabajo para listado'!$A$155:$A$1048576,0),MATCH((CUADRO!L$4&amp;$E1081),'Hoja de Trabajo para listado'!$A$151:$Z$151,0)),0)+IFERROR(INDEX('Hoja de Trabajo para listado'!$AB$155:$BA$1048576,MATCH($A1081,'Hoja de Trabajo para listado'!$AB$155:$AB$1048576,0),MATCH((CUADRO!L$4&amp;$E1081),'Hoja de Trabajo para listado'!$AB$151:$BA$151,0)),0)+IFERROR(INDEX('Hoja de Trabajo para listado'!$BC$155:$CB$1048576,MATCH($A1081,'Hoja de Trabajo para listado'!$BC$155:$BC$1048576,0),MATCH((CUADRO!L$4&amp;$E1081),'Hoja de Trabajo para listado'!$BC$151:$CB$151,0)),0)+IFERROR(INDEX('Hoja de Trabajo para listado'!$DE$153:$DG$274,MATCH($A1081,'Hoja de Trabajo para listado'!$DE$153:$DE$1048576,0),MATCH((CUADRO!L$4&amp;$E1081),'Hoja de Trabajo para listado'!$DE$151:$DG$151,0)),0)+IFERROR(INDEX('Hoja de Trabajo para listado'!$CD$155:$DC$1048576,MATCH($A1081,'Hoja de Trabajo para listado'!$CD$155:$CD$1048576,0),MATCH((CUADRO!L$4&amp;$E1081),'Hoja de Trabajo para listado'!$CD$151:$DC$151,0)),0)</f>
        <v>0</v>
      </c>
      <c r="M1081" s="241">
        <f ca="1">+IFERROR(INDEX('Hoja de Trabajo para listado'!$A$155:$Z$1048576,MATCH($A1081,'Hoja de Trabajo para listado'!$A$155:$A$1048576,0),MATCH((CUADRO!M$4&amp;$E1081),'Hoja de Trabajo para listado'!$A$151:$Z$151,0)),0)+IFERROR(INDEX('Hoja de Trabajo para listado'!$AB$155:$BA$1048576,MATCH($A1081,'Hoja de Trabajo para listado'!$AB$155:$AB$1048576,0),MATCH((CUADRO!M$4&amp;$E1081),'Hoja de Trabajo para listado'!$AB$151:$BA$151,0)),0)+IFERROR(INDEX('Hoja de Trabajo para listado'!$BC$155:$CB$1048576,MATCH($A1081,'Hoja de Trabajo para listado'!$BC$155:$BC$1048576,0),MATCH((CUADRO!M$4&amp;$E1081),'Hoja de Trabajo para listado'!$BC$151:$CB$151,0)),0)+IFERROR(INDEX('Hoja de Trabajo para listado'!$DE$153:$DG$274,MATCH($A1081,'Hoja de Trabajo para listado'!$DE$153:$DE$1048576,0),MATCH((CUADRO!M$4&amp;$E1081),'Hoja de Trabajo para listado'!$DE$151:$DG$151,0)),0)+IFERROR(INDEX('Hoja de Trabajo para listado'!$CD$155:$DC$1048576,MATCH($A1081,'Hoja de Trabajo para listado'!$CD$155:$CD$1048576,0),MATCH((CUADRO!M$4&amp;$E1081),'Hoja de Trabajo para listado'!$CD$151:$DC$151,0)),0)</f>
        <v>0</v>
      </c>
      <c r="N1081" s="241">
        <f ca="1">+IFERROR(INDEX('Hoja de Trabajo para listado'!$A$155:$Z$1048576,MATCH($A1081,'Hoja de Trabajo para listado'!$A$155:$A$1048576,0),MATCH((CUADRO!N$4&amp;$E1081),'Hoja de Trabajo para listado'!$A$151:$Z$151,0)),0)+IFERROR(INDEX('Hoja de Trabajo para listado'!$AB$155:$BA$1048576,MATCH($A1081,'Hoja de Trabajo para listado'!$AB$155:$AB$1048576,0),MATCH((CUADRO!N$4&amp;$E1081),'Hoja de Trabajo para listado'!$AB$151:$BA$151,0)),0)+IFERROR(INDEX('Hoja de Trabajo para listado'!$BC$155:$CB$1048576,MATCH($A1081,'Hoja de Trabajo para listado'!$BC$155:$BC$1048576,0),MATCH((CUADRO!N$4&amp;$E1081),'Hoja de Trabajo para listado'!$BC$151:$CB$151,0)),0)+IFERROR(INDEX('Hoja de Trabajo para listado'!$DE$153:$DG$274,MATCH($A1081,'Hoja de Trabajo para listado'!$DE$153:$DE$1048576,0),MATCH((CUADRO!N$4&amp;$E1081),'Hoja de Trabajo para listado'!$DE$151:$DG$151,0)),0)+IFERROR(INDEX('Hoja de Trabajo para listado'!$CD$155:$DC$1048576,MATCH($A1081,'Hoja de Trabajo para listado'!$CD$155:$CD$1048576,0),MATCH((CUADRO!N$4&amp;$E1081),'Hoja de Trabajo para listado'!$CD$151:$DC$151,0)),0)</f>
        <v>0</v>
      </c>
      <c r="O1081" s="241">
        <f ca="1">+IFERROR(INDEX('Hoja de Trabajo para listado'!$A$155:$Z$1048576,MATCH($A1081,'Hoja de Trabajo para listado'!$A$155:$A$1048576,0),MATCH((CUADRO!O$4&amp;$E1081),'Hoja de Trabajo para listado'!$A$151:$Z$151,0)),0)+IFERROR(INDEX('Hoja de Trabajo para listado'!$AB$155:$BA$1048576,MATCH($A1081,'Hoja de Trabajo para listado'!$AB$155:$AB$1048576,0),MATCH((CUADRO!O$4&amp;$E1081),'Hoja de Trabajo para listado'!$AB$151:$BA$151,0)),0)+IFERROR(INDEX('Hoja de Trabajo para listado'!$BC$155:$CB$1048576,MATCH($A1081,'Hoja de Trabajo para listado'!$BC$155:$BC$1048576,0),MATCH((CUADRO!O$4&amp;$E1081),'Hoja de Trabajo para listado'!$BC$151:$CB$151,0)),0)+IFERROR(INDEX('Hoja de Trabajo para listado'!$DE$153:$DG$274,MATCH($A1081,'Hoja de Trabajo para listado'!$DE$153:$DE$1048576,0),MATCH((CUADRO!O$4&amp;$E1081),'Hoja de Trabajo para listado'!$DE$151:$DG$151,0)),0)+IFERROR(INDEX('Hoja de Trabajo para listado'!$CD$155:$DC$1048576,MATCH($A1081,'Hoja de Trabajo para listado'!$CD$155:$CD$1048576,0),MATCH((CUADRO!O$4&amp;$E1081),'Hoja de Trabajo para listado'!$CD$151:$DC$151,0)),0)</f>
        <v>0</v>
      </c>
      <c r="P1081" s="241">
        <f ca="1">+IFERROR(INDEX('Hoja de Trabajo para listado'!$A$155:$Z$1048576,MATCH($A1081,'Hoja de Trabajo para listado'!$A$155:$A$1048576,0),MATCH((CUADRO!P$4&amp;$E1081),'Hoja de Trabajo para listado'!$A$151:$Z$151,0)),0)+IFERROR(INDEX('Hoja de Trabajo para listado'!$AB$155:$BA$1048576,MATCH($A1081,'Hoja de Trabajo para listado'!$AB$155:$AB$1048576,0),MATCH((CUADRO!P$4&amp;$E1081),'Hoja de Trabajo para listado'!$AB$151:$BA$151,0)),0)+IFERROR(INDEX('Hoja de Trabajo para listado'!$BC$155:$CB$1048576,MATCH($A1081,'Hoja de Trabajo para listado'!$BC$155:$BC$1048576,0),MATCH((CUADRO!P$4&amp;$E1081),'Hoja de Trabajo para listado'!$BC$151:$CB$151,0)),0)+IFERROR(INDEX('Hoja de Trabajo para listado'!$DE$153:$DG$274,MATCH($A1081,'Hoja de Trabajo para listado'!$DE$153:$DE$1048576,0),MATCH((CUADRO!P$4&amp;$E1081),'Hoja de Trabajo para listado'!$DE$151:$DG$151,0)),0)+IFERROR(INDEX('Hoja de Trabajo para listado'!$CD$155:$DC$1048576,MATCH($A1081,'Hoja de Trabajo para listado'!$CD$155:$CD$1048576,0),MATCH((CUADRO!P$4&amp;$E1081),'Hoja de Trabajo para listado'!$CD$151:$DC$151,0)),0)</f>
        <v>0</v>
      </c>
      <c r="Q1081" s="241">
        <f ca="1">+IFERROR(INDEX('Hoja de Trabajo para listado'!$A$155:$Z$1048576,MATCH($A1081,'Hoja de Trabajo para listado'!$A$155:$A$1048576,0),MATCH((CUADRO!Q$4&amp;$E1081),'Hoja de Trabajo para listado'!$A$151:$Z$151,0)),0)+IFERROR(INDEX('Hoja de Trabajo para listado'!$AB$155:$BA$1048576,MATCH($A1081,'Hoja de Trabajo para listado'!$AB$155:$AB$1048576,0),MATCH((CUADRO!Q$4&amp;$E1081),'Hoja de Trabajo para listado'!$AB$151:$BA$151,0)),0)+IFERROR(INDEX('Hoja de Trabajo para listado'!$BC$155:$CB$1048576,MATCH($A1081,'Hoja de Trabajo para listado'!$BC$155:$BC$1048576,0),MATCH((CUADRO!Q$4&amp;$E1081),'Hoja de Trabajo para listado'!$BC$151:$CB$151,0)),0)+IFERROR(INDEX('Hoja de Trabajo para listado'!$DE$153:$DG$274,MATCH($A1081,'Hoja de Trabajo para listado'!$DE$153:$DE$1048576,0),MATCH((CUADRO!Q$4&amp;$E1081),'Hoja de Trabajo para listado'!$DE$151:$DG$151,0)),0)+IFERROR(INDEX('Hoja de Trabajo para listado'!$CD$155:$DC$1048576,MATCH($A1081,'Hoja de Trabajo para listado'!$CD$155:$CD$1048576,0),MATCH((CUADRO!Q$4&amp;$E1081),'Hoja de Trabajo para listado'!$CD$151:$DC$151,0)),0)</f>
        <v>0</v>
      </c>
      <c r="R1081" s="241">
        <f t="shared" ca="1" si="32"/>
        <v>0</v>
      </c>
      <c r="S1081" s="247"/>
      <c r="T1081" s="241">
        <f ca="1">+T1082</f>
        <v>0</v>
      </c>
      <c r="U1081" s="240">
        <f t="shared" si="33"/>
        <v>1</v>
      </c>
    </row>
    <row r="1082" spans="1:21" customFormat="1" ht="15" hidden="1" customHeight="1">
      <c r="A1082" s="32">
        <v>1818</v>
      </c>
      <c r="B1082" s="382"/>
      <c r="C1082" s="245" t="str">
        <f>+VLOOKUP(A1082,bd_lista!$A$3:$C$592,3,FALSE)</f>
        <v>Gobierno Autónomo Municipal de Baures</v>
      </c>
      <c r="D1082" s="384"/>
      <c r="E1082" s="242" t="s">
        <v>684</v>
      </c>
      <c r="F1082" s="243">
        <f ca="1">+IFERROR(INDEX('Hoja de Trabajo para listado'!$A$155:$Z$1048576,MATCH($A1082,'Hoja de Trabajo para listado'!$A$155:$A$1048576,0),MATCH((CUADRO!F$4&amp;$E1082),'Hoja de Trabajo para listado'!$A$151:$Z$151,0)),0)+IFERROR(INDEX('Hoja de Trabajo para listado'!$AB$155:$BA$1048576,MATCH($A1082,'Hoja de Trabajo para listado'!$AB$155:$AB$1048576,0),MATCH((CUADRO!F$4&amp;$E1082),'Hoja de Trabajo para listado'!$AB$151:$BA$151,0)),0)+IFERROR(INDEX('Hoja de Trabajo para listado'!$BC$155:$CB$1048576,MATCH($A1082,'Hoja de Trabajo para listado'!$BC$155:$BC$1048576,0),MATCH((CUADRO!F$4&amp;$E1082),'Hoja de Trabajo para listado'!$BC$151:$CB$151,0)),0)+IFERROR(INDEX('Hoja de Trabajo para listado'!$DE$153:$DG$274,MATCH($A1082,'Hoja de Trabajo para listado'!$DE$153:$DE$1048576,0),MATCH((CUADRO!F$4&amp;$E1082),'Hoja de Trabajo para listado'!$DE$151:$DG$151,0)),0)+IFERROR(INDEX('Hoja de Trabajo para listado'!$CD$155:$DC$1048576,MATCH($A1082,'Hoja de Trabajo para listado'!$CD$155:$CD$1048576,0),MATCH((CUADRO!F$4&amp;$E1082),'Hoja de Trabajo para listado'!$CD$151:$DC$151,0)),0)</f>
        <v>0</v>
      </c>
      <c r="G1082" s="243">
        <f ca="1">+IFERROR(INDEX('Hoja de Trabajo para listado'!$A$155:$Z$1048576,MATCH($A1082,'Hoja de Trabajo para listado'!$A$155:$A$1048576,0),MATCH((CUADRO!G$4&amp;$E1082),'Hoja de Trabajo para listado'!$A$151:$Z$151,0)),0)+IFERROR(INDEX('Hoja de Trabajo para listado'!$AB$155:$BA$1048576,MATCH($A1082,'Hoja de Trabajo para listado'!$AB$155:$AB$1048576,0),MATCH((CUADRO!G$4&amp;$E1082),'Hoja de Trabajo para listado'!$AB$151:$BA$151,0)),0)+IFERROR(INDEX('Hoja de Trabajo para listado'!$BC$155:$CB$1048576,MATCH($A1082,'Hoja de Trabajo para listado'!$BC$155:$BC$1048576,0),MATCH((CUADRO!G$4&amp;$E1082),'Hoja de Trabajo para listado'!$BC$151:$CB$151,0)),0)+IFERROR(INDEX('Hoja de Trabajo para listado'!$DE$153:$DG$274,MATCH($A1082,'Hoja de Trabajo para listado'!$DE$153:$DE$1048576,0),MATCH((CUADRO!G$4&amp;$E1082),'Hoja de Trabajo para listado'!$DE$151:$DG$151,0)),0)+IFERROR(INDEX('Hoja de Trabajo para listado'!$CD$155:$DC$1048576,MATCH($A1082,'Hoja de Trabajo para listado'!$CD$155:$CD$1048576,0),MATCH((CUADRO!G$4&amp;$E1082),'Hoja de Trabajo para listado'!$CD$151:$DC$151,0)),0)</f>
        <v>0</v>
      </c>
      <c r="H1082" s="243">
        <f ca="1">+IFERROR(INDEX('Hoja de Trabajo para listado'!$A$155:$Z$1048576,MATCH($A1082,'Hoja de Trabajo para listado'!$A$155:$A$1048576,0),MATCH((CUADRO!H$4&amp;$E1082),'Hoja de Trabajo para listado'!$A$151:$Z$151,0)),0)+IFERROR(INDEX('Hoja de Trabajo para listado'!$AB$155:$BA$1048576,MATCH($A1082,'Hoja de Trabajo para listado'!$AB$155:$AB$1048576,0),MATCH((CUADRO!H$4&amp;$E1082),'Hoja de Trabajo para listado'!$AB$151:$BA$151,0)),0)+IFERROR(INDEX('Hoja de Trabajo para listado'!$BC$155:$CB$1048576,MATCH($A1082,'Hoja de Trabajo para listado'!$BC$155:$BC$1048576,0),MATCH((CUADRO!H$4&amp;$E1082),'Hoja de Trabajo para listado'!$BC$151:$CB$151,0)),0)+IFERROR(INDEX('Hoja de Trabajo para listado'!$DE$153:$DG$274,MATCH($A1082,'Hoja de Trabajo para listado'!$DE$153:$DE$1048576,0),MATCH((CUADRO!H$4&amp;$E1082),'Hoja de Trabajo para listado'!$DE$151:$DG$151,0)),0)+IFERROR(INDEX('Hoja de Trabajo para listado'!$CD$155:$DC$1048576,MATCH($A1082,'Hoja de Trabajo para listado'!$CD$155:$CD$1048576,0),MATCH((CUADRO!H$4&amp;$E1082),'Hoja de Trabajo para listado'!$CD$151:$DC$151,0)),0)</f>
        <v>0</v>
      </c>
      <c r="I1082" s="243">
        <f ca="1">+IFERROR(INDEX('Hoja de Trabajo para listado'!$A$155:$Z$1048576,MATCH($A1082,'Hoja de Trabajo para listado'!$A$155:$A$1048576,0),MATCH((CUADRO!I$4&amp;$E1082),'Hoja de Trabajo para listado'!$A$151:$Z$151,0)),0)+IFERROR(INDEX('Hoja de Trabajo para listado'!$AB$155:$BA$1048576,MATCH($A1082,'Hoja de Trabajo para listado'!$AB$155:$AB$1048576,0),MATCH((CUADRO!I$4&amp;$E1082),'Hoja de Trabajo para listado'!$AB$151:$BA$151,0)),0)+IFERROR(INDEX('Hoja de Trabajo para listado'!$BC$155:$CB$1048576,MATCH($A1082,'Hoja de Trabajo para listado'!$BC$155:$BC$1048576,0),MATCH((CUADRO!I$4&amp;$E1082),'Hoja de Trabajo para listado'!$BC$151:$CB$151,0)),0)+IFERROR(INDEX('Hoja de Trabajo para listado'!$DE$153:$DG$274,MATCH($A1082,'Hoja de Trabajo para listado'!$DE$153:$DE$1048576,0),MATCH((CUADRO!I$4&amp;$E1082),'Hoja de Trabajo para listado'!$DE$151:$DG$151,0)),0)+IFERROR(INDEX('Hoja de Trabajo para listado'!$CD$155:$DC$1048576,MATCH($A1082,'Hoja de Trabajo para listado'!$CD$155:$CD$1048576,0),MATCH((CUADRO!I$4&amp;$E1082),'Hoja de Trabajo para listado'!$CD$151:$DC$151,0)),0)</f>
        <v>0</v>
      </c>
      <c r="J1082" s="243">
        <f ca="1">+IFERROR(INDEX('Hoja de Trabajo para listado'!$A$155:$Z$1048576,MATCH($A1082,'Hoja de Trabajo para listado'!$A$155:$A$1048576,0),MATCH((CUADRO!J$4&amp;$E1082),'Hoja de Trabajo para listado'!$A$151:$Z$151,0)),0)+IFERROR(INDEX('Hoja de Trabajo para listado'!$AB$155:$BA$1048576,MATCH($A1082,'Hoja de Trabajo para listado'!$AB$155:$AB$1048576,0),MATCH((CUADRO!J$4&amp;$E1082),'Hoja de Trabajo para listado'!$AB$151:$BA$151,0)),0)+IFERROR(INDEX('Hoja de Trabajo para listado'!$BC$155:$CB$1048576,MATCH($A1082,'Hoja de Trabajo para listado'!$BC$155:$BC$1048576,0),MATCH((CUADRO!J$4&amp;$E1082),'Hoja de Trabajo para listado'!$BC$151:$CB$151,0)),0)+IFERROR(INDEX('Hoja de Trabajo para listado'!$DE$153:$DG$274,MATCH($A1082,'Hoja de Trabajo para listado'!$DE$153:$DE$1048576,0),MATCH((CUADRO!J$4&amp;$E1082),'Hoja de Trabajo para listado'!$DE$151:$DG$151,0)),0)+IFERROR(INDEX('Hoja de Trabajo para listado'!$CD$155:$DC$1048576,MATCH($A1082,'Hoja de Trabajo para listado'!$CD$155:$CD$1048576,0),MATCH((CUADRO!J$4&amp;$E1082),'Hoja de Trabajo para listado'!$CD$151:$DC$151,0)),0)</f>
        <v>0</v>
      </c>
      <c r="K1082" s="243">
        <f ca="1">+IFERROR(INDEX('Hoja de Trabajo para listado'!$A$155:$Z$1048576,MATCH($A1082,'Hoja de Trabajo para listado'!$A$155:$A$1048576,0),MATCH((CUADRO!K$4&amp;$E1082),'Hoja de Trabajo para listado'!$A$151:$Z$151,0)),0)+IFERROR(INDEX('Hoja de Trabajo para listado'!$AB$155:$BA$1048576,MATCH($A1082,'Hoja de Trabajo para listado'!$AB$155:$AB$1048576,0),MATCH((CUADRO!K$4&amp;$E1082),'Hoja de Trabajo para listado'!$AB$151:$BA$151,0)),0)+IFERROR(INDEX('Hoja de Trabajo para listado'!$BC$155:$CB$1048576,MATCH($A1082,'Hoja de Trabajo para listado'!$BC$155:$BC$1048576,0),MATCH((CUADRO!K$4&amp;$E1082),'Hoja de Trabajo para listado'!$BC$151:$CB$151,0)),0)+IFERROR(INDEX('Hoja de Trabajo para listado'!$DE$153:$DG$274,MATCH($A1082,'Hoja de Trabajo para listado'!$DE$153:$DE$1048576,0),MATCH((CUADRO!K$4&amp;$E1082),'Hoja de Trabajo para listado'!$DE$151:$DG$151,0)),0)+IFERROR(INDEX('Hoja de Trabajo para listado'!$CD$155:$DC$1048576,MATCH($A1082,'Hoja de Trabajo para listado'!$CD$155:$CD$1048576,0),MATCH((CUADRO!K$4&amp;$E1082),'Hoja de Trabajo para listado'!$CD$151:$DC$151,0)),0)</f>
        <v>0</v>
      </c>
      <c r="L1082" s="243">
        <f ca="1">+IFERROR(INDEX('Hoja de Trabajo para listado'!$A$155:$Z$1048576,MATCH($A1082,'Hoja de Trabajo para listado'!$A$155:$A$1048576,0),MATCH((CUADRO!L$4&amp;$E1082),'Hoja de Trabajo para listado'!$A$151:$Z$151,0)),0)+IFERROR(INDEX('Hoja de Trabajo para listado'!$AB$155:$BA$1048576,MATCH($A1082,'Hoja de Trabajo para listado'!$AB$155:$AB$1048576,0),MATCH((CUADRO!L$4&amp;$E1082),'Hoja de Trabajo para listado'!$AB$151:$BA$151,0)),0)+IFERROR(INDEX('Hoja de Trabajo para listado'!$BC$155:$CB$1048576,MATCH($A1082,'Hoja de Trabajo para listado'!$BC$155:$BC$1048576,0),MATCH((CUADRO!L$4&amp;$E1082),'Hoja de Trabajo para listado'!$BC$151:$CB$151,0)),0)+IFERROR(INDEX('Hoja de Trabajo para listado'!$DE$153:$DG$274,MATCH($A1082,'Hoja de Trabajo para listado'!$DE$153:$DE$1048576,0),MATCH((CUADRO!L$4&amp;$E1082),'Hoja de Trabajo para listado'!$DE$151:$DG$151,0)),0)+IFERROR(INDEX('Hoja de Trabajo para listado'!$CD$155:$DC$1048576,MATCH($A1082,'Hoja de Trabajo para listado'!$CD$155:$CD$1048576,0),MATCH((CUADRO!L$4&amp;$E1082),'Hoja de Trabajo para listado'!$CD$151:$DC$151,0)),0)</f>
        <v>0</v>
      </c>
      <c r="M1082" s="243">
        <f ca="1">+IFERROR(INDEX('Hoja de Trabajo para listado'!$A$155:$Z$1048576,MATCH($A1082,'Hoja de Trabajo para listado'!$A$155:$A$1048576,0),MATCH((CUADRO!M$4&amp;$E1082),'Hoja de Trabajo para listado'!$A$151:$Z$151,0)),0)+IFERROR(INDEX('Hoja de Trabajo para listado'!$AB$155:$BA$1048576,MATCH($A1082,'Hoja de Trabajo para listado'!$AB$155:$AB$1048576,0),MATCH((CUADRO!M$4&amp;$E1082),'Hoja de Trabajo para listado'!$AB$151:$BA$151,0)),0)+IFERROR(INDEX('Hoja de Trabajo para listado'!$BC$155:$CB$1048576,MATCH($A1082,'Hoja de Trabajo para listado'!$BC$155:$BC$1048576,0),MATCH((CUADRO!M$4&amp;$E1082),'Hoja de Trabajo para listado'!$BC$151:$CB$151,0)),0)+IFERROR(INDEX('Hoja de Trabajo para listado'!$DE$153:$DG$274,MATCH($A1082,'Hoja de Trabajo para listado'!$DE$153:$DE$1048576,0),MATCH((CUADRO!M$4&amp;$E1082),'Hoja de Trabajo para listado'!$DE$151:$DG$151,0)),0)+IFERROR(INDEX('Hoja de Trabajo para listado'!$CD$155:$DC$1048576,MATCH($A1082,'Hoja de Trabajo para listado'!$CD$155:$CD$1048576,0),MATCH((CUADRO!M$4&amp;$E1082),'Hoja de Trabajo para listado'!$CD$151:$DC$151,0)),0)</f>
        <v>0</v>
      </c>
      <c r="N1082" s="243">
        <f ca="1">+IFERROR(INDEX('Hoja de Trabajo para listado'!$A$155:$Z$1048576,MATCH($A1082,'Hoja de Trabajo para listado'!$A$155:$A$1048576,0),MATCH((CUADRO!N$4&amp;$E1082),'Hoja de Trabajo para listado'!$A$151:$Z$151,0)),0)+IFERROR(INDEX('Hoja de Trabajo para listado'!$AB$155:$BA$1048576,MATCH($A1082,'Hoja de Trabajo para listado'!$AB$155:$AB$1048576,0),MATCH((CUADRO!N$4&amp;$E1082),'Hoja de Trabajo para listado'!$AB$151:$BA$151,0)),0)+IFERROR(INDEX('Hoja de Trabajo para listado'!$BC$155:$CB$1048576,MATCH($A1082,'Hoja de Trabajo para listado'!$BC$155:$BC$1048576,0),MATCH((CUADRO!N$4&amp;$E1082),'Hoja de Trabajo para listado'!$BC$151:$CB$151,0)),0)+IFERROR(INDEX('Hoja de Trabajo para listado'!$DE$153:$DG$274,MATCH($A1082,'Hoja de Trabajo para listado'!$DE$153:$DE$1048576,0),MATCH((CUADRO!N$4&amp;$E1082),'Hoja de Trabajo para listado'!$DE$151:$DG$151,0)),0)+IFERROR(INDEX('Hoja de Trabajo para listado'!$CD$155:$DC$1048576,MATCH($A1082,'Hoja de Trabajo para listado'!$CD$155:$CD$1048576,0),MATCH((CUADRO!N$4&amp;$E1082),'Hoja de Trabajo para listado'!$CD$151:$DC$151,0)),0)</f>
        <v>0</v>
      </c>
      <c r="O1082" s="243">
        <f ca="1">+IFERROR(INDEX('Hoja de Trabajo para listado'!$A$155:$Z$1048576,MATCH($A1082,'Hoja de Trabajo para listado'!$A$155:$A$1048576,0),MATCH((CUADRO!O$4&amp;$E1082),'Hoja de Trabajo para listado'!$A$151:$Z$151,0)),0)+IFERROR(INDEX('Hoja de Trabajo para listado'!$AB$155:$BA$1048576,MATCH($A1082,'Hoja de Trabajo para listado'!$AB$155:$AB$1048576,0),MATCH((CUADRO!O$4&amp;$E1082),'Hoja de Trabajo para listado'!$AB$151:$BA$151,0)),0)+IFERROR(INDEX('Hoja de Trabajo para listado'!$BC$155:$CB$1048576,MATCH($A1082,'Hoja de Trabajo para listado'!$BC$155:$BC$1048576,0),MATCH((CUADRO!O$4&amp;$E1082),'Hoja de Trabajo para listado'!$BC$151:$CB$151,0)),0)+IFERROR(INDEX('Hoja de Trabajo para listado'!$DE$153:$DG$274,MATCH($A1082,'Hoja de Trabajo para listado'!$DE$153:$DE$1048576,0),MATCH((CUADRO!O$4&amp;$E1082),'Hoja de Trabajo para listado'!$DE$151:$DG$151,0)),0)+IFERROR(INDEX('Hoja de Trabajo para listado'!$CD$155:$DC$1048576,MATCH($A1082,'Hoja de Trabajo para listado'!$CD$155:$CD$1048576,0),MATCH((CUADRO!O$4&amp;$E1082),'Hoja de Trabajo para listado'!$CD$151:$DC$151,0)),0)</f>
        <v>0</v>
      </c>
      <c r="P1082" s="243">
        <f ca="1">+IFERROR(INDEX('Hoja de Trabajo para listado'!$A$155:$Z$1048576,MATCH($A1082,'Hoja de Trabajo para listado'!$A$155:$A$1048576,0),MATCH((CUADRO!P$4&amp;$E1082),'Hoja de Trabajo para listado'!$A$151:$Z$151,0)),0)+IFERROR(INDEX('Hoja de Trabajo para listado'!$AB$155:$BA$1048576,MATCH($A1082,'Hoja de Trabajo para listado'!$AB$155:$AB$1048576,0),MATCH((CUADRO!P$4&amp;$E1082),'Hoja de Trabajo para listado'!$AB$151:$BA$151,0)),0)+IFERROR(INDEX('Hoja de Trabajo para listado'!$BC$155:$CB$1048576,MATCH($A1082,'Hoja de Trabajo para listado'!$BC$155:$BC$1048576,0),MATCH((CUADRO!P$4&amp;$E1082),'Hoja de Trabajo para listado'!$BC$151:$CB$151,0)),0)+IFERROR(INDEX('Hoja de Trabajo para listado'!$DE$153:$DG$274,MATCH($A1082,'Hoja de Trabajo para listado'!$DE$153:$DE$1048576,0),MATCH((CUADRO!P$4&amp;$E1082),'Hoja de Trabajo para listado'!$DE$151:$DG$151,0)),0)+IFERROR(INDEX('Hoja de Trabajo para listado'!$CD$155:$DC$1048576,MATCH($A1082,'Hoja de Trabajo para listado'!$CD$155:$CD$1048576,0),MATCH((CUADRO!P$4&amp;$E1082),'Hoja de Trabajo para listado'!$CD$151:$DC$151,0)),0)</f>
        <v>0</v>
      </c>
      <c r="Q1082" s="243">
        <f ca="1">+IFERROR(INDEX('Hoja de Trabajo para listado'!$A$155:$Z$1048576,MATCH($A1082,'Hoja de Trabajo para listado'!$A$155:$A$1048576,0),MATCH((CUADRO!Q$4&amp;$E1082),'Hoja de Trabajo para listado'!$A$151:$Z$151,0)),0)+IFERROR(INDEX('Hoja de Trabajo para listado'!$AB$155:$BA$1048576,MATCH($A1082,'Hoja de Trabajo para listado'!$AB$155:$AB$1048576,0),MATCH((CUADRO!Q$4&amp;$E1082),'Hoja de Trabajo para listado'!$AB$151:$BA$151,0)),0)+IFERROR(INDEX('Hoja de Trabajo para listado'!$BC$155:$CB$1048576,MATCH($A1082,'Hoja de Trabajo para listado'!$BC$155:$BC$1048576,0),MATCH((CUADRO!Q$4&amp;$E1082),'Hoja de Trabajo para listado'!$BC$151:$CB$151,0)),0)+IFERROR(INDEX('Hoja de Trabajo para listado'!$DE$153:$DG$274,MATCH($A1082,'Hoja de Trabajo para listado'!$DE$153:$DE$1048576,0),MATCH((CUADRO!Q$4&amp;$E1082),'Hoja de Trabajo para listado'!$DE$151:$DG$151,0)),0)+IFERROR(INDEX('Hoja de Trabajo para listado'!$CD$155:$DC$1048576,MATCH($A1082,'Hoja de Trabajo para listado'!$CD$155:$CD$1048576,0),MATCH((CUADRO!Q$4&amp;$E1082),'Hoja de Trabajo para listado'!$CD$151:$DC$151,0)),0)</f>
        <v>0</v>
      </c>
      <c r="R1082" s="243">
        <f t="shared" ca="1" si="32"/>
        <v>0</v>
      </c>
      <c r="S1082" s="253">
        <f ca="1">+R1081+R1082</f>
        <v>0</v>
      </c>
      <c r="T1082" s="241">
        <f ca="1">+S1082</f>
        <v>0</v>
      </c>
      <c r="U1082" s="240">
        <f t="shared" si="33"/>
        <v>2</v>
      </c>
    </row>
    <row r="1083" spans="1:21" customFormat="1" ht="15" hidden="1" customHeight="1">
      <c r="A1083" s="32">
        <v>1819</v>
      </c>
      <c r="B1083" s="381">
        <f>+A1083</f>
        <v>1819</v>
      </c>
      <c r="C1083" s="245" t="str">
        <f>+VLOOKUP(A1083,bd_lista!$A$3:$C$592,3,FALSE)</f>
        <v>Gobierno Autónomo Municipal de Huacaraje</v>
      </c>
      <c r="D1083" s="383" t="str">
        <f>+C1083</f>
        <v>Gobierno Autónomo Municipal de Huacaraje</v>
      </c>
      <c r="E1083" s="240" t="s">
        <v>683</v>
      </c>
      <c r="F1083" s="241">
        <f ca="1">+IFERROR(INDEX('Hoja de Trabajo para listado'!$A$155:$Z$1048576,MATCH($A1083,'Hoja de Trabajo para listado'!$A$155:$A$1048576,0),MATCH((CUADRO!F$4&amp;$E1083),'Hoja de Trabajo para listado'!$A$151:$Z$151,0)),0)+IFERROR(INDEX('Hoja de Trabajo para listado'!$AB$155:$BA$1048576,MATCH($A1083,'Hoja de Trabajo para listado'!$AB$155:$AB$1048576,0),MATCH((CUADRO!F$4&amp;$E1083),'Hoja de Trabajo para listado'!$AB$151:$BA$151,0)),0)+IFERROR(INDEX('Hoja de Trabajo para listado'!$BC$155:$CB$1048576,MATCH($A1083,'Hoja de Trabajo para listado'!$BC$155:$BC$1048576,0),MATCH((CUADRO!F$4&amp;$E1083),'Hoja de Trabajo para listado'!$BC$151:$CB$151,0)),0)+IFERROR(INDEX('Hoja de Trabajo para listado'!$DE$153:$DG$274,MATCH($A1083,'Hoja de Trabajo para listado'!$DE$153:$DE$1048576,0),MATCH((CUADRO!F$4&amp;$E1083),'Hoja de Trabajo para listado'!$DE$151:$DG$151,0)),0)+IFERROR(INDEX('Hoja de Trabajo para listado'!$CD$155:$DC$1048576,MATCH($A1083,'Hoja de Trabajo para listado'!$CD$155:$CD$1048576,0),MATCH((CUADRO!F$4&amp;$E1083),'Hoja de Trabajo para listado'!$CD$151:$DC$151,0)),0)</f>
        <v>0</v>
      </c>
      <c r="G1083" s="241">
        <f ca="1">+IFERROR(INDEX('Hoja de Trabajo para listado'!$A$155:$Z$1048576,MATCH($A1083,'Hoja de Trabajo para listado'!$A$155:$A$1048576,0),MATCH((CUADRO!G$4&amp;$E1083),'Hoja de Trabajo para listado'!$A$151:$Z$151,0)),0)+IFERROR(INDEX('Hoja de Trabajo para listado'!$AB$155:$BA$1048576,MATCH($A1083,'Hoja de Trabajo para listado'!$AB$155:$AB$1048576,0),MATCH((CUADRO!G$4&amp;$E1083),'Hoja de Trabajo para listado'!$AB$151:$BA$151,0)),0)+IFERROR(INDEX('Hoja de Trabajo para listado'!$BC$155:$CB$1048576,MATCH($A1083,'Hoja de Trabajo para listado'!$BC$155:$BC$1048576,0),MATCH((CUADRO!G$4&amp;$E1083),'Hoja de Trabajo para listado'!$BC$151:$CB$151,0)),0)+IFERROR(INDEX('Hoja de Trabajo para listado'!$DE$153:$DG$274,MATCH($A1083,'Hoja de Trabajo para listado'!$DE$153:$DE$1048576,0),MATCH((CUADRO!G$4&amp;$E1083),'Hoja de Trabajo para listado'!$DE$151:$DG$151,0)),0)+IFERROR(INDEX('Hoja de Trabajo para listado'!$CD$155:$DC$1048576,MATCH($A1083,'Hoja de Trabajo para listado'!$CD$155:$CD$1048576,0),MATCH((CUADRO!G$4&amp;$E1083),'Hoja de Trabajo para listado'!$CD$151:$DC$151,0)),0)</f>
        <v>0</v>
      </c>
      <c r="H1083" s="241">
        <f ca="1">+IFERROR(INDEX('Hoja de Trabajo para listado'!$A$155:$Z$1048576,MATCH($A1083,'Hoja de Trabajo para listado'!$A$155:$A$1048576,0),MATCH((CUADRO!H$4&amp;$E1083),'Hoja de Trabajo para listado'!$A$151:$Z$151,0)),0)+IFERROR(INDEX('Hoja de Trabajo para listado'!$AB$155:$BA$1048576,MATCH($A1083,'Hoja de Trabajo para listado'!$AB$155:$AB$1048576,0),MATCH((CUADRO!H$4&amp;$E1083),'Hoja de Trabajo para listado'!$AB$151:$BA$151,0)),0)+IFERROR(INDEX('Hoja de Trabajo para listado'!$BC$155:$CB$1048576,MATCH($A1083,'Hoja de Trabajo para listado'!$BC$155:$BC$1048576,0),MATCH((CUADRO!H$4&amp;$E1083),'Hoja de Trabajo para listado'!$BC$151:$CB$151,0)),0)+IFERROR(INDEX('Hoja de Trabajo para listado'!$DE$153:$DG$274,MATCH($A1083,'Hoja de Trabajo para listado'!$DE$153:$DE$1048576,0),MATCH((CUADRO!H$4&amp;$E1083),'Hoja de Trabajo para listado'!$DE$151:$DG$151,0)),0)+IFERROR(INDEX('Hoja de Trabajo para listado'!$CD$155:$DC$1048576,MATCH($A1083,'Hoja de Trabajo para listado'!$CD$155:$CD$1048576,0),MATCH((CUADRO!H$4&amp;$E1083),'Hoja de Trabajo para listado'!$CD$151:$DC$151,0)),0)</f>
        <v>0</v>
      </c>
      <c r="I1083" s="241">
        <f ca="1">+IFERROR(INDEX('Hoja de Trabajo para listado'!$A$155:$Z$1048576,MATCH($A1083,'Hoja de Trabajo para listado'!$A$155:$A$1048576,0),MATCH((CUADRO!I$4&amp;$E1083),'Hoja de Trabajo para listado'!$A$151:$Z$151,0)),0)+IFERROR(INDEX('Hoja de Trabajo para listado'!$AB$155:$BA$1048576,MATCH($A1083,'Hoja de Trabajo para listado'!$AB$155:$AB$1048576,0),MATCH((CUADRO!I$4&amp;$E1083),'Hoja de Trabajo para listado'!$AB$151:$BA$151,0)),0)+IFERROR(INDEX('Hoja de Trabajo para listado'!$BC$155:$CB$1048576,MATCH($A1083,'Hoja de Trabajo para listado'!$BC$155:$BC$1048576,0),MATCH((CUADRO!I$4&amp;$E1083),'Hoja de Trabajo para listado'!$BC$151:$CB$151,0)),0)+IFERROR(INDEX('Hoja de Trabajo para listado'!$DE$153:$DG$274,MATCH($A1083,'Hoja de Trabajo para listado'!$DE$153:$DE$1048576,0),MATCH((CUADRO!I$4&amp;$E1083),'Hoja de Trabajo para listado'!$DE$151:$DG$151,0)),0)+IFERROR(INDEX('Hoja de Trabajo para listado'!$CD$155:$DC$1048576,MATCH($A1083,'Hoja de Trabajo para listado'!$CD$155:$CD$1048576,0),MATCH((CUADRO!I$4&amp;$E1083),'Hoja de Trabajo para listado'!$CD$151:$DC$151,0)),0)</f>
        <v>0</v>
      </c>
      <c r="J1083" s="241">
        <f ca="1">+IFERROR(INDEX('Hoja de Trabajo para listado'!$A$155:$Z$1048576,MATCH($A1083,'Hoja de Trabajo para listado'!$A$155:$A$1048576,0),MATCH((CUADRO!J$4&amp;$E1083),'Hoja de Trabajo para listado'!$A$151:$Z$151,0)),0)+IFERROR(INDEX('Hoja de Trabajo para listado'!$AB$155:$BA$1048576,MATCH($A1083,'Hoja de Trabajo para listado'!$AB$155:$AB$1048576,0),MATCH((CUADRO!J$4&amp;$E1083),'Hoja de Trabajo para listado'!$AB$151:$BA$151,0)),0)+IFERROR(INDEX('Hoja de Trabajo para listado'!$BC$155:$CB$1048576,MATCH($A1083,'Hoja de Trabajo para listado'!$BC$155:$BC$1048576,0),MATCH((CUADRO!J$4&amp;$E1083),'Hoja de Trabajo para listado'!$BC$151:$CB$151,0)),0)+IFERROR(INDEX('Hoja de Trabajo para listado'!$DE$153:$DG$274,MATCH($A1083,'Hoja de Trabajo para listado'!$DE$153:$DE$1048576,0),MATCH((CUADRO!J$4&amp;$E1083),'Hoja de Trabajo para listado'!$DE$151:$DG$151,0)),0)+IFERROR(INDEX('Hoja de Trabajo para listado'!$CD$155:$DC$1048576,MATCH($A1083,'Hoja de Trabajo para listado'!$CD$155:$CD$1048576,0),MATCH((CUADRO!J$4&amp;$E1083),'Hoja de Trabajo para listado'!$CD$151:$DC$151,0)),0)</f>
        <v>0</v>
      </c>
      <c r="K1083" s="241">
        <f ca="1">+IFERROR(INDEX('Hoja de Trabajo para listado'!$A$155:$Z$1048576,MATCH($A1083,'Hoja de Trabajo para listado'!$A$155:$A$1048576,0),MATCH((CUADRO!K$4&amp;$E1083),'Hoja de Trabajo para listado'!$A$151:$Z$151,0)),0)+IFERROR(INDEX('Hoja de Trabajo para listado'!$AB$155:$BA$1048576,MATCH($A1083,'Hoja de Trabajo para listado'!$AB$155:$AB$1048576,0),MATCH((CUADRO!K$4&amp;$E1083),'Hoja de Trabajo para listado'!$AB$151:$BA$151,0)),0)+IFERROR(INDEX('Hoja de Trabajo para listado'!$BC$155:$CB$1048576,MATCH($A1083,'Hoja de Trabajo para listado'!$BC$155:$BC$1048576,0),MATCH((CUADRO!K$4&amp;$E1083),'Hoja de Trabajo para listado'!$BC$151:$CB$151,0)),0)+IFERROR(INDEX('Hoja de Trabajo para listado'!$DE$153:$DG$274,MATCH($A1083,'Hoja de Trabajo para listado'!$DE$153:$DE$1048576,0),MATCH((CUADRO!K$4&amp;$E1083),'Hoja de Trabajo para listado'!$DE$151:$DG$151,0)),0)+IFERROR(INDEX('Hoja de Trabajo para listado'!$CD$155:$DC$1048576,MATCH($A1083,'Hoja de Trabajo para listado'!$CD$155:$CD$1048576,0),MATCH((CUADRO!K$4&amp;$E1083),'Hoja de Trabajo para listado'!$CD$151:$DC$151,0)),0)</f>
        <v>0</v>
      </c>
      <c r="L1083" s="241">
        <f ca="1">+IFERROR(INDEX('Hoja de Trabajo para listado'!$A$155:$Z$1048576,MATCH($A1083,'Hoja de Trabajo para listado'!$A$155:$A$1048576,0),MATCH((CUADRO!L$4&amp;$E1083),'Hoja de Trabajo para listado'!$A$151:$Z$151,0)),0)+IFERROR(INDEX('Hoja de Trabajo para listado'!$AB$155:$BA$1048576,MATCH($A1083,'Hoja de Trabajo para listado'!$AB$155:$AB$1048576,0),MATCH((CUADRO!L$4&amp;$E1083),'Hoja de Trabajo para listado'!$AB$151:$BA$151,0)),0)+IFERROR(INDEX('Hoja de Trabajo para listado'!$BC$155:$CB$1048576,MATCH($A1083,'Hoja de Trabajo para listado'!$BC$155:$BC$1048576,0),MATCH((CUADRO!L$4&amp;$E1083),'Hoja de Trabajo para listado'!$BC$151:$CB$151,0)),0)+IFERROR(INDEX('Hoja de Trabajo para listado'!$DE$153:$DG$274,MATCH($A1083,'Hoja de Trabajo para listado'!$DE$153:$DE$1048576,0),MATCH((CUADRO!L$4&amp;$E1083),'Hoja de Trabajo para listado'!$DE$151:$DG$151,0)),0)+IFERROR(INDEX('Hoja de Trabajo para listado'!$CD$155:$DC$1048576,MATCH($A1083,'Hoja de Trabajo para listado'!$CD$155:$CD$1048576,0),MATCH((CUADRO!L$4&amp;$E1083),'Hoja de Trabajo para listado'!$CD$151:$DC$151,0)),0)</f>
        <v>0</v>
      </c>
      <c r="M1083" s="241">
        <f ca="1">+IFERROR(INDEX('Hoja de Trabajo para listado'!$A$155:$Z$1048576,MATCH($A1083,'Hoja de Trabajo para listado'!$A$155:$A$1048576,0),MATCH((CUADRO!M$4&amp;$E1083),'Hoja de Trabajo para listado'!$A$151:$Z$151,0)),0)+IFERROR(INDEX('Hoja de Trabajo para listado'!$AB$155:$BA$1048576,MATCH($A1083,'Hoja de Trabajo para listado'!$AB$155:$AB$1048576,0),MATCH((CUADRO!M$4&amp;$E1083),'Hoja de Trabajo para listado'!$AB$151:$BA$151,0)),0)+IFERROR(INDEX('Hoja de Trabajo para listado'!$BC$155:$CB$1048576,MATCH($A1083,'Hoja de Trabajo para listado'!$BC$155:$BC$1048576,0),MATCH((CUADRO!M$4&amp;$E1083),'Hoja de Trabajo para listado'!$BC$151:$CB$151,0)),0)+IFERROR(INDEX('Hoja de Trabajo para listado'!$DE$153:$DG$274,MATCH($A1083,'Hoja de Trabajo para listado'!$DE$153:$DE$1048576,0),MATCH((CUADRO!M$4&amp;$E1083),'Hoja de Trabajo para listado'!$DE$151:$DG$151,0)),0)+IFERROR(INDEX('Hoja de Trabajo para listado'!$CD$155:$DC$1048576,MATCH($A1083,'Hoja de Trabajo para listado'!$CD$155:$CD$1048576,0),MATCH((CUADRO!M$4&amp;$E1083),'Hoja de Trabajo para listado'!$CD$151:$DC$151,0)),0)</f>
        <v>0</v>
      </c>
      <c r="N1083" s="241">
        <f ca="1">+IFERROR(INDEX('Hoja de Trabajo para listado'!$A$155:$Z$1048576,MATCH($A1083,'Hoja de Trabajo para listado'!$A$155:$A$1048576,0),MATCH((CUADRO!N$4&amp;$E1083),'Hoja de Trabajo para listado'!$A$151:$Z$151,0)),0)+IFERROR(INDEX('Hoja de Trabajo para listado'!$AB$155:$BA$1048576,MATCH($A1083,'Hoja de Trabajo para listado'!$AB$155:$AB$1048576,0),MATCH((CUADRO!N$4&amp;$E1083),'Hoja de Trabajo para listado'!$AB$151:$BA$151,0)),0)+IFERROR(INDEX('Hoja de Trabajo para listado'!$BC$155:$CB$1048576,MATCH($A1083,'Hoja de Trabajo para listado'!$BC$155:$BC$1048576,0),MATCH((CUADRO!N$4&amp;$E1083),'Hoja de Trabajo para listado'!$BC$151:$CB$151,0)),0)+IFERROR(INDEX('Hoja de Trabajo para listado'!$DE$153:$DG$274,MATCH($A1083,'Hoja de Trabajo para listado'!$DE$153:$DE$1048576,0),MATCH((CUADRO!N$4&amp;$E1083),'Hoja de Trabajo para listado'!$DE$151:$DG$151,0)),0)+IFERROR(INDEX('Hoja de Trabajo para listado'!$CD$155:$DC$1048576,MATCH($A1083,'Hoja de Trabajo para listado'!$CD$155:$CD$1048576,0),MATCH((CUADRO!N$4&amp;$E1083),'Hoja de Trabajo para listado'!$CD$151:$DC$151,0)),0)</f>
        <v>0</v>
      </c>
      <c r="O1083" s="241">
        <f ca="1">+IFERROR(INDEX('Hoja de Trabajo para listado'!$A$155:$Z$1048576,MATCH($A1083,'Hoja de Trabajo para listado'!$A$155:$A$1048576,0),MATCH((CUADRO!O$4&amp;$E1083),'Hoja de Trabajo para listado'!$A$151:$Z$151,0)),0)+IFERROR(INDEX('Hoja de Trabajo para listado'!$AB$155:$BA$1048576,MATCH($A1083,'Hoja de Trabajo para listado'!$AB$155:$AB$1048576,0),MATCH((CUADRO!O$4&amp;$E1083),'Hoja de Trabajo para listado'!$AB$151:$BA$151,0)),0)+IFERROR(INDEX('Hoja de Trabajo para listado'!$BC$155:$CB$1048576,MATCH($A1083,'Hoja de Trabajo para listado'!$BC$155:$BC$1048576,0),MATCH((CUADRO!O$4&amp;$E1083),'Hoja de Trabajo para listado'!$BC$151:$CB$151,0)),0)+IFERROR(INDEX('Hoja de Trabajo para listado'!$DE$153:$DG$274,MATCH($A1083,'Hoja de Trabajo para listado'!$DE$153:$DE$1048576,0),MATCH((CUADRO!O$4&amp;$E1083),'Hoja de Trabajo para listado'!$DE$151:$DG$151,0)),0)+IFERROR(INDEX('Hoja de Trabajo para listado'!$CD$155:$DC$1048576,MATCH($A1083,'Hoja de Trabajo para listado'!$CD$155:$CD$1048576,0),MATCH((CUADRO!O$4&amp;$E1083),'Hoja de Trabajo para listado'!$CD$151:$DC$151,0)),0)</f>
        <v>0</v>
      </c>
      <c r="P1083" s="241">
        <f ca="1">+IFERROR(INDEX('Hoja de Trabajo para listado'!$A$155:$Z$1048576,MATCH($A1083,'Hoja de Trabajo para listado'!$A$155:$A$1048576,0),MATCH((CUADRO!P$4&amp;$E1083),'Hoja de Trabajo para listado'!$A$151:$Z$151,0)),0)+IFERROR(INDEX('Hoja de Trabajo para listado'!$AB$155:$BA$1048576,MATCH($A1083,'Hoja de Trabajo para listado'!$AB$155:$AB$1048576,0),MATCH((CUADRO!P$4&amp;$E1083),'Hoja de Trabajo para listado'!$AB$151:$BA$151,0)),0)+IFERROR(INDEX('Hoja de Trabajo para listado'!$BC$155:$CB$1048576,MATCH($A1083,'Hoja de Trabajo para listado'!$BC$155:$BC$1048576,0),MATCH((CUADRO!P$4&amp;$E1083),'Hoja de Trabajo para listado'!$BC$151:$CB$151,0)),0)+IFERROR(INDEX('Hoja de Trabajo para listado'!$DE$153:$DG$274,MATCH($A1083,'Hoja de Trabajo para listado'!$DE$153:$DE$1048576,0),MATCH((CUADRO!P$4&amp;$E1083),'Hoja de Trabajo para listado'!$DE$151:$DG$151,0)),0)+IFERROR(INDEX('Hoja de Trabajo para listado'!$CD$155:$DC$1048576,MATCH($A1083,'Hoja de Trabajo para listado'!$CD$155:$CD$1048576,0),MATCH((CUADRO!P$4&amp;$E1083),'Hoja de Trabajo para listado'!$CD$151:$DC$151,0)),0)</f>
        <v>0</v>
      </c>
      <c r="Q1083" s="241">
        <f ca="1">+IFERROR(INDEX('Hoja de Trabajo para listado'!$A$155:$Z$1048576,MATCH($A1083,'Hoja de Trabajo para listado'!$A$155:$A$1048576,0),MATCH((CUADRO!Q$4&amp;$E1083),'Hoja de Trabajo para listado'!$A$151:$Z$151,0)),0)+IFERROR(INDEX('Hoja de Trabajo para listado'!$AB$155:$BA$1048576,MATCH($A1083,'Hoja de Trabajo para listado'!$AB$155:$AB$1048576,0),MATCH((CUADRO!Q$4&amp;$E1083),'Hoja de Trabajo para listado'!$AB$151:$BA$151,0)),0)+IFERROR(INDEX('Hoja de Trabajo para listado'!$BC$155:$CB$1048576,MATCH($A1083,'Hoja de Trabajo para listado'!$BC$155:$BC$1048576,0),MATCH((CUADRO!Q$4&amp;$E1083),'Hoja de Trabajo para listado'!$BC$151:$CB$151,0)),0)+IFERROR(INDEX('Hoja de Trabajo para listado'!$DE$153:$DG$274,MATCH($A1083,'Hoja de Trabajo para listado'!$DE$153:$DE$1048576,0),MATCH((CUADRO!Q$4&amp;$E1083),'Hoja de Trabajo para listado'!$DE$151:$DG$151,0)),0)+IFERROR(INDEX('Hoja de Trabajo para listado'!$CD$155:$DC$1048576,MATCH($A1083,'Hoja de Trabajo para listado'!$CD$155:$CD$1048576,0),MATCH((CUADRO!Q$4&amp;$E1083),'Hoja de Trabajo para listado'!$CD$151:$DC$151,0)),0)</f>
        <v>0</v>
      </c>
      <c r="R1083" s="241">
        <f t="shared" ca="1" si="32"/>
        <v>0</v>
      </c>
      <c r="S1083" s="247"/>
      <c r="T1083" s="241">
        <f ca="1">+T1084</f>
        <v>0</v>
      </c>
      <c r="U1083" s="240">
        <f t="shared" si="33"/>
        <v>1</v>
      </c>
    </row>
    <row r="1084" spans="1:21" customFormat="1" ht="15" hidden="1" customHeight="1">
      <c r="A1084" s="32">
        <v>1819</v>
      </c>
      <c r="B1084" s="382"/>
      <c r="C1084" s="245" t="str">
        <f>+VLOOKUP(A1084,bd_lista!$A$3:$C$592,3,FALSE)</f>
        <v>Gobierno Autónomo Municipal de Huacaraje</v>
      </c>
      <c r="D1084" s="384"/>
      <c r="E1084" s="242" t="s">
        <v>684</v>
      </c>
      <c r="F1084" s="243">
        <f ca="1">+IFERROR(INDEX('Hoja de Trabajo para listado'!$A$155:$Z$1048576,MATCH($A1084,'Hoja de Trabajo para listado'!$A$155:$A$1048576,0),MATCH((CUADRO!F$4&amp;$E1084),'Hoja de Trabajo para listado'!$A$151:$Z$151,0)),0)+IFERROR(INDEX('Hoja de Trabajo para listado'!$AB$155:$BA$1048576,MATCH($A1084,'Hoja de Trabajo para listado'!$AB$155:$AB$1048576,0),MATCH((CUADRO!F$4&amp;$E1084),'Hoja de Trabajo para listado'!$AB$151:$BA$151,0)),0)+IFERROR(INDEX('Hoja de Trabajo para listado'!$BC$155:$CB$1048576,MATCH($A1084,'Hoja de Trabajo para listado'!$BC$155:$BC$1048576,0),MATCH((CUADRO!F$4&amp;$E1084),'Hoja de Trabajo para listado'!$BC$151:$CB$151,0)),0)+IFERROR(INDEX('Hoja de Trabajo para listado'!$DE$153:$DG$274,MATCH($A1084,'Hoja de Trabajo para listado'!$DE$153:$DE$1048576,0),MATCH((CUADRO!F$4&amp;$E1084),'Hoja de Trabajo para listado'!$DE$151:$DG$151,0)),0)+IFERROR(INDEX('Hoja de Trabajo para listado'!$CD$155:$DC$1048576,MATCH($A1084,'Hoja de Trabajo para listado'!$CD$155:$CD$1048576,0),MATCH((CUADRO!F$4&amp;$E1084),'Hoja de Trabajo para listado'!$CD$151:$DC$151,0)),0)</f>
        <v>0</v>
      </c>
      <c r="G1084" s="243">
        <f ca="1">+IFERROR(INDEX('Hoja de Trabajo para listado'!$A$155:$Z$1048576,MATCH($A1084,'Hoja de Trabajo para listado'!$A$155:$A$1048576,0),MATCH((CUADRO!G$4&amp;$E1084),'Hoja de Trabajo para listado'!$A$151:$Z$151,0)),0)+IFERROR(INDEX('Hoja de Trabajo para listado'!$AB$155:$BA$1048576,MATCH($A1084,'Hoja de Trabajo para listado'!$AB$155:$AB$1048576,0),MATCH((CUADRO!G$4&amp;$E1084),'Hoja de Trabajo para listado'!$AB$151:$BA$151,0)),0)+IFERROR(INDEX('Hoja de Trabajo para listado'!$BC$155:$CB$1048576,MATCH($A1084,'Hoja de Trabajo para listado'!$BC$155:$BC$1048576,0),MATCH((CUADRO!G$4&amp;$E1084),'Hoja de Trabajo para listado'!$BC$151:$CB$151,0)),0)+IFERROR(INDEX('Hoja de Trabajo para listado'!$DE$153:$DG$274,MATCH($A1084,'Hoja de Trabajo para listado'!$DE$153:$DE$1048576,0),MATCH((CUADRO!G$4&amp;$E1084),'Hoja de Trabajo para listado'!$DE$151:$DG$151,0)),0)+IFERROR(INDEX('Hoja de Trabajo para listado'!$CD$155:$DC$1048576,MATCH($A1084,'Hoja de Trabajo para listado'!$CD$155:$CD$1048576,0),MATCH((CUADRO!G$4&amp;$E1084),'Hoja de Trabajo para listado'!$CD$151:$DC$151,0)),0)</f>
        <v>0</v>
      </c>
      <c r="H1084" s="243">
        <f ca="1">+IFERROR(INDEX('Hoja de Trabajo para listado'!$A$155:$Z$1048576,MATCH($A1084,'Hoja de Trabajo para listado'!$A$155:$A$1048576,0),MATCH((CUADRO!H$4&amp;$E1084),'Hoja de Trabajo para listado'!$A$151:$Z$151,0)),0)+IFERROR(INDEX('Hoja de Trabajo para listado'!$AB$155:$BA$1048576,MATCH($A1084,'Hoja de Trabajo para listado'!$AB$155:$AB$1048576,0),MATCH((CUADRO!H$4&amp;$E1084),'Hoja de Trabajo para listado'!$AB$151:$BA$151,0)),0)+IFERROR(INDEX('Hoja de Trabajo para listado'!$BC$155:$CB$1048576,MATCH($A1084,'Hoja de Trabajo para listado'!$BC$155:$BC$1048576,0),MATCH((CUADRO!H$4&amp;$E1084),'Hoja de Trabajo para listado'!$BC$151:$CB$151,0)),0)+IFERROR(INDEX('Hoja de Trabajo para listado'!$DE$153:$DG$274,MATCH($A1084,'Hoja de Trabajo para listado'!$DE$153:$DE$1048576,0),MATCH((CUADRO!H$4&amp;$E1084),'Hoja de Trabajo para listado'!$DE$151:$DG$151,0)),0)+IFERROR(INDEX('Hoja de Trabajo para listado'!$CD$155:$DC$1048576,MATCH($A1084,'Hoja de Trabajo para listado'!$CD$155:$CD$1048576,0),MATCH((CUADRO!H$4&amp;$E1084),'Hoja de Trabajo para listado'!$CD$151:$DC$151,0)),0)</f>
        <v>0</v>
      </c>
      <c r="I1084" s="243">
        <f ca="1">+IFERROR(INDEX('Hoja de Trabajo para listado'!$A$155:$Z$1048576,MATCH($A1084,'Hoja de Trabajo para listado'!$A$155:$A$1048576,0),MATCH((CUADRO!I$4&amp;$E1084),'Hoja de Trabajo para listado'!$A$151:$Z$151,0)),0)+IFERROR(INDEX('Hoja de Trabajo para listado'!$AB$155:$BA$1048576,MATCH($A1084,'Hoja de Trabajo para listado'!$AB$155:$AB$1048576,0),MATCH((CUADRO!I$4&amp;$E1084),'Hoja de Trabajo para listado'!$AB$151:$BA$151,0)),0)+IFERROR(INDEX('Hoja de Trabajo para listado'!$BC$155:$CB$1048576,MATCH($A1084,'Hoja de Trabajo para listado'!$BC$155:$BC$1048576,0),MATCH((CUADRO!I$4&amp;$E1084),'Hoja de Trabajo para listado'!$BC$151:$CB$151,0)),0)+IFERROR(INDEX('Hoja de Trabajo para listado'!$DE$153:$DG$274,MATCH($A1084,'Hoja de Trabajo para listado'!$DE$153:$DE$1048576,0),MATCH((CUADRO!I$4&amp;$E1084),'Hoja de Trabajo para listado'!$DE$151:$DG$151,0)),0)+IFERROR(INDEX('Hoja de Trabajo para listado'!$CD$155:$DC$1048576,MATCH($A1084,'Hoja de Trabajo para listado'!$CD$155:$CD$1048576,0),MATCH((CUADRO!I$4&amp;$E1084),'Hoja de Trabajo para listado'!$CD$151:$DC$151,0)),0)</f>
        <v>0</v>
      </c>
      <c r="J1084" s="243">
        <f ca="1">+IFERROR(INDEX('Hoja de Trabajo para listado'!$A$155:$Z$1048576,MATCH($A1084,'Hoja de Trabajo para listado'!$A$155:$A$1048576,0),MATCH((CUADRO!J$4&amp;$E1084),'Hoja de Trabajo para listado'!$A$151:$Z$151,0)),0)+IFERROR(INDEX('Hoja de Trabajo para listado'!$AB$155:$BA$1048576,MATCH($A1084,'Hoja de Trabajo para listado'!$AB$155:$AB$1048576,0),MATCH((CUADRO!J$4&amp;$E1084),'Hoja de Trabajo para listado'!$AB$151:$BA$151,0)),0)+IFERROR(INDEX('Hoja de Trabajo para listado'!$BC$155:$CB$1048576,MATCH($A1084,'Hoja de Trabajo para listado'!$BC$155:$BC$1048576,0),MATCH((CUADRO!J$4&amp;$E1084),'Hoja de Trabajo para listado'!$BC$151:$CB$151,0)),0)+IFERROR(INDEX('Hoja de Trabajo para listado'!$DE$153:$DG$274,MATCH($A1084,'Hoja de Trabajo para listado'!$DE$153:$DE$1048576,0),MATCH((CUADRO!J$4&amp;$E1084),'Hoja de Trabajo para listado'!$DE$151:$DG$151,0)),0)+IFERROR(INDEX('Hoja de Trabajo para listado'!$CD$155:$DC$1048576,MATCH($A1084,'Hoja de Trabajo para listado'!$CD$155:$CD$1048576,0),MATCH((CUADRO!J$4&amp;$E1084),'Hoja de Trabajo para listado'!$CD$151:$DC$151,0)),0)</f>
        <v>0</v>
      </c>
      <c r="K1084" s="243">
        <f ca="1">+IFERROR(INDEX('Hoja de Trabajo para listado'!$A$155:$Z$1048576,MATCH($A1084,'Hoja de Trabajo para listado'!$A$155:$A$1048576,0),MATCH((CUADRO!K$4&amp;$E1084),'Hoja de Trabajo para listado'!$A$151:$Z$151,0)),0)+IFERROR(INDEX('Hoja de Trabajo para listado'!$AB$155:$BA$1048576,MATCH($A1084,'Hoja de Trabajo para listado'!$AB$155:$AB$1048576,0),MATCH((CUADRO!K$4&amp;$E1084),'Hoja de Trabajo para listado'!$AB$151:$BA$151,0)),0)+IFERROR(INDEX('Hoja de Trabajo para listado'!$BC$155:$CB$1048576,MATCH($A1084,'Hoja de Trabajo para listado'!$BC$155:$BC$1048576,0),MATCH((CUADRO!K$4&amp;$E1084),'Hoja de Trabajo para listado'!$BC$151:$CB$151,0)),0)+IFERROR(INDEX('Hoja de Trabajo para listado'!$DE$153:$DG$274,MATCH($A1084,'Hoja de Trabajo para listado'!$DE$153:$DE$1048576,0),MATCH((CUADRO!K$4&amp;$E1084),'Hoja de Trabajo para listado'!$DE$151:$DG$151,0)),0)+IFERROR(INDEX('Hoja de Trabajo para listado'!$CD$155:$DC$1048576,MATCH($A1084,'Hoja de Trabajo para listado'!$CD$155:$CD$1048576,0),MATCH((CUADRO!K$4&amp;$E1084),'Hoja de Trabajo para listado'!$CD$151:$DC$151,0)),0)</f>
        <v>0</v>
      </c>
      <c r="L1084" s="243">
        <f ca="1">+IFERROR(INDEX('Hoja de Trabajo para listado'!$A$155:$Z$1048576,MATCH($A1084,'Hoja de Trabajo para listado'!$A$155:$A$1048576,0),MATCH((CUADRO!L$4&amp;$E1084),'Hoja de Trabajo para listado'!$A$151:$Z$151,0)),0)+IFERROR(INDEX('Hoja de Trabajo para listado'!$AB$155:$BA$1048576,MATCH($A1084,'Hoja de Trabajo para listado'!$AB$155:$AB$1048576,0),MATCH((CUADRO!L$4&amp;$E1084),'Hoja de Trabajo para listado'!$AB$151:$BA$151,0)),0)+IFERROR(INDEX('Hoja de Trabajo para listado'!$BC$155:$CB$1048576,MATCH($A1084,'Hoja de Trabajo para listado'!$BC$155:$BC$1048576,0),MATCH((CUADRO!L$4&amp;$E1084),'Hoja de Trabajo para listado'!$BC$151:$CB$151,0)),0)+IFERROR(INDEX('Hoja de Trabajo para listado'!$DE$153:$DG$274,MATCH($A1084,'Hoja de Trabajo para listado'!$DE$153:$DE$1048576,0),MATCH((CUADRO!L$4&amp;$E1084),'Hoja de Trabajo para listado'!$DE$151:$DG$151,0)),0)+IFERROR(INDEX('Hoja de Trabajo para listado'!$CD$155:$DC$1048576,MATCH($A1084,'Hoja de Trabajo para listado'!$CD$155:$CD$1048576,0),MATCH((CUADRO!L$4&amp;$E1084),'Hoja de Trabajo para listado'!$CD$151:$DC$151,0)),0)</f>
        <v>0</v>
      </c>
      <c r="M1084" s="243">
        <f ca="1">+IFERROR(INDEX('Hoja de Trabajo para listado'!$A$155:$Z$1048576,MATCH($A1084,'Hoja de Trabajo para listado'!$A$155:$A$1048576,0),MATCH((CUADRO!M$4&amp;$E1084),'Hoja de Trabajo para listado'!$A$151:$Z$151,0)),0)+IFERROR(INDEX('Hoja de Trabajo para listado'!$AB$155:$BA$1048576,MATCH($A1084,'Hoja de Trabajo para listado'!$AB$155:$AB$1048576,0),MATCH((CUADRO!M$4&amp;$E1084),'Hoja de Trabajo para listado'!$AB$151:$BA$151,0)),0)+IFERROR(INDEX('Hoja de Trabajo para listado'!$BC$155:$CB$1048576,MATCH($A1084,'Hoja de Trabajo para listado'!$BC$155:$BC$1048576,0),MATCH((CUADRO!M$4&amp;$E1084),'Hoja de Trabajo para listado'!$BC$151:$CB$151,0)),0)+IFERROR(INDEX('Hoja de Trabajo para listado'!$DE$153:$DG$274,MATCH($A1084,'Hoja de Trabajo para listado'!$DE$153:$DE$1048576,0),MATCH((CUADRO!M$4&amp;$E1084),'Hoja de Trabajo para listado'!$DE$151:$DG$151,0)),0)+IFERROR(INDEX('Hoja de Trabajo para listado'!$CD$155:$DC$1048576,MATCH($A1084,'Hoja de Trabajo para listado'!$CD$155:$CD$1048576,0),MATCH((CUADRO!M$4&amp;$E1084),'Hoja de Trabajo para listado'!$CD$151:$DC$151,0)),0)</f>
        <v>0</v>
      </c>
      <c r="N1084" s="243">
        <f ca="1">+IFERROR(INDEX('Hoja de Trabajo para listado'!$A$155:$Z$1048576,MATCH($A1084,'Hoja de Trabajo para listado'!$A$155:$A$1048576,0),MATCH((CUADRO!N$4&amp;$E1084),'Hoja de Trabajo para listado'!$A$151:$Z$151,0)),0)+IFERROR(INDEX('Hoja de Trabajo para listado'!$AB$155:$BA$1048576,MATCH($A1084,'Hoja de Trabajo para listado'!$AB$155:$AB$1048576,0),MATCH((CUADRO!N$4&amp;$E1084),'Hoja de Trabajo para listado'!$AB$151:$BA$151,0)),0)+IFERROR(INDEX('Hoja de Trabajo para listado'!$BC$155:$CB$1048576,MATCH($A1084,'Hoja de Trabajo para listado'!$BC$155:$BC$1048576,0),MATCH((CUADRO!N$4&amp;$E1084),'Hoja de Trabajo para listado'!$BC$151:$CB$151,0)),0)+IFERROR(INDEX('Hoja de Trabajo para listado'!$DE$153:$DG$274,MATCH($A1084,'Hoja de Trabajo para listado'!$DE$153:$DE$1048576,0),MATCH((CUADRO!N$4&amp;$E1084),'Hoja de Trabajo para listado'!$DE$151:$DG$151,0)),0)+IFERROR(INDEX('Hoja de Trabajo para listado'!$CD$155:$DC$1048576,MATCH($A1084,'Hoja de Trabajo para listado'!$CD$155:$CD$1048576,0),MATCH((CUADRO!N$4&amp;$E1084),'Hoja de Trabajo para listado'!$CD$151:$DC$151,0)),0)</f>
        <v>0</v>
      </c>
      <c r="O1084" s="243">
        <f ca="1">+IFERROR(INDEX('Hoja de Trabajo para listado'!$A$155:$Z$1048576,MATCH($A1084,'Hoja de Trabajo para listado'!$A$155:$A$1048576,0),MATCH((CUADRO!O$4&amp;$E1084),'Hoja de Trabajo para listado'!$A$151:$Z$151,0)),0)+IFERROR(INDEX('Hoja de Trabajo para listado'!$AB$155:$BA$1048576,MATCH($A1084,'Hoja de Trabajo para listado'!$AB$155:$AB$1048576,0),MATCH((CUADRO!O$4&amp;$E1084),'Hoja de Trabajo para listado'!$AB$151:$BA$151,0)),0)+IFERROR(INDEX('Hoja de Trabajo para listado'!$BC$155:$CB$1048576,MATCH($A1084,'Hoja de Trabajo para listado'!$BC$155:$BC$1048576,0),MATCH((CUADRO!O$4&amp;$E1084),'Hoja de Trabajo para listado'!$BC$151:$CB$151,0)),0)+IFERROR(INDEX('Hoja de Trabajo para listado'!$DE$153:$DG$274,MATCH($A1084,'Hoja de Trabajo para listado'!$DE$153:$DE$1048576,0),MATCH((CUADRO!O$4&amp;$E1084),'Hoja de Trabajo para listado'!$DE$151:$DG$151,0)),0)+IFERROR(INDEX('Hoja de Trabajo para listado'!$CD$155:$DC$1048576,MATCH($A1084,'Hoja de Trabajo para listado'!$CD$155:$CD$1048576,0),MATCH((CUADRO!O$4&amp;$E1084),'Hoja de Trabajo para listado'!$CD$151:$DC$151,0)),0)</f>
        <v>0</v>
      </c>
      <c r="P1084" s="243">
        <f ca="1">+IFERROR(INDEX('Hoja de Trabajo para listado'!$A$155:$Z$1048576,MATCH($A1084,'Hoja de Trabajo para listado'!$A$155:$A$1048576,0),MATCH((CUADRO!P$4&amp;$E1084),'Hoja de Trabajo para listado'!$A$151:$Z$151,0)),0)+IFERROR(INDEX('Hoja de Trabajo para listado'!$AB$155:$BA$1048576,MATCH($A1084,'Hoja de Trabajo para listado'!$AB$155:$AB$1048576,0),MATCH((CUADRO!P$4&amp;$E1084),'Hoja de Trabajo para listado'!$AB$151:$BA$151,0)),0)+IFERROR(INDEX('Hoja de Trabajo para listado'!$BC$155:$CB$1048576,MATCH($A1084,'Hoja de Trabajo para listado'!$BC$155:$BC$1048576,0),MATCH((CUADRO!P$4&amp;$E1084),'Hoja de Trabajo para listado'!$BC$151:$CB$151,0)),0)+IFERROR(INDEX('Hoja de Trabajo para listado'!$DE$153:$DG$274,MATCH($A1084,'Hoja de Trabajo para listado'!$DE$153:$DE$1048576,0),MATCH((CUADRO!P$4&amp;$E1084),'Hoja de Trabajo para listado'!$DE$151:$DG$151,0)),0)+IFERROR(INDEX('Hoja de Trabajo para listado'!$CD$155:$DC$1048576,MATCH($A1084,'Hoja de Trabajo para listado'!$CD$155:$CD$1048576,0),MATCH((CUADRO!P$4&amp;$E1084),'Hoja de Trabajo para listado'!$CD$151:$DC$151,0)),0)</f>
        <v>0</v>
      </c>
      <c r="Q1084" s="243">
        <f ca="1">+IFERROR(INDEX('Hoja de Trabajo para listado'!$A$155:$Z$1048576,MATCH($A1084,'Hoja de Trabajo para listado'!$A$155:$A$1048576,0),MATCH((CUADRO!Q$4&amp;$E1084),'Hoja de Trabajo para listado'!$A$151:$Z$151,0)),0)+IFERROR(INDEX('Hoja de Trabajo para listado'!$AB$155:$BA$1048576,MATCH($A1084,'Hoja de Trabajo para listado'!$AB$155:$AB$1048576,0),MATCH((CUADRO!Q$4&amp;$E1084),'Hoja de Trabajo para listado'!$AB$151:$BA$151,0)),0)+IFERROR(INDEX('Hoja de Trabajo para listado'!$BC$155:$CB$1048576,MATCH($A1084,'Hoja de Trabajo para listado'!$BC$155:$BC$1048576,0),MATCH((CUADRO!Q$4&amp;$E1084),'Hoja de Trabajo para listado'!$BC$151:$CB$151,0)),0)+IFERROR(INDEX('Hoja de Trabajo para listado'!$DE$153:$DG$274,MATCH($A1084,'Hoja de Trabajo para listado'!$DE$153:$DE$1048576,0),MATCH((CUADRO!Q$4&amp;$E1084),'Hoja de Trabajo para listado'!$DE$151:$DG$151,0)),0)+IFERROR(INDEX('Hoja de Trabajo para listado'!$CD$155:$DC$1048576,MATCH($A1084,'Hoja de Trabajo para listado'!$CD$155:$CD$1048576,0),MATCH((CUADRO!Q$4&amp;$E1084),'Hoja de Trabajo para listado'!$CD$151:$DC$151,0)),0)</f>
        <v>0</v>
      </c>
      <c r="R1084" s="243">
        <f t="shared" ca="1" si="32"/>
        <v>0</v>
      </c>
      <c r="S1084" s="253">
        <f ca="1">+R1083+R1084</f>
        <v>0</v>
      </c>
      <c r="T1084" s="243">
        <f ca="1">+S1084</f>
        <v>0</v>
      </c>
      <c r="U1084" s="242">
        <f t="shared" si="33"/>
        <v>2</v>
      </c>
    </row>
    <row r="1085" spans="1:21" customFormat="1" ht="15" hidden="1" customHeight="1">
      <c r="A1085" s="32">
        <v>1820</v>
      </c>
      <c r="B1085" s="381">
        <f>+A1085</f>
        <v>1820</v>
      </c>
      <c r="C1085" s="245" t="str">
        <f>+VLOOKUP(A1085,bd_lista!$A$3:$C$592,3,FALSE)</f>
        <v>Gobierno Autónomo Municipal de Exaltación</v>
      </c>
      <c r="D1085" s="383" t="str">
        <f>+C1085</f>
        <v>Gobierno Autónomo Municipal de Exaltación</v>
      </c>
      <c r="E1085" s="240" t="s">
        <v>683</v>
      </c>
      <c r="F1085" s="241">
        <f ca="1">+IFERROR(INDEX('Hoja de Trabajo para listado'!$A$155:$Z$1048576,MATCH($A1085,'Hoja de Trabajo para listado'!$A$155:$A$1048576,0),MATCH((CUADRO!F$4&amp;$E1085),'Hoja de Trabajo para listado'!$A$151:$Z$151,0)),0)+IFERROR(INDEX('Hoja de Trabajo para listado'!$AB$155:$BA$1048576,MATCH($A1085,'Hoja de Trabajo para listado'!$AB$155:$AB$1048576,0),MATCH((CUADRO!F$4&amp;$E1085),'Hoja de Trabajo para listado'!$AB$151:$BA$151,0)),0)+IFERROR(INDEX('Hoja de Trabajo para listado'!$BC$155:$CB$1048576,MATCH($A1085,'Hoja de Trabajo para listado'!$BC$155:$BC$1048576,0),MATCH((CUADRO!F$4&amp;$E1085),'Hoja de Trabajo para listado'!$BC$151:$CB$151,0)),0)+IFERROR(INDEX('Hoja de Trabajo para listado'!$DE$153:$DG$274,MATCH($A1085,'Hoja de Trabajo para listado'!$DE$153:$DE$1048576,0),MATCH((CUADRO!F$4&amp;$E1085),'Hoja de Trabajo para listado'!$DE$151:$DG$151,0)),0)+IFERROR(INDEX('Hoja de Trabajo para listado'!$CD$155:$DC$1048576,MATCH($A1085,'Hoja de Trabajo para listado'!$CD$155:$CD$1048576,0),MATCH((CUADRO!F$4&amp;$E1085),'Hoja de Trabajo para listado'!$CD$151:$DC$151,0)),0)</f>
        <v>0</v>
      </c>
      <c r="G1085" s="241">
        <f ca="1">+IFERROR(INDEX('Hoja de Trabajo para listado'!$A$155:$Z$1048576,MATCH($A1085,'Hoja de Trabajo para listado'!$A$155:$A$1048576,0),MATCH((CUADRO!G$4&amp;$E1085),'Hoja de Trabajo para listado'!$A$151:$Z$151,0)),0)+IFERROR(INDEX('Hoja de Trabajo para listado'!$AB$155:$BA$1048576,MATCH($A1085,'Hoja de Trabajo para listado'!$AB$155:$AB$1048576,0),MATCH((CUADRO!G$4&amp;$E1085),'Hoja de Trabajo para listado'!$AB$151:$BA$151,0)),0)+IFERROR(INDEX('Hoja de Trabajo para listado'!$BC$155:$CB$1048576,MATCH($A1085,'Hoja de Trabajo para listado'!$BC$155:$BC$1048576,0),MATCH((CUADRO!G$4&amp;$E1085),'Hoja de Trabajo para listado'!$BC$151:$CB$151,0)),0)+IFERROR(INDEX('Hoja de Trabajo para listado'!$DE$153:$DG$274,MATCH($A1085,'Hoja de Trabajo para listado'!$DE$153:$DE$1048576,0),MATCH((CUADRO!G$4&amp;$E1085),'Hoja de Trabajo para listado'!$DE$151:$DG$151,0)),0)+IFERROR(INDEX('Hoja de Trabajo para listado'!$CD$155:$DC$1048576,MATCH($A1085,'Hoja de Trabajo para listado'!$CD$155:$CD$1048576,0),MATCH((CUADRO!G$4&amp;$E1085),'Hoja de Trabajo para listado'!$CD$151:$DC$151,0)),0)</f>
        <v>0</v>
      </c>
      <c r="H1085" s="241">
        <f ca="1">+IFERROR(INDEX('Hoja de Trabajo para listado'!$A$155:$Z$1048576,MATCH($A1085,'Hoja de Trabajo para listado'!$A$155:$A$1048576,0),MATCH((CUADRO!H$4&amp;$E1085),'Hoja de Trabajo para listado'!$A$151:$Z$151,0)),0)+IFERROR(INDEX('Hoja de Trabajo para listado'!$AB$155:$BA$1048576,MATCH($A1085,'Hoja de Trabajo para listado'!$AB$155:$AB$1048576,0),MATCH((CUADRO!H$4&amp;$E1085),'Hoja de Trabajo para listado'!$AB$151:$BA$151,0)),0)+IFERROR(INDEX('Hoja de Trabajo para listado'!$BC$155:$CB$1048576,MATCH($A1085,'Hoja de Trabajo para listado'!$BC$155:$BC$1048576,0),MATCH((CUADRO!H$4&amp;$E1085),'Hoja de Trabajo para listado'!$BC$151:$CB$151,0)),0)+IFERROR(INDEX('Hoja de Trabajo para listado'!$DE$153:$DG$274,MATCH($A1085,'Hoja de Trabajo para listado'!$DE$153:$DE$1048576,0),MATCH((CUADRO!H$4&amp;$E1085),'Hoja de Trabajo para listado'!$DE$151:$DG$151,0)),0)+IFERROR(INDEX('Hoja de Trabajo para listado'!$CD$155:$DC$1048576,MATCH($A1085,'Hoja de Trabajo para listado'!$CD$155:$CD$1048576,0),MATCH((CUADRO!H$4&amp;$E1085),'Hoja de Trabajo para listado'!$CD$151:$DC$151,0)),0)</f>
        <v>0</v>
      </c>
      <c r="I1085" s="241">
        <f ca="1">+IFERROR(INDEX('Hoja de Trabajo para listado'!$A$155:$Z$1048576,MATCH($A1085,'Hoja de Trabajo para listado'!$A$155:$A$1048576,0),MATCH((CUADRO!I$4&amp;$E1085),'Hoja de Trabajo para listado'!$A$151:$Z$151,0)),0)+IFERROR(INDEX('Hoja de Trabajo para listado'!$AB$155:$BA$1048576,MATCH($A1085,'Hoja de Trabajo para listado'!$AB$155:$AB$1048576,0),MATCH((CUADRO!I$4&amp;$E1085),'Hoja de Trabajo para listado'!$AB$151:$BA$151,0)),0)+IFERROR(INDEX('Hoja de Trabajo para listado'!$BC$155:$CB$1048576,MATCH($A1085,'Hoja de Trabajo para listado'!$BC$155:$BC$1048576,0),MATCH((CUADRO!I$4&amp;$E1085),'Hoja de Trabajo para listado'!$BC$151:$CB$151,0)),0)+IFERROR(INDEX('Hoja de Trabajo para listado'!$DE$153:$DG$274,MATCH($A1085,'Hoja de Trabajo para listado'!$DE$153:$DE$1048576,0),MATCH((CUADRO!I$4&amp;$E1085),'Hoja de Trabajo para listado'!$DE$151:$DG$151,0)),0)+IFERROR(INDEX('Hoja de Trabajo para listado'!$CD$155:$DC$1048576,MATCH($A1085,'Hoja de Trabajo para listado'!$CD$155:$CD$1048576,0),MATCH((CUADRO!I$4&amp;$E1085),'Hoja de Trabajo para listado'!$CD$151:$DC$151,0)),0)</f>
        <v>0</v>
      </c>
      <c r="J1085" s="241">
        <f ca="1">+IFERROR(INDEX('Hoja de Trabajo para listado'!$A$155:$Z$1048576,MATCH($A1085,'Hoja de Trabajo para listado'!$A$155:$A$1048576,0),MATCH((CUADRO!J$4&amp;$E1085),'Hoja de Trabajo para listado'!$A$151:$Z$151,0)),0)+IFERROR(INDEX('Hoja de Trabajo para listado'!$AB$155:$BA$1048576,MATCH($A1085,'Hoja de Trabajo para listado'!$AB$155:$AB$1048576,0),MATCH((CUADRO!J$4&amp;$E1085),'Hoja de Trabajo para listado'!$AB$151:$BA$151,0)),0)+IFERROR(INDEX('Hoja de Trabajo para listado'!$BC$155:$CB$1048576,MATCH($A1085,'Hoja de Trabajo para listado'!$BC$155:$BC$1048576,0),MATCH((CUADRO!J$4&amp;$E1085),'Hoja de Trabajo para listado'!$BC$151:$CB$151,0)),0)+IFERROR(INDEX('Hoja de Trabajo para listado'!$DE$153:$DG$274,MATCH($A1085,'Hoja de Trabajo para listado'!$DE$153:$DE$1048576,0),MATCH((CUADRO!J$4&amp;$E1085),'Hoja de Trabajo para listado'!$DE$151:$DG$151,0)),0)+IFERROR(INDEX('Hoja de Trabajo para listado'!$CD$155:$DC$1048576,MATCH($A1085,'Hoja de Trabajo para listado'!$CD$155:$CD$1048576,0),MATCH((CUADRO!J$4&amp;$E1085),'Hoja de Trabajo para listado'!$CD$151:$DC$151,0)),0)</f>
        <v>0</v>
      </c>
      <c r="K1085" s="241">
        <f ca="1">+IFERROR(INDEX('Hoja de Trabajo para listado'!$A$155:$Z$1048576,MATCH($A1085,'Hoja de Trabajo para listado'!$A$155:$A$1048576,0),MATCH((CUADRO!K$4&amp;$E1085),'Hoja de Trabajo para listado'!$A$151:$Z$151,0)),0)+IFERROR(INDEX('Hoja de Trabajo para listado'!$AB$155:$BA$1048576,MATCH($A1085,'Hoja de Trabajo para listado'!$AB$155:$AB$1048576,0),MATCH((CUADRO!K$4&amp;$E1085),'Hoja de Trabajo para listado'!$AB$151:$BA$151,0)),0)+IFERROR(INDEX('Hoja de Trabajo para listado'!$BC$155:$CB$1048576,MATCH($A1085,'Hoja de Trabajo para listado'!$BC$155:$BC$1048576,0),MATCH((CUADRO!K$4&amp;$E1085),'Hoja de Trabajo para listado'!$BC$151:$CB$151,0)),0)+IFERROR(INDEX('Hoja de Trabajo para listado'!$DE$153:$DG$274,MATCH($A1085,'Hoja de Trabajo para listado'!$DE$153:$DE$1048576,0),MATCH((CUADRO!K$4&amp;$E1085),'Hoja de Trabajo para listado'!$DE$151:$DG$151,0)),0)+IFERROR(INDEX('Hoja de Trabajo para listado'!$CD$155:$DC$1048576,MATCH($A1085,'Hoja de Trabajo para listado'!$CD$155:$CD$1048576,0),MATCH((CUADRO!K$4&amp;$E1085),'Hoja de Trabajo para listado'!$CD$151:$DC$151,0)),0)</f>
        <v>0</v>
      </c>
      <c r="L1085" s="241">
        <f ca="1">+IFERROR(INDEX('Hoja de Trabajo para listado'!$A$155:$Z$1048576,MATCH($A1085,'Hoja de Trabajo para listado'!$A$155:$A$1048576,0),MATCH((CUADRO!L$4&amp;$E1085),'Hoja de Trabajo para listado'!$A$151:$Z$151,0)),0)+IFERROR(INDEX('Hoja de Trabajo para listado'!$AB$155:$BA$1048576,MATCH($A1085,'Hoja de Trabajo para listado'!$AB$155:$AB$1048576,0),MATCH((CUADRO!L$4&amp;$E1085),'Hoja de Trabajo para listado'!$AB$151:$BA$151,0)),0)+IFERROR(INDEX('Hoja de Trabajo para listado'!$BC$155:$CB$1048576,MATCH($A1085,'Hoja de Trabajo para listado'!$BC$155:$BC$1048576,0),MATCH((CUADRO!L$4&amp;$E1085),'Hoja de Trabajo para listado'!$BC$151:$CB$151,0)),0)+IFERROR(INDEX('Hoja de Trabajo para listado'!$DE$153:$DG$274,MATCH($A1085,'Hoja de Trabajo para listado'!$DE$153:$DE$1048576,0),MATCH((CUADRO!L$4&amp;$E1085),'Hoja de Trabajo para listado'!$DE$151:$DG$151,0)),0)+IFERROR(INDEX('Hoja de Trabajo para listado'!$CD$155:$DC$1048576,MATCH($A1085,'Hoja de Trabajo para listado'!$CD$155:$CD$1048576,0),MATCH((CUADRO!L$4&amp;$E1085),'Hoja de Trabajo para listado'!$CD$151:$DC$151,0)),0)</f>
        <v>0</v>
      </c>
      <c r="M1085" s="241">
        <f ca="1">+IFERROR(INDEX('Hoja de Trabajo para listado'!$A$155:$Z$1048576,MATCH($A1085,'Hoja de Trabajo para listado'!$A$155:$A$1048576,0),MATCH((CUADRO!M$4&amp;$E1085),'Hoja de Trabajo para listado'!$A$151:$Z$151,0)),0)+IFERROR(INDEX('Hoja de Trabajo para listado'!$AB$155:$BA$1048576,MATCH($A1085,'Hoja de Trabajo para listado'!$AB$155:$AB$1048576,0),MATCH((CUADRO!M$4&amp;$E1085),'Hoja de Trabajo para listado'!$AB$151:$BA$151,0)),0)+IFERROR(INDEX('Hoja de Trabajo para listado'!$BC$155:$CB$1048576,MATCH($A1085,'Hoja de Trabajo para listado'!$BC$155:$BC$1048576,0),MATCH((CUADRO!M$4&amp;$E1085),'Hoja de Trabajo para listado'!$BC$151:$CB$151,0)),0)+IFERROR(INDEX('Hoja de Trabajo para listado'!$DE$153:$DG$274,MATCH($A1085,'Hoja de Trabajo para listado'!$DE$153:$DE$1048576,0),MATCH((CUADRO!M$4&amp;$E1085),'Hoja de Trabajo para listado'!$DE$151:$DG$151,0)),0)+IFERROR(INDEX('Hoja de Trabajo para listado'!$CD$155:$DC$1048576,MATCH($A1085,'Hoja de Trabajo para listado'!$CD$155:$CD$1048576,0),MATCH((CUADRO!M$4&amp;$E1085),'Hoja de Trabajo para listado'!$CD$151:$DC$151,0)),0)</f>
        <v>0</v>
      </c>
      <c r="N1085" s="241">
        <f ca="1">+IFERROR(INDEX('Hoja de Trabajo para listado'!$A$155:$Z$1048576,MATCH($A1085,'Hoja de Trabajo para listado'!$A$155:$A$1048576,0),MATCH((CUADRO!N$4&amp;$E1085),'Hoja de Trabajo para listado'!$A$151:$Z$151,0)),0)+IFERROR(INDEX('Hoja de Trabajo para listado'!$AB$155:$BA$1048576,MATCH($A1085,'Hoja de Trabajo para listado'!$AB$155:$AB$1048576,0),MATCH((CUADRO!N$4&amp;$E1085),'Hoja de Trabajo para listado'!$AB$151:$BA$151,0)),0)+IFERROR(INDEX('Hoja de Trabajo para listado'!$BC$155:$CB$1048576,MATCH($A1085,'Hoja de Trabajo para listado'!$BC$155:$BC$1048576,0),MATCH((CUADRO!N$4&amp;$E1085),'Hoja de Trabajo para listado'!$BC$151:$CB$151,0)),0)+IFERROR(INDEX('Hoja de Trabajo para listado'!$DE$153:$DG$274,MATCH($A1085,'Hoja de Trabajo para listado'!$DE$153:$DE$1048576,0),MATCH((CUADRO!N$4&amp;$E1085),'Hoja de Trabajo para listado'!$DE$151:$DG$151,0)),0)+IFERROR(INDEX('Hoja de Trabajo para listado'!$CD$155:$DC$1048576,MATCH($A1085,'Hoja de Trabajo para listado'!$CD$155:$CD$1048576,0),MATCH((CUADRO!N$4&amp;$E1085),'Hoja de Trabajo para listado'!$CD$151:$DC$151,0)),0)</f>
        <v>0</v>
      </c>
      <c r="O1085" s="241">
        <f ca="1">+IFERROR(INDEX('Hoja de Trabajo para listado'!$A$155:$Z$1048576,MATCH($A1085,'Hoja de Trabajo para listado'!$A$155:$A$1048576,0),MATCH((CUADRO!O$4&amp;$E1085),'Hoja de Trabajo para listado'!$A$151:$Z$151,0)),0)+IFERROR(INDEX('Hoja de Trabajo para listado'!$AB$155:$BA$1048576,MATCH($A1085,'Hoja de Trabajo para listado'!$AB$155:$AB$1048576,0),MATCH((CUADRO!O$4&amp;$E1085),'Hoja de Trabajo para listado'!$AB$151:$BA$151,0)),0)+IFERROR(INDEX('Hoja de Trabajo para listado'!$BC$155:$CB$1048576,MATCH($A1085,'Hoja de Trabajo para listado'!$BC$155:$BC$1048576,0),MATCH((CUADRO!O$4&amp;$E1085),'Hoja de Trabajo para listado'!$BC$151:$CB$151,0)),0)+IFERROR(INDEX('Hoja de Trabajo para listado'!$DE$153:$DG$274,MATCH($A1085,'Hoja de Trabajo para listado'!$DE$153:$DE$1048576,0),MATCH((CUADRO!O$4&amp;$E1085),'Hoja de Trabajo para listado'!$DE$151:$DG$151,0)),0)+IFERROR(INDEX('Hoja de Trabajo para listado'!$CD$155:$DC$1048576,MATCH($A1085,'Hoja de Trabajo para listado'!$CD$155:$CD$1048576,0),MATCH((CUADRO!O$4&amp;$E1085),'Hoja de Trabajo para listado'!$CD$151:$DC$151,0)),0)</f>
        <v>0</v>
      </c>
      <c r="P1085" s="241">
        <f ca="1">+IFERROR(INDEX('Hoja de Trabajo para listado'!$A$155:$Z$1048576,MATCH($A1085,'Hoja de Trabajo para listado'!$A$155:$A$1048576,0),MATCH((CUADRO!P$4&amp;$E1085),'Hoja de Trabajo para listado'!$A$151:$Z$151,0)),0)+IFERROR(INDEX('Hoja de Trabajo para listado'!$AB$155:$BA$1048576,MATCH($A1085,'Hoja de Trabajo para listado'!$AB$155:$AB$1048576,0),MATCH((CUADRO!P$4&amp;$E1085),'Hoja de Trabajo para listado'!$AB$151:$BA$151,0)),0)+IFERROR(INDEX('Hoja de Trabajo para listado'!$BC$155:$CB$1048576,MATCH($A1085,'Hoja de Trabajo para listado'!$BC$155:$BC$1048576,0),MATCH((CUADRO!P$4&amp;$E1085),'Hoja de Trabajo para listado'!$BC$151:$CB$151,0)),0)+IFERROR(INDEX('Hoja de Trabajo para listado'!$DE$153:$DG$274,MATCH($A1085,'Hoja de Trabajo para listado'!$DE$153:$DE$1048576,0),MATCH((CUADRO!P$4&amp;$E1085),'Hoja de Trabajo para listado'!$DE$151:$DG$151,0)),0)+IFERROR(INDEX('Hoja de Trabajo para listado'!$CD$155:$DC$1048576,MATCH($A1085,'Hoja de Trabajo para listado'!$CD$155:$CD$1048576,0),MATCH((CUADRO!P$4&amp;$E1085),'Hoja de Trabajo para listado'!$CD$151:$DC$151,0)),0)</f>
        <v>0</v>
      </c>
      <c r="Q1085" s="241">
        <f ca="1">+IFERROR(INDEX('Hoja de Trabajo para listado'!$A$155:$Z$1048576,MATCH($A1085,'Hoja de Trabajo para listado'!$A$155:$A$1048576,0),MATCH((CUADRO!Q$4&amp;$E1085),'Hoja de Trabajo para listado'!$A$151:$Z$151,0)),0)+IFERROR(INDEX('Hoja de Trabajo para listado'!$AB$155:$BA$1048576,MATCH($A1085,'Hoja de Trabajo para listado'!$AB$155:$AB$1048576,0),MATCH((CUADRO!Q$4&amp;$E1085),'Hoja de Trabajo para listado'!$AB$151:$BA$151,0)),0)+IFERROR(INDEX('Hoja de Trabajo para listado'!$BC$155:$CB$1048576,MATCH($A1085,'Hoja de Trabajo para listado'!$BC$155:$BC$1048576,0),MATCH((CUADRO!Q$4&amp;$E1085),'Hoja de Trabajo para listado'!$BC$151:$CB$151,0)),0)+IFERROR(INDEX('Hoja de Trabajo para listado'!$DE$153:$DG$274,MATCH($A1085,'Hoja de Trabajo para listado'!$DE$153:$DE$1048576,0),MATCH((CUADRO!Q$4&amp;$E1085),'Hoja de Trabajo para listado'!$DE$151:$DG$151,0)),0)+IFERROR(INDEX('Hoja de Trabajo para listado'!$CD$155:$DC$1048576,MATCH($A1085,'Hoja de Trabajo para listado'!$CD$155:$CD$1048576,0),MATCH((CUADRO!Q$4&amp;$E1085),'Hoja de Trabajo para listado'!$CD$151:$DC$151,0)),0)</f>
        <v>0</v>
      </c>
      <c r="R1085" s="241">
        <f t="shared" ca="1" si="32"/>
        <v>0</v>
      </c>
      <c r="S1085" s="247"/>
      <c r="T1085" s="241">
        <f ca="1">+T1086</f>
        <v>0</v>
      </c>
      <c r="U1085" s="240">
        <f t="shared" si="33"/>
        <v>1</v>
      </c>
    </row>
    <row r="1086" spans="1:21" customFormat="1" ht="15" hidden="1" customHeight="1">
      <c r="A1086" s="32">
        <v>1820</v>
      </c>
      <c r="B1086" s="382"/>
      <c r="C1086" s="245" t="str">
        <f>+VLOOKUP(A1086,bd_lista!$A$3:$C$592,3,FALSE)</f>
        <v>Gobierno Autónomo Municipal de Exaltación</v>
      </c>
      <c r="D1086" s="384"/>
      <c r="E1086" s="242" t="s">
        <v>684</v>
      </c>
      <c r="F1086" s="243">
        <f ca="1">+IFERROR(INDEX('Hoja de Trabajo para listado'!$A$155:$Z$1048576,MATCH($A1086,'Hoja de Trabajo para listado'!$A$155:$A$1048576,0),MATCH((CUADRO!F$4&amp;$E1086),'Hoja de Trabajo para listado'!$A$151:$Z$151,0)),0)+IFERROR(INDEX('Hoja de Trabajo para listado'!$AB$155:$BA$1048576,MATCH($A1086,'Hoja de Trabajo para listado'!$AB$155:$AB$1048576,0),MATCH((CUADRO!F$4&amp;$E1086),'Hoja de Trabajo para listado'!$AB$151:$BA$151,0)),0)+IFERROR(INDEX('Hoja de Trabajo para listado'!$BC$155:$CB$1048576,MATCH($A1086,'Hoja de Trabajo para listado'!$BC$155:$BC$1048576,0),MATCH((CUADRO!F$4&amp;$E1086),'Hoja de Trabajo para listado'!$BC$151:$CB$151,0)),0)+IFERROR(INDEX('Hoja de Trabajo para listado'!$DE$153:$DG$274,MATCH($A1086,'Hoja de Trabajo para listado'!$DE$153:$DE$1048576,0),MATCH((CUADRO!F$4&amp;$E1086),'Hoja de Trabajo para listado'!$DE$151:$DG$151,0)),0)+IFERROR(INDEX('Hoja de Trabajo para listado'!$CD$155:$DC$1048576,MATCH($A1086,'Hoja de Trabajo para listado'!$CD$155:$CD$1048576,0),MATCH((CUADRO!F$4&amp;$E1086),'Hoja de Trabajo para listado'!$CD$151:$DC$151,0)),0)</f>
        <v>0</v>
      </c>
      <c r="G1086" s="243">
        <f ca="1">+IFERROR(INDEX('Hoja de Trabajo para listado'!$A$155:$Z$1048576,MATCH($A1086,'Hoja de Trabajo para listado'!$A$155:$A$1048576,0),MATCH((CUADRO!G$4&amp;$E1086),'Hoja de Trabajo para listado'!$A$151:$Z$151,0)),0)+IFERROR(INDEX('Hoja de Trabajo para listado'!$AB$155:$BA$1048576,MATCH($A1086,'Hoja de Trabajo para listado'!$AB$155:$AB$1048576,0),MATCH((CUADRO!G$4&amp;$E1086),'Hoja de Trabajo para listado'!$AB$151:$BA$151,0)),0)+IFERROR(INDEX('Hoja de Trabajo para listado'!$BC$155:$CB$1048576,MATCH($A1086,'Hoja de Trabajo para listado'!$BC$155:$BC$1048576,0),MATCH((CUADRO!G$4&amp;$E1086),'Hoja de Trabajo para listado'!$BC$151:$CB$151,0)),0)+IFERROR(INDEX('Hoja de Trabajo para listado'!$DE$153:$DG$274,MATCH($A1086,'Hoja de Trabajo para listado'!$DE$153:$DE$1048576,0),MATCH((CUADRO!G$4&amp;$E1086),'Hoja de Trabajo para listado'!$DE$151:$DG$151,0)),0)+IFERROR(INDEX('Hoja de Trabajo para listado'!$CD$155:$DC$1048576,MATCH($A1086,'Hoja de Trabajo para listado'!$CD$155:$CD$1048576,0),MATCH((CUADRO!G$4&amp;$E1086),'Hoja de Trabajo para listado'!$CD$151:$DC$151,0)),0)</f>
        <v>0</v>
      </c>
      <c r="H1086" s="243">
        <f ca="1">+IFERROR(INDEX('Hoja de Trabajo para listado'!$A$155:$Z$1048576,MATCH($A1086,'Hoja de Trabajo para listado'!$A$155:$A$1048576,0),MATCH((CUADRO!H$4&amp;$E1086),'Hoja de Trabajo para listado'!$A$151:$Z$151,0)),0)+IFERROR(INDEX('Hoja de Trabajo para listado'!$AB$155:$BA$1048576,MATCH($A1086,'Hoja de Trabajo para listado'!$AB$155:$AB$1048576,0),MATCH((CUADRO!H$4&amp;$E1086),'Hoja de Trabajo para listado'!$AB$151:$BA$151,0)),0)+IFERROR(INDEX('Hoja de Trabajo para listado'!$BC$155:$CB$1048576,MATCH($A1086,'Hoja de Trabajo para listado'!$BC$155:$BC$1048576,0),MATCH((CUADRO!H$4&amp;$E1086),'Hoja de Trabajo para listado'!$BC$151:$CB$151,0)),0)+IFERROR(INDEX('Hoja de Trabajo para listado'!$DE$153:$DG$274,MATCH($A1086,'Hoja de Trabajo para listado'!$DE$153:$DE$1048576,0),MATCH((CUADRO!H$4&amp;$E1086),'Hoja de Trabajo para listado'!$DE$151:$DG$151,0)),0)+IFERROR(INDEX('Hoja de Trabajo para listado'!$CD$155:$DC$1048576,MATCH($A1086,'Hoja de Trabajo para listado'!$CD$155:$CD$1048576,0),MATCH((CUADRO!H$4&amp;$E1086),'Hoja de Trabajo para listado'!$CD$151:$DC$151,0)),0)</f>
        <v>0</v>
      </c>
      <c r="I1086" s="243">
        <f ca="1">+IFERROR(INDEX('Hoja de Trabajo para listado'!$A$155:$Z$1048576,MATCH($A1086,'Hoja de Trabajo para listado'!$A$155:$A$1048576,0),MATCH((CUADRO!I$4&amp;$E1086),'Hoja de Trabajo para listado'!$A$151:$Z$151,0)),0)+IFERROR(INDEX('Hoja de Trabajo para listado'!$AB$155:$BA$1048576,MATCH($A1086,'Hoja de Trabajo para listado'!$AB$155:$AB$1048576,0),MATCH((CUADRO!I$4&amp;$E1086),'Hoja de Trabajo para listado'!$AB$151:$BA$151,0)),0)+IFERROR(INDEX('Hoja de Trabajo para listado'!$BC$155:$CB$1048576,MATCH($A1086,'Hoja de Trabajo para listado'!$BC$155:$BC$1048576,0),MATCH((CUADRO!I$4&amp;$E1086),'Hoja de Trabajo para listado'!$BC$151:$CB$151,0)),0)+IFERROR(INDEX('Hoja de Trabajo para listado'!$DE$153:$DG$274,MATCH($A1086,'Hoja de Trabajo para listado'!$DE$153:$DE$1048576,0),MATCH((CUADRO!I$4&amp;$E1086),'Hoja de Trabajo para listado'!$DE$151:$DG$151,0)),0)+IFERROR(INDEX('Hoja de Trabajo para listado'!$CD$155:$DC$1048576,MATCH($A1086,'Hoja de Trabajo para listado'!$CD$155:$CD$1048576,0),MATCH((CUADRO!I$4&amp;$E1086),'Hoja de Trabajo para listado'!$CD$151:$DC$151,0)),0)</f>
        <v>0</v>
      </c>
      <c r="J1086" s="243">
        <f ca="1">+IFERROR(INDEX('Hoja de Trabajo para listado'!$A$155:$Z$1048576,MATCH($A1086,'Hoja de Trabajo para listado'!$A$155:$A$1048576,0),MATCH((CUADRO!J$4&amp;$E1086),'Hoja de Trabajo para listado'!$A$151:$Z$151,0)),0)+IFERROR(INDEX('Hoja de Trabajo para listado'!$AB$155:$BA$1048576,MATCH($A1086,'Hoja de Trabajo para listado'!$AB$155:$AB$1048576,0),MATCH((CUADRO!J$4&amp;$E1086),'Hoja de Trabajo para listado'!$AB$151:$BA$151,0)),0)+IFERROR(INDEX('Hoja de Trabajo para listado'!$BC$155:$CB$1048576,MATCH($A1086,'Hoja de Trabajo para listado'!$BC$155:$BC$1048576,0),MATCH((CUADRO!J$4&amp;$E1086),'Hoja de Trabajo para listado'!$BC$151:$CB$151,0)),0)+IFERROR(INDEX('Hoja de Trabajo para listado'!$DE$153:$DG$274,MATCH($A1086,'Hoja de Trabajo para listado'!$DE$153:$DE$1048576,0),MATCH((CUADRO!J$4&amp;$E1086),'Hoja de Trabajo para listado'!$DE$151:$DG$151,0)),0)+IFERROR(INDEX('Hoja de Trabajo para listado'!$CD$155:$DC$1048576,MATCH($A1086,'Hoja de Trabajo para listado'!$CD$155:$CD$1048576,0),MATCH((CUADRO!J$4&amp;$E1086),'Hoja de Trabajo para listado'!$CD$151:$DC$151,0)),0)</f>
        <v>0</v>
      </c>
      <c r="K1086" s="243">
        <f ca="1">+IFERROR(INDEX('Hoja de Trabajo para listado'!$A$155:$Z$1048576,MATCH($A1086,'Hoja de Trabajo para listado'!$A$155:$A$1048576,0),MATCH((CUADRO!K$4&amp;$E1086),'Hoja de Trabajo para listado'!$A$151:$Z$151,0)),0)+IFERROR(INDEX('Hoja de Trabajo para listado'!$AB$155:$BA$1048576,MATCH($A1086,'Hoja de Trabajo para listado'!$AB$155:$AB$1048576,0),MATCH((CUADRO!K$4&amp;$E1086),'Hoja de Trabajo para listado'!$AB$151:$BA$151,0)),0)+IFERROR(INDEX('Hoja de Trabajo para listado'!$BC$155:$CB$1048576,MATCH($A1086,'Hoja de Trabajo para listado'!$BC$155:$BC$1048576,0),MATCH((CUADRO!K$4&amp;$E1086),'Hoja de Trabajo para listado'!$BC$151:$CB$151,0)),0)+IFERROR(INDEX('Hoja de Trabajo para listado'!$DE$153:$DG$274,MATCH($A1086,'Hoja de Trabajo para listado'!$DE$153:$DE$1048576,0),MATCH((CUADRO!K$4&amp;$E1086),'Hoja de Trabajo para listado'!$DE$151:$DG$151,0)),0)+IFERROR(INDEX('Hoja de Trabajo para listado'!$CD$155:$DC$1048576,MATCH($A1086,'Hoja de Trabajo para listado'!$CD$155:$CD$1048576,0),MATCH((CUADRO!K$4&amp;$E1086),'Hoja de Trabajo para listado'!$CD$151:$DC$151,0)),0)</f>
        <v>0</v>
      </c>
      <c r="L1086" s="243">
        <f ca="1">+IFERROR(INDEX('Hoja de Trabajo para listado'!$A$155:$Z$1048576,MATCH($A1086,'Hoja de Trabajo para listado'!$A$155:$A$1048576,0),MATCH((CUADRO!L$4&amp;$E1086),'Hoja de Trabajo para listado'!$A$151:$Z$151,0)),0)+IFERROR(INDEX('Hoja de Trabajo para listado'!$AB$155:$BA$1048576,MATCH($A1086,'Hoja de Trabajo para listado'!$AB$155:$AB$1048576,0),MATCH((CUADRO!L$4&amp;$E1086),'Hoja de Trabajo para listado'!$AB$151:$BA$151,0)),0)+IFERROR(INDEX('Hoja de Trabajo para listado'!$BC$155:$CB$1048576,MATCH($A1086,'Hoja de Trabajo para listado'!$BC$155:$BC$1048576,0),MATCH((CUADRO!L$4&amp;$E1086),'Hoja de Trabajo para listado'!$BC$151:$CB$151,0)),0)+IFERROR(INDEX('Hoja de Trabajo para listado'!$DE$153:$DG$274,MATCH($A1086,'Hoja de Trabajo para listado'!$DE$153:$DE$1048576,0),MATCH((CUADRO!L$4&amp;$E1086),'Hoja de Trabajo para listado'!$DE$151:$DG$151,0)),0)+IFERROR(INDEX('Hoja de Trabajo para listado'!$CD$155:$DC$1048576,MATCH($A1086,'Hoja de Trabajo para listado'!$CD$155:$CD$1048576,0),MATCH((CUADRO!L$4&amp;$E1086),'Hoja de Trabajo para listado'!$CD$151:$DC$151,0)),0)</f>
        <v>0</v>
      </c>
      <c r="M1086" s="243">
        <f ca="1">+IFERROR(INDEX('Hoja de Trabajo para listado'!$A$155:$Z$1048576,MATCH($A1086,'Hoja de Trabajo para listado'!$A$155:$A$1048576,0),MATCH((CUADRO!M$4&amp;$E1086),'Hoja de Trabajo para listado'!$A$151:$Z$151,0)),0)+IFERROR(INDEX('Hoja de Trabajo para listado'!$AB$155:$BA$1048576,MATCH($A1086,'Hoja de Trabajo para listado'!$AB$155:$AB$1048576,0),MATCH((CUADRO!M$4&amp;$E1086),'Hoja de Trabajo para listado'!$AB$151:$BA$151,0)),0)+IFERROR(INDEX('Hoja de Trabajo para listado'!$BC$155:$CB$1048576,MATCH($A1086,'Hoja de Trabajo para listado'!$BC$155:$BC$1048576,0),MATCH((CUADRO!M$4&amp;$E1086),'Hoja de Trabajo para listado'!$BC$151:$CB$151,0)),0)+IFERROR(INDEX('Hoja de Trabajo para listado'!$DE$153:$DG$274,MATCH($A1086,'Hoja de Trabajo para listado'!$DE$153:$DE$1048576,0),MATCH((CUADRO!M$4&amp;$E1086),'Hoja de Trabajo para listado'!$DE$151:$DG$151,0)),0)+IFERROR(INDEX('Hoja de Trabajo para listado'!$CD$155:$DC$1048576,MATCH($A1086,'Hoja de Trabajo para listado'!$CD$155:$CD$1048576,0),MATCH((CUADRO!M$4&amp;$E1086),'Hoja de Trabajo para listado'!$CD$151:$DC$151,0)),0)</f>
        <v>0</v>
      </c>
      <c r="N1086" s="243">
        <f ca="1">+IFERROR(INDEX('Hoja de Trabajo para listado'!$A$155:$Z$1048576,MATCH($A1086,'Hoja de Trabajo para listado'!$A$155:$A$1048576,0),MATCH((CUADRO!N$4&amp;$E1086),'Hoja de Trabajo para listado'!$A$151:$Z$151,0)),0)+IFERROR(INDEX('Hoja de Trabajo para listado'!$AB$155:$BA$1048576,MATCH($A1086,'Hoja de Trabajo para listado'!$AB$155:$AB$1048576,0),MATCH((CUADRO!N$4&amp;$E1086),'Hoja de Trabajo para listado'!$AB$151:$BA$151,0)),0)+IFERROR(INDEX('Hoja de Trabajo para listado'!$BC$155:$CB$1048576,MATCH($A1086,'Hoja de Trabajo para listado'!$BC$155:$BC$1048576,0),MATCH((CUADRO!N$4&amp;$E1086),'Hoja de Trabajo para listado'!$BC$151:$CB$151,0)),0)+IFERROR(INDEX('Hoja de Trabajo para listado'!$DE$153:$DG$274,MATCH($A1086,'Hoja de Trabajo para listado'!$DE$153:$DE$1048576,0),MATCH((CUADRO!N$4&amp;$E1086),'Hoja de Trabajo para listado'!$DE$151:$DG$151,0)),0)+IFERROR(INDEX('Hoja de Trabajo para listado'!$CD$155:$DC$1048576,MATCH($A1086,'Hoja de Trabajo para listado'!$CD$155:$CD$1048576,0),MATCH((CUADRO!N$4&amp;$E1086),'Hoja de Trabajo para listado'!$CD$151:$DC$151,0)),0)</f>
        <v>0</v>
      </c>
      <c r="O1086" s="243">
        <f ca="1">+IFERROR(INDEX('Hoja de Trabajo para listado'!$A$155:$Z$1048576,MATCH($A1086,'Hoja de Trabajo para listado'!$A$155:$A$1048576,0),MATCH((CUADRO!O$4&amp;$E1086),'Hoja de Trabajo para listado'!$A$151:$Z$151,0)),0)+IFERROR(INDEX('Hoja de Trabajo para listado'!$AB$155:$BA$1048576,MATCH($A1086,'Hoja de Trabajo para listado'!$AB$155:$AB$1048576,0),MATCH((CUADRO!O$4&amp;$E1086),'Hoja de Trabajo para listado'!$AB$151:$BA$151,0)),0)+IFERROR(INDEX('Hoja de Trabajo para listado'!$BC$155:$CB$1048576,MATCH($A1086,'Hoja de Trabajo para listado'!$BC$155:$BC$1048576,0),MATCH((CUADRO!O$4&amp;$E1086),'Hoja de Trabajo para listado'!$BC$151:$CB$151,0)),0)+IFERROR(INDEX('Hoja de Trabajo para listado'!$DE$153:$DG$274,MATCH($A1086,'Hoja de Trabajo para listado'!$DE$153:$DE$1048576,0),MATCH((CUADRO!O$4&amp;$E1086),'Hoja de Trabajo para listado'!$DE$151:$DG$151,0)),0)+IFERROR(INDEX('Hoja de Trabajo para listado'!$CD$155:$DC$1048576,MATCH($A1086,'Hoja de Trabajo para listado'!$CD$155:$CD$1048576,0),MATCH((CUADRO!O$4&amp;$E1086),'Hoja de Trabajo para listado'!$CD$151:$DC$151,0)),0)</f>
        <v>0</v>
      </c>
      <c r="P1086" s="243">
        <f ca="1">+IFERROR(INDEX('Hoja de Trabajo para listado'!$A$155:$Z$1048576,MATCH($A1086,'Hoja de Trabajo para listado'!$A$155:$A$1048576,0),MATCH((CUADRO!P$4&amp;$E1086),'Hoja de Trabajo para listado'!$A$151:$Z$151,0)),0)+IFERROR(INDEX('Hoja de Trabajo para listado'!$AB$155:$BA$1048576,MATCH($A1086,'Hoja de Trabajo para listado'!$AB$155:$AB$1048576,0),MATCH((CUADRO!P$4&amp;$E1086),'Hoja de Trabajo para listado'!$AB$151:$BA$151,0)),0)+IFERROR(INDEX('Hoja de Trabajo para listado'!$BC$155:$CB$1048576,MATCH($A1086,'Hoja de Trabajo para listado'!$BC$155:$BC$1048576,0),MATCH((CUADRO!P$4&amp;$E1086),'Hoja de Trabajo para listado'!$BC$151:$CB$151,0)),0)+IFERROR(INDEX('Hoja de Trabajo para listado'!$DE$153:$DG$274,MATCH($A1086,'Hoja de Trabajo para listado'!$DE$153:$DE$1048576,0),MATCH((CUADRO!P$4&amp;$E1086),'Hoja de Trabajo para listado'!$DE$151:$DG$151,0)),0)+IFERROR(INDEX('Hoja de Trabajo para listado'!$CD$155:$DC$1048576,MATCH($A1086,'Hoja de Trabajo para listado'!$CD$155:$CD$1048576,0),MATCH((CUADRO!P$4&amp;$E1086),'Hoja de Trabajo para listado'!$CD$151:$DC$151,0)),0)</f>
        <v>0</v>
      </c>
      <c r="Q1086" s="243">
        <f ca="1">+IFERROR(INDEX('Hoja de Trabajo para listado'!$A$155:$Z$1048576,MATCH($A1086,'Hoja de Trabajo para listado'!$A$155:$A$1048576,0),MATCH((CUADRO!Q$4&amp;$E1086),'Hoja de Trabajo para listado'!$A$151:$Z$151,0)),0)+IFERROR(INDEX('Hoja de Trabajo para listado'!$AB$155:$BA$1048576,MATCH($A1086,'Hoja de Trabajo para listado'!$AB$155:$AB$1048576,0),MATCH((CUADRO!Q$4&amp;$E1086),'Hoja de Trabajo para listado'!$AB$151:$BA$151,0)),0)+IFERROR(INDEX('Hoja de Trabajo para listado'!$BC$155:$CB$1048576,MATCH($A1086,'Hoja de Trabajo para listado'!$BC$155:$BC$1048576,0),MATCH((CUADRO!Q$4&amp;$E1086),'Hoja de Trabajo para listado'!$BC$151:$CB$151,0)),0)+IFERROR(INDEX('Hoja de Trabajo para listado'!$DE$153:$DG$274,MATCH($A1086,'Hoja de Trabajo para listado'!$DE$153:$DE$1048576,0),MATCH((CUADRO!Q$4&amp;$E1086),'Hoja de Trabajo para listado'!$DE$151:$DG$151,0)),0)+IFERROR(INDEX('Hoja de Trabajo para listado'!$CD$155:$DC$1048576,MATCH($A1086,'Hoja de Trabajo para listado'!$CD$155:$CD$1048576,0),MATCH((CUADRO!Q$4&amp;$E1086),'Hoja de Trabajo para listado'!$CD$151:$DC$151,0)),0)</f>
        <v>0</v>
      </c>
      <c r="R1086" s="241">
        <f t="shared" ca="1" si="32"/>
        <v>0</v>
      </c>
      <c r="S1086" s="247">
        <f ca="1">+R1085+R1086</f>
        <v>0</v>
      </c>
      <c r="T1086" s="241">
        <f ca="1">+S1086</f>
        <v>0</v>
      </c>
      <c r="U1086" s="240">
        <f t="shared" si="33"/>
        <v>2</v>
      </c>
    </row>
    <row r="1087" spans="1:21" customFormat="1" ht="15" hidden="1" customHeight="1">
      <c r="A1087" s="32">
        <v>1901</v>
      </c>
      <c r="B1087" s="381">
        <f>+A1087</f>
        <v>1901</v>
      </c>
      <c r="C1087" s="245" t="str">
        <f>+VLOOKUP(A1087,bd_lista!$A$3:$C$592,3,FALSE)</f>
        <v>Gobierno Autónomo Municipal de Cobija</v>
      </c>
      <c r="D1087" s="383" t="str">
        <f>+C1087</f>
        <v>Gobierno Autónomo Municipal de Cobija</v>
      </c>
      <c r="E1087" s="240" t="s">
        <v>683</v>
      </c>
      <c r="F1087" s="262">
        <f ca="1">+IFERROR(INDEX('Hoja de Trabajo para listado'!$A$155:$Z$1048576,MATCH($A1087,'Hoja de Trabajo para listado'!$A$155:$A$1048576,0),MATCH((CUADRO!F$4&amp;$E1087),'Hoja de Trabajo para listado'!$A$151:$Z$151,0)),0)+IFERROR(INDEX('Hoja de Trabajo para listado'!$AB$155:$BA$1048576,MATCH($A1087,'Hoja de Trabajo para listado'!$AB$155:$AB$1048576,0),MATCH((CUADRO!F$4&amp;$E1087),'Hoja de Trabajo para listado'!$AB$151:$BA$151,0)),0)+IFERROR(INDEX('Hoja de Trabajo para listado'!$BC$155:$CB$1048576,MATCH($A1087,'Hoja de Trabajo para listado'!$BC$155:$BC$1048576,0),MATCH((CUADRO!F$4&amp;$E1087),'Hoja de Trabajo para listado'!$BC$151:$CB$151,0)),0)+IFERROR(INDEX('Hoja de Trabajo para listado'!$DE$153:$DG$274,MATCH($A1087,'Hoja de Trabajo para listado'!$DE$153:$DE$1048576,0),MATCH((CUADRO!F$4&amp;$E1087),'Hoja de Trabajo para listado'!$DE$151:$DG$151,0)),0)+IFERROR(INDEX('Hoja de Trabajo para listado'!$CD$155:$DC$1048576,MATCH($A1087,'Hoja de Trabajo para listado'!$CD$155:$CD$1048576,0),MATCH((CUADRO!F$4&amp;$E1087),'Hoja de Trabajo para listado'!$CD$151:$DC$151,0)),0)</f>
        <v>0</v>
      </c>
      <c r="G1087" s="262">
        <f ca="1">+IFERROR(INDEX('Hoja de Trabajo para listado'!$A$155:$Z$1048576,MATCH($A1087,'Hoja de Trabajo para listado'!$A$155:$A$1048576,0),MATCH((CUADRO!G$4&amp;$E1087),'Hoja de Trabajo para listado'!$A$151:$Z$151,0)),0)+IFERROR(INDEX('Hoja de Trabajo para listado'!$AB$155:$BA$1048576,MATCH($A1087,'Hoja de Trabajo para listado'!$AB$155:$AB$1048576,0),MATCH((CUADRO!G$4&amp;$E1087),'Hoja de Trabajo para listado'!$AB$151:$BA$151,0)),0)+IFERROR(INDEX('Hoja de Trabajo para listado'!$BC$155:$CB$1048576,MATCH($A1087,'Hoja de Trabajo para listado'!$BC$155:$BC$1048576,0),MATCH((CUADRO!G$4&amp;$E1087),'Hoja de Trabajo para listado'!$BC$151:$CB$151,0)),0)+IFERROR(INDEX('Hoja de Trabajo para listado'!$DE$153:$DG$274,MATCH($A1087,'Hoja de Trabajo para listado'!$DE$153:$DE$1048576,0),MATCH((CUADRO!G$4&amp;$E1087),'Hoja de Trabajo para listado'!$DE$151:$DG$151,0)),0)+IFERROR(INDEX('Hoja de Trabajo para listado'!$CD$155:$DC$1048576,MATCH($A1087,'Hoja de Trabajo para listado'!$CD$155:$CD$1048576,0),MATCH((CUADRO!G$4&amp;$E1087),'Hoja de Trabajo para listado'!$CD$151:$DC$151,0)),0)</f>
        <v>0</v>
      </c>
      <c r="H1087" s="262">
        <f ca="1">+IFERROR(INDEX('Hoja de Trabajo para listado'!$A$155:$Z$1048576,MATCH($A1087,'Hoja de Trabajo para listado'!$A$155:$A$1048576,0),MATCH((CUADRO!H$4&amp;$E1087),'Hoja de Trabajo para listado'!$A$151:$Z$151,0)),0)+IFERROR(INDEX('Hoja de Trabajo para listado'!$AB$155:$BA$1048576,MATCH($A1087,'Hoja de Trabajo para listado'!$AB$155:$AB$1048576,0),MATCH((CUADRO!H$4&amp;$E1087),'Hoja de Trabajo para listado'!$AB$151:$BA$151,0)),0)+IFERROR(INDEX('Hoja de Trabajo para listado'!$BC$155:$CB$1048576,MATCH($A1087,'Hoja de Trabajo para listado'!$BC$155:$BC$1048576,0),MATCH((CUADRO!H$4&amp;$E1087),'Hoja de Trabajo para listado'!$BC$151:$CB$151,0)),0)+IFERROR(INDEX('Hoja de Trabajo para listado'!$DE$153:$DG$274,MATCH($A1087,'Hoja de Trabajo para listado'!$DE$153:$DE$1048576,0),MATCH((CUADRO!H$4&amp;$E1087),'Hoja de Trabajo para listado'!$DE$151:$DG$151,0)),0)+IFERROR(INDEX('Hoja de Trabajo para listado'!$CD$155:$DC$1048576,MATCH($A1087,'Hoja de Trabajo para listado'!$CD$155:$CD$1048576,0),MATCH((CUADRO!H$4&amp;$E1087),'Hoja de Trabajo para listado'!$CD$151:$DC$151,0)),0)</f>
        <v>0</v>
      </c>
      <c r="I1087" s="262">
        <f ca="1">+IFERROR(INDEX('Hoja de Trabajo para listado'!$A$155:$Z$1048576,MATCH($A1087,'Hoja de Trabajo para listado'!$A$155:$A$1048576,0),MATCH((CUADRO!I$4&amp;$E1087),'Hoja de Trabajo para listado'!$A$151:$Z$151,0)),0)+IFERROR(INDEX('Hoja de Trabajo para listado'!$AB$155:$BA$1048576,MATCH($A1087,'Hoja de Trabajo para listado'!$AB$155:$AB$1048576,0),MATCH((CUADRO!I$4&amp;$E1087),'Hoja de Trabajo para listado'!$AB$151:$BA$151,0)),0)+IFERROR(INDEX('Hoja de Trabajo para listado'!$BC$155:$CB$1048576,MATCH($A1087,'Hoja de Trabajo para listado'!$BC$155:$BC$1048576,0),MATCH((CUADRO!I$4&amp;$E1087),'Hoja de Trabajo para listado'!$BC$151:$CB$151,0)),0)+IFERROR(INDEX('Hoja de Trabajo para listado'!$DE$153:$DG$274,MATCH($A1087,'Hoja de Trabajo para listado'!$DE$153:$DE$1048576,0),MATCH((CUADRO!I$4&amp;$E1087),'Hoja de Trabajo para listado'!$DE$151:$DG$151,0)),0)+IFERROR(INDEX('Hoja de Trabajo para listado'!$CD$155:$DC$1048576,MATCH($A1087,'Hoja de Trabajo para listado'!$CD$155:$CD$1048576,0),MATCH((CUADRO!I$4&amp;$E1087),'Hoja de Trabajo para listado'!$CD$151:$DC$151,0)),0)</f>
        <v>0</v>
      </c>
      <c r="J1087" s="262">
        <f ca="1">+IFERROR(INDEX('Hoja de Trabajo para listado'!$A$155:$Z$1048576,MATCH($A1087,'Hoja de Trabajo para listado'!$A$155:$A$1048576,0),MATCH((CUADRO!J$4&amp;$E1087),'Hoja de Trabajo para listado'!$A$151:$Z$151,0)),0)+IFERROR(INDEX('Hoja de Trabajo para listado'!$AB$155:$BA$1048576,MATCH($A1087,'Hoja de Trabajo para listado'!$AB$155:$AB$1048576,0),MATCH((CUADRO!J$4&amp;$E1087),'Hoja de Trabajo para listado'!$AB$151:$BA$151,0)),0)+IFERROR(INDEX('Hoja de Trabajo para listado'!$BC$155:$CB$1048576,MATCH($A1087,'Hoja de Trabajo para listado'!$BC$155:$BC$1048576,0),MATCH((CUADRO!J$4&amp;$E1087),'Hoja de Trabajo para listado'!$BC$151:$CB$151,0)),0)+IFERROR(INDEX('Hoja de Trabajo para listado'!$DE$153:$DG$274,MATCH($A1087,'Hoja de Trabajo para listado'!$DE$153:$DE$1048576,0),MATCH((CUADRO!J$4&amp;$E1087),'Hoja de Trabajo para listado'!$DE$151:$DG$151,0)),0)+IFERROR(INDEX('Hoja de Trabajo para listado'!$CD$155:$DC$1048576,MATCH($A1087,'Hoja de Trabajo para listado'!$CD$155:$CD$1048576,0),MATCH((CUADRO!J$4&amp;$E1087),'Hoja de Trabajo para listado'!$CD$151:$DC$151,0)),0)</f>
        <v>0</v>
      </c>
      <c r="K1087" s="262">
        <f ca="1">+IFERROR(INDEX('Hoja de Trabajo para listado'!$A$155:$Z$1048576,MATCH($A1087,'Hoja de Trabajo para listado'!$A$155:$A$1048576,0),MATCH((CUADRO!K$4&amp;$E1087),'Hoja de Trabajo para listado'!$A$151:$Z$151,0)),0)+IFERROR(INDEX('Hoja de Trabajo para listado'!$AB$155:$BA$1048576,MATCH($A1087,'Hoja de Trabajo para listado'!$AB$155:$AB$1048576,0),MATCH((CUADRO!K$4&amp;$E1087),'Hoja de Trabajo para listado'!$AB$151:$BA$151,0)),0)+IFERROR(INDEX('Hoja de Trabajo para listado'!$BC$155:$CB$1048576,MATCH($A1087,'Hoja de Trabajo para listado'!$BC$155:$BC$1048576,0),MATCH((CUADRO!K$4&amp;$E1087),'Hoja de Trabajo para listado'!$BC$151:$CB$151,0)),0)+IFERROR(INDEX('Hoja de Trabajo para listado'!$DE$153:$DG$274,MATCH($A1087,'Hoja de Trabajo para listado'!$DE$153:$DE$1048576,0),MATCH((CUADRO!K$4&amp;$E1087),'Hoja de Trabajo para listado'!$DE$151:$DG$151,0)),0)+IFERROR(INDEX('Hoja de Trabajo para listado'!$CD$155:$DC$1048576,MATCH($A1087,'Hoja de Trabajo para listado'!$CD$155:$CD$1048576,0),MATCH((CUADRO!K$4&amp;$E1087),'Hoja de Trabajo para listado'!$CD$151:$DC$151,0)),0)</f>
        <v>0</v>
      </c>
      <c r="L1087" s="262">
        <f ca="1">+IFERROR(INDEX('Hoja de Trabajo para listado'!$A$155:$Z$1048576,MATCH($A1087,'Hoja de Trabajo para listado'!$A$155:$A$1048576,0),MATCH((CUADRO!L$4&amp;$E1087),'Hoja de Trabajo para listado'!$A$151:$Z$151,0)),0)+IFERROR(INDEX('Hoja de Trabajo para listado'!$AB$155:$BA$1048576,MATCH($A1087,'Hoja de Trabajo para listado'!$AB$155:$AB$1048576,0),MATCH((CUADRO!L$4&amp;$E1087),'Hoja de Trabajo para listado'!$AB$151:$BA$151,0)),0)+IFERROR(INDEX('Hoja de Trabajo para listado'!$BC$155:$CB$1048576,MATCH($A1087,'Hoja de Trabajo para listado'!$BC$155:$BC$1048576,0),MATCH((CUADRO!L$4&amp;$E1087),'Hoja de Trabajo para listado'!$BC$151:$CB$151,0)),0)+IFERROR(INDEX('Hoja de Trabajo para listado'!$DE$153:$DG$274,MATCH($A1087,'Hoja de Trabajo para listado'!$DE$153:$DE$1048576,0),MATCH((CUADRO!L$4&amp;$E1087),'Hoja de Trabajo para listado'!$DE$151:$DG$151,0)),0)+IFERROR(INDEX('Hoja de Trabajo para listado'!$CD$155:$DC$1048576,MATCH($A1087,'Hoja de Trabajo para listado'!$CD$155:$CD$1048576,0),MATCH((CUADRO!L$4&amp;$E1087),'Hoja de Trabajo para listado'!$CD$151:$DC$151,0)),0)</f>
        <v>0</v>
      </c>
      <c r="M1087" s="262">
        <f ca="1">+IFERROR(INDEX('Hoja de Trabajo para listado'!$A$155:$Z$1048576,MATCH($A1087,'Hoja de Trabajo para listado'!$A$155:$A$1048576,0),MATCH((CUADRO!M$4&amp;$E1087),'Hoja de Trabajo para listado'!$A$151:$Z$151,0)),0)+IFERROR(INDEX('Hoja de Trabajo para listado'!$AB$155:$BA$1048576,MATCH($A1087,'Hoja de Trabajo para listado'!$AB$155:$AB$1048576,0),MATCH((CUADRO!M$4&amp;$E1087),'Hoja de Trabajo para listado'!$AB$151:$BA$151,0)),0)+IFERROR(INDEX('Hoja de Trabajo para listado'!$BC$155:$CB$1048576,MATCH($A1087,'Hoja de Trabajo para listado'!$BC$155:$BC$1048576,0),MATCH((CUADRO!M$4&amp;$E1087),'Hoja de Trabajo para listado'!$BC$151:$CB$151,0)),0)+IFERROR(INDEX('Hoja de Trabajo para listado'!$DE$153:$DG$274,MATCH($A1087,'Hoja de Trabajo para listado'!$DE$153:$DE$1048576,0),MATCH((CUADRO!M$4&amp;$E1087),'Hoja de Trabajo para listado'!$DE$151:$DG$151,0)),0)+IFERROR(INDEX('Hoja de Trabajo para listado'!$CD$155:$DC$1048576,MATCH($A1087,'Hoja de Trabajo para listado'!$CD$155:$CD$1048576,0),MATCH((CUADRO!M$4&amp;$E1087),'Hoja de Trabajo para listado'!$CD$151:$DC$151,0)),0)</f>
        <v>0</v>
      </c>
      <c r="N1087" s="262">
        <f ca="1">+IFERROR(INDEX('Hoja de Trabajo para listado'!$A$155:$Z$1048576,MATCH($A1087,'Hoja de Trabajo para listado'!$A$155:$A$1048576,0),MATCH((CUADRO!N$4&amp;$E1087),'Hoja de Trabajo para listado'!$A$151:$Z$151,0)),0)+IFERROR(INDEX('Hoja de Trabajo para listado'!$AB$155:$BA$1048576,MATCH($A1087,'Hoja de Trabajo para listado'!$AB$155:$AB$1048576,0),MATCH((CUADRO!N$4&amp;$E1087),'Hoja de Trabajo para listado'!$AB$151:$BA$151,0)),0)+IFERROR(INDEX('Hoja de Trabajo para listado'!$BC$155:$CB$1048576,MATCH($A1087,'Hoja de Trabajo para listado'!$BC$155:$BC$1048576,0),MATCH((CUADRO!N$4&amp;$E1087),'Hoja de Trabajo para listado'!$BC$151:$CB$151,0)),0)+IFERROR(INDEX('Hoja de Trabajo para listado'!$DE$153:$DG$274,MATCH($A1087,'Hoja de Trabajo para listado'!$DE$153:$DE$1048576,0),MATCH((CUADRO!N$4&amp;$E1087),'Hoja de Trabajo para listado'!$DE$151:$DG$151,0)),0)+IFERROR(INDEX('Hoja de Trabajo para listado'!$CD$155:$DC$1048576,MATCH($A1087,'Hoja de Trabajo para listado'!$CD$155:$CD$1048576,0),MATCH((CUADRO!N$4&amp;$E1087),'Hoja de Trabajo para listado'!$CD$151:$DC$151,0)),0)</f>
        <v>0</v>
      </c>
      <c r="O1087" s="262">
        <f ca="1">+IFERROR(INDEX('Hoja de Trabajo para listado'!$A$155:$Z$1048576,MATCH($A1087,'Hoja de Trabajo para listado'!$A$155:$A$1048576,0),MATCH((CUADRO!O$4&amp;$E1087),'Hoja de Trabajo para listado'!$A$151:$Z$151,0)),0)+IFERROR(INDEX('Hoja de Trabajo para listado'!$AB$155:$BA$1048576,MATCH($A1087,'Hoja de Trabajo para listado'!$AB$155:$AB$1048576,0),MATCH((CUADRO!O$4&amp;$E1087),'Hoja de Trabajo para listado'!$AB$151:$BA$151,0)),0)+IFERROR(INDEX('Hoja de Trabajo para listado'!$BC$155:$CB$1048576,MATCH($A1087,'Hoja de Trabajo para listado'!$BC$155:$BC$1048576,0),MATCH((CUADRO!O$4&amp;$E1087),'Hoja de Trabajo para listado'!$BC$151:$CB$151,0)),0)+IFERROR(INDEX('Hoja de Trabajo para listado'!$DE$153:$DG$274,MATCH($A1087,'Hoja de Trabajo para listado'!$DE$153:$DE$1048576,0),MATCH((CUADRO!O$4&amp;$E1087),'Hoja de Trabajo para listado'!$DE$151:$DG$151,0)),0)+IFERROR(INDEX('Hoja de Trabajo para listado'!$CD$155:$DC$1048576,MATCH($A1087,'Hoja de Trabajo para listado'!$CD$155:$CD$1048576,0),MATCH((CUADRO!O$4&amp;$E1087),'Hoja de Trabajo para listado'!$CD$151:$DC$151,0)),0)</f>
        <v>0</v>
      </c>
      <c r="P1087" s="241">
        <f ca="1">+IFERROR(INDEX('Hoja de Trabajo para listado'!$A$155:$Z$1048576,MATCH($A1087,'Hoja de Trabajo para listado'!$A$155:$A$1048576,0),MATCH((CUADRO!P$4&amp;$E1087),'Hoja de Trabajo para listado'!$A$151:$Z$151,0)),0)+IFERROR(INDEX('Hoja de Trabajo para listado'!$AB$155:$BA$1048576,MATCH($A1087,'Hoja de Trabajo para listado'!$AB$155:$AB$1048576,0),MATCH((CUADRO!P$4&amp;$E1087),'Hoja de Trabajo para listado'!$AB$151:$BA$151,0)),0)+IFERROR(INDEX('Hoja de Trabajo para listado'!$BC$155:$CB$1048576,MATCH($A1087,'Hoja de Trabajo para listado'!$BC$155:$BC$1048576,0),MATCH((CUADRO!P$4&amp;$E1087),'Hoja de Trabajo para listado'!$BC$151:$CB$151,0)),0)+IFERROR(INDEX('Hoja de Trabajo para listado'!$DE$153:$DG$274,MATCH($A1087,'Hoja de Trabajo para listado'!$DE$153:$DE$1048576,0),MATCH((CUADRO!P$4&amp;$E1087),'Hoja de Trabajo para listado'!$DE$151:$DG$151,0)),0)+IFERROR(INDEX('Hoja de Trabajo para listado'!$CD$155:$DC$1048576,MATCH($A1087,'Hoja de Trabajo para listado'!$CD$155:$CD$1048576,0),MATCH((CUADRO!P$4&amp;$E1087),'Hoja de Trabajo para listado'!$CD$151:$DC$151,0)),0)</f>
        <v>0</v>
      </c>
      <c r="Q1087" s="241">
        <f ca="1">+IFERROR(INDEX('Hoja de Trabajo para listado'!$A$155:$Z$1048576,MATCH($A1087,'Hoja de Trabajo para listado'!$A$155:$A$1048576,0),MATCH((CUADRO!Q$4&amp;$E1087),'Hoja de Trabajo para listado'!$A$151:$Z$151,0)),0)+IFERROR(INDEX('Hoja de Trabajo para listado'!$AB$155:$BA$1048576,MATCH($A1087,'Hoja de Trabajo para listado'!$AB$155:$AB$1048576,0),MATCH((CUADRO!Q$4&amp;$E1087),'Hoja de Trabajo para listado'!$AB$151:$BA$151,0)),0)+IFERROR(INDEX('Hoja de Trabajo para listado'!$BC$155:$CB$1048576,MATCH($A1087,'Hoja de Trabajo para listado'!$BC$155:$BC$1048576,0),MATCH((CUADRO!Q$4&amp;$E1087),'Hoja de Trabajo para listado'!$BC$151:$CB$151,0)),0)+IFERROR(INDEX('Hoja de Trabajo para listado'!$DE$153:$DG$274,MATCH($A1087,'Hoja de Trabajo para listado'!$DE$153:$DE$1048576,0),MATCH((CUADRO!Q$4&amp;$E1087),'Hoja de Trabajo para listado'!$DE$151:$DG$151,0)),0)+IFERROR(INDEX('Hoja de Trabajo para listado'!$CD$155:$DC$1048576,MATCH($A1087,'Hoja de Trabajo para listado'!$CD$155:$CD$1048576,0),MATCH((CUADRO!Q$4&amp;$E1087),'Hoja de Trabajo para listado'!$CD$151:$DC$151,0)),0)</f>
        <v>0</v>
      </c>
      <c r="R1087" s="262">
        <f t="shared" ca="1" si="32"/>
        <v>0</v>
      </c>
      <c r="S1087" s="264"/>
      <c r="T1087" s="241">
        <f ca="1">+T1088</f>
        <v>0</v>
      </c>
      <c r="U1087" s="240">
        <f t="shared" si="33"/>
        <v>1</v>
      </c>
    </row>
    <row r="1088" spans="1:21" customFormat="1" ht="15" hidden="1" customHeight="1">
      <c r="A1088" s="32">
        <v>1901</v>
      </c>
      <c r="B1088" s="382"/>
      <c r="C1088" s="245" t="str">
        <f>+VLOOKUP(A1088,bd_lista!$A$3:$C$592,3,FALSE)</f>
        <v>Gobierno Autónomo Municipal de Cobija</v>
      </c>
      <c r="D1088" s="384"/>
      <c r="E1088" s="242" t="s">
        <v>684</v>
      </c>
      <c r="F1088" s="243">
        <f ca="1">+IFERROR(INDEX('Hoja de Trabajo para listado'!$A$155:$Z$1048576,MATCH($A1088,'Hoja de Trabajo para listado'!$A$155:$A$1048576,0),MATCH((CUADRO!F$4&amp;$E1088),'Hoja de Trabajo para listado'!$A$151:$Z$151,0)),0)+IFERROR(INDEX('Hoja de Trabajo para listado'!$AB$155:$BA$1048576,MATCH($A1088,'Hoja de Trabajo para listado'!$AB$155:$AB$1048576,0),MATCH((CUADRO!F$4&amp;$E1088),'Hoja de Trabajo para listado'!$AB$151:$BA$151,0)),0)+IFERROR(INDEX('Hoja de Trabajo para listado'!$BC$155:$CB$1048576,MATCH($A1088,'Hoja de Trabajo para listado'!$BC$155:$BC$1048576,0),MATCH((CUADRO!F$4&amp;$E1088),'Hoja de Trabajo para listado'!$BC$151:$CB$151,0)),0)+IFERROR(INDEX('Hoja de Trabajo para listado'!$DE$153:$DG$274,MATCH($A1088,'Hoja de Trabajo para listado'!$DE$153:$DE$1048576,0),MATCH((CUADRO!F$4&amp;$E1088),'Hoja de Trabajo para listado'!$DE$151:$DG$151,0)),0)+IFERROR(INDEX('Hoja de Trabajo para listado'!$CD$155:$DC$1048576,MATCH($A1088,'Hoja de Trabajo para listado'!$CD$155:$CD$1048576,0),MATCH((CUADRO!F$4&amp;$E1088),'Hoja de Trabajo para listado'!$CD$151:$DC$151,0)),0)</f>
        <v>0</v>
      </c>
      <c r="G1088" s="243">
        <f ca="1">+IFERROR(INDEX('Hoja de Trabajo para listado'!$A$155:$Z$1048576,MATCH($A1088,'Hoja de Trabajo para listado'!$A$155:$A$1048576,0),MATCH((CUADRO!G$4&amp;$E1088),'Hoja de Trabajo para listado'!$A$151:$Z$151,0)),0)+IFERROR(INDEX('Hoja de Trabajo para listado'!$AB$155:$BA$1048576,MATCH($A1088,'Hoja de Trabajo para listado'!$AB$155:$AB$1048576,0),MATCH((CUADRO!G$4&amp;$E1088),'Hoja de Trabajo para listado'!$AB$151:$BA$151,0)),0)+IFERROR(INDEX('Hoja de Trabajo para listado'!$BC$155:$CB$1048576,MATCH($A1088,'Hoja de Trabajo para listado'!$BC$155:$BC$1048576,0),MATCH((CUADRO!G$4&amp;$E1088),'Hoja de Trabajo para listado'!$BC$151:$CB$151,0)),0)+IFERROR(INDEX('Hoja de Trabajo para listado'!$DE$153:$DG$274,MATCH($A1088,'Hoja de Trabajo para listado'!$DE$153:$DE$1048576,0),MATCH((CUADRO!G$4&amp;$E1088),'Hoja de Trabajo para listado'!$DE$151:$DG$151,0)),0)+IFERROR(INDEX('Hoja de Trabajo para listado'!$CD$155:$DC$1048576,MATCH($A1088,'Hoja de Trabajo para listado'!$CD$155:$CD$1048576,0),MATCH((CUADRO!G$4&amp;$E1088),'Hoja de Trabajo para listado'!$CD$151:$DC$151,0)),0)</f>
        <v>0</v>
      </c>
      <c r="H1088" s="243">
        <f ca="1">+IFERROR(INDEX('Hoja de Trabajo para listado'!$A$155:$Z$1048576,MATCH($A1088,'Hoja de Trabajo para listado'!$A$155:$A$1048576,0),MATCH((CUADRO!H$4&amp;$E1088),'Hoja de Trabajo para listado'!$A$151:$Z$151,0)),0)+IFERROR(INDEX('Hoja de Trabajo para listado'!$AB$155:$BA$1048576,MATCH($A1088,'Hoja de Trabajo para listado'!$AB$155:$AB$1048576,0),MATCH((CUADRO!H$4&amp;$E1088),'Hoja de Trabajo para listado'!$AB$151:$BA$151,0)),0)+IFERROR(INDEX('Hoja de Trabajo para listado'!$BC$155:$CB$1048576,MATCH($A1088,'Hoja de Trabajo para listado'!$BC$155:$BC$1048576,0),MATCH((CUADRO!H$4&amp;$E1088),'Hoja de Trabajo para listado'!$BC$151:$CB$151,0)),0)+IFERROR(INDEX('Hoja de Trabajo para listado'!$DE$153:$DG$274,MATCH($A1088,'Hoja de Trabajo para listado'!$DE$153:$DE$1048576,0),MATCH((CUADRO!H$4&amp;$E1088),'Hoja de Trabajo para listado'!$DE$151:$DG$151,0)),0)+IFERROR(INDEX('Hoja de Trabajo para listado'!$CD$155:$DC$1048576,MATCH($A1088,'Hoja de Trabajo para listado'!$CD$155:$CD$1048576,0),MATCH((CUADRO!H$4&amp;$E1088),'Hoja de Trabajo para listado'!$CD$151:$DC$151,0)),0)</f>
        <v>0</v>
      </c>
      <c r="I1088" s="243">
        <f ca="1">+IFERROR(INDEX('Hoja de Trabajo para listado'!$A$155:$Z$1048576,MATCH($A1088,'Hoja de Trabajo para listado'!$A$155:$A$1048576,0),MATCH((CUADRO!I$4&amp;$E1088),'Hoja de Trabajo para listado'!$A$151:$Z$151,0)),0)+IFERROR(INDEX('Hoja de Trabajo para listado'!$AB$155:$BA$1048576,MATCH($A1088,'Hoja de Trabajo para listado'!$AB$155:$AB$1048576,0),MATCH((CUADRO!I$4&amp;$E1088),'Hoja de Trabajo para listado'!$AB$151:$BA$151,0)),0)+IFERROR(INDEX('Hoja de Trabajo para listado'!$BC$155:$CB$1048576,MATCH($A1088,'Hoja de Trabajo para listado'!$BC$155:$BC$1048576,0),MATCH((CUADRO!I$4&amp;$E1088),'Hoja de Trabajo para listado'!$BC$151:$CB$151,0)),0)+IFERROR(INDEX('Hoja de Trabajo para listado'!$DE$153:$DG$274,MATCH($A1088,'Hoja de Trabajo para listado'!$DE$153:$DE$1048576,0),MATCH((CUADRO!I$4&amp;$E1088),'Hoja de Trabajo para listado'!$DE$151:$DG$151,0)),0)+IFERROR(INDEX('Hoja de Trabajo para listado'!$CD$155:$DC$1048576,MATCH($A1088,'Hoja de Trabajo para listado'!$CD$155:$CD$1048576,0),MATCH((CUADRO!I$4&amp;$E1088),'Hoja de Trabajo para listado'!$CD$151:$DC$151,0)),0)</f>
        <v>0</v>
      </c>
      <c r="J1088" s="243">
        <f ca="1">+IFERROR(INDEX('Hoja de Trabajo para listado'!$A$155:$Z$1048576,MATCH($A1088,'Hoja de Trabajo para listado'!$A$155:$A$1048576,0),MATCH((CUADRO!J$4&amp;$E1088),'Hoja de Trabajo para listado'!$A$151:$Z$151,0)),0)+IFERROR(INDEX('Hoja de Trabajo para listado'!$AB$155:$BA$1048576,MATCH($A1088,'Hoja de Trabajo para listado'!$AB$155:$AB$1048576,0),MATCH((CUADRO!J$4&amp;$E1088),'Hoja de Trabajo para listado'!$AB$151:$BA$151,0)),0)+IFERROR(INDEX('Hoja de Trabajo para listado'!$BC$155:$CB$1048576,MATCH($A1088,'Hoja de Trabajo para listado'!$BC$155:$BC$1048576,0),MATCH((CUADRO!J$4&amp;$E1088),'Hoja de Trabajo para listado'!$BC$151:$CB$151,0)),0)+IFERROR(INDEX('Hoja de Trabajo para listado'!$DE$153:$DG$274,MATCH($A1088,'Hoja de Trabajo para listado'!$DE$153:$DE$1048576,0),MATCH((CUADRO!J$4&amp;$E1088),'Hoja de Trabajo para listado'!$DE$151:$DG$151,0)),0)+IFERROR(INDEX('Hoja de Trabajo para listado'!$CD$155:$DC$1048576,MATCH($A1088,'Hoja de Trabajo para listado'!$CD$155:$CD$1048576,0),MATCH((CUADRO!J$4&amp;$E1088),'Hoja de Trabajo para listado'!$CD$151:$DC$151,0)),0)</f>
        <v>0</v>
      </c>
      <c r="K1088" s="243">
        <f ca="1">+IFERROR(INDEX('Hoja de Trabajo para listado'!$A$155:$Z$1048576,MATCH($A1088,'Hoja de Trabajo para listado'!$A$155:$A$1048576,0),MATCH((CUADRO!K$4&amp;$E1088),'Hoja de Trabajo para listado'!$A$151:$Z$151,0)),0)+IFERROR(INDEX('Hoja de Trabajo para listado'!$AB$155:$BA$1048576,MATCH($A1088,'Hoja de Trabajo para listado'!$AB$155:$AB$1048576,0),MATCH((CUADRO!K$4&amp;$E1088),'Hoja de Trabajo para listado'!$AB$151:$BA$151,0)),0)+IFERROR(INDEX('Hoja de Trabajo para listado'!$BC$155:$CB$1048576,MATCH($A1088,'Hoja de Trabajo para listado'!$BC$155:$BC$1048576,0),MATCH((CUADRO!K$4&amp;$E1088),'Hoja de Trabajo para listado'!$BC$151:$CB$151,0)),0)+IFERROR(INDEX('Hoja de Trabajo para listado'!$DE$153:$DG$274,MATCH($A1088,'Hoja de Trabajo para listado'!$DE$153:$DE$1048576,0),MATCH((CUADRO!K$4&amp;$E1088),'Hoja de Trabajo para listado'!$DE$151:$DG$151,0)),0)+IFERROR(INDEX('Hoja de Trabajo para listado'!$CD$155:$DC$1048576,MATCH($A1088,'Hoja de Trabajo para listado'!$CD$155:$CD$1048576,0),MATCH((CUADRO!K$4&amp;$E1088),'Hoja de Trabajo para listado'!$CD$151:$DC$151,0)),0)</f>
        <v>0</v>
      </c>
      <c r="L1088" s="243">
        <f ca="1">+IFERROR(INDEX('Hoja de Trabajo para listado'!$A$155:$Z$1048576,MATCH($A1088,'Hoja de Trabajo para listado'!$A$155:$A$1048576,0),MATCH((CUADRO!L$4&amp;$E1088),'Hoja de Trabajo para listado'!$A$151:$Z$151,0)),0)+IFERROR(INDEX('Hoja de Trabajo para listado'!$AB$155:$BA$1048576,MATCH($A1088,'Hoja de Trabajo para listado'!$AB$155:$AB$1048576,0),MATCH((CUADRO!L$4&amp;$E1088),'Hoja de Trabajo para listado'!$AB$151:$BA$151,0)),0)+IFERROR(INDEX('Hoja de Trabajo para listado'!$BC$155:$CB$1048576,MATCH($A1088,'Hoja de Trabajo para listado'!$BC$155:$BC$1048576,0),MATCH((CUADRO!L$4&amp;$E1088),'Hoja de Trabajo para listado'!$BC$151:$CB$151,0)),0)+IFERROR(INDEX('Hoja de Trabajo para listado'!$DE$153:$DG$274,MATCH($A1088,'Hoja de Trabajo para listado'!$DE$153:$DE$1048576,0),MATCH((CUADRO!L$4&amp;$E1088),'Hoja de Trabajo para listado'!$DE$151:$DG$151,0)),0)+IFERROR(INDEX('Hoja de Trabajo para listado'!$CD$155:$DC$1048576,MATCH($A1088,'Hoja de Trabajo para listado'!$CD$155:$CD$1048576,0),MATCH((CUADRO!L$4&amp;$E1088),'Hoja de Trabajo para listado'!$CD$151:$DC$151,0)),0)</f>
        <v>0</v>
      </c>
      <c r="M1088" s="243">
        <f ca="1">+IFERROR(INDEX('Hoja de Trabajo para listado'!$A$155:$Z$1048576,MATCH($A1088,'Hoja de Trabajo para listado'!$A$155:$A$1048576,0),MATCH((CUADRO!M$4&amp;$E1088),'Hoja de Trabajo para listado'!$A$151:$Z$151,0)),0)+IFERROR(INDEX('Hoja de Trabajo para listado'!$AB$155:$BA$1048576,MATCH($A1088,'Hoja de Trabajo para listado'!$AB$155:$AB$1048576,0),MATCH((CUADRO!M$4&amp;$E1088),'Hoja de Trabajo para listado'!$AB$151:$BA$151,0)),0)+IFERROR(INDEX('Hoja de Trabajo para listado'!$BC$155:$CB$1048576,MATCH($A1088,'Hoja de Trabajo para listado'!$BC$155:$BC$1048576,0),MATCH((CUADRO!M$4&amp;$E1088),'Hoja de Trabajo para listado'!$BC$151:$CB$151,0)),0)+IFERROR(INDEX('Hoja de Trabajo para listado'!$DE$153:$DG$274,MATCH($A1088,'Hoja de Trabajo para listado'!$DE$153:$DE$1048576,0),MATCH((CUADRO!M$4&amp;$E1088),'Hoja de Trabajo para listado'!$DE$151:$DG$151,0)),0)+IFERROR(INDEX('Hoja de Trabajo para listado'!$CD$155:$DC$1048576,MATCH($A1088,'Hoja de Trabajo para listado'!$CD$155:$CD$1048576,0),MATCH((CUADRO!M$4&amp;$E1088),'Hoja de Trabajo para listado'!$CD$151:$DC$151,0)),0)</f>
        <v>0</v>
      </c>
      <c r="N1088" s="243">
        <f ca="1">+IFERROR(INDEX('Hoja de Trabajo para listado'!$A$155:$Z$1048576,MATCH($A1088,'Hoja de Trabajo para listado'!$A$155:$A$1048576,0),MATCH((CUADRO!N$4&amp;$E1088),'Hoja de Trabajo para listado'!$A$151:$Z$151,0)),0)+IFERROR(INDEX('Hoja de Trabajo para listado'!$AB$155:$BA$1048576,MATCH($A1088,'Hoja de Trabajo para listado'!$AB$155:$AB$1048576,0),MATCH((CUADRO!N$4&amp;$E1088),'Hoja de Trabajo para listado'!$AB$151:$BA$151,0)),0)+IFERROR(INDEX('Hoja de Trabajo para listado'!$BC$155:$CB$1048576,MATCH($A1088,'Hoja de Trabajo para listado'!$BC$155:$BC$1048576,0),MATCH((CUADRO!N$4&amp;$E1088),'Hoja de Trabajo para listado'!$BC$151:$CB$151,0)),0)+IFERROR(INDEX('Hoja de Trabajo para listado'!$DE$153:$DG$274,MATCH($A1088,'Hoja de Trabajo para listado'!$DE$153:$DE$1048576,0),MATCH((CUADRO!N$4&amp;$E1088),'Hoja de Trabajo para listado'!$DE$151:$DG$151,0)),0)+IFERROR(INDEX('Hoja de Trabajo para listado'!$CD$155:$DC$1048576,MATCH($A1088,'Hoja de Trabajo para listado'!$CD$155:$CD$1048576,0),MATCH((CUADRO!N$4&amp;$E1088),'Hoja de Trabajo para listado'!$CD$151:$DC$151,0)),0)</f>
        <v>0</v>
      </c>
      <c r="O1088" s="243">
        <f ca="1">+IFERROR(INDEX('Hoja de Trabajo para listado'!$A$155:$Z$1048576,MATCH($A1088,'Hoja de Trabajo para listado'!$A$155:$A$1048576,0),MATCH((CUADRO!O$4&amp;$E1088),'Hoja de Trabajo para listado'!$A$151:$Z$151,0)),0)+IFERROR(INDEX('Hoja de Trabajo para listado'!$AB$155:$BA$1048576,MATCH($A1088,'Hoja de Trabajo para listado'!$AB$155:$AB$1048576,0),MATCH((CUADRO!O$4&amp;$E1088),'Hoja de Trabajo para listado'!$AB$151:$BA$151,0)),0)+IFERROR(INDEX('Hoja de Trabajo para listado'!$BC$155:$CB$1048576,MATCH($A1088,'Hoja de Trabajo para listado'!$BC$155:$BC$1048576,0),MATCH((CUADRO!O$4&amp;$E1088),'Hoja de Trabajo para listado'!$BC$151:$CB$151,0)),0)+IFERROR(INDEX('Hoja de Trabajo para listado'!$DE$153:$DG$274,MATCH($A1088,'Hoja de Trabajo para listado'!$DE$153:$DE$1048576,0),MATCH((CUADRO!O$4&amp;$E1088),'Hoja de Trabajo para listado'!$DE$151:$DG$151,0)),0)+IFERROR(INDEX('Hoja de Trabajo para listado'!$CD$155:$DC$1048576,MATCH($A1088,'Hoja de Trabajo para listado'!$CD$155:$CD$1048576,0),MATCH((CUADRO!O$4&amp;$E1088),'Hoja de Trabajo para listado'!$CD$151:$DC$151,0)),0)</f>
        <v>0</v>
      </c>
      <c r="P1088" s="243">
        <f ca="1">+IFERROR(INDEX('Hoja de Trabajo para listado'!$A$155:$Z$1048576,MATCH($A1088,'Hoja de Trabajo para listado'!$A$155:$A$1048576,0),MATCH((CUADRO!P$4&amp;$E1088),'Hoja de Trabajo para listado'!$A$151:$Z$151,0)),0)+IFERROR(INDEX('Hoja de Trabajo para listado'!$AB$155:$BA$1048576,MATCH($A1088,'Hoja de Trabajo para listado'!$AB$155:$AB$1048576,0),MATCH((CUADRO!P$4&amp;$E1088),'Hoja de Trabajo para listado'!$AB$151:$BA$151,0)),0)+IFERROR(INDEX('Hoja de Trabajo para listado'!$BC$155:$CB$1048576,MATCH($A1088,'Hoja de Trabajo para listado'!$BC$155:$BC$1048576,0),MATCH((CUADRO!P$4&amp;$E1088),'Hoja de Trabajo para listado'!$BC$151:$CB$151,0)),0)+IFERROR(INDEX('Hoja de Trabajo para listado'!$DE$153:$DG$274,MATCH($A1088,'Hoja de Trabajo para listado'!$DE$153:$DE$1048576,0),MATCH((CUADRO!P$4&amp;$E1088),'Hoja de Trabajo para listado'!$DE$151:$DG$151,0)),0)+IFERROR(INDEX('Hoja de Trabajo para listado'!$CD$155:$DC$1048576,MATCH($A1088,'Hoja de Trabajo para listado'!$CD$155:$CD$1048576,0),MATCH((CUADRO!P$4&amp;$E1088),'Hoja de Trabajo para listado'!$CD$151:$DC$151,0)),0)</f>
        <v>0</v>
      </c>
      <c r="Q1088" s="243">
        <f ca="1">+IFERROR(INDEX('Hoja de Trabajo para listado'!$A$155:$Z$1048576,MATCH($A1088,'Hoja de Trabajo para listado'!$A$155:$A$1048576,0),MATCH((CUADRO!Q$4&amp;$E1088),'Hoja de Trabajo para listado'!$A$151:$Z$151,0)),0)+IFERROR(INDEX('Hoja de Trabajo para listado'!$AB$155:$BA$1048576,MATCH($A1088,'Hoja de Trabajo para listado'!$AB$155:$AB$1048576,0),MATCH((CUADRO!Q$4&amp;$E1088),'Hoja de Trabajo para listado'!$AB$151:$BA$151,0)),0)+IFERROR(INDEX('Hoja de Trabajo para listado'!$BC$155:$CB$1048576,MATCH($A1088,'Hoja de Trabajo para listado'!$BC$155:$BC$1048576,0),MATCH((CUADRO!Q$4&amp;$E1088),'Hoja de Trabajo para listado'!$BC$151:$CB$151,0)),0)+IFERROR(INDEX('Hoja de Trabajo para listado'!$DE$153:$DG$274,MATCH($A1088,'Hoja de Trabajo para listado'!$DE$153:$DE$1048576,0),MATCH((CUADRO!Q$4&amp;$E1088),'Hoja de Trabajo para listado'!$DE$151:$DG$151,0)),0)+IFERROR(INDEX('Hoja de Trabajo para listado'!$CD$155:$DC$1048576,MATCH($A1088,'Hoja de Trabajo para listado'!$CD$155:$CD$1048576,0),MATCH((CUADRO!Q$4&amp;$E1088),'Hoja de Trabajo para listado'!$CD$151:$DC$151,0)),0)</f>
        <v>0</v>
      </c>
      <c r="R1088" s="243">
        <f t="shared" ca="1" si="32"/>
        <v>0</v>
      </c>
      <c r="S1088" s="253">
        <f ca="1">+R1087+R1088</f>
        <v>0</v>
      </c>
      <c r="T1088" s="243">
        <f ca="1">+S1088</f>
        <v>0</v>
      </c>
      <c r="U1088" s="242">
        <f t="shared" si="33"/>
        <v>2</v>
      </c>
    </row>
    <row r="1089" spans="1:21" customFormat="1" ht="15" hidden="1" customHeight="1">
      <c r="A1089" s="32">
        <v>1902</v>
      </c>
      <c r="B1089" s="381">
        <f>+A1089</f>
        <v>1902</v>
      </c>
      <c r="C1089" s="245" t="str">
        <f>+VLOOKUP(A1089,bd_lista!$A$3:$C$592,3,FALSE)</f>
        <v>Gobierno Autónomo Municipal de Porvenir</v>
      </c>
      <c r="D1089" s="383" t="str">
        <f>+C1089</f>
        <v>Gobierno Autónomo Municipal de Porvenir</v>
      </c>
      <c r="E1089" s="240" t="s">
        <v>683</v>
      </c>
      <c r="F1089" s="262">
        <f ca="1">+IFERROR(INDEX('Hoja de Trabajo para listado'!$A$155:$Z$1048576,MATCH($A1089,'Hoja de Trabajo para listado'!$A$155:$A$1048576,0),MATCH((CUADRO!F$4&amp;$E1089),'Hoja de Trabajo para listado'!$A$151:$Z$151,0)),0)+IFERROR(INDEX('Hoja de Trabajo para listado'!$AB$155:$BA$1048576,MATCH($A1089,'Hoja de Trabajo para listado'!$AB$155:$AB$1048576,0),MATCH((CUADRO!F$4&amp;$E1089),'Hoja de Trabajo para listado'!$AB$151:$BA$151,0)),0)+IFERROR(INDEX('Hoja de Trabajo para listado'!$BC$155:$CB$1048576,MATCH($A1089,'Hoja de Trabajo para listado'!$BC$155:$BC$1048576,0),MATCH((CUADRO!F$4&amp;$E1089),'Hoja de Trabajo para listado'!$BC$151:$CB$151,0)),0)+IFERROR(INDEX('Hoja de Trabajo para listado'!$DE$153:$DG$274,MATCH($A1089,'Hoja de Trabajo para listado'!$DE$153:$DE$1048576,0),MATCH((CUADRO!F$4&amp;$E1089),'Hoja de Trabajo para listado'!$DE$151:$DG$151,0)),0)+IFERROR(INDEX('Hoja de Trabajo para listado'!$CD$155:$DC$1048576,MATCH($A1089,'Hoja de Trabajo para listado'!$CD$155:$CD$1048576,0),MATCH((CUADRO!F$4&amp;$E1089),'Hoja de Trabajo para listado'!$CD$151:$DC$151,0)),0)</f>
        <v>0</v>
      </c>
      <c r="G1089" s="262">
        <f ca="1">+IFERROR(INDEX('Hoja de Trabajo para listado'!$A$155:$Z$1048576,MATCH($A1089,'Hoja de Trabajo para listado'!$A$155:$A$1048576,0),MATCH((CUADRO!G$4&amp;$E1089),'Hoja de Trabajo para listado'!$A$151:$Z$151,0)),0)+IFERROR(INDEX('Hoja de Trabajo para listado'!$AB$155:$BA$1048576,MATCH($A1089,'Hoja de Trabajo para listado'!$AB$155:$AB$1048576,0),MATCH((CUADRO!G$4&amp;$E1089),'Hoja de Trabajo para listado'!$AB$151:$BA$151,0)),0)+IFERROR(INDEX('Hoja de Trabajo para listado'!$BC$155:$CB$1048576,MATCH($A1089,'Hoja de Trabajo para listado'!$BC$155:$BC$1048576,0),MATCH((CUADRO!G$4&amp;$E1089),'Hoja de Trabajo para listado'!$BC$151:$CB$151,0)),0)+IFERROR(INDEX('Hoja de Trabajo para listado'!$DE$153:$DG$274,MATCH($A1089,'Hoja de Trabajo para listado'!$DE$153:$DE$1048576,0),MATCH((CUADRO!G$4&amp;$E1089),'Hoja de Trabajo para listado'!$DE$151:$DG$151,0)),0)+IFERROR(INDEX('Hoja de Trabajo para listado'!$CD$155:$DC$1048576,MATCH($A1089,'Hoja de Trabajo para listado'!$CD$155:$CD$1048576,0),MATCH((CUADRO!G$4&amp;$E1089),'Hoja de Trabajo para listado'!$CD$151:$DC$151,0)),0)</f>
        <v>0</v>
      </c>
      <c r="H1089" s="262">
        <f ca="1">+IFERROR(INDEX('Hoja de Trabajo para listado'!$A$155:$Z$1048576,MATCH($A1089,'Hoja de Trabajo para listado'!$A$155:$A$1048576,0),MATCH((CUADRO!H$4&amp;$E1089),'Hoja de Trabajo para listado'!$A$151:$Z$151,0)),0)+IFERROR(INDEX('Hoja de Trabajo para listado'!$AB$155:$BA$1048576,MATCH($A1089,'Hoja de Trabajo para listado'!$AB$155:$AB$1048576,0),MATCH((CUADRO!H$4&amp;$E1089),'Hoja de Trabajo para listado'!$AB$151:$BA$151,0)),0)+IFERROR(INDEX('Hoja de Trabajo para listado'!$BC$155:$CB$1048576,MATCH($A1089,'Hoja de Trabajo para listado'!$BC$155:$BC$1048576,0),MATCH((CUADRO!H$4&amp;$E1089),'Hoja de Trabajo para listado'!$BC$151:$CB$151,0)),0)+IFERROR(INDEX('Hoja de Trabajo para listado'!$DE$153:$DG$274,MATCH($A1089,'Hoja de Trabajo para listado'!$DE$153:$DE$1048576,0),MATCH((CUADRO!H$4&amp;$E1089),'Hoja de Trabajo para listado'!$DE$151:$DG$151,0)),0)+IFERROR(INDEX('Hoja de Trabajo para listado'!$CD$155:$DC$1048576,MATCH($A1089,'Hoja de Trabajo para listado'!$CD$155:$CD$1048576,0),MATCH((CUADRO!H$4&amp;$E1089),'Hoja de Trabajo para listado'!$CD$151:$DC$151,0)),0)</f>
        <v>0</v>
      </c>
      <c r="I1089" s="262">
        <f ca="1">+IFERROR(INDEX('Hoja de Trabajo para listado'!$A$155:$Z$1048576,MATCH($A1089,'Hoja de Trabajo para listado'!$A$155:$A$1048576,0),MATCH((CUADRO!I$4&amp;$E1089),'Hoja de Trabajo para listado'!$A$151:$Z$151,0)),0)+IFERROR(INDEX('Hoja de Trabajo para listado'!$AB$155:$BA$1048576,MATCH($A1089,'Hoja de Trabajo para listado'!$AB$155:$AB$1048576,0),MATCH((CUADRO!I$4&amp;$E1089),'Hoja de Trabajo para listado'!$AB$151:$BA$151,0)),0)+IFERROR(INDEX('Hoja de Trabajo para listado'!$BC$155:$CB$1048576,MATCH($A1089,'Hoja de Trabajo para listado'!$BC$155:$BC$1048576,0),MATCH((CUADRO!I$4&amp;$E1089),'Hoja de Trabajo para listado'!$BC$151:$CB$151,0)),0)+IFERROR(INDEX('Hoja de Trabajo para listado'!$DE$153:$DG$274,MATCH($A1089,'Hoja de Trabajo para listado'!$DE$153:$DE$1048576,0),MATCH((CUADRO!I$4&amp;$E1089),'Hoja de Trabajo para listado'!$DE$151:$DG$151,0)),0)+IFERROR(INDEX('Hoja de Trabajo para listado'!$CD$155:$DC$1048576,MATCH($A1089,'Hoja de Trabajo para listado'!$CD$155:$CD$1048576,0),MATCH((CUADRO!I$4&amp;$E1089),'Hoja de Trabajo para listado'!$CD$151:$DC$151,0)),0)</f>
        <v>0</v>
      </c>
      <c r="J1089" s="262">
        <f ca="1">+IFERROR(INDEX('Hoja de Trabajo para listado'!$A$155:$Z$1048576,MATCH($A1089,'Hoja de Trabajo para listado'!$A$155:$A$1048576,0),MATCH((CUADRO!J$4&amp;$E1089),'Hoja de Trabajo para listado'!$A$151:$Z$151,0)),0)+IFERROR(INDEX('Hoja de Trabajo para listado'!$AB$155:$BA$1048576,MATCH($A1089,'Hoja de Trabajo para listado'!$AB$155:$AB$1048576,0),MATCH((CUADRO!J$4&amp;$E1089),'Hoja de Trabajo para listado'!$AB$151:$BA$151,0)),0)+IFERROR(INDEX('Hoja de Trabajo para listado'!$BC$155:$CB$1048576,MATCH($A1089,'Hoja de Trabajo para listado'!$BC$155:$BC$1048576,0),MATCH((CUADRO!J$4&amp;$E1089),'Hoja de Trabajo para listado'!$BC$151:$CB$151,0)),0)+IFERROR(INDEX('Hoja de Trabajo para listado'!$DE$153:$DG$274,MATCH($A1089,'Hoja de Trabajo para listado'!$DE$153:$DE$1048576,0),MATCH((CUADRO!J$4&amp;$E1089),'Hoja de Trabajo para listado'!$DE$151:$DG$151,0)),0)+IFERROR(INDEX('Hoja de Trabajo para listado'!$CD$155:$DC$1048576,MATCH($A1089,'Hoja de Trabajo para listado'!$CD$155:$CD$1048576,0),MATCH((CUADRO!J$4&amp;$E1089),'Hoja de Trabajo para listado'!$CD$151:$DC$151,0)),0)</f>
        <v>0</v>
      </c>
      <c r="K1089" s="262">
        <f ca="1">+IFERROR(INDEX('Hoja de Trabajo para listado'!$A$155:$Z$1048576,MATCH($A1089,'Hoja de Trabajo para listado'!$A$155:$A$1048576,0),MATCH((CUADRO!K$4&amp;$E1089),'Hoja de Trabajo para listado'!$A$151:$Z$151,0)),0)+IFERROR(INDEX('Hoja de Trabajo para listado'!$AB$155:$BA$1048576,MATCH($A1089,'Hoja de Trabajo para listado'!$AB$155:$AB$1048576,0),MATCH((CUADRO!K$4&amp;$E1089),'Hoja de Trabajo para listado'!$AB$151:$BA$151,0)),0)+IFERROR(INDEX('Hoja de Trabajo para listado'!$BC$155:$CB$1048576,MATCH($A1089,'Hoja de Trabajo para listado'!$BC$155:$BC$1048576,0),MATCH((CUADRO!K$4&amp;$E1089),'Hoja de Trabajo para listado'!$BC$151:$CB$151,0)),0)+IFERROR(INDEX('Hoja de Trabajo para listado'!$DE$153:$DG$274,MATCH($A1089,'Hoja de Trabajo para listado'!$DE$153:$DE$1048576,0),MATCH((CUADRO!K$4&amp;$E1089),'Hoja de Trabajo para listado'!$DE$151:$DG$151,0)),0)+IFERROR(INDEX('Hoja de Trabajo para listado'!$CD$155:$DC$1048576,MATCH($A1089,'Hoja de Trabajo para listado'!$CD$155:$CD$1048576,0),MATCH((CUADRO!K$4&amp;$E1089),'Hoja de Trabajo para listado'!$CD$151:$DC$151,0)),0)</f>
        <v>0</v>
      </c>
      <c r="L1089" s="262">
        <f ca="1">+IFERROR(INDEX('Hoja de Trabajo para listado'!$A$155:$Z$1048576,MATCH($A1089,'Hoja de Trabajo para listado'!$A$155:$A$1048576,0),MATCH((CUADRO!L$4&amp;$E1089),'Hoja de Trabajo para listado'!$A$151:$Z$151,0)),0)+IFERROR(INDEX('Hoja de Trabajo para listado'!$AB$155:$BA$1048576,MATCH($A1089,'Hoja de Trabajo para listado'!$AB$155:$AB$1048576,0),MATCH((CUADRO!L$4&amp;$E1089),'Hoja de Trabajo para listado'!$AB$151:$BA$151,0)),0)+IFERROR(INDEX('Hoja de Trabajo para listado'!$BC$155:$CB$1048576,MATCH($A1089,'Hoja de Trabajo para listado'!$BC$155:$BC$1048576,0),MATCH((CUADRO!L$4&amp;$E1089),'Hoja de Trabajo para listado'!$BC$151:$CB$151,0)),0)+IFERROR(INDEX('Hoja de Trabajo para listado'!$DE$153:$DG$274,MATCH($A1089,'Hoja de Trabajo para listado'!$DE$153:$DE$1048576,0),MATCH((CUADRO!L$4&amp;$E1089),'Hoja de Trabajo para listado'!$DE$151:$DG$151,0)),0)+IFERROR(INDEX('Hoja de Trabajo para listado'!$CD$155:$DC$1048576,MATCH($A1089,'Hoja de Trabajo para listado'!$CD$155:$CD$1048576,0),MATCH((CUADRO!L$4&amp;$E1089),'Hoja de Trabajo para listado'!$CD$151:$DC$151,0)),0)</f>
        <v>0</v>
      </c>
      <c r="M1089" s="262">
        <f ca="1">+IFERROR(INDEX('Hoja de Trabajo para listado'!$A$155:$Z$1048576,MATCH($A1089,'Hoja de Trabajo para listado'!$A$155:$A$1048576,0),MATCH((CUADRO!M$4&amp;$E1089),'Hoja de Trabajo para listado'!$A$151:$Z$151,0)),0)+IFERROR(INDEX('Hoja de Trabajo para listado'!$AB$155:$BA$1048576,MATCH($A1089,'Hoja de Trabajo para listado'!$AB$155:$AB$1048576,0),MATCH((CUADRO!M$4&amp;$E1089),'Hoja de Trabajo para listado'!$AB$151:$BA$151,0)),0)+IFERROR(INDEX('Hoja de Trabajo para listado'!$BC$155:$CB$1048576,MATCH($A1089,'Hoja de Trabajo para listado'!$BC$155:$BC$1048576,0),MATCH((CUADRO!M$4&amp;$E1089),'Hoja de Trabajo para listado'!$BC$151:$CB$151,0)),0)+IFERROR(INDEX('Hoja de Trabajo para listado'!$DE$153:$DG$274,MATCH($A1089,'Hoja de Trabajo para listado'!$DE$153:$DE$1048576,0),MATCH((CUADRO!M$4&amp;$E1089),'Hoja de Trabajo para listado'!$DE$151:$DG$151,0)),0)+IFERROR(INDEX('Hoja de Trabajo para listado'!$CD$155:$DC$1048576,MATCH($A1089,'Hoja de Trabajo para listado'!$CD$155:$CD$1048576,0),MATCH((CUADRO!M$4&amp;$E1089),'Hoja de Trabajo para listado'!$CD$151:$DC$151,0)),0)</f>
        <v>0</v>
      </c>
      <c r="N1089" s="262">
        <f ca="1">+IFERROR(INDEX('Hoja de Trabajo para listado'!$A$155:$Z$1048576,MATCH($A1089,'Hoja de Trabajo para listado'!$A$155:$A$1048576,0),MATCH((CUADRO!N$4&amp;$E1089),'Hoja de Trabajo para listado'!$A$151:$Z$151,0)),0)+IFERROR(INDEX('Hoja de Trabajo para listado'!$AB$155:$BA$1048576,MATCH($A1089,'Hoja de Trabajo para listado'!$AB$155:$AB$1048576,0),MATCH((CUADRO!N$4&amp;$E1089),'Hoja de Trabajo para listado'!$AB$151:$BA$151,0)),0)+IFERROR(INDEX('Hoja de Trabajo para listado'!$BC$155:$CB$1048576,MATCH($A1089,'Hoja de Trabajo para listado'!$BC$155:$BC$1048576,0),MATCH((CUADRO!N$4&amp;$E1089),'Hoja de Trabajo para listado'!$BC$151:$CB$151,0)),0)+IFERROR(INDEX('Hoja de Trabajo para listado'!$DE$153:$DG$274,MATCH($A1089,'Hoja de Trabajo para listado'!$DE$153:$DE$1048576,0),MATCH((CUADRO!N$4&amp;$E1089),'Hoja de Trabajo para listado'!$DE$151:$DG$151,0)),0)+IFERROR(INDEX('Hoja de Trabajo para listado'!$CD$155:$DC$1048576,MATCH($A1089,'Hoja de Trabajo para listado'!$CD$155:$CD$1048576,0),MATCH((CUADRO!N$4&amp;$E1089),'Hoja de Trabajo para listado'!$CD$151:$DC$151,0)),0)</f>
        <v>0</v>
      </c>
      <c r="O1089" s="262">
        <f ca="1">+IFERROR(INDEX('Hoja de Trabajo para listado'!$A$155:$Z$1048576,MATCH($A1089,'Hoja de Trabajo para listado'!$A$155:$A$1048576,0),MATCH((CUADRO!O$4&amp;$E1089),'Hoja de Trabajo para listado'!$A$151:$Z$151,0)),0)+IFERROR(INDEX('Hoja de Trabajo para listado'!$AB$155:$BA$1048576,MATCH($A1089,'Hoja de Trabajo para listado'!$AB$155:$AB$1048576,0),MATCH((CUADRO!O$4&amp;$E1089),'Hoja de Trabajo para listado'!$AB$151:$BA$151,0)),0)+IFERROR(INDEX('Hoja de Trabajo para listado'!$BC$155:$CB$1048576,MATCH($A1089,'Hoja de Trabajo para listado'!$BC$155:$BC$1048576,0),MATCH((CUADRO!O$4&amp;$E1089),'Hoja de Trabajo para listado'!$BC$151:$CB$151,0)),0)+IFERROR(INDEX('Hoja de Trabajo para listado'!$DE$153:$DG$274,MATCH($A1089,'Hoja de Trabajo para listado'!$DE$153:$DE$1048576,0),MATCH((CUADRO!O$4&amp;$E1089),'Hoja de Trabajo para listado'!$DE$151:$DG$151,0)),0)+IFERROR(INDEX('Hoja de Trabajo para listado'!$CD$155:$DC$1048576,MATCH($A1089,'Hoja de Trabajo para listado'!$CD$155:$CD$1048576,0),MATCH((CUADRO!O$4&amp;$E1089),'Hoja de Trabajo para listado'!$CD$151:$DC$151,0)),0)</f>
        <v>0</v>
      </c>
      <c r="P1089" s="262">
        <f ca="1">+IFERROR(INDEX('Hoja de Trabajo para listado'!$A$155:$Z$1048576,MATCH($A1089,'Hoja de Trabajo para listado'!$A$155:$A$1048576,0),MATCH((CUADRO!P$4&amp;$E1089),'Hoja de Trabajo para listado'!$A$151:$Z$151,0)),0)+IFERROR(INDEX('Hoja de Trabajo para listado'!$AB$155:$BA$1048576,MATCH($A1089,'Hoja de Trabajo para listado'!$AB$155:$AB$1048576,0),MATCH((CUADRO!P$4&amp;$E1089),'Hoja de Trabajo para listado'!$AB$151:$BA$151,0)),0)+IFERROR(INDEX('Hoja de Trabajo para listado'!$BC$155:$CB$1048576,MATCH($A1089,'Hoja de Trabajo para listado'!$BC$155:$BC$1048576,0),MATCH((CUADRO!P$4&amp;$E1089),'Hoja de Trabajo para listado'!$BC$151:$CB$151,0)),0)+IFERROR(INDEX('Hoja de Trabajo para listado'!$DE$153:$DG$274,MATCH($A1089,'Hoja de Trabajo para listado'!$DE$153:$DE$1048576,0),MATCH((CUADRO!P$4&amp;$E1089),'Hoja de Trabajo para listado'!$DE$151:$DG$151,0)),0)+IFERROR(INDEX('Hoja de Trabajo para listado'!$CD$155:$DC$1048576,MATCH($A1089,'Hoja de Trabajo para listado'!$CD$155:$CD$1048576,0),MATCH((CUADRO!P$4&amp;$E1089),'Hoja de Trabajo para listado'!$CD$151:$DC$151,0)),0)</f>
        <v>0</v>
      </c>
      <c r="Q1089" s="262">
        <f ca="1">+IFERROR(INDEX('Hoja de Trabajo para listado'!$A$155:$Z$1048576,MATCH($A1089,'Hoja de Trabajo para listado'!$A$155:$A$1048576,0),MATCH((CUADRO!Q$4&amp;$E1089),'Hoja de Trabajo para listado'!$A$151:$Z$151,0)),0)+IFERROR(INDEX('Hoja de Trabajo para listado'!$AB$155:$BA$1048576,MATCH($A1089,'Hoja de Trabajo para listado'!$AB$155:$AB$1048576,0),MATCH((CUADRO!Q$4&amp;$E1089),'Hoja de Trabajo para listado'!$AB$151:$BA$151,0)),0)+IFERROR(INDEX('Hoja de Trabajo para listado'!$BC$155:$CB$1048576,MATCH($A1089,'Hoja de Trabajo para listado'!$BC$155:$BC$1048576,0),MATCH((CUADRO!Q$4&amp;$E1089),'Hoja de Trabajo para listado'!$BC$151:$CB$151,0)),0)+IFERROR(INDEX('Hoja de Trabajo para listado'!$DE$153:$DG$274,MATCH($A1089,'Hoja de Trabajo para listado'!$DE$153:$DE$1048576,0),MATCH((CUADRO!Q$4&amp;$E1089),'Hoja de Trabajo para listado'!$DE$151:$DG$151,0)),0)+IFERROR(INDEX('Hoja de Trabajo para listado'!$CD$155:$DC$1048576,MATCH($A1089,'Hoja de Trabajo para listado'!$CD$155:$CD$1048576,0),MATCH((CUADRO!Q$4&amp;$E1089),'Hoja de Trabajo para listado'!$CD$151:$DC$151,0)),0)</f>
        <v>0</v>
      </c>
      <c r="R1089" s="262">
        <f t="shared" ca="1" si="32"/>
        <v>0</v>
      </c>
      <c r="S1089" s="264"/>
      <c r="T1089" s="262">
        <f ca="1">+T1090</f>
        <v>0</v>
      </c>
      <c r="U1089" s="268">
        <f t="shared" si="33"/>
        <v>1</v>
      </c>
    </row>
    <row r="1090" spans="1:21" customFormat="1" ht="15" hidden="1" customHeight="1">
      <c r="A1090" s="32">
        <v>1902</v>
      </c>
      <c r="B1090" s="382"/>
      <c r="C1090" s="245" t="str">
        <f>+VLOOKUP(A1090,bd_lista!$A$3:$C$592,3,FALSE)</f>
        <v>Gobierno Autónomo Municipal de Porvenir</v>
      </c>
      <c r="D1090" s="384"/>
      <c r="E1090" s="242" t="s">
        <v>684</v>
      </c>
      <c r="F1090" s="243">
        <f ca="1">+IFERROR(INDEX('Hoja de Trabajo para listado'!$A$155:$Z$1048576,MATCH($A1090,'Hoja de Trabajo para listado'!$A$155:$A$1048576,0),MATCH((CUADRO!F$4&amp;$E1090),'Hoja de Trabajo para listado'!$A$151:$Z$151,0)),0)+IFERROR(INDEX('Hoja de Trabajo para listado'!$AB$155:$BA$1048576,MATCH($A1090,'Hoja de Trabajo para listado'!$AB$155:$AB$1048576,0),MATCH((CUADRO!F$4&amp;$E1090),'Hoja de Trabajo para listado'!$AB$151:$BA$151,0)),0)+IFERROR(INDEX('Hoja de Trabajo para listado'!$BC$155:$CB$1048576,MATCH($A1090,'Hoja de Trabajo para listado'!$BC$155:$BC$1048576,0),MATCH((CUADRO!F$4&amp;$E1090),'Hoja de Trabajo para listado'!$BC$151:$CB$151,0)),0)+IFERROR(INDEX('Hoja de Trabajo para listado'!$DE$153:$DG$274,MATCH($A1090,'Hoja de Trabajo para listado'!$DE$153:$DE$1048576,0),MATCH((CUADRO!F$4&amp;$E1090),'Hoja de Trabajo para listado'!$DE$151:$DG$151,0)),0)+IFERROR(INDEX('Hoja de Trabajo para listado'!$CD$155:$DC$1048576,MATCH($A1090,'Hoja de Trabajo para listado'!$CD$155:$CD$1048576,0),MATCH((CUADRO!F$4&amp;$E1090),'Hoja de Trabajo para listado'!$CD$151:$DC$151,0)),0)</f>
        <v>0</v>
      </c>
      <c r="G1090" s="243">
        <f ca="1">+IFERROR(INDEX('Hoja de Trabajo para listado'!$A$155:$Z$1048576,MATCH($A1090,'Hoja de Trabajo para listado'!$A$155:$A$1048576,0),MATCH((CUADRO!G$4&amp;$E1090),'Hoja de Trabajo para listado'!$A$151:$Z$151,0)),0)+IFERROR(INDEX('Hoja de Trabajo para listado'!$AB$155:$BA$1048576,MATCH($A1090,'Hoja de Trabajo para listado'!$AB$155:$AB$1048576,0),MATCH((CUADRO!G$4&amp;$E1090),'Hoja de Trabajo para listado'!$AB$151:$BA$151,0)),0)+IFERROR(INDEX('Hoja de Trabajo para listado'!$BC$155:$CB$1048576,MATCH($A1090,'Hoja de Trabajo para listado'!$BC$155:$BC$1048576,0),MATCH((CUADRO!G$4&amp;$E1090),'Hoja de Trabajo para listado'!$BC$151:$CB$151,0)),0)+IFERROR(INDEX('Hoja de Trabajo para listado'!$DE$153:$DG$274,MATCH($A1090,'Hoja de Trabajo para listado'!$DE$153:$DE$1048576,0),MATCH((CUADRO!G$4&amp;$E1090),'Hoja de Trabajo para listado'!$DE$151:$DG$151,0)),0)+IFERROR(INDEX('Hoja de Trabajo para listado'!$CD$155:$DC$1048576,MATCH($A1090,'Hoja de Trabajo para listado'!$CD$155:$CD$1048576,0),MATCH((CUADRO!G$4&amp;$E1090),'Hoja de Trabajo para listado'!$CD$151:$DC$151,0)),0)</f>
        <v>0</v>
      </c>
      <c r="H1090" s="243">
        <f ca="1">+IFERROR(INDEX('Hoja de Trabajo para listado'!$A$155:$Z$1048576,MATCH($A1090,'Hoja de Trabajo para listado'!$A$155:$A$1048576,0),MATCH((CUADRO!H$4&amp;$E1090),'Hoja de Trabajo para listado'!$A$151:$Z$151,0)),0)+IFERROR(INDEX('Hoja de Trabajo para listado'!$AB$155:$BA$1048576,MATCH($A1090,'Hoja de Trabajo para listado'!$AB$155:$AB$1048576,0),MATCH((CUADRO!H$4&amp;$E1090),'Hoja de Trabajo para listado'!$AB$151:$BA$151,0)),0)+IFERROR(INDEX('Hoja de Trabajo para listado'!$BC$155:$CB$1048576,MATCH($A1090,'Hoja de Trabajo para listado'!$BC$155:$BC$1048576,0),MATCH((CUADRO!H$4&amp;$E1090),'Hoja de Trabajo para listado'!$BC$151:$CB$151,0)),0)+IFERROR(INDEX('Hoja de Trabajo para listado'!$DE$153:$DG$274,MATCH($A1090,'Hoja de Trabajo para listado'!$DE$153:$DE$1048576,0),MATCH((CUADRO!H$4&amp;$E1090),'Hoja de Trabajo para listado'!$DE$151:$DG$151,0)),0)+IFERROR(INDEX('Hoja de Trabajo para listado'!$CD$155:$DC$1048576,MATCH($A1090,'Hoja de Trabajo para listado'!$CD$155:$CD$1048576,0),MATCH((CUADRO!H$4&amp;$E1090),'Hoja de Trabajo para listado'!$CD$151:$DC$151,0)),0)</f>
        <v>0</v>
      </c>
      <c r="I1090" s="243">
        <f ca="1">+IFERROR(INDEX('Hoja de Trabajo para listado'!$A$155:$Z$1048576,MATCH($A1090,'Hoja de Trabajo para listado'!$A$155:$A$1048576,0),MATCH((CUADRO!I$4&amp;$E1090),'Hoja de Trabajo para listado'!$A$151:$Z$151,0)),0)+IFERROR(INDEX('Hoja de Trabajo para listado'!$AB$155:$BA$1048576,MATCH($A1090,'Hoja de Trabajo para listado'!$AB$155:$AB$1048576,0),MATCH((CUADRO!I$4&amp;$E1090),'Hoja de Trabajo para listado'!$AB$151:$BA$151,0)),0)+IFERROR(INDEX('Hoja de Trabajo para listado'!$BC$155:$CB$1048576,MATCH($A1090,'Hoja de Trabajo para listado'!$BC$155:$BC$1048576,0),MATCH((CUADRO!I$4&amp;$E1090),'Hoja de Trabajo para listado'!$BC$151:$CB$151,0)),0)+IFERROR(INDEX('Hoja de Trabajo para listado'!$DE$153:$DG$274,MATCH($A1090,'Hoja de Trabajo para listado'!$DE$153:$DE$1048576,0),MATCH((CUADRO!I$4&amp;$E1090),'Hoja de Trabajo para listado'!$DE$151:$DG$151,0)),0)+IFERROR(INDEX('Hoja de Trabajo para listado'!$CD$155:$DC$1048576,MATCH($A1090,'Hoja de Trabajo para listado'!$CD$155:$CD$1048576,0),MATCH((CUADRO!I$4&amp;$E1090),'Hoja de Trabajo para listado'!$CD$151:$DC$151,0)),0)</f>
        <v>0</v>
      </c>
      <c r="J1090" s="243">
        <f ca="1">+IFERROR(INDEX('Hoja de Trabajo para listado'!$A$155:$Z$1048576,MATCH($A1090,'Hoja de Trabajo para listado'!$A$155:$A$1048576,0),MATCH((CUADRO!J$4&amp;$E1090),'Hoja de Trabajo para listado'!$A$151:$Z$151,0)),0)+IFERROR(INDEX('Hoja de Trabajo para listado'!$AB$155:$BA$1048576,MATCH($A1090,'Hoja de Trabajo para listado'!$AB$155:$AB$1048576,0),MATCH((CUADRO!J$4&amp;$E1090),'Hoja de Trabajo para listado'!$AB$151:$BA$151,0)),0)+IFERROR(INDEX('Hoja de Trabajo para listado'!$BC$155:$CB$1048576,MATCH($A1090,'Hoja de Trabajo para listado'!$BC$155:$BC$1048576,0),MATCH((CUADRO!J$4&amp;$E1090),'Hoja de Trabajo para listado'!$BC$151:$CB$151,0)),0)+IFERROR(INDEX('Hoja de Trabajo para listado'!$DE$153:$DG$274,MATCH($A1090,'Hoja de Trabajo para listado'!$DE$153:$DE$1048576,0),MATCH((CUADRO!J$4&amp;$E1090),'Hoja de Trabajo para listado'!$DE$151:$DG$151,0)),0)+IFERROR(INDEX('Hoja de Trabajo para listado'!$CD$155:$DC$1048576,MATCH($A1090,'Hoja de Trabajo para listado'!$CD$155:$CD$1048576,0),MATCH((CUADRO!J$4&amp;$E1090),'Hoja de Trabajo para listado'!$CD$151:$DC$151,0)),0)</f>
        <v>0</v>
      </c>
      <c r="K1090" s="243">
        <f ca="1">+IFERROR(INDEX('Hoja de Trabajo para listado'!$A$155:$Z$1048576,MATCH($A1090,'Hoja de Trabajo para listado'!$A$155:$A$1048576,0),MATCH((CUADRO!K$4&amp;$E1090),'Hoja de Trabajo para listado'!$A$151:$Z$151,0)),0)+IFERROR(INDEX('Hoja de Trabajo para listado'!$AB$155:$BA$1048576,MATCH($A1090,'Hoja de Trabajo para listado'!$AB$155:$AB$1048576,0),MATCH((CUADRO!K$4&amp;$E1090),'Hoja de Trabajo para listado'!$AB$151:$BA$151,0)),0)+IFERROR(INDEX('Hoja de Trabajo para listado'!$BC$155:$CB$1048576,MATCH($A1090,'Hoja de Trabajo para listado'!$BC$155:$BC$1048576,0),MATCH((CUADRO!K$4&amp;$E1090),'Hoja de Trabajo para listado'!$BC$151:$CB$151,0)),0)+IFERROR(INDEX('Hoja de Trabajo para listado'!$DE$153:$DG$274,MATCH($A1090,'Hoja de Trabajo para listado'!$DE$153:$DE$1048576,0),MATCH((CUADRO!K$4&amp;$E1090),'Hoja de Trabajo para listado'!$DE$151:$DG$151,0)),0)+IFERROR(INDEX('Hoja de Trabajo para listado'!$CD$155:$DC$1048576,MATCH($A1090,'Hoja de Trabajo para listado'!$CD$155:$CD$1048576,0),MATCH((CUADRO!K$4&amp;$E1090),'Hoja de Trabajo para listado'!$CD$151:$DC$151,0)),0)</f>
        <v>0</v>
      </c>
      <c r="L1090" s="243">
        <f ca="1">+IFERROR(INDEX('Hoja de Trabajo para listado'!$A$155:$Z$1048576,MATCH($A1090,'Hoja de Trabajo para listado'!$A$155:$A$1048576,0),MATCH((CUADRO!L$4&amp;$E1090),'Hoja de Trabajo para listado'!$A$151:$Z$151,0)),0)+IFERROR(INDEX('Hoja de Trabajo para listado'!$AB$155:$BA$1048576,MATCH($A1090,'Hoja de Trabajo para listado'!$AB$155:$AB$1048576,0),MATCH((CUADRO!L$4&amp;$E1090),'Hoja de Trabajo para listado'!$AB$151:$BA$151,0)),0)+IFERROR(INDEX('Hoja de Trabajo para listado'!$BC$155:$CB$1048576,MATCH($A1090,'Hoja de Trabajo para listado'!$BC$155:$BC$1048576,0),MATCH((CUADRO!L$4&amp;$E1090),'Hoja de Trabajo para listado'!$BC$151:$CB$151,0)),0)+IFERROR(INDEX('Hoja de Trabajo para listado'!$DE$153:$DG$274,MATCH($A1090,'Hoja de Trabajo para listado'!$DE$153:$DE$1048576,0),MATCH((CUADRO!L$4&amp;$E1090),'Hoja de Trabajo para listado'!$DE$151:$DG$151,0)),0)+IFERROR(INDEX('Hoja de Trabajo para listado'!$CD$155:$DC$1048576,MATCH($A1090,'Hoja de Trabajo para listado'!$CD$155:$CD$1048576,0),MATCH((CUADRO!L$4&amp;$E1090),'Hoja de Trabajo para listado'!$CD$151:$DC$151,0)),0)</f>
        <v>0</v>
      </c>
      <c r="M1090" s="243">
        <f ca="1">+IFERROR(INDEX('Hoja de Trabajo para listado'!$A$155:$Z$1048576,MATCH($A1090,'Hoja de Trabajo para listado'!$A$155:$A$1048576,0),MATCH((CUADRO!M$4&amp;$E1090),'Hoja de Trabajo para listado'!$A$151:$Z$151,0)),0)+IFERROR(INDEX('Hoja de Trabajo para listado'!$AB$155:$BA$1048576,MATCH($A1090,'Hoja de Trabajo para listado'!$AB$155:$AB$1048576,0),MATCH((CUADRO!M$4&amp;$E1090),'Hoja de Trabajo para listado'!$AB$151:$BA$151,0)),0)+IFERROR(INDEX('Hoja de Trabajo para listado'!$BC$155:$CB$1048576,MATCH($A1090,'Hoja de Trabajo para listado'!$BC$155:$BC$1048576,0),MATCH((CUADRO!M$4&amp;$E1090),'Hoja de Trabajo para listado'!$BC$151:$CB$151,0)),0)+IFERROR(INDEX('Hoja de Trabajo para listado'!$DE$153:$DG$274,MATCH($A1090,'Hoja de Trabajo para listado'!$DE$153:$DE$1048576,0),MATCH((CUADRO!M$4&amp;$E1090),'Hoja de Trabajo para listado'!$DE$151:$DG$151,0)),0)+IFERROR(INDEX('Hoja de Trabajo para listado'!$CD$155:$DC$1048576,MATCH($A1090,'Hoja de Trabajo para listado'!$CD$155:$CD$1048576,0),MATCH((CUADRO!M$4&amp;$E1090),'Hoja de Trabajo para listado'!$CD$151:$DC$151,0)),0)</f>
        <v>0</v>
      </c>
      <c r="N1090" s="243">
        <f ca="1">+IFERROR(INDEX('Hoja de Trabajo para listado'!$A$155:$Z$1048576,MATCH($A1090,'Hoja de Trabajo para listado'!$A$155:$A$1048576,0),MATCH((CUADRO!N$4&amp;$E1090),'Hoja de Trabajo para listado'!$A$151:$Z$151,0)),0)+IFERROR(INDEX('Hoja de Trabajo para listado'!$AB$155:$BA$1048576,MATCH($A1090,'Hoja de Trabajo para listado'!$AB$155:$AB$1048576,0),MATCH((CUADRO!N$4&amp;$E1090),'Hoja de Trabajo para listado'!$AB$151:$BA$151,0)),0)+IFERROR(INDEX('Hoja de Trabajo para listado'!$BC$155:$CB$1048576,MATCH($A1090,'Hoja de Trabajo para listado'!$BC$155:$BC$1048576,0),MATCH((CUADRO!N$4&amp;$E1090),'Hoja de Trabajo para listado'!$BC$151:$CB$151,0)),0)+IFERROR(INDEX('Hoja de Trabajo para listado'!$DE$153:$DG$274,MATCH($A1090,'Hoja de Trabajo para listado'!$DE$153:$DE$1048576,0),MATCH((CUADRO!N$4&amp;$E1090),'Hoja de Trabajo para listado'!$DE$151:$DG$151,0)),0)+IFERROR(INDEX('Hoja de Trabajo para listado'!$CD$155:$DC$1048576,MATCH($A1090,'Hoja de Trabajo para listado'!$CD$155:$CD$1048576,0),MATCH((CUADRO!N$4&amp;$E1090),'Hoja de Trabajo para listado'!$CD$151:$DC$151,0)),0)</f>
        <v>0</v>
      </c>
      <c r="O1090" s="243">
        <f ca="1">+IFERROR(INDEX('Hoja de Trabajo para listado'!$A$155:$Z$1048576,MATCH($A1090,'Hoja de Trabajo para listado'!$A$155:$A$1048576,0),MATCH((CUADRO!O$4&amp;$E1090),'Hoja de Trabajo para listado'!$A$151:$Z$151,0)),0)+IFERROR(INDEX('Hoja de Trabajo para listado'!$AB$155:$BA$1048576,MATCH($A1090,'Hoja de Trabajo para listado'!$AB$155:$AB$1048576,0),MATCH((CUADRO!O$4&amp;$E1090),'Hoja de Trabajo para listado'!$AB$151:$BA$151,0)),0)+IFERROR(INDEX('Hoja de Trabajo para listado'!$BC$155:$CB$1048576,MATCH($A1090,'Hoja de Trabajo para listado'!$BC$155:$BC$1048576,0),MATCH((CUADRO!O$4&amp;$E1090),'Hoja de Trabajo para listado'!$BC$151:$CB$151,0)),0)+IFERROR(INDEX('Hoja de Trabajo para listado'!$DE$153:$DG$274,MATCH($A1090,'Hoja de Trabajo para listado'!$DE$153:$DE$1048576,0),MATCH((CUADRO!O$4&amp;$E1090),'Hoja de Trabajo para listado'!$DE$151:$DG$151,0)),0)+IFERROR(INDEX('Hoja de Trabajo para listado'!$CD$155:$DC$1048576,MATCH($A1090,'Hoja de Trabajo para listado'!$CD$155:$CD$1048576,0),MATCH((CUADRO!O$4&amp;$E1090),'Hoja de Trabajo para listado'!$CD$151:$DC$151,0)),0)</f>
        <v>0</v>
      </c>
      <c r="P1090" s="243">
        <f ca="1">+IFERROR(INDEX('Hoja de Trabajo para listado'!$A$155:$Z$1048576,MATCH($A1090,'Hoja de Trabajo para listado'!$A$155:$A$1048576,0),MATCH((CUADRO!P$4&amp;$E1090),'Hoja de Trabajo para listado'!$A$151:$Z$151,0)),0)+IFERROR(INDEX('Hoja de Trabajo para listado'!$AB$155:$BA$1048576,MATCH($A1090,'Hoja de Trabajo para listado'!$AB$155:$AB$1048576,0),MATCH((CUADRO!P$4&amp;$E1090),'Hoja de Trabajo para listado'!$AB$151:$BA$151,0)),0)+IFERROR(INDEX('Hoja de Trabajo para listado'!$BC$155:$CB$1048576,MATCH($A1090,'Hoja de Trabajo para listado'!$BC$155:$BC$1048576,0),MATCH((CUADRO!P$4&amp;$E1090),'Hoja de Trabajo para listado'!$BC$151:$CB$151,0)),0)+IFERROR(INDEX('Hoja de Trabajo para listado'!$DE$153:$DG$274,MATCH($A1090,'Hoja de Trabajo para listado'!$DE$153:$DE$1048576,0),MATCH((CUADRO!P$4&amp;$E1090),'Hoja de Trabajo para listado'!$DE$151:$DG$151,0)),0)+IFERROR(INDEX('Hoja de Trabajo para listado'!$CD$155:$DC$1048576,MATCH($A1090,'Hoja de Trabajo para listado'!$CD$155:$CD$1048576,0),MATCH((CUADRO!P$4&amp;$E1090),'Hoja de Trabajo para listado'!$CD$151:$DC$151,0)),0)</f>
        <v>0</v>
      </c>
      <c r="Q1090" s="243">
        <f ca="1">+IFERROR(INDEX('Hoja de Trabajo para listado'!$A$155:$Z$1048576,MATCH($A1090,'Hoja de Trabajo para listado'!$A$155:$A$1048576,0),MATCH((CUADRO!Q$4&amp;$E1090),'Hoja de Trabajo para listado'!$A$151:$Z$151,0)),0)+IFERROR(INDEX('Hoja de Trabajo para listado'!$AB$155:$BA$1048576,MATCH($A1090,'Hoja de Trabajo para listado'!$AB$155:$AB$1048576,0),MATCH((CUADRO!Q$4&amp;$E1090),'Hoja de Trabajo para listado'!$AB$151:$BA$151,0)),0)+IFERROR(INDEX('Hoja de Trabajo para listado'!$BC$155:$CB$1048576,MATCH($A1090,'Hoja de Trabajo para listado'!$BC$155:$BC$1048576,0),MATCH((CUADRO!Q$4&amp;$E1090),'Hoja de Trabajo para listado'!$BC$151:$CB$151,0)),0)+IFERROR(INDEX('Hoja de Trabajo para listado'!$DE$153:$DG$274,MATCH($A1090,'Hoja de Trabajo para listado'!$DE$153:$DE$1048576,0),MATCH((CUADRO!Q$4&amp;$E1090),'Hoja de Trabajo para listado'!$DE$151:$DG$151,0)),0)+IFERROR(INDEX('Hoja de Trabajo para listado'!$CD$155:$DC$1048576,MATCH($A1090,'Hoja de Trabajo para listado'!$CD$155:$CD$1048576,0),MATCH((CUADRO!Q$4&amp;$E1090),'Hoja de Trabajo para listado'!$CD$151:$DC$151,0)),0)</f>
        <v>0</v>
      </c>
      <c r="R1090" s="243">
        <f t="shared" ca="1" si="32"/>
        <v>0</v>
      </c>
      <c r="S1090" s="253">
        <f ca="1">+R1089+R1090</f>
        <v>0</v>
      </c>
      <c r="T1090" s="243">
        <f ca="1">+S1090</f>
        <v>0</v>
      </c>
      <c r="U1090" s="242">
        <f t="shared" si="33"/>
        <v>2</v>
      </c>
    </row>
    <row r="1091" spans="1:21" customFormat="1" ht="15" hidden="1" customHeight="1">
      <c r="A1091" s="32">
        <v>1903</v>
      </c>
      <c r="B1091" s="381">
        <f>+A1091</f>
        <v>1903</v>
      </c>
      <c r="C1091" s="245" t="str">
        <f>+VLOOKUP(A1091,bd_lista!$A$3:$C$592,3,FALSE)</f>
        <v>Gobierno Autónomo Municipal de Bolpebra</v>
      </c>
      <c r="D1091" s="383" t="str">
        <f>+C1091</f>
        <v>Gobierno Autónomo Municipal de Bolpebra</v>
      </c>
      <c r="E1091" s="240" t="s">
        <v>683</v>
      </c>
      <c r="F1091" s="241">
        <f ca="1">+IFERROR(INDEX('Hoja de Trabajo para listado'!$A$155:$Z$1048576,MATCH($A1091,'Hoja de Trabajo para listado'!$A$155:$A$1048576,0),MATCH((CUADRO!F$4&amp;$E1091),'Hoja de Trabajo para listado'!$A$151:$Z$151,0)),0)+IFERROR(INDEX('Hoja de Trabajo para listado'!$AB$155:$BA$1048576,MATCH($A1091,'Hoja de Trabajo para listado'!$AB$155:$AB$1048576,0),MATCH((CUADRO!F$4&amp;$E1091),'Hoja de Trabajo para listado'!$AB$151:$BA$151,0)),0)+IFERROR(INDEX('Hoja de Trabajo para listado'!$BC$155:$CB$1048576,MATCH($A1091,'Hoja de Trabajo para listado'!$BC$155:$BC$1048576,0),MATCH((CUADRO!F$4&amp;$E1091),'Hoja de Trabajo para listado'!$BC$151:$CB$151,0)),0)+IFERROR(INDEX('Hoja de Trabajo para listado'!$DE$153:$DG$274,MATCH($A1091,'Hoja de Trabajo para listado'!$DE$153:$DE$1048576,0),MATCH((CUADRO!F$4&amp;$E1091),'Hoja de Trabajo para listado'!$DE$151:$DG$151,0)),0)+IFERROR(INDEX('Hoja de Trabajo para listado'!$CD$155:$DC$1048576,MATCH($A1091,'Hoja de Trabajo para listado'!$CD$155:$CD$1048576,0),MATCH((CUADRO!F$4&amp;$E1091),'Hoja de Trabajo para listado'!$CD$151:$DC$151,0)),0)</f>
        <v>0</v>
      </c>
      <c r="G1091" s="241">
        <f ca="1">+IFERROR(INDEX('Hoja de Trabajo para listado'!$A$155:$Z$1048576,MATCH($A1091,'Hoja de Trabajo para listado'!$A$155:$A$1048576,0),MATCH((CUADRO!G$4&amp;$E1091),'Hoja de Trabajo para listado'!$A$151:$Z$151,0)),0)+IFERROR(INDEX('Hoja de Trabajo para listado'!$AB$155:$BA$1048576,MATCH($A1091,'Hoja de Trabajo para listado'!$AB$155:$AB$1048576,0),MATCH((CUADRO!G$4&amp;$E1091),'Hoja de Trabajo para listado'!$AB$151:$BA$151,0)),0)+IFERROR(INDEX('Hoja de Trabajo para listado'!$BC$155:$CB$1048576,MATCH($A1091,'Hoja de Trabajo para listado'!$BC$155:$BC$1048576,0),MATCH((CUADRO!G$4&amp;$E1091),'Hoja de Trabajo para listado'!$BC$151:$CB$151,0)),0)+IFERROR(INDEX('Hoja de Trabajo para listado'!$DE$153:$DG$274,MATCH($A1091,'Hoja de Trabajo para listado'!$DE$153:$DE$1048576,0),MATCH((CUADRO!G$4&amp;$E1091),'Hoja de Trabajo para listado'!$DE$151:$DG$151,0)),0)+IFERROR(INDEX('Hoja de Trabajo para listado'!$CD$155:$DC$1048576,MATCH($A1091,'Hoja de Trabajo para listado'!$CD$155:$CD$1048576,0),MATCH((CUADRO!G$4&amp;$E1091),'Hoja de Trabajo para listado'!$CD$151:$DC$151,0)),0)</f>
        <v>0</v>
      </c>
      <c r="H1091" s="241">
        <f ca="1">+IFERROR(INDEX('Hoja de Trabajo para listado'!$A$155:$Z$1048576,MATCH($A1091,'Hoja de Trabajo para listado'!$A$155:$A$1048576,0),MATCH((CUADRO!H$4&amp;$E1091),'Hoja de Trabajo para listado'!$A$151:$Z$151,0)),0)+IFERROR(INDEX('Hoja de Trabajo para listado'!$AB$155:$BA$1048576,MATCH($A1091,'Hoja de Trabajo para listado'!$AB$155:$AB$1048576,0),MATCH((CUADRO!H$4&amp;$E1091),'Hoja de Trabajo para listado'!$AB$151:$BA$151,0)),0)+IFERROR(INDEX('Hoja de Trabajo para listado'!$BC$155:$CB$1048576,MATCH($A1091,'Hoja de Trabajo para listado'!$BC$155:$BC$1048576,0),MATCH((CUADRO!H$4&amp;$E1091),'Hoja de Trabajo para listado'!$BC$151:$CB$151,0)),0)+IFERROR(INDEX('Hoja de Trabajo para listado'!$DE$153:$DG$274,MATCH($A1091,'Hoja de Trabajo para listado'!$DE$153:$DE$1048576,0),MATCH((CUADRO!H$4&amp;$E1091),'Hoja de Trabajo para listado'!$DE$151:$DG$151,0)),0)+IFERROR(INDEX('Hoja de Trabajo para listado'!$CD$155:$DC$1048576,MATCH($A1091,'Hoja de Trabajo para listado'!$CD$155:$CD$1048576,0),MATCH((CUADRO!H$4&amp;$E1091),'Hoja de Trabajo para listado'!$CD$151:$DC$151,0)),0)</f>
        <v>0</v>
      </c>
      <c r="I1091" s="241">
        <f ca="1">+IFERROR(INDEX('Hoja de Trabajo para listado'!$A$155:$Z$1048576,MATCH($A1091,'Hoja de Trabajo para listado'!$A$155:$A$1048576,0),MATCH((CUADRO!I$4&amp;$E1091),'Hoja de Trabajo para listado'!$A$151:$Z$151,0)),0)+IFERROR(INDEX('Hoja de Trabajo para listado'!$AB$155:$BA$1048576,MATCH($A1091,'Hoja de Trabajo para listado'!$AB$155:$AB$1048576,0),MATCH((CUADRO!I$4&amp;$E1091),'Hoja de Trabajo para listado'!$AB$151:$BA$151,0)),0)+IFERROR(INDEX('Hoja de Trabajo para listado'!$BC$155:$CB$1048576,MATCH($A1091,'Hoja de Trabajo para listado'!$BC$155:$BC$1048576,0),MATCH((CUADRO!I$4&amp;$E1091),'Hoja de Trabajo para listado'!$BC$151:$CB$151,0)),0)+IFERROR(INDEX('Hoja de Trabajo para listado'!$DE$153:$DG$274,MATCH($A1091,'Hoja de Trabajo para listado'!$DE$153:$DE$1048576,0),MATCH((CUADRO!I$4&amp;$E1091),'Hoja de Trabajo para listado'!$DE$151:$DG$151,0)),0)+IFERROR(INDEX('Hoja de Trabajo para listado'!$CD$155:$DC$1048576,MATCH($A1091,'Hoja de Trabajo para listado'!$CD$155:$CD$1048576,0),MATCH((CUADRO!I$4&amp;$E1091),'Hoja de Trabajo para listado'!$CD$151:$DC$151,0)),0)</f>
        <v>0</v>
      </c>
      <c r="J1091" s="241">
        <f ca="1">+IFERROR(INDEX('Hoja de Trabajo para listado'!$A$155:$Z$1048576,MATCH($A1091,'Hoja de Trabajo para listado'!$A$155:$A$1048576,0),MATCH((CUADRO!J$4&amp;$E1091),'Hoja de Trabajo para listado'!$A$151:$Z$151,0)),0)+IFERROR(INDEX('Hoja de Trabajo para listado'!$AB$155:$BA$1048576,MATCH($A1091,'Hoja de Trabajo para listado'!$AB$155:$AB$1048576,0),MATCH((CUADRO!J$4&amp;$E1091),'Hoja de Trabajo para listado'!$AB$151:$BA$151,0)),0)+IFERROR(INDEX('Hoja de Trabajo para listado'!$BC$155:$CB$1048576,MATCH($A1091,'Hoja de Trabajo para listado'!$BC$155:$BC$1048576,0),MATCH((CUADRO!J$4&amp;$E1091),'Hoja de Trabajo para listado'!$BC$151:$CB$151,0)),0)+IFERROR(INDEX('Hoja de Trabajo para listado'!$DE$153:$DG$274,MATCH($A1091,'Hoja de Trabajo para listado'!$DE$153:$DE$1048576,0),MATCH((CUADRO!J$4&amp;$E1091),'Hoja de Trabajo para listado'!$DE$151:$DG$151,0)),0)+IFERROR(INDEX('Hoja de Trabajo para listado'!$CD$155:$DC$1048576,MATCH($A1091,'Hoja de Trabajo para listado'!$CD$155:$CD$1048576,0),MATCH((CUADRO!J$4&amp;$E1091),'Hoja de Trabajo para listado'!$CD$151:$DC$151,0)),0)</f>
        <v>0</v>
      </c>
      <c r="K1091" s="241">
        <f ca="1">+IFERROR(INDEX('Hoja de Trabajo para listado'!$A$155:$Z$1048576,MATCH($A1091,'Hoja de Trabajo para listado'!$A$155:$A$1048576,0),MATCH((CUADRO!K$4&amp;$E1091),'Hoja de Trabajo para listado'!$A$151:$Z$151,0)),0)+IFERROR(INDEX('Hoja de Trabajo para listado'!$AB$155:$BA$1048576,MATCH($A1091,'Hoja de Trabajo para listado'!$AB$155:$AB$1048576,0),MATCH((CUADRO!K$4&amp;$E1091),'Hoja de Trabajo para listado'!$AB$151:$BA$151,0)),0)+IFERROR(INDEX('Hoja de Trabajo para listado'!$BC$155:$CB$1048576,MATCH($A1091,'Hoja de Trabajo para listado'!$BC$155:$BC$1048576,0),MATCH((CUADRO!K$4&amp;$E1091),'Hoja de Trabajo para listado'!$BC$151:$CB$151,0)),0)+IFERROR(INDEX('Hoja de Trabajo para listado'!$DE$153:$DG$274,MATCH($A1091,'Hoja de Trabajo para listado'!$DE$153:$DE$1048576,0),MATCH((CUADRO!K$4&amp;$E1091),'Hoja de Trabajo para listado'!$DE$151:$DG$151,0)),0)+IFERROR(INDEX('Hoja de Trabajo para listado'!$CD$155:$DC$1048576,MATCH($A1091,'Hoja de Trabajo para listado'!$CD$155:$CD$1048576,0),MATCH((CUADRO!K$4&amp;$E1091),'Hoja de Trabajo para listado'!$CD$151:$DC$151,0)),0)</f>
        <v>0</v>
      </c>
      <c r="L1091" s="241">
        <f ca="1">+IFERROR(INDEX('Hoja de Trabajo para listado'!$A$155:$Z$1048576,MATCH($A1091,'Hoja de Trabajo para listado'!$A$155:$A$1048576,0),MATCH((CUADRO!L$4&amp;$E1091),'Hoja de Trabajo para listado'!$A$151:$Z$151,0)),0)+IFERROR(INDEX('Hoja de Trabajo para listado'!$AB$155:$BA$1048576,MATCH($A1091,'Hoja de Trabajo para listado'!$AB$155:$AB$1048576,0),MATCH((CUADRO!L$4&amp;$E1091),'Hoja de Trabajo para listado'!$AB$151:$BA$151,0)),0)+IFERROR(INDEX('Hoja de Trabajo para listado'!$BC$155:$CB$1048576,MATCH($A1091,'Hoja de Trabajo para listado'!$BC$155:$BC$1048576,0),MATCH((CUADRO!L$4&amp;$E1091),'Hoja de Trabajo para listado'!$BC$151:$CB$151,0)),0)+IFERROR(INDEX('Hoja de Trabajo para listado'!$DE$153:$DG$274,MATCH($A1091,'Hoja de Trabajo para listado'!$DE$153:$DE$1048576,0),MATCH((CUADRO!L$4&amp;$E1091),'Hoja de Trabajo para listado'!$DE$151:$DG$151,0)),0)+IFERROR(INDEX('Hoja de Trabajo para listado'!$CD$155:$DC$1048576,MATCH($A1091,'Hoja de Trabajo para listado'!$CD$155:$CD$1048576,0),MATCH((CUADRO!L$4&amp;$E1091),'Hoja de Trabajo para listado'!$CD$151:$DC$151,0)),0)</f>
        <v>0</v>
      </c>
      <c r="M1091" s="241">
        <f ca="1">+IFERROR(INDEX('Hoja de Trabajo para listado'!$A$155:$Z$1048576,MATCH($A1091,'Hoja de Trabajo para listado'!$A$155:$A$1048576,0),MATCH((CUADRO!M$4&amp;$E1091),'Hoja de Trabajo para listado'!$A$151:$Z$151,0)),0)+IFERROR(INDEX('Hoja de Trabajo para listado'!$AB$155:$BA$1048576,MATCH($A1091,'Hoja de Trabajo para listado'!$AB$155:$AB$1048576,0),MATCH((CUADRO!M$4&amp;$E1091),'Hoja de Trabajo para listado'!$AB$151:$BA$151,0)),0)+IFERROR(INDEX('Hoja de Trabajo para listado'!$BC$155:$CB$1048576,MATCH($A1091,'Hoja de Trabajo para listado'!$BC$155:$BC$1048576,0),MATCH((CUADRO!M$4&amp;$E1091),'Hoja de Trabajo para listado'!$BC$151:$CB$151,0)),0)+IFERROR(INDEX('Hoja de Trabajo para listado'!$DE$153:$DG$274,MATCH($A1091,'Hoja de Trabajo para listado'!$DE$153:$DE$1048576,0),MATCH((CUADRO!M$4&amp;$E1091),'Hoja de Trabajo para listado'!$DE$151:$DG$151,0)),0)+IFERROR(INDEX('Hoja de Trabajo para listado'!$CD$155:$DC$1048576,MATCH($A1091,'Hoja de Trabajo para listado'!$CD$155:$CD$1048576,0),MATCH((CUADRO!M$4&amp;$E1091),'Hoja de Trabajo para listado'!$CD$151:$DC$151,0)),0)</f>
        <v>0</v>
      </c>
      <c r="N1091" s="241">
        <f ca="1">+IFERROR(INDEX('Hoja de Trabajo para listado'!$A$155:$Z$1048576,MATCH($A1091,'Hoja de Trabajo para listado'!$A$155:$A$1048576,0),MATCH((CUADRO!N$4&amp;$E1091),'Hoja de Trabajo para listado'!$A$151:$Z$151,0)),0)+IFERROR(INDEX('Hoja de Trabajo para listado'!$AB$155:$BA$1048576,MATCH($A1091,'Hoja de Trabajo para listado'!$AB$155:$AB$1048576,0),MATCH((CUADRO!N$4&amp;$E1091),'Hoja de Trabajo para listado'!$AB$151:$BA$151,0)),0)+IFERROR(INDEX('Hoja de Trabajo para listado'!$BC$155:$CB$1048576,MATCH($A1091,'Hoja de Trabajo para listado'!$BC$155:$BC$1048576,0),MATCH((CUADRO!N$4&amp;$E1091),'Hoja de Trabajo para listado'!$BC$151:$CB$151,0)),0)+IFERROR(INDEX('Hoja de Trabajo para listado'!$DE$153:$DG$274,MATCH($A1091,'Hoja de Trabajo para listado'!$DE$153:$DE$1048576,0),MATCH((CUADRO!N$4&amp;$E1091),'Hoja de Trabajo para listado'!$DE$151:$DG$151,0)),0)+IFERROR(INDEX('Hoja de Trabajo para listado'!$CD$155:$DC$1048576,MATCH($A1091,'Hoja de Trabajo para listado'!$CD$155:$CD$1048576,0),MATCH((CUADRO!N$4&amp;$E1091),'Hoja de Trabajo para listado'!$CD$151:$DC$151,0)),0)</f>
        <v>0</v>
      </c>
      <c r="O1091" s="241">
        <f ca="1">+IFERROR(INDEX('Hoja de Trabajo para listado'!$A$155:$Z$1048576,MATCH($A1091,'Hoja de Trabajo para listado'!$A$155:$A$1048576,0),MATCH((CUADRO!O$4&amp;$E1091),'Hoja de Trabajo para listado'!$A$151:$Z$151,0)),0)+IFERROR(INDEX('Hoja de Trabajo para listado'!$AB$155:$BA$1048576,MATCH($A1091,'Hoja de Trabajo para listado'!$AB$155:$AB$1048576,0),MATCH((CUADRO!O$4&amp;$E1091),'Hoja de Trabajo para listado'!$AB$151:$BA$151,0)),0)+IFERROR(INDEX('Hoja de Trabajo para listado'!$BC$155:$CB$1048576,MATCH($A1091,'Hoja de Trabajo para listado'!$BC$155:$BC$1048576,0),MATCH((CUADRO!O$4&amp;$E1091),'Hoja de Trabajo para listado'!$BC$151:$CB$151,0)),0)+IFERROR(INDEX('Hoja de Trabajo para listado'!$DE$153:$DG$274,MATCH($A1091,'Hoja de Trabajo para listado'!$DE$153:$DE$1048576,0),MATCH((CUADRO!O$4&amp;$E1091),'Hoja de Trabajo para listado'!$DE$151:$DG$151,0)),0)+IFERROR(INDEX('Hoja de Trabajo para listado'!$CD$155:$DC$1048576,MATCH($A1091,'Hoja de Trabajo para listado'!$CD$155:$CD$1048576,0),MATCH((CUADRO!O$4&amp;$E1091),'Hoja de Trabajo para listado'!$CD$151:$DC$151,0)),0)</f>
        <v>0</v>
      </c>
      <c r="P1091" s="241">
        <f ca="1">+IFERROR(INDEX('Hoja de Trabajo para listado'!$A$155:$Z$1048576,MATCH($A1091,'Hoja de Trabajo para listado'!$A$155:$A$1048576,0),MATCH((CUADRO!P$4&amp;$E1091),'Hoja de Trabajo para listado'!$A$151:$Z$151,0)),0)+IFERROR(INDEX('Hoja de Trabajo para listado'!$AB$155:$BA$1048576,MATCH($A1091,'Hoja de Trabajo para listado'!$AB$155:$AB$1048576,0),MATCH((CUADRO!P$4&amp;$E1091),'Hoja de Trabajo para listado'!$AB$151:$BA$151,0)),0)+IFERROR(INDEX('Hoja de Trabajo para listado'!$BC$155:$CB$1048576,MATCH($A1091,'Hoja de Trabajo para listado'!$BC$155:$BC$1048576,0),MATCH((CUADRO!P$4&amp;$E1091),'Hoja de Trabajo para listado'!$BC$151:$CB$151,0)),0)+IFERROR(INDEX('Hoja de Trabajo para listado'!$DE$153:$DG$274,MATCH($A1091,'Hoja de Trabajo para listado'!$DE$153:$DE$1048576,0),MATCH((CUADRO!P$4&amp;$E1091),'Hoja de Trabajo para listado'!$DE$151:$DG$151,0)),0)+IFERROR(INDEX('Hoja de Trabajo para listado'!$CD$155:$DC$1048576,MATCH($A1091,'Hoja de Trabajo para listado'!$CD$155:$CD$1048576,0),MATCH((CUADRO!P$4&amp;$E1091),'Hoja de Trabajo para listado'!$CD$151:$DC$151,0)),0)</f>
        <v>0</v>
      </c>
      <c r="Q1091" s="241">
        <f ca="1">+IFERROR(INDEX('Hoja de Trabajo para listado'!$A$155:$Z$1048576,MATCH($A1091,'Hoja de Trabajo para listado'!$A$155:$A$1048576,0),MATCH((CUADRO!Q$4&amp;$E1091),'Hoja de Trabajo para listado'!$A$151:$Z$151,0)),0)+IFERROR(INDEX('Hoja de Trabajo para listado'!$AB$155:$BA$1048576,MATCH($A1091,'Hoja de Trabajo para listado'!$AB$155:$AB$1048576,0),MATCH((CUADRO!Q$4&amp;$E1091),'Hoja de Trabajo para listado'!$AB$151:$BA$151,0)),0)+IFERROR(INDEX('Hoja de Trabajo para listado'!$BC$155:$CB$1048576,MATCH($A1091,'Hoja de Trabajo para listado'!$BC$155:$BC$1048576,0),MATCH((CUADRO!Q$4&amp;$E1091),'Hoja de Trabajo para listado'!$BC$151:$CB$151,0)),0)+IFERROR(INDEX('Hoja de Trabajo para listado'!$DE$153:$DG$274,MATCH($A1091,'Hoja de Trabajo para listado'!$DE$153:$DE$1048576,0),MATCH((CUADRO!Q$4&amp;$E1091),'Hoja de Trabajo para listado'!$DE$151:$DG$151,0)),0)+IFERROR(INDEX('Hoja de Trabajo para listado'!$CD$155:$DC$1048576,MATCH($A1091,'Hoja de Trabajo para listado'!$CD$155:$CD$1048576,0),MATCH((CUADRO!Q$4&amp;$E1091),'Hoja de Trabajo para listado'!$CD$151:$DC$151,0)),0)</f>
        <v>0</v>
      </c>
      <c r="R1091" s="241">
        <f t="shared" ca="1" si="32"/>
        <v>0</v>
      </c>
      <c r="S1091" s="247"/>
      <c r="T1091" s="241">
        <f ca="1">+T1092</f>
        <v>0</v>
      </c>
      <c r="U1091" s="240">
        <f t="shared" si="33"/>
        <v>1</v>
      </c>
    </row>
    <row r="1092" spans="1:21" customFormat="1" ht="15" hidden="1" customHeight="1">
      <c r="A1092" s="32">
        <v>1903</v>
      </c>
      <c r="B1092" s="382"/>
      <c r="C1092" s="245" t="str">
        <f>+VLOOKUP(A1092,bd_lista!$A$3:$C$592,3,FALSE)</f>
        <v>Gobierno Autónomo Municipal de Bolpebra</v>
      </c>
      <c r="D1092" s="384"/>
      <c r="E1092" s="242" t="s">
        <v>684</v>
      </c>
      <c r="F1092" s="243">
        <f ca="1">+IFERROR(INDEX('Hoja de Trabajo para listado'!$A$155:$Z$1048576,MATCH($A1092,'Hoja de Trabajo para listado'!$A$155:$A$1048576,0),MATCH((CUADRO!F$4&amp;$E1092),'Hoja de Trabajo para listado'!$A$151:$Z$151,0)),0)+IFERROR(INDEX('Hoja de Trabajo para listado'!$AB$155:$BA$1048576,MATCH($A1092,'Hoja de Trabajo para listado'!$AB$155:$AB$1048576,0),MATCH((CUADRO!F$4&amp;$E1092),'Hoja de Trabajo para listado'!$AB$151:$BA$151,0)),0)+IFERROR(INDEX('Hoja de Trabajo para listado'!$BC$155:$CB$1048576,MATCH($A1092,'Hoja de Trabajo para listado'!$BC$155:$BC$1048576,0),MATCH((CUADRO!F$4&amp;$E1092),'Hoja de Trabajo para listado'!$BC$151:$CB$151,0)),0)+IFERROR(INDEX('Hoja de Trabajo para listado'!$DE$153:$DG$274,MATCH($A1092,'Hoja de Trabajo para listado'!$DE$153:$DE$1048576,0),MATCH((CUADRO!F$4&amp;$E1092),'Hoja de Trabajo para listado'!$DE$151:$DG$151,0)),0)+IFERROR(INDEX('Hoja de Trabajo para listado'!$CD$155:$DC$1048576,MATCH($A1092,'Hoja de Trabajo para listado'!$CD$155:$CD$1048576,0),MATCH((CUADRO!F$4&amp;$E1092),'Hoja de Trabajo para listado'!$CD$151:$DC$151,0)),0)</f>
        <v>0</v>
      </c>
      <c r="G1092" s="243">
        <f ca="1">+IFERROR(INDEX('Hoja de Trabajo para listado'!$A$155:$Z$1048576,MATCH($A1092,'Hoja de Trabajo para listado'!$A$155:$A$1048576,0),MATCH((CUADRO!G$4&amp;$E1092),'Hoja de Trabajo para listado'!$A$151:$Z$151,0)),0)+IFERROR(INDEX('Hoja de Trabajo para listado'!$AB$155:$BA$1048576,MATCH($A1092,'Hoja de Trabajo para listado'!$AB$155:$AB$1048576,0),MATCH((CUADRO!G$4&amp;$E1092),'Hoja de Trabajo para listado'!$AB$151:$BA$151,0)),0)+IFERROR(INDEX('Hoja de Trabajo para listado'!$BC$155:$CB$1048576,MATCH($A1092,'Hoja de Trabajo para listado'!$BC$155:$BC$1048576,0),MATCH((CUADRO!G$4&amp;$E1092),'Hoja de Trabajo para listado'!$BC$151:$CB$151,0)),0)+IFERROR(INDEX('Hoja de Trabajo para listado'!$DE$153:$DG$274,MATCH($A1092,'Hoja de Trabajo para listado'!$DE$153:$DE$1048576,0),MATCH((CUADRO!G$4&amp;$E1092),'Hoja de Trabajo para listado'!$DE$151:$DG$151,0)),0)+IFERROR(INDEX('Hoja de Trabajo para listado'!$CD$155:$DC$1048576,MATCH($A1092,'Hoja de Trabajo para listado'!$CD$155:$CD$1048576,0),MATCH((CUADRO!G$4&amp;$E1092),'Hoja de Trabajo para listado'!$CD$151:$DC$151,0)),0)</f>
        <v>0</v>
      </c>
      <c r="H1092" s="243">
        <f ca="1">+IFERROR(INDEX('Hoja de Trabajo para listado'!$A$155:$Z$1048576,MATCH($A1092,'Hoja de Trabajo para listado'!$A$155:$A$1048576,0),MATCH((CUADRO!H$4&amp;$E1092),'Hoja de Trabajo para listado'!$A$151:$Z$151,0)),0)+IFERROR(INDEX('Hoja de Trabajo para listado'!$AB$155:$BA$1048576,MATCH($A1092,'Hoja de Trabajo para listado'!$AB$155:$AB$1048576,0),MATCH((CUADRO!H$4&amp;$E1092),'Hoja de Trabajo para listado'!$AB$151:$BA$151,0)),0)+IFERROR(INDEX('Hoja de Trabajo para listado'!$BC$155:$CB$1048576,MATCH($A1092,'Hoja de Trabajo para listado'!$BC$155:$BC$1048576,0),MATCH((CUADRO!H$4&amp;$E1092),'Hoja de Trabajo para listado'!$BC$151:$CB$151,0)),0)+IFERROR(INDEX('Hoja de Trabajo para listado'!$DE$153:$DG$274,MATCH($A1092,'Hoja de Trabajo para listado'!$DE$153:$DE$1048576,0),MATCH((CUADRO!H$4&amp;$E1092),'Hoja de Trabajo para listado'!$DE$151:$DG$151,0)),0)+IFERROR(INDEX('Hoja de Trabajo para listado'!$CD$155:$DC$1048576,MATCH($A1092,'Hoja de Trabajo para listado'!$CD$155:$CD$1048576,0),MATCH((CUADRO!H$4&amp;$E1092),'Hoja de Trabajo para listado'!$CD$151:$DC$151,0)),0)</f>
        <v>0</v>
      </c>
      <c r="I1092" s="243">
        <f ca="1">+IFERROR(INDEX('Hoja de Trabajo para listado'!$A$155:$Z$1048576,MATCH($A1092,'Hoja de Trabajo para listado'!$A$155:$A$1048576,0),MATCH((CUADRO!I$4&amp;$E1092),'Hoja de Trabajo para listado'!$A$151:$Z$151,0)),0)+IFERROR(INDEX('Hoja de Trabajo para listado'!$AB$155:$BA$1048576,MATCH($A1092,'Hoja de Trabajo para listado'!$AB$155:$AB$1048576,0),MATCH((CUADRO!I$4&amp;$E1092),'Hoja de Trabajo para listado'!$AB$151:$BA$151,0)),0)+IFERROR(INDEX('Hoja de Trabajo para listado'!$BC$155:$CB$1048576,MATCH($A1092,'Hoja de Trabajo para listado'!$BC$155:$BC$1048576,0),MATCH((CUADRO!I$4&amp;$E1092),'Hoja de Trabajo para listado'!$BC$151:$CB$151,0)),0)+IFERROR(INDEX('Hoja de Trabajo para listado'!$DE$153:$DG$274,MATCH($A1092,'Hoja de Trabajo para listado'!$DE$153:$DE$1048576,0),MATCH((CUADRO!I$4&amp;$E1092),'Hoja de Trabajo para listado'!$DE$151:$DG$151,0)),0)+IFERROR(INDEX('Hoja de Trabajo para listado'!$CD$155:$DC$1048576,MATCH($A1092,'Hoja de Trabajo para listado'!$CD$155:$CD$1048576,0),MATCH((CUADRO!I$4&amp;$E1092),'Hoja de Trabajo para listado'!$CD$151:$DC$151,0)),0)</f>
        <v>0</v>
      </c>
      <c r="J1092" s="243">
        <f ca="1">+IFERROR(INDEX('Hoja de Trabajo para listado'!$A$155:$Z$1048576,MATCH($A1092,'Hoja de Trabajo para listado'!$A$155:$A$1048576,0),MATCH((CUADRO!J$4&amp;$E1092),'Hoja de Trabajo para listado'!$A$151:$Z$151,0)),0)+IFERROR(INDEX('Hoja de Trabajo para listado'!$AB$155:$BA$1048576,MATCH($A1092,'Hoja de Trabajo para listado'!$AB$155:$AB$1048576,0),MATCH((CUADRO!J$4&amp;$E1092),'Hoja de Trabajo para listado'!$AB$151:$BA$151,0)),0)+IFERROR(INDEX('Hoja de Trabajo para listado'!$BC$155:$CB$1048576,MATCH($A1092,'Hoja de Trabajo para listado'!$BC$155:$BC$1048576,0),MATCH((CUADRO!J$4&amp;$E1092),'Hoja de Trabajo para listado'!$BC$151:$CB$151,0)),0)+IFERROR(INDEX('Hoja de Trabajo para listado'!$DE$153:$DG$274,MATCH($A1092,'Hoja de Trabajo para listado'!$DE$153:$DE$1048576,0),MATCH((CUADRO!J$4&amp;$E1092),'Hoja de Trabajo para listado'!$DE$151:$DG$151,0)),0)+IFERROR(INDEX('Hoja de Trabajo para listado'!$CD$155:$DC$1048576,MATCH($A1092,'Hoja de Trabajo para listado'!$CD$155:$CD$1048576,0),MATCH((CUADRO!J$4&amp;$E1092),'Hoja de Trabajo para listado'!$CD$151:$DC$151,0)),0)</f>
        <v>0</v>
      </c>
      <c r="K1092" s="243">
        <f ca="1">+IFERROR(INDEX('Hoja de Trabajo para listado'!$A$155:$Z$1048576,MATCH($A1092,'Hoja de Trabajo para listado'!$A$155:$A$1048576,0),MATCH((CUADRO!K$4&amp;$E1092),'Hoja de Trabajo para listado'!$A$151:$Z$151,0)),0)+IFERROR(INDEX('Hoja de Trabajo para listado'!$AB$155:$BA$1048576,MATCH($A1092,'Hoja de Trabajo para listado'!$AB$155:$AB$1048576,0),MATCH((CUADRO!K$4&amp;$E1092),'Hoja de Trabajo para listado'!$AB$151:$BA$151,0)),0)+IFERROR(INDEX('Hoja de Trabajo para listado'!$BC$155:$CB$1048576,MATCH($A1092,'Hoja de Trabajo para listado'!$BC$155:$BC$1048576,0),MATCH((CUADRO!K$4&amp;$E1092),'Hoja de Trabajo para listado'!$BC$151:$CB$151,0)),0)+IFERROR(INDEX('Hoja de Trabajo para listado'!$DE$153:$DG$274,MATCH($A1092,'Hoja de Trabajo para listado'!$DE$153:$DE$1048576,0),MATCH((CUADRO!K$4&amp;$E1092),'Hoja de Trabajo para listado'!$DE$151:$DG$151,0)),0)+IFERROR(INDEX('Hoja de Trabajo para listado'!$CD$155:$DC$1048576,MATCH($A1092,'Hoja de Trabajo para listado'!$CD$155:$CD$1048576,0),MATCH((CUADRO!K$4&amp;$E1092),'Hoja de Trabajo para listado'!$CD$151:$DC$151,0)),0)</f>
        <v>0</v>
      </c>
      <c r="L1092" s="243">
        <f ca="1">+IFERROR(INDEX('Hoja de Trabajo para listado'!$A$155:$Z$1048576,MATCH($A1092,'Hoja de Trabajo para listado'!$A$155:$A$1048576,0),MATCH((CUADRO!L$4&amp;$E1092),'Hoja de Trabajo para listado'!$A$151:$Z$151,0)),0)+IFERROR(INDEX('Hoja de Trabajo para listado'!$AB$155:$BA$1048576,MATCH($A1092,'Hoja de Trabajo para listado'!$AB$155:$AB$1048576,0),MATCH((CUADRO!L$4&amp;$E1092),'Hoja de Trabajo para listado'!$AB$151:$BA$151,0)),0)+IFERROR(INDEX('Hoja de Trabajo para listado'!$BC$155:$CB$1048576,MATCH($A1092,'Hoja de Trabajo para listado'!$BC$155:$BC$1048576,0),MATCH((CUADRO!L$4&amp;$E1092),'Hoja de Trabajo para listado'!$BC$151:$CB$151,0)),0)+IFERROR(INDEX('Hoja de Trabajo para listado'!$DE$153:$DG$274,MATCH($A1092,'Hoja de Trabajo para listado'!$DE$153:$DE$1048576,0),MATCH((CUADRO!L$4&amp;$E1092),'Hoja de Trabajo para listado'!$DE$151:$DG$151,0)),0)+IFERROR(INDEX('Hoja de Trabajo para listado'!$CD$155:$DC$1048576,MATCH($A1092,'Hoja de Trabajo para listado'!$CD$155:$CD$1048576,0),MATCH((CUADRO!L$4&amp;$E1092),'Hoja de Trabajo para listado'!$CD$151:$DC$151,0)),0)</f>
        <v>0</v>
      </c>
      <c r="M1092" s="243">
        <f ca="1">+IFERROR(INDEX('Hoja de Trabajo para listado'!$A$155:$Z$1048576,MATCH($A1092,'Hoja de Trabajo para listado'!$A$155:$A$1048576,0),MATCH((CUADRO!M$4&amp;$E1092),'Hoja de Trabajo para listado'!$A$151:$Z$151,0)),0)+IFERROR(INDEX('Hoja de Trabajo para listado'!$AB$155:$BA$1048576,MATCH($A1092,'Hoja de Trabajo para listado'!$AB$155:$AB$1048576,0),MATCH((CUADRO!M$4&amp;$E1092),'Hoja de Trabajo para listado'!$AB$151:$BA$151,0)),0)+IFERROR(INDEX('Hoja de Trabajo para listado'!$BC$155:$CB$1048576,MATCH($A1092,'Hoja de Trabajo para listado'!$BC$155:$BC$1048576,0),MATCH((CUADRO!M$4&amp;$E1092),'Hoja de Trabajo para listado'!$BC$151:$CB$151,0)),0)+IFERROR(INDEX('Hoja de Trabajo para listado'!$DE$153:$DG$274,MATCH($A1092,'Hoja de Trabajo para listado'!$DE$153:$DE$1048576,0),MATCH((CUADRO!M$4&amp;$E1092),'Hoja de Trabajo para listado'!$DE$151:$DG$151,0)),0)+IFERROR(INDEX('Hoja de Trabajo para listado'!$CD$155:$DC$1048576,MATCH($A1092,'Hoja de Trabajo para listado'!$CD$155:$CD$1048576,0),MATCH((CUADRO!M$4&amp;$E1092),'Hoja de Trabajo para listado'!$CD$151:$DC$151,0)),0)</f>
        <v>0</v>
      </c>
      <c r="N1092" s="243">
        <f ca="1">+IFERROR(INDEX('Hoja de Trabajo para listado'!$A$155:$Z$1048576,MATCH($A1092,'Hoja de Trabajo para listado'!$A$155:$A$1048576,0),MATCH((CUADRO!N$4&amp;$E1092),'Hoja de Trabajo para listado'!$A$151:$Z$151,0)),0)+IFERROR(INDEX('Hoja de Trabajo para listado'!$AB$155:$BA$1048576,MATCH($A1092,'Hoja de Trabajo para listado'!$AB$155:$AB$1048576,0),MATCH((CUADRO!N$4&amp;$E1092),'Hoja de Trabajo para listado'!$AB$151:$BA$151,0)),0)+IFERROR(INDEX('Hoja de Trabajo para listado'!$BC$155:$CB$1048576,MATCH($A1092,'Hoja de Trabajo para listado'!$BC$155:$BC$1048576,0),MATCH((CUADRO!N$4&amp;$E1092),'Hoja de Trabajo para listado'!$BC$151:$CB$151,0)),0)+IFERROR(INDEX('Hoja de Trabajo para listado'!$DE$153:$DG$274,MATCH($A1092,'Hoja de Trabajo para listado'!$DE$153:$DE$1048576,0),MATCH((CUADRO!N$4&amp;$E1092),'Hoja de Trabajo para listado'!$DE$151:$DG$151,0)),0)+IFERROR(INDEX('Hoja de Trabajo para listado'!$CD$155:$DC$1048576,MATCH($A1092,'Hoja de Trabajo para listado'!$CD$155:$CD$1048576,0),MATCH((CUADRO!N$4&amp;$E1092),'Hoja de Trabajo para listado'!$CD$151:$DC$151,0)),0)</f>
        <v>0</v>
      </c>
      <c r="O1092" s="243">
        <f ca="1">+IFERROR(INDEX('Hoja de Trabajo para listado'!$A$155:$Z$1048576,MATCH($A1092,'Hoja de Trabajo para listado'!$A$155:$A$1048576,0),MATCH((CUADRO!O$4&amp;$E1092),'Hoja de Trabajo para listado'!$A$151:$Z$151,0)),0)+IFERROR(INDEX('Hoja de Trabajo para listado'!$AB$155:$BA$1048576,MATCH($A1092,'Hoja de Trabajo para listado'!$AB$155:$AB$1048576,0),MATCH((CUADRO!O$4&amp;$E1092),'Hoja de Trabajo para listado'!$AB$151:$BA$151,0)),0)+IFERROR(INDEX('Hoja de Trabajo para listado'!$BC$155:$CB$1048576,MATCH($A1092,'Hoja de Trabajo para listado'!$BC$155:$BC$1048576,0),MATCH((CUADRO!O$4&amp;$E1092),'Hoja de Trabajo para listado'!$BC$151:$CB$151,0)),0)+IFERROR(INDEX('Hoja de Trabajo para listado'!$DE$153:$DG$274,MATCH($A1092,'Hoja de Trabajo para listado'!$DE$153:$DE$1048576,0),MATCH((CUADRO!O$4&amp;$E1092),'Hoja de Trabajo para listado'!$DE$151:$DG$151,0)),0)+IFERROR(INDEX('Hoja de Trabajo para listado'!$CD$155:$DC$1048576,MATCH($A1092,'Hoja de Trabajo para listado'!$CD$155:$CD$1048576,0),MATCH((CUADRO!O$4&amp;$E1092),'Hoja de Trabajo para listado'!$CD$151:$DC$151,0)),0)</f>
        <v>0</v>
      </c>
      <c r="P1092" s="243">
        <f ca="1">+IFERROR(INDEX('Hoja de Trabajo para listado'!$A$155:$Z$1048576,MATCH($A1092,'Hoja de Trabajo para listado'!$A$155:$A$1048576,0),MATCH((CUADRO!P$4&amp;$E1092),'Hoja de Trabajo para listado'!$A$151:$Z$151,0)),0)+IFERROR(INDEX('Hoja de Trabajo para listado'!$AB$155:$BA$1048576,MATCH($A1092,'Hoja de Trabajo para listado'!$AB$155:$AB$1048576,0),MATCH((CUADRO!P$4&amp;$E1092),'Hoja de Trabajo para listado'!$AB$151:$BA$151,0)),0)+IFERROR(INDEX('Hoja de Trabajo para listado'!$BC$155:$CB$1048576,MATCH($A1092,'Hoja de Trabajo para listado'!$BC$155:$BC$1048576,0),MATCH((CUADRO!P$4&amp;$E1092),'Hoja de Trabajo para listado'!$BC$151:$CB$151,0)),0)+IFERROR(INDEX('Hoja de Trabajo para listado'!$DE$153:$DG$274,MATCH($A1092,'Hoja de Trabajo para listado'!$DE$153:$DE$1048576,0),MATCH((CUADRO!P$4&amp;$E1092),'Hoja de Trabajo para listado'!$DE$151:$DG$151,0)),0)+IFERROR(INDEX('Hoja de Trabajo para listado'!$CD$155:$DC$1048576,MATCH($A1092,'Hoja de Trabajo para listado'!$CD$155:$CD$1048576,0),MATCH((CUADRO!P$4&amp;$E1092),'Hoja de Trabajo para listado'!$CD$151:$DC$151,0)),0)</f>
        <v>0</v>
      </c>
      <c r="Q1092" s="243">
        <f ca="1">+IFERROR(INDEX('Hoja de Trabajo para listado'!$A$155:$Z$1048576,MATCH($A1092,'Hoja de Trabajo para listado'!$A$155:$A$1048576,0),MATCH((CUADRO!Q$4&amp;$E1092),'Hoja de Trabajo para listado'!$A$151:$Z$151,0)),0)+IFERROR(INDEX('Hoja de Trabajo para listado'!$AB$155:$BA$1048576,MATCH($A1092,'Hoja de Trabajo para listado'!$AB$155:$AB$1048576,0),MATCH((CUADRO!Q$4&amp;$E1092),'Hoja de Trabajo para listado'!$AB$151:$BA$151,0)),0)+IFERROR(INDEX('Hoja de Trabajo para listado'!$BC$155:$CB$1048576,MATCH($A1092,'Hoja de Trabajo para listado'!$BC$155:$BC$1048576,0),MATCH((CUADRO!Q$4&amp;$E1092),'Hoja de Trabajo para listado'!$BC$151:$CB$151,0)),0)+IFERROR(INDEX('Hoja de Trabajo para listado'!$DE$153:$DG$274,MATCH($A1092,'Hoja de Trabajo para listado'!$DE$153:$DE$1048576,0),MATCH((CUADRO!Q$4&amp;$E1092),'Hoja de Trabajo para listado'!$DE$151:$DG$151,0)),0)+IFERROR(INDEX('Hoja de Trabajo para listado'!$CD$155:$DC$1048576,MATCH($A1092,'Hoja de Trabajo para listado'!$CD$155:$CD$1048576,0),MATCH((CUADRO!Q$4&amp;$E1092),'Hoja de Trabajo para listado'!$CD$151:$DC$151,0)),0)</f>
        <v>0</v>
      </c>
      <c r="R1092" s="243">
        <f t="shared" ca="1" si="32"/>
        <v>0</v>
      </c>
      <c r="S1092" s="253">
        <f ca="1">+R1091+R1092</f>
        <v>0</v>
      </c>
      <c r="T1092" s="243">
        <f ca="1">+S1092</f>
        <v>0</v>
      </c>
      <c r="U1092" s="242">
        <f t="shared" si="33"/>
        <v>2</v>
      </c>
    </row>
    <row r="1093" spans="1:21" customFormat="1" ht="15" hidden="1" customHeight="1">
      <c r="A1093" s="32">
        <v>1904</v>
      </c>
      <c r="B1093" s="381">
        <f>+A1093</f>
        <v>1904</v>
      </c>
      <c r="C1093" s="245" t="str">
        <f>+VLOOKUP(A1093,bd_lista!$A$3:$C$592,3,FALSE)</f>
        <v>Gobierno Autónomo Municipal de Bella Flor</v>
      </c>
      <c r="D1093" s="383" t="str">
        <f>+C1093</f>
        <v>Gobierno Autónomo Municipal de Bella Flor</v>
      </c>
      <c r="E1093" s="240" t="s">
        <v>683</v>
      </c>
      <c r="F1093" s="241">
        <f ca="1">+IFERROR(INDEX('Hoja de Trabajo para listado'!$A$155:$Z$1048576,MATCH($A1093,'Hoja de Trabajo para listado'!$A$155:$A$1048576,0),MATCH((CUADRO!F$4&amp;$E1093),'Hoja de Trabajo para listado'!$A$151:$Z$151,0)),0)+IFERROR(INDEX('Hoja de Trabajo para listado'!$AB$155:$BA$1048576,MATCH($A1093,'Hoja de Trabajo para listado'!$AB$155:$AB$1048576,0),MATCH((CUADRO!F$4&amp;$E1093),'Hoja de Trabajo para listado'!$AB$151:$BA$151,0)),0)+IFERROR(INDEX('Hoja de Trabajo para listado'!$BC$155:$CB$1048576,MATCH($A1093,'Hoja de Trabajo para listado'!$BC$155:$BC$1048576,0),MATCH((CUADRO!F$4&amp;$E1093),'Hoja de Trabajo para listado'!$BC$151:$CB$151,0)),0)+IFERROR(INDEX('Hoja de Trabajo para listado'!$DE$153:$DG$274,MATCH($A1093,'Hoja de Trabajo para listado'!$DE$153:$DE$1048576,0),MATCH((CUADRO!F$4&amp;$E1093),'Hoja de Trabajo para listado'!$DE$151:$DG$151,0)),0)+IFERROR(INDEX('Hoja de Trabajo para listado'!$CD$155:$DC$1048576,MATCH($A1093,'Hoja de Trabajo para listado'!$CD$155:$CD$1048576,0),MATCH((CUADRO!F$4&amp;$E1093),'Hoja de Trabajo para listado'!$CD$151:$DC$151,0)),0)</f>
        <v>0</v>
      </c>
      <c r="G1093" s="241">
        <f ca="1">+IFERROR(INDEX('Hoja de Trabajo para listado'!$A$155:$Z$1048576,MATCH($A1093,'Hoja de Trabajo para listado'!$A$155:$A$1048576,0),MATCH((CUADRO!G$4&amp;$E1093),'Hoja de Trabajo para listado'!$A$151:$Z$151,0)),0)+IFERROR(INDEX('Hoja de Trabajo para listado'!$AB$155:$BA$1048576,MATCH($A1093,'Hoja de Trabajo para listado'!$AB$155:$AB$1048576,0),MATCH((CUADRO!G$4&amp;$E1093),'Hoja de Trabajo para listado'!$AB$151:$BA$151,0)),0)+IFERROR(INDEX('Hoja de Trabajo para listado'!$BC$155:$CB$1048576,MATCH($A1093,'Hoja de Trabajo para listado'!$BC$155:$BC$1048576,0),MATCH((CUADRO!G$4&amp;$E1093),'Hoja de Trabajo para listado'!$BC$151:$CB$151,0)),0)+IFERROR(INDEX('Hoja de Trabajo para listado'!$DE$153:$DG$274,MATCH($A1093,'Hoja de Trabajo para listado'!$DE$153:$DE$1048576,0),MATCH((CUADRO!G$4&amp;$E1093),'Hoja de Trabajo para listado'!$DE$151:$DG$151,0)),0)+IFERROR(INDEX('Hoja de Trabajo para listado'!$CD$155:$DC$1048576,MATCH($A1093,'Hoja de Trabajo para listado'!$CD$155:$CD$1048576,0),MATCH((CUADRO!G$4&amp;$E1093),'Hoja de Trabajo para listado'!$CD$151:$DC$151,0)),0)</f>
        <v>0</v>
      </c>
      <c r="H1093" s="241">
        <f ca="1">+IFERROR(INDEX('Hoja de Trabajo para listado'!$A$155:$Z$1048576,MATCH($A1093,'Hoja de Trabajo para listado'!$A$155:$A$1048576,0),MATCH((CUADRO!H$4&amp;$E1093),'Hoja de Trabajo para listado'!$A$151:$Z$151,0)),0)+IFERROR(INDEX('Hoja de Trabajo para listado'!$AB$155:$BA$1048576,MATCH($A1093,'Hoja de Trabajo para listado'!$AB$155:$AB$1048576,0),MATCH((CUADRO!H$4&amp;$E1093),'Hoja de Trabajo para listado'!$AB$151:$BA$151,0)),0)+IFERROR(INDEX('Hoja de Trabajo para listado'!$BC$155:$CB$1048576,MATCH($A1093,'Hoja de Trabajo para listado'!$BC$155:$BC$1048576,0),MATCH((CUADRO!H$4&amp;$E1093),'Hoja de Trabajo para listado'!$BC$151:$CB$151,0)),0)+IFERROR(INDEX('Hoja de Trabajo para listado'!$DE$153:$DG$274,MATCH($A1093,'Hoja de Trabajo para listado'!$DE$153:$DE$1048576,0),MATCH((CUADRO!H$4&amp;$E1093),'Hoja de Trabajo para listado'!$DE$151:$DG$151,0)),0)+IFERROR(INDEX('Hoja de Trabajo para listado'!$CD$155:$DC$1048576,MATCH($A1093,'Hoja de Trabajo para listado'!$CD$155:$CD$1048576,0),MATCH((CUADRO!H$4&amp;$E1093),'Hoja de Trabajo para listado'!$CD$151:$DC$151,0)),0)</f>
        <v>0</v>
      </c>
      <c r="I1093" s="241">
        <f ca="1">+IFERROR(INDEX('Hoja de Trabajo para listado'!$A$155:$Z$1048576,MATCH($A1093,'Hoja de Trabajo para listado'!$A$155:$A$1048576,0),MATCH((CUADRO!I$4&amp;$E1093),'Hoja de Trabajo para listado'!$A$151:$Z$151,0)),0)+IFERROR(INDEX('Hoja de Trabajo para listado'!$AB$155:$BA$1048576,MATCH($A1093,'Hoja de Trabajo para listado'!$AB$155:$AB$1048576,0),MATCH((CUADRO!I$4&amp;$E1093),'Hoja de Trabajo para listado'!$AB$151:$BA$151,0)),0)+IFERROR(INDEX('Hoja de Trabajo para listado'!$BC$155:$CB$1048576,MATCH($A1093,'Hoja de Trabajo para listado'!$BC$155:$BC$1048576,0),MATCH((CUADRO!I$4&amp;$E1093),'Hoja de Trabajo para listado'!$BC$151:$CB$151,0)),0)+IFERROR(INDEX('Hoja de Trabajo para listado'!$DE$153:$DG$274,MATCH($A1093,'Hoja de Trabajo para listado'!$DE$153:$DE$1048576,0),MATCH((CUADRO!I$4&amp;$E1093),'Hoja de Trabajo para listado'!$DE$151:$DG$151,0)),0)+IFERROR(INDEX('Hoja de Trabajo para listado'!$CD$155:$DC$1048576,MATCH($A1093,'Hoja de Trabajo para listado'!$CD$155:$CD$1048576,0),MATCH((CUADRO!I$4&amp;$E1093),'Hoja de Trabajo para listado'!$CD$151:$DC$151,0)),0)</f>
        <v>0</v>
      </c>
      <c r="J1093" s="241">
        <f ca="1">+IFERROR(INDEX('Hoja de Trabajo para listado'!$A$155:$Z$1048576,MATCH($A1093,'Hoja de Trabajo para listado'!$A$155:$A$1048576,0),MATCH((CUADRO!J$4&amp;$E1093),'Hoja de Trabajo para listado'!$A$151:$Z$151,0)),0)+IFERROR(INDEX('Hoja de Trabajo para listado'!$AB$155:$BA$1048576,MATCH($A1093,'Hoja de Trabajo para listado'!$AB$155:$AB$1048576,0),MATCH((CUADRO!J$4&amp;$E1093),'Hoja de Trabajo para listado'!$AB$151:$BA$151,0)),0)+IFERROR(INDEX('Hoja de Trabajo para listado'!$BC$155:$CB$1048576,MATCH($A1093,'Hoja de Trabajo para listado'!$BC$155:$BC$1048576,0),MATCH((CUADRO!J$4&amp;$E1093),'Hoja de Trabajo para listado'!$BC$151:$CB$151,0)),0)+IFERROR(INDEX('Hoja de Trabajo para listado'!$DE$153:$DG$274,MATCH($A1093,'Hoja de Trabajo para listado'!$DE$153:$DE$1048576,0),MATCH((CUADRO!J$4&amp;$E1093),'Hoja de Trabajo para listado'!$DE$151:$DG$151,0)),0)+IFERROR(INDEX('Hoja de Trabajo para listado'!$CD$155:$DC$1048576,MATCH($A1093,'Hoja de Trabajo para listado'!$CD$155:$CD$1048576,0),MATCH((CUADRO!J$4&amp;$E1093),'Hoja de Trabajo para listado'!$CD$151:$DC$151,0)),0)</f>
        <v>0</v>
      </c>
      <c r="K1093" s="241">
        <f ca="1">+IFERROR(INDEX('Hoja de Trabajo para listado'!$A$155:$Z$1048576,MATCH($A1093,'Hoja de Trabajo para listado'!$A$155:$A$1048576,0),MATCH((CUADRO!K$4&amp;$E1093),'Hoja de Trabajo para listado'!$A$151:$Z$151,0)),0)+IFERROR(INDEX('Hoja de Trabajo para listado'!$AB$155:$BA$1048576,MATCH($A1093,'Hoja de Trabajo para listado'!$AB$155:$AB$1048576,0),MATCH((CUADRO!K$4&amp;$E1093),'Hoja de Trabajo para listado'!$AB$151:$BA$151,0)),0)+IFERROR(INDEX('Hoja de Trabajo para listado'!$BC$155:$CB$1048576,MATCH($A1093,'Hoja de Trabajo para listado'!$BC$155:$BC$1048576,0),MATCH((CUADRO!K$4&amp;$E1093),'Hoja de Trabajo para listado'!$BC$151:$CB$151,0)),0)+IFERROR(INDEX('Hoja de Trabajo para listado'!$DE$153:$DG$274,MATCH($A1093,'Hoja de Trabajo para listado'!$DE$153:$DE$1048576,0),MATCH((CUADRO!K$4&amp;$E1093),'Hoja de Trabajo para listado'!$DE$151:$DG$151,0)),0)+IFERROR(INDEX('Hoja de Trabajo para listado'!$CD$155:$DC$1048576,MATCH($A1093,'Hoja de Trabajo para listado'!$CD$155:$CD$1048576,0),MATCH((CUADRO!K$4&amp;$E1093),'Hoja de Trabajo para listado'!$CD$151:$DC$151,0)),0)</f>
        <v>0</v>
      </c>
      <c r="L1093" s="241">
        <f ca="1">+IFERROR(INDEX('Hoja de Trabajo para listado'!$A$155:$Z$1048576,MATCH($A1093,'Hoja de Trabajo para listado'!$A$155:$A$1048576,0),MATCH((CUADRO!L$4&amp;$E1093),'Hoja de Trabajo para listado'!$A$151:$Z$151,0)),0)+IFERROR(INDEX('Hoja de Trabajo para listado'!$AB$155:$BA$1048576,MATCH($A1093,'Hoja de Trabajo para listado'!$AB$155:$AB$1048576,0),MATCH((CUADRO!L$4&amp;$E1093),'Hoja de Trabajo para listado'!$AB$151:$BA$151,0)),0)+IFERROR(INDEX('Hoja de Trabajo para listado'!$BC$155:$CB$1048576,MATCH($A1093,'Hoja de Trabajo para listado'!$BC$155:$BC$1048576,0),MATCH((CUADRO!L$4&amp;$E1093),'Hoja de Trabajo para listado'!$BC$151:$CB$151,0)),0)+IFERROR(INDEX('Hoja de Trabajo para listado'!$DE$153:$DG$274,MATCH($A1093,'Hoja de Trabajo para listado'!$DE$153:$DE$1048576,0),MATCH((CUADRO!L$4&amp;$E1093),'Hoja de Trabajo para listado'!$DE$151:$DG$151,0)),0)+IFERROR(INDEX('Hoja de Trabajo para listado'!$CD$155:$DC$1048576,MATCH($A1093,'Hoja de Trabajo para listado'!$CD$155:$CD$1048576,0),MATCH((CUADRO!L$4&amp;$E1093),'Hoja de Trabajo para listado'!$CD$151:$DC$151,0)),0)</f>
        <v>0</v>
      </c>
      <c r="M1093" s="241">
        <f ca="1">+IFERROR(INDEX('Hoja de Trabajo para listado'!$A$155:$Z$1048576,MATCH($A1093,'Hoja de Trabajo para listado'!$A$155:$A$1048576,0),MATCH((CUADRO!M$4&amp;$E1093),'Hoja de Trabajo para listado'!$A$151:$Z$151,0)),0)+IFERROR(INDEX('Hoja de Trabajo para listado'!$AB$155:$BA$1048576,MATCH($A1093,'Hoja de Trabajo para listado'!$AB$155:$AB$1048576,0),MATCH((CUADRO!M$4&amp;$E1093),'Hoja de Trabajo para listado'!$AB$151:$BA$151,0)),0)+IFERROR(INDEX('Hoja de Trabajo para listado'!$BC$155:$CB$1048576,MATCH($A1093,'Hoja de Trabajo para listado'!$BC$155:$BC$1048576,0),MATCH((CUADRO!M$4&amp;$E1093),'Hoja de Trabajo para listado'!$BC$151:$CB$151,0)),0)+IFERROR(INDEX('Hoja de Trabajo para listado'!$DE$153:$DG$274,MATCH($A1093,'Hoja de Trabajo para listado'!$DE$153:$DE$1048576,0),MATCH((CUADRO!M$4&amp;$E1093),'Hoja de Trabajo para listado'!$DE$151:$DG$151,0)),0)+IFERROR(INDEX('Hoja de Trabajo para listado'!$CD$155:$DC$1048576,MATCH($A1093,'Hoja de Trabajo para listado'!$CD$155:$CD$1048576,0),MATCH((CUADRO!M$4&amp;$E1093),'Hoja de Trabajo para listado'!$CD$151:$DC$151,0)),0)</f>
        <v>0</v>
      </c>
      <c r="N1093" s="241">
        <f ca="1">+IFERROR(INDEX('Hoja de Trabajo para listado'!$A$155:$Z$1048576,MATCH($A1093,'Hoja de Trabajo para listado'!$A$155:$A$1048576,0),MATCH((CUADRO!N$4&amp;$E1093),'Hoja de Trabajo para listado'!$A$151:$Z$151,0)),0)+IFERROR(INDEX('Hoja de Trabajo para listado'!$AB$155:$BA$1048576,MATCH($A1093,'Hoja de Trabajo para listado'!$AB$155:$AB$1048576,0),MATCH((CUADRO!N$4&amp;$E1093),'Hoja de Trabajo para listado'!$AB$151:$BA$151,0)),0)+IFERROR(INDEX('Hoja de Trabajo para listado'!$BC$155:$CB$1048576,MATCH($A1093,'Hoja de Trabajo para listado'!$BC$155:$BC$1048576,0),MATCH((CUADRO!N$4&amp;$E1093),'Hoja de Trabajo para listado'!$BC$151:$CB$151,0)),0)+IFERROR(INDEX('Hoja de Trabajo para listado'!$DE$153:$DG$274,MATCH($A1093,'Hoja de Trabajo para listado'!$DE$153:$DE$1048576,0),MATCH((CUADRO!N$4&amp;$E1093),'Hoja de Trabajo para listado'!$DE$151:$DG$151,0)),0)+IFERROR(INDEX('Hoja de Trabajo para listado'!$CD$155:$DC$1048576,MATCH($A1093,'Hoja de Trabajo para listado'!$CD$155:$CD$1048576,0),MATCH((CUADRO!N$4&amp;$E1093),'Hoja de Trabajo para listado'!$CD$151:$DC$151,0)),0)</f>
        <v>0</v>
      </c>
      <c r="O1093" s="241">
        <f ca="1">+IFERROR(INDEX('Hoja de Trabajo para listado'!$A$155:$Z$1048576,MATCH($A1093,'Hoja de Trabajo para listado'!$A$155:$A$1048576,0),MATCH((CUADRO!O$4&amp;$E1093),'Hoja de Trabajo para listado'!$A$151:$Z$151,0)),0)+IFERROR(INDEX('Hoja de Trabajo para listado'!$AB$155:$BA$1048576,MATCH($A1093,'Hoja de Trabajo para listado'!$AB$155:$AB$1048576,0),MATCH((CUADRO!O$4&amp;$E1093),'Hoja de Trabajo para listado'!$AB$151:$BA$151,0)),0)+IFERROR(INDEX('Hoja de Trabajo para listado'!$BC$155:$CB$1048576,MATCH($A1093,'Hoja de Trabajo para listado'!$BC$155:$BC$1048576,0),MATCH((CUADRO!O$4&amp;$E1093),'Hoja de Trabajo para listado'!$BC$151:$CB$151,0)),0)+IFERROR(INDEX('Hoja de Trabajo para listado'!$DE$153:$DG$274,MATCH($A1093,'Hoja de Trabajo para listado'!$DE$153:$DE$1048576,0),MATCH((CUADRO!O$4&amp;$E1093),'Hoja de Trabajo para listado'!$DE$151:$DG$151,0)),0)+IFERROR(INDEX('Hoja de Trabajo para listado'!$CD$155:$DC$1048576,MATCH($A1093,'Hoja de Trabajo para listado'!$CD$155:$CD$1048576,0),MATCH((CUADRO!O$4&amp;$E1093),'Hoja de Trabajo para listado'!$CD$151:$DC$151,0)),0)</f>
        <v>0</v>
      </c>
      <c r="P1093" s="241">
        <f ca="1">+IFERROR(INDEX('Hoja de Trabajo para listado'!$A$155:$Z$1048576,MATCH($A1093,'Hoja de Trabajo para listado'!$A$155:$A$1048576,0),MATCH((CUADRO!P$4&amp;$E1093),'Hoja de Trabajo para listado'!$A$151:$Z$151,0)),0)+IFERROR(INDEX('Hoja de Trabajo para listado'!$AB$155:$BA$1048576,MATCH($A1093,'Hoja de Trabajo para listado'!$AB$155:$AB$1048576,0),MATCH((CUADRO!P$4&amp;$E1093),'Hoja de Trabajo para listado'!$AB$151:$BA$151,0)),0)+IFERROR(INDEX('Hoja de Trabajo para listado'!$BC$155:$CB$1048576,MATCH($A1093,'Hoja de Trabajo para listado'!$BC$155:$BC$1048576,0),MATCH((CUADRO!P$4&amp;$E1093),'Hoja de Trabajo para listado'!$BC$151:$CB$151,0)),0)+IFERROR(INDEX('Hoja de Trabajo para listado'!$DE$153:$DG$274,MATCH($A1093,'Hoja de Trabajo para listado'!$DE$153:$DE$1048576,0),MATCH((CUADRO!P$4&amp;$E1093),'Hoja de Trabajo para listado'!$DE$151:$DG$151,0)),0)+IFERROR(INDEX('Hoja de Trabajo para listado'!$CD$155:$DC$1048576,MATCH($A1093,'Hoja de Trabajo para listado'!$CD$155:$CD$1048576,0),MATCH((CUADRO!P$4&amp;$E1093),'Hoja de Trabajo para listado'!$CD$151:$DC$151,0)),0)</f>
        <v>0</v>
      </c>
      <c r="Q1093" s="241">
        <f ca="1">+IFERROR(INDEX('Hoja de Trabajo para listado'!$A$155:$Z$1048576,MATCH($A1093,'Hoja de Trabajo para listado'!$A$155:$A$1048576,0),MATCH((CUADRO!Q$4&amp;$E1093),'Hoja de Trabajo para listado'!$A$151:$Z$151,0)),0)+IFERROR(INDEX('Hoja de Trabajo para listado'!$AB$155:$BA$1048576,MATCH($A1093,'Hoja de Trabajo para listado'!$AB$155:$AB$1048576,0),MATCH((CUADRO!Q$4&amp;$E1093),'Hoja de Trabajo para listado'!$AB$151:$BA$151,0)),0)+IFERROR(INDEX('Hoja de Trabajo para listado'!$BC$155:$CB$1048576,MATCH($A1093,'Hoja de Trabajo para listado'!$BC$155:$BC$1048576,0),MATCH((CUADRO!Q$4&amp;$E1093),'Hoja de Trabajo para listado'!$BC$151:$CB$151,0)),0)+IFERROR(INDEX('Hoja de Trabajo para listado'!$DE$153:$DG$274,MATCH($A1093,'Hoja de Trabajo para listado'!$DE$153:$DE$1048576,0),MATCH((CUADRO!Q$4&amp;$E1093),'Hoja de Trabajo para listado'!$DE$151:$DG$151,0)),0)+IFERROR(INDEX('Hoja de Trabajo para listado'!$CD$155:$DC$1048576,MATCH($A1093,'Hoja de Trabajo para listado'!$CD$155:$CD$1048576,0),MATCH((CUADRO!Q$4&amp;$E1093),'Hoja de Trabajo para listado'!$CD$151:$DC$151,0)),0)</f>
        <v>0</v>
      </c>
      <c r="R1093" s="262">
        <f t="shared" ca="1" si="32"/>
        <v>0</v>
      </c>
      <c r="S1093" s="264"/>
      <c r="T1093" s="241">
        <f ca="1">+T1094</f>
        <v>0</v>
      </c>
      <c r="U1093" s="240">
        <f t="shared" si="33"/>
        <v>1</v>
      </c>
    </row>
    <row r="1094" spans="1:21" customFormat="1" ht="15" hidden="1" customHeight="1">
      <c r="A1094" s="32">
        <v>1904</v>
      </c>
      <c r="B1094" s="382"/>
      <c r="C1094" s="245" t="str">
        <f>+VLOOKUP(A1094,bd_lista!$A$3:$C$592,3,FALSE)</f>
        <v>Gobierno Autónomo Municipal de Bella Flor</v>
      </c>
      <c r="D1094" s="384"/>
      <c r="E1094" s="242" t="s">
        <v>684</v>
      </c>
      <c r="F1094" s="243">
        <f ca="1">+IFERROR(INDEX('Hoja de Trabajo para listado'!$A$155:$Z$1048576,MATCH($A1094,'Hoja de Trabajo para listado'!$A$155:$A$1048576,0),MATCH((CUADRO!F$4&amp;$E1094),'Hoja de Trabajo para listado'!$A$151:$Z$151,0)),0)+IFERROR(INDEX('Hoja de Trabajo para listado'!$AB$155:$BA$1048576,MATCH($A1094,'Hoja de Trabajo para listado'!$AB$155:$AB$1048576,0),MATCH((CUADRO!F$4&amp;$E1094),'Hoja de Trabajo para listado'!$AB$151:$BA$151,0)),0)+IFERROR(INDEX('Hoja de Trabajo para listado'!$BC$155:$CB$1048576,MATCH($A1094,'Hoja de Trabajo para listado'!$BC$155:$BC$1048576,0),MATCH((CUADRO!F$4&amp;$E1094),'Hoja de Trabajo para listado'!$BC$151:$CB$151,0)),0)+IFERROR(INDEX('Hoja de Trabajo para listado'!$DE$153:$DG$274,MATCH($A1094,'Hoja de Trabajo para listado'!$DE$153:$DE$1048576,0),MATCH((CUADRO!F$4&amp;$E1094),'Hoja de Trabajo para listado'!$DE$151:$DG$151,0)),0)+IFERROR(INDEX('Hoja de Trabajo para listado'!$CD$155:$DC$1048576,MATCH($A1094,'Hoja de Trabajo para listado'!$CD$155:$CD$1048576,0),MATCH((CUADRO!F$4&amp;$E1094),'Hoja de Trabajo para listado'!$CD$151:$DC$151,0)),0)</f>
        <v>0</v>
      </c>
      <c r="G1094" s="243">
        <f ca="1">+IFERROR(INDEX('Hoja de Trabajo para listado'!$A$155:$Z$1048576,MATCH($A1094,'Hoja de Trabajo para listado'!$A$155:$A$1048576,0),MATCH((CUADRO!G$4&amp;$E1094),'Hoja de Trabajo para listado'!$A$151:$Z$151,0)),0)+IFERROR(INDEX('Hoja de Trabajo para listado'!$AB$155:$BA$1048576,MATCH($A1094,'Hoja de Trabajo para listado'!$AB$155:$AB$1048576,0),MATCH((CUADRO!G$4&amp;$E1094),'Hoja de Trabajo para listado'!$AB$151:$BA$151,0)),0)+IFERROR(INDEX('Hoja de Trabajo para listado'!$BC$155:$CB$1048576,MATCH($A1094,'Hoja de Trabajo para listado'!$BC$155:$BC$1048576,0),MATCH((CUADRO!G$4&amp;$E1094),'Hoja de Trabajo para listado'!$BC$151:$CB$151,0)),0)+IFERROR(INDEX('Hoja de Trabajo para listado'!$DE$153:$DG$274,MATCH($A1094,'Hoja de Trabajo para listado'!$DE$153:$DE$1048576,0),MATCH((CUADRO!G$4&amp;$E1094),'Hoja de Trabajo para listado'!$DE$151:$DG$151,0)),0)+IFERROR(INDEX('Hoja de Trabajo para listado'!$CD$155:$DC$1048576,MATCH($A1094,'Hoja de Trabajo para listado'!$CD$155:$CD$1048576,0),MATCH((CUADRO!G$4&amp;$E1094),'Hoja de Trabajo para listado'!$CD$151:$DC$151,0)),0)</f>
        <v>0</v>
      </c>
      <c r="H1094" s="243">
        <f ca="1">+IFERROR(INDEX('Hoja de Trabajo para listado'!$A$155:$Z$1048576,MATCH($A1094,'Hoja de Trabajo para listado'!$A$155:$A$1048576,0),MATCH((CUADRO!H$4&amp;$E1094),'Hoja de Trabajo para listado'!$A$151:$Z$151,0)),0)+IFERROR(INDEX('Hoja de Trabajo para listado'!$AB$155:$BA$1048576,MATCH($A1094,'Hoja de Trabajo para listado'!$AB$155:$AB$1048576,0),MATCH((CUADRO!H$4&amp;$E1094),'Hoja de Trabajo para listado'!$AB$151:$BA$151,0)),0)+IFERROR(INDEX('Hoja de Trabajo para listado'!$BC$155:$CB$1048576,MATCH($A1094,'Hoja de Trabajo para listado'!$BC$155:$BC$1048576,0),MATCH((CUADRO!H$4&amp;$E1094),'Hoja de Trabajo para listado'!$BC$151:$CB$151,0)),0)+IFERROR(INDEX('Hoja de Trabajo para listado'!$DE$153:$DG$274,MATCH($A1094,'Hoja de Trabajo para listado'!$DE$153:$DE$1048576,0),MATCH((CUADRO!H$4&amp;$E1094),'Hoja de Trabajo para listado'!$DE$151:$DG$151,0)),0)+IFERROR(INDEX('Hoja de Trabajo para listado'!$CD$155:$DC$1048576,MATCH($A1094,'Hoja de Trabajo para listado'!$CD$155:$CD$1048576,0),MATCH((CUADRO!H$4&amp;$E1094),'Hoja de Trabajo para listado'!$CD$151:$DC$151,0)),0)</f>
        <v>0</v>
      </c>
      <c r="I1094" s="243">
        <f ca="1">+IFERROR(INDEX('Hoja de Trabajo para listado'!$A$155:$Z$1048576,MATCH($A1094,'Hoja de Trabajo para listado'!$A$155:$A$1048576,0),MATCH((CUADRO!I$4&amp;$E1094),'Hoja de Trabajo para listado'!$A$151:$Z$151,0)),0)+IFERROR(INDEX('Hoja de Trabajo para listado'!$AB$155:$BA$1048576,MATCH($A1094,'Hoja de Trabajo para listado'!$AB$155:$AB$1048576,0),MATCH((CUADRO!I$4&amp;$E1094),'Hoja de Trabajo para listado'!$AB$151:$BA$151,0)),0)+IFERROR(INDEX('Hoja de Trabajo para listado'!$BC$155:$CB$1048576,MATCH($A1094,'Hoja de Trabajo para listado'!$BC$155:$BC$1048576,0),MATCH((CUADRO!I$4&amp;$E1094),'Hoja de Trabajo para listado'!$BC$151:$CB$151,0)),0)+IFERROR(INDEX('Hoja de Trabajo para listado'!$DE$153:$DG$274,MATCH($A1094,'Hoja de Trabajo para listado'!$DE$153:$DE$1048576,0),MATCH((CUADRO!I$4&amp;$E1094),'Hoja de Trabajo para listado'!$DE$151:$DG$151,0)),0)+IFERROR(INDEX('Hoja de Trabajo para listado'!$CD$155:$DC$1048576,MATCH($A1094,'Hoja de Trabajo para listado'!$CD$155:$CD$1048576,0),MATCH((CUADRO!I$4&amp;$E1094),'Hoja de Trabajo para listado'!$CD$151:$DC$151,0)),0)</f>
        <v>0</v>
      </c>
      <c r="J1094" s="243">
        <f ca="1">+IFERROR(INDEX('Hoja de Trabajo para listado'!$A$155:$Z$1048576,MATCH($A1094,'Hoja de Trabajo para listado'!$A$155:$A$1048576,0),MATCH((CUADRO!J$4&amp;$E1094),'Hoja de Trabajo para listado'!$A$151:$Z$151,0)),0)+IFERROR(INDEX('Hoja de Trabajo para listado'!$AB$155:$BA$1048576,MATCH($A1094,'Hoja de Trabajo para listado'!$AB$155:$AB$1048576,0),MATCH((CUADRO!J$4&amp;$E1094),'Hoja de Trabajo para listado'!$AB$151:$BA$151,0)),0)+IFERROR(INDEX('Hoja de Trabajo para listado'!$BC$155:$CB$1048576,MATCH($A1094,'Hoja de Trabajo para listado'!$BC$155:$BC$1048576,0),MATCH((CUADRO!J$4&amp;$E1094),'Hoja de Trabajo para listado'!$BC$151:$CB$151,0)),0)+IFERROR(INDEX('Hoja de Trabajo para listado'!$DE$153:$DG$274,MATCH($A1094,'Hoja de Trabajo para listado'!$DE$153:$DE$1048576,0),MATCH((CUADRO!J$4&amp;$E1094),'Hoja de Trabajo para listado'!$DE$151:$DG$151,0)),0)+IFERROR(INDEX('Hoja de Trabajo para listado'!$CD$155:$DC$1048576,MATCH($A1094,'Hoja de Trabajo para listado'!$CD$155:$CD$1048576,0),MATCH((CUADRO!J$4&amp;$E1094),'Hoja de Trabajo para listado'!$CD$151:$DC$151,0)),0)</f>
        <v>0</v>
      </c>
      <c r="K1094" s="243">
        <f ca="1">+IFERROR(INDEX('Hoja de Trabajo para listado'!$A$155:$Z$1048576,MATCH($A1094,'Hoja de Trabajo para listado'!$A$155:$A$1048576,0),MATCH((CUADRO!K$4&amp;$E1094),'Hoja de Trabajo para listado'!$A$151:$Z$151,0)),0)+IFERROR(INDEX('Hoja de Trabajo para listado'!$AB$155:$BA$1048576,MATCH($A1094,'Hoja de Trabajo para listado'!$AB$155:$AB$1048576,0),MATCH((CUADRO!K$4&amp;$E1094),'Hoja de Trabajo para listado'!$AB$151:$BA$151,0)),0)+IFERROR(INDEX('Hoja de Trabajo para listado'!$BC$155:$CB$1048576,MATCH($A1094,'Hoja de Trabajo para listado'!$BC$155:$BC$1048576,0),MATCH((CUADRO!K$4&amp;$E1094),'Hoja de Trabajo para listado'!$BC$151:$CB$151,0)),0)+IFERROR(INDEX('Hoja de Trabajo para listado'!$DE$153:$DG$274,MATCH($A1094,'Hoja de Trabajo para listado'!$DE$153:$DE$1048576,0),MATCH((CUADRO!K$4&amp;$E1094),'Hoja de Trabajo para listado'!$DE$151:$DG$151,0)),0)+IFERROR(INDEX('Hoja de Trabajo para listado'!$CD$155:$DC$1048576,MATCH($A1094,'Hoja de Trabajo para listado'!$CD$155:$CD$1048576,0),MATCH((CUADRO!K$4&amp;$E1094),'Hoja de Trabajo para listado'!$CD$151:$DC$151,0)),0)</f>
        <v>0</v>
      </c>
      <c r="L1094" s="243">
        <f ca="1">+IFERROR(INDEX('Hoja de Trabajo para listado'!$A$155:$Z$1048576,MATCH($A1094,'Hoja de Trabajo para listado'!$A$155:$A$1048576,0),MATCH((CUADRO!L$4&amp;$E1094),'Hoja de Trabajo para listado'!$A$151:$Z$151,0)),0)+IFERROR(INDEX('Hoja de Trabajo para listado'!$AB$155:$BA$1048576,MATCH($A1094,'Hoja de Trabajo para listado'!$AB$155:$AB$1048576,0),MATCH((CUADRO!L$4&amp;$E1094),'Hoja de Trabajo para listado'!$AB$151:$BA$151,0)),0)+IFERROR(INDEX('Hoja de Trabajo para listado'!$BC$155:$CB$1048576,MATCH($A1094,'Hoja de Trabajo para listado'!$BC$155:$BC$1048576,0),MATCH((CUADRO!L$4&amp;$E1094),'Hoja de Trabajo para listado'!$BC$151:$CB$151,0)),0)+IFERROR(INDEX('Hoja de Trabajo para listado'!$DE$153:$DG$274,MATCH($A1094,'Hoja de Trabajo para listado'!$DE$153:$DE$1048576,0),MATCH((CUADRO!L$4&amp;$E1094),'Hoja de Trabajo para listado'!$DE$151:$DG$151,0)),0)+IFERROR(INDEX('Hoja de Trabajo para listado'!$CD$155:$DC$1048576,MATCH($A1094,'Hoja de Trabajo para listado'!$CD$155:$CD$1048576,0),MATCH((CUADRO!L$4&amp;$E1094),'Hoja de Trabajo para listado'!$CD$151:$DC$151,0)),0)</f>
        <v>0</v>
      </c>
      <c r="M1094" s="243">
        <f ca="1">+IFERROR(INDEX('Hoja de Trabajo para listado'!$A$155:$Z$1048576,MATCH($A1094,'Hoja de Trabajo para listado'!$A$155:$A$1048576,0),MATCH((CUADRO!M$4&amp;$E1094),'Hoja de Trabajo para listado'!$A$151:$Z$151,0)),0)+IFERROR(INDEX('Hoja de Trabajo para listado'!$AB$155:$BA$1048576,MATCH($A1094,'Hoja de Trabajo para listado'!$AB$155:$AB$1048576,0),MATCH((CUADRO!M$4&amp;$E1094),'Hoja de Trabajo para listado'!$AB$151:$BA$151,0)),0)+IFERROR(INDEX('Hoja de Trabajo para listado'!$BC$155:$CB$1048576,MATCH($A1094,'Hoja de Trabajo para listado'!$BC$155:$BC$1048576,0),MATCH((CUADRO!M$4&amp;$E1094),'Hoja de Trabajo para listado'!$BC$151:$CB$151,0)),0)+IFERROR(INDEX('Hoja de Trabajo para listado'!$DE$153:$DG$274,MATCH($A1094,'Hoja de Trabajo para listado'!$DE$153:$DE$1048576,0),MATCH((CUADRO!M$4&amp;$E1094),'Hoja de Trabajo para listado'!$DE$151:$DG$151,0)),0)+IFERROR(INDEX('Hoja de Trabajo para listado'!$CD$155:$DC$1048576,MATCH($A1094,'Hoja de Trabajo para listado'!$CD$155:$CD$1048576,0),MATCH((CUADRO!M$4&amp;$E1094),'Hoja de Trabajo para listado'!$CD$151:$DC$151,0)),0)</f>
        <v>0</v>
      </c>
      <c r="N1094" s="243">
        <f ca="1">+IFERROR(INDEX('Hoja de Trabajo para listado'!$A$155:$Z$1048576,MATCH($A1094,'Hoja de Trabajo para listado'!$A$155:$A$1048576,0),MATCH((CUADRO!N$4&amp;$E1094),'Hoja de Trabajo para listado'!$A$151:$Z$151,0)),0)+IFERROR(INDEX('Hoja de Trabajo para listado'!$AB$155:$BA$1048576,MATCH($A1094,'Hoja de Trabajo para listado'!$AB$155:$AB$1048576,0),MATCH((CUADRO!N$4&amp;$E1094),'Hoja de Trabajo para listado'!$AB$151:$BA$151,0)),0)+IFERROR(INDEX('Hoja de Trabajo para listado'!$BC$155:$CB$1048576,MATCH($A1094,'Hoja de Trabajo para listado'!$BC$155:$BC$1048576,0),MATCH((CUADRO!N$4&amp;$E1094),'Hoja de Trabajo para listado'!$BC$151:$CB$151,0)),0)+IFERROR(INDEX('Hoja de Trabajo para listado'!$DE$153:$DG$274,MATCH($A1094,'Hoja de Trabajo para listado'!$DE$153:$DE$1048576,0),MATCH((CUADRO!N$4&amp;$E1094),'Hoja de Trabajo para listado'!$DE$151:$DG$151,0)),0)+IFERROR(INDEX('Hoja de Trabajo para listado'!$CD$155:$DC$1048576,MATCH($A1094,'Hoja de Trabajo para listado'!$CD$155:$CD$1048576,0),MATCH((CUADRO!N$4&amp;$E1094),'Hoja de Trabajo para listado'!$CD$151:$DC$151,0)),0)</f>
        <v>0</v>
      </c>
      <c r="O1094" s="243">
        <f ca="1">+IFERROR(INDEX('Hoja de Trabajo para listado'!$A$155:$Z$1048576,MATCH($A1094,'Hoja de Trabajo para listado'!$A$155:$A$1048576,0),MATCH((CUADRO!O$4&amp;$E1094),'Hoja de Trabajo para listado'!$A$151:$Z$151,0)),0)+IFERROR(INDEX('Hoja de Trabajo para listado'!$AB$155:$BA$1048576,MATCH($A1094,'Hoja de Trabajo para listado'!$AB$155:$AB$1048576,0),MATCH((CUADRO!O$4&amp;$E1094),'Hoja de Trabajo para listado'!$AB$151:$BA$151,0)),0)+IFERROR(INDEX('Hoja de Trabajo para listado'!$BC$155:$CB$1048576,MATCH($A1094,'Hoja de Trabajo para listado'!$BC$155:$BC$1048576,0),MATCH((CUADRO!O$4&amp;$E1094),'Hoja de Trabajo para listado'!$BC$151:$CB$151,0)),0)+IFERROR(INDEX('Hoja de Trabajo para listado'!$DE$153:$DG$274,MATCH($A1094,'Hoja de Trabajo para listado'!$DE$153:$DE$1048576,0),MATCH((CUADRO!O$4&amp;$E1094),'Hoja de Trabajo para listado'!$DE$151:$DG$151,0)),0)+IFERROR(INDEX('Hoja de Trabajo para listado'!$CD$155:$DC$1048576,MATCH($A1094,'Hoja de Trabajo para listado'!$CD$155:$CD$1048576,0),MATCH((CUADRO!O$4&amp;$E1094),'Hoja de Trabajo para listado'!$CD$151:$DC$151,0)),0)</f>
        <v>0</v>
      </c>
      <c r="P1094" s="243">
        <f ca="1">+IFERROR(INDEX('Hoja de Trabajo para listado'!$A$155:$Z$1048576,MATCH($A1094,'Hoja de Trabajo para listado'!$A$155:$A$1048576,0),MATCH((CUADRO!P$4&amp;$E1094),'Hoja de Trabajo para listado'!$A$151:$Z$151,0)),0)+IFERROR(INDEX('Hoja de Trabajo para listado'!$AB$155:$BA$1048576,MATCH($A1094,'Hoja de Trabajo para listado'!$AB$155:$AB$1048576,0),MATCH((CUADRO!P$4&amp;$E1094),'Hoja de Trabajo para listado'!$AB$151:$BA$151,0)),0)+IFERROR(INDEX('Hoja de Trabajo para listado'!$BC$155:$CB$1048576,MATCH($A1094,'Hoja de Trabajo para listado'!$BC$155:$BC$1048576,0),MATCH((CUADRO!P$4&amp;$E1094),'Hoja de Trabajo para listado'!$BC$151:$CB$151,0)),0)+IFERROR(INDEX('Hoja de Trabajo para listado'!$DE$153:$DG$274,MATCH($A1094,'Hoja de Trabajo para listado'!$DE$153:$DE$1048576,0),MATCH((CUADRO!P$4&amp;$E1094),'Hoja de Trabajo para listado'!$DE$151:$DG$151,0)),0)+IFERROR(INDEX('Hoja de Trabajo para listado'!$CD$155:$DC$1048576,MATCH($A1094,'Hoja de Trabajo para listado'!$CD$155:$CD$1048576,0),MATCH((CUADRO!P$4&amp;$E1094),'Hoja de Trabajo para listado'!$CD$151:$DC$151,0)),0)</f>
        <v>0</v>
      </c>
      <c r="Q1094" s="243">
        <f ca="1">+IFERROR(INDEX('Hoja de Trabajo para listado'!$A$155:$Z$1048576,MATCH($A1094,'Hoja de Trabajo para listado'!$A$155:$A$1048576,0),MATCH((CUADRO!Q$4&amp;$E1094),'Hoja de Trabajo para listado'!$A$151:$Z$151,0)),0)+IFERROR(INDEX('Hoja de Trabajo para listado'!$AB$155:$BA$1048576,MATCH($A1094,'Hoja de Trabajo para listado'!$AB$155:$AB$1048576,0),MATCH((CUADRO!Q$4&amp;$E1094),'Hoja de Trabajo para listado'!$AB$151:$BA$151,0)),0)+IFERROR(INDEX('Hoja de Trabajo para listado'!$BC$155:$CB$1048576,MATCH($A1094,'Hoja de Trabajo para listado'!$BC$155:$BC$1048576,0),MATCH((CUADRO!Q$4&amp;$E1094),'Hoja de Trabajo para listado'!$BC$151:$CB$151,0)),0)+IFERROR(INDEX('Hoja de Trabajo para listado'!$DE$153:$DG$274,MATCH($A1094,'Hoja de Trabajo para listado'!$DE$153:$DE$1048576,0),MATCH((CUADRO!Q$4&amp;$E1094),'Hoja de Trabajo para listado'!$DE$151:$DG$151,0)),0)+IFERROR(INDEX('Hoja de Trabajo para listado'!$CD$155:$DC$1048576,MATCH($A1094,'Hoja de Trabajo para listado'!$CD$155:$CD$1048576,0),MATCH((CUADRO!Q$4&amp;$E1094),'Hoja de Trabajo para listado'!$CD$151:$DC$151,0)),0)</f>
        <v>0</v>
      </c>
      <c r="R1094" s="243">
        <f t="shared" ca="1" si="32"/>
        <v>0</v>
      </c>
      <c r="S1094" s="253">
        <f ca="1">+R1093+R1094</f>
        <v>0</v>
      </c>
      <c r="T1094" s="243">
        <f ca="1">+S1094</f>
        <v>0</v>
      </c>
      <c r="U1094" s="242">
        <f t="shared" si="33"/>
        <v>2</v>
      </c>
    </row>
    <row r="1095" spans="1:21" customFormat="1" ht="15" hidden="1" customHeight="1">
      <c r="A1095" s="32">
        <v>1905</v>
      </c>
      <c r="B1095" s="381">
        <f>+A1095</f>
        <v>1905</v>
      </c>
      <c r="C1095" s="245" t="str">
        <f>+VLOOKUP(A1095,bd_lista!$A$3:$C$592,3,FALSE)</f>
        <v>Gobierno Autónomo Municipal de Puerto Rico</v>
      </c>
      <c r="D1095" s="383" t="str">
        <f>+C1095</f>
        <v>Gobierno Autónomo Municipal de Puerto Rico</v>
      </c>
      <c r="E1095" s="240" t="s">
        <v>683</v>
      </c>
      <c r="F1095" s="241">
        <f ca="1">+IFERROR(INDEX('Hoja de Trabajo para listado'!$A$155:$Z$1048576,MATCH($A1095,'Hoja de Trabajo para listado'!$A$155:$A$1048576,0),MATCH((CUADRO!F$4&amp;$E1095),'Hoja de Trabajo para listado'!$A$151:$Z$151,0)),0)+IFERROR(INDEX('Hoja de Trabajo para listado'!$AB$155:$BA$1048576,MATCH($A1095,'Hoja de Trabajo para listado'!$AB$155:$AB$1048576,0),MATCH((CUADRO!F$4&amp;$E1095),'Hoja de Trabajo para listado'!$AB$151:$BA$151,0)),0)+IFERROR(INDEX('Hoja de Trabajo para listado'!$BC$155:$CB$1048576,MATCH($A1095,'Hoja de Trabajo para listado'!$BC$155:$BC$1048576,0),MATCH((CUADRO!F$4&amp;$E1095),'Hoja de Trabajo para listado'!$BC$151:$CB$151,0)),0)+IFERROR(INDEX('Hoja de Trabajo para listado'!$DE$153:$DG$274,MATCH($A1095,'Hoja de Trabajo para listado'!$DE$153:$DE$1048576,0),MATCH((CUADRO!F$4&amp;$E1095),'Hoja de Trabajo para listado'!$DE$151:$DG$151,0)),0)+IFERROR(INDEX('Hoja de Trabajo para listado'!$CD$155:$DC$1048576,MATCH($A1095,'Hoja de Trabajo para listado'!$CD$155:$CD$1048576,0),MATCH((CUADRO!F$4&amp;$E1095),'Hoja de Trabajo para listado'!$CD$151:$DC$151,0)),0)</f>
        <v>0</v>
      </c>
      <c r="G1095" s="241">
        <f ca="1">+IFERROR(INDEX('Hoja de Trabajo para listado'!$A$155:$Z$1048576,MATCH($A1095,'Hoja de Trabajo para listado'!$A$155:$A$1048576,0),MATCH((CUADRO!G$4&amp;$E1095),'Hoja de Trabajo para listado'!$A$151:$Z$151,0)),0)+IFERROR(INDEX('Hoja de Trabajo para listado'!$AB$155:$BA$1048576,MATCH($A1095,'Hoja de Trabajo para listado'!$AB$155:$AB$1048576,0),MATCH((CUADRO!G$4&amp;$E1095),'Hoja de Trabajo para listado'!$AB$151:$BA$151,0)),0)+IFERROR(INDEX('Hoja de Trabajo para listado'!$BC$155:$CB$1048576,MATCH($A1095,'Hoja de Trabajo para listado'!$BC$155:$BC$1048576,0),MATCH((CUADRO!G$4&amp;$E1095),'Hoja de Trabajo para listado'!$BC$151:$CB$151,0)),0)+IFERROR(INDEX('Hoja de Trabajo para listado'!$DE$153:$DG$274,MATCH($A1095,'Hoja de Trabajo para listado'!$DE$153:$DE$1048576,0),MATCH((CUADRO!G$4&amp;$E1095),'Hoja de Trabajo para listado'!$DE$151:$DG$151,0)),0)+IFERROR(INDEX('Hoja de Trabajo para listado'!$CD$155:$DC$1048576,MATCH($A1095,'Hoja de Trabajo para listado'!$CD$155:$CD$1048576,0),MATCH((CUADRO!G$4&amp;$E1095),'Hoja de Trabajo para listado'!$CD$151:$DC$151,0)),0)</f>
        <v>0</v>
      </c>
      <c r="H1095" s="241">
        <f ca="1">+IFERROR(INDEX('Hoja de Trabajo para listado'!$A$155:$Z$1048576,MATCH($A1095,'Hoja de Trabajo para listado'!$A$155:$A$1048576,0),MATCH((CUADRO!H$4&amp;$E1095),'Hoja de Trabajo para listado'!$A$151:$Z$151,0)),0)+IFERROR(INDEX('Hoja de Trabajo para listado'!$AB$155:$BA$1048576,MATCH($A1095,'Hoja de Trabajo para listado'!$AB$155:$AB$1048576,0),MATCH((CUADRO!H$4&amp;$E1095),'Hoja de Trabajo para listado'!$AB$151:$BA$151,0)),0)+IFERROR(INDEX('Hoja de Trabajo para listado'!$BC$155:$CB$1048576,MATCH($A1095,'Hoja de Trabajo para listado'!$BC$155:$BC$1048576,0),MATCH((CUADRO!H$4&amp;$E1095),'Hoja de Trabajo para listado'!$BC$151:$CB$151,0)),0)+IFERROR(INDEX('Hoja de Trabajo para listado'!$DE$153:$DG$274,MATCH($A1095,'Hoja de Trabajo para listado'!$DE$153:$DE$1048576,0),MATCH((CUADRO!H$4&amp;$E1095),'Hoja de Trabajo para listado'!$DE$151:$DG$151,0)),0)+IFERROR(INDEX('Hoja de Trabajo para listado'!$CD$155:$DC$1048576,MATCH($A1095,'Hoja de Trabajo para listado'!$CD$155:$CD$1048576,0),MATCH((CUADRO!H$4&amp;$E1095),'Hoja de Trabajo para listado'!$CD$151:$DC$151,0)),0)</f>
        <v>0</v>
      </c>
      <c r="I1095" s="241">
        <f ca="1">+IFERROR(INDEX('Hoja de Trabajo para listado'!$A$155:$Z$1048576,MATCH($A1095,'Hoja de Trabajo para listado'!$A$155:$A$1048576,0),MATCH((CUADRO!I$4&amp;$E1095),'Hoja de Trabajo para listado'!$A$151:$Z$151,0)),0)+IFERROR(INDEX('Hoja de Trabajo para listado'!$AB$155:$BA$1048576,MATCH($A1095,'Hoja de Trabajo para listado'!$AB$155:$AB$1048576,0),MATCH((CUADRO!I$4&amp;$E1095),'Hoja de Trabajo para listado'!$AB$151:$BA$151,0)),0)+IFERROR(INDEX('Hoja de Trabajo para listado'!$BC$155:$CB$1048576,MATCH($A1095,'Hoja de Trabajo para listado'!$BC$155:$BC$1048576,0),MATCH((CUADRO!I$4&amp;$E1095),'Hoja de Trabajo para listado'!$BC$151:$CB$151,0)),0)+IFERROR(INDEX('Hoja de Trabajo para listado'!$DE$153:$DG$274,MATCH($A1095,'Hoja de Trabajo para listado'!$DE$153:$DE$1048576,0),MATCH((CUADRO!I$4&amp;$E1095),'Hoja de Trabajo para listado'!$DE$151:$DG$151,0)),0)+IFERROR(INDEX('Hoja de Trabajo para listado'!$CD$155:$DC$1048576,MATCH($A1095,'Hoja de Trabajo para listado'!$CD$155:$CD$1048576,0),MATCH((CUADRO!I$4&amp;$E1095),'Hoja de Trabajo para listado'!$CD$151:$DC$151,0)),0)</f>
        <v>0</v>
      </c>
      <c r="J1095" s="241">
        <f ca="1">+IFERROR(INDEX('Hoja de Trabajo para listado'!$A$155:$Z$1048576,MATCH($A1095,'Hoja de Trabajo para listado'!$A$155:$A$1048576,0),MATCH((CUADRO!J$4&amp;$E1095),'Hoja de Trabajo para listado'!$A$151:$Z$151,0)),0)+IFERROR(INDEX('Hoja de Trabajo para listado'!$AB$155:$BA$1048576,MATCH($A1095,'Hoja de Trabajo para listado'!$AB$155:$AB$1048576,0),MATCH((CUADRO!J$4&amp;$E1095),'Hoja de Trabajo para listado'!$AB$151:$BA$151,0)),0)+IFERROR(INDEX('Hoja de Trabajo para listado'!$BC$155:$CB$1048576,MATCH($A1095,'Hoja de Trabajo para listado'!$BC$155:$BC$1048576,0),MATCH((CUADRO!J$4&amp;$E1095),'Hoja de Trabajo para listado'!$BC$151:$CB$151,0)),0)+IFERROR(INDEX('Hoja de Trabajo para listado'!$DE$153:$DG$274,MATCH($A1095,'Hoja de Trabajo para listado'!$DE$153:$DE$1048576,0),MATCH((CUADRO!J$4&amp;$E1095),'Hoja de Trabajo para listado'!$DE$151:$DG$151,0)),0)+IFERROR(INDEX('Hoja de Trabajo para listado'!$CD$155:$DC$1048576,MATCH($A1095,'Hoja de Trabajo para listado'!$CD$155:$CD$1048576,0),MATCH((CUADRO!J$4&amp;$E1095),'Hoja de Trabajo para listado'!$CD$151:$DC$151,0)),0)</f>
        <v>0</v>
      </c>
      <c r="K1095" s="241">
        <f ca="1">+IFERROR(INDEX('Hoja de Trabajo para listado'!$A$155:$Z$1048576,MATCH($A1095,'Hoja de Trabajo para listado'!$A$155:$A$1048576,0),MATCH((CUADRO!K$4&amp;$E1095),'Hoja de Trabajo para listado'!$A$151:$Z$151,0)),0)+IFERROR(INDEX('Hoja de Trabajo para listado'!$AB$155:$BA$1048576,MATCH($A1095,'Hoja de Trabajo para listado'!$AB$155:$AB$1048576,0),MATCH((CUADRO!K$4&amp;$E1095),'Hoja de Trabajo para listado'!$AB$151:$BA$151,0)),0)+IFERROR(INDEX('Hoja de Trabajo para listado'!$BC$155:$CB$1048576,MATCH($A1095,'Hoja de Trabajo para listado'!$BC$155:$BC$1048576,0),MATCH((CUADRO!K$4&amp;$E1095),'Hoja de Trabajo para listado'!$BC$151:$CB$151,0)),0)+IFERROR(INDEX('Hoja de Trabajo para listado'!$DE$153:$DG$274,MATCH($A1095,'Hoja de Trabajo para listado'!$DE$153:$DE$1048576,0),MATCH((CUADRO!K$4&amp;$E1095),'Hoja de Trabajo para listado'!$DE$151:$DG$151,0)),0)+IFERROR(INDEX('Hoja de Trabajo para listado'!$CD$155:$DC$1048576,MATCH($A1095,'Hoja de Trabajo para listado'!$CD$155:$CD$1048576,0),MATCH((CUADRO!K$4&amp;$E1095),'Hoja de Trabajo para listado'!$CD$151:$DC$151,0)),0)</f>
        <v>0</v>
      </c>
      <c r="L1095" s="262">
        <f ca="1">+IFERROR(INDEX('Hoja de Trabajo para listado'!$A$155:$Z$1048576,MATCH($A1095,'Hoja de Trabajo para listado'!$A$155:$A$1048576,0),MATCH((CUADRO!L$4&amp;$E1095),'Hoja de Trabajo para listado'!$A$151:$Z$151,0)),0)+IFERROR(INDEX('Hoja de Trabajo para listado'!$AB$155:$BA$1048576,MATCH($A1095,'Hoja de Trabajo para listado'!$AB$155:$AB$1048576,0),MATCH((CUADRO!L$4&amp;$E1095),'Hoja de Trabajo para listado'!$AB$151:$BA$151,0)),0)+IFERROR(INDEX('Hoja de Trabajo para listado'!$BC$155:$CB$1048576,MATCH($A1095,'Hoja de Trabajo para listado'!$BC$155:$BC$1048576,0),MATCH((CUADRO!L$4&amp;$E1095),'Hoja de Trabajo para listado'!$BC$151:$CB$151,0)),0)+IFERROR(INDEX('Hoja de Trabajo para listado'!$DE$153:$DG$274,MATCH($A1095,'Hoja de Trabajo para listado'!$DE$153:$DE$1048576,0),MATCH((CUADRO!L$4&amp;$E1095),'Hoja de Trabajo para listado'!$DE$151:$DG$151,0)),0)+IFERROR(INDEX('Hoja de Trabajo para listado'!$CD$155:$DC$1048576,MATCH($A1095,'Hoja de Trabajo para listado'!$CD$155:$CD$1048576,0),MATCH((CUADRO!L$4&amp;$E1095),'Hoja de Trabajo para listado'!$CD$151:$DC$151,0)),0)</f>
        <v>0</v>
      </c>
      <c r="M1095" s="241">
        <f ca="1">+IFERROR(INDEX('Hoja de Trabajo para listado'!$A$155:$Z$1048576,MATCH($A1095,'Hoja de Trabajo para listado'!$A$155:$A$1048576,0),MATCH((CUADRO!M$4&amp;$E1095),'Hoja de Trabajo para listado'!$A$151:$Z$151,0)),0)+IFERROR(INDEX('Hoja de Trabajo para listado'!$AB$155:$BA$1048576,MATCH($A1095,'Hoja de Trabajo para listado'!$AB$155:$AB$1048576,0),MATCH((CUADRO!M$4&amp;$E1095),'Hoja de Trabajo para listado'!$AB$151:$BA$151,0)),0)+IFERROR(INDEX('Hoja de Trabajo para listado'!$BC$155:$CB$1048576,MATCH($A1095,'Hoja de Trabajo para listado'!$BC$155:$BC$1048576,0),MATCH((CUADRO!M$4&amp;$E1095),'Hoja de Trabajo para listado'!$BC$151:$CB$151,0)),0)+IFERROR(INDEX('Hoja de Trabajo para listado'!$DE$153:$DG$274,MATCH($A1095,'Hoja de Trabajo para listado'!$DE$153:$DE$1048576,0),MATCH((CUADRO!M$4&amp;$E1095),'Hoja de Trabajo para listado'!$DE$151:$DG$151,0)),0)+IFERROR(INDEX('Hoja de Trabajo para listado'!$CD$155:$DC$1048576,MATCH($A1095,'Hoja de Trabajo para listado'!$CD$155:$CD$1048576,0),MATCH((CUADRO!M$4&amp;$E1095),'Hoja de Trabajo para listado'!$CD$151:$DC$151,0)),0)</f>
        <v>0</v>
      </c>
      <c r="N1095" s="241">
        <f ca="1">+IFERROR(INDEX('Hoja de Trabajo para listado'!$A$155:$Z$1048576,MATCH($A1095,'Hoja de Trabajo para listado'!$A$155:$A$1048576,0),MATCH((CUADRO!N$4&amp;$E1095),'Hoja de Trabajo para listado'!$A$151:$Z$151,0)),0)+IFERROR(INDEX('Hoja de Trabajo para listado'!$AB$155:$BA$1048576,MATCH($A1095,'Hoja de Trabajo para listado'!$AB$155:$AB$1048576,0),MATCH((CUADRO!N$4&amp;$E1095),'Hoja de Trabajo para listado'!$AB$151:$BA$151,0)),0)+IFERROR(INDEX('Hoja de Trabajo para listado'!$BC$155:$CB$1048576,MATCH($A1095,'Hoja de Trabajo para listado'!$BC$155:$BC$1048576,0),MATCH((CUADRO!N$4&amp;$E1095),'Hoja de Trabajo para listado'!$BC$151:$CB$151,0)),0)+IFERROR(INDEX('Hoja de Trabajo para listado'!$DE$153:$DG$274,MATCH($A1095,'Hoja de Trabajo para listado'!$DE$153:$DE$1048576,0),MATCH((CUADRO!N$4&amp;$E1095),'Hoja de Trabajo para listado'!$DE$151:$DG$151,0)),0)+IFERROR(INDEX('Hoja de Trabajo para listado'!$CD$155:$DC$1048576,MATCH($A1095,'Hoja de Trabajo para listado'!$CD$155:$CD$1048576,0),MATCH((CUADRO!N$4&amp;$E1095),'Hoja de Trabajo para listado'!$CD$151:$DC$151,0)),0)</f>
        <v>0</v>
      </c>
      <c r="O1095" s="241">
        <f ca="1">+IFERROR(INDEX('Hoja de Trabajo para listado'!$A$155:$Z$1048576,MATCH($A1095,'Hoja de Trabajo para listado'!$A$155:$A$1048576,0),MATCH((CUADRO!O$4&amp;$E1095),'Hoja de Trabajo para listado'!$A$151:$Z$151,0)),0)+IFERROR(INDEX('Hoja de Trabajo para listado'!$AB$155:$BA$1048576,MATCH($A1095,'Hoja de Trabajo para listado'!$AB$155:$AB$1048576,0),MATCH((CUADRO!O$4&amp;$E1095),'Hoja de Trabajo para listado'!$AB$151:$BA$151,0)),0)+IFERROR(INDEX('Hoja de Trabajo para listado'!$BC$155:$CB$1048576,MATCH($A1095,'Hoja de Trabajo para listado'!$BC$155:$BC$1048576,0),MATCH((CUADRO!O$4&amp;$E1095),'Hoja de Trabajo para listado'!$BC$151:$CB$151,0)),0)+IFERROR(INDEX('Hoja de Trabajo para listado'!$DE$153:$DG$274,MATCH($A1095,'Hoja de Trabajo para listado'!$DE$153:$DE$1048576,0),MATCH((CUADRO!O$4&amp;$E1095),'Hoja de Trabajo para listado'!$DE$151:$DG$151,0)),0)+IFERROR(INDEX('Hoja de Trabajo para listado'!$CD$155:$DC$1048576,MATCH($A1095,'Hoja de Trabajo para listado'!$CD$155:$CD$1048576,0),MATCH((CUADRO!O$4&amp;$E1095),'Hoja de Trabajo para listado'!$CD$151:$DC$151,0)),0)</f>
        <v>0</v>
      </c>
      <c r="P1095" s="241">
        <f ca="1">+IFERROR(INDEX('Hoja de Trabajo para listado'!$A$155:$Z$1048576,MATCH($A1095,'Hoja de Trabajo para listado'!$A$155:$A$1048576,0),MATCH((CUADRO!P$4&amp;$E1095),'Hoja de Trabajo para listado'!$A$151:$Z$151,0)),0)+IFERROR(INDEX('Hoja de Trabajo para listado'!$AB$155:$BA$1048576,MATCH($A1095,'Hoja de Trabajo para listado'!$AB$155:$AB$1048576,0),MATCH((CUADRO!P$4&amp;$E1095),'Hoja de Trabajo para listado'!$AB$151:$BA$151,0)),0)+IFERROR(INDEX('Hoja de Trabajo para listado'!$BC$155:$CB$1048576,MATCH($A1095,'Hoja de Trabajo para listado'!$BC$155:$BC$1048576,0),MATCH((CUADRO!P$4&amp;$E1095),'Hoja de Trabajo para listado'!$BC$151:$CB$151,0)),0)+IFERROR(INDEX('Hoja de Trabajo para listado'!$DE$153:$DG$274,MATCH($A1095,'Hoja de Trabajo para listado'!$DE$153:$DE$1048576,0),MATCH((CUADRO!P$4&amp;$E1095),'Hoja de Trabajo para listado'!$DE$151:$DG$151,0)),0)+IFERROR(INDEX('Hoja de Trabajo para listado'!$CD$155:$DC$1048576,MATCH($A1095,'Hoja de Trabajo para listado'!$CD$155:$CD$1048576,0),MATCH((CUADRO!P$4&amp;$E1095),'Hoja de Trabajo para listado'!$CD$151:$DC$151,0)),0)</f>
        <v>0</v>
      </c>
      <c r="Q1095" s="241">
        <f ca="1">+IFERROR(INDEX('Hoja de Trabajo para listado'!$A$155:$Z$1048576,MATCH($A1095,'Hoja de Trabajo para listado'!$A$155:$A$1048576,0),MATCH((CUADRO!Q$4&amp;$E1095),'Hoja de Trabajo para listado'!$A$151:$Z$151,0)),0)+IFERROR(INDEX('Hoja de Trabajo para listado'!$AB$155:$BA$1048576,MATCH($A1095,'Hoja de Trabajo para listado'!$AB$155:$AB$1048576,0),MATCH((CUADRO!Q$4&amp;$E1095),'Hoja de Trabajo para listado'!$AB$151:$BA$151,0)),0)+IFERROR(INDEX('Hoja de Trabajo para listado'!$BC$155:$CB$1048576,MATCH($A1095,'Hoja de Trabajo para listado'!$BC$155:$BC$1048576,0),MATCH((CUADRO!Q$4&amp;$E1095),'Hoja de Trabajo para listado'!$BC$151:$CB$151,0)),0)+IFERROR(INDEX('Hoja de Trabajo para listado'!$DE$153:$DG$274,MATCH($A1095,'Hoja de Trabajo para listado'!$DE$153:$DE$1048576,0),MATCH((CUADRO!Q$4&amp;$E1095),'Hoja de Trabajo para listado'!$DE$151:$DG$151,0)),0)+IFERROR(INDEX('Hoja de Trabajo para listado'!$CD$155:$DC$1048576,MATCH($A1095,'Hoja de Trabajo para listado'!$CD$155:$CD$1048576,0),MATCH((CUADRO!Q$4&amp;$E1095),'Hoja de Trabajo para listado'!$CD$151:$DC$151,0)),0)</f>
        <v>0</v>
      </c>
      <c r="R1095" s="241">
        <f t="shared" ca="1" si="32"/>
        <v>0</v>
      </c>
      <c r="S1095" s="247"/>
      <c r="T1095" s="241">
        <f ca="1">+T1096</f>
        <v>0</v>
      </c>
      <c r="U1095" s="240">
        <f t="shared" si="33"/>
        <v>1</v>
      </c>
    </row>
    <row r="1096" spans="1:21" customFormat="1" ht="15" hidden="1" customHeight="1">
      <c r="A1096" s="32">
        <v>1905</v>
      </c>
      <c r="B1096" s="382"/>
      <c r="C1096" s="245" t="str">
        <f>+VLOOKUP(A1096,bd_lista!$A$3:$C$592,3,FALSE)</f>
        <v>Gobierno Autónomo Municipal de Puerto Rico</v>
      </c>
      <c r="D1096" s="384"/>
      <c r="E1096" s="242" t="s">
        <v>684</v>
      </c>
      <c r="F1096" s="243">
        <f ca="1">+IFERROR(INDEX('Hoja de Trabajo para listado'!$A$155:$Z$1048576,MATCH($A1096,'Hoja de Trabajo para listado'!$A$155:$A$1048576,0),MATCH((CUADRO!F$4&amp;$E1096),'Hoja de Trabajo para listado'!$A$151:$Z$151,0)),0)+IFERROR(INDEX('Hoja de Trabajo para listado'!$AB$155:$BA$1048576,MATCH($A1096,'Hoja de Trabajo para listado'!$AB$155:$AB$1048576,0),MATCH((CUADRO!F$4&amp;$E1096),'Hoja de Trabajo para listado'!$AB$151:$BA$151,0)),0)+IFERROR(INDEX('Hoja de Trabajo para listado'!$BC$155:$CB$1048576,MATCH($A1096,'Hoja de Trabajo para listado'!$BC$155:$BC$1048576,0),MATCH((CUADRO!F$4&amp;$E1096),'Hoja de Trabajo para listado'!$BC$151:$CB$151,0)),0)+IFERROR(INDEX('Hoja de Trabajo para listado'!$DE$153:$DG$274,MATCH($A1096,'Hoja de Trabajo para listado'!$DE$153:$DE$1048576,0),MATCH((CUADRO!F$4&amp;$E1096),'Hoja de Trabajo para listado'!$DE$151:$DG$151,0)),0)+IFERROR(INDEX('Hoja de Trabajo para listado'!$CD$155:$DC$1048576,MATCH($A1096,'Hoja de Trabajo para listado'!$CD$155:$CD$1048576,0),MATCH((CUADRO!F$4&amp;$E1096),'Hoja de Trabajo para listado'!$CD$151:$DC$151,0)),0)</f>
        <v>0</v>
      </c>
      <c r="G1096" s="243">
        <f ca="1">+IFERROR(INDEX('Hoja de Trabajo para listado'!$A$155:$Z$1048576,MATCH($A1096,'Hoja de Trabajo para listado'!$A$155:$A$1048576,0),MATCH((CUADRO!G$4&amp;$E1096),'Hoja de Trabajo para listado'!$A$151:$Z$151,0)),0)+IFERROR(INDEX('Hoja de Trabajo para listado'!$AB$155:$BA$1048576,MATCH($A1096,'Hoja de Trabajo para listado'!$AB$155:$AB$1048576,0),MATCH((CUADRO!G$4&amp;$E1096),'Hoja de Trabajo para listado'!$AB$151:$BA$151,0)),0)+IFERROR(INDEX('Hoja de Trabajo para listado'!$BC$155:$CB$1048576,MATCH($A1096,'Hoja de Trabajo para listado'!$BC$155:$BC$1048576,0),MATCH((CUADRO!G$4&amp;$E1096),'Hoja de Trabajo para listado'!$BC$151:$CB$151,0)),0)+IFERROR(INDEX('Hoja de Trabajo para listado'!$DE$153:$DG$274,MATCH($A1096,'Hoja de Trabajo para listado'!$DE$153:$DE$1048576,0),MATCH((CUADRO!G$4&amp;$E1096),'Hoja de Trabajo para listado'!$DE$151:$DG$151,0)),0)+IFERROR(INDEX('Hoja de Trabajo para listado'!$CD$155:$DC$1048576,MATCH($A1096,'Hoja de Trabajo para listado'!$CD$155:$CD$1048576,0),MATCH((CUADRO!G$4&amp;$E1096),'Hoja de Trabajo para listado'!$CD$151:$DC$151,0)),0)</f>
        <v>0</v>
      </c>
      <c r="H1096" s="243">
        <f ca="1">+IFERROR(INDEX('Hoja de Trabajo para listado'!$A$155:$Z$1048576,MATCH($A1096,'Hoja de Trabajo para listado'!$A$155:$A$1048576,0),MATCH((CUADRO!H$4&amp;$E1096),'Hoja de Trabajo para listado'!$A$151:$Z$151,0)),0)+IFERROR(INDEX('Hoja de Trabajo para listado'!$AB$155:$BA$1048576,MATCH($A1096,'Hoja de Trabajo para listado'!$AB$155:$AB$1048576,0),MATCH((CUADRO!H$4&amp;$E1096),'Hoja de Trabajo para listado'!$AB$151:$BA$151,0)),0)+IFERROR(INDEX('Hoja de Trabajo para listado'!$BC$155:$CB$1048576,MATCH($A1096,'Hoja de Trabajo para listado'!$BC$155:$BC$1048576,0),MATCH((CUADRO!H$4&amp;$E1096),'Hoja de Trabajo para listado'!$BC$151:$CB$151,0)),0)+IFERROR(INDEX('Hoja de Trabajo para listado'!$DE$153:$DG$274,MATCH($A1096,'Hoja de Trabajo para listado'!$DE$153:$DE$1048576,0),MATCH((CUADRO!H$4&amp;$E1096),'Hoja de Trabajo para listado'!$DE$151:$DG$151,0)),0)+IFERROR(INDEX('Hoja de Trabajo para listado'!$CD$155:$DC$1048576,MATCH($A1096,'Hoja de Trabajo para listado'!$CD$155:$CD$1048576,0),MATCH((CUADRO!H$4&amp;$E1096),'Hoja de Trabajo para listado'!$CD$151:$DC$151,0)),0)</f>
        <v>0</v>
      </c>
      <c r="I1096" s="243">
        <f ca="1">+IFERROR(INDEX('Hoja de Trabajo para listado'!$A$155:$Z$1048576,MATCH($A1096,'Hoja de Trabajo para listado'!$A$155:$A$1048576,0),MATCH((CUADRO!I$4&amp;$E1096),'Hoja de Trabajo para listado'!$A$151:$Z$151,0)),0)+IFERROR(INDEX('Hoja de Trabajo para listado'!$AB$155:$BA$1048576,MATCH($A1096,'Hoja de Trabajo para listado'!$AB$155:$AB$1048576,0),MATCH((CUADRO!I$4&amp;$E1096),'Hoja de Trabajo para listado'!$AB$151:$BA$151,0)),0)+IFERROR(INDEX('Hoja de Trabajo para listado'!$BC$155:$CB$1048576,MATCH($A1096,'Hoja de Trabajo para listado'!$BC$155:$BC$1048576,0),MATCH((CUADRO!I$4&amp;$E1096),'Hoja de Trabajo para listado'!$BC$151:$CB$151,0)),0)+IFERROR(INDEX('Hoja de Trabajo para listado'!$DE$153:$DG$274,MATCH($A1096,'Hoja de Trabajo para listado'!$DE$153:$DE$1048576,0),MATCH((CUADRO!I$4&amp;$E1096),'Hoja de Trabajo para listado'!$DE$151:$DG$151,0)),0)+IFERROR(INDEX('Hoja de Trabajo para listado'!$CD$155:$DC$1048576,MATCH($A1096,'Hoja de Trabajo para listado'!$CD$155:$CD$1048576,0),MATCH((CUADRO!I$4&amp;$E1096),'Hoja de Trabajo para listado'!$CD$151:$DC$151,0)),0)</f>
        <v>0</v>
      </c>
      <c r="J1096" s="243">
        <f ca="1">+IFERROR(INDEX('Hoja de Trabajo para listado'!$A$155:$Z$1048576,MATCH($A1096,'Hoja de Trabajo para listado'!$A$155:$A$1048576,0),MATCH((CUADRO!J$4&amp;$E1096),'Hoja de Trabajo para listado'!$A$151:$Z$151,0)),0)+IFERROR(INDEX('Hoja de Trabajo para listado'!$AB$155:$BA$1048576,MATCH($A1096,'Hoja de Trabajo para listado'!$AB$155:$AB$1048576,0),MATCH((CUADRO!J$4&amp;$E1096),'Hoja de Trabajo para listado'!$AB$151:$BA$151,0)),0)+IFERROR(INDEX('Hoja de Trabajo para listado'!$BC$155:$CB$1048576,MATCH($A1096,'Hoja de Trabajo para listado'!$BC$155:$BC$1048576,0),MATCH((CUADRO!J$4&amp;$E1096),'Hoja de Trabajo para listado'!$BC$151:$CB$151,0)),0)+IFERROR(INDEX('Hoja de Trabajo para listado'!$DE$153:$DG$274,MATCH($A1096,'Hoja de Trabajo para listado'!$DE$153:$DE$1048576,0),MATCH((CUADRO!J$4&amp;$E1096),'Hoja de Trabajo para listado'!$DE$151:$DG$151,0)),0)+IFERROR(INDEX('Hoja de Trabajo para listado'!$CD$155:$DC$1048576,MATCH($A1096,'Hoja de Trabajo para listado'!$CD$155:$CD$1048576,0),MATCH((CUADRO!J$4&amp;$E1096),'Hoja de Trabajo para listado'!$CD$151:$DC$151,0)),0)</f>
        <v>0</v>
      </c>
      <c r="K1096" s="243">
        <f ca="1">+IFERROR(INDEX('Hoja de Trabajo para listado'!$A$155:$Z$1048576,MATCH($A1096,'Hoja de Trabajo para listado'!$A$155:$A$1048576,0),MATCH((CUADRO!K$4&amp;$E1096),'Hoja de Trabajo para listado'!$A$151:$Z$151,0)),0)+IFERROR(INDEX('Hoja de Trabajo para listado'!$AB$155:$BA$1048576,MATCH($A1096,'Hoja de Trabajo para listado'!$AB$155:$AB$1048576,0),MATCH((CUADRO!K$4&amp;$E1096),'Hoja de Trabajo para listado'!$AB$151:$BA$151,0)),0)+IFERROR(INDEX('Hoja de Trabajo para listado'!$BC$155:$CB$1048576,MATCH($A1096,'Hoja de Trabajo para listado'!$BC$155:$BC$1048576,0),MATCH((CUADRO!K$4&amp;$E1096),'Hoja de Trabajo para listado'!$BC$151:$CB$151,0)),0)+IFERROR(INDEX('Hoja de Trabajo para listado'!$DE$153:$DG$274,MATCH($A1096,'Hoja de Trabajo para listado'!$DE$153:$DE$1048576,0),MATCH((CUADRO!K$4&amp;$E1096),'Hoja de Trabajo para listado'!$DE$151:$DG$151,0)),0)+IFERROR(INDEX('Hoja de Trabajo para listado'!$CD$155:$DC$1048576,MATCH($A1096,'Hoja de Trabajo para listado'!$CD$155:$CD$1048576,0),MATCH((CUADRO!K$4&amp;$E1096),'Hoja de Trabajo para listado'!$CD$151:$DC$151,0)),0)</f>
        <v>0</v>
      </c>
      <c r="L1096" s="243">
        <f ca="1">+IFERROR(INDEX('Hoja de Trabajo para listado'!$A$155:$Z$1048576,MATCH($A1096,'Hoja de Trabajo para listado'!$A$155:$A$1048576,0),MATCH((CUADRO!L$4&amp;$E1096),'Hoja de Trabajo para listado'!$A$151:$Z$151,0)),0)+IFERROR(INDEX('Hoja de Trabajo para listado'!$AB$155:$BA$1048576,MATCH($A1096,'Hoja de Trabajo para listado'!$AB$155:$AB$1048576,0),MATCH((CUADRO!L$4&amp;$E1096),'Hoja de Trabajo para listado'!$AB$151:$BA$151,0)),0)+IFERROR(INDEX('Hoja de Trabajo para listado'!$BC$155:$CB$1048576,MATCH($A1096,'Hoja de Trabajo para listado'!$BC$155:$BC$1048576,0),MATCH((CUADRO!L$4&amp;$E1096),'Hoja de Trabajo para listado'!$BC$151:$CB$151,0)),0)+IFERROR(INDEX('Hoja de Trabajo para listado'!$DE$153:$DG$274,MATCH($A1096,'Hoja de Trabajo para listado'!$DE$153:$DE$1048576,0),MATCH((CUADRO!L$4&amp;$E1096),'Hoja de Trabajo para listado'!$DE$151:$DG$151,0)),0)+IFERROR(INDEX('Hoja de Trabajo para listado'!$CD$155:$DC$1048576,MATCH($A1096,'Hoja de Trabajo para listado'!$CD$155:$CD$1048576,0),MATCH((CUADRO!L$4&amp;$E1096),'Hoja de Trabajo para listado'!$CD$151:$DC$151,0)),0)</f>
        <v>0</v>
      </c>
      <c r="M1096" s="243">
        <f ca="1">+IFERROR(INDEX('Hoja de Trabajo para listado'!$A$155:$Z$1048576,MATCH($A1096,'Hoja de Trabajo para listado'!$A$155:$A$1048576,0),MATCH((CUADRO!M$4&amp;$E1096),'Hoja de Trabajo para listado'!$A$151:$Z$151,0)),0)+IFERROR(INDEX('Hoja de Trabajo para listado'!$AB$155:$BA$1048576,MATCH($A1096,'Hoja de Trabajo para listado'!$AB$155:$AB$1048576,0),MATCH((CUADRO!M$4&amp;$E1096),'Hoja de Trabajo para listado'!$AB$151:$BA$151,0)),0)+IFERROR(INDEX('Hoja de Trabajo para listado'!$BC$155:$CB$1048576,MATCH($A1096,'Hoja de Trabajo para listado'!$BC$155:$BC$1048576,0),MATCH((CUADRO!M$4&amp;$E1096),'Hoja de Trabajo para listado'!$BC$151:$CB$151,0)),0)+IFERROR(INDEX('Hoja de Trabajo para listado'!$DE$153:$DG$274,MATCH($A1096,'Hoja de Trabajo para listado'!$DE$153:$DE$1048576,0),MATCH((CUADRO!M$4&amp;$E1096),'Hoja de Trabajo para listado'!$DE$151:$DG$151,0)),0)+IFERROR(INDEX('Hoja de Trabajo para listado'!$CD$155:$DC$1048576,MATCH($A1096,'Hoja de Trabajo para listado'!$CD$155:$CD$1048576,0),MATCH((CUADRO!M$4&amp;$E1096),'Hoja de Trabajo para listado'!$CD$151:$DC$151,0)),0)</f>
        <v>0</v>
      </c>
      <c r="N1096" s="243">
        <f ca="1">+IFERROR(INDEX('Hoja de Trabajo para listado'!$A$155:$Z$1048576,MATCH($A1096,'Hoja de Trabajo para listado'!$A$155:$A$1048576,0),MATCH((CUADRO!N$4&amp;$E1096),'Hoja de Trabajo para listado'!$A$151:$Z$151,0)),0)+IFERROR(INDEX('Hoja de Trabajo para listado'!$AB$155:$BA$1048576,MATCH($A1096,'Hoja de Trabajo para listado'!$AB$155:$AB$1048576,0),MATCH((CUADRO!N$4&amp;$E1096),'Hoja de Trabajo para listado'!$AB$151:$BA$151,0)),0)+IFERROR(INDEX('Hoja de Trabajo para listado'!$BC$155:$CB$1048576,MATCH($A1096,'Hoja de Trabajo para listado'!$BC$155:$BC$1048576,0),MATCH((CUADRO!N$4&amp;$E1096),'Hoja de Trabajo para listado'!$BC$151:$CB$151,0)),0)+IFERROR(INDEX('Hoja de Trabajo para listado'!$DE$153:$DG$274,MATCH($A1096,'Hoja de Trabajo para listado'!$DE$153:$DE$1048576,0),MATCH((CUADRO!N$4&amp;$E1096),'Hoja de Trabajo para listado'!$DE$151:$DG$151,0)),0)+IFERROR(INDEX('Hoja de Trabajo para listado'!$CD$155:$DC$1048576,MATCH($A1096,'Hoja de Trabajo para listado'!$CD$155:$CD$1048576,0),MATCH((CUADRO!N$4&amp;$E1096),'Hoja de Trabajo para listado'!$CD$151:$DC$151,0)),0)</f>
        <v>0</v>
      </c>
      <c r="O1096" s="243">
        <f ca="1">+IFERROR(INDEX('Hoja de Trabajo para listado'!$A$155:$Z$1048576,MATCH($A1096,'Hoja de Trabajo para listado'!$A$155:$A$1048576,0),MATCH((CUADRO!O$4&amp;$E1096),'Hoja de Trabajo para listado'!$A$151:$Z$151,0)),0)+IFERROR(INDEX('Hoja de Trabajo para listado'!$AB$155:$BA$1048576,MATCH($A1096,'Hoja de Trabajo para listado'!$AB$155:$AB$1048576,0),MATCH((CUADRO!O$4&amp;$E1096),'Hoja de Trabajo para listado'!$AB$151:$BA$151,0)),0)+IFERROR(INDEX('Hoja de Trabajo para listado'!$BC$155:$CB$1048576,MATCH($A1096,'Hoja de Trabajo para listado'!$BC$155:$BC$1048576,0),MATCH((CUADRO!O$4&amp;$E1096),'Hoja de Trabajo para listado'!$BC$151:$CB$151,0)),0)+IFERROR(INDEX('Hoja de Trabajo para listado'!$DE$153:$DG$274,MATCH($A1096,'Hoja de Trabajo para listado'!$DE$153:$DE$1048576,0),MATCH((CUADRO!O$4&amp;$E1096),'Hoja de Trabajo para listado'!$DE$151:$DG$151,0)),0)+IFERROR(INDEX('Hoja de Trabajo para listado'!$CD$155:$DC$1048576,MATCH($A1096,'Hoja de Trabajo para listado'!$CD$155:$CD$1048576,0),MATCH((CUADRO!O$4&amp;$E1096),'Hoja de Trabajo para listado'!$CD$151:$DC$151,0)),0)</f>
        <v>0</v>
      </c>
      <c r="P1096" s="243">
        <f ca="1">+IFERROR(INDEX('Hoja de Trabajo para listado'!$A$155:$Z$1048576,MATCH($A1096,'Hoja de Trabajo para listado'!$A$155:$A$1048576,0),MATCH((CUADRO!P$4&amp;$E1096),'Hoja de Trabajo para listado'!$A$151:$Z$151,0)),0)+IFERROR(INDEX('Hoja de Trabajo para listado'!$AB$155:$BA$1048576,MATCH($A1096,'Hoja de Trabajo para listado'!$AB$155:$AB$1048576,0),MATCH((CUADRO!P$4&amp;$E1096),'Hoja de Trabajo para listado'!$AB$151:$BA$151,0)),0)+IFERROR(INDEX('Hoja de Trabajo para listado'!$BC$155:$CB$1048576,MATCH($A1096,'Hoja de Trabajo para listado'!$BC$155:$BC$1048576,0),MATCH((CUADRO!P$4&amp;$E1096),'Hoja de Trabajo para listado'!$BC$151:$CB$151,0)),0)+IFERROR(INDEX('Hoja de Trabajo para listado'!$DE$153:$DG$274,MATCH($A1096,'Hoja de Trabajo para listado'!$DE$153:$DE$1048576,0),MATCH((CUADRO!P$4&amp;$E1096),'Hoja de Trabajo para listado'!$DE$151:$DG$151,0)),0)+IFERROR(INDEX('Hoja de Trabajo para listado'!$CD$155:$DC$1048576,MATCH($A1096,'Hoja de Trabajo para listado'!$CD$155:$CD$1048576,0),MATCH((CUADRO!P$4&amp;$E1096),'Hoja de Trabajo para listado'!$CD$151:$DC$151,0)),0)</f>
        <v>0</v>
      </c>
      <c r="Q1096" s="243">
        <f ca="1">+IFERROR(INDEX('Hoja de Trabajo para listado'!$A$155:$Z$1048576,MATCH($A1096,'Hoja de Trabajo para listado'!$A$155:$A$1048576,0),MATCH((CUADRO!Q$4&amp;$E1096),'Hoja de Trabajo para listado'!$A$151:$Z$151,0)),0)+IFERROR(INDEX('Hoja de Trabajo para listado'!$AB$155:$BA$1048576,MATCH($A1096,'Hoja de Trabajo para listado'!$AB$155:$AB$1048576,0),MATCH((CUADRO!Q$4&amp;$E1096),'Hoja de Trabajo para listado'!$AB$151:$BA$151,0)),0)+IFERROR(INDEX('Hoja de Trabajo para listado'!$BC$155:$CB$1048576,MATCH($A1096,'Hoja de Trabajo para listado'!$BC$155:$BC$1048576,0),MATCH((CUADRO!Q$4&amp;$E1096),'Hoja de Trabajo para listado'!$BC$151:$CB$151,0)),0)+IFERROR(INDEX('Hoja de Trabajo para listado'!$DE$153:$DG$274,MATCH($A1096,'Hoja de Trabajo para listado'!$DE$153:$DE$1048576,0),MATCH((CUADRO!Q$4&amp;$E1096),'Hoja de Trabajo para listado'!$DE$151:$DG$151,0)),0)+IFERROR(INDEX('Hoja de Trabajo para listado'!$CD$155:$DC$1048576,MATCH($A1096,'Hoja de Trabajo para listado'!$CD$155:$CD$1048576,0),MATCH((CUADRO!Q$4&amp;$E1096),'Hoja de Trabajo para listado'!$CD$151:$DC$151,0)),0)</f>
        <v>0</v>
      </c>
      <c r="R1096" s="243">
        <f t="shared" ca="1" si="32"/>
        <v>0</v>
      </c>
      <c r="S1096" s="253">
        <f ca="1">+R1095+R1096</f>
        <v>0</v>
      </c>
      <c r="T1096" s="243">
        <f ca="1">+S1096</f>
        <v>0</v>
      </c>
      <c r="U1096" s="242">
        <f t="shared" si="33"/>
        <v>2</v>
      </c>
    </row>
    <row r="1097" spans="1:21" customFormat="1" ht="15" hidden="1" customHeight="1">
      <c r="A1097" s="32">
        <v>1906</v>
      </c>
      <c r="B1097" s="381">
        <f>+A1097</f>
        <v>1906</v>
      </c>
      <c r="C1097" s="245" t="str">
        <f>+VLOOKUP(A1097,bd_lista!$A$3:$C$592,3,FALSE)</f>
        <v>Gobierno Autónomo Municipal de San Pedro</v>
      </c>
      <c r="D1097" s="383" t="str">
        <f>+C1097</f>
        <v>Gobierno Autónomo Municipal de San Pedro</v>
      </c>
      <c r="E1097" s="240" t="s">
        <v>683</v>
      </c>
      <c r="F1097" s="241">
        <f ca="1">+IFERROR(INDEX('Hoja de Trabajo para listado'!$A$155:$Z$1048576,MATCH($A1097,'Hoja de Trabajo para listado'!$A$155:$A$1048576,0),MATCH((CUADRO!F$4&amp;$E1097),'Hoja de Trabajo para listado'!$A$151:$Z$151,0)),0)+IFERROR(INDEX('Hoja de Trabajo para listado'!$AB$155:$BA$1048576,MATCH($A1097,'Hoja de Trabajo para listado'!$AB$155:$AB$1048576,0),MATCH((CUADRO!F$4&amp;$E1097),'Hoja de Trabajo para listado'!$AB$151:$BA$151,0)),0)+IFERROR(INDEX('Hoja de Trabajo para listado'!$BC$155:$CB$1048576,MATCH($A1097,'Hoja de Trabajo para listado'!$BC$155:$BC$1048576,0),MATCH((CUADRO!F$4&amp;$E1097),'Hoja de Trabajo para listado'!$BC$151:$CB$151,0)),0)+IFERROR(INDEX('Hoja de Trabajo para listado'!$DE$153:$DG$274,MATCH($A1097,'Hoja de Trabajo para listado'!$DE$153:$DE$1048576,0),MATCH((CUADRO!F$4&amp;$E1097),'Hoja de Trabajo para listado'!$DE$151:$DG$151,0)),0)+IFERROR(INDEX('Hoja de Trabajo para listado'!$CD$155:$DC$1048576,MATCH($A1097,'Hoja de Trabajo para listado'!$CD$155:$CD$1048576,0),MATCH((CUADRO!F$4&amp;$E1097),'Hoja de Trabajo para listado'!$CD$151:$DC$151,0)),0)</f>
        <v>0</v>
      </c>
      <c r="G1097" s="241">
        <f ca="1">+IFERROR(INDEX('Hoja de Trabajo para listado'!$A$155:$Z$1048576,MATCH($A1097,'Hoja de Trabajo para listado'!$A$155:$A$1048576,0),MATCH((CUADRO!G$4&amp;$E1097),'Hoja de Trabajo para listado'!$A$151:$Z$151,0)),0)+IFERROR(INDEX('Hoja de Trabajo para listado'!$AB$155:$BA$1048576,MATCH($A1097,'Hoja de Trabajo para listado'!$AB$155:$AB$1048576,0),MATCH((CUADRO!G$4&amp;$E1097),'Hoja de Trabajo para listado'!$AB$151:$BA$151,0)),0)+IFERROR(INDEX('Hoja de Trabajo para listado'!$BC$155:$CB$1048576,MATCH($A1097,'Hoja de Trabajo para listado'!$BC$155:$BC$1048576,0),MATCH((CUADRO!G$4&amp;$E1097),'Hoja de Trabajo para listado'!$BC$151:$CB$151,0)),0)+IFERROR(INDEX('Hoja de Trabajo para listado'!$DE$153:$DG$274,MATCH($A1097,'Hoja de Trabajo para listado'!$DE$153:$DE$1048576,0),MATCH((CUADRO!G$4&amp;$E1097),'Hoja de Trabajo para listado'!$DE$151:$DG$151,0)),0)+IFERROR(INDEX('Hoja de Trabajo para listado'!$CD$155:$DC$1048576,MATCH($A1097,'Hoja de Trabajo para listado'!$CD$155:$CD$1048576,0),MATCH((CUADRO!G$4&amp;$E1097),'Hoja de Trabajo para listado'!$CD$151:$DC$151,0)),0)</f>
        <v>0</v>
      </c>
      <c r="H1097" s="241">
        <f ca="1">+IFERROR(INDEX('Hoja de Trabajo para listado'!$A$155:$Z$1048576,MATCH($A1097,'Hoja de Trabajo para listado'!$A$155:$A$1048576,0),MATCH((CUADRO!H$4&amp;$E1097),'Hoja de Trabajo para listado'!$A$151:$Z$151,0)),0)+IFERROR(INDEX('Hoja de Trabajo para listado'!$AB$155:$BA$1048576,MATCH($A1097,'Hoja de Trabajo para listado'!$AB$155:$AB$1048576,0),MATCH((CUADRO!H$4&amp;$E1097),'Hoja de Trabajo para listado'!$AB$151:$BA$151,0)),0)+IFERROR(INDEX('Hoja de Trabajo para listado'!$BC$155:$CB$1048576,MATCH($A1097,'Hoja de Trabajo para listado'!$BC$155:$BC$1048576,0),MATCH((CUADRO!H$4&amp;$E1097),'Hoja de Trabajo para listado'!$BC$151:$CB$151,0)),0)+IFERROR(INDEX('Hoja de Trabajo para listado'!$DE$153:$DG$274,MATCH($A1097,'Hoja de Trabajo para listado'!$DE$153:$DE$1048576,0),MATCH((CUADRO!H$4&amp;$E1097),'Hoja de Trabajo para listado'!$DE$151:$DG$151,0)),0)+IFERROR(INDEX('Hoja de Trabajo para listado'!$CD$155:$DC$1048576,MATCH($A1097,'Hoja de Trabajo para listado'!$CD$155:$CD$1048576,0),MATCH((CUADRO!H$4&amp;$E1097),'Hoja de Trabajo para listado'!$CD$151:$DC$151,0)),0)</f>
        <v>0</v>
      </c>
      <c r="I1097" s="241">
        <f ca="1">+IFERROR(INDEX('Hoja de Trabajo para listado'!$A$155:$Z$1048576,MATCH($A1097,'Hoja de Trabajo para listado'!$A$155:$A$1048576,0),MATCH((CUADRO!I$4&amp;$E1097),'Hoja de Trabajo para listado'!$A$151:$Z$151,0)),0)+IFERROR(INDEX('Hoja de Trabajo para listado'!$AB$155:$BA$1048576,MATCH($A1097,'Hoja de Trabajo para listado'!$AB$155:$AB$1048576,0),MATCH((CUADRO!I$4&amp;$E1097),'Hoja de Trabajo para listado'!$AB$151:$BA$151,0)),0)+IFERROR(INDEX('Hoja de Trabajo para listado'!$BC$155:$CB$1048576,MATCH($A1097,'Hoja de Trabajo para listado'!$BC$155:$BC$1048576,0),MATCH((CUADRO!I$4&amp;$E1097),'Hoja de Trabajo para listado'!$BC$151:$CB$151,0)),0)+IFERROR(INDEX('Hoja de Trabajo para listado'!$DE$153:$DG$274,MATCH($A1097,'Hoja de Trabajo para listado'!$DE$153:$DE$1048576,0),MATCH((CUADRO!I$4&amp;$E1097),'Hoja de Trabajo para listado'!$DE$151:$DG$151,0)),0)+IFERROR(INDEX('Hoja de Trabajo para listado'!$CD$155:$DC$1048576,MATCH($A1097,'Hoja de Trabajo para listado'!$CD$155:$CD$1048576,0),MATCH((CUADRO!I$4&amp;$E1097),'Hoja de Trabajo para listado'!$CD$151:$DC$151,0)),0)</f>
        <v>0</v>
      </c>
      <c r="J1097" s="241">
        <f ca="1">+IFERROR(INDEX('Hoja de Trabajo para listado'!$A$155:$Z$1048576,MATCH($A1097,'Hoja de Trabajo para listado'!$A$155:$A$1048576,0),MATCH((CUADRO!J$4&amp;$E1097),'Hoja de Trabajo para listado'!$A$151:$Z$151,0)),0)+IFERROR(INDEX('Hoja de Trabajo para listado'!$AB$155:$BA$1048576,MATCH($A1097,'Hoja de Trabajo para listado'!$AB$155:$AB$1048576,0),MATCH((CUADRO!J$4&amp;$E1097),'Hoja de Trabajo para listado'!$AB$151:$BA$151,0)),0)+IFERROR(INDEX('Hoja de Trabajo para listado'!$BC$155:$CB$1048576,MATCH($A1097,'Hoja de Trabajo para listado'!$BC$155:$BC$1048576,0),MATCH((CUADRO!J$4&amp;$E1097),'Hoja de Trabajo para listado'!$BC$151:$CB$151,0)),0)+IFERROR(INDEX('Hoja de Trabajo para listado'!$DE$153:$DG$274,MATCH($A1097,'Hoja de Trabajo para listado'!$DE$153:$DE$1048576,0),MATCH((CUADRO!J$4&amp;$E1097),'Hoja de Trabajo para listado'!$DE$151:$DG$151,0)),0)+IFERROR(INDEX('Hoja de Trabajo para listado'!$CD$155:$DC$1048576,MATCH($A1097,'Hoja de Trabajo para listado'!$CD$155:$CD$1048576,0),MATCH((CUADRO!J$4&amp;$E1097),'Hoja de Trabajo para listado'!$CD$151:$DC$151,0)),0)</f>
        <v>0</v>
      </c>
      <c r="K1097" s="241">
        <f ca="1">+IFERROR(INDEX('Hoja de Trabajo para listado'!$A$155:$Z$1048576,MATCH($A1097,'Hoja de Trabajo para listado'!$A$155:$A$1048576,0),MATCH((CUADRO!K$4&amp;$E1097),'Hoja de Trabajo para listado'!$A$151:$Z$151,0)),0)+IFERROR(INDEX('Hoja de Trabajo para listado'!$AB$155:$BA$1048576,MATCH($A1097,'Hoja de Trabajo para listado'!$AB$155:$AB$1048576,0),MATCH((CUADRO!K$4&amp;$E1097),'Hoja de Trabajo para listado'!$AB$151:$BA$151,0)),0)+IFERROR(INDEX('Hoja de Trabajo para listado'!$BC$155:$CB$1048576,MATCH($A1097,'Hoja de Trabajo para listado'!$BC$155:$BC$1048576,0),MATCH((CUADRO!K$4&amp;$E1097),'Hoja de Trabajo para listado'!$BC$151:$CB$151,0)),0)+IFERROR(INDEX('Hoja de Trabajo para listado'!$DE$153:$DG$274,MATCH($A1097,'Hoja de Trabajo para listado'!$DE$153:$DE$1048576,0),MATCH((CUADRO!K$4&amp;$E1097),'Hoja de Trabajo para listado'!$DE$151:$DG$151,0)),0)+IFERROR(INDEX('Hoja de Trabajo para listado'!$CD$155:$DC$1048576,MATCH($A1097,'Hoja de Trabajo para listado'!$CD$155:$CD$1048576,0),MATCH((CUADRO!K$4&amp;$E1097),'Hoja de Trabajo para listado'!$CD$151:$DC$151,0)),0)</f>
        <v>0</v>
      </c>
      <c r="L1097" s="241">
        <f ca="1">+IFERROR(INDEX('Hoja de Trabajo para listado'!$A$155:$Z$1048576,MATCH($A1097,'Hoja de Trabajo para listado'!$A$155:$A$1048576,0),MATCH((CUADRO!L$4&amp;$E1097),'Hoja de Trabajo para listado'!$A$151:$Z$151,0)),0)+IFERROR(INDEX('Hoja de Trabajo para listado'!$AB$155:$BA$1048576,MATCH($A1097,'Hoja de Trabajo para listado'!$AB$155:$AB$1048576,0),MATCH((CUADRO!L$4&amp;$E1097),'Hoja de Trabajo para listado'!$AB$151:$BA$151,0)),0)+IFERROR(INDEX('Hoja de Trabajo para listado'!$BC$155:$CB$1048576,MATCH($A1097,'Hoja de Trabajo para listado'!$BC$155:$BC$1048576,0),MATCH((CUADRO!L$4&amp;$E1097),'Hoja de Trabajo para listado'!$BC$151:$CB$151,0)),0)+IFERROR(INDEX('Hoja de Trabajo para listado'!$DE$153:$DG$274,MATCH($A1097,'Hoja de Trabajo para listado'!$DE$153:$DE$1048576,0),MATCH((CUADRO!L$4&amp;$E1097),'Hoja de Trabajo para listado'!$DE$151:$DG$151,0)),0)+IFERROR(INDEX('Hoja de Trabajo para listado'!$CD$155:$DC$1048576,MATCH($A1097,'Hoja de Trabajo para listado'!$CD$155:$CD$1048576,0),MATCH((CUADRO!L$4&amp;$E1097),'Hoja de Trabajo para listado'!$CD$151:$DC$151,0)),0)</f>
        <v>0</v>
      </c>
      <c r="M1097" s="241">
        <f ca="1">+IFERROR(INDEX('Hoja de Trabajo para listado'!$A$155:$Z$1048576,MATCH($A1097,'Hoja de Trabajo para listado'!$A$155:$A$1048576,0),MATCH((CUADRO!M$4&amp;$E1097),'Hoja de Trabajo para listado'!$A$151:$Z$151,0)),0)+IFERROR(INDEX('Hoja de Trabajo para listado'!$AB$155:$BA$1048576,MATCH($A1097,'Hoja de Trabajo para listado'!$AB$155:$AB$1048576,0),MATCH((CUADRO!M$4&amp;$E1097),'Hoja de Trabajo para listado'!$AB$151:$BA$151,0)),0)+IFERROR(INDEX('Hoja de Trabajo para listado'!$BC$155:$CB$1048576,MATCH($A1097,'Hoja de Trabajo para listado'!$BC$155:$BC$1048576,0),MATCH((CUADRO!M$4&amp;$E1097),'Hoja de Trabajo para listado'!$BC$151:$CB$151,0)),0)+IFERROR(INDEX('Hoja de Trabajo para listado'!$DE$153:$DG$274,MATCH($A1097,'Hoja de Trabajo para listado'!$DE$153:$DE$1048576,0),MATCH((CUADRO!M$4&amp;$E1097),'Hoja de Trabajo para listado'!$DE$151:$DG$151,0)),0)+IFERROR(INDEX('Hoja de Trabajo para listado'!$CD$155:$DC$1048576,MATCH($A1097,'Hoja de Trabajo para listado'!$CD$155:$CD$1048576,0),MATCH((CUADRO!M$4&amp;$E1097),'Hoja de Trabajo para listado'!$CD$151:$DC$151,0)),0)</f>
        <v>0</v>
      </c>
      <c r="N1097" s="241">
        <f ca="1">+IFERROR(INDEX('Hoja de Trabajo para listado'!$A$155:$Z$1048576,MATCH($A1097,'Hoja de Trabajo para listado'!$A$155:$A$1048576,0),MATCH((CUADRO!N$4&amp;$E1097),'Hoja de Trabajo para listado'!$A$151:$Z$151,0)),0)+IFERROR(INDEX('Hoja de Trabajo para listado'!$AB$155:$BA$1048576,MATCH($A1097,'Hoja de Trabajo para listado'!$AB$155:$AB$1048576,0),MATCH((CUADRO!N$4&amp;$E1097),'Hoja de Trabajo para listado'!$AB$151:$BA$151,0)),0)+IFERROR(INDEX('Hoja de Trabajo para listado'!$BC$155:$CB$1048576,MATCH($A1097,'Hoja de Trabajo para listado'!$BC$155:$BC$1048576,0),MATCH((CUADRO!N$4&amp;$E1097),'Hoja de Trabajo para listado'!$BC$151:$CB$151,0)),0)+IFERROR(INDEX('Hoja de Trabajo para listado'!$DE$153:$DG$274,MATCH($A1097,'Hoja de Trabajo para listado'!$DE$153:$DE$1048576,0),MATCH((CUADRO!N$4&amp;$E1097),'Hoja de Trabajo para listado'!$DE$151:$DG$151,0)),0)+IFERROR(INDEX('Hoja de Trabajo para listado'!$CD$155:$DC$1048576,MATCH($A1097,'Hoja de Trabajo para listado'!$CD$155:$CD$1048576,0),MATCH((CUADRO!N$4&amp;$E1097),'Hoja de Trabajo para listado'!$CD$151:$DC$151,0)),0)</f>
        <v>0</v>
      </c>
      <c r="O1097" s="241">
        <f ca="1">+IFERROR(INDEX('Hoja de Trabajo para listado'!$A$155:$Z$1048576,MATCH($A1097,'Hoja de Trabajo para listado'!$A$155:$A$1048576,0),MATCH((CUADRO!O$4&amp;$E1097),'Hoja de Trabajo para listado'!$A$151:$Z$151,0)),0)+IFERROR(INDEX('Hoja de Trabajo para listado'!$AB$155:$BA$1048576,MATCH($A1097,'Hoja de Trabajo para listado'!$AB$155:$AB$1048576,0),MATCH((CUADRO!O$4&amp;$E1097),'Hoja de Trabajo para listado'!$AB$151:$BA$151,0)),0)+IFERROR(INDEX('Hoja de Trabajo para listado'!$BC$155:$CB$1048576,MATCH($A1097,'Hoja de Trabajo para listado'!$BC$155:$BC$1048576,0),MATCH((CUADRO!O$4&amp;$E1097),'Hoja de Trabajo para listado'!$BC$151:$CB$151,0)),0)+IFERROR(INDEX('Hoja de Trabajo para listado'!$DE$153:$DG$274,MATCH($A1097,'Hoja de Trabajo para listado'!$DE$153:$DE$1048576,0),MATCH((CUADRO!O$4&amp;$E1097),'Hoja de Trabajo para listado'!$DE$151:$DG$151,0)),0)+IFERROR(INDEX('Hoja de Trabajo para listado'!$CD$155:$DC$1048576,MATCH($A1097,'Hoja de Trabajo para listado'!$CD$155:$CD$1048576,0),MATCH((CUADRO!O$4&amp;$E1097),'Hoja de Trabajo para listado'!$CD$151:$DC$151,0)),0)</f>
        <v>0</v>
      </c>
      <c r="P1097" s="241">
        <f ca="1">+IFERROR(INDEX('Hoja de Trabajo para listado'!$A$155:$Z$1048576,MATCH($A1097,'Hoja de Trabajo para listado'!$A$155:$A$1048576,0),MATCH((CUADRO!P$4&amp;$E1097),'Hoja de Trabajo para listado'!$A$151:$Z$151,0)),0)+IFERROR(INDEX('Hoja de Trabajo para listado'!$AB$155:$BA$1048576,MATCH($A1097,'Hoja de Trabajo para listado'!$AB$155:$AB$1048576,0),MATCH((CUADRO!P$4&amp;$E1097),'Hoja de Trabajo para listado'!$AB$151:$BA$151,0)),0)+IFERROR(INDEX('Hoja de Trabajo para listado'!$BC$155:$CB$1048576,MATCH($A1097,'Hoja de Trabajo para listado'!$BC$155:$BC$1048576,0),MATCH((CUADRO!P$4&amp;$E1097),'Hoja de Trabajo para listado'!$BC$151:$CB$151,0)),0)+IFERROR(INDEX('Hoja de Trabajo para listado'!$DE$153:$DG$274,MATCH($A1097,'Hoja de Trabajo para listado'!$DE$153:$DE$1048576,0),MATCH((CUADRO!P$4&amp;$E1097),'Hoja de Trabajo para listado'!$DE$151:$DG$151,0)),0)+IFERROR(INDEX('Hoja de Trabajo para listado'!$CD$155:$DC$1048576,MATCH($A1097,'Hoja de Trabajo para listado'!$CD$155:$CD$1048576,0),MATCH((CUADRO!P$4&amp;$E1097),'Hoja de Trabajo para listado'!$CD$151:$DC$151,0)),0)</f>
        <v>0</v>
      </c>
      <c r="Q1097" s="241">
        <f ca="1">+IFERROR(INDEX('Hoja de Trabajo para listado'!$A$155:$Z$1048576,MATCH($A1097,'Hoja de Trabajo para listado'!$A$155:$A$1048576,0),MATCH((CUADRO!Q$4&amp;$E1097),'Hoja de Trabajo para listado'!$A$151:$Z$151,0)),0)+IFERROR(INDEX('Hoja de Trabajo para listado'!$AB$155:$BA$1048576,MATCH($A1097,'Hoja de Trabajo para listado'!$AB$155:$AB$1048576,0),MATCH((CUADRO!Q$4&amp;$E1097),'Hoja de Trabajo para listado'!$AB$151:$BA$151,0)),0)+IFERROR(INDEX('Hoja de Trabajo para listado'!$BC$155:$CB$1048576,MATCH($A1097,'Hoja de Trabajo para listado'!$BC$155:$BC$1048576,0),MATCH((CUADRO!Q$4&amp;$E1097),'Hoja de Trabajo para listado'!$BC$151:$CB$151,0)),0)+IFERROR(INDEX('Hoja de Trabajo para listado'!$DE$153:$DG$274,MATCH($A1097,'Hoja de Trabajo para listado'!$DE$153:$DE$1048576,0),MATCH((CUADRO!Q$4&amp;$E1097),'Hoja de Trabajo para listado'!$DE$151:$DG$151,0)),0)+IFERROR(INDEX('Hoja de Trabajo para listado'!$CD$155:$DC$1048576,MATCH($A1097,'Hoja de Trabajo para listado'!$CD$155:$CD$1048576,0),MATCH((CUADRO!Q$4&amp;$E1097),'Hoja de Trabajo para listado'!$CD$151:$DC$151,0)),0)</f>
        <v>0</v>
      </c>
      <c r="R1097" s="241">
        <f t="shared" ref="R1097:R1160" ca="1" si="34">+SUM(F1097:Q1097)</f>
        <v>0</v>
      </c>
      <c r="S1097" s="247"/>
      <c r="T1097" s="241">
        <f ca="1">+T1098</f>
        <v>0</v>
      </c>
      <c r="U1097" s="240">
        <f t="shared" ref="U1097:U1160" si="35">+IF(E1097="Débitos",1,2)</f>
        <v>1</v>
      </c>
    </row>
    <row r="1098" spans="1:21" customFormat="1" ht="15" hidden="1" customHeight="1">
      <c r="A1098" s="32">
        <v>1906</v>
      </c>
      <c r="B1098" s="382"/>
      <c r="C1098" s="245" t="str">
        <f>+VLOOKUP(A1098,bd_lista!$A$3:$C$592,3,FALSE)</f>
        <v>Gobierno Autónomo Municipal de San Pedro</v>
      </c>
      <c r="D1098" s="384"/>
      <c r="E1098" s="242" t="s">
        <v>684</v>
      </c>
      <c r="F1098" s="243">
        <f ca="1">+IFERROR(INDEX('Hoja de Trabajo para listado'!$A$155:$Z$1048576,MATCH($A1098,'Hoja de Trabajo para listado'!$A$155:$A$1048576,0),MATCH((CUADRO!F$4&amp;$E1098),'Hoja de Trabajo para listado'!$A$151:$Z$151,0)),0)+IFERROR(INDEX('Hoja de Trabajo para listado'!$AB$155:$BA$1048576,MATCH($A1098,'Hoja de Trabajo para listado'!$AB$155:$AB$1048576,0),MATCH((CUADRO!F$4&amp;$E1098),'Hoja de Trabajo para listado'!$AB$151:$BA$151,0)),0)+IFERROR(INDEX('Hoja de Trabajo para listado'!$BC$155:$CB$1048576,MATCH($A1098,'Hoja de Trabajo para listado'!$BC$155:$BC$1048576,0),MATCH((CUADRO!F$4&amp;$E1098),'Hoja de Trabajo para listado'!$BC$151:$CB$151,0)),0)+IFERROR(INDEX('Hoja de Trabajo para listado'!$DE$153:$DG$274,MATCH($A1098,'Hoja de Trabajo para listado'!$DE$153:$DE$1048576,0),MATCH((CUADRO!F$4&amp;$E1098),'Hoja de Trabajo para listado'!$DE$151:$DG$151,0)),0)+IFERROR(INDEX('Hoja de Trabajo para listado'!$CD$155:$DC$1048576,MATCH($A1098,'Hoja de Trabajo para listado'!$CD$155:$CD$1048576,0),MATCH((CUADRO!F$4&amp;$E1098),'Hoja de Trabajo para listado'!$CD$151:$DC$151,0)),0)</f>
        <v>0</v>
      </c>
      <c r="G1098" s="243">
        <f ca="1">+IFERROR(INDEX('Hoja de Trabajo para listado'!$A$155:$Z$1048576,MATCH($A1098,'Hoja de Trabajo para listado'!$A$155:$A$1048576,0),MATCH((CUADRO!G$4&amp;$E1098),'Hoja de Trabajo para listado'!$A$151:$Z$151,0)),0)+IFERROR(INDEX('Hoja de Trabajo para listado'!$AB$155:$BA$1048576,MATCH($A1098,'Hoja de Trabajo para listado'!$AB$155:$AB$1048576,0),MATCH((CUADRO!G$4&amp;$E1098),'Hoja de Trabajo para listado'!$AB$151:$BA$151,0)),0)+IFERROR(INDEX('Hoja de Trabajo para listado'!$BC$155:$CB$1048576,MATCH($A1098,'Hoja de Trabajo para listado'!$BC$155:$BC$1048576,0),MATCH((CUADRO!G$4&amp;$E1098),'Hoja de Trabajo para listado'!$BC$151:$CB$151,0)),0)+IFERROR(INDEX('Hoja de Trabajo para listado'!$DE$153:$DG$274,MATCH($A1098,'Hoja de Trabajo para listado'!$DE$153:$DE$1048576,0),MATCH((CUADRO!G$4&amp;$E1098),'Hoja de Trabajo para listado'!$DE$151:$DG$151,0)),0)+IFERROR(INDEX('Hoja de Trabajo para listado'!$CD$155:$DC$1048576,MATCH($A1098,'Hoja de Trabajo para listado'!$CD$155:$CD$1048576,0),MATCH((CUADRO!G$4&amp;$E1098),'Hoja de Trabajo para listado'!$CD$151:$DC$151,0)),0)</f>
        <v>0</v>
      </c>
      <c r="H1098" s="243">
        <f ca="1">+IFERROR(INDEX('Hoja de Trabajo para listado'!$A$155:$Z$1048576,MATCH($A1098,'Hoja de Trabajo para listado'!$A$155:$A$1048576,0),MATCH((CUADRO!H$4&amp;$E1098),'Hoja de Trabajo para listado'!$A$151:$Z$151,0)),0)+IFERROR(INDEX('Hoja de Trabajo para listado'!$AB$155:$BA$1048576,MATCH($A1098,'Hoja de Trabajo para listado'!$AB$155:$AB$1048576,0),MATCH((CUADRO!H$4&amp;$E1098),'Hoja de Trabajo para listado'!$AB$151:$BA$151,0)),0)+IFERROR(INDEX('Hoja de Trabajo para listado'!$BC$155:$CB$1048576,MATCH($A1098,'Hoja de Trabajo para listado'!$BC$155:$BC$1048576,0),MATCH((CUADRO!H$4&amp;$E1098),'Hoja de Trabajo para listado'!$BC$151:$CB$151,0)),0)+IFERROR(INDEX('Hoja de Trabajo para listado'!$DE$153:$DG$274,MATCH($A1098,'Hoja de Trabajo para listado'!$DE$153:$DE$1048576,0),MATCH((CUADRO!H$4&amp;$E1098),'Hoja de Trabajo para listado'!$DE$151:$DG$151,0)),0)+IFERROR(INDEX('Hoja de Trabajo para listado'!$CD$155:$DC$1048576,MATCH($A1098,'Hoja de Trabajo para listado'!$CD$155:$CD$1048576,0),MATCH((CUADRO!H$4&amp;$E1098),'Hoja de Trabajo para listado'!$CD$151:$DC$151,0)),0)</f>
        <v>0</v>
      </c>
      <c r="I1098" s="243">
        <f ca="1">+IFERROR(INDEX('Hoja de Trabajo para listado'!$A$155:$Z$1048576,MATCH($A1098,'Hoja de Trabajo para listado'!$A$155:$A$1048576,0),MATCH((CUADRO!I$4&amp;$E1098),'Hoja de Trabajo para listado'!$A$151:$Z$151,0)),0)+IFERROR(INDEX('Hoja de Trabajo para listado'!$AB$155:$BA$1048576,MATCH($A1098,'Hoja de Trabajo para listado'!$AB$155:$AB$1048576,0),MATCH((CUADRO!I$4&amp;$E1098),'Hoja de Trabajo para listado'!$AB$151:$BA$151,0)),0)+IFERROR(INDEX('Hoja de Trabajo para listado'!$BC$155:$CB$1048576,MATCH($A1098,'Hoja de Trabajo para listado'!$BC$155:$BC$1048576,0),MATCH((CUADRO!I$4&amp;$E1098),'Hoja de Trabajo para listado'!$BC$151:$CB$151,0)),0)+IFERROR(INDEX('Hoja de Trabajo para listado'!$DE$153:$DG$274,MATCH($A1098,'Hoja de Trabajo para listado'!$DE$153:$DE$1048576,0),MATCH((CUADRO!I$4&amp;$E1098),'Hoja de Trabajo para listado'!$DE$151:$DG$151,0)),0)+IFERROR(INDEX('Hoja de Trabajo para listado'!$CD$155:$DC$1048576,MATCH($A1098,'Hoja de Trabajo para listado'!$CD$155:$CD$1048576,0),MATCH((CUADRO!I$4&amp;$E1098),'Hoja de Trabajo para listado'!$CD$151:$DC$151,0)),0)</f>
        <v>0</v>
      </c>
      <c r="J1098" s="243">
        <f ca="1">+IFERROR(INDEX('Hoja de Trabajo para listado'!$A$155:$Z$1048576,MATCH($A1098,'Hoja de Trabajo para listado'!$A$155:$A$1048576,0),MATCH((CUADRO!J$4&amp;$E1098),'Hoja de Trabajo para listado'!$A$151:$Z$151,0)),0)+IFERROR(INDEX('Hoja de Trabajo para listado'!$AB$155:$BA$1048576,MATCH($A1098,'Hoja de Trabajo para listado'!$AB$155:$AB$1048576,0),MATCH((CUADRO!J$4&amp;$E1098),'Hoja de Trabajo para listado'!$AB$151:$BA$151,0)),0)+IFERROR(INDEX('Hoja de Trabajo para listado'!$BC$155:$CB$1048576,MATCH($A1098,'Hoja de Trabajo para listado'!$BC$155:$BC$1048576,0),MATCH((CUADRO!J$4&amp;$E1098),'Hoja de Trabajo para listado'!$BC$151:$CB$151,0)),0)+IFERROR(INDEX('Hoja de Trabajo para listado'!$DE$153:$DG$274,MATCH($A1098,'Hoja de Trabajo para listado'!$DE$153:$DE$1048576,0),MATCH((CUADRO!J$4&amp;$E1098),'Hoja de Trabajo para listado'!$DE$151:$DG$151,0)),0)+IFERROR(INDEX('Hoja de Trabajo para listado'!$CD$155:$DC$1048576,MATCH($A1098,'Hoja de Trabajo para listado'!$CD$155:$CD$1048576,0),MATCH((CUADRO!J$4&amp;$E1098),'Hoja de Trabajo para listado'!$CD$151:$DC$151,0)),0)</f>
        <v>0</v>
      </c>
      <c r="K1098" s="243">
        <f ca="1">+IFERROR(INDEX('Hoja de Trabajo para listado'!$A$155:$Z$1048576,MATCH($A1098,'Hoja de Trabajo para listado'!$A$155:$A$1048576,0),MATCH((CUADRO!K$4&amp;$E1098),'Hoja de Trabajo para listado'!$A$151:$Z$151,0)),0)+IFERROR(INDEX('Hoja de Trabajo para listado'!$AB$155:$BA$1048576,MATCH($A1098,'Hoja de Trabajo para listado'!$AB$155:$AB$1048576,0),MATCH((CUADRO!K$4&amp;$E1098),'Hoja de Trabajo para listado'!$AB$151:$BA$151,0)),0)+IFERROR(INDEX('Hoja de Trabajo para listado'!$BC$155:$CB$1048576,MATCH($A1098,'Hoja de Trabajo para listado'!$BC$155:$BC$1048576,0),MATCH((CUADRO!K$4&amp;$E1098),'Hoja de Trabajo para listado'!$BC$151:$CB$151,0)),0)+IFERROR(INDEX('Hoja de Trabajo para listado'!$DE$153:$DG$274,MATCH($A1098,'Hoja de Trabajo para listado'!$DE$153:$DE$1048576,0),MATCH((CUADRO!K$4&amp;$E1098),'Hoja de Trabajo para listado'!$DE$151:$DG$151,0)),0)+IFERROR(INDEX('Hoja de Trabajo para listado'!$CD$155:$DC$1048576,MATCH($A1098,'Hoja de Trabajo para listado'!$CD$155:$CD$1048576,0),MATCH((CUADRO!K$4&amp;$E1098),'Hoja de Trabajo para listado'!$CD$151:$DC$151,0)),0)</f>
        <v>0</v>
      </c>
      <c r="L1098" s="243">
        <f ca="1">+IFERROR(INDEX('Hoja de Trabajo para listado'!$A$155:$Z$1048576,MATCH($A1098,'Hoja de Trabajo para listado'!$A$155:$A$1048576,0),MATCH((CUADRO!L$4&amp;$E1098),'Hoja de Trabajo para listado'!$A$151:$Z$151,0)),0)+IFERROR(INDEX('Hoja de Trabajo para listado'!$AB$155:$BA$1048576,MATCH($A1098,'Hoja de Trabajo para listado'!$AB$155:$AB$1048576,0),MATCH((CUADRO!L$4&amp;$E1098),'Hoja de Trabajo para listado'!$AB$151:$BA$151,0)),0)+IFERROR(INDEX('Hoja de Trabajo para listado'!$BC$155:$CB$1048576,MATCH($A1098,'Hoja de Trabajo para listado'!$BC$155:$BC$1048576,0),MATCH((CUADRO!L$4&amp;$E1098),'Hoja de Trabajo para listado'!$BC$151:$CB$151,0)),0)+IFERROR(INDEX('Hoja de Trabajo para listado'!$DE$153:$DG$274,MATCH($A1098,'Hoja de Trabajo para listado'!$DE$153:$DE$1048576,0),MATCH((CUADRO!L$4&amp;$E1098),'Hoja de Trabajo para listado'!$DE$151:$DG$151,0)),0)+IFERROR(INDEX('Hoja de Trabajo para listado'!$CD$155:$DC$1048576,MATCH($A1098,'Hoja de Trabajo para listado'!$CD$155:$CD$1048576,0),MATCH((CUADRO!L$4&amp;$E1098),'Hoja de Trabajo para listado'!$CD$151:$DC$151,0)),0)</f>
        <v>0</v>
      </c>
      <c r="M1098" s="243">
        <f ca="1">+IFERROR(INDEX('Hoja de Trabajo para listado'!$A$155:$Z$1048576,MATCH($A1098,'Hoja de Trabajo para listado'!$A$155:$A$1048576,0),MATCH((CUADRO!M$4&amp;$E1098),'Hoja de Trabajo para listado'!$A$151:$Z$151,0)),0)+IFERROR(INDEX('Hoja de Trabajo para listado'!$AB$155:$BA$1048576,MATCH($A1098,'Hoja de Trabajo para listado'!$AB$155:$AB$1048576,0),MATCH((CUADRO!M$4&amp;$E1098),'Hoja de Trabajo para listado'!$AB$151:$BA$151,0)),0)+IFERROR(INDEX('Hoja de Trabajo para listado'!$BC$155:$CB$1048576,MATCH($A1098,'Hoja de Trabajo para listado'!$BC$155:$BC$1048576,0),MATCH((CUADRO!M$4&amp;$E1098),'Hoja de Trabajo para listado'!$BC$151:$CB$151,0)),0)+IFERROR(INDEX('Hoja de Trabajo para listado'!$DE$153:$DG$274,MATCH($A1098,'Hoja de Trabajo para listado'!$DE$153:$DE$1048576,0),MATCH((CUADRO!M$4&amp;$E1098),'Hoja de Trabajo para listado'!$DE$151:$DG$151,0)),0)+IFERROR(INDEX('Hoja de Trabajo para listado'!$CD$155:$DC$1048576,MATCH($A1098,'Hoja de Trabajo para listado'!$CD$155:$CD$1048576,0),MATCH((CUADRO!M$4&amp;$E1098),'Hoja de Trabajo para listado'!$CD$151:$DC$151,0)),0)</f>
        <v>0</v>
      </c>
      <c r="N1098" s="243">
        <f ca="1">+IFERROR(INDEX('Hoja de Trabajo para listado'!$A$155:$Z$1048576,MATCH($A1098,'Hoja de Trabajo para listado'!$A$155:$A$1048576,0),MATCH((CUADRO!N$4&amp;$E1098),'Hoja de Trabajo para listado'!$A$151:$Z$151,0)),0)+IFERROR(INDEX('Hoja de Trabajo para listado'!$AB$155:$BA$1048576,MATCH($A1098,'Hoja de Trabajo para listado'!$AB$155:$AB$1048576,0),MATCH((CUADRO!N$4&amp;$E1098),'Hoja de Trabajo para listado'!$AB$151:$BA$151,0)),0)+IFERROR(INDEX('Hoja de Trabajo para listado'!$BC$155:$CB$1048576,MATCH($A1098,'Hoja de Trabajo para listado'!$BC$155:$BC$1048576,0),MATCH((CUADRO!N$4&amp;$E1098),'Hoja de Trabajo para listado'!$BC$151:$CB$151,0)),0)+IFERROR(INDEX('Hoja de Trabajo para listado'!$DE$153:$DG$274,MATCH($A1098,'Hoja de Trabajo para listado'!$DE$153:$DE$1048576,0),MATCH((CUADRO!N$4&amp;$E1098),'Hoja de Trabajo para listado'!$DE$151:$DG$151,0)),0)+IFERROR(INDEX('Hoja de Trabajo para listado'!$CD$155:$DC$1048576,MATCH($A1098,'Hoja de Trabajo para listado'!$CD$155:$CD$1048576,0),MATCH((CUADRO!N$4&amp;$E1098),'Hoja de Trabajo para listado'!$CD$151:$DC$151,0)),0)</f>
        <v>0</v>
      </c>
      <c r="O1098" s="243">
        <f ca="1">+IFERROR(INDEX('Hoja de Trabajo para listado'!$A$155:$Z$1048576,MATCH($A1098,'Hoja de Trabajo para listado'!$A$155:$A$1048576,0),MATCH((CUADRO!O$4&amp;$E1098),'Hoja de Trabajo para listado'!$A$151:$Z$151,0)),0)+IFERROR(INDEX('Hoja de Trabajo para listado'!$AB$155:$BA$1048576,MATCH($A1098,'Hoja de Trabajo para listado'!$AB$155:$AB$1048576,0),MATCH((CUADRO!O$4&amp;$E1098),'Hoja de Trabajo para listado'!$AB$151:$BA$151,0)),0)+IFERROR(INDEX('Hoja de Trabajo para listado'!$BC$155:$CB$1048576,MATCH($A1098,'Hoja de Trabajo para listado'!$BC$155:$BC$1048576,0),MATCH((CUADRO!O$4&amp;$E1098),'Hoja de Trabajo para listado'!$BC$151:$CB$151,0)),0)+IFERROR(INDEX('Hoja de Trabajo para listado'!$DE$153:$DG$274,MATCH($A1098,'Hoja de Trabajo para listado'!$DE$153:$DE$1048576,0),MATCH((CUADRO!O$4&amp;$E1098),'Hoja de Trabajo para listado'!$DE$151:$DG$151,0)),0)+IFERROR(INDEX('Hoja de Trabajo para listado'!$CD$155:$DC$1048576,MATCH($A1098,'Hoja de Trabajo para listado'!$CD$155:$CD$1048576,0),MATCH((CUADRO!O$4&amp;$E1098),'Hoja de Trabajo para listado'!$CD$151:$DC$151,0)),0)</f>
        <v>0</v>
      </c>
      <c r="P1098" s="243">
        <f ca="1">+IFERROR(INDEX('Hoja de Trabajo para listado'!$A$155:$Z$1048576,MATCH($A1098,'Hoja de Trabajo para listado'!$A$155:$A$1048576,0),MATCH((CUADRO!P$4&amp;$E1098),'Hoja de Trabajo para listado'!$A$151:$Z$151,0)),0)+IFERROR(INDEX('Hoja de Trabajo para listado'!$AB$155:$BA$1048576,MATCH($A1098,'Hoja de Trabajo para listado'!$AB$155:$AB$1048576,0),MATCH((CUADRO!P$4&amp;$E1098),'Hoja de Trabajo para listado'!$AB$151:$BA$151,0)),0)+IFERROR(INDEX('Hoja de Trabajo para listado'!$BC$155:$CB$1048576,MATCH($A1098,'Hoja de Trabajo para listado'!$BC$155:$BC$1048576,0),MATCH((CUADRO!P$4&amp;$E1098),'Hoja de Trabajo para listado'!$BC$151:$CB$151,0)),0)+IFERROR(INDEX('Hoja de Trabajo para listado'!$DE$153:$DG$274,MATCH($A1098,'Hoja de Trabajo para listado'!$DE$153:$DE$1048576,0),MATCH((CUADRO!P$4&amp;$E1098),'Hoja de Trabajo para listado'!$DE$151:$DG$151,0)),0)+IFERROR(INDEX('Hoja de Trabajo para listado'!$CD$155:$DC$1048576,MATCH($A1098,'Hoja de Trabajo para listado'!$CD$155:$CD$1048576,0),MATCH((CUADRO!P$4&amp;$E1098),'Hoja de Trabajo para listado'!$CD$151:$DC$151,0)),0)</f>
        <v>0</v>
      </c>
      <c r="Q1098" s="243">
        <f ca="1">+IFERROR(INDEX('Hoja de Trabajo para listado'!$A$155:$Z$1048576,MATCH($A1098,'Hoja de Trabajo para listado'!$A$155:$A$1048576,0),MATCH((CUADRO!Q$4&amp;$E1098),'Hoja de Trabajo para listado'!$A$151:$Z$151,0)),0)+IFERROR(INDEX('Hoja de Trabajo para listado'!$AB$155:$BA$1048576,MATCH($A1098,'Hoja de Trabajo para listado'!$AB$155:$AB$1048576,0),MATCH((CUADRO!Q$4&amp;$E1098),'Hoja de Trabajo para listado'!$AB$151:$BA$151,0)),0)+IFERROR(INDEX('Hoja de Trabajo para listado'!$BC$155:$CB$1048576,MATCH($A1098,'Hoja de Trabajo para listado'!$BC$155:$BC$1048576,0),MATCH((CUADRO!Q$4&amp;$E1098),'Hoja de Trabajo para listado'!$BC$151:$CB$151,0)),0)+IFERROR(INDEX('Hoja de Trabajo para listado'!$DE$153:$DG$274,MATCH($A1098,'Hoja de Trabajo para listado'!$DE$153:$DE$1048576,0),MATCH((CUADRO!Q$4&amp;$E1098),'Hoja de Trabajo para listado'!$DE$151:$DG$151,0)),0)+IFERROR(INDEX('Hoja de Trabajo para listado'!$CD$155:$DC$1048576,MATCH($A1098,'Hoja de Trabajo para listado'!$CD$155:$CD$1048576,0),MATCH((CUADRO!Q$4&amp;$E1098),'Hoja de Trabajo para listado'!$CD$151:$DC$151,0)),0)</f>
        <v>0</v>
      </c>
      <c r="R1098" s="243">
        <f t="shared" ca="1" si="34"/>
        <v>0</v>
      </c>
      <c r="S1098" s="253">
        <f ca="1">+R1097+R1098</f>
        <v>0</v>
      </c>
      <c r="T1098" s="243">
        <f ca="1">+S1098</f>
        <v>0</v>
      </c>
      <c r="U1098" s="242">
        <f t="shared" si="35"/>
        <v>2</v>
      </c>
    </row>
    <row r="1099" spans="1:21" customFormat="1" ht="15" hidden="1" customHeight="1">
      <c r="A1099" s="32">
        <v>1907</v>
      </c>
      <c r="B1099" s="381">
        <f>+A1099</f>
        <v>1907</v>
      </c>
      <c r="C1099" s="245" t="str">
        <f>+VLOOKUP(A1099,bd_lista!$A$3:$C$592,3,FALSE)</f>
        <v>Gobierno Autónomo Municipal de Filadelfia</v>
      </c>
      <c r="D1099" s="383" t="str">
        <f>+C1099</f>
        <v>Gobierno Autónomo Municipal de Filadelfia</v>
      </c>
      <c r="E1099" s="240" t="s">
        <v>683</v>
      </c>
      <c r="F1099" s="241">
        <f ca="1">+IFERROR(INDEX('Hoja de Trabajo para listado'!$A$155:$Z$1048576,MATCH($A1099,'Hoja de Trabajo para listado'!$A$155:$A$1048576,0),MATCH((CUADRO!F$4&amp;$E1099),'Hoja de Trabajo para listado'!$A$151:$Z$151,0)),0)+IFERROR(INDEX('Hoja de Trabajo para listado'!$AB$155:$BA$1048576,MATCH($A1099,'Hoja de Trabajo para listado'!$AB$155:$AB$1048576,0),MATCH((CUADRO!F$4&amp;$E1099),'Hoja de Trabajo para listado'!$AB$151:$BA$151,0)),0)+IFERROR(INDEX('Hoja de Trabajo para listado'!$BC$155:$CB$1048576,MATCH($A1099,'Hoja de Trabajo para listado'!$BC$155:$BC$1048576,0),MATCH((CUADRO!F$4&amp;$E1099),'Hoja de Trabajo para listado'!$BC$151:$CB$151,0)),0)+IFERROR(INDEX('Hoja de Trabajo para listado'!$DE$153:$DG$274,MATCH($A1099,'Hoja de Trabajo para listado'!$DE$153:$DE$1048576,0),MATCH((CUADRO!F$4&amp;$E1099),'Hoja de Trabajo para listado'!$DE$151:$DG$151,0)),0)+IFERROR(INDEX('Hoja de Trabajo para listado'!$CD$155:$DC$1048576,MATCH($A1099,'Hoja de Trabajo para listado'!$CD$155:$CD$1048576,0),MATCH((CUADRO!F$4&amp;$E1099),'Hoja de Trabajo para listado'!$CD$151:$DC$151,0)),0)</f>
        <v>0</v>
      </c>
      <c r="G1099" s="241">
        <f ca="1">+IFERROR(INDEX('Hoja de Trabajo para listado'!$A$155:$Z$1048576,MATCH($A1099,'Hoja de Trabajo para listado'!$A$155:$A$1048576,0),MATCH((CUADRO!G$4&amp;$E1099),'Hoja de Trabajo para listado'!$A$151:$Z$151,0)),0)+IFERROR(INDEX('Hoja de Trabajo para listado'!$AB$155:$BA$1048576,MATCH($A1099,'Hoja de Trabajo para listado'!$AB$155:$AB$1048576,0),MATCH((CUADRO!G$4&amp;$E1099),'Hoja de Trabajo para listado'!$AB$151:$BA$151,0)),0)+IFERROR(INDEX('Hoja de Trabajo para listado'!$BC$155:$CB$1048576,MATCH($A1099,'Hoja de Trabajo para listado'!$BC$155:$BC$1048576,0),MATCH((CUADRO!G$4&amp;$E1099),'Hoja de Trabajo para listado'!$BC$151:$CB$151,0)),0)+IFERROR(INDEX('Hoja de Trabajo para listado'!$DE$153:$DG$274,MATCH($A1099,'Hoja de Trabajo para listado'!$DE$153:$DE$1048576,0),MATCH((CUADRO!G$4&amp;$E1099),'Hoja de Trabajo para listado'!$DE$151:$DG$151,0)),0)+IFERROR(INDEX('Hoja de Trabajo para listado'!$CD$155:$DC$1048576,MATCH($A1099,'Hoja de Trabajo para listado'!$CD$155:$CD$1048576,0),MATCH((CUADRO!G$4&amp;$E1099),'Hoja de Trabajo para listado'!$CD$151:$DC$151,0)),0)</f>
        <v>0</v>
      </c>
      <c r="H1099" s="241">
        <f ca="1">+IFERROR(INDEX('Hoja de Trabajo para listado'!$A$155:$Z$1048576,MATCH($A1099,'Hoja de Trabajo para listado'!$A$155:$A$1048576,0),MATCH((CUADRO!H$4&amp;$E1099),'Hoja de Trabajo para listado'!$A$151:$Z$151,0)),0)+IFERROR(INDEX('Hoja de Trabajo para listado'!$AB$155:$BA$1048576,MATCH($A1099,'Hoja de Trabajo para listado'!$AB$155:$AB$1048576,0),MATCH((CUADRO!H$4&amp;$E1099),'Hoja de Trabajo para listado'!$AB$151:$BA$151,0)),0)+IFERROR(INDEX('Hoja de Trabajo para listado'!$BC$155:$CB$1048576,MATCH($A1099,'Hoja de Trabajo para listado'!$BC$155:$BC$1048576,0),MATCH((CUADRO!H$4&amp;$E1099),'Hoja de Trabajo para listado'!$BC$151:$CB$151,0)),0)+IFERROR(INDEX('Hoja de Trabajo para listado'!$DE$153:$DG$274,MATCH($A1099,'Hoja de Trabajo para listado'!$DE$153:$DE$1048576,0),MATCH((CUADRO!H$4&amp;$E1099),'Hoja de Trabajo para listado'!$DE$151:$DG$151,0)),0)+IFERROR(INDEX('Hoja de Trabajo para listado'!$CD$155:$DC$1048576,MATCH($A1099,'Hoja de Trabajo para listado'!$CD$155:$CD$1048576,0),MATCH((CUADRO!H$4&amp;$E1099),'Hoja de Trabajo para listado'!$CD$151:$DC$151,0)),0)</f>
        <v>0</v>
      </c>
      <c r="I1099" s="241">
        <f ca="1">+IFERROR(INDEX('Hoja de Trabajo para listado'!$A$155:$Z$1048576,MATCH($A1099,'Hoja de Trabajo para listado'!$A$155:$A$1048576,0),MATCH((CUADRO!I$4&amp;$E1099),'Hoja de Trabajo para listado'!$A$151:$Z$151,0)),0)+IFERROR(INDEX('Hoja de Trabajo para listado'!$AB$155:$BA$1048576,MATCH($A1099,'Hoja de Trabajo para listado'!$AB$155:$AB$1048576,0),MATCH((CUADRO!I$4&amp;$E1099),'Hoja de Trabajo para listado'!$AB$151:$BA$151,0)),0)+IFERROR(INDEX('Hoja de Trabajo para listado'!$BC$155:$CB$1048576,MATCH($A1099,'Hoja de Trabajo para listado'!$BC$155:$BC$1048576,0),MATCH((CUADRO!I$4&amp;$E1099),'Hoja de Trabajo para listado'!$BC$151:$CB$151,0)),0)+IFERROR(INDEX('Hoja de Trabajo para listado'!$DE$153:$DG$274,MATCH($A1099,'Hoja de Trabajo para listado'!$DE$153:$DE$1048576,0),MATCH((CUADRO!I$4&amp;$E1099),'Hoja de Trabajo para listado'!$DE$151:$DG$151,0)),0)+IFERROR(INDEX('Hoja de Trabajo para listado'!$CD$155:$DC$1048576,MATCH($A1099,'Hoja de Trabajo para listado'!$CD$155:$CD$1048576,0),MATCH((CUADRO!I$4&amp;$E1099),'Hoja de Trabajo para listado'!$CD$151:$DC$151,0)),0)</f>
        <v>0</v>
      </c>
      <c r="J1099" s="241">
        <f ca="1">+IFERROR(INDEX('Hoja de Trabajo para listado'!$A$155:$Z$1048576,MATCH($A1099,'Hoja de Trabajo para listado'!$A$155:$A$1048576,0),MATCH((CUADRO!J$4&amp;$E1099),'Hoja de Trabajo para listado'!$A$151:$Z$151,0)),0)+IFERROR(INDEX('Hoja de Trabajo para listado'!$AB$155:$BA$1048576,MATCH($A1099,'Hoja de Trabajo para listado'!$AB$155:$AB$1048576,0),MATCH((CUADRO!J$4&amp;$E1099),'Hoja de Trabajo para listado'!$AB$151:$BA$151,0)),0)+IFERROR(INDEX('Hoja de Trabajo para listado'!$BC$155:$CB$1048576,MATCH($A1099,'Hoja de Trabajo para listado'!$BC$155:$BC$1048576,0),MATCH((CUADRO!J$4&amp;$E1099),'Hoja de Trabajo para listado'!$BC$151:$CB$151,0)),0)+IFERROR(INDEX('Hoja de Trabajo para listado'!$DE$153:$DG$274,MATCH($A1099,'Hoja de Trabajo para listado'!$DE$153:$DE$1048576,0),MATCH((CUADRO!J$4&amp;$E1099),'Hoja de Trabajo para listado'!$DE$151:$DG$151,0)),0)+IFERROR(INDEX('Hoja de Trabajo para listado'!$CD$155:$DC$1048576,MATCH($A1099,'Hoja de Trabajo para listado'!$CD$155:$CD$1048576,0),MATCH((CUADRO!J$4&amp;$E1099),'Hoja de Trabajo para listado'!$CD$151:$DC$151,0)),0)</f>
        <v>0</v>
      </c>
      <c r="K1099" s="241">
        <f ca="1">+IFERROR(INDEX('Hoja de Trabajo para listado'!$A$155:$Z$1048576,MATCH($A1099,'Hoja de Trabajo para listado'!$A$155:$A$1048576,0),MATCH((CUADRO!K$4&amp;$E1099),'Hoja de Trabajo para listado'!$A$151:$Z$151,0)),0)+IFERROR(INDEX('Hoja de Trabajo para listado'!$AB$155:$BA$1048576,MATCH($A1099,'Hoja de Trabajo para listado'!$AB$155:$AB$1048576,0),MATCH((CUADRO!K$4&amp;$E1099),'Hoja de Trabajo para listado'!$AB$151:$BA$151,0)),0)+IFERROR(INDEX('Hoja de Trabajo para listado'!$BC$155:$CB$1048576,MATCH($A1099,'Hoja de Trabajo para listado'!$BC$155:$BC$1048576,0),MATCH((CUADRO!K$4&amp;$E1099),'Hoja de Trabajo para listado'!$BC$151:$CB$151,0)),0)+IFERROR(INDEX('Hoja de Trabajo para listado'!$DE$153:$DG$274,MATCH($A1099,'Hoja de Trabajo para listado'!$DE$153:$DE$1048576,0),MATCH((CUADRO!K$4&amp;$E1099),'Hoja de Trabajo para listado'!$DE$151:$DG$151,0)),0)+IFERROR(INDEX('Hoja de Trabajo para listado'!$CD$155:$DC$1048576,MATCH($A1099,'Hoja de Trabajo para listado'!$CD$155:$CD$1048576,0),MATCH((CUADRO!K$4&amp;$E1099),'Hoja de Trabajo para listado'!$CD$151:$DC$151,0)),0)</f>
        <v>0</v>
      </c>
      <c r="L1099" s="241">
        <f ca="1">+IFERROR(INDEX('Hoja de Trabajo para listado'!$A$155:$Z$1048576,MATCH($A1099,'Hoja de Trabajo para listado'!$A$155:$A$1048576,0),MATCH((CUADRO!L$4&amp;$E1099),'Hoja de Trabajo para listado'!$A$151:$Z$151,0)),0)+IFERROR(INDEX('Hoja de Trabajo para listado'!$AB$155:$BA$1048576,MATCH($A1099,'Hoja de Trabajo para listado'!$AB$155:$AB$1048576,0),MATCH((CUADRO!L$4&amp;$E1099),'Hoja de Trabajo para listado'!$AB$151:$BA$151,0)),0)+IFERROR(INDEX('Hoja de Trabajo para listado'!$BC$155:$CB$1048576,MATCH($A1099,'Hoja de Trabajo para listado'!$BC$155:$BC$1048576,0),MATCH((CUADRO!L$4&amp;$E1099),'Hoja de Trabajo para listado'!$BC$151:$CB$151,0)),0)+IFERROR(INDEX('Hoja de Trabajo para listado'!$DE$153:$DG$274,MATCH($A1099,'Hoja de Trabajo para listado'!$DE$153:$DE$1048576,0),MATCH((CUADRO!L$4&amp;$E1099),'Hoja de Trabajo para listado'!$DE$151:$DG$151,0)),0)+IFERROR(INDEX('Hoja de Trabajo para listado'!$CD$155:$DC$1048576,MATCH($A1099,'Hoja de Trabajo para listado'!$CD$155:$CD$1048576,0),MATCH((CUADRO!L$4&amp;$E1099),'Hoja de Trabajo para listado'!$CD$151:$DC$151,0)),0)</f>
        <v>0</v>
      </c>
      <c r="M1099" s="241">
        <f ca="1">+IFERROR(INDEX('Hoja de Trabajo para listado'!$A$155:$Z$1048576,MATCH($A1099,'Hoja de Trabajo para listado'!$A$155:$A$1048576,0),MATCH((CUADRO!M$4&amp;$E1099),'Hoja de Trabajo para listado'!$A$151:$Z$151,0)),0)+IFERROR(INDEX('Hoja de Trabajo para listado'!$AB$155:$BA$1048576,MATCH($A1099,'Hoja de Trabajo para listado'!$AB$155:$AB$1048576,0),MATCH((CUADRO!M$4&amp;$E1099),'Hoja de Trabajo para listado'!$AB$151:$BA$151,0)),0)+IFERROR(INDEX('Hoja de Trabajo para listado'!$BC$155:$CB$1048576,MATCH($A1099,'Hoja de Trabajo para listado'!$BC$155:$BC$1048576,0),MATCH((CUADRO!M$4&amp;$E1099),'Hoja de Trabajo para listado'!$BC$151:$CB$151,0)),0)+IFERROR(INDEX('Hoja de Trabajo para listado'!$DE$153:$DG$274,MATCH($A1099,'Hoja de Trabajo para listado'!$DE$153:$DE$1048576,0),MATCH((CUADRO!M$4&amp;$E1099),'Hoja de Trabajo para listado'!$DE$151:$DG$151,0)),0)+IFERROR(INDEX('Hoja de Trabajo para listado'!$CD$155:$DC$1048576,MATCH($A1099,'Hoja de Trabajo para listado'!$CD$155:$CD$1048576,0),MATCH((CUADRO!M$4&amp;$E1099),'Hoja de Trabajo para listado'!$CD$151:$DC$151,0)),0)</f>
        <v>0</v>
      </c>
      <c r="N1099" s="241">
        <f ca="1">+IFERROR(INDEX('Hoja de Trabajo para listado'!$A$155:$Z$1048576,MATCH($A1099,'Hoja de Trabajo para listado'!$A$155:$A$1048576,0),MATCH((CUADRO!N$4&amp;$E1099),'Hoja de Trabajo para listado'!$A$151:$Z$151,0)),0)+IFERROR(INDEX('Hoja de Trabajo para listado'!$AB$155:$BA$1048576,MATCH($A1099,'Hoja de Trabajo para listado'!$AB$155:$AB$1048576,0),MATCH((CUADRO!N$4&amp;$E1099),'Hoja de Trabajo para listado'!$AB$151:$BA$151,0)),0)+IFERROR(INDEX('Hoja de Trabajo para listado'!$BC$155:$CB$1048576,MATCH($A1099,'Hoja de Trabajo para listado'!$BC$155:$BC$1048576,0),MATCH((CUADRO!N$4&amp;$E1099),'Hoja de Trabajo para listado'!$BC$151:$CB$151,0)),0)+IFERROR(INDEX('Hoja de Trabajo para listado'!$DE$153:$DG$274,MATCH($A1099,'Hoja de Trabajo para listado'!$DE$153:$DE$1048576,0),MATCH((CUADRO!N$4&amp;$E1099),'Hoja de Trabajo para listado'!$DE$151:$DG$151,0)),0)+IFERROR(INDEX('Hoja de Trabajo para listado'!$CD$155:$DC$1048576,MATCH($A1099,'Hoja de Trabajo para listado'!$CD$155:$CD$1048576,0),MATCH((CUADRO!N$4&amp;$E1099),'Hoja de Trabajo para listado'!$CD$151:$DC$151,0)),0)</f>
        <v>0</v>
      </c>
      <c r="O1099" s="241">
        <f ca="1">+IFERROR(INDEX('Hoja de Trabajo para listado'!$A$155:$Z$1048576,MATCH($A1099,'Hoja de Trabajo para listado'!$A$155:$A$1048576,0),MATCH((CUADRO!O$4&amp;$E1099),'Hoja de Trabajo para listado'!$A$151:$Z$151,0)),0)+IFERROR(INDEX('Hoja de Trabajo para listado'!$AB$155:$BA$1048576,MATCH($A1099,'Hoja de Trabajo para listado'!$AB$155:$AB$1048576,0),MATCH((CUADRO!O$4&amp;$E1099),'Hoja de Trabajo para listado'!$AB$151:$BA$151,0)),0)+IFERROR(INDEX('Hoja de Trabajo para listado'!$BC$155:$CB$1048576,MATCH($A1099,'Hoja de Trabajo para listado'!$BC$155:$BC$1048576,0),MATCH((CUADRO!O$4&amp;$E1099),'Hoja de Trabajo para listado'!$BC$151:$CB$151,0)),0)+IFERROR(INDEX('Hoja de Trabajo para listado'!$DE$153:$DG$274,MATCH($A1099,'Hoja de Trabajo para listado'!$DE$153:$DE$1048576,0),MATCH((CUADRO!O$4&amp;$E1099),'Hoja de Trabajo para listado'!$DE$151:$DG$151,0)),0)+IFERROR(INDEX('Hoja de Trabajo para listado'!$CD$155:$DC$1048576,MATCH($A1099,'Hoja de Trabajo para listado'!$CD$155:$CD$1048576,0),MATCH((CUADRO!O$4&amp;$E1099),'Hoja de Trabajo para listado'!$CD$151:$DC$151,0)),0)</f>
        <v>0</v>
      </c>
      <c r="P1099" s="241">
        <f ca="1">+IFERROR(INDEX('Hoja de Trabajo para listado'!$A$155:$Z$1048576,MATCH($A1099,'Hoja de Trabajo para listado'!$A$155:$A$1048576,0),MATCH((CUADRO!P$4&amp;$E1099),'Hoja de Trabajo para listado'!$A$151:$Z$151,0)),0)+IFERROR(INDEX('Hoja de Trabajo para listado'!$AB$155:$BA$1048576,MATCH($A1099,'Hoja de Trabajo para listado'!$AB$155:$AB$1048576,0),MATCH((CUADRO!P$4&amp;$E1099),'Hoja de Trabajo para listado'!$AB$151:$BA$151,0)),0)+IFERROR(INDEX('Hoja de Trabajo para listado'!$BC$155:$CB$1048576,MATCH($A1099,'Hoja de Trabajo para listado'!$BC$155:$BC$1048576,0),MATCH((CUADRO!P$4&amp;$E1099),'Hoja de Trabajo para listado'!$BC$151:$CB$151,0)),0)+IFERROR(INDEX('Hoja de Trabajo para listado'!$DE$153:$DG$274,MATCH($A1099,'Hoja de Trabajo para listado'!$DE$153:$DE$1048576,0),MATCH((CUADRO!P$4&amp;$E1099),'Hoja de Trabajo para listado'!$DE$151:$DG$151,0)),0)+IFERROR(INDEX('Hoja de Trabajo para listado'!$CD$155:$DC$1048576,MATCH($A1099,'Hoja de Trabajo para listado'!$CD$155:$CD$1048576,0),MATCH((CUADRO!P$4&amp;$E1099),'Hoja de Trabajo para listado'!$CD$151:$DC$151,0)),0)</f>
        <v>0</v>
      </c>
      <c r="Q1099" s="241">
        <f ca="1">+IFERROR(INDEX('Hoja de Trabajo para listado'!$A$155:$Z$1048576,MATCH($A1099,'Hoja de Trabajo para listado'!$A$155:$A$1048576,0),MATCH((CUADRO!Q$4&amp;$E1099),'Hoja de Trabajo para listado'!$A$151:$Z$151,0)),0)+IFERROR(INDEX('Hoja de Trabajo para listado'!$AB$155:$BA$1048576,MATCH($A1099,'Hoja de Trabajo para listado'!$AB$155:$AB$1048576,0),MATCH((CUADRO!Q$4&amp;$E1099),'Hoja de Trabajo para listado'!$AB$151:$BA$151,0)),0)+IFERROR(INDEX('Hoja de Trabajo para listado'!$BC$155:$CB$1048576,MATCH($A1099,'Hoja de Trabajo para listado'!$BC$155:$BC$1048576,0),MATCH((CUADRO!Q$4&amp;$E1099),'Hoja de Trabajo para listado'!$BC$151:$CB$151,0)),0)+IFERROR(INDEX('Hoja de Trabajo para listado'!$DE$153:$DG$274,MATCH($A1099,'Hoja de Trabajo para listado'!$DE$153:$DE$1048576,0),MATCH((CUADRO!Q$4&amp;$E1099),'Hoja de Trabajo para listado'!$DE$151:$DG$151,0)),0)+IFERROR(INDEX('Hoja de Trabajo para listado'!$CD$155:$DC$1048576,MATCH($A1099,'Hoja de Trabajo para listado'!$CD$155:$CD$1048576,0),MATCH((CUADRO!Q$4&amp;$E1099),'Hoja de Trabajo para listado'!$CD$151:$DC$151,0)),0)</f>
        <v>0</v>
      </c>
      <c r="R1099" s="241">
        <f t="shared" ca="1" si="34"/>
        <v>0</v>
      </c>
      <c r="S1099" s="247"/>
      <c r="T1099" s="241">
        <f ca="1">+T1100</f>
        <v>0</v>
      </c>
      <c r="U1099" s="240">
        <f t="shared" si="35"/>
        <v>1</v>
      </c>
    </row>
    <row r="1100" spans="1:21" customFormat="1" ht="15" hidden="1" customHeight="1">
      <c r="A1100" s="32">
        <v>1907</v>
      </c>
      <c r="B1100" s="382"/>
      <c r="C1100" s="245" t="str">
        <f>+VLOOKUP(A1100,bd_lista!$A$3:$C$592,3,FALSE)</f>
        <v>Gobierno Autónomo Municipal de Filadelfia</v>
      </c>
      <c r="D1100" s="384"/>
      <c r="E1100" s="242" t="s">
        <v>684</v>
      </c>
      <c r="F1100" s="243">
        <f ca="1">+IFERROR(INDEX('Hoja de Trabajo para listado'!$A$155:$Z$1048576,MATCH($A1100,'Hoja de Trabajo para listado'!$A$155:$A$1048576,0),MATCH((CUADRO!F$4&amp;$E1100),'Hoja de Trabajo para listado'!$A$151:$Z$151,0)),0)+IFERROR(INDEX('Hoja de Trabajo para listado'!$AB$155:$BA$1048576,MATCH($A1100,'Hoja de Trabajo para listado'!$AB$155:$AB$1048576,0),MATCH((CUADRO!F$4&amp;$E1100),'Hoja de Trabajo para listado'!$AB$151:$BA$151,0)),0)+IFERROR(INDEX('Hoja de Trabajo para listado'!$BC$155:$CB$1048576,MATCH($A1100,'Hoja de Trabajo para listado'!$BC$155:$BC$1048576,0),MATCH((CUADRO!F$4&amp;$E1100),'Hoja de Trabajo para listado'!$BC$151:$CB$151,0)),0)+IFERROR(INDEX('Hoja de Trabajo para listado'!$DE$153:$DG$274,MATCH($A1100,'Hoja de Trabajo para listado'!$DE$153:$DE$1048576,0),MATCH((CUADRO!F$4&amp;$E1100),'Hoja de Trabajo para listado'!$DE$151:$DG$151,0)),0)+IFERROR(INDEX('Hoja de Trabajo para listado'!$CD$155:$DC$1048576,MATCH($A1100,'Hoja de Trabajo para listado'!$CD$155:$CD$1048576,0),MATCH((CUADRO!F$4&amp;$E1100),'Hoja de Trabajo para listado'!$CD$151:$DC$151,0)),0)</f>
        <v>0</v>
      </c>
      <c r="G1100" s="243">
        <f ca="1">+IFERROR(INDEX('Hoja de Trabajo para listado'!$A$155:$Z$1048576,MATCH($A1100,'Hoja de Trabajo para listado'!$A$155:$A$1048576,0),MATCH((CUADRO!G$4&amp;$E1100),'Hoja de Trabajo para listado'!$A$151:$Z$151,0)),0)+IFERROR(INDEX('Hoja de Trabajo para listado'!$AB$155:$BA$1048576,MATCH($A1100,'Hoja de Trabajo para listado'!$AB$155:$AB$1048576,0),MATCH((CUADRO!G$4&amp;$E1100),'Hoja de Trabajo para listado'!$AB$151:$BA$151,0)),0)+IFERROR(INDEX('Hoja de Trabajo para listado'!$BC$155:$CB$1048576,MATCH($A1100,'Hoja de Trabajo para listado'!$BC$155:$BC$1048576,0),MATCH((CUADRO!G$4&amp;$E1100),'Hoja de Trabajo para listado'!$BC$151:$CB$151,0)),0)+IFERROR(INDEX('Hoja de Trabajo para listado'!$DE$153:$DG$274,MATCH($A1100,'Hoja de Trabajo para listado'!$DE$153:$DE$1048576,0),MATCH((CUADRO!G$4&amp;$E1100),'Hoja de Trabajo para listado'!$DE$151:$DG$151,0)),0)+IFERROR(INDEX('Hoja de Trabajo para listado'!$CD$155:$DC$1048576,MATCH($A1100,'Hoja de Trabajo para listado'!$CD$155:$CD$1048576,0),MATCH((CUADRO!G$4&amp;$E1100),'Hoja de Trabajo para listado'!$CD$151:$DC$151,0)),0)</f>
        <v>0</v>
      </c>
      <c r="H1100" s="243">
        <f ca="1">+IFERROR(INDEX('Hoja de Trabajo para listado'!$A$155:$Z$1048576,MATCH($A1100,'Hoja de Trabajo para listado'!$A$155:$A$1048576,0),MATCH((CUADRO!H$4&amp;$E1100),'Hoja de Trabajo para listado'!$A$151:$Z$151,0)),0)+IFERROR(INDEX('Hoja de Trabajo para listado'!$AB$155:$BA$1048576,MATCH($A1100,'Hoja de Trabajo para listado'!$AB$155:$AB$1048576,0),MATCH((CUADRO!H$4&amp;$E1100),'Hoja de Trabajo para listado'!$AB$151:$BA$151,0)),0)+IFERROR(INDEX('Hoja de Trabajo para listado'!$BC$155:$CB$1048576,MATCH($A1100,'Hoja de Trabajo para listado'!$BC$155:$BC$1048576,0),MATCH((CUADRO!H$4&amp;$E1100),'Hoja de Trabajo para listado'!$BC$151:$CB$151,0)),0)+IFERROR(INDEX('Hoja de Trabajo para listado'!$DE$153:$DG$274,MATCH($A1100,'Hoja de Trabajo para listado'!$DE$153:$DE$1048576,0),MATCH((CUADRO!H$4&amp;$E1100),'Hoja de Trabajo para listado'!$DE$151:$DG$151,0)),0)+IFERROR(INDEX('Hoja de Trabajo para listado'!$CD$155:$DC$1048576,MATCH($A1100,'Hoja de Trabajo para listado'!$CD$155:$CD$1048576,0),MATCH((CUADRO!H$4&amp;$E1100),'Hoja de Trabajo para listado'!$CD$151:$DC$151,0)),0)</f>
        <v>0</v>
      </c>
      <c r="I1100" s="243">
        <f ca="1">+IFERROR(INDEX('Hoja de Trabajo para listado'!$A$155:$Z$1048576,MATCH($A1100,'Hoja de Trabajo para listado'!$A$155:$A$1048576,0),MATCH((CUADRO!I$4&amp;$E1100),'Hoja de Trabajo para listado'!$A$151:$Z$151,0)),0)+IFERROR(INDEX('Hoja de Trabajo para listado'!$AB$155:$BA$1048576,MATCH($A1100,'Hoja de Trabajo para listado'!$AB$155:$AB$1048576,0),MATCH((CUADRO!I$4&amp;$E1100),'Hoja de Trabajo para listado'!$AB$151:$BA$151,0)),0)+IFERROR(INDEX('Hoja de Trabajo para listado'!$BC$155:$CB$1048576,MATCH($A1100,'Hoja de Trabajo para listado'!$BC$155:$BC$1048576,0),MATCH((CUADRO!I$4&amp;$E1100),'Hoja de Trabajo para listado'!$BC$151:$CB$151,0)),0)+IFERROR(INDEX('Hoja de Trabajo para listado'!$DE$153:$DG$274,MATCH($A1100,'Hoja de Trabajo para listado'!$DE$153:$DE$1048576,0),MATCH((CUADRO!I$4&amp;$E1100),'Hoja de Trabajo para listado'!$DE$151:$DG$151,0)),0)+IFERROR(INDEX('Hoja de Trabajo para listado'!$CD$155:$DC$1048576,MATCH($A1100,'Hoja de Trabajo para listado'!$CD$155:$CD$1048576,0),MATCH((CUADRO!I$4&amp;$E1100),'Hoja de Trabajo para listado'!$CD$151:$DC$151,0)),0)</f>
        <v>0</v>
      </c>
      <c r="J1100" s="243">
        <f ca="1">+IFERROR(INDEX('Hoja de Trabajo para listado'!$A$155:$Z$1048576,MATCH($A1100,'Hoja de Trabajo para listado'!$A$155:$A$1048576,0),MATCH((CUADRO!J$4&amp;$E1100),'Hoja de Trabajo para listado'!$A$151:$Z$151,0)),0)+IFERROR(INDEX('Hoja de Trabajo para listado'!$AB$155:$BA$1048576,MATCH($A1100,'Hoja de Trabajo para listado'!$AB$155:$AB$1048576,0),MATCH((CUADRO!J$4&amp;$E1100),'Hoja de Trabajo para listado'!$AB$151:$BA$151,0)),0)+IFERROR(INDEX('Hoja de Trabajo para listado'!$BC$155:$CB$1048576,MATCH($A1100,'Hoja de Trabajo para listado'!$BC$155:$BC$1048576,0),MATCH((CUADRO!J$4&amp;$E1100),'Hoja de Trabajo para listado'!$BC$151:$CB$151,0)),0)+IFERROR(INDEX('Hoja de Trabajo para listado'!$DE$153:$DG$274,MATCH($A1100,'Hoja de Trabajo para listado'!$DE$153:$DE$1048576,0),MATCH((CUADRO!J$4&amp;$E1100),'Hoja de Trabajo para listado'!$DE$151:$DG$151,0)),0)+IFERROR(INDEX('Hoja de Trabajo para listado'!$CD$155:$DC$1048576,MATCH($A1100,'Hoja de Trabajo para listado'!$CD$155:$CD$1048576,0),MATCH((CUADRO!J$4&amp;$E1100),'Hoja de Trabajo para listado'!$CD$151:$DC$151,0)),0)</f>
        <v>0</v>
      </c>
      <c r="K1100" s="243">
        <f ca="1">+IFERROR(INDEX('Hoja de Trabajo para listado'!$A$155:$Z$1048576,MATCH($A1100,'Hoja de Trabajo para listado'!$A$155:$A$1048576,0),MATCH((CUADRO!K$4&amp;$E1100),'Hoja de Trabajo para listado'!$A$151:$Z$151,0)),0)+IFERROR(INDEX('Hoja de Trabajo para listado'!$AB$155:$BA$1048576,MATCH($A1100,'Hoja de Trabajo para listado'!$AB$155:$AB$1048576,0),MATCH((CUADRO!K$4&amp;$E1100),'Hoja de Trabajo para listado'!$AB$151:$BA$151,0)),0)+IFERROR(INDEX('Hoja de Trabajo para listado'!$BC$155:$CB$1048576,MATCH($A1100,'Hoja de Trabajo para listado'!$BC$155:$BC$1048576,0),MATCH((CUADRO!K$4&amp;$E1100),'Hoja de Trabajo para listado'!$BC$151:$CB$151,0)),0)+IFERROR(INDEX('Hoja de Trabajo para listado'!$DE$153:$DG$274,MATCH($A1100,'Hoja de Trabajo para listado'!$DE$153:$DE$1048576,0),MATCH((CUADRO!K$4&amp;$E1100),'Hoja de Trabajo para listado'!$DE$151:$DG$151,0)),0)+IFERROR(INDEX('Hoja de Trabajo para listado'!$CD$155:$DC$1048576,MATCH($A1100,'Hoja de Trabajo para listado'!$CD$155:$CD$1048576,0),MATCH((CUADRO!K$4&amp;$E1100),'Hoja de Trabajo para listado'!$CD$151:$DC$151,0)),0)</f>
        <v>0</v>
      </c>
      <c r="L1100" s="243">
        <f ca="1">+IFERROR(INDEX('Hoja de Trabajo para listado'!$A$155:$Z$1048576,MATCH($A1100,'Hoja de Trabajo para listado'!$A$155:$A$1048576,0),MATCH((CUADRO!L$4&amp;$E1100),'Hoja de Trabajo para listado'!$A$151:$Z$151,0)),0)+IFERROR(INDEX('Hoja de Trabajo para listado'!$AB$155:$BA$1048576,MATCH($A1100,'Hoja de Trabajo para listado'!$AB$155:$AB$1048576,0),MATCH((CUADRO!L$4&amp;$E1100),'Hoja de Trabajo para listado'!$AB$151:$BA$151,0)),0)+IFERROR(INDEX('Hoja de Trabajo para listado'!$BC$155:$CB$1048576,MATCH($A1100,'Hoja de Trabajo para listado'!$BC$155:$BC$1048576,0),MATCH((CUADRO!L$4&amp;$E1100),'Hoja de Trabajo para listado'!$BC$151:$CB$151,0)),0)+IFERROR(INDEX('Hoja de Trabajo para listado'!$DE$153:$DG$274,MATCH($A1100,'Hoja de Trabajo para listado'!$DE$153:$DE$1048576,0),MATCH((CUADRO!L$4&amp;$E1100),'Hoja de Trabajo para listado'!$DE$151:$DG$151,0)),0)+IFERROR(INDEX('Hoja de Trabajo para listado'!$CD$155:$DC$1048576,MATCH($A1100,'Hoja de Trabajo para listado'!$CD$155:$CD$1048576,0),MATCH((CUADRO!L$4&amp;$E1100),'Hoja de Trabajo para listado'!$CD$151:$DC$151,0)),0)</f>
        <v>0</v>
      </c>
      <c r="M1100" s="243">
        <f ca="1">+IFERROR(INDEX('Hoja de Trabajo para listado'!$A$155:$Z$1048576,MATCH($A1100,'Hoja de Trabajo para listado'!$A$155:$A$1048576,0),MATCH((CUADRO!M$4&amp;$E1100),'Hoja de Trabajo para listado'!$A$151:$Z$151,0)),0)+IFERROR(INDEX('Hoja de Trabajo para listado'!$AB$155:$BA$1048576,MATCH($A1100,'Hoja de Trabajo para listado'!$AB$155:$AB$1048576,0),MATCH((CUADRO!M$4&amp;$E1100),'Hoja de Trabajo para listado'!$AB$151:$BA$151,0)),0)+IFERROR(INDEX('Hoja de Trabajo para listado'!$BC$155:$CB$1048576,MATCH($A1100,'Hoja de Trabajo para listado'!$BC$155:$BC$1048576,0),MATCH((CUADRO!M$4&amp;$E1100),'Hoja de Trabajo para listado'!$BC$151:$CB$151,0)),0)+IFERROR(INDEX('Hoja de Trabajo para listado'!$DE$153:$DG$274,MATCH($A1100,'Hoja de Trabajo para listado'!$DE$153:$DE$1048576,0),MATCH((CUADRO!M$4&amp;$E1100),'Hoja de Trabajo para listado'!$DE$151:$DG$151,0)),0)+IFERROR(INDEX('Hoja de Trabajo para listado'!$CD$155:$DC$1048576,MATCH($A1100,'Hoja de Trabajo para listado'!$CD$155:$CD$1048576,0),MATCH((CUADRO!M$4&amp;$E1100),'Hoja de Trabajo para listado'!$CD$151:$DC$151,0)),0)</f>
        <v>0</v>
      </c>
      <c r="N1100" s="243">
        <f ca="1">+IFERROR(INDEX('Hoja de Trabajo para listado'!$A$155:$Z$1048576,MATCH($A1100,'Hoja de Trabajo para listado'!$A$155:$A$1048576,0),MATCH((CUADRO!N$4&amp;$E1100),'Hoja de Trabajo para listado'!$A$151:$Z$151,0)),0)+IFERROR(INDEX('Hoja de Trabajo para listado'!$AB$155:$BA$1048576,MATCH($A1100,'Hoja de Trabajo para listado'!$AB$155:$AB$1048576,0),MATCH((CUADRO!N$4&amp;$E1100),'Hoja de Trabajo para listado'!$AB$151:$BA$151,0)),0)+IFERROR(INDEX('Hoja de Trabajo para listado'!$BC$155:$CB$1048576,MATCH($A1100,'Hoja de Trabajo para listado'!$BC$155:$BC$1048576,0),MATCH((CUADRO!N$4&amp;$E1100),'Hoja de Trabajo para listado'!$BC$151:$CB$151,0)),0)+IFERROR(INDEX('Hoja de Trabajo para listado'!$DE$153:$DG$274,MATCH($A1100,'Hoja de Trabajo para listado'!$DE$153:$DE$1048576,0),MATCH((CUADRO!N$4&amp;$E1100),'Hoja de Trabajo para listado'!$DE$151:$DG$151,0)),0)+IFERROR(INDEX('Hoja de Trabajo para listado'!$CD$155:$DC$1048576,MATCH($A1100,'Hoja de Trabajo para listado'!$CD$155:$CD$1048576,0),MATCH((CUADRO!N$4&amp;$E1100),'Hoja de Trabajo para listado'!$CD$151:$DC$151,0)),0)</f>
        <v>0</v>
      </c>
      <c r="O1100" s="243">
        <f ca="1">+IFERROR(INDEX('Hoja de Trabajo para listado'!$A$155:$Z$1048576,MATCH($A1100,'Hoja de Trabajo para listado'!$A$155:$A$1048576,0),MATCH((CUADRO!O$4&amp;$E1100),'Hoja de Trabajo para listado'!$A$151:$Z$151,0)),0)+IFERROR(INDEX('Hoja de Trabajo para listado'!$AB$155:$BA$1048576,MATCH($A1100,'Hoja de Trabajo para listado'!$AB$155:$AB$1048576,0),MATCH((CUADRO!O$4&amp;$E1100),'Hoja de Trabajo para listado'!$AB$151:$BA$151,0)),0)+IFERROR(INDEX('Hoja de Trabajo para listado'!$BC$155:$CB$1048576,MATCH($A1100,'Hoja de Trabajo para listado'!$BC$155:$BC$1048576,0),MATCH((CUADRO!O$4&amp;$E1100),'Hoja de Trabajo para listado'!$BC$151:$CB$151,0)),0)+IFERROR(INDEX('Hoja de Trabajo para listado'!$DE$153:$DG$274,MATCH($A1100,'Hoja de Trabajo para listado'!$DE$153:$DE$1048576,0),MATCH((CUADRO!O$4&amp;$E1100),'Hoja de Trabajo para listado'!$DE$151:$DG$151,0)),0)+IFERROR(INDEX('Hoja de Trabajo para listado'!$CD$155:$DC$1048576,MATCH($A1100,'Hoja de Trabajo para listado'!$CD$155:$CD$1048576,0),MATCH((CUADRO!O$4&amp;$E1100),'Hoja de Trabajo para listado'!$CD$151:$DC$151,0)),0)</f>
        <v>0</v>
      </c>
      <c r="P1100" s="243">
        <f ca="1">+IFERROR(INDEX('Hoja de Trabajo para listado'!$A$155:$Z$1048576,MATCH($A1100,'Hoja de Trabajo para listado'!$A$155:$A$1048576,0),MATCH((CUADRO!P$4&amp;$E1100),'Hoja de Trabajo para listado'!$A$151:$Z$151,0)),0)+IFERROR(INDEX('Hoja de Trabajo para listado'!$AB$155:$BA$1048576,MATCH($A1100,'Hoja de Trabajo para listado'!$AB$155:$AB$1048576,0),MATCH((CUADRO!P$4&amp;$E1100),'Hoja de Trabajo para listado'!$AB$151:$BA$151,0)),0)+IFERROR(INDEX('Hoja de Trabajo para listado'!$BC$155:$CB$1048576,MATCH($A1100,'Hoja de Trabajo para listado'!$BC$155:$BC$1048576,0),MATCH((CUADRO!P$4&amp;$E1100),'Hoja de Trabajo para listado'!$BC$151:$CB$151,0)),0)+IFERROR(INDEX('Hoja de Trabajo para listado'!$DE$153:$DG$274,MATCH($A1100,'Hoja de Trabajo para listado'!$DE$153:$DE$1048576,0),MATCH((CUADRO!P$4&amp;$E1100),'Hoja de Trabajo para listado'!$DE$151:$DG$151,0)),0)+IFERROR(INDEX('Hoja de Trabajo para listado'!$CD$155:$DC$1048576,MATCH($A1100,'Hoja de Trabajo para listado'!$CD$155:$CD$1048576,0),MATCH((CUADRO!P$4&amp;$E1100),'Hoja de Trabajo para listado'!$CD$151:$DC$151,0)),0)</f>
        <v>0</v>
      </c>
      <c r="Q1100" s="243">
        <f ca="1">+IFERROR(INDEX('Hoja de Trabajo para listado'!$A$155:$Z$1048576,MATCH($A1100,'Hoja de Trabajo para listado'!$A$155:$A$1048576,0),MATCH((CUADRO!Q$4&amp;$E1100),'Hoja de Trabajo para listado'!$A$151:$Z$151,0)),0)+IFERROR(INDEX('Hoja de Trabajo para listado'!$AB$155:$BA$1048576,MATCH($A1100,'Hoja de Trabajo para listado'!$AB$155:$AB$1048576,0),MATCH((CUADRO!Q$4&amp;$E1100),'Hoja de Trabajo para listado'!$AB$151:$BA$151,0)),0)+IFERROR(INDEX('Hoja de Trabajo para listado'!$BC$155:$CB$1048576,MATCH($A1100,'Hoja de Trabajo para listado'!$BC$155:$BC$1048576,0),MATCH((CUADRO!Q$4&amp;$E1100),'Hoja de Trabajo para listado'!$BC$151:$CB$151,0)),0)+IFERROR(INDEX('Hoja de Trabajo para listado'!$DE$153:$DG$274,MATCH($A1100,'Hoja de Trabajo para listado'!$DE$153:$DE$1048576,0),MATCH((CUADRO!Q$4&amp;$E1100),'Hoja de Trabajo para listado'!$DE$151:$DG$151,0)),0)+IFERROR(INDEX('Hoja de Trabajo para listado'!$CD$155:$DC$1048576,MATCH($A1100,'Hoja de Trabajo para listado'!$CD$155:$CD$1048576,0),MATCH((CUADRO!Q$4&amp;$E1100),'Hoja de Trabajo para listado'!$CD$151:$DC$151,0)),0)</f>
        <v>0</v>
      </c>
      <c r="R1100" s="243">
        <f t="shared" ca="1" si="34"/>
        <v>0</v>
      </c>
      <c r="S1100" s="253">
        <f ca="1">+R1099+R1100</f>
        <v>0</v>
      </c>
      <c r="T1100" s="243">
        <f ca="1">+S1100</f>
        <v>0</v>
      </c>
      <c r="U1100" s="242">
        <f t="shared" si="35"/>
        <v>2</v>
      </c>
    </row>
    <row r="1101" spans="1:21" customFormat="1" ht="15" hidden="1" customHeight="1">
      <c r="A1101" s="32">
        <v>1908</v>
      </c>
      <c r="B1101" s="381">
        <f>+A1101</f>
        <v>1908</v>
      </c>
      <c r="C1101" s="245" t="str">
        <f>+VLOOKUP(A1101,bd_lista!$A$3:$C$592,3,FALSE)</f>
        <v>Gobierno Autónomo Municipal de Puerto Gonzalo Moreno</v>
      </c>
      <c r="D1101" s="383" t="str">
        <f>+C1101</f>
        <v>Gobierno Autónomo Municipal de Puerto Gonzalo Moreno</v>
      </c>
      <c r="E1101" s="240" t="s">
        <v>683</v>
      </c>
      <c r="F1101" s="241">
        <f ca="1">+IFERROR(INDEX('Hoja de Trabajo para listado'!$A$155:$Z$1048576,MATCH($A1101,'Hoja de Trabajo para listado'!$A$155:$A$1048576,0),MATCH((CUADRO!F$4&amp;$E1101),'Hoja de Trabajo para listado'!$A$151:$Z$151,0)),0)+IFERROR(INDEX('Hoja de Trabajo para listado'!$AB$155:$BA$1048576,MATCH($A1101,'Hoja de Trabajo para listado'!$AB$155:$AB$1048576,0),MATCH((CUADRO!F$4&amp;$E1101),'Hoja de Trabajo para listado'!$AB$151:$BA$151,0)),0)+IFERROR(INDEX('Hoja de Trabajo para listado'!$BC$155:$CB$1048576,MATCH($A1101,'Hoja de Trabajo para listado'!$BC$155:$BC$1048576,0),MATCH((CUADRO!F$4&amp;$E1101),'Hoja de Trabajo para listado'!$BC$151:$CB$151,0)),0)+IFERROR(INDEX('Hoja de Trabajo para listado'!$DE$153:$DG$274,MATCH($A1101,'Hoja de Trabajo para listado'!$DE$153:$DE$1048576,0),MATCH((CUADRO!F$4&amp;$E1101),'Hoja de Trabajo para listado'!$DE$151:$DG$151,0)),0)+IFERROR(INDEX('Hoja de Trabajo para listado'!$CD$155:$DC$1048576,MATCH($A1101,'Hoja de Trabajo para listado'!$CD$155:$CD$1048576,0),MATCH((CUADRO!F$4&amp;$E1101),'Hoja de Trabajo para listado'!$CD$151:$DC$151,0)),0)</f>
        <v>0</v>
      </c>
      <c r="G1101" s="241">
        <f ca="1">+IFERROR(INDEX('Hoja de Trabajo para listado'!$A$155:$Z$1048576,MATCH($A1101,'Hoja de Trabajo para listado'!$A$155:$A$1048576,0),MATCH((CUADRO!G$4&amp;$E1101),'Hoja de Trabajo para listado'!$A$151:$Z$151,0)),0)+IFERROR(INDEX('Hoja de Trabajo para listado'!$AB$155:$BA$1048576,MATCH($A1101,'Hoja de Trabajo para listado'!$AB$155:$AB$1048576,0),MATCH((CUADRO!G$4&amp;$E1101),'Hoja de Trabajo para listado'!$AB$151:$BA$151,0)),0)+IFERROR(INDEX('Hoja de Trabajo para listado'!$BC$155:$CB$1048576,MATCH($A1101,'Hoja de Trabajo para listado'!$BC$155:$BC$1048576,0),MATCH((CUADRO!G$4&amp;$E1101),'Hoja de Trabajo para listado'!$BC$151:$CB$151,0)),0)+IFERROR(INDEX('Hoja de Trabajo para listado'!$DE$153:$DG$274,MATCH($A1101,'Hoja de Trabajo para listado'!$DE$153:$DE$1048576,0),MATCH((CUADRO!G$4&amp;$E1101),'Hoja de Trabajo para listado'!$DE$151:$DG$151,0)),0)+IFERROR(INDEX('Hoja de Trabajo para listado'!$CD$155:$DC$1048576,MATCH($A1101,'Hoja de Trabajo para listado'!$CD$155:$CD$1048576,0),MATCH((CUADRO!G$4&amp;$E1101),'Hoja de Trabajo para listado'!$CD$151:$DC$151,0)),0)</f>
        <v>0</v>
      </c>
      <c r="H1101" s="241">
        <f ca="1">+IFERROR(INDEX('Hoja de Trabajo para listado'!$A$155:$Z$1048576,MATCH($A1101,'Hoja de Trabajo para listado'!$A$155:$A$1048576,0),MATCH((CUADRO!H$4&amp;$E1101),'Hoja de Trabajo para listado'!$A$151:$Z$151,0)),0)+IFERROR(INDEX('Hoja de Trabajo para listado'!$AB$155:$BA$1048576,MATCH($A1101,'Hoja de Trabajo para listado'!$AB$155:$AB$1048576,0),MATCH((CUADRO!H$4&amp;$E1101),'Hoja de Trabajo para listado'!$AB$151:$BA$151,0)),0)+IFERROR(INDEX('Hoja de Trabajo para listado'!$BC$155:$CB$1048576,MATCH($A1101,'Hoja de Trabajo para listado'!$BC$155:$BC$1048576,0),MATCH((CUADRO!H$4&amp;$E1101),'Hoja de Trabajo para listado'!$BC$151:$CB$151,0)),0)+IFERROR(INDEX('Hoja de Trabajo para listado'!$DE$153:$DG$274,MATCH($A1101,'Hoja de Trabajo para listado'!$DE$153:$DE$1048576,0),MATCH((CUADRO!H$4&amp;$E1101),'Hoja de Trabajo para listado'!$DE$151:$DG$151,0)),0)+IFERROR(INDEX('Hoja de Trabajo para listado'!$CD$155:$DC$1048576,MATCH($A1101,'Hoja de Trabajo para listado'!$CD$155:$CD$1048576,0),MATCH((CUADRO!H$4&amp;$E1101),'Hoja de Trabajo para listado'!$CD$151:$DC$151,0)),0)</f>
        <v>0</v>
      </c>
      <c r="I1101" s="241">
        <f ca="1">+IFERROR(INDEX('Hoja de Trabajo para listado'!$A$155:$Z$1048576,MATCH($A1101,'Hoja de Trabajo para listado'!$A$155:$A$1048576,0),MATCH((CUADRO!I$4&amp;$E1101),'Hoja de Trabajo para listado'!$A$151:$Z$151,0)),0)+IFERROR(INDEX('Hoja de Trabajo para listado'!$AB$155:$BA$1048576,MATCH($A1101,'Hoja de Trabajo para listado'!$AB$155:$AB$1048576,0),MATCH((CUADRO!I$4&amp;$E1101),'Hoja de Trabajo para listado'!$AB$151:$BA$151,0)),0)+IFERROR(INDEX('Hoja de Trabajo para listado'!$BC$155:$CB$1048576,MATCH($A1101,'Hoja de Trabajo para listado'!$BC$155:$BC$1048576,0),MATCH((CUADRO!I$4&amp;$E1101),'Hoja de Trabajo para listado'!$BC$151:$CB$151,0)),0)+IFERROR(INDEX('Hoja de Trabajo para listado'!$DE$153:$DG$274,MATCH($A1101,'Hoja de Trabajo para listado'!$DE$153:$DE$1048576,0),MATCH((CUADRO!I$4&amp;$E1101),'Hoja de Trabajo para listado'!$DE$151:$DG$151,0)),0)+IFERROR(INDEX('Hoja de Trabajo para listado'!$CD$155:$DC$1048576,MATCH($A1101,'Hoja de Trabajo para listado'!$CD$155:$CD$1048576,0),MATCH((CUADRO!I$4&amp;$E1101),'Hoja de Trabajo para listado'!$CD$151:$DC$151,0)),0)</f>
        <v>0</v>
      </c>
      <c r="J1101" s="241">
        <f ca="1">+IFERROR(INDEX('Hoja de Trabajo para listado'!$A$155:$Z$1048576,MATCH($A1101,'Hoja de Trabajo para listado'!$A$155:$A$1048576,0),MATCH((CUADRO!J$4&amp;$E1101),'Hoja de Trabajo para listado'!$A$151:$Z$151,0)),0)+IFERROR(INDEX('Hoja de Trabajo para listado'!$AB$155:$BA$1048576,MATCH($A1101,'Hoja de Trabajo para listado'!$AB$155:$AB$1048576,0),MATCH((CUADRO!J$4&amp;$E1101),'Hoja de Trabajo para listado'!$AB$151:$BA$151,0)),0)+IFERROR(INDEX('Hoja de Trabajo para listado'!$BC$155:$CB$1048576,MATCH($A1101,'Hoja de Trabajo para listado'!$BC$155:$BC$1048576,0),MATCH((CUADRO!J$4&amp;$E1101),'Hoja de Trabajo para listado'!$BC$151:$CB$151,0)),0)+IFERROR(INDEX('Hoja de Trabajo para listado'!$DE$153:$DG$274,MATCH($A1101,'Hoja de Trabajo para listado'!$DE$153:$DE$1048576,0),MATCH((CUADRO!J$4&amp;$E1101),'Hoja de Trabajo para listado'!$DE$151:$DG$151,0)),0)+IFERROR(INDEX('Hoja de Trabajo para listado'!$CD$155:$DC$1048576,MATCH($A1101,'Hoja de Trabajo para listado'!$CD$155:$CD$1048576,0),MATCH((CUADRO!J$4&amp;$E1101),'Hoja de Trabajo para listado'!$CD$151:$DC$151,0)),0)</f>
        <v>0</v>
      </c>
      <c r="K1101" s="241">
        <f ca="1">+IFERROR(INDEX('Hoja de Trabajo para listado'!$A$155:$Z$1048576,MATCH($A1101,'Hoja de Trabajo para listado'!$A$155:$A$1048576,0),MATCH((CUADRO!K$4&amp;$E1101),'Hoja de Trabajo para listado'!$A$151:$Z$151,0)),0)+IFERROR(INDEX('Hoja de Trabajo para listado'!$AB$155:$BA$1048576,MATCH($A1101,'Hoja de Trabajo para listado'!$AB$155:$AB$1048576,0),MATCH((CUADRO!K$4&amp;$E1101),'Hoja de Trabajo para listado'!$AB$151:$BA$151,0)),0)+IFERROR(INDEX('Hoja de Trabajo para listado'!$BC$155:$CB$1048576,MATCH($A1101,'Hoja de Trabajo para listado'!$BC$155:$BC$1048576,0),MATCH((CUADRO!K$4&amp;$E1101),'Hoja de Trabajo para listado'!$BC$151:$CB$151,0)),0)+IFERROR(INDEX('Hoja de Trabajo para listado'!$DE$153:$DG$274,MATCH($A1101,'Hoja de Trabajo para listado'!$DE$153:$DE$1048576,0),MATCH((CUADRO!K$4&amp;$E1101),'Hoja de Trabajo para listado'!$DE$151:$DG$151,0)),0)+IFERROR(INDEX('Hoja de Trabajo para listado'!$CD$155:$DC$1048576,MATCH($A1101,'Hoja de Trabajo para listado'!$CD$155:$CD$1048576,0),MATCH((CUADRO!K$4&amp;$E1101),'Hoja de Trabajo para listado'!$CD$151:$DC$151,0)),0)</f>
        <v>0</v>
      </c>
      <c r="L1101" s="241">
        <f ca="1">+IFERROR(INDEX('Hoja de Trabajo para listado'!$A$155:$Z$1048576,MATCH($A1101,'Hoja de Trabajo para listado'!$A$155:$A$1048576,0),MATCH((CUADRO!L$4&amp;$E1101),'Hoja de Trabajo para listado'!$A$151:$Z$151,0)),0)+IFERROR(INDEX('Hoja de Trabajo para listado'!$AB$155:$BA$1048576,MATCH($A1101,'Hoja de Trabajo para listado'!$AB$155:$AB$1048576,0),MATCH((CUADRO!L$4&amp;$E1101),'Hoja de Trabajo para listado'!$AB$151:$BA$151,0)),0)+IFERROR(INDEX('Hoja de Trabajo para listado'!$BC$155:$CB$1048576,MATCH($A1101,'Hoja de Trabajo para listado'!$BC$155:$BC$1048576,0),MATCH((CUADRO!L$4&amp;$E1101),'Hoja de Trabajo para listado'!$BC$151:$CB$151,0)),0)+IFERROR(INDEX('Hoja de Trabajo para listado'!$DE$153:$DG$274,MATCH($A1101,'Hoja de Trabajo para listado'!$DE$153:$DE$1048576,0),MATCH((CUADRO!L$4&amp;$E1101),'Hoja de Trabajo para listado'!$DE$151:$DG$151,0)),0)+IFERROR(INDEX('Hoja de Trabajo para listado'!$CD$155:$DC$1048576,MATCH($A1101,'Hoja de Trabajo para listado'!$CD$155:$CD$1048576,0),MATCH((CUADRO!L$4&amp;$E1101),'Hoja de Trabajo para listado'!$CD$151:$DC$151,0)),0)</f>
        <v>0</v>
      </c>
      <c r="M1101" s="241">
        <f ca="1">+IFERROR(INDEX('Hoja de Trabajo para listado'!$A$155:$Z$1048576,MATCH($A1101,'Hoja de Trabajo para listado'!$A$155:$A$1048576,0),MATCH((CUADRO!M$4&amp;$E1101),'Hoja de Trabajo para listado'!$A$151:$Z$151,0)),0)+IFERROR(INDEX('Hoja de Trabajo para listado'!$AB$155:$BA$1048576,MATCH($A1101,'Hoja de Trabajo para listado'!$AB$155:$AB$1048576,0),MATCH((CUADRO!M$4&amp;$E1101),'Hoja de Trabajo para listado'!$AB$151:$BA$151,0)),0)+IFERROR(INDEX('Hoja de Trabajo para listado'!$BC$155:$CB$1048576,MATCH($A1101,'Hoja de Trabajo para listado'!$BC$155:$BC$1048576,0),MATCH((CUADRO!M$4&amp;$E1101),'Hoja de Trabajo para listado'!$BC$151:$CB$151,0)),0)+IFERROR(INDEX('Hoja de Trabajo para listado'!$DE$153:$DG$274,MATCH($A1101,'Hoja de Trabajo para listado'!$DE$153:$DE$1048576,0),MATCH((CUADRO!M$4&amp;$E1101),'Hoja de Trabajo para listado'!$DE$151:$DG$151,0)),0)+IFERROR(INDEX('Hoja de Trabajo para listado'!$CD$155:$DC$1048576,MATCH($A1101,'Hoja de Trabajo para listado'!$CD$155:$CD$1048576,0),MATCH((CUADRO!M$4&amp;$E1101),'Hoja de Trabajo para listado'!$CD$151:$DC$151,0)),0)</f>
        <v>0</v>
      </c>
      <c r="N1101" s="241">
        <f ca="1">+IFERROR(INDEX('Hoja de Trabajo para listado'!$A$155:$Z$1048576,MATCH($A1101,'Hoja de Trabajo para listado'!$A$155:$A$1048576,0),MATCH((CUADRO!N$4&amp;$E1101),'Hoja de Trabajo para listado'!$A$151:$Z$151,0)),0)+IFERROR(INDEX('Hoja de Trabajo para listado'!$AB$155:$BA$1048576,MATCH($A1101,'Hoja de Trabajo para listado'!$AB$155:$AB$1048576,0),MATCH((CUADRO!N$4&amp;$E1101),'Hoja de Trabajo para listado'!$AB$151:$BA$151,0)),0)+IFERROR(INDEX('Hoja de Trabajo para listado'!$BC$155:$CB$1048576,MATCH($A1101,'Hoja de Trabajo para listado'!$BC$155:$BC$1048576,0),MATCH((CUADRO!N$4&amp;$E1101),'Hoja de Trabajo para listado'!$BC$151:$CB$151,0)),0)+IFERROR(INDEX('Hoja de Trabajo para listado'!$DE$153:$DG$274,MATCH($A1101,'Hoja de Trabajo para listado'!$DE$153:$DE$1048576,0),MATCH((CUADRO!N$4&amp;$E1101),'Hoja de Trabajo para listado'!$DE$151:$DG$151,0)),0)+IFERROR(INDEX('Hoja de Trabajo para listado'!$CD$155:$DC$1048576,MATCH($A1101,'Hoja de Trabajo para listado'!$CD$155:$CD$1048576,0),MATCH((CUADRO!N$4&amp;$E1101),'Hoja de Trabajo para listado'!$CD$151:$DC$151,0)),0)</f>
        <v>0</v>
      </c>
      <c r="O1101" s="241">
        <f ca="1">+IFERROR(INDEX('Hoja de Trabajo para listado'!$A$155:$Z$1048576,MATCH($A1101,'Hoja de Trabajo para listado'!$A$155:$A$1048576,0),MATCH((CUADRO!O$4&amp;$E1101),'Hoja de Trabajo para listado'!$A$151:$Z$151,0)),0)+IFERROR(INDEX('Hoja de Trabajo para listado'!$AB$155:$BA$1048576,MATCH($A1101,'Hoja de Trabajo para listado'!$AB$155:$AB$1048576,0),MATCH((CUADRO!O$4&amp;$E1101),'Hoja de Trabajo para listado'!$AB$151:$BA$151,0)),0)+IFERROR(INDEX('Hoja de Trabajo para listado'!$BC$155:$CB$1048576,MATCH($A1101,'Hoja de Trabajo para listado'!$BC$155:$BC$1048576,0),MATCH((CUADRO!O$4&amp;$E1101),'Hoja de Trabajo para listado'!$BC$151:$CB$151,0)),0)+IFERROR(INDEX('Hoja de Trabajo para listado'!$DE$153:$DG$274,MATCH($A1101,'Hoja de Trabajo para listado'!$DE$153:$DE$1048576,0),MATCH((CUADRO!O$4&amp;$E1101),'Hoja de Trabajo para listado'!$DE$151:$DG$151,0)),0)+IFERROR(INDEX('Hoja de Trabajo para listado'!$CD$155:$DC$1048576,MATCH($A1101,'Hoja de Trabajo para listado'!$CD$155:$CD$1048576,0),MATCH((CUADRO!O$4&amp;$E1101),'Hoja de Trabajo para listado'!$CD$151:$DC$151,0)),0)</f>
        <v>0</v>
      </c>
      <c r="P1101" s="241">
        <f ca="1">+IFERROR(INDEX('Hoja de Trabajo para listado'!$A$155:$Z$1048576,MATCH($A1101,'Hoja de Trabajo para listado'!$A$155:$A$1048576,0),MATCH((CUADRO!P$4&amp;$E1101),'Hoja de Trabajo para listado'!$A$151:$Z$151,0)),0)+IFERROR(INDEX('Hoja de Trabajo para listado'!$AB$155:$BA$1048576,MATCH($A1101,'Hoja de Trabajo para listado'!$AB$155:$AB$1048576,0),MATCH((CUADRO!P$4&amp;$E1101),'Hoja de Trabajo para listado'!$AB$151:$BA$151,0)),0)+IFERROR(INDEX('Hoja de Trabajo para listado'!$BC$155:$CB$1048576,MATCH($A1101,'Hoja de Trabajo para listado'!$BC$155:$BC$1048576,0),MATCH((CUADRO!P$4&amp;$E1101),'Hoja de Trabajo para listado'!$BC$151:$CB$151,0)),0)+IFERROR(INDEX('Hoja de Trabajo para listado'!$DE$153:$DG$274,MATCH($A1101,'Hoja de Trabajo para listado'!$DE$153:$DE$1048576,0),MATCH((CUADRO!P$4&amp;$E1101),'Hoja de Trabajo para listado'!$DE$151:$DG$151,0)),0)+IFERROR(INDEX('Hoja de Trabajo para listado'!$CD$155:$DC$1048576,MATCH($A1101,'Hoja de Trabajo para listado'!$CD$155:$CD$1048576,0),MATCH((CUADRO!P$4&amp;$E1101),'Hoja de Trabajo para listado'!$CD$151:$DC$151,0)),0)</f>
        <v>0</v>
      </c>
      <c r="Q1101" s="241">
        <f ca="1">+IFERROR(INDEX('Hoja de Trabajo para listado'!$A$155:$Z$1048576,MATCH($A1101,'Hoja de Trabajo para listado'!$A$155:$A$1048576,0),MATCH((CUADRO!Q$4&amp;$E1101),'Hoja de Trabajo para listado'!$A$151:$Z$151,0)),0)+IFERROR(INDEX('Hoja de Trabajo para listado'!$AB$155:$BA$1048576,MATCH($A1101,'Hoja de Trabajo para listado'!$AB$155:$AB$1048576,0),MATCH((CUADRO!Q$4&amp;$E1101),'Hoja de Trabajo para listado'!$AB$151:$BA$151,0)),0)+IFERROR(INDEX('Hoja de Trabajo para listado'!$BC$155:$CB$1048576,MATCH($A1101,'Hoja de Trabajo para listado'!$BC$155:$BC$1048576,0),MATCH((CUADRO!Q$4&amp;$E1101),'Hoja de Trabajo para listado'!$BC$151:$CB$151,0)),0)+IFERROR(INDEX('Hoja de Trabajo para listado'!$DE$153:$DG$274,MATCH($A1101,'Hoja de Trabajo para listado'!$DE$153:$DE$1048576,0),MATCH((CUADRO!Q$4&amp;$E1101),'Hoja de Trabajo para listado'!$DE$151:$DG$151,0)),0)+IFERROR(INDEX('Hoja de Trabajo para listado'!$CD$155:$DC$1048576,MATCH($A1101,'Hoja de Trabajo para listado'!$CD$155:$CD$1048576,0),MATCH((CUADRO!Q$4&amp;$E1101),'Hoja de Trabajo para listado'!$CD$151:$DC$151,0)),0)</f>
        <v>0</v>
      </c>
      <c r="R1101" s="241">
        <f t="shared" ca="1" si="34"/>
        <v>0</v>
      </c>
      <c r="S1101" s="247"/>
      <c r="T1101" s="241">
        <f ca="1">+T1102</f>
        <v>0</v>
      </c>
      <c r="U1101" s="240">
        <f t="shared" si="35"/>
        <v>1</v>
      </c>
    </row>
    <row r="1102" spans="1:21" customFormat="1" ht="15" hidden="1" customHeight="1">
      <c r="A1102" s="32">
        <v>1908</v>
      </c>
      <c r="B1102" s="382"/>
      <c r="C1102" s="245" t="str">
        <f>+VLOOKUP(A1102,bd_lista!$A$3:$C$592,3,FALSE)</f>
        <v>Gobierno Autónomo Municipal de Puerto Gonzalo Moreno</v>
      </c>
      <c r="D1102" s="384"/>
      <c r="E1102" s="242" t="s">
        <v>684</v>
      </c>
      <c r="F1102" s="243">
        <f ca="1">+IFERROR(INDEX('Hoja de Trabajo para listado'!$A$155:$Z$1048576,MATCH($A1102,'Hoja de Trabajo para listado'!$A$155:$A$1048576,0),MATCH((CUADRO!F$4&amp;$E1102),'Hoja de Trabajo para listado'!$A$151:$Z$151,0)),0)+IFERROR(INDEX('Hoja de Trabajo para listado'!$AB$155:$BA$1048576,MATCH($A1102,'Hoja de Trabajo para listado'!$AB$155:$AB$1048576,0),MATCH((CUADRO!F$4&amp;$E1102),'Hoja de Trabajo para listado'!$AB$151:$BA$151,0)),0)+IFERROR(INDEX('Hoja de Trabajo para listado'!$BC$155:$CB$1048576,MATCH($A1102,'Hoja de Trabajo para listado'!$BC$155:$BC$1048576,0),MATCH((CUADRO!F$4&amp;$E1102),'Hoja de Trabajo para listado'!$BC$151:$CB$151,0)),0)+IFERROR(INDEX('Hoja de Trabajo para listado'!$DE$153:$DG$274,MATCH($A1102,'Hoja de Trabajo para listado'!$DE$153:$DE$1048576,0),MATCH((CUADRO!F$4&amp;$E1102),'Hoja de Trabajo para listado'!$DE$151:$DG$151,0)),0)+IFERROR(INDEX('Hoja de Trabajo para listado'!$CD$155:$DC$1048576,MATCH($A1102,'Hoja de Trabajo para listado'!$CD$155:$CD$1048576,0),MATCH((CUADRO!F$4&amp;$E1102),'Hoja de Trabajo para listado'!$CD$151:$DC$151,0)),0)</f>
        <v>0</v>
      </c>
      <c r="G1102" s="243">
        <f ca="1">+IFERROR(INDEX('Hoja de Trabajo para listado'!$A$155:$Z$1048576,MATCH($A1102,'Hoja de Trabajo para listado'!$A$155:$A$1048576,0),MATCH((CUADRO!G$4&amp;$E1102),'Hoja de Trabajo para listado'!$A$151:$Z$151,0)),0)+IFERROR(INDEX('Hoja de Trabajo para listado'!$AB$155:$BA$1048576,MATCH($A1102,'Hoja de Trabajo para listado'!$AB$155:$AB$1048576,0),MATCH((CUADRO!G$4&amp;$E1102),'Hoja de Trabajo para listado'!$AB$151:$BA$151,0)),0)+IFERROR(INDEX('Hoja de Trabajo para listado'!$BC$155:$CB$1048576,MATCH($A1102,'Hoja de Trabajo para listado'!$BC$155:$BC$1048576,0),MATCH((CUADRO!G$4&amp;$E1102),'Hoja de Trabajo para listado'!$BC$151:$CB$151,0)),0)+IFERROR(INDEX('Hoja de Trabajo para listado'!$DE$153:$DG$274,MATCH($A1102,'Hoja de Trabajo para listado'!$DE$153:$DE$1048576,0),MATCH((CUADRO!G$4&amp;$E1102),'Hoja de Trabajo para listado'!$DE$151:$DG$151,0)),0)+IFERROR(INDEX('Hoja de Trabajo para listado'!$CD$155:$DC$1048576,MATCH($A1102,'Hoja de Trabajo para listado'!$CD$155:$CD$1048576,0),MATCH((CUADRO!G$4&amp;$E1102),'Hoja de Trabajo para listado'!$CD$151:$DC$151,0)),0)</f>
        <v>0</v>
      </c>
      <c r="H1102" s="243">
        <f ca="1">+IFERROR(INDEX('Hoja de Trabajo para listado'!$A$155:$Z$1048576,MATCH($A1102,'Hoja de Trabajo para listado'!$A$155:$A$1048576,0),MATCH((CUADRO!H$4&amp;$E1102),'Hoja de Trabajo para listado'!$A$151:$Z$151,0)),0)+IFERROR(INDEX('Hoja de Trabajo para listado'!$AB$155:$BA$1048576,MATCH($A1102,'Hoja de Trabajo para listado'!$AB$155:$AB$1048576,0),MATCH((CUADRO!H$4&amp;$E1102),'Hoja de Trabajo para listado'!$AB$151:$BA$151,0)),0)+IFERROR(INDEX('Hoja de Trabajo para listado'!$BC$155:$CB$1048576,MATCH($A1102,'Hoja de Trabajo para listado'!$BC$155:$BC$1048576,0),MATCH((CUADRO!H$4&amp;$E1102),'Hoja de Trabajo para listado'!$BC$151:$CB$151,0)),0)+IFERROR(INDEX('Hoja de Trabajo para listado'!$DE$153:$DG$274,MATCH($A1102,'Hoja de Trabajo para listado'!$DE$153:$DE$1048576,0),MATCH((CUADRO!H$4&amp;$E1102),'Hoja de Trabajo para listado'!$DE$151:$DG$151,0)),0)+IFERROR(INDEX('Hoja de Trabajo para listado'!$CD$155:$DC$1048576,MATCH($A1102,'Hoja de Trabajo para listado'!$CD$155:$CD$1048576,0),MATCH((CUADRO!H$4&amp;$E1102),'Hoja de Trabajo para listado'!$CD$151:$DC$151,0)),0)</f>
        <v>0</v>
      </c>
      <c r="I1102" s="243">
        <f ca="1">+IFERROR(INDEX('Hoja de Trabajo para listado'!$A$155:$Z$1048576,MATCH($A1102,'Hoja de Trabajo para listado'!$A$155:$A$1048576,0),MATCH((CUADRO!I$4&amp;$E1102),'Hoja de Trabajo para listado'!$A$151:$Z$151,0)),0)+IFERROR(INDEX('Hoja de Trabajo para listado'!$AB$155:$BA$1048576,MATCH($A1102,'Hoja de Trabajo para listado'!$AB$155:$AB$1048576,0),MATCH((CUADRO!I$4&amp;$E1102),'Hoja de Trabajo para listado'!$AB$151:$BA$151,0)),0)+IFERROR(INDEX('Hoja de Trabajo para listado'!$BC$155:$CB$1048576,MATCH($A1102,'Hoja de Trabajo para listado'!$BC$155:$BC$1048576,0),MATCH((CUADRO!I$4&amp;$E1102),'Hoja de Trabajo para listado'!$BC$151:$CB$151,0)),0)+IFERROR(INDEX('Hoja de Trabajo para listado'!$DE$153:$DG$274,MATCH($A1102,'Hoja de Trabajo para listado'!$DE$153:$DE$1048576,0),MATCH((CUADRO!I$4&amp;$E1102),'Hoja de Trabajo para listado'!$DE$151:$DG$151,0)),0)+IFERROR(INDEX('Hoja de Trabajo para listado'!$CD$155:$DC$1048576,MATCH($A1102,'Hoja de Trabajo para listado'!$CD$155:$CD$1048576,0),MATCH((CUADRO!I$4&amp;$E1102),'Hoja de Trabajo para listado'!$CD$151:$DC$151,0)),0)</f>
        <v>0</v>
      </c>
      <c r="J1102" s="243">
        <f ca="1">+IFERROR(INDEX('Hoja de Trabajo para listado'!$A$155:$Z$1048576,MATCH($A1102,'Hoja de Trabajo para listado'!$A$155:$A$1048576,0),MATCH((CUADRO!J$4&amp;$E1102),'Hoja de Trabajo para listado'!$A$151:$Z$151,0)),0)+IFERROR(INDEX('Hoja de Trabajo para listado'!$AB$155:$BA$1048576,MATCH($A1102,'Hoja de Trabajo para listado'!$AB$155:$AB$1048576,0),MATCH((CUADRO!J$4&amp;$E1102),'Hoja de Trabajo para listado'!$AB$151:$BA$151,0)),0)+IFERROR(INDEX('Hoja de Trabajo para listado'!$BC$155:$CB$1048576,MATCH($A1102,'Hoja de Trabajo para listado'!$BC$155:$BC$1048576,0),MATCH((CUADRO!J$4&amp;$E1102),'Hoja de Trabajo para listado'!$BC$151:$CB$151,0)),0)+IFERROR(INDEX('Hoja de Trabajo para listado'!$DE$153:$DG$274,MATCH($A1102,'Hoja de Trabajo para listado'!$DE$153:$DE$1048576,0),MATCH((CUADRO!J$4&amp;$E1102),'Hoja de Trabajo para listado'!$DE$151:$DG$151,0)),0)+IFERROR(INDEX('Hoja de Trabajo para listado'!$CD$155:$DC$1048576,MATCH($A1102,'Hoja de Trabajo para listado'!$CD$155:$CD$1048576,0),MATCH((CUADRO!J$4&amp;$E1102),'Hoja de Trabajo para listado'!$CD$151:$DC$151,0)),0)</f>
        <v>0</v>
      </c>
      <c r="K1102" s="243">
        <f ca="1">+IFERROR(INDEX('Hoja de Trabajo para listado'!$A$155:$Z$1048576,MATCH($A1102,'Hoja de Trabajo para listado'!$A$155:$A$1048576,0),MATCH((CUADRO!K$4&amp;$E1102),'Hoja de Trabajo para listado'!$A$151:$Z$151,0)),0)+IFERROR(INDEX('Hoja de Trabajo para listado'!$AB$155:$BA$1048576,MATCH($A1102,'Hoja de Trabajo para listado'!$AB$155:$AB$1048576,0),MATCH((CUADRO!K$4&amp;$E1102),'Hoja de Trabajo para listado'!$AB$151:$BA$151,0)),0)+IFERROR(INDEX('Hoja de Trabajo para listado'!$BC$155:$CB$1048576,MATCH($A1102,'Hoja de Trabajo para listado'!$BC$155:$BC$1048576,0),MATCH((CUADRO!K$4&amp;$E1102),'Hoja de Trabajo para listado'!$BC$151:$CB$151,0)),0)+IFERROR(INDEX('Hoja de Trabajo para listado'!$DE$153:$DG$274,MATCH($A1102,'Hoja de Trabajo para listado'!$DE$153:$DE$1048576,0),MATCH((CUADRO!K$4&amp;$E1102),'Hoja de Trabajo para listado'!$DE$151:$DG$151,0)),0)+IFERROR(INDEX('Hoja de Trabajo para listado'!$CD$155:$DC$1048576,MATCH($A1102,'Hoja de Trabajo para listado'!$CD$155:$CD$1048576,0),MATCH((CUADRO!K$4&amp;$E1102),'Hoja de Trabajo para listado'!$CD$151:$DC$151,0)),0)</f>
        <v>0</v>
      </c>
      <c r="L1102" s="243">
        <f ca="1">+IFERROR(INDEX('Hoja de Trabajo para listado'!$A$155:$Z$1048576,MATCH($A1102,'Hoja de Trabajo para listado'!$A$155:$A$1048576,0),MATCH((CUADRO!L$4&amp;$E1102),'Hoja de Trabajo para listado'!$A$151:$Z$151,0)),0)+IFERROR(INDEX('Hoja de Trabajo para listado'!$AB$155:$BA$1048576,MATCH($A1102,'Hoja de Trabajo para listado'!$AB$155:$AB$1048576,0),MATCH((CUADRO!L$4&amp;$E1102),'Hoja de Trabajo para listado'!$AB$151:$BA$151,0)),0)+IFERROR(INDEX('Hoja de Trabajo para listado'!$BC$155:$CB$1048576,MATCH($A1102,'Hoja de Trabajo para listado'!$BC$155:$BC$1048576,0),MATCH((CUADRO!L$4&amp;$E1102),'Hoja de Trabajo para listado'!$BC$151:$CB$151,0)),0)+IFERROR(INDEX('Hoja de Trabajo para listado'!$DE$153:$DG$274,MATCH($A1102,'Hoja de Trabajo para listado'!$DE$153:$DE$1048576,0),MATCH((CUADRO!L$4&amp;$E1102),'Hoja de Trabajo para listado'!$DE$151:$DG$151,0)),0)+IFERROR(INDEX('Hoja de Trabajo para listado'!$CD$155:$DC$1048576,MATCH($A1102,'Hoja de Trabajo para listado'!$CD$155:$CD$1048576,0),MATCH((CUADRO!L$4&amp;$E1102),'Hoja de Trabajo para listado'!$CD$151:$DC$151,0)),0)</f>
        <v>0</v>
      </c>
      <c r="M1102" s="243">
        <f ca="1">+IFERROR(INDEX('Hoja de Trabajo para listado'!$A$155:$Z$1048576,MATCH($A1102,'Hoja de Trabajo para listado'!$A$155:$A$1048576,0),MATCH((CUADRO!M$4&amp;$E1102),'Hoja de Trabajo para listado'!$A$151:$Z$151,0)),0)+IFERROR(INDEX('Hoja de Trabajo para listado'!$AB$155:$BA$1048576,MATCH($A1102,'Hoja de Trabajo para listado'!$AB$155:$AB$1048576,0),MATCH((CUADRO!M$4&amp;$E1102),'Hoja de Trabajo para listado'!$AB$151:$BA$151,0)),0)+IFERROR(INDEX('Hoja de Trabajo para listado'!$BC$155:$CB$1048576,MATCH($A1102,'Hoja de Trabajo para listado'!$BC$155:$BC$1048576,0),MATCH((CUADRO!M$4&amp;$E1102),'Hoja de Trabajo para listado'!$BC$151:$CB$151,0)),0)+IFERROR(INDEX('Hoja de Trabajo para listado'!$DE$153:$DG$274,MATCH($A1102,'Hoja de Trabajo para listado'!$DE$153:$DE$1048576,0),MATCH((CUADRO!M$4&amp;$E1102),'Hoja de Trabajo para listado'!$DE$151:$DG$151,0)),0)+IFERROR(INDEX('Hoja de Trabajo para listado'!$CD$155:$DC$1048576,MATCH($A1102,'Hoja de Trabajo para listado'!$CD$155:$CD$1048576,0),MATCH((CUADRO!M$4&amp;$E1102),'Hoja de Trabajo para listado'!$CD$151:$DC$151,0)),0)</f>
        <v>0</v>
      </c>
      <c r="N1102" s="243">
        <f ca="1">+IFERROR(INDEX('Hoja de Trabajo para listado'!$A$155:$Z$1048576,MATCH($A1102,'Hoja de Trabajo para listado'!$A$155:$A$1048576,0),MATCH((CUADRO!N$4&amp;$E1102),'Hoja de Trabajo para listado'!$A$151:$Z$151,0)),0)+IFERROR(INDEX('Hoja de Trabajo para listado'!$AB$155:$BA$1048576,MATCH($A1102,'Hoja de Trabajo para listado'!$AB$155:$AB$1048576,0),MATCH((CUADRO!N$4&amp;$E1102),'Hoja de Trabajo para listado'!$AB$151:$BA$151,0)),0)+IFERROR(INDEX('Hoja de Trabajo para listado'!$BC$155:$CB$1048576,MATCH($A1102,'Hoja de Trabajo para listado'!$BC$155:$BC$1048576,0),MATCH((CUADRO!N$4&amp;$E1102),'Hoja de Trabajo para listado'!$BC$151:$CB$151,0)),0)+IFERROR(INDEX('Hoja de Trabajo para listado'!$DE$153:$DG$274,MATCH($A1102,'Hoja de Trabajo para listado'!$DE$153:$DE$1048576,0),MATCH((CUADRO!N$4&amp;$E1102),'Hoja de Trabajo para listado'!$DE$151:$DG$151,0)),0)+IFERROR(INDEX('Hoja de Trabajo para listado'!$CD$155:$DC$1048576,MATCH($A1102,'Hoja de Trabajo para listado'!$CD$155:$CD$1048576,0),MATCH((CUADRO!N$4&amp;$E1102),'Hoja de Trabajo para listado'!$CD$151:$DC$151,0)),0)</f>
        <v>0</v>
      </c>
      <c r="O1102" s="243">
        <f ca="1">+IFERROR(INDEX('Hoja de Trabajo para listado'!$A$155:$Z$1048576,MATCH($A1102,'Hoja de Trabajo para listado'!$A$155:$A$1048576,0),MATCH((CUADRO!O$4&amp;$E1102),'Hoja de Trabajo para listado'!$A$151:$Z$151,0)),0)+IFERROR(INDEX('Hoja de Trabajo para listado'!$AB$155:$BA$1048576,MATCH($A1102,'Hoja de Trabajo para listado'!$AB$155:$AB$1048576,0),MATCH((CUADRO!O$4&amp;$E1102),'Hoja de Trabajo para listado'!$AB$151:$BA$151,0)),0)+IFERROR(INDEX('Hoja de Trabajo para listado'!$BC$155:$CB$1048576,MATCH($A1102,'Hoja de Trabajo para listado'!$BC$155:$BC$1048576,0),MATCH((CUADRO!O$4&amp;$E1102),'Hoja de Trabajo para listado'!$BC$151:$CB$151,0)),0)+IFERROR(INDEX('Hoja de Trabajo para listado'!$DE$153:$DG$274,MATCH($A1102,'Hoja de Trabajo para listado'!$DE$153:$DE$1048576,0),MATCH((CUADRO!O$4&amp;$E1102),'Hoja de Trabajo para listado'!$DE$151:$DG$151,0)),0)+IFERROR(INDEX('Hoja de Trabajo para listado'!$CD$155:$DC$1048576,MATCH($A1102,'Hoja de Trabajo para listado'!$CD$155:$CD$1048576,0),MATCH((CUADRO!O$4&amp;$E1102),'Hoja de Trabajo para listado'!$CD$151:$DC$151,0)),0)</f>
        <v>0</v>
      </c>
      <c r="P1102" s="243">
        <f ca="1">+IFERROR(INDEX('Hoja de Trabajo para listado'!$A$155:$Z$1048576,MATCH($A1102,'Hoja de Trabajo para listado'!$A$155:$A$1048576,0),MATCH((CUADRO!P$4&amp;$E1102),'Hoja de Trabajo para listado'!$A$151:$Z$151,0)),0)+IFERROR(INDEX('Hoja de Trabajo para listado'!$AB$155:$BA$1048576,MATCH($A1102,'Hoja de Trabajo para listado'!$AB$155:$AB$1048576,0),MATCH((CUADRO!P$4&amp;$E1102),'Hoja de Trabajo para listado'!$AB$151:$BA$151,0)),0)+IFERROR(INDEX('Hoja de Trabajo para listado'!$BC$155:$CB$1048576,MATCH($A1102,'Hoja de Trabajo para listado'!$BC$155:$BC$1048576,0),MATCH((CUADRO!P$4&amp;$E1102),'Hoja de Trabajo para listado'!$BC$151:$CB$151,0)),0)+IFERROR(INDEX('Hoja de Trabajo para listado'!$DE$153:$DG$274,MATCH($A1102,'Hoja de Trabajo para listado'!$DE$153:$DE$1048576,0),MATCH((CUADRO!P$4&amp;$E1102),'Hoja de Trabajo para listado'!$DE$151:$DG$151,0)),0)+IFERROR(INDEX('Hoja de Trabajo para listado'!$CD$155:$DC$1048576,MATCH($A1102,'Hoja de Trabajo para listado'!$CD$155:$CD$1048576,0),MATCH((CUADRO!P$4&amp;$E1102),'Hoja de Trabajo para listado'!$CD$151:$DC$151,0)),0)</f>
        <v>0</v>
      </c>
      <c r="Q1102" s="243">
        <f ca="1">+IFERROR(INDEX('Hoja de Trabajo para listado'!$A$155:$Z$1048576,MATCH($A1102,'Hoja de Trabajo para listado'!$A$155:$A$1048576,0),MATCH((CUADRO!Q$4&amp;$E1102),'Hoja de Trabajo para listado'!$A$151:$Z$151,0)),0)+IFERROR(INDEX('Hoja de Trabajo para listado'!$AB$155:$BA$1048576,MATCH($A1102,'Hoja de Trabajo para listado'!$AB$155:$AB$1048576,0),MATCH((CUADRO!Q$4&amp;$E1102),'Hoja de Trabajo para listado'!$AB$151:$BA$151,0)),0)+IFERROR(INDEX('Hoja de Trabajo para listado'!$BC$155:$CB$1048576,MATCH($A1102,'Hoja de Trabajo para listado'!$BC$155:$BC$1048576,0),MATCH((CUADRO!Q$4&amp;$E1102),'Hoja de Trabajo para listado'!$BC$151:$CB$151,0)),0)+IFERROR(INDEX('Hoja de Trabajo para listado'!$DE$153:$DG$274,MATCH($A1102,'Hoja de Trabajo para listado'!$DE$153:$DE$1048576,0),MATCH((CUADRO!Q$4&amp;$E1102),'Hoja de Trabajo para listado'!$DE$151:$DG$151,0)),0)+IFERROR(INDEX('Hoja de Trabajo para listado'!$CD$155:$DC$1048576,MATCH($A1102,'Hoja de Trabajo para listado'!$CD$155:$CD$1048576,0),MATCH((CUADRO!Q$4&amp;$E1102),'Hoja de Trabajo para listado'!$CD$151:$DC$151,0)),0)</f>
        <v>0</v>
      </c>
      <c r="R1102" s="243">
        <f t="shared" ca="1" si="34"/>
        <v>0</v>
      </c>
      <c r="S1102" s="253">
        <f ca="1">+R1101+R1102</f>
        <v>0</v>
      </c>
      <c r="T1102" s="243">
        <f ca="1">+S1102</f>
        <v>0</v>
      </c>
      <c r="U1102" s="242">
        <f t="shared" si="35"/>
        <v>2</v>
      </c>
    </row>
    <row r="1103" spans="1:21" customFormat="1" ht="15" hidden="1" customHeight="1">
      <c r="A1103" s="32">
        <v>1909</v>
      </c>
      <c r="B1103" s="381">
        <f>+A1103</f>
        <v>1909</v>
      </c>
      <c r="C1103" s="245" t="str">
        <f>+VLOOKUP(A1103,bd_lista!$A$3:$C$592,3,FALSE)</f>
        <v>Gobierno Autónomo Municipal de San Lorenzo</v>
      </c>
      <c r="D1103" s="383" t="str">
        <f>+C1103</f>
        <v>Gobierno Autónomo Municipal de San Lorenzo</v>
      </c>
      <c r="E1103" s="240" t="s">
        <v>683</v>
      </c>
      <c r="F1103" s="241">
        <f ca="1">+IFERROR(INDEX('Hoja de Trabajo para listado'!$A$155:$Z$1048576,MATCH($A1103,'Hoja de Trabajo para listado'!$A$155:$A$1048576,0),MATCH((CUADRO!F$4&amp;$E1103),'Hoja de Trabajo para listado'!$A$151:$Z$151,0)),0)+IFERROR(INDEX('Hoja de Trabajo para listado'!$AB$155:$BA$1048576,MATCH($A1103,'Hoja de Trabajo para listado'!$AB$155:$AB$1048576,0),MATCH((CUADRO!F$4&amp;$E1103),'Hoja de Trabajo para listado'!$AB$151:$BA$151,0)),0)+IFERROR(INDEX('Hoja de Trabajo para listado'!$BC$155:$CB$1048576,MATCH($A1103,'Hoja de Trabajo para listado'!$BC$155:$BC$1048576,0),MATCH((CUADRO!F$4&amp;$E1103),'Hoja de Trabajo para listado'!$BC$151:$CB$151,0)),0)+IFERROR(INDEX('Hoja de Trabajo para listado'!$DE$153:$DG$274,MATCH($A1103,'Hoja de Trabajo para listado'!$DE$153:$DE$1048576,0),MATCH((CUADRO!F$4&amp;$E1103),'Hoja de Trabajo para listado'!$DE$151:$DG$151,0)),0)+IFERROR(INDEX('Hoja de Trabajo para listado'!$CD$155:$DC$1048576,MATCH($A1103,'Hoja de Trabajo para listado'!$CD$155:$CD$1048576,0),MATCH((CUADRO!F$4&amp;$E1103),'Hoja de Trabajo para listado'!$CD$151:$DC$151,0)),0)</f>
        <v>0</v>
      </c>
      <c r="G1103" s="241">
        <f ca="1">+IFERROR(INDEX('Hoja de Trabajo para listado'!$A$155:$Z$1048576,MATCH($A1103,'Hoja de Trabajo para listado'!$A$155:$A$1048576,0),MATCH((CUADRO!G$4&amp;$E1103),'Hoja de Trabajo para listado'!$A$151:$Z$151,0)),0)+IFERROR(INDEX('Hoja de Trabajo para listado'!$AB$155:$BA$1048576,MATCH($A1103,'Hoja de Trabajo para listado'!$AB$155:$AB$1048576,0),MATCH((CUADRO!G$4&amp;$E1103),'Hoja de Trabajo para listado'!$AB$151:$BA$151,0)),0)+IFERROR(INDEX('Hoja de Trabajo para listado'!$BC$155:$CB$1048576,MATCH($A1103,'Hoja de Trabajo para listado'!$BC$155:$BC$1048576,0),MATCH((CUADRO!G$4&amp;$E1103),'Hoja de Trabajo para listado'!$BC$151:$CB$151,0)),0)+IFERROR(INDEX('Hoja de Trabajo para listado'!$DE$153:$DG$274,MATCH($A1103,'Hoja de Trabajo para listado'!$DE$153:$DE$1048576,0),MATCH((CUADRO!G$4&amp;$E1103),'Hoja de Trabajo para listado'!$DE$151:$DG$151,0)),0)+IFERROR(INDEX('Hoja de Trabajo para listado'!$CD$155:$DC$1048576,MATCH($A1103,'Hoja de Trabajo para listado'!$CD$155:$CD$1048576,0),MATCH((CUADRO!G$4&amp;$E1103),'Hoja de Trabajo para listado'!$CD$151:$DC$151,0)),0)</f>
        <v>0</v>
      </c>
      <c r="H1103" s="241">
        <f ca="1">+IFERROR(INDEX('Hoja de Trabajo para listado'!$A$155:$Z$1048576,MATCH($A1103,'Hoja de Trabajo para listado'!$A$155:$A$1048576,0),MATCH((CUADRO!H$4&amp;$E1103),'Hoja de Trabajo para listado'!$A$151:$Z$151,0)),0)+IFERROR(INDEX('Hoja de Trabajo para listado'!$AB$155:$BA$1048576,MATCH($A1103,'Hoja de Trabajo para listado'!$AB$155:$AB$1048576,0),MATCH((CUADRO!H$4&amp;$E1103),'Hoja de Trabajo para listado'!$AB$151:$BA$151,0)),0)+IFERROR(INDEX('Hoja de Trabajo para listado'!$BC$155:$CB$1048576,MATCH($A1103,'Hoja de Trabajo para listado'!$BC$155:$BC$1048576,0),MATCH((CUADRO!H$4&amp;$E1103),'Hoja de Trabajo para listado'!$BC$151:$CB$151,0)),0)+IFERROR(INDEX('Hoja de Trabajo para listado'!$DE$153:$DG$274,MATCH($A1103,'Hoja de Trabajo para listado'!$DE$153:$DE$1048576,0),MATCH((CUADRO!H$4&amp;$E1103),'Hoja de Trabajo para listado'!$DE$151:$DG$151,0)),0)+IFERROR(INDEX('Hoja de Trabajo para listado'!$CD$155:$DC$1048576,MATCH($A1103,'Hoja de Trabajo para listado'!$CD$155:$CD$1048576,0),MATCH((CUADRO!H$4&amp;$E1103),'Hoja de Trabajo para listado'!$CD$151:$DC$151,0)),0)</f>
        <v>0</v>
      </c>
      <c r="I1103" s="241">
        <f ca="1">+IFERROR(INDEX('Hoja de Trabajo para listado'!$A$155:$Z$1048576,MATCH($A1103,'Hoja de Trabajo para listado'!$A$155:$A$1048576,0),MATCH((CUADRO!I$4&amp;$E1103),'Hoja de Trabajo para listado'!$A$151:$Z$151,0)),0)+IFERROR(INDEX('Hoja de Trabajo para listado'!$AB$155:$BA$1048576,MATCH($A1103,'Hoja de Trabajo para listado'!$AB$155:$AB$1048576,0),MATCH((CUADRO!I$4&amp;$E1103),'Hoja de Trabajo para listado'!$AB$151:$BA$151,0)),0)+IFERROR(INDEX('Hoja de Trabajo para listado'!$BC$155:$CB$1048576,MATCH($A1103,'Hoja de Trabajo para listado'!$BC$155:$BC$1048576,0),MATCH((CUADRO!I$4&amp;$E1103),'Hoja de Trabajo para listado'!$BC$151:$CB$151,0)),0)+IFERROR(INDEX('Hoja de Trabajo para listado'!$DE$153:$DG$274,MATCH($A1103,'Hoja de Trabajo para listado'!$DE$153:$DE$1048576,0),MATCH((CUADRO!I$4&amp;$E1103),'Hoja de Trabajo para listado'!$DE$151:$DG$151,0)),0)+IFERROR(INDEX('Hoja de Trabajo para listado'!$CD$155:$DC$1048576,MATCH($A1103,'Hoja de Trabajo para listado'!$CD$155:$CD$1048576,0),MATCH((CUADRO!I$4&amp;$E1103),'Hoja de Trabajo para listado'!$CD$151:$DC$151,0)),0)</f>
        <v>0</v>
      </c>
      <c r="J1103" s="241">
        <f ca="1">+IFERROR(INDEX('Hoja de Trabajo para listado'!$A$155:$Z$1048576,MATCH($A1103,'Hoja de Trabajo para listado'!$A$155:$A$1048576,0),MATCH((CUADRO!J$4&amp;$E1103),'Hoja de Trabajo para listado'!$A$151:$Z$151,0)),0)+IFERROR(INDEX('Hoja de Trabajo para listado'!$AB$155:$BA$1048576,MATCH($A1103,'Hoja de Trabajo para listado'!$AB$155:$AB$1048576,0),MATCH((CUADRO!J$4&amp;$E1103),'Hoja de Trabajo para listado'!$AB$151:$BA$151,0)),0)+IFERROR(INDEX('Hoja de Trabajo para listado'!$BC$155:$CB$1048576,MATCH($A1103,'Hoja de Trabajo para listado'!$BC$155:$BC$1048576,0),MATCH((CUADRO!J$4&amp;$E1103),'Hoja de Trabajo para listado'!$BC$151:$CB$151,0)),0)+IFERROR(INDEX('Hoja de Trabajo para listado'!$DE$153:$DG$274,MATCH($A1103,'Hoja de Trabajo para listado'!$DE$153:$DE$1048576,0),MATCH((CUADRO!J$4&amp;$E1103),'Hoja de Trabajo para listado'!$DE$151:$DG$151,0)),0)+IFERROR(INDEX('Hoja de Trabajo para listado'!$CD$155:$DC$1048576,MATCH($A1103,'Hoja de Trabajo para listado'!$CD$155:$CD$1048576,0),MATCH((CUADRO!J$4&amp;$E1103),'Hoja de Trabajo para listado'!$CD$151:$DC$151,0)),0)</f>
        <v>0</v>
      </c>
      <c r="K1103" s="241">
        <f ca="1">+IFERROR(INDEX('Hoja de Trabajo para listado'!$A$155:$Z$1048576,MATCH($A1103,'Hoja de Trabajo para listado'!$A$155:$A$1048576,0),MATCH((CUADRO!K$4&amp;$E1103),'Hoja de Trabajo para listado'!$A$151:$Z$151,0)),0)+IFERROR(INDEX('Hoja de Trabajo para listado'!$AB$155:$BA$1048576,MATCH($A1103,'Hoja de Trabajo para listado'!$AB$155:$AB$1048576,0),MATCH((CUADRO!K$4&amp;$E1103),'Hoja de Trabajo para listado'!$AB$151:$BA$151,0)),0)+IFERROR(INDEX('Hoja de Trabajo para listado'!$BC$155:$CB$1048576,MATCH($A1103,'Hoja de Trabajo para listado'!$BC$155:$BC$1048576,0),MATCH((CUADRO!K$4&amp;$E1103),'Hoja de Trabajo para listado'!$BC$151:$CB$151,0)),0)+IFERROR(INDEX('Hoja de Trabajo para listado'!$DE$153:$DG$274,MATCH($A1103,'Hoja de Trabajo para listado'!$DE$153:$DE$1048576,0),MATCH((CUADRO!K$4&amp;$E1103),'Hoja de Trabajo para listado'!$DE$151:$DG$151,0)),0)+IFERROR(INDEX('Hoja de Trabajo para listado'!$CD$155:$DC$1048576,MATCH($A1103,'Hoja de Trabajo para listado'!$CD$155:$CD$1048576,0),MATCH((CUADRO!K$4&amp;$E1103),'Hoja de Trabajo para listado'!$CD$151:$DC$151,0)),0)</f>
        <v>0</v>
      </c>
      <c r="L1103" s="241">
        <f ca="1">+IFERROR(INDEX('Hoja de Trabajo para listado'!$A$155:$Z$1048576,MATCH($A1103,'Hoja de Trabajo para listado'!$A$155:$A$1048576,0),MATCH((CUADRO!L$4&amp;$E1103),'Hoja de Trabajo para listado'!$A$151:$Z$151,0)),0)+IFERROR(INDEX('Hoja de Trabajo para listado'!$AB$155:$BA$1048576,MATCH($A1103,'Hoja de Trabajo para listado'!$AB$155:$AB$1048576,0),MATCH((CUADRO!L$4&amp;$E1103),'Hoja de Trabajo para listado'!$AB$151:$BA$151,0)),0)+IFERROR(INDEX('Hoja de Trabajo para listado'!$BC$155:$CB$1048576,MATCH($A1103,'Hoja de Trabajo para listado'!$BC$155:$BC$1048576,0),MATCH((CUADRO!L$4&amp;$E1103),'Hoja de Trabajo para listado'!$BC$151:$CB$151,0)),0)+IFERROR(INDEX('Hoja de Trabajo para listado'!$DE$153:$DG$274,MATCH($A1103,'Hoja de Trabajo para listado'!$DE$153:$DE$1048576,0),MATCH((CUADRO!L$4&amp;$E1103),'Hoja de Trabajo para listado'!$DE$151:$DG$151,0)),0)+IFERROR(INDEX('Hoja de Trabajo para listado'!$CD$155:$DC$1048576,MATCH($A1103,'Hoja de Trabajo para listado'!$CD$155:$CD$1048576,0),MATCH((CUADRO!L$4&amp;$E1103),'Hoja de Trabajo para listado'!$CD$151:$DC$151,0)),0)</f>
        <v>0</v>
      </c>
      <c r="M1103" s="241">
        <f ca="1">+IFERROR(INDEX('Hoja de Trabajo para listado'!$A$155:$Z$1048576,MATCH($A1103,'Hoja de Trabajo para listado'!$A$155:$A$1048576,0),MATCH((CUADRO!M$4&amp;$E1103),'Hoja de Trabajo para listado'!$A$151:$Z$151,0)),0)+IFERROR(INDEX('Hoja de Trabajo para listado'!$AB$155:$BA$1048576,MATCH($A1103,'Hoja de Trabajo para listado'!$AB$155:$AB$1048576,0),MATCH((CUADRO!M$4&amp;$E1103),'Hoja de Trabajo para listado'!$AB$151:$BA$151,0)),0)+IFERROR(INDEX('Hoja de Trabajo para listado'!$BC$155:$CB$1048576,MATCH($A1103,'Hoja de Trabajo para listado'!$BC$155:$BC$1048576,0),MATCH((CUADRO!M$4&amp;$E1103),'Hoja de Trabajo para listado'!$BC$151:$CB$151,0)),0)+IFERROR(INDEX('Hoja de Trabajo para listado'!$DE$153:$DG$274,MATCH($A1103,'Hoja de Trabajo para listado'!$DE$153:$DE$1048576,0),MATCH((CUADRO!M$4&amp;$E1103),'Hoja de Trabajo para listado'!$DE$151:$DG$151,0)),0)+IFERROR(INDEX('Hoja de Trabajo para listado'!$CD$155:$DC$1048576,MATCH($A1103,'Hoja de Trabajo para listado'!$CD$155:$CD$1048576,0),MATCH((CUADRO!M$4&amp;$E1103),'Hoja de Trabajo para listado'!$CD$151:$DC$151,0)),0)</f>
        <v>0</v>
      </c>
      <c r="N1103" s="241">
        <f ca="1">+IFERROR(INDEX('Hoja de Trabajo para listado'!$A$155:$Z$1048576,MATCH($A1103,'Hoja de Trabajo para listado'!$A$155:$A$1048576,0),MATCH((CUADRO!N$4&amp;$E1103),'Hoja de Trabajo para listado'!$A$151:$Z$151,0)),0)+IFERROR(INDEX('Hoja de Trabajo para listado'!$AB$155:$BA$1048576,MATCH($A1103,'Hoja de Trabajo para listado'!$AB$155:$AB$1048576,0),MATCH((CUADRO!N$4&amp;$E1103),'Hoja de Trabajo para listado'!$AB$151:$BA$151,0)),0)+IFERROR(INDEX('Hoja de Trabajo para listado'!$BC$155:$CB$1048576,MATCH($A1103,'Hoja de Trabajo para listado'!$BC$155:$BC$1048576,0),MATCH((CUADRO!N$4&amp;$E1103),'Hoja de Trabajo para listado'!$BC$151:$CB$151,0)),0)+IFERROR(INDEX('Hoja de Trabajo para listado'!$DE$153:$DG$274,MATCH($A1103,'Hoja de Trabajo para listado'!$DE$153:$DE$1048576,0),MATCH((CUADRO!N$4&amp;$E1103),'Hoja de Trabajo para listado'!$DE$151:$DG$151,0)),0)+IFERROR(INDEX('Hoja de Trabajo para listado'!$CD$155:$DC$1048576,MATCH($A1103,'Hoja de Trabajo para listado'!$CD$155:$CD$1048576,0),MATCH((CUADRO!N$4&amp;$E1103),'Hoja de Trabajo para listado'!$CD$151:$DC$151,0)),0)</f>
        <v>0</v>
      </c>
      <c r="O1103" s="241">
        <f ca="1">+IFERROR(INDEX('Hoja de Trabajo para listado'!$A$155:$Z$1048576,MATCH($A1103,'Hoja de Trabajo para listado'!$A$155:$A$1048576,0),MATCH((CUADRO!O$4&amp;$E1103),'Hoja de Trabajo para listado'!$A$151:$Z$151,0)),0)+IFERROR(INDEX('Hoja de Trabajo para listado'!$AB$155:$BA$1048576,MATCH($A1103,'Hoja de Trabajo para listado'!$AB$155:$AB$1048576,0),MATCH((CUADRO!O$4&amp;$E1103),'Hoja de Trabajo para listado'!$AB$151:$BA$151,0)),0)+IFERROR(INDEX('Hoja de Trabajo para listado'!$BC$155:$CB$1048576,MATCH($A1103,'Hoja de Trabajo para listado'!$BC$155:$BC$1048576,0),MATCH((CUADRO!O$4&amp;$E1103),'Hoja de Trabajo para listado'!$BC$151:$CB$151,0)),0)+IFERROR(INDEX('Hoja de Trabajo para listado'!$DE$153:$DG$274,MATCH($A1103,'Hoja de Trabajo para listado'!$DE$153:$DE$1048576,0),MATCH((CUADRO!O$4&amp;$E1103),'Hoja de Trabajo para listado'!$DE$151:$DG$151,0)),0)+IFERROR(INDEX('Hoja de Trabajo para listado'!$CD$155:$DC$1048576,MATCH($A1103,'Hoja de Trabajo para listado'!$CD$155:$CD$1048576,0),MATCH((CUADRO!O$4&amp;$E1103),'Hoja de Trabajo para listado'!$CD$151:$DC$151,0)),0)</f>
        <v>0</v>
      </c>
      <c r="P1103" s="241">
        <f ca="1">+IFERROR(INDEX('Hoja de Trabajo para listado'!$A$155:$Z$1048576,MATCH($A1103,'Hoja de Trabajo para listado'!$A$155:$A$1048576,0),MATCH((CUADRO!P$4&amp;$E1103),'Hoja de Trabajo para listado'!$A$151:$Z$151,0)),0)+IFERROR(INDEX('Hoja de Trabajo para listado'!$AB$155:$BA$1048576,MATCH($A1103,'Hoja de Trabajo para listado'!$AB$155:$AB$1048576,0),MATCH((CUADRO!P$4&amp;$E1103),'Hoja de Trabajo para listado'!$AB$151:$BA$151,0)),0)+IFERROR(INDEX('Hoja de Trabajo para listado'!$BC$155:$CB$1048576,MATCH($A1103,'Hoja de Trabajo para listado'!$BC$155:$BC$1048576,0),MATCH((CUADRO!P$4&amp;$E1103),'Hoja de Trabajo para listado'!$BC$151:$CB$151,0)),0)+IFERROR(INDEX('Hoja de Trabajo para listado'!$DE$153:$DG$274,MATCH($A1103,'Hoja de Trabajo para listado'!$DE$153:$DE$1048576,0),MATCH((CUADRO!P$4&amp;$E1103),'Hoja de Trabajo para listado'!$DE$151:$DG$151,0)),0)+IFERROR(INDEX('Hoja de Trabajo para listado'!$CD$155:$DC$1048576,MATCH($A1103,'Hoja de Trabajo para listado'!$CD$155:$CD$1048576,0),MATCH((CUADRO!P$4&amp;$E1103),'Hoja de Trabajo para listado'!$CD$151:$DC$151,0)),0)</f>
        <v>0</v>
      </c>
      <c r="Q1103" s="241">
        <f ca="1">+IFERROR(INDEX('Hoja de Trabajo para listado'!$A$155:$Z$1048576,MATCH($A1103,'Hoja de Trabajo para listado'!$A$155:$A$1048576,0),MATCH((CUADRO!Q$4&amp;$E1103),'Hoja de Trabajo para listado'!$A$151:$Z$151,0)),0)+IFERROR(INDEX('Hoja de Trabajo para listado'!$AB$155:$BA$1048576,MATCH($A1103,'Hoja de Trabajo para listado'!$AB$155:$AB$1048576,0),MATCH((CUADRO!Q$4&amp;$E1103),'Hoja de Trabajo para listado'!$AB$151:$BA$151,0)),0)+IFERROR(INDEX('Hoja de Trabajo para listado'!$BC$155:$CB$1048576,MATCH($A1103,'Hoja de Trabajo para listado'!$BC$155:$BC$1048576,0),MATCH((CUADRO!Q$4&amp;$E1103),'Hoja de Trabajo para listado'!$BC$151:$CB$151,0)),0)+IFERROR(INDEX('Hoja de Trabajo para listado'!$DE$153:$DG$274,MATCH($A1103,'Hoja de Trabajo para listado'!$DE$153:$DE$1048576,0),MATCH((CUADRO!Q$4&amp;$E1103),'Hoja de Trabajo para listado'!$DE$151:$DG$151,0)),0)+IFERROR(INDEX('Hoja de Trabajo para listado'!$CD$155:$DC$1048576,MATCH($A1103,'Hoja de Trabajo para listado'!$CD$155:$CD$1048576,0),MATCH((CUADRO!Q$4&amp;$E1103),'Hoja de Trabajo para listado'!$CD$151:$DC$151,0)),0)</f>
        <v>0</v>
      </c>
      <c r="R1103" s="241">
        <f t="shared" ca="1" si="34"/>
        <v>0</v>
      </c>
      <c r="S1103" s="247"/>
      <c r="T1103" s="241">
        <f ca="1">+T1104</f>
        <v>0</v>
      </c>
      <c r="U1103" s="240">
        <f t="shared" si="35"/>
        <v>1</v>
      </c>
    </row>
    <row r="1104" spans="1:21" customFormat="1" ht="15" hidden="1" customHeight="1">
      <c r="A1104" s="32">
        <v>1909</v>
      </c>
      <c r="B1104" s="382"/>
      <c r="C1104" s="245" t="str">
        <f>+VLOOKUP(A1104,bd_lista!$A$3:$C$592,3,FALSE)</f>
        <v>Gobierno Autónomo Municipal de San Lorenzo</v>
      </c>
      <c r="D1104" s="384"/>
      <c r="E1104" s="242" t="s">
        <v>684</v>
      </c>
      <c r="F1104" s="243">
        <f ca="1">+IFERROR(INDEX('Hoja de Trabajo para listado'!$A$155:$Z$1048576,MATCH($A1104,'Hoja de Trabajo para listado'!$A$155:$A$1048576,0),MATCH((CUADRO!F$4&amp;$E1104),'Hoja de Trabajo para listado'!$A$151:$Z$151,0)),0)+IFERROR(INDEX('Hoja de Trabajo para listado'!$AB$155:$BA$1048576,MATCH($A1104,'Hoja de Trabajo para listado'!$AB$155:$AB$1048576,0),MATCH((CUADRO!F$4&amp;$E1104),'Hoja de Trabajo para listado'!$AB$151:$BA$151,0)),0)+IFERROR(INDEX('Hoja de Trabajo para listado'!$BC$155:$CB$1048576,MATCH($A1104,'Hoja de Trabajo para listado'!$BC$155:$BC$1048576,0),MATCH((CUADRO!F$4&amp;$E1104),'Hoja de Trabajo para listado'!$BC$151:$CB$151,0)),0)+IFERROR(INDEX('Hoja de Trabajo para listado'!$DE$153:$DG$274,MATCH($A1104,'Hoja de Trabajo para listado'!$DE$153:$DE$1048576,0),MATCH((CUADRO!F$4&amp;$E1104),'Hoja de Trabajo para listado'!$DE$151:$DG$151,0)),0)+IFERROR(INDEX('Hoja de Trabajo para listado'!$CD$155:$DC$1048576,MATCH($A1104,'Hoja de Trabajo para listado'!$CD$155:$CD$1048576,0),MATCH((CUADRO!F$4&amp;$E1104),'Hoja de Trabajo para listado'!$CD$151:$DC$151,0)),0)</f>
        <v>0</v>
      </c>
      <c r="G1104" s="243">
        <f ca="1">+IFERROR(INDEX('Hoja de Trabajo para listado'!$A$155:$Z$1048576,MATCH($A1104,'Hoja de Trabajo para listado'!$A$155:$A$1048576,0),MATCH((CUADRO!G$4&amp;$E1104),'Hoja de Trabajo para listado'!$A$151:$Z$151,0)),0)+IFERROR(INDEX('Hoja de Trabajo para listado'!$AB$155:$BA$1048576,MATCH($A1104,'Hoja de Trabajo para listado'!$AB$155:$AB$1048576,0),MATCH((CUADRO!G$4&amp;$E1104),'Hoja de Trabajo para listado'!$AB$151:$BA$151,0)),0)+IFERROR(INDEX('Hoja de Trabajo para listado'!$BC$155:$CB$1048576,MATCH($A1104,'Hoja de Trabajo para listado'!$BC$155:$BC$1048576,0),MATCH((CUADRO!G$4&amp;$E1104),'Hoja de Trabajo para listado'!$BC$151:$CB$151,0)),0)+IFERROR(INDEX('Hoja de Trabajo para listado'!$DE$153:$DG$274,MATCH($A1104,'Hoja de Trabajo para listado'!$DE$153:$DE$1048576,0),MATCH((CUADRO!G$4&amp;$E1104),'Hoja de Trabajo para listado'!$DE$151:$DG$151,0)),0)+IFERROR(INDEX('Hoja de Trabajo para listado'!$CD$155:$DC$1048576,MATCH($A1104,'Hoja de Trabajo para listado'!$CD$155:$CD$1048576,0),MATCH((CUADRO!G$4&amp;$E1104),'Hoja de Trabajo para listado'!$CD$151:$DC$151,0)),0)</f>
        <v>0</v>
      </c>
      <c r="H1104" s="243">
        <f ca="1">+IFERROR(INDEX('Hoja de Trabajo para listado'!$A$155:$Z$1048576,MATCH($A1104,'Hoja de Trabajo para listado'!$A$155:$A$1048576,0),MATCH((CUADRO!H$4&amp;$E1104),'Hoja de Trabajo para listado'!$A$151:$Z$151,0)),0)+IFERROR(INDEX('Hoja de Trabajo para listado'!$AB$155:$BA$1048576,MATCH($A1104,'Hoja de Trabajo para listado'!$AB$155:$AB$1048576,0),MATCH((CUADRO!H$4&amp;$E1104),'Hoja de Trabajo para listado'!$AB$151:$BA$151,0)),0)+IFERROR(INDEX('Hoja de Trabajo para listado'!$BC$155:$CB$1048576,MATCH($A1104,'Hoja de Trabajo para listado'!$BC$155:$BC$1048576,0),MATCH((CUADRO!H$4&amp;$E1104),'Hoja de Trabajo para listado'!$BC$151:$CB$151,0)),0)+IFERROR(INDEX('Hoja de Trabajo para listado'!$DE$153:$DG$274,MATCH($A1104,'Hoja de Trabajo para listado'!$DE$153:$DE$1048576,0),MATCH((CUADRO!H$4&amp;$E1104),'Hoja de Trabajo para listado'!$DE$151:$DG$151,0)),0)+IFERROR(INDEX('Hoja de Trabajo para listado'!$CD$155:$DC$1048576,MATCH($A1104,'Hoja de Trabajo para listado'!$CD$155:$CD$1048576,0),MATCH((CUADRO!H$4&amp;$E1104),'Hoja de Trabajo para listado'!$CD$151:$DC$151,0)),0)</f>
        <v>0</v>
      </c>
      <c r="I1104" s="243">
        <f ca="1">+IFERROR(INDEX('Hoja de Trabajo para listado'!$A$155:$Z$1048576,MATCH($A1104,'Hoja de Trabajo para listado'!$A$155:$A$1048576,0),MATCH((CUADRO!I$4&amp;$E1104),'Hoja de Trabajo para listado'!$A$151:$Z$151,0)),0)+IFERROR(INDEX('Hoja de Trabajo para listado'!$AB$155:$BA$1048576,MATCH($A1104,'Hoja de Trabajo para listado'!$AB$155:$AB$1048576,0),MATCH((CUADRO!I$4&amp;$E1104),'Hoja de Trabajo para listado'!$AB$151:$BA$151,0)),0)+IFERROR(INDEX('Hoja de Trabajo para listado'!$BC$155:$CB$1048576,MATCH($A1104,'Hoja de Trabajo para listado'!$BC$155:$BC$1048576,0),MATCH((CUADRO!I$4&amp;$E1104),'Hoja de Trabajo para listado'!$BC$151:$CB$151,0)),0)+IFERROR(INDEX('Hoja de Trabajo para listado'!$DE$153:$DG$274,MATCH($A1104,'Hoja de Trabajo para listado'!$DE$153:$DE$1048576,0),MATCH((CUADRO!I$4&amp;$E1104),'Hoja de Trabajo para listado'!$DE$151:$DG$151,0)),0)+IFERROR(INDEX('Hoja de Trabajo para listado'!$CD$155:$DC$1048576,MATCH($A1104,'Hoja de Trabajo para listado'!$CD$155:$CD$1048576,0),MATCH((CUADRO!I$4&amp;$E1104),'Hoja de Trabajo para listado'!$CD$151:$DC$151,0)),0)</f>
        <v>0</v>
      </c>
      <c r="J1104" s="243">
        <f ca="1">+IFERROR(INDEX('Hoja de Trabajo para listado'!$A$155:$Z$1048576,MATCH($A1104,'Hoja de Trabajo para listado'!$A$155:$A$1048576,0),MATCH((CUADRO!J$4&amp;$E1104),'Hoja de Trabajo para listado'!$A$151:$Z$151,0)),0)+IFERROR(INDEX('Hoja de Trabajo para listado'!$AB$155:$BA$1048576,MATCH($A1104,'Hoja de Trabajo para listado'!$AB$155:$AB$1048576,0),MATCH((CUADRO!J$4&amp;$E1104),'Hoja de Trabajo para listado'!$AB$151:$BA$151,0)),0)+IFERROR(INDEX('Hoja de Trabajo para listado'!$BC$155:$CB$1048576,MATCH($A1104,'Hoja de Trabajo para listado'!$BC$155:$BC$1048576,0),MATCH((CUADRO!J$4&amp;$E1104),'Hoja de Trabajo para listado'!$BC$151:$CB$151,0)),0)+IFERROR(INDEX('Hoja de Trabajo para listado'!$DE$153:$DG$274,MATCH($A1104,'Hoja de Trabajo para listado'!$DE$153:$DE$1048576,0),MATCH((CUADRO!J$4&amp;$E1104),'Hoja de Trabajo para listado'!$DE$151:$DG$151,0)),0)+IFERROR(INDEX('Hoja de Trabajo para listado'!$CD$155:$DC$1048576,MATCH($A1104,'Hoja de Trabajo para listado'!$CD$155:$CD$1048576,0),MATCH((CUADRO!J$4&amp;$E1104),'Hoja de Trabajo para listado'!$CD$151:$DC$151,0)),0)</f>
        <v>0</v>
      </c>
      <c r="K1104" s="243">
        <f ca="1">+IFERROR(INDEX('Hoja de Trabajo para listado'!$A$155:$Z$1048576,MATCH($A1104,'Hoja de Trabajo para listado'!$A$155:$A$1048576,0),MATCH((CUADRO!K$4&amp;$E1104),'Hoja de Trabajo para listado'!$A$151:$Z$151,0)),0)+IFERROR(INDEX('Hoja de Trabajo para listado'!$AB$155:$BA$1048576,MATCH($A1104,'Hoja de Trabajo para listado'!$AB$155:$AB$1048576,0),MATCH((CUADRO!K$4&amp;$E1104),'Hoja de Trabajo para listado'!$AB$151:$BA$151,0)),0)+IFERROR(INDEX('Hoja de Trabajo para listado'!$BC$155:$CB$1048576,MATCH($A1104,'Hoja de Trabajo para listado'!$BC$155:$BC$1048576,0),MATCH((CUADRO!K$4&amp;$E1104),'Hoja de Trabajo para listado'!$BC$151:$CB$151,0)),0)+IFERROR(INDEX('Hoja de Trabajo para listado'!$DE$153:$DG$274,MATCH($A1104,'Hoja de Trabajo para listado'!$DE$153:$DE$1048576,0),MATCH((CUADRO!K$4&amp;$E1104),'Hoja de Trabajo para listado'!$DE$151:$DG$151,0)),0)+IFERROR(INDEX('Hoja de Trabajo para listado'!$CD$155:$DC$1048576,MATCH($A1104,'Hoja de Trabajo para listado'!$CD$155:$CD$1048576,0),MATCH((CUADRO!K$4&amp;$E1104),'Hoja de Trabajo para listado'!$CD$151:$DC$151,0)),0)</f>
        <v>0</v>
      </c>
      <c r="L1104" s="243">
        <f ca="1">+IFERROR(INDEX('Hoja de Trabajo para listado'!$A$155:$Z$1048576,MATCH($A1104,'Hoja de Trabajo para listado'!$A$155:$A$1048576,0),MATCH((CUADRO!L$4&amp;$E1104),'Hoja de Trabajo para listado'!$A$151:$Z$151,0)),0)+IFERROR(INDEX('Hoja de Trabajo para listado'!$AB$155:$BA$1048576,MATCH($A1104,'Hoja de Trabajo para listado'!$AB$155:$AB$1048576,0),MATCH((CUADRO!L$4&amp;$E1104),'Hoja de Trabajo para listado'!$AB$151:$BA$151,0)),0)+IFERROR(INDEX('Hoja de Trabajo para listado'!$BC$155:$CB$1048576,MATCH($A1104,'Hoja de Trabajo para listado'!$BC$155:$BC$1048576,0),MATCH((CUADRO!L$4&amp;$E1104),'Hoja de Trabajo para listado'!$BC$151:$CB$151,0)),0)+IFERROR(INDEX('Hoja de Trabajo para listado'!$DE$153:$DG$274,MATCH($A1104,'Hoja de Trabajo para listado'!$DE$153:$DE$1048576,0),MATCH((CUADRO!L$4&amp;$E1104),'Hoja de Trabajo para listado'!$DE$151:$DG$151,0)),0)+IFERROR(INDEX('Hoja de Trabajo para listado'!$CD$155:$DC$1048576,MATCH($A1104,'Hoja de Trabajo para listado'!$CD$155:$CD$1048576,0),MATCH((CUADRO!L$4&amp;$E1104),'Hoja de Trabajo para listado'!$CD$151:$DC$151,0)),0)</f>
        <v>0</v>
      </c>
      <c r="M1104" s="243">
        <f ca="1">+IFERROR(INDEX('Hoja de Trabajo para listado'!$A$155:$Z$1048576,MATCH($A1104,'Hoja de Trabajo para listado'!$A$155:$A$1048576,0),MATCH((CUADRO!M$4&amp;$E1104),'Hoja de Trabajo para listado'!$A$151:$Z$151,0)),0)+IFERROR(INDEX('Hoja de Trabajo para listado'!$AB$155:$BA$1048576,MATCH($A1104,'Hoja de Trabajo para listado'!$AB$155:$AB$1048576,0),MATCH((CUADRO!M$4&amp;$E1104),'Hoja de Trabajo para listado'!$AB$151:$BA$151,0)),0)+IFERROR(INDEX('Hoja de Trabajo para listado'!$BC$155:$CB$1048576,MATCH($A1104,'Hoja de Trabajo para listado'!$BC$155:$BC$1048576,0),MATCH((CUADRO!M$4&amp;$E1104),'Hoja de Trabajo para listado'!$BC$151:$CB$151,0)),0)+IFERROR(INDEX('Hoja de Trabajo para listado'!$DE$153:$DG$274,MATCH($A1104,'Hoja de Trabajo para listado'!$DE$153:$DE$1048576,0),MATCH((CUADRO!M$4&amp;$E1104),'Hoja de Trabajo para listado'!$DE$151:$DG$151,0)),0)+IFERROR(INDEX('Hoja de Trabajo para listado'!$CD$155:$DC$1048576,MATCH($A1104,'Hoja de Trabajo para listado'!$CD$155:$CD$1048576,0),MATCH((CUADRO!M$4&amp;$E1104),'Hoja de Trabajo para listado'!$CD$151:$DC$151,0)),0)</f>
        <v>0</v>
      </c>
      <c r="N1104" s="243">
        <f ca="1">+IFERROR(INDEX('Hoja de Trabajo para listado'!$A$155:$Z$1048576,MATCH($A1104,'Hoja de Trabajo para listado'!$A$155:$A$1048576,0),MATCH((CUADRO!N$4&amp;$E1104),'Hoja de Trabajo para listado'!$A$151:$Z$151,0)),0)+IFERROR(INDEX('Hoja de Trabajo para listado'!$AB$155:$BA$1048576,MATCH($A1104,'Hoja de Trabajo para listado'!$AB$155:$AB$1048576,0),MATCH((CUADRO!N$4&amp;$E1104),'Hoja de Trabajo para listado'!$AB$151:$BA$151,0)),0)+IFERROR(INDEX('Hoja de Trabajo para listado'!$BC$155:$CB$1048576,MATCH($A1104,'Hoja de Trabajo para listado'!$BC$155:$BC$1048576,0),MATCH((CUADRO!N$4&amp;$E1104),'Hoja de Trabajo para listado'!$BC$151:$CB$151,0)),0)+IFERROR(INDEX('Hoja de Trabajo para listado'!$DE$153:$DG$274,MATCH($A1104,'Hoja de Trabajo para listado'!$DE$153:$DE$1048576,0),MATCH((CUADRO!N$4&amp;$E1104),'Hoja de Trabajo para listado'!$DE$151:$DG$151,0)),0)+IFERROR(INDEX('Hoja de Trabajo para listado'!$CD$155:$DC$1048576,MATCH($A1104,'Hoja de Trabajo para listado'!$CD$155:$CD$1048576,0),MATCH((CUADRO!N$4&amp;$E1104),'Hoja de Trabajo para listado'!$CD$151:$DC$151,0)),0)</f>
        <v>0</v>
      </c>
      <c r="O1104" s="243">
        <f ca="1">+IFERROR(INDEX('Hoja de Trabajo para listado'!$A$155:$Z$1048576,MATCH($A1104,'Hoja de Trabajo para listado'!$A$155:$A$1048576,0),MATCH((CUADRO!O$4&amp;$E1104),'Hoja de Trabajo para listado'!$A$151:$Z$151,0)),0)+IFERROR(INDEX('Hoja de Trabajo para listado'!$AB$155:$BA$1048576,MATCH($A1104,'Hoja de Trabajo para listado'!$AB$155:$AB$1048576,0),MATCH((CUADRO!O$4&amp;$E1104),'Hoja de Trabajo para listado'!$AB$151:$BA$151,0)),0)+IFERROR(INDEX('Hoja de Trabajo para listado'!$BC$155:$CB$1048576,MATCH($A1104,'Hoja de Trabajo para listado'!$BC$155:$BC$1048576,0),MATCH((CUADRO!O$4&amp;$E1104),'Hoja de Trabajo para listado'!$BC$151:$CB$151,0)),0)+IFERROR(INDEX('Hoja de Trabajo para listado'!$DE$153:$DG$274,MATCH($A1104,'Hoja de Trabajo para listado'!$DE$153:$DE$1048576,0),MATCH((CUADRO!O$4&amp;$E1104),'Hoja de Trabajo para listado'!$DE$151:$DG$151,0)),0)+IFERROR(INDEX('Hoja de Trabajo para listado'!$CD$155:$DC$1048576,MATCH($A1104,'Hoja de Trabajo para listado'!$CD$155:$CD$1048576,0),MATCH((CUADRO!O$4&amp;$E1104),'Hoja de Trabajo para listado'!$CD$151:$DC$151,0)),0)</f>
        <v>0</v>
      </c>
      <c r="P1104" s="243">
        <f ca="1">+IFERROR(INDEX('Hoja de Trabajo para listado'!$A$155:$Z$1048576,MATCH($A1104,'Hoja de Trabajo para listado'!$A$155:$A$1048576,0),MATCH((CUADRO!P$4&amp;$E1104),'Hoja de Trabajo para listado'!$A$151:$Z$151,0)),0)+IFERROR(INDEX('Hoja de Trabajo para listado'!$AB$155:$BA$1048576,MATCH($A1104,'Hoja de Trabajo para listado'!$AB$155:$AB$1048576,0),MATCH((CUADRO!P$4&amp;$E1104),'Hoja de Trabajo para listado'!$AB$151:$BA$151,0)),0)+IFERROR(INDEX('Hoja de Trabajo para listado'!$BC$155:$CB$1048576,MATCH($A1104,'Hoja de Trabajo para listado'!$BC$155:$BC$1048576,0),MATCH((CUADRO!P$4&amp;$E1104),'Hoja de Trabajo para listado'!$BC$151:$CB$151,0)),0)+IFERROR(INDEX('Hoja de Trabajo para listado'!$DE$153:$DG$274,MATCH($A1104,'Hoja de Trabajo para listado'!$DE$153:$DE$1048576,0),MATCH((CUADRO!P$4&amp;$E1104),'Hoja de Trabajo para listado'!$DE$151:$DG$151,0)),0)+IFERROR(INDEX('Hoja de Trabajo para listado'!$CD$155:$DC$1048576,MATCH($A1104,'Hoja de Trabajo para listado'!$CD$155:$CD$1048576,0),MATCH((CUADRO!P$4&amp;$E1104),'Hoja de Trabajo para listado'!$CD$151:$DC$151,0)),0)</f>
        <v>0</v>
      </c>
      <c r="Q1104" s="243">
        <f ca="1">+IFERROR(INDEX('Hoja de Trabajo para listado'!$A$155:$Z$1048576,MATCH($A1104,'Hoja de Trabajo para listado'!$A$155:$A$1048576,0),MATCH((CUADRO!Q$4&amp;$E1104),'Hoja de Trabajo para listado'!$A$151:$Z$151,0)),0)+IFERROR(INDEX('Hoja de Trabajo para listado'!$AB$155:$BA$1048576,MATCH($A1104,'Hoja de Trabajo para listado'!$AB$155:$AB$1048576,0),MATCH((CUADRO!Q$4&amp;$E1104),'Hoja de Trabajo para listado'!$AB$151:$BA$151,0)),0)+IFERROR(INDEX('Hoja de Trabajo para listado'!$BC$155:$CB$1048576,MATCH($A1104,'Hoja de Trabajo para listado'!$BC$155:$BC$1048576,0),MATCH((CUADRO!Q$4&amp;$E1104),'Hoja de Trabajo para listado'!$BC$151:$CB$151,0)),0)+IFERROR(INDEX('Hoja de Trabajo para listado'!$DE$153:$DG$274,MATCH($A1104,'Hoja de Trabajo para listado'!$DE$153:$DE$1048576,0),MATCH((CUADRO!Q$4&amp;$E1104),'Hoja de Trabajo para listado'!$DE$151:$DG$151,0)),0)+IFERROR(INDEX('Hoja de Trabajo para listado'!$CD$155:$DC$1048576,MATCH($A1104,'Hoja de Trabajo para listado'!$CD$155:$CD$1048576,0),MATCH((CUADRO!Q$4&amp;$E1104),'Hoja de Trabajo para listado'!$CD$151:$DC$151,0)),0)</f>
        <v>0</v>
      </c>
      <c r="R1104" s="243">
        <f t="shared" ca="1" si="34"/>
        <v>0</v>
      </c>
      <c r="S1104" s="253">
        <f ca="1">+R1103+R1104</f>
        <v>0</v>
      </c>
      <c r="T1104" s="243">
        <f ca="1">+S1104</f>
        <v>0</v>
      </c>
      <c r="U1104" s="242">
        <f t="shared" si="35"/>
        <v>2</v>
      </c>
    </row>
    <row r="1105" spans="1:21" customFormat="1" ht="15" hidden="1" customHeight="1">
      <c r="A1105" s="32">
        <v>1910</v>
      </c>
      <c r="B1105" s="381">
        <f>+A1105</f>
        <v>1910</v>
      </c>
      <c r="C1105" s="245" t="str">
        <f>+VLOOKUP(A1105,bd_lista!$A$3:$C$592,3,FALSE)</f>
        <v>Gobierno Autónomo Municipal de Sena</v>
      </c>
      <c r="D1105" s="383" t="str">
        <f>+C1105</f>
        <v>Gobierno Autónomo Municipal de Sena</v>
      </c>
      <c r="E1105" s="240" t="s">
        <v>683</v>
      </c>
      <c r="F1105" s="241">
        <f ca="1">+IFERROR(INDEX('Hoja de Trabajo para listado'!$A$155:$Z$1048576,MATCH($A1105,'Hoja de Trabajo para listado'!$A$155:$A$1048576,0),MATCH((CUADRO!F$4&amp;$E1105),'Hoja de Trabajo para listado'!$A$151:$Z$151,0)),0)+IFERROR(INDEX('Hoja de Trabajo para listado'!$AB$155:$BA$1048576,MATCH($A1105,'Hoja de Trabajo para listado'!$AB$155:$AB$1048576,0),MATCH((CUADRO!F$4&amp;$E1105),'Hoja de Trabajo para listado'!$AB$151:$BA$151,0)),0)+IFERROR(INDEX('Hoja de Trabajo para listado'!$BC$155:$CB$1048576,MATCH($A1105,'Hoja de Trabajo para listado'!$BC$155:$BC$1048576,0),MATCH((CUADRO!F$4&amp;$E1105),'Hoja de Trabajo para listado'!$BC$151:$CB$151,0)),0)+IFERROR(INDEX('Hoja de Trabajo para listado'!$DE$153:$DG$274,MATCH($A1105,'Hoja de Trabajo para listado'!$DE$153:$DE$1048576,0),MATCH((CUADRO!F$4&amp;$E1105),'Hoja de Trabajo para listado'!$DE$151:$DG$151,0)),0)+IFERROR(INDEX('Hoja de Trabajo para listado'!$CD$155:$DC$1048576,MATCH($A1105,'Hoja de Trabajo para listado'!$CD$155:$CD$1048576,0),MATCH((CUADRO!F$4&amp;$E1105),'Hoja de Trabajo para listado'!$CD$151:$DC$151,0)),0)</f>
        <v>0</v>
      </c>
      <c r="G1105" s="241">
        <f ca="1">+IFERROR(INDEX('Hoja de Trabajo para listado'!$A$155:$Z$1048576,MATCH($A1105,'Hoja de Trabajo para listado'!$A$155:$A$1048576,0),MATCH((CUADRO!G$4&amp;$E1105),'Hoja de Trabajo para listado'!$A$151:$Z$151,0)),0)+IFERROR(INDEX('Hoja de Trabajo para listado'!$AB$155:$BA$1048576,MATCH($A1105,'Hoja de Trabajo para listado'!$AB$155:$AB$1048576,0),MATCH((CUADRO!G$4&amp;$E1105),'Hoja de Trabajo para listado'!$AB$151:$BA$151,0)),0)+IFERROR(INDEX('Hoja de Trabajo para listado'!$BC$155:$CB$1048576,MATCH($A1105,'Hoja de Trabajo para listado'!$BC$155:$BC$1048576,0),MATCH((CUADRO!G$4&amp;$E1105),'Hoja de Trabajo para listado'!$BC$151:$CB$151,0)),0)+IFERROR(INDEX('Hoja de Trabajo para listado'!$DE$153:$DG$274,MATCH($A1105,'Hoja de Trabajo para listado'!$DE$153:$DE$1048576,0),MATCH((CUADRO!G$4&amp;$E1105),'Hoja de Trabajo para listado'!$DE$151:$DG$151,0)),0)+IFERROR(INDEX('Hoja de Trabajo para listado'!$CD$155:$DC$1048576,MATCH($A1105,'Hoja de Trabajo para listado'!$CD$155:$CD$1048576,0),MATCH((CUADRO!G$4&amp;$E1105),'Hoja de Trabajo para listado'!$CD$151:$DC$151,0)),0)</f>
        <v>0</v>
      </c>
      <c r="H1105" s="241">
        <f ca="1">+IFERROR(INDEX('Hoja de Trabajo para listado'!$A$155:$Z$1048576,MATCH($A1105,'Hoja de Trabajo para listado'!$A$155:$A$1048576,0),MATCH((CUADRO!H$4&amp;$E1105),'Hoja de Trabajo para listado'!$A$151:$Z$151,0)),0)+IFERROR(INDEX('Hoja de Trabajo para listado'!$AB$155:$BA$1048576,MATCH($A1105,'Hoja de Trabajo para listado'!$AB$155:$AB$1048576,0),MATCH((CUADRO!H$4&amp;$E1105),'Hoja de Trabajo para listado'!$AB$151:$BA$151,0)),0)+IFERROR(INDEX('Hoja de Trabajo para listado'!$BC$155:$CB$1048576,MATCH($A1105,'Hoja de Trabajo para listado'!$BC$155:$BC$1048576,0),MATCH((CUADRO!H$4&amp;$E1105),'Hoja de Trabajo para listado'!$BC$151:$CB$151,0)),0)+IFERROR(INDEX('Hoja de Trabajo para listado'!$DE$153:$DG$274,MATCH($A1105,'Hoja de Trabajo para listado'!$DE$153:$DE$1048576,0),MATCH((CUADRO!H$4&amp;$E1105),'Hoja de Trabajo para listado'!$DE$151:$DG$151,0)),0)+IFERROR(INDEX('Hoja de Trabajo para listado'!$CD$155:$DC$1048576,MATCH($A1105,'Hoja de Trabajo para listado'!$CD$155:$CD$1048576,0),MATCH((CUADRO!H$4&amp;$E1105),'Hoja de Trabajo para listado'!$CD$151:$DC$151,0)),0)</f>
        <v>0</v>
      </c>
      <c r="I1105" s="241">
        <f ca="1">+IFERROR(INDEX('Hoja de Trabajo para listado'!$A$155:$Z$1048576,MATCH($A1105,'Hoja de Trabajo para listado'!$A$155:$A$1048576,0),MATCH((CUADRO!I$4&amp;$E1105),'Hoja de Trabajo para listado'!$A$151:$Z$151,0)),0)+IFERROR(INDEX('Hoja de Trabajo para listado'!$AB$155:$BA$1048576,MATCH($A1105,'Hoja de Trabajo para listado'!$AB$155:$AB$1048576,0),MATCH((CUADRO!I$4&amp;$E1105),'Hoja de Trabajo para listado'!$AB$151:$BA$151,0)),0)+IFERROR(INDEX('Hoja de Trabajo para listado'!$BC$155:$CB$1048576,MATCH($A1105,'Hoja de Trabajo para listado'!$BC$155:$BC$1048576,0),MATCH((CUADRO!I$4&amp;$E1105),'Hoja de Trabajo para listado'!$BC$151:$CB$151,0)),0)+IFERROR(INDEX('Hoja de Trabajo para listado'!$DE$153:$DG$274,MATCH($A1105,'Hoja de Trabajo para listado'!$DE$153:$DE$1048576,0),MATCH((CUADRO!I$4&amp;$E1105),'Hoja de Trabajo para listado'!$DE$151:$DG$151,0)),0)+IFERROR(INDEX('Hoja de Trabajo para listado'!$CD$155:$DC$1048576,MATCH($A1105,'Hoja de Trabajo para listado'!$CD$155:$CD$1048576,0),MATCH((CUADRO!I$4&amp;$E1105),'Hoja de Trabajo para listado'!$CD$151:$DC$151,0)),0)</f>
        <v>0</v>
      </c>
      <c r="J1105" s="241">
        <f ca="1">+IFERROR(INDEX('Hoja de Trabajo para listado'!$A$155:$Z$1048576,MATCH($A1105,'Hoja de Trabajo para listado'!$A$155:$A$1048576,0),MATCH((CUADRO!J$4&amp;$E1105),'Hoja de Trabajo para listado'!$A$151:$Z$151,0)),0)+IFERROR(INDEX('Hoja de Trabajo para listado'!$AB$155:$BA$1048576,MATCH($A1105,'Hoja de Trabajo para listado'!$AB$155:$AB$1048576,0),MATCH((CUADRO!J$4&amp;$E1105),'Hoja de Trabajo para listado'!$AB$151:$BA$151,0)),0)+IFERROR(INDEX('Hoja de Trabajo para listado'!$BC$155:$CB$1048576,MATCH($A1105,'Hoja de Trabajo para listado'!$BC$155:$BC$1048576,0),MATCH((CUADRO!J$4&amp;$E1105),'Hoja de Trabajo para listado'!$BC$151:$CB$151,0)),0)+IFERROR(INDEX('Hoja de Trabajo para listado'!$DE$153:$DG$274,MATCH($A1105,'Hoja de Trabajo para listado'!$DE$153:$DE$1048576,0),MATCH((CUADRO!J$4&amp;$E1105),'Hoja de Trabajo para listado'!$DE$151:$DG$151,0)),0)+IFERROR(INDEX('Hoja de Trabajo para listado'!$CD$155:$DC$1048576,MATCH($A1105,'Hoja de Trabajo para listado'!$CD$155:$CD$1048576,0),MATCH((CUADRO!J$4&amp;$E1105),'Hoja de Trabajo para listado'!$CD$151:$DC$151,0)),0)</f>
        <v>0</v>
      </c>
      <c r="K1105" s="241">
        <f ca="1">+IFERROR(INDEX('Hoja de Trabajo para listado'!$A$155:$Z$1048576,MATCH($A1105,'Hoja de Trabajo para listado'!$A$155:$A$1048576,0),MATCH((CUADRO!K$4&amp;$E1105),'Hoja de Trabajo para listado'!$A$151:$Z$151,0)),0)+IFERROR(INDEX('Hoja de Trabajo para listado'!$AB$155:$BA$1048576,MATCH($A1105,'Hoja de Trabajo para listado'!$AB$155:$AB$1048576,0),MATCH((CUADRO!K$4&amp;$E1105),'Hoja de Trabajo para listado'!$AB$151:$BA$151,0)),0)+IFERROR(INDEX('Hoja de Trabajo para listado'!$BC$155:$CB$1048576,MATCH($A1105,'Hoja de Trabajo para listado'!$BC$155:$BC$1048576,0),MATCH((CUADRO!K$4&amp;$E1105),'Hoja de Trabajo para listado'!$BC$151:$CB$151,0)),0)+IFERROR(INDEX('Hoja de Trabajo para listado'!$DE$153:$DG$274,MATCH($A1105,'Hoja de Trabajo para listado'!$DE$153:$DE$1048576,0),MATCH((CUADRO!K$4&amp;$E1105),'Hoja de Trabajo para listado'!$DE$151:$DG$151,0)),0)+IFERROR(INDEX('Hoja de Trabajo para listado'!$CD$155:$DC$1048576,MATCH($A1105,'Hoja de Trabajo para listado'!$CD$155:$CD$1048576,0),MATCH((CUADRO!K$4&amp;$E1105),'Hoja de Trabajo para listado'!$CD$151:$DC$151,0)),0)</f>
        <v>0</v>
      </c>
      <c r="L1105" s="241">
        <f ca="1">+IFERROR(INDEX('Hoja de Trabajo para listado'!$A$155:$Z$1048576,MATCH($A1105,'Hoja de Trabajo para listado'!$A$155:$A$1048576,0),MATCH((CUADRO!L$4&amp;$E1105),'Hoja de Trabajo para listado'!$A$151:$Z$151,0)),0)+IFERROR(INDEX('Hoja de Trabajo para listado'!$AB$155:$BA$1048576,MATCH($A1105,'Hoja de Trabajo para listado'!$AB$155:$AB$1048576,0),MATCH((CUADRO!L$4&amp;$E1105),'Hoja de Trabajo para listado'!$AB$151:$BA$151,0)),0)+IFERROR(INDEX('Hoja de Trabajo para listado'!$BC$155:$CB$1048576,MATCH($A1105,'Hoja de Trabajo para listado'!$BC$155:$BC$1048576,0),MATCH((CUADRO!L$4&amp;$E1105),'Hoja de Trabajo para listado'!$BC$151:$CB$151,0)),0)+IFERROR(INDEX('Hoja de Trabajo para listado'!$DE$153:$DG$274,MATCH($A1105,'Hoja de Trabajo para listado'!$DE$153:$DE$1048576,0),MATCH((CUADRO!L$4&amp;$E1105),'Hoja de Trabajo para listado'!$DE$151:$DG$151,0)),0)+IFERROR(INDEX('Hoja de Trabajo para listado'!$CD$155:$DC$1048576,MATCH($A1105,'Hoja de Trabajo para listado'!$CD$155:$CD$1048576,0),MATCH((CUADRO!L$4&amp;$E1105),'Hoja de Trabajo para listado'!$CD$151:$DC$151,0)),0)</f>
        <v>0</v>
      </c>
      <c r="M1105" s="241">
        <f ca="1">+IFERROR(INDEX('Hoja de Trabajo para listado'!$A$155:$Z$1048576,MATCH($A1105,'Hoja de Trabajo para listado'!$A$155:$A$1048576,0),MATCH((CUADRO!M$4&amp;$E1105),'Hoja de Trabajo para listado'!$A$151:$Z$151,0)),0)+IFERROR(INDEX('Hoja de Trabajo para listado'!$AB$155:$BA$1048576,MATCH($A1105,'Hoja de Trabajo para listado'!$AB$155:$AB$1048576,0),MATCH((CUADRO!M$4&amp;$E1105),'Hoja de Trabajo para listado'!$AB$151:$BA$151,0)),0)+IFERROR(INDEX('Hoja de Trabajo para listado'!$BC$155:$CB$1048576,MATCH($A1105,'Hoja de Trabajo para listado'!$BC$155:$BC$1048576,0),MATCH((CUADRO!M$4&amp;$E1105),'Hoja de Trabajo para listado'!$BC$151:$CB$151,0)),0)+IFERROR(INDEX('Hoja de Trabajo para listado'!$DE$153:$DG$274,MATCH($A1105,'Hoja de Trabajo para listado'!$DE$153:$DE$1048576,0),MATCH((CUADRO!M$4&amp;$E1105),'Hoja de Trabajo para listado'!$DE$151:$DG$151,0)),0)+IFERROR(INDEX('Hoja de Trabajo para listado'!$CD$155:$DC$1048576,MATCH($A1105,'Hoja de Trabajo para listado'!$CD$155:$CD$1048576,0),MATCH((CUADRO!M$4&amp;$E1105),'Hoja de Trabajo para listado'!$CD$151:$DC$151,0)),0)</f>
        <v>0</v>
      </c>
      <c r="N1105" s="241">
        <f ca="1">+IFERROR(INDEX('Hoja de Trabajo para listado'!$A$155:$Z$1048576,MATCH($A1105,'Hoja de Trabajo para listado'!$A$155:$A$1048576,0),MATCH((CUADRO!N$4&amp;$E1105),'Hoja de Trabajo para listado'!$A$151:$Z$151,0)),0)+IFERROR(INDEX('Hoja de Trabajo para listado'!$AB$155:$BA$1048576,MATCH($A1105,'Hoja de Trabajo para listado'!$AB$155:$AB$1048576,0),MATCH((CUADRO!N$4&amp;$E1105),'Hoja de Trabajo para listado'!$AB$151:$BA$151,0)),0)+IFERROR(INDEX('Hoja de Trabajo para listado'!$BC$155:$CB$1048576,MATCH($A1105,'Hoja de Trabajo para listado'!$BC$155:$BC$1048576,0),MATCH((CUADRO!N$4&amp;$E1105),'Hoja de Trabajo para listado'!$BC$151:$CB$151,0)),0)+IFERROR(INDEX('Hoja de Trabajo para listado'!$DE$153:$DG$274,MATCH($A1105,'Hoja de Trabajo para listado'!$DE$153:$DE$1048576,0),MATCH((CUADRO!N$4&amp;$E1105),'Hoja de Trabajo para listado'!$DE$151:$DG$151,0)),0)+IFERROR(INDEX('Hoja de Trabajo para listado'!$CD$155:$DC$1048576,MATCH($A1105,'Hoja de Trabajo para listado'!$CD$155:$CD$1048576,0),MATCH((CUADRO!N$4&amp;$E1105),'Hoja de Trabajo para listado'!$CD$151:$DC$151,0)),0)</f>
        <v>0</v>
      </c>
      <c r="O1105" s="241">
        <f ca="1">+IFERROR(INDEX('Hoja de Trabajo para listado'!$A$155:$Z$1048576,MATCH($A1105,'Hoja de Trabajo para listado'!$A$155:$A$1048576,0),MATCH((CUADRO!O$4&amp;$E1105),'Hoja de Trabajo para listado'!$A$151:$Z$151,0)),0)+IFERROR(INDEX('Hoja de Trabajo para listado'!$AB$155:$BA$1048576,MATCH($A1105,'Hoja de Trabajo para listado'!$AB$155:$AB$1048576,0),MATCH((CUADRO!O$4&amp;$E1105),'Hoja de Trabajo para listado'!$AB$151:$BA$151,0)),0)+IFERROR(INDEX('Hoja de Trabajo para listado'!$BC$155:$CB$1048576,MATCH($A1105,'Hoja de Trabajo para listado'!$BC$155:$BC$1048576,0),MATCH((CUADRO!O$4&amp;$E1105),'Hoja de Trabajo para listado'!$BC$151:$CB$151,0)),0)+IFERROR(INDEX('Hoja de Trabajo para listado'!$DE$153:$DG$274,MATCH($A1105,'Hoja de Trabajo para listado'!$DE$153:$DE$1048576,0),MATCH((CUADRO!O$4&amp;$E1105),'Hoja de Trabajo para listado'!$DE$151:$DG$151,0)),0)+IFERROR(INDEX('Hoja de Trabajo para listado'!$CD$155:$DC$1048576,MATCH($A1105,'Hoja de Trabajo para listado'!$CD$155:$CD$1048576,0),MATCH((CUADRO!O$4&amp;$E1105),'Hoja de Trabajo para listado'!$CD$151:$DC$151,0)),0)</f>
        <v>0</v>
      </c>
      <c r="P1105" s="241">
        <f ca="1">+IFERROR(INDEX('Hoja de Trabajo para listado'!$A$155:$Z$1048576,MATCH($A1105,'Hoja de Trabajo para listado'!$A$155:$A$1048576,0),MATCH((CUADRO!P$4&amp;$E1105),'Hoja de Trabajo para listado'!$A$151:$Z$151,0)),0)+IFERROR(INDEX('Hoja de Trabajo para listado'!$AB$155:$BA$1048576,MATCH($A1105,'Hoja de Trabajo para listado'!$AB$155:$AB$1048576,0),MATCH((CUADRO!P$4&amp;$E1105),'Hoja de Trabajo para listado'!$AB$151:$BA$151,0)),0)+IFERROR(INDEX('Hoja de Trabajo para listado'!$BC$155:$CB$1048576,MATCH($A1105,'Hoja de Trabajo para listado'!$BC$155:$BC$1048576,0),MATCH((CUADRO!P$4&amp;$E1105),'Hoja de Trabajo para listado'!$BC$151:$CB$151,0)),0)+IFERROR(INDEX('Hoja de Trabajo para listado'!$DE$153:$DG$274,MATCH($A1105,'Hoja de Trabajo para listado'!$DE$153:$DE$1048576,0),MATCH((CUADRO!P$4&amp;$E1105),'Hoja de Trabajo para listado'!$DE$151:$DG$151,0)),0)+IFERROR(INDEX('Hoja de Trabajo para listado'!$CD$155:$DC$1048576,MATCH($A1105,'Hoja de Trabajo para listado'!$CD$155:$CD$1048576,0),MATCH((CUADRO!P$4&amp;$E1105),'Hoja de Trabajo para listado'!$CD$151:$DC$151,0)),0)</f>
        <v>0</v>
      </c>
      <c r="Q1105" s="241">
        <f ca="1">+IFERROR(INDEX('Hoja de Trabajo para listado'!$A$155:$Z$1048576,MATCH($A1105,'Hoja de Trabajo para listado'!$A$155:$A$1048576,0),MATCH((CUADRO!Q$4&amp;$E1105),'Hoja de Trabajo para listado'!$A$151:$Z$151,0)),0)+IFERROR(INDEX('Hoja de Trabajo para listado'!$AB$155:$BA$1048576,MATCH($A1105,'Hoja de Trabajo para listado'!$AB$155:$AB$1048576,0),MATCH((CUADRO!Q$4&amp;$E1105),'Hoja de Trabajo para listado'!$AB$151:$BA$151,0)),0)+IFERROR(INDEX('Hoja de Trabajo para listado'!$BC$155:$CB$1048576,MATCH($A1105,'Hoja de Trabajo para listado'!$BC$155:$BC$1048576,0),MATCH((CUADRO!Q$4&amp;$E1105),'Hoja de Trabajo para listado'!$BC$151:$CB$151,0)),0)+IFERROR(INDEX('Hoja de Trabajo para listado'!$DE$153:$DG$274,MATCH($A1105,'Hoja de Trabajo para listado'!$DE$153:$DE$1048576,0),MATCH((CUADRO!Q$4&amp;$E1105),'Hoja de Trabajo para listado'!$DE$151:$DG$151,0)),0)+IFERROR(INDEX('Hoja de Trabajo para listado'!$CD$155:$DC$1048576,MATCH($A1105,'Hoja de Trabajo para listado'!$CD$155:$CD$1048576,0),MATCH((CUADRO!Q$4&amp;$E1105),'Hoja de Trabajo para listado'!$CD$151:$DC$151,0)),0)</f>
        <v>0</v>
      </c>
      <c r="R1105" s="241">
        <f t="shared" ca="1" si="34"/>
        <v>0</v>
      </c>
      <c r="S1105" s="247"/>
      <c r="T1105" s="241">
        <f ca="1">+T1106</f>
        <v>0</v>
      </c>
      <c r="U1105" s="240">
        <f t="shared" si="35"/>
        <v>1</v>
      </c>
    </row>
    <row r="1106" spans="1:21" customFormat="1" ht="15" hidden="1" customHeight="1">
      <c r="A1106" s="32">
        <v>1910</v>
      </c>
      <c r="B1106" s="382"/>
      <c r="C1106" s="245" t="str">
        <f>+VLOOKUP(A1106,bd_lista!$A$3:$C$592,3,FALSE)</f>
        <v>Gobierno Autónomo Municipal de Sena</v>
      </c>
      <c r="D1106" s="384"/>
      <c r="E1106" s="242" t="s">
        <v>684</v>
      </c>
      <c r="F1106" s="243">
        <f ca="1">+IFERROR(INDEX('Hoja de Trabajo para listado'!$A$155:$Z$1048576,MATCH($A1106,'Hoja de Trabajo para listado'!$A$155:$A$1048576,0),MATCH((CUADRO!F$4&amp;$E1106),'Hoja de Trabajo para listado'!$A$151:$Z$151,0)),0)+IFERROR(INDEX('Hoja de Trabajo para listado'!$AB$155:$BA$1048576,MATCH($A1106,'Hoja de Trabajo para listado'!$AB$155:$AB$1048576,0),MATCH((CUADRO!F$4&amp;$E1106),'Hoja de Trabajo para listado'!$AB$151:$BA$151,0)),0)+IFERROR(INDEX('Hoja de Trabajo para listado'!$BC$155:$CB$1048576,MATCH($A1106,'Hoja de Trabajo para listado'!$BC$155:$BC$1048576,0),MATCH((CUADRO!F$4&amp;$E1106),'Hoja de Trabajo para listado'!$BC$151:$CB$151,0)),0)+IFERROR(INDEX('Hoja de Trabajo para listado'!$DE$153:$DG$274,MATCH($A1106,'Hoja de Trabajo para listado'!$DE$153:$DE$1048576,0),MATCH((CUADRO!F$4&amp;$E1106),'Hoja de Trabajo para listado'!$DE$151:$DG$151,0)),0)+IFERROR(INDEX('Hoja de Trabajo para listado'!$CD$155:$DC$1048576,MATCH($A1106,'Hoja de Trabajo para listado'!$CD$155:$CD$1048576,0),MATCH((CUADRO!F$4&amp;$E1106),'Hoja de Trabajo para listado'!$CD$151:$DC$151,0)),0)</f>
        <v>0</v>
      </c>
      <c r="G1106" s="243">
        <f ca="1">+IFERROR(INDEX('Hoja de Trabajo para listado'!$A$155:$Z$1048576,MATCH($A1106,'Hoja de Trabajo para listado'!$A$155:$A$1048576,0),MATCH((CUADRO!G$4&amp;$E1106),'Hoja de Trabajo para listado'!$A$151:$Z$151,0)),0)+IFERROR(INDEX('Hoja de Trabajo para listado'!$AB$155:$BA$1048576,MATCH($A1106,'Hoja de Trabajo para listado'!$AB$155:$AB$1048576,0),MATCH((CUADRO!G$4&amp;$E1106),'Hoja de Trabajo para listado'!$AB$151:$BA$151,0)),0)+IFERROR(INDEX('Hoja de Trabajo para listado'!$BC$155:$CB$1048576,MATCH($A1106,'Hoja de Trabajo para listado'!$BC$155:$BC$1048576,0),MATCH((CUADRO!G$4&amp;$E1106),'Hoja de Trabajo para listado'!$BC$151:$CB$151,0)),0)+IFERROR(INDEX('Hoja de Trabajo para listado'!$DE$153:$DG$274,MATCH($A1106,'Hoja de Trabajo para listado'!$DE$153:$DE$1048576,0),MATCH((CUADRO!G$4&amp;$E1106),'Hoja de Trabajo para listado'!$DE$151:$DG$151,0)),0)+IFERROR(INDEX('Hoja de Trabajo para listado'!$CD$155:$DC$1048576,MATCH($A1106,'Hoja de Trabajo para listado'!$CD$155:$CD$1048576,0),MATCH((CUADRO!G$4&amp;$E1106),'Hoja de Trabajo para listado'!$CD$151:$DC$151,0)),0)</f>
        <v>0</v>
      </c>
      <c r="H1106" s="243">
        <f ca="1">+IFERROR(INDEX('Hoja de Trabajo para listado'!$A$155:$Z$1048576,MATCH($A1106,'Hoja de Trabajo para listado'!$A$155:$A$1048576,0),MATCH((CUADRO!H$4&amp;$E1106),'Hoja de Trabajo para listado'!$A$151:$Z$151,0)),0)+IFERROR(INDEX('Hoja de Trabajo para listado'!$AB$155:$BA$1048576,MATCH($A1106,'Hoja de Trabajo para listado'!$AB$155:$AB$1048576,0),MATCH((CUADRO!H$4&amp;$E1106),'Hoja de Trabajo para listado'!$AB$151:$BA$151,0)),0)+IFERROR(INDEX('Hoja de Trabajo para listado'!$BC$155:$CB$1048576,MATCH($A1106,'Hoja de Trabajo para listado'!$BC$155:$BC$1048576,0),MATCH((CUADRO!H$4&amp;$E1106),'Hoja de Trabajo para listado'!$BC$151:$CB$151,0)),0)+IFERROR(INDEX('Hoja de Trabajo para listado'!$DE$153:$DG$274,MATCH($A1106,'Hoja de Trabajo para listado'!$DE$153:$DE$1048576,0),MATCH((CUADRO!H$4&amp;$E1106),'Hoja de Trabajo para listado'!$DE$151:$DG$151,0)),0)+IFERROR(INDEX('Hoja de Trabajo para listado'!$CD$155:$DC$1048576,MATCH($A1106,'Hoja de Trabajo para listado'!$CD$155:$CD$1048576,0),MATCH((CUADRO!H$4&amp;$E1106),'Hoja de Trabajo para listado'!$CD$151:$DC$151,0)),0)</f>
        <v>0</v>
      </c>
      <c r="I1106" s="243">
        <f ca="1">+IFERROR(INDEX('Hoja de Trabajo para listado'!$A$155:$Z$1048576,MATCH($A1106,'Hoja de Trabajo para listado'!$A$155:$A$1048576,0),MATCH((CUADRO!I$4&amp;$E1106),'Hoja de Trabajo para listado'!$A$151:$Z$151,0)),0)+IFERROR(INDEX('Hoja de Trabajo para listado'!$AB$155:$BA$1048576,MATCH($A1106,'Hoja de Trabajo para listado'!$AB$155:$AB$1048576,0),MATCH((CUADRO!I$4&amp;$E1106),'Hoja de Trabajo para listado'!$AB$151:$BA$151,0)),0)+IFERROR(INDEX('Hoja de Trabajo para listado'!$BC$155:$CB$1048576,MATCH($A1106,'Hoja de Trabajo para listado'!$BC$155:$BC$1048576,0),MATCH((CUADRO!I$4&amp;$E1106),'Hoja de Trabajo para listado'!$BC$151:$CB$151,0)),0)+IFERROR(INDEX('Hoja de Trabajo para listado'!$DE$153:$DG$274,MATCH($A1106,'Hoja de Trabajo para listado'!$DE$153:$DE$1048576,0),MATCH((CUADRO!I$4&amp;$E1106),'Hoja de Trabajo para listado'!$DE$151:$DG$151,0)),0)+IFERROR(INDEX('Hoja de Trabajo para listado'!$CD$155:$DC$1048576,MATCH($A1106,'Hoja de Trabajo para listado'!$CD$155:$CD$1048576,0),MATCH((CUADRO!I$4&amp;$E1106),'Hoja de Trabajo para listado'!$CD$151:$DC$151,0)),0)</f>
        <v>0</v>
      </c>
      <c r="J1106" s="243">
        <f ca="1">+IFERROR(INDEX('Hoja de Trabajo para listado'!$A$155:$Z$1048576,MATCH($A1106,'Hoja de Trabajo para listado'!$A$155:$A$1048576,0),MATCH((CUADRO!J$4&amp;$E1106),'Hoja de Trabajo para listado'!$A$151:$Z$151,0)),0)+IFERROR(INDEX('Hoja de Trabajo para listado'!$AB$155:$BA$1048576,MATCH($A1106,'Hoja de Trabajo para listado'!$AB$155:$AB$1048576,0),MATCH((CUADRO!J$4&amp;$E1106),'Hoja de Trabajo para listado'!$AB$151:$BA$151,0)),0)+IFERROR(INDEX('Hoja de Trabajo para listado'!$BC$155:$CB$1048576,MATCH($A1106,'Hoja de Trabajo para listado'!$BC$155:$BC$1048576,0),MATCH((CUADRO!J$4&amp;$E1106),'Hoja de Trabajo para listado'!$BC$151:$CB$151,0)),0)+IFERROR(INDEX('Hoja de Trabajo para listado'!$DE$153:$DG$274,MATCH($A1106,'Hoja de Trabajo para listado'!$DE$153:$DE$1048576,0),MATCH((CUADRO!J$4&amp;$E1106),'Hoja de Trabajo para listado'!$DE$151:$DG$151,0)),0)+IFERROR(INDEX('Hoja de Trabajo para listado'!$CD$155:$DC$1048576,MATCH($A1106,'Hoja de Trabajo para listado'!$CD$155:$CD$1048576,0),MATCH((CUADRO!J$4&amp;$E1106),'Hoja de Trabajo para listado'!$CD$151:$DC$151,0)),0)</f>
        <v>0</v>
      </c>
      <c r="K1106" s="243">
        <f ca="1">+IFERROR(INDEX('Hoja de Trabajo para listado'!$A$155:$Z$1048576,MATCH($A1106,'Hoja de Trabajo para listado'!$A$155:$A$1048576,0),MATCH((CUADRO!K$4&amp;$E1106),'Hoja de Trabajo para listado'!$A$151:$Z$151,0)),0)+IFERROR(INDEX('Hoja de Trabajo para listado'!$AB$155:$BA$1048576,MATCH($A1106,'Hoja de Trabajo para listado'!$AB$155:$AB$1048576,0),MATCH((CUADRO!K$4&amp;$E1106),'Hoja de Trabajo para listado'!$AB$151:$BA$151,0)),0)+IFERROR(INDEX('Hoja de Trabajo para listado'!$BC$155:$CB$1048576,MATCH($A1106,'Hoja de Trabajo para listado'!$BC$155:$BC$1048576,0),MATCH((CUADRO!K$4&amp;$E1106),'Hoja de Trabajo para listado'!$BC$151:$CB$151,0)),0)+IFERROR(INDEX('Hoja de Trabajo para listado'!$DE$153:$DG$274,MATCH($A1106,'Hoja de Trabajo para listado'!$DE$153:$DE$1048576,0),MATCH((CUADRO!K$4&amp;$E1106),'Hoja de Trabajo para listado'!$DE$151:$DG$151,0)),0)+IFERROR(INDEX('Hoja de Trabajo para listado'!$CD$155:$DC$1048576,MATCH($A1106,'Hoja de Trabajo para listado'!$CD$155:$CD$1048576,0),MATCH((CUADRO!K$4&amp;$E1106),'Hoja de Trabajo para listado'!$CD$151:$DC$151,0)),0)</f>
        <v>0</v>
      </c>
      <c r="L1106" s="243">
        <f ca="1">+IFERROR(INDEX('Hoja de Trabajo para listado'!$A$155:$Z$1048576,MATCH($A1106,'Hoja de Trabajo para listado'!$A$155:$A$1048576,0),MATCH((CUADRO!L$4&amp;$E1106),'Hoja de Trabajo para listado'!$A$151:$Z$151,0)),0)+IFERROR(INDEX('Hoja de Trabajo para listado'!$AB$155:$BA$1048576,MATCH($A1106,'Hoja de Trabajo para listado'!$AB$155:$AB$1048576,0),MATCH((CUADRO!L$4&amp;$E1106),'Hoja de Trabajo para listado'!$AB$151:$BA$151,0)),0)+IFERROR(INDEX('Hoja de Trabajo para listado'!$BC$155:$CB$1048576,MATCH($A1106,'Hoja de Trabajo para listado'!$BC$155:$BC$1048576,0),MATCH((CUADRO!L$4&amp;$E1106),'Hoja de Trabajo para listado'!$BC$151:$CB$151,0)),0)+IFERROR(INDEX('Hoja de Trabajo para listado'!$DE$153:$DG$274,MATCH($A1106,'Hoja de Trabajo para listado'!$DE$153:$DE$1048576,0),MATCH((CUADRO!L$4&amp;$E1106),'Hoja de Trabajo para listado'!$DE$151:$DG$151,0)),0)+IFERROR(INDEX('Hoja de Trabajo para listado'!$CD$155:$DC$1048576,MATCH($A1106,'Hoja de Trabajo para listado'!$CD$155:$CD$1048576,0),MATCH((CUADRO!L$4&amp;$E1106),'Hoja de Trabajo para listado'!$CD$151:$DC$151,0)),0)</f>
        <v>0</v>
      </c>
      <c r="M1106" s="243">
        <f ca="1">+IFERROR(INDEX('Hoja de Trabajo para listado'!$A$155:$Z$1048576,MATCH($A1106,'Hoja de Trabajo para listado'!$A$155:$A$1048576,0),MATCH((CUADRO!M$4&amp;$E1106),'Hoja de Trabajo para listado'!$A$151:$Z$151,0)),0)+IFERROR(INDEX('Hoja de Trabajo para listado'!$AB$155:$BA$1048576,MATCH($A1106,'Hoja de Trabajo para listado'!$AB$155:$AB$1048576,0),MATCH((CUADRO!M$4&amp;$E1106),'Hoja de Trabajo para listado'!$AB$151:$BA$151,0)),0)+IFERROR(INDEX('Hoja de Trabajo para listado'!$BC$155:$CB$1048576,MATCH($A1106,'Hoja de Trabajo para listado'!$BC$155:$BC$1048576,0),MATCH((CUADRO!M$4&amp;$E1106),'Hoja de Trabajo para listado'!$BC$151:$CB$151,0)),0)+IFERROR(INDEX('Hoja de Trabajo para listado'!$DE$153:$DG$274,MATCH($A1106,'Hoja de Trabajo para listado'!$DE$153:$DE$1048576,0),MATCH((CUADRO!M$4&amp;$E1106),'Hoja de Trabajo para listado'!$DE$151:$DG$151,0)),0)+IFERROR(INDEX('Hoja de Trabajo para listado'!$CD$155:$DC$1048576,MATCH($A1106,'Hoja de Trabajo para listado'!$CD$155:$CD$1048576,0),MATCH((CUADRO!M$4&amp;$E1106),'Hoja de Trabajo para listado'!$CD$151:$DC$151,0)),0)</f>
        <v>0</v>
      </c>
      <c r="N1106" s="243">
        <f ca="1">+IFERROR(INDEX('Hoja de Trabajo para listado'!$A$155:$Z$1048576,MATCH($A1106,'Hoja de Trabajo para listado'!$A$155:$A$1048576,0),MATCH((CUADRO!N$4&amp;$E1106),'Hoja de Trabajo para listado'!$A$151:$Z$151,0)),0)+IFERROR(INDEX('Hoja de Trabajo para listado'!$AB$155:$BA$1048576,MATCH($A1106,'Hoja de Trabajo para listado'!$AB$155:$AB$1048576,0),MATCH((CUADRO!N$4&amp;$E1106),'Hoja de Trabajo para listado'!$AB$151:$BA$151,0)),0)+IFERROR(INDEX('Hoja de Trabajo para listado'!$BC$155:$CB$1048576,MATCH($A1106,'Hoja de Trabajo para listado'!$BC$155:$BC$1048576,0),MATCH((CUADRO!N$4&amp;$E1106),'Hoja de Trabajo para listado'!$BC$151:$CB$151,0)),0)+IFERROR(INDEX('Hoja de Trabajo para listado'!$DE$153:$DG$274,MATCH($A1106,'Hoja de Trabajo para listado'!$DE$153:$DE$1048576,0),MATCH((CUADRO!N$4&amp;$E1106),'Hoja de Trabajo para listado'!$DE$151:$DG$151,0)),0)+IFERROR(INDEX('Hoja de Trabajo para listado'!$CD$155:$DC$1048576,MATCH($A1106,'Hoja de Trabajo para listado'!$CD$155:$CD$1048576,0),MATCH((CUADRO!N$4&amp;$E1106),'Hoja de Trabajo para listado'!$CD$151:$DC$151,0)),0)</f>
        <v>0</v>
      </c>
      <c r="O1106" s="243">
        <f ca="1">+IFERROR(INDEX('Hoja de Trabajo para listado'!$A$155:$Z$1048576,MATCH($A1106,'Hoja de Trabajo para listado'!$A$155:$A$1048576,0),MATCH((CUADRO!O$4&amp;$E1106),'Hoja de Trabajo para listado'!$A$151:$Z$151,0)),0)+IFERROR(INDEX('Hoja de Trabajo para listado'!$AB$155:$BA$1048576,MATCH($A1106,'Hoja de Trabajo para listado'!$AB$155:$AB$1048576,0),MATCH((CUADRO!O$4&amp;$E1106),'Hoja de Trabajo para listado'!$AB$151:$BA$151,0)),0)+IFERROR(INDEX('Hoja de Trabajo para listado'!$BC$155:$CB$1048576,MATCH($A1106,'Hoja de Trabajo para listado'!$BC$155:$BC$1048576,0),MATCH((CUADRO!O$4&amp;$E1106),'Hoja de Trabajo para listado'!$BC$151:$CB$151,0)),0)+IFERROR(INDEX('Hoja de Trabajo para listado'!$DE$153:$DG$274,MATCH($A1106,'Hoja de Trabajo para listado'!$DE$153:$DE$1048576,0),MATCH((CUADRO!O$4&amp;$E1106),'Hoja de Trabajo para listado'!$DE$151:$DG$151,0)),0)+IFERROR(INDEX('Hoja de Trabajo para listado'!$CD$155:$DC$1048576,MATCH($A1106,'Hoja de Trabajo para listado'!$CD$155:$CD$1048576,0),MATCH((CUADRO!O$4&amp;$E1106),'Hoja de Trabajo para listado'!$CD$151:$DC$151,0)),0)</f>
        <v>0</v>
      </c>
      <c r="P1106" s="243">
        <f ca="1">+IFERROR(INDEX('Hoja de Trabajo para listado'!$A$155:$Z$1048576,MATCH($A1106,'Hoja de Trabajo para listado'!$A$155:$A$1048576,0),MATCH((CUADRO!P$4&amp;$E1106),'Hoja de Trabajo para listado'!$A$151:$Z$151,0)),0)+IFERROR(INDEX('Hoja de Trabajo para listado'!$AB$155:$BA$1048576,MATCH($A1106,'Hoja de Trabajo para listado'!$AB$155:$AB$1048576,0),MATCH((CUADRO!P$4&amp;$E1106),'Hoja de Trabajo para listado'!$AB$151:$BA$151,0)),0)+IFERROR(INDEX('Hoja de Trabajo para listado'!$BC$155:$CB$1048576,MATCH($A1106,'Hoja de Trabajo para listado'!$BC$155:$BC$1048576,0),MATCH((CUADRO!P$4&amp;$E1106),'Hoja de Trabajo para listado'!$BC$151:$CB$151,0)),0)+IFERROR(INDEX('Hoja de Trabajo para listado'!$DE$153:$DG$274,MATCH($A1106,'Hoja de Trabajo para listado'!$DE$153:$DE$1048576,0),MATCH((CUADRO!P$4&amp;$E1106),'Hoja de Trabajo para listado'!$DE$151:$DG$151,0)),0)+IFERROR(INDEX('Hoja de Trabajo para listado'!$CD$155:$DC$1048576,MATCH($A1106,'Hoja de Trabajo para listado'!$CD$155:$CD$1048576,0),MATCH((CUADRO!P$4&amp;$E1106),'Hoja de Trabajo para listado'!$CD$151:$DC$151,0)),0)</f>
        <v>0</v>
      </c>
      <c r="Q1106" s="243">
        <f ca="1">+IFERROR(INDEX('Hoja de Trabajo para listado'!$A$155:$Z$1048576,MATCH($A1106,'Hoja de Trabajo para listado'!$A$155:$A$1048576,0),MATCH((CUADRO!Q$4&amp;$E1106),'Hoja de Trabajo para listado'!$A$151:$Z$151,0)),0)+IFERROR(INDEX('Hoja de Trabajo para listado'!$AB$155:$BA$1048576,MATCH($A1106,'Hoja de Trabajo para listado'!$AB$155:$AB$1048576,0),MATCH((CUADRO!Q$4&amp;$E1106),'Hoja de Trabajo para listado'!$AB$151:$BA$151,0)),0)+IFERROR(INDEX('Hoja de Trabajo para listado'!$BC$155:$CB$1048576,MATCH($A1106,'Hoja de Trabajo para listado'!$BC$155:$BC$1048576,0),MATCH((CUADRO!Q$4&amp;$E1106),'Hoja de Trabajo para listado'!$BC$151:$CB$151,0)),0)+IFERROR(INDEX('Hoja de Trabajo para listado'!$DE$153:$DG$274,MATCH($A1106,'Hoja de Trabajo para listado'!$DE$153:$DE$1048576,0),MATCH((CUADRO!Q$4&amp;$E1106),'Hoja de Trabajo para listado'!$DE$151:$DG$151,0)),0)+IFERROR(INDEX('Hoja de Trabajo para listado'!$CD$155:$DC$1048576,MATCH($A1106,'Hoja de Trabajo para listado'!$CD$155:$CD$1048576,0),MATCH((CUADRO!Q$4&amp;$E1106),'Hoja de Trabajo para listado'!$CD$151:$DC$151,0)),0)</f>
        <v>0</v>
      </c>
      <c r="R1106" s="243">
        <f t="shared" ca="1" si="34"/>
        <v>0</v>
      </c>
      <c r="S1106" s="253">
        <f ca="1">+R1105+R1106</f>
        <v>0</v>
      </c>
      <c r="T1106" s="243">
        <f ca="1">+S1106</f>
        <v>0</v>
      </c>
      <c r="U1106" s="242">
        <f t="shared" si="35"/>
        <v>2</v>
      </c>
    </row>
    <row r="1107" spans="1:21" customFormat="1" ht="15" hidden="1" customHeight="1">
      <c r="A1107" s="32">
        <v>1911</v>
      </c>
      <c r="B1107" s="381">
        <f>+A1107</f>
        <v>1911</v>
      </c>
      <c r="C1107" s="245" t="str">
        <f>+VLOOKUP(A1107,bd_lista!$A$3:$C$592,3,FALSE)</f>
        <v>Gobierno Autónomo Municipal de Santa Rosa del Abuná</v>
      </c>
      <c r="D1107" s="383" t="str">
        <f>+C1107</f>
        <v>Gobierno Autónomo Municipal de Santa Rosa del Abuná</v>
      </c>
      <c r="E1107" s="240" t="s">
        <v>683</v>
      </c>
      <c r="F1107" s="241">
        <f ca="1">+IFERROR(INDEX('Hoja de Trabajo para listado'!$A$155:$Z$1048576,MATCH($A1107,'Hoja de Trabajo para listado'!$A$155:$A$1048576,0),MATCH((CUADRO!F$4&amp;$E1107),'Hoja de Trabajo para listado'!$A$151:$Z$151,0)),0)+IFERROR(INDEX('Hoja de Trabajo para listado'!$AB$155:$BA$1048576,MATCH($A1107,'Hoja de Trabajo para listado'!$AB$155:$AB$1048576,0),MATCH((CUADRO!F$4&amp;$E1107),'Hoja de Trabajo para listado'!$AB$151:$BA$151,0)),0)+IFERROR(INDEX('Hoja de Trabajo para listado'!$BC$155:$CB$1048576,MATCH($A1107,'Hoja de Trabajo para listado'!$BC$155:$BC$1048576,0),MATCH((CUADRO!F$4&amp;$E1107),'Hoja de Trabajo para listado'!$BC$151:$CB$151,0)),0)+IFERROR(INDEX('Hoja de Trabajo para listado'!$DE$153:$DG$274,MATCH($A1107,'Hoja de Trabajo para listado'!$DE$153:$DE$1048576,0),MATCH((CUADRO!F$4&amp;$E1107),'Hoja de Trabajo para listado'!$DE$151:$DG$151,0)),0)+IFERROR(INDEX('Hoja de Trabajo para listado'!$CD$155:$DC$1048576,MATCH($A1107,'Hoja de Trabajo para listado'!$CD$155:$CD$1048576,0),MATCH((CUADRO!F$4&amp;$E1107),'Hoja de Trabajo para listado'!$CD$151:$DC$151,0)),0)</f>
        <v>0</v>
      </c>
      <c r="G1107" s="241">
        <f ca="1">+IFERROR(INDEX('Hoja de Trabajo para listado'!$A$155:$Z$1048576,MATCH($A1107,'Hoja de Trabajo para listado'!$A$155:$A$1048576,0),MATCH((CUADRO!G$4&amp;$E1107),'Hoja de Trabajo para listado'!$A$151:$Z$151,0)),0)+IFERROR(INDEX('Hoja de Trabajo para listado'!$AB$155:$BA$1048576,MATCH($A1107,'Hoja de Trabajo para listado'!$AB$155:$AB$1048576,0),MATCH((CUADRO!G$4&amp;$E1107),'Hoja de Trabajo para listado'!$AB$151:$BA$151,0)),0)+IFERROR(INDEX('Hoja de Trabajo para listado'!$BC$155:$CB$1048576,MATCH($A1107,'Hoja de Trabajo para listado'!$BC$155:$BC$1048576,0),MATCH((CUADRO!G$4&amp;$E1107),'Hoja de Trabajo para listado'!$BC$151:$CB$151,0)),0)+IFERROR(INDEX('Hoja de Trabajo para listado'!$DE$153:$DG$274,MATCH($A1107,'Hoja de Trabajo para listado'!$DE$153:$DE$1048576,0),MATCH((CUADRO!G$4&amp;$E1107),'Hoja de Trabajo para listado'!$DE$151:$DG$151,0)),0)+IFERROR(INDEX('Hoja de Trabajo para listado'!$CD$155:$DC$1048576,MATCH($A1107,'Hoja de Trabajo para listado'!$CD$155:$CD$1048576,0),MATCH((CUADRO!G$4&amp;$E1107),'Hoja de Trabajo para listado'!$CD$151:$DC$151,0)),0)</f>
        <v>0</v>
      </c>
      <c r="H1107" s="241">
        <f ca="1">+IFERROR(INDEX('Hoja de Trabajo para listado'!$A$155:$Z$1048576,MATCH($A1107,'Hoja de Trabajo para listado'!$A$155:$A$1048576,0),MATCH((CUADRO!H$4&amp;$E1107),'Hoja de Trabajo para listado'!$A$151:$Z$151,0)),0)+IFERROR(INDEX('Hoja de Trabajo para listado'!$AB$155:$BA$1048576,MATCH($A1107,'Hoja de Trabajo para listado'!$AB$155:$AB$1048576,0),MATCH((CUADRO!H$4&amp;$E1107),'Hoja de Trabajo para listado'!$AB$151:$BA$151,0)),0)+IFERROR(INDEX('Hoja de Trabajo para listado'!$BC$155:$CB$1048576,MATCH($A1107,'Hoja de Trabajo para listado'!$BC$155:$BC$1048576,0),MATCH((CUADRO!H$4&amp;$E1107),'Hoja de Trabajo para listado'!$BC$151:$CB$151,0)),0)+IFERROR(INDEX('Hoja de Trabajo para listado'!$DE$153:$DG$274,MATCH($A1107,'Hoja de Trabajo para listado'!$DE$153:$DE$1048576,0),MATCH((CUADRO!H$4&amp;$E1107),'Hoja de Trabajo para listado'!$DE$151:$DG$151,0)),0)+IFERROR(INDEX('Hoja de Trabajo para listado'!$CD$155:$DC$1048576,MATCH($A1107,'Hoja de Trabajo para listado'!$CD$155:$CD$1048576,0),MATCH((CUADRO!H$4&amp;$E1107),'Hoja de Trabajo para listado'!$CD$151:$DC$151,0)),0)</f>
        <v>0</v>
      </c>
      <c r="I1107" s="241">
        <f ca="1">+IFERROR(INDEX('Hoja de Trabajo para listado'!$A$155:$Z$1048576,MATCH($A1107,'Hoja de Trabajo para listado'!$A$155:$A$1048576,0),MATCH((CUADRO!I$4&amp;$E1107),'Hoja de Trabajo para listado'!$A$151:$Z$151,0)),0)+IFERROR(INDEX('Hoja de Trabajo para listado'!$AB$155:$BA$1048576,MATCH($A1107,'Hoja de Trabajo para listado'!$AB$155:$AB$1048576,0),MATCH((CUADRO!I$4&amp;$E1107),'Hoja de Trabajo para listado'!$AB$151:$BA$151,0)),0)+IFERROR(INDEX('Hoja de Trabajo para listado'!$BC$155:$CB$1048576,MATCH($A1107,'Hoja de Trabajo para listado'!$BC$155:$BC$1048576,0),MATCH((CUADRO!I$4&amp;$E1107),'Hoja de Trabajo para listado'!$BC$151:$CB$151,0)),0)+IFERROR(INDEX('Hoja de Trabajo para listado'!$DE$153:$DG$274,MATCH($A1107,'Hoja de Trabajo para listado'!$DE$153:$DE$1048576,0),MATCH((CUADRO!I$4&amp;$E1107),'Hoja de Trabajo para listado'!$DE$151:$DG$151,0)),0)+IFERROR(INDEX('Hoja de Trabajo para listado'!$CD$155:$DC$1048576,MATCH($A1107,'Hoja de Trabajo para listado'!$CD$155:$CD$1048576,0),MATCH((CUADRO!I$4&amp;$E1107),'Hoja de Trabajo para listado'!$CD$151:$DC$151,0)),0)</f>
        <v>0</v>
      </c>
      <c r="J1107" s="241">
        <f ca="1">+IFERROR(INDEX('Hoja de Trabajo para listado'!$A$155:$Z$1048576,MATCH($A1107,'Hoja de Trabajo para listado'!$A$155:$A$1048576,0),MATCH((CUADRO!J$4&amp;$E1107),'Hoja de Trabajo para listado'!$A$151:$Z$151,0)),0)+IFERROR(INDEX('Hoja de Trabajo para listado'!$AB$155:$BA$1048576,MATCH($A1107,'Hoja de Trabajo para listado'!$AB$155:$AB$1048576,0),MATCH((CUADRO!J$4&amp;$E1107),'Hoja de Trabajo para listado'!$AB$151:$BA$151,0)),0)+IFERROR(INDEX('Hoja de Trabajo para listado'!$BC$155:$CB$1048576,MATCH($A1107,'Hoja de Trabajo para listado'!$BC$155:$BC$1048576,0),MATCH((CUADRO!J$4&amp;$E1107),'Hoja de Trabajo para listado'!$BC$151:$CB$151,0)),0)+IFERROR(INDEX('Hoja de Trabajo para listado'!$DE$153:$DG$274,MATCH($A1107,'Hoja de Trabajo para listado'!$DE$153:$DE$1048576,0),MATCH((CUADRO!J$4&amp;$E1107),'Hoja de Trabajo para listado'!$DE$151:$DG$151,0)),0)+IFERROR(INDEX('Hoja de Trabajo para listado'!$CD$155:$DC$1048576,MATCH($A1107,'Hoja de Trabajo para listado'!$CD$155:$CD$1048576,0),MATCH((CUADRO!J$4&amp;$E1107),'Hoja de Trabajo para listado'!$CD$151:$DC$151,0)),0)</f>
        <v>0</v>
      </c>
      <c r="K1107" s="241">
        <f ca="1">+IFERROR(INDEX('Hoja de Trabajo para listado'!$A$155:$Z$1048576,MATCH($A1107,'Hoja de Trabajo para listado'!$A$155:$A$1048576,0),MATCH((CUADRO!K$4&amp;$E1107),'Hoja de Trabajo para listado'!$A$151:$Z$151,0)),0)+IFERROR(INDEX('Hoja de Trabajo para listado'!$AB$155:$BA$1048576,MATCH($A1107,'Hoja de Trabajo para listado'!$AB$155:$AB$1048576,0),MATCH((CUADRO!K$4&amp;$E1107),'Hoja de Trabajo para listado'!$AB$151:$BA$151,0)),0)+IFERROR(INDEX('Hoja de Trabajo para listado'!$BC$155:$CB$1048576,MATCH($A1107,'Hoja de Trabajo para listado'!$BC$155:$BC$1048576,0),MATCH((CUADRO!K$4&amp;$E1107),'Hoja de Trabajo para listado'!$BC$151:$CB$151,0)),0)+IFERROR(INDEX('Hoja de Trabajo para listado'!$DE$153:$DG$274,MATCH($A1107,'Hoja de Trabajo para listado'!$DE$153:$DE$1048576,0),MATCH((CUADRO!K$4&amp;$E1107),'Hoja de Trabajo para listado'!$DE$151:$DG$151,0)),0)+IFERROR(INDEX('Hoja de Trabajo para listado'!$CD$155:$DC$1048576,MATCH($A1107,'Hoja de Trabajo para listado'!$CD$155:$CD$1048576,0),MATCH((CUADRO!K$4&amp;$E1107),'Hoja de Trabajo para listado'!$CD$151:$DC$151,0)),0)</f>
        <v>0</v>
      </c>
      <c r="L1107" s="241">
        <f ca="1">+IFERROR(INDEX('Hoja de Trabajo para listado'!$A$155:$Z$1048576,MATCH($A1107,'Hoja de Trabajo para listado'!$A$155:$A$1048576,0),MATCH((CUADRO!L$4&amp;$E1107),'Hoja de Trabajo para listado'!$A$151:$Z$151,0)),0)+IFERROR(INDEX('Hoja de Trabajo para listado'!$AB$155:$BA$1048576,MATCH($A1107,'Hoja de Trabajo para listado'!$AB$155:$AB$1048576,0),MATCH((CUADRO!L$4&amp;$E1107),'Hoja de Trabajo para listado'!$AB$151:$BA$151,0)),0)+IFERROR(INDEX('Hoja de Trabajo para listado'!$BC$155:$CB$1048576,MATCH($A1107,'Hoja de Trabajo para listado'!$BC$155:$BC$1048576,0),MATCH((CUADRO!L$4&amp;$E1107),'Hoja de Trabajo para listado'!$BC$151:$CB$151,0)),0)+IFERROR(INDEX('Hoja de Trabajo para listado'!$DE$153:$DG$274,MATCH($A1107,'Hoja de Trabajo para listado'!$DE$153:$DE$1048576,0),MATCH((CUADRO!L$4&amp;$E1107),'Hoja de Trabajo para listado'!$DE$151:$DG$151,0)),0)+IFERROR(INDEX('Hoja de Trabajo para listado'!$CD$155:$DC$1048576,MATCH($A1107,'Hoja de Trabajo para listado'!$CD$155:$CD$1048576,0),MATCH((CUADRO!L$4&amp;$E1107),'Hoja de Trabajo para listado'!$CD$151:$DC$151,0)),0)</f>
        <v>0</v>
      </c>
      <c r="M1107" s="241">
        <f ca="1">+IFERROR(INDEX('Hoja de Trabajo para listado'!$A$155:$Z$1048576,MATCH($A1107,'Hoja de Trabajo para listado'!$A$155:$A$1048576,0),MATCH((CUADRO!M$4&amp;$E1107),'Hoja de Trabajo para listado'!$A$151:$Z$151,0)),0)+IFERROR(INDEX('Hoja de Trabajo para listado'!$AB$155:$BA$1048576,MATCH($A1107,'Hoja de Trabajo para listado'!$AB$155:$AB$1048576,0),MATCH((CUADRO!M$4&amp;$E1107),'Hoja de Trabajo para listado'!$AB$151:$BA$151,0)),0)+IFERROR(INDEX('Hoja de Trabajo para listado'!$BC$155:$CB$1048576,MATCH($A1107,'Hoja de Trabajo para listado'!$BC$155:$BC$1048576,0),MATCH((CUADRO!M$4&amp;$E1107),'Hoja de Trabajo para listado'!$BC$151:$CB$151,0)),0)+IFERROR(INDEX('Hoja de Trabajo para listado'!$DE$153:$DG$274,MATCH($A1107,'Hoja de Trabajo para listado'!$DE$153:$DE$1048576,0),MATCH((CUADRO!M$4&amp;$E1107),'Hoja de Trabajo para listado'!$DE$151:$DG$151,0)),0)+IFERROR(INDEX('Hoja de Trabajo para listado'!$CD$155:$DC$1048576,MATCH($A1107,'Hoja de Trabajo para listado'!$CD$155:$CD$1048576,0),MATCH((CUADRO!M$4&amp;$E1107),'Hoja de Trabajo para listado'!$CD$151:$DC$151,0)),0)</f>
        <v>0</v>
      </c>
      <c r="N1107" s="241">
        <f ca="1">+IFERROR(INDEX('Hoja de Trabajo para listado'!$A$155:$Z$1048576,MATCH($A1107,'Hoja de Trabajo para listado'!$A$155:$A$1048576,0),MATCH((CUADRO!N$4&amp;$E1107),'Hoja de Trabajo para listado'!$A$151:$Z$151,0)),0)+IFERROR(INDEX('Hoja de Trabajo para listado'!$AB$155:$BA$1048576,MATCH($A1107,'Hoja de Trabajo para listado'!$AB$155:$AB$1048576,0),MATCH((CUADRO!N$4&amp;$E1107),'Hoja de Trabajo para listado'!$AB$151:$BA$151,0)),0)+IFERROR(INDEX('Hoja de Trabajo para listado'!$BC$155:$CB$1048576,MATCH($A1107,'Hoja de Trabajo para listado'!$BC$155:$BC$1048576,0),MATCH((CUADRO!N$4&amp;$E1107),'Hoja de Trabajo para listado'!$BC$151:$CB$151,0)),0)+IFERROR(INDEX('Hoja de Trabajo para listado'!$DE$153:$DG$274,MATCH($A1107,'Hoja de Trabajo para listado'!$DE$153:$DE$1048576,0),MATCH((CUADRO!N$4&amp;$E1107),'Hoja de Trabajo para listado'!$DE$151:$DG$151,0)),0)+IFERROR(INDEX('Hoja de Trabajo para listado'!$CD$155:$DC$1048576,MATCH($A1107,'Hoja de Trabajo para listado'!$CD$155:$CD$1048576,0),MATCH((CUADRO!N$4&amp;$E1107),'Hoja de Trabajo para listado'!$CD$151:$DC$151,0)),0)</f>
        <v>0</v>
      </c>
      <c r="O1107" s="241">
        <f ca="1">+IFERROR(INDEX('Hoja de Trabajo para listado'!$A$155:$Z$1048576,MATCH($A1107,'Hoja de Trabajo para listado'!$A$155:$A$1048576,0),MATCH((CUADRO!O$4&amp;$E1107),'Hoja de Trabajo para listado'!$A$151:$Z$151,0)),0)+IFERROR(INDEX('Hoja de Trabajo para listado'!$AB$155:$BA$1048576,MATCH($A1107,'Hoja de Trabajo para listado'!$AB$155:$AB$1048576,0),MATCH((CUADRO!O$4&amp;$E1107),'Hoja de Trabajo para listado'!$AB$151:$BA$151,0)),0)+IFERROR(INDEX('Hoja de Trabajo para listado'!$BC$155:$CB$1048576,MATCH($A1107,'Hoja de Trabajo para listado'!$BC$155:$BC$1048576,0),MATCH((CUADRO!O$4&amp;$E1107),'Hoja de Trabajo para listado'!$BC$151:$CB$151,0)),0)+IFERROR(INDEX('Hoja de Trabajo para listado'!$DE$153:$DG$274,MATCH($A1107,'Hoja de Trabajo para listado'!$DE$153:$DE$1048576,0),MATCH((CUADRO!O$4&amp;$E1107),'Hoja de Trabajo para listado'!$DE$151:$DG$151,0)),0)+IFERROR(INDEX('Hoja de Trabajo para listado'!$CD$155:$DC$1048576,MATCH($A1107,'Hoja de Trabajo para listado'!$CD$155:$CD$1048576,0),MATCH((CUADRO!O$4&amp;$E1107),'Hoja de Trabajo para listado'!$CD$151:$DC$151,0)),0)</f>
        <v>0</v>
      </c>
      <c r="P1107" s="241">
        <f ca="1">+IFERROR(INDEX('Hoja de Trabajo para listado'!$A$155:$Z$1048576,MATCH($A1107,'Hoja de Trabajo para listado'!$A$155:$A$1048576,0),MATCH((CUADRO!P$4&amp;$E1107),'Hoja de Trabajo para listado'!$A$151:$Z$151,0)),0)+IFERROR(INDEX('Hoja de Trabajo para listado'!$AB$155:$BA$1048576,MATCH($A1107,'Hoja de Trabajo para listado'!$AB$155:$AB$1048576,0),MATCH((CUADRO!P$4&amp;$E1107),'Hoja de Trabajo para listado'!$AB$151:$BA$151,0)),0)+IFERROR(INDEX('Hoja de Trabajo para listado'!$BC$155:$CB$1048576,MATCH($A1107,'Hoja de Trabajo para listado'!$BC$155:$BC$1048576,0),MATCH((CUADRO!P$4&amp;$E1107),'Hoja de Trabajo para listado'!$BC$151:$CB$151,0)),0)+IFERROR(INDEX('Hoja de Trabajo para listado'!$DE$153:$DG$274,MATCH($A1107,'Hoja de Trabajo para listado'!$DE$153:$DE$1048576,0),MATCH((CUADRO!P$4&amp;$E1107),'Hoja de Trabajo para listado'!$DE$151:$DG$151,0)),0)+IFERROR(INDEX('Hoja de Trabajo para listado'!$CD$155:$DC$1048576,MATCH($A1107,'Hoja de Trabajo para listado'!$CD$155:$CD$1048576,0),MATCH((CUADRO!P$4&amp;$E1107),'Hoja de Trabajo para listado'!$CD$151:$DC$151,0)),0)</f>
        <v>0</v>
      </c>
      <c r="Q1107" s="241">
        <f ca="1">+IFERROR(INDEX('Hoja de Trabajo para listado'!$A$155:$Z$1048576,MATCH($A1107,'Hoja de Trabajo para listado'!$A$155:$A$1048576,0),MATCH((CUADRO!Q$4&amp;$E1107),'Hoja de Trabajo para listado'!$A$151:$Z$151,0)),0)+IFERROR(INDEX('Hoja de Trabajo para listado'!$AB$155:$BA$1048576,MATCH($A1107,'Hoja de Trabajo para listado'!$AB$155:$AB$1048576,0),MATCH((CUADRO!Q$4&amp;$E1107),'Hoja de Trabajo para listado'!$AB$151:$BA$151,0)),0)+IFERROR(INDEX('Hoja de Trabajo para listado'!$BC$155:$CB$1048576,MATCH($A1107,'Hoja de Trabajo para listado'!$BC$155:$BC$1048576,0),MATCH((CUADRO!Q$4&amp;$E1107),'Hoja de Trabajo para listado'!$BC$151:$CB$151,0)),0)+IFERROR(INDEX('Hoja de Trabajo para listado'!$DE$153:$DG$274,MATCH($A1107,'Hoja de Trabajo para listado'!$DE$153:$DE$1048576,0),MATCH((CUADRO!Q$4&amp;$E1107),'Hoja de Trabajo para listado'!$DE$151:$DG$151,0)),0)+IFERROR(INDEX('Hoja de Trabajo para listado'!$CD$155:$DC$1048576,MATCH($A1107,'Hoja de Trabajo para listado'!$CD$155:$CD$1048576,0),MATCH((CUADRO!Q$4&amp;$E1107),'Hoja de Trabajo para listado'!$CD$151:$DC$151,0)),0)</f>
        <v>0</v>
      </c>
      <c r="R1107" s="241">
        <f t="shared" ca="1" si="34"/>
        <v>0</v>
      </c>
      <c r="S1107" s="247"/>
      <c r="T1107" s="241">
        <f ca="1">+T1108</f>
        <v>0</v>
      </c>
      <c r="U1107" s="240">
        <f t="shared" si="35"/>
        <v>1</v>
      </c>
    </row>
    <row r="1108" spans="1:21" customFormat="1" ht="15" hidden="1" customHeight="1">
      <c r="A1108" s="32">
        <v>1911</v>
      </c>
      <c r="B1108" s="382"/>
      <c r="C1108" s="245" t="str">
        <f>+VLOOKUP(A1108,bd_lista!$A$3:$C$592,3,FALSE)</f>
        <v>Gobierno Autónomo Municipal de Santa Rosa del Abuná</v>
      </c>
      <c r="D1108" s="384"/>
      <c r="E1108" s="242" t="s">
        <v>684</v>
      </c>
      <c r="F1108" s="243">
        <f ca="1">+IFERROR(INDEX('Hoja de Trabajo para listado'!$A$155:$Z$1048576,MATCH($A1108,'Hoja de Trabajo para listado'!$A$155:$A$1048576,0),MATCH((CUADRO!F$4&amp;$E1108),'Hoja de Trabajo para listado'!$A$151:$Z$151,0)),0)+IFERROR(INDEX('Hoja de Trabajo para listado'!$AB$155:$BA$1048576,MATCH($A1108,'Hoja de Trabajo para listado'!$AB$155:$AB$1048576,0),MATCH((CUADRO!F$4&amp;$E1108),'Hoja de Trabajo para listado'!$AB$151:$BA$151,0)),0)+IFERROR(INDEX('Hoja de Trabajo para listado'!$BC$155:$CB$1048576,MATCH($A1108,'Hoja de Trabajo para listado'!$BC$155:$BC$1048576,0),MATCH((CUADRO!F$4&amp;$E1108),'Hoja de Trabajo para listado'!$BC$151:$CB$151,0)),0)+IFERROR(INDEX('Hoja de Trabajo para listado'!$DE$153:$DG$274,MATCH($A1108,'Hoja de Trabajo para listado'!$DE$153:$DE$1048576,0),MATCH((CUADRO!F$4&amp;$E1108),'Hoja de Trabajo para listado'!$DE$151:$DG$151,0)),0)+IFERROR(INDEX('Hoja de Trabajo para listado'!$CD$155:$DC$1048576,MATCH($A1108,'Hoja de Trabajo para listado'!$CD$155:$CD$1048576,0),MATCH((CUADRO!F$4&amp;$E1108),'Hoja de Trabajo para listado'!$CD$151:$DC$151,0)),0)</f>
        <v>0</v>
      </c>
      <c r="G1108" s="243">
        <f ca="1">+IFERROR(INDEX('Hoja de Trabajo para listado'!$A$155:$Z$1048576,MATCH($A1108,'Hoja de Trabajo para listado'!$A$155:$A$1048576,0),MATCH((CUADRO!G$4&amp;$E1108),'Hoja de Trabajo para listado'!$A$151:$Z$151,0)),0)+IFERROR(INDEX('Hoja de Trabajo para listado'!$AB$155:$BA$1048576,MATCH($A1108,'Hoja de Trabajo para listado'!$AB$155:$AB$1048576,0),MATCH((CUADRO!G$4&amp;$E1108),'Hoja de Trabajo para listado'!$AB$151:$BA$151,0)),0)+IFERROR(INDEX('Hoja de Trabajo para listado'!$BC$155:$CB$1048576,MATCH($A1108,'Hoja de Trabajo para listado'!$BC$155:$BC$1048576,0),MATCH((CUADRO!G$4&amp;$E1108),'Hoja de Trabajo para listado'!$BC$151:$CB$151,0)),0)+IFERROR(INDEX('Hoja de Trabajo para listado'!$DE$153:$DG$274,MATCH($A1108,'Hoja de Trabajo para listado'!$DE$153:$DE$1048576,0),MATCH((CUADRO!G$4&amp;$E1108),'Hoja de Trabajo para listado'!$DE$151:$DG$151,0)),0)+IFERROR(INDEX('Hoja de Trabajo para listado'!$CD$155:$DC$1048576,MATCH($A1108,'Hoja de Trabajo para listado'!$CD$155:$CD$1048576,0),MATCH((CUADRO!G$4&amp;$E1108),'Hoja de Trabajo para listado'!$CD$151:$DC$151,0)),0)</f>
        <v>0</v>
      </c>
      <c r="H1108" s="243">
        <f ca="1">+IFERROR(INDEX('Hoja de Trabajo para listado'!$A$155:$Z$1048576,MATCH($A1108,'Hoja de Trabajo para listado'!$A$155:$A$1048576,0),MATCH((CUADRO!H$4&amp;$E1108),'Hoja de Trabajo para listado'!$A$151:$Z$151,0)),0)+IFERROR(INDEX('Hoja de Trabajo para listado'!$AB$155:$BA$1048576,MATCH($A1108,'Hoja de Trabajo para listado'!$AB$155:$AB$1048576,0),MATCH((CUADRO!H$4&amp;$E1108),'Hoja de Trabajo para listado'!$AB$151:$BA$151,0)),0)+IFERROR(INDEX('Hoja de Trabajo para listado'!$BC$155:$CB$1048576,MATCH($A1108,'Hoja de Trabajo para listado'!$BC$155:$BC$1048576,0),MATCH((CUADRO!H$4&amp;$E1108),'Hoja de Trabajo para listado'!$BC$151:$CB$151,0)),0)+IFERROR(INDEX('Hoja de Trabajo para listado'!$DE$153:$DG$274,MATCH($A1108,'Hoja de Trabajo para listado'!$DE$153:$DE$1048576,0),MATCH((CUADRO!H$4&amp;$E1108),'Hoja de Trabajo para listado'!$DE$151:$DG$151,0)),0)+IFERROR(INDEX('Hoja de Trabajo para listado'!$CD$155:$DC$1048576,MATCH($A1108,'Hoja de Trabajo para listado'!$CD$155:$CD$1048576,0),MATCH((CUADRO!H$4&amp;$E1108),'Hoja de Trabajo para listado'!$CD$151:$DC$151,0)),0)</f>
        <v>0</v>
      </c>
      <c r="I1108" s="243">
        <f ca="1">+IFERROR(INDEX('Hoja de Trabajo para listado'!$A$155:$Z$1048576,MATCH($A1108,'Hoja de Trabajo para listado'!$A$155:$A$1048576,0),MATCH((CUADRO!I$4&amp;$E1108),'Hoja de Trabajo para listado'!$A$151:$Z$151,0)),0)+IFERROR(INDEX('Hoja de Trabajo para listado'!$AB$155:$BA$1048576,MATCH($A1108,'Hoja de Trabajo para listado'!$AB$155:$AB$1048576,0),MATCH((CUADRO!I$4&amp;$E1108),'Hoja de Trabajo para listado'!$AB$151:$BA$151,0)),0)+IFERROR(INDEX('Hoja de Trabajo para listado'!$BC$155:$CB$1048576,MATCH($A1108,'Hoja de Trabajo para listado'!$BC$155:$BC$1048576,0),MATCH((CUADRO!I$4&amp;$E1108),'Hoja de Trabajo para listado'!$BC$151:$CB$151,0)),0)+IFERROR(INDEX('Hoja de Trabajo para listado'!$DE$153:$DG$274,MATCH($A1108,'Hoja de Trabajo para listado'!$DE$153:$DE$1048576,0),MATCH((CUADRO!I$4&amp;$E1108),'Hoja de Trabajo para listado'!$DE$151:$DG$151,0)),0)+IFERROR(INDEX('Hoja de Trabajo para listado'!$CD$155:$DC$1048576,MATCH($A1108,'Hoja de Trabajo para listado'!$CD$155:$CD$1048576,0),MATCH((CUADRO!I$4&amp;$E1108),'Hoja de Trabajo para listado'!$CD$151:$DC$151,0)),0)</f>
        <v>0</v>
      </c>
      <c r="J1108" s="243">
        <f ca="1">+IFERROR(INDEX('Hoja de Trabajo para listado'!$A$155:$Z$1048576,MATCH($A1108,'Hoja de Trabajo para listado'!$A$155:$A$1048576,0),MATCH((CUADRO!J$4&amp;$E1108),'Hoja de Trabajo para listado'!$A$151:$Z$151,0)),0)+IFERROR(INDEX('Hoja de Trabajo para listado'!$AB$155:$BA$1048576,MATCH($A1108,'Hoja de Trabajo para listado'!$AB$155:$AB$1048576,0),MATCH((CUADRO!J$4&amp;$E1108),'Hoja de Trabajo para listado'!$AB$151:$BA$151,0)),0)+IFERROR(INDEX('Hoja de Trabajo para listado'!$BC$155:$CB$1048576,MATCH($A1108,'Hoja de Trabajo para listado'!$BC$155:$BC$1048576,0),MATCH((CUADRO!J$4&amp;$E1108),'Hoja de Trabajo para listado'!$BC$151:$CB$151,0)),0)+IFERROR(INDEX('Hoja de Trabajo para listado'!$DE$153:$DG$274,MATCH($A1108,'Hoja de Trabajo para listado'!$DE$153:$DE$1048576,0),MATCH((CUADRO!J$4&amp;$E1108),'Hoja de Trabajo para listado'!$DE$151:$DG$151,0)),0)+IFERROR(INDEX('Hoja de Trabajo para listado'!$CD$155:$DC$1048576,MATCH($A1108,'Hoja de Trabajo para listado'!$CD$155:$CD$1048576,0),MATCH((CUADRO!J$4&amp;$E1108),'Hoja de Trabajo para listado'!$CD$151:$DC$151,0)),0)</f>
        <v>0</v>
      </c>
      <c r="K1108" s="243">
        <f ca="1">+IFERROR(INDEX('Hoja de Trabajo para listado'!$A$155:$Z$1048576,MATCH($A1108,'Hoja de Trabajo para listado'!$A$155:$A$1048576,0),MATCH((CUADRO!K$4&amp;$E1108),'Hoja de Trabajo para listado'!$A$151:$Z$151,0)),0)+IFERROR(INDEX('Hoja de Trabajo para listado'!$AB$155:$BA$1048576,MATCH($A1108,'Hoja de Trabajo para listado'!$AB$155:$AB$1048576,0),MATCH((CUADRO!K$4&amp;$E1108),'Hoja de Trabajo para listado'!$AB$151:$BA$151,0)),0)+IFERROR(INDEX('Hoja de Trabajo para listado'!$BC$155:$CB$1048576,MATCH($A1108,'Hoja de Trabajo para listado'!$BC$155:$BC$1048576,0),MATCH((CUADRO!K$4&amp;$E1108),'Hoja de Trabajo para listado'!$BC$151:$CB$151,0)),0)+IFERROR(INDEX('Hoja de Trabajo para listado'!$DE$153:$DG$274,MATCH($A1108,'Hoja de Trabajo para listado'!$DE$153:$DE$1048576,0),MATCH((CUADRO!K$4&amp;$E1108),'Hoja de Trabajo para listado'!$DE$151:$DG$151,0)),0)+IFERROR(INDEX('Hoja de Trabajo para listado'!$CD$155:$DC$1048576,MATCH($A1108,'Hoja de Trabajo para listado'!$CD$155:$CD$1048576,0),MATCH((CUADRO!K$4&amp;$E1108),'Hoja de Trabajo para listado'!$CD$151:$DC$151,0)),0)</f>
        <v>0</v>
      </c>
      <c r="L1108" s="243">
        <f ca="1">+IFERROR(INDEX('Hoja de Trabajo para listado'!$A$155:$Z$1048576,MATCH($A1108,'Hoja de Trabajo para listado'!$A$155:$A$1048576,0),MATCH((CUADRO!L$4&amp;$E1108),'Hoja de Trabajo para listado'!$A$151:$Z$151,0)),0)+IFERROR(INDEX('Hoja de Trabajo para listado'!$AB$155:$BA$1048576,MATCH($A1108,'Hoja de Trabajo para listado'!$AB$155:$AB$1048576,0),MATCH((CUADRO!L$4&amp;$E1108),'Hoja de Trabajo para listado'!$AB$151:$BA$151,0)),0)+IFERROR(INDEX('Hoja de Trabajo para listado'!$BC$155:$CB$1048576,MATCH($A1108,'Hoja de Trabajo para listado'!$BC$155:$BC$1048576,0),MATCH((CUADRO!L$4&amp;$E1108),'Hoja de Trabajo para listado'!$BC$151:$CB$151,0)),0)+IFERROR(INDEX('Hoja de Trabajo para listado'!$DE$153:$DG$274,MATCH($A1108,'Hoja de Trabajo para listado'!$DE$153:$DE$1048576,0),MATCH((CUADRO!L$4&amp;$E1108),'Hoja de Trabajo para listado'!$DE$151:$DG$151,0)),0)+IFERROR(INDEX('Hoja de Trabajo para listado'!$CD$155:$DC$1048576,MATCH($A1108,'Hoja de Trabajo para listado'!$CD$155:$CD$1048576,0),MATCH((CUADRO!L$4&amp;$E1108),'Hoja de Trabajo para listado'!$CD$151:$DC$151,0)),0)</f>
        <v>0</v>
      </c>
      <c r="M1108" s="243">
        <f ca="1">+IFERROR(INDEX('Hoja de Trabajo para listado'!$A$155:$Z$1048576,MATCH($A1108,'Hoja de Trabajo para listado'!$A$155:$A$1048576,0),MATCH((CUADRO!M$4&amp;$E1108),'Hoja de Trabajo para listado'!$A$151:$Z$151,0)),0)+IFERROR(INDEX('Hoja de Trabajo para listado'!$AB$155:$BA$1048576,MATCH($A1108,'Hoja de Trabajo para listado'!$AB$155:$AB$1048576,0),MATCH((CUADRO!M$4&amp;$E1108),'Hoja de Trabajo para listado'!$AB$151:$BA$151,0)),0)+IFERROR(INDEX('Hoja de Trabajo para listado'!$BC$155:$CB$1048576,MATCH($A1108,'Hoja de Trabajo para listado'!$BC$155:$BC$1048576,0),MATCH((CUADRO!M$4&amp;$E1108),'Hoja de Trabajo para listado'!$BC$151:$CB$151,0)),0)+IFERROR(INDEX('Hoja de Trabajo para listado'!$DE$153:$DG$274,MATCH($A1108,'Hoja de Trabajo para listado'!$DE$153:$DE$1048576,0),MATCH((CUADRO!M$4&amp;$E1108),'Hoja de Trabajo para listado'!$DE$151:$DG$151,0)),0)+IFERROR(INDEX('Hoja de Trabajo para listado'!$CD$155:$DC$1048576,MATCH($A1108,'Hoja de Trabajo para listado'!$CD$155:$CD$1048576,0),MATCH((CUADRO!M$4&amp;$E1108),'Hoja de Trabajo para listado'!$CD$151:$DC$151,0)),0)</f>
        <v>0</v>
      </c>
      <c r="N1108" s="243">
        <f ca="1">+IFERROR(INDEX('Hoja de Trabajo para listado'!$A$155:$Z$1048576,MATCH($A1108,'Hoja de Trabajo para listado'!$A$155:$A$1048576,0),MATCH((CUADRO!N$4&amp;$E1108),'Hoja de Trabajo para listado'!$A$151:$Z$151,0)),0)+IFERROR(INDEX('Hoja de Trabajo para listado'!$AB$155:$BA$1048576,MATCH($A1108,'Hoja de Trabajo para listado'!$AB$155:$AB$1048576,0),MATCH((CUADRO!N$4&amp;$E1108),'Hoja de Trabajo para listado'!$AB$151:$BA$151,0)),0)+IFERROR(INDEX('Hoja de Trabajo para listado'!$BC$155:$CB$1048576,MATCH($A1108,'Hoja de Trabajo para listado'!$BC$155:$BC$1048576,0),MATCH((CUADRO!N$4&amp;$E1108),'Hoja de Trabajo para listado'!$BC$151:$CB$151,0)),0)+IFERROR(INDEX('Hoja de Trabajo para listado'!$DE$153:$DG$274,MATCH($A1108,'Hoja de Trabajo para listado'!$DE$153:$DE$1048576,0),MATCH((CUADRO!N$4&amp;$E1108),'Hoja de Trabajo para listado'!$DE$151:$DG$151,0)),0)+IFERROR(INDEX('Hoja de Trabajo para listado'!$CD$155:$DC$1048576,MATCH($A1108,'Hoja de Trabajo para listado'!$CD$155:$CD$1048576,0),MATCH((CUADRO!N$4&amp;$E1108),'Hoja de Trabajo para listado'!$CD$151:$DC$151,0)),0)</f>
        <v>0</v>
      </c>
      <c r="O1108" s="243">
        <f ca="1">+IFERROR(INDEX('Hoja de Trabajo para listado'!$A$155:$Z$1048576,MATCH($A1108,'Hoja de Trabajo para listado'!$A$155:$A$1048576,0),MATCH((CUADRO!O$4&amp;$E1108),'Hoja de Trabajo para listado'!$A$151:$Z$151,0)),0)+IFERROR(INDEX('Hoja de Trabajo para listado'!$AB$155:$BA$1048576,MATCH($A1108,'Hoja de Trabajo para listado'!$AB$155:$AB$1048576,0),MATCH((CUADRO!O$4&amp;$E1108),'Hoja de Trabajo para listado'!$AB$151:$BA$151,0)),0)+IFERROR(INDEX('Hoja de Trabajo para listado'!$BC$155:$CB$1048576,MATCH($A1108,'Hoja de Trabajo para listado'!$BC$155:$BC$1048576,0),MATCH((CUADRO!O$4&amp;$E1108),'Hoja de Trabajo para listado'!$BC$151:$CB$151,0)),0)+IFERROR(INDEX('Hoja de Trabajo para listado'!$DE$153:$DG$274,MATCH($A1108,'Hoja de Trabajo para listado'!$DE$153:$DE$1048576,0),MATCH((CUADRO!O$4&amp;$E1108),'Hoja de Trabajo para listado'!$DE$151:$DG$151,0)),0)+IFERROR(INDEX('Hoja de Trabajo para listado'!$CD$155:$DC$1048576,MATCH($A1108,'Hoja de Trabajo para listado'!$CD$155:$CD$1048576,0),MATCH((CUADRO!O$4&amp;$E1108),'Hoja de Trabajo para listado'!$CD$151:$DC$151,0)),0)</f>
        <v>0</v>
      </c>
      <c r="P1108" s="243">
        <f ca="1">+IFERROR(INDEX('Hoja de Trabajo para listado'!$A$155:$Z$1048576,MATCH($A1108,'Hoja de Trabajo para listado'!$A$155:$A$1048576,0),MATCH((CUADRO!P$4&amp;$E1108),'Hoja de Trabajo para listado'!$A$151:$Z$151,0)),0)+IFERROR(INDEX('Hoja de Trabajo para listado'!$AB$155:$BA$1048576,MATCH($A1108,'Hoja de Trabajo para listado'!$AB$155:$AB$1048576,0),MATCH((CUADRO!P$4&amp;$E1108),'Hoja de Trabajo para listado'!$AB$151:$BA$151,0)),0)+IFERROR(INDEX('Hoja de Trabajo para listado'!$BC$155:$CB$1048576,MATCH($A1108,'Hoja de Trabajo para listado'!$BC$155:$BC$1048576,0),MATCH((CUADRO!P$4&amp;$E1108),'Hoja de Trabajo para listado'!$BC$151:$CB$151,0)),0)+IFERROR(INDEX('Hoja de Trabajo para listado'!$DE$153:$DG$274,MATCH($A1108,'Hoja de Trabajo para listado'!$DE$153:$DE$1048576,0),MATCH((CUADRO!P$4&amp;$E1108),'Hoja de Trabajo para listado'!$DE$151:$DG$151,0)),0)+IFERROR(INDEX('Hoja de Trabajo para listado'!$CD$155:$DC$1048576,MATCH($A1108,'Hoja de Trabajo para listado'!$CD$155:$CD$1048576,0),MATCH((CUADRO!P$4&amp;$E1108),'Hoja de Trabajo para listado'!$CD$151:$DC$151,0)),0)</f>
        <v>0</v>
      </c>
      <c r="Q1108" s="243">
        <f ca="1">+IFERROR(INDEX('Hoja de Trabajo para listado'!$A$155:$Z$1048576,MATCH($A1108,'Hoja de Trabajo para listado'!$A$155:$A$1048576,0),MATCH((CUADRO!Q$4&amp;$E1108),'Hoja de Trabajo para listado'!$A$151:$Z$151,0)),0)+IFERROR(INDEX('Hoja de Trabajo para listado'!$AB$155:$BA$1048576,MATCH($A1108,'Hoja de Trabajo para listado'!$AB$155:$AB$1048576,0),MATCH((CUADRO!Q$4&amp;$E1108),'Hoja de Trabajo para listado'!$AB$151:$BA$151,0)),0)+IFERROR(INDEX('Hoja de Trabajo para listado'!$BC$155:$CB$1048576,MATCH($A1108,'Hoja de Trabajo para listado'!$BC$155:$BC$1048576,0),MATCH((CUADRO!Q$4&amp;$E1108),'Hoja de Trabajo para listado'!$BC$151:$CB$151,0)),0)+IFERROR(INDEX('Hoja de Trabajo para listado'!$DE$153:$DG$274,MATCH($A1108,'Hoja de Trabajo para listado'!$DE$153:$DE$1048576,0),MATCH((CUADRO!Q$4&amp;$E1108),'Hoja de Trabajo para listado'!$DE$151:$DG$151,0)),0)+IFERROR(INDEX('Hoja de Trabajo para listado'!$CD$155:$DC$1048576,MATCH($A1108,'Hoja de Trabajo para listado'!$CD$155:$CD$1048576,0),MATCH((CUADRO!Q$4&amp;$E1108),'Hoja de Trabajo para listado'!$CD$151:$DC$151,0)),0)</f>
        <v>0</v>
      </c>
      <c r="R1108" s="243">
        <f t="shared" ca="1" si="34"/>
        <v>0</v>
      </c>
      <c r="S1108" s="253">
        <f ca="1">+R1107+R1108</f>
        <v>0</v>
      </c>
      <c r="T1108" s="243">
        <f ca="1">+S1108</f>
        <v>0</v>
      </c>
      <c r="U1108" s="242">
        <f t="shared" si="35"/>
        <v>2</v>
      </c>
    </row>
    <row r="1109" spans="1:21" customFormat="1" ht="15" hidden="1" customHeight="1">
      <c r="A1109" s="32">
        <v>1912</v>
      </c>
      <c r="B1109" s="381">
        <f>+A1109</f>
        <v>1912</v>
      </c>
      <c r="C1109" s="245" t="str">
        <f>+VLOOKUP(A1109,bd_lista!$A$3:$C$592,3,FALSE)</f>
        <v>Gobierno Autónomo Municipal de Ingavi (Humaita)</v>
      </c>
      <c r="D1109" s="383" t="str">
        <f>+C1109</f>
        <v>Gobierno Autónomo Municipal de Ingavi (Humaita)</v>
      </c>
      <c r="E1109" s="240" t="s">
        <v>683</v>
      </c>
      <c r="F1109" s="241">
        <f ca="1">+IFERROR(INDEX('Hoja de Trabajo para listado'!$A$155:$Z$1048576,MATCH($A1109,'Hoja de Trabajo para listado'!$A$155:$A$1048576,0),MATCH((CUADRO!F$4&amp;$E1109),'Hoja de Trabajo para listado'!$A$151:$Z$151,0)),0)+IFERROR(INDEX('Hoja de Trabajo para listado'!$AB$155:$BA$1048576,MATCH($A1109,'Hoja de Trabajo para listado'!$AB$155:$AB$1048576,0),MATCH((CUADRO!F$4&amp;$E1109),'Hoja de Trabajo para listado'!$AB$151:$BA$151,0)),0)+IFERROR(INDEX('Hoja de Trabajo para listado'!$BC$155:$CB$1048576,MATCH($A1109,'Hoja de Trabajo para listado'!$BC$155:$BC$1048576,0),MATCH((CUADRO!F$4&amp;$E1109),'Hoja de Trabajo para listado'!$BC$151:$CB$151,0)),0)+IFERROR(INDEX('Hoja de Trabajo para listado'!$DE$153:$DG$274,MATCH($A1109,'Hoja de Trabajo para listado'!$DE$153:$DE$1048576,0),MATCH((CUADRO!F$4&amp;$E1109),'Hoja de Trabajo para listado'!$DE$151:$DG$151,0)),0)+IFERROR(INDEX('Hoja de Trabajo para listado'!$CD$155:$DC$1048576,MATCH($A1109,'Hoja de Trabajo para listado'!$CD$155:$CD$1048576,0),MATCH((CUADRO!F$4&amp;$E1109),'Hoja de Trabajo para listado'!$CD$151:$DC$151,0)),0)</f>
        <v>0</v>
      </c>
      <c r="G1109" s="241">
        <f ca="1">+IFERROR(INDEX('Hoja de Trabajo para listado'!$A$155:$Z$1048576,MATCH($A1109,'Hoja de Trabajo para listado'!$A$155:$A$1048576,0),MATCH((CUADRO!G$4&amp;$E1109),'Hoja de Trabajo para listado'!$A$151:$Z$151,0)),0)+IFERROR(INDEX('Hoja de Trabajo para listado'!$AB$155:$BA$1048576,MATCH($A1109,'Hoja de Trabajo para listado'!$AB$155:$AB$1048576,0),MATCH((CUADRO!G$4&amp;$E1109),'Hoja de Trabajo para listado'!$AB$151:$BA$151,0)),0)+IFERROR(INDEX('Hoja de Trabajo para listado'!$BC$155:$CB$1048576,MATCH($A1109,'Hoja de Trabajo para listado'!$BC$155:$BC$1048576,0),MATCH((CUADRO!G$4&amp;$E1109),'Hoja de Trabajo para listado'!$BC$151:$CB$151,0)),0)+IFERROR(INDEX('Hoja de Trabajo para listado'!$DE$153:$DG$274,MATCH($A1109,'Hoja de Trabajo para listado'!$DE$153:$DE$1048576,0),MATCH((CUADRO!G$4&amp;$E1109),'Hoja de Trabajo para listado'!$DE$151:$DG$151,0)),0)+IFERROR(INDEX('Hoja de Trabajo para listado'!$CD$155:$DC$1048576,MATCH($A1109,'Hoja de Trabajo para listado'!$CD$155:$CD$1048576,0),MATCH((CUADRO!G$4&amp;$E1109),'Hoja de Trabajo para listado'!$CD$151:$DC$151,0)),0)</f>
        <v>0</v>
      </c>
      <c r="H1109" s="241">
        <f ca="1">+IFERROR(INDEX('Hoja de Trabajo para listado'!$A$155:$Z$1048576,MATCH($A1109,'Hoja de Trabajo para listado'!$A$155:$A$1048576,0),MATCH((CUADRO!H$4&amp;$E1109),'Hoja de Trabajo para listado'!$A$151:$Z$151,0)),0)+IFERROR(INDEX('Hoja de Trabajo para listado'!$AB$155:$BA$1048576,MATCH($A1109,'Hoja de Trabajo para listado'!$AB$155:$AB$1048576,0),MATCH((CUADRO!H$4&amp;$E1109),'Hoja de Trabajo para listado'!$AB$151:$BA$151,0)),0)+IFERROR(INDEX('Hoja de Trabajo para listado'!$BC$155:$CB$1048576,MATCH($A1109,'Hoja de Trabajo para listado'!$BC$155:$BC$1048576,0),MATCH((CUADRO!H$4&amp;$E1109),'Hoja de Trabajo para listado'!$BC$151:$CB$151,0)),0)+IFERROR(INDEX('Hoja de Trabajo para listado'!$DE$153:$DG$274,MATCH($A1109,'Hoja de Trabajo para listado'!$DE$153:$DE$1048576,0),MATCH((CUADRO!H$4&amp;$E1109),'Hoja de Trabajo para listado'!$DE$151:$DG$151,0)),0)+IFERROR(INDEX('Hoja de Trabajo para listado'!$CD$155:$DC$1048576,MATCH($A1109,'Hoja de Trabajo para listado'!$CD$155:$CD$1048576,0),MATCH((CUADRO!H$4&amp;$E1109),'Hoja de Trabajo para listado'!$CD$151:$DC$151,0)),0)</f>
        <v>0</v>
      </c>
      <c r="I1109" s="241">
        <f ca="1">+IFERROR(INDEX('Hoja de Trabajo para listado'!$A$155:$Z$1048576,MATCH($A1109,'Hoja de Trabajo para listado'!$A$155:$A$1048576,0),MATCH((CUADRO!I$4&amp;$E1109),'Hoja de Trabajo para listado'!$A$151:$Z$151,0)),0)+IFERROR(INDEX('Hoja de Trabajo para listado'!$AB$155:$BA$1048576,MATCH($A1109,'Hoja de Trabajo para listado'!$AB$155:$AB$1048576,0),MATCH((CUADRO!I$4&amp;$E1109),'Hoja de Trabajo para listado'!$AB$151:$BA$151,0)),0)+IFERROR(INDEX('Hoja de Trabajo para listado'!$BC$155:$CB$1048576,MATCH($A1109,'Hoja de Trabajo para listado'!$BC$155:$BC$1048576,0),MATCH((CUADRO!I$4&amp;$E1109),'Hoja de Trabajo para listado'!$BC$151:$CB$151,0)),0)+IFERROR(INDEX('Hoja de Trabajo para listado'!$DE$153:$DG$274,MATCH($A1109,'Hoja de Trabajo para listado'!$DE$153:$DE$1048576,0),MATCH((CUADRO!I$4&amp;$E1109),'Hoja de Trabajo para listado'!$DE$151:$DG$151,0)),0)+IFERROR(INDEX('Hoja de Trabajo para listado'!$CD$155:$DC$1048576,MATCH($A1109,'Hoja de Trabajo para listado'!$CD$155:$CD$1048576,0),MATCH((CUADRO!I$4&amp;$E1109),'Hoja de Trabajo para listado'!$CD$151:$DC$151,0)),0)</f>
        <v>0</v>
      </c>
      <c r="J1109" s="241">
        <f ca="1">+IFERROR(INDEX('Hoja de Trabajo para listado'!$A$155:$Z$1048576,MATCH($A1109,'Hoja de Trabajo para listado'!$A$155:$A$1048576,0),MATCH((CUADRO!J$4&amp;$E1109),'Hoja de Trabajo para listado'!$A$151:$Z$151,0)),0)+IFERROR(INDEX('Hoja de Trabajo para listado'!$AB$155:$BA$1048576,MATCH($A1109,'Hoja de Trabajo para listado'!$AB$155:$AB$1048576,0),MATCH((CUADRO!J$4&amp;$E1109),'Hoja de Trabajo para listado'!$AB$151:$BA$151,0)),0)+IFERROR(INDEX('Hoja de Trabajo para listado'!$BC$155:$CB$1048576,MATCH($A1109,'Hoja de Trabajo para listado'!$BC$155:$BC$1048576,0),MATCH((CUADRO!J$4&amp;$E1109),'Hoja de Trabajo para listado'!$BC$151:$CB$151,0)),0)+IFERROR(INDEX('Hoja de Trabajo para listado'!$DE$153:$DG$274,MATCH($A1109,'Hoja de Trabajo para listado'!$DE$153:$DE$1048576,0),MATCH((CUADRO!J$4&amp;$E1109),'Hoja de Trabajo para listado'!$DE$151:$DG$151,0)),0)+IFERROR(INDEX('Hoja de Trabajo para listado'!$CD$155:$DC$1048576,MATCH($A1109,'Hoja de Trabajo para listado'!$CD$155:$CD$1048576,0),MATCH((CUADRO!J$4&amp;$E1109),'Hoja de Trabajo para listado'!$CD$151:$DC$151,0)),0)</f>
        <v>0</v>
      </c>
      <c r="K1109" s="241">
        <f ca="1">+IFERROR(INDEX('Hoja de Trabajo para listado'!$A$155:$Z$1048576,MATCH($A1109,'Hoja de Trabajo para listado'!$A$155:$A$1048576,0),MATCH((CUADRO!K$4&amp;$E1109),'Hoja de Trabajo para listado'!$A$151:$Z$151,0)),0)+IFERROR(INDEX('Hoja de Trabajo para listado'!$AB$155:$BA$1048576,MATCH($A1109,'Hoja de Trabajo para listado'!$AB$155:$AB$1048576,0),MATCH((CUADRO!K$4&amp;$E1109),'Hoja de Trabajo para listado'!$AB$151:$BA$151,0)),0)+IFERROR(INDEX('Hoja de Trabajo para listado'!$BC$155:$CB$1048576,MATCH($A1109,'Hoja de Trabajo para listado'!$BC$155:$BC$1048576,0),MATCH((CUADRO!K$4&amp;$E1109),'Hoja de Trabajo para listado'!$BC$151:$CB$151,0)),0)+IFERROR(INDEX('Hoja de Trabajo para listado'!$DE$153:$DG$274,MATCH($A1109,'Hoja de Trabajo para listado'!$DE$153:$DE$1048576,0),MATCH((CUADRO!K$4&amp;$E1109),'Hoja de Trabajo para listado'!$DE$151:$DG$151,0)),0)+IFERROR(INDEX('Hoja de Trabajo para listado'!$CD$155:$DC$1048576,MATCH($A1109,'Hoja de Trabajo para listado'!$CD$155:$CD$1048576,0),MATCH((CUADRO!K$4&amp;$E1109),'Hoja de Trabajo para listado'!$CD$151:$DC$151,0)),0)</f>
        <v>0</v>
      </c>
      <c r="L1109" s="241">
        <f ca="1">+IFERROR(INDEX('Hoja de Trabajo para listado'!$A$155:$Z$1048576,MATCH($A1109,'Hoja de Trabajo para listado'!$A$155:$A$1048576,0),MATCH((CUADRO!L$4&amp;$E1109),'Hoja de Trabajo para listado'!$A$151:$Z$151,0)),0)+IFERROR(INDEX('Hoja de Trabajo para listado'!$AB$155:$BA$1048576,MATCH($A1109,'Hoja de Trabajo para listado'!$AB$155:$AB$1048576,0),MATCH((CUADRO!L$4&amp;$E1109),'Hoja de Trabajo para listado'!$AB$151:$BA$151,0)),0)+IFERROR(INDEX('Hoja de Trabajo para listado'!$BC$155:$CB$1048576,MATCH($A1109,'Hoja de Trabajo para listado'!$BC$155:$BC$1048576,0),MATCH((CUADRO!L$4&amp;$E1109),'Hoja de Trabajo para listado'!$BC$151:$CB$151,0)),0)+IFERROR(INDEX('Hoja de Trabajo para listado'!$DE$153:$DG$274,MATCH($A1109,'Hoja de Trabajo para listado'!$DE$153:$DE$1048576,0),MATCH((CUADRO!L$4&amp;$E1109),'Hoja de Trabajo para listado'!$DE$151:$DG$151,0)),0)+IFERROR(INDEX('Hoja de Trabajo para listado'!$CD$155:$DC$1048576,MATCH($A1109,'Hoja de Trabajo para listado'!$CD$155:$CD$1048576,0),MATCH((CUADRO!L$4&amp;$E1109),'Hoja de Trabajo para listado'!$CD$151:$DC$151,0)),0)</f>
        <v>0</v>
      </c>
      <c r="M1109" s="241">
        <f ca="1">+IFERROR(INDEX('Hoja de Trabajo para listado'!$A$155:$Z$1048576,MATCH($A1109,'Hoja de Trabajo para listado'!$A$155:$A$1048576,0),MATCH((CUADRO!M$4&amp;$E1109),'Hoja de Trabajo para listado'!$A$151:$Z$151,0)),0)+IFERROR(INDEX('Hoja de Trabajo para listado'!$AB$155:$BA$1048576,MATCH($A1109,'Hoja de Trabajo para listado'!$AB$155:$AB$1048576,0),MATCH((CUADRO!M$4&amp;$E1109),'Hoja de Trabajo para listado'!$AB$151:$BA$151,0)),0)+IFERROR(INDEX('Hoja de Trabajo para listado'!$BC$155:$CB$1048576,MATCH($A1109,'Hoja de Trabajo para listado'!$BC$155:$BC$1048576,0),MATCH((CUADRO!M$4&amp;$E1109),'Hoja de Trabajo para listado'!$BC$151:$CB$151,0)),0)+IFERROR(INDEX('Hoja de Trabajo para listado'!$DE$153:$DG$274,MATCH($A1109,'Hoja de Trabajo para listado'!$DE$153:$DE$1048576,0),MATCH((CUADRO!M$4&amp;$E1109),'Hoja de Trabajo para listado'!$DE$151:$DG$151,0)),0)+IFERROR(INDEX('Hoja de Trabajo para listado'!$CD$155:$DC$1048576,MATCH($A1109,'Hoja de Trabajo para listado'!$CD$155:$CD$1048576,0),MATCH((CUADRO!M$4&amp;$E1109),'Hoja de Trabajo para listado'!$CD$151:$DC$151,0)),0)</f>
        <v>0</v>
      </c>
      <c r="N1109" s="241">
        <f ca="1">+IFERROR(INDEX('Hoja de Trabajo para listado'!$A$155:$Z$1048576,MATCH($A1109,'Hoja de Trabajo para listado'!$A$155:$A$1048576,0),MATCH((CUADRO!N$4&amp;$E1109),'Hoja de Trabajo para listado'!$A$151:$Z$151,0)),0)+IFERROR(INDEX('Hoja de Trabajo para listado'!$AB$155:$BA$1048576,MATCH($A1109,'Hoja de Trabajo para listado'!$AB$155:$AB$1048576,0),MATCH((CUADRO!N$4&amp;$E1109),'Hoja de Trabajo para listado'!$AB$151:$BA$151,0)),0)+IFERROR(INDEX('Hoja de Trabajo para listado'!$BC$155:$CB$1048576,MATCH($A1109,'Hoja de Trabajo para listado'!$BC$155:$BC$1048576,0),MATCH((CUADRO!N$4&amp;$E1109),'Hoja de Trabajo para listado'!$BC$151:$CB$151,0)),0)+IFERROR(INDEX('Hoja de Trabajo para listado'!$DE$153:$DG$274,MATCH($A1109,'Hoja de Trabajo para listado'!$DE$153:$DE$1048576,0),MATCH((CUADRO!N$4&amp;$E1109),'Hoja de Trabajo para listado'!$DE$151:$DG$151,0)),0)+IFERROR(INDEX('Hoja de Trabajo para listado'!$CD$155:$DC$1048576,MATCH($A1109,'Hoja de Trabajo para listado'!$CD$155:$CD$1048576,0),MATCH((CUADRO!N$4&amp;$E1109),'Hoja de Trabajo para listado'!$CD$151:$DC$151,0)),0)</f>
        <v>0</v>
      </c>
      <c r="O1109" s="241">
        <f ca="1">+IFERROR(INDEX('Hoja de Trabajo para listado'!$A$155:$Z$1048576,MATCH($A1109,'Hoja de Trabajo para listado'!$A$155:$A$1048576,0),MATCH((CUADRO!O$4&amp;$E1109),'Hoja de Trabajo para listado'!$A$151:$Z$151,0)),0)+IFERROR(INDEX('Hoja de Trabajo para listado'!$AB$155:$BA$1048576,MATCH($A1109,'Hoja de Trabajo para listado'!$AB$155:$AB$1048576,0),MATCH((CUADRO!O$4&amp;$E1109),'Hoja de Trabajo para listado'!$AB$151:$BA$151,0)),0)+IFERROR(INDEX('Hoja de Trabajo para listado'!$BC$155:$CB$1048576,MATCH($A1109,'Hoja de Trabajo para listado'!$BC$155:$BC$1048576,0),MATCH((CUADRO!O$4&amp;$E1109),'Hoja de Trabajo para listado'!$BC$151:$CB$151,0)),0)+IFERROR(INDEX('Hoja de Trabajo para listado'!$DE$153:$DG$274,MATCH($A1109,'Hoja de Trabajo para listado'!$DE$153:$DE$1048576,0),MATCH((CUADRO!O$4&amp;$E1109),'Hoja de Trabajo para listado'!$DE$151:$DG$151,0)),0)+IFERROR(INDEX('Hoja de Trabajo para listado'!$CD$155:$DC$1048576,MATCH($A1109,'Hoja de Trabajo para listado'!$CD$155:$CD$1048576,0),MATCH((CUADRO!O$4&amp;$E1109),'Hoja de Trabajo para listado'!$CD$151:$DC$151,0)),0)</f>
        <v>0</v>
      </c>
      <c r="P1109" s="241">
        <f ca="1">+IFERROR(INDEX('Hoja de Trabajo para listado'!$A$155:$Z$1048576,MATCH($A1109,'Hoja de Trabajo para listado'!$A$155:$A$1048576,0),MATCH((CUADRO!P$4&amp;$E1109),'Hoja de Trabajo para listado'!$A$151:$Z$151,0)),0)+IFERROR(INDEX('Hoja de Trabajo para listado'!$AB$155:$BA$1048576,MATCH($A1109,'Hoja de Trabajo para listado'!$AB$155:$AB$1048576,0),MATCH((CUADRO!P$4&amp;$E1109),'Hoja de Trabajo para listado'!$AB$151:$BA$151,0)),0)+IFERROR(INDEX('Hoja de Trabajo para listado'!$BC$155:$CB$1048576,MATCH($A1109,'Hoja de Trabajo para listado'!$BC$155:$BC$1048576,0),MATCH((CUADRO!P$4&amp;$E1109),'Hoja de Trabajo para listado'!$BC$151:$CB$151,0)),0)+IFERROR(INDEX('Hoja de Trabajo para listado'!$DE$153:$DG$274,MATCH($A1109,'Hoja de Trabajo para listado'!$DE$153:$DE$1048576,0),MATCH((CUADRO!P$4&amp;$E1109),'Hoja de Trabajo para listado'!$DE$151:$DG$151,0)),0)+IFERROR(INDEX('Hoja de Trabajo para listado'!$CD$155:$DC$1048576,MATCH($A1109,'Hoja de Trabajo para listado'!$CD$155:$CD$1048576,0),MATCH((CUADRO!P$4&amp;$E1109),'Hoja de Trabajo para listado'!$CD$151:$DC$151,0)),0)</f>
        <v>0</v>
      </c>
      <c r="Q1109" s="241">
        <f ca="1">+IFERROR(INDEX('Hoja de Trabajo para listado'!$A$155:$Z$1048576,MATCH($A1109,'Hoja de Trabajo para listado'!$A$155:$A$1048576,0),MATCH((CUADRO!Q$4&amp;$E1109),'Hoja de Trabajo para listado'!$A$151:$Z$151,0)),0)+IFERROR(INDEX('Hoja de Trabajo para listado'!$AB$155:$BA$1048576,MATCH($A1109,'Hoja de Trabajo para listado'!$AB$155:$AB$1048576,0),MATCH((CUADRO!Q$4&amp;$E1109),'Hoja de Trabajo para listado'!$AB$151:$BA$151,0)),0)+IFERROR(INDEX('Hoja de Trabajo para listado'!$BC$155:$CB$1048576,MATCH($A1109,'Hoja de Trabajo para listado'!$BC$155:$BC$1048576,0),MATCH((CUADRO!Q$4&amp;$E1109),'Hoja de Trabajo para listado'!$BC$151:$CB$151,0)),0)+IFERROR(INDEX('Hoja de Trabajo para listado'!$DE$153:$DG$274,MATCH($A1109,'Hoja de Trabajo para listado'!$DE$153:$DE$1048576,0),MATCH((CUADRO!Q$4&amp;$E1109),'Hoja de Trabajo para listado'!$DE$151:$DG$151,0)),0)+IFERROR(INDEX('Hoja de Trabajo para listado'!$CD$155:$DC$1048576,MATCH($A1109,'Hoja de Trabajo para listado'!$CD$155:$CD$1048576,0),MATCH((CUADRO!Q$4&amp;$E1109),'Hoja de Trabajo para listado'!$CD$151:$DC$151,0)),0)</f>
        <v>0</v>
      </c>
      <c r="R1109" s="241">
        <f t="shared" ca="1" si="34"/>
        <v>0</v>
      </c>
      <c r="S1109" s="247"/>
      <c r="T1109" s="241">
        <f ca="1">+T1110</f>
        <v>0</v>
      </c>
      <c r="U1109" s="240">
        <f t="shared" si="35"/>
        <v>1</v>
      </c>
    </row>
    <row r="1110" spans="1:21" customFormat="1" ht="15" hidden="1" customHeight="1">
      <c r="A1110" s="32">
        <v>1912</v>
      </c>
      <c r="B1110" s="382"/>
      <c r="C1110" s="245" t="str">
        <f>+VLOOKUP(A1110,bd_lista!$A$3:$C$592,3,FALSE)</f>
        <v>Gobierno Autónomo Municipal de Ingavi (Humaita)</v>
      </c>
      <c r="D1110" s="384"/>
      <c r="E1110" s="242" t="s">
        <v>684</v>
      </c>
      <c r="F1110" s="243">
        <f ca="1">+IFERROR(INDEX('Hoja de Trabajo para listado'!$A$155:$Z$1048576,MATCH($A1110,'Hoja de Trabajo para listado'!$A$155:$A$1048576,0),MATCH((CUADRO!F$4&amp;$E1110),'Hoja de Trabajo para listado'!$A$151:$Z$151,0)),0)+IFERROR(INDEX('Hoja de Trabajo para listado'!$AB$155:$BA$1048576,MATCH($A1110,'Hoja de Trabajo para listado'!$AB$155:$AB$1048576,0),MATCH((CUADRO!F$4&amp;$E1110),'Hoja de Trabajo para listado'!$AB$151:$BA$151,0)),0)+IFERROR(INDEX('Hoja de Trabajo para listado'!$BC$155:$CB$1048576,MATCH($A1110,'Hoja de Trabajo para listado'!$BC$155:$BC$1048576,0),MATCH((CUADRO!F$4&amp;$E1110),'Hoja de Trabajo para listado'!$BC$151:$CB$151,0)),0)+IFERROR(INDEX('Hoja de Trabajo para listado'!$DE$153:$DG$274,MATCH($A1110,'Hoja de Trabajo para listado'!$DE$153:$DE$1048576,0),MATCH((CUADRO!F$4&amp;$E1110),'Hoja de Trabajo para listado'!$DE$151:$DG$151,0)),0)+IFERROR(INDEX('Hoja de Trabajo para listado'!$CD$155:$DC$1048576,MATCH($A1110,'Hoja de Trabajo para listado'!$CD$155:$CD$1048576,0),MATCH((CUADRO!F$4&amp;$E1110),'Hoja de Trabajo para listado'!$CD$151:$DC$151,0)),0)</f>
        <v>0</v>
      </c>
      <c r="G1110" s="243">
        <f ca="1">+IFERROR(INDEX('Hoja de Trabajo para listado'!$A$155:$Z$1048576,MATCH($A1110,'Hoja de Trabajo para listado'!$A$155:$A$1048576,0),MATCH((CUADRO!G$4&amp;$E1110),'Hoja de Trabajo para listado'!$A$151:$Z$151,0)),0)+IFERROR(INDEX('Hoja de Trabajo para listado'!$AB$155:$BA$1048576,MATCH($A1110,'Hoja de Trabajo para listado'!$AB$155:$AB$1048576,0),MATCH((CUADRO!G$4&amp;$E1110),'Hoja de Trabajo para listado'!$AB$151:$BA$151,0)),0)+IFERROR(INDEX('Hoja de Trabajo para listado'!$BC$155:$CB$1048576,MATCH($A1110,'Hoja de Trabajo para listado'!$BC$155:$BC$1048576,0),MATCH((CUADRO!G$4&amp;$E1110),'Hoja de Trabajo para listado'!$BC$151:$CB$151,0)),0)+IFERROR(INDEX('Hoja de Trabajo para listado'!$DE$153:$DG$274,MATCH($A1110,'Hoja de Trabajo para listado'!$DE$153:$DE$1048576,0),MATCH((CUADRO!G$4&amp;$E1110),'Hoja de Trabajo para listado'!$DE$151:$DG$151,0)),0)+IFERROR(INDEX('Hoja de Trabajo para listado'!$CD$155:$DC$1048576,MATCH($A1110,'Hoja de Trabajo para listado'!$CD$155:$CD$1048576,0),MATCH((CUADRO!G$4&amp;$E1110),'Hoja de Trabajo para listado'!$CD$151:$DC$151,0)),0)</f>
        <v>0</v>
      </c>
      <c r="H1110" s="243">
        <f ca="1">+IFERROR(INDEX('Hoja de Trabajo para listado'!$A$155:$Z$1048576,MATCH($A1110,'Hoja de Trabajo para listado'!$A$155:$A$1048576,0),MATCH((CUADRO!H$4&amp;$E1110),'Hoja de Trabajo para listado'!$A$151:$Z$151,0)),0)+IFERROR(INDEX('Hoja de Trabajo para listado'!$AB$155:$BA$1048576,MATCH($A1110,'Hoja de Trabajo para listado'!$AB$155:$AB$1048576,0),MATCH((CUADRO!H$4&amp;$E1110),'Hoja de Trabajo para listado'!$AB$151:$BA$151,0)),0)+IFERROR(INDEX('Hoja de Trabajo para listado'!$BC$155:$CB$1048576,MATCH($A1110,'Hoja de Trabajo para listado'!$BC$155:$BC$1048576,0),MATCH((CUADRO!H$4&amp;$E1110),'Hoja de Trabajo para listado'!$BC$151:$CB$151,0)),0)+IFERROR(INDEX('Hoja de Trabajo para listado'!$DE$153:$DG$274,MATCH($A1110,'Hoja de Trabajo para listado'!$DE$153:$DE$1048576,0),MATCH((CUADRO!H$4&amp;$E1110),'Hoja de Trabajo para listado'!$DE$151:$DG$151,0)),0)+IFERROR(INDEX('Hoja de Trabajo para listado'!$CD$155:$DC$1048576,MATCH($A1110,'Hoja de Trabajo para listado'!$CD$155:$CD$1048576,0),MATCH((CUADRO!H$4&amp;$E1110),'Hoja de Trabajo para listado'!$CD$151:$DC$151,0)),0)</f>
        <v>0</v>
      </c>
      <c r="I1110" s="243">
        <f ca="1">+IFERROR(INDEX('Hoja de Trabajo para listado'!$A$155:$Z$1048576,MATCH($A1110,'Hoja de Trabajo para listado'!$A$155:$A$1048576,0),MATCH((CUADRO!I$4&amp;$E1110),'Hoja de Trabajo para listado'!$A$151:$Z$151,0)),0)+IFERROR(INDEX('Hoja de Trabajo para listado'!$AB$155:$BA$1048576,MATCH($A1110,'Hoja de Trabajo para listado'!$AB$155:$AB$1048576,0),MATCH((CUADRO!I$4&amp;$E1110),'Hoja de Trabajo para listado'!$AB$151:$BA$151,0)),0)+IFERROR(INDEX('Hoja de Trabajo para listado'!$BC$155:$CB$1048576,MATCH($A1110,'Hoja de Trabajo para listado'!$BC$155:$BC$1048576,0),MATCH((CUADRO!I$4&amp;$E1110),'Hoja de Trabajo para listado'!$BC$151:$CB$151,0)),0)+IFERROR(INDEX('Hoja de Trabajo para listado'!$DE$153:$DG$274,MATCH($A1110,'Hoja de Trabajo para listado'!$DE$153:$DE$1048576,0),MATCH((CUADRO!I$4&amp;$E1110),'Hoja de Trabajo para listado'!$DE$151:$DG$151,0)),0)+IFERROR(INDEX('Hoja de Trabajo para listado'!$CD$155:$DC$1048576,MATCH($A1110,'Hoja de Trabajo para listado'!$CD$155:$CD$1048576,0),MATCH((CUADRO!I$4&amp;$E1110),'Hoja de Trabajo para listado'!$CD$151:$DC$151,0)),0)</f>
        <v>0</v>
      </c>
      <c r="J1110" s="243">
        <f ca="1">+IFERROR(INDEX('Hoja de Trabajo para listado'!$A$155:$Z$1048576,MATCH($A1110,'Hoja de Trabajo para listado'!$A$155:$A$1048576,0),MATCH((CUADRO!J$4&amp;$E1110),'Hoja de Trabajo para listado'!$A$151:$Z$151,0)),0)+IFERROR(INDEX('Hoja de Trabajo para listado'!$AB$155:$BA$1048576,MATCH($A1110,'Hoja de Trabajo para listado'!$AB$155:$AB$1048576,0),MATCH((CUADRO!J$4&amp;$E1110),'Hoja de Trabajo para listado'!$AB$151:$BA$151,0)),0)+IFERROR(INDEX('Hoja de Trabajo para listado'!$BC$155:$CB$1048576,MATCH($A1110,'Hoja de Trabajo para listado'!$BC$155:$BC$1048576,0),MATCH((CUADRO!J$4&amp;$E1110),'Hoja de Trabajo para listado'!$BC$151:$CB$151,0)),0)+IFERROR(INDEX('Hoja de Trabajo para listado'!$DE$153:$DG$274,MATCH($A1110,'Hoja de Trabajo para listado'!$DE$153:$DE$1048576,0),MATCH((CUADRO!J$4&amp;$E1110),'Hoja de Trabajo para listado'!$DE$151:$DG$151,0)),0)+IFERROR(INDEX('Hoja de Trabajo para listado'!$CD$155:$DC$1048576,MATCH($A1110,'Hoja de Trabajo para listado'!$CD$155:$CD$1048576,0),MATCH((CUADRO!J$4&amp;$E1110),'Hoja de Trabajo para listado'!$CD$151:$DC$151,0)),0)</f>
        <v>0</v>
      </c>
      <c r="K1110" s="243">
        <f ca="1">+IFERROR(INDEX('Hoja de Trabajo para listado'!$A$155:$Z$1048576,MATCH($A1110,'Hoja de Trabajo para listado'!$A$155:$A$1048576,0),MATCH((CUADRO!K$4&amp;$E1110),'Hoja de Trabajo para listado'!$A$151:$Z$151,0)),0)+IFERROR(INDEX('Hoja de Trabajo para listado'!$AB$155:$BA$1048576,MATCH($A1110,'Hoja de Trabajo para listado'!$AB$155:$AB$1048576,0),MATCH((CUADRO!K$4&amp;$E1110),'Hoja de Trabajo para listado'!$AB$151:$BA$151,0)),0)+IFERROR(INDEX('Hoja de Trabajo para listado'!$BC$155:$CB$1048576,MATCH($A1110,'Hoja de Trabajo para listado'!$BC$155:$BC$1048576,0),MATCH((CUADRO!K$4&amp;$E1110),'Hoja de Trabajo para listado'!$BC$151:$CB$151,0)),0)+IFERROR(INDEX('Hoja de Trabajo para listado'!$DE$153:$DG$274,MATCH($A1110,'Hoja de Trabajo para listado'!$DE$153:$DE$1048576,0),MATCH((CUADRO!K$4&amp;$E1110),'Hoja de Trabajo para listado'!$DE$151:$DG$151,0)),0)+IFERROR(INDEX('Hoja de Trabajo para listado'!$CD$155:$DC$1048576,MATCH($A1110,'Hoja de Trabajo para listado'!$CD$155:$CD$1048576,0),MATCH((CUADRO!K$4&amp;$E1110),'Hoja de Trabajo para listado'!$CD$151:$DC$151,0)),0)</f>
        <v>0</v>
      </c>
      <c r="L1110" s="243">
        <f ca="1">+IFERROR(INDEX('Hoja de Trabajo para listado'!$A$155:$Z$1048576,MATCH($A1110,'Hoja de Trabajo para listado'!$A$155:$A$1048576,0),MATCH((CUADRO!L$4&amp;$E1110),'Hoja de Trabajo para listado'!$A$151:$Z$151,0)),0)+IFERROR(INDEX('Hoja de Trabajo para listado'!$AB$155:$BA$1048576,MATCH($A1110,'Hoja de Trabajo para listado'!$AB$155:$AB$1048576,0),MATCH((CUADRO!L$4&amp;$E1110),'Hoja de Trabajo para listado'!$AB$151:$BA$151,0)),0)+IFERROR(INDEX('Hoja de Trabajo para listado'!$BC$155:$CB$1048576,MATCH($A1110,'Hoja de Trabajo para listado'!$BC$155:$BC$1048576,0),MATCH((CUADRO!L$4&amp;$E1110),'Hoja de Trabajo para listado'!$BC$151:$CB$151,0)),0)+IFERROR(INDEX('Hoja de Trabajo para listado'!$DE$153:$DG$274,MATCH($A1110,'Hoja de Trabajo para listado'!$DE$153:$DE$1048576,0),MATCH((CUADRO!L$4&amp;$E1110),'Hoja de Trabajo para listado'!$DE$151:$DG$151,0)),0)+IFERROR(INDEX('Hoja de Trabajo para listado'!$CD$155:$DC$1048576,MATCH($A1110,'Hoja de Trabajo para listado'!$CD$155:$CD$1048576,0),MATCH((CUADRO!L$4&amp;$E1110),'Hoja de Trabajo para listado'!$CD$151:$DC$151,0)),0)</f>
        <v>0</v>
      </c>
      <c r="M1110" s="243">
        <f ca="1">+IFERROR(INDEX('Hoja de Trabajo para listado'!$A$155:$Z$1048576,MATCH($A1110,'Hoja de Trabajo para listado'!$A$155:$A$1048576,0),MATCH((CUADRO!M$4&amp;$E1110),'Hoja de Trabajo para listado'!$A$151:$Z$151,0)),0)+IFERROR(INDEX('Hoja de Trabajo para listado'!$AB$155:$BA$1048576,MATCH($A1110,'Hoja de Trabajo para listado'!$AB$155:$AB$1048576,0),MATCH((CUADRO!M$4&amp;$E1110),'Hoja de Trabajo para listado'!$AB$151:$BA$151,0)),0)+IFERROR(INDEX('Hoja de Trabajo para listado'!$BC$155:$CB$1048576,MATCH($A1110,'Hoja de Trabajo para listado'!$BC$155:$BC$1048576,0),MATCH((CUADRO!M$4&amp;$E1110),'Hoja de Trabajo para listado'!$BC$151:$CB$151,0)),0)+IFERROR(INDEX('Hoja de Trabajo para listado'!$DE$153:$DG$274,MATCH($A1110,'Hoja de Trabajo para listado'!$DE$153:$DE$1048576,0),MATCH((CUADRO!M$4&amp;$E1110),'Hoja de Trabajo para listado'!$DE$151:$DG$151,0)),0)+IFERROR(INDEX('Hoja de Trabajo para listado'!$CD$155:$DC$1048576,MATCH($A1110,'Hoja de Trabajo para listado'!$CD$155:$CD$1048576,0),MATCH((CUADRO!M$4&amp;$E1110),'Hoja de Trabajo para listado'!$CD$151:$DC$151,0)),0)</f>
        <v>0</v>
      </c>
      <c r="N1110" s="243">
        <f ca="1">+IFERROR(INDEX('Hoja de Trabajo para listado'!$A$155:$Z$1048576,MATCH($A1110,'Hoja de Trabajo para listado'!$A$155:$A$1048576,0),MATCH((CUADRO!N$4&amp;$E1110),'Hoja de Trabajo para listado'!$A$151:$Z$151,0)),0)+IFERROR(INDEX('Hoja de Trabajo para listado'!$AB$155:$BA$1048576,MATCH($A1110,'Hoja de Trabajo para listado'!$AB$155:$AB$1048576,0),MATCH((CUADRO!N$4&amp;$E1110),'Hoja de Trabajo para listado'!$AB$151:$BA$151,0)),0)+IFERROR(INDEX('Hoja de Trabajo para listado'!$BC$155:$CB$1048576,MATCH($A1110,'Hoja de Trabajo para listado'!$BC$155:$BC$1048576,0),MATCH((CUADRO!N$4&amp;$E1110),'Hoja de Trabajo para listado'!$BC$151:$CB$151,0)),0)+IFERROR(INDEX('Hoja de Trabajo para listado'!$DE$153:$DG$274,MATCH($A1110,'Hoja de Trabajo para listado'!$DE$153:$DE$1048576,0),MATCH((CUADRO!N$4&amp;$E1110),'Hoja de Trabajo para listado'!$DE$151:$DG$151,0)),0)+IFERROR(INDEX('Hoja de Trabajo para listado'!$CD$155:$DC$1048576,MATCH($A1110,'Hoja de Trabajo para listado'!$CD$155:$CD$1048576,0),MATCH((CUADRO!N$4&amp;$E1110),'Hoja de Trabajo para listado'!$CD$151:$DC$151,0)),0)</f>
        <v>0</v>
      </c>
      <c r="O1110" s="243">
        <f ca="1">+IFERROR(INDEX('Hoja de Trabajo para listado'!$A$155:$Z$1048576,MATCH($A1110,'Hoja de Trabajo para listado'!$A$155:$A$1048576,0),MATCH((CUADRO!O$4&amp;$E1110),'Hoja de Trabajo para listado'!$A$151:$Z$151,0)),0)+IFERROR(INDEX('Hoja de Trabajo para listado'!$AB$155:$BA$1048576,MATCH($A1110,'Hoja de Trabajo para listado'!$AB$155:$AB$1048576,0),MATCH((CUADRO!O$4&amp;$E1110),'Hoja de Trabajo para listado'!$AB$151:$BA$151,0)),0)+IFERROR(INDEX('Hoja de Trabajo para listado'!$BC$155:$CB$1048576,MATCH($A1110,'Hoja de Trabajo para listado'!$BC$155:$BC$1048576,0),MATCH((CUADRO!O$4&amp;$E1110),'Hoja de Trabajo para listado'!$BC$151:$CB$151,0)),0)+IFERROR(INDEX('Hoja de Trabajo para listado'!$DE$153:$DG$274,MATCH($A1110,'Hoja de Trabajo para listado'!$DE$153:$DE$1048576,0),MATCH((CUADRO!O$4&amp;$E1110),'Hoja de Trabajo para listado'!$DE$151:$DG$151,0)),0)+IFERROR(INDEX('Hoja de Trabajo para listado'!$CD$155:$DC$1048576,MATCH($A1110,'Hoja de Trabajo para listado'!$CD$155:$CD$1048576,0),MATCH((CUADRO!O$4&amp;$E1110),'Hoja de Trabajo para listado'!$CD$151:$DC$151,0)),0)</f>
        <v>0</v>
      </c>
      <c r="P1110" s="243">
        <f ca="1">+IFERROR(INDEX('Hoja de Trabajo para listado'!$A$155:$Z$1048576,MATCH($A1110,'Hoja de Trabajo para listado'!$A$155:$A$1048576,0),MATCH((CUADRO!P$4&amp;$E1110),'Hoja de Trabajo para listado'!$A$151:$Z$151,0)),0)+IFERROR(INDEX('Hoja de Trabajo para listado'!$AB$155:$BA$1048576,MATCH($A1110,'Hoja de Trabajo para listado'!$AB$155:$AB$1048576,0),MATCH((CUADRO!P$4&amp;$E1110),'Hoja de Trabajo para listado'!$AB$151:$BA$151,0)),0)+IFERROR(INDEX('Hoja de Trabajo para listado'!$BC$155:$CB$1048576,MATCH($A1110,'Hoja de Trabajo para listado'!$BC$155:$BC$1048576,0),MATCH((CUADRO!P$4&amp;$E1110),'Hoja de Trabajo para listado'!$BC$151:$CB$151,0)),0)+IFERROR(INDEX('Hoja de Trabajo para listado'!$DE$153:$DG$274,MATCH($A1110,'Hoja de Trabajo para listado'!$DE$153:$DE$1048576,0),MATCH((CUADRO!P$4&amp;$E1110),'Hoja de Trabajo para listado'!$DE$151:$DG$151,0)),0)+IFERROR(INDEX('Hoja de Trabajo para listado'!$CD$155:$DC$1048576,MATCH($A1110,'Hoja de Trabajo para listado'!$CD$155:$CD$1048576,0),MATCH((CUADRO!P$4&amp;$E1110),'Hoja de Trabajo para listado'!$CD$151:$DC$151,0)),0)</f>
        <v>0</v>
      </c>
      <c r="Q1110" s="243">
        <f ca="1">+IFERROR(INDEX('Hoja de Trabajo para listado'!$A$155:$Z$1048576,MATCH($A1110,'Hoja de Trabajo para listado'!$A$155:$A$1048576,0),MATCH((CUADRO!Q$4&amp;$E1110),'Hoja de Trabajo para listado'!$A$151:$Z$151,0)),0)+IFERROR(INDEX('Hoja de Trabajo para listado'!$AB$155:$BA$1048576,MATCH($A1110,'Hoja de Trabajo para listado'!$AB$155:$AB$1048576,0),MATCH((CUADRO!Q$4&amp;$E1110),'Hoja de Trabajo para listado'!$AB$151:$BA$151,0)),0)+IFERROR(INDEX('Hoja de Trabajo para listado'!$BC$155:$CB$1048576,MATCH($A1110,'Hoja de Trabajo para listado'!$BC$155:$BC$1048576,0),MATCH((CUADRO!Q$4&amp;$E1110),'Hoja de Trabajo para listado'!$BC$151:$CB$151,0)),0)+IFERROR(INDEX('Hoja de Trabajo para listado'!$DE$153:$DG$274,MATCH($A1110,'Hoja de Trabajo para listado'!$DE$153:$DE$1048576,0),MATCH((CUADRO!Q$4&amp;$E1110),'Hoja de Trabajo para listado'!$DE$151:$DG$151,0)),0)+IFERROR(INDEX('Hoja de Trabajo para listado'!$CD$155:$DC$1048576,MATCH($A1110,'Hoja de Trabajo para listado'!$CD$155:$CD$1048576,0),MATCH((CUADRO!Q$4&amp;$E1110),'Hoja de Trabajo para listado'!$CD$151:$DC$151,0)),0)</f>
        <v>0</v>
      </c>
      <c r="R1110" s="243">
        <f t="shared" ca="1" si="34"/>
        <v>0</v>
      </c>
      <c r="S1110" s="253">
        <f ca="1">+R1109+R1110</f>
        <v>0</v>
      </c>
      <c r="T1110" s="243">
        <f ca="1">+S1110</f>
        <v>0</v>
      </c>
      <c r="U1110" s="242">
        <f t="shared" si="35"/>
        <v>2</v>
      </c>
    </row>
    <row r="1111" spans="1:21" customFormat="1" ht="15" hidden="1" customHeight="1">
      <c r="A1111" s="32">
        <v>1913</v>
      </c>
      <c r="B1111" s="381">
        <f>+A1111</f>
        <v>1913</v>
      </c>
      <c r="C1111" s="245" t="str">
        <f>+VLOOKUP(A1111,bd_lista!$A$3:$C$592,3,FALSE)</f>
        <v>Gobierno Autónomo Municipal de Nueva Esperanza</v>
      </c>
      <c r="D1111" s="383" t="str">
        <f>+C1111</f>
        <v>Gobierno Autónomo Municipal de Nueva Esperanza</v>
      </c>
      <c r="E1111" s="240" t="s">
        <v>683</v>
      </c>
      <c r="F1111" s="241">
        <f ca="1">+IFERROR(INDEX('Hoja de Trabajo para listado'!$A$155:$Z$1048576,MATCH($A1111,'Hoja de Trabajo para listado'!$A$155:$A$1048576,0),MATCH((CUADRO!F$4&amp;$E1111),'Hoja de Trabajo para listado'!$A$151:$Z$151,0)),0)+IFERROR(INDEX('Hoja de Trabajo para listado'!$AB$155:$BA$1048576,MATCH($A1111,'Hoja de Trabajo para listado'!$AB$155:$AB$1048576,0),MATCH((CUADRO!F$4&amp;$E1111),'Hoja de Trabajo para listado'!$AB$151:$BA$151,0)),0)+IFERROR(INDEX('Hoja de Trabajo para listado'!$BC$155:$CB$1048576,MATCH($A1111,'Hoja de Trabajo para listado'!$BC$155:$BC$1048576,0),MATCH((CUADRO!F$4&amp;$E1111),'Hoja de Trabajo para listado'!$BC$151:$CB$151,0)),0)+IFERROR(INDEX('Hoja de Trabajo para listado'!$DE$153:$DG$274,MATCH($A1111,'Hoja de Trabajo para listado'!$DE$153:$DE$1048576,0),MATCH((CUADRO!F$4&amp;$E1111),'Hoja de Trabajo para listado'!$DE$151:$DG$151,0)),0)+IFERROR(INDEX('Hoja de Trabajo para listado'!$CD$155:$DC$1048576,MATCH($A1111,'Hoja de Trabajo para listado'!$CD$155:$CD$1048576,0),MATCH((CUADRO!F$4&amp;$E1111),'Hoja de Trabajo para listado'!$CD$151:$DC$151,0)),0)</f>
        <v>0</v>
      </c>
      <c r="G1111" s="241">
        <f ca="1">+IFERROR(INDEX('Hoja de Trabajo para listado'!$A$155:$Z$1048576,MATCH($A1111,'Hoja de Trabajo para listado'!$A$155:$A$1048576,0),MATCH((CUADRO!G$4&amp;$E1111),'Hoja de Trabajo para listado'!$A$151:$Z$151,0)),0)+IFERROR(INDEX('Hoja de Trabajo para listado'!$AB$155:$BA$1048576,MATCH($A1111,'Hoja de Trabajo para listado'!$AB$155:$AB$1048576,0),MATCH((CUADRO!G$4&amp;$E1111),'Hoja de Trabajo para listado'!$AB$151:$BA$151,0)),0)+IFERROR(INDEX('Hoja de Trabajo para listado'!$BC$155:$CB$1048576,MATCH($A1111,'Hoja de Trabajo para listado'!$BC$155:$BC$1048576,0),MATCH((CUADRO!G$4&amp;$E1111),'Hoja de Trabajo para listado'!$BC$151:$CB$151,0)),0)+IFERROR(INDEX('Hoja de Trabajo para listado'!$DE$153:$DG$274,MATCH($A1111,'Hoja de Trabajo para listado'!$DE$153:$DE$1048576,0),MATCH((CUADRO!G$4&amp;$E1111),'Hoja de Trabajo para listado'!$DE$151:$DG$151,0)),0)+IFERROR(INDEX('Hoja de Trabajo para listado'!$CD$155:$DC$1048576,MATCH($A1111,'Hoja de Trabajo para listado'!$CD$155:$CD$1048576,0),MATCH((CUADRO!G$4&amp;$E1111),'Hoja de Trabajo para listado'!$CD$151:$DC$151,0)),0)</f>
        <v>0</v>
      </c>
      <c r="H1111" s="241">
        <f ca="1">+IFERROR(INDEX('Hoja de Trabajo para listado'!$A$155:$Z$1048576,MATCH($A1111,'Hoja de Trabajo para listado'!$A$155:$A$1048576,0),MATCH((CUADRO!H$4&amp;$E1111),'Hoja de Trabajo para listado'!$A$151:$Z$151,0)),0)+IFERROR(INDEX('Hoja de Trabajo para listado'!$AB$155:$BA$1048576,MATCH($A1111,'Hoja de Trabajo para listado'!$AB$155:$AB$1048576,0),MATCH((CUADRO!H$4&amp;$E1111),'Hoja de Trabajo para listado'!$AB$151:$BA$151,0)),0)+IFERROR(INDEX('Hoja de Trabajo para listado'!$BC$155:$CB$1048576,MATCH($A1111,'Hoja de Trabajo para listado'!$BC$155:$BC$1048576,0),MATCH((CUADRO!H$4&amp;$E1111),'Hoja de Trabajo para listado'!$BC$151:$CB$151,0)),0)+IFERROR(INDEX('Hoja de Trabajo para listado'!$DE$153:$DG$274,MATCH($A1111,'Hoja de Trabajo para listado'!$DE$153:$DE$1048576,0),MATCH((CUADRO!H$4&amp;$E1111),'Hoja de Trabajo para listado'!$DE$151:$DG$151,0)),0)+IFERROR(INDEX('Hoja de Trabajo para listado'!$CD$155:$DC$1048576,MATCH($A1111,'Hoja de Trabajo para listado'!$CD$155:$CD$1048576,0),MATCH((CUADRO!H$4&amp;$E1111),'Hoja de Trabajo para listado'!$CD$151:$DC$151,0)),0)</f>
        <v>0</v>
      </c>
      <c r="I1111" s="241">
        <f ca="1">+IFERROR(INDEX('Hoja de Trabajo para listado'!$A$155:$Z$1048576,MATCH($A1111,'Hoja de Trabajo para listado'!$A$155:$A$1048576,0),MATCH((CUADRO!I$4&amp;$E1111),'Hoja de Trabajo para listado'!$A$151:$Z$151,0)),0)+IFERROR(INDEX('Hoja de Trabajo para listado'!$AB$155:$BA$1048576,MATCH($A1111,'Hoja de Trabajo para listado'!$AB$155:$AB$1048576,0),MATCH((CUADRO!I$4&amp;$E1111),'Hoja de Trabajo para listado'!$AB$151:$BA$151,0)),0)+IFERROR(INDEX('Hoja de Trabajo para listado'!$BC$155:$CB$1048576,MATCH($A1111,'Hoja de Trabajo para listado'!$BC$155:$BC$1048576,0),MATCH((CUADRO!I$4&amp;$E1111),'Hoja de Trabajo para listado'!$BC$151:$CB$151,0)),0)+IFERROR(INDEX('Hoja de Trabajo para listado'!$DE$153:$DG$274,MATCH($A1111,'Hoja de Trabajo para listado'!$DE$153:$DE$1048576,0),MATCH((CUADRO!I$4&amp;$E1111),'Hoja de Trabajo para listado'!$DE$151:$DG$151,0)),0)+IFERROR(INDEX('Hoja de Trabajo para listado'!$CD$155:$DC$1048576,MATCH($A1111,'Hoja de Trabajo para listado'!$CD$155:$CD$1048576,0),MATCH((CUADRO!I$4&amp;$E1111),'Hoja de Trabajo para listado'!$CD$151:$DC$151,0)),0)</f>
        <v>0</v>
      </c>
      <c r="J1111" s="241">
        <f ca="1">+IFERROR(INDEX('Hoja de Trabajo para listado'!$A$155:$Z$1048576,MATCH($A1111,'Hoja de Trabajo para listado'!$A$155:$A$1048576,0),MATCH((CUADRO!J$4&amp;$E1111),'Hoja de Trabajo para listado'!$A$151:$Z$151,0)),0)+IFERROR(INDEX('Hoja de Trabajo para listado'!$AB$155:$BA$1048576,MATCH($A1111,'Hoja de Trabajo para listado'!$AB$155:$AB$1048576,0),MATCH((CUADRO!J$4&amp;$E1111),'Hoja de Trabajo para listado'!$AB$151:$BA$151,0)),0)+IFERROR(INDEX('Hoja de Trabajo para listado'!$BC$155:$CB$1048576,MATCH($A1111,'Hoja de Trabajo para listado'!$BC$155:$BC$1048576,0),MATCH((CUADRO!J$4&amp;$E1111),'Hoja de Trabajo para listado'!$BC$151:$CB$151,0)),0)+IFERROR(INDEX('Hoja de Trabajo para listado'!$DE$153:$DG$274,MATCH($A1111,'Hoja de Trabajo para listado'!$DE$153:$DE$1048576,0),MATCH((CUADRO!J$4&amp;$E1111),'Hoja de Trabajo para listado'!$DE$151:$DG$151,0)),0)+IFERROR(INDEX('Hoja de Trabajo para listado'!$CD$155:$DC$1048576,MATCH($A1111,'Hoja de Trabajo para listado'!$CD$155:$CD$1048576,0),MATCH((CUADRO!J$4&amp;$E1111),'Hoja de Trabajo para listado'!$CD$151:$DC$151,0)),0)</f>
        <v>0</v>
      </c>
      <c r="K1111" s="241">
        <f ca="1">+IFERROR(INDEX('Hoja de Trabajo para listado'!$A$155:$Z$1048576,MATCH($A1111,'Hoja de Trabajo para listado'!$A$155:$A$1048576,0),MATCH((CUADRO!K$4&amp;$E1111),'Hoja de Trabajo para listado'!$A$151:$Z$151,0)),0)+IFERROR(INDEX('Hoja de Trabajo para listado'!$AB$155:$BA$1048576,MATCH($A1111,'Hoja de Trabajo para listado'!$AB$155:$AB$1048576,0),MATCH((CUADRO!K$4&amp;$E1111),'Hoja de Trabajo para listado'!$AB$151:$BA$151,0)),0)+IFERROR(INDEX('Hoja de Trabajo para listado'!$BC$155:$CB$1048576,MATCH($A1111,'Hoja de Trabajo para listado'!$BC$155:$BC$1048576,0),MATCH((CUADRO!K$4&amp;$E1111),'Hoja de Trabajo para listado'!$BC$151:$CB$151,0)),0)+IFERROR(INDEX('Hoja de Trabajo para listado'!$DE$153:$DG$274,MATCH($A1111,'Hoja de Trabajo para listado'!$DE$153:$DE$1048576,0),MATCH((CUADRO!K$4&amp;$E1111),'Hoja de Trabajo para listado'!$DE$151:$DG$151,0)),0)+IFERROR(INDEX('Hoja de Trabajo para listado'!$CD$155:$DC$1048576,MATCH($A1111,'Hoja de Trabajo para listado'!$CD$155:$CD$1048576,0),MATCH((CUADRO!K$4&amp;$E1111),'Hoja de Trabajo para listado'!$CD$151:$DC$151,0)),0)</f>
        <v>0</v>
      </c>
      <c r="L1111" s="241">
        <f ca="1">+IFERROR(INDEX('Hoja de Trabajo para listado'!$A$155:$Z$1048576,MATCH($A1111,'Hoja de Trabajo para listado'!$A$155:$A$1048576,0),MATCH((CUADRO!L$4&amp;$E1111),'Hoja de Trabajo para listado'!$A$151:$Z$151,0)),0)+IFERROR(INDEX('Hoja de Trabajo para listado'!$AB$155:$BA$1048576,MATCH($A1111,'Hoja de Trabajo para listado'!$AB$155:$AB$1048576,0),MATCH((CUADRO!L$4&amp;$E1111),'Hoja de Trabajo para listado'!$AB$151:$BA$151,0)),0)+IFERROR(INDEX('Hoja de Trabajo para listado'!$BC$155:$CB$1048576,MATCH($A1111,'Hoja de Trabajo para listado'!$BC$155:$BC$1048576,0),MATCH((CUADRO!L$4&amp;$E1111),'Hoja de Trabajo para listado'!$BC$151:$CB$151,0)),0)+IFERROR(INDEX('Hoja de Trabajo para listado'!$DE$153:$DG$274,MATCH($A1111,'Hoja de Trabajo para listado'!$DE$153:$DE$1048576,0),MATCH((CUADRO!L$4&amp;$E1111),'Hoja de Trabajo para listado'!$DE$151:$DG$151,0)),0)+IFERROR(INDEX('Hoja de Trabajo para listado'!$CD$155:$DC$1048576,MATCH($A1111,'Hoja de Trabajo para listado'!$CD$155:$CD$1048576,0),MATCH((CUADRO!L$4&amp;$E1111),'Hoja de Trabajo para listado'!$CD$151:$DC$151,0)),0)</f>
        <v>0</v>
      </c>
      <c r="M1111" s="241">
        <f ca="1">+IFERROR(INDEX('Hoja de Trabajo para listado'!$A$155:$Z$1048576,MATCH($A1111,'Hoja de Trabajo para listado'!$A$155:$A$1048576,0),MATCH((CUADRO!M$4&amp;$E1111),'Hoja de Trabajo para listado'!$A$151:$Z$151,0)),0)+IFERROR(INDEX('Hoja de Trabajo para listado'!$AB$155:$BA$1048576,MATCH($A1111,'Hoja de Trabajo para listado'!$AB$155:$AB$1048576,0),MATCH((CUADRO!M$4&amp;$E1111),'Hoja de Trabajo para listado'!$AB$151:$BA$151,0)),0)+IFERROR(INDEX('Hoja de Trabajo para listado'!$BC$155:$CB$1048576,MATCH($A1111,'Hoja de Trabajo para listado'!$BC$155:$BC$1048576,0),MATCH((CUADRO!M$4&amp;$E1111),'Hoja de Trabajo para listado'!$BC$151:$CB$151,0)),0)+IFERROR(INDEX('Hoja de Trabajo para listado'!$DE$153:$DG$274,MATCH($A1111,'Hoja de Trabajo para listado'!$DE$153:$DE$1048576,0),MATCH((CUADRO!M$4&amp;$E1111),'Hoja de Trabajo para listado'!$DE$151:$DG$151,0)),0)+IFERROR(INDEX('Hoja de Trabajo para listado'!$CD$155:$DC$1048576,MATCH($A1111,'Hoja de Trabajo para listado'!$CD$155:$CD$1048576,0),MATCH((CUADRO!M$4&amp;$E1111),'Hoja de Trabajo para listado'!$CD$151:$DC$151,0)),0)</f>
        <v>0</v>
      </c>
      <c r="N1111" s="241">
        <f ca="1">+IFERROR(INDEX('Hoja de Trabajo para listado'!$A$155:$Z$1048576,MATCH($A1111,'Hoja de Trabajo para listado'!$A$155:$A$1048576,0),MATCH((CUADRO!N$4&amp;$E1111),'Hoja de Trabajo para listado'!$A$151:$Z$151,0)),0)+IFERROR(INDEX('Hoja de Trabajo para listado'!$AB$155:$BA$1048576,MATCH($A1111,'Hoja de Trabajo para listado'!$AB$155:$AB$1048576,0),MATCH((CUADRO!N$4&amp;$E1111),'Hoja de Trabajo para listado'!$AB$151:$BA$151,0)),0)+IFERROR(INDEX('Hoja de Trabajo para listado'!$BC$155:$CB$1048576,MATCH($A1111,'Hoja de Trabajo para listado'!$BC$155:$BC$1048576,0),MATCH((CUADRO!N$4&amp;$E1111),'Hoja de Trabajo para listado'!$BC$151:$CB$151,0)),0)+IFERROR(INDEX('Hoja de Trabajo para listado'!$DE$153:$DG$274,MATCH($A1111,'Hoja de Trabajo para listado'!$DE$153:$DE$1048576,0),MATCH((CUADRO!N$4&amp;$E1111),'Hoja de Trabajo para listado'!$DE$151:$DG$151,0)),0)+IFERROR(INDEX('Hoja de Trabajo para listado'!$CD$155:$DC$1048576,MATCH($A1111,'Hoja de Trabajo para listado'!$CD$155:$CD$1048576,0),MATCH((CUADRO!N$4&amp;$E1111),'Hoja de Trabajo para listado'!$CD$151:$DC$151,0)),0)</f>
        <v>0</v>
      </c>
      <c r="O1111" s="241">
        <f ca="1">+IFERROR(INDEX('Hoja de Trabajo para listado'!$A$155:$Z$1048576,MATCH($A1111,'Hoja de Trabajo para listado'!$A$155:$A$1048576,0),MATCH((CUADRO!O$4&amp;$E1111),'Hoja de Trabajo para listado'!$A$151:$Z$151,0)),0)+IFERROR(INDEX('Hoja de Trabajo para listado'!$AB$155:$BA$1048576,MATCH($A1111,'Hoja de Trabajo para listado'!$AB$155:$AB$1048576,0),MATCH((CUADRO!O$4&amp;$E1111),'Hoja de Trabajo para listado'!$AB$151:$BA$151,0)),0)+IFERROR(INDEX('Hoja de Trabajo para listado'!$BC$155:$CB$1048576,MATCH($A1111,'Hoja de Trabajo para listado'!$BC$155:$BC$1048576,0),MATCH((CUADRO!O$4&amp;$E1111),'Hoja de Trabajo para listado'!$BC$151:$CB$151,0)),0)+IFERROR(INDEX('Hoja de Trabajo para listado'!$DE$153:$DG$274,MATCH($A1111,'Hoja de Trabajo para listado'!$DE$153:$DE$1048576,0),MATCH((CUADRO!O$4&amp;$E1111),'Hoja de Trabajo para listado'!$DE$151:$DG$151,0)),0)+IFERROR(INDEX('Hoja de Trabajo para listado'!$CD$155:$DC$1048576,MATCH($A1111,'Hoja de Trabajo para listado'!$CD$155:$CD$1048576,0),MATCH((CUADRO!O$4&amp;$E1111),'Hoja de Trabajo para listado'!$CD$151:$DC$151,0)),0)</f>
        <v>0</v>
      </c>
      <c r="P1111" s="241">
        <f ca="1">+IFERROR(INDEX('Hoja de Trabajo para listado'!$A$155:$Z$1048576,MATCH($A1111,'Hoja de Trabajo para listado'!$A$155:$A$1048576,0),MATCH((CUADRO!P$4&amp;$E1111),'Hoja de Trabajo para listado'!$A$151:$Z$151,0)),0)+IFERROR(INDEX('Hoja de Trabajo para listado'!$AB$155:$BA$1048576,MATCH($A1111,'Hoja de Trabajo para listado'!$AB$155:$AB$1048576,0),MATCH((CUADRO!P$4&amp;$E1111),'Hoja de Trabajo para listado'!$AB$151:$BA$151,0)),0)+IFERROR(INDEX('Hoja de Trabajo para listado'!$BC$155:$CB$1048576,MATCH($A1111,'Hoja de Trabajo para listado'!$BC$155:$BC$1048576,0),MATCH((CUADRO!P$4&amp;$E1111),'Hoja de Trabajo para listado'!$BC$151:$CB$151,0)),0)+IFERROR(INDEX('Hoja de Trabajo para listado'!$DE$153:$DG$274,MATCH($A1111,'Hoja de Trabajo para listado'!$DE$153:$DE$1048576,0),MATCH((CUADRO!P$4&amp;$E1111),'Hoja de Trabajo para listado'!$DE$151:$DG$151,0)),0)+IFERROR(INDEX('Hoja de Trabajo para listado'!$CD$155:$DC$1048576,MATCH($A1111,'Hoja de Trabajo para listado'!$CD$155:$CD$1048576,0),MATCH((CUADRO!P$4&amp;$E1111),'Hoja de Trabajo para listado'!$CD$151:$DC$151,0)),0)</f>
        <v>0</v>
      </c>
      <c r="Q1111" s="241">
        <f ca="1">+IFERROR(INDEX('Hoja de Trabajo para listado'!$A$155:$Z$1048576,MATCH($A1111,'Hoja de Trabajo para listado'!$A$155:$A$1048576,0),MATCH((CUADRO!Q$4&amp;$E1111),'Hoja de Trabajo para listado'!$A$151:$Z$151,0)),0)+IFERROR(INDEX('Hoja de Trabajo para listado'!$AB$155:$BA$1048576,MATCH($A1111,'Hoja de Trabajo para listado'!$AB$155:$AB$1048576,0),MATCH((CUADRO!Q$4&amp;$E1111),'Hoja de Trabajo para listado'!$AB$151:$BA$151,0)),0)+IFERROR(INDEX('Hoja de Trabajo para listado'!$BC$155:$CB$1048576,MATCH($A1111,'Hoja de Trabajo para listado'!$BC$155:$BC$1048576,0),MATCH((CUADRO!Q$4&amp;$E1111),'Hoja de Trabajo para listado'!$BC$151:$CB$151,0)),0)+IFERROR(INDEX('Hoja de Trabajo para listado'!$DE$153:$DG$274,MATCH($A1111,'Hoja de Trabajo para listado'!$DE$153:$DE$1048576,0),MATCH((CUADRO!Q$4&amp;$E1111),'Hoja de Trabajo para listado'!$DE$151:$DG$151,0)),0)+IFERROR(INDEX('Hoja de Trabajo para listado'!$CD$155:$DC$1048576,MATCH($A1111,'Hoja de Trabajo para listado'!$CD$155:$CD$1048576,0),MATCH((CUADRO!Q$4&amp;$E1111),'Hoja de Trabajo para listado'!$CD$151:$DC$151,0)),0)</f>
        <v>0</v>
      </c>
      <c r="R1111" s="241">
        <f t="shared" ca="1" si="34"/>
        <v>0</v>
      </c>
      <c r="S1111" s="247"/>
      <c r="T1111" s="262">
        <f ca="1">+T1112</f>
        <v>0</v>
      </c>
      <c r="U1111" s="268">
        <f t="shared" si="35"/>
        <v>1</v>
      </c>
    </row>
    <row r="1112" spans="1:21" customFormat="1" ht="15" hidden="1" customHeight="1">
      <c r="A1112" s="32">
        <v>1913</v>
      </c>
      <c r="B1112" s="382"/>
      <c r="C1112" s="245" t="str">
        <f>+VLOOKUP(A1112,bd_lista!$A$3:$C$592,3,FALSE)</f>
        <v>Gobierno Autónomo Municipal de Nueva Esperanza</v>
      </c>
      <c r="D1112" s="384"/>
      <c r="E1112" s="242" t="s">
        <v>684</v>
      </c>
      <c r="F1112" s="243">
        <f ca="1">+IFERROR(INDEX('Hoja de Trabajo para listado'!$A$155:$Z$1048576,MATCH($A1112,'Hoja de Trabajo para listado'!$A$155:$A$1048576,0),MATCH((CUADRO!F$4&amp;$E1112),'Hoja de Trabajo para listado'!$A$151:$Z$151,0)),0)+IFERROR(INDEX('Hoja de Trabajo para listado'!$AB$155:$BA$1048576,MATCH($A1112,'Hoja de Trabajo para listado'!$AB$155:$AB$1048576,0),MATCH((CUADRO!F$4&amp;$E1112),'Hoja de Trabajo para listado'!$AB$151:$BA$151,0)),0)+IFERROR(INDEX('Hoja de Trabajo para listado'!$BC$155:$CB$1048576,MATCH($A1112,'Hoja de Trabajo para listado'!$BC$155:$BC$1048576,0),MATCH((CUADRO!F$4&amp;$E1112),'Hoja de Trabajo para listado'!$BC$151:$CB$151,0)),0)+IFERROR(INDEX('Hoja de Trabajo para listado'!$DE$153:$DG$274,MATCH($A1112,'Hoja de Trabajo para listado'!$DE$153:$DE$1048576,0),MATCH((CUADRO!F$4&amp;$E1112),'Hoja de Trabajo para listado'!$DE$151:$DG$151,0)),0)+IFERROR(INDEX('Hoja de Trabajo para listado'!$CD$155:$DC$1048576,MATCH($A1112,'Hoja de Trabajo para listado'!$CD$155:$CD$1048576,0),MATCH((CUADRO!F$4&amp;$E1112),'Hoja de Trabajo para listado'!$CD$151:$DC$151,0)),0)</f>
        <v>0</v>
      </c>
      <c r="G1112" s="243">
        <f ca="1">+IFERROR(INDEX('Hoja de Trabajo para listado'!$A$155:$Z$1048576,MATCH($A1112,'Hoja de Trabajo para listado'!$A$155:$A$1048576,0),MATCH((CUADRO!G$4&amp;$E1112),'Hoja de Trabajo para listado'!$A$151:$Z$151,0)),0)+IFERROR(INDEX('Hoja de Trabajo para listado'!$AB$155:$BA$1048576,MATCH($A1112,'Hoja de Trabajo para listado'!$AB$155:$AB$1048576,0),MATCH((CUADRO!G$4&amp;$E1112),'Hoja de Trabajo para listado'!$AB$151:$BA$151,0)),0)+IFERROR(INDEX('Hoja de Trabajo para listado'!$BC$155:$CB$1048576,MATCH($A1112,'Hoja de Trabajo para listado'!$BC$155:$BC$1048576,0),MATCH((CUADRO!G$4&amp;$E1112),'Hoja de Trabajo para listado'!$BC$151:$CB$151,0)),0)+IFERROR(INDEX('Hoja de Trabajo para listado'!$DE$153:$DG$274,MATCH($A1112,'Hoja de Trabajo para listado'!$DE$153:$DE$1048576,0),MATCH((CUADRO!G$4&amp;$E1112),'Hoja de Trabajo para listado'!$DE$151:$DG$151,0)),0)+IFERROR(INDEX('Hoja de Trabajo para listado'!$CD$155:$DC$1048576,MATCH($A1112,'Hoja de Trabajo para listado'!$CD$155:$CD$1048576,0),MATCH((CUADRO!G$4&amp;$E1112),'Hoja de Trabajo para listado'!$CD$151:$DC$151,0)),0)</f>
        <v>0</v>
      </c>
      <c r="H1112" s="243">
        <f ca="1">+IFERROR(INDEX('Hoja de Trabajo para listado'!$A$155:$Z$1048576,MATCH($A1112,'Hoja de Trabajo para listado'!$A$155:$A$1048576,0),MATCH((CUADRO!H$4&amp;$E1112),'Hoja de Trabajo para listado'!$A$151:$Z$151,0)),0)+IFERROR(INDEX('Hoja de Trabajo para listado'!$AB$155:$BA$1048576,MATCH($A1112,'Hoja de Trabajo para listado'!$AB$155:$AB$1048576,0),MATCH((CUADRO!H$4&amp;$E1112),'Hoja de Trabajo para listado'!$AB$151:$BA$151,0)),0)+IFERROR(INDEX('Hoja de Trabajo para listado'!$BC$155:$CB$1048576,MATCH($A1112,'Hoja de Trabajo para listado'!$BC$155:$BC$1048576,0),MATCH((CUADRO!H$4&amp;$E1112),'Hoja de Trabajo para listado'!$BC$151:$CB$151,0)),0)+IFERROR(INDEX('Hoja de Trabajo para listado'!$DE$153:$DG$274,MATCH($A1112,'Hoja de Trabajo para listado'!$DE$153:$DE$1048576,0),MATCH((CUADRO!H$4&amp;$E1112),'Hoja de Trabajo para listado'!$DE$151:$DG$151,0)),0)+IFERROR(INDEX('Hoja de Trabajo para listado'!$CD$155:$DC$1048576,MATCH($A1112,'Hoja de Trabajo para listado'!$CD$155:$CD$1048576,0),MATCH((CUADRO!H$4&amp;$E1112),'Hoja de Trabajo para listado'!$CD$151:$DC$151,0)),0)</f>
        <v>0</v>
      </c>
      <c r="I1112" s="243">
        <f ca="1">+IFERROR(INDEX('Hoja de Trabajo para listado'!$A$155:$Z$1048576,MATCH($A1112,'Hoja de Trabajo para listado'!$A$155:$A$1048576,0),MATCH((CUADRO!I$4&amp;$E1112),'Hoja de Trabajo para listado'!$A$151:$Z$151,0)),0)+IFERROR(INDEX('Hoja de Trabajo para listado'!$AB$155:$BA$1048576,MATCH($A1112,'Hoja de Trabajo para listado'!$AB$155:$AB$1048576,0),MATCH((CUADRO!I$4&amp;$E1112),'Hoja de Trabajo para listado'!$AB$151:$BA$151,0)),0)+IFERROR(INDEX('Hoja de Trabajo para listado'!$BC$155:$CB$1048576,MATCH($A1112,'Hoja de Trabajo para listado'!$BC$155:$BC$1048576,0),MATCH((CUADRO!I$4&amp;$E1112),'Hoja de Trabajo para listado'!$BC$151:$CB$151,0)),0)+IFERROR(INDEX('Hoja de Trabajo para listado'!$DE$153:$DG$274,MATCH($A1112,'Hoja de Trabajo para listado'!$DE$153:$DE$1048576,0),MATCH((CUADRO!I$4&amp;$E1112),'Hoja de Trabajo para listado'!$DE$151:$DG$151,0)),0)+IFERROR(INDEX('Hoja de Trabajo para listado'!$CD$155:$DC$1048576,MATCH($A1112,'Hoja de Trabajo para listado'!$CD$155:$CD$1048576,0),MATCH((CUADRO!I$4&amp;$E1112),'Hoja de Trabajo para listado'!$CD$151:$DC$151,0)),0)</f>
        <v>0</v>
      </c>
      <c r="J1112" s="243">
        <f ca="1">+IFERROR(INDEX('Hoja de Trabajo para listado'!$A$155:$Z$1048576,MATCH($A1112,'Hoja de Trabajo para listado'!$A$155:$A$1048576,0),MATCH((CUADRO!J$4&amp;$E1112),'Hoja de Trabajo para listado'!$A$151:$Z$151,0)),0)+IFERROR(INDEX('Hoja de Trabajo para listado'!$AB$155:$BA$1048576,MATCH($A1112,'Hoja de Trabajo para listado'!$AB$155:$AB$1048576,0),MATCH((CUADRO!J$4&amp;$E1112),'Hoja de Trabajo para listado'!$AB$151:$BA$151,0)),0)+IFERROR(INDEX('Hoja de Trabajo para listado'!$BC$155:$CB$1048576,MATCH($A1112,'Hoja de Trabajo para listado'!$BC$155:$BC$1048576,0),MATCH((CUADRO!J$4&amp;$E1112),'Hoja de Trabajo para listado'!$BC$151:$CB$151,0)),0)+IFERROR(INDEX('Hoja de Trabajo para listado'!$DE$153:$DG$274,MATCH($A1112,'Hoja de Trabajo para listado'!$DE$153:$DE$1048576,0),MATCH((CUADRO!J$4&amp;$E1112),'Hoja de Trabajo para listado'!$DE$151:$DG$151,0)),0)+IFERROR(INDEX('Hoja de Trabajo para listado'!$CD$155:$DC$1048576,MATCH($A1112,'Hoja de Trabajo para listado'!$CD$155:$CD$1048576,0),MATCH((CUADRO!J$4&amp;$E1112),'Hoja de Trabajo para listado'!$CD$151:$DC$151,0)),0)</f>
        <v>0</v>
      </c>
      <c r="K1112" s="243">
        <f ca="1">+IFERROR(INDEX('Hoja de Trabajo para listado'!$A$155:$Z$1048576,MATCH($A1112,'Hoja de Trabajo para listado'!$A$155:$A$1048576,0),MATCH((CUADRO!K$4&amp;$E1112),'Hoja de Trabajo para listado'!$A$151:$Z$151,0)),0)+IFERROR(INDEX('Hoja de Trabajo para listado'!$AB$155:$BA$1048576,MATCH($A1112,'Hoja de Trabajo para listado'!$AB$155:$AB$1048576,0),MATCH((CUADRO!K$4&amp;$E1112),'Hoja de Trabajo para listado'!$AB$151:$BA$151,0)),0)+IFERROR(INDEX('Hoja de Trabajo para listado'!$BC$155:$CB$1048576,MATCH($A1112,'Hoja de Trabajo para listado'!$BC$155:$BC$1048576,0),MATCH((CUADRO!K$4&amp;$E1112),'Hoja de Trabajo para listado'!$BC$151:$CB$151,0)),0)+IFERROR(INDEX('Hoja de Trabajo para listado'!$DE$153:$DG$274,MATCH($A1112,'Hoja de Trabajo para listado'!$DE$153:$DE$1048576,0),MATCH((CUADRO!K$4&amp;$E1112),'Hoja de Trabajo para listado'!$DE$151:$DG$151,0)),0)+IFERROR(INDEX('Hoja de Trabajo para listado'!$CD$155:$DC$1048576,MATCH($A1112,'Hoja de Trabajo para listado'!$CD$155:$CD$1048576,0),MATCH((CUADRO!K$4&amp;$E1112),'Hoja de Trabajo para listado'!$CD$151:$DC$151,0)),0)</f>
        <v>0</v>
      </c>
      <c r="L1112" s="243">
        <f ca="1">+IFERROR(INDEX('Hoja de Trabajo para listado'!$A$155:$Z$1048576,MATCH($A1112,'Hoja de Trabajo para listado'!$A$155:$A$1048576,0),MATCH((CUADRO!L$4&amp;$E1112),'Hoja de Trabajo para listado'!$A$151:$Z$151,0)),0)+IFERROR(INDEX('Hoja de Trabajo para listado'!$AB$155:$BA$1048576,MATCH($A1112,'Hoja de Trabajo para listado'!$AB$155:$AB$1048576,0),MATCH((CUADRO!L$4&amp;$E1112),'Hoja de Trabajo para listado'!$AB$151:$BA$151,0)),0)+IFERROR(INDEX('Hoja de Trabajo para listado'!$BC$155:$CB$1048576,MATCH($A1112,'Hoja de Trabajo para listado'!$BC$155:$BC$1048576,0),MATCH((CUADRO!L$4&amp;$E1112),'Hoja de Trabajo para listado'!$BC$151:$CB$151,0)),0)+IFERROR(INDEX('Hoja de Trabajo para listado'!$DE$153:$DG$274,MATCH($A1112,'Hoja de Trabajo para listado'!$DE$153:$DE$1048576,0),MATCH((CUADRO!L$4&amp;$E1112),'Hoja de Trabajo para listado'!$DE$151:$DG$151,0)),0)+IFERROR(INDEX('Hoja de Trabajo para listado'!$CD$155:$DC$1048576,MATCH($A1112,'Hoja de Trabajo para listado'!$CD$155:$CD$1048576,0),MATCH((CUADRO!L$4&amp;$E1112),'Hoja de Trabajo para listado'!$CD$151:$DC$151,0)),0)</f>
        <v>0</v>
      </c>
      <c r="M1112" s="243">
        <f ca="1">+IFERROR(INDEX('Hoja de Trabajo para listado'!$A$155:$Z$1048576,MATCH($A1112,'Hoja de Trabajo para listado'!$A$155:$A$1048576,0),MATCH((CUADRO!M$4&amp;$E1112),'Hoja de Trabajo para listado'!$A$151:$Z$151,0)),0)+IFERROR(INDEX('Hoja de Trabajo para listado'!$AB$155:$BA$1048576,MATCH($A1112,'Hoja de Trabajo para listado'!$AB$155:$AB$1048576,0),MATCH((CUADRO!M$4&amp;$E1112),'Hoja de Trabajo para listado'!$AB$151:$BA$151,0)),0)+IFERROR(INDEX('Hoja de Trabajo para listado'!$BC$155:$CB$1048576,MATCH($A1112,'Hoja de Trabajo para listado'!$BC$155:$BC$1048576,0),MATCH((CUADRO!M$4&amp;$E1112),'Hoja de Trabajo para listado'!$BC$151:$CB$151,0)),0)+IFERROR(INDEX('Hoja de Trabajo para listado'!$DE$153:$DG$274,MATCH($A1112,'Hoja de Trabajo para listado'!$DE$153:$DE$1048576,0),MATCH((CUADRO!M$4&amp;$E1112),'Hoja de Trabajo para listado'!$DE$151:$DG$151,0)),0)+IFERROR(INDEX('Hoja de Trabajo para listado'!$CD$155:$DC$1048576,MATCH($A1112,'Hoja de Trabajo para listado'!$CD$155:$CD$1048576,0),MATCH((CUADRO!M$4&amp;$E1112),'Hoja de Trabajo para listado'!$CD$151:$DC$151,0)),0)</f>
        <v>0</v>
      </c>
      <c r="N1112" s="243">
        <f ca="1">+IFERROR(INDEX('Hoja de Trabajo para listado'!$A$155:$Z$1048576,MATCH($A1112,'Hoja de Trabajo para listado'!$A$155:$A$1048576,0),MATCH((CUADRO!N$4&amp;$E1112),'Hoja de Trabajo para listado'!$A$151:$Z$151,0)),0)+IFERROR(INDEX('Hoja de Trabajo para listado'!$AB$155:$BA$1048576,MATCH($A1112,'Hoja de Trabajo para listado'!$AB$155:$AB$1048576,0),MATCH((CUADRO!N$4&amp;$E1112),'Hoja de Trabajo para listado'!$AB$151:$BA$151,0)),0)+IFERROR(INDEX('Hoja de Trabajo para listado'!$BC$155:$CB$1048576,MATCH($A1112,'Hoja de Trabajo para listado'!$BC$155:$BC$1048576,0),MATCH((CUADRO!N$4&amp;$E1112),'Hoja de Trabajo para listado'!$BC$151:$CB$151,0)),0)+IFERROR(INDEX('Hoja de Trabajo para listado'!$DE$153:$DG$274,MATCH($A1112,'Hoja de Trabajo para listado'!$DE$153:$DE$1048576,0),MATCH((CUADRO!N$4&amp;$E1112),'Hoja de Trabajo para listado'!$DE$151:$DG$151,0)),0)+IFERROR(INDEX('Hoja de Trabajo para listado'!$CD$155:$DC$1048576,MATCH($A1112,'Hoja de Trabajo para listado'!$CD$155:$CD$1048576,0),MATCH((CUADRO!N$4&amp;$E1112),'Hoja de Trabajo para listado'!$CD$151:$DC$151,0)),0)</f>
        <v>0</v>
      </c>
      <c r="O1112" s="243">
        <f ca="1">+IFERROR(INDEX('Hoja de Trabajo para listado'!$A$155:$Z$1048576,MATCH($A1112,'Hoja de Trabajo para listado'!$A$155:$A$1048576,0),MATCH((CUADRO!O$4&amp;$E1112),'Hoja de Trabajo para listado'!$A$151:$Z$151,0)),0)+IFERROR(INDEX('Hoja de Trabajo para listado'!$AB$155:$BA$1048576,MATCH($A1112,'Hoja de Trabajo para listado'!$AB$155:$AB$1048576,0),MATCH((CUADRO!O$4&amp;$E1112),'Hoja de Trabajo para listado'!$AB$151:$BA$151,0)),0)+IFERROR(INDEX('Hoja de Trabajo para listado'!$BC$155:$CB$1048576,MATCH($A1112,'Hoja de Trabajo para listado'!$BC$155:$BC$1048576,0),MATCH((CUADRO!O$4&amp;$E1112),'Hoja de Trabajo para listado'!$BC$151:$CB$151,0)),0)+IFERROR(INDEX('Hoja de Trabajo para listado'!$DE$153:$DG$274,MATCH($A1112,'Hoja de Trabajo para listado'!$DE$153:$DE$1048576,0),MATCH((CUADRO!O$4&amp;$E1112),'Hoja de Trabajo para listado'!$DE$151:$DG$151,0)),0)+IFERROR(INDEX('Hoja de Trabajo para listado'!$CD$155:$DC$1048576,MATCH($A1112,'Hoja de Trabajo para listado'!$CD$155:$CD$1048576,0),MATCH((CUADRO!O$4&amp;$E1112),'Hoja de Trabajo para listado'!$CD$151:$DC$151,0)),0)</f>
        <v>0</v>
      </c>
      <c r="P1112" s="243">
        <f ca="1">+IFERROR(INDEX('Hoja de Trabajo para listado'!$A$155:$Z$1048576,MATCH($A1112,'Hoja de Trabajo para listado'!$A$155:$A$1048576,0),MATCH((CUADRO!P$4&amp;$E1112),'Hoja de Trabajo para listado'!$A$151:$Z$151,0)),0)+IFERROR(INDEX('Hoja de Trabajo para listado'!$AB$155:$BA$1048576,MATCH($A1112,'Hoja de Trabajo para listado'!$AB$155:$AB$1048576,0),MATCH((CUADRO!P$4&amp;$E1112),'Hoja de Trabajo para listado'!$AB$151:$BA$151,0)),0)+IFERROR(INDEX('Hoja de Trabajo para listado'!$BC$155:$CB$1048576,MATCH($A1112,'Hoja de Trabajo para listado'!$BC$155:$BC$1048576,0),MATCH((CUADRO!P$4&amp;$E1112),'Hoja de Trabajo para listado'!$BC$151:$CB$151,0)),0)+IFERROR(INDEX('Hoja de Trabajo para listado'!$DE$153:$DG$274,MATCH($A1112,'Hoja de Trabajo para listado'!$DE$153:$DE$1048576,0),MATCH((CUADRO!P$4&amp;$E1112),'Hoja de Trabajo para listado'!$DE$151:$DG$151,0)),0)+IFERROR(INDEX('Hoja de Trabajo para listado'!$CD$155:$DC$1048576,MATCH($A1112,'Hoja de Trabajo para listado'!$CD$155:$CD$1048576,0),MATCH((CUADRO!P$4&amp;$E1112),'Hoja de Trabajo para listado'!$CD$151:$DC$151,0)),0)</f>
        <v>0</v>
      </c>
      <c r="Q1112" s="243">
        <f ca="1">+IFERROR(INDEX('Hoja de Trabajo para listado'!$A$155:$Z$1048576,MATCH($A1112,'Hoja de Trabajo para listado'!$A$155:$A$1048576,0),MATCH((CUADRO!Q$4&amp;$E1112),'Hoja de Trabajo para listado'!$A$151:$Z$151,0)),0)+IFERROR(INDEX('Hoja de Trabajo para listado'!$AB$155:$BA$1048576,MATCH($A1112,'Hoja de Trabajo para listado'!$AB$155:$AB$1048576,0),MATCH((CUADRO!Q$4&amp;$E1112),'Hoja de Trabajo para listado'!$AB$151:$BA$151,0)),0)+IFERROR(INDEX('Hoja de Trabajo para listado'!$BC$155:$CB$1048576,MATCH($A1112,'Hoja de Trabajo para listado'!$BC$155:$BC$1048576,0),MATCH((CUADRO!Q$4&amp;$E1112),'Hoja de Trabajo para listado'!$BC$151:$CB$151,0)),0)+IFERROR(INDEX('Hoja de Trabajo para listado'!$DE$153:$DG$274,MATCH($A1112,'Hoja de Trabajo para listado'!$DE$153:$DE$1048576,0),MATCH((CUADRO!Q$4&amp;$E1112),'Hoja de Trabajo para listado'!$DE$151:$DG$151,0)),0)+IFERROR(INDEX('Hoja de Trabajo para listado'!$CD$155:$DC$1048576,MATCH($A1112,'Hoja de Trabajo para listado'!$CD$155:$CD$1048576,0),MATCH((CUADRO!Q$4&amp;$E1112),'Hoja de Trabajo para listado'!$CD$151:$DC$151,0)),0)</f>
        <v>0</v>
      </c>
      <c r="R1112" s="243">
        <f t="shared" ca="1" si="34"/>
        <v>0</v>
      </c>
      <c r="S1112" s="253">
        <f ca="1">+R1111+R1112</f>
        <v>0</v>
      </c>
      <c r="T1112" s="243">
        <f ca="1">+S1112</f>
        <v>0</v>
      </c>
      <c r="U1112" s="242">
        <f t="shared" si="35"/>
        <v>2</v>
      </c>
    </row>
    <row r="1113" spans="1:21" customFormat="1" ht="15" hidden="1" customHeight="1">
      <c r="A1113" s="32">
        <v>1914</v>
      </c>
      <c r="B1113" s="381">
        <f>+A1113</f>
        <v>1914</v>
      </c>
      <c r="C1113" s="245" t="str">
        <f>+VLOOKUP(A1113,bd_lista!$A$3:$C$592,3,FALSE)</f>
        <v>Gobierno Autónomo Municipal de Villa Nueva (Loma Alta)</v>
      </c>
      <c r="D1113" s="383" t="str">
        <f>+C1113</f>
        <v>Gobierno Autónomo Municipal de Villa Nueva (Loma Alta)</v>
      </c>
      <c r="E1113" s="240" t="s">
        <v>683</v>
      </c>
      <c r="F1113" s="241">
        <f ca="1">+IFERROR(INDEX('Hoja de Trabajo para listado'!$A$155:$Z$1048576,MATCH($A1113,'Hoja de Trabajo para listado'!$A$155:$A$1048576,0),MATCH((CUADRO!F$4&amp;$E1113),'Hoja de Trabajo para listado'!$A$151:$Z$151,0)),0)+IFERROR(INDEX('Hoja de Trabajo para listado'!$AB$155:$BA$1048576,MATCH($A1113,'Hoja de Trabajo para listado'!$AB$155:$AB$1048576,0),MATCH((CUADRO!F$4&amp;$E1113),'Hoja de Trabajo para listado'!$AB$151:$BA$151,0)),0)+IFERROR(INDEX('Hoja de Trabajo para listado'!$BC$155:$CB$1048576,MATCH($A1113,'Hoja de Trabajo para listado'!$BC$155:$BC$1048576,0),MATCH((CUADRO!F$4&amp;$E1113),'Hoja de Trabajo para listado'!$BC$151:$CB$151,0)),0)+IFERROR(INDEX('Hoja de Trabajo para listado'!$DE$153:$DG$274,MATCH($A1113,'Hoja de Trabajo para listado'!$DE$153:$DE$1048576,0),MATCH((CUADRO!F$4&amp;$E1113),'Hoja de Trabajo para listado'!$DE$151:$DG$151,0)),0)+IFERROR(INDEX('Hoja de Trabajo para listado'!$CD$155:$DC$1048576,MATCH($A1113,'Hoja de Trabajo para listado'!$CD$155:$CD$1048576,0),MATCH((CUADRO!F$4&amp;$E1113),'Hoja de Trabajo para listado'!$CD$151:$DC$151,0)),0)</f>
        <v>0</v>
      </c>
      <c r="G1113" s="241">
        <f ca="1">+IFERROR(INDEX('Hoja de Trabajo para listado'!$A$155:$Z$1048576,MATCH($A1113,'Hoja de Trabajo para listado'!$A$155:$A$1048576,0),MATCH((CUADRO!G$4&amp;$E1113),'Hoja de Trabajo para listado'!$A$151:$Z$151,0)),0)+IFERROR(INDEX('Hoja de Trabajo para listado'!$AB$155:$BA$1048576,MATCH($A1113,'Hoja de Trabajo para listado'!$AB$155:$AB$1048576,0),MATCH((CUADRO!G$4&amp;$E1113),'Hoja de Trabajo para listado'!$AB$151:$BA$151,0)),0)+IFERROR(INDEX('Hoja de Trabajo para listado'!$BC$155:$CB$1048576,MATCH($A1113,'Hoja de Trabajo para listado'!$BC$155:$BC$1048576,0),MATCH((CUADRO!G$4&amp;$E1113),'Hoja de Trabajo para listado'!$BC$151:$CB$151,0)),0)+IFERROR(INDEX('Hoja de Trabajo para listado'!$DE$153:$DG$274,MATCH($A1113,'Hoja de Trabajo para listado'!$DE$153:$DE$1048576,0),MATCH((CUADRO!G$4&amp;$E1113),'Hoja de Trabajo para listado'!$DE$151:$DG$151,0)),0)+IFERROR(INDEX('Hoja de Trabajo para listado'!$CD$155:$DC$1048576,MATCH($A1113,'Hoja de Trabajo para listado'!$CD$155:$CD$1048576,0),MATCH((CUADRO!G$4&amp;$E1113),'Hoja de Trabajo para listado'!$CD$151:$DC$151,0)),0)</f>
        <v>0</v>
      </c>
      <c r="H1113" s="241">
        <f ca="1">+IFERROR(INDEX('Hoja de Trabajo para listado'!$A$155:$Z$1048576,MATCH($A1113,'Hoja de Trabajo para listado'!$A$155:$A$1048576,0),MATCH((CUADRO!H$4&amp;$E1113),'Hoja de Trabajo para listado'!$A$151:$Z$151,0)),0)+IFERROR(INDEX('Hoja de Trabajo para listado'!$AB$155:$BA$1048576,MATCH($A1113,'Hoja de Trabajo para listado'!$AB$155:$AB$1048576,0),MATCH((CUADRO!H$4&amp;$E1113),'Hoja de Trabajo para listado'!$AB$151:$BA$151,0)),0)+IFERROR(INDEX('Hoja de Trabajo para listado'!$BC$155:$CB$1048576,MATCH($A1113,'Hoja de Trabajo para listado'!$BC$155:$BC$1048576,0),MATCH((CUADRO!H$4&amp;$E1113),'Hoja de Trabajo para listado'!$BC$151:$CB$151,0)),0)+IFERROR(INDEX('Hoja de Trabajo para listado'!$DE$153:$DG$274,MATCH($A1113,'Hoja de Trabajo para listado'!$DE$153:$DE$1048576,0),MATCH((CUADRO!H$4&amp;$E1113),'Hoja de Trabajo para listado'!$DE$151:$DG$151,0)),0)+IFERROR(INDEX('Hoja de Trabajo para listado'!$CD$155:$DC$1048576,MATCH($A1113,'Hoja de Trabajo para listado'!$CD$155:$CD$1048576,0),MATCH((CUADRO!H$4&amp;$E1113),'Hoja de Trabajo para listado'!$CD$151:$DC$151,0)),0)</f>
        <v>0</v>
      </c>
      <c r="I1113" s="241">
        <f ca="1">+IFERROR(INDEX('Hoja de Trabajo para listado'!$A$155:$Z$1048576,MATCH($A1113,'Hoja de Trabajo para listado'!$A$155:$A$1048576,0),MATCH((CUADRO!I$4&amp;$E1113),'Hoja de Trabajo para listado'!$A$151:$Z$151,0)),0)+IFERROR(INDEX('Hoja de Trabajo para listado'!$AB$155:$BA$1048576,MATCH($A1113,'Hoja de Trabajo para listado'!$AB$155:$AB$1048576,0),MATCH((CUADRO!I$4&amp;$E1113),'Hoja de Trabajo para listado'!$AB$151:$BA$151,0)),0)+IFERROR(INDEX('Hoja de Trabajo para listado'!$BC$155:$CB$1048576,MATCH($A1113,'Hoja de Trabajo para listado'!$BC$155:$BC$1048576,0),MATCH((CUADRO!I$4&amp;$E1113),'Hoja de Trabajo para listado'!$BC$151:$CB$151,0)),0)+IFERROR(INDEX('Hoja de Trabajo para listado'!$DE$153:$DG$274,MATCH($A1113,'Hoja de Trabajo para listado'!$DE$153:$DE$1048576,0),MATCH((CUADRO!I$4&amp;$E1113),'Hoja de Trabajo para listado'!$DE$151:$DG$151,0)),0)+IFERROR(INDEX('Hoja de Trabajo para listado'!$CD$155:$DC$1048576,MATCH($A1113,'Hoja de Trabajo para listado'!$CD$155:$CD$1048576,0),MATCH((CUADRO!I$4&amp;$E1113),'Hoja de Trabajo para listado'!$CD$151:$DC$151,0)),0)</f>
        <v>0</v>
      </c>
      <c r="J1113" s="241">
        <f ca="1">+IFERROR(INDEX('Hoja de Trabajo para listado'!$A$155:$Z$1048576,MATCH($A1113,'Hoja de Trabajo para listado'!$A$155:$A$1048576,0),MATCH((CUADRO!J$4&amp;$E1113),'Hoja de Trabajo para listado'!$A$151:$Z$151,0)),0)+IFERROR(INDEX('Hoja de Trabajo para listado'!$AB$155:$BA$1048576,MATCH($A1113,'Hoja de Trabajo para listado'!$AB$155:$AB$1048576,0),MATCH((CUADRO!J$4&amp;$E1113),'Hoja de Trabajo para listado'!$AB$151:$BA$151,0)),0)+IFERROR(INDEX('Hoja de Trabajo para listado'!$BC$155:$CB$1048576,MATCH($A1113,'Hoja de Trabajo para listado'!$BC$155:$BC$1048576,0),MATCH((CUADRO!J$4&amp;$E1113),'Hoja de Trabajo para listado'!$BC$151:$CB$151,0)),0)+IFERROR(INDEX('Hoja de Trabajo para listado'!$DE$153:$DG$274,MATCH($A1113,'Hoja de Trabajo para listado'!$DE$153:$DE$1048576,0),MATCH((CUADRO!J$4&amp;$E1113),'Hoja de Trabajo para listado'!$DE$151:$DG$151,0)),0)+IFERROR(INDEX('Hoja de Trabajo para listado'!$CD$155:$DC$1048576,MATCH($A1113,'Hoja de Trabajo para listado'!$CD$155:$CD$1048576,0),MATCH((CUADRO!J$4&amp;$E1113),'Hoja de Trabajo para listado'!$CD$151:$DC$151,0)),0)</f>
        <v>0</v>
      </c>
      <c r="K1113" s="241">
        <f ca="1">+IFERROR(INDEX('Hoja de Trabajo para listado'!$A$155:$Z$1048576,MATCH($A1113,'Hoja de Trabajo para listado'!$A$155:$A$1048576,0),MATCH((CUADRO!K$4&amp;$E1113),'Hoja de Trabajo para listado'!$A$151:$Z$151,0)),0)+IFERROR(INDEX('Hoja de Trabajo para listado'!$AB$155:$BA$1048576,MATCH($A1113,'Hoja de Trabajo para listado'!$AB$155:$AB$1048576,0),MATCH((CUADRO!K$4&amp;$E1113),'Hoja de Trabajo para listado'!$AB$151:$BA$151,0)),0)+IFERROR(INDEX('Hoja de Trabajo para listado'!$BC$155:$CB$1048576,MATCH($A1113,'Hoja de Trabajo para listado'!$BC$155:$BC$1048576,0),MATCH((CUADRO!K$4&amp;$E1113),'Hoja de Trabajo para listado'!$BC$151:$CB$151,0)),0)+IFERROR(INDEX('Hoja de Trabajo para listado'!$DE$153:$DG$274,MATCH($A1113,'Hoja de Trabajo para listado'!$DE$153:$DE$1048576,0),MATCH((CUADRO!K$4&amp;$E1113),'Hoja de Trabajo para listado'!$DE$151:$DG$151,0)),0)+IFERROR(INDEX('Hoja de Trabajo para listado'!$CD$155:$DC$1048576,MATCH($A1113,'Hoja de Trabajo para listado'!$CD$155:$CD$1048576,0),MATCH((CUADRO!K$4&amp;$E1113),'Hoja de Trabajo para listado'!$CD$151:$DC$151,0)),0)</f>
        <v>0</v>
      </c>
      <c r="L1113" s="241">
        <f ca="1">+IFERROR(INDEX('Hoja de Trabajo para listado'!$A$155:$Z$1048576,MATCH($A1113,'Hoja de Trabajo para listado'!$A$155:$A$1048576,0),MATCH((CUADRO!L$4&amp;$E1113),'Hoja de Trabajo para listado'!$A$151:$Z$151,0)),0)+IFERROR(INDEX('Hoja de Trabajo para listado'!$AB$155:$BA$1048576,MATCH($A1113,'Hoja de Trabajo para listado'!$AB$155:$AB$1048576,0),MATCH((CUADRO!L$4&amp;$E1113),'Hoja de Trabajo para listado'!$AB$151:$BA$151,0)),0)+IFERROR(INDEX('Hoja de Trabajo para listado'!$BC$155:$CB$1048576,MATCH($A1113,'Hoja de Trabajo para listado'!$BC$155:$BC$1048576,0),MATCH((CUADRO!L$4&amp;$E1113),'Hoja de Trabajo para listado'!$BC$151:$CB$151,0)),0)+IFERROR(INDEX('Hoja de Trabajo para listado'!$DE$153:$DG$274,MATCH($A1113,'Hoja de Trabajo para listado'!$DE$153:$DE$1048576,0),MATCH((CUADRO!L$4&amp;$E1113),'Hoja de Trabajo para listado'!$DE$151:$DG$151,0)),0)+IFERROR(INDEX('Hoja de Trabajo para listado'!$CD$155:$DC$1048576,MATCH($A1113,'Hoja de Trabajo para listado'!$CD$155:$CD$1048576,0),MATCH((CUADRO!L$4&amp;$E1113),'Hoja de Trabajo para listado'!$CD$151:$DC$151,0)),0)</f>
        <v>0</v>
      </c>
      <c r="M1113" s="241">
        <f ca="1">+IFERROR(INDEX('Hoja de Trabajo para listado'!$A$155:$Z$1048576,MATCH($A1113,'Hoja de Trabajo para listado'!$A$155:$A$1048576,0),MATCH((CUADRO!M$4&amp;$E1113),'Hoja de Trabajo para listado'!$A$151:$Z$151,0)),0)+IFERROR(INDEX('Hoja de Trabajo para listado'!$AB$155:$BA$1048576,MATCH($A1113,'Hoja de Trabajo para listado'!$AB$155:$AB$1048576,0),MATCH((CUADRO!M$4&amp;$E1113),'Hoja de Trabajo para listado'!$AB$151:$BA$151,0)),0)+IFERROR(INDEX('Hoja de Trabajo para listado'!$BC$155:$CB$1048576,MATCH($A1113,'Hoja de Trabajo para listado'!$BC$155:$BC$1048576,0),MATCH((CUADRO!M$4&amp;$E1113),'Hoja de Trabajo para listado'!$BC$151:$CB$151,0)),0)+IFERROR(INDEX('Hoja de Trabajo para listado'!$DE$153:$DG$274,MATCH($A1113,'Hoja de Trabajo para listado'!$DE$153:$DE$1048576,0),MATCH((CUADRO!M$4&amp;$E1113),'Hoja de Trabajo para listado'!$DE$151:$DG$151,0)),0)+IFERROR(INDEX('Hoja de Trabajo para listado'!$CD$155:$DC$1048576,MATCH($A1113,'Hoja de Trabajo para listado'!$CD$155:$CD$1048576,0),MATCH((CUADRO!M$4&amp;$E1113),'Hoja de Trabajo para listado'!$CD$151:$DC$151,0)),0)</f>
        <v>0</v>
      </c>
      <c r="N1113" s="241">
        <f ca="1">+IFERROR(INDEX('Hoja de Trabajo para listado'!$A$155:$Z$1048576,MATCH($A1113,'Hoja de Trabajo para listado'!$A$155:$A$1048576,0),MATCH((CUADRO!N$4&amp;$E1113),'Hoja de Trabajo para listado'!$A$151:$Z$151,0)),0)+IFERROR(INDEX('Hoja de Trabajo para listado'!$AB$155:$BA$1048576,MATCH($A1113,'Hoja de Trabajo para listado'!$AB$155:$AB$1048576,0),MATCH((CUADRO!N$4&amp;$E1113),'Hoja de Trabajo para listado'!$AB$151:$BA$151,0)),0)+IFERROR(INDEX('Hoja de Trabajo para listado'!$BC$155:$CB$1048576,MATCH($A1113,'Hoja de Trabajo para listado'!$BC$155:$BC$1048576,0),MATCH((CUADRO!N$4&amp;$E1113),'Hoja de Trabajo para listado'!$BC$151:$CB$151,0)),0)+IFERROR(INDEX('Hoja de Trabajo para listado'!$DE$153:$DG$274,MATCH($A1113,'Hoja de Trabajo para listado'!$DE$153:$DE$1048576,0),MATCH((CUADRO!N$4&amp;$E1113),'Hoja de Trabajo para listado'!$DE$151:$DG$151,0)),0)+IFERROR(INDEX('Hoja de Trabajo para listado'!$CD$155:$DC$1048576,MATCH($A1113,'Hoja de Trabajo para listado'!$CD$155:$CD$1048576,0),MATCH((CUADRO!N$4&amp;$E1113),'Hoja de Trabajo para listado'!$CD$151:$DC$151,0)),0)</f>
        <v>0</v>
      </c>
      <c r="O1113" s="241">
        <f ca="1">+IFERROR(INDEX('Hoja de Trabajo para listado'!$A$155:$Z$1048576,MATCH($A1113,'Hoja de Trabajo para listado'!$A$155:$A$1048576,0),MATCH((CUADRO!O$4&amp;$E1113),'Hoja de Trabajo para listado'!$A$151:$Z$151,0)),0)+IFERROR(INDEX('Hoja de Trabajo para listado'!$AB$155:$BA$1048576,MATCH($A1113,'Hoja de Trabajo para listado'!$AB$155:$AB$1048576,0),MATCH((CUADRO!O$4&amp;$E1113),'Hoja de Trabajo para listado'!$AB$151:$BA$151,0)),0)+IFERROR(INDEX('Hoja de Trabajo para listado'!$BC$155:$CB$1048576,MATCH($A1113,'Hoja de Trabajo para listado'!$BC$155:$BC$1048576,0),MATCH((CUADRO!O$4&amp;$E1113),'Hoja de Trabajo para listado'!$BC$151:$CB$151,0)),0)+IFERROR(INDEX('Hoja de Trabajo para listado'!$DE$153:$DG$274,MATCH($A1113,'Hoja de Trabajo para listado'!$DE$153:$DE$1048576,0),MATCH((CUADRO!O$4&amp;$E1113),'Hoja de Trabajo para listado'!$DE$151:$DG$151,0)),0)+IFERROR(INDEX('Hoja de Trabajo para listado'!$CD$155:$DC$1048576,MATCH($A1113,'Hoja de Trabajo para listado'!$CD$155:$CD$1048576,0),MATCH((CUADRO!O$4&amp;$E1113),'Hoja de Trabajo para listado'!$CD$151:$DC$151,0)),0)</f>
        <v>0</v>
      </c>
      <c r="P1113" s="241">
        <f ca="1">+IFERROR(INDEX('Hoja de Trabajo para listado'!$A$155:$Z$1048576,MATCH($A1113,'Hoja de Trabajo para listado'!$A$155:$A$1048576,0),MATCH((CUADRO!P$4&amp;$E1113),'Hoja de Trabajo para listado'!$A$151:$Z$151,0)),0)+IFERROR(INDEX('Hoja de Trabajo para listado'!$AB$155:$BA$1048576,MATCH($A1113,'Hoja de Trabajo para listado'!$AB$155:$AB$1048576,0),MATCH((CUADRO!P$4&amp;$E1113),'Hoja de Trabajo para listado'!$AB$151:$BA$151,0)),0)+IFERROR(INDEX('Hoja de Trabajo para listado'!$BC$155:$CB$1048576,MATCH($A1113,'Hoja de Trabajo para listado'!$BC$155:$BC$1048576,0),MATCH((CUADRO!P$4&amp;$E1113),'Hoja de Trabajo para listado'!$BC$151:$CB$151,0)),0)+IFERROR(INDEX('Hoja de Trabajo para listado'!$DE$153:$DG$274,MATCH($A1113,'Hoja de Trabajo para listado'!$DE$153:$DE$1048576,0),MATCH((CUADRO!P$4&amp;$E1113),'Hoja de Trabajo para listado'!$DE$151:$DG$151,0)),0)+IFERROR(INDEX('Hoja de Trabajo para listado'!$CD$155:$DC$1048576,MATCH($A1113,'Hoja de Trabajo para listado'!$CD$155:$CD$1048576,0),MATCH((CUADRO!P$4&amp;$E1113),'Hoja de Trabajo para listado'!$CD$151:$DC$151,0)),0)</f>
        <v>0</v>
      </c>
      <c r="Q1113" s="241">
        <f ca="1">+IFERROR(INDEX('Hoja de Trabajo para listado'!$A$155:$Z$1048576,MATCH($A1113,'Hoja de Trabajo para listado'!$A$155:$A$1048576,0),MATCH((CUADRO!Q$4&amp;$E1113),'Hoja de Trabajo para listado'!$A$151:$Z$151,0)),0)+IFERROR(INDEX('Hoja de Trabajo para listado'!$AB$155:$BA$1048576,MATCH($A1113,'Hoja de Trabajo para listado'!$AB$155:$AB$1048576,0),MATCH((CUADRO!Q$4&amp;$E1113),'Hoja de Trabajo para listado'!$AB$151:$BA$151,0)),0)+IFERROR(INDEX('Hoja de Trabajo para listado'!$BC$155:$CB$1048576,MATCH($A1113,'Hoja de Trabajo para listado'!$BC$155:$BC$1048576,0),MATCH((CUADRO!Q$4&amp;$E1113),'Hoja de Trabajo para listado'!$BC$151:$CB$151,0)),0)+IFERROR(INDEX('Hoja de Trabajo para listado'!$DE$153:$DG$274,MATCH($A1113,'Hoja de Trabajo para listado'!$DE$153:$DE$1048576,0),MATCH((CUADRO!Q$4&amp;$E1113),'Hoja de Trabajo para listado'!$DE$151:$DG$151,0)),0)+IFERROR(INDEX('Hoja de Trabajo para listado'!$CD$155:$DC$1048576,MATCH($A1113,'Hoja de Trabajo para listado'!$CD$155:$CD$1048576,0),MATCH((CUADRO!Q$4&amp;$E1113),'Hoja de Trabajo para listado'!$CD$151:$DC$151,0)),0)</f>
        <v>0</v>
      </c>
      <c r="R1113" s="241">
        <f t="shared" ca="1" si="34"/>
        <v>0</v>
      </c>
      <c r="S1113" s="247"/>
      <c r="T1113" s="241">
        <f ca="1">+T1114</f>
        <v>0</v>
      </c>
      <c r="U1113" s="240">
        <f t="shared" si="35"/>
        <v>1</v>
      </c>
    </row>
    <row r="1114" spans="1:21" customFormat="1" ht="15" hidden="1" customHeight="1">
      <c r="A1114" s="32">
        <v>1914</v>
      </c>
      <c r="B1114" s="382"/>
      <c r="C1114" s="245" t="str">
        <f>+VLOOKUP(A1114,bd_lista!$A$3:$C$592,3,FALSE)</f>
        <v>Gobierno Autónomo Municipal de Villa Nueva (Loma Alta)</v>
      </c>
      <c r="D1114" s="384"/>
      <c r="E1114" s="242" t="s">
        <v>684</v>
      </c>
      <c r="F1114" s="243">
        <f ca="1">+IFERROR(INDEX('Hoja de Trabajo para listado'!$A$155:$Z$1048576,MATCH($A1114,'Hoja de Trabajo para listado'!$A$155:$A$1048576,0),MATCH((CUADRO!F$4&amp;$E1114),'Hoja de Trabajo para listado'!$A$151:$Z$151,0)),0)+IFERROR(INDEX('Hoja de Trabajo para listado'!$AB$155:$BA$1048576,MATCH($A1114,'Hoja de Trabajo para listado'!$AB$155:$AB$1048576,0),MATCH((CUADRO!F$4&amp;$E1114),'Hoja de Trabajo para listado'!$AB$151:$BA$151,0)),0)+IFERROR(INDEX('Hoja de Trabajo para listado'!$BC$155:$CB$1048576,MATCH($A1114,'Hoja de Trabajo para listado'!$BC$155:$BC$1048576,0),MATCH((CUADRO!F$4&amp;$E1114),'Hoja de Trabajo para listado'!$BC$151:$CB$151,0)),0)+IFERROR(INDEX('Hoja de Trabajo para listado'!$DE$153:$DG$274,MATCH($A1114,'Hoja de Trabajo para listado'!$DE$153:$DE$1048576,0),MATCH((CUADRO!F$4&amp;$E1114),'Hoja de Trabajo para listado'!$DE$151:$DG$151,0)),0)+IFERROR(INDEX('Hoja de Trabajo para listado'!$CD$155:$DC$1048576,MATCH($A1114,'Hoja de Trabajo para listado'!$CD$155:$CD$1048576,0),MATCH((CUADRO!F$4&amp;$E1114),'Hoja de Trabajo para listado'!$CD$151:$DC$151,0)),0)</f>
        <v>0</v>
      </c>
      <c r="G1114" s="243">
        <f ca="1">+IFERROR(INDEX('Hoja de Trabajo para listado'!$A$155:$Z$1048576,MATCH($A1114,'Hoja de Trabajo para listado'!$A$155:$A$1048576,0),MATCH((CUADRO!G$4&amp;$E1114),'Hoja de Trabajo para listado'!$A$151:$Z$151,0)),0)+IFERROR(INDEX('Hoja de Trabajo para listado'!$AB$155:$BA$1048576,MATCH($A1114,'Hoja de Trabajo para listado'!$AB$155:$AB$1048576,0),MATCH((CUADRO!G$4&amp;$E1114),'Hoja de Trabajo para listado'!$AB$151:$BA$151,0)),0)+IFERROR(INDEX('Hoja de Trabajo para listado'!$BC$155:$CB$1048576,MATCH($A1114,'Hoja de Trabajo para listado'!$BC$155:$BC$1048576,0),MATCH((CUADRO!G$4&amp;$E1114),'Hoja de Trabajo para listado'!$BC$151:$CB$151,0)),0)+IFERROR(INDEX('Hoja de Trabajo para listado'!$DE$153:$DG$274,MATCH($A1114,'Hoja de Trabajo para listado'!$DE$153:$DE$1048576,0),MATCH((CUADRO!G$4&amp;$E1114),'Hoja de Trabajo para listado'!$DE$151:$DG$151,0)),0)+IFERROR(INDEX('Hoja de Trabajo para listado'!$CD$155:$DC$1048576,MATCH($A1114,'Hoja de Trabajo para listado'!$CD$155:$CD$1048576,0),MATCH((CUADRO!G$4&amp;$E1114),'Hoja de Trabajo para listado'!$CD$151:$DC$151,0)),0)</f>
        <v>0</v>
      </c>
      <c r="H1114" s="243">
        <f ca="1">+IFERROR(INDEX('Hoja de Trabajo para listado'!$A$155:$Z$1048576,MATCH($A1114,'Hoja de Trabajo para listado'!$A$155:$A$1048576,0),MATCH((CUADRO!H$4&amp;$E1114),'Hoja de Trabajo para listado'!$A$151:$Z$151,0)),0)+IFERROR(INDEX('Hoja de Trabajo para listado'!$AB$155:$BA$1048576,MATCH($A1114,'Hoja de Trabajo para listado'!$AB$155:$AB$1048576,0),MATCH((CUADRO!H$4&amp;$E1114),'Hoja de Trabajo para listado'!$AB$151:$BA$151,0)),0)+IFERROR(INDEX('Hoja de Trabajo para listado'!$BC$155:$CB$1048576,MATCH($A1114,'Hoja de Trabajo para listado'!$BC$155:$BC$1048576,0),MATCH((CUADRO!H$4&amp;$E1114),'Hoja de Trabajo para listado'!$BC$151:$CB$151,0)),0)+IFERROR(INDEX('Hoja de Trabajo para listado'!$DE$153:$DG$274,MATCH($A1114,'Hoja de Trabajo para listado'!$DE$153:$DE$1048576,0),MATCH((CUADRO!H$4&amp;$E1114),'Hoja de Trabajo para listado'!$DE$151:$DG$151,0)),0)+IFERROR(INDEX('Hoja de Trabajo para listado'!$CD$155:$DC$1048576,MATCH($A1114,'Hoja de Trabajo para listado'!$CD$155:$CD$1048576,0),MATCH((CUADRO!H$4&amp;$E1114),'Hoja de Trabajo para listado'!$CD$151:$DC$151,0)),0)</f>
        <v>0</v>
      </c>
      <c r="I1114" s="243">
        <f ca="1">+IFERROR(INDEX('Hoja de Trabajo para listado'!$A$155:$Z$1048576,MATCH($A1114,'Hoja de Trabajo para listado'!$A$155:$A$1048576,0),MATCH((CUADRO!I$4&amp;$E1114),'Hoja de Trabajo para listado'!$A$151:$Z$151,0)),0)+IFERROR(INDEX('Hoja de Trabajo para listado'!$AB$155:$BA$1048576,MATCH($A1114,'Hoja de Trabajo para listado'!$AB$155:$AB$1048576,0),MATCH((CUADRO!I$4&amp;$E1114),'Hoja de Trabajo para listado'!$AB$151:$BA$151,0)),0)+IFERROR(INDEX('Hoja de Trabajo para listado'!$BC$155:$CB$1048576,MATCH($A1114,'Hoja de Trabajo para listado'!$BC$155:$BC$1048576,0),MATCH((CUADRO!I$4&amp;$E1114),'Hoja de Trabajo para listado'!$BC$151:$CB$151,0)),0)+IFERROR(INDEX('Hoja de Trabajo para listado'!$DE$153:$DG$274,MATCH($A1114,'Hoja de Trabajo para listado'!$DE$153:$DE$1048576,0),MATCH((CUADRO!I$4&amp;$E1114),'Hoja de Trabajo para listado'!$DE$151:$DG$151,0)),0)+IFERROR(INDEX('Hoja de Trabajo para listado'!$CD$155:$DC$1048576,MATCH($A1114,'Hoja de Trabajo para listado'!$CD$155:$CD$1048576,0),MATCH((CUADRO!I$4&amp;$E1114),'Hoja de Trabajo para listado'!$CD$151:$DC$151,0)),0)</f>
        <v>0</v>
      </c>
      <c r="J1114" s="243">
        <f ca="1">+IFERROR(INDEX('Hoja de Trabajo para listado'!$A$155:$Z$1048576,MATCH($A1114,'Hoja de Trabajo para listado'!$A$155:$A$1048576,0),MATCH((CUADRO!J$4&amp;$E1114),'Hoja de Trabajo para listado'!$A$151:$Z$151,0)),0)+IFERROR(INDEX('Hoja de Trabajo para listado'!$AB$155:$BA$1048576,MATCH($A1114,'Hoja de Trabajo para listado'!$AB$155:$AB$1048576,0),MATCH((CUADRO!J$4&amp;$E1114),'Hoja de Trabajo para listado'!$AB$151:$BA$151,0)),0)+IFERROR(INDEX('Hoja de Trabajo para listado'!$BC$155:$CB$1048576,MATCH($A1114,'Hoja de Trabajo para listado'!$BC$155:$BC$1048576,0),MATCH((CUADRO!J$4&amp;$E1114),'Hoja de Trabajo para listado'!$BC$151:$CB$151,0)),0)+IFERROR(INDEX('Hoja de Trabajo para listado'!$DE$153:$DG$274,MATCH($A1114,'Hoja de Trabajo para listado'!$DE$153:$DE$1048576,0),MATCH((CUADRO!J$4&amp;$E1114),'Hoja de Trabajo para listado'!$DE$151:$DG$151,0)),0)+IFERROR(INDEX('Hoja de Trabajo para listado'!$CD$155:$DC$1048576,MATCH($A1114,'Hoja de Trabajo para listado'!$CD$155:$CD$1048576,0),MATCH((CUADRO!J$4&amp;$E1114),'Hoja de Trabajo para listado'!$CD$151:$DC$151,0)),0)</f>
        <v>0</v>
      </c>
      <c r="K1114" s="243">
        <f ca="1">+IFERROR(INDEX('Hoja de Trabajo para listado'!$A$155:$Z$1048576,MATCH($A1114,'Hoja de Trabajo para listado'!$A$155:$A$1048576,0),MATCH((CUADRO!K$4&amp;$E1114),'Hoja de Trabajo para listado'!$A$151:$Z$151,0)),0)+IFERROR(INDEX('Hoja de Trabajo para listado'!$AB$155:$BA$1048576,MATCH($A1114,'Hoja de Trabajo para listado'!$AB$155:$AB$1048576,0),MATCH((CUADRO!K$4&amp;$E1114),'Hoja de Trabajo para listado'!$AB$151:$BA$151,0)),0)+IFERROR(INDEX('Hoja de Trabajo para listado'!$BC$155:$CB$1048576,MATCH($A1114,'Hoja de Trabajo para listado'!$BC$155:$BC$1048576,0),MATCH((CUADRO!K$4&amp;$E1114),'Hoja de Trabajo para listado'!$BC$151:$CB$151,0)),0)+IFERROR(INDEX('Hoja de Trabajo para listado'!$DE$153:$DG$274,MATCH($A1114,'Hoja de Trabajo para listado'!$DE$153:$DE$1048576,0),MATCH((CUADRO!K$4&amp;$E1114),'Hoja de Trabajo para listado'!$DE$151:$DG$151,0)),0)+IFERROR(INDEX('Hoja de Trabajo para listado'!$CD$155:$DC$1048576,MATCH($A1114,'Hoja de Trabajo para listado'!$CD$155:$CD$1048576,0),MATCH((CUADRO!K$4&amp;$E1114),'Hoja de Trabajo para listado'!$CD$151:$DC$151,0)),0)</f>
        <v>0</v>
      </c>
      <c r="L1114" s="243">
        <f ca="1">+IFERROR(INDEX('Hoja de Trabajo para listado'!$A$155:$Z$1048576,MATCH($A1114,'Hoja de Trabajo para listado'!$A$155:$A$1048576,0),MATCH((CUADRO!L$4&amp;$E1114),'Hoja de Trabajo para listado'!$A$151:$Z$151,0)),0)+IFERROR(INDEX('Hoja de Trabajo para listado'!$AB$155:$BA$1048576,MATCH($A1114,'Hoja de Trabajo para listado'!$AB$155:$AB$1048576,0),MATCH((CUADRO!L$4&amp;$E1114),'Hoja de Trabajo para listado'!$AB$151:$BA$151,0)),0)+IFERROR(INDEX('Hoja de Trabajo para listado'!$BC$155:$CB$1048576,MATCH($A1114,'Hoja de Trabajo para listado'!$BC$155:$BC$1048576,0),MATCH((CUADRO!L$4&amp;$E1114),'Hoja de Trabajo para listado'!$BC$151:$CB$151,0)),0)+IFERROR(INDEX('Hoja de Trabajo para listado'!$DE$153:$DG$274,MATCH($A1114,'Hoja de Trabajo para listado'!$DE$153:$DE$1048576,0),MATCH((CUADRO!L$4&amp;$E1114),'Hoja de Trabajo para listado'!$DE$151:$DG$151,0)),0)+IFERROR(INDEX('Hoja de Trabajo para listado'!$CD$155:$DC$1048576,MATCH($A1114,'Hoja de Trabajo para listado'!$CD$155:$CD$1048576,0),MATCH((CUADRO!L$4&amp;$E1114),'Hoja de Trabajo para listado'!$CD$151:$DC$151,0)),0)</f>
        <v>0</v>
      </c>
      <c r="M1114" s="243">
        <f ca="1">+IFERROR(INDEX('Hoja de Trabajo para listado'!$A$155:$Z$1048576,MATCH($A1114,'Hoja de Trabajo para listado'!$A$155:$A$1048576,0),MATCH((CUADRO!M$4&amp;$E1114),'Hoja de Trabajo para listado'!$A$151:$Z$151,0)),0)+IFERROR(INDEX('Hoja de Trabajo para listado'!$AB$155:$BA$1048576,MATCH($A1114,'Hoja de Trabajo para listado'!$AB$155:$AB$1048576,0),MATCH((CUADRO!M$4&amp;$E1114),'Hoja de Trabajo para listado'!$AB$151:$BA$151,0)),0)+IFERROR(INDEX('Hoja de Trabajo para listado'!$BC$155:$CB$1048576,MATCH($A1114,'Hoja de Trabajo para listado'!$BC$155:$BC$1048576,0),MATCH((CUADRO!M$4&amp;$E1114),'Hoja de Trabajo para listado'!$BC$151:$CB$151,0)),0)+IFERROR(INDEX('Hoja de Trabajo para listado'!$DE$153:$DG$274,MATCH($A1114,'Hoja de Trabajo para listado'!$DE$153:$DE$1048576,0),MATCH((CUADRO!M$4&amp;$E1114),'Hoja de Trabajo para listado'!$DE$151:$DG$151,0)),0)+IFERROR(INDEX('Hoja de Trabajo para listado'!$CD$155:$DC$1048576,MATCH($A1114,'Hoja de Trabajo para listado'!$CD$155:$CD$1048576,0),MATCH((CUADRO!M$4&amp;$E1114),'Hoja de Trabajo para listado'!$CD$151:$DC$151,0)),0)</f>
        <v>0</v>
      </c>
      <c r="N1114" s="243">
        <f ca="1">+IFERROR(INDEX('Hoja de Trabajo para listado'!$A$155:$Z$1048576,MATCH($A1114,'Hoja de Trabajo para listado'!$A$155:$A$1048576,0),MATCH((CUADRO!N$4&amp;$E1114),'Hoja de Trabajo para listado'!$A$151:$Z$151,0)),0)+IFERROR(INDEX('Hoja de Trabajo para listado'!$AB$155:$BA$1048576,MATCH($A1114,'Hoja de Trabajo para listado'!$AB$155:$AB$1048576,0),MATCH((CUADRO!N$4&amp;$E1114),'Hoja de Trabajo para listado'!$AB$151:$BA$151,0)),0)+IFERROR(INDEX('Hoja de Trabajo para listado'!$BC$155:$CB$1048576,MATCH($A1114,'Hoja de Trabajo para listado'!$BC$155:$BC$1048576,0),MATCH((CUADRO!N$4&amp;$E1114),'Hoja de Trabajo para listado'!$BC$151:$CB$151,0)),0)+IFERROR(INDEX('Hoja de Trabajo para listado'!$DE$153:$DG$274,MATCH($A1114,'Hoja de Trabajo para listado'!$DE$153:$DE$1048576,0),MATCH((CUADRO!N$4&amp;$E1114),'Hoja de Trabajo para listado'!$DE$151:$DG$151,0)),0)+IFERROR(INDEX('Hoja de Trabajo para listado'!$CD$155:$DC$1048576,MATCH($A1114,'Hoja de Trabajo para listado'!$CD$155:$CD$1048576,0),MATCH((CUADRO!N$4&amp;$E1114),'Hoja de Trabajo para listado'!$CD$151:$DC$151,0)),0)</f>
        <v>0</v>
      </c>
      <c r="O1114" s="243">
        <f ca="1">+IFERROR(INDEX('Hoja de Trabajo para listado'!$A$155:$Z$1048576,MATCH($A1114,'Hoja de Trabajo para listado'!$A$155:$A$1048576,0),MATCH((CUADRO!O$4&amp;$E1114),'Hoja de Trabajo para listado'!$A$151:$Z$151,0)),0)+IFERROR(INDEX('Hoja de Trabajo para listado'!$AB$155:$BA$1048576,MATCH($A1114,'Hoja de Trabajo para listado'!$AB$155:$AB$1048576,0),MATCH((CUADRO!O$4&amp;$E1114),'Hoja de Trabajo para listado'!$AB$151:$BA$151,0)),0)+IFERROR(INDEX('Hoja de Trabajo para listado'!$BC$155:$CB$1048576,MATCH($A1114,'Hoja de Trabajo para listado'!$BC$155:$BC$1048576,0),MATCH((CUADRO!O$4&amp;$E1114),'Hoja de Trabajo para listado'!$BC$151:$CB$151,0)),0)+IFERROR(INDEX('Hoja de Trabajo para listado'!$DE$153:$DG$274,MATCH($A1114,'Hoja de Trabajo para listado'!$DE$153:$DE$1048576,0),MATCH((CUADRO!O$4&amp;$E1114),'Hoja de Trabajo para listado'!$DE$151:$DG$151,0)),0)+IFERROR(INDEX('Hoja de Trabajo para listado'!$CD$155:$DC$1048576,MATCH($A1114,'Hoja de Trabajo para listado'!$CD$155:$CD$1048576,0),MATCH((CUADRO!O$4&amp;$E1114),'Hoja de Trabajo para listado'!$CD$151:$DC$151,0)),0)</f>
        <v>0</v>
      </c>
      <c r="P1114" s="243">
        <f ca="1">+IFERROR(INDEX('Hoja de Trabajo para listado'!$A$155:$Z$1048576,MATCH($A1114,'Hoja de Trabajo para listado'!$A$155:$A$1048576,0),MATCH((CUADRO!P$4&amp;$E1114),'Hoja de Trabajo para listado'!$A$151:$Z$151,0)),0)+IFERROR(INDEX('Hoja de Trabajo para listado'!$AB$155:$BA$1048576,MATCH($A1114,'Hoja de Trabajo para listado'!$AB$155:$AB$1048576,0),MATCH((CUADRO!P$4&amp;$E1114),'Hoja de Trabajo para listado'!$AB$151:$BA$151,0)),0)+IFERROR(INDEX('Hoja de Trabajo para listado'!$BC$155:$CB$1048576,MATCH($A1114,'Hoja de Trabajo para listado'!$BC$155:$BC$1048576,0),MATCH((CUADRO!P$4&amp;$E1114),'Hoja de Trabajo para listado'!$BC$151:$CB$151,0)),0)+IFERROR(INDEX('Hoja de Trabajo para listado'!$DE$153:$DG$274,MATCH($A1114,'Hoja de Trabajo para listado'!$DE$153:$DE$1048576,0),MATCH((CUADRO!P$4&amp;$E1114),'Hoja de Trabajo para listado'!$DE$151:$DG$151,0)),0)+IFERROR(INDEX('Hoja de Trabajo para listado'!$CD$155:$DC$1048576,MATCH($A1114,'Hoja de Trabajo para listado'!$CD$155:$CD$1048576,0),MATCH((CUADRO!P$4&amp;$E1114),'Hoja de Trabajo para listado'!$CD$151:$DC$151,0)),0)</f>
        <v>0</v>
      </c>
      <c r="Q1114" s="243">
        <f ca="1">+IFERROR(INDEX('Hoja de Trabajo para listado'!$A$155:$Z$1048576,MATCH($A1114,'Hoja de Trabajo para listado'!$A$155:$A$1048576,0),MATCH((CUADRO!Q$4&amp;$E1114),'Hoja de Trabajo para listado'!$A$151:$Z$151,0)),0)+IFERROR(INDEX('Hoja de Trabajo para listado'!$AB$155:$BA$1048576,MATCH($A1114,'Hoja de Trabajo para listado'!$AB$155:$AB$1048576,0),MATCH((CUADRO!Q$4&amp;$E1114),'Hoja de Trabajo para listado'!$AB$151:$BA$151,0)),0)+IFERROR(INDEX('Hoja de Trabajo para listado'!$BC$155:$CB$1048576,MATCH($A1114,'Hoja de Trabajo para listado'!$BC$155:$BC$1048576,0),MATCH((CUADRO!Q$4&amp;$E1114),'Hoja de Trabajo para listado'!$BC$151:$CB$151,0)),0)+IFERROR(INDEX('Hoja de Trabajo para listado'!$DE$153:$DG$274,MATCH($A1114,'Hoja de Trabajo para listado'!$DE$153:$DE$1048576,0),MATCH((CUADRO!Q$4&amp;$E1114),'Hoja de Trabajo para listado'!$DE$151:$DG$151,0)),0)+IFERROR(INDEX('Hoja de Trabajo para listado'!$CD$155:$DC$1048576,MATCH($A1114,'Hoja de Trabajo para listado'!$CD$155:$CD$1048576,0),MATCH((CUADRO!Q$4&amp;$E1114),'Hoja de Trabajo para listado'!$CD$151:$DC$151,0)),0)</f>
        <v>0</v>
      </c>
      <c r="R1114" s="243">
        <f t="shared" ca="1" si="34"/>
        <v>0</v>
      </c>
      <c r="S1114" s="253">
        <f ca="1">+R1113+R1114</f>
        <v>0</v>
      </c>
      <c r="T1114" s="243">
        <f ca="1">+S1114</f>
        <v>0</v>
      </c>
      <c r="U1114" s="242">
        <f t="shared" si="35"/>
        <v>2</v>
      </c>
    </row>
    <row r="1115" spans="1:21" customFormat="1" ht="15" hidden="1" customHeight="1">
      <c r="A1115" s="32">
        <v>1915</v>
      </c>
      <c r="B1115" s="381">
        <f>+A1115</f>
        <v>1915</v>
      </c>
      <c r="C1115" s="245" t="str">
        <f>+VLOOKUP(A1115,bd_lista!$A$3:$C$592,3,FALSE)</f>
        <v>Gobierno Autónomo Municipal de Santos Mercado</v>
      </c>
      <c r="D1115" s="383" t="str">
        <f>+C1115</f>
        <v>Gobierno Autónomo Municipal de Santos Mercado</v>
      </c>
      <c r="E1115" s="240" t="s">
        <v>683</v>
      </c>
      <c r="F1115" s="241">
        <f ca="1">+IFERROR(INDEX('Hoja de Trabajo para listado'!$A$155:$Z$1048576,MATCH($A1115,'Hoja de Trabajo para listado'!$A$155:$A$1048576,0),MATCH((CUADRO!F$4&amp;$E1115),'Hoja de Trabajo para listado'!$A$151:$Z$151,0)),0)+IFERROR(INDEX('Hoja de Trabajo para listado'!$AB$155:$BA$1048576,MATCH($A1115,'Hoja de Trabajo para listado'!$AB$155:$AB$1048576,0),MATCH((CUADRO!F$4&amp;$E1115),'Hoja de Trabajo para listado'!$AB$151:$BA$151,0)),0)+IFERROR(INDEX('Hoja de Trabajo para listado'!$BC$155:$CB$1048576,MATCH($A1115,'Hoja de Trabajo para listado'!$BC$155:$BC$1048576,0),MATCH((CUADRO!F$4&amp;$E1115),'Hoja de Trabajo para listado'!$BC$151:$CB$151,0)),0)+IFERROR(INDEX('Hoja de Trabajo para listado'!$DE$153:$DG$274,MATCH($A1115,'Hoja de Trabajo para listado'!$DE$153:$DE$1048576,0),MATCH((CUADRO!F$4&amp;$E1115),'Hoja de Trabajo para listado'!$DE$151:$DG$151,0)),0)+IFERROR(INDEX('Hoja de Trabajo para listado'!$CD$155:$DC$1048576,MATCH($A1115,'Hoja de Trabajo para listado'!$CD$155:$CD$1048576,0),MATCH((CUADRO!F$4&amp;$E1115),'Hoja de Trabajo para listado'!$CD$151:$DC$151,0)),0)</f>
        <v>0</v>
      </c>
      <c r="G1115" s="241">
        <f ca="1">+IFERROR(INDEX('Hoja de Trabajo para listado'!$A$155:$Z$1048576,MATCH($A1115,'Hoja de Trabajo para listado'!$A$155:$A$1048576,0),MATCH((CUADRO!G$4&amp;$E1115),'Hoja de Trabajo para listado'!$A$151:$Z$151,0)),0)+IFERROR(INDEX('Hoja de Trabajo para listado'!$AB$155:$BA$1048576,MATCH($A1115,'Hoja de Trabajo para listado'!$AB$155:$AB$1048576,0),MATCH((CUADRO!G$4&amp;$E1115),'Hoja de Trabajo para listado'!$AB$151:$BA$151,0)),0)+IFERROR(INDEX('Hoja de Trabajo para listado'!$BC$155:$CB$1048576,MATCH($A1115,'Hoja de Trabajo para listado'!$BC$155:$BC$1048576,0),MATCH((CUADRO!G$4&amp;$E1115),'Hoja de Trabajo para listado'!$BC$151:$CB$151,0)),0)+IFERROR(INDEX('Hoja de Trabajo para listado'!$DE$153:$DG$274,MATCH($A1115,'Hoja de Trabajo para listado'!$DE$153:$DE$1048576,0),MATCH((CUADRO!G$4&amp;$E1115),'Hoja de Trabajo para listado'!$DE$151:$DG$151,0)),0)+IFERROR(INDEX('Hoja de Trabajo para listado'!$CD$155:$DC$1048576,MATCH($A1115,'Hoja de Trabajo para listado'!$CD$155:$CD$1048576,0),MATCH((CUADRO!G$4&amp;$E1115),'Hoja de Trabajo para listado'!$CD$151:$DC$151,0)),0)</f>
        <v>0</v>
      </c>
      <c r="H1115" s="241">
        <f ca="1">+IFERROR(INDEX('Hoja de Trabajo para listado'!$A$155:$Z$1048576,MATCH($A1115,'Hoja de Trabajo para listado'!$A$155:$A$1048576,0),MATCH((CUADRO!H$4&amp;$E1115),'Hoja de Trabajo para listado'!$A$151:$Z$151,0)),0)+IFERROR(INDEX('Hoja de Trabajo para listado'!$AB$155:$BA$1048576,MATCH($A1115,'Hoja de Trabajo para listado'!$AB$155:$AB$1048576,0),MATCH((CUADRO!H$4&amp;$E1115),'Hoja de Trabajo para listado'!$AB$151:$BA$151,0)),0)+IFERROR(INDEX('Hoja de Trabajo para listado'!$BC$155:$CB$1048576,MATCH($A1115,'Hoja de Trabajo para listado'!$BC$155:$BC$1048576,0),MATCH((CUADRO!H$4&amp;$E1115),'Hoja de Trabajo para listado'!$BC$151:$CB$151,0)),0)+IFERROR(INDEX('Hoja de Trabajo para listado'!$DE$153:$DG$274,MATCH($A1115,'Hoja de Trabajo para listado'!$DE$153:$DE$1048576,0),MATCH((CUADRO!H$4&amp;$E1115),'Hoja de Trabajo para listado'!$DE$151:$DG$151,0)),0)+IFERROR(INDEX('Hoja de Trabajo para listado'!$CD$155:$DC$1048576,MATCH($A1115,'Hoja de Trabajo para listado'!$CD$155:$CD$1048576,0),MATCH((CUADRO!H$4&amp;$E1115),'Hoja de Trabajo para listado'!$CD$151:$DC$151,0)),0)</f>
        <v>0</v>
      </c>
      <c r="I1115" s="241">
        <f ca="1">+IFERROR(INDEX('Hoja de Trabajo para listado'!$A$155:$Z$1048576,MATCH($A1115,'Hoja de Trabajo para listado'!$A$155:$A$1048576,0),MATCH((CUADRO!I$4&amp;$E1115),'Hoja de Trabajo para listado'!$A$151:$Z$151,0)),0)+IFERROR(INDEX('Hoja de Trabajo para listado'!$AB$155:$BA$1048576,MATCH($A1115,'Hoja de Trabajo para listado'!$AB$155:$AB$1048576,0),MATCH((CUADRO!I$4&amp;$E1115),'Hoja de Trabajo para listado'!$AB$151:$BA$151,0)),0)+IFERROR(INDEX('Hoja de Trabajo para listado'!$BC$155:$CB$1048576,MATCH($A1115,'Hoja de Trabajo para listado'!$BC$155:$BC$1048576,0),MATCH((CUADRO!I$4&amp;$E1115),'Hoja de Trabajo para listado'!$BC$151:$CB$151,0)),0)+IFERROR(INDEX('Hoja de Trabajo para listado'!$DE$153:$DG$274,MATCH($A1115,'Hoja de Trabajo para listado'!$DE$153:$DE$1048576,0),MATCH((CUADRO!I$4&amp;$E1115),'Hoja de Trabajo para listado'!$DE$151:$DG$151,0)),0)+IFERROR(INDEX('Hoja de Trabajo para listado'!$CD$155:$DC$1048576,MATCH($A1115,'Hoja de Trabajo para listado'!$CD$155:$CD$1048576,0),MATCH((CUADRO!I$4&amp;$E1115),'Hoja de Trabajo para listado'!$CD$151:$DC$151,0)),0)</f>
        <v>0</v>
      </c>
      <c r="J1115" s="241">
        <f ca="1">+IFERROR(INDEX('Hoja de Trabajo para listado'!$A$155:$Z$1048576,MATCH($A1115,'Hoja de Trabajo para listado'!$A$155:$A$1048576,0),MATCH((CUADRO!J$4&amp;$E1115),'Hoja de Trabajo para listado'!$A$151:$Z$151,0)),0)+IFERROR(INDEX('Hoja de Trabajo para listado'!$AB$155:$BA$1048576,MATCH($A1115,'Hoja de Trabajo para listado'!$AB$155:$AB$1048576,0),MATCH((CUADRO!J$4&amp;$E1115),'Hoja de Trabajo para listado'!$AB$151:$BA$151,0)),0)+IFERROR(INDEX('Hoja de Trabajo para listado'!$BC$155:$CB$1048576,MATCH($A1115,'Hoja de Trabajo para listado'!$BC$155:$BC$1048576,0),MATCH((CUADRO!J$4&amp;$E1115),'Hoja de Trabajo para listado'!$BC$151:$CB$151,0)),0)+IFERROR(INDEX('Hoja de Trabajo para listado'!$DE$153:$DG$274,MATCH($A1115,'Hoja de Trabajo para listado'!$DE$153:$DE$1048576,0),MATCH((CUADRO!J$4&amp;$E1115),'Hoja de Trabajo para listado'!$DE$151:$DG$151,0)),0)+IFERROR(INDEX('Hoja de Trabajo para listado'!$CD$155:$DC$1048576,MATCH($A1115,'Hoja de Trabajo para listado'!$CD$155:$CD$1048576,0),MATCH((CUADRO!J$4&amp;$E1115),'Hoja de Trabajo para listado'!$CD$151:$DC$151,0)),0)</f>
        <v>0</v>
      </c>
      <c r="K1115" s="241">
        <f ca="1">+IFERROR(INDEX('Hoja de Trabajo para listado'!$A$155:$Z$1048576,MATCH($A1115,'Hoja de Trabajo para listado'!$A$155:$A$1048576,0),MATCH((CUADRO!K$4&amp;$E1115),'Hoja de Trabajo para listado'!$A$151:$Z$151,0)),0)+IFERROR(INDEX('Hoja de Trabajo para listado'!$AB$155:$BA$1048576,MATCH($A1115,'Hoja de Trabajo para listado'!$AB$155:$AB$1048576,0),MATCH((CUADRO!K$4&amp;$E1115),'Hoja de Trabajo para listado'!$AB$151:$BA$151,0)),0)+IFERROR(INDEX('Hoja de Trabajo para listado'!$BC$155:$CB$1048576,MATCH($A1115,'Hoja de Trabajo para listado'!$BC$155:$BC$1048576,0),MATCH((CUADRO!K$4&amp;$E1115),'Hoja de Trabajo para listado'!$BC$151:$CB$151,0)),0)+IFERROR(INDEX('Hoja de Trabajo para listado'!$DE$153:$DG$274,MATCH($A1115,'Hoja de Trabajo para listado'!$DE$153:$DE$1048576,0),MATCH((CUADRO!K$4&amp;$E1115),'Hoja de Trabajo para listado'!$DE$151:$DG$151,0)),0)+IFERROR(INDEX('Hoja de Trabajo para listado'!$CD$155:$DC$1048576,MATCH($A1115,'Hoja de Trabajo para listado'!$CD$155:$CD$1048576,0),MATCH((CUADRO!K$4&amp;$E1115),'Hoja de Trabajo para listado'!$CD$151:$DC$151,0)),0)</f>
        <v>0</v>
      </c>
      <c r="L1115" s="241">
        <f ca="1">+IFERROR(INDEX('Hoja de Trabajo para listado'!$A$155:$Z$1048576,MATCH($A1115,'Hoja de Trabajo para listado'!$A$155:$A$1048576,0),MATCH((CUADRO!L$4&amp;$E1115),'Hoja de Trabajo para listado'!$A$151:$Z$151,0)),0)+IFERROR(INDEX('Hoja de Trabajo para listado'!$AB$155:$BA$1048576,MATCH($A1115,'Hoja de Trabajo para listado'!$AB$155:$AB$1048576,0),MATCH((CUADRO!L$4&amp;$E1115),'Hoja de Trabajo para listado'!$AB$151:$BA$151,0)),0)+IFERROR(INDEX('Hoja de Trabajo para listado'!$BC$155:$CB$1048576,MATCH($A1115,'Hoja de Trabajo para listado'!$BC$155:$BC$1048576,0),MATCH((CUADRO!L$4&amp;$E1115),'Hoja de Trabajo para listado'!$BC$151:$CB$151,0)),0)+IFERROR(INDEX('Hoja de Trabajo para listado'!$DE$153:$DG$274,MATCH($A1115,'Hoja de Trabajo para listado'!$DE$153:$DE$1048576,0),MATCH((CUADRO!L$4&amp;$E1115),'Hoja de Trabajo para listado'!$DE$151:$DG$151,0)),0)+IFERROR(INDEX('Hoja de Trabajo para listado'!$CD$155:$DC$1048576,MATCH($A1115,'Hoja de Trabajo para listado'!$CD$155:$CD$1048576,0),MATCH((CUADRO!L$4&amp;$E1115),'Hoja de Trabajo para listado'!$CD$151:$DC$151,0)),0)</f>
        <v>0</v>
      </c>
      <c r="M1115" s="241">
        <f ca="1">+IFERROR(INDEX('Hoja de Trabajo para listado'!$A$155:$Z$1048576,MATCH($A1115,'Hoja de Trabajo para listado'!$A$155:$A$1048576,0),MATCH((CUADRO!M$4&amp;$E1115),'Hoja de Trabajo para listado'!$A$151:$Z$151,0)),0)+IFERROR(INDEX('Hoja de Trabajo para listado'!$AB$155:$BA$1048576,MATCH($A1115,'Hoja de Trabajo para listado'!$AB$155:$AB$1048576,0),MATCH((CUADRO!M$4&amp;$E1115),'Hoja de Trabajo para listado'!$AB$151:$BA$151,0)),0)+IFERROR(INDEX('Hoja de Trabajo para listado'!$BC$155:$CB$1048576,MATCH($A1115,'Hoja de Trabajo para listado'!$BC$155:$BC$1048576,0),MATCH((CUADRO!M$4&amp;$E1115),'Hoja de Trabajo para listado'!$BC$151:$CB$151,0)),0)+IFERROR(INDEX('Hoja de Trabajo para listado'!$DE$153:$DG$274,MATCH($A1115,'Hoja de Trabajo para listado'!$DE$153:$DE$1048576,0),MATCH((CUADRO!M$4&amp;$E1115),'Hoja de Trabajo para listado'!$DE$151:$DG$151,0)),0)+IFERROR(INDEX('Hoja de Trabajo para listado'!$CD$155:$DC$1048576,MATCH($A1115,'Hoja de Trabajo para listado'!$CD$155:$CD$1048576,0),MATCH((CUADRO!M$4&amp;$E1115),'Hoja de Trabajo para listado'!$CD$151:$DC$151,0)),0)</f>
        <v>0</v>
      </c>
      <c r="N1115" s="241">
        <f ca="1">+IFERROR(INDEX('Hoja de Trabajo para listado'!$A$155:$Z$1048576,MATCH($A1115,'Hoja de Trabajo para listado'!$A$155:$A$1048576,0),MATCH((CUADRO!N$4&amp;$E1115),'Hoja de Trabajo para listado'!$A$151:$Z$151,0)),0)+IFERROR(INDEX('Hoja de Trabajo para listado'!$AB$155:$BA$1048576,MATCH($A1115,'Hoja de Trabajo para listado'!$AB$155:$AB$1048576,0),MATCH((CUADRO!N$4&amp;$E1115),'Hoja de Trabajo para listado'!$AB$151:$BA$151,0)),0)+IFERROR(INDEX('Hoja de Trabajo para listado'!$BC$155:$CB$1048576,MATCH($A1115,'Hoja de Trabajo para listado'!$BC$155:$BC$1048576,0),MATCH((CUADRO!N$4&amp;$E1115),'Hoja de Trabajo para listado'!$BC$151:$CB$151,0)),0)+IFERROR(INDEX('Hoja de Trabajo para listado'!$DE$153:$DG$274,MATCH($A1115,'Hoja de Trabajo para listado'!$DE$153:$DE$1048576,0),MATCH((CUADRO!N$4&amp;$E1115),'Hoja de Trabajo para listado'!$DE$151:$DG$151,0)),0)+IFERROR(INDEX('Hoja de Trabajo para listado'!$CD$155:$DC$1048576,MATCH($A1115,'Hoja de Trabajo para listado'!$CD$155:$CD$1048576,0),MATCH((CUADRO!N$4&amp;$E1115),'Hoja de Trabajo para listado'!$CD$151:$DC$151,0)),0)</f>
        <v>0</v>
      </c>
      <c r="O1115" s="241">
        <f ca="1">+IFERROR(INDEX('Hoja de Trabajo para listado'!$A$155:$Z$1048576,MATCH($A1115,'Hoja de Trabajo para listado'!$A$155:$A$1048576,0),MATCH((CUADRO!O$4&amp;$E1115),'Hoja de Trabajo para listado'!$A$151:$Z$151,0)),0)+IFERROR(INDEX('Hoja de Trabajo para listado'!$AB$155:$BA$1048576,MATCH($A1115,'Hoja de Trabajo para listado'!$AB$155:$AB$1048576,0),MATCH((CUADRO!O$4&amp;$E1115),'Hoja de Trabajo para listado'!$AB$151:$BA$151,0)),0)+IFERROR(INDEX('Hoja de Trabajo para listado'!$BC$155:$CB$1048576,MATCH($A1115,'Hoja de Trabajo para listado'!$BC$155:$BC$1048576,0),MATCH((CUADRO!O$4&amp;$E1115),'Hoja de Trabajo para listado'!$BC$151:$CB$151,0)),0)+IFERROR(INDEX('Hoja de Trabajo para listado'!$DE$153:$DG$274,MATCH($A1115,'Hoja de Trabajo para listado'!$DE$153:$DE$1048576,0),MATCH((CUADRO!O$4&amp;$E1115),'Hoja de Trabajo para listado'!$DE$151:$DG$151,0)),0)+IFERROR(INDEX('Hoja de Trabajo para listado'!$CD$155:$DC$1048576,MATCH($A1115,'Hoja de Trabajo para listado'!$CD$155:$CD$1048576,0),MATCH((CUADRO!O$4&amp;$E1115),'Hoja de Trabajo para listado'!$CD$151:$DC$151,0)),0)</f>
        <v>0</v>
      </c>
      <c r="P1115" s="241">
        <f ca="1">+IFERROR(INDEX('Hoja de Trabajo para listado'!$A$155:$Z$1048576,MATCH($A1115,'Hoja de Trabajo para listado'!$A$155:$A$1048576,0),MATCH((CUADRO!P$4&amp;$E1115),'Hoja de Trabajo para listado'!$A$151:$Z$151,0)),0)+IFERROR(INDEX('Hoja de Trabajo para listado'!$AB$155:$BA$1048576,MATCH($A1115,'Hoja de Trabajo para listado'!$AB$155:$AB$1048576,0),MATCH((CUADRO!P$4&amp;$E1115),'Hoja de Trabajo para listado'!$AB$151:$BA$151,0)),0)+IFERROR(INDEX('Hoja de Trabajo para listado'!$BC$155:$CB$1048576,MATCH($A1115,'Hoja de Trabajo para listado'!$BC$155:$BC$1048576,0),MATCH((CUADRO!P$4&amp;$E1115),'Hoja de Trabajo para listado'!$BC$151:$CB$151,0)),0)+IFERROR(INDEX('Hoja de Trabajo para listado'!$DE$153:$DG$274,MATCH($A1115,'Hoja de Trabajo para listado'!$DE$153:$DE$1048576,0),MATCH((CUADRO!P$4&amp;$E1115),'Hoja de Trabajo para listado'!$DE$151:$DG$151,0)),0)+IFERROR(INDEX('Hoja de Trabajo para listado'!$CD$155:$DC$1048576,MATCH($A1115,'Hoja de Trabajo para listado'!$CD$155:$CD$1048576,0),MATCH((CUADRO!P$4&amp;$E1115),'Hoja de Trabajo para listado'!$CD$151:$DC$151,0)),0)</f>
        <v>0</v>
      </c>
      <c r="Q1115" s="241">
        <f ca="1">+IFERROR(INDEX('Hoja de Trabajo para listado'!$A$155:$Z$1048576,MATCH($A1115,'Hoja de Trabajo para listado'!$A$155:$A$1048576,0),MATCH((CUADRO!Q$4&amp;$E1115),'Hoja de Trabajo para listado'!$A$151:$Z$151,0)),0)+IFERROR(INDEX('Hoja de Trabajo para listado'!$AB$155:$BA$1048576,MATCH($A1115,'Hoja de Trabajo para listado'!$AB$155:$AB$1048576,0),MATCH((CUADRO!Q$4&amp;$E1115),'Hoja de Trabajo para listado'!$AB$151:$BA$151,0)),0)+IFERROR(INDEX('Hoja de Trabajo para listado'!$BC$155:$CB$1048576,MATCH($A1115,'Hoja de Trabajo para listado'!$BC$155:$BC$1048576,0),MATCH((CUADRO!Q$4&amp;$E1115),'Hoja de Trabajo para listado'!$BC$151:$CB$151,0)),0)+IFERROR(INDEX('Hoja de Trabajo para listado'!$DE$153:$DG$274,MATCH($A1115,'Hoja de Trabajo para listado'!$DE$153:$DE$1048576,0),MATCH((CUADRO!Q$4&amp;$E1115),'Hoja de Trabajo para listado'!$DE$151:$DG$151,0)),0)+IFERROR(INDEX('Hoja de Trabajo para listado'!$CD$155:$DC$1048576,MATCH($A1115,'Hoja de Trabajo para listado'!$CD$155:$CD$1048576,0),MATCH((CUADRO!Q$4&amp;$E1115),'Hoja de Trabajo para listado'!$CD$151:$DC$151,0)),0)</f>
        <v>0</v>
      </c>
      <c r="R1115" s="241">
        <f t="shared" ca="1" si="34"/>
        <v>0</v>
      </c>
      <c r="S1115" s="247"/>
      <c r="T1115" s="241">
        <f ca="1">+T1116</f>
        <v>0</v>
      </c>
      <c r="U1115" s="240">
        <f t="shared" si="35"/>
        <v>1</v>
      </c>
    </row>
    <row r="1116" spans="1:21" customFormat="1" ht="15" hidden="1" customHeight="1">
      <c r="A1116" s="32">
        <v>1915</v>
      </c>
      <c r="B1116" s="382"/>
      <c r="C1116" s="245" t="str">
        <f>+VLOOKUP(A1116,bd_lista!$A$3:$C$592,3,FALSE)</f>
        <v>Gobierno Autónomo Municipal de Santos Mercado</v>
      </c>
      <c r="D1116" s="384"/>
      <c r="E1116" s="242" t="s">
        <v>684</v>
      </c>
      <c r="F1116" s="243">
        <f ca="1">+IFERROR(INDEX('Hoja de Trabajo para listado'!$A$155:$Z$1048576,MATCH($A1116,'Hoja de Trabajo para listado'!$A$155:$A$1048576,0),MATCH((CUADRO!F$4&amp;$E1116),'Hoja de Trabajo para listado'!$A$151:$Z$151,0)),0)+IFERROR(INDEX('Hoja de Trabajo para listado'!$AB$155:$BA$1048576,MATCH($A1116,'Hoja de Trabajo para listado'!$AB$155:$AB$1048576,0),MATCH((CUADRO!F$4&amp;$E1116),'Hoja de Trabajo para listado'!$AB$151:$BA$151,0)),0)+IFERROR(INDEX('Hoja de Trabajo para listado'!$BC$155:$CB$1048576,MATCH($A1116,'Hoja de Trabajo para listado'!$BC$155:$BC$1048576,0),MATCH((CUADRO!F$4&amp;$E1116),'Hoja de Trabajo para listado'!$BC$151:$CB$151,0)),0)+IFERROR(INDEX('Hoja de Trabajo para listado'!$DE$153:$DG$274,MATCH($A1116,'Hoja de Trabajo para listado'!$DE$153:$DE$1048576,0),MATCH((CUADRO!F$4&amp;$E1116),'Hoja de Trabajo para listado'!$DE$151:$DG$151,0)),0)+IFERROR(INDEX('Hoja de Trabajo para listado'!$CD$155:$DC$1048576,MATCH($A1116,'Hoja de Trabajo para listado'!$CD$155:$CD$1048576,0),MATCH((CUADRO!F$4&amp;$E1116),'Hoja de Trabajo para listado'!$CD$151:$DC$151,0)),0)</f>
        <v>0</v>
      </c>
      <c r="G1116" s="243">
        <f ca="1">+IFERROR(INDEX('Hoja de Trabajo para listado'!$A$155:$Z$1048576,MATCH($A1116,'Hoja de Trabajo para listado'!$A$155:$A$1048576,0),MATCH((CUADRO!G$4&amp;$E1116),'Hoja de Trabajo para listado'!$A$151:$Z$151,0)),0)+IFERROR(INDEX('Hoja de Trabajo para listado'!$AB$155:$BA$1048576,MATCH($A1116,'Hoja de Trabajo para listado'!$AB$155:$AB$1048576,0),MATCH((CUADRO!G$4&amp;$E1116),'Hoja de Trabajo para listado'!$AB$151:$BA$151,0)),0)+IFERROR(INDEX('Hoja de Trabajo para listado'!$BC$155:$CB$1048576,MATCH($A1116,'Hoja de Trabajo para listado'!$BC$155:$BC$1048576,0),MATCH((CUADRO!G$4&amp;$E1116),'Hoja de Trabajo para listado'!$BC$151:$CB$151,0)),0)+IFERROR(INDEX('Hoja de Trabajo para listado'!$DE$153:$DG$274,MATCH($A1116,'Hoja de Trabajo para listado'!$DE$153:$DE$1048576,0),MATCH((CUADRO!G$4&amp;$E1116),'Hoja de Trabajo para listado'!$DE$151:$DG$151,0)),0)+IFERROR(INDEX('Hoja de Trabajo para listado'!$CD$155:$DC$1048576,MATCH($A1116,'Hoja de Trabajo para listado'!$CD$155:$CD$1048576,0),MATCH((CUADRO!G$4&amp;$E1116),'Hoja de Trabajo para listado'!$CD$151:$DC$151,0)),0)</f>
        <v>0</v>
      </c>
      <c r="H1116" s="243">
        <f ca="1">+IFERROR(INDEX('Hoja de Trabajo para listado'!$A$155:$Z$1048576,MATCH($A1116,'Hoja de Trabajo para listado'!$A$155:$A$1048576,0),MATCH((CUADRO!H$4&amp;$E1116),'Hoja de Trabajo para listado'!$A$151:$Z$151,0)),0)+IFERROR(INDEX('Hoja de Trabajo para listado'!$AB$155:$BA$1048576,MATCH($A1116,'Hoja de Trabajo para listado'!$AB$155:$AB$1048576,0),MATCH((CUADRO!H$4&amp;$E1116),'Hoja de Trabajo para listado'!$AB$151:$BA$151,0)),0)+IFERROR(INDEX('Hoja de Trabajo para listado'!$BC$155:$CB$1048576,MATCH($A1116,'Hoja de Trabajo para listado'!$BC$155:$BC$1048576,0),MATCH((CUADRO!H$4&amp;$E1116),'Hoja de Trabajo para listado'!$BC$151:$CB$151,0)),0)+IFERROR(INDEX('Hoja de Trabajo para listado'!$DE$153:$DG$274,MATCH($A1116,'Hoja de Trabajo para listado'!$DE$153:$DE$1048576,0),MATCH((CUADRO!H$4&amp;$E1116),'Hoja de Trabajo para listado'!$DE$151:$DG$151,0)),0)+IFERROR(INDEX('Hoja de Trabajo para listado'!$CD$155:$DC$1048576,MATCH($A1116,'Hoja de Trabajo para listado'!$CD$155:$CD$1048576,0),MATCH((CUADRO!H$4&amp;$E1116),'Hoja de Trabajo para listado'!$CD$151:$DC$151,0)),0)</f>
        <v>0</v>
      </c>
      <c r="I1116" s="243">
        <f ca="1">+IFERROR(INDEX('Hoja de Trabajo para listado'!$A$155:$Z$1048576,MATCH($A1116,'Hoja de Trabajo para listado'!$A$155:$A$1048576,0),MATCH((CUADRO!I$4&amp;$E1116),'Hoja de Trabajo para listado'!$A$151:$Z$151,0)),0)+IFERROR(INDEX('Hoja de Trabajo para listado'!$AB$155:$BA$1048576,MATCH($A1116,'Hoja de Trabajo para listado'!$AB$155:$AB$1048576,0),MATCH((CUADRO!I$4&amp;$E1116),'Hoja de Trabajo para listado'!$AB$151:$BA$151,0)),0)+IFERROR(INDEX('Hoja de Trabajo para listado'!$BC$155:$CB$1048576,MATCH($A1116,'Hoja de Trabajo para listado'!$BC$155:$BC$1048576,0),MATCH((CUADRO!I$4&amp;$E1116),'Hoja de Trabajo para listado'!$BC$151:$CB$151,0)),0)+IFERROR(INDEX('Hoja de Trabajo para listado'!$DE$153:$DG$274,MATCH($A1116,'Hoja de Trabajo para listado'!$DE$153:$DE$1048576,0),MATCH((CUADRO!I$4&amp;$E1116),'Hoja de Trabajo para listado'!$DE$151:$DG$151,0)),0)+IFERROR(INDEX('Hoja de Trabajo para listado'!$CD$155:$DC$1048576,MATCH($A1116,'Hoja de Trabajo para listado'!$CD$155:$CD$1048576,0),MATCH((CUADRO!I$4&amp;$E1116),'Hoja de Trabajo para listado'!$CD$151:$DC$151,0)),0)</f>
        <v>0</v>
      </c>
      <c r="J1116" s="243">
        <f ca="1">+IFERROR(INDEX('Hoja de Trabajo para listado'!$A$155:$Z$1048576,MATCH($A1116,'Hoja de Trabajo para listado'!$A$155:$A$1048576,0),MATCH((CUADRO!J$4&amp;$E1116),'Hoja de Trabajo para listado'!$A$151:$Z$151,0)),0)+IFERROR(INDEX('Hoja de Trabajo para listado'!$AB$155:$BA$1048576,MATCH($A1116,'Hoja de Trabajo para listado'!$AB$155:$AB$1048576,0),MATCH((CUADRO!J$4&amp;$E1116),'Hoja de Trabajo para listado'!$AB$151:$BA$151,0)),0)+IFERROR(INDEX('Hoja de Trabajo para listado'!$BC$155:$CB$1048576,MATCH($A1116,'Hoja de Trabajo para listado'!$BC$155:$BC$1048576,0),MATCH((CUADRO!J$4&amp;$E1116),'Hoja de Trabajo para listado'!$BC$151:$CB$151,0)),0)+IFERROR(INDEX('Hoja de Trabajo para listado'!$DE$153:$DG$274,MATCH($A1116,'Hoja de Trabajo para listado'!$DE$153:$DE$1048576,0),MATCH((CUADRO!J$4&amp;$E1116),'Hoja de Trabajo para listado'!$DE$151:$DG$151,0)),0)+IFERROR(INDEX('Hoja de Trabajo para listado'!$CD$155:$DC$1048576,MATCH($A1116,'Hoja de Trabajo para listado'!$CD$155:$CD$1048576,0),MATCH((CUADRO!J$4&amp;$E1116),'Hoja de Trabajo para listado'!$CD$151:$DC$151,0)),0)</f>
        <v>0</v>
      </c>
      <c r="K1116" s="243">
        <f ca="1">+IFERROR(INDEX('Hoja de Trabajo para listado'!$A$155:$Z$1048576,MATCH($A1116,'Hoja de Trabajo para listado'!$A$155:$A$1048576,0),MATCH((CUADRO!K$4&amp;$E1116),'Hoja de Trabajo para listado'!$A$151:$Z$151,0)),0)+IFERROR(INDEX('Hoja de Trabajo para listado'!$AB$155:$BA$1048576,MATCH($A1116,'Hoja de Trabajo para listado'!$AB$155:$AB$1048576,0),MATCH((CUADRO!K$4&amp;$E1116),'Hoja de Trabajo para listado'!$AB$151:$BA$151,0)),0)+IFERROR(INDEX('Hoja de Trabajo para listado'!$BC$155:$CB$1048576,MATCH($A1116,'Hoja de Trabajo para listado'!$BC$155:$BC$1048576,0),MATCH((CUADRO!K$4&amp;$E1116),'Hoja de Trabajo para listado'!$BC$151:$CB$151,0)),0)+IFERROR(INDEX('Hoja de Trabajo para listado'!$DE$153:$DG$274,MATCH($A1116,'Hoja de Trabajo para listado'!$DE$153:$DE$1048576,0),MATCH((CUADRO!K$4&amp;$E1116),'Hoja de Trabajo para listado'!$DE$151:$DG$151,0)),0)+IFERROR(INDEX('Hoja de Trabajo para listado'!$CD$155:$DC$1048576,MATCH($A1116,'Hoja de Trabajo para listado'!$CD$155:$CD$1048576,0),MATCH((CUADRO!K$4&amp;$E1116),'Hoja de Trabajo para listado'!$CD$151:$DC$151,0)),0)</f>
        <v>0</v>
      </c>
      <c r="L1116" s="243">
        <f ca="1">+IFERROR(INDEX('Hoja de Trabajo para listado'!$A$155:$Z$1048576,MATCH($A1116,'Hoja de Trabajo para listado'!$A$155:$A$1048576,0),MATCH((CUADRO!L$4&amp;$E1116),'Hoja de Trabajo para listado'!$A$151:$Z$151,0)),0)+IFERROR(INDEX('Hoja de Trabajo para listado'!$AB$155:$BA$1048576,MATCH($A1116,'Hoja de Trabajo para listado'!$AB$155:$AB$1048576,0),MATCH((CUADRO!L$4&amp;$E1116),'Hoja de Trabajo para listado'!$AB$151:$BA$151,0)),0)+IFERROR(INDEX('Hoja de Trabajo para listado'!$BC$155:$CB$1048576,MATCH($A1116,'Hoja de Trabajo para listado'!$BC$155:$BC$1048576,0),MATCH((CUADRO!L$4&amp;$E1116),'Hoja de Trabajo para listado'!$BC$151:$CB$151,0)),0)+IFERROR(INDEX('Hoja de Trabajo para listado'!$DE$153:$DG$274,MATCH($A1116,'Hoja de Trabajo para listado'!$DE$153:$DE$1048576,0),MATCH((CUADRO!L$4&amp;$E1116),'Hoja de Trabajo para listado'!$DE$151:$DG$151,0)),0)+IFERROR(INDEX('Hoja de Trabajo para listado'!$CD$155:$DC$1048576,MATCH($A1116,'Hoja de Trabajo para listado'!$CD$155:$CD$1048576,0),MATCH((CUADRO!L$4&amp;$E1116),'Hoja de Trabajo para listado'!$CD$151:$DC$151,0)),0)</f>
        <v>0</v>
      </c>
      <c r="M1116" s="243">
        <f ca="1">+IFERROR(INDEX('Hoja de Trabajo para listado'!$A$155:$Z$1048576,MATCH($A1116,'Hoja de Trabajo para listado'!$A$155:$A$1048576,0),MATCH((CUADRO!M$4&amp;$E1116),'Hoja de Trabajo para listado'!$A$151:$Z$151,0)),0)+IFERROR(INDEX('Hoja de Trabajo para listado'!$AB$155:$BA$1048576,MATCH($A1116,'Hoja de Trabajo para listado'!$AB$155:$AB$1048576,0),MATCH((CUADRO!M$4&amp;$E1116),'Hoja de Trabajo para listado'!$AB$151:$BA$151,0)),0)+IFERROR(INDEX('Hoja de Trabajo para listado'!$BC$155:$CB$1048576,MATCH($A1116,'Hoja de Trabajo para listado'!$BC$155:$BC$1048576,0),MATCH((CUADRO!M$4&amp;$E1116),'Hoja de Trabajo para listado'!$BC$151:$CB$151,0)),0)+IFERROR(INDEX('Hoja de Trabajo para listado'!$DE$153:$DG$274,MATCH($A1116,'Hoja de Trabajo para listado'!$DE$153:$DE$1048576,0),MATCH((CUADRO!M$4&amp;$E1116),'Hoja de Trabajo para listado'!$DE$151:$DG$151,0)),0)+IFERROR(INDEX('Hoja de Trabajo para listado'!$CD$155:$DC$1048576,MATCH($A1116,'Hoja de Trabajo para listado'!$CD$155:$CD$1048576,0),MATCH((CUADRO!M$4&amp;$E1116),'Hoja de Trabajo para listado'!$CD$151:$DC$151,0)),0)</f>
        <v>0</v>
      </c>
      <c r="N1116" s="243">
        <f ca="1">+IFERROR(INDEX('Hoja de Trabajo para listado'!$A$155:$Z$1048576,MATCH($A1116,'Hoja de Trabajo para listado'!$A$155:$A$1048576,0),MATCH((CUADRO!N$4&amp;$E1116),'Hoja de Trabajo para listado'!$A$151:$Z$151,0)),0)+IFERROR(INDEX('Hoja de Trabajo para listado'!$AB$155:$BA$1048576,MATCH($A1116,'Hoja de Trabajo para listado'!$AB$155:$AB$1048576,0),MATCH((CUADRO!N$4&amp;$E1116),'Hoja de Trabajo para listado'!$AB$151:$BA$151,0)),0)+IFERROR(INDEX('Hoja de Trabajo para listado'!$BC$155:$CB$1048576,MATCH($A1116,'Hoja de Trabajo para listado'!$BC$155:$BC$1048576,0),MATCH((CUADRO!N$4&amp;$E1116),'Hoja de Trabajo para listado'!$BC$151:$CB$151,0)),0)+IFERROR(INDEX('Hoja de Trabajo para listado'!$DE$153:$DG$274,MATCH($A1116,'Hoja de Trabajo para listado'!$DE$153:$DE$1048576,0),MATCH((CUADRO!N$4&amp;$E1116),'Hoja de Trabajo para listado'!$DE$151:$DG$151,0)),0)+IFERROR(INDEX('Hoja de Trabajo para listado'!$CD$155:$DC$1048576,MATCH($A1116,'Hoja de Trabajo para listado'!$CD$155:$CD$1048576,0),MATCH((CUADRO!N$4&amp;$E1116),'Hoja de Trabajo para listado'!$CD$151:$DC$151,0)),0)</f>
        <v>0</v>
      </c>
      <c r="O1116" s="243">
        <f ca="1">+IFERROR(INDEX('Hoja de Trabajo para listado'!$A$155:$Z$1048576,MATCH($A1116,'Hoja de Trabajo para listado'!$A$155:$A$1048576,0),MATCH((CUADRO!O$4&amp;$E1116),'Hoja de Trabajo para listado'!$A$151:$Z$151,0)),0)+IFERROR(INDEX('Hoja de Trabajo para listado'!$AB$155:$BA$1048576,MATCH($A1116,'Hoja de Trabajo para listado'!$AB$155:$AB$1048576,0),MATCH((CUADRO!O$4&amp;$E1116),'Hoja de Trabajo para listado'!$AB$151:$BA$151,0)),0)+IFERROR(INDEX('Hoja de Trabajo para listado'!$BC$155:$CB$1048576,MATCH($A1116,'Hoja de Trabajo para listado'!$BC$155:$BC$1048576,0),MATCH((CUADRO!O$4&amp;$E1116),'Hoja de Trabajo para listado'!$BC$151:$CB$151,0)),0)+IFERROR(INDEX('Hoja de Trabajo para listado'!$DE$153:$DG$274,MATCH($A1116,'Hoja de Trabajo para listado'!$DE$153:$DE$1048576,0),MATCH((CUADRO!O$4&amp;$E1116),'Hoja de Trabajo para listado'!$DE$151:$DG$151,0)),0)+IFERROR(INDEX('Hoja de Trabajo para listado'!$CD$155:$DC$1048576,MATCH($A1116,'Hoja de Trabajo para listado'!$CD$155:$CD$1048576,0),MATCH((CUADRO!O$4&amp;$E1116),'Hoja de Trabajo para listado'!$CD$151:$DC$151,0)),0)</f>
        <v>0</v>
      </c>
      <c r="P1116" s="243">
        <f ca="1">+IFERROR(INDEX('Hoja de Trabajo para listado'!$A$155:$Z$1048576,MATCH($A1116,'Hoja de Trabajo para listado'!$A$155:$A$1048576,0),MATCH((CUADRO!P$4&amp;$E1116),'Hoja de Trabajo para listado'!$A$151:$Z$151,0)),0)+IFERROR(INDEX('Hoja de Trabajo para listado'!$AB$155:$BA$1048576,MATCH($A1116,'Hoja de Trabajo para listado'!$AB$155:$AB$1048576,0),MATCH((CUADRO!P$4&amp;$E1116),'Hoja de Trabajo para listado'!$AB$151:$BA$151,0)),0)+IFERROR(INDEX('Hoja de Trabajo para listado'!$BC$155:$CB$1048576,MATCH($A1116,'Hoja de Trabajo para listado'!$BC$155:$BC$1048576,0),MATCH((CUADRO!P$4&amp;$E1116),'Hoja de Trabajo para listado'!$BC$151:$CB$151,0)),0)+IFERROR(INDEX('Hoja de Trabajo para listado'!$DE$153:$DG$274,MATCH($A1116,'Hoja de Trabajo para listado'!$DE$153:$DE$1048576,0),MATCH((CUADRO!P$4&amp;$E1116),'Hoja de Trabajo para listado'!$DE$151:$DG$151,0)),0)+IFERROR(INDEX('Hoja de Trabajo para listado'!$CD$155:$DC$1048576,MATCH($A1116,'Hoja de Trabajo para listado'!$CD$155:$CD$1048576,0),MATCH((CUADRO!P$4&amp;$E1116),'Hoja de Trabajo para listado'!$CD$151:$DC$151,0)),0)</f>
        <v>0</v>
      </c>
      <c r="Q1116" s="243">
        <f ca="1">+IFERROR(INDEX('Hoja de Trabajo para listado'!$A$155:$Z$1048576,MATCH($A1116,'Hoja de Trabajo para listado'!$A$155:$A$1048576,0),MATCH((CUADRO!Q$4&amp;$E1116),'Hoja de Trabajo para listado'!$A$151:$Z$151,0)),0)+IFERROR(INDEX('Hoja de Trabajo para listado'!$AB$155:$BA$1048576,MATCH($A1116,'Hoja de Trabajo para listado'!$AB$155:$AB$1048576,0),MATCH((CUADRO!Q$4&amp;$E1116),'Hoja de Trabajo para listado'!$AB$151:$BA$151,0)),0)+IFERROR(INDEX('Hoja de Trabajo para listado'!$BC$155:$CB$1048576,MATCH($A1116,'Hoja de Trabajo para listado'!$BC$155:$BC$1048576,0),MATCH((CUADRO!Q$4&amp;$E1116),'Hoja de Trabajo para listado'!$BC$151:$CB$151,0)),0)+IFERROR(INDEX('Hoja de Trabajo para listado'!$DE$153:$DG$274,MATCH($A1116,'Hoja de Trabajo para listado'!$DE$153:$DE$1048576,0),MATCH((CUADRO!Q$4&amp;$E1116),'Hoja de Trabajo para listado'!$DE$151:$DG$151,0)),0)+IFERROR(INDEX('Hoja de Trabajo para listado'!$CD$155:$DC$1048576,MATCH($A1116,'Hoja de Trabajo para listado'!$CD$155:$CD$1048576,0),MATCH((CUADRO!Q$4&amp;$E1116),'Hoja de Trabajo para listado'!$CD$151:$DC$151,0)),0)</f>
        <v>0</v>
      </c>
      <c r="R1116" s="243">
        <f t="shared" ca="1" si="34"/>
        <v>0</v>
      </c>
      <c r="S1116" s="253">
        <f ca="1">+R1115+R1116</f>
        <v>0</v>
      </c>
      <c r="T1116" s="243">
        <f ca="1">+S1116</f>
        <v>0</v>
      </c>
      <c r="U1116" s="242">
        <f t="shared" si="35"/>
        <v>2</v>
      </c>
    </row>
    <row r="1117" spans="1:21" customFormat="1" ht="15" hidden="1" customHeight="1">
      <c r="A1117" s="32">
        <v>2301</v>
      </c>
      <c r="B1117" s="381">
        <f>+A1117</f>
        <v>2301</v>
      </c>
      <c r="C1117" s="245" t="str">
        <f>+VLOOKUP(A1117,bd_lista!$A$3:$C$592,3,FALSE)</f>
        <v>Empresa Municipal de Gestión de Residuos Sólidos</v>
      </c>
      <c r="D1117" s="383" t="str">
        <f>+C1117</f>
        <v>Empresa Municipal de Gestión de Residuos Sólidos</v>
      </c>
      <c r="E1117" s="240" t="s">
        <v>683</v>
      </c>
      <c r="F1117" s="241">
        <f ca="1">+IFERROR(INDEX('Hoja de Trabajo para listado'!$A$155:$Z$1048576,MATCH($A1117,'Hoja de Trabajo para listado'!$A$155:$A$1048576,0),MATCH((CUADRO!F$4&amp;$E1117),'Hoja de Trabajo para listado'!$A$151:$Z$151,0)),0)+IFERROR(INDEX('Hoja de Trabajo para listado'!$AB$155:$BA$1048576,MATCH($A1117,'Hoja de Trabajo para listado'!$AB$155:$AB$1048576,0),MATCH((CUADRO!F$4&amp;$E1117),'Hoja de Trabajo para listado'!$AB$151:$BA$151,0)),0)+IFERROR(INDEX('Hoja de Trabajo para listado'!$BC$155:$CB$1048576,MATCH($A1117,'Hoja de Trabajo para listado'!$BC$155:$BC$1048576,0),MATCH((CUADRO!F$4&amp;$E1117),'Hoja de Trabajo para listado'!$BC$151:$CB$151,0)),0)+IFERROR(INDEX('Hoja de Trabajo para listado'!$DE$153:$DG$274,MATCH($A1117,'Hoja de Trabajo para listado'!$DE$153:$DE$1048576,0),MATCH((CUADRO!F$4&amp;$E1117),'Hoja de Trabajo para listado'!$DE$151:$DG$151,0)),0)+IFERROR(INDEX('Hoja de Trabajo para listado'!$CD$155:$DC$1048576,MATCH($A1117,'Hoja de Trabajo para listado'!$CD$155:$CD$1048576,0),MATCH((CUADRO!F$4&amp;$E1117),'Hoja de Trabajo para listado'!$CD$151:$DC$151,0)),0)</f>
        <v>0</v>
      </c>
      <c r="G1117" s="241">
        <f ca="1">+IFERROR(INDEX('Hoja de Trabajo para listado'!$A$155:$Z$1048576,MATCH($A1117,'Hoja de Trabajo para listado'!$A$155:$A$1048576,0),MATCH((CUADRO!G$4&amp;$E1117),'Hoja de Trabajo para listado'!$A$151:$Z$151,0)),0)+IFERROR(INDEX('Hoja de Trabajo para listado'!$AB$155:$BA$1048576,MATCH($A1117,'Hoja de Trabajo para listado'!$AB$155:$AB$1048576,0),MATCH((CUADRO!G$4&amp;$E1117),'Hoja de Trabajo para listado'!$AB$151:$BA$151,0)),0)+IFERROR(INDEX('Hoja de Trabajo para listado'!$BC$155:$CB$1048576,MATCH($A1117,'Hoja de Trabajo para listado'!$BC$155:$BC$1048576,0),MATCH((CUADRO!G$4&amp;$E1117),'Hoja de Trabajo para listado'!$BC$151:$CB$151,0)),0)+IFERROR(INDEX('Hoja de Trabajo para listado'!$DE$153:$DG$274,MATCH($A1117,'Hoja de Trabajo para listado'!$DE$153:$DE$1048576,0),MATCH((CUADRO!G$4&amp;$E1117),'Hoja de Trabajo para listado'!$DE$151:$DG$151,0)),0)+IFERROR(INDEX('Hoja de Trabajo para listado'!$CD$155:$DC$1048576,MATCH($A1117,'Hoja de Trabajo para listado'!$CD$155:$CD$1048576,0),MATCH((CUADRO!G$4&amp;$E1117),'Hoja de Trabajo para listado'!$CD$151:$DC$151,0)),0)</f>
        <v>0</v>
      </c>
      <c r="H1117" s="241">
        <f ca="1">+IFERROR(INDEX('Hoja de Trabajo para listado'!$A$155:$Z$1048576,MATCH($A1117,'Hoja de Trabajo para listado'!$A$155:$A$1048576,0),MATCH((CUADRO!H$4&amp;$E1117),'Hoja de Trabajo para listado'!$A$151:$Z$151,0)),0)+IFERROR(INDEX('Hoja de Trabajo para listado'!$AB$155:$BA$1048576,MATCH($A1117,'Hoja de Trabajo para listado'!$AB$155:$AB$1048576,0),MATCH((CUADRO!H$4&amp;$E1117),'Hoja de Trabajo para listado'!$AB$151:$BA$151,0)),0)+IFERROR(INDEX('Hoja de Trabajo para listado'!$BC$155:$CB$1048576,MATCH($A1117,'Hoja de Trabajo para listado'!$BC$155:$BC$1048576,0),MATCH((CUADRO!H$4&amp;$E1117),'Hoja de Trabajo para listado'!$BC$151:$CB$151,0)),0)+IFERROR(INDEX('Hoja de Trabajo para listado'!$DE$153:$DG$274,MATCH($A1117,'Hoja de Trabajo para listado'!$DE$153:$DE$1048576,0),MATCH((CUADRO!H$4&amp;$E1117),'Hoja de Trabajo para listado'!$DE$151:$DG$151,0)),0)+IFERROR(INDEX('Hoja de Trabajo para listado'!$CD$155:$DC$1048576,MATCH($A1117,'Hoja de Trabajo para listado'!$CD$155:$CD$1048576,0),MATCH((CUADRO!H$4&amp;$E1117),'Hoja de Trabajo para listado'!$CD$151:$DC$151,0)),0)</f>
        <v>0</v>
      </c>
      <c r="I1117" s="241">
        <f ca="1">+IFERROR(INDEX('Hoja de Trabajo para listado'!$A$155:$Z$1048576,MATCH($A1117,'Hoja de Trabajo para listado'!$A$155:$A$1048576,0),MATCH((CUADRO!I$4&amp;$E1117),'Hoja de Trabajo para listado'!$A$151:$Z$151,0)),0)+IFERROR(INDEX('Hoja de Trabajo para listado'!$AB$155:$BA$1048576,MATCH($A1117,'Hoja de Trabajo para listado'!$AB$155:$AB$1048576,0),MATCH((CUADRO!I$4&amp;$E1117),'Hoja de Trabajo para listado'!$AB$151:$BA$151,0)),0)+IFERROR(INDEX('Hoja de Trabajo para listado'!$BC$155:$CB$1048576,MATCH($A1117,'Hoja de Trabajo para listado'!$BC$155:$BC$1048576,0),MATCH((CUADRO!I$4&amp;$E1117),'Hoja de Trabajo para listado'!$BC$151:$CB$151,0)),0)+IFERROR(INDEX('Hoja de Trabajo para listado'!$DE$153:$DG$274,MATCH($A1117,'Hoja de Trabajo para listado'!$DE$153:$DE$1048576,0),MATCH((CUADRO!I$4&amp;$E1117),'Hoja de Trabajo para listado'!$DE$151:$DG$151,0)),0)+IFERROR(INDEX('Hoja de Trabajo para listado'!$CD$155:$DC$1048576,MATCH($A1117,'Hoja de Trabajo para listado'!$CD$155:$CD$1048576,0),MATCH((CUADRO!I$4&amp;$E1117),'Hoja de Trabajo para listado'!$CD$151:$DC$151,0)),0)</f>
        <v>0</v>
      </c>
      <c r="J1117" s="241">
        <f ca="1">+IFERROR(INDEX('Hoja de Trabajo para listado'!$A$155:$Z$1048576,MATCH($A1117,'Hoja de Trabajo para listado'!$A$155:$A$1048576,0),MATCH((CUADRO!J$4&amp;$E1117),'Hoja de Trabajo para listado'!$A$151:$Z$151,0)),0)+IFERROR(INDEX('Hoja de Trabajo para listado'!$AB$155:$BA$1048576,MATCH($A1117,'Hoja de Trabajo para listado'!$AB$155:$AB$1048576,0),MATCH((CUADRO!J$4&amp;$E1117),'Hoja de Trabajo para listado'!$AB$151:$BA$151,0)),0)+IFERROR(INDEX('Hoja de Trabajo para listado'!$BC$155:$CB$1048576,MATCH($A1117,'Hoja de Trabajo para listado'!$BC$155:$BC$1048576,0),MATCH((CUADRO!J$4&amp;$E1117),'Hoja de Trabajo para listado'!$BC$151:$CB$151,0)),0)+IFERROR(INDEX('Hoja de Trabajo para listado'!$DE$153:$DG$274,MATCH($A1117,'Hoja de Trabajo para listado'!$DE$153:$DE$1048576,0),MATCH((CUADRO!J$4&amp;$E1117),'Hoja de Trabajo para listado'!$DE$151:$DG$151,0)),0)+IFERROR(INDEX('Hoja de Trabajo para listado'!$CD$155:$DC$1048576,MATCH($A1117,'Hoja de Trabajo para listado'!$CD$155:$CD$1048576,0),MATCH((CUADRO!J$4&amp;$E1117),'Hoja de Trabajo para listado'!$CD$151:$DC$151,0)),0)</f>
        <v>0</v>
      </c>
      <c r="K1117" s="241">
        <f ca="1">+IFERROR(INDEX('Hoja de Trabajo para listado'!$A$155:$Z$1048576,MATCH($A1117,'Hoja de Trabajo para listado'!$A$155:$A$1048576,0),MATCH((CUADRO!K$4&amp;$E1117),'Hoja de Trabajo para listado'!$A$151:$Z$151,0)),0)+IFERROR(INDEX('Hoja de Trabajo para listado'!$AB$155:$BA$1048576,MATCH($A1117,'Hoja de Trabajo para listado'!$AB$155:$AB$1048576,0),MATCH((CUADRO!K$4&amp;$E1117),'Hoja de Trabajo para listado'!$AB$151:$BA$151,0)),0)+IFERROR(INDEX('Hoja de Trabajo para listado'!$BC$155:$CB$1048576,MATCH($A1117,'Hoja de Trabajo para listado'!$BC$155:$BC$1048576,0),MATCH((CUADRO!K$4&amp;$E1117),'Hoja de Trabajo para listado'!$BC$151:$CB$151,0)),0)+IFERROR(INDEX('Hoja de Trabajo para listado'!$DE$153:$DG$274,MATCH($A1117,'Hoja de Trabajo para listado'!$DE$153:$DE$1048576,0),MATCH((CUADRO!K$4&amp;$E1117),'Hoja de Trabajo para listado'!$DE$151:$DG$151,0)),0)+IFERROR(INDEX('Hoja de Trabajo para listado'!$CD$155:$DC$1048576,MATCH($A1117,'Hoja de Trabajo para listado'!$CD$155:$CD$1048576,0),MATCH((CUADRO!K$4&amp;$E1117),'Hoja de Trabajo para listado'!$CD$151:$DC$151,0)),0)</f>
        <v>0</v>
      </c>
      <c r="L1117" s="241">
        <f ca="1">+IFERROR(INDEX('Hoja de Trabajo para listado'!$A$155:$Z$1048576,MATCH($A1117,'Hoja de Trabajo para listado'!$A$155:$A$1048576,0),MATCH((CUADRO!L$4&amp;$E1117),'Hoja de Trabajo para listado'!$A$151:$Z$151,0)),0)+IFERROR(INDEX('Hoja de Trabajo para listado'!$AB$155:$BA$1048576,MATCH($A1117,'Hoja de Trabajo para listado'!$AB$155:$AB$1048576,0),MATCH((CUADRO!L$4&amp;$E1117),'Hoja de Trabajo para listado'!$AB$151:$BA$151,0)),0)+IFERROR(INDEX('Hoja de Trabajo para listado'!$BC$155:$CB$1048576,MATCH($A1117,'Hoja de Trabajo para listado'!$BC$155:$BC$1048576,0),MATCH((CUADRO!L$4&amp;$E1117),'Hoja de Trabajo para listado'!$BC$151:$CB$151,0)),0)+IFERROR(INDEX('Hoja de Trabajo para listado'!$DE$153:$DG$274,MATCH($A1117,'Hoja de Trabajo para listado'!$DE$153:$DE$1048576,0),MATCH((CUADRO!L$4&amp;$E1117),'Hoja de Trabajo para listado'!$DE$151:$DG$151,0)),0)+IFERROR(INDEX('Hoja de Trabajo para listado'!$CD$155:$DC$1048576,MATCH($A1117,'Hoja de Trabajo para listado'!$CD$155:$CD$1048576,0),MATCH((CUADRO!L$4&amp;$E1117),'Hoja de Trabajo para listado'!$CD$151:$DC$151,0)),0)</f>
        <v>0</v>
      </c>
      <c r="M1117" s="241">
        <f ca="1">+IFERROR(INDEX('Hoja de Trabajo para listado'!$A$155:$Z$1048576,MATCH($A1117,'Hoja de Trabajo para listado'!$A$155:$A$1048576,0),MATCH((CUADRO!M$4&amp;$E1117),'Hoja de Trabajo para listado'!$A$151:$Z$151,0)),0)+IFERROR(INDEX('Hoja de Trabajo para listado'!$AB$155:$BA$1048576,MATCH($A1117,'Hoja de Trabajo para listado'!$AB$155:$AB$1048576,0),MATCH((CUADRO!M$4&amp;$E1117),'Hoja de Trabajo para listado'!$AB$151:$BA$151,0)),0)+IFERROR(INDEX('Hoja de Trabajo para listado'!$BC$155:$CB$1048576,MATCH($A1117,'Hoja de Trabajo para listado'!$BC$155:$BC$1048576,0),MATCH((CUADRO!M$4&amp;$E1117),'Hoja de Trabajo para listado'!$BC$151:$CB$151,0)),0)+IFERROR(INDEX('Hoja de Trabajo para listado'!$DE$153:$DG$274,MATCH($A1117,'Hoja de Trabajo para listado'!$DE$153:$DE$1048576,0),MATCH((CUADRO!M$4&amp;$E1117),'Hoja de Trabajo para listado'!$DE$151:$DG$151,0)),0)+IFERROR(INDEX('Hoja de Trabajo para listado'!$CD$155:$DC$1048576,MATCH($A1117,'Hoja de Trabajo para listado'!$CD$155:$CD$1048576,0),MATCH((CUADRO!M$4&amp;$E1117),'Hoja de Trabajo para listado'!$CD$151:$DC$151,0)),0)</f>
        <v>0</v>
      </c>
      <c r="N1117" s="241">
        <f ca="1">+IFERROR(INDEX('Hoja de Trabajo para listado'!$A$155:$Z$1048576,MATCH($A1117,'Hoja de Trabajo para listado'!$A$155:$A$1048576,0),MATCH((CUADRO!N$4&amp;$E1117),'Hoja de Trabajo para listado'!$A$151:$Z$151,0)),0)+IFERROR(INDEX('Hoja de Trabajo para listado'!$AB$155:$BA$1048576,MATCH($A1117,'Hoja de Trabajo para listado'!$AB$155:$AB$1048576,0),MATCH((CUADRO!N$4&amp;$E1117),'Hoja de Trabajo para listado'!$AB$151:$BA$151,0)),0)+IFERROR(INDEX('Hoja de Trabajo para listado'!$BC$155:$CB$1048576,MATCH($A1117,'Hoja de Trabajo para listado'!$BC$155:$BC$1048576,0),MATCH((CUADRO!N$4&amp;$E1117),'Hoja de Trabajo para listado'!$BC$151:$CB$151,0)),0)+IFERROR(INDEX('Hoja de Trabajo para listado'!$DE$153:$DG$274,MATCH($A1117,'Hoja de Trabajo para listado'!$DE$153:$DE$1048576,0),MATCH((CUADRO!N$4&amp;$E1117),'Hoja de Trabajo para listado'!$DE$151:$DG$151,0)),0)+IFERROR(INDEX('Hoja de Trabajo para listado'!$CD$155:$DC$1048576,MATCH($A1117,'Hoja de Trabajo para listado'!$CD$155:$CD$1048576,0),MATCH((CUADRO!N$4&amp;$E1117),'Hoja de Trabajo para listado'!$CD$151:$DC$151,0)),0)</f>
        <v>0</v>
      </c>
      <c r="O1117" s="241">
        <f ca="1">+IFERROR(INDEX('Hoja de Trabajo para listado'!$A$155:$Z$1048576,MATCH($A1117,'Hoja de Trabajo para listado'!$A$155:$A$1048576,0),MATCH((CUADRO!O$4&amp;$E1117),'Hoja de Trabajo para listado'!$A$151:$Z$151,0)),0)+IFERROR(INDEX('Hoja de Trabajo para listado'!$AB$155:$BA$1048576,MATCH($A1117,'Hoja de Trabajo para listado'!$AB$155:$AB$1048576,0),MATCH((CUADRO!O$4&amp;$E1117),'Hoja de Trabajo para listado'!$AB$151:$BA$151,0)),0)+IFERROR(INDEX('Hoja de Trabajo para listado'!$BC$155:$CB$1048576,MATCH($A1117,'Hoja de Trabajo para listado'!$BC$155:$BC$1048576,0),MATCH((CUADRO!O$4&amp;$E1117),'Hoja de Trabajo para listado'!$BC$151:$CB$151,0)),0)+IFERROR(INDEX('Hoja de Trabajo para listado'!$DE$153:$DG$274,MATCH($A1117,'Hoja de Trabajo para listado'!$DE$153:$DE$1048576,0),MATCH((CUADRO!O$4&amp;$E1117),'Hoja de Trabajo para listado'!$DE$151:$DG$151,0)),0)+IFERROR(INDEX('Hoja de Trabajo para listado'!$CD$155:$DC$1048576,MATCH($A1117,'Hoja de Trabajo para listado'!$CD$155:$CD$1048576,0),MATCH((CUADRO!O$4&amp;$E1117),'Hoja de Trabajo para listado'!$CD$151:$DC$151,0)),0)</f>
        <v>0</v>
      </c>
      <c r="P1117" s="241">
        <f ca="1">+IFERROR(INDEX('Hoja de Trabajo para listado'!$A$155:$Z$1048576,MATCH($A1117,'Hoja de Trabajo para listado'!$A$155:$A$1048576,0),MATCH((CUADRO!P$4&amp;$E1117),'Hoja de Trabajo para listado'!$A$151:$Z$151,0)),0)+IFERROR(INDEX('Hoja de Trabajo para listado'!$AB$155:$BA$1048576,MATCH($A1117,'Hoja de Trabajo para listado'!$AB$155:$AB$1048576,0),MATCH((CUADRO!P$4&amp;$E1117),'Hoja de Trabajo para listado'!$AB$151:$BA$151,0)),0)+IFERROR(INDEX('Hoja de Trabajo para listado'!$BC$155:$CB$1048576,MATCH($A1117,'Hoja de Trabajo para listado'!$BC$155:$BC$1048576,0),MATCH((CUADRO!P$4&amp;$E1117),'Hoja de Trabajo para listado'!$BC$151:$CB$151,0)),0)+IFERROR(INDEX('Hoja de Trabajo para listado'!$DE$153:$DG$274,MATCH($A1117,'Hoja de Trabajo para listado'!$DE$153:$DE$1048576,0),MATCH((CUADRO!P$4&amp;$E1117),'Hoja de Trabajo para listado'!$DE$151:$DG$151,0)),0)+IFERROR(INDEX('Hoja de Trabajo para listado'!$CD$155:$DC$1048576,MATCH($A1117,'Hoja de Trabajo para listado'!$CD$155:$CD$1048576,0),MATCH((CUADRO!P$4&amp;$E1117),'Hoja de Trabajo para listado'!$CD$151:$DC$151,0)),0)</f>
        <v>0</v>
      </c>
      <c r="Q1117" s="241">
        <f ca="1">+IFERROR(INDEX('Hoja de Trabajo para listado'!$A$155:$Z$1048576,MATCH($A1117,'Hoja de Trabajo para listado'!$A$155:$A$1048576,0),MATCH((CUADRO!Q$4&amp;$E1117),'Hoja de Trabajo para listado'!$A$151:$Z$151,0)),0)+IFERROR(INDEX('Hoja de Trabajo para listado'!$AB$155:$BA$1048576,MATCH($A1117,'Hoja de Trabajo para listado'!$AB$155:$AB$1048576,0),MATCH((CUADRO!Q$4&amp;$E1117),'Hoja de Trabajo para listado'!$AB$151:$BA$151,0)),0)+IFERROR(INDEX('Hoja de Trabajo para listado'!$BC$155:$CB$1048576,MATCH($A1117,'Hoja de Trabajo para listado'!$BC$155:$BC$1048576,0),MATCH((CUADRO!Q$4&amp;$E1117),'Hoja de Trabajo para listado'!$BC$151:$CB$151,0)),0)+IFERROR(INDEX('Hoja de Trabajo para listado'!$DE$153:$DG$274,MATCH($A1117,'Hoja de Trabajo para listado'!$DE$153:$DE$1048576,0),MATCH((CUADRO!Q$4&amp;$E1117),'Hoja de Trabajo para listado'!$DE$151:$DG$151,0)),0)+IFERROR(INDEX('Hoja de Trabajo para listado'!$CD$155:$DC$1048576,MATCH($A1117,'Hoja de Trabajo para listado'!$CD$155:$CD$1048576,0),MATCH((CUADRO!Q$4&amp;$E1117),'Hoja de Trabajo para listado'!$CD$151:$DC$151,0)),0)</f>
        <v>0</v>
      </c>
      <c r="R1117" s="241">
        <f t="shared" ca="1" si="34"/>
        <v>0</v>
      </c>
      <c r="S1117" s="247"/>
      <c r="T1117" s="241">
        <f ca="1">+T1118</f>
        <v>0</v>
      </c>
      <c r="U1117" s="240">
        <f t="shared" si="35"/>
        <v>1</v>
      </c>
    </row>
    <row r="1118" spans="1:21" customFormat="1" ht="15" hidden="1" customHeight="1">
      <c r="A1118" s="32">
        <v>2301</v>
      </c>
      <c r="B1118" s="382"/>
      <c r="C1118" s="245" t="str">
        <f>+VLOOKUP(A1118,bd_lista!$A$3:$C$592,3,FALSE)</f>
        <v>Empresa Municipal de Gestión de Residuos Sólidos</v>
      </c>
      <c r="D1118" s="384"/>
      <c r="E1118" s="242" t="s">
        <v>684</v>
      </c>
      <c r="F1118" s="243">
        <f ca="1">+IFERROR(INDEX('Hoja de Trabajo para listado'!$A$155:$Z$1048576,MATCH($A1118,'Hoja de Trabajo para listado'!$A$155:$A$1048576,0),MATCH((CUADRO!F$4&amp;$E1118),'Hoja de Trabajo para listado'!$A$151:$Z$151,0)),0)+IFERROR(INDEX('Hoja de Trabajo para listado'!$AB$155:$BA$1048576,MATCH($A1118,'Hoja de Trabajo para listado'!$AB$155:$AB$1048576,0),MATCH((CUADRO!F$4&amp;$E1118),'Hoja de Trabajo para listado'!$AB$151:$BA$151,0)),0)+IFERROR(INDEX('Hoja de Trabajo para listado'!$BC$155:$CB$1048576,MATCH($A1118,'Hoja de Trabajo para listado'!$BC$155:$BC$1048576,0),MATCH((CUADRO!F$4&amp;$E1118),'Hoja de Trabajo para listado'!$BC$151:$CB$151,0)),0)+IFERROR(INDEX('Hoja de Trabajo para listado'!$DE$153:$DG$274,MATCH($A1118,'Hoja de Trabajo para listado'!$DE$153:$DE$1048576,0),MATCH((CUADRO!F$4&amp;$E1118),'Hoja de Trabajo para listado'!$DE$151:$DG$151,0)),0)+IFERROR(INDEX('Hoja de Trabajo para listado'!$CD$155:$DC$1048576,MATCH($A1118,'Hoja de Trabajo para listado'!$CD$155:$CD$1048576,0),MATCH((CUADRO!F$4&amp;$E1118),'Hoja de Trabajo para listado'!$CD$151:$DC$151,0)),0)</f>
        <v>0</v>
      </c>
      <c r="G1118" s="243">
        <f ca="1">+IFERROR(INDEX('Hoja de Trabajo para listado'!$A$155:$Z$1048576,MATCH($A1118,'Hoja de Trabajo para listado'!$A$155:$A$1048576,0),MATCH((CUADRO!G$4&amp;$E1118),'Hoja de Trabajo para listado'!$A$151:$Z$151,0)),0)+IFERROR(INDEX('Hoja de Trabajo para listado'!$AB$155:$BA$1048576,MATCH($A1118,'Hoja de Trabajo para listado'!$AB$155:$AB$1048576,0),MATCH((CUADRO!G$4&amp;$E1118),'Hoja de Trabajo para listado'!$AB$151:$BA$151,0)),0)+IFERROR(INDEX('Hoja de Trabajo para listado'!$BC$155:$CB$1048576,MATCH($A1118,'Hoja de Trabajo para listado'!$BC$155:$BC$1048576,0),MATCH((CUADRO!G$4&amp;$E1118),'Hoja de Trabajo para listado'!$BC$151:$CB$151,0)),0)+IFERROR(INDEX('Hoja de Trabajo para listado'!$DE$153:$DG$274,MATCH($A1118,'Hoja de Trabajo para listado'!$DE$153:$DE$1048576,0),MATCH((CUADRO!G$4&amp;$E1118),'Hoja de Trabajo para listado'!$DE$151:$DG$151,0)),0)+IFERROR(INDEX('Hoja de Trabajo para listado'!$CD$155:$DC$1048576,MATCH($A1118,'Hoja de Trabajo para listado'!$CD$155:$CD$1048576,0),MATCH((CUADRO!G$4&amp;$E1118),'Hoja de Trabajo para listado'!$CD$151:$DC$151,0)),0)</f>
        <v>0</v>
      </c>
      <c r="H1118" s="243">
        <f ca="1">+IFERROR(INDEX('Hoja de Trabajo para listado'!$A$155:$Z$1048576,MATCH($A1118,'Hoja de Trabajo para listado'!$A$155:$A$1048576,0),MATCH((CUADRO!H$4&amp;$E1118),'Hoja de Trabajo para listado'!$A$151:$Z$151,0)),0)+IFERROR(INDEX('Hoja de Trabajo para listado'!$AB$155:$BA$1048576,MATCH($A1118,'Hoja de Trabajo para listado'!$AB$155:$AB$1048576,0),MATCH((CUADRO!H$4&amp;$E1118),'Hoja de Trabajo para listado'!$AB$151:$BA$151,0)),0)+IFERROR(INDEX('Hoja de Trabajo para listado'!$BC$155:$CB$1048576,MATCH($A1118,'Hoja de Trabajo para listado'!$BC$155:$BC$1048576,0),MATCH((CUADRO!H$4&amp;$E1118),'Hoja de Trabajo para listado'!$BC$151:$CB$151,0)),0)+IFERROR(INDEX('Hoja de Trabajo para listado'!$DE$153:$DG$274,MATCH($A1118,'Hoja de Trabajo para listado'!$DE$153:$DE$1048576,0),MATCH((CUADRO!H$4&amp;$E1118),'Hoja de Trabajo para listado'!$DE$151:$DG$151,0)),0)+IFERROR(INDEX('Hoja de Trabajo para listado'!$CD$155:$DC$1048576,MATCH($A1118,'Hoja de Trabajo para listado'!$CD$155:$CD$1048576,0),MATCH((CUADRO!H$4&amp;$E1118),'Hoja de Trabajo para listado'!$CD$151:$DC$151,0)),0)</f>
        <v>0</v>
      </c>
      <c r="I1118" s="243">
        <f ca="1">+IFERROR(INDEX('Hoja de Trabajo para listado'!$A$155:$Z$1048576,MATCH($A1118,'Hoja de Trabajo para listado'!$A$155:$A$1048576,0),MATCH((CUADRO!I$4&amp;$E1118),'Hoja de Trabajo para listado'!$A$151:$Z$151,0)),0)+IFERROR(INDEX('Hoja de Trabajo para listado'!$AB$155:$BA$1048576,MATCH($A1118,'Hoja de Trabajo para listado'!$AB$155:$AB$1048576,0),MATCH((CUADRO!I$4&amp;$E1118),'Hoja de Trabajo para listado'!$AB$151:$BA$151,0)),0)+IFERROR(INDEX('Hoja de Trabajo para listado'!$BC$155:$CB$1048576,MATCH($A1118,'Hoja de Trabajo para listado'!$BC$155:$BC$1048576,0),MATCH((CUADRO!I$4&amp;$E1118),'Hoja de Trabajo para listado'!$BC$151:$CB$151,0)),0)+IFERROR(INDEX('Hoja de Trabajo para listado'!$DE$153:$DG$274,MATCH($A1118,'Hoja de Trabajo para listado'!$DE$153:$DE$1048576,0),MATCH((CUADRO!I$4&amp;$E1118),'Hoja de Trabajo para listado'!$DE$151:$DG$151,0)),0)+IFERROR(INDEX('Hoja de Trabajo para listado'!$CD$155:$DC$1048576,MATCH($A1118,'Hoja de Trabajo para listado'!$CD$155:$CD$1048576,0),MATCH((CUADRO!I$4&amp;$E1118),'Hoja de Trabajo para listado'!$CD$151:$DC$151,0)),0)</f>
        <v>0</v>
      </c>
      <c r="J1118" s="243">
        <f ca="1">+IFERROR(INDEX('Hoja de Trabajo para listado'!$A$155:$Z$1048576,MATCH($A1118,'Hoja de Trabajo para listado'!$A$155:$A$1048576,0),MATCH((CUADRO!J$4&amp;$E1118),'Hoja de Trabajo para listado'!$A$151:$Z$151,0)),0)+IFERROR(INDEX('Hoja de Trabajo para listado'!$AB$155:$BA$1048576,MATCH($A1118,'Hoja de Trabajo para listado'!$AB$155:$AB$1048576,0),MATCH((CUADRO!J$4&amp;$E1118),'Hoja de Trabajo para listado'!$AB$151:$BA$151,0)),0)+IFERROR(INDEX('Hoja de Trabajo para listado'!$BC$155:$CB$1048576,MATCH($A1118,'Hoja de Trabajo para listado'!$BC$155:$BC$1048576,0),MATCH((CUADRO!J$4&amp;$E1118),'Hoja de Trabajo para listado'!$BC$151:$CB$151,0)),0)+IFERROR(INDEX('Hoja de Trabajo para listado'!$DE$153:$DG$274,MATCH($A1118,'Hoja de Trabajo para listado'!$DE$153:$DE$1048576,0),MATCH((CUADRO!J$4&amp;$E1118),'Hoja de Trabajo para listado'!$DE$151:$DG$151,0)),0)+IFERROR(INDEX('Hoja de Trabajo para listado'!$CD$155:$DC$1048576,MATCH($A1118,'Hoja de Trabajo para listado'!$CD$155:$CD$1048576,0),MATCH((CUADRO!J$4&amp;$E1118),'Hoja de Trabajo para listado'!$CD$151:$DC$151,0)),0)</f>
        <v>0</v>
      </c>
      <c r="K1118" s="243">
        <f ca="1">+IFERROR(INDEX('Hoja de Trabajo para listado'!$A$155:$Z$1048576,MATCH($A1118,'Hoja de Trabajo para listado'!$A$155:$A$1048576,0),MATCH((CUADRO!K$4&amp;$E1118),'Hoja de Trabajo para listado'!$A$151:$Z$151,0)),0)+IFERROR(INDEX('Hoja de Trabajo para listado'!$AB$155:$BA$1048576,MATCH($A1118,'Hoja de Trabajo para listado'!$AB$155:$AB$1048576,0),MATCH((CUADRO!K$4&amp;$E1118),'Hoja de Trabajo para listado'!$AB$151:$BA$151,0)),0)+IFERROR(INDEX('Hoja de Trabajo para listado'!$BC$155:$CB$1048576,MATCH($A1118,'Hoja de Trabajo para listado'!$BC$155:$BC$1048576,0),MATCH((CUADRO!K$4&amp;$E1118),'Hoja de Trabajo para listado'!$BC$151:$CB$151,0)),0)+IFERROR(INDEX('Hoja de Trabajo para listado'!$DE$153:$DG$274,MATCH($A1118,'Hoja de Trabajo para listado'!$DE$153:$DE$1048576,0),MATCH((CUADRO!K$4&amp;$E1118),'Hoja de Trabajo para listado'!$DE$151:$DG$151,0)),0)+IFERROR(INDEX('Hoja de Trabajo para listado'!$CD$155:$DC$1048576,MATCH($A1118,'Hoja de Trabajo para listado'!$CD$155:$CD$1048576,0),MATCH((CUADRO!K$4&amp;$E1118),'Hoja de Trabajo para listado'!$CD$151:$DC$151,0)),0)</f>
        <v>0</v>
      </c>
      <c r="L1118" s="243">
        <f ca="1">+IFERROR(INDEX('Hoja de Trabajo para listado'!$A$155:$Z$1048576,MATCH($A1118,'Hoja de Trabajo para listado'!$A$155:$A$1048576,0),MATCH((CUADRO!L$4&amp;$E1118),'Hoja de Trabajo para listado'!$A$151:$Z$151,0)),0)+IFERROR(INDEX('Hoja de Trabajo para listado'!$AB$155:$BA$1048576,MATCH($A1118,'Hoja de Trabajo para listado'!$AB$155:$AB$1048576,0),MATCH((CUADRO!L$4&amp;$E1118),'Hoja de Trabajo para listado'!$AB$151:$BA$151,0)),0)+IFERROR(INDEX('Hoja de Trabajo para listado'!$BC$155:$CB$1048576,MATCH($A1118,'Hoja de Trabajo para listado'!$BC$155:$BC$1048576,0),MATCH((CUADRO!L$4&amp;$E1118),'Hoja de Trabajo para listado'!$BC$151:$CB$151,0)),0)+IFERROR(INDEX('Hoja de Trabajo para listado'!$DE$153:$DG$274,MATCH($A1118,'Hoja de Trabajo para listado'!$DE$153:$DE$1048576,0),MATCH((CUADRO!L$4&amp;$E1118),'Hoja de Trabajo para listado'!$DE$151:$DG$151,0)),0)+IFERROR(INDEX('Hoja de Trabajo para listado'!$CD$155:$DC$1048576,MATCH($A1118,'Hoja de Trabajo para listado'!$CD$155:$CD$1048576,0),MATCH((CUADRO!L$4&amp;$E1118),'Hoja de Trabajo para listado'!$CD$151:$DC$151,0)),0)</f>
        <v>0</v>
      </c>
      <c r="M1118" s="243">
        <f ca="1">+IFERROR(INDEX('Hoja de Trabajo para listado'!$A$155:$Z$1048576,MATCH($A1118,'Hoja de Trabajo para listado'!$A$155:$A$1048576,0),MATCH((CUADRO!M$4&amp;$E1118),'Hoja de Trabajo para listado'!$A$151:$Z$151,0)),0)+IFERROR(INDEX('Hoja de Trabajo para listado'!$AB$155:$BA$1048576,MATCH($A1118,'Hoja de Trabajo para listado'!$AB$155:$AB$1048576,0),MATCH((CUADRO!M$4&amp;$E1118),'Hoja de Trabajo para listado'!$AB$151:$BA$151,0)),0)+IFERROR(INDEX('Hoja de Trabajo para listado'!$BC$155:$CB$1048576,MATCH($A1118,'Hoja de Trabajo para listado'!$BC$155:$BC$1048576,0),MATCH((CUADRO!M$4&amp;$E1118),'Hoja de Trabajo para listado'!$BC$151:$CB$151,0)),0)+IFERROR(INDEX('Hoja de Trabajo para listado'!$DE$153:$DG$274,MATCH($A1118,'Hoja de Trabajo para listado'!$DE$153:$DE$1048576,0),MATCH((CUADRO!M$4&amp;$E1118),'Hoja de Trabajo para listado'!$DE$151:$DG$151,0)),0)+IFERROR(INDEX('Hoja de Trabajo para listado'!$CD$155:$DC$1048576,MATCH($A1118,'Hoja de Trabajo para listado'!$CD$155:$CD$1048576,0),MATCH((CUADRO!M$4&amp;$E1118),'Hoja de Trabajo para listado'!$CD$151:$DC$151,0)),0)</f>
        <v>0</v>
      </c>
      <c r="N1118" s="243">
        <f ca="1">+IFERROR(INDEX('Hoja de Trabajo para listado'!$A$155:$Z$1048576,MATCH($A1118,'Hoja de Trabajo para listado'!$A$155:$A$1048576,0),MATCH((CUADRO!N$4&amp;$E1118),'Hoja de Trabajo para listado'!$A$151:$Z$151,0)),0)+IFERROR(INDEX('Hoja de Trabajo para listado'!$AB$155:$BA$1048576,MATCH($A1118,'Hoja de Trabajo para listado'!$AB$155:$AB$1048576,0),MATCH((CUADRO!N$4&amp;$E1118),'Hoja de Trabajo para listado'!$AB$151:$BA$151,0)),0)+IFERROR(INDEX('Hoja de Trabajo para listado'!$BC$155:$CB$1048576,MATCH($A1118,'Hoja de Trabajo para listado'!$BC$155:$BC$1048576,0),MATCH((CUADRO!N$4&amp;$E1118),'Hoja de Trabajo para listado'!$BC$151:$CB$151,0)),0)+IFERROR(INDEX('Hoja de Trabajo para listado'!$DE$153:$DG$274,MATCH($A1118,'Hoja de Trabajo para listado'!$DE$153:$DE$1048576,0),MATCH((CUADRO!N$4&amp;$E1118),'Hoja de Trabajo para listado'!$DE$151:$DG$151,0)),0)+IFERROR(INDEX('Hoja de Trabajo para listado'!$CD$155:$DC$1048576,MATCH($A1118,'Hoja de Trabajo para listado'!$CD$155:$CD$1048576,0),MATCH((CUADRO!N$4&amp;$E1118),'Hoja de Trabajo para listado'!$CD$151:$DC$151,0)),0)</f>
        <v>0</v>
      </c>
      <c r="O1118" s="243">
        <f ca="1">+IFERROR(INDEX('Hoja de Trabajo para listado'!$A$155:$Z$1048576,MATCH($A1118,'Hoja de Trabajo para listado'!$A$155:$A$1048576,0),MATCH((CUADRO!O$4&amp;$E1118),'Hoja de Trabajo para listado'!$A$151:$Z$151,0)),0)+IFERROR(INDEX('Hoja de Trabajo para listado'!$AB$155:$BA$1048576,MATCH($A1118,'Hoja de Trabajo para listado'!$AB$155:$AB$1048576,0),MATCH((CUADRO!O$4&amp;$E1118),'Hoja de Trabajo para listado'!$AB$151:$BA$151,0)),0)+IFERROR(INDEX('Hoja de Trabajo para listado'!$BC$155:$CB$1048576,MATCH($A1118,'Hoja de Trabajo para listado'!$BC$155:$BC$1048576,0),MATCH((CUADRO!O$4&amp;$E1118),'Hoja de Trabajo para listado'!$BC$151:$CB$151,0)),0)+IFERROR(INDEX('Hoja de Trabajo para listado'!$DE$153:$DG$274,MATCH($A1118,'Hoja de Trabajo para listado'!$DE$153:$DE$1048576,0),MATCH((CUADRO!O$4&amp;$E1118),'Hoja de Trabajo para listado'!$DE$151:$DG$151,0)),0)+IFERROR(INDEX('Hoja de Trabajo para listado'!$CD$155:$DC$1048576,MATCH($A1118,'Hoja de Trabajo para listado'!$CD$155:$CD$1048576,0),MATCH((CUADRO!O$4&amp;$E1118),'Hoja de Trabajo para listado'!$CD$151:$DC$151,0)),0)</f>
        <v>0</v>
      </c>
      <c r="P1118" s="243">
        <f ca="1">+IFERROR(INDEX('Hoja de Trabajo para listado'!$A$155:$Z$1048576,MATCH($A1118,'Hoja de Trabajo para listado'!$A$155:$A$1048576,0),MATCH((CUADRO!P$4&amp;$E1118),'Hoja de Trabajo para listado'!$A$151:$Z$151,0)),0)+IFERROR(INDEX('Hoja de Trabajo para listado'!$AB$155:$BA$1048576,MATCH($A1118,'Hoja de Trabajo para listado'!$AB$155:$AB$1048576,0),MATCH((CUADRO!P$4&amp;$E1118),'Hoja de Trabajo para listado'!$AB$151:$BA$151,0)),0)+IFERROR(INDEX('Hoja de Trabajo para listado'!$BC$155:$CB$1048576,MATCH($A1118,'Hoja de Trabajo para listado'!$BC$155:$BC$1048576,0),MATCH((CUADRO!P$4&amp;$E1118),'Hoja de Trabajo para listado'!$BC$151:$CB$151,0)),0)+IFERROR(INDEX('Hoja de Trabajo para listado'!$DE$153:$DG$274,MATCH($A1118,'Hoja de Trabajo para listado'!$DE$153:$DE$1048576,0),MATCH((CUADRO!P$4&amp;$E1118),'Hoja de Trabajo para listado'!$DE$151:$DG$151,0)),0)+IFERROR(INDEX('Hoja de Trabajo para listado'!$CD$155:$DC$1048576,MATCH($A1118,'Hoja de Trabajo para listado'!$CD$155:$CD$1048576,0),MATCH((CUADRO!P$4&amp;$E1118),'Hoja de Trabajo para listado'!$CD$151:$DC$151,0)),0)</f>
        <v>0</v>
      </c>
      <c r="Q1118" s="243">
        <f ca="1">+IFERROR(INDEX('Hoja de Trabajo para listado'!$A$155:$Z$1048576,MATCH($A1118,'Hoja de Trabajo para listado'!$A$155:$A$1048576,0),MATCH((CUADRO!Q$4&amp;$E1118),'Hoja de Trabajo para listado'!$A$151:$Z$151,0)),0)+IFERROR(INDEX('Hoja de Trabajo para listado'!$AB$155:$BA$1048576,MATCH($A1118,'Hoja de Trabajo para listado'!$AB$155:$AB$1048576,0),MATCH((CUADRO!Q$4&amp;$E1118),'Hoja de Trabajo para listado'!$AB$151:$BA$151,0)),0)+IFERROR(INDEX('Hoja de Trabajo para listado'!$BC$155:$CB$1048576,MATCH($A1118,'Hoja de Trabajo para listado'!$BC$155:$BC$1048576,0),MATCH((CUADRO!Q$4&amp;$E1118),'Hoja de Trabajo para listado'!$BC$151:$CB$151,0)),0)+IFERROR(INDEX('Hoja de Trabajo para listado'!$DE$153:$DG$274,MATCH($A1118,'Hoja de Trabajo para listado'!$DE$153:$DE$1048576,0),MATCH((CUADRO!Q$4&amp;$E1118),'Hoja de Trabajo para listado'!$DE$151:$DG$151,0)),0)+IFERROR(INDEX('Hoja de Trabajo para listado'!$CD$155:$DC$1048576,MATCH($A1118,'Hoja de Trabajo para listado'!$CD$155:$CD$1048576,0),MATCH((CUADRO!Q$4&amp;$E1118),'Hoja de Trabajo para listado'!$CD$151:$DC$151,0)),0)</f>
        <v>0</v>
      </c>
      <c r="R1118" s="243">
        <f t="shared" ca="1" si="34"/>
        <v>0</v>
      </c>
      <c r="S1118" s="253">
        <f ca="1">+R1117+R1118</f>
        <v>0</v>
      </c>
      <c r="T1118" s="243">
        <f ca="1">+S1118</f>
        <v>0</v>
      </c>
      <c r="U1118" s="242">
        <f t="shared" si="35"/>
        <v>2</v>
      </c>
    </row>
    <row r="1119" spans="1:21" customFormat="1" ht="15" hidden="1" customHeight="1">
      <c r="A1119" s="32">
        <v>2302</v>
      </c>
      <c r="B1119" s="381">
        <f>+A1119</f>
        <v>2302</v>
      </c>
      <c r="C1119" s="245" t="str">
        <f>+VLOOKUP(A1119,bd_lista!$A$3:$C$592,3,FALSE)</f>
        <v>Empresa Municipal de Agua Potable y Alcantarillado Sacaba</v>
      </c>
      <c r="D1119" s="383" t="str">
        <f>+C1119</f>
        <v>Empresa Municipal de Agua Potable y Alcantarillado Sacaba</v>
      </c>
      <c r="E1119" s="240" t="s">
        <v>683</v>
      </c>
      <c r="F1119" s="241">
        <f ca="1">+IFERROR(INDEX('Hoja de Trabajo para listado'!$A$155:$Z$1048576,MATCH($A1119,'Hoja de Trabajo para listado'!$A$155:$A$1048576,0),MATCH((CUADRO!F$4&amp;$E1119),'Hoja de Trabajo para listado'!$A$151:$Z$151,0)),0)+IFERROR(INDEX('Hoja de Trabajo para listado'!$AB$155:$BA$1048576,MATCH($A1119,'Hoja de Trabajo para listado'!$AB$155:$AB$1048576,0),MATCH((CUADRO!F$4&amp;$E1119),'Hoja de Trabajo para listado'!$AB$151:$BA$151,0)),0)+IFERROR(INDEX('Hoja de Trabajo para listado'!$BC$155:$CB$1048576,MATCH($A1119,'Hoja de Trabajo para listado'!$BC$155:$BC$1048576,0),MATCH((CUADRO!F$4&amp;$E1119),'Hoja de Trabajo para listado'!$BC$151:$CB$151,0)),0)+IFERROR(INDEX('Hoja de Trabajo para listado'!$DE$153:$DG$274,MATCH($A1119,'Hoja de Trabajo para listado'!$DE$153:$DE$1048576,0),MATCH((CUADRO!F$4&amp;$E1119),'Hoja de Trabajo para listado'!$DE$151:$DG$151,0)),0)+IFERROR(INDEX('Hoja de Trabajo para listado'!$CD$155:$DC$1048576,MATCH($A1119,'Hoja de Trabajo para listado'!$CD$155:$CD$1048576,0),MATCH((CUADRO!F$4&amp;$E1119),'Hoja de Trabajo para listado'!$CD$151:$DC$151,0)),0)</f>
        <v>0</v>
      </c>
      <c r="G1119" s="241">
        <f ca="1">+IFERROR(INDEX('Hoja de Trabajo para listado'!$A$155:$Z$1048576,MATCH($A1119,'Hoja de Trabajo para listado'!$A$155:$A$1048576,0),MATCH((CUADRO!G$4&amp;$E1119),'Hoja de Trabajo para listado'!$A$151:$Z$151,0)),0)+IFERROR(INDEX('Hoja de Trabajo para listado'!$AB$155:$BA$1048576,MATCH($A1119,'Hoja de Trabajo para listado'!$AB$155:$AB$1048576,0),MATCH((CUADRO!G$4&amp;$E1119),'Hoja de Trabajo para listado'!$AB$151:$BA$151,0)),0)+IFERROR(INDEX('Hoja de Trabajo para listado'!$BC$155:$CB$1048576,MATCH($A1119,'Hoja de Trabajo para listado'!$BC$155:$BC$1048576,0),MATCH((CUADRO!G$4&amp;$E1119),'Hoja de Trabajo para listado'!$BC$151:$CB$151,0)),0)+IFERROR(INDEX('Hoja de Trabajo para listado'!$DE$153:$DG$274,MATCH($A1119,'Hoja de Trabajo para listado'!$DE$153:$DE$1048576,0),MATCH((CUADRO!G$4&amp;$E1119),'Hoja de Trabajo para listado'!$DE$151:$DG$151,0)),0)+IFERROR(INDEX('Hoja de Trabajo para listado'!$CD$155:$DC$1048576,MATCH($A1119,'Hoja de Trabajo para listado'!$CD$155:$CD$1048576,0),MATCH((CUADRO!G$4&amp;$E1119),'Hoja de Trabajo para listado'!$CD$151:$DC$151,0)),0)</f>
        <v>0</v>
      </c>
      <c r="H1119" s="241">
        <f ca="1">+IFERROR(INDEX('Hoja de Trabajo para listado'!$A$155:$Z$1048576,MATCH($A1119,'Hoja de Trabajo para listado'!$A$155:$A$1048576,0),MATCH((CUADRO!H$4&amp;$E1119),'Hoja de Trabajo para listado'!$A$151:$Z$151,0)),0)+IFERROR(INDEX('Hoja de Trabajo para listado'!$AB$155:$BA$1048576,MATCH($A1119,'Hoja de Trabajo para listado'!$AB$155:$AB$1048576,0),MATCH((CUADRO!H$4&amp;$E1119),'Hoja de Trabajo para listado'!$AB$151:$BA$151,0)),0)+IFERROR(INDEX('Hoja de Trabajo para listado'!$BC$155:$CB$1048576,MATCH($A1119,'Hoja de Trabajo para listado'!$BC$155:$BC$1048576,0),MATCH((CUADRO!H$4&amp;$E1119),'Hoja de Trabajo para listado'!$BC$151:$CB$151,0)),0)+IFERROR(INDEX('Hoja de Trabajo para listado'!$DE$153:$DG$274,MATCH($A1119,'Hoja de Trabajo para listado'!$DE$153:$DE$1048576,0),MATCH((CUADRO!H$4&amp;$E1119),'Hoja de Trabajo para listado'!$DE$151:$DG$151,0)),0)+IFERROR(INDEX('Hoja de Trabajo para listado'!$CD$155:$DC$1048576,MATCH($A1119,'Hoja de Trabajo para listado'!$CD$155:$CD$1048576,0),MATCH((CUADRO!H$4&amp;$E1119),'Hoja de Trabajo para listado'!$CD$151:$DC$151,0)),0)</f>
        <v>0</v>
      </c>
      <c r="I1119" s="241">
        <f ca="1">+IFERROR(INDEX('Hoja de Trabajo para listado'!$A$155:$Z$1048576,MATCH($A1119,'Hoja de Trabajo para listado'!$A$155:$A$1048576,0),MATCH((CUADRO!I$4&amp;$E1119),'Hoja de Trabajo para listado'!$A$151:$Z$151,0)),0)+IFERROR(INDEX('Hoja de Trabajo para listado'!$AB$155:$BA$1048576,MATCH($A1119,'Hoja de Trabajo para listado'!$AB$155:$AB$1048576,0),MATCH((CUADRO!I$4&amp;$E1119),'Hoja de Trabajo para listado'!$AB$151:$BA$151,0)),0)+IFERROR(INDEX('Hoja de Trabajo para listado'!$BC$155:$CB$1048576,MATCH($A1119,'Hoja de Trabajo para listado'!$BC$155:$BC$1048576,0),MATCH((CUADRO!I$4&amp;$E1119),'Hoja de Trabajo para listado'!$BC$151:$CB$151,0)),0)+IFERROR(INDEX('Hoja de Trabajo para listado'!$DE$153:$DG$274,MATCH($A1119,'Hoja de Trabajo para listado'!$DE$153:$DE$1048576,0),MATCH((CUADRO!I$4&amp;$E1119),'Hoja de Trabajo para listado'!$DE$151:$DG$151,0)),0)+IFERROR(INDEX('Hoja de Trabajo para listado'!$CD$155:$DC$1048576,MATCH($A1119,'Hoja de Trabajo para listado'!$CD$155:$CD$1048576,0),MATCH((CUADRO!I$4&amp;$E1119),'Hoja de Trabajo para listado'!$CD$151:$DC$151,0)),0)</f>
        <v>0</v>
      </c>
      <c r="J1119" s="241">
        <f ca="1">+IFERROR(INDEX('Hoja de Trabajo para listado'!$A$155:$Z$1048576,MATCH($A1119,'Hoja de Trabajo para listado'!$A$155:$A$1048576,0),MATCH((CUADRO!J$4&amp;$E1119),'Hoja de Trabajo para listado'!$A$151:$Z$151,0)),0)+IFERROR(INDEX('Hoja de Trabajo para listado'!$AB$155:$BA$1048576,MATCH($A1119,'Hoja de Trabajo para listado'!$AB$155:$AB$1048576,0),MATCH((CUADRO!J$4&amp;$E1119),'Hoja de Trabajo para listado'!$AB$151:$BA$151,0)),0)+IFERROR(INDEX('Hoja de Trabajo para listado'!$BC$155:$CB$1048576,MATCH($A1119,'Hoja de Trabajo para listado'!$BC$155:$BC$1048576,0),MATCH((CUADRO!J$4&amp;$E1119),'Hoja de Trabajo para listado'!$BC$151:$CB$151,0)),0)+IFERROR(INDEX('Hoja de Trabajo para listado'!$DE$153:$DG$274,MATCH($A1119,'Hoja de Trabajo para listado'!$DE$153:$DE$1048576,0),MATCH((CUADRO!J$4&amp;$E1119),'Hoja de Trabajo para listado'!$DE$151:$DG$151,0)),0)+IFERROR(INDEX('Hoja de Trabajo para listado'!$CD$155:$DC$1048576,MATCH($A1119,'Hoja de Trabajo para listado'!$CD$155:$CD$1048576,0),MATCH((CUADRO!J$4&amp;$E1119),'Hoja de Trabajo para listado'!$CD$151:$DC$151,0)),0)</f>
        <v>0</v>
      </c>
      <c r="K1119" s="241">
        <f ca="1">+IFERROR(INDEX('Hoja de Trabajo para listado'!$A$155:$Z$1048576,MATCH($A1119,'Hoja de Trabajo para listado'!$A$155:$A$1048576,0),MATCH((CUADRO!K$4&amp;$E1119),'Hoja de Trabajo para listado'!$A$151:$Z$151,0)),0)+IFERROR(INDEX('Hoja de Trabajo para listado'!$AB$155:$BA$1048576,MATCH($A1119,'Hoja de Trabajo para listado'!$AB$155:$AB$1048576,0),MATCH((CUADRO!K$4&amp;$E1119),'Hoja de Trabajo para listado'!$AB$151:$BA$151,0)),0)+IFERROR(INDEX('Hoja de Trabajo para listado'!$BC$155:$CB$1048576,MATCH($A1119,'Hoja de Trabajo para listado'!$BC$155:$BC$1048576,0),MATCH((CUADRO!K$4&amp;$E1119),'Hoja de Trabajo para listado'!$BC$151:$CB$151,0)),0)+IFERROR(INDEX('Hoja de Trabajo para listado'!$DE$153:$DG$274,MATCH($A1119,'Hoja de Trabajo para listado'!$DE$153:$DE$1048576,0),MATCH((CUADRO!K$4&amp;$E1119),'Hoja de Trabajo para listado'!$DE$151:$DG$151,0)),0)+IFERROR(INDEX('Hoja de Trabajo para listado'!$CD$155:$DC$1048576,MATCH($A1119,'Hoja de Trabajo para listado'!$CD$155:$CD$1048576,0),MATCH((CUADRO!K$4&amp;$E1119),'Hoja de Trabajo para listado'!$CD$151:$DC$151,0)),0)</f>
        <v>0</v>
      </c>
      <c r="L1119" s="241">
        <f ca="1">+IFERROR(INDEX('Hoja de Trabajo para listado'!$A$155:$Z$1048576,MATCH($A1119,'Hoja de Trabajo para listado'!$A$155:$A$1048576,0),MATCH((CUADRO!L$4&amp;$E1119),'Hoja de Trabajo para listado'!$A$151:$Z$151,0)),0)+IFERROR(INDEX('Hoja de Trabajo para listado'!$AB$155:$BA$1048576,MATCH($A1119,'Hoja de Trabajo para listado'!$AB$155:$AB$1048576,0),MATCH((CUADRO!L$4&amp;$E1119),'Hoja de Trabajo para listado'!$AB$151:$BA$151,0)),0)+IFERROR(INDEX('Hoja de Trabajo para listado'!$BC$155:$CB$1048576,MATCH($A1119,'Hoja de Trabajo para listado'!$BC$155:$BC$1048576,0),MATCH((CUADRO!L$4&amp;$E1119),'Hoja de Trabajo para listado'!$BC$151:$CB$151,0)),0)+IFERROR(INDEX('Hoja de Trabajo para listado'!$DE$153:$DG$274,MATCH($A1119,'Hoja de Trabajo para listado'!$DE$153:$DE$1048576,0),MATCH((CUADRO!L$4&amp;$E1119),'Hoja de Trabajo para listado'!$DE$151:$DG$151,0)),0)+IFERROR(INDEX('Hoja de Trabajo para listado'!$CD$155:$DC$1048576,MATCH($A1119,'Hoja de Trabajo para listado'!$CD$155:$CD$1048576,0),MATCH((CUADRO!L$4&amp;$E1119),'Hoja de Trabajo para listado'!$CD$151:$DC$151,0)),0)</f>
        <v>0</v>
      </c>
      <c r="M1119" s="241">
        <f ca="1">+IFERROR(INDEX('Hoja de Trabajo para listado'!$A$155:$Z$1048576,MATCH($A1119,'Hoja de Trabajo para listado'!$A$155:$A$1048576,0),MATCH((CUADRO!M$4&amp;$E1119),'Hoja de Trabajo para listado'!$A$151:$Z$151,0)),0)+IFERROR(INDEX('Hoja de Trabajo para listado'!$AB$155:$BA$1048576,MATCH($A1119,'Hoja de Trabajo para listado'!$AB$155:$AB$1048576,0),MATCH((CUADRO!M$4&amp;$E1119),'Hoja de Trabajo para listado'!$AB$151:$BA$151,0)),0)+IFERROR(INDEX('Hoja de Trabajo para listado'!$BC$155:$CB$1048576,MATCH($A1119,'Hoja de Trabajo para listado'!$BC$155:$BC$1048576,0),MATCH((CUADRO!M$4&amp;$E1119),'Hoja de Trabajo para listado'!$BC$151:$CB$151,0)),0)+IFERROR(INDEX('Hoja de Trabajo para listado'!$DE$153:$DG$274,MATCH($A1119,'Hoja de Trabajo para listado'!$DE$153:$DE$1048576,0),MATCH((CUADRO!M$4&amp;$E1119),'Hoja de Trabajo para listado'!$DE$151:$DG$151,0)),0)+IFERROR(INDEX('Hoja de Trabajo para listado'!$CD$155:$DC$1048576,MATCH($A1119,'Hoja de Trabajo para listado'!$CD$155:$CD$1048576,0),MATCH((CUADRO!M$4&amp;$E1119),'Hoja de Trabajo para listado'!$CD$151:$DC$151,0)),0)</f>
        <v>0</v>
      </c>
      <c r="N1119" s="241">
        <f ca="1">+IFERROR(INDEX('Hoja de Trabajo para listado'!$A$155:$Z$1048576,MATCH($A1119,'Hoja de Trabajo para listado'!$A$155:$A$1048576,0),MATCH((CUADRO!N$4&amp;$E1119),'Hoja de Trabajo para listado'!$A$151:$Z$151,0)),0)+IFERROR(INDEX('Hoja de Trabajo para listado'!$AB$155:$BA$1048576,MATCH($A1119,'Hoja de Trabajo para listado'!$AB$155:$AB$1048576,0),MATCH((CUADRO!N$4&amp;$E1119),'Hoja de Trabajo para listado'!$AB$151:$BA$151,0)),0)+IFERROR(INDEX('Hoja de Trabajo para listado'!$BC$155:$CB$1048576,MATCH($A1119,'Hoja de Trabajo para listado'!$BC$155:$BC$1048576,0),MATCH((CUADRO!N$4&amp;$E1119),'Hoja de Trabajo para listado'!$BC$151:$CB$151,0)),0)+IFERROR(INDEX('Hoja de Trabajo para listado'!$DE$153:$DG$274,MATCH($A1119,'Hoja de Trabajo para listado'!$DE$153:$DE$1048576,0),MATCH((CUADRO!N$4&amp;$E1119),'Hoja de Trabajo para listado'!$DE$151:$DG$151,0)),0)+IFERROR(INDEX('Hoja de Trabajo para listado'!$CD$155:$DC$1048576,MATCH($A1119,'Hoja de Trabajo para listado'!$CD$155:$CD$1048576,0),MATCH((CUADRO!N$4&amp;$E1119),'Hoja de Trabajo para listado'!$CD$151:$DC$151,0)),0)</f>
        <v>0</v>
      </c>
      <c r="O1119" s="241">
        <f ca="1">+IFERROR(INDEX('Hoja de Trabajo para listado'!$A$155:$Z$1048576,MATCH($A1119,'Hoja de Trabajo para listado'!$A$155:$A$1048576,0),MATCH((CUADRO!O$4&amp;$E1119),'Hoja de Trabajo para listado'!$A$151:$Z$151,0)),0)+IFERROR(INDEX('Hoja de Trabajo para listado'!$AB$155:$BA$1048576,MATCH($A1119,'Hoja de Trabajo para listado'!$AB$155:$AB$1048576,0),MATCH((CUADRO!O$4&amp;$E1119),'Hoja de Trabajo para listado'!$AB$151:$BA$151,0)),0)+IFERROR(INDEX('Hoja de Trabajo para listado'!$BC$155:$CB$1048576,MATCH($A1119,'Hoja de Trabajo para listado'!$BC$155:$BC$1048576,0),MATCH((CUADRO!O$4&amp;$E1119),'Hoja de Trabajo para listado'!$BC$151:$CB$151,0)),0)+IFERROR(INDEX('Hoja de Trabajo para listado'!$DE$153:$DG$274,MATCH($A1119,'Hoja de Trabajo para listado'!$DE$153:$DE$1048576,0),MATCH((CUADRO!O$4&amp;$E1119),'Hoja de Trabajo para listado'!$DE$151:$DG$151,0)),0)+IFERROR(INDEX('Hoja de Trabajo para listado'!$CD$155:$DC$1048576,MATCH($A1119,'Hoja de Trabajo para listado'!$CD$155:$CD$1048576,0),MATCH((CUADRO!O$4&amp;$E1119),'Hoja de Trabajo para listado'!$CD$151:$DC$151,0)),0)</f>
        <v>0</v>
      </c>
      <c r="P1119" s="241">
        <f ca="1">+IFERROR(INDEX('Hoja de Trabajo para listado'!$A$155:$Z$1048576,MATCH($A1119,'Hoja de Trabajo para listado'!$A$155:$A$1048576,0),MATCH((CUADRO!P$4&amp;$E1119),'Hoja de Trabajo para listado'!$A$151:$Z$151,0)),0)+IFERROR(INDEX('Hoja de Trabajo para listado'!$AB$155:$BA$1048576,MATCH($A1119,'Hoja de Trabajo para listado'!$AB$155:$AB$1048576,0),MATCH((CUADRO!P$4&amp;$E1119),'Hoja de Trabajo para listado'!$AB$151:$BA$151,0)),0)+IFERROR(INDEX('Hoja de Trabajo para listado'!$BC$155:$CB$1048576,MATCH($A1119,'Hoja de Trabajo para listado'!$BC$155:$BC$1048576,0),MATCH((CUADRO!P$4&amp;$E1119),'Hoja de Trabajo para listado'!$BC$151:$CB$151,0)),0)+IFERROR(INDEX('Hoja de Trabajo para listado'!$DE$153:$DG$274,MATCH($A1119,'Hoja de Trabajo para listado'!$DE$153:$DE$1048576,0),MATCH((CUADRO!P$4&amp;$E1119),'Hoja de Trabajo para listado'!$DE$151:$DG$151,0)),0)+IFERROR(INDEX('Hoja de Trabajo para listado'!$CD$155:$DC$1048576,MATCH($A1119,'Hoja de Trabajo para listado'!$CD$155:$CD$1048576,0),MATCH((CUADRO!P$4&amp;$E1119),'Hoja de Trabajo para listado'!$CD$151:$DC$151,0)),0)</f>
        <v>0</v>
      </c>
      <c r="Q1119" s="241">
        <f ca="1">+IFERROR(INDEX('Hoja de Trabajo para listado'!$A$155:$Z$1048576,MATCH($A1119,'Hoja de Trabajo para listado'!$A$155:$A$1048576,0),MATCH((CUADRO!Q$4&amp;$E1119),'Hoja de Trabajo para listado'!$A$151:$Z$151,0)),0)+IFERROR(INDEX('Hoja de Trabajo para listado'!$AB$155:$BA$1048576,MATCH($A1119,'Hoja de Trabajo para listado'!$AB$155:$AB$1048576,0),MATCH((CUADRO!Q$4&amp;$E1119),'Hoja de Trabajo para listado'!$AB$151:$BA$151,0)),0)+IFERROR(INDEX('Hoja de Trabajo para listado'!$BC$155:$CB$1048576,MATCH($A1119,'Hoja de Trabajo para listado'!$BC$155:$BC$1048576,0),MATCH((CUADRO!Q$4&amp;$E1119),'Hoja de Trabajo para listado'!$BC$151:$CB$151,0)),0)+IFERROR(INDEX('Hoja de Trabajo para listado'!$DE$153:$DG$274,MATCH($A1119,'Hoja de Trabajo para listado'!$DE$153:$DE$1048576,0),MATCH((CUADRO!Q$4&amp;$E1119),'Hoja de Trabajo para listado'!$DE$151:$DG$151,0)),0)+IFERROR(INDEX('Hoja de Trabajo para listado'!$CD$155:$DC$1048576,MATCH($A1119,'Hoja de Trabajo para listado'!$CD$155:$CD$1048576,0),MATCH((CUADRO!Q$4&amp;$E1119),'Hoja de Trabajo para listado'!$CD$151:$DC$151,0)),0)</f>
        <v>0</v>
      </c>
      <c r="R1119" s="241">
        <f t="shared" ca="1" si="34"/>
        <v>0</v>
      </c>
      <c r="S1119" s="247"/>
      <c r="T1119" s="241">
        <f ca="1">+T1120</f>
        <v>0</v>
      </c>
      <c r="U1119" s="240">
        <f t="shared" si="35"/>
        <v>1</v>
      </c>
    </row>
    <row r="1120" spans="1:21" customFormat="1" ht="15" hidden="1" customHeight="1">
      <c r="A1120" s="32">
        <v>2302</v>
      </c>
      <c r="B1120" s="382"/>
      <c r="C1120" s="245" t="str">
        <f>+VLOOKUP(A1120,bd_lista!$A$3:$C$592,3,FALSE)</f>
        <v>Empresa Municipal de Agua Potable y Alcantarillado Sacaba</v>
      </c>
      <c r="D1120" s="384"/>
      <c r="E1120" s="242" t="s">
        <v>684</v>
      </c>
      <c r="F1120" s="243">
        <f ca="1">+IFERROR(INDEX('Hoja de Trabajo para listado'!$A$155:$Z$1048576,MATCH($A1120,'Hoja de Trabajo para listado'!$A$155:$A$1048576,0),MATCH((CUADRO!F$4&amp;$E1120),'Hoja de Trabajo para listado'!$A$151:$Z$151,0)),0)+IFERROR(INDEX('Hoja de Trabajo para listado'!$AB$155:$BA$1048576,MATCH($A1120,'Hoja de Trabajo para listado'!$AB$155:$AB$1048576,0),MATCH((CUADRO!F$4&amp;$E1120),'Hoja de Trabajo para listado'!$AB$151:$BA$151,0)),0)+IFERROR(INDEX('Hoja de Trabajo para listado'!$BC$155:$CB$1048576,MATCH($A1120,'Hoja de Trabajo para listado'!$BC$155:$BC$1048576,0),MATCH((CUADRO!F$4&amp;$E1120),'Hoja de Trabajo para listado'!$BC$151:$CB$151,0)),0)+IFERROR(INDEX('Hoja de Trabajo para listado'!$DE$153:$DG$274,MATCH($A1120,'Hoja de Trabajo para listado'!$DE$153:$DE$1048576,0),MATCH((CUADRO!F$4&amp;$E1120),'Hoja de Trabajo para listado'!$DE$151:$DG$151,0)),0)+IFERROR(INDEX('Hoja de Trabajo para listado'!$CD$155:$DC$1048576,MATCH($A1120,'Hoja de Trabajo para listado'!$CD$155:$CD$1048576,0),MATCH((CUADRO!F$4&amp;$E1120),'Hoja de Trabajo para listado'!$CD$151:$DC$151,0)),0)</f>
        <v>0</v>
      </c>
      <c r="G1120" s="243">
        <f ca="1">+IFERROR(INDEX('Hoja de Trabajo para listado'!$A$155:$Z$1048576,MATCH($A1120,'Hoja de Trabajo para listado'!$A$155:$A$1048576,0),MATCH((CUADRO!G$4&amp;$E1120),'Hoja de Trabajo para listado'!$A$151:$Z$151,0)),0)+IFERROR(INDEX('Hoja de Trabajo para listado'!$AB$155:$BA$1048576,MATCH($A1120,'Hoja de Trabajo para listado'!$AB$155:$AB$1048576,0),MATCH((CUADRO!G$4&amp;$E1120),'Hoja de Trabajo para listado'!$AB$151:$BA$151,0)),0)+IFERROR(INDEX('Hoja de Trabajo para listado'!$BC$155:$CB$1048576,MATCH($A1120,'Hoja de Trabajo para listado'!$BC$155:$BC$1048576,0),MATCH((CUADRO!G$4&amp;$E1120),'Hoja de Trabajo para listado'!$BC$151:$CB$151,0)),0)+IFERROR(INDEX('Hoja de Trabajo para listado'!$DE$153:$DG$274,MATCH($A1120,'Hoja de Trabajo para listado'!$DE$153:$DE$1048576,0),MATCH((CUADRO!G$4&amp;$E1120),'Hoja de Trabajo para listado'!$DE$151:$DG$151,0)),0)+IFERROR(INDEX('Hoja de Trabajo para listado'!$CD$155:$DC$1048576,MATCH($A1120,'Hoja de Trabajo para listado'!$CD$155:$CD$1048576,0),MATCH((CUADRO!G$4&amp;$E1120),'Hoja de Trabajo para listado'!$CD$151:$DC$151,0)),0)</f>
        <v>0</v>
      </c>
      <c r="H1120" s="243">
        <f ca="1">+IFERROR(INDEX('Hoja de Trabajo para listado'!$A$155:$Z$1048576,MATCH($A1120,'Hoja de Trabajo para listado'!$A$155:$A$1048576,0),MATCH((CUADRO!H$4&amp;$E1120),'Hoja de Trabajo para listado'!$A$151:$Z$151,0)),0)+IFERROR(INDEX('Hoja de Trabajo para listado'!$AB$155:$BA$1048576,MATCH($A1120,'Hoja de Trabajo para listado'!$AB$155:$AB$1048576,0),MATCH((CUADRO!H$4&amp;$E1120),'Hoja de Trabajo para listado'!$AB$151:$BA$151,0)),0)+IFERROR(INDEX('Hoja de Trabajo para listado'!$BC$155:$CB$1048576,MATCH($A1120,'Hoja de Trabajo para listado'!$BC$155:$BC$1048576,0),MATCH((CUADRO!H$4&amp;$E1120),'Hoja de Trabajo para listado'!$BC$151:$CB$151,0)),0)+IFERROR(INDEX('Hoja de Trabajo para listado'!$DE$153:$DG$274,MATCH($A1120,'Hoja de Trabajo para listado'!$DE$153:$DE$1048576,0),MATCH((CUADRO!H$4&amp;$E1120),'Hoja de Trabajo para listado'!$DE$151:$DG$151,0)),0)+IFERROR(INDEX('Hoja de Trabajo para listado'!$CD$155:$DC$1048576,MATCH($A1120,'Hoja de Trabajo para listado'!$CD$155:$CD$1048576,0),MATCH((CUADRO!H$4&amp;$E1120),'Hoja de Trabajo para listado'!$CD$151:$DC$151,0)),0)</f>
        <v>0</v>
      </c>
      <c r="I1120" s="243">
        <f ca="1">+IFERROR(INDEX('Hoja de Trabajo para listado'!$A$155:$Z$1048576,MATCH($A1120,'Hoja de Trabajo para listado'!$A$155:$A$1048576,0),MATCH((CUADRO!I$4&amp;$E1120),'Hoja de Trabajo para listado'!$A$151:$Z$151,0)),0)+IFERROR(INDEX('Hoja de Trabajo para listado'!$AB$155:$BA$1048576,MATCH($A1120,'Hoja de Trabajo para listado'!$AB$155:$AB$1048576,0),MATCH((CUADRO!I$4&amp;$E1120),'Hoja de Trabajo para listado'!$AB$151:$BA$151,0)),0)+IFERROR(INDEX('Hoja de Trabajo para listado'!$BC$155:$CB$1048576,MATCH($A1120,'Hoja de Trabajo para listado'!$BC$155:$BC$1048576,0),MATCH((CUADRO!I$4&amp;$E1120),'Hoja de Trabajo para listado'!$BC$151:$CB$151,0)),0)+IFERROR(INDEX('Hoja de Trabajo para listado'!$DE$153:$DG$274,MATCH($A1120,'Hoja de Trabajo para listado'!$DE$153:$DE$1048576,0),MATCH((CUADRO!I$4&amp;$E1120),'Hoja de Trabajo para listado'!$DE$151:$DG$151,0)),0)+IFERROR(INDEX('Hoja de Trabajo para listado'!$CD$155:$DC$1048576,MATCH($A1120,'Hoja de Trabajo para listado'!$CD$155:$CD$1048576,0),MATCH((CUADRO!I$4&amp;$E1120),'Hoja de Trabajo para listado'!$CD$151:$DC$151,0)),0)</f>
        <v>0</v>
      </c>
      <c r="J1120" s="243">
        <f ca="1">+IFERROR(INDEX('Hoja de Trabajo para listado'!$A$155:$Z$1048576,MATCH($A1120,'Hoja de Trabajo para listado'!$A$155:$A$1048576,0),MATCH((CUADRO!J$4&amp;$E1120),'Hoja de Trabajo para listado'!$A$151:$Z$151,0)),0)+IFERROR(INDEX('Hoja de Trabajo para listado'!$AB$155:$BA$1048576,MATCH($A1120,'Hoja de Trabajo para listado'!$AB$155:$AB$1048576,0),MATCH((CUADRO!J$4&amp;$E1120),'Hoja de Trabajo para listado'!$AB$151:$BA$151,0)),0)+IFERROR(INDEX('Hoja de Trabajo para listado'!$BC$155:$CB$1048576,MATCH($A1120,'Hoja de Trabajo para listado'!$BC$155:$BC$1048576,0),MATCH((CUADRO!J$4&amp;$E1120),'Hoja de Trabajo para listado'!$BC$151:$CB$151,0)),0)+IFERROR(INDEX('Hoja de Trabajo para listado'!$DE$153:$DG$274,MATCH($A1120,'Hoja de Trabajo para listado'!$DE$153:$DE$1048576,0),MATCH((CUADRO!J$4&amp;$E1120),'Hoja de Trabajo para listado'!$DE$151:$DG$151,0)),0)+IFERROR(INDEX('Hoja de Trabajo para listado'!$CD$155:$DC$1048576,MATCH($A1120,'Hoja de Trabajo para listado'!$CD$155:$CD$1048576,0),MATCH((CUADRO!J$4&amp;$E1120),'Hoja de Trabajo para listado'!$CD$151:$DC$151,0)),0)</f>
        <v>0</v>
      </c>
      <c r="K1120" s="243">
        <f ca="1">+IFERROR(INDEX('Hoja de Trabajo para listado'!$A$155:$Z$1048576,MATCH($A1120,'Hoja de Trabajo para listado'!$A$155:$A$1048576,0),MATCH((CUADRO!K$4&amp;$E1120),'Hoja de Trabajo para listado'!$A$151:$Z$151,0)),0)+IFERROR(INDEX('Hoja de Trabajo para listado'!$AB$155:$BA$1048576,MATCH($A1120,'Hoja de Trabajo para listado'!$AB$155:$AB$1048576,0),MATCH((CUADRO!K$4&amp;$E1120),'Hoja de Trabajo para listado'!$AB$151:$BA$151,0)),0)+IFERROR(INDEX('Hoja de Trabajo para listado'!$BC$155:$CB$1048576,MATCH($A1120,'Hoja de Trabajo para listado'!$BC$155:$BC$1048576,0),MATCH((CUADRO!K$4&amp;$E1120),'Hoja de Trabajo para listado'!$BC$151:$CB$151,0)),0)+IFERROR(INDEX('Hoja de Trabajo para listado'!$DE$153:$DG$274,MATCH($A1120,'Hoja de Trabajo para listado'!$DE$153:$DE$1048576,0),MATCH((CUADRO!K$4&amp;$E1120),'Hoja de Trabajo para listado'!$DE$151:$DG$151,0)),0)+IFERROR(INDEX('Hoja de Trabajo para listado'!$CD$155:$DC$1048576,MATCH($A1120,'Hoja de Trabajo para listado'!$CD$155:$CD$1048576,0),MATCH((CUADRO!K$4&amp;$E1120),'Hoja de Trabajo para listado'!$CD$151:$DC$151,0)),0)</f>
        <v>0</v>
      </c>
      <c r="L1120" s="243">
        <f ca="1">+IFERROR(INDEX('Hoja de Trabajo para listado'!$A$155:$Z$1048576,MATCH($A1120,'Hoja de Trabajo para listado'!$A$155:$A$1048576,0),MATCH((CUADRO!L$4&amp;$E1120),'Hoja de Trabajo para listado'!$A$151:$Z$151,0)),0)+IFERROR(INDEX('Hoja de Trabajo para listado'!$AB$155:$BA$1048576,MATCH($A1120,'Hoja de Trabajo para listado'!$AB$155:$AB$1048576,0),MATCH((CUADRO!L$4&amp;$E1120),'Hoja de Trabajo para listado'!$AB$151:$BA$151,0)),0)+IFERROR(INDEX('Hoja de Trabajo para listado'!$BC$155:$CB$1048576,MATCH($A1120,'Hoja de Trabajo para listado'!$BC$155:$BC$1048576,0),MATCH((CUADRO!L$4&amp;$E1120),'Hoja de Trabajo para listado'!$BC$151:$CB$151,0)),0)+IFERROR(INDEX('Hoja de Trabajo para listado'!$DE$153:$DG$274,MATCH($A1120,'Hoja de Trabajo para listado'!$DE$153:$DE$1048576,0),MATCH((CUADRO!L$4&amp;$E1120),'Hoja de Trabajo para listado'!$DE$151:$DG$151,0)),0)+IFERROR(INDEX('Hoja de Trabajo para listado'!$CD$155:$DC$1048576,MATCH($A1120,'Hoja de Trabajo para listado'!$CD$155:$CD$1048576,0),MATCH((CUADRO!L$4&amp;$E1120),'Hoja de Trabajo para listado'!$CD$151:$DC$151,0)),0)</f>
        <v>0</v>
      </c>
      <c r="M1120" s="243">
        <f ca="1">+IFERROR(INDEX('Hoja de Trabajo para listado'!$A$155:$Z$1048576,MATCH($A1120,'Hoja de Trabajo para listado'!$A$155:$A$1048576,0),MATCH((CUADRO!M$4&amp;$E1120),'Hoja de Trabajo para listado'!$A$151:$Z$151,0)),0)+IFERROR(INDEX('Hoja de Trabajo para listado'!$AB$155:$BA$1048576,MATCH($A1120,'Hoja de Trabajo para listado'!$AB$155:$AB$1048576,0),MATCH((CUADRO!M$4&amp;$E1120),'Hoja de Trabajo para listado'!$AB$151:$BA$151,0)),0)+IFERROR(INDEX('Hoja de Trabajo para listado'!$BC$155:$CB$1048576,MATCH($A1120,'Hoja de Trabajo para listado'!$BC$155:$BC$1048576,0),MATCH((CUADRO!M$4&amp;$E1120),'Hoja de Trabajo para listado'!$BC$151:$CB$151,0)),0)+IFERROR(INDEX('Hoja de Trabajo para listado'!$DE$153:$DG$274,MATCH($A1120,'Hoja de Trabajo para listado'!$DE$153:$DE$1048576,0),MATCH((CUADRO!M$4&amp;$E1120),'Hoja de Trabajo para listado'!$DE$151:$DG$151,0)),0)+IFERROR(INDEX('Hoja de Trabajo para listado'!$CD$155:$DC$1048576,MATCH($A1120,'Hoja de Trabajo para listado'!$CD$155:$CD$1048576,0),MATCH((CUADRO!M$4&amp;$E1120),'Hoja de Trabajo para listado'!$CD$151:$DC$151,0)),0)</f>
        <v>0</v>
      </c>
      <c r="N1120" s="243">
        <f ca="1">+IFERROR(INDEX('Hoja de Trabajo para listado'!$A$155:$Z$1048576,MATCH($A1120,'Hoja de Trabajo para listado'!$A$155:$A$1048576,0),MATCH((CUADRO!N$4&amp;$E1120),'Hoja de Trabajo para listado'!$A$151:$Z$151,0)),0)+IFERROR(INDEX('Hoja de Trabajo para listado'!$AB$155:$BA$1048576,MATCH($A1120,'Hoja de Trabajo para listado'!$AB$155:$AB$1048576,0),MATCH((CUADRO!N$4&amp;$E1120),'Hoja de Trabajo para listado'!$AB$151:$BA$151,0)),0)+IFERROR(INDEX('Hoja de Trabajo para listado'!$BC$155:$CB$1048576,MATCH($A1120,'Hoja de Trabajo para listado'!$BC$155:$BC$1048576,0),MATCH((CUADRO!N$4&amp;$E1120),'Hoja de Trabajo para listado'!$BC$151:$CB$151,0)),0)+IFERROR(INDEX('Hoja de Trabajo para listado'!$DE$153:$DG$274,MATCH($A1120,'Hoja de Trabajo para listado'!$DE$153:$DE$1048576,0),MATCH((CUADRO!N$4&amp;$E1120),'Hoja de Trabajo para listado'!$DE$151:$DG$151,0)),0)+IFERROR(INDEX('Hoja de Trabajo para listado'!$CD$155:$DC$1048576,MATCH($A1120,'Hoja de Trabajo para listado'!$CD$155:$CD$1048576,0),MATCH((CUADRO!N$4&amp;$E1120),'Hoja de Trabajo para listado'!$CD$151:$DC$151,0)),0)</f>
        <v>0</v>
      </c>
      <c r="O1120" s="243">
        <f ca="1">+IFERROR(INDEX('Hoja de Trabajo para listado'!$A$155:$Z$1048576,MATCH($A1120,'Hoja de Trabajo para listado'!$A$155:$A$1048576,0),MATCH((CUADRO!O$4&amp;$E1120),'Hoja de Trabajo para listado'!$A$151:$Z$151,0)),0)+IFERROR(INDEX('Hoja de Trabajo para listado'!$AB$155:$BA$1048576,MATCH($A1120,'Hoja de Trabajo para listado'!$AB$155:$AB$1048576,0),MATCH((CUADRO!O$4&amp;$E1120),'Hoja de Trabajo para listado'!$AB$151:$BA$151,0)),0)+IFERROR(INDEX('Hoja de Trabajo para listado'!$BC$155:$CB$1048576,MATCH($A1120,'Hoja de Trabajo para listado'!$BC$155:$BC$1048576,0),MATCH((CUADRO!O$4&amp;$E1120),'Hoja de Trabajo para listado'!$BC$151:$CB$151,0)),0)+IFERROR(INDEX('Hoja de Trabajo para listado'!$DE$153:$DG$274,MATCH($A1120,'Hoja de Trabajo para listado'!$DE$153:$DE$1048576,0),MATCH((CUADRO!O$4&amp;$E1120),'Hoja de Trabajo para listado'!$DE$151:$DG$151,0)),0)+IFERROR(INDEX('Hoja de Trabajo para listado'!$CD$155:$DC$1048576,MATCH($A1120,'Hoja de Trabajo para listado'!$CD$155:$CD$1048576,0),MATCH((CUADRO!O$4&amp;$E1120),'Hoja de Trabajo para listado'!$CD$151:$DC$151,0)),0)</f>
        <v>0</v>
      </c>
      <c r="P1120" s="243">
        <f ca="1">+IFERROR(INDEX('Hoja de Trabajo para listado'!$A$155:$Z$1048576,MATCH($A1120,'Hoja de Trabajo para listado'!$A$155:$A$1048576,0),MATCH((CUADRO!P$4&amp;$E1120),'Hoja de Trabajo para listado'!$A$151:$Z$151,0)),0)+IFERROR(INDEX('Hoja de Trabajo para listado'!$AB$155:$BA$1048576,MATCH($A1120,'Hoja de Trabajo para listado'!$AB$155:$AB$1048576,0),MATCH((CUADRO!P$4&amp;$E1120),'Hoja de Trabajo para listado'!$AB$151:$BA$151,0)),0)+IFERROR(INDEX('Hoja de Trabajo para listado'!$BC$155:$CB$1048576,MATCH($A1120,'Hoja de Trabajo para listado'!$BC$155:$BC$1048576,0),MATCH((CUADRO!P$4&amp;$E1120),'Hoja de Trabajo para listado'!$BC$151:$CB$151,0)),0)+IFERROR(INDEX('Hoja de Trabajo para listado'!$DE$153:$DG$274,MATCH($A1120,'Hoja de Trabajo para listado'!$DE$153:$DE$1048576,0),MATCH((CUADRO!P$4&amp;$E1120),'Hoja de Trabajo para listado'!$DE$151:$DG$151,0)),0)+IFERROR(INDEX('Hoja de Trabajo para listado'!$CD$155:$DC$1048576,MATCH($A1120,'Hoja de Trabajo para listado'!$CD$155:$CD$1048576,0),MATCH((CUADRO!P$4&amp;$E1120),'Hoja de Trabajo para listado'!$CD$151:$DC$151,0)),0)</f>
        <v>0</v>
      </c>
      <c r="Q1120" s="243">
        <f ca="1">+IFERROR(INDEX('Hoja de Trabajo para listado'!$A$155:$Z$1048576,MATCH($A1120,'Hoja de Trabajo para listado'!$A$155:$A$1048576,0),MATCH((CUADRO!Q$4&amp;$E1120),'Hoja de Trabajo para listado'!$A$151:$Z$151,0)),0)+IFERROR(INDEX('Hoja de Trabajo para listado'!$AB$155:$BA$1048576,MATCH($A1120,'Hoja de Trabajo para listado'!$AB$155:$AB$1048576,0),MATCH((CUADRO!Q$4&amp;$E1120),'Hoja de Trabajo para listado'!$AB$151:$BA$151,0)),0)+IFERROR(INDEX('Hoja de Trabajo para listado'!$BC$155:$CB$1048576,MATCH($A1120,'Hoja de Trabajo para listado'!$BC$155:$BC$1048576,0),MATCH((CUADRO!Q$4&amp;$E1120),'Hoja de Trabajo para listado'!$BC$151:$CB$151,0)),0)+IFERROR(INDEX('Hoja de Trabajo para listado'!$DE$153:$DG$274,MATCH($A1120,'Hoja de Trabajo para listado'!$DE$153:$DE$1048576,0),MATCH((CUADRO!Q$4&amp;$E1120),'Hoja de Trabajo para listado'!$DE$151:$DG$151,0)),0)+IFERROR(INDEX('Hoja de Trabajo para listado'!$CD$155:$DC$1048576,MATCH($A1120,'Hoja de Trabajo para listado'!$CD$155:$CD$1048576,0),MATCH((CUADRO!Q$4&amp;$E1120),'Hoja de Trabajo para listado'!$CD$151:$DC$151,0)),0)</f>
        <v>0</v>
      </c>
      <c r="R1120" s="243">
        <f t="shared" ca="1" si="34"/>
        <v>0</v>
      </c>
      <c r="S1120" s="253">
        <f ca="1">+R1119+R1120</f>
        <v>0</v>
      </c>
      <c r="T1120" s="243">
        <f ca="1">+S1120</f>
        <v>0</v>
      </c>
      <c r="U1120" s="242">
        <f t="shared" si="35"/>
        <v>2</v>
      </c>
    </row>
    <row r="1121" spans="1:21" customFormat="1" ht="15" hidden="1" customHeight="1">
      <c r="A1121" s="32">
        <v>2303</v>
      </c>
      <c r="B1121" s="381">
        <f>+A1121</f>
        <v>2303</v>
      </c>
      <c r="C1121" s="245" t="str">
        <f>+VLOOKUP(A1121,bd_lista!$A$3:$C$592,3,FALSE)</f>
        <v>Empresa Municipal de Areas Verdes y Recreación alternativa</v>
      </c>
      <c r="D1121" s="383" t="str">
        <f>+C1121</f>
        <v>Empresa Municipal de Areas Verdes y Recreación alternativa</v>
      </c>
      <c r="E1121" s="240" t="s">
        <v>683</v>
      </c>
      <c r="F1121" s="241">
        <f ca="1">+IFERROR(INDEX('Hoja de Trabajo para listado'!$A$155:$Z$1048576,MATCH($A1121,'Hoja de Trabajo para listado'!$A$155:$A$1048576,0),MATCH((CUADRO!F$4&amp;$E1121),'Hoja de Trabajo para listado'!$A$151:$Z$151,0)),0)+IFERROR(INDEX('Hoja de Trabajo para listado'!$AB$155:$BA$1048576,MATCH($A1121,'Hoja de Trabajo para listado'!$AB$155:$AB$1048576,0),MATCH((CUADRO!F$4&amp;$E1121),'Hoja de Trabajo para listado'!$AB$151:$BA$151,0)),0)+IFERROR(INDEX('Hoja de Trabajo para listado'!$BC$155:$CB$1048576,MATCH($A1121,'Hoja de Trabajo para listado'!$BC$155:$BC$1048576,0),MATCH((CUADRO!F$4&amp;$E1121),'Hoja de Trabajo para listado'!$BC$151:$CB$151,0)),0)+IFERROR(INDEX('Hoja de Trabajo para listado'!$DE$153:$DG$274,MATCH($A1121,'Hoja de Trabajo para listado'!$DE$153:$DE$1048576,0),MATCH((CUADRO!F$4&amp;$E1121),'Hoja de Trabajo para listado'!$DE$151:$DG$151,0)),0)+IFERROR(INDEX('Hoja de Trabajo para listado'!$CD$155:$DC$1048576,MATCH($A1121,'Hoja de Trabajo para listado'!$CD$155:$CD$1048576,0),MATCH((CUADRO!F$4&amp;$E1121),'Hoja de Trabajo para listado'!$CD$151:$DC$151,0)),0)</f>
        <v>0</v>
      </c>
      <c r="G1121" s="241">
        <f ca="1">+IFERROR(INDEX('Hoja de Trabajo para listado'!$A$155:$Z$1048576,MATCH($A1121,'Hoja de Trabajo para listado'!$A$155:$A$1048576,0),MATCH((CUADRO!G$4&amp;$E1121),'Hoja de Trabajo para listado'!$A$151:$Z$151,0)),0)+IFERROR(INDEX('Hoja de Trabajo para listado'!$AB$155:$BA$1048576,MATCH($A1121,'Hoja de Trabajo para listado'!$AB$155:$AB$1048576,0),MATCH((CUADRO!G$4&amp;$E1121),'Hoja de Trabajo para listado'!$AB$151:$BA$151,0)),0)+IFERROR(INDEX('Hoja de Trabajo para listado'!$BC$155:$CB$1048576,MATCH($A1121,'Hoja de Trabajo para listado'!$BC$155:$BC$1048576,0),MATCH((CUADRO!G$4&amp;$E1121),'Hoja de Trabajo para listado'!$BC$151:$CB$151,0)),0)+IFERROR(INDEX('Hoja de Trabajo para listado'!$DE$153:$DG$274,MATCH($A1121,'Hoja de Trabajo para listado'!$DE$153:$DE$1048576,0),MATCH((CUADRO!G$4&amp;$E1121),'Hoja de Trabajo para listado'!$DE$151:$DG$151,0)),0)+IFERROR(INDEX('Hoja de Trabajo para listado'!$CD$155:$DC$1048576,MATCH($A1121,'Hoja de Trabajo para listado'!$CD$155:$CD$1048576,0),MATCH((CUADRO!G$4&amp;$E1121),'Hoja de Trabajo para listado'!$CD$151:$DC$151,0)),0)</f>
        <v>0</v>
      </c>
      <c r="H1121" s="241">
        <f ca="1">+IFERROR(INDEX('Hoja de Trabajo para listado'!$A$155:$Z$1048576,MATCH($A1121,'Hoja de Trabajo para listado'!$A$155:$A$1048576,0),MATCH((CUADRO!H$4&amp;$E1121),'Hoja de Trabajo para listado'!$A$151:$Z$151,0)),0)+IFERROR(INDEX('Hoja de Trabajo para listado'!$AB$155:$BA$1048576,MATCH($A1121,'Hoja de Trabajo para listado'!$AB$155:$AB$1048576,0),MATCH((CUADRO!H$4&amp;$E1121),'Hoja de Trabajo para listado'!$AB$151:$BA$151,0)),0)+IFERROR(INDEX('Hoja de Trabajo para listado'!$BC$155:$CB$1048576,MATCH($A1121,'Hoja de Trabajo para listado'!$BC$155:$BC$1048576,0),MATCH((CUADRO!H$4&amp;$E1121),'Hoja de Trabajo para listado'!$BC$151:$CB$151,0)),0)+IFERROR(INDEX('Hoja de Trabajo para listado'!$DE$153:$DG$274,MATCH($A1121,'Hoja de Trabajo para listado'!$DE$153:$DE$1048576,0),MATCH((CUADRO!H$4&amp;$E1121),'Hoja de Trabajo para listado'!$DE$151:$DG$151,0)),0)+IFERROR(INDEX('Hoja de Trabajo para listado'!$CD$155:$DC$1048576,MATCH($A1121,'Hoja de Trabajo para listado'!$CD$155:$CD$1048576,0),MATCH((CUADRO!H$4&amp;$E1121),'Hoja de Trabajo para listado'!$CD$151:$DC$151,0)),0)</f>
        <v>0</v>
      </c>
      <c r="I1121" s="241">
        <f ca="1">+IFERROR(INDEX('Hoja de Trabajo para listado'!$A$155:$Z$1048576,MATCH($A1121,'Hoja de Trabajo para listado'!$A$155:$A$1048576,0),MATCH((CUADRO!I$4&amp;$E1121),'Hoja de Trabajo para listado'!$A$151:$Z$151,0)),0)+IFERROR(INDEX('Hoja de Trabajo para listado'!$AB$155:$BA$1048576,MATCH($A1121,'Hoja de Trabajo para listado'!$AB$155:$AB$1048576,0),MATCH((CUADRO!I$4&amp;$E1121),'Hoja de Trabajo para listado'!$AB$151:$BA$151,0)),0)+IFERROR(INDEX('Hoja de Trabajo para listado'!$BC$155:$CB$1048576,MATCH($A1121,'Hoja de Trabajo para listado'!$BC$155:$BC$1048576,0),MATCH((CUADRO!I$4&amp;$E1121),'Hoja de Trabajo para listado'!$BC$151:$CB$151,0)),0)+IFERROR(INDEX('Hoja de Trabajo para listado'!$DE$153:$DG$274,MATCH($A1121,'Hoja de Trabajo para listado'!$DE$153:$DE$1048576,0),MATCH((CUADRO!I$4&amp;$E1121),'Hoja de Trabajo para listado'!$DE$151:$DG$151,0)),0)+IFERROR(INDEX('Hoja de Trabajo para listado'!$CD$155:$DC$1048576,MATCH($A1121,'Hoja de Trabajo para listado'!$CD$155:$CD$1048576,0),MATCH((CUADRO!I$4&amp;$E1121),'Hoja de Trabajo para listado'!$CD$151:$DC$151,0)),0)</f>
        <v>0</v>
      </c>
      <c r="J1121" s="241">
        <f ca="1">+IFERROR(INDEX('Hoja de Trabajo para listado'!$A$155:$Z$1048576,MATCH($A1121,'Hoja de Trabajo para listado'!$A$155:$A$1048576,0),MATCH((CUADRO!J$4&amp;$E1121),'Hoja de Trabajo para listado'!$A$151:$Z$151,0)),0)+IFERROR(INDEX('Hoja de Trabajo para listado'!$AB$155:$BA$1048576,MATCH($A1121,'Hoja de Trabajo para listado'!$AB$155:$AB$1048576,0),MATCH((CUADRO!J$4&amp;$E1121),'Hoja de Trabajo para listado'!$AB$151:$BA$151,0)),0)+IFERROR(INDEX('Hoja de Trabajo para listado'!$BC$155:$CB$1048576,MATCH($A1121,'Hoja de Trabajo para listado'!$BC$155:$BC$1048576,0),MATCH((CUADRO!J$4&amp;$E1121),'Hoja de Trabajo para listado'!$BC$151:$CB$151,0)),0)+IFERROR(INDEX('Hoja de Trabajo para listado'!$DE$153:$DG$274,MATCH($A1121,'Hoja de Trabajo para listado'!$DE$153:$DE$1048576,0),MATCH((CUADRO!J$4&amp;$E1121),'Hoja de Trabajo para listado'!$DE$151:$DG$151,0)),0)+IFERROR(INDEX('Hoja de Trabajo para listado'!$CD$155:$DC$1048576,MATCH($A1121,'Hoja de Trabajo para listado'!$CD$155:$CD$1048576,0),MATCH((CUADRO!J$4&amp;$E1121),'Hoja de Trabajo para listado'!$CD$151:$DC$151,0)),0)</f>
        <v>0</v>
      </c>
      <c r="K1121" s="241">
        <f ca="1">+IFERROR(INDEX('Hoja de Trabajo para listado'!$A$155:$Z$1048576,MATCH($A1121,'Hoja de Trabajo para listado'!$A$155:$A$1048576,0),MATCH((CUADRO!K$4&amp;$E1121),'Hoja de Trabajo para listado'!$A$151:$Z$151,0)),0)+IFERROR(INDEX('Hoja de Trabajo para listado'!$AB$155:$BA$1048576,MATCH($A1121,'Hoja de Trabajo para listado'!$AB$155:$AB$1048576,0),MATCH((CUADRO!K$4&amp;$E1121),'Hoja de Trabajo para listado'!$AB$151:$BA$151,0)),0)+IFERROR(INDEX('Hoja de Trabajo para listado'!$BC$155:$CB$1048576,MATCH($A1121,'Hoja de Trabajo para listado'!$BC$155:$BC$1048576,0),MATCH((CUADRO!K$4&amp;$E1121),'Hoja de Trabajo para listado'!$BC$151:$CB$151,0)),0)+IFERROR(INDEX('Hoja de Trabajo para listado'!$DE$153:$DG$274,MATCH($A1121,'Hoja de Trabajo para listado'!$DE$153:$DE$1048576,0),MATCH((CUADRO!K$4&amp;$E1121),'Hoja de Trabajo para listado'!$DE$151:$DG$151,0)),0)+IFERROR(INDEX('Hoja de Trabajo para listado'!$CD$155:$DC$1048576,MATCH($A1121,'Hoja de Trabajo para listado'!$CD$155:$CD$1048576,0),MATCH((CUADRO!K$4&amp;$E1121),'Hoja de Trabajo para listado'!$CD$151:$DC$151,0)),0)</f>
        <v>0</v>
      </c>
      <c r="L1121" s="241">
        <f ca="1">+IFERROR(INDEX('Hoja de Trabajo para listado'!$A$155:$Z$1048576,MATCH($A1121,'Hoja de Trabajo para listado'!$A$155:$A$1048576,0),MATCH((CUADRO!L$4&amp;$E1121),'Hoja de Trabajo para listado'!$A$151:$Z$151,0)),0)+IFERROR(INDEX('Hoja de Trabajo para listado'!$AB$155:$BA$1048576,MATCH($A1121,'Hoja de Trabajo para listado'!$AB$155:$AB$1048576,0),MATCH((CUADRO!L$4&amp;$E1121),'Hoja de Trabajo para listado'!$AB$151:$BA$151,0)),0)+IFERROR(INDEX('Hoja de Trabajo para listado'!$BC$155:$CB$1048576,MATCH($A1121,'Hoja de Trabajo para listado'!$BC$155:$BC$1048576,0),MATCH((CUADRO!L$4&amp;$E1121),'Hoja de Trabajo para listado'!$BC$151:$CB$151,0)),0)+IFERROR(INDEX('Hoja de Trabajo para listado'!$DE$153:$DG$274,MATCH($A1121,'Hoja de Trabajo para listado'!$DE$153:$DE$1048576,0),MATCH((CUADRO!L$4&amp;$E1121),'Hoja de Trabajo para listado'!$DE$151:$DG$151,0)),0)+IFERROR(INDEX('Hoja de Trabajo para listado'!$CD$155:$DC$1048576,MATCH($A1121,'Hoja de Trabajo para listado'!$CD$155:$CD$1048576,0),MATCH((CUADRO!L$4&amp;$E1121),'Hoja de Trabajo para listado'!$CD$151:$DC$151,0)),0)</f>
        <v>0</v>
      </c>
      <c r="M1121" s="241">
        <f ca="1">+IFERROR(INDEX('Hoja de Trabajo para listado'!$A$155:$Z$1048576,MATCH($A1121,'Hoja de Trabajo para listado'!$A$155:$A$1048576,0),MATCH((CUADRO!M$4&amp;$E1121),'Hoja de Trabajo para listado'!$A$151:$Z$151,0)),0)+IFERROR(INDEX('Hoja de Trabajo para listado'!$AB$155:$BA$1048576,MATCH($A1121,'Hoja de Trabajo para listado'!$AB$155:$AB$1048576,0),MATCH((CUADRO!M$4&amp;$E1121),'Hoja de Trabajo para listado'!$AB$151:$BA$151,0)),0)+IFERROR(INDEX('Hoja de Trabajo para listado'!$BC$155:$CB$1048576,MATCH($A1121,'Hoja de Trabajo para listado'!$BC$155:$BC$1048576,0),MATCH((CUADRO!M$4&amp;$E1121),'Hoja de Trabajo para listado'!$BC$151:$CB$151,0)),0)+IFERROR(INDEX('Hoja de Trabajo para listado'!$DE$153:$DG$274,MATCH($A1121,'Hoja de Trabajo para listado'!$DE$153:$DE$1048576,0),MATCH((CUADRO!M$4&amp;$E1121),'Hoja de Trabajo para listado'!$DE$151:$DG$151,0)),0)+IFERROR(INDEX('Hoja de Trabajo para listado'!$CD$155:$DC$1048576,MATCH($A1121,'Hoja de Trabajo para listado'!$CD$155:$CD$1048576,0),MATCH((CUADRO!M$4&amp;$E1121),'Hoja de Trabajo para listado'!$CD$151:$DC$151,0)),0)</f>
        <v>0</v>
      </c>
      <c r="N1121" s="241">
        <f ca="1">+IFERROR(INDEX('Hoja de Trabajo para listado'!$A$155:$Z$1048576,MATCH($A1121,'Hoja de Trabajo para listado'!$A$155:$A$1048576,0),MATCH((CUADRO!N$4&amp;$E1121),'Hoja de Trabajo para listado'!$A$151:$Z$151,0)),0)+IFERROR(INDEX('Hoja de Trabajo para listado'!$AB$155:$BA$1048576,MATCH($A1121,'Hoja de Trabajo para listado'!$AB$155:$AB$1048576,0),MATCH((CUADRO!N$4&amp;$E1121),'Hoja de Trabajo para listado'!$AB$151:$BA$151,0)),0)+IFERROR(INDEX('Hoja de Trabajo para listado'!$BC$155:$CB$1048576,MATCH($A1121,'Hoja de Trabajo para listado'!$BC$155:$BC$1048576,0),MATCH((CUADRO!N$4&amp;$E1121),'Hoja de Trabajo para listado'!$BC$151:$CB$151,0)),0)+IFERROR(INDEX('Hoja de Trabajo para listado'!$DE$153:$DG$274,MATCH($A1121,'Hoja de Trabajo para listado'!$DE$153:$DE$1048576,0),MATCH((CUADRO!N$4&amp;$E1121),'Hoja de Trabajo para listado'!$DE$151:$DG$151,0)),0)+IFERROR(INDEX('Hoja de Trabajo para listado'!$CD$155:$DC$1048576,MATCH($A1121,'Hoja de Trabajo para listado'!$CD$155:$CD$1048576,0),MATCH((CUADRO!N$4&amp;$E1121),'Hoja de Trabajo para listado'!$CD$151:$DC$151,0)),0)</f>
        <v>0</v>
      </c>
      <c r="O1121" s="241">
        <f ca="1">+IFERROR(INDEX('Hoja de Trabajo para listado'!$A$155:$Z$1048576,MATCH($A1121,'Hoja de Trabajo para listado'!$A$155:$A$1048576,0),MATCH((CUADRO!O$4&amp;$E1121),'Hoja de Trabajo para listado'!$A$151:$Z$151,0)),0)+IFERROR(INDEX('Hoja de Trabajo para listado'!$AB$155:$BA$1048576,MATCH($A1121,'Hoja de Trabajo para listado'!$AB$155:$AB$1048576,0),MATCH((CUADRO!O$4&amp;$E1121),'Hoja de Trabajo para listado'!$AB$151:$BA$151,0)),0)+IFERROR(INDEX('Hoja de Trabajo para listado'!$BC$155:$CB$1048576,MATCH($A1121,'Hoja de Trabajo para listado'!$BC$155:$BC$1048576,0),MATCH((CUADRO!O$4&amp;$E1121),'Hoja de Trabajo para listado'!$BC$151:$CB$151,0)),0)+IFERROR(INDEX('Hoja de Trabajo para listado'!$DE$153:$DG$274,MATCH($A1121,'Hoja de Trabajo para listado'!$DE$153:$DE$1048576,0),MATCH((CUADRO!O$4&amp;$E1121),'Hoja de Trabajo para listado'!$DE$151:$DG$151,0)),0)+IFERROR(INDEX('Hoja de Trabajo para listado'!$CD$155:$DC$1048576,MATCH($A1121,'Hoja de Trabajo para listado'!$CD$155:$CD$1048576,0),MATCH((CUADRO!O$4&amp;$E1121),'Hoja de Trabajo para listado'!$CD$151:$DC$151,0)),0)</f>
        <v>0</v>
      </c>
      <c r="P1121" s="241">
        <f ca="1">+IFERROR(INDEX('Hoja de Trabajo para listado'!$A$155:$Z$1048576,MATCH($A1121,'Hoja de Trabajo para listado'!$A$155:$A$1048576,0),MATCH((CUADRO!P$4&amp;$E1121),'Hoja de Trabajo para listado'!$A$151:$Z$151,0)),0)+IFERROR(INDEX('Hoja de Trabajo para listado'!$AB$155:$BA$1048576,MATCH($A1121,'Hoja de Trabajo para listado'!$AB$155:$AB$1048576,0),MATCH((CUADRO!P$4&amp;$E1121),'Hoja de Trabajo para listado'!$AB$151:$BA$151,0)),0)+IFERROR(INDEX('Hoja de Trabajo para listado'!$BC$155:$CB$1048576,MATCH($A1121,'Hoja de Trabajo para listado'!$BC$155:$BC$1048576,0),MATCH((CUADRO!P$4&amp;$E1121),'Hoja de Trabajo para listado'!$BC$151:$CB$151,0)),0)+IFERROR(INDEX('Hoja de Trabajo para listado'!$DE$153:$DG$274,MATCH($A1121,'Hoja de Trabajo para listado'!$DE$153:$DE$1048576,0),MATCH((CUADRO!P$4&amp;$E1121),'Hoja de Trabajo para listado'!$DE$151:$DG$151,0)),0)+IFERROR(INDEX('Hoja de Trabajo para listado'!$CD$155:$DC$1048576,MATCH($A1121,'Hoja de Trabajo para listado'!$CD$155:$CD$1048576,0),MATCH((CUADRO!P$4&amp;$E1121),'Hoja de Trabajo para listado'!$CD$151:$DC$151,0)),0)</f>
        <v>0</v>
      </c>
      <c r="Q1121" s="241">
        <f ca="1">+IFERROR(INDEX('Hoja de Trabajo para listado'!$A$155:$Z$1048576,MATCH($A1121,'Hoja de Trabajo para listado'!$A$155:$A$1048576,0),MATCH((CUADRO!Q$4&amp;$E1121),'Hoja de Trabajo para listado'!$A$151:$Z$151,0)),0)+IFERROR(INDEX('Hoja de Trabajo para listado'!$AB$155:$BA$1048576,MATCH($A1121,'Hoja de Trabajo para listado'!$AB$155:$AB$1048576,0),MATCH((CUADRO!Q$4&amp;$E1121),'Hoja de Trabajo para listado'!$AB$151:$BA$151,0)),0)+IFERROR(INDEX('Hoja de Trabajo para listado'!$BC$155:$CB$1048576,MATCH($A1121,'Hoja de Trabajo para listado'!$BC$155:$BC$1048576,0),MATCH((CUADRO!Q$4&amp;$E1121),'Hoja de Trabajo para listado'!$BC$151:$CB$151,0)),0)+IFERROR(INDEX('Hoja de Trabajo para listado'!$DE$153:$DG$274,MATCH($A1121,'Hoja de Trabajo para listado'!$DE$153:$DE$1048576,0),MATCH((CUADRO!Q$4&amp;$E1121),'Hoja de Trabajo para listado'!$DE$151:$DG$151,0)),0)+IFERROR(INDEX('Hoja de Trabajo para listado'!$CD$155:$DC$1048576,MATCH($A1121,'Hoja de Trabajo para listado'!$CD$155:$CD$1048576,0),MATCH((CUADRO!Q$4&amp;$E1121),'Hoja de Trabajo para listado'!$CD$151:$DC$151,0)),0)</f>
        <v>0</v>
      </c>
      <c r="R1121" s="241">
        <f t="shared" ca="1" si="34"/>
        <v>0</v>
      </c>
      <c r="S1121" s="247"/>
      <c r="T1121" s="241">
        <f ca="1">+T1122</f>
        <v>0</v>
      </c>
      <c r="U1121" s="240">
        <f t="shared" si="35"/>
        <v>1</v>
      </c>
    </row>
    <row r="1122" spans="1:21" customFormat="1" ht="15" hidden="1" customHeight="1">
      <c r="A1122" s="32">
        <v>2303</v>
      </c>
      <c r="B1122" s="382"/>
      <c r="C1122" s="245" t="str">
        <f>+VLOOKUP(A1122,bd_lista!$A$3:$C$592,3,FALSE)</f>
        <v>Empresa Municipal de Areas Verdes y Recreación alternativa</v>
      </c>
      <c r="D1122" s="384"/>
      <c r="E1122" s="242" t="s">
        <v>684</v>
      </c>
      <c r="F1122" s="243">
        <f ca="1">+IFERROR(INDEX('Hoja de Trabajo para listado'!$A$155:$Z$1048576,MATCH($A1122,'Hoja de Trabajo para listado'!$A$155:$A$1048576,0),MATCH((CUADRO!F$4&amp;$E1122),'Hoja de Trabajo para listado'!$A$151:$Z$151,0)),0)+IFERROR(INDEX('Hoja de Trabajo para listado'!$AB$155:$BA$1048576,MATCH($A1122,'Hoja de Trabajo para listado'!$AB$155:$AB$1048576,0),MATCH((CUADRO!F$4&amp;$E1122),'Hoja de Trabajo para listado'!$AB$151:$BA$151,0)),0)+IFERROR(INDEX('Hoja de Trabajo para listado'!$BC$155:$CB$1048576,MATCH($A1122,'Hoja de Trabajo para listado'!$BC$155:$BC$1048576,0),MATCH((CUADRO!F$4&amp;$E1122),'Hoja de Trabajo para listado'!$BC$151:$CB$151,0)),0)+IFERROR(INDEX('Hoja de Trabajo para listado'!$DE$153:$DG$274,MATCH($A1122,'Hoja de Trabajo para listado'!$DE$153:$DE$1048576,0),MATCH((CUADRO!F$4&amp;$E1122),'Hoja de Trabajo para listado'!$DE$151:$DG$151,0)),0)+IFERROR(INDEX('Hoja de Trabajo para listado'!$CD$155:$DC$1048576,MATCH($A1122,'Hoja de Trabajo para listado'!$CD$155:$CD$1048576,0),MATCH((CUADRO!F$4&amp;$E1122),'Hoja de Trabajo para listado'!$CD$151:$DC$151,0)),0)</f>
        <v>0</v>
      </c>
      <c r="G1122" s="243">
        <f ca="1">+IFERROR(INDEX('Hoja de Trabajo para listado'!$A$155:$Z$1048576,MATCH($A1122,'Hoja de Trabajo para listado'!$A$155:$A$1048576,0),MATCH((CUADRO!G$4&amp;$E1122),'Hoja de Trabajo para listado'!$A$151:$Z$151,0)),0)+IFERROR(INDEX('Hoja de Trabajo para listado'!$AB$155:$BA$1048576,MATCH($A1122,'Hoja de Trabajo para listado'!$AB$155:$AB$1048576,0),MATCH((CUADRO!G$4&amp;$E1122),'Hoja de Trabajo para listado'!$AB$151:$BA$151,0)),0)+IFERROR(INDEX('Hoja de Trabajo para listado'!$BC$155:$CB$1048576,MATCH($A1122,'Hoja de Trabajo para listado'!$BC$155:$BC$1048576,0),MATCH((CUADRO!G$4&amp;$E1122),'Hoja de Trabajo para listado'!$BC$151:$CB$151,0)),0)+IFERROR(INDEX('Hoja de Trabajo para listado'!$DE$153:$DG$274,MATCH($A1122,'Hoja de Trabajo para listado'!$DE$153:$DE$1048576,0),MATCH((CUADRO!G$4&amp;$E1122),'Hoja de Trabajo para listado'!$DE$151:$DG$151,0)),0)+IFERROR(INDEX('Hoja de Trabajo para listado'!$CD$155:$DC$1048576,MATCH($A1122,'Hoja de Trabajo para listado'!$CD$155:$CD$1048576,0),MATCH((CUADRO!G$4&amp;$E1122),'Hoja de Trabajo para listado'!$CD$151:$DC$151,0)),0)</f>
        <v>0</v>
      </c>
      <c r="H1122" s="243">
        <f ca="1">+IFERROR(INDEX('Hoja de Trabajo para listado'!$A$155:$Z$1048576,MATCH($A1122,'Hoja de Trabajo para listado'!$A$155:$A$1048576,0),MATCH((CUADRO!H$4&amp;$E1122),'Hoja de Trabajo para listado'!$A$151:$Z$151,0)),0)+IFERROR(INDEX('Hoja de Trabajo para listado'!$AB$155:$BA$1048576,MATCH($A1122,'Hoja de Trabajo para listado'!$AB$155:$AB$1048576,0),MATCH((CUADRO!H$4&amp;$E1122),'Hoja de Trabajo para listado'!$AB$151:$BA$151,0)),0)+IFERROR(INDEX('Hoja de Trabajo para listado'!$BC$155:$CB$1048576,MATCH($A1122,'Hoja de Trabajo para listado'!$BC$155:$BC$1048576,0),MATCH((CUADRO!H$4&amp;$E1122),'Hoja de Trabajo para listado'!$BC$151:$CB$151,0)),0)+IFERROR(INDEX('Hoja de Trabajo para listado'!$DE$153:$DG$274,MATCH($A1122,'Hoja de Trabajo para listado'!$DE$153:$DE$1048576,0),MATCH((CUADRO!H$4&amp;$E1122),'Hoja de Trabajo para listado'!$DE$151:$DG$151,0)),0)+IFERROR(INDEX('Hoja de Trabajo para listado'!$CD$155:$DC$1048576,MATCH($A1122,'Hoja de Trabajo para listado'!$CD$155:$CD$1048576,0),MATCH((CUADRO!H$4&amp;$E1122),'Hoja de Trabajo para listado'!$CD$151:$DC$151,0)),0)</f>
        <v>0</v>
      </c>
      <c r="I1122" s="243">
        <f ca="1">+IFERROR(INDEX('Hoja de Trabajo para listado'!$A$155:$Z$1048576,MATCH($A1122,'Hoja de Trabajo para listado'!$A$155:$A$1048576,0),MATCH((CUADRO!I$4&amp;$E1122),'Hoja de Trabajo para listado'!$A$151:$Z$151,0)),0)+IFERROR(INDEX('Hoja de Trabajo para listado'!$AB$155:$BA$1048576,MATCH($A1122,'Hoja de Trabajo para listado'!$AB$155:$AB$1048576,0),MATCH((CUADRO!I$4&amp;$E1122),'Hoja de Trabajo para listado'!$AB$151:$BA$151,0)),0)+IFERROR(INDEX('Hoja de Trabajo para listado'!$BC$155:$CB$1048576,MATCH($A1122,'Hoja de Trabajo para listado'!$BC$155:$BC$1048576,0),MATCH((CUADRO!I$4&amp;$E1122),'Hoja de Trabajo para listado'!$BC$151:$CB$151,0)),0)+IFERROR(INDEX('Hoja de Trabajo para listado'!$DE$153:$DG$274,MATCH($A1122,'Hoja de Trabajo para listado'!$DE$153:$DE$1048576,0),MATCH((CUADRO!I$4&amp;$E1122),'Hoja de Trabajo para listado'!$DE$151:$DG$151,0)),0)+IFERROR(INDEX('Hoja de Trabajo para listado'!$CD$155:$DC$1048576,MATCH($A1122,'Hoja de Trabajo para listado'!$CD$155:$CD$1048576,0),MATCH((CUADRO!I$4&amp;$E1122),'Hoja de Trabajo para listado'!$CD$151:$DC$151,0)),0)</f>
        <v>0</v>
      </c>
      <c r="J1122" s="243">
        <f ca="1">+IFERROR(INDEX('Hoja de Trabajo para listado'!$A$155:$Z$1048576,MATCH($A1122,'Hoja de Trabajo para listado'!$A$155:$A$1048576,0),MATCH((CUADRO!J$4&amp;$E1122),'Hoja de Trabajo para listado'!$A$151:$Z$151,0)),0)+IFERROR(INDEX('Hoja de Trabajo para listado'!$AB$155:$BA$1048576,MATCH($A1122,'Hoja de Trabajo para listado'!$AB$155:$AB$1048576,0),MATCH((CUADRO!J$4&amp;$E1122),'Hoja de Trabajo para listado'!$AB$151:$BA$151,0)),0)+IFERROR(INDEX('Hoja de Trabajo para listado'!$BC$155:$CB$1048576,MATCH($A1122,'Hoja de Trabajo para listado'!$BC$155:$BC$1048576,0),MATCH((CUADRO!J$4&amp;$E1122),'Hoja de Trabajo para listado'!$BC$151:$CB$151,0)),0)+IFERROR(INDEX('Hoja de Trabajo para listado'!$DE$153:$DG$274,MATCH($A1122,'Hoja de Trabajo para listado'!$DE$153:$DE$1048576,0),MATCH((CUADRO!J$4&amp;$E1122),'Hoja de Trabajo para listado'!$DE$151:$DG$151,0)),0)+IFERROR(INDEX('Hoja de Trabajo para listado'!$CD$155:$DC$1048576,MATCH($A1122,'Hoja de Trabajo para listado'!$CD$155:$CD$1048576,0),MATCH((CUADRO!J$4&amp;$E1122),'Hoja de Trabajo para listado'!$CD$151:$DC$151,0)),0)</f>
        <v>0</v>
      </c>
      <c r="K1122" s="243">
        <f ca="1">+IFERROR(INDEX('Hoja de Trabajo para listado'!$A$155:$Z$1048576,MATCH($A1122,'Hoja de Trabajo para listado'!$A$155:$A$1048576,0),MATCH((CUADRO!K$4&amp;$E1122),'Hoja de Trabajo para listado'!$A$151:$Z$151,0)),0)+IFERROR(INDEX('Hoja de Trabajo para listado'!$AB$155:$BA$1048576,MATCH($A1122,'Hoja de Trabajo para listado'!$AB$155:$AB$1048576,0),MATCH((CUADRO!K$4&amp;$E1122),'Hoja de Trabajo para listado'!$AB$151:$BA$151,0)),0)+IFERROR(INDEX('Hoja de Trabajo para listado'!$BC$155:$CB$1048576,MATCH($A1122,'Hoja de Trabajo para listado'!$BC$155:$BC$1048576,0),MATCH((CUADRO!K$4&amp;$E1122),'Hoja de Trabajo para listado'!$BC$151:$CB$151,0)),0)+IFERROR(INDEX('Hoja de Trabajo para listado'!$DE$153:$DG$274,MATCH($A1122,'Hoja de Trabajo para listado'!$DE$153:$DE$1048576,0),MATCH((CUADRO!K$4&amp;$E1122),'Hoja de Trabajo para listado'!$DE$151:$DG$151,0)),0)+IFERROR(INDEX('Hoja de Trabajo para listado'!$CD$155:$DC$1048576,MATCH($A1122,'Hoja de Trabajo para listado'!$CD$155:$CD$1048576,0),MATCH((CUADRO!K$4&amp;$E1122),'Hoja de Trabajo para listado'!$CD$151:$DC$151,0)),0)</f>
        <v>0</v>
      </c>
      <c r="L1122" s="243">
        <f ca="1">+IFERROR(INDEX('Hoja de Trabajo para listado'!$A$155:$Z$1048576,MATCH($A1122,'Hoja de Trabajo para listado'!$A$155:$A$1048576,0),MATCH((CUADRO!L$4&amp;$E1122),'Hoja de Trabajo para listado'!$A$151:$Z$151,0)),0)+IFERROR(INDEX('Hoja de Trabajo para listado'!$AB$155:$BA$1048576,MATCH($A1122,'Hoja de Trabajo para listado'!$AB$155:$AB$1048576,0),MATCH((CUADRO!L$4&amp;$E1122),'Hoja de Trabajo para listado'!$AB$151:$BA$151,0)),0)+IFERROR(INDEX('Hoja de Trabajo para listado'!$BC$155:$CB$1048576,MATCH($A1122,'Hoja de Trabajo para listado'!$BC$155:$BC$1048576,0),MATCH((CUADRO!L$4&amp;$E1122),'Hoja de Trabajo para listado'!$BC$151:$CB$151,0)),0)+IFERROR(INDEX('Hoja de Trabajo para listado'!$DE$153:$DG$274,MATCH($A1122,'Hoja de Trabajo para listado'!$DE$153:$DE$1048576,0),MATCH((CUADRO!L$4&amp;$E1122),'Hoja de Trabajo para listado'!$DE$151:$DG$151,0)),0)+IFERROR(INDEX('Hoja de Trabajo para listado'!$CD$155:$DC$1048576,MATCH($A1122,'Hoja de Trabajo para listado'!$CD$155:$CD$1048576,0),MATCH((CUADRO!L$4&amp;$E1122),'Hoja de Trabajo para listado'!$CD$151:$DC$151,0)),0)</f>
        <v>0</v>
      </c>
      <c r="M1122" s="243">
        <f ca="1">+IFERROR(INDEX('Hoja de Trabajo para listado'!$A$155:$Z$1048576,MATCH($A1122,'Hoja de Trabajo para listado'!$A$155:$A$1048576,0),MATCH((CUADRO!M$4&amp;$E1122),'Hoja de Trabajo para listado'!$A$151:$Z$151,0)),0)+IFERROR(INDEX('Hoja de Trabajo para listado'!$AB$155:$BA$1048576,MATCH($A1122,'Hoja de Trabajo para listado'!$AB$155:$AB$1048576,0),MATCH((CUADRO!M$4&amp;$E1122),'Hoja de Trabajo para listado'!$AB$151:$BA$151,0)),0)+IFERROR(INDEX('Hoja de Trabajo para listado'!$BC$155:$CB$1048576,MATCH($A1122,'Hoja de Trabajo para listado'!$BC$155:$BC$1048576,0),MATCH((CUADRO!M$4&amp;$E1122),'Hoja de Trabajo para listado'!$BC$151:$CB$151,0)),0)+IFERROR(INDEX('Hoja de Trabajo para listado'!$DE$153:$DG$274,MATCH($A1122,'Hoja de Trabajo para listado'!$DE$153:$DE$1048576,0),MATCH((CUADRO!M$4&amp;$E1122),'Hoja de Trabajo para listado'!$DE$151:$DG$151,0)),0)+IFERROR(INDEX('Hoja de Trabajo para listado'!$CD$155:$DC$1048576,MATCH($A1122,'Hoja de Trabajo para listado'!$CD$155:$CD$1048576,0),MATCH((CUADRO!M$4&amp;$E1122),'Hoja de Trabajo para listado'!$CD$151:$DC$151,0)),0)</f>
        <v>0</v>
      </c>
      <c r="N1122" s="243">
        <f ca="1">+IFERROR(INDEX('Hoja de Trabajo para listado'!$A$155:$Z$1048576,MATCH($A1122,'Hoja de Trabajo para listado'!$A$155:$A$1048576,0),MATCH((CUADRO!N$4&amp;$E1122),'Hoja de Trabajo para listado'!$A$151:$Z$151,0)),0)+IFERROR(INDEX('Hoja de Trabajo para listado'!$AB$155:$BA$1048576,MATCH($A1122,'Hoja de Trabajo para listado'!$AB$155:$AB$1048576,0),MATCH((CUADRO!N$4&amp;$E1122),'Hoja de Trabajo para listado'!$AB$151:$BA$151,0)),0)+IFERROR(INDEX('Hoja de Trabajo para listado'!$BC$155:$CB$1048576,MATCH($A1122,'Hoja de Trabajo para listado'!$BC$155:$BC$1048576,0),MATCH((CUADRO!N$4&amp;$E1122),'Hoja de Trabajo para listado'!$BC$151:$CB$151,0)),0)+IFERROR(INDEX('Hoja de Trabajo para listado'!$DE$153:$DG$274,MATCH($A1122,'Hoja de Trabajo para listado'!$DE$153:$DE$1048576,0),MATCH((CUADRO!N$4&amp;$E1122),'Hoja de Trabajo para listado'!$DE$151:$DG$151,0)),0)+IFERROR(INDEX('Hoja de Trabajo para listado'!$CD$155:$DC$1048576,MATCH($A1122,'Hoja de Trabajo para listado'!$CD$155:$CD$1048576,0),MATCH((CUADRO!N$4&amp;$E1122),'Hoja de Trabajo para listado'!$CD$151:$DC$151,0)),0)</f>
        <v>0</v>
      </c>
      <c r="O1122" s="243">
        <f ca="1">+IFERROR(INDEX('Hoja de Trabajo para listado'!$A$155:$Z$1048576,MATCH($A1122,'Hoja de Trabajo para listado'!$A$155:$A$1048576,0),MATCH((CUADRO!O$4&amp;$E1122),'Hoja de Trabajo para listado'!$A$151:$Z$151,0)),0)+IFERROR(INDEX('Hoja de Trabajo para listado'!$AB$155:$BA$1048576,MATCH($A1122,'Hoja de Trabajo para listado'!$AB$155:$AB$1048576,0),MATCH((CUADRO!O$4&amp;$E1122),'Hoja de Trabajo para listado'!$AB$151:$BA$151,0)),0)+IFERROR(INDEX('Hoja de Trabajo para listado'!$BC$155:$CB$1048576,MATCH($A1122,'Hoja de Trabajo para listado'!$BC$155:$BC$1048576,0),MATCH((CUADRO!O$4&amp;$E1122),'Hoja de Trabajo para listado'!$BC$151:$CB$151,0)),0)+IFERROR(INDEX('Hoja de Trabajo para listado'!$DE$153:$DG$274,MATCH($A1122,'Hoja de Trabajo para listado'!$DE$153:$DE$1048576,0),MATCH((CUADRO!O$4&amp;$E1122),'Hoja de Trabajo para listado'!$DE$151:$DG$151,0)),0)+IFERROR(INDEX('Hoja de Trabajo para listado'!$CD$155:$DC$1048576,MATCH($A1122,'Hoja de Trabajo para listado'!$CD$155:$CD$1048576,0),MATCH((CUADRO!O$4&amp;$E1122),'Hoja de Trabajo para listado'!$CD$151:$DC$151,0)),0)</f>
        <v>0</v>
      </c>
      <c r="P1122" s="243">
        <f ca="1">+IFERROR(INDEX('Hoja de Trabajo para listado'!$A$155:$Z$1048576,MATCH($A1122,'Hoja de Trabajo para listado'!$A$155:$A$1048576,0),MATCH((CUADRO!P$4&amp;$E1122),'Hoja de Trabajo para listado'!$A$151:$Z$151,0)),0)+IFERROR(INDEX('Hoja de Trabajo para listado'!$AB$155:$BA$1048576,MATCH($A1122,'Hoja de Trabajo para listado'!$AB$155:$AB$1048576,0),MATCH((CUADRO!P$4&amp;$E1122),'Hoja de Trabajo para listado'!$AB$151:$BA$151,0)),0)+IFERROR(INDEX('Hoja de Trabajo para listado'!$BC$155:$CB$1048576,MATCH($A1122,'Hoja de Trabajo para listado'!$BC$155:$BC$1048576,0),MATCH((CUADRO!P$4&amp;$E1122),'Hoja de Trabajo para listado'!$BC$151:$CB$151,0)),0)+IFERROR(INDEX('Hoja de Trabajo para listado'!$DE$153:$DG$274,MATCH($A1122,'Hoja de Trabajo para listado'!$DE$153:$DE$1048576,0),MATCH((CUADRO!P$4&amp;$E1122),'Hoja de Trabajo para listado'!$DE$151:$DG$151,0)),0)+IFERROR(INDEX('Hoja de Trabajo para listado'!$CD$155:$DC$1048576,MATCH($A1122,'Hoja de Trabajo para listado'!$CD$155:$CD$1048576,0),MATCH((CUADRO!P$4&amp;$E1122),'Hoja de Trabajo para listado'!$CD$151:$DC$151,0)),0)</f>
        <v>0</v>
      </c>
      <c r="Q1122" s="243">
        <f ca="1">+IFERROR(INDEX('Hoja de Trabajo para listado'!$A$155:$Z$1048576,MATCH($A1122,'Hoja de Trabajo para listado'!$A$155:$A$1048576,0),MATCH((CUADRO!Q$4&amp;$E1122),'Hoja de Trabajo para listado'!$A$151:$Z$151,0)),0)+IFERROR(INDEX('Hoja de Trabajo para listado'!$AB$155:$BA$1048576,MATCH($A1122,'Hoja de Trabajo para listado'!$AB$155:$AB$1048576,0),MATCH((CUADRO!Q$4&amp;$E1122),'Hoja de Trabajo para listado'!$AB$151:$BA$151,0)),0)+IFERROR(INDEX('Hoja de Trabajo para listado'!$BC$155:$CB$1048576,MATCH($A1122,'Hoja de Trabajo para listado'!$BC$155:$BC$1048576,0),MATCH((CUADRO!Q$4&amp;$E1122),'Hoja de Trabajo para listado'!$BC$151:$CB$151,0)),0)+IFERROR(INDEX('Hoja de Trabajo para listado'!$DE$153:$DG$274,MATCH($A1122,'Hoja de Trabajo para listado'!$DE$153:$DE$1048576,0),MATCH((CUADRO!Q$4&amp;$E1122),'Hoja de Trabajo para listado'!$DE$151:$DG$151,0)),0)+IFERROR(INDEX('Hoja de Trabajo para listado'!$CD$155:$DC$1048576,MATCH($A1122,'Hoja de Trabajo para listado'!$CD$155:$CD$1048576,0),MATCH((CUADRO!Q$4&amp;$E1122),'Hoja de Trabajo para listado'!$CD$151:$DC$151,0)),0)</f>
        <v>0</v>
      </c>
      <c r="R1122" s="243">
        <f t="shared" ca="1" si="34"/>
        <v>0</v>
      </c>
      <c r="S1122" s="253">
        <f ca="1">+R1121+R1122</f>
        <v>0</v>
      </c>
      <c r="T1122" s="243">
        <f ca="1">+S1122</f>
        <v>0</v>
      </c>
      <c r="U1122" s="242">
        <f t="shared" si="35"/>
        <v>2</v>
      </c>
    </row>
    <row r="1123" spans="1:21" customFormat="1" ht="15" hidden="1" customHeight="1">
      <c r="A1123" s="32">
        <v>2311</v>
      </c>
      <c r="B1123" s="381">
        <f>+A1123</f>
        <v>2311</v>
      </c>
      <c r="C1123" s="245" t="str">
        <f>+VLOOKUP(A1123,bd_lista!$A$3:$C$592,3,FALSE)</f>
        <v>SERVICIO DE ENCAUZAMIENTO DE RIOS (SEARPI)</v>
      </c>
      <c r="D1123" s="383" t="str">
        <f>+C1123</f>
        <v>SERVICIO DE ENCAUZAMIENTO DE RIOS (SEARPI)</v>
      </c>
      <c r="E1123" s="240" t="s">
        <v>683</v>
      </c>
      <c r="F1123" s="241">
        <f ca="1">+IFERROR(INDEX('Hoja de Trabajo para listado'!$A$155:$Z$1048576,MATCH($A1123,'Hoja de Trabajo para listado'!$A$155:$A$1048576,0),MATCH((CUADRO!F$4&amp;$E1123),'Hoja de Trabajo para listado'!$A$151:$Z$151,0)),0)+IFERROR(INDEX('Hoja de Trabajo para listado'!$AB$155:$BA$1048576,MATCH($A1123,'Hoja de Trabajo para listado'!$AB$155:$AB$1048576,0),MATCH((CUADRO!F$4&amp;$E1123),'Hoja de Trabajo para listado'!$AB$151:$BA$151,0)),0)+IFERROR(INDEX('Hoja de Trabajo para listado'!$BC$155:$CB$1048576,MATCH($A1123,'Hoja de Trabajo para listado'!$BC$155:$BC$1048576,0),MATCH((CUADRO!F$4&amp;$E1123),'Hoja de Trabajo para listado'!$BC$151:$CB$151,0)),0)+IFERROR(INDEX('Hoja de Trabajo para listado'!$DE$153:$DG$274,MATCH($A1123,'Hoja de Trabajo para listado'!$DE$153:$DE$1048576,0),MATCH((CUADRO!F$4&amp;$E1123),'Hoja de Trabajo para listado'!$DE$151:$DG$151,0)),0)+IFERROR(INDEX('Hoja de Trabajo para listado'!$CD$155:$DC$1048576,MATCH($A1123,'Hoja de Trabajo para listado'!$CD$155:$CD$1048576,0),MATCH((CUADRO!F$4&amp;$E1123),'Hoja de Trabajo para listado'!$CD$151:$DC$151,0)),0)</f>
        <v>0</v>
      </c>
      <c r="G1123" s="241">
        <f ca="1">+IFERROR(INDEX('Hoja de Trabajo para listado'!$A$155:$Z$1048576,MATCH($A1123,'Hoja de Trabajo para listado'!$A$155:$A$1048576,0),MATCH((CUADRO!G$4&amp;$E1123),'Hoja de Trabajo para listado'!$A$151:$Z$151,0)),0)+IFERROR(INDEX('Hoja de Trabajo para listado'!$AB$155:$BA$1048576,MATCH($A1123,'Hoja de Trabajo para listado'!$AB$155:$AB$1048576,0),MATCH((CUADRO!G$4&amp;$E1123),'Hoja de Trabajo para listado'!$AB$151:$BA$151,0)),0)+IFERROR(INDEX('Hoja de Trabajo para listado'!$BC$155:$CB$1048576,MATCH($A1123,'Hoja de Trabajo para listado'!$BC$155:$BC$1048576,0),MATCH((CUADRO!G$4&amp;$E1123),'Hoja de Trabajo para listado'!$BC$151:$CB$151,0)),0)+IFERROR(INDEX('Hoja de Trabajo para listado'!$DE$153:$DG$274,MATCH($A1123,'Hoja de Trabajo para listado'!$DE$153:$DE$1048576,0),MATCH((CUADRO!G$4&amp;$E1123),'Hoja de Trabajo para listado'!$DE$151:$DG$151,0)),0)+IFERROR(INDEX('Hoja de Trabajo para listado'!$CD$155:$DC$1048576,MATCH($A1123,'Hoja de Trabajo para listado'!$CD$155:$CD$1048576,0),MATCH((CUADRO!G$4&amp;$E1123),'Hoja de Trabajo para listado'!$CD$151:$DC$151,0)),0)</f>
        <v>0</v>
      </c>
      <c r="H1123" s="241">
        <f ca="1">+IFERROR(INDEX('Hoja de Trabajo para listado'!$A$155:$Z$1048576,MATCH($A1123,'Hoja de Trabajo para listado'!$A$155:$A$1048576,0),MATCH((CUADRO!H$4&amp;$E1123),'Hoja de Trabajo para listado'!$A$151:$Z$151,0)),0)+IFERROR(INDEX('Hoja de Trabajo para listado'!$AB$155:$BA$1048576,MATCH($A1123,'Hoja de Trabajo para listado'!$AB$155:$AB$1048576,0),MATCH((CUADRO!H$4&amp;$E1123),'Hoja de Trabajo para listado'!$AB$151:$BA$151,0)),0)+IFERROR(INDEX('Hoja de Trabajo para listado'!$BC$155:$CB$1048576,MATCH($A1123,'Hoja de Trabajo para listado'!$BC$155:$BC$1048576,0),MATCH((CUADRO!H$4&amp;$E1123),'Hoja de Trabajo para listado'!$BC$151:$CB$151,0)),0)+IFERROR(INDEX('Hoja de Trabajo para listado'!$DE$153:$DG$274,MATCH($A1123,'Hoja de Trabajo para listado'!$DE$153:$DE$1048576,0),MATCH((CUADRO!H$4&amp;$E1123),'Hoja de Trabajo para listado'!$DE$151:$DG$151,0)),0)+IFERROR(INDEX('Hoja de Trabajo para listado'!$CD$155:$DC$1048576,MATCH($A1123,'Hoja de Trabajo para listado'!$CD$155:$CD$1048576,0),MATCH((CUADRO!H$4&amp;$E1123),'Hoja de Trabajo para listado'!$CD$151:$DC$151,0)),0)</f>
        <v>0</v>
      </c>
      <c r="I1123" s="241">
        <f ca="1">+IFERROR(INDEX('Hoja de Trabajo para listado'!$A$155:$Z$1048576,MATCH($A1123,'Hoja de Trabajo para listado'!$A$155:$A$1048576,0),MATCH((CUADRO!I$4&amp;$E1123),'Hoja de Trabajo para listado'!$A$151:$Z$151,0)),0)+IFERROR(INDEX('Hoja de Trabajo para listado'!$AB$155:$BA$1048576,MATCH($A1123,'Hoja de Trabajo para listado'!$AB$155:$AB$1048576,0),MATCH((CUADRO!I$4&amp;$E1123),'Hoja de Trabajo para listado'!$AB$151:$BA$151,0)),0)+IFERROR(INDEX('Hoja de Trabajo para listado'!$BC$155:$CB$1048576,MATCH($A1123,'Hoja de Trabajo para listado'!$BC$155:$BC$1048576,0),MATCH((CUADRO!I$4&amp;$E1123),'Hoja de Trabajo para listado'!$BC$151:$CB$151,0)),0)+IFERROR(INDEX('Hoja de Trabajo para listado'!$DE$153:$DG$274,MATCH($A1123,'Hoja de Trabajo para listado'!$DE$153:$DE$1048576,0),MATCH((CUADRO!I$4&amp;$E1123),'Hoja de Trabajo para listado'!$DE$151:$DG$151,0)),0)+IFERROR(INDEX('Hoja de Trabajo para listado'!$CD$155:$DC$1048576,MATCH($A1123,'Hoja de Trabajo para listado'!$CD$155:$CD$1048576,0),MATCH((CUADRO!I$4&amp;$E1123),'Hoja de Trabajo para listado'!$CD$151:$DC$151,0)),0)</f>
        <v>0</v>
      </c>
      <c r="J1123" s="241">
        <f ca="1">+IFERROR(INDEX('Hoja de Trabajo para listado'!$A$155:$Z$1048576,MATCH($A1123,'Hoja de Trabajo para listado'!$A$155:$A$1048576,0),MATCH((CUADRO!J$4&amp;$E1123),'Hoja de Trabajo para listado'!$A$151:$Z$151,0)),0)+IFERROR(INDEX('Hoja de Trabajo para listado'!$AB$155:$BA$1048576,MATCH($A1123,'Hoja de Trabajo para listado'!$AB$155:$AB$1048576,0),MATCH((CUADRO!J$4&amp;$E1123),'Hoja de Trabajo para listado'!$AB$151:$BA$151,0)),0)+IFERROR(INDEX('Hoja de Trabajo para listado'!$BC$155:$CB$1048576,MATCH($A1123,'Hoja de Trabajo para listado'!$BC$155:$BC$1048576,0),MATCH((CUADRO!J$4&amp;$E1123),'Hoja de Trabajo para listado'!$BC$151:$CB$151,0)),0)+IFERROR(INDEX('Hoja de Trabajo para listado'!$DE$153:$DG$274,MATCH($A1123,'Hoja de Trabajo para listado'!$DE$153:$DE$1048576,0),MATCH((CUADRO!J$4&amp;$E1123),'Hoja de Trabajo para listado'!$DE$151:$DG$151,0)),0)+IFERROR(INDEX('Hoja de Trabajo para listado'!$CD$155:$DC$1048576,MATCH($A1123,'Hoja de Trabajo para listado'!$CD$155:$CD$1048576,0),MATCH((CUADRO!J$4&amp;$E1123),'Hoja de Trabajo para listado'!$CD$151:$DC$151,0)),0)</f>
        <v>0</v>
      </c>
      <c r="K1123" s="241">
        <f ca="1">+IFERROR(INDEX('Hoja de Trabajo para listado'!$A$155:$Z$1048576,MATCH($A1123,'Hoja de Trabajo para listado'!$A$155:$A$1048576,0),MATCH((CUADRO!K$4&amp;$E1123),'Hoja de Trabajo para listado'!$A$151:$Z$151,0)),0)+IFERROR(INDEX('Hoja de Trabajo para listado'!$AB$155:$BA$1048576,MATCH($A1123,'Hoja de Trabajo para listado'!$AB$155:$AB$1048576,0),MATCH((CUADRO!K$4&amp;$E1123),'Hoja de Trabajo para listado'!$AB$151:$BA$151,0)),0)+IFERROR(INDEX('Hoja de Trabajo para listado'!$BC$155:$CB$1048576,MATCH($A1123,'Hoja de Trabajo para listado'!$BC$155:$BC$1048576,0),MATCH((CUADRO!K$4&amp;$E1123),'Hoja de Trabajo para listado'!$BC$151:$CB$151,0)),0)+IFERROR(INDEX('Hoja de Trabajo para listado'!$DE$153:$DG$274,MATCH($A1123,'Hoja de Trabajo para listado'!$DE$153:$DE$1048576,0),MATCH((CUADRO!K$4&amp;$E1123),'Hoja de Trabajo para listado'!$DE$151:$DG$151,0)),0)+IFERROR(INDEX('Hoja de Trabajo para listado'!$CD$155:$DC$1048576,MATCH($A1123,'Hoja de Trabajo para listado'!$CD$155:$CD$1048576,0),MATCH((CUADRO!K$4&amp;$E1123),'Hoja de Trabajo para listado'!$CD$151:$DC$151,0)),0)</f>
        <v>0</v>
      </c>
      <c r="L1123" s="241">
        <f ca="1">+IFERROR(INDEX('Hoja de Trabajo para listado'!$A$155:$Z$1048576,MATCH($A1123,'Hoja de Trabajo para listado'!$A$155:$A$1048576,0),MATCH((CUADRO!L$4&amp;$E1123),'Hoja de Trabajo para listado'!$A$151:$Z$151,0)),0)+IFERROR(INDEX('Hoja de Trabajo para listado'!$AB$155:$BA$1048576,MATCH($A1123,'Hoja de Trabajo para listado'!$AB$155:$AB$1048576,0),MATCH((CUADRO!L$4&amp;$E1123),'Hoja de Trabajo para listado'!$AB$151:$BA$151,0)),0)+IFERROR(INDEX('Hoja de Trabajo para listado'!$BC$155:$CB$1048576,MATCH($A1123,'Hoja de Trabajo para listado'!$BC$155:$BC$1048576,0),MATCH((CUADRO!L$4&amp;$E1123),'Hoja de Trabajo para listado'!$BC$151:$CB$151,0)),0)+IFERROR(INDEX('Hoja de Trabajo para listado'!$DE$153:$DG$274,MATCH($A1123,'Hoja de Trabajo para listado'!$DE$153:$DE$1048576,0),MATCH((CUADRO!L$4&amp;$E1123),'Hoja de Trabajo para listado'!$DE$151:$DG$151,0)),0)+IFERROR(INDEX('Hoja de Trabajo para listado'!$CD$155:$DC$1048576,MATCH($A1123,'Hoja de Trabajo para listado'!$CD$155:$CD$1048576,0),MATCH((CUADRO!L$4&amp;$E1123),'Hoja de Trabajo para listado'!$CD$151:$DC$151,0)),0)</f>
        <v>0</v>
      </c>
      <c r="M1123" s="241">
        <f ca="1">+IFERROR(INDEX('Hoja de Trabajo para listado'!$A$155:$Z$1048576,MATCH($A1123,'Hoja de Trabajo para listado'!$A$155:$A$1048576,0),MATCH((CUADRO!M$4&amp;$E1123),'Hoja de Trabajo para listado'!$A$151:$Z$151,0)),0)+IFERROR(INDEX('Hoja de Trabajo para listado'!$AB$155:$BA$1048576,MATCH($A1123,'Hoja de Trabajo para listado'!$AB$155:$AB$1048576,0),MATCH((CUADRO!M$4&amp;$E1123),'Hoja de Trabajo para listado'!$AB$151:$BA$151,0)),0)+IFERROR(INDEX('Hoja de Trabajo para listado'!$BC$155:$CB$1048576,MATCH($A1123,'Hoja de Trabajo para listado'!$BC$155:$BC$1048576,0),MATCH((CUADRO!M$4&amp;$E1123),'Hoja de Trabajo para listado'!$BC$151:$CB$151,0)),0)+IFERROR(INDEX('Hoja de Trabajo para listado'!$DE$153:$DG$274,MATCH($A1123,'Hoja de Trabajo para listado'!$DE$153:$DE$1048576,0),MATCH((CUADRO!M$4&amp;$E1123),'Hoja de Trabajo para listado'!$DE$151:$DG$151,0)),0)+IFERROR(INDEX('Hoja de Trabajo para listado'!$CD$155:$DC$1048576,MATCH($A1123,'Hoja de Trabajo para listado'!$CD$155:$CD$1048576,0),MATCH((CUADRO!M$4&amp;$E1123),'Hoja de Trabajo para listado'!$CD$151:$DC$151,0)),0)</f>
        <v>0</v>
      </c>
      <c r="N1123" s="241">
        <f ca="1">+IFERROR(INDEX('Hoja de Trabajo para listado'!$A$155:$Z$1048576,MATCH($A1123,'Hoja de Trabajo para listado'!$A$155:$A$1048576,0),MATCH((CUADRO!N$4&amp;$E1123),'Hoja de Trabajo para listado'!$A$151:$Z$151,0)),0)+IFERROR(INDEX('Hoja de Trabajo para listado'!$AB$155:$BA$1048576,MATCH($A1123,'Hoja de Trabajo para listado'!$AB$155:$AB$1048576,0),MATCH((CUADRO!N$4&amp;$E1123),'Hoja de Trabajo para listado'!$AB$151:$BA$151,0)),0)+IFERROR(INDEX('Hoja de Trabajo para listado'!$BC$155:$CB$1048576,MATCH($A1123,'Hoja de Trabajo para listado'!$BC$155:$BC$1048576,0),MATCH((CUADRO!N$4&amp;$E1123),'Hoja de Trabajo para listado'!$BC$151:$CB$151,0)),0)+IFERROR(INDEX('Hoja de Trabajo para listado'!$DE$153:$DG$274,MATCH($A1123,'Hoja de Trabajo para listado'!$DE$153:$DE$1048576,0),MATCH((CUADRO!N$4&amp;$E1123),'Hoja de Trabajo para listado'!$DE$151:$DG$151,0)),0)+IFERROR(INDEX('Hoja de Trabajo para listado'!$CD$155:$DC$1048576,MATCH($A1123,'Hoja de Trabajo para listado'!$CD$155:$CD$1048576,0),MATCH((CUADRO!N$4&amp;$E1123),'Hoja de Trabajo para listado'!$CD$151:$DC$151,0)),0)</f>
        <v>0</v>
      </c>
      <c r="O1123" s="241">
        <f ca="1">+IFERROR(INDEX('Hoja de Trabajo para listado'!$A$155:$Z$1048576,MATCH($A1123,'Hoja de Trabajo para listado'!$A$155:$A$1048576,0),MATCH((CUADRO!O$4&amp;$E1123),'Hoja de Trabajo para listado'!$A$151:$Z$151,0)),0)+IFERROR(INDEX('Hoja de Trabajo para listado'!$AB$155:$BA$1048576,MATCH($A1123,'Hoja de Trabajo para listado'!$AB$155:$AB$1048576,0),MATCH((CUADRO!O$4&amp;$E1123),'Hoja de Trabajo para listado'!$AB$151:$BA$151,0)),0)+IFERROR(INDEX('Hoja de Trabajo para listado'!$BC$155:$CB$1048576,MATCH($A1123,'Hoja de Trabajo para listado'!$BC$155:$BC$1048576,0),MATCH((CUADRO!O$4&amp;$E1123),'Hoja de Trabajo para listado'!$BC$151:$CB$151,0)),0)+IFERROR(INDEX('Hoja de Trabajo para listado'!$DE$153:$DG$274,MATCH($A1123,'Hoja de Trabajo para listado'!$DE$153:$DE$1048576,0),MATCH((CUADRO!O$4&amp;$E1123),'Hoja de Trabajo para listado'!$DE$151:$DG$151,0)),0)+IFERROR(INDEX('Hoja de Trabajo para listado'!$CD$155:$DC$1048576,MATCH($A1123,'Hoja de Trabajo para listado'!$CD$155:$CD$1048576,0),MATCH((CUADRO!O$4&amp;$E1123),'Hoja de Trabajo para listado'!$CD$151:$DC$151,0)),0)</f>
        <v>0</v>
      </c>
      <c r="P1123" s="241">
        <f ca="1">+IFERROR(INDEX('Hoja de Trabajo para listado'!$A$155:$Z$1048576,MATCH($A1123,'Hoja de Trabajo para listado'!$A$155:$A$1048576,0),MATCH((CUADRO!P$4&amp;$E1123),'Hoja de Trabajo para listado'!$A$151:$Z$151,0)),0)+IFERROR(INDEX('Hoja de Trabajo para listado'!$AB$155:$BA$1048576,MATCH($A1123,'Hoja de Trabajo para listado'!$AB$155:$AB$1048576,0),MATCH((CUADRO!P$4&amp;$E1123),'Hoja de Trabajo para listado'!$AB$151:$BA$151,0)),0)+IFERROR(INDEX('Hoja de Trabajo para listado'!$BC$155:$CB$1048576,MATCH($A1123,'Hoja de Trabajo para listado'!$BC$155:$BC$1048576,0),MATCH((CUADRO!P$4&amp;$E1123),'Hoja de Trabajo para listado'!$BC$151:$CB$151,0)),0)+IFERROR(INDEX('Hoja de Trabajo para listado'!$DE$153:$DG$274,MATCH($A1123,'Hoja de Trabajo para listado'!$DE$153:$DE$1048576,0),MATCH((CUADRO!P$4&amp;$E1123),'Hoja de Trabajo para listado'!$DE$151:$DG$151,0)),0)+IFERROR(INDEX('Hoja de Trabajo para listado'!$CD$155:$DC$1048576,MATCH($A1123,'Hoja de Trabajo para listado'!$CD$155:$CD$1048576,0),MATCH((CUADRO!P$4&amp;$E1123),'Hoja de Trabajo para listado'!$CD$151:$DC$151,0)),0)</f>
        <v>0</v>
      </c>
      <c r="Q1123" s="241">
        <f ca="1">+IFERROR(INDEX('Hoja de Trabajo para listado'!$A$155:$Z$1048576,MATCH($A1123,'Hoja de Trabajo para listado'!$A$155:$A$1048576,0),MATCH((CUADRO!Q$4&amp;$E1123),'Hoja de Trabajo para listado'!$A$151:$Z$151,0)),0)+IFERROR(INDEX('Hoja de Trabajo para listado'!$AB$155:$BA$1048576,MATCH($A1123,'Hoja de Trabajo para listado'!$AB$155:$AB$1048576,0),MATCH((CUADRO!Q$4&amp;$E1123),'Hoja de Trabajo para listado'!$AB$151:$BA$151,0)),0)+IFERROR(INDEX('Hoja de Trabajo para listado'!$BC$155:$CB$1048576,MATCH($A1123,'Hoja de Trabajo para listado'!$BC$155:$BC$1048576,0),MATCH((CUADRO!Q$4&amp;$E1123),'Hoja de Trabajo para listado'!$BC$151:$CB$151,0)),0)+IFERROR(INDEX('Hoja de Trabajo para listado'!$DE$153:$DG$274,MATCH($A1123,'Hoja de Trabajo para listado'!$DE$153:$DE$1048576,0),MATCH((CUADRO!Q$4&amp;$E1123),'Hoja de Trabajo para listado'!$DE$151:$DG$151,0)),0)+IFERROR(INDEX('Hoja de Trabajo para listado'!$CD$155:$DC$1048576,MATCH($A1123,'Hoja de Trabajo para listado'!$CD$155:$CD$1048576,0),MATCH((CUADRO!Q$4&amp;$E1123),'Hoja de Trabajo para listado'!$CD$151:$DC$151,0)),0)</f>
        <v>0</v>
      </c>
      <c r="R1123" s="241">
        <f t="shared" ca="1" si="34"/>
        <v>0</v>
      </c>
      <c r="S1123" s="247"/>
      <c r="T1123" s="241">
        <f ca="1">+T1124</f>
        <v>0</v>
      </c>
      <c r="U1123" s="240">
        <f t="shared" si="35"/>
        <v>1</v>
      </c>
    </row>
    <row r="1124" spans="1:21" customFormat="1" ht="15" hidden="1" customHeight="1">
      <c r="A1124" s="32">
        <v>2311</v>
      </c>
      <c r="B1124" s="382"/>
      <c r="C1124" s="245" t="str">
        <f>+VLOOKUP(A1124,bd_lista!$A$3:$C$592,3,FALSE)</f>
        <v>SERVICIO DE ENCAUZAMIENTO DE RIOS (SEARPI)</v>
      </c>
      <c r="D1124" s="384"/>
      <c r="E1124" s="242" t="s">
        <v>684</v>
      </c>
      <c r="F1124" s="243">
        <f ca="1">+IFERROR(INDEX('Hoja de Trabajo para listado'!$A$155:$Z$1048576,MATCH($A1124,'Hoja de Trabajo para listado'!$A$155:$A$1048576,0),MATCH((CUADRO!F$4&amp;$E1124),'Hoja de Trabajo para listado'!$A$151:$Z$151,0)),0)+IFERROR(INDEX('Hoja de Trabajo para listado'!$AB$155:$BA$1048576,MATCH($A1124,'Hoja de Trabajo para listado'!$AB$155:$AB$1048576,0),MATCH((CUADRO!F$4&amp;$E1124),'Hoja de Trabajo para listado'!$AB$151:$BA$151,0)),0)+IFERROR(INDEX('Hoja de Trabajo para listado'!$BC$155:$CB$1048576,MATCH($A1124,'Hoja de Trabajo para listado'!$BC$155:$BC$1048576,0),MATCH((CUADRO!F$4&amp;$E1124),'Hoja de Trabajo para listado'!$BC$151:$CB$151,0)),0)+IFERROR(INDEX('Hoja de Trabajo para listado'!$DE$153:$DG$274,MATCH($A1124,'Hoja de Trabajo para listado'!$DE$153:$DE$1048576,0),MATCH((CUADRO!F$4&amp;$E1124),'Hoja de Trabajo para listado'!$DE$151:$DG$151,0)),0)+IFERROR(INDEX('Hoja de Trabajo para listado'!$CD$155:$DC$1048576,MATCH($A1124,'Hoja de Trabajo para listado'!$CD$155:$CD$1048576,0),MATCH((CUADRO!F$4&amp;$E1124),'Hoja de Trabajo para listado'!$CD$151:$DC$151,0)),0)</f>
        <v>0</v>
      </c>
      <c r="G1124" s="243">
        <f ca="1">+IFERROR(INDEX('Hoja de Trabajo para listado'!$A$155:$Z$1048576,MATCH($A1124,'Hoja de Trabajo para listado'!$A$155:$A$1048576,0),MATCH((CUADRO!G$4&amp;$E1124),'Hoja de Trabajo para listado'!$A$151:$Z$151,0)),0)+IFERROR(INDEX('Hoja de Trabajo para listado'!$AB$155:$BA$1048576,MATCH($A1124,'Hoja de Trabajo para listado'!$AB$155:$AB$1048576,0),MATCH((CUADRO!G$4&amp;$E1124),'Hoja de Trabajo para listado'!$AB$151:$BA$151,0)),0)+IFERROR(INDEX('Hoja de Trabajo para listado'!$BC$155:$CB$1048576,MATCH($A1124,'Hoja de Trabajo para listado'!$BC$155:$BC$1048576,0),MATCH((CUADRO!G$4&amp;$E1124),'Hoja de Trabajo para listado'!$BC$151:$CB$151,0)),0)+IFERROR(INDEX('Hoja de Trabajo para listado'!$DE$153:$DG$274,MATCH($A1124,'Hoja de Trabajo para listado'!$DE$153:$DE$1048576,0),MATCH((CUADRO!G$4&amp;$E1124),'Hoja de Trabajo para listado'!$DE$151:$DG$151,0)),0)+IFERROR(INDEX('Hoja de Trabajo para listado'!$CD$155:$DC$1048576,MATCH($A1124,'Hoja de Trabajo para listado'!$CD$155:$CD$1048576,0),MATCH((CUADRO!G$4&amp;$E1124),'Hoja de Trabajo para listado'!$CD$151:$DC$151,0)),0)</f>
        <v>0</v>
      </c>
      <c r="H1124" s="243">
        <f ca="1">+IFERROR(INDEX('Hoja de Trabajo para listado'!$A$155:$Z$1048576,MATCH($A1124,'Hoja de Trabajo para listado'!$A$155:$A$1048576,0),MATCH((CUADRO!H$4&amp;$E1124),'Hoja de Trabajo para listado'!$A$151:$Z$151,0)),0)+IFERROR(INDEX('Hoja de Trabajo para listado'!$AB$155:$BA$1048576,MATCH($A1124,'Hoja de Trabajo para listado'!$AB$155:$AB$1048576,0),MATCH((CUADRO!H$4&amp;$E1124),'Hoja de Trabajo para listado'!$AB$151:$BA$151,0)),0)+IFERROR(INDEX('Hoja de Trabajo para listado'!$BC$155:$CB$1048576,MATCH($A1124,'Hoja de Trabajo para listado'!$BC$155:$BC$1048576,0),MATCH((CUADRO!H$4&amp;$E1124),'Hoja de Trabajo para listado'!$BC$151:$CB$151,0)),0)+IFERROR(INDEX('Hoja de Trabajo para listado'!$DE$153:$DG$274,MATCH($A1124,'Hoja de Trabajo para listado'!$DE$153:$DE$1048576,0),MATCH((CUADRO!H$4&amp;$E1124),'Hoja de Trabajo para listado'!$DE$151:$DG$151,0)),0)+IFERROR(INDEX('Hoja de Trabajo para listado'!$CD$155:$DC$1048576,MATCH($A1124,'Hoja de Trabajo para listado'!$CD$155:$CD$1048576,0),MATCH((CUADRO!H$4&amp;$E1124),'Hoja de Trabajo para listado'!$CD$151:$DC$151,0)),0)</f>
        <v>0</v>
      </c>
      <c r="I1124" s="243">
        <f ca="1">+IFERROR(INDEX('Hoja de Trabajo para listado'!$A$155:$Z$1048576,MATCH($A1124,'Hoja de Trabajo para listado'!$A$155:$A$1048576,0),MATCH((CUADRO!I$4&amp;$E1124),'Hoja de Trabajo para listado'!$A$151:$Z$151,0)),0)+IFERROR(INDEX('Hoja de Trabajo para listado'!$AB$155:$BA$1048576,MATCH($A1124,'Hoja de Trabajo para listado'!$AB$155:$AB$1048576,0),MATCH((CUADRO!I$4&amp;$E1124),'Hoja de Trabajo para listado'!$AB$151:$BA$151,0)),0)+IFERROR(INDEX('Hoja de Trabajo para listado'!$BC$155:$CB$1048576,MATCH($A1124,'Hoja de Trabajo para listado'!$BC$155:$BC$1048576,0),MATCH((CUADRO!I$4&amp;$E1124),'Hoja de Trabajo para listado'!$BC$151:$CB$151,0)),0)+IFERROR(INDEX('Hoja de Trabajo para listado'!$DE$153:$DG$274,MATCH($A1124,'Hoja de Trabajo para listado'!$DE$153:$DE$1048576,0),MATCH((CUADRO!I$4&amp;$E1124),'Hoja de Trabajo para listado'!$DE$151:$DG$151,0)),0)+IFERROR(INDEX('Hoja de Trabajo para listado'!$CD$155:$DC$1048576,MATCH($A1124,'Hoja de Trabajo para listado'!$CD$155:$CD$1048576,0),MATCH((CUADRO!I$4&amp;$E1124),'Hoja de Trabajo para listado'!$CD$151:$DC$151,0)),0)</f>
        <v>0</v>
      </c>
      <c r="J1124" s="243">
        <f ca="1">+IFERROR(INDEX('Hoja de Trabajo para listado'!$A$155:$Z$1048576,MATCH($A1124,'Hoja de Trabajo para listado'!$A$155:$A$1048576,0),MATCH((CUADRO!J$4&amp;$E1124),'Hoja de Trabajo para listado'!$A$151:$Z$151,0)),0)+IFERROR(INDEX('Hoja de Trabajo para listado'!$AB$155:$BA$1048576,MATCH($A1124,'Hoja de Trabajo para listado'!$AB$155:$AB$1048576,0),MATCH((CUADRO!J$4&amp;$E1124),'Hoja de Trabajo para listado'!$AB$151:$BA$151,0)),0)+IFERROR(INDEX('Hoja de Trabajo para listado'!$BC$155:$CB$1048576,MATCH($A1124,'Hoja de Trabajo para listado'!$BC$155:$BC$1048576,0),MATCH((CUADRO!J$4&amp;$E1124),'Hoja de Trabajo para listado'!$BC$151:$CB$151,0)),0)+IFERROR(INDEX('Hoja de Trabajo para listado'!$DE$153:$DG$274,MATCH($A1124,'Hoja de Trabajo para listado'!$DE$153:$DE$1048576,0),MATCH((CUADRO!J$4&amp;$E1124),'Hoja de Trabajo para listado'!$DE$151:$DG$151,0)),0)+IFERROR(INDEX('Hoja de Trabajo para listado'!$CD$155:$DC$1048576,MATCH($A1124,'Hoja de Trabajo para listado'!$CD$155:$CD$1048576,0),MATCH((CUADRO!J$4&amp;$E1124),'Hoja de Trabajo para listado'!$CD$151:$DC$151,0)),0)</f>
        <v>0</v>
      </c>
      <c r="K1124" s="243">
        <f ca="1">+IFERROR(INDEX('Hoja de Trabajo para listado'!$A$155:$Z$1048576,MATCH($A1124,'Hoja de Trabajo para listado'!$A$155:$A$1048576,0),MATCH((CUADRO!K$4&amp;$E1124),'Hoja de Trabajo para listado'!$A$151:$Z$151,0)),0)+IFERROR(INDEX('Hoja de Trabajo para listado'!$AB$155:$BA$1048576,MATCH($A1124,'Hoja de Trabajo para listado'!$AB$155:$AB$1048576,0),MATCH((CUADRO!K$4&amp;$E1124),'Hoja de Trabajo para listado'!$AB$151:$BA$151,0)),0)+IFERROR(INDEX('Hoja de Trabajo para listado'!$BC$155:$CB$1048576,MATCH($A1124,'Hoja de Trabajo para listado'!$BC$155:$BC$1048576,0),MATCH((CUADRO!K$4&amp;$E1124),'Hoja de Trabajo para listado'!$BC$151:$CB$151,0)),0)+IFERROR(INDEX('Hoja de Trabajo para listado'!$DE$153:$DG$274,MATCH($A1124,'Hoja de Trabajo para listado'!$DE$153:$DE$1048576,0),MATCH((CUADRO!K$4&amp;$E1124),'Hoja de Trabajo para listado'!$DE$151:$DG$151,0)),0)+IFERROR(INDEX('Hoja de Trabajo para listado'!$CD$155:$DC$1048576,MATCH($A1124,'Hoja de Trabajo para listado'!$CD$155:$CD$1048576,0),MATCH((CUADRO!K$4&amp;$E1124),'Hoja de Trabajo para listado'!$CD$151:$DC$151,0)),0)</f>
        <v>0</v>
      </c>
      <c r="L1124" s="243">
        <f ca="1">+IFERROR(INDEX('Hoja de Trabajo para listado'!$A$155:$Z$1048576,MATCH($A1124,'Hoja de Trabajo para listado'!$A$155:$A$1048576,0),MATCH((CUADRO!L$4&amp;$E1124),'Hoja de Trabajo para listado'!$A$151:$Z$151,0)),0)+IFERROR(INDEX('Hoja de Trabajo para listado'!$AB$155:$BA$1048576,MATCH($A1124,'Hoja de Trabajo para listado'!$AB$155:$AB$1048576,0),MATCH((CUADRO!L$4&amp;$E1124),'Hoja de Trabajo para listado'!$AB$151:$BA$151,0)),0)+IFERROR(INDEX('Hoja de Trabajo para listado'!$BC$155:$CB$1048576,MATCH($A1124,'Hoja de Trabajo para listado'!$BC$155:$BC$1048576,0),MATCH((CUADRO!L$4&amp;$E1124),'Hoja de Trabajo para listado'!$BC$151:$CB$151,0)),0)+IFERROR(INDEX('Hoja de Trabajo para listado'!$DE$153:$DG$274,MATCH($A1124,'Hoja de Trabajo para listado'!$DE$153:$DE$1048576,0),MATCH((CUADRO!L$4&amp;$E1124),'Hoja de Trabajo para listado'!$DE$151:$DG$151,0)),0)+IFERROR(INDEX('Hoja de Trabajo para listado'!$CD$155:$DC$1048576,MATCH($A1124,'Hoja de Trabajo para listado'!$CD$155:$CD$1048576,0),MATCH((CUADRO!L$4&amp;$E1124),'Hoja de Trabajo para listado'!$CD$151:$DC$151,0)),0)</f>
        <v>0</v>
      </c>
      <c r="M1124" s="243">
        <f ca="1">+IFERROR(INDEX('Hoja de Trabajo para listado'!$A$155:$Z$1048576,MATCH($A1124,'Hoja de Trabajo para listado'!$A$155:$A$1048576,0),MATCH((CUADRO!M$4&amp;$E1124),'Hoja de Trabajo para listado'!$A$151:$Z$151,0)),0)+IFERROR(INDEX('Hoja de Trabajo para listado'!$AB$155:$BA$1048576,MATCH($A1124,'Hoja de Trabajo para listado'!$AB$155:$AB$1048576,0),MATCH((CUADRO!M$4&amp;$E1124),'Hoja de Trabajo para listado'!$AB$151:$BA$151,0)),0)+IFERROR(INDEX('Hoja de Trabajo para listado'!$BC$155:$CB$1048576,MATCH($A1124,'Hoja de Trabajo para listado'!$BC$155:$BC$1048576,0),MATCH((CUADRO!M$4&amp;$E1124),'Hoja de Trabajo para listado'!$BC$151:$CB$151,0)),0)+IFERROR(INDEX('Hoja de Trabajo para listado'!$DE$153:$DG$274,MATCH($A1124,'Hoja de Trabajo para listado'!$DE$153:$DE$1048576,0),MATCH((CUADRO!M$4&amp;$E1124),'Hoja de Trabajo para listado'!$DE$151:$DG$151,0)),0)+IFERROR(INDEX('Hoja de Trabajo para listado'!$CD$155:$DC$1048576,MATCH($A1124,'Hoja de Trabajo para listado'!$CD$155:$CD$1048576,0),MATCH((CUADRO!M$4&amp;$E1124),'Hoja de Trabajo para listado'!$CD$151:$DC$151,0)),0)</f>
        <v>0</v>
      </c>
      <c r="N1124" s="243">
        <f ca="1">+IFERROR(INDEX('Hoja de Trabajo para listado'!$A$155:$Z$1048576,MATCH($A1124,'Hoja de Trabajo para listado'!$A$155:$A$1048576,0),MATCH((CUADRO!N$4&amp;$E1124),'Hoja de Trabajo para listado'!$A$151:$Z$151,0)),0)+IFERROR(INDEX('Hoja de Trabajo para listado'!$AB$155:$BA$1048576,MATCH($A1124,'Hoja de Trabajo para listado'!$AB$155:$AB$1048576,0),MATCH((CUADRO!N$4&amp;$E1124),'Hoja de Trabajo para listado'!$AB$151:$BA$151,0)),0)+IFERROR(INDEX('Hoja de Trabajo para listado'!$BC$155:$CB$1048576,MATCH($A1124,'Hoja de Trabajo para listado'!$BC$155:$BC$1048576,0),MATCH((CUADRO!N$4&amp;$E1124),'Hoja de Trabajo para listado'!$BC$151:$CB$151,0)),0)+IFERROR(INDEX('Hoja de Trabajo para listado'!$DE$153:$DG$274,MATCH($A1124,'Hoja de Trabajo para listado'!$DE$153:$DE$1048576,0),MATCH((CUADRO!N$4&amp;$E1124),'Hoja de Trabajo para listado'!$DE$151:$DG$151,0)),0)+IFERROR(INDEX('Hoja de Trabajo para listado'!$CD$155:$DC$1048576,MATCH($A1124,'Hoja de Trabajo para listado'!$CD$155:$CD$1048576,0),MATCH((CUADRO!N$4&amp;$E1124),'Hoja de Trabajo para listado'!$CD$151:$DC$151,0)),0)</f>
        <v>0</v>
      </c>
      <c r="O1124" s="243">
        <f ca="1">+IFERROR(INDEX('Hoja de Trabajo para listado'!$A$155:$Z$1048576,MATCH($A1124,'Hoja de Trabajo para listado'!$A$155:$A$1048576,0),MATCH((CUADRO!O$4&amp;$E1124),'Hoja de Trabajo para listado'!$A$151:$Z$151,0)),0)+IFERROR(INDEX('Hoja de Trabajo para listado'!$AB$155:$BA$1048576,MATCH($A1124,'Hoja de Trabajo para listado'!$AB$155:$AB$1048576,0),MATCH((CUADRO!O$4&amp;$E1124),'Hoja de Trabajo para listado'!$AB$151:$BA$151,0)),0)+IFERROR(INDEX('Hoja de Trabajo para listado'!$BC$155:$CB$1048576,MATCH($A1124,'Hoja de Trabajo para listado'!$BC$155:$BC$1048576,0),MATCH((CUADRO!O$4&amp;$E1124),'Hoja de Trabajo para listado'!$BC$151:$CB$151,0)),0)+IFERROR(INDEX('Hoja de Trabajo para listado'!$DE$153:$DG$274,MATCH($A1124,'Hoja de Trabajo para listado'!$DE$153:$DE$1048576,0),MATCH((CUADRO!O$4&amp;$E1124),'Hoja de Trabajo para listado'!$DE$151:$DG$151,0)),0)+IFERROR(INDEX('Hoja de Trabajo para listado'!$CD$155:$DC$1048576,MATCH($A1124,'Hoja de Trabajo para listado'!$CD$155:$CD$1048576,0),MATCH((CUADRO!O$4&amp;$E1124),'Hoja de Trabajo para listado'!$CD$151:$DC$151,0)),0)</f>
        <v>0</v>
      </c>
      <c r="P1124" s="243">
        <f ca="1">+IFERROR(INDEX('Hoja de Trabajo para listado'!$A$155:$Z$1048576,MATCH($A1124,'Hoja de Trabajo para listado'!$A$155:$A$1048576,0),MATCH((CUADRO!P$4&amp;$E1124),'Hoja de Trabajo para listado'!$A$151:$Z$151,0)),0)+IFERROR(INDEX('Hoja de Trabajo para listado'!$AB$155:$BA$1048576,MATCH($A1124,'Hoja de Trabajo para listado'!$AB$155:$AB$1048576,0),MATCH((CUADRO!P$4&amp;$E1124),'Hoja de Trabajo para listado'!$AB$151:$BA$151,0)),0)+IFERROR(INDEX('Hoja de Trabajo para listado'!$BC$155:$CB$1048576,MATCH($A1124,'Hoja de Trabajo para listado'!$BC$155:$BC$1048576,0),MATCH((CUADRO!P$4&amp;$E1124),'Hoja de Trabajo para listado'!$BC$151:$CB$151,0)),0)+IFERROR(INDEX('Hoja de Trabajo para listado'!$DE$153:$DG$274,MATCH($A1124,'Hoja de Trabajo para listado'!$DE$153:$DE$1048576,0),MATCH((CUADRO!P$4&amp;$E1124),'Hoja de Trabajo para listado'!$DE$151:$DG$151,0)),0)+IFERROR(INDEX('Hoja de Trabajo para listado'!$CD$155:$DC$1048576,MATCH($A1124,'Hoja de Trabajo para listado'!$CD$155:$CD$1048576,0),MATCH((CUADRO!P$4&amp;$E1124),'Hoja de Trabajo para listado'!$CD$151:$DC$151,0)),0)</f>
        <v>0</v>
      </c>
      <c r="Q1124" s="243">
        <f ca="1">+IFERROR(INDEX('Hoja de Trabajo para listado'!$A$155:$Z$1048576,MATCH($A1124,'Hoja de Trabajo para listado'!$A$155:$A$1048576,0),MATCH((CUADRO!Q$4&amp;$E1124),'Hoja de Trabajo para listado'!$A$151:$Z$151,0)),0)+IFERROR(INDEX('Hoja de Trabajo para listado'!$AB$155:$BA$1048576,MATCH($A1124,'Hoja de Trabajo para listado'!$AB$155:$AB$1048576,0),MATCH((CUADRO!Q$4&amp;$E1124),'Hoja de Trabajo para listado'!$AB$151:$BA$151,0)),0)+IFERROR(INDEX('Hoja de Trabajo para listado'!$BC$155:$CB$1048576,MATCH($A1124,'Hoja de Trabajo para listado'!$BC$155:$BC$1048576,0),MATCH((CUADRO!Q$4&amp;$E1124),'Hoja de Trabajo para listado'!$BC$151:$CB$151,0)),0)+IFERROR(INDEX('Hoja de Trabajo para listado'!$DE$153:$DG$274,MATCH($A1124,'Hoja de Trabajo para listado'!$DE$153:$DE$1048576,0),MATCH((CUADRO!Q$4&amp;$E1124),'Hoja de Trabajo para listado'!$DE$151:$DG$151,0)),0)+IFERROR(INDEX('Hoja de Trabajo para listado'!$CD$155:$DC$1048576,MATCH($A1124,'Hoja de Trabajo para listado'!$CD$155:$CD$1048576,0),MATCH((CUADRO!Q$4&amp;$E1124),'Hoja de Trabajo para listado'!$CD$151:$DC$151,0)),0)</f>
        <v>0</v>
      </c>
      <c r="R1124" s="243">
        <f t="shared" ca="1" si="34"/>
        <v>0</v>
      </c>
      <c r="S1124" s="253">
        <f ca="1">+R1123+R1124</f>
        <v>0</v>
      </c>
      <c r="T1124" s="243">
        <f ca="1">+S1124</f>
        <v>0</v>
      </c>
      <c r="U1124" s="242">
        <f t="shared" si="35"/>
        <v>2</v>
      </c>
    </row>
    <row r="1125" spans="1:21" customFormat="1" ht="15" hidden="1" customHeight="1">
      <c r="A1125" s="32">
        <v>2312</v>
      </c>
      <c r="B1125" s="381">
        <f>+A1125</f>
        <v>2312</v>
      </c>
      <c r="C1125" s="245" t="str">
        <f>+VLOOKUP(A1125,bd_lista!$A$3:$C$592,3,FALSE)</f>
        <v>EMPRESA MUNICIPAL DE AGUA POTABLE Y ALCANTARILLADO VIACHA</v>
      </c>
      <c r="D1125" s="383" t="str">
        <f>+C1125</f>
        <v>EMPRESA MUNICIPAL DE AGUA POTABLE Y ALCANTARILLADO VIACHA</v>
      </c>
      <c r="E1125" s="240" t="s">
        <v>683</v>
      </c>
      <c r="F1125" s="241">
        <f ca="1">+IFERROR(INDEX('Hoja de Trabajo para listado'!$A$155:$Z$1048576,MATCH($A1125,'Hoja de Trabajo para listado'!$A$155:$A$1048576,0),MATCH((CUADRO!F$4&amp;$E1125),'Hoja de Trabajo para listado'!$A$151:$Z$151,0)),0)+IFERROR(INDEX('Hoja de Trabajo para listado'!$AB$155:$BA$1048576,MATCH($A1125,'Hoja de Trabajo para listado'!$AB$155:$AB$1048576,0),MATCH((CUADRO!F$4&amp;$E1125),'Hoja de Trabajo para listado'!$AB$151:$BA$151,0)),0)+IFERROR(INDEX('Hoja de Trabajo para listado'!$BC$155:$CB$1048576,MATCH($A1125,'Hoja de Trabajo para listado'!$BC$155:$BC$1048576,0),MATCH((CUADRO!F$4&amp;$E1125),'Hoja de Trabajo para listado'!$BC$151:$CB$151,0)),0)+IFERROR(INDEX('Hoja de Trabajo para listado'!$DE$153:$DG$274,MATCH($A1125,'Hoja de Trabajo para listado'!$DE$153:$DE$1048576,0),MATCH((CUADRO!F$4&amp;$E1125),'Hoja de Trabajo para listado'!$DE$151:$DG$151,0)),0)+IFERROR(INDEX('Hoja de Trabajo para listado'!$CD$155:$DC$1048576,MATCH($A1125,'Hoja de Trabajo para listado'!$CD$155:$CD$1048576,0),MATCH((CUADRO!F$4&amp;$E1125),'Hoja de Trabajo para listado'!$CD$151:$DC$151,0)),0)</f>
        <v>0</v>
      </c>
      <c r="G1125" s="241">
        <f ca="1">+IFERROR(INDEX('Hoja de Trabajo para listado'!$A$155:$Z$1048576,MATCH($A1125,'Hoja de Trabajo para listado'!$A$155:$A$1048576,0),MATCH((CUADRO!G$4&amp;$E1125),'Hoja de Trabajo para listado'!$A$151:$Z$151,0)),0)+IFERROR(INDEX('Hoja de Trabajo para listado'!$AB$155:$BA$1048576,MATCH($A1125,'Hoja de Trabajo para listado'!$AB$155:$AB$1048576,0),MATCH((CUADRO!G$4&amp;$E1125),'Hoja de Trabajo para listado'!$AB$151:$BA$151,0)),0)+IFERROR(INDEX('Hoja de Trabajo para listado'!$BC$155:$CB$1048576,MATCH($A1125,'Hoja de Trabajo para listado'!$BC$155:$BC$1048576,0),MATCH((CUADRO!G$4&amp;$E1125),'Hoja de Trabajo para listado'!$BC$151:$CB$151,0)),0)+IFERROR(INDEX('Hoja de Trabajo para listado'!$DE$153:$DG$274,MATCH($A1125,'Hoja de Trabajo para listado'!$DE$153:$DE$1048576,0),MATCH((CUADRO!G$4&amp;$E1125),'Hoja de Trabajo para listado'!$DE$151:$DG$151,0)),0)+IFERROR(INDEX('Hoja de Trabajo para listado'!$CD$155:$DC$1048576,MATCH($A1125,'Hoja de Trabajo para listado'!$CD$155:$CD$1048576,0),MATCH((CUADRO!G$4&amp;$E1125),'Hoja de Trabajo para listado'!$CD$151:$DC$151,0)),0)</f>
        <v>0</v>
      </c>
      <c r="H1125" s="241">
        <f ca="1">+IFERROR(INDEX('Hoja de Trabajo para listado'!$A$155:$Z$1048576,MATCH($A1125,'Hoja de Trabajo para listado'!$A$155:$A$1048576,0),MATCH((CUADRO!H$4&amp;$E1125),'Hoja de Trabajo para listado'!$A$151:$Z$151,0)),0)+IFERROR(INDEX('Hoja de Trabajo para listado'!$AB$155:$BA$1048576,MATCH($A1125,'Hoja de Trabajo para listado'!$AB$155:$AB$1048576,0),MATCH((CUADRO!H$4&amp;$E1125),'Hoja de Trabajo para listado'!$AB$151:$BA$151,0)),0)+IFERROR(INDEX('Hoja de Trabajo para listado'!$BC$155:$CB$1048576,MATCH($A1125,'Hoja de Trabajo para listado'!$BC$155:$BC$1048576,0),MATCH((CUADRO!H$4&amp;$E1125),'Hoja de Trabajo para listado'!$BC$151:$CB$151,0)),0)+IFERROR(INDEX('Hoja de Trabajo para listado'!$DE$153:$DG$274,MATCH($A1125,'Hoja de Trabajo para listado'!$DE$153:$DE$1048576,0),MATCH((CUADRO!H$4&amp;$E1125),'Hoja de Trabajo para listado'!$DE$151:$DG$151,0)),0)+IFERROR(INDEX('Hoja de Trabajo para listado'!$CD$155:$DC$1048576,MATCH($A1125,'Hoja de Trabajo para listado'!$CD$155:$CD$1048576,0),MATCH((CUADRO!H$4&amp;$E1125),'Hoja de Trabajo para listado'!$CD$151:$DC$151,0)),0)</f>
        <v>0</v>
      </c>
      <c r="I1125" s="241">
        <f ca="1">+IFERROR(INDEX('Hoja de Trabajo para listado'!$A$155:$Z$1048576,MATCH($A1125,'Hoja de Trabajo para listado'!$A$155:$A$1048576,0),MATCH((CUADRO!I$4&amp;$E1125),'Hoja de Trabajo para listado'!$A$151:$Z$151,0)),0)+IFERROR(INDEX('Hoja de Trabajo para listado'!$AB$155:$BA$1048576,MATCH($A1125,'Hoja de Trabajo para listado'!$AB$155:$AB$1048576,0),MATCH((CUADRO!I$4&amp;$E1125),'Hoja de Trabajo para listado'!$AB$151:$BA$151,0)),0)+IFERROR(INDEX('Hoja de Trabajo para listado'!$BC$155:$CB$1048576,MATCH($A1125,'Hoja de Trabajo para listado'!$BC$155:$BC$1048576,0),MATCH((CUADRO!I$4&amp;$E1125),'Hoja de Trabajo para listado'!$BC$151:$CB$151,0)),0)+IFERROR(INDEX('Hoja de Trabajo para listado'!$DE$153:$DG$274,MATCH($A1125,'Hoja de Trabajo para listado'!$DE$153:$DE$1048576,0),MATCH((CUADRO!I$4&amp;$E1125),'Hoja de Trabajo para listado'!$DE$151:$DG$151,0)),0)+IFERROR(INDEX('Hoja de Trabajo para listado'!$CD$155:$DC$1048576,MATCH($A1125,'Hoja de Trabajo para listado'!$CD$155:$CD$1048576,0),MATCH((CUADRO!I$4&amp;$E1125),'Hoja de Trabajo para listado'!$CD$151:$DC$151,0)),0)</f>
        <v>0</v>
      </c>
      <c r="J1125" s="241">
        <f ca="1">+IFERROR(INDEX('Hoja de Trabajo para listado'!$A$155:$Z$1048576,MATCH($A1125,'Hoja de Trabajo para listado'!$A$155:$A$1048576,0),MATCH((CUADRO!J$4&amp;$E1125),'Hoja de Trabajo para listado'!$A$151:$Z$151,0)),0)+IFERROR(INDEX('Hoja de Trabajo para listado'!$AB$155:$BA$1048576,MATCH($A1125,'Hoja de Trabajo para listado'!$AB$155:$AB$1048576,0),MATCH((CUADRO!J$4&amp;$E1125),'Hoja de Trabajo para listado'!$AB$151:$BA$151,0)),0)+IFERROR(INDEX('Hoja de Trabajo para listado'!$BC$155:$CB$1048576,MATCH($A1125,'Hoja de Trabajo para listado'!$BC$155:$BC$1048576,0),MATCH((CUADRO!J$4&amp;$E1125),'Hoja de Trabajo para listado'!$BC$151:$CB$151,0)),0)+IFERROR(INDEX('Hoja de Trabajo para listado'!$DE$153:$DG$274,MATCH($A1125,'Hoja de Trabajo para listado'!$DE$153:$DE$1048576,0),MATCH((CUADRO!J$4&amp;$E1125),'Hoja de Trabajo para listado'!$DE$151:$DG$151,0)),0)+IFERROR(INDEX('Hoja de Trabajo para listado'!$CD$155:$DC$1048576,MATCH($A1125,'Hoja de Trabajo para listado'!$CD$155:$CD$1048576,0),MATCH((CUADRO!J$4&amp;$E1125),'Hoja de Trabajo para listado'!$CD$151:$DC$151,0)),0)</f>
        <v>0</v>
      </c>
      <c r="K1125" s="241">
        <f ca="1">+IFERROR(INDEX('Hoja de Trabajo para listado'!$A$155:$Z$1048576,MATCH($A1125,'Hoja de Trabajo para listado'!$A$155:$A$1048576,0),MATCH((CUADRO!K$4&amp;$E1125),'Hoja de Trabajo para listado'!$A$151:$Z$151,0)),0)+IFERROR(INDEX('Hoja de Trabajo para listado'!$AB$155:$BA$1048576,MATCH($A1125,'Hoja de Trabajo para listado'!$AB$155:$AB$1048576,0),MATCH((CUADRO!K$4&amp;$E1125),'Hoja de Trabajo para listado'!$AB$151:$BA$151,0)),0)+IFERROR(INDEX('Hoja de Trabajo para listado'!$BC$155:$CB$1048576,MATCH($A1125,'Hoja de Trabajo para listado'!$BC$155:$BC$1048576,0),MATCH((CUADRO!K$4&amp;$E1125),'Hoja de Trabajo para listado'!$BC$151:$CB$151,0)),0)+IFERROR(INDEX('Hoja de Trabajo para listado'!$DE$153:$DG$274,MATCH($A1125,'Hoja de Trabajo para listado'!$DE$153:$DE$1048576,0),MATCH((CUADRO!K$4&amp;$E1125),'Hoja de Trabajo para listado'!$DE$151:$DG$151,0)),0)+IFERROR(INDEX('Hoja de Trabajo para listado'!$CD$155:$DC$1048576,MATCH($A1125,'Hoja de Trabajo para listado'!$CD$155:$CD$1048576,0),MATCH((CUADRO!K$4&amp;$E1125),'Hoja de Trabajo para listado'!$CD$151:$DC$151,0)),0)</f>
        <v>0</v>
      </c>
      <c r="L1125" s="241">
        <f ca="1">+IFERROR(INDEX('Hoja de Trabajo para listado'!$A$155:$Z$1048576,MATCH($A1125,'Hoja de Trabajo para listado'!$A$155:$A$1048576,0),MATCH((CUADRO!L$4&amp;$E1125),'Hoja de Trabajo para listado'!$A$151:$Z$151,0)),0)+IFERROR(INDEX('Hoja de Trabajo para listado'!$AB$155:$BA$1048576,MATCH($A1125,'Hoja de Trabajo para listado'!$AB$155:$AB$1048576,0),MATCH((CUADRO!L$4&amp;$E1125),'Hoja de Trabajo para listado'!$AB$151:$BA$151,0)),0)+IFERROR(INDEX('Hoja de Trabajo para listado'!$BC$155:$CB$1048576,MATCH($A1125,'Hoja de Trabajo para listado'!$BC$155:$BC$1048576,0),MATCH((CUADRO!L$4&amp;$E1125),'Hoja de Trabajo para listado'!$BC$151:$CB$151,0)),0)+IFERROR(INDEX('Hoja de Trabajo para listado'!$DE$153:$DG$274,MATCH($A1125,'Hoja de Trabajo para listado'!$DE$153:$DE$1048576,0),MATCH((CUADRO!L$4&amp;$E1125),'Hoja de Trabajo para listado'!$DE$151:$DG$151,0)),0)+IFERROR(INDEX('Hoja de Trabajo para listado'!$CD$155:$DC$1048576,MATCH($A1125,'Hoja de Trabajo para listado'!$CD$155:$CD$1048576,0),MATCH((CUADRO!L$4&amp;$E1125),'Hoja de Trabajo para listado'!$CD$151:$DC$151,0)),0)</f>
        <v>0</v>
      </c>
      <c r="M1125" s="241">
        <f ca="1">+IFERROR(INDEX('Hoja de Trabajo para listado'!$A$155:$Z$1048576,MATCH($A1125,'Hoja de Trabajo para listado'!$A$155:$A$1048576,0),MATCH((CUADRO!M$4&amp;$E1125),'Hoja de Trabajo para listado'!$A$151:$Z$151,0)),0)+IFERROR(INDEX('Hoja de Trabajo para listado'!$AB$155:$BA$1048576,MATCH($A1125,'Hoja de Trabajo para listado'!$AB$155:$AB$1048576,0),MATCH((CUADRO!M$4&amp;$E1125),'Hoja de Trabajo para listado'!$AB$151:$BA$151,0)),0)+IFERROR(INDEX('Hoja de Trabajo para listado'!$BC$155:$CB$1048576,MATCH($A1125,'Hoja de Trabajo para listado'!$BC$155:$BC$1048576,0),MATCH((CUADRO!M$4&amp;$E1125),'Hoja de Trabajo para listado'!$BC$151:$CB$151,0)),0)+IFERROR(INDEX('Hoja de Trabajo para listado'!$DE$153:$DG$274,MATCH($A1125,'Hoja de Trabajo para listado'!$DE$153:$DE$1048576,0),MATCH((CUADRO!M$4&amp;$E1125),'Hoja de Trabajo para listado'!$DE$151:$DG$151,0)),0)+IFERROR(INDEX('Hoja de Trabajo para listado'!$CD$155:$DC$1048576,MATCH($A1125,'Hoja de Trabajo para listado'!$CD$155:$CD$1048576,0),MATCH((CUADRO!M$4&amp;$E1125),'Hoja de Trabajo para listado'!$CD$151:$DC$151,0)),0)</f>
        <v>0</v>
      </c>
      <c r="N1125" s="241">
        <f ca="1">+IFERROR(INDEX('Hoja de Trabajo para listado'!$A$155:$Z$1048576,MATCH($A1125,'Hoja de Trabajo para listado'!$A$155:$A$1048576,0),MATCH((CUADRO!N$4&amp;$E1125),'Hoja de Trabajo para listado'!$A$151:$Z$151,0)),0)+IFERROR(INDEX('Hoja de Trabajo para listado'!$AB$155:$BA$1048576,MATCH($A1125,'Hoja de Trabajo para listado'!$AB$155:$AB$1048576,0),MATCH((CUADRO!N$4&amp;$E1125),'Hoja de Trabajo para listado'!$AB$151:$BA$151,0)),0)+IFERROR(INDEX('Hoja de Trabajo para listado'!$BC$155:$CB$1048576,MATCH($A1125,'Hoja de Trabajo para listado'!$BC$155:$BC$1048576,0),MATCH((CUADRO!N$4&amp;$E1125),'Hoja de Trabajo para listado'!$BC$151:$CB$151,0)),0)+IFERROR(INDEX('Hoja de Trabajo para listado'!$DE$153:$DG$274,MATCH($A1125,'Hoja de Trabajo para listado'!$DE$153:$DE$1048576,0),MATCH((CUADRO!N$4&amp;$E1125),'Hoja de Trabajo para listado'!$DE$151:$DG$151,0)),0)+IFERROR(INDEX('Hoja de Trabajo para listado'!$CD$155:$DC$1048576,MATCH($A1125,'Hoja de Trabajo para listado'!$CD$155:$CD$1048576,0),MATCH((CUADRO!N$4&amp;$E1125),'Hoja de Trabajo para listado'!$CD$151:$DC$151,0)),0)</f>
        <v>0</v>
      </c>
      <c r="O1125" s="241">
        <f ca="1">+IFERROR(INDEX('Hoja de Trabajo para listado'!$A$155:$Z$1048576,MATCH($A1125,'Hoja de Trabajo para listado'!$A$155:$A$1048576,0),MATCH((CUADRO!O$4&amp;$E1125),'Hoja de Trabajo para listado'!$A$151:$Z$151,0)),0)+IFERROR(INDEX('Hoja de Trabajo para listado'!$AB$155:$BA$1048576,MATCH($A1125,'Hoja de Trabajo para listado'!$AB$155:$AB$1048576,0),MATCH((CUADRO!O$4&amp;$E1125),'Hoja de Trabajo para listado'!$AB$151:$BA$151,0)),0)+IFERROR(INDEX('Hoja de Trabajo para listado'!$BC$155:$CB$1048576,MATCH($A1125,'Hoja de Trabajo para listado'!$BC$155:$BC$1048576,0),MATCH((CUADRO!O$4&amp;$E1125),'Hoja de Trabajo para listado'!$BC$151:$CB$151,0)),0)+IFERROR(INDEX('Hoja de Trabajo para listado'!$DE$153:$DG$274,MATCH($A1125,'Hoja de Trabajo para listado'!$DE$153:$DE$1048576,0),MATCH((CUADRO!O$4&amp;$E1125),'Hoja de Trabajo para listado'!$DE$151:$DG$151,0)),0)+IFERROR(INDEX('Hoja de Trabajo para listado'!$CD$155:$DC$1048576,MATCH($A1125,'Hoja de Trabajo para listado'!$CD$155:$CD$1048576,0),MATCH((CUADRO!O$4&amp;$E1125),'Hoja de Trabajo para listado'!$CD$151:$DC$151,0)),0)</f>
        <v>0</v>
      </c>
      <c r="P1125" s="241">
        <f ca="1">+IFERROR(INDEX('Hoja de Trabajo para listado'!$A$155:$Z$1048576,MATCH($A1125,'Hoja de Trabajo para listado'!$A$155:$A$1048576,0),MATCH((CUADRO!P$4&amp;$E1125),'Hoja de Trabajo para listado'!$A$151:$Z$151,0)),0)+IFERROR(INDEX('Hoja de Trabajo para listado'!$AB$155:$BA$1048576,MATCH($A1125,'Hoja de Trabajo para listado'!$AB$155:$AB$1048576,0),MATCH((CUADRO!P$4&amp;$E1125),'Hoja de Trabajo para listado'!$AB$151:$BA$151,0)),0)+IFERROR(INDEX('Hoja de Trabajo para listado'!$BC$155:$CB$1048576,MATCH($A1125,'Hoja de Trabajo para listado'!$BC$155:$BC$1048576,0),MATCH((CUADRO!P$4&amp;$E1125),'Hoja de Trabajo para listado'!$BC$151:$CB$151,0)),0)+IFERROR(INDEX('Hoja de Trabajo para listado'!$DE$153:$DG$274,MATCH($A1125,'Hoja de Trabajo para listado'!$DE$153:$DE$1048576,0),MATCH((CUADRO!P$4&amp;$E1125),'Hoja de Trabajo para listado'!$DE$151:$DG$151,0)),0)+IFERROR(INDEX('Hoja de Trabajo para listado'!$CD$155:$DC$1048576,MATCH($A1125,'Hoja de Trabajo para listado'!$CD$155:$CD$1048576,0),MATCH((CUADRO!P$4&amp;$E1125),'Hoja de Trabajo para listado'!$CD$151:$DC$151,0)),0)</f>
        <v>0</v>
      </c>
      <c r="Q1125" s="241">
        <f ca="1">+IFERROR(INDEX('Hoja de Trabajo para listado'!$A$155:$Z$1048576,MATCH($A1125,'Hoja de Trabajo para listado'!$A$155:$A$1048576,0),MATCH((CUADRO!Q$4&amp;$E1125),'Hoja de Trabajo para listado'!$A$151:$Z$151,0)),0)+IFERROR(INDEX('Hoja de Trabajo para listado'!$AB$155:$BA$1048576,MATCH($A1125,'Hoja de Trabajo para listado'!$AB$155:$AB$1048576,0),MATCH((CUADRO!Q$4&amp;$E1125),'Hoja de Trabajo para listado'!$AB$151:$BA$151,0)),0)+IFERROR(INDEX('Hoja de Trabajo para listado'!$BC$155:$CB$1048576,MATCH($A1125,'Hoja de Trabajo para listado'!$BC$155:$BC$1048576,0),MATCH((CUADRO!Q$4&amp;$E1125),'Hoja de Trabajo para listado'!$BC$151:$CB$151,0)),0)+IFERROR(INDEX('Hoja de Trabajo para listado'!$DE$153:$DG$274,MATCH($A1125,'Hoja de Trabajo para listado'!$DE$153:$DE$1048576,0),MATCH((CUADRO!Q$4&amp;$E1125),'Hoja de Trabajo para listado'!$DE$151:$DG$151,0)),0)+IFERROR(INDEX('Hoja de Trabajo para listado'!$CD$155:$DC$1048576,MATCH($A1125,'Hoja de Trabajo para listado'!$CD$155:$CD$1048576,0),MATCH((CUADRO!Q$4&amp;$E1125),'Hoja de Trabajo para listado'!$CD$151:$DC$151,0)),0)</f>
        <v>0</v>
      </c>
      <c r="R1125" s="241">
        <f t="shared" ca="1" si="34"/>
        <v>0</v>
      </c>
      <c r="S1125" s="247"/>
      <c r="T1125" s="241">
        <f ca="1">+T1126</f>
        <v>0</v>
      </c>
      <c r="U1125" s="240">
        <f t="shared" si="35"/>
        <v>1</v>
      </c>
    </row>
    <row r="1126" spans="1:21" customFormat="1" ht="15" hidden="1" customHeight="1">
      <c r="A1126" s="32">
        <v>2312</v>
      </c>
      <c r="B1126" s="382"/>
      <c r="C1126" s="245" t="str">
        <f>+VLOOKUP(A1126,bd_lista!$A$3:$C$592,3,FALSE)</f>
        <v>EMPRESA MUNICIPAL DE AGUA POTABLE Y ALCANTARILLADO VIACHA</v>
      </c>
      <c r="D1126" s="384"/>
      <c r="E1126" s="242" t="s">
        <v>684</v>
      </c>
      <c r="F1126" s="243">
        <f ca="1">+IFERROR(INDEX('Hoja de Trabajo para listado'!$A$155:$Z$1048576,MATCH($A1126,'Hoja de Trabajo para listado'!$A$155:$A$1048576,0),MATCH((CUADRO!F$4&amp;$E1126),'Hoja de Trabajo para listado'!$A$151:$Z$151,0)),0)+IFERROR(INDEX('Hoja de Trabajo para listado'!$AB$155:$BA$1048576,MATCH($A1126,'Hoja de Trabajo para listado'!$AB$155:$AB$1048576,0),MATCH((CUADRO!F$4&amp;$E1126),'Hoja de Trabajo para listado'!$AB$151:$BA$151,0)),0)+IFERROR(INDEX('Hoja de Trabajo para listado'!$BC$155:$CB$1048576,MATCH($A1126,'Hoja de Trabajo para listado'!$BC$155:$BC$1048576,0),MATCH((CUADRO!F$4&amp;$E1126),'Hoja de Trabajo para listado'!$BC$151:$CB$151,0)),0)+IFERROR(INDEX('Hoja de Trabajo para listado'!$DE$153:$DG$274,MATCH($A1126,'Hoja de Trabajo para listado'!$DE$153:$DE$1048576,0),MATCH((CUADRO!F$4&amp;$E1126),'Hoja de Trabajo para listado'!$DE$151:$DG$151,0)),0)+IFERROR(INDEX('Hoja de Trabajo para listado'!$CD$155:$DC$1048576,MATCH($A1126,'Hoja de Trabajo para listado'!$CD$155:$CD$1048576,0),MATCH((CUADRO!F$4&amp;$E1126),'Hoja de Trabajo para listado'!$CD$151:$DC$151,0)),0)</f>
        <v>0</v>
      </c>
      <c r="G1126" s="243">
        <f ca="1">+IFERROR(INDEX('Hoja de Trabajo para listado'!$A$155:$Z$1048576,MATCH($A1126,'Hoja de Trabajo para listado'!$A$155:$A$1048576,0),MATCH((CUADRO!G$4&amp;$E1126),'Hoja de Trabajo para listado'!$A$151:$Z$151,0)),0)+IFERROR(INDEX('Hoja de Trabajo para listado'!$AB$155:$BA$1048576,MATCH($A1126,'Hoja de Trabajo para listado'!$AB$155:$AB$1048576,0),MATCH((CUADRO!G$4&amp;$E1126),'Hoja de Trabajo para listado'!$AB$151:$BA$151,0)),0)+IFERROR(INDEX('Hoja de Trabajo para listado'!$BC$155:$CB$1048576,MATCH($A1126,'Hoja de Trabajo para listado'!$BC$155:$BC$1048576,0),MATCH((CUADRO!G$4&amp;$E1126),'Hoja de Trabajo para listado'!$BC$151:$CB$151,0)),0)+IFERROR(INDEX('Hoja de Trabajo para listado'!$DE$153:$DG$274,MATCH($A1126,'Hoja de Trabajo para listado'!$DE$153:$DE$1048576,0),MATCH((CUADRO!G$4&amp;$E1126),'Hoja de Trabajo para listado'!$DE$151:$DG$151,0)),0)+IFERROR(INDEX('Hoja de Trabajo para listado'!$CD$155:$DC$1048576,MATCH($A1126,'Hoja de Trabajo para listado'!$CD$155:$CD$1048576,0),MATCH((CUADRO!G$4&amp;$E1126),'Hoja de Trabajo para listado'!$CD$151:$DC$151,0)),0)</f>
        <v>0</v>
      </c>
      <c r="H1126" s="243">
        <f ca="1">+IFERROR(INDEX('Hoja de Trabajo para listado'!$A$155:$Z$1048576,MATCH($A1126,'Hoja de Trabajo para listado'!$A$155:$A$1048576,0),MATCH((CUADRO!H$4&amp;$E1126),'Hoja de Trabajo para listado'!$A$151:$Z$151,0)),0)+IFERROR(INDEX('Hoja de Trabajo para listado'!$AB$155:$BA$1048576,MATCH($A1126,'Hoja de Trabajo para listado'!$AB$155:$AB$1048576,0),MATCH((CUADRO!H$4&amp;$E1126),'Hoja de Trabajo para listado'!$AB$151:$BA$151,0)),0)+IFERROR(INDEX('Hoja de Trabajo para listado'!$BC$155:$CB$1048576,MATCH($A1126,'Hoja de Trabajo para listado'!$BC$155:$BC$1048576,0),MATCH((CUADRO!H$4&amp;$E1126),'Hoja de Trabajo para listado'!$BC$151:$CB$151,0)),0)+IFERROR(INDEX('Hoja de Trabajo para listado'!$DE$153:$DG$274,MATCH($A1126,'Hoja de Trabajo para listado'!$DE$153:$DE$1048576,0),MATCH((CUADRO!H$4&amp;$E1126),'Hoja de Trabajo para listado'!$DE$151:$DG$151,0)),0)+IFERROR(INDEX('Hoja de Trabajo para listado'!$CD$155:$DC$1048576,MATCH($A1126,'Hoja de Trabajo para listado'!$CD$155:$CD$1048576,0),MATCH((CUADRO!H$4&amp;$E1126),'Hoja de Trabajo para listado'!$CD$151:$DC$151,0)),0)</f>
        <v>0</v>
      </c>
      <c r="I1126" s="243">
        <f ca="1">+IFERROR(INDEX('Hoja de Trabajo para listado'!$A$155:$Z$1048576,MATCH($A1126,'Hoja de Trabajo para listado'!$A$155:$A$1048576,0),MATCH((CUADRO!I$4&amp;$E1126),'Hoja de Trabajo para listado'!$A$151:$Z$151,0)),0)+IFERROR(INDEX('Hoja de Trabajo para listado'!$AB$155:$BA$1048576,MATCH($A1126,'Hoja de Trabajo para listado'!$AB$155:$AB$1048576,0),MATCH((CUADRO!I$4&amp;$E1126),'Hoja de Trabajo para listado'!$AB$151:$BA$151,0)),0)+IFERROR(INDEX('Hoja de Trabajo para listado'!$BC$155:$CB$1048576,MATCH($A1126,'Hoja de Trabajo para listado'!$BC$155:$BC$1048576,0),MATCH((CUADRO!I$4&amp;$E1126),'Hoja de Trabajo para listado'!$BC$151:$CB$151,0)),0)+IFERROR(INDEX('Hoja de Trabajo para listado'!$DE$153:$DG$274,MATCH($A1126,'Hoja de Trabajo para listado'!$DE$153:$DE$1048576,0),MATCH((CUADRO!I$4&amp;$E1126),'Hoja de Trabajo para listado'!$DE$151:$DG$151,0)),0)+IFERROR(INDEX('Hoja de Trabajo para listado'!$CD$155:$DC$1048576,MATCH($A1126,'Hoja de Trabajo para listado'!$CD$155:$CD$1048576,0),MATCH((CUADRO!I$4&amp;$E1126),'Hoja de Trabajo para listado'!$CD$151:$DC$151,0)),0)</f>
        <v>0</v>
      </c>
      <c r="J1126" s="243">
        <f ca="1">+IFERROR(INDEX('Hoja de Trabajo para listado'!$A$155:$Z$1048576,MATCH($A1126,'Hoja de Trabajo para listado'!$A$155:$A$1048576,0),MATCH((CUADRO!J$4&amp;$E1126),'Hoja de Trabajo para listado'!$A$151:$Z$151,0)),0)+IFERROR(INDEX('Hoja de Trabajo para listado'!$AB$155:$BA$1048576,MATCH($A1126,'Hoja de Trabajo para listado'!$AB$155:$AB$1048576,0),MATCH((CUADRO!J$4&amp;$E1126),'Hoja de Trabajo para listado'!$AB$151:$BA$151,0)),0)+IFERROR(INDEX('Hoja de Trabajo para listado'!$BC$155:$CB$1048576,MATCH($A1126,'Hoja de Trabajo para listado'!$BC$155:$BC$1048576,0),MATCH((CUADRO!J$4&amp;$E1126),'Hoja de Trabajo para listado'!$BC$151:$CB$151,0)),0)+IFERROR(INDEX('Hoja de Trabajo para listado'!$DE$153:$DG$274,MATCH($A1126,'Hoja de Trabajo para listado'!$DE$153:$DE$1048576,0),MATCH((CUADRO!J$4&amp;$E1126),'Hoja de Trabajo para listado'!$DE$151:$DG$151,0)),0)+IFERROR(INDEX('Hoja de Trabajo para listado'!$CD$155:$DC$1048576,MATCH($A1126,'Hoja de Trabajo para listado'!$CD$155:$CD$1048576,0),MATCH((CUADRO!J$4&amp;$E1126),'Hoja de Trabajo para listado'!$CD$151:$DC$151,0)),0)</f>
        <v>0</v>
      </c>
      <c r="K1126" s="243">
        <f ca="1">+IFERROR(INDEX('Hoja de Trabajo para listado'!$A$155:$Z$1048576,MATCH($A1126,'Hoja de Trabajo para listado'!$A$155:$A$1048576,0),MATCH((CUADRO!K$4&amp;$E1126),'Hoja de Trabajo para listado'!$A$151:$Z$151,0)),0)+IFERROR(INDEX('Hoja de Trabajo para listado'!$AB$155:$BA$1048576,MATCH($A1126,'Hoja de Trabajo para listado'!$AB$155:$AB$1048576,0),MATCH((CUADRO!K$4&amp;$E1126),'Hoja de Trabajo para listado'!$AB$151:$BA$151,0)),0)+IFERROR(INDEX('Hoja de Trabajo para listado'!$BC$155:$CB$1048576,MATCH($A1126,'Hoja de Trabajo para listado'!$BC$155:$BC$1048576,0),MATCH((CUADRO!K$4&amp;$E1126),'Hoja de Trabajo para listado'!$BC$151:$CB$151,0)),0)+IFERROR(INDEX('Hoja de Trabajo para listado'!$DE$153:$DG$274,MATCH($A1126,'Hoja de Trabajo para listado'!$DE$153:$DE$1048576,0),MATCH((CUADRO!K$4&amp;$E1126),'Hoja de Trabajo para listado'!$DE$151:$DG$151,0)),0)+IFERROR(INDEX('Hoja de Trabajo para listado'!$CD$155:$DC$1048576,MATCH($A1126,'Hoja de Trabajo para listado'!$CD$155:$CD$1048576,0),MATCH((CUADRO!K$4&amp;$E1126),'Hoja de Trabajo para listado'!$CD$151:$DC$151,0)),0)</f>
        <v>0</v>
      </c>
      <c r="L1126" s="243">
        <f ca="1">+IFERROR(INDEX('Hoja de Trabajo para listado'!$A$155:$Z$1048576,MATCH($A1126,'Hoja de Trabajo para listado'!$A$155:$A$1048576,0),MATCH((CUADRO!L$4&amp;$E1126),'Hoja de Trabajo para listado'!$A$151:$Z$151,0)),0)+IFERROR(INDEX('Hoja de Trabajo para listado'!$AB$155:$BA$1048576,MATCH($A1126,'Hoja de Trabajo para listado'!$AB$155:$AB$1048576,0),MATCH((CUADRO!L$4&amp;$E1126),'Hoja de Trabajo para listado'!$AB$151:$BA$151,0)),0)+IFERROR(INDEX('Hoja de Trabajo para listado'!$BC$155:$CB$1048576,MATCH($A1126,'Hoja de Trabajo para listado'!$BC$155:$BC$1048576,0),MATCH((CUADRO!L$4&amp;$E1126),'Hoja de Trabajo para listado'!$BC$151:$CB$151,0)),0)+IFERROR(INDEX('Hoja de Trabajo para listado'!$DE$153:$DG$274,MATCH($A1126,'Hoja de Trabajo para listado'!$DE$153:$DE$1048576,0),MATCH((CUADRO!L$4&amp;$E1126),'Hoja de Trabajo para listado'!$DE$151:$DG$151,0)),0)+IFERROR(INDEX('Hoja de Trabajo para listado'!$CD$155:$DC$1048576,MATCH($A1126,'Hoja de Trabajo para listado'!$CD$155:$CD$1048576,0),MATCH((CUADRO!L$4&amp;$E1126),'Hoja de Trabajo para listado'!$CD$151:$DC$151,0)),0)</f>
        <v>0</v>
      </c>
      <c r="M1126" s="243">
        <f ca="1">+IFERROR(INDEX('Hoja de Trabajo para listado'!$A$155:$Z$1048576,MATCH($A1126,'Hoja de Trabajo para listado'!$A$155:$A$1048576,0),MATCH((CUADRO!M$4&amp;$E1126),'Hoja de Trabajo para listado'!$A$151:$Z$151,0)),0)+IFERROR(INDEX('Hoja de Trabajo para listado'!$AB$155:$BA$1048576,MATCH($A1126,'Hoja de Trabajo para listado'!$AB$155:$AB$1048576,0),MATCH((CUADRO!M$4&amp;$E1126),'Hoja de Trabajo para listado'!$AB$151:$BA$151,0)),0)+IFERROR(INDEX('Hoja de Trabajo para listado'!$BC$155:$CB$1048576,MATCH($A1126,'Hoja de Trabajo para listado'!$BC$155:$BC$1048576,0),MATCH((CUADRO!M$4&amp;$E1126),'Hoja de Trabajo para listado'!$BC$151:$CB$151,0)),0)+IFERROR(INDEX('Hoja de Trabajo para listado'!$DE$153:$DG$274,MATCH($A1126,'Hoja de Trabajo para listado'!$DE$153:$DE$1048576,0),MATCH((CUADRO!M$4&amp;$E1126),'Hoja de Trabajo para listado'!$DE$151:$DG$151,0)),0)+IFERROR(INDEX('Hoja de Trabajo para listado'!$CD$155:$DC$1048576,MATCH($A1126,'Hoja de Trabajo para listado'!$CD$155:$CD$1048576,0),MATCH((CUADRO!M$4&amp;$E1126),'Hoja de Trabajo para listado'!$CD$151:$DC$151,0)),0)</f>
        <v>0</v>
      </c>
      <c r="N1126" s="243">
        <f ca="1">+IFERROR(INDEX('Hoja de Trabajo para listado'!$A$155:$Z$1048576,MATCH($A1126,'Hoja de Trabajo para listado'!$A$155:$A$1048576,0),MATCH((CUADRO!N$4&amp;$E1126),'Hoja de Trabajo para listado'!$A$151:$Z$151,0)),0)+IFERROR(INDEX('Hoja de Trabajo para listado'!$AB$155:$BA$1048576,MATCH($A1126,'Hoja de Trabajo para listado'!$AB$155:$AB$1048576,0),MATCH((CUADRO!N$4&amp;$E1126),'Hoja de Trabajo para listado'!$AB$151:$BA$151,0)),0)+IFERROR(INDEX('Hoja de Trabajo para listado'!$BC$155:$CB$1048576,MATCH($A1126,'Hoja de Trabajo para listado'!$BC$155:$BC$1048576,0),MATCH((CUADRO!N$4&amp;$E1126),'Hoja de Trabajo para listado'!$BC$151:$CB$151,0)),0)+IFERROR(INDEX('Hoja de Trabajo para listado'!$DE$153:$DG$274,MATCH($A1126,'Hoja de Trabajo para listado'!$DE$153:$DE$1048576,0),MATCH((CUADRO!N$4&amp;$E1126),'Hoja de Trabajo para listado'!$DE$151:$DG$151,0)),0)+IFERROR(INDEX('Hoja de Trabajo para listado'!$CD$155:$DC$1048576,MATCH($A1126,'Hoja de Trabajo para listado'!$CD$155:$CD$1048576,0),MATCH((CUADRO!N$4&amp;$E1126),'Hoja de Trabajo para listado'!$CD$151:$DC$151,0)),0)</f>
        <v>0</v>
      </c>
      <c r="O1126" s="243">
        <f ca="1">+IFERROR(INDEX('Hoja de Trabajo para listado'!$A$155:$Z$1048576,MATCH($A1126,'Hoja de Trabajo para listado'!$A$155:$A$1048576,0),MATCH((CUADRO!O$4&amp;$E1126),'Hoja de Trabajo para listado'!$A$151:$Z$151,0)),0)+IFERROR(INDEX('Hoja de Trabajo para listado'!$AB$155:$BA$1048576,MATCH($A1126,'Hoja de Trabajo para listado'!$AB$155:$AB$1048576,0),MATCH((CUADRO!O$4&amp;$E1126),'Hoja de Trabajo para listado'!$AB$151:$BA$151,0)),0)+IFERROR(INDEX('Hoja de Trabajo para listado'!$BC$155:$CB$1048576,MATCH($A1126,'Hoja de Trabajo para listado'!$BC$155:$BC$1048576,0),MATCH((CUADRO!O$4&amp;$E1126),'Hoja de Trabajo para listado'!$BC$151:$CB$151,0)),0)+IFERROR(INDEX('Hoja de Trabajo para listado'!$DE$153:$DG$274,MATCH($A1126,'Hoja de Trabajo para listado'!$DE$153:$DE$1048576,0),MATCH((CUADRO!O$4&amp;$E1126),'Hoja de Trabajo para listado'!$DE$151:$DG$151,0)),0)+IFERROR(INDEX('Hoja de Trabajo para listado'!$CD$155:$DC$1048576,MATCH($A1126,'Hoja de Trabajo para listado'!$CD$155:$CD$1048576,0),MATCH((CUADRO!O$4&amp;$E1126),'Hoja de Trabajo para listado'!$CD$151:$DC$151,0)),0)</f>
        <v>0</v>
      </c>
      <c r="P1126" s="243">
        <f ca="1">+IFERROR(INDEX('Hoja de Trabajo para listado'!$A$155:$Z$1048576,MATCH($A1126,'Hoja de Trabajo para listado'!$A$155:$A$1048576,0),MATCH((CUADRO!P$4&amp;$E1126),'Hoja de Trabajo para listado'!$A$151:$Z$151,0)),0)+IFERROR(INDEX('Hoja de Trabajo para listado'!$AB$155:$BA$1048576,MATCH($A1126,'Hoja de Trabajo para listado'!$AB$155:$AB$1048576,0),MATCH((CUADRO!P$4&amp;$E1126),'Hoja de Trabajo para listado'!$AB$151:$BA$151,0)),0)+IFERROR(INDEX('Hoja de Trabajo para listado'!$BC$155:$CB$1048576,MATCH($A1126,'Hoja de Trabajo para listado'!$BC$155:$BC$1048576,0),MATCH((CUADRO!P$4&amp;$E1126),'Hoja de Trabajo para listado'!$BC$151:$CB$151,0)),0)+IFERROR(INDEX('Hoja de Trabajo para listado'!$DE$153:$DG$274,MATCH($A1126,'Hoja de Trabajo para listado'!$DE$153:$DE$1048576,0),MATCH((CUADRO!P$4&amp;$E1126),'Hoja de Trabajo para listado'!$DE$151:$DG$151,0)),0)+IFERROR(INDEX('Hoja de Trabajo para listado'!$CD$155:$DC$1048576,MATCH($A1126,'Hoja de Trabajo para listado'!$CD$155:$CD$1048576,0),MATCH((CUADRO!P$4&amp;$E1126),'Hoja de Trabajo para listado'!$CD$151:$DC$151,0)),0)</f>
        <v>0</v>
      </c>
      <c r="Q1126" s="243">
        <f ca="1">+IFERROR(INDEX('Hoja de Trabajo para listado'!$A$155:$Z$1048576,MATCH($A1126,'Hoja de Trabajo para listado'!$A$155:$A$1048576,0),MATCH((CUADRO!Q$4&amp;$E1126),'Hoja de Trabajo para listado'!$A$151:$Z$151,0)),0)+IFERROR(INDEX('Hoja de Trabajo para listado'!$AB$155:$BA$1048576,MATCH($A1126,'Hoja de Trabajo para listado'!$AB$155:$AB$1048576,0),MATCH((CUADRO!Q$4&amp;$E1126),'Hoja de Trabajo para listado'!$AB$151:$BA$151,0)),0)+IFERROR(INDEX('Hoja de Trabajo para listado'!$BC$155:$CB$1048576,MATCH($A1126,'Hoja de Trabajo para listado'!$BC$155:$BC$1048576,0),MATCH((CUADRO!Q$4&amp;$E1126),'Hoja de Trabajo para listado'!$BC$151:$CB$151,0)),0)+IFERROR(INDEX('Hoja de Trabajo para listado'!$DE$153:$DG$274,MATCH($A1126,'Hoja de Trabajo para listado'!$DE$153:$DE$1048576,0),MATCH((CUADRO!Q$4&amp;$E1126),'Hoja de Trabajo para listado'!$DE$151:$DG$151,0)),0)+IFERROR(INDEX('Hoja de Trabajo para listado'!$CD$155:$DC$1048576,MATCH($A1126,'Hoja de Trabajo para listado'!$CD$155:$CD$1048576,0),MATCH((CUADRO!Q$4&amp;$E1126),'Hoja de Trabajo para listado'!$CD$151:$DC$151,0)),0)</f>
        <v>0</v>
      </c>
      <c r="R1126" s="243">
        <f t="shared" ca="1" si="34"/>
        <v>0</v>
      </c>
      <c r="S1126" s="253">
        <f ca="1">+R1125+R1126</f>
        <v>0</v>
      </c>
      <c r="T1126" s="243">
        <f ca="1">+S1126</f>
        <v>0</v>
      </c>
      <c r="U1126" s="242">
        <f t="shared" si="35"/>
        <v>2</v>
      </c>
    </row>
    <row r="1127" spans="1:21" customFormat="1" ht="15" hidden="1" customHeight="1">
      <c r="A1127" s="32">
        <v>2313</v>
      </c>
      <c r="B1127" s="381">
        <f>+A1127</f>
        <v>2313</v>
      </c>
      <c r="C1127" s="245" t="str">
        <f>+VLOOKUP(A1127,bd_lista!$A$3:$C$592,3,FALSE)</f>
        <v>ENTIDAD MUNICIPAL DE ASEO URBANO SUCRE</v>
      </c>
      <c r="D1127" s="383" t="str">
        <f>+C1127</f>
        <v>ENTIDAD MUNICIPAL DE ASEO URBANO SUCRE</v>
      </c>
      <c r="E1127" s="240" t="s">
        <v>683</v>
      </c>
      <c r="F1127" s="241">
        <f ca="1">+IFERROR(INDEX('Hoja de Trabajo para listado'!$A$155:$Z$1048576,MATCH($A1127,'Hoja de Trabajo para listado'!$A$155:$A$1048576,0),MATCH((CUADRO!F$4&amp;$E1127),'Hoja de Trabajo para listado'!$A$151:$Z$151,0)),0)+IFERROR(INDEX('Hoja de Trabajo para listado'!$AB$155:$BA$1048576,MATCH($A1127,'Hoja de Trabajo para listado'!$AB$155:$AB$1048576,0),MATCH((CUADRO!F$4&amp;$E1127),'Hoja de Trabajo para listado'!$AB$151:$BA$151,0)),0)+IFERROR(INDEX('Hoja de Trabajo para listado'!$BC$155:$CB$1048576,MATCH($A1127,'Hoja de Trabajo para listado'!$BC$155:$BC$1048576,0),MATCH((CUADRO!F$4&amp;$E1127),'Hoja de Trabajo para listado'!$BC$151:$CB$151,0)),0)+IFERROR(INDEX('Hoja de Trabajo para listado'!$DE$153:$DG$274,MATCH($A1127,'Hoja de Trabajo para listado'!$DE$153:$DE$1048576,0),MATCH((CUADRO!F$4&amp;$E1127),'Hoja de Trabajo para listado'!$DE$151:$DG$151,0)),0)+IFERROR(INDEX('Hoja de Trabajo para listado'!$CD$155:$DC$1048576,MATCH($A1127,'Hoja de Trabajo para listado'!$CD$155:$CD$1048576,0),MATCH((CUADRO!F$4&amp;$E1127),'Hoja de Trabajo para listado'!$CD$151:$DC$151,0)),0)</f>
        <v>0</v>
      </c>
      <c r="G1127" s="241">
        <f ca="1">+IFERROR(INDEX('Hoja de Trabajo para listado'!$A$155:$Z$1048576,MATCH($A1127,'Hoja de Trabajo para listado'!$A$155:$A$1048576,0),MATCH((CUADRO!G$4&amp;$E1127),'Hoja de Trabajo para listado'!$A$151:$Z$151,0)),0)+IFERROR(INDEX('Hoja de Trabajo para listado'!$AB$155:$BA$1048576,MATCH($A1127,'Hoja de Trabajo para listado'!$AB$155:$AB$1048576,0),MATCH((CUADRO!G$4&amp;$E1127),'Hoja de Trabajo para listado'!$AB$151:$BA$151,0)),0)+IFERROR(INDEX('Hoja de Trabajo para listado'!$BC$155:$CB$1048576,MATCH($A1127,'Hoja de Trabajo para listado'!$BC$155:$BC$1048576,0),MATCH((CUADRO!G$4&amp;$E1127),'Hoja de Trabajo para listado'!$BC$151:$CB$151,0)),0)+IFERROR(INDEX('Hoja de Trabajo para listado'!$DE$153:$DG$274,MATCH($A1127,'Hoja de Trabajo para listado'!$DE$153:$DE$1048576,0),MATCH((CUADRO!G$4&amp;$E1127),'Hoja de Trabajo para listado'!$DE$151:$DG$151,0)),0)+IFERROR(INDEX('Hoja de Trabajo para listado'!$CD$155:$DC$1048576,MATCH($A1127,'Hoja de Trabajo para listado'!$CD$155:$CD$1048576,0),MATCH((CUADRO!G$4&amp;$E1127),'Hoja de Trabajo para listado'!$CD$151:$DC$151,0)),0)</f>
        <v>0</v>
      </c>
      <c r="H1127" s="241">
        <f ca="1">+IFERROR(INDEX('Hoja de Trabajo para listado'!$A$155:$Z$1048576,MATCH($A1127,'Hoja de Trabajo para listado'!$A$155:$A$1048576,0),MATCH((CUADRO!H$4&amp;$E1127),'Hoja de Trabajo para listado'!$A$151:$Z$151,0)),0)+IFERROR(INDEX('Hoja de Trabajo para listado'!$AB$155:$BA$1048576,MATCH($A1127,'Hoja de Trabajo para listado'!$AB$155:$AB$1048576,0),MATCH((CUADRO!H$4&amp;$E1127),'Hoja de Trabajo para listado'!$AB$151:$BA$151,0)),0)+IFERROR(INDEX('Hoja de Trabajo para listado'!$BC$155:$CB$1048576,MATCH($A1127,'Hoja de Trabajo para listado'!$BC$155:$BC$1048576,0),MATCH((CUADRO!H$4&amp;$E1127),'Hoja de Trabajo para listado'!$BC$151:$CB$151,0)),0)+IFERROR(INDEX('Hoja de Trabajo para listado'!$DE$153:$DG$274,MATCH($A1127,'Hoja de Trabajo para listado'!$DE$153:$DE$1048576,0),MATCH((CUADRO!H$4&amp;$E1127),'Hoja de Trabajo para listado'!$DE$151:$DG$151,0)),0)+IFERROR(INDEX('Hoja de Trabajo para listado'!$CD$155:$DC$1048576,MATCH($A1127,'Hoja de Trabajo para listado'!$CD$155:$CD$1048576,0),MATCH((CUADRO!H$4&amp;$E1127),'Hoja de Trabajo para listado'!$CD$151:$DC$151,0)),0)</f>
        <v>0</v>
      </c>
      <c r="I1127" s="241">
        <f ca="1">+IFERROR(INDEX('Hoja de Trabajo para listado'!$A$155:$Z$1048576,MATCH($A1127,'Hoja de Trabajo para listado'!$A$155:$A$1048576,0),MATCH((CUADRO!I$4&amp;$E1127),'Hoja de Trabajo para listado'!$A$151:$Z$151,0)),0)+IFERROR(INDEX('Hoja de Trabajo para listado'!$AB$155:$BA$1048576,MATCH($A1127,'Hoja de Trabajo para listado'!$AB$155:$AB$1048576,0),MATCH((CUADRO!I$4&amp;$E1127),'Hoja de Trabajo para listado'!$AB$151:$BA$151,0)),0)+IFERROR(INDEX('Hoja de Trabajo para listado'!$BC$155:$CB$1048576,MATCH($A1127,'Hoja de Trabajo para listado'!$BC$155:$BC$1048576,0),MATCH((CUADRO!I$4&amp;$E1127),'Hoja de Trabajo para listado'!$BC$151:$CB$151,0)),0)+IFERROR(INDEX('Hoja de Trabajo para listado'!$DE$153:$DG$274,MATCH($A1127,'Hoja de Trabajo para listado'!$DE$153:$DE$1048576,0),MATCH((CUADRO!I$4&amp;$E1127),'Hoja de Trabajo para listado'!$DE$151:$DG$151,0)),0)+IFERROR(INDEX('Hoja de Trabajo para listado'!$CD$155:$DC$1048576,MATCH($A1127,'Hoja de Trabajo para listado'!$CD$155:$CD$1048576,0),MATCH((CUADRO!I$4&amp;$E1127),'Hoja de Trabajo para listado'!$CD$151:$DC$151,0)),0)</f>
        <v>0</v>
      </c>
      <c r="J1127" s="241">
        <f ca="1">+IFERROR(INDEX('Hoja de Trabajo para listado'!$A$155:$Z$1048576,MATCH($A1127,'Hoja de Trabajo para listado'!$A$155:$A$1048576,0),MATCH((CUADRO!J$4&amp;$E1127),'Hoja de Trabajo para listado'!$A$151:$Z$151,0)),0)+IFERROR(INDEX('Hoja de Trabajo para listado'!$AB$155:$BA$1048576,MATCH($A1127,'Hoja de Trabajo para listado'!$AB$155:$AB$1048576,0),MATCH((CUADRO!J$4&amp;$E1127),'Hoja de Trabajo para listado'!$AB$151:$BA$151,0)),0)+IFERROR(INDEX('Hoja de Trabajo para listado'!$BC$155:$CB$1048576,MATCH($A1127,'Hoja de Trabajo para listado'!$BC$155:$BC$1048576,0),MATCH((CUADRO!J$4&amp;$E1127),'Hoja de Trabajo para listado'!$BC$151:$CB$151,0)),0)+IFERROR(INDEX('Hoja de Trabajo para listado'!$DE$153:$DG$274,MATCH($A1127,'Hoja de Trabajo para listado'!$DE$153:$DE$1048576,0),MATCH((CUADRO!J$4&amp;$E1127),'Hoja de Trabajo para listado'!$DE$151:$DG$151,0)),0)+IFERROR(INDEX('Hoja de Trabajo para listado'!$CD$155:$DC$1048576,MATCH($A1127,'Hoja de Trabajo para listado'!$CD$155:$CD$1048576,0),MATCH((CUADRO!J$4&amp;$E1127),'Hoja de Trabajo para listado'!$CD$151:$DC$151,0)),0)</f>
        <v>0</v>
      </c>
      <c r="K1127" s="241">
        <f ca="1">+IFERROR(INDEX('Hoja de Trabajo para listado'!$A$155:$Z$1048576,MATCH($A1127,'Hoja de Trabajo para listado'!$A$155:$A$1048576,0),MATCH((CUADRO!K$4&amp;$E1127),'Hoja de Trabajo para listado'!$A$151:$Z$151,0)),0)+IFERROR(INDEX('Hoja de Trabajo para listado'!$AB$155:$BA$1048576,MATCH($A1127,'Hoja de Trabajo para listado'!$AB$155:$AB$1048576,0),MATCH((CUADRO!K$4&amp;$E1127),'Hoja de Trabajo para listado'!$AB$151:$BA$151,0)),0)+IFERROR(INDEX('Hoja de Trabajo para listado'!$BC$155:$CB$1048576,MATCH($A1127,'Hoja de Trabajo para listado'!$BC$155:$BC$1048576,0),MATCH((CUADRO!K$4&amp;$E1127),'Hoja de Trabajo para listado'!$BC$151:$CB$151,0)),0)+IFERROR(INDEX('Hoja de Trabajo para listado'!$DE$153:$DG$274,MATCH($A1127,'Hoja de Trabajo para listado'!$DE$153:$DE$1048576,0),MATCH((CUADRO!K$4&amp;$E1127),'Hoja de Trabajo para listado'!$DE$151:$DG$151,0)),0)+IFERROR(INDEX('Hoja de Trabajo para listado'!$CD$155:$DC$1048576,MATCH($A1127,'Hoja de Trabajo para listado'!$CD$155:$CD$1048576,0),MATCH((CUADRO!K$4&amp;$E1127),'Hoja de Trabajo para listado'!$CD$151:$DC$151,0)),0)</f>
        <v>0</v>
      </c>
      <c r="L1127" s="241">
        <f ca="1">+IFERROR(INDEX('Hoja de Trabajo para listado'!$A$155:$Z$1048576,MATCH($A1127,'Hoja de Trabajo para listado'!$A$155:$A$1048576,0),MATCH((CUADRO!L$4&amp;$E1127),'Hoja de Trabajo para listado'!$A$151:$Z$151,0)),0)+IFERROR(INDEX('Hoja de Trabajo para listado'!$AB$155:$BA$1048576,MATCH($A1127,'Hoja de Trabajo para listado'!$AB$155:$AB$1048576,0),MATCH((CUADRO!L$4&amp;$E1127),'Hoja de Trabajo para listado'!$AB$151:$BA$151,0)),0)+IFERROR(INDEX('Hoja de Trabajo para listado'!$BC$155:$CB$1048576,MATCH($A1127,'Hoja de Trabajo para listado'!$BC$155:$BC$1048576,0),MATCH((CUADRO!L$4&amp;$E1127),'Hoja de Trabajo para listado'!$BC$151:$CB$151,0)),0)+IFERROR(INDEX('Hoja de Trabajo para listado'!$DE$153:$DG$274,MATCH($A1127,'Hoja de Trabajo para listado'!$DE$153:$DE$1048576,0),MATCH((CUADRO!L$4&amp;$E1127),'Hoja de Trabajo para listado'!$DE$151:$DG$151,0)),0)+IFERROR(INDEX('Hoja de Trabajo para listado'!$CD$155:$DC$1048576,MATCH($A1127,'Hoja de Trabajo para listado'!$CD$155:$CD$1048576,0),MATCH((CUADRO!L$4&amp;$E1127),'Hoja de Trabajo para listado'!$CD$151:$DC$151,0)),0)</f>
        <v>0</v>
      </c>
      <c r="M1127" s="241">
        <f ca="1">+IFERROR(INDEX('Hoja de Trabajo para listado'!$A$155:$Z$1048576,MATCH($A1127,'Hoja de Trabajo para listado'!$A$155:$A$1048576,0),MATCH((CUADRO!M$4&amp;$E1127),'Hoja de Trabajo para listado'!$A$151:$Z$151,0)),0)+IFERROR(INDEX('Hoja de Trabajo para listado'!$AB$155:$BA$1048576,MATCH($A1127,'Hoja de Trabajo para listado'!$AB$155:$AB$1048576,0),MATCH((CUADRO!M$4&amp;$E1127),'Hoja de Trabajo para listado'!$AB$151:$BA$151,0)),0)+IFERROR(INDEX('Hoja de Trabajo para listado'!$BC$155:$CB$1048576,MATCH($A1127,'Hoja de Trabajo para listado'!$BC$155:$BC$1048576,0),MATCH((CUADRO!M$4&amp;$E1127),'Hoja de Trabajo para listado'!$BC$151:$CB$151,0)),0)+IFERROR(INDEX('Hoja de Trabajo para listado'!$DE$153:$DG$274,MATCH($A1127,'Hoja de Trabajo para listado'!$DE$153:$DE$1048576,0),MATCH((CUADRO!M$4&amp;$E1127),'Hoja de Trabajo para listado'!$DE$151:$DG$151,0)),0)+IFERROR(INDEX('Hoja de Trabajo para listado'!$CD$155:$DC$1048576,MATCH($A1127,'Hoja de Trabajo para listado'!$CD$155:$CD$1048576,0),MATCH((CUADRO!M$4&amp;$E1127),'Hoja de Trabajo para listado'!$CD$151:$DC$151,0)),0)</f>
        <v>0</v>
      </c>
      <c r="N1127" s="241">
        <f ca="1">+IFERROR(INDEX('Hoja de Trabajo para listado'!$A$155:$Z$1048576,MATCH($A1127,'Hoja de Trabajo para listado'!$A$155:$A$1048576,0),MATCH((CUADRO!N$4&amp;$E1127),'Hoja de Trabajo para listado'!$A$151:$Z$151,0)),0)+IFERROR(INDEX('Hoja de Trabajo para listado'!$AB$155:$BA$1048576,MATCH($A1127,'Hoja de Trabajo para listado'!$AB$155:$AB$1048576,0),MATCH((CUADRO!N$4&amp;$E1127),'Hoja de Trabajo para listado'!$AB$151:$BA$151,0)),0)+IFERROR(INDEX('Hoja de Trabajo para listado'!$BC$155:$CB$1048576,MATCH($A1127,'Hoja de Trabajo para listado'!$BC$155:$BC$1048576,0),MATCH((CUADRO!N$4&amp;$E1127),'Hoja de Trabajo para listado'!$BC$151:$CB$151,0)),0)+IFERROR(INDEX('Hoja de Trabajo para listado'!$DE$153:$DG$274,MATCH($A1127,'Hoja de Trabajo para listado'!$DE$153:$DE$1048576,0),MATCH((CUADRO!N$4&amp;$E1127),'Hoja de Trabajo para listado'!$DE$151:$DG$151,0)),0)+IFERROR(INDEX('Hoja de Trabajo para listado'!$CD$155:$DC$1048576,MATCH($A1127,'Hoja de Trabajo para listado'!$CD$155:$CD$1048576,0),MATCH((CUADRO!N$4&amp;$E1127),'Hoja de Trabajo para listado'!$CD$151:$DC$151,0)),0)</f>
        <v>0</v>
      </c>
      <c r="O1127" s="241">
        <f ca="1">+IFERROR(INDEX('Hoja de Trabajo para listado'!$A$155:$Z$1048576,MATCH($A1127,'Hoja de Trabajo para listado'!$A$155:$A$1048576,0),MATCH((CUADRO!O$4&amp;$E1127),'Hoja de Trabajo para listado'!$A$151:$Z$151,0)),0)+IFERROR(INDEX('Hoja de Trabajo para listado'!$AB$155:$BA$1048576,MATCH($A1127,'Hoja de Trabajo para listado'!$AB$155:$AB$1048576,0),MATCH((CUADRO!O$4&amp;$E1127),'Hoja de Trabajo para listado'!$AB$151:$BA$151,0)),0)+IFERROR(INDEX('Hoja de Trabajo para listado'!$BC$155:$CB$1048576,MATCH($A1127,'Hoja de Trabajo para listado'!$BC$155:$BC$1048576,0),MATCH((CUADRO!O$4&amp;$E1127),'Hoja de Trabajo para listado'!$BC$151:$CB$151,0)),0)+IFERROR(INDEX('Hoja de Trabajo para listado'!$DE$153:$DG$274,MATCH($A1127,'Hoja de Trabajo para listado'!$DE$153:$DE$1048576,0),MATCH((CUADRO!O$4&amp;$E1127),'Hoja de Trabajo para listado'!$DE$151:$DG$151,0)),0)+IFERROR(INDEX('Hoja de Trabajo para listado'!$CD$155:$DC$1048576,MATCH($A1127,'Hoja de Trabajo para listado'!$CD$155:$CD$1048576,0),MATCH((CUADRO!O$4&amp;$E1127),'Hoja de Trabajo para listado'!$CD$151:$DC$151,0)),0)</f>
        <v>0</v>
      </c>
      <c r="P1127" s="241">
        <f ca="1">+IFERROR(INDEX('Hoja de Trabajo para listado'!$A$155:$Z$1048576,MATCH($A1127,'Hoja de Trabajo para listado'!$A$155:$A$1048576,0),MATCH((CUADRO!P$4&amp;$E1127),'Hoja de Trabajo para listado'!$A$151:$Z$151,0)),0)+IFERROR(INDEX('Hoja de Trabajo para listado'!$AB$155:$BA$1048576,MATCH($A1127,'Hoja de Trabajo para listado'!$AB$155:$AB$1048576,0),MATCH((CUADRO!P$4&amp;$E1127),'Hoja de Trabajo para listado'!$AB$151:$BA$151,0)),0)+IFERROR(INDEX('Hoja de Trabajo para listado'!$BC$155:$CB$1048576,MATCH($A1127,'Hoja de Trabajo para listado'!$BC$155:$BC$1048576,0),MATCH((CUADRO!P$4&amp;$E1127),'Hoja de Trabajo para listado'!$BC$151:$CB$151,0)),0)+IFERROR(INDEX('Hoja de Trabajo para listado'!$DE$153:$DG$274,MATCH($A1127,'Hoja de Trabajo para listado'!$DE$153:$DE$1048576,0),MATCH((CUADRO!P$4&amp;$E1127),'Hoja de Trabajo para listado'!$DE$151:$DG$151,0)),0)+IFERROR(INDEX('Hoja de Trabajo para listado'!$CD$155:$DC$1048576,MATCH($A1127,'Hoja de Trabajo para listado'!$CD$155:$CD$1048576,0),MATCH((CUADRO!P$4&amp;$E1127),'Hoja de Trabajo para listado'!$CD$151:$DC$151,0)),0)</f>
        <v>0</v>
      </c>
      <c r="Q1127" s="241">
        <f ca="1">+IFERROR(INDEX('Hoja de Trabajo para listado'!$A$155:$Z$1048576,MATCH($A1127,'Hoja de Trabajo para listado'!$A$155:$A$1048576,0),MATCH((CUADRO!Q$4&amp;$E1127),'Hoja de Trabajo para listado'!$A$151:$Z$151,0)),0)+IFERROR(INDEX('Hoja de Trabajo para listado'!$AB$155:$BA$1048576,MATCH($A1127,'Hoja de Trabajo para listado'!$AB$155:$AB$1048576,0),MATCH((CUADRO!Q$4&amp;$E1127),'Hoja de Trabajo para listado'!$AB$151:$BA$151,0)),0)+IFERROR(INDEX('Hoja de Trabajo para listado'!$BC$155:$CB$1048576,MATCH($A1127,'Hoja de Trabajo para listado'!$BC$155:$BC$1048576,0),MATCH((CUADRO!Q$4&amp;$E1127),'Hoja de Trabajo para listado'!$BC$151:$CB$151,0)),0)+IFERROR(INDEX('Hoja de Trabajo para listado'!$DE$153:$DG$274,MATCH($A1127,'Hoja de Trabajo para listado'!$DE$153:$DE$1048576,0),MATCH((CUADRO!Q$4&amp;$E1127),'Hoja de Trabajo para listado'!$DE$151:$DG$151,0)),0)+IFERROR(INDEX('Hoja de Trabajo para listado'!$CD$155:$DC$1048576,MATCH($A1127,'Hoja de Trabajo para listado'!$CD$155:$CD$1048576,0),MATCH((CUADRO!Q$4&amp;$E1127),'Hoja de Trabajo para listado'!$CD$151:$DC$151,0)),0)</f>
        <v>0</v>
      </c>
      <c r="R1127" s="241">
        <f t="shared" ca="1" si="34"/>
        <v>0</v>
      </c>
      <c r="S1127" s="247"/>
      <c r="T1127" s="241">
        <f ca="1">+T1128</f>
        <v>0</v>
      </c>
      <c r="U1127" s="240">
        <f t="shared" si="35"/>
        <v>1</v>
      </c>
    </row>
    <row r="1128" spans="1:21" customFormat="1" ht="15" hidden="1" customHeight="1">
      <c r="A1128" s="32">
        <v>2313</v>
      </c>
      <c r="B1128" s="382"/>
      <c r="C1128" s="245" t="str">
        <f>+VLOOKUP(A1128,bd_lista!$A$3:$C$592,3,FALSE)</f>
        <v>ENTIDAD MUNICIPAL DE ASEO URBANO SUCRE</v>
      </c>
      <c r="D1128" s="384"/>
      <c r="E1128" s="242" t="s">
        <v>684</v>
      </c>
      <c r="F1128" s="243">
        <f ca="1">+IFERROR(INDEX('Hoja de Trabajo para listado'!$A$155:$Z$1048576,MATCH($A1128,'Hoja de Trabajo para listado'!$A$155:$A$1048576,0),MATCH((CUADRO!F$4&amp;$E1128),'Hoja de Trabajo para listado'!$A$151:$Z$151,0)),0)+IFERROR(INDEX('Hoja de Trabajo para listado'!$AB$155:$BA$1048576,MATCH($A1128,'Hoja de Trabajo para listado'!$AB$155:$AB$1048576,0),MATCH((CUADRO!F$4&amp;$E1128),'Hoja de Trabajo para listado'!$AB$151:$BA$151,0)),0)+IFERROR(INDEX('Hoja de Trabajo para listado'!$BC$155:$CB$1048576,MATCH($A1128,'Hoja de Trabajo para listado'!$BC$155:$BC$1048576,0),MATCH((CUADRO!F$4&amp;$E1128),'Hoja de Trabajo para listado'!$BC$151:$CB$151,0)),0)+IFERROR(INDEX('Hoja de Trabajo para listado'!$DE$153:$DG$274,MATCH($A1128,'Hoja de Trabajo para listado'!$DE$153:$DE$1048576,0),MATCH((CUADRO!F$4&amp;$E1128),'Hoja de Trabajo para listado'!$DE$151:$DG$151,0)),0)+IFERROR(INDEX('Hoja de Trabajo para listado'!$CD$155:$DC$1048576,MATCH($A1128,'Hoja de Trabajo para listado'!$CD$155:$CD$1048576,0),MATCH((CUADRO!F$4&amp;$E1128),'Hoja de Trabajo para listado'!$CD$151:$DC$151,0)),0)</f>
        <v>0</v>
      </c>
      <c r="G1128" s="243">
        <f ca="1">+IFERROR(INDEX('Hoja de Trabajo para listado'!$A$155:$Z$1048576,MATCH($A1128,'Hoja de Trabajo para listado'!$A$155:$A$1048576,0),MATCH((CUADRO!G$4&amp;$E1128),'Hoja de Trabajo para listado'!$A$151:$Z$151,0)),0)+IFERROR(INDEX('Hoja de Trabajo para listado'!$AB$155:$BA$1048576,MATCH($A1128,'Hoja de Trabajo para listado'!$AB$155:$AB$1048576,0),MATCH((CUADRO!G$4&amp;$E1128),'Hoja de Trabajo para listado'!$AB$151:$BA$151,0)),0)+IFERROR(INDEX('Hoja de Trabajo para listado'!$BC$155:$CB$1048576,MATCH($A1128,'Hoja de Trabajo para listado'!$BC$155:$BC$1048576,0),MATCH((CUADRO!G$4&amp;$E1128),'Hoja de Trabajo para listado'!$BC$151:$CB$151,0)),0)+IFERROR(INDEX('Hoja de Trabajo para listado'!$DE$153:$DG$274,MATCH($A1128,'Hoja de Trabajo para listado'!$DE$153:$DE$1048576,0),MATCH((CUADRO!G$4&amp;$E1128),'Hoja de Trabajo para listado'!$DE$151:$DG$151,0)),0)+IFERROR(INDEX('Hoja de Trabajo para listado'!$CD$155:$DC$1048576,MATCH($A1128,'Hoja de Trabajo para listado'!$CD$155:$CD$1048576,0),MATCH((CUADRO!G$4&amp;$E1128),'Hoja de Trabajo para listado'!$CD$151:$DC$151,0)),0)</f>
        <v>0</v>
      </c>
      <c r="H1128" s="243">
        <f ca="1">+IFERROR(INDEX('Hoja de Trabajo para listado'!$A$155:$Z$1048576,MATCH($A1128,'Hoja de Trabajo para listado'!$A$155:$A$1048576,0),MATCH((CUADRO!H$4&amp;$E1128),'Hoja de Trabajo para listado'!$A$151:$Z$151,0)),0)+IFERROR(INDEX('Hoja de Trabajo para listado'!$AB$155:$BA$1048576,MATCH($A1128,'Hoja de Trabajo para listado'!$AB$155:$AB$1048576,0),MATCH((CUADRO!H$4&amp;$E1128),'Hoja de Trabajo para listado'!$AB$151:$BA$151,0)),0)+IFERROR(INDEX('Hoja de Trabajo para listado'!$BC$155:$CB$1048576,MATCH($A1128,'Hoja de Trabajo para listado'!$BC$155:$BC$1048576,0),MATCH((CUADRO!H$4&amp;$E1128),'Hoja de Trabajo para listado'!$BC$151:$CB$151,0)),0)+IFERROR(INDEX('Hoja de Trabajo para listado'!$DE$153:$DG$274,MATCH($A1128,'Hoja de Trabajo para listado'!$DE$153:$DE$1048576,0),MATCH((CUADRO!H$4&amp;$E1128),'Hoja de Trabajo para listado'!$DE$151:$DG$151,0)),0)+IFERROR(INDEX('Hoja de Trabajo para listado'!$CD$155:$DC$1048576,MATCH($A1128,'Hoja de Trabajo para listado'!$CD$155:$CD$1048576,0),MATCH((CUADRO!H$4&amp;$E1128),'Hoja de Trabajo para listado'!$CD$151:$DC$151,0)),0)</f>
        <v>0</v>
      </c>
      <c r="I1128" s="243">
        <f ca="1">+IFERROR(INDEX('Hoja de Trabajo para listado'!$A$155:$Z$1048576,MATCH($A1128,'Hoja de Trabajo para listado'!$A$155:$A$1048576,0),MATCH((CUADRO!I$4&amp;$E1128),'Hoja de Trabajo para listado'!$A$151:$Z$151,0)),0)+IFERROR(INDEX('Hoja de Trabajo para listado'!$AB$155:$BA$1048576,MATCH($A1128,'Hoja de Trabajo para listado'!$AB$155:$AB$1048576,0),MATCH((CUADRO!I$4&amp;$E1128),'Hoja de Trabajo para listado'!$AB$151:$BA$151,0)),0)+IFERROR(INDEX('Hoja de Trabajo para listado'!$BC$155:$CB$1048576,MATCH($A1128,'Hoja de Trabajo para listado'!$BC$155:$BC$1048576,0),MATCH((CUADRO!I$4&amp;$E1128),'Hoja de Trabajo para listado'!$BC$151:$CB$151,0)),0)+IFERROR(INDEX('Hoja de Trabajo para listado'!$DE$153:$DG$274,MATCH($A1128,'Hoja de Trabajo para listado'!$DE$153:$DE$1048576,0),MATCH((CUADRO!I$4&amp;$E1128),'Hoja de Trabajo para listado'!$DE$151:$DG$151,0)),0)+IFERROR(INDEX('Hoja de Trabajo para listado'!$CD$155:$DC$1048576,MATCH($A1128,'Hoja de Trabajo para listado'!$CD$155:$CD$1048576,0),MATCH((CUADRO!I$4&amp;$E1128),'Hoja de Trabajo para listado'!$CD$151:$DC$151,0)),0)</f>
        <v>0</v>
      </c>
      <c r="J1128" s="243">
        <f ca="1">+IFERROR(INDEX('Hoja de Trabajo para listado'!$A$155:$Z$1048576,MATCH($A1128,'Hoja de Trabajo para listado'!$A$155:$A$1048576,0),MATCH((CUADRO!J$4&amp;$E1128),'Hoja de Trabajo para listado'!$A$151:$Z$151,0)),0)+IFERROR(INDEX('Hoja de Trabajo para listado'!$AB$155:$BA$1048576,MATCH($A1128,'Hoja de Trabajo para listado'!$AB$155:$AB$1048576,0),MATCH((CUADRO!J$4&amp;$E1128),'Hoja de Trabajo para listado'!$AB$151:$BA$151,0)),0)+IFERROR(INDEX('Hoja de Trabajo para listado'!$BC$155:$CB$1048576,MATCH($A1128,'Hoja de Trabajo para listado'!$BC$155:$BC$1048576,0),MATCH((CUADRO!J$4&amp;$E1128),'Hoja de Trabajo para listado'!$BC$151:$CB$151,0)),0)+IFERROR(INDEX('Hoja de Trabajo para listado'!$DE$153:$DG$274,MATCH($A1128,'Hoja de Trabajo para listado'!$DE$153:$DE$1048576,0),MATCH((CUADRO!J$4&amp;$E1128),'Hoja de Trabajo para listado'!$DE$151:$DG$151,0)),0)+IFERROR(INDEX('Hoja de Trabajo para listado'!$CD$155:$DC$1048576,MATCH($A1128,'Hoja de Trabajo para listado'!$CD$155:$CD$1048576,0),MATCH((CUADRO!J$4&amp;$E1128),'Hoja de Trabajo para listado'!$CD$151:$DC$151,0)),0)</f>
        <v>0</v>
      </c>
      <c r="K1128" s="243">
        <f ca="1">+IFERROR(INDEX('Hoja de Trabajo para listado'!$A$155:$Z$1048576,MATCH($A1128,'Hoja de Trabajo para listado'!$A$155:$A$1048576,0),MATCH((CUADRO!K$4&amp;$E1128),'Hoja de Trabajo para listado'!$A$151:$Z$151,0)),0)+IFERROR(INDEX('Hoja de Trabajo para listado'!$AB$155:$BA$1048576,MATCH($A1128,'Hoja de Trabajo para listado'!$AB$155:$AB$1048576,0),MATCH((CUADRO!K$4&amp;$E1128),'Hoja de Trabajo para listado'!$AB$151:$BA$151,0)),0)+IFERROR(INDEX('Hoja de Trabajo para listado'!$BC$155:$CB$1048576,MATCH($A1128,'Hoja de Trabajo para listado'!$BC$155:$BC$1048576,0),MATCH((CUADRO!K$4&amp;$E1128),'Hoja de Trabajo para listado'!$BC$151:$CB$151,0)),0)+IFERROR(INDEX('Hoja de Trabajo para listado'!$DE$153:$DG$274,MATCH($A1128,'Hoja de Trabajo para listado'!$DE$153:$DE$1048576,0),MATCH((CUADRO!K$4&amp;$E1128),'Hoja de Trabajo para listado'!$DE$151:$DG$151,0)),0)+IFERROR(INDEX('Hoja de Trabajo para listado'!$CD$155:$DC$1048576,MATCH($A1128,'Hoja de Trabajo para listado'!$CD$155:$CD$1048576,0),MATCH((CUADRO!K$4&amp;$E1128),'Hoja de Trabajo para listado'!$CD$151:$DC$151,0)),0)</f>
        <v>0</v>
      </c>
      <c r="L1128" s="243">
        <f ca="1">+IFERROR(INDEX('Hoja de Trabajo para listado'!$A$155:$Z$1048576,MATCH($A1128,'Hoja de Trabajo para listado'!$A$155:$A$1048576,0),MATCH((CUADRO!L$4&amp;$E1128),'Hoja de Trabajo para listado'!$A$151:$Z$151,0)),0)+IFERROR(INDEX('Hoja de Trabajo para listado'!$AB$155:$BA$1048576,MATCH($A1128,'Hoja de Trabajo para listado'!$AB$155:$AB$1048576,0),MATCH((CUADRO!L$4&amp;$E1128),'Hoja de Trabajo para listado'!$AB$151:$BA$151,0)),0)+IFERROR(INDEX('Hoja de Trabajo para listado'!$BC$155:$CB$1048576,MATCH($A1128,'Hoja de Trabajo para listado'!$BC$155:$BC$1048576,0),MATCH((CUADRO!L$4&amp;$E1128),'Hoja de Trabajo para listado'!$BC$151:$CB$151,0)),0)+IFERROR(INDEX('Hoja de Trabajo para listado'!$DE$153:$DG$274,MATCH($A1128,'Hoja de Trabajo para listado'!$DE$153:$DE$1048576,0),MATCH((CUADRO!L$4&amp;$E1128),'Hoja de Trabajo para listado'!$DE$151:$DG$151,0)),0)+IFERROR(INDEX('Hoja de Trabajo para listado'!$CD$155:$DC$1048576,MATCH($A1128,'Hoja de Trabajo para listado'!$CD$155:$CD$1048576,0),MATCH((CUADRO!L$4&amp;$E1128),'Hoja de Trabajo para listado'!$CD$151:$DC$151,0)),0)</f>
        <v>0</v>
      </c>
      <c r="M1128" s="243">
        <f ca="1">+IFERROR(INDEX('Hoja de Trabajo para listado'!$A$155:$Z$1048576,MATCH($A1128,'Hoja de Trabajo para listado'!$A$155:$A$1048576,0),MATCH((CUADRO!M$4&amp;$E1128),'Hoja de Trabajo para listado'!$A$151:$Z$151,0)),0)+IFERROR(INDEX('Hoja de Trabajo para listado'!$AB$155:$BA$1048576,MATCH($A1128,'Hoja de Trabajo para listado'!$AB$155:$AB$1048576,0),MATCH((CUADRO!M$4&amp;$E1128),'Hoja de Trabajo para listado'!$AB$151:$BA$151,0)),0)+IFERROR(INDEX('Hoja de Trabajo para listado'!$BC$155:$CB$1048576,MATCH($A1128,'Hoja de Trabajo para listado'!$BC$155:$BC$1048576,0),MATCH((CUADRO!M$4&amp;$E1128),'Hoja de Trabajo para listado'!$BC$151:$CB$151,0)),0)+IFERROR(INDEX('Hoja de Trabajo para listado'!$DE$153:$DG$274,MATCH($A1128,'Hoja de Trabajo para listado'!$DE$153:$DE$1048576,0),MATCH((CUADRO!M$4&amp;$E1128),'Hoja de Trabajo para listado'!$DE$151:$DG$151,0)),0)+IFERROR(INDEX('Hoja de Trabajo para listado'!$CD$155:$DC$1048576,MATCH($A1128,'Hoja de Trabajo para listado'!$CD$155:$CD$1048576,0),MATCH((CUADRO!M$4&amp;$E1128),'Hoja de Trabajo para listado'!$CD$151:$DC$151,0)),0)</f>
        <v>0</v>
      </c>
      <c r="N1128" s="243">
        <f ca="1">+IFERROR(INDEX('Hoja de Trabajo para listado'!$A$155:$Z$1048576,MATCH($A1128,'Hoja de Trabajo para listado'!$A$155:$A$1048576,0),MATCH((CUADRO!N$4&amp;$E1128),'Hoja de Trabajo para listado'!$A$151:$Z$151,0)),0)+IFERROR(INDEX('Hoja de Trabajo para listado'!$AB$155:$BA$1048576,MATCH($A1128,'Hoja de Trabajo para listado'!$AB$155:$AB$1048576,0),MATCH((CUADRO!N$4&amp;$E1128),'Hoja de Trabajo para listado'!$AB$151:$BA$151,0)),0)+IFERROR(INDEX('Hoja de Trabajo para listado'!$BC$155:$CB$1048576,MATCH($A1128,'Hoja de Trabajo para listado'!$BC$155:$BC$1048576,0),MATCH((CUADRO!N$4&amp;$E1128),'Hoja de Trabajo para listado'!$BC$151:$CB$151,0)),0)+IFERROR(INDEX('Hoja de Trabajo para listado'!$DE$153:$DG$274,MATCH($A1128,'Hoja de Trabajo para listado'!$DE$153:$DE$1048576,0),MATCH((CUADRO!N$4&amp;$E1128),'Hoja de Trabajo para listado'!$DE$151:$DG$151,0)),0)+IFERROR(INDEX('Hoja de Trabajo para listado'!$CD$155:$DC$1048576,MATCH($A1128,'Hoja de Trabajo para listado'!$CD$155:$CD$1048576,0),MATCH((CUADRO!N$4&amp;$E1128),'Hoja de Trabajo para listado'!$CD$151:$DC$151,0)),0)</f>
        <v>0</v>
      </c>
      <c r="O1128" s="243">
        <f ca="1">+IFERROR(INDEX('Hoja de Trabajo para listado'!$A$155:$Z$1048576,MATCH($A1128,'Hoja de Trabajo para listado'!$A$155:$A$1048576,0),MATCH((CUADRO!O$4&amp;$E1128),'Hoja de Trabajo para listado'!$A$151:$Z$151,0)),0)+IFERROR(INDEX('Hoja de Trabajo para listado'!$AB$155:$BA$1048576,MATCH($A1128,'Hoja de Trabajo para listado'!$AB$155:$AB$1048576,0),MATCH((CUADRO!O$4&amp;$E1128),'Hoja de Trabajo para listado'!$AB$151:$BA$151,0)),0)+IFERROR(INDEX('Hoja de Trabajo para listado'!$BC$155:$CB$1048576,MATCH($A1128,'Hoja de Trabajo para listado'!$BC$155:$BC$1048576,0),MATCH((CUADRO!O$4&amp;$E1128),'Hoja de Trabajo para listado'!$BC$151:$CB$151,0)),0)+IFERROR(INDEX('Hoja de Trabajo para listado'!$DE$153:$DG$274,MATCH($A1128,'Hoja de Trabajo para listado'!$DE$153:$DE$1048576,0),MATCH((CUADRO!O$4&amp;$E1128),'Hoja de Trabajo para listado'!$DE$151:$DG$151,0)),0)+IFERROR(INDEX('Hoja de Trabajo para listado'!$CD$155:$DC$1048576,MATCH($A1128,'Hoja de Trabajo para listado'!$CD$155:$CD$1048576,0),MATCH((CUADRO!O$4&amp;$E1128),'Hoja de Trabajo para listado'!$CD$151:$DC$151,0)),0)</f>
        <v>0</v>
      </c>
      <c r="P1128" s="243">
        <f ca="1">+IFERROR(INDEX('Hoja de Trabajo para listado'!$A$155:$Z$1048576,MATCH($A1128,'Hoja de Trabajo para listado'!$A$155:$A$1048576,0),MATCH((CUADRO!P$4&amp;$E1128),'Hoja de Trabajo para listado'!$A$151:$Z$151,0)),0)+IFERROR(INDEX('Hoja de Trabajo para listado'!$AB$155:$BA$1048576,MATCH($A1128,'Hoja de Trabajo para listado'!$AB$155:$AB$1048576,0),MATCH((CUADRO!P$4&amp;$E1128),'Hoja de Trabajo para listado'!$AB$151:$BA$151,0)),0)+IFERROR(INDEX('Hoja de Trabajo para listado'!$BC$155:$CB$1048576,MATCH($A1128,'Hoja de Trabajo para listado'!$BC$155:$BC$1048576,0),MATCH((CUADRO!P$4&amp;$E1128),'Hoja de Trabajo para listado'!$BC$151:$CB$151,0)),0)+IFERROR(INDEX('Hoja de Trabajo para listado'!$DE$153:$DG$274,MATCH($A1128,'Hoja de Trabajo para listado'!$DE$153:$DE$1048576,0),MATCH((CUADRO!P$4&amp;$E1128),'Hoja de Trabajo para listado'!$DE$151:$DG$151,0)),0)+IFERROR(INDEX('Hoja de Trabajo para listado'!$CD$155:$DC$1048576,MATCH($A1128,'Hoja de Trabajo para listado'!$CD$155:$CD$1048576,0),MATCH((CUADRO!P$4&amp;$E1128),'Hoja de Trabajo para listado'!$CD$151:$DC$151,0)),0)</f>
        <v>0</v>
      </c>
      <c r="Q1128" s="243">
        <f ca="1">+IFERROR(INDEX('Hoja de Trabajo para listado'!$A$155:$Z$1048576,MATCH($A1128,'Hoja de Trabajo para listado'!$A$155:$A$1048576,0),MATCH((CUADRO!Q$4&amp;$E1128),'Hoja de Trabajo para listado'!$A$151:$Z$151,0)),0)+IFERROR(INDEX('Hoja de Trabajo para listado'!$AB$155:$BA$1048576,MATCH($A1128,'Hoja de Trabajo para listado'!$AB$155:$AB$1048576,0),MATCH((CUADRO!Q$4&amp;$E1128),'Hoja de Trabajo para listado'!$AB$151:$BA$151,0)),0)+IFERROR(INDEX('Hoja de Trabajo para listado'!$BC$155:$CB$1048576,MATCH($A1128,'Hoja de Trabajo para listado'!$BC$155:$BC$1048576,0),MATCH((CUADRO!Q$4&amp;$E1128),'Hoja de Trabajo para listado'!$BC$151:$CB$151,0)),0)+IFERROR(INDEX('Hoja de Trabajo para listado'!$DE$153:$DG$274,MATCH($A1128,'Hoja de Trabajo para listado'!$DE$153:$DE$1048576,0),MATCH((CUADRO!Q$4&amp;$E1128),'Hoja de Trabajo para listado'!$DE$151:$DG$151,0)),0)+IFERROR(INDEX('Hoja de Trabajo para listado'!$CD$155:$DC$1048576,MATCH($A1128,'Hoja de Trabajo para listado'!$CD$155:$CD$1048576,0),MATCH((CUADRO!Q$4&amp;$E1128),'Hoja de Trabajo para listado'!$CD$151:$DC$151,0)),0)</f>
        <v>0</v>
      </c>
      <c r="R1128" s="243">
        <f t="shared" ca="1" si="34"/>
        <v>0</v>
      </c>
      <c r="S1128" s="253">
        <f ca="1">+R1127+R1128</f>
        <v>0</v>
      </c>
      <c r="T1128" s="243">
        <f ca="1">+S1128</f>
        <v>0</v>
      </c>
      <c r="U1128" s="242">
        <f t="shared" si="35"/>
        <v>2</v>
      </c>
    </row>
    <row r="1129" spans="1:21" customFormat="1" ht="15" hidden="1" customHeight="1">
      <c r="A1129" s="32">
        <v>2314</v>
      </c>
      <c r="B1129" s="381">
        <f>+A1129</f>
        <v>2314</v>
      </c>
      <c r="C1129" s="245" t="str">
        <f>+VLOOKUP(A1129,bd_lista!$A$3:$C$592,3,FALSE)</f>
        <v>EMPRESA MUNICIPAL DE AREAS VERDES SUCRE</v>
      </c>
      <c r="D1129" s="383" t="str">
        <f>+C1129</f>
        <v>EMPRESA MUNICIPAL DE AREAS VERDES SUCRE</v>
      </c>
      <c r="E1129" s="240" t="s">
        <v>683</v>
      </c>
      <c r="F1129" s="241">
        <f ca="1">+IFERROR(INDEX('Hoja de Trabajo para listado'!$A$155:$Z$1048576,MATCH($A1129,'Hoja de Trabajo para listado'!$A$155:$A$1048576,0),MATCH((CUADRO!F$4&amp;$E1129),'Hoja de Trabajo para listado'!$A$151:$Z$151,0)),0)+IFERROR(INDEX('Hoja de Trabajo para listado'!$AB$155:$BA$1048576,MATCH($A1129,'Hoja de Trabajo para listado'!$AB$155:$AB$1048576,0),MATCH((CUADRO!F$4&amp;$E1129),'Hoja de Trabajo para listado'!$AB$151:$BA$151,0)),0)+IFERROR(INDEX('Hoja de Trabajo para listado'!$BC$155:$CB$1048576,MATCH($A1129,'Hoja de Trabajo para listado'!$BC$155:$BC$1048576,0),MATCH((CUADRO!F$4&amp;$E1129),'Hoja de Trabajo para listado'!$BC$151:$CB$151,0)),0)+IFERROR(INDEX('Hoja de Trabajo para listado'!$DE$153:$DG$274,MATCH($A1129,'Hoja de Trabajo para listado'!$DE$153:$DE$1048576,0),MATCH((CUADRO!F$4&amp;$E1129),'Hoja de Trabajo para listado'!$DE$151:$DG$151,0)),0)+IFERROR(INDEX('Hoja de Trabajo para listado'!$CD$155:$DC$1048576,MATCH($A1129,'Hoja de Trabajo para listado'!$CD$155:$CD$1048576,0),MATCH((CUADRO!F$4&amp;$E1129),'Hoja de Trabajo para listado'!$CD$151:$DC$151,0)),0)</f>
        <v>0</v>
      </c>
      <c r="G1129" s="241">
        <f ca="1">+IFERROR(INDEX('Hoja de Trabajo para listado'!$A$155:$Z$1048576,MATCH($A1129,'Hoja de Trabajo para listado'!$A$155:$A$1048576,0),MATCH((CUADRO!G$4&amp;$E1129),'Hoja de Trabajo para listado'!$A$151:$Z$151,0)),0)+IFERROR(INDEX('Hoja de Trabajo para listado'!$AB$155:$BA$1048576,MATCH($A1129,'Hoja de Trabajo para listado'!$AB$155:$AB$1048576,0),MATCH((CUADRO!G$4&amp;$E1129),'Hoja de Trabajo para listado'!$AB$151:$BA$151,0)),0)+IFERROR(INDEX('Hoja de Trabajo para listado'!$BC$155:$CB$1048576,MATCH($A1129,'Hoja de Trabajo para listado'!$BC$155:$BC$1048576,0),MATCH((CUADRO!G$4&amp;$E1129),'Hoja de Trabajo para listado'!$BC$151:$CB$151,0)),0)+IFERROR(INDEX('Hoja de Trabajo para listado'!$DE$153:$DG$274,MATCH($A1129,'Hoja de Trabajo para listado'!$DE$153:$DE$1048576,0),MATCH((CUADRO!G$4&amp;$E1129),'Hoja de Trabajo para listado'!$DE$151:$DG$151,0)),0)+IFERROR(INDEX('Hoja de Trabajo para listado'!$CD$155:$DC$1048576,MATCH($A1129,'Hoja de Trabajo para listado'!$CD$155:$CD$1048576,0),MATCH((CUADRO!G$4&amp;$E1129),'Hoja de Trabajo para listado'!$CD$151:$DC$151,0)),0)</f>
        <v>0</v>
      </c>
      <c r="H1129" s="241">
        <f ca="1">+IFERROR(INDEX('Hoja de Trabajo para listado'!$A$155:$Z$1048576,MATCH($A1129,'Hoja de Trabajo para listado'!$A$155:$A$1048576,0),MATCH((CUADRO!H$4&amp;$E1129),'Hoja de Trabajo para listado'!$A$151:$Z$151,0)),0)+IFERROR(INDEX('Hoja de Trabajo para listado'!$AB$155:$BA$1048576,MATCH($A1129,'Hoja de Trabajo para listado'!$AB$155:$AB$1048576,0),MATCH((CUADRO!H$4&amp;$E1129),'Hoja de Trabajo para listado'!$AB$151:$BA$151,0)),0)+IFERROR(INDEX('Hoja de Trabajo para listado'!$BC$155:$CB$1048576,MATCH($A1129,'Hoja de Trabajo para listado'!$BC$155:$BC$1048576,0),MATCH((CUADRO!H$4&amp;$E1129),'Hoja de Trabajo para listado'!$BC$151:$CB$151,0)),0)+IFERROR(INDEX('Hoja de Trabajo para listado'!$DE$153:$DG$274,MATCH($A1129,'Hoja de Trabajo para listado'!$DE$153:$DE$1048576,0),MATCH((CUADRO!H$4&amp;$E1129),'Hoja de Trabajo para listado'!$DE$151:$DG$151,0)),0)+IFERROR(INDEX('Hoja de Trabajo para listado'!$CD$155:$DC$1048576,MATCH($A1129,'Hoja de Trabajo para listado'!$CD$155:$CD$1048576,0),MATCH((CUADRO!H$4&amp;$E1129),'Hoja de Trabajo para listado'!$CD$151:$DC$151,0)),0)</f>
        <v>0</v>
      </c>
      <c r="I1129" s="241">
        <f ca="1">+IFERROR(INDEX('Hoja de Trabajo para listado'!$A$155:$Z$1048576,MATCH($A1129,'Hoja de Trabajo para listado'!$A$155:$A$1048576,0),MATCH((CUADRO!I$4&amp;$E1129),'Hoja de Trabajo para listado'!$A$151:$Z$151,0)),0)+IFERROR(INDEX('Hoja de Trabajo para listado'!$AB$155:$BA$1048576,MATCH($A1129,'Hoja de Trabajo para listado'!$AB$155:$AB$1048576,0),MATCH((CUADRO!I$4&amp;$E1129),'Hoja de Trabajo para listado'!$AB$151:$BA$151,0)),0)+IFERROR(INDEX('Hoja de Trabajo para listado'!$BC$155:$CB$1048576,MATCH($A1129,'Hoja de Trabajo para listado'!$BC$155:$BC$1048576,0),MATCH((CUADRO!I$4&amp;$E1129),'Hoja de Trabajo para listado'!$BC$151:$CB$151,0)),0)+IFERROR(INDEX('Hoja de Trabajo para listado'!$DE$153:$DG$274,MATCH($A1129,'Hoja de Trabajo para listado'!$DE$153:$DE$1048576,0),MATCH((CUADRO!I$4&amp;$E1129),'Hoja de Trabajo para listado'!$DE$151:$DG$151,0)),0)+IFERROR(INDEX('Hoja de Trabajo para listado'!$CD$155:$DC$1048576,MATCH($A1129,'Hoja de Trabajo para listado'!$CD$155:$CD$1048576,0),MATCH((CUADRO!I$4&amp;$E1129),'Hoja de Trabajo para listado'!$CD$151:$DC$151,0)),0)</f>
        <v>0</v>
      </c>
      <c r="J1129" s="241">
        <f ca="1">+IFERROR(INDEX('Hoja de Trabajo para listado'!$A$155:$Z$1048576,MATCH($A1129,'Hoja de Trabajo para listado'!$A$155:$A$1048576,0),MATCH((CUADRO!J$4&amp;$E1129),'Hoja de Trabajo para listado'!$A$151:$Z$151,0)),0)+IFERROR(INDEX('Hoja de Trabajo para listado'!$AB$155:$BA$1048576,MATCH($A1129,'Hoja de Trabajo para listado'!$AB$155:$AB$1048576,0),MATCH((CUADRO!J$4&amp;$E1129),'Hoja de Trabajo para listado'!$AB$151:$BA$151,0)),0)+IFERROR(INDEX('Hoja de Trabajo para listado'!$BC$155:$CB$1048576,MATCH($A1129,'Hoja de Trabajo para listado'!$BC$155:$BC$1048576,0),MATCH((CUADRO!J$4&amp;$E1129),'Hoja de Trabajo para listado'!$BC$151:$CB$151,0)),0)+IFERROR(INDEX('Hoja de Trabajo para listado'!$DE$153:$DG$274,MATCH($A1129,'Hoja de Trabajo para listado'!$DE$153:$DE$1048576,0),MATCH((CUADRO!J$4&amp;$E1129),'Hoja de Trabajo para listado'!$DE$151:$DG$151,0)),0)+IFERROR(INDEX('Hoja de Trabajo para listado'!$CD$155:$DC$1048576,MATCH($A1129,'Hoja de Trabajo para listado'!$CD$155:$CD$1048576,0),MATCH((CUADRO!J$4&amp;$E1129),'Hoja de Trabajo para listado'!$CD$151:$DC$151,0)),0)</f>
        <v>0</v>
      </c>
      <c r="K1129" s="241">
        <f ca="1">+IFERROR(INDEX('Hoja de Trabajo para listado'!$A$155:$Z$1048576,MATCH($A1129,'Hoja de Trabajo para listado'!$A$155:$A$1048576,0),MATCH((CUADRO!K$4&amp;$E1129),'Hoja de Trabajo para listado'!$A$151:$Z$151,0)),0)+IFERROR(INDEX('Hoja de Trabajo para listado'!$AB$155:$BA$1048576,MATCH($A1129,'Hoja de Trabajo para listado'!$AB$155:$AB$1048576,0),MATCH((CUADRO!K$4&amp;$E1129),'Hoja de Trabajo para listado'!$AB$151:$BA$151,0)),0)+IFERROR(INDEX('Hoja de Trabajo para listado'!$BC$155:$CB$1048576,MATCH($A1129,'Hoja de Trabajo para listado'!$BC$155:$BC$1048576,0),MATCH((CUADRO!K$4&amp;$E1129),'Hoja de Trabajo para listado'!$BC$151:$CB$151,0)),0)+IFERROR(INDEX('Hoja de Trabajo para listado'!$DE$153:$DG$274,MATCH($A1129,'Hoja de Trabajo para listado'!$DE$153:$DE$1048576,0),MATCH((CUADRO!K$4&amp;$E1129),'Hoja de Trabajo para listado'!$DE$151:$DG$151,0)),0)+IFERROR(INDEX('Hoja de Trabajo para listado'!$CD$155:$DC$1048576,MATCH($A1129,'Hoja de Trabajo para listado'!$CD$155:$CD$1048576,0),MATCH((CUADRO!K$4&amp;$E1129),'Hoja de Trabajo para listado'!$CD$151:$DC$151,0)),0)</f>
        <v>0</v>
      </c>
      <c r="L1129" s="241">
        <f ca="1">+IFERROR(INDEX('Hoja de Trabajo para listado'!$A$155:$Z$1048576,MATCH($A1129,'Hoja de Trabajo para listado'!$A$155:$A$1048576,0),MATCH((CUADRO!L$4&amp;$E1129),'Hoja de Trabajo para listado'!$A$151:$Z$151,0)),0)+IFERROR(INDEX('Hoja de Trabajo para listado'!$AB$155:$BA$1048576,MATCH($A1129,'Hoja de Trabajo para listado'!$AB$155:$AB$1048576,0),MATCH((CUADRO!L$4&amp;$E1129),'Hoja de Trabajo para listado'!$AB$151:$BA$151,0)),0)+IFERROR(INDEX('Hoja de Trabajo para listado'!$BC$155:$CB$1048576,MATCH($A1129,'Hoja de Trabajo para listado'!$BC$155:$BC$1048576,0),MATCH((CUADRO!L$4&amp;$E1129),'Hoja de Trabajo para listado'!$BC$151:$CB$151,0)),0)+IFERROR(INDEX('Hoja de Trabajo para listado'!$DE$153:$DG$274,MATCH($A1129,'Hoja de Trabajo para listado'!$DE$153:$DE$1048576,0),MATCH((CUADRO!L$4&amp;$E1129),'Hoja de Trabajo para listado'!$DE$151:$DG$151,0)),0)+IFERROR(INDEX('Hoja de Trabajo para listado'!$CD$155:$DC$1048576,MATCH($A1129,'Hoja de Trabajo para listado'!$CD$155:$CD$1048576,0),MATCH((CUADRO!L$4&amp;$E1129),'Hoja de Trabajo para listado'!$CD$151:$DC$151,0)),0)</f>
        <v>0</v>
      </c>
      <c r="M1129" s="241">
        <f ca="1">+IFERROR(INDEX('Hoja de Trabajo para listado'!$A$155:$Z$1048576,MATCH($A1129,'Hoja de Trabajo para listado'!$A$155:$A$1048576,0),MATCH((CUADRO!M$4&amp;$E1129),'Hoja de Trabajo para listado'!$A$151:$Z$151,0)),0)+IFERROR(INDEX('Hoja de Trabajo para listado'!$AB$155:$BA$1048576,MATCH($A1129,'Hoja de Trabajo para listado'!$AB$155:$AB$1048576,0),MATCH((CUADRO!M$4&amp;$E1129),'Hoja de Trabajo para listado'!$AB$151:$BA$151,0)),0)+IFERROR(INDEX('Hoja de Trabajo para listado'!$BC$155:$CB$1048576,MATCH($A1129,'Hoja de Trabajo para listado'!$BC$155:$BC$1048576,0),MATCH((CUADRO!M$4&amp;$E1129),'Hoja de Trabajo para listado'!$BC$151:$CB$151,0)),0)+IFERROR(INDEX('Hoja de Trabajo para listado'!$DE$153:$DG$274,MATCH($A1129,'Hoja de Trabajo para listado'!$DE$153:$DE$1048576,0),MATCH((CUADRO!M$4&amp;$E1129),'Hoja de Trabajo para listado'!$DE$151:$DG$151,0)),0)+IFERROR(INDEX('Hoja de Trabajo para listado'!$CD$155:$DC$1048576,MATCH($A1129,'Hoja de Trabajo para listado'!$CD$155:$CD$1048576,0),MATCH((CUADRO!M$4&amp;$E1129),'Hoja de Trabajo para listado'!$CD$151:$DC$151,0)),0)</f>
        <v>0</v>
      </c>
      <c r="N1129" s="241">
        <f ca="1">+IFERROR(INDEX('Hoja de Trabajo para listado'!$A$155:$Z$1048576,MATCH($A1129,'Hoja de Trabajo para listado'!$A$155:$A$1048576,0),MATCH((CUADRO!N$4&amp;$E1129),'Hoja de Trabajo para listado'!$A$151:$Z$151,0)),0)+IFERROR(INDEX('Hoja de Trabajo para listado'!$AB$155:$BA$1048576,MATCH($A1129,'Hoja de Trabajo para listado'!$AB$155:$AB$1048576,0),MATCH((CUADRO!N$4&amp;$E1129),'Hoja de Trabajo para listado'!$AB$151:$BA$151,0)),0)+IFERROR(INDEX('Hoja de Trabajo para listado'!$BC$155:$CB$1048576,MATCH($A1129,'Hoja de Trabajo para listado'!$BC$155:$BC$1048576,0),MATCH((CUADRO!N$4&amp;$E1129),'Hoja de Trabajo para listado'!$BC$151:$CB$151,0)),0)+IFERROR(INDEX('Hoja de Trabajo para listado'!$DE$153:$DG$274,MATCH($A1129,'Hoja de Trabajo para listado'!$DE$153:$DE$1048576,0),MATCH((CUADRO!N$4&amp;$E1129),'Hoja de Trabajo para listado'!$DE$151:$DG$151,0)),0)+IFERROR(INDEX('Hoja de Trabajo para listado'!$CD$155:$DC$1048576,MATCH($A1129,'Hoja de Trabajo para listado'!$CD$155:$CD$1048576,0),MATCH((CUADRO!N$4&amp;$E1129),'Hoja de Trabajo para listado'!$CD$151:$DC$151,0)),0)</f>
        <v>0</v>
      </c>
      <c r="O1129" s="241">
        <f ca="1">+IFERROR(INDEX('Hoja de Trabajo para listado'!$A$155:$Z$1048576,MATCH($A1129,'Hoja de Trabajo para listado'!$A$155:$A$1048576,0),MATCH((CUADRO!O$4&amp;$E1129),'Hoja de Trabajo para listado'!$A$151:$Z$151,0)),0)+IFERROR(INDEX('Hoja de Trabajo para listado'!$AB$155:$BA$1048576,MATCH($A1129,'Hoja de Trabajo para listado'!$AB$155:$AB$1048576,0),MATCH((CUADRO!O$4&amp;$E1129),'Hoja de Trabajo para listado'!$AB$151:$BA$151,0)),0)+IFERROR(INDEX('Hoja de Trabajo para listado'!$BC$155:$CB$1048576,MATCH($A1129,'Hoja de Trabajo para listado'!$BC$155:$BC$1048576,0),MATCH((CUADRO!O$4&amp;$E1129),'Hoja de Trabajo para listado'!$BC$151:$CB$151,0)),0)+IFERROR(INDEX('Hoja de Trabajo para listado'!$DE$153:$DG$274,MATCH($A1129,'Hoja de Trabajo para listado'!$DE$153:$DE$1048576,0),MATCH((CUADRO!O$4&amp;$E1129),'Hoja de Trabajo para listado'!$DE$151:$DG$151,0)),0)+IFERROR(INDEX('Hoja de Trabajo para listado'!$CD$155:$DC$1048576,MATCH($A1129,'Hoja de Trabajo para listado'!$CD$155:$CD$1048576,0),MATCH((CUADRO!O$4&amp;$E1129),'Hoja de Trabajo para listado'!$CD$151:$DC$151,0)),0)</f>
        <v>0</v>
      </c>
      <c r="P1129" s="241">
        <f ca="1">+IFERROR(INDEX('Hoja de Trabajo para listado'!$A$155:$Z$1048576,MATCH($A1129,'Hoja de Trabajo para listado'!$A$155:$A$1048576,0),MATCH((CUADRO!P$4&amp;$E1129),'Hoja de Trabajo para listado'!$A$151:$Z$151,0)),0)+IFERROR(INDEX('Hoja de Trabajo para listado'!$AB$155:$BA$1048576,MATCH($A1129,'Hoja de Trabajo para listado'!$AB$155:$AB$1048576,0),MATCH((CUADRO!P$4&amp;$E1129),'Hoja de Trabajo para listado'!$AB$151:$BA$151,0)),0)+IFERROR(INDEX('Hoja de Trabajo para listado'!$BC$155:$CB$1048576,MATCH($A1129,'Hoja de Trabajo para listado'!$BC$155:$BC$1048576,0),MATCH((CUADRO!P$4&amp;$E1129),'Hoja de Trabajo para listado'!$BC$151:$CB$151,0)),0)+IFERROR(INDEX('Hoja de Trabajo para listado'!$DE$153:$DG$274,MATCH($A1129,'Hoja de Trabajo para listado'!$DE$153:$DE$1048576,0),MATCH((CUADRO!P$4&amp;$E1129),'Hoja de Trabajo para listado'!$DE$151:$DG$151,0)),0)+IFERROR(INDEX('Hoja de Trabajo para listado'!$CD$155:$DC$1048576,MATCH($A1129,'Hoja de Trabajo para listado'!$CD$155:$CD$1048576,0),MATCH((CUADRO!P$4&amp;$E1129),'Hoja de Trabajo para listado'!$CD$151:$DC$151,0)),0)</f>
        <v>0</v>
      </c>
      <c r="Q1129" s="241">
        <f ca="1">+IFERROR(INDEX('Hoja de Trabajo para listado'!$A$155:$Z$1048576,MATCH($A1129,'Hoja de Trabajo para listado'!$A$155:$A$1048576,0),MATCH((CUADRO!Q$4&amp;$E1129),'Hoja de Trabajo para listado'!$A$151:$Z$151,0)),0)+IFERROR(INDEX('Hoja de Trabajo para listado'!$AB$155:$BA$1048576,MATCH($A1129,'Hoja de Trabajo para listado'!$AB$155:$AB$1048576,0),MATCH((CUADRO!Q$4&amp;$E1129),'Hoja de Trabajo para listado'!$AB$151:$BA$151,0)),0)+IFERROR(INDEX('Hoja de Trabajo para listado'!$BC$155:$CB$1048576,MATCH($A1129,'Hoja de Trabajo para listado'!$BC$155:$BC$1048576,0),MATCH((CUADRO!Q$4&amp;$E1129),'Hoja de Trabajo para listado'!$BC$151:$CB$151,0)),0)+IFERROR(INDEX('Hoja de Trabajo para listado'!$DE$153:$DG$274,MATCH($A1129,'Hoja de Trabajo para listado'!$DE$153:$DE$1048576,0),MATCH((CUADRO!Q$4&amp;$E1129),'Hoja de Trabajo para listado'!$DE$151:$DG$151,0)),0)+IFERROR(INDEX('Hoja de Trabajo para listado'!$CD$155:$DC$1048576,MATCH($A1129,'Hoja de Trabajo para listado'!$CD$155:$CD$1048576,0),MATCH((CUADRO!Q$4&amp;$E1129),'Hoja de Trabajo para listado'!$CD$151:$DC$151,0)),0)</f>
        <v>0</v>
      </c>
      <c r="R1129" s="241">
        <f t="shared" ca="1" si="34"/>
        <v>0</v>
      </c>
      <c r="S1129" s="247"/>
      <c r="T1129" s="241">
        <f ca="1">+T1130</f>
        <v>0</v>
      </c>
      <c r="U1129" s="240">
        <f t="shared" si="35"/>
        <v>1</v>
      </c>
    </row>
    <row r="1130" spans="1:21" customFormat="1" ht="15" hidden="1" customHeight="1">
      <c r="A1130" s="32">
        <v>2314</v>
      </c>
      <c r="B1130" s="382"/>
      <c r="C1130" s="245" t="str">
        <f>+VLOOKUP(A1130,bd_lista!$A$3:$C$592,3,FALSE)</f>
        <v>EMPRESA MUNICIPAL DE AREAS VERDES SUCRE</v>
      </c>
      <c r="D1130" s="384"/>
      <c r="E1130" s="242" t="s">
        <v>684</v>
      </c>
      <c r="F1130" s="243">
        <f ca="1">+IFERROR(INDEX('Hoja de Trabajo para listado'!$A$155:$Z$1048576,MATCH($A1130,'Hoja de Trabajo para listado'!$A$155:$A$1048576,0),MATCH((CUADRO!F$4&amp;$E1130),'Hoja de Trabajo para listado'!$A$151:$Z$151,0)),0)+IFERROR(INDEX('Hoja de Trabajo para listado'!$AB$155:$BA$1048576,MATCH($A1130,'Hoja de Trabajo para listado'!$AB$155:$AB$1048576,0),MATCH((CUADRO!F$4&amp;$E1130),'Hoja de Trabajo para listado'!$AB$151:$BA$151,0)),0)+IFERROR(INDEX('Hoja de Trabajo para listado'!$BC$155:$CB$1048576,MATCH($A1130,'Hoja de Trabajo para listado'!$BC$155:$BC$1048576,0),MATCH((CUADRO!F$4&amp;$E1130),'Hoja de Trabajo para listado'!$BC$151:$CB$151,0)),0)+IFERROR(INDEX('Hoja de Trabajo para listado'!$DE$153:$DG$274,MATCH($A1130,'Hoja de Trabajo para listado'!$DE$153:$DE$1048576,0),MATCH((CUADRO!F$4&amp;$E1130),'Hoja de Trabajo para listado'!$DE$151:$DG$151,0)),0)+IFERROR(INDEX('Hoja de Trabajo para listado'!$CD$155:$DC$1048576,MATCH($A1130,'Hoja de Trabajo para listado'!$CD$155:$CD$1048576,0),MATCH((CUADRO!F$4&amp;$E1130),'Hoja de Trabajo para listado'!$CD$151:$DC$151,0)),0)</f>
        <v>0</v>
      </c>
      <c r="G1130" s="243">
        <f ca="1">+IFERROR(INDEX('Hoja de Trabajo para listado'!$A$155:$Z$1048576,MATCH($A1130,'Hoja de Trabajo para listado'!$A$155:$A$1048576,0),MATCH((CUADRO!G$4&amp;$E1130),'Hoja de Trabajo para listado'!$A$151:$Z$151,0)),0)+IFERROR(INDEX('Hoja de Trabajo para listado'!$AB$155:$BA$1048576,MATCH($A1130,'Hoja de Trabajo para listado'!$AB$155:$AB$1048576,0),MATCH((CUADRO!G$4&amp;$E1130),'Hoja de Trabajo para listado'!$AB$151:$BA$151,0)),0)+IFERROR(INDEX('Hoja de Trabajo para listado'!$BC$155:$CB$1048576,MATCH($A1130,'Hoja de Trabajo para listado'!$BC$155:$BC$1048576,0),MATCH((CUADRO!G$4&amp;$E1130),'Hoja de Trabajo para listado'!$BC$151:$CB$151,0)),0)+IFERROR(INDEX('Hoja de Trabajo para listado'!$DE$153:$DG$274,MATCH($A1130,'Hoja de Trabajo para listado'!$DE$153:$DE$1048576,0),MATCH((CUADRO!G$4&amp;$E1130),'Hoja de Trabajo para listado'!$DE$151:$DG$151,0)),0)+IFERROR(INDEX('Hoja de Trabajo para listado'!$CD$155:$DC$1048576,MATCH($A1130,'Hoja de Trabajo para listado'!$CD$155:$CD$1048576,0),MATCH((CUADRO!G$4&amp;$E1130),'Hoja de Trabajo para listado'!$CD$151:$DC$151,0)),0)</f>
        <v>0</v>
      </c>
      <c r="H1130" s="243">
        <f ca="1">+IFERROR(INDEX('Hoja de Trabajo para listado'!$A$155:$Z$1048576,MATCH($A1130,'Hoja de Trabajo para listado'!$A$155:$A$1048576,0),MATCH((CUADRO!H$4&amp;$E1130),'Hoja de Trabajo para listado'!$A$151:$Z$151,0)),0)+IFERROR(INDEX('Hoja de Trabajo para listado'!$AB$155:$BA$1048576,MATCH($A1130,'Hoja de Trabajo para listado'!$AB$155:$AB$1048576,0),MATCH((CUADRO!H$4&amp;$E1130),'Hoja de Trabajo para listado'!$AB$151:$BA$151,0)),0)+IFERROR(INDEX('Hoja de Trabajo para listado'!$BC$155:$CB$1048576,MATCH($A1130,'Hoja de Trabajo para listado'!$BC$155:$BC$1048576,0),MATCH((CUADRO!H$4&amp;$E1130),'Hoja de Trabajo para listado'!$BC$151:$CB$151,0)),0)+IFERROR(INDEX('Hoja de Trabajo para listado'!$DE$153:$DG$274,MATCH($A1130,'Hoja de Trabajo para listado'!$DE$153:$DE$1048576,0),MATCH((CUADRO!H$4&amp;$E1130),'Hoja de Trabajo para listado'!$DE$151:$DG$151,0)),0)+IFERROR(INDEX('Hoja de Trabajo para listado'!$CD$155:$DC$1048576,MATCH($A1130,'Hoja de Trabajo para listado'!$CD$155:$CD$1048576,0),MATCH((CUADRO!H$4&amp;$E1130),'Hoja de Trabajo para listado'!$CD$151:$DC$151,0)),0)</f>
        <v>0</v>
      </c>
      <c r="I1130" s="243">
        <f ca="1">+IFERROR(INDEX('Hoja de Trabajo para listado'!$A$155:$Z$1048576,MATCH($A1130,'Hoja de Trabajo para listado'!$A$155:$A$1048576,0),MATCH((CUADRO!I$4&amp;$E1130),'Hoja de Trabajo para listado'!$A$151:$Z$151,0)),0)+IFERROR(INDEX('Hoja de Trabajo para listado'!$AB$155:$BA$1048576,MATCH($A1130,'Hoja de Trabajo para listado'!$AB$155:$AB$1048576,0),MATCH((CUADRO!I$4&amp;$E1130),'Hoja de Trabajo para listado'!$AB$151:$BA$151,0)),0)+IFERROR(INDEX('Hoja de Trabajo para listado'!$BC$155:$CB$1048576,MATCH($A1130,'Hoja de Trabajo para listado'!$BC$155:$BC$1048576,0),MATCH((CUADRO!I$4&amp;$E1130),'Hoja de Trabajo para listado'!$BC$151:$CB$151,0)),0)+IFERROR(INDEX('Hoja de Trabajo para listado'!$DE$153:$DG$274,MATCH($A1130,'Hoja de Trabajo para listado'!$DE$153:$DE$1048576,0),MATCH((CUADRO!I$4&amp;$E1130),'Hoja de Trabajo para listado'!$DE$151:$DG$151,0)),0)+IFERROR(INDEX('Hoja de Trabajo para listado'!$CD$155:$DC$1048576,MATCH($A1130,'Hoja de Trabajo para listado'!$CD$155:$CD$1048576,0),MATCH((CUADRO!I$4&amp;$E1130),'Hoja de Trabajo para listado'!$CD$151:$DC$151,0)),0)</f>
        <v>0</v>
      </c>
      <c r="J1130" s="243">
        <f ca="1">+IFERROR(INDEX('Hoja de Trabajo para listado'!$A$155:$Z$1048576,MATCH($A1130,'Hoja de Trabajo para listado'!$A$155:$A$1048576,0),MATCH((CUADRO!J$4&amp;$E1130),'Hoja de Trabajo para listado'!$A$151:$Z$151,0)),0)+IFERROR(INDEX('Hoja de Trabajo para listado'!$AB$155:$BA$1048576,MATCH($A1130,'Hoja de Trabajo para listado'!$AB$155:$AB$1048576,0),MATCH((CUADRO!J$4&amp;$E1130),'Hoja de Trabajo para listado'!$AB$151:$BA$151,0)),0)+IFERROR(INDEX('Hoja de Trabajo para listado'!$BC$155:$CB$1048576,MATCH($A1130,'Hoja de Trabajo para listado'!$BC$155:$BC$1048576,0),MATCH((CUADRO!J$4&amp;$E1130),'Hoja de Trabajo para listado'!$BC$151:$CB$151,0)),0)+IFERROR(INDEX('Hoja de Trabajo para listado'!$DE$153:$DG$274,MATCH($A1130,'Hoja de Trabajo para listado'!$DE$153:$DE$1048576,0),MATCH((CUADRO!J$4&amp;$E1130),'Hoja de Trabajo para listado'!$DE$151:$DG$151,0)),0)+IFERROR(INDEX('Hoja de Trabajo para listado'!$CD$155:$DC$1048576,MATCH($A1130,'Hoja de Trabajo para listado'!$CD$155:$CD$1048576,0),MATCH((CUADRO!J$4&amp;$E1130),'Hoja de Trabajo para listado'!$CD$151:$DC$151,0)),0)</f>
        <v>0</v>
      </c>
      <c r="K1130" s="243">
        <f ca="1">+IFERROR(INDEX('Hoja de Trabajo para listado'!$A$155:$Z$1048576,MATCH($A1130,'Hoja de Trabajo para listado'!$A$155:$A$1048576,0),MATCH((CUADRO!K$4&amp;$E1130),'Hoja de Trabajo para listado'!$A$151:$Z$151,0)),0)+IFERROR(INDEX('Hoja de Trabajo para listado'!$AB$155:$BA$1048576,MATCH($A1130,'Hoja de Trabajo para listado'!$AB$155:$AB$1048576,0),MATCH((CUADRO!K$4&amp;$E1130),'Hoja de Trabajo para listado'!$AB$151:$BA$151,0)),0)+IFERROR(INDEX('Hoja de Trabajo para listado'!$BC$155:$CB$1048576,MATCH($A1130,'Hoja de Trabajo para listado'!$BC$155:$BC$1048576,0),MATCH((CUADRO!K$4&amp;$E1130),'Hoja de Trabajo para listado'!$BC$151:$CB$151,0)),0)+IFERROR(INDEX('Hoja de Trabajo para listado'!$DE$153:$DG$274,MATCH($A1130,'Hoja de Trabajo para listado'!$DE$153:$DE$1048576,0),MATCH((CUADRO!K$4&amp;$E1130),'Hoja de Trabajo para listado'!$DE$151:$DG$151,0)),0)+IFERROR(INDEX('Hoja de Trabajo para listado'!$CD$155:$DC$1048576,MATCH($A1130,'Hoja de Trabajo para listado'!$CD$155:$CD$1048576,0),MATCH((CUADRO!K$4&amp;$E1130),'Hoja de Trabajo para listado'!$CD$151:$DC$151,0)),0)</f>
        <v>0</v>
      </c>
      <c r="L1130" s="243">
        <f ca="1">+IFERROR(INDEX('Hoja de Trabajo para listado'!$A$155:$Z$1048576,MATCH($A1130,'Hoja de Trabajo para listado'!$A$155:$A$1048576,0),MATCH((CUADRO!L$4&amp;$E1130),'Hoja de Trabajo para listado'!$A$151:$Z$151,0)),0)+IFERROR(INDEX('Hoja de Trabajo para listado'!$AB$155:$BA$1048576,MATCH($A1130,'Hoja de Trabajo para listado'!$AB$155:$AB$1048576,0),MATCH((CUADRO!L$4&amp;$E1130),'Hoja de Trabajo para listado'!$AB$151:$BA$151,0)),0)+IFERROR(INDEX('Hoja de Trabajo para listado'!$BC$155:$CB$1048576,MATCH($A1130,'Hoja de Trabajo para listado'!$BC$155:$BC$1048576,0),MATCH((CUADRO!L$4&amp;$E1130),'Hoja de Trabajo para listado'!$BC$151:$CB$151,0)),0)+IFERROR(INDEX('Hoja de Trabajo para listado'!$DE$153:$DG$274,MATCH($A1130,'Hoja de Trabajo para listado'!$DE$153:$DE$1048576,0),MATCH((CUADRO!L$4&amp;$E1130),'Hoja de Trabajo para listado'!$DE$151:$DG$151,0)),0)+IFERROR(INDEX('Hoja de Trabajo para listado'!$CD$155:$DC$1048576,MATCH($A1130,'Hoja de Trabajo para listado'!$CD$155:$CD$1048576,0),MATCH((CUADRO!L$4&amp;$E1130),'Hoja de Trabajo para listado'!$CD$151:$DC$151,0)),0)</f>
        <v>0</v>
      </c>
      <c r="M1130" s="243">
        <f ca="1">+IFERROR(INDEX('Hoja de Trabajo para listado'!$A$155:$Z$1048576,MATCH($A1130,'Hoja de Trabajo para listado'!$A$155:$A$1048576,0),MATCH((CUADRO!M$4&amp;$E1130),'Hoja de Trabajo para listado'!$A$151:$Z$151,0)),0)+IFERROR(INDEX('Hoja de Trabajo para listado'!$AB$155:$BA$1048576,MATCH($A1130,'Hoja de Trabajo para listado'!$AB$155:$AB$1048576,0),MATCH((CUADRO!M$4&amp;$E1130),'Hoja de Trabajo para listado'!$AB$151:$BA$151,0)),0)+IFERROR(INDEX('Hoja de Trabajo para listado'!$BC$155:$CB$1048576,MATCH($A1130,'Hoja de Trabajo para listado'!$BC$155:$BC$1048576,0),MATCH((CUADRO!M$4&amp;$E1130),'Hoja de Trabajo para listado'!$BC$151:$CB$151,0)),0)+IFERROR(INDEX('Hoja de Trabajo para listado'!$DE$153:$DG$274,MATCH($A1130,'Hoja de Trabajo para listado'!$DE$153:$DE$1048576,0),MATCH((CUADRO!M$4&amp;$E1130),'Hoja de Trabajo para listado'!$DE$151:$DG$151,0)),0)+IFERROR(INDEX('Hoja de Trabajo para listado'!$CD$155:$DC$1048576,MATCH($A1130,'Hoja de Trabajo para listado'!$CD$155:$CD$1048576,0),MATCH((CUADRO!M$4&amp;$E1130),'Hoja de Trabajo para listado'!$CD$151:$DC$151,0)),0)</f>
        <v>0</v>
      </c>
      <c r="N1130" s="243">
        <f ca="1">+IFERROR(INDEX('Hoja de Trabajo para listado'!$A$155:$Z$1048576,MATCH($A1130,'Hoja de Trabajo para listado'!$A$155:$A$1048576,0),MATCH((CUADRO!N$4&amp;$E1130),'Hoja de Trabajo para listado'!$A$151:$Z$151,0)),0)+IFERROR(INDEX('Hoja de Trabajo para listado'!$AB$155:$BA$1048576,MATCH($A1130,'Hoja de Trabajo para listado'!$AB$155:$AB$1048576,0),MATCH((CUADRO!N$4&amp;$E1130),'Hoja de Trabajo para listado'!$AB$151:$BA$151,0)),0)+IFERROR(INDEX('Hoja de Trabajo para listado'!$BC$155:$CB$1048576,MATCH($A1130,'Hoja de Trabajo para listado'!$BC$155:$BC$1048576,0),MATCH((CUADRO!N$4&amp;$E1130),'Hoja de Trabajo para listado'!$BC$151:$CB$151,0)),0)+IFERROR(INDEX('Hoja de Trabajo para listado'!$DE$153:$DG$274,MATCH($A1130,'Hoja de Trabajo para listado'!$DE$153:$DE$1048576,0),MATCH((CUADRO!N$4&amp;$E1130),'Hoja de Trabajo para listado'!$DE$151:$DG$151,0)),0)+IFERROR(INDEX('Hoja de Trabajo para listado'!$CD$155:$DC$1048576,MATCH($A1130,'Hoja de Trabajo para listado'!$CD$155:$CD$1048576,0),MATCH((CUADRO!N$4&amp;$E1130),'Hoja de Trabajo para listado'!$CD$151:$DC$151,0)),0)</f>
        <v>0</v>
      </c>
      <c r="O1130" s="243">
        <f ca="1">+IFERROR(INDEX('Hoja de Trabajo para listado'!$A$155:$Z$1048576,MATCH($A1130,'Hoja de Trabajo para listado'!$A$155:$A$1048576,0),MATCH((CUADRO!O$4&amp;$E1130),'Hoja de Trabajo para listado'!$A$151:$Z$151,0)),0)+IFERROR(INDEX('Hoja de Trabajo para listado'!$AB$155:$BA$1048576,MATCH($A1130,'Hoja de Trabajo para listado'!$AB$155:$AB$1048576,0),MATCH((CUADRO!O$4&amp;$E1130),'Hoja de Trabajo para listado'!$AB$151:$BA$151,0)),0)+IFERROR(INDEX('Hoja de Trabajo para listado'!$BC$155:$CB$1048576,MATCH($A1130,'Hoja de Trabajo para listado'!$BC$155:$BC$1048576,0),MATCH((CUADRO!O$4&amp;$E1130),'Hoja de Trabajo para listado'!$BC$151:$CB$151,0)),0)+IFERROR(INDEX('Hoja de Trabajo para listado'!$DE$153:$DG$274,MATCH($A1130,'Hoja de Trabajo para listado'!$DE$153:$DE$1048576,0),MATCH((CUADRO!O$4&amp;$E1130),'Hoja de Trabajo para listado'!$DE$151:$DG$151,0)),0)+IFERROR(INDEX('Hoja de Trabajo para listado'!$CD$155:$DC$1048576,MATCH($A1130,'Hoja de Trabajo para listado'!$CD$155:$CD$1048576,0),MATCH((CUADRO!O$4&amp;$E1130),'Hoja de Trabajo para listado'!$CD$151:$DC$151,0)),0)</f>
        <v>0</v>
      </c>
      <c r="P1130" s="243">
        <f ca="1">+IFERROR(INDEX('Hoja de Trabajo para listado'!$A$155:$Z$1048576,MATCH($A1130,'Hoja de Trabajo para listado'!$A$155:$A$1048576,0),MATCH((CUADRO!P$4&amp;$E1130),'Hoja de Trabajo para listado'!$A$151:$Z$151,0)),0)+IFERROR(INDEX('Hoja de Trabajo para listado'!$AB$155:$BA$1048576,MATCH($A1130,'Hoja de Trabajo para listado'!$AB$155:$AB$1048576,0),MATCH((CUADRO!P$4&amp;$E1130),'Hoja de Trabajo para listado'!$AB$151:$BA$151,0)),0)+IFERROR(INDEX('Hoja de Trabajo para listado'!$BC$155:$CB$1048576,MATCH($A1130,'Hoja de Trabajo para listado'!$BC$155:$BC$1048576,0),MATCH((CUADRO!P$4&amp;$E1130),'Hoja de Trabajo para listado'!$BC$151:$CB$151,0)),0)+IFERROR(INDEX('Hoja de Trabajo para listado'!$DE$153:$DG$274,MATCH($A1130,'Hoja de Trabajo para listado'!$DE$153:$DE$1048576,0),MATCH((CUADRO!P$4&amp;$E1130),'Hoja de Trabajo para listado'!$DE$151:$DG$151,0)),0)+IFERROR(INDEX('Hoja de Trabajo para listado'!$CD$155:$DC$1048576,MATCH($A1130,'Hoja de Trabajo para listado'!$CD$155:$CD$1048576,0),MATCH((CUADRO!P$4&amp;$E1130),'Hoja de Trabajo para listado'!$CD$151:$DC$151,0)),0)</f>
        <v>0</v>
      </c>
      <c r="Q1130" s="243">
        <f ca="1">+IFERROR(INDEX('Hoja de Trabajo para listado'!$A$155:$Z$1048576,MATCH($A1130,'Hoja de Trabajo para listado'!$A$155:$A$1048576,0),MATCH((CUADRO!Q$4&amp;$E1130),'Hoja de Trabajo para listado'!$A$151:$Z$151,0)),0)+IFERROR(INDEX('Hoja de Trabajo para listado'!$AB$155:$BA$1048576,MATCH($A1130,'Hoja de Trabajo para listado'!$AB$155:$AB$1048576,0),MATCH((CUADRO!Q$4&amp;$E1130),'Hoja de Trabajo para listado'!$AB$151:$BA$151,0)),0)+IFERROR(INDEX('Hoja de Trabajo para listado'!$BC$155:$CB$1048576,MATCH($A1130,'Hoja de Trabajo para listado'!$BC$155:$BC$1048576,0),MATCH((CUADRO!Q$4&amp;$E1130),'Hoja de Trabajo para listado'!$BC$151:$CB$151,0)),0)+IFERROR(INDEX('Hoja de Trabajo para listado'!$DE$153:$DG$274,MATCH($A1130,'Hoja de Trabajo para listado'!$DE$153:$DE$1048576,0),MATCH((CUADRO!Q$4&amp;$E1130),'Hoja de Trabajo para listado'!$DE$151:$DG$151,0)),0)+IFERROR(INDEX('Hoja de Trabajo para listado'!$CD$155:$DC$1048576,MATCH($A1130,'Hoja de Trabajo para listado'!$CD$155:$CD$1048576,0),MATCH((CUADRO!Q$4&amp;$E1130),'Hoja de Trabajo para listado'!$CD$151:$DC$151,0)),0)</f>
        <v>0</v>
      </c>
      <c r="R1130" s="243">
        <f t="shared" ca="1" si="34"/>
        <v>0</v>
      </c>
      <c r="S1130" s="253">
        <f ca="1">+R1129+R1130</f>
        <v>0</v>
      </c>
      <c r="T1130" s="243">
        <f ca="1">+S1130</f>
        <v>0</v>
      </c>
      <c r="U1130" s="242">
        <f t="shared" si="35"/>
        <v>2</v>
      </c>
    </row>
    <row r="1131" spans="1:21" customFormat="1" ht="15" hidden="1" customHeight="1">
      <c r="A1131" s="32">
        <v>2315</v>
      </c>
      <c r="B1131" s="381">
        <f>+A1131</f>
        <v>2315</v>
      </c>
      <c r="C1131" s="245" t="str">
        <f>+VLOOKUP(A1131,bd_lista!$A$3:$C$592,3,FALSE)</f>
        <v xml:space="preserve">Empresa Municipal de Servicio de Aseo </v>
      </c>
      <c r="D1131" s="383" t="str">
        <f>+C1131</f>
        <v xml:space="preserve">Empresa Municipal de Servicio de Aseo </v>
      </c>
      <c r="E1131" s="240" t="s">
        <v>683</v>
      </c>
      <c r="F1131" s="241">
        <f ca="1">+IFERROR(INDEX('Hoja de Trabajo para listado'!$A$155:$Z$1048576,MATCH($A1131,'Hoja de Trabajo para listado'!$A$155:$A$1048576,0),MATCH((CUADRO!F$4&amp;$E1131),'Hoja de Trabajo para listado'!$A$151:$Z$151,0)),0)+IFERROR(INDEX('Hoja de Trabajo para listado'!$AB$155:$BA$1048576,MATCH($A1131,'Hoja de Trabajo para listado'!$AB$155:$AB$1048576,0),MATCH((CUADRO!F$4&amp;$E1131),'Hoja de Trabajo para listado'!$AB$151:$BA$151,0)),0)+IFERROR(INDEX('Hoja de Trabajo para listado'!$BC$155:$CB$1048576,MATCH($A1131,'Hoja de Trabajo para listado'!$BC$155:$BC$1048576,0),MATCH((CUADRO!F$4&amp;$E1131),'Hoja de Trabajo para listado'!$BC$151:$CB$151,0)),0)+IFERROR(INDEX('Hoja de Trabajo para listado'!$DE$153:$DG$274,MATCH($A1131,'Hoja de Trabajo para listado'!$DE$153:$DE$1048576,0),MATCH((CUADRO!F$4&amp;$E1131),'Hoja de Trabajo para listado'!$DE$151:$DG$151,0)),0)+IFERROR(INDEX('Hoja de Trabajo para listado'!$CD$155:$DC$1048576,MATCH($A1131,'Hoja de Trabajo para listado'!$CD$155:$CD$1048576,0),MATCH((CUADRO!F$4&amp;$E1131),'Hoja de Trabajo para listado'!$CD$151:$DC$151,0)),0)</f>
        <v>0</v>
      </c>
      <c r="G1131" s="241">
        <f ca="1">+IFERROR(INDEX('Hoja de Trabajo para listado'!$A$155:$Z$1048576,MATCH($A1131,'Hoja de Trabajo para listado'!$A$155:$A$1048576,0),MATCH((CUADRO!G$4&amp;$E1131),'Hoja de Trabajo para listado'!$A$151:$Z$151,0)),0)+IFERROR(INDEX('Hoja de Trabajo para listado'!$AB$155:$BA$1048576,MATCH($A1131,'Hoja de Trabajo para listado'!$AB$155:$AB$1048576,0),MATCH((CUADRO!G$4&amp;$E1131),'Hoja de Trabajo para listado'!$AB$151:$BA$151,0)),0)+IFERROR(INDEX('Hoja de Trabajo para listado'!$BC$155:$CB$1048576,MATCH($A1131,'Hoja de Trabajo para listado'!$BC$155:$BC$1048576,0),MATCH((CUADRO!G$4&amp;$E1131),'Hoja de Trabajo para listado'!$BC$151:$CB$151,0)),0)+IFERROR(INDEX('Hoja de Trabajo para listado'!$DE$153:$DG$274,MATCH($A1131,'Hoja de Trabajo para listado'!$DE$153:$DE$1048576,0),MATCH((CUADRO!G$4&amp;$E1131),'Hoja de Trabajo para listado'!$DE$151:$DG$151,0)),0)+IFERROR(INDEX('Hoja de Trabajo para listado'!$CD$155:$DC$1048576,MATCH($A1131,'Hoja de Trabajo para listado'!$CD$155:$CD$1048576,0),MATCH((CUADRO!G$4&amp;$E1131),'Hoja de Trabajo para listado'!$CD$151:$DC$151,0)),0)</f>
        <v>0</v>
      </c>
      <c r="H1131" s="241">
        <f ca="1">+IFERROR(INDEX('Hoja de Trabajo para listado'!$A$155:$Z$1048576,MATCH($A1131,'Hoja de Trabajo para listado'!$A$155:$A$1048576,0),MATCH((CUADRO!H$4&amp;$E1131),'Hoja de Trabajo para listado'!$A$151:$Z$151,0)),0)+IFERROR(INDEX('Hoja de Trabajo para listado'!$AB$155:$BA$1048576,MATCH($A1131,'Hoja de Trabajo para listado'!$AB$155:$AB$1048576,0),MATCH((CUADRO!H$4&amp;$E1131),'Hoja de Trabajo para listado'!$AB$151:$BA$151,0)),0)+IFERROR(INDEX('Hoja de Trabajo para listado'!$BC$155:$CB$1048576,MATCH($A1131,'Hoja de Trabajo para listado'!$BC$155:$BC$1048576,0),MATCH((CUADRO!H$4&amp;$E1131),'Hoja de Trabajo para listado'!$BC$151:$CB$151,0)),0)+IFERROR(INDEX('Hoja de Trabajo para listado'!$DE$153:$DG$274,MATCH($A1131,'Hoja de Trabajo para listado'!$DE$153:$DE$1048576,0),MATCH((CUADRO!H$4&amp;$E1131),'Hoja de Trabajo para listado'!$DE$151:$DG$151,0)),0)+IFERROR(INDEX('Hoja de Trabajo para listado'!$CD$155:$DC$1048576,MATCH($A1131,'Hoja de Trabajo para listado'!$CD$155:$CD$1048576,0),MATCH((CUADRO!H$4&amp;$E1131),'Hoja de Trabajo para listado'!$CD$151:$DC$151,0)),0)</f>
        <v>0</v>
      </c>
      <c r="I1131" s="241">
        <f ca="1">+IFERROR(INDEX('Hoja de Trabajo para listado'!$A$155:$Z$1048576,MATCH($A1131,'Hoja de Trabajo para listado'!$A$155:$A$1048576,0),MATCH((CUADRO!I$4&amp;$E1131),'Hoja de Trabajo para listado'!$A$151:$Z$151,0)),0)+IFERROR(INDEX('Hoja de Trabajo para listado'!$AB$155:$BA$1048576,MATCH($A1131,'Hoja de Trabajo para listado'!$AB$155:$AB$1048576,0),MATCH((CUADRO!I$4&amp;$E1131),'Hoja de Trabajo para listado'!$AB$151:$BA$151,0)),0)+IFERROR(INDEX('Hoja de Trabajo para listado'!$BC$155:$CB$1048576,MATCH($A1131,'Hoja de Trabajo para listado'!$BC$155:$BC$1048576,0),MATCH((CUADRO!I$4&amp;$E1131),'Hoja de Trabajo para listado'!$BC$151:$CB$151,0)),0)+IFERROR(INDEX('Hoja de Trabajo para listado'!$DE$153:$DG$274,MATCH($A1131,'Hoja de Trabajo para listado'!$DE$153:$DE$1048576,0),MATCH((CUADRO!I$4&amp;$E1131),'Hoja de Trabajo para listado'!$DE$151:$DG$151,0)),0)+IFERROR(INDEX('Hoja de Trabajo para listado'!$CD$155:$DC$1048576,MATCH($A1131,'Hoja de Trabajo para listado'!$CD$155:$CD$1048576,0),MATCH((CUADRO!I$4&amp;$E1131),'Hoja de Trabajo para listado'!$CD$151:$DC$151,0)),0)</f>
        <v>0</v>
      </c>
      <c r="J1131" s="241">
        <f ca="1">+IFERROR(INDEX('Hoja de Trabajo para listado'!$A$155:$Z$1048576,MATCH($A1131,'Hoja de Trabajo para listado'!$A$155:$A$1048576,0),MATCH((CUADRO!J$4&amp;$E1131),'Hoja de Trabajo para listado'!$A$151:$Z$151,0)),0)+IFERROR(INDEX('Hoja de Trabajo para listado'!$AB$155:$BA$1048576,MATCH($A1131,'Hoja de Trabajo para listado'!$AB$155:$AB$1048576,0),MATCH((CUADRO!J$4&amp;$E1131),'Hoja de Trabajo para listado'!$AB$151:$BA$151,0)),0)+IFERROR(INDEX('Hoja de Trabajo para listado'!$BC$155:$CB$1048576,MATCH($A1131,'Hoja de Trabajo para listado'!$BC$155:$BC$1048576,0),MATCH((CUADRO!J$4&amp;$E1131),'Hoja de Trabajo para listado'!$BC$151:$CB$151,0)),0)+IFERROR(INDEX('Hoja de Trabajo para listado'!$DE$153:$DG$274,MATCH($A1131,'Hoja de Trabajo para listado'!$DE$153:$DE$1048576,0),MATCH((CUADRO!J$4&amp;$E1131),'Hoja de Trabajo para listado'!$DE$151:$DG$151,0)),0)+IFERROR(INDEX('Hoja de Trabajo para listado'!$CD$155:$DC$1048576,MATCH($A1131,'Hoja de Trabajo para listado'!$CD$155:$CD$1048576,0),MATCH((CUADRO!J$4&amp;$E1131),'Hoja de Trabajo para listado'!$CD$151:$DC$151,0)),0)</f>
        <v>0</v>
      </c>
      <c r="K1131" s="241">
        <f ca="1">+IFERROR(INDEX('Hoja de Trabajo para listado'!$A$155:$Z$1048576,MATCH($A1131,'Hoja de Trabajo para listado'!$A$155:$A$1048576,0),MATCH((CUADRO!K$4&amp;$E1131),'Hoja de Trabajo para listado'!$A$151:$Z$151,0)),0)+IFERROR(INDEX('Hoja de Trabajo para listado'!$AB$155:$BA$1048576,MATCH($A1131,'Hoja de Trabajo para listado'!$AB$155:$AB$1048576,0),MATCH((CUADRO!K$4&amp;$E1131),'Hoja de Trabajo para listado'!$AB$151:$BA$151,0)),0)+IFERROR(INDEX('Hoja de Trabajo para listado'!$BC$155:$CB$1048576,MATCH($A1131,'Hoja de Trabajo para listado'!$BC$155:$BC$1048576,0),MATCH((CUADRO!K$4&amp;$E1131),'Hoja de Trabajo para listado'!$BC$151:$CB$151,0)),0)+IFERROR(INDEX('Hoja de Trabajo para listado'!$DE$153:$DG$274,MATCH($A1131,'Hoja de Trabajo para listado'!$DE$153:$DE$1048576,0),MATCH((CUADRO!K$4&amp;$E1131),'Hoja de Trabajo para listado'!$DE$151:$DG$151,0)),0)+IFERROR(INDEX('Hoja de Trabajo para listado'!$CD$155:$DC$1048576,MATCH($A1131,'Hoja de Trabajo para listado'!$CD$155:$CD$1048576,0),MATCH((CUADRO!K$4&amp;$E1131),'Hoja de Trabajo para listado'!$CD$151:$DC$151,0)),0)</f>
        <v>0</v>
      </c>
      <c r="L1131" s="241">
        <f ca="1">+IFERROR(INDEX('Hoja de Trabajo para listado'!$A$155:$Z$1048576,MATCH($A1131,'Hoja de Trabajo para listado'!$A$155:$A$1048576,0),MATCH((CUADRO!L$4&amp;$E1131),'Hoja de Trabajo para listado'!$A$151:$Z$151,0)),0)+IFERROR(INDEX('Hoja de Trabajo para listado'!$AB$155:$BA$1048576,MATCH($A1131,'Hoja de Trabajo para listado'!$AB$155:$AB$1048576,0),MATCH((CUADRO!L$4&amp;$E1131),'Hoja de Trabajo para listado'!$AB$151:$BA$151,0)),0)+IFERROR(INDEX('Hoja de Trabajo para listado'!$BC$155:$CB$1048576,MATCH($A1131,'Hoja de Trabajo para listado'!$BC$155:$BC$1048576,0),MATCH((CUADRO!L$4&amp;$E1131),'Hoja de Trabajo para listado'!$BC$151:$CB$151,0)),0)+IFERROR(INDEX('Hoja de Trabajo para listado'!$DE$153:$DG$274,MATCH($A1131,'Hoja de Trabajo para listado'!$DE$153:$DE$1048576,0),MATCH((CUADRO!L$4&amp;$E1131),'Hoja de Trabajo para listado'!$DE$151:$DG$151,0)),0)+IFERROR(INDEX('Hoja de Trabajo para listado'!$CD$155:$DC$1048576,MATCH($A1131,'Hoja de Trabajo para listado'!$CD$155:$CD$1048576,0),MATCH((CUADRO!L$4&amp;$E1131),'Hoja de Trabajo para listado'!$CD$151:$DC$151,0)),0)</f>
        <v>0</v>
      </c>
      <c r="M1131" s="241">
        <f ca="1">+IFERROR(INDEX('Hoja de Trabajo para listado'!$A$155:$Z$1048576,MATCH($A1131,'Hoja de Trabajo para listado'!$A$155:$A$1048576,0),MATCH((CUADRO!M$4&amp;$E1131),'Hoja de Trabajo para listado'!$A$151:$Z$151,0)),0)+IFERROR(INDEX('Hoja de Trabajo para listado'!$AB$155:$BA$1048576,MATCH($A1131,'Hoja de Trabajo para listado'!$AB$155:$AB$1048576,0),MATCH((CUADRO!M$4&amp;$E1131),'Hoja de Trabajo para listado'!$AB$151:$BA$151,0)),0)+IFERROR(INDEX('Hoja de Trabajo para listado'!$BC$155:$CB$1048576,MATCH($A1131,'Hoja de Trabajo para listado'!$BC$155:$BC$1048576,0),MATCH((CUADRO!M$4&amp;$E1131),'Hoja de Trabajo para listado'!$BC$151:$CB$151,0)),0)+IFERROR(INDEX('Hoja de Trabajo para listado'!$DE$153:$DG$274,MATCH($A1131,'Hoja de Trabajo para listado'!$DE$153:$DE$1048576,0),MATCH((CUADRO!M$4&amp;$E1131),'Hoja de Trabajo para listado'!$DE$151:$DG$151,0)),0)+IFERROR(INDEX('Hoja de Trabajo para listado'!$CD$155:$DC$1048576,MATCH($A1131,'Hoja de Trabajo para listado'!$CD$155:$CD$1048576,0),MATCH((CUADRO!M$4&amp;$E1131),'Hoja de Trabajo para listado'!$CD$151:$DC$151,0)),0)</f>
        <v>0</v>
      </c>
      <c r="N1131" s="241">
        <f ca="1">+IFERROR(INDEX('Hoja de Trabajo para listado'!$A$155:$Z$1048576,MATCH($A1131,'Hoja de Trabajo para listado'!$A$155:$A$1048576,0),MATCH((CUADRO!N$4&amp;$E1131),'Hoja de Trabajo para listado'!$A$151:$Z$151,0)),0)+IFERROR(INDEX('Hoja de Trabajo para listado'!$AB$155:$BA$1048576,MATCH($A1131,'Hoja de Trabajo para listado'!$AB$155:$AB$1048576,0),MATCH((CUADRO!N$4&amp;$E1131),'Hoja de Trabajo para listado'!$AB$151:$BA$151,0)),0)+IFERROR(INDEX('Hoja de Trabajo para listado'!$BC$155:$CB$1048576,MATCH($A1131,'Hoja de Trabajo para listado'!$BC$155:$BC$1048576,0),MATCH((CUADRO!N$4&amp;$E1131),'Hoja de Trabajo para listado'!$BC$151:$CB$151,0)),0)+IFERROR(INDEX('Hoja de Trabajo para listado'!$DE$153:$DG$274,MATCH($A1131,'Hoja de Trabajo para listado'!$DE$153:$DE$1048576,0),MATCH((CUADRO!N$4&amp;$E1131),'Hoja de Trabajo para listado'!$DE$151:$DG$151,0)),0)+IFERROR(INDEX('Hoja de Trabajo para listado'!$CD$155:$DC$1048576,MATCH($A1131,'Hoja de Trabajo para listado'!$CD$155:$CD$1048576,0),MATCH((CUADRO!N$4&amp;$E1131),'Hoja de Trabajo para listado'!$CD$151:$DC$151,0)),0)</f>
        <v>0</v>
      </c>
      <c r="O1131" s="241">
        <f ca="1">+IFERROR(INDEX('Hoja de Trabajo para listado'!$A$155:$Z$1048576,MATCH($A1131,'Hoja de Trabajo para listado'!$A$155:$A$1048576,0),MATCH((CUADRO!O$4&amp;$E1131),'Hoja de Trabajo para listado'!$A$151:$Z$151,0)),0)+IFERROR(INDEX('Hoja de Trabajo para listado'!$AB$155:$BA$1048576,MATCH($A1131,'Hoja de Trabajo para listado'!$AB$155:$AB$1048576,0),MATCH((CUADRO!O$4&amp;$E1131),'Hoja de Trabajo para listado'!$AB$151:$BA$151,0)),0)+IFERROR(INDEX('Hoja de Trabajo para listado'!$BC$155:$CB$1048576,MATCH($A1131,'Hoja de Trabajo para listado'!$BC$155:$BC$1048576,0),MATCH((CUADRO!O$4&amp;$E1131),'Hoja de Trabajo para listado'!$BC$151:$CB$151,0)),0)+IFERROR(INDEX('Hoja de Trabajo para listado'!$DE$153:$DG$274,MATCH($A1131,'Hoja de Trabajo para listado'!$DE$153:$DE$1048576,0),MATCH((CUADRO!O$4&amp;$E1131),'Hoja de Trabajo para listado'!$DE$151:$DG$151,0)),0)+IFERROR(INDEX('Hoja de Trabajo para listado'!$CD$155:$DC$1048576,MATCH($A1131,'Hoja de Trabajo para listado'!$CD$155:$CD$1048576,0),MATCH((CUADRO!O$4&amp;$E1131),'Hoja de Trabajo para listado'!$CD$151:$DC$151,0)),0)</f>
        <v>0</v>
      </c>
      <c r="P1131" s="241">
        <f ca="1">+IFERROR(INDEX('Hoja de Trabajo para listado'!$A$155:$Z$1048576,MATCH($A1131,'Hoja de Trabajo para listado'!$A$155:$A$1048576,0),MATCH((CUADRO!P$4&amp;$E1131),'Hoja de Trabajo para listado'!$A$151:$Z$151,0)),0)+IFERROR(INDEX('Hoja de Trabajo para listado'!$AB$155:$BA$1048576,MATCH($A1131,'Hoja de Trabajo para listado'!$AB$155:$AB$1048576,0),MATCH((CUADRO!P$4&amp;$E1131),'Hoja de Trabajo para listado'!$AB$151:$BA$151,0)),0)+IFERROR(INDEX('Hoja de Trabajo para listado'!$BC$155:$CB$1048576,MATCH($A1131,'Hoja de Trabajo para listado'!$BC$155:$BC$1048576,0),MATCH((CUADRO!P$4&amp;$E1131),'Hoja de Trabajo para listado'!$BC$151:$CB$151,0)),0)+IFERROR(INDEX('Hoja de Trabajo para listado'!$DE$153:$DG$274,MATCH($A1131,'Hoja de Trabajo para listado'!$DE$153:$DE$1048576,0),MATCH((CUADRO!P$4&amp;$E1131),'Hoja de Trabajo para listado'!$DE$151:$DG$151,0)),0)+IFERROR(INDEX('Hoja de Trabajo para listado'!$CD$155:$DC$1048576,MATCH($A1131,'Hoja de Trabajo para listado'!$CD$155:$CD$1048576,0),MATCH((CUADRO!P$4&amp;$E1131),'Hoja de Trabajo para listado'!$CD$151:$DC$151,0)),0)</f>
        <v>0</v>
      </c>
      <c r="Q1131" s="241">
        <f ca="1">+IFERROR(INDEX('Hoja de Trabajo para listado'!$A$155:$Z$1048576,MATCH($A1131,'Hoja de Trabajo para listado'!$A$155:$A$1048576,0),MATCH((CUADRO!Q$4&amp;$E1131),'Hoja de Trabajo para listado'!$A$151:$Z$151,0)),0)+IFERROR(INDEX('Hoja de Trabajo para listado'!$AB$155:$BA$1048576,MATCH($A1131,'Hoja de Trabajo para listado'!$AB$155:$AB$1048576,0),MATCH((CUADRO!Q$4&amp;$E1131),'Hoja de Trabajo para listado'!$AB$151:$BA$151,0)),0)+IFERROR(INDEX('Hoja de Trabajo para listado'!$BC$155:$CB$1048576,MATCH($A1131,'Hoja de Trabajo para listado'!$BC$155:$BC$1048576,0),MATCH((CUADRO!Q$4&amp;$E1131),'Hoja de Trabajo para listado'!$BC$151:$CB$151,0)),0)+IFERROR(INDEX('Hoja de Trabajo para listado'!$DE$153:$DG$274,MATCH($A1131,'Hoja de Trabajo para listado'!$DE$153:$DE$1048576,0),MATCH((CUADRO!Q$4&amp;$E1131),'Hoja de Trabajo para listado'!$DE$151:$DG$151,0)),0)+IFERROR(INDEX('Hoja de Trabajo para listado'!$CD$155:$DC$1048576,MATCH($A1131,'Hoja de Trabajo para listado'!$CD$155:$CD$1048576,0),MATCH((CUADRO!Q$4&amp;$E1131),'Hoja de Trabajo para listado'!$CD$151:$DC$151,0)),0)</f>
        <v>0</v>
      </c>
      <c r="R1131" s="241">
        <f t="shared" ca="1" si="34"/>
        <v>0</v>
      </c>
      <c r="S1131" s="247"/>
      <c r="T1131" s="241">
        <f ca="1">+T1132</f>
        <v>0</v>
      </c>
      <c r="U1131" s="240">
        <f t="shared" si="35"/>
        <v>1</v>
      </c>
    </row>
    <row r="1132" spans="1:21" customFormat="1" ht="15" hidden="1" customHeight="1">
      <c r="A1132" s="32">
        <v>2315</v>
      </c>
      <c r="B1132" s="382"/>
      <c r="C1132" s="245" t="str">
        <f>+VLOOKUP(A1132,bd_lista!$A$3:$C$592,3,FALSE)</f>
        <v xml:space="preserve">Empresa Municipal de Servicio de Aseo </v>
      </c>
      <c r="D1132" s="384"/>
      <c r="E1132" s="242" t="s">
        <v>684</v>
      </c>
      <c r="F1132" s="243">
        <f ca="1">+IFERROR(INDEX('Hoja de Trabajo para listado'!$A$155:$Z$1048576,MATCH($A1132,'Hoja de Trabajo para listado'!$A$155:$A$1048576,0),MATCH((CUADRO!F$4&amp;$E1132),'Hoja de Trabajo para listado'!$A$151:$Z$151,0)),0)+IFERROR(INDEX('Hoja de Trabajo para listado'!$AB$155:$BA$1048576,MATCH($A1132,'Hoja de Trabajo para listado'!$AB$155:$AB$1048576,0),MATCH((CUADRO!F$4&amp;$E1132),'Hoja de Trabajo para listado'!$AB$151:$BA$151,0)),0)+IFERROR(INDEX('Hoja de Trabajo para listado'!$BC$155:$CB$1048576,MATCH($A1132,'Hoja de Trabajo para listado'!$BC$155:$BC$1048576,0),MATCH((CUADRO!F$4&amp;$E1132),'Hoja de Trabajo para listado'!$BC$151:$CB$151,0)),0)+IFERROR(INDEX('Hoja de Trabajo para listado'!$DE$153:$DG$274,MATCH($A1132,'Hoja de Trabajo para listado'!$DE$153:$DE$1048576,0),MATCH((CUADRO!F$4&amp;$E1132),'Hoja de Trabajo para listado'!$DE$151:$DG$151,0)),0)+IFERROR(INDEX('Hoja de Trabajo para listado'!$CD$155:$DC$1048576,MATCH($A1132,'Hoja de Trabajo para listado'!$CD$155:$CD$1048576,0),MATCH((CUADRO!F$4&amp;$E1132),'Hoja de Trabajo para listado'!$CD$151:$DC$151,0)),0)</f>
        <v>0</v>
      </c>
      <c r="G1132" s="243">
        <f ca="1">+IFERROR(INDEX('Hoja de Trabajo para listado'!$A$155:$Z$1048576,MATCH($A1132,'Hoja de Trabajo para listado'!$A$155:$A$1048576,0),MATCH((CUADRO!G$4&amp;$E1132),'Hoja de Trabajo para listado'!$A$151:$Z$151,0)),0)+IFERROR(INDEX('Hoja de Trabajo para listado'!$AB$155:$BA$1048576,MATCH($A1132,'Hoja de Trabajo para listado'!$AB$155:$AB$1048576,0),MATCH((CUADRO!G$4&amp;$E1132),'Hoja de Trabajo para listado'!$AB$151:$BA$151,0)),0)+IFERROR(INDEX('Hoja de Trabajo para listado'!$BC$155:$CB$1048576,MATCH($A1132,'Hoja de Trabajo para listado'!$BC$155:$BC$1048576,0),MATCH((CUADRO!G$4&amp;$E1132),'Hoja de Trabajo para listado'!$BC$151:$CB$151,0)),0)+IFERROR(INDEX('Hoja de Trabajo para listado'!$DE$153:$DG$274,MATCH($A1132,'Hoja de Trabajo para listado'!$DE$153:$DE$1048576,0),MATCH((CUADRO!G$4&amp;$E1132),'Hoja de Trabajo para listado'!$DE$151:$DG$151,0)),0)+IFERROR(INDEX('Hoja de Trabajo para listado'!$CD$155:$DC$1048576,MATCH($A1132,'Hoja de Trabajo para listado'!$CD$155:$CD$1048576,0),MATCH((CUADRO!G$4&amp;$E1132),'Hoja de Trabajo para listado'!$CD$151:$DC$151,0)),0)</f>
        <v>0</v>
      </c>
      <c r="H1132" s="243">
        <f ca="1">+IFERROR(INDEX('Hoja de Trabajo para listado'!$A$155:$Z$1048576,MATCH($A1132,'Hoja de Trabajo para listado'!$A$155:$A$1048576,0),MATCH((CUADRO!H$4&amp;$E1132),'Hoja de Trabajo para listado'!$A$151:$Z$151,0)),0)+IFERROR(INDEX('Hoja de Trabajo para listado'!$AB$155:$BA$1048576,MATCH($A1132,'Hoja de Trabajo para listado'!$AB$155:$AB$1048576,0),MATCH((CUADRO!H$4&amp;$E1132),'Hoja de Trabajo para listado'!$AB$151:$BA$151,0)),0)+IFERROR(INDEX('Hoja de Trabajo para listado'!$BC$155:$CB$1048576,MATCH($A1132,'Hoja de Trabajo para listado'!$BC$155:$BC$1048576,0),MATCH((CUADRO!H$4&amp;$E1132),'Hoja de Trabajo para listado'!$BC$151:$CB$151,0)),0)+IFERROR(INDEX('Hoja de Trabajo para listado'!$DE$153:$DG$274,MATCH($A1132,'Hoja de Trabajo para listado'!$DE$153:$DE$1048576,0),MATCH((CUADRO!H$4&amp;$E1132),'Hoja de Trabajo para listado'!$DE$151:$DG$151,0)),0)+IFERROR(INDEX('Hoja de Trabajo para listado'!$CD$155:$DC$1048576,MATCH($A1132,'Hoja de Trabajo para listado'!$CD$155:$CD$1048576,0),MATCH((CUADRO!H$4&amp;$E1132),'Hoja de Trabajo para listado'!$CD$151:$DC$151,0)),0)</f>
        <v>0</v>
      </c>
      <c r="I1132" s="243">
        <f ca="1">+IFERROR(INDEX('Hoja de Trabajo para listado'!$A$155:$Z$1048576,MATCH($A1132,'Hoja de Trabajo para listado'!$A$155:$A$1048576,0),MATCH((CUADRO!I$4&amp;$E1132),'Hoja de Trabajo para listado'!$A$151:$Z$151,0)),0)+IFERROR(INDEX('Hoja de Trabajo para listado'!$AB$155:$BA$1048576,MATCH($A1132,'Hoja de Trabajo para listado'!$AB$155:$AB$1048576,0),MATCH((CUADRO!I$4&amp;$E1132),'Hoja de Trabajo para listado'!$AB$151:$BA$151,0)),0)+IFERROR(INDEX('Hoja de Trabajo para listado'!$BC$155:$CB$1048576,MATCH($A1132,'Hoja de Trabajo para listado'!$BC$155:$BC$1048576,0),MATCH((CUADRO!I$4&amp;$E1132),'Hoja de Trabajo para listado'!$BC$151:$CB$151,0)),0)+IFERROR(INDEX('Hoja de Trabajo para listado'!$DE$153:$DG$274,MATCH($A1132,'Hoja de Trabajo para listado'!$DE$153:$DE$1048576,0),MATCH((CUADRO!I$4&amp;$E1132),'Hoja de Trabajo para listado'!$DE$151:$DG$151,0)),0)+IFERROR(INDEX('Hoja de Trabajo para listado'!$CD$155:$DC$1048576,MATCH($A1132,'Hoja de Trabajo para listado'!$CD$155:$CD$1048576,0),MATCH((CUADRO!I$4&amp;$E1132),'Hoja de Trabajo para listado'!$CD$151:$DC$151,0)),0)</f>
        <v>0</v>
      </c>
      <c r="J1132" s="243">
        <f ca="1">+IFERROR(INDEX('Hoja de Trabajo para listado'!$A$155:$Z$1048576,MATCH($A1132,'Hoja de Trabajo para listado'!$A$155:$A$1048576,0),MATCH((CUADRO!J$4&amp;$E1132),'Hoja de Trabajo para listado'!$A$151:$Z$151,0)),0)+IFERROR(INDEX('Hoja de Trabajo para listado'!$AB$155:$BA$1048576,MATCH($A1132,'Hoja de Trabajo para listado'!$AB$155:$AB$1048576,0),MATCH((CUADRO!J$4&amp;$E1132),'Hoja de Trabajo para listado'!$AB$151:$BA$151,0)),0)+IFERROR(INDEX('Hoja de Trabajo para listado'!$BC$155:$CB$1048576,MATCH($A1132,'Hoja de Trabajo para listado'!$BC$155:$BC$1048576,0),MATCH((CUADRO!J$4&amp;$E1132),'Hoja de Trabajo para listado'!$BC$151:$CB$151,0)),0)+IFERROR(INDEX('Hoja de Trabajo para listado'!$DE$153:$DG$274,MATCH($A1132,'Hoja de Trabajo para listado'!$DE$153:$DE$1048576,0),MATCH((CUADRO!J$4&amp;$E1132),'Hoja de Trabajo para listado'!$DE$151:$DG$151,0)),0)+IFERROR(INDEX('Hoja de Trabajo para listado'!$CD$155:$DC$1048576,MATCH($A1132,'Hoja de Trabajo para listado'!$CD$155:$CD$1048576,0),MATCH((CUADRO!J$4&amp;$E1132),'Hoja de Trabajo para listado'!$CD$151:$DC$151,0)),0)</f>
        <v>0</v>
      </c>
      <c r="K1132" s="243">
        <f ca="1">+IFERROR(INDEX('Hoja de Trabajo para listado'!$A$155:$Z$1048576,MATCH($A1132,'Hoja de Trabajo para listado'!$A$155:$A$1048576,0),MATCH((CUADRO!K$4&amp;$E1132),'Hoja de Trabajo para listado'!$A$151:$Z$151,0)),0)+IFERROR(INDEX('Hoja de Trabajo para listado'!$AB$155:$BA$1048576,MATCH($A1132,'Hoja de Trabajo para listado'!$AB$155:$AB$1048576,0),MATCH((CUADRO!K$4&amp;$E1132),'Hoja de Trabajo para listado'!$AB$151:$BA$151,0)),0)+IFERROR(INDEX('Hoja de Trabajo para listado'!$BC$155:$CB$1048576,MATCH($A1132,'Hoja de Trabajo para listado'!$BC$155:$BC$1048576,0),MATCH((CUADRO!K$4&amp;$E1132),'Hoja de Trabajo para listado'!$BC$151:$CB$151,0)),0)+IFERROR(INDEX('Hoja de Trabajo para listado'!$DE$153:$DG$274,MATCH($A1132,'Hoja de Trabajo para listado'!$DE$153:$DE$1048576,0),MATCH((CUADRO!K$4&amp;$E1132),'Hoja de Trabajo para listado'!$DE$151:$DG$151,0)),0)+IFERROR(INDEX('Hoja de Trabajo para listado'!$CD$155:$DC$1048576,MATCH($A1132,'Hoja de Trabajo para listado'!$CD$155:$CD$1048576,0),MATCH((CUADRO!K$4&amp;$E1132),'Hoja de Trabajo para listado'!$CD$151:$DC$151,0)),0)</f>
        <v>0</v>
      </c>
      <c r="L1132" s="243">
        <f ca="1">+IFERROR(INDEX('Hoja de Trabajo para listado'!$A$155:$Z$1048576,MATCH($A1132,'Hoja de Trabajo para listado'!$A$155:$A$1048576,0),MATCH((CUADRO!L$4&amp;$E1132),'Hoja de Trabajo para listado'!$A$151:$Z$151,0)),0)+IFERROR(INDEX('Hoja de Trabajo para listado'!$AB$155:$BA$1048576,MATCH($A1132,'Hoja de Trabajo para listado'!$AB$155:$AB$1048576,0),MATCH((CUADRO!L$4&amp;$E1132),'Hoja de Trabajo para listado'!$AB$151:$BA$151,0)),0)+IFERROR(INDEX('Hoja de Trabajo para listado'!$BC$155:$CB$1048576,MATCH($A1132,'Hoja de Trabajo para listado'!$BC$155:$BC$1048576,0),MATCH((CUADRO!L$4&amp;$E1132),'Hoja de Trabajo para listado'!$BC$151:$CB$151,0)),0)+IFERROR(INDEX('Hoja de Trabajo para listado'!$DE$153:$DG$274,MATCH($A1132,'Hoja de Trabajo para listado'!$DE$153:$DE$1048576,0),MATCH((CUADRO!L$4&amp;$E1132),'Hoja de Trabajo para listado'!$DE$151:$DG$151,0)),0)+IFERROR(INDEX('Hoja de Trabajo para listado'!$CD$155:$DC$1048576,MATCH($A1132,'Hoja de Trabajo para listado'!$CD$155:$CD$1048576,0),MATCH((CUADRO!L$4&amp;$E1132),'Hoja de Trabajo para listado'!$CD$151:$DC$151,0)),0)</f>
        <v>0</v>
      </c>
      <c r="M1132" s="243">
        <f ca="1">+IFERROR(INDEX('Hoja de Trabajo para listado'!$A$155:$Z$1048576,MATCH($A1132,'Hoja de Trabajo para listado'!$A$155:$A$1048576,0),MATCH((CUADRO!M$4&amp;$E1132),'Hoja de Trabajo para listado'!$A$151:$Z$151,0)),0)+IFERROR(INDEX('Hoja de Trabajo para listado'!$AB$155:$BA$1048576,MATCH($A1132,'Hoja de Trabajo para listado'!$AB$155:$AB$1048576,0),MATCH((CUADRO!M$4&amp;$E1132),'Hoja de Trabajo para listado'!$AB$151:$BA$151,0)),0)+IFERROR(INDEX('Hoja de Trabajo para listado'!$BC$155:$CB$1048576,MATCH($A1132,'Hoja de Trabajo para listado'!$BC$155:$BC$1048576,0),MATCH((CUADRO!M$4&amp;$E1132),'Hoja de Trabajo para listado'!$BC$151:$CB$151,0)),0)+IFERROR(INDEX('Hoja de Trabajo para listado'!$DE$153:$DG$274,MATCH($A1132,'Hoja de Trabajo para listado'!$DE$153:$DE$1048576,0),MATCH((CUADRO!M$4&amp;$E1132),'Hoja de Trabajo para listado'!$DE$151:$DG$151,0)),0)+IFERROR(INDEX('Hoja de Trabajo para listado'!$CD$155:$DC$1048576,MATCH($A1132,'Hoja de Trabajo para listado'!$CD$155:$CD$1048576,0),MATCH((CUADRO!M$4&amp;$E1132),'Hoja de Trabajo para listado'!$CD$151:$DC$151,0)),0)</f>
        <v>0</v>
      </c>
      <c r="N1132" s="243">
        <f ca="1">+IFERROR(INDEX('Hoja de Trabajo para listado'!$A$155:$Z$1048576,MATCH($A1132,'Hoja de Trabajo para listado'!$A$155:$A$1048576,0),MATCH((CUADRO!N$4&amp;$E1132),'Hoja de Trabajo para listado'!$A$151:$Z$151,0)),0)+IFERROR(INDEX('Hoja de Trabajo para listado'!$AB$155:$BA$1048576,MATCH($A1132,'Hoja de Trabajo para listado'!$AB$155:$AB$1048576,0),MATCH((CUADRO!N$4&amp;$E1132),'Hoja de Trabajo para listado'!$AB$151:$BA$151,0)),0)+IFERROR(INDEX('Hoja de Trabajo para listado'!$BC$155:$CB$1048576,MATCH($A1132,'Hoja de Trabajo para listado'!$BC$155:$BC$1048576,0),MATCH((CUADRO!N$4&amp;$E1132),'Hoja de Trabajo para listado'!$BC$151:$CB$151,0)),0)+IFERROR(INDEX('Hoja de Trabajo para listado'!$DE$153:$DG$274,MATCH($A1132,'Hoja de Trabajo para listado'!$DE$153:$DE$1048576,0),MATCH((CUADRO!N$4&amp;$E1132),'Hoja de Trabajo para listado'!$DE$151:$DG$151,0)),0)+IFERROR(INDEX('Hoja de Trabajo para listado'!$CD$155:$DC$1048576,MATCH($A1132,'Hoja de Trabajo para listado'!$CD$155:$CD$1048576,0),MATCH((CUADRO!N$4&amp;$E1132),'Hoja de Trabajo para listado'!$CD$151:$DC$151,0)),0)</f>
        <v>0</v>
      </c>
      <c r="O1132" s="243">
        <f ca="1">+IFERROR(INDEX('Hoja de Trabajo para listado'!$A$155:$Z$1048576,MATCH($A1132,'Hoja de Trabajo para listado'!$A$155:$A$1048576,0),MATCH((CUADRO!O$4&amp;$E1132),'Hoja de Trabajo para listado'!$A$151:$Z$151,0)),0)+IFERROR(INDEX('Hoja de Trabajo para listado'!$AB$155:$BA$1048576,MATCH($A1132,'Hoja de Trabajo para listado'!$AB$155:$AB$1048576,0),MATCH((CUADRO!O$4&amp;$E1132),'Hoja de Trabajo para listado'!$AB$151:$BA$151,0)),0)+IFERROR(INDEX('Hoja de Trabajo para listado'!$BC$155:$CB$1048576,MATCH($A1132,'Hoja de Trabajo para listado'!$BC$155:$BC$1048576,0),MATCH((CUADRO!O$4&amp;$E1132),'Hoja de Trabajo para listado'!$BC$151:$CB$151,0)),0)+IFERROR(INDEX('Hoja de Trabajo para listado'!$DE$153:$DG$274,MATCH($A1132,'Hoja de Trabajo para listado'!$DE$153:$DE$1048576,0),MATCH((CUADRO!O$4&amp;$E1132),'Hoja de Trabajo para listado'!$DE$151:$DG$151,0)),0)+IFERROR(INDEX('Hoja de Trabajo para listado'!$CD$155:$DC$1048576,MATCH($A1132,'Hoja de Trabajo para listado'!$CD$155:$CD$1048576,0),MATCH((CUADRO!O$4&amp;$E1132),'Hoja de Trabajo para listado'!$CD$151:$DC$151,0)),0)</f>
        <v>0</v>
      </c>
      <c r="P1132" s="243">
        <f ca="1">+IFERROR(INDEX('Hoja de Trabajo para listado'!$A$155:$Z$1048576,MATCH($A1132,'Hoja de Trabajo para listado'!$A$155:$A$1048576,0),MATCH((CUADRO!P$4&amp;$E1132),'Hoja de Trabajo para listado'!$A$151:$Z$151,0)),0)+IFERROR(INDEX('Hoja de Trabajo para listado'!$AB$155:$BA$1048576,MATCH($A1132,'Hoja de Trabajo para listado'!$AB$155:$AB$1048576,0),MATCH((CUADRO!P$4&amp;$E1132),'Hoja de Trabajo para listado'!$AB$151:$BA$151,0)),0)+IFERROR(INDEX('Hoja de Trabajo para listado'!$BC$155:$CB$1048576,MATCH($A1132,'Hoja de Trabajo para listado'!$BC$155:$BC$1048576,0),MATCH((CUADRO!P$4&amp;$E1132),'Hoja de Trabajo para listado'!$BC$151:$CB$151,0)),0)+IFERROR(INDEX('Hoja de Trabajo para listado'!$DE$153:$DG$274,MATCH($A1132,'Hoja de Trabajo para listado'!$DE$153:$DE$1048576,0),MATCH((CUADRO!P$4&amp;$E1132),'Hoja de Trabajo para listado'!$DE$151:$DG$151,0)),0)+IFERROR(INDEX('Hoja de Trabajo para listado'!$CD$155:$DC$1048576,MATCH($A1132,'Hoja de Trabajo para listado'!$CD$155:$CD$1048576,0),MATCH((CUADRO!P$4&amp;$E1132),'Hoja de Trabajo para listado'!$CD$151:$DC$151,0)),0)</f>
        <v>0</v>
      </c>
      <c r="Q1132" s="243">
        <f ca="1">+IFERROR(INDEX('Hoja de Trabajo para listado'!$A$155:$Z$1048576,MATCH($A1132,'Hoja de Trabajo para listado'!$A$155:$A$1048576,0),MATCH((CUADRO!Q$4&amp;$E1132),'Hoja de Trabajo para listado'!$A$151:$Z$151,0)),0)+IFERROR(INDEX('Hoja de Trabajo para listado'!$AB$155:$BA$1048576,MATCH($A1132,'Hoja de Trabajo para listado'!$AB$155:$AB$1048576,0),MATCH((CUADRO!Q$4&amp;$E1132),'Hoja de Trabajo para listado'!$AB$151:$BA$151,0)),0)+IFERROR(INDEX('Hoja de Trabajo para listado'!$BC$155:$CB$1048576,MATCH($A1132,'Hoja de Trabajo para listado'!$BC$155:$BC$1048576,0),MATCH((CUADRO!Q$4&amp;$E1132),'Hoja de Trabajo para listado'!$BC$151:$CB$151,0)),0)+IFERROR(INDEX('Hoja de Trabajo para listado'!$DE$153:$DG$274,MATCH($A1132,'Hoja de Trabajo para listado'!$DE$153:$DE$1048576,0),MATCH((CUADRO!Q$4&amp;$E1132),'Hoja de Trabajo para listado'!$DE$151:$DG$151,0)),0)+IFERROR(INDEX('Hoja de Trabajo para listado'!$CD$155:$DC$1048576,MATCH($A1132,'Hoja de Trabajo para listado'!$CD$155:$CD$1048576,0),MATCH((CUADRO!Q$4&amp;$E1132),'Hoja de Trabajo para listado'!$CD$151:$DC$151,0)),0)</f>
        <v>0</v>
      </c>
      <c r="R1132" s="243">
        <f t="shared" ca="1" si="34"/>
        <v>0</v>
      </c>
      <c r="S1132" s="253">
        <f ca="1">+R1131+R1132</f>
        <v>0</v>
      </c>
      <c r="T1132" s="243">
        <f ca="1">+S1132</f>
        <v>0</v>
      </c>
      <c r="U1132" s="242">
        <f t="shared" si="35"/>
        <v>2</v>
      </c>
    </row>
    <row r="1133" spans="1:21" customFormat="1" ht="15" hidden="1" customHeight="1">
      <c r="A1133" s="32">
        <v>2316</v>
      </c>
      <c r="B1133" s="381">
        <f>+A1133</f>
        <v>2316</v>
      </c>
      <c r="C1133" s="245" t="str">
        <f>+VLOOKUP(A1133,bd_lista!$A$3:$C$592,3,FALSE)</f>
        <v>Empresa Municipal de Áreas Verdes, Parques y Forestación</v>
      </c>
      <c r="D1133" s="383" t="str">
        <f>+C1133</f>
        <v>Empresa Municipal de Áreas Verdes, Parques y Forestación</v>
      </c>
      <c r="E1133" s="240" t="s">
        <v>683</v>
      </c>
      <c r="F1133" s="241">
        <f ca="1">+IFERROR(INDEX('Hoja de Trabajo para listado'!$A$155:$Z$1048576,MATCH($A1133,'Hoja de Trabajo para listado'!$A$155:$A$1048576,0),MATCH((CUADRO!F$4&amp;$E1133),'Hoja de Trabajo para listado'!$A$151:$Z$151,0)),0)+IFERROR(INDEX('Hoja de Trabajo para listado'!$AB$155:$BA$1048576,MATCH($A1133,'Hoja de Trabajo para listado'!$AB$155:$AB$1048576,0),MATCH((CUADRO!F$4&amp;$E1133),'Hoja de Trabajo para listado'!$AB$151:$BA$151,0)),0)+IFERROR(INDEX('Hoja de Trabajo para listado'!$BC$155:$CB$1048576,MATCH($A1133,'Hoja de Trabajo para listado'!$BC$155:$BC$1048576,0),MATCH((CUADRO!F$4&amp;$E1133),'Hoja de Trabajo para listado'!$BC$151:$CB$151,0)),0)+IFERROR(INDEX('Hoja de Trabajo para listado'!$DE$153:$DG$274,MATCH($A1133,'Hoja de Trabajo para listado'!$DE$153:$DE$1048576,0),MATCH((CUADRO!F$4&amp;$E1133),'Hoja de Trabajo para listado'!$DE$151:$DG$151,0)),0)+IFERROR(INDEX('Hoja de Trabajo para listado'!$CD$155:$DC$1048576,MATCH($A1133,'Hoja de Trabajo para listado'!$CD$155:$CD$1048576,0),MATCH((CUADRO!F$4&amp;$E1133),'Hoja de Trabajo para listado'!$CD$151:$DC$151,0)),0)</f>
        <v>0</v>
      </c>
      <c r="G1133" s="241">
        <f ca="1">+IFERROR(INDEX('Hoja de Trabajo para listado'!$A$155:$Z$1048576,MATCH($A1133,'Hoja de Trabajo para listado'!$A$155:$A$1048576,0),MATCH((CUADRO!G$4&amp;$E1133),'Hoja de Trabajo para listado'!$A$151:$Z$151,0)),0)+IFERROR(INDEX('Hoja de Trabajo para listado'!$AB$155:$BA$1048576,MATCH($A1133,'Hoja de Trabajo para listado'!$AB$155:$AB$1048576,0),MATCH((CUADRO!G$4&amp;$E1133),'Hoja de Trabajo para listado'!$AB$151:$BA$151,0)),0)+IFERROR(INDEX('Hoja de Trabajo para listado'!$BC$155:$CB$1048576,MATCH($A1133,'Hoja de Trabajo para listado'!$BC$155:$BC$1048576,0),MATCH((CUADRO!G$4&amp;$E1133),'Hoja de Trabajo para listado'!$BC$151:$CB$151,0)),0)+IFERROR(INDEX('Hoja de Trabajo para listado'!$DE$153:$DG$274,MATCH($A1133,'Hoja de Trabajo para listado'!$DE$153:$DE$1048576,0),MATCH((CUADRO!G$4&amp;$E1133),'Hoja de Trabajo para listado'!$DE$151:$DG$151,0)),0)+IFERROR(INDEX('Hoja de Trabajo para listado'!$CD$155:$DC$1048576,MATCH($A1133,'Hoja de Trabajo para listado'!$CD$155:$CD$1048576,0),MATCH((CUADRO!G$4&amp;$E1133),'Hoja de Trabajo para listado'!$CD$151:$DC$151,0)),0)</f>
        <v>0</v>
      </c>
      <c r="H1133" s="241">
        <f ca="1">+IFERROR(INDEX('Hoja de Trabajo para listado'!$A$155:$Z$1048576,MATCH($A1133,'Hoja de Trabajo para listado'!$A$155:$A$1048576,0),MATCH((CUADRO!H$4&amp;$E1133),'Hoja de Trabajo para listado'!$A$151:$Z$151,0)),0)+IFERROR(INDEX('Hoja de Trabajo para listado'!$AB$155:$BA$1048576,MATCH($A1133,'Hoja de Trabajo para listado'!$AB$155:$AB$1048576,0),MATCH((CUADRO!H$4&amp;$E1133),'Hoja de Trabajo para listado'!$AB$151:$BA$151,0)),0)+IFERROR(INDEX('Hoja de Trabajo para listado'!$BC$155:$CB$1048576,MATCH($A1133,'Hoja de Trabajo para listado'!$BC$155:$BC$1048576,0),MATCH((CUADRO!H$4&amp;$E1133),'Hoja de Trabajo para listado'!$BC$151:$CB$151,0)),0)+IFERROR(INDEX('Hoja de Trabajo para listado'!$DE$153:$DG$274,MATCH($A1133,'Hoja de Trabajo para listado'!$DE$153:$DE$1048576,0),MATCH((CUADRO!H$4&amp;$E1133),'Hoja de Trabajo para listado'!$DE$151:$DG$151,0)),0)+IFERROR(INDEX('Hoja de Trabajo para listado'!$CD$155:$DC$1048576,MATCH($A1133,'Hoja de Trabajo para listado'!$CD$155:$CD$1048576,0),MATCH((CUADRO!H$4&amp;$E1133),'Hoja de Trabajo para listado'!$CD$151:$DC$151,0)),0)</f>
        <v>0</v>
      </c>
      <c r="I1133" s="241">
        <f ca="1">+IFERROR(INDEX('Hoja de Trabajo para listado'!$A$155:$Z$1048576,MATCH($A1133,'Hoja de Trabajo para listado'!$A$155:$A$1048576,0),MATCH((CUADRO!I$4&amp;$E1133),'Hoja de Trabajo para listado'!$A$151:$Z$151,0)),0)+IFERROR(INDEX('Hoja de Trabajo para listado'!$AB$155:$BA$1048576,MATCH($A1133,'Hoja de Trabajo para listado'!$AB$155:$AB$1048576,0),MATCH((CUADRO!I$4&amp;$E1133),'Hoja de Trabajo para listado'!$AB$151:$BA$151,0)),0)+IFERROR(INDEX('Hoja de Trabajo para listado'!$BC$155:$CB$1048576,MATCH($A1133,'Hoja de Trabajo para listado'!$BC$155:$BC$1048576,0),MATCH((CUADRO!I$4&amp;$E1133),'Hoja de Trabajo para listado'!$BC$151:$CB$151,0)),0)+IFERROR(INDEX('Hoja de Trabajo para listado'!$DE$153:$DG$274,MATCH($A1133,'Hoja de Trabajo para listado'!$DE$153:$DE$1048576,0),MATCH((CUADRO!I$4&amp;$E1133),'Hoja de Trabajo para listado'!$DE$151:$DG$151,0)),0)+IFERROR(INDEX('Hoja de Trabajo para listado'!$CD$155:$DC$1048576,MATCH($A1133,'Hoja de Trabajo para listado'!$CD$155:$CD$1048576,0),MATCH((CUADRO!I$4&amp;$E1133),'Hoja de Trabajo para listado'!$CD$151:$DC$151,0)),0)</f>
        <v>0</v>
      </c>
      <c r="J1133" s="241">
        <f ca="1">+IFERROR(INDEX('Hoja de Trabajo para listado'!$A$155:$Z$1048576,MATCH($A1133,'Hoja de Trabajo para listado'!$A$155:$A$1048576,0),MATCH((CUADRO!J$4&amp;$E1133),'Hoja de Trabajo para listado'!$A$151:$Z$151,0)),0)+IFERROR(INDEX('Hoja de Trabajo para listado'!$AB$155:$BA$1048576,MATCH($A1133,'Hoja de Trabajo para listado'!$AB$155:$AB$1048576,0),MATCH((CUADRO!J$4&amp;$E1133),'Hoja de Trabajo para listado'!$AB$151:$BA$151,0)),0)+IFERROR(INDEX('Hoja de Trabajo para listado'!$BC$155:$CB$1048576,MATCH($A1133,'Hoja de Trabajo para listado'!$BC$155:$BC$1048576,0),MATCH((CUADRO!J$4&amp;$E1133),'Hoja de Trabajo para listado'!$BC$151:$CB$151,0)),0)+IFERROR(INDEX('Hoja de Trabajo para listado'!$DE$153:$DG$274,MATCH($A1133,'Hoja de Trabajo para listado'!$DE$153:$DE$1048576,0),MATCH((CUADRO!J$4&amp;$E1133),'Hoja de Trabajo para listado'!$DE$151:$DG$151,0)),0)+IFERROR(INDEX('Hoja de Trabajo para listado'!$CD$155:$DC$1048576,MATCH($A1133,'Hoja de Trabajo para listado'!$CD$155:$CD$1048576,0),MATCH((CUADRO!J$4&amp;$E1133),'Hoja de Trabajo para listado'!$CD$151:$DC$151,0)),0)</f>
        <v>0</v>
      </c>
      <c r="K1133" s="241">
        <f ca="1">+IFERROR(INDEX('Hoja de Trabajo para listado'!$A$155:$Z$1048576,MATCH($A1133,'Hoja de Trabajo para listado'!$A$155:$A$1048576,0),MATCH((CUADRO!K$4&amp;$E1133),'Hoja de Trabajo para listado'!$A$151:$Z$151,0)),0)+IFERROR(INDEX('Hoja de Trabajo para listado'!$AB$155:$BA$1048576,MATCH($A1133,'Hoja de Trabajo para listado'!$AB$155:$AB$1048576,0),MATCH((CUADRO!K$4&amp;$E1133),'Hoja de Trabajo para listado'!$AB$151:$BA$151,0)),0)+IFERROR(INDEX('Hoja de Trabajo para listado'!$BC$155:$CB$1048576,MATCH($A1133,'Hoja de Trabajo para listado'!$BC$155:$BC$1048576,0),MATCH((CUADRO!K$4&amp;$E1133),'Hoja de Trabajo para listado'!$BC$151:$CB$151,0)),0)+IFERROR(INDEX('Hoja de Trabajo para listado'!$DE$153:$DG$274,MATCH($A1133,'Hoja de Trabajo para listado'!$DE$153:$DE$1048576,0),MATCH((CUADRO!K$4&amp;$E1133),'Hoja de Trabajo para listado'!$DE$151:$DG$151,0)),0)+IFERROR(INDEX('Hoja de Trabajo para listado'!$CD$155:$DC$1048576,MATCH($A1133,'Hoja de Trabajo para listado'!$CD$155:$CD$1048576,0),MATCH((CUADRO!K$4&amp;$E1133),'Hoja de Trabajo para listado'!$CD$151:$DC$151,0)),0)</f>
        <v>0</v>
      </c>
      <c r="L1133" s="241">
        <f ca="1">+IFERROR(INDEX('Hoja de Trabajo para listado'!$A$155:$Z$1048576,MATCH($A1133,'Hoja de Trabajo para listado'!$A$155:$A$1048576,0),MATCH((CUADRO!L$4&amp;$E1133),'Hoja de Trabajo para listado'!$A$151:$Z$151,0)),0)+IFERROR(INDEX('Hoja de Trabajo para listado'!$AB$155:$BA$1048576,MATCH($A1133,'Hoja de Trabajo para listado'!$AB$155:$AB$1048576,0),MATCH((CUADRO!L$4&amp;$E1133),'Hoja de Trabajo para listado'!$AB$151:$BA$151,0)),0)+IFERROR(INDEX('Hoja de Trabajo para listado'!$BC$155:$CB$1048576,MATCH($A1133,'Hoja de Trabajo para listado'!$BC$155:$BC$1048576,0),MATCH((CUADRO!L$4&amp;$E1133),'Hoja de Trabajo para listado'!$BC$151:$CB$151,0)),0)+IFERROR(INDEX('Hoja de Trabajo para listado'!$DE$153:$DG$274,MATCH($A1133,'Hoja de Trabajo para listado'!$DE$153:$DE$1048576,0),MATCH((CUADRO!L$4&amp;$E1133),'Hoja de Trabajo para listado'!$DE$151:$DG$151,0)),0)+IFERROR(INDEX('Hoja de Trabajo para listado'!$CD$155:$DC$1048576,MATCH($A1133,'Hoja de Trabajo para listado'!$CD$155:$CD$1048576,0),MATCH((CUADRO!L$4&amp;$E1133),'Hoja de Trabajo para listado'!$CD$151:$DC$151,0)),0)</f>
        <v>0</v>
      </c>
      <c r="M1133" s="241">
        <f ca="1">+IFERROR(INDEX('Hoja de Trabajo para listado'!$A$155:$Z$1048576,MATCH($A1133,'Hoja de Trabajo para listado'!$A$155:$A$1048576,0),MATCH((CUADRO!M$4&amp;$E1133),'Hoja de Trabajo para listado'!$A$151:$Z$151,0)),0)+IFERROR(INDEX('Hoja de Trabajo para listado'!$AB$155:$BA$1048576,MATCH($A1133,'Hoja de Trabajo para listado'!$AB$155:$AB$1048576,0),MATCH((CUADRO!M$4&amp;$E1133),'Hoja de Trabajo para listado'!$AB$151:$BA$151,0)),0)+IFERROR(INDEX('Hoja de Trabajo para listado'!$BC$155:$CB$1048576,MATCH($A1133,'Hoja de Trabajo para listado'!$BC$155:$BC$1048576,0),MATCH((CUADRO!M$4&amp;$E1133),'Hoja de Trabajo para listado'!$BC$151:$CB$151,0)),0)+IFERROR(INDEX('Hoja de Trabajo para listado'!$DE$153:$DG$274,MATCH($A1133,'Hoja de Trabajo para listado'!$DE$153:$DE$1048576,0),MATCH((CUADRO!M$4&amp;$E1133),'Hoja de Trabajo para listado'!$DE$151:$DG$151,0)),0)+IFERROR(INDEX('Hoja de Trabajo para listado'!$CD$155:$DC$1048576,MATCH($A1133,'Hoja de Trabajo para listado'!$CD$155:$CD$1048576,0),MATCH((CUADRO!M$4&amp;$E1133),'Hoja de Trabajo para listado'!$CD$151:$DC$151,0)),0)</f>
        <v>0</v>
      </c>
      <c r="N1133" s="241">
        <f ca="1">+IFERROR(INDEX('Hoja de Trabajo para listado'!$A$155:$Z$1048576,MATCH($A1133,'Hoja de Trabajo para listado'!$A$155:$A$1048576,0),MATCH((CUADRO!N$4&amp;$E1133),'Hoja de Trabajo para listado'!$A$151:$Z$151,0)),0)+IFERROR(INDEX('Hoja de Trabajo para listado'!$AB$155:$BA$1048576,MATCH($A1133,'Hoja de Trabajo para listado'!$AB$155:$AB$1048576,0),MATCH((CUADRO!N$4&amp;$E1133),'Hoja de Trabajo para listado'!$AB$151:$BA$151,0)),0)+IFERROR(INDEX('Hoja de Trabajo para listado'!$BC$155:$CB$1048576,MATCH($A1133,'Hoja de Trabajo para listado'!$BC$155:$BC$1048576,0),MATCH((CUADRO!N$4&amp;$E1133),'Hoja de Trabajo para listado'!$BC$151:$CB$151,0)),0)+IFERROR(INDEX('Hoja de Trabajo para listado'!$DE$153:$DG$274,MATCH($A1133,'Hoja de Trabajo para listado'!$DE$153:$DE$1048576,0),MATCH((CUADRO!N$4&amp;$E1133),'Hoja de Trabajo para listado'!$DE$151:$DG$151,0)),0)+IFERROR(INDEX('Hoja de Trabajo para listado'!$CD$155:$DC$1048576,MATCH($A1133,'Hoja de Trabajo para listado'!$CD$155:$CD$1048576,0),MATCH((CUADRO!N$4&amp;$E1133),'Hoja de Trabajo para listado'!$CD$151:$DC$151,0)),0)</f>
        <v>0</v>
      </c>
      <c r="O1133" s="241">
        <f ca="1">+IFERROR(INDEX('Hoja de Trabajo para listado'!$A$155:$Z$1048576,MATCH($A1133,'Hoja de Trabajo para listado'!$A$155:$A$1048576,0),MATCH((CUADRO!O$4&amp;$E1133),'Hoja de Trabajo para listado'!$A$151:$Z$151,0)),0)+IFERROR(INDEX('Hoja de Trabajo para listado'!$AB$155:$BA$1048576,MATCH($A1133,'Hoja de Trabajo para listado'!$AB$155:$AB$1048576,0),MATCH((CUADRO!O$4&amp;$E1133),'Hoja de Trabajo para listado'!$AB$151:$BA$151,0)),0)+IFERROR(INDEX('Hoja de Trabajo para listado'!$BC$155:$CB$1048576,MATCH($A1133,'Hoja de Trabajo para listado'!$BC$155:$BC$1048576,0),MATCH((CUADRO!O$4&amp;$E1133),'Hoja de Trabajo para listado'!$BC$151:$CB$151,0)),0)+IFERROR(INDEX('Hoja de Trabajo para listado'!$DE$153:$DG$274,MATCH($A1133,'Hoja de Trabajo para listado'!$DE$153:$DE$1048576,0),MATCH((CUADRO!O$4&amp;$E1133),'Hoja de Trabajo para listado'!$DE$151:$DG$151,0)),0)+IFERROR(INDEX('Hoja de Trabajo para listado'!$CD$155:$DC$1048576,MATCH($A1133,'Hoja de Trabajo para listado'!$CD$155:$CD$1048576,0),MATCH((CUADRO!O$4&amp;$E1133),'Hoja de Trabajo para listado'!$CD$151:$DC$151,0)),0)</f>
        <v>0</v>
      </c>
      <c r="P1133" s="241">
        <f ca="1">+IFERROR(INDEX('Hoja de Trabajo para listado'!$A$155:$Z$1048576,MATCH($A1133,'Hoja de Trabajo para listado'!$A$155:$A$1048576,0),MATCH((CUADRO!P$4&amp;$E1133),'Hoja de Trabajo para listado'!$A$151:$Z$151,0)),0)+IFERROR(INDEX('Hoja de Trabajo para listado'!$AB$155:$BA$1048576,MATCH($A1133,'Hoja de Trabajo para listado'!$AB$155:$AB$1048576,0),MATCH((CUADRO!P$4&amp;$E1133),'Hoja de Trabajo para listado'!$AB$151:$BA$151,0)),0)+IFERROR(INDEX('Hoja de Trabajo para listado'!$BC$155:$CB$1048576,MATCH($A1133,'Hoja de Trabajo para listado'!$BC$155:$BC$1048576,0),MATCH((CUADRO!P$4&amp;$E1133),'Hoja de Trabajo para listado'!$BC$151:$CB$151,0)),0)+IFERROR(INDEX('Hoja de Trabajo para listado'!$DE$153:$DG$274,MATCH($A1133,'Hoja de Trabajo para listado'!$DE$153:$DE$1048576,0),MATCH((CUADRO!P$4&amp;$E1133),'Hoja de Trabajo para listado'!$DE$151:$DG$151,0)),0)+IFERROR(INDEX('Hoja de Trabajo para listado'!$CD$155:$DC$1048576,MATCH($A1133,'Hoja de Trabajo para listado'!$CD$155:$CD$1048576,0),MATCH((CUADRO!P$4&amp;$E1133),'Hoja de Trabajo para listado'!$CD$151:$DC$151,0)),0)</f>
        <v>0</v>
      </c>
      <c r="Q1133" s="241">
        <f ca="1">+IFERROR(INDEX('Hoja de Trabajo para listado'!$A$155:$Z$1048576,MATCH($A1133,'Hoja de Trabajo para listado'!$A$155:$A$1048576,0),MATCH((CUADRO!Q$4&amp;$E1133),'Hoja de Trabajo para listado'!$A$151:$Z$151,0)),0)+IFERROR(INDEX('Hoja de Trabajo para listado'!$AB$155:$BA$1048576,MATCH($A1133,'Hoja de Trabajo para listado'!$AB$155:$AB$1048576,0),MATCH((CUADRO!Q$4&amp;$E1133),'Hoja de Trabajo para listado'!$AB$151:$BA$151,0)),0)+IFERROR(INDEX('Hoja de Trabajo para listado'!$BC$155:$CB$1048576,MATCH($A1133,'Hoja de Trabajo para listado'!$BC$155:$BC$1048576,0),MATCH((CUADRO!Q$4&amp;$E1133),'Hoja de Trabajo para listado'!$BC$151:$CB$151,0)),0)+IFERROR(INDEX('Hoja de Trabajo para listado'!$DE$153:$DG$274,MATCH($A1133,'Hoja de Trabajo para listado'!$DE$153:$DE$1048576,0),MATCH((CUADRO!Q$4&amp;$E1133),'Hoja de Trabajo para listado'!$DE$151:$DG$151,0)),0)+IFERROR(INDEX('Hoja de Trabajo para listado'!$CD$155:$DC$1048576,MATCH($A1133,'Hoja de Trabajo para listado'!$CD$155:$CD$1048576,0),MATCH((CUADRO!Q$4&amp;$E1133),'Hoja de Trabajo para listado'!$CD$151:$DC$151,0)),0)</f>
        <v>0</v>
      </c>
      <c r="R1133" s="241">
        <f t="shared" ca="1" si="34"/>
        <v>0</v>
      </c>
      <c r="S1133" s="247"/>
      <c r="T1133" s="241">
        <f ca="1">+T1134</f>
        <v>0</v>
      </c>
      <c r="U1133" s="240">
        <f t="shared" si="35"/>
        <v>1</v>
      </c>
    </row>
    <row r="1134" spans="1:21" customFormat="1" ht="15" hidden="1" customHeight="1">
      <c r="A1134" s="32">
        <v>2316</v>
      </c>
      <c r="B1134" s="382"/>
      <c r="C1134" s="245" t="str">
        <f>+VLOOKUP(A1134,bd_lista!$A$3:$C$592,3,FALSE)</f>
        <v>Empresa Municipal de Áreas Verdes, Parques y Forestación</v>
      </c>
      <c r="D1134" s="384"/>
      <c r="E1134" s="242" t="s">
        <v>684</v>
      </c>
      <c r="F1134" s="243">
        <f ca="1">+IFERROR(INDEX('Hoja de Trabajo para listado'!$A$155:$Z$1048576,MATCH($A1134,'Hoja de Trabajo para listado'!$A$155:$A$1048576,0),MATCH((CUADRO!F$4&amp;$E1134),'Hoja de Trabajo para listado'!$A$151:$Z$151,0)),0)+IFERROR(INDEX('Hoja de Trabajo para listado'!$AB$155:$BA$1048576,MATCH($A1134,'Hoja de Trabajo para listado'!$AB$155:$AB$1048576,0),MATCH((CUADRO!F$4&amp;$E1134),'Hoja de Trabajo para listado'!$AB$151:$BA$151,0)),0)+IFERROR(INDEX('Hoja de Trabajo para listado'!$BC$155:$CB$1048576,MATCH($A1134,'Hoja de Trabajo para listado'!$BC$155:$BC$1048576,0),MATCH((CUADRO!F$4&amp;$E1134),'Hoja de Trabajo para listado'!$BC$151:$CB$151,0)),0)+IFERROR(INDEX('Hoja de Trabajo para listado'!$DE$153:$DG$274,MATCH($A1134,'Hoja de Trabajo para listado'!$DE$153:$DE$1048576,0),MATCH((CUADRO!F$4&amp;$E1134),'Hoja de Trabajo para listado'!$DE$151:$DG$151,0)),0)+IFERROR(INDEX('Hoja de Trabajo para listado'!$CD$155:$DC$1048576,MATCH($A1134,'Hoja de Trabajo para listado'!$CD$155:$CD$1048576,0),MATCH((CUADRO!F$4&amp;$E1134),'Hoja de Trabajo para listado'!$CD$151:$DC$151,0)),0)</f>
        <v>0</v>
      </c>
      <c r="G1134" s="243">
        <f ca="1">+IFERROR(INDEX('Hoja de Trabajo para listado'!$A$155:$Z$1048576,MATCH($A1134,'Hoja de Trabajo para listado'!$A$155:$A$1048576,0),MATCH((CUADRO!G$4&amp;$E1134),'Hoja de Trabajo para listado'!$A$151:$Z$151,0)),0)+IFERROR(INDEX('Hoja de Trabajo para listado'!$AB$155:$BA$1048576,MATCH($A1134,'Hoja de Trabajo para listado'!$AB$155:$AB$1048576,0),MATCH((CUADRO!G$4&amp;$E1134),'Hoja de Trabajo para listado'!$AB$151:$BA$151,0)),0)+IFERROR(INDEX('Hoja de Trabajo para listado'!$BC$155:$CB$1048576,MATCH($A1134,'Hoja de Trabajo para listado'!$BC$155:$BC$1048576,0),MATCH((CUADRO!G$4&amp;$E1134),'Hoja de Trabajo para listado'!$BC$151:$CB$151,0)),0)+IFERROR(INDEX('Hoja de Trabajo para listado'!$DE$153:$DG$274,MATCH($A1134,'Hoja de Trabajo para listado'!$DE$153:$DE$1048576,0),MATCH((CUADRO!G$4&amp;$E1134),'Hoja de Trabajo para listado'!$DE$151:$DG$151,0)),0)+IFERROR(INDEX('Hoja de Trabajo para listado'!$CD$155:$DC$1048576,MATCH($A1134,'Hoja de Trabajo para listado'!$CD$155:$CD$1048576,0),MATCH((CUADRO!G$4&amp;$E1134),'Hoja de Trabajo para listado'!$CD$151:$DC$151,0)),0)</f>
        <v>0</v>
      </c>
      <c r="H1134" s="243">
        <f ca="1">+IFERROR(INDEX('Hoja de Trabajo para listado'!$A$155:$Z$1048576,MATCH($A1134,'Hoja de Trabajo para listado'!$A$155:$A$1048576,0),MATCH((CUADRO!H$4&amp;$E1134),'Hoja de Trabajo para listado'!$A$151:$Z$151,0)),0)+IFERROR(INDEX('Hoja de Trabajo para listado'!$AB$155:$BA$1048576,MATCH($A1134,'Hoja de Trabajo para listado'!$AB$155:$AB$1048576,0),MATCH((CUADRO!H$4&amp;$E1134),'Hoja de Trabajo para listado'!$AB$151:$BA$151,0)),0)+IFERROR(INDEX('Hoja de Trabajo para listado'!$BC$155:$CB$1048576,MATCH($A1134,'Hoja de Trabajo para listado'!$BC$155:$BC$1048576,0),MATCH((CUADRO!H$4&amp;$E1134),'Hoja de Trabajo para listado'!$BC$151:$CB$151,0)),0)+IFERROR(INDEX('Hoja de Trabajo para listado'!$DE$153:$DG$274,MATCH($A1134,'Hoja de Trabajo para listado'!$DE$153:$DE$1048576,0),MATCH((CUADRO!H$4&amp;$E1134),'Hoja de Trabajo para listado'!$DE$151:$DG$151,0)),0)+IFERROR(INDEX('Hoja de Trabajo para listado'!$CD$155:$DC$1048576,MATCH($A1134,'Hoja de Trabajo para listado'!$CD$155:$CD$1048576,0),MATCH((CUADRO!H$4&amp;$E1134),'Hoja de Trabajo para listado'!$CD$151:$DC$151,0)),0)</f>
        <v>0</v>
      </c>
      <c r="I1134" s="243">
        <f ca="1">+IFERROR(INDEX('Hoja de Trabajo para listado'!$A$155:$Z$1048576,MATCH($A1134,'Hoja de Trabajo para listado'!$A$155:$A$1048576,0),MATCH((CUADRO!I$4&amp;$E1134),'Hoja de Trabajo para listado'!$A$151:$Z$151,0)),0)+IFERROR(INDEX('Hoja de Trabajo para listado'!$AB$155:$BA$1048576,MATCH($A1134,'Hoja de Trabajo para listado'!$AB$155:$AB$1048576,0),MATCH((CUADRO!I$4&amp;$E1134),'Hoja de Trabajo para listado'!$AB$151:$BA$151,0)),0)+IFERROR(INDEX('Hoja de Trabajo para listado'!$BC$155:$CB$1048576,MATCH($A1134,'Hoja de Trabajo para listado'!$BC$155:$BC$1048576,0),MATCH((CUADRO!I$4&amp;$E1134),'Hoja de Trabajo para listado'!$BC$151:$CB$151,0)),0)+IFERROR(INDEX('Hoja de Trabajo para listado'!$DE$153:$DG$274,MATCH($A1134,'Hoja de Trabajo para listado'!$DE$153:$DE$1048576,0),MATCH((CUADRO!I$4&amp;$E1134),'Hoja de Trabajo para listado'!$DE$151:$DG$151,0)),0)+IFERROR(INDEX('Hoja de Trabajo para listado'!$CD$155:$DC$1048576,MATCH($A1134,'Hoja de Trabajo para listado'!$CD$155:$CD$1048576,0),MATCH((CUADRO!I$4&amp;$E1134),'Hoja de Trabajo para listado'!$CD$151:$DC$151,0)),0)</f>
        <v>0</v>
      </c>
      <c r="J1134" s="243">
        <f ca="1">+IFERROR(INDEX('Hoja de Trabajo para listado'!$A$155:$Z$1048576,MATCH($A1134,'Hoja de Trabajo para listado'!$A$155:$A$1048576,0),MATCH((CUADRO!J$4&amp;$E1134),'Hoja de Trabajo para listado'!$A$151:$Z$151,0)),0)+IFERROR(INDEX('Hoja de Trabajo para listado'!$AB$155:$BA$1048576,MATCH($A1134,'Hoja de Trabajo para listado'!$AB$155:$AB$1048576,0),MATCH((CUADRO!J$4&amp;$E1134),'Hoja de Trabajo para listado'!$AB$151:$BA$151,0)),0)+IFERROR(INDEX('Hoja de Trabajo para listado'!$BC$155:$CB$1048576,MATCH($A1134,'Hoja de Trabajo para listado'!$BC$155:$BC$1048576,0),MATCH((CUADRO!J$4&amp;$E1134),'Hoja de Trabajo para listado'!$BC$151:$CB$151,0)),0)+IFERROR(INDEX('Hoja de Trabajo para listado'!$DE$153:$DG$274,MATCH($A1134,'Hoja de Trabajo para listado'!$DE$153:$DE$1048576,0),MATCH((CUADRO!J$4&amp;$E1134),'Hoja de Trabajo para listado'!$DE$151:$DG$151,0)),0)+IFERROR(INDEX('Hoja de Trabajo para listado'!$CD$155:$DC$1048576,MATCH($A1134,'Hoja de Trabajo para listado'!$CD$155:$CD$1048576,0),MATCH((CUADRO!J$4&amp;$E1134),'Hoja de Trabajo para listado'!$CD$151:$DC$151,0)),0)</f>
        <v>0</v>
      </c>
      <c r="K1134" s="243">
        <f ca="1">+IFERROR(INDEX('Hoja de Trabajo para listado'!$A$155:$Z$1048576,MATCH($A1134,'Hoja de Trabajo para listado'!$A$155:$A$1048576,0),MATCH((CUADRO!K$4&amp;$E1134),'Hoja de Trabajo para listado'!$A$151:$Z$151,0)),0)+IFERROR(INDEX('Hoja de Trabajo para listado'!$AB$155:$BA$1048576,MATCH($A1134,'Hoja de Trabajo para listado'!$AB$155:$AB$1048576,0),MATCH((CUADRO!K$4&amp;$E1134),'Hoja de Trabajo para listado'!$AB$151:$BA$151,0)),0)+IFERROR(INDEX('Hoja de Trabajo para listado'!$BC$155:$CB$1048576,MATCH($A1134,'Hoja de Trabajo para listado'!$BC$155:$BC$1048576,0),MATCH((CUADRO!K$4&amp;$E1134),'Hoja de Trabajo para listado'!$BC$151:$CB$151,0)),0)+IFERROR(INDEX('Hoja de Trabajo para listado'!$DE$153:$DG$274,MATCH($A1134,'Hoja de Trabajo para listado'!$DE$153:$DE$1048576,0),MATCH((CUADRO!K$4&amp;$E1134),'Hoja de Trabajo para listado'!$DE$151:$DG$151,0)),0)+IFERROR(INDEX('Hoja de Trabajo para listado'!$CD$155:$DC$1048576,MATCH($A1134,'Hoja de Trabajo para listado'!$CD$155:$CD$1048576,0),MATCH((CUADRO!K$4&amp;$E1134),'Hoja de Trabajo para listado'!$CD$151:$DC$151,0)),0)</f>
        <v>0</v>
      </c>
      <c r="L1134" s="243">
        <f ca="1">+IFERROR(INDEX('Hoja de Trabajo para listado'!$A$155:$Z$1048576,MATCH($A1134,'Hoja de Trabajo para listado'!$A$155:$A$1048576,0),MATCH((CUADRO!L$4&amp;$E1134),'Hoja de Trabajo para listado'!$A$151:$Z$151,0)),0)+IFERROR(INDEX('Hoja de Trabajo para listado'!$AB$155:$BA$1048576,MATCH($A1134,'Hoja de Trabajo para listado'!$AB$155:$AB$1048576,0),MATCH((CUADRO!L$4&amp;$E1134),'Hoja de Trabajo para listado'!$AB$151:$BA$151,0)),0)+IFERROR(INDEX('Hoja de Trabajo para listado'!$BC$155:$CB$1048576,MATCH($A1134,'Hoja de Trabajo para listado'!$BC$155:$BC$1048576,0),MATCH((CUADRO!L$4&amp;$E1134),'Hoja de Trabajo para listado'!$BC$151:$CB$151,0)),0)+IFERROR(INDEX('Hoja de Trabajo para listado'!$DE$153:$DG$274,MATCH($A1134,'Hoja de Trabajo para listado'!$DE$153:$DE$1048576,0),MATCH((CUADRO!L$4&amp;$E1134),'Hoja de Trabajo para listado'!$DE$151:$DG$151,0)),0)+IFERROR(INDEX('Hoja de Trabajo para listado'!$CD$155:$DC$1048576,MATCH($A1134,'Hoja de Trabajo para listado'!$CD$155:$CD$1048576,0),MATCH((CUADRO!L$4&amp;$E1134),'Hoja de Trabajo para listado'!$CD$151:$DC$151,0)),0)</f>
        <v>0</v>
      </c>
      <c r="M1134" s="243">
        <f ca="1">+IFERROR(INDEX('Hoja de Trabajo para listado'!$A$155:$Z$1048576,MATCH($A1134,'Hoja de Trabajo para listado'!$A$155:$A$1048576,0),MATCH((CUADRO!M$4&amp;$E1134),'Hoja de Trabajo para listado'!$A$151:$Z$151,0)),0)+IFERROR(INDEX('Hoja de Trabajo para listado'!$AB$155:$BA$1048576,MATCH($A1134,'Hoja de Trabajo para listado'!$AB$155:$AB$1048576,0),MATCH((CUADRO!M$4&amp;$E1134),'Hoja de Trabajo para listado'!$AB$151:$BA$151,0)),0)+IFERROR(INDEX('Hoja de Trabajo para listado'!$BC$155:$CB$1048576,MATCH($A1134,'Hoja de Trabajo para listado'!$BC$155:$BC$1048576,0),MATCH((CUADRO!M$4&amp;$E1134),'Hoja de Trabajo para listado'!$BC$151:$CB$151,0)),0)+IFERROR(INDEX('Hoja de Trabajo para listado'!$DE$153:$DG$274,MATCH($A1134,'Hoja de Trabajo para listado'!$DE$153:$DE$1048576,0),MATCH((CUADRO!M$4&amp;$E1134),'Hoja de Trabajo para listado'!$DE$151:$DG$151,0)),0)+IFERROR(INDEX('Hoja de Trabajo para listado'!$CD$155:$DC$1048576,MATCH($A1134,'Hoja de Trabajo para listado'!$CD$155:$CD$1048576,0),MATCH((CUADRO!M$4&amp;$E1134),'Hoja de Trabajo para listado'!$CD$151:$DC$151,0)),0)</f>
        <v>0</v>
      </c>
      <c r="N1134" s="243">
        <f ca="1">+IFERROR(INDEX('Hoja de Trabajo para listado'!$A$155:$Z$1048576,MATCH($A1134,'Hoja de Trabajo para listado'!$A$155:$A$1048576,0),MATCH((CUADRO!N$4&amp;$E1134),'Hoja de Trabajo para listado'!$A$151:$Z$151,0)),0)+IFERROR(INDEX('Hoja de Trabajo para listado'!$AB$155:$BA$1048576,MATCH($A1134,'Hoja de Trabajo para listado'!$AB$155:$AB$1048576,0),MATCH((CUADRO!N$4&amp;$E1134),'Hoja de Trabajo para listado'!$AB$151:$BA$151,0)),0)+IFERROR(INDEX('Hoja de Trabajo para listado'!$BC$155:$CB$1048576,MATCH($A1134,'Hoja de Trabajo para listado'!$BC$155:$BC$1048576,0),MATCH((CUADRO!N$4&amp;$E1134),'Hoja de Trabajo para listado'!$BC$151:$CB$151,0)),0)+IFERROR(INDEX('Hoja de Trabajo para listado'!$DE$153:$DG$274,MATCH($A1134,'Hoja de Trabajo para listado'!$DE$153:$DE$1048576,0),MATCH((CUADRO!N$4&amp;$E1134),'Hoja de Trabajo para listado'!$DE$151:$DG$151,0)),0)+IFERROR(INDEX('Hoja de Trabajo para listado'!$CD$155:$DC$1048576,MATCH($A1134,'Hoja de Trabajo para listado'!$CD$155:$CD$1048576,0),MATCH((CUADRO!N$4&amp;$E1134),'Hoja de Trabajo para listado'!$CD$151:$DC$151,0)),0)</f>
        <v>0</v>
      </c>
      <c r="O1134" s="243">
        <f ca="1">+IFERROR(INDEX('Hoja de Trabajo para listado'!$A$155:$Z$1048576,MATCH($A1134,'Hoja de Trabajo para listado'!$A$155:$A$1048576,0),MATCH((CUADRO!O$4&amp;$E1134),'Hoja de Trabajo para listado'!$A$151:$Z$151,0)),0)+IFERROR(INDEX('Hoja de Trabajo para listado'!$AB$155:$BA$1048576,MATCH($A1134,'Hoja de Trabajo para listado'!$AB$155:$AB$1048576,0),MATCH((CUADRO!O$4&amp;$E1134),'Hoja de Trabajo para listado'!$AB$151:$BA$151,0)),0)+IFERROR(INDEX('Hoja de Trabajo para listado'!$BC$155:$CB$1048576,MATCH($A1134,'Hoja de Trabajo para listado'!$BC$155:$BC$1048576,0),MATCH((CUADRO!O$4&amp;$E1134),'Hoja de Trabajo para listado'!$BC$151:$CB$151,0)),0)+IFERROR(INDEX('Hoja de Trabajo para listado'!$DE$153:$DG$274,MATCH($A1134,'Hoja de Trabajo para listado'!$DE$153:$DE$1048576,0),MATCH((CUADRO!O$4&amp;$E1134),'Hoja de Trabajo para listado'!$DE$151:$DG$151,0)),0)+IFERROR(INDEX('Hoja de Trabajo para listado'!$CD$155:$DC$1048576,MATCH($A1134,'Hoja de Trabajo para listado'!$CD$155:$CD$1048576,0),MATCH((CUADRO!O$4&amp;$E1134),'Hoja de Trabajo para listado'!$CD$151:$DC$151,0)),0)</f>
        <v>0</v>
      </c>
      <c r="P1134" s="243">
        <f ca="1">+IFERROR(INDEX('Hoja de Trabajo para listado'!$A$155:$Z$1048576,MATCH($A1134,'Hoja de Trabajo para listado'!$A$155:$A$1048576,0),MATCH((CUADRO!P$4&amp;$E1134),'Hoja de Trabajo para listado'!$A$151:$Z$151,0)),0)+IFERROR(INDEX('Hoja de Trabajo para listado'!$AB$155:$BA$1048576,MATCH($A1134,'Hoja de Trabajo para listado'!$AB$155:$AB$1048576,0),MATCH((CUADRO!P$4&amp;$E1134),'Hoja de Trabajo para listado'!$AB$151:$BA$151,0)),0)+IFERROR(INDEX('Hoja de Trabajo para listado'!$BC$155:$CB$1048576,MATCH($A1134,'Hoja de Trabajo para listado'!$BC$155:$BC$1048576,0),MATCH((CUADRO!P$4&amp;$E1134),'Hoja de Trabajo para listado'!$BC$151:$CB$151,0)),0)+IFERROR(INDEX('Hoja de Trabajo para listado'!$DE$153:$DG$274,MATCH($A1134,'Hoja de Trabajo para listado'!$DE$153:$DE$1048576,0),MATCH((CUADRO!P$4&amp;$E1134),'Hoja de Trabajo para listado'!$DE$151:$DG$151,0)),0)+IFERROR(INDEX('Hoja de Trabajo para listado'!$CD$155:$DC$1048576,MATCH($A1134,'Hoja de Trabajo para listado'!$CD$155:$CD$1048576,0),MATCH((CUADRO!P$4&amp;$E1134),'Hoja de Trabajo para listado'!$CD$151:$DC$151,0)),0)</f>
        <v>0</v>
      </c>
      <c r="Q1134" s="243">
        <f ca="1">+IFERROR(INDEX('Hoja de Trabajo para listado'!$A$155:$Z$1048576,MATCH($A1134,'Hoja de Trabajo para listado'!$A$155:$A$1048576,0),MATCH((CUADRO!Q$4&amp;$E1134),'Hoja de Trabajo para listado'!$A$151:$Z$151,0)),0)+IFERROR(INDEX('Hoja de Trabajo para listado'!$AB$155:$BA$1048576,MATCH($A1134,'Hoja de Trabajo para listado'!$AB$155:$AB$1048576,0),MATCH((CUADRO!Q$4&amp;$E1134),'Hoja de Trabajo para listado'!$AB$151:$BA$151,0)),0)+IFERROR(INDEX('Hoja de Trabajo para listado'!$BC$155:$CB$1048576,MATCH($A1134,'Hoja de Trabajo para listado'!$BC$155:$BC$1048576,0),MATCH((CUADRO!Q$4&amp;$E1134),'Hoja de Trabajo para listado'!$BC$151:$CB$151,0)),0)+IFERROR(INDEX('Hoja de Trabajo para listado'!$DE$153:$DG$274,MATCH($A1134,'Hoja de Trabajo para listado'!$DE$153:$DE$1048576,0),MATCH((CUADRO!Q$4&amp;$E1134),'Hoja de Trabajo para listado'!$DE$151:$DG$151,0)),0)+IFERROR(INDEX('Hoja de Trabajo para listado'!$CD$155:$DC$1048576,MATCH($A1134,'Hoja de Trabajo para listado'!$CD$155:$CD$1048576,0),MATCH((CUADRO!Q$4&amp;$E1134),'Hoja de Trabajo para listado'!$CD$151:$DC$151,0)),0)</f>
        <v>0</v>
      </c>
      <c r="R1134" s="243">
        <f t="shared" ca="1" si="34"/>
        <v>0</v>
      </c>
      <c r="S1134" s="253">
        <f ca="1">+R1133+R1134</f>
        <v>0</v>
      </c>
      <c r="T1134" s="243">
        <f ca="1">+S1134</f>
        <v>0</v>
      </c>
      <c r="U1134" s="242">
        <f t="shared" si="35"/>
        <v>2</v>
      </c>
    </row>
    <row r="1135" spans="1:21" customFormat="1" ht="15" hidden="1" customHeight="1">
      <c r="A1135" s="32">
        <v>2317</v>
      </c>
      <c r="B1135" s="381">
        <f>+A1135</f>
        <v>2317</v>
      </c>
      <c r="C1135" s="245" t="str">
        <f>+VLOOKUP(A1135,bd_lista!$A$3:$C$592,3,FALSE)</f>
        <v>Empresa Municipal de Asfaltos y Vías</v>
      </c>
      <c r="D1135" s="383" t="str">
        <f>+C1135</f>
        <v>Empresa Municipal de Asfaltos y Vías</v>
      </c>
      <c r="E1135" s="240" t="s">
        <v>683</v>
      </c>
      <c r="F1135" s="241">
        <f ca="1">+IFERROR(INDEX('Hoja de Trabajo para listado'!$A$155:$Z$1048576,MATCH($A1135,'Hoja de Trabajo para listado'!$A$155:$A$1048576,0),MATCH((CUADRO!F$4&amp;$E1135),'Hoja de Trabajo para listado'!$A$151:$Z$151,0)),0)+IFERROR(INDEX('Hoja de Trabajo para listado'!$AB$155:$BA$1048576,MATCH($A1135,'Hoja de Trabajo para listado'!$AB$155:$AB$1048576,0),MATCH((CUADRO!F$4&amp;$E1135),'Hoja de Trabajo para listado'!$AB$151:$BA$151,0)),0)+IFERROR(INDEX('Hoja de Trabajo para listado'!$BC$155:$CB$1048576,MATCH($A1135,'Hoja de Trabajo para listado'!$BC$155:$BC$1048576,0),MATCH((CUADRO!F$4&amp;$E1135),'Hoja de Trabajo para listado'!$BC$151:$CB$151,0)),0)+IFERROR(INDEX('Hoja de Trabajo para listado'!$DE$153:$DG$274,MATCH($A1135,'Hoja de Trabajo para listado'!$DE$153:$DE$1048576,0),MATCH((CUADRO!F$4&amp;$E1135),'Hoja de Trabajo para listado'!$DE$151:$DG$151,0)),0)+IFERROR(INDEX('Hoja de Trabajo para listado'!$CD$155:$DC$1048576,MATCH($A1135,'Hoja de Trabajo para listado'!$CD$155:$CD$1048576,0),MATCH((CUADRO!F$4&amp;$E1135),'Hoja de Trabajo para listado'!$CD$151:$DC$151,0)),0)</f>
        <v>0</v>
      </c>
      <c r="G1135" s="241">
        <f ca="1">+IFERROR(INDEX('Hoja de Trabajo para listado'!$A$155:$Z$1048576,MATCH($A1135,'Hoja de Trabajo para listado'!$A$155:$A$1048576,0),MATCH((CUADRO!G$4&amp;$E1135),'Hoja de Trabajo para listado'!$A$151:$Z$151,0)),0)+IFERROR(INDEX('Hoja de Trabajo para listado'!$AB$155:$BA$1048576,MATCH($A1135,'Hoja de Trabajo para listado'!$AB$155:$AB$1048576,0),MATCH((CUADRO!G$4&amp;$E1135),'Hoja de Trabajo para listado'!$AB$151:$BA$151,0)),0)+IFERROR(INDEX('Hoja de Trabajo para listado'!$BC$155:$CB$1048576,MATCH($A1135,'Hoja de Trabajo para listado'!$BC$155:$BC$1048576,0),MATCH((CUADRO!G$4&amp;$E1135),'Hoja de Trabajo para listado'!$BC$151:$CB$151,0)),0)+IFERROR(INDEX('Hoja de Trabajo para listado'!$DE$153:$DG$274,MATCH($A1135,'Hoja de Trabajo para listado'!$DE$153:$DE$1048576,0),MATCH((CUADRO!G$4&amp;$E1135),'Hoja de Trabajo para listado'!$DE$151:$DG$151,0)),0)+IFERROR(INDEX('Hoja de Trabajo para listado'!$CD$155:$DC$1048576,MATCH($A1135,'Hoja de Trabajo para listado'!$CD$155:$CD$1048576,0),MATCH((CUADRO!G$4&amp;$E1135),'Hoja de Trabajo para listado'!$CD$151:$DC$151,0)),0)</f>
        <v>0</v>
      </c>
      <c r="H1135" s="241">
        <f ca="1">+IFERROR(INDEX('Hoja de Trabajo para listado'!$A$155:$Z$1048576,MATCH($A1135,'Hoja de Trabajo para listado'!$A$155:$A$1048576,0),MATCH((CUADRO!H$4&amp;$E1135),'Hoja de Trabajo para listado'!$A$151:$Z$151,0)),0)+IFERROR(INDEX('Hoja de Trabajo para listado'!$AB$155:$BA$1048576,MATCH($A1135,'Hoja de Trabajo para listado'!$AB$155:$AB$1048576,0),MATCH((CUADRO!H$4&amp;$E1135),'Hoja de Trabajo para listado'!$AB$151:$BA$151,0)),0)+IFERROR(INDEX('Hoja de Trabajo para listado'!$BC$155:$CB$1048576,MATCH($A1135,'Hoja de Trabajo para listado'!$BC$155:$BC$1048576,0),MATCH((CUADRO!H$4&amp;$E1135),'Hoja de Trabajo para listado'!$BC$151:$CB$151,0)),0)+IFERROR(INDEX('Hoja de Trabajo para listado'!$DE$153:$DG$274,MATCH($A1135,'Hoja de Trabajo para listado'!$DE$153:$DE$1048576,0),MATCH((CUADRO!H$4&amp;$E1135),'Hoja de Trabajo para listado'!$DE$151:$DG$151,0)),0)+IFERROR(INDEX('Hoja de Trabajo para listado'!$CD$155:$DC$1048576,MATCH($A1135,'Hoja de Trabajo para listado'!$CD$155:$CD$1048576,0),MATCH((CUADRO!H$4&amp;$E1135),'Hoja de Trabajo para listado'!$CD$151:$DC$151,0)),0)</f>
        <v>0</v>
      </c>
      <c r="I1135" s="241">
        <f ca="1">+IFERROR(INDEX('Hoja de Trabajo para listado'!$A$155:$Z$1048576,MATCH($A1135,'Hoja de Trabajo para listado'!$A$155:$A$1048576,0),MATCH((CUADRO!I$4&amp;$E1135),'Hoja de Trabajo para listado'!$A$151:$Z$151,0)),0)+IFERROR(INDEX('Hoja de Trabajo para listado'!$AB$155:$BA$1048576,MATCH($A1135,'Hoja de Trabajo para listado'!$AB$155:$AB$1048576,0),MATCH((CUADRO!I$4&amp;$E1135),'Hoja de Trabajo para listado'!$AB$151:$BA$151,0)),0)+IFERROR(INDEX('Hoja de Trabajo para listado'!$BC$155:$CB$1048576,MATCH($A1135,'Hoja de Trabajo para listado'!$BC$155:$BC$1048576,0),MATCH((CUADRO!I$4&amp;$E1135),'Hoja de Trabajo para listado'!$BC$151:$CB$151,0)),0)+IFERROR(INDEX('Hoja de Trabajo para listado'!$DE$153:$DG$274,MATCH($A1135,'Hoja de Trabajo para listado'!$DE$153:$DE$1048576,0),MATCH((CUADRO!I$4&amp;$E1135),'Hoja de Trabajo para listado'!$DE$151:$DG$151,0)),0)+IFERROR(INDEX('Hoja de Trabajo para listado'!$CD$155:$DC$1048576,MATCH($A1135,'Hoja de Trabajo para listado'!$CD$155:$CD$1048576,0),MATCH((CUADRO!I$4&amp;$E1135),'Hoja de Trabajo para listado'!$CD$151:$DC$151,0)),0)</f>
        <v>0</v>
      </c>
      <c r="J1135" s="241">
        <f ca="1">+IFERROR(INDEX('Hoja de Trabajo para listado'!$A$155:$Z$1048576,MATCH($A1135,'Hoja de Trabajo para listado'!$A$155:$A$1048576,0),MATCH((CUADRO!J$4&amp;$E1135),'Hoja de Trabajo para listado'!$A$151:$Z$151,0)),0)+IFERROR(INDEX('Hoja de Trabajo para listado'!$AB$155:$BA$1048576,MATCH($A1135,'Hoja de Trabajo para listado'!$AB$155:$AB$1048576,0),MATCH((CUADRO!J$4&amp;$E1135),'Hoja de Trabajo para listado'!$AB$151:$BA$151,0)),0)+IFERROR(INDEX('Hoja de Trabajo para listado'!$BC$155:$CB$1048576,MATCH($A1135,'Hoja de Trabajo para listado'!$BC$155:$BC$1048576,0),MATCH((CUADRO!J$4&amp;$E1135),'Hoja de Trabajo para listado'!$BC$151:$CB$151,0)),0)+IFERROR(INDEX('Hoja de Trabajo para listado'!$DE$153:$DG$274,MATCH($A1135,'Hoja de Trabajo para listado'!$DE$153:$DE$1048576,0),MATCH((CUADRO!J$4&amp;$E1135),'Hoja de Trabajo para listado'!$DE$151:$DG$151,0)),0)+IFERROR(INDEX('Hoja de Trabajo para listado'!$CD$155:$DC$1048576,MATCH($A1135,'Hoja de Trabajo para listado'!$CD$155:$CD$1048576,0),MATCH((CUADRO!J$4&amp;$E1135),'Hoja de Trabajo para listado'!$CD$151:$DC$151,0)),0)</f>
        <v>0</v>
      </c>
      <c r="K1135" s="241">
        <f ca="1">+IFERROR(INDEX('Hoja de Trabajo para listado'!$A$155:$Z$1048576,MATCH($A1135,'Hoja de Trabajo para listado'!$A$155:$A$1048576,0),MATCH((CUADRO!K$4&amp;$E1135),'Hoja de Trabajo para listado'!$A$151:$Z$151,0)),0)+IFERROR(INDEX('Hoja de Trabajo para listado'!$AB$155:$BA$1048576,MATCH($A1135,'Hoja de Trabajo para listado'!$AB$155:$AB$1048576,0),MATCH((CUADRO!K$4&amp;$E1135),'Hoja de Trabajo para listado'!$AB$151:$BA$151,0)),0)+IFERROR(INDEX('Hoja de Trabajo para listado'!$BC$155:$CB$1048576,MATCH($A1135,'Hoja de Trabajo para listado'!$BC$155:$BC$1048576,0),MATCH((CUADRO!K$4&amp;$E1135),'Hoja de Trabajo para listado'!$BC$151:$CB$151,0)),0)+IFERROR(INDEX('Hoja de Trabajo para listado'!$DE$153:$DG$274,MATCH($A1135,'Hoja de Trabajo para listado'!$DE$153:$DE$1048576,0),MATCH((CUADRO!K$4&amp;$E1135),'Hoja de Trabajo para listado'!$DE$151:$DG$151,0)),0)+IFERROR(INDEX('Hoja de Trabajo para listado'!$CD$155:$DC$1048576,MATCH($A1135,'Hoja de Trabajo para listado'!$CD$155:$CD$1048576,0),MATCH((CUADRO!K$4&amp;$E1135),'Hoja de Trabajo para listado'!$CD$151:$DC$151,0)),0)</f>
        <v>0</v>
      </c>
      <c r="L1135" s="241">
        <f ca="1">+IFERROR(INDEX('Hoja de Trabajo para listado'!$A$155:$Z$1048576,MATCH($A1135,'Hoja de Trabajo para listado'!$A$155:$A$1048576,0),MATCH((CUADRO!L$4&amp;$E1135),'Hoja de Trabajo para listado'!$A$151:$Z$151,0)),0)+IFERROR(INDEX('Hoja de Trabajo para listado'!$AB$155:$BA$1048576,MATCH($A1135,'Hoja de Trabajo para listado'!$AB$155:$AB$1048576,0),MATCH((CUADRO!L$4&amp;$E1135),'Hoja de Trabajo para listado'!$AB$151:$BA$151,0)),0)+IFERROR(INDEX('Hoja de Trabajo para listado'!$BC$155:$CB$1048576,MATCH($A1135,'Hoja de Trabajo para listado'!$BC$155:$BC$1048576,0),MATCH((CUADRO!L$4&amp;$E1135),'Hoja de Trabajo para listado'!$BC$151:$CB$151,0)),0)+IFERROR(INDEX('Hoja de Trabajo para listado'!$DE$153:$DG$274,MATCH($A1135,'Hoja de Trabajo para listado'!$DE$153:$DE$1048576,0),MATCH((CUADRO!L$4&amp;$E1135),'Hoja de Trabajo para listado'!$DE$151:$DG$151,0)),0)+IFERROR(INDEX('Hoja de Trabajo para listado'!$CD$155:$DC$1048576,MATCH($A1135,'Hoja de Trabajo para listado'!$CD$155:$CD$1048576,0),MATCH((CUADRO!L$4&amp;$E1135),'Hoja de Trabajo para listado'!$CD$151:$DC$151,0)),0)</f>
        <v>0</v>
      </c>
      <c r="M1135" s="241">
        <f ca="1">+IFERROR(INDEX('Hoja de Trabajo para listado'!$A$155:$Z$1048576,MATCH($A1135,'Hoja de Trabajo para listado'!$A$155:$A$1048576,0),MATCH((CUADRO!M$4&amp;$E1135),'Hoja de Trabajo para listado'!$A$151:$Z$151,0)),0)+IFERROR(INDEX('Hoja de Trabajo para listado'!$AB$155:$BA$1048576,MATCH($A1135,'Hoja de Trabajo para listado'!$AB$155:$AB$1048576,0),MATCH((CUADRO!M$4&amp;$E1135),'Hoja de Trabajo para listado'!$AB$151:$BA$151,0)),0)+IFERROR(INDEX('Hoja de Trabajo para listado'!$BC$155:$CB$1048576,MATCH($A1135,'Hoja de Trabajo para listado'!$BC$155:$BC$1048576,0),MATCH((CUADRO!M$4&amp;$E1135),'Hoja de Trabajo para listado'!$BC$151:$CB$151,0)),0)+IFERROR(INDEX('Hoja de Trabajo para listado'!$DE$153:$DG$274,MATCH($A1135,'Hoja de Trabajo para listado'!$DE$153:$DE$1048576,0),MATCH((CUADRO!M$4&amp;$E1135),'Hoja de Trabajo para listado'!$DE$151:$DG$151,0)),0)+IFERROR(INDEX('Hoja de Trabajo para listado'!$CD$155:$DC$1048576,MATCH($A1135,'Hoja de Trabajo para listado'!$CD$155:$CD$1048576,0),MATCH((CUADRO!M$4&amp;$E1135),'Hoja de Trabajo para listado'!$CD$151:$DC$151,0)),0)</f>
        <v>0</v>
      </c>
      <c r="N1135" s="241">
        <f ca="1">+IFERROR(INDEX('Hoja de Trabajo para listado'!$A$155:$Z$1048576,MATCH($A1135,'Hoja de Trabajo para listado'!$A$155:$A$1048576,0),MATCH((CUADRO!N$4&amp;$E1135),'Hoja de Trabajo para listado'!$A$151:$Z$151,0)),0)+IFERROR(INDEX('Hoja de Trabajo para listado'!$AB$155:$BA$1048576,MATCH($A1135,'Hoja de Trabajo para listado'!$AB$155:$AB$1048576,0),MATCH((CUADRO!N$4&amp;$E1135),'Hoja de Trabajo para listado'!$AB$151:$BA$151,0)),0)+IFERROR(INDEX('Hoja de Trabajo para listado'!$BC$155:$CB$1048576,MATCH($A1135,'Hoja de Trabajo para listado'!$BC$155:$BC$1048576,0),MATCH((CUADRO!N$4&amp;$E1135),'Hoja de Trabajo para listado'!$BC$151:$CB$151,0)),0)+IFERROR(INDEX('Hoja de Trabajo para listado'!$DE$153:$DG$274,MATCH($A1135,'Hoja de Trabajo para listado'!$DE$153:$DE$1048576,0),MATCH((CUADRO!N$4&amp;$E1135),'Hoja de Trabajo para listado'!$DE$151:$DG$151,0)),0)+IFERROR(INDEX('Hoja de Trabajo para listado'!$CD$155:$DC$1048576,MATCH($A1135,'Hoja de Trabajo para listado'!$CD$155:$CD$1048576,0),MATCH((CUADRO!N$4&amp;$E1135),'Hoja de Trabajo para listado'!$CD$151:$DC$151,0)),0)</f>
        <v>0</v>
      </c>
      <c r="O1135" s="241">
        <f ca="1">+IFERROR(INDEX('Hoja de Trabajo para listado'!$A$155:$Z$1048576,MATCH($A1135,'Hoja de Trabajo para listado'!$A$155:$A$1048576,0),MATCH((CUADRO!O$4&amp;$E1135),'Hoja de Trabajo para listado'!$A$151:$Z$151,0)),0)+IFERROR(INDEX('Hoja de Trabajo para listado'!$AB$155:$BA$1048576,MATCH($A1135,'Hoja de Trabajo para listado'!$AB$155:$AB$1048576,0),MATCH((CUADRO!O$4&amp;$E1135),'Hoja de Trabajo para listado'!$AB$151:$BA$151,0)),0)+IFERROR(INDEX('Hoja de Trabajo para listado'!$BC$155:$CB$1048576,MATCH($A1135,'Hoja de Trabajo para listado'!$BC$155:$BC$1048576,0),MATCH((CUADRO!O$4&amp;$E1135),'Hoja de Trabajo para listado'!$BC$151:$CB$151,0)),0)+IFERROR(INDEX('Hoja de Trabajo para listado'!$DE$153:$DG$274,MATCH($A1135,'Hoja de Trabajo para listado'!$DE$153:$DE$1048576,0),MATCH((CUADRO!O$4&amp;$E1135),'Hoja de Trabajo para listado'!$DE$151:$DG$151,0)),0)+IFERROR(INDEX('Hoja de Trabajo para listado'!$CD$155:$DC$1048576,MATCH($A1135,'Hoja de Trabajo para listado'!$CD$155:$CD$1048576,0),MATCH((CUADRO!O$4&amp;$E1135),'Hoja de Trabajo para listado'!$CD$151:$DC$151,0)),0)</f>
        <v>0</v>
      </c>
      <c r="P1135" s="241">
        <f ca="1">+IFERROR(INDEX('Hoja de Trabajo para listado'!$A$155:$Z$1048576,MATCH($A1135,'Hoja de Trabajo para listado'!$A$155:$A$1048576,0),MATCH((CUADRO!P$4&amp;$E1135),'Hoja de Trabajo para listado'!$A$151:$Z$151,0)),0)+IFERROR(INDEX('Hoja de Trabajo para listado'!$AB$155:$BA$1048576,MATCH($A1135,'Hoja de Trabajo para listado'!$AB$155:$AB$1048576,0),MATCH((CUADRO!P$4&amp;$E1135),'Hoja de Trabajo para listado'!$AB$151:$BA$151,0)),0)+IFERROR(INDEX('Hoja de Trabajo para listado'!$BC$155:$CB$1048576,MATCH($A1135,'Hoja de Trabajo para listado'!$BC$155:$BC$1048576,0),MATCH((CUADRO!P$4&amp;$E1135),'Hoja de Trabajo para listado'!$BC$151:$CB$151,0)),0)+IFERROR(INDEX('Hoja de Trabajo para listado'!$DE$153:$DG$274,MATCH($A1135,'Hoja de Trabajo para listado'!$DE$153:$DE$1048576,0),MATCH((CUADRO!P$4&amp;$E1135),'Hoja de Trabajo para listado'!$DE$151:$DG$151,0)),0)+IFERROR(INDEX('Hoja de Trabajo para listado'!$CD$155:$DC$1048576,MATCH($A1135,'Hoja de Trabajo para listado'!$CD$155:$CD$1048576,0),MATCH((CUADRO!P$4&amp;$E1135),'Hoja de Trabajo para listado'!$CD$151:$DC$151,0)),0)</f>
        <v>0</v>
      </c>
      <c r="Q1135" s="241">
        <f ca="1">+IFERROR(INDEX('Hoja de Trabajo para listado'!$A$155:$Z$1048576,MATCH($A1135,'Hoja de Trabajo para listado'!$A$155:$A$1048576,0),MATCH((CUADRO!Q$4&amp;$E1135),'Hoja de Trabajo para listado'!$A$151:$Z$151,0)),0)+IFERROR(INDEX('Hoja de Trabajo para listado'!$AB$155:$BA$1048576,MATCH($A1135,'Hoja de Trabajo para listado'!$AB$155:$AB$1048576,0),MATCH((CUADRO!Q$4&amp;$E1135),'Hoja de Trabajo para listado'!$AB$151:$BA$151,0)),0)+IFERROR(INDEX('Hoja de Trabajo para listado'!$BC$155:$CB$1048576,MATCH($A1135,'Hoja de Trabajo para listado'!$BC$155:$BC$1048576,0),MATCH((CUADRO!Q$4&amp;$E1135),'Hoja de Trabajo para listado'!$BC$151:$CB$151,0)),0)+IFERROR(INDEX('Hoja de Trabajo para listado'!$DE$153:$DG$274,MATCH($A1135,'Hoja de Trabajo para listado'!$DE$153:$DE$1048576,0),MATCH((CUADRO!Q$4&amp;$E1135),'Hoja de Trabajo para listado'!$DE$151:$DG$151,0)),0)+IFERROR(INDEX('Hoja de Trabajo para listado'!$CD$155:$DC$1048576,MATCH($A1135,'Hoja de Trabajo para listado'!$CD$155:$CD$1048576,0),MATCH((CUADRO!Q$4&amp;$E1135),'Hoja de Trabajo para listado'!$CD$151:$DC$151,0)),0)</f>
        <v>0</v>
      </c>
      <c r="R1135" s="241">
        <f t="shared" ca="1" si="34"/>
        <v>0</v>
      </c>
      <c r="S1135" s="247"/>
      <c r="T1135" s="241">
        <f ca="1">+T1136</f>
        <v>0</v>
      </c>
      <c r="U1135" s="240">
        <f t="shared" si="35"/>
        <v>1</v>
      </c>
    </row>
    <row r="1136" spans="1:21" customFormat="1" ht="15" hidden="1" customHeight="1">
      <c r="A1136" s="32">
        <v>2317</v>
      </c>
      <c r="B1136" s="382"/>
      <c r="C1136" s="245" t="str">
        <f>+VLOOKUP(A1136,bd_lista!$A$3:$C$592,3,FALSE)</f>
        <v>Empresa Municipal de Asfaltos y Vías</v>
      </c>
      <c r="D1136" s="384"/>
      <c r="E1136" s="242" t="s">
        <v>684</v>
      </c>
      <c r="F1136" s="243">
        <f ca="1">+IFERROR(INDEX('Hoja de Trabajo para listado'!$A$155:$Z$1048576,MATCH($A1136,'Hoja de Trabajo para listado'!$A$155:$A$1048576,0),MATCH((CUADRO!F$4&amp;$E1136),'Hoja de Trabajo para listado'!$A$151:$Z$151,0)),0)+IFERROR(INDEX('Hoja de Trabajo para listado'!$AB$155:$BA$1048576,MATCH($A1136,'Hoja de Trabajo para listado'!$AB$155:$AB$1048576,0),MATCH((CUADRO!F$4&amp;$E1136),'Hoja de Trabajo para listado'!$AB$151:$BA$151,0)),0)+IFERROR(INDEX('Hoja de Trabajo para listado'!$BC$155:$CB$1048576,MATCH($A1136,'Hoja de Trabajo para listado'!$BC$155:$BC$1048576,0),MATCH((CUADRO!F$4&amp;$E1136),'Hoja de Trabajo para listado'!$BC$151:$CB$151,0)),0)+IFERROR(INDEX('Hoja de Trabajo para listado'!$DE$153:$DG$274,MATCH($A1136,'Hoja de Trabajo para listado'!$DE$153:$DE$1048576,0),MATCH((CUADRO!F$4&amp;$E1136),'Hoja de Trabajo para listado'!$DE$151:$DG$151,0)),0)+IFERROR(INDEX('Hoja de Trabajo para listado'!$CD$155:$DC$1048576,MATCH($A1136,'Hoja de Trabajo para listado'!$CD$155:$CD$1048576,0),MATCH((CUADRO!F$4&amp;$E1136),'Hoja de Trabajo para listado'!$CD$151:$DC$151,0)),0)</f>
        <v>0</v>
      </c>
      <c r="G1136" s="243">
        <f ca="1">+IFERROR(INDEX('Hoja de Trabajo para listado'!$A$155:$Z$1048576,MATCH($A1136,'Hoja de Trabajo para listado'!$A$155:$A$1048576,0),MATCH((CUADRO!G$4&amp;$E1136),'Hoja de Trabajo para listado'!$A$151:$Z$151,0)),0)+IFERROR(INDEX('Hoja de Trabajo para listado'!$AB$155:$BA$1048576,MATCH($A1136,'Hoja de Trabajo para listado'!$AB$155:$AB$1048576,0),MATCH((CUADRO!G$4&amp;$E1136),'Hoja de Trabajo para listado'!$AB$151:$BA$151,0)),0)+IFERROR(INDEX('Hoja de Trabajo para listado'!$BC$155:$CB$1048576,MATCH($A1136,'Hoja de Trabajo para listado'!$BC$155:$BC$1048576,0),MATCH((CUADRO!G$4&amp;$E1136),'Hoja de Trabajo para listado'!$BC$151:$CB$151,0)),0)+IFERROR(INDEX('Hoja de Trabajo para listado'!$DE$153:$DG$274,MATCH($A1136,'Hoja de Trabajo para listado'!$DE$153:$DE$1048576,0),MATCH((CUADRO!G$4&amp;$E1136),'Hoja de Trabajo para listado'!$DE$151:$DG$151,0)),0)+IFERROR(INDEX('Hoja de Trabajo para listado'!$CD$155:$DC$1048576,MATCH($A1136,'Hoja de Trabajo para listado'!$CD$155:$CD$1048576,0),MATCH((CUADRO!G$4&amp;$E1136),'Hoja de Trabajo para listado'!$CD$151:$DC$151,0)),0)</f>
        <v>0</v>
      </c>
      <c r="H1136" s="243">
        <f ca="1">+IFERROR(INDEX('Hoja de Trabajo para listado'!$A$155:$Z$1048576,MATCH($A1136,'Hoja de Trabajo para listado'!$A$155:$A$1048576,0),MATCH((CUADRO!H$4&amp;$E1136),'Hoja de Trabajo para listado'!$A$151:$Z$151,0)),0)+IFERROR(INDEX('Hoja de Trabajo para listado'!$AB$155:$BA$1048576,MATCH($A1136,'Hoja de Trabajo para listado'!$AB$155:$AB$1048576,0),MATCH((CUADRO!H$4&amp;$E1136),'Hoja de Trabajo para listado'!$AB$151:$BA$151,0)),0)+IFERROR(INDEX('Hoja de Trabajo para listado'!$BC$155:$CB$1048576,MATCH($A1136,'Hoja de Trabajo para listado'!$BC$155:$BC$1048576,0),MATCH((CUADRO!H$4&amp;$E1136),'Hoja de Trabajo para listado'!$BC$151:$CB$151,0)),0)+IFERROR(INDEX('Hoja de Trabajo para listado'!$DE$153:$DG$274,MATCH($A1136,'Hoja de Trabajo para listado'!$DE$153:$DE$1048576,0),MATCH((CUADRO!H$4&amp;$E1136),'Hoja de Trabajo para listado'!$DE$151:$DG$151,0)),0)+IFERROR(INDEX('Hoja de Trabajo para listado'!$CD$155:$DC$1048576,MATCH($A1136,'Hoja de Trabajo para listado'!$CD$155:$CD$1048576,0),MATCH((CUADRO!H$4&amp;$E1136),'Hoja de Trabajo para listado'!$CD$151:$DC$151,0)),0)</f>
        <v>0</v>
      </c>
      <c r="I1136" s="243">
        <f ca="1">+IFERROR(INDEX('Hoja de Trabajo para listado'!$A$155:$Z$1048576,MATCH($A1136,'Hoja de Trabajo para listado'!$A$155:$A$1048576,0),MATCH((CUADRO!I$4&amp;$E1136),'Hoja de Trabajo para listado'!$A$151:$Z$151,0)),0)+IFERROR(INDEX('Hoja de Trabajo para listado'!$AB$155:$BA$1048576,MATCH($A1136,'Hoja de Trabajo para listado'!$AB$155:$AB$1048576,0),MATCH((CUADRO!I$4&amp;$E1136),'Hoja de Trabajo para listado'!$AB$151:$BA$151,0)),0)+IFERROR(INDEX('Hoja de Trabajo para listado'!$BC$155:$CB$1048576,MATCH($A1136,'Hoja de Trabajo para listado'!$BC$155:$BC$1048576,0),MATCH((CUADRO!I$4&amp;$E1136),'Hoja de Trabajo para listado'!$BC$151:$CB$151,0)),0)+IFERROR(INDEX('Hoja de Trabajo para listado'!$DE$153:$DG$274,MATCH($A1136,'Hoja de Trabajo para listado'!$DE$153:$DE$1048576,0),MATCH((CUADRO!I$4&amp;$E1136),'Hoja de Trabajo para listado'!$DE$151:$DG$151,0)),0)+IFERROR(INDEX('Hoja de Trabajo para listado'!$CD$155:$DC$1048576,MATCH($A1136,'Hoja de Trabajo para listado'!$CD$155:$CD$1048576,0),MATCH((CUADRO!I$4&amp;$E1136),'Hoja de Trabajo para listado'!$CD$151:$DC$151,0)),0)</f>
        <v>0</v>
      </c>
      <c r="J1136" s="243">
        <f ca="1">+IFERROR(INDEX('Hoja de Trabajo para listado'!$A$155:$Z$1048576,MATCH($A1136,'Hoja de Trabajo para listado'!$A$155:$A$1048576,0),MATCH((CUADRO!J$4&amp;$E1136),'Hoja de Trabajo para listado'!$A$151:$Z$151,0)),0)+IFERROR(INDEX('Hoja de Trabajo para listado'!$AB$155:$BA$1048576,MATCH($A1136,'Hoja de Trabajo para listado'!$AB$155:$AB$1048576,0),MATCH((CUADRO!J$4&amp;$E1136),'Hoja de Trabajo para listado'!$AB$151:$BA$151,0)),0)+IFERROR(INDEX('Hoja de Trabajo para listado'!$BC$155:$CB$1048576,MATCH($A1136,'Hoja de Trabajo para listado'!$BC$155:$BC$1048576,0),MATCH((CUADRO!J$4&amp;$E1136),'Hoja de Trabajo para listado'!$BC$151:$CB$151,0)),0)+IFERROR(INDEX('Hoja de Trabajo para listado'!$DE$153:$DG$274,MATCH($A1136,'Hoja de Trabajo para listado'!$DE$153:$DE$1048576,0),MATCH((CUADRO!J$4&amp;$E1136),'Hoja de Trabajo para listado'!$DE$151:$DG$151,0)),0)+IFERROR(INDEX('Hoja de Trabajo para listado'!$CD$155:$DC$1048576,MATCH($A1136,'Hoja de Trabajo para listado'!$CD$155:$CD$1048576,0),MATCH((CUADRO!J$4&amp;$E1136),'Hoja de Trabajo para listado'!$CD$151:$DC$151,0)),0)</f>
        <v>0</v>
      </c>
      <c r="K1136" s="243">
        <f ca="1">+IFERROR(INDEX('Hoja de Trabajo para listado'!$A$155:$Z$1048576,MATCH($A1136,'Hoja de Trabajo para listado'!$A$155:$A$1048576,0),MATCH((CUADRO!K$4&amp;$E1136),'Hoja de Trabajo para listado'!$A$151:$Z$151,0)),0)+IFERROR(INDEX('Hoja de Trabajo para listado'!$AB$155:$BA$1048576,MATCH($A1136,'Hoja de Trabajo para listado'!$AB$155:$AB$1048576,0),MATCH((CUADRO!K$4&amp;$E1136),'Hoja de Trabajo para listado'!$AB$151:$BA$151,0)),0)+IFERROR(INDEX('Hoja de Trabajo para listado'!$BC$155:$CB$1048576,MATCH($A1136,'Hoja de Trabajo para listado'!$BC$155:$BC$1048576,0),MATCH((CUADRO!K$4&amp;$E1136),'Hoja de Trabajo para listado'!$BC$151:$CB$151,0)),0)+IFERROR(INDEX('Hoja de Trabajo para listado'!$DE$153:$DG$274,MATCH($A1136,'Hoja de Trabajo para listado'!$DE$153:$DE$1048576,0),MATCH((CUADRO!K$4&amp;$E1136),'Hoja de Trabajo para listado'!$DE$151:$DG$151,0)),0)+IFERROR(INDEX('Hoja de Trabajo para listado'!$CD$155:$DC$1048576,MATCH($A1136,'Hoja de Trabajo para listado'!$CD$155:$CD$1048576,0),MATCH((CUADRO!K$4&amp;$E1136),'Hoja de Trabajo para listado'!$CD$151:$DC$151,0)),0)</f>
        <v>0</v>
      </c>
      <c r="L1136" s="243">
        <f ca="1">+IFERROR(INDEX('Hoja de Trabajo para listado'!$A$155:$Z$1048576,MATCH($A1136,'Hoja de Trabajo para listado'!$A$155:$A$1048576,0),MATCH((CUADRO!L$4&amp;$E1136),'Hoja de Trabajo para listado'!$A$151:$Z$151,0)),0)+IFERROR(INDEX('Hoja de Trabajo para listado'!$AB$155:$BA$1048576,MATCH($A1136,'Hoja de Trabajo para listado'!$AB$155:$AB$1048576,0),MATCH((CUADRO!L$4&amp;$E1136),'Hoja de Trabajo para listado'!$AB$151:$BA$151,0)),0)+IFERROR(INDEX('Hoja de Trabajo para listado'!$BC$155:$CB$1048576,MATCH($A1136,'Hoja de Trabajo para listado'!$BC$155:$BC$1048576,0),MATCH((CUADRO!L$4&amp;$E1136),'Hoja de Trabajo para listado'!$BC$151:$CB$151,0)),0)+IFERROR(INDEX('Hoja de Trabajo para listado'!$DE$153:$DG$274,MATCH($A1136,'Hoja de Trabajo para listado'!$DE$153:$DE$1048576,0),MATCH((CUADRO!L$4&amp;$E1136),'Hoja de Trabajo para listado'!$DE$151:$DG$151,0)),0)+IFERROR(INDEX('Hoja de Trabajo para listado'!$CD$155:$DC$1048576,MATCH($A1136,'Hoja de Trabajo para listado'!$CD$155:$CD$1048576,0),MATCH((CUADRO!L$4&amp;$E1136),'Hoja de Trabajo para listado'!$CD$151:$DC$151,0)),0)</f>
        <v>0</v>
      </c>
      <c r="M1136" s="243">
        <f ca="1">+IFERROR(INDEX('Hoja de Trabajo para listado'!$A$155:$Z$1048576,MATCH($A1136,'Hoja de Trabajo para listado'!$A$155:$A$1048576,0),MATCH((CUADRO!M$4&amp;$E1136),'Hoja de Trabajo para listado'!$A$151:$Z$151,0)),0)+IFERROR(INDEX('Hoja de Trabajo para listado'!$AB$155:$BA$1048576,MATCH($A1136,'Hoja de Trabajo para listado'!$AB$155:$AB$1048576,0),MATCH((CUADRO!M$4&amp;$E1136),'Hoja de Trabajo para listado'!$AB$151:$BA$151,0)),0)+IFERROR(INDEX('Hoja de Trabajo para listado'!$BC$155:$CB$1048576,MATCH($A1136,'Hoja de Trabajo para listado'!$BC$155:$BC$1048576,0),MATCH((CUADRO!M$4&amp;$E1136),'Hoja de Trabajo para listado'!$BC$151:$CB$151,0)),0)+IFERROR(INDEX('Hoja de Trabajo para listado'!$DE$153:$DG$274,MATCH($A1136,'Hoja de Trabajo para listado'!$DE$153:$DE$1048576,0),MATCH((CUADRO!M$4&amp;$E1136),'Hoja de Trabajo para listado'!$DE$151:$DG$151,0)),0)+IFERROR(INDEX('Hoja de Trabajo para listado'!$CD$155:$DC$1048576,MATCH($A1136,'Hoja de Trabajo para listado'!$CD$155:$CD$1048576,0),MATCH((CUADRO!M$4&amp;$E1136),'Hoja de Trabajo para listado'!$CD$151:$DC$151,0)),0)</f>
        <v>0</v>
      </c>
      <c r="N1136" s="243">
        <f ca="1">+IFERROR(INDEX('Hoja de Trabajo para listado'!$A$155:$Z$1048576,MATCH($A1136,'Hoja de Trabajo para listado'!$A$155:$A$1048576,0),MATCH((CUADRO!N$4&amp;$E1136),'Hoja de Trabajo para listado'!$A$151:$Z$151,0)),0)+IFERROR(INDEX('Hoja de Trabajo para listado'!$AB$155:$BA$1048576,MATCH($A1136,'Hoja de Trabajo para listado'!$AB$155:$AB$1048576,0),MATCH((CUADRO!N$4&amp;$E1136),'Hoja de Trabajo para listado'!$AB$151:$BA$151,0)),0)+IFERROR(INDEX('Hoja de Trabajo para listado'!$BC$155:$CB$1048576,MATCH($A1136,'Hoja de Trabajo para listado'!$BC$155:$BC$1048576,0),MATCH((CUADRO!N$4&amp;$E1136),'Hoja de Trabajo para listado'!$BC$151:$CB$151,0)),0)+IFERROR(INDEX('Hoja de Trabajo para listado'!$DE$153:$DG$274,MATCH($A1136,'Hoja de Trabajo para listado'!$DE$153:$DE$1048576,0),MATCH((CUADRO!N$4&amp;$E1136),'Hoja de Trabajo para listado'!$DE$151:$DG$151,0)),0)+IFERROR(INDEX('Hoja de Trabajo para listado'!$CD$155:$DC$1048576,MATCH($A1136,'Hoja de Trabajo para listado'!$CD$155:$CD$1048576,0),MATCH((CUADRO!N$4&amp;$E1136),'Hoja de Trabajo para listado'!$CD$151:$DC$151,0)),0)</f>
        <v>0</v>
      </c>
      <c r="O1136" s="243">
        <f ca="1">+IFERROR(INDEX('Hoja de Trabajo para listado'!$A$155:$Z$1048576,MATCH($A1136,'Hoja de Trabajo para listado'!$A$155:$A$1048576,0),MATCH((CUADRO!O$4&amp;$E1136),'Hoja de Trabajo para listado'!$A$151:$Z$151,0)),0)+IFERROR(INDEX('Hoja de Trabajo para listado'!$AB$155:$BA$1048576,MATCH($A1136,'Hoja de Trabajo para listado'!$AB$155:$AB$1048576,0),MATCH((CUADRO!O$4&amp;$E1136),'Hoja de Trabajo para listado'!$AB$151:$BA$151,0)),0)+IFERROR(INDEX('Hoja de Trabajo para listado'!$BC$155:$CB$1048576,MATCH($A1136,'Hoja de Trabajo para listado'!$BC$155:$BC$1048576,0),MATCH((CUADRO!O$4&amp;$E1136),'Hoja de Trabajo para listado'!$BC$151:$CB$151,0)),0)+IFERROR(INDEX('Hoja de Trabajo para listado'!$DE$153:$DG$274,MATCH($A1136,'Hoja de Trabajo para listado'!$DE$153:$DE$1048576,0),MATCH((CUADRO!O$4&amp;$E1136),'Hoja de Trabajo para listado'!$DE$151:$DG$151,0)),0)+IFERROR(INDEX('Hoja de Trabajo para listado'!$CD$155:$DC$1048576,MATCH($A1136,'Hoja de Trabajo para listado'!$CD$155:$CD$1048576,0),MATCH((CUADRO!O$4&amp;$E1136),'Hoja de Trabajo para listado'!$CD$151:$DC$151,0)),0)</f>
        <v>0</v>
      </c>
      <c r="P1136" s="243">
        <f ca="1">+IFERROR(INDEX('Hoja de Trabajo para listado'!$A$155:$Z$1048576,MATCH($A1136,'Hoja de Trabajo para listado'!$A$155:$A$1048576,0),MATCH((CUADRO!P$4&amp;$E1136),'Hoja de Trabajo para listado'!$A$151:$Z$151,0)),0)+IFERROR(INDEX('Hoja de Trabajo para listado'!$AB$155:$BA$1048576,MATCH($A1136,'Hoja de Trabajo para listado'!$AB$155:$AB$1048576,0),MATCH((CUADRO!P$4&amp;$E1136),'Hoja de Trabajo para listado'!$AB$151:$BA$151,0)),0)+IFERROR(INDEX('Hoja de Trabajo para listado'!$BC$155:$CB$1048576,MATCH($A1136,'Hoja de Trabajo para listado'!$BC$155:$BC$1048576,0),MATCH((CUADRO!P$4&amp;$E1136),'Hoja de Trabajo para listado'!$BC$151:$CB$151,0)),0)+IFERROR(INDEX('Hoja de Trabajo para listado'!$DE$153:$DG$274,MATCH($A1136,'Hoja de Trabajo para listado'!$DE$153:$DE$1048576,0),MATCH((CUADRO!P$4&amp;$E1136),'Hoja de Trabajo para listado'!$DE$151:$DG$151,0)),0)+IFERROR(INDEX('Hoja de Trabajo para listado'!$CD$155:$DC$1048576,MATCH($A1136,'Hoja de Trabajo para listado'!$CD$155:$CD$1048576,0),MATCH((CUADRO!P$4&amp;$E1136),'Hoja de Trabajo para listado'!$CD$151:$DC$151,0)),0)</f>
        <v>0</v>
      </c>
      <c r="Q1136" s="243">
        <f ca="1">+IFERROR(INDEX('Hoja de Trabajo para listado'!$A$155:$Z$1048576,MATCH($A1136,'Hoja de Trabajo para listado'!$A$155:$A$1048576,0),MATCH((CUADRO!Q$4&amp;$E1136),'Hoja de Trabajo para listado'!$A$151:$Z$151,0)),0)+IFERROR(INDEX('Hoja de Trabajo para listado'!$AB$155:$BA$1048576,MATCH($A1136,'Hoja de Trabajo para listado'!$AB$155:$AB$1048576,0),MATCH((CUADRO!Q$4&amp;$E1136),'Hoja de Trabajo para listado'!$AB$151:$BA$151,0)),0)+IFERROR(INDEX('Hoja de Trabajo para listado'!$BC$155:$CB$1048576,MATCH($A1136,'Hoja de Trabajo para listado'!$BC$155:$BC$1048576,0),MATCH((CUADRO!Q$4&amp;$E1136),'Hoja de Trabajo para listado'!$BC$151:$CB$151,0)),0)+IFERROR(INDEX('Hoja de Trabajo para listado'!$DE$153:$DG$274,MATCH($A1136,'Hoja de Trabajo para listado'!$DE$153:$DE$1048576,0),MATCH((CUADRO!Q$4&amp;$E1136),'Hoja de Trabajo para listado'!$DE$151:$DG$151,0)),0)+IFERROR(INDEX('Hoja de Trabajo para listado'!$CD$155:$DC$1048576,MATCH($A1136,'Hoja de Trabajo para listado'!$CD$155:$CD$1048576,0),MATCH((CUADRO!Q$4&amp;$E1136),'Hoja de Trabajo para listado'!$CD$151:$DC$151,0)),0)</f>
        <v>0</v>
      </c>
      <c r="R1136" s="243">
        <f t="shared" ca="1" si="34"/>
        <v>0</v>
      </c>
      <c r="S1136" s="253">
        <f ca="1">+R1135+R1136</f>
        <v>0</v>
      </c>
      <c r="T1136" s="243">
        <f ca="1">+S1136</f>
        <v>0</v>
      </c>
      <c r="U1136" s="242">
        <f t="shared" si="35"/>
        <v>2</v>
      </c>
    </row>
    <row r="1137" spans="1:21" customFormat="1" ht="15" hidden="1" customHeight="1">
      <c r="A1137" s="32">
        <v>2318</v>
      </c>
      <c r="B1137" s="381">
        <f>+A1137</f>
        <v>2318</v>
      </c>
      <c r="C1137" s="245" t="str">
        <f>+VLOOKUP(A1137,bd_lista!$A$3:$C$592,3,FALSE)</f>
        <v>Entidad Descentralizada UMMIPRE PROMAN</v>
      </c>
      <c r="D1137" s="383" t="str">
        <f>+C1137</f>
        <v>Entidad Descentralizada UMMIPRE PROMAN</v>
      </c>
      <c r="E1137" s="240" t="s">
        <v>683</v>
      </c>
      <c r="F1137" s="241">
        <f ca="1">+IFERROR(INDEX('Hoja de Trabajo para listado'!$A$155:$Z$1048576,MATCH($A1137,'Hoja de Trabajo para listado'!$A$155:$A$1048576,0),MATCH((CUADRO!F$4&amp;$E1137),'Hoja de Trabajo para listado'!$A$151:$Z$151,0)),0)+IFERROR(INDEX('Hoja de Trabajo para listado'!$AB$155:$BA$1048576,MATCH($A1137,'Hoja de Trabajo para listado'!$AB$155:$AB$1048576,0),MATCH((CUADRO!F$4&amp;$E1137),'Hoja de Trabajo para listado'!$AB$151:$BA$151,0)),0)+IFERROR(INDEX('Hoja de Trabajo para listado'!$BC$155:$CB$1048576,MATCH($A1137,'Hoja de Trabajo para listado'!$BC$155:$BC$1048576,0),MATCH((CUADRO!F$4&amp;$E1137),'Hoja de Trabajo para listado'!$BC$151:$CB$151,0)),0)+IFERROR(INDEX('Hoja de Trabajo para listado'!$DE$153:$DG$274,MATCH($A1137,'Hoja de Trabajo para listado'!$DE$153:$DE$1048576,0),MATCH((CUADRO!F$4&amp;$E1137),'Hoja de Trabajo para listado'!$DE$151:$DG$151,0)),0)+IFERROR(INDEX('Hoja de Trabajo para listado'!$CD$155:$DC$1048576,MATCH($A1137,'Hoja de Trabajo para listado'!$CD$155:$CD$1048576,0),MATCH((CUADRO!F$4&amp;$E1137),'Hoja de Trabajo para listado'!$CD$151:$DC$151,0)),0)</f>
        <v>0</v>
      </c>
      <c r="G1137" s="241">
        <f ca="1">+IFERROR(INDEX('Hoja de Trabajo para listado'!$A$155:$Z$1048576,MATCH($A1137,'Hoja de Trabajo para listado'!$A$155:$A$1048576,0),MATCH((CUADRO!G$4&amp;$E1137),'Hoja de Trabajo para listado'!$A$151:$Z$151,0)),0)+IFERROR(INDEX('Hoja de Trabajo para listado'!$AB$155:$BA$1048576,MATCH($A1137,'Hoja de Trabajo para listado'!$AB$155:$AB$1048576,0),MATCH((CUADRO!G$4&amp;$E1137),'Hoja de Trabajo para listado'!$AB$151:$BA$151,0)),0)+IFERROR(INDEX('Hoja de Trabajo para listado'!$BC$155:$CB$1048576,MATCH($A1137,'Hoja de Trabajo para listado'!$BC$155:$BC$1048576,0),MATCH((CUADRO!G$4&amp;$E1137),'Hoja de Trabajo para listado'!$BC$151:$CB$151,0)),0)+IFERROR(INDEX('Hoja de Trabajo para listado'!$DE$153:$DG$274,MATCH($A1137,'Hoja de Trabajo para listado'!$DE$153:$DE$1048576,0),MATCH((CUADRO!G$4&amp;$E1137),'Hoja de Trabajo para listado'!$DE$151:$DG$151,0)),0)+IFERROR(INDEX('Hoja de Trabajo para listado'!$CD$155:$DC$1048576,MATCH($A1137,'Hoja de Trabajo para listado'!$CD$155:$CD$1048576,0),MATCH((CUADRO!G$4&amp;$E1137),'Hoja de Trabajo para listado'!$CD$151:$DC$151,0)),0)</f>
        <v>0</v>
      </c>
      <c r="H1137" s="241">
        <f ca="1">+IFERROR(INDEX('Hoja de Trabajo para listado'!$A$155:$Z$1048576,MATCH($A1137,'Hoja de Trabajo para listado'!$A$155:$A$1048576,0),MATCH((CUADRO!H$4&amp;$E1137),'Hoja de Trabajo para listado'!$A$151:$Z$151,0)),0)+IFERROR(INDEX('Hoja de Trabajo para listado'!$AB$155:$BA$1048576,MATCH($A1137,'Hoja de Trabajo para listado'!$AB$155:$AB$1048576,0),MATCH((CUADRO!H$4&amp;$E1137),'Hoja de Trabajo para listado'!$AB$151:$BA$151,0)),0)+IFERROR(INDEX('Hoja de Trabajo para listado'!$BC$155:$CB$1048576,MATCH($A1137,'Hoja de Trabajo para listado'!$BC$155:$BC$1048576,0),MATCH((CUADRO!H$4&amp;$E1137),'Hoja de Trabajo para listado'!$BC$151:$CB$151,0)),0)+IFERROR(INDEX('Hoja de Trabajo para listado'!$DE$153:$DG$274,MATCH($A1137,'Hoja de Trabajo para listado'!$DE$153:$DE$1048576,0),MATCH((CUADRO!H$4&amp;$E1137),'Hoja de Trabajo para listado'!$DE$151:$DG$151,0)),0)+IFERROR(INDEX('Hoja de Trabajo para listado'!$CD$155:$DC$1048576,MATCH($A1137,'Hoja de Trabajo para listado'!$CD$155:$CD$1048576,0),MATCH((CUADRO!H$4&amp;$E1137),'Hoja de Trabajo para listado'!$CD$151:$DC$151,0)),0)</f>
        <v>0</v>
      </c>
      <c r="I1137" s="241">
        <f ca="1">+IFERROR(INDEX('Hoja de Trabajo para listado'!$A$155:$Z$1048576,MATCH($A1137,'Hoja de Trabajo para listado'!$A$155:$A$1048576,0),MATCH((CUADRO!I$4&amp;$E1137),'Hoja de Trabajo para listado'!$A$151:$Z$151,0)),0)+IFERROR(INDEX('Hoja de Trabajo para listado'!$AB$155:$BA$1048576,MATCH($A1137,'Hoja de Trabajo para listado'!$AB$155:$AB$1048576,0),MATCH((CUADRO!I$4&amp;$E1137),'Hoja de Trabajo para listado'!$AB$151:$BA$151,0)),0)+IFERROR(INDEX('Hoja de Trabajo para listado'!$BC$155:$CB$1048576,MATCH($A1137,'Hoja de Trabajo para listado'!$BC$155:$BC$1048576,0),MATCH((CUADRO!I$4&amp;$E1137),'Hoja de Trabajo para listado'!$BC$151:$CB$151,0)),0)+IFERROR(INDEX('Hoja de Trabajo para listado'!$DE$153:$DG$274,MATCH($A1137,'Hoja de Trabajo para listado'!$DE$153:$DE$1048576,0),MATCH((CUADRO!I$4&amp;$E1137),'Hoja de Trabajo para listado'!$DE$151:$DG$151,0)),0)+IFERROR(INDEX('Hoja de Trabajo para listado'!$CD$155:$DC$1048576,MATCH($A1137,'Hoja de Trabajo para listado'!$CD$155:$CD$1048576,0),MATCH((CUADRO!I$4&amp;$E1137),'Hoja de Trabajo para listado'!$CD$151:$DC$151,0)),0)</f>
        <v>0</v>
      </c>
      <c r="J1137" s="241">
        <f ca="1">+IFERROR(INDEX('Hoja de Trabajo para listado'!$A$155:$Z$1048576,MATCH($A1137,'Hoja de Trabajo para listado'!$A$155:$A$1048576,0),MATCH((CUADRO!J$4&amp;$E1137),'Hoja de Trabajo para listado'!$A$151:$Z$151,0)),0)+IFERROR(INDEX('Hoja de Trabajo para listado'!$AB$155:$BA$1048576,MATCH($A1137,'Hoja de Trabajo para listado'!$AB$155:$AB$1048576,0),MATCH((CUADRO!J$4&amp;$E1137),'Hoja de Trabajo para listado'!$AB$151:$BA$151,0)),0)+IFERROR(INDEX('Hoja de Trabajo para listado'!$BC$155:$CB$1048576,MATCH($A1137,'Hoja de Trabajo para listado'!$BC$155:$BC$1048576,0),MATCH((CUADRO!J$4&amp;$E1137),'Hoja de Trabajo para listado'!$BC$151:$CB$151,0)),0)+IFERROR(INDEX('Hoja de Trabajo para listado'!$DE$153:$DG$274,MATCH($A1137,'Hoja de Trabajo para listado'!$DE$153:$DE$1048576,0),MATCH((CUADRO!J$4&amp;$E1137),'Hoja de Trabajo para listado'!$DE$151:$DG$151,0)),0)+IFERROR(INDEX('Hoja de Trabajo para listado'!$CD$155:$DC$1048576,MATCH($A1137,'Hoja de Trabajo para listado'!$CD$155:$CD$1048576,0),MATCH((CUADRO!J$4&amp;$E1137),'Hoja de Trabajo para listado'!$CD$151:$DC$151,0)),0)</f>
        <v>0</v>
      </c>
      <c r="K1137" s="241">
        <f ca="1">+IFERROR(INDEX('Hoja de Trabajo para listado'!$A$155:$Z$1048576,MATCH($A1137,'Hoja de Trabajo para listado'!$A$155:$A$1048576,0),MATCH((CUADRO!K$4&amp;$E1137),'Hoja de Trabajo para listado'!$A$151:$Z$151,0)),0)+IFERROR(INDEX('Hoja de Trabajo para listado'!$AB$155:$BA$1048576,MATCH($A1137,'Hoja de Trabajo para listado'!$AB$155:$AB$1048576,0),MATCH((CUADRO!K$4&amp;$E1137),'Hoja de Trabajo para listado'!$AB$151:$BA$151,0)),0)+IFERROR(INDEX('Hoja de Trabajo para listado'!$BC$155:$CB$1048576,MATCH($A1137,'Hoja de Trabajo para listado'!$BC$155:$BC$1048576,0),MATCH((CUADRO!K$4&amp;$E1137),'Hoja de Trabajo para listado'!$BC$151:$CB$151,0)),0)+IFERROR(INDEX('Hoja de Trabajo para listado'!$DE$153:$DG$274,MATCH($A1137,'Hoja de Trabajo para listado'!$DE$153:$DE$1048576,0),MATCH((CUADRO!K$4&amp;$E1137),'Hoja de Trabajo para listado'!$DE$151:$DG$151,0)),0)+IFERROR(INDEX('Hoja de Trabajo para listado'!$CD$155:$DC$1048576,MATCH($A1137,'Hoja de Trabajo para listado'!$CD$155:$CD$1048576,0),MATCH((CUADRO!K$4&amp;$E1137),'Hoja de Trabajo para listado'!$CD$151:$DC$151,0)),0)</f>
        <v>0</v>
      </c>
      <c r="L1137" s="241">
        <f ca="1">+IFERROR(INDEX('Hoja de Trabajo para listado'!$A$155:$Z$1048576,MATCH($A1137,'Hoja de Trabajo para listado'!$A$155:$A$1048576,0),MATCH((CUADRO!L$4&amp;$E1137),'Hoja de Trabajo para listado'!$A$151:$Z$151,0)),0)+IFERROR(INDEX('Hoja de Trabajo para listado'!$AB$155:$BA$1048576,MATCH($A1137,'Hoja de Trabajo para listado'!$AB$155:$AB$1048576,0),MATCH((CUADRO!L$4&amp;$E1137),'Hoja de Trabajo para listado'!$AB$151:$BA$151,0)),0)+IFERROR(INDEX('Hoja de Trabajo para listado'!$BC$155:$CB$1048576,MATCH($A1137,'Hoja de Trabajo para listado'!$BC$155:$BC$1048576,0),MATCH((CUADRO!L$4&amp;$E1137),'Hoja de Trabajo para listado'!$BC$151:$CB$151,0)),0)+IFERROR(INDEX('Hoja de Trabajo para listado'!$DE$153:$DG$274,MATCH($A1137,'Hoja de Trabajo para listado'!$DE$153:$DE$1048576,0),MATCH((CUADRO!L$4&amp;$E1137),'Hoja de Trabajo para listado'!$DE$151:$DG$151,0)),0)+IFERROR(INDEX('Hoja de Trabajo para listado'!$CD$155:$DC$1048576,MATCH($A1137,'Hoja de Trabajo para listado'!$CD$155:$CD$1048576,0),MATCH((CUADRO!L$4&amp;$E1137),'Hoja de Trabajo para listado'!$CD$151:$DC$151,0)),0)</f>
        <v>0</v>
      </c>
      <c r="M1137" s="241">
        <f ca="1">+IFERROR(INDEX('Hoja de Trabajo para listado'!$A$155:$Z$1048576,MATCH($A1137,'Hoja de Trabajo para listado'!$A$155:$A$1048576,0),MATCH((CUADRO!M$4&amp;$E1137),'Hoja de Trabajo para listado'!$A$151:$Z$151,0)),0)+IFERROR(INDEX('Hoja de Trabajo para listado'!$AB$155:$BA$1048576,MATCH($A1137,'Hoja de Trabajo para listado'!$AB$155:$AB$1048576,0),MATCH((CUADRO!M$4&amp;$E1137),'Hoja de Trabajo para listado'!$AB$151:$BA$151,0)),0)+IFERROR(INDEX('Hoja de Trabajo para listado'!$BC$155:$CB$1048576,MATCH($A1137,'Hoja de Trabajo para listado'!$BC$155:$BC$1048576,0),MATCH((CUADRO!M$4&amp;$E1137),'Hoja de Trabajo para listado'!$BC$151:$CB$151,0)),0)+IFERROR(INDEX('Hoja de Trabajo para listado'!$DE$153:$DG$274,MATCH($A1137,'Hoja de Trabajo para listado'!$DE$153:$DE$1048576,0),MATCH((CUADRO!M$4&amp;$E1137),'Hoja de Trabajo para listado'!$DE$151:$DG$151,0)),0)+IFERROR(INDEX('Hoja de Trabajo para listado'!$CD$155:$DC$1048576,MATCH($A1137,'Hoja de Trabajo para listado'!$CD$155:$CD$1048576,0),MATCH((CUADRO!M$4&amp;$E1137),'Hoja de Trabajo para listado'!$CD$151:$DC$151,0)),0)</f>
        <v>0</v>
      </c>
      <c r="N1137" s="241">
        <f ca="1">+IFERROR(INDEX('Hoja de Trabajo para listado'!$A$155:$Z$1048576,MATCH($A1137,'Hoja de Trabajo para listado'!$A$155:$A$1048576,0),MATCH((CUADRO!N$4&amp;$E1137),'Hoja de Trabajo para listado'!$A$151:$Z$151,0)),0)+IFERROR(INDEX('Hoja de Trabajo para listado'!$AB$155:$BA$1048576,MATCH($A1137,'Hoja de Trabajo para listado'!$AB$155:$AB$1048576,0),MATCH((CUADRO!N$4&amp;$E1137),'Hoja de Trabajo para listado'!$AB$151:$BA$151,0)),0)+IFERROR(INDEX('Hoja de Trabajo para listado'!$BC$155:$CB$1048576,MATCH($A1137,'Hoja de Trabajo para listado'!$BC$155:$BC$1048576,0),MATCH((CUADRO!N$4&amp;$E1137),'Hoja de Trabajo para listado'!$BC$151:$CB$151,0)),0)+IFERROR(INDEX('Hoja de Trabajo para listado'!$DE$153:$DG$274,MATCH($A1137,'Hoja de Trabajo para listado'!$DE$153:$DE$1048576,0),MATCH((CUADRO!N$4&amp;$E1137),'Hoja de Trabajo para listado'!$DE$151:$DG$151,0)),0)+IFERROR(INDEX('Hoja de Trabajo para listado'!$CD$155:$DC$1048576,MATCH($A1137,'Hoja de Trabajo para listado'!$CD$155:$CD$1048576,0),MATCH((CUADRO!N$4&amp;$E1137),'Hoja de Trabajo para listado'!$CD$151:$DC$151,0)),0)</f>
        <v>0</v>
      </c>
      <c r="O1137" s="241">
        <f ca="1">+IFERROR(INDEX('Hoja de Trabajo para listado'!$A$155:$Z$1048576,MATCH($A1137,'Hoja de Trabajo para listado'!$A$155:$A$1048576,0),MATCH((CUADRO!O$4&amp;$E1137),'Hoja de Trabajo para listado'!$A$151:$Z$151,0)),0)+IFERROR(INDEX('Hoja de Trabajo para listado'!$AB$155:$BA$1048576,MATCH($A1137,'Hoja de Trabajo para listado'!$AB$155:$AB$1048576,0),MATCH((CUADRO!O$4&amp;$E1137),'Hoja de Trabajo para listado'!$AB$151:$BA$151,0)),0)+IFERROR(INDEX('Hoja de Trabajo para listado'!$BC$155:$CB$1048576,MATCH($A1137,'Hoja de Trabajo para listado'!$BC$155:$BC$1048576,0),MATCH((CUADRO!O$4&amp;$E1137),'Hoja de Trabajo para listado'!$BC$151:$CB$151,0)),0)+IFERROR(INDEX('Hoja de Trabajo para listado'!$DE$153:$DG$274,MATCH($A1137,'Hoja de Trabajo para listado'!$DE$153:$DE$1048576,0),MATCH((CUADRO!O$4&amp;$E1137),'Hoja de Trabajo para listado'!$DE$151:$DG$151,0)),0)+IFERROR(INDEX('Hoja de Trabajo para listado'!$CD$155:$DC$1048576,MATCH($A1137,'Hoja de Trabajo para listado'!$CD$155:$CD$1048576,0),MATCH((CUADRO!O$4&amp;$E1137),'Hoja de Trabajo para listado'!$CD$151:$DC$151,0)),0)</f>
        <v>0</v>
      </c>
      <c r="P1137" s="241">
        <f ca="1">+IFERROR(INDEX('Hoja de Trabajo para listado'!$A$155:$Z$1048576,MATCH($A1137,'Hoja de Trabajo para listado'!$A$155:$A$1048576,0),MATCH((CUADRO!P$4&amp;$E1137),'Hoja de Trabajo para listado'!$A$151:$Z$151,0)),0)+IFERROR(INDEX('Hoja de Trabajo para listado'!$AB$155:$BA$1048576,MATCH($A1137,'Hoja de Trabajo para listado'!$AB$155:$AB$1048576,0),MATCH((CUADRO!P$4&amp;$E1137),'Hoja de Trabajo para listado'!$AB$151:$BA$151,0)),0)+IFERROR(INDEX('Hoja de Trabajo para listado'!$BC$155:$CB$1048576,MATCH($A1137,'Hoja de Trabajo para listado'!$BC$155:$BC$1048576,0),MATCH((CUADRO!P$4&amp;$E1137),'Hoja de Trabajo para listado'!$BC$151:$CB$151,0)),0)+IFERROR(INDEX('Hoja de Trabajo para listado'!$DE$153:$DG$274,MATCH($A1137,'Hoja de Trabajo para listado'!$DE$153:$DE$1048576,0),MATCH((CUADRO!P$4&amp;$E1137),'Hoja de Trabajo para listado'!$DE$151:$DG$151,0)),0)+IFERROR(INDEX('Hoja de Trabajo para listado'!$CD$155:$DC$1048576,MATCH($A1137,'Hoja de Trabajo para listado'!$CD$155:$CD$1048576,0),MATCH((CUADRO!P$4&amp;$E1137),'Hoja de Trabajo para listado'!$CD$151:$DC$151,0)),0)</f>
        <v>0</v>
      </c>
      <c r="Q1137" s="241">
        <f ca="1">+IFERROR(INDEX('Hoja de Trabajo para listado'!$A$155:$Z$1048576,MATCH($A1137,'Hoja de Trabajo para listado'!$A$155:$A$1048576,0),MATCH((CUADRO!Q$4&amp;$E1137),'Hoja de Trabajo para listado'!$A$151:$Z$151,0)),0)+IFERROR(INDEX('Hoja de Trabajo para listado'!$AB$155:$BA$1048576,MATCH($A1137,'Hoja de Trabajo para listado'!$AB$155:$AB$1048576,0),MATCH((CUADRO!Q$4&amp;$E1137),'Hoja de Trabajo para listado'!$AB$151:$BA$151,0)),0)+IFERROR(INDEX('Hoja de Trabajo para listado'!$BC$155:$CB$1048576,MATCH($A1137,'Hoja de Trabajo para listado'!$BC$155:$BC$1048576,0),MATCH((CUADRO!Q$4&amp;$E1137),'Hoja de Trabajo para listado'!$BC$151:$CB$151,0)),0)+IFERROR(INDEX('Hoja de Trabajo para listado'!$DE$153:$DG$274,MATCH($A1137,'Hoja de Trabajo para listado'!$DE$153:$DE$1048576,0),MATCH((CUADRO!Q$4&amp;$E1137),'Hoja de Trabajo para listado'!$DE$151:$DG$151,0)),0)+IFERROR(INDEX('Hoja de Trabajo para listado'!$CD$155:$DC$1048576,MATCH($A1137,'Hoja de Trabajo para listado'!$CD$155:$CD$1048576,0),MATCH((CUADRO!Q$4&amp;$E1137),'Hoja de Trabajo para listado'!$CD$151:$DC$151,0)),0)</f>
        <v>0</v>
      </c>
      <c r="R1137" s="241">
        <f t="shared" ca="1" si="34"/>
        <v>0</v>
      </c>
      <c r="S1137" s="247"/>
      <c r="T1137" s="241">
        <f ca="1">+T1138</f>
        <v>0</v>
      </c>
      <c r="U1137" s="240">
        <f t="shared" si="35"/>
        <v>1</v>
      </c>
    </row>
    <row r="1138" spans="1:21" customFormat="1" ht="15" hidden="1" customHeight="1">
      <c r="A1138" s="32">
        <v>2318</v>
      </c>
      <c r="B1138" s="382"/>
      <c r="C1138" s="245" t="str">
        <f>+VLOOKUP(A1138,bd_lista!$A$3:$C$592,3,FALSE)</f>
        <v>Entidad Descentralizada UMMIPRE PROMAN</v>
      </c>
      <c r="D1138" s="384"/>
      <c r="E1138" s="242" t="s">
        <v>684</v>
      </c>
      <c r="F1138" s="243">
        <f ca="1">+IFERROR(INDEX('Hoja de Trabajo para listado'!$A$155:$Z$1048576,MATCH($A1138,'Hoja de Trabajo para listado'!$A$155:$A$1048576,0),MATCH((CUADRO!F$4&amp;$E1138),'Hoja de Trabajo para listado'!$A$151:$Z$151,0)),0)+IFERROR(INDEX('Hoja de Trabajo para listado'!$AB$155:$BA$1048576,MATCH($A1138,'Hoja de Trabajo para listado'!$AB$155:$AB$1048576,0),MATCH((CUADRO!F$4&amp;$E1138),'Hoja de Trabajo para listado'!$AB$151:$BA$151,0)),0)+IFERROR(INDEX('Hoja de Trabajo para listado'!$BC$155:$CB$1048576,MATCH($A1138,'Hoja de Trabajo para listado'!$BC$155:$BC$1048576,0),MATCH((CUADRO!F$4&amp;$E1138),'Hoja de Trabajo para listado'!$BC$151:$CB$151,0)),0)+IFERROR(INDEX('Hoja de Trabajo para listado'!$DE$153:$DG$274,MATCH($A1138,'Hoja de Trabajo para listado'!$DE$153:$DE$1048576,0),MATCH((CUADRO!F$4&amp;$E1138),'Hoja de Trabajo para listado'!$DE$151:$DG$151,0)),0)+IFERROR(INDEX('Hoja de Trabajo para listado'!$CD$155:$DC$1048576,MATCH($A1138,'Hoja de Trabajo para listado'!$CD$155:$CD$1048576,0),MATCH((CUADRO!F$4&amp;$E1138),'Hoja de Trabajo para listado'!$CD$151:$DC$151,0)),0)</f>
        <v>0</v>
      </c>
      <c r="G1138" s="243">
        <f ca="1">+IFERROR(INDEX('Hoja de Trabajo para listado'!$A$155:$Z$1048576,MATCH($A1138,'Hoja de Trabajo para listado'!$A$155:$A$1048576,0),MATCH((CUADRO!G$4&amp;$E1138),'Hoja de Trabajo para listado'!$A$151:$Z$151,0)),0)+IFERROR(INDEX('Hoja de Trabajo para listado'!$AB$155:$BA$1048576,MATCH($A1138,'Hoja de Trabajo para listado'!$AB$155:$AB$1048576,0),MATCH((CUADRO!G$4&amp;$E1138),'Hoja de Trabajo para listado'!$AB$151:$BA$151,0)),0)+IFERROR(INDEX('Hoja de Trabajo para listado'!$BC$155:$CB$1048576,MATCH($A1138,'Hoja de Trabajo para listado'!$BC$155:$BC$1048576,0),MATCH((CUADRO!G$4&amp;$E1138),'Hoja de Trabajo para listado'!$BC$151:$CB$151,0)),0)+IFERROR(INDEX('Hoja de Trabajo para listado'!$DE$153:$DG$274,MATCH($A1138,'Hoja de Trabajo para listado'!$DE$153:$DE$1048576,0),MATCH((CUADRO!G$4&amp;$E1138),'Hoja de Trabajo para listado'!$DE$151:$DG$151,0)),0)+IFERROR(INDEX('Hoja de Trabajo para listado'!$CD$155:$DC$1048576,MATCH($A1138,'Hoja de Trabajo para listado'!$CD$155:$CD$1048576,0),MATCH((CUADRO!G$4&amp;$E1138),'Hoja de Trabajo para listado'!$CD$151:$DC$151,0)),0)</f>
        <v>0</v>
      </c>
      <c r="H1138" s="243">
        <f ca="1">+IFERROR(INDEX('Hoja de Trabajo para listado'!$A$155:$Z$1048576,MATCH($A1138,'Hoja de Trabajo para listado'!$A$155:$A$1048576,0),MATCH((CUADRO!H$4&amp;$E1138),'Hoja de Trabajo para listado'!$A$151:$Z$151,0)),0)+IFERROR(INDEX('Hoja de Trabajo para listado'!$AB$155:$BA$1048576,MATCH($A1138,'Hoja de Trabajo para listado'!$AB$155:$AB$1048576,0),MATCH((CUADRO!H$4&amp;$E1138),'Hoja de Trabajo para listado'!$AB$151:$BA$151,0)),0)+IFERROR(INDEX('Hoja de Trabajo para listado'!$BC$155:$CB$1048576,MATCH($A1138,'Hoja de Trabajo para listado'!$BC$155:$BC$1048576,0),MATCH((CUADRO!H$4&amp;$E1138),'Hoja de Trabajo para listado'!$BC$151:$CB$151,0)),0)+IFERROR(INDEX('Hoja de Trabajo para listado'!$DE$153:$DG$274,MATCH($A1138,'Hoja de Trabajo para listado'!$DE$153:$DE$1048576,0),MATCH((CUADRO!H$4&amp;$E1138),'Hoja de Trabajo para listado'!$DE$151:$DG$151,0)),0)+IFERROR(INDEX('Hoja de Trabajo para listado'!$CD$155:$DC$1048576,MATCH($A1138,'Hoja de Trabajo para listado'!$CD$155:$CD$1048576,0),MATCH((CUADRO!H$4&amp;$E1138),'Hoja de Trabajo para listado'!$CD$151:$DC$151,0)),0)</f>
        <v>0</v>
      </c>
      <c r="I1138" s="243">
        <f ca="1">+IFERROR(INDEX('Hoja de Trabajo para listado'!$A$155:$Z$1048576,MATCH($A1138,'Hoja de Trabajo para listado'!$A$155:$A$1048576,0),MATCH((CUADRO!I$4&amp;$E1138),'Hoja de Trabajo para listado'!$A$151:$Z$151,0)),0)+IFERROR(INDEX('Hoja de Trabajo para listado'!$AB$155:$BA$1048576,MATCH($A1138,'Hoja de Trabajo para listado'!$AB$155:$AB$1048576,0),MATCH((CUADRO!I$4&amp;$E1138),'Hoja de Trabajo para listado'!$AB$151:$BA$151,0)),0)+IFERROR(INDEX('Hoja de Trabajo para listado'!$BC$155:$CB$1048576,MATCH($A1138,'Hoja de Trabajo para listado'!$BC$155:$BC$1048576,0),MATCH((CUADRO!I$4&amp;$E1138),'Hoja de Trabajo para listado'!$BC$151:$CB$151,0)),0)+IFERROR(INDEX('Hoja de Trabajo para listado'!$DE$153:$DG$274,MATCH($A1138,'Hoja de Trabajo para listado'!$DE$153:$DE$1048576,0),MATCH((CUADRO!I$4&amp;$E1138),'Hoja de Trabajo para listado'!$DE$151:$DG$151,0)),0)+IFERROR(INDEX('Hoja de Trabajo para listado'!$CD$155:$DC$1048576,MATCH($A1138,'Hoja de Trabajo para listado'!$CD$155:$CD$1048576,0),MATCH((CUADRO!I$4&amp;$E1138),'Hoja de Trabajo para listado'!$CD$151:$DC$151,0)),0)</f>
        <v>0</v>
      </c>
      <c r="J1138" s="243">
        <f ca="1">+IFERROR(INDEX('Hoja de Trabajo para listado'!$A$155:$Z$1048576,MATCH($A1138,'Hoja de Trabajo para listado'!$A$155:$A$1048576,0),MATCH((CUADRO!J$4&amp;$E1138),'Hoja de Trabajo para listado'!$A$151:$Z$151,0)),0)+IFERROR(INDEX('Hoja de Trabajo para listado'!$AB$155:$BA$1048576,MATCH($A1138,'Hoja de Trabajo para listado'!$AB$155:$AB$1048576,0),MATCH((CUADRO!J$4&amp;$E1138),'Hoja de Trabajo para listado'!$AB$151:$BA$151,0)),0)+IFERROR(INDEX('Hoja de Trabajo para listado'!$BC$155:$CB$1048576,MATCH($A1138,'Hoja de Trabajo para listado'!$BC$155:$BC$1048576,0),MATCH((CUADRO!J$4&amp;$E1138),'Hoja de Trabajo para listado'!$BC$151:$CB$151,0)),0)+IFERROR(INDEX('Hoja de Trabajo para listado'!$DE$153:$DG$274,MATCH($A1138,'Hoja de Trabajo para listado'!$DE$153:$DE$1048576,0),MATCH((CUADRO!J$4&amp;$E1138),'Hoja de Trabajo para listado'!$DE$151:$DG$151,0)),0)+IFERROR(INDEX('Hoja de Trabajo para listado'!$CD$155:$DC$1048576,MATCH($A1138,'Hoja de Trabajo para listado'!$CD$155:$CD$1048576,0),MATCH((CUADRO!J$4&amp;$E1138),'Hoja de Trabajo para listado'!$CD$151:$DC$151,0)),0)</f>
        <v>0</v>
      </c>
      <c r="K1138" s="243">
        <f ca="1">+IFERROR(INDEX('Hoja de Trabajo para listado'!$A$155:$Z$1048576,MATCH($A1138,'Hoja de Trabajo para listado'!$A$155:$A$1048576,0),MATCH((CUADRO!K$4&amp;$E1138),'Hoja de Trabajo para listado'!$A$151:$Z$151,0)),0)+IFERROR(INDEX('Hoja de Trabajo para listado'!$AB$155:$BA$1048576,MATCH($A1138,'Hoja de Trabajo para listado'!$AB$155:$AB$1048576,0),MATCH((CUADRO!K$4&amp;$E1138),'Hoja de Trabajo para listado'!$AB$151:$BA$151,0)),0)+IFERROR(INDEX('Hoja de Trabajo para listado'!$BC$155:$CB$1048576,MATCH($A1138,'Hoja de Trabajo para listado'!$BC$155:$BC$1048576,0),MATCH((CUADRO!K$4&amp;$E1138),'Hoja de Trabajo para listado'!$BC$151:$CB$151,0)),0)+IFERROR(INDEX('Hoja de Trabajo para listado'!$DE$153:$DG$274,MATCH($A1138,'Hoja de Trabajo para listado'!$DE$153:$DE$1048576,0),MATCH((CUADRO!K$4&amp;$E1138),'Hoja de Trabajo para listado'!$DE$151:$DG$151,0)),0)+IFERROR(INDEX('Hoja de Trabajo para listado'!$CD$155:$DC$1048576,MATCH($A1138,'Hoja de Trabajo para listado'!$CD$155:$CD$1048576,0),MATCH((CUADRO!K$4&amp;$E1138),'Hoja de Trabajo para listado'!$CD$151:$DC$151,0)),0)</f>
        <v>0</v>
      </c>
      <c r="L1138" s="243">
        <f ca="1">+IFERROR(INDEX('Hoja de Trabajo para listado'!$A$155:$Z$1048576,MATCH($A1138,'Hoja de Trabajo para listado'!$A$155:$A$1048576,0),MATCH((CUADRO!L$4&amp;$E1138),'Hoja de Trabajo para listado'!$A$151:$Z$151,0)),0)+IFERROR(INDEX('Hoja de Trabajo para listado'!$AB$155:$BA$1048576,MATCH($A1138,'Hoja de Trabajo para listado'!$AB$155:$AB$1048576,0),MATCH((CUADRO!L$4&amp;$E1138),'Hoja de Trabajo para listado'!$AB$151:$BA$151,0)),0)+IFERROR(INDEX('Hoja de Trabajo para listado'!$BC$155:$CB$1048576,MATCH($A1138,'Hoja de Trabajo para listado'!$BC$155:$BC$1048576,0),MATCH((CUADRO!L$4&amp;$E1138),'Hoja de Trabajo para listado'!$BC$151:$CB$151,0)),0)+IFERROR(INDEX('Hoja de Trabajo para listado'!$DE$153:$DG$274,MATCH($A1138,'Hoja de Trabajo para listado'!$DE$153:$DE$1048576,0),MATCH((CUADRO!L$4&amp;$E1138),'Hoja de Trabajo para listado'!$DE$151:$DG$151,0)),0)+IFERROR(INDEX('Hoja de Trabajo para listado'!$CD$155:$DC$1048576,MATCH($A1138,'Hoja de Trabajo para listado'!$CD$155:$CD$1048576,0),MATCH((CUADRO!L$4&amp;$E1138),'Hoja de Trabajo para listado'!$CD$151:$DC$151,0)),0)</f>
        <v>0</v>
      </c>
      <c r="M1138" s="243">
        <f ca="1">+IFERROR(INDEX('Hoja de Trabajo para listado'!$A$155:$Z$1048576,MATCH($A1138,'Hoja de Trabajo para listado'!$A$155:$A$1048576,0),MATCH((CUADRO!M$4&amp;$E1138),'Hoja de Trabajo para listado'!$A$151:$Z$151,0)),0)+IFERROR(INDEX('Hoja de Trabajo para listado'!$AB$155:$BA$1048576,MATCH($A1138,'Hoja de Trabajo para listado'!$AB$155:$AB$1048576,0),MATCH((CUADRO!M$4&amp;$E1138),'Hoja de Trabajo para listado'!$AB$151:$BA$151,0)),0)+IFERROR(INDEX('Hoja de Trabajo para listado'!$BC$155:$CB$1048576,MATCH($A1138,'Hoja de Trabajo para listado'!$BC$155:$BC$1048576,0),MATCH((CUADRO!M$4&amp;$E1138),'Hoja de Trabajo para listado'!$BC$151:$CB$151,0)),0)+IFERROR(INDEX('Hoja de Trabajo para listado'!$DE$153:$DG$274,MATCH($A1138,'Hoja de Trabajo para listado'!$DE$153:$DE$1048576,0),MATCH((CUADRO!M$4&amp;$E1138),'Hoja de Trabajo para listado'!$DE$151:$DG$151,0)),0)+IFERROR(INDEX('Hoja de Trabajo para listado'!$CD$155:$DC$1048576,MATCH($A1138,'Hoja de Trabajo para listado'!$CD$155:$CD$1048576,0),MATCH((CUADRO!M$4&amp;$E1138),'Hoja de Trabajo para listado'!$CD$151:$DC$151,0)),0)</f>
        <v>0</v>
      </c>
      <c r="N1138" s="243">
        <f ca="1">+IFERROR(INDEX('Hoja de Trabajo para listado'!$A$155:$Z$1048576,MATCH($A1138,'Hoja de Trabajo para listado'!$A$155:$A$1048576,0),MATCH((CUADRO!N$4&amp;$E1138),'Hoja de Trabajo para listado'!$A$151:$Z$151,0)),0)+IFERROR(INDEX('Hoja de Trabajo para listado'!$AB$155:$BA$1048576,MATCH($A1138,'Hoja de Trabajo para listado'!$AB$155:$AB$1048576,0),MATCH((CUADRO!N$4&amp;$E1138),'Hoja de Trabajo para listado'!$AB$151:$BA$151,0)),0)+IFERROR(INDEX('Hoja de Trabajo para listado'!$BC$155:$CB$1048576,MATCH($A1138,'Hoja de Trabajo para listado'!$BC$155:$BC$1048576,0),MATCH((CUADRO!N$4&amp;$E1138),'Hoja de Trabajo para listado'!$BC$151:$CB$151,0)),0)+IFERROR(INDEX('Hoja de Trabajo para listado'!$DE$153:$DG$274,MATCH($A1138,'Hoja de Trabajo para listado'!$DE$153:$DE$1048576,0),MATCH((CUADRO!N$4&amp;$E1138),'Hoja de Trabajo para listado'!$DE$151:$DG$151,0)),0)+IFERROR(INDEX('Hoja de Trabajo para listado'!$CD$155:$DC$1048576,MATCH($A1138,'Hoja de Trabajo para listado'!$CD$155:$CD$1048576,0),MATCH((CUADRO!N$4&amp;$E1138),'Hoja de Trabajo para listado'!$CD$151:$DC$151,0)),0)</f>
        <v>0</v>
      </c>
      <c r="O1138" s="243">
        <f ca="1">+IFERROR(INDEX('Hoja de Trabajo para listado'!$A$155:$Z$1048576,MATCH($A1138,'Hoja de Trabajo para listado'!$A$155:$A$1048576,0),MATCH((CUADRO!O$4&amp;$E1138),'Hoja de Trabajo para listado'!$A$151:$Z$151,0)),0)+IFERROR(INDEX('Hoja de Trabajo para listado'!$AB$155:$BA$1048576,MATCH($A1138,'Hoja de Trabajo para listado'!$AB$155:$AB$1048576,0),MATCH((CUADRO!O$4&amp;$E1138),'Hoja de Trabajo para listado'!$AB$151:$BA$151,0)),0)+IFERROR(INDEX('Hoja de Trabajo para listado'!$BC$155:$CB$1048576,MATCH($A1138,'Hoja de Trabajo para listado'!$BC$155:$BC$1048576,0),MATCH((CUADRO!O$4&amp;$E1138),'Hoja de Trabajo para listado'!$BC$151:$CB$151,0)),0)+IFERROR(INDEX('Hoja de Trabajo para listado'!$DE$153:$DG$274,MATCH($A1138,'Hoja de Trabajo para listado'!$DE$153:$DE$1048576,0),MATCH((CUADRO!O$4&amp;$E1138),'Hoja de Trabajo para listado'!$DE$151:$DG$151,0)),0)+IFERROR(INDEX('Hoja de Trabajo para listado'!$CD$155:$DC$1048576,MATCH($A1138,'Hoja de Trabajo para listado'!$CD$155:$CD$1048576,0),MATCH((CUADRO!O$4&amp;$E1138),'Hoja de Trabajo para listado'!$CD$151:$DC$151,0)),0)</f>
        <v>0</v>
      </c>
      <c r="P1138" s="243">
        <f ca="1">+IFERROR(INDEX('Hoja de Trabajo para listado'!$A$155:$Z$1048576,MATCH($A1138,'Hoja de Trabajo para listado'!$A$155:$A$1048576,0),MATCH((CUADRO!P$4&amp;$E1138),'Hoja de Trabajo para listado'!$A$151:$Z$151,0)),0)+IFERROR(INDEX('Hoja de Trabajo para listado'!$AB$155:$BA$1048576,MATCH($A1138,'Hoja de Trabajo para listado'!$AB$155:$AB$1048576,0),MATCH((CUADRO!P$4&amp;$E1138),'Hoja de Trabajo para listado'!$AB$151:$BA$151,0)),0)+IFERROR(INDEX('Hoja de Trabajo para listado'!$BC$155:$CB$1048576,MATCH($A1138,'Hoja de Trabajo para listado'!$BC$155:$BC$1048576,0),MATCH((CUADRO!P$4&amp;$E1138),'Hoja de Trabajo para listado'!$BC$151:$CB$151,0)),0)+IFERROR(INDEX('Hoja de Trabajo para listado'!$DE$153:$DG$274,MATCH($A1138,'Hoja de Trabajo para listado'!$DE$153:$DE$1048576,0),MATCH((CUADRO!P$4&amp;$E1138),'Hoja de Trabajo para listado'!$DE$151:$DG$151,0)),0)+IFERROR(INDEX('Hoja de Trabajo para listado'!$CD$155:$DC$1048576,MATCH($A1138,'Hoja de Trabajo para listado'!$CD$155:$CD$1048576,0),MATCH((CUADRO!P$4&amp;$E1138),'Hoja de Trabajo para listado'!$CD$151:$DC$151,0)),0)</f>
        <v>0</v>
      </c>
      <c r="Q1138" s="243">
        <f ca="1">+IFERROR(INDEX('Hoja de Trabajo para listado'!$A$155:$Z$1048576,MATCH($A1138,'Hoja de Trabajo para listado'!$A$155:$A$1048576,0),MATCH((CUADRO!Q$4&amp;$E1138),'Hoja de Trabajo para listado'!$A$151:$Z$151,0)),0)+IFERROR(INDEX('Hoja de Trabajo para listado'!$AB$155:$BA$1048576,MATCH($A1138,'Hoja de Trabajo para listado'!$AB$155:$AB$1048576,0),MATCH((CUADRO!Q$4&amp;$E1138),'Hoja de Trabajo para listado'!$AB$151:$BA$151,0)),0)+IFERROR(INDEX('Hoja de Trabajo para listado'!$BC$155:$CB$1048576,MATCH($A1138,'Hoja de Trabajo para listado'!$BC$155:$BC$1048576,0),MATCH((CUADRO!Q$4&amp;$E1138),'Hoja de Trabajo para listado'!$BC$151:$CB$151,0)),0)+IFERROR(INDEX('Hoja de Trabajo para listado'!$DE$153:$DG$274,MATCH($A1138,'Hoja de Trabajo para listado'!$DE$153:$DE$1048576,0),MATCH((CUADRO!Q$4&amp;$E1138),'Hoja de Trabajo para listado'!$DE$151:$DG$151,0)),0)+IFERROR(INDEX('Hoja de Trabajo para listado'!$CD$155:$DC$1048576,MATCH($A1138,'Hoja de Trabajo para listado'!$CD$155:$CD$1048576,0),MATCH((CUADRO!Q$4&amp;$E1138),'Hoja de Trabajo para listado'!$CD$151:$DC$151,0)),0)</f>
        <v>0</v>
      </c>
      <c r="R1138" s="243">
        <f t="shared" ca="1" si="34"/>
        <v>0</v>
      </c>
      <c r="S1138" s="253">
        <f ca="1">+R1137+R1138</f>
        <v>0</v>
      </c>
      <c r="T1138" s="241">
        <f ca="1">+S1138</f>
        <v>0</v>
      </c>
      <c r="U1138" s="240">
        <f t="shared" si="35"/>
        <v>2</v>
      </c>
    </row>
    <row r="1139" spans="1:21" customFormat="1" ht="15" hidden="1" customHeight="1">
      <c r="A1139" s="32">
        <v>2319</v>
      </c>
      <c r="B1139" s="381">
        <f>+A1139</f>
        <v>2319</v>
      </c>
      <c r="C1139" s="245" t="e">
        <f>+VLOOKUP(A1139,bd_lista!$A$3:$C$592,3,FALSE)</f>
        <v>#N/A</v>
      </c>
      <c r="D1139" s="383" t="e">
        <f>+C1139</f>
        <v>#N/A</v>
      </c>
      <c r="E1139" s="240" t="s">
        <v>683</v>
      </c>
      <c r="F1139" s="241">
        <f ca="1">+IFERROR(INDEX('Hoja de Trabajo para listado'!$A$155:$Z$1048576,MATCH($A1139,'Hoja de Trabajo para listado'!$A$155:$A$1048576,0),MATCH((CUADRO!F$4&amp;$E1139),'Hoja de Trabajo para listado'!$A$151:$Z$151,0)),0)+IFERROR(INDEX('Hoja de Trabajo para listado'!$AB$155:$BA$1048576,MATCH($A1139,'Hoja de Trabajo para listado'!$AB$155:$AB$1048576,0),MATCH((CUADRO!F$4&amp;$E1139),'Hoja de Trabajo para listado'!$AB$151:$BA$151,0)),0)+IFERROR(INDEX('Hoja de Trabajo para listado'!$BC$155:$CB$1048576,MATCH($A1139,'Hoja de Trabajo para listado'!$BC$155:$BC$1048576,0),MATCH((CUADRO!F$4&amp;$E1139),'Hoja de Trabajo para listado'!$BC$151:$CB$151,0)),0)+IFERROR(INDEX('Hoja de Trabajo para listado'!$DE$153:$DG$274,MATCH($A1139,'Hoja de Trabajo para listado'!$DE$153:$DE$1048576,0),MATCH((CUADRO!F$4&amp;$E1139),'Hoja de Trabajo para listado'!$DE$151:$DG$151,0)),0)+IFERROR(INDEX('Hoja de Trabajo para listado'!$CD$155:$DC$1048576,MATCH($A1139,'Hoja de Trabajo para listado'!$CD$155:$CD$1048576,0),MATCH((CUADRO!F$4&amp;$E1139),'Hoja de Trabajo para listado'!$CD$151:$DC$151,0)),0)</f>
        <v>0</v>
      </c>
      <c r="G1139" s="241">
        <f ca="1">+IFERROR(INDEX('Hoja de Trabajo para listado'!$A$155:$Z$1048576,MATCH($A1139,'Hoja de Trabajo para listado'!$A$155:$A$1048576,0),MATCH((CUADRO!G$4&amp;$E1139),'Hoja de Trabajo para listado'!$A$151:$Z$151,0)),0)+IFERROR(INDEX('Hoja de Trabajo para listado'!$AB$155:$BA$1048576,MATCH($A1139,'Hoja de Trabajo para listado'!$AB$155:$AB$1048576,0),MATCH((CUADRO!G$4&amp;$E1139),'Hoja de Trabajo para listado'!$AB$151:$BA$151,0)),0)+IFERROR(INDEX('Hoja de Trabajo para listado'!$BC$155:$CB$1048576,MATCH($A1139,'Hoja de Trabajo para listado'!$BC$155:$BC$1048576,0),MATCH((CUADRO!G$4&amp;$E1139),'Hoja de Trabajo para listado'!$BC$151:$CB$151,0)),0)+IFERROR(INDEX('Hoja de Trabajo para listado'!$DE$153:$DG$274,MATCH($A1139,'Hoja de Trabajo para listado'!$DE$153:$DE$1048576,0),MATCH((CUADRO!G$4&amp;$E1139),'Hoja de Trabajo para listado'!$DE$151:$DG$151,0)),0)+IFERROR(INDEX('Hoja de Trabajo para listado'!$CD$155:$DC$1048576,MATCH($A1139,'Hoja de Trabajo para listado'!$CD$155:$CD$1048576,0),MATCH((CUADRO!G$4&amp;$E1139),'Hoja de Trabajo para listado'!$CD$151:$DC$151,0)),0)</f>
        <v>0</v>
      </c>
      <c r="H1139" s="241">
        <f ca="1">+IFERROR(INDEX('Hoja de Trabajo para listado'!$A$155:$Z$1048576,MATCH($A1139,'Hoja de Trabajo para listado'!$A$155:$A$1048576,0),MATCH((CUADRO!H$4&amp;$E1139),'Hoja de Trabajo para listado'!$A$151:$Z$151,0)),0)+IFERROR(INDEX('Hoja de Trabajo para listado'!$AB$155:$BA$1048576,MATCH($A1139,'Hoja de Trabajo para listado'!$AB$155:$AB$1048576,0),MATCH((CUADRO!H$4&amp;$E1139),'Hoja de Trabajo para listado'!$AB$151:$BA$151,0)),0)+IFERROR(INDEX('Hoja de Trabajo para listado'!$BC$155:$CB$1048576,MATCH($A1139,'Hoja de Trabajo para listado'!$BC$155:$BC$1048576,0),MATCH((CUADRO!H$4&amp;$E1139),'Hoja de Trabajo para listado'!$BC$151:$CB$151,0)),0)+IFERROR(INDEX('Hoja de Trabajo para listado'!$DE$153:$DG$274,MATCH($A1139,'Hoja de Trabajo para listado'!$DE$153:$DE$1048576,0),MATCH((CUADRO!H$4&amp;$E1139),'Hoja de Trabajo para listado'!$DE$151:$DG$151,0)),0)+IFERROR(INDEX('Hoja de Trabajo para listado'!$CD$155:$DC$1048576,MATCH($A1139,'Hoja de Trabajo para listado'!$CD$155:$CD$1048576,0),MATCH((CUADRO!H$4&amp;$E1139),'Hoja de Trabajo para listado'!$CD$151:$DC$151,0)),0)</f>
        <v>0</v>
      </c>
      <c r="I1139" s="241">
        <f ca="1">+IFERROR(INDEX('Hoja de Trabajo para listado'!$A$155:$Z$1048576,MATCH($A1139,'Hoja de Trabajo para listado'!$A$155:$A$1048576,0),MATCH((CUADRO!I$4&amp;$E1139),'Hoja de Trabajo para listado'!$A$151:$Z$151,0)),0)+IFERROR(INDEX('Hoja de Trabajo para listado'!$AB$155:$BA$1048576,MATCH($A1139,'Hoja de Trabajo para listado'!$AB$155:$AB$1048576,0),MATCH((CUADRO!I$4&amp;$E1139),'Hoja de Trabajo para listado'!$AB$151:$BA$151,0)),0)+IFERROR(INDEX('Hoja de Trabajo para listado'!$BC$155:$CB$1048576,MATCH($A1139,'Hoja de Trabajo para listado'!$BC$155:$BC$1048576,0),MATCH((CUADRO!I$4&amp;$E1139),'Hoja de Trabajo para listado'!$BC$151:$CB$151,0)),0)+IFERROR(INDEX('Hoja de Trabajo para listado'!$DE$153:$DG$274,MATCH($A1139,'Hoja de Trabajo para listado'!$DE$153:$DE$1048576,0),MATCH((CUADRO!I$4&amp;$E1139),'Hoja de Trabajo para listado'!$DE$151:$DG$151,0)),0)+IFERROR(INDEX('Hoja de Trabajo para listado'!$CD$155:$DC$1048576,MATCH($A1139,'Hoja de Trabajo para listado'!$CD$155:$CD$1048576,0),MATCH((CUADRO!I$4&amp;$E1139),'Hoja de Trabajo para listado'!$CD$151:$DC$151,0)),0)</f>
        <v>0</v>
      </c>
      <c r="J1139" s="241">
        <f ca="1">+IFERROR(INDEX('Hoja de Trabajo para listado'!$A$155:$Z$1048576,MATCH($A1139,'Hoja de Trabajo para listado'!$A$155:$A$1048576,0),MATCH((CUADRO!J$4&amp;$E1139),'Hoja de Trabajo para listado'!$A$151:$Z$151,0)),0)+IFERROR(INDEX('Hoja de Trabajo para listado'!$AB$155:$BA$1048576,MATCH($A1139,'Hoja de Trabajo para listado'!$AB$155:$AB$1048576,0),MATCH((CUADRO!J$4&amp;$E1139),'Hoja de Trabajo para listado'!$AB$151:$BA$151,0)),0)+IFERROR(INDEX('Hoja de Trabajo para listado'!$BC$155:$CB$1048576,MATCH($A1139,'Hoja de Trabajo para listado'!$BC$155:$BC$1048576,0),MATCH((CUADRO!J$4&amp;$E1139),'Hoja de Trabajo para listado'!$BC$151:$CB$151,0)),0)+IFERROR(INDEX('Hoja de Trabajo para listado'!$DE$153:$DG$274,MATCH($A1139,'Hoja de Trabajo para listado'!$DE$153:$DE$1048576,0),MATCH((CUADRO!J$4&amp;$E1139),'Hoja de Trabajo para listado'!$DE$151:$DG$151,0)),0)+IFERROR(INDEX('Hoja de Trabajo para listado'!$CD$155:$DC$1048576,MATCH($A1139,'Hoja de Trabajo para listado'!$CD$155:$CD$1048576,0),MATCH((CUADRO!J$4&amp;$E1139),'Hoja de Trabajo para listado'!$CD$151:$DC$151,0)),0)</f>
        <v>0</v>
      </c>
      <c r="K1139" s="241">
        <f ca="1">+IFERROR(INDEX('Hoja de Trabajo para listado'!$A$155:$Z$1048576,MATCH($A1139,'Hoja de Trabajo para listado'!$A$155:$A$1048576,0),MATCH((CUADRO!K$4&amp;$E1139),'Hoja de Trabajo para listado'!$A$151:$Z$151,0)),0)+IFERROR(INDEX('Hoja de Trabajo para listado'!$AB$155:$BA$1048576,MATCH($A1139,'Hoja de Trabajo para listado'!$AB$155:$AB$1048576,0),MATCH((CUADRO!K$4&amp;$E1139),'Hoja de Trabajo para listado'!$AB$151:$BA$151,0)),0)+IFERROR(INDEX('Hoja de Trabajo para listado'!$BC$155:$CB$1048576,MATCH($A1139,'Hoja de Trabajo para listado'!$BC$155:$BC$1048576,0),MATCH((CUADRO!K$4&amp;$E1139),'Hoja de Trabajo para listado'!$BC$151:$CB$151,0)),0)+IFERROR(INDEX('Hoja de Trabajo para listado'!$DE$153:$DG$274,MATCH($A1139,'Hoja de Trabajo para listado'!$DE$153:$DE$1048576,0),MATCH((CUADRO!K$4&amp;$E1139),'Hoja de Trabajo para listado'!$DE$151:$DG$151,0)),0)+IFERROR(INDEX('Hoja de Trabajo para listado'!$CD$155:$DC$1048576,MATCH($A1139,'Hoja de Trabajo para listado'!$CD$155:$CD$1048576,0),MATCH((CUADRO!K$4&amp;$E1139),'Hoja de Trabajo para listado'!$CD$151:$DC$151,0)),0)</f>
        <v>0</v>
      </c>
      <c r="L1139" s="241">
        <f ca="1">+IFERROR(INDEX('Hoja de Trabajo para listado'!$A$155:$Z$1048576,MATCH($A1139,'Hoja de Trabajo para listado'!$A$155:$A$1048576,0),MATCH((CUADRO!L$4&amp;$E1139),'Hoja de Trabajo para listado'!$A$151:$Z$151,0)),0)+IFERROR(INDEX('Hoja de Trabajo para listado'!$AB$155:$BA$1048576,MATCH($A1139,'Hoja de Trabajo para listado'!$AB$155:$AB$1048576,0),MATCH((CUADRO!L$4&amp;$E1139),'Hoja de Trabajo para listado'!$AB$151:$BA$151,0)),0)+IFERROR(INDEX('Hoja de Trabajo para listado'!$BC$155:$CB$1048576,MATCH($A1139,'Hoja de Trabajo para listado'!$BC$155:$BC$1048576,0),MATCH((CUADRO!L$4&amp;$E1139),'Hoja de Trabajo para listado'!$BC$151:$CB$151,0)),0)+IFERROR(INDEX('Hoja de Trabajo para listado'!$DE$153:$DG$274,MATCH($A1139,'Hoja de Trabajo para listado'!$DE$153:$DE$1048576,0),MATCH((CUADRO!L$4&amp;$E1139),'Hoja de Trabajo para listado'!$DE$151:$DG$151,0)),0)+IFERROR(INDEX('Hoja de Trabajo para listado'!$CD$155:$DC$1048576,MATCH($A1139,'Hoja de Trabajo para listado'!$CD$155:$CD$1048576,0),MATCH((CUADRO!L$4&amp;$E1139),'Hoja de Trabajo para listado'!$CD$151:$DC$151,0)),0)</f>
        <v>0</v>
      </c>
      <c r="M1139" s="241">
        <f ca="1">+IFERROR(INDEX('Hoja de Trabajo para listado'!$A$155:$Z$1048576,MATCH($A1139,'Hoja de Trabajo para listado'!$A$155:$A$1048576,0),MATCH((CUADRO!M$4&amp;$E1139),'Hoja de Trabajo para listado'!$A$151:$Z$151,0)),0)+IFERROR(INDEX('Hoja de Trabajo para listado'!$AB$155:$BA$1048576,MATCH($A1139,'Hoja de Trabajo para listado'!$AB$155:$AB$1048576,0),MATCH((CUADRO!M$4&amp;$E1139),'Hoja de Trabajo para listado'!$AB$151:$BA$151,0)),0)+IFERROR(INDEX('Hoja de Trabajo para listado'!$BC$155:$CB$1048576,MATCH($A1139,'Hoja de Trabajo para listado'!$BC$155:$BC$1048576,0),MATCH((CUADRO!M$4&amp;$E1139),'Hoja de Trabajo para listado'!$BC$151:$CB$151,0)),0)+IFERROR(INDEX('Hoja de Trabajo para listado'!$DE$153:$DG$274,MATCH($A1139,'Hoja de Trabajo para listado'!$DE$153:$DE$1048576,0),MATCH((CUADRO!M$4&amp;$E1139),'Hoja de Trabajo para listado'!$DE$151:$DG$151,0)),0)+IFERROR(INDEX('Hoja de Trabajo para listado'!$CD$155:$DC$1048576,MATCH($A1139,'Hoja de Trabajo para listado'!$CD$155:$CD$1048576,0),MATCH((CUADRO!M$4&amp;$E1139),'Hoja de Trabajo para listado'!$CD$151:$DC$151,0)),0)</f>
        <v>0</v>
      </c>
      <c r="N1139" s="241">
        <f ca="1">+IFERROR(INDEX('Hoja de Trabajo para listado'!$A$155:$Z$1048576,MATCH($A1139,'Hoja de Trabajo para listado'!$A$155:$A$1048576,0),MATCH((CUADRO!N$4&amp;$E1139),'Hoja de Trabajo para listado'!$A$151:$Z$151,0)),0)+IFERROR(INDEX('Hoja de Trabajo para listado'!$AB$155:$BA$1048576,MATCH($A1139,'Hoja de Trabajo para listado'!$AB$155:$AB$1048576,0),MATCH((CUADRO!N$4&amp;$E1139),'Hoja de Trabajo para listado'!$AB$151:$BA$151,0)),0)+IFERROR(INDEX('Hoja de Trabajo para listado'!$BC$155:$CB$1048576,MATCH($A1139,'Hoja de Trabajo para listado'!$BC$155:$BC$1048576,0),MATCH((CUADRO!N$4&amp;$E1139),'Hoja de Trabajo para listado'!$BC$151:$CB$151,0)),0)+IFERROR(INDEX('Hoja de Trabajo para listado'!$DE$153:$DG$274,MATCH($A1139,'Hoja de Trabajo para listado'!$DE$153:$DE$1048576,0),MATCH((CUADRO!N$4&amp;$E1139),'Hoja de Trabajo para listado'!$DE$151:$DG$151,0)),0)+IFERROR(INDEX('Hoja de Trabajo para listado'!$CD$155:$DC$1048576,MATCH($A1139,'Hoja de Trabajo para listado'!$CD$155:$CD$1048576,0),MATCH((CUADRO!N$4&amp;$E1139),'Hoja de Trabajo para listado'!$CD$151:$DC$151,0)),0)</f>
        <v>0</v>
      </c>
      <c r="O1139" s="241">
        <f ca="1">+IFERROR(INDEX('Hoja de Trabajo para listado'!$A$155:$Z$1048576,MATCH($A1139,'Hoja de Trabajo para listado'!$A$155:$A$1048576,0),MATCH((CUADRO!O$4&amp;$E1139),'Hoja de Trabajo para listado'!$A$151:$Z$151,0)),0)+IFERROR(INDEX('Hoja de Trabajo para listado'!$AB$155:$BA$1048576,MATCH($A1139,'Hoja de Trabajo para listado'!$AB$155:$AB$1048576,0),MATCH((CUADRO!O$4&amp;$E1139),'Hoja de Trabajo para listado'!$AB$151:$BA$151,0)),0)+IFERROR(INDEX('Hoja de Trabajo para listado'!$BC$155:$CB$1048576,MATCH($A1139,'Hoja de Trabajo para listado'!$BC$155:$BC$1048576,0),MATCH((CUADRO!O$4&amp;$E1139),'Hoja de Trabajo para listado'!$BC$151:$CB$151,0)),0)+IFERROR(INDEX('Hoja de Trabajo para listado'!$DE$153:$DG$274,MATCH($A1139,'Hoja de Trabajo para listado'!$DE$153:$DE$1048576,0),MATCH((CUADRO!O$4&amp;$E1139),'Hoja de Trabajo para listado'!$DE$151:$DG$151,0)),0)+IFERROR(INDEX('Hoja de Trabajo para listado'!$CD$155:$DC$1048576,MATCH($A1139,'Hoja de Trabajo para listado'!$CD$155:$CD$1048576,0),MATCH((CUADRO!O$4&amp;$E1139),'Hoja de Trabajo para listado'!$CD$151:$DC$151,0)),0)</f>
        <v>0</v>
      </c>
      <c r="P1139" s="241">
        <f ca="1">+IFERROR(INDEX('Hoja de Trabajo para listado'!$A$155:$Z$1048576,MATCH($A1139,'Hoja de Trabajo para listado'!$A$155:$A$1048576,0),MATCH((CUADRO!P$4&amp;$E1139),'Hoja de Trabajo para listado'!$A$151:$Z$151,0)),0)+IFERROR(INDEX('Hoja de Trabajo para listado'!$AB$155:$BA$1048576,MATCH($A1139,'Hoja de Trabajo para listado'!$AB$155:$AB$1048576,0),MATCH((CUADRO!P$4&amp;$E1139),'Hoja de Trabajo para listado'!$AB$151:$BA$151,0)),0)+IFERROR(INDEX('Hoja de Trabajo para listado'!$BC$155:$CB$1048576,MATCH($A1139,'Hoja de Trabajo para listado'!$BC$155:$BC$1048576,0),MATCH((CUADRO!P$4&amp;$E1139),'Hoja de Trabajo para listado'!$BC$151:$CB$151,0)),0)+IFERROR(INDEX('Hoja de Trabajo para listado'!$DE$153:$DG$274,MATCH($A1139,'Hoja de Trabajo para listado'!$DE$153:$DE$1048576,0),MATCH((CUADRO!P$4&amp;$E1139),'Hoja de Trabajo para listado'!$DE$151:$DG$151,0)),0)+IFERROR(INDEX('Hoja de Trabajo para listado'!$CD$155:$DC$1048576,MATCH($A1139,'Hoja de Trabajo para listado'!$CD$155:$CD$1048576,0),MATCH((CUADRO!P$4&amp;$E1139),'Hoja de Trabajo para listado'!$CD$151:$DC$151,0)),0)</f>
        <v>0</v>
      </c>
      <c r="Q1139" s="241">
        <f ca="1">+IFERROR(INDEX('Hoja de Trabajo para listado'!$A$155:$Z$1048576,MATCH($A1139,'Hoja de Trabajo para listado'!$A$155:$A$1048576,0),MATCH((CUADRO!Q$4&amp;$E1139),'Hoja de Trabajo para listado'!$A$151:$Z$151,0)),0)+IFERROR(INDEX('Hoja de Trabajo para listado'!$AB$155:$BA$1048576,MATCH($A1139,'Hoja de Trabajo para listado'!$AB$155:$AB$1048576,0),MATCH((CUADRO!Q$4&amp;$E1139),'Hoja de Trabajo para listado'!$AB$151:$BA$151,0)),0)+IFERROR(INDEX('Hoja de Trabajo para listado'!$BC$155:$CB$1048576,MATCH($A1139,'Hoja de Trabajo para listado'!$BC$155:$BC$1048576,0),MATCH((CUADRO!Q$4&amp;$E1139),'Hoja de Trabajo para listado'!$BC$151:$CB$151,0)),0)+IFERROR(INDEX('Hoja de Trabajo para listado'!$DE$153:$DG$274,MATCH($A1139,'Hoja de Trabajo para listado'!$DE$153:$DE$1048576,0),MATCH((CUADRO!Q$4&amp;$E1139),'Hoja de Trabajo para listado'!$DE$151:$DG$151,0)),0)+IFERROR(INDEX('Hoja de Trabajo para listado'!$CD$155:$DC$1048576,MATCH($A1139,'Hoja de Trabajo para listado'!$CD$155:$CD$1048576,0),MATCH((CUADRO!Q$4&amp;$E1139),'Hoja de Trabajo para listado'!$CD$151:$DC$151,0)),0)</f>
        <v>0</v>
      </c>
      <c r="R1139" s="241">
        <f t="shared" ca="1" si="34"/>
        <v>0</v>
      </c>
      <c r="S1139" s="247"/>
      <c r="T1139" s="262">
        <f ca="1">+T1140</f>
        <v>0</v>
      </c>
      <c r="U1139" s="268">
        <f t="shared" si="35"/>
        <v>1</v>
      </c>
    </row>
    <row r="1140" spans="1:21" customFormat="1" ht="15" hidden="1" customHeight="1">
      <c r="A1140" s="32">
        <v>2319</v>
      </c>
      <c r="B1140" s="382"/>
      <c r="C1140" s="245" t="e">
        <f>+VLOOKUP(A1140,bd_lista!$A$3:$C$592,3,FALSE)</f>
        <v>#N/A</v>
      </c>
      <c r="D1140" s="384"/>
      <c r="E1140" s="242" t="s">
        <v>684</v>
      </c>
      <c r="F1140" s="243">
        <f ca="1">+IFERROR(INDEX('Hoja de Trabajo para listado'!$A$155:$Z$1048576,MATCH($A1140,'Hoja de Trabajo para listado'!$A$155:$A$1048576,0),MATCH((CUADRO!F$4&amp;$E1140),'Hoja de Trabajo para listado'!$A$151:$Z$151,0)),0)+IFERROR(INDEX('Hoja de Trabajo para listado'!$AB$155:$BA$1048576,MATCH($A1140,'Hoja de Trabajo para listado'!$AB$155:$AB$1048576,0),MATCH((CUADRO!F$4&amp;$E1140),'Hoja de Trabajo para listado'!$AB$151:$BA$151,0)),0)+IFERROR(INDEX('Hoja de Trabajo para listado'!$BC$155:$CB$1048576,MATCH($A1140,'Hoja de Trabajo para listado'!$BC$155:$BC$1048576,0),MATCH((CUADRO!F$4&amp;$E1140),'Hoja de Trabajo para listado'!$BC$151:$CB$151,0)),0)+IFERROR(INDEX('Hoja de Trabajo para listado'!$DE$153:$DG$274,MATCH($A1140,'Hoja de Trabajo para listado'!$DE$153:$DE$1048576,0),MATCH((CUADRO!F$4&amp;$E1140),'Hoja de Trabajo para listado'!$DE$151:$DG$151,0)),0)+IFERROR(INDEX('Hoja de Trabajo para listado'!$CD$155:$DC$1048576,MATCH($A1140,'Hoja de Trabajo para listado'!$CD$155:$CD$1048576,0),MATCH((CUADRO!F$4&amp;$E1140),'Hoja de Trabajo para listado'!$CD$151:$DC$151,0)),0)</f>
        <v>0</v>
      </c>
      <c r="G1140" s="243">
        <f ca="1">+IFERROR(INDEX('Hoja de Trabajo para listado'!$A$155:$Z$1048576,MATCH($A1140,'Hoja de Trabajo para listado'!$A$155:$A$1048576,0),MATCH((CUADRO!G$4&amp;$E1140),'Hoja de Trabajo para listado'!$A$151:$Z$151,0)),0)+IFERROR(INDEX('Hoja de Trabajo para listado'!$AB$155:$BA$1048576,MATCH($A1140,'Hoja de Trabajo para listado'!$AB$155:$AB$1048576,0),MATCH((CUADRO!G$4&amp;$E1140),'Hoja de Trabajo para listado'!$AB$151:$BA$151,0)),0)+IFERROR(INDEX('Hoja de Trabajo para listado'!$BC$155:$CB$1048576,MATCH($A1140,'Hoja de Trabajo para listado'!$BC$155:$BC$1048576,0),MATCH((CUADRO!G$4&amp;$E1140),'Hoja de Trabajo para listado'!$BC$151:$CB$151,0)),0)+IFERROR(INDEX('Hoja de Trabajo para listado'!$DE$153:$DG$274,MATCH($A1140,'Hoja de Trabajo para listado'!$DE$153:$DE$1048576,0),MATCH((CUADRO!G$4&amp;$E1140),'Hoja de Trabajo para listado'!$DE$151:$DG$151,0)),0)+IFERROR(INDEX('Hoja de Trabajo para listado'!$CD$155:$DC$1048576,MATCH($A1140,'Hoja de Trabajo para listado'!$CD$155:$CD$1048576,0),MATCH((CUADRO!G$4&amp;$E1140),'Hoja de Trabajo para listado'!$CD$151:$DC$151,0)),0)</f>
        <v>0</v>
      </c>
      <c r="H1140" s="243">
        <f ca="1">+IFERROR(INDEX('Hoja de Trabajo para listado'!$A$155:$Z$1048576,MATCH($A1140,'Hoja de Trabajo para listado'!$A$155:$A$1048576,0),MATCH((CUADRO!H$4&amp;$E1140),'Hoja de Trabajo para listado'!$A$151:$Z$151,0)),0)+IFERROR(INDEX('Hoja de Trabajo para listado'!$AB$155:$BA$1048576,MATCH($A1140,'Hoja de Trabajo para listado'!$AB$155:$AB$1048576,0),MATCH((CUADRO!H$4&amp;$E1140),'Hoja de Trabajo para listado'!$AB$151:$BA$151,0)),0)+IFERROR(INDEX('Hoja de Trabajo para listado'!$BC$155:$CB$1048576,MATCH($A1140,'Hoja de Trabajo para listado'!$BC$155:$BC$1048576,0),MATCH((CUADRO!H$4&amp;$E1140),'Hoja de Trabajo para listado'!$BC$151:$CB$151,0)),0)+IFERROR(INDEX('Hoja de Trabajo para listado'!$DE$153:$DG$274,MATCH($A1140,'Hoja de Trabajo para listado'!$DE$153:$DE$1048576,0),MATCH((CUADRO!H$4&amp;$E1140),'Hoja de Trabajo para listado'!$DE$151:$DG$151,0)),0)+IFERROR(INDEX('Hoja de Trabajo para listado'!$CD$155:$DC$1048576,MATCH($A1140,'Hoja de Trabajo para listado'!$CD$155:$CD$1048576,0),MATCH((CUADRO!H$4&amp;$E1140),'Hoja de Trabajo para listado'!$CD$151:$DC$151,0)),0)</f>
        <v>0</v>
      </c>
      <c r="I1140" s="243">
        <f ca="1">+IFERROR(INDEX('Hoja de Trabajo para listado'!$A$155:$Z$1048576,MATCH($A1140,'Hoja de Trabajo para listado'!$A$155:$A$1048576,0),MATCH((CUADRO!I$4&amp;$E1140),'Hoja de Trabajo para listado'!$A$151:$Z$151,0)),0)+IFERROR(INDEX('Hoja de Trabajo para listado'!$AB$155:$BA$1048576,MATCH($A1140,'Hoja de Trabajo para listado'!$AB$155:$AB$1048576,0),MATCH((CUADRO!I$4&amp;$E1140),'Hoja de Trabajo para listado'!$AB$151:$BA$151,0)),0)+IFERROR(INDEX('Hoja de Trabajo para listado'!$BC$155:$CB$1048576,MATCH($A1140,'Hoja de Trabajo para listado'!$BC$155:$BC$1048576,0),MATCH((CUADRO!I$4&amp;$E1140),'Hoja de Trabajo para listado'!$BC$151:$CB$151,0)),0)+IFERROR(INDEX('Hoja de Trabajo para listado'!$DE$153:$DG$274,MATCH($A1140,'Hoja de Trabajo para listado'!$DE$153:$DE$1048576,0),MATCH((CUADRO!I$4&amp;$E1140),'Hoja de Trabajo para listado'!$DE$151:$DG$151,0)),0)+IFERROR(INDEX('Hoja de Trabajo para listado'!$CD$155:$DC$1048576,MATCH($A1140,'Hoja de Trabajo para listado'!$CD$155:$CD$1048576,0),MATCH((CUADRO!I$4&amp;$E1140),'Hoja de Trabajo para listado'!$CD$151:$DC$151,0)),0)</f>
        <v>0</v>
      </c>
      <c r="J1140" s="243">
        <f ca="1">+IFERROR(INDEX('Hoja de Trabajo para listado'!$A$155:$Z$1048576,MATCH($A1140,'Hoja de Trabajo para listado'!$A$155:$A$1048576,0),MATCH((CUADRO!J$4&amp;$E1140),'Hoja de Trabajo para listado'!$A$151:$Z$151,0)),0)+IFERROR(INDEX('Hoja de Trabajo para listado'!$AB$155:$BA$1048576,MATCH($A1140,'Hoja de Trabajo para listado'!$AB$155:$AB$1048576,0),MATCH((CUADRO!J$4&amp;$E1140),'Hoja de Trabajo para listado'!$AB$151:$BA$151,0)),0)+IFERROR(INDEX('Hoja de Trabajo para listado'!$BC$155:$CB$1048576,MATCH($A1140,'Hoja de Trabajo para listado'!$BC$155:$BC$1048576,0),MATCH((CUADRO!J$4&amp;$E1140),'Hoja de Trabajo para listado'!$BC$151:$CB$151,0)),0)+IFERROR(INDEX('Hoja de Trabajo para listado'!$DE$153:$DG$274,MATCH($A1140,'Hoja de Trabajo para listado'!$DE$153:$DE$1048576,0),MATCH((CUADRO!J$4&amp;$E1140),'Hoja de Trabajo para listado'!$DE$151:$DG$151,0)),0)+IFERROR(INDEX('Hoja de Trabajo para listado'!$CD$155:$DC$1048576,MATCH($A1140,'Hoja de Trabajo para listado'!$CD$155:$CD$1048576,0),MATCH((CUADRO!J$4&amp;$E1140),'Hoja de Trabajo para listado'!$CD$151:$DC$151,0)),0)</f>
        <v>0</v>
      </c>
      <c r="K1140" s="243">
        <f ca="1">+IFERROR(INDEX('Hoja de Trabajo para listado'!$A$155:$Z$1048576,MATCH($A1140,'Hoja de Trabajo para listado'!$A$155:$A$1048576,0),MATCH((CUADRO!K$4&amp;$E1140),'Hoja de Trabajo para listado'!$A$151:$Z$151,0)),0)+IFERROR(INDEX('Hoja de Trabajo para listado'!$AB$155:$BA$1048576,MATCH($A1140,'Hoja de Trabajo para listado'!$AB$155:$AB$1048576,0),MATCH((CUADRO!K$4&amp;$E1140),'Hoja de Trabajo para listado'!$AB$151:$BA$151,0)),0)+IFERROR(INDEX('Hoja de Trabajo para listado'!$BC$155:$CB$1048576,MATCH($A1140,'Hoja de Trabajo para listado'!$BC$155:$BC$1048576,0),MATCH((CUADRO!K$4&amp;$E1140),'Hoja de Trabajo para listado'!$BC$151:$CB$151,0)),0)+IFERROR(INDEX('Hoja de Trabajo para listado'!$DE$153:$DG$274,MATCH($A1140,'Hoja de Trabajo para listado'!$DE$153:$DE$1048576,0),MATCH((CUADRO!K$4&amp;$E1140),'Hoja de Trabajo para listado'!$DE$151:$DG$151,0)),0)+IFERROR(INDEX('Hoja de Trabajo para listado'!$CD$155:$DC$1048576,MATCH($A1140,'Hoja de Trabajo para listado'!$CD$155:$CD$1048576,0),MATCH((CUADRO!K$4&amp;$E1140),'Hoja de Trabajo para listado'!$CD$151:$DC$151,0)),0)</f>
        <v>0</v>
      </c>
      <c r="L1140" s="243">
        <f ca="1">+IFERROR(INDEX('Hoja de Trabajo para listado'!$A$155:$Z$1048576,MATCH($A1140,'Hoja de Trabajo para listado'!$A$155:$A$1048576,0),MATCH((CUADRO!L$4&amp;$E1140),'Hoja de Trabajo para listado'!$A$151:$Z$151,0)),0)+IFERROR(INDEX('Hoja de Trabajo para listado'!$AB$155:$BA$1048576,MATCH($A1140,'Hoja de Trabajo para listado'!$AB$155:$AB$1048576,0),MATCH((CUADRO!L$4&amp;$E1140),'Hoja de Trabajo para listado'!$AB$151:$BA$151,0)),0)+IFERROR(INDEX('Hoja de Trabajo para listado'!$BC$155:$CB$1048576,MATCH($A1140,'Hoja de Trabajo para listado'!$BC$155:$BC$1048576,0),MATCH((CUADRO!L$4&amp;$E1140),'Hoja de Trabajo para listado'!$BC$151:$CB$151,0)),0)+IFERROR(INDEX('Hoja de Trabajo para listado'!$DE$153:$DG$274,MATCH($A1140,'Hoja de Trabajo para listado'!$DE$153:$DE$1048576,0),MATCH((CUADRO!L$4&amp;$E1140),'Hoja de Trabajo para listado'!$DE$151:$DG$151,0)),0)+IFERROR(INDEX('Hoja de Trabajo para listado'!$CD$155:$DC$1048576,MATCH($A1140,'Hoja de Trabajo para listado'!$CD$155:$CD$1048576,0),MATCH((CUADRO!L$4&amp;$E1140),'Hoja de Trabajo para listado'!$CD$151:$DC$151,0)),0)</f>
        <v>0</v>
      </c>
      <c r="M1140" s="243">
        <f ca="1">+IFERROR(INDEX('Hoja de Trabajo para listado'!$A$155:$Z$1048576,MATCH($A1140,'Hoja de Trabajo para listado'!$A$155:$A$1048576,0),MATCH((CUADRO!M$4&amp;$E1140),'Hoja de Trabajo para listado'!$A$151:$Z$151,0)),0)+IFERROR(INDEX('Hoja de Trabajo para listado'!$AB$155:$BA$1048576,MATCH($A1140,'Hoja de Trabajo para listado'!$AB$155:$AB$1048576,0),MATCH((CUADRO!M$4&amp;$E1140),'Hoja de Trabajo para listado'!$AB$151:$BA$151,0)),0)+IFERROR(INDEX('Hoja de Trabajo para listado'!$BC$155:$CB$1048576,MATCH($A1140,'Hoja de Trabajo para listado'!$BC$155:$BC$1048576,0),MATCH((CUADRO!M$4&amp;$E1140),'Hoja de Trabajo para listado'!$BC$151:$CB$151,0)),0)+IFERROR(INDEX('Hoja de Trabajo para listado'!$DE$153:$DG$274,MATCH($A1140,'Hoja de Trabajo para listado'!$DE$153:$DE$1048576,0),MATCH((CUADRO!M$4&amp;$E1140),'Hoja de Trabajo para listado'!$DE$151:$DG$151,0)),0)+IFERROR(INDEX('Hoja de Trabajo para listado'!$CD$155:$DC$1048576,MATCH($A1140,'Hoja de Trabajo para listado'!$CD$155:$CD$1048576,0),MATCH((CUADRO!M$4&amp;$E1140),'Hoja de Trabajo para listado'!$CD$151:$DC$151,0)),0)</f>
        <v>0</v>
      </c>
      <c r="N1140" s="243">
        <f ca="1">+IFERROR(INDEX('Hoja de Trabajo para listado'!$A$155:$Z$1048576,MATCH($A1140,'Hoja de Trabajo para listado'!$A$155:$A$1048576,0),MATCH((CUADRO!N$4&amp;$E1140),'Hoja de Trabajo para listado'!$A$151:$Z$151,0)),0)+IFERROR(INDEX('Hoja de Trabajo para listado'!$AB$155:$BA$1048576,MATCH($A1140,'Hoja de Trabajo para listado'!$AB$155:$AB$1048576,0),MATCH((CUADRO!N$4&amp;$E1140),'Hoja de Trabajo para listado'!$AB$151:$BA$151,0)),0)+IFERROR(INDEX('Hoja de Trabajo para listado'!$BC$155:$CB$1048576,MATCH($A1140,'Hoja de Trabajo para listado'!$BC$155:$BC$1048576,0),MATCH((CUADRO!N$4&amp;$E1140),'Hoja de Trabajo para listado'!$BC$151:$CB$151,0)),0)+IFERROR(INDEX('Hoja de Trabajo para listado'!$DE$153:$DG$274,MATCH($A1140,'Hoja de Trabajo para listado'!$DE$153:$DE$1048576,0),MATCH((CUADRO!N$4&amp;$E1140),'Hoja de Trabajo para listado'!$DE$151:$DG$151,0)),0)+IFERROR(INDEX('Hoja de Trabajo para listado'!$CD$155:$DC$1048576,MATCH($A1140,'Hoja de Trabajo para listado'!$CD$155:$CD$1048576,0),MATCH((CUADRO!N$4&amp;$E1140),'Hoja de Trabajo para listado'!$CD$151:$DC$151,0)),0)</f>
        <v>0</v>
      </c>
      <c r="O1140" s="243">
        <f ca="1">+IFERROR(INDEX('Hoja de Trabajo para listado'!$A$155:$Z$1048576,MATCH($A1140,'Hoja de Trabajo para listado'!$A$155:$A$1048576,0),MATCH((CUADRO!O$4&amp;$E1140),'Hoja de Trabajo para listado'!$A$151:$Z$151,0)),0)+IFERROR(INDEX('Hoja de Trabajo para listado'!$AB$155:$BA$1048576,MATCH($A1140,'Hoja de Trabajo para listado'!$AB$155:$AB$1048576,0),MATCH((CUADRO!O$4&amp;$E1140),'Hoja de Trabajo para listado'!$AB$151:$BA$151,0)),0)+IFERROR(INDEX('Hoja de Trabajo para listado'!$BC$155:$CB$1048576,MATCH($A1140,'Hoja de Trabajo para listado'!$BC$155:$BC$1048576,0),MATCH((CUADRO!O$4&amp;$E1140),'Hoja de Trabajo para listado'!$BC$151:$CB$151,0)),0)+IFERROR(INDEX('Hoja de Trabajo para listado'!$DE$153:$DG$274,MATCH($A1140,'Hoja de Trabajo para listado'!$DE$153:$DE$1048576,0),MATCH((CUADRO!O$4&amp;$E1140),'Hoja de Trabajo para listado'!$DE$151:$DG$151,0)),0)+IFERROR(INDEX('Hoja de Trabajo para listado'!$CD$155:$DC$1048576,MATCH($A1140,'Hoja de Trabajo para listado'!$CD$155:$CD$1048576,0),MATCH((CUADRO!O$4&amp;$E1140),'Hoja de Trabajo para listado'!$CD$151:$DC$151,0)),0)</f>
        <v>0</v>
      </c>
      <c r="P1140" s="243">
        <f ca="1">+IFERROR(INDEX('Hoja de Trabajo para listado'!$A$155:$Z$1048576,MATCH($A1140,'Hoja de Trabajo para listado'!$A$155:$A$1048576,0),MATCH((CUADRO!P$4&amp;$E1140),'Hoja de Trabajo para listado'!$A$151:$Z$151,0)),0)+IFERROR(INDEX('Hoja de Trabajo para listado'!$AB$155:$BA$1048576,MATCH($A1140,'Hoja de Trabajo para listado'!$AB$155:$AB$1048576,0),MATCH((CUADRO!P$4&amp;$E1140),'Hoja de Trabajo para listado'!$AB$151:$BA$151,0)),0)+IFERROR(INDEX('Hoja de Trabajo para listado'!$BC$155:$CB$1048576,MATCH($A1140,'Hoja de Trabajo para listado'!$BC$155:$BC$1048576,0),MATCH((CUADRO!P$4&amp;$E1140),'Hoja de Trabajo para listado'!$BC$151:$CB$151,0)),0)+IFERROR(INDEX('Hoja de Trabajo para listado'!$DE$153:$DG$274,MATCH($A1140,'Hoja de Trabajo para listado'!$DE$153:$DE$1048576,0),MATCH((CUADRO!P$4&amp;$E1140),'Hoja de Trabajo para listado'!$DE$151:$DG$151,0)),0)+IFERROR(INDEX('Hoja de Trabajo para listado'!$CD$155:$DC$1048576,MATCH($A1140,'Hoja de Trabajo para listado'!$CD$155:$CD$1048576,0),MATCH((CUADRO!P$4&amp;$E1140),'Hoja de Trabajo para listado'!$CD$151:$DC$151,0)),0)</f>
        <v>0</v>
      </c>
      <c r="Q1140" s="243">
        <f ca="1">+IFERROR(INDEX('Hoja de Trabajo para listado'!$A$155:$Z$1048576,MATCH($A1140,'Hoja de Trabajo para listado'!$A$155:$A$1048576,0),MATCH((CUADRO!Q$4&amp;$E1140),'Hoja de Trabajo para listado'!$A$151:$Z$151,0)),0)+IFERROR(INDEX('Hoja de Trabajo para listado'!$AB$155:$BA$1048576,MATCH($A1140,'Hoja de Trabajo para listado'!$AB$155:$AB$1048576,0),MATCH((CUADRO!Q$4&amp;$E1140),'Hoja de Trabajo para listado'!$AB$151:$BA$151,0)),0)+IFERROR(INDEX('Hoja de Trabajo para listado'!$BC$155:$CB$1048576,MATCH($A1140,'Hoja de Trabajo para listado'!$BC$155:$BC$1048576,0),MATCH((CUADRO!Q$4&amp;$E1140),'Hoja de Trabajo para listado'!$BC$151:$CB$151,0)),0)+IFERROR(INDEX('Hoja de Trabajo para listado'!$DE$153:$DG$274,MATCH($A1140,'Hoja de Trabajo para listado'!$DE$153:$DE$1048576,0),MATCH((CUADRO!Q$4&amp;$E1140),'Hoja de Trabajo para listado'!$DE$151:$DG$151,0)),0)+IFERROR(INDEX('Hoja de Trabajo para listado'!$CD$155:$DC$1048576,MATCH($A1140,'Hoja de Trabajo para listado'!$CD$155:$CD$1048576,0),MATCH((CUADRO!Q$4&amp;$E1140),'Hoja de Trabajo para listado'!$CD$151:$DC$151,0)),0)</f>
        <v>0</v>
      </c>
      <c r="R1140" s="243">
        <f t="shared" ca="1" si="34"/>
        <v>0</v>
      </c>
      <c r="S1140" s="253">
        <f ca="1">+R1139+R1140</f>
        <v>0</v>
      </c>
      <c r="T1140" s="243">
        <f ca="1">+S1140</f>
        <v>0</v>
      </c>
      <c r="U1140" s="242">
        <f t="shared" si="35"/>
        <v>2</v>
      </c>
    </row>
    <row r="1141" spans="1:21" customFormat="1" ht="15" hidden="1" customHeight="1">
      <c r="A1141" s="32">
        <v>2320</v>
      </c>
      <c r="B1141" s="381">
        <f>+A1141</f>
        <v>2320</v>
      </c>
      <c r="C1141" s="245" t="str">
        <f>+VLOOKUP(A1141,bd_lista!$A$3:$C$592,3,FALSE)</f>
        <v>EMPRESA PUBLICA MUNICIPAL DE SERVICIOS DE AGUA Y ALCANTARRILLADO SANITARIO DE COBIJA</v>
      </c>
      <c r="D1141" s="383" t="str">
        <f>+C1141</f>
        <v>EMPRESA PUBLICA MUNICIPAL DE SERVICIOS DE AGUA Y ALCANTARRILLADO SANITARIO DE COBIJA</v>
      </c>
      <c r="E1141" s="240" t="s">
        <v>683</v>
      </c>
      <c r="F1141" s="241">
        <f ca="1">+IFERROR(INDEX('Hoja de Trabajo para listado'!$A$155:$Z$1048576,MATCH($A1141,'Hoja de Trabajo para listado'!$A$155:$A$1048576,0),MATCH((CUADRO!F$4&amp;$E1141),'Hoja de Trabajo para listado'!$A$151:$Z$151,0)),0)+IFERROR(INDEX('Hoja de Trabajo para listado'!$AB$155:$BA$1048576,MATCH($A1141,'Hoja de Trabajo para listado'!$AB$155:$AB$1048576,0),MATCH((CUADRO!F$4&amp;$E1141),'Hoja de Trabajo para listado'!$AB$151:$BA$151,0)),0)+IFERROR(INDEX('Hoja de Trabajo para listado'!$BC$155:$CB$1048576,MATCH($A1141,'Hoja de Trabajo para listado'!$BC$155:$BC$1048576,0),MATCH((CUADRO!F$4&amp;$E1141),'Hoja de Trabajo para listado'!$BC$151:$CB$151,0)),0)+IFERROR(INDEX('Hoja de Trabajo para listado'!$DE$153:$DG$274,MATCH($A1141,'Hoja de Trabajo para listado'!$DE$153:$DE$1048576,0),MATCH((CUADRO!F$4&amp;$E1141),'Hoja de Trabajo para listado'!$DE$151:$DG$151,0)),0)+IFERROR(INDEX('Hoja de Trabajo para listado'!$CD$155:$DC$1048576,MATCH($A1141,'Hoja de Trabajo para listado'!$CD$155:$CD$1048576,0),MATCH((CUADRO!F$4&amp;$E1141),'Hoja de Trabajo para listado'!$CD$151:$DC$151,0)),0)</f>
        <v>0</v>
      </c>
      <c r="G1141" s="241">
        <f ca="1">+IFERROR(INDEX('Hoja de Trabajo para listado'!$A$155:$Z$1048576,MATCH($A1141,'Hoja de Trabajo para listado'!$A$155:$A$1048576,0),MATCH((CUADRO!G$4&amp;$E1141),'Hoja de Trabajo para listado'!$A$151:$Z$151,0)),0)+IFERROR(INDEX('Hoja de Trabajo para listado'!$AB$155:$BA$1048576,MATCH($A1141,'Hoja de Trabajo para listado'!$AB$155:$AB$1048576,0),MATCH((CUADRO!G$4&amp;$E1141),'Hoja de Trabajo para listado'!$AB$151:$BA$151,0)),0)+IFERROR(INDEX('Hoja de Trabajo para listado'!$BC$155:$CB$1048576,MATCH($A1141,'Hoja de Trabajo para listado'!$BC$155:$BC$1048576,0),MATCH((CUADRO!G$4&amp;$E1141),'Hoja de Trabajo para listado'!$BC$151:$CB$151,0)),0)+IFERROR(INDEX('Hoja de Trabajo para listado'!$DE$153:$DG$274,MATCH($A1141,'Hoja de Trabajo para listado'!$DE$153:$DE$1048576,0),MATCH((CUADRO!G$4&amp;$E1141),'Hoja de Trabajo para listado'!$DE$151:$DG$151,0)),0)+IFERROR(INDEX('Hoja de Trabajo para listado'!$CD$155:$DC$1048576,MATCH($A1141,'Hoja de Trabajo para listado'!$CD$155:$CD$1048576,0),MATCH((CUADRO!G$4&amp;$E1141),'Hoja de Trabajo para listado'!$CD$151:$DC$151,0)),0)</f>
        <v>0</v>
      </c>
      <c r="H1141" s="241">
        <f ca="1">+IFERROR(INDEX('Hoja de Trabajo para listado'!$A$155:$Z$1048576,MATCH($A1141,'Hoja de Trabajo para listado'!$A$155:$A$1048576,0),MATCH((CUADRO!H$4&amp;$E1141),'Hoja de Trabajo para listado'!$A$151:$Z$151,0)),0)+IFERROR(INDEX('Hoja de Trabajo para listado'!$AB$155:$BA$1048576,MATCH($A1141,'Hoja de Trabajo para listado'!$AB$155:$AB$1048576,0),MATCH((CUADRO!H$4&amp;$E1141),'Hoja de Trabajo para listado'!$AB$151:$BA$151,0)),0)+IFERROR(INDEX('Hoja de Trabajo para listado'!$BC$155:$CB$1048576,MATCH($A1141,'Hoja de Trabajo para listado'!$BC$155:$BC$1048576,0),MATCH((CUADRO!H$4&amp;$E1141),'Hoja de Trabajo para listado'!$BC$151:$CB$151,0)),0)+IFERROR(INDEX('Hoja de Trabajo para listado'!$DE$153:$DG$274,MATCH($A1141,'Hoja de Trabajo para listado'!$DE$153:$DE$1048576,0),MATCH((CUADRO!H$4&amp;$E1141),'Hoja de Trabajo para listado'!$DE$151:$DG$151,0)),0)+IFERROR(INDEX('Hoja de Trabajo para listado'!$CD$155:$DC$1048576,MATCH($A1141,'Hoja de Trabajo para listado'!$CD$155:$CD$1048576,0),MATCH((CUADRO!H$4&amp;$E1141),'Hoja de Trabajo para listado'!$CD$151:$DC$151,0)),0)</f>
        <v>0</v>
      </c>
      <c r="I1141" s="241">
        <f ca="1">+IFERROR(INDEX('Hoja de Trabajo para listado'!$A$155:$Z$1048576,MATCH($A1141,'Hoja de Trabajo para listado'!$A$155:$A$1048576,0),MATCH((CUADRO!I$4&amp;$E1141),'Hoja de Trabajo para listado'!$A$151:$Z$151,0)),0)+IFERROR(INDEX('Hoja de Trabajo para listado'!$AB$155:$BA$1048576,MATCH($A1141,'Hoja de Trabajo para listado'!$AB$155:$AB$1048576,0),MATCH((CUADRO!I$4&amp;$E1141),'Hoja de Trabajo para listado'!$AB$151:$BA$151,0)),0)+IFERROR(INDEX('Hoja de Trabajo para listado'!$BC$155:$CB$1048576,MATCH($A1141,'Hoja de Trabajo para listado'!$BC$155:$BC$1048576,0),MATCH((CUADRO!I$4&amp;$E1141),'Hoja de Trabajo para listado'!$BC$151:$CB$151,0)),0)+IFERROR(INDEX('Hoja de Trabajo para listado'!$DE$153:$DG$274,MATCH($A1141,'Hoja de Trabajo para listado'!$DE$153:$DE$1048576,0),MATCH((CUADRO!I$4&amp;$E1141),'Hoja de Trabajo para listado'!$DE$151:$DG$151,0)),0)+IFERROR(INDEX('Hoja de Trabajo para listado'!$CD$155:$DC$1048576,MATCH($A1141,'Hoja de Trabajo para listado'!$CD$155:$CD$1048576,0),MATCH((CUADRO!I$4&amp;$E1141),'Hoja de Trabajo para listado'!$CD$151:$DC$151,0)),0)</f>
        <v>0</v>
      </c>
      <c r="J1141" s="241">
        <f ca="1">+IFERROR(INDEX('Hoja de Trabajo para listado'!$A$155:$Z$1048576,MATCH($A1141,'Hoja de Trabajo para listado'!$A$155:$A$1048576,0),MATCH((CUADRO!J$4&amp;$E1141),'Hoja de Trabajo para listado'!$A$151:$Z$151,0)),0)+IFERROR(INDEX('Hoja de Trabajo para listado'!$AB$155:$BA$1048576,MATCH($A1141,'Hoja de Trabajo para listado'!$AB$155:$AB$1048576,0),MATCH((CUADRO!J$4&amp;$E1141),'Hoja de Trabajo para listado'!$AB$151:$BA$151,0)),0)+IFERROR(INDEX('Hoja de Trabajo para listado'!$BC$155:$CB$1048576,MATCH($A1141,'Hoja de Trabajo para listado'!$BC$155:$BC$1048576,0),MATCH((CUADRO!J$4&amp;$E1141),'Hoja de Trabajo para listado'!$BC$151:$CB$151,0)),0)+IFERROR(INDEX('Hoja de Trabajo para listado'!$DE$153:$DG$274,MATCH($A1141,'Hoja de Trabajo para listado'!$DE$153:$DE$1048576,0),MATCH((CUADRO!J$4&amp;$E1141),'Hoja de Trabajo para listado'!$DE$151:$DG$151,0)),0)+IFERROR(INDEX('Hoja de Trabajo para listado'!$CD$155:$DC$1048576,MATCH($A1141,'Hoja de Trabajo para listado'!$CD$155:$CD$1048576,0),MATCH((CUADRO!J$4&amp;$E1141),'Hoja de Trabajo para listado'!$CD$151:$DC$151,0)),0)</f>
        <v>0</v>
      </c>
      <c r="K1141" s="241">
        <f ca="1">+IFERROR(INDEX('Hoja de Trabajo para listado'!$A$155:$Z$1048576,MATCH($A1141,'Hoja de Trabajo para listado'!$A$155:$A$1048576,0),MATCH((CUADRO!K$4&amp;$E1141),'Hoja de Trabajo para listado'!$A$151:$Z$151,0)),0)+IFERROR(INDEX('Hoja de Trabajo para listado'!$AB$155:$BA$1048576,MATCH($A1141,'Hoja de Trabajo para listado'!$AB$155:$AB$1048576,0),MATCH((CUADRO!K$4&amp;$E1141),'Hoja de Trabajo para listado'!$AB$151:$BA$151,0)),0)+IFERROR(INDEX('Hoja de Trabajo para listado'!$BC$155:$CB$1048576,MATCH($A1141,'Hoja de Trabajo para listado'!$BC$155:$BC$1048576,0),MATCH((CUADRO!K$4&amp;$E1141),'Hoja de Trabajo para listado'!$BC$151:$CB$151,0)),0)+IFERROR(INDEX('Hoja de Trabajo para listado'!$DE$153:$DG$274,MATCH($A1141,'Hoja de Trabajo para listado'!$DE$153:$DE$1048576,0),MATCH((CUADRO!K$4&amp;$E1141),'Hoja de Trabajo para listado'!$DE$151:$DG$151,0)),0)+IFERROR(INDEX('Hoja de Trabajo para listado'!$CD$155:$DC$1048576,MATCH($A1141,'Hoja de Trabajo para listado'!$CD$155:$CD$1048576,0),MATCH((CUADRO!K$4&amp;$E1141),'Hoja de Trabajo para listado'!$CD$151:$DC$151,0)),0)</f>
        <v>0</v>
      </c>
      <c r="L1141" s="241">
        <f ca="1">+IFERROR(INDEX('Hoja de Trabajo para listado'!$A$155:$Z$1048576,MATCH($A1141,'Hoja de Trabajo para listado'!$A$155:$A$1048576,0),MATCH((CUADRO!L$4&amp;$E1141),'Hoja de Trabajo para listado'!$A$151:$Z$151,0)),0)+IFERROR(INDEX('Hoja de Trabajo para listado'!$AB$155:$BA$1048576,MATCH($A1141,'Hoja de Trabajo para listado'!$AB$155:$AB$1048576,0),MATCH((CUADRO!L$4&amp;$E1141),'Hoja de Trabajo para listado'!$AB$151:$BA$151,0)),0)+IFERROR(INDEX('Hoja de Trabajo para listado'!$BC$155:$CB$1048576,MATCH($A1141,'Hoja de Trabajo para listado'!$BC$155:$BC$1048576,0),MATCH((CUADRO!L$4&amp;$E1141),'Hoja de Trabajo para listado'!$BC$151:$CB$151,0)),0)+IFERROR(INDEX('Hoja de Trabajo para listado'!$DE$153:$DG$274,MATCH($A1141,'Hoja de Trabajo para listado'!$DE$153:$DE$1048576,0),MATCH((CUADRO!L$4&amp;$E1141),'Hoja de Trabajo para listado'!$DE$151:$DG$151,0)),0)+IFERROR(INDEX('Hoja de Trabajo para listado'!$CD$155:$DC$1048576,MATCH($A1141,'Hoja de Trabajo para listado'!$CD$155:$CD$1048576,0),MATCH((CUADRO!L$4&amp;$E1141),'Hoja de Trabajo para listado'!$CD$151:$DC$151,0)),0)</f>
        <v>0</v>
      </c>
      <c r="M1141" s="241">
        <f ca="1">+IFERROR(INDEX('Hoja de Trabajo para listado'!$A$155:$Z$1048576,MATCH($A1141,'Hoja de Trabajo para listado'!$A$155:$A$1048576,0),MATCH((CUADRO!M$4&amp;$E1141),'Hoja de Trabajo para listado'!$A$151:$Z$151,0)),0)+IFERROR(INDEX('Hoja de Trabajo para listado'!$AB$155:$BA$1048576,MATCH($A1141,'Hoja de Trabajo para listado'!$AB$155:$AB$1048576,0),MATCH((CUADRO!M$4&amp;$E1141),'Hoja de Trabajo para listado'!$AB$151:$BA$151,0)),0)+IFERROR(INDEX('Hoja de Trabajo para listado'!$BC$155:$CB$1048576,MATCH($A1141,'Hoja de Trabajo para listado'!$BC$155:$BC$1048576,0),MATCH((CUADRO!M$4&amp;$E1141),'Hoja de Trabajo para listado'!$BC$151:$CB$151,0)),0)+IFERROR(INDEX('Hoja de Trabajo para listado'!$DE$153:$DG$274,MATCH($A1141,'Hoja de Trabajo para listado'!$DE$153:$DE$1048576,0),MATCH((CUADRO!M$4&amp;$E1141),'Hoja de Trabajo para listado'!$DE$151:$DG$151,0)),0)+IFERROR(INDEX('Hoja de Trabajo para listado'!$CD$155:$DC$1048576,MATCH($A1141,'Hoja de Trabajo para listado'!$CD$155:$CD$1048576,0),MATCH((CUADRO!M$4&amp;$E1141),'Hoja de Trabajo para listado'!$CD$151:$DC$151,0)),0)</f>
        <v>0</v>
      </c>
      <c r="N1141" s="241">
        <f ca="1">+IFERROR(INDEX('Hoja de Trabajo para listado'!$A$155:$Z$1048576,MATCH($A1141,'Hoja de Trabajo para listado'!$A$155:$A$1048576,0),MATCH((CUADRO!N$4&amp;$E1141),'Hoja de Trabajo para listado'!$A$151:$Z$151,0)),0)+IFERROR(INDEX('Hoja de Trabajo para listado'!$AB$155:$BA$1048576,MATCH($A1141,'Hoja de Trabajo para listado'!$AB$155:$AB$1048576,0),MATCH((CUADRO!N$4&amp;$E1141),'Hoja de Trabajo para listado'!$AB$151:$BA$151,0)),0)+IFERROR(INDEX('Hoja de Trabajo para listado'!$BC$155:$CB$1048576,MATCH($A1141,'Hoja de Trabajo para listado'!$BC$155:$BC$1048576,0),MATCH((CUADRO!N$4&amp;$E1141),'Hoja de Trabajo para listado'!$BC$151:$CB$151,0)),0)+IFERROR(INDEX('Hoja de Trabajo para listado'!$DE$153:$DG$274,MATCH($A1141,'Hoja de Trabajo para listado'!$DE$153:$DE$1048576,0),MATCH((CUADRO!N$4&amp;$E1141),'Hoja de Trabajo para listado'!$DE$151:$DG$151,0)),0)+IFERROR(INDEX('Hoja de Trabajo para listado'!$CD$155:$DC$1048576,MATCH($A1141,'Hoja de Trabajo para listado'!$CD$155:$CD$1048576,0),MATCH((CUADRO!N$4&amp;$E1141),'Hoja de Trabajo para listado'!$CD$151:$DC$151,0)),0)</f>
        <v>0</v>
      </c>
      <c r="O1141" s="241">
        <f ca="1">+IFERROR(INDEX('Hoja de Trabajo para listado'!$A$155:$Z$1048576,MATCH($A1141,'Hoja de Trabajo para listado'!$A$155:$A$1048576,0),MATCH((CUADRO!O$4&amp;$E1141),'Hoja de Trabajo para listado'!$A$151:$Z$151,0)),0)+IFERROR(INDEX('Hoja de Trabajo para listado'!$AB$155:$BA$1048576,MATCH($A1141,'Hoja de Trabajo para listado'!$AB$155:$AB$1048576,0),MATCH((CUADRO!O$4&amp;$E1141),'Hoja de Trabajo para listado'!$AB$151:$BA$151,0)),0)+IFERROR(INDEX('Hoja de Trabajo para listado'!$BC$155:$CB$1048576,MATCH($A1141,'Hoja de Trabajo para listado'!$BC$155:$BC$1048576,0),MATCH((CUADRO!O$4&amp;$E1141),'Hoja de Trabajo para listado'!$BC$151:$CB$151,0)),0)+IFERROR(INDEX('Hoja de Trabajo para listado'!$DE$153:$DG$274,MATCH($A1141,'Hoja de Trabajo para listado'!$DE$153:$DE$1048576,0),MATCH((CUADRO!O$4&amp;$E1141),'Hoja de Trabajo para listado'!$DE$151:$DG$151,0)),0)+IFERROR(INDEX('Hoja de Trabajo para listado'!$CD$155:$DC$1048576,MATCH($A1141,'Hoja de Trabajo para listado'!$CD$155:$CD$1048576,0),MATCH((CUADRO!O$4&amp;$E1141),'Hoja de Trabajo para listado'!$CD$151:$DC$151,0)),0)</f>
        <v>0</v>
      </c>
      <c r="P1141" s="241">
        <f ca="1">+IFERROR(INDEX('Hoja de Trabajo para listado'!$A$155:$Z$1048576,MATCH($A1141,'Hoja de Trabajo para listado'!$A$155:$A$1048576,0),MATCH((CUADRO!P$4&amp;$E1141),'Hoja de Trabajo para listado'!$A$151:$Z$151,0)),0)+IFERROR(INDEX('Hoja de Trabajo para listado'!$AB$155:$BA$1048576,MATCH($A1141,'Hoja de Trabajo para listado'!$AB$155:$AB$1048576,0),MATCH((CUADRO!P$4&amp;$E1141),'Hoja de Trabajo para listado'!$AB$151:$BA$151,0)),0)+IFERROR(INDEX('Hoja de Trabajo para listado'!$BC$155:$CB$1048576,MATCH($A1141,'Hoja de Trabajo para listado'!$BC$155:$BC$1048576,0),MATCH((CUADRO!P$4&amp;$E1141),'Hoja de Trabajo para listado'!$BC$151:$CB$151,0)),0)+IFERROR(INDEX('Hoja de Trabajo para listado'!$DE$153:$DG$274,MATCH($A1141,'Hoja de Trabajo para listado'!$DE$153:$DE$1048576,0),MATCH((CUADRO!P$4&amp;$E1141),'Hoja de Trabajo para listado'!$DE$151:$DG$151,0)),0)+IFERROR(INDEX('Hoja de Trabajo para listado'!$CD$155:$DC$1048576,MATCH($A1141,'Hoja de Trabajo para listado'!$CD$155:$CD$1048576,0),MATCH((CUADRO!P$4&amp;$E1141),'Hoja de Trabajo para listado'!$CD$151:$DC$151,0)),0)</f>
        <v>0</v>
      </c>
      <c r="Q1141" s="241">
        <f ca="1">+IFERROR(INDEX('Hoja de Trabajo para listado'!$A$155:$Z$1048576,MATCH($A1141,'Hoja de Trabajo para listado'!$A$155:$A$1048576,0),MATCH((CUADRO!Q$4&amp;$E1141),'Hoja de Trabajo para listado'!$A$151:$Z$151,0)),0)+IFERROR(INDEX('Hoja de Trabajo para listado'!$AB$155:$BA$1048576,MATCH($A1141,'Hoja de Trabajo para listado'!$AB$155:$AB$1048576,0),MATCH((CUADRO!Q$4&amp;$E1141),'Hoja de Trabajo para listado'!$AB$151:$BA$151,0)),0)+IFERROR(INDEX('Hoja de Trabajo para listado'!$BC$155:$CB$1048576,MATCH($A1141,'Hoja de Trabajo para listado'!$BC$155:$BC$1048576,0),MATCH((CUADRO!Q$4&amp;$E1141),'Hoja de Trabajo para listado'!$BC$151:$CB$151,0)),0)+IFERROR(INDEX('Hoja de Trabajo para listado'!$DE$153:$DG$274,MATCH($A1141,'Hoja de Trabajo para listado'!$DE$153:$DE$1048576,0),MATCH((CUADRO!Q$4&amp;$E1141),'Hoja de Trabajo para listado'!$DE$151:$DG$151,0)),0)+IFERROR(INDEX('Hoja de Trabajo para listado'!$CD$155:$DC$1048576,MATCH($A1141,'Hoja de Trabajo para listado'!$CD$155:$CD$1048576,0),MATCH((CUADRO!Q$4&amp;$E1141),'Hoja de Trabajo para listado'!$CD$151:$DC$151,0)),0)</f>
        <v>0</v>
      </c>
      <c r="R1141" s="241">
        <f t="shared" ca="1" si="34"/>
        <v>0</v>
      </c>
      <c r="S1141" s="247"/>
      <c r="T1141" s="241">
        <f ca="1">+T1142</f>
        <v>0</v>
      </c>
      <c r="U1141" s="240">
        <f t="shared" si="35"/>
        <v>1</v>
      </c>
    </row>
    <row r="1142" spans="1:21" customFormat="1" ht="15" hidden="1" customHeight="1">
      <c r="A1142" s="32">
        <v>2320</v>
      </c>
      <c r="B1142" s="382"/>
      <c r="C1142" s="245" t="str">
        <f>+VLOOKUP(A1142,bd_lista!$A$3:$C$592,3,FALSE)</f>
        <v>EMPRESA PUBLICA MUNICIPAL DE SERVICIOS DE AGUA Y ALCANTARRILLADO SANITARIO DE COBIJA</v>
      </c>
      <c r="D1142" s="384"/>
      <c r="E1142" s="242" t="s">
        <v>684</v>
      </c>
      <c r="F1142" s="243">
        <f ca="1">+IFERROR(INDEX('Hoja de Trabajo para listado'!$A$155:$Z$1048576,MATCH($A1142,'Hoja de Trabajo para listado'!$A$155:$A$1048576,0),MATCH((CUADRO!F$4&amp;$E1142),'Hoja de Trabajo para listado'!$A$151:$Z$151,0)),0)+IFERROR(INDEX('Hoja de Trabajo para listado'!$AB$155:$BA$1048576,MATCH($A1142,'Hoja de Trabajo para listado'!$AB$155:$AB$1048576,0),MATCH((CUADRO!F$4&amp;$E1142),'Hoja de Trabajo para listado'!$AB$151:$BA$151,0)),0)+IFERROR(INDEX('Hoja de Trabajo para listado'!$BC$155:$CB$1048576,MATCH($A1142,'Hoja de Trabajo para listado'!$BC$155:$BC$1048576,0),MATCH((CUADRO!F$4&amp;$E1142),'Hoja de Trabajo para listado'!$BC$151:$CB$151,0)),0)+IFERROR(INDEX('Hoja de Trabajo para listado'!$DE$153:$DG$274,MATCH($A1142,'Hoja de Trabajo para listado'!$DE$153:$DE$1048576,0),MATCH((CUADRO!F$4&amp;$E1142),'Hoja de Trabajo para listado'!$DE$151:$DG$151,0)),0)+IFERROR(INDEX('Hoja de Trabajo para listado'!$CD$155:$DC$1048576,MATCH($A1142,'Hoja de Trabajo para listado'!$CD$155:$CD$1048576,0),MATCH((CUADRO!F$4&amp;$E1142),'Hoja de Trabajo para listado'!$CD$151:$DC$151,0)),0)</f>
        <v>0</v>
      </c>
      <c r="G1142" s="243">
        <f ca="1">+IFERROR(INDEX('Hoja de Trabajo para listado'!$A$155:$Z$1048576,MATCH($A1142,'Hoja de Trabajo para listado'!$A$155:$A$1048576,0),MATCH((CUADRO!G$4&amp;$E1142),'Hoja de Trabajo para listado'!$A$151:$Z$151,0)),0)+IFERROR(INDEX('Hoja de Trabajo para listado'!$AB$155:$BA$1048576,MATCH($A1142,'Hoja de Trabajo para listado'!$AB$155:$AB$1048576,0),MATCH((CUADRO!G$4&amp;$E1142),'Hoja de Trabajo para listado'!$AB$151:$BA$151,0)),0)+IFERROR(INDEX('Hoja de Trabajo para listado'!$BC$155:$CB$1048576,MATCH($A1142,'Hoja de Trabajo para listado'!$BC$155:$BC$1048576,0),MATCH((CUADRO!G$4&amp;$E1142),'Hoja de Trabajo para listado'!$BC$151:$CB$151,0)),0)+IFERROR(INDEX('Hoja de Trabajo para listado'!$DE$153:$DG$274,MATCH($A1142,'Hoja de Trabajo para listado'!$DE$153:$DE$1048576,0),MATCH((CUADRO!G$4&amp;$E1142),'Hoja de Trabajo para listado'!$DE$151:$DG$151,0)),0)+IFERROR(INDEX('Hoja de Trabajo para listado'!$CD$155:$DC$1048576,MATCH($A1142,'Hoja de Trabajo para listado'!$CD$155:$CD$1048576,0),MATCH((CUADRO!G$4&amp;$E1142),'Hoja de Trabajo para listado'!$CD$151:$DC$151,0)),0)</f>
        <v>0</v>
      </c>
      <c r="H1142" s="243">
        <f ca="1">+IFERROR(INDEX('Hoja de Trabajo para listado'!$A$155:$Z$1048576,MATCH($A1142,'Hoja de Trabajo para listado'!$A$155:$A$1048576,0),MATCH((CUADRO!H$4&amp;$E1142),'Hoja de Trabajo para listado'!$A$151:$Z$151,0)),0)+IFERROR(INDEX('Hoja de Trabajo para listado'!$AB$155:$BA$1048576,MATCH($A1142,'Hoja de Trabajo para listado'!$AB$155:$AB$1048576,0),MATCH((CUADRO!H$4&amp;$E1142),'Hoja de Trabajo para listado'!$AB$151:$BA$151,0)),0)+IFERROR(INDEX('Hoja de Trabajo para listado'!$BC$155:$CB$1048576,MATCH($A1142,'Hoja de Trabajo para listado'!$BC$155:$BC$1048576,0),MATCH((CUADRO!H$4&amp;$E1142),'Hoja de Trabajo para listado'!$BC$151:$CB$151,0)),0)+IFERROR(INDEX('Hoja de Trabajo para listado'!$DE$153:$DG$274,MATCH($A1142,'Hoja de Trabajo para listado'!$DE$153:$DE$1048576,0),MATCH((CUADRO!H$4&amp;$E1142),'Hoja de Trabajo para listado'!$DE$151:$DG$151,0)),0)+IFERROR(INDEX('Hoja de Trabajo para listado'!$CD$155:$DC$1048576,MATCH($A1142,'Hoja de Trabajo para listado'!$CD$155:$CD$1048576,0),MATCH((CUADRO!H$4&amp;$E1142),'Hoja de Trabajo para listado'!$CD$151:$DC$151,0)),0)</f>
        <v>0</v>
      </c>
      <c r="I1142" s="243">
        <f ca="1">+IFERROR(INDEX('Hoja de Trabajo para listado'!$A$155:$Z$1048576,MATCH($A1142,'Hoja de Trabajo para listado'!$A$155:$A$1048576,0),MATCH((CUADRO!I$4&amp;$E1142),'Hoja de Trabajo para listado'!$A$151:$Z$151,0)),0)+IFERROR(INDEX('Hoja de Trabajo para listado'!$AB$155:$BA$1048576,MATCH($A1142,'Hoja de Trabajo para listado'!$AB$155:$AB$1048576,0),MATCH((CUADRO!I$4&amp;$E1142),'Hoja de Trabajo para listado'!$AB$151:$BA$151,0)),0)+IFERROR(INDEX('Hoja de Trabajo para listado'!$BC$155:$CB$1048576,MATCH($A1142,'Hoja de Trabajo para listado'!$BC$155:$BC$1048576,0),MATCH((CUADRO!I$4&amp;$E1142),'Hoja de Trabajo para listado'!$BC$151:$CB$151,0)),0)+IFERROR(INDEX('Hoja de Trabajo para listado'!$DE$153:$DG$274,MATCH($A1142,'Hoja de Trabajo para listado'!$DE$153:$DE$1048576,0),MATCH((CUADRO!I$4&amp;$E1142),'Hoja de Trabajo para listado'!$DE$151:$DG$151,0)),0)+IFERROR(INDEX('Hoja de Trabajo para listado'!$CD$155:$DC$1048576,MATCH($A1142,'Hoja de Trabajo para listado'!$CD$155:$CD$1048576,0),MATCH((CUADRO!I$4&amp;$E1142),'Hoja de Trabajo para listado'!$CD$151:$DC$151,0)),0)</f>
        <v>0</v>
      </c>
      <c r="J1142" s="243">
        <f ca="1">+IFERROR(INDEX('Hoja de Trabajo para listado'!$A$155:$Z$1048576,MATCH($A1142,'Hoja de Trabajo para listado'!$A$155:$A$1048576,0),MATCH((CUADRO!J$4&amp;$E1142),'Hoja de Trabajo para listado'!$A$151:$Z$151,0)),0)+IFERROR(INDEX('Hoja de Trabajo para listado'!$AB$155:$BA$1048576,MATCH($A1142,'Hoja de Trabajo para listado'!$AB$155:$AB$1048576,0),MATCH((CUADRO!J$4&amp;$E1142),'Hoja de Trabajo para listado'!$AB$151:$BA$151,0)),0)+IFERROR(INDEX('Hoja de Trabajo para listado'!$BC$155:$CB$1048576,MATCH($A1142,'Hoja de Trabajo para listado'!$BC$155:$BC$1048576,0),MATCH((CUADRO!J$4&amp;$E1142),'Hoja de Trabajo para listado'!$BC$151:$CB$151,0)),0)+IFERROR(INDEX('Hoja de Trabajo para listado'!$DE$153:$DG$274,MATCH($A1142,'Hoja de Trabajo para listado'!$DE$153:$DE$1048576,0),MATCH((CUADRO!J$4&amp;$E1142),'Hoja de Trabajo para listado'!$DE$151:$DG$151,0)),0)+IFERROR(INDEX('Hoja de Trabajo para listado'!$CD$155:$DC$1048576,MATCH($A1142,'Hoja de Trabajo para listado'!$CD$155:$CD$1048576,0),MATCH((CUADRO!J$4&amp;$E1142),'Hoja de Trabajo para listado'!$CD$151:$DC$151,0)),0)</f>
        <v>0</v>
      </c>
      <c r="K1142" s="243">
        <f ca="1">+IFERROR(INDEX('Hoja de Trabajo para listado'!$A$155:$Z$1048576,MATCH($A1142,'Hoja de Trabajo para listado'!$A$155:$A$1048576,0),MATCH((CUADRO!K$4&amp;$E1142),'Hoja de Trabajo para listado'!$A$151:$Z$151,0)),0)+IFERROR(INDEX('Hoja de Trabajo para listado'!$AB$155:$BA$1048576,MATCH($A1142,'Hoja de Trabajo para listado'!$AB$155:$AB$1048576,0),MATCH((CUADRO!K$4&amp;$E1142),'Hoja de Trabajo para listado'!$AB$151:$BA$151,0)),0)+IFERROR(INDEX('Hoja de Trabajo para listado'!$BC$155:$CB$1048576,MATCH($A1142,'Hoja de Trabajo para listado'!$BC$155:$BC$1048576,0),MATCH((CUADRO!K$4&amp;$E1142),'Hoja de Trabajo para listado'!$BC$151:$CB$151,0)),0)+IFERROR(INDEX('Hoja de Trabajo para listado'!$DE$153:$DG$274,MATCH($A1142,'Hoja de Trabajo para listado'!$DE$153:$DE$1048576,0),MATCH((CUADRO!K$4&amp;$E1142),'Hoja de Trabajo para listado'!$DE$151:$DG$151,0)),0)+IFERROR(INDEX('Hoja de Trabajo para listado'!$CD$155:$DC$1048576,MATCH($A1142,'Hoja de Trabajo para listado'!$CD$155:$CD$1048576,0),MATCH((CUADRO!K$4&amp;$E1142),'Hoja de Trabajo para listado'!$CD$151:$DC$151,0)),0)</f>
        <v>0</v>
      </c>
      <c r="L1142" s="243">
        <f ca="1">+IFERROR(INDEX('Hoja de Trabajo para listado'!$A$155:$Z$1048576,MATCH($A1142,'Hoja de Trabajo para listado'!$A$155:$A$1048576,0),MATCH((CUADRO!L$4&amp;$E1142),'Hoja de Trabajo para listado'!$A$151:$Z$151,0)),0)+IFERROR(INDEX('Hoja de Trabajo para listado'!$AB$155:$BA$1048576,MATCH($A1142,'Hoja de Trabajo para listado'!$AB$155:$AB$1048576,0),MATCH((CUADRO!L$4&amp;$E1142),'Hoja de Trabajo para listado'!$AB$151:$BA$151,0)),0)+IFERROR(INDEX('Hoja de Trabajo para listado'!$BC$155:$CB$1048576,MATCH($A1142,'Hoja de Trabajo para listado'!$BC$155:$BC$1048576,0),MATCH((CUADRO!L$4&amp;$E1142),'Hoja de Trabajo para listado'!$BC$151:$CB$151,0)),0)+IFERROR(INDEX('Hoja de Trabajo para listado'!$DE$153:$DG$274,MATCH($A1142,'Hoja de Trabajo para listado'!$DE$153:$DE$1048576,0),MATCH((CUADRO!L$4&amp;$E1142),'Hoja de Trabajo para listado'!$DE$151:$DG$151,0)),0)+IFERROR(INDEX('Hoja de Trabajo para listado'!$CD$155:$DC$1048576,MATCH($A1142,'Hoja de Trabajo para listado'!$CD$155:$CD$1048576,0),MATCH((CUADRO!L$4&amp;$E1142),'Hoja de Trabajo para listado'!$CD$151:$DC$151,0)),0)</f>
        <v>0</v>
      </c>
      <c r="M1142" s="243">
        <f ca="1">+IFERROR(INDEX('Hoja de Trabajo para listado'!$A$155:$Z$1048576,MATCH($A1142,'Hoja de Trabajo para listado'!$A$155:$A$1048576,0),MATCH((CUADRO!M$4&amp;$E1142),'Hoja de Trabajo para listado'!$A$151:$Z$151,0)),0)+IFERROR(INDEX('Hoja de Trabajo para listado'!$AB$155:$BA$1048576,MATCH($A1142,'Hoja de Trabajo para listado'!$AB$155:$AB$1048576,0),MATCH((CUADRO!M$4&amp;$E1142),'Hoja de Trabajo para listado'!$AB$151:$BA$151,0)),0)+IFERROR(INDEX('Hoja de Trabajo para listado'!$BC$155:$CB$1048576,MATCH($A1142,'Hoja de Trabajo para listado'!$BC$155:$BC$1048576,0),MATCH((CUADRO!M$4&amp;$E1142),'Hoja de Trabajo para listado'!$BC$151:$CB$151,0)),0)+IFERROR(INDEX('Hoja de Trabajo para listado'!$DE$153:$DG$274,MATCH($A1142,'Hoja de Trabajo para listado'!$DE$153:$DE$1048576,0),MATCH((CUADRO!M$4&amp;$E1142),'Hoja de Trabajo para listado'!$DE$151:$DG$151,0)),0)+IFERROR(INDEX('Hoja de Trabajo para listado'!$CD$155:$DC$1048576,MATCH($A1142,'Hoja de Trabajo para listado'!$CD$155:$CD$1048576,0),MATCH((CUADRO!M$4&amp;$E1142),'Hoja de Trabajo para listado'!$CD$151:$DC$151,0)),0)</f>
        <v>0</v>
      </c>
      <c r="N1142" s="243">
        <f ca="1">+IFERROR(INDEX('Hoja de Trabajo para listado'!$A$155:$Z$1048576,MATCH($A1142,'Hoja de Trabajo para listado'!$A$155:$A$1048576,0),MATCH((CUADRO!N$4&amp;$E1142),'Hoja de Trabajo para listado'!$A$151:$Z$151,0)),0)+IFERROR(INDEX('Hoja de Trabajo para listado'!$AB$155:$BA$1048576,MATCH($A1142,'Hoja de Trabajo para listado'!$AB$155:$AB$1048576,0),MATCH((CUADRO!N$4&amp;$E1142),'Hoja de Trabajo para listado'!$AB$151:$BA$151,0)),0)+IFERROR(INDEX('Hoja de Trabajo para listado'!$BC$155:$CB$1048576,MATCH($A1142,'Hoja de Trabajo para listado'!$BC$155:$BC$1048576,0),MATCH((CUADRO!N$4&amp;$E1142),'Hoja de Trabajo para listado'!$BC$151:$CB$151,0)),0)+IFERROR(INDEX('Hoja de Trabajo para listado'!$DE$153:$DG$274,MATCH($A1142,'Hoja de Trabajo para listado'!$DE$153:$DE$1048576,0),MATCH((CUADRO!N$4&amp;$E1142),'Hoja de Trabajo para listado'!$DE$151:$DG$151,0)),0)+IFERROR(INDEX('Hoja de Trabajo para listado'!$CD$155:$DC$1048576,MATCH($A1142,'Hoja de Trabajo para listado'!$CD$155:$CD$1048576,0),MATCH((CUADRO!N$4&amp;$E1142),'Hoja de Trabajo para listado'!$CD$151:$DC$151,0)),0)</f>
        <v>0</v>
      </c>
      <c r="O1142" s="243">
        <f ca="1">+IFERROR(INDEX('Hoja de Trabajo para listado'!$A$155:$Z$1048576,MATCH($A1142,'Hoja de Trabajo para listado'!$A$155:$A$1048576,0),MATCH((CUADRO!O$4&amp;$E1142),'Hoja de Trabajo para listado'!$A$151:$Z$151,0)),0)+IFERROR(INDEX('Hoja de Trabajo para listado'!$AB$155:$BA$1048576,MATCH($A1142,'Hoja de Trabajo para listado'!$AB$155:$AB$1048576,0),MATCH((CUADRO!O$4&amp;$E1142),'Hoja de Trabajo para listado'!$AB$151:$BA$151,0)),0)+IFERROR(INDEX('Hoja de Trabajo para listado'!$BC$155:$CB$1048576,MATCH($A1142,'Hoja de Trabajo para listado'!$BC$155:$BC$1048576,0),MATCH((CUADRO!O$4&amp;$E1142),'Hoja de Trabajo para listado'!$BC$151:$CB$151,0)),0)+IFERROR(INDEX('Hoja de Trabajo para listado'!$DE$153:$DG$274,MATCH($A1142,'Hoja de Trabajo para listado'!$DE$153:$DE$1048576,0),MATCH((CUADRO!O$4&amp;$E1142),'Hoja de Trabajo para listado'!$DE$151:$DG$151,0)),0)+IFERROR(INDEX('Hoja de Trabajo para listado'!$CD$155:$DC$1048576,MATCH($A1142,'Hoja de Trabajo para listado'!$CD$155:$CD$1048576,0),MATCH((CUADRO!O$4&amp;$E1142),'Hoja de Trabajo para listado'!$CD$151:$DC$151,0)),0)</f>
        <v>0</v>
      </c>
      <c r="P1142" s="243">
        <f ca="1">+IFERROR(INDEX('Hoja de Trabajo para listado'!$A$155:$Z$1048576,MATCH($A1142,'Hoja de Trabajo para listado'!$A$155:$A$1048576,0),MATCH((CUADRO!P$4&amp;$E1142),'Hoja de Trabajo para listado'!$A$151:$Z$151,0)),0)+IFERROR(INDEX('Hoja de Trabajo para listado'!$AB$155:$BA$1048576,MATCH($A1142,'Hoja de Trabajo para listado'!$AB$155:$AB$1048576,0),MATCH((CUADRO!P$4&amp;$E1142),'Hoja de Trabajo para listado'!$AB$151:$BA$151,0)),0)+IFERROR(INDEX('Hoja de Trabajo para listado'!$BC$155:$CB$1048576,MATCH($A1142,'Hoja de Trabajo para listado'!$BC$155:$BC$1048576,0),MATCH((CUADRO!P$4&amp;$E1142),'Hoja de Trabajo para listado'!$BC$151:$CB$151,0)),0)+IFERROR(INDEX('Hoja de Trabajo para listado'!$DE$153:$DG$274,MATCH($A1142,'Hoja de Trabajo para listado'!$DE$153:$DE$1048576,0),MATCH((CUADRO!P$4&amp;$E1142),'Hoja de Trabajo para listado'!$DE$151:$DG$151,0)),0)+IFERROR(INDEX('Hoja de Trabajo para listado'!$CD$155:$DC$1048576,MATCH($A1142,'Hoja de Trabajo para listado'!$CD$155:$CD$1048576,0),MATCH((CUADRO!P$4&amp;$E1142),'Hoja de Trabajo para listado'!$CD$151:$DC$151,0)),0)</f>
        <v>0</v>
      </c>
      <c r="Q1142" s="243">
        <f ca="1">+IFERROR(INDEX('Hoja de Trabajo para listado'!$A$155:$Z$1048576,MATCH($A1142,'Hoja de Trabajo para listado'!$A$155:$A$1048576,0),MATCH((CUADRO!Q$4&amp;$E1142),'Hoja de Trabajo para listado'!$A$151:$Z$151,0)),0)+IFERROR(INDEX('Hoja de Trabajo para listado'!$AB$155:$BA$1048576,MATCH($A1142,'Hoja de Trabajo para listado'!$AB$155:$AB$1048576,0),MATCH((CUADRO!Q$4&amp;$E1142),'Hoja de Trabajo para listado'!$AB$151:$BA$151,0)),0)+IFERROR(INDEX('Hoja de Trabajo para listado'!$BC$155:$CB$1048576,MATCH($A1142,'Hoja de Trabajo para listado'!$BC$155:$BC$1048576,0),MATCH((CUADRO!Q$4&amp;$E1142),'Hoja de Trabajo para listado'!$BC$151:$CB$151,0)),0)+IFERROR(INDEX('Hoja de Trabajo para listado'!$DE$153:$DG$274,MATCH($A1142,'Hoja de Trabajo para listado'!$DE$153:$DE$1048576,0),MATCH((CUADRO!Q$4&amp;$E1142),'Hoja de Trabajo para listado'!$DE$151:$DG$151,0)),0)+IFERROR(INDEX('Hoja de Trabajo para listado'!$CD$155:$DC$1048576,MATCH($A1142,'Hoja de Trabajo para listado'!$CD$155:$CD$1048576,0),MATCH((CUADRO!Q$4&amp;$E1142),'Hoja de Trabajo para listado'!$CD$151:$DC$151,0)),0)</f>
        <v>0</v>
      </c>
      <c r="R1142" s="243">
        <f t="shared" ca="1" si="34"/>
        <v>0</v>
      </c>
      <c r="S1142" s="253">
        <f ca="1">+R1141+R1142</f>
        <v>0</v>
      </c>
      <c r="T1142" s="243">
        <f ca="1">+S1142</f>
        <v>0</v>
      </c>
      <c r="U1142" s="242">
        <f t="shared" si="35"/>
        <v>2</v>
      </c>
    </row>
    <row r="1143" spans="1:21" customFormat="1" ht="15" hidden="1" customHeight="1">
      <c r="A1143" s="32">
        <v>2322</v>
      </c>
      <c r="B1143" s="381">
        <f>+A1143</f>
        <v>2322</v>
      </c>
      <c r="C1143" s="245" t="str">
        <f>+VLOOKUP(A1143,bd_lista!$A$3:$C$592,3,FALSE)</f>
        <v>ENTIDAD MATADERO FRIGORIFICO MUNICIPAL DE TARIJA</v>
      </c>
      <c r="D1143" s="383" t="str">
        <f>+C1143</f>
        <v>ENTIDAD MATADERO FRIGORIFICO MUNICIPAL DE TARIJA</v>
      </c>
      <c r="E1143" s="240" t="s">
        <v>683</v>
      </c>
      <c r="F1143" s="241">
        <f ca="1">+IFERROR(INDEX('Hoja de Trabajo para listado'!$A$155:$Z$1048576,MATCH($A1143,'Hoja de Trabajo para listado'!$A$155:$A$1048576,0),MATCH((CUADRO!F$4&amp;$E1143),'Hoja de Trabajo para listado'!$A$151:$Z$151,0)),0)+IFERROR(INDEX('Hoja de Trabajo para listado'!$AB$155:$BA$1048576,MATCH($A1143,'Hoja de Trabajo para listado'!$AB$155:$AB$1048576,0),MATCH((CUADRO!F$4&amp;$E1143),'Hoja de Trabajo para listado'!$AB$151:$BA$151,0)),0)+IFERROR(INDEX('Hoja de Trabajo para listado'!$BC$155:$CB$1048576,MATCH($A1143,'Hoja de Trabajo para listado'!$BC$155:$BC$1048576,0),MATCH((CUADRO!F$4&amp;$E1143),'Hoja de Trabajo para listado'!$BC$151:$CB$151,0)),0)+IFERROR(INDEX('Hoja de Trabajo para listado'!$DE$153:$DG$274,MATCH($A1143,'Hoja de Trabajo para listado'!$DE$153:$DE$1048576,0),MATCH((CUADRO!F$4&amp;$E1143),'Hoja de Trabajo para listado'!$DE$151:$DG$151,0)),0)+IFERROR(INDEX('Hoja de Trabajo para listado'!$CD$155:$DC$1048576,MATCH($A1143,'Hoja de Trabajo para listado'!$CD$155:$CD$1048576,0),MATCH((CUADRO!F$4&amp;$E1143),'Hoja de Trabajo para listado'!$CD$151:$DC$151,0)),0)</f>
        <v>0</v>
      </c>
      <c r="G1143" s="241">
        <f ca="1">+IFERROR(INDEX('Hoja de Trabajo para listado'!$A$155:$Z$1048576,MATCH($A1143,'Hoja de Trabajo para listado'!$A$155:$A$1048576,0),MATCH((CUADRO!G$4&amp;$E1143),'Hoja de Trabajo para listado'!$A$151:$Z$151,0)),0)+IFERROR(INDEX('Hoja de Trabajo para listado'!$AB$155:$BA$1048576,MATCH($A1143,'Hoja de Trabajo para listado'!$AB$155:$AB$1048576,0),MATCH((CUADRO!G$4&amp;$E1143),'Hoja de Trabajo para listado'!$AB$151:$BA$151,0)),0)+IFERROR(INDEX('Hoja de Trabajo para listado'!$BC$155:$CB$1048576,MATCH($A1143,'Hoja de Trabajo para listado'!$BC$155:$BC$1048576,0),MATCH((CUADRO!G$4&amp;$E1143),'Hoja de Trabajo para listado'!$BC$151:$CB$151,0)),0)+IFERROR(INDEX('Hoja de Trabajo para listado'!$DE$153:$DG$274,MATCH($A1143,'Hoja de Trabajo para listado'!$DE$153:$DE$1048576,0),MATCH((CUADRO!G$4&amp;$E1143),'Hoja de Trabajo para listado'!$DE$151:$DG$151,0)),0)+IFERROR(INDEX('Hoja de Trabajo para listado'!$CD$155:$DC$1048576,MATCH($A1143,'Hoja de Trabajo para listado'!$CD$155:$CD$1048576,0),MATCH((CUADRO!G$4&amp;$E1143),'Hoja de Trabajo para listado'!$CD$151:$DC$151,0)),0)</f>
        <v>0</v>
      </c>
      <c r="H1143" s="241">
        <f ca="1">+IFERROR(INDEX('Hoja de Trabajo para listado'!$A$155:$Z$1048576,MATCH($A1143,'Hoja de Trabajo para listado'!$A$155:$A$1048576,0),MATCH((CUADRO!H$4&amp;$E1143),'Hoja de Trabajo para listado'!$A$151:$Z$151,0)),0)+IFERROR(INDEX('Hoja de Trabajo para listado'!$AB$155:$BA$1048576,MATCH($A1143,'Hoja de Trabajo para listado'!$AB$155:$AB$1048576,0),MATCH((CUADRO!H$4&amp;$E1143),'Hoja de Trabajo para listado'!$AB$151:$BA$151,0)),0)+IFERROR(INDEX('Hoja de Trabajo para listado'!$BC$155:$CB$1048576,MATCH($A1143,'Hoja de Trabajo para listado'!$BC$155:$BC$1048576,0),MATCH((CUADRO!H$4&amp;$E1143),'Hoja de Trabajo para listado'!$BC$151:$CB$151,0)),0)+IFERROR(INDEX('Hoja de Trabajo para listado'!$DE$153:$DG$274,MATCH($A1143,'Hoja de Trabajo para listado'!$DE$153:$DE$1048576,0),MATCH((CUADRO!H$4&amp;$E1143),'Hoja de Trabajo para listado'!$DE$151:$DG$151,0)),0)+IFERROR(INDEX('Hoja de Trabajo para listado'!$CD$155:$DC$1048576,MATCH($A1143,'Hoja de Trabajo para listado'!$CD$155:$CD$1048576,0),MATCH((CUADRO!H$4&amp;$E1143),'Hoja de Trabajo para listado'!$CD$151:$DC$151,0)),0)</f>
        <v>0</v>
      </c>
      <c r="I1143" s="241">
        <f ca="1">+IFERROR(INDEX('Hoja de Trabajo para listado'!$A$155:$Z$1048576,MATCH($A1143,'Hoja de Trabajo para listado'!$A$155:$A$1048576,0),MATCH((CUADRO!I$4&amp;$E1143),'Hoja de Trabajo para listado'!$A$151:$Z$151,0)),0)+IFERROR(INDEX('Hoja de Trabajo para listado'!$AB$155:$BA$1048576,MATCH($A1143,'Hoja de Trabajo para listado'!$AB$155:$AB$1048576,0),MATCH((CUADRO!I$4&amp;$E1143),'Hoja de Trabajo para listado'!$AB$151:$BA$151,0)),0)+IFERROR(INDEX('Hoja de Trabajo para listado'!$BC$155:$CB$1048576,MATCH($A1143,'Hoja de Trabajo para listado'!$BC$155:$BC$1048576,0),MATCH((CUADRO!I$4&amp;$E1143),'Hoja de Trabajo para listado'!$BC$151:$CB$151,0)),0)+IFERROR(INDEX('Hoja de Trabajo para listado'!$DE$153:$DG$274,MATCH($A1143,'Hoja de Trabajo para listado'!$DE$153:$DE$1048576,0),MATCH((CUADRO!I$4&amp;$E1143),'Hoja de Trabajo para listado'!$DE$151:$DG$151,0)),0)+IFERROR(INDEX('Hoja de Trabajo para listado'!$CD$155:$DC$1048576,MATCH($A1143,'Hoja de Trabajo para listado'!$CD$155:$CD$1048576,0),MATCH((CUADRO!I$4&amp;$E1143),'Hoja de Trabajo para listado'!$CD$151:$DC$151,0)),0)</f>
        <v>0</v>
      </c>
      <c r="J1143" s="241">
        <f ca="1">+IFERROR(INDEX('Hoja de Trabajo para listado'!$A$155:$Z$1048576,MATCH($A1143,'Hoja de Trabajo para listado'!$A$155:$A$1048576,0),MATCH((CUADRO!J$4&amp;$E1143),'Hoja de Trabajo para listado'!$A$151:$Z$151,0)),0)+IFERROR(INDEX('Hoja de Trabajo para listado'!$AB$155:$BA$1048576,MATCH($A1143,'Hoja de Trabajo para listado'!$AB$155:$AB$1048576,0),MATCH((CUADRO!J$4&amp;$E1143),'Hoja de Trabajo para listado'!$AB$151:$BA$151,0)),0)+IFERROR(INDEX('Hoja de Trabajo para listado'!$BC$155:$CB$1048576,MATCH($A1143,'Hoja de Trabajo para listado'!$BC$155:$BC$1048576,0),MATCH((CUADRO!J$4&amp;$E1143),'Hoja de Trabajo para listado'!$BC$151:$CB$151,0)),0)+IFERROR(INDEX('Hoja de Trabajo para listado'!$DE$153:$DG$274,MATCH($A1143,'Hoja de Trabajo para listado'!$DE$153:$DE$1048576,0),MATCH((CUADRO!J$4&amp;$E1143),'Hoja de Trabajo para listado'!$DE$151:$DG$151,0)),0)+IFERROR(INDEX('Hoja de Trabajo para listado'!$CD$155:$DC$1048576,MATCH($A1143,'Hoja de Trabajo para listado'!$CD$155:$CD$1048576,0),MATCH((CUADRO!J$4&amp;$E1143),'Hoja de Trabajo para listado'!$CD$151:$DC$151,0)),0)</f>
        <v>0</v>
      </c>
      <c r="K1143" s="241">
        <f ca="1">+IFERROR(INDEX('Hoja de Trabajo para listado'!$A$155:$Z$1048576,MATCH($A1143,'Hoja de Trabajo para listado'!$A$155:$A$1048576,0),MATCH((CUADRO!K$4&amp;$E1143),'Hoja de Trabajo para listado'!$A$151:$Z$151,0)),0)+IFERROR(INDEX('Hoja de Trabajo para listado'!$AB$155:$BA$1048576,MATCH($A1143,'Hoja de Trabajo para listado'!$AB$155:$AB$1048576,0),MATCH((CUADRO!K$4&amp;$E1143),'Hoja de Trabajo para listado'!$AB$151:$BA$151,0)),0)+IFERROR(INDEX('Hoja de Trabajo para listado'!$BC$155:$CB$1048576,MATCH($A1143,'Hoja de Trabajo para listado'!$BC$155:$BC$1048576,0),MATCH((CUADRO!K$4&amp;$E1143),'Hoja de Trabajo para listado'!$BC$151:$CB$151,0)),0)+IFERROR(INDEX('Hoja de Trabajo para listado'!$DE$153:$DG$274,MATCH($A1143,'Hoja de Trabajo para listado'!$DE$153:$DE$1048576,0),MATCH((CUADRO!K$4&amp;$E1143),'Hoja de Trabajo para listado'!$DE$151:$DG$151,0)),0)+IFERROR(INDEX('Hoja de Trabajo para listado'!$CD$155:$DC$1048576,MATCH($A1143,'Hoja de Trabajo para listado'!$CD$155:$CD$1048576,0),MATCH((CUADRO!K$4&amp;$E1143),'Hoja de Trabajo para listado'!$CD$151:$DC$151,0)),0)</f>
        <v>0</v>
      </c>
      <c r="L1143" s="241">
        <f ca="1">+IFERROR(INDEX('Hoja de Trabajo para listado'!$A$155:$Z$1048576,MATCH($A1143,'Hoja de Trabajo para listado'!$A$155:$A$1048576,0),MATCH((CUADRO!L$4&amp;$E1143),'Hoja de Trabajo para listado'!$A$151:$Z$151,0)),0)+IFERROR(INDEX('Hoja de Trabajo para listado'!$AB$155:$BA$1048576,MATCH($A1143,'Hoja de Trabajo para listado'!$AB$155:$AB$1048576,0),MATCH((CUADRO!L$4&amp;$E1143),'Hoja de Trabajo para listado'!$AB$151:$BA$151,0)),0)+IFERROR(INDEX('Hoja de Trabajo para listado'!$BC$155:$CB$1048576,MATCH($A1143,'Hoja de Trabajo para listado'!$BC$155:$BC$1048576,0),MATCH((CUADRO!L$4&amp;$E1143),'Hoja de Trabajo para listado'!$BC$151:$CB$151,0)),0)+IFERROR(INDEX('Hoja de Trabajo para listado'!$DE$153:$DG$274,MATCH($A1143,'Hoja de Trabajo para listado'!$DE$153:$DE$1048576,0),MATCH((CUADRO!L$4&amp;$E1143),'Hoja de Trabajo para listado'!$DE$151:$DG$151,0)),0)+IFERROR(INDEX('Hoja de Trabajo para listado'!$CD$155:$DC$1048576,MATCH($A1143,'Hoja de Trabajo para listado'!$CD$155:$CD$1048576,0),MATCH((CUADRO!L$4&amp;$E1143),'Hoja de Trabajo para listado'!$CD$151:$DC$151,0)),0)</f>
        <v>0</v>
      </c>
      <c r="M1143" s="241">
        <f ca="1">+IFERROR(INDEX('Hoja de Trabajo para listado'!$A$155:$Z$1048576,MATCH($A1143,'Hoja de Trabajo para listado'!$A$155:$A$1048576,0),MATCH((CUADRO!M$4&amp;$E1143),'Hoja de Trabajo para listado'!$A$151:$Z$151,0)),0)+IFERROR(INDEX('Hoja de Trabajo para listado'!$AB$155:$BA$1048576,MATCH($A1143,'Hoja de Trabajo para listado'!$AB$155:$AB$1048576,0),MATCH((CUADRO!M$4&amp;$E1143),'Hoja de Trabajo para listado'!$AB$151:$BA$151,0)),0)+IFERROR(INDEX('Hoja de Trabajo para listado'!$BC$155:$CB$1048576,MATCH($A1143,'Hoja de Trabajo para listado'!$BC$155:$BC$1048576,0),MATCH((CUADRO!M$4&amp;$E1143),'Hoja de Trabajo para listado'!$BC$151:$CB$151,0)),0)+IFERROR(INDEX('Hoja de Trabajo para listado'!$DE$153:$DG$274,MATCH($A1143,'Hoja de Trabajo para listado'!$DE$153:$DE$1048576,0),MATCH((CUADRO!M$4&amp;$E1143),'Hoja de Trabajo para listado'!$DE$151:$DG$151,0)),0)+IFERROR(INDEX('Hoja de Trabajo para listado'!$CD$155:$DC$1048576,MATCH($A1143,'Hoja de Trabajo para listado'!$CD$155:$CD$1048576,0),MATCH((CUADRO!M$4&amp;$E1143),'Hoja de Trabajo para listado'!$CD$151:$DC$151,0)),0)</f>
        <v>0</v>
      </c>
      <c r="N1143" s="241">
        <f ca="1">+IFERROR(INDEX('Hoja de Trabajo para listado'!$A$155:$Z$1048576,MATCH($A1143,'Hoja de Trabajo para listado'!$A$155:$A$1048576,0),MATCH((CUADRO!N$4&amp;$E1143),'Hoja de Trabajo para listado'!$A$151:$Z$151,0)),0)+IFERROR(INDEX('Hoja de Trabajo para listado'!$AB$155:$BA$1048576,MATCH($A1143,'Hoja de Trabajo para listado'!$AB$155:$AB$1048576,0),MATCH((CUADRO!N$4&amp;$E1143),'Hoja de Trabajo para listado'!$AB$151:$BA$151,0)),0)+IFERROR(INDEX('Hoja de Trabajo para listado'!$BC$155:$CB$1048576,MATCH($A1143,'Hoja de Trabajo para listado'!$BC$155:$BC$1048576,0),MATCH((CUADRO!N$4&amp;$E1143),'Hoja de Trabajo para listado'!$BC$151:$CB$151,0)),0)+IFERROR(INDEX('Hoja de Trabajo para listado'!$DE$153:$DG$274,MATCH($A1143,'Hoja de Trabajo para listado'!$DE$153:$DE$1048576,0),MATCH((CUADRO!N$4&amp;$E1143),'Hoja de Trabajo para listado'!$DE$151:$DG$151,0)),0)+IFERROR(INDEX('Hoja de Trabajo para listado'!$CD$155:$DC$1048576,MATCH($A1143,'Hoja de Trabajo para listado'!$CD$155:$CD$1048576,0),MATCH((CUADRO!N$4&amp;$E1143),'Hoja de Trabajo para listado'!$CD$151:$DC$151,0)),0)</f>
        <v>0</v>
      </c>
      <c r="O1143" s="241">
        <f ca="1">+IFERROR(INDEX('Hoja de Trabajo para listado'!$A$155:$Z$1048576,MATCH($A1143,'Hoja de Trabajo para listado'!$A$155:$A$1048576,0),MATCH((CUADRO!O$4&amp;$E1143),'Hoja de Trabajo para listado'!$A$151:$Z$151,0)),0)+IFERROR(INDEX('Hoja de Trabajo para listado'!$AB$155:$BA$1048576,MATCH($A1143,'Hoja de Trabajo para listado'!$AB$155:$AB$1048576,0),MATCH((CUADRO!O$4&amp;$E1143),'Hoja de Trabajo para listado'!$AB$151:$BA$151,0)),0)+IFERROR(INDEX('Hoja de Trabajo para listado'!$BC$155:$CB$1048576,MATCH($A1143,'Hoja de Trabajo para listado'!$BC$155:$BC$1048576,0),MATCH((CUADRO!O$4&amp;$E1143),'Hoja de Trabajo para listado'!$BC$151:$CB$151,0)),0)+IFERROR(INDEX('Hoja de Trabajo para listado'!$DE$153:$DG$274,MATCH($A1143,'Hoja de Trabajo para listado'!$DE$153:$DE$1048576,0),MATCH((CUADRO!O$4&amp;$E1143),'Hoja de Trabajo para listado'!$DE$151:$DG$151,0)),0)+IFERROR(INDEX('Hoja de Trabajo para listado'!$CD$155:$DC$1048576,MATCH($A1143,'Hoja de Trabajo para listado'!$CD$155:$CD$1048576,0),MATCH((CUADRO!O$4&amp;$E1143),'Hoja de Trabajo para listado'!$CD$151:$DC$151,0)),0)</f>
        <v>0</v>
      </c>
      <c r="P1143" s="241">
        <f ca="1">+IFERROR(INDEX('Hoja de Trabajo para listado'!$A$155:$Z$1048576,MATCH($A1143,'Hoja de Trabajo para listado'!$A$155:$A$1048576,0),MATCH((CUADRO!P$4&amp;$E1143),'Hoja de Trabajo para listado'!$A$151:$Z$151,0)),0)+IFERROR(INDEX('Hoja de Trabajo para listado'!$AB$155:$BA$1048576,MATCH($A1143,'Hoja de Trabajo para listado'!$AB$155:$AB$1048576,0),MATCH((CUADRO!P$4&amp;$E1143),'Hoja de Trabajo para listado'!$AB$151:$BA$151,0)),0)+IFERROR(INDEX('Hoja de Trabajo para listado'!$BC$155:$CB$1048576,MATCH($A1143,'Hoja de Trabajo para listado'!$BC$155:$BC$1048576,0),MATCH((CUADRO!P$4&amp;$E1143),'Hoja de Trabajo para listado'!$BC$151:$CB$151,0)),0)+IFERROR(INDEX('Hoja de Trabajo para listado'!$DE$153:$DG$274,MATCH($A1143,'Hoja de Trabajo para listado'!$DE$153:$DE$1048576,0),MATCH((CUADRO!P$4&amp;$E1143),'Hoja de Trabajo para listado'!$DE$151:$DG$151,0)),0)+IFERROR(INDEX('Hoja de Trabajo para listado'!$CD$155:$DC$1048576,MATCH($A1143,'Hoja de Trabajo para listado'!$CD$155:$CD$1048576,0),MATCH((CUADRO!P$4&amp;$E1143),'Hoja de Trabajo para listado'!$CD$151:$DC$151,0)),0)</f>
        <v>0</v>
      </c>
      <c r="Q1143" s="241">
        <f ca="1">+IFERROR(INDEX('Hoja de Trabajo para listado'!$A$155:$Z$1048576,MATCH($A1143,'Hoja de Trabajo para listado'!$A$155:$A$1048576,0),MATCH((CUADRO!Q$4&amp;$E1143),'Hoja de Trabajo para listado'!$A$151:$Z$151,0)),0)+IFERROR(INDEX('Hoja de Trabajo para listado'!$AB$155:$BA$1048576,MATCH($A1143,'Hoja de Trabajo para listado'!$AB$155:$AB$1048576,0),MATCH((CUADRO!Q$4&amp;$E1143),'Hoja de Trabajo para listado'!$AB$151:$BA$151,0)),0)+IFERROR(INDEX('Hoja de Trabajo para listado'!$BC$155:$CB$1048576,MATCH($A1143,'Hoja de Trabajo para listado'!$BC$155:$BC$1048576,0),MATCH((CUADRO!Q$4&amp;$E1143),'Hoja de Trabajo para listado'!$BC$151:$CB$151,0)),0)+IFERROR(INDEX('Hoja de Trabajo para listado'!$DE$153:$DG$274,MATCH($A1143,'Hoja de Trabajo para listado'!$DE$153:$DE$1048576,0),MATCH((CUADRO!Q$4&amp;$E1143),'Hoja de Trabajo para listado'!$DE$151:$DG$151,0)),0)+IFERROR(INDEX('Hoja de Trabajo para listado'!$CD$155:$DC$1048576,MATCH($A1143,'Hoja de Trabajo para listado'!$CD$155:$CD$1048576,0),MATCH((CUADRO!Q$4&amp;$E1143),'Hoja de Trabajo para listado'!$CD$151:$DC$151,0)),0)</f>
        <v>0</v>
      </c>
      <c r="R1143" s="241">
        <f t="shared" ca="1" si="34"/>
        <v>0</v>
      </c>
      <c r="S1143" s="247"/>
      <c r="T1143" s="241">
        <f ca="1">+T1144</f>
        <v>0</v>
      </c>
      <c r="U1143" s="240">
        <f t="shared" si="35"/>
        <v>1</v>
      </c>
    </row>
    <row r="1144" spans="1:21" customFormat="1" ht="15" hidden="1" customHeight="1">
      <c r="A1144" s="32">
        <v>2322</v>
      </c>
      <c r="B1144" s="382"/>
      <c r="C1144" s="245" t="str">
        <f>+VLOOKUP(A1144,bd_lista!$A$3:$C$592,3,FALSE)</f>
        <v>ENTIDAD MATADERO FRIGORIFICO MUNICIPAL DE TARIJA</v>
      </c>
      <c r="D1144" s="384"/>
      <c r="E1144" s="242" t="s">
        <v>684</v>
      </c>
      <c r="F1144" s="243">
        <f ca="1">+IFERROR(INDEX('Hoja de Trabajo para listado'!$A$155:$Z$1048576,MATCH($A1144,'Hoja de Trabajo para listado'!$A$155:$A$1048576,0),MATCH((CUADRO!F$4&amp;$E1144),'Hoja de Trabajo para listado'!$A$151:$Z$151,0)),0)+IFERROR(INDEX('Hoja de Trabajo para listado'!$AB$155:$BA$1048576,MATCH($A1144,'Hoja de Trabajo para listado'!$AB$155:$AB$1048576,0),MATCH((CUADRO!F$4&amp;$E1144),'Hoja de Trabajo para listado'!$AB$151:$BA$151,0)),0)+IFERROR(INDEX('Hoja de Trabajo para listado'!$BC$155:$CB$1048576,MATCH($A1144,'Hoja de Trabajo para listado'!$BC$155:$BC$1048576,0),MATCH((CUADRO!F$4&amp;$E1144),'Hoja de Trabajo para listado'!$BC$151:$CB$151,0)),0)+IFERROR(INDEX('Hoja de Trabajo para listado'!$DE$153:$DG$274,MATCH($A1144,'Hoja de Trabajo para listado'!$DE$153:$DE$1048576,0),MATCH((CUADRO!F$4&amp;$E1144),'Hoja de Trabajo para listado'!$DE$151:$DG$151,0)),0)+IFERROR(INDEX('Hoja de Trabajo para listado'!$CD$155:$DC$1048576,MATCH($A1144,'Hoja de Trabajo para listado'!$CD$155:$CD$1048576,0),MATCH((CUADRO!F$4&amp;$E1144),'Hoja de Trabajo para listado'!$CD$151:$DC$151,0)),0)</f>
        <v>0</v>
      </c>
      <c r="G1144" s="243">
        <f ca="1">+IFERROR(INDEX('Hoja de Trabajo para listado'!$A$155:$Z$1048576,MATCH($A1144,'Hoja de Trabajo para listado'!$A$155:$A$1048576,0),MATCH((CUADRO!G$4&amp;$E1144),'Hoja de Trabajo para listado'!$A$151:$Z$151,0)),0)+IFERROR(INDEX('Hoja de Trabajo para listado'!$AB$155:$BA$1048576,MATCH($A1144,'Hoja de Trabajo para listado'!$AB$155:$AB$1048576,0),MATCH((CUADRO!G$4&amp;$E1144),'Hoja de Trabajo para listado'!$AB$151:$BA$151,0)),0)+IFERROR(INDEX('Hoja de Trabajo para listado'!$BC$155:$CB$1048576,MATCH($A1144,'Hoja de Trabajo para listado'!$BC$155:$BC$1048576,0),MATCH((CUADRO!G$4&amp;$E1144),'Hoja de Trabajo para listado'!$BC$151:$CB$151,0)),0)+IFERROR(INDEX('Hoja de Trabajo para listado'!$DE$153:$DG$274,MATCH($A1144,'Hoja de Trabajo para listado'!$DE$153:$DE$1048576,0),MATCH((CUADRO!G$4&amp;$E1144),'Hoja de Trabajo para listado'!$DE$151:$DG$151,0)),0)+IFERROR(INDEX('Hoja de Trabajo para listado'!$CD$155:$DC$1048576,MATCH($A1144,'Hoja de Trabajo para listado'!$CD$155:$CD$1048576,0),MATCH((CUADRO!G$4&amp;$E1144),'Hoja de Trabajo para listado'!$CD$151:$DC$151,0)),0)</f>
        <v>0</v>
      </c>
      <c r="H1144" s="243">
        <f ca="1">+IFERROR(INDEX('Hoja de Trabajo para listado'!$A$155:$Z$1048576,MATCH($A1144,'Hoja de Trabajo para listado'!$A$155:$A$1048576,0),MATCH((CUADRO!H$4&amp;$E1144),'Hoja de Trabajo para listado'!$A$151:$Z$151,0)),0)+IFERROR(INDEX('Hoja de Trabajo para listado'!$AB$155:$BA$1048576,MATCH($A1144,'Hoja de Trabajo para listado'!$AB$155:$AB$1048576,0),MATCH((CUADRO!H$4&amp;$E1144),'Hoja de Trabajo para listado'!$AB$151:$BA$151,0)),0)+IFERROR(INDEX('Hoja de Trabajo para listado'!$BC$155:$CB$1048576,MATCH($A1144,'Hoja de Trabajo para listado'!$BC$155:$BC$1048576,0),MATCH((CUADRO!H$4&amp;$E1144),'Hoja de Trabajo para listado'!$BC$151:$CB$151,0)),0)+IFERROR(INDEX('Hoja de Trabajo para listado'!$DE$153:$DG$274,MATCH($A1144,'Hoja de Trabajo para listado'!$DE$153:$DE$1048576,0),MATCH((CUADRO!H$4&amp;$E1144),'Hoja de Trabajo para listado'!$DE$151:$DG$151,0)),0)+IFERROR(INDEX('Hoja de Trabajo para listado'!$CD$155:$DC$1048576,MATCH($A1144,'Hoja de Trabajo para listado'!$CD$155:$CD$1048576,0),MATCH((CUADRO!H$4&amp;$E1144),'Hoja de Trabajo para listado'!$CD$151:$DC$151,0)),0)</f>
        <v>0</v>
      </c>
      <c r="I1144" s="243">
        <f ca="1">+IFERROR(INDEX('Hoja de Trabajo para listado'!$A$155:$Z$1048576,MATCH($A1144,'Hoja de Trabajo para listado'!$A$155:$A$1048576,0),MATCH((CUADRO!I$4&amp;$E1144),'Hoja de Trabajo para listado'!$A$151:$Z$151,0)),0)+IFERROR(INDEX('Hoja de Trabajo para listado'!$AB$155:$BA$1048576,MATCH($A1144,'Hoja de Trabajo para listado'!$AB$155:$AB$1048576,0),MATCH((CUADRO!I$4&amp;$E1144),'Hoja de Trabajo para listado'!$AB$151:$BA$151,0)),0)+IFERROR(INDEX('Hoja de Trabajo para listado'!$BC$155:$CB$1048576,MATCH($A1144,'Hoja de Trabajo para listado'!$BC$155:$BC$1048576,0),MATCH((CUADRO!I$4&amp;$E1144),'Hoja de Trabajo para listado'!$BC$151:$CB$151,0)),0)+IFERROR(INDEX('Hoja de Trabajo para listado'!$DE$153:$DG$274,MATCH($A1144,'Hoja de Trabajo para listado'!$DE$153:$DE$1048576,0),MATCH((CUADRO!I$4&amp;$E1144),'Hoja de Trabajo para listado'!$DE$151:$DG$151,0)),0)+IFERROR(INDEX('Hoja de Trabajo para listado'!$CD$155:$DC$1048576,MATCH($A1144,'Hoja de Trabajo para listado'!$CD$155:$CD$1048576,0),MATCH((CUADRO!I$4&amp;$E1144),'Hoja de Trabajo para listado'!$CD$151:$DC$151,0)),0)</f>
        <v>0</v>
      </c>
      <c r="J1144" s="243">
        <f ca="1">+IFERROR(INDEX('Hoja de Trabajo para listado'!$A$155:$Z$1048576,MATCH($A1144,'Hoja de Trabajo para listado'!$A$155:$A$1048576,0),MATCH((CUADRO!J$4&amp;$E1144),'Hoja de Trabajo para listado'!$A$151:$Z$151,0)),0)+IFERROR(INDEX('Hoja de Trabajo para listado'!$AB$155:$BA$1048576,MATCH($A1144,'Hoja de Trabajo para listado'!$AB$155:$AB$1048576,0),MATCH((CUADRO!J$4&amp;$E1144),'Hoja de Trabajo para listado'!$AB$151:$BA$151,0)),0)+IFERROR(INDEX('Hoja de Trabajo para listado'!$BC$155:$CB$1048576,MATCH($A1144,'Hoja de Trabajo para listado'!$BC$155:$BC$1048576,0),MATCH((CUADRO!J$4&amp;$E1144),'Hoja de Trabajo para listado'!$BC$151:$CB$151,0)),0)+IFERROR(INDEX('Hoja de Trabajo para listado'!$DE$153:$DG$274,MATCH($A1144,'Hoja de Trabajo para listado'!$DE$153:$DE$1048576,0),MATCH((CUADRO!J$4&amp;$E1144),'Hoja de Trabajo para listado'!$DE$151:$DG$151,0)),0)+IFERROR(INDEX('Hoja de Trabajo para listado'!$CD$155:$DC$1048576,MATCH($A1144,'Hoja de Trabajo para listado'!$CD$155:$CD$1048576,0),MATCH((CUADRO!J$4&amp;$E1144),'Hoja de Trabajo para listado'!$CD$151:$DC$151,0)),0)</f>
        <v>0</v>
      </c>
      <c r="K1144" s="243">
        <f ca="1">+IFERROR(INDEX('Hoja de Trabajo para listado'!$A$155:$Z$1048576,MATCH($A1144,'Hoja de Trabajo para listado'!$A$155:$A$1048576,0),MATCH((CUADRO!K$4&amp;$E1144),'Hoja de Trabajo para listado'!$A$151:$Z$151,0)),0)+IFERROR(INDEX('Hoja de Trabajo para listado'!$AB$155:$BA$1048576,MATCH($A1144,'Hoja de Trabajo para listado'!$AB$155:$AB$1048576,0),MATCH((CUADRO!K$4&amp;$E1144),'Hoja de Trabajo para listado'!$AB$151:$BA$151,0)),0)+IFERROR(INDEX('Hoja de Trabajo para listado'!$BC$155:$CB$1048576,MATCH($A1144,'Hoja de Trabajo para listado'!$BC$155:$BC$1048576,0),MATCH((CUADRO!K$4&amp;$E1144),'Hoja de Trabajo para listado'!$BC$151:$CB$151,0)),0)+IFERROR(INDEX('Hoja de Trabajo para listado'!$DE$153:$DG$274,MATCH($A1144,'Hoja de Trabajo para listado'!$DE$153:$DE$1048576,0),MATCH((CUADRO!K$4&amp;$E1144),'Hoja de Trabajo para listado'!$DE$151:$DG$151,0)),0)+IFERROR(INDEX('Hoja de Trabajo para listado'!$CD$155:$DC$1048576,MATCH($A1144,'Hoja de Trabajo para listado'!$CD$155:$CD$1048576,0),MATCH((CUADRO!K$4&amp;$E1144),'Hoja de Trabajo para listado'!$CD$151:$DC$151,0)),0)</f>
        <v>0</v>
      </c>
      <c r="L1144" s="243">
        <f ca="1">+IFERROR(INDEX('Hoja de Trabajo para listado'!$A$155:$Z$1048576,MATCH($A1144,'Hoja de Trabajo para listado'!$A$155:$A$1048576,0),MATCH((CUADRO!L$4&amp;$E1144),'Hoja de Trabajo para listado'!$A$151:$Z$151,0)),0)+IFERROR(INDEX('Hoja de Trabajo para listado'!$AB$155:$BA$1048576,MATCH($A1144,'Hoja de Trabajo para listado'!$AB$155:$AB$1048576,0),MATCH((CUADRO!L$4&amp;$E1144),'Hoja de Trabajo para listado'!$AB$151:$BA$151,0)),0)+IFERROR(INDEX('Hoja de Trabajo para listado'!$BC$155:$CB$1048576,MATCH($A1144,'Hoja de Trabajo para listado'!$BC$155:$BC$1048576,0),MATCH((CUADRO!L$4&amp;$E1144),'Hoja de Trabajo para listado'!$BC$151:$CB$151,0)),0)+IFERROR(INDEX('Hoja de Trabajo para listado'!$DE$153:$DG$274,MATCH($A1144,'Hoja de Trabajo para listado'!$DE$153:$DE$1048576,0),MATCH((CUADRO!L$4&amp;$E1144),'Hoja de Trabajo para listado'!$DE$151:$DG$151,0)),0)+IFERROR(INDEX('Hoja de Trabajo para listado'!$CD$155:$DC$1048576,MATCH($A1144,'Hoja de Trabajo para listado'!$CD$155:$CD$1048576,0),MATCH((CUADRO!L$4&amp;$E1144),'Hoja de Trabajo para listado'!$CD$151:$DC$151,0)),0)</f>
        <v>0</v>
      </c>
      <c r="M1144" s="243">
        <f ca="1">+IFERROR(INDEX('Hoja de Trabajo para listado'!$A$155:$Z$1048576,MATCH($A1144,'Hoja de Trabajo para listado'!$A$155:$A$1048576,0),MATCH((CUADRO!M$4&amp;$E1144),'Hoja de Trabajo para listado'!$A$151:$Z$151,0)),0)+IFERROR(INDEX('Hoja de Trabajo para listado'!$AB$155:$BA$1048576,MATCH($A1144,'Hoja de Trabajo para listado'!$AB$155:$AB$1048576,0),MATCH((CUADRO!M$4&amp;$E1144),'Hoja de Trabajo para listado'!$AB$151:$BA$151,0)),0)+IFERROR(INDEX('Hoja de Trabajo para listado'!$BC$155:$CB$1048576,MATCH($A1144,'Hoja de Trabajo para listado'!$BC$155:$BC$1048576,0),MATCH((CUADRO!M$4&amp;$E1144),'Hoja de Trabajo para listado'!$BC$151:$CB$151,0)),0)+IFERROR(INDEX('Hoja de Trabajo para listado'!$DE$153:$DG$274,MATCH($A1144,'Hoja de Trabajo para listado'!$DE$153:$DE$1048576,0),MATCH((CUADRO!M$4&amp;$E1144),'Hoja de Trabajo para listado'!$DE$151:$DG$151,0)),0)+IFERROR(INDEX('Hoja de Trabajo para listado'!$CD$155:$DC$1048576,MATCH($A1144,'Hoja de Trabajo para listado'!$CD$155:$CD$1048576,0),MATCH((CUADRO!M$4&amp;$E1144),'Hoja de Trabajo para listado'!$CD$151:$DC$151,0)),0)</f>
        <v>0</v>
      </c>
      <c r="N1144" s="243">
        <f ca="1">+IFERROR(INDEX('Hoja de Trabajo para listado'!$A$155:$Z$1048576,MATCH($A1144,'Hoja de Trabajo para listado'!$A$155:$A$1048576,0),MATCH((CUADRO!N$4&amp;$E1144),'Hoja de Trabajo para listado'!$A$151:$Z$151,0)),0)+IFERROR(INDEX('Hoja de Trabajo para listado'!$AB$155:$BA$1048576,MATCH($A1144,'Hoja de Trabajo para listado'!$AB$155:$AB$1048576,0),MATCH((CUADRO!N$4&amp;$E1144),'Hoja de Trabajo para listado'!$AB$151:$BA$151,0)),0)+IFERROR(INDEX('Hoja de Trabajo para listado'!$BC$155:$CB$1048576,MATCH($A1144,'Hoja de Trabajo para listado'!$BC$155:$BC$1048576,0),MATCH((CUADRO!N$4&amp;$E1144),'Hoja de Trabajo para listado'!$BC$151:$CB$151,0)),0)+IFERROR(INDEX('Hoja de Trabajo para listado'!$DE$153:$DG$274,MATCH($A1144,'Hoja de Trabajo para listado'!$DE$153:$DE$1048576,0),MATCH((CUADRO!N$4&amp;$E1144),'Hoja de Trabajo para listado'!$DE$151:$DG$151,0)),0)+IFERROR(INDEX('Hoja de Trabajo para listado'!$CD$155:$DC$1048576,MATCH($A1144,'Hoja de Trabajo para listado'!$CD$155:$CD$1048576,0),MATCH((CUADRO!N$4&amp;$E1144),'Hoja de Trabajo para listado'!$CD$151:$DC$151,0)),0)</f>
        <v>0</v>
      </c>
      <c r="O1144" s="243">
        <f ca="1">+IFERROR(INDEX('Hoja de Trabajo para listado'!$A$155:$Z$1048576,MATCH($A1144,'Hoja de Trabajo para listado'!$A$155:$A$1048576,0),MATCH((CUADRO!O$4&amp;$E1144),'Hoja de Trabajo para listado'!$A$151:$Z$151,0)),0)+IFERROR(INDEX('Hoja de Trabajo para listado'!$AB$155:$BA$1048576,MATCH($A1144,'Hoja de Trabajo para listado'!$AB$155:$AB$1048576,0),MATCH((CUADRO!O$4&amp;$E1144),'Hoja de Trabajo para listado'!$AB$151:$BA$151,0)),0)+IFERROR(INDEX('Hoja de Trabajo para listado'!$BC$155:$CB$1048576,MATCH($A1144,'Hoja de Trabajo para listado'!$BC$155:$BC$1048576,0),MATCH((CUADRO!O$4&amp;$E1144),'Hoja de Trabajo para listado'!$BC$151:$CB$151,0)),0)+IFERROR(INDEX('Hoja de Trabajo para listado'!$DE$153:$DG$274,MATCH($A1144,'Hoja de Trabajo para listado'!$DE$153:$DE$1048576,0),MATCH((CUADRO!O$4&amp;$E1144),'Hoja de Trabajo para listado'!$DE$151:$DG$151,0)),0)+IFERROR(INDEX('Hoja de Trabajo para listado'!$CD$155:$DC$1048576,MATCH($A1144,'Hoja de Trabajo para listado'!$CD$155:$CD$1048576,0),MATCH((CUADRO!O$4&amp;$E1144),'Hoja de Trabajo para listado'!$CD$151:$DC$151,0)),0)</f>
        <v>0</v>
      </c>
      <c r="P1144" s="243">
        <f ca="1">+IFERROR(INDEX('Hoja de Trabajo para listado'!$A$155:$Z$1048576,MATCH($A1144,'Hoja de Trabajo para listado'!$A$155:$A$1048576,0),MATCH((CUADRO!P$4&amp;$E1144),'Hoja de Trabajo para listado'!$A$151:$Z$151,0)),0)+IFERROR(INDEX('Hoja de Trabajo para listado'!$AB$155:$BA$1048576,MATCH($A1144,'Hoja de Trabajo para listado'!$AB$155:$AB$1048576,0),MATCH((CUADRO!P$4&amp;$E1144),'Hoja de Trabajo para listado'!$AB$151:$BA$151,0)),0)+IFERROR(INDEX('Hoja de Trabajo para listado'!$BC$155:$CB$1048576,MATCH($A1144,'Hoja de Trabajo para listado'!$BC$155:$BC$1048576,0),MATCH((CUADRO!P$4&amp;$E1144),'Hoja de Trabajo para listado'!$BC$151:$CB$151,0)),0)+IFERROR(INDEX('Hoja de Trabajo para listado'!$DE$153:$DG$274,MATCH($A1144,'Hoja de Trabajo para listado'!$DE$153:$DE$1048576,0),MATCH((CUADRO!P$4&amp;$E1144),'Hoja de Trabajo para listado'!$DE$151:$DG$151,0)),0)+IFERROR(INDEX('Hoja de Trabajo para listado'!$CD$155:$DC$1048576,MATCH($A1144,'Hoja de Trabajo para listado'!$CD$155:$CD$1048576,0),MATCH((CUADRO!P$4&amp;$E1144),'Hoja de Trabajo para listado'!$CD$151:$DC$151,0)),0)</f>
        <v>0</v>
      </c>
      <c r="Q1144" s="243">
        <f ca="1">+IFERROR(INDEX('Hoja de Trabajo para listado'!$A$155:$Z$1048576,MATCH($A1144,'Hoja de Trabajo para listado'!$A$155:$A$1048576,0),MATCH((CUADRO!Q$4&amp;$E1144),'Hoja de Trabajo para listado'!$A$151:$Z$151,0)),0)+IFERROR(INDEX('Hoja de Trabajo para listado'!$AB$155:$BA$1048576,MATCH($A1144,'Hoja de Trabajo para listado'!$AB$155:$AB$1048576,0),MATCH((CUADRO!Q$4&amp;$E1144),'Hoja de Trabajo para listado'!$AB$151:$BA$151,0)),0)+IFERROR(INDEX('Hoja de Trabajo para listado'!$BC$155:$CB$1048576,MATCH($A1144,'Hoja de Trabajo para listado'!$BC$155:$BC$1048576,0),MATCH((CUADRO!Q$4&amp;$E1144),'Hoja de Trabajo para listado'!$BC$151:$CB$151,0)),0)+IFERROR(INDEX('Hoja de Trabajo para listado'!$DE$153:$DG$274,MATCH($A1144,'Hoja de Trabajo para listado'!$DE$153:$DE$1048576,0),MATCH((CUADRO!Q$4&amp;$E1144),'Hoja de Trabajo para listado'!$DE$151:$DG$151,0)),0)+IFERROR(INDEX('Hoja de Trabajo para listado'!$CD$155:$DC$1048576,MATCH($A1144,'Hoja de Trabajo para listado'!$CD$155:$CD$1048576,0),MATCH((CUADRO!Q$4&amp;$E1144),'Hoja de Trabajo para listado'!$CD$151:$DC$151,0)),0)</f>
        <v>0</v>
      </c>
      <c r="R1144" s="243">
        <f t="shared" ca="1" si="34"/>
        <v>0</v>
      </c>
      <c r="S1144" s="253">
        <f ca="1">+R1143+R1144</f>
        <v>0</v>
      </c>
      <c r="T1144" s="243">
        <f ca="1">+S1144</f>
        <v>0</v>
      </c>
      <c r="U1144" s="242">
        <f t="shared" si="35"/>
        <v>2</v>
      </c>
    </row>
    <row r="1145" spans="1:21" customFormat="1" ht="15" hidden="1" customHeight="1">
      <c r="A1145" s="32">
        <v>2323</v>
      </c>
      <c r="B1145" s="381">
        <f>+A1145</f>
        <v>2323</v>
      </c>
      <c r="C1145" s="245" t="str">
        <f>+VLOOKUP(A1145,bd_lista!$A$3:$C$592,3,FALSE)</f>
        <v>ENTIDAD ASEO MUNICIPAL DE TARIJA</v>
      </c>
      <c r="D1145" s="383" t="str">
        <f>+C1145</f>
        <v>ENTIDAD ASEO MUNICIPAL DE TARIJA</v>
      </c>
      <c r="E1145" s="240" t="s">
        <v>683</v>
      </c>
      <c r="F1145" s="241">
        <f ca="1">+IFERROR(INDEX('Hoja de Trabajo para listado'!$A$155:$Z$1048576,MATCH($A1145,'Hoja de Trabajo para listado'!$A$155:$A$1048576,0),MATCH((CUADRO!F$4&amp;$E1145),'Hoja de Trabajo para listado'!$A$151:$Z$151,0)),0)+IFERROR(INDEX('Hoja de Trabajo para listado'!$AB$155:$BA$1048576,MATCH($A1145,'Hoja de Trabajo para listado'!$AB$155:$AB$1048576,0),MATCH((CUADRO!F$4&amp;$E1145),'Hoja de Trabajo para listado'!$AB$151:$BA$151,0)),0)+IFERROR(INDEX('Hoja de Trabajo para listado'!$BC$155:$CB$1048576,MATCH($A1145,'Hoja de Trabajo para listado'!$BC$155:$BC$1048576,0),MATCH((CUADRO!F$4&amp;$E1145),'Hoja de Trabajo para listado'!$BC$151:$CB$151,0)),0)+IFERROR(INDEX('Hoja de Trabajo para listado'!$DE$153:$DG$274,MATCH($A1145,'Hoja de Trabajo para listado'!$DE$153:$DE$1048576,0),MATCH((CUADRO!F$4&amp;$E1145),'Hoja de Trabajo para listado'!$DE$151:$DG$151,0)),0)+IFERROR(INDEX('Hoja de Trabajo para listado'!$CD$155:$DC$1048576,MATCH($A1145,'Hoja de Trabajo para listado'!$CD$155:$CD$1048576,0),MATCH((CUADRO!F$4&amp;$E1145),'Hoja de Trabajo para listado'!$CD$151:$DC$151,0)),0)</f>
        <v>0</v>
      </c>
      <c r="G1145" s="241">
        <f ca="1">+IFERROR(INDEX('Hoja de Trabajo para listado'!$A$155:$Z$1048576,MATCH($A1145,'Hoja de Trabajo para listado'!$A$155:$A$1048576,0),MATCH((CUADRO!G$4&amp;$E1145),'Hoja de Trabajo para listado'!$A$151:$Z$151,0)),0)+IFERROR(INDEX('Hoja de Trabajo para listado'!$AB$155:$BA$1048576,MATCH($A1145,'Hoja de Trabajo para listado'!$AB$155:$AB$1048576,0),MATCH((CUADRO!G$4&amp;$E1145),'Hoja de Trabajo para listado'!$AB$151:$BA$151,0)),0)+IFERROR(INDEX('Hoja de Trabajo para listado'!$BC$155:$CB$1048576,MATCH($A1145,'Hoja de Trabajo para listado'!$BC$155:$BC$1048576,0),MATCH((CUADRO!G$4&amp;$E1145),'Hoja de Trabajo para listado'!$BC$151:$CB$151,0)),0)+IFERROR(INDEX('Hoja de Trabajo para listado'!$DE$153:$DG$274,MATCH($A1145,'Hoja de Trabajo para listado'!$DE$153:$DE$1048576,0),MATCH((CUADRO!G$4&amp;$E1145),'Hoja de Trabajo para listado'!$DE$151:$DG$151,0)),0)+IFERROR(INDEX('Hoja de Trabajo para listado'!$CD$155:$DC$1048576,MATCH($A1145,'Hoja de Trabajo para listado'!$CD$155:$CD$1048576,0),MATCH((CUADRO!G$4&amp;$E1145),'Hoja de Trabajo para listado'!$CD$151:$DC$151,0)),0)</f>
        <v>0</v>
      </c>
      <c r="H1145" s="241">
        <f ca="1">+IFERROR(INDEX('Hoja de Trabajo para listado'!$A$155:$Z$1048576,MATCH($A1145,'Hoja de Trabajo para listado'!$A$155:$A$1048576,0),MATCH((CUADRO!H$4&amp;$E1145),'Hoja de Trabajo para listado'!$A$151:$Z$151,0)),0)+IFERROR(INDEX('Hoja de Trabajo para listado'!$AB$155:$BA$1048576,MATCH($A1145,'Hoja de Trabajo para listado'!$AB$155:$AB$1048576,0),MATCH((CUADRO!H$4&amp;$E1145),'Hoja de Trabajo para listado'!$AB$151:$BA$151,0)),0)+IFERROR(INDEX('Hoja de Trabajo para listado'!$BC$155:$CB$1048576,MATCH($A1145,'Hoja de Trabajo para listado'!$BC$155:$BC$1048576,0),MATCH((CUADRO!H$4&amp;$E1145),'Hoja de Trabajo para listado'!$BC$151:$CB$151,0)),0)+IFERROR(INDEX('Hoja de Trabajo para listado'!$DE$153:$DG$274,MATCH($A1145,'Hoja de Trabajo para listado'!$DE$153:$DE$1048576,0),MATCH((CUADRO!H$4&amp;$E1145),'Hoja de Trabajo para listado'!$DE$151:$DG$151,0)),0)+IFERROR(INDEX('Hoja de Trabajo para listado'!$CD$155:$DC$1048576,MATCH($A1145,'Hoja de Trabajo para listado'!$CD$155:$CD$1048576,0),MATCH((CUADRO!H$4&amp;$E1145),'Hoja de Trabajo para listado'!$CD$151:$DC$151,0)),0)</f>
        <v>0</v>
      </c>
      <c r="I1145" s="241">
        <f ca="1">+IFERROR(INDEX('Hoja de Trabajo para listado'!$A$155:$Z$1048576,MATCH($A1145,'Hoja de Trabajo para listado'!$A$155:$A$1048576,0),MATCH((CUADRO!I$4&amp;$E1145),'Hoja de Trabajo para listado'!$A$151:$Z$151,0)),0)+IFERROR(INDEX('Hoja de Trabajo para listado'!$AB$155:$BA$1048576,MATCH($A1145,'Hoja de Trabajo para listado'!$AB$155:$AB$1048576,0),MATCH((CUADRO!I$4&amp;$E1145),'Hoja de Trabajo para listado'!$AB$151:$BA$151,0)),0)+IFERROR(INDEX('Hoja de Trabajo para listado'!$BC$155:$CB$1048576,MATCH($A1145,'Hoja de Trabajo para listado'!$BC$155:$BC$1048576,0),MATCH((CUADRO!I$4&amp;$E1145),'Hoja de Trabajo para listado'!$BC$151:$CB$151,0)),0)+IFERROR(INDEX('Hoja de Trabajo para listado'!$DE$153:$DG$274,MATCH($A1145,'Hoja de Trabajo para listado'!$DE$153:$DE$1048576,0),MATCH((CUADRO!I$4&amp;$E1145),'Hoja de Trabajo para listado'!$DE$151:$DG$151,0)),0)+IFERROR(INDEX('Hoja de Trabajo para listado'!$CD$155:$DC$1048576,MATCH($A1145,'Hoja de Trabajo para listado'!$CD$155:$CD$1048576,0),MATCH((CUADRO!I$4&amp;$E1145),'Hoja de Trabajo para listado'!$CD$151:$DC$151,0)),0)</f>
        <v>0</v>
      </c>
      <c r="J1145" s="241">
        <f ca="1">+IFERROR(INDEX('Hoja de Trabajo para listado'!$A$155:$Z$1048576,MATCH($A1145,'Hoja de Trabajo para listado'!$A$155:$A$1048576,0),MATCH((CUADRO!J$4&amp;$E1145),'Hoja de Trabajo para listado'!$A$151:$Z$151,0)),0)+IFERROR(INDEX('Hoja de Trabajo para listado'!$AB$155:$BA$1048576,MATCH($A1145,'Hoja de Trabajo para listado'!$AB$155:$AB$1048576,0),MATCH((CUADRO!J$4&amp;$E1145),'Hoja de Trabajo para listado'!$AB$151:$BA$151,0)),0)+IFERROR(INDEX('Hoja de Trabajo para listado'!$BC$155:$CB$1048576,MATCH($A1145,'Hoja de Trabajo para listado'!$BC$155:$BC$1048576,0),MATCH((CUADRO!J$4&amp;$E1145),'Hoja de Trabajo para listado'!$BC$151:$CB$151,0)),0)+IFERROR(INDEX('Hoja de Trabajo para listado'!$DE$153:$DG$274,MATCH($A1145,'Hoja de Trabajo para listado'!$DE$153:$DE$1048576,0),MATCH((CUADRO!J$4&amp;$E1145),'Hoja de Trabajo para listado'!$DE$151:$DG$151,0)),0)+IFERROR(INDEX('Hoja de Trabajo para listado'!$CD$155:$DC$1048576,MATCH($A1145,'Hoja de Trabajo para listado'!$CD$155:$CD$1048576,0),MATCH((CUADRO!J$4&amp;$E1145),'Hoja de Trabajo para listado'!$CD$151:$DC$151,0)),0)</f>
        <v>0</v>
      </c>
      <c r="K1145" s="241">
        <f ca="1">+IFERROR(INDEX('Hoja de Trabajo para listado'!$A$155:$Z$1048576,MATCH($A1145,'Hoja de Trabajo para listado'!$A$155:$A$1048576,0),MATCH((CUADRO!K$4&amp;$E1145),'Hoja de Trabajo para listado'!$A$151:$Z$151,0)),0)+IFERROR(INDEX('Hoja de Trabajo para listado'!$AB$155:$BA$1048576,MATCH($A1145,'Hoja de Trabajo para listado'!$AB$155:$AB$1048576,0),MATCH((CUADRO!K$4&amp;$E1145),'Hoja de Trabajo para listado'!$AB$151:$BA$151,0)),0)+IFERROR(INDEX('Hoja de Trabajo para listado'!$BC$155:$CB$1048576,MATCH($A1145,'Hoja de Trabajo para listado'!$BC$155:$BC$1048576,0),MATCH((CUADRO!K$4&amp;$E1145),'Hoja de Trabajo para listado'!$BC$151:$CB$151,0)),0)+IFERROR(INDEX('Hoja de Trabajo para listado'!$DE$153:$DG$274,MATCH($A1145,'Hoja de Trabajo para listado'!$DE$153:$DE$1048576,0),MATCH((CUADRO!K$4&amp;$E1145),'Hoja de Trabajo para listado'!$DE$151:$DG$151,0)),0)+IFERROR(INDEX('Hoja de Trabajo para listado'!$CD$155:$DC$1048576,MATCH($A1145,'Hoja de Trabajo para listado'!$CD$155:$CD$1048576,0),MATCH((CUADRO!K$4&amp;$E1145),'Hoja de Trabajo para listado'!$CD$151:$DC$151,0)),0)</f>
        <v>0</v>
      </c>
      <c r="L1145" s="241">
        <f ca="1">+IFERROR(INDEX('Hoja de Trabajo para listado'!$A$155:$Z$1048576,MATCH($A1145,'Hoja de Trabajo para listado'!$A$155:$A$1048576,0),MATCH((CUADRO!L$4&amp;$E1145),'Hoja de Trabajo para listado'!$A$151:$Z$151,0)),0)+IFERROR(INDEX('Hoja de Trabajo para listado'!$AB$155:$BA$1048576,MATCH($A1145,'Hoja de Trabajo para listado'!$AB$155:$AB$1048576,0),MATCH((CUADRO!L$4&amp;$E1145),'Hoja de Trabajo para listado'!$AB$151:$BA$151,0)),0)+IFERROR(INDEX('Hoja de Trabajo para listado'!$BC$155:$CB$1048576,MATCH($A1145,'Hoja de Trabajo para listado'!$BC$155:$BC$1048576,0),MATCH((CUADRO!L$4&amp;$E1145),'Hoja de Trabajo para listado'!$BC$151:$CB$151,0)),0)+IFERROR(INDEX('Hoja de Trabajo para listado'!$DE$153:$DG$274,MATCH($A1145,'Hoja de Trabajo para listado'!$DE$153:$DE$1048576,0),MATCH((CUADRO!L$4&amp;$E1145),'Hoja de Trabajo para listado'!$DE$151:$DG$151,0)),0)+IFERROR(INDEX('Hoja de Trabajo para listado'!$CD$155:$DC$1048576,MATCH($A1145,'Hoja de Trabajo para listado'!$CD$155:$CD$1048576,0),MATCH((CUADRO!L$4&amp;$E1145),'Hoja de Trabajo para listado'!$CD$151:$DC$151,0)),0)</f>
        <v>0</v>
      </c>
      <c r="M1145" s="241">
        <f ca="1">+IFERROR(INDEX('Hoja de Trabajo para listado'!$A$155:$Z$1048576,MATCH($A1145,'Hoja de Trabajo para listado'!$A$155:$A$1048576,0),MATCH((CUADRO!M$4&amp;$E1145),'Hoja de Trabajo para listado'!$A$151:$Z$151,0)),0)+IFERROR(INDEX('Hoja de Trabajo para listado'!$AB$155:$BA$1048576,MATCH($A1145,'Hoja de Trabajo para listado'!$AB$155:$AB$1048576,0),MATCH((CUADRO!M$4&amp;$E1145),'Hoja de Trabajo para listado'!$AB$151:$BA$151,0)),0)+IFERROR(INDEX('Hoja de Trabajo para listado'!$BC$155:$CB$1048576,MATCH($A1145,'Hoja de Trabajo para listado'!$BC$155:$BC$1048576,0),MATCH((CUADRO!M$4&amp;$E1145),'Hoja de Trabajo para listado'!$BC$151:$CB$151,0)),0)+IFERROR(INDEX('Hoja de Trabajo para listado'!$DE$153:$DG$274,MATCH($A1145,'Hoja de Trabajo para listado'!$DE$153:$DE$1048576,0),MATCH((CUADRO!M$4&amp;$E1145),'Hoja de Trabajo para listado'!$DE$151:$DG$151,0)),0)+IFERROR(INDEX('Hoja de Trabajo para listado'!$CD$155:$DC$1048576,MATCH($A1145,'Hoja de Trabajo para listado'!$CD$155:$CD$1048576,0),MATCH((CUADRO!M$4&amp;$E1145),'Hoja de Trabajo para listado'!$CD$151:$DC$151,0)),0)</f>
        <v>0</v>
      </c>
      <c r="N1145" s="241">
        <f ca="1">+IFERROR(INDEX('Hoja de Trabajo para listado'!$A$155:$Z$1048576,MATCH($A1145,'Hoja de Trabajo para listado'!$A$155:$A$1048576,0),MATCH((CUADRO!N$4&amp;$E1145),'Hoja de Trabajo para listado'!$A$151:$Z$151,0)),0)+IFERROR(INDEX('Hoja de Trabajo para listado'!$AB$155:$BA$1048576,MATCH($A1145,'Hoja de Trabajo para listado'!$AB$155:$AB$1048576,0),MATCH((CUADRO!N$4&amp;$E1145),'Hoja de Trabajo para listado'!$AB$151:$BA$151,0)),0)+IFERROR(INDEX('Hoja de Trabajo para listado'!$BC$155:$CB$1048576,MATCH($A1145,'Hoja de Trabajo para listado'!$BC$155:$BC$1048576,0),MATCH((CUADRO!N$4&amp;$E1145),'Hoja de Trabajo para listado'!$BC$151:$CB$151,0)),0)+IFERROR(INDEX('Hoja de Trabajo para listado'!$DE$153:$DG$274,MATCH($A1145,'Hoja de Trabajo para listado'!$DE$153:$DE$1048576,0),MATCH((CUADRO!N$4&amp;$E1145),'Hoja de Trabajo para listado'!$DE$151:$DG$151,0)),0)+IFERROR(INDEX('Hoja de Trabajo para listado'!$CD$155:$DC$1048576,MATCH($A1145,'Hoja de Trabajo para listado'!$CD$155:$CD$1048576,0),MATCH((CUADRO!N$4&amp;$E1145),'Hoja de Trabajo para listado'!$CD$151:$DC$151,0)),0)</f>
        <v>0</v>
      </c>
      <c r="O1145" s="241">
        <f ca="1">+IFERROR(INDEX('Hoja de Trabajo para listado'!$A$155:$Z$1048576,MATCH($A1145,'Hoja de Trabajo para listado'!$A$155:$A$1048576,0),MATCH((CUADRO!O$4&amp;$E1145),'Hoja de Trabajo para listado'!$A$151:$Z$151,0)),0)+IFERROR(INDEX('Hoja de Trabajo para listado'!$AB$155:$BA$1048576,MATCH($A1145,'Hoja de Trabajo para listado'!$AB$155:$AB$1048576,0),MATCH((CUADRO!O$4&amp;$E1145),'Hoja de Trabajo para listado'!$AB$151:$BA$151,0)),0)+IFERROR(INDEX('Hoja de Trabajo para listado'!$BC$155:$CB$1048576,MATCH($A1145,'Hoja de Trabajo para listado'!$BC$155:$BC$1048576,0),MATCH((CUADRO!O$4&amp;$E1145),'Hoja de Trabajo para listado'!$BC$151:$CB$151,0)),0)+IFERROR(INDEX('Hoja de Trabajo para listado'!$DE$153:$DG$274,MATCH($A1145,'Hoja de Trabajo para listado'!$DE$153:$DE$1048576,0),MATCH((CUADRO!O$4&amp;$E1145),'Hoja de Trabajo para listado'!$DE$151:$DG$151,0)),0)+IFERROR(INDEX('Hoja de Trabajo para listado'!$CD$155:$DC$1048576,MATCH($A1145,'Hoja de Trabajo para listado'!$CD$155:$CD$1048576,0),MATCH((CUADRO!O$4&amp;$E1145),'Hoja de Trabajo para listado'!$CD$151:$DC$151,0)),0)</f>
        <v>0</v>
      </c>
      <c r="P1145" s="241">
        <f ca="1">+IFERROR(INDEX('Hoja de Trabajo para listado'!$A$155:$Z$1048576,MATCH($A1145,'Hoja de Trabajo para listado'!$A$155:$A$1048576,0),MATCH((CUADRO!P$4&amp;$E1145),'Hoja de Trabajo para listado'!$A$151:$Z$151,0)),0)+IFERROR(INDEX('Hoja de Trabajo para listado'!$AB$155:$BA$1048576,MATCH($A1145,'Hoja de Trabajo para listado'!$AB$155:$AB$1048576,0),MATCH((CUADRO!P$4&amp;$E1145),'Hoja de Trabajo para listado'!$AB$151:$BA$151,0)),0)+IFERROR(INDEX('Hoja de Trabajo para listado'!$BC$155:$CB$1048576,MATCH($A1145,'Hoja de Trabajo para listado'!$BC$155:$BC$1048576,0),MATCH((CUADRO!P$4&amp;$E1145),'Hoja de Trabajo para listado'!$BC$151:$CB$151,0)),0)+IFERROR(INDEX('Hoja de Trabajo para listado'!$DE$153:$DG$274,MATCH($A1145,'Hoja de Trabajo para listado'!$DE$153:$DE$1048576,0),MATCH((CUADRO!P$4&amp;$E1145),'Hoja de Trabajo para listado'!$DE$151:$DG$151,0)),0)+IFERROR(INDEX('Hoja de Trabajo para listado'!$CD$155:$DC$1048576,MATCH($A1145,'Hoja de Trabajo para listado'!$CD$155:$CD$1048576,0),MATCH((CUADRO!P$4&amp;$E1145),'Hoja de Trabajo para listado'!$CD$151:$DC$151,0)),0)</f>
        <v>0</v>
      </c>
      <c r="Q1145" s="241">
        <f ca="1">+IFERROR(INDEX('Hoja de Trabajo para listado'!$A$155:$Z$1048576,MATCH($A1145,'Hoja de Trabajo para listado'!$A$155:$A$1048576,0),MATCH((CUADRO!Q$4&amp;$E1145),'Hoja de Trabajo para listado'!$A$151:$Z$151,0)),0)+IFERROR(INDEX('Hoja de Trabajo para listado'!$AB$155:$BA$1048576,MATCH($A1145,'Hoja de Trabajo para listado'!$AB$155:$AB$1048576,0),MATCH((CUADRO!Q$4&amp;$E1145),'Hoja de Trabajo para listado'!$AB$151:$BA$151,0)),0)+IFERROR(INDEX('Hoja de Trabajo para listado'!$BC$155:$CB$1048576,MATCH($A1145,'Hoja de Trabajo para listado'!$BC$155:$BC$1048576,0),MATCH((CUADRO!Q$4&amp;$E1145),'Hoja de Trabajo para listado'!$BC$151:$CB$151,0)),0)+IFERROR(INDEX('Hoja de Trabajo para listado'!$DE$153:$DG$274,MATCH($A1145,'Hoja de Trabajo para listado'!$DE$153:$DE$1048576,0),MATCH((CUADRO!Q$4&amp;$E1145),'Hoja de Trabajo para listado'!$DE$151:$DG$151,0)),0)+IFERROR(INDEX('Hoja de Trabajo para listado'!$CD$155:$DC$1048576,MATCH($A1145,'Hoja de Trabajo para listado'!$CD$155:$CD$1048576,0),MATCH((CUADRO!Q$4&amp;$E1145),'Hoja de Trabajo para listado'!$CD$151:$DC$151,0)),0)</f>
        <v>0</v>
      </c>
      <c r="R1145" s="241">
        <f t="shared" ca="1" si="34"/>
        <v>0</v>
      </c>
      <c r="S1145" s="247"/>
      <c r="T1145" s="241">
        <f ca="1">+T1146</f>
        <v>0</v>
      </c>
      <c r="U1145" s="240">
        <f t="shared" si="35"/>
        <v>1</v>
      </c>
    </row>
    <row r="1146" spans="1:21" customFormat="1" ht="15" hidden="1" customHeight="1">
      <c r="A1146" s="32">
        <v>2323</v>
      </c>
      <c r="B1146" s="382"/>
      <c r="C1146" s="245" t="str">
        <f>+VLOOKUP(A1146,bd_lista!$A$3:$C$592,3,FALSE)</f>
        <v>ENTIDAD ASEO MUNICIPAL DE TARIJA</v>
      </c>
      <c r="D1146" s="384"/>
      <c r="E1146" s="242" t="s">
        <v>684</v>
      </c>
      <c r="F1146" s="243">
        <f ca="1">+IFERROR(INDEX('Hoja de Trabajo para listado'!$A$155:$Z$1048576,MATCH($A1146,'Hoja de Trabajo para listado'!$A$155:$A$1048576,0),MATCH((CUADRO!F$4&amp;$E1146),'Hoja de Trabajo para listado'!$A$151:$Z$151,0)),0)+IFERROR(INDEX('Hoja de Trabajo para listado'!$AB$155:$BA$1048576,MATCH($A1146,'Hoja de Trabajo para listado'!$AB$155:$AB$1048576,0),MATCH((CUADRO!F$4&amp;$E1146),'Hoja de Trabajo para listado'!$AB$151:$BA$151,0)),0)+IFERROR(INDEX('Hoja de Trabajo para listado'!$BC$155:$CB$1048576,MATCH($A1146,'Hoja de Trabajo para listado'!$BC$155:$BC$1048576,0),MATCH((CUADRO!F$4&amp;$E1146),'Hoja de Trabajo para listado'!$BC$151:$CB$151,0)),0)+IFERROR(INDEX('Hoja de Trabajo para listado'!$DE$153:$DG$274,MATCH($A1146,'Hoja de Trabajo para listado'!$DE$153:$DE$1048576,0),MATCH((CUADRO!F$4&amp;$E1146),'Hoja de Trabajo para listado'!$DE$151:$DG$151,0)),0)+IFERROR(INDEX('Hoja de Trabajo para listado'!$CD$155:$DC$1048576,MATCH($A1146,'Hoja de Trabajo para listado'!$CD$155:$CD$1048576,0),MATCH((CUADRO!F$4&amp;$E1146),'Hoja de Trabajo para listado'!$CD$151:$DC$151,0)),0)</f>
        <v>0</v>
      </c>
      <c r="G1146" s="243">
        <f ca="1">+IFERROR(INDEX('Hoja de Trabajo para listado'!$A$155:$Z$1048576,MATCH($A1146,'Hoja de Trabajo para listado'!$A$155:$A$1048576,0),MATCH((CUADRO!G$4&amp;$E1146),'Hoja de Trabajo para listado'!$A$151:$Z$151,0)),0)+IFERROR(INDEX('Hoja de Trabajo para listado'!$AB$155:$BA$1048576,MATCH($A1146,'Hoja de Trabajo para listado'!$AB$155:$AB$1048576,0),MATCH((CUADRO!G$4&amp;$E1146),'Hoja de Trabajo para listado'!$AB$151:$BA$151,0)),0)+IFERROR(INDEX('Hoja de Trabajo para listado'!$BC$155:$CB$1048576,MATCH($A1146,'Hoja de Trabajo para listado'!$BC$155:$BC$1048576,0),MATCH((CUADRO!G$4&amp;$E1146),'Hoja de Trabajo para listado'!$BC$151:$CB$151,0)),0)+IFERROR(INDEX('Hoja de Trabajo para listado'!$DE$153:$DG$274,MATCH($A1146,'Hoja de Trabajo para listado'!$DE$153:$DE$1048576,0),MATCH((CUADRO!G$4&amp;$E1146),'Hoja de Trabajo para listado'!$DE$151:$DG$151,0)),0)+IFERROR(INDEX('Hoja de Trabajo para listado'!$CD$155:$DC$1048576,MATCH($A1146,'Hoja de Trabajo para listado'!$CD$155:$CD$1048576,0),MATCH((CUADRO!G$4&amp;$E1146),'Hoja de Trabajo para listado'!$CD$151:$DC$151,0)),0)</f>
        <v>0</v>
      </c>
      <c r="H1146" s="243">
        <f ca="1">+IFERROR(INDEX('Hoja de Trabajo para listado'!$A$155:$Z$1048576,MATCH($A1146,'Hoja de Trabajo para listado'!$A$155:$A$1048576,0),MATCH((CUADRO!H$4&amp;$E1146),'Hoja de Trabajo para listado'!$A$151:$Z$151,0)),0)+IFERROR(INDEX('Hoja de Trabajo para listado'!$AB$155:$BA$1048576,MATCH($A1146,'Hoja de Trabajo para listado'!$AB$155:$AB$1048576,0),MATCH((CUADRO!H$4&amp;$E1146),'Hoja de Trabajo para listado'!$AB$151:$BA$151,0)),0)+IFERROR(INDEX('Hoja de Trabajo para listado'!$BC$155:$CB$1048576,MATCH($A1146,'Hoja de Trabajo para listado'!$BC$155:$BC$1048576,0),MATCH((CUADRO!H$4&amp;$E1146),'Hoja de Trabajo para listado'!$BC$151:$CB$151,0)),0)+IFERROR(INDEX('Hoja de Trabajo para listado'!$DE$153:$DG$274,MATCH($A1146,'Hoja de Trabajo para listado'!$DE$153:$DE$1048576,0),MATCH((CUADRO!H$4&amp;$E1146),'Hoja de Trabajo para listado'!$DE$151:$DG$151,0)),0)+IFERROR(INDEX('Hoja de Trabajo para listado'!$CD$155:$DC$1048576,MATCH($A1146,'Hoja de Trabajo para listado'!$CD$155:$CD$1048576,0),MATCH((CUADRO!H$4&amp;$E1146),'Hoja de Trabajo para listado'!$CD$151:$DC$151,0)),0)</f>
        <v>0</v>
      </c>
      <c r="I1146" s="243">
        <f ca="1">+IFERROR(INDEX('Hoja de Trabajo para listado'!$A$155:$Z$1048576,MATCH($A1146,'Hoja de Trabajo para listado'!$A$155:$A$1048576,0),MATCH((CUADRO!I$4&amp;$E1146),'Hoja de Trabajo para listado'!$A$151:$Z$151,0)),0)+IFERROR(INDEX('Hoja de Trabajo para listado'!$AB$155:$BA$1048576,MATCH($A1146,'Hoja de Trabajo para listado'!$AB$155:$AB$1048576,0),MATCH((CUADRO!I$4&amp;$E1146),'Hoja de Trabajo para listado'!$AB$151:$BA$151,0)),0)+IFERROR(INDEX('Hoja de Trabajo para listado'!$BC$155:$CB$1048576,MATCH($A1146,'Hoja de Trabajo para listado'!$BC$155:$BC$1048576,0),MATCH((CUADRO!I$4&amp;$E1146),'Hoja de Trabajo para listado'!$BC$151:$CB$151,0)),0)+IFERROR(INDEX('Hoja de Trabajo para listado'!$DE$153:$DG$274,MATCH($A1146,'Hoja de Trabajo para listado'!$DE$153:$DE$1048576,0),MATCH((CUADRO!I$4&amp;$E1146),'Hoja de Trabajo para listado'!$DE$151:$DG$151,0)),0)+IFERROR(INDEX('Hoja de Trabajo para listado'!$CD$155:$DC$1048576,MATCH($A1146,'Hoja de Trabajo para listado'!$CD$155:$CD$1048576,0),MATCH((CUADRO!I$4&amp;$E1146),'Hoja de Trabajo para listado'!$CD$151:$DC$151,0)),0)</f>
        <v>0</v>
      </c>
      <c r="J1146" s="243">
        <f ca="1">+IFERROR(INDEX('Hoja de Trabajo para listado'!$A$155:$Z$1048576,MATCH($A1146,'Hoja de Trabajo para listado'!$A$155:$A$1048576,0),MATCH((CUADRO!J$4&amp;$E1146),'Hoja de Trabajo para listado'!$A$151:$Z$151,0)),0)+IFERROR(INDEX('Hoja de Trabajo para listado'!$AB$155:$BA$1048576,MATCH($A1146,'Hoja de Trabajo para listado'!$AB$155:$AB$1048576,0),MATCH((CUADRO!J$4&amp;$E1146),'Hoja de Trabajo para listado'!$AB$151:$BA$151,0)),0)+IFERROR(INDEX('Hoja de Trabajo para listado'!$BC$155:$CB$1048576,MATCH($A1146,'Hoja de Trabajo para listado'!$BC$155:$BC$1048576,0),MATCH((CUADRO!J$4&amp;$E1146),'Hoja de Trabajo para listado'!$BC$151:$CB$151,0)),0)+IFERROR(INDEX('Hoja de Trabajo para listado'!$DE$153:$DG$274,MATCH($A1146,'Hoja de Trabajo para listado'!$DE$153:$DE$1048576,0),MATCH((CUADRO!J$4&amp;$E1146),'Hoja de Trabajo para listado'!$DE$151:$DG$151,0)),0)+IFERROR(INDEX('Hoja de Trabajo para listado'!$CD$155:$DC$1048576,MATCH($A1146,'Hoja de Trabajo para listado'!$CD$155:$CD$1048576,0),MATCH((CUADRO!J$4&amp;$E1146),'Hoja de Trabajo para listado'!$CD$151:$DC$151,0)),0)</f>
        <v>0</v>
      </c>
      <c r="K1146" s="243">
        <f ca="1">+IFERROR(INDEX('Hoja de Trabajo para listado'!$A$155:$Z$1048576,MATCH($A1146,'Hoja de Trabajo para listado'!$A$155:$A$1048576,0),MATCH((CUADRO!K$4&amp;$E1146),'Hoja de Trabajo para listado'!$A$151:$Z$151,0)),0)+IFERROR(INDEX('Hoja de Trabajo para listado'!$AB$155:$BA$1048576,MATCH($A1146,'Hoja de Trabajo para listado'!$AB$155:$AB$1048576,0),MATCH((CUADRO!K$4&amp;$E1146),'Hoja de Trabajo para listado'!$AB$151:$BA$151,0)),0)+IFERROR(INDEX('Hoja de Trabajo para listado'!$BC$155:$CB$1048576,MATCH($A1146,'Hoja de Trabajo para listado'!$BC$155:$BC$1048576,0),MATCH((CUADRO!K$4&amp;$E1146),'Hoja de Trabajo para listado'!$BC$151:$CB$151,0)),0)+IFERROR(INDEX('Hoja de Trabajo para listado'!$DE$153:$DG$274,MATCH($A1146,'Hoja de Trabajo para listado'!$DE$153:$DE$1048576,0),MATCH((CUADRO!K$4&amp;$E1146),'Hoja de Trabajo para listado'!$DE$151:$DG$151,0)),0)+IFERROR(INDEX('Hoja de Trabajo para listado'!$CD$155:$DC$1048576,MATCH($A1146,'Hoja de Trabajo para listado'!$CD$155:$CD$1048576,0),MATCH((CUADRO!K$4&amp;$E1146),'Hoja de Trabajo para listado'!$CD$151:$DC$151,0)),0)</f>
        <v>0</v>
      </c>
      <c r="L1146" s="243">
        <f ca="1">+IFERROR(INDEX('Hoja de Trabajo para listado'!$A$155:$Z$1048576,MATCH($A1146,'Hoja de Trabajo para listado'!$A$155:$A$1048576,0),MATCH((CUADRO!L$4&amp;$E1146),'Hoja de Trabajo para listado'!$A$151:$Z$151,0)),0)+IFERROR(INDEX('Hoja de Trabajo para listado'!$AB$155:$BA$1048576,MATCH($A1146,'Hoja de Trabajo para listado'!$AB$155:$AB$1048576,0),MATCH((CUADRO!L$4&amp;$E1146),'Hoja de Trabajo para listado'!$AB$151:$BA$151,0)),0)+IFERROR(INDEX('Hoja de Trabajo para listado'!$BC$155:$CB$1048576,MATCH($A1146,'Hoja de Trabajo para listado'!$BC$155:$BC$1048576,0),MATCH((CUADRO!L$4&amp;$E1146),'Hoja de Trabajo para listado'!$BC$151:$CB$151,0)),0)+IFERROR(INDEX('Hoja de Trabajo para listado'!$DE$153:$DG$274,MATCH($A1146,'Hoja de Trabajo para listado'!$DE$153:$DE$1048576,0),MATCH((CUADRO!L$4&amp;$E1146),'Hoja de Trabajo para listado'!$DE$151:$DG$151,0)),0)+IFERROR(INDEX('Hoja de Trabajo para listado'!$CD$155:$DC$1048576,MATCH($A1146,'Hoja de Trabajo para listado'!$CD$155:$CD$1048576,0),MATCH((CUADRO!L$4&amp;$E1146),'Hoja de Trabajo para listado'!$CD$151:$DC$151,0)),0)</f>
        <v>0</v>
      </c>
      <c r="M1146" s="243">
        <f ca="1">+IFERROR(INDEX('Hoja de Trabajo para listado'!$A$155:$Z$1048576,MATCH($A1146,'Hoja de Trabajo para listado'!$A$155:$A$1048576,0),MATCH((CUADRO!M$4&amp;$E1146),'Hoja de Trabajo para listado'!$A$151:$Z$151,0)),0)+IFERROR(INDEX('Hoja de Trabajo para listado'!$AB$155:$BA$1048576,MATCH($A1146,'Hoja de Trabajo para listado'!$AB$155:$AB$1048576,0),MATCH((CUADRO!M$4&amp;$E1146),'Hoja de Trabajo para listado'!$AB$151:$BA$151,0)),0)+IFERROR(INDEX('Hoja de Trabajo para listado'!$BC$155:$CB$1048576,MATCH($A1146,'Hoja de Trabajo para listado'!$BC$155:$BC$1048576,0),MATCH((CUADRO!M$4&amp;$E1146),'Hoja de Trabajo para listado'!$BC$151:$CB$151,0)),0)+IFERROR(INDEX('Hoja de Trabajo para listado'!$DE$153:$DG$274,MATCH($A1146,'Hoja de Trabajo para listado'!$DE$153:$DE$1048576,0),MATCH((CUADRO!M$4&amp;$E1146),'Hoja de Trabajo para listado'!$DE$151:$DG$151,0)),0)+IFERROR(INDEX('Hoja de Trabajo para listado'!$CD$155:$DC$1048576,MATCH($A1146,'Hoja de Trabajo para listado'!$CD$155:$CD$1048576,0),MATCH((CUADRO!M$4&amp;$E1146),'Hoja de Trabajo para listado'!$CD$151:$DC$151,0)),0)</f>
        <v>0</v>
      </c>
      <c r="N1146" s="243">
        <f ca="1">+IFERROR(INDEX('Hoja de Trabajo para listado'!$A$155:$Z$1048576,MATCH($A1146,'Hoja de Trabajo para listado'!$A$155:$A$1048576,0),MATCH((CUADRO!N$4&amp;$E1146),'Hoja de Trabajo para listado'!$A$151:$Z$151,0)),0)+IFERROR(INDEX('Hoja de Trabajo para listado'!$AB$155:$BA$1048576,MATCH($A1146,'Hoja de Trabajo para listado'!$AB$155:$AB$1048576,0),MATCH((CUADRO!N$4&amp;$E1146),'Hoja de Trabajo para listado'!$AB$151:$BA$151,0)),0)+IFERROR(INDEX('Hoja de Trabajo para listado'!$BC$155:$CB$1048576,MATCH($A1146,'Hoja de Trabajo para listado'!$BC$155:$BC$1048576,0),MATCH((CUADRO!N$4&amp;$E1146),'Hoja de Trabajo para listado'!$BC$151:$CB$151,0)),0)+IFERROR(INDEX('Hoja de Trabajo para listado'!$DE$153:$DG$274,MATCH($A1146,'Hoja de Trabajo para listado'!$DE$153:$DE$1048576,0),MATCH((CUADRO!N$4&amp;$E1146),'Hoja de Trabajo para listado'!$DE$151:$DG$151,0)),0)+IFERROR(INDEX('Hoja de Trabajo para listado'!$CD$155:$DC$1048576,MATCH($A1146,'Hoja de Trabajo para listado'!$CD$155:$CD$1048576,0),MATCH((CUADRO!N$4&amp;$E1146),'Hoja de Trabajo para listado'!$CD$151:$DC$151,0)),0)</f>
        <v>0</v>
      </c>
      <c r="O1146" s="243">
        <f ca="1">+IFERROR(INDEX('Hoja de Trabajo para listado'!$A$155:$Z$1048576,MATCH($A1146,'Hoja de Trabajo para listado'!$A$155:$A$1048576,0),MATCH((CUADRO!O$4&amp;$E1146),'Hoja de Trabajo para listado'!$A$151:$Z$151,0)),0)+IFERROR(INDEX('Hoja de Trabajo para listado'!$AB$155:$BA$1048576,MATCH($A1146,'Hoja de Trabajo para listado'!$AB$155:$AB$1048576,0),MATCH((CUADRO!O$4&amp;$E1146),'Hoja de Trabajo para listado'!$AB$151:$BA$151,0)),0)+IFERROR(INDEX('Hoja de Trabajo para listado'!$BC$155:$CB$1048576,MATCH($A1146,'Hoja de Trabajo para listado'!$BC$155:$BC$1048576,0),MATCH((CUADRO!O$4&amp;$E1146),'Hoja de Trabajo para listado'!$BC$151:$CB$151,0)),0)+IFERROR(INDEX('Hoja de Trabajo para listado'!$DE$153:$DG$274,MATCH($A1146,'Hoja de Trabajo para listado'!$DE$153:$DE$1048576,0),MATCH((CUADRO!O$4&amp;$E1146),'Hoja de Trabajo para listado'!$DE$151:$DG$151,0)),0)+IFERROR(INDEX('Hoja de Trabajo para listado'!$CD$155:$DC$1048576,MATCH($A1146,'Hoja de Trabajo para listado'!$CD$155:$CD$1048576,0),MATCH((CUADRO!O$4&amp;$E1146),'Hoja de Trabajo para listado'!$CD$151:$DC$151,0)),0)</f>
        <v>0</v>
      </c>
      <c r="P1146" s="243">
        <f ca="1">+IFERROR(INDEX('Hoja de Trabajo para listado'!$A$155:$Z$1048576,MATCH($A1146,'Hoja de Trabajo para listado'!$A$155:$A$1048576,0),MATCH((CUADRO!P$4&amp;$E1146),'Hoja de Trabajo para listado'!$A$151:$Z$151,0)),0)+IFERROR(INDEX('Hoja de Trabajo para listado'!$AB$155:$BA$1048576,MATCH($A1146,'Hoja de Trabajo para listado'!$AB$155:$AB$1048576,0),MATCH((CUADRO!P$4&amp;$E1146),'Hoja de Trabajo para listado'!$AB$151:$BA$151,0)),0)+IFERROR(INDEX('Hoja de Trabajo para listado'!$BC$155:$CB$1048576,MATCH($A1146,'Hoja de Trabajo para listado'!$BC$155:$BC$1048576,0),MATCH((CUADRO!P$4&amp;$E1146),'Hoja de Trabajo para listado'!$BC$151:$CB$151,0)),0)+IFERROR(INDEX('Hoja de Trabajo para listado'!$DE$153:$DG$274,MATCH($A1146,'Hoja de Trabajo para listado'!$DE$153:$DE$1048576,0),MATCH((CUADRO!P$4&amp;$E1146),'Hoja de Trabajo para listado'!$DE$151:$DG$151,0)),0)+IFERROR(INDEX('Hoja de Trabajo para listado'!$CD$155:$DC$1048576,MATCH($A1146,'Hoja de Trabajo para listado'!$CD$155:$CD$1048576,0),MATCH((CUADRO!P$4&amp;$E1146),'Hoja de Trabajo para listado'!$CD$151:$DC$151,0)),0)</f>
        <v>0</v>
      </c>
      <c r="Q1146" s="243">
        <f ca="1">+IFERROR(INDEX('Hoja de Trabajo para listado'!$A$155:$Z$1048576,MATCH($A1146,'Hoja de Trabajo para listado'!$A$155:$A$1048576,0),MATCH((CUADRO!Q$4&amp;$E1146),'Hoja de Trabajo para listado'!$A$151:$Z$151,0)),0)+IFERROR(INDEX('Hoja de Trabajo para listado'!$AB$155:$BA$1048576,MATCH($A1146,'Hoja de Trabajo para listado'!$AB$155:$AB$1048576,0),MATCH((CUADRO!Q$4&amp;$E1146),'Hoja de Trabajo para listado'!$AB$151:$BA$151,0)),0)+IFERROR(INDEX('Hoja de Trabajo para listado'!$BC$155:$CB$1048576,MATCH($A1146,'Hoja de Trabajo para listado'!$BC$155:$BC$1048576,0),MATCH((CUADRO!Q$4&amp;$E1146),'Hoja de Trabajo para listado'!$BC$151:$CB$151,0)),0)+IFERROR(INDEX('Hoja de Trabajo para listado'!$DE$153:$DG$274,MATCH($A1146,'Hoja de Trabajo para listado'!$DE$153:$DE$1048576,0),MATCH((CUADRO!Q$4&amp;$E1146),'Hoja de Trabajo para listado'!$DE$151:$DG$151,0)),0)+IFERROR(INDEX('Hoja de Trabajo para listado'!$CD$155:$DC$1048576,MATCH($A1146,'Hoja de Trabajo para listado'!$CD$155:$CD$1048576,0),MATCH((CUADRO!Q$4&amp;$E1146),'Hoja de Trabajo para listado'!$CD$151:$DC$151,0)),0)</f>
        <v>0</v>
      </c>
      <c r="R1146" s="243">
        <f t="shared" ca="1" si="34"/>
        <v>0</v>
      </c>
      <c r="S1146" s="253">
        <f ca="1">+R1145+R1146</f>
        <v>0</v>
      </c>
      <c r="T1146" s="243">
        <f ca="1">+S1146</f>
        <v>0</v>
      </c>
      <c r="U1146" s="242">
        <f t="shared" si="35"/>
        <v>2</v>
      </c>
    </row>
    <row r="1147" spans="1:21" customFormat="1" ht="27" hidden="1" customHeight="1">
      <c r="A1147" s="32">
        <v>2324</v>
      </c>
      <c r="B1147" s="381">
        <f>+A1147</f>
        <v>2324</v>
      </c>
      <c r="C1147" s="245" t="str">
        <f>+VLOOKUP(A1147,bd_lista!$A$3:$C$592,3,FALSE)</f>
        <v>ENTIDAD OBRAS PUBLICAS MUNICIPALES DE TARIJA</v>
      </c>
      <c r="D1147" s="383" t="str">
        <f>+C1147</f>
        <v>ENTIDAD OBRAS PUBLICAS MUNICIPALES DE TARIJA</v>
      </c>
      <c r="E1147" s="240" t="s">
        <v>683</v>
      </c>
      <c r="F1147" s="241">
        <f ca="1">+IFERROR(INDEX('Hoja de Trabajo para listado'!$A$155:$Z$1048576,MATCH($A1147,'Hoja de Trabajo para listado'!$A$155:$A$1048576,0),MATCH((CUADRO!F$4&amp;$E1147),'Hoja de Trabajo para listado'!$A$151:$Z$151,0)),0)+IFERROR(INDEX('Hoja de Trabajo para listado'!$AB$155:$BA$1048576,MATCH($A1147,'Hoja de Trabajo para listado'!$AB$155:$AB$1048576,0),MATCH((CUADRO!F$4&amp;$E1147),'Hoja de Trabajo para listado'!$AB$151:$BA$151,0)),0)+IFERROR(INDEX('Hoja de Trabajo para listado'!$BC$155:$CB$1048576,MATCH($A1147,'Hoja de Trabajo para listado'!$BC$155:$BC$1048576,0),MATCH((CUADRO!F$4&amp;$E1147),'Hoja de Trabajo para listado'!$BC$151:$CB$151,0)),0)+IFERROR(INDEX('Hoja de Trabajo para listado'!$DE$153:$DG$274,MATCH($A1147,'Hoja de Trabajo para listado'!$DE$153:$DE$1048576,0),MATCH((CUADRO!F$4&amp;$E1147),'Hoja de Trabajo para listado'!$DE$151:$DG$151,0)),0)+IFERROR(INDEX('Hoja de Trabajo para listado'!$CD$155:$DC$1048576,MATCH($A1147,'Hoja de Trabajo para listado'!$CD$155:$CD$1048576,0),MATCH((CUADRO!F$4&amp;$E1147),'Hoja de Trabajo para listado'!$CD$151:$DC$151,0)),0)</f>
        <v>0</v>
      </c>
      <c r="G1147" s="241">
        <f ca="1">+IFERROR(INDEX('Hoja de Trabajo para listado'!$A$155:$Z$1048576,MATCH($A1147,'Hoja de Trabajo para listado'!$A$155:$A$1048576,0),MATCH((CUADRO!G$4&amp;$E1147),'Hoja de Trabajo para listado'!$A$151:$Z$151,0)),0)+IFERROR(INDEX('Hoja de Trabajo para listado'!$AB$155:$BA$1048576,MATCH($A1147,'Hoja de Trabajo para listado'!$AB$155:$AB$1048576,0),MATCH((CUADRO!G$4&amp;$E1147),'Hoja de Trabajo para listado'!$AB$151:$BA$151,0)),0)+IFERROR(INDEX('Hoja de Trabajo para listado'!$BC$155:$CB$1048576,MATCH($A1147,'Hoja de Trabajo para listado'!$BC$155:$BC$1048576,0),MATCH((CUADRO!G$4&amp;$E1147),'Hoja de Trabajo para listado'!$BC$151:$CB$151,0)),0)+IFERROR(INDEX('Hoja de Trabajo para listado'!$DE$153:$DG$274,MATCH($A1147,'Hoja de Trabajo para listado'!$DE$153:$DE$1048576,0),MATCH((CUADRO!G$4&amp;$E1147),'Hoja de Trabajo para listado'!$DE$151:$DG$151,0)),0)+IFERROR(INDEX('Hoja de Trabajo para listado'!$CD$155:$DC$1048576,MATCH($A1147,'Hoja de Trabajo para listado'!$CD$155:$CD$1048576,0),MATCH((CUADRO!G$4&amp;$E1147),'Hoja de Trabajo para listado'!$CD$151:$DC$151,0)),0)</f>
        <v>0</v>
      </c>
      <c r="H1147" s="241">
        <f ca="1">+IFERROR(INDEX('Hoja de Trabajo para listado'!$A$155:$Z$1048576,MATCH($A1147,'Hoja de Trabajo para listado'!$A$155:$A$1048576,0),MATCH((CUADRO!H$4&amp;$E1147),'Hoja de Trabajo para listado'!$A$151:$Z$151,0)),0)+IFERROR(INDEX('Hoja de Trabajo para listado'!$AB$155:$BA$1048576,MATCH($A1147,'Hoja de Trabajo para listado'!$AB$155:$AB$1048576,0),MATCH((CUADRO!H$4&amp;$E1147),'Hoja de Trabajo para listado'!$AB$151:$BA$151,0)),0)+IFERROR(INDEX('Hoja de Trabajo para listado'!$BC$155:$CB$1048576,MATCH($A1147,'Hoja de Trabajo para listado'!$BC$155:$BC$1048576,0),MATCH((CUADRO!H$4&amp;$E1147),'Hoja de Trabajo para listado'!$BC$151:$CB$151,0)),0)+IFERROR(INDEX('Hoja de Trabajo para listado'!$DE$153:$DG$274,MATCH($A1147,'Hoja de Trabajo para listado'!$DE$153:$DE$1048576,0),MATCH((CUADRO!H$4&amp;$E1147),'Hoja de Trabajo para listado'!$DE$151:$DG$151,0)),0)+IFERROR(INDEX('Hoja de Trabajo para listado'!$CD$155:$DC$1048576,MATCH($A1147,'Hoja de Trabajo para listado'!$CD$155:$CD$1048576,0),MATCH((CUADRO!H$4&amp;$E1147),'Hoja de Trabajo para listado'!$CD$151:$DC$151,0)),0)</f>
        <v>0</v>
      </c>
      <c r="I1147" s="241">
        <f ca="1">+IFERROR(INDEX('Hoja de Trabajo para listado'!$A$155:$Z$1048576,MATCH($A1147,'Hoja de Trabajo para listado'!$A$155:$A$1048576,0),MATCH((CUADRO!I$4&amp;$E1147),'Hoja de Trabajo para listado'!$A$151:$Z$151,0)),0)+IFERROR(INDEX('Hoja de Trabajo para listado'!$AB$155:$BA$1048576,MATCH($A1147,'Hoja de Trabajo para listado'!$AB$155:$AB$1048576,0),MATCH((CUADRO!I$4&amp;$E1147),'Hoja de Trabajo para listado'!$AB$151:$BA$151,0)),0)+IFERROR(INDEX('Hoja de Trabajo para listado'!$BC$155:$CB$1048576,MATCH($A1147,'Hoja de Trabajo para listado'!$BC$155:$BC$1048576,0),MATCH((CUADRO!I$4&amp;$E1147),'Hoja de Trabajo para listado'!$BC$151:$CB$151,0)),0)+IFERROR(INDEX('Hoja de Trabajo para listado'!$DE$153:$DG$274,MATCH($A1147,'Hoja de Trabajo para listado'!$DE$153:$DE$1048576,0),MATCH((CUADRO!I$4&amp;$E1147),'Hoja de Trabajo para listado'!$DE$151:$DG$151,0)),0)+IFERROR(INDEX('Hoja de Trabajo para listado'!$CD$155:$DC$1048576,MATCH($A1147,'Hoja de Trabajo para listado'!$CD$155:$CD$1048576,0),MATCH((CUADRO!I$4&amp;$E1147),'Hoja de Trabajo para listado'!$CD$151:$DC$151,0)),0)</f>
        <v>0</v>
      </c>
      <c r="J1147" s="241">
        <f ca="1">+IFERROR(INDEX('Hoja de Trabajo para listado'!$A$155:$Z$1048576,MATCH($A1147,'Hoja de Trabajo para listado'!$A$155:$A$1048576,0),MATCH((CUADRO!J$4&amp;$E1147),'Hoja de Trabajo para listado'!$A$151:$Z$151,0)),0)+IFERROR(INDEX('Hoja de Trabajo para listado'!$AB$155:$BA$1048576,MATCH($A1147,'Hoja de Trabajo para listado'!$AB$155:$AB$1048576,0),MATCH((CUADRO!J$4&amp;$E1147),'Hoja de Trabajo para listado'!$AB$151:$BA$151,0)),0)+IFERROR(INDEX('Hoja de Trabajo para listado'!$BC$155:$CB$1048576,MATCH($A1147,'Hoja de Trabajo para listado'!$BC$155:$BC$1048576,0),MATCH((CUADRO!J$4&amp;$E1147),'Hoja de Trabajo para listado'!$BC$151:$CB$151,0)),0)+IFERROR(INDEX('Hoja de Trabajo para listado'!$DE$153:$DG$274,MATCH($A1147,'Hoja de Trabajo para listado'!$DE$153:$DE$1048576,0),MATCH((CUADRO!J$4&amp;$E1147),'Hoja de Trabajo para listado'!$DE$151:$DG$151,0)),0)+IFERROR(INDEX('Hoja de Trabajo para listado'!$CD$155:$DC$1048576,MATCH($A1147,'Hoja de Trabajo para listado'!$CD$155:$CD$1048576,0),MATCH((CUADRO!J$4&amp;$E1147),'Hoja de Trabajo para listado'!$CD$151:$DC$151,0)),0)</f>
        <v>0</v>
      </c>
      <c r="K1147" s="241">
        <f ca="1">+IFERROR(INDEX('Hoja de Trabajo para listado'!$A$155:$Z$1048576,MATCH($A1147,'Hoja de Trabajo para listado'!$A$155:$A$1048576,0),MATCH((CUADRO!K$4&amp;$E1147),'Hoja de Trabajo para listado'!$A$151:$Z$151,0)),0)+IFERROR(INDEX('Hoja de Trabajo para listado'!$AB$155:$BA$1048576,MATCH($A1147,'Hoja de Trabajo para listado'!$AB$155:$AB$1048576,0),MATCH((CUADRO!K$4&amp;$E1147),'Hoja de Trabajo para listado'!$AB$151:$BA$151,0)),0)+IFERROR(INDEX('Hoja de Trabajo para listado'!$BC$155:$CB$1048576,MATCH($A1147,'Hoja de Trabajo para listado'!$BC$155:$BC$1048576,0),MATCH((CUADRO!K$4&amp;$E1147),'Hoja de Trabajo para listado'!$BC$151:$CB$151,0)),0)+IFERROR(INDEX('Hoja de Trabajo para listado'!$DE$153:$DG$274,MATCH($A1147,'Hoja de Trabajo para listado'!$DE$153:$DE$1048576,0),MATCH((CUADRO!K$4&amp;$E1147),'Hoja de Trabajo para listado'!$DE$151:$DG$151,0)),0)+IFERROR(INDEX('Hoja de Trabajo para listado'!$CD$155:$DC$1048576,MATCH($A1147,'Hoja de Trabajo para listado'!$CD$155:$CD$1048576,0),MATCH((CUADRO!K$4&amp;$E1147),'Hoja de Trabajo para listado'!$CD$151:$DC$151,0)),0)</f>
        <v>0</v>
      </c>
      <c r="L1147" s="241">
        <f ca="1">+IFERROR(INDEX('Hoja de Trabajo para listado'!$A$155:$Z$1048576,MATCH($A1147,'Hoja de Trabajo para listado'!$A$155:$A$1048576,0),MATCH((CUADRO!L$4&amp;$E1147),'Hoja de Trabajo para listado'!$A$151:$Z$151,0)),0)+IFERROR(INDEX('Hoja de Trabajo para listado'!$AB$155:$BA$1048576,MATCH($A1147,'Hoja de Trabajo para listado'!$AB$155:$AB$1048576,0),MATCH((CUADRO!L$4&amp;$E1147),'Hoja de Trabajo para listado'!$AB$151:$BA$151,0)),0)+IFERROR(INDEX('Hoja de Trabajo para listado'!$BC$155:$CB$1048576,MATCH($A1147,'Hoja de Trabajo para listado'!$BC$155:$BC$1048576,0),MATCH((CUADRO!L$4&amp;$E1147),'Hoja de Trabajo para listado'!$BC$151:$CB$151,0)),0)+IFERROR(INDEX('Hoja de Trabajo para listado'!$DE$153:$DG$274,MATCH($A1147,'Hoja de Trabajo para listado'!$DE$153:$DE$1048576,0),MATCH((CUADRO!L$4&amp;$E1147),'Hoja de Trabajo para listado'!$DE$151:$DG$151,0)),0)+IFERROR(INDEX('Hoja de Trabajo para listado'!$CD$155:$DC$1048576,MATCH($A1147,'Hoja de Trabajo para listado'!$CD$155:$CD$1048576,0),MATCH((CUADRO!L$4&amp;$E1147),'Hoja de Trabajo para listado'!$CD$151:$DC$151,0)),0)</f>
        <v>0</v>
      </c>
      <c r="M1147" s="241">
        <f ca="1">+IFERROR(INDEX('Hoja de Trabajo para listado'!$A$155:$Z$1048576,MATCH($A1147,'Hoja de Trabajo para listado'!$A$155:$A$1048576,0),MATCH((CUADRO!M$4&amp;$E1147),'Hoja de Trabajo para listado'!$A$151:$Z$151,0)),0)+IFERROR(INDEX('Hoja de Trabajo para listado'!$AB$155:$BA$1048576,MATCH($A1147,'Hoja de Trabajo para listado'!$AB$155:$AB$1048576,0),MATCH((CUADRO!M$4&amp;$E1147),'Hoja de Trabajo para listado'!$AB$151:$BA$151,0)),0)+IFERROR(INDEX('Hoja de Trabajo para listado'!$BC$155:$CB$1048576,MATCH($A1147,'Hoja de Trabajo para listado'!$BC$155:$BC$1048576,0),MATCH((CUADRO!M$4&amp;$E1147),'Hoja de Trabajo para listado'!$BC$151:$CB$151,0)),0)+IFERROR(INDEX('Hoja de Trabajo para listado'!$DE$153:$DG$274,MATCH($A1147,'Hoja de Trabajo para listado'!$DE$153:$DE$1048576,0),MATCH((CUADRO!M$4&amp;$E1147),'Hoja de Trabajo para listado'!$DE$151:$DG$151,0)),0)+IFERROR(INDEX('Hoja de Trabajo para listado'!$CD$155:$DC$1048576,MATCH($A1147,'Hoja de Trabajo para listado'!$CD$155:$CD$1048576,0),MATCH((CUADRO!M$4&amp;$E1147),'Hoja de Trabajo para listado'!$CD$151:$DC$151,0)),0)</f>
        <v>0</v>
      </c>
      <c r="N1147" s="241">
        <f ca="1">+IFERROR(INDEX('Hoja de Trabajo para listado'!$A$155:$Z$1048576,MATCH($A1147,'Hoja de Trabajo para listado'!$A$155:$A$1048576,0),MATCH((CUADRO!N$4&amp;$E1147),'Hoja de Trabajo para listado'!$A$151:$Z$151,0)),0)+IFERROR(INDEX('Hoja de Trabajo para listado'!$AB$155:$BA$1048576,MATCH($A1147,'Hoja de Trabajo para listado'!$AB$155:$AB$1048576,0),MATCH((CUADRO!N$4&amp;$E1147),'Hoja de Trabajo para listado'!$AB$151:$BA$151,0)),0)+IFERROR(INDEX('Hoja de Trabajo para listado'!$BC$155:$CB$1048576,MATCH($A1147,'Hoja de Trabajo para listado'!$BC$155:$BC$1048576,0),MATCH((CUADRO!N$4&amp;$E1147),'Hoja de Trabajo para listado'!$BC$151:$CB$151,0)),0)+IFERROR(INDEX('Hoja de Trabajo para listado'!$DE$153:$DG$274,MATCH($A1147,'Hoja de Trabajo para listado'!$DE$153:$DE$1048576,0),MATCH((CUADRO!N$4&amp;$E1147),'Hoja de Trabajo para listado'!$DE$151:$DG$151,0)),0)+IFERROR(INDEX('Hoja de Trabajo para listado'!$CD$155:$DC$1048576,MATCH($A1147,'Hoja de Trabajo para listado'!$CD$155:$CD$1048576,0),MATCH((CUADRO!N$4&amp;$E1147),'Hoja de Trabajo para listado'!$CD$151:$DC$151,0)),0)</f>
        <v>0</v>
      </c>
      <c r="O1147" s="241">
        <f ca="1">+IFERROR(INDEX('Hoja de Trabajo para listado'!$A$155:$Z$1048576,MATCH($A1147,'Hoja de Trabajo para listado'!$A$155:$A$1048576,0),MATCH((CUADRO!O$4&amp;$E1147),'Hoja de Trabajo para listado'!$A$151:$Z$151,0)),0)+IFERROR(INDEX('Hoja de Trabajo para listado'!$AB$155:$BA$1048576,MATCH($A1147,'Hoja de Trabajo para listado'!$AB$155:$AB$1048576,0),MATCH((CUADRO!O$4&amp;$E1147),'Hoja de Trabajo para listado'!$AB$151:$BA$151,0)),0)+IFERROR(INDEX('Hoja de Trabajo para listado'!$BC$155:$CB$1048576,MATCH($A1147,'Hoja de Trabajo para listado'!$BC$155:$BC$1048576,0),MATCH((CUADRO!O$4&amp;$E1147),'Hoja de Trabajo para listado'!$BC$151:$CB$151,0)),0)+IFERROR(INDEX('Hoja de Trabajo para listado'!$DE$153:$DG$274,MATCH($A1147,'Hoja de Trabajo para listado'!$DE$153:$DE$1048576,0),MATCH((CUADRO!O$4&amp;$E1147),'Hoja de Trabajo para listado'!$DE$151:$DG$151,0)),0)+IFERROR(INDEX('Hoja de Trabajo para listado'!$CD$155:$DC$1048576,MATCH($A1147,'Hoja de Trabajo para listado'!$CD$155:$CD$1048576,0),MATCH((CUADRO!O$4&amp;$E1147),'Hoja de Trabajo para listado'!$CD$151:$DC$151,0)),0)</f>
        <v>0</v>
      </c>
      <c r="P1147" s="241">
        <f ca="1">+IFERROR(INDEX('Hoja de Trabajo para listado'!$A$155:$Z$1048576,MATCH($A1147,'Hoja de Trabajo para listado'!$A$155:$A$1048576,0),MATCH((CUADRO!P$4&amp;$E1147),'Hoja de Trabajo para listado'!$A$151:$Z$151,0)),0)+IFERROR(INDEX('Hoja de Trabajo para listado'!$AB$155:$BA$1048576,MATCH($A1147,'Hoja de Trabajo para listado'!$AB$155:$AB$1048576,0),MATCH((CUADRO!P$4&amp;$E1147),'Hoja de Trabajo para listado'!$AB$151:$BA$151,0)),0)+IFERROR(INDEX('Hoja de Trabajo para listado'!$BC$155:$CB$1048576,MATCH($A1147,'Hoja de Trabajo para listado'!$BC$155:$BC$1048576,0),MATCH((CUADRO!P$4&amp;$E1147),'Hoja de Trabajo para listado'!$BC$151:$CB$151,0)),0)+IFERROR(INDEX('Hoja de Trabajo para listado'!$DE$153:$DG$274,MATCH($A1147,'Hoja de Trabajo para listado'!$DE$153:$DE$1048576,0),MATCH((CUADRO!P$4&amp;$E1147),'Hoja de Trabajo para listado'!$DE$151:$DG$151,0)),0)+IFERROR(INDEX('Hoja de Trabajo para listado'!$CD$155:$DC$1048576,MATCH($A1147,'Hoja de Trabajo para listado'!$CD$155:$CD$1048576,0),MATCH((CUADRO!P$4&amp;$E1147),'Hoja de Trabajo para listado'!$CD$151:$DC$151,0)),0)</f>
        <v>0</v>
      </c>
      <c r="Q1147" s="241">
        <f ca="1">+IFERROR(INDEX('Hoja de Trabajo para listado'!$A$155:$Z$1048576,MATCH($A1147,'Hoja de Trabajo para listado'!$A$155:$A$1048576,0),MATCH((CUADRO!Q$4&amp;$E1147),'Hoja de Trabajo para listado'!$A$151:$Z$151,0)),0)+IFERROR(INDEX('Hoja de Trabajo para listado'!$AB$155:$BA$1048576,MATCH($A1147,'Hoja de Trabajo para listado'!$AB$155:$AB$1048576,0),MATCH((CUADRO!Q$4&amp;$E1147),'Hoja de Trabajo para listado'!$AB$151:$BA$151,0)),0)+IFERROR(INDEX('Hoja de Trabajo para listado'!$BC$155:$CB$1048576,MATCH($A1147,'Hoja de Trabajo para listado'!$BC$155:$BC$1048576,0),MATCH((CUADRO!Q$4&amp;$E1147),'Hoja de Trabajo para listado'!$BC$151:$CB$151,0)),0)+IFERROR(INDEX('Hoja de Trabajo para listado'!$DE$153:$DG$274,MATCH($A1147,'Hoja de Trabajo para listado'!$DE$153:$DE$1048576,0),MATCH((CUADRO!Q$4&amp;$E1147),'Hoja de Trabajo para listado'!$DE$151:$DG$151,0)),0)+IFERROR(INDEX('Hoja de Trabajo para listado'!$CD$155:$DC$1048576,MATCH($A1147,'Hoja de Trabajo para listado'!$CD$155:$CD$1048576,0),MATCH((CUADRO!Q$4&amp;$E1147),'Hoja de Trabajo para listado'!$CD$151:$DC$151,0)),0)</f>
        <v>0</v>
      </c>
      <c r="R1147" s="241">
        <f t="shared" ca="1" si="34"/>
        <v>0</v>
      </c>
      <c r="S1147" s="247"/>
      <c r="T1147" s="241">
        <f ca="1">+T1148</f>
        <v>0</v>
      </c>
      <c r="U1147" s="240">
        <f t="shared" si="35"/>
        <v>1</v>
      </c>
    </row>
    <row r="1148" spans="1:21" customFormat="1" ht="27" hidden="1" customHeight="1">
      <c r="A1148" s="32">
        <v>2324</v>
      </c>
      <c r="B1148" s="382"/>
      <c r="C1148" s="245" t="str">
        <f>+VLOOKUP(A1148,bd_lista!$A$3:$C$592,3,FALSE)</f>
        <v>ENTIDAD OBRAS PUBLICAS MUNICIPALES DE TARIJA</v>
      </c>
      <c r="D1148" s="384"/>
      <c r="E1148" s="242" t="s">
        <v>684</v>
      </c>
      <c r="F1148" s="241">
        <f ca="1">+IFERROR(INDEX('Hoja de Trabajo para listado'!$A$155:$Z$1048576,MATCH($A1148,'Hoja de Trabajo para listado'!$A$155:$A$1048576,0),MATCH((CUADRO!F$4&amp;$E1148),'Hoja de Trabajo para listado'!$A$151:$Z$151,0)),0)+IFERROR(INDEX('Hoja de Trabajo para listado'!$AB$155:$BA$1048576,MATCH($A1148,'Hoja de Trabajo para listado'!$AB$155:$AB$1048576,0),MATCH((CUADRO!F$4&amp;$E1148),'Hoja de Trabajo para listado'!$AB$151:$BA$151,0)),0)+IFERROR(INDEX('Hoja de Trabajo para listado'!$BC$155:$CB$1048576,MATCH($A1148,'Hoja de Trabajo para listado'!$BC$155:$BC$1048576,0),MATCH((CUADRO!F$4&amp;$E1148),'Hoja de Trabajo para listado'!$BC$151:$CB$151,0)),0)+IFERROR(INDEX('Hoja de Trabajo para listado'!$DE$153:$DG$274,MATCH($A1148,'Hoja de Trabajo para listado'!$DE$153:$DE$1048576,0),MATCH((CUADRO!F$4&amp;$E1148),'Hoja de Trabajo para listado'!$DE$151:$DG$151,0)),0)+IFERROR(INDEX('Hoja de Trabajo para listado'!$CD$155:$DC$1048576,MATCH($A1148,'Hoja de Trabajo para listado'!$CD$155:$CD$1048576,0),MATCH((CUADRO!F$4&amp;$E1148),'Hoja de Trabajo para listado'!$CD$151:$DC$151,0)),0)</f>
        <v>0</v>
      </c>
      <c r="G1148" s="241">
        <f ca="1">+IFERROR(INDEX('Hoja de Trabajo para listado'!$A$155:$Z$1048576,MATCH($A1148,'Hoja de Trabajo para listado'!$A$155:$A$1048576,0),MATCH((CUADRO!G$4&amp;$E1148),'Hoja de Trabajo para listado'!$A$151:$Z$151,0)),0)+IFERROR(INDEX('Hoja de Trabajo para listado'!$AB$155:$BA$1048576,MATCH($A1148,'Hoja de Trabajo para listado'!$AB$155:$AB$1048576,0),MATCH((CUADRO!G$4&amp;$E1148),'Hoja de Trabajo para listado'!$AB$151:$BA$151,0)),0)+IFERROR(INDEX('Hoja de Trabajo para listado'!$BC$155:$CB$1048576,MATCH($A1148,'Hoja de Trabajo para listado'!$BC$155:$BC$1048576,0),MATCH((CUADRO!G$4&amp;$E1148),'Hoja de Trabajo para listado'!$BC$151:$CB$151,0)),0)+IFERROR(INDEX('Hoja de Trabajo para listado'!$DE$153:$DG$274,MATCH($A1148,'Hoja de Trabajo para listado'!$DE$153:$DE$1048576,0),MATCH((CUADRO!G$4&amp;$E1148),'Hoja de Trabajo para listado'!$DE$151:$DG$151,0)),0)+IFERROR(INDEX('Hoja de Trabajo para listado'!$CD$155:$DC$1048576,MATCH($A1148,'Hoja de Trabajo para listado'!$CD$155:$CD$1048576,0),MATCH((CUADRO!G$4&amp;$E1148),'Hoja de Trabajo para listado'!$CD$151:$DC$151,0)),0)</f>
        <v>0</v>
      </c>
      <c r="H1148" s="241">
        <f ca="1">+IFERROR(INDEX('Hoja de Trabajo para listado'!$A$155:$Z$1048576,MATCH($A1148,'Hoja de Trabajo para listado'!$A$155:$A$1048576,0),MATCH((CUADRO!H$4&amp;$E1148),'Hoja de Trabajo para listado'!$A$151:$Z$151,0)),0)+IFERROR(INDEX('Hoja de Trabajo para listado'!$AB$155:$BA$1048576,MATCH($A1148,'Hoja de Trabajo para listado'!$AB$155:$AB$1048576,0),MATCH((CUADRO!H$4&amp;$E1148),'Hoja de Trabajo para listado'!$AB$151:$BA$151,0)),0)+IFERROR(INDEX('Hoja de Trabajo para listado'!$BC$155:$CB$1048576,MATCH($A1148,'Hoja de Trabajo para listado'!$BC$155:$BC$1048576,0),MATCH((CUADRO!H$4&amp;$E1148),'Hoja de Trabajo para listado'!$BC$151:$CB$151,0)),0)+IFERROR(INDEX('Hoja de Trabajo para listado'!$DE$153:$DG$274,MATCH($A1148,'Hoja de Trabajo para listado'!$DE$153:$DE$1048576,0),MATCH((CUADRO!H$4&amp;$E1148),'Hoja de Trabajo para listado'!$DE$151:$DG$151,0)),0)+IFERROR(INDEX('Hoja de Trabajo para listado'!$CD$155:$DC$1048576,MATCH($A1148,'Hoja de Trabajo para listado'!$CD$155:$CD$1048576,0),MATCH((CUADRO!H$4&amp;$E1148),'Hoja de Trabajo para listado'!$CD$151:$DC$151,0)),0)</f>
        <v>0</v>
      </c>
      <c r="I1148" s="241">
        <f ca="1">+IFERROR(INDEX('Hoja de Trabajo para listado'!$A$155:$Z$1048576,MATCH($A1148,'Hoja de Trabajo para listado'!$A$155:$A$1048576,0),MATCH((CUADRO!I$4&amp;$E1148),'Hoja de Trabajo para listado'!$A$151:$Z$151,0)),0)+IFERROR(INDEX('Hoja de Trabajo para listado'!$AB$155:$BA$1048576,MATCH($A1148,'Hoja de Trabajo para listado'!$AB$155:$AB$1048576,0),MATCH((CUADRO!I$4&amp;$E1148),'Hoja de Trabajo para listado'!$AB$151:$BA$151,0)),0)+IFERROR(INDEX('Hoja de Trabajo para listado'!$BC$155:$CB$1048576,MATCH($A1148,'Hoja de Trabajo para listado'!$BC$155:$BC$1048576,0),MATCH((CUADRO!I$4&amp;$E1148),'Hoja de Trabajo para listado'!$BC$151:$CB$151,0)),0)+IFERROR(INDEX('Hoja de Trabajo para listado'!$DE$153:$DG$274,MATCH($A1148,'Hoja de Trabajo para listado'!$DE$153:$DE$1048576,0),MATCH((CUADRO!I$4&amp;$E1148),'Hoja de Trabajo para listado'!$DE$151:$DG$151,0)),0)+IFERROR(INDEX('Hoja de Trabajo para listado'!$CD$155:$DC$1048576,MATCH($A1148,'Hoja de Trabajo para listado'!$CD$155:$CD$1048576,0),MATCH((CUADRO!I$4&amp;$E1148),'Hoja de Trabajo para listado'!$CD$151:$DC$151,0)),0)</f>
        <v>0</v>
      </c>
      <c r="J1148" s="241">
        <f ca="1">+IFERROR(INDEX('Hoja de Trabajo para listado'!$A$155:$Z$1048576,MATCH($A1148,'Hoja de Trabajo para listado'!$A$155:$A$1048576,0),MATCH((CUADRO!J$4&amp;$E1148),'Hoja de Trabajo para listado'!$A$151:$Z$151,0)),0)+IFERROR(INDEX('Hoja de Trabajo para listado'!$AB$155:$BA$1048576,MATCH($A1148,'Hoja de Trabajo para listado'!$AB$155:$AB$1048576,0),MATCH((CUADRO!J$4&amp;$E1148),'Hoja de Trabajo para listado'!$AB$151:$BA$151,0)),0)+IFERROR(INDEX('Hoja de Trabajo para listado'!$BC$155:$CB$1048576,MATCH($A1148,'Hoja de Trabajo para listado'!$BC$155:$BC$1048576,0),MATCH((CUADRO!J$4&amp;$E1148),'Hoja de Trabajo para listado'!$BC$151:$CB$151,0)),0)+IFERROR(INDEX('Hoja de Trabajo para listado'!$DE$153:$DG$274,MATCH($A1148,'Hoja de Trabajo para listado'!$DE$153:$DE$1048576,0),MATCH((CUADRO!J$4&amp;$E1148),'Hoja de Trabajo para listado'!$DE$151:$DG$151,0)),0)+IFERROR(INDEX('Hoja de Trabajo para listado'!$CD$155:$DC$1048576,MATCH($A1148,'Hoja de Trabajo para listado'!$CD$155:$CD$1048576,0),MATCH((CUADRO!J$4&amp;$E1148),'Hoja de Trabajo para listado'!$CD$151:$DC$151,0)),0)</f>
        <v>0</v>
      </c>
      <c r="K1148" s="241">
        <f ca="1">+IFERROR(INDEX('Hoja de Trabajo para listado'!$A$155:$Z$1048576,MATCH($A1148,'Hoja de Trabajo para listado'!$A$155:$A$1048576,0),MATCH((CUADRO!K$4&amp;$E1148),'Hoja de Trabajo para listado'!$A$151:$Z$151,0)),0)+IFERROR(INDEX('Hoja de Trabajo para listado'!$AB$155:$BA$1048576,MATCH($A1148,'Hoja de Trabajo para listado'!$AB$155:$AB$1048576,0),MATCH((CUADRO!K$4&amp;$E1148),'Hoja de Trabajo para listado'!$AB$151:$BA$151,0)),0)+IFERROR(INDEX('Hoja de Trabajo para listado'!$BC$155:$CB$1048576,MATCH($A1148,'Hoja de Trabajo para listado'!$BC$155:$BC$1048576,0),MATCH((CUADRO!K$4&amp;$E1148),'Hoja de Trabajo para listado'!$BC$151:$CB$151,0)),0)+IFERROR(INDEX('Hoja de Trabajo para listado'!$DE$153:$DG$274,MATCH($A1148,'Hoja de Trabajo para listado'!$DE$153:$DE$1048576,0),MATCH((CUADRO!K$4&amp;$E1148),'Hoja de Trabajo para listado'!$DE$151:$DG$151,0)),0)+IFERROR(INDEX('Hoja de Trabajo para listado'!$CD$155:$DC$1048576,MATCH($A1148,'Hoja de Trabajo para listado'!$CD$155:$CD$1048576,0),MATCH((CUADRO!K$4&amp;$E1148),'Hoja de Trabajo para listado'!$CD$151:$DC$151,0)),0)</f>
        <v>0</v>
      </c>
      <c r="L1148" s="241">
        <f ca="1">+IFERROR(INDEX('Hoja de Trabajo para listado'!$A$155:$Z$1048576,MATCH($A1148,'Hoja de Trabajo para listado'!$A$155:$A$1048576,0),MATCH((CUADRO!L$4&amp;$E1148),'Hoja de Trabajo para listado'!$A$151:$Z$151,0)),0)+IFERROR(INDEX('Hoja de Trabajo para listado'!$AB$155:$BA$1048576,MATCH($A1148,'Hoja de Trabajo para listado'!$AB$155:$AB$1048576,0),MATCH((CUADRO!L$4&amp;$E1148),'Hoja de Trabajo para listado'!$AB$151:$BA$151,0)),0)+IFERROR(INDEX('Hoja de Trabajo para listado'!$BC$155:$CB$1048576,MATCH($A1148,'Hoja de Trabajo para listado'!$BC$155:$BC$1048576,0),MATCH((CUADRO!L$4&amp;$E1148),'Hoja de Trabajo para listado'!$BC$151:$CB$151,0)),0)+IFERROR(INDEX('Hoja de Trabajo para listado'!$DE$153:$DG$274,MATCH($A1148,'Hoja de Trabajo para listado'!$DE$153:$DE$1048576,0),MATCH((CUADRO!L$4&amp;$E1148),'Hoja de Trabajo para listado'!$DE$151:$DG$151,0)),0)+IFERROR(INDEX('Hoja de Trabajo para listado'!$CD$155:$DC$1048576,MATCH($A1148,'Hoja de Trabajo para listado'!$CD$155:$CD$1048576,0),MATCH((CUADRO!L$4&amp;$E1148),'Hoja de Trabajo para listado'!$CD$151:$DC$151,0)),0)</f>
        <v>0</v>
      </c>
      <c r="M1148" s="241">
        <f ca="1">+IFERROR(INDEX('Hoja de Trabajo para listado'!$A$155:$Z$1048576,MATCH($A1148,'Hoja de Trabajo para listado'!$A$155:$A$1048576,0),MATCH((CUADRO!M$4&amp;$E1148),'Hoja de Trabajo para listado'!$A$151:$Z$151,0)),0)+IFERROR(INDEX('Hoja de Trabajo para listado'!$AB$155:$BA$1048576,MATCH($A1148,'Hoja de Trabajo para listado'!$AB$155:$AB$1048576,0),MATCH((CUADRO!M$4&amp;$E1148),'Hoja de Trabajo para listado'!$AB$151:$BA$151,0)),0)+IFERROR(INDEX('Hoja de Trabajo para listado'!$BC$155:$CB$1048576,MATCH($A1148,'Hoja de Trabajo para listado'!$BC$155:$BC$1048576,0),MATCH((CUADRO!M$4&amp;$E1148),'Hoja de Trabajo para listado'!$BC$151:$CB$151,0)),0)+IFERROR(INDEX('Hoja de Trabajo para listado'!$DE$153:$DG$274,MATCH($A1148,'Hoja de Trabajo para listado'!$DE$153:$DE$1048576,0),MATCH((CUADRO!M$4&amp;$E1148),'Hoja de Trabajo para listado'!$DE$151:$DG$151,0)),0)+IFERROR(INDEX('Hoja de Trabajo para listado'!$CD$155:$DC$1048576,MATCH($A1148,'Hoja de Trabajo para listado'!$CD$155:$CD$1048576,0),MATCH((CUADRO!M$4&amp;$E1148),'Hoja de Trabajo para listado'!$CD$151:$DC$151,0)),0)</f>
        <v>0</v>
      </c>
      <c r="N1148" s="241">
        <f ca="1">+IFERROR(INDEX('Hoja de Trabajo para listado'!$A$155:$Z$1048576,MATCH($A1148,'Hoja de Trabajo para listado'!$A$155:$A$1048576,0),MATCH((CUADRO!N$4&amp;$E1148),'Hoja de Trabajo para listado'!$A$151:$Z$151,0)),0)+IFERROR(INDEX('Hoja de Trabajo para listado'!$AB$155:$BA$1048576,MATCH($A1148,'Hoja de Trabajo para listado'!$AB$155:$AB$1048576,0),MATCH((CUADRO!N$4&amp;$E1148),'Hoja de Trabajo para listado'!$AB$151:$BA$151,0)),0)+IFERROR(INDEX('Hoja de Trabajo para listado'!$BC$155:$CB$1048576,MATCH($A1148,'Hoja de Trabajo para listado'!$BC$155:$BC$1048576,0),MATCH((CUADRO!N$4&amp;$E1148),'Hoja de Trabajo para listado'!$BC$151:$CB$151,0)),0)+IFERROR(INDEX('Hoja de Trabajo para listado'!$DE$153:$DG$274,MATCH($A1148,'Hoja de Trabajo para listado'!$DE$153:$DE$1048576,0),MATCH((CUADRO!N$4&amp;$E1148),'Hoja de Trabajo para listado'!$DE$151:$DG$151,0)),0)+IFERROR(INDEX('Hoja de Trabajo para listado'!$CD$155:$DC$1048576,MATCH($A1148,'Hoja de Trabajo para listado'!$CD$155:$CD$1048576,0),MATCH((CUADRO!N$4&amp;$E1148),'Hoja de Trabajo para listado'!$CD$151:$DC$151,0)),0)</f>
        <v>0</v>
      </c>
      <c r="O1148" s="241">
        <f ca="1">+IFERROR(INDEX('Hoja de Trabajo para listado'!$A$155:$Z$1048576,MATCH($A1148,'Hoja de Trabajo para listado'!$A$155:$A$1048576,0),MATCH((CUADRO!O$4&amp;$E1148),'Hoja de Trabajo para listado'!$A$151:$Z$151,0)),0)+IFERROR(INDEX('Hoja de Trabajo para listado'!$AB$155:$BA$1048576,MATCH($A1148,'Hoja de Trabajo para listado'!$AB$155:$AB$1048576,0),MATCH((CUADRO!O$4&amp;$E1148),'Hoja de Trabajo para listado'!$AB$151:$BA$151,0)),0)+IFERROR(INDEX('Hoja de Trabajo para listado'!$BC$155:$CB$1048576,MATCH($A1148,'Hoja de Trabajo para listado'!$BC$155:$BC$1048576,0),MATCH((CUADRO!O$4&amp;$E1148),'Hoja de Trabajo para listado'!$BC$151:$CB$151,0)),0)+IFERROR(INDEX('Hoja de Trabajo para listado'!$DE$153:$DG$274,MATCH($A1148,'Hoja de Trabajo para listado'!$DE$153:$DE$1048576,0),MATCH((CUADRO!O$4&amp;$E1148),'Hoja de Trabajo para listado'!$DE$151:$DG$151,0)),0)+IFERROR(INDEX('Hoja de Trabajo para listado'!$CD$155:$DC$1048576,MATCH($A1148,'Hoja de Trabajo para listado'!$CD$155:$CD$1048576,0),MATCH((CUADRO!O$4&amp;$E1148),'Hoja de Trabajo para listado'!$CD$151:$DC$151,0)),0)</f>
        <v>0</v>
      </c>
      <c r="P1148" s="241">
        <f ca="1">+IFERROR(INDEX('Hoja de Trabajo para listado'!$A$155:$Z$1048576,MATCH($A1148,'Hoja de Trabajo para listado'!$A$155:$A$1048576,0),MATCH((CUADRO!P$4&amp;$E1148),'Hoja de Trabajo para listado'!$A$151:$Z$151,0)),0)+IFERROR(INDEX('Hoja de Trabajo para listado'!$AB$155:$BA$1048576,MATCH($A1148,'Hoja de Trabajo para listado'!$AB$155:$AB$1048576,0),MATCH((CUADRO!P$4&amp;$E1148),'Hoja de Trabajo para listado'!$AB$151:$BA$151,0)),0)+IFERROR(INDEX('Hoja de Trabajo para listado'!$BC$155:$CB$1048576,MATCH($A1148,'Hoja de Trabajo para listado'!$BC$155:$BC$1048576,0),MATCH((CUADRO!P$4&amp;$E1148),'Hoja de Trabajo para listado'!$BC$151:$CB$151,0)),0)+IFERROR(INDEX('Hoja de Trabajo para listado'!$DE$153:$DG$274,MATCH($A1148,'Hoja de Trabajo para listado'!$DE$153:$DE$1048576,0),MATCH((CUADRO!P$4&amp;$E1148),'Hoja de Trabajo para listado'!$DE$151:$DG$151,0)),0)+IFERROR(INDEX('Hoja de Trabajo para listado'!$CD$155:$DC$1048576,MATCH($A1148,'Hoja de Trabajo para listado'!$CD$155:$CD$1048576,0),MATCH((CUADRO!P$4&amp;$E1148),'Hoja de Trabajo para listado'!$CD$151:$DC$151,0)),0)</f>
        <v>0</v>
      </c>
      <c r="Q1148" s="241">
        <f ca="1">+IFERROR(INDEX('Hoja de Trabajo para listado'!$A$155:$Z$1048576,MATCH($A1148,'Hoja de Trabajo para listado'!$A$155:$A$1048576,0),MATCH((CUADRO!Q$4&amp;$E1148),'Hoja de Trabajo para listado'!$A$151:$Z$151,0)),0)+IFERROR(INDEX('Hoja de Trabajo para listado'!$AB$155:$BA$1048576,MATCH($A1148,'Hoja de Trabajo para listado'!$AB$155:$AB$1048576,0),MATCH((CUADRO!Q$4&amp;$E1148),'Hoja de Trabajo para listado'!$AB$151:$BA$151,0)),0)+IFERROR(INDEX('Hoja de Trabajo para listado'!$BC$155:$CB$1048576,MATCH($A1148,'Hoja de Trabajo para listado'!$BC$155:$BC$1048576,0),MATCH((CUADRO!Q$4&amp;$E1148),'Hoja de Trabajo para listado'!$BC$151:$CB$151,0)),0)+IFERROR(INDEX('Hoja de Trabajo para listado'!$DE$153:$DG$274,MATCH($A1148,'Hoja de Trabajo para listado'!$DE$153:$DE$1048576,0),MATCH((CUADRO!Q$4&amp;$E1148),'Hoja de Trabajo para listado'!$DE$151:$DG$151,0)),0)+IFERROR(INDEX('Hoja de Trabajo para listado'!$CD$155:$DC$1048576,MATCH($A1148,'Hoja de Trabajo para listado'!$CD$155:$CD$1048576,0),MATCH((CUADRO!Q$4&amp;$E1148),'Hoja de Trabajo para listado'!$CD$151:$DC$151,0)),0)</f>
        <v>0</v>
      </c>
      <c r="R1148" s="241">
        <f t="shared" ca="1" si="34"/>
        <v>0</v>
      </c>
      <c r="S1148" s="247">
        <f ca="1">+R1147+R1148</f>
        <v>0</v>
      </c>
      <c r="T1148" s="241">
        <f ca="1">+S1148</f>
        <v>0</v>
      </c>
      <c r="U1148" s="240">
        <f t="shared" si="35"/>
        <v>2</v>
      </c>
    </row>
    <row r="1149" spans="1:21" customFormat="1" ht="27" hidden="1" customHeight="1">
      <c r="A1149" s="32">
        <v>2325</v>
      </c>
      <c r="B1149" s="381">
        <f>+A1149</f>
        <v>2325</v>
      </c>
      <c r="C1149" s="245" t="str">
        <f>+VLOOKUP(A1149,bd_lista!$A$3:$C$592,3,FALSE)</f>
        <v>ENTIDAD ORDENAMIENTO TERRITORIAL DE TARIJA</v>
      </c>
      <c r="D1149" s="383" t="str">
        <f>+C1149</f>
        <v>ENTIDAD ORDENAMIENTO TERRITORIAL DE TARIJA</v>
      </c>
      <c r="E1149" s="240" t="s">
        <v>683</v>
      </c>
      <c r="F1149" s="241">
        <f ca="1">+IFERROR(INDEX('Hoja de Trabajo para listado'!$A$155:$Z$1048576,MATCH($A1149,'Hoja de Trabajo para listado'!$A$155:$A$1048576,0),MATCH((CUADRO!F$4&amp;$E1149),'Hoja de Trabajo para listado'!$A$151:$Z$151,0)),0)+IFERROR(INDEX('Hoja de Trabajo para listado'!$AB$155:$BA$1048576,MATCH($A1149,'Hoja de Trabajo para listado'!$AB$155:$AB$1048576,0),MATCH((CUADRO!F$4&amp;$E1149),'Hoja de Trabajo para listado'!$AB$151:$BA$151,0)),0)+IFERROR(INDEX('Hoja de Trabajo para listado'!$BC$155:$CB$1048576,MATCH($A1149,'Hoja de Trabajo para listado'!$BC$155:$BC$1048576,0),MATCH((CUADRO!F$4&amp;$E1149),'Hoja de Trabajo para listado'!$BC$151:$CB$151,0)),0)+IFERROR(INDEX('Hoja de Trabajo para listado'!$DE$153:$DG$274,MATCH($A1149,'Hoja de Trabajo para listado'!$DE$153:$DE$1048576,0),MATCH((CUADRO!F$4&amp;$E1149),'Hoja de Trabajo para listado'!$DE$151:$DG$151,0)),0)+IFERROR(INDEX('Hoja de Trabajo para listado'!$CD$155:$DC$1048576,MATCH($A1149,'Hoja de Trabajo para listado'!$CD$155:$CD$1048576,0),MATCH((CUADRO!F$4&amp;$E1149),'Hoja de Trabajo para listado'!$CD$151:$DC$151,0)),0)</f>
        <v>0</v>
      </c>
      <c r="G1149" s="241">
        <f ca="1">+IFERROR(INDEX('Hoja de Trabajo para listado'!$A$155:$Z$1048576,MATCH($A1149,'Hoja de Trabajo para listado'!$A$155:$A$1048576,0),MATCH((CUADRO!G$4&amp;$E1149),'Hoja de Trabajo para listado'!$A$151:$Z$151,0)),0)+IFERROR(INDEX('Hoja de Trabajo para listado'!$AB$155:$BA$1048576,MATCH($A1149,'Hoja de Trabajo para listado'!$AB$155:$AB$1048576,0),MATCH((CUADRO!G$4&amp;$E1149),'Hoja de Trabajo para listado'!$AB$151:$BA$151,0)),0)+IFERROR(INDEX('Hoja de Trabajo para listado'!$BC$155:$CB$1048576,MATCH($A1149,'Hoja de Trabajo para listado'!$BC$155:$BC$1048576,0),MATCH((CUADRO!G$4&amp;$E1149),'Hoja de Trabajo para listado'!$BC$151:$CB$151,0)),0)+IFERROR(INDEX('Hoja de Trabajo para listado'!$DE$153:$DG$274,MATCH($A1149,'Hoja de Trabajo para listado'!$DE$153:$DE$1048576,0),MATCH((CUADRO!G$4&amp;$E1149),'Hoja de Trabajo para listado'!$DE$151:$DG$151,0)),0)+IFERROR(INDEX('Hoja de Trabajo para listado'!$CD$155:$DC$1048576,MATCH($A1149,'Hoja de Trabajo para listado'!$CD$155:$CD$1048576,0),MATCH((CUADRO!G$4&amp;$E1149),'Hoja de Trabajo para listado'!$CD$151:$DC$151,0)),0)</f>
        <v>0</v>
      </c>
      <c r="H1149" s="241">
        <f ca="1">+IFERROR(INDEX('Hoja de Trabajo para listado'!$A$155:$Z$1048576,MATCH($A1149,'Hoja de Trabajo para listado'!$A$155:$A$1048576,0),MATCH((CUADRO!H$4&amp;$E1149),'Hoja de Trabajo para listado'!$A$151:$Z$151,0)),0)+IFERROR(INDEX('Hoja de Trabajo para listado'!$AB$155:$BA$1048576,MATCH($A1149,'Hoja de Trabajo para listado'!$AB$155:$AB$1048576,0),MATCH((CUADRO!H$4&amp;$E1149),'Hoja de Trabajo para listado'!$AB$151:$BA$151,0)),0)+IFERROR(INDEX('Hoja de Trabajo para listado'!$BC$155:$CB$1048576,MATCH($A1149,'Hoja de Trabajo para listado'!$BC$155:$BC$1048576,0),MATCH((CUADRO!H$4&amp;$E1149),'Hoja de Trabajo para listado'!$BC$151:$CB$151,0)),0)+IFERROR(INDEX('Hoja de Trabajo para listado'!$DE$153:$DG$274,MATCH($A1149,'Hoja de Trabajo para listado'!$DE$153:$DE$1048576,0),MATCH((CUADRO!H$4&amp;$E1149),'Hoja de Trabajo para listado'!$DE$151:$DG$151,0)),0)+IFERROR(INDEX('Hoja de Trabajo para listado'!$CD$155:$DC$1048576,MATCH($A1149,'Hoja de Trabajo para listado'!$CD$155:$CD$1048576,0),MATCH((CUADRO!H$4&amp;$E1149),'Hoja de Trabajo para listado'!$CD$151:$DC$151,0)),0)</f>
        <v>0</v>
      </c>
      <c r="I1149" s="241">
        <f ca="1">+IFERROR(INDEX('Hoja de Trabajo para listado'!$A$155:$Z$1048576,MATCH($A1149,'Hoja de Trabajo para listado'!$A$155:$A$1048576,0),MATCH((CUADRO!I$4&amp;$E1149),'Hoja de Trabajo para listado'!$A$151:$Z$151,0)),0)+IFERROR(INDEX('Hoja de Trabajo para listado'!$AB$155:$BA$1048576,MATCH($A1149,'Hoja de Trabajo para listado'!$AB$155:$AB$1048576,0),MATCH((CUADRO!I$4&amp;$E1149),'Hoja de Trabajo para listado'!$AB$151:$BA$151,0)),0)+IFERROR(INDEX('Hoja de Trabajo para listado'!$BC$155:$CB$1048576,MATCH($A1149,'Hoja de Trabajo para listado'!$BC$155:$BC$1048576,0),MATCH((CUADRO!I$4&amp;$E1149),'Hoja de Trabajo para listado'!$BC$151:$CB$151,0)),0)+IFERROR(INDEX('Hoja de Trabajo para listado'!$DE$153:$DG$274,MATCH($A1149,'Hoja de Trabajo para listado'!$DE$153:$DE$1048576,0),MATCH((CUADRO!I$4&amp;$E1149),'Hoja de Trabajo para listado'!$DE$151:$DG$151,0)),0)+IFERROR(INDEX('Hoja de Trabajo para listado'!$CD$155:$DC$1048576,MATCH($A1149,'Hoja de Trabajo para listado'!$CD$155:$CD$1048576,0),MATCH((CUADRO!I$4&amp;$E1149),'Hoja de Trabajo para listado'!$CD$151:$DC$151,0)),0)</f>
        <v>0</v>
      </c>
      <c r="J1149" s="241">
        <f ca="1">+IFERROR(INDEX('Hoja de Trabajo para listado'!$A$155:$Z$1048576,MATCH($A1149,'Hoja de Trabajo para listado'!$A$155:$A$1048576,0),MATCH((CUADRO!J$4&amp;$E1149),'Hoja de Trabajo para listado'!$A$151:$Z$151,0)),0)+IFERROR(INDEX('Hoja de Trabajo para listado'!$AB$155:$BA$1048576,MATCH($A1149,'Hoja de Trabajo para listado'!$AB$155:$AB$1048576,0),MATCH((CUADRO!J$4&amp;$E1149),'Hoja de Trabajo para listado'!$AB$151:$BA$151,0)),0)+IFERROR(INDEX('Hoja de Trabajo para listado'!$BC$155:$CB$1048576,MATCH($A1149,'Hoja de Trabajo para listado'!$BC$155:$BC$1048576,0),MATCH((CUADRO!J$4&amp;$E1149),'Hoja de Trabajo para listado'!$BC$151:$CB$151,0)),0)+IFERROR(INDEX('Hoja de Trabajo para listado'!$DE$153:$DG$274,MATCH($A1149,'Hoja de Trabajo para listado'!$DE$153:$DE$1048576,0),MATCH((CUADRO!J$4&amp;$E1149),'Hoja de Trabajo para listado'!$DE$151:$DG$151,0)),0)+IFERROR(INDEX('Hoja de Trabajo para listado'!$CD$155:$DC$1048576,MATCH($A1149,'Hoja de Trabajo para listado'!$CD$155:$CD$1048576,0),MATCH((CUADRO!J$4&amp;$E1149),'Hoja de Trabajo para listado'!$CD$151:$DC$151,0)),0)</f>
        <v>0</v>
      </c>
      <c r="K1149" s="241">
        <f ca="1">+IFERROR(INDEX('Hoja de Trabajo para listado'!$A$155:$Z$1048576,MATCH($A1149,'Hoja de Trabajo para listado'!$A$155:$A$1048576,0),MATCH((CUADRO!K$4&amp;$E1149),'Hoja de Trabajo para listado'!$A$151:$Z$151,0)),0)+IFERROR(INDEX('Hoja de Trabajo para listado'!$AB$155:$BA$1048576,MATCH($A1149,'Hoja de Trabajo para listado'!$AB$155:$AB$1048576,0),MATCH((CUADRO!K$4&amp;$E1149),'Hoja de Trabajo para listado'!$AB$151:$BA$151,0)),0)+IFERROR(INDEX('Hoja de Trabajo para listado'!$BC$155:$CB$1048576,MATCH($A1149,'Hoja de Trabajo para listado'!$BC$155:$BC$1048576,0),MATCH((CUADRO!K$4&amp;$E1149),'Hoja de Trabajo para listado'!$BC$151:$CB$151,0)),0)+IFERROR(INDEX('Hoja de Trabajo para listado'!$DE$153:$DG$274,MATCH($A1149,'Hoja de Trabajo para listado'!$DE$153:$DE$1048576,0),MATCH((CUADRO!K$4&amp;$E1149),'Hoja de Trabajo para listado'!$DE$151:$DG$151,0)),0)+IFERROR(INDEX('Hoja de Trabajo para listado'!$CD$155:$DC$1048576,MATCH($A1149,'Hoja de Trabajo para listado'!$CD$155:$CD$1048576,0),MATCH((CUADRO!K$4&amp;$E1149),'Hoja de Trabajo para listado'!$CD$151:$DC$151,0)),0)</f>
        <v>0</v>
      </c>
      <c r="L1149" s="241">
        <f ca="1">+IFERROR(INDEX('Hoja de Trabajo para listado'!$A$155:$Z$1048576,MATCH($A1149,'Hoja de Trabajo para listado'!$A$155:$A$1048576,0),MATCH((CUADRO!L$4&amp;$E1149),'Hoja de Trabajo para listado'!$A$151:$Z$151,0)),0)+IFERROR(INDEX('Hoja de Trabajo para listado'!$AB$155:$BA$1048576,MATCH($A1149,'Hoja de Trabajo para listado'!$AB$155:$AB$1048576,0),MATCH((CUADRO!L$4&amp;$E1149),'Hoja de Trabajo para listado'!$AB$151:$BA$151,0)),0)+IFERROR(INDEX('Hoja de Trabajo para listado'!$BC$155:$CB$1048576,MATCH($A1149,'Hoja de Trabajo para listado'!$BC$155:$BC$1048576,0),MATCH((CUADRO!L$4&amp;$E1149),'Hoja de Trabajo para listado'!$BC$151:$CB$151,0)),0)+IFERROR(INDEX('Hoja de Trabajo para listado'!$DE$153:$DG$274,MATCH($A1149,'Hoja de Trabajo para listado'!$DE$153:$DE$1048576,0),MATCH((CUADRO!L$4&amp;$E1149),'Hoja de Trabajo para listado'!$DE$151:$DG$151,0)),0)+IFERROR(INDEX('Hoja de Trabajo para listado'!$CD$155:$DC$1048576,MATCH($A1149,'Hoja de Trabajo para listado'!$CD$155:$CD$1048576,0),MATCH((CUADRO!L$4&amp;$E1149),'Hoja de Trabajo para listado'!$CD$151:$DC$151,0)),0)</f>
        <v>0</v>
      </c>
      <c r="M1149" s="241">
        <f ca="1">+IFERROR(INDEX('Hoja de Trabajo para listado'!$A$155:$Z$1048576,MATCH($A1149,'Hoja de Trabajo para listado'!$A$155:$A$1048576,0),MATCH((CUADRO!M$4&amp;$E1149),'Hoja de Trabajo para listado'!$A$151:$Z$151,0)),0)+IFERROR(INDEX('Hoja de Trabajo para listado'!$AB$155:$BA$1048576,MATCH($A1149,'Hoja de Trabajo para listado'!$AB$155:$AB$1048576,0),MATCH((CUADRO!M$4&amp;$E1149),'Hoja de Trabajo para listado'!$AB$151:$BA$151,0)),0)+IFERROR(INDEX('Hoja de Trabajo para listado'!$BC$155:$CB$1048576,MATCH($A1149,'Hoja de Trabajo para listado'!$BC$155:$BC$1048576,0),MATCH((CUADRO!M$4&amp;$E1149),'Hoja de Trabajo para listado'!$BC$151:$CB$151,0)),0)+IFERROR(INDEX('Hoja de Trabajo para listado'!$DE$153:$DG$274,MATCH($A1149,'Hoja de Trabajo para listado'!$DE$153:$DE$1048576,0),MATCH((CUADRO!M$4&amp;$E1149),'Hoja de Trabajo para listado'!$DE$151:$DG$151,0)),0)+IFERROR(INDEX('Hoja de Trabajo para listado'!$CD$155:$DC$1048576,MATCH($A1149,'Hoja de Trabajo para listado'!$CD$155:$CD$1048576,0),MATCH((CUADRO!M$4&amp;$E1149),'Hoja de Trabajo para listado'!$CD$151:$DC$151,0)),0)</f>
        <v>0</v>
      </c>
      <c r="N1149" s="241">
        <f ca="1">+IFERROR(INDEX('Hoja de Trabajo para listado'!$A$155:$Z$1048576,MATCH($A1149,'Hoja de Trabajo para listado'!$A$155:$A$1048576,0),MATCH((CUADRO!N$4&amp;$E1149),'Hoja de Trabajo para listado'!$A$151:$Z$151,0)),0)+IFERROR(INDEX('Hoja de Trabajo para listado'!$AB$155:$BA$1048576,MATCH($A1149,'Hoja de Trabajo para listado'!$AB$155:$AB$1048576,0),MATCH((CUADRO!N$4&amp;$E1149),'Hoja de Trabajo para listado'!$AB$151:$BA$151,0)),0)+IFERROR(INDEX('Hoja de Trabajo para listado'!$BC$155:$CB$1048576,MATCH($A1149,'Hoja de Trabajo para listado'!$BC$155:$BC$1048576,0),MATCH((CUADRO!N$4&amp;$E1149),'Hoja de Trabajo para listado'!$BC$151:$CB$151,0)),0)+IFERROR(INDEX('Hoja de Trabajo para listado'!$DE$153:$DG$274,MATCH($A1149,'Hoja de Trabajo para listado'!$DE$153:$DE$1048576,0),MATCH((CUADRO!N$4&amp;$E1149),'Hoja de Trabajo para listado'!$DE$151:$DG$151,0)),0)+IFERROR(INDEX('Hoja de Trabajo para listado'!$CD$155:$DC$1048576,MATCH($A1149,'Hoja de Trabajo para listado'!$CD$155:$CD$1048576,0),MATCH((CUADRO!N$4&amp;$E1149),'Hoja de Trabajo para listado'!$CD$151:$DC$151,0)),0)</f>
        <v>0</v>
      </c>
      <c r="O1149" s="241">
        <f ca="1">+IFERROR(INDEX('Hoja de Trabajo para listado'!$A$155:$Z$1048576,MATCH($A1149,'Hoja de Trabajo para listado'!$A$155:$A$1048576,0),MATCH((CUADRO!O$4&amp;$E1149),'Hoja de Trabajo para listado'!$A$151:$Z$151,0)),0)+IFERROR(INDEX('Hoja de Trabajo para listado'!$AB$155:$BA$1048576,MATCH($A1149,'Hoja de Trabajo para listado'!$AB$155:$AB$1048576,0),MATCH((CUADRO!O$4&amp;$E1149),'Hoja de Trabajo para listado'!$AB$151:$BA$151,0)),0)+IFERROR(INDEX('Hoja de Trabajo para listado'!$BC$155:$CB$1048576,MATCH($A1149,'Hoja de Trabajo para listado'!$BC$155:$BC$1048576,0),MATCH((CUADRO!O$4&amp;$E1149),'Hoja de Trabajo para listado'!$BC$151:$CB$151,0)),0)+IFERROR(INDEX('Hoja de Trabajo para listado'!$DE$153:$DG$274,MATCH($A1149,'Hoja de Trabajo para listado'!$DE$153:$DE$1048576,0),MATCH((CUADRO!O$4&amp;$E1149),'Hoja de Trabajo para listado'!$DE$151:$DG$151,0)),0)+IFERROR(INDEX('Hoja de Trabajo para listado'!$CD$155:$DC$1048576,MATCH($A1149,'Hoja de Trabajo para listado'!$CD$155:$CD$1048576,0),MATCH((CUADRO!O$4&amp;$E1149),'Hoja de Trabajo para listado'!$CD$151:$DC$151,0)),0)</f>
        <v>0</v>
      </c>
      <c r="P1149" s="241">
        <f ca="1">+IFERROR(INDEX('Hoja de Trabajo para listado'!$A$155:$Z$1048576,MATCH($A1149,'Hoja de Trabajo para listado'!$A$155:$A$1048576,0),MATCH((CUADRO!P$4&amp;$E1149),'Hoja de Trabajo para listado'!$A$151:$Z$151,0)),0)+IFERROR(INDEX('Hoja de Trabajo para listado'!$AB$155:$BA$1048576,MATCH($A1149,'Hoja de Trabajo para listado'!$AB$155:$AB$1048576,0),MATCH((CUADRO!P$4&amp;$E1149),'Hoja de Trabajo para listado'!$AB$151:$BA$151,0)),0)+IFERROR(INDEX('Hoja de Trabajo para listado'!$BC$155:$CB$1048576,MATCH($A1149,'Hoja de Trabajo para listado'!$BC$155:$BC$1048576,0),MATCH((CUADRO!P$4&amp;$E1149),'Hoja de Trabajo para listado'!$BC$151:$CB$151,0)),0)+IFERROR(INDEX('Hoja de Trabajo para listado'!$DE$153:$DG$274,MATCH($A1149,'Hoja de Trabajo para listado'!$DE$153:$DE$1048576,0),MATCH((CUADRO!P$4&amp;$E1149),'Hoja de Trabajo para listado'!$DE$151:$DG$151,0)),0)+IFERROR(INDEX('Hoja de Trabajo para listado'!$CD$155:$DC$1048576,MATCH($A1149,'Hoja de Trabajo para listado'!$CD$155:$CD$1048576,0),MATCH((CUADRO!P$4&amp;$E1149),'Hoja de Trabajo para listado'!$CD$151:$DC$151,0)),0)</f>
        <v>0</v>
      </c>
      <c r="Q1149" s="241">
        <f ca="1">+IFERROR(INDEX('Hoja de Trabajo para listado'!$A$155:$Z$1048576,MATCH($A1149,'Hoja de Trabajo para listado'!$A$155:$A$1048576,0),MATCH((CUADRO!Q$4&amp;$E1149),'Hoja de Trabajo para listado'!$A$151:$Z$151,0)),0)+IFERROR(INDEX('Hoja de Trabajo para listado'!$AB$155:$BA$1048576,MATCH($A1149,'Hoja de Trabajo para listado'!$AB$155:$AB$1048576,0),MATCH((CUADRO!Q$4&amp;$E1149),'Hoja de Trabajo para listado'!$AB$151:$BA$151,0)),0)+IFERROR(INDEX('Hoja de Trabajo para listado'!$BC$155:$CB$1048576,MATCH($A1149,'Hoja de Trabajo para listado'!$BC$155:$BC$1048576,0),MATCH((CUADRO!Q$4&amp;$E1149),'Hoja de Trabajo para listado'!$BC$151:$CB$151,0)),0)+IFERROR(INDEX('Hoja de Trabajo para listado'!$DE$153:$DG$274,MATCH($A1149,'Hoja de Trabajo para listado'!$DE$153:$DE$1048576,0),MATCH((CUADRO!Q$4&amp;$E1149),'Hoja de Trabajo para listado'!$DE$151:$DG$151,0)),0)+IFERROR(INDEX('Hoja de Trabajo para listado'!$CD$155:$DC$1048576,MATCH($A1149,'Hoja de Trabajo para listado'!$CD$155:$CD$1048576,0),MATCH((CUADRO!Q$4&amp;$E1149),'Hoja de Trabajo para listado'!$CD$151:$DC$151,0)),0)</f>
        <v>0</v>
      </c>
      <c r="R1149" s="241">
        <f t="shared" ca="1" si="34"/>
        <v>0</v>
      </c>
      <c r="S1149" s="247"/>
      <c r="T1149" s="241">
        <f ca="1">+T1150</f>
        <v>0</v>
      </c>
      <c r="U1149" s="240">
        <f t="shared" si="35"/>
        <v>1</v>
      </c>
    </row>
    <row r="1150" spans="1:21" customFormat="1" ht="27" hidden="1" customHeight="1">
      <c r="A1150" s="32">
        <v>2325</v>
      </c>
      <c r="B1150" s="382"/>
      <c r="C1150" s="245" t="str">
        <f>+VLOOKUP(A1150,bd_lista!$A$3:$C$592,3,FALSE)</f>
        <v>ENTIDAD ORDENAMIENTO TERRITORIAL DE TARIJA</v>
      </c>
      <c r="D1150" s="384"/>
      <c r="E1150" s="242" t="s">
        <v>684</v>
      </c>
      <c r="F1150" s="241">
        <f ca="1">+IFERROR(INDEX('Hoja de Trabajo para listado'!$A$155:$Z$1048576,MATCH($A1150,'Hoja de Trabajo para listado'!$A$155:$A$1048576,0),MATCH((CUADRO!F$4&amp;$E1150),'Hoja de Trabajo para listado'!$A$151:$Z$151,0)),0)+IFERROR(INDEX('Hoja de Trabajo para listado'!$AB$155:$BA$1048576,MATCH($A1150,'Hoja de Trabajo para listado'!$AB$155:$AB$1048576,0),MATCH((CUADRO!F$4&amp;$E1150),'Hoja de Trabajo para listado'!$AB$151:$BA$151,0)),0)+IFERROR(INDEX('Hoja de Trabajo para listado'!$BC$155:$CB$1048576,MATCH($A1150,'Hoja de Trabajo para listado'!$BC$155:$BC$1048576,0),MATCH((CUADRO!F$4&amp;$E1150),'Hoja de Trabajo para listado'!$BC$151:$CB$151,0)),0)+IFERROR(INDEX('Hoja de Trabajo para listado'!$DE$153:$DG$274,MATCH($A1150,'Hoja de Trabajo para listado'!$DE$153:$DE$1048576,0),MATCH((CUADRO!F$4&amp;$E1150),'Hoja de Trabajo para listado'!$DE$151:$DG$151,0)),0)+IFERROR(INDEX('Hoja de Trabajo para listado'!$CD$155:$DC$1048576,MATCH($A1150,'Hoja de Trabajo para listado'!$CD$155:$CD$1048576,0),MATCH((CUADRO!F$4&amp;$E1150),'Hoja de Trabajo para listado'!$CD$151:$DC$151,0)),0)</f>
        <v>0</v>
      </c>
      <c r="G1150" s="241">
        <f ca="1">+IFERROR(INDEX('Hoja de Trabajo para listado'!$A$155:$Z$1048576,MATCH($A1150,'Hoja de Trabajo para listado'!$A$155:$A$1048576,0),MATCH((CUADRO!G$4&amp;$E1150),'Hoja de Trabajo para listado'!$A$151:$Z$151,0)),0)+IFERROR(INDEX('Hoja de Trabajo para listado'!$AB$155:$BA$1048576,MATCH($A1150,'Hoja de Trabajo para listado'!$AB$155:$AB$1048576,0),MATCH((CUADRO!G$4&amp;$E1150),'Hoja de Trabajo para listado'!$AB$151:$BA$151,0)),0)+IFERROR(INDEX('Hoja de Trabajo para listado'!$BC$155:$CB$1048576,MATCH($A1150,'Hoja de Trabajo para listado'!$BC$155:$BC$1048576,0),MATCH((CUADRO!G$4&amp;$E1150),'Hoja de Trabajo para listado'!$BC$151:$CB$151,0)),0)+IFERROR(INDEX('Hoja de Trabajo para listado'!$DE$153:$DG$274,MATCH($A1150,'Hoja de Trabajo para listado'!$DE$153:$DE$1048576,0),MATCH((CUADRO!G$4&amp;$E1150),'Hoja de Trabajo para listado'!$DE$151:$DG$151,0)),0)+IFERROR(INDEX('Hoja de Trabajo para listado'!$CD$155:$DC$1048576,MATCH($A1150,'Hoja de Trabajo para listado'!$CD$155:$CD$1048576,0),MATCH((CUADRO!G$4&amp;$E1150),'Hoja de Trabajo para listado'!$CD$151:$DC$151,0)),0)</f>
        <v>0</v>
      </c>
      <c r="H1150" s="241">
        <f ca="1">+IFERROR(INDEX('Hoja de Trabajo para listado'!$A$155:$Z$1048576,MATCH($A1150,'Hoja de Trabajo para listado'!$A$155:$A$1048576,0),MATCH((CUADRO!H$4&amp;$E1150),'Hoja de Trabajo para listado'!$A$151:$Z$151,0)),0)+IFERROR(INDEX('Hoja de Trabajo para listado'!$AB$155:$BA$1048576,MATCH($A1150,'Hoja de Trabajo para listado'!$AB$155:$AB$1048576,0),MATCH((CUADRO!H$4&amp;$E1150),'Hoja de Trabajo para listado'!$AB$151:$BA$151,0)),0)+IFERROR(INDEX('Hoja de Trabajo para listado'!$BC$155:$CB$1048576,MATCH($A1150,'Hoja de Trabajo para listado'!$BC$155:$BC$1048576,0),MATCH((CUADRO!H$4&amp;$E1150),'Hoja de Trabajo para listado'!$BC$151:$CB$151,0)),0)+IFERROR(INDEX('Hoja de Trabajo para listado'!$DE$153:$DG$274,MATCH($A1150,'Hoja de Trabajo para listado'!$DE$153:$DE$1048576,0),MATCH((CUADRO!H$4&amp;$E1150),'Hoja de Trabajo para listado'!$DE$151:$DG$151,0)),0)+IFERROR(INDEX('Hoja de Trabajo para listado'!$CD$155:$DC$1048576,MATCH($A1150,'Hoja de Trabajo para listado'!$CD$155:$CD$1048576,0),MATCH((CUADRO!H$4&amp;$E1150),'Hoja de Trabajo para listado'!$CD$151:$DC$151,0)),0)</f>
        <v>0</v>
      </c>
      <c r="I1150" s="241">
        <f ca="1">+IFERROR(INDEX('Hoja de Trabajo para listado'!$A$155:$Z$1048576,MATCH($A1150,'Hoja de Trabajo para listado'!$A$155:$A$1048576,0),MATCH((CUADRO!I$4&amp;$E1150),'Hoja de Trabajo para listado'!$A$151:$Z$151,0)),0)+IFERROR(INDEX('Hoja de Trabajo para listado'!$AB$155:$BA$1048576,MATCH($A1150,'Hoja de Trabajo para listado'!$AB$155:$AB$1048576,0),MATCH((CUADRO!I$4&amp;$E1150),'Hoja de Trabajo para listado'!$AB$151:$BA$151,0)),0)+IFERROR(INDEX('Hoja de Trabajo para listado'!$BC$155:$CB$1048576,MATCH($A1150,'Hoja de Trabajo para listado'!$BC$155:$BC$1048576,0),MATCH((CUADRO!I$4&amp;$E1150),'Hoja de Trabajo para listado'!$BC$151:$CB$151,0)),0)+IFERROR(INDEX('Hoja de Trabajo para listado'!$DE$153:$DG$274,MATCH($A1150,'Hoja de Trabajo para listado'!$DE$153:$DE$1048576,0),MATCH((CUADRO!I$4&amp;$E1150),'Hoja de Trabajo para listado'!$DE$151:$DG$151,0)),0)+IFERROR(INDEX('Hoja de Trabajo para listado'!$CD$155:$DC$1048576,MATCH($A1150,'Hoja de Trabajo para listado'!$CD$155:$CD$1048576,0),MATCH((CUADRO!I$4&amp;$E1150),'Hoja de Trabajo para listado'!$CD$151:$DC$151,0)),0)</f>
        <v>0</v>
      </c>
      <c r="J1150" s="241">
        <f ca="1">+IFERROR(INDEX('Hoja de Trabajo para listado'!$A$155:$Z$1048576,MATCH($A1150,'Hoja de Trabajo para listado'!$A$155:$A$1048576,0),MATCH((CUADRO!J$4&amp;$E1150),'Hoja de Trabajo para listado'!$A$151:$Z$151,0)),0)+IFERROR(INDEX('Hoja de Trabajo para listado'!$AB$155:$BA$1048576,MATCH($A1150,'Hoja de Trabajo para listado'!$AB$155:$AB$1048576,0),MATCH((CUADRO!J$4&amp;$E1150),'Hoja de Trabajo para listado'!$AB$151:$BA$151,0)),0)+IFERROR(INDEX('Hoja de Trabajo para listado'!$BC$155:$CB$1048576,MATCH($A1150,'Hoja de Trabajo para listado'!$BC$155:$BC$1048576,0),MATCH((CUADRO!J$4&amp;$E1150),'Hoja de Trabajo para listado'!$BC$151:$CB$151,0)),0)+IFERROR(INDEX('Hoja de Trabajo para listado'!$DE$153:$DG$274,MATCH($A1150,'Hoja de Trabajo para listado'!$DE$153:$DE$1048576,0),MATCH((CUADRO!J$4&amp;$E1150),'Hoja de Trabajo para listado'!$DE$151:$DG$151,0)),0)+IFERROR(INDEX('Hoja de Trabajo para listado'!$CD$155:$DC$1048576,MATCH($A1150,'Hoja de Trabajo para listado'!$CD$155:$CD$1048576,0),MATCH((CUADRO!J$4&amp;$E1150),'Hoja de Trabajo para listado'!$CD$151:$DC$151,0)),0)</f>
        <v>0</v>
      </c>
      <c r="K1150" s="241">
        <f ca="1">+IFERROR(INDEX('Hoja de Trabajo para listado'!$A$155:$Z$1048576,MATCH($A1150,'Hoja de Trabajo para listado'!$A$155:$A$1048576,0),MATCH((CUADRO!K$4&amp;$E1150),'Hoja de Trabajo para listado'!$A$151:$Z$151,0)),0)+IFERROR(INDEX('Hoja de Trabajo para listado'!$AB$155:$BA$1048576,MATCH($A1150,'Hoja de Trabajo para listado'!$AB$155:$AB$1048576,0),MATCH((CUADRO!K$4&amp;$E1150),'Hoja de Trabajo para listado'!$AB$151:$BA$151,0)),0)+IFERROR(INDEX('Hoja de Trabajo para listado'!$BC$155:$CB$1048576,MATCH($A1150,'Hoja de Trabajo para listado'!$BC$155:$BC$1048576,0),MATCH((CUADRO!K$4&amp;$E1150),'Hoja de Trabajo para listado'!$BC$151:$CB$151,0)),0)+IFERROR(INDEX('Hoja de Trabajo para listado'!$DE$153:$DG$274,MATCH($A1150,'Hoja de Trabajo para listado'!$DE$153:$DE$1048576,0),MATCH((CUADRO!K$4&amp;$E1150),'Hoja de Trabajo para listado'!$DE$151:$DG$151,0)),0)+IFERROR(INDEX('Hoja de Trabajo para listado'!$CD$155:$DC$1048576,MATCH($A1150,'Hoja de Trabajo para listado'!$CD$155:$CD$1048576,0),MATCH((CUADRO!K$4&amp;$E1150),'Hoja de Trabajo para listado'!$CD$151:$DC$151,0)),0)</f>
        <v>0</v>
      </c>
      <c r="L1150" s="241">
        <f ca="1">+IFERROR(INDEX('Hoja de Trabajo para listado'!$A$155:$Z$1048576,MATCH($A1150,'Hoja de Trabajo para listado'!$A$155:$A$1048576,0),MATCH((CUADRO!L$4&amp;$E1150),'Hoja de Trabajo para listado'!$A$151:$Z$151,0)),0)+IFERROR(INDEX('Hoja de Trabajo para listado'!$AB$155:$BA$1048576,MATCH($A1150,'Hoja de Trabajo para listado'!$AB$155:$AB$1048576,0),MATCH((CUADRO!L$4&amp;$E1150),'Hoja de Trabajo para listado'!$AB$151:$BA$151,0)),0)+IFERROR(INDEX('Hoja de Trabajo para listado'!$BC$155:$CB$1048576,MATCH($A1150,'Hoja de Trabajo para listado'!$BC$155:$BC$1048576,0),MATCH((CUADRO!L$4&amp;$E1150),'Hoja de Trabajo para listado'!$BC$151:$CB$151,0)),0)+IFERROR(INDEX('Hoja de Trabajo para listado'!$DE$153:$DG$274,MATCH($A1150,'Hoja de Trabajo para listado'!$DE$153:$DE$1048576,0),MATCH((CUADRO!L$4&amp;$E1150),'Hoja de Trabajo para listado'!$DE$151:$DG$151,0)),0)+IFERROR(INDEX('Hoja de Trabajo para listado'!$CD$155:$DC$1048576,MATCH($A1150,'Hoja de Trabajo para listado'!$CD$155:$CD$1048576,0),MATCH((CUADRO!L$4&amp;$E1150),'Hoja de Trabajo para listado'!$CD$151:$DC$151,0)),0)</f>
        <v>0</v>
      </c>
      <c r="M1150" s="241">
        <f ca="1">+IFERROR(INDEX('Hoja de Trabajo para listado'!$A$155:$Z$1048576,MATCH($A1150,'Hoja de Trabajo para listado'!$A$155:$A$1048576,0),MATCH((CUADRO!M$4&amp;$E1150),'Hoja de Trabajo para listado'!$A$151:$Z$151,0)),0)+IFERROR(INDEX('Hoja de Trabajo para listado'!$AB$155:$BA$1048576,MATCH($A1150,'Hoja de Trabajo para listado'!$AB$155:$AB$1048576,0),MATCH((CUADRO!M$4&amp;$E1150),'Hoja de Trabajo para listado'!$AB$151:$BA$151,0)),0)+IFERROR(INDEX('Hoja de Trabajo para listado'!$BC$155:$CB$1048576,MATCH($A1150,'Hoja de Trabajo para listado'!$BC$155:$BC$1048576,0),MATCH((CUADRO!M$4&amp;$E1150),'Hoja de Trabajo para listado'!$BC$151:$CB$151,0)),0)+IFERROR(INDEX('Hoja de Trabajo para listado'!$DE$153:$DG$274,MATCH($A1150,'Hoja de Trabajo para listado'!$DE$153:$DE$1048576,0),MATCH((CUADRO!M$4&amp;$E1150),'Hoja de Trabajo para listado'!$DE$151:$DG$151,0)),0)+IFERROR(INDEX('Hoja de Trabajo para listado'!$CD$155:$DC$1048576,MATCH($A1150,'Hoja de Trabajo para listado'!$CD$155:$CD$1048576,0),MATCH((CUADRO!M$4&amp;$E1150),'Hoja de Trabajo para listado'!$CD$151:$DC$151,0)),0)</f>
        <v>0</v>
      </c>
      <c r="N1150" s="241">
        <f ca="1">+IFERROR(INDEX('Hoja de Trabajo para listado'!$A$155:$Z$1048576,MATCH($A1150,'Hoja de Trabajo para listado'!$A$155:$A$1048576,0),MATCH((CUADRO!N$4&amp;$E1150),'Hoja de Trabajo para listado'!$A$151:$Z$151,0)),0)+IFERROR(INDEX('Hoja de Trabajo para listado'!$AB$155:$BA$1048576,MATCH($A1150,'Hoja de Trabajo para listado'!$AB$155:$AB$1048576,0),MATCH((CUADRO!N$4&amp;$E1150),'Hoja de Trabajo para listado'!$AB$151:$BA$151,0)),0)+IFERROR(INDEX('Hoja de Trabajo para listado'!$BC$155:$CB$1048576,MATCH($A1150,'Hoja de Trabajo para listado'!$BC$155:$BC$1048576,0),MATCH((CUADRO!N$4&amp;$E1150),'Hoja de Trabajo para listado'!$BC$151:$CB$151,0)),0)+IFERROR(INDEX('Hoja de Trabajo para listado'!$DE$153:$DG$274,MATCH($A1150,'Hoja de Trabajo para listado'!$DE$153:$DE$1048576,0),MATCH((CUADRO!N$4&amp;$E1150),'Hoja de Trabajo para listado'!$DE$151:$DG$151,0)),0)+IFERROR(INDEX('Hoja de Trabajo para listado'!$CD$155:$DC$1048576,MATCH($A1150,'Hoja de Trabajo para listado'!$CD$155:$CD$1048576,0),MATCH((CUADRO!N$4&amp;$E1150),'Hoja de Trabajo para listado'!$CD$151:$DC$151,0)),0)</f>
        <v>0</v>
      </c>
      <c r="O1150" s="241">
        <f ca="1">+IFERROR(INDEX('Hoja de Trabajo para listado'!$A$155:$Z$1048576,MATCH($A1150,'Hoja de Trabajo para listado'!$A$155:$A$1048576,0),MATCH((CUADRO!O$4&amp;$E1150),'Hoja de Trabajo para listado'!$A$151:$Z$151,0)),0)+IFERROR(INDEX('Hoja de Trabajo para listado'!$AB$155:$BA$1048576,MATCH($A1150,'Hoja de Trabajo para listado'!$AB$155:$AB$1048576,0),MATCH((CUADRO!O$4&amp;$E1150),'Hoja de Trabajo para listado'!$AB$151:$BA$151,0)),0)+IFERROR(INDEX('Hoja de Trabajo para listado'!$BC$155:$CB$1048576,MATCH($A1150,'Hoja de Trabajo para listado'!$BC$155:$BC$1048576,0),MATCH((CUADRO!O$4&amp;$E1150),'Hoja de Trabajo para listado'!$BC$151:$CB$151,0)),0)+IFERROR(INDEX('Hoja de Trabajo para listado'!$DE$153:$DG$274,MATCH($A1150,'Hoja de Trabajo para listado'!$DE$153:$DE$1048576,0),MATCH((CUADRO!O$4&amp;$E1150),'Hoja de Trabajo para listado'!$DE$151:$DG$151,0)),0)+IFERROR(INDEX('Hoja de Trabajo para listado'!$CD$155:$DC$1048576,MATCH($A1150,'Hoja de Trabajo para listado'!$CD$155:$CD$1048576,0),MATCH((CUADRO!O$4&amp;$E1150),'Hoja de Trabajo para listado'!$CD$151:$DC$151,0)),0)</f>
        <v>0</v>
      </c>
      <c r="P1150" s="241">
        <f ca="1">+IFERROR(INDEX('Hoja de Trabajo para listado'!$A$155:$Z$1048576,MATCH($A1150,'Hoja de Trabajo para listado'!$A$155:$A$1048576,0),MATCH((CUADRO!P$4&amp;$E1150),'Hoja de Trabajo para listado'!$A$151:$Z$151,0)),0)+IFERROR(INDEX('Hoja de Trabajo para listado'!$AB$155:$BA$1048576,MATCH($A1150,'Hoja de Trabajo para listado'!$AB$155:$AB$1048576,0),MATCH((CUADRO!P$4&amp;$E1150),'Hoja de Trabajo para listado'!$AB$151:$BA$151,0)),0)+IFERROR(INDEX('Hoja de Trabajo para listado'!$BC$155:$CB$1048576,MATCH($A1150,'Hoja de Trabajo para listado'!$BC$155:$BC$1048576,0),MATCH((CUADRO!P$4&amp;$E1150),'Hoja de Trabajo para listado'!$BC$151:$CB$151,0)),0)+IFERROR(INDEX('Hoja de Trabajo para listado'!$DE$153:$DG$274,MATCH($A1150,'Hoja de Trabajo para listado'!$DE$153:$DE$1048576,0),MATCH((CUADRO!P$4&amp;$E1150),'Hoja de Trabajo para listado'!$DE$151:$DG$151,0)),0)+IFERROR(INDEX('Hoja de Trabajo para listado'!$CD$155:$DC$1048576,MATCH($A1150,'Hoja de Trabajo para listado'!$CD$155:$CD$1048576,0),MATCH((CUADRO!P$4&amp;$E1150),'Hoja de Trabajo para listado'!$CD$151:$DC$151,0)),0)</f>
        <v>0</v>
      </c>
      <c r="Q1150" s="241">
        <f ca="1">+IFERROR(INDEX('Hoja de Trabajo para listado'!$A$155:$Z$1048576,MATCH($A1150,'Hoja de Trabajo para listado'!$A$155:$A$1048576,0),MATCH((CUADRO!Q$4&amp;$E1150),'Hoja de Trabajo para listado'!$A$151:$Z$151,0)),0)+IFERROR(INDEX('Hoja de Trabajo para listado'!$AB$155:$BA$1048576,MATCH($A1150,'Hoja de Trabajo para listado'!$AB$155:$AB$1048576,0),MATCH((CUADRO!Q$4&amp;$E1150),'Hoja de Trabajo para listado'!$AB$151:$BA$151,0)),0)+IFERROR(INDEX('Hoja de Trabajo para listado'!$BC$155:$CB$1048576,MATCH($A1150,'Hoja de Trabajo para listado'!$BC$155:$BC$1048576,0),MATCH((CUADRO!Q$4&amp;$E1150),'Hoja de Trabajo para listado'!$BC$151:$CB$151,0)),0)+IFERROR(INDEX('Hoja de Trabajo para listado'!$DE$153:$DG$274,MATCH($A1150,'Hoja de Trabajo para listado'!$DE$153:$DE$1048576,0),MATCH((CUADRO!Q$4&amp;$E1150),'Hoja de Trabajo para listado'!$DE$151:$DG$151,0)),0)+IFERROR(INDEX('Hoja de Trabajo para listado'!$CD$155:$DC$1048576,MATCH($A1150,'Hoja de Trabajo para listado'!$CD$155:$CD$1048576,0),MATCH((CUADRO!Q$4&amp;$E1150),'Hoja de Trabajo para listado'!$CD$151:$DC$151,0)),0)</f>
        <v>0</v>
      </c>
      <c r="R1150" s="241">
        <f t="shared" ca="1" si="34"/>
        <v>0</v>
      </c>
      <c r="S1150" s="247">
        <f ca="1">+R1149+R1150</f>
        <v>0</v>
      </c>
      <c r="T1150" s="241">
        <f ca="1">+S1150</f>
        <v>0</v>
      </c>
      <c r="U1150" s="240">
        <f t="shared" si="35"/>
        <v>2</v>
      </c>
    </row>
    <row r="1151" spans="1:21" customFormat="1" ht="27" hidden="1" customHeight="1">
      <c r="A1151" s="32">
        <v>2326</v>
      </c>
      <c r="B1151" s="381">
        <f>+A1151</f>
        <v>2326</v>
      </c>
      <c r="C1151" s="245" t="str">
        <f>+VLOOKUP(A1151,bd_lista!$A$3:$C$592,3,FALSE)</f>
        <v>ENTIDAD ORDEN Y SEGURIDAD CIUDADANA MUNICIPAL DE TARIJA</v>
      </c>
      <c r="D1151" s="383" t="str">
        <f>+C1151</f>
        <v>ENTIDAD ORDEN Y SEGURIDAD CIUDADANA MUNICIPAL DE TARIJA</v>
      </c>
      <c r="E1151" s="240" t="s">
        <v>683</v>
      </c>
      <c r="F1151" s="241">
        <f ca="1">+IFERROR(INDEX('Hoja de Trabajo para listado'!$A$155:$Z$1048576,MATCH($A1151,'Hoja de Trabajo para listado'!$A$155:$A$1048576,0),MATCH((CUADRO!F$4&amp;$E1151),'Hoja de Trabajo para listado'!$A$151:$Z$151,0)),0)+IFERROR(INDEX('Hoja de Trabajo para listado'!$AB$155:$BA$1048576,MATCH($A1151,'Hoja de Trabajo para listado'!$AB$155:$AB$1048576,0),MATCH((CUADRO!F$4&amp;$E1151),'Hoja de Trabajo para listado'!$AB$151:$BA$151,0)),0)+IFERROR(INDEX('Hoja de Trabajo para listado'!$BC$155:$CB$1048576,MATCH($A1151,'Hoja de Trabajo para listado'!$BC$155:$BC$1048576,0),MATCH((CUADRO!F$4&amp;$E1151),'Hoja de Trabajo para listado'!$BC$151:$CB$151,0)),0)+IFERROR(INDEX('Hoja de Trabajo para listado'!$DE$153:$DG$274,MATCH($A1151,'Hoja de Trabajo para listado'!$DE$153:$DE$1048576,0),MATCH((CUADRO!F$4&amp;$E1151),'Hoja de Trabajo para listado'!$DE$151:$DG$151,0)),0)+IFERROR(INDEX('Hoja de Trabajo para listado'!$CD$155:$DC$1048576,MATCH($A1151,'Hoja de Trabajo para listado'!$CD$155:$CD$1048576,0),MATCH((CUADRO!F$4&amp;$E1151),'Hoja de Trabajo para listado'!$CD$151:$DC$151,0)),0)</f>
        <v>0</v>
      </c>
      <c r="G1151" s="241">
        <f ca="1">+IFERROR(INDEX('Hoja de Trabajo para listado'!$A$155:$Z$1048576,MATCH($A1151,'Hoja de Trabajo para listado'!$A$155:$A$1048576,0),MATCH((CUADRO!G$4&amp;$E1151),'Hoja de Trabajo para listado'!$A$151:$Z$151,0)),0)+IFERROR(INDEX('Hoja de Trabajo para listado'!$AB$155:$BA$1048576,MATCH($A1151,'Hoja de Trabajo para listado'!$AB$155:$AB$1048576,0),MATCH((CUADRO!G$4&amp;$E1151),'Hoja de Trabajo para listado'!$AB$151:$BA$151,0)),0)+IFERROR(INDEX('Hoja de Trabajo para listado'!$BC$155:$CB$1048576,MATCH($A1151,'Hoja de Trabajo para listado'!$BC$155:$BC$1048576,0),MATCH((CUADRO!G$4&amp;$E1151),'Hoja de Trabajo para listado'!$BC$151:$CB$151,0)),0)+IFERROR(INDEX('Hoja de Trabajo para listado'!$DE$153:$DG$274,MATCH($A1151,'Hoja de Trabajo para listado'!$DE$153:$DE$1048576,0),MATCH((CUADRO!G$4&amp;$E1151),'Hoja de Trabajo para listado'!$DE$151:$DG$151,0)),0)+IFERROR(INDEX('Hoja de Trabajo para listado'!$CD$155:$DC$1048576,MATCH($A1151,'Hoja de Trabajo para listado'!$CD$155:$CD$1048576,0),MATCH((CUADRO!G$4&amp;$E1151),'Hoja de Trabajo para listado'!$CD$151:$DC$151,0)),0)</f>
        <v>0</v>
      </c>
      <c r="H1151" s="241">
        <f ca="1">+IFERROR(INDEX('Hoja de Trabajo para listado'!$A$155:$Z$1048576,MATCH($A1151,'Hoja de Trabajo para listado'!$A$155:$A$1048576,0),MATCH((CUADRO!H$4&amp;$E1151),'Hoja de Trabajo para listado'!$A$151:$Z$151,0)),0)+IFERROR(INDEX('Hoja de Trabajo para listado'!$AB$155:$BA$1048576,MATCH($A1151,'Hoja de Trabajo para listado'!$AB$155:$AB$1048576,0),MATCH((CUADRO!H$4&amp;$E1151),'Hoja de Trabajo para listado'!$AB$151:$BA$151,0)),0)+IFERROR(INDEX('Hoja de Trabajo para listado'!$BC$155:$CB$1048576,MATCH($A1151,'Hoja de Trabajo para listado'!$BC$155:$BC$1048576,0),MATCH((CUADRO!H$4&amp;$E1151),'Hoja de Trabajo para listado'!$BC$151:$CB$151,0)),0)+IFERROR(INDEX('Hoja de Trabajo para listado'!$DE$153:$DG$274,MATCH($A1151,'Hoja de Trabajo para listado'!$DE$153:$DE$1048576,0),MATCH((CUADRO!H$4&amp;$E1151),'Hoja de Trabajo para listado'!$DE$151:$DG$151,0)),0)+IFERROR(INDEX('Hoja de Trabajo para listado'!$CD$155:$DC$1048576,MATCH($A1151,'Hoja de Trabajo para listado'!$CD$155:$CD$1048576,0),MATCH((CUADRO!H$4&amp;$E1151),'Hoja de Trabajo para listado'!$CD$151:$DC$151,0)),0)</f>
        <v>0</v>
      </c>
      <c r="I1151" s="241">
        <f ca="1">+IFERROR(INDEX('Hoja de Trabajo para listado'!$A$155:$Z$1048576,MATCH($A1151,'Hoja de Trabajo para listado'!$A$155:$A$1048576,0),MATCH((CUADRO!I$4&amp;$E1151),'Hoja de Trabajo para listado'!$A$151:$Z$151,0)),0)+IFERROR(INDEX('Hoja de Trabajo para listado'!$AB$155:$BA$1048576,MATCH($A1151,'Hoja de Trabajo para listado'!$AB$155:$AB$1048576,0),MATCH((CUADRO!I$4&amp;$E1151),'Hoja de Trabajo para listado'!$AB$151:$BA$151,0)),0)+IFERROR(INDEX('Hoja de Trabajo para listado'!$BC$155:$CB$1048576,MATCH($A1151,'Hoja de Trabajo para listado'!$BC$155:$BC$1048576,0),MATCH((CUADRO!I$4&amp;$E1151),'Hoja de Trabajo para listado'!$BC$151:$CB$151,0)),0)+IFERROR(INDEX('Hoja de Trabajo para listado'!$DE$153:$DG$274,MATCH($A1151,'Hoja de Trabajo para listado'!$DE$153:$DE$1048576,0),MATCH((CUADRO!I$4&amp;$E1151),'Hoja de Trabajo para listado'!$DE$151:$DG$151,0)),0)+IFERROR(INDEX('Hoja de Trabajo para listado'!$CD$155:$DC$1048576,MATCH($A1151,'Hoja de Trabajo para listado'!$CD$155:$CD$1048576,0),MATCH((CUADRO!I$4&amp;$E1151),'Hoja de Trabajo para listado'!$CD$151:$DC$151,0)),0)</f>
        <v>0</v>
      </c>
      <c r="J1151" s="241">
        <f ca="1">+IFERROR(INDEX('Hoja de Trabajo para listado'!$A$155:$Z$1048576,MATCH($A1151,'Hoja de Trabajo para listado'!$A$155:$A$1048576,0),MATCH((CUADRO!J$4&amp;$E1151),'Hoja de Trabajo para listado'!$A$151:$Z$151,0)),0)+IFERROR(INDEX('Hoja de Trabajo para listado'!$AB$155:$BA$1048576,MATCH($A1151,'Hoja de Trabajo para listado'!$AB$155:$AB$1048576,0),MATCH((CUADRO!J$4&amp;$E1151),'Hoja de Trabajo para listado'!$AB$151:$BA$151,0)),0)+IFERROR(INDEX('Hoja de Trabajo para listado'!$BC$155:$CB$1048576,MATCH($A1151,'Hoja de Trabajo para listado'!$BC$155:$BC$1048576,0),MATCH((CUADRO!J$4&amp;$E1151),'Hoja de Trabajo para listado'!$BC$151:$CB$151,0)),0)+IFERROR(INDEX('Hoja de Trabajo para listado'!$DE$153:$DG$274,MATCH($A1151,'Hoja de Trabajo para listado'!$DE$153:$DE$1048576,0),MATCH((CUADRO!J$4&amp;$E1151),'Hoja de Trabajo para listado'!$DE$151:$DG$151,0)),0)+IFERROR(INDEX('Hoja de Trabajo para listado'!$CD$155:$DC$1048576,MATCH($A1151,'Hoja de Trabajo para listado'!$CD$155:$CD$1048576,0),MATCH((CUADRO!J$4&amp;$E1151),'Hoja de Trabajo para listado'!$CD$151:$DC$151,0)),0)</f>
        <v>0</v>
      </c>
      <c r="K1151" s="241">
        <f ca="1">+IFERROR(INDEX('Hoja de Trabajo para listado'!$A$155:$Z$1048576,MATCH($A1151,'Hoja de Trabajo para listado'!$A$155:$A$1048576,0),MATCH((CUADRO!K$4&amp;$E1151),'Hoja de Trabajo para listado'!$A$151:$Z$151,0)),0)+IFERROR(INDEX('Hoja de Trabajo para listado'!$AB$155:$BA$1048576,MATCH($A1151,'Hoja de Trabajo para listado'!$AB$155:$AB$1048576,0),MATCH((CUADRO!K$4&amp;$E1151),'Hoja de Trabajo para listado'!$AB$151:$BA$151,0)),0)+IFERROR(INDEX('Hoja de Trabajo para listado'!$BC$155:$CB$1048576,MATCH($A1151,'Hoja de Trabajo para listado'!$BC$155:$BC$1048576,0),MATCH((CUADRO!K$4&amp;$E1151),'Hoja de Trabajo para listado'!$BC$151:$CB$151,0)),0)+IFERROR(INDEX('Hoja de Trabajo para listado'!$DE$153:$DG$274,MATCH($A1151,'Hoja de Trabajo para listado'!$DE$153:$DE$1048576,0),MATCH((CUADRO!K$4&amp;$E1151),'Hoja de Trabajo para listado'!$DE$151:$DG$151,0)),0)+IFERROR(INDEX('Hoja de Trabajo para listado'!$CD$155:$DC$1048576,MATCH($A1151,'Hoja de Trabajo para listado'!$CD$155:$CD$1048576,0),MATCH((CUADRO!K$4&amp;$E1151),'Hoja de Trabajo para listado'!$CD$151:$DC$151,0)),0)</f>
        <v>0</v>
      </c>
      <c r="L1151" s="241">
        <f ca="1">+IFERROR(INDEX('Hoja de Trabajo para listado'!$A$155:$Z$1048576,MATCH($A1151,'Hoja de Trabajo para listado'!$A$155:$A$1048576,0),MATCH((CUADRO!L$4&amp;$E1151),'Hoja de Trabajo para listado'!$A$151:$Z$151,0)),0)+IFERROR(INDEX('Hoja de Trabajo para listado'!$AB$155:$BA$1048576,MATCH($A1151,'Hoja de Trabajo para listado'!$AB$155:$AB$1048576,0),MATCH((CUADRO!L$4&amp;$E1151),'Hoja de Trabajo para listado'!$AB$151:$BA$151,0)),0)+IFERROR(INDEX('Hoja de Trabajo para listado'!$BC$155:$CB$1048576,MATCH($A1151,'Hoja de Trabajo para listado'!$BC$155:$BC$1048576,0),MATCH((CUADRO!L$4&amp;$E1151),'Hoja de Trabajo para listado'!$BC$151:$CB$151,0)),0)+IFERROR(INDEX('Hoja de Trabajo para listado'!$DE$153:$DG$274,MATCH($A1151,'Hoja de Trabajo para listado'!$DE$153:$DE$1048576,0),MATCH((CUADRO!L$4&amp;$E1151),'Hoja de Trabajo para listado'!$DE$151:$DG$151,0)),0)+IFERROR(INDEX('Hoja de Trabajo para listado'!$CD$155:$DC$1048576,MATCH($A1151,'Hoja de Trabajo para listado'!$CD$155:$CD$1048576,0),MATCH((CUADRO!L$4&amp;$E1151),'Hoja de Trabajo para listado'!$CD$151:$DC$151,0)),0)</f>
        <v>0</v>
      </c>
      <c r="M1151" s="241">
        <f ca="1">+IFERROR(INDEX('Hoja de Trabajo para listado'!$A$155:$Z$1048576,MATCH($A1151,'Hoja de Trabajo para listado'!$A$155:$A$1048576,0),MATCH((CUADRO!M$4&amp;$E1151),'Hoja de Trabajo para listado'!$A$151:$Z$151,0)),0)+IFERROR(INDEX('Hoja de Trabajo para listado'!$AB$155:$BA$1048576,MATCH($A1151,'Hoja de Trabajo para listado'!$AB$155:$AB$1048576,0),MATCH((CUADRO!M$4&amp;$E1151),'Hoja de Trabajo para listado'!$AB$151:$BA$151,0)),0)+IFERROR(INDEX('Hoja de Trabajo para listado'!$BC$155:$CB$1048576,MATCH($A1151,'Hoja de Trabajo para listado'!$BC$155:$BC$1048576,0),MATCH((CUADRO!M$4&amp;$E1151),'Hoja de Trabajo para listado'!$BC$151:$CB$151,0)),0)+IFERROR(INDEX('Hoja de Trabajo para listado'!$DE$153:$DG$274,MATCH($A1151,'Hoja de Trabajo para listado'!$DE$153:$DE$1048576,0),MATCH((CUADRO!M$4&amp;$E1151),'Hoja de Trabajo para listado'!$DE$151:$DG$151,0)),0)+IFERROR(INDEX('Hoja de Trabajo para listado'!$CD$155:$DC$1048576,MATCH($A1151,'Hoja de Trabajo para listado'!$CD$155:$CD$1048576,0),MATCH((CUADRO!M$4&amp;$E1151),'Hoja de Trabajo para listado'!$CD$151:$DC$151,0)),0)</f>
        <v>0</v>
      </c>
      <c r="N1151" s="241">
        <f ca="1">+IFERROR(INDEX('Hoja de Trabajo para listado'!$A$155:$Z$1048576,MATCH($A1151,'Hoja de Trabajo para listado'!$A$155:$A$1048576,0),MATCH((CUADRO!N$4&amp;$E1151),'Hoja de Trabajo para listado'!$A$151:$Z$151,0)),0)+IFERROR(INDEX('Hoja de Trabajo para listado'!$AB$155:$BA$1048576,MATCH($A1151,'Hoja de Trabajo para listado'!$AB$155:$AB$1048576,0),MATCH((CUADRO!N$4&amp;$E1151),'Hoja de Trabajo para listado'!$AB$151:$BA$151,0)),0)+IFERROR(INDEX('Hoja de Trabajo para listado'!$BC$155:$CB$1048576,MATCH($A1151,'Hoja de Trabajo para listado'!$BC$155:$BC$1048576,0),MATCH((CUADRO!N$4&amp;$E1151),'Hoja de Trabajo para listado'!$BC$151:$CB$151,0)),0)+IFERROR(INDEX('Hoja de Trabajo para listado'!$DE$153:$DG$274,MATCH($A1151,'Hoja de Trabajo para listado'!$DE$153:$DE$1048576,0),MATCH((CUADRO!N$4&amp;$E1151),'Hoja de Trabajo para listado'!$DE$151:$DG$151,0)),0)+IFERROR(INDEX('Hoja de Trabajo para listado'!$CD$155:$DC$1048576,MATCH($A1151,'Hoja de Trabajo para listado'!$CD$155:$CD$1048576,0),MATCH((CUADRO!N$4&amp;$E1151),'Hoja de Trabajo para listado'!$CD$151:$DC$151,0)),0)</f>
        <v>0</v>
      </c>
      <c r="O1151" s="241">
        <f ca="1">+IFERROR(INDEX('Hoja de Trabajo para listado'!$A$155:$Z$1048576,MATCH($A1151,'Hoja de Trabajo para listado'!$A$155:$A$1048576,0),MATCH((CUADRO!O$4&amp;$E1151),'Hoja de Trabajo para listado'!$A$151:$Z$151,0)),0)+IFERROR(INDEX('Hoja de Trabajo para listado'!$AB$155:$BA$1048576,MATCH($A1151,'Hoja de Trabajo para listado'!$AB$155:$AB$1048576,0),MATCH((CUADRO!O$4&amp;$E1151),'Hoja de Trabajo para listado'!$AB$151:$BA$151,0)),0)+IFERROR(INDEX('Hoja de Trabajo para listado'!$BC$155:$CB$1048576,MATCH($A1151,'Hoja de Trabajo para listado'!$BC$155:$BC$1048576,0),MATCH((CUADRO!O$4&amp;$E1151),'Hoja de Trabajo para listado'!$BC$151:$CB$151,0)),0)+IFERROR(INDEX('Hoja de Trabajo para listado'!$DE$153:$DG$274,MATCH($A1151,'Hoja de Trabajo para listado'!$DE$153:$DE$1048576,0),MATCH((CUADRO!O$4&amp;$E1151),'Hoja de Trabajo para listado'!$DE$151:$DG$151,0)),0)+IFERROR(INDEX('Hoja de Trabajo para listado'!$CD$155:$DC$1048576,MATCH($A1151,'Hoja de Trabajo para listado'!$CD$155:$CD$1048576,0),MATCH((CUADRO!O$4&amp;$E1151),'Hoja de Trabajo para listado'!$CD$151:$DC$151,0)),0)</f>
        <v>0</v>
      </c>
      <c r="P1151" s="241">
        <f ca="1">+IFERROR(INDEX('Hoja de Trabajo para listado'!$A$155:$Z$1048576,MATCH($A1151,'Hoja de Trabajo para listado'!$A$155:$A$1048576,0),MATCH((CUADRO!P$4&amp;$E1151),'Hoja de Trabajo para listado'!$A$151:$Z$151,0)),0)+IFERROR(INDEX('Hoja de Trabajo para listado'!$AB$155:$BA$1048576,MATCH($A1151,'Hoja de Trabajo para listado'!$AB$155:$AB$1048576,0),MATCH((CUADRO!P$4&amp;$E1151),'Hoja de Trabajo para listado'!$AB$151:$BA$151,0)),0)+IFERROR(INDEX('Hoja de Trabajo para listado'!$BC$155:$CB$1048576,MATCH($A1151,'Hoja de Trabajo para listado'!$BC$155:$BC$1048576,0),MATCH((CUADRO!P$4&amp;$E1151),'Hoja de Trabajo para listado'!$BC$151:$CB$151,0)),0)+IFERROR(INDEX('Hoja de Trabajo para listado'!$DE$153:$DG$274,MATCH($A1151,'Hoja de Trabajo para listado'!$DE$153:$DE$1048576,0),MATCH((CUADRO!P$4&amp;$E1151),'Hoja de Trabajo para listado'!$DE$151:$DG$151,0)),0)+IFERROR(INDEX('Hoja de Trabajo para listado'!$CD$155:$DC$1048576,MATCH($A1151,'Hoja de Trabajo para listado'!$CD$155:$CD$1048576,0),MATCH((CUADRO!P$4&amp;$E1151),'Hoja de Trabajo para listado'!$CD$151:$DC$151,0)),0)</f>
        <v>0</v>
      </c>
      <c r="Q1151" s="241">
        <f ca="1">+IFERROR(INDEX('Hoja de Trabajo para listado'!$A$155:$Z$1048576,MATCH($A1151,'Hoja de Trabajo para listado'!$A$155:$A$1048576,0),MATCH((CUADRO!Q$4&amp;$E1151),'Hoja de Trabajo para listado'!$A$151:$Z$151,0)),0)+IFERROR(INDEX('Hoja de Trabajo para listado'!$AB$155:$BA$1048576,MATCH($A1151,'Hoja de Trabajo para listado'!$AB$155:$AB$1048576,0),MATCH((CUADRO!Q$4&amp;$E1151),'Hoja de Trabajo para listado'!$AB$151:$BA$151,0)),0)+IFERROR(INDEX('Hoja de Trabajo para listado'!$BC$155:$CB$1048576,MATCH($A1151,'Hoja de Trabajo para listado'!$BC$155:$BC$1048576,0),MATCH((CUADRO!Q$4&amp;$E1151),'Hoja de Trabajo para listado'!$BC$151:$CB$151,0)),0)+IFERROR(INDEX('Hoja de Trabajo para listado'!$DE$153:$DG$274,MATCH($A1151,'Hoja de Trabajo para listado'!$DE$153:$DE$1048576,0),MATCH((CUADRO!Q$4&amp;$E1151),'Hoja de Trabajo para listado'!$DE$151:$DG$151,0)),0)+IFERROR(INDEX('Hoja de Trabajo para listado'!$CD$155:$DC$1048576,MATCH($A1151,'Hoja de Trabajo para listado'!$CD$155:$CD$1048576,0),MATCH((CUADRO!Q$4&amp;$E1151),'Hoja de Trabajo para listado'!$CD$151:$DC$151,0)),0)</f>
        <v>0</v>
      </c>
      <c r="R1151" s="241">
        <f t="shared" ca="1" si="34"/>
        <v>0</v>
      </c>
      <c r="S1151" s="247"/>
      <c r="T1151" s="241">
        <f ca="1">+T1152</f>
        <v>0</v>
      </c>
      <c r="U1151" s="240">
        <f t="shared" si="35"/>
        <v>1</v>
      </c>
    </row>
    <row r="1152" spans="1:21" customFormat="1" ht="27" hidden="1" customHeight="1">
      <c r="A1152" s="32">
        <v>2326</v>
      </c>
      <c r="B1152" s="382"/>
      <c r="C1152" s="245" t="str">
        <f>+VLOOKUP(A1152,bd_lista!$A$3:$C$592,3,FALSE)</f>
        <v>ENTIDAD ORDEN Y SEGURIDAD CIUDADANA MUNICIPAL DE TARIJA</v>
      </c>
      <c r="D1152" s="384"/>
      <c r="E1152" s="242" t="s">
        <v>684</v>
      </c>
      <c r="F1152" s="241">
        <f ca="1">+IFERROR(INDEX('Hoja de Trabajo para listado'!$A$155:$Z$1048576,MATCH($A1152,'Hoja de Trabajo para listado'!$A$155:$A$1048576,0),MATCH((CUADRO!F$4&amp;$E1152),'Hoja de Trabajo para listado'!$A$151:$Z$151,0)),0)+IFERROR(INDEX('Hoja de Trabajo para listado'!$AB$155:$BA$1048576,MATCH($A1152,'Hoja de Trabajo para listado'!$AB$155:$AB$1048576,0),MATCH((CUADRO!F$4&amp;$E1152),'Hoja de Trabajo para listado'!$AB$151:$BA$151,0)),0)+IFERROR(INDEX('Hoja de Trabajo para listado'!$BC$155:$CB$1048576,MATCH($A1152,'Hoja de Trabajo para listado'!$BC$155:$BC$1048576,0),MATCH((CUADRO!F$4&amp;$E1152),'Hoja de Trabajo para listado'!$BC$151:$CB$151,0)),0)+IFERROR(INDEX('Hoja de Trabajo para listado'!$DE$153:$DG$274,MATCH($A1152,'Hoja de Trabajo para listado'!$DE$153:$DE$1048576,0),MATCH((CUADRO!F$4&amp;$E1152),'Hoja de Trabajo para listado'!$DE$151:$DG$151,0)),0)+IFERROR(INDEX('Hoja de Trabajo para listado'!$CD$155:$DC$1048576,MATCH($A1152,'Hoja de Trabajo para listado'!$CD$155:$CD$1048576,0),MATCH((CUADRO!F$4&amp;$E1152),'Hoja de Trabajo para listado'!$CD$151:$DC$151,0)),0)</f>
        <v>0</v>
      </c>
      <c r="G1152" s="241">
        <f ca="1">+IFERROR(INDEX('Hoja de Trabajo para listado'!$A$155:$Z$1048576,MATCH($A1152,'Hoja de Trabajo para listado'!$A$155:$A$1048576,0),MATCH((CUADRO!G$4&amp;$E1152),'Hoja de Trabajo para listado'!$A$151:$Z$151,0)),0)+IFERROR(INDEX('Hoja de Trabajo para listado'!$AB$155:$BA$1048576,MATCH($A1152,'Hoja de Trabajo para listado'!$AB$155:$AB$1048576,0),MATCH((CUADRO!G$4&amp;$E1152),'Hoja de Trabajo para listado'!$AB$151:$BA$151,0)),0)+IFERROR(INDEX('Hoja de Trabajo para listado'!$BC$155:$CB$1048576,MATCH($A1152,'Hoja de Trabajo para listado'!$BC$155:$BC$1048576,0),MATCH((CUADRO!G$4&amp;$E1152),'Hoja de Trabajo para listado'!$BC$151:$CB$151,0)),0)+IFERROR(INDEX('Hoja de Trabajo para listado'!$DE$153:$DG$274,MATCH($A1152,'Hoja de Trabajo para listado'!$DE$153:$DE$1048576,0),MATCH((CUADRO!G$4&amp;$E1152),'Hoja de Trabajo para listado'!$DE$151:$DG$151,0)),0)+IFERROR(INDEX('Hoja de Trabajo para listado'!$CD$155:$DC$1048576,MATCH($A1152,'Hoja de Trabajo para listado'!$CD$155:$CD$1048576,0),MATCH((CUADRO!G$4&amp;$E1152),'Hoja de Trabajo para listado'!$CD$151:$DC$151,0)),0)</f>
        <v>0</v>
      </c>
      <c r="H1152" s="241">
        <f ca="1">+IFERROR(INDEX('Hoja de Trabajo para listado'!$A$155:$Z$1048576,MATCH($A1152,'Hoja de Trabajo para listado'!$A$155:$A$1048576,0),MATCH((CUADRO!H$4&amp;$E1152),'Hoja de Trabajo para listado'!$A$151:$Z$151,0)),0)+IFERROR(INDEX('Hoja de Trabajo para listado'!$AB$155:$BA$1048576,MATCH($A1152,'Hoja de Trabajo para listado'!$AB$155:$AB$1048576,0),MATCH((CUADRO!H$4&amp;$E1152),'Hoja de Trabajo para listado'!$AB$151:$BA$151,0)),0)+IFERROR(INDEX('Hoja de Trabajo para listado'!$BC$155:$CB$1048576,MATCH($A1152,'Hoja de Trabajo para listado'!$BC$155:$BC$1048576,0),MATCH((CUADRO!H$4&amp;$E1152),'Hoja de Trabajo para listado'!$BC$151:$CB$151,0)),0)+IFERROR(INDEX('Hoja de Trabajo para listado'!$DE$153:$DG$274,MATCH($A1152,'Hoja de Trabajo para listado'!$DE$153:$DE$1048576,0),MATCH((CUADRO!H$4&amp;$E1152),'Hoja de Trabajo para listado'!$DE$151:$DG$151,0)),0)+IFERROR(INDEX('Hoja de Trabajo para listado'!$CD$155:$DC$1048576,MATCH($A1152,'Hoja de Trabajo para listado'!$CD$155:$CD$1048576,0),MATCH((CUADRO!H$4&amp;$E1152),'Hoja de Trabajo para listado'!$CD$151:$DC$151,0)),0)</f>
        <v>0</v>
      </c>
      <c r="I1152" s="241">
        <f ca="1">+IFERROR(INDEX('Hoja de Trabajo para listado'!$A$155:$Z$1048576,MATCH($A1152,'Hoja de Trabajo para listado'!$A$155:$A$1048576,0),MATCH((CUADRO!I$4&amp;$E1152),'Hoja de Trabajo para listado'!$A$151:$Z$151,0)),0)+IFERROR(INDEX('Hoja de Trabajo para listado'!$AB$155:$BA$1048576,MATCH($A1152,'Hoja de Trabajo para listado'!$AB$155:$AB$1048576,0),MATCH((CUADRO!I$4&amp;$E1152),'Hoja de Trabajo para listado'!$AB$151:$BA$151,0)),0)+IFERROR(INDEX('Hoja de Trabajo para listado'!$BC$155:$CB$1048576,MATCH($A1152,'Hoja de Trabajo para listado'!$BC$155:$BC$1048576,0),MATCH((CUADRO!I$4&amp;$E1152),'Hoja de Trabajo para listado'!$BC$151:$CB$151,0)),0)+IFERROR(INDEX('Hoja de Trabajo para listado'!$DE$153:$DG$274,MATCH($A1152,'Hoja de Trabajo para listado'!$DE$153:$DE$1048576,0),MATCH((CUADRO!I$4&amp;$E1152),'Hoja de Trabajo para listado'!$DE$151:$DG$151,0)),0)+IFERROR(INDEX('Hoja de Trabajo para listado'!$CD$155:$DC$1048576,MATCH($A1152,'Hoja de Trabajo para listado'!$CD$155:$CD$1048576,0),MATCH((CUADRO!I$4&amp;$E1152),'Hoja de Trabajo para listado'!$CD$151:$DC$151,0)),0)</f>
        <v>0</v>
      </c>
      <c r="J1152" s="241">
        <f ca="1">+IFERROR(INDEX('Hoja de Trabajo para listado'!$A$155:$Z$1048576,MATCH($A1152,'Hoja de Trabajo para listado'!$A$155:$A$1048576,0),MATCH((CUADRO!J$4&amp;$E1152),'Hoja de Trabajo para listado'!$A$151:$Z$151,0)),0)+IFERROR(INDEX('Hoja de Trabajo para listado'!$AB$155:$BA$1048576,MATCH($A1152,'Hoja de Trabajo para listado'!$AB$155:$AB$1048576,0),MATCH((CUADRO!J$4&amp;$E1152),'Hoja de Trabajo para listado'!$AB$151:$BA$151,0)),0)+IFERROR(INDEX('Hoja de Trabajo para listado'!$BC$155:$CB$1048576,MATCH($A1152,'Hoja de Trabajo para listado'!$BC$155:$BC$1048576,0),MATCH((CUADRO!J$4&amp;$E1152),'Hoja de Trabajo para listado'!$BC$151:$CB$151,0)),0)+IFERROR(INDEX('Hoja de Trabajo para listado'!$DE$153:$DG$274,MATCH($A1152,'Hoja de Trabajo para listado'!$DE$153:$DE$1048576,0),MATCH((CUADRO!J$4&amp;$E1152),'Hoja de Trabajo para listado'!$DE$151:$DG$151,0)),0)+IFERROR(INDEX('Hoja de Trabajo para listado'!$CD$155:$DC$1048576,MATCH($A1152,'Hoja de Trabajo para listado'!$CD$155:$CD$1048576,0),MATCH((CUADRO!J$4&amp;$E1152),'Hoja de Trabajo para listado'!$CD$151:$DC$151,0)),0)</f>
        <v>0</v>
      </c>
      <c r="K1152" s="241">
        <f ca="1">+IFERROR(INDEX('Hoja de Trabajo para listado'!$A$155:$Z$1048576,MATCH($A1152,'Hoja de Trabajo para listado'!$A$155:$A$1048576,0),MATCH((CUADRO!K$4&amp;$E1152),'Hoja de Trabajo para listado'!$A$151:$Z$151,0)),0)+IFERROR(INDEX('Hoja de Trabajo para listado'!$AB$155:$BA$1048576,MATCH($A1152,'Hoja de Trabajo para listado'!$AB$155:$AB$1048576,0),MATCH((CUADRO!K$4&amp;$E1152),'Hoja de Trabajo para listado'!$AB$151:$BA$151,0)),0)+IFERROR(INDEX('Hoja de Trabajo para listado'!$BC$155:$CB$1048576,MATCH($A1152,'Hoja de Trabajo para listado'!$BC$155:$BC$1048576,0),MATCH((CUADRO!K$4&amp;$E1152),'Hoja de Trabajo para listado'!$BC$151:$CB$151,0)),0)+IFERROR(INDEX('Hoja de Trabajo para listado'!$DE$153:$DG$274,MATCH($A1152,'Hoja de Trabajo para listado'!$DE$153:$DE$1048576,0),MATCH((CUADRO!K$4&amp;$E1152),'Hoja de Trabajo para listado'!$DE$151:$DG$151,0)),0)+IFERROR(INDEX('Hoja de Trabajo para listado'!$CD$155:$DC$1048576,MATCH($A1152,'Hoja de Trabajo para listado'!$CD$155:$CD$1048576,0),MATCH((CUADRO!K$4&amp;$E1152),'Hoja de Trabajo para listado'!$CD$151:$DC$151,0)),0)</f>
        <v>0</v>
      </c>
      <c r="L1152" s="241">
        <f ca="1">+IFERROR(INDEX('Hoja de Trabajo para listado'!$A$155:$Z$1048576,MATCH($A1152,'Hoja de Trabajo para listado'!$A$155:$A$1048576,0),MATCH((CUADRO!L$4&amp;$E1152),'Hoja de Trabajo para listado'!$A$151:$Z$151,0)),0)+IFERROR(INDEX('Hoja de Trabajo para listado'!$AB$155:$BA$1048576,MATCH($A1152,'Hoja de Trabajo para listado'!$AB$155:$AB$1048576,0),MATCH((CUADRO!L$4&amp;$E1152),'Hoja de Trabajo para listado'!$AB$151:$BA$151,0)),0)+IFERROR(INDEX('Hoja de Trabajo para listado'!$BC$155:$CB$1048576,MATCH($A1152,'Hoja de Trabajo para listado'!$BC$155:$BC$1048576,0),MATCH((CUADRO!L$4&amp;$E1152),'Hoja de Trabajo para listado'!$BC$151:$CB$151,0)),0)+IFERROR(INDEX('Hoja de Trabajo para listado'!$DE$153:$DG$274,MATCH($A1152,'Hoja de Trabajo para listado'!$DE$153:$DE$1048576,0),MATCH((CUADRO!L$4&amp;$E1152),'Hoja de Trabajo para listado'!$DE$151:$DG$151,0)),0)+IFERROR(INDEX('Hoja de Trabajo para listado'!$CD$155:$DC$1048576,MATCH($A1152,'Hoja de Trabajo para listado'!$CD$155:$CD$1048576,0),MATCH((CUADRO!L$4&amp;$E1152),'Hoja de Trabajo para listado'!$CD$151:$DC$151,0)),0)</f>
        <v>0</v>
      </c>
      <c r="M1152" s="241">
        <f ca="1">+IFERROR(INDEX('Hoja de Trabajo para listado'!$A$155:$Z$1048576,MATCH($A1152,'Hoja de Trabajo para listado'!$A$155:$A$1048576,0),MATCH((CUADRO!M$4&amp;$E1152),'Hoja de Trabajo para listado'!$A$151:$Z$151,0)),0)+IFERROR(INDEX('Hoja de Trabajo para listado'!$AB$155:$BA$1048576,MATCH($A1152,'Hoja de Trabajo para listado'!$AB$155:$AB$1048576,0),MATCH((CUADRO!M$4&amp;$E1152),'Hoja de Trabajo para listado'!$AB$151:$BA$151,0)),0)+IFERROR(INDEX('Hoja de Trabajo para listado'!$BC$155:$CB$1048576,MATCH($A1152,'Hoja de Trabajo para listado'!$BC$155:$BC$1048576,0),MATCH((CUADRO!M$4&amp;$E1152),'Hoja de Trabajo para listado'!$BC$151:$CB$151,0)),0)+IFERROR(INDEX('Hoja de Trabajo para listado'!$DE$153:$DG$274,MATCH($A1152,'Hoja de Trabajo para listado'!$DE$153:$DE$1048576,0),MATCH((CUADRO!M$4&amp;$E1152),'Hoja de Trabajo para listado'!$DE$151:$DG$151,0)),0)+IFERROR(INDEX('Hoja de Trabajo para listado'!$CD$155:$DC$1048576,MATCH($A1152,'Hoja de Trabajo para listado'!$CD$155:$CD$1048576,0),MATCH((CUADRO!M$4&amp;$E1152),'Hoja de Trabajo para listado'!$CD$151:$DC$151,0)),0)</f>
        <v>0</v>
      </c>
      <c r="N1152" s="241">
        <f ca="1">+IFERROR(INDEX('Hoja de Trabajo para listado'!$A$155:$Z$1048576,MATCH($A1152,'Hoja de Trabajo para listado'!$A$155:$A$1048576,0),MATCH((CUADRO!N$4&amp;$E1152),'Hoja de Trabajo para listado'!$A$151:$Z$151,0)),0)+IFERROR(INDEX('Hoja de Trabajo para listado'!$AB$155:$BA$1048576,MATCH($A1152,'Hoja de Trabajo para listado'!$AB$155:$AB$1048576,0),MATCH((CUADRO!N$4&amp;$E1152),'Hoja de Trabajo para listado'!$AB$151:$BA$151,0)),0)+IFERROR(INDEX('Hoja de Trabajo para listado'!$BC$155:$CB$1048576,MATCH($A1152,'Hoja de Trabajo para listado'!$BC$155:$BC$1048576,0),MATCH((CUADRO!N$4&amp;$E1152),'Hoja de Trabajo para listado'!$BC$151:$CB$151,0)),0)+IFERROR(INDEX('Hoja de Trabajo para listado'!$DE$153:$DG$274,MATCH($A1152,'Hoja de Trabajo para listado'!$DE$153:$DE$1048576,0),MATCH((CUADRO!N$4&amp;$E1152),'Hoja de Trabajo para listado'!$DE$151:$DG$151,0)),0)+IFERROR(INDEX('Hoja de Trabajo para listado'!$CD$155:$DC$1048576,MATCH($A1152,'Hoja de Trabajo para listado'!$CD$155:$CD$1048576,0),MATCH((CUADRO!N$4&amp;$E1152),'Hoja de Trabajo para listado'!$CD$151:$DC$151,0)),0)</f>
        <v>0</v>
      </c>
      <c r="O1152" s="241">
        <f ca="1">+IFERROR(INDEX('Hoja de Trabajo para listado'!$A$155:$Z$1048576,MATCH($A1152,'Hoja de Trabajo para listado'!$A$155:$A$1048576,0),MATCH((CUADRO!O$4&amp;$E1152),'Hoja de Trabajo para listado'!$A$151:$Z$151,0)),0)+IFERROR(INDEX('Hoja de Trabajo para listado'!$AB$155:$BA$1048576,MATCH($A1152,'Hoja de Trabajo para listado'!$AB$155:$AB$1048576,0),MATCH((CUADRO!O$4&amp;$E1152),'Hoja de Trabajo para listado'!$AB$151:$BA$151,0)),0)+IFERROR(INDEX('Hoja de Trabajo para listado'!$BC$155:$CB$1048576,MATCH($A1152,'Hoja de Trabajo para listado'!$BC$155:$BC$1048576,0),MATCH((CUADRO!O$4&amp;$E1152),'Hoja de Trabajo para listado'!$BC$151:$CB$151,0)),0)+IFERROR(INDEX('Hoja de Trabajo para listado'!$DE$153:$DG$274,MATCH($A1152,'Hoja de Trabajo para listado'!$DE$153:$DE$1048576,0),MATCH((CUADRO!O$4&amp;$E1152),'Hoja de Trabajo para listado'!$DE$151:$DG$151,0)),0)+IFERROR(INDEX('Hoja de Trabajo para listado'!$CD$155:$DC$1048576,MATCH($A1152,'Hoja de Trabajo para listado'!$CD$155:$CD$1048576,0),MATCH((CUADRO!O$4&amp;$E1152),'Hoja de Trabajo para listado'!$CD$151:$DC$151,0)),0)</f>
        <v>0</v>
      </c>
      <c r="P1152" s="241">
        <f ca="1">+IFERROR(INDEX('Hoja de Trabajo para listado'!$A$155:$Z$1048576,MATCH($A1152,'Hoja de Trabajo para listado'!$A$155:$A$1048576,0),MATCH((CUADRO!P$4&amp;$E1152),'Hoja de Trabajo para listado'!$A$151:$Z$151,0)),0)+IFERROR(INDEX('Hoja de Trabajo para listado'!$AB$155:$BA$1048576,MATCH($A1152,'Hoja de Trabajo para listado'!$AB$155:$AB$1048576,0),MATCH((CUADRO!P$4&amp;$E1152),'Hoja de Trabajo para listado'!$AB$151:$BA$151,0)),0)+IFERROR(INDEX('Hoja de Trabajo para listado'!$BC$155:$CB$1048576,MATCH($A1152,'Hoja de Trabajo para listado'!$BC$155:$BC$1048576,0),MATCH((CUADRO!P$4&amp;$E1152),'Hoja de Trabajo para listado'!$BC$151:$CB$151,0)),0)+IFERROR(INDEX('Hoja de Trabajo para listado'!$DE$153:$DG$274,MATCH($A1152,'Hoja de Trabajo para listado'!$DE$153:$DE$1048576,0),MATCH((CUADRO!P$4&amp;$E1152),'Hoja de Trabajo para listado'!$DE$151:$DG$151,0)),0)+IFERROR(INDEX('Hoja de Trabajo para listado'!$CD$155:$DC$1048576,MATCH($A1152,'Hoja de Trabajo para listado'!$CD$155:$CD$1048576,0),MATCH((CUADRO!P$4&amp;$E1152),'Hoja de Trabajo para listado'!$CD$151:$DC$151,0)),0)</f>
        <v>0</v>
      </c>
      <c r="Q1152" s="241">
        <f ca="1">+IFERROR(INDEX('Hoja de Trabajo para listado'!$A$155:$Z$1048576,MATCH($A1152,'Hoja de Trabajo para listado'!$A$155:$A$1048576,0),MATCH((CUADRO!Q$4&amp;$E1152),'Hoja de Trabajo para listado'!$A$151:$Z$151,0)),0)+IFERROR(INDEX('Hoja de Trabajo para listado'!$AB$155:$BA$1048576,MATCH($A1152,'Hoja de Trabajo para listado'!$AB$155:$AB$1048576,0),MATCH((CUADRO!Q$4&amp;$E1152),'Hoja de Trabajo para listado'!$AB$151:$BA$151,0)),0)+IFERROR(INDEX('Hoja de Trabajo para listado'!$BC$155:$CB$1048576,MATCH($A1152,'Hoja de Trabajo para listado'!$BC$155:$BC$1048576,0),MATCH((CUADRO!Q$4&amp;$E1152),'Hoja de Trabajo para listado'!$BC$151:$CB$151,0)),0)+IFERROR(INDEX('Hoja de Trabajo para listado'!$DE$153:$DG$274,MATCH($A1152,'Hoja de Trabajo para listado'!$DE$153:$DE$1048576,0),MATCH((CUADRO!Q$4&amp;$E1152),'Hoja de Trabajo para listado'!$DE$151:$DG$151,0)),0)+IFERROR(INDEX('Hoja de Trabajo para listado'!$CD$155:$DC$1048576,MATCH($A1152,'Hoja de Trabajo para listado'!$CD$155:$CD$1048576,0),MATCH((CUADRO!Q$4&amp;$E1152),'Hoja de Trabajo para listado'!$CD$151:$DC$151,0)),0)</f>
        <v>0</v>
      </c>
      <c r="R1152" s="241">
        <f t="shared" ca="1" si="34"/>
        <v>0</v>
      </c>
      <c r="S1152" s="247">
        <f ca="1">+R1151+R1152</f>
        <v>0</v>
      </c>
      <c r="T1152" s="241">
        <f ca="1">+S1152</f>
        <v>0</v>
      </c>
      <c r="U1152" s="240">
        <f t="shared" si="35"/>
        <v>2</v>
      </c>
    </row>
    <row r="1153" spans="1:21" customFormat="1" ht="15" hidden="1" customHeight="1">
      <c r="A1153" s="32">
        <v>2327</v>
      </c>
      <c r="B1153" s="381">
        <f>+A1153</f>
        <v>2327</v>
      </c>
      <c r="C1153" s="245" t="str">
        <f>+VLOOKUP(A1153,bd_lista!$A$3:$C$592,3,FALSE)</f>
        <v>EMPRESA MUNICIPAL AUTONOMA DE AGUA POTABLE Y ALCANTARILLADO  DE YACUIBA</v>
      </c>
      <c r="D1153" s="383" t="str">
        <f>+C1153</f>
        <v>EMPRESA MUNICIPAL AUTONOMA DE AGUA POTABLE Y ALCANTARILLADO  DE YACUIBA</v>
      </c>
      <c r="E1153" s="240" t="s">
        <v>683</v>
      </c>
      <c r="F1153" s="241">
        <f ca="1">+IFERROR(INDEX('Hoja de Trabajo para listado'!$A$155:$Z$1048576,MATCH($A1153,'Hoja de Trabajo para listado'!$A$155:$A$1048576,0),MATCH((CUADRO!F$4&amp;$E1153),'Hoja de Trabajo para listado'!$A$151:$Z$151,0)),0)+IFERROR(INDEX('Hoja de Trabajo para listado'!$AB$155:$BA$1048576,MATCH($A1153,'Hoja de Trabajo para listado'!$AB$155:$AB$1048576,0),MATCH((CUADRO!F$4&amp;$E1153),'Hoja de Trabajo para listado'!$AB$151:$BA$151,0)),0)+IFERROR(INDEX('Hoja de Trabajo para listado'!$BC$155:$CB$1048576,MATCH($A1153,'Hoja de Trabajo para listado'!$BC$155:$BC$1048576,0),MATCH((CUADRO!F$4&amp;$E1153),'Hoja de Trabajo para listado'!$BC$151:$CB$151,0)),0)+IFERROR(INDEX('Hoja de Trabajo para listado'!$DE$153:$DG$274,MATCH($A1153,'Hoja de Trabajo para listado'!$DE$153:$DE$1048576,0),MATCH((CUADRO!F$4&amp;$E1153),'Hoja de Trabajo para listado'!$DE$151:$DG$151,0)),0)+IFERROR(INDEX('Hoja de Trabajo para listado'!$CD$155:$DC$1048576,MATCH($A1153,'Hoja de Trabajo para listado'!$CD$155:$CD$1048576,0),MATCH((CUADRO!F$4&amp;$E1153),'Hoja de Trabajo para listado'!$CD$151:$DC$151,0)),0)</f>
        <v>0</v>
      </c>
      <c r="G1153" s="241">
        <f ca="1">+IFERROR(INDEX('Hoja de Trabajo para listado'!$A$155:$Z$1048576,MATCH($A1153,'Hoja de Trabajo para listado'!$A$155:$A$1048576,0),MATCH((CUADRO!G$4&amp;$E1153),'Hoja de Trabajo para listado'!$A$151:$Z$151,0)),0)+IFERROR(INDEX('Hoja de Trabajo para listado'!$AB$155:$BA$1048576,MATCH($A1153,'Hoja de Trabajo para listado'!$AB$155:$AB$1048576,0),MATCH((CUADRO!G$4&amp;$E1153),'Hoja de Trabajo para listado'!$AB$151:$BA$151,0)),0)+IFERROR(INDEX('Hoja de Trabajo para listado'!$BC$155:$CB$1048576,MATCH($A1153,'Hoja de Trabajo para listado'!$BC$155:$BC$1048576,0),MATCH((CUADRO!G$4&amp;$E1153),'Hoja de Trabajo para listado'!$BC$151:$CB$151,0)),0)+IFERROR(INDEX('Hoja de Trabajo para listado'!$DE$153:$DG$274,MATCH($A1153,'Hoja de Trabajo para listado'!$DE$153:$DE$1048576,0),MATCH((CUADRO!G$4&amp;$E1153),'Hoja de Trabajo para listado'!$DE$151:$DG$151,0)),0)+IFERROR(INDEX('Hoja de Trabajo para listado'!$CD$155:$DC$1048576,MATCH($A1153,'Hoja de Trabajo para listado'!$CD$155:$CD$1048576,0),MATCH((CUADRO!G$4&amp;$E1153),'Hoja de Trabajo para listado'!$CD$151:$DC$151,0)),0)</f>
        <v>0</v>
      </c>
      <c r="H1153" s="241">
        <f ca="1">+IFERROR(INDEX('Hoja de Trabajo para listado'!$A$155:$Z$1048576,MATCH($A1153,'Hoja de Trabajo para listado'!$A$155:$A$1048576,0),MATCH((CUADRO!H$4&amp;$E1153),'Hoja de Trabajo para listado'!$A$151:$Z$151,0)),0)+IFERROR(INDEX('Hoja de Trabajo para listado'!$AB$155:$BA$1048576,MATCH($A1153,'Hoja de Trabajo para listado'!$AB$155:$AB$1048576,0),MATCH((CUADRO!H$4&amp;$E1153),'Hoja de Trabajo para listado'!$AB$151:$BA$151,0)),0)+IFERROR(INDEX('Hoja de Trabajo para listado'!$BC$155:$CB$1048576,MATCH($A1153,'Hoja de Trabajo para listado'!$BC$155:$BC$1048576,0),MATCH((CUADRO!H$4&amp;$E1153),'Hoja de Trabajo para listado'!$BC$151:$CB$151,0)),0)+IFERROR(INDEX('Hoja de Trabajo para listado'!$DE$153:$DG$274,MATCH($A1153,'Hoja de Trabajo para listado'!$DE$153:$DE$1048576,0),MATCH((CUADRO!H$4&amp;$E1153),'Hoja de Trabajo para listado'!$DE$151:$DG$151,0)),0)+IFERROR(INDEX('Hoja de Trabajo para listado'!$CD$155:$DC$1048576,MATCH($A1153,'Hoja de Trabajo para listado'!$CD$155:$CD$1048576,0),MATCH((CUADRO!H$4&amp;$E1153),'Hoja de Trabajo para listado'!$CD$151:$DC$151,0)),0)</f>
        <v>0</v>
      </c>
      <c r="I1153" s="241">
        <f ca="1">+IFERROR(INDEX('Hoja de Trabajo para listado'!$A$155:$Z$1048576,MATCH($A1153,'Hoja de Trabajo para listado'!$A$155:$A$1048576,0),MATCH((CUADRO!I$4&amp;$E1153),'Hoja de Trabajo para listado'!$A$151:$Z$151,0)),0)+IFERROR(INDEX('Hoja de Trabajo para listado'!$AB$155:$BA$1048576,MATCH($A1153,'Hoja de Trabajo para listado'!$AB$155:$AB$1048576,0),MATCH((CUADRO!I$4&amp;$E1153),'Hoja de Trabajo para listado'!$AB$151:$BA$151,0)),0)+IFERROR(INDEX('Hoja de Trabajo para listado'!$BC$155:$CB$1048576,MATCH($A1153,'Hoja de Trabajo para listado'!$BC$155:$BC$1048576,0),MATCH((CUADRO!I$4&amp;$E1153),'Hoja de Trabajo para listado'!$BC$151:$CB$151,0)),0)+IFERROR(INDEX('Hoja de Trabajo para listado'!$DE$153:$DG$274,MATCH($A1153,'Hoja de Trabajo para listado'!$DE$153:$DE$1048576,0),MATCH((CUADRO!I$4&amp;$E1153),'Hoja de Trabajo para listado'!$DE$151:$DG$151,0)),0)+IFERROR(INDEX('Hoja de Trabajo para listado'!$CD$155:$DC$1048576,MATCH($A1153,'Hoja de Trabajo para listado'!$CD$155:$CD$1048576,0),MATCH((CUADRO!I$4&amp;$E1153),'Hoja de Trabajo para listado'!$CD$151:$DC$151,0)),0)</f>
        <v>0</v>
      </c>
      <c r="J1153" s="241">
        <f ca="1">+IFERROR(INDEX('Hoja de Trabajo para listado'!$A$155:$Z$1048576,MATCH($A1153,'Hoja de Trabajo para listado'!$A$155:$A$1048576,0),MATCH((CUADRO!J$4&amp;$E1153),'Hoja de Trabajo para listado'!$A$151:$Z$151,0)),0)+IFERROR(INDEX('Hoja de Trabajo para listado'!$AB$155:$BA$1048576,MATCH($A1153,'Hoja de Trabajo para listado'!$AB$155:$AB$1048576,0),MATCH((CUADRO!J$4&amp;$E1153),'Hoja de Trabajo para listado'!$AB$151:$BA$151,0)),0)+IFERROR(INDEX('Hoja de Trabajo para listado'!$BC$155:$CB$1048576,MATCH($A1153,'Hoja de Trabajo para listado'!$BC$155:$BC$1048576,0),MATCH((CUADRO!J$4&amp;$E1153),'Hoja de Trabajo para listado'!$BC$151:$CB$151,0)),0)+IFERROR(INDEX('Hoja de Trabajo para listado'!$DE$153:$DG$274,MATCH($A1153,'Hoja de Trabajo para listado'!$DE$153:$DE$1048576,0),MATCH((CUADRO!J$4&amp;$E1153),'Hoja de Trabajo para listado'!$DE$151:$DG$151,0)),0)+IFERROR(INDEX('Hoja de Trabajo para listado'!$CD$155:$DC$1048576,MATCH($A1153,'Hoja de Trabajo para listado'!$CD$155:$CD$1048576,0),MATCH((CUADRO!J$4&amp;$E1153),'Hoja de Trabajo para listado'!$CD$151:$DC$151,0)),0)</f>
        <v>0</v>
      </c>
      <c r="K1153" s="241">
        <f ca="1">+IFERROR(INDEX('Hoja de Trabajo para listado'!$A$155:$Z$1048576,MATCH($A1153,'Hoja de Trabajo para listado'!$A$155:$A$1048576,0),MATCH((CUADRO!K$4&amp;$E1153),'Hoja de Trabajo para listado'!$A$151:$Z$151,0)),0)+IFERROR(INDEX('Hoja de Trabajo para listado'!$AB$155:$BA$1048576,MATCH($A1153,'Hoja de Trabajo para listado'!$AB$155:$AB$1048576,0),MATCH((CUADRO!K$4&amp;$E1153),'Hoja de Trabajo para listado'!$AB$151:$BA$151,0)),0)+IFERROR(INDEX('Hoja de Trabajo para listado'!$BC$155:$CB$1048576,MATCH($A1153,'Hoja de Trabajo para listado'!$BC$155:$BC$1048576,0),MATCH((CUADRO!K$4&amp;$E1153),'Hoja de Trabajo para listado'!$BC$151:$CB$151,0)),0)+IFERROR(INDEX('Hoja de Trabajo para listado'!$DE$153:$DG$274,MATCH($A1153,'Hoja de Trabajo para listado'!$DE$153:$DE$1048576,0),MATCH((CUADRO!K$4&amp;$E1153),'Hoja de Trabajo para listado'!$DE$151:$DG$151,0)),0)+IFERROR(INDEX('Hoja de Trabajo para listado'!$CD$155:$DC$1048576,MATCH($A1153,'Hoja de Trabajo para listado'!$CD$155:$CD$1048576,0),MATCH((CUADRO!K$4&amp;$E1153),'Hoja de Trabajo para listado'!$CD$151:$DC$151,0)),0)</f>
        <v>0</v>
      </c>
      <c r="L1153" s="241">
        <f ca="1">+IFERROR(INDEX('Hoja de Trabajo para listado'!$A$155:$Z$1048576,MATCH($A1153,'Hoja de Trabajo para listado'!$A$155:$A$1048576,0),MATCH((CUADRO!L$4&amp;$E1153),'Hoja de Trabajo para listado'!$A$151:$Z$151,0)),0)+IFERROR(INDEX('Hoja de Trabajo para listado'!$AB$155:$BA$1048576,MATCH($A1153,'Hoja de Trabajo para listado'!$AB$155:$AB$1048576,0),MATCH((CUADRO!L$4&amp;$E1153),'Hoja de Trabajo para listado'!$AB$151:$BA$151,0)),0)+IFERROR(INDEX('Hoja de Trabajo para listado'!$BC$155:$CB$1048576,MATCH($A1153,'Hoja de Trabajo para listado'!$BC$155:$BC$1048576,0),MATCH((CUADRO!L$4&amp;$E1153),'Hoja de Trabajo para listado'!$BC$151:$CB$151,0)),0)+IFERROR(INDEX('Hoja de Trabajo para listado'!$DE$153:$DG$274,MATCH($A1153,'Hoja de Trabajo para listado'!$DE$153:$DE$1048576,0),MATCH((CUADRO!L$4&amp;$E1153),'Hoja de Trabajo para listado'!$DE$151:$DG$151,0)),0)+IFERROR(INDEX('Hoja de Trabajo para listado'!$CD$155:$DC$1048576,MATCH($A1153,'Hoja de Trabajo para listado'!$CD$155:$CD$1048576,0),MATCH((CUADRO!L$4&amp;$E1153),'Hoja de Trabajo para listado'!$CD$151:$DC$151,0)),0)</f>
        <v>0</v>
      </c>
      <c r="M1153" s="241">
        <f ca="1">+IFERROR(INDEX('Hoja de Trabajo para listado'!$A$155:$Z$1048576,MATCH($A1153,'Hoja de Trabajo para listado'!$A$155:$A$1048576,0),MATCH((CUADRO!M$4&amp;$E1153),'Hoja de Trabajo para listado'!$A$151:$Z$151,0)),0)+IFERROR(INDEX('Hoja de Trabajo para listado'!$AB$155:$BA$1048576,MATCH($A1153,'Hoja de Trabajo para listado'!$AB$155:$AB$1048576,0),MATCH((CUADRO!M$4&amp;$E1153),'Hoja de Trabajo para listado'!$AB$151:$BA$151,0)),0)+IFERROR(INDEX('Hoja de Trabajo para listado'!$BC$155:$CB$1048576,MATCH($A1153,'Hoja de Trabajo para listado'!$BC$155:$BC$1048576,0),MATCH((CUADRO!M$4&amp;$E1153),'Hoja de Trabajo para listado'!$BC$151:$CB$151,0)),0)+IFERROR(INDEX('Hoja de Trabajo para listado'!$DE$153:$DG$274,MATCH($A1153,'Hoja de Trabajo para listado'!$DE$153:$DE$1048576,0),MATCH((CUADRO!M$4&amp;$E1153),'Hoja de Trabajo para listado'!$DE$151:$DG$151,0)),0)+IFERROR(INDEX('Hoja de Trabajo para listado'!$CD$155:$DC$1048576,MATCH($A1153,'Hoja de Trabajo para listado'!$CD$155:$CD$1048576,0),MATCH((CUADRO!M$4&amp;$E1153),'Hoja de Trabajo para listado'!$CD$151:$DC$151,0)),0)</f>
        <v>0</v>
      </c>
      <c r="N1153" s="241">
        <f ca="1">+IFERROR(INDEX('Hoja de Trabajo para listado'!$A$155:$Z$1048576,MATCH($A1153,'Hoja de Trabajo para listado'!$A$155:$A$1048576,0),MATCH((CUADRO!N$4&amp;$E1153),'Hoja de Trabajo para listado'!$A$151:$Z$151,0)),0)+IFERROR(INDEX('Hoja de Trabajo para listado'!$AB$155:$BA$1048576,MATCH($A1153,'Hoja de Trabajo para listado'!$AB$155:$AB$1048576,0),MATCH((CUADRO!N$4&amp;$E1153),'Hoja de Trabajo para listado'!$AB$151:$BA$151,0)),0)+IFERROR(INDEX('Hoja de Trabajo para listado'!$BC$155:$CB$1048576,MATCH($A1153,'Hoja de Trabajo para listado'!$BC$155:$BC$1048576,0),MATCH((CUADRO!N$4&amp;$E1153),'Hoja de Trabajo para listado'!$BC$151:$CB$151,0)),0)+IFERROR(INDEX('Hoja de Trabajo para listado'!$DE$153:$DG$274,MATCH($A1153,'Hoja de Trabajo para listado'!$DE$153:$DE$1048576,0),MATCH((CUADRO!N$4&amp;$E1153),'Hoja de Trabajo para listado'!$DE$151:$DG$151,0)),0)+IFERROR(INDEX('Hoja de Trabajo para listado'!$CD$155:$DC$1048576,MATCH($A1153,'Hoja de Trabajo para listado'!$CD$155:$CD$1048576,0),MATCH((CUADRO!N$4&amp;$E1153),'Hoja de Trabajo para listado'!$CD$151:$DC$151,0)),0)</f>
        <v>0</v>
      </c>
      <c r="O1153" s="241">
        <f ca="1">+IFERROR(INDEX('Hoja de Trabajo para listado'!$A$155:$Z$1048576,MATCH($A1153,'Hoja de Trabajo para listado'!$A$155:$A$1048576,0),MATCH((CUADRO!O$4&amp;$E1153),'Hoja de Trabajo para listado'!$A$151:$Z$151,0)),0)+IFERROR(INDEX('Hoja de Trabajo para listado'!$AB$155:$BA$1048576,MATCH($A1153,'Hoja de Trabajo para listado'!$AB$155:$AB$1048576,0),MATCH((CUADRO!O$4&amp;$E1153),'Hoja de Trabajo para listado'!$AB$151:$BA$151,0)),0)+IFERROR(INDEX('Hoja de Trabajo para listado'!$BC$155:$CB$1048576,MATCH($A1153,'Hoja de Trabajo para listado'!$BC$155:$BC$1048576,0),MATCH((CUADRO!O$4&amp;$E1153),'Hoja de Trabajo para listado'!$BC$151:$CB$151,0)),0)+IFERROR(INDEX('Hoja de Trabajo para listado'!$DE$153:$DG$274,MATCH($A1153,'Hoja de Trabajo para listado'!$DE$153:$DE$1048576,0),MATCH((CUADRO!O$4&amp;$E1153),'Hoja de Trabajo para listado'!$DE$151:$DG$151,0)),0)+IFERROR(INDEX('Hoja de Trabajo para listado'!$CD$155:$DC$1048576,MATCH($A1153,'Hoja de Trabajo para listado'!$CD$155:$CD$1048576,0),MATCH((CUADRO!O$4&amp;$E1153),'Hoja de Trabajo para listado'!$CD$151:$DC$151,0)),0)</f>
        <v>0</v>
      </c>
      <c r="P1153" s="241">
        <f ca="1">+IFERROR(INDEX('Hoja de Trabajo para listado'!$A$155:$Z$1048576,MATCH($A1153,'Hoja de Trabajo para listado'!$A$155:$A$1048576,0),MATCH((CUADRO!P$4&amp;$E1153),'Hoja de Trabajo para listado'!$A$151:$Z$151,0)),0)+IFERROR(INDEX('Hoja de Trabajo para listado'!$AB$155:$BA$1048576,MATCH($A1153,'Hoja de Trabajo para listado'!$AB$155:$AB$1048576,0),MATCH((CUADRO!P$4&amp;$E1153),'Hoja de Trabajo para listado'!$AB$151:$BA$151,0)),0)+IFERROR(INDEX('Hoja de Trabajo para listado'!$BC$155:$CB$1048576,MATCH($A1153,'Hoja de Trabajo para listado'!$BC$155:$BC$1048576,0),MATCH((CUADRO!P$4&amp;$E1153),'Hoja de Trabajo para listado'!$BC$151:$CB$151,0)),0)+IFERROR(INDEX('Hoja de Trabajo para listado'!$DE$153:$DG$274,MATCH($A1153,'Hoja de Trabajo para listado'!$DE$153:$DE$1048576,0),MATCH((CUADRO!P$4&amp;$E1153),'Hoja de Trabajo para listado'!$DE$151:$DG$151,0)),0)+IFERROR(INDEX('Hoja de Trabajo para listado'!$CD$155:$DC$1048576,MATCH($A1153,'Hoja de Trabajo para listado'!$CD$155:$CD$1048576,0),MATCH((CUADRO!P$4&amp;$E1153),'Hoja de Trabajo para listado'!$CD$151:$DC$151,0)),0)</f>
        <v>0</v>
      </c>
      <c r="Q1153" s="241">
        <f ca="1">+IFERROR(INDEX('Hoja de Trabajo para listado'!$A$155:$Z$1048576,MATCH($A1153,'Hoja de Trabajo para listado'!$A$155:$A$1048576,0),MATCH((CUADRO!Q$4&amp;$E1153),'Hoja de Trabajo para listado'!$A$151:$Z$151,0)),0)+IFERROR(INDEX('Hoja de Trabajo para listado'!$AB$155:$BA$1048576,MATCH($A1153,'Hoja de Trabajo para listado'!$AB$155:$AB$1048576,0),MATCH((CUADRO!Q$4&amp;$E1153),'Hoja de Trabajo para listado'!$AB$151:$BA$151,0)),0)+IFERROR(INDEX('Hoja de Trabajo para listado'!$BC$155:$CB$1048576,MATCH($A1153,'Hoja de Trabajo para listado'!$BC$155:$BC$1048576,0),MATCH((CUADRO!Q$4&amp;$E1153),'Hoja de Trabajo para listado'!$BC$151:$CB$151,0)),0)+IFERROR(INDEX('Hoja de Trabajo para listado'!$DE$153:$DG$274,MATCH($A1153,'Hoja de Trabajo para listado'!$DE$153:$DE$1048576,0),MATCH((CUADRO!Q$4&amp;$E1153),'Hoja de Trabajo para listado'!$DE$151:$DG$151,0)),0)+IFERROR(INDEX('Hoja de Trabajo para listado'!$CD$155:$DC$1048576,MATCH($A1153,'Hoja de Trabajo para listado'!$CD$155:$CD$1048576,0),MATCH((CUADRO!Q$4&amp;$E1153),'Hoja de Trabajo para listado'!$CD$151:$DC$151,0)),0)</f>
        <v>0</v>
      </c>
      <c r="R1153" s="241">
        <f t="shared" ca="1" si="34"/>
        <v>0</v>
      </c>
      <c r="S1153" s="247"/>
      <c r="T1153" s="241">
        <f ca="1">+T1154</f>
        <v>0</v>
      </c>
      <c r="U1153" s="240">
        <f t="shared" si="35"/>
        <v>1</v>
      </c>
    </row>
    <row r="1154" spans="1:21" customFormat="1" ht="15" hidden="1" customHeight="1">
      <c r="A1154" s="32">
        <v>2327</v>
      </c>
      <c r="B1154" s="382"/>
      <c r="C1154" s="245" t="str">
        <f>+VLOOKUP(A1154,bd_lista!$A$3:$C$592,3,FALSE)</f>
        <v>EMPRESA MUNICIPAL AUTONOMA DE AGUA POTABLE Y ALCANTARILLADO  DE YACUIBA</v>
      </c>
      <c r="D1154" s="384"/>
      <c r="E1154" s="242" t="s">
        <v>684</v>
      </c>
      <c r="F1154" s="241">
        <f ca="1">+IFERROR(INDEX('Hoja de Trabajo para listado'!$A$155:$Z$1048576,MATCH($A1154,'Hoja de Trabajo para listado'!$A$155:$A$1048576,0),MATCH((CUADRO!F$4&amp;$E1154),'Hoja de Trabajo para listado'!$A$151:$Z$151,0)),0)+IFERROR(INDEX('Hoja de Trabajo para listado'!$AB$155:$BA$1048576,MATCH($A1154,'Hoja de Trabajo para listado'!$AB$155:$AB$1048576,0),MATCH((CUADRO!F$4&amp;$E1154),'Hoja de Trabajo para listado'!$AB$151:$BA$151,0)),0)+IFERROR(INDEX('Hoja de Trabajo para listado'!$BC$155:$CB$1048576,MATCH($A1154,'Hoja de Trabajo para listado'!$BC$155:$BC$1048576,0),MATCH((CUADRO!F$4&amp;$E1154),'Hoja de Trabajo para listado'!$BC$151:$CB$151,0)),0)+IFERROR(INDEX('Hoja de Trabajo para listado'!$DE$153:$DG$274,MATCH($A1154,'Hoja de Trabajo para listado'!$DE$153:$DE$1048576,0),MATCH((CUADRO!F$4&amp;$E1154),'Hoja de Trabajo para listado'!$DE$151:$DG$151,0)),0)+IFERROR(INDEX('Hoja de Trabajo para listado'!$CD$155:$DC$1048576,MATCH($A1154,'Hoja de Trabajo para listado'!$CD$155:$CD$1048576,0),MATCH((CUADRO!F$4&amp;$E1154),'Hoja de Trabajo para listado'!$CD$151:$DC$151,0)),0)</f>
        <v>0</v>
      </c>
      <c r="G1154" s="241">
        <f ca="1">+IFERROR(INDEX('Hoja de Trabajo para listado'!$A$155:$Z$1048576,MATCH($A1154,'Hoja de Trabajo para listado'!$A$155:$A$1048576,0),MATCH((CUADRO!G$4&amp;$E1154),'Hoja de Trabajo para listado'!$A$151:$Z$151,0)),0)+IFERROR(INDEX('Hoja de Trabajo para listado'!$AB$155:$BA$1048576,MATCH($A1154,'Hoja de Trabajo para listado'!$AB$155:$AB$1048576,0),MATCH((CUADRO!G$4&amp;$E1154),'Hoja de Trabajo para listado'!$AB$151:$BA$151,0)),0)+IFERROR(INDEX('Hoja de Trabajo para listado'!$BC$155:$CB$1048576,MATCH($A1154,'Hoja de Trabajo para listado'!$BC$155:$BC$1048576,0),MATCH((CUADRO!G$4&amp;$E1154),'Hoja de Trabajo para listado'!$BC$151:$CB$151,0)),0)+IFERROR(INDEX('Hoja de Trabajo para listado'!$DE$153:$DG$274,MATCH($A1154,'Hoja de Trabajo para listado'!$DE$153:$DE$1048576,0),MATCH((CUADRO!G$4&amp;$E1154),'Hoja de Trabajo para listado'!$DE$151:$DG$151,0)),0)+IFERROR(INDEX('Hoja de Trabajo para listado'!$CD$155:$DC$1048576,MATCH($A1154,'Hoja de Trabajo para listado'!$CD$155:$CD$1048576,0),MATCH((CUADRO!G$4&amp;$E1154),'Hoja de Trabajo para listado'!$CD$151:$DC$151,0)),0)</f>
        <v>0</v>
      </c>
      <c r="H1154" s="241">
        <f ca="1">+IFERROR(INDEX('Hoja de Trabajo para listado'!$A$155:$Z$1048576,MATCH($A1154,'Hoja de Trabajo para listado'!$A$155:$A$1048576,0),MATCH((CUADRO!H$4&amp;$E1154),'Hoja de Trabajo para listado'!$A$151:$Z$151,0)),0)+IFERROR(INDEX('Hoja de Trabajo para listado'!$AB$155:$BA$1048576,MATCH($A1154,'Hoja de Trabajo para listado'!$AB$155:$AB$1048576,0),MATCH((CUADRO!H$4&amp;$E1154),'Hoja de Trabajo para listado'!$AB$151:$BA$151,0)),0)+IFERROR(INDEX('Hoja de Trabajo para listado'!$BC$155:$CB$1048576,MATCH($A1154,'Hoja de Trabajo para listado'!$BC$155:$BC$1048576,0),MATCH((CUADRO!H$4&amp;$E1154),'Hoja de Trabajo para listado'!$BC$151:$CB$151,0)),0)+IFERROR(INDEX('Hoja de Trabajo para listado'!$DE$153:$DG$274,MATCH($A1154,'Hoja de Trabajo para listado'!$DE$153:$DE$1048576,0),MATCH((CUADRO!H$4&amp;$E1154),'Hoja de Trabajo para listado'!$DE$151:$DG$151,0)),0)+IFERROR(INDEX('Hoja de Trabajo para listado'!$CD$155:$DC$1048576,MATCH($A1154,'Hoja de Trabajo para listado'!$CD$155:$CD$1048576,0),MATCH((CUADRO!H$4&amp;$E1154),'Hoja de Trabajo para listado'!$CD$151:$DC$151,0)),0)</f>
        <v>0</v>
      </c>
      <c r="I1154" s="241">
        <f ca="1">+IFERROR(INDEX('Hoja de Trabajo para listado'!$A$155:$Z$1048576,MATCH($A1154,'Hoja de Trabajo para listado'!$A$155:$A$1048576,0),MATCH((CUADRO!I$4&amp;$E1154),'Hoja de Trabajo para listado'!$A$151:$Z$151,0)),0)+IFERROR(INDEX('Hoja de Trabajo para listado'!$AB$155:$BA$1048576,MATCH($A1154,'Hoja de Trabajo para listado'!$AB$155:$AB$1048576,0),MATCH((CUADRO!I$4&amp;$E1154),'Hoja de Trabajo para listado'!$AB$151:$BA$151,0)),0)+IFERROR(INDEX('Hoja de Trabajo para listado'!$BC$155:$CB$1048576,MATCH($A1154,'Hoja de Trabajo para listado'!$BC$155:$BC$1048576,0),MATCH((CUADRO!I$4&amp;$E1154),'Hoja de Trabajo para listado'!$BC$151:$CB$151,0)),0)+IFERROR(INDEX('Hoja de Trabajo para listado'!$DE$153:$DG$274,MATCH($A1154,'Hoja de Trabajo para listado'!$DE$153:$DE$1048576,0),MATCH((CUADRO!I$4&amp;$E1154),'Hoja de Trabajo para listado'!$DE$151:$DG$151,0)),0)+IFERROR(INDEX('Hoja de Trabajo para listado'!$CD$155:$DC$1048576,MATCH($A1154,'Hoja de Trabajo para listado'!$CD$155:$CD$1048576,0),MATCH((CUADRO!I$4&amp;$E1154),'Hoja de Trabajo para listado'!$CD$151:$DC$151,0)),0)</f>
        <v>0</v>
      </c>
      <c r="J1154" s="241">
        <f ca="1">+IFERROR(INDEX('Hoja de Trabajo para listado'!$A$155:$Z$1048576,MATCH($A1154,'Hoja de Trabajo para listado'!$A$155:$A$1048576,0),MATCH((CUADRO!J$4&amp;$E1154),'Hoja de Trabajo para listado'!$A$151:$Z$151,0)),0)+IFERROR(INDEX('Hoja de Trabajo para listado'!$AB$155:$BA$1048576,MATCH($A1154,'Hoja de Trabajo para listado'!$AB$155:$AB$1048576,0),MATCH((CUADRO!J$4&amp;$E1154),'Hoja de Trabajo para listado'!$AB$151:$BA$151,0)),0)+IFERROR(INDEX('Hoja de Trabajo para listado'!$BC$155:$CB$1048576,MATCH($A1154,'Hoja de Trabajo para listado'!$BC$155:$BC$1048576,0),MATCH((CUADRO!J$4&amp;$E1154),'Hoja de Trabajo para listado'!$BC$151:$CB$151,0)),0)+IFERROR(INDEX('Hoja de Trabajo para listado'!$DE$153:$DG$274,MATCH($A1154,'Hoja de Trabajo para listado'!$DE$153:$DE$1048576,0),MATCH((CUADRO!J$4&amp;$E1154),'Hoja de Trabajo para listado'!$DE$151:$DG$151,0)),0)+IFERROR(INDEX('Hoja de Trabajo para listado'!$CD$155:$DC$1048576,MATCH($A1154,'Hoja de Trabajo para listado'!$CD$155:$CD$1048576,0),MATCH((CUADRO!J$4&amp;$E1154),'Hoja de Trabajo para listado'!$CD$151:$DC$151,0)),0)</f>
        <v>0</v>
      </c>
      <c r="K1154" s="241">
        <f ca="1">+IFERROR(INDEX('Hoja de Trabajo para listado'!$A$155:$Z$1048576,MATCH($A1154,'Hoja de Trabajo para listado'!$A$155:$A$1048576,0),MATCH((CUADRO!K$4&amp;$E1154),'Hoja de Trabajo para listado'!$A$151:$Z$151,0)),0)+IFERROR(INDEX('Hoja de Trabajo para listado'!$AB$155:$BA$1048576,MATCH($A1154,'Hoja de Trabajo para listado'!$AB$155:$AB$1048576,0),MATCH((CUADRO!K$4&amp;$E1154),'Hoja de Trabajo para listado'!$AB$151:$BA$151,0)),0)+IFERROR(INDEX('Hoja de Trabajo para listado'!$BC$155:$CB$1048576,MATCH($A1154,'Hoja de Trabajo para listado'!$BC$155:$BC$1048576,0),MATCH((CUADRO!K$4&amp;$E1154),'Hoja de Trabajo para listado'!$BC$151:$CB$151,0)),0)+IFERROR(INDEX('Hoja de Trabajo para listado'!$DE$153:$DG$274,MATCH($A1154,'Hoja de Trabajo para listado'!$DE$153:$DE$1048576,0),MATCH((CUADRO!K$4&amp;$E1154),'Hoja de Trabajo para listado'!$DE$151:$DG$151,0)),0)+IFERROR(INDEX('Hoja de Trabajo para listado'!$CD$155:$DC$1048576,MATCH($A1154,'Hoja de Trabajo para listado'!$CD$155:$CD$1048576,0),MATCH((CUADRO!K$4&amp;$E1154),'Hoja de Trabajo para listado'!$CD$151:$DC$151,0)),0)</f>
        <v>0</v>
      </c>
      <c r="L1154" s="241">
        <f ca="1">+IFERROR(INDEX('Hoja de Trabajo para listado'!$A$155:$Z$1048576,MATCH($A1154,'Hoja de Trabajo para listado'!$A$155:$A$1048576,0),MATCH((CUADRO!L$4&amp;$E1154),'Hoja de Trabajo para listado'!$A$151:$Z$151,0)),0)+IFERROR(INDEX('Hoja de Trabajo para listado'!$AB$155:$BA$1048576,MATCH($A1154,'Hoja de Trabajo para listado'!$AB$155:$AB$1048576,0),MATCH((CUADRO!L$4&amp;$E1154),'Hoja de Trabajo para listado'!$AB$151:$BA$151,0)),0)+IFERROR(INDEX('Hoja de Trabajo para listado'!$BC$155:$CB$1048576,MATCH($A1154,'Hoja de Trabajo para listado'!$BC$155:$BC$1048576,0),MATCH((CUADRO!L$4&amp;$E1154),'Hoja de Trabajo para listado'!$BC$151:$CB$151,0)),0)+IFERROR(INDEX('Hoja de Trabajo para listado'!$DE$153:$DG$274,MATCH($A1154,'Hoja de Trabajo para listado'!$DE$153:$DE$1048576,0),MATCH((CUADRO!L$4&amp;$E1154),'Hoja de Trabajo para listado'!$DE$151:$DG$151,0)),0)+IFERROR(INDEX('Hoja de Trabajo para listado'!$CD$155:$DC$1048576,MATCH($A1154,'Hoja de Trabajo para listado'!$CD$155:$CD$1048576,0),MATCH((CUADRO!L$4&amp;$E1154),'Hoja de Trabajo para listado'!$CD$151:$DC$151,0)),0)</f>
        <v>0</v>
      </c>
      <c r="M1154" s="241">
        <f ca="1">+IFERROR(INDEX('Hoja de Trabajo para listado'!$A$155:$Z$1048576,MATCH($A1154,'Hoja de Trabajo para listado'!$A$155:$A$1048576,0),MATCH((CUADRO!M$4&amp;$E1154),'Hoja de Trabajo para listado'!$A$151:$Z$151,0)),0)+IFERROR(INDEX('Hoja de Trabajo para listado'!$AB$155:$BA$1048576,MATCH($A1154,'Hoja de Trabajo para listado'!$AB$155:$AB$1048576,0),MATCH((CUADRO!M$4&amp;$E1154),'Hoja de Trabajo para listado'!$AB$151:$BA$151,0)),0)+IFERROR(INDEX('Hoja de Trabajo para listado'!$BC$155:$CB$1048576,MATCH($A1154,'Hoja de Trabajo para listado'!$BC$155:$BC$1048576,0),MATCH((CUADRO!M$4&amp;$E1154),'Hoja de Trabajo para listado'!$BC$151:$CB$151,0)),0)+IFERROR(INDEX('Hoja de Trabajo para listado'!$DE$153:$DG$274,MATCH($A1154,'Hoja de Trabajo para listado'!$DE$153:$DE$1048576,0),MATCH((CUADRO!M$4&amp;$E1154),'Hoja de Trabajo para listado'!$DE$151:$DG$151,0)),0)+IFERROR(INDEX('Hoja de Trabajo para listado'!$CD$155:$DC$1048576,MATCH($A1154,'Hoja de Trabajo para listado'!$CD$155:$CD$1048576,0),MATCH((CUADRO!M$4&amp;$E1154),'Hoja de Trabajo para listado'!$CD$151:$DC$151,0)),0)</f>
        <v>0</v>
      </c>
      <c r="N1154" s="241">
        <f ca="1">+IFERROR(INDEX('Hoja de Trabajo para listado'!$A$155:$Z$1048576,MATCH($A1154,'Hoja de Trabajo para listado'!$A$155:$A$1048576,0),MATCH((CUADRO!N$4&amp;$E1154),'Hoja de Trabajo para listado'!$A$151:$Z$151,0)),0)+IFERROR(INDEX('Hoja de Trabajo para listado'!$AB$155:$BA$1048576,MATCH($A1154,'Hoja de Trabajo para listado'!$AB$155:$AB$1048576,0),MATCH((CUADRO!N$4&amp;$E1154),'Hoja de Trabajo para listado'!$AB$151:$BA$151,0)),0)+IFERROR(INDEX('Hoja de Trabajo para listado'!$BC$155:$CB$1048576,MATCH($A1154,'Hoja de Trabajo para listado'!$BC$155:$BC$1048576,0),MATCH((CUADRO!N$4&amp;$E1154),'Hoja de Trabajo para listado'!$BC$151:$CB$151,0)),0)+IFERROR(INDEX('Hoja de Trabajo para listado'!$DE$153:$DG$274,MATCH($A1154,'Hoja de Trabajo para listado'!$DE$153:$DE$1048576,0),MATCH((CUADRO!N$4&amp;$E1154),'Hoja de Trabajo para listado'!$DE$151:$DG$151,0)),0)+IFERROR(INDEX('Hoja de Trabajo para listado'!$CD$155:$DC$1048576,MATCH($A1154,'Hoja de Trabajo para listado'!$CD$155:$CD$1048576,0),MATCH((CUADRO!N$4&amp;$E1154),'Hoja de Trabajo para listado'!$CD$151:$DC$151,0)),0)</f>
        <v>0</v>
      </c>
      <c r="O1154" s="241">
        <f ca="1">+IFERROR(INDEX('Hoja de Trabajo para listado'!$A$155:$Z$1048576,MATCH($A1154,'Hoja de Trabajo para listado'!$A$155:$A$1048576,0),MATCH((CUADRO!O$4&amp;$E1154),'Hoja de Trabajo para listado'!$A$151:$Z$151,0)),0)+IFERROR(INDEX('Hoja de Trabajo para listado'!$AB$155:$BA$1048576,MATCH($A1154,'Hoja de Trabajo para listado'!$AB$155:$AB$1048576,0),MATCH((CUADRO!O$4&amp;$E1154),'Hoja de Trabajo para listado'!$AB$151:$BA$151,0)),0)+IFERROR(INDEX('Hoja de Trabajo para listado'!$BC$155:$CB$1048576,MATCH($A1154,'Hoja de Trabajo para listado'!$BC$155:$BC$1048576,0),MATCH((CUADRO!O$4&amp;$E1154),'Hoja de Trabajo para listado'!$BC$151:$CB$151,0)),0)+IFERROR(INDEX('Hoja de Trabajo para listado'!$DE$153:$DG$274,MATCH($A1154,'Hoja de Trabajo para listado'!$DE$153:$DE$1048576,0),MATCH((CUADRO!O$4&amp;$E1154),'Hoja de Trabajo para listado'!$DE$151:$DG$151,0)),0)+IFERROR(INDEX('Hoja de Trabajo para listado'!$CD$155:$DC$1048576,MATCH($A1154,'Hoja de Trabajo para listado'!$CD$155:$CD$1048576,0),MATCH((CUADRO!O$4&amp;$E1154),'Hoja de Trabajo para listado'!$CD$151:$DC$151,0)),0)</f>
        <v>0</v>
      </c>
      <c r="P1154" s="241">
        <f ca="1">+IFERROR(INDEX('Hoja de Trabajo para listado'!$A$155:$Z$1048576,MATCH($A1154,'Hoja de Trabajo para listado'!$A$155:$A$1048576,0),MATCH((CUADRO!P$4&amp;$E1154),'Hoja de Trabajo para listado'!$A$151:$Z$151,0)),0)+IFERROR(INDEX('Hoja de Trabajo para listado'!$AB$155:$BA$1048576,MATCH($A1154,'Hoja de Trabajo para listado'!$AB$155:$AB$1048576,0),MATCH((CUADRO!P$4&amp;$E1154),'Hoja de Trabajo para listado'!$AB$151:$BA$151,0)),0)+IFERROR(INDEX('Hoja de Trabajo para listado'!$BC$155:$CB$1048576,MATCH($A1154,'Hoja de Trabajo para listado'!$BC$155:$BC$1048576,0),MATCH((CUADRO!P$4&amp;$E1154),'Hoja de Trabajo para listado'!$BC$151:$CB$151,0)),0)+IFERROR(INDEX('Hoja de Trabajo para listado'!$DE$153:$DG$274,MATCH($A1154,'Hoja de Trabajo para listado'!$DE$153:$DE$1048576,0),MATCH((CUADRO!P$4&amp;$E1154),'Hoja de Trabajo para listado'!$DE$151:$DG$151,0)),0)+IFERROR(INDEX('Hoja de Trabajo para listado'!$CD$155:$DC$1048576,MATCH($A1154,'Hoja de Trabajo para listado'!$CD$155:$CD$1048576,0),MATCH((CUADRO!P$4&amp;$E1154),'Hoja de Trabajo para listado'!$CD$151:$DC$151,0)),0)</f>
        <v>0</v>
      </c>
      <c r="Q1154" s="241">
        <f ca="1">+IFERROR(INDEX('Hoja de Trabajo para listado'!$A$155:$Z$1048576,MATCH($A1154,'Hoja de Trabajo para listado'!$A$155:$A$1048576,0),MATCH((CUADRO!Q$4&amp;$E1154),'Hoja de Trabajo para listado'!$A$151:$Z$151,0)),0)+IFERROR(INDEX('Hoja de Trabajo para listado'!$AB$155:$BA$1048576,MATCH($A1154,'Hoja de Trabajo para listado'!$AB$155:$AB$1048576,0),MATCH((CUADRO!Q$4&amp;$E1154),'Hoja de Trabajo para listado'!$AB$151:$BA$151,0)),0)+IFERROR(INDEX('Hoja de Trabajo para listado'!$BC$155:$CB$1048576,MATCH($A1154,'Hoja de Trabajo para listado'!$BC$155:$BC$1048576,0),MATCH((CUADRO!Q$4&amp;$E1154),'Hoja de Trabajo para listado'!$BC$151:$CB$151,0)),0)+IFERROR(INDEX('Hoja de Trabajo para listado'!$DE$153:$DG$274,MATCH($A1154,'Hoja de Trabajo para listado'!$DE$153:$DE$1048576,0),MATCH((CUADRO!Q$4&amp;$E1154),'Hoja de Trabajo para listado'!$DE$151:$DG$151,0)),0)+IFERROR(INDEX('Hoja de Trabajo para listado'!$CD$155:$DC$1048576,MATCH($A1154,'Hoja de Trabajo para listado'!$CD$155:$CD$1048576,0),MATCH((CUADRO!Q$4&amp;$E1154),'Hoja de Trabajo para listado'!$CD$151:$DC$151,0)),0)</f>
        <v>0</v>
      </c>
      <c r="R1154" s="241">
        <f t="shared" ca="1" si="34"/>
        <v>0</v>
      </c>
      <c r="S1154" s="247">
        <f ca="1">+R1153+R1154</f>
        <v>0</v>
      </c>
      <c r="T1154" s="241">
        <f ca="1">+S1154</f>
        <v>0</v>
      </c>
      <c r="U1154" s="240">
        <f t="shared" si="35"/>
        <v>2</v>
      </c>
    </row>
    <row r="1155" spans="1:21" customFormat="1" ht="27" hidden="1" customHeight="1">
      <c r="A1155" s="32">
        <v>2328</v>
      </c>
      <c r="B1155" s="381">
        <f>+A1155</f>
        <v>2328</v>
      </c>
      <c r="C1155" s="245" t="str">
        <f>+VLOOKUP(A1155,bd_lista!$A$3:$C$592,3,FALSE)</f>
        <v>EMPRESA MUNICIPAL DE AGUA POTABLE Y ALCANTARILLADO SANITARIO DE URIONDO</v>
      </c>
      <c r="D1155" s="383" t="str">
        <f>+C1155</f>
        <v>EMPRESA MUNICIPAL DE AGUA POTABLE Y ALCANTARILLADO SANITARIO DE URIONDO</v>
      </c>
      <c r="E1155" s="240" t="s">
        <v>683</v>
      </c>
      <c r="F1155" s="241">
        <f ca="1">+IFERROR(INDEX('Hoja de Trabajo para listado'!$A$155:$Z$1048576,MATCH($A1155,'Hoja de Trabajo para listado'!$A$155:$A$1048576,0),MATCH((CUADRO!F$4&amp;$E1155),'Hoja de Trabajo para listado'!$A$151:$Z$151,0)),0)+IFERROR(INDEX('Hoja de Trabajo para listado'!$AB$155:$BA$1048576,MATCH($A1155,'Hoja de Trabajo para listado'!$AB$155:$AB$1048576,0),MATCH((CUADRO!F$4&amp;$E1155),'Hoja de Trabajo para listado'!$AB$151:$BA$151,0)),0)+IFERROR(INDEX('Hoja de Trabajo para listado'!$BC$155:$CB$1048576,MATCH($A1155,'Hoja de Trabajo para listado'!$BC$155:$BC$1048576,0),MATCH((CUADRO!F$4&amp;$E1155),'Hoja de Trabajo para listado'!$BC$151:$CB$151,0)),0)+IFERROR(INDEX('Hoja de Trabajo para listado'!$DE$153:$DG$274,MATCH($A1155,'Hoja de Trabajo para listado'!$DE$153:$DE$1048576,0),MATCH((CUADRO!F$4&amp;$E1155),'Hoja de Trabajo para listado'!$DE$151:$DG$151,0)),0)+IFERROR(INDEX('Hoja de Trabajo para listado'!$CD$155:$DC$1048576,MATCH($A1155,'Hoja de Trabajo para listado'!$CD$155:$CD$1048576,0),MATCH((CUADRO!F$4&amp;$E1155),'Hoja de Trabajo para listado'!$CD$151:$DC$151,0)),0)</f>
        <v>0</v>
      </c>
      <c r="G1155" s="241">
        <f ca="1">+IFERROR(INDEX('Hoja de Trabajo para listado'!$A$155:$Z$1048576,MATCH($A1155,'Hoja de Trabajo para listado'!$A$155:$A$1048576,0),MATCH((CUADRO!G$4&amp;$E1155),'Hoja de Trabajo para listado'!$A$151:$Z$151,0)),0)+IFERROR(INDEX('Hoja de Trabajo para listado'!$AB$155:$BA$1048576,MATCH($A1155,'Hoja de Trabajo para listado'!$AB$155:$AB$1048576,0),MATCH((CUADRO!G$4&amp;$E1155),'Hoja de Trabajo para listado'!$AB$151:$BA$151,0)),0)+IFERROR(INDEX('Hoja de Trabajo para listado'!$BC$155:$CB$1048576,MATCH($A1155,'Hoja de Trabajo para listado'!$BC$155:$BC$1048576,0),MATCH((CUADRO!G$4&amp;$E1155),'Hoja de Trabajo para listado'!$BC$151:$CB$151,0)),0)+IFERROR(INDEX('Hoja de Trabajo para listado'!$DE$153:$DG$274,MATCH($A1155,'Hoja de Trabajo para listado'!$DE$153:$DE$1048576,0),MATCH((CUADRO!G$4&amp;$E1155),'Hoja de Trabajo para listado'!$DE$151:$DG$151,0)),0)+IFERROR(INDEX('Hoja de Trabajo para listado'!$CD$155:$DC$1048576,MATCH($A1155,'Hoja de Trabajo para listado'!$CD$155:$CD$1048576,0),MATCH((CUADRO!G$4&amp;$E1155),'Hoja de Trabajo para listado'!$CD$151:$DC$151,0)),0)</f>
        <v>0</v>
      </c>
      <c r="H1155" s="241">
        <f ca="1">+IFERROR(INDEX('Hoja de Trabajo para listado'!$A$155:$Z$1048576,MATCH($A1155,'Hoja de Trabajo para listado'!$A$155:$A$1048576,0),MATCH((CUADRO!H$4&amp;$E1155),'Hoja de Trabajo para listado'!$A$151:$Z$151,0)),0)+IFERROR(INDEX('Hoja de Trabajo para listado'!$AB$155:$BA$1048576,MATCH($A1155,'Hoja de Trabajo para listado'!$AB$155:$AB$1048576,0),MATCH((CUADRO!H$4&amp;$E1155),'Hoja de Trabajo para listado'!$AB$151:$BA$151,0)),0)+IFERROR(INDEX('Hoja de Trabajo para listado'!$BC$155:$CB$1048576,MATCH($A1155,'Hoja de Trabajo para listado'!$BC$155:$BC$1048576,0),MATCH((CUADRO!H$4&amp;$E1155),'Hoja de Trabajo para listado'!$BC$151:$CB$151,0)),0)+IFERROR(INDEX('Hoja de Trabajo para listado'!$DE$153:$DG$274,MATCH($A1155,'Hoja de Trabajo para listado'!$DE$153:$DE$1048576,0),MATCH((CUADRO!H$4&amp;$E1155),'Hoja de Trabajo para listado'!$DE$151:$DG$151,0)),0)+IFERROR(INDEX('Hoja de Trabajo para listado'!$CD$155:$DC$1048576,MATCH($A1155,'Hoja de Trabajo para listado'!$CD$155:$CD$1048576,0),MATCH((CUADRO!H$4&amp;$E1155),'Hoja de Trabajo para listado'!$CD$151:$DC$151,0)),0)</f>
        <v>0</v>
      </c>
      <c r="I1155" s="241">
        <f ca="1">+IFERROR(INDEX('Hoja de Trabajo para listado'!$A$155:$Z$1048576,MATCH($A1155,'Hoja de Trabajo para listado'!$A$155:$A$1048576,0),MATCH((CUADRO!I$4&amp;$E1155),'Hoja de Trabajo para listado'!$A$151:$Z$151,0)),0)+IFERROR(INDEX('Hoja de Trabajo para listado'!$AB$155:$BA$1048576,MATCH($A1155,'Hoja de Trabajo para listado'!$AB$155:$AB$1048576,0),MATCH((CUADRO!I$4&amp;$E1155),'Hoja de Trabajo para listado'!$AB$151:$BA$151,0)),0)+IFERROR(INDEX('Hoja de Trabajo para listado'!$BC$155:$CB$1048576,MATCH($A1155,'Hoja de Trabajo para listado'!$BC$155:$BC$1048576,0),MATCH((CUADRO!I$4&amp;$E1155),'Hoja de Trabajo para listado'!$BC$151:$CB$151,0)),0)+IFERROR(INDEX('Hoja de Trabajo para listado'!$DE$153:$DG$274,MATCH($A1155,'Hoja de Trabajo para listado'!$DE$153:$DE$1048576,0),MATCH((CUADRO!I$4&amp;$E1155),'Hoja de Trabajo para listado'!$DE$151:$DG$151,0)),0)+IFERROR(INDEX('Hoja de Trabajo para listado'!$CD$155:$DC$1048576,MATCH($A1155,'Hoja de Trabajo para listado'!$CD$155:$CD$1048576,0),MATCH((CUADRO!I$4&amp;$E1155),'Hoja de Trabajo para listado'!$CD$151:$DC$151,0)),0)</f>
        <v>0</v>
      </c>
      <c r="J1155" s="241">
        <f ca="1">+IFERROR(INDEX('Hoja de Trabajo para listado'!$A$155:$Z$1048576,MATCH($A1155,'Hoja de Trabajo para listado'!$A$155:$A$1048576,0),MATCH((CUADRO!J$4&amp;$E1155),'Hoja de Trabajo para listado'!$A$151:$Z$151,0)),0)+IFERROR(INDEX('Hoja de Trabajo para listado'!$AB$155:$BA$1048576,MATCH($A1155,'Hoja de Trabajo para listado'!$AB$155:$AB$1048576,0),MATCH((CUADRO!J$4&amp;$E1155),'Hoja de Trabajo para listado'!$AB$151:$BA$151,0)),0)+IFERROR(INDEX('Hoja de Trabajo para listado'!$BC$155:$CB$1048576,MATCH($A1155,'Hoja de Trabajo para listado'!$BC$155:$BC$1048576,0),MATCH((CUADRO!J$4&amp;$E1155),'Hoja de Trabajo para listado'!$BC$151:$CB$151,0)),0)+IFERROR(INDEX('Hoja de Trabajo para listado'!$DE$153:$DG$274,MATCH($A1155,'Hoja de Trabajo para listado'!$DE$153:$DE$1048576,0),MATCH((CUADRO!J$4&amp;$E1155),'Hoja de Trabajo para listado'!$DE$151:$DG$151,0)),0)+IFERROR(INDEX('Hoja de Trabajo para listado'!$CD$155:$DC$1048576,MATCH($A1155,'Hoja de Trabajo para listado'!$CD$155:$CD$1048576,0),MATCH((CUADRO!J$4&amp;$E1155),'Hoja de Trabajo para listado'!$CD$151:$DC$151,0)),0)</f>
        <v>0</v>
      </c>
      <c r="K1155" s="241">
        <f ca="1">+IFERROR(INDEX('Hoja de Trabajo para listado'!$A$155:$Z$1048576,MATCH($A1155,'Hoja de Trabajo para listado'!$A$155:$A$1048576,0),MATCH((CUADRO!K$4&amp;$E1155),'Hoja de Trabajo para listado'!$A$151:$Z$151,0)),0)+IFERROR(INDEX('Hoja de Trabajo para listado'!$AB$155:$BA$1048576,MATCH($A1155,'Hoja de Trabajo para listado'!$AB$155:$AB$1048576,0),MATCH((CUADRO!K$4&amp;$E1155),'Hoja de Trabajo para listado'!$AB$151:$BA$151,0)),0)+IFERROR(INDEX('Hoja de Trabajo para listado'!$BC$155:$CB$1048576,MATCH($A1155,'Hoja de Trabajo para listado'!$BC$155:$BC$1048576,0),MATCH((CUADRO!K$4&amp;$E1155),'Hoja de Trabajo para listado'!$BC$151:$CB$151,0)),0)+IFERROR(INDEX('Hoja de Trabajo para listado'!$DE$153:$DG$274,MATCH($A1155,'Hoja de Trabajo para listado'!$DE$153:$DE$1048576,0),MATCH((CUADRO!K$4&amp;$E1155),'Hoja de Trabajo para listado'!$DE$151:$DG$151,0)),0)+IFERROR(INDEX('Hoja de Trabajo para listado'!$CD$155:$DC$1048576,MATCH($A1155,'Hoja de Trabajo para listado'!$CD$155:$CD$1048576,0),MATCH((CUADRO!K$4&amp;$E1155),'Hoja de Trabajo para listado'!$CD$151:$DC$151,0)),0)</f>
        <v>0</v>
      </c>
      <c r="L1155" s="241">
        <f ca="1">+IFERROR(INDEX('Hoja de Trabajo para listado'!$A$155:$Z$1048576,MATCH($A1155,'Hoja de Trabajo para listado'!$A$155:$A$1048576,0),MATCH((CUADRO!L$4&amp;$E1155),'Hoja de Trabajo para listado'!$A$151:$Z$151,0)),0)+IFERROR(INDEX('Hoja de Trabajo para listado'!$AB$155:$BA$1048576,MATCH($A1155,'Hoja de Trabajo para listado'!$AB$155:$AB$1048576,0),MATCH((CUADRO!L$4&amp;$E1155),'Hoja de Trabajo para listado'!$AB$151:$BA$151,0)),0)+IFERROR(INDEX('Hoja de Trabajo para listado'!$BC$155:$CB$1048576,MATCH($A1155,'Hoja de Trabajo para listado'!$BC$155:$BC$1048576,0),MATCH((CUADRO!L$4&amp;$E1155),'Hoja de Trabajo para listado'!$BC$151:$CB$151,0)),0)+IFERROR(INDEX('Hoja de Trabajo para listado'!$DE$153:$DG$274,MATCH($A1155,'Hoja de Trabajo para listado'!$DE$153:$DE$1048576,0),MATCH((CUADRO!L$4&amp;$E1155),'Hoja de Trabajo para listado'!$DE$151:$DG$151,0)),0)+IFERROR(INDEX('Hoja de Trabajo para listado'!$CD$155:$DC$1048576,MATCH($A1155,'Hoja de Trabajo para listado'!$CD$155:$CD$1048576,0),MATCH((CUADRO!L$4&amp;$E1155),'Hoja de Trabajo para listado'!$CD$151:$DC$151,0)),0)</f>
        <v>0</v>
      </c>
      <c r="M1155" s="241">
        <f ca="1">+IFERROR(INDEX('Hoja de Trabajo para listado'!$A$155:$Z$1048576,MATCH($A1155,'Hoja de Trabajo para listado'!$A$155:$A$1048576,0),MATCH((CUADRO!M$4&amp;$E1155),'Hoja de Trabajo para listado'!$A$151:$Z$151,0)),0)+IFERROR(INDEX('Hoja de Trabajo para listado'!$AB$155:$BA$1048576,MATCH($A1155,'Hoja de Trabajo para listado'!$AB$155:$AB$1048576,0),MATCH((CUADRO!M$4&amp;$E1155),'Hoja de Trabajo para listado'!$AB$151:$BA$151,0)),0)+IFERROR(INDEX('Hoja de Trabajo para listado'!$BC$155:$CB$1048576,MATCH($A1155,'Hoja de Trabajo para listado'!$BC$155:$BC$1048576,0),MATCH((CUADRO!M$4&amp;$E1155),'Hoja de Trabajo para listado'!$BC$151:$CB$151,0)),0)+IFERROR(INDEX('Hoja de Trabajo para listado'!$DE$153:$DG$274,MATCH($A1155,'Hoja de Trabajo para listado'!$DE$153:$DE$1048576,0),MATCH((CUADRO!M$4&amp;$E1155),'Hoja de Trabajo para listado'!$DE$151:$DG$151,0)),0)+IFERROR(INDEX('Hoja de Trabajo para listado'!$CD$155:$DC$1048576,MATCH($A1155,'Hoja de Trabajo para listado'!$CD$155:$CD$1048576,0),MATCH((CUADRO!M$4&amp;$E1155),'Hoja de Trabajo para listado'!$CD$151:$DC$151,0)),0)</f>
        <v>0</v>
      </c>
      <c r="N1155" s="241">
        <f ca="1">+IFERROR(INDEX('Hoja de Trabajo para listado'!$A$155:$Z$1048576,MATCH($A1155,'Hoja de Trabajo para listado'!$A$155:$A$1048576,0),MATCH((CUADRO!N$4&amp;$E1155),'Hoja de Trabajo para listado'!$A$151:$Z$151,0)),0)+IFERROR(INDEX('Hoja de Trabajo para listado'!$AB$155:$BA$1048576,MATCH($A1155,'Hoja de Trabajo para listado'!$AB$155:$AB$1048576,0),MATCH((CUADRO!N$4&amp;$E1155),'Hoja de Trabajo para listado'!$AB$151:$BA$151,0)),0)+IFERROR(INDEX('Hoja de Trabajo para listado'!$BC$155:$CB$1048576,MATCH($A1155,'Hoja de Trabajo para listado'!$BC$155:$BC$1048576,0),MATCH((CUADRO!N$4&amp;$E1155),'Hoja de Trabajo para listado'!$BC$151:$CB$151,0)),0)+IFERROR(INDEX('Hoja de Trabajo para listado'!$DE$153:$DG$274,MATCH($A1155,'Hoja de Trabajo para listado'!$DE$153:$DE$1048576,0),MATCH((CUADRO!N$4&amp;$E1155),'Hoja de Trabajo para listado'!$DE$151:$DG$151,0)),0)+IFERROR(INDEX('Hoja de Trabajo para listado'!$CD$155:$DC$1048576,MATCH($A1155,'Hoja de Trabajo para listado'!$CD$155:$CD$1048576,0),MATCH((CUADRO!N$4&amp;$E1155),'Hoja de Trabajo para listado'!$CD$151:$DC$151,0)),0)</f>
        <v>0</v>
      </c>
      <c r="O1155" s="241">
        <f ca="1">+IFERROR(INDEX('Hoja de Trabajo para listado'!$A$155:$Z$1048576,MATCH($A1155,'Hoja de Trabajo para listado'!$A$155:$A$1048576,0),MATCH((CUADRO!O$4&amp;$E1155),'Hoja de Trabajo para listado'!$A$151:$Z$151,0)),0)+IFERROR(INDEX('Hoja de Trabajo para listado'!$AB$155:$BA$1048576,MATCH($A1155,'Hoja de Trabajo para listado'!$AB$155:$AB$1048576,0),MATCH((CUADRO!O$4&amp;$E1155),'Hoja de Trabajo para listado'!$AB$151:$BA$151,0)),0)+IFERROR(INDEX('Hoja de Trabajo para listado'!$BC$155:$CB$1048576,MATCH($A1155,'Hoja de Trabajo para listado'!$BC$155:$BC$1048576,0),MATCH((CUADRO!O$4&amp;$E1155),'Hoja de Trabajo para listado'!$BC$151:$CB$151,0)),0)+IFERROR(INDEX('Hoja de Trabajo para listado'!$DE$153:$DG$274,MATCH($A1155,'Hoja de Trabajo para listado'!$DE$153:$DE$1048576,0),MATCH((CUADRO!O$4&amp;$E1155),'Hoja de Trabajo para listado'!$DE$151:$DG$151,0)),0)+IFERROR(INDEX('Hoja de Trabajo para listado'!$CD$155:$DC$1048576,MATCH($A1155,'Hoja de Trabajo para listado'!$CD$155:$CD$1048576,0),MATCH((CUADRO!O$4&amp;$E1155),'Hoja de Trabajo para listado'!$CD$151:$DC$151,0)),0)</f>
        <v>0</v>
      </c>
      <c r="P1155" s="241">
        <f ca="1">+IFERROR(INDEX('Hoja de Trabajo para listado'!$A$155:$Z$1048576,MATCH($A1155,'Hoja de Trabajo para listado'!$A$155:$A$1048576,0),MATCH((CUADRO!P$4&amp;$E1155),'Hoja de Trabajo para listado'!$A$151:$Z$151,0)),0)+IFERROR(INDEX('Hoja de Trabajo para listado'!$AB$155:$BA$1048576,MATCH($A1155,'Hoja de Trabajo para listado'!$AB$155:$AB$1048576,0),MATCH((CUADRO!P$4&amp;$E1155),'Hoja de Trabajo para listado'!$AB$151:$BA$151,0)),0)+IFERROR(INDEX('Hoja de Trabajo para listado'!$BC$155:$CB$1048576,MATCH($A1155,'Hoja de Trabajo para listado'!$BC$155:$BC$1048576,0),MATCH((CUADRO!P$4&amp;$E1155),'Hoja de Trabajo para listado'!$BC$151:$CB$151,0)),0)+IFERROR(INDEX('Hoja de Trabajo para listado'!$DE$153:$DG$274,MATCH($A1155,'Hoja de Trabajo para listado'!$DE$153:$DE$1048576,0),MATCH((CUADRO!P$4&amp;$E1155),'Hoja de Trabajo para listado'!$DE$151:$DG$151,0)),0)+IFERROR(INDEX('Hoja de Trabajo para listado'!$CD$155:$DC$1048576,MATCH($A1155,'Hoja de Trabajo para listado'!$CD$155:$CD$1048576,0),MATCH((CUADRO!P$4&amp;$E1155),'Hoja de Trabajo para listado'!$CD$151:$DC$151,0)),0)</f>
        <v>0</v>
      </c>
      <c r="Q1155" s="241">
        <f ca="1">+IFERROR(INDEX('Hoja de Trabajo para listado'!$A$155:$Z$1048576,MATCH($A1155,'Hoja de Trabajo para listado'!$A$155:$A$1048576,0),MATCH((CUADRO!Q$4&amp;$E1155),'Hoja de Trabajo para listado'!$A$151:$Z$151,0)),0)+IFERROR(INDEX('Hoja de Trabajo para listado'!$AB$155:$BA$1048576,MATCH($A1155,'Hoja de Trabajo para listado'!$AB$155:$AB$1048576,0),MATCH((CUADRO!Q$4&amp;$E1155),'Hoja de Trabajo para listado'!$AB$151:$BA$151,0)),0)+IFERROR(INDEX('Hoja de Trabajo para listado'!$BC$155:$CB$1048576,MATCH($A1155,'Hoja de Trabajo para listado'!$BC$155:$BC$1048576,0),MATCH((CUADRO!Q$4&amp;$E1155),'Hoja de Trabajo para listado'!$BC$151:$CB$151,0)),0)+IFERROR(INDEX('Hoja de Trabajo para listado'!$DE$153:$DG$274,MATCH($A1155,'Hoja de Trabajo para listado'!$DE$153:$DE$1048576,0),MATCH((CUADRO!Q$4&amp;$E1155),'Hoja de Trabajo para listado'!$DE$151:$DG$151,0)),0)+IFERROR(INDEX('Hoja de Trabajo para listado'!$CD$155:$DC$1048576,MATCH($A1155,'Hoja de Trabajo para listado'!$CD$155:$CD$1048576,0),MATCH((CUADRO!Q$4&amp;$E1155),'Hoja de Trabajo para listado'!$CD$151:$DC$151,0)),0)</f>
        <v>0</v>
      </c>
      <c r="R1155" s="241">
        <f t="shared" ca="1" si="34"/>
        <v>0</v>
      </c>
      <c r="S1155" s="247"/>
      <c r="T1155" s="241">
        <f ca="1">+T1156</f>
        <v>0</v>
      </c>
      <c r="U1155" s="240">
        <f t="shared" si="35"/>
        <v>1</v>
      </c>
    </row>
    <row r="1156" spans="1:21" customFormat="1" ht="15" hidden="1" customHeight="1">
      <c r="A1156" s="32">
        <v>2328</v>
      </c>
      <c r="B1156" s="382"/>
      <c r="C1156" s="245" t="str">
        <f>+VLOOKUP(A1156,bd_lista!$A$3:$C$592,3,FALSE)</f>
        <v>EMPRESA MUNICIPAL DE AGUA POTABLE Y ALCANTARILLADO SANITARIO DE URIONDO</v>
      </c>
      <c r="D1156" s="384"/>
      <c r="E1156" s="242" t="s">
        <v>684</v>
      </c>
      <c r="F1156" s="241">
        <f ca="1">+IFERROR(INDEX('Hoja de Trabajo para listado'!$A$155:$Z$1048576,MATCH($A1156,'Hoja de Trabajo para listado'!$A$155:$A$1048576,0),MATCH((CUADRO!F$4&amp;$E1156),'Hoja de Trabajo para listado'!$A$151:$Z$151,0)),0)+IFERROR(INDEX('Hoja de Trabajo para listado'!$AB$155:$BA$1048576,MATCH($A1156,'Hoja de Trabajo para listado'!$AB$155:$AB$1048576,0),MATCH((CUADRO!F$4&amp;$E1156),'Hoja de Trabajo para listado'!$AB$151:$BA$151,0)),0)+IFERROR(INDEX('Hoja de Trabajo para listado'!$BC$155:$CB$1048576,MATCH($A1156,'Hoja de Trabajo para listado'!$BC$155:$BC$1048576,0),MATCH((CUADRO!F$4&amp;$E1156),'Hoja de Trabajo para listado'!$BC$151:$CB$151,0)),0)+IFERROR(INDEX('Hoja de Trabajo para listado'!$DE$153:$DG$274,MATCH($A1156,'Hoja de Trabajo para listado'!$DE$153:$DE$1048576,0),MATCH((CUADRO!F$4&amp;$E1156),'Hoja de Trabajo para listado'!$DE$151:$DG$151,0)),0)+IFERROR(INDEX('Hoja de Trabajo para listado'!$CD$155:$DC$1048576,MATCH($A1156,'Hoja de Trabajo para listado'!$CD$155:$CD$1048576,0),MATCH((CUADRO!F$4&amp;$E1156),'Hoja de Trabajo para listado'!$CD$151:$DC$151,0)),0)</f>
        <v>0</v>
      </c>
      <c r="G1156" s="241">
        <f ca="1">+IFERROR(INDEX('Hoja de Trabajo para listado'!$A$155:$Z$1048576,MATCH($A1156,'Hoja de Trabajo para listado'!$A$155:$A$1048576,0),MATCH((CUADRO!G$4&amp;$E1156),'Hoja de Trabajo para listado'!$A$151:$Z$151,0)),0)+IFERROR(INDEX('Hoja de Trabajo para listado'!$AB$155:$BA$1048576,MATCH($A1156,'Hoja de Trabajo para listado'!$AB$155:$AB$1048576,0),MATCH((CUADRO!G$4&amp;$E1156),'Hoja de Trabajo para listado'!$AB$151:$BA$151,0)),0)+IFERROR(INDEX('Hoja de Trabajo para listado'!$BC$155:$CB$1048576,MATCH($A1156,'Hoja de Trabajo para listado'!$BC$155:$BC$1048576,0),MATCH((CUADRO!G$4&amp;$E1156),'Hoja de Trabajo para listado'!$BC$151:$CB$151,0)),0)+IFERROR(INDEX('Hoja de Trabajo para listado'!$DE$153:$DG$274,MATCH($A1156,'Hoja de Trabajo para listado'!$DE$153:$DE$1048576,0),MATCH((CUADRO!G$4&amp;$E1156),'Hoja de Trabajo para listado'!$DE$151:$DG$151,0)),0)+IFERROR(INDEX('Hoja de Trabajo para listado'!$CD$155:$DC$1048576,MATCH($A1156,'Hoja de Trabajo para listado'!$CD$155:$CD$1048576,0),MATCH((CUADRO!G$4&amp;$E1156),'Hoja de Trabajo para listado'!$CD$151:$DC$151,0)),0)</f>
        <v>0</v>
      </c>
      <c r="H1156" s="241">
        <f ca="1">+IFERROR(INDEX('Hoja de Trabajo para listado'!$A$155:$Z$1048576,MATCH($A1156,'Hoja de Trabajo para listado'!$A$155:$A$1048576,0),MATCH((CUADRO!H$4&amp;$E1156),'Hoja de Trabajo para listado'!$A$151:$Z$151,0)),0)+IFERROR(INDEX('Hoja de Trabajo para listado'!$AB$155:$BA$1048576,MATCH($A1156,'Hoja de Trabajo para listado'!$AB$155:$AB$1048576,0),MATCH((CUADRO!H$4&amp;$E1156),'Hoja de Trabajo para listado'!$AB$151:$BA$151,0)),0)+IFERROR(INDEX('Hoja de Trabajo para listado'!$BC$155:$CB$1048576,MATCH($A1156,'Hoja de Trabajo para listado'!$BC$155:$BC$1048576,0),MATCH((CUADRO!H$4&amp;$E1156),'Hoja de Trabajo para listado'!$BC$151:$CB$151,0)),0)+IFERROR(INDEX('Hoja de Trabajo para listado'!$DE$153:$DG$274,MATCH($A1156,'Hoja de Trabajo para listado'!$DE$153:$DE$1048576,0),MATCH((CUADRO!H$4&amp;$E1156),'Hoja de Trabajo para listado'!$DE$151:$DG$151,0)),0)+IFERROR(INDEX('Hoja de Trabajo para listado'!$CD$155:$DC$1048576,MATCH($A1156,'Hoja de Trabajo para listado'!$CD$155:$CD$1048576,0),MATCH((CUADRO!H$4&amp;$E1156),'Hoja de Trabajo para listado'!$CD$151:$DC$151,0)),0)</f>
        <v>0</v>
      </c>
      <c r="I1156" s="241">
        <f ca="1">+IFERROR(INDEX('Hoja de Trabajo para listado'!$A$155:$Z$1048576,MATCH($A1156,'Hoja de Trabajo para listado'!$A$155:$A$1048576,0),MATCH((CUADRO!I$4&amp;$E1156),'Hoja de Trabajo para listado'!$A$151:$Z$151,0)),0)+IFERROR(INDEX('Hoja de Trabajo para listado'!$AB$155:$BA$1048576,MATCH($A1156,'Hoja de Trabajo para listado'!$AB$155:$AB$1048576,0),MATCH((CUADRO!I$4&amp;$E1156),'Hoja de Trabajo para listado'!$AB$151:$BA$151,0)),0)+IFERROR(INDEX('Hoja de Trabajo para listado'!$BC$155:$CB$1048576,MATCH($A1156,'Hoja de Trabajo para listado'!$BC$155:$BC$1048576,0),MATCH((CUADRO!I$4&amp;$E1156),'Hoja de Trabajo para listado'!$BC$151:$CB$151,0)),0)+IFERROR(INDEX('Hoja de Trabajo para listado'!$DE$153:$DG$274,MATCH($A1156,'Hoja de Trabajo para listado'!$DE$153:$DE$1048576,0),MATCH((CUADRO!I$4&amp;$E1156),'Hoja de Trabajo para listado'!$DE$151:$DG$151,0)),0)+IFERROR(INDEX('Hoja de Trabajo para listado'!$CD$155:$DC$1048576,MATCH($A1156,'Hoja de Trabajo para listado'!$CD$155:$CD$1048576,0),MATCH((CUADRO!I$4&amp;$E1156),'Hoja de Trabajo para listado'!$CD$151:$DC$151,0)),0)</f>
        <v>0</v>
      </c>
      <c r="J1156" s="241">
        <f ca="1">+IFERROR(INDEX('Hoja de Trabajo para listado'!$A$155:$Z$1048576,MATCH($A1156,'Hoja de Trabajo para listado'!$A$155:$A$1048576,0),MATCH((CUADRO!J$4&amp;$E1156),'Hoja de Trabajo para listado'!$A$151:$Z$151,0)),0)+IFERROR(INDEX('Hoja de Trabajo para listado'!$AB$155:$BA$1048576,MATCH($A1156,'Hoja de Trabajo para listado'!$AB$155:$AB$1048576,0),MATCH((CUADRO!J$4&amp;$E1156),'Hoja de Trabajo para listado'!$AB$151:$BA$151,0)),0)+IFERROR(INDEX('Hoja de Trabajo para listado'!$BC$155:$CB$1048576,MATCH($A1156,'Hoja de Trabajo para listado'!$BC$155:$BC$1048576,0),MATCH((CUADRO!J$4&amp;$E1156),'Hoja de Trabajo para listado'!$BC$151:$CB$151,0)),0)+IFERROR(INDEX('Hoja de Trabajo para listado'!$DE$153:$DG$274,MATCH($A1156,'Hoja de Trabajo para listado'!$DE$153:$DE$1048576,0),MATCH((CUADRO!J$4&amp;$E1156),'Hoja de Trabajo para listado'!$DE$151:$DG$151,0)),0)+IFERROR(INDEX('Hoja de Trabajo para listado'!$CD$155:$DC$1048576,MATCH($A1156,'Hoja de Trabajo para listado'!$CD$155:$CD$1048576,0),MATCH((CUADRO!J$4&amp;$E1156),'Hoja de Trabajo para listado'!$CD$151:$DC$151,0)),0)</f>
        <v>0</v>
      </c>
      <c r="K1156" s="241">
        <f ca="1">+IFERROR(INDEX('Hoja de Trabajo para listado'!$A$155:$Z$1048576,MATCH($A1156,'Hoja de Trabajo para listado'!$A$155:$A$1048576,0),MATCH((CUADRO!K$4&amp;$E1156),'Hoja de Trabajo para listado'!$A$151:$Z$151,0)),0)+IFERROR(INDEX('Hoja de Trabajo para listado'!$AB$155:$BA$1048576,MATCH($A1156,'Hoja de Trabajo para listado'!$AB$155:$AB$1048576,0),MATCH((CUADRO!K$4&amp;$E1156),'Hoja de Trabajo para listado'!$AB$151:$BA$151,0)),0)+IFERROR(INDEX('Hoja de Trabajo para listado'!$BC$155:$CB$1048576,MATCH($A1156,'Hoja de Trabajo para listado'!$BC$155:$BC$1048576,0),MATCH((CUADRO!K$4&amp;$E1156),'Hoja de Trabajo para listado'!$BC$151:$CB$151,0)),0)+IFERROR(INDEX('Hoja de Trabajo para listado'!$DE$153:$DG$274,MATCH($A1156,'Hoja de Trabajo para listado'!$DE$153:$DE$1048576,0),MATCH((CUADRO!K$4&amp;$E1156),'Hoja de Trabajo para listado'!$DE$151:$DG$151,0)),0)+IFERROR(INDEX('Hoja de Trabajo para listado'!$CD$155:$DC$1048576,MATCH($A1156,'Hoja de Trabajo para listado'!$CD$155:$CD$1048576,0),MATCH((CUADRO!K$4&amp;$E1156),'Hoja de Trabajo para listado'!$CD$151:$DC$151,0)),0)</f>
        <v>0</v>
      </c>
      <c r="L1156" s="241">
        <f ca="1">+IFERROR(INDEX('Hoja de Trabajo para listado'!$A$155:$Z$1048576,MATCH($A1156,'Hoja de Trabajo para listado'!$A$155:$A$1048576,0),MATCH((CUADRO!L$4&amp;$E1156),'Hoja de Trabajo para listado'!$A$151:$Z$151,0)),0)+IFERROR(INDEX('Hoja de Trabajo para listado'!$AB$155:$BA$1048576,MATCH($A1156,'Hoja de Trabajo para listado'!$AB$155:$AB$1048576,0),MATCH((CUADRO!L$4&amp;$E1156),'Hoja de Trabajo para listado'!$AB$151:$BA$151,0)),0)+IFERROR(INDEX('Hoja de Trabajo para listado'!$BC$155:$CB$1048576,MATCH($A1156,'Hoja de Trabajo para listado'!$BC$155:$BC$1048576,0),MATCH((CUADRO!L$4&amp;$E1156),'Hoja de Trabajo para listado'!$BC$151:$CB$151,0)),0)+IFERROR(INDEX('Hoja de Trabajo para listado'!$DE$153:$DG$274,MATCH($A1156,'Hoja de Trabajo para listado'!$DE$153:$DE$1048576,0),MATCH((CUADRO!L$4&amp;$E1156),'Hoja de Trabajo para listado'!$DE$151:$DG$151,0)),0)+IFERROR(INDEX('Hoja de Trabajo para listado'!$CD$155:$DC$1048576,MATCH($A1156,'Hoja de Trabajo para listado'!$CD$155:$CD$1048576,0),MATCH((CUADRO!L$4&amp;$E1156),'Hoja de Trabajo para listado'!$CD$151:$DC$151,0)),0)</f>
        <v>0</v>
      </c>
      <c r="M1156" s="241">
        <f ca="1">+IFERROR(INDEX('Hoja de Trabajo para listado'!$A$155:$Z$1048576,MATCH($A1156,'Hoja de Trabajo para listado'!$A$155:$A$1048576,0),MATCH((CUADRO!M$4&amp;$E1156),'Hoja de Trabajo para listado'!$A$151:$Z$151,0)),0)+IFERROR(INDEX('Hoja de Trabajo para listado'!$AB$155:$BA$1048576,MATCH($A1156,'Hoja de Trabajo para listado'!$AB$155:$AB$1048576,0),MATCH((CUADRO!M$4&amp;$E1156),'Hoja de Trabajo para listado'!$AB$151:$BA$151,0)),0)+IFERROR(INDEX('Hoja de Trabajo para listado'!$BC$155:$CB$1048576,MATCH($A1156,'Hoja de Trabajo para listado'!$BC$155:$BC$1048576,0),MATCH((CUADRO!M$4&amp;$E1156),'Hoja de Trabajo para listado'!$BC$151:$CB$151,0)),0)+IFERROR(INDEX('Hoja de Trabajo para listado'!$DE$153:$DG$274,MATCH($A1156,'Hoja de Trabajo para listado'!$DE$153:$DE$1048576,0),MATCH((CUADRO!M$4&amp;$E1156),'Hoja de Trabajo para listado'!$DE$151:$DG$151,0)),0)+IFERROR(INDEX('Hoja de Trabajo para listado'!$CD$155:$DC$1048576,MATCH($A1156,'Hoja de Trabajo para listado'!$CD$155:$CD$1048576,0),MATCH((CUADRO!M$4&amp;$E1156),'Hoja de Trabajo para listado'!$CD$151:$DC$151,0)),0)</f>
        <v>0</v>
      </c>
      <c r="N1156" s="241">
        <f ca="1">+IFERROR(INDEX('Hoja de Trabajo para listado'!$A$155:$Z$1048576,MATCH($A1156,'Hoja de Trabajo para listado'!$A$155:$A$1048576,0),MATCH((CUADRO!N$4&amp;$E1156),'Hoja de Trabajo para listado'!$A$151:$Z$151,0)),0)+IFERROR(INDEX('Hoja de Trabajo para listado'!$AB$155:$BA$1048576,MATCH($A1156,'Hoja de Trabajo para listado'!$AB$155:$AB$1048576,0),MATCH((CUADRO!N$4&amp;$E1156),'Hoja de Trabajo para listado'!$AB$151:$BA$151,0)),0)+IFERROR(INDEX('Hoja de Trabajo para listado'!$BC$155:$CB$1048576,MATCH($A1156,'Hoja de Trabajo para listado'!$BC$155:$BC$1048576,0),MATCH((CUADRO!N$4&amp;$E1156),'Hoja de Trabajo para listado'!$BC$151:$CB$151,0)),0)+IFERROR(INDEX('Hoja de Trabajo para listado'!$DE$153:$DG$274,MATCH($A1156,'Hoja de Trabajo para listado'!$DE$153:$DE$1048576,0),MATCH((CUADRO!N$4&amp;$E1156),'Hoja de Trabajo para listado'!$DE$151:$DG$151,0)),0)+IFERROR(INDEX('Hoja de Trabajo para listado'!$CD$155:$DC$1048576,MATCH($A1156,'Hoja de Trabajo para listado'!$CD$155:$CD$1048576,0),MATCH((CUADRO!N$4&amp;$E1156),'Hoja de Trabajo para listado'!$CD$151:$DC$151,0)),0)</f>
        <v>0</v>
      </c>
      <c r="O1156" s="241">
        <f ca="1">+IFERROR(INDEX('Hoja de Trabajo para listado'!$A$155:$Z$1048576,MATCH($A1156,'Hoja de Trabajo para listado'!$A$155:$A$1048576,0),MATCH((CUADRO!O$4&amp;$E1156),'Hoja de Trabajo para listado'!$A$151:$Z$151,0)),0)+IFERROR(INDEX('Hoja de Trabajo para listado'!$AB$155:$BA$1048576,MATCH($A1156,'Hoja de Trabajo para listado'!$AB$155:$AB$1048576,0),MATCH((CUADRO!O$4&amp;$E1156),'Hoja de Trabajo para listado'!$AB$151:$BA$151,0)),0)+IFERROR(INDEX('Hoja de Trabajo para listado'!$BC$155:$CB$1048576,MATCH($A1156,'Hoja de Trabajo para listado'!$BC$155:$BC$1048576,0),MATCH((CUADRO!O$4&amp;$E1156),'Hoja de Trabajo para listado'!$BC$151:$CB$151,0)),0)+IFERROR(INDEX('Hoja de Trabajo para listado'!$DE$153:$DG$274,MATCH($A1156,'Hoja de Trabajo para listado'!$DE$153:$DE$1048576,0),MATCH((CUADRO!O$4&amp;$E1156),'Hoja de Trabajo para listado'!$DE$151:$DG$151,0)),0)+IFERROR(INDEX('Hoja de Trabajo para listado'!$CD$155:$DC$1048576,MATCH($A1156,'Hoja de Trabajo para listado'!$CD$155:$CD$1048576,0),MATCH((CUADRO!O$4&amp;$E1156),'Hoja de Trabajo para listado'!$CD$151:$DC$151,0)),0)</f>
        <v>0</v>
      </c>
      <c r="P1156" s="241">
        <f ca="1">+IFERROR(INDEX('Hoja de Trabajo para listado'!$A$155:$Z$1048576,MATCH($A1156,'Hoja de Trabajo para listado'!$A$155:$A$1048576,0),MATCH((CUADRO!P$4&amp;$E1156),'Hoja de Trabajo para listado'!$A$151:$Z$151,0)),0)+IFERROR(INDEX('Hoja de Trabajo para listado'!$AB$155:$BA$1048576,MATCH($A1156,'Hoja de Trabajo para listado'!$AB$155:$AB$1048576,0),MATCH((CUADRO!P$4&amp;$E1156),'Hoja de Trabajo para listado'!$AB$151:$BA$151,0)),0)+IFERROR(INDEX('Hoja de Trabajo para listado'!$BC$155:$CB$1048576,MATCH($A1156,'Hoja de Trabajo para listado'!$BC$155:$BC$1048576,0),MATCH((CUADRO!P$4&amp;$E1156),'Hoja de Trabajo para listado'!$BC$151:$CB$151,0)),0)+IFERROR(INDEX('Hoja de Trabajo para listado'!$DE$153:$DG$274,MATCH($A1156,'Hoja de Trabajo para listado'!$DE$153:$DE$1048576,0),MATCH((CUADRO!P$4&amp;$E1156),'Hoja de Trabajo para listado'!$DE$151:$DG$151,0)),0)+IFERROR(INDEX('Hoja de Trabajo para listado'!$CD$155:$DC$1048576,MATCH($A1156,'Hoja de Trabajo para listado'!$CD$155:$CD$1048576,0),MATCH((CUADRO!P$4&amp;$E1156),'Hoja de Trabajo para listado'!$CD$151:$DC$151,0)),0)</f>
        <v>0</v>
      </c>
      <c r="Q1156" s="241">
        <f ca="1">+IFERROR(INDEX('Hoja de Trabajo para listado'!$A$155:$Z$1048576,MATCH($A1156,'Hoja de Trabajo para listado'!$A$155:$A$1048576,0),MATCH((CUADRO!Q$4&amp;$E1156),'Hoja de Trabajo para listado'!$A$151:$Z$151,0)),0)+IFERROR(INDEX('Hoja de Trabajo para listado'!$AB$155:$BA$1048576,MATCH($A1156,'Hoja de Trabajo para listado'!$AB$155:$AB$1048576,0),MATCH((CUADRO!Q$4&amp;$E1156),'Hoja de Trabajo para listado'!$AB$151:$BA$151,0)),0)+IFERROR(INDEX('Hoja de Trabajo para listado'!$BC$155:$CB$1048576,MATCH($A1156,'Hoja de Trabajo para listado'!$BC$155:$BC$1048576,0),MATCH((CUADRO!Q$4&amp;$E1156),'Hoja de Trabajo para listado'!$BC$151:$CB$151,0)),0)+IFERROR(INDEX('Hoja de Trabajo para listado'!$DE$153:$DG$274,MATCH($A1156,'Hoja de Trabajo para listado'!$DE$153:$DE$1048576,0),MATCH((CUADRO!Q$4&amp;$E1156),'Hoja de Trabajo para listado'!$DE$151:$DG$151,0)),0)+IFERROR(INDEX('Hoja de Trabajo para listado'!$CD$155:$DC$1048576,MATCH($A1156,'Hoja de Trabajo para listado'!$CD$155:$CD$1048576,0),MATCH((CUADRO!Q$4&amp;$E1156),'Hoja de Trabajo para listado'!$CD$151:$DC$151,0)),0)</f>
        <v>0</v>
      </c>
      <c r="R1156" s="241">
        <f t="shared" ca="1" si="34"/>
        <v>0</v>
      </c>
      <c r="S1156" s="247">
        <f ca="1">+R1155+R1156</f>
        <v>0</v>
      </c>
      <c r="T1156" s="241">
        <f ca="1">+S1156</f>
        <v>0</v>
      </c>
      <c r="U1156" s="240">
        <f t="shared" si="35"/>
        <v>2</v>
      </c>
    </row>
    <row r="1157" spans="1:21" customFormat="1" ht="15" hidden="1" customHeight="1">
      <c r="A1157" s="32">
        <v>2330</v>
      </c>
      <c r="B1157" s="381">
        <f>+A1157</f>
        <v>2330</v>
      </c>
      <c r="C1157" s="245" t="str">
        <f>+VLOOKUP(A1157,bd_lista!$A$3:$C$592,3,FALSE)</f>
        <v>EMPRESA PÚBLICA DEPARTAMENTAL DE SERVICIOS ELECTRICOS TARIJA - SETAR</v>
      </c>
      <c r="D1157" s="383" t="str">
        <f>+C1157</f>
        <v>EMPRESA PÚBLICA DEPARTAMENTAL DE SERVICIOS ELECTRICOS TARIJA - SETAR</v>
      </c>
      <c r="E1157" s="240" t="s">
        <v>683</v>
      </c>
      <c r="F1157" s="241">
        <f ca="1">+IFERROR(INDEX('Hoja de Trabajo para listado'!$A$155:$Z$1048576,MATCH($A1157,'Hoja de Trabajo para listado'!$A$155:$A$1048576,0),MATCH((CUADRO!F$4&amp;$E1157),'Hoja de Trabajo para listado'!$A$151:$Z$151,0)),0)+IFERROR(INDEX('Hoja de Trabajo para listado'!$AB$155:$BA$1048576,MATCH($A1157,'Hoja de Trabajo para listado'!$AB$155:$AB$1048576,0),MATCH((CUADRO!F$4&amp;$E1157),'Hoja de Trabajo para listado'!$AB$151:$BA$151,0)),0)+IFERROR(INDEX('Hoja de Trabajo para listado'!$BC$155:$CB$1048576,MATCH($A1157,'Hoja de Trabajo para listado'!$BC$155:$BC$1048576,0),MATCH((CUADRO!F$4&amp;$E1157),'Hoja de Trabajo para listado'!$BC$151:$CB$151,0)),0)+IFERROR(INDEX('Hoja de Trabajo para listado'!$DE$153:$DG$274,MATCH($A1157,'Hoja de Trabajo para listado'!$DE$153:$DE$1048576,0),MATCH((CUADRO!F$4&amp;$E1157),'Hoja de Trabajo para listado'!$DE$151:$DG$151,0)),0)+IFERROR(INDEX('Hoja de Trabajo para listado'!$CD$155:$DC$1048576,MATCH($A1157,'Hoja de Trabajo para listado'!$CD$155:$CD$1048576,0),MATCH((CUADRO!F$4&amp;$E1157),'Hoja de Trabajo para listado'!$CD$151:$DC$151,0)),0)</f>
        <v>0</v>
      </c>
      <c r="G1157" s="241">
        <f ca="1">+IFERROR(INDEX('Hoja de Trabajo para listado'!$A$155:$Z$1048576,MATCH($A1157,'Hoja de Trabajo para listado'!$A$155:$A$1048576,0),MATCH((CUADRO!G$4&amp;$E1157),'Hoja de Trabajo para listado'!$A$151:$Z$151,0)),0)+IFERROR(INDEX('Hoja de Trabajo para listado'!$AB$155:$BA$1048576,MATCH($A1157,'Hoja de Trabajo para listado'!$AB$155:$AB$1048576,0),MATCH((CUADRO!G$4&amp;$E1157),'Hoja de Trabajo para listado'!$AB$151:$BA$151,0)),0)+IFERROR(INDEX('Hoja de Trabajo para listado'!$BC$155:$CB$1048576,MATCH($A1157,'Hoja de Trabajo para listado'!$BC$155:$BC$1048576,0),MATCH((CUADRO!G$4&amp;$E1157),'Hoja de Trabajo para listado'!$BC$151:$CB$151,0)),0)+IFERROR(INDEX('Hoja de Trabajo para listado'!$DE$153:$DG$274,MATCH($A1157,'Hoja de Trabajo para listado'!$DE$153:$DE$1048576,0),MATCH((CUADRO!G$4&amp;$E1157),'Hoja de Trabajo para listado'!$DE$151:$DG$151,0)),0)+IFERROR(INDEX('Hoja de Trabajo para listado'!$CD$155:$DC$1048576,MATCH($A1157,'Hoja de Trabajo para listado'!$CD$155:$CD$1048576,0),MATCH((CUADRO!G$4&amp;$E1157),'Hoja de Trabajo para listado'!$CD$151:$DC$151,0)),0)</f>
        <v>0</v>
      </c>
      <c r="H1157" s="241">
        <f ca="1">+IFERROR(INDEX('Hoja de Trabajo para listado'!$A$155:$Z$1048576,MATCH($A1157,'Hoja de Trabajo para listado'!$A$155:$A$1048576,0),MATCH((CUADRO!H$4&amp;$E1157),'Hoja de Trabajo para listado'!$A$151:$Z$151,0)),0)+IFERROR(INDEX('Hoja de Trabajo para listado'!$AB$155:$BA$1048576,MATCH($A1157,'Hoja de Trabajo para listado'!$AB$155:$AB$1048576,0),MATCH((CUADRO!H$4&amp;$E1157),'Hoja de Trabajo para listado'!$AB$151:$BA$151,0)),0)+IFERROR(INDEX('Hoja de Trabajo para listado'!$BC$155:$CB$1048576,MATCH($A1157,'Hoja de Trabajo para listado'!$BC$155:$BC$1048576,0),MATCH((CUADRO!H$4&amp;$E1157),'Hoja de Trabajo para listado'!$BC$151:$CB$151,0)),0)+IFERROR(INDEX('Hoja de Trabajo para listado'!$DE$153:$DG$274,MATCH($A1157,'Hoja de Trabajo para listado'!$DE$153:$DE$1048576,0),MATCH((CUADRO!H$4&amp;$E1157),'Hoja de Trabajo para listado'!$DE$151:$DG$151,0)),0)+IFERROR(INDEX('Hoja de Trabajo para listado'!$CD$155:$DC$1048576,MATCH($A1157,'Hoja de Trabajo para listado'!$CD$155:$CD$1048576,0),MATCH((CUADRO!H$4&amp;$E1157),'Hoja de Trabajo para listado'!$CD$151:$DC$151,0)),0)</f>
        <v>0</v>
      </c>
      <c r="I1157" s="241">
        <f ca="1">+IFERROR(INDEX('Hoja de Trabajo para listado'!$A$155:$Z$1048576,MATCH($A1157,'Hoja de Trabajo para listado'!$A$155:$A$1048576,0),MATCH((CUADRO!I$4&amp;$E1157),'Hoja de Trabajo para listado'!$A$151:$Z$151,0)),0)+IFERROR(INDEX('Hoja de Trabajo para listado'!$AB$155:$BA$1048576,MATCH($A1157,'Hoja de Trabajo para listado'!$AB$155:$AB$1048576,0),MATCH((CUADRO!I$4&amp;$E1157),'Hoja de Trabajo para listado'!$AB$151:$BA$151,0)),0)+IFERROR(INDEX('Hoja de Trabajo para listado'!$BC$155:$CB$1048576,MATCH($A1157,'Hoja de Trabajo para listado'!$BC$155:$BC$1048576,0),MATCH((CUADRO!I$4&amp;$E1157),'Hoja de Trabajo para listado'!$BC$151:$CB$151,0)),0)+IFERROR(INDEX('Hoja de Trabajo para listado'!$DE$153:$DG$274,MATCH($A1157,'Hoja de Trabajo para listado'!$DE$153:$DE$1048576,0),MATCH((CUADRO!I$4&amp;$E1157),'Hoja de Trabajo para listado'!$DE$151:$DG$151,0)),0)+IFERROR(INDEX('Hoja de Trabajo para listado'!$CD$155:$DC$1048576,MATCH($A1157,'Hoja de Trabajo para listado'!$CD$155:$CD$1048576,0),MATCH((CUADRO!I$4&amp;$E1157),'Hoja de Trabajo para listado'!$CD$151:$DC$151,0)),0)</f>
        <v>0</v>
      </c>
      <c r="J1157" s="241">
        <f ca="1">+IFERROR(INDEX('Hoja de Trabajo para listado'!$A$155:$Z$1048576,MATCH($A1157,'Hoja de Trabajo para listado'!$A$155:$A$1048576,0),MATCH((CUADRO!J$4&amp;$E1157),'Hoja de Trabajo para listado'!$A$151:$Z$151,0)),0)+IFERROR(INDEX('Hoja de Trabajo para listado'!$AB$155:$BA$1048576,MATCH($A1157,'Hoja de Trabajo para listado'!$AB$155:$AB$1048576,0),MATCH((CUADRO!J$4&amp;$E1157),'Hoja de Trabajo para listado'!$AB$151:$BA$151,0)),0)+IFERROR(INDEX('Hoja de Trabajo para listado'!$BC$155:$CB$1048576,MATCH($A1157,'Hoja de Trabajo para listado'!$BC$155:$BC$1048576,0),MATCH((CUADRO!J$4&amp;$E1157),'Hoja de Trabajo para listado'!$BC$151:$CB$151,0)),0)+IFERROR(INDEX('Hoja de Trabajo para listado'!$DE$153:$DG$274,MATCH($A1157,'Hoja de Trabajo para listado'!$DE$153:$DE$1048576,0),MATCH((CUADRO!J$4&amp;$E1157),'Hoja de Trabajo para listado'!$DE$151:$DG$151,0)),0)+IFERROR(INDEX('Hoja de Trabajo para listado'!$CD$155:$DC$1048576,MATCH($A1157,'Hoja de Trabajo para listado'!$CD$155:$CD$1048576,0),MATCH((CUADRO!J$4&amp;$E1157),'Hoja de Trabajo para listado'!$CD$151:$DC$151,0)),0)</f>
        <v>0</v>
      </c>
      <c r="K1157" s="241">
        <f ca="1">+IFERROR(INDEX('Hoja de Trabajo para listado'!$A$155:$Z$1048576,MATCH($A1157,'Hoja de Trabajo para listado'!$A$155:$A$1048576,0),MATCH((CUADRO!K$4&amp;$E1157),'Hoja de Trabajo para listado'!$A$151:$Z$151,0)),0)+IFERROR(INDEX('Hoja de Trabajo para listado'!$AB$155:$BA$1048576,MATCH($A1157,'Hoja de Trabajo para listado'!$AB$155:$AB$1048576,0),MATCH((CUADRO!K$4&amp;$E1157),'Hoja de Trabajo para listado'!$AB$151:$BA$151,0)),0)+IFERROR(INDEX('Hoja de Trabajo para listado'!$BC$155:$CB$1048576,MATCH($A1157,'Hoja de Trabajo para listado'!$BC$155:$BC$1048576,0),MATCH((CUADRO!K$4&amp;$E1157),'Hoja de Trabajo para listado'!$BC$151:$CB$151,0)),0)+IFERROR(INDEX('Hoja de Trabajo para listado'!$DE$153:$DG$274,MATCH($A1157,'Hoja de Trabajo para listado'!$DE$153:$DE$1048576,0),MATCH((CUADRO!K$4&amp;$E1157),'Hoja de Trabajo para listado'!$DE$151:$DG$151,0)),0)+IFERROR(INDEX('Hoja de Trabajo para listado'!$CD$155:$DC$1048576,MATCH($A1157,'Hoja de Trabajo para listado'!$CD$155:$CD$1048576,0),MATCH((CUADRO!K$4&amp;$E1157),'Hoja de Trabajo para listado'!$CD$151:$DC$151,0)),0)</f>
        <v>0</v>
      </c>
      <c r="L1157" s="241">
        <f ca="1">+IFERROR(INDEX('Hoja de Trabajo para listado'!$A$155:$Z$1048576,MATCH($A1157,'Hoja de Trabajo para listado'!$A$155:$A$1048576,0),MATCH((CUADRO!L$4&amp;$E1157),'Hoja de Trabajo para listado'!$A$151:$Z$151,0)),0)+IFERROR(INDEX('Hoja de Trabajo para listado'!$AB$155:$BA$1048576,MATCH($A1157,'Hoja de Trabajo para listado'!$AB$155:$AB$1048576,0),MATCH((CUADRO!L$4&amp;$E1157),'Hoja de Trabajo para listado'!$AB$151:$BA$151,0)),0)+IFERROR(INDEX('Hoja de Trabajo para listado'!$BC$155:$CB$1048576,MATCH($A1157,'Hoja de Trabajo para listado'!$BC$155:$BC$1048576,0),MATCH((CUADRO!L$4&amp;$E1157),'Hoja de Trabajo para listado'!$BC$151:$CB$151,0)),0)+IFERROR(INDEX('Hoja de Trabajo para listado'!$DE$153:$DG$274,MATCH($A1157,'Hoja de Trabajo para listado'!$DE$153:$DE$1048576,0),MATCH((CUADRO!L$4&amp;$E1157),'Hoja de Trabajo para listado'!$DE$151:$DG$151,0)),0)+IFERROR(INDEX('Hoja de Trabajo para listado'!$CD$155:$DC$1048576,MATCH($A1157,'Hoja de Trabajo para listado'!$CD$155:$CD$1048576,0),MATCH((CUADRO!L$4&amp;$E1157),'Hoja de Trabajo para listado'!$CD$151:$DC$151,0)),0)</f>
        <v>0</v>
      </c>
      <c r="M1157" s="241">
        <f ca="1">+IFERROR(INDEX('Hoja de Trabajo para listado'!$A$155:$Z$1048576,MATCH($A1157,'Hoja de Trabajo para listado'!$A$155:$A$1048576,0),MATCH((CUADRO!M$4&amp;$E1157),'Hoja de Trabajo para listado'!$A$151:$Z$151,0)),0)+IFERROR(INDEX('Hoja de Trabajo para listado'!$AB$155:$BA$1048576,MATCH($A1157,'Hoja de Trabajo para listado'!$AB$155:$AB$1048576,0),MATCH((CUADRO!M$4&amp;$E1157),'Hoja de Trabajo para listado'!$AB$151:$BA$151,0)),0)+IFERROR(INDEX('Hoja de Trabajo para listado'!$BC$155:$CB$1048576,MATCH($A1157,'Hoja de Trabajo para listado'!$BC$155:$BC$1048576,0),MATCH((CUADRO!M$4&amp;$E1157),'Hoja de Trabajo para listado'!$BC$151:$CB$151,0)),0)+IFERROR(INDEX('Hoja de Trabajo para listado'!$DE$153:$DG$274,MATCH($A1157,'Hoja de Trabajo para listado'!$DE$153:$DE$1048576,0),MATCH((CUADRO!M$4&amp;$E1157),'Hoja de Trabajo para listado'!$DE$151:$DG$151,0)),0)+IFERROR(INDEX('Hoja de Trabajo para listado'!$CD$155:$DC$1048576,MATCH($A1157,'Hoja de Trabajo para listado'!$CD$155:$CD$1048576,0),MATCH((CUADRO!M$4&amp;$E1157),'Hoja de Trabajo para listado'!$CD$151:$DC$151,0)),0)</f>
        <v>0</v>
      </c>
      <c r="N1157" s="241">
        <f ca="1">+IFERROR(INDEX('Hoja de Trabajo para listado'!$A$155:$Z$1048576,MATCH($A1157,'Hoja de Trabajo para listado'!$A$155:$A$1048576,0),MATCH((CUADRO!N$4&amp;$E1157),'Hoja de Trabajo para listado'!$A$151:$Z$151,0)),0)+IFERROR(INDEX('Hoja de Trabajo para listado'!$AB$155:$BA$1048576,MATCH($A1157,'Hoja de Trabajo para listado'!$AB$155:$AB$1048576,0),MATCH((CUADRO!N$4&amp;$E1157),'Hoja de Trabajo para listado'!$AB$151:$BA$151,0)),0)+IFERROR(INDEX('Hoja de Trabajo para listado'!$BC$155:$CB$1048576,MATCH($A1157,'Hoja de Trabajo para listado'!$BC$155:$BC$1048576,0),MATCH((CUADRO!N$4&amp;$E1157),'Hoja de Trabajo para listado'!$BC$151:$CB$151,0)),0)+IFERROR(INDEX('Hoja de Trabajo para listado'!$DE$153:$DG$274,MATCH($A1157,'Hoja de Trabajo para listado'!$DE$153:$DE$1048576,0),MATCH((CUADRO!N$4&amp;$E1157),'Hoja de Trabajo para listado'!$DE$151:$DG$151,0)),0)+IFERROR(INDEX('Hoja de Trabajo para listado'!$CD$155:$DC$1048576,MATCH($A1157,'Hoja de Trabajo para listado'!$CD$155:$CD$1048576,0),MATCH((CUADRO!N$4&amp;$E1157),'Hoja de Trabajo para listado'!$CD$151:$DC$151,0)),0)</f>
        <v>0</v>
      </c>
      <c r="O1157" s="241">
        <f ca="1">+IFERROR(INDEX('Hoja de Trabajo para listado'!$A$155:$Z$1048576,MATCH($A1157,'Hoja de Trabajo para listado'!$A$155:$A$1048576,0),MATCH((CUADRO!O$4&amp;$E1157),'Hoja de Trabajo para listado'!$A$151:$Z$151,0)),0)+IFERROR(INDEX('Hoja de Trabajo para listado'!$AB$155:$BA$1048576,MATCH($A1157,'Hoja de Trabajo para listado'!$AB$155:$AB$1048576,0),MATCH((CUADRO!O$4&amp;$E1157),'Hoja de Trabajo para listado'!$AB$151:$BA$151,0)),0)+IFERROR(INDEX('Hoja de Trabajo para listado'!$BC$155:$CB$1048576,MATCH($A1157,'Hoja de Trabajo para listado'!$BC$155:$BC$1048576,0),MATCH((CUADRO!O$4&amp;$E1157),'Hoja de Trabajo para listado'!$BC$151:$CB$151,0)),0)+IFERROR(INDEX('Hoja de Trabajo para listado'!$DE$153:$DG$274,MATCH($A1157,'Hoja de Trabajo para listado'!$DE$153:$DE$1048576,0),MATCH((CUADRO!O$4&amp;$E1157),'Hoja de Trabajo para listado'!$DE$151:$DG$151,0)),0)+IFERROR(INDEX('Hoja de Trabajo para listado'!$CD$155:$DC$1048576,MATCH($A1157,'Hoja de Trabajo para listado'!$CD$155:$CD$1048576,0),MATCH((CUADRO!O$4&amp;$E1157),'Hoja de Trabajo para listado'!$CD$151:$DC$151,0)),0)</f>
        <v>0</v>
      </c>
      <c r="P1157" s="241">
        <f ca="1">+IFERROR(INDEX('Hoja de Trabajo para listado'!$A$155:$Z$1048576,MATCH($A1157,'Hoja de Trabajo para listado'!$A$155:$A$1048576,0),MATCH((CUADRO!P$4&amp;$E1157),'Hoja de Trabajo para listado'!$A$151:$Z$151,0)),0)+IFERROR(INDEX('Hoja de Trabajo para listado'!$AB$155:$BA$1048576,MATCH($A1157,'Hoja de Trabajo para listado'!$AB$155:$AB$1048576,0),MATCH((CUADRO!P$4&amp;$E1157),'Hoja de Trabajo para listado'!$AB$151:$BA$151,0)),0)+IFERROR(INDEX('Hoja de Trabajo para listado'!$BC$155:$CB$1048576,MATCH($A1157,'Hoja de Trabajo para listado'!$BC$155:$BC$1048576,0),MATCH((CUADRO!P$4&amp;$E1157),'Hoja de Trabajo para listado'!$BC$151:$CB$151,0)),0)+IFERROR(INDEX('Hoja de Trabajo para listado'!$DE$153:$DG$274,MATCH($A1157,'Hoja de Trabajo para listado'!$DE$153:$DE$1048576,0),MATCH((CUADRO!P$4&amp;$E1157),'Hoja de Trabajo para listado'!$DE$151:$DG$151,0)),0)+IFERROR(INDEX('Hoja de Trabajo para listado'!$CD$155:$DC$1048576,MATCH($A1157,'Hoja de Trabajo para listado'!$CD$155:$CD$1048576,0),MATCH((CUADRO!P$4&amp;$E1157),'Hoja de Trabajo para listado'!$CD$151:$DC$151,0)),0)</f>
        <v>0</v>
      </c>
      <c r="Q1157" s="241">
        <f ca="1">+IFERROR(INDEX('Hoja de Trabajo para listado'!$A$155:$Z$1048576,MATCH($A1157,'Hoja de Trabajo para listado'!$A$155:$A$1048576,0),MATCH((CUADRO!Q$4&amp;$E1157),'Hoja de Trabajo para listado'!$A$151:$Z$151,0)),0)+IFERROR(INDEX('Hoja de Trabajo para listado'!$AB$155:$BA$1048576,MATCH($A1157,'Hoja de Trabajo para listado'!$AB$155:$AB$1048576,0),MATCH((CUADRO!Q$4&amp;$E1157),'Hoja de Trabajo para listado'!$AB$151:$BA$151,0)),0)+IFERROR(INDEX('Hoja de Trabajo para listado'!$BC$155:$CB$1048576,MATCH($A1157,'Hoja de Trabajo para listado'!$BC$155:$BC$1048576,0),MATCH((CUADRO!Q$4&amp;$E1157),'Hoja de Trabajo para listado'!$BC$151:$CB$151,0)),0)+IFERROR(INDEX('Hoja de Trabajo para listado'!$DE$153:$DG$274,MATCH($A1157,'Hoja de Trabajo para listado'!$DE$153:$DE$1048576,0),MATCH((CUADRO!Q$4&amp;$E1157),'Hoja de Trabajo para listado'!$DE$151:$DG$151,0)),0)+IFERROR(INDEX('Hoja de Trabajo para listado'!$CD$155:$DC$1048576,MATCH($A1157,'Hoja de Trabajo para listado'!$CD$155:$CD$1048576,0),MATCH((CUADRO!Q$4&amp;$E1157),'Hoja de Trabajo para listado'!$CD$151:$DC$151,0)),0)</f>
        <v>0</v>
      </c>
      <c r="R1157" s="241">
        <f t="shared" ca="1" si="34"/>
        <v>0</v>
      </c>
      <c r="S1157" s="247"/>
      <c r="T1157" s="241">
        <f ca="1">+T1158</f>
        <v>0</v>
      </c>
      <c r="U1157" s="240">
        <f t="shared" si="35"/>
        <v>1</v>
      </c>
    </row>
    <row r="1158" spans="1:21" customFormat="1" ht="15" hidden="1" customHeight="1">
      <c r="A1158" s="32">
        <v>2330</v>
      </c>
      <c r="B1158" s="382"/>
      <c r="C1158" s="245" t="str">
        <f>+VLOOKUP(A1158,bd_lista!$A$3:$C$592,3,FALSE)</f>
        <v>EMPRESA PÚBLICA DEPARTAMENTAL DE SERVICIOS ELECTRICOS TARIJA - SETAR</v>
      </c>
      <c r="D1158" s="384"/>
      <c r="E1158" s="242" t="s">
        <v>684</v>
      </c>
      <c r="F1158" s="241">
        <f ca="1">+IFERROR(INDEX('Hoja de Trabajo para listado'!$A$155:$Z$1048576,MATCH($A1158,'Hoja de Trabajo para listado'!$A$155:$A$1048576,0),MATCH((CUADRO!F$4&amp;$E1158),'Hoja de Trabajo para listado'!$A$151:$Z$151,0)),0)+IFERROR(INDEX('Hoja de Trabajo para listado'!$AB$155:$BA$1048576,MATCH($A1158,'Hoja de Trabajo para listado'!$AB$155:$AB$1048576,0),MATCH((CUADRO!F$4&amp;$E1158),'Hoja de Trabajo para listado'!$AB$151:$BA$151,0)),0)+IFERROR(INDEX('Hoja de Trabajo para listado'!$BC$155:$CB$1048576,MATCH($A1158,'Hoja de Trabajo para listado'!$BC$155:$BC$1048576,0),MATCH((CUADRO!F$4&amp;$E1158),'Hoja de Trabajo para listado'!$BC$151:$CB$151,0)),0)+IFERROR(INDEX('Hoja de Trabajo para listado'!$DE$153:$DG$274,MATCH($A1158,'Hoja de Trabajo para listado'!$DE$153:$DE$1048576,0),MATCH((CUADRO!F$4&amp;$E1158),'Hoja de Trabajo para listado'!$DE$151:$DG$151,0)),0)+IFERROR(INDEX('Hoja de Trabajo para listado'!$CD$155:$DC$1048576,MATCH($A1158,'Hoja de Trabajo para listado'!$CD$155:$CD$1048576,0),MATCH((CUADRO!F$4&amp;$E1158),'Hoja de Trabajo para listado'!$CD$151:$DC$151,0)),0)</f>
        <v>0</v>
      </c>
      <c r="G1158" s="241">
        <f ca="1">+IFERROR(INDEX('Hoja de Trabajo para listado'!$A$155:$Z$1048576,MATCH($A1158,'Hoja de Trabajo para listado'!$A$155:$A$1048576,0),MATCH((CUADRO!G$4&amp;$E1158),'Hoja de Trabajo para listado'!$A$151:$Z$151,0)),0)+IFERROR(INDEX('Hoja de Trabajo para listado'!$AB$155:$BA$1048576,MATCH($A1158,'Hoja de Trabajo para listado'!$AB$155:$AB$1048576,0),MATCH((CUADRO!G$4&amp;$E1158),'Hoja de Trabajo para listado'!$AB$151:$BA$151,0)),0)+IFERROR(INDEX('Hoja de Trabajo para listado'!$BC$155:$CB$1048576,MATCH($A1158,'Hoja de Trabajo para listado'!$BC$155:$BC$1048576,0),MATCH((CUADRO!G$4&amp;$E1158),'Hoja de Trabajo para listado'!$BC$151:$CB$151,0)),0)+IFERROR(INDEX('Hoja de Trabajo para listado'!$DE$153:$DG$274,MATCH($A1158,'Hoja de Trabajo para listado'!$DE$153:$DE$1048576,0),MATCH((CUADRO!G$4&amp;$E1158),'Hoja de Trabajo para listado'!$DE$151:$DG$151,0)),0)+IFERROR(INDEX('Hoja de Trabajo para listado'!$CD$155:$DC$1048576,MATCH($A1158,'Hoja de Trabajo para listado'!$CD$155:$CD$1048576,0),MATCH((CUADRO!G$4&amp;$E1158),'Hoja de Trabajo para listado'!$CD$151:$DC$151,0)),0)</f>
        <v>0</v>
      </c>
      <c r="H1158" s="241">
        <f ca="1">+IFERROR(INDEX('Hoja de Trabajo para listado'!$A$155:$Z$1048576,MATCH($A1158,'Hoja de Trabajo para listado'!$A$155:$A$1048576,0),MATCH((CUADRO!H$4&amp;$E1158),'Hoja de Trabajo para listado'!$A$151:$Z$151,0)),0)+IFERROR(INDEX('Hoja de Trabajo para listado'!$AB$155:$BA$1048576,MATCH($A1158,'Hoja de Trabajo para listado'!$AB$155:$AB$1048576,0),MATCH((CUADRO!H$4&amp;$E1158),'Hoja de Trabajo para listado'!$AB$151:$BA$151,0)),0)+IFERROR(INDEX('Hoja de Trabajo para listado'!$BC$155:$CB$1048576,MATCH($A1158,'Hoja de Trabajo para listado'!$BC$155:$BC$1048576,0),MATCH((CUADRO!H$4&amp;$E1158),'Hoja de Trabajo para listado'!$BC$151:$CB$151,0)),0)+IFERROR(INDEX('Hoja de Trabajo para listado'!$DE$153:$DG$274,MATCH($A1158,'Hoja de Trabajo para listado'!$DE$153:$DE$1048576,0),MATCH((CUADRO!H$4&amp;$E1158),'Hoja de Trabajo para listado'!$DE$151:$DG$151,0)),0)+IFERROR(INDEX('Hoja de Trabajo para listado'!$CD$155:$DC$1048576,MATCH($A1158,'Hoja de Trabajo para listado'!$CD$155:$CD$1048576,0),MATCH((CUADRO!H$4&amp;$E1158),'Hoja de Trabajo para listado'!$CD$151:$DC$151,0)),0)</f>
        <v>0</v>
      </c>
      <c r="I1158" s="241">
        <f ca="1">+IFERROR(INDEX('Hoja de Trabajo para listado'!$A$155:$Z$1048576,MATCH($A1158,'Hoja de Trabajo para listado'!$A$155:$A$1048576,0),MATCH((CUADRO!I$4&amp;$E1158),'Hoja de Trabajo para listado'!$A$151:$Z$151,0)),0)+IFERROR(INDEX('Hoja de Trabajo para listado'!$AB$155:$BA$1048576,MATCH($A1158,'Hoja de Trabajo para listado'!$AB$155:$AB$1048576,0),MATCH((CUADRO!I$4&amp;$E1158),'Hoja de Trabajo para listado'!$AB$151:$BA$151,0)),0)+IFERROR(INDEX('Hoja de Trabajo para listado'!$BC$155:$CB$1048576,MATCH($A1158,'Hoja de Trabajo para listado'!$BC$155:$BC$1048576,0),MATCH((CUADRO!I$4&amp;$E1158),'Hoja de Trabajo para listado'!$BC$151:$CB$151,0)),0)+IFERROR(INDEX('Hoja de Trabajo para listado'!$DE$153:$DG$274,MATCH($A1158,'Hoja de Trabajo para listado'!$DE$153:$DE$1048576,0),MATCH((CUADRO!I$4&amp;$E1158),'Hoja de Trabajo para listado'!$DE$151:$DG$151,0)),0)+IFERROR(INDEX('Hoja de Trabajo para listado'!$CD$155:$DC$1048576,MATCH($A1158,'Hoja de Trabajo para listado'!$CD$155:$CD$1048576,0),MATCH((CUADRO!I$4&amp;$E1158),'Hoja de Trabajo para listado'!$CD$151:$DC$151,0)),0)</f>
        <v>0</v>
      </c>
      <c r="J1158" s="241">
        <f ca="1">+IFERROR(INDEX('Hoja de Trabajo para listado'!$A$155:$Z$1048576,MATCH($A1158,'Hoja de Trabajo para listado'!$A$155:$A$1048576,0),MATCH((CUADRO!J$4&amp;$E1158),'Hoja de Trabajo para listado'!$A$151:$Z$151,0)),0)+IFERROR(INDEX('Hoja de Trabajo para listado'!$AB$155:$BA$1048576,MATCH($A1158,'Hoja de Trabajo para listado'!$AB$155:$AB$1048576,0),MATCH((CUADRO!J$4&amp;$E1158),'Hoja de Trabajo para listado'!$AB$151:$BA$151,0)),0)+IFERROR(INDEX('Hoja de Trabajo para listado'!$BC$155:$CB$1048576,MATCH($A1158,'Hoja de Trabajo para listado'!$BC$155:$BC$1048576,0),MATCH((CUADRO!J$4&amp;$E1158),'Hoja de Trabajo para listado'!$BC$151:$CB$151,0)),0)+IFERROR(INDEX('Hoja de Trabajo para listado'!$DE$153:$DG$274,MATCH($A1158,'Hoja de Trabajo para listado'!$DE$153:$DE$1048576,0),MATCH((CUADRO!J$4&amp;$E1158),'Hoja de Trabajo para listado'!$DE$151:$DG$151,0)),0)+IFERROR(INDEX('Hoja de Trabajo para listado'!$CD$155:$DC$1048576,MATCH($A1158,'Hoja de Trabajo para listado'!$CD$155:$CD$1048576,0),MATCH((CUADRO!J$4&amp;$E1158),'Hoja de Trabajo para listado'!$CD$151:$DC$151,0)),0)</f>
        <v>0</v>
      </c>
      <c r="K1158" s="241">
        <f ca="1">+IFERROR(INDEX('Hoja de Trabajo para listado'!$A$155:$Z$1048576,MATCH($A1158,'Hoja de Trabajo para listado'!$A$155:$A$1048576,0),MATCH((CUADRO!K$4&amp;$E1158),'Hoja de Trabajo para listado'!$A$151:$Z$151,0)),0)+IFERROR(INDEX('Hoja de Trabajo para listado'!$AB$155:$BA$1048576,MATCH($A1158,'Hoja de Trabajo para listado'!$AB$155:$AB$1048576,0),MATCH((CUADRO!K$4&amp;$E1158),'Hoja de Trabajo para listado'!$AB$151:$BA$151,0)),0)+IFERROR(INDEX('Hoja de Trabajo para listado'!$BC$155:$CB$1048576,MATCH($A1158,'Hoja de Trabajo para listado'!$BC$155:$BC$1048576,0),MATCH((CUADRO!K$4&amp;$E1158),'Hoja de Trabajo para listado'!$BC$151:$CB$151,0)),0)+IFERROR(INDEX('Hoja de Trabajo para listado'!$DE$153:$DG$274,MATCH($A1158,'Hoja de Trabajo para listado'!$DE$153:$DE$1048576,0),MATCH((CUADRO!K$4&amp;$E1158),'Hoja de Trabajo para listado'!$DE$151:$DG$151,0)),0)+IFERROR(INDEX('Hoja de Trabajo para listado'!$CD$155:$DC$1048576,MATCH($A1158,'Hoja de Trabajo para listado'!$CD$155:$CD$1048576,0),MATCH((CUADRO!K$4&amp;$E1158),'Hoja de Trabajo para listado'!$CD$151:$DC$151,0)),0)</f>
        <v>0</v>
      </c>
      <c r="L1158" s="241">
        <f ca="1">+IFERROR(INDEX('Hoja de Trabajo para listado'!$A$155:$Z$1048576,MATCH($A1158,'Hoja de Trabajo para listado'!$A$155:$A$1048576,0),MATCH((CUADRO!L$4&amp;$E1158),'Hoja de Trabajo para listado'!$A$151:$Z$151,0)),0)+IFERROR(INDEX('Hoja de Trabajo para listado'!$AB$155:$BA$1048576,MATCH($A1158,'Hoja de Trabajo para listado'!$AB$155:$AB$1048576,0),MATCH((CUADRO!L$4&amp;$E1158),'Hoja de Trabajo para listado'!$AB$151:$BA$151,0)),0)+IFERROR(INDEX('Hoja de Trabajo para listado'!$BC$155:$CB$1048576,MATCH($A1158,'Hoja de Trabajo para listado'!$BC$155:$BC$1048576,0),MATCH((CUADRO!L$4&amp;$E1158),'Hoja de Trabajo para listado'!$BC$151:$CB$151,0)),0)+IFERROR(INDEX('Hoja de Trabajo para listado'!$DE$153:$DG$274,MATCH($A1158,'Hoja de Trabajo para listado'!$DE$153:$DE$1048576,0),MATCH((CUADRO!L$4&amp;$E1158),'Hoja de Trabajo para listado'!$DE$151:$DG$151,0)),0)+IFERROR(INDEX('Hoja de Trabajo para listado'!$CD$155:$DC$1048576,MATCH($A1158,'Hoja de Trabajo para listado'!$CD$155:$CD$1048576,0),MATCH((CUADRO!L$4&amp;$E1158),'Hoja de Trabajo para listado'!$CD$151:$DC$151,0)),0)</f>
        <v>0</v>
      </c>
      <c r="M1158" s="241">
        <f ca="1">+IFERROR(INDEX('Hoja de Trabajo para listado'!$A$155:$Z$1048576,MATCH($A1158,'Hoja de Trabajo para listado'!$A$155:$A$1048576,0),MATCH((CUADRO!M$4&amp;$E1158),'Hoja de Trabajo para listado'!$A$151:$Z$151,0)),0)+IFERROR(INDEX('Hoja de Trabajo para listado'!$AB$155:$BA$1048576,MATCH($A1158,'Hoja de Trabajo para listado'!$AB$155:$AB$1048576,0),MATCH((CUADRO!M$4&amp;$E1158),'Hoja de Trabajo para listado'!$AB$151:$BA$151,0)),0)+IFERROR(INDEX('Hoja de Trabajo para listado'!$BC$155:$CB$1048576,MATCH($A1158,'Hoja de Trabajo para listado'!$BC$155:$BC$1048576,0),MATCH((CUADRO!M$4&amp;$E1158),'Hoja de Trabajo para listado'!$BC$151:$CB$151,0)),0)+IFERROR(INDEX('Hoja de Trabajo para listado'!$DE$153:$DG$274,MATCH($A1158,'Hoja de Trabajo para listado'!$DE$153:$DE$1048576,0),MATCH((CUADRO!M$4&amp;$E1158),'Hoja de Trabajo para listado'!$DE$151:$DG$151,0)),0)+IFERROR(INDEX('Hoja de Trabajo para listado'!$CD$155:$DC$1048576,MATCH($A1158,'Hoja de Trabajo para listado'!$CD$155:$CD$1048576,0),MATCH((CUADRO!M$4&amp;$E1158),'Hoja de Trabajo para listado'!$CD$151:$DC$151,0)),0)</f>
        <v>0</v>
      </c>
      <c r="N1158" s="241">
        <f ca="1">+IFERROR(INDEX('Hoja de Trabajo para listado'!$A$155:$Z$1048576,MATCH($A1158,'Hoja de Trabajo para listado'!$A$155:$A$1048576,0),MATCH((CUADRO!N$4&amp;$E1158),'Hoja de Trabajo para listado'!$A$151:$Z$151,0)),0)+IFERROR(INDEX('Hoja de Trabajo para listado'!$AB$155:$BA$1048576,MATCH($A1158,'Hoja de Trabajo para listado'!$AB$155:$AB$1048576,0),MATCH((CUADRO!N$4&amp;$E1158),'Hoja de Trabajo para listado'!$AB$151:$BA$151,0)),0)+IFERROR(INDEX('Hoja de Trabajo para listado'!$BC$155:$CB$1048576,MATCH($A1158,'Hoja de Trabajo para listado'!$BC$155:$BC$1048576,0),MATCH((CUADRO!N$4&amp;$E1158),'Hoja de Trabajo para listado'!$BC$151:$CB$151,0)),0)+IFERROR(INDEX('Hoja de Trabajo para listado'!$DE$153:$DG$274,MATCH($A1158,'Hoja de Trabajo para listado'!$DE$153:$DE$1048576,0),MATCH((CUADRO!N$4&amp;$E1158),'Hoja de Trabajo para listado'!$DE$151:$DG$151,0)),0)+IFERROR(INDEX('Hoja de Trabajo para listado'!$CD$155:$DC$1048576,MATCH($A1158,'Hoja de Trabajo para listado'!$CD$155:$CD$1048576,0),MATCH((CUADRO!N$4&amp;$E1158),'Hoja de Trabajo para listado'!$CD$151:$DC$151,0)),0)</f>
        <v>0</v>
      </c>
      <c r="O1158" s="241">
        <f ca="1">+IFERROR(INDEX('Hoja de Trabajo para listado'!$A$155:$Z$1048576,MATCH($A1158,'Hoja de Trabajo para listado'!$A$155:$A$1048576,0),MATCH((CUADRO!O$4&amp;$E1158),'Hoja de Trabajo para listado'!$A$151:$Z$151,0)),0)+IFERROR(INDEX('Hoja de Trabajo para listado'!$AB$155:$BA$1048576,MATCH($A1158,'Hoja de Trabajo para listado'!$AB$155:$AB$1048576,0),MATCH((CUADRO!O$4&amp;$E1158),'Hoja de Trabajo para listado'!$AB$151:$BA$151,0)),0)+IFERROR(INDEX('Hoja de Trabajo para listado'!$BC$155:$CB$1048576,MATCH($A1158,'Hoja de Trabajo para listado'!$BC$155:$BC$1048576,0),MATCH((CUADRO!O$4&amp;$E1158),'Hoja de Trabajo para listado'!$BC$151:$CB$151,0)),0)+IFERROR(INDEX('Hoja de Trabajo para listado'!$DE$153:$DG$274,MATCH($A1158,'Hoja de Trabajo para listado'!$DE$153:$DE$1048576,0),MATCH((CUADRO!O$4&amp;$E1158),'Hoja de Trabajo para listado'!$DE$151:$DG$151,0)),0)+IFERROR(INDEX('Hoja de Trabajo para listado'!$CD$155:$DC$1048576,MATCH($A1158,'Hoja de Trabajo para listado'!$CD$155:$CD$1048576,0),MATCH((CUADRO!O$4&amp;$E1158),'Hoja de Trabajo para listado'!$CD$151:$DC$151,0)),0)</f>
        <v>0</v>
      </c>
      <c r="P1158" s="241">
        <f ca="1">+IFERROR(INDEX('Hoja de Trabajo para listado'!$A$155:$Z$1048576,MATCH($A1158,'Hoja de Trabajo para listado'!$A$155:$A$1048576,0),MATCH((CUADRO!P$4&amp;$E1158),'Hoja de Trabajo para listado'!$A$151:$Z$151,0)),0)+IFERROR(INDEX('Hoja de Trabajo para listado'!$AB$155:$BA$1048576,MATCH($A1158,'Hoja de Trabajo para listado'!$AB$155:$AB$1048576,0),MATCH((CUADRO!P$4&amp;$E1158),'Hoja de Trabajo para listado'!$AB$151:$BA$151,0)),0)+IFERROR(INDEX('Hoja de Trabajo para listado'!$BC$155:$CB$1048576,MATCH($A1158,'Hoja de Trabajo para listado'!$BC$155:$BC$1048576,0),MATCH((CUADRO!P$4&amp;$E1158),'Hoja de Trabajo para listado'!$BC$151:$CB$151,0)),0)+IFERROR(INDEX('Hoja de Trabajo para listado'!$DE$153:$DG$274,MATCH($A1158,'Hoja de Trabajo para listado'!$DE$153:$DE$1048576,0),MATCH((CUADRO!P$4&amp;$E1158),'Hoja de Trabajo para listado'!$DE$151:$DG$151,0)),0)+IFERROR(INDEX('Hoja de Trabajo para listado'!$CD$155:$DC$1048576,MATCH($A1158,'Hoja de Trabajo para listado'!$CD$155:$CD$1048576,0),MATCH((CUADRO!P$4&amp;$E1158),'Hoja de Trabajo para listado'!$CD$151:$DC$151,0)),0)</f>
        <v>0</v>
      </c>
      <c r="Q1158" s="241">
        <f ca="1">+IFERROR(INDEX('Hoja de Trabajo para listado'!$A$155:$Z$1048576,MATCH($A1158,'Hoja de Trabajo para listado'!$A$155:$A$1048576,0),MATCH((CUADRO!Q$4&amp;$E1158),'Hoja de Trabajo para listado'!$A$151:$Z$151,0)),0)+IFERROR(INDEX('Hoja de Trabajo para listado'!$AB$155:$BA$1048576,MATCH($A1158,'Hoja de Trabajo para listado'!$AB$155:$AB$1048576,0),MATCH((CUADRO!Q$4&amp;$E1158),'Hoja de Trabajo para listado'!$AB$151:$BA$151,0)),0)+IFERROR(INDEX('Hoja de Trabajo para listado'!$BC$155:$CB$1048576,MATCH($A1158,'Hoja de Trabajo para listado'!$BC$155:$BC$1048576,0),MATCH((CUADRO!Q$4&amp;$E1158),'Hoja de Trabajo para listado'!$BC$151:$CB$151,0)),0)+IFERROR(INDEX('Hoja de Trabajo para listado'!$DE$153:$DG$274,MATCH($A1158,'Hoja de Trabajo para listado'!$DE$153:$DE$1048576,0),MATCH((CUADRO!Q$4&amp;$E1158),'Hoja de Trabajo para listado'!$DE$151:$DG$151,0)),0)+IFERROR(INDEX('Hoja de Trabajo para listado'!$CD$155:$DC$1048576,MATCH($A1158,'Hoja de Trabajo para listado'!$CD$155:$CD$1048576,0),MATCH((CUADRO!Q$4&amp;$E1158),'Hoja de Trabajo para listado'!$CD$151:$DC$151,0)),0)</f>
        <v>0</v>
      </c>
      <c r="R1158" s="241">
        <f t="shared" ca="1" si="34"/>
        <v>0</v>
      </c>
      <c r="S1158" s="247">
        <f ca="1">+R1157+R1158</f>
        <v>0</v>
      </c>
      <c r="T1158" s="241">
        <f ca="1">+S1158</f>
        <v>0</v>
      </c>
      <c r="U1158" s="240">
        <f t="shared" si="35"/>
        <v>2</v>
      </c>
    </row>
    <row r="1159" spans="1:21" customFormat="1" ht="27" hidden="1" customHeight="1">
      <c r="A1159" s="32">
        <v>2331</v>
      </c>
      <c r="B1159" s="381">
        <f>+A1159</f>
        <v>2331</v>
      </c>
      <c r="C1159" s="245" t="str">
        <f>+VLOOKUP(A1159,bd_lista!$A$3:$C$592,3,FALSE)</f>
        <v>ENTIDAD DESCENTRALIZADA MUNICIPAL TERMINAL DE BUSES LA PAZ</v>
      </c>
      <c r="D1159" s="383" t="str">
        <f>+C1159</f>
        <v>ENTIDAD DESCENTRALIZADA MUNICIPAL TERMINAL DE BUSES LA PAZ</v>
      </c>
      <c r="E1159" s="240" t="s">
        <v>683</v>
      </c>
      <c r="F1159" s="241">
        <f ca="1">+IFERROR(INDEX('Hoja de Trabajo para listado'!$A$155:$Z$1048576,MATCH($A1159,'Hoja de Trabajo para listado'!$A$155:$A$1048576,0),MATCH((CUADRO!F$4&amp;$E1159),'Hoja de Trabajo para listado'!$A$151:$Z$151,0)),0)+IFERROR(INDEX('Hoja de Trabajo para listado'!$AB$155:$BA$1048576,MATCH($A1159,'Hoja de Trabajo para listado'!$AB$155:$AB$1048576,0),MATCH((CUADRO!F$4&amp;$E1159),'Hoja de Trabajo para listado'!$AB$151:$BA$151,0)),0)+IFERROR(INDEX('Hoja de Trabajo para listado'!$BC$155:$CB$1048576,MATCH($A1159,'Hoja de Trabajo para listado'!$BC$155:$BC$1048576,0),MATCH((CUADRO!F$4&amp;$E1159),'Hoja de Trabajo para listado'!$BC$151:$CB$151,0)),0)+IFERROR(INDEX('Hoja de Trabajo para listado'!$DE$153:$DG$274,MATCH($A1159,'Hoja de Trabajo para listado'!$DE$153:$DE$1048576,0),MATCH((CUADRO!F$4&amp;$E1159),'Hoja de Trabajo para listado'!$DE$151:$DG$151,0)),0)+IFERROR(INDEX('Hoja de Trabajo para listado'!$CD$155:$DC$1048576,MATCH($A1159,'Hoja de Trabajo para listado'!$CD$155:$CD$1048576,0),MATCH((CUADRO!F$4&amp;$E1159),'Hoja de Trabajo para listado'!$CD$151:$DC$151,0)),0)</f>
        <v>0</v>
      </c>
      <c r="G1159" s="241">
        <f ca="1">+IFERROR(INDEX('Hoja de Trabajo para listado'!$A$155:$Z$1048576,MATCH($A1159,'Hoja de Trabajo para listado'!$A$155:$A$1048576,0),MATCH((CUADRO!G$4&amp;$E1159),'Hoja de Trabajo para listado'!$A$151:$Z$151,0)),0)+IFERROR(INDEX('Hoja de Trabajo para listado'!$AB$155:$BA$1048576,MATCH($A1159,'Hoja de Trabajo para listado'!$AB$155:$AB$1048576,0),MATCH((CUADRO!G$4&amp;$E1159),'Hoja de Trabajo para listado'!$AB$151:$BA$151,0)),0)+IFERROR(INDEX('Hoja de Trabajo para listado'!$BC$155:$CB$1048576,MATCH($A1159,'Hoja de Trabajo para listado'!$BC$155:$BC$1048576,0),MATCH((CUADRO!G$4&amp;$E1159),'Hoja de Trabajo para listado'!$BC$151:$CB$151,0)),0)+IFERROR(INDEX('Hoja de Trabajo para listado'!$DE$153:$DG$274,MATCH($A1159,'Hoja de Trabajo para listado'!$DE$153:$DE$1048576,0),MATCH((CUADRO!G$4&amp;$E1159),'Hoja de Trabajo para listado'!$DE$151:$DG$151,0)),0)+IFERROR(INDEX('Hoja de Trabajo para listado'!$CD$155:$DC$1048576,MATCH($A1159,'Hoja de Trabajo para listado'!$CD$155:$CD$1048576,0),MATCH((CUADRO!G$4&amp;$E1159),'Hoja de Trabajo para listado'!$CD$151:$DC$151,0)),0)</f>
        <v>0</v>
      </c>
      <c r="H1159" s="241">
        <f ca="1">+IFERROR(INDEX('Hoja de Trabajo para listado'!$A$155:$Z$1048576,MATCH($A1159,'Hoja de Trabajo para listado'!$A$155:$A$1048576,0),MATCH((CUADRO!H$4&amp;$E1159),'Hoja de Trabajo para listado'!$A$151:$Z$151,0)),0)+IFERROR(INDEX('Hoja de Trabajo para listado'!$AB$155:$BA$1048576,MATCH($A1159,'Hoja de Trabajo para listado'!$AB$155:$AB$1048576,0),MATCH((CUADRO!H$4&amp;$E1159),'Hoja de Trabajo para listado'!$AB$151:$BA$151,0)),0)+IFERROR(INDEX('Hoja de Trabajo para listado'!$BC$155:$CB$1048576,MATCH($A1159,'Hoja de Trabajo para listado'!$BC$155:$BC$1048576,0),MATCH((CUADRO!H$4&amp;$E1159),'Hoja de Trabajo para listado'!$BC$151:$CB$151,0)),0)+IFERROR(INDEX('Hoja de Trabajo para listado'!$DE$153:$DG$274,MATCH($A1159,'Hoja de Trabajo para listado'!$DE$153:$DE$1048576,0),MATCH((CUADRO!H$4&amp;$E1159),'Hoja de Trabajo para listado'!$DE$151:$DG$151,0)),0)+IFERROR(INDEX('Hoja de Trabajo para listado'!$CD$155:$DC$1048576,MATCH($A1159,'Hoja de Trabajo para listado'!$CD$155:$CD$1048576,0),MATCH((CUADRO!H$4&amp;$E1159),'Hoja de Trabajo para listado'!$CD$151:$DC$151,0)),0)</f>
        <v>0</v>
      </c>
      <c r="I1159" s="241">
        <f ca="1">+IFERROR(INDEX('Hoja de Trabajo para listado'!$A$155:$Z$1048576,MATCH($A1159,'Hoja de Trabajo para listado'!$A$155:$A$1048576,0),MATCH((CUADRO!I$4&amp;$E1159),'Hoja de Trabajo para listado'!$A$151:$Z$151,0)),0)+IFERROR(INDEX('Hoja de Trabajo para listado'!$AB$155:$BA$1048576,MATCH($A1159,'Hoja de Trabajo para listado'!$AB$155:$AB$1048576,0),MATCH((CUADRO!I$4&amp;$E1159),'Hoja de Trabajo para listado'!$AB$151:$BA$151,0)),0)+IFERROR(INDEX('Hoja de Trabajo para listado'!$BC$155:$CB$1048576,MATCH($A1159,'Hoja de Trabajo para listado'!$BC$155:$BC$1048576,0),MATCH((CUADRO!I$4&amp;$E1159),'Hoja de Trabajo para listado'!$BC$151:$CB$151,0)),0)+IFERROR(INDEX('Hoja de Trabajo para listado'!$DE$153:$DG$274,MATCH($A1159,'Hoja de Trabajo para listado'!$DE$153:$DE$1048576,0),MATCH((CUADRO!I$4&amp;$E1159),'Hoja de Trabajo para listado'!$DE$151:$DG$151,0)),0)+IFERROR(INDEX('Hoja de Trabajo para listado'!$CD$155:$DC$1048576,MATCH($A1159,'Hoja de Trabajo para listado'!$CD$155:$CD$1048576,0),MATCH((CUADRO!I$4&amp;$E1159),'Hoja de Trabajo para listado'!$CD$151:$DC$151,0)),0)</f>
        <v>0</v>
      </c>
      <c r="J1159" s="241">
        <f ca="1">+IFERROR(INDEX('Hoja de Trabajo para listado'!$A$155:$Z$1048576,MATCH($A1159,'Hoja de Trabajo para listado'!$A$155:$A$1048576,0),MATCH((CUADRO!J$4&amp;$E1159),'Hoja de Trabajo para listado'!$A$151:$Z$151,0)),0)+IFERROR(INDEX('Hoja de Trabajo para listado'!$AB$155:$BA$1048576,MATCH($A1159,'Hoja de Trabajo para listado'!$AB$155:$AB$1048576,0),MATCH((CUADRO!J$4&amp;$E1159),'Hoja de Trabajo para listado'!$AB$151:$BA$151,0)),0)+IFERROR(INDEX('Hoja de Trabajo para listado'!$BC$155:$CB$1048576,MATCH($A1159,'Hoja de Trabajo para listado'!$BC$155:$BC$1048576,0),MATCH((CUADRO!J$4&amp;$E1159),'Hoja de Trabajo para listado'!$BC$151:$CB$151,0)),0)+IFERROR(INDEX('Hoja de Trabajo para listado'!$DE$153:$DG$274,MATCH($A1159,'Hoja de Trabajo para listado'!$DE$153:$DE$1048576,0),MATCH((CUADRO!J$4&amp;$E1159),'Hoja de Trabajo para listado'!$DE$151:$DG$151,0)),0)+IFERROR(INDEX('Hoja de Trabajo para listado'!$CD$155:$DC$1048576,MATCH($A1159,'Hoja de Trabajo para listado'!$CD$155:$CD$1048576,0),MATCH((CUADRO!J$4&amp;$E1159),'Hoja de Trabajo para listado'!$CD$151:$DC$151,0)),0)</f>
        <v>0</v>
      </c>
      <c r="K1159" s="241">
        <f ca="1">+IFERROR(INDEX('Hoja de Trabajo para listado'!$A$155:$Z$1048576,MATCH($A1159,'Hoja de Trabajo para listado'!$A$155:$A$1048576,0),MATCH((CUADRO!K$4&amp;$E1159),'Hoja de Trabajo para listado'!$A$151:$Z$151,0)),0)+IFERROR(INDEX('Hoja de Trabajo para listado'!$AB$155:$BA$1048576,MATCH($A1159,'Hoja de Trabajo para listado'!$AB$155:$AB$1048576,0),MATCH((CUADRO!K$4&amp;$E1159),'Hoja de Trabajo para listado'!$AB$151:$BA$151,0)),0)+IFERROR(INDEX('Hoja de Trabajo para listado'!$BC$155:$CB$1048576,MATCH($A1159,'Hoja de Trabajo para listado'!$BC$155:$BC$1048576,0),MATCH((CUADRO!K$4&amp;$E1159),'Hoja de Trabajo para listado'!$BC$151:$CB$151,0)),0)+IFERROR(INDEX('Hoja de Trabajo para listado'!$DE$153:$DG$274,MATCH($A1159,'Hoja de Trabajo para listado'!$DE$153:$DE$1048576,0),MATCH((CUADRO!K$4&amp;$E1159),'Hoja de Trabajo para listado'!$DE$151:$DG$151,0)),0)+IFERROR(INDEX('Hoja de Trabajo para listado'!$CD$155:$DC$1048576,MATCH($A1159,'Hoja de Trabajo para listado'!$CD$155:$CD$1048576,0),MATCH((CUADRO!K$4&amp;$E1159),'Hoja de Trabajo para listado'!$CD$151:$DC$151,0)),0)</f>
        <v>0</v>
      </c>
      <c r="L1159" s="241">
        <f ca="1">+IFERROR(INDEX('Hoja de Trabajo para listado'!$A$155:$Z$1048576,MATCH($A1159,'Hoja de Trabajo para listado'!$A$155:$A$1048576,0),MATCH((CUADRO!L$4&amp;$E1159),'Hoja de Trabajo para listado'!$A$151:$Z$151,0)),0)+IFERROR(INDEX('Hoja de Trabajo para listado'!$AB$155:$BA$1048576,MATCH($A1159,'Hoja de Trabajo para listado'!$AB$155:$AB$1048576,0),MATCH((CUADRO!L$4&amp;$E1159),'Hoja de Trabajo para listado'!$AB$151:$BA$151,0)),0)+IFERROR(INDEX('Hoja de Trabajo para listado'!$BC$155:$CB$1048576,MATCH($A1159,'Hoja de Trabajo para listado'!$BC$155:$BC$1048576,0),MATCH((CUADRO!L$4&amp;$E1159),'Hoja de Trabajo para listado'!$BC$151:$CB$151,0)),0)+IFERROR(INDEX('Hoja de Trabajo para listado'!$DE$153:$DG$274,MATCH($A1159,'Hoja de Trabajo para listado'!$DE$153:$DE$1048576,0),MATCH((CUADRO!L$4&amp;$E1159),'Hoja de Trabajo para listado'!$DE$151:$DG$151,0)),0)+IFERROR(INDEX('Hoja de Trabajo para listado'!$CD$155:$DC$1048576,MATCH($A1159,'Hoja de Trabajo para listado'!$CD$155:$CD$1048576,0),MATCH((CUADRO!L$4&amp;$E1159),'Hoja de Trabajo para listado'!$CD$151:$DC$151,0)),0)</f>
        <v>0</v>
      </c>
      <c r="M1159" s="241">
        <f ca="1">+IFERROR(INDEX('Hoja de Trabajo para listado'!$A$155:$Z$1048576,MATCH($A1159,'Hoja de Trabajo para listado'!$A$155:$A$1048576,0),MATCH((CUADRO!M$4&amp;$E1159),'Hoja de Trabajo para listado'!$A$151:$Z$151,0)),0)+IFERROR(INDEX('Hoja de Trabajo para listado'!$AB$155:$BA$1048576,MATCH($A1159,'Hoja de Trabajo para listado'!$AB$155:$AB$1048576,0),MATCH((CUADRO!M$4&amp;$E1159),'Hoja de Trabajo para listado'!$AB$151:$BA$151,0)),0)+IFERROR(INDEX('Hoja de Trabajo para listado'!$BC$155:$CB$1048576,MATCH($A1159,'Hoja de Trabajo para listado'!$BC$155:$BC$1048576,0),MATCH((CUADRO!M$4&amp;$E1159),'Hoja de Trabajo para listado'!$BC$151:$CB$151,0)),0)+IFERROR(INDEX('Hoja de Trabajo para listado'!$DE$153:$DG$274,MATCH($A1159,'Hoja de Trabajo para listado'!$DE$153:$DE$1048576,0),MATCH((CUADRO!M$4&amp;$E1159),'Hoja de Trabajo para listado'!$DE$151:$DG$151,0)),0)+IFERROR(INDEX('Hoja de Trabajo para listado'!$CD$155:$DC$1048576,MATCH($A1159,'Hoja de Trabajo para listado'!$CD$155:$CD$1048576,0),MATCH((CUADRO!M$4&amp;$E1159),'Hoja de Trabajo para listado'!$CD$151:$DC$151,0)),0)</f>
        <v>0</v>
      </c>
      <c r="N1159" s="241">
        <f ca="1">+IFERROR(INDEX('Hoja de Trabajo para listado'!$A$155:$Z$1048576,MATCH($A1159,'Hoja de Trabajo para listado'!$A$155:$A$1048576,0),MATCH((CUADRO!N$4&amp;$E1159),'Hoja de Trabajo para listado'!$A$151:$Z$151,0)),0)+IFERROR(INDEX('Hoja de Trabajo para listado'!$AB$155:$BA$1048576,MATCH($A1159,'Hoja de Trabajo para listado'!$AB$155:$AB$1048576,0),MATCH((CUADRO!N$4&amp;$E1159),'Hoja de Trabajo para listado'!$AB$151:$BA$151,0)),0)+IFERROR(INDEX('Hoja de Trabajo para listado'!$BC$155:$CB$1048576,MATCH($A1159,'Hoja de Trabajo para listado'!$BC$155:$BC$1048576,0),MATCH((CUADRO!N$4&amp;$E1159),'Hoja de Trabajo para listado'!$BC$151:$CB$151,0)),0)+IFERROR(INDEX('Hoja de Trabajo para listado'!$DE$153:$DG$274,MATCH($A1159,'Hoja de Trabajo para listado'!$DE$153:$DE$1048576,0),MATCH((CUADRO!N$4&amp;$E1159),'Hoja de Trabajo para listado'!$DE$151:$DG$151,0)),0)+IFERROR(INDEX('Hoja de Trabajo para listado'!$CD$155:$DC$1048576,MATCH($A1159,'Hoja de Trabajo para listado'!$CD$155:$CD$1048576,0),MATCH((CUADRO!N$4&amp;$E1159),'Hoja de Trabajo para listado'!$CD$151:$DC$151,0)),0)</f>
        <v>0</v>
      </c>
      <c r="O1159" s="241">
        <f ca="1">+IFERROR(INDEX('Hoja de Trabajo para listado'!$A$155:$Z$1048576,MATCH($A1159,'Hoja de Trabajo para listado'!$A$155:$A$1048576,0),MATCH((CUADRO!O$4&amp;$E1159),'Hoja de Trabajo para listado'!$A$151:$Z$151,0)),0)+IFERROR(INDEX('Hoja de Trabajo para listado'!$AB$155:$BA$1048576,MATCH($A1159,'Hoja de Trabajo para listado'!$AB$155:$AB$1048576,0),MATCH((CUADRO!O$4&amp;$E1159),'Hoja de Trabajo para listado'!$AB$151:$BA$151,0)),0)+IFERROR(INDEX('Hoja de Trabajo para listado'!$BC$155:$CB$1048576,MATCH($A1159,'Hoja de Trabajo para listado'!$BC$155:$BC$1048576,0),MATCH((CUADRO!O$4&amp;$E1159),'Hoja de Trabajo para listado'!$BC$151:$CB$151,0)),0)+IFERROR(INDEX('Hoja de Trabajo para listado'!$DE$153:$DG$274,MATCH($A1159,'Hoja de Trabajo para listado'!$DE$153:$DE$1048576,0),MATCH((CUADRO!O$4&amp;$E1159),'Hoja de Trabajo para listado'!$DE$151:$DG$151,0)),0)+IFERROR(INDEX('Hoja de Trabajo para listado'!$CD$155:$DC$1048576,MATCH($A1159,'Hoja de Trabajo para listado'!$CD$155:$CD$1048576,0),MATCH((CUADRO!O$4&amp;$E1159),'Hoja de Trabajo para listado'!$CD$151:$DC$151,0)),0)</f>
        <v>0</v>
      </c>
      <c r="P1159" s="241">
        <f ca="1">+IFERROR(INDEX('Hoja de Trabajo para listado'!$A$155:$Z$1048576,MATCH($A1159,'Hoja de Trabajo para listado'!$A$155:$A$1048576,0),MATCH((CUADRO!P$4&amp;$E1159),'Hoja de Trabajo para listado'!$A$151:$Z$151,0)),0)+IFERROR(INDEX('Hoja de Trabajo para listado'!$AB$155:$BA$1048576,MATCH($A1159,'Hoja de Trabajo para listado'!$AB$155:$AB$1048576,0),MATCH((CUADRO!P$4&amp;$E1159),'Hoja de Trabajo para listado'!$AB$151:$BA$151,0)),0)+IFERROR(INDEX('Hoja de Trabajo para listado'!$BC$155:$CB$1048576,MATCH($A1159,'Hoja de Trabajo para listado'!$BC$155:$BC$1048576,0),MATCH((CUADRO!P$4&amp;$E1159),'Hoja de Trabajo para listado'!$BC$151:$CB$151,0)),0)+IFERROR(INDEX('Hoja de Trabajo para listado'!$DE$153:$DG$274,MATCH($A1159,'Hoja de Trabajo para listado'!$DE$153:$DE$1048576,0),MATCH((CUADRO!P$4&amp;$E1159),'Hoja de Trabajo para listado'!$DE$151:$DG$151,0)),0)+IFERROR(INDEX('Hoja de Trabajo para listado'!$CD$155:$DC$1048576,MATCH($A1159,'Hoja de Trabajo para listado'!$CD$155:$CD$1048576,0),MATCH((CUADRO!P$4&amp;$E1159),'Hoja de Trabajo para listado'!$CD$151:$DC$151,0)),0)</f>
        <v>0</v>
      </c>
      <c r="Q1159" s="241">
        <f ca="1">+IFERROR(INDEX('Hoja de Trabajo para listado'!$A$155:$Z$1048576,MATCH($A1159,'Hoja de Trabajo para listado'!$A$155:$A$1048576,0),MATCH((CUADRO!Q$4&amp;$E1159),'Hoja de Trabajo para listado'!$A$151:$Z$151,0)),0)+IFERROR(INDEX('Hoja de Trabajo para listado'!$AB$155:$BA$1048576,MATCH($A1159,'Hoja de Trabajo para listado'!$AB$155:$AB$1048576,0),MATCH((CUADRO!Q$4&amp;$E1159),'Hoja de Trabajo para listado'!$AB$151:$BA$151,0)),0)+IFERROR(INDEX('Hoja de Trabajo para listado'!$BC$155:$CB$1048576,MATCH($A1159,'Hoja de Trabajo para listado'!$BC$155:$BC$1048576,0),MATCH((CUADRO!Q$4&amp;$E1159),'Hoja de Trabajo para listado'!$BC$151:$CB$151,0)),0)+IFERROR(INDEX('Hoja de Trabajo para listado'!$DE$153:$DG$274,MATCH($A1159,'Hoja de Trabajo para listado'!$DE$153:$DE$1048576,0),MATCH((CUADRO!Q$4&amp;$E1159),'Hoja de Trabajo para listado'!$DE$151:$DG$151,0)),0)+IFERROR(INDEX('Hoja de Trabajo para listado'!$CD$155:$DC$1048576,MATCH($A1159,'Hoja de Trabajo para listado'!$CD$155:$CD$1048576,0),MATCH((CUADRO!Q$4&amp;$E1159),'Hoja de Trabajo para listado'!$CD$151:$DC$151,0)),0)</f>
        <v>0</v>
      </c>
      <c r="R1159" s="241">
        <f t="shared" ca="1" si="34"/>
        <v>0</v>
      </c>
      <c r="S1159" s="247"/>
      <c r="T1159" s="241">
        <f ca="1">+T1160</f>
        <v>0</v>
      </c>
      <c r="U1159" s="240">
        <f t="shared" si="35"/>
        <v>1</v>
      </c>
    </row>
    <row r="1160" spans="1:21" customFormat="1" ht="27" hidden="1" customHeight="1">
      <c r="A1160" s="32">
        <v>2331</v>
      </c>
      <c r="B1160" s="382"/>
      <c r="C1160" s="245" t="str">
        <f>+VLOOKUP(A1160,bd_lista!$A$3:$C$592,3,FALSE)</f>
        <v>ENTIDAD DESCENTRALIZADA MUNICIPAL TERMINAL DE BUSES LA PAZ</v>
      </c>
      <c r="D1160" s="384"/>
      <c r="E1160" s="242" t="s">
        <v>684</v>
      </c>
      <c r="F1160" s="241">
        <f ca="1">+IFERROR(INDEX('Hoja de Trabajo para listado'!$A$155:$Z$1048576,MATCH($A1160,'Hoja de Trabajo para listado'!$A$155:$A$1048576,0),MATCH((CUADRO!F$4&amp;$E1160),'Hoja de Trabajo para listado'!$A$151:$Z$151,0)),0)+IFERROR(INDEX('Hoja de Trabajo para listado'!$AB$155:$BA$1048576,MATCH($A1160,'Hoja de Trabajo para listado'!$AB$155:$AB$1048576,0),MATCH((CUADRO!F$4&amp;$E1160),'Hoja de Trabajo para listado'!$AB$151:$BA$151,0)),0)+IFERROR(INDEX('Hoja de Trabajo para listado'!$BC$155:$CB$1048576,MATCH($A1160,'Hoja de Trabajo para listado'!$BC$155:$BC$1048576,0),MATCH((CUADRO!F$4&amp;$E1160),'Hoja de Trabajo para listado'!$BC$151:$CB$151,0)),0)+IFERROR(INDEX('Hoja de Trabajo para listado'!$DE$153:$DG$274,MATCH($A1160,'Hoja de Trabajo para listado'!$DE$153:$DE$1048576,0),MATCH((CUADRO!F$4&amp;$E1160),'Hoja de Trabajo para listado'!$DE$151:$DG$151,0)),0)+IFERROR(INDEX('Hoja de Trabajo para listado'!$CD$155:$DC$1048576,MATCH($A1160,'Hoja de Trabajo para listado'!$CD$155:$CD$1048576,0),MATCH((CUADRO!F$4&amp;$E1160),'Hoja de Trabajo para listado'!$CD$151:$DC$151,0)),0)</f>
        <v>0</v>
      </c>
      <c r="G1160" s="241">
        <f ca="1">+IFERROR(INDEX('Hoja de Trabajo para listado'!$A$155:$Z$1048576,MATCH($A1160,'Hoja de Trabajo para listado'!$A$155:$A$1048576,0),MATCH((CUADRO!G$4&amp;$E1160),'Hoja de Trabajo para listado'!$A$151:$Z$151,0)),0)+IFERROR(INDEX('Hoja de Trabajo para listado'!$AB$155:$BA$1048576,MATCH($A1160,'Hoja de Trabajo para listado'!$AB$155:$AB$1048576,0),MATCH((CUADRO!G$4&amp;$E1160),'Hoja de Trabajo para listado'!$AB$151:$BA$151,0)),0)+IFERROR(INDEX('Hoja de Trabajo para listado'!$BC$155:$CB$1048576,MATCH($A1160,'Hoja de Trabajo para listado'!$BC$155:$BC$1048576,0),MATCH((CUADRO!G$4&amp;$E1160),'Hoja de Trabajo para listado'!$BC$151:$CB$151,0)),0)+IFERROR(INDEX('Hoja de Trabajo para listado'!$DE$153:$DG$274,MATCH($A1160,'Hoja de Trabajo para listado'!$DE$153:$DE$1048576,0),MATCH((CUADRO!G$4&amp;$E1160),'Hoja de Trabajo para listado'!$DE$151:$DG$151,0)),0)+IFERROR(INDEX('Hoja de Trabajo para listado'!$CD$155:$DC$1048576,MATCH($A1160,'Hoja de Trabajo para listado'!$CD$155:$CD$1048576,0),MATCH((CUADRO!G$4&amp;$E1160),'Hoja de Trabajo para listado'!$CD$151:$DC$151,0)),0)</f>
        <v>0</v>
      </c>
      <c r="H1160" s="241">
        <f ca="1">+IFERROR(INDEX('Hoja de Trabajo para listado'!$A$155:$Z$1048576,MATCH($A1160,'Hoja de Trabajo para listado'!$A$155:$A$1048576,0),MATCH((CUADRO!H$4&amp;$E1160),'Hoja de Trabajo para listado'!$A$151:$Z$151,0)),0)+IFERROR(INDEX('Hoja de Trabajo para listado'!$AB$155:$BA$1048576,MATCH($A1160,'Hoja de Trabajo para listado'!$AB$155:$AB$1048576,0),MATCH((CUADRO!H$4&amp;$E1160),'Hoja de Trabajo para listado'!$AB$151:$BA$151,0)),0)+IFERROR(INDEX('Hoja de Trabajo para listado'!$BC$155:$CB$1048576,MATCH($A1160,'Hoja de Trabajo para listado'!$BC$155:$BC$1048576,0),MATCH((CUADRO!H$4&amp;$E1160),'Hoja de Trabajo para listado'!$BC$151:$CB$151,0)),0)+IFERROR(INDEX('Hoja de Trabajo para listado'!$DE$153:$DG$274,MATCH($A1160,'Hoja de Trabajo para listado'!$DE$153:$DE$1048576,0),MATCH((CUADRO!H$4&amp;$E1160),'Hoja de Trabajo para listado'!$DE$151:$DG$151,0)),0)+IFERROR(INDEX('Hoja de Trabajo para listado'!$CD$155:$DC$1048576,MATCH($A1160,'Hoja de Trabajo para listado'!$CD$155:$CD$1048576,0),MATCH((CUADRO!H$4&amp;$E1160),'Hoja de Trabajo para listado'!$CD$151:$DC$151,0)),0)</f>
        <v>0</v>
      </c>
      <c r="I1160" s="241">
        <f ca="1">+IFERROR(INDEX('Hoja de Trabajo para listado'!$A$155:$Z$1048576,MATCH($A1160,'Hoja de Trabajo para listado'!$A$155:$A$1048576,0),MATCH((CUADRO!I$4&amp;$E1160),'Hoja de Trabajo para listado'!$A$151:$Z$151,0)),0)+IFERROR(INDEX('Hoja de Trabajo para listado'!$AB$155:$BA$1048576,MATCH($A1160,'Hoja de Trabajo para listado'!$AB$155:$AB$1048576,0),MATCH((CUADRO!I$4&amp;$E1160),'Hoja de Trabajo para listado'!$AB$151:$BA$151,0)),0)+IFERROR(INDEX('Hoja de Trabajo para listado'!$BC$155:$CB$1048576,MATCH($A1160,'Hoja de Trabajo para listado'!$BC$155:$BC$1048576,0),MATCH((CUADRO!I$4&amp;$E1160),'Hoja de Trabajo para listado'!$BC$151:$CB$151,0)),0)+IFERROR(INDEX('Hoja de Trabajo para listado'!$DE$153:$DG$274,MATCH($A1160,'Hoja de Trabajo para listado'!$DE$153:$DE$1048576,0),MATCH((CUADRO!I$4&amp;$E1160),'Hoja de Trabajo para listado'!$DE$151:$DG$151,0)),0)+IFERROR(INDEX('Hoja de Trabajo para listado'!$CD$155:$DC$1048576,MATCH($A1160,'Hoja de Trabajo para listado'!$CD$155:$CD$1048576,0),MATCH((CUADRO!I$4&amp;$E1160),'Hoja de Trabajo para listado'!$CD$151:$DC$151,0)),0)</f>
        <v>0</v>
      </c>
      <c r="J1160" s="241">
        <f ca="1">+IFERROR(INDEX('Hoja de Trabajo para listado'!$A$155:$Z$1048576,MATCH($A1160,'Hoja de Trabajo para listado'!$A$155:$A$1048576,0),MATCH((CUADRO!J$4&amp;$E1160),'Hoja de Trabajo para listado'!$A$151:$Z$151,0)),0)+IFERROR(INDEX('Hoja de Trabajo para listado'!$AB$155:$BA$1048576,MATCH($A1160,'Hoja de Trabajo para listado'!$AB$155:$AB$1048576,0),MATCH((CUADRO!J$4&amp;$E1160),'Hoja de Trabajo para listado'!$AB$151:$BA$151,0)),0)+IFERROR(INDEX('Hoja de Trabajo para listado'!$BC$155:$CB$1048576,MATCH($A1160,'Hoja de Trabajo para listado'!$BC$155:$BC$1048576,0),MATCH((CUADRO!J$4&amp;$E1160),'Hoja de Trabajo para listado'!$BC$151:$CB$151,0)),0)+IFERROR(INDEX('Hoja de Trabajo para listado'!$DE$153:$DG$274,MATCH($A1160,'Hoja de Trabajo para listado'!$DE$153:$DE$1048576,0),MATCH((CUADRO!J$4&amp;$E1160),'Hoja de Trabajo para listado'!$DE$151:$DG$151,0)),0)+IFERROR(INDEX('Hoja de Trabajo para listado'!$CD$155:$DC$1048576,MATCH($A1160,'Hoja de Trabajo para listado'!$CD$155:$CD$1048576,0),MATCH((CUADRO!J$4&amp;$E1160),'Hoja de Trabajo para listado'!$CD$151:$DC$151,0)),0)</f>
        <v>0</v>
      </c>
      <c r="K1160" s="241">
        <f ca="1">+IFERROR(INDEX('Hoja de Trabajo para listado'!$A$155:$Z$1048576,MATCH($A1160,'Hoja de Trabajo para listado'!$A$155:$A$1048576,0),MATCH((CUADRO!K$4&amp;$E1160),'Hoja de Trabajo para listado'!$A$151:$Z$151,0)),0)+IFERROR(INDEX('Hoja de Trabajo para listado'!$AB$155:$BA$1048576,MATCH($A1160,'Hoja de Trabajo para listado'!$AB$155:$AB$1048576,0),MATCH((CUADRO!K$4&amp;$E1160),'Hoja de Trabajo para listado'!$AB$151:$BA$151,0)),0)+IFERROR(INDEX('Hoja de Trabajo para listado'!$BC$155:$CB$1048576,MATCH($A1160,'Hoja de Trabajo para listado'!$BC$155:$BC$1048576,0),MATCH((CUADRO!K$4&amp;$E1160),'Hoja de Trabajo para listado'!$BC$151:$CB$151,0)),0)+IFERROR(INDEX('Hoja de Trabajo para listado'!$DE$153:$DG$274,MATCH($A1160,'Hoja de Trabajo para listado'!$DE$153:$DE$1048576,0),MATCH((CUADRO!K$4&amp;$E1160),'Hoja de Trabajo para listado'!$DE$151:$DG$151,0)),0)+IFERROR(INDEX('Hoja de Trabajo para listado'!$CD$155:$DC$1048576,MATCH($A1160,'Hoja de Trabajo para listado'!$CD$155:$CD$1048576,0),MATCH((CUADRO!K$4&amp;$E1160),'Hoja de Trabajo para listado'!$CD$151:$DC$151,0)),0)</f>
        <v>0</v>
      </c>
      <c r="L1160" s="241">
        <f ca="1">+IFERROR(INDEX('Hoja de Trabajo para listado'!$A$155:$Z$1048576,MATCH($A1160,'Hoja de Trabajo para listado'!$A$155:$A$1048576,0),MATCH((CUADRO!L$4&amp;$E1160),'Hoja de Trabajo para listado'!$A$151:$Z$151,0)),0)+IFERROR(INDEX('Hoja de Trabajo para listado'!$AB$155:$BA$1048576,MATCH($A1160,'Hoja de Trabajo para listado'!$AB$155:$AB$1048576,0),MATCH((CUADRO!L$4&amp;$E1160),'Hoja de Trabajo para listado'!$AB$151:$BA$151,0)),0)+IFERROR(INDEX('Hoja de Trabajo para listado'!$BC$155:$CB$1048576,MATCH($A1160,'Hoja de Trabajo para listado'!$BC$155:$BC$1048576,0),MATCH((CUADRO!L$4&amp;$E1160),'Hoja de Trabajo para listado'!$BC$151:$CB$151,0)),0)+IFERROR(INDEX('Hoja de Trabajo para listado'!$DE$153:$DG$274,MATCH($A1160,'Hoja de Trabajo para listado'!$DE$153:$DE$1048576,0),MATCH((CUADRO!L$4&amp;$E1160),'Hoja de Trabajo para listado'!$DE$151:$DG$151,0)),0)+IFERROR(INDEX('Hoja de Trabajo para listado'!$CD$155:$DC$1048576,MATCH($A1160,'Hoja de Trabajo para listado'!$CD$155:$CD$1048576,0),MATCH((CUADRO!L$4&amp;$E1160),'Hoja de Trabajo para listado'!$CD$151:$DC$151,0)),0)</f>
        <v>0</v>
      </c>
      <c r="M1160" s="241">
        <f ca="1">+IFERROR(INDEX('Hoja de Trabajo para listado'!$A$155:$Z$1048576,MATCH($A1160,'Hoja de Trabajo para listado'!$A$155:$A$1048576,0),MATCH((CUADRO!M$4&amp;$E1160),'Hoja de Trabajo para listado'!$A$151:$Z$151,0)),0)+IFERROR(INDEX('Hoja de Trabajo para listado'!$AB$155:$BA$1048576,MATCH($A1160,'Hoja de Trabajo para listado'!$AB$155:$AB$1048576,0),MATCH((CUADRO!M$4&amp;$E1160),'Hoja de Trabajo para listado'!$AB$151:$BA$151,0)),0)+IFERROR(INDEX('Hoja de Trabajo para listado'!$BC$155:$CB$1048576,MATCH($A1160,'Hoja de Trabajo para listado'!$BC$155:$BC$1048576,0),MATCH((CUADRO!M$4&amp;$E1160),'Hoja de Trabajo para listado'!$BC$151:$CB$151,0)),0)+IFERROR(INDEX('Hoja de Trabajo para listado'!$DE$153:$DG$274,MATCH($A1160,'Hoja de Trabajo para listado'!$DE$153:$DE$1048576,0),MATCH((CUADRO!M$4&amp;$E1160),'Hoja de Trabajo para listado'!$DE$151:$DG$151,0)),0)+IFERROR(INDEX('Hoja de Trabajo para listado'!$CD$155:$DC$1048576,MATCH($A1160,'Hoja de Trabajo para listado'!$CD$155:$CD$1048576,0),MATCH((CUADRO!M$4&amp;$E1160),'Hoja de Trabajo para listado'!$CD$151:$DC$151,0)),0)</f>
        <v>0</v>
      </c>
      <c r="N1160" s="241">
        <f ca="1">+IFERROR(INDEX('Hoja de Trabajo para listado'!$A$155:$Z$1048576,MATCH($A1160,'Hoja de Trabajo para listado'!$A$155:$A$1048576,0),MATCH((CUADRO!N$4&amp;$E1160),'Hoja de Trabajo para listado'!$A$151:$Z$151,0)),0)+IFERROR(INDEX('Hoja de Trabajo para listado'!$AB$155:$BA$1048576,MATCH($A1160,'Hoja de Trabajo para listado'!$AB$155:$AB$1048576,0),MATCH((CUADRO!N$4&amp;$E1160),'Hoja de Trabajo para listado'!$AB$151:$BA$151,0)),0)+IFERROR(INDEX('Hoja de Trabajo para listado'!$BC$155:$CB$1048576,MATCH($A1160,'Hoja de Trabajo para listado'!$BC$155:$BC$1048576,0),MATCH((CUADRO!N$4&amp;$E1160),'Hoja de Trabajo para listado'!$BC$151:$CB$151,0)),0)+IFERROR(INDEX('Hoja de Trabajo para listado'!$DE$153:$DG$274,MATCH($A1160,'Hoja de Trabajo para listado'!$DE$153:$DE$1048576,0),MATCH((CUADRO!N$4&amp;$E1160),'Hoja de Trabajo para listado'!$DE$151:$DG$151,0)),0)+IFERROR(INDEX('Hoja de Trabajo para listado'!$CD$155:$DC$1048576,MATCH($A1160,'Hoja de Trabajo para listado'!$CD$155:$CD$1048576,0),MATCH((CUADRO!N$4&amp;$E1160),'Hoja de Trabajo para listado'!$CD$151:$DC$151,0)),0)</f>
        <v>0</v>
      </c>
      <c r="O1160" s="241">
        <f ca="1">+IFERROR(INDEX('Hoja de Trabajo para listado'!$A$155:$Z$1048576,MATCH($A1160,'Hoja de Trabajo para listado'!$A$155:$A$1048576,0),MATCH((CUADRO!O$4&amp;$E1160),'Hoja de Trabajo para listado'!$A$151:$Z$151,0)),0)+IFERROR(INDEX('Hoja de Trabajo para listado'!$AB$155:$BA$1048576,MATCH($A1160,'Hoja de Trabajo para listado'!$AB$155:$AB$1048576,0),MATCH((CUADRO!O$4&amp;$E1160),'Hoja de Trabajo para listado'!$AB$151:$BA$151,0)),0)+IFERROR(INDEX('Hoja de Trabajo para listado'!$BC$155:$CB$1048576,MATCH($A1160,'Hoja de Trabajo para listado'!$BC$155:$BC$1048576,0),MATCH((CUADRO!O$4&amp;$E1160),'Hoja de Trabajo para listado'!$BC$151:$CB$151,0)),0)+IFERROR(INDEX('Hoja de Trabajo para listado'!$DE$153:$DG$274,MATCH($A1160,'Hoja de Trabajo para listado'!$DE$153:$DE$1048576,0),MATCH((CUADRO!O$4&amp;$E1160),'Hoja de Trabajo para listado'!$DE$151:$DG$151,0)),0)+IFERROR(INDEX('Hoja de Trabajo para listado'!$CD$155:$DC$1048576,MATCH($A1160,'Hoja de Trabajo para listado'!$CD$155:$CD$1048576,0),MATCH((CUADRO!O$4&amp;$E1160),'Hoja de Trabajo para listado'!$CD$151:$DC$151,0)),0)</f>
        <v>0</v>
      </c>
      <c r="P1160" s="241">
        <f ca="1">+IFERROR(INDEX('Hoja de Trabajo para listado'!$A$155:$Z$1048576,MATCH($A1160,'Hoja de Trabajo para listado'!$A$155:$A$1048576,0),MATCH((CUADRO!P$4&amp;$E1160),'Hoja de Trabajo para listado'!$A$151:$Z$151,0)),0)+IFERROR(INDEX('Hoja de Trabajo para listado'!$AB$155:$BA$1048576,MATCH($A1160,'Hoja de Trabajo para listado'!$AB$155:$AB$1048576,0),MATCH((CUADRO!P$4&amp;$E1160),'Hoja de Trabajo para listado'!$AB$151:$BA$151,0)),0)+IFERROR(INDEX('Hoja de Trabajo para listado'!$BC$155:$CB$1048576,MATCH($A1160,'Hoja de Trabajo para listado'!$BC$155:$BC$1048576,0),MATCH((CUADRO!P$4&amp;$E1160),'Hoja de Trabajo para listado'!$BC$151:$CB$151,0)),0)+IFERROR(INDEX('Hoja de Trabajo para listado'!$DE$153:$DG$274,MATCH($A1160,'Hoja de Trabajo para listado'!$DE$153:$DE$1048576,0),MATCH((CUADRO!P$4&amp;$E1160),'Hoja de Trabajo para listado'!$DE$151:$DG$151,0)),0)+IFERROR(INDEX('Hoja de Trabajo para listado'!$CD$155:$DC$1048576,MATCH($A1160,'Hoja de Trabajo para listado'!$CD$155:$CD$1048576,0),MATCH((CUADRO!P$4&amp;$E1160),'Hoja de Trabajo para listado'!$CD$151:$DC$151,0)),0)</f>
        <v>0</v>
      </c>
      <c r="Q1160" s="241">
        <f ca="1">+IFERROR(INDEX('Hoja de Trabajo para listado'!$A$155:$Z$1048576,MATCH($A1160,'Hoja de Trabajo para listado'!$A$155:$A$1048576,0),MATCH((CUADRO!Q$4&amp;$E1160),'Hoja de Trabajo para listado'!$A$151:$Z$151,0)),0)+IFERROR(INDEX('Hoja de Trabajo para listado'!$AB$155:$BA$1048576,MATCH($A1160,'Hoja de Trabajo para listado'!$AB$155:$AB$1048576,0),MATCH((CUADRO!Q$4&amp;$E1160),'Hoja de Trabajo para listado'!$AB$151:$BA$151,0)),0)+IFERROR(INDEX('Hoja de Trabajo para listado'!$BC$155:$CB$1048576,MATCH($A1160,'Hoja de Trabajo para listado'!$BC$155:$BC$1048576,0),MATCH((CUADRO!Q$4&amp;$E1160),'Hoja de Trabajo para listado'!$BC$151:$CB$151,0)),0)+IFERROR(INDEX('Hoja de Trabajo para listado'!$DE$153:$DG$274,MATCH($A1160,'Hoja de Trabajo para listado'!$DE$153:$DE$1048576,0),MATCH((CUADRO!Q$4&amp;$E1160),'Hoja de Trabajo para listado'!$DE$151:$DG$151,0)),0)+IFERROR(INDEX('Hoja de Trabajo para listado'!$CD$155:$DC$1048576,MATCH($A1160,'Hoja de Trabajo para listado'!$CD$155:$CD$1048576,0),MATCH((CUADRO!Q$4&amp;$E1160),'Hoja de Trabajo para listado'!$CD$151:$DC$151,0)),0)</f>
        <v>0</v>
      </c>
      <c r="R1160" s="241">
        <f t="shared" ca="1" si="34"/>
        <v>0</v>
      </c>
      <c r="S1160" s="247">
        <f ca="1">+R1159+R1160</f>
        <v>0</v>
      </c>
      <c r="T1160" s="241">
        <f ca="1">+S1160</f>
        <v>0</v>
      </c>
      <c r="U1160" s="240">
        <f t="shared" si="35"/>
        <v>2</v>
      </c>
    </row>
    <row r="1161" spans="1:21" customFormat="1" ht="27" hidden="1" customHeight="1">
      <c r="A1161" s="32">
        <v>2333</v>
      </c>
      <c r="B1161" s="381">
        <f>+A1161</f>
        <v>2333</v>
      </c>
      <c r="C1161" s="245" t="str">
        <f>+VLOOKUP(A1161,bd_lista!$A$3:$C$592,3,FALSE)</f>
        <v>ENTIDAD DIRECCIÓN DE LA TERMINAL DE BUSES DE TARIJA</v>
      </c>
      <c r="D1161" s="383" t="str">
        <f>+C1161</f>
        <v>ENTIDAD DIRECCIÓN DE LA TERMINAL DE BUSES DE TARIJA</v>
      </c>
      <c r="E1161" s="240" t="s">
        <v>683</v>
      </c>
      <c r="F1161" s="241">
        <f ca="1">+IFERROR(INDEX('Hoja de Trabajo para listado'!$A$155:$Z$1048576,MATCH($A1161,'Hoja de Trabajo para listado'!$A$155:$A$1048576,0),MATCH((CUADRO!F$4&amp;$E1161),'Hoja de Trabajo para listado'!$A$151:$Z$151,0)),0)+IFERROR(INDEX('Hoja de Trabajo para listado'!$AB$155:$BA$1048576,MATCH($A1161,'Hoja de Trabajo para listado'!$AB$155:$AB$1048576,0),MATCH((CUADRO!F$4&amp;$E1161),'Hoja de Trabajo para listado'!$AB$151:$BA$151,0)),0)+IFERROR(INDEX('Hoja de Trabajo para listado'!$BC$155:$CB$1048576,MATCH($A1161,'Hoja de Trabajo para listado'!$BC$155:$BC$1048576,0),MATCH((CUADRO!F$4&amp;$E1161),'Hoja de Trabajo para listado'!$BC$151:$CB$151,0)),0)+IFERROR(INDEX('Hoja de Trabajo para listado'!$DE$153:$DG$274,MATCH($A1161,'Hoja de Trabajo para listado'!$DE$153:$DE$1048576,0),MATCH((CUADRO!F$4&amp;$E1161),'Hoja de Trabajo para listado'!$DE$151:$DG$151,0)),0)+IFERROR(INDEX('Hoja de Trabajo para listado'!$CD$155:$DC$1048576,MATCH($A1161,'Hoja de Trabajo para listado'!$CD$155:$CD$1048576,0),MATCH((CUADRO!F$4&amp;$E1161),'Hoja de Trabajo para listado'!$CD$151:$DC$151,0)),0)</f>
        <v>0</v>
      </c>
      <c r="G1161" s="241">
        <f ca="1">+IFERROR(INDEX('Hoja de Trabajo para listado'!$A$155:$Z$1048576,MATCH($A1161,'Hoja de Trabajo para listado'!$A$155:$A$1048576,0),MATCH((CUADRO!G$4&amp;$E1161),'Hoja de Trabajo para listado'!$A$151:$Z$151,0)),0)+IFERROR(INDEX('Hoja de Trabajo para listado'!$AB$155:$BA$1048576,MATCH($A1161,'Hoja de Trabajo para listado'!$AB$155:$AB$1048576,0),MATCH((CUADRO!G$4&amp;$E1161),'Hoja de Trabajo para listado'!$AB$151:$BA$151,0)),0)+IFERROR(INDEX('Hoja de Trabajo para listado'!$BC$155:$CB$1048576,MATCH($A1161,'Hoja de Trabajo para listado'!$BC$155:$BC$1048576,0),MATCH((CUADRO!G$4&amp;$E1161),'Hoja de Trabajo para listado'!$BC$151:$CB$151,0)),0)+IFERROR(INDEX('Hoja de Trabajo para listado'!$DE$153:$DG$274,MATCH($A1161,'Hoja de Trabajo para listado'!$DE$153:$DE$1048576,0),MATCH((CUADRO!G$4&amp;$E1161),'Hoja de Trabajo para listado'!$DE$151:$DG$151,0)),0)+IFERROR(INDEX('Hoja de Trabajo para listado'!$CD$155:$DC$1048576,MATCH($A1161,'Hoja de Trabajo para listado'!$CD$155:$CD$1048576,0),MATCH((CUADRO!G$4&amp;$E1161),'Hoja de Trabajo para listado'!$CD$151:$DC$151,0)),0)</f>
        <v>0</v>
      </c>
      <c r="H1161" s="241">
        <f ca="1">+IFERROR(INDEX('Hoja de Trabajo para listado'!$A$155:$Z$1048576,MATCH($A1161,'Hoja de Trabajo para listado'!$A$155:$A$1048576,0),MATCH((CUADRO!H$4&amp;$E1161),'Hoja de Trabajo para listado'!$A$151:$Z$151,0)),0)+IFERROR(INDEX('Hoja de Trabajo para listado'!$AB$155:$BA$1048576,MATCH($A1161,'Hoja de Trabajo para listado'!$AB$155:$AB$1048576,0),MATCH((CUADRO!H$4&amp;$E1161),'Hoja de Trabajo para listado'!$AB$151:$BA$151,0)),0)+IFERROR(INDEX('Hoja de Trabajo para listado'!$BC$155:$CB$1048576,MATCH($A1161,'Hoja de Trabajo para listado'!$BC$155:$BC$1048576,0),MATCH((CUADRO!H$4&amp;$E1161),'Hoja de Trabajo para listado'!$BC$151:$CB$151,0)),0)+IFERROR(INDEX('Hoja de Trabajo para listado'!$DE$153:$DG$274,MATCH($A1161,'Hoja de Trabajo para listado'!$DE$153:$DE$1048576,0),MATCH((CUADRO!H$4&amp;$E1161),'Hoja de Trabajo para listado'!$DE$151:$DG$151,0)),0)+IFERROR(INDEX('Hoja de Trabajo para listado'!$CD$155:$DC$1048576,MATCH($A1161,'Hoja de Trabajo para listado'!$CD$155:$CD$1048576,0),MATCH((CUADRO!H$4&amp;$E1161),'Hoja de Trabajo para listado'!$CD$151:$DC$151,0)),0)</f>
        <v>0</v>
      </c>
      <c r="I1161" s="241">
        <f ca="1">+IFERROR(INDEX('Hoja de Trabajo para listado'!$A$155:$Z$1048576,MATCH($A1161,'Hoja de Trabajo para listado'!$A$155:$A$1048576,0),MATCH((CUADRO!I$4&amp;$E1161),'Hoja de Trabajo para listado'!$A$151:$Z$151,0)),0)+IFERROR(INDEX('Hoja de Trabajo para listado'!$AB$155:$BA$1048576,MATCH($A1161,'Hoja de Trabajo para listado'!$AB$155:$AB$1048576,0),MATCH((CUADRO!I$4&amp;$E1161),'Hoja de Trabajo para listado'!$AB$151:$BA$151,0)),0)+IFERROR(INDEX('Hoja de Trabajo para listado'!$BC$155:$CB$1048576,MATCH($A1161,'Hoja de Trabajo para listado'!$BC$155:$BC$1048576,0),MATCH((CUADRO!I$4&amp;$E1161),'Hoja de Trabajo para listado'!$BC$151:$CB$151,0)),0)+IFERROR(INDEX('Hoja de Trabajo para listado'!$DE$153:$DG$274,MATCH($A1161,'Hoja de Trabajo para listado'!$DE$153:$DE$1048576,0),MATCH((CUADRO!I$4&amp;$E1161),'Hoja de Trabajo para listado'!$DE$151:$DG$151,0)),0)+IFERROR(INDEX('Hoja de Trabajo para listado'!$CD$155:$DC$1048576,MATCH($A1161,'Hoja de Trabajo para listado'!$CD$155:$CD$1048576,0),MATCH((CUADRO!I$4&amp;$E1161),'Hoja de Trabajo para listado'!$CD$151:$DC$151,0)),0)</f>
        <v>0</v>
      </c>
      <c r="J1161" s="241">
        <f ca="1">+IFERROR(INDEX('Hoja de Trabajo para listado'!$A$155:$Z$1048576,MATCH($A1161,'Hoja de Trabajo para listado'!$A$155:$A$1048576,0),MATCH((CUADRO!J$4&amp;$E1161),'Hoja de Trabajo para listado'!$A$151:$Z$151,0)),0)+IFERROR(INDEX('Hoja de Trabajo para listado'!$AB$155:$BA$1048576,MATCH($A1161,'Hoja de Trabajo para listado'!$AB$155:$AB$1048576,0),MATCH((CUADRO!J$4&amp;$E1161),'Hoja de Trabajo para listado'!$AB$151:$BA$151,0)),0)+IFERROR(INDEX('Hoja de Trabajo para listado'!$BC$155:$CB$1048576,MATCH($A1161,'Hoja de Trabajo para listado'!$BC$155:$BC$1048576,0),MATCH((CUADRO!J$4&amp;$E1161),'Hoja de Trabajo para listado'!$BC$151:$CB$151,0)),0)+IFERROR(INDEX('Hoja de Trabajo para listado'!$DE$153:$DG$274,MATCH($A1161,'Hoja de Trabajo para listado'!$DE$153:$DE$1048576,0),MATCH((CUADRO!J$4&amp;$E1161),'Hoja de Trabajo para listado'!$DE$151:$DG$151,0)),0)+IFERROR(INDEX('Hoja de Trabajo para listado'!$CD$155:$DC$1048576,MATCH($A1161,'Hoja de Trabajo para listado'!$CD$155:$CD$1048576,0),MATCH((CUADRO!J$4&amp;$E1161),'Hoja de Trabajo para listado'!$CD$151:$DC$151,0)),0)</f>
        <v>0</v>
      </c>
      <c r="K1161" s="241">
        <f ca="1">+IFERROR(INDEX('Hoja de Trabajo para listado'!$A$155:$Z$1048576,MATCH($A1161,'Hoja de Trabajo para listado'!$A$155:$A$1048576,0),MATCH((CUADRO!K$4&amp;$E1161),'Hoja de Trabajo para listado'!$A$151:$Z$151,0)),0)+IFERROR(INDEX('Hoja de Trabajo para listado'!$AB$155:$BA$1048576,MATCH($A1161,'Hoja de Trabajo para listado'!$AB$155:$AB$1048576,0),MATCH((CUADRO!K$4&amp;$E1161),'Hoja de Trabajo para listado'!$AB$151:$BA$151,0)),0)+IFERROR(INDEX('Hoja de Trabajo para listado'!$BC$155:$CB$1048576,MATCH($A1161,'Hoja de Trabajo para listado'!$BC$155:$BC$1048576,0),MATCH((CUADRO!K$4&amp;$E1161),'Hoja de Trabajo para listado'!$BC$151:$CB$151,0)),0)+IFERROR(INDEX('Hoja de Trabajo para listado'!$DE$153:$DG$274,MATCH($A1161,'Hoja de Trabajo para listado'!$DE$153:$DE$1048576,0),MATCH((CUADRO!K$4&amp;$E1161),'Hoja de Trabajo para listado'!$DE$151:$DG$151,0)),0)+IFERROR(INDEX('Hoja de Trabajo para listado'!$CD$155:$DC$1048576,MATCH($A1161,'Hoja de Trabajo para listado'!$CD$155:$CD$1048576,0),MATCH((CUADRO!K$4&amp;$E1161),'Hoja de Trabajo para listado'!$CD$151:$DC$151,0)),0)</f>
        <v>0</v>
      </c>
      <c r="L1161" s="241">
        <f ca="1">+IFERROR(INDEX('Hoja de Trabajo para listado'!$A$155:$Z$1048576,MATCH($A1161,'Hoja de Trabajo para listado'!$A$155:$A$1048576,0),MATCH((CUADRO!L$4&amp;$E1161),'Hoja de Trabajo para listado'!$A$151:$Z$151,0)),0)+IFERROR(INDEX('Hoja de Trabajo para listado'!$AB$155:$BA$1048576,MATCH($A1161,'Hoja de Trabajo para listado'!$AB$155:$AB$1048576,0),MATCH((CUADRO!L$4&amp;$E1161),'Hoja de Trabajo para listado'!$AB$151:$BA$151,0)),0)+IFERROR(INDEX('Hoja de Trabajo para listado'!$BC$155:$CB$1048576,MATCH($A1161,'Hoja de Trabajo para listado'!$BC$155:$BC$1048576,0),MATCH((CUADRO!L$4&amp;$E1161),'Hoja de Trabajo para listado'!$BC$151:$CB$151,0)),0)+IFERROR(INDEX('Hoja de Trabajo para listado'!$DE$153:$DG$274,MATCH($A1161,'Hoja de Trabajo para listado'!$DE$153:$DE$1048576,0),MATCH((CUADRO!L$4&amp;$E1161),'Hoja de Trabajo para listado'!$DE$151:$DG$151,0)),0)+IFERROR(INDEX('Hoja de Trabajo para listado'!$CD$155:$DC$1048576,MATCH($A1161,'Hoja de Trabajo para listado'!$CD$155:$CD$1048576,0),MATCH((CUADRO!L$4&amp;$E1161),'Hoja de Trabajo para listado'!$CD$151:$DC$151,0)),0)</f>
        <v>0</v>
      </c>
      <c r="M1161" s="241">
        <f ca="1">+IFERROR(INDEX('Hoja de Trabajo para listado'!$A$155:$Z$1048576,MATCH($A1161,'Hoja de Trabajo para listado'!$A$155:$A$1048576,0),MATCH((CUADRO!M$4&amp;$E1161),'Hoja de Trabajo para listado'!$A$151:$Z$151,0)),0)+IFERROR(INDEX('Hoja de Trabajo para listado'!$AB$155:$BA$1048576,MATCH($A1161,'Hoja de Trabajo para listado'!$AB$155:$AB$1048576,0),MATCH((CUADRO!M$4&amp;$E1161),'Hoja de Trabajo para listado'!$AB$151:$BA$151,0)),0)+IFERROR(INDEX('Hoja de Trabajo para listado'!$BC$155:$CB$1048576,MATCH($A1161,'Hoja de Trabajo para listado'!$BC$155:$BC$1048576,0),MATCH((CUADRO!M$4&amp;$E1161),'Hoja de Trabajo para listado'!$BC$151:$CB$151,0)),0)+IFERROR(INDEX('Hoja de Trabajo para listado'!$DE$153:$DG$274,MATCH($A1161,'Hoja de Trabajo para listado'!$DE$153:$DE$1048576,0),MATCH((CUADRO!M$4&amp;$E1161),'Hoja de Trabajo para listado'!$DE$151:$DG$151,0)),0)+IFERROR(INDEX('Hoja de Trabajo para listado'!$CD$155:$DC$1048576,MATCH($A1161,'Hoja de Trabajo para listado'!$CD$155:$CD$1048576,0),MATCH((CUADRO!M$4&amp;$E1161),'Hoja de Trabajo para listado'!$CD$151:$DC$151,0)),0)</f>
        <v>0</v>
      </c>
      <c r="N1161" s="241">
        <f ca="1">+IFERROR(INDEX('Hoja de Trabajo para listado'!$A$155:$Z$1048576,MATCH($A1161,'Hoja de Trabajo para listado'!$A$155:$A$1048576,0),MATCH((CUADRO!N$4&amp;$E1161),'Hoja de Trabajo para listado'!$A$151:$Z$151,0)),0)+IFERROR(INDEX('Hoja de Trabajo para listado'!$AB$155:$BA$1048576,MATCH($A1161,'Hoja de Trabajo para listado'!$AB$155:$AB$1048576,0),MATCH((CUADRO!N$4&amp;$E1161),'Hoja de Trabajo para listado'!$AB$151:$BA$151,0)),0)+IFERROR(INDEX('Hoja de Trabajo para listado'!$BC$155:$CB$1048576,MATCH($A1161,'Hoja de Trabajo para listado'!$BC$155:$BC$1048576,0),MATCH((CUADRO!N$4&amp;$E1161),'Hoja de Trabajo para listado'!$BC$151:$CB$151,0)),0)+IFERROR(INDEX('Hoja de Trabajo para listado'!$DE$153:$DG$274,MATCH($A1161,'Hoja de Trabajo para listado'!$DE$153:$DE$1048576,0),MATCH((CUADRO!N$4&amp;$E1161),'Hoja de Trabajo para listado'!$DE$151:$DG$151,0)),0)+IFERROR(INDEX('Hoja de Trabajo para listado'!$CD$155:$DC$1048576,MATCH($A1161,'Hoja de Trabajo para listado'!$CD$155:$CD$1048576,0),MATCH((CUADRO!N$4&amp;$E1161),'Hoja de Trabajo para listado'!$CD$151:$DC$151,0)),0)</f>
        <v>0</v>
      </c>
      <c r="O1161" s="241">
        <f ca="1">+IFERROR(INDEX('Hoja de Trabajo para listado'!$A$155:$Z$1048576,MATCH($A1161,'Hoja de Trabajo para listado'!$A$155:$A$1048576,0),MATCH((CUADRO!O$4&amp;$E1161),'Hoja de Trabajo para listado'!$A$151:$Z$151,0)),0)+IFERROR(INDEX('Hoja de Trabajo para listado'!$AB$155:$BA$1048576,MATCH($A1161,'Hoja de Trabajo para listado'!$AB$155:$AB$1048576,0),MATCH((CUADRO!O$4&amp;$E1161),'Hoja de Trabajo para listado'!$AB$151:$BA$151,0)),0)+IFERROR(INDEX('Hoja de Trabajo para listado'!$BC$155:$CB$1048576,MATCH($A1161,'Hoja de Trabajo para listado'!$BC$155:$BC$1048576,0),MATCH((CUADRO!O$4&amp;$E1161),'Hoja de Trabajo para listado'!$BC$151:$CB$151,0)),0)+IFERROR(INDEX('Hoja de Trabajo para listado'!$DE$153:$DG$274,MATCH($A1161,'Hoja de Trabajo para listado'!$DE$153:$DE$1048576,0),MATCH((CUADRO!O$4&amp;$E1161),'Hoja de Trabajo para listado'!$DE$151:$DG$151,0)),0)+IFERROR(INDEX('Hoja de Trabajo para listado'!$CD$155:$DC$1048576,MATCH($A1161,'Hoja de Trabajo para listado'!$CD$155:$CD$1048576,0),MATCH((CUADRO!O$4&amp;$E1161),'Hoja de Trabajo para listado'!$CD$151:$DC$151,0)),0)</f>
        <v>0</v>
      </c>
      <c r="P1161" s="241">
        <f ca="1">+IFERROR(INDEX('Hoja de Trabajo para listado'!$A$155:$Z$1048576,MATCH($A1161,'Hoja de Trabajo para listado'!$A$155:$A$1048576,0),MATCH((CUADRO!P$4&amp;$E1161),'Hoja de Trabajo para listado'!$A$151:$Z$151,0)),0)+IFERROR(INDEX('Hoja de Trabajo para listado'!$AB$155:$BA$1048576,MATCH($A1161,'Hoja de Trabajo para listado'!$AB$155:$AB$1048576,0),MATCH((CUADRO!P$4&amp;$E1161),'Hoja de Trabajo para listado'!$AB$151:$BA$151,0)),0)+IFERROR(INDEX('Hoja de Trabajo para listado'!$BC$155:$CB$1048576,MATCH($A1161,'Hoja de Trabajo para listado'!$BC$155:$BC$1048576,0),MATCH((CUADRO!P$4&amp;$E1161),'Hoja de Trabajo para listado'!$BC$151:$CB$151,0)),0)+IFERROR(INDEX('Hoja de Trabajo para listado'!$DE$153:$DG$274,MATCH($A1161,'Hoja de Trabajo para listado'!$DE$153:$DE$1048576,0),MATCH((CUADRO!P$4&amp;$E1161),'Hoja de Trabajo para listado'!$DE$151:$DG$151,0)),0)+IFERROR(INDEX('Hoja de Trabajo para listado'!$CD$155:$DC$1048576,MATCH($A1161,'Hoja de Trabajo para listado'!$CD$155:$CD$1048576,0),MATCH((CUADRO!P$4&amp;$E1161),'Hoja de Trabajo para listado'!$CD$151:$DC$151,0)),0)</f>
        <v>0</v>
      </c>
      <c r="Q1161" s="241">
        <f ca="1">+IFERROR(INDEX('Hoja de Trabajo para listado'!$A$155:$Z$1048576,MATCH($A1161,'Hoja de Trabajo para listado'!$A$155:$A$1048576,0),MATCH((CUADRO!Q$4&amp;$E1161),'Hoja de Trabajo para listado'!$A$151:$Z$151,0)),0)+IFERROR(INDEX('Hoja de Trabajo para listado'!$AB$155:$BA$1048576,MATCH($A1161,'Hoja de Trabajo para listado'!$AB$155:$AB$1048576,0),MATCH((CUADRO!Q$4&amp;$E1161),'Hoja de Trabajo para listado'!$AB$151:$BA$151,0)),0)+IFERROR(INDEX('Hoja de Trabajo para listado'!$BC$155:$CB$1048576,MATCH($A1161,'Hoja de Trabajo para listado'!$BC$155:$BC$1048576,0),MATCH((CUADRO!Q$4&amp;$E1161),'Hoja de Trabajo para listado'!$BC$151:$CB$151,0)),0)+IFERROR(INDEX('Hoja de Trabajo para listado'!$DE$153:$DG$274,MATCH($A1161,'Hoja de Trabajo para listado'!$DE$153:$DE$1048576,0),MATCH((CUADRO!Q$4&amp;$E1161),'Hoja de Trabajo para listado'!$DE$151:$DG$151,0)),0)+IFERROR(INDEX('Hoja de Trabajo para listado'!$CD$155:$DC$1048576,MATCH($A1161,'Hoja de Trabajo para listado'!$CD$155:$CD$1048576,0),MATCH((CUADRO!Q$4&amp;$E1161),'Hoja de Trabajo para listado'!$CD$151:$DC$151,0)),0)</f>
        <v>0</v>
      </c>
      <c r="R1161" s="241">
        <f t="shared" ref="R1161:R1182" ca="1" si="36">+SUM(F1161:Q1161)</f>
        <v>0</v>
      </c>
      <c r="S1161" s="247"/>
      <c r="T1161" s="241">
        <f ca="1">+T1162</f>
        <v>0</v>
      </c>
      <c r="U1161" s="240">
        <f t="shared" ref="U1161:U1182" si="37">+IF(E1161="Débitos",1,2)</f>
        <v>1</v>
      </c>
    </row>
    <row r="1162" spans="1:21" customFormat="1" ht="27" hidden="1" customHeight="1">
      <c r="A1162" s="32">
        <v>2333</v>
      </c>
      <c r="B1162" s="382"/>
      <c r="C1162" s="245" t="str">
        <f>+VLOOKUP(A1162,bd_lista!$A$3:$C$592,3,FALSE)</f>
        <v>ENTIDAD DIRECCIÓN DE LA TERMINAL DE BUSES DE TARIJA</v>
      </c>
      <c r="D1162" s="384"/>
      <c r="E1162" s="242" t="s">
        <v>684</v>
      </c>
      <c r="F1162" s="241">
        <f ca="1">+IFERROR(INDEX('Hoja de Trabajo para listado'!$A$155:$Z$1048576,MATCH($A1162,'Hoja de Trabajo para listado'!$A$155:$A$1048576,0),MATCH((CUADRO!F$4&amp;$E1162),'Hoja de Trabajo para listado'!$A$151:$Z$151,0)),0)+IFERROR(INDEX('Hoja de Trabajo para listado'!$AB$155:$BA$1048576,MATCH($A1162,'Hoja de Trabajo para listado'!$AB$155:$AB$1048576,0),MATCH((CUADRO!F$4&amp;$E1162),'Hoja de Trabajo para listado'!$AB$151:$BA$151,0)),0)+IFERROR(INDEX('Hoja de Trabajo para listado'!$BC$155:$CB$1048576,MATCH($A1162,'Hoja de Trabajo para listado'!$BC$155:$BC$1048576,0),MATCH((CUADRO!F$4&amp;$E1162),'Hoja de Trabajo para listado'!$BC$151:$CB$151,0)),0)+IFERROR(INDEX('Hoja de Trabajo para listado'!$DE$153:$DG$274,MATCH($A1162,'Hoja de Trabajo para listado'!$DE$153:$DE$1048576,0),MATCH((CUADRO!F$4&amp;$E1162),'Hoja de Trabajo para listado'!$DE$151:$DG$151,0)),0)+IFERROR(INDEX('Hoja de Trabajo para listado'!$CD$155:$DC$1048576,MATCH($A1162,'Hoja de Trabajo para listado'!$CD$155:$CD$1048576,0),MATCH((CUADRO!F$4&amp;$E1162),'Hoja de Trabajo para listado'!$CD$151:$DC$151,0)),0)</f>
        <v>0</v>
      </c>
      <c r="G1162" s="241">
        <f ca="1">+IFERROR(INDEX('Hoja de Trabajo para listado'!$A$155:$Z$1048576,MATCH($A1162,'Hoja de Trabajo para listado'!$A$155:$A$1048576,0),MATCH((CUADRO!G$4&amp;$E1162),'Hoja de Trabajo para listado'!$A$151:$Z$151,0)),0)+IFERROR(INDEX('Hoja de Trabajo para listado'!$AB$155:$BA$1048576,MATCH($A1162,'Hoja de Trabajo para listado'!$AB$155:$AB$1048576,0),MATCH((CUADRO!G$4&amp;$E1162),'Hoja de Trabajo para listado'!$AB$151:$BA$151,0)),0)+IFERROR(INDEX('Hoja de Trabajo para listado'!$BC$155:$CB$1048576,MATCH($A1162,'Hoja de Trabajo para listado'!$BC$155:$BC$1048576,0),MATCH((CUADRO!G$4&amp;$E1162),'Hoja de Trabajo para listado'!$BC$151:$CB$151,0)),0)+IFERROR(INDEX('Hoja de Trabajo para listado'!$DE$153:$DG$274,MATCH($A1162,'Hoja de Trabajo para listado'!$DE$153:$DE$1048576,0),MATCH((CUADRO!G$4&amp;$E1162),'Hoja de Trabajo para listado'!$DE$151:$DG$151,0)),0)+IFERROR(INDEX('Hoja de Trabajo para listado'!$CD$155:$DC$1048576,MATCH($A1162,'Hoja de Trabajo para listado'!$CD$155:$CD$1048576,0),MATCH((CUADRO!G$4&amp;$E1162),'Hoja de Trabajo para listado'!$CD$151:$DC$151,0)),0)</f>
        <v>0</v>
      </c>
      <c r="H1162" s="241">
        <f ca="1">+IFERROR(INDEX('Hoja de Trabajo para listado'!$A$155:$Z$1048576,MATCH($A1162,'Hoja de Trabajo para listado'!$A$155:$A$1048576,0),MATCH((CUADRO!H$4&amp;$E1162),'Hoja de Trabajo para listado'!$A$151:$Z$151,0)),0)+IFERROR(INDEX('Hoja de Trabajo para listado'!$AB$155:$BA$1048576,MATCH($A1162,'Hoja de Trabajo para listado'!$AB$155:$AB$1048576,0),MATCH((CUADRO!H$4&amp;$E1162),'Hoja de Trabajo para listado'!$AB$151:$BA$151,0)),0)+IFERROR(INDEX('Hoja de Trabajo para listado'!$BC$155:$CB$1048576,MATCH($A1162,'Hoja de Trabajo para listado'!$BC$155:$BC$1048576,0),MATCH((CUADRO!H$4&amp;$E1162),'Hoja de Trabajo para listado'!$BC$151:$CB$151,0)),0)+IFERROR(INDEX('Hoja de Trabajo para listado'!$DE$153:$DG$274,MATCH($A1162,'Hoja de Trabajo para listado'!$DE$153:$DE$1048576,0),MATCH((CUADRO!H$4&amp;$E1162),'Hoja de Trabajo para listado'!$DE$151:$DG$151,0)),0)+IFERROR(INDEX('Hoja de Trabajo para listado'!$CD$155:$DC$1048576,MATCH($A1162,'Hoja de Trabajo para listado'!$CD$155:$CD$1048576,0),MATCH((CUADRO!H$4&amp;$E1162),'Hoja de Trabajo para listado'!$CD$151:$DC$151,0)),0)</f>
        <v>0</v>
      </c>
      <c r="I1162" s="241">
        <f ca="1">+IFERROR(INDEX('Hoja de Trabajo para listado'!$A$155:$Z$1048576,MATCH($A1162,'Hoja de Trabajo para listado'!$A$155:$A$1048576,0),MATCH((CUADRO!I$4&amp;$E1162),'Hoja de Trabajo para listado'!$A$151:$Z$151,0)),0)+IFERROR(INDEX('Hoja de Trabajo para listado'!$AB$155:$BA$1048576,MATCH($A1162,'Hoja de Trabajo para listado'!$AB$155:$AB$1048576,0),MATCH((CUADRO!I$4&amp;$E1162),'Hoja de Trabajo para listado'!$AB$151:$BA$151,0)),0)+IFERROR(INDEX('Hoja de Trabajo para listado'!$BC$155:$CB$1048576,MATCH($A1162,'Hoja de Trabajo para listado'!$BC$155:$BC$1048576,0),MATCH((CUADRO!I$4&amp;$E1162),'Hoja de Trabajo para listado'!$BC$151:$CB$151,0)),0)+IFERROR(INDEX('Hoja de Trabajo para listado'!$DE$153:$DG$274,MATCH($A1162,'Hoja de Trabajo para listado'!$DE$153:$DE$1048576,0),MATCH((CUADRO!I$4&amp;$E1162),'Hoja de Trabajo para listado'!$DE$151:$DG$151,0)),0)+IFERROR(INDEX('Hoja de Trabajo para listado'!$CD$155:$DC$1048576,MATCH($A1162,'Hoja de Trabajo para listado'!$CD$155:$CD$1048576,0),MATCH((CUADRO!I$4&amp;$E1162),'Hoja de Trabajo para listado'!$CD$151:$DC$151,0)),0)</f>
        <v>0</v>
      </c>
      <c r="J1162" s="241">
        <f ca="1">+IFERROR(INDEX('Hoja de Trabajo para listado'!$A$155:$Z$1048576,MATCH($A1162,'Hoja de Trabajo para listado'!$A$155:$A$1048576,0),MATCH((CUADRO!J$4&amp;$E1162),'Hoja de Trabajo para listado'!$A$151:$Z$151,0)),0)+IFERROR(INDEX('Hoja de Trabajo para listado'!$AB$155:$BA$1048576,MATCH($A1162,'Hoja de Trabajo para listado'!$AB$155:$AB$1048576,0),MATCH((CUADRO!J$4&amp;$E1162),'Hoja de Trabajo para listado'!$AB$151:$BA$151,0)),0)+IFERROR(INDEX('Hoja de Trabajo para listado'!$BC$155:$CB$1048576,MATCH($A1162,'Hoja de Trabajo para listado'!$BC$155:$BC$1048576,0),MATCH((CUADRO!J$4&amp;$E1162),'Hoja de Trabajo para listado'!$BC$151:$CB$151,0)),0)+IFERROR(INDEX('Hoja de Trabajo para listado'!$DE$153:$DG$274,MATCH($A1162,'Hoja de Trabajo para listado'!$DE$153:$DE$1048576,0),MATCH((CUADRO!J$4&amp;$E1162),'Hoja de Trabajo para listado'!$DE$151:$DG$151,0)),0)+IFERROR(INDEX('Hoja de Trabajo para listado'!$CD$155:$DC$1048576,MATCH($A1162,'Hoja de Trabajo para listado'!$CD$155:$CD$1048576,0),MATCH((CUADRO!J$4&amp;$E1162),'Hoja de Trabajo para listado'!$CD$151:$DC$151,0)),0)</f>
        <v>0</v>
      </c>
      <c r="K1162" s="241">
        <f ca="1">+IFERROR(INDEX('Hoja de Trabajo para listado'!$A$155:$Z$1048576,MATCH($A1162,'Hoja de Trabajo para listado'!$A$155:$A$1048576,0),MATCH((CUADRO!K$4&amp;$E1162),'Hoja de Trabajo para listado'!$A$151:$Z$151,0)),0)+IFERROR(INDEX('Hoja de Trabajo para listado'!$AB$155:$BA$1048576,MATCH($A1162,'Hoja de Trabajo para listado'!$AB$155:$AB$1048576,0),MATCH((CUADRO!K$4&amp;$E1162),'Hoja de Trabajo para listado'!$AB$151:$BA$151,0)),0)+IFERROR(INDEX('Hoja de Trabajo para listado'!$BC$155:$CB$1048576,MATCH($A1162,'Hoja de Trabajo para listado'!$BC$155:$BC$1048576,0),MATCH((CUADRO!K$4&amp;$E1162),'Hoja de Trabajo para listado'!$BC$151:$CB$151,0)),0)+IFERROR(INDEX('Hoja de Trabajo para listado'!$DE$153:$DG$274,MATCH($A1162,'Hoja de Trabajo para listado'!$DE$153:$DE$1048576,0),MATCH((CUADRO!K$4&amp;$E1162),'Hoja de Trabajo para listado'!$DE$151:$DG$151,0)),0)+IFERROR(INDEX('Hoja de Trabajo para listado'!$CD$155:$DC$1048576,MATCH($A1162,'Hoja de Trabajo para listado'!$CD$155:$CD$1048576,0),MATCH((CUADRO!K$4&amp;$E1162),'Hoja de Trabajo para listado'!$CD$151:$DC$151,0)),0)</f>
        <v>0</v>
      </c>
      <c r="L1162" s="241">
        <f ca="1">+IFERROR(INDEX('Hoja de Trabajo para listado'!$A$155:$Z$1048576,MATCH($A1162,'Hoja de Trabajo para listado'!$A$155:$A$1048576,0),MATCH((CUADRO!L$4&amp;$E1162),'Hoja de Trabajo para listado'!$A$151:$Z$151,0)),0)+IFERROR(INDEX('Hoja de Trabajo para listado'!$AB$155:$BA$1048576,MATCH($A1162,'Hoja de Trabajo para listado'!$AB$155:$AB$1048576,0),MATCH((CUADRO!L$4&amp;$E1162),'Hoja de Trabajo para listado'!$AB$151:$BA$151,0)),0)+IFERROR(INDEX('Hoja de Trabajo para listado'!$BC$155:$CB$1048576,MATCH($A1162,'Hoja de Trabajo para listado'!$BC$155:$BC$1048576,0),MATCH((CUADRO!L$4&amp;$E1162),'Hoja de Trabajo para listado'!$BC$151:$CB$151,0)),0)+IFERROR(INDEX('Hoja de Trabajo para listado'!$DE$153:$DG$274,MATCH($A1162,'Hoja de Trabajo para listado'!$DE$153:$DE$1048576,0),MATCH((CUADRO!L$4&amp;$E1162),'Hoja de Trabajo para listado'!$DE$151:$DG$151,0)),0)+IFERROR(INDEX('Hoja de Trabajo para listado'!$CD$155:$DC$1048576,MATCH($A1162,'Hoja de Trabajo para listado'!$CD$155:$CD$1048576,0),MATCH((CUADRO!L$4&amp;$E1162),'Hoja de Trabajo para listado'!$CD$151:$DC$151,0)),0)</f>
        <v>0</v>
      </c>
      <c r="M1162" s="241">
        <f ca="1">+IFERROR(INDEX('Hoja de Trabajo para listado'!$A$155:$Z$1048576,MATCH($A1162,'Hoja de Trabajo para listado'!$A$155:$A$1048576,0),MATCH((CUADRO!M$4&amp;$E1162),'Hoja de Trabajo para listado'!$A$151:$Z$151,0)),0)+IFERROR(INDEX('Hoja de Trabajo para listado'!$AB$155:$BA$1048576,MATCH($A1162,'Hoja de Trabajo para listado'!$AB$155:$AB$1048576,0),MATCH((CUADRO!M$4&amp;$E1162),'Hoja de Trabajo para listado'!$AB$151:$BA$151,0)),0)+IFERROR(INDEX('Hoja de Trabajo para listado'!$BC$155:$CB$1048576,MATCH($A1162,'Hoja de Trabajo para listado'!$BC$155:$BC$1048576,0),MATCH((CUADRO!M$4&amp;$E1162),'Hoja de Trabajo para listado'!$BC$151:$CB$151,0)),0)+IFERROR(INDEX('Hoja de Trabajo para listado'!$DE$153:$DG$274,MATCH($A1162,'Hoja de Trabajo para listado'!$DE$153:$DE$1048576,0),MATCH((CUADRO!M$4&amp;$E1162),'Hoja de Trabajo para listado'!$DE$151:$DG$151,0)),0)+IFERROR(INDEX('Hoja de Trabajo para listado'!$CD$155:$DC$1048576,MATCH($A1162,'Hoja de Trabajo para listado'!$CD$155:$CD$1048576,0),MATCH((CUADRO!M$4&amp;$E1162),'Hoja de Trabajo para listado'!$CD$151:$DC$151,0)),0)</f>
        <v>0</v>
      </c>
      <c r="N1162" s="241">
        <f ca="1">+IFERROR(INDEX('Hoja de Trabajo para listado'!$A$155:$Z$1048576,MATCH($A1162,'Hoja de Trabajo para listado'!$A$155:$A$1048576,0),MATCH((CUADRO!N$4&amp;$E1162),'Hoja de Trabajo para listado'!$A$151:$Z$151,0)),0)+IFERROR(INDEX('Hoja de Trabajo para listado'!$AB$155:$BA$1048576,MATCH($A1162,'Hoja de Trabajo para listado'!$AB$155:$AB$1048576,0),MATCH((CUADRO!N$4&amp;$E1162),'Hoja de Trabajo para listado'!$AB$151:$BA$151,0)),0)+IFERROR(INDEX('Hoja de Trabajo para listado'!$BC$155:$CB$1048576,MATCH($A1162,'Hoja de Trabajo para listado'!$BC$155:$BC$1048576,0),MATCH((CUADRO!N$4&amp;$E1162),'Hoja de Trabajo para listado'!$BC$151:$CB$151,0)),0)+IFERROR(INDEX('Hoja de Trabajo para listado'!$DE$153:$DG$274,MATCH($A1162,'Hoja de Trabajo para listado'!$DE$153:$DE$1048576,0),MATCH((CUADRO!N$4&amp;$E1162),'Hoja de Trabajo para listado'!$DE$151:$DG$151,0)),0)+IFERROR(INDEX('Hoja de Trabajo para listado'!$CD$155:$DC$1048576,MATCH($A1162,'Hoja de Trabajo para listado'!$CD$155:$CD$1048576,0),MATCH((CUADRO!N$4&amp;$E1162),'Hoja de Trabajo para listado'!$CD$151:$DC$151,0)),0)</f>
        <v>0</v>
      </c>
      <c r="O1162" s="241">
        <f ca="1">+IFERROR(INDEX('Hoja de Trabajo para listado'!$A$155:$Z$1048576,MATCH($A1162,'Hoja de Trabajo para listado'!$A$155:$A$1048576,0),MATCH((CUADRO!O$4&amp;$E1162),'Hoja de Trabajo para listado'!$A$151:$Z$151,0)),0)+IFERROR(INDEX('Hoja de Trabajo para listado'!$AB$155:$BA$1048576,MATCH($A1162,'Hoja de Trabajo para listado'!$AB$155:$AB$1048576,0),MATCH((CUADRO!O$4&amp;$E1162),'Hoja de Trabajo para listado'!$AB$151:$BA$151,0)),0)+IFERROR(INDEX('Hoja de Trabajo para listado'!$BC$155:$CB$1048576,MATCH($A1162,'Hoja de Trabajo para listado'!$BC$155:$BC$1048576,0),MATCH((CUADRO!O$4&amp;$E1162),'Hoja de Trabajo para listado'!$BC$151:$CB$151,0)),0)+IFERROR(INDEX('Hoja de Trabajo para listado'!$DE$153:$DG$274,MATCH($A1162,'Hoja de Trabajo para listado'!$DE$153:$DE$1048576,0),MATCH((CUADRO!O$4&amp;$E1162),'Hoja de Trabajo para listado'!$DE$151:$DG$151,0)),0)+IFERROR(INDEX('Hoja de Trabajo para listado'!$CD$155:$DC$1048576,MATCH($A1162,'Hoja de Trabajo para listado'!$CD$155:$CD$1048576,0),MATCH((CUADRO!O$4&amp;$E1162),'Hoja de Trabajo para listado'!$CD$151:$DC$151,0)),0)</f>
        <v>0</v>
      </c>
      <c r="P1162" s="241">
        <f ca="1">+IFERROR(INDEX('Hoja de Trabajo para listado'!$A$155:$Z$1048576,MATCH($A1162,'Hoja de Trabajo para listado'!$A$155:$A$1048576,0),MATCH((CUADRO!P$4&amp;$E1162),'Hoja de Trabajo para listado'!$A$151:$Z$151,0)),0)+IFERROR(INDEX('Hoja de Trabajo para listado'!$AB$155:$BA$1048576,MATCH($A1162,'Hoja de Trabajo para listado'!$AB$155:$AB$1048576,0),MATCH((CUADRO!P$4&amp;$E1162),'Hoja de Trabajo para listado'!$AB$151:$BA$151,0)),0)+IFERROR(INDEX('Hoja de Trabajo para listado'!$BC$155:$CB$1048576,MATCH($A1162,'Hoja de Trabajo para listado'!$BC$155:$BC$1048576,0),MATCH((CUADRO!P$4&amp;$E1162),'Hoja de Trabajo para listado'!$BC$151:$CB$151,0)),0)+IFERROR(INDEX('Hoja de Trabajo para listado'!$DE$153:$DG$274,MATCH($A1162,'Hoja de Trabajo para listado'!$DE$153:$DE$1048576,0),MATCH((CUADRO!P$4&amp;$E1162),'Hoja de Trabajo para listado'!$DE$151:$DG$151,0)),0)+IFERROR(INDEX('Hoja de Trabajo para listado'!$CD$155:$DC$1048576,MATCH($A1162,'Hoja de Trabajo para listado'!$CD$155:$CD$1048576,0),MATCH((CUADRO!P$4&amp;$E1162),'Hoja de Trabajo para listado'!$CD$151:$DC$151,0)),0)</f>
        <v>0</v>
      </c>
      <c r="Q1162" s="241">
        <f ca="1">+IFERROR(INDEX('Hoja de Trabajo para listado'!$A$155:$Z$1048576,MATCH($A1162,'Hoja de Trabajo para listado'!$A$155:$A$1048576,0),MATCH((CUADRO!Q$4&amp;$E1162),'Hoja de Trabajo para listado'!$A$151:$Z$151,0)),0)+IFERROR(INDEX('Hoja de Trabajo para listado'!$AB$155:$BA$1048576,MATCH($A1162,'Hoja de Trabajo para listado'!$AB$155:$AB$1048576,0),MATCH((CUADRO!Q$4&amp;$E1162),'Hoja de Trabajo para listado'!$AB$151:$BA$151,0)),0)+IFERROR(INDEX('Hoja de Trabajo para listado'!$BC$155:$CB$1048576,MATCH($A1162,'Hoja de Trabajo para listado'!$BC$155:$BC$1048576,0),MATCH((CUADRO!Q$4&amp;$E1162),'Hoja de Trabajo para listado'!$BC$151:$CB$151,0)),0)+IFERROR(INDEX('Hoja de Trabajo para listado'!$DE$153:$DG$274,MATCH($A1162,'Hoja de Trabajo para listado'!$DE$153:$DE$1048576,0),MATCH((CUADRO!Q$4&amp;$E1162),'Hoja de Trabajo para listado'!$DE$151:$DG$151,0)),0)+IFERROR(INDEX('Hoja de Trabajo para listado'!$CD$155:$DC$1048576,MATCH($A1162,'Hoja de Trabajo para listado'!$CD$155:$CD$1048576,0),MATCH((CUADRO!Q$4&amp;$E1162),'Hoja de Trabajo para listado'!$CD$151:$DC$151,0)),0)</f>
        <v>0</v>
      </c>
      <c r="R1162" s="241">
        <f t="shared" ca="1" si="36"/>
        <v>0</v>
      </c>
      <c r="S1162" s="247">
        <f ca="1">+R1161+R1162</f>
        <v>0</v>
      </c>
      <c r="T1162" s="241">
        <f ca="1">+S1162</f>
        <v>0</v>
      </c>
      <c r="U1162" s="240">
        <f t="shared" si="37"/>
        <v>2</v>
      </c>
    </row>
    <row r="1163" spans="1:21" customFormat="1" ht="27" hidden="1" customHeight="1">
      <c r="A1163" s="32">
        <v>2334</v>
      </c>
      <c r="B1163" s="381">
        <f>+A1163</f>
        <v>2334</v>
      </c>
      <c r="C1163" s="245" t="str">
        <f>+VLOOKUP(A1163,bd_lista!$A$3:$C$592,3,FALSE)</f>
        <v>ENTIDAD DESCENTRALIZADA MUNICIPAL DE MAQUINARIA Y EQUIPO</v>
      </c>
      <c r="D1163" s="383" t="str">
        <f>+C1163</f>
        <v>ENTIDAD DESCENTRALIZADA MUNICIPAL DE MAQUINARIA Y EQUIPO</v>
      </c>
      <c r="E1163" s="240" t="s">
        <v>683</v>
      </c>
      <c r="F1163" s="241">
        <f ca="1">+IFERROR(INDEX('Hoja de Trabajo para listado'!$A$155:$Z$1048576,MATCH($A1163,'Hoja de Trabajo para listado'!$A$155:$A$1048576,0),MATCH((CUADRO!F$4&amp;$E1163),'Hoja de Trabajo para listado'!$A$151:$Z$151,0)),0)+IFERROR(INDEX('Hoja de Trabajo para listado'!$AB$155:$BA$1048576,MATCH($A1163,'Hoja de Trabajo para listado'!$AB$155:$AB$1048576,0),MATCH((CUADRO!F$4&amp;$E1163),'Hoja de Trabajo para listado'!$AB$151:$BA$151,0)),0)+IFERROR(INDEX('Hoja de Trabajo para listado'!$BC$155:$CB$1048576,MATCH($A1163,'Hoja de Trabajo para listado'!$BC$155:$BC$1048576,0),MATCH((CUADRO!F$4&amp;$E1163),'Hoja de Trabajo para listado'!$BC$151:$CB$151,0)),0)+IFERROR(INDEX('Hoja de Trabajo para listado'!$DE$153:$DG$274,MATCH($A1163,'Hoja de Trabajo para listado'!$DE$153:$DE$1048576,0),MATCH((CUADRO!F$4&amp;$E1163),'Hoja de Trabajo para listado'!$DE$151:$DG$151,0)),0)+IFERROR(INDEX('Hoja de Trabajo para listado'!$CD$155:$DC$1048576,MATCH($A1163,'Hoja de Trabajo para listado'!$CD$155:$CD$1048576,0),MATCH((CUADRO!F$4&amp;$E1163),'Hoja de Trabajo para listado'!$CD$151:$DC$151,0)),0)</f>
        <v>0</v>
      </c>
      <c r="G1163" s="241">
        <f ca="1">+IFERROR(INDEX('Hoja de Trabajo para listado'!$A$155:$Z$1048576,MATCH($A1163,'Hoja de Trabajo para listado'!$A$155:$A$1048576,0),MATCH((CUADRO!G$4&amp;$E1163),'Hoja de Trabajo para listado'!$A$151:$Z$151,0)),0)+IFERROR(INDEX('Hoja de Trabajo para listado'!$AB$155:$BA$1048576,MATCH($A1163,'Hoja de Trabajo para listado'!$AB$155:$AB$1048576,0),MATCH((CUADRO!G$4&amp;$E1163),'Hoja de Trabajo para listado'!$AB$151:$BA$151,0)),0)+IFERROR(INDEX('Hoja de Trabajo para listado'!$BC$155:$CB$1048576,MATCH($A1163,'Hoja de Trabajo para listado'!$BC$155:$BC$1048576,0),MATCH((CUADRO!G$4&amp;$E1163),'Hoja de Trabajo para listado'!$BC$151:$CB$151,0)),0)+IFERROR(INDEX('Hoja de Trabajo para listado'!$DE$153:$DG$274,MATCH($A1163,'Hoja de Trabajo para listado'!$DE$153:$DE$1048576,0),MATCH((CUADRO!G$4&amp;$E1163),'Hoja de Trabajo para listado'!$DE$151:$DG$151,0)),0)+IFERROR(INDEX('Hoja de Trabajo para listado'!$CD$155:$DC$1048576,MATCH($A1163,'Hoja de Trabajo para listado'!$CD$155:$CD$1048576,0),MATCH((CUADRO!G$4&amp;$E1163),'Hoja de Trabajo para listado'!$CD$151:$DC$151,0)),0)</f>
        <v>0</v>
      </c>
      <c r="H1163" s="241">
        <f ca="1">+IFERROR(INDEX('Hoja de Trabajo para listado'!$A$155:$Z$1048576,MATCH($A1163,'Hoja de Trabajo para listado'!$A$155:$A$1048576,0),MATCH((CUADRO!H$4&amp;$E1163),'Hoja de Trabajo para listado'!$A$151:$Z$151,0)),0)+IFERROR(INDEX('Hoja de Trabajo para listado'!$AB$155:$BA$1048576,MATCH($A1163,'Hoja de Trabajo para listado'!$AB$155:$AB$1048576,0),MATCH((CUADRO!H$4&amp;$E1163),'Hoja de Trabajo para listado'!$AB$151:$BA$151,0)),0)+IFERROR(INDEX('Hoja de Trabajo para listado'!$BC$155:$CB$1048576,MATCH($A1163,'Hoja de Trabajo para listado'!$BC$155:$BC$1048576,0),MATCH((CUADRO!H$4&amp;$E1163),'Hoja de Trabajo para listado'!$BC$151:$CB$151,0)),0)+IFERROR(INDEX('Hoja de Trabajo para listado'!$DE$153:$DG$274,MATCH($A1163,'Hoja de Trabajo para listado'!$DE$153:$DE$1048576,0),MATCH((CUADRO!H$4&amp;$E1163),'Hoja de Trabajo para listado'!$DE$151:$DG$151,0)),0)+IFERROR(INDEX('Hoja de Trabajo para listado'!$CD$155:$DC$1048576,MATCH($A1163,'Hoja de Trabajo para listado'!$CD$155:$CD$1048576,0),MATCH((CUADRO!H$4&amp;$E1163),'Hoja de Trabajo para listado'!$CD$151:$DC$151,0)),0)</f>
        <v>0</v>
      </c>
      <c r="I1163" s="241">
        <f ca="1">+IFERROR(INDEX('Hoja de Trabajo para listado'!$A$155:$Z$1048576,MATCH($A1163,'Hoja de Trabajo para listado'!$A$155:$A$1048576,0),MATCH((CUADRO!I$4&amp;$E1163),'Hoja de Trabajo para listado'!$A$151:$Z$151,0)),0)+IFERROR(INDEX('Hoja de Trabajo para listado'!$AB$155:$BA$1048576,MATCH($A1163,'Hoja de Trabajo para listado'!$AB$155:$AB$1048576,0),MATCH((CUADRO!I$4&amp;$E1163),'Hoja de Trabajo para listado'!$AB$151:$BA$151,0)),0)+IFERROR(INDEX('Hoja de Trabajo para listado'!$BC$155:$CB$1048576,MATCH($A1163,'Hoja de Trabajo para listado'!$BC$155:$BC$1048576,0),MATCH((CUADRO!I$4&amp;$E1163),'Hoja de Trabajo para listado'!$BC$151:$CB$151,0)),0)+IFERROR(INDEX('Hoja de Trabajo para listado'!$DE$153:$DG$274,MATCH($A1163,'Hoja de Trabajo para listado'!$DE$153:$DE$1048576,0),MATCH((CUADRO!I$4&amp;$E1163),'Hoja de Trabajo para listado'!$DE$151:$DG$151,0)),0)+IFERROR(INDEX('Hoja de Trabajo para listado'!$CD$155:$DC$1048576,MATCH($A1163,'Hoja de Trabajo para listado'!$CD$155:$CD$1048576,0),MATCH((CUADRO!I$4&amp;$E1163),'Hoja de Trabajo para listado'!$CD$151:$DC$151,0)),0)</f>
        <v>0</v>
      </c>
      <c r="J1163" s="241">
        <f ca="1">+IFERROR(INDEX('Hoja de Trabajo para listado'!$A$155:$Z$1048576,MATCH($A1163,'Hoja de Trabajo para listado'!$A$155:$A$1048576,0),MATCH((CUADRO!J$4&amp;$E1163),'Hoja de Trabajo para listado'!$A$151:$Z$151,0)),0)+IFERROR(INDEX('Hoja de Trabajo para listado'!$AB$155:$BA$1048576,MATCH($A1163,'Hoja de Trabajo para listado'!$AB$155:$AB$1048576,0),MATCH((CUADRO!J$4&amp;$E1163),'Hoja de Trabajo para listado'!$AB$151:$BA$151,0)),0)+IFERROR(INDEX('Hoja de Trabajo para listado'!$BC$155:$CB$1048576,MATCH($A1163,'Hoja de Trabajo para listado'!$BC$155:$BC$1048576,0),MATCH((CUADRO!J$4&amp;$E1163),'Hoja de Trabajo para listado'!$BC$151:$CB$151,0)),0)+IFERROR(INDEX('Hoja de Trabajo para listado'!$DE$153:$DG$274,MATCH($A1163,'Hoja de Trabajo para listado'!$DE$153:$DE$1048576,0),MATCH((CUADRO!J$4&amp;$E1163),'Hoja de Trabajo para listado'!$DE$151:$DG$151,0)),0)+IFERROR(INDEX('Hoja de Trabajo para listado'!$CD$155:$DC$1048576,MATCH($A1163,'Hoja de Trabajo para listado'!$CD$155:$CD$1048576,0),MATCH((CUADRO!J$4&amp;$E1163),'Hoja de Trabajo para listado'!$CD$151:$DC$151,0)),0)</f>
        <v>0</v>
      </c>
      <c r="K1163" s="241">
        <f ca="1">+IFERROR(INDEX('Hoja de Trabajo para listado'!$A$155:$Z$1048576,MATCH($A1163,'Hoja de Trabajo para listado'!$A$155:$A$1048576,0),MATCH((CUADRO!K$4&amp;$E1163),'Hoja de Trabajo para listado'!$A$151:$Z$151,0)),0)+IFERROR(INDEX('Hoja de Trabajo para listado'!$AB$155:$BA$1048576,MATCH($A1163,'Hoja de Trabajo para listado'!$AB$155:$AB$1048576,0),MATCH((CUADRO!K$4&amp;$E1163),'Hoja de Trabajo para listado'!$AB$151:$BA$151,0)),0)+IFERROR(INDEX('Hoja de Trabajo para listado'!$BC$155:$CB$1048576,MATCH($A1163,'Hoja de Trabajo para listado'!$BC$155:$BC$1048576,0),MATCH((CUADRO!K$4&amp;$E1163),'Hoja de Trabajo para listado'!$BC$151:$CB$151,0)),0)+IFERROR(INDEX('Hoja de Trabajo para listado'!$DE$153:$DG$274,MATCH($A1163,'Hoja de Trabajo para listado'!$DE$153:$DE$1048576,0),MATCH((CUADRO!K$4&amp;$E1163),'Hoja de Trabajo para listado'!$DE$151:$DG$151,0)),0)+IFERROR(INDEX('Hoja de Trabajo para listado'!$CD$155:$DC$1048576,MATCH($A1163,'Hoja de Trabajo para listado'!$CD$155:$CD$1048576,0),MATCH((CUADRO!K$4&amp;$E1163),'Hoja de Trabajo para listado'!$CD$151:$DC$151,0)),0)</f>
        <v>0</v>
      </c>
      <c r="L1163" s="241">
        <f ca="1">+IFERROR(INDEX('Hoja de Trabajo para listado'!$A$155:$Z$1048576,MATCH($A1163,'Hoja de Trabajo para listado'!$A$155:$A$1048576,0),MATCH((CUADRO!L$4&amp;$E1163),'Hoja de Trabajo para listado'!$A$151:$Z$151,0)),0)+IFERROR(INDEX('Hoja de Trabajo para listado'!$AB$155:$BA$1048576,MATCH($A1163,'Hoja de Trabajo para listado'!$AB$155:$AB$1048576,0),MATCH((CUADRO!L$4&amp;$E1163),'Hoja de Trabajo para listado'!$AB$151:$BA$151,0)),0)+IFERROR(INDEX('Hoja de Trabajo para listado'!$BC$155:$CB$1048576,MATCH($A1163,'Hoja de Trabajo para listado'!$BC$155:$BC$1048576,0),MATCH((CUADRO!L$4&amp;$E1163),'Hoja de Trabajo para listado'!$BC$151:$CB$151,0)),0)+IFERROR(INDEX('Hoja de Trabajo para listado'!$DE$153:$DG$274,MATCH($A1163,'Hoja de Trabajo para listado'!$DE$153:$DE$1048576,0),MATCH((CUADRO!L$4&amp;$E1163),'Hoja de Trabajo para listado'!$DE$151:$DG$151,0)),0)+IFERROR(INDEX('Hoja de Trabajo para listado'!$CD$155:$DC$1048576,MATCH($A1163,'Hoja de Trabajo para listado'!$CD$155:$CD$1048576,0),MATCH((CUADRO!L$4&amp;$E1163),'Hoja de Trabajo para listado'!$CD$151:$DC$151,0)),0)</f>
        <v>0</v>
      </c>
      <c r="M1163" s="241">
        <f ca="1">+IFERROR(INDEX('Hoja de Trabajo para listado'!$A$155:$Z$1048576,MATCH($A1163,'Hoja de Trabajo para listado'!$A$155:$A$1048576,0),MATCH((CUADRO!M$4&amp;$E1163),'Hoja de Trabajo para listado'!$A$151:$Z$151,0)),0)+IFERROR(INDEX('Hoja de Trabajo para listado'!$AB$155:$BA$1048576,MATCH($A1163,'Hoja de Trabajo para listado'!$AB$155:$AB$1048576,0),MATCH((CUADRO!M$4&amp;$E1163),'Hoja de Trabajo para listado'!$AB$151:$BA$151,0)),0)+IFERROR(INDEX('Hoja de Trabajo para listado'!$BC$155:$CB$1048576,MATCH($A1163,'Hoja de Trabajo para listado'!$BC$155:$BC$1048576,0),MATCH((CUADRO!M$4&amp;$E1163),'Hoja de Trabajo para listado'!$BC$151:$CB$151,0)),0)+IFERROR(INDEX('Hoja de Trabajo para listado'!$DE$153:$DG$274,MATCH($A1163,'Hoja de Trabajo para listado'!$DE$153:$DE$1048576,0),MATCH((CUADRO!M$4&amp;$E1163),'Hoja de Trabajo para listado'!$DE$151:$DG$151,0)),0)+IFERROR(INDEX('Hoja de Trabajo para listado'!$CD$155:$DC$1048576,MATCH($A1163,'Hoja de Trabajo para listado'!$CD$155:$CD$1048576,0),MATCH((CUADRO!M$4&amp;$E1163),'Hoja de Trabajo para listado'!$CD$151:$DC$151,0)),0)</f>
        <v>0</v>
      </c>
      <c r="N1163" s="241">
        <f ca="1">+IFERROR(INDEX('Hoja de Trabajo para listado'!$A$155:$Z$1048576,MATCH($A1163,'Hoja de Trabajo para listado'!$A$155:$A$1048576,0),MATCH((CUADRO!N$4&amp;$E1163),'Hoja de Trabajo para listado'!$A$151:$Z$151,0)),0)+IFERROR(INDEX('Hoja de Trabajo para listado'!$AB$155:$BA$1048576,MATCH($A1163,'Hoja de Trabajo para listado'!$AB$155:$AB$1048576,0),MATCH((CUADRO!N$4&amp;$E1163),'Hoja de Trabajo para listado'!$AB$151:$BA$151,0)),0)+IFERROR(INDEX('Hoja de Trabajo para listado'!$BC$155:$CB$1048576,MATCH($A1163,'Hoja de Trabajo para listado'!$BC$155:$BC$1048576,0),MATCH((CUADRO!N$4&amp;$E1163),'Hoja de Trabajo para listado'!$BC$151:$CB$151,0)),0)+IFERROR(INDEX('Hoja de Trabajo para listado'!$DE$153:$DG$274,MATCH($A1163,'Hoja de Trabajo para listado'!$DE$153:$DE$1048576,0),MATCH((CUADRO!N$4&amp;$E1163),'Hoja de Trabajo para listado'!$DE$151:$DG$151,0)),0)+IFERROR(INDEX('Hoja de Trabajo para listado'!$CD$155:$DC$1048576,MATCH($A1163,'Hoja de Trabajo para listado'!$CD$155:$CD$1048576,0),MATCH((CUADRO!N$4&amp;$E1163),'Hoja de Trabajo para listado'!$CD$151:$DC$151,0)),0)</f>
        <v>0</v>
      </c>
      <c r="O1163" s="241">
        <f ca="1">+IFERROR(INDEX('Hoja de Trabajo para listado'!$A$155:$Z$1048576,MATCH($A1163,'Hoja de Trabajo para listado'!$A$155:$A$1048576,0),MATCH((CUADRO!O$4&amp;$E1163),'Hoja de Trabajo para listado'!$A$151:$Z$151,0)),0)+IFERROR(INDEX('Hoja de Trabajo para listado'!$AB$155:$BA$1048576,MATCH($A1163,'Hoja de Trabajo para listado'!$AB$155:$AB$1048576,0),MATCH((CUADRO!O$4&amp;$E1163),'Hoja de Trabajo para listado'!$AB$151:$BA$151,0)),0)+IFERROR(INDEX('Hoja de Trabajo para listado'!$BC$155:$CB$1048576,MATCH($A1163,'Hoja de Trabajo para listado'!$BC$155:$BC$1048576,0),MATCH((CUADRO!O$4&amp;$E1163),'Hoja de Trabajo para listado'!$BC$151:$CB$151,0)),0)+IFERROR(INDEX('Hoja de Trabajo para listado'!$DE$153:$DG$274,MATCH($A1163,'Hoja de Trabajo para listado'!$DE$153:$DE$1048576,0),MATCH((CUADRO!O$4&amp;$E1163),'Hoja de Trabajo para listado'!$DE$151:$DG$151,0)),0)+IFERROR(INDEX('Hoja de Trabajo para listado'!$CD$155:$DC$1048576,MATCH($A1163,'Hoja de Trabajo para listado'!$CD$155:$CD$1048576,0),MATCH((CUADRO!O$4&amp;$E1163),'Hoja de Trabajo para listado'!$CD$151:$DC$151,0)),0)</f>
        <v>0</v>
      </c>
      <c r="P1163" s="241">
        <f ca="1">+IFERROR(INDEX('Hoja de Trabajo para listado'!$A$155:$Z$1048576,MATCH($A1163,'Hoja de Trabajo para listado'!$A$155:$A$1048576,0),MATCH((CUADRO!P$4&amp;$E1163),'Hoja de Trabajo para listado'!$A$151:$Z$151,0)),0)+IFERROR(INDEX('Hoja de Trabajo para listado'!$AB$155:$BA$1048576,MATCH($A1163,'Hoja de Trabajo para listado'!$AB$155:$AB$1048576,0),MATCH((CUADRO!P$4&amp;$E1163),'Hoja de Trabajo para listado'!$AB$151:$BA$151,0)),0)+IFERROR(INDEX('Hoja de Trabajo para listado'!$BC$155:$CB$1048576,MATCH($A1163,'Hoja de Trabajo para listado'!$BC$155:$BC$1048576,0),MATCH((CUADRO!P$4&amp;$E1163),'Hoja de Trabajo para listado'!$BC$151:$CB$151,0)),0)+IFERROR(INDEX('Hoja de Trabajo para listado'!$DE$153:$DG$274,MATCH($A1163,'Hoja de Trabajo para listado'!$DE$153:$DE$1048576,0),MATCH((CUADRO!P$4&amp;$E1163),'Hoja de Trabajo para listado'!$DE$151:$DG$151,0)),0)+IFERROR(INDEX('Hoja de Trabajo para listado'!$CD$155:$DC$1048576,MATCH($A1163,'Hoja de Trabajo para listado'!$CD$155:$CD$1048576,0),MATCH((CUADRO!P$4&amp;$E1163),'Hoja de Trabajo para listado'!$CD$151:$DC$151,0)),0)</f>
        <v>0</v>
      </c>
      <c r="Q1163" s="241">
        <f ca="1">+IFERROR(INDEX('Hoja de Trabajo para listado'!$A$155:$Z$1048576,MATCH($A1163,'Hoja de Trabajo para listado'!$A$155:$A$1048576,0),MATCH((CUADRO!Q$4&amp;$E1163),'Hoja de Trabajo para listado'!$A$151:$Z$151,0)),0)+IFERROR(INDEX('Hoja de Trabajo para listado'!$AB$155:$BA$1048576,MATCH($A1163,'Hoja de Trabajo para listado'!$AB$155:$AB$1048576,0),MATCH((CUADRO!Q$4&amp;$E1163),'Hoja de Trabajo para listado'!$AB$151:$BA$151,0)),0)+IFERROR(INDEX('Hoja de Trabajo para listado'!$BC$155:$CB$1048576,MATCH($A1163,'Hoja de Trabajo para listado'!$BC$155:$BC$1048576,0),MATCH((CUADRO!Q$4&amp;$E1163),'Hoja de Trabajo para listado'!$BC$151:$CB$151,0)),0)+IFERROR(INDEX('Hoja de Trabajo para listado'!$DE$153:$DG$274,MATCH($A1163,'Hoja de Trabajo para listado'!$DE$153:$DE$1048576,0),MATCH((CUADRO!Q$4&amp;$E1163),'Hoja de Trabajo para listado'!$DE$151:$DG$151,0)),0)+IFERROR(INDEX('Hoja de Trabajo para listado'!$CD$155:$DC$1048576,MATCH($A1163,'Hoja de Trabajo para listado'!$CD$155:$CD$1048576,0),MATCH((CUADRO!Q$4&amp;$E1163),'Hoja de Trabajo para listado'!$CD$151:$DC$151,0)),0)</f>
        <v>0</v>
      </c>
      <c r="R1163" s="241">
        <f t="shared" ca="1" si="36"/>
        <v>0</v>
      </c>
      <c r="S1163" s="247"/>
      <c r="T1163" s="241">
        <f ca="1">+T1164</f>
        <v>0</v>
      </c>
      <c r="U1163" s="240">
        <f t="shared" si="37"/>
        <v>1</v>
      </c>
    </row>
    <row r="1164" spans="1:21" customFormat="1" ht="27" hidden="1" customHeight="1">
      <c r="A1164" s="32">
        <v>2334</v>
      </c>
      <c r="B1164" s="382"/>
      <c r="C1164" s="245" t="str">
        <f>+VLOOKUP(A1164,bd_lista!$A$3:$C$592,3,FALSE)</f>
        <v>ENTIDAD DESCENTRALIZADA MUNICIPAL DE MAQUINARIA Y EQUIPO</v>
      </c>
      <c r="D1164" s="384"/>
      <c r="E1164" s="242" t="s">
        <v>684</v>
      </c>
      <c r="F1164" s="241">
        <f ca="1">+IFERROR(INDEX('Hoja de Trabajo para listado'!$A$155:$Z$1048576,MATCH($A1164,'Hoja de Trabajo para listado'!$A$155:$A$1048576,0),MATCH((CUADRO!F$4&amp;$E1164),'Hoja de Trabajo para listado'!$A$151:$Z$151,0)),0)+IFERROR(INDEX('Hoja de Trabajo para listado'!$AB$155:$BA$1048576,MATCH($A1164,'Hoja de Trabajo para listado'!$AB$155:$AB$1048576,0),MATCH((CUADRO!F$4&amp;$E1164),'Hoja de Trabajo para listado'!$AB$151:$BA$151,0)),0)+IFERROR(INDEX('Hoja de Trabajo para listado'!$BC$155:$CB$1048576,MATCH($A1164,'Hoja de Trabajo para listado'!$BC$155:$BC$1048576,0),MATCH((CUADRO!F$4&amp;$E1164),'Hoja de Trabajo para listado'!$BC$151:$CB$151,0)),0)+IFERROR(INDEX('Hoja de Trabajo para listado'!$DE$153:$DG$274,MATCH($A1164,'Hoja de Trabajo para listado'!$DE$153:$DE$1048576,0),MATCH((CUADRO!F$4&amp;$E1164),'Hoja de Trabajo para listado'!$DE$151:$DG$151,0)),0)+IFERROR(INDEX('Hoja de Trabajo para listado'!$CD$155:$DC$1048576,MATCH($A1164,'Hoja de Trabajo para listado'!$CD$155:$CD$1048576,0),MATCH((CUADRO!F$4&amp;$E1164),'Hoja de Trabajo para listado'!$CD$151:$DC$151,0)),0)</f>
        <v>0</v>
      </c>
      <c r="G1164" s="241">
        <f ca="1">+IFERROR(INDEX('Hoja de Trabajo para listado'!$A$155:$Z$1048576,MATCH($A1164,'Hoja de Trabajo para listado'!$A$155:$A$1048576,0),MATCH((CUADRO!G$4&amp;$E1164),'Hoja de Trabajo para listado'!$A$151:$Z$151,0)),0)+IFERROR(INDEX('Hoja de Trabajo para listado'!$AB$155:$BA$1048576,MATCH($A1164,'Hoja de Trabajo para listado'!$AB$155:$AB$1048576,0),MATCH((CUADRO!G$4&amp;$E1164),'Hoja de Trabajo para listado'!$AB$151:$BA$151,0)),0)+IFERROR(INDEX('Hoja de Trabajo para listado'!$BC$155:$CB$1048576,MATCH($A1164,'Hoja de Trabajo para listado'!$BC$155:$BC$1048576,0),MATCH((CUADRO!G$4&amp;$E1164),'Hoja de Trabajo para listado'!$BC$151:$CB$151,0)),0)+IFERROR(INDEX('Hoja de Trabajo para listado'!$DE$153:$DG$274,MATCH($A1164,'Hoja de Trabajo para listado'!$DE$153:$DE$1048576,0),MATCH((CUADRO!G$4&amp;$E1164),'Hoja de Trabajo para listado'!$DE$151:$DG$151,0)),0)+IFERROR(INDEX('Hoja de Trabajo para listado'!$CD$155:$DC$1048576,MATCH($A1164,'Hoja de Trabajo para listado'!$CD$155:$CD$1048576,0),MATCH((CUADRO!G$4&amp;$E1164),'Hoja de Trabajo para listado'!$CD$151:$DC$151,0)),0)</f>
        <v>0</v>
      </c>
      <c r="H1164" s="241">
        <f ca="1">+IFERROR(INDEX('Hoja de Trabajo para listado'!$A$155:$Z$1048576,MATCH($A1164,'Hoja de Trabajo para listado'!$A$155:$A$1048576,0),MATCH((CUADRO!H$4&amp;$E1164),'Hoja de Trabajo para listado'!$A$151:$Z$151,0)),0)+IFERROR(INDEX('Hoja de Trabajo para listado'!$AB$155:$BA$1048576,MATCH($A1164,'Hoja de Trabajo para listado'!$AB$155:$AB$1048576,0),MATCH((CUADRO!H$4&amp;$E1164),'Hoja de Trabajo para listado'!$AB$151:$BA$151,0)),0)+IFERROR(INDEX('Hoja de Trabajo para listado'!$BC$155:$CB$1048576,MATCH($A1164,'Hoja de Trabajo para listado'!$BC$155:$BC$1048576,0),MATCH((CUADRO!H$4&amp;$E1164),'Hoja de Trabajo para listado'!$BC$151:$CB$151,0)),0)+IFERROR(INDEX('Hoja de Trabajo para listado'!$DE$153:$DG$274,MATCH($A1164,'Hoja de Trabajo para listado'!$DE$153:$DE$1048576,0),MATCH((CUADRO!H$4&amp;$E1164),'Hoja de Trabajo para listado'!$DE$151:$DG$151,0)),0)+IFERROR(INDEX('Hoja de Trabajo para listado'!$CD$155:$DC$1048576,MATCH($A1164,'Hoja de Trabajo para listado'!$CD$155:$CD$1048576,0),MATCH((CUADRO!H$4&amp;$E1164),'Hoja de Trabajo para listado'!$CD$151:$DC$151,0)),0)</f>
        <v>0</v>
      </c>
      <c r="I1164" s="241">
        <f ca="1">+IFERROR(INDEX('Hoja de Trabajo para listado'!$A$155:$Z$1048576,MATCH($A1164,'Hoja de Trabajo para listado'!$A$155:$A$1048576,0),MATCH((CUADRO!I$4&amp;$E1164),'Hoja de Trabajo para listado'!$A$151:$Z$151,0)),0)+IFERROR(INDEX('Hoja de Trabajo para listado'!$AB$155:$BA$1048576,MATCH($A1164,'Hoja de Trabajo para listado'!$AB$155:$AB$1048576,0),MATCH((CUADRO!I$4&amp;$E1164),'Hoja de Trabajo para listado'!$AB$151:$BA$151,0)),0)+IFERROR(INDEX('Hoja de Trabajo para listado'!$BC$155:$CB$1048576,MATCH($A1164,'Hoja de Trabajo para listado'!$BC$155:$BC$1048576,0),MATCH((CUADRO!I$4&amp;$E1164),'Hoja de Trabajo para listado'!$BC$151:$CB$151,0)),0)+IFERROR(INDEX('Hoja de Trabajo para listado'!$DE$153:$DG$274,MATCH($A1164,'Hoja de Trabajo para listado'!$DE$153:$DE$1048576,0),MATCH((CUADRO!I$4&amp;$E1164),'Hoja de Trabajo para listado'!$DE$151:$DG$151,0)),0)+IFERROR(INDEX('Hoja de Trabajo para listado'!$CD$155:$DC$1048576,MATCH($A1164,'Hoja de Trabajo para listado'!$CD$155:$CD$1048576,0),MATCH((CUADRO!I$4&amp;$E1164),'Hoja de Trabajo para listado'!$CD$151:$DC$151,0)),0)</f>
        <v>0</v>
      </c>
      <c r="J1164" s="241">
        <f ca="1">+IFERROR(INDEX('Hoja de Trabajo para listado'!$A$155:$Z$1048576,MATCH($A1164,'Hoja de Trabajo para listado'!$A$155:$A$1048576,0),MATCH((CUADRO!J$4&amp;$E1164),'Hoja de Trabajo para listado'!$A$151:$Z$151,0)),0)+IFERROR(INDEX('Hoja de Trabajo para listado'!$AB$155:$BA$1048576,MATCH($A1164,'Hoja de Trabajo para listado'!$AB$155:$AB$1048576,0),MATCH((CUADRO!J$4&amp;$E1164),'Hoja de Trabajo para listado'!$AB$151:$BA$151,0)),0)+IFERROR(INDEX('Hoja de Trabajo para listado'!$BC$155:$CB$1048576,MATCH($A1164,'Hoja de Trabajo para listado'!$BC$155:$BC$1048576,0),MATCH((CUADRO!J$4&amp;$E1164),'Hoja de Trabajo para listado'!$BC$151:$CB$151,0)),0)+IFERROR(INDEX('Hoja de Trabajo para listado'!$DE$153:$DG$274,MATCH($A1164,'Hoja de Trabajo para listado'!$DE$153:$DE$1048576,0),MATCH((CUADRO!J$4&amp;$E1164),'Hoja de Trabajo para listado'!$DE$151:$DG$151,0)),0)+IFERROR(INDEX('Hoja de Trabajo para listado'!$CD$155:$DC$1048576,MATCH($A1164,'Hoja de Trabajo para listado'!$CD$155:$CD$1048576,0),MATCH((CUADRO!J$4&amp;$E1164),'Hoja de Trabajo para listado'!$CD$151:$DC$151,0)),0)</f>
        <v>0</v>
      </c>
      <c r="K1164" s="241">
        <f ca="1">+IFERROR(INDEX('Hoja de Trabajo para listado'!$A$155:$Z$1048576,MATCH($A1164,'Hoja de Trabajo para listado'!$A$155:$A$1048576,0),MATCH((CUADRO!K$4&amp;$E1164),'Hoja de Trabajo para listado'!$A$151:$Z$151,0)),0)+IFERROR(INDEX('Hoja de Trabajo para listado'!$AB$155:$BA$1048576,MATCH($A1164,'Hoja de Trabajo para listado'!$AB$155:$AB$1048576,0),MATCH((CUADRO!K$4&amp;$E1164),'Hoja de Trabajo para listado'!$AB$151:$BA$151,0)),0)+IFERROR(INDEX('Hoja de Trabajo para listado'!$BC$155:$CB$1048576,MATCH($A1164,'Hoja de Trabajo para listado'!$BC$155:$BC$1048576,0),MATCH((CUADRO!K$4&amp;$E1164),'Hoja de Trabajo para listado'!$BC$151:$CB$151,0)),0)+IFERROR(INDEX('Hoja de Trabajo para listado'!$DE$153:$DG$274,MATCH($A1164,'Hoja de Trabajo para listado'!$DE$153:$DE$1048576,0),MATCH((CUADRO!K$4&amp;$E1164),'Hoja de Trabajo para listado'!$DE$151:$DG$151,0)),0)+IFERROR(INDEX('Hoja de Trabajo para listado'!$CD$155:$DC$1048576,MATCH($A1164,'Hoja de Trabajo para listado'!$CD$155:$CD$1048576,0),MATCH((CUADRO!K$4&amp;$E1164),'Hoja de Trabajo para listado'!$CD$151:$DC$151,0)),0)</f>
        <v>0</v>
      </c>
      <c r="L1164" s="241">
        <f ca="1">+IFERROR(INDEX('Hoja de Trabajo para listado'!$A$155:$Z$1048576,MATCH($A1164,'Hoja de Trabajo para listado'!$A$155:$A$1048576,0),MATCH((CUADRO!L$4&amp;$E1164),'Hoja de Trabajo para listado'!$A$151:$Z$151,0)),0)+IFERROR(INDEX('Hoja de Trabajo para listado'!$AB$155:$BA$1048576,MATCH($A1164,'Hoja de Trabajo para listado'!$AB$155:$AB$1048576,0),MATCH((CUADRO!L$4&amp;$E1164),'Hoja de Trabajo para listado'!$AB$151:$BA$151,0)),0)+IFERROR(INDEX('Hoja de Trabajo para listado'!$BC$155:$CB$1048576,MATCH($A1164,'Hoja de Trabajo para listado'!$BC$155:$BC$1048576,0),MATCH((CUADRO!L$4&amp;$E1164),'Hoja de Trabajo para listado'!$BC$151:$CB$151,0)),0)+IFERROR(INDEX('Hoja de Trabajo para listado'!$DE$153:$DG$274,MATCH($A1164,'Hoja de Trabajo para listado'!$DE$153:$DE$1048576,0),MATCH((CUADRO!L$4&amp;$E1164),'Hoja de Trabajo para listado'!$DE$151:$DG$151,0)),0)+IFERROR(INDEX('Hoja de Trabajo para listado'!$CD$155:$DC$1048576,MATCH($A1164,'Hoja de Trabajo para listado'!$CD$155:$CD$1048576,0),MATCH((CUADRO!L$4&amp;$E1164),'Hoja de Trabajo para listado'!$CD$151:$DC$151,0)),0)</f>
        <v>0</v>
      </c>
      <c r="M1164" s="241">
        <f ca="1">+IFERROR(INDEX('Hoja de Trabajo para listado'!$A$155:$Z$1048576,MATCH($A1164,'Hoja de Trabajo para listado'!$A$155:$A$1048576,0),MATCH((CUADRO!M$4&amp;$E1164),'Hoja de Trabajo para listado'!$A$151:$Z$151,0)),0)+IFERROR(INDEX('Hoja de Trabajo para listado'!$AB$155:$BA$1048576,MATCH($A1164,'Hoja de Trabajo para listado'!$AB$155:$AB$1048576,0),MATCH((CUADRO!M$4&amp;$E1164),'Hoja de Trabajo para listado'!$AB$151:$BA$151,0)),0)+IFERROR(INDEX('Hoja de Trabajo para listado'!$BC$155:$CB$1048576,MATCH($A1164,'Hoja de Trabajo para listado'!$BC$155:$BC$1048576,0),MATCH((CUADRO!M$4&amp;$E1164),'Hoja de Trabajo para listado'!$BC$151:$CB$151,0)),0)+IFERROR(INDEX('Hoja de Trabajo para listado'!$DE$153:$DG$274,MATCH($A1164,'Hoja de Trabajo para listado'!$DE$153:$DE$1048576,0),MATCH((CUADRO!M$4&amp;$E1164),'Hoja de Trabajo para listado'!$DE$151:$DG$151,0)),0)+IFERROR(INDEX('Hoja de Trabajo para listado'!$CD$155:$DC$1048576,MATCH($A1164,'Hoja de Trabajo para listado'!$CD$155:$CD$1048576,0),MATCH((CUADRO!M$4&amp;$E1164),'Hoja de Trabajo para listado'!$CD$151:$DC$151,0)),0)</f>
        <v>0</v>
      </c>
      <c r="N1164" s="241">
        <f ca="1">+IFERROR(INDEX('Hoja de Trabajo para listado'!$A$155:$Z$1048576,MATCH($A1164,'Hoja de Trabajo para listado'!$A$155:$A$1048576,0),MATCH((CUADRO!N$4&amp;$E1164),'Hoja de Trabajo para listado'!$A$151:$Z$151,0)),0)+IFERROR(INDEX('Hoja de Trabajo para listado'!$AB$155:$BA$1048576,MATCH($A1164,'Hoja de Trabajo para listado'!$AB$155:$AB$1048576,0),MATCH((CUADRO!N$4&amp;$E1164),'Hoja de Trabajo para listado'!$AB$151:$BA$151,0)),0)+IFERROR(INDEX('Hoja de Trabajo para listado'!$BC$155:$CB$1048576,MATCH($A1164,'Hoja de Trabajo para listado'!$BC$155:$BC$1048576,0),MATCH((CUADRO!N$4&amp;$E1164),'Hoja de Trabajo para listado'!$BC$151:$CB$151,0)),0)+IFERROR(INDEX('Hoja de Trabajo para listado'!$DE$153:$DG$274,MATCH($A1164,'Hoja de Trabajo para listado'!$DE$153:$DE$1048576,0),MATCH((CUADRO!N$4&amp;$E1164),'Hoja de Trabajo para listado'!$DE$151:$DG$151,0)),0)+IFERROR(INDEX('Hoja de Trabajo para listado'!$CD$155:$DC$1048576,MATCH($A1164,'Hoja de Trabajo para listado'!$CD$155:$CD$1048576,0),MATCH((CUADRO!N$4&amp;$E1164),'Hoja de Trabajo para listado'!$CD$151:$DC$151,0)),0)</f>
        <v>0</v>
      </c>
      <c r="O1164" s="241">
        <f ca="1">+IFERROR(INDEX('Hoja de Trabajo para listado'!$A$155:$Z$1048576,MATCH($A1164,'Hoja de Trabajo para listado'!$A$155:$A$1048576,0),MATCH((CUADRO!O$4&amp;$E1164),'Hoja de Trabajo para listado'!$A$151:$Z$151,0)),0)+IFERROR(INDEX('Hoja de Trabajo para listado'!$AB$155:$BA$1048576,MATCH($A1164,'Hoja de Trabajo para listado'!$AB$155:$AB$1048576,0),MATCH((CUADRO!O$4&amp;$E1164),'Hoja de Trabajo para listado'!$AB$151:$BA$151,0)),0)+IFERROR(INDEX('Hoja de Trabajo para listado'!$BC$155:$CB$1048576,MATCH($A1164,'Hoja de Trabajo para listado'!$BC$155:$BC$1048576,0),MATCH((CUADRO!O$4&amp;$E1164),'Hoja de Trabajo para listado'!$BC$151:$CB$151,0)),0)+IFERROR(INDEX('Hoja de Trabajo para listado'!$DE$153:$DG$274,MATCH($A1164,'Hoja de Trabajo para listado'!$DE$153:$DE$1048576,0),MATCH((CUADRO!O$4&amp;$E1164),'Hoja de Trabajo para listado'!$DE$151:$DG$151,0)),0)+IFERROR(INDEX('Hoja de Trabajo para listado'!$CD$155:$DC$1048576,MATCH($A1164,'Hoja de Trabajo para listado'!$CD$155:$CD$1048576,0),MATCH((CUADRO!O$4&amp;$E1164),'Hoja de Trabajo para listado'!$CD$151:$DC$151,0)),0)</f>
        <v>0</v>
      </c>
      <c r="P1164" s="241">
        <f ca="1">+IFERROR(INDEX('Hoja de Trabajo para listado'!$A$155:$Z$1048576,MATCH($A1164,'Hoja de Trabajo para listado'!$A$155:$A$1048576,0),MATCH((CUADRO!P$4&amp;$E1164),'Hoja de Trabajo para listado'!$A$151:$Z$151,0)),0)+IFERROR(INDEX('Hoja de Trabajo para listado'!$AB$155:$BA$1048576,MATCH($A1164,'Hoja de Trabajo para listado'!$AB$155:$AB$1048576,0),MATCH((CUADRO!P$4&amp;$E1164),'Hoja de Trabajo para listado'!$AB$151:$BA$151,0)),0)+IFERROR(INDEX('Hoja de Trabajo para listado'!$BC$155:$CB$1048576,MATCH($A1164,'Hoja de Trabajo para listado'!$BC$155:$BC$1048576,0),MATCH((CUADRO!P$4&amp;$E1164),'Hoja de Trabajo para listado'!$BC$151:$CB$151,0)),0)+IFERROR(INDEX('Hoja de Trabajo para listado'!$DE$153:$DG$274,MATCH($A1164,'Hoja de Trabajo para listado'!$DE$153:$DE$1048576,0),MATCH((CUADRO!P$4&amp;$E1164),'Hoja de Trabajo para listado'!$DE$151:$DG$151,0)),0)+IFERROR(INDEX('Hoja de Trabajo para listado'!$CD$155:$DC$1048576,MATCH($A1164,'Hoja de Trabajo para listado'!$CD$155:$CD$1048576,0),MATCH((CUADRO!P$4&amp;$E1164),'Hoja de Trabajo para listado'!$CD$151:$DC$151,0)),0)</f>
        <v>0</v>
      </c>
      <c r="Q1164" s="241">
        <f ca="1">+IFERROR(INDEX('Hoja de Trabajo para listado'!$A$155:$Z$1048576,MATCH($A1164,'Hoja de Trabajo para listado'!$A$155:$A$1048576,0),MATCH((CUADRO!Q$4&amp;$E1164),'Hoja de Trabajo para listado'!$A$151:$Z$151,0)),0)+IFERROR(INDEX('Hoja de Trabajo para listado'!$AB$155:$BA$1048576,MATCH($A1164,'Hoja de Trabajo para listado'!$AB$155:$AB$1048576,0),MATCH((CUADRO!Q$4&amp;$E1164),'Hoja de Trabajo para listado'!$AB$151:$BA$151,0)),0)+IFERROR(INDEX('Hoja de Trabajo para listado'!$BC$155:$CB$1048576,MATCH($A1164,'Hoja de Trabajo para listado'!$BC$155:$BC$1048576,0),MATCH((CUADRO!Q$4&amp;$E1164),'Hoja de Trabajo para listado'!$BC$151:$CB$151,0)),0)+IFERROR(INDEX('Hoja de Trabajo para listado'!$DE$153:$DG$274,MATCH($A1164,'Hoja de Trabajo para listado'!$DE$153:$DE$1048576,0),MATCH((CUADRO!Q$4&amp;$E1164),'Hoja de Trabajo para listado'!$DE$151:$DG$151,0)),0)+IFERROR(INDEX('Hoja de Trabajo para listado'!$CD$155:$DC$1048576,MATCH($A1164,'Hoja de Trabajo para listado'!$CD$155:$CD$1048576,0),MATCH((CUADRO!Q$4&amp;$E1164),'Hoja de Trabajo para listado'!$CD$151:$DC$151,0)),0)</f>
        <v>0</v>
      </c>
      <c r="R1164" s="241">
        <f t="shared" ca="1" si="36"/>
        <v>0</v>
      </c>
      <c r="S1164" s="247">
        <f ca="1">+R1163+R1164</f>
        <v>0</v>
      </c>
      <c r="T1164" s="241">
        <f ca="1">+S1164</f>
        <v>0</v>
      </c>
      <c r="U1164" s="240">
        <f t="shared" si="37"/>
        <v>2</v>
      </c>
    </row>
    <row r="1165" spans="1:21" customFormat="1" ht="27" hidden="1" customHeight="1">
      <c r="A1165" s="32">
        <v>2336</v>
      </c>
      <c r="B1165" s="381">
        <f>+A1165</f>
        <v>2336</v>
      </c>
      <c r="C1165" s="245" t="str">
        <f>+VLOOKUP(A1165,bd_lista!$A$3:$C$592,3,FALSE)</f>
        <v>EMPRESA PÚBLICA DEPARTAMENTAL FÁBRICA DE CALAMINAS Y CLAVOS POTOSI</v>
      </c>
      <c r="D1165" s="383" t="str">
        <f>+C1165</f>
        <v>EMPRESA PÚBLICA DEPARTAMENTAL FÁBRICA DE CALAMINAS Y CLAVOS POTOSI</v>
      </c>
      <c r="E1165" s="240" t="s">
        <v>683</v>
      </c>
      <c r="F1165" s="241">
        <f ca="1">+IFERROR(INDEX('Hoja de Trabajo para listado'!$A$155:$Z$1048576,MATCH($A1165,'Hoja de Trabajo para listado'!$A$155:$A$1048576,0),MATCH((CUADRO!F$4&amp;$E1165),'Hoja de Trabajo para listado'!$A$151:$Z$151,0)),0)+IFERROR(INDEX('Hoja de Trabajo para listado'!$AB$155:$BA$1048576,MATCH($A1165,'Hoja de Trabajo para listado'!$AB$155:$AB$1048576,0),MATCH((CUADRO!F$4&amp;$E1165),'Hoja de Trabajo para listado'!$AB$151:$BA$151,0)),0)+IFERROR(INDEX('Hoja de Trabajo para listado'!$BC$155:$CB$1048576,MATCH($A1165,'Hoja de Trabajo para listado'!$BC$155:$BC$1048576,0),MATCH((CUADRO!F$4&amp;$E1165),'Hoja de Trabajo para listado'!$BC$151:$CB$151,0)),0)+IFERROR(INDEX('Hoja de Trabajo para listado'!$DE$153:$DG$274,MATCH($A1165,'Hoja de Trabajo para listado'!$DE$153:$DE$1048576,0),MATCH((CUADRO!F$4&amp;$E1165),'Hoja de Trabajo para listado'!$DE$151:$DG$151,0)),0)+IFERROR(INDEX('Hoja de Trabajo para listado'!$CD$155:$DC$1048576,MATCH($A1165,'Hoja de Trabajo para listado'!$CD$155:$CD$1048576,0),MATCH((CUADRO!F$4&amp;$E1165),'Hoja de Trabajo para listado'!$CD$151:$DC$151,0)),0)</f>
        <v>0</v>
      </c>
      <c r="G1165" s="241">
        <f ca="1">+IFERROR(INDEX('Hoja de Trabajo para listado'!$A$155:$Z$1048576,MATCH($A1165,'Hoja de Trabajo para listado'!$A$155:$A$1048576,0),MATCH((CUADRO!G$4&amp;$E1165),'Hoja de Trabajo para listado'!$A$151:$Z$151,0)),0)+IFERROR(INDEX('Hoja de Trabajo para listado'!$AB$155:$BA$1048576,MATCH($A1165,'Hoja de Trabajo para listado'!$AB$155:$AB$1048576,0),MATCH((CUADRO!G$4&amp;$E1165),'Hoja de Trabajo para listado'!$AB$151:$BA$151,0)),0)+IFERROR(INDEX('Hoja de Trabajo para listado'!$BC$155:$CB$1048576,MATCH($A1165,'Hoja de Trabajo para listado'!$BC$155:$BC$1048576,0),MATCH((CUADRO!G$4&amp;$E1165),'Hoja de Trabajo para listado'!$BC$151:$CB$151,0)),0)+IFERROR(INDEX('Hoja de Trabajo para listado'!$DE$153:$DG$274,MATCH($A1165,'Hoja de Trabajo para listado'!$DE$153:$DE$1048576,0),MATCH((CUADRO!G$4&amp;$E1165),'Hoja de Trabajo para listado'!$DE$151:$DG$151,0)),0)+IFERROR(INDEX('Hoja de Trabajo para listado'!$CD$155:$DC$1048576,MATCH($A1165,'Hoja de Trabajo para listado'!$CD$155:$CD$1048576,0),MATCH((CUADRO!G$4&amp;$E1165),'Hoja de Trabajo para listado'!$CD$151:$DC$151,0)),0)</f>
        <v>0</v>
      </c>
      <c r="H1165" s="241">
        <f ca="1">+IFERROR(INDEX('Hoja de Trabajo para listado'!$A$155:$Z$1048576,MATCH($A1165,'Hoja de Trabajo para listado'!$A$155:$A$1048576,0),MATCH((CUADRO!H$4&amp;$E1165),'Hoja de Trabajo para listado'!$A$151:$Z$151,0)),0)+IFERROR(INDEX('Hoja de Trabajo para listado'!$AB$155:$BA$1048576,MATCH($A1165,'Hoja de Trabajo para listado'!$AB$155:$AB$1048576,0),MATCH((CUADRO!H$4&amp;$E1165),'Hoja de Trabajo para listado'!$AB$151:$BA$151,0)),0)+IFERROR(INDEX('Hoja de Trabajo para listado'!$BC$155:$CB$1048576,MATCH($A1165,'Hoja de Trabajo para listado'!$BC$155:$BC$1048576,0),MATCH((CUADRO!H$4&amp;$E1165),'Hoja de Trabajo para listado'!$BC$151:$CB$151,0)),0)+IFERROR(INDEX('Hoja de Trabajo para listado'!$DE$153:$DG$274,MATCH($A1165,'Hoja de Trabajo para listado'!$DE$153:$DE$1048576,0),MATCH((CUADRO!H$4&amp;$E1165),'Hoja de Trabajo para listado'!$DE$151:$DG$151,0)),0)+IFERROR(INDEX('Hoja de Trabajo para listado'!$CD$155:$DC$1048576,MATCH($A1165,'Hoja de Trabajo para listado'!$CD$155:$CD$1048576,0),MATCH((CUADRO!H$4&amp;$E1165),'Hoja de Trabajo para listado'!$CD$151:$DC$151,0)),0)</f>
        <v>0</v>
      </c>
      <c r="I1165" s="241">
        <f ca="1">+IFERROR(INDEX('Hoja de Trabajo para listado'!$A$155:$Z$1048576,MATCH($A1165,'Hoja de Trabajo para listado'!$A$155:$A$1048576,0),MATCH((CUADRO!I$4&amp;$E1165),'Hoja de Trabajo para listado'!$A$151:$Z$151,0)),0)+IFERROR(INDEX('Hoja de Trabajo para listado'!$AB$155:$BA$1048576,MATCH($A1165,'Hoja de Trabajo para listado'!$AB$155:$AB$1048576,0),MATCH((CUADRO!I$4&amp;$E1165),'Hoja de Trabajo para listado'!$AB$151:$BA$151,0)),0)+IFERROR(INDEX('Hoja de Trabajo para listado'!$BC$155:$CB$1048576,MATCH($A1165,'Hoja de Trabajo para listado'!$BC$155:$BC$1048576,0),MATCH((CUADRO!I$4&amp;$E1165),'Hoja de Trabajo para listado'!$BC$151:$CB$151,0)),0)+IFERROR(INDEX('Hoja de Trabajo para listado'!$DE$153:$DG$274,MATCH($A1165,'Hoja de Trabajo para listado'!$DE$153:$DE$1048576,0),MATCH((CUADRO!I$4&amp;$E1165),'Hoja de Trabajo para listado'!$DE$151:$DG$151,0)),0)+IFERROR(INDEX('Hoja de Trabajo para listado'!$CD$155:$DC$1048576,MATCH($A1165,'Hoja de Trabajo para listado'!$CD$155:$CD$1048576,0),MATCH((CUADRO!I$4&amp;$E1165),'Hoja de Trabajo para listado'!$CD$151:$DC$151,0)),0)</f>
        <v>0</v>
      </c>
      <c r="J1165" s="241">
        <f ca="1">+IFERROR(INDEX('Hoja de Trabajo para listado'!$A$155:$Z$1048576,MATCH($A1165,'Hoja de Trabajo para listado'!$A$155:$A$1048576,0),MATCH((CUADRO!J$4&amp;$E1165),'Hoja de Trabajo para listado'!$A$151:$Z$151,0)),0)+IFERROR(INDEX('Hoja de Trabajo para listado'!$AB$155:$BA$1048576,MATCH($A1165,'Hoja de Trabajo para listado'!$AB$155:$AB$1048576,0),MATCH((CUADRO!J$4&amp;$E1165),'Hoja de Trabajo para listado'!$AB$151:$BA$151,0)),0)+IFERROR(INDEX('Hoja de Trabajo para listado'!$BC$155:$CB$1048576,MATCH($A1165,'Hoja de Trabajo para listado'!$BC$155:$BC$1048576,0),MATCH((CUADRO!J$4&amp;$E1165),'Hoja de Trabajo para listado'!$BC$151:$CB$151,0)),0)+IFERROR(INDEX('Hoja de Trabajo para listado'!$DE$153:$DG$274,MATCH($A1165,'Hoja de Trabajo para listado'!$DE$153:$DE$1048576,0),MATCH((CUADRO!J$4&amp;$E1165),'Hoja de Trabajo para listado'!$DE$151:$DG$151,0)),0)+IFERROR(INDEX('Hoja de Trabajo para listado'!$CD$155:$DC$1048576,MATCH($A1165,'Hoja de Trabajo para listado'!$CD$155:$CD$1048576,0),MATCH((CUADRO!J$4&amp;$E1165),'Hoja de Trabajo para listado'!$CD$151:$DC$151,0)),0)</f>
        <v>0</v>
      </c>
      <c r="K1165" s="241">
        <f ca="1">+IFERROR(INDEX('Hoja de Trabajo para listado'!$A$155:$Z$1048576,MATCH($A1165,'Hoja de Trabajo para listado'!$A$155:$A$1048576,0),MATCH((CUADRO!K$4&amp;$E1165),'Hoja de Trabajo para listado'!$A$151:$Z$151,0)),0)+IFERROR(INDEX('Hoja de Trabajo para listado'!$AB$155:$BA$1048576,MATCH($A1165,'Hoja de Trabajo para listado'!$AB$155:$AB$1048576,0),MATCH((CUADRO!K$4&amp;$E1165),'Hoja de Trabajo para listado'!$AB$151:$BA$151,0)),0)+IFERROR(INDEX('Hoja de Trabajo para listado'!$BC$155:$CB$1048576,MATCH($A1165,'Hoja de Trabajo para listado'!$BC$155:$BC$1048576,0),MATCH((CUADRO!K$4&amp;$E1165),'Hoja de Trabajo para listado'!$BC$151:$CB$151,0)),0)+IFERROR(INDEX('Hoja de Trabajo para listado'!$DE$153:$DG$274,MATCH($A1165,'Hoja de Trabajo para listado'!$DE$153:$DE$1048576,0),MATCH((CUADRO!K$4&amp;$E1165),'Hoja de Trabajo para listado'!$DE$151:$DG$151,0)),0)+IFERROR(INDEX('Hoja de Trabajo para listado'!$CD$155:$DC$1048576,MATCH($A1165,'Hoja de Trabajo para listado'!$CD$155:$CD$1048576,0),MATCH((CUADRO!K$4&amp;$E1165),'Hoja de Trabajo para listado'!$CD$151:$DC$151,0)),0)</f>
        <v>0</v>
      </c>
      <c r="L1165" s="241">
        <f ca="1">+IFERROR(INDEX('Hoja de Trabajo para listado'!$A$155:$Z$1048576,MATCH($A1165,'Hoja de Trabajo para listado'!$A$155:$A$1048576,0),MATCH((CUADRO!L$4&amp;$E1165),'Hoja de Trabajo para listado'!$A$151:$Z$151,0)),0)+IFERROR(INDEX('Hoja de Trabajo para listado'!$AB$155:$BA$1048576,MATCH($A1165,'Hoja de Trabajo para listado'!$AB$155:$AB$1048576,0),MATCH((CUADRO!L$4&amp;$E1165),'Hoja de Trabajo para listado'!$AB$151:$BA$151,0)),0)+IFERROR(INDEX('Hoja de Trabajo para listado'!$BC$155:$CB$1048576,MATCH($A1165,'Hoja de Trabajo para listado'!$BC$155:$BC$1048576,0),MATCH((CUADRO!L$4&amp;$E1165),'Hoja de Trabajo para listado'!$BC$151:$CB$151,0)),0)+IFERROR(INDEX('Hoja de Trabajo para listado'!$DE$153:$DG$274,MATCH($A1165,'Hoja de Trabajo para listado'!$DE$153:$DE$1048576,0),MATCH((CUADRO!L$4&amp;$E1165),'Hoja de Trabajo para listado'!$DE$151:$DG$151,0)),0)+IFERROR(INDEX('Hoja de Trabajo para listado'!$CD$155:$DC$1048576,MATCH($A1165,'Hoja de Trabajo para listado'!$CD$155:$CD$1048576,0),MATCH((CUADRO!L$4&amp;$E1165),'Hoja de Trabajo para listado'!$CD$151:$DC$151,0)),0)</f>
        <v>0</v>
      </c>
      <c r="M1165" s="241">
        <f ca="1">+IFERROR(INDEX('Hoja de Trabajo para listado'!$A$155:$Z$1048576,MATCH($A1165,'Hoja de Trabajo para listado'!$A$155:$A$1048576,0),MATCH((CUADRO!M$4&amp;$E1165),'Hoja de Trabajo para listado'!$A$151:$Z$151,0)),0)+IFERROR(INDEX('Hoja de Trabajo para listado'!$AB$155:$BA$1048576,MATCH($A1165,'Hoja de Trabajo para listado'!$AB$155:$AB$1048576,0),MATCH((CUADRO!M$4&amp;$E1165),'Hoja de Trabajo para listado'!$AB$151:$BA$151,0)),0)+IFERROR(INDEX('Hoja de Trabajo para listado'!$BC$155:$CB$1048576,MATCH($A1165,'Hoja de Trabajo para listado'!$BC$155:$BC$1048576,0),MATCH((CUADRO!M$4&amp;$E1165),'Hoja de Trabajo para listado'!$BC$151:$CB$151,0)),0)+IFERROR(INDEX('Hoja de Trabajo para listado'!$DE$153:$DG$274,MATCH($A1165,'Hoja de Trabajo para listado'!$DE$153:$DE$1048576,0),MATCH((CUADRO!M$4&amp;$E1165),'Hoja de Trabajo para listado'!$DE$151:$DG$151,0)),0)+IFERROR(INDEX('Hoja de Trabajo para listado'!$CD$155:$DC$1048576,MATCH($A1165,'Hoja de Trabajo para listado'!$CD$155:$CD$1048576,0),MATCH((CUADRO!M$4&amp;$E1165),'Hoja de Trabajo para listado'!$CD$151:$DC$151,0)),0)</f>
        <v>0</v>
      </c>
      <c r="N1165" s="241">
        <f ca="1">+IFERROR(INDEX('Hoja de Trabajo para listado'!$A$155:$Z$1048576,MATCH($A1165,'Hoja de Trabajo para listado'!$A$155:$A$1048576,0),MATCH((CUADRO!N$4&amp;$E1165),'Hoja de Trabajo para listado'!$A$151:$Z$151,0)),0)+IFERROR(INDEX('Hoja de Trabajo para listado'!$AB$155:$BA$1048576,MATCH($A1165,'Hoja de Trabajo para listado'!$AB$155:$AB$1048576,0),MATCH((CUADRO!N$4&amp;$E1165),'Hoja de Trabajo para listado'!$AB$151:$BA$151,0)),0)+IFERROR(INDEX('Hoja de Trabajo para listado'!$BC$155:$CB$1048576,MATCH($A1165,'Hoja de Trabajo para listado'!$BC$155:$BC$1048576,0),MATCH((CUADRO!N$4&amp;$E1165),'Hoja de Trabajo para listado'!$BC$151:$CB$151,0)),0)+IFERROR(INDEX('Hoja de Trabajo para listado'!$DE$153:$DG$274,MATCH($A1165,'Hoja de Trabajo para listado'!$DE$153:$DE$1048576,0),MATCH((CUADRO!N$4&amp;$E1165),'Hoja de Trabajo para listado'!$DE$151:$DG$151,0)),0)+IFERROR(INDEX('Hoja de Trabajo para listado'!$CD$155:$DC$1048576,MATCH($A1165,'Hoja de Trabajo para listado'!$CD$155:$CD$1048576,0),MATCH((CUADRO!N$4&amp;$E1165),'Hoja de Trabajo para listado'!$CD$151:$DC$151,0)),0)</f>
        <v>0</v>
      </c>
      <c r="O1165" s="241">
        <f ca="1">+IFERROR(INDEX('Hoja de Trabajo para listado'!$A$155:$Z$1048576,MATCH($A1165,'Hoja de Trabajo para listado'!$A$155:$A$1048576,0),MATCH((CUADRO!O$4&amp;$E1165),'Hoja de Trabajo para listado'!$A$151:$Z$151,0)),0)+IFERROR(INDEX('Hoja de Trabajo para listado'!$AB$155:$BA$1048576,MATCH($A1165,'Hoja de Trabajo para listado'!$AB$155:$AB$1048576,0),MATCH((CUADRO!O$4&amp;$E1165),'Hoja de Trabajo para listado'!$AB$151:$BA$151,0)),0)+IFERROR(INDEX('Hoja de Trabajo para listado'!$BC$155:$CB$1048576,MATCH($A1165,'Hoja de Trabajo para listado'!$BC$155:$BC$1048576,0),MATCH((CUADRO!O$4&amp;$E1165),'Hoja de Trabajo para listado'!$BC$151:$CB$151,0)),0)+IFERROR(INDEX('Hoja de Trabajo para listado'!$DE$153:$DG$274,MATCH($A1165,'Hoja de Trabajo para listado'!$DE$153:$DE$1048576,0),MATCH((CUADRO!O$4&amp;$E1165),'Hoja de Trabajo para listado'!$DE$151:$DG$151,0)),0)+IFERROR(INDEX('Hoja de Trabajo para listado'!$CD$155:$DC$1048576,MATCH($A1165,'Hoja de Trabajo para listado'!$CD$155:$CD$1048576,0),MATCH((CUADRO!O$4&amp;$E1165),'Hoja de Trabajo para listado'!$CD$151:$DC$151,0)),0)</f>
        <v>0</v>
      </c>
      <c r="P1165" s="241">
        <f ca="1">+IFERROR(INDEX('Hoja de Trabajo para listado'!$A$155:$Z$1048576,MATCH($A1165,'Hoja de Trabajo para listado'!$A$155:$A$1048576,0),MATCH((CUADRO!P$4&amp;$E1165),'Hoja de Trabajo para listado'!$A$151:$Z$151,0)),0)+IFERROR(INDEX('Hoja de Trabajo para listado'!$AB$155:$BA$1048576,MATCH($A1165,'Hoja de Trabajo para listado'!$AB$155:$AB$1048576,0),MATCH((CUADRO!P$4&amp;$E1165),'Hoja de Trabajo para listado'!$AB$151:$BA$151,0)),0)+IFERROR(INDEX('Hoja de Trabajo para listado'!$BC$155:$CB$1048576,MATCH($A1165,'Hoja de Trabajo para listado'!$BC$155:$BC$1048576,0),MATCH((CUADRO!P$4&amp;$E1165),'Hoja de Trabajo para listado'!$BC$151:$CB$151,0)),0)+IFERROR(INDEX('Hoja de Trabajo para listado'!$DE$153:$DG$274,MATCH($A1165,'Hoja de Trabajo para listado'!$DE$153:$DE$1048576,0),MATCH((CUADRO!P$4&amp;$E1165),'Hoja de Trabajo para listado'!$DE$151:$DG$151,0)),0)+IFERROR(INDEX('Hoja de Trabajo para listado'!$CD$155:$DC$1048576,MATCH($A1165,'Hoja de Trabajo para listado'!$CD$155:$CD$1048576,0),MATCH((CUADRO!P$4&amp;$E1165),'Hoja de Trabajo para listado'!$CD$151:$DC$151,0)),0)</f>
        <v>0</v>
      </c>
      <c r="Q1165" s="241">
        <f ca="1">+IFERROR(INDEX('Hoja de Trabajo para listado'!$A$155:$Z$1048576,MATCH($A1165,'Hoja de Trabajo para listado'!$A$155:$A$1048576,0),MATCH((CUADRO!Q$4&amp;$E1165),'Hoja de Trabajo para listado'!$A$151:$Z$151,0)),0)+IFERROR(INDEX('Hoja de Trabajo para listado'!$AB$155:$BA$1048576,MATCH($A1165,'Hoja de Trabajo para listado'!$AB$155:$AB$1048576,0),MATCH((CUADRO!Q$4&amp;$E1165),'Hoja de Trabajo para listado'!$AB$151:$BA$151,0)),0)+IFERROR(INDEX('Hoja de Trabajo para listado'!$BC$155:$CB$1048576,MATCH($A1165,'Hoja de Trabajo para listado'!$BC$155:$BC$1048576,0),MATCH((CUADRO!Q$4&amp;$E1165),'Hoja de Trabajo para listado'!$BC$151:$CB$151,0)),0)+IFERROR(INDEX('Hoja de Trabajo para listado'!$DE$153:$DG$274,MATCH($A1165,'Hoja de Trabajo para listado'!$DE$153:$DE$1048576,0),MATCH((CUADRO!Q$4&amp;$E1165),'Hoja de Trabajo para listado'!$DE$151:$DG$151,0)),0)+IFERROR(INDEX('Hoja de Trabajo para listado'!$CD$155:$DC$1048576,MATCH($A1165,'Hoja de Trabajo para listado'!$CD$155:$CD$1048576,0),MATCH((CUADRO!Q$4&amp;$E1165),'Hoja de Trabajo para listado'!$CD$151:$DC$151,0)),0)</f>
        <v>0</v>
      </c>
      <c r="R1165" s="241">
        <f t="shared" ca="1" si="36"/>
        <v>0</v>
      </c>
      <c r="S1165" s="247"/>
      <c r="T1165" s="241">
        <f ca="1">+T1166</f>
        <v>0</v>
      </c>
      <c r="U1165" s="240">
        <f t="shared" si="37"/>
        <v>1</v>
      </c>
    </row>
    <row r="1166" spans="1:21" customFormat="1" ht="27" hidden="1" customHeight="1">
      <c r="A1166" s="32">
        <v>2336</v>
      </c>
      <c r="B1166" s="382"/>
      <c r="C1166" s="245" t="str">
        <f>+VLOOKUP(A1166,bd_lista!$A$3:$C$592,3,FALSE)</f>
        <v>EMPRESA PÚBLICA DEPARTAMENTAL FÁBRICA DE CALAMINAS Y CLAVOS POTOSI</v>
      </c>
      <c r="D1166" s="384"/>
      <c r="E1166" s="242" t="s">
        <v>684</v>
      </c>
      <c r="F1166" s="241">
        <f ca="1">+IFERROR(INDEX('Hoja de Trabajo para listado'!$A$155:$Z$1048576,MATCH($A1166,'Hoja de Trabajo para listado'!$A$155:$A$1048576,0),MATCH((CUADRO!F$4&amp;$E1166),'Hoja de Trabajo para listado'!$A$151:$Z$151,0)),0)+IFERROR(INDEX('Hoja de Trabajo para listado'!$AB$155:$BA$1048576,MATCH($A1166,'Hoja de Trabajo para listado'!$AB$155:$AB$1048576,0),MATCH((CUADRO!F$4&amp;$E1166),'Hoja de Trabajo para listado'!$AB$151:$BA$151,0)),0)+IFERROR(INDEX('Hoja de Trabajo para listado'!$BC$155:$CB$1048576,MATCH($A1166,'Hoja de Trabajo para listado'!$BC$155:$BC$1048576,0),MATCH((CUADRO!F$4&amp;$E1166),'Hoja de Trabajo para listado'!$BC$151:$CB$151,0)),0)+IFERROR(INDEX('Hoja de Trabajo para listado'!$DE$153:$DG$274,MATCH($A1166,'Hoja de Trabajo para listado'!$DE$153:$DE$1048576,0),MATCH((CUADRO!F$4&amp;$E1166),'Hoja de Trabajo para listado'!$DE$151:$DG$151,0)),0)+IFERROR(INDEX('Hoja de Trabajo para listado'!$CD$155:$DC$1048576,MATCH($A1166,'Hoja de Trabajo para listado'!$CD$155:$CD$1048576,0),MATCH((CUADRO!F$4&amp;$E1166),'Hoja de Trabajo para listado'!$CD$151:$DC$151,0)),0)</f>
        <v>0</v>
      </c>
      <c r="G1166" s="241">
        <f ca="1">+IFERROR(INDEX('Hoja de Trabajo para listado'!$A$155:$Z$1048576,MATCH($A1166,'Hoja de Trabajo para listado'!$A$155:$A$1048576,0),MATCH((CUADRO!G$4&amp;$E1166),'Hoja de Trabajo para listado'!$A$151:$Z$151,0)),0)+IFERROR(INDEX('Hoja de Trabajo para listado'!$AB$155:$BA$1048576,MATCH($A1166,'Hoja de Trabajo para listado'!$AB$155:$AB$1048576,0),MATCH((CUADRO!G$4&amp;$E1166),'Hoja de Trabajo para listado'!$AB$151:$BA$151,0)),0)+IFERROR(INDEX('Hoja de Trabajo para listado'!$BC$155:$CB$1048576,MATCH($A1166,'Hoja de Trabajo para listado'!$BC$155:$BC$1048576,0),MATCH((CUADRO!G$4&amp;$E1166),'Hoja de Trabajo para listado'!$BC$151:$CB$151,0)),0)+IFERROR(INDEX('Hoja de Trabajo para listado'!$DE$153:$DG$274,MATCH($A1166,'Hoja de Trabajo para listado'!$DE$153:$DE$1048576,0),MATCH((CUADRO!G$4&amp;$E1166),'Hoja de Trabajo para listado'!$DE$151:$DG$151,0)),0)+IFERROR(INDEX('Hoja de Trabajo para listado'!$CD$155:$DC$1048576,MATCH($A1166,'Hoja de Trabajo para listado'!$CD$155:$CD$1048576,0),MATCH((CUADRO!G$4&amp;$E1166),'Hoja de Trabajo para listado'!$CD$151:$DC$151,0)),0)</f>
        <v>0</v>
      </c>
      <c r="H1166" s="241">
        <f ca="1">+IFERROR(INDEX('Hoja de Trabajo para listado'!$A$155:$Z$1048576,MATCH($A1166,'Hoja de Trabajo para listado'!$A$155:$A$1048576,0),MATCH((CUADRO!H$4&amp;$E1166),'Hoja de Trabajo para listado'!$A$151:$Z$151,0)),0)+IFERROR(INDEX('Hoja de Trabajo para listado'!$AB$155:$BA$1048576,MATCH($A1166,'Hoja de Trabajo para listado'!$AB$155:$AB$1048576,0),MATCH((CUADRO!H$4&amp;$E1166),'Hoja de Trabajo para listado'!$AB$151:$BA$151,0)),0)+IFERROR(INDEX('Hoja de Trabajo para listado'!$BC$155:$CB$1048576,MATCH($A1166,'Hoja de Trabajo para listado'!$BC$155:$BC$1048576,0),MATCH((CUADRO!H$4&amp;$E1166),'Hoja de Trabajo para listado'!$BC$151:$CB$151,0)),0)+IFERROR(INDEX('Hoja de Trabajo para listado'!$DE$153:$DG$274,MATCH($A1166,'Hoja de Trabajo para listado'!$DE$153:$DE$1048576,0),MATCH((CUADRO!H$4&amp;$E1166),'Hoja de Trabajo para listado'!$DE$151:$DG$151,0)),0)+IFERROR(INDEX('Hoja de Trabajo para listado'!$CD$155:$DC$1048576,MATCH($A1166,'Hoja de Trabajo para listado'!$CD$155:$CD$1048576,0),MATCH((CUADRO!H$4&amp;$E1166),'Hoja de Trabajo para listado'!$CD$151:$DC$151,0)),0)</f>
        <v>0</v>
      </c>
      <c r="I1166" s="241">
        <f ca="1">+IFERROR(INDEX('Hoja de Trabajo para listado'!$A$155:$Z$1048576,MATCH($A1166,'Hoja de Trabajo para listado'!$A$155:$A$1048576,0),MATCH((CUADRO!I$4&amp;$E1166),'Hoja de Trabajo para listado'!$A$151:$Z$151,0)),0)+IFERROR(INDEX('Hoja de Trabajo para listado'!$AB$155:$BA$1048576,MATCH($A1166,'Hoja de Trabajo para listado'!$AB$155:$AB$1048576,0),MATCH((CUADRO!I$4&amp;$E1166),'Hoja de Trabajo para listado'!$AB$151:$BA$151,0)),0)+IFERROR(INDEX('Hoja de Trabajo para listado'!$BC$155:$CB$1048576,MATCH($A1166,'Hoja de Trabajo para listado'!$BC$155:$BC$1048576,0),MATCH((CUADRO!I$4&amp;$E1166),'Hoja de Trabajo para listado'!$BC$151:$CB$151,0)),0)+IFERROR(INDEX('Hoja de Trabajo para listado'!$DE$153:$DG$274,MATCH($A1166,'Hoja de Trabajo para listado'!$DE$153:$DE$1048576,0),MATCH((CUADRO!I$4&amp;$E1166),'Hoja de Trabajo para listado'!$DE$151:$DG$151,0)),0)+IFERROR(INDEX('Hoja de Trabajo para listado'!$CD$155:$DC$1048576,MATCH($A1166,'Hoja de Trabajo para listado'!$CD$155:$CD$1048576,0),MATCH((CUADRO!I$4&amp;$E1166),'Hoja de Trabajo para listado'!$CD$151:$DC$151,0)),0)</f>
        <v>0</v>
      </c>
      <c r="J1166" s="241">
        <f ca="1">+IFERROR(INDEX('Hoja de Trabajo para listado'!$A$155:$Z$1048576,MATCH($A1166,'Hoja de Trabajo para listado'!$A$155:$A$1048576,0),MATCH((CUADRO!J$4&amp;$E1166),'Hoja de Trabajo para listado'!$A$151:$Z$151,0)),0)+IFERROR(INDEX('Hoja de Trabajo para listado'!$AB$155:$BA$1048576,MATCH($A1166,'Hoja de Trabajo para listado'!$AB$155:$AB$1048576,0),MATCH((CUADRO!J$4&amp;$E1166),'Hoja de Trabajo para listado'!$AB$151:$BA$151,0)),0)+IFERROR(INDEX('Hoja de Trabajo para listado'!$BC$155:$CB$1048576,MATCH($A1166,'Hoja de Trabajo para listado'!$BC$155:$BC$1048576,0),MATCH((CUADRO!J$4&amp;$E1166),'Hoja de Trabajo para listado'!$BC$151:$CB$151,0)),0)+IFERROR(INDEX('Hoja de Trabajo para listado'!$DE$153:$DG$274,MATCH($A1166,'Hoja de Trabajo para listado'!$DE$153:$DE$1048576,0),MATCH((CUADRO!J$4&amp;$E1166),'Hoja de Trabajo para listado'!$DE$151:$DG$151,0)),0)+IFERROR(INDEX('Hoja de Trabajo para listado'!$CD$155:$DC$1048576,MATCH($A1166,'Hoja de Trabajo para listado'!$CD$155:$CD$1048576,0),MATCH((CUADRO!J$4&amp;$E1166),'Hoja de Trabajo para listado'!$CD$151:$DC$151,0)),0)</f>
        <v>0</v>
      </c>
      <c r="K1166" s="241">
        <f ca="1">+IFERROR(INDEX('Hoja de Trabajo para listado'!$A$155:$Z$1048576,MATCH($A1166,'Hoja de Trabajo para listado'!$A$155:$A$1048576,0),MATCH((CUADRO!K$4&amp;$E1166),'Hoja de Trabajo para listado'!$A$151:$Z$151,0)),0)+IFERROR(INDEX('Hoja de Trabajo para listado'!$AB$155:$BA$1048576,MATCH($A1166,'Hoja de Trabajo para listado'!$AB$155:$AB$1048576,0),MATCH((CUADRO!K$4&amp;$E1166),'Hoja de Trabajo para listado'!$AB$151:$BA$151,0)),0)+IFERROR(INDEX('Hoja de Trabajo para listado'!$BC$155:$CB$1048576,MATCH($A1166,'Hoja de Trabajo para listado'!$BC$155:$BC$1048576,0),MATCH((CUADRO!K$4&amp;$E1166),'Hoja de Trabajo para listado'!$BC$151:$CB$151,0)),0)+IFERROR(INDEX('Hoja de Trabajo para listado'!$DE$153:$DG$274,MATCH($A1166,'Hoja de Trabajo para listado'!$DE$153:$DE$1048576,0),MATCH((CUADRO!K$4&amp;$E1166),'Hoja de Trabajo para listado'!$DE$151:$DG$151,0)),0)+IFERROR(INDEX('Hoja de Trabajo para listado'!$CD$155:$DC$1048576,MATCH($A1166,'Hoja de Trabajo para listado'!$CD$155:$CD$1048576,0),MATCH((CUADRO!K$4&amp;$E1166),'Hoja de Trabajo para listado'!$CD$151:$DC$151,0)),0)</f>
        <v>0</v>
      </c>
      <c r="L1166" s="241">
        <f ca="1">+IFERROR(INDEX('Hoja de Trabajo para listado'!$A$155:$Z$1048576,MATCH($A1166,'Hoja de Trabajo para listado'!$A$155:$A$1048576,0),MATCH((CUADRO!L$4&amp;$E1166),'Hoja de Trabajo para listado'!$A$151:$Z$151,0)),0)+IFERROR(INDEX('Hoja de Trabajo para listado'!$AB$155:$BA$1048576,MATCH($A1166,'Hoja de Trabajo para listado'!$AB$155:$AB$1048576,0),MATCH((CUADRO!L$4&amp;$E1166),'Hoja de Trabajo para listado'!$AB$151:$BA$151,0)),0)+IFERROR(INDEX('Hoja de Trabajo para listado'!$BC$155:$CB$1048576,MATCH($A1166,'Hoja de Trabajo para listado'!$BC$155:$BC$1048576,0),MATCH((CUADRO!L$4&amp;$E1166),'Hoja de Trabajo para listado'!$BC$151:$CB$151,0)),0)+IFERROR(INDEX('Hoja de Trabajo para listado'!$DE$153:$DG$274,MATCH($A1166,'Hoja de Trabajo para listado'!$DE$153:$DE$1048576,0),MATCH((CUADRO!L$4&amp;$E1166),'Hoja de Trabajo para listado'!$DE$151:$DG$151,0)),0)+IFERROR(INDEX('Hoja de Trabajo para listado'!$CD$155:$DC$1048576,MATCH($A1166,'Hoja de Trabajo para listado'!$CD$155:$CD$1048576,0),MATCH((CUADRO!L$4&amp;$E1166),'Hoja de Trabajo para listado'!$CD$151:$DC$151,0)),0)</f>
        <v>0</v>
      </c>
      <c r="M1166" s="241">
        <f ca="1">+IFERROR(INDEX('Hoja de Trabajo para listado'!$A$155:$Z$1048576,MATCH($A1166,'Hoja de Trabajo para listado'!$A$155:$A$1048576,0),MATCH((CUADRO!M$4&amp;$E1166),'Hoja de Trabajo para listado'!$A$151:$Z$151,0)),0)+IFERROR(INDEX('Hoja de Trabajo para listado'!$AB$155:$BA$1048576,MATCH($A1166,'Hoja de Trabajo para listado'!$AB$155:$AB$1048576,0),MATCH((CUADRO!M$4&amp;$E1166),'Hoja de Trabajo para listado'!$AB$151:$BA$151,0)),0)+IFERROR(INDEX('Hoja de Trabajo para listado'!$BC$155:$CB$1048576,MATCH($A1166,'Hoja de Trabajo para listado'!$BC$155:$BC$1048576,0),MATCH((CUADRO!M$4&amp;$E1166),'Hoja de Trabajo para listado'!$BC$151:$CB$151,0)),0)+IFERROR(INDEX('Hoja de Trabajo para listado'!$DE$153:$DG$274,MATCH($A1166,'Hoja de Trabajo para listado'!$DE$153:$DE$1048576,0),MATCH((CUADRO!M$4&amp;$E1166),'Hoja de Trabajo para listado'!$DE$151:$DG$151,0)),0)+IFERROR(INDEX('Hoja de Trabajo para listado'!$CD$155:$DC$1048576,MATCH($A1166,'Hoja de Trabajo para listado'!$CD$155:$CD$1048576,0),MATCH((CUADRO!M$4&amp;$E1166),'Hoja de Trabajo para listado'!$CD$151:$DC$151,0)),0)</f>
        <v>0</v>
      </c>
      <c r="N1166" s="241">
        <f ca="1">+IFERROR(INDEX('Hoja de Trabajo para listado'!$A$155:$Z$1048576,MATCH($A1166,'Hoja de Trabajo para listado'!$A$155:$A$1048576,0),MATCH((CUADRO!N$4&amp;$E1166),'Hoja de Trabajo para listado'!$A$151:$Z$151,0)),0)+IFERROR(INDEX('Hoja de Trabajo para listado'!$AB$155:$BA$1048576,MATCH($A1166,'Hoja de Trabajo para listado'!$AB$155:$AB$1048576,0),MATCH((CUADRO!N$4&amp;$E1166),'Hoja de Trabajo para listado'!$AB$151:$BA$151,0)),0)+IFERROR(INDEX('Hoja de Trabajo para listado'!$BC$155:$CB$1048576,MATCH($A1166,'Hoja de Trabajo para listado'!$BC$155:$BC$1048576,0),MATCH((CUADRO!N$4&amp;$E1166),'Hoja de Trabajo para listado'!$BC$151:$CB$151,0)),0)+IFERROR(INDEX('Hoja de Trabajo para listado'!$DE$153:$DG$274,MATCH($A1166,'Hoja de Trabajo para listado'!$DE$153:$DE$1048576,0),MATCH((CUADRO!N$4&amp;$E1166),'Hoja de Trabajo para listado'!$DE$151:$DG$151,0)),0)+IFERROR(INDEX('Hoja de Trabajo para listado'!$CD$155:$DC$1048576,MATCH($A1166,'Hoja de Trabajo para listado'!$CD$155:$CD$1048576,0),MATCH((CUADRO!N$4&amp;$E1166),'Hoja de Trabajo para listado'!$CD$151:$DC$151,0)),0)</f>
        <v>0</v>
      </c>
      <c r="O1166" s="241">
        <f ca="1">+IFERROR(INDEX('Hoja de Trabajo para listado'!$A$155:$Z$1048576,MATCH($A1166,'Hoja de Trabajo para listado'!$A$155:$A$1048576,0),MATCH((CUADRO!O$4&amp;$E1166),'Hoja de Trabajo para listado'!$A$151:$Z$151,0)),0)+IFERROR(INDEX('Hoja de Trabajo para listado'!$AB$155:$BA$1048576,MATCH($A1166,'Hoja de Trabajo para listado'!$AB$155:$AB$1048576,0),MATCH((CUADRO!O$4&amp;$E1166),'Hoja de Trabajo para listado'!$AB$151:$BA$151,0)),0)+IFERROR(INDEX('Hoja de Trabajo para listado'!$BC$155:$CB$1048576,MATCH($A1166,'Hoja de Trabajo para listado'!$BC$155:$BC$1048576,0),MATCH((CUADRO!O$4&amp;$E1166),'Hoja de Trabajo para listado'!$BC$151:$CB$151,0)),0)+IFERROR(INDEX('Hoja de Trabajo para listado'!$DE$153:$DG$274,MATCH($A1166,'Hoja de Trabajo para listado'!$DE$153:$DE$1048576,0),MATCH((CUADRO!O$4&amp;$E1166),'Hoja de Trabajo para listado'!$DE$151:$DG$151,0)),0)+IFERROR(INDEX('Hoja de Trabajo para listado'!$CD$155:$DC$1048576,MATCH($A1166,'Hoja de Trabajo para listado'!$CD$155:$CD$1048576,0),MATCH((CUADRO!O$4&amp;$E1166),'Hoja de Trabajo para listado'!$CD$151:$DC$151,0)),0)</f>
        <v>0</v>
      </c>
      <c r="P1166" s="241">
        <f ca="1">+IFERROR(INDEX('Hoja de Trabajo para listado'!$A$155:$Z$1048576,MATCH($A1166,'Hoja de Trabajo para listado'!$A$155:$A$1048576,0),MATCH((CUADRO!P$4&amp;$E1166),'Hoja de Trabajo para listado'!$A$151:$Z$151,0)),0)+IFERROR(INDEX('Hoja de Trabajo para listado'!$AB$155:$BA$1048576,MATCH($A1166,'Hoja de Trabajo para listado'!$AB$155:$AB$1048576,0),MATCH((CUADRO!P$4&amp;$E1166),'Hoja de Trabajo para listado'!$AB$151:$BA$151,0)),0)+IFERROR(INDEX('Hoja de Trabajo para listado'!$BC$155:$CB$1048576,MATCH($A1166,'Hoja de Trabajo para listado'!$BC$155:$BC$1048576,0),MATCH((CUADRO!P$4&amp;$E1166),'Hoja de Trabajo para listado'!$BC$151:$CB$151,0)),0)+IFERROR(INDEX('Hoja de Trabajo para listado'!$DE$153:$DG$274,MATCH($A1166,'Hoja de Trabajo para listado'!$DE$153:$DE$1048576,0),MATCH((CUADRO!P$4&amp;$E1166),'Hoja de Trabajo para listado'!$DE$151:$DG$151,0)),0)+IFERROR(INDEX('Hoja de Trabajo para listado'!$CD$155:$DC$1048576,MATCH($A1166,'Hoja de Trabajo para listado'!$CD$155:$CD$1048576,0),MATCH((CUADRO!P$4&amp;$E1166),'Hoja de Trabajo para listado'!$CD$151:$DC$151,0)),0)</f>
        <v>0</v>
      </c>
      <c r="Q1166" s="241">
        <f ca="1">+IFERROR(INDEX('Hoja de Trabajo para listado'!$A$155:$Z$1048576,MATCH($A1166,'Hoja de Trabajo para listado'!$A$155:$A$1048576,0),MATCH((CUADRO!Q$4&amp;$E1166),'Hoja de Trabajo para listado'!$A$151:$Z$151,0)),0)+IFERROR(INDEX('Hoja de Trabajo para listado'!$AB$155:$BA$1048576,MATCH($A1166,'Hoja de Trabajo para listado'!$AB$155:$AB$1048576,0),MATCH((CUADRO!Q$4&amp;$E1166),'Hoja de Trabajo para listado'!$AB$151:$BA$151,0)),0)+IFERROR(INDEX('Hoja de Trabajo para listado'!$BC$155:$CB$1048576,MATCH($A1166,'Hoja de Trabajo para listado'!$BC$155:$BC$1048576,0),MATCH((CUADRO!Q$4&amp;$E1166),'Hoja de Trabajo para listado'!$BC$151:$CB$151,0)),0)+IFERROR(INDEX('Hoja de Trabajo para listado'!$DE$153:$DG$274,MATCH($A1166,'Hoja de Trabajo para listado'!$DE$153:$DE$1048576,0),MATCH((CUADRO!Q$4&amp;$E1166),'Hoja de Trabajo para listado'!$DE$151:$DG$151,0)),0)+IFERROR(INDEX('Hoja de Trabajo para listado'!$CD$155:$DC$1048576,MATCH($A1166,'Hoja de Trabajo para listado'!$CD$155:$CD$1048576,0),MATCH((CUADRO!Q$4&amp;$E1166),'Hoja de Trabajo para listado'!$CD$151:$DC$151,0)),0)</f>
        <v>0</v>
      </c>
      <c r="R1166" s="241">
        <f t="shared" ca="1" si="36"/>
        <v>0</v>
      </c>
      <c r="S1166" s="247">
        <f ca="1">+R1165+R1166</f>
        <v>0</v>
      </c>
      <c r="T1166" s="241">
        <f ca="1">+S1166</f>
        <v>0</v>
      </c>
      <c r="U1166" s="240">
        <f t="shared" si="37"/>
        <v>2</v>
      </c>
    </row>
    <row r="1167" spans="1:21" customFormat="1" ht="27" hidden="1" customHeight="1">
      <c r="A1167" s="32">
        <v>3301</v>
      </c>
      <c r="B1167" s="381">
        <f>+A1167</f>
        <v>3301</v>
      </c>
      <c r="C1167" s="245" t="str">
        <f>+VLOOKUP(A1167,bd_lista!$A$3:$C$592,3,FALSE)</f>
        <v>Gobierno Autónomo Indígena Originario Campesino del Territorio de Raqaypampa</v>
      </c>
      <c r="D1167" s="383" t="str">
        <f>+C1167</f>
        <v>Gobierno Autónomo Indígena Originario Campesino del Territorio de Raqaypampa</v>
      </c>
      <c r="E1167" s="240" t="s">
        <v>683</v>
      </c>
      <c r="F1167" s="241">
        <f ca="1">+IFERROR(INDEX('Hoja de Trabajo para listado'!$A$155:$Z$1048576,MATCH($A1167,'Hoja de Trabajo para listado'!$A$155:$A$1048576,0),MATCH((CUADRO!F$4&amp;$E1167),'Hoja de Trabajo para listado'!$A$151:$Z$151,0)),0)+IFERROR(INDEX('Hoja de Trabajo para listado'!$AB$155:$BA$1048576,MATCH($A1167,'Hoja de Trabajo para listado'!$AB$155:$AB$1048576,0),MATCH((CUADRO!F$4&amp;$E1167),'Hoja de Trabajo para listado'!$AB$151:$BA$151,0)),0)+IFERROR(INDEX('Hoja de Trabajo para listado'!$BC$155:$CB$1048576,MATCH($A1167,'Hoja de Trabajo para listado'!$BC$155:$BC$1048576,0),MATCH((CUADRO!F$4&amp;$E1167),'Hoja de Trabajo para listado'!$BC$151:$CB$151,0)),0)+IFERROR(INDEX('Hoja de Trabajo para listado'!$DE$153:$DG$274,MATCH($A1167,'Hoja de Trabajo para listado'!$DE$153:$DE$1048576,0),MATCH((CUADRO!F$4&amp;$E1167),'Hoja de Trabajo para listado'!$DE$151:$DG$151,0)),0)+IFERROR(INDEX('Hoja de Trabajo para listado'!$CD$155:$DC$1048576,MATCH($A1167,'Hoja de Trabajo para listado'!$CD$155:$CD$1048576,0),MATCH((CUADRO!F$4&amp;$E1167),'Hoja de Trabajo para listado'!$CD$151:$DC$151,0)),0)</f>
        <v>0</v>
      </c>
      <c r="G1167" s="241">
        <f ca="1">+IFERROR(INDEX('Hoja de Trabajo para listado'!$A$155:$Z$1048576,MATCH($A1167,'Hoja de Trabajo para listado'!$A$155:$A$1048576,0),MATCH((CUADRO!G$4&amp;$E1167),'Hoja de Trabajo para listado'!$A$151:$Z$151,0)),0)+IFERROR(INDEX('Hoja de Trabajo para listado'!$AB$155:$BA$1048576,MATCH($A1167,'Hoja de Trabajo para listado'!$AB$155:$AB$1048576,0),MATCH((CUADRO!G$4&amp;$E1167),'Hoja de Trabajo para listado'!$AB$151:$BA$151,0)),0)+IFERROR(INDEX('Hoja de Trabajo para listado'!$BC$155:$CB$1048576,MATCH($A1167,'Hoja de Trabajo para listado'!$BC$155:$BC$1048576,0),MATCH((CUADRO!G$4&amp;$E1167),'Hoja de Trabajo para listado'!$BC$151:$CB$151,0)),0)+IFERROR(INDEX('Hoja de Trabajo para listado'!$DE$153:$DG$274,MATCH($A1167,'Hoja de Trabajo para listado'!$DE$153:$DE$1048576,0),MATCH((CUADRO!G$4&amp;$E1167),'Hoja de Trabajo para listado'!$DE$151:$DG$151,0)),0)+IFERROR(INDEX('Hoja de Trabajo para listado'!$CD$155:$DC$1048576,MATCH($A1167,'Hoja de Trabajo para listado'!$CD$155:$CD$1048576,0),MATCH((CUADRO!G$4&amp;$E1167),'Hoja de Trabajo para listado'!$CD$151:$DC$151,0)),0)</f>
        <v>0</v>
      </c>
      <c r="H1167" s="241">
        <f ca="1">+IFERROR(INDEX('Hoja de Trabajo para listado'!$A$155:$Z$1048576,MATCH($A1167,'Hoja de Trabajo para listado'!$A$155:$A$1048576,0),MATCH((CUADRO!H$4&amp;$E1167),'Hoja de Trabajo para listado'!$A$151:$Z$151,0)),0)+IFERROR(INDEX('Hoja de Trabajo para listado'!$AB$155:$BA$1048576,MATCH($A1167,'Hoja de Trabajo para listado'!$AB$155:$AB$1048576,0),MATCH((CUADRO!H$4&amp;$E1167),'Hoja de Trabajo para listado'!$AB$151:$BA$151,0)),0)+IFERROR(INDEX('Hoja de Trabajo para listado'!$BC$155:$CB$1048576,MATCH($A1167,'Hoja de Trabajo para listado'!$BC$155:$BC$1048576,0),MATCH((CUADRO!H$4&amp;$E1167),'Hoja de Trabajo para listado'!$BC$151:$CB$151,0)),0)+IFERROR(INDEX('Hoja de Trabajo para listado'!$DE$153:$DG$274,MATCH($A1167,'Hoja de Trabajo para listado'!$DE$153:$DE$1048576,0),MATCH((CUADRO!H$4&amp;$E1167),'Hoja de Trabajo para listado'!$DE$151:$DG$151,0)),0)+IFERROR(INDEX('Hoja de Trabajo para listado'!$CD$155:$DC$1048576,MATCH($A1167,'Hoja de Trabajo para listado'!$CD$155:$CD$1048576,0),MATCH((CUADRO!H$4&amp;$E1167),'Hoja de Trabajo para listado'!$CD$151:$DC$151,0)),0)</f>
        <v>0</v>
      </c>
      <c r="I1167" s="241">
        <f ca="1">+IFERROR(INDEX('Hoja de Trabajo para listado'!$A$155:$Z$1048576,MATCH($A1167,'Hoja de Trabajo para listado'!$A$155:$A$1048576,0),MATCH((CUADRO!I$4&amp;$E1167),'Hoja de Trabajo para listado'!$A$151:$Z$151,0)),0)+IFERROR(INDEX('Hoja de Trabajo para listado'!$AB$155:$BA$1048576,MATCH($A1167,'Hoja de Trabajo para listado'!$AB$155:$AB$1048576,0),MATCH((CUADRO!I$4&amp;$E1167),'Hoja de Trabajo para listado'!$AB$151:$BA$151,0)),0)+IFERROR(INDEX('Hoja de Trabajo para listado'!$BC$155:$CB$1048576,MATCH($A1167,'Hoja de Trabajo para listado'!$BC$155:$BC$1048576,0),MATCH((CUADRO!I$4&amp;$E1167),'Hoja de Trabajo para listado'!$BC$151:$CB$151,0)),0)+IFERROR(INDEX('Hoja de Trabajo para listado'!$DE$153:$DG$274,MATCH($A1167,'Hoja de Trabajo para listado'!$DE$153:$DE$1048576,0),MATCH((CUADRO!I$4&amp;$E1167),'Hoja de Trabajo para listado'!$DE$151:$DG$151,0)),0)+IFERROR(INDEX('Hoja de Trabajo para listado'!$CD$155:$DC$1048576,MATCH($A1167,'Hoja de Trabajo para listado'!$CD$155:$CD$1048576,0),MATCH((CUADRO!I$4&amp;$E1167),'Hoja de Trabajo para listado'!$CD$151:$DC$151,0)),0)</f>
        <v>0</v>
      </c>
      <c r="J1167" s="241">
        <f ca="1">+IFERROR(INDEX('Hoja de Trabajo para listado'!$A$155:$Z$1048576,MATCH($A1167,'Hoja de Trabajo para listado'!$A$155:$A$1048576,0),MATCH((CUADRO!J$4&amp;$E1167),'Hoja de Trabajo para listado'!$A$151:$Z$151,0)),0)+IFERROR(INDEX('Hoja de Trabajo para listado'!$AB$155:$BA$1048576,MATCH($A1167,'Hoja de Trabajo para listado'!$AB$155:$AB$1048576,0),MATCH((CUADRO!J$4&amp;$E1167),'Hoja de Trabajo para listado'!$AB$151:$BA$151,0)),0)+IFERROR(INDEX('Hoja de Trabajo para listado'!$BC$155:$CB$1048576,MATCH($A1167,'Hoja de Trabajo para listado'!$BC$155:$BC$1048576,0),MATCH((CUADRO!J$4&amp;$E1167),'Hoja de Trabajo para listado'!$BC$151:$CB$151,0)),0)+IFERROR(INDEX('Hoja de Trabajo para listado'!$DE$153:$DG$274,MATCH($A1167,'Hoja de Trabajo para listado'!$DE$153:$DE$1048576,0),MATCH((CUADRO!J$4&amp;$E1167),'Hoja de Trabajo para listado'!$DE$151:$DG$151,0)),0)+IFERROR(INDEX('Hoja de Trabajo para listado'!$CD$155:$DC$1048576,MATCH($A1167,'Hoja de Trabajo para listado'!$CD$155:$CD$1048576,0),MATCH((CUADRO!J$4&amp;$E1167),'Hoja de Trabajo para listado'!$CD$151:$DC$151,0)),0)</f>
        <v>0</v>
      </c>
      <c r="K1167" s="241">
        <f ca="1">+IFERROR(INDEX('Hoja de Trabajo para listado'!$A$155:$Z$1048576,MATCH($A1167,'Hoja de Trabajo para listado'!$A$155:$A$1048576,0),MATCH((CUADRO!K$4&amp;$E1167),'Hoja de Trabajo para listado'!$A$151:$Z$151,0)),0)+IFERROR(INDEX('Hoja de Trabajo para listado'!$AB$155:$BA$1048576,MATCH($A1167,'Hoja de Trabajo para listado'!$AB$155:$AB$1048576,0),MATCH((CUADRO!K$4&amp;$E1167),'Hoja de Trabajo para listado'!$AB$151:$BA$151,0)),0)+IFERROR(INDEX('Hoja de Trabajo para listado'!$BC$155:$CB$1048576,MATCH($A1167,'Hoja de Trabajo para listado'!$BC$155:$BC$1048576,0),MATCH((CUADRO!K$4&amp;$E1167),'Hoja de Trabajo para listado'!$BC$151:$CB$151,0)),0)+IFERROR(INDEX('Hoja de Trabajo para listado'!$DE$153:$DG$274,MATCH($A1167,'Hoja de Trabajo para listado'!$DE$153:$DE$1048576,0),MATCH((CUADRO!K$4&amp;$E1167),'Hoja de Trabajo para listado'!$DE$151:$DG$151,0)),0)+IFERROR(INDEX('Hoja de Trabajo para listado'!$CD$155:$DC$1048576,MATCH($A1167,'Hoja de Trabajo para listado'!$CD$155:$CD$1048576,0),MATCH((CUADRO!K$4&amp;$E1167),'Hoja de Trabajo para listado'!$CD$151:$DC$151,0)),0)</f>
        <v>0</v>
      </c>
      <c r="L1167" s="241">
        <f ca="1">+IFERROR(INDEX('Hoja de Trabajo para listado'!$A$155:$Z$1048576,MATCH($A1167,'Hoja de Trabajo para listado'!$A$155:$A$1048576,0),MATCH((CUADRO!L$4&amp;$E1167),'Hoja de Trabajo para listado'!$A$151:$Z$151,0)),0)+IFERROR(INDEX('Hoja de Trabajo para listado'!$AB$155:$BA$1048576,MATCH($A1167,'Hoja de Trabajo para listado'!$AB$155:$AB$1048576,0),MATCH((CUADRO!L$4&amp;$E1167),'Hoja de Trabajo para listado'!$AB$151:$BA$151,0)),0)+IFERROR(INDEX('Hoja de Trabajo para listado'!$BC$155:$CB$1048576,MATCH($A1167,'Hoja de Trabajo para listado'!$BC$155:$BC$1048576,0),MATCH((CUADRO!L$4&amp;$E1167),'Hoja de Trabajo para listado'!$BC$151:$CB$151,0)),0)+IFERROR(INDEX('Hoja de Trabajo para listado'!$DE$153:$DG$274,MATCH($A1167,'Hoja de Trabajo para listado'!$DE$153:$DE$1048576,0),MATCH((CUADRO!L$4&amp;$E1167),'Hoja de Trabajo para listado'!$DE$151:$DG$151,0)),0)+IFERROR(INDEX('Hoja de Trabajo para listado'!$CD$155:$DC$1048576,MATCH($A1167,'Hoja de Trabajo para listado'!$CD$155:$CD$1048576,0),MATCH((CUADRO!L$4&amp;$E1167),'Hoja de Trabajo para listado'!$CD$151:$DC$151,0)),0)</f>
        <v>0</v>
      </c>
      <c r="M1167" s="241">
        <f ca="1">+IFERROR(INDEX('Hoja de Trabajo para listado'!$A$155:$Z$1048576,MATCH($A1167,'Hoja de Trabajo para listado'!$A$155:$A$1048576,0),MATCH((CUADRO!M$4&amp;$E1167),'Hoja de Trabajo para listado'!$A$151:$Z$151,0)),0)+IFERROR(INDEX('Hoja de Trabajo para listado'!$AB$155:$BA$1048576,MATCH($A1167,'Hoja de Trabajo para listado'!$AB$155:$AB$1048576,0),MATCH((CUADRO!M$4&amp;$E1167),'Hoja de Trabajo para listado'!$AB$151:$BA$151,0)),0)+IFERROR(INDEX('Hoja de Trabajo para listado'!$BC$155:$CB$1048576,MATCH($A1167,'Hoja de Trabajo para listado'!$BC$155:$BC$1048576,0),MATCH((CUADRO!M$4&amp;$E1167),'Hoja de Trabajo para listado'!$BC$151:$CB$151,0)),0)+IFERROR(INDEX('Hoja de Trabajo para listado'!$DE$153:$DG$274,MATCH($A1167,'Hoja de Trabajo para listado'!$DE$153:$DE$1048576,0),MATCH((CUADRO!M$4&amp;$E1167),'Hoja de Trabajo para listado'!$DE$151:$DG$151,0)),0)+IFERROR(INDEX('Hoja de Trabajo para listado'!$CD$155:$DC$1048576,MATCH($A1167,'Hoja de Trabajo para listado'!$CD$155:$CD$1048576,0),MATCH((CUADRO!M$4&amp;$E1167),'Hoja de Trabajo para listado'!$CD$151:$DC$151,0)),0)</f>
        <v>0</v>
      </c>
      <c r="N1167" s="241">
        <f ca="1">+IFERROR(INDEX('Hoja de Trabajo para listado'!$A$155:$Z$1048576,MATCH($A1167,'Hoja de Trabajo para listado'!$A$155:$A$1048576,0),MATCH((CUADRO!N$4&amp;$E1167),'Hoja de Trabajo para listado'!$A$151:$Z$151,0)),0)+IFERROR(INDEX('Hoja de Trabajo para listado'!$AB$155:$BA$1048576,MATCH($A1167,'Hoja de Trabajo para listado'!$AB$155:$AB$1048576,0),MATCH((CUADRO!N$4&amp;$E1167),'Hoja de Trabajo para listado'!$AB$151:$BA$151,0)),0)+IFERROR(INDEX('Hoja de Trabajo para listado'!$BC$155:$CB$1048576,MATCH($A1167,'Hoja de Trabajo para listado'!$BC$155:$BC$1048576,0),MATCH((CUADRO!N$4&amp;$E1167),'Hoja de Trabajo para listado'!$BC$151:$CB$151,0)),0)+IFERROR(INDEX('Hoja de Trabajo para listado'!$DE$153:$DG$274,MATCH($A1167,'Hoja de Trabajo para listado'!$DE$153:$DE$1048576,0),MATCH((CUADRO!N$4&amp;$E1167),'Hoja de Trabajo para listado'!$DE$151:$DG$151,0)),0)+IFERROR(INDEX('Hoja de Trabajo para listado'!$CD$155:$DC$1048576,MATCH($A1167,'Hoja de Trabajo para listado'!$CD$155:$CD$1048576,0),MATCH((CUADRO!N$4&amp;$E1167),'Hoja de Trabajo para listado'!$CD$151:$DC$151,0)),0)</f>
        <v>0</v>
      </c>
      <c r="O1167" s="241">
        <f ca="1">+IFERROR(INDEX('Hoja de Trabajo para listado'!$A$155:$Z$1048576,MATCH($A1167,'Hoja de Trabajo para listado'!$A$155:$A$1048576,0),MATCH((CUADRO!O$4&amp;$E1167),'Hoja de Trabajo para listado'!$A$151:$Z$151,0)),0)+IFERROR(INDEX('Hoja de Trabajo para listado'!$AB$155:$BA$1048576,MATCH($A1167,'Hoja de Trabajo para listado'!$AB$155:$AB$1048576,0),MATCH((CUADRO!O$4&amp;$E1167),'Hoja de Trabajo para listado'!$AB$151:$BA$151,0)),0)+IFERROR(INDEX('Hoja de Trabajo para listado'!$BC$155:$CB$1048576,MATCH($A1167,'Hoja de Trabajo para listado'!$BC$155:$BC$1048576,0),MATCH((CUADRO!O$4&amp;$E1167),'Hoja de Trabajo para listado'!$BC$151:$CB$151,0)),0)+IFERROR(INDEX('Hoja de Trabajo para listado'!$DE$153:$DG$274,MATCH($A1167,'Hoja de Trabajo para listado'!$DE$153:$DE$1048576,0),MATCH((CUADRO!O$4&amp;$E1167),'Hoja de Trabajo para listado'!$DE$151:$DG$151,0)),0)+IFERROR(INDEX('Hoja de Trabajo para listado'!$CD$155:$DC$1048576,MATCH($A1167,'Hoja de Trabajo para listado'!$CD$155:$CD$1048576,0),MATCH((CUADRO!O$4&amp;$E1167),'Hoja de Trabajo para listado'!$CD$151:$DC$151,0)),0)</f>
        <v>0</v>
      </c>
      <c r="P1167" s="241">
        <f ca="1">+IFERROR(INDEX('Hoja de Trabajo para listado'!$A$155:$Z$1048576,MATCH($A1167,'Hoja de Trabajo para listado'!$A$155:$A$1048576,0),MATCH((CUADRO!P$4&amp;$E1167),'Hoja de Trabajo para listado'!$A$151:$Z$151,0)),0)+IFERROR(INDEX('Hoja de Trabajo para listado'!$AB$155:$BA$1048576,MATCH($A1167,'Hoja de Trabajo para listado'!$AB$155:$AB$1048576,0),MATCH((CUADRO!P$4&amp;$E1167),'Hoja de Trabajo para listado'!$AB$151:$BA$151,0)),0)+IFERROR(INDEX('Hoja de Trabajo para listado'!$BC$155:$CB$1048576,MATCH($A1167,'Hoja de Trabajo para listado'!$BC$155:$BC$1048576,0),MATCH((CUADRO!P$4&amp;$E1167),'Hoja de Trabajo para listado'!$BC$151:$CB$151,0)),0)+IFERROR(INDEX('Hoja de Trabajo para listado'!$DE$153:$DG$274,MATCH($A1167,'Hoja de Trabajo para listado'!$DE$153:$DE$1048576,0),MATCH((CUADRO!P$4&amp;$E1167),'Hoja de Trabajo para listado'!$DE$151:$DG$151,0)),0)+IFERROR(INDEX('Hoja de Trabajo para listado'!$CD$155:$DC$1048576,MATCH($A1167,'Hoja de Trabajo para listado'!$CD$155:$CD$1048576,0),MATCH((CUADRO!P$4&amp;$E1167),'Hoja de Trabajo para listado'!$CD$151:$DC$151,0)),0)</f>
        <v>0</v>
      </c>
      <c r="Q1167" s="241">
        <f ca="1">+IFERROR(INDEX('Hoja de Trabajo para listado'!$A$155:$Z$1048576,MATCH($A1167,'Hoja de Trabajo para listado'!$A$155:$A$1048576,0),MATCH((CUADRO!Q$4&amp;$E1167),'Hoja de Trabajo para listado'!$A$151:$Z$151,0)),0)+IFERROR(INDEX('Hoja de Trabajo para listado'!$AB$155:$BA$1048576,MATCH($A1167,'Hoja de Trabajo para listado'!$AB$155:$AB$1048576,0),MATCH((CUADRO!Q$4&amp;$E1167),'Hoja de Trabajo para listado'!$AB$151:$BA$151,0)),0)+IFERROR(INDEX('Hoja de Trabajo para listado'!$BC$155:$CB$1048576,MATCH($A1167,'Hoja de Trabajo para listado'!$BC$155:$BC$1048576,0),MATCH((CUADRO!Q$4&amp;$E1167),'Hoja de Trabajo para listado'!$BC$151:$CB$151,0)),0)+IFERROR(INDEX('Hoja de Trabajo para listado'!$DE$153:$DG$274,MATCH($A1167,'Hoja de Trabajo para listado'!$DE$153:$DE$1048576,0),MATCH((CUADRO!Q$4&amp;$E1167),'Hoja de Trabajo para listado'!$DE$151:$DG$151,0)),0)+IFERROR(INDEX('Hoja de Trabajo para listado'!$CD$155:$DC$1048576,MATCH($A1167,'Hoja de Trabajo para listado'!$CD$155:$CD$1048576,0),MATCH((CUADRO!Q$4&amp;$E1167),'Hoja de Trabajo para listado'!$CD$151:$DC$151,0)),0)</f>
        <v>0</v>
      </c>
      <c r="R1167" s="241">
        <f t="shared" ca="1" si="36"/>
        <v>0</v>
      </c>
      <c r="S1167" s="247"/>
      <c r="T1167" s="241">
        <f ca="1">+T1168</f>
        <v>0</v>
      </c>
      <c r="U1167" s="240">
        <f t="shared" si="37"/>
        <v>1</v>
      </c>
    </row>
    <row r="1168" spans="1:21" customFormat="1" ht="27" hidden="1" customHeight="1">
      <c r="A1168" s="32">
        <v>3301</v>
      </c>
      <c r="B1168" s="382"/>
      <c r="C1168" s="245" t="str">
        <f>+VLOOKUP(A1168,bd_lista!$A$3:$C$592,3,FALSE)</f>
        <v>Gobierno Autónomo Indígena Originario Campesino del Territorio de Raqaypampa</v>
      </c>
      <c r="D1168" s="384"/>
      <c r="E1168" s="242" t="s">
        <v>684</v>
      </c>
      <c r="F1168" s="241">
        <f ca="1">+IFERROR(INDEX('Hoja de Trabajo para listado'!$A$155:$Z$1048576,MATCH($A1168,'Hoja de Trabajo para listado'!$A$155:$A$1048576,0),MATCH((CUADRO!F$4&amp;$E1168),'Hoja de Trabajo para listado'!$A$151:$Z$151,0)),0)+IFERROR(INDEX('Hoja de Trabajo para listado'!$AB$155:$BA$1048576,MATCH($A1168,'Hoja de Trabajo para listado'!$AB$155:$AB$1048576,0),MATCH((CUADRO!F$4&amp;$E1168),'Hoja de Trabajo para listado'!$AB$151:$BA$151,0)),0)+IFERROR(INDEX('Hoja de Trabajo para listado'!$BC$155:$CB$1048576,MATCH($A1168,'Hoja de Trabajo para listado'!$BC$155:$BC$1048576,0),MATCH((CUADRO!F$4&amp;$E1168),'Hoja de Trabajo para listado'!$BC$151:$CB$151,0)),0)+IFERROR(INDEX('Hoja de Trabajo para listado'!$DE$153:$DG$274,MATCH($A1168,'Hoja de Trabajo para listado'!$DE$153:$DE$1048576,0),MATCH((CUADRO!F$4&amp;$E1168),'Hoja de Trabajo para listado'!$DE$151:$DG$151,0)),0)+IFERROR(INDEX('Hoja de Trabajo para listado'!$CD$155:$DC$1048576,MATCH($A1168,'Hoja de Trabajo para listado'!$CD$155:$CD$1048576,0),MATCH((CUADRO!F$4&amp;$E1168),'Hoja de Trabajo para listado'!$CD$151:$DC$151,0)),0)</f>
        <v>0</v>
      </c>
      <c r="G1168" s="241">
        <f ca="1">+IFERROR(INDEX('Hoja de Trabajo para listado'!$A$155:$Z$1048576,MATCH($A1168,'Hoja de Trabajo para listado'!$A$155:$A$1048576,0),MATCH((CUADRO!G$4&amp;$E1168),'Hoja de Trabajo para listado'!$A$151:$Z$151,0)),0)+IFERROR(INDEX('Hoja de Trabajo para listado'!$AB$155:$BA$1048576,MATCH($A1168,'Hoja de Trabajo para listado'!$AB$155:$AB$1048576,0),MATCH((CUADRO!G$4&amp;$E1168),'Hoja de Trabajo para listado'!$AB$151:$BA$151,0)),0)+IFERROR(INDEX('Hoja de Trabajo para listado'!$BC$155:$CB$1048576,MATCH($A1168,'Hoja de Trabajo para listado'!$BC$155:$BC$1048576,0),MATCH((CUADRO!G$4&amp;$E1168),'Hoja de Trabajo para listado'!$BC$151:$CB$151,0)),0)+IFERROR(INDEX('Hoja de Trabajo para listado'!$DE$153:$DG$274,MATCH($A1168,'Hoja de Trabajo para listado'!$DE$153:$DE$1048576,0),MATCH((CUADRO!G$4&amp;$E1168),'Hoja de Trabajo para listado'!$DE$151:$DG$151,0)),0)+IFERROR(INDEX('Hoja de Trabajo para listado'!$CD$155:$DC$1048576,MATCH($A1168,'Hoja de Trabajo para listado'!$CD$155:$CD$1048576,0),MATCH((CUADRO!G$4&amp;$E1168),'Hoja de Trabajo para listado'!$CD$151:$DC$151,0)),0)</f>
        <v>0</v>
      </c>
      <c r="H1168" s="241">
        <f ca="1">+IFERROR(INDEX('Hoja de Trabajo para listado'!$A$155:$Z$1048576,MATCH($A1168,'Hoja de Trabajo para listado'!$A$155:$A$1048576,0),MATCH((CUADRO!H$4&amp;$E1168),'Hoja de Trabajo para listado'!$A$151:$Z$151,0)),0)+IFERROR(INDEX('Hoja de Trabajo para listado'!$AB$155:$BA$1048576,MATCH($A1168,'Hoja de Trabajo para listado'!$AB$155:$AB$1048576,0),MATCH((CUADRO!H$4&amp;$E1168),'Hoja de Trabajo para listado'!$AB$151:$BA$151,0)),0)+IFERROR(INDEX('Hoja de Trabajo para listado'!$BC$155:$CB$1048576,MATCH($A1168,'Hoja de Trabajo para listado'!$BC$155:$BC$1048576,0),MATCH((CUADRO!H$4&amp;$E1168),'Hoja de Trabajo para listado'!$BC$151:$CB$151,0)),0)+IFERROR(INDEX('Hoja de Trabajo para listado'!$DE$153:$DG$274,MATCH($A1168,'Hoja de Trabajo para listado'!$DE$153:$DE$1048576,0),MATCH((CUADRO!H$4&amp;$E1168),'Hoja de Trabajo para listado'!$DE$151:$DG$151,0)),0)+IFERROR(INDEX('Hoja de Trabajo para listado'!$CD$155:$DC$1048576,MATCH($A1168,'Hoja de Trabajo para listado'!$CD$155:$CD$1048576,0),MATCH((CUADRO!H$4&amp;$E1168),'Hoja de Trabajo para listado'!$CD$151:$DC$151,0)),0)</f>
        <v>0</v>
      </c>
      <c r="I1168" s="241">
        <f ca="1">+IFERROR(INDEX('Hoja de Trabajo para listado'!$A$155:$Z$1048576,MATCH($A1168,'Hoja de Trabajo para listado'!$A$155:$A$1048576,0),MATCH((CUADRO!I$4&amp;$E1168),'Hoja de Trabajo para listado'!$A$151:$Z$151,0)),0)+IFERROR(INDEX('Hoja de Trabajo para listado'!$AB$155:$BA$1048576,MATCH($A1168,'Hoja de Trabajo para listado'!$AB$155:$AB$1048576,0),MATCH((CUADRO!I$4&amp;$E1168),'Hoja de Trabajo para listado'!$AB$151:$BA$151,0)),0)+IFERROR(INDEX('Hoja de Trabajo para listado'!$BC$155:$CB$1048576,MATCH($A1168,'Hoja de Trabajo para listado'!$BC$155:$BC$1048576,0),MATCH((CUADRO!I$4&amp;$E1168),'Hoja de Trabajo para listado'!$BC$151:$CB$151,0)),0)+IFERROR(INDEX('Hoja de Trabajo para listado'!$DE$153:$DG$274,MATCH($A1168,'Hoja de Trabajo para listado'!$DE$153:$DE$1048576,0),MATCH((CUADRO!I$4&amp;$E1168),'Hoja de Trabajo para listado'!$DE$151:$DG$151,0)),0)+IFERROR(INDEX('Hoja de Trabajo para listado'!$CD$155:$DC$1048576,MATCH($A1168,'Hoja de Trabajo para listado'!$CD$155:$CD$1048576,0),MATCH((CUADRO!I$4&amp;$E1168),'Hoja de Trabajo para listado'!$CD$151:$DC$151,0)),0)</f>
        <v>0</v>
      </c>
      <c r="J1168" s="241">
        <f ca="1">+IFERROR(INDEX('Hoja de Trabajo para listado'!$A$155:$Z$1048576,MATCH($A1168,'Hoja de Trabajo para listado'!$A$155:$A$1048576,0),MATCH((CUADRO!J$4&amp;$E1168),'Hoja de Trabajo para listado'!$A$151:$Z$151,0)),0)+IFERROR(INDEX('Hoja de Trabajo para listado'!$AB$155:$BA$1048576,MATCH($A1168,'Hoja de Trabajo para listado'!$AB$155:$AB$1048576,0),MATCH((CUADRO!J$4&amp;$E1168),'Hoja de Trabajo para listado'!$AB$151:$BA$151,0)),0)+IFERROR(INDEX('Hoja de Trabajo para listado'!$BC$155:$CB$1048576,MATCH($A1168,'Hoja de Trabajo para listado'!$BC$155:$BC$1048576,0),MATCH((CUADRO!J$4&amp;$E1168),'Hoja de Trabajo para listado'!$BC$151:$CB$151,0)),0)+IFERROR(INDEX('Hoja de Trabajo para listado'!$DE$153:$DG$274,MATCH($A1168,'Hoja de Trabajo para listado'!$DE$153:$DE$1048576,0),MATCH((CUADRO!J$4&amp;$E1168),'Hoja de Trabajo para listado'!$DE$151:$DG$151,0)),0)+IFERROR(INDEX('Hoja de Trabajo para listado'!$CD$155:$DC$1048576,MATCH($A1168,'Hoja de Trabajo para listado'!$CD$155:$CD$1048576,0),MATCH((CUADRO!J$4&amp;$E1168),'Hoja de Trabajo para listado'!$CD$151:$DC$151,0)),0)</f>
        <v>0</v>
      </c>
      <c r="K1168" s="241">
        <f ca="1">+IFERROR(INDEX('Hoja de Trabajo para listado'!$A$155:$Z$1048576,MATCH($A1168,'Hoja de Trabajo para listado'!$A$155:$A$1048576,0),MATCH((CUADRO!K$4&amp;$E1168),'Hoja de Trabajo para listado'!$A$151:$Z$151,0)),0)+IFERROR(INDEX('Hoja de Trabajo para listado'!$AB$155:$BA$1048576,MATCH($A1168,'Hoja de Trabajo para listado'!$AB$155:$AB$1048576,0),MATCH((CUADRO!K$4&amp;$E1168),'Hoja de Trabajo para listado'!$AB$151:$BA$151,0)),0)+IFERROR(INDEX('Hoja de Trabajo para listado'!$BC$155:$CB$1048576,MATCH($A1168,'Hoja de Trabajo para listado'!$BC$155:$BC$1048576,0),MATCH((CUADRO!K$4&amp;$E1168),'Hoja de Trabajo para listado'!$BC$151:$CB$151,0)),0)+IFERROR(INDEX('Hoja de Trabajo para listado'!$DE$153:$DG$274,MATCH($A1168,'Hoja de Trabajo para listado'!$DE$153:$DE$1048576,0),MATCH((CUADRO!K$4&amp;$E1168),'Hoja de Trabajo para listado'!$DE$151:$DG$151,0)),0)+IFERROR(INDEX('Hoja de Trabajo para listado'!$CD$155:$DC$1048576,MATCH($A1168,'Hoja de Trabajo para listado'!$CD$155:$CD$1048576,0),MATCH((CUADRO!K$4&amp;$E1168),'Hoja de Trabajo para listado'!$CD$151:$DC$151,0)),0)</f>
        <v>0</v>
      </c>
      <c r="L1168" s="241">
        <f ca="1">+IFERROR(INDEX('Hoja de Trabajo para listado'!$A$155:$Z$1048576,MATCH($A1168,'Hoja de Trabajo para listado'!$A$155:$A$1048576,0),MATCH((CUADRO!L$4&amp;$E1168),'Hoja de Trabajo para listado'!$A$151:$Z$151,0)),0)+IFERROR(INDEX('Hoja de Trabajo para listado'!$AB$155:$BA$1048576,MATCH($A1168,'Hoja de Trabajo para listado'!$AB$155:$AB$1048576,0),MATCH((CUADRO!L$4&amp;$E1168),'Hoja de Trabajo para listado'!$AB$151:$BA$151,0)),0)+IFERROR(INDEX('Hoja de Trabajo para listado'!$BC$155:$CB$1048576,MATCH($A1168,'Hoja de Trabajo para listado'!$BC$155:$BC$1048576,0),MATCH((CUADRO!L$4&amp;$E1168),'Hoja de Trabajo para listado'!$BC$151:$CB$151,0)),0)+IFERROR(INDEX('Hoja de Trabajo para listado'!$DE$153:$DG$274,MATCH($A1168,'Hoja de Trabajo para listado'!$DE$153:$DE$1048576,0),MATCH((CUADRO!L$4&amp;$E1168),'Hoja de Trabajo para listado'!$DE$151:$DG$151,0)),0)+IFERROR(INDEX('Hoja de Trabajo para listado'!$CD$155:$DC$1048576,MATCH($A1168,'Hoja de Trabajo para listado'!$CD$155:$CD$1048576,0),MATCH((CUADRO!L$4&amp;$E1168),'Hoja de Trabajo para listado'!$CD$151:$DC$151,0)),0)</f>
        <v>0</v>
      </c>
      <c r="M1168" s="241">
        <f ca="1">+IFERROR(INDEX('Hoja de Trabajo para listado'!$A$155:$Z$1048576,MATCH($A1168,'Hoja de Trabajo para listado'!$A$155:$A$1048576,0),MATCH((CUADRO!M$4&amp;$E1168),'Hoja de Trabajo para listado'!$A$151:$Z$151,0)),0)+IFERROR(INDEX('Hoja de Trabajo para listado'!$AB$155:$BA$1048576,MATCH($A1168,'Hoja de Trabajo para listado'!$AB$155:$AB$1048576,0),MATCH((CUADRO!M$4&amp;$E1168),'Hoja de Trabajo para listado'!$AB$151:$BA$151,0)),0)+IFERROR(INDEX('Hoja de Trabajo para listado'!$BC$155:$CB$1048576,MATCH($A1168,'Hoja de Trabajo para listado'!$BC$155:$BC$1048576,0),MATCH((CUADRO!M$4&amp;$E1168),'Hoja de Trabajo para listado'!$BC$151:$CB$151,0)),0)+IFERROR(INDEX('Hoja de Trabajo para listado'!$DE$153:$DG$274,MATCH($A1168,'Hoja de Trabajo para listado'!$DE$153:$DE$1048576,0),MATCH((CUADRO!M$4&amp;$E1168),'Hoja de Trabajo para listado'!$DE$151:$DG$151,0)),0)+IFERROR(INDEX('Hoja de Trabajo para listado'!$CD$155:$DC$1048576,MATCH($A1168,'Hoja de Trabajo para listado'!$CD$155:$CD$1048576,0),MATCH((CUADRO!M$4&amp;$E1168),'Hoja de Trabajo para listado'!$CD$151:$DC$151,0)),0)</f>
        <v>0</v>
      </c>
      <c r="N1168" s="241">
        <f ca="1">+IFERROR(INDEX('Hoja de Trabajo para listado'!$A$155:$Z$1048576,MATCH($A1168,'Hoja de Trabajo para listado'!$A$155:$A$1048576,0),MATCH((CUADRO!N$4&amp;$E1168),'Hoja de Trabajo para listado'!$A$151:$Z$151,0)),0)+IFERROR(INDEX('Hoja de Trabajo para listado'!$AB$155:$BA$1048576,MATCH($A1168,'Hoja de Trabajo para listado'!$AB$155:$AB$1048576,0),MATCH((CUADRO!N$4&amp;$E1168),'Hoja de Trabajo para listado'!$AB$151:$BA$151,0)),0)+IFERROR(INDEX('Hoja de Trabajo para listado'!$BC$155:$CB$1048576,MATCH($A1168,'Hoja de Trabajo para listado'!$BC$155:$BC$1048576,0),MATCH((CUADRO!N$4&amp;$E1168),'Hoja de Trabajo para listado'!$BC$151:$CB$151,0)),0)+IFERROR(INDEX('Hoja de Trabajo para listado'!$DE$153:$DG$274,MATCH($A1168,'Hoja de Trabajo para listado'!$DE$153:$DE$1048576,0),MATCH((CUADRO!N$4&amp;$E1168),'Hoja de Trabajo para listado'!$DE$151:$DG$151,0)),0)+IFERROR(INDEX('Hoja de Trabajo para listado'!$CD$155:$DC$1048576,MATCH($A1168,'Hoja de Trabajo para listado'!$CD$155:$CD$1048576,0),MATCH((CUADRO!N$4&amp;$E1168),'Hoja de Trabajo para listado'!$CD$151:$DC$151,0)),0)</f>
        <v>0</v>
      </c>
      <c r="O1168" s="241">
        <f ca="1">+IFERROR(INDEX('Hoja de Trabajo para listado'!$A$155:$Z$1048576,MATCH($A1168,'Hoja de Trabajo para listado'!$A$155:$A$1048576,0),MATCH((CUADRO!O$4&amp;$E1168),'Hoja de Trabajo para listado'!$A$151:$Z$151,0)),0)+IFERROR(INDEX('Hoja de Trabajo para listado'!$AB$155:$BA$1048576,MATCH($A1168,'Hoja de Trabajo para listado'!$AB$155:$AB$1048576,0),MATCH((CUADRO!O$4&amp;$E1168),'Hoja de Trabajo para listado'!$AB$151:$BA$151,0)),0)+IFERROR(INDEX('Hoja de Trabajo para listado'!$BC$155:$CB$1048576,MATCH($A1168,'Hoja de Trabajo para listado'!$BC$155:$BC$1048576,0),MATCH((CUADRO!O$4&amp;$E1168),'Hoja de Trabajo para listado'!$BC$151:$CB$151,0)),0)+IFERROR(INDEX('Hoja de Trabajo para listado'!$DE$153:$DG$274,MATCH($A1168,'Hoja de Trabajo para listado'!$DE$153:$DE$1048576,0),MATCH((CUADRO!O$4&amp;$E1168),'Hoja de Trabajo para listado'!$DE$151:$DG$151,0)),0)+IFERROR(INDEX('Hoja de Trabajo para listado'!$CD$155:$DC$1048576,MATCH($A1168,'Hoja de Trabajo para listado'!$CD$155:$CD$1048576,0),MATCH((CUADRO!O$4&amp;$E1168),'Hoja de Trabajo para listado'!$CD$151:$DC$151,0)),0)</f>
        <v>0</v>
      </c>
      <c r="P1168" s="241">
        <f ca="1">+IFERROR(INDEX('Hoja de Trabajo para listado'!$A$155:$Z$1048576,MATCH($A1168,'Hoja de Trabajo para listado'!$A$155:$A$1048576,0),MATCH((CUADRO!P$4&amp;$E1168),'Hoja de Trabajo para listado'!$A$151:$Z$151,0)),0)+IFERROR(INDEX('Hoja de Trabajo para listado'!$AB$155:$BA$1048576,MATCH($A1168,'Hoja de Trabajo para listado'!$AB$155:$AB$1048576,0),MATCH((CUADRO!P$4&amp;$E1168),'Hoja de Trabajo para listado'!$AB$151:$BA$151,0)),0)+IFERROR(INDEX('Hoja de Trabajo para listado'!$BC$155:$CB$1048576,MATCH($A1168,'Hoja de Trabajo para listado'!$BC$155:$BC$1048576,0),MATCH((CUADRO!P$4&amp;$E1168),'Hoja de Trabajo para listado'!$BC$151:$CB$151,0)),0)+IFERROR(INDEX('Hoja de Trabajo para listado'!$DE$153:$DG$274,MATCH($A1168,'Hoja de Trabajo para listado'!$DE$153:$DE$1048576,0),MATCH((CUADRO!P$4&amp;$E1168),'Hoja de Trabajo para listado'!$DE$151:$DG$151,0)),0)+IFERROR(INDEX('Hoja de Trabajo para listado'!$CD$155:$DC$1048576,MATCH($A1168,'Hoja de Trabajo para listado'!$CD$155:$CD$1048576,0),MATCH((CUADRO!P$4&amp;$E1168),'Hoja de Trabajo para listado'!$CD$151:$DC$151,0)),0)</f>
        <v>0</v>
      </c>
      <c r="Q1168" s="241">
        <f ca="1">+IFERROR(INDEX('Hoja de Trabajo para listado'!$A$155:$Z$1048576,MATCH($A1168,'Hoja de Trabajo para listado'!$A$155:$A$1048576,0),MATCH((CUADRO!Q$4&amp;$E1168),'Hoja de Trabajo para listado'!$A$151:$Z$151,0)),0)+IFERROR(INDEX('Hoja de Trabajo para listado'!$AB$155:$BA$1048576,MATCH($A1168,'Hoja de Trabajo para listado'!$AB$155:$AB$1048576,0),MATCH((CUADRO!Q$4&amp;$E1168),'Hoja de Trabajo para listado'!$AB$151:$BA$151,0)),0)+IFERROR(INDEX('Hoja de Trabajo para listado'!$BC$155:$CB$1048576,MATCH($A1168,'Hoja de Trabajo para listado'!$BC$155:$BC$1048576,0),MATCH((CUADRO!Q$4&amp;$E1168),'Hoja de Trabajo para listado'!$BC$151:$CB$151,0)),0)+IFERROR(INDEX('Hoja de Trabajo para listado'!$DE$153:$DG$274,MATCH($A1168,'Hoja de Trabajo para listado'!$DE$153:$DE$1048576,0),MATCH((CUADRO!Q$4&amp;$E1168),'Hoja de Trabajo para listado'!$DE$151:$DG$151,0)),0)+IFERROR(INDEX('Hoja de Trabajo para listado'!$CD$155:$DC$1048576,MATCH($A1168,'Hoja de Trabajo para listado'!$CD$155:$CD$1048576,0),MATCH((CUADRO!Q$4&amp;$E1168),'Hoja de Trabajo para listado'!$CD$151:$DC$151,0)),0)</f>
        <v>0</v>
      </c>
      <c r="R1168" s="241">
        <f t="shared" ca="1" si="36"/>
        <v>0</v>
      </c>
      <c r="S1168" s="247">
        <f ca="1">+R1167+R1168</f>
        <v>0</v>
      </c>
      <c r="T1168" s="241">
        <f ca="1">+S1168</f>
        <v>0</v>
      </c>
      <c r="U1168" s="240">
        <f t="shared" si="37"/>
        <v>2</v>
      </c>
    </row>
    <row r="1169" spans="1:21" customFormat="1" ht="27" hidden="1" customHeight="1">
      <c r="A1169" s="32">
        <v>3401</v>
      </c>
      <c r="B1169" s="381">
        <f>+A1169</f>
        <v>3401</v>
      </c>
      <c r="C1169" s="245" t="str">
        <f>+VLOOKUP(A1169,bd_lista!$A$3:$C$592,3,FALSE)</f>
        <v>GAIOC de la Nación Originaria Uru Chipaya</v>
      </c>
      <c r="D1169" s="383" t="str">
        <f>+C1169</f>
        <v>GAIOC de la Nación Originaria Uru Chipaya</v>
      </c>
      <c r="E1169" s="240" t="s">
        <v>683</v>
      </c>
      <c r="F1169" s="241">
        <f ca="1">+IFERROR(INDEX('Hoja de Trabajo para listado'!$A$155:$Z$1048576,MATCH($A1169,'Hoja de Trabajo para listado'!$A$155:$A$1048576,0),MATCH((CUADRO!F$4&amp;$E1169),'Hoja de Trabajo para listado'!$A$151:$Z$151,0)),0)+IFERROR(INDEX('Hoja de Trabajo para listado'!$AB$155:$BA$1048576,MATCH($A1169,'Hoja de Trabajo para listado'!$AB$155:$AB$1048576,0),MATCH((CUADRO!F$4&amp;$E1169),'Hoja de Trabajo para listado'!$AB$151:$BA$151,0)),0)+IFERROR(INDEX('Hoja de Trabajo para listado'!$BC$155:$CB$1048576,MATCH($A1169,'Hoja de Trabajo para listado'!$BC$155:$BC$1048576,0),MATCH((CUADRO!F$4&amp;$E1169),'Hoja de Trabajo para listado'!$BC$151:$CB$151,0)),0)+IFERROR(INDEX('Hoja de Trabajo para listado'!$DE$153:$DG$274,MATCH($A1169,'Hoja de Trabajo para listado'!$DE$153:$DE$1048576,0),MATCH((CUADRO!F$4&amp;$E1169),'Hoja de Trabajo para listado'!$DE$151:$DG$151,0)),0)+IFERROR(INDEX('Hoja de Trabajo para listado'!$CD$155:$DC$1048576,MATCH($A1169,'Hoja de Trabajo para listado'!$CD$155:$CD$1048576,0),MATCH((CUADRO!F$4&amp;$E1169),'Hoja de Trabajo para listado'!$CD$151:$DC$151,0)),0)</f>
        <v>0</v>
      </c>
      <c r="G1169" s="241">
        <f ca="1">+IFERROR(INDEX('Hoja de Trabajo para listado'!$A$155:$Z$1048576,MATCH($A1169,'Hoja de Trabajo para listado'!$A$155:$A$1048576,0),MATCH((CUADRO!G$4&amp;$E1169),'Hoja de Trabajo para listado'!$A$151:$Z$151,0)),0)+IFERROR(INDEX('Hoja de Trabajo para listado'!$AB$155:$BA$1048576,MATCH($A1169,'Hoja de Trabajo para listado'!$AB$155:$AB$1048576,0),MATCH((CUADRO!G$4&amp;$E1169),'Hoja de Trabajo para listado'!$AB$151:$BA$151,0)),0)+IFERROR(INDEX('Hoja de Trabajo para listado'!$BC$155:$CB$1048576,MATCH($A1169,'Hoja de Trabajo para listado'!$BC$155:$BC$1048576,0),MATCH((CUADRO!G$4&amp;$E1169),'Hoja de Trabajo para listado'!$BC$151:$CB$151,0)),0)+IFERROR(INDEX('Hoja de Trabajo para listado'!$DE$153:$DG$274,MATCH($A1169,'Hoja de Trabajo para listado'!$DE$153:$DE$1048576,0),MATCH((CUADRO!G$4&amp;$E1169),'Hoja de Trabajo para listado'!$DE$151:$DG$151,0)),0)+IFERROR(INDEX('Hoja de Trabajo para listado'!$CD$155:$DC$1048576,MATCH($A1169,'Hoja de Trabajo para listado'!$CD$155:$CD$1048576,0),MATCH((CUADRO!G$4&amp;$E1169),'Hoja de Trabajo para listado'!$CD$151:$DC$151,0)),0)</f>
        <v>0</v>
      </c>
      <c r="H1169" s="241">
        <f ca="1">+IFERROR(INDEX('Hoja de Trabajo para listado'!$A$155:$Z$1048576,MATCH($A1169,'Hoja de Trabajo para listado'!$A$155:$A$1048576,0),MATCH((CUADRO!H$4&amp;$E1169),'Hoja de Trabajo para listado'!$A$151:$Z$151,0)),0)+IFERROR(INDEX('Hoja de Trabajo para listado'!$AB$155:$BA$1048576,MATCH($A1169,'Hoja de Trabajo para listado'!$AB$155:$AB$1048576,0),MATCH((CUADRO!H$4&amp;$E1169),'Hoja de Trabajo para listado'!$AB$151:$BA$151,0)),0)+IFERROR(INDEX('Hoja de Trabajo para listado'!$BC$155:$CB$1048576,MATCH($A1169,'Hoja de Trabajo para listado'!$BC$155:$BC$1048576,0),MATCH((CUADRO!H$4&amp;$E1169),'Hoja de Trabajo para listado'!$BC$151:$CB$151,0)),0)+IFERROR(INDEX('Hoja de Trabajo para listado'!$DE$153:$DG$274,MATCH($A1169,'Hoja de Trabajo para listado'!$DE$153:$DE$1048576,0),MATCH((CUADRO!H$4&amp;$E1169),'Hoja de Trabajo para listado'!$DE$151:$DG$151,0)),0)+IFERROR(INDEX('Hoja de Trabajo para listado'!$CD$155:$DC$1048576,MATCH($A1169,'Hoja de Trabajo para listado'!$CD$155:$CD$1048576,0),MATCH((CUADRO!H$4&amp;$E1169),'Hoja de Trabajo para listado'!$CD$151:$DC$151,0)),0)</f>
        <v>0</v>
      </c>
      <c r="I1169" s="241">
        <f ca="1">+IFERROR(INDEX('Hoja de Trabajo para listado'!$A$155:$Z$1048576,MATCH($A1169,'Hoja de Trabajo para listado'!$A$155:$A$1048576,0),MATCH((CUADRO!I$4&amp;$E1169),'Hoja de Trabajo para listado'!$A$151:$Z$151,0)),0)+IFERROR(INDEX('Hoja de Trabajo para listado'!$AB$155:$BA$1048576,MATCH($A1169,'Hoja de Trabajo para listado'!$AB$155:$AB$1048576,0),MATCH((CUADRO!I$4&amp;$E1169),'Hoja de Trabajo para listado'!$AB$151:$BA$151,0)),0)+IFERROR(INDEX('Hoja de Trabajo para listado'!$BC$155:$CB$1048576,MATCH($A1169,'Hoja de Trabajo para listado'!$BC$155:$BC$1048576,0),MATCH((CUADRO!I$4&amp;$E1169),'Hoja de Trabajo para listado'!$BC$151:$CB$151,0)),0)+IFERROR(INDEX('Hoja de Trabajo para listado'!$DE$153:$DG$274,MATCH($A1169,'Hoja de Trabajo para listado'!$DE$153:$DE$1048576,0),MATCH((CUADRO!I$4&amp;$E1169),'Hoja de Trabajo para listado'!$DE$151:$DG$151,0)),0)+IFERROR(INDEX('Hoja de Trabajo para listado'!$CD$155:$DC$1048576,MATCH($A1169,'Hoja de Trabajo para listado'!$CD$155:$CD$1048576,0),MATCH((CUADRO!I$4&amp;$E1169),'Hoja de Trabajo para listado'!$CD$151:$DC$151,0)),0)</f>
        <v>0</v>
      </c>
      <c r="J1169" s="241">
        <f ca="1">+IFERROR(INDEX('Hoja de Trabajo para listado'!$A$155:$Z$1048576,MATCH($A1169,'Hoja de Trabajo para listado'!$A$155:$A$1048576,0),MATCH((CUADRO!J$4&amp;$E1169),'Hoja de Trabajo para listado'!$A$151:$Z$151,0)),0)+IFERROR(INDEX('Hoja de Trabajo para listado'!$AB$155:$BA$1048576,MATCH($A1169,'Hoja de Trabajo para listado'!$AB$155:$AB$1048576,0),MATCH((CUADRO!J$4&amp;$E1169),'Hoja de Trabajo para listado'!$AB$151:$BA$151,0)),0)+IFERROR(INDEX('Hoja de Trabajo para listado'!$BC$155:$CB$1048576,MATCH($A1169,'Hoja de Trabajo para listado'!$BC$155:$BC$1048576,0),MATCH((CUADRO!J$4&amp;$E1169),'Hoja de Trabajo para listado'!$BC$151:$CB$151,0)),0)+IFERROR(INDEX('Hoja de Trabajo para listado'!$DE$153:$DG$274,MATCH($A1169,'Hoja de Trabajo para listado'!$DE$153:$DE$1048576,0),MATCH((CUADRO!J$4&amp;$E1169),'Hoja de Trabajo para listado'!$DE$151:$DG$151,0)),0)+IFERROR(INDEX('Hoja de Trabajo para listado'!$CD$155:$DC$1048576,MATCH($A1169,'Hoja de Trabajo para listado'!$CD$155:$CD$1048576,0),MATCH((CUADRO!J$4&amp;$E1169),'Hoja de Trabajo para listado'!$CD$151:$DC$151,0)),0)</f>
        <v>0</v>
      </c>
      <c r="K1169" s="241">
        <f ca="1">+IFERROR(INDEX('Hoja de Trabajo para listado'!$A$155:$Z$1048576,MATCH($A1169,'Hoja de Trabajo para listado'!$A$155:$A$1048576,0),MATCH((CUADRO!K$4&amp;$E1169),'Hoja de Trabajo para listado'!$A$151:$Z$151,0)),0)+IFERROR(INDEX('Hoja de Trabajo para listado'!$AB$155:$BA$1048576,MATCH($A1169,'Hoja de Trabajo para listado'!$AB$155:$AB$1048576,0),MATCH((CUADRO!K$4&amp;$E1169),'Hoja de Trabajo para listado'!$AB$151:$BA$151,0)),0)+IFERROR(INDEX('Hoja de Trabajo para listado'!$BC$155:$CB$1048576,MATCH($A1169,'Hoja de Trabajo para listado'!$BC$155:$BC$1048576,0),MATCH((CUADRO!K$4&amp;$E1169),'Hoja de Trabajo para listado'!$BC$151:$CB$151,0)),0)+IFERROR(INDEX('Hoja de Trabajo para listado'!$DE$153:$DG$274,MATCH($A1169,'Hoja de Trabajo para listado'!$DE$153:$DE$1048576,0),MATCH((CUADRO!K$4&amp;$E1169),'Hoja de Trabajo para listado'!$DE$151:$DG$151,0)),0)+IFERROR(INDEX('Hoja de Trabajo para listado'!$CD$155:$DC$1048576,MATCH($A1169,'Hoja de Trabajo para listado'!$CD$155:$CD$1048576,0),MATCH((CUADRO!K$4&amp;$E1169),'Hoja de Trabajo para listado'!$CD$151:$DC$151,0)),0)</f>
        <v>0</v>
      </c>
      <c r="L1169" s="241">
        <f ca="1">+IFERROR(INDEX('Hoja de Trabajo para listado'!$A$155:$Z$1048576,MATCH($A1169,'Hoja de Trabajo para listado'!$A$155:$A$1048576,0),MATCH((CUADRO!L$4&amp;$E1169),'Hoja de Trabajo para listado'!$A$151:$Z$151,0)),0)+IFERROR(INDEX('Hoja de Trabajo para listado'!$AB$155:$BA$1048576,MATCH($A1169,'Hoja de Trabajo para listado'!$AB$155:$AB$1048576,0),MATCH((CUADRO!L$4&amp;$E1169),'Hoja de Trabajo para listado'!$AB$151:$BA$151,0)),0)+IFERROR(INDEX('Hoja de Trabajo para listado'!$BC$155:$CB$1048576,MATCH($A1169,'Hoja de Trabajo para listado'!$BC$155:$BC$1048576,0),MATCH((CUADRO!L$4&amp;$E1169),'Hoja de Trabajo para listado'!$BC$151:$CB$151,0)),0)+IFERROR(INDEX('Hoja de Trabajo para listado'!$DE$153:$DG$274,MATCH($A1169,'Hoja de Trabajo para listado'!$DE$153:$DE$1048576,0),MATCH((CUADRO!L$4&amp;$E1169),'Hoja de Trabajo para listado'!$DE$151:$DG$151,0)),0)+IFERROR(INDEX('Hoja de Trabajo para listado'!$CD$155:$DC$1048576,MATCH($A1169,'Hoja de Trabajo para listado'!$CD$155:$CD$1048576,0),MATCH((CUADRO!L$4&amp;$E1169),'Hoja de Trabajo para listado'!$CD$151:$DC$151,0)),0)</f>
        <v>0</v>
      </c>
      <c r="M1169" s="241">
        <f ca="1">+IFERROR(INDEX('Hoja de Trabajo para listado'!$A$155:$Z$1048576,MATCH($A1169,'Hoja de Trabajo para listado'!$A$155:$A$1048576,0),MATCH((CUADRO!M$4&amp;$E1169),'Hoja de Trabajo para listado'!$A$151:$Z$151,0)),0)+IFERROR(INDEX('Hoja de Trabajo para listado'!$AB$155:$BA$1048576,MATCH($A1169,'Hoja de Trabajo para listado'!$AB$155:$AB$1048576,0),MATCH((CUADRO!M$4&amp;$E1169),'Hoja de Trabajo para listado'!$AB$151:$BA$151,0)),0)+IFERROR(INDEX('Hoja de Trabajo para listado'!$BC$155:$CB$1048576,MATCH($A1169,'Hoja de Trabajo para listado'!$BC$155:$BC$1048576,0),MATCH((CUADRO!M$4&amp;$E1169),'Hoja de Trabajo para listado'!$BC$151:$CB$151,0)),0)+IFERROR(INDEX('Hoja de Trabajo para listado'!$DE$153:$DG$274,MATCH($A1169,'Hoja de Trabajo para listado'!$DE$153:$DE$1048576,0),MATCH((CUADRO!M$4&amp;$E1169),'Hoja de Trabajo para listado'!$DE$151:$DG$151,0)),0)+IFERROR(INDEX('Hoja de Trabajo para listado'!$CD$155:$DC$1048576,MATCH($A1169,'Hoja de Trabajo para listado'!$CD$155:$CD$1048576,0),MATCH((CUADRO!M$4&amp;$E1169),'Hoja de Trabajo para listado'!$CD$151:$DC$151,0)),0)</f>
        <v>0</v>
      </c>
      <c r="N1169" s="241">
        <f ca="1">+IFERROR(INDEX('Hoja de Trabajo para listado'!$A$155:$Z$1048576,MATCH($A1169,'Hoja de Trabajo para listado'!$A$155:$A$1048576,0),MATCH((CUADRO!N$4&amp;$E1169),'Hoja de Trabajo para listado'!$A$151:$Z$151,0)),0)+IFERROR(INDEX('Hoja de Trabajo para listado'!$AB$155:$BA$1048576,MATCH($A1169,'Hoja de Trabajo para listado'!$AB$155:$AB$1048576,0),MATCH((CUADRO!N$4&amp;$E1169),'Hoja de Trabajo para listado'!$AB$151:$BA$151,0)),0)+IFERROR(INDEX('Hoja de Trabajo para listado'!$BC$155:$CB$1048576,MATCH($A1169,'Hoja de Trabajo para listado'!$BC$155:$BC$1048576,0),MATCH((CUADRO!N$4&amp;$E1169),'Hoja de Trabajo para listado'!$BC$151:$CB$151,0)),0)+IFERROR(INDEX('Hoja de Trabajo para listado'!$DE$153:$DG$274,MATCH($A1169,'Hoja de Trabajo para listado'!$DE$153:$DE$1048576,0),MATCH((CUADRO!N$4&amp;$E1169),'Hoja de Trabajo para listado'!$DE$151:$DG$151,0)),0)+IFERROR(INDEX('Hoja de Trabajo para listado'!$CD$155:$DC$1048576,MATCH($A1169,'Hoja de Trabajo para listado'!$CD$155:$CD$1048576,0),MATCH((CUADRO!N$4&amp;$E1169),'Hoja de Trabajo para listado'!$CD$151:$DC$151,0)),0)</f>
        <v>0</v>
      </c>
      <c r="O1169" s="241">
        <f ca="1">+IFERROR(INDEX('Hoja de Trabajo para listado'!$A$155:$Z$1048576,MATCH($A1169,'Hoja de Trabajo para listado'!$A$155:$A$1048576,0),MATCH((CUADRO!O$4&amp;$E1169),'Hoja de Trabajo para listado'!$A$151:$Z$151,0)),0)+IFERROR(INDEX('Hoja de Trabajo para listado'!$AB$155:$BA$1048576,MATCH($A1169,'Hoja de Trabajo para listado'!$AB$155:$AB$1048576,0),MATCH((CUADRO!O$4&amp;$E1169),'Hoja de Trabajo para listado'!$AB$151:$BA$151,0)),0)+IFERROR(INDEX('Hoja de Trabajo para listado'!$BC$155:$CB$1048576,MATCH($A1169,'Hoja de Trabajo para listado'!$BC$155:$BC$1048576,0),MATCH((CUADRO!O$4&amp;$E1169),'Hoja de Trabajo para listado'!$BC$151:$CB$151,0)),0)+IFERROR(INDEX('Hoja de Trabajo para listado'!$DE$153:$DG$274,MATCH($A1169,'Hoja de Trabajo para listado'!$DE$153:$DE$1048576,0),MATCH((CUADRO!O$4&amp;$E1169),'Hoja de Trabajo para listado'!$DE$151:$DG$151,0)),0)+IFERROR(INDEX('Hoja de Trabajo para listado'!$CD$155:$DC$1048576,MATCH($A1169,'Hoja de Trabajo para listado'!$CD$155:$CD$1048576,0),MATCH((CUADRO!O$4&amp;$E1169),'Hoja de Trabajo para listado'!$CD$151:$DC$151,0)),0)</f>
        <v>0</v>
      </c>
      <c r="P1169" s="241">
        <f ca="1">+IFERROR(INDEX('Hoja de Trabajo para listado'!$A$155:$Z$1048576,MATCH($A1169,'Hoja de Trabajo para listado'!$A$155:$A$1048576,0),MATCH((CUADRO!P$4&amp;$E1169),'Hoja de Trabajo para listado'!$A$151:$Z$151,0)),0)+IFERROR(INDEX('Hoja de Trabajo para listado'!$AB$155:$BA$1048576,MATCH($A1169,'Hoja de Trabajo para listado'!$AB$155:$AB$1048576,0),MATCH((CUADRO!P$4&amp;$E1169),'Hoja de Trabajo para listado'!$AB$151:$BA$151,0)),0)+IFERROR(INDEX('Hoja de Trabajo para listado'!$BC$155:$CB$1048576,MATCH($A1169,'Hoja de Trabajo para listado'!$BC$155:$BC$1048576,0),MATCH((CUADRO!P$4&amp;$E1169),'Hoja de Trabajo para listado'!$BC$151:$CB$151,0)),0)+IFERROR(INDEX('Hoja de Trabajo para listado'!$DE$153:$DG$274,MATCH($A1169,'Hoja de Trabajo para listado'!$DE$153:$DE$1048576,0),MATCH((CUADRO!P$4&amp;$E1169),'Hoja de Trabajo para listado'!$DE$151:$DG$151,0)),0)+IFERROR(INDEX('Hoja de Trabajo para listado'!$CD$155:$DC$1048576,MATCH($A1169,'Hoja de Trabajo para listado'!$CD$155:$CD$1048576,0),MATCH((CUADRO!P$4&amp;$E1169),'Hoja de Trabajo para listado'!$CD$151:$DC$151,0)),0)</f>
        <v>0</v>
      </c>
      <c r="Q1169" s="241">
        <f ca="1">+IFERROR(INDEX('Hoja de Trabajo para listado'!$A$155:$Z$1048576,MATCH($A1169,'Hoja de Trabajo para listado'!$A$155:$A$1048576,0),MATCH((CUADRO!Q$4&amp;$E1169),'Hoja de Trabajo para listado'!$A$151:$Z$151,0)),0)+IFERROR(INDEX('Hoja de Trabajo para listado'!$AB$155:$BA$1048576,MATCH($A1169,'Hoja de Trabajo para listado'!$AB$155:$AB$1048576,0),MATCH((CUADRO!Q$4&amp;$E1169),'Hoja de Trabajo para listado'!$AB$151:$BA$151,0)),0)+IFERROR(INDEX('Hoja de Trabajo para listado'!$BC$155:$CB$1048576,MATCH($A1169,'Hoja de Trabajo para listado'!$BC$155:$BC$1048576,0),MATCH((CUADRO!Q$4&amp;$E1169),'Hoja de Trabajo para listado'!$BC$151:$CB$151,0)),0)+IFERROR(INDEX('Hoja de Trabajo para listado'!$DE$153:$DG$274,MATCH($A1169,'Hoja de Trabajo para listado'!$DE$153:$DE$1048576,0),MATCH((CUADRO!Q$4&amp;$E1169),'Hoja de Trabajo para listado'!$DE$151:$DG$151,0)),0)+IFERROR(INDEX('Hoja de Trabajo para listado'!$CD$155:$DC$1048576,MATCH($A1169,'Hoja de Trabajo para listado'!$CD$155:$CD$1048576,0),MATCH((CUADRO!Q$4&amp;$E1169),'Hoja de Trabajo para listado'!$CD$151:$DC$151,0)),0)</f>
        <v>0</v>
      </c>
      <c r="R1169" s="241">
        <f t="shared" ca="1" si="36"/>
        <v>0</v>
      </c>
      <c r="S1169" s="247"/>
      <c r="T1169" s="241">
        <f ca="1">+T1170</f>
        <v>0</v>
      </c>
      <c r="U1169" s="240">
        <f t="shared" si="37"/>
        <v>1</v>
      </c>
    </row>
    <row r="1170" spans="1:21" customFormat="1" ht="27" hidden="1" customHeight="1">
      <c r="A1170" s="32">
        <v>3401</v>
      </c>
      <c r="B1170" s="382"/>
      <c r="C1170" s="245" t="str">
        <f>+VLOOKUP(A1170,bd_lista!$A$3:$C$592,3,FALSE)</f>
        <v>GAIOC de la Nación Originaria Uru Chipaya</v>
      </c>
      <c r="D1170" s="384"/>
      <c r="E1170" s="242" t="s">
        <v>684</v>
      </c>
      <c r="F1170" s="241">
        <f ca="1">+IFERROR(INDEX('Hoja de Trabajo para listado'!$A$155:$Z$1048576,MATCH($A1170,'Hoja de Trabajo para listado'!$A$155:$A$1048576,0),MATCH((CUADRO!F$4&amp;$E1170),'Hoja de Trabajo para listado'!$A$151:$Z$151,0)),0)+IFERROR(INDEX('Hoja de Trabajo para listado'!$AB$155:$BA$1048576,MATCH($A1170,'Hoja de Trabajo para listado'!$AB$155:$AB$1048576,0),MATCH((CUADRO!F$4&amp;$E1170),'Hoja de Trabajo para listado'!$AB$151:$BA$151,0)),0)+IFERROR(INDEX('Hoja de Trabajo para listado'!$BC$155:$CB$1048576,MATCH($A1170,'Hoja de Trabajo para listado'!$BC$155:$BC$1048576,0),MATCH((CUADRO!F$4&amp;$E1170),'Hoja de Trabajo para listado'!$BC$151:$CB$151,0)),0)+IFERROR(INDEX('Hoja de Trabajo para listado'!$DE$153:$DG$274,MATCH($A1170,'Hoja de Trabajo para listado'!$DE$153:$DE$1048576,0),MATCH((CUADRO!F$4&amp;$E1170),'Hoja de Trabajo para listado'!$DE$151:$DG$151,0)),0)+IFERROR(INDEX('Hoja de Trabajo para listado'!$CD$155:$DC$1048576,MATCH($A1170,'Hoja de Trabajo para listado'!$CD$155:$CD$1048576,0),MATCH((CUADRO!F$4&amp;$E1170),'Hoja de Trabajo para listado'!$CD$151:$DC$151,0)),0)</f>
        <v>0</v>
      </c>
      <c r="G1170" s="241">
        <f ca="1">+IFERROR(INDEX('Hoja de Trabajo para listado'!$A$155:$Z$1048576,MATCH($A1170,'Hoja de Trabajo para listado'!$A$155:$A$1048576,0),MATCH((CUADRO!G$4&amp;$E1170),'Hoja de Trabajo para listado'!$A$151:$Z$151,0)),0)+IFERROR(INDEX('Hoja de Trabajo para listado'!$AB$155:$BA$1048576,MATCH($A1170,'Hoja de Trabajo para listado'!$AB$155:$AB$1048576,0),MATCH((CUADRO!G$4&amp;$E1170),'Hoja de Trabajo para listado'!$AB$151:$BA$151,0)),0)+IFERROR(INDEX('Hoja de Trabajo para listado'!$BC$155:$CB$1048576,MATCH($A1170,'Hoja de Trabajo para listado'!$BC$155:$BC$1048576,0),MATCH((CUADRO!G$4&amp;$E1170),'Hoja de Trabajo para listado'!$BC$151:$CB$151,0)),0)+IFERROR(INDEX('Hoja de Trabajo para listado'!$DE$153:$DG$274,MATCH($A1170,'Hoja de Trabajo para listado'!$DE$153:$DE$1048576,0),MATCH((CUADRO!G$4&amp;$E1170),'Hoja de Trabajo para listado'!$DE$151:$DG$151,0)),0)+IFERROR(INDEX('Hoja de Trabajo para listado'!$CD$155:$DC$1048576,MATCH($A1170,'Hoja de Trabajo para listado'!$CD$155:$CD$1048576,0),MATCH((CUADRO!G$4&amp;$E1170),'Hoja de Trabajo para listado'!$CD$151:$DC$151,0)),0)</f>
        <v>0</v>
      </c>
      <c r="H1170" s="241">
        <f ca="1">+IFERROR(INDEX('Hoja de Trabajo para listado'!$A$155:$Z$1048576,MATCH($A1170,'Hoja de Trabajo para listado'!$A$155:$A$1048576,0),MATCH((CUADRO!H$4&amp;$E1170),'Hoja de Trabajo para listado'!$A$151:$Z$151,0)),0)+IFERROR(INDEX('Hoja de Trabajo para listado'!$AB$155:$BA$1048576,MATCH($A1170,'Hoja de Trabajo para listado'!$AB$155:$AB$1048576,0),MATCH((CUADRO!H$4&amp;$E1170),'Hoja de Trabajo para listado'!$AB$151:$BA$151,0)),0)+IFERROR(INDEX('Hoja de Trabajo para listado'!$BC$155:$CB$1048576,MATCH($A1170,'Hoja de Trabajo para listado'!$BC$155:$BC$1048576,0),MATCH((CUADRO!H$4&amp;$E1170),'Hoja de Trabajo para listado'!$BC$151:$CB$151,0)),0)+IFERROR(INDEX('Hoja de Trabajo para listado'!$DE$153:$DG$274,MATCH($A1170,'Hoja de Trabajo para listado'!$DE$153:$DE$1048576,0),MATCH((CUADRO!H$4&amp;$E1170),'Hoja de Trabajo para listado'!$DE$151:$DG$151,0)),0)+IFERROR(INDEX('Hoja de Trabajo para listado'!$CD$155:$DC$1048576,MATCH($A1170,'Hoja de Trabajo para listado'!$CD$155:$CD$1048576,0),MATCH((CUADRO!H$4&amp;$E1170),'Hoja de Trabajo para listado'!$CD$151:$DC$151,0)),0)</f>
        <v>0</v>
      </c>
      <c r="I1170" s="241">
        <f ca="1">+IFERROR(INDEX('Hoja de Trabajo para listado'!$A$155:$Z$1048576,MATCH($A1170,'Hoja de Trabajo para listado'!$A$155:$A$1048576,0),MATCH((CUADRO!I$4&amp;$E1170),'Hoja de Trabajo para listado'!$A$151:$Z$151,0)),0)+IFERROR(INDEX('Hoja de Trabajo para listado'!$AB$155:$BA$1048576,MATCH($A1170,'Hoja de Trabajo para listado'!$AB$155:$AB$1048576,0),MATCH((CUADRO!I$4&amp;$E1170),'Hoja de Trabajo para listado'!$AB$151:$BA$151,0)),0)+IFERROR(INDEX('Hoja de Trabajo para listado'!$BC$155:$CB$1048576,MATCH($A1170,'Hoja de Trabajo para listado'!$BC$155:$BC$1048576,0),MATCH((CUADRO!I$4&amp;$E1170),'Hoja de Trabajo para listado'!$BC$151:$CB$151,0)),0)+IFERROR(INDEX('Hoja de Trabajo para listado'!$DE$153:$DG$274,MATCH($A1170,'Hoja de Trabajo para listado'!$DE$153:$DE$1048576,0),MATCH((CUADRO!I$4&amp;$E1170),'Hoja de Trabajo para listado'!$DE$151:$DG$151,0)),0)+IFERROR(INDEX('Hoja de Trabajo para listado'!$CD$155:$DC$1048576,MATCH($A1170,'Hoja de Trabajo para listado'!$CD$155:$CD$1048576,0),MATCH((CUADRO!I$4&amp;$E1170),'Hoja de Trabajo para listado'!$CD$151:$DC$151,0)),0)</f>
        <v>0</v>
      </c>
      <c r="J1170" s="241">
        <f ca="1">+IFERROR(INDEX('Hoja de Trabajo para listado'!$A$155:$Z$1048576,MATCH($A1170,'Hoja de Trabajo para listado'!$A$155:$A$1048576,0),MATCH((CUADRO!J$4&amp;$E1170),'Hoja de Trabajo para listado'!$A$151:$Z$151,0)),0)+IFERROR(INDEX('Hoja de Trabajo para listado'!$AB$155:$BA$1048576,MATCH($A1170,'Hoja de Trabajo para listado'!$AB$155:$AB$1048576,0),MATCH((CUADRO!J$4&amp;$E1170),'Hoja de Trabajo para listado'!$AB$151:$BA$151,0)),0)+IFERROR(INDEX('Hoja de Trabajo para listado'!$BC$155:$CB$1048576,MATCH($A1170,'Hoja de Trabajo para listado'!$BC$155:$BC$1048576,0),MATCH((CUADRO!J$4&amp;$E1170),'Hoja de Trabajo para listado'!$BC$151:$CB$151,0)),0)+IFERROR(INDEX('Hoja de Trabajo para listado'!$DE$153:$DG$274,MATCH($A1170,'Hoja de Trabajo para listado'!$DE$153:$DE$1048576,0),MATCH((CUADRO!J$4&amp;$E1170),'Hoja de Trabajo para listado'!$DE$151:$DG$151,0)),0)+IFERROR(INDEX('Hoja de Trabajo para listado'!$CD$155:$DC$1048576,MATCH($A1170,'Hoja de Trabajo para listado'!$CD$155:$CD$1048576,0),MATCH((CUADRO!J$4&amp;$E1170),'Hoja de Trabajo para listado'!$CD$151:$DC$151,0)),0)</f>
        <v>0</v>
      </c>
      <c r="K1170" s="241">
        <f ca="1">+IFERROR(INDEX('Hoja de Trabajo para listado'!$A$155:$Z$1048576,MATCH($A1170,'Hoja de Trabajo para listado'!$A$155:$A$1048576,0),MATCH((CUADRO!K$4&amp;$E1170),'Hoja de Trabajo para listado'!$A$151:$Z$151,0)),0)+IFERROR(INDEX('Hoja de Trabajo para listado'!$AB$155:$BA$1048576,MATCH($A1170,'Hoja de Trabajo para listado'!$AB$155:$AB$1048576,0),MATCH((CUADRO!K$4&amp;$E1170),'Hoja de Trabajo para listado'!$AB$151:$BA$151,0)),0)+IFERROR(INDEX('Hoja de Trabajo para listado'!$BC$155:$CB$1048576,MATCH($A1170,'Hoja de Trabajo para listado'!$BC$155:$BC$1048576,0),MATCH((CUADRO!K$4&amp;$E1170),'Hoja de Trabajo para listado'!$BC$151:$CB$151,0)),0)+IFERROR(INDEX('Hoja de Trabajo para listado'!$DE$153:$DG$274,MATCH($A1170,'Hoja de Trabajo para listado'!$DE$153:$DE$1048576,0),MATCH((CUADRO!K$4&amp;$E1170),'Hoja de Trabajo para listado'!$DE$151:$DG$151,0)),0)+IFERROR(INDEX('Hoja de Trabajo para listado'!$CD$155:$DC$1048576,MATCH($A1170,'Hoja de Trabajo para listado'!$CD$155:$CD$1048576,0),MATCH((CUADRO!K$4&amp;$E1170),'Hoja de Trabajo para listado'!$CD$151:$DC$151,0)),0)</f>
        <v>0</v>
      </c>
      <c r="L1170" s="241">
        <f ca="1">+IFERROR(INDEX('Hoja de Trabajo para listado'!$A$155:$Z$1048576,MATCH($A1170,'Hoja de Trabajo para listado'!$A$155:$A$1048576,0),MATCH((CUADRO!L$4&amp;$E1170),'Hoja de Trabajo para listado'!$A$151:$Z$151,0)),0)+IFERROR(INDEX('Hoja de Trabajo para listado'!$AB$155:$BA$1048576,MATCH($A1170,'Hoja de Trabajo para listado'!$AB$155:$AB$1048576,0),MATCH((CUADRO!L$4&amp;$E1170),'Hoja de Trabajo para listado'!$AB$151:$BA$151,0)),0)+IFERROR(INDEX('Hoja de Trabajo para listado'!$BC$155:$CB$1048576,MATCH($A1170,'Hoja de Trabajo para listado'!$BC$155:$BC$1048576,0),MATCH((CUADRO!L$4&amp;$E1170),'Hoja de Trabajo para listado'!$BC$151:$CB$151,0)),0)+IFERROR(INDEX('Hoja de Trabajo para listado'!$DE$153:$DG$274,MATCH($A1170,'Hoja de Trabajo para listado'!$DE$153:$DE$1048576,0),MATCH((CUADRO!L$4&amp;$E1170),'Hoja de Trabajo para listado'!$DE$151:$DG$151,0)),0)+IFERROR(INDEX('Hoja de Trabajo para listado'!$CD$155:$DC$1048576,MATCH($A1170,'Hoja de Trabajo para listado'!$CD$155:$CD$1048576,0),MATCH((CUADRO!L$4&amp;$E1170),'Hoja de Trabajo para listado'!$CD$151:$DC$151,0)),0)</f>
        <v>0</v>
      </c>
      <c r="M1170" s="241">
        <f ca="1">+IFERROR(INDEX('Hoja de Trabajo para listado'!$A$155:$Z$1048576,MATCH($A1170,'Hoja de Trabajo para listado'!$A$155:$A$1048576,0),MATCH((CUADRO!M$4&amp;$E1170),'Hoja de Trabajo para listado'!$A$151:$Z$151,0)),0)+IFERROR(INDEX('Hoja de Trabajo para listado'!$AB$155:$BA$1048576,MATCH($A1170,'Hoja de Trabajo para listado'!$AB$155:$AB$1048576,0),MATCH((CUADRO!M$4&amp;$E1170),'Hoja de Trabajo para listado'!$AB$151:$BA$151,0)),0)+IFERROR(INDEX('Hoja de Trabajo para listado'!$BC$155:$CB$1048576,MATCH($A1170,'Hoja de Trabajo para listado'!$BC$155:$BC$1048576,0),MATCH((CUADRO!M$4&amp;$E1170),'Hoja de Trabajo para listado'!$BC$151:$CB$151,0)),0)+IFERROR(INDEX('Hoja de Trabajo para listado'!$DE$153:$DG$274,MATCH($A1170,'Hoja de Trabajo para listado'!$DE$153:$DE$1048576,0),MATCH((CUADRO!M$4&amp;$E1170),'Hoja de Trabajo para listado'!$DE$151:$DG$151,0)),0)+IFERROR(INDEX('Hoja de Trabajo para listado'!$CD$155:$DC$1048576,MATCH($A1170,'Hoja de Trabajo para listado'!$CD$155:$CD$1048576,0),MATCH((CUADRO!M$4&amp;$E1170),'Hoja de Trabajo para listado'!$CD$151:$DC$151,0)),0)</f>
        <v>0</v>
      </c>
      <c r="N1170" s="241">
        <f ca="1">+IFERROR(INDEX('Hoja de Trabajo para listado'!$A$155:$Z$1048576,MATCH($A1170,'Hoja de Trabajo para listado'!$A$155:$A$1048576,0),MATCH((CUADRO!N$4&amp;$E1170),'Hoja de Trabajo para listado'!$A$151:$Z$151,0)),0)+IFERROR(INDEX('Hoja de Trabajo para listado'!$AB$155:$BA$1048576,MATCH($A1170,'Hoja de Trabajo para listado'!$AB$155:$AB$1048576,0),MATCH((CUADRO!N$4&amp;$E1170),'Hoja de Trabajo para listado'!$AB$151:$BA$151,0)),0)+IFERROR(INDEX('Hoja de Trabajo para listado'!$BC$155:$CB$1048576,MATCH($A1170,'Hoja de Trabajo para listado'!$BC$155:$BC$1048576,0),MATCH((CUADRO!N$4&amp;$E1170),'Hoja de Trabajo para listado'!$BC$151:$CB$151,0)),0)+IFERROR(INDEX('Hoja de Trabajo para listado'!$DE$153:$DG$274,MATCH($A1170,'Hoja de Trabajo para listado'!$DE$153:$DE$1048576,0),MATCH((CUADRO!N$4&amp;$E1170),'Hoja de Trabajo para listado'!$DE$151:$DG$151,0)),0)+IFERROR(INDEX('Hoja de Trabajo para listado'!$CD$155:$DC$1048576,MATCH($A1170,'Hoja de Trabajo para listado'!$CD$155:$CD$1048576,0),MATCH((CUADRO!N$4&amp;$E1170),'Hoja de Trabajo para listado'!$CD$151:$DC$151,0)),0)</f>
        <v>0</v>
      </c>
      <c r="O1170" s="241">
        <f ca="1">+IFERROR(INDEX('Hoja de Trabajo para listado'!$A$155:$Z$1048576,MATCH($A1170,'Hoja de Trabajo para listado'!$A$155:$A$1048576,0),MATCH((CUADRO!O$4&amp;$E1170),'Hoja de Trabajo para listado'!$A$151:$Z$151,0)),0)+IFERROR(INDEX('Hoja de Trabajo para listado'!$AB$155:$BA$1048576,MATCH($A1170,'Hoja de Trabajo para listado'!$AB$155:$AB$1048576,0),MATCH((CUADRO!O$4&amp;$E1170),'Hoja de Trabajo para listado'!$AB$151:$BA$151,0)),0)+IFERROR(INDEX('Hoja de Trabajo para listado'!$BC$155:$CB$1048576,MATCH($A1170,'Hoja de Trabajo para listado'!$BC$155:$BC$1048576,0),MATCH((CUADRO!O$4&amp;$E1170),'Hoja de Trabajo para listado'!$BC$151:$CB$151,0)),0)+IFERROR(INDEX('Hoja de Trabajo para listado'!$DE$153:$DG$274,MATCH($A1170,'Hoja de Trabajo para listado'!$DE$153:$DE$1048576,0),MATCH((CUADRO!O$4&amp;$E1170),'Hoja de Trabajo para listado'!$DE$151:$DG$151,0)),0)+IFERROR(INDEX('Hoja de Trabajo para listado'!$CD$155:$DC$1048576,MATCH($A1170,'Hoja de Trabajo para listado'!$CD$155:$CD$1048576,0),MATCH((CUADRO!O$4&amp;$E1170),'Hoja de Trabajo para listado'!$CD$151:$DC$151,0)),0)</f>
        <v>0</v>
      </c>
      <c r="P1170" s="241">
        <f ca="1">+IFERROR(INDEX('Hoja de Trabajo para listado'!$A$155:$Z$1048576,MATCH($A1170,'Hoja de Trabajo para listado'!$A$155:$A$1048576,0),MATCH((CUADRO!P$4&amp;$E1170),'Hoja de Trabajo para listado'!$A$151:$Z$151,0)),0)+IFERROR(INDEX('Hoja de Trabajo para listado'!$AB$155:$BA$1048576,MATCH($A1170,'Hoja de Trabajo para listado'!$AB$155:$AB$1048576,0),MATCH((CUADRO!P$4&amp;$E1170),'Hoja de Trabajo para listado'!$AB$151:$BA$151,0)),0)+IFERROR(INDEX('Hoja de Trabajo para listado'!$BC$155:$CB$1048576,MATCH($A1170,'Hoja de Trabajo para listado'!$BC$155:$BC$1048576,0),MATCH((CUADRO!P$4&amp;$E1170),'Hoja de Trabajo para listado'!$BC$151:$CB$151,0)),0)+IFERROR(INDEX('Hoja de Trabajo para listado'!$DE$153:$DG$274,MATCH($A1170,'Hoja de Trabajo para listado'!$DE$153:$DE$1048576,0),MATCH((CUADRO!P$4&amp;$E1170),'Hoja de Trabajo para listado'!$DE$151:$DG$151,0)),0)+IFERROR(INDEX('Hoja de Trabajo para listado'!$CD$155:$DC$1048576,MATCH($A1170,'Hoja de Trabajo para listado'!$CD$155:$CD$1048576,0),MATCH((CUADRO!P$4&amp;$E1170),'Hoja de Trabajo para listado'!$CD$151:$DC$151,0)),0)</f>
        <v>0</v>
      </c>
      <c r="Q1170" s="241">
        <f ca="1">+IFERROR(INDEX('Hoja de Trabajo para listado'!$A$155:$Z$1048576,MATCH($A1170,'Hoja de Trabajo para listado'!$A$155:$A$1048576,0),MATCH((CUADRO!Q$4&amp;$E1170),'Hoja de Trabajo para listado'!$A$151:$Z$151,0)),0)+IFERROR(INDEX('Hoja de Trabajo para listado'!$AB$155:$BA$1048576,MATCH($A1170,'Hoja de Trabajo para listado'!$AB$155:$AB$1048576,0),MATCH((CUADRO!Q$4&amp;$E1170),'Hoja de Trabajo para listado'!$AB$151:$BA$151,0)),0)+IFERROR(INDEX('Hoja de Trabajo para listado'!$BC$155:$CB$1048576,MATCH($A1170,'Hoja de Trabajo para listado'!$BC$155:$BC$1048576,0),MATCH((CUADRO!Q$4&amp;$E1170),'Hoja de Trabajo para listado'!$BC$151:$CB$151,0)),0)+IFERROR(INDEX('Hoja de Trabajo para listado'!$DE$153:$DG$274,MATCH($A1170,'Hoja de Trabajo para listado'!$DE$153:$DE$1048576,0),MATCH((CUADRO!Q$4&amp;$E1170),'Hoja de Trabajo para listado'!$DE$151:$DG$151,0)),0)+IFERROR(INDEX('Hoja de Trabajo para listado'!$CD$155:$DC$1048576,MATCH($A1170,'Hoja de Trabajo para listado'!$CD$155:$CD$1048576,0),MATCH((CUADRO!Q$4&amp;$E1170),'Hoja de Trabajo para listado'!$CD$151:$DC$151,0)),0)</f>
        <v>0</v>
      </c>
      <c r="R1170" s="241">
        <f t="shared" ca="1" si="36"/>
        <v>0</v>
      </c>
      <c r="S1170" s="247">
        <f ca="1">+R1169+R1170</f>
        <v>0</v>
      </c>
      <c r="T1170" s="241">
        <f ca="1">+S1170</f>
        <v>0</v>
      </c>
      <c r="U1170" s="240">
        <f t="shared" si="37"/>
        <v>2</v>
      </c>
    </row>
    <row r="1171" spans="1:21" customFormat="1" ht="27" hidden="1" customHeight="1">
      <c r="A1171" s="32">
        <v>3701</v>
      </c>
      <c r="B1171" s="381">
        <f>+A1171</f>
        <v>3701</v>
      </c>
      <c r="C1171" s="245" t="str">
        <f>+VLOOKUP(A1171,bd_lista!$A$3:$C$592,3,FALSE)</f>
        <v>GAIOC de Charagua Iyambae</v>
      </c>
      <c r="D1171" s="383" t="str">
        <f>+C1171</f>
        <v>GAIOC de Charagua Iyambae</v>
      </c>
      <c r="E1171" s="240" t="s">
        <v>683</v>
      </c>
      <c r="F1171" s="241">
        <f ca="1">+IFERROR(INDEX('Hoja de Trabajo para listado'!$A$155:$Z$1048576,MATCH($A1171,'Hoja de Trabajo para listado'!$A$155:$A$1048576,0),MATCH((CUADRO!F$4&amp;$E1171),'Hoja de Trabajo para listado'!$A$151:$Z$151,0)),0)+IFERROR(INDEX('Hoja de Trabajo para listado'!$AB$155:$BA$1048576,MATCH($A1171,'Hoja de Trabajo para listado'!$AB$155:$AB$1048576,0),MATCH((CUADRO!F$4&amp;$E1171),'Hoja de Trabajo para listado'!$AB$151:$BA$151,0)),0)+IFERROR(INDEX('Hoja de Trabajo para listado'!$BC$155:$CB$1048576,MATCH($A1171,'Hoja de Trabajo para listado'!$BC$155:$BC$1048576,0),MATCH((CUADRO!F$4&amp;$E1171),'Hoja de Trabajo para listado'!$BC$151:$CB$151,0)),0)+IFERROR(INDEX('Hoja de Trabajo para listado'!$DE$153:$DG$274,MATCH($A1171,'Hoja de Trabajo para listado'!$DE$153:$DE$1048576,0),MATCH((CUADRO!F$4&amp;$E1171),'Hoja de Trabajo para listado'!$DE$151:$DG$151,0)),0)+IFERROR(INDEX('Hoja de Trabajo para listado'!$CD$155:$DC$1048576,MATCH($A1171,'Hoja de Trabajo para listado'!$CD$155:$CD$1048576,0),MATCH((CUADRO!F$4&amp;$E1171),'Hoja de Trabajo para listado'!$CD$151:$DC$151,0)),0)</f>
        <v>0</v>
      </c>
      <c r="G1171" s="241">
        <f ca="1">+IFERROR(INDEX('Hoja de Trabajo para listado'!$A$155:$Z$1048576,MATCH($A1171,'Hoja de Trabajo para listado'!$A$155:$A$1048576,0),MATCH((CUADRO!G$4&amp;$E1171),'Hoja de Trabajo para listado'!$A$151:$Z$151,0)),0)+IFERROR(INDEX('Hoja de Trabajo para listado'!$AB$155:$BA$1048576,MATCH($A1171,'Hoja de Trabajo para listado'!$AB$155:$AB$1048576,0),MATCH((CUADRO!G$4&amp;$E1171),'Hoja de Trabajo para listado'!$AB$151:$BA$151,0)),0)+IFERROR(INDEX('Hoja de Trabajo para listado'!$BC$155:$CB$1048576,MATCH($A1171,'Hoja de Trabajo para listado'!$BC$155:$BC$1048576,0),MATCH((CUADRO!G$4&amp;$E1171),'Hoja de Trabajo para listado'!$BC$151:$CB$151,0)),0)+IFERROR(INDEX('Hoja de Trabajo para listado'!$DE$153:$DG$274,MATCH($A1171,'Hoja de Trabajo para listado'!$DE$153:$DE$1048576,0),MATCH((CUADRO!G$4&amp;$E1171),'Hoja de Trabajo para listado'!$DE$151:$DG$151,0)),0)+IFERROR(INDEX('Hoja de Trabajo para listado'!$CD$155:$DC$1048576,MATCH($A1171,'Hoja de Trabajo para listado'!$CD$155:$CD$1048576,0),MATCH((CUADRO!G$4&amp;$E1171),'Hoja de Trabajo para listado'!$CD$151:$DC$151,0)),0)</f>
        <v>0</v>
      </c>
      <c r="H1171" s="241">
        <f ca="1">+IFERROR(INDEX('Hoja de Trabajo para listado'!$A$155:$Z$1048576,MATCH($A1171,'Hoja de Trabajo para listado'!$A$155:$A$1048576,0),MATCH((CUADRO!H$4&amp;$E1171),'Hoja de Trabajo para listado'!$A$151:$Z$151,0)),0)+IFERROR(INDEX('Hoja de Trabajo para listado'!$AB$155:$BA$1048576,MATCH($A1171,'Hoja de Trabajo para listado'!$AB$155:$AB$1048576,0),MATCH((CUADRO!H$4&amp;$E1171),'Hoja de Trabajo para listado'!$AB$151:$BA$151,0)),0)+IFERROR(INDEX('Hoja de Trabajo para listado'!$BC$155:$CB$1048576,MATCH($A1171,'Hoja de Trabajo para listado'!$BC$155:$BC$1048576,0),MATCH((CUADRO!H$4&amp;$E1171),'Hoja de Trabajo para listado'!$BC$151:$CB$151,0)),0)+IFERROR(INDEX('Hoja de Trabajo para listado'!$DE$153:$DG$274,MATCH($A1171,'Hoja de Trabajo para listado'!$DE$153:$DE$1048576,0),MATCH((CUADRO!H$4&amp;$E1171),'Hoja de Trabajo para listado'!$DE$151:$DG$151,0)),0)+IFERROR(INDEX('Hoja de Trabajo para listado'!$CD$155:$DC$1048576,MATCH($A1171,'Hoja de Trabajo para listado'!$CD$155:$CD$1048576,0),MATCH((CUADRO!H$4&amp;$E1171),'Hoja de Trabajo para listado'!$CD$151:$DC$151,0)),0)</f>
        <v>0</v>
      </c>
      <c r="I1171" s="241">
        <f ca="1">+IFERROR(INDEX('Hoja de Trabajo para listado'!$A$155:$Z$1048576,MATCH($A1171,'Hoja de Trabajo para listado'!$A$155:$A$1048576,0),MATCH((CUADRO!I$4&amp;$E1171),'Hoja de Trabajo para listado'!$A$151:$Z$151,0)),0)+IFERROR(INDEX('Hoja de Trabajo para listado'!$AB$155:$BA$1048576,MATCH($A1171,'Hoja de Trabajo para listado'!$AB$155:$AB$1048576,0),MATCH((CUADRO!I$4&amp;$E1171),'Hoja de Trabajo para listado'!$AB$151:$BA$151,0)),0)+IFERROR(INDEX('Hoja de Trabajo para listado'!$BC$155:$CB$1048576,MATCH($A1171,'Hoja de Trabajo para listado'!$BC$155:$BC$1048576,0),MATCH((CUADRO!I$4&amp;$E1171),'Hoja de Trabajo para listado'!$BC$151:$CB$151,0)),0)+IFERROR(INDEX('Hoja de Trabajo para listado'!$DE$153:$DG$274,MATCH($A1171,'Hoja de Trabajo para listado'!$DE$153:$DE$1048576,0),MATCH((CUADRO!I$4&amp;$E1171),'Hoja de Trabajo para listado'!$DE$151:$DG$151,0)),0)+IFERROR(INDEX('Hoja de Trabajo para listado'!$CD$155:$DC$1048576,MATCH($A1171,'Hoja de Trabajo para listado'!$CD$155:$CD$1048576,0),MATCH((CUADRO!I$4&amp;$E1171),'Hoja de Trabajo para listado'!$CD$151:$DC$151,0)),0)</f>
        <v>0</v>
      </c>
      <c r="J1171" s="241">
        <f ca="1">+IFERROR(INDEX('Hoja de Trabajo para listado'!$A$155:$Z$1048576,MATCH($A1171,'Hoja de Trabajo para listado'!$A$155:$A$1048576,0),MATCH((CUADRO!J$4&amp;$E1171),'Hoja de Trabajo para listado'!$A$151:$Z$151,0)),0)+IFERROR(INDEX('Hoja de Trabajo para listado'!$AB$155:$BA$1048576,MATCH($A1171,'Hoja de Trabajo para listado'!$AB$155:$AB$1048576,0),MATCH((CUADRO!J$4&amp;$E1171),'Hoja de Trabajo para listado'!$AB$151:$BA$151,0)),0)+IFERROR(INDEX('Hoja de Trabajo para listado'!$BC$155:$CB$1048576,MATCH($A1171,'Hoja de Trabajo para listado'!$BC$155:$BC$1048576,0),MATCH((CUADRO!J$4&amp;$E1171),'Hoja de Trabajo para listado'!$BC$151:$CB$151,0)),0)+IFERROR(INDEX('Hoja de Trabajo para listado'!$DE$153:$DG$274,MATCH($A1171,'Hoja de Trabajo para listado'!$DE$153:$DE$1048576,0),MATCH((CUADRO!J$4&amp;$E1171),'Hoja de Trabajo para listado'!$DE$151:$DG$151,0)),0)+IFERROR(INDEX('Hoja de Trabajo para listado'!$CD$155:$DC$1048576,MATCH($A1171,'Hoja de Trabajo para listado'!$CD$155:$CD$1048576,0),MATCH((CUADRO!J$4&amp;$E1171),'Hoja de Trabajo para listado'!$CD$151:$DC$151,0)),0)</f>
        <v>0</v>
      </c>
      <c r="K1171" s="241">
        <f ca="1">+IFERROR(INDEX('Hoja de Trabajo para listado'!$A$155:$Z$1048576,MATCH($A1171,'Hoja de Trabajo para listado'!$A$155:$A$1048576,0),MATCH((CUADRO!K$4&amp;$E1171),'Hoja de Trabajo para listado'!$A$151:$Z$151,0)),0)+IFERROR(INDEX('Hoja de Trabajo para listado'!$AB$155:$BA$1048576,MATCH($A1171,'Hoja de Trabajo para listado'!$AB$155:$AB$1048576,0),MATCH((CUADRO!K$4&amp;$E1171),'Hoja de Trabajo para listado'!$AB$151:$BA$151,0)),0)+IFERROR(INDEX('Hoja de Trabajo para listado'!$BC$155:$CB$1048576,MATCH($A1171,'Hoja de Trabajo para listado'!$BC$155:$BC$1048576,0),MATCH((CUADRO!K$4&amp;$E1171),'Hoja de Trabajo para listado'!$BC$151:$CB$151,0)),0)+IFERROR(INDEX('Hoja de Trabajo para listado'!$DE$153:$DG$274,MATCH($A1171,'Hoja de Trabajo para listado'!$DE$153:$DE$1048576,0),MATCH((CUADRO!K$4&amp;$E1171),'Hoja de Trabajo para listado'!$DE$151:$DG$151,0)),0)+IFERROR(INDEX('Hoja de Trabajo para listado'!$CD$155:$DC$1048576,MATCH($A1171,'Hoja de Trabajo para listado'!$CD$155:$CD$1048576,0),MATCH((CUADRO!K$4&amp;$E1171),'Hoja de Trabajo para listado'!$CD$151:$DC$151,0)),0)</f>
        <v>0</v>
      </c>
      <c r="L1171" s="241">
        <f ca="1">+IFERROR(INDEX('Hoja de Trabajo para listado'!$A$155:$Z$1048576,MATCH($A1171,'Hoja de Trabajo para listado'!$A$155:$A$1048576,0),MATCH((CUADRO!L$4&amp;$E1171),'Hoja de Trabajo para listado'!$A$151:$Z$151,0)),0)+IFERROR(INDEX('Hoja de Trabajo para listado'!$AB$155:$BA$1048576,MATCH($A1171,'Hoja de Trabajo para listado'!$AB$155:$AB$1048576,0),MATCH((CUADRO!L$4&amp;$E1171),'Hoja de Trabajo para listado'!$AB$151:$BA$151,0)),0)+IFERROR(INDEX('Hoja de Trabajo para listado'!$BC$155:$CB$1048576,MATCH($A1171,'Hoja de Trabajo para listado'!$BC$155:$BC$1048576,0),MATCH((CUADRO!L$4&amp;$E1171),'Hoja de Trabajo para listado'!$BC$151:$CB$151,0)),0)+IFERROR(INDEX('Hoja de Trabajo para listado'!$DE$153:$DG$274,MATCH($A1171,'Hoja de Trabajo para listado'!$DE$153:$DE$1048576,0),MATCH((CUADRO!L$4&amp;$E1171),'Hoja de Trabajo para listado'!$DE$151:$DG$151,0)),0)+IFERROR(INDEX('Hoja de Trabajo para listado'!$CD$155:$DC$1048576,MATCH($A1171,'Hoja de Trabajo para listado'!$CD$155:$CD$1048576,0),MATCH((CUADRO!L$4&amp;$E1171),'Hoja de Trabajo para listado'!$CD$151:$DC$151,0)),0)</f>
        <v>0</v>
      </c>
      <c r="M1171" s="241">
        <f ca="1">+IFERROR(INDEX('Hoja de Trabajo para listado'!$A$155:$Z$1048576,MATCH($A1171,'Hoja de Trabajo para listado'!$A$155:$A$1048576,0),MATCH((CUADRO!M$4&amp;$E1171),'Hoja de Trabajo para listado'!$A$151:$Z$151,0)),0)+IFERROR(INDEX('Hoja de Trabajo para listado'!$AB$155:$BA$1048576,MATCH($A1171,'Hoja de Trabajo para listado'!$AB$155:$AB$1048576,0),MATCH((CUADRO!M$4&amp;$E1171),'Hoja de Trabajo para listado'!$AB$151:$BA$151,0)),0)+IFERROR(INDEX('Hoja de Trabajo para listado'!$BC$155:$CB$1048576,MATCH($A1171,'Hoja de Trabajo para listado'!$BC$155:$BC$1048576,0),MATCH((CUADRO!M$4&amp;$E1171),'Hoja de Trabajo para listado'!$BC$151:$CB$151,0)),0)+IFERROR(INDEX('Hoja de Trabajo para listado'!$DE$153:$DG$274,MATCH($A1171,'Hoja de Trabajo para listado'!$DE$153:$DE$1048576,0),MATCH((CUADRO!M$4&amp;$E1171),'Hoja de Trabajo para listado'!$DE$151:$DG$151,0)),0)+IFERROR(INDEX('Hoja de Trabajo para listado'!$CD$155:$DC$1048576,MATCH($A1171,'Hoja de Trabajo para listado'!$CD$155:$CD$1048576,0),MATCH((CUADRO!M$4&amp;$E1171),'Hoja de Trabajo para listado'!$CD$151:$DC$151,0)),0)</f>
        <v>0</v>
      </c>
      <c r="N1171" s="241">
        <f ca="1">+IFERROR(INDEX('Hoja de Trabajo para listado'!$A$155:$Z$1048576,MATCH($A1171,'Hoja de Trabajo para listado'!$A$155:$A$1048576,0),MATCH((CUADRO!N$4&amp;$E1171),'Hoja de Trabajo para listado'!$A$151:$Z$151,0)),0)+IFERROR(INDEX('Hoja de Trabajo para listado'!$AB$155:$BA$1048576,MATCH($A1171,'Hoja de Trabajo para listado'!$AB$155:$AB$1048576,0),MATCH((CUADRO!N$4&amp;$E1171),'Hoja de Trabajo para listado'!$AB$151:$BA$151,0)),0)+IFERROR(INDEX('Hoja de Trabajo para listado'!$BC$155:$CB$1048576,MATCH($A1171,'Hoja de Trabajo para listado'!$BC$155:$BC$1048576,0),MATCH((CUADRO!N$4&amp;$E1171),'Hoja de Trabajo para listado'!$BC$151:$CB$151,0)),0)+IFERROR(INDEX('Hoja de Trabajo para listado'!$DE$153:$DG$274,MATCH($A1171,'Hoja de Trabajo para listado'!$DE$153:$DE$1048576,0),MATCH((CUADRO!N$4&amp;$E1171),'Hoja de Trabajo para listado'!$DE$151:$DG$151,0)),0)+IFERROR(INDEX('Hoja de Trabajo para listado'!$CD$155:$DC$1048576,MATCH($A1171,'Hoja de Trabajo para listado'!$CD$155:$CD$1048576,0),MATCH((CUADRO!N$4&amp;$E1171),'Hoja de Trabajo para listado'!$CD$151:$DC$151,0)),0)</f>
        <v>0</v>
      </c>
      <c r="O1171" s="241">
        <f ca="1">+IFERROR(INDEX('Hoja de Trabajo para listado'!$A$155:$Z$1048576,MATCH($A1171,'Hoja de Trabajo para listado'!$A$155:$A$1048576,0),MATCH((CUADRO!O$4&amp;$E1171),'Hoja de Trabajo para listado'!$A$151:$Z$151,0)),0)+IFERROR(INDEX('Hoja de Trabajo para listado'!$AB$155:$BA$1048576,MATCH($A1171,'Hoja de Trabajo para listado'!$AB$155:$AB$1048576,0),MATCH((CUADRO!O$4&amp;$E1171),'Hoja de Trabajo para listado'!$AB$151:$BA$151,0)),0)+IFERROR(INDEX('Hoja de Trabajo para listado'!$BC$155:$CB$1048576,MATCH($A1171,'Hoja de Trabajo para listado'!$BC$155:$BC$1048576,0),MATCH((CUADRO!O$4&amp;$E1171),'Hoja de Trabajo para listado'!$BC$151:$CB$151,0)),0)+IFERROR(INDEX('Hoja de Trabajo para listado'!$DE$153:$DG$274,MATCH($A1171,'Hoja de Trabajo para listado'!$DE$153:$DE$1048576,0),MATCH((CUADRO!O$4&amp;$E1171),'Hoja de Trabajo para listado'!$DE$151:$DG$151,0)),0)+IFERROR(INDEX('Hoja de Trabajo para listado'!$CD$155:$DC$1048576,MATCH($A1171,'Hoja de Trabajo para listado'!$CD$155:$CD$1048576,0),MATCH((CUADRO!O$4&amp;$E1171),'Hoja de Trabajo para listado'!$CD$151:$DC$151,0)),0)</f>
        <v>0</v>
      </c>
      <c r="P1171" s="241">
        <f ca="1">+IFERROR(INDEX('Hoja de Trabajo para listado'!$A$155:$Z$1048576,MATCH($A1171,'Hoja de Trabajo para listado'!$A$155:$A$1048576,0),MATCH((CUADRO!P$4&amp;$E1171),'Hoja de Trabajo para listado'!$A$151:$Z$151,0)),0)+IFERROR(INDEX('Hoja de Trabajo para listado'!$AB$155:$BA$1048576,MATCH($A1171,'Hoja de Trabajo para listado'!$AB$155:$AB$1048576,0),MATCH((CUADRO!P$4&amp;$E1171),'Hoja de Trabajo para listado'!$AB$151:$BA$151,0)),0)+IFERROR(INDEX('Hoja de Trabajo para listado'!$BC$155:$CB$1048576,MATCH($A1171,'Hoja de Trabajo para listado'!$BC$155:$BC$1048576,0),MATCH((CUADRO!P$4&amp;$E1171),'Hoja de Trabajo para listado'!$BC$151:$CB$151,0)),0)+IFERROR(INDEX('Hoja de Trabajo para listado'!$DE$153:$DG$274,MATCH($A1171,'Hoja de Trabajo para listado'!$DE$153:$DE$1048576,0),MATCH((CUADRO!P$4&amp;$E1171),'Hoja de Trabajo para listado'!$DE$151:$DG$151,0)),0)+IFERROR(INDEX('Hoja de Trabajo para listado'!$CD$155:$DC$1048576,MATCH($A1171,'Hoja de Trabajo para listado'!$CD$155:$CD$1048576,0),MATCH((CUADRO!P$4&amp;$E1171),'Hoja de Trabajo para listado'!$CD$151:$DC$151,0)),0)</f>
        <v>0</v>
      </c>
      <c r="Q1171" s="241">
        <f ca="1">+IFERROR(INDEX('Hoja de Trabajo para listado'!$A$155:$Z$1048576,MATCH($A1171,'Hoja de Trabajo para listado'!$A$155:$A$1048576,0),MATCH((CUADRO!Q$4&amp;$E1171),'Hoja de Trabajo para listado'!$A$151:$Z$151,0)),0)+IFERROR(INDEX('Hoja de Trabajo para listado'!$AB$155:$BA$1048576,MATCH($A1171,'Hoja de Trabajo para listado'!$AB$155:$AB$1048576,0),MATCH((CUADRO!Q$4&amp;$E1171),'Hoja de Trabajo para listado'!$AB$151:$BA$151,0)),0)+IFERROR(INDEX('Hoja de Trabajo para listado'!$BC$155:$CB$1048576,MATCH($A1171,'Hoja de Trabajo para listado'!$BC$155:$BC$1048576,0),MATCH((CUADRO!Q$4&amp;$E1171),'Hoja de Trabajo para listado'!$BC$151:$CB$151,0)),0)+IFERROR(INDEX('Hoja de Trabajo para listado'!$DE$153:$DG$274,MATCH($A1171,'Hoja de Trabajo para listado'!$DE$153:$DE$1048576,0),MATCH((CUADRO!Q$4&amp;$E1171),'Hoja de Trabajo para listado'!$DE$151:$DG$151,0)),0)+IFERROR(INDEX('Hoja de Trabajo para listado'!$CD$155:$DC$1048576,MATCH($A1171,'Hoja de Trabajo para listado'!$CD$155:$CD$1048576,0),MATCH((CUADRO!Q$4&amp;$E1171),'Hoja de Trabajo para listado'!$CD$151:$DC$151,0)),0)</f>
        <v>0</v>
      </c>
      <c r="R1171" s="241">
        <f t="shared" ca="1" si="36"/>
        <v>0</v>
      </c>
      <c r="S1171" s="247"/>
      <c r="T1171" s="241">
        <f ca="1">+T1172</f>
        <v>0</v>
      </c>
      <c r="U1171" s="240">
        <f t="shared" si="37"/>
        <v>1</v>
      </c>
    </row>
    <row r="1172" spans="1:21" customFormat="1" ht="27" hidden="1" customHeight="1">
      <c r="A1172" s="32">
        <v>3701</v>
      </c>
      <c r="B1172" s="382"/>
      <c r="C1172" s="245" t="str">
        <f>+VLOOKUP(A1172,bd_lista!$A$3:$C$592,3,FALSE)</f>
        <v>GAIOC de Charagua Iyambae</v>
      </c>
      <c r="D1172" s="384"/>
      <c r="E1172" s="242" t="s">
        <v>684</v>
      </c>
      <c r="F1172" s="241">
        <f ca="1">+IFERROR(INDEX('Hoja de Trabajo para listado'!$A$155:$Z$1048576,MATCH($A1172,'Hoja de Trabajo para listado'!$A$155:$A$1048576,0),MATCH((CUADRO!F$4&amp;$E1172),'Hoja de Trabajo para listado'!$A$151:$Z$151,0)),0)+IFERROR(INDEX('Hoja de Trabajo para listado'!$AB$155:$BA$1048576,MATCH($A1172,'Hoja de Trabajo para listado'!$AB$155:$AB$1048576,0),MATCH((CUADRO!F$4&amp;$E1172),'Hoja de Trabajo para listado'!$AB$151:$BA$151,0)),0)+IFERROR(INDEX('Hoja de Trabajo para listado'!$BC$155:$CB$1048576,MATCH($A1172,'Hoja de Trabajo para listado'!$BC$155:$BC$1048576,0),MATCH((CUADRO!F$4&amp;$E1172),'Hoja de Trabajo para listado'!$BC$151:$CB$151,0)),0)+IFERROR(INDEX('Hoja de Trabajo para listado'!$DE$153:$DG$274,MATCH($A1172,'Hoja de Trabajo para listado'!$DE$153:$DE$1048576,0),MATCH((CUADRO!F$4&amp;$E1172),'Hoja de Trabajo para listado'!$DE$151:$DG$151,0)),0)+IFERROR(INDEX('Hoja de Trabajo para listado'!$CD$155:$DC$1048576,MATCH($A1172,'Hoja de Trabajo para listado'!$CD$155:$CD$1048576,0),MATCH((CUADRO!F$4&amp;$E1172),'Hoja de Trabajo para listado'!$CD$151:$DC$151,0)),0)</f>
        <v>0</v>
      </c>
      <c r="G1172" s="241">
        <f ca="1">+IFERROR(INDEX('Hoja de Trabajo para listado'!$A$155:$Z$1048576,MATCH($A1172,'Hoja de Trabajo para listado'!$A$155:$A$1048576,0),MATCH((CUADRO!G$4&amp;$E1172),'Hoja de Trabajo para listado'!$A$151:$Z$151,0)),0)+IFERROR(INDEX('Hoja de Trabajo para listado'!$AB$155:$BA$1048576,MATCH($A1172,'Hoja de Trabajo para listado'!$AB$155:$AB$1048576,0),MATCH((CUADRO!G$4&amp;$E1172),'Hoja de Trabajo para listado'!$AB$151:$BA$151,0)),0)+IFERROR(INDEX('Hoja de Trabajo para listado'!$BC$155:$CB$1048576,MATCH($A1172,'Hoja de Trabajo para listado'!$BC$155:$BC$1048576,0),MATCH((CUADRO!G$4&amp;$E1172),'Hoja de Trabajo para listado'!$BC$151:$CB$151,0)),0)+IFERROR(INDEX('Hoja de Trabajo para listado'!$DE$153:$DG$274,MATCH($A1172,'Hoja de Trabajo para listado'!$DE$153:$DE$1048576,0),MATCH((CUADRO!G$4&amp;$E1172),'Hoja de Trabajo para listado'!$DE$151:$DG$151,0)),0)+IFERROR(INDEX('Hoja de Trabajo para listado'!$CD$155:$DC$1048576,MATCH($A1172,'Hoja de Trabajo para listado'!$CD$155:$CD$1048576,0),MATCH((CUADRO!G$4&amp;$E1172),'Hoja de Trabajo para listado'!$CD$151:$DC$151,0)),0)</f>
        <v>0</v>
      </c>
      <c r="H1172" s="241">
        <f ca="1">+IFERROR(INDEX('Hoja de Trabajo para listado'!$A$155:$Z$1048576,MATCH($A1172,'Hoja de Trabajo para listado'!$A$155:$A$1048576,0),MATCH((CUADRO!H$4&amp;$E1172),'Hoja de Trabajo para listado'!$A$151:$Z$151,0)),0)+IFERROR(INDEX('Hoja de Trabajo para listado'!$AB$155:$BA$1048576,MATCH($A1172,'Hoja de Trabajo para listado'!$AB$155:$AB$1048576,0),MATCH((CUADRO!H$4&amp;$E1172),'Hoja de Trabajo para listado'!$AB$151:$BA$151,0)),0)+IFERROR(INDEX('Hoja de Trabajo para listado'!$BC$155:$CB$1048576,MATCH($A1172,'Hoja de Trabajo para listado'!$BC$155:$BC$1048576,0),MATCH((CUADRO!H$4&amp;$E1172),'Hoja de Trabajo para listado'!$BC$151:$CB$151,0)),0)+IFERROR(INDEX('Hoja de Trabajo para listado'!$DE$153:$DG$274,MATCH($A1172,'Hoja de Trabajo para listado'!$DE$153:$DE$1048576,0),MATCH((CUADRO!H$4&amp;$E1172),'Hoja de Trabajo para listado'!$DE$151:$DG$151,0)),0)+IFERROR(INDEX('Hoja de Trabajo para listado'!$CD$155:$DC$1048576,MATCH($A1172,'Hoja de Trabajo para listado'!$CD$155:$CD$1048576,0),MATCH((CUADRO!H$4&amp;$E1172),'Hoja de Trabajo para listado'!$CD$151:$DC$151,0)),0)</f>
        <v>0</v>
      </c>
      <c r="I1172" s="241">
        <f ca="1">+IFERROR(INDEX('Hoja de Trabajo para listado'!$A$155:$Z$1048576,MATCH($A1172,'Hoja de Trabajo para listado'!$A$155:$A$1048576,0),MATCH((CUADRO!I$4&amp;$E1172),'Hoja de Trabajo para listado'!$A$151:$Z$151,0)),0)+IFERROR(INDEX('Hoja de Trabajo para listado'!$AB$155:$BA$1048576,MATCH($A1172,'Hoja de Trabajo para listado'!$AB$155:$AB$1048576,0),MATCH((CUADRO!I$4&amp;$E1172),'Hoja de Trabajo para listado'!$AB$151:$BA$151,0)),0)+IFERROR(INDEX('Hoja de Trabajo para listado'!$BC$155:$CB$1048576,MATCH($A1172,'Hoja de Trabajo para listado'!$BC$155:$BC$1048576,0),MATCH((CUADRO!I$4&amp;$E1172),'Hoja de Trabajo para listado'!$BC$151:$CB$151,0)),0)+IFERROR(INDEX('Hoja de Trabajo para listado'!$DE$153:$DG$274,MATCH($A1172,'Hoja de Trabajo para listado'!$DE$153:$DE$1048576,0),MATCH((CUADRO!I$4&amp;$E1172),'Hoja de Trabajo para listado'!$DE$151:$DG$151,0)),0)+IFERROR(INDEX('Hoja de Trabajo para listado'!$CD$155:$DC$1048576,MATCH($A1172,'Hoja de Trabajo para listado'!$CD$155:$CD$1048576,0),MATCH((CUADRO!I$4&amp;$E1172),'Hoja de Trabajo para listado'!$CD$151:$DC$151,0)),0)</f>
        <v>0</v>
      </c>
      <c r="J1172" s="241">
        <f ca="1">+IFERROR(INDEX('Hoja de Trabajo para listado'!$A$155:$Z$1048576,MATCH($A1172,'Hoja de Trabajo para listado'!$A$155:$A$1048576,0),MATCH((CUADRO!J$4&amp;$E1172),'Hoja de Trabajo para listado'!$A$151:$Z$151,0)),0)+IFERROR(INDEX('Hoja de Trabajo para listado'!$AB$155:$BA$1048576,MATCH($A1172,'Hoja de Trabajo para listado'!$AB$155:$AB$1048576,0),MATCH((CUADRO!J$4&amp;$E1172),'Hoja de Trabajo para listado'!$AB$151:$BA$151,0)),0)+IFERROR(INDEX('Hoja de Trabajo para listado'!$BC$155:$CB$1048576,MATCH($A1172,'Hoja de Trabajo para listado'!$BC$155:$BC$1048576,0),MATCH((CUADRO!J$4&amp;$E1172),'Hoja de Trabajo para listado'!$BC$151:$CB$151,0)),0)+IFERROR(INDEX('Hoja de Trabajo para listado'!$DE$153:$DG$274,MATCH($A1172,'Hoja de Trabajo para listado'!$DE$153:$DE$1048576,0),MATCH((CUADRO!J$4&amp;$E1172),'Hoja de Trabajo para listado'!$DE$151:$DG$151,0)),0)+IFERROR(INDEX('Hoja de Trabajo para listado'!$CD$155:$DC$1048576,MATCH($A1172,'Hoja de Trabajo para listado'!$CD$155:$CD$1048576,0),MATCH((CUADRO!J$4&amp;$E1172),'Hoja de Trabajo para listado'!$CD$151:$DC$151,0)),0)</f>
        <v>0</v>
      </c>
      <c r="K1172" s="241">
        <f ca="1">+IFERROR(INDEX('Hoja de Trabajo para listado'!$A$155:$Z$1048576,MATCH($A1172,'Hoja de Trabajo para listado'!$A$155:$A$1048576,0),MATCH((CUADRO!K$4&amp;$E1172),'Hoja de Trabajo para listado'!$A$151:$Z$151,0)),0)+IFERROR(INDEX('Hoja de Trabajo para listado'!$AB$155:$BA$1048576,MATCH($A1172,'Hoja de Trabajo para listado'!$AB$155:$AB$1048576,0),MATCH((CUADRO!K$4&amp;$E1172),'Hoja de Trabajo para listado'!$AB$151:$BA$151,0)),0)+IFERROR(INDEX('Hoja de Trabajo para listado'!$BC$155:$CB$1048576,MATCH($A1172,'Hoja de Trabajo para listado'!$BC$155:$BC$1048576,0),MATCH((CUADRO!K$4&amp;$E1172),'Hoja de Trabajo para listado'!$BC$151:$CB$151,0)),0)+IFERROR(INDEX('Hoja de Trabajo para listado'!$DE$153:$DG$274,MATCH($A1172,'Hoja de Trabajo para listado'!$DE$153:$DE$1048576,0),MATCH((CUADRO!K$4&amp;$E1172),'Hoja de Trabajo para listado'!$DE$151:$DG$151,0)),0)+IFERROR(INDEX('Hoja de Trabajo para listado'!$CD$155:$DC$1048576,MATCH($A1172,'Hoja de Trabajo para listado'!$CD$155:$CD$1048576,0),MATCH((CUADRO!K$4&amp;$E1172),'Hoja de Trabajo para listado'!$CD$151:$DC$151,0)),0)</f>
        <v>0</v>
      </c>
      <c r="L1172" s="241">
        <f ca="1">+IFERROR(INDEX('Hoja de Trabajo para listado'!$A$155:$Z$1048576,MATCH($A1172,'Hoja de Trabajo para listado'!$A$155:$A$1048576,0),MATCH((CUADRO!L$4&amp;$E1172),'Hoja de Trabajo para listado'!$A$151:$Z$151,0)),0)+IFERROR(INDEX('Hoja de Trabajo para listado'!$AB$155:$BA$1048576,MATCH($A1172,'Hoja de Trabajo para listado'!$AB$155:$AB$1048576,0),MATCH((CUADRO!L$4&amp;$E1172),'Hoja de Trabajo para listado'!$AB$151:$BA$151,0)),0)+IFERROR(INDEX('Hoja de Trabajo para listado'!$BC$155:$CB$1048576,MATCH($A1172,'Hoja de Trabajo para listado'!$BC$155:$BC$1048576,0),MATCH((CUADRO!L$4&amp;$E1172),'Hoja de Trabajo para listado'!$BC$151:$CB$151,0)),0)+IFERROR(INDEX('Hoja de Trabajo para listado'!$DE$153:$DG$274,MATCH($A1172,'Hoja de Trabajo para listado'!$DE$153:$DE$1048576,0),MATCH((CUADRO!L$4&amp;$E1172),'Hoja de Trabajo para listado'!$DE$151:$DG$151,0)),0)+IFERROR(INDEX('Hoja de Trabajo para listado'!$CD$155:$DC$1048576,MATCH($A1172,'Hoja de Trabajo para listado'!$CD$155:$CD$1048576,0),MATCH((CUADRO!L$4&amp;$E1172),'Hoja de Trabajo para listado'!$CD$151:$DC$151,0)),0)</f>
        <v>0</v>
      </c>
      <c r="M1172" s="241">
        <f ca="1">+IFERROR(INDEX('Hoja de Trabajo para listado'!$A$155:$Z$1048576,MATCH($A1172,'Hoja de Trabajo para listado'!$A$155:$A$1048576,0),MATCH((CUADRO!M$4&amp;$E1172),'Hoja de Trabajo para listado'!$A$151:$Z$151,0)),0)+IFERROR(INDEX('Hoja de Trabajo para listado'!$AB$155:$BA$1048576,MATCH($A1172,'Hoja de Trabajo para listado'!$AB$155:$AB$1048576,0),MATCH((CUADRO!M$4&amp;$E1172),'Hoja de Trabajo para listado'!$AB$151:$BA$151,0)),0)+IFERROR(INDEX('Hoja de Trabajo para listado'!$BC$155:$CB$1048576,MATCH($A1172,'Hoja de Trabajo para listado'!$BC$155:$BC$1048576,0),MATCH((CUADRO!M$4&amp;$E1172),'Hoja de Trabajo para listado'!$BC$151:$CB$151,0)),0)+IFERROR(INDEX('Hoja de Trabajo para listado'!$DE$153:$DG$274,MATCH($A1172,'Hoja de Trabajo para listado'!$DE$153:$DE$1048576,0),MATCH((CUADRO!M$4&amp;$E1172),'Hoja de Trabajo para listado'!$DE$151:$DG$151,0)),0)+IFERROR(INDEX('Hoja de Trabajo para listado'!$CD$155:$DC$1048576,MATCH($A1172,'Hoja de Trabajo para listado'!$CD$155:$CD$1048576,0),MATCH((CUADRO!M$4&amp;$E1172),'Hoja de Trabajo para listado'!$CD$151:$DC$151,0)),0)</f>
        <v>0</v>
      </c>
      <c r="N1172" s="241">
        <f ca="1">+IFERROR(INDEX('Hoja de Trabajo para listado'!$A$155:$Z$1048576,MATCH($A1172,'Hoja de Trabajo para listado'!$A$155:$A$1048576,0),MATCH((CUADRO!N$4&amp;$E1172),'Hoja de Trabajo para listado'!$A$151:$Z$151,0)),0)+IFERROR(INDEX('Hoja de Trabajo para listado'!$AB$155:$BA$1048576,MATCH($A1172,'Hoja de Trabajo para listado'!$AB$155:$AB$1048576,0),MATCH((CUADRO!N$4&amp;$E1172),'Hoja de Trabajo para listado'!$AB$151:$BA$151,0)),0)+IFERROR(INDEX('Hoja de Trabajo para listado'!$BC$155:$CB$1048576,MATCH($A1172,'Hoja de Trabajo para listado'!$BC$155:$BC$1048576,0),MATCH((CUADRO!N$4&amp;$E1172),'Hoja de Trabajo para listado'!$BC$151:$CB$151,0)),0)+IFERROR(INDEX('Hoja de Trabajo para listado'!$DE$153:$DG$274,MATCH($A1172,'Hoja de Trabajo para listado'!$DE$153:$DE$1048576,0),MATCH((CUADRO!N$4&amp;$E1172),'Hoja de Trabajo para listado'!$DE$151:$DG$151,0)),0)+IFERROR(INDEX('Hoja de Trabajo para listado'!$CD$155:$DC$1048576,MATCH($A1172,'Hoja de Trabajo para listado'!$CD$155:$CD$1048576,0),MATCH((CUADRO!N$4&amp;$E1172),'Hoja de Trabajo para listado'!$CD$151:$DC$151,0)),0)</f>
        <v>0</v>
      </c>
      <c r="O1172" s="241">
        <f ca="1">+IFERROR(INDEX('Hoja de Trabajo para listado'!$A$155:$Z$1048576,MATCH($A1172,'Hoja de Trabajo para listado'!$A$155:$A$1048576,0),MATCH((CUADRO!O$4&amp;$E1172),'Hoja de Trabajo para listado'!$A$151:$Z$151,0)),0)+IFERROR(INDEX('Hoja de Trabajo para listado'!$AB$155:$BA$1048576,MATCH($A1172,'Hoja de Trabajo para listado'!$AB$155:$AB$1048576,0),MATCH((CUADRO!O$4&amp;$E1172),'Hoja de Trabajo para listado'!$AB$151:$BA$151,0)),0)+IFERROR(INDEX('Hoja de Trabajo para listado'!$BC$155:$CB$1048576,MATCH($A1172,'Hoja de Trabajo para listado'!$BC$155:$BC$1048576,0),MATCH((CUADRO!O$4&amp;$E1172),'Hoja de Trabajo para listado'!$BC$151:$CB$151,0)),0)+IFERROR(INDEX('Hoja de Trabajo para listado'!$DE$153:$DG$274,MATCH($A1172,'Hoja de Trabajo para listado'!$DE$153:$DE$1048576,0),MATCH((CUADRO!O$4&amp;$E1172),'Hoja de Trabajo para listado'!$DE$151:$DG$151,0)),0)+IFERROR(INDEX('Hoja de Trabajo para listado'!$CD$155:$DC$1048576,MATCH($A1172,'Hoja de Trabajo para listado'!$CD$155:$CD$1048576,0),MATCH((CUADRO!O$4&amp;$E1172),'Hoja de Trabajo para listado'!$CD$151:$DC$151,0)),0)</f>
        <v>0</v>
      </c>
      <c r="P1172" s="241">
        <f ca="1">+IFERROR(INDEX('Hoja de Trabajo para listado'!$A$155:$Z$1048576,MATCH($A1172,'Hoja de Trabajo para listado'!$A$155:$A$1048576,0),MATCH((CUADRO!P$4&amp;$E1172),'Hoja de Trabajo para listado'!$A$151:$Z$151,0)),0)+IFERROR(INDEX('Hoja de Trabajo para listado'!$AB$155:$BA$1048576,MATCH($A1172,'Hoja de Trabajo para listado'!$AB$155:$AB$1048576,0),MATCH((CUADRO!P$4&amp;$E1172),'Hoja de Trabajo para listado'!$AB$151:$BA$151,0)),0)+IFERROR(INDEX('Hoja de Trabajo para listado'!$BC$155:$CB$1048576,MATCH($A1172,'Hoja de Trabajo para listado'!$BC$155:$BC$1048576,0),MATCH((CUADRO!P$4&amp;$E1172),'Hoja de Trabajo para listado'!$BC$151:$CB$151,0)),0)+IFERROR(INDEX('Hoja de Trabajo para listado'!$DE$153:$DG$274,MATCH($A1172,'Hoja de Trabajo para listado'!$DE$153:$DE$1048576,0),MATCH((CUADRO!P$4&amp;$E1172),'Hoja de Trabajo para listado'!$DE$151:$DG$151,0)),0)+IFERROR(INDEX('Hoja de Trabajo para listado'!$CD$155:$DC$1048576,MATCH($A1172,'Hoja de Trabajo para listado'!$CD$155:$CD$1048576,0),MATCH((CUADRO!P$4&amp;$E1172),'Hoja de Trabajo para listado'!$CD$151:$DC$151,0)),0)</f>
        <v>0</v>
      </c>
      <c r="Q1172" s="241">
        <f ca="1">+IFERROR(INDEX('Hoja de Trabajo para listado'!$A$155:$Z$1048576,MATCH($A1172,'Hoja de Trabajo para listado'!$A$155:$A$1048576,0),MATCH((CUADRO!Q$4&amp;$E1172),'Hoja de Trabajo para listado'!$A$151:$Z$151,0)),0)+IFERROR(INDEX('Hoja de Trabajo para listado'!$AB$155:$BA$1048576,MATCH($A1172,'Hoja de Trabajo para listado'!$AB$155:$AB$1048576,0),MATCH((CUADRO!Q$4&amp;$E1172),'Hoja de Trabajo para listado'!$AB$151:$BA$151,0)),0)+IFERROR(INDEX('Hoja de Trabajo para listado'!$BC$155:$CB$1048576,MATCH($A1172,'Hoja de Trabajo para listado'!$BC$155:$BC$1048576,0),MATCH((CUADRO!Q$4&amp;$E1172),'Hoja de Trabajo para listado'!$BC$151:$CB$151,0)),0)+IFERROR(INDEX('Hoja de Trabajo para listado'!$DE$153:$DG$274,MATCH($A1172,'Hoja de Trabajo para listado'!$DE$153:$DE$1048576,0),MATCH((CUADRO!Q$4&amp;$E1172),'Hoja de Trabajo para listado'!$DE$151:$DG$151,0)),0)+IFERROR(INDEX('Hoja de Trabajo para listado'!$CD$155:$DC$1048576,MATCH($A1172,'Hoja de Trabajo para listado'!$CD$155:$CD$1048576,0),MATCH((CUADRO!Q$4&amp;$E1172),'Hoja de Trabajo para listado'!$CD$151:$DC$151,0)),0)</f>
        <v>0</v>
      </c>
      <c r="R1172" s="241">
        <f t="shared" ca="1" si="36"/>
        <v>0</v>
      </c>
      <c r="S1172" s="247">
        <f ca="1">+R1171+R1172</f>
        <v>0</v>
      </c>
      <c r="T1172" s="241">
        <f ca="1">+S1172</f>
        <v>0</v>
      </c>
      <c r="U1172" s="240">
        <f t="shared" si="37"/>
        <v>2</v>
      </c>
    </row>
    <row r="1173" spans="1:21" customFormat="1" ht="27" hidden="1" customHeight="1">
      <c r="A1173" s="32">
        <v>4601</v>
      </c>
      <c r="B1173" s="381">
        <f>+A1173</f>
        <v>4601</v>
      </c>
      <c r="C1173" s="245" t="str">
        <f>+VLOOKUP(A1173,bd_lista!$A$3:$C$592,3,FALSE)</f>
        <v>Gobierno Autónomo Regional del Gran Chaco</v>
      </c>
      <c r="D1173" s="383" t="str">
        <f>+C1173</f>
        <v>Gobierno Autónomo Regional del Gran Chaco</v>
      </c>
      <c r="E1173" s="240" t="s">
        <v>683</v>
      </c>
      <c r="F1173" s="241">
        <f ca="1">+IFERROR(INDEX('Hoja de Trabajo para listado'!$A$155:$Z$1048576,MATCH($A1173,'Hoja de Trabajo para listado'!$A$155:$A$1048576,0),MATCH((CUADRO!F$4&amp;$E1173),'Hoja de Trabajo para listado'!$A$151:$Z$151,0)),0)+IFERROR(INDEX('Hoja de Trabajo para listado'!$AB$155:$BA$1048576,MATCH($A1173,'Hoja de Trabajo para listado'!$AB$155:$AB$1048576,0),MATCH((CUADRO!F$4&amp;$E1173),'Hoja de Trabajo para listado'!$AB$151:$BA$151,0)),0)+IFERROR(INDEX('Hoja de Trabajo para listado'!$BC$155:$CB$1048576,MATCH($A1173,'Hoja de Trabajo para listado'!$BC$155:$BC$1048576,0),MATCH((CUADRO!F$4&amp;$E1173),'Hoja de Trabajo para listado'!$BC$151:$CB$151,0)),0)+IFERROR(INDEX('Hoja de Trabajo para listado'!$DE$153:$DG$274,MATCH($A1173,'Hoja de Trabajo para listado'!$DE$153:$DE$1048576,0),MATCH((CUADRO!F$4&amp;$E1173),'Hoja de Trabajo para listado'!$DE$151:$DG$151,0)),0)+IFERROR(INDEX('Hoja de Trabajo para listado'!$CD$155:$DC$1048576,MATCH($A1173,'Hoja de Trabajo para listado'!$CD$155:$CD$1048576,0),MATCH((CUADRO!F$4&amp;$E1173),'Hoja de Trabajo para listado'!$CD$151:$DC$151,0)),0)</f>
        <v>0</v>
      </c>
      <c r="G1173" s="241">
        <f ca="1">+IFERROR(INDEX('Hoja de Trabajo para listado'!$A$155:$Z$1048576,MATCH($A1173,'Hoja de Trabajo para listado'!$A$155:$A$1048576,0),MATCH((CUADRO!G$4&amp;$E1173),'Hoja de Trabajo para listado'!$A$151:$Z$151,0)),0)+IFERROR(INDEX('Hoja de Trabajo para listado'!$AB$155:$BA$1048576,MATCH($A1173,'Hoja de Trabajo para listado'!$AB$155:$AB$1048576,0),MATCH((CUADRO!G$4&amp;$E1173),'Hoja de Trabajo para listado'!$AB$151:$BA$151,0)),0)+IFERROR(INDEX('Hoja de Trabajo para listado'!$BC$155:$CB$1048576,MATCH($A1173,'Hoja de Trabajo para listado'!$BC$155:$BC$1048576,0),MATCH((CUADRO!G$4&amp;$E1173),'Hoja de Trabajo para listado'!$BC$151:$CB$151,0)),0)+IFERROR(INDEX('Hoja de Trabajo para listado'!$DE$153:$DG$274,MATCH($A1173,'Hoja de Trabajo para listado'!$DE$153:$DE$1048576,0),MATCH((CUADRO!G$4&amp;$E1173),'Hoja de Trabajo para listado'!$DE$151:$DG$151,0)),0)+IFERROR(INDEX('Hoja de Trabajo para listado'!$CD$155:$DC$1048576,MATCH($A1173,'Hoja de Trabajo para listado'!$CD$155:$CD$1048576,0),MATCH((CUADRO!G$4&amp;$E1173),'Hoja de Trabajo para listado'!$CD$151:$DC$151,0)),0)</f>
        <v>0</v>
      </c>
      <c r="H1173" s="241">
        <f ca="1">+IFERROR(INDEX('Hoja de Trabajo para listado'!$A$155:$Z$1048576,MATCH($A1173,'Hoja de Trabajo para listado'!$A$155:$A$1048576,0),MATCH((CUADRO!H$4&amp;$E1173),'Hoja de Trabajo para listado'!$A$151:$Z$151,0)),0)+IFERROR(INDEX('Hoja de Trabajo para listado'!$AB$155:$BA$1048576,MATCH($A1173,'Hoja de Trabajo para listado'!$AB$155:$AB$1048576,0),MATCH((CUADRO!H$4&amp;$E1173),'Hoja de Trabajo para listado'!$AB$151:$BA$151,0)),0)+IFERROR(INDEX('Hoja de Trabajo para listado'!$BC$155:$CB$1048576,MATCH($A1173,'Hoja de Trabajo para listado'!$BC$155:$BC$1048576,0),MATCH((CUADRO!H$4&amp;$E1173),'Hoja de Trabajo para listado'!$BC$151:$CB$151,0)),0)+IFERROR(INDEX('Hoja de Trabajo para listado'!$DE$153:$DG$274,MATCH($A1173,'Hoja de Trabajo para listado'!$DE$153:$DE$1048576,0),MATCH((CUADRO!H$4&amp;$E1173),'Hoja de Trabajo para listado'!$DE$151:$DG$151,0)),0)+IFERROR(INDEX('Hoja de Trabajo para listado'!$CD$155:$DC$1048576,MATCH($A1173,'Hoja de Trabajo para listado'!$CD$155:$CD$1048576,0),MATCH((CUADRO!H$4&amp;$E1173),'Hoja de Trabajo para listado'!$CD$151:$DC$151,0)),0)</f>
        <v>0</v>
      </c>
      <c r="I1173" s="241">
        <f ca="1">+IFERROR(INDEX('Hoja de Trabajo para listado'!$A$155:$Z$1048576,MATCH($A1173,'Hoja de Trabajo para listado'!$A$155:$A$1048576,0),MATCH((CUADRO!I$4&amp;$E1173),'Hoja de Trabajo para listado'!$A$151:$Z$151,0)),0)+IFERROR(INDEX('Hoja de Trabajo para listado'!$AB$155:$BA$1048576,MATCH($A1173,'Hoja de Trabajo para listado'!$AB$155:$AB$1048576,0),MATCH((CUADRO!I$4&amp;$E1173),'Hoja de Trabajo para listado'!$AB$151:$BA$151,0)),0)+IFERROR(INDEX('Hoja de Trabajo para listado'!$BC$155:$CB$1048576,MATCH($A1173,'Hoja de Trabajo para listado'!$BC$155:$BC$1048576,0),MATCH((CUADRO!I$4&amp;$E1173),'Hoja de Trabajo para listado'!$BC$151:$CB$151,0)),0)+IFERROR(INDEX('Hoja de Trabajo para listado'!$DE$153:$DG$274,MATCH($A1173,'Hoja de Trabajo para listado'!$DE$153:$DE$1048576,0),MATCH((CUADRO!I$4&amp;$E1173),'Hoja de Trabajo para listado'!$DE$151:$DG$151,0)),0)+IFERROR(INDEX('Hoja de Trabajo para listado'!$CD$155:$DC$1048576,MATCH($A1173,'Hoja de Trabajo para listado'!$CD$155:$CD$1048576,0),MATCH((CUADRO!I$4&amp;$E1173),'Hoja de Trabajo para listado'!$CD$151:$DC$151,0)),0)</f>
        <v>0</v>
      </c>
      <c r="J1173" s="241">
        <f ca="1">+IFERROR(INDEX('Hoja de Trabajo para listado'!$A$155:$Z$1048576,MATCH($A1173,'Hoja de Trabajo para listado'!$A$155:$A$1048576,0),MATCH((CUADRO!J$4&amp;$E1173),'Hoja de Trabajo para listado'!$A$151:$Z$151,0)),0)+IFERROR(INDEX('Hoja de Trabajo para listado'!$AB$155:$BA$1048576,MATCH($A1173,'Hoja de Trabajo para listado'!$AB$155:$AB$1048576,0),MATCH((CUADRO!J$4&amp;$E1173),'Hoja de Trabajo para listado'!$AB$151:$BA$151,0)),0)+IFERROR(INDEX('Hoja de Trabajo para listado'!$BC$155:$CB$1048576,MATCH($A1173,'Hoja de Trabajo para listado'!$BC$155:$BC$1048576,0),MATCH((CUADRO!J$4&amp;$E1173),'Hoja de Trabajo para listado'!$BC$151:$CB$151,0)),0)+IFERROR(INDEX('Hoja de Trabajo para listado'!$DE$153:$DG$274,MATCH($A1173,'Hoja de Trabajo para listado'!$DE$153:$DE$1048576,0),MATCH((CUADRO!J$4&amp;$E1173),'Hoja de Trabajo para listado'!$DE$151:$DG$151,0)),0)+IFERROR(INDEX('Hoja de Trabajo para listado'!$CD$155:$DC$1048576,MATCH($A1173,'Hoja de Trabajo para listado'!$CD$155:$CD$1048576,0),MATCH((CUADRO!J$4&amp;$E1173),'Hoja de Trabajo para listado'!$CD$151:$DC$151,0)),0)</f>
        <v>0</v>
      </c>
      <c r="K1173" s="241">
        <f ca="1">+IFERROR(INDEX('Hoja de Trabajo para listado'!$A$155:$Z$1048576,MATCH($A1173,'Hoja de Trabajo para listado'!$A$155:$A$1048576,0),MATCH((CUADRO!K$4&amp;$E1173),'Hoja de Trabajo para listado'!$A$151:$Z$151,0)),0)+IFERROR(INDEX('Hoja de Trabajo para listado'!$AB$155:$BA$1048576,MATCH($A1173,'Hoja de Trabajo para listado'!$AB$155:$AB$1048576,0),MATCH((CUADRO!K$4&amp;$E1173),'Hoja de Trabajo para listado'!$AB$151:$BA$151,0)),0)+IFERROR(INDEX('Hoja de Trabajo para listado'!$BC$155:$CB$1048576,MATCH($A1173,'Hoja de Trabajo para listado'!$BC$155:$BC$1048576,0),MATCH((CUADRO!K$4&amp;$E1173),'Hoja de Trabajo para listado'!$BC$151:$CB$151,0)),0)+IFERROR(INDEX('Hoja de Trabajo para listado'!$DE$153:$DG$274,MATCH($A1173,'Hoja de Trabajo para listado'!$DE$153:$DE$1048576,0),MATCH((CUADRO!K$4&amp;$E1173),'Hoja de Trabajo para listado'!$DE$151:$DG$151,0)),0)+IFERROR(INDEX('Hoja de Trabajo para listado'!$CD$155:$DC$1048576,MATCH($A1173,'Hoja de Trabajo para listado'!$CD$155:$CD$1048576,0),MATCH((CUADRO!K$4&amp;$E1173),'Hoja de Trabajo para listado'!$CD$151:$DC$151,0)),0)</f>
        <v>0</v>
      </c>
      <c r="L1173" s="241">
        <f ca="1">+IFERROR(INDEX('Hoja de Trabajo para listado'!$A$155:$Z$1048576,MATCH($A1173,'Hoja de Trabajo para listado'!$A$155:$A$1048576,0),MATCH((CUADRO!L$4&amp;$E1173),'Hoja de Trabajo para listado'!$A$151:$Z$151,0)),0)+IFERROR(INDEX('Hoja de Trabajo para listado'!$AB$155:$BA$1048576,MATCH($A1173,'Hoja de Trabajo para listado'!$AB$155:$AB$1048576,0),MATCH((CUADRO!L$4&amp;$E1173),'Hoja de Trabajo para listado'!$AB$151:$BA$151,0)),0)+IFERROR(INDEX('Hoja de Trabajo para listado'!$BC$155:$CB$1048576,MATCH($A1173,'Hoja de Trabajo para listado'!$BC$155:$BC$1048576,0),MATCH((CUADRO!L$4&amp;$E1173),'Hoja de Trabajo para listado'!$BC$151:$CB$151,0)),0)+IFERROR(INDEX('Hoja de Trabajo para listado'!$DE$153:$DG$274,MATCH($A1173,'Hoja de Trabajo para listado'!$DE$153:$DE$1048576,0),MATCH((CUADRO!L$4&amp;$E1173),'Hoja de Trabajo para listado'!$DE$151:$DG$151,0)),0)+IFERROR(INDEX('Hoja de Trabajo para listado'!$CD$155:$DC$1048576,MATCH($A1173,'Hoja de Trabajo para listado'!$CD$155:$CD$1048576,0),MATCH((CUADRO!L$4&amp;$E1173),'Hoja de Trabajo para listado'!$CD$151:$DC$151,0)),0)</f>
        <v>0</v>
      </c>
      <c r="M1173" s="241">
        <f ca="1">+IFERROR(INDEX('Hoja de Trabajo para listado'!$A$155:$Z$1048576,MATCH($A1173,'Hoja de Trabajo para listado'!$A$155:$A$1048576,0),MATCH((CUADRO!M$4&amp;$E1173),'Hoja de Trabajo para listado'!$A$151:$Z$151,0)),0)+IFERROR(INDEX('Hoja de Trabajo para listado'!$AB$155:$BA$1048576,MATCH($A1173,'Hoja de Trabajo para listado'!$AB$155:$AB$1048576,0),MATCH((CUADRO!M$4&amp;$E1173),'Hoja de Trabajo para listado'!$AB$151:$BA$151,0)),0)+IFERROR(INDEX('Hoja de Trabajo para listado'!$BC$155:$CB$1048576,MATCH($A1173,'Hoja de Trabajo para listado'!$BC$155:$BC$1048576,0),MATCH((CUADRO!M$4&amp;$E1173),'Hoja de Trabajo para listado'!$BC$151:$CB$151,0)),0)+IFERROR(INDEX('Hoja de Trabajo para listado'!$DE$153:$DG$274,MATCH($A1173,'Hoja de Trabajo para listado'!$DE$153:$DE$1048576,0),MATCH((CUADRO!M$4&amp;$E1173),'Hoja de Trabajo para listado'!$DE$151:$DG$151,0)),0)+IFERROR(INDEX('Hoja de Trabajo para listado'!$CD$155:$DC$1048576,MATCH($A1173,'Hoja de Trabajo para listado'!$CD$155:$CD$1048576,0),MATCH((CUADRO!M$4&amp;$E1173),'Hoja de Trabajo para listado'!$CD$151:$DC$151,0)),0)</f>
        <v>0</v>
      </c>
      <c r="N1173" s="241">
        <f ca="1">+IFERROR(INDEX('Hoja de Trabajo para listado'!$A$155:$Z$1048576,MATCH($A1173,'Hoja de Trabajo para listado'!$A$155:$A$1048576,0),MATCH((CUADRO!N$4&amp;$E1173),'Hoja de Trabajo para listado'!$A$151:$Z$151,0)),0)+IFERROR(INDEX('Hoja de Trabajo para listado'!$AB$155:$BA$1048576,MATCH($A1173,'Hoja de Trabajo para listado'!$AB$155:$AB$1048576,0),MATCH((CUADRO!N$4&amp;$E1173),'Hoja de Trabajo para listado'!$AB$151:$BA$151,0)),0)+IFERROR(INDEX('Hoja de Trabajo para listado'!$BC$155:$CB$1048576,MATCH($A1173,'Hoja de Trabajo para listado'!$BC$155:$BC$1048576,0),MATCH((CUADRO!N$4&amp;$E1173),'Hoja de Trabajo para listado'!$BC$151:$CB$151,0)),0)+IFERROR(INDEX('Hoja de Trabajo para listado'!$DE$153:$DG$274,MATCH($A1173,'Hoja de Trabajo para listado'!$DE$153:$DE$1048576,0),MATCH((CUADRO!N$4&amp;$E1173),'Hoja de Trabajo para listado'!$DE$151:$DG$151,0)),0)+IFERROR(INDEX('Hoja de Trabajo para listado'!$CD$155:$DC$1048576,MATCH($A1173,'Hoja de Trabajo para listado'!$CD$155:$CD$1048576,0),MATCH((CUADRO!N$4&amp;$E1173),'Hoja de Trabajo para listado'!$CD$151:$DC$151,0)),0)</f>
        <v>0</v>
      </c>
      <c r="O1173" s="241">
        <f ca="1">+IFERROR(INDEX('Hoja de Trabajo para listado'!$A$155:$Z$1048576,MATCH($A1173,'Hoja de Trabajo para listado'!$A$155:$A$1048576,0),MATCH((CUADRO!O$4&amp;$E1173),'Hoja de Trabajo para listado'!$A$151:$Z$151,0)),0)+IFERROR(INDEX('Hoja de Trabajo para listado'!$AB$155:$BA$1048576,MATCH($A1173,'Hoja de Trabajo para listado'!$AB$155:$AB$1048576,0),MATCH((CUADRO!O$4&amp;$E1173),'Hoja de Trabajo para listado'!$AB$151:$BA$151,0)),0)+IFERROR(INDEX('Hoja de Trabajo para listado'!$BC$155:$CB$1048576,MATCH($A1173,'Hoja de Trabajo para listado'!$BC$155:$BC$1048576,0),MATCH((CUADRO!O$4&amp;$E1173),'Hoja de Trabajo para listado'!$BC$151:$CB$151,0)),0)+IFERROR(INDEX('Hoja de Trabajo para listado'!$DE$153:$DG$274,MATCH($A1173,'Hoja de Trabajo para listado'!$DE$153:$DE$1048576,0),MATCH((CUADRO!O$4&amp;$E1173),'Hoja de Trabajo para listado'!$DE$151:$DG$151,0)),0)+IFERROR(INDEX('Hoja de Trabajo para listado'!$CD$155:$DC$1048576,MATCH($A1173,'Hoja de Trabajo para listado'!$CD$155:$CD$1048576,0),MATCH((CUADRO!O$4&amp;$E1173),'Hoja de Trabajo para listado'!$CD$151:$DC$151,0)),0)</f>
        <v>0</v>
      </c>
      <c r="P1173" s="241">
        <f ca="1">+IFERROR(INDEX('Hoja de Trabajo para listado'!$A$155:$Z$1048576,MATCH($A1173,'Hoja de Trabajo para listado'!$A$155:$A$1048576,0),MATCH((CUADRO!P$4&amp;$E1173),'Hoja de Trabajo para listado'!$A$151:$Z$151,0)),0)+IFERROR(INDEX('Hoja de Trabajo para listado'!$AB$155:$BA$1048576,MATCH($A1173,'Hoja de Trabajo para listado'!$AB$155:$AB$1048576,0),MATCH((CUADRO!P$4&amp;$E1173),'Hoja de Trabajo para listado'!$AB$151:$BA$151,0)),0)+IFERROR(INDEX('Hoja de Trabajo para listado'!$BC$155:$CB$1048576,MATCH($A1173,'Hoja de Trabajo para listado'!$BC$155:$BC$1048576,0),MATCH((CUADRO!P$4&amp;$E1173),'Hoja de Trabajo para listado'!$BC$151:$CB$151,0)),0)+IFERROR(INDEX('Hoja de Trabajo para listado'!$DE$153:$DG$274,MATCH($A1173,'Hoja de Trabajo para listado'!$DE$153:$DE$1048576,0),MATCH((CUADRO!P$4&amp;$E1173),'Hoja de Trabajo para listado'!$DE$151:$DG$151,0)),0)+IFERROR(INDEX('Hoja de Trabajo para listado'!$CD$155:$DC$1048576,MATCH($A1173,'Hoja de Trabajo para listado'!$CD$155:$CD$1048576,0),MATCH((CUADRO!P$4&amp;$E1173),'Hoja de Trabajo para listado'!$CD$151:$DC$151,0)),0)</f>
        <v>0</v>
      </c>
      <c r="Q1173" s="241">
        <f ca="1">+IFERROR(INDEX('Hoja de Trabajo para listado'!$A$155:$Z$1048576,MATCH($A1173,'Hoja de Trabajo para listado'!$A$155:$A$1048576,0),MATCH((CUADRO!Q$4&amp;$E1173),'Hoja de Trabajo para listado'!$A$151:$Z$151,0)),0)+IFERROR(INDEX('Hoja de Trabajo para listado'!$AB$155:$BA$1048576,MATCH($A1173,'Hoja de Trabajo para listado'!$AB$155:$AB$1048576,0),MATCH((CUADRO!Q$4&amp;$E1173),'Hoja de Trabajo para listado'!$AB$151:$BA$151,0)),0)+IFERROR(INDEX('Hoja de Trabajo para listado'!$BC$155:$CB$1048576,MATCH($A1173,'Hoja de Trabajo para listado'!$BC$155:$BC$1048576,0),MATCH((CUADRO!Q$4&amp;$E1173),'Hoja de Trabajo para listado'!$BC$151:$CB$151,0)),0)+IFERROR(INDEX('Hoja de Trabajo para listado'!$DE$153:$DG$274,MATCH($A1173,'Hoja de Trabajo para listado'!$DE$153:$DE$1048576,0),MATCH((CUADRO!Q$4&amp;$E1173),'Hoja de Trabajo para listado'!$DE$151:$DG$151,0)),0)+IFERROR(INDEX('Hoja de Trabajo para listado'!$CD$155:$DC$1048576,MATCH($A1173,'Hoja de Trabajo para listado'!$CD$155:$CD$1048576,0),MATCH((CUADRO!Q$4&amp;$E1173),'Hoja de Trabajo para listado'!$CD$151:$DC$151,0)),0)</f>
        <v>0</v>
      </c>
      <c r="R1173" s="241">
        <f t="shared" ca="1" si="36"/>
        <v>0</v>
      </c>
      <c r="S1173" s="247"/>
      <c r="T1173" s="241">
        <f ca="1">+T1174</f>
        <v>0</v>
      </c>
      <c r="U1173" s="240">
        <f t="shared" si="37"/>
        <v>1</v>
      </c>
    </row>
    <row r="1174" spans="1:21" customFormat="1" ht="27" hidden="1" customHeight="1">
      <c r="A1174" s="32">
        <v>4601</v>
      </c>
      <c r="B1174" s="382"/>
      <c r="C1174" s="245" t="str">
        <f>+VLOOKUP(A1174,bd_lista!$A$3:$C$592,3,FALSE)</f>
        <v>Gobierno Autónomo Regional del Gran Chaco</v>
      </c>
      <c r="D1174" s="384"/>
      <c r="E1174" s="242" t="s">
        <v>684</v>
      </c>
      <c r="F1174" s="241">
        <f ca="1">+IFERROR(INDEX('Hoja de Trabajo para listado'!$A$155:$Z$1048576,MATCH($A1174,'Hoja de Trabajo para listado'!$A$155:$A$1048576,0),MATCH((CUADRO!F$4&amp;$E1174),'Hoja de Trabajo para listado'!$A$151:$Z$151,0)),0)+IFERROR(INDEX('Hoja de Trabajo para listado'!$AB$155:$BA$1048576,MATCH($A1174,'Hoja de Trabajo para listado'!$AB$155:$AB$1048576,0),MATCH((CUADRO!F$4&amp;$E1174),'Hoja de Trabajo para listado'!$AB$151:$BA$151,0)),0)+IFERROR(INDEX('Hoja de Trabajo para listado'!$BC$155:$CB$1048576,MATCH($A1174,'Hoja de Trabajo para listado'!$BC$155:$BC$1048576,0),MATCH((CUADRO!F$4&amp;$E1174),'Hoja de Trabajo para listado'!$BC$151:$CB$151,0)),0)+IFERROR(INDEX('Hoja de Trabajo para listado'!$DE$153:$DG$274,MATCH($A1174,'Hoja de Trabajo para listado'!$DE$153:$DE$1048576,0),MATCH((CUADRO!F$4&amp;$E1174),'Hoja de Trabajo para listado'!$DE$151:$DG$151,0)),0)+IFERROR(INDEX('Hoja de Trabajo para listado'!$CD$155:$DC$1048576,MATCH($A1174,'Hoja de Trabajo para listado'!$CD$155:$CD$1048576,0),MATCH((CUADRO!F$4&amp;$E1174),'Hoja de Trabajo para listado'!$CD$151:$DC$151,0)),0)</f>
        <v>0</v>
      </c>
      <c r="G1174" s="241">
        <f ca="1">+IFERROR(INDEX('Hoja de Trabajo para listado'!$A$155:$Z$1048576,MATCH($A1174,'Hoja de Trabajo para listado'!$A$155:$A$1048576,0),MATCH((CUADRO!G$4&amp;$E1174),'Hoja de Trabajo para listado'!$A$151:$Z$151,0)),0)+IFERROR(INDEX('Hoja de Trabajo para listado'!$AB$155:$BA$1048576,MATCH($A1174,'Hoja de Trabajo para listado'!$AB$155:$AB$1048576,0),MATCH((CUADRO!G$4&amp;$E1174),'Hoja de Trabajo para listado'!$AB$151:$BA$151,0)),0)+IFERROR(INDEX('Hoja de Trabajo para listado'!$BC$155:$CB$1048576,MATCH($A1174,'Hoja de Trabajo para listado'!$BC$155:$BC$1048576,0),MATCH((CUADRO!G$4&amp;$E1174),'Hoja de Trabajo para listado'!$BC$151:$CB$151,0)),0)+IFERROR(INDEX('Hoja de Trabajo para listado'!$DE$153:$DG$274,MATCH($A1174,'Hoja de Trabajo para listado'!$DE$153:$DE$1048576,0),MATCH((CUADRO!G$4&amp;$E1174),'Hoja de Trabajo para listado'!$DE$151:$DG$151,0)),0)+IFERROR(INDEX('Hoja de Trabajo para listado'!$CD$155:$DC$1048576,MATCH($A1174,'Hoja de Trabajo para listado'!$CD$155:$CD$1048576,0),MATCH((CUADRO!G$4&amp;$E1174),'Hoja de Trabajo para listado'!$CD$151:$DC$151,0)),0)</f>
        <v>0</v>
      </c>
      <c r="H1174" s="241">
        <f ca="1">+IFERROR(INDEX('Hoja de Trabajo para listado'!$A$155:$Z$1048576,MATCH($A1174,'Hoja de Trabajo para listado'!$A$155:$A$1048576,0),MATCH((CUADRO!H$4&amp;$E1174),'Hoja de Trabajo para listado'!$A$151:$Z$151,0)),0)+IFERROR(INDEX('Hoja de Trabajo para listado'!$AB$155:$BA$1048576,MATCH($A1174,'Hoja de Trabajo para listado'!$AB$155:$AB$1048576,0),MATCH((CUADRO!H$4&amp;$E1174),'Hoja de Trabajo para listado'!$AB$151:$BA$151,0)),0)+IFERROR(INDEX('Hoja de Trabajo para listado'!$BC$155:$CB$1048576,MATCH($A1174,'Hoja de Trabajo para listado'!$BC$155:$BC$1048576,0),MATCH((CUADRO!H$4&amp;$E1174),'Hoja de Trabajo para listado'!$BC$151:$CB$151,0)),0)+IFERROR(INDEX('Hoja de Trabajo para listado'!$DE$153:$DG$274,MATCH($A1174,'Hoja de Trabajo para listado'!$DE$153:$DE$1048576,0),MATCH((CUADRO!H$4&amp;$E1174),'Hoja de Trabajo para listado'!$DE$151:$DG$151,0)),0)+IFERROR(INDEX('Hoja de Trabajo para listado'!$CD$155:$DC$1048576,MATCH($A1174,'Hoja de Trabajo para listado'!$CD$155:$CD$1048576,0),MATCH((CUADRO!H$4&amp;$E1174),'Hoja de Trabajo para listado'!$CD$151:$DC$151,0)),0)</f>
        <v>0</v>
      </c>
      <c r="I1174" s="241">
        <f ca="1">+IFERROR(INDEX('Hoja de Trabajo para listado'!$A$155:$Z$1048576,MATCH($A1174,'Hoja de Trabajo para listado'!$A$155:$A$1048576,0),MATCH((CUADRO!I$4&amp;$E1174),'Hoja de Trabajo para listado'!$A$151:$Z$151,0)),0)+IFERROR(INDEX('Hoja de Trabajo para listado'!$AB$155:$BA$1048576,MATCH($A1174,'Hoja de Trabajo para listado'!$AB$155:$AB$1048576,0),MATCH((CUADRO!I$4&amp;$E1174),'Hoja de Trabajo para listado'!$AB$151:$BA$151,0)),0)+IFERROR(INDEX('Hoja de Trabajo para listado'!$BC$155:$CB$1048576,MATCH($A1174,'Hoja de Trabajo para listado'!$BC$155:$BC$1048576,0),MATCH((CUADRO!I$4&amp;$E1174),'Hoja de Trabajo para listado'!$BC$151:$CB$151,0)),0)+IFERROR(INDEX('Hoja de Trabajo para listado'!$DE$153:$DG$274,MATCH($A1174,'Hoja de Trabajo para listado'!$DE$153:$DE$1048576,0),MATCH((CUADRO!I$4&amp;$E1174),'Hoja de Trabajo para listado'!$DE$151:$DG$151,0)),0)+IFERROR(INDEX('Hoja de Trabajo para listado'!$CD$155:$DC$1048576,MATCH($A1174,'Hoja de Trabajo para listado'!$CD$155:$CD$1048576,0),MATCH((CUADRO!I$4&amp;$E1174),'Hoja de Trabajo para listado'!$CD$151:$DC$151,0)),0)</f>
        <v>0</v>
      </c>
      <c r="J1174" s="241">
        <f ca="1">+IFERROR(INDEX('Hoja de Trabajo para listado'!$A$155:$Z$1048576,MATCH($A1174,'Hoja de Trabajo para listado'!$A$155:$A$1048576,0),MATCH((CUADRO!J$4&amp;$E1174),'Hoja de Trabajo para listado'!$A$151:$Z$151,0)),0)+IFERROR(INDEX('Hoja de Trabajo para listado'!$AB$155:$BA$1048576,MATCH($A1174,'Hoja de Trabajo para listado'!$AB$155:$AB$1048576,0),MATCH((CUADRO!J$4&amp;$E1174),'Hoja de Trabajo para listado'!$AB$151:$BA$151,0)),0)+IFERROR(INDEX('Hoja de Trabajo para listado'!$BC$155:$CB$1048576,MATCH($A1174,'Hoja de Trabajo para listado'!$BC$155:$BC$1048576,0),MATCH((CUADRO!J$4&amp;$E1174),'Hoja de Trabajo para listado'!$BC$151:$CB$151,0)),0)+IFERROR(INDEX('Hoja de Trabajo para listado'!$DE$153:$DG$274,MATCH($A1174,'Hoja de Trabajo para listado'!$DE$153:$DE$1048576,0),MATCH((CUADRO!J$4&amp;$E1174),'Hoja de Trabajo para listado'!$DE$151:$DG$151,0)),0)+IFERROR(INDEX('Hoja de Trabajo para listado'!$CD$155:$DC$1048576,MATCH($A1174,'Hoja de Trabajo para listado'!$CD$155:$CD$1048576,0),MATCH((CUADRO!J$4&amp;$E1174),'Hoja de Trabajo para listado'!$CD$151:$DC$151,0)),0)</f>
        <v>0</v>
      </c>
      <c r="K1174" s="241">
        <f ca="1">+IFERROR(INDEX('Hoja de Trabajo para listado'!$A$155:$Z$1048576,MATCH($A1174,'Hoja de Trabajo para listado'!$A$155:$A$1048576,0),MATCH((CUADRO!K$4&amp;$E1174),'Hoja de Trabajo para listado'!$A$151:$Z$151,0)),0)+IFERROR(INDEX('Hoja de Trabajo para listado'!$AB$155:$BA$1048576,MATCH($A1174,'Hoja de Trabajo para listado'!$AB$155:$AB$1048576,0),MATCH((CUADRO!K$4&amp;$E1174),'Hoja de Trabajo para listado'!$AB$151:$BA$151,0)),0)+IFERROR(INDEX('Hoja de Trabajo para listado'!$BC$155:$CB$1048576,MATCH($A1174,'Hoja de Trabajo para listado'!$BC$155:$BC$1048576,0),MATCH((CUADRO!K$4&amp;$E1174),'Hoja de Trabajo para listado'!$BC$151:$CB$151,0)),0)+IFERROR(INDEX('Hoja de Trabajo para listado'!$DE$153:$DG$274,MATCH($A1174,'Hoja de Trabajo para listado'!$DE$153:$DE$1048576,0),MATCH((CUADRO!K$4&amp;$E1174),'Hoja de Trabajo para listado'!$DE$151:$DG$151,0)),0)+IFERROR(INDEX('Hoja de Trabajo para listado'!$CD$155:$DC$1048576,MATCH($A1174,'Hoja de Trabajo para listado'!$CD$155:$CD$1048576,0),MATCH((CUADRO!K$4&amp;$E1174),'Hoja de Trabajo para listado'!$CD$151:$DC$151,0)),0)</f>
        <v>0</v>
      </c>
      <c r="L1174" s="241">
        <f ca="1">+IFERROR(INDEX('Hoja de Trabajo para listado'!$A$155:$Z$1048576,MATCH($A1174,'Hoja de Trabajo para listado'!$A$155:$A$1048576,0),MATCH((CUADRO!L$4&amp;$E1174),'Hoja de Trabajo para listado'!$A$151:$Z$151,0)),0)+IFERROR(INDEX('Hoja de Trabajo para listado'!$AB$155:$BA$1048576,MATCH($A1174,'Hoja de Trabajo para listado'!$AB$155:$AB$1048576,0),MATCH((CUADRO!L$4&amp;$E1174),'Hoja de Trabajo para listado'!$AB$151:$BA$151,0)),0)+IFERROR(INDEX('Hoja de Trabajo para listado'!$BC$155:$CB$1048576,MATCH($A1174,'Hoja de Trabajo para listado'!$BC$155:$BC$1048576,0),MATCH((CUADRO!L$4&amp;$E1174),'Hoja de Trabajo para listado'!$BC$151:$CB$151,0)),0)+IFERROR(INDEX('Hoja de Trabajo para listado'!$DE$153:$DG$274,MATCH($A1174,'Hoja de Trabajo para listado'!$DE$153:$DE$1048576,0),MATCH((CUADRO!L$4&amp;$E1174),'Hoja de Trabajo para listado'!$DE$151:$DG$151,0)),0)+IFERROR(INDEX('Hoja de Trabajo para listado'!$CD$155:$DC$1048576,MATCH($A1174,'Hoja de Trabajo para listado'!$CD$155:$CD$1048576,0),MATCH((CUADRO!L$4&amp;$E1174),'Hoja de Trabajo para listado'!$CD$151:$DC$151,0)),0)</f>
        <v>0</v>
      </c>
      <c r="M1174" s="241">
        <f ca="1">+IFERROR(INDEX('Hoja de Trabajo para listado'!$A$155:$Z$1048576,MATCH($A1174,'Hoja de Trabajo para listado'!$A$155:$A$1048576,0),MATCH((CUADRO!M$4&amp;$E1174),'Hoja de Trabajo para listado'!$A$151:$Z$151,0)),0)+IFERROR(INDEX('Hoja de Trabajo para listado'!$AB$155:$BA$1048576,MATCH($A1174,'Hoja de Trabajo para listado'!$AB$155:$AB$1048576,0),MATCH((CUADRO!M$4&amp;$E1174),'Hoja de Trabajo para listado'!$AB$151:$BA$151,0)),0)+IFERROR(INDEX('Hoja de Trabajo para listado'!$BC$155:$CB$1048576,MATCH($A1174,'Hoja de Trabajo para listado'!$BC$155:$BC$1048576,0),MATCH((CUADRO!M$4&amp;$E1174),'Hoja de Trabajo para listado'!$BC$151:$CB$151,0)),0)+IFERROR(INDEX('Hoja de Trabajo para listado'!$DE$153:$DG$274,MATCH($A1174,'Hoja de Trabajo para listado'!$DE$153:$DE$1048576,0),MATCH((CUADRO!M$4&amp;$E1174),'Hoja de Trabajo para listado'!$DE$151:$DG$151,0)),0)+IFERROR(INDEX('Hoja de Trabajo para listado'!$CD$155:$DC$1048576,MATCH($A1174,'Hoja de Trabajo para listado'!$CD$155:$CD$1048576,0),MATCH((CUADRO!M$4&amp;$E1174),'Hoja de Trabajo para listado'!$CD$151:$DC$151,0)),0)</f>
        <v>0</v>
      </c>
      <c r="N1174" s="241">
        <f ca="1">+IFERROR(INDEX('Hoja de Trabajo para listado'!$A$155:$Z$1048576,MATCH($A1174,'Hoja de Trabajo para listado'!$A$155:$A$1048576,0),MATCH((CUADRO!N$4&amp;$E1174),'Hoja de Trabajo para listado'!$A$151:$Z$151,0)),0)+IFERROR(INDEX('Hoja de Trabajo para listado'!$AB$155:$BA$1048576,MATCH($A1174,'Hoja de Trabajo para listado'!$AB$155:$AB$1048576,0),MATCH((CUADRO!N$4&amp;$E1174),'Hoja de Trabajo para listado'!$AB$151:$BA$151,0)),0)+IFERROR(INDEX('Hoja de Trabajo para listado'!$BC$155:$CB$1048576,MATCH($A1174,'Hoja de Trabajo para listado'!$BC$155:$BC$1048576,0),MATCH((CUADRO!N$4&amp;$E1174),'Hoja de Trabajo para listado'!$BC$151:$CB$151,0)),0)+IFERROR(INDEX('Hoja de Trabajo para listado'!$DE$153:$DG$274,MATCH($A1174,'Hoja de Trabajo para listado'!$DE$153:$DE$1048576,0),MATCH((CUADRO!N$4&amp;$E1174),'Hoja de Trabajo para listado'!$DE$151:$DG$151,0)),0)+IFERROR(INDEX('Hoja de Trabajo para listado'!$CD$155:$DC$1048576,MATCH($A1174,'Hoja de Trabajo para listado'!$CD$155:$CD$1048576,0),MATCH((CUADRO!N$4&amp;$E1174),'Hoja de Trabajo para listado'!$CD$151:$DC$151,0)),0)</f>
        <v>0</v>
      </c>
      <c r="O1174" s="241">
        <f ca="1">+IFERROR(INDEX('Hoja de Trabajo para listado'!$A$155:$Z$1048576,MATCH($A1174,'Hoja de Trabajo para listado'!$A$155:$A$1048576,0),MATCH((CUADRO!O$4&amp;$E1174),'Hoja de Trabajo para listado'!$A$151:$Z$151,0)),0)+IFERROR(INDEX('Hoja de Trabajo para listado'!$AB$155:$BA$1048576,MATCH($A1174,'Hoja de Trabajo para listado'!$AB$155:$AB$1048576,0),MATCH((CUADRO!O$4&amp;$E1174),'Hoja de Trabajo para listado'!$AB$151:$BA$151,0)),0)+IFERROR(INDEX('Hoja de Trabajo para listado'!$BC$155:$CB$1048576,MATCH($A1174,'Hoja de Trabajo para listado'!$BC$155:$BC$1048576,0),MATCH((CUADRO!O$4&amp;$E1174),'Hoja de Trabajo para listado'!$BC$151:$CB$151,0)),0)+IFERROR(INDEX('Hoja de Trabajo para listado'!$DE$153:$DG$274,MATCH($A1174,'Hoja de Trabajo para listado'!$DE$153:$DE$1048576,0),MATCH((CUADRO!O$4&amp;$E1174),'Hoja de Trabajo para listado'!$DE$151:$DG$151,0)),0)+IFERROR(INDEX('Hoja de Trabajo para listado'!$CD$155:$DC$1048576,MATCH($A1174,'Hoja de Trabajo para listado'!$CD$155:$CD$1048576,0),MATCH((CUADRO!O$4&amp;$E1174),'Hoja de Trabajo para listado'!$CD$151:$DC$151,0)),0)</f>
        <v>0</v>
      </c>
      <c r="P1174" s="241">
        <f ca="1">+IFERROR(INDEX('Hoja de Trabajo para listado'!$A$155:$Z$1048576,MATCH($A1174,'Hoja de Trabajo para listado'!$A$155:$A$1048576,0),MATCH((CUADRO!P$4&amp;$E1174),'Hoja de Trabajo para listado'!$A$151:$Z$151,0)),0)+IFERROR(INDEX('Hoja de Trabajo para listado'!$AB$155:$BA$1048576,MATCH($A1174,'Hoja de Trabajo para listado'!$AB$155:$AB$1048576,0),MATCH((CUADRO!P$4&amp;$E1174),'Hoja de Trabajo para listado'!$AB$151:$BA$151,0)),0)+IFERROR(INDEX('Hoja de Trabajo para listado'!$BC$155:$CB$1048576,MATCH($A1174,'Hoja de Trabajo para listado'!$BC$155:$BC$1048576,0),MATCH((CUADRO!P$4&amp;$E1174),'Hoja de Trabajo para listado'!$BC$151:$CB$151,0)),0)+IFERROR(INDEX('Hoja de Trabajo para listado'!$DE$153:$DG$274,MATCH($A1174,'Hoja de Trabajo para listado'!$DE$153:$DE$1048576,0),MATCH((CUADRO!P$4&amp;$E1174),'Hoja de Trabajo para listado'!$DE$151:$DG$151,0)),0)+IFERROR(INDEX('Hoja de Trabajo para listado'!$CD$155:$DC$1048576,MATCH($A1174,'Hoja de Trabajo para listado'!$CD$155:$CD$1048576,0),MATCH((CUADRO!P$4&amp;$E1174),'Hoja de Trabajo para listado'!$CD$151:$DC$151,0)),0)</f>
        <v>0</v>
      </c>
      <c r="Q1174" s="241">
        <f ca="1">+IFERROR(INDEX('Hoja de Trabajo para listado'!$A$155:$Z$1048576,MATCH($A1174,'Hoja de Trabajo para listado'!$A$155:$A$1048576,0),MATCH((CUADRO!Q$4&amp;$E1174),'Hoja de Trabajo para listado'!$A$151:$Z$151,0)),0)+IFERROR(INDEX('Hoja de Trabajo para listado'!$AB$155:$BA$1048576,MATCH($A1174,'Hoja de Trabajo para listado'!$AB$155:$AB$1048576,0),MATCH((CUADRO!Q$4&amp;$E1174),'Hoja de Trabajo para listado'!$AB$151:$BA$151,0)),0)+IFERROR(INDEX('Hoja de Trabajo para listado'!$BC$155:$CB$1048576,MATCH($A1174,'Hoja de Trabajo para listado'!$BC$155:$BC$1048576,0),MATCH((CUADRO!Q$4&amp;$E1174),'Hoja de Trabajo para listado'!$BC$151:$CB$151,0)),0)+IFERROR(INDEX('Hoja de Trabajo para listado'!$DE$153:$DG$274,MATCH($A1174,'Hoja de Trabajo para listado'!$DE$153:$DE$1048576,0),MATCH((CUADRO!Q$4&amp;$E1174),'Hoja de Trabajo para listado'!$DE$151:$DG$151,0)),0)+IFERROR(INDEX('Hoja de Trabajo para listado'!$CD$155:$DC$1048576,MATCH($A1174,'Hoja de Trabajo para listado'!$CD$155:$CD$1048576,0),MATCH((CUADRO!Q$4&amp;$E1174),'Hoja de Trabajo para listado'!$CD$151:$DC$151,0)),0)</f>
        <v>0</v>
      </c>
      <c r="R1174" s="241">
        <f t="shared" ca="1" si="36"/>
        <v>0</v>
      </c>
      <c r="S1174" s="247">
        <f ca="1">+R1173+R1174</f>
        <v>0</v>
      </c>
      <c r="T1174" s="241">
        <f ca="1">+S1174</f>
        <v>0</v>
      </c>
      <c r="U1174" s="240">
        <f t="shared" si="37"/>
        <v>2</v>
      </c>
    </row>
    <row r="1175" spans="1:21" s="352" customFormat="1" ht="15" customHeight="1">
      <c r="A1175" s="353" t="s">
        <v>492</v>
      </c>
      <c r="B1175" s="381" t="s">
        <v>492</v>
      </c>
      <c r="C1175" s="245" t="str">
        <f>+VLOOKUP(A1175,bd_lista!$A$3:$C$592,3,FALSE)</f>
        <v>DIRECCIÓN GENERAL DE PROGRAMACIÓN Y OPERACIONES DEL TESORO</v>
      </c>
      <c r="D1175" s="383" t="str">
        <f>+C1175</f>
        <v>DIRECCIÓN GENERAL DE PROGRAMACIÓN Y OPERACIONES DEL TESORO</v>
      </c>
      <c r="E1175" s="245" t="s">
        <v>683</v>
      </c>
      <c r="F1175" s="241">
        <f ca="1">+IFERROR(INDEX('Hoja de Trabajo para listado'!$A$155:$Z$1048576,MATCH($A1175,'Hoja de Trabajo para listado'!$A$155:$A$1048576,0),MATCH((CUADRO!F$4&amp;$E1175),'Hoja de Trabajo para listado'!$A$151:$Z$151,0)),0)+IFERROR(INDEX('Hoja de Trabajo para listado'!$AB$155:$BA$1048576,MATCH($A1175,'Hoja de Trabajo para listado'!$AB$155:$AB$1048576,0),MATCH((CUADRO!F$4&amp;$E1175),'Hoja de Trabajo para listado'!$AB$151:$BA$151,0)),0)+IFERROR(INDEX('Hoja de Trabajo para listado'!$BC$155:$CB$1048576,MATCH($A1175,'Hoja de Trabajo para listado'!$BC$155:$BC$1048576,0),MATCH((CUADRO!F$4&amp;$E1175),'Hoja de Trabajo para listado'!$BC$151:$CB$151,0)),0)+IFERROR(INDEX('Hoja de Trabajo para listado'!$DE$153:$DG$274,MATCH($A1175,'Hoja de Trabajo para listado'!$DE$153:$DE$1048576,0),MATCH((CUADRO!F$4&amp;$E1175),'Hoja de Trabajo para listado'!$DE$151:$DG$151,0)),0)+IFERROR(INDEX('Hoja de Trabajo para listado'!$CD$155:$DC$1048576,MATCH($A1175,'Hoja de Trabajo para listado'!$CD$155:$CD$1048576,0),MATCH((CUADRO!F$4&amp;$E1175),'Hoja de Trabajo para listado'!$CD$151:$DC$151,0)),0)</f>
        <v>0</v>
      </c>
      <c r="G1175" s="241">
        <f ca="1">+IFERROR(INDEX('Hoja de Trabajo para listado'!$A$155:$Z$1048576,MATCH($A1175,'Hoja de Trabajo para listado'!$A$155:$A$1048576,0),MATCH((CUADRO!G$4&amp;$E1175),'Hoja de Trabajo para listado'!$A$151:$Z$151,0)),0)+IFERROR(INDEX('Hoja de Trabajo para listado'!$AB$155:$BA$1048576,MATCH($A1175,'Hoja de Trabajo para listado'!$AB$155:$AB$1048576,0),MATCH((CUADRO!G$4&amp;$E1175),'Hoja de Trabajo para listado'!$AB$151:$BA$151,0)),0)+IFERROR(INDEX('Hoja de Trabajo para listado'!$BC$155:$CB$1048576,MATCH($A1175,'Hoja de Trabajo para listado'!$BC$155:$BC$1048576,0),MATCH((CUADRO!G$4&amp;$E1175),'Hoja de Trabajo para listado'!$BC$151:$CB$151,0)),0)+IFERROR(INDEX('Hoja de Trabajo para listado'!$DE$153:$DG$274,MATCH($A1175,'Hoja de Trabajo para listado'!$DE$153:$DE$1048576,0),MATCH((CUADRO!G$4&amp;$E1175),'Hoja de Trabajo para listado'!$DE$151:$DG$151,0)),0)+IFERROR(INDEX('Hoja de Trabajo para listado'!$CD$155:$DC$1048576,MATCH($A1175,'Hoja de Trabajo para listado'!$CD$155:$CD$1048576,0),MATCH((CUADRO!G$4&amp;$E1175),'Hoja de Trabajo para listado'!$CD$151:$DC$151,0)),0)</f>
        <v>0</v>
      </c>
      <c r="H1175" s="241">
        <f ca="1">+IFERROR(INDEX('Hoja de Trabajo para listado'!$A$155:$Z$1048576,MATCH($A1175,'Hoja de Trabajo para listado'!$A$155:$A$1048576,0),MATCH((CUADRO!H$4&amp;$E1175),'Hoja de Trabajo para listado'!$A$151:$Z$151,0)),0)+IFERROR(INDEX('Hoja de Trabajo para listado'!$AB$155:$BA$1048576,MATCH($A1175,'Hoja de Trabajo para listado'!$AB$155:$AB$1048576,0),MATCH((CUADRO!H$4&amp;$E1175),'Hoja de Trabajo para listado'!$AB$151:$BA$151,0)),0)+IFERROR(INDEX('Hoja de Trabajo para listado'!$BC$155:$CB$1048576,MATCH($A1175,'Hoja de Trabajo para listado'!$BC$155:$BC$1048576,0),MATCH((CUADRO!H$4&amp;$E1175),'Hoja de Trabajo para listado'!$BC$151:$CB$151,0)),0)+IFERROR(INDEX('Hoja de Trabajo para listado'!$DE$153:$DG$274,MATCH($A1175,'Hoja de Trabajo para listado'!$DE$153:$DE$1048576,0),MATCH((CUADRO!H$4&amp;$E1175),'Hoja de Trabajo para listado'!$DE$151:$DG$151,0)),0)+IFERROR(INDEX('Hoja de Trabajo para listado'!$CD$155:$DC$1048576,MATCH($A1175,'Hoja de Trabajo para listado'!$CD$155:$CD$1048576,0),MATCH((CUADRO!H$4&amp;$E1175),'Hoja de Trabajo para listado'!$CD$151:$DC$151,0)),0)</f>
        <v>0</v>
      </c>
      <c r="I1175" s="241">
        <f ca="1">+IFERROR(INDEX('Hoja de Trabajo para listado'!$A$155:$Z$1048576,MATCH($A1175,'Hoja de Trabajo para listado'!$A$155:$A$1048576,0),MATCH((CUADRO!I$4&amp;$E1175),'Hoja de Trabajo para listado'!$A$151:$Z$151,0)),0)+IFERROR(INDEX('Hoja de Trabajo para listado'!$AB$155:$BA$1048576,MATCH($A1175,'Hoja de Trabajo para listado'!$AB$155:$AB$1048576,0),MATCH((CUADRO!I$4&amp;$E1175),'Hoja de Trabajo para listado'!$AB$151:$BA$151,0)),0)+IFERROR(INDEX('Hoja de Trabajo para listado'!$BC$155:$CB$1048576,MATCH($A1175,'Hoja de Trabajo para listado'!$BC$155:$BC$1048576,0),MATCH((CUADRO!I$4&amp;$E1175),'Hoja de Trabajo para listado'!$BC$151:$CB$151,0)),0)+IFERROR(INDEX('Hoja de Trabajo para listado'!$DE$153:$DG$274,MATCH($A1175,'Hoja de Trabajo para listado'!$DE$153:$DE$1048576,0),MATCH((CUADRO!I$4&amp;$E1175),'Hoja de Trabajo para listado'!$DE$151:$DG$151,0)),0)+IFERROR(INDEX('Hoja de Trabajo para listado'!$CD$155:$DC$1048576,MATCH($A1175,'Hoja de Trabajo para listado'!$CD$155:$CD$1048576,0),MATCH((CUADRO!I$4&amp;$E1175),'Hoja de Trabajo para listado'!$CD$151:$DC$151,0)),0)</f>
        <v>0</v>
      </c>
      <c r="J1175" s="241">
        <f ca="1">+IFERROR(INDEX('Hoja de Trabajo para listado'!$A$155:$Z$1048576,MATCH($A1175,'Hoja de Trabajo para listado'!$A$155:$A$1048576,0),MATCH((CUADRO!J$4&amp;$E1175),'Hoja de Trabajo para listado'!$A$151:$Z$151,0)),0)+IFERROR(INDEX('Hoja de Trabajo para listado'!$AB$155:$BA$1048576,MATCH($A1175,'Hoja de Trabajo para listado'!$AB$155:$AB$1048576,0),MATCH((CUADRO!J$4&amp;$E1175),'Hoja de Trabajo para listado'!$AB$151:$BA$151,0)),0)+IFERROR(INDEX('Hoja de Trabajo para listado'!$BC$155:$CB$1048576,MATCH($A1175,'Hoja de Trabajo para listado'!$BC$155:$BC$1048576,0),MATCH((CUADRO!J$4&amp;$E1175),'Hoja de Trabajo para listado'!$BC$151:$CB$151,0)),0)+IFERROR(INDEX('Hoja de Trabajo para listado'!$DE$153:$DG$274,MATCH($A1175,'Hoja de Trabajo para listado'!$DE$153:$DE$1048576,0),MATCH((CUADRO!J$4&amp;$E1175),'Hoja de Trabajo para listado'!$DE$151:$DG$151,0)),0)+IFERROR(INDEX('Hoja de Trabajo para listado'!$CD$155:$DC$1048576,MATCH($A1175,'Hoja de Trabajo para listado'!$CD$155:$CD$1048576,0),MATCH((CUADRO!J$4&amp;$E1175),'Hoja de Trabajo para listado'!$CD$151:$DC$151,0)),0)</f>
        <v>0</v>
      </c>
      <c r="K1175" s="241">
        <f ca="1">+IFERROR(INDEX('Hoja de Trabajo para listado'!$A$155:$Z$1048576,MATCH($A1175,'Hoja de Trabajo para listado'!$A$155:$A$1048576,0),MATCH((CUADRO!K$4&amp;$E1175),'Hoja de Trabajo para listado'!$A$151:$Z$151,0)),0)+IFERROR(INDEX('Hoja de Trabajo para listado'!$AB$155:$BA$1048576,MATCH($A1175,'Hoja de Trabajo para listado'!$AB$155:$AB$1048576,0),MATCH((CUADRO!K$4&amp;$E1175),'Hoja de Trabajo para listado'!$AB$151:$BA$151,0)),0)+IFERROR(INDEX('Hoja de Trabajo para listado'!$BC$155:$CB$1048576,MATCH($A1175,'Hoja de Trabajo para listado'!$BC$155:$BC$1048576,0),MATCH((CUADRO!K$4&amp;$E1175),'Hoja de Trabajo para listado'!$BC$151:$CB$151,0)),0)+IFERROR(INDEX('Hoja de Trabajo para listado'!$DE$153:$DG$274,MATCH($A1175,'Hoja de Trabajo para listado'!$DE$153:$DE$1048576,0),MATCH((CUADRO!K$4&amp;$E1175),'Hoja de Trabajo para listado'!$DE$151:$DG$151,0)),0)+IFERROR(INDEX('Hoja de Trabajo para listado'!$CD$155:$DC$1048576,MATCH($A1175,'Hoja de Trabajo para listado'!$CD$155:$CD$1048576,0),MATCH((CUADRO!K$4&amp;$E1175),'Hoja de Trabajo para listado'!$CD$151:$DC$151,0)),0)</f>
        <v>0</v>
      </c>
      <c r="L1175" s="241">
        <f ca="1">+IFERROR(INDEX('Hoja de Trabajo para listado'!$A$155:$Z$1048576,MATCH($A1175,'Hoja de Trabajo para listado'!$A$155:$A$1048576,0),MATCH((CUADRO!L$4&amp;$E1175),'Hoja de Trabajo para listado'!$A$151:$Z$151,0)),0)+IFERROR(INDEX('Hoja de Trabajo para listado'!$AB$155:$BA$1048576,MATCH($A1175,'Hoja de Trabajo para listado'!$AB$155:$AB$1048576,0),MATCH((CUADRO!L$4&amp;$E1175),'Hoja de Trabajo para listado'!$AB$151:$BA$151,0)),0)+IFERROR(INDEX('Hoja de Trabajo para listado'!$BC$155:$CB$1048576,MATCH($A1175,'Hoja de Trabajo para listado'!$BC$155:$BC$1048576,0),MATCH((CUADRO!L$4&amp;$E1175),'Hoja de Trabajo para listado'!$BC$151:$CB$151,0)),0)+IFERROR(INDEX('Hoja de Trabajo para listado'!$DE$153:$DG$274,MATCH($A1175,'Hoja de Trabajo para listado'!$DE$153:$DE$1048576,0),MATCH((CUADRO!L$4&amp;$E1175),'Hoja de Trabajo para listado'!$DE$151:$DG$151,0)),0)+IFERROR(INDEX('Hoja de Trabajo para listado'!$CD$155:$DC$1048576,MATCH($A1175,'Hoja de Trabajo para listado'!$CD$155:$CD$1048576,0),MATCH((CUADRO!L$4&amp;$E1175),'Hoja de Trabajo para listado'!$CD$151:$DC$151,0)),0)</f>
        <v>0</v>
      </c>
      <c r="M1175" s="241">
        <f ca="1">+IFERROR(INDEX('Hoja de Trabajo para listado'!$A$155:$Z$1048576,MATCH($A1175,'Hoja de Trabajo para listado'!$A$155:$A$1048576,0),MATCH((CUADRO!M$4&amp;$E1175),'Hoja de Trabajo para listado'!$A$151:$Z$151,0)),0)+IFERROR(INDEX('Hoja de Trabajo para listado'!$AB$155:$BA$1048576,MATCH($A1175,'Hoja de Trabajo para listado'!$AB$155:$AB$1048576,0),MATCH((CUADRO!M$4&amp;$E1175),'Hoja de Trabajo para listado'!$AB$151:$BA$151,0)),0)+IFERROR(INDEX('Hoja de Trabajo para listado'!$BC$155:$CB$1048576,MATCH($A1175,'Hoja de Trabajo para listado'!$BC$155:$BC$1048576,0),MATCH((CUADRO!M$4&amp;$E1175),'Hoja de Trabajo para listado'!$BC$151:$CB$151,0)),0)+IFERROR(INDEX('Hoja de Trabajo para listado'!$DE$153:$DG$274,MATCH($A1175,'Hoja de Trabajo para listado'!$DE$153:$DE$1048576,0),MATCH((CUADRO!M$4&amp;$E1175),'Hoja de Trabajo para listado'!$DE$151:$DG$151,0)),0)+IFERROR(INDEX('Hoja de Trabajo para listado'!$CD$155:$DC$1048576,MATCH($A1175,'Hoja de Trabajo para listado'!$CD$155:$CD$1048576,0),MATCH((CUADRO!M$4&amp;$E1175),'Hoja de Trabajo para listado'!$CD$151:$DC$151,0)),0)</f>
        <v>0</v>
      </c>
      <c r="N1175" s="241">
        <f ca="1">+IFERROR(INDEX('Hoja de Trabajo para listado'!$A$155:$Z$1048576,MATCH($A1175,'Hoja de Trabajo para listado'!$A$155:$A$1048576,0),MATCH((CUADRO!N$4&amp;$E1175),'Hoja de Trabajo para listado'!$A$151:$Z$151,0)),0)+IFERROR(INDEX('Hoja de Trabajo para listado'!$AB$155:$BA$1048576,MATCH($A1175,'Hoja de Trabajo para listado'!$AB$155:$AB$1048576,0),MATCH((CUADRO!N$4&amp;$E1175),'Hoja de Trabajo para listado'!$AB$151:$BA$151,0)),0)+IFERROR(INDEX('Hoja de Trabajo para listado'!$BC$155:$CB$1048576,MATCH($A1175,'Hoja de Trabajo para listado'!$BC$155:$BC$1048576,0),MATCH((CUADRO!N$4&amp;$E1175),'Hoja de Trabajo para listado'!$BC$151:$CB$151,0)),0)+IFERROR(INDEX('Hoja de Trabajo para listado'!$DE$153:$DG$274,MATCH($A1175,'Hoja de Trabajo para listado'!$DE$153:$DE$1048576,0),MATCH((CUADRO!N$4&amp;$E1175),'Hoja de Trabajo para listado'!$DE$151:$DG$151,0)),0)+IFERROR(INDEX('Hoja de Trabajo para listado'!$CD$155:$DC$1048576,MATCH($A1175,'Hoja de Trabajo para listado'!$CD$155:$CD$1048576,0),MATCH((CUADRO!N$4&amp;$E1175),'Hoja de Trabajo para listado'!$CD$151:$DC$151,0)),0)</f>
        <v>0</v>
      </c>
      <c r="O1175" s="241">
        <f ca="1">+IFERROR(INDEX('Hoja de Trabajo para listado'!$A$155:$Z$1048576,MATCH($A1175,'Hoja de Trabajo para listado'!$A$155:$A$1048576,0),MATCH((CUADRO!O$4&amp;$E1175),'Hoja de Trabajo para listado'!$A$151:$Z$151,0)),0)+IFERROR(INDEX('Hoja de Trabajo para listado'!$AB$155:$BA$1048576,MATCH($A1175,'Hoja de Trabajo para listado'!$AB$155:$AB$1048576,0),MATCH((CUADRO!O$4&amp;$E1175),'Hoja de Trabajo para listado'!$AB$151:$BA$151,0)),0)+IFERROR(INDEX('Hoja de Trabajo para listado'!$BC$155:$CB$1048576,MATCH($A1175,'Hoja de Trabajo para listado'!$BC$155:$BC$1048576,0),MATCH((CUADRO!O$4&amp;$E1175),'Hoja de Trabajo para listado'!$BC$151:$CB$151,0)),0)+IFERROR(INDEX('Hoja de Trabajo para listado'!$DE$153:$DG$274,MATCH($A1175,'Hoja de Trabajo para listado'!$DE$153:$DE$1048576,0),MATCH((CUADRO!O$4&amp;$E1175),'Hoja de Trabajo para listado'!$DE$151:$DG$151,0)),0)+IFERROR(INDEX('Hoja de Trabajo para listado'!$CD$155:$DC$1048576,MATCH($A1175,'Hoja de Trabajo para listado'!$CD$155:$CD$1048576,0),MATCH((CUADRO!O$4&amp;$E1175),'Hoja de Trabajo para listado'!$CD$151:$DC$151,0)),0)</f>
        <v>0</v>
      </c>
      <c r="P1175" s="241">
        <f ca="1">+IFERROR(INDEX('Hoja de Trabajo para listado'!$A$155:$Z$1048576,MATCH($A1175,'Hoja de Trabajo para listado'!$A$155:$A$1048576,0),MATCH((CUADRO!P$4&amp;$E1175),'Hoja de Trabajo para listado'!$A$151:$Z$151,0)),0)+IFERROR(INDEX('Hoja de Trabajo para listado'!$AB$155:$BA$1048576,MATCH($A1175,'Hoja de Trabajo para listado'!$AB$155:$AB$1048576,0),MATCH((CUADRO!P$4&amp;$E1175),'Hoja de Trabajo para listado'!$AB$151:$BA$151,0)),0)+IFERROR(INDEX('Hoja de Trabajo para listado'!$BC$155:$CB$1048576,MATCH($A1175,'Hoja de Trabajo para listado'!$BC$155:$BC$1048576,0),MATCH((CUADRO!P$4&amp;$E1175),'Hoja de Trabajo para listado'!$BC$151:$CB$151,0)),0)+IFERROR(INDEX('Hoja de Trabajo para listado'!$DE$153:$DG$274,MATCH($A1175,'Hoja de Trabajo para listado'!$DE$153:$DE$1048576,0),MATCH((CUADRO!P$4&amp;$E1175),'Hoja de Trabajo para listado'!$DE$151:$DG$151,0)),0)+IFERROR(INDEX('Hoja de Trabajo para listado'!$CD$155:$DC$1048576,MATCH($A1175,'Hoja de Trabajo para listado'!$CD$155:$CD$1048576,0),MATCH((CUADRO!P$4&amp;$E1175),'Hoja de Trabajo para listado'!$CD$151:$DC$151,0)),0)</f>
        <v>0</v>
      </c>
      <c r="Q1175" s="241">
        <f ca="1">+IFERROR(INDEX('Hoja de Trabajo para listado'!$A$155:$Z$1048576,MATCH($A1175,'Hoja de Trabajo para listado'!$A$155:$A$1048576,0),MATCH((CUADRO!Q$4&amp;$E1175),'Hoja de Trabajo para listado'!$A$151:$Z$151,0)),0)+IFERROR(INDEX('Hoja de Trabajo para listado'!$AB$155:$BA$1048576,MATCH($A1175,'Hoja de Trabajo para listado'!$AB$155:$AB$1048576,0),MATCH((CUADRO!Q$4&amp;$E1175),'Hoja de Trabajo para listado'!$AB$151:$BA$151,0)),0)+IFERROR(INDEX('Hoja de Trabajo para listado'!$BC$155:$CB$1048576,MATCH($A1175,'Hoja de Trabajo para listado'!$BC$155:$BC$1048576,0),MATCH((CUADRO!Q$4&amp;$E1175),'Hoja de Trabajo para listado'!$BC$151:$CB$151,0)),0)+IFERROR(INDEX('Hoja de Trabajo para listado'!$DE$153:$DG$274,MATCH($A1175,'Hoja de Trabajo para listado'!$DE$153:$DE$1048576,0),MATCH((CUADRO!Q$4&amp;$E1175),'Hoja de Trabajo para listado'!$DE$151:$DG$151,0)),0)+IFERROR(INDEX('Hoja de Trabajo para listado'!$CD$155:$DC$1048576,MATCH($A1175,'Hoja de Trabajo para listado'!$CD$155:$CD$1048576,0),MATCH((CUADRO!Q$4&amp;$E1175),'Hoja de Trabajo para listado'!$CD$151:$DC$151,0)),0)</f>
        <v>0</v>
      </c>
      <c r="R1175" s="241">
        <f t="shared" ca="1" si="36"/>
        <v>0</v>
      </c>
      <c r="S1175" s="241"/>
      <c r="T1175" s="241">
        <f ca="1">+T1176</f>
        <v>0</v>
      </c>
      <c r="U1175" s="240">
        <f t="shared" si="37"/>
        <v>1</v>
      </c>
    </row>
    <row r="1176" spans="1:21" s="352" customFormat="1" ht="15" customHeight="1">
      <c r="A1176" s="353" t="s">
        <v>492</v>
      </c>
      <c r="B1176" s="382"/>
      <c r="C1176" s="245" t="str">
        <f>+VLOOKUP(A1176,bd_lista!$A$3:$C$592,3,FALSE)</f>
        <v>DIRECCIÓN GENERAL DE PROGRAMACIÓN Y OPERACIONES DEL TESORO</v>
      </c>
      <c r="D1176" s="384"/>
      <c r="E1176" s="305" t="s">
        <v>684</v>
      </c>
      <c r="F1176" s="243">
        <f ca="1">+IFERROR(INDEX('Hoja de Trabajo para listado'!$A$155:$Z$1048576,MATCH($A1176,'Hoja de Trabajo para listado'!$A$155:$A$1048576,0),MATCH((CUADRO!F$4&amp;$E1176),'Hoja de Trabajo para listado'!$A$151:$Z$151,0)),0)+IFERROR(INDEX('Hoja de Trabajo para listado'!$AB$155:$BA$1048576,MATCH($A1176,'Hoja de Trabajo para listado'!$AB$155:$AB$1048576,0),MATCH((CUADRO!F$4&amp;$E1176),'Hoja de Trabajo para listado'!$AB$151:$BA$151,0)),0)+IFERROR(INDEX('Hoja de Trabajo para listado'!$BC$155:$CB$1048576,MATCH($A1176,'Hoja de Trabajo para listado'!$BC$155:$BC$1048576,0),MATCH((CUADRO!F$4&amp;$E1176),'Hoja de Trabajo para listado'!$BC$151:$CB$151,0)),0)+IFERROR(INDEX('Hoja de Trabajo para listado'!$DE$153:$DG$274,MATCH($A1176,'Hoja de Trabajo para listado'!$DE$153:$DE$1048576,0),MATCH((CUADRO!F$4&amp;$E1176),'Hoja de Trabajo para listado'!$DE$151:$DG$151,0)),0)+IFERROR(INDEX('Hoja de Trabajo para listado'!$CD$155:$DC$1048576,MATCH($A1176,'Hoja de Trabajo para listado'!$CD$155:$CD$1048576,0),MATCH((CUADRO!F$4&amp;$E1176),'Hoja de Trabajo para listado'!$CD$151:$DC$151,0)),0)</f>
        <v>0</v>
      </c>
      <c r="G1176" s="243">
        <f ca="1">+IFERROR(INDEX('Hoja de Trabajo para listado'!$A$155:$Z$1048576,MATCH($A1176,'Hoja de Trabajo para listado'!$A$155:$A$1048576,0),MATCH((CUADRO!G$4&amp;$E1176),'Hoja de Trabajo para listado'!$A$151:$Z$151,0)),0)+IFERROR(INDEX('Hoja de Trabajo para listado'!$AB$155:$BA$1048576,MATCH($A1176,'Hoja de Trabajo para listado'!$AB$155:$AB$1048576,0),MATCH((CUADRO!G$4&amp;$E1176),'Hoja de Trabajo para listado'!$AB$151:$BA$151,0)),0)+IFERROR(INDEX('Hoja de Trabajo para listado'!$BC$155:$CB$1048576,MATCH($A1176,'Hoja de Trabajo para listado'!$BC$155:$BC$1048576,0),MATCH((CUADRO!G$4&amp;$E1176),'Hoja de Trabajo para listado'!$BC$151:$CB$151,0)),0)+IFERROR(INDEX('Hoja de Trabajo para listado'!$DE$153:$DG$274,MATCH($A1176,'Hoja de Trabajo para listado'!$DE$153:$DE$1048576,0),MATCH((CUADRO!G$4&amp;$E1176),'Hoja de Trabajo para listado'!$DE$151:$DG$151,0)),0)+IFERROR(INDEX('Hoja de Trabajo para listado'!$CD$155:$DC$1048576,MATCH($A1176,'Hoja de Trabajo para listado'!$CD$155:$CD$1048576,0),MATCH((CUADRO!G$4&amp;$E1176),'Hoja de Trabajo para listado'!$CD$151:$DC$151,0)),0)</f>
        <v>0</v>
      </c>
      <c r="H1176" s="243">
        <f ca="1">+IFERROR(INDEX('Hoja de Trabajo para listado'!$A$155:$Z$1048576,MATCH($A1176,'Hoja de Trabajo para listado'!$A$155:$A$1048576,0),MATCH((CUADRO!H$4&amp;$E1176),'Hoja de Trabajo para listado'!$A$151:$Z$151,0)),0)+IFERROR(INDEX('Hoja de Trabajo para listado'!$AB$155:$BA$1048576,MATCH($A1176,'Hoja de Trabajo para listado'!$AB$155:$AB$1048576,0),MATCH((CUADRO!H$4&amp;$E1176),'Hoja de Trabajo para listado'!$AB$151:$BA$151,0)),0)+IFERROR(INDEX('Hoja de Trabajo para listado'!$BC$155:$CB$1048576,MATCH($A1176,'Hoja de Trabajo para listado'!$BC$155:$BC$1048576,0),MATCH((CUADRO!H$4&amp;$E1176),'Hoja de Trabajo para listado'!$BC$151:$CB$151,0)),0)+IFERROR(INDEX('Hoja de Trabajo para listado'!$DE$153:$DG$274,MATCH($A1176,'Hoja de Trabajo para listado'!$DE$153:$DE$1048576,0),MATCH((CUADRO!H$4&amp;$E1176),'Hoja de Trabajo para listado'!$DE$151:$DG$151,0)),0)+IFERROR(INDEX('Hoja de Trabajo para listado'!$CD$155:$DC$1048576,MATCH($A1176,'Hoja de Trabajo para listado'!$CD$155:$CD$1048576,0),MATCH((CUADRO!H$4&amp;$E1176),'Hoja de Trabajo para listado'!$CD$151:$DC$151,0)),0)</f>
        <v>0</v>
      </c>
      <c r="I1176" s="243">
        <f ca="1">+IFERROR(INDEX('Hoja de Trabajo para listado'!$A$155:$Z$1048576,MATCH($A1176,'Hoja de Trabajo para listado'!$A$155:$A$1048576,0),MATCH((CUADRO!I$4&amp;$E1176),'Hoja de Trabajo para listado'!$A$151:$Z$151,0)),0)+IFERROR(INDEX('Hoja de Trabajo para listado'!$AB$155:$BA$1048576,MATCH($A1176,'Hoja de Trabajo para listado'!$AB$155:$AB$1048576,0),MATCH((CUADRO!I$4&amp;$E1176),'Hoja de Trabajo para listado'!$AB$151:$BA$151,0)),0)+IFERROR(INDEX('Hoja de Trabajo para listado'!$BC$155:$CB$1048576,MATCH($A1176,'Hoja de Trabajo para listado'!$BC$155:$BC$1048576,0),MATCH((CUADRO!I$4&amp;$E1176),'Hoja de Trabajo para listado'!$BC$151:$CB$151,0)),0)+IFERROR(INDEX('Hoja de Trabajo para listado'!$DE$153:$DG$274,MATCH($A1176,'Hoja de Trabajo para listado'!$DE$153:$DE$1048576,0),MATCH((CUADRO!I$4&amp;$E1176),'Hoja de Trabajo para listado'!$DE$151:$DG$151,0)),0)+IFERROR(INDEX('Hoja de Trabajo para listado'!$CD$155:$DC$1048576,MATCH($A1176,'Hoja de Trabajo para listado'!$CD$155:$CD$1048576,0),MATCH((CUADRO!I$4&amp;$E1176),'Hoja de Trabajo para listado'!$CD$151:$DC$151,0)),0)</f>
        <v>0</v>
      </c>
      <c r="J1176" s="243">
        <f ca="1">+IFERROR(INDEX('Hoja de Trabajo para listado'!$A$155:$Z$1048576,MATCH($A1176,'Hoja de Trabajo para listado'!$A$155:$A$1048576,0),MATCH((CUADRO!J$4&amp;$E1176),'Hoja de Trabajo para listado'!$A$151:$Z$151,0)),0)+IFERROR(INDEX('Hoja de Trabajo para listado'!$AB$155:$BA$1048576,MATCH($A1176,'Hoja de Trabajo para listado'!$AB$155:$AB$1048576,0),MATCH((CUADRO!J$4&amp;$E1176),'Hoja de Trabajo para listado'!$AB$151:$BA$151,0)),0)+IFERROR(INDEX('Hoja de Trabajo para listado'!$BC$155:$CB$1048576,MATCH($A1176,'Hoja de Trabajo para listado'!$BC$155:$BC$1048576,0),MATCH((CUADRO!J$4&amp;$E1176),'Hoja de Trabajo para listado'!$BC$151:$CB$151,0)),0)+IFERROR(INDEX('Hoja de Trabajo para listado'!$DE$153:$DG$274,MATCH($A1176,'Hoja de Trabajo para listado'!$DE$153:$DE$1048576,0),MATCH((CUADRO!J$4&amp;$E1176),'Hoja de Trabajo para listado'!$DE$151:$DG$151,0)),0)+IFERROR(INDEX('Hoja de Trabajo para listado'!$CD$155:$DC$1048576,MATCH($A1176,'Hoja de Trabajo para listado'!$CD$155:$CD$1048576,0),MATCH((CUADRO!J$4&amp;$E1176),'Hoja de Trabajo para listado'!$CD$151:$DC$151,0)),0)</f>
        <v>0</v>
      </c>
      <c r="K1176" s="243">
        <f ca="1">+IFERROR(INDEX('Hoja de Trabajo para listado'!$A$155:$Z$1048576,MATCH($A1176,'Hoja de Trabajo para listado'!$A$155:$A$1048576,0),MATCH((CUADRO!K$4&amp;$E1176),'Hoja de Trabajo para listado'!$A$151:$Z$151,0)),0)+IFERROR(INDEX('Hoja de Trabajo para listado'!$AB$155:$BA$1048576,MATCH($A1176,'Hoja de Trabajo para listado'!$AB$155:$AB$1048576,0),MATCH((CUADRO!K$4&amp;$E1176),'Hoja de Trabajo para listado'!$AB$151:$BA$151,0)),0)+IFERROR(INDEX('Hoja de Trabajo para listado'!$BC$155:$CB$1048576,MATCH($A1176,'Hoja de Trabajo para listado'!$BC$155:$BC$1048576,0),MATCH((CUADRO!K$4&amp;$E1176),'Hoja de Trabajo para listado'!$BC$151:$CB$151,0)),0)+IFERROR(INDEX('Hoja de Trabajo para listado'!$DE$153:$DG$274,MATCH($A1176,'Hoja de Trabajo para listado'!$DE$153:$DE$1048576,0),MATCH((CUADRO!K$4&amp;$E1176),'Hoja de Trabajo para listado'!$DE$151:$DG$151,0)),0)+IFERROR(INDEX('Hoja de Trabajo para listado'!$CD$155:$DC$1048576,MATCH($A1176,'Hoja de Trabajo para listado'!$CD$155:$CD$1048576,0),MATCH((CUADRO!K$4&amp;$E1176),'Hoja de Trabajo para listado'!$CD$151:$DC$151,0)),0)</f>
        <v>0</v>
      </c>
      <c r="L1176" s="243">
        <f ca="1">+IFERROR(INDEX('Hoja de Trabajo para listado'!$A$155:$Z$1048576,MATCH($A1176,'Hoja de Trabajo para listado'!$A$155:$A$1048576,0),MATCH((CUADRO!L$4&amp;$E1176),'Hoja de Trabajo para listado'!$A$151:$Z$151,0)),0)+IFERROR(INDEX('Hoja de Trabajo para listado'!$AB$155:$BA$1048576,MATCH($A1176,'Hoja de Trabajo para listado'!$AB$155:$AB$1048576,0),MATCH((CUADRO!L$4&amp;$E1176),'Hoja de Trabajo para listado'!$AB$151:$BA$151,0)),0)+IFERROR(INDEX('Hoja de Trabajo para listado'!$BC$155:$CB$1048576,MATCH($A1176,'Hoja de Trabajo para listado'!$BC$155:$BC$1048576,0),MATCH((CUADRO!L$4&amp;$E1176),'Hoja de Trabajo para listado'!$BC$151:$CB$151,0)),0)+IFERROR(INDEX('Hoja de Trabajo para listado'!$DE$153:$DG$274,MATCH($A1176,'Hoja de Trabajo para listado'!$DE$153:$DE$1048576,0),MATCH((CUADRO!L$4&amp;$E1176),'Hoja de Trabajo para listado'!$DE$151:$DG$151,0)),0)+IFERROR(INDEX('Hoja de Trabajo para listado'!$CD$155:$DC$1048576,MATCH($A1176,'Hoja de Trabajo para listado'!$CD$155:$CD$1048576,0),MATCH((CUADRO!L$4&amp;$E1176),'Hoja de Trabajo para listado'!$CD$151:$DC$151,0)),0)</f>
        <v>0</v>
      </c>
      <c r="M1176" s="243">
        <f ca="1">+IFERROR(INDEX('Hoja de Trabajo para listado'!$A$155:$Z$1048576,MATCH($A1176,'Hoja de Trabajo para listado'!$A$155:$A$1048576,0),MATCH((CUADRO!M$4&amp;$E1176),'Hoja de Trabajo para listado'!$A$151:$Z$151,0)),0)+IFERROR(INDEX('Hoja de Trabajo para listado'!$AB$155:$BA$1048576,MATCH($A1176,'Hoja de Trabajo para listado'!$AB$155:$AB$1048576,0),MATCH((CUADRO!M$4&amp;$E1176),'Hoja de Trabajo para listado'!$AB$151:$BA$151,0)),0)+IFERROR(INDEX('Hoja de Trabajo para listado'!$BC$155:$CB$1048576,MATCH($A1176,'Hoja de Trabajo para listado'!$BC$155:$BC$1048576,0),MATCH((CUADRO!M$4&amp;$E1176),'Hoja de Trabajo para listado'!$BC$151:$CB$151,0)),0)+IFERROR(INDEX('Hoja de Trabajo para listado'!$DE$153:$DG$274,MATCH($A1176,'Hoja de Trabajo para listado'!$DE$153:$DE$1048576,0),MATCH((CUADRO!M$4&amp;$E1176),'Hoja de Trabajo para listado'!$DE$151:$DG$151,0)),0)+IFERROR(INDEX('Hoja de Trabajo para listado'!$CD$155:$DC$1048576,MATCH($A1176,'Hoja de Trabajo para listado'!$CD$155:$CD$1048576,0),MATCH((CUADRO!M$4&amp;$E1176),'Hoja de Trabajo para listado'!$CD$151:$DC$151,0)),0)</f>
        <v>0</v>
      </c>
      <c r="N1176" s="243">
        <f ca="1">+IFERROR(INDEX('Hoja de Trabajo para listado'!$A$155:$Z$1048576,MATCH($A1176,'Hoja de Trabajo para listado'!$A$155:$A$1048576,0),MATCH((CUADRO!N$4&amp;$E1176),'Hoja de Trabajo para listado'!$A$151:$Z$151,0)),0)+IFERROR(INDEX('Hoja de Trabajo para listado'!$AB$155:$BA$1048576,MATCH($A1176,'Hoja de Trabajo para listado'!$AB$155:$AB$1048576,0),MATCH((CUADRO!N$4&amp;$E1176),'Hoja de Trabajo para listado'!$AB$151:$BA$151,0)),0)+IFERROR(INDEX('Hoja de Trabajo para listado'!$BC$155:$CB$1048576,MATCH($A1176,'Hoja de Trabajo para listado'!$BC$155:$BC$1048576,0),MATCH((CUADRO!N$4&amp;$E1176),'Hoja de Trabajo para listado'!$BC$151:$CB$151,0)),0)+IFERROR(INDEX('Hoja de Trabajo para listado'!$DE$153:$DG$274,MATCH($A1176,'Hoja de Trabajo para listado'!$DE$153:$DE$1048576,0),MATCH((CUADRO!N$4&amp;$E1176),'Hoja de Trabajo para listado'!$DE$151:$DG$151,0)),0)+IFERROR(INDEX('Hoja de Trabajo para listado'!$CD$155:$DC$1048576,MATCH($A1176,'Hoja de Trabajo para listado'!$CD$155:$CD$1048576,0),MATCH((CUADRO!N$4&amp;$E1176),'Hoja de Trabajo para listado'!$CD$151:$DC$151,0)),0)</f>
        <v>0</v>
      </c>
      <c r="O1176" s="243">
        <f ca="1">+IFERROR(INDEX('Hoja de Trabajo para listado'!$A$155:$Z$1048576,MATCH($A1176,'Hoja de Trabajo para listado'!$A$155:$A$1048576,0),MATCH((CUADRO!O$4&amp;$E1176),'Hoja de Trabajo para listado'!$A$151:$Z$151,0)),0)+IFERROR(INDEX('Hoja de Trabajo para listado'!$AB$155:$BA$1048576,MATCH($A1176,'Hoja de Trabajo para listado'!$AB$155:$AB$1048576,0),MATCH((CUADRO!O$4&amp;$E1176),'Hoja de Trabajo para listado'!$AB$151:$BA$151,0)),0)+IFERROR(INDEX('Hoja de Trabajo para listado'!$BC$155:$CB$1048576,MATCH($A1176,'Hoja de Trabajo para listado'!$BC$155:$BC$1048576,0),MATCH((CUADRO!O$4&amp;$E1176),'Hoja de Trabajo para listado'!$BC$151:$CB$151,0)),0)+IFERROR(INDEX('Hoja de Trabajo para listado'!$DE$153:$DG$274,MATCH($A1176,'Hoja de Trabajo para listado'!$DE$153:$DE$1048576,0),MATCH((CUADRO!O$4&amp;$E1176),'Hoja de Trabajo para listado'!$DE$151:$DG$151,0)),0)+IFERROR(INDEX('Hoja de Trabajo para listado'!$CD$155:$DC$1048576,MATCH($A1176,'Hoja de Trabajo para listado'!$CD$155:$CD$1048576,0),MATCH((CUADRO!O$4&amp;$E1176),'Hoja de Trabajo para listado'!$CD$151:$DC$151,0)),0)</f>
        <v>0</v>
      </c>
      <c r="P1176" s="243">
        <f ca="1">+IFERROR(INDEX('Hoja de Trabajo para listado'!$A$155:$Z$1048576,MATCH($A1176,'Hoja de Trabajo para listado'!$A$155:$A$1048576,0),MATCH((CUADRO!P$4&amp;$E1176),'Hoja de Trabajo para listado'!$A$151:$Z$151,0)),0)+IFERROR(INDEX('Hoja de Trabajo para listado'!$AB$155:$BA$1048576,MATCH($A1176,'Hoja de Trabajo para listado'!$AB$155:$AB$1048576,0),MATCH((CUADRO!P$4&amp;$E1176),'Hoja de Trabajo para listado'!$AB$151:$BA$151,0)),0)+IFERROR(INDEX('Hoja de Trabajo para listado'!$BC$155:$CB$1048576,MATCH($A1176,'Hoja de Trabajo para listado'!$BC$155:$BC$1048576,0),MATCH((CUADRO!P$4&amp;$E1176),'Hoja de Trabajo para listado'!$BC$151:$CB$151,0)),0)+IFERROR(INDEX('Hoja de Trabajo para listado'!$DE$153:$DG$274,MATCH($A1176,'Hoja de Trabajo para listado'!$DE$153:$DE$1048576,0),MATCH((CUADRO!P$4&amp;$E1176),'Hoja de Trabajo para listado'!$DE$151:$DG$151,0)),0)+IFERROR(INDEX('Hoja de Trabajo para listado'!$CD$155:$DC$1048576,MATCH($A1176,'Hoja de Trabajo para listado'!$CD$155:$CD$1048576,0),MATCH((CUADRO!P$4&amp;$E1176),'Hoja de Trabajo para listado'!$CD$151:$DC$151,0)),0)</f>
        <v>0</v>
      </c>
      <c r="Q1176" s="243">
        <f ca="1">+IFERROR(INDEX('Hoja de Trabajo para listado'!$A$155:$Z$1048576,MATCH($A1176,'Hoja de Trabajo para listado'!$A$155:$A$1048576,0),MATCH((CUADRO!Q$4&amp;$E1176),'Hoja de Trabajo para listado'!$A$151:$Z$151,0)),0)+IFERROR(INDEX('Hoja de Trabajo para listado'!$AB$155:$BA$1048576,MATCH($A1176,'Hoja de Trabajo para listado'!$AB$155:$AB$1048576,0),MATCH((CUADRO!Q$4&amp;$E1176),'Hoja de Trabajo para listado'!$AB$151:$BA$151,0)),0)+IFERROR(INDEX('Hoja de Trabajo para listado'!$BC$155:$CB$1048576,MATCH($A1176,'Hoja de Trabajo para listado'!$BC$155:$BC$1048576,0),MATCH((CUADRO!Q$4&amp;$E1176),'Hoja de Trabajo para listado'!$BC$151:$CB$151,0)),0)+IFERROR(INDEX('Hoja de Trabajo para listado'!$DE$153:$DG$274,MATCH($A1176,'Hoja de Trabajo para listado'!$DE$153:$DE$1048576,0),MATCH((CUADRO!Q$4&amp;$E1176),'Hoja de Trabajo para listado'!$DE$151:$DG$151,0)),0)+IFERROR(INDEX('Hoja de Trabajo para listado'!$CD$155:$DC$1048576,MATCH($A1176,'Hoja de Trabajo para listado'!$CD$155:$CD$1048576,0),MATCH((CUADRO!Q$4&amp;$E1176),'Hoja de Trabajo para listado'!$CD$151:$DC$151,0)),0)</f>
        <v>0</v>
      </c>
      <c r="R1176" s="243">
        <f t="shared" ca="1" si="36"/>
        <v>0</v>
      </c>
      <c r="S1176" s="241">
        <f ca="1">+R1175+R1176</f>
        <v>0</v>
      </c>
      <c r="T1176" s="243">
        <f ca="1">+S1176</f>
        <v>0</v>
      </c>
      <c r="U1176" s="240">
        <f t="shared" si="37"/>
        <v>2</v>
      </c>
    </row>
    <row r="1177" spans="1:21" s="352" customFormat="1" ht="15" customHeight="1">
      <c r="A1177" s="353" t="s">
        <v>494</v>
      </c>
      <c r="B1177" s="381" t="s">
        <v>494</v>
      </c>
      <c r="C1177" s="245" t="str">
        <f>+VLOOKUP(A1177,bd_lista!$A$3:$C$592,3,FALSE)</f>
        <v>DIRECCIÓN GENERAL DE PROGRAMACIÓN Y OPERACIONES DEL TESORO</v>
      </c>
      <c r="D1177" s="383" t="str">
        <f>+C1177</f>
        <v>DIRECCIÓN GENERAL DE PROGRAMACIÓN Y OPERACIONES DEL TESORO</v>
      </c>
      <c r="E1177" s="245" t="s">
        <v>683</v>
      </c>
      <c r="F1177" s="241">
        <f ca="1">+IFERROR(INDEX('Hoja de Trabajo para listado'!$A$155:$Z$1048576,MATCH($A1177,'Hoja de Trabajo para listado'!$A$155:$A$1048576,0),MATCH((CUADRO!F$4&amp;$E1177),'Hoja de Trabajo para listado'!$A$151:$Z$151,0)),0)+IFERROR(INDEX('Hoja de Trabajo para listado'!$AB$155:$BA$1048576,MATCH($A1177,'Hoja de Trabajo para listado'!$AB$155:$AB$1048576,0),MATCH((CUADRO!F$4&amp;$E1177),'Hoja de Trabajo para listado'!$AB$151:$BA$151,0)),0)+IFERROR(INDEX('Hoja de Trabajo para listado'!$BC$155:$CB$1048576,MATCH($A1177,'Hoja de Trabajo para listado'!$BC$155:$BC$1048576,0),MATCH((CUADRO!F$4&amp;$E1177),'Hoja de Trabajo para listado'!$BC$151:$CB$151,0)),0)+IFERROR(INDEX('Hoja de Trabajo para listado'!$DE$153:$DG$274,MATCH($A1177,'Hoja de Trabajo para listado'!$DE$153:$DE$1048576,0),MATCH((CUADRO!F$4&amp;$E1177),'Hoja de Trabajo para listado'!$DE$151:$DG$151,0)),0)+IFERROR(INDEX('Hoja de Trabajo para listado'!$CD$155:$DC$1048576,MATCH($A1177,'Hoja de Trabajo para listado'!$CD$155:$CD$1048576,0),MATCH((CUADRO!F$4&amp;$E1177),'Hoja de Trabajo para listado'!$CD$151:$DC$151,0)),0)</f>
        <v>0.04</v>
      </c>
      <c r="G1177" s="241">
        <f ca="1">+IFERROR(INDEX('Hoja de Trabajo para listado'!$A$155:$Z$1048576,MATCH($A1177,'Hoja de Trabajo para listado'!$A$155:$A$1048576,0),MATCH((CUADRO!G$4&amp;$E1177),'Hoja de Trabajo para listado'!$A$151:$Z$151,0)),0)+IFERROR(INDEX('Hoja de Trabajo para listado'!$AB$155:$BA$1048576,MATCH($A1177,'Hoja de Trabajo para listado'!$AB$155:$AB$1048576,0),MATCH((CUADRO!G$4&amp;$E1177),'Hoja de Trabajo para listado'!$AB$151:$BA$151,0)),0)+IFERROR(INDEX('Hoja de Trabajo para listado'!$BC$155:$CB$1048576,MATCH($A1177,'Hoja de Trabajo para listado'!$BC$155:$BC$1048576,0),MATCH((CUADRO!G$4&amp;$E1177),'Hoja de Trabajo para listado'!$BC$151:$CB$151,0)),0)+IFERROR(INDEX('Hoja de Trabajo para listado'!$DE$153:$DG$274,MATCH($A1177,'Hoja de Trabajo para listado'!$DE$153:$DE$1048576,0),MATCH((CUADRO!G$4&amp;$E1177),'Hoja de Trabajo para listado'!$DE$151:$DG$151,0)),0)+IFERROR(INDEX('Hoja de Trabajo para listado'!$CD$155:$DC$1048576,MATCH($A1177,'Hoja de Trabajo para listado'!$CD$155:$CD$1048576,0),MATCH((CUADRO!G$4&amp;$E1177),'Hoja de Trabajo para listado'!$CD$151:$DC$151,0)),0)</f>
        <v>428.1</v>
      </c>
      <c r="H1177" s="241">
        <f ca="1">+IFERROR(INDEX('Hoja de Trabajo para listado'!$A$155:$Z$1048576,MATCH($A1177,'Hoja de Trabajo para listado'!$A$155:$A$1048576,0),MATCH((CUADRO!H$4&amp;$E1177),'Hoja de Trabajo para listado'!$A$151:$Z$151,0)),0)+IFERROR(INDEX('Hoja de Trabajo para listado'!$AB$155:$BA$1048576,MATCH($A1177,'Hoja de Trabajo para listado'!$AB$155:$AB$1048576,0),MATCH((CUADRO!H$4&amp;$E1177),'Hoja de Trabajo para listado'!$AB$151:$BA$151,0)),0)+IFERROR(INDEX('Hoja de Trabajo para listado'!$BC$155:$CB$1048576,MATCH($A1177,'Hoja de Trabajo para listado'!$BC$155:$BC$1048576,0),MATCH((CUADRO!H$4&amp;$E1177),'Hoja de Trabajo para listado'!$BC$151:$CB$151,0)),0)+IFERROR(INDEX('Hoja de Trabajo para listado'!$DE$153:$DG$274,MATCH($A1177,'Hoja de Trabajo para listado'!$DE$153:$DE$1048576,0),MATCH((CUADRO!H$4&amp;$E1177),'Hoja de Trabajo para listado'!$DE$151:$DG$151,0)),0)+IFERROR(INDEX('Hoja de Trabajo para listado'!$CD$155:$DC$1048576,MATCH($A1177,'Hoja de Trabajo para listado'!$CD$155:$CD$1048576,0),MATCH((CUADRO!H$4&amp;$E1177),'Hoja de Trabajo para listado'!$CD$151:$DC$151,0)),0)</f>
        <v>2282510.7399999998</v>
      </c>
      <c r="I1177" s="241">
        <f ca="1">+IFERROR(INDEX('Hoja de Trabajo para listado'!$A$155:$Z$1048576,MATCH($A1177,'Hoja de Trabajo para listado'!$A$155:$A$1048576,0),MATCH((CUADRO!I$4&amp;$E1177),'Hoja de Trabajo para listado'!$A$151:$Z$151,0)),0)+IFERROR(INDEX('Hoja de Trabajo para listado'!$AB$155:$BA$1048576,MATCH($A1177,'Hoja de Trabajo para listado'!$AB$155:$AB$1048576,0),MATCH((CUADRO!I$4&amp;$E1177),'Hoja de Trabajo para listado'!$AB$151:$BA$151,0)),0)+IFERROR(INDEX('Hoja de Trabajo para listado'!$BC$155:$CB$1048576,MATCH($A1177,'Hoja de Trabajo para listado'!$BC$155:$BC$1048576,0),MATCH((CUADRO!I$4&amp;$E1177),'Hoja de Trabajo para listado'!$BC$151:$CB$151,0)),0)+IFERROR(INDEX('Hoja de Trabajo para listado'!$DE$153:$DG$274,MATCH($A1177,'Hoja de Trabajo para listado'!$DE$153:$DE$1048576,0),MATCH((CUADRO!I$4&amp;$E1177),'Hoja de Trabajo para listado'!$DE$151:$DG$151,0)),0)+IFERROR(INDEX('Hoja de Trabajo para listado'!$CD$155:$DC$1048576,MATCH($A1177,'Hoja de Trabajo para listado'!$CD$155:$CD$1048576,0),MATCH((CUADRO!I$4&amp;$E1177),'Hoja de Trabajo para listado'!$CD$151:$DC$151,0)),0)</f>
        <v>0.12</v>
      </c>
      <c r="J1177" s="241">
        <f ca="1">+IFERROR(INDEX('Hoja de Trabajo para listado'!$A$155:$Z$1048576,MATCH($A1177,'Hoja de Trabajo para listado'!$A$155:$A$1048576,0),MATCH((CUADRO!J$4&amp;$E1177),'Hoja de Trabajo para listado'!$A$151:$Z$151,0)),0)+IFERROR(INDEX('Hoja de Trabajo para listado'!$AB$155:$BA$1048576,MATCH($A1177,'Hoja de Trabajo para listado'!$AB$155:$AB$1048576,0),MATCH((CUADRO!J$4&amp;$E1177),'Hoja de Trabajo para listado'!$AB$151:$BA$151,0)),0)+IFERROR(INDEX('Hoja de Trabajo para listado'!$BC$155:$CB$1048576,MATCH($A1177,'Hoja de Trabajo para listado'!$BC$155:$BC$1048576,0),MATCH((CUADRO!J$4&amp;$E1177),'Hoja de Trabajo para listado'!$BC$151:$CB$151,0)),0)+IFERROR(INDEX('Hoja de Trabajo para listado'!$DE$153:$DG$274,MATCH($A1177,'Hoja de Trabajo para listado'!$DE$153:$DE$1048576,0),MATCH((CUADRO!J$4&amp;$E1177),'Hoja de Trabajo para listado'!$DE$151:$DG$151,0)),0)+IFERROR(INDEX('Hoja de Trabajo para listado'!$CD$155:$DC$1048576,MATCH($A1177,'Hoja de Trabajo para listado'!$CD$155:$CD$1048576,0),MATCH((CUADRO!J$4&amp;$E1177),'Hoja de Trabajo para listado'!$CD$151:$DC$151,0)),0)</f>
        <v>124134125.41</v>
      </c>
      <c r="K1177" s="241">
        <f ca="1">+IFERROR(INDEX('Hoja de Trabajo para listado'!$A$155:$Z$1048576,MATCH($A1177,'Hoja de Trabajo para listado'!$A$155:$A$1048576,0),MATCH((CUADRO!K$4&amp;$E1177),'Hoja de Trabajo para listado'!$A$151:$Z$151,0)),0)+IFERROR(INDEX('Hoja de Trabajo para listado'!$AB$155:$BA$1048576,MATCH($A1177,'Hoja de Trabajo para listado'!$AB$155:$AB$1048576,0),MATCH((CUADRO!K$4&amp;$E1177),'Hoja de Trabajo para listado'!$AB$151:$BA$151,0)),0)+IFERROR(INDEX('Hoja de Trabajo para listado'!$BC$155:$CB$1048576,MATCH($A1177,'Hoja de Trabajo para listado'!$BC$155:$BC$1048576,0),MATCH((CUADRO!K$4&amp;$E1177),'Hoja de Trabajo para listado'!$BC$151:$CB$151,0)),0)+IFERROR(INDEX('Hoja de Trabajo para listado'!$DE$153:$DG$274,MATCH($A1177,'Hoja de Trabajo para listado'!$DE$153:$DE$1048576,0),MATCH((CUADRO!K$4&amp;$E1177),'Hoja de Trabajo para listado'!$DE$151:$DG$151,0)),0)+IFERROR(INDEX('Hoja de Trabajo para listado'!$CD$155:$DC$1048576,MATCH($A1177,'Hoja de Trabajo para listado'!$CD$155:$CD$1048576,0),MATCH((CUADRO!K$4&amp;$E1177),'Hoja de Trabajo para listado'!$CD$151:$DC$151,0)),0)</f>
        <v>0</v>
      </c>
      <c r="L1177" s="241">
        <f ca="1">+IFERROR(INDEX('Hoja de Trabajo para listado'!$A$155:$Z$1048576,MATCH($A1177,'Hoja de Trabajo para listado'!$A$155:$A$1048576,0),MATCH((CUADRO!L$4&amp;$E1177),'Hoja de Trabajo para listado'!$A$151:$Z$151,0)),0)+IFERROR(INDEX('Hoja de Trabajo para listado'!$AB$155:$BA$1048576,MATCH($A1177,'Hoja de Trabajo para listado'!$AB$155:$AB$1048576,0),MATCH((CUADRO!L$4&amp;$E1177),'Hoja de Trabajo para listado'!$AB$151:$BA$151,0)),0)+IFERROR(INDEX('Hoja de Trabajo para listado'!$BC$155:$CB$1048576,MATCH($A1177,'Hoja de Trabajo para listado'!$BC$155:$BC$1048576,0),MATCH((CUADRO!L$4&amp;$E1177),'Hoja de Trabajo para listado'!$BC$151:$CB$151,0)),0)+IFERROR(INDEX('Hoja de Trabajo para listado'!$DE$153:$DG$274,MATCH($A1177,'Hoja de Trabajo para listado'!$DE$153:$DE$1048576,0),MATCH((CUADRO!L$4&amp;$E1177),'Hoja de Trabajo para listado'!$DE$151:$DG$151,0)),0)+IFERROR(INDEX('Hoja de Trabajo para listado'!$CD$155:$DC$1048576,MATCH($A1177,'Hoja de Trabajo para listado'!$CD$155:$CD$1048576,0),MATCH((CUADRO!L$4&amp;$E1177),'Hoja de Trabajo para listado'!$CD$151:$DC$151,0)),0)</f>
        <v>0</v>
      </c>
      <c r="M1177" s="241">
        <f ca="1">+IFERROR(INDEX('Hoja de Trabajo para listado'!$A$155:$Z$1048576,MATCH($A1177,'Hoja de Trabajo para listado'!$A$155:$A$1048576,0),MATCH((CUADRO!M$4&amp;$E1177),'Hoja de Trabajo para listado'!$A$151:$Z$151,0)),0)+IFERROR(INDEX('Hoja de Trabajo para listado'!$AB$155:$BA$1048576,MATCH($A1177,'Hoja de Trabajo para listado'!$AB$155:$AB$1048576,0),MATCH((CUADRO!M$4&amp;$E1177),'Hoja de Trabajo para listado'!$AB$151:$BA$151,0)),0)+IFERROR(INDEX('Hoja de Trabajo para listado'!$BC$155:$CB$1048576,MATCH($A1177,'Hoja de Trabajo para listado'!$BC$155:$BC$1048576,0),MATCH((CUADRO!M$4&amp;$E1177),'Hoja de Trabajo para listado'!$BC$151:$CB$151,0)),0)+IFERROR(INDEX('Hoja de Trabajo para listado'!$DE$153:$DG$274,MATCH($A1177,'Hoja de Trabajo para listado'!$DE$153:$DE$1048576,0),MATCH((CUADRO!M$4&amp;$E1177),'Hoja de Trabajo para listado'!$DE$151:$DG$151,0)),0)+IFERROR(INDEX('Hoja de Trabajo para listado'!$CD$155:$DC$1048576,MATCH($A1177,'Hoja de Trabajo para listado'!$CD$155:$CD$1048576,0),MATCH((CUADRO!M$4&amp;$E1177),'Hoja de Trabajo para listado'!$CD$151:$DC$151,0)),0)</f>
        <v>0</v>
      </c>
      <c r="N1177" s="241">
        <f ca="1">+IFERROR(INDEX('Hoja de Trabajo para listado'!$A$155:$Z$1048576,MATCH($A1177,'Hoja de Trabajo para listado'!$A$155:$A$1048576,0),MATCH((CUADRO!N$4&amp;$E1177),'Hoja de Trabajo para listado'!$A$151:$Z$151,0)),0)+IFERROR(INDEX('Hoja de Trabajo para listado'!$AB$155:$BA$1048576,MATCH($A1177,'Hoja de Trabajo para listado'!$AB$155:$AB$1048576,0),MATCH((CUADRO!N$4&amp;$E1177),'Hoja de Trabajo para listado'!$AB$151:$BA$151,0)),0)+IFERROR(INDEX('Hoja de Trabajo para listado'!$BC$155:$CB$1048576,MATCH($A1177,'Hoja de Trabajo para listado'!$BC$155:$BC$1048576,0),MATCH((CUADRO!N$4&amp;$E1177),'Hoja de Trabajo para listado'!$BC$151:$CB$151,0)),0)+IFERROR(INDEX('Hoja de Trabajo para listado'!$DE$153:$DG$274,MATCH($A1177,'Hoja de Trabajo para listado'!$DE$153:$DE$1048576,0),MATCH((CUADRO!N$4&amp;$E1177),'Hoja de Trabajo para listado'!$DE$151:$DG$151,0)),0)+IFERROR(INDEX('Hoja de Trabajo para listado'!$CD$155:$DC$1048576,MATCH($A1177,'Hoja de Trabajo para listado'!$CD$155:$CD$1048576,0),MATCH((CUADRO!N$4&amp;$E1177),'Hoja de Trabajo para listado'!$CD$151:$DC$151,0)),0)</f>
        <v>0</v>
      </c>
      <c r="O1177" s="241">
        <f ca="1">+IFERROR(INDEX('Hoja de Trabajo para listado'!$A$155:$Z$1048576,MATCH($A1177,'Hoja de Trabajo para listado'!$A$155:$A$1048576,0),MATCH((CUADRO!O$4&amp;$E1177),'Hoja de Trabajo para listado'!$A$151:$Z$151,0)),0)+IFERROR(INDEX('Hoja de Trabajo para listado'!$AB$155:$BA$1048576,MATCH($A1177,'Hoja de Trabajo para listado'!$AB$155:$AB$1048576,0),MATCH((CUADRO!O$4&amp;$E1177),'Hoja de Trabajo para listado'!$AB$151:$BA$151,0)),0)+IFERROR(INDEX('Hoja de Trabajo para listado'!$BC$155:$CB$1048576,MATCH($A1177,'Hoja de Trabajo para listado'!$BC$155:$BC$1048576,0),MATCH((CUADRO!O$4&amp;$E1177),'Hoja de Trabajo para listado'!$BC$151:$CB$151,0)),0)+IFERROR(INDEX('Hoja de Trabajo para listado'!$DE$153:$DG$274,MATCH($A1177,'Hoja de Trabajo para listado'!$DE$153:$DE$1048576,0),MATCH((CUADRO!O$4&amp;$E1177),'Hoja de Trabajo para listado'!$DE$151:$DG$151,0)),0)+IFERROR(INDEX('Hoja de Trabajo para listado'!$CD$155:$DC$1048576,MATCH($A1177,'Hoja de Trabajo para listado'!$CD$155:$CD$1048576,0),MATCH((CUADRO!O$4&amp;$E1177),'Hoja de Trabajo para listado'!$CD$151:$DC$151,0)),0)</f>
        <v>0</v>
      </c>
      <c r="P1177" s="241">
        <f ca="1">+IFERROR(INDEX('Hoja de Trabajo para listado'!$A$155:$Z$1048576,MATCH($A1177,'Hoja de Trabajo para listado'!$A$155:$A$1048576,0),MATCH((CUADRO!P$4&amp;$E1177),'Hoja de Trabajo para listado'!$A$151:$Z$151,0)),0)+IFERROR(INDEX('Hoja de Trabajo para listado'!$AB$155:$BA$1048576,MATCH($A1177,'Hoja de Trabajo para listado'!$AB$155:$AB$1048576,0),MATCH((CUADRO!P$4&amp;$E1177),'Hoja de Trabajo para listado'!$AB$151:$BA$151,0)),0)+IFERROR(INDEX('Hoja de Trabajo para listado'!$BC$155:$CB$1048576,MATCH($A1177,'Hoja de Trabajo para listado'!$BC$155:$BC$1048576,0),MATCH((CUADRO!P$4&amp;$E1177),'Hoja de Trabajo para listado'!$BC$151:$CB$151,0)),0)+IFERROR(INDEX('Hoja de Trabajo para listado'!$DE$153:$DG$274,MATCH($A1177,'Hoja de Trabajo para listado'!$DE$153:$DE$1048576,0),MATCH((CUADRO!P$4&amp;$E1177),'Hoja de Trabajo para listado'!$DE$151:$DG$151,0)),0)+IFERROR(INDEX('Hoja de Trabajo para listado'!$CD$155:$DC$1048576,MATCH($A1177,'Hoja de Trabajo para listado'!$CD$155:$CD$1048576,0),MATCH((CUADRO!P$4&amp;$E1177),'Hoja de Trabajo para listado'!$CD$151:$DC$151,0)),0)</f>
        <v>0</v>
      </c>
      <c r="Q1177" s="241">
        <f ca="1">+IFERROR(INDEX('Hoja de Trabajo para listado'!$A$155:$Z$1048576,MATCH($A1177,'Hoja de Trabajo para listado'!$A$155:$A$1048576,0),MATCH((CUADRO!Q$4&amp;$E1177),'Hoja de Trabajo para listado'!$A$151:$Z$151,0)),0)+IFERROR(INDEX('Hoja de Trabajo para listado'!$AB$155:$BA$1048576,MATCH($A1177,'Hoja de Trabajo para listado'!$AB$155:$AB$1048576,0),MATCH((CUADRO!Q$4&amp;$E1177),'Hoja de Trabajo para listado'!$AB$151:$BA$151,0)),0)+IFERROR(INDEX('Hoja de Trabajo para listado'!$BC$155:$CB$1048576,MATCH($A1177,'Hoja de Trabajo para listado'!$BC$155:$BC$1048576,0),MATCH((CUADRO!Q$4&amp;$E1177),'Hoja de Trabajo para listado'!$BC$151:$CB$151,0)),0)+IFERROR(INDEX('Hoja de Trabajo para listado'!$DE$153:$DG$274,MATCH($A1177,'Hoja de Trabajo para listado'!$DE$153:$DE$1048576,0),MATCH((CUADRO!Q$4&amp;$E1177),'Hoja de Trabajo para listado'!$DE$151:$DG$151,0)),0)+IFERROR(INDEX('Hoja de Trabajo para listado'!$CD$155:$DC$1048576,MATCH($A1177,'Hoja de Trabajo para listado'!$CD$155:$CD$1048576,0),MATCH((CUADRO!Q$4&amp;$E1177),'Hoja de Trabajo para listado'!$CD$151:$DC$151,0)),0)</f>
        <v>0</v>
      </c>
      <c r="R1177" s="241">
        <f t="shared" ca="1" si="36"/>
        <v>126417064.41</v>
      </c>
      <c r="S1177" s="241"/>
      <c r="T1177" s="241">
        <f ca="1">+T1178</f>
        <v>913680494.21379995</v>
      </c>
      <c r="U1177" s="240">
        <f t="shared" si="37"/>
        <v>1</v>
      </c>
    </row>
    <row r="1178" spans="1:21" s="352" customFormat="1" ht="15" customHeight="1">
      <c r="A1178" s="353" t="s">
        <v>494</v>
      </c>
      <c r="B1178" s="382"/>
      <c r="C1178" s="305" t="str">
        <f>+VLOOKUP(A1178,bd_lista!$A$3:$C$592,3,FALSE)</f>
        <v>DIRECCIÓN GENERAL DE PROGRAMACIÓN Y OPERACIONES DEL TESORO</v>
      </c>
      <c r="D1178" s="384"/>
      <c r="E1178" s="305" t="s">
        <v>684</v>
      </c>
      <c r="F1178" s="241">
        <f ca="1">+IFERROR(INDEX('Hoja de Trabajo para listado'!$A$155:$Z$1048576,MATCH($A1178,'Hoja de Trabajo para listado'!$A$155:$A$1048576,0),MATCH((CUADRO!F$4&amp;$E1178),'Hoja de Trabajo para listado'!$A$151:$Z$151,0)),0)+IFERROR(INDEX('Hoja de Trabajo para listado'!$AB$155:$BA$1048576,MATCH($A1178,'Hoja de Trabajo para listado'!$AB$155:$AB$1048576,0),MATCH((CUADRO!F$4&amp;$E1178),'Hoja de Trabajo para listado'!$AB$151:$BA$151,0)),0)+IFERROR(INDEX('Hoja de Trabajo para listado'!$BC$155:$CB$1048576,MATCH($A1178,'Hoja de Trabajo para listado'!$BC$155:$BC$1048576,0),MATCH((CUADRO!F$4&amp;$E1178),'Hoja de Trabajo para listado'!$BC$151:$CB$151,0)),0)+IFERROR(INDEX('Hoja de Trabajo para listado'!$DE$153:$DG$274,MATCH($A1178,'Hoja de Trabajo para listado'!$DE$153:$DE$1048576,0),MATCH((CUADRO!F$4&amp;$E1178),'Hoja de Trabajo para listado'!$DE$151:$DG$151,0)),0)+IFERROR(INDEX('Hoja de Trabajo para listado'!$CD$155:$DC$1048576,MATCH($A1178,'Hoja de Trabajo para listado'!$CD$155:$CD$1048576,0),MATCH((CUADRO!F$4&amp;$E1178),'Hoja de Trabajo para listado'!$CD$151:$DC$151,0)),0)</f>
        <v>1472588.48</v>
      </c>
      <c r="G1178" s="241">
        <f ca="1">+IFERROR(INDEX('Hoja de Trabajo para listado'!$A$155:$Z$1048576,MATCH($A1178,'Hoja de Trabajo para listado'!$A$155:$A$1048576,0),MATCH((CUADRO!G$4&amp;$E1178),'Hoja de Trabajo para listado'!$A$151:$Z$151,0)),0)+IFERROR(INDEX('Hoja de Trabajo para listado'!$AB$155:$BA$1048576,MATCH($A1178,'Hoja de Trabajo para listado'!$AB$155:$AB$1048576,0),MATCH((CUADRO!G$4&amp;$E1178),'Hoja de Trabajo para listado'!$AB$151:$BA$151,0)),0)+IFERROR(INDEX('Hoja de Trabajo para listado'!$BC$155:$CB$1048576,MATCH($A1178,'Hoja de Trabajo para listado'!$BC$155:$BC$1048576,0),MATCH((CUADRO!G$4&amp;$E1178),'Hoja de Trabajo para listado'!$BC$151:$CB$151,0)),0)+IFERROR(INDEX('Hoja de Trabajo para listado'!$DE$153:$DG$274,MATCH($A1178,'Hoja de Trabajo para listado'!$DE$153:$DE$1048576,0),MATCH((CUADRO!G$4&amp;$E1178),'Hoja de Trabajo para listado'!$DE$151:$DG$151,0)),0)+IFERROR(INDEX('Hoja de Trabajo para listado'!$CD$155:$DC$1048576,MATCH($A1178,'Hoja de Trabajo para listado'!$CD$155:$CD$1048576,0),MATCH((CUADRO!G$4&amp;$E1178),'Hoja de Trabajo para listado'!$CD$151:$DC$151,0)),0)</f>
        <v>92348196.350000009</v>
      </c>
      <c r="H1178" s="241">
        <f ca="1">+IFERROR(INDEX('Hoja de Trabajo para listado'!$A$155:$Z$1048576,MATCH($A1178,'Hoja de Trabajo para listado'!$A$155:$A$1048576,0),MATCH((CUADRO!H$4&amp;$E1178),'Hoja de Trabajo para listado'!$A$151:$Z$151,0)),0)+IFERROR(INDEX('Hoja de Trabajo para listado'!$AB$155:$BA$1048576,MATCH($A1178,'Hoja de Trabajo para listado'!$AB$155:$AB$1048576,0),MATCH((CUADRO!H$4&amp;$E1178),'Hoja de Trabajo para listado'!$AB$151:$BA$151,0)),0)+IFERROR(INDEX('Hoja de Trabajo para listado'!$BC$155:$CB$1048576,MATCH($A1178,'Hoja de Trabajo para listado'!$BC$155:$BC$1048576,0),MATCH((CUADRO!H$4&amp;$E1178),'Hoja de Trabajo para listado'!$BC$151:$CB$151,0)),0)+IFERROR(INDEX('Hoja de Trabajo para listado'!$DE$153:$DG$274,MATCH($A1178,'Hoja de Trabajo para listado'!$DE$153:$DE$1048576,0),MATCH((CUADRO!H$4&amp;$E1178),'Hoja de Trabajo para listado'!$DE$151:$DG$151,0)),0)+IFERROR(INDEX('Hoja de Trabajo para listado'!$CD$155:$DC$1048576,MATCH($A1178,'Hoja de Trabajo para listado'!$CD$155:$CD$1048576,0),MATCH((CUADRO!H$4&amp;$E1178),'Hoja de Trabajo para listado'!$CD$151:$DC$151,0)),0)</f>
        <v>5828491.3099999996</v>
      </c>
      <c r="I1178" s="241">
        <f ca="1">+IFERROR(INDEX('Hoja de Trabajo para listado'!$A$155:$Z$1048576,MATCH($A1178,'Hoja de Trabajo para listado'!$A$155:$A$1048576,0),MATCH((CUADRO!I$4&amp;$E1178),'Hoja de Trabajo para listado'!$A$151:$Z$151,0)),0)+IFERROR(INDEX('Hoja de Trabajo para listado'!$AB$155:$BA$1048576,MATCH($A1178,'Hoja de Trabajo para listado'!$AB$155:$AB$1048576,0),MATCH((CUADRO!I$4&amp;$E1178),'Hoja de Trabajo para listado'!$AB$151:$BA$151,0)),0)+IFERROR(INDEX('Hoja de Trabajo para listado'!$BC$155:$CB$1048576,MATCH($A1178,'Hoja de Trabajo para listado'!$BC$155:$BC$1048576,0),MATCH((CUADRO!I$4&amp;$E1178),'Hoja de Trabajo para listado'!$BC$151:$CB$151,0)),0)+IFERROR(INDEX('Hoja de Trabajo para listado'!$DE$153:$DG$274,MATCH($A1178,'Hoja de Trabajo para listado'!$DE$153:$DE$1048576,0),MATCH((CUADRO!I$4&amp;$E1178),'Hoja de Trabajo para listado'!$DE$151:$DG$151,0)),0)+IFERROR(INDEX('Hoja de Trabajo para listado'!$CD$155:$DC$1048576,MATCH($A1178,'Hoja de Trabajo para listado'!$CD$155:$CD$1048576,0),MATCH((CUADRO!I$4&amp;$E1178),'Hoja de Trabajo para listado'!$CD$151:$DC$151,0)),0)</f>
        <v>15123485.239999998</v>
      </c>
      <c r="J1178" s="243">
        <f ca="1">+IFERROR(INDEX('Hoja de Trabajo para listado'!$A$155:$Z$1048576,MATCH($A1178,'Hoja de Trabajo para listado'!$A$155:$A$1048576,0),MATCH((CUADRO!J$4&amp;$E1178),'Hoja de Trabajo para listado'!$A$151:$Z$151,0)),0)+IFERROR(INDEX('Hoja de Trabajo para listado'!$AB$155:$BA$1048576,MATCH($A1178,'Hoja de Trabajo para listado'!$AB$155:$AB$1048576,0),MATCH((CUADRO!J$4&amp;$E1178),'Hoja de Trabajo para listado'!$AB$151:$BA$151,0)),0)+IFERROR(INDEX('Hoja de Trabajo para listado'!$BC$155:$CB$1048576,MATCH($A1178,'Hoja de Trabajo para listado'!$BC$155:$BC$1048576,0),MATCH((CUADRO!J$4&amp;$E1178),'Hoja de Trabajo para listado'!$BC$151:$CB$151,0)),0)+IFERROR(INDEX('Hoja de Trabajo para listado'!$DE$153:$DG$274,MATCH($A1178,'Hoja de Trabajo para listado'!$DE$153:$DE$1048576,0),MATCH((CUADRO!J$4&amp;$E1178),'Hoja de Trabajo para listado'!$DE$151:$DG$151,0)),0)+IFERROR(INDEX('Hoja de Trabajo para listado'!$CD$155:$DC$1048576,MATCH($A1178,'Hoja de Trabajo para listado'!$CD$155:$CD$1048576,0),MATCH((CUADRO!J$4&amp;$E1178),'Hoja de Trabajo para listado'!$CD$151:$DC$151,0)),0)</f>
        <v>672490668.42379999</v>
      </c>
      <c r="K1178" s="243">
        <f ca="1">+IFERROR(INDEX('Hoja de Trabajo para listado'!$A$155:$Z$1048576,MATCH($A1178,'Hoja de Trabajo para listado'!$A$155:$A$1048576,0),MATCH((CUADRO!K$4&amp;$E1178),'Hoja de Trabajo para listado'!$A$151:$Z$151,0)),0)+IFERROR(INDEX('Hoja de Trabajo para listado'!$AB$155:$BA$1048576,MATCH($A1178,'Hoja de Trabajo para listado'!$AB$155:$AB$1048576,0),MATCH((CUADRO!K$4&amp;$E1178),'Hoja de Trabajo para listado'!$AB$151:$BA$151,0)),0)+IFERROR(INDEX('Hoja de Trabajo para listado'!$BC$155:$CB$1048576,MATCH($A1178,'Hoja de Trabajo para listado'!$BC$155:$BC$1048576,0),MATCH((CUADRO!K$4&amp;$E1178),'Hoja de Trabajo para listado'!$BC$151:$CB$151,0)),0)+IFERROR(INDEX('Hoja de Trabajo para listado'!$DE$153:$DG$274,MATCH($A1178,'Hoja de Trabajo para listado'!$DE$153:$DE$1048576,0),MATCH((CUADRO!K$4&amp;$E1178),'Hoja de Trabajo para listado'!$DE$151:$DG$151,0)),0)+IFERROR(INDEX('Hoja de Trabajo para listado'!$CD$155:$DC$1048576,MATCH($A1178,'Hoja de Trabajo para listado'!$CD$155:$CD$1048576,0),MATCH((CUADRO!K$4&amp;$E1178),'Hoja de Trabajo para listado'!$CD$151:$DC$151,0)),0)</f>
        <v>0</v>
      </c>
      <c r="L1178" s="243">
        <f ca="1">+IFERROR(INDEX('Hoja de Trabajo para listado'!$A$155:$Z$1048576,MATCH($A1178,'Hoja de Trabajo para listado'!$A$155:$A$1048576,0),MATCH((CUADRO!L$4&amp;$E1178),'Hoja de Trabajo para listado'!$A$151:$Z$151,0)),0)+IFERROR(INDEX('Hoja de Trabajo para listado'!$AB$155:$BA$1048576,MATCH($A1178,'Hoja de Trabajo para listado'!$AB$155:$AB$1048576,0),MATCH((CUADRO!L$4&amp;$E1178),'Hoja de Trabajo para listado'!$AB$151:$BA$151,0)),0)+IFERROR(INDEX('Hoja de Trabajo para listado'!$BC$155:$CB$1048576,MATCH($A1178,'Hoja de Trabajo para listado'!$BC$155:$BC$1048576,0),MATCH((CUADRO!L$4&amp;$E1178),'Hoja de Trabajo para listado'!$BC$151:$CB$151,0)),0)+IFERROR(INDEX('Hoja de Trabajo para listado'!$DE$153:$DG$274,MATCH($A1178,'Hoja de Trabajo para listado'!$DE$153:$DE$1048576,0),MATCH((CUADRO!L$4&amp;$E1178),'Hoja de Trabajo para listado'!$DE$151:$DG$151,0)),0)+IFERROR(INDEX('Hoja de Trabajo para listado'!$CD$155:$DC$1048576,MATCH($A1178,'Hoja de Trabajo para listado'!$CD$155:$CD$1048576,0),MATCH((CUADRO!L$4&amp;$E1178),'Hoja de Trabajo para listado'!$CD$151:$DC$151,0)),0)</f>
        <v>0</v>
      </c>
      <c r="M1178" s="243">
        <f ca="1">+IFERROR(INDEX('Hoja de Trabajo para listado'!$A$155:$Z$1048576,MATCH($A1178,'Hoja de Trabajo para listado'!$A$155:$A$1048576,0),MATCH((CUADRO!M$4&amp;$E1178),'Hoja de Trabajo para listado'!$A$151:$Z$151,0)),0)+IFERROR(INDEX('Hoja de Trabajo para listado'!$AB$155:$BA$1048576,MATCH($A1178,'Hoja de Trabajo para listado'!$AB$155:$AB$1048576,0),MATCH((CUADRO!M$4&amp;$E1178),'Hoja de Trabajo para listado'!$AB$151:$BA$151,0)),0)+IFERROR(INDEX('Hoja de Trabajo para listado'!$BC$155:$CB$1048576,MATCH($A1178,'Hoja de Trabajo para listado'!$BC$155:$BC$1048576,0),MATCH((CUADRO!M$4&amp;$E1178),'Hoja de Trabajo para listado'!$BC$151:$CB$151,0)),0)+IFERROR(INDEX('Hoja de Trabajo para listado'!$DE$153:$DG$274,MATCH($A1178,'Hoja de Trabajo para listado'!$DE$153:$DE$1048576,0),MATCH((CUADRO!M$4&amp;$E1178),'Hoja de Trabajo para listado'!$DE$151:$DG$151,0)),0)+IFERROR(INDEX('Hoja de Trabajo para listado'!$CD$155:$DC$1048576,MATCH($A1178,'Hoja de Trabajo para listado'!$CD$155:$CD$1048576,0),MATCH((CUADRO!M$4&amp;$E1178),'Hoja de Trabajo para listado'!$CD$151:$DC$151,0)),0)</f>
        <v>0</v>
      </c>
      <c r="N1178" s="243">
        <f ca="1">+IFERROR(INDEX('Hoja de Trabajo para listado'!$A$155:$Z$1048576,MATCH($A1178,'Hoja de Trabajo para listado'!$A$155:$A$1048576,0),MATCH((CUADRO!N$4&amp;$E1178),'Hoja de Trabajo para listado'!$A$151:$Z$151,0)),0)+IFERROR(INDEX('Hoja de Trabajo para listado'!$AB$155:$BA$1048576,MATCH($A1178,'Hoja de Trabajo para listado'!$AB$155:$AB$1048576,0),MATCH((CUADRO!N$4&amp;$E1178),'Hoja de Trabajo para listado'!$AB$151:$BA$151,0)),0)+IFERROR(INDEX('Hoja de Trabajo para listado'!$BC$155:$CB$1048576,MATCH($A1178,'Hoja de Trabajo para listado'!$BC$155:$BC$1048576,0),MATCH((CUADRO!N$4&amp;$E1178),'Hoja de Trabajo para listado'!$BC$151:$CB$151,0)),0)+IFERROR(INDEX('Hoja de Trabajo para listado'!$DE$153:$DG$274,MATCH($A1178,'Hoja de Trabajo para listado'!$DE$153:$DE$1048576,0),MATCH((CUADRO!N$4&amp;$E1178),'Hoja de Trabajo para listado'!$DE$151:$DG$151,0)),0)+IFERROR(INDEX('Hoja de Trabajo para listado'!$CD$155:$DC$1048576,MATCH($A1178,'Hoja de Trabajo para listado'!$CD$155:$CD$1048576,0),MATCH((CUADRO!N$4&amp;$E1178),'Hoja de Trabajo para listado'!$CD$151:$DC$151,0)),0)</f>
        <v>0</v>
      </c>
      <c r="O1178" s="243">
        <f ca="1">+IFERROR(INDEX('Hoja de Trabajo para listado'!$A$155:$Z$1048576,MATCH($A1178,'Hoja de Trabajo para listado'!$A$155:$A$1048576,0),MATCH((CUADRO!O$4&amp;$E1178),'Hoja de Trabajo para listado'!$A$151:$Z$151,0)),0)+IFERROR(INDEX('Hoja de Trabajo para listado'!$AB$155:$BA$1048576,MATCH($A1178,'Hoja de Trabajo para listado'!$AB$155:$AB$1048576,0),MATCH((CUADRO!O$4&amp;$E1178),'Hoja de Trabajo para listado'!$AB$151:$BA$151,0)),0)+IFERROR(INDEX('Hoja de Trabajo para listado'!$BC$155:$CB$1048576,MATCH($A1178,'Hoja de Trabajo para listado'!$BC$155:$BC$1048576,0),MATCH((CUADRO!O$4&amp;$E1178),'Hoja de Trabajo para listado'!$BC$151:$CB$151,0)),0)+IFERROR(INDEX('Hoja de Trabajo para listado'!$DE$153:$DG$274,MATCH($A1178,'Hoja de Trabajo para listado'!$DE$153:$DE$1048576,0),MATCH((CUADRO!O$4&amp;$E1178),'Hoja de Trabajo para listado'!$DE$151:$DG$151,0)),0)+IFERROR(INDEX('Hoja de Trabajo para listado'!$CD$155:$DC$1048576,MATCH($A1178,'Hoja de Trabajo para listado'!$CD$155:$CD$1048576,0),MATCH((CUADRO!O$4&amp;$E1178),'Hoja de Trabajo para listado'!$CD$151:$DC$151,0)),0)</f>
        <v>0</v>
      </c>
      <c r="P1178" s="243">
        <f ca="1">+IFERROR(INDEX('Hoja de Trabajo para listado'!$A$155:$Z$1048576,MATCH($A1178,'Hoja de Trabajo para listado'!$A$155:$A$1048576,0),MATCH((CUADRO!P$4&amp;$E1178),'Hoja de Trabajo para listado'!$A$151:$Z$151,0)),0)+IFERROR(INDEX('Hoja de Trabajo para listado'!$AB$155:$BA$1048576,MATCH($A1178,'Hoja de Trabajo para listado'!$AB$155:$AB$1048576,0),MATCH((CUADRO!P$4&amp;$E1178),'Hoja de Trabajo para listado'!$AB$151:$BA$151,0)),0)+IFERROR(INDEX('Hoja de Trabajo para listado'!$BC$155:$CB$1048576,MATCH($A1178,'Hoja de Trabajo para listado'!$BC$155:$BC$1048576,0),MATCH((CUADRO!P$4&amp;$E1178),'Hoja de Trabajo para listado'!$BC$151:$CB$151,0)),0)+IFERROR(INDEX('Hoja de Trabajo para listado'!$DE$153:$DG$274,MATCH($A1178,'Hoja de Trabajo para listado'!$DE$153:$DE$1048576,0),MATCH((CUADRO!P$4&amp;$E1178),'Hoja de Trabajo para listado'!$DE$151:$DG$151,0)),0)+IFERROR(INDEX('Hoja de Trabajo para listado'!$CD$155:$DC$1048576,MATCH($A1178,'Hoja de Trabajo para listado'!$CD$155:$CD$1048576,0),MATCH((CUADRO!P$4&amp;$E1178),'Hoja de Trabajo para listado'!$CD$151:$DC$151,0)),0)</f>
        <v>0</v>
      </c>
      <c r="Q1178" s="243">
        <f ca="1">+IFERROR(INDEX('Hoja de Trabajo para listado'!$A$155:$Z$1048576,MATCH($A1178,'Hoja de Trabajo para listado'!$A$155:$A$1048576,0),MATCH((CUADRO!Q$4&amp;$E1178),'Hoja de Trabajo para listado'!$A$151:$Z$151,0)),0)+IFERROR(INDEX('Hoja de Trabajo para listado'!$AB$155:$BA$1048576,MATCH($A1178,'Hoja de Trabajo para listado'!$AB$155:$AB$1048576,0),MATCH((CUADRO!Q$4&amp;$E1178),'Hoja de Trabajo para listado'!$AB$151:$BA$151,0)),0)+IFERROR(INDEX('Hoja de Trabajo para listado'!$BC$155:$CB$1048576,MATCH($A1178,'Hoja de Trabajo para listado'!$BC$155:$BC$1048576,0),MATCH((CUADRO!Q$4&amp;$E1178),'Hoja de Trabajo para listado'!$BC$151:$CB$151,0)),0)+IFERROR(INDEX('Hoja de Trabajo para listado'!$DE$153:$DG$274,MATCH($A1178,'Hoja de Trabajo para listado'!$DE$153:$DE$1048576,0),MATCH((CUADRO!Q$4&amp;$E1178),'Hoja de Trabajo para listado'!$DE$151:$DG$151,0)),0)+IFERROR(INDEX('Hoja de Trabajo para listado'!$CD$155:$DC$1048576,MATCH($A1178,'Hoja de Trabajo para listado'!$CD$155:$CD$1048576,0),MATCH((CUADRO!Q$4&amp;$E1178),'Hoja de Trabajo para listado'!$CD$151:$DC$151,0)),0)</f>
        <v>0</v>
      </c>
      <c r="R1178" s="243">
        <f t="shared" ca="1" si="36"/>
        <v>787263429.80379999</v>
      </c>
      <c r="S1178" s="243">
        <f ca="1">+R1177+R1178</f>
        <v>913680494.21379995</v>
      </c>
      <c r="T1178" s="241">
        <f ca="1">+S1178</f>
        <v>913680494.21379995</v>
      </c>
      <c r="U1178" s="240">
        <f t="shared" si="37"/>
        <v>2</v>
      </c>
    </row>
    <row r="1179" spans="1:21" s="352" customFormat="1" ht="15" customHeight="1">
      <c r="A1179" s="353" t="s">
        <v>495</v>
      </c>
      <c r="B1179" s="381" t="s">
        <v>495</v>
      </c>
      <c r="C1179" s="245" t="str">
        <f>+VLOOKUP(A1179,bd_lista!$A$3:$C$592,3,FALSE)</f>
        <v>DIRECCIÓN GENERAL DE CRÉDITO PÚBLICO</v>
      </c>
      <c r="D1179" s="383" t="str">
        <f>+C1179</f>
        <v>DIRECCIÓN GENERAL DE CRÉDITO PÚBLICO</v>
      </c>
      <c r="E1179" s="245" t="s">
        <v>683</v>
      </c>
      <c r="F1179" s="262">
        <f ca="1">+IFERROR(INDEX('Hoja de Trabajo para listado'!$A$155:$Z$1048576,MATCH($A1179,'Hoja de Trabajo para listado'!$A$155:$A$1048576,0),MATCH((CUADRO!F$4&amp;$E1179),'Hoja de Trabajo para listado'!$A$151:$Z$151,0)),0)+IFERROR(INDEX('Hoja de Trabajo para listado'!$AB$155:$BA$1048576,MATCH($A1179,'Hoja de Trabajo para listado'!$AB$155:$AB$1048576,0),MATCH((CUADRO!F$4&amp;$E1179),'Hoja de Trabajo para listado'!$AB$151:$BA$151,0)),0)+IFERROR(INDEX('Hoja de Trabajo para listado'!$BC$155:$CB$1048576,MATCH($A1179,'Hoja de Trabajo para listado'!$BC$155:$BC$1048576,0),MATCH((CUADRO!F$4&amp;$E1179),'Hoja de Trabajo para listado'!$BC$151:$CB$151,0)),0)+IFERROR(INDEX('Hoja de Trabajo para listado'!$DE$153:$DG$274,MATCH($A1179,'Hoja de Trabajo para listado'!$DE$153:$DE$1048576,0),MATCH((CUADRO!F$4&amp;$E1179),'Hoja de Trabajo para listado'!$DE$151:$DG$151,0)),0)+IFERROR(INDEX('Hoja de Trabajo para listado'!$CD$155:$DC$1048576,MATCH($A1179,'Hoja de Trabajo para listado'!$CD$155:$CD$1048576,0),MATCH((CUADRO!F$4&amp;$E1179),'Hoja de Trabajo para listado'!$CD$151:$DC$151,0)),0)</f>
        <v>1142706152.8399997</v>
      </c>
      <c r="G1179" s="262">
        <f ca="1">+IFERROR(INDEX('Hoja de Trabajo para listado'!$A$155:$Z$1048576,MATCH($A1179,'Hoja de Trabajo para listado'!$A$155:$A$1048576,0),MATCH((CUADRO!G$4&amp;$E1179),'Hoja de Trabajo para listado'!$A$151:$Z$151,0)),0)+IFERROR(INDEX('Hoja de Trabajo para listado'!$AB$155:$BA$1048576,MATCH($A1179,'Hoja de Trabajo para listado'!$AB$155:$AB$1048576,0),MATCH((CUADRO!G$4&amp;$E1179),'Hoja de Trabajo para listado'!$AB$151:$BA$151,0)),0)+IFERROR(INDEX('Hoja de Trabajo para listado'!$BC$155:$CB$1048576,MATCH($A1179,'Hoja de Trabajo para listado'!$BC$155:$BC$1048576,0),MATCH((CUADRO!G$4&amp;$E1179),'Hoja de Trabajo para listado'!$BC$151:$CB$151,0)),0)+IFERROR(INDEX('Hoja de Trabajo para listado'!$DE$153:$DG$274,MATCH($A1179,'Hoja de Trabajo para listado'!$DE$153:$DE$1048576,0),MATCH((CUADRO!G$4&amp;$E1179),'Hoja de Trabajo para listado'!$DE$151:$DG$151,0)),0)+IFERROR(INDEX('Hoja de Trabajo para listado'!$CD$155:$DC$1048576,MATCH($A1179,'Hoja de Trabajo para listado'!$CD$155:$CD$1048576,0),MATCH((CUADRO!G$4&amp;$E1179),'Hoja de Trabajo para listado'!$CD$151:$DC$151,0)),0)</f>
        <v>29852548977.119995</v>
      </c>
      <c r="H1179" s="262">
        <f ca="1">+IFERROR(INDEX('Hoja de Trabajo para listado'!$A$155:$Z$1048576,MATCH($A1179,'Hoja de Trabajo para listado'!$A$155:$A$1048576,0),MATCH((CUADRO!H$4&amp;$E1179),'Hoja de Trabajo para listado'!$A$151:$Z$151,0)),0)+IFERROR(INDEX('Hoja de Trabajo para listado'!$AB$155:$BA$1048576,MATCH($A1179,'Hoja de Trabajo para listado'!$AB$155:$AB$1048576,0),MATCH((CUADRO!H$4&amp;$E1179),'Hoja de Trabajo para listado'!$AB$151:$BA$151,0)),0)+IFERROR(INDEX('Hoja de Trabajo para listado'!$BC$155:$CB$1048576,MATCH($A1179,'Hoja de Trabajo para listado'!$BC$155:$BC$1048576,0),MATCH((CUADRO!H$4&amp;$E1179),'Hoja de Trabajo para listado'!$BC$151:$CB$151,0)),0)+IFERROR(INDEX('Hoja de Trabajo para listado'!$DE$153:$DG$274,MATCH($A1179,'Hoja de Trabajo para listado'!$DE$153:$DE$1048576,0),MATCH((CUADRO!H$4&amp;$E1179),'Hoja de Trabajo para listado'!$DE$151:$DG$151,0)),0)+IFERROR(INDEX('Hoja de Trabajo para listado'!$CD$155:$DC$1048576,MATCH($A1179,'Hoja de Trabajo para listado'!$CD$155:$CD$1048576,0),MATCH((CUADRO!H$4&amp;$E1179),'Hoja de Trabajo para listado'!$CD$151:$DC$151,0)),0)</f>
        <v>3009217327.7399998</v>
      </c>
      <c r="I1179" s="262">
        <f ca="1">+IFERROR(INDEX('Hoja de Trabajo para listado'!$A$155:$Z$1048576,MATCH($A1179,'Hoja de Trabajo para listado'!$A$155:$A$1048576,0),MATCH((CUADRO!I$4&amp;$E1179),'Hoja de Trabajo para listado'!$A$151:$Z$151,0)),0)+IFERROR(INDEX('Hoja de Trabajo para listado'!$AB$155:$BA$1048576,MATCH($A1179,'Hoja de Trabajo para listado'!$AB$155:$AB$1048576,0),MATCH((CUADRO!I$4&amp;$E1179),'Hoja de Trabajo para listado'!$AB$151:$BA$151,0)),0)+IFERROR(INDEX('Hoja de Trabajo para listado'!$BC$155:$CB$1048576,MATCH($A1179,'Hoja de Trabajo para listado'!$BC$155:$BC$1048576,0),MATCH((CUADRO!I$4&amp;$E1179),'Hoja de Trabajo para listado'!$BC$151:$CB$151,0)),0)+IFERROR(INDEX('Hoja de Trabajo para listado'!$DE$153:$DG$274,MATCH($A1179,'Hoja de Trabajo para listado'!$DE$153:$DE$1048576,0),MATCH((CUADRO!I$4&amp;$E1179),'Hoja de Trabajo para listado'!$DE$151:$DG$151,0)),0)+IFERROR(INDEX('Hoja de Trabajo para listado'!$CD$155:$DC$1048576,MATCH($A1179,'Hoja de Trabajo para listado'!$CD$155:$CD$1048576,0),MATCH((CUADRO!I$4&amp;$E1179),'Hoja de Trabajo para listado'!$CD$151:$DC$151,0)),0)</f>
        <v>329517311.08000004</v>
      </c>
      <c r="J1179" s="241">
        <f ca="1">+IFERROR(INDEX('Hoja de Trabajo para listado'!$A$155:$Z$1048576,MATCH($A1179,'Hoja de Trabajo para listado'!$A$155:$A$1048576,0),MATCH((CUADRO!J$4&amp;$E1179),'Hoja de Trabajo para listado'!$A$151:$Z$151,0)),0)+IFERROR(INDEX('Hoja de Trabajo para listado'!$AB$155:$BA$1048576,MATCH($A1179,'Hoja de Trabajo para listado'!$AB$155:$AB$1048576,0),MATCH((CUADRO!J$4&amp;$E1179),'Hoja de Trabajo para listado'!$AB$151:$BA$151,0)),0)+IFERROR(INDEX('Hoja de Trabajo para listado'!$BC$155:$CB$1048576,MATCH($A1179,'Hoja de Trabajo para listado'!$BC$155:$BC$1048576,0),MATCH((CUADRO!J$4&amp;$E1179),'Hoja de Trabajo para listado'!$BC$151:$CB$151,0)),0)+IFERROR(INDEX('Hoja de Trabajo para listado'!$DE$153:$DG$274,MATCH($A1179,'Hoja de Trabajo para listado'!$DE$153:$DE$1048576,0),MATCH((CUADRO!J$4&amp;$E1179),'Hoja de Trabajo para listado'!$DE$151:$DG$151,0)),0)+IFERROR(INDEX('Hoja de Trabajo para listado'!$CD$155:$DC$1048576,MATCH($A1179,'Hoja de Trabajo para listado'!$CD$155:$CD$1048576,0),MATCH((CUADRO!J$4&amp;$E1179),'Hoja de Trabajo para listado'!$CD$151:$DC$151,0)),0)</f>
        <v>162649561.82999998</v>
      </c>
      <c r="K1179" s="241">
        <f ca="1">+IFERROR(INDEX('Hoja de Trabajo para listado'!$A$155:$Z$1048576,MATCH($A1179,'Hoja de Trabajo para listado'!$A$155:$A$1048576,0),MATCH((CUADRO!K$4&amp;$E1179),'Hoja de Trabajo para listado'!$A$151:$Z$151,0)),0)+IFERROR(INDEX('Hoja de Trabajo para listado'!$AB$155:$BA$1048576,MATCH($A1179,'Hoja de Trabajo para listado'!$AB$155:$AB$1048576,0),MATCH((CUADRO!K$4&amp;$E1179),'Hoja de Trabajo para listado'!$AB$151:$BA$151,0)),0)+IFERROR(INDEX('Hoja de Trabajo para listado'!$BC$155:$CB$1048576,MATCH($A1179,'Hoja de Trabajo para listado'!$BC$155:$BC$1048576,0),MATCH((CUADRO!K$4&amp;$E1179),'Hoja de Trabajo para listado'!$BC$151:$CB$151,0)),0)+IFERROR(INDEX('Hoja de Trabajo para listado'!$DE$153:$DG$274,MATCH($A1179,'Hoja de Trabajo para listado'!$DE$153:$DE$1048576,0),MATCH((CUADRO!K$4&amp;$E1179),'Hoja de Trabajo para listado'!$DE$151:$DG$151,0)),0)+IFERROR(INDEX('Hoja de Trabajo para listado'!$CD$155:$DC$1048576,MATCH($A1179,'Hoja de Trabajo para listado'!$CD$155:$CD$1048576,0),MATCH((CUADRO!K$4&amp;$E1179),'Hoja de Trabajo para listado'!$CD$151:$DC$151,0)),0)</f>
        <v>0</v>
      </c>
      <c r="L1179" s="241">
        <f ca="1">+IFERROR(INDEX('Hoja de Trabajo para listado'!$A$155:$Z$1048576,MATCH($A1179,'Hoja de Trabajo para listado'!$A$155:$A$1048576,0),MATCH((CUADRO!L$4&amp;$E1179),'Hoja de Trabajo para listado'!$A$151:$Z$151,0)),0)+IFERROR(INDEX('Hoja de Trabajo para listado'!$AB$155:$BA$1048576,MATCH($A1179,'Hoja de Trabajo para listado'!$AB$155:$AB$1048576,0),MATCH((CUADRO!L$4&amp;$E1179),'Hoja de Trabajo para listado'!$AB$151:$BA$151,0)),0)+IFERROR(INDEX('Hoja de Trabajo para listado'!$BC$155:$CB$1048576,MATCH($A1179,'Hoja de Trabajo para listado'!$BC$155:$BC$1048576,0),MATCH((CUADRO!L$4&amp;$E1179),'Hoja de Trabajo para listado'!$BC$151:$CB$151,0)),0)+IFERROR(INDEX('Hoja de Trabajo para listado'!$DE$153:$DG$274,MATCH($A1179,'Hoja de Trabajo para listado'!$DE$153:$DE$1048576,0),MATCH((CUADRO!L$4&amp;$E1179),'Hoja de Trabajo para listado'!$DE$151:$DG$151,0)),0)+IFERROR(INDEX('Hoja de Trabajo para listado'!$CD$155:$DC$1048576,MATCH($A1179,'Hoja de Trabajo para listado'!$CD$155:$CD$1048576,0),MATCH((CUADRO!L$4&amp;$E1179),'Hoja de Trabajo para listado'!$CD$151:$DC$151,0)),0)</f>
        <v>0</v>
      </c>
      <c r="M1179" s="241">
        <f ca="1">+IFERROR(INDEX('Hoja de Trabajo para listado'!$A$155:$Z$1048576,MATCH($A1179,'Hoja de Trabajo para listado'!$A$155:$A$1048576,0),MATCH((CUADRO!M$4&amp;$E1179),'Hoja de Trabajo para listado'!$A$151:$Z$151,0)),0)+IFERROR(INDEX('Hoja de Trabajo para listado'!$AB$155:$BA$1048576,MATCH($A1179,'Hoja de Trabajo para listado'!$AB$155:$AB$1048576,0),MATCH((CUADRO!M$4&amp;$E1179),'Hoja de Trabajo para listado'!$AB$151:$BA$151,0)),0)+IFERROR(INDEX('Hoja de Trabajo para listado'!$BC$155:$CB$1048576,MATCH($A1179,'Hoja de Trabajo para listado'!$BC$155:$BC$1048576,0),MATCH((CUADRO!M$4&amp;$E1179),'Hoja de Trabajo para listado'!$BC$151:$CB$151,0)),0)+IFERROR(INDEX('Hoja de Trabajo para listado'!$DE$153:$DG$274,MATCH($A1179,'Hoja de Trabajo para listado'!$DE$153:$DE$1048576,0),MATCH((CUADRO!M$4&amp;$E1179),'Hoja de Trabajo para listado'!$DE$151:$DG$151,0)),0)+IFERROR(INDEX('Hoja de Trabajo para listado'!$CD$155:$DC$1048576,MATCH($A1179,'Hoja de Trabajo para listado'!$CD$155:$CD$1048576,0),MATCH((CUADRO!M$4&amp;$E1179),'Hoja de Trabajo para listado'!$CD$151:$DC$151,0)),0)</f>
        <v>0</v>
      </c>
      <c r="N1179" s="241">
        <f ca="1">+IFERROR(INDEX('Hoja de Trabajo para listado'!$A$155:$Z$1048576,MATCH($A1179,'Hoja de Trabajo para listado'!$A$155:$A$1048576,0),MATCH((CUADRO!N$4&amp;$E1179),'Hoja de Trabajo para listado'!$A$151:$Z$151,0)),0)+IFERROR(INDEX('Hoja de Trabajo para listado'!$AB$155:$BA$1048576,MATCH($A1179,'Hoja de Trabajo para listado'!$AB$155:$AB$1048576,0),MATCH((CUADRO!N$4&amp;$E1179),'Hoja de Trabajo para listado'!$AB$151:$BA$151,0)),0)+IFERROR(INDEX('Hoja de Trabajo para listado'!$BC$155:$CB$1048576,MATCH($A1179,'Hoja de Trabajo para listado'!$BC$155:$BC$1048576,0),MATCH((CUADRO!N$4&amp;$E1179),'Hoja de Trabajo para listado'!$BC$151:$CB$151,0)),0)+IFERROR(INDEX('Hoja de Trabajo para listado'!$DE$153:$DG$274,MATCH($A1179,'Hoja de Trabajo para listado'!$DE$153:$DE$1048576,0),MATCH((CUADRO!N$4&amp;$E1179),'Hoja de Trabajo para listado'!$DE$151:$DG$151,0)),0)+IFERROR(INDEX('Hoja de Trabajo para listado'!$CD$155:$DC$1048576,MATCH($A1179,'Hoja de Trabajo para listado'!$CD$155:$CD$1048576,0),MATCH((CUADRO!N$4&amp;$E1179),'Hoja de Trabajo para listado'!$CD$151:$DC$151,0)),0)</f>
        <v>0</v>
      </c>
      <c r="O1179" s="241">
        <f ca="1">+IFERROR(INDEX('Hoja de Trabajo para listado'!$A$155:$Z$1048576,MATCH($A1179,'Hoja de Trabajo para listado'!$A$155:$A$1048576,0),MATCH((CUADRO!O$4&amp;$E1179),'Hoja de Trabajo para listado'!$A$151:$Z$151,0)),0)+IFERROR(INDEX('Hoja de Trabajo para listado'!$AB$155:$BA$1048576,MATCH($A1179,'Hoja de Trabajo para listado'!$AB$155:$AB$1048576,0),MATCH((CUADRO!O$4&amp;$E1179),'Hoja de Trabajo para listado'!$AB$151:$BA$151,0)),0)+IFERROR(INDEX('Hoja de Trabajo para listado'!$BC$155:$CB$1048576,MATCH($A1179,'Hoja de Trabajo para listado'!$BC$155:$BC$1048576,0),MATCH((CUADRO!O$4&amp;$E1179),'Hoja de Trabajo para listado'!$BC$151:$CB$151,0)),0)+IFERROR(INDEX('Hoja de Trabajo para listado'!$DE$153:$DG$274,MATCH($A1179,'Hoja de Trabajo para listado'!$DE$153:$DE$1048576,0),MATCH((CUADRO!O$4&amp;$E1179),'Hoja de Trabajo para listado'!$DE$151:$DG$151,0)),0)+IFERROR(INDEX('Hoja de Trabajo para listado'!$CD$155:$DC$1048576,MATCH($A1179,'Hoja de Trabajo para listado'!$CD$155:$CD$1048576,0),MATCH((CUADRO!O$4&amp;$E1179),'Hoja de Trabajo para listado'!$CD$151:$DC$151,0)),0)</f>
        <v>0</v>
      </c>
      <c r="P1179" s="241">
        <f ca="1">+IFERROR(INDEX('Hoja de Trabajo para listado'!$A$155:$Z$1048576,MATCH($A1179,'Hoja de Trabajo para listado'!$A$155:$A$1048576,0),MATCH((CUADRO!P$4&amp;$E1179),'Hoja de Trabajo para listado'!$A$151:$Z$151,0)),0)+IFERROR(INDEX('Hoja de Trabajo para listado'!$AB$155:$BA$1048576,MATCH($A1179,'Hoja de Trabajo para listado'!$AB$155:$AB$1048576,0),MATCH((CUADRO!P$4&amp;$E1179),'Hoja de Trabajo para listado'!$AB$151:$BA$151,0)),0)+IFERROR(INDEX('Hoja de Trabajo para listado'!$BC$155:$CB$1048576,MATCH($A1179,'Hoja de Trabajo para listado'!$BC$155:$BC$1048576,0),MATCH((CUADRO!P$4&amp;$E1179),'Hoja de Trabajo para listado'!$BC$151:$CB$151,0)),0)+IFERROR(INDEX('Hoja de Trabajo para listado'!$DE$153:$DG$274,MATCH($A1179,'Hoja de Trabajo para listado'!$DE$153:$DE$1048576,0),MATCH((CUADRO!P$4&amp;$E1179),'Hoja de Trabajo para listado'!$DE$151:$DG$151,0)),0)+IFERROR(INDEX('Hoja de Trabajo para listado'!$CD$155:$DC$1048576,MATCH($A1179,'Hoja de Trabajo para listado'!$CD$155:$CD$1048576,0),MATCH((CUADRO!P$4&amp;$E1179),'Hoja de Trabajo para listado'!$CD$151:$DC$151,0)),0)</f>
        <v>0</v>
      </c>
      <c r="Q1179" s="241">
        <f ca="1">+IFERROR(INDEX('Hoja de Trabajo para listado'!$A$155:$Z$1048576,MATCH($A1179,'Hoja de Trabajo para listado'!$A$155:$A$1048576,0),MATCH((CUADRO!Q$4&amp;$E1179),'Hoja de Trabajo para listado'!$A$151:$Z$151,0)),0)+IFERROR(INDEX('Hoja de Trabajo para listado'!$AB$155:$BA$1048576,MATCH($A1179,'Hoja de Trabajo para listado'!$AB$155:$AB$1048576,0),MATCH((CUADRO!Q$4&amp;$E1179),'Hoja de Trabajo para listado'!$AB$151:$BA$151,0)),0)+IFERROR(INDEX('Hoja de Trabajo para listado'!$BC$155:$CB$1048576,MATCH($A1179,'Hoja de Trabajo para listado'!$BC$155:$BC$1048576,0),MATCH((CUADRO!Q$4&amp;$E1179),'Hoja de Trabajo para listado'!$BC$151:$CB$151,0)),0)+IFERROR(INDEX('Hoja de Trabajo para listado'!$DE$153:$DG$274,MATCH($A1179,'Hoja de Trabajo para listado'!$DE$153:$DE$1048576,0),MATCH((CUADRO!Q$4&amp;$E1179),'Hoja de Trabajo para listado'!$DE$151:$DG$151,0)),0)+IFERROR(INDEX('Hoja de Trabajo para listado'!$CD$155:$DC$1048576,MATCH($A1179,'Hoja de Trabajo para listado'!$CD$155:$CD$1048576,0),MATCH((CUADRO!Q$4&amp;$E1179),'Hoja de Trabajo para listado'!$CD$151:$DC$151,0)),0)</f>
        <v>0</v>
      </c>
      <c r="R1179" s="241">
        <f t="shared" ca="1" si="36"/>
        <v>34496639330.610001</v>
      </c>
      <c r="S1179" s="241"/>
      <c r="T1179" s="241">
        <f ca="1">+T1180</f>
        <v>46691302253.089996</v>
      </c>
      <c r="U1179" s="240">
        <f t="shared" si="37"/>
        <v>1</v>
      </c>
    </row>
    <row r="1180" spans="1:21" s="352" customFormat="1" ht="15" customHeight="1">
      <c r="A1180" s="353" t="s">
        <v>495</v>
      </c>
      <c r="B1180" s="382"/>
      <c r="C1180" s="305" t="str">
        <f>+VLOOKUP(A1180,bd_lista!$A$3:$C$592,3,FALSE)</f>
        <v>DIRECCIÓN GENERAL DE CRÉDITO PÚBLICO</v>
      </c>
      <c r="D1180" s="384"/>
      <c r="E1180" s="305" t="s">
        <v>684</v>
      </c>
      <c r="F1180" s="243">
        <f ca="1">+IFERROR(INDEX('Hoja de Trabajo para listado'!$A$155:$Z$1048576,MATCH($A1180,'Hoja de Trabajo para listado'!$A$155:$A$1048576,0),MATCH((CUADRO!F$4&amp;$E1180),'Hoja de Trabajo para listado'!$A$151:$Z$151,0)),0)+IFERROR(INDEX('Hoja de Trabajo para listado'!$AB$155:$BA$1048576,MATCH($A1180,'Hoja de Trabajo para listado'!$AB$155:$AB$1048576,0),MATCH((CUADRO!F$4&amp;$E1180),'Hoja de Trabajo para listado'!$AB$151:$BA$151,0)),0)+IFERROR(INDEX('Hoja de Trabajo para listado'!$BC$155:$CB$1048576,MATCH($A1180,'Hoja de Trabajo para listado'!$BC$155:$BC$1048576,0),MATCH((CUADRO!F$4&amp;$E1180),'Hoja de Trabajo para listado'!$BC$151:$CB$151,0)),0)+IFERROR(INDEX('Hoja de Trabajo para listado'!$DE$153:$DG$274,MATCH($A1180,'Hoja de Trabajo para listado'!$DE$153:$DE$1048576,0),MATCH((CUADRO!F$4&amp;$E1180),'Hoja de Trabajo para listado'!$DE$151:$DG$151,0)),0)+IFERROR(INDEX('Hoja de Trabajo para listado'!$CD$155:$DC$1048576,MATCH($A1180,'Hoja de Trabajo para listado'!$CD$155:$CD$1048576,0),MATCH((CUADRO!F$4&amp;$E1180),'Hoja de Trabajo para listado'!$CD$151:$DC$151,0)),0)</f>
        <v>709707460.52999997</v>
      </c>
      <c r="G1180" s="243">
        <f ca="1">+IFERROR(INDEX('Hoja de Trabajo para listado'!$A$155:$Z$1048576,MATCH($A1180,'Hoja de Trabajo para listado'!$A$155:$A$1048576,0),MATCH((CUADRO!G$4&amp;$E1180),'Hoja de Trabajo para listado'!$A$151:$Z$151,0)),0)+IFERROR(INDEX('Hoja de Trabajo para listado'!$AB$155:$BA$1048576,MATCH($A1180,'Hoja de Trabajo para listado'!$AB$155:$AB$1048576,0),MATCH((CUADRO!G$4&amp;$E1180),'Hoja de Trabajo para listado'!$AB$151:$BA$151,0)),0)+IFERROR(INDEX('Hoja de Trabajo para listado'!$BC$155:$CB$1048576,MATCH($A1180,'Hoja de Trabajo para listado'!$BC$155:$BC$1048576,0),MATCH((CUADRO!G$4&amp;$E1180),'Hoja de Trabajo para listado'!$BC$151:$CB$151,0)),0)+IFERROR(INDEX('Hoja de Trabajo para listado'!$DE$153:$DG$274,MATCH($A1180,'Hoja de Trabajo para listado'!$DE$153:$DE$1048576,0),MATCH((CUADRO!G$4&amp;$E1180),'Hoja de Trabajo para listado'!$DE$151:$DG$151,0)),0)+IFERROR(INDEX('Hoja de Trabajo para listado'!$CD$155:$DC$1048576,MATCH($A1180,'Hoja de Trabajo para listado'!$CD$155:$CD$1048576,0),MATCH((CUADRO!G$4&amp;$E1180),'Hoja de Trabajo para listado'!$CD$151:$DC$151,0)),0)</f>
        <v>173749524.07000008</v>
      </c>
      <c r="H1180" s="243">
        <f ca="1">+IFERROR(INDEX('Hoja de Trabajo para listado'!$A$155:$Z$1048576,MATCH($A1180,'Hoja de Trabajo para listado'!$A$155:$A$1048576,0),MATCH((CUADRO!H$4&amp;$E1180),'Hoja de Trabajo para listado'!$A$151:$Z$151,0)),0)+IFERROR(INDEX('Hoja de Trabajo para listado'!$AB$155:$BA$1048576,MATCH($A1180,'Hoja de Trabajo para listado'!$AB$155:$AB$1048576,0),MATCH((CUADRO!H$4&amp;$E1180),'Hoja de Trabajo para listado'!$AB$151:$BA$151,0)),0)+IFERROR(INDEX('Hoja de Trabajo para listado'!$BC$155:$CB$1048576,MATCH($A1180,'Hoja de Trabajo para listado'!$BC$155:$BC$1048576,0),MATCH((CUADRO!H$4&amp;$E1180),'Hoja de Trabajo para listado'!$BC$151:$CB$151,0)),0)+IFERROR(INDEX('Hoja de Trabajo para listado'!$DE$153:$DG$274,MATCH($A1180,'Hoja de Trabajo para listado'!$DE$153:$DE$1048576,0),MATCH((CUADRO!H$4&amp;$E1180),'Hoja de Trabajo para listado'!$DE$151:$DG$151,0)),0)+IFERROR(INDEX('Hoja de Trabajo para listado'!$CD$155:$DC$1048576,MATCH($A1180,'Hoja de Trabajo para listado'!$CD$155:$CD$1048576,0),MATCH((CUADRO!H$4&amp;$E1180),'Hoja de Trabajo para listado'!$CD$151:$DC$151,0)),0)</f>
        <v>77326707.070000008</v>
      </c>
      <c r="I1180" s="243">
        <f ca="1">+IFERROR(INDEX('Hoja de Trabajo para listado'!$A$155:$Z$1048576,MATCH($A1180,'Hoja de Trabajo para listado'!$A$155:$A$1048576,0),MATCH((CUADRO!I$4&amp;$E1180),'Hoja de Trabajo para listado'!$A$151:$Z$151,0)),0)+IFERROR(INDEX('Hoja de Trabajo para listado'!$AB$155:$BA$1048576,MATCH($A1180,'Hoja de Trabajo para listado'!$AB$155:$AB$1048576,0),MATCH((CUADRO!I$4&amp;$E1180),'Hoja de Trabajo para listado'!$AB$151:$BA$151,0)),0)+IFERROR(INDEX('Hoja de Trabajo para listado'!$BC$155:$CB$1048576,MATCH($A1180,'Hoja de Trabajo para listado'!$BC$155:$BC$1048576,0),MATCH((CUADRO!I$4&amp;$E1180),'Hoja de Trabajo para listado'!$BC$151:$CB$151,0)),0)+IFERROR(INDEX('Hoja de Trabajo para listado'!$DE$153:$DG$274,MATCH($A1180,'Hoja de Trabajo para listado'!$DE$153:$DE$1048576,0),MATCH((CUADRO!I$4&amp;$E1180),'Hoja de Trabajo para listado'!$DE$151:$DG$151,0)),0)+IFERROR(INDEX('Hoja de Trabajo para listado'!$CD$155:$DC$1048576,MATCH($A1180,'Hoja de Trabajo para listado'!$CD$155:$CD$1048576,0),MATCH((CUADRO!I$4&amp;$E1180),'Hoja de Trabajo para listado'!$CD$151:$DC$151,0)),0)</f>
        <v>368788890.80000001</v>
      </c>
      <c r="J1180" s="243">
        <f ca="1">+IFERROR(INDEX('Hoja de Trabajo para listado'!$A$155:$Z$1048576,MATCH($A1180,'Hoja de Trabajo para listado'!$A$155:$A$1048576,0),MATCH((CUADRO!J$4&amp;$E1180),'Hoja de Trabajo para listado'!$A$151:$Z$151,0)),0)+IFERROR(INDEX('Hoja de Trabajo para listado'!$AB$155:$BA$1048576,MATCH($A1180,'Hoja de Trabajo para listado'!$AB$155:$AB$1048576,0),MATCH((CUADRO!J$4&amp;$E1180),'Hoja de Trabajo para listado'!$AB$151:$BA$151,0)),0)+IFERROR(INDEX('Hoja de Trabajo para listado'!$BC$155:$CB$1048576,MATCH($A1180,'Hoja de Trabajo para listado'!$BC$155:$BC$1048576,0),MATCH((CUADRO!J$4&amp;$E1180),'Hoja de Trabajo para listado'!$BC$151:$CB$151,0)),0)+IFERROR(INDEX('Hoja de Trabajo para listado'!$DE$153:$DG$274,MATCH($A1180,'Hoja de Trabajo para listado'!$DE$153:$DE$1048576,0),MATCH((CUADRO!J$4&amp;$E1180),'Hoja de Trabajo para listado'!$DE$151:$DG$151,0)),0)+IFERROR(INDEX('Hoja de Trabajo para listado'!$CD$155:$DC$1048576,MATCH($A1180,'Hoja de Trabajo para listado'!$CD$155:$CD$1048576,0),MATCH((CUADRO!J$4&amp;$E1180),'Hoja de Trabajo para listado'!$CD$151:$DC$151,0)),0)</f>
        <v>10865090340.01</v>
      </c>
      <c r="K1180" s="243">
        <f ca="1">+IFERROR(INDEX('Hoja de Trabajo para listado'!$A$155:$Z$1048576,MATCH($A1180,'Hoja de Trabajo para listado'!$A$155:$A$1048576,0),MATCH((CUADRO!K$4&amp;$E1180),'Hoja de Trabajo para listado'!$A$151:$Z$151,0)),0)+IFERROR(INDEX('Hoja de Trabajo para listado'!$AB$155:$BA$1048576,MATCH($A1180,'Hoja de Trabajo para listado'!$AB$155:$AB$1048576,0),MATCH((CUADRO!K$4&amp;$E1180),'Hoja de Trabajo para listado'!$AB$151:$BA$151,0)),0)+IFERROR(INDEX('Hoja de Trabajo para listado'!$BC$155:$CB$1048576,MATCH($A1180,'Hoja de Trabajo para listado'!$BC$155:$BC$1048576,0),MATCH((CUADRO!K$4&amp;$E1180),'Hoja de Trabajo para listado'!$BC$151:$CB$151,0)),0)+IFERROR(INDEX('Hoja de Trabajo para listado'!$DE$153:$DG$274,MATCH($A1180,'Hoja de Trabajo para listado'!$DE$153:$DE$1048576,0),MATCH((CUADRO!K$4&amp;$E1180),'Hoja de Trabajo para listado'!$DE$151:$DG$151,0)),0)+IFERROR(INDEX('Hoja de Trabajo para listado'!$CD$155:$DC$1048576,MATCH($A1180,'Hoja de Trabajo para listado'!$CD$155:$CD$1048576,0),MATCH((CUADRO!K$4&amp;$E1180),'Hoja de Trabajo para listado'!$CD$151:$DC$151,0)),0)</f>
        <v>0</v>
      </c>
      <c r="L1180" s="243">
        <f ca="1">+IFERROR(INDEX('Hoja de Trabajo para listado'!$A$155:$Z$1048576,MATCH($A1180,'Hoja de Trabajo para listado'!$A$155:$A$1048576,0),MATCH((CUADRO!L$4&amp;$E1180),'Hoja de Trabajo para listado'!$A$151:$Z$151,0)),0)+IFERROR(INDEX('Hoja de Trabajo para listado'!$AB$155:$BA$1048576,MATCH($A1180,'Hoja de Trabajo para listado'!$AB$155:$AB$1048576,0),MATCH((CUADRO!L$4&amp;$E1180),'Hoja de Trabajo para listado'!$AB$151:$BA$151,0)),0)+IFERROR(INDEX('Hoja de Trabajo para listado'!$BC$155:$CB$1048576,MATCH($A1180,'Hoja de Trabajo para listado'!$BC$155:$BC$1048576,0),MATCH((CUADRO!L$4&amp;$E1180),'Hoja de Trabajo para listado'!$BC$151:$CB$151,0)),0)+IFERROR(INDEX('Hoja de Trabajo para listado'!$DE$153:$DG$274,MATCH($A1180,'Hoja de Trabajo para listado'!$DE$153:$DE$1048576,0),MATCH((CUADRO!L$4&amp;$E1180),'Hoja de Trabajo para listado'!$DE$151:$DG$151,0)),0)+IFERROR(INDEX('Hoja de Trabajo para listado'!$CD$155:$DC$1048576,MATCH($A1180,'Hoja de Trabajo para listado'!$CD$155:$CD$1048576,0),MATCH((CUADRO!L$4&amp;$E1180),'Hoja de Trabajo para listado'!$CD$151:$DC$151,0)),0)</f>
        <v>0</v>
      </c>
      <c r="M1180" s="243">
        <f ca="1">+IFERROR(INDEX('Hoja de Trabajo para listado'!$A$155:$Z$1048576,MATCH($A1180,'Hoja de Trabajo para listado'!$A$155:$A$1048576,0),MATCH((CUADRO!M$4&amp;$E1180),'Hoja de Trabajo para listado'!$A$151:$Z$151,0)),0)+IFERROR(INDEX('Hoja de Trabajo para listado'!$AB$155:$BA$1048576,MATCH($A1180,'Hoja de Trabajo para listado'!$AB$155:$AB$1048576,0),MATCH((CUADRO!M$4&amp;$E1180),'Hoja de Trabajo para listado'!$AB$151:$BA$151,0)),0)+IFERROR(INDEX('Hoja de Trabajo para listado'!$BC$155:$CB$1048576,MATCH($A1180,'Hoja de Trabajo para listado'!$BC$155:$BC$1048576,0),MATCH((CUADRO!M$4&amp;$E1180),'Hoja de Trabajo para listado'!$BC$151:$CB$151,0)),0)+IFERROR(INDEX('Hoja de Trabajo para listado'!$DE$153:$DG$274,MATCH($A1180,'Hoja de Trabajo para listado'!$DE$153:$DE$1048576,0),MATCH((CUADRO!M$4&amp;$E1180),'Hoja de Trabajo para listado'!$DE$151:$DG$151,0)),0)+IFERROR(INDEX('Hoja de Trabajo para listado'!$CD$155:$DC$1048576,MATCH($A1180,'Hoja de Trabajo para listado'!$CD$155:$CD$1048576,0),MATCH((CUADRO!M$4&amp;$E1180),'Hoja de Trabajo para listado'!$CD$151:$DC$151,0)),0)</f>
        <v>0</v>
      </c>
      <c r="N1180" s="243">
        <f ca="1">+IFERROR(INDEX('Hoja de Trabajo para listado'!$A$155:$Z$1048576,MATCH($A1180,'Hoja de Trabajo para listado'!$A$155:$A$1048576,0),MATCH((CUADRO!N$4&amp;$E1180),'Hoja de Trabajo para listado'!$A$151:$Z$151,0)),0)+IFERROR(INDEX('Hoja de Trabajo para listado'!$AB$155:$BA$1048576,MATCH($A1180,'Hoja de Trabajo para listado'!$AB$155:$AB$1048576,0),MATCH((CUADRO!N$4&amp;$E1180),'Hoja de Trabajo para listado'!$AB$151:$BA$151,0)),0)+IFERROR(INDEX('Hoja de Trabajo para listado'!$BC$155:$CB$1048576,MATCH($A1180,'Hoja de Trabajo para listado'!$BC$155:$BC$1048576,0),MATCH((CUADRO!N$4&amp;$E1180),'Hoja de Trabajo para listado'!$BC$151:$CB$151,0)),0)+IFERROR(INDEX('Hoja de Trabajo para listado'!$DE$153:$DG$274,MATCH($A1180,'Hoja de Trabajo para listado'!$DE$153:$DE$1048576,0),MATCH((CUADRO!N$4&amp;$E1180),'Hoja de Trabajo para listado'!$DE$151:$DG$151,0)),0)+IFERROR(INDEX('Hoja de Trabajo para listado'!$CD$155:$DC$1048576,MATCH($A1180,'Hoja de Trabajo para listado'!$CD$155:$CD$1048576,0),MATCH((CUADRO!N$4&amp;$E1180),'Hoja de Trabajo para listado'!$CD$151:$DC$151,0)),0)</f>
        <v>0</v>
      </c>
      <c r="O1180" s="243">
        <f ca="1">+IFERROR(INDEX('Hoja de Trabajo para listado'!$A$155:$Z$1048576,MATCH($A1180,'Hoja de Trabajo para listado'!$A$155:$A$1048576,0),MATCH((CUADRO!O$4&amp;$E1180),'Hoja de Trabajo para listado'!$A$151:$Z$151,0)),0)+IFERROR(INDEX('Hoja de Trabajo para listado'!$AB$155:$BA$1048576,MATCH($A1180,'Hoja de Trabajo para listado'!$AB$155:$AB$1048576,0),MATCH((CUADRO!O$4&amp;$E1180),'Hoja de Trabajo para listado'!$AB$151:$BA$151,0)),0)+IFERROR(INDEX('Hoja de Trabajo para listado'!$BC$155:$CB$1048576,MATCH($A1180,'Hoja de Trabajo para listado'!$BC$155:$BC$1048576,0),MATCH((CUADRO!O$4&amp;$E1180),'Hoja de Trabajo para listado'!$BC$151:$CB$151,0)),0)+IFERROR(INDEX('Hoja de Trabajo para listado'!$DE$153:$DG$274,MATCH($A1180,'Hoja de Trabajo para listado'!$DE$153:$DE$1048576,0),MATCH((CUADRO!O$4&amp;$E1180),'Hoja de Trabajo para listado'!$DE$151:$DG$151,0)),0)+IFERROR(INDEX('Hoja de Trabajo para listado'!$CD$155:$DC$1048576,MATCH($A1180,'Hoja de Trabajo para listado'!$CD$155:$CD$1048576,0),MATCH((CUADRO!O$4&amp;$E1180),'Hoja de Trabajo para listado'!$CD$151:$DC$151,0)),0)</f>
        <v>0</v>
      </c>
      <c r="P1180" s="243">
        <f ca="1">+IFERROR(INDEX('Hoja de Trabajo para listado'!$A$155:$Z$1048576,MATCH($A1180,'Hoja de Trabajo para listado'!$A$155:$A$1048576,0),MATCH((CUADRO!P$4&amp;$E1180),'Hoja de Trabajo para listado'!$A$151:$Z$151,0)),0)+IFERROR(INDEX('Hoja de Trabajo para listado'!$AB$155:$BA$1048576,MATCH($A1180,'Hoja de Trabajo para listado'!$AB$155:$AB$1048576,0),MATCH((CUADRO!P$4&amp;$E1180),'Hoja de Trabajo para listado'!$AB$151:$BA$151,0)),0)+IFERROR(INDEX('Hoja de Trabajo para listado'!$BC$155:$CB$1048576,MATCH($A1180,'Hoja de Trabajo para listado'!$BC$155:$BC$1048576,0),MATCH((CUADRO!P$4&amp;$E1180),'Hoja de Trabajo para listado'!$BC$151:$CB$151,0)),0)+IFERROR(INDEX('Hoja de Trabajo para listado'!$DE$153:$DG$274,MATCH($A1180,'Hoja de Trabajo para listado'!$DE$153:$DE$1048576,0),MATCH((CUADRO!P$4&amp;$E1180),'Hoja de Trabajo para listado'!$DE$151:$DG$151,0)),0)+IFERROR(INDEX('Hoja de Trabajo para listado'!$CD$155:$DC$1048576,MATCH($A1180,'Hoja de Trabajo para listado'!$CD$155:$CD$1048576,0),MATCH((CUADRO!P$4&amp;$E1180),'Hoja de Trabajo para listado'!$CD$151:$DC$151,0)),0)</f>
        <v>0</v>
      </c>
      <c r="Q1180" s="243">
        <f ca="1">+IFERROR(INDEX('Hoja de Trabajo para listado'!$A$155:$Z$1048576,MATCH($A1180,'Hoja de Trabajo para listado'!$A$155:$A$1048576,0),MATCH((CUADRO!Q$4&amp;$E1180),'Hoja de Trabajo para listado'!$A$151:$Z$151,0)),0)+IFERROR(INDEX('Hoja de Trabajo para listado'!$AB$155:$BA$1048576,MATCH($A1180,'Hoja de Trabajo para listado'!$AB$155:$AB$1048576,0),MATCH((CUADRO!Q$4&amp;$E1180),'Hoja de Trabajo para listado'!$AB$151:$BA$151,0)),0)+IFERROR(INDEX('Hoja de Trabajo para listado'!$BC$155:$CB$1048576,MATCH($A1180,'Hoja de Trabajo para listado'!$BC$155:$BC$1048576,0),MATCH((CUADRO!Q$4&amp;$E1180),'Hoja de Trabajo para listado'!$BC$151:$CB$151,0)),0)+IFERROR(INDEX('Hoja de Trabajo para listado'!$DE$153:$DG$274,MATCH($A1180,'Hoja de Trabajo para listado'!$DE$153:$DE$1048576,0),MATCH((CUADRO!Q$4&amp;$E1180),'Hoja de Trabajo para listado'!$DE$151:$DG$151,0)),0)+IFERROR(INDEX('Hoja de Trabajo para listado'!$CD$155:$DC$1048576,MATCH($A1180,'Hoja de Trabajo para listado'!$CD$155:$CD$1048576,0),MATCH((CUADRO!Q$4&amp;$E1180),'Hoja de Trabajo para listado'!$CD$151:$DC$151,0)),0)</f>
        <v>0</v>
      </c>
      <c r="R1180" s="243">
        <f t="shared" ca="1" si="36"/>
        <v>12194662922.48</v>
      </c>
      <c r="S1180" s="243">
        <f ca="1">+R1179+R1180</f>
        <v>46691302253.089996</v>
      </c>
      <c r="T1180" s="241">
        <f ca="1">+S1180</f>
        <v>46691302253.089996</v>
      </c>
      <c r="U1180" s="240">
        <f t="shared" si="37"/>
        <v>2</v>
      </c>
    </row>
    <row r="1181" spans="1:21" ht="27" customHeight="1">
      <c r="A1181" s="353" t="s">
        <v>497</v>
      </c>
      <c r="B1181" s="381" t="s">
        <v>497</v>
      </c>
      <c r="C1181" s="245" t="str">
        <f>+VLOOKUP(A1181,bd_lista!$A$3:$C$592,3,FALSE)</f>
        <v>DIRECCIÓN GENERAL DE ADMINISTRACIÓN Y FINANZAS TERRITORIALES</v>
      </c>
      <c r="D1181" s="383" t="str">
        <f>+C1181</f>
        <v>DIRECCIÓN GENERAL DE ADMINISTRACIÓN Y FINANZAS TERRITORIALES</v>
      </c>
      <c r="E1181" s="245" t="s">
        <v>683</v>
      </c>
      <c r="F1181" s="241">
        <f ca="1">+IFERROR(INDEX('Hoja de Trabajo para listado'!$A$155:$Z$1048576,MATCH($A1181,'Hoja de Trabajo para listado'!$A$155:$A$1048576,0),MATCH((CUADRO!F$4&amp;$E1181),'Hoja de Trabajo para listado'!$A$151:$Z$151,0)),0)+IFERROR(INDEX('Hoja de Trabajo para listado'!$AB$155:$BA$1048576,MATCH($A1181,'Hoja de Trabajo para listado'!$AB$155:$AB$1048576,0),MATCH((CUADRO!F$4&amp;$E1181),'Hoja de Trabajo para listado'!$AB$151:$BA$151,0)),0)+IFERROR(INDEX('Hoja de Trabajo para listado'!$BC$155:$CB$1048576,MATCH($A1181,'Hoja de Trabajo para listado'!$BC$155:$BC$1048576,0),MATCH((CUADRO!F$4&amp;$E1181),'Hoja de Trabajo para listado'!$BC$151:$CB$151,0)),0)+IFERROR(INDEX('Hoja de Trabajo para listado'!$DE$153:$DG$274,MATCH($A1181,'Hoja de Trabajo para listado'!$DE$153:$DE$1048576,0),MATCH((CUADRO!F$4&amp;$E1181),'Hoja de Trabajo para listado'!$DE$151:$DG$151,0)),0)+IFERROR(INDEX('Hoja de Trabajo para listado'!$CD$155:$DC$1048576,MATCH($A1181,'Hoja de Trabajo para listado'!$CD$155:$CD$1048576,0),MATCH((CUADRO!F$4&amp;$E1181),'Hoja de Trabajo para listado'!$CD$151:$DC$151,0)),0)</f>
        <v>0</v>
      </c>
      <c r="G1181" s="241">
        <f ca="1">+IFERROR(INDEX('Hoja de Trabajo para listado'!$A$155:$Z$1048576,MATCH($A1181,'Hoja de Trabajo para listado'!$A$155:$A$1048576,0),MATCH((CUADRO!G$4&amp;$E1181),'Hoja de Trabajo para listado'!$A$151:$Z$151,0)),0)+IFERROR(INDEX('Hoja de Trabajo para listado'!$AB$155:$BA$1048576,MATCH($A1181,'Hoja de Trabajo para listado'!$AB$155:$AB$1048576,0),MATCH((CUADRO!G$4&amp;$E1181),'Hoja de Trabajo para listado'!$AB$151:$BA$151,0)),0)+IFERROR(INDEX('Hoja de Trabajo para listado'!$BC$155:$CB$1048576,MATCH($A1181,'Hoja de Trabajo para listado'!$BC$155:$BC$1048576,0),MATCH((CUADRO!G$4&amp;$E1181),'Hoja de Trabajo para listado'!$BC$151:$CB$151,0)),0)+IFERROR(INDEX('Hoja de Trabajo para listado'!$DE$153:$DG$274,MATCH($A1181,'Hoja de Trabajo para listado'!$DE$153:$DE$1048576,0),MATCH((CUADRO!G$4&amp;$E1181),'Hoja de Trabajo para listado'!$DE$151:$DG$151,0)),0)+IFERROR(INDEX('Hoja de Trabajo para listado'!$CD$155:$DC$1048576,MATCH($A1181,'Hoja de Trabajo para listado'!$CD$155:$CD$1048576,0),MATCH((CUADRO!G$4&amp;$E1181),'Hoja de Trabajo para listado'!$CD$151:$DC$151,0)),0)</f>
        <v>0</v>
      </c>
      <c r="H1181" s="241">
        <f ca="1">+IFERROR(INDEX('Hoja de Trabajo para listado'!$A$155:$Z$1048576,MATCH($A1181,'Hoja de Trabajo para listado'!$A$155:$A$1048576,0),MATCH((CUADRO!H$4&amp;$E1181),'Hoja de Trabajo para listado'!$A$151:$Z$151,0)),0)+IFERROR(INDEX('Hoja de Trabajo para listado'!$AB$155:$BA$1048576,MATCH($A1181,'Hoja de Trabajo para listado'!$AB$155:$AB$1048576,0),MATCH((CUADRO!H$4&amp;$E1181),'Hoja de Trabajo para listado'!$AB$151:$BA$151,0)),0)+IFERROR(INDEX('Hoja de Trabajo para listado'!$BC$155:$CB$1048576,MATCH($A1181,'Hoja de Trabajo para listado'!$BC$155:$BC$1048576,0),MATCH((CUADRO!H$4&amp;$E1181),'Hoja de Trabajo para listado'!$BC$151:$CB$151,0)),0)+IFERROR(INDEX('Hoja de Trabajo para listado'!$DE$153:$DG$274,MATCH($A1181,'Hoja de Trabajo para listado'!$DE$153:$DE$1048576,0),MATCH((CUADRO!H$4&amp;$E1181),'Hoja de Trabajo para listado'!$DE$151:$DG$151,0)),0)+IFERROR(INDEX('Hoja de Trabajo para listado'!$CD$155:$DC$1048576,MATCH($A1181,'Hoja de Trabajo para listado'!$CD$155:$CD$1048576,0),MATCH((CUADRO!H$4&amp;$E1181),'Hoja de Trabajo para listado'!$CD$151:$DC$151,0)),0)</f>
        <v>0</v>
      </c>
      <c r="I1181" s="241">
        <f ca="1">+IFERROR(INDEX('Hoja de Trabajo para listado'!$A$155:$Z$1048576,MATCH($A1181,'Hoja de Trabajo para listado'!$A$155:$A$1048576,0),MATCH((CUADRO!I$4&amp;$E1181),'Hoja de Trabajo para listado'!$A$151:$Z$151,0)),0)+IFERROR(INDEX('Hoja de Trabajo para listado'!$AB$155:$BA$1048576,MATCH($A1181,'Hoja de Trabajo para listado'!$AB$155:$AB$1048576,0),MATCH((CUADRO!I$4&amp;$E1181),'Hoja de Trabajo para listado'!$AB$151:$BA$151,0)),0)+IFERROR(INDEX('Hoja de Trabajo para listado'!$BC$155:$CB$1048576,MATCH($A1181,'Hoja de Trabajo para listado'!$BC$155:$BC$1048576,0),MATCH((CUADRO!I$4&amp;$E1181),'Hoja de Trabajo para listado'!$BC$151:$CB$151,0)),0)+IFERROR(INDEX('Hoja de Trabajo para listado'!$DE$153:$DG$274,MATCH($A1181,'Hoja de Trabajo para listado'!$DE$153:$DE$1048576,0),MATCH((CUADRO!I$4&amp;$E1181),'Hoja de Trabajo para listado'!$DE$151:$DG$151,0)),0)+IFERROR(INDEX('Hoja de Trabajo para listado'!$CD$155:$DC$1048576,MATCH($A1181,'Hoja de Trabajo para listado'!$CD$155:$CD$1048576,0),MATCH((CUADRO!I$4&amp;$E1181),'Hoja de Trabajo para listado'!$CD$151:$DC$151,0)),0)</f>
        <v>0</v>
      </c>
      <c r="J1181" s="241">
        <f ca="1">+IFERROR(INDEX('Hoja de Trabajo para listado'!$A$155:$Z$1048576,MATCH($A1181,'Hoja de Trabajo para listado'!$A$155:$A$1048576,0),MATCH((CUADRO!J$4&amp;$E1181),'Hoja de Trabajo para listado'!$A$151:$Z$151,0)),0)+IFERROR(INDEX('Hoja de Trabajo para listado'!$AB$155:$BA$1048576,MATCH($A1181,'Hoja de Trabajo para listado'!$AB$155:$AB$1048576,0),MATCH((CUADRO!J$4&amp;$E1181),'Hoja de Trabajo para listado'!$AB$151:$BA$151,0)),0)+IFERROR(INDEX('Hoja de Trabajo para listado'!$BC$155:$CB$1048576,MATCH($A1181,'Hoja de Trabajo para listado'!$BC$155:$BC$1048576,0),MATCH((CUADRO!J$4&amp;$E1181),'Hoja de Trabajo para listado'!$BC$151:$CB$151,0)),0)+IFERROR(INDEX('Hoja de Trabajo para listado'!$DE$153:$DG$274,MATCH($A1181,'Hoja de Trabajo para listado'!$DE$153:$DE$1048576,0),MATCH((CUADRO!J$4&amp;$E1181),'Hoja de Trabajo para listado'!$DE$151:$DG$151,0)),0)+IFERROR(INDEX('Hoja de Trabajo para listado'!$CD$155:$DC$1048576,MATCH($A1181,'Hoja de Trabajo para listado'!$CD$155:$CD$1048576,0),MATCH((CUADRO!J$4&amp;$E1181),'Hoja de Trabajo para listado'!$CD$151:$DC$151,0)),0)</f>
        <v>0</v>
      </c>
      <c r="K1181" s="241">
        <f ca="1">+IFERROR(INDEX('Hoja de Trabajo para listado'!$A$155:$Z$1048576,MATCH($A1181,'Hoja de Trabajo para listado'!$A$155:$A$1048576,0),MATCH((CUADRO!K$4&amp;$E1181),'Hoja de Trabajo para listado'!$A$151:$Z$151,0)),0)+IFERROR(INDEX('Hoja de Trabajo para listado'!$AB$155:$BA$1048576,MATCH($A1181,'Hoja de Trabajo para listado'!$AB$155:$AB$1048576,0),MATCH((CUADRO!K$4&amp;$E1181),'Hoja de Trabajo para listado'!$AB$151:$BA$151,0)),0)+IFERROR(INDEX('Hoja de Trabajo para listado'!$BC$155:$CB$1048576,MATCH($A1181,'Hoja de Trabajo para listado'!$BC$155:$BC$1048576,0),MATCH((CUADRO!K$4&amp;$E1181),'Hoja de Trabajo para listado'!$BC$151:$CB$151,0)),0)+IFERROR(INDEX('Hoja de Trabajo para listado'!$DE$153:$DG$274,MATCH($A1181,'Hoja de Trabajo para listado'!$DE$153:$DE$1048576,0),MATCH((CUADRO!K$4&amp;$E1181),'Hoja de Trabajo para listado'!$DE$151:$DG$151,0)),0)+IFERROR(INDEX('Hoja de Trabajo para listado'!$CD$155:$DC$1048576,MATCH($A1181,'Hoja de Trabajo para listado'!$CD$155:$CD$1048576,0),MATCH((CUADRO!K$4&amp;$E1181),'Hoja de Trabajo para listado'!$CD$151:$DC$151,0)),0)</f>
        <v>0</v>
      </c>
      <c r="L1181" s="241">
        <f ca="1">+IFERROR(INDEX('Hoja de Trabajo para listado'!$A$155:$Z$1048576,MATCH($A1181,'Hoja de Trabajo para listado'!$A$155:$A$1048576,0),MATCH((CUADRO!L$4&amp;$E1181),'Hoja de Trabajo para listado'!$A$151:$Z$151,0)),0)+IFERROR(INDEX('Hoja de Trabajo para listado'!$AB$155:$BA$1048576,MATCH($A1181,'Hoja de Trabajo para listado'!$AB$155:$AB$1048576,0),MATCH((CUADRO!L$4&amp;$E1181),'Hoja de Trabajo para listado'!$AB$151:$BA$151,0)),0)+IFERROR(INDEX('Hoja de Trabajo para listado'!$BC$155:$CB$1048576,MATCH($A1181,'Hoja de Trabajo para listado'!$BC$155:$BC$1048576,0),MATCH((CUADRO!L$4&amp;$E1181),'Hoja de Trabajo para listado'!$BC$151:$CB$151,0)),0)+IFERROR(INDEX('Hoja de Trabajo para listado'!$DE$153:$DG$274,MATCH($A1181,'Hoja de Trabajo para listado'!$DE$153:$DE$1048576,0),MATCH((CUADRO!L$4&amp;$E1181),'Hoja de Trabajo para listado'!$DE$151:$DG$151,0)),0)+IFERROR(INDEX('Hoja de Trabajo para listado'!$CD$155:$DC$1048576,MATCH($A1181,'Hoja de Trabajo para listado'!$CD$155:$CD$1048576,0),MATCH((CUADRO!L$4&amp;$E1181),'Hoja de Trabajo para listado'!$CD$151:$DC$151,0)),0)</f>
        <v>0</v>
      </c>
      <c r="M1181" s="241">
        <f ca="1">+IFERROR(INDEX('Hoja de Trabajo para listado'!$A$155:$Z$1048576,MATCH($A1181,'Hoja de Trabajo para listado'!$A$155:$A$1048576,0),MATCH((CUADRO!M$4&amp;$E1181),'Hoja de Trabajo para listado'!$A$151:$Z$151,0)),0)+IFERROR(INDEX('Hoja de Trabajo para listado'!$AB$155:$BA$1048576,MATCH($A1181,'Hoja de Trabajo para listado'!$AB$155:$AB$1048576,0),MATCH((CUADRO!M$4&amp;$E1181),'Hoja de Trabajo para listado'!$AB$151:$BA$151,0)),0)+IFERROR(INDEX('Hoja de Trabajo para listado'!$BC$155:$CB$1048576,MATCH($A1181,'Hoja de Trabajo para listado'!$BC$155:$BC$1048576,0),MATCH((CUADRO!M$4&amp;$E1181),'Hoja de Trabajo para listado'!$BC$151:$CB$151,0)),0)+IFERROR(INDEX('Hoja de Trabajo para listado'!$DE$153:$DG$274,MATCH($A1181,'Hoja de Trabajo para listado'!$DE$153:$DE$1048576,0),MATCH((CUADRO!M$4&amp;$E1181),'Hoja de Trabajo para listado'!$DE$151:$DG$151,0)),0)+IFERROR(INDEX('Hoja de Trabajo para listado'!$CD$155:$DC$1048576,MATCH($A1181,'Hoja de Trabajo para listado'!$CD$155:$CD$1048576,0),MATCH((CUADRO!M$4&amp;$E1181),'Hoja de Trabajo para listado'!$CD$151:$DC$151,0)),0)</f>
        <v>0</v>
      </c>
      <c r="N1181" s="241">
        <f ca="1">+IFERROR(INDEX('Hoja de Trabajo para listado'!$A$155:$Z$1048576,MATCH($A1181,'Hoja de Trabajo para listado'!$A$155:$A$1048576,0),MATCH((CUADRO!N$4&amp;$E1181),'Hoja de Trabajo para listado'!$A$151:$Z$151,0)),0)+IFERROR(INDEX('Hoja de Trabajo para listado'!$AB$155:$BA$1048576,MATCH($A1181,'Hoja de Trabajo para listado'!$AB$155:$AB$1048576,0),MATCH((CUADRO!N$4&amp;$E1181),'Hoja de Trabajo para listado'!$AB$151:$BA$151,0)),0)+IFERROR(INDEX('Hoja de Trabajo para listado'!$BC$155:$CB$1048576,MATCH($A1181,'Hoja de Trabajo para listado'!$BC$155:$BC$1048576,0),MATCH((CUADRO!N$4&amp;$E1181),'Hoja de Trabajo para listado'!$BC$151:$CB$151,0)),0)+IFERROR(INDEX('Hoja de Trabajo para listado'!$DE$153:$DG$274,MATCH($A1181,'Hoja de Trabajo para listado'!$DE$153:$DE$1048576,0),MATCH((CUADRO!N$4&amp;$E1181),'Hoja de Trabajo para listado'!$DE$151:$DG$151,0)),0)+IFERROR(INDEX('Hoja de Trabajo para listado'!$CD$155:$DC$1048576,MATCH($A1181,'Hoja de Trabajo para listado'!$CD$155:$CD$1048576,0),MATCH((CUADRO!N$4&amp;$E1181),'Hoja de Trabajo para listado'!$CD$151:$DC$151,0)),0)</f>
        <v>0</v>
      </c>
      <c r="O1181" s="241">
        <f ca="1">+IFERROR(INDEX('Hoja de Trabajo para listado'!$A$155:$Z$1048576,MATCH($A1181,'Hoja de Trabajo para listado'!$A$155:$A$1048576,0),MATCH((CUADRO!O$4&amp;$E1181),'Hoja de Trabajo para listado'!$A$151:$Z$151,0)),0)+IFERROR(INDEX('Hoja de Trabajo para listado'!$AB$155:$BA$1048576,MATCH($A1181,'Hoja de Trabajo para listado'!$AB$155:$AB$1048576,0),MATCH((CUADRO!O$4&amp;$E1181),'Hoja de Trabajo para listado'!$AB$151:$BA$151,0)),0)+IFERROR(INDEX('Hoja de Trabajo para listado'!$BC$155:$CB$1048576,MATCH($A1181,'Hoja de Trabajo para listado'!$BC$155:$BC$1048576,0),MATCH((CUADRO!O$4&amp;$E1181),'Hoja de Trabajo para listado'!$BC$151:$CB$151,0)),0)+IFERROR(INDEX('Hoja de Trabajo para listado'!$DE$153:$DG$274,MATCH($A1181,'Hoja de Trabajo para listado'!$DE$153:$DE$1048576,0),MATCH((CUADRO!O$4&amp;$E1181),'Hoja de Trabajo para listado'!$DE$151:$DG$151,0)),0)+IFERROR(INDEX('Hoja de Trabajo para listado'!$CD$155:$DC$1048576,MATCH($A1181,'Hoja de Trabajo para listado'!$CD$155:$CD$1048576,0),MATCH((CUADRO!O$4&amp;$E1181),'Hoja de Trabajo para listado'!$CD$151:$DC$151,0)),0)</f>
        <v>0</v>
      </c>
      <c r="P1181" s="241">
        <f ca="1">+IFERROR(INDEX('Hoja de Trabajo para listado'!$A$155:$Z$1048576,MATCH($A1181,'Hoja de Trabajo para listado'!$A$155:$A$1048576,0),MATCH((CUADRO!P$4&amp;$E1181),'Hoja de Trabajo para listado'!$A$151:$Z$151,0)),0)+IFERROR(INDEX('Hoja de Trabajo para listado'!$AB$155:$BA$1048576,MATCH($A1181,'Hoja de Trabajo para listado'!$AB$155:$AB$1048576,0),MATCH((CUADRO!P$4&amp;$E1181),'Hoja de Trabajo para listado'!$AB$151:$BA$151,0)),0)+IFERROR(INDEX('Hoja de Trabajo para listado'!$BC$155:$CB$1048576,MATCH($A1181,'Hoja de Trabajo para listado'!$BC$155:$BC$1048576,0),MATCH((CUADRO!P$4&amp;$E1181),'Hoja de Trabajo para listado'!$BC$151:$CB$151,0)),0)+IFERROR(INDEX('Hoja de Trabajo para listado'!$DE$153:$DG$274,MATCH($A1181,'Hoja de Trabajo para listado'!$DE$153:$DE$1048576,0),MATCH((CUADRO!P$4&amp;$E1181),'Hoja de Trabajo para listado'!$DE$151:$DG$151,0)),0)+IFERROR(INDEX('Hoja de Trabajo para listado'!$CD$155:$DC$1048576,MATCH($A1181,'Hoja de Trabajo para listado'!$CD$155:$CD$1048576,0),MATCH((CUADRO!P$4&amp;$E1181),'Hoja de Trabajo para listado'!$CD$151:$DC$151,0)),0)</f>
        <v>0</v>
      </c>
      <c r="Q1181" s="241">
        <f ca="1">+IFERROR(INDEX('Hoja de Trabajo para listado'!$A$155:$Z$1048576,MATCH($A1181,'Hoja de Trabajo para listado'!$A$155:$A$1048576,0),MATCH((CUADRO!Q$4&amp;$E1181),'Hoja de Trabajo para listado'!$A$151:$Z$151,0)),0)+IFERROR(INDEX('Hoja de Trabajo para listado'!$AB$155:$BA$1048576,MATCH($A1181,'Hoja de Trabajo para listado'!$AB$155:$AB$1048576,0),MATCH((CUADRO!Q$4&amp;$E1181),'Hoja de Trabajo para listado'!$AB$151:$BA$151,0)),0)+IFERROR(INDEX('Hoja de Trabajo para listado'!$BC$155:$CB$1048576,MATCH($A1181,'Hoja de Trabajo para listado'!$BC$155:$BC$1048576,0),MATCH((CUADRO!Q$4&amp;$E1181),'Hoja de Trabajo para listado'!$BC$151:$CB$151,0)),0)+IFERROR(INDEX('Hoja de Trabajo para listado'!$DE$153:$DG$274,MATCH($A1181,'Hoja de Trabajo para listado'!$DE$153:$DE$1048576,0),MATCH((CUADRO!Q$4&amp;$E1181),'Hoja de Trabajo para listado'!$DE$151:$DG$151,0)),0)+IFERROR(INDEX('Hoja de Trabajo para listado'!$CD$155:$DC$1048576,MATCH($A1181,'Hoja de Trabajo para listado'!$CD$155:$CD$1048576,0),MATCH((CUADRO!Q$4&amp;$E1181),'Hoja de Trabajo para listado'!$CD$151:$DC$151,0)),0)</f>
        <v>0</v>
      </c>
      <c r="R1181" s="241">
        <f t="shared" ca="1" si="36"/>
        <v>0</v>
      </c>
      <c r="S1181" s="241"/>
      <c r="T1181" s="241">
        <f ca="1">+T1182</f>
        <v>39880604.210000001</v>
      </c>
      <c r="U1181" s="240">
        <f t="shared" si="37"/>
        <v>1</v>
      </c>
    </row>
    <row r="1182" spans="1:21" ht="15" customHeight="1">
      <c r="A1182" s="359" t="s">
        <v>497</v>
      </c>
      <c r="B1182" s="382"/>
      <c r="C1182" s="245" t="str">
        <f>+VLOOKUP(A1182,bd_lista!$A$3:$C$592,3,FALSE)</f>
        <v>DIRECCIÓN GENERAL DE ADMINISTRACIÓN Y FINANZAS TERRITORIALES</v>
      </c>
      <c r="D1182" s="384"/>
      <c r="E1182" s="305" t="s">
        <v>684</v>
      </c>
      <c r="F1182" s="243">
        <f ca="1">+IFERROR(INDEX('Hoja de Trabajo para listado'!$A$155:$Z$1048576,MATCH($A1182,'Hoja de Trabajo para listado'!$A$155:$A$1048576,0),MATCH((CUADRO!F$4&amp;$E1182),'Hoja de Trabajo para listado'!$A$151:$Z$151,0)),0)+IFERROR(INDEX('Hoja de Trabajo para listado'!$AB$155:$BA$1048576,MATCH($A1182,'Hoja de Trabajo para listado'!$AB$155:$AB$1048576,0),MATCH((CUADRO!F$4&amp;$E1182),'Hoja de Trabajo para listado'!$AB$151:$BA$151,0)),0)+IFERROR(INDEX('Hoja de Trabajo para listado'!$BC$155:$CB$1048576,MATCH($A1182,'Hoja de Trabajo para listado'!$BC$155:$BC$1048576,0),MATCH((CUADRO!F$4&amp;$E1182),'Hoja de Trabajo para listado'!$BC$151:$CB$151,0)),0)+IFERROR(INDEX('Hoja de Trabajo para listado'!$DE$153:$DG$274,MATCH($A1182,'Hoja de Trabajo para listado'!$DE$153:$DE$1048576,0),MATCH((CUADRO!F$4&amp;$E1182),'Hoja de Trabajo para listado'!$DE$151:$DG$151,0)),0)+IFERROR(INDEX('Hoja de Trabajo para listado'!$CD$155:$DC$1048576,MATCH($A1182,'Hoja de Trabajo para listado'!$CD$155:$CD$1048576,0),MATCH((CUADRO!F$4&amp;$E1182),'Hoja de Trabajo para listado'!$CD$151:$DC$151,0)),0)</f>
        <v>683592.38</v>
      </c>
      <c r="G1182" s="243">
        <f ca="1">+IFERROR(INDEX('Hoja de Trabajo para listado'!$A$155:$Z$1048576,MATCH($A1182,'Hoja de Trabajo para listado'!$A$155:$A$1048576,0),MATCH((CUADRO!G$4&amp;$E1182),'Hoja de Trabajo para listado'!$A$151:$Z$151,0)),0)+IFERROR(INDEX('Hoja de Trabajo para listado'!$AB$155:$BA$1048576,MATCH($A1182,'Hoja de Trabajo para listado'!$AB$155:$AB$1048576,0),MATCH((CUADRO!G$4&amp;$E1182),'Hoja de Trabajo para listado'!$AB$151:$BA$151,0)),0)+IFERROR(INDEX('Hoja de Trabajo para listado'!$BC$155:$CB$1048576,MATCH($A1182,'Hoja de Trabajo para listado'!$BC$155:$BC$1048576,0),MATCH((CUADRO!G$4&amp;$E1182),'Hoja de Trabajo para listado'!$BC$151:$CB$151,0)),0)+IFERROR(INDEX('Hoja de Trabajo para listado'!$DE$153:$DG$274,MATCH($A1182,'Hoja de Trabajo para listado'!$DE$153:$DE$1048576,0),MATCH((CUADRO!G$4&amp;$E1182),'Hoja de Trabajo para listado'!$DE$151:$DG$151,0)),0)+IFERROR(INDEX('Hoja de Trabajo para listado'!$CD$155:$DC$1048576,MATCH($A1182,'Hoja de Trabajo para listado'!$CD$155:$CD$1048576,0),MATCH((CUADRO!G$4&amp;$E1182),'Hoja de Trabajo para listado'!$CD$151:$DC$151,0)),0)</f>
        <v>8448.5400000000009</v>
      </c>
      <c r="H1182" s="243">
        <f ca="1">+IFERROR(INDEX('Hoja de Trabajo para listado'!$A$155:$Z$1048576,MATCH($A1182,'Hoja de Trabajo para listado'!$A$155:$A$1048576,0),MATCH((CUADRO!H$4&amp;$E1182),'Hoja de Trabajo para listado'!$A$151:$Z$151,0)),0)+IFERROR(INDEX('Hoja de Trabajo para listado'!$AB$155:$BA$1048576,MATCH($A1182,'Hoja de Trabajo para listado'!$AB$155:$AB$1048576,0),MATCH((CUADRO!H$4&amp;$E1182),'Hoja de Trabajo para listado'!$AB$151:$BA$151,0)),0)+IFERROR(INDEX('Hoja de Trabajo para listado'!$BC$155:$CB$1048576,MATCH($A1182,'Hoja de Trabajo para listado'!$BC$155:$BC$1048576,0),MATCH((CUADRO!H$4&amp;$E1182),'Hoja de Trabajo para listado'!$BC$151:$CB$151,0)),0)+IFERROR(INDEX('Hoja de Trabajo para listado'!$DE$153:$DG$274,MATCH($A1182,'Hoja de Trabajo para listado'!$DE$153:$DE$1048576,0),MATCH((CUADRO!H$4&amp;$E1182),'Hoja de Trabajo para listado'!$DE$151:$DG$151,0)),0)+IFERROR(INDEX('Hoja de Trabajo para listado'!$CD$155:$DC$1048576,MATCH($A1182,'Hoja de Trabajo para listado'!$CD$155:$CD$1048576,0),MATCH((CUADRO!H$4&amp;$E1182),'Hoja de Trabajo para listado'!$CD$151:$DC$151,0)),0)</f>
        <v>206521.51</v>
      </c>
      <c r="I1182" s="243">
        <f ca="1">+IFERROR(INDEX('Hoja de Trabajo para listado'!$A$155:$Z$1048576,MATCH($A1182,'Hoja de Trabajo para listado'!$A$155:$A$1048576,0),MATCH((CUADRO!I$4&amp;$E1182),'Hoja de Trabajo para listado'!$A$151:$Z$151,0)),0)+IFERROR(INDEX('Hoja de Trabajo para listado'!$AB$155:$BA$1048576,MATCH($A1182,'Hoja de Trabajo para listado'!$AB$155:$AB$1048576,0),MATCH((CUADRO!I$4&amp;$E1182),'Hoja de Trabajo para listado'!$AB$151:$BA$151,0)),0)+IFERROR(INDEX('Hoja de Trabajo para listado'!$BC$155:$CB$1048576,MATCH($A1182,'Hoja de Trabajo para listado'!$BC$155:$BC$1048576,0),MATCH((CUADRO!I$4&amp;$E1182),'Hoja de Trabajo para listado'!$BC$151:$CB$151,0)),0)+IFERROR(INDEX('Hoja de Trabajo para listado'!$DE$153:$DG$274,MATCH($A1182,'Hoja de Trabajo para listado'!$DE$153:$DE$1048576,0),MATCH((CUADRO!I$4&amp;$E1182),'Hoja de Trabajo para listado'!$DE$151:$DG$151,0)),0)+IFERROR(INDEX('Hoja de Trabajo para listado'!$CD$155:$DC$1048576,MATCH($A1182,'Hoja de Trabajo para listado'!$CD$155:$CD$1048576,0),MATCH((CUADRO!I$4&amp;$E1182),'Hoja de Trabajo para listado'!$CD$151:$DC$151,0)),0)</f>
        <v>37500471.880000003</v>
      </c>
      <c r="J1182" s="243">
        <f ca="1">+IFERROR(INDEX('Hoja de Trabajo para listado'!$A$155:$Z$1048576,MATCH($A1182,'Hoja de Trabajo para listado'!$A$155:$A$1048576,0),MATCH((CUADRO!J$4&amp;$E1182),'Hoja de Trabajo para listado'!$A$151:$Z$151,0)),0)+IFERROR(INDEX('Hoja de Trabajo para listado'!$AB$155:$BA$1048576,MATCH($A1182,'Hoja de Trabajo para listado'!$AB$155:$AB$1048576,0),MATCH((CUADRO!J$4&amp;$E1182),'Hoja de Trabajo para listado'!$AB$151:$BA$151,0)),0)+IFERROR(INDEX('Hoja de Trabajo para listado'!$BC$155:$CB$1048576,MATCH($A1182,'Hoja de Trabajo para listado'!$BC$155:$BC$1048576,0),MATCH((CUADRO!J$4&amp;$E1182),'Hoja de Trabajo para listado'!$BC$151:$CB$151,0)),0)+IFERROR(INDEX('Hoja de Trabajo para listado'!$DE$153:$DG$274,MATCH($A1182,'Hoja de Trabajo para listado'!$DE$153:$DE$1048576,0),MATCH((CUADRO!J$4&amp;$E1182),'Hoja de Trabajo para listado'!$DE$151:$DG$151,0)),0)+IFERROR(INDEX('Hoja de Trabajo para listado'!$CD$155:$DC$1048576,MATCH($A1182,'Hoja de Trabajo para listado'!$CD$155:$CD$1048576,0),MATCH((CUADRO!J$4&amp;$E1182),'Hoja de Trabajo para listado'!$CD$151:$DC$151,0)),0)</f>
        <v>1481569.9</v>
      </c>
      <c r="K1182" s="243">
        <f ca="1">+IFERROR(INDEX('Hoja de Trabajo para listado'!$A$155:$Z$1048576,MATCH($A1182,'Hoja de Trabajo para listado'!$A$155:$A$1048576,0),MATCH((CUADRO!K$4&amp;$E1182),'Hoja de Trabajo para listado'!$A$151:$Z$151,0)),0)+IFERROR(INDEX('Hoja de Trabajo para listado'!$AB$155:$BA$1048576,MATCH($A1182,'Hoja de Trabajo para listado'!$AB$155:$AB$1048576,0),MATCH((CUADRO!K$4&amp;$E1182),'Hoja de Trabajo para listado'!$AB$151:$BA$151,0)),0)+IFERROR(INDEX('Hoja de Trabajo para listado'!$BC$155:$CB$1048576,MATCH($A1182,'Hoja de Trabajo para listado'!$BC$155:$BC$1048576,0),MATCH((CUADRO!K$4&amp;$E1182),'Hoja de Trabajo para listado'!$BC$151:$CB$151,0)),0)+IFERROR(INDEX('Hoja de Trabajo para listado'!$DE$153:$DG$274,MATCH($A1182,'Hoja de Trabajo para listado'!$DE$153:$DE$1048576,0),MATCH((CUADRO!K$4&amp;$E1182),'Hoja de Trabajo para listado'!$DE$151:$DG$151,0)),0)+IFERROR(INDEX('Hoja de Trabajo para listado'!$CD$155:$DC$1048576,MATCH($A1182,'Hoja de Trabajo para listado'!$CD$155:$CD$1048576,0),MATCH((CUADRO!K$4&amp;$E1182),'Hoja de Trabajo para listado'!$CD$151:$DC$151,0)),0)</f>
        <v>0</v>
      </c>
      <c r="L1182" s="243">
        <f ca="1">+IFERROR(INDEX('Hoja de Trabajo para listado'!$A$155:$Z$1048576,MATCH($A1182,'Hoja de Trabajo para listado'!$A$155:$A$1048576,0),MATCH((CUADRO!L$4&amp;$E1182),'Hoja de Trabajo para listado'!$A$151:$Z$151,0)),0)+IFERROR(INDEX('Hoja de Trabajo para listado'!$AB$155:$BA$1048576,MATCH($A1182,'Hoja de Trabajo para listado'!$AB$155:$AB$1048576,0),MATCH((CUADRO!L$4&amp;$E1182),'Hoja de Trabajo para listado'!$AB$151:$BA$151,0)),0)+IFERROR(INDEX('Hoja de Trabajo para listado'!$BC$155:$CB$1048576,MATCH($A1182,'Hoja de Trabajo para listado'!$BC$155:$BC$1048576,0),MATCH((CUADRO!L$4&amp;$E1182),'Hoja de Trabajo para listado'!$BC$151:$CB$151,0)),0)+IFERROR(INDEX('Hoja de Trabajo para listado'!$DE$153:$DG$274,MATCH($A1182,'Hoja de Trabajo para listado'!$DE$153:$DE$1048576,0),MATCH((CUADRO!L$4&amp;$E1182),'Hoja de Trabajo para listado'!$DE$151:$DG$151,0)),0)+IFERROR(INDEX('Hoja de Trabajo para listado'!$CD$155:$DC$1048576,MATCH($A1182,'Hoja de Trabajo para listado'!$CD$155:$CD$1048576,0),MATCH((CUADRO!L$4&amp;$E1182),'Hoja de Trabajo para listado'!$CD$151:$DC$151,0)),0)</f>
        <v>0</v>
      </c>
      <c r="M1182" s="243">
        <f ca="1">+IFERROR(INDEX('Hoja de Trabajo para listado'!$A$155:$Z$1048576,MATCH($A1182,'Hoja de Trabajo para listado'!$A$155:$A$1048576,0),MATCH((CUADRO!M$4&amp;$E1182),'Hoja de Trabajo para listado'!$A$151:$Z$151,0)),0)+IFERROR(INDEX('Hoja de Trabajo para listado'!$AB$155:$BA$1048576,MATCH($A1182,'Hoja de Trabajo para listado'!$AB$155:$AB$1048576,0),MATCH((CUADRO!M$4&amp;$E1182),'Hoja de Trabajo para listado'!$AB$151:$BA$151,0)),0)+IFERROR(INDEX('Hoja de Trabajo para listado'!$BC$155:$CB$1048576,MATCH($A1182,'Hoja de Trabajo para listado'!$BC$155:$BC$1048576,0),MATCH((CUADRO!M$4&amp;$E1182),'Hoja de Trabajo para listado'!$BC$151:$CB$151,0)),0)+IFERROR(INDEX('Hoja de Trabajo para listado'!$DE$153:$DG$274,MATCH($A1182,'Hoja de Trabajo para listado'!$DE$153:$DE$1048576,0),MATCH((CUADRO!M$4&amp;$E1182),'Hoja de Trabajo para listado'!$DE$151:$DG$151,0)),0)+IFERROR(INDEX('Hoja de Trabajo para listado'!$CD$155:$DC$1048576,MATCH($A1182,'Hoja de Trabajo para listado'!$CD$155:$CD$1048576,0),MATCH((CUADRO!M$4&amp;$E1182),'Hoja de Trabajo para listado'!$CD$151:$DC$151,0)),0)</f>
        <v>0</v>
      </c>
      <c r="N1182" s="243">
        <f ca="1">+IFERROR(INDEX('Hoja de Trabajo para listado'!$A$155:$Z$1048576,MATCH($A1182,'Hoja de Trabajo para listado'!$A$155:$A$1048576,0),MATCH((CUADRO!N$4&amp;$E1182),'Hoja de Trabajo para listado'!$A$151:$Z$151,0)),0)+IFERROR(INDEX('Hoja de Trabajo para listado'!$AB$155:$BA$1048576,MATCH($A1182,'Hoja de Trabajo para listado'!$AB$155:$AB$1048576,0),MATCH((CUADRO!N$4&amp;$E1182),'Hoja de Trabajo para listado'!$AB$151:$BA$151,0)),0)+IFERROR(INDEX('Hoja de Trabajo para listado'!$BC$155:$CB$1048576,MATCH($A1182,'Hoja de Trabajo para listado'!$BC$155:$BC$1048576,0),MATCH((CUADRO!N$4&amp;$E1182),'Hoja de Trabajo para listado'!$BC$151:$CB$151,0)),0)+IFERROR(INDEX('Hoja de Trabajo para listado'!$DE$153:$DG$274,MATCH($A1182,'Hoja de Trabajo para listado'!$DE$153:$DE$1048576,0),MATCH((CUADRO!N$4&amp;$E1182),'Hoja de Trabajo para listado'!$DE$151:$DG$151,0)),0)+IFERROR(INDEX('Hoja de Trabajo para listado'!$CD$155:$DC$1048576,MATCH($A1182,'Hoja de Trabajo para listado'!$CD$155:$CD$1048576,0),MATCH((CUADRO!N$4&amp;$E1182),'Hoja de Trabajo para listado'!$CD$151:$DC$151,0)),0)</f>
        <v>0</v>
      </c>
      <c r="O1182" s="243">
        <f ca="1">+IFERROR(INDEX('Hoja de Trabajo para listado'!$A$155:$Z$1048576,MATCH($A1182,'Hoja de Trabajo para listado'!$A$155:$A$1048576,0),MATCH((CUADRO!O$4&amp;$E1182),'Hoja de Trabajo para listado'!$A$151:$Z$151,0)),0)+IFERROR(INDEX('Hoja de Trabajo para listado'!$AB$155:$BA$1048576,MATCH($A1182,'Hoja de Trabajo para listado'!$AB$155:$AB$1048576,0),MATCH((CUADRO!O$4&amp;$E1182),'Hoja de Trabajo para listado'!$AB$151:$BA$151,0)),0)+IFERROR(INDEX('Hoja de Trabajo para listado'!$BC$155:$CB$1048576,MATCH($A1182,'Hoja de Trabajo para listado'!$BC$155:$BC$1048576,0),MATCH((CUADRO!O$4&amp;$E1182),'Hoja de Trabajo para listado'!$BC$151:$CB$151,0)),0)+IFERROR(INDEX('Hoja de Trabajo para listado'!$DE$153:$DG$274,MATCH($A1182,'Hoja de Trabajo para listado'!$DE$153:$DE$1048576,0),MATCH((CUADRO!O$4&amp;$E1182),'Hoja de Trabajo para listado'!$DE$151:$DG$151,0)),0)+IFERROR(INDEX('Hoja de Trabajo para listado'!$CD$155:$DC$1048576,MATCH($A1182,'Hoja de Trabajo para listado'!$CD$155:$CD$1048576,0),MATCH((CUADRO!O$4&amp;$E1182),'Hoja de Trabajo para listado'!$CD$151:$DC$151,0)),0)</f>
        <v>0</v>
      </c>
      <c r="P1182" s="243">
        <f ca="1">+IFERROR(INDEX('Hoja de Trabajo para listado'!$A$155:$Z$1048576,MATCH($A1182,'Hoja de Trabajo para listado'!$A$155:$A$1048576,0),MATCH((CUADRO!P$4&amp;$E1182),'Hoja de Trabajo para listado'!$A$151:$Z$151,0)),0)+IFERROR(INDEX('Hoja de Trabajo para listado'!$AB$155:$BA$1048576,MATCH($A1182,'Hoja de Trabajo para listado'!$AB$155:$AB$1048576,0),MATCH((CUADRO!P$4&amp;$E1182),'Hoja de Trabajo para listado'!$AB$151:$BA$151,0)),0)+IFERROR(INDEX('Hoja de Trabajo para listado'!$BC$155:$CB$1048576,MATCH($A1182,'Hoja de Trabajo para listado'!$BC$155:$BC$1048576,0),MATCH((CUADRO!P$4&amp;$E1182),'Hoja de Trabajo para listado'!$BC$151:$CB$151,0)),0)+IFERROR(INDEX('Hoja de Trabajo para listado'!$DE$153:$DG$274,MATCH($A1182,'Hoja de Trabajo para listado'!$DE$153:$DE$1048576,0),MATCH((CUADRO!P$4&amp;$E1182),'Hoja de Trabajo para listado'!$DE$151:$DG$151,0)),0)+IFERROR(INDEX('Hoja de Trabajo para listado'!$CD$155:$DC$1048576,MATCH($A1182,'Hoja de Trabajo para listado'!$CD$155:$CD$1048576,0),MATCH((CUADRO!P$4&amp;$E1182),'Hoja de Trabajo para listado'!$CD$151:$DC$151,0)),0)</f>
        <v>0</v>
      </c>
      <c r="Q1182" s="243">
        <f ca="1">+IFERROR(INDEX('Hoja de Trabajo para listado'!$A$155:$Z$1048576,MATCH($A1182,'Hoja de Trabajo para listado'!$A$155:$A$1048576,0),MATCH((CUADRO!Q$4&amp;$E1182),'Hoja de Trabajo para listado'!$A$151:$Z$151,0)),0)+IFERROR(INDEX('Hoja de Trabajo para listado'!$AB$155:$BA$1048576,MATCH($A1182,'Hoja de Trabajo para listado'!$AB$155:$AB$1048576,0),MATCH((CUADRO!Q$4&amp;$E1182),'Hoja de Trabajo para listado'!$AB$151:$BA$151,0)),0)+IFERROR(INDEX('Hoja de Trabajo para listado'!$BC$155:$CB$1048576,MATCH($A1182,'Hoja de Trabajo para listado'!$BC$155:$BC$1048576,0),MATCH((CUADRO!Q$4&amp;$E1182),'Hoja de Trabajo para listado'!$BC$151:$CB$151,0)),0)+IFERROR(INDEX('Hoja de Trabajo para listado'!$DE$153:$DG$274,MATCH($A1182,'Hoja de Trabajo para listado'!$DE$153:$DE$1048576,0),MATCH((CUADRO!Q$4&amp;$E1182),'Hoja de Trabajo para listado'!$DE$151:$DG$151,0)),0)+IFERROR(INDEX('Hoja de Trabajo para listado'!$CD$155:$DC$1048576,MATCH($A1182,'Hoja de Trabajo para listado'!$CD$155:$CD$1048576,0),MATCH((CUADRO!Q$4&amp;$E1182),'Hoja de Trabajo para listado'!$CD$151:$DC$151,0)),0)</f>
        <v>0</v>
      </c>
      <c r="R1182" s="243">
        <f t="shared" ca="1" si="36"/>
        <v>39880604.210000001</v>
      </c>
      <c r="S1182" s="243">
        <f ca="1">+R1181+R1182</f>
        <v>39880604.210000001</v>
      </c>
      <c r="T1182" s="241">
        <f ca="1">+S1182</f>
        <v>39880604.210000001</v>
      </c>
      <c r="U1182" s="240">
        <f t="shared" si="37"/>
        <v>2</v>
      </c>
    </row>
    <row r="1183" spans="1:21">
      <c r="A1183" s="364"/>
      <c r="C1183" s="364"/>
      <c r="D1183" s="308"/>
    </row>
  </sheetData>
  <autoFilter ref="A4:U1182" xr:uid="{E5FFFC49-AB01-4026-894C-A597054DDD30}">
    <filterColumn colId="19">
      <filters>
        <filter val="1,000,000.00"/>
        <filter val="1,107.00"/>
        <filter val="1,250,001.73"/>
        <filter val="1,308,055.37"/>
        <filter val="1,385.32"/>
        <filter val="1,439,863.50"/>
        <filter val="1,549,874.34"/>
        <filter val="1,724,852.70"/>
        <filter val="1,919,734.50"/>
        <filter val="1,975.19"/>
        <filter val="1.00"/>
        <filter val="10,569.60"/>
        <filter val="107,408.80"/>
        <filter val="107,592.81"/>
        <filter val="112,921,665.62"/>
        <filter val="121,489,499.85"/>
        <filter val="126,026.23"/>
        <filter val="126,422.75"/>
        <filter val="128,007.32"/>
        <filter val="13,205.93"/>
        <filter val="13,798,492.43"/>
        <filter val="132,814,298.04"/>
        <filter val="14,534,835.20"/>
        <filter val="149,422.71"/>
        <filter val="15,193,557.71"/>
        <filter val="15,292,680.33"/>
        <filter val="151,166.43"/>
        <filter val="159,773.14"/>
        <filter val="17,682.64"/>
        <filter val="17,763.59"/>
        <filter val="18,233,677.64"/>
        <filter val="18,504,776.88"/>
        <filter val="18,681,068.85"/>
        <filter val="183,232.15"/>
        <filter val="184,161,195.16"/>
        <filter val="186,104.23"/>
        <filter val="188,112,757.38"/>
        <filter val="19,059.63"/>
        <filter val="199,623.05"/>
        <filter val="2,050.00"/>
        <filter val="2,136,789.35"/>
        <filter val="2,150,558,257.42"/>
        <filter val="2,188,981.36"/>
        <filter val="2,472.00"/>
        <filter val="2,868,394.49"/>
        <filter val="2,931.30"/>
        <filter val="2,977,274.09"/>
        <filter val="20,103,949.23"/>
        <filter val="20.00"/>
        <filter val="21,471,064.96"/>
        <filter val="226,765.89"/>
        <filter val="23,433,607.44"/>
        <filter val="24,024,197.48"/>
        <filter val="25,551.49"/>
        <filter val="25,949.15"/>
        <filter val="254,029.20"/>
        <filter val="256,120.36"/>
        <filter val="257,920.23"/>
        <filter val="3,057,220.00"/>
        <filter val="3,100,677.21"/>
        <filter val="3,207,049.71"/>
        <filter val="3,218,714.72"/>
        <filter val="3,225,840.62"/>
        <filter val="3,610.29"/>
        <filter val="3,861,926.72"/>
        <filter val="3,944,487.85"/>
        <filter val="30,455.28"/>
        <filter val="300.63"/>
        <filter val="31.10"/>
        <filter val="327,393.81"/>
        <filter val="332,841.50"/>
        <filter val="342,360.13"/>
        <filter val="350.00"/>
        <filter val="36,194.97"/>
        <filter val="367,635.90"/>
        <filter val="37,282.56"/>
        <filter val="38,523,049,753.12"/>
        <filter val="384.85"/>
        <filter val="392,673.60"/>
        <filter val="4,145,033.05"/>
        <filter val="4,161,382.40"/>
        <filter val="4,772,852.76"/>
        <filter val="425,261.90"/>
        <filter val="428,713.00"/>
        <filter val="43,026.40"/>
        <filter val="438,774.88"/>
        <filter val="44,834,729.50"/>
        <filter val="447,569.08"/>
        <filter val="455,847.29"/>
        <filter val="467,716,090.65"/>
        <filter val="5,157.53"/>
        <filter val="5,405,892.00"/>
        <filter val="5,986,818.46"/>
        <filter val="50.95"/>
        <filter val="507,849.50"/>
        <filter val="510,955.52"/>
        <filter val="548,757,799.98"/>
        <filter val="58,650.46"/>
        <filter val="6,529.38"/>
        <filter val="6,566.73"/>
        <filter val="6,681,775.44"/>
        <filter val="6,943,225.92"/>
        <filter val="60,579,019.75"/>
        <filter val="657.57"/>
        <filter val="67,230.62"/>
        <filter val="68,288.37"/>
        <filter val="7,165.61"/>
        <filter val="7,192.18"/>
        <filter val="705,880,771.18"/>
        <filter val="720,613,692.98"/>
        <filter val="764.40"/>
        <filter val="79,570.14"/>
        <filter val="8,088.20"/>
        <filter val="8,114,850.57"/>
        <filter val="8,177,407.38"/>
        <filter val="8,635.16"/>
        <filter val="80.00"/>
        <filter val="802,159.53"/>
        <filter val="818.61"/>
        <filter val="87,315.00"/>
        <filter val="87,966,872.21"/>
        <filter val="88.61"/>
        <filter val="888.22"/>
        <filter val="9,000,512.98"/>
        <filter val="9,401,411.26"/>
        <filter val="9,819.53"/>
        <filter val="911.70"/>
        <filter val="927.50"/>
        <filter val="952.05"/>
      </filters>
    </filterColumn>
  </autoFilter>
  <sortState xmlns:xlrd2="http://schemas.microsoft.com/office/spreadsheetml/2017/richdata2" ref="A5:U1182">
    <sortCondition ref="A5:A1182"/>
  </sortState>
  <mergeCells count="1178">
    <mergeCell ref="D1161:D1162"/>
    <mergeCell ref="D1163:D1164"/>
    <mergeCell ref="D1165:D1166"/>
    <mergeCell ref="D1167:D1168"/>
    <mergeCell ref="D1169:D1170"/>
    <mergeCell ref="D1171:D1172"/>
    <mergeCell ref="D1173:D1174"/>
    <mergeCell ref="D1175:D1176"/>
    <mergeCell ref="D1177:D1178"/>
    <mergeCell ref="D1179:D1180"/>
    <mergeCell ref="D1181:D1182"/>
    <mergeCell ref="B1175:B1176"/>
    <mergeCell ref="B1177:B1178"/>
    <mergeCell ref="B1179:B1180"/>
    <mergeCell ref="B1181:B1182"/>
    <mergeCell ref="D7:D8"/>
    <mergeCell ref="D9:D10"/>
    <mergeCell ref="D11:D12"/>
    <mergeCell ref="D13:D14"/>
    <mergeCell ref="D15:D16"/>
    <mergeCell ref="D17:D18"/>
    <mergeCell ref="D19:D20"/>
    <mergeCell ref="D21:D22"/>
    <mergeCell ref="D23:D24"/>
    <mergeCell ref="D25:D26"/>
    <mergeCell ref="D27:D28"/>
    <mergeCell ref="D33:D34"/>
    <mergeCell ref="D35:D36"/>
    <mergeCell ref="D37:D38"/>
    <mergeCell ref="D39:D40"/>
    <mergeCell ref="D41:D42"/>
    <mergeCell ref="D43:D44"/>
    <mergeCell ref="D45:D46"/>
    <mergeCell ref="D1141:D1142"/>
    <mergeCell ref="D1143:D1144"/>
    <mergeCell ref="D1145:D1146"/>
    <mergeCell ref="D1147:D1148"/>
    <mergeCell ref="D1149:D1150"/>
    <mergeCell ref="D1151:D1152"/>
    <mergeCell ref="D1153:D1154"/>
    <mergeCell ref="D1155:D1156"/>
    <mergeCell ref="D1157:D1158"/>
    <mergeCell ref="D1159:D1160"/>
    <mergeCell ref="B1141:B1142"/>
    <mergeCell ref="B1143:B1144"/>
    <mergeCell ref="B1145:B1146"/>
    <mergeCell ref="B1147:B1148"/>
    <mergeCell ref="B1149:B1150"/>
    <mergeCell ref="B1151:B1152"/>
    <mergeCell ref="B1153:B1154"/>
    <mergeCell ref="B1155:B1156"/>
    <mergeCell ref="B1157:B1158"/>
    <mergeCell ref="B1159:B1160"/>
    <mergeCell ref="D1133:D1134"/>
    <mergeCell ref="D1135:D1136"/>
    <mergeCell ref="D1137:D1138"/>
    <mergeCell ref="D1139:D1140"/>
    <mergeCell ref="D1121:D1122"/>
    <mergeCell ref="D1123:D1124"/>
    <mergeCell ref="D1125:D1126"/>
    <mergeCell ref="D1127:D1128"/>
    <mergeCell ref="D1129:D1130"/>
    <mergeCell ref="D1131:D1132"/>
    <mergeCell ref="D1109:D1110"/>
    <mergeCell ref="B1161:B1162"/>
    <mergeCell ref="B1163:B1164"/>
    <mergeCell ref="B1165:B1166"/>
    <mergeCell ref="B1167:B1168"/>
    <mergeCell ref="B1169:B1170"/>
    <mergeCell ref="B1171:B1172"/>
    <mergeCell ref="B1173:B1174"/>
    <mergeCell ref="D1085:D1086"/>
    <mergeCell ref="D1087:D1088"/>
    <mergeCell ref="D1089:D1090"/>
    <mergeCell ref="D1091:D1092"/>
    <mergeCell ref="D1093:D1094"/>
    <mergeCell ref="D1095:D1096"/>
    <mergeCell ref="D1073:D1074"/>
    <mergeCell ref="D1075:D1076"/>
    <mergeCell ref="B5:B6"/>
    <mergeCell ref="D5:D6"/>
    <mergeCell ref="B7:B8"/>
    <mergeCell ref="B9:B10"/>
    <mergeCell ref="B11:B12"/>
    <mergeCell ref="B13:B14"/>
    <mergeCell ref="B15:B16"/>
    <mergeCell ref="B17:B18"/>
    <mergeCell ref="B19:B20"/>
    <mergeCell ref="B21:B22"/>
    <mergeCell ref="B23:B24"/>
    <mergeCell ref="B25:B26"/>
    <mergeCell ref="B27:B28"/>
    <mergeCell ref="B33:B34"/>
    <mergeCell ref="B35:B36"/>
    <mergeCell ref="B37:B38"/>
    <mergeCell ref="B39:B40"/>
    <mergeCell ref="D1111:D1112"/>
    <mergeCell ref="D1113:D1114"/>
    <mergeCell ref="D1115:D1116"/>
    <mergeCell ref="D1117:D1118"/>
    <mergeCell ref="D1119:D1120"/>
    <mergeCell ref="D1097:D1098"/>
    <mergeCell ref="D1099:D1100"/>
    <mergeCell ref="D1101:D1102"/>
    <mergeCell ref="D1103:D1104"/>
    <mergeCell ref="D1105:D1106"/>
    <mergeCell ref="D1107:D1108"/>
    <mergeCell ref="D1077:D1078"/>
    <mergeCell ref="D1079:D1080"/>
    <mergeCell ref="D1081:D1082"/>
    <mergeCell ref="D1083:D1084"/>
    <mergeCell ref="D1061:D1062"/>
    <mergeCell ref="D1063:D1064"/>
    <mergeCell ref="D1065:D1066"/>
    <mergeCell ref="D1067:D1068"/>
    <mergeCell ref="D1069:D1070"/>
    <mergeCell ref="D1071:D1072"/>
    <mergeCell ref="D1049:D1050"/>
    <mergeCell ref="D1051:D1052"/>
    <mergeCell ref="D1053:D1054"/>
    <mergeCell ref="D1055:D1056"/>
    <mergeCell ref="D1057:D1058"/>
    <mergeCell ref="D1059:D1060"/>
    <mergeCell ref="D1037:D1038"/>
    <mergeCell ref="D1039:D1040"/>
    <mergeCell ref="D1041:D1042"/>
    <mergeCell ref="D1043:D1044"/>
    <mergeCell ref="D1045:D1046"/>
    <mergeCell ref="D1047:D1048"/>
    <mergeCell ref="D1025:D1026"/>
    <mergeCell ref="D1027:D1028"/>
    <mergeCell ref="D1029:D1030"/>
    <mergeCell ref="D1031:D1032"/>
    <mergeCell ref="D1033:D1034"/>
    <mergeCell ref="D1035:D1036"/>
    <mergeCell ref="D1013:D1014"/>
    <mergeCell ref="D1015:D1016"/>
    <mergeCell ref="D1017:D1018"/>
    <mergeCell ref="D1019:D1020"/>
    <mergeCell ref="D1021:D1022"/>
    <mergeCell ref="D1023:D1024"/>
    <mergeCell ref="D1001:D1002"/>
    <mergeCell ref="D1003:D1004"/>
    <mergeCell ref="D1005:D1006"/>
    <mergeCell ref="D1007:D1008"/>
    <mergeCell ref="D1009:D1010"/>
    <mergeCell ref="D1011:D1012"/>
    <mergeCell ref="D989:D990"/>
    <mergeCell ref="D991:D992"/>
    <mergeCell ref="D993:D994"/>
    <mergeCell ref="D995:D996"/>
    <mergeCell ref="D997:D998"/>
    <mergeCell ref="D999:D1000"/>
    <mergeCell ref="D977:D978"/>
    <mergeCell ref="D979:D980"/>
    <mergeCell ref="D981:D982"/>
    <mergeCell ref="D983:D984"/>
    <mergeCell ref="D985:D986"/>
    <mergeCell ref="D987:D988"/>
    <mergeCell ref="D965:D966"/>
    <mergeCell ref="D967:D968"/>
    <mergeCell ref="D969:D970"/>
    <mergeCell ref="D971:D972"/>
    <mergeCell ref="D973:D974"/>
    <mergeCell ref="D975:D976"/>
    <mergeCell ref="D953:D954"/>
    <mergeCell ref="D955:D956"/>
    <mergeCell ref="D957:D958"/>
    <mergeCell ref="D959:D960"/>
    <mergeCell ref="D961:D962"/>
    <mergeCell ref="D963:D964"/>
    <mergeCell ref="D941:D942"/>
    <mergeCell ref="D943:D944"/>
    <mergeCell ref="D945:D946"/>
    <mergeCell ref="D947:D948"/>
    <mergeCell ref="D949:D950"/>
    <mergeCell ref="D951:D952"/>
    <mergeCell ref="D929:D930"/>
    <mergeCell ref="D931:D932"/>
    <mergeCell ref="D933:D934"/>
    <mergeCell ref="D935:D936"/>
    <mergeCell ref="D937:D938"/>
    <mergeCell ref="D939:D940"/>
    <mergeCell ref="D917:D918"/>
    <mergeCell ref="D919:D920"/>
    <mergeCell ref="D921:D922"/>
    <mergeCell ref="D923:D924"/>
    <mergeCell ref="D925:D926"/>
    <mergeCell ref="D927:D928"/>
    <mergeCell ref="D905:D906"/>
    <mergeCell ref="D907:D908"/>
    <mergeCell ref="D909:D910"/>
    <mergeCell ref="D911:D912"/>
    <mergeCell ref="D913:D914"/>
    <mergeCell ref="D915:D916"/>
    <mergeCell ref="D893:D894"/>
    <mergeCell ref="D895:D896"/>
    <mergeCell ref="D897:D898"/>
    <mergeCell ref="D899:D900"/>
    <mergeCell ref="D901:D902"/>
    <mergeCell ref="D903:D904"/>
    <mergeCell ref="D881:D882"/>
    <mergeCell ref="D883:D884"/>
    <mergeCell ref="D885:D886"/>
    <mergeCell ref="D887:D888"/>
    <mergeCell ref="D889:D890"/>
    <mergeCell ref="D891:D892"/>
    <mergeCell ref="D869:D870"/>
    <mergeCell ref="D871:D872"/>
    <mergeCell ref="D873:D874"/>
    <mergeCell ref="D875:D876"/>
    <mergeCell ref="D877:D878"/>
    <mergeCell ref="D879:D880"/>
    <mergeCell ref="D857:D858"/>
    <mergeCell ref="D859:D860"/>
    <mergeCell ref="D861:D862"/>
    <mergeCell ref="D863:D864"/>
    <mergeCell ref="D865:D866"/>
    <mergeCell ref="D867:D868"/>
    <mergeCell ref="D845:D846"/>
    <mergeCell ref="D847:D848"/>
    <mergeCell ref="D849:D850"/>
    <mergeCell ref="D851:D852"/>
    <mergeCell ref="D853:D854"/>
    <mergeCell ref="D855:D856"/>
    <mergeCell ref="D833:D834"/>
    <mergeCell ref="D835:D836"/>
    <mergeCell ref="D837:D838"/>
    <mergeCell ref="D839:D840"/>
    <mergeCell ref="D841:D842"/>
    <mergeCell ref="D843:D844"/>
    <mergeCell ref="D821:D822"/>
    <mergeCell ref="D823:D824"/>
    <mergeCell ref="D825:D826"/>
    <mergeCell ref="D827:D828"/>
    <mergeCell ref="D829:D830"/>
    <mergeCell ref="D831:D832"/>
    <mergeCell ref="D809:D810"/>
    <mergeCell ref="D811:D812"/>
    <mergeCell ref="D813:D814"/>
    <mergeCell ref="D815:D816"/>
    <mergeCell ref="D817:D818"/>
    <mergeCell ref="D819:D820"/>
    <mergeCell ref="D797:D798"/>
    <mergeCell ref="D799:D800"/>
    <mergeCell ref="D801:D802"/>
    <mergeCell ref="D803:D804"/>
    <mergeCell ref="D805:D806"/>
    <mergeCell ref="D807:D808"/>
    <mergeCell ref="D785:D786"/>
    <mergeCell ref="D787:D788"/>
    <mergeCell ref="D789:D790"/>
    <mergeCell ref="D791:D792"/>
    <mergeCell ref="D793:D794"/>
    <mergeCell ref="D795:D796"/>
    <mergeCell ref="D773:D774"/>
    <mergeCell ref="D775:D776"/>
    <mergeCell ref="D777:D778"/>
    <mergeCell ref="D779:D780"/>
    <mergeCell ref="D781:D782"/>
    <mergeCell ref="D783:D784"/>
    <mergeCell ref="D761:D762"/>
    <mergeCell ref="D763:D764"/>
    <mergeCell ref="D765:D766"/>
    <mergeCell ref="D767:D768"/>
    <mergeCell ref="D769:D770"/>
    <mergeCell ref="D771:D772"/>
    <mergeCell ref="D749:D750"/>
    <mergeCell ref="D751:D752"/>
    <mergeCell ref="D753:D754"/>
    <mergeCell ref="D755:D756"/>
    <mergeCell ref="D757:D758"/>
    <mergeCell ref="D759:D760"/>
    <mergeCell ref="D737:D738"/>
    <mergeCell ref="D739:D740"/>
    <mergeCell ref="D741:D742"/>
    <mergeCell ref="D743:D744"/>
    <mergeCell ref="D745:D746"/>
    <mergeCell ref="D747:D748"/>
    <mergeCell ref="D725:D726"/>
    <mergeCell ref="D727:D728"/>
    <mergeCell ref="D729:D730"/>
    <mergeCell ref="D731:D732"/>
    <mergeCell ref="D733:D734"/>
    <mergeCell ref="D735:D736"/>
    <mergeCell ref="D713:D714"/>
    <mergeCell ref="D715:D716"/>
    <mergeCell ref="D717:D718"/>
    <mergeCell ref="D719:D720"/>
    <mergeCell ref="D721:D722"/>
    <mergeCell ref="D723:D724"/>
    <mergeCell ref="D701:D702"/>
    <mergeCell ref="D703:D704"/>
    <mergeCell ref="D705:D706"/>
    <mergeCell ref="D707:D708"/>
    <mergeCell ref="D709:D710"/>
    <mergeCell ref="D711:D712"/>
    <mergeCell ref="D689:D690"/>
    <mergeCell ref="D691:D692"/>
    <mergeCell ref="D693:D694"/>
    <mergeCell ref="D695:D696"/>
    <mergeCell ref="D697:D698"/>
    <mergeCell ref="D699:D700"/>
    <mergeCell ref="D677:D678"/>
    <mergeCell ref="D679:D680"/>
    <mergeCell ref="D681:D682"/>
    <mergeCell ref="D683:D684"/>
    <mergeCell ref="D685:D686"/>
    <mergeCell ref="D687:D688"/>
    <mergeCell ref="D665:D666"/>
    <mergeCell ref="D667:D668"/>
    <mergeCell ref="D669:D670"/>
    <mergeCell ref="D671:D672"/>
    <mergeCell ref="D673:D674"/>
    <mergeCell ref="D675:D676"/>
    <mergeCell ref="D653:D654"/>
    <mergeCell ref="D655:D656"/>
    <mergeCell ref="D657:D658"/>
    <mergeCell ref="D659:D660"/>
    <mergeCell ref="D661:D662"/>
    <mergeCell ref="D663:D664"/>
    <mergeCell ref="D641:D642"/>
    <mergeCell ref="D643:D644"/>
    <mergeCell ref="D645:D646"/>
    <mergeCell ref="D647:D648"/>
    <mergeCell ref="D649:D650"/>
    <mergeCell ref="D651:D652"/>
    <mergeCell ref="D629:D630"/>
    <mergeCell ref="D631:D632"/>
    <mergeCell ref="D633:D634"/>
    <mergeCell ref="D635:D636"/>
    <mergeCell ref="D637:D638"/>
    <mergeCell ref="D639:D640"/>
    <mergeCell ref="D617:D618"/>
    <mergeCell ref="D619:D620"/>
    <mergeCell ref="D621:D622"/>
    <mergeCell ref="D623:D624"/>
    <mergeCell ref="D625:D626"/>
    <mergeCell ref="D627:D628"/>
    <mergeCell ref="D605:D606"/>
    <mergeCell ref="D607:D608"/>
    <mergeCell ref="D609:D610"/>
    <mergeCell ref="D611:D612"/>
    <mergeCell ref="D613:D614"/>
    <mergeCell ref="D615:D616"/>
    <mergeCell ref="D593:D594"/>
    <mergeCell ref="D595:D596"/>
    <mergeCell ref="D597:D598"/>
    <mergeCell ref="D599:D600"/>
    <mergeCell ref="D601:D602"/>
    <mergeCell ref="D603:D604"/>
    <mergeCell ref="D581:D582"/>
    <mergeCell ref="D583:D584"/>
    <mergeCell ref="D585:D586"/>
    <mergeCell ref="D587:D588"/>
    <mergeCell ref="D589:D590"/>
    <mergeCell ref="D591:D592"/>
    <mergeCell ref="D569:D570"/>
    <mergeCell ref="D571:D572"/>
    <mergeCell ref="D573:D574"/>
    <mergeCell ref="D575:D576"/>
    <mergeCell ref="D577:D578"/>
    <mergeCell ref="D579:D580"/>
    <mergeCell ref="D557:D558"/>
    <mergeCell ref="D559:D560"/>
    <mergeCell ref="D561:D562"/>
    <mergeCell ref="D563:D564"/>
    <mergeCell ref="D565:D566"/>
    <mergeCell ref="D567:D568"/>
    <mergeCell ref="D545:D546"/>
    <mergeCell ref="D547:D548"/>
    <mergeCell ref="D549:D550"/>
    <mergeCell ref="D551:D552"/>
    <mergeCell ref="D553:D554"/>
    <mergeCell ref="D555:D556"/>
    <mergeCell ref="D533:D534"/>
    <mergeCell ref="D535:D536"/>
    <mergeCell ref="D537:D538"/>
    <mergeCell ref="D539:D540"/>
    <mergeCell ref="D541:D542"/>
    <mergeCell ref="D543:D544"/>
    <mergeCell ref="D521:D522"/>
    <mergeCell ref="D523:D524"/>
    <mergeCell ref="D525:D526"/>
    <mergeCell ref="D527:D528"/>
    <mergeCell ref="D529:D530"/>
    <mergeCell ref="D531:D532"/>
    <mergeCell ref="D509:D510"/>
    <mergeCell ref="D511:D512"/>
    <mergeCell ref="D513:D514"/>
    <mergeCell ref="D515:D516"/>
    <mergeCell ref="D517:D518"/>
    <mergeCell ref="D519:D520"/>
    <mergeCell ref="D497:D498"/>
    <mergeCell ref="D499:D500"/>
    <mergeCell ref="D501:D502"/>
    <mergeCell ref="D503:D504"/>
    <mergeCell ref="D505:D506"/>
    <mergeCell ref="D507:D508"/>
    <mergeCell ref="D485:D486"/>
    <mergeCell ref="D487:D488"/>
    <mergeCell ref="D489:D490"/>
    <mergeCell ref="D491:D492"/>
    <mergeCell ref="D493:D494"/>
    <mergeCell ref="D495:D496"/>
    <mergeCell ref="D473:D474"/>
    <mergeCell ref="D475:D476"/>
    <mergeCell ref="D477:D478"/>
    <mergeCell ref="D479:D480"/>
    <mergeCell ref="D481:D482"/>
    <mergeCell ref="D483:D484"/>
    <mergeCell ref="D461:D462"/>
    <mergeCell ref="D463:D464"/>
    <mergeCell ref="D465:D466"/>
    <mergeCell ref="D467:D468"/>
    <mergeCell ref="D469:D470"/>
    <mergeCell ref="D471:D472"/>
    <mergeCell ref="D449:D450"/>
    <mergeCell ref="D451:D452"/>
    <mergeCell ref="D453:D454"/>
    <mergeCell ref="D455:D456"/>
    <mergeCell ref="D457:D458"/>
    <mergeCell ref="D459:D460"/>
    <mergeCell ref="D437:D438"/>
    <mergeCell ref="D439:D440"/>
    <mergeCell ref="D441:D442"/>
    <mergeCell ref="D443:D444"/>
    <mergeCell ref="D445:D446"/>
    <mergeCell ref="D447:D448"/>
    <mergeCell ref="D425:D426"/>
    <mergeCell ref="D427:D428"/>
    <mergeCell ref="D429:D430"/>
    <mergeCell ref="D431:D432"/>
    <mergeCell ref="D433:D434"/>
    <mergeCell ref="D435:D436"/>
    <mergeCell ref="D413:D414"/>
    <mergeCell ref="D415:D416"/>
    <mergeCell ref="D417:D418"/>
    <mergeCell ref="D419:D420"/>
    <mergeCell ref="D421:D422"/>
    <mergeCell ref="D423:D424"/>
    <mergeCell ref="D401:D402"/>
    <mergeCell ref="D403:D404"/>
    <mergeCell ref="D405:D406"/>
    <mergeCell ref="D407:D408"/>
    <mergeCell ref="D409:D410"/>
    <mergeCell ref="D411:D412"/>
    <mergeCell ref="D389:D390"/>
    <mergeCell ref="D391:D392"/>
    <mergeCell ref="D393:D394"/>
    <mergeCell ref="D395:D396"/>
    <mergeCell ref="D397:D398"/>
    <mergeCell ref="D399:D400"/>
    <mergeCell ref="D375:D376"/>
    <mergeCell ref="D377:D378"/>
    <mergeCell ref="D381:D382"/>
    <mergeCell ref="D383:D384"/>
    <mergeCell ref="D385:D386"/>
    <mergeCell ref="D387:D388"/>
    <mergeCell ref="D363:D364"/>
    <mergeCell ref="D365:D366"/>
    <mergeCell ref="D367:D368"/>
    <mergeCell ref="D369:D370"/>
    <mergeCell ref="D371:D372"/>
    <mergeCell ref="D373:D374"/>
    <mergeCell ref="D351:D352"/>
    <mergeCell ref="D353:D354"/>
    <mergeCell ref="D355:D356"/>
    <mergeCell ref="D357:D358"/>
    <mergeCell ref="D359:D360"/>
    <mergeCell ref="D361:D362"/>
    <mergeCell ref="D379:D380"/>
    <mergeCell ref="D339:D340"/>
    <mergeCell ref="D341:D342"/>
    <mergeCell ref="D343:D344"/>
    <mergeCell ref="D345:D346"/>
    <mergeCell ref="D347:D348"/>
    <mergeCell ref="D349:D350"/>
    <mergeCell ref="D327:D328"/>
    <mergeCell ref="D329:D330"/>
    <mergeCell ref="D331:D332"/>
    <mergeCell ref="D333:D334"/>
    <mergeCell ref="D335:D336"/>
    <mergeCell ref="D337:D338"/>
    <mergeCell ref="D315:D316"/>
    <mergeCell ref="D317:D318"/>
    <mergeCell ref="D319:D320"/>
    <mergeCell ref="D321:D322"/>
    <mergeCell ref="D323:D324"/>
    <mergeCell ref="D325:D326"/>
    <mergeCell ref="D303:D304"/>
    <mergeCell ref="D305:D306"/>
    <mergeCell ref="D307:D308"/>
    <mergeCell ref="D309:D310"/>
    <mergeCell ref="D311:D312"/>
    <mergeCell ref="D313:D314"/>
    <mergeCell ref="D291:D292"/>
    <mergeCell ref="D293:D294"/>
    <mergeCell ref="D295:D296"/>
    <mergeCell ref="D297:D298"/>
    <mergeCell ref="D299:D300"/>
    <mergeCell ref="D301:D302"/>
    <mergeCell ref="D277:D278"/>
    <mergeCell ref="D279:D280"/>
    <mergeCell ref="D281:D282"/>
    <mergeCell ref="D283:D284"/>
    <mergeCell ref="D287:D288"/>
    <mergeCell ref="D289:D290"/>
    <mergeCell ref="D285:D286"/>
    <mergeCell ref="D265:D266"/>
    <mergeCell ref="D267:D268"/>
    <mergeCell ref="D269:D270"/>
    <mergeCell ref="D271:D272"/>
    <mergeCell ref="D273:D274"/>
    <mergeCell ref="D275:D276"/>
    <mergeCell ref="D253:D254"/>
    <mergeCell ref="D255:D256"/>
    <mergeCell ref="D257:D258"/>
    <mergeCell ref="D259:D260"/>
    <mergeCell ref="D261:D262"/>
    <mergeCell ref="D263:D264"/>
    <mergeCell ref="D241:D242"/>
    <mergeCell ref="D243:D244"/>
    <mergeCell ref="D245:D246"/>
    <mergeCell ref="D247:D248"/>
    <mergeCell ref="D249:D250"/>
    <mergeCell ref="D251:D252"/>
    <mergeCell ref="D229:D230"/>
    <mergeCell ref="D231:D232"/>
    <mergeCell ref="D233:D234"/>
    <mergeCell ref="D235:D236"/>
    <mergeCell ref="D237:D238"/>
    <mergeCell ref="D239:D240"/>
    <mergeCell ref="D217:D218"/>
    <mergeCell ref="D219:D220"/>
    <mergeCell ref="D221:D222"/>
    <mergeCell ref="D223:D224"/>
    <mergeCell ref="D225:D226"/>
    <mergeCell ref="D227:D228"/>
    <mergeCell ref="D205:D206"/>
    <mergeCell ref="D207:D208"/>
    <mergeCell ref="D209:D210"/>
    <mergeCell ref="D211:D212"/>
    <mergeCell ref="D213:D214"/>
    <mergeCell ref="D215:D216"/>
    <mergeCell ref="D193:D194"/>
    <mergeCell ref="D195:D196"/>
    <mergeCell ref="D197:D198"/>
    <mergeCell ref="D199:D200"/>
    <mergeCell ref="D201:D202"/>
    <mergeCell ref="D203:D204"/>
    <mergeCell ref="D181:D182"/>
    <mergeCell ref="D183:D184"/>
    <mergeCell ref="D185:D186"/>
    <mergeCell ref="D187:D188"/>
    <mergeCell ref="D189:D190"/>
    <mergeCell ref="D191:D192"/>
    <mergeCell ref="D169:D170"/>
    <mergeCell ref="D171:D172"/>
    <mergeCell ref="D173:D174"/>
    <mergeCell ref="D175:D176"/>
    <mergeCell ref="D177:D178"/>
    <mergeCell ref="D179:D180"/>
    <mergeCell ref="D157:D158"/>
    <mergeCell ref="D159:D160"/>
    <mergeCell ref="D161:D162"/>
    <mergeCell ref="D163:D164"/>
    <mergeCell ref="D165:D166"/>
    <mergeCell ref="D167:D168"/>
    <mergeCell ref="D145:D146"/>
    <mergeCell ref="D147:D148"/>
    <mergeCell ref="D149:D150"/>
    <mergeCell ref="D151:D152"/>
    <mergeCell ref="D153:D154"/>
    <mergeCell ref="D155:D156"/>
    <mergeCell ref="D133:D134"/>
    <mergeCell ref="D135:D136"/>
    <mergeCell ref="D137:D138"/>
    <mergeCell ref="D139:D140"/>
    <mergeCell ref="D141:D142"/>
    <mergeCell ref="D143:D144"/>
    <mergeCell ref="D121:D122"/>
    <mergeCell ref="D123:D124"/>
    <mergeCell ref="D125:D126"/>
    <mergeCell ref="D127:D128"/>
    <mergeCell ref="D129:D130"/>
    <mergeCell ref="D131:D132"/>
    <mergeCell ref="D109:D110"/>
    <mergeCell ref="D111:D112"/>
    <mergeCell ref="D113:D114"/>
    <mergeCell ref="D115:D116"/>
    <mergeCell ref="D117:D118"/>
    <mergeCell ref="D119:D120"/>
    <mergeCell ref="D97:D98"/>
    <mergeCell ref="D99:D100"/>
    <mergeCell ref="D101:D102"/>
    <mergeCell ref="D103:D104"/>
    <mergeCell ref="D105:D106"/>
    <mergeCell ref="D107:D108"/>
    <mergeCell ref="D85:D86"/>
    <mergeCell ref="D87:D88"/>
    <mergeCell ref="D89:D90"/>
    <mergeCell ref="D91:D92"/>
    <mergeCell ref="D93:D94"/>
    <mergeCell ref="D95:D96"/>
    <mergeCell ref="D73:D74"/>
    <mergeCell ref="D75:D76"/>
    <mergeCell ref="D77:D78"/>
    <mergeCell ref="D79:D80"/>
    <mergeCell ref="D81:D82"/>
    <mergeCell ref="D83:D84"/>
    <mergeCell ref="D61:D62"/>
    <mergeCell ref="D63:D64"/>
    <mergeCell ref="D65:D66"/>
    <mergeCell ref="D67:D68"/>
    <mergeCell ref="D69:D70"/>
    <mergeCell ref="D71:D72"/>
    <mergeCell ref="B1139:B1140"/>
    <mergeCell ref="D29:D30"/>
    <mergeCell ref="D31:D32"/>
    <mergeCell ref="D47:D48"/>
    <mergeCell ref="D49:D50"/>
    <mergeCell ref="D51:D52"/>
    <mergeCell ref="D53:D54"/>
    <mergeCell ref="D55:D56"/>
    <mergeCell ref="D57:D58"/>
    <mergeCell ref="D59:D60"/>
    <mergeCell ref="B1127:B1128"/>
    <mergeCell ref="B1129:B1130"/>
    <mergeCell ref="B1131:B1132"/>
    <mergeCell ref="B1133:B1134"/>
    <mergeCell ref="B1135:B1136"/>
    <mergeCell ref="B1137:B1138"/>
    <mergeCell ref="B1115:B1116"/>
    <mergeCell ref="B1117:B1118"/>
    <mergeCell ref="B1119:B1120"/>
    <mergeCell ref="B1121:B1122"/>
    <mergeCell ref="B1123:B1124"/>
    <mergeCell ref="B1125:B1126"/>
    <mergeCell ref="B1103:B1104"/>
    <mergeCell ref="B1105:B1106"/>
    <mergeCell ref="B1107:B1108"/>
    <mergeCell ref="B1109:B1110"/>
    <mergeCell ref="B1111:B1112"/>
    <mergeCell ref="B1113:B1114"/>
    <mergeCell ref="B1091:B1092"/>
    <mergeCell ref="B1093:B1094"/>
    <mergeCell ref="B1095:B1096"/>
    <mergeCell ref="B1097:B1098"/>
    <mergeCell ref="B1099:B1100"/>
    <mergeCell ref="B1101:B1102"/>
    <mergeCell ref="B1079:B1080"/>
    <mergeCell ref="B1081:B1082"/>
    <mergeCell ref="B1083:B1084"/>
    <mergeCell ref="B1085:B1086"/>
    <mergeCell ref="B1087:B1088"/>
    <mergeCell ref="B1089:B1090"/>
    <mergeCell ref="B1067:B1068"/>
    <mergeCell ref="B1069:B1070"/>
    <mergeCell ref="B1071:B1072"/>
    <mergeCell ref="B1073:B1074"/>
    <mergeCell ref="B1075:B1076"/>
    <mergeCell ref="B1077:B1078"/>
    <mergeCell ref="B1055:B1056"/>
    <mergeCell ref="B1057:B1058"/>
    <mergeCell ref="B1059:B1060"/>
    <mergeCell ref="B1061:B1062"/>
    <mergeCell ref="B1063:B1064"/>
    <mergeCell ref="B1065:B1066"/>
    <mergeCell ref="B1043:B1044"/>
    <mergeCell ref="B1045:B1046"/>
    <mergeCell ref="B1047:B1048"/>
    <mergeCell ref="B1049:B1050"/>
    <mergeCell ref="B1051:B1052"/>
    <mergeCell ref="B1053:B1054"/>
    <mergeCell ref="B1031:B1032"/>
    <mergeCell ref="B1033:B1034"/>
    <mergeCell ref="B1035:B1036"/>
    <mergeCell ref="B1037:B1038"/>
    <mergeCell ref="B1039:B1040"/>
    <mergeCell ref="B1041:B1042"/>
    <mergeCell ref="B1019:B1020"/>
    <mergeCell ref="B1021:B1022"/>
    <mergeCell ref="B1023:B1024"/>
    <mergeCell ref="B1025:B1026"/>
    <mergeCell ref="B1027:B1028"/>
    <mergeCell ref="B1029:B1030"/>
    <mergeCell ref="B1007:B1008"/>
    <mergeCell ref="B1009:B1010"/>
    <mergeCell ref="B1011:B1012"/>
    <mergeCell ref="B1013:B1014"/>
    <mergeCell ref="B1015:B1016"/>
    <mergeCell ref="B1017:B1018"/>
    <mergeCell ref="B995:B996"/>
    <mergeCell ref="B997:B998"/>
    <mergeCell ref="B999:B1000"/>
    <mergeCell ref="B1001:B1002"/>
    <mergeCell ref="B1003:B1004"/>
    <mergeCell ref="B1005:B1006"/>
    <mergeCell ref="B983:B984"/>
    <mergeCell ref="B985:B986"/>
    <mergeCell ref="B987:B988"/>
    <mergeCell ref="B989:B990"/>
    <mergeCell ref="B991:B992"/>
    <mergeCell ref="B993:B994"/>
    <mergeCell ref="B971:B972"/>
    <mergeCell ref="B973:B974"/>
    <mergeCell ref="B975:B976"/>
    <mergeCell ref="B977:B978"/>
    <mergeCell ref="B979:B980"/>
    <mergeCell ref="B981:B982"/>
    <mergeCell ref="B959:B960"/>
    <mergeCell ref="B961:B962"/>
    <mergeCell ref="B963:B964"/>
    <mergeCell ref="B965:B966"/>
    <mergeCell ref="B967:B968"/>
    <mergeCell ref="B969:B970"/>
    <mergeCell ref="B947:B948"/>
    <mergeCell ref="B949:B950"/>
    <mergeCell ref="B951:B952"/>
    <mergeCell ref="B953:B954"/>
    <mergeCell ref="B955:B956"/>
    <mergeCell ref="B957:B958"/>
    <mergeCell ref="B935:B936"/>
    <mergeCell ref="B937:B938"/>
    <mergeCell ref="B939:B940"/>
    <mergeCell ref="B941:B942"/>
    <mergeCell ref="B943:B944"/>
    <mergeCell ref="B945:B946"/>
    <mergeCell ref="B923:B924"/>
    <mergeCell ref="B925:B926"/>
    <mergeCell ref="B927:B928"/>
    <mergeCell ref="B929:B930"/>
    <mergeCell ref="B931:B932"/>
    <mergeCell ref="B933:B934"/>
    <mergeCell ref="B911:B912"/>
    <mergeCell ref="B913:B914"/>
    <mergeCell ref="B915:B916"/>
    <mergeCell ref="B917:B918"/>
    <mergeCell ref="B919:B920"/>
    <mergeCell ref="B921:B922"/>
    <mergeCell ref="B899:B900"/>
    <mergeCell ref="B901:B902"/>
    <mergeCell ref="B903:B904"/>
    <mergeCell ref="B905:B906"/>
    <mergeCell ref="B907:B908"/>
    <mergeCell ref="B909:B910"/>
    <mergeCell ref="B887:B888"/>
    <mergeCell ref="B889:B890"/>
    <mergeCell ref="B891:B892"/>
    <mergeCell ref="B893:B894"/>
    <mergeCell ref="B895:B896"/>
    <mergeCell ref="B897:B898"/>
    <mergeCell ref="B875:B876"/>
    <mergeCell ref="B877:B878"/>
    <mergeCell ref="B879:B880"/>
    <mergeCell ref="B881:B882"/>
    <mergeCell ref="B883:B884"/>
    <mergeCell ref="B885:B886"/>
    <mergeCell ref="B863:B864"/>
    <mergeCell ref="B865:B866"/>
    <mergeCell ref="B867:B868"/>
    <mergeCell ref="B869:B870"/>
    <mergeCell ref="B871:B872"/>
    <mergeCell ref="B873:B874"/>
    <mergeCell ref="B851:B852"/>
    <mergeCell ref="B853:B854"/>
    <mergeCell ref="B855:B856"/>
    <mergeCell ref="B857:B858"/>
    <mergeCell ref="B859:B860"/>
    <mergeCell ref="B861:B862"/>
    <mergeCell ref="B839:B840"/>
    <mergeCell ref="B841:B842"/>
    <mergeCell ref="B843:B844"/>
    <mergeCell ref="B845:B846"/>
    <mergeCell ref="B847:B848"/>
    <mergeCell ref="B849:B850"/>
    <mergeCell ref="B827:B828"/>
    <mergeCell ref="B829:B830"/>
    <mergeCell ref="B831:B832"/>
    <mergeCell ref="B833:B834"/>
    <mergeCell ref="B835:B836"/>
    <mergeCell ref="B837:B838"/>
    <mergeCell ref="B815:B816"/>
    <mergeCell ref="B817:B818"/>
    <mergeCell ref="B819:B820"/>
    <mergeCell ref="B821:B822"/>
    <mergeCell ref="B823:B824"/>
    <mergeCell ref="B825:B826"/>
    <mergeCell ref="B803:B804"/>
    <mergeCell ref="B805:B806"/>
    <mergeCell ref="B807:B808"/>
    <mergeCell ref="B809:B810"/>
    <mergeCell ref="B811:B812"/>
    <mergeCell ref="B813:B814"/>
    <mergeCell ref="B791:B792"/>
    <mergeCell ref="B793:B794"/>
    <mergeCell ref="B795:B796"/>
    <mergeCell ref="B797:B798"/>
    <mergeCell ref="B799:B800"/>
    <mergeCell ref="B801:B802"/>
    <mergeCell ref="B779:B780"/>
    <mergeCell ref="B781:B782"/>
    <mergeCell ref="B783:B784"/>
    <mergeCell ref="B785:B786"/>
    <mergeCell ref="B787:B788"/>
    <mergeCell ref="B789:B790"/>
    <mergeCell ref="B767:B768"/>
    <mergeCell ref="B769:B770"/>
    <mergeCell ref="B771:B772"/>
    <mergeCell ref="B773:B774"/>
    <mergeCell ref="B775:B776"/>
    <mergeCell ref="B777:B778"/>
    <mergeCell ref="B755:B756"/>
    <mergeCell ref="B757:B758"/>
    <mergeCell ref="B759:B760"/>
    <mergeCell ref="B761:B762"/>
    <mergeCell ref="B763:B764"/>
    <mergeCell ref="B765:B766"/>
    <mergeCell ref="B743:B744"/>
    <mergeCell ref="B745:B746"/>
    <mergeCell ref="B747:B748"/>
    <mergeCell ref="B749:B750"/>
    <mergeCell ref="B751:B752"/>
    <mergeCell ref="B753:B754"/>
    <mergeCell ref="B731:B732"/>
    <mergeCell ref="B733:B734"/>
    <mergeCell ref="B735:B736"/>
    <mergeCell ref="B737:B738"/>
    <mergeCell ref="B739:B740"/>
    <mergeCell ref="B741:B742"/>
    <mergeCell ref="B719:B720"/>
    <mergeCell ref="B721:B722"/>
    <mergeCell ref="B723:B724"/>
    <mergeCell ref="B725:B726"/>
    <mergeCell ref="B727:B728"/>
    <mergeCell ref="B729:B730"/>
    <mergeCell ref="B707:B708"/>
    <mergeCell ref="B709:B710"/>
    <mergeCell ref="B711:B712"/>
    <mergeCell ref="B713:B714"/>
    <mergeCell ref="B715:B716"/>
    <mergeCell ref="B717:B718"/>
    <mergeCell ref="B695:B696"/>
    <mergeCell ref="B697:B698"/>
    <mergeCell ref="B699:B700"/>
    <mergeCell ref="B701:B702"/>
    <mergeCell ref="B703:B704"/>
    <mergeCell ref="B705:B706"/>
    <mergeCell ref="B683:B684"/>
    <mergeCell ref="B685:B686"/>
    <mergeCell ref="B687:B688"/>
    <mergeCell ref="B689:B690"/>
    <mergeCell ref="B691:B692"/>
    <mergeCell ref="B693:B694"/>
    <mergeCell ref="B671:B672"/>
    <mergeCell ref="B673:B674"/>
    <mergeCell ref="B675:B676"/>
    <mergeCell ref="B677:B678"/>
    <mergeCell ref="B679:B680"/>
    <mergeCell ref="B681:B682"/>
    <mergeCell ref="B659:B660"/>
    <mergeCell ref="B661:B662"/>
    <mergeCell ref="B663:B664"/>
    <mergeCell ref="B665:B666"/>
    <mergeCell ref="B667:B668"/>
    <mergeCell ref="B669:B670"/>
    <mergeCell ref="B647:B648"/>
    <mergeCell ref="B649:B650"/>
    <mergeCell ref="B651:B652"/>
    <mergeCell ref="B653:B654"/>
    <mergeCell ref="B655:B656"/>
    <mergeCell ref="B657:B658"/>
    <mergeCell ref="B635:B636"/>
    <mergeCell ref="B637:B638"/>
    <mergeCell ref="B639:B640"/>
    <mergeCell ref="B641:B642"/>
    <mergeCell ref="B643:B644"/>
    <mergeCell ref="B645:B646"/>
    <mergeCell ref="B623:B624"/>
    <mergeCell ref="B625:B626"/>
    <mergeCell ref="B627:B628"/>
    <mergeCell ref="B629:B630"/>
    <mergeCell ref="B631:B632"/>
    <mergeCell ref="B633:B634"/>
    <mergeCell ref="B611:B612"/>
    <mergeCell ref="B613:B614"/>
    <mergeCell ref="B615:B616"/>
    <mergeCell ref="B617:B618"/>
    <mergeCell ref="B619:B620"/>
    <mergeCell ref="B621:B622"/>
    <mergeCell ref="B599:B600"/>
    <mergeCell ref="B601:B602"/>
    <mergeCell ref="B603:B604"/>
    <mergeCell ref="B605:B606"/>
    <mergeCell ref="B607:B608"/>
    <mergeCell ref="B609:B610"/>
    <mergeCell ref="B587:B588"/>
    <mergeCell ref="B589:B590"/>
    <mergeCell ref="B591:B592"/>
    <mergeCell ref="B593:B594"/>
    <mergeCell ref="B595:B596"/>
    <mergeCell ref="B597:B598"/>
    <mergeCell ref="B575:B576"/>
    <mergeCell ref="B577:B578"/>
    <mergeCell ref="B579:B580"/>
    <mergeCell ref="B581:B582"/>
    <mergeCell ref="B583:B584"/>
    <mergeCell ref="B585:B586"/>
    <mergeCell ref="B563:B564"/>
    <mergeCell ref="B565:B566"/>
    <mergeCell ref="B567:B568"/>
    <mergeCell ref="B569:B570"/>
    <mergeCell ref="B571:B572"/>
    <mergeCell ref="B573:B574"/>
    <mergeCell ref="B551:B552"/>
    <mergeCell ref="B553:B554"/>
    <mergeCell ref="B555:B556"/>
    <mergeCell ref="B557:B558"/>
    <mergeCell ref="B559:B560"/>
    <mergeCell ref="B561:B562"/>
    <mergeCell ref="B539:B540"/>
    <mergeCell ref="B541:B542"/>
    <mergeCell ref="B543:B544"/>
    <mergeCell ref="B545:B546"/>
    <mergeCell ref="B547:B548"/>
    <mergeCell ref="B549:B550"/>
    <mergeCell ref="B527:B528"/>
    <mergeCell ref="B529:B530"/>
    <mergeCell ref="B531:B532"/>
    <mergeCell ref="B533:B534"/>
    <mergeCell ref="B535:B536"/>
    <mergeCell ref="B537:B538"/>
    <mergeCell ref="B515:B516"/>
    <mergeCell ref="B517:B518"/>
    <mergeCell ref="B519:B520"/>
    <mergeCell ref="B521:B522"/>
    <mergeCell ref="B523:B524"/>
    <mergeCell ref="B525:B526"/>
    <mergeCell ref="B503:B504"/>
    <mergeCell ref="B505:B506"/>
    <mergeCell ref="B507:B508"/>
    <mergeCell ref="B509:B510"/>
    <mergeCell ref="B511:B512"/>
    <mergeCell ref="B513:B514"/>
    <mergeCell ref="B491:B492"/>
    <mergeCell ref="B493:B494"/>
    <mergeCell ref="B495:B496"/>
    <mergeCell ref="B497:B498"/>
    <mergeCell ref="B499:B500"/>
    <mergeCell ref="B501:B502"/>
    <mergeCell ref="B479:B480"/>
    <mergeCell ref="B481:B482"/>
    <mergeCell ref="B483:B484"/>
    <mergeCell ref="B485:B486"/>
    <mergeCell ref="B487:B488"/>
    <mergeCell ref="B489:B490"/>
    <mergeCell ref="B467:B468"/>
    <mergeCell ref="B469:B470"/>
    <mergeCell ref="B471:B472"/>
    <mergeCell ref="B473:B474"/>
    <mergeCell ref="B475:B476"/>
    <mergeCell ref="B477:B478"/>
    <mergeCell ref="B455:B456"/>
    <mergeCell ref="B457:B458"/>
    <mergeCell ref="B459:B460"/>
    <mergeCell ref="B461:B462"/>
    <mergeCell ref="B463:B464"/>
    <mergeCell ref="B465:B466"/>
    <mergeCell ref="B443:B444"/>
    <mergeCell ref="B445:B446"/>
    <mergeCell ref="B447:B448"/>
    <mergeCell ref="B449:B450"/>
    <mergeCell ref="B451:B452"/>
    <mergeCell ref="B453:B454"/>
    <mergeCell ref="B431:B432"/>
    <mergeCell ref="B433:B434"/>
    <mergeCell ref="B435:B436"/>
    <mergeCell ref="B437:B438"/>
    <mergeCell ref="B439:B440"/>
    <mergeCell ref="B441:B442"/>
    <mergeCell ref="B419:B420"/>
    <mergeCell ref="B421:B422"/>
    <mergeCell ref="B423:B424"/>
    <mergeCell ref="B425:B426"/>
    <mergeCell ref="B427:B428"/>
    <mergeCell ref="B429:B430"/>
    <mergeCell ref="B407:B408"/>
    <mergeCell ref="B409:B410"/>
    <mergeCell ref="B411:B412"/>
    <mergeCell ref="B413:B414"/>
    <mergeCell ref="B415:B416"/>
    <mergeCell ref="B417:B418"/>
    <mergeCell ref="B395:B396"/>
    <mergeCell ref="B397:B398"/>
    <mergeCell ref="B399:B400"/>
    <mergeCell ref="B401:B402"/>
    <mergeCell ref="B403:B404"/>
    <mergeCell ref="B405:B406"/>
    <mergeCell ref="B383:B384"/>
    <mergeCell ref="B385:B386"/>
    <mergeCell ref="B387:B388"/>
    <mergeCell ref="B389:B390"/>
    <mergeCell ref="B391:B392"/>
    <mergeCell ref="B393:B394"/>
    <mergeCell ref="B369:B370"/>
    <mergeCell ref="B371:B372"/>
    <mergeCell ref="B373:B374"/>
    <mergeCell ref="B375:B376"/>
    <mergeCell ref="B377:B378"/>
    <mergeCell ref="B381:B382"/>
    <mergeCell ref="B379:B380"/>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283:B284"/>
    <mergeCell ref="B287:B288"/>
    <mergeCell ref="B289:B290"/>
    <mergeCell ref="B291:B292"/>
    <mergeCell ref="B293:B294"/>
    <mergeCell ref="B295:B296"/>
    <mergeCell ref="B271:B272"/>
    <mergeCell ref="B273:B274"/>
    <mergeCell ref="B275:B276"/>
    <mergeCell ref="B277:B278"/>
    <mergeCell ref="B279:B280"/>
    <mergeCell ref="B281:B282"/>
    <mergeCell ref="B259:B260"/>
    <mergeCell ref="B261:B262"/>
    <mergeCell ref="B263:B264"/>
    <mergeCell ref="B265:B266"/>
    <mergeCell ref="B267:B268"/>
    <mergeCell ref="B269:B270"/>
    <mergeCell ref="B285:B286"/>
    <mergeCell ref="B247:B248"/>
    <mergeCell ref="B249:B250"/>
    <mergeCell ref="B251:B252"/>
    <mergeCell ref="B253:B254"/>
    <mergeCell ref="B255:B256"/>
    <mergeCell ref="B257:B258"/>
    <mergeCell ref="B235:B236"/>
    <mergeCell ref="B237:B238"/>
    <mergeCell ref="B239:B240"/>
    <mergeCell ref="B241:B242"/>
    <mergeCell ref="B243:B244"/>
    <mergeCell ref="B245:B246"/>
    <mergeCell ref="B223:B224"/>
    <mergeCell ref="B225:B226"/>
    <mergeCell ref="B227:B228"/>
    <mergeCell ref="B229:B230"/>
    <mergeCell ref="B231:B232"/>
    <mergeCell ref="B233:B234"/>
    <mergeCell ref="B211:B212"/>
    <mergeCell ref="B213:B214"/>
    <mergeCell ref="B215:B216"/>
    <mergeCell ref="B217:B218"/>
    <mergeCell ref="B219:B220"/>
    <mergeCell ref="B221:B222"/>
    <mergeCell ref="B199:B200"/>
    <mergeCell ref="B201:B202"/>
    <mergeCell ref="B203:B204"/>
    <mergeCell ref="B205:B206"/>
    <mergeCell ref="B207:B208"/>
    <mergeCell ref="B209:B210"/>
    <mergeCell ref="B187:B188"/>
    <mergeCell ref="B189:B190"/>
    <mergeCell ref="B191:B192"/>
    <mergeCell ref="B193:B194"/>
    <mergeCell ref="B195:B196"/>
    <mergeCell ref="B197:B198"/>
    <mergeCell ref="B175:B176"/>
    <mergeCell ref="B177:B178"/>
    <mergeCell ref="B179:B180"/>
    <mergeCell ref="B181:B182"/>
    <mergeCell ref="B183:B184"/>
    <mergeCell ref="B185:B186"/>
    <mergeCell ref="B163:B164"/>
    <mergeCell ref="B165:B166"/>
    <mergeCell ref="B167:B168"/>
    <mergeCell ref="B169:B170"/>
    <mergeCell ref="B171:B172"/>
    <mergeCell ref="B173:B174"/>
    <mergeCell ref="B151:B152"/>
    <mergeCell ref="B153:B154"/>
    <mergeCell ref="B155:B156"/>
    <mergeCell ref="B157:B158"/>
    <mergeCell ref="B159:B160"/>
    <mergeCell ref="B161:B162"/>
    <mergeCell ref="B139:B140"/>
    <mergeCell ref="B141:B142"/>
    <mergeCell ref="B143:B144"/>
    <mergeCell ref="B145:B146"/>
    <mergeCell ref="B147:B148"/>
    <mergeCell ref="B149:B150"/>
    <mergeCell ref="B129:B130"/>
    <mergeCell ref="B131:B132"/>
    <mergeCell ref="B133:B134"/>
    <mergeCell ref="B135:B136"/>
    <mergeCell ref="B137:B138"/>
    <mergeCell ref="B115:B116"/>
    <mergeCell ref="B117:B118"/>
    <mergeCell ref="B119:B120"/>
    <mergeCell ref="B121:B122"/>
    <mergeCell ref="B123:B124"/>
    <mergeCell ref="B125:B126"/>
    <mergeCell ref="B103:B104"/>
    <mergeCell ref="B105:B106"/>
    <mergeCell ref="B107:B108"/>
    <mergeCell ref="B109:B110"/>
    <mergeCell ref="B111:B112"/>
    <mergeCell ref="B113:B114"/>
    <mergeCell ref="B95:B96"/>
    <mergeCell ref="B97:B98"/>
    <mergeCell ref="B99:B100"/>
    <mergeCell ref="B101:B102"/>
    <mergeCell ref="B79:B80"/>
    <mergeCell ref="B81:B82"/>
    <mergeCell ref="B83:B84"/>
    <mergeCell ref="B85:B86"/>
    <mergeCell ref="B87:B88"/>
    <mergeCell ref="B89:B90"/>
    <mergeCell ref="B67:B68"/>
    <mergeCell ref="B69:B70"/>
    <mergeCell ref="B71:B72"/>
    <mergeCell ref="B73:B74"/>
    <mergeCell ref="B75:B76"/>
    <mergeCell ref="B77:B78"/>
    <mergeCell ref="B127:B128"/>
    <mergeCell ref="B55:B56"/>
    <mergeCell ref="B57:B58"/>
    <mergeCell ref="B59:B60"/>
    <mergeCell ref="B61:B62"/>
    <mergeCell ref="B63:B64"/>
    <mergeCell ref="B65:B66"/>
    <mergeCell ref="B29:B30"/>
    <mergeCell ref="B31:B32"/>
    <mergeCell ref="B47:B48"/>
    <mergeCell ref="B49:B50"/>
    <mergeCell ref="B51:B52"/>
    <mergeCell ref="B53:B54"/>
    <mergeCell ref="B41:B42"/>
    <mergeCell ref="B43:B44"/>
    <mergeCell ref="B45:B46"/>
    <mergeCell ref="B91:B92"/>
    <mergeCell ref="B93:B9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DF17" sqref="DF4:DF56"/>
      <pivotSelection pane="bottomRight" showHeader="1" axis="axisRow" dimension="1" activeRow="16" activeCol="109" previousRow="16" previousCol="109" click="1" r:id="rId4">
        <pivotArea dataOnly="0" labelOnly="1" outline="0" fieldPosition="0">
          <references count="1">
            <reference field="2" count="0"/>
          </references>
        </pivotArea>
      </pivotSelection>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88" t="s">
        <v>697</v>
      </c>
      <c r="B1" s="388"/>
      <c r="C1" s="388"/>
      <c r="D1" s="388"/>
      <c r="E1" s="388"/>
      <c r="F1" s="388"/>
      <c r="G1" s="388"/>
      <c r="H1" s="388"/>
      <c r="I1" s="388"/>
      <c r="J1" s="388"/>
      <c r="K1" s="388"/>
      <c r="L1" s="388"/>
      <c r="M1" s="388"/>
      <c r="N1" s="388"/>
      <c r="O1" s="388"/>
      <c r="P1" s="388"/>
      <c r="Q1" s="388"/>
      <c r="R1" s="388"/>
      <c r="S1" s="388"/>
      <c r="T1" s="388"/>
      <c r="U1" s="388"/>
      <c r="V1" s="388"/>
      <c r="W1" s="388"/>
      <c r="X1" s="388"/>
      <c r="Y1" s="388"/>
      <c r="Z1" s="388"/>
      <c r="AA1" s="235"/>
      <c r="AB1" s="388" t="s">
        <v>698</v>
      </c>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C1" s="389" t="s">
        <v>699</v>
      </c>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D1" s="389" t="s">
        <v>700</v>
      </c>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row>
    <row r="2" spans="1:113">
      <c r="C2" t="str">
        <f>+IF(C4="ene","Enero",IF(C4="feb","Febrero",IF(C4="mar","Marzo",IF(C4="abr","Abril",IF(C4="may","Mayo",IF(C4="jun","Junio",IF(C4="jul","Julio",IF(C4="ago","Agosto",IF(C4="sep","Septiembre",IF(C4="oct","Octubre",IF(C4="nov","Noviembre",IF(C4="dic","Diciembre","Aún no hay mes"))))))))))))</f>
        <v>Enero</v>
      </c>
      <c r="D2" t="s">
        <v>668</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Mayo</v>
      </c>
    </row>
    <row r="3" spans="1:113">
      <c r="C3" s="232" t="s">
        <v>792</v>
      </c>
      <c r="D3" s="232" t="s">
        <v>665</v>
      </c>
      <c r="AD3" s="232" t="s">
        <v>792</v>
      </c>
      <c r="AE3" s="232" t="s">
        <v>665</v>
      </c>
      <c r="BE3" s="232" t="s">
        <v>792</v>
      </c>
      <c r="BF3" s="232" t="s">
        <v>665</v>
      </c>
      <c r="CF3" s="232" t="s">
        <v>792</v>
      </c>
      <c r="CG3" s="232" t="s">
        <v>665</v>
      </c>
      <c r="DE3" s="232" t="s">
        <v>593</v>
      </c>
      <c r="DF3" s="232" t="s">
        <v>600</v>
      </c>
      <c r="DG3" t="s">
        <v>682</v>
      </c>
      <c r="DH3" t="str">
        <f ca="1">+TEXT(EDATE(TODAY(),-1),"mmm")</f>
        <v>may</v>
      </c>
      <c r="DI3" t="str">
        <f ca="1">+TEXT(EOMONTH(TODAY(),-1),"dd/mm/yyyy")</f>
        <v>31/05/2026</v>
      </c>
    </row>
    <row r="4" spans="1:113">
      <c r="C4" s="233" t="s">
        <v>664</v>
      </c>
      <c r="E4" s="233" t="s">
        <v>854</v>
      </c>
      <c r="G4" s="233" t="s">
        <v>3433</v>
      </c>
      <c r="I4" s="233" t="s">
        <v>7137</v>
      </c>
      <c r="K4" s="233" t="s">
        <v>7138</v>
      </c>
      <c r="AD4" s="233" t="s">
        <v>664</v>
      </c>
      <c r="AF4" s="233" t="s">
        <v>854</v>
      </c>
      <c r="AH4" s="233" t="s">
        <v>3433</v>
      </c>
      <c r="AJ4" s="233" t="s">
        <v>7137</v>
      </c>
      <c r="AL4" s="233" t="s">
        <v>7138</v>
      </c>
      <c r="BE4" s="233" t="s">
        <v>664</v>
      </c>
      <c r="BG4" s="233" t="s">
        <v>854</v>
      </c>
      <c r="BI4" s="233" t="s">
        <v>3433</v>
      </c>
      <c r="BK4" s="233" t="s">
        <v>7137</v>
      </c>
      <c r="BM4" s="233" t="s">
        <v>7138</v>
      </c>
      <c r="CF4" s="233" t="s">
        <v>664</v>
      </c>
      <c r="CH4" s="233" t="s">
        <v>854</v>
      </c>
      <c r="CJ4" s="233" t="s">
        <v>3433</v>
      </c>
      <c r="CL4" s="233" t="s">
        <v>7137</v>
      </c>
      <c r="CN4" s="233" t="s">
        <v>7138</v>
      </c>
      <c r="DE4">
        <v>46</v>
      </c>
      <c r="DF4" t="s">
        <v>719</v>
      </c>
      <c r="DG4" s="468">
        <v>24458360.229999997</v>
      </c>
    </row>
    <row r="5" spans="1:113">
      <c r="A5" s="232" t="s">
        <v>593</v>
      </c>
      <c r="B5" s="232" t="s">
        <v>600</v>
      </c>
      <c r="C5" t="s">
        <v>678</v>
      </c>
      <c r="D5" t="s">
        <v>679</v>
      </c>
      <c r="E5" t="s">
        <v>678</v>
      </c>
      <c r="F5" t="s">
        <v>679</v>
      </c>
      <c r="G5" t="s">
        <v>678</v>
      </c>
      <c r="H5" t="s">
        <v>679</v>
      </c>
      <c r="I5" t="s">
        <v>678</v>
      </c>
      <c r="J5" t="s">
        <v>679</v>
      </c>
      <c r="K5" t="s">
        <v>678</v>
      </c>
      <c r="L5" t="s">
        <v>679</v>
      </c>
      <c r="AB5" s="232" t="s">
        <v>593</v>
      </c>
      <c r="AC5" s="232" t="s">
        <v>600</v>
      </c>
      <c r="AD5" t="s">
        <v>692</v>
      </c>
      <c r="AE5" t="s">
        <v>693</v>
      </c>
      <c r="AF5" t="s">
        <v>692</v>
      </c>
      <c r="AG5" t="s">
        <v>693</v>
      </c>
      <c r="AH5" t="s">
        <v>692</v>
      </c>
      <c r="AI5" t="s">
        <v>693</v>
      </c>
      <c r="AJ5" t="s">
        <v>692</v>
      </c>
      <c r="AK5" t="s">
        <v>693</v>
      </c>
      <c r="AL5" t="s">
        <v>692</v>
      </c>
      <c r="AM5" t="s">
        <v>693</v>
      </c>
      <c r="BC5" s="232" t="s">
        <v>593</v>
      </c>
      <c r="BD5" s="232" t="s">
        <v>600</v>
      </c>
      <c r="BE5" t="s">
        <v>678</v>
      </c>
      <c r="BF5" t="s">
        <v>679</v>
      </c>
      <c r="BG5" t="s">
        <v>678</v>
      </c>
      <c r="BH5" t="s">
        <v>679</v>
      </c>
      <c r="BI5" t="s">
        <v>678</v>
      </c>
      <c r="BJ5" t="s">
        <v>679</v>
      </c>
      <c r="BK5" t="s">
        <v>678</v>
      </c>
      <c r="BL5" t="s">
        <v>679</v>
      </c>
      <c r="BM5" t="s">
        <v>678</v>
      </c>
      <c r="BN5" t="s">
        <v>679</v>
      </c>
      <c r="CD5" s="232" t="s">
        <v>593</v>
      </c>
      <c r="CE5" s="232" t="s">
        <v>600</v>
      </c>
      <c r="CF5" t="s">
        <v>692</v>
      </c>
      <c r="CG5" t="s">
        <v>693</v>
      </c>
      <c r="CH5" t="s">
        <v>692</v>
      </c>
      <c r="CI5" t="s">
        <v>693</v>
      </c>
      <c r="CJ5" t="s">
        <v>692</v>
      </c>
      <c r="CK5" t="s">
        <v>693</v>
      </c>
      <c r="CL5" t="s">
        <v>692</v>
      </c>
      <c r="CM5" t="s">
        <v>693</v>
      </c>
      <c r="CN5" t="s">
        <v>692</v>
      </c>
      <c r="CO5" t="s">
        <v>693</v>
      </c>
      <c r="DD5" s="232"/>
      <c r="DE5">
        <v>109</v>
      </c>
      <c r="DF5" t="s">
        <v>562</v>
      </c>
      <c r="DG5" s="468">
        <v>52693.84</v>
      </c>
    </row>
    <row r="6" spans="1:113">
      <c r="A6">
        <v>10</v>
      </c>
      <c r="B6" t="s">
        <v>37</v>
      </c>
      <c r="C6" s="234">
        <v>283.3</v>
      </c>
      <c r="D6" s="234">
        <v>0</v>
      </c>
      <c r="E6" s="234"/>
      <c r="F6" s="234"/>
      <c r="G6" s="234"/>
      <c r="H6" s="234"/>
      <c r="I6" s="234"/>
      <c r="J6" s="234"/>
      <c r="K6" s="234">
        <v>0</v>
      </c>
      <c r="L6" s="234">
        <v>9419578.9100000001</v>
      </c>
      <c r="AB6" t="s">
        <v>494</v>
      </c>
      <c r="AC6" t="s">
        <v>542</v>
      </c>
      <c r="AD6" s="468">
        <v>0.04</v>
      </c>
      <c r="AE6" s="468">
        <v>6.0000000000000005E-2</v>
      </c>
      <c r="AF6" s="468">
        <v>0.1</v>
      </c>
      <c r="AG6" s="468">
        <v>0.08</v>
      </c>
      <c r="AH6" s="468">
        <v>0.09</v>
      </c>
      <c r="AI6" s="468">
        <v>0.08</v>
      </c>
      <c r="AJ6" s="468">
        <v>0.12</v>
      </c>
      <c r="AK6" s="468">
        <v>0.05</v>
      </c>
      <c r="AL6" s="468">
        <v>0.04</v>
      </c>
      <c r="AM6" s="468">
        <v>51485.070000000007</v>
      </c>
      <c r="BC6">
        <v>86</v>
      </c>
      <c r="BD6" t="s">
        <v>47</v>
      </c>
      <c r="BE6" s="234">
        <v>11486378.850000001</v>
      </c>
      <c r="BF6" s="234">
        <v>102318.97</v>
      </c>
      <c r="BG6" s="234">
        <v>333336486.86000001</v>
      </c>
      <c r="BH6" s="234">
        <v>0</v>
      </c>
      <c r="BI6" s="234">
        <v>2055578.53</v>
      </c>
      <c r="BJ6" s="234">
        <v>0</v>
      </c>
      <c r="BK6" s="234">
        <v>14102398.640000001</v>
      </c>
      <c r="BL6" s="234">
        <v>0</v>
      </c>
      <c r="BM6" s="234">
        <v>2601349.37</v>
      </c>
      <c r="BN6" s="234">
        <v>23400</v>
      </c>
      <c r="CD6" t="s">
        <v>494</v>
      </c>
      <c r="CE6" t="s">
        <v>542</v>
      </c>
      <c r="CF6" s="468"/>
      <c r="CG6" s="468"/>
      <c r="CH6" s="468"/>
      <c r="CI6" s="468"/>
      <c r="CJ6" s="468">
        <v>2282510.65</v>
      </c>
      <c r="CK6" s="468">
        <v>0</v>
      </c>
      <c r="CL6" s="468"/>
      <c r="CM6" s="468"/>
      <c r="CN6" s="468">
        <v>0</v>
      </c>
      <c r="CO6" s="468">
        <v>123621270.24380001</v>
      </c>
      <c r="DE6">
        <v>117</v>
      </c>
      <c r="DF6" t="s">
        <v>50</v>
      </c>
      <c r="DG6" s="468">
        <v>9084801.0099999998</v>
      </c>
    </row>
    <row r="7" spans="1:113">
      <c r="A7">
        <v>15</v>
      </c>
      <c r="B7" t="s">
        <v>38</v>
      </c>
      <c r="C7" s="234">
        <v>0</v>
      </c>
      <c r="D7" s="234">
        <v>12472.720000000001</v>
      </c>
      <c r="E7" s="234">
        <v>0</v>
      </c>
      <c r="F7" s="234">
        <v>101512.12</v>
      </c>
      <c r="G7" s="234">
        <v>0</v>
      </c>
      <c r="H7" s="234">
        <v>95067457.030000001</v>
      </c>
      <c r="I7" s="234">
        <v>0</v>
      </c>
      <c r="J7" s="234">
        <v>72783.419999999984</v>
      </c>
      <c r="K7" s="234">
        <v>0</v>
      </c>
      <c r="L7" s="234">
        <v>8901.07</v>
      </c>
      <c r="AB7">
        <v>10</v>
      </c>
      <c r="AC7" t="s">
        <v>37</v>
      </c>
      <c r="AD7" s="468">
        <v>0</v>
      </c>
      <c r="AE7" s="468">
        <v>2883.87</v>
      </c>
      <c r="AF7" s="468"/>
      <c r="AG7" s="468"/>
      <c r="AH7" s="468"/>
      <c r="AI7" s="468"/>
      <c r="AJ7" s="468"/>
      <c r="AK7" s="468"/>
      <c r="AL7" s="468">
        <v>0</v>
      </c>
      <c r="AM7" s="468">
        <v>27247.58</v>
      </c>
      <c r="BC7">
        <v>291</v>
      </c>
      <c r="BD7" t="s">
        <v>108</v>
      </c>
      <c r="BE7" s="234">
        <v>4000</v>
      </c>
      <c r="BF7" s="234">
        <v>0</v>
      </c>
      <c r="BG7" s="234"/>
      <c r="BH7" s="234"/>
      <c r="BI7" s="234"/>
      <c r="BJ7" s="234"/>
      <c r="BK7" s="234"/>
      <c r="BL7" s="234"/>
      <c r="BM7" s="234">
        <v>0</v>
      </c>
      <c r="BN7" s="234">
        <v>68088245.170000002</v>
      </c>
      <c r="CD7">
        <v>291</v>
      </c>
      <c r="CE7" t="s">
        <v>108</v>
      </c>
      <c r="CF7" s="468"/>
      <c r="CG7" s="468"/>
      <c r="CH7" s="468"/>
      <c r="CI7" s="468"/>
      <c r="CJ7" s="468"/>
      <c r="CK7" s="468"/>
      <c r="CL7" s="468"/>
      <c r="CM7" s="468"/>
      <c r="CN7" s="468">
        <v>68088245.166200012</v>
      </c>
      <c r="CO7" s="468">
        <v>0</v>
      </c>
      <c r="DE7">
        <v>222</v>
      </c>
      <c r="DF7" t="s">
        <v>84</v>
      </c>
      <c r="DG7" s="468">
        <v>1546829.48</v>
      </c>
    </row>
    <row r="8" spans="1:113">
      <c r="A8">
        <v>16</v>
      </c>
      <c r="B8" t="s">
        <v>39</v>
      </c>
      <c r="C8" s="234">
        <v>0</v>
      </c>
      <c r="D8" s="234">
        <v>14298</v>
      </c>
      <c r="E8" s="234">
        <v>0</v>
      </c>
      <c r="F8" s="234">
        <v>14662.57</v>
      </c>
      <c r="G8" s="234">
        <v>0</v>
      </c>
      <c r="H8" s="234">
        <v>6837.35</v>
      </c>
      <c r="I8" s="234">
        <v>0</v>
      </c>
      <c r="J8" s="234">
        <v>14843.3</v>
      </c>
      <c r="K8" s="234">
        <v>0</v>
      </c>
      <c r="L8" s="234">
        <v>1140817.33</v>
      </c>
      <c r="AB8">
        <v>20</v>
      </c>
      <c r="AC8" t="s">
        <v>40</v>
      </c>
      <c r="AD8" s="468"/>
      <c r="AE8" s="468"/>
      <c r="AF8" s="468"/>
      <c r="AG8" s="468"/>
      <c r="AH8" s="468"/>
      <c r="AI8" s="468"/>
      <c r="AJ8" s="468"/>
      <c r="AK8" s="468"/>
      <c r="AL8" s="468">
        <v>559.92999999999995</v>
      </c>
      <c r="AM8" s="468">
        <v>0</v>
      </c>
      <c r="BC8" t="s">
        <v>494</v>
      </c>
      <c r="BD8" t="s">
        <v>542</v>
      </c>
      <c r="BE8" s="234"/>
      <c r="BF8" s="234"/>
      <c r="BG8" s="234">
        <v>0</v>
      </c>
      <c r="BH8" s="234">
        <v>167557.92000000001</v>
      </c>
      <c r="BI8" s="234">
        <v>0</v>
      </c>
      <c r="BJ8" s="234">
        <v>166630.42000000001</v>
      </c>
      <c r="BK8" s="234">
        <v>0</v>
      </c>
      <c r="BL8" s="234">
        <v>2504911</v>
      </c>
      <c r="BM8" s="234">
        <v>123621270.25999999</v>
      </c>
      <c r="BN8" s="234">
        <v>180022.43000000002</v>
      </c>
      <c r="CD8">
        <v>287</v>
      </c>
      <c r="CE8" t="s">
        <v>105</v>
      </c>
      <c r="CF8" s="468"/>
      <c r="CG8" s="468"/>
      <c r="CH8" s="468"/>
      <c r="CI8" s="468"/>
      <c r="CJ8" s="468"/>
      <c r="CK8" s="468"/>
      <c r="CL8" s="468"/>
      <c r="CM8" s="468"/>
      <c r="CN8" s="468">
        <v>4544662.4664000003</v>
      </c>
      <c r="CO8" s="468">
        <v>0</v>
      </c>
      <c r="DE8">
        <v>591</v>
      </c>
      <c r="DF8" t="s">
        <v>606</v>
      </c>
      <c r="DG8" s="468">
        <v>13176318.43</v>
      </c>
    </row>
    <row r="9" spans="1:113">
      <c r="A9">
        <v>20</v>
      </c>
      <c r="B9" t="s">
        <v>40</v>
      </c>
      <c r="C9" s="234"/>
      <c r="D9" s="234"/>
      <c r="E9" s="234"/>
      <c r="F9" s="234"/>
      <c r="G9" s="234">
        <v>0</v>
      </c>
      <c r="H9" s="234">
        <v>1120</v>
      </c>
      <c r="I9" s="234">
        <v>428</v>
      </c>
      <c r="J9" s="234">
        <v>13042.35</v>
      </c>
      <c r="K9" s="234">
        <v>0</v>
      </c>
      <c r="L9" s="234">
        <v>69092</v>
      </c>
      <c r="AB9" t="s">
        <v>495</v>
      </c>
      <c r="AC9" t="s">
        <v>623</v>
      </c>
      <c r="AD9" s="468">
        <v>503048568.93999994</v>
      </c>
      <c r="AE9" s="468">
        <v>686328833.41999996</v>
      </c>
      <c r="AF9" s="468">
        <v>99442702.340000004</v>
      </c>
      <c r="AG9" s="468">
        <v>450521.38</v>
      </c>
      <c r="AH9" s="468">
        <v>1192012129.6199999</v>
      </c>
      <c r="AI9" s="468">
        <v>0</v>
      </c>
      <c r="AJ9" s="468">
        <v>189518527.70999995</v>
      </c>
      <c r="AK9" s="468">
        <v>23064313.200000003</v>
      </c>
      <c r="AL9" s="468">
        <v>47664105.329999998</v>
      </c>
      <c r="AM9" s="468">
        <v>6803027087.6800003</v>
      </c>
      <c r="BC9">
        <v>46</v>
      </c>
      <c r="BD9" t="s">
        <v>719</v>
      </c>
      <c r="BE9" s="234"/>
      <c r="BF9" s="234"/>
      <c r="BG9" s="234"/>
      <c r="BH9" s="234"/>
      <c r="BI9" s="234"/>
      <c r="BJ9" s="234"/>
      <c r="BK9" s="234"/>
      <c r="BL9" s="234"/>
      <c r="BM9" s="234">
        <v>0</v>
      </c>
      <c r="BN9" s="234">
        <v>445900</v>
      </c>
      <c r="CD9">
        <v>46</v>
      </c>
      <c r="CE9" t="s">
        <v>719</v>
      </c>
      <c r="CF9" s="468"/>
      <c r="CG9" s="468"/>
      <c r="CH9" s="468"/>
      <c r="CI9" s="468"/>
      <c r="CJ9" s="468"/>
      <c r="CK9" s="468"/>
      <c r="CL9" s="468"/>
      <c r="CM9" s="468"/>
      <c r="CN9" s="468">
        <v>445900</v>
      </c>
      <c r="CO9" s="468">
        <v>0</v>
      </c>
      <c r="DE9">
        <v>670</v>
      </c>
      <c r="DF9" t="s">
        <v>155</v>
      </c>
      <c r="DG9" s="468">
        <v>411071</v>
      </c>
    </row>
    <row r="10" spans="1:113">
      <c r="A10">
        <v>25</v>
      </c>
      <c r="B10" t="s">
        <v>41</v>
      </c>
      <c r="C10" s="234"/>
      <c r="D10" s="234"/>
      <c r="E10" s="234"/>
      <c r="F10" s="234"/>
      <c r="G10" s="234">
        <v>0</v>
      </c>
      <c r="H10" s="234">
        <v>15740</v>
      </c>
      <c r="I10" s="234">
        <v>0</v>
      </c>
      <c r="J10" s="234">
        <v>2895.9000000000005</v>
      </c>
      <c r="K10" s="234">
        <v>0</v>
      </c>
      <c r="L10" s="234">
        <v>5181.0499999999993</v>
      </c>
      <c r="AB10">
        <v>291</v>
      </c>
      <c r="AC10" t="s">
        <v>108</v>
      </c>
      <c r="AD10" s="468"/>
      <c r="AE10" s="468"/>
      <c r="AF10" s="468"/>
      <c r="AG10" s="468"/>
      <c r="AH10" s="468"/>
      <c r="AI10" s="468"/>
      <c r="AJ10" s="468"/>
      <c r="AK10" s="468"/>
      <c r="AL10" s="468">
        <v>0</v>
      </c>
      <c r="AM10" s="468">
        <v>55441914.060000002</v>
      </c>
      <c r="BC10">
        <v>287</v>
      </c>
      <c r="BD10" t="s">
        <v>105</v>
      </c>
      <c r="BE10" s="234"/>
      <c r="BF10" s="234"/>
      <c r="BG10" s="234"/>
      <c r="BH10" s="234"/>
      <c r="BI10" s="234"/>
      <c r="BJ10" s="234"/>
      <c r="BK10" s="234"/>
      <c r="BL10" s="234"/>
      <c r="BM10" s="234">
        <v>0</v>
      </c>
      <c r="BN10" s="234">
        <v>4544662.47</v>
      </c>
      <c r="CD10">
        <v>86</v>
      </c>
      <c r="CE10" t="s">
        <v>47</v>
      </c>
      <c r="CF10" s="468">
        <v>192898.53520000001</v>
      </c>
      <c r="CG10" s="468">
        <v>0</v>
      </c>
      <c r="CH10" s="468">
        <v>61228165.247199997</v>
      </c>
      <c r="CI10" s="468">
        <v>0</v>
      </c>
      <c r="CJ10" s="468">
        <v>55170740.520000003</v>
      </c>
      <c r="CK10" s="468">
        <v>0</v>
      </c>
      <c r="CL10" s="468"/>
      <c r="CM10" s="468"/>
      <c r="CN10" s="468">
        <v>60.025000000000006</v>
      </c>
      <c r="CO10" s="468">
        <v>0</v>
      </c>
      <c r="DE10">
        <v>25</v>
      </c>
      <c r="DF10" t="s">
        <v>41</v>
      </c>
      <c r="DG10" s="468">
        <v>282047.92</v>
      </c>
    </row>
    <row r="11" spans="1:113">
      <c r="A11">
        <v>35</v>
      </c>
      <c r="B11" t="s">
        <v>42</v>
      </c>
      <c r="C11" s="234"/>
      <c r="D11" s="234"/>
      <c r="E11" s="234">
        <v>0</v>
      </c>
      <c r="F11" s="234">
        <v>155.44</v>
      </c>
      <c r="G11" s="234"/>
      <c r="H11" s="234"/>
      <c r="I11" s="234"/>
      <c r="J11" s="234"/>
      <c r="K11" s="234"/>
      <c r="L11" s="234"/>
      <c r="AB11">
        <v>513</v>
      </c>
      <c r="AC11" t="s">
        <v>138</v>
      </c>
      <c r="AD11" s="468">
        <v>0</v>
      </c>
      <c r="AE11" s="468">
        <v>4856673.17</v>
      </c>
      <c r="AF11" s="468">
        <v>0</v>
      </c>
      <c r="AG11" s="468">
        <v>1464075.67</v>
      </c>
      <c r="AH11" s="468"/>
      <c r="AI11" s="468"/>
      <c r="AJ11" s="468"/>
      <c r="AK11" s="468"/>
      <c r="AL11" s="468"/>
      <c r="AM11" s="468"/>
      <c r="BC11">
        <v>41</v>
      </c>
      <c r="BD11" t="s">
        <v>879</v>
      </c>
      <c r="BE11" s="234">
        <v>0</v>
      </c>
      <c r="BF11" s="234">
        <v>128378405.24000001</v>
      </c>
      <c r="BG11" s="234">
        <v>17050879.07</v>
      </c>
      <c r="BH11" s="234">
        <v>360181532.92999995</v>
      </c>
      <c r="BI11" s="234">
        <v>0</v>
      </c>
      <c r="BJ11" s="234">
        <v>33537485.600000001</v>
      </c>
      <c r="BK11" s="234">
        <v>0</v>
      </c>
      <c r="BL11" s="234">
        <v>119632827.94</v>
      </c>
      <c r="BM11" s="234">
        <v>23400</v>
      </c>
      <c r="BN11" s="234">
        <v>32504305.490000002</v>
      </c>
      <c r="CD11">
        <v>15</v>
      </c>
      <c r="CE11" t="s">
        <v>38</v>
      </c>
      <c r="CF11" s="468"/>
      <c r="CG11" s="468"/>
      <c r="CH11" s="468"/>
      <c r="CI11" s="468"/>
      <c r="CJ11" s="468">
        <v>1599525.2084000001</v>
      </c>
      <c r="CK11" s="468">
        <v>0</v>
      </c>
      <c r="CL11" s="468"/>
      <c r="CM11" s="468"/>
      <c r="CN11" s="468">
        <v>3999807.3094000001</v>
      </c>
      <c r="CO11" s="468">
        <v>0</v>
      </c>
      <c r="DE11">
        <v>291</v>
      </c>
      <c r="DF11" t="s">
        <v>108</v>
      </c>
      <c r="DG11" s="468">
        <v>61926256.720000006</v>
      </c>
    </row>
    <row r="12" spans="1:113">
      <c r="A12">
        <v>41</v>
      </c>
      <c r="B12" t="s">
        <v>879</v>
      </c>
      <c r="C12" s="234">
        <v>1524.88</v>
      </c>
      <c r="D12" s="234">
        <v>48.49</v>
      </c>
      <c r="E12" s="234">
        <v>0</v>
      </c>
      <c r="F12" s="234">
        <v>15981.539999999999</v>
      </c>
      <c r="G12" s="234">
        <v>0</v>
      </c>
      <c r="H12" s="234">
        <v>106203.73000000001</v>
      </c>
      <c r="I12" s="234">
        <v>0</v>
      </c>
      <c r="J12" s="234">
        <v>1137757.6599999999</v>
      </c>
      <c r="K12" s="234">
        <v>0</v>
      </c>
      <c r="L12" s="234">
        <v>1451210.66</v>
      </c>
      <c r="AB12">
        <v>382</v>
      </c>
      <c r="AC12" t="s">
        <v>627</v>
      </c>
      <c r="AD12" s="468"/>
      <c r="AE12" s="468"/>
      <c r="AF12" s="468"/>
      <c r="AG12" s="468"/>
      <c r="AH12" s="468"/>
      <c r="AI12" s="468"/>
      <c r="AJ12" s="468">
        <v>79.989999999999995</v>
      </c>
      <c r="AK12" s="468">
        <v>0</v>
      </c>
      <c r="AL12" s="468"/>
      <c r="AM12" s="468"/>
      <c r="BC12">
        <v>66</v>
      </c>
      <c r="BD12" t="s">
        <v>1571</v>
      </c>
      <c r="BE12" s="234"/>
      <c r="BF12" s="234"/>
      <c r="BG12" s="234"/>
      <c r="BH12" s="234"/>
      <c r="BI12" s="234"/>
      <c r="BJ12" s="234"/>
      <c r="BK12" s="234"/>
      <c r="BL12" s="234"/>
      <c r="BM12" s="234">
        <v>148264.62</v>
      </c>
      <c r="BN12" s="234">
        <v>7502482.8399999999</v>
      </c>
      <c r="CD12">
        <v>206</v>
      </c>
      <c r="CE12" t="s">
        <v>78</v>
      </c>
      <c r="CF12" s="468"/>
      <c r="CG12" s="468"/>
      <c r="CH12" s="468"/>
      <c r="CI12" s="468"/>
      <c r="CJ12" s="468"/>
      <c r="CK12" s="468"/>
      <c r="CL12" s="468"/>
      <c r="CM12" s="468"/>
      <c r="CN12" s="468">
        <v>13720000</v>
      </c>
      <c r="CO12" s="468">
        <v>0</v>
      </c>
      <c r="DE12">
        <v>81</v>
      </c>
      <c r="DF12" t="s">
        <v>46</v>
      </c>
      <c r="DG12" s="468">
        <v>64788399.899999999</v>
      </c>
    </row>
    <row r="13" spans="1:113">
      <c r="A13">
        <v>46</v>
      </c>
      <c r="B13" t="s">
        <v>719</v>
      </c>
      <c r="C13" s="234">
        <v>0</v>
      </c>
      <c r="D13" s="234">
        <v>18288.810000000001</v>
      </c>
      <c r="E13" s="234">
        <v>0</v>
      </c>
      <c r="F13" s="234">
        <v>91701.510000000009</v>
      </c>
      <c r="G13" s="234">
        <v>80</v>
      </c>
      <c r="H13" s="234">
        <v>19434.129999999997</v>
      </c>
      <c r="I13" s="234">
        <v>0</v>
      </c>
      <c r="J13" s="234">
        <v>7877.77</v>
      </c>
      <c r="K13" s="234">
        <v>11149.04</v>
      </c>
      <c r="L13" s="234">
        <v>289293.86</v>
      </c>
      <c r="AB13">
        <v>78</v>
      </c>
      <c r="AC13" t="s">
        <v>720</v>
      </c>
      <c r="AD13" s="468"/>
      <c r="AE13" s="468"/>
      <c r="AF13" s="468"/>
      <c r="AG13" s="468"/>
      <c r="AH13" s="468"/>
      <c r="AI13" s="468"/>
      <c r="AJ13" s="468">
        <v>79.989999999999995</v>
      </c>
      <c r="AK13" s="468">
        <v>1258810</v>
      </c>
      <c r="AL13" s="468"/>
      <c r="AM13" s="468"/>
      <c r="BC13">
        <v>15</v>
      </c>
      <c r="BD13" t="s">
        <v>38</v>
      </c>
      <c r="BE13" s="234"/>
      <c r="BF13" s="234"/>
      <c r="BG13" s="234"/>
      <c r="BH13" s="234"/>
      <c r="BI13" s="234">
        <v>0</v>
      </c>
      <c r="BJ13" s="234">
        <v>1599525.21</v>
      </c>
      <c r="BK13" s="234"/>
      <c r="BL13" s="234"/>
      <c r="BM13" s="234">
        <v>0</v>
      </c>
      <c r="BN13" s="234">
        <v>3999807.31</v>
      </c>
      <c r="CD13">
        <v>66</v>
      </c>
      <c r="CE13" t="s">
        <v>1571</v>
      </c>
      <c r="CF13" s="468"/>
      <c r="CG13" s="468"/>
      <c r="CH13" s="468"/>
      <c r="CI13" s="468"/>
      <c r="CJ13" s="468"/>
      <c r="CK13" s="468"/>
      <c r="CL13" s="468"/>
      <c r="CM13" s="468"/>
      <c r="CN13" s="468">
        <v>5076339.9750000006</v>
      </c>
      <c r="CO13" s="468">
        <v>0</v>
      </c>
      <c r="DE13">
        <v>283</v>
      </c>
      <c r="DF13" t="s">
        <v>104</v>
      </c>
      <c r="DG13" s="468">
        <v>20578082.620000001</v>
      </c>
    </row>
    <row r="14" spans="1:113">
      <c r="A14">
        <v>47</v>
      </c>
      <c r="B14" t="s">
        <v>43</v>
      </c>
      <c r="C14" s="234">
        <v>0</v>
      </c>
      <c r="D14" s="234">
        <v>9568.2999999999993</v>
      </c>
      <c r="E14" s="234">
        <v>0</v>
      </c>
      <c r="F14" s="234">
        <v>195580.68</v>
      </c>
      <c r="G14" s="234"/>
      <c r="H14" s="234"/>
      <c r="I14" s="234"/>
      <c r="J14" s="234"/>
      <c r="K14" s="234"/>
      <c r="L14" s="234"/>
      <c r="AB14">
        <v>683</v>
      </c>
      <c r="AC14" t="s">
        <v>632</v>
      </c>
      <c r="AD14" s="468"/>
      <c r="AE14" s="468"/>
      <c r="AF14" s="468"/>
      <c r="AG14" s="468"/>
      <c r="AH14" s="468">
        <v>0</v>
      </c>
      <c r="AI14" s="468">
        <v>1248703.23</v>
      </c>
      <c r="AJ14" s="468"/>
      <c r="AK14" s="468"/>
      <c r="AL14" s="468"/>
      <c r="AM14" s="468"/>
      <c r="BC14">
        <v>206</v>
      </c>
      <c r="BD14" t="s">
        <v>78</v>
      </c>
      <c r="BE14" s="234"/>
      <c r="BF14" s="234"/>
      <c r="BG14" s="234"/>
      <c r="BH14" s="234"/>
      <c r="BI14" s="234"/>
      <c r="BJ14" s="234"/>
      <c r="BK14" s="234"/>
      <c r="BL14" s="234"/>
      <c r="BM14" s="234">
        <v>0</v>
      </c>
      <c r="BN14" s="234">
        <v>13720000</v>
      </c>
      <c r="CD14">
        <v>78</v>
      </c>
      <c r="CE14" t="s">
        <v>720</v>
      </c>
      <c r="CF14" s="468"/>
      <c r="CG14" s="468"/>
      <c r="CH14" s="468"/>
      <c r="CI14" s="468"/>
      <c r="CJ14" s="468"/>
      <c r="CK14" s="468"/>
      <c r="CL14" s="468"/>
      <c r="CM14" s="468"/>
      <c r="CN14" s="468">
        <v>3316730.0124000004</v>
      </c>
      <c r="CO14" s="468">
        <v>0</v>
      </c>
      <c r="DE14">
        <v>78</v>
      </c>
      <c r="DF14" t="s">
        <v>720</v>
      </c>
      <c r="DG14" s="468">
        <v>12855819.930000002</v>
      </c>
    </row>
    <row r="15" spans="1:113">
      <c r="A15">
        <v>81</v>
      </c>
      <c r="B15" t="s">
        <v>46</v>
      </c>
      <c r="C15" s="234">
        <v>0</v>
      </c>
      <c r="D15" s="234">
        <v>22101.3</v>
      </c>
      <c r="E15" s="234">
        <v>0</v>
      </c>
      <c r="F15" s="234">
        <v>2662.7</v>
      </c>
      <c r="G15" s="234">
        <v>0</v>
      </c>
      <c r="H15" s="234">
        <v>50947.71</v>
      </c>
      <c r="I15" s="234">
        <v>0</v>
      </c>
      <c r="J15" s="234">
        <v>3439542.0799999991</v>
      </c>
      <c r="K15" s="234">
        <v>0</v>
      </c>
      <c r="L15" s="234">
        <v>155620.06999999998</v>
      </c>
      <c r="AB15">
        <v>389</v>
      </c>
      <c r="AC15" t="s">
        <v>736</v>
      </c>
      <c r="AD15" s="468"/>
      <c r="AE15" s="468"/>
      <c r="AF15" s="468"/>
      <c r="AG15" s="468"/>
      <c r="AH15" s="468">
        <v>0</v>
      </c>
      <c r="AI15" s="468">
        <v>17841406.640000001</v>
      </c>
      <c r="AJ15" s="468"/>
      <c r="AK15" s="468"/>
      <c r="AL15" s="468"/>
      <c r="AM15" s="468"/>
      <c r="BC15">
        <v>25</v>
      </c>
      <c r="BD15" t="s">
        <v>41</v>
      </c>
      <c r="BE15" s="234"/>
      <c r="BF15" s="234"/>
      <c r="BG15" s="234"/>
      <c r="BH15" s="234"/>
      <c r="BI15" s="234"/>
      <c r="BJ15" s="234"/>
      <c r="BK15" s="234">
        <v>0</v>
      </c>
      <c r="BL15" s="234">
        <v>5809212.7800000003</v>
      </c>
      <c r="BM15" s="234"/>
      <c r="BN15" s="234"/>
      <c r="CD15">
        <v>41</v>
      </c>
      <c r="CE15" t="s">
        <v>879</v>
      </c>
      <c r="CF15" s="468"/>
      <c r="CG15" s="468"/>
      <c r="CH15" s="468">
        <v>0</v>
      </c>
      <c r="CI15" s="468">
        <v>61228165.247199997</v>
      </c>
      <c r="CJ15" s="468">
        <v>0</v>
      </c>
      <c r="CK15" s="468">
        <v>55170740.520000003</v>
      </c>
      <c r="CL15" s="468">
        <v>88366330.872400001</v>
      </c>
      <c r="CM15" s="468">
        <v>0</v>
      </c>
      <c r="CN15" s="468">
        <v>24045025.787999999</v>
      </c>
      <c r="CO15" s="468">
        <v>60.025000000000006</v>
      </c>
      <c r="DE15">
        <v>203</v>
      </c>
      <c r="DF15" t="s">
        <v>77</v>
      </c>
      <c r="DG15" s="468">
        <v>321099.50999999995</v>
      </c>
    </row>
    <row r="16" spans="1:113">
      <c r="A16">
        <v>86</v>
      </c>
      <c r="B16" t="s">
        <v>47</v>
      </c>
      <c r="C16" s="234">
        <v>0</v>
      </c>
      <c r="D16" s="234">
        <v>376814</v>
      </c>
      <c r="E16" s="234">
        <v>0</v>
      </c>
      <c r="F16" s="234">
        <v>153830</v>
      </c>
      <c r="G16" s="234">
        <v>123804.63</v>
      </c>
      <c r="H16" s="234">
        <v>156522</v>
      </c>
      <c r="I16" s="234">
        <v>0</v>
      </c>
      <c r="J16" s="234">
        <v>475116.39</v>
      </c>
      <c r="K16" s="234">
        <v>0</v>
      </c>
      <c r="L16" s="234">
        <v>102336</v>
      </c>
      <c r="AB16">
        <v>41</v>
      </c>
      <c r="AC16" t="s">
        <v>879</v>
      </c>
      <c r="AD16" s="468"/>
      <c r="AE16" s="468"/>
      <c r="AF16" s="468">
        <v>79.989999999999995</v>
      </c>
      <c r="AG16" s="468">
        <v>41160000</v>
      </c>
      <c r="AH16" s="468">
        <v>79.989999999999995</v>
      </c>
      <c r="AI16" s="468">
        <v>159659.57</v>
      </c>
      <c r="AJ16" s="468">
        <v>0</v>
      </c>
      <c r="AK16" s="468">
        <v>1089429.74</v>
      </c>
      <c r="AL16" s="468">
        <v>79.989999999999995</v>
      </c>
      <c r="AM16" s="468">
        <v>16183405.42</v>
      </c>
      <c r="BC16">
        <v>47</v>
      </c>
      <c r="BD16" t="s">
        <v>43</v>
      </c>
      <c r="BE16" s="234">
        <v>128378405.24000001</v>
      </c>
      <c r="BF16" s="234">
        <v>0</v>
      </c>
      <c r="BG16" s="234">
        <v>33083384.150000002</v>
      </c>
      <c r="BH16" s="234">
        <v>0</v>
      </c>
      <c r="BI16" s="234">
        <v>25957354.07</v>
      </c>
      <c r="BJ16" s="234">
        <v>0</v>
      </c>
      <c r="BK16" s="234">
        <v>13195903.609999999</v>
      </c>
      <c r="BL16" s="234">
        <v>0</v>
      </c>
      <c r="BM16" s="234">
        <v>8105073.1900000004</v>
      </c>
      <c r="BN16" s="234">
        <v>0</v>
      </c>
      <c r="CD16">
        <v>382</v>
      </c>
      <c r="CE16" t="s">
        <v>627</v>
      </c>
      <c r="CF16" s="468"/>
      <c r="CG16" s="468"/>
      <c r="CH16" s="468">
        <v>1257914.9072</v>
      </c>
      <c r="CI16" s="468">
        <v>0</v>
      </c>
      <c r="CJ16" s="468">
        <v>2798945.3758000005</v>
      </c>
      <c r="CK16" s="468">
        <v>0</v>
      </c>
      <c r="CL16" s="468"/>
      <c r="CM16" s="468"/>
      <c r="CN16" s="468"/>
      <c r="CO16" s="468"/>
      <c r="DE16">
        <v>294</v>
      </c>
      <c r="DF16" t="s">
        <v>111</v>
      </c>
      <c r="DG16" s="468">
        <v>443299.35</v>
      </c>
    </row>
    <row r="17" spans="1:111">
      <c r="A17">
        <v>117</v>
      </c>
      <c r="B17" t="s">
        <v>50</v>
      </c>
      <c r="C17" s="234"/>
      <c r="D17" s="234"/>
      <c r="E17" s="234"/>
      <c r="F17" s="234"/>
      <c r="G17" s="234"/>
      <c r="H17" s="234"/>
      <c r="I17" s="234"/>
      <c r="J17" s="234"/>
      <c r="K17" s="234">
        <v>2960</v>
      </c>
      <c r="L17" s="234">
        <v>0</v>
      </c>
      <c r="AB17">
        <v>253</v>
      </c>
      <c r="AC17" t="s">
        <v>94</v>
      </c>
      <c r="AD17" s="468"/>
      <c r="AE17" s="468"/>
      <c r="AF17" s="468"/>
      <c r="AG17" s="468"/>
      <c r="AH17" s="468"/>
      <c r="AI17" s="468"/>
      <c r="AJ17" s="468"/>
      <c r="AK17" s="468"/>
      <c r="AL17" s="468">
        <v>79.989999999999995</v>
      </c>
      <c r="AM17" s="468">
        <v>15570464.42</v>
      </c>
      <c r="BC17">
        <v>78</v>
      </c>
      <c r="BD17" t="s">
        <v>720</v>
      </c>
      <c r="BE17" s="234"/>
      <c r="BF17" s="234"/>
      <c r="BG17" s="234"/>
      <c r="BH17" s="234"/>
      <c r="BI17" s="234"/>
      <c r="BJ17" s="234"/>
      <c r="BK17" s="234"/>
      <c r="BL17" s="234"/>
      <c r="BM17" s="234">
        <v>0</v>
      </c>
      <c r="BN17" s="234">
        <v>3316730.01</v>
      </c>
      <c r="CD17">
        <v>249</v>
      </c>
      <c r="CE17" t="s">
        <v>92</v>
      </c>
      <c r="CF17" s="468"/>
      <c r="CG17" s="468"/>
      <c r="CH17" s="468"/>
      <c r="CI17" s="468"/>
      <c r="CJ17" s="468"/>
      <c r="CK17" s="468"/>
      <c r="CL17" s="468"/>
      <c r="CM17" s="468"/>
      <c r="CN17" s="468">
        <v>830459.52640000009</v>
      </c>
      <c r="CO17" s="468">
        <v>0</v>
      </c>
      <c r="DE17">
        <v>134</v>
      </c>
      <c r="DF17" t="s">
        <v>56</v>
      </c>
      <c r="DG17" s="468">
        <v>11770361.639999999</v>
      </c>
    </row>
    <row r="18" spans="1:111">
      <c r="A18">
        <v>132</v>
      </c>
      <c r="B18" t="s">
        <v>54</v>
      </c>
      <c r="C18" s="234"/>
      <c r="D18" s="234"/>
      <c r="E18" s="234"/>
      <c r="F18" s="234"/>
      <c r="G18" s="234"/>
      <c r="H18" s="234"/>
      <c r="I18" s="234"/>
      <c r="J18" s="234"/>
      <c r="K18" s="234">
        <v>0</v>
      </c>
      <c r="L18" s="234">
        <v>4352.3100000000004</v>
      </c>
      <c r="AB18">
        <v>25</v>
      </c>
      <c r="AC18" t="s">
        <v>41</v>
      </c>
      <c r="AD18" s="468"/>
      <c r="AE18" s="468"/>
      <c r="AF18" s="468"/>
      <c r="AG18" s="468"/>
      <c r="AH18" s="468">
        <v>0</v>
      </c>
      <c r="AI18" s="468">
        <v>44590</v>
      </c>
      <c r="AJ18" s="468"/>
      <c r="AK18" s="468"/>
      <c r="AL18" s="468"/>
      <c r="AM18" s="468"/>
      <c r="BC18">
        <v>81</v>
      </c>
      <c r="BD18" t="s">
        <v>46</v>
      </c>
      <c r="BE18" s="234"/>
      <c r="BF18" s="234"/>
      <c r="BG18" s="234"/>
      <c r="BH18" s="234"/>
      <c r="BI18" s="234">
        <v>0</v>
      </c>
      <c r="BJ18" s="234">
        <v>3056466.98</v>
      </c>
      <c r="BK18" s="234"/>
      <c r="BL18" s="234"/>
      <c r="BM18" s="234">
        <v>0</v>
      </c>
      <c r="BN18" s="234">
        <v>148264.62</v>
      </c>
      <c r="DE18">
        <v>293</v>
      </c>
      <c r="DF18" t="s">
        <v>110</v>
      </c>
      <c r="DG18" s="468">
        <v>4540</v>
      </c>
    </row>
    <row r="19" spans="1:111">
      <c r="A19">
        <v>212</v>
      </c>
      <c r="B19" t="s">
        <v>81</v>
      </c>
      <c r="C19" s="234"/>
      <c r="D19" s="234"/>
      <c r="E19" s="234"/>
      <c r="F19" s="234"/>
      <c r="G19" s="234">
        <v>0</v>
      </c>
      <c r="H19" s="234">
        <v>205.6</v>
      </c>
      <c r="I19" s="234">
        <v>0</v>
      </c>
      <c r="J19" s="234">
        <v>15200.1</v>
      </c>
      <c r="K19" s="234">
        <v>0</v>
      </c>
      <c r="L19" s="234">
        <v>1444.9799999999998</v>
      </c>
      <c r="AB19">
        <v>376</v>
      </c>
      <c r="AC19" t="s">
        <v>559</v>
      </c>
      <c r="AD19" s="468"/>
      <c r="AE19" s="468"/>
      <c r="AF19" s="468"/>
      <c r="AG19" s="468"/>
      <c r="AH19" s="468">
        <v>79.989999999999995</v>
      </c>
      <c r="AI19" s="468">
        <v>2136304.36</v>
      </c>
      <c r="AJ19" s="468"/>
      <c r="AK19" s="468"/>
      <c r="AL19" s="468"/>
      <c r="AM19" s="468"/>
      <c r="BC19">
        <v>30</v>
      </c>
      <c r="BD19" t="s">
        <v>587</v>
      </c>
      <c r="BE19" s="234"/>
      <c r="BF19" s="234"/>
      <c r="BG19" s="234"/>
      <c r="BH19" s="234"/>
      <c r="BI19" s="234"/>
      <c r="BJ19" s="234"/>
      <c r="BK19" s="234">
        <v>6028020.1400000006</v>
      </c>
      <c r="BL19" s="234">
        <v>0</v>
      </c>
      <c r="BM19" s="234"/>
      <c r="BN19" s="234"/>
      <c r="DE19">
        <v>586</v>
      </c>
      <c r="DF19" t="s">
        <v>150</v>
      </c>
      <c r="DG19" s="468">
        <v>794002.94</v>
      </c>
    </row>
    <row r="20" spans="1:111">
      <c r="A20">
        <v>287</v>
      </c>
      <c r="B20" t="s">
        <v>105</v>
      </c>
      <c r="C20" s="234"/>
      <c r="D20" s="234"/>
      <c r="E20" s="234"/>
      <c r="F20" s="234"/>
      <c r="G20" s="234"/>
      <c r="H20" s="234"/>
      <c r="I20" s="234"/>
      <c r="J20" s="234"/>
      <c r="K20" s="234">
        <v>0</v>
      </c>
      <c r="L20" s="234">
        <v>767.13</v>
      </c>
      <c r="AB20">
        <v>951</v>
      </c>
      <c r="AC20" t="s">
        <v>171</v>
      </c>
      <c r="AD20" s="468"/>
      <c r="AE20" s="468"/>
      <c r="AF20" s="468"/>
      <c r="AG20" s="468"/>
      <c r="AH20" s="468">
        <v>0</v>
      </c>
      <c r="AI20" s="468">
        <v>705880771.17999995</v>
      </c>
      <c r="AJ20" s="468"/>
      <c r="AK20" s="468"/>
      <c r="AL20" s="468"/>
      <c r="AM20" s="468"/>
      <c r="BC20">
        <v>383</v>
      </c>
      <c r="BD20" t="s">
        <v>628</v>
      </c>
      <c r="BE20" s="234"/>
      <c r="BF20" s="234"/>
      <c r="BG20" s="234"/>
      <c r="BH20" s="234"/>
      <c r="BI20" s="234">
        <v>2353138</v>
      </c>
      <c r="BJ20" s="234">
        <v>0</v>
      </c>
      <c r="BK20" s="234"/>
      <c r="BL20" s="234"/>
      <c r="BM20" s="234"/>
      <c r="BN20" s="234"/>
      <c r="DE20">
        <v>295</v>
      </c>
      <c r="DF20" t="s">
        <v>112</v>
      </c>
      <c r="DG20" s="468">
        <v>38523</v>
      </c>
    </row>
    <row r="21" spans="1:111">
      <c r="A21">
        <v>291</v>
      </c>
      <c r="B21" t="s">
        <v>108</v>
      </c>
      <c r="C21" s="234">
        <v>0</v>
      </c>
      <c r="D21" s="234">
        <v>2527</v>
      </c>
      <c r="E21" s="234"/>
      <c r="F21" s="234"/>
      <c r="G21" s="234"/>
      <c r="H21" s="234"/>
      <c r="I21" s="234"/>
      <c r="J21" s="234"/>
      <c r="K21" s="234">
        <v>160</v>
      </c>
      <c r="L21" s="234">
        <v>73236.679999999993</v>
      </c>
      <c r="AB21">
        <v>590</v>
      </c>
      <c r="AC21" t="s">
        <v>659</v>
      </c>
      <c r="AD21" s="468"/>
      <c r="AE21" s="468"/>
      <c r="AF21" s="468"/>
      <c r="AG21" s="468"/>
      <c r="AH21" s="468"/>
      <c r="AI21" s="468"/>
      <c r="AJ21" s="468"/>
      <c r="AK21" s="468"/>
      <c r="AL21" s="468">
        <v>0</v>
      </c>
      <c r="AM21" s="468">
        <v>24485.47</v>
      </c>
      <c r="BC21">
        <v>35</v>
      </c>
      <c r="BD21" t="s">
        <v>42</v>
      </c>
      <c r="BE21" s="234"/>
      <c r="BF21" s="234"/>
      <c r="BG21" s="234">
        <v>927.5</v>
      </c>
      <c r="BH21" s="234">
        <v>0</v>
      </c>
      <c r="BI21" s="234"/>
      <c r="BJ21" s="234"/>
      <c r="BK21" s="234"/>
      <c r="BL21" s="234"/>
      <c r="BM21" s="234">
        <v>13392.01</v>
      </c>
      <c r="BN21" s="234">
        <v>0</v>
      </c>
      <c r="DE21">
        <v>133</v>
      </c>
      <c r="DF21" t="s">
        <v>55</v>
      </c>
      <c r="DG21" s="468">
        <v>189645.05</v>
      </c>
    </row>
    <row r="22" spans="1:111">
      <c r="A22">
        <v>340</v>
      </c>
      <c r="B22" t="s">
        <v>123</v>
      </c>
      <c r="C22" s="234"/>
      <c r="D22" s="234"/>
      <c r="E22" s="234"/>
      <c r="F22" s="234"/>
      <c r="G22" s="234"/>
      <c r="H22" s="234"/>
      <c r="I22" s="234"/>
      <c r="J22" s="234"/>
      <c r="K22" s="234">
        <v>640</v>
      </c>
      <c r="L22" s="234">
        <v>653547.62</v>
      </c>
      <c r="BC22">
        <v>6</v>
      </c>
      <c r="BD22" t="s">
        <v>36</v>
      </c>
      <c r="BE22" s="234"/>
      <c r="BF22" s="234"/>
      <c r="BG22" s="234"/>
      <c r="BH22" s="234"/>
      <c r="BI22" s="234"/>
      <c r="BJ22" s="234"/>
      <c r="BK22" s="234">
        <v>3749387.46</v>
      </c>
      <c r="BL22" s="234">
        <v>0</v>
      </c>
      <c r="BM22" s="234"/>
      <c r="BN22" s="234"/>
      <c r="DE22">
        <v>269</v>
      </c>
      <c r="DF22" t="s">
        <v>99</v>
      </c>
      <c r="DG22" s="468">
        <v>9786</v>
      </c>
    </row>
    <row r="23" spans="1:111">
      <c r="A23">
        <v>383</v>
      </c>
      <c r="B23" t="s">
        <v>628</v>
      </c>
      <c r="C23" s="234"/>
      <c r="D23" s="234"/>
      <c r="E23" s="234"/>
      <c r="F23" s="234"/>
      <c r="G23" s="234"/>
      <c r="H23" s="234"/>
      <c r="I23" s="234">
        <v>0</v>
      </c>
      <c r="J23" s="234">
        <v>82143.399999999994</v>
      </c>
      <c r="K23" s="234">
        <v>0</v>
      </c>
      <c r="L23" s="234">
        <v>207911.9</v>
      </c>
      <c r="BC23">
        <v>389</v>
      </c>
      <c r="BD23" t="s">
        <v>736</v>
      </c>
      <c r="BE23" s="234"/>
      <c r="BF23" s="234"/>
      <c r="BG23" s="234"/>
      <c r="BH23" s="234"/>
      <c r="BI23" s="234">
        <v>18138190.559999999</v>
      </c>
      <c r="BJ23" s="234">
        <v>0</v>
      </c>
      <c r="BK23" s="234"/>
      <c r="BL23" s="234"/>
      <c r="BM23" s="234"/>
      <c r="BN23" s="234"/>
      <c r="DE23">
        <v>389</v>
      </c>
      <c r="DF23" t="s">
        <v>736</v>
      </c>
      <c r="DG23" s="468">
        <v>3112509.9299999992</v>
      </c>
    </row>
    <row r="24" spans="1:111">
      <c r="A24">
        <v>513</v>
      </c>
      <c r="B24" t="s">
        <v>138</v>
      </c>
      <c r="C24" s="234">
        <v>80</v>
      </c>
      <c r="D24" s="234">
        <v>0</v>
      </c>
      <c r="E24" s="234">
        <v>80</v>
      </c>
      <c r="F24" s="234">
        <v>56125</v>
      </c>
      <c r="G24" s="234">
        <v>440</v>
      </c>
      <c r="H24" s="234">
        <v>124380</v>
      </c>
      <c r="I24" s="234">
        <v>163442928.46000001</v>
      </c>
      <c r="J24" s="234">
        <v>38575189.160000004</v>
      </c>
      <c r="K24" s="234">
        <v>373106548.20000005</v>
      </c>
      <c r="L24" s="234">
        <v>220188320</v>
      </c>
      <c r="BC24">
        <v>249</v>
      </c>
      <c r="BD24" t="s">
        <v>92</v>
      </c>
      <c r="BE24" s="234"/>
      <c r="BF24" s="234"/>
      <c r="BG24" s="234"/>
      <c r="BH24" s="234"/>
      <c r="BI24" s="234"/>
      <c r="BJ24" s="234"/>
      <c r="BK24" s="234"/>
      <c r="BL24" s="234"/>
      <c r="BM24" s="234">
        <v>0</v>
      </c>
      <c r="BN24" s="234">
        <v>830459.53</v>
      </c>
      <c r="DE24">
        <v>660</v>
      </c>
      <c r="DF24" t="s">
        <v>153</v>
      </c>
      <c r="DG24" s="468">
        <v>44963546.280000009</v>
      </c>
    </row>
    <row r="25" spans="1:111">
      <c r="A25">
        <v>578</v>
      </c>
      <c r="B25" t="s">
        <v>146</v>
      </c>
      <c r="C25" s="234"/>
      <c r="D25" s="234"/>
      <c r="E25" s="234">
        <v>0</v>
      </c>
      <c r="F25" s="234">
        <v>105664.85</v>
      </c>
      <c r="G25" s="234">
        <v>0</v>
      </c>
      <c r="H25" s="234">
        <v>8072</v>
      </c>
      <c r="I25" s="234"/>
      <c r="J25" s="234"/>
      <c r="K25" s="234">
        <v>80</v>
      </c>
      <c r="L25" s="234">
        <v>51749.21</v>
      </c>
      <c r="BC25">
        <v>382</v>
      </c>
      <c r="BD25" t="s">
        <v>627</v>
      </c>
      <c r="BE25" s="234"/>
      <c r="BF25" s="234"/>
      <c r="BG25" s="234">
        <v>0</v>
      </c>
      <c r="BH25" s="234">
        <v>1257914.9099999999</v>
      </c>
      <c r="BI25" s="234">
        <v>0</v>
      </c>
      <c r="BJ25" s="234">
        <v>2798945.38</v>
      </c>
      <c r="BK25" s="234"/>
      <c r="BL25" s="234"/>
      <c r="BM25" s="234"/>
      <c r="BN25" s="234"/>
      <c r="DE25" t="s">
        <v>494</v>
      </c>
      <c r="DF25" t="s">
        <v>542</v>
      </c>
      <c r="DG25" s="468">
        <v>526607910.42999995</v>
      </c>
    </row>
    <row r="26" spans="1:111">
      <c r="A26">
        <v>650</v>
      </c>
      <c r="B26" t="s">
        <v>152</v>
      </c>
      <c r="C26" s="234">
        <v>0</v>
      </c>
      <c r="D26" s="234">
        <v>1800.81</v>
      </c>
      <c r="E26" s="234">
        <v>0</v>
      </c>
      <c r="F26" s="234">
        <v>75553.06</v>
      </c>
      <c r="G26" s="234">
        <v>0</v>
      </c>
      <c r="H26" s="234">
        <v>13857.61</v>
      </c>
      <c r="I26" s="234">
        <v>0</v>
      </c>
      <c r="J26" s="234">
        <v>14981.3</v>
      </c>
      <c r="K26" s="234">
        <v>0</v>
      </c>
      <c r="L26" s="234">
        <v>22661.41</v>
      </c>
      <c r="BC26">
        <v>54</v>
      </c>
      <c r="BD26" t="s">
        <v>876</v>
      </c>
      <c r="BE26" s="234"/>
      <c r="BF26" s="234"/>
      <c r="BG26" s="234"/>
      <c r="BH26" s="234"/>
      <c r="BI26" s="234"/>
      <c r="BJ26" s="234"/>
      <c r="BK26" s="234"/>
      <c r="BL26" s="234"/>
      <c r="BM26" s="234">
        <v>179000</v>
      </c>
      <c r="BN26" s="234">
        <v>0</v>
      </c>
      <c r="DE26">
        <v>312</v>
      </c>
      <c r="DF26" t="s">
        <v>121</v>
      </c>
      <c r="DG26" s="468">
        <v>32174711.650000025</v>
      </c>
    </row>
    <row r="27" spans="1:111">
      <c r="A27">
        <v>660</v>
      </c>
      <c r="B27" t="s">
        <v>153</v>
      </c>
      <c r="C27" s="234">
        <v>0</v>
      </c>
      <c r="D27" s="234">
        <v>220</v>
      </c>
      <c r="E27" s="234">
        <v>0</v>
      </c>
      <c r="F27" s="234">
        <v>447764.59</v>
      </c>
      <c r="G27" s="234">
        <v>0</v>
      </c>
      <c r="H27" s="234">
        <v>1730.1</v>
      </c>
      <c r="I27" s="234">
        <v>0</v>
      </c>
      <c r="J27" s="234">
        <v>0.3</v>
      </c>
      <c r="K27" s="234">
        <v>0</v>
      </c>
      <c r="L27" s="234">
        <v>8622.880000000001</v>
      </c>
      <c r="BC27">
        <v>374</v>
      </c>
      <c r="BD27" t="s">
        <v>558</v>
      </c>
      <c r="BE27" s="234"/>
      <c r="BF27" s="234"/>
      <c r="BG27" s="234">
        <v>0</v>
      </c>
      <c r="BH27" s="234">
        <v>15288180.33</v>
      </c>
      <c r="BI27" s="234"/>
      <c r="BJ27" s="234"/>
      <c r="BK27" s="234"/>
      <c r="BL27" s="234"/>
      <c r="BM27" s="234"/>
      <c r="BN27" s="234"/>
      <c r="DE27">
        <v>548</v>
      </c>
      <c r="DF27" t="s">
        <v>658</v>
      </c>
      <c r="DG27" s="468">
        <v>465452.04000000004</v>
      </c>
    </row>
    <row r="28" spans="1:111">
      <c r="A28">
        <v>670</v>
      </c>
      <c r="B28" t="s">
        <v>155</v>
      </c>
      <c r="C28" s="234">
        <v>320</v>
      </c>
      <c r="D28" s="234">
        <v>0</v>
      </c>
      <c r="E28" s="234">
        <v>160</v>
      </c>
      <c r="F28" s="234">
        <v>0</v>
      </c>
      <c r="G28" s="234">
        <v>240</v>
      </c>
      <c r="H28" s="234">
        <v>0</v>
      </c>
      <c r="I28" s="234">
        <v>80</v>
      </c>
      <c r="J28" s="234">
        <v>0</v>
      </c>
      <c r="K28" s="234">
        <v>0</v>
      </c>
      <c r="L28" s="234">
        <v>7277.73</v>
      </c>
      <c r="BC28">
        <v>288</v>
      </c>
      <c r="BD28" t="s">
        <v>106</v>
      </c>
      <c r="BE28" s="234"/>
      <c r="BF28" s="234"/>
      <c r="BG28" s="234"/>
      <c r="BH28" s="234"/>
      <c r="BI28" s="234"/>
      <c r="BJ28" s="234"/>
      <c r="BK28" s="234">
        <v>4148.3100000000004</v>
      </c>
      <c r="BL28" s="234">
        <v>0</v>
      </c>
      <c r="BM28" s="234"/>
      <c r="BN28" s="234"/>
      <c r="DE28">
        <v>599</v>
      </c>
      <c r="DF28" t="s">
        <v>630</v>
      </c>
      <c r="DG28" s="468">
        <v>15619952.510000002</v>
      </c>
    </row>
    <row r="29" spans="1:111">
      <c r="A29">
        <v>902</v>
      </c>
      <c r="B29" t="s">
        <v>163</v>
      </c>
      <c r="C29" s="234">
        <v>0</v>
      </c>
      <c r="D29" s="234">
        <v>7775.59</v>
      </c>
      <c r="E29" s="234">
        <v>0</v>
      </c>
      <c r="F29" s="234">
        <v>937287.65</v>
      </c>
      <c r="G29" s="234">
        <v>0</v>
      </c>
      <c r="H29" s="234">
        <v>11585.6</v>
      </c>
      <c r="I29" s="234">
        <v>0</v>
      </c>
      <c r="J29" s="234">
        <v>47046.78</v>
      </c>
      <c r="K29" s="234"/>
      <c r="L29" s="234"/>
      <c r="BC29">
        <v>213</v>
      </c>
      <c r="BD29" t="s">
        <v>82</v>
      </c>
      <c r="BE29" s="234"/>
      <c r="BF29" s="234"/>
      <c r="BG29" s="234"/>
      <c r="BH29" s="234"/>
      <c r="BI29" s="234"/>
      <c r="BJ29" s="234"/>
      <c r="BK29" s="234">
        <v>8290.4</v>
      </c>
      <c r="BL29" s="234">
        <v>0</v>
      </c>
      <c r="BM29" s="234"/>
      <c r="BN29" s="234"/>
      <c r="DE29">
        <v>132</v>
      </c>
      <c r="DF29" t="s">
        <v>54</v>
      </c>
      <c r="DG29" s="468">
        <v>1950259.6400000001</v>
      </c>
    </row>
    <row r="30" spans="1:111">
      <c r="A30" t="s">
        <v>494</v>
      </c>
      <c r="B30" t="s">
        <v>542</v>
      </c>
      <c r="C30" s="234">
        <v>0</v>
      </c>
      <c r="D30" s="234">
        <v>1472588.42</v>
      </c>
      <c r="E30" s="234">
        <v>428</v>
      </c>
      <c r="F30" s="234">
        <v>92180638.350000009</v>
      </c>
      <c r="G30" s="234">
        <v>0</v>
      </c>
      <c r="H30" s="234">
        <v>5661860.8099999996</v>
      </c>
      <c r="I30" s="234">
        <v>0</v>
      </c>
      <c r="J30" s="234">
        <v>12618574.189999998</v>
      </c>
      <c r="K30" s="234">
        <v>512855.11000000004</v>
      </c>
      <c r="L30" s="234">
        <v>22029980.25</v>
      </c>
      <c r="DE30">
        <v>47</v>
      </c>
      <c r="DF30" t="s">
        <v>43</v>
      </c>
      <c r="DG30" s="468">
        <v>7000</v>
      </c>
    </row>
    <row r="31" spans="1:111">
      <c r="A31" t="s">
        <v>497</v>
      </c>
      <c r="B31" t="s">
        <v>615</v>
      </c>
      <c r="C31" s="234">
        <v>0</v>
      </c>
      <c r="D31" s="234">
        <v>683592.38</v>
      </c>
      <c r="E31" s="234">
        <v>0</v>
      </c>
      <c r="F31" s="234">
        <v>8448.5400000000009</v>
      </c>
      <c r="G31" s="234">
        <v>0</v>
      </c>
      <c r="H31" s="234">
        <v>206521.51</v>
      </c>
      <c r="I31" s="234">
        <v>0</v>
      </c>
      <c r="J31" s="234">
        <v>37500471.880000003</v>
      </c>
      <c r="K31" s="234">
        <v>0</v>
      </c>
      <c r="L31" s="234">
        <v>1481569.9</v>
      </c>
      <c r="DE31">
        <v>681</v>
      </c>
      <c r="DF31" t="s">
        <v>157</v>
      </c>
      <c r="DG31" s="468">
        <v>5393578.3099999996</v>
      </c>
    </row>
    <row r="32" spans="1:111">
      <c r="A32" t="s">
        <v>503</v>
      </c>
      <c r="B32" t="s">
        <v>541</v>
      </c>
      <c r="C32" s="234">
        <v>0</v>
      </c>
      <c r="D32" s="234">
        <v>7718034.5499999989</v>
      </c>
      <c r="E32" s="234">
        <v>0</v>
      </c>
      <c r="F32" s="234">
        <v>7489364.6199999982</v>
      </c>
      <c r="G32" s="234">
        <v>0</v>
      </c>
      <c r="H32" s="234">
        <v>8721311.4299999978</v>
      </c>
      <c r="I32" s="234">
        <v>0</v>
      </c>
      <c r="J32" s="234">
        <v>8542091.209999999</v>
      </c>
      <c r="K32" s="234">
        <v>0</v>
      </c>
      <c r="L32" s="234">
        <v>390074.2199999998</v>
      </c>
      <c r="DE32">
        <v>66</v>
      </c>
      <c r="DF32" t="s">
        <v>1571</v>
      </c>
      <c r="DG32" s="468">
        <v>3375995.22</v>
      </c>
    </row>
    <row r="33" spans="1:111">
      <c r="A33">
        <v>597</v>
      </c>
      <c r="B33" t="s">
        <v>609</v>
      </c>
      <c r="C33" s="234"/>
      <c r="D33" s="234"/>
      <c r="E33" s="234"/>
      <c r="F33" s="234"/>
      <c r="G33" s="234"/>
      <c r="H33" s="234"/>
      <c r="I33" s="234"/>
      <c r="J33" s="234"/>
      <c r="K33" s="234">
        <v>1178.3499999999999</v>
      </c>
      <c r="L33" s="234">
        <v>1621090.69</v>
      </c>
      <c r="DE33">
        <v>20</v>
      </c>
      <c r="DF33" t="s">
        <v>40</v>
      </c>
      <c r="DG33" s="468">
        <v>10477452.09</v>
      </c>
    </row>
    <row r="34" spans="1:111">
      <c r="A34">
        <v>595</v>
      </c>
      <c r="B34" t="s">
        <v>561</v>
      </c>
      <c r="C34" s="234"/>
      <c r="D34" s="234"/>
      <c r="E34" s="234"/>
      <c r="F34" s="234"/>
      <c r="G34" s="234"/>
      <c r="H34" s="234"/>
      <c r="I34" s="234"/>
      <c r="J34" s="234"/>
      <c r="K34" s="234">
        <v>0</v>
      </c>
      <c r="L34" s="234">
        <v>374888.05</v>
      </c>
      <c r="DE34">
        <v>324</v>
      </c>
      <c r="DF34" t="s">
        <v>122</v>
      </c>
      <c r="DG34" s="468">
        <v>70602</v>
      </c>
    </row>
    <row r="35" spans="1:111">
      <c r="A35">
        <v>78</v>
      </c>
      <c r="B35" t="s">
        <v>720</v>
      </c>
      <c r="C35" s="234"/>
      <c r="D35" s="234"/>
      <c r="E35" s="234">
        <v>0</v>
      </c>
      <c r="F35" s="234">
        <v>1874.8500000000001</v>
      </c>
      <c r="G35" s="234"/>
      <c r="H35" s="234"/>
      <c r="I35" s="234"/>
      <c r="J35" s="234"/>
      <c r="K35" s="234">
        <v>0</v>
      </c>
      <c r="L35" s="234">
        <v>1800000</v>
      </c>
      <c r="DE35">
        <v>347</v>
      </c>
      <c r="DF35" t="s">
        <v>129</v>
      </c>
      <c r="DG35" s="468">
        <v>1664148</v>
      </c>
    </row>
    <row r="36" spans="1:111">
      <c r="A36">
        <v>283</v>
      </c>
      <c r="B36" t="s">
        <v>104</v>
      </c>
      <c r="C36" s="234"/>
      <c r="D36" s="234"/>
      <c r="E36" s="234">
        <v>0</v>
      </c>
      <c r="F36" s="234">
        <v>147252.20000000001</v>
      </c>
      <c r="G36" s="234">
        <v>0</v>
      </c>
      <c r="H36" s="234">
        <v>69838.900000000009</v>
      </c>
      <c r="I36" s="234">
        <v>0</v>
      </c>
      <c r="J36" s="234">
        <v>2947910.34</v>
      </c>
      <c r="K36" s="234">
        <v>0</v>
      </c>
      <c r="L36" s="234">
        <v>2856888.07</v>
      </c>
      <c r="DE36">
        <v>234</v>
      </c>
      <c r="DF36" t="s">
        <v>563</v>
      </c>
      <c r="DG36" s="468">
        <v>65987.42</v>
      </c>
    </row>
    <row r="37" spans="1:111">
      <c r="A37">
        <v>203</v>
      </c>
      <c r="B37" t="s">
        <v>77</v>
      </c>
      <c r="C37" s="234"/>
      <c r="D37" s="234"/>
      <c r="E37" s="234"/>
      <c r="F37" s="234"/>
      <c r="G37" s="234">
        <v>0</v>
      </c>
      <c r="H37" s="234">
        <v>371</v>
      </c>
      <c r="I37" s="234">
        <v>0</v>
      </c>
      <c r="J37" s="234">
        <v>536.42000000000007</v>
      </c>
      <c r="K37" s="234">
        <v>0</v>
      </c>
      <c r="L37" s="234">
        <v>3667</v>
      </c>
      <c r="DE37">
        <v>573</v>
      </c>
      <c r="DF37" t="s">
        <v>145</v>
      </c>
      <c r="DG37" s="468">
        <v>119246.75</v>
      </c>
    </row>
    <row r="38" spans="1:111">
      <c r="A38">
        <v>155</v>
      </c>
      <c r="B38" t="s">
        <v>70</v>
      </c>
      <c r="C38" s="234"/>
      <c r="D38" s="234"/>
      <c r="E38" s="234"/>
      <c r="F38" s="234"/>
      <c r="G38" s="234"/>
      <c r="H38" s="234"/>
      <c r="I38" s="234"/>
      <c r="J38" s="234"/>
      <c r="K38" s="234">
        <v>0</v>
      </c>
      <c r="L38" s="234">
        <v>2886.47</v>
      </c>
      <c r="DE38">
        <v>70</v>
      </c>
      <c r="DF38" t="s">
        <v>44</v>
      </c>
      <c r="DG38" s="468">
        <v>396704</v>
      </c>
    </row>
    <row r="39" spans="1:111">
      <c r="A39">
        <v>290</v>
      </c>
      <c r="B39" t="s">
        <v>107</v>
      </c>
      <c r="C39" s="234"/>
      <c r="D39" s="234"/>
      <c r="E39" s="234"/>
      <c r="F39" s="234"/>
      <c r="G39" s="234"/>
      <c r="H39" s="234"/>
      <c r="I39" s="234"/>
      <c r="J39" s="234"/>
      <c r="K39" s="234">
        <v>0</v>
      </c>
      <c r="L39" s="234">
        <v>28268.170000000002</v>
      </c>
      <c r="DE39">
        <v>192</v>
      </c>
      <c r="DF39" t="s">
        <v>7116</v>
      </c>
      <c r="DG39" s="468">
        <v>277634</v>
      </c>
    </row>
    <row r="40" spans="1:111">
      <c r="A40">
        <v>373</v>
      </c>
      <c r="B40" t="s">
        <v>557</v>
      </c>
      <c r="C40" s="234"/>
      <c r="D40" s="234"/>
      <c r="E40" s="234"/>
      <c r="F40" s="234"/>
      <c r="G40" s="234"/>
      <c r="H40" s="234"/>
      <c r="I40" s="234"/>
      <c r="J40" s="234"/>
      <c r="K40" s="234">
        <v>0</v>
      </c>
      <c r="L40" s="234">
        <v>13741977.460000001</v>
      </c>
      <c r="DE40">
        <v>253</v>
      </c>
      <c r="DF40" t="s">
        <v>94</v>
      </c>
      <c r="DG40" s="468">
        <v>158896.28</v>
      </c>
    </row>
    <row r="41" spans="1:111">
      <c r="A41">
        <v>342</v>
      </c>
      <c r="B41" t="s">
        <v>124</v>
      </c>
      <c r="C41" s="234"/>
      <c r="D41" s="234"/>
      <c r="E41" s="234"/>
      <c r="F41" s="234"/>
      <c r="G41" s="234"/>
      <c r="H41" s="234"/>
      <c r="I41" s="234"/>
      <c r="J41" s="234"/>
      <c r="K41" s="234">
        <v>0</v>
      </c>
      <c r="L41" s="234">
        <v>6336891.3899999997</v>
      </c>
      <c r="DE41">
        <v>296</v>
      </c>
      <c r="DF41" t="s">
        <v>113</v>
      </c>
      <c r="DG41" s="468">
        <v>1325</v>
      </c>
    </row>
    <row r="42" spans="1:111">
      <c r="A42">
        <v>378</v>
      </c>
      <c r="B42" t="s">
        <v>560</v>
      </c>
      <c r="C42" s="234">
        <v>0</v>
      </c>
      <c r="D42" s="234">
        <v>1</v>
      </c>
      <c r="E42" s="234"/>
      <c r="F42" s="234"/>
      <c r="G42" s="234">
        <v>0</v>
      </c>
      <c r="H42" s="234">
        <v>10700</v>
      </c>
      <c r="I42" s="234">
        <v>0</v>
      </c>
      <c r="J42" s="234">
        <v>212.56</v>
      </c>
      <c r="K42" s="234"/>
      <c r="L42" s="234"/>
      <c r="DE42">
        <v>310</v>
      </c>
      <c r="DF42" t="s">
        <v>119</v>
      </c>
      <c r="DG42" s="468">
        <v>280532.17</v>
      </c>
    </row>
    <row r="43" spans="1:111">
      <c r="A43">
        <v>374</v>
      </c>
      <c r="B43" t="s">
        <v>558</v>
      </c>
      <c r="C43" s="234">
        <v>0</v>
      </c>
      <c r="D43" s="234">
        <v>4500</v>
      </c>
      <c r="E43" s="234">
        <v>0</v>
      </c>
      <c r="F43" s="234">
        <v>2326.54</v>
      </c>
      <c r="G43" s="234"/>
      <c r="H43" s="234"/>
      <c r="I43" s="234"/>
      <c r="J43" s="234"/>
      <c r="K43" s="234"/>
      <c r="L43" s="234"/>
      <c r="DE43">
        <v>387</v>
      </c>
      <c r="DF43" t="s">
        <v>644</v>
      </c>
      <c r="DG43" s="468">
        <v>12729.48</v>
      </c>
    </row>
    <row r="44" spans="1:111">
      <c r="A44">
        <v>905</v>
      </c>
      <c r="B44" t="s">
        <v>166</v>
      </c>
      <c r="C44" s="234"/>
      <c r="D44" s="234"/>
      <c r="E44" s="234"/>
      <c r="F44" s="234"/>
      <c r="G44" s="234"/>
      <c r="H44" s="234"/>
      <c r="I44" s="234">
        <v>0</v>
      </c>
      <c r="J44" s="234">
        <v>276.14</v>
      </c>
      <c r="K44" s="234"/>
      <c r="L44" s="234"/>
      <c r="DE44">
        <v>572</v>
      </c>
      <c r="DF44" t="s">
        <v>144</v>
      </c>
      <c r="DG44" s="468">
        <v>8061.7100000001374</v>
      </c>
    </row>
    <row r="45" spans="1:111">
      <c r="A45">
        <v>580</v>
      </c>
      <c r="B45" t="s">
        <v>147</v>
      </c>
      <c r="C45" s="234"/>
      <c r="D45" s="234"/>
      <c r="E45" s="234"/>
      <c r="F45" s="234"/>
      <c r="G45" s="234"/>
      <c r="H45" s="234"/>
      <c r="I45" s="234"/>
      <c r="J45" s="234"/>
      <c r="K45" s="234">
        <v>0</v>
      </c>
      <c r="L45" s="234">
        <v>2363.7799999999997</v>
      </c>
      <c r="DE45">
        <v>378</v>
      </c>
      <c r="DF45" t="s">
        <v>560</v>
      </c>
      <c r="DG45" s="468">
        <v>356934.9</v>
      </c>
    </row>
    <row r="46" spans="1:111">
      <c r="A46">
        <v>66</v>
      </c>
      <c r="B46" t="s">
        <v>1571</v>
      </c>
      <c r="C46" s="234"/>
      <c r="D46" s="234"/>
      <c r="E46" s="234">
        <v>0</v>
      </c>
      <c r="F46" s="234">
        <v>2528.66</v>
      </c>
      <c r="G46" s="234">
        <v>0</v>
      </c>
      <c r="H46" s="234">
        <v>910.08</v>
      </c>
      <c r="I46" s="234">
        <v>0</v>
      </c>
      <c r="J46" s="234">
        <v>13273.7</v>
      </c>
      <c r="K46" s="234">
        <v>1749.66</v>
      </c>
      <c r="L46" s="234">
        <v>673668.78</v>
      </c>
      <c r="DE46">
        <v>525</v>
      </c>
      <c r="DF46" t="s">
        <v>142</v>
      </c>
      <c r="DG46" s="468">
        <v>1505482.83</v>
      </c>
    </row>
    <row r="47" spans="1:111">
      <c r="A47">
        <v>206</v>
      </c>
      <c r="B47" t="s">
        <v>78</v>
      </c>
      <c r="C47" s="234"/>
      <c r="D47" s="234"/>
      <c r="E47" s="234">
        <v>0</v>
      </c>
      <c r="F47" s="234">
        <v>2385.94</v>
      </c>
      <c r="G47" s="234">
        <v>0</v>
      </c>
      <c r="H47" s="234">
        <v>5243.25</v>
      </c>
      <c r="I47" s="234">
        <v>0</v>
      </c>
      <c r="J47" s="234">
        <v>4825.4699999999993</v>
      </c>
      <c r="K47" s="234">
        <v>0</v>
      </c>
      <c r="L47" s="234">
        <v>348.4</v>
      </c>
      <c r="DE47">
        <v>594</v>
      </c>
      <c r="DF47" t="s">
        <v>79</v>
      </c>
      <c r="DG47" s="468">
        <v>8049149.8000000035</v>
      </c>
    </row>
    <row r="48" spans="1:111">
      <c r="A48">
        <v>514</v>
      </c>
      <c r="B48" t="s">
        <v>139</v>
      </c>
      <c r="C48" s="234"/>
      <c r="D48" s="234"/>
      <c r="E48" s="234"/>
      <c r="F48" s="234"/>
      <c r="G48" s="234"/>
      <c r="H48" s="234"/>
      <c r="I48" s="234"/>
      <c r="J48" s="234"/>
      <c r="K48" s="234">
        <v>80</v>
      </c>
      <c r="L48" s="234">
        <v>226463231.91999999</v>
      </c>
      <c r="DE48">
        <v>108</v>
      </c>
      <c r="DF48" t="s">
        <v>48</v>
      </c>
      <c r="DG48" s="468">
        <v>216530.36000000004</v>
      </c>
    </row>
    <row r="49" spans="1:111">
      <c r="A49">
        <v>862</v>
      </c>
      <c r="B49" t="s">
        <v>159</v>
      </c>
      <c r="C49" s="234"/>
      <c r="D49" s="234"/>
      <c r="E49" s="234">
        <v>0</v>
      </c>
      <c r="F49" s="234">
        <v>441.27</v>
      </c>
      <c r="G49" s="234"/>
      <c r="H49" s="234"/>
      <c r="I49" s="234">
        <v>62630.14</v>
      </c>
      <c r="J49" s="234">
        <v>2496172.83</v>
      </c>
      <c r="K49" s="234">
        <v>0</v>
      </c>
      <c r="L49" s="234">
        <v>53487</v>
      </c>
      <c r="DE49">
        <v>292</v>
      </c>
      <c r="DF49" t="s">
        <v>109</v>
      </c>
      <c r="DG49" s="468">
        <v>981674.41999999993</v>
      </c>
    </row>
    <row r="50" spans="1:111">
      <c r="A50">
        <v>70</v>
      </c>
      <c r="B50" t="s">
        <v>44</v>
      </c>
      <c r="C50" s="234">
        <v>0</v>
      </c>
      <c r="D50" s="234">
        <v>242.23</v>
      </c>
      <c r="E50" s="234">
        <v>0</v>
      </c>
      <c r="F50" s="234">
        <v>479.02</v>
      </c>
      <c r="G50" s="234">
        <v>0</v>
      </c>
      <c r="H50" s="234">
        <v>26786.100000000002</v>
      </c>
      <c r="I50" s="234">
        <v>0</v>
      </c>
      <c r="J50" s="234">
        <v>36</v>
      </c>
      <c r="K50" s="234">
        <v>0</v>
      </c>
      <c r="L50" s="234">
        <v>3532</v>
      </c>
      <c r="DE50">
        <v>35</v>
      </c>
      <c r="DF50" t="s">
        <v>42</v>
      </c>
      <c r="DG50" s="468">
        <v>19867.599999999999</v>
      </c>
    </row>
    <row r="51" spans="1:111">
      <c r="A51">
        <v>526</v>
      </c>
      <c r="B51" t="s">
        <v>643</v>
      </c>
      <c r="C51" s="234">
        <v>0</v>
      </c>
      <c r="D51" s="234">
        <v>949.1</v>
      </c>
      <c r="E51" s="234">
        <v>0</v>
      </c>
      <c r="F51" s="234">
        <v>1982.2</v>
      </c>
      <c r="G51" s="234"/>
      <c r="H51" s="234"/>
      <c r="I51" s="234">
        <v>0</v>
      </c>
      <c r="J51" s="234">
        <v>63739.81</v>
      </c>
      <c r="K51" s="234">
        <v>0</v>
      </c>
      <c r="L51" s="234">
        <v>806</v>
      </c>
      <c r="DE51">
        <v>170</v>
      </c>
      <c r="DF51" t="s">
        <v>74</v>
      </c>
      <c r="DG51" s="468">
        <v>416117.92</v>
      </c>
    </row>
    <row r="52" spans="1:111">
      <c r="A52">
        <v>681</v>
      </c>
      <c r="B52" t="s">
        <v>157</v>
      </c>
      <c r="C52" s="234"/>
      <c r="D52" s="234"/>
      <c r="E52" s="234">
        <v>0</v>
      </c>
      <c r="F52" s="234">
        <v>65345.33</v>
      </c>
      <c r="G52" s="234">
        <v>0</v>
      </c>
      <c r="H52" s="234">
        <v>124011.84999999999</v>
      </c>
      <c r="I52" s="234">
        <v>0</v>
      </c>
      <c r="J52" s="234">
        <v>59844.350000000006</v>
      </c>
      <c r="K52" s="234"/>
      <c r="L52" s="234"/>
      <c r="DE52">
        <v>129</v>
      </c>
      <c r="DF52" t="s">
        <v>52</v>
      </c>
      <c r="DG52" s="468">
        <v>95140</v>
      </c>
    </row>
    <row r="53" spans="1:111">
      <c r="A53">
        <v>389</v>
      </c>
      <c r="B53" t="s">
        <v>736</v>
      </c>
      <c r="C53" s="234"/>
      <c r="D53" s="234"/>
      <c r="E53" s="234"/>
      <c r="F53" s="234"/>
      <c r="G53" s="234">
        <v>0</v>
      </c>
      <c r="H53" s="234">
        <v>451299.97</v>
      </c>
      <c r="I53" s="234"/>
      <c r="J53" s="234"/>
      <c r="K53" s="234">
        <v>1520</v>
      </c>
      <c r="L53" s="234">
        <v>142426.43000000002</v>
      </c>
      <c r="DE53">
        <v>298</v>
      </c>
      <c r="DF53" t="s">
        <v>114</v>
      </c>
      <c r="DG53" s="468">
        <v>545338</v>
      </c>
    </row>
    <row r="54" spans="1:111">
      <c r="A54" t="s">
        <v>495</v>
      </c>
      <c r="B54" t="s">
        <v>623</v>
      </c>
      <c r="C54" s="234">
        <v>639657583.89999986</v>
      </c>
      <c r="D54" s="234">
        <v>23378627.109999999</v>
      </c>
      <c r="E54" s="234">
        <v>29753106274.779995</v>
      </c>
      <c r="F54" s="234">
        <v>173299002.69000009</v>
      </c>
      <c r="G54" s="234">
        <v>1817205198.1199996</v>
      </c>
      <c r="H54" s="234">
        <v>77326707.070000008</v>
      </c>
      <c r="I54" s="234">
        <v>139998783.37000006</v>
      </c>
      <c r="J54" s="234">
        <v>345724577.60000002</v>
      </c>
      <c r="K54" s="234">
        <v>114985456.5</v>
      </c>
      <c r="L54" s="234">
        <v>34688944.410000004</v>
      </c>
      <c r="DE54">
        <v>10</v>
      </c>
      <c r="DF54" t="s">
        <v>37</v>
      </c>
      <c r="DG54" s="468">
        <v>61904.57</v>
      </c>
    </row>
    <row r="55" spans="1:111">
      <c r="A55">
        <v>253</v>
      </c>
      <c r="B55" t="s">
        <v>94</v>
      </c>
      <c r="C55" s="234">
        <v>0</v>
      </c>
      <c r="D55" s="234">
        <v>5560755.4500000002</v>
      </c>
      <c r="E55" s="234">
        <v>0</v>
      </c>
      <c r="F55" s="234">
        <v>3170.44</v>
      </c>
      <c r="G55" s="234"/>
      <c r="H55" s="234"/>
      <c r="I55" s="234">
        <v>0</v>
      </c>
      <c r="J55" s="234">
        <v>2357308.56</v>
      </c>
      <c r="K55" s="234">
        <v>0</v>
      </c>
      <c r="L55" s="234">
        <v>451309.74999999994</v>
      </c>
      <c r="DE55">
        <v>15</v>
      </c>
      <c r="DF55" t="s">
        <v>38</v>
      </c>
      <c r="DG55" s="468">
        <v>27590745.770000003</v>
      </c>
    </row>
    <row r="56" spans="1:111">
      <c r="A56">
        <v>423</v>
      </c>
      <c r="B56" t="s">
        <v>135</v>
      </c>
      <c r="C56" s="234"/>
      <c r="D56" s="234"/>
      <c r="E56" s="234">
        <v>0</v>
      </c>
      <c r="F56" s="234">
        <v>6566.73</v>
      </c>
      <c r="G56" s="234"/>
      <c r="H56" s="234"/>
      <c r="I56" s="234"/>
      <c r="J56" s="234"/>
      <c r="K56" s="234">
        <v>0</v>
      </c>
      <c r="L56" s="234">
        <v>52.38</v>
      </c>
      <c r="DE56" t="s">
        <v>495</v>
      </c>
      <c r="DF56" t="s">
        <v>623</v>
      </c>
      <c r="DG56" s="468">
        <v>4027374307.9200001</v>
      </c>
    </row>
    <row r="57" spans="1:111">
      <c r="A57">
        <v>266</v>
      </c>
      <c r="B57" t="s">
        <v>645</v>
      </c>
      <c r="C57" s="234">
        <v>0</v>
      </c>
      <c r="D57" s="234">
        <v>1027.1199999999999</v>
      </c>
      <c r="E57" s="234">
        <v>0</v>
      </c>
      <c r="F57" s="234">
        <v>1846.76</v>
      </c>
      <c r="G57" s="234">
        <v>0</v>
      </c>
      <c r="H57" s="234">
        <v>21236.869999999995</v>
      </c>
      <c r="I57" s="234">
        <v>0</v>
      </c>
      <c r="J57" s="234">
        <v>12091.420000000002</v>
      </c>
      <c r="K57" s="234">
        <v>0</v>
      </c>
      <c r="L57" s="234">
        <v>13856.29</v>
      </c>
    </row>
    <row r="58" spans="1:111">
      <c r="A58">
        <v>548</v>
      </c>
      <c r="B58" t="s">
        <v>658</v>
      </c>
      <c r="C58" s="234"/>
      <c r="D58" s="234"/>
      <c r="E58" s="234"/>
      <c r="F58" s="234"/>
      <c r="G58" s="234">
        <v>0</v>
      </c>
      <c r="H58" s="234">
        <v>527.96</v>
      </c>
      <c r="I58" s="234"/>
      <c r="J58" s="234"/>
      <c r="K58" s="234">
        <v>80</v>
      </c>
      <c r="L58" s="234">
        <v>87.22999999999999</v>
      </c>
    </row>
    <row r="59" spans="1:111">
      <c r="A59">
        <v>382</v>
      </c>
      <c r="B59" t="s">
        <v>627</v>
      </c>
      <c r="C59" s="234">
        <v>0</v>
      </c>
      <c r="D59" s="234">
        <v>1040</v>
      </c>
      <c r="E59" s="234">
        <v>0</v>
      </c>
      <c r="F59" s="234">
        <v>288</v>
      </c>
      <c r="G59" s="234"/>
      <c r="H59" s="234"/>
      <c r="I59" s="234"/>
      <c r="J59" s="234"/>
      <c r="K59" s="234"/>
      <c r="L59" s="234"/>
    </row>
    <row r="60" spans="1:111">
      <c r="A60">
        <v>190</v>
      </c>
      <c r="B60" t="s">
        <v>75</v>
      </c>
      <c r="C60" s="234"/>
      <c r="D60" s="234"/>
      <c r="E60" s="234"/>
      <c r="F60" s="234"/>
      <c r="G60" s="234"/>
      <c r="H60" s="234"/>
      <c r="I60" s="234">
        <v>0</v>
      </c>
      <c r="J60" s="234">
        <v>5583.2100000000009</v>
      </c>
      <c r="K60" s="234"/>
      <c r="L60" s="234"/>
    </row>
    <row r="61" spans="1:111">
      <c r="A61">
        <v>682</v>
      </c>
      <c r="B61" t="s">
        <v>631</v>
      </c>
      <c r="C61" s="234"/>
      <c r="D61" s="234"/>
      <c r="E61" s="234">
        <v>0</v>
      </c>
      <c r="F61" s="234">
        <v>50926.09</v>
      </c>
      <c r="G61" s="234">
        <v>0</v>
      </c>
      <c r="H61" s="234">
        <v>107408.8</v>
      </c>
      <c r="I61" s="234">
        <v>0</v>
      </c>
      <c r="J61" s="234">
        <v>1817.41</v>
      </c>
      <c r="K61" s="234"/>
      <c r="L61" s="234"/>
    </row>
    <row r="62" spans="1:111">
      <c r="A62">
        <v>590</v>
      </c>
      <c r="B62" t="s">
        <v>659</v>
      </c>
      <c r="C62" s="234"/>
      <c r="D62" s="234"/>
      <c r="E62" s="234"/>
      <c r="F62" s="234"/>
      <c r="G62" s="234"/>
      <c r="H62" s="234"/>
      <c r="I62" s="234">
        <v>80</v>
      </c>
      <c r="J62" s="234">
        <v>0</v>
      </c>
      <c r="K62" s="234">
        <v>220</v>
      </c>
      <c r="L62" s="234">
        <v>505.55</v>
      </c>
    </row>
    <row r="63" spans="1:111">
      <c r="A63">
        <v>903</v>
      </c>
      <c r="B63" t="s">
        <v>164</v>
      </c>
      <c r="C63" s="234"/>
      <c r="D63" s="234"/>
      <c r="E63" s="234"/>
      <c r="F63" s="234"/>
      <c r="G63" s="234"/>
      <c r="H63" s="234"/>
      <c r="I63" s="234">
        <v>0</v>
      </c>
      <c r="J63" s="234">
        <v>11185.71</v>
      </c>
      <c r="K63" s="234">
        <v>0</v>
      </c>
      <c r="L63" s="234">
        <v>3635.8599999999997</v>
      </c>
    </row>
    <row r="64" spans="1:111">
      <c r="A64">
        <v>572</v>
      </c>
      <c r="B64" t="s">
        <v>144</v>
      </c>
      <c r="C64" s="234"/>
      <c r="D64" s="234"/>
      <c r="E64" s="234">
        <v>0</v>
      </c>
      <c r="F64" s="234">
        <v>4245.26</v>
      </c>
      <c r="G64" s="234">
        <v>0</v>
      </c>
      <c r="H64" s="234">
        <v>4302.4400000000005</v>
      </c>
      <c r="I64" s="234">
        <v>0</v>
      </c>
      <c r="J64" s="234">
        <v>1469.82</v>
      </c>
      <c r="K64" s="234">
        <v>0</v>
      </c>
      <c r="L64" s="234">
        <v>63.03</v>
      </c>
    </row>
    <row r="65" spans="1:12">
      <c r="A65">
        <v>585</v>
      </c>
      <c r="B65" t="s">
        <v>149</v>
      </c>
      <c r="C65" s="234"/>
      <c r="D65" s="234"/>
      <c r="E65" s="234"/>
      <c r="F65" s="234"/>
      <c r="G65" s="234"/>
      <c r="H65" s="234"/>
      <c r="I65" s="234">
        <v>2500000</v>
      </c>
      <c r="J65" s="234">
        <v>757404.25000000023</v>
      </c>
      <c r="K65" s="234">
        <v>0</v>
      </c>
      <c r="L65" s="234">
        <v>25464.400000000001</v>
      </c>
    </row>
    <row r="66" spans="1:12">
      <c r="A66">
        <v>525</v>
      </c>
      <c r="B66" t="s">
        <v>142</v>
      </c>
      <c r="C66" s="234">
        <v>0</v>
      </c>
      <c r="D66" s="234">
        <v>1557220</v>
      </c>
      <c r="E66" s="234"/>
      <c r="F66" s="234"/>
      <c r="G66" s="234"/>
      <c r="H66" s="234"/>
      <c r="I66" s="234">
        <v>0</v>
      </c>
      <c r="J66" s="234">
        <v>548800</v>
      </c>
      <c r="K66" s="234">
        <v>0</v>
      </c>
      <c r="L66" s="234">
        <v>1632680</v>
      </c>
    </row>
    <row r="67" spans="1:12">
      <c r="A67">
        <v>802</v>
      </c>
      <c r="B67" t="s">
        <v>158</v>
      </c>
      <c r="C67" s="234"/>
      <c r="D67" s="234"/>
      <c r="E67" s="234">
        <v>0</v>
      </c>
      <c r="F67" s="234">
        <v>43026.400000000001</v>
      </c>
      <c r="G67" s="234"/>
      <c r="H67" s="234"/>
      <c r="I67" s="234"/>
      <c r="J67" s="234"/>
      <c r="K67" s="234"/>
      <c r="L67" s="234"/>
    </row>
    <row r="68" spans="1:12">
      <c r="A68">
        <v>680</v>
      </c>
      <c r="B68" t="s">
        <v>156</v>
      </c>
      <c r="C68" s="234"/>
      <c r="D68" s="234"/>
      <c r="E68" s="234"/>
      <c r="F68" s="234"/>
      <c r="G68" s="234"/>
      <c r="H68" s="234"/>
      <c r="I68" s="234"/>
      <c r="J68" s="234"/>
      <c r="K68" s="234">
        <v>161.29000000000002</v>
      </c>
      <c r="L68" s="234">
        <v>0</v>
      </c>
    </row>
    <row r="69" spans="1:12">
      <c r="A69">
        <v>865</v>
      </c>
      <c r="B69" t="s">
        <v>160</v>
      </c>
      <c r="C69" s="234"/>
      <c r="D69" s="234"/>
      <c r="E69" s="234"/>
      <c r="F69" s="234"/>
      <c r="G69" s="234"/>
      <c r="H69" s="234"/>
      <c r="I69" s="234">
        <v>0</v>
      </c>
      <c r="J69" s="234">
        <v>3605.74</v>
      </c>
      <c r="K69" s="234"/>
      <c r="L69" s="234"/>
    </row>
    <row r="70" spans="1:12">
      <c r="A70">
        <v>348</v>
      </c>
      <c r="B70" t="s">
        <v>130</v>
      </c>
      <c r="C70" s="234"/>
      <c r="D70" s="234"/>
      <c r="E70" s="234"/>
      <c r="F70" s="234"/>
      <c r="G70" s="234">
        <v>0</v>
      </c>
      <c r="H70" s="234">
        <v>300.63</v>
      </c>
      <c r="I70" s="234">
        <v>0</v>
      </c>
      <c r="J70" s="234">
        <v>183.78</v>
      </c>
      <c r="K70" s="234"/>
      <c r="L70" s="234"/>
    </row>
    <row r="71" spans="1:12">
      <c r="A71">
        <v>222</v>
      </c>
      <c r="B71" t="s">
        <v>84</v>
      </c>
      <c r="C71" s="234"/>
      <c r="D71" s="234"/>
      <c r="E71" s="234"/>
      <c r="F71" s="234"/>
      <c r="G71" s="234"/>
      <c r="H71" s="234"/>
      <c r="I71" s="234">
        <v>80</v>
      </c>
      <c r="J71" s="234">
        <v>114990.04000000001</v>
      </c>
      <c r="K71" s="234">
        <v>80</v>
      </c>
      <c r="L71" s="234">
        <v>761742.64000000013</v>
      </c>
    </row>
    <row r="72" spans="1:12">
      <c r="A72">
        <v>599</v>
      </c>
      <c r="B72" t="s">
        <v>630</v>
      </c>
      <c r="C72" s="234"/>
      <c r="D72" s="234"/>
      <c r="E72" s="234"/>
      <c r="F72" s="234"/>
      <c r="G72" s="234"/>
      <c r="H72" s="234"/>
      <c r="I72" s="234"/>
      <c r="J72" s="234"/>
      <c r="K72" s="234">
        <v>0</v>
      </c>
      <c r="L72" s="234">
        <v>83113.049999999988</v>
      </c>
    </row>
    <row r="73" spans="1:12">
      <c r="A73">
        <v>293</v>
      </c>
      <c r="B73" t="s">
        <v>110</v>
      </c>
      <c r="C73" s="234"/>
      <c r="D73" s="234"/>
      <c r="E73" s="234"/>
      <c r="F73" s="234"/>
      <c r="G73" s="234"/>
      <c r="H73" s="234"/>
      <c r="I73" s="234"/>
      <c r="J73" s="234"/>
      <c r="K73" s="234">
        <v>0</v>
      </c>
      <c r="L73" s="234">
        <v>86792.03</v>
      </c>
    </row>
    <row r="74" spans="1:12">
      <c r="A74">
        <v>591</v>
      </c>
      <c r="B74" t="s">
        <v>606</v>
      </c>
      <c r="C74" s="234"/>
      <c r="D74" s="234"/>
      <c r="E74" s="234"/>
      <c r="F74" s="234"/>
      <c r="G74" s="234"/>
      <c r="H74" s="234"/>
      <c r="I74" s="234"/>
      <c r="J74" s="234"/>
      <c r="K74" s="234">
        <v>0</v>
      </c>
      <c r="L74" s="234">
        <v>1409715.8199999998</v>
      </c>
    </row>
    <row r="75" spans="1:12">
      <c r="A75">
        <v>269</v>
      </c>
      <c r="B75" t="s">
        <v>99</v>
      </c>
      <c r="C75" s="234">
        <v>0</v>
      </c>
      <c r="D75" s="234">
        <v>203002.95</v>
      </c>
      <c r="E75" s="234">
        <v>0</v>
      </c>
      <c r="F75" s="234">
        <v>90653.86</v>
      </c>
      <c r="G75" s="234">
        <v>0</v>
      </c>
      <c r="H75" s="234">
        <v>2127.12</v>
      </c>
      <c r="I75" s="234"/>
      <c r="J75" s="234"/>
      <c r="K75" s="234"/>
      <c r="L75" s="234"/>
    </row>
    <row r="76" spans="1:12">
      <c r="A76">
        <v>661</v>
      </c>
      <c r="B76" t="s">
        <v>154</v>
      </c>
      <c r="C76" s="234"/>
      <c r="D76" s="234"/>
      <c r="E76" s="234"/>
      <c r="F76" s="234"/>
      <c r="G76" s="234"/>
      <c r="H76" s="234"/>
      <c r="I76" s="234"/>
      <c r="J76" s="234"/>
      <c r="K76" s="234">
        <v>0</v>
      </c>
      <c r="L76" s="234">
        <v>35529.919999999998</v>
      </c>
    </row>
    <row r="77" spans="1:12">
      <c r="A77">
        <v>159</v>
      </c>
      <c r="B77" t="s">
        <v>656</v>
      </c>
      <c r="C77" s="234">
        <v>0</v>
      </c>
      <c r="D77" s="234">
        <v>1</v>
      </c>
      <c r="E77" s="234"/>
      <c r="F77" s="234"/>
      <c r="G77" s="234"/>
      <c r="H77" s="234"/>
      <c r="I77" s="234"/>
      <c r="J77" s="234"/>
      <c r="K77" s="234"/>
      <c r="L77" s="234"/>
    </row>
    <row r="78" spans="1:12">
      <c r="A78">
        <v>169</v>
      </c>
      <c r="B78" t="s">
        <v>73</v>
      </c>
      <c r="C78" s="234"/>
      <c r="D78" s="234"/>
      <c r="E78" s="234"/>
      <c r="F78" s="234"/>
      <c r="G78" s="234"/>
      <c r="H78" s="234"/>
      <c r="I78" s="234">
        <v>0</v>
      </c>
      <c r="J78" s="234">
        <v>29306.13</v>
      </c>
      <c r="K78" s="234"/>
      <c r="L78" s="234"/>
    </row>
    <row r="79" spans="1:12">
      <c r="A79">
        <v>683</v>
      </c>
      <c r="B79" t="s">
        <v>632</v>
      </c>
      <c r="C79" s="234"/>
      <c r="D79" s="234"/>
      <c r="E79" s="234"/>
      <c r="F79" s="234"/>
      <c r="G79" s="234">
        <v>0</v>
      </c>
      <c r="H79" s="234">
        <v>1298.5</v>
      </c>
      <c r="I79" s="234">
        <v>0</v>
      </c>
      <c r="J79" s="234">
        <v>553</v>
      </c>
      <c r="K79" s="234"/>
      <c r="L79" s="234"/>
    </row>
    <row r="80" spans="1:12">
      <c r="A80">
        <v>312</v>
      </c>
      <c r="B80" t="s">
        <v>121</v>
      </c>
      <c r="C80" s="234"/>
      <c r="D80" s="234"/>
      <c r="E80" s="234"/>
      <c r="F80" s="234"/>
      <c r="G80" s="234"/>
      <c r="H80" s="234"/>
      <c r="I80" s="234">
        <v>0</v>
      </c>
      <c r="J80" s="234">
        <v>411.87</v>
      </c>
      <c r="K80" s="234">
        <v>0</v>
      </c>
      <c r="L80" s="234">
        <v>597.25</v>
      </c>
    </row>
    <row r="81" spans="1:12">
      <c r="A81">
        <v>385</v>
      </c>
      <c r="B81" t="s">
        <v>624</v>
      </c>
      <c r="C81" s="234"/>
      <c r="D81" s="234"/>
      <c r="E81" s="234"/>
      <c r="F81" s="234"/>
      <c r="G81" s="234"/>
      <c r="H81" s="234"/>
      <c r="I81" s="234"/>
      <c r="J81" s="234"/>
      <c r="K81" s="234">
        <v>0</v>
      </c>
      <c r="L81" s="234">
        <v>742</v>
      </c>
    </row>
    <row r="82" spans="1:12">
      <c r="A82">
        <v>522</v>
      </c>
      <c r="B82" t="s">
        <v>141</v>
      </c>
      <c r="C82" s="234"/>
      <c r="D82" s="234"/>
      <c r="E82" s="234">
        <v>0</v>
      </c>
      <c r="F82" s="234">
        <v>20400</v>
      </c>
      <c r="G82" s="234">
        <v>0</v>
      </c>
      <c r="H82" s="234">
        <v>8500</v>
      </c>
      <c r="I82" s="234"/>
      <c r="J82" s="234"/>
      <c r="K82" s="234">
        <v>0</v>
      </c>
      <c r="L82" s="234">
        <v>205453.72</v>
      </c>
    </row>
    <row r="83" spans="1:12">
      <c r="A83">
        <v>153</v>
      </c>
      <c r="B83" t="s">
        <v>68</v>
      </c>
      <c r="C83" s="234"/>
      <c r="D83" s="234"/>
      <c r="E83" s="234"/>
      <c r="F83" s="234"/>
      <c r="G83" s="234">
        <v>0</v>
      </c>
      <c r="H83" s="234">
        <v>20</v>
      </c>
      <c r="I83" s="234"/>
      <c r="J83" s="234"/>
      <c r="K83" s="234"/>
      <c r="L83" s="234"/>
    </row>
    <row r="84" spans="1:12">
      <c r="A84">
        <v>76</v>
      </c>
      <c r="B84" t="s">
        <v>45</v>
      </c>
      <c r="C84" s="234">
        <v>0</v>
      </c>
      <c r="D84" s="234">
        <v>1800000</v>
      </c>
      <c r="E84" s="234">
        <v>0</v>
      </c>
      <c r="F84" s="234">
        <v>1820420.22</v>
      </c>
      <c r="G84" s="234">
        <v>0</v>
      </c>
      <c r="H84" s="234">
        <v>1805831</v>
      </c>
      <c r="I84" s="234">
        <v>0</v>
      </c>
      <c r="J84" s="234">
        <v>1800000</v>
      </c>
      <c r="K84" s="234"/>
      <c r="L84" s="234"/>
    </row>
    <row r="85" spans="1:12">
      <c r="A85">
        <v>152</v>
      </c>
      <c r="B85" t="s">
        <v>67</v>
      </c>
      <c r="C85" s="234"/>
      <c r="D85" s="234"/>
      <c r="E85" s="234">
        <v>0</v>
      </c>
      <c r="F85" s="234">
        <v>428.94</v>
      </c>
      <c r="G85" s="234">
        <v>0</v>
      </c>
      <c r="H85" s="234">
        <v>657.56999999999994</v>
      </c>
      <c r="I85" s="234"/>
      <c r="J85" s="234"/>
      <c r="K85" s="234"/>
      <c r="L85" s="234"/>
    </row>
    <row r="86" spans="1:12">
      <c r="A86">
        <v>133</v>
      </c>
      <c r="B86" t="s">
        <v>55</v>
      </c>
      <c r="C86" s="234">
        <v>0</v>
      </c>
      <c r="D86" s="234">
        <v>45496.740000000005</v>
      </c>
      <c r="E86" s="234">
        <v>0</v>
      </c>
      <c r="F86" s="234">
        <v>20095</v>
      </c>
      <c r="G86" s="234">
        <v>0</v>
      </c>
      <c r="H86" s="234">
        <v>232487</v>
      </c>
      <c r="I86" s="234">
        <v>0</v>
      </c>
      <c r="J86" s="234">
        <v>71662</v>
      </c>
      <c r="K86" s="234">
        <v>0</v>
      </c>
      <c r="L86" s="234">
        <v>397.75</v>
      </c>
    </row>
    <row r="87" spans="1:12">
      <c r="A87">
        <v>901</v>
      </c>
      <c r="B87" t="s">
        <v>162</v>
      </c>
      <c r="C87" s="234"/>
      <c r="D87" s="234"/>
      <c r="E87" s="234">
        <v>0</v>
      </c>
      <c r="F87" s="234">
        <v>464147.12</v>
      </c>
      <c r="G87" s="234">
        <v>0</v>
      </c>
      <c r="H87" s="234">
        <v>306305.93</v>
      </c>
      <c r="I87" s="234">
        <v>0</v>
      </c>
      <c r="J87" s="234">
        <v>676525.91999999993</v>
      </c>
      <c r="K87" s="234"/>
      <c r="L87" s="234"/>
    </row>
    <row r="88" spans="1:12">
      <c r="A88">
        <v>288</v>
      </c>
      <c r="B88" t="s">
        <v>106</v>
      </c>
      <c r="C88" s="234"/>
      <c r="D88" s="234"/>
      <c r="E88" s="234"/>
      <c r="F88" s="234"/>
      <c r="G88" s="234"/>
      <c r="H88" s="234"/>
      <c r="I88" s="234"/>
      <c r="J88" s="234"/>
      <c r="K88" s="234">
        <v>0</v>
      </c>
      <c r="L88" s="234">
        <v>10990</v>
      </c>
    </row>
    <row r="89" spans="1:12">
      <c r="A89">
        <v>163</v>
      </c>
      <c r="B89" t="s">
        <v>72</v>
      </c>
      <c r="C89" s="234"/>
      <c r="D89" s="234"/>
      <c r="E89" s="234"/>
      <c r="F89" s="234"/>
      <c r="G89" s="234"/>
      <c r="H89" s="234"/>
      <c r="I89" s="234">
        <v>0</v>
      </c>
      <c r="J89" s="234">
        <v>2677.8500000000004</v>
      </c>
      <c r="K89" s="234">
        <v>0</v>
      </c>
      <c r="L89" s="234">
        <v>5950.55</v>
      </c>
    </row>
    <row r="90" spans="1:12">
      <c r="A90">
        <v>267</v>
      </c>
      <c r="B90" t="s">
        <v>97</v>
      </c>
      <c r="C90" s="234"/>
      <c r="D90" s="234"/>
      <c r="E90" s="234">
        <v>0</v>
      </c>
      <c r="F90" s="234">
        <v>5157.53</v>
      </c>
      <c r="G90" s="234"/>
      <c r="H90" s="234"/>
      <c r="I90" s="234"/>
      <c r="J90" s="234"/>
      <c r="K90" s="234"/>
      <c r="L90" s="234"/>
    </row>
    <row r="91" spans="1:12">
      <c r="A91">
        <v>909</v>
      </c>
      <c r="B91" t="s">
        <v>170</v>
      </c>
      <c r="C91" s="234"/>
      <c r="D91" s="234"/>
      <c r="E91" s="234"/>
      <c r="F91" s="234"/>
      <c r="G91" s="234">
        <v>0</v>
      </c>
      <c r="H91" s="234">
        <v>88.61</v>
      </c>
      <c r="I91" s="234"/>
      <c r="J91" s="234"/>
      <c r="K91" s="234"/>
      <c r="L91" s="234"/>
    </row>
    <row r="92" spans="1:12">
      <c r="A92">
        <v>234</v>
      </c>
      <c r="B92" t="s">
        <v>563</v>
      </c>
      <c r="C92" s="234"/>
      <c r="D92" s="234"/>
      <c r="E92" s="234"/>
      <c r="F92" s="234"/>
      <c r="G92" s="234"/>
      <c r="H92" s="234"/>
      <c r="I92" s="234">
        <v>0</v>
      </c>
      <c r="J92" s="234">
        <v>1362</v>
      </c>
      <c r="K92" s="234"/>
      <c r="L92" s="234"/>
    </row>
    <row r="93" spans="1:12">
      <c r="A93">
        <v>314</v>
      </c>
      <c r="B93" t="s">
        <v>4885</v>
      </c>
      <c r="C93" s="234"/>
      <c r="D93" s="234"/>
      <c r="E93" s="234"/>
      <c r="F93" s="234"/>
      <c r="G93" s="234"/>
      <c r="H93" s="234"/>
      <c r="I93" s="234"/>
      <c r="J93" s="234"/>
      <c r="K93" s="234">
        <v>0</v>
      </c>
      <c r="L93" s="234">
        <v>393</v>
      </c>
    </row>
    <row r="94" spans="1:12">
      <c r="A94">
        <v>551</v>
      </c>
      <c r="B94" t="s">
        <v>143</v>
      </c>
      <c r="C94" s="234">
        <v>0</v>
      </c>
      <c r="D94" s="234">
        <v>764.4</v>
      </c>
      <c r="E94" s="234"/>
      <c r="F94" s="234"/>
      <c r="G94" s="234"/>
      <c r="H94" s="234"/>
      <c r="I94" s="234"/>
      <c r="J94" s="234"/>
      <c r="K94" s="234"/>
      <c r="L94" s="234"/>
    </row>
    <row r="95" spans="1:12">
      <c r="A95">
        <v>302</v>
      </c>
      <c r="B95" t="s">
        <v>118</v>
      </c>
      <c r="C95" s="234"/>
      <c r="D95" s="234"/>
      <c r="E95" s="234"/>
      <c r="F95" s="234"/>
      <c r="G95" s="234"/>
      <c r="H95" s="234"/>
      <c r="I95" s="234">
        <v>0</v>
      </c>
      <c r="J95" s="234">
        <v>1530000</v>
      </c>
      <c r="K95" s="234"/>
      <c r="L95" s="234"/>
    </row>
    <row r="96" spans="1:12">
      <c r="A96">
        <v>343</v>
      </c>
      <c r="B96" t="s">
        <v>125</v>
      </c>
      <c r="C96" s="234"/>
      <c r="D96" s="234"/>
      <c r="E96" s="234"/>
      <c r="F96" s="234"/>
      <c r="G96" s="234">
        <v>0</v>
      </c>
      <c r="H96" s="234">
        <v>1893</v>
      </c>
      <c r="I96" s="234"/>
      <c r="J96" s="234"/>
      <c r="K96" s="234"/>
      <c r="L96" s="234"/>
    </row>
    <row r="97" spans="1:12">
      <c r="A97">
        <v>108</v>
      </c>
      <c r="B97" t="s">
        <v>48</v>
      </c>
      <c r="C97" s="234"/>
      <c r="D97" s="234"/>
      <c r="E97" s="234">
        <v>0</v>
      </c>
      <c r="F97" s="234">
        <v>4949.4699999999993</v>
      </c>
      <c r="G97" s="234"/>
      <c r="H97" s="234"/>
      <c r="I97" s="234"/>
      <c r="J97" s="234"/>
      <c r="K97" s="234"/>
      <c r="L97" s="234"/>
    </row>
    <row r="98" spans="1:12">
      <c r="A98">
        <v>109</v>
      </c>
      <c r="B98" t="s">
        <v>562</v>
      </c>
      <c r="C98" s="234"/>
      <c r="D98" s="234"/>
      <c r="E98" s="234"/>
      <c r="F98" s="234"/>
      <c r="G98" s="234">
        <v>0</v>
      </c>
      <c r="H98" s="234">
        <v>668.75</v>
      </c>
      <c r="I98" s="234"/>
      <c r="J98" s="234"/>
      <c r="K98" s="234"/>
      <c r="L98" s="234"/>
    </row>
    <row r="99" spans="1:12">
      <c r="A99">
        <v>221</v>
      </c>
      <c r="B99" t="s">
        <v>83</v>
      </c>
      <c r="C99" s="234"/>
      <c r="D99" s="234"/>
      <c r="E99" s="234"/>
      <c r="F99" s="234"/>
      <c r="G99" s="234"/>
      <c r="H99" s="234"/>
      <c r="I99" s="234"/>
      <c r="J99" s="234"/>
      <c r="K99" s="234">
        <v>0</v>
      </c>
      <c r="L99" s="234">
        <v>152200.1</v>
      </c>
    </row>
    <row r="100" spans="1:12">
      <c r="A100">
        <v>598</v>
      </c>
      <c r="B100" t="s">
        <v>605</v>
      </c>
      <c r="C100" s="234">
        <v>122500</v>
      </c>
      <c r="D100" s="234">
        <v>0</v>
      </c>
      <c r="E100" s="234">
        <v>37273.14</v>
      </c>
      <c r="F100" s="234">
        <v>0</v>
      </c>
      <c r="G100" s="234"/>
      <c r="H100" s="234"/>
      <c r="I100" s="234"/>
      <c r="J100" s="234"/>
      <c r="K100" s="234"/>
      <c r="L100" s="234"/>
    </row>
    <row r="101" spans="1:12">
      <c r="A101">
        <v>254</v>
      </c>
      <c r="B101" t="s">
        <v>95</v>
      </c>
      <c r="C101" s="234"/>
      <c r="D101" s="234"/>
      <c r="E101" s="234"/>
      <c r="F101" s="234"/>
      <c r="G101" s="234"/>
      <c r="H101" s="234"/>
      <c r="I101" s="234"/>
      <c r="J101" s="234"/>
      <c r="K101" s="234">
        <v>0</v>
      </c>
      <c r="L101" s="234">
        <v>1439286</v>
      </c>
    </row>
    <row r="102" spans="1:12">
      <c r="A102">
        <v>593</v>
      </c>
      <c r="B102" t="s">
        <v>660</v>
      </c>
      <c r="C102" s="234"/>
      <c r="D102" s="234"/>
      <c r="E102" s="234"/>
      <c r="F102" s="234"/>
      <c r="G102" s="234">
        <v>0</v>
      </c>
      <c r="H102" s="234">
        <v>2050</v>
      </c>
      <c r="I102" s="234"/>
      <c r="J102" s="234"/>
      <c r="K102" s="234"/>
      <c r="L102" s="234"/>
    </row>
    <row r="103" spans="1:12">
      <c r="A103">
        <v>6</v>
      </c>
      <c r="B103" t="s">
        <v>36</v>
      </c>
      <c r="C103" s="234"/>
      <c r="D103" s="234"/>
      <c r="E103" s="234"/>
      <c r="F103" s="234"/>
      <c r="G103" s="234">
        <v>0</v>
      </c>
      <c r="H103" s="234">
        <v>1975.19</v>
      </c>
      <c r="I103" s="234"/>
      <c r="J103" s="234"/>
      <c r="K103" s="234"/>
      <c r="L103" s="234"/>
    </row>
    <row r="104" spans="1:12">
      <c r="A104">
        <v>265</v>
      </c>
      <c r="B104" t="s">
        <v>96</v>
      </c>
      <c r="C104" s="234"/>
      <c r="D104" s="234"/>
      <c r="E104" s="234"/>
      <c r="F104" s="234"/>
      <c r="G104" s="234"/>
      <c r="H104" s="234"/>
      <c r="I104" s="234">
        <v>0</v>
      </c>
      <c r="J104" s="234">
        <v>6792</v>
      </c>
      <c r="K104" s="234"/>
      <c r="L104" s="234"/>
    </row>
    <row r="105" spans="1:12">
      <c r="A105">
        <v>292</v>
      </c>
      <c r="B105" t="s">
        <v>109</v>
      </c>
      <c r="C105" s="234"/>
      <c r="D105" s="234"/>
      <c r="E105" s="234"/>
      <c r="F105" s="234"/>
      <c r="G105" s="234">
        <v>0</v>
      </c>
      <c r="H105" s="234">
        <v>117.85</v>
      </c>
      <c r="I105" s="234">
        <v>0</v>
      </c>
      <c r="J105" s="234">
        <v>19695.66</v>
      </c>
      <c r="K105" s="234">
        <v>0</v>
      </c>
      <c r="L105" s="234">
        <v>163906.32</v>
      </c>
    </row>
    <row r="106" spans="1:12">
      <c r="A106">
        <v>224</v>
      </c>
      <c r="B106" t="s">
        <v>86</v>
      </c>
      <c r="C106" s="234">
        <v>0</v>
      </c>
      <c r="D106" s="234">
        <v>927.5</v>
      </c>
      <c r="E106" s="234">
        <v>0</v>
      </c>
      <c r="F106" s="234">
        <v>4293.38</v>
      </c>
      <c r="G106" s="234"/>
      <c r="H106" s="234"/>
      <c r="I106" s="234">
        <v>21850000.02</v>
      </c>
      <c r="J106" s="234">
        <v>21850000.100000001</v>
      </c>
      <c r="K106" s="234">
        <v>0</v>
      </c>
      <c r="L106" s="234">
        <v>2746455.62</v>
      </c>
    </row>
    <row r="107" spans="1:12">
      <c r="A107">
        <v>344</v>
      </c>
      <c r="B107" t="s">
        <v>126</v>
      </c>
      <c r="C107" s="234">
        <v>0</v>
      </c>
      <c r="D107" s="234">
        <v>350</v>
      </c>
      <c r="E107" s="234"/>
      <c r="F107" s="234"/>
      <c r="G107" s="234"/>
      <c r="H107" s="234"/>
      <c r="I107" s="234"/>
      <c r="J107" s="234"/>
      <c r="K107" s="234"/>
      <c r="L107" s="234"/>
    </row>
    <row r="108" spans="1:12">
      <c r="A108">
        <v>586</v>
      </c>
      <c r="B108" t="s">
        <v>150</v>
      </c>
      <c r="C108" s="234"/>
      <c r="D108" s="234"/>
      <c r="E108" s="234">
        <v>0</v>
      </c>
      <c r="F108" s="234">
        <v>300</v>
      </c>
      <c r="G108" s="234"/>
      <c r="H108" s="234"/>
      <c r="I108" s="234"/>
      <c r="J108" s="234"/>
      <c r="K108" s="234"/>
      <c r="L108" s="234"/>
    </row>
    <row r="109" spans="1:12">
      <c r="A109">
        <v>907</v>
      </c>
      <c r="B109" t="s">
        <v>168</v>
      </c>
      <c r="C109" s="234"/>
      <c r="D109" s="234"/>
      <c r="E109" s="234"/>
      <c r="F109" s="234"/>
      <c r="G109" s="234"/>
      <c r="H109" s="234"/>
      <c r="I109" s="234"/>
      <c r="J109" s="234"/>
      <c r="K109" s="234">
        <v>0</v>
      </c>
      <c r="L109" s="234">
        <v>285.47000000000003</v>
      </c>
    </row>
    <row r="110" spans="1:12">
      <c r="A110">
        <v>299</v>
      </c>
      <c r="B110" t="s">
        <v>115</v>
      </c>
      <c r="C110" s="234"/>
      <c r="D110" s="234"/>
      <c r="E110" s="234"/>
      <c r="F110" s="234"/>
      <c r="G110" s="234">
        <v>0</v>
      </c>
      <c r="H110" s="234">
        <v>2472</v>
      </c>
      <c r="I110" s="234">
        <v>0</v>
      </c>
      <c r="J110" s="234">
        <v>85.06</v>
      </c>
      <c r="K110" s="234">
        <v>0</v>
      </c>
      <c r="L110" s="234">
        <v>725100.32</v>
      </c>
    </row>
    <row r="111" spans="1:12">
      <c r="A111">
        <v>249</v>
      </c>
      <c r="B111" t="s">
        <v>92</v>
      </c>
      <c r="C111" s="234"/>
      <c r="D111" s="234"/>
      <c r="E111" s="234"/>
      <c r="F111" s="234"/>
      <c r="G111" s="234">
        <v>10569.6</v>
      </c>
      <c r="H111" s="234">
        <v>0</v>
      </c>
      <c r="I111" s="234">
        <v>0</v>
      </c>
      <c r="J111" s="234">
        <v>200</v>
      </c>
      <c r="K111" s="234"/>
      <c r="L111" s="234"/>
    </row>
    <row r="112" spans="1:12">
      <c r="A112">
        <v>517</v>
      </c>
      <c r="B112" t="s">
        <v>140</v>
      </c>
      <c r="C112" s="234"/>
      <c r="D112" s="234"/>
      <c r="E112" s="234"/>
      <c r="F112" s="234"/>
      <c r="G112" s="234">
        <v>0</v>
      </c>
      <c r="H112" s="234">
        <v>1308055.3700000001</v>
      </c>
      <c r="I112" s="234"/>
      <c r="J112" s="234"/>
      <c r="K112" s="234"/>
      <c r="L112" s="234"/>
    </row>
    <row r="113" spans="1:12">
      <c r="A113">
        <v>245</v>
      </c>
      <c r="B113" t="s">
        <v>91</v>
      </c>
      <c r="C113" s="234"/>
      <c r="D113" s="234"/>
      <c r="E113" s="234">
        <v>0</v>
      </c>
      <c r="F113" s="234">
        <v>2551.6799999999998</v>
      </c>
      <c r="G113" s="234"/>
      <c r="H113" s="234"/>
      <c r="I113" s="234"/>
      <c r="J113" s="234"/>
      <c r="K113" s="234"/>
      <c r="L113" s="234"/>
    </row>
    <row r="114" spans="1:12">
      <c r="A114">
        <v>345</v>
      </c>
      <c r="B114" t="s">
        <v>127</v>
      </c>
      <c r="C114" s="234"/>
      <c r="D114" s="234"/>
      <c r="E114" s="234">
        <v>0</v>
      </c>
      <c r="F114" s="234">
        <v>7192.9</v>
      </c>
      <c r="G114" s="234"/>
      <c r="H114" s="234"/>
      <c r="I114" s="234"/>
      <c r="J114" s="234"/>
      <c r="K114" s="234">
        <v>0</v>
      </c>
      <c r="L114" s="234">
        <v>930</v>
      </c>
    </row>
    <row r="115" spans="1:12">
      <c r="A115">
        <v>376</v>
      </c>
      <c r="B115" t="s">
        <v>559</v>
      </c>
      <c r="C115" s="234">
        <v>405</v>
      </c>
      <c r="D115" s="234">
        <v>0</v>
      </c>
      <c r="E115" s="234"/>
      <c r="F115" s="234"/>
      <c r="G115" s="234"/>
      <c r="H115" s="234"/>
      <c r="I115" s="234"/>
      <c r="J115" s="234"/>
      <c r="K115" s="234"/>
      <c r="L115" s="234"/>
    </row>
    <row r="116" spans="1:12">
      <c r="A116">
        <v>251</v>
      </c>
      <c r="B116" t="s">
        <v>93</v>
      </c>
      <c r="C116" s="234"/>
      <c r="D116" s="234"/>
      <c r="E116" s="234"/>
      <c r="F116" s="234"/>
      <c r="G116" s="234">
        <v>0</v>
      </c>
      <c r="H116" s="234">
        <v>973.8</v>
      </c>
      <c r="I116" s="234"/>
      <c r="J116" s="234"/>
      <c r="K116" s="234"/>
      <c r="L116" s="234"/>
    </row>
    <row r="117" spans="1:12">
      <c r="A117">
        <v>324</v>
      </c>
      <c r="B117" t="s">
        <v>122</v>
      </c>
      <c r="C117" s="234"/>
      <c r="D117" s="234"/>
      <c r="E117" s="234"/>
      <c r="F117" s="234"/>
      <c r="G117" s="234">
        <v>0</v>
      </c>
      <c r="H117" s="234">
        <v>2383.62</v>
      </c>
      <c r="I117" s="234"/>
      <c r="J117" s="234"/>
      <c r="K117" s="234"/>
      <c r="L117" s="234"/>
    </row>
    <row r="118" spans="1:12">
      <c r="A118">
        <v>129</v>
      </c>
      <c r="B118" t="s">
        <v>52</v>
      </c>
      <c r="C118" s="234"/>
      <c r="D118" s="234"/>
      <c r="E118" s="234"/>
      <c r="F118" s="234"/>
      <c r="G118" s="234">
        <v>0</v>
      </c>
      <c r="H118" s="234">
        <v>911.7</v>
      </c>
      <c r="I118" s="234"/>
      <c r="J118" s="234"/>
      <c r="K118" s="234"/>
      <c r="L118" s="234"/>
    </row>
    <row r="119" spans="1:12">
      <c r="A119">
        <v>388</v>
      </c>
      <c r="B119" t="s">
        <v>743</v>
      </c>
      <c r="C119" s="234">
        <v>0</v>
      </c>
      <c r="D119" s="234">
        <v>6942</v>
      </c>
      <c r="E119" s="234"/>
      <c r="F119" s="234"/>
      <c r="G119" s="234">
        <v>0</v>
      </c>
      <c r="H119" s="234">
        <v>1146.2</v>
      </c>
      <c r="I119" s="234">
        <v>0</v>
      </c>
      <c r="J119" s="234">
        <v>14718.7</v>
      </c>
      <c r="K119" s="234"/>
      <c r="L119" s="234"/>
    </row>
    <row r="120" spans="1:12">
      <c r="A120">
        <v>197</v>
      </c>
      <c r="B120" t="s">
        <v>3434</v>
      </c>
      <c r="C120" s="234"/>
      <c r="D120" s="234"/>
      <c r="E120" s="234">
        <v>0</v>
      </c>
      <c r="F120" s="234">
        <v>5291.51</v>
      </c>
      <c r="G120" s="234"/>
      <c r="H120" s="234"/>
      <c r="I120" s="234"/>
      <c r="J120" s="234"/>
      <c r="K120" s="234"/>
      <c r="L120" s="234"/>
    </row>
    <row r="121" spans="1:12">
      <c r="A121">
        <v>210</v>
      </c>
      <c r="B121" t="s">
        <v>80</v>
      </c>
      <c r="C121" s="234"/>
      <c r="D121" s="234"/>
      <c r="E121" s="234">
        <v>0</v>
      </c>
      <c r="F121" s="234">
        <v>5440</v>
      </c>
      <c r="G121" s="234"/>
      <c r="H121" s="234"/>
      <c r="I121" s="234"/>
      <c r="J121" s="234"/>
      <c r="K121" s="234"/>
      <c r="L121" s="234"/>
    </row>
    <row r="122" spans="1:12">
      <c r="A122">
        <v>584</v>
      </c>
      <c r="B122" t="s">
        <v>148</v>
      </c>
      <c r="C122" s="234"/>
      <c r="D122" s="234"/>
      <c r="E122" s="234"/>
      <c r="F122" s="234"/>
      <c r="G122" s="234">
        <v>0</v>
      </c>
      <c r="H122" s="234">
        <v>1107</v>
      </c>
      <c r="I122" s="234">
        <v>0</v>
      </c>
      <c r="J122" s="234">
        <v>1802</v>
      </c>
      <c r="K122" s="234"/>
      <c r="L122" s="234"/>
    </row>
    <row r="123" spans="1:12">
      <c r="A123">
        <v>145</v>
      </c>
      <c r="B123" t="s">
        <v>63</v>
      </c>
      <c r="C123" s="234">
        <v>0</v>
      </c>
      <c r="D123" s="234">
        <v>888.22</v>
      </c>
      <c r="E123" s="234"/>
      <c r="F123" s="234"/>
      <c r="G123" s="234"/>
      <c r="H123" s="234"/>
      <c r="I123" s="234"/>
      <c r="J123" s="234"/>
      <c r="K123" s="234"/>
      <c r="L123" s="234"/>
    </row>
    <row r="124" spans="1:12">
      <c r="A124">
        <v>904</v>
      </c>
      <c r="B124" t="s">
        <v>165</v>
      </c>
      <c r="C124" s="234">
        <v>0</v>
      </c>
      <c r="D124" s="234">
        <v>4538.6400000000003</v>
      </c>
      <c r="E124" s="234">
        <v>0</v>
      </c>
      <c r="F124" s="234">
        <v>1831</v>
      </c>
      <c r="G124" s="234">
        <v>0</v>
      </c>
      <c r="H124" s="234">
        <v>11313</v>
      </c>
      <c r="I124" s="234">
        <v>0</v>
      </c>
      <c r="J124" s="234">
        <v>55851.6</v>
      </c>
      <c r="K124" s="234"/>
      <c r="L124" s="234"/>
    </row>
    <row r="125" spans="1:12">
      <c r="A125">
        <v>600</v>
      </c>
      <c r="B125" t="s">
        <v>661</v>
      </c>
      <c r="C125" s="234"/>
      <c r="D125" s="234"/>
      <c r="E125" s="234">
        <v>0</v>
      </c>
      <c r="F125" s="234">
        <v>392673.6</v>
      </c>
      <c r="G125" s="234"/>
      <c r="H125" s="234"/>
      <c r="I125" s="234"/>
      <c r="J125" s="234"/>
      <c r="K125" s="234"/>
      <c r="L125" s="234"/>
    </row>
    <row r="126" spans="1:12">
      <c r="A126">
        <v>1530</v>
      </c>
      <c r="B126" t="s">
        <v>392</v>
      </c>
      <c r="C126" s="234"/>
      <c r="D126" s="234"/>
      <c r="E126" s="234">
        <v>0</v>
      </c>
      <c r="F126" s="234">
        <v>818.61</v>
      </c>
      <c r="G126" s="234"/>
      <c r="H126" s="234"/>
      <c r="I126" s="234"/>
      <c r="J126" s="234"/>
      <c r="K126" s="234">
        <v>0</v>
      </c>
      <c r="L126" s="234">
        <v>14735.25</v>
      </c>
    </row>
    <row r="149" spans="1:115">
      <c r="C149" t="s">
        <v>683</v>
      </c>
      <c r="D149" t="s">
        <v>684</v>
      </c>
      <c r="E149" t="s">
        <v>683</v>
      </c>
      <c r="F149" t="s">
        <v>684</v>
      </c>
      <c r="G149" t="s">
        <v>683</v>
      </c>
      <c r="H149" t="s">
        <v>684</v>
      </c>
      <c r="I149" t="s">
        <v>683</v>
      </c>
      <c r="J149" t="s">
        <v>684</v>
      </c>
      <c r="K149" t="s">
        <v>683</v>
      </c>
      <c r="L149" t="s">
        <v>684</v>
      </c>
      <c r="M149" t="s">
        <v>683</v>
      </c>
      <c r="N149" t="s">
        <v>684</v>
      </c>
      <c r="O149" t="s">
        <v>683</v>
      </c>
      <c r="P149" t="s">
        <v>684</v>
      </c>
      <c r="Q149" t="s">
        <v>683</v>
      </c>
      <c r="R149" t="s">
        <v>684</v>
      </c>
      <c r="S149" t="s">
        <v>683</v>
      </c>
      <c r="T149" t="s">
        <v>684</v>
      </c>
      <c r="U149" t="s">
        <v>683</v>
      </c>
      <c r="V149" t="s">
        <v>684</v>
      </c>
      <c r="W149" t="s">
        <v>683</v>
      </c>
      <c r="X149" t="s">
        <v>684</v>
      </c>
      <c r="Y149" t="s">
        <v>683</v>
      </c>
      <c r="Z149" t="s">
        <v>684</v>
      </c>
      <c r="AD149" t="s">
        <v>683</v>
      </c>
      <c r="AE149" t="s">
        <v>684</v>
      </c>
      <c r="AF149" t="s">
        <v>683</v>
      </c>
      <c r="AG149" t="s">
        <v>684</v>
      </c>
      <c r="AH149" t="s">
        <v>683</v>
      </c>
      <c r="AI149" t="s">
        <v>684</v>
      </c>
      <c r="AJ149" t="s">
        <v>683</v>
      </c>
      <c r="AK149" t="s">
        <v>684</v>
      </c>
      <c r="AL149" t="s">
        <v>683</v>
      </c>
      <c r="AM149" t="s">
        <v>684</v>
      </c>
      <c r="AN149" t="s">
        <v>683</v>
      </c>
      <c r="AO149" t="s">
        <v>684</v>
      </c>
      <c r="AP149" t="s">
        <v>683</v>
      </c>
      <c r="AQ149" t="s">
        <v>684</v>
      </c>
      <c r="AR149" t="s">
        <v>683</v>
      </c>
      <c r="AS149" t="s">
        <v>684</v>
      </c>
      <c r="AT149" t="s">
        <v>683</v>
      </c>
      <c r="AU149" t="s">
        <v>684</v>
      </c>
      <c r="AV149" t="s">
        <v>683</v>
      </c>
      <c r="AW149" t="s">
        <v>684</v>
      </c>
      <c r="AX149" t="s">
        <v>683</v>
      </c>
      <c r="AY149" t="s">
        <v>684</v>
      </c>
      <c r="AZ149" t="s">
        <v>683</v>
      </c>
      <c r="BA149" t="s">
        <v>684</v>
      </c>
      <c r="BE149" t="s">
        <v>683</v>
      </c>
      <c r="BF149" t="s">
        <v>684</v>
      </c>
      <c r="BG149" t="s">
        <v>683</v>
      </c>
      <c r="BH149" t="s">
        <v>684</v>
      </c>
      <c r="BI149" t="s">
        <v>683</v>
      </c>
      <c r="BJ149" t="s">
        <v>684</v>
      </c>
      <c r="BK149" t="s">
        <v>683</v>
      </c>
      <c r="BL149" t="s">
        <v>684</v>
      </c>
      <c r="BM149" t="s">
        <v>683</v>
      </c>
      <c r="BN149" t="s">
        <v>684</v>
      </c>
      <c r="BO149" t="s">
        <v>683</v>
      </c>
      <c r="BP149" t="s">
        <v>684</v>
      </c>
      <c r="BQ149" t="s">
        <v>683</v>
      </c>
      <c r="BR149" t="s">
        <v>684</v>
      </c>
      <c r="BS149" t="s">
        <v>683</v>
      </c>
      <c r="BT149" t="s">
        <v>684</v>
      </c>
      <c r="BU149" t="s">
        <v>683</v>
      </c>
      <c r="BV149" t="s">
        <v>684</v>
      </c>
      <c r="BW149" t="s">
        <v>683</v>
      </c>
      <c r="BX149" t="s">
        <v>684</v>
      </c>
      <c r="BY149" t="s">
        <v>683</v>
      </c>
      <c r="BZ149" t="s">
        <v>684</v>
      </c>
      <c r="CA149" t="s">
        <v>683</v>
      </c>
      <c r="CB149" t="s">
        <v>684</v>
      </c>
      <c r="CF149" t="s">
        <v>683</v>
      </c>
      <c r="CG149" t="s">
        <v>684</v>
      </c>
      <c r="CH149" t="s">
        <v>683</v>
      </c>
      <c r="CI149" t="s">
        <v>684</v>
      </c>
      <c r="CJ149" t="s">
        <v>683</v>
      </c>
      <c r="CK149" t="s">
        <v>684</v>
      </c>
      <c r="CL149" t="s">
        <v>683</v>
      </c>
      <c r="CM149" t="s">
        <v>684</v>
      </c>
      <c r="CN149" t="s">
        <v>683</v>
      </c>
      <c r="CO149" t="s">
        <v>684</v>
      </c>
      <c r="CP149" t="s">
        <v>683</v>
      </c>
      <c r="CQ149" t="s">
        <v>684</v>
      </c>
      <c r="CR149" t="s">
        <v>683</v>
      </c>
      <c r="CS149" t="s">
        <v>684</v>
      </c>
      <c r="CT149" t="s">
        <v>683</v>
      </c>
      <c r="CU149" t="s">
        <v>684</v>
      </c>
      <c r="CV149" t="s">
        <v>683</v>
      </c>
      <c r="CW149" t="s">
        <v>684</v>
      </c>
      <c r="CX149" t="s">
        <v>683</v>
      </c>
      <c r="CY149" t="s">
        <v>684</v>
      </c>
      <c r="CZ149" t="s">
        <v>683</v>
      </c>
      <c r="DA149" t="s">
        <v>684</v>
      </c>
      <c r="DB149" t="s">
        <v>683</v>
      </c>
      <c r="DC149" t="s">
        <v>684</v>
      </c>
      <c r="DG149" t="s">
        <v>684</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 t="shared" ref="A151:B170" si="0">A2</f>
        <v>0</v>
      </c>
      <c r="B151">
        <f t="shared" si="0"/>
        <v>0</v>
      </c>
      <c r="C151" t="str">
        <f t="shared" ref="C151:AH151" si="1">C2&amp;C149</f>
        <v>EneroDébitos</v>
      </c>
      <c r="D151" t="str">
        <f t="shared" si="1"/>
        <v>EneroCréditos</v>
      </c>
      <c r="E151" t="str">
        <f t="shared" si="1"/>
        <v>FebreroDébitos</v>
      </c>
      <c r="F151" t="str">
        <f t="shared" si="1"/>
        <v>FebreroCréditos</v>
      </c>
      <c r="G151" t="str">
        <f t="shared" si="1"/>
        <v>MarzoDébitos</v>
      </c>
      <c r="H151" t="str">
        <f t="shared" si="1"/>
        <v>MarzoCréditos</v>
      </c>
      <c r="I151" t="str">
        <f t="shared" si="1"/>
        <v>AbrilDébitos</v>
      </c>
      <c r="J151" t="str">
        <f t="shared" si="1"/>
        <v>AbrilCréditos</v>
      </c>
      <c r="K151" t="str">
        <f t="shared" si="1"/>
        <v>MayoDébitos</v>
      </c>
      <c r="L151" t="str">
        <f t="shared" si="1"/>
        <v>MayoCréditos</v>
      </c>
      <c r="M151" t="str">
        <f t="shared" si="1"/>
        <v>Aún no hay mesDébitos</v>
      </c>
      <c r="N151" t="str">
        <f t="shared" si="1"/>
        <v>Aún no hay mesCréditos</v>
      </c>
      <c r="O151" t="str">
        <f t="shared" si="1"/>
        <v>Aún no hay mesDébitos</v>
      </c>
      <c r="P151" t="str">
        <f t="shared" si="1"/>
        <v>Aún no hay mesCréditos</v>
      </c>
      <c r="Q151" t="str">
        <f t="shared" si="1"/>
        <v>Aún no hay mesDébitos</v>
      </c>
      <c r="R151" t="str">
        <f t="shared" si="1"/>
        <v>Aún no hay mesCréditos</v>
      </c>
      <c r="S151" t="str">
        <f t="shared" si="1"/>
        <v>Aún no hay mesDébitos</v>
      </c>
      <c r="T151" t="str">
        <f t="shared" si="1"/>
        <v>Aún no hay mesCréditos</v>
      </c>
      <c r="U151" t="str">
        <f t="shared" si="1"/>
        <v>Aún no hay mesDébitos</v>
      </c>
      <c r="V151" t="str">
        <f t="shared" si="1"/>
        <v>Aún no hay mesCréditos</v>
      </c>
      <c r="W151" t="str">
        <f t="shared" si="1"/>
        <v>Aún no hay mesDébitos</v>
      </c>
      <c r="X151" t="str">
        <f t="shared" si="1"/>
        <v>Aún no hay mesCréditos</v>
      </c>
      <c r="Y151" t="str">
        <f t="shared" si="1"/>
        <v>Aún no hay mesDébitos</v>
      </c>
      <c r="Z151" t="str">
        <f t="shared" si="1"/>
        <v>Aún no hay mesCréditos</v>
      </c>
      <c r="AA151" t="str">
        <f t="shared" si="1"/>
        <v/>
      </c>
      <c r="AB151" t="str">
        <f t="shared" si="1"/>
        <v/>
      </c>
      <c r="AC151" t="str">
        <f t="shared" si="1"/>
        <v/>
      </c>
      <c r="AD151" t="str">
        <f t="shared" si="1"/>
        <v>EneroDébitos</v>
      </c>
      <c r="AE151" t="str">
        <f t="shared" si="1"/>
        <v>EneroCréditos</v>
      </c>
      <c r="AF151" t="str">
        <f t="shared" si="1"/>
        <v>FebreroDébitos</v>
      </c>
      <c r="AG151" t="str">
        <f t="shared" si="1"/>
        <v>FebreroCréditos</v>
      </c>
      <c r="AH151" t="str">
        <f t="shared" si="1"/>
        <v>MarzoDébitos</v>
      </c>
      <c r="AI151" t="str">
        <f t="shared" ref="AI151:BN151" si="2">AI2&amp;AI149</f>
        <v>MarzoCréditos</v>
      </c>
      <c r="AJ151" t="str">
        <f t="shared" si="2"/>
        <v>AbrilDébitos</v>
      </c>
      <c r="AK151" t="str">
        <f t="shared" si="2"/>
        <v>AbrilCréditos</v>
      </c>
      <c r="AL151" t="str">
        <f t="shared" si="2"/>
        <v>MayoDébitos</v>
      </c>
      <c r="AM151" t="str">
        <f t="shared" si="2"/>
        <v>MayoCréditos</v>
      </c>
      <c r="AN151" t="str">
        <f t="shared" si="2"/>
        <v>Aún no hay mesDébitos</v>
      </c>
      <c r="AO151" t="str">
        <f t="shared" si="2"/>
        <v>Aún no hay mesCréditos</v>
      </c>
      <c r="AP151" t="str">
        <f t="shared" si="2"/>
        <v>Aún no hay mesDébitos</v>
      </c>
      <c r="AQ151" t="str">
        <f t="shared" si="2"/>
        <v>Aún no hay mesCréditos</v>
      </c>
      <c r="AR151" t="str">
        <f t="shared" si="2"/>
        <v>Aún no hay mesDébitos</v>
      </c>
      <c r="AS151" t="str">
        <f t="shared" si="2"/>
        <v>Aún no hay mesCréditos</v>
      </c>
      <c r="AT151" t="str">
        <f t="shared" si="2"/>
        <v>Aún no hay mesDébitos</v>
      </c>
      <c r="AU151" t="str">
        <f t="shared" si="2"/>
        <v>Aún no hay mesCréditos</v>
      </c>
      <c r="AV151" t="str">
        <f t="shared" si="2"/>
        <v>Aún no hay mesDébitos</v>
      </c>
      <c r="AW151" t="str">
        <f t="shared" si="2"/>
        <v>Aún no hay mesCréditos</v>
      </c>
      <c r="AX151" t="str">
        <f t="shared" si="2"/>
        <v>Aún no hay mesDébitos</v>
      </c>
      <c r="AY151" t="str">
        <f t="shared" si="2"/>
        <v>Aún no hay mesCréditos</v>
      </c>
      <c r="AZ151" t="str">
        <f t="shared" si="2"/>
        <v>Aún no hay mesDébitos</v>
      </c>
      <c r="BA151" t="str">
        <f t="shared" si="2"/>
        <v>Aún no hay mesCréditos</v>
      </c>
      <c r="BB151" t="str">
        <f t="shared" si="2"/>
        <v/>
      </c>
      <c r="BC151" t="str">
        <f t="shared" si="2"/>
        <v/>
      </c>
      <c r="BD151" t="str">
        <f t="shared" si="2"/>
        <v/>
      </c>
      <c r="BE151" t="str">
        <f t="shared" si="2"/>
        <v>EneroDébitos</v>
      </c>
      <c r="BF151" t="str">
        <f t="shared" si="2"/>
        <v>EneroCréditos</v>
      </c>
      <c r="BG151" t="str">
        <f t="shared" si="2"/>
        <v>FebreroDébitos</v>
      </c>
      <c r="BH151" t="str">
        <f t="shared" si="2"/>
        <v>FebreroCréditos</v>
      </c>
      <c r="BI151" t="str">
        <f t="shared" si="2"/>
        <v>MarzoDébitos</v>
      </c>
      <c r="BJ151" t="str">
        <f t="shared" si="2"/>
        <v>MarzoCréditos</v>
      </c>
      <c r="BK151" t="str">
        <f t="shared" si="2"/>
        <v>AbrilDébitos</v>
      </c>
      <c r="BL151" t="str">
        <f t="shared" si="2"/>
        <v>AbrilCréditos</v>
      </c>
      <c r="BM151" t="str">
        <f t="shared" si="2"/>
        <v>MayoDébitos</v>
      </c>
      <c r="BN151" t="str">
        <f t="shared" si="2"/>
        <v>MayoCréditos</v>
      </c>
      <c r="BO151" t="str">
        <f t="shared" ref="BO151:CT151" si="3">BO2&amp;BO149</f>
        <v>Aún no hay mesDébitos</v>
      </c>
      <c r="BP151" t="str">
        <f t="shared" si="3"/>
        <v>Aún no hay mesCréditos</v>
      </c>
      <c r="BQ151" t="str">
        <f t="shared" si="3"/>
        <v>Aún no hay mesDébitos</v>
      </c>
      <c r="BR151" t="str">
        <f t="shared" si="3"/>
        <v>Aún no hay mesCréditos</v>
      </c>
      <c r="BS151" t="str">
        <f t="shared" si="3"/>
        <v>Aún no hay mesDébitos</v>
      </c>
      <c r="BT151" t="str">
        <f t="shared" si="3"/>
        <v>Aún no hay mesCréditos</v>
      </c>
      <c r="BU151" t="str">
        <f t="shared" si="3"/>
        <v>Aún no hay mesDébitos</v>
      </c>
      <c r="BV151" t="str">
        <f t="shared" si="3"/>
        <v>Aún no hay mesCréditos</v>
      </c>
      <c r="BW151" t="str">
        <f t="shared" si="3"/>
        <v>Aún no hay mesDébitos</v>
      </c>
      <c r="BX151" t="str">
        <f t="shared" si="3"/>
        <v>Aún no hay mesCréditos</v>
      </c>
      <c r="BY151" t="str">
        <f t="shared" si="3"/>
        <v>Aún no hay mesDébitos</v>
      </c>
      <c r="BZ151" t="str">
        <f t="shared" si="3"/>
        <v>Aún no hay mesCréditos</v>
      </c>
      <c r="CA151" t="str">
        <f t="shared" si="3"/>
        <v>Aún no hay mesDébitos</v>
      </c>
      <c r="CB151" t="str">
        <f t="shared" si="3"/>
        <v>Aún no hay mesCréditos</v>
      </c>
      <c r="CC151" t="str">
        <f t="shared" si="3"/>
        <v/>
      </c>
      <c r="CD151" t="str">
        <f t="shared" si="3"/>
        <v/>
      </c>
      <c r="CE151" t="str">
        <f t="shared" si="3"/>
        <v/>
      </c>
      <c r="CF151" t="str">
        <f t="shared" si="3"/>
        <v>EneroDébitos</v>
      </c>
      <c r="CG151" t="str">
        <f t="shared" si="3"/>
        <v>EneroCréditos</v>
      </c>
      <c r="CH151" t="str">
        <f t="shared" si="3"/>
        <v>FebreroDébitos</v>
      </c>
      <c r="CI151" t="str">
        <f t="shared" si="3"/>
        <v>FebreroCréditos</v>
      </c>
      <c r="CJ151" t="str">
        <f t="shared" si="3"/>
        <v>MarzoDébitos</v>
      </c>
      <c r="CK151" t="str">
        <f t="shared" si="3"/>
        <v>MarzoCréditos</v>
      </c>
      <c r="CL151" t="str">
        <f t="shared" si="3"/>
        <v>AbrilDébitos</v>
      </c>
      <c r="CM151" t="str">
        <f t="shared" si="3"/>
        <v>AbrilCréditos</v>
      </c>
      <c r="CN151" t="str">
        <f t="shared" si="3"/>
        <v>MayoDébitos</v>
      </c>
      <c r="CO151" t="str">
        <f t="shared" si="3"/>
        <v>MayoCréditos</v>
      </c>
      <c r="CP151" t="str">
        <f t="shared" si="3"/>
        <v>Aún no hay mesDébitos</v>
      </c>
      <c r="CQ151" t="str">
        <f t="shared" si="3"/>
        <v>Aún no hay mesCréditos</v>
      </c>
      <c r="CR151" t="str">
        <f t="shared" si="3"/>
        <v>Aún no hay mesDébitos</v>
      </c>
      <c r="CS151" t="str">
        <f t="shared" si="3"/>
        <v>Aún no hay mesCréditos</v>
      </c>
      <c r="CT151" t="str">
        <f t="shared" si="3"/>
        <v>Aún no hay mesDébitos</v>
      </c>
      <c r="CU151" t="str">
        <f t="shared" ref="CU151:DF151" si="4">CU2&amp;CU149</f>
        <v>Aún no hay mesCréditos</v>
      </c>
      <c r="CV151" t="str">
        <f t="shared" si="4"/>
        <v>Aún no hay mesDébitos</v>
      </c>
      <c r="CW151" t="str">
        <f t="shared" si="4"/>
        <v>Aún no hay mesCréditos</v>
      </c>
      <c r="CX151" t="str">
        <f t="shared" si="4"/>
        <v>Aún no hay mesDébitos</v>
      </c>
      <c r="CY151" t="str">
        <f t="shared" si="4"/>
        <v>Aún no hay mesCréditos</v>
      </c>
      <c r="CZ151" t="str">
        <f t="shared" si="4"/>
        <v>Aún no hay mesDébitos</v>
      </c>
      <c r="DA151" t="str">
        <f t="shared" si="4"/>
        <v>Aún no hay mesCréditos</v>
      </c>
      <c r="DB151" t="str">
        <f t="shared" si="4"/>
        <v>Aún no hay mesDébitos</v>
      </c>
      <c r="DC151" t="str">
        <f t="shared" si="4"/>
        <v>Aún no hay mesCréditos</v>
      </c>
      <c r="DD151" t="str">
        <f t="shared" si="4"/>
        <v/>
      </c>
      <c r="DE151" t="str">
        <f t="shared" si="4"/>
        <v/>
      </c>
      <c r="DF151" t="str">
        <f t="shared" si="4"/>
        <v/>
      </c>
      <c r="DG151" t="str">
        <f ca="1">+DH151&amp;DG149</f>
        <v>MayoCréditos</v>
      </c>
      <c r="DH151" t="str">
        <f ca="1">DG2</f>
        <v>Mayo</v>
      </c>
    </row>
    <row r="152" spans="1:115">
      <c r="A152">
        <f t="shared" si="0"/>
        <v>0</v>
      </c>
      <c r="B152">
        <f t="shared" si="0"/>
        <v>0</v>
      </c>
      <c r="C152" t="str">
        <f t="shared" ref="C152:AH152" si="5">C3</f>
        <v>Fecha de operación
(DD/MM/AA)</v>
      </c>
      <c r="D152" t="str">
        <f t="shared" si="5"/>
        <v>Valores</v>
      </c>
      <c r="E152">
        <f t="shared" si="5"/>
        <v>0</v>
      </c>
      <c r="F152">
        <f t="shared" si="5"/>
        <v>0</v>
      </c>
      <c r="G152">
        <f t="shared" si="5"/>
        <v>0</v>
      </c>
      <c r="H152">
        <f t="shared" si="5"/>
        <v>0</v>
      </c>
      <c r="I152">
        <f t="shared" si="5"/>
        <v>0</v>
      </c>
      <c r="J152">
        <f t="shared" si="5"/>
        <v>0</v>
      </c>
      <c r="K152">
        <f t="shared" si="5"/>
        <v>0</v>
      </c>
      <c r="L152">
        <f t="shared" si="5"/>
        <v>0</v>
      </c>
      <c r="M152">
        <f t="shared" si="5"/>
        <v>0</v>
      </c>
      <c r="N152">
        <f t="shared" si="5"/>
        <v>0</v>
      </c>
      <c r="O152">
        <f t="shared" si="5"/>
        <v>0</v>
      </c>
      <c r="P152">
        <f t="shared" si="5"/>
        <v>0</v>
      </c>
      <c r="Q152">
        <f t="shared" si="5"/>
        <v>0</v>
      </c>
      <c r="R152">
        <f t="shared" si="5"/>
        <v>0</v>
      </c>
      <c r="S152">
        <f t="shared" si="5"/>
        <v>0</v>
      </c>
      <c r="T152">
        <f t="shared" si="5"/>
        <v>0</v>
      </c>
      <c r="U152">
        <f t="shared" si="5"/>
        <v>0</v>
      </c>
      <c r="V152">
        <f t="shared" si="5"/>
        <v>0</v>
      </c>
      <c r="W152">
        <f t="shared" si="5"/>
        <v>0</v>
      </c>
      <c r="X152">
        <f t="shared" si="5"/>
        <v>0</v>
      </c>
      <c r="Y152">
        <f t="shared" si="5"/>
        <v>0</v>
      </c>
      <c r="Z152">
        <f t="shared" si="5"/>
        <v>0</v>
      </c>
      <c r="AA152">
        <f t="shared" si="5"/>
        <v>0</v>
      </c>
      <c r="AB152">
        <f t="shared" si="5"/>
        <v>0</v>
      </c>
      <c r="AC152">
        <f t="shared" si="5"/>
        <v>0</v>
      </c>
      <c r="AD152" t="str">
        <f t="shared" si="5"/>
        <v>Fecha de operación
(DD/MM/AA)</v>
      </c>
      <c r="AE152" t="str">
        <f t="shared" si="5"/>
        <v>Valores</v>
      </c>
      <c r="AF152">
        <f t="shared" si="5"/>
        <v>0</v>
      </c>
      <c r="AG152">
        <f t="shared" si="5"/>
        <v>0</v>
      </c>
      <c r="AH152">
        <f t="shared" si="5"/>
        <v>0</v>
      </c>
      <c r="AI152">
        <f t="shared" ref="AI152:BN152" si="6">AI3</f>
        <v>0</v>
      </c>
      <c r="AJ152">
        <f t="shared" si="6"/>
        <v>0</v>
      </c>
      <c r="AK152">
        <f t="shared" si="6"/>
        <v>0</v>
      </c>
      <c r="AL152">
        <f t="shared" si="6"/>
        <v>0</v>
      </c>
      <c r="AM152">
        <f t="shared" si="6"/>
        <v>0</v>
      </c>
      <c r="AN152">
        <f t="shared" si="6"/>
        <v>0</v>
      </c>
      <c r="AO152">
        <f t="shared" si="6"/>
        <v>0</v>
      </c>
      <c r="AP152">
        <f t="shared" si="6"/>
        <v>0</v>
      </c>
      <c r="AQ152">
        <f t="shared" si="6"/>
        <v>0</v>
      </c>
      <c r="AR152">
        <f t="shared" si="6"/>
        <v>0</v>
      </c>
      <c r="AS152">
        <f t="shared" si="6"/>
        <v>0</v>
      </c>
      <c r="AT152">
        <f t="shared" si="6"/>
        <v>0</v>
      </c>
      <c r="AU152">
        <f t="shared" si="6"/>
        <v>0</v>
      </c>
      <c r="AV152">
        <f t="shared" si="6"/>
        <v>0</v>
      </c>
      <c r="AW152">
        <f t="shared" si="6"/>
        <v>0</v>
      </c>
      <c r="AX152">
        <f t="shared" si="6"/>
        <v>0</v>
      </c>
      <c r="AY152">
        <f t="shared" si="6"/>
        <v>0</v>
      </c>
      <c r="AZ152">
        <f t="shared" si="6"/>
        <v>0</v>
      </c>
      <c r="BA152">
        <f t="shared" si="6"/>
        <v>0</v>
      </c>
      <c r="BB152">
        <f t="shared" si="6"/>
        <v>0</v>
      </c>
      <c r="BC152">
        <f t="shared" si="6"/>
        <v>0</v>
      </c>
      <c r="BD152">
        <f t="shared" si="6"/>
        <v>0</v>
      </c>
      <c r="BE152" t="str">
        <f t="shared" si="6"/>
        <v>Fecha de operación
(DD/MM/AA)</v>
      </c>
      <c r="BF152" t="str">
        <f t="shared" si="6"/>
        <v>Valores</v>
      </c>
      <c r="BG152">
        <f t="shared" si="6"/>
        <v>0</v>
      </c>
      <c r="BH152">
        <f t="shared" si="6"/>
        <v>0</v>
      </c>
      <c r="BI152">
        <f t="shared" si="6"/>
        <v>0</v>
      </c>
      <c r="BJ152">
        <f t="shared" si="6"/>
        <v>0</v>
      </c>
      <c r="BK152">
        <f t="shared" si="6"/>
        <v>0</v>
      </c>
      <c r="BL152">
        <f t="shared" si="6"/>
        <v>0</v>
      </c>
      <c r="BM152">
        <f t="shared" si="6"/>
        <v>0</v>
      </c>
      <c r="BN152">
        <f t="shared" si="6"/>
        <v>0</v>
      </c>
      <c r="BO152">
        <f t="shared" ref="BO152:CT152" si="7">BO3</f>
        <v>0</v>
      </c>
      <c r="BP152">
        <f t="shared" si="7"/>
        <v>0</v>
      </c>
      <c r="BQ152">
        <f t="shared" si="7"/>
        <v>0</v>
      </c>
      <c r="BR152">
        <f t="shared" si="7"/>
        <v>0</v>
      </c>
      <c r="BS152">
        <f t="shared" si="7"/>
        <v>0</v>
      </c>
      <c r="BT152">
        <f t="shared" si="7"/>
        <v>0</v>
      </c>
      <c r="BU152">
        <f t="shared" si="7"/>
        <v>0</v>
      </c>
      <c r="BV152">
        <f t="shared" si="7"/>
        <v>0</v>
      </c>
      <c r="BW152">
        <f t="shared" si="7"/>
        <v>0</v>
      </c>
      <c r="BX152">
        <f t="shared" si="7"/>
        <v>0</v>
      </c>
      <c r="BY152">
        <f t="shared" si="7"/>
        <v>0</v>
      </c>
      <c r="BZ152">
        <f t="shared" si="7"/>
        <v>0</v>
      </c>
      <c r="CA152">
        <f t="shared" si="7"/>
        <v>0</v>
      </c>
      <c r="CB152">
        <f t="shared" si="7"/>
        <v>0</v>
      </c>
      <c r="CC152">
        <f t="shared" si="7"/>
        <v>0</v>
      </c>
      <c r="CD152">
        <f t="shared" si="7"/>
        <v>0</v>
      </c>
      <c r="CE152">
        <f t="shared" si="7"/>
        <v>0</v>
      </c>
      <c r="CF152" t="str">
        <f t="shared" si="7"/>
        <v>Fecha de operación
(DD/MM/AA)</v>
      </c>
      <c r="CG152" t="str">
        <f t="shared" si="7"/>
        <v>Valores</v>
      </c>
      <c r="CH152">
        <f t="shared" si="7"/>
        <v>0</v>
      </c>
      <c r="CI152">
        <f t="shared" si="7"/>
        <v>0</v>
      </c>
      <c r="CJ152">
        <f t="shared" si="7"/>
        <v>0</v>
      </c>
      <c r="CK152">
        <f t="shared" si="7"/>
        <v>0</v>
      </c>
      <c r="CL152">
        <f t="shared" si="7"/>
        <v>0</v>
      </c>
      <c r="CM152">
        <f t="shared" si="7"/>
        <v>0</v>
      </c>
      <c r="CN152">
        <f t="shared" si="7"/>
        <v>0</v>
      </c>
      <c r="CO152">
        <f t="shared" si="7"/>
        <v>0</v>
      </c>
      <c r="CP152">
        <f t="shared" si="7"/>
        <v>0</v>
      </c>
      <c r="CQ152">
        <f t="shared" si="7"/>
        <v>0</v>
      </c>
      <c r="CR152">
        <f t="shared" si="7"/>
        <v>0</v>
      </c>
      <c r="CS152">
        <f t="shared" si="7"/>
        <v>0</v>
      </c>
      <c r="CT152">
        <f t="shared" si="7"/>
        <v>0</v>
      </c>
      <c r="CU152">
        <f t="shared" ref="CU152:DH152" si="8">CU3</f>
        <v>0</v>
      </c>
      <c r="CV152">
        <f t="shared" si="8"/>
        <v>0</v>
      </c>
      <c r="CW152">
        <f t="shared" si="8"/>
        <v>0</v>
      </c>
      <c r="CX152">
        <f t="shared" si="8"/>
        <v>0</v>
      </c>
      <c r="CY152">
        <f t="shared" si="8"/>
        <v>0</v>
      </c>
      <c r="CZ152">
        <f t="shared" si="8"/>
        <v>0</v>
      </c>
      <c r="DA152">
        <f t="shared" si="8"/>
        <v>0</v>
      </c>
      <c r="DB152">
        <f t="shared" si="8"/>
        <v>0</v>
      </c>
      <c r="DC152">
        <f t="shared" si="8"/>
        <v>0</v>
      </c>
      <c r="DD152">
        <f t="shared" si="8"/>
        <v>0</v>
      </c>
      <c r="DE152" t="str">
        <f t="shared" si="8"/>
        <v>Entidad</v>
      </c>
      <c r="DF152" t="str">
        <f t="shared" si="8"/>
        <v>Descripción</v>
      </c>
      <c r="DG152" t="str">
        <f t="shared" si="8"/>
        <v>Suma de Total</v>
      </c>
      <c r="DH152" t="str">
        <f t="shared" ca="1" si="8"/>
        <v>may</v>
      </c>
    </row>
    <row r="153" spans="1:115">
      <c r="A153">
        <f t="shared" si="0"/>
        <v>0</v>
      </c>
      <c r="B153">
        <f t="shared" si="0"/>
        <v>0</v>
      </c>
      <c r="C153" t="str">
        <f t="shared" ref="C153:AH153" si="9">C4</f>
        <v>ene</v>
      </c>
      <c r="D153">
        <f t="shared" si="9"/>
        <v>0</v>
      </c>
      <c r="E153" t="str">
        <f t="shared" si="9"/>
        <v>feb</v>
      </c>
      <c r="F153">
        <f t="shared" si="9"/>
        <v>0</v>
      </c>
      <c r="G153" t="str">
        <f t="shared" si="9"/>
        <v>mar</v>
      </c>
      <c r="H153">
        <f t="shared" si="9"/>
        <v>0</v>
      </c>
      <c r="I153" t="str">
        <f t="shared" si="9"/>
        <v>abr</v>
      </c>
      <c r="J153">
        <f t="shared" si="9"/>
        <v>0</v>
      </c>
      <c r="K153" t="str">
        <f t="shared" si="9"/>
        <v>may</v>
      </c>
      <c r="L153">
        <f t="shared" si="9"/>
        <v>0</v>
      </c>
      <c r="M153">
        <f t="shared" si="9"/>
        <v>0</v>
      </c>
      <c r="N153">
        <f t="shared" si="9"/>
        <v>0</v>
      </c>
      <c r="O153">
        <f t="shared" si="9"/>
        <v>0</v>
      </c>
      <c r="P153">
        <f t="shared" si="9"/>
        <v>0</v>
      </c>
      <c r="Q153">
        <f t="shared" si="9"/>
        <v>0</v>
      </c>
      <c r="R153">
        <f t="shared" si="9"/>
        <v>0</v>
      </c>
      <c r="S153">
        <f t="shared" si="9"/>
        <v>0</v>
      </c>
      <c r="T153">
        <f t="shared" si="9"/>
        <v>0</v>
      </c>
      <c r="U153">
        <f t="shared" si="9"/>
        <v>0</v>
      </c>
      <c r="V153">
        <f t="shared" si="9"/>
        <v>0</v>
      </c>
      <c r="W153">
        <f t="shared" si="9"/>
        <v>0</v>
      </c>
      <c r="X153">
        <f t="shared" si="9"/>
        <v>0</v>
      </c>
      <c r="Y153">
        <f t="shared" si="9"/>
        <v>0</v>
      </c>
      <c r="Z153">
        <f t="shared" si="9"/>
        <v>0</v>
      </c>
      <c r="AA153">
        <f t="shared" si="9"/>
        <v>0</v>
      </c>
      <c r="AB153">
        <f t="shared" si="9"/>
        <v>0</v>
      </c>
      <c r="AC153">
        <f t="shared" si="9"/>
        <v>0</v>
      </c>
      <c r="AD153" t="str">
        <f t="shared" si="9"/>
        <v>ene</v>
      </c>
      <c r="AE153">
        <f t="shared" si="9"/>
        <v>0</v>
      </c>
      <c r="AF153" t="str">
        <f t="shared" si="9"/>
        <v>feb</v>
      </c>
      <c r="AG153">
        <f t="shared" si="9"/>
        <v>0</v>
      </c>
      <c r="AH153" t="str">
        <f t="shared" si="9"/>
        <v>mar</v>
      </c>
      <c r="AI153">
        <f t="shared" ref="AI153:BN153" si="10">AI4</f>
        <v>0</v>
      </c>
      <c r="AJ153" t="str">
        <f t="shared" si="10"/>
        <v>abr</v>
      </c>
      <c r="AK153">
        <f t="shared" si="10"/>
        <v>0</v>
      </c>
      <c r="AL153" t="str">
        <f t="shared" si="10"/>
        <v>may</v>
      </c>
      <c r="AM153">
        <f t="shared" si="10"/>
        <v>0</v>
      </c>
      <c r="AN153">
        <f t="shared" si="10"/>
        <v>0</v>
      </c>
      <c r="AO153">
        <f t="shared" si="10"/>
        <v>0</v>
      </c>
      <c r="AP153">
        <f t="shared" si="10"/>
        <v>0</v>
      </c>
      <c r="AQ153">
        <f t="shared" si="10"/>
        <v>0</v>
      </c>
      <c r="AR153">
        <f t="shared" si="10"/>
        <v>0</v>
      </c>
      <c r="AS153">
        <f t="shared" si="10"/>
        <v>0</v>
      </c>
      <c r="AT153">
        <f t="shared" si="10"/>
        <v>0</v>
      </c>
      <c r="AU153">
        <f t="shared" si="10"/>
        <v>0</v>
      </c>
      <c r="AV153">
        <f t="shared" si="10"/>
        <v>0</v>
      </c>
      <c r="AW153">
        <f t="shared" si="10"/>
        <v>0</v>
      </c>
      <c r="AX153">
        <f t="shared" si="10"/>
        <v>0</v>
      </c>
      <c r="AY153">
        <f t="shared" si="10"/>
        <v>0</v>
      </c>
      <c r="AZ153">
        <f t="shared" si="10"/>
        <v>0</v>
      </c>
      <c r="BA153">
        <f t="shared" si="10"/>
        <v>0</v>
      </c>
      <c r="BB153">
        <f t="shared" si="10"/>
        <v>0</v>
      </c>
      <c r="BC153">
        <f t="shared" si="10"/>
        <v>0</v>
      </c>
      <c r="BD153">
        <f t="shared" si="10"/>
        <v>0</v>
      </c>
      <c r="BE153" t="str">
        <f t="shared" si="10"/>
        <v>ene</v>
      </c>
      <c r="BF153">
        <f t="shared" si="10"/>
        <v>0</v>
      </c>
      <c r="BG153" t="str">
        <f t="shared" si="10"/>
        <v>feb</v>
      </c>
      <c r="BH153">
        <f t="shared" si="10"/>
        <v>0</v>
      </c>
      <c r="BI153" t="str">
        <f t="shared" si="10"/>
        <v>mar</v>
      </c>
      <c r="BJ153">
        <f t="shared" si="10"/>
        <v>0</v>
      </c>
      <c r="BK153" t="str">
        <f t="shared" si="10"/>
        <v>abr</v>
      </c>
      <c r="BL153">
        <f t="shared" si="10"/>
        <v>0</v>
      </c>
      <c r="BM153" t="str">
        <f t="shared" si="10"/>
        <v>may</v>
      </c>
      <c r="BN153">
        <f t="shared" si="10"/>
        <v>0</v>
      </c>
      <c r="BO153">
        <f t="shared" ref="BO153:CT153" si="11">BO4</f>
        <v>0</v>
      </c>
      <c r="BP153">
        <f t="shared" si="11"/>
        <v>0</v>
      </c>
      <c r="BQ153">
        <f t="shared" si="11"/>
        <v>0</v>
      </c>
      <c r="BR153">
        <f t="shared" si="11"/>
        <v>0</v>
      </c>
      <c r="BS153">
        <f t="shared" si="11"/>
        <v>0</v>
      </c>
      <c r="BT153">
        <f t="shared" si="11"/>
        <v>0</v>
      </c>
      <c r="BU153">
        <f t="shared" si="11"/>
        <v>0</v>
      </c>
      <c r="BV153">
        <f t="shared" si="11"/>
        <v>0</v>
      </c>
      <c r="BW153">
        <f t="shared" si="11"/>
        <v>0</v>
      </c>
      <c r="BX153">
        <f t="shared" si="11"/>
        <v>0</v>
      </c>
      <c r="BY153">
        <f t="shared" si="11"/>
        <v>0</v>
      </c>
      <c r="BZ153">
        <f t="shared" si="11"/>
        <v>0</v>
      </c>
      <c r="CA153">
        <f t="shared" si="11"/>
        <v>0</v>
      </c>
      <c r="CB153">
        <f t="shared" si="11"/>
        <v>0</v>
      </c>
      <c r="CC153">
        <f t="shared" si="11"/>
        <v>0</v>
      </c>
      <c r="CD153">
        <f t="shared" si="11"/>
        <v>0</v>
      </c>
      <c r="CE153">
        <f t="shared" si="11"/>
        <v>0</v>
      </c>
      <c r="CF153" t="str">
        <f t="shared" si="11"/>
        <v>ene</v>
      </c>
      <c r="CG153">
        <f t="shared" si="11"/>
        <v>0</v>
      </c>
      <c r="CH153" t="str">
        <f t="shared" si="11"/>
        <v>feb</v>
      </c>
      <c r="CI153">
        <f t="shared" si="11"/>
        <v>0</v>
      </c>
      <c r="CJ153" t="str">
        <f t="shared" si="11"/>
        <v>mar</v>
      </c>
      <c r="CK153">
        <f t="shared" si="11"/>
        <v>0</v>
      </c>
      <c r="CL153" t="str">
        <f t="shared" si="11"/>
        <v>abr</v>
      </c>
      <c r="CM153">
        <f t="shared" si="11"/>
        <v>0</v>
      </c>
      <c r="CN153" t="str">
        <f t="shared" si="11"/>
        <v>may</v>
      </c>
      <c r="CO153">
        <f t="shared" si="11"/>
        <v>0</v>
      </c>
      <c r="CP153">
        <f t="shared" si="11"/>
        <v>0</v>
      </c>
      <c r="CQ153">
        <f t="shared" si="11"/>
        <v>0</v>
      </c>
      <c r="CR153">
        <f t="shared" si="11"/>
        <v>0</v>
      </c>
      <c r="CS153">
        <f t="shared" si="11"/>
        <v>0</v>
      </c>
      <c r="CT153">
        <f t="shared" si="11"/>
        <v>0</v>
      </c>
      <c r="CU153">
        <f t="shared" ref="CU153:DH153" si="12">CU4</f>
        <v>0</v>
      </c>
      <c r="CV153">
        <f t="shared" si="12"/>
        <v>0</v>
      </c>
      <c r="CW153">
        <f t="shared" si="12"/>
        <v>0</v>
      </c>
      <c r="CX153">
        <f t="shared" si="12"/>
        <v>0</v>
      </c>
      <c r="CY153">
        <f t="shared" si="12"/>
        <v>0</v>
      </c>
      <c r="CZ153">
        <f t="shared" si="12"/>
        <v>0</v>
      </c>
      <c r="DA153">
        <f t="shared" si="12"/>
        <v>0</v>
      </c>
      <c r="DB153">
        <f t="shared" si="12"/>
        <v>0</v>
      </c>
      <c r="DC153">
        <f t="shared" si="12"/>
        <v>0</v>
      </c>
      <c r="DD153">
        <f t="shared" si="12"/>
        <v>0</v>
      </c>
      <c r="DE153">
        <f t="shared" si="12"/>
        <v>46</v>
      </c>
      <c r="DF153" t="str">
        <f t="shared" si="12"/>
        <v>Ministerio de Salud y Deportes</v>
      </c>
      <c r="DG153">
        <f t="shared" si="12"/>
        <v>24458360.229999997</v>
      </c>
      <c r="DH153">
        <f t="shared" si="12"/>
        <v>0</v>
      </c>
    </row>
    <row r="154" spans="1:115">
      <c r="A154" t="str">
        <f t="shared" si="0"/>
        <v>Entidad</v>
      </c>
      <c r="B154" t="str">
        <f t="shared" si="0"/>
        <v>Descripción</v>
      </c>
      <c r="C154" t="str">
        <f t="shared" ref="C154:AH154" si="13">C5&amp;C151</f>
        <v>Suma de DébitosEneroDébitos</v>
      </c>
      <c r="D154" t="str">
        <f t="shared" si="13"/>
        <v>Suma de CréditosEneroCréditos</v>
      </c>
      <c r="E154" t="str">
        <f t="shared" si="13"/>
        <v>Suma de DébitosFebreroDébitos</v>
      </c>
      <c r="F154" t="str">
        <f t="shared" si="13"/>
        <v>Suma de CréditosFebreroCréditos</v>
      </c>
      <c r="G154" t="str">
        <f t="shared" si="13"/>
        <v>Suma de DébitosMarzoDébitos</v>
      </c>
      <c r="H154" t="str">
        <f t="shared" si="13"/>
        <v>Suma de CréditosMarzoCréditos</v>
      </c>
      <c r="I154" t="str">
        <f t="shared" si="13"/>
        <v>Suma de DébitosAbrilDébitos</v>
      </c>
      <c r="J154" t="str">
        <f t="shared" si="13"/>
        <v>Suma de CréditosAbrilCréditos</v>
      </c>
      <c r="K154" t="str">
        <f t="shared" si="13"/>
        <v>Suma de DébitosMayoDébitos</v>
      </c>
      <c r="L154" t="str">
        <f t="shared" si="13"/>
        <v>Suma de CréditosMayoCréditos</v>
      </c>
      <c r="M154" t="str">
        <f t="shared" si="13"/>
        <v>Aún no hay mesDébitos</v>
      </c>
      <c r="N154" t="str">
        <f t="shared" si="13"/>
        <v>Aún no hay mesCréditos</v>
      </c>
      <c r="O154" t="str">
        <f t="shared" si="13"/>
        <v>Aún no hay mesDébitos</v>
      </c>
      <c r="P154" t="str">
        <f t="shared" si="13"/>
        <v>Aún no hay mesCréditos</v>
      </c>
      <c r="Q154" t="str">
        <f t="shared" si="13"/>
        <v>Aún no hay mesDébitos</v>
      </c>
      <c r="R154" t="str">
        <f t="shared" si="13"/>
        <v>Aún no hay mesCréditos</v>
      </c>
      <c r="S154" t="str">
        <f t="shared" si="13"/>
        <v>Aún no hay mesDébitos</v>
      </c>
      <c r="T154" t="str">
        <f t="shared" si="13"/>
        <v>Aún no hay mesCréditos</v>
      </c>
      <c r="U154" t="str">
        <f t="shared" si="13"/>
        <v>Aún no hay mesDébitos</v>
      </c>
      <c r="V154" t="str">
        <f t="shared" si="13"/>
        <v>Aún no hay mesCréditos</v>
      </c>
      <c r="W154" t="str">
        <f t="shared" si="13"/>
        <v>Aún no hay mesDébitos</v>
      </c>
      <c r="X154" t="str">
        <f t="shared" si="13"/>
        <v>Aún no hay mesCréditos</v>
      </c>
      <c r="Y154" t="str">
        <f t="shared" si="13"/>
        <v>Aún no hay mesDébitos</v>
      </c>
      <c r="Z154" t="str">
        <f t="shared" si="13"/>
        <v>Aún no hay mesCréditos</v>
      </c>
      <c r="AA154" t="str">
        <f t="shared" si="13"/>
        <v/>
      </c>
      <c r="AB154" t="str">
        <f t="shared" si="13"/>
        <v>Entidad</v>
      </c>
      <c r="AC154" t="str">
        <f t="shared" si="13"/>
        <v>Descripción</v>
      </c>
      <c r="AD154" t="str">
        <f t="shared" si="13"/>
        <v>Suma de Débitos
(Bs)EneroDébitos</v>
      </c>
      <c r="AE154" t="str">
        <f t="shared" si="13"/>
        <v>Suma de Créditos
(Bs)EneroCréditos</v>
      </c>
      <c r="AF154" t="str">
        <f t="shared" si="13"/>
        <v>Suma de Débitos
(Bs)FebreroDébitos</v>
      </c>
      <c r="AG154" t="str">
        <f t="shared" si="13"/>
        <v>Suma de Créditos
(Bs)FebreroCréditos</v>
      </c>
      <c r="AH154" t="str">
        <f t="shared" si="13"/>
        <v>Suma de Débitos
(Bs)MarzoDébitos</v>
      </c>
      <c r="AI154" t="str">
        <f t="shared" ref="AI154:BN154" si="14">AI5&amp;AI151</f>
        <v>Suma de Créditos
(Bs)MarzoCréditos</v>
      </c>
      <c r="AJ154" t="str">
        <f t="shared" si="14"/>
        <v>Suma de Débitos
(Bs)AbrilDébitos</v>
      </c>
      <c r="AK154" t="str">
        <f t="shared" si="14"/>
        <v>Suma de Créditos
(Bs)AbrilCréditos</v>
      </c>
      <c r="AL154" t="str">
        <f t="shared" si="14"/>
        <v>Suma de Débitos
(Bs)MayoDébitos</v>
      </c>
      <c r="AM154" t="str">
        <f t="shared" si="14"/>
        <v>Suma de Créditos
(Bs)MayoCréditos</v>
      </c>
      <c r="AN154" t="str">
        <f t="shared" si="14"/>
        <v>Aún no hay mesDébitos</v>
      </c>
      <c r="AO154" t="str">
        <f t="shared" si="14"/>
        <v>Aún no hay mesCréditos</v>
      </c>
      <c r="AP154" t="str">
        <f t="shared" si="14"/>
        <v>Aún no hay mesDébitos</v>
      </c>
      <c r="AQ154" t="str">
        <f t="shared" si="14"/>
        <v>Aún no hay mesCréditos</v>
      </c>
      <c r="AR154" t="str">
        <f t="shared" si="14"/>
        <v>Aún no hay mesDébitos</v>
      </c>
      <c r="AS154" t="str">
        <f t="shared" si="14"/>
        <v>Aún no hay mesCréditos</v>
      </c>
      <c r="AT154" t="str">
        <f t="shared" si="14"/>
        <v>Aún no hay mesDébitos</v>
      </c>
      <c r="AU154" t="str">
        <f t="shared" si="14"/>
        <v>Aún no hay mesCréditos</v>
      </c>
      <c r="AV154" t="str">
        <f t="shared" si="14"/>
        <v>Aún no hay mesDébitos</v>
      </c>
      <c r="AW154" t="str">
        <f t="shared" si="14"/>
        <v>Aún no hay mesCréditos</v>
      </c>
      <c r="AX154" t="str">
        <f t="shared" si="14"/>
        <v>Aún no hay mesDébitos</v>
      </c>
      <c r="AY154" t="str">
        <f t="shared" si="14"/>
        <v>Aún no hay mesCréditos</v>
      </c>
      <c r="AZ154" t="str">
        <f t="shared" si="14"/>
        <v>Aún no hay mesDébitos</v>
      </c>
      <c r="BA154" t="str">
        <f t="shared" si="14"/>
        <v>Aún no hay mesCréditos</v>
      </c>
      <c r="BB154" t="str">
        <f t="shared" si="14"/>
        <v/>
      </c>
      <c r="BC154" t="str">
        <f t="shared" si="14"/>
        <v>Entidad</v>
      </c>
      <c r="BD154" t="str">
        <f t="shared" si="14"/>
        <v>Descripción</v>
      </c>
      <c r="BE154" t="str">
        <f t="shared" si="14"/>
        <v>Suma de DébitosEneroDébitos</v>
      </c>
      <c r="BF154" t="str">
        <f t="shared" si="14"/>
        <v>Suma de CréditosEneroCréditos</v>
      </c>
      <c r="BG154" t="str">
        <f t="shared" si="14"/>
        <v>Suma de DébitosFebreroDébitos</v>
      </c>
      <c r="BH154" t="str">
        <f t="shared" si="14"/>
        <v>Suma de CréditosFebreroCréditos</v>
      </c>
      <c r="BI154" t="str">
        <f t="shared" si="14"/>
        <v>Suma de DébitosMarzoDébitos</v>
      </c>
      <c r="BJ154" t="str">
        <f t="shared" si="14"/>
        <v>Suma de CréditosMarzoCréditos</v>
      </c>
      <c r="BK154" t="str">
        <f t="shared" si="14"/>
        <v>Suma de DébitosAbrilDébitos</v>
      </c>
      <c r="BL154" t="str">
        <f t="shared" si="14"/>
        <v>Suma de CréditosAbrilCréditos</v>
      </c>
      <c r="BM154" t="str">
        <f t="shared" si="14"/>
        <v>Suma de DébitosMayoDébitos</v>
      </c>
      <c r="BN154" t="str">
        <f t="shared" si="14"/>
        <v>Suma de CréditosMayoCréditos</v>
      </c>
      <c r="BO154" t="str">
        <f t="shared" ref="BO154:CT154" si="15">BO5&amp;BO151</f>
        <v>Aún no hay mesDébitos</v>
      </c>
      <c r="BP154" t="str">
        <f t="shared" si="15"/>
        <v>Aún no hay mesCréditos</v>
      </c>
      <c r="BQ154" t="str">
        <f t="shared" si="15"/>
        <v>Aún no hay mesDébitos</v>
      </c>
      <c r="BR154" t="str">
        <f t="shared" si="15"/>
        <v>Aún no hay mesCréditos</v>
      </c>
      <c r="BS154" t="str">
        <f t="shared" si="15"/>
        <v>Aún no hay mesDébitos</v>
      </c>
      <c r="BT154" t="str">
        <f t="shared" si="15"/>
        <v>Aún no hay mesCréditos</v>
      </c>
      <c r="BU154" t="str">
        <f t="shared" si="15"/>
        <v>Aún no hay mesDébitos</v>
      </c>
      <c r="BV154" t="str">
        <f t="shared" si="15"/>
        <v>Aún no hay mesCréditos</v>
      </c>
      <c r="BW154" t="str">
        <f t="shared" si="15"/>
        <v>Aún no hay mesDébitos</v>
      </c>
      <c r="BX154" t="str">
        <f t="shared" si="15"/>
        <v>Aún no hay mesCréditos</v>
      </c>
      <c r="BY154" t="str">
        <f t="shared" si="15"/>
        <v>Aún no hay mesDébitos</v>
      </c>
      <c r="BZ154" t="str">
        <f t="shared" si="15"/>
        <v>Aún no hay mesCréditos</v>
      </c>
      <c r="CA154" t="str">
        <f t="shared" si="15"/>
        <v>Aún no hay mesDébitos</v>
      </c>
      <c r="CB154" t="str">
        <f t="shared" si="15"/>
        <v>Aún no hay mesCréditos</v>
      </c>
      <c r="CC154" t="str">
        <f t="shared" si="15"/>
        <v/>
      </c>
      <c r="CD154" t="str">
        <f t="shared" si="15"/>
        <v>Entidad</v>
      </c>
      <c r="CE154" t="str">
        <f t="shared" si="15"/>
        <v>Descripción</v>
      </c>
      <c r="CF154" t="str">
        <f t="shared" si="15"/>
        <v>Suma de Débitos
(Bs)EneroDébitos</v>
      </c>
      <c r="CG154" t="str">
        <f t="shared" si="15"/>
        <v>Suma de Créditos
(Bs)EneroCréditos</v>
      </c>
      <c r="CH154" t="str">
        <f t="shared" si="15"/>
        <v>Suma de Débitos
(Bs)FebreroDébitos</v>
      </c>
      <c r="CI154" t="str">
        <f t="shared" si="15"/>
        <v>Suma de Créditos
(Bs)FebreroCréditos</v>
      </c>
      <c r="CJ154" t="str">
        <f t="shared" si="15"/>
        <v>Suma de Débitos
(Bs)MarzoDébitos</v>
      </c>
      <c r="CK154" t="str">
        <f t="shared" si="15"/>
        <v>Suma de Créditos
(Bs)MarzoCréditos</v>
      </c>
      <c r="CL154" t="str">
        <f t="shared" si="15"/>
        <v>Suma de Débitos
(Bs)AbrilDébitos</v>
      </c>
      <c r="CM154" t="str">
        <f t="shared" si="15"/>
        <v>Suma de Créditos
(Bs)AbrilCréditos</v>
      </c>
      <c r="CN154" t="str">
        <f t="shared" si="15"/>
        <v>Suma de Débitos
(Bs)MayoDébitos</v>
      </c>
      <c r="CO154" t="str">
        <f t="shared" si="15"/>
        <v>Suma de Créditos
(Bs)MayoCréditos</v>
      </c>
      <c r="CP154" t="str">
        <f t="shared" si="15"/>
        <v>Aún no hay mesDébitos</v>
      </c>
      <c r="CQ154" t="str">
        <f t="shared" si="15"/>
        <v>Aún no hay mesCréditos</v>
      </c>
      <c r="CR154" t="str">
        <f t="shared" si="15"/>
        <v>Aún no hay mesDébitos</v>
      </c>
      <c r="CS154" t="str">
        <f t="shared" si="15"/>
        <v>Aún no hay mesCréditos</v>
      </c>
      <c r="CT154" t="str">
        <f t="shared" si="15"/>
        <v>Aún no hay mesDébitos</v>
      </c>
      <c r="CU154" t="str">
        <f t="shared" ref="CU154:DC154" si="16">CU5&amp;CU151</f>
        <v>Aún no hay mesCréditos</v>
      </c>
      <c r="CV154" t="str">
        <f t="shared" si="16"/>
        <v>Aún no hay mesDébitos</v>
      </c>
      <c r="CW154" t="str">
        <f t="shared" si="16"/>
        <v>Aún no hay mesCréditos</v>
      </c>
      <c r="CX154" t="str">
        <f t="shared" si="16"/>
        <v>Aún no hay mesDébitos</v>
      </c>
      <c r="CY154" t="str">
        <f t="shared" si="16"/>
        <v>Aún no hay mesCréditos</v>
      </c>
      <c r="CZ154" t="str">
        <f t="shared" si="16"/>
        <v>Aún no hay mesDébitos</v>
      </c>
      <c r="DA154" t="str">
        <f t="shared" si="16"/>
        <v>Aún no hay mesCréditos</v>
      </c>
      <c r="DB154" t="str">
        <f t="shared" si="16"/>
        <v>Aún no hay mesDébitos</v>
      </c>
      <c r="DC154" t="str">
        <f t="shared" si="16"/>
        <v>Aún no hay mesCréditos</v>
      </c>
      <c r="DD154">
        <f t="shared" ref="DD154:DH163" si="17">DD5</f>
        <v>0</v>
      </c>
      <c r="DE154">
        <f t="shared" si="17"/>
        <v>109</v>
      </c>
      <c r="DF154" t="str">
        <f t="shared" si="17"/>
        <v>Conservatorio Plurinacional de Musica</v>
      </c>
      <c r="DG154">
        <f t="shared" si="17"/>
        <v>52693.84</v>
      </c>
      <c r="DH154">
        <f t="shared" si="17"/>
        <v>0</v>
      </c>
    </row>
    <row r="155" spans="1:115">
      <c r="A155">
        <f t="shared" si="0"/>
        <v>10</v>
      </c>
      <c r="B155" t="str">
        <f t="shared" si="0"/>
        <v>Ministerio de Relaciones Exteriores</v>
      </c>
      <c r="C155">
        <f t="shared" ref="C155:AH155" si="18">C6</f>
        <v>283.3</v>
      </c>
      <c r="D155">
        <f t="shared" si="18"/>
        <v>0</v>
      </c>
      <c r="E155">
        <f t="shared" si="18"/>
        <v>0</v>
      </c>
      <c r="F155">
        <f t="shared" si="18"/>
        <v>0</v>
      </c>
      <c r="G155">
        <f t="shared" si="18"/>
        <v>0</v>
      </c>
      <c r="H155">
        <f t="shared" si="18"/>
        <v>0</v>
      </c>
      <c r="I155">
        <f t="shared" si="18"/>
        <v>0</v>
      </c>
      <c r="J155">
        <f t="shared" si="18"/>
        <v>0</v>
      </c>
      <c r="K155">
        <f t="shared" si="18"/>
        <v>0</v>
      </c>
      <c r="L155">
        <f t="shared" si="18"/>
        <v>9419578.9100000001</v>
      </c>
      <c r="M155">
        <f t="shared" si="18"/>
        <v>0</v>
      </c>
      <c r="N155">
        <f t="shared" si="18"/>
        <v>0</v>
      </c>
      <c r="O155">
        <f t="shared" si="18"/>
        <v>0</v>
      </c>
      <c r="P155">
        <f t="shared" si="18"/>
        <v>0</v>
      </c>
      <c r="Q155">
        <f t="shared" si="18"/>
        <v>0</v>
      </c>
      <c r="R155">
        <f t="shared" si="18"/>
        <v>0</v>
      </c>
      <c r="S155">
        <f t="shared" si="18"/>
        <v>0</v>
      </c>
      <c r="T155">
        <f t="shared" si="18"/>
        <v>0</v>
      </c>
      <c r="U155">
        <f t="shared" si="18"/>
        <v>0</v>
      </c>
      <c r="V155">
        <f t="shared" si="18"/>
        <v>0</v>
      </c>
      <c r="W155">
        <f t="shared" si="18"/>
        <v>0</v>
      </c>
      <c r="X155">
        <f t="shared" si="18"/>
        <v>0</v>
      </c>
      <c r="Y155">
        <f t="shared" si="18"/>
        <v>0</v>
      </c>
      <c r="Z155">
        <f t="shared" si="18"/>
        <v>0</v>
      </c>
      <c r="AA155">
        <f t="shared" si="18"/>
        <v>0</v>
      </c>
      <c r="AB155" t="str">
        <f t="shared" si="18"/>
        <v>99 - 02</v>
      </c>
      <c r="AC155" t="str">
        <f t="shared" si="18"/>
        <v>Dirección General de Programación y Operaciones del Tesoro</v>
      </c>
      <c r="AD155">
        <f t="shared" si="18"/>
        <v>0.04</v>
      </c>
      <c r="AE155">
        <f t="shared" si="18"/>
        <v>6.0000000000000005E-2</v>
      </c>
      <c r="AF155">
        <f t="shared" si="18"/>
        <v>0.1</v>
      </c>
      <c r="AG155">
        <f t="shared" si="18"/>
        <v>0.08</v>
      </c>
      <c r="AH155">
        <f t="shared" si="18"/>
        <v>0.09</v>
      </c>
      <c r="AI155">
        <f t="shared" ref="AI155:BN155" si="19">AI6</f>
        <v>0.08</v>
      </c>
      <c r="AJ155">
        <f t="shared" si="19"/>
        <v>0.12</v>
      </c>
      <c r="AK155">
        <f t="shared" si="19"/>
        <v>0.05</v>
      </c>
      <c r="AL155">
        <f t="shared" si="19"/>
        <v>0.04</v>
      </c>
      <c r="AM155">
        <f t="shared" si="19"/>
        <v>51485.070000000007</v>
      </c>
      <c r="AN155">
        <f t="shared" si="19"/>
        <v>0</v>
      </c>
      <c r="AO155">
        <f t="shared" si="19"/>
        <v>0</v>
      </c>
      <c r="AP155">
        <f t="shared" si="19"/>
        <v>0</v>
      </c>
      <c r="AQ155">
        <f t="shared" si="19"/>
        <v>0</v>
      </c>
      <c r="AR155">
        <f t="shared" si="19"/>
        <v>0</v>
      </c>
      <c r="AS155">
        <f t="shared" si="19"/>
        <v>0</v>
      </c>
      <c r="AT155">
        <f t="shared" si="19"/>
        <v>0</v>
      </c>
      <c r="AU155">
        <f t="shared" si="19"/>
        <v>0</v>
      </c>
      <c r="AV155">
        <f t="shared" si="19"/>
        <v>0</v>
      </c>
      <c r="AW155">
        <f t="shared" si="19"/>
        <v>0</v>
      </c>
      <c r="AX155">
        <f t="shared" si="19"/>
        <v>0</v>
      </c>
      <c r="AY155">
        <f t="shared" si="19"/>
        <v>0</v>
      </c>
      <c r="AZ155">
        <f t="shared" si="19"/>
        <v>0</v>
      </c>
      <c r="BA155">
        <f t="shared" si="19"/>
        <v>0</v>
      </c>
      <c r="BB155">
        <f t="shared" si="19"/>
        <v>0</v>
      </c>
      <c r="BC155">
        <f t="shared" si="19"/>
        <v>86</v>
      </c>
      <c r="BD155" t="str">
        <f t="shared" si="19"/>
        <v>Ministerio de Medio Ambiente y Agua</v>
      </c>
      <c r="BE155">
        <f t="shared" si="19"/>
        <v>11486378.850000001</v>
      </c>
      <c r="BF155">
        <f t="shared" si="19"/>
        <v>102318.97</v>
      </c>
      <c r="BG155">
        <f t="shared" si="19"/>
        <v>333336486.86000001</v>
      </c>
      <c r="BH155">
        <f t="shared" si="19"/>
        <v>0</v>
      </c>
      <c r="BI155">
        <f t="shared" si="19"/>
        <v>2055578.53</v>
      </c>
      <c r="BJ155">
        <f t="shared" si="19"/>
        <v>0</v>
      </c>
      <c r="BK155">
        <f t="shared" si="19"/>
        <v>14102398.640000001</v>
      </c>
      <c r="BL155">
        <f t="shared" si="19"/>
        <v>0</v>
      </c>
      <c r="BM155">
        <f t="shared" si="19"/>
        <v>2601349.37</v>
      </c>
      <c r="BN155">
        <f t="shared" si="19"/>
        <v>23400</v>
      </c>
      <c r="BO155">
        <f t="shared" ref="BO155:CT155" si="20">BO6</f>
        <v>0</v>
      </c>
      <c r="BP155">
        <f t="shared" si="20"/>
        <v>0</v>
      </c>
      <c r="BQ155">
        <f t="shared" si="20"/>
        <v>0</v>
      </c>
      <c r="BR155">
        <f t="shared" si="20"/>
        <v>0</v>
      </c>
      <c r="BS155">
        <f t="shared" si="20"/>
        <v>0</v>
      </c>
      <c r="BT155">
        <f t="shared" si="20"/>
        <v>0</v>
      </c>
      <c r="BU155">
        <f t="shared" si="20"/>
        <v>0</v>
      </c>
      <c r="BV155">
        <f t="shared" si="20"/>
        <v>0</v>
      </c>
      <c r="BW155">
        <f t="shared" si="20"/>
        <v>0</v>
      </c>
      <c r="BX155">
        <f t="shared" si="20"/>
        <v>0</v>
      </c>
      <c r="BY155">
        <f t="shared" si="20"/>
        <v>0</v>
      </c>
      <c r="BZ155">
        <f t="shared" si="20"/>
        <v>0</v>
      </c>
      <c r="CA155">
        <f t="shared" si="20"/>
        <v>0</v>
      </c>
      <c r="CB155">
        <f t="shared" si="20"/>
        <v>0</v>
      </c>
      <c r="CC155">
        <f t="shared" si="20"/>
        <v>0</v>
      </c>
      <c r="CD155" t="str">
        <f t="shared" si="20"/>
        <v>99 - 02</v>
      </c>
      <c r="CE155" t="str">
        <f t="shared" si="20"/>
        <v>Dirección General de Programación y Operaciones del Tesoro</v>
      </c>
      <c r="CF155">
        <f t="shared" si="20"/>
        <v>0</v>
      </c>
      <c r="CG155">
        <f t="shared" si="20"/>
        <v>0</v>
      </c>
      <c r="CH155">
        <f t="shared" si="20"/>
        <v>0</v>
      </c>
      <c r="CI155">
        <f t="shared" si="20"/>
        <v>0</v>
      </c>
      <c r="CJ155">
        <f t="shared" si="20"/>
        <v>2282510.65</v>
      </c>
      <c r="CK155">
        <f t="shared" si="20"/>
        <v>0</v>
      </c>
      <c r="CL155">
        <f t="shared" si="20"/>
        <v>0</v>
      </c>
      <c r="CM155">
        <f t="shared" si="20"/>
        <v>0</v>
      </c>
      <c r="CN155">
        <f t="shared" si="20"/>
        <v>0</v>
      </c>
      <c r="CO155">
        <f t="shared" si="20"/>
        <v>123621270.24380001</v>
      </c>
      <c r="CP155">
        <f t="shared" si="20"/>
        <v>0</v>
      </c>
      <c r="CQ155">
        <f t="shared" si="20"/>
        <v>0</v>
      </c>
      <c r="CR155">
        <f t="shared" si="20"/>
        <v>0</v>
      </c>
      <c r="CS155">
        <f t="shared" si="20"/>
        <v>0</v>
      </c>
      <c r="CT155">
        <f t="shared" si="20"/>
        <v>0</v>
      </c>
      <c r="CU155">
        <f t="shared" ref="CU155:DC155" si="21">CU6</f>
        <v>0</v>
      </c>
      <c r="CV155">
        <f t="shared" si="21"/>
        <v>0</v>
      </c>
      <c r="CW155">
        <f t="shared" si="21"/>
        <v>0</v>
      </c>
      <c r="CX155">
        <f t="shared" si="21"/>
        <v>0</v>
      </c>
      <c r="CY155">
        <f t="shared" si="21"/>
        <v>0</v>
      </c>
      <c r="CZ155">
        <f t="shared" si="21"/>
        <v>0</v>
      </c>
      <c r="DA155">
        <f t="shared" si="21"/>
        <v>0</v>
      </c>
      <c r="DB155">
        <f t="shared" si="21"/>
        <v>0</v>
      </c>
      <c r="DC155">
        <f t="shared" si="21"/>
        <v>0</v>
      </c>
      <c r="DD155">
        <f t="shared" si="17"/>
        <v>0</v>
      </c>
      <c r="DE155">
        <f t="shared" si="17"/>
        <v>117</v>
      </c>
      <c r="DF155" t="str">
        <f t="shared" si="17"/>
        <v>Dirección General de Aeronáutica Civil</v>
      </c>
      <c r="DG155">
        <f t="shared" si="17"/>
        <v>9084801.0099999998</v>
      </c>
      <c r="DH155">
        <f t="shared" si="17"/>
        <v>0</v>
      </c>
      <c r="DK155" t="e">
        <f ca="1">+MATCH(DH151,C151:DC151,0)</f>
        <v>#N/A</v>
      </c>
    </row>
    <row r="156" spans="1:115">
      <c r="A156">
        <f t="shared" si="0"/>
        <v>15</v>
      </c>
      <c r="B156" t="str">
        <f t="shared" si="0"/>
        <v>Ministerio de Gobierno</v>
      </c>
      <c r="C156">
        <f t="shared" ref="C156:AH156" si="22">C7</f>
        <v>0</v>
      </c>
      <c r="D156">
        <f t="shared" si="22"/>
        <v>12472.720000000001</v>
      </c>
      <c r="E156">
        <f t="shared" si="22"/>
        <v>0</v>
      </c>
      <c r="F156">
        <f t="shared" si="22"/>
        <v>101512.12</v>
      </c>
      <c r="G156">
        <f t="shared" si="22"/>
        <v>0</v>
      </c>
      <c r="H156">
        <f t="shared" si="22"/>
        <v>95067457.030000001</v>
      </c>
      <c r="I156">
        <f t="shared" si="22"/>
        <v>0</v>
      </c>
      <c r="J156">
        <f t="shared" si="22"/>
        <v>72783.419999999984</v>
      </c>
      <c r="K156">
        <f t="shared" si="22"/>
        <v>0</v>
      </c>
      <c r="L156">
        <f t="shared" si="22"/>
        <v>8901.07</v>
      </c>
      <c r="M156">
        <f t="shared" si="22"/>
        <v>0</v>
      </c>
      <c r="N156">
        <f t="shared" si="22"/>
        <v>0</v>
      </c>
      <c r="O156">
        <f t="shared" si="22"/>
        <v>0</v>
      </c>
      <c r="P156">
        <f t="shared" si="22"/>
        <v>0</v>
      </c>
      <c r="Q156">
        <f t="shared" si="22"/>
        <v>0</v>
      </c>
      <c r="R156">
        <f t="shared" si="22"/>
        <v>0</v>
      </c>
      <c r="S156">
        <f t="shared" si="22"/>
        <v>0</v>
      </c>
      <c r="T156">
        <f t="shared" si="22"/>
        <v>0</v>
      </c>
      <c r="U156">
        <f t="shared" si="22"/>
        <v>0</v>
      </c>
      <c r="V156">
        <f t="shared" si="22"/>
        <v>0</v>
      </c>
      <c r="W156">
        <f t="shared" si="22"/>
        <v>0</v>
      </c>
      <c r="X156">
        <f t="shared" si="22"/>
        <v>0</v>
      </c>
      <c r="Y156">
        <f t="shared" si="22"/>
        <v>0</v>
      </c>
      <c r="Z156">
        <f t="shared" si="22"/>
        <v>0</v>
      </c>
      <c r="AA156">
        <f t="shared" si="22"/>
        <v>0</v>
      </c>
      <c r="AB156">
        <f t="shared" si="22"/>
        <v>10</v>
      </c>
      <c r="AC156" t="str">
        <f t="shared" si="22"/>
        <v>Ministerio de Relaciones Exteriores</v>
      </c>
      <c r="AD156">
        <f t="shared" si="22"/>
        <v>0</v>
      </c>
      <c r="AE156">
        <f t="shared" si="22"/>
        <v>2883.87</v>
      </c>
      <c r="AF156">
        <f t="shared" si="22"/>
        <v>0</v>
      </c>
      <c r="AG156">
        <f t="shared" si="22"/>
        <v>0</v>
      </c>
      <c r="AH156">
        <f t="shared" si="22"/>
        <v>0</v>
      </c>
      <c r="AI156">
        <f t="shared" ref="AI156:BN156" si="23">AI7</f>
        <v>0</v>
      </c>
      <c r="AJ156">
        <f t="shared" si="23"/>
        <v>0</v>
      </c>
      <c r="AK156">
        <f t="shared" si="23"/>
        <v>0</v>
      </c>
      <c r="AL156">
        <f t="shared" si="23"/>
        <v>0</v>
      </c>
      <c r="AM156">
        <f t="shared" si="23"/>
        <v>27247.58</v>
      </c>
      <c r="AN156">
        <f t="shared" si="23"/>
        <v>0</v>
      </c>
      <c r="AO156">
        <f t="shared" si="23"/>
        <v>0</v>
      </c>
      <c r="AP156">
        <f t="shared" si="23"/>
        <v>0</v>
      </c>
      <c r="AQ156">
        <f t="shared" si="23"/>
        <v>0</v>
      </c>
      <c r="AR156">
        <f t="shared" si="23"/>
        <v>0</v>
      </c>
      <c r="AS156">
        <f t="shared" si="23"/>
        <v>0</v>
      </c>
      <c r="AT156">
        <f t="shared" si="23"/>
        <v>0</v>
      </c>
      <c r="AU156">
        <f t="shared" si="23"/>
        <v>0</v>
      </c>
      <c r="AV156">
        <f t="shared" si="23"/>
        <v>0</v>
      </c>
      <c r="AW156">
        <f t="shared" si="23"/>
        <v>0</v>
      </c>
      <c r="AX156">
        <f t="shared" si="23"/>
        <v>0</v>
      </c>
      <c r="AY156">
        <f t="shared" si="23"/>
        <v>0</v>
      </c>
      <c r="AZ156">
        <f t="shared" si="23"/>
        <v>0</v>
      </c>
      <c r="BA156">
        <f t="shared" si="23"/>
        <v>0</v>
      </c>
      <c r="BB156">
        <f t="shared" si="23"/>
        <v>0</v>
      </c>
      <c r="BC156">
        <f t="shared" si="23"/>
        <v>291</v>
      </c>
      <c r="BD156" t="str">
        <f t="shared" si="23"/>
        <v>Administradora Boliviana de Carreteras</v>
      </c>
      <c r="BE156">
        <f t="shared" si="23"/>
        <v>4000</v>
      </c>
      <c r="BF156">
        <f t="shared" si="23"/>
        <v>0</v>
      </c>
      <c r="BG156">
        <f t="shared" si="23"/>
        <v>0</v>
      </c>
      <c r="BH156">
        <f t="shared" si="23"/>
        <v>0</v>
      </c>
      <c r="BI156">
        <f t="shared" si="23"/>
        <v>0</v>
      </c>
      <c r="BJ156">
        <f t="shared" si="23"/>
        <v>0</v>
      </c>
      <c r="BK156">
        <f t="shared" si="23"/>
        <v>0</v>
      </c>
      <c r="BL156">
        <f t="shared" si="23"/>
        <v>0</v>
      </c>
      <c r="BM156">
        <f t="shared" si="23"/>
        <v>0</v>
      </c>
      <c r="BN156">
        <f t="shared" si="23"/>
        <v>68088245.170000002</v>
      </c>
      <c r="BO156">
        <f t="shared" ref="BO156:CT156" si="24">BO7</f>
        <v>0</v>
      </c>
      <c r="BP156">
        <f t="shared" si="24"/>
        <v>0</v>
      </c>
      <c r="BQ156">
        <f t="shared" si="24"/>
        <v>0</v>
      </c>
      <c r="BR156">
        <f t="shared" si="24"/>
        <v>0</v>
      </c>
      <c r="BS156">
        <f t="shared" si="24"/>
        <v>0</v>
      </c>
      <c r="BT156">
        <f t="shared" si="24"/>
        <v>0</v>
      </c>
      <c r="BU156">
        <f t="shared" si="24"/>
        <v>0</v>
      </c>
      <c r="BV156">
        <f t="shared" si="24"/>
        <v>0</v>
      </c>
      <c r="BW156">
        <f t="shared" si="24"/>
        <v>0</v>
      </c>
      <c r="BX156">
        <f t="shared" si="24"/>
        <v>0</v>
      </c>
      <c r="BY156">
        <f t="shared" si="24"/>
        <v>0</v>
      </c>
      <c r="BZ156">
        <f t="shared" si="24"/>
        <v>0</v>
      </c>
      <c r="CA156">
        <f t="shared" si="24"/>
        <v>0</v>
      </c>
      <c r="CB156">
        <f t="shared" si="24"/>
        <v>0</v>
      </c>
      <c r="CC156">
        <f t="shared" si="24"/>
        <v>0</v>
      </c>
      <c r="CD156">
        <f t="shared" si="24"/>
        <v>291</v>
      </c>
      <c r="CE156" t="str">
        <f t="shared" si="24"/>
        <v>Administradora Boliviana de Carreteras</v>
      </c>
      <c r="CF156">
        <f t="shared" si="24"/>
        <v>0</v>
      </c>
      <c r="CG156">
        <f t="shared" si="24"/>
        <v>0</v>
      </c>
      <c r="CH156">
        <f t="shared" si="24"/>
        <v>0</v>
      </c>
      <c r="CI156">
        <f t="shared" si="24"/>
        <v>0</v>
      </c>
      <c r="CJ156">
        <f t="shared" si="24"/>
        <v>0</v>
      </c>
      <c r="CK156">
        <f t="shared" si="24"/>
        <v>0</v>
      </c>
      <c r="CL156">
        <f t="shared" si="24"/>
        <v>0</v>
      </c>
      <c r="CM156">
        <f t="shared" si="24"/>
        <v>0</v>
      </c>
      <c r="CN156">
        <f t="shared" si="24"/>
        <v>68088245.166200012</v>
      </c>
      <c r="CO156">
        <f t="shared" si="24"/>
        <v>0</v>
      </c>
      <c r="CP156">
        <f t="shared" si="24"/>
        <v>0</v>
      </c>
      <c r="CQ156">
        <f t="shared" si="24"/>
        <v>0</v>
      </c>
      <c r="CR156">
        <f t="shared" si="24"/>
        <v>0</v>
      </c>
      <c r="CS156">
        <f t="shared" si="24"/>
        <v>0</v>
      </c>
      <c r="CT156">
        <f t="shared" si="24"/>
        <v>0</v>
      </c>
      <c r="CU156">
        <f t="shared" ref="CU156:DC156" si="25">CU7</f>
        <v>0</v>
      </c>
      <c r="CV156">
        <f t="shared" si="25"/>
        <v>0</v>
      </c>
      <c r="CW156">
        <f t="shared" si="25"/>
        <v>0</v>
      </c>
      <c r="CX156">
        <f t="shared" si="25"/>
        <v>0</v>
      </c>
      <c r="CY156">
        <f t="shared" si="25"/>
        <v>0</v>
      </c>
      <c r="CZ156">
        <f t="shared" si="25"/>
        <v>0</v>
      </c>
      <c r="DA156">
        <f t="shared" si="25"/>
        <v>0</v>
      </c>
      <c r="DB156">
        <f t="shared" si="25"/>
        <v>0</v>
      </c>
      <c r="DC156">
        <f t="shared" si="25"/>
        <v>0</v>
      </c>
      <c r="DD156">
        <f t="shared" si="17"/>
        <v>0</v>
      </c>
      <c r="DE156">
        <f t="shared" si="17"/>
        <v>222</v>
      </c>
      <c r="DF156" t="str">
        <f t="shared" si="17"/>
        <v>Instituto Nacional de Innovación Agropecuaria y Forestal</v>
      </c>
      <c r="DG156">
        <f t="shared" si="17"/>
        <v>1546829.48</v>
      </c>
      <c r="DH156">
        <f t="shared" si="17"/>
        <v>0</v>
      </c>
    </row>
    <row r="157" spans="1:115">
      <c r="A157">
        <f t="shared" si="0"/>
        <v>16</v>
      </c>
      <c r="B157" t="str">
        <f t="shared" si="0"/>
        <v>Ministerio de Educación</v>
      </c>
      <c r="C157">
        <f t="shared" ref="C157:AH157" si="26">C8</f>
        <v>0</v>
      </c>
      <c r="D157">
        <f t="shared" si="26"/>
        <v>14298</v>
      </c>
      <c r="E157">
        <f t="shared" si="26"/>
        <v>0</v>
      </c>
      <c r="F157">
        <f t="shared" si="26"/>
        <v>14662.57</v>
      </c>
      <c r="G157">
        <f t="shared" si="26"/>
        <v>0</v>
      </c>
      <c r="H157">
        <f t="shared" si="26"/>
        <v>6837.35</v>
      </c>
      <c r="I157">
        <f t="shared" si="26"/>
        <v>0</v>
      </c>
      <c r="J157">
        <f t="shared" si="26"/>
        <v>14843.3</v>
      </c>
      <c r="K157">
        <f t="shared" si="26"/>
        <v>0</v>
      </c>
      <c r="L157">
        <f t="shared" si="26"/>
        <v>1140817.33</v>
      </c>
      <c r="M157">
        <f t="shared" si="26"/>
        <v>0</v>
      </c>
      <c r="N157">
        <f t="shared" si="26"/>
        <v>0</v>
      </c>
      <c r="O157">
        <f t="shared" si="26"/>
        <v>0</v>
      </c>
      <c r="P157">
        <f t="shared" si="26"/>
        <v>0</v>
      </c>
      <c r="Q157">
        <f t="shared" si="26"/>
        <v>0</v>
      </c>
      <c r="R157">
        <f t="shared" si="26"/>
        <v>0</v>
      </c>
      <c r="S157">
        <f t="shared" si="26"/>
        <v>0</v>
      </c>
      <c r="T157">
        <f t="shared" si="26"/>
        <v>0</v>
      </c>
      <c r="U157">
        <f t="shared" si="26"/>
        <v>0</v>
      </c>
      <c r="V157">
        <f t="shared" si="26"/>
        <v>0</v>
      </c>
      <c r="W157">
        <f t="shared" si="26"/>
        <v>0</v>
      </c>
      <c r="X157">
        <f t="shared" si="26"/>
        <v>0</v>
      </c>
      <c r="Y157">
        <f t="shared" si="26"/>
        <v>0</v>
      </c>
      <c r="Z157">
        <f t="shared" si="26"/>
        <v>0</v>
      </c>
      <c r="AA157">
        <f t="shared" si="26"/>
        <v>0</v>
      </c>
      <c r="AB157">
        <f t="shared" si="26"/>
        <v>20</v>
      </c>
      <c r="AC157" t="str">
        <f t="shared" si="26"/>
        <v>Ministerio de Defensa</v>
      </c>
      <c r="AD157">
        <f t="shared" si="26"/>
        <v>0</v>
      </c>
      <c r="AE157">
        <f t="shared" si="26"/>
        <v>0</v>
      </c>
      <c r="AF157">
        <f t="shared" si="26"/>
        <v>0</v>
      </c>
      <c r="AG157">
        <f t="shared" si="26"/>
        <v>0</v>
      </c>
      <c r="AH157">
        <f t="shared" si="26"/>
        <v>0</v>
      </c>
      <c r="AI157">
        <f t="shared" ref="AI157:BN157" si="27">AI8</f>
        <v>0</v>
      </c>
      <c r="AJ157">
        <f t="shared" si="27"/>
        <v>0</v>
      </c>
      <c r="AK157">
        <f t="shared" si="27"/>
        <v>0</v>
      </c>
      <c r="AL157">
        <f t="shared" si="27"/>
        <v>559.92999999999995</v>
      </c>
      <c r="AM157">
        <f t="shared" si="27"/>
        <v>0</v>
      </c>
      <c r="AN157">
        <f t="shared" si="27"/>
        <v>0</v>
      </c>
      <c r="AO157">
        <f t="shared" si="27"/>
        <v>0</v>
      </c>
      <c r="AP157">
        <f t="shared" si="27"/>
        <v>0</v>
      </c>
      <c r="AQ157">
        <f t="shared" si="27"/>
        <v>0</v>
      </c>
      <c r="AR157">
        <f t="shared" si="27"/>
        <v>0</v>
      </c>
      <c r="AS157">
        <f t="shared" si="27"/>
        <v>0</v>
      </c>
      <c r="AT157">
        <f t="shared" si="27"/>
        <v>0</v>
      </c>
      <c r="AU157">
        <f t="shared" si="27"/>
        <v>0</v>
      </c>
      <c r="AV157">
        <f t="shared" si="27"/>
        <v>0</v>
      </c>
      <c r="AW157">
        <f t="shared" si="27"/>
        <v>0</v>
      </c>
      <c r="AX157">
        <f t="shared" si="27"/>
        <v>0</v>
      </c>
      <c r="AY157">
        <f t="shared" si="27"/>
        <v>0</v>
      </c>
      <c r="AZ157">
        <f t="shared" si="27"/>
        <v>0</v>
      </c>
      <c r="BA157">
        <f t="shared" si="27"/>
        <v>0</v>
      </c>
      <c r="BB157">
        <f t="shared" si="27"/>
        <v>0</v>
      </c>
      <c r="BC157" t="str">
        <f t="shared" si="27"/>
        <v>99 - 02</v>
      </c>
      <c r="BD157" t="str">
        <f t="shared" si="27"/>
        <v>Dirección General de Programación y Operaciones del Tesoro</v>
      </c>
      <c r="BE157">
        <f t="shared" si="27"/>
        <v>0</v>
      </c>
      <c r="BF157">
        <f t="shared" si="27"/>
        <v>0</v>
      </c>
      <c r="BG157">
        <f t="shared" si="27"/>
        <v>0</v>
      </c>
      <c r="BH157">
        <f t="shared" si="27"/>
        <v>167557.92000000001</v>
      </c>
      <c r="BI157">
        <f t="shared" si="27"/>
        <v>0</v>
      </c>
      <c r="BJ157">
        <f t="shared" si="27"/>
        <v>166630.42000000001</v>
      </c>
      <c r="BK157">
        <f t="shared" si="27"/>
        <v>0</v>
      </c>
      <c r="BL157">
        <f t="shared" si="27"/>
        <v>2504911</v>
      </c>
      <c r="BM157">
        <f t="shared" si="27"/>
        <v>123621270.25999999</v>
      </c>
      <c r="BN157">
        <f t="shared" si="27"/>
        <v>180022.43000000002</v>
      </c>
      <c r="BO157">
        <f t="shared" ref="BO157:CT157" si="28">BO8</f>
        <v>0</v>
      </c>
      <c r="BP157">
        <f t="shared" si="28"/>
        <v>0</v>
      </c>
      <c r="BQ157">
        <f t="shared" si="28"/>
        <v>0</v>
      </c>
      <c r="BR157">
        <f t="shared" si="28"/>
        <v>0</v>
      </c>
      <c r="BS157">
        <f t="shared" si="28"/>
        <v>0</v>
      </c>
      <c r="BT157">
        <f t="shared" si="28"/>
        <v>0</v>
      </c>
      <c r="BU157">
        <f t="shared" si="28"/>
        <v>0</v>
      </c>
      <c r="BV157">
        <f t="shared" si="28"/>
        <v>0</v>
      </c>
      <c r="BW157">
        <f t="shared" si="28"/>
        <v>0</v>
      </c>
      <c r="BX157">
        <f t="shared" si="28"/>
        <v>0</v>
      </c>
      <c r="BY157">
        <f t="shared" si="28"/>
        <v>0</v>
      </c>
      <c r="BZ157">
        <f t="shared" si="28"/>
        <v>0</v>
      </c>
      <c r="CA157">
        <f t="shared" si="28"/>
        <v>0</v>
      </c>
      <c r="CB157">
        <f t="shared" si="28"/>
        <v>0</v>
      </c>
      <c r="CC157">
        <f t="shared" si="28"/>
        <v>0</v>
      </c>
      <c r="CD157">
        <f t="shared" si="28"/>
        <v>287</v>
      </c>
      <c r="CE157" t="str">
        <f t="shared" si="28"/>
        <v>Fondo Nacional de Inversión Productiva y Social</v>
      </c>
      <c r="CF157">
        <f t="shared" si="28"/>
        <v>0</v>
      </c>
      <c r="CG157">
        <f t="shared" si="28"/>
        <v>0</v>
      </c>
      <c r="CH157">
        <f t="shared" si="28"/>
        <v>0</v>
      </c>
      <c r="CI157">
        <f t="shared" si="28"/>
        <v>0</v>
      </c>
      <c r="CJ157">
        <f t="shared" si="28"/>
        <v>0</v>
      </c>
      <c r="CK157">
        <f t="shared" si="28"/>
        <v>0</v>
      </c>
      <c r="CL157">
        <f t="shared" si="28"/>
        <v>0</v>
      </c>
      <c r="CM157">
        <f t="shared" si="28"/>
        <v>0</v>
      </c>
      <c r="CN157">
        <f t="shared" si="28"/>
        <v>4544662.4664000003</v>
      </c>
      <c r="CO157">
        <f t="shared" si="28"/>
        <v>0</v>
      </c>
      <c r="CP157">
        <f t="shared" si="28"/>
        <v>0</v>
      </c>
      <c r="CQ157">
        <f t="shared" si="28"/>
        <v>0</v>
      </c>
      <c r="CR157">
        <f t="shared" si="28"/>
        <v>0</v>
      </c>
      <c r="CS157">
        <f t="shared" si="28"/>
        <v>0</v>
      </c>
      <c r="CT157">
        <f t="shared" si="28"/>
        <v>0</v>
      </c>
      <c r="CU157">
        <f t="shared" ref="CU157:DC157" si="29">CU8</f>
        <v>0</v>
      </c>
      <c r="CV157">
        <f t="shared" si="29"/>
        <v>0</v>
      </c>
      <c r="CW157">
        <f t="shared" si="29"/>
        <v>0</v>
      </c>
      <c r="CX157">
        <f t="shared" si="29"/>
        <v>0</v>
      </c>
      <c r="CY157">
        <f t="shared" si="29"/>
        <v>0</v>
      </c>
      <c r="CZ157">
        <f t="shared" si="29"/>
        <v>0</v>
      </c>
      <c r="DA157">
        <f t="shared" si="29"/>
        <v>0</v>
      </c>
      <c r="DB157">
        <f t="shared" si="29"/>
        <v>0</v>
      </c>
      <c r="DC157">
        <f t="shared" si="29"/>
        <v>0</v>
      </c>
      <c r="DD157">
        <f t="shared" si="17"/>
        <v>0</v>
      </c>
      <c r="DE157">
        <f t="shared" si="17"/>
        <v>591</v>
      </c>
      <c r="DF157" t="str">
        <f t="shared" si="17"/>
        <v>Empresa Estatal de Transporte por Cable "Mi teleférico"</v>
      </c>
      <c r="DG157">
        <f t="shared" si="17"/>
        <v>13176318.43</v>
      </c>
      <c r="DH157">
        <f t="shared" si="17"/>
        <v>0</v>
      </c>
    </row>
    <row r="158" spans="1:115">
      <c r="A158">
        <f t="shared" si="0"/>
        <v>20</v>
      </c>
      <c r="B158" t="str">
        <f t="shared" si="0"/>
        <v>Ministerio de Defensa</v>
      </c>
      <c r="C158">
        <f t="shared" ref="C158:AH158" si="30">C9</f>
        <v>0</v>
      </c>
      <c r="D158">
        <f t="shared" si="30"/>
        <v>0</v>
      </c>
      <c r="E158">
        <f t="shared" si="30"/>
        <v>0</v>
      </c>
      <c r="F158">
        <f t="shared" si="30"/>
        <v>0</v>
      </c>
      <c r="G158">
        <f t="shared" si="30"/>
        <v>0</v>
      </c>
      <c r="H158">
        <f t="shared" si="30"/>
        <v>1120</v>
      </c>
      <c r="I158">
        <f t="shared" si="30"/>
        <v>428</v>
      </c>
      <c r="J158">
        <f t="shared" si="30"/>
        <v>13042.35</v>
      </c>
      <c r="K158">
        <f t="shared" si="30"/>
        <v>0</v>
      </c>
      <c r="L158">
        <f t="shared" si="30"/>
        <v>69092</v>
      </c>
      <c r="M158">
        <f t="shared" si="30"/>
        <v>0</v>
      </c>
      <c r="N158">
        <f t="shared" si="30"/>
        <v>0</v>
      </c>
      <c r="O158">
        <f t="shared" si="30"/>
        <v>0</v>
      </c>
      <c r="P158">
        <f t="shared" si="30"/>
        <v>0</v>
      </c>
      <c r="Q158">
        <f t="shared" si="30"/>
        <v>0</v>
      </c>
      <c r="R158">
        <f t="shared" si="30"/>
        <v>0</v>
      </c>
      <c r="S158">
        <f t="shared" si="30"/>
        <v>0</v>
      </c>
      <c r="T158">
        <f t="shared" si="30"/>
        <v>0</v>
      </c>
      <c r="U158">
        <f t="shared" si="30"/>
        <v>0</v>
      </c>
      <c r="V158">
        <f t="shared" si="30"/>
        <v>0</v>
      </c>
      <c r="W158">
        <f t="shared" si="30"/>
        <v>0</v>
      </c>
      <c r="X158">
        <f t="shared" si="30"/>
        <v>0</v>
      </c>
      <c r="Y158">
        <f t="shared" si="30"/>
        <v>0</v>
      </c>
      <c r="Z158">
        <f t="shared" si="30"/>
        <v>0</v>
      </c>
      <c r="AA158">
        <f t="shared" si="30"/>
        <v>0</v>
      </c>
      <c r="AB158" t="str">
        <f t="shared" si="30"/>
        <v>99 - 03</v>
      </c>
      <c r="AC158" t="str">
        <f t="shared" si="30"/>
        <v>Dirección General de Crédito Público</v>
      </c>
      <c r="AD158">
        <f t="shared" si="30"/>
        <v>503048568.93999994</v>
      </c>
      <c r="AE158">
        <f t="shared" si="30"/>
        <v>686328833.41999996</v>
      </c>
      <c r="AF158">
        <f t="shared" si="30"/>
        <v>99442702.340000004</v>
      </c>
      <c r="AG158">
        <f t="shared" si="30"/>
        <v>450521.38</v>
      </c>
      <c r="AH158">
        <f t="shared" si="30"/>
        <v>1192012129.6199999</v>
      </c>
      <c r="AI158">
        <f t="shared" ref="AI158:BN158" si="31">AI9</f>
        <v>0</v>
      </c>
      <c r="AJ158">
        <f t="shared" si="31"/>
        <v>189518527.70999995</v>
      </c>
      <c r="AK158">
        <f t="shared" si="31"/>
        <v>23064313.200000003</v>
      </c>
      <c r="AL158">
        <f t="shared" si="31"/>
        <v>47664105.329999998</v>
      </c>
      <c r="AM158">
        <f t="shared" si="31"/>
        <v>6803027087.6800003</v>
      </c>
      <c r="AN158">
        <f t="shared" si="31"/>
        <v>0</v>
      </c>
      <c r="AO158">
        <f t="shared" si="31"/>
        <v>0</v>
      </c>
      <c r="AP158">
        <f t="shared" si="31"/>
        <v>0</v>
      </c>
      <c r="AQ158">
        <f t="shared" si="31"/>
        <v>0</v>
      </c>
      <c r="AR158">
        <f t="shared" si="31"/>
        <v>0</v>
      </c>
      <c r="AS158">
        <f t="shared" si="31"/>
        <v>0</v>
      </c>
      <c r="AT158">
        <f t="shared" si="31"/>
        <v>0</v>
      </c>
      <c r="AU158">
        <f t="shared" si="31"/>
        <v>0</v>
      </c>
      <c r="AV158">
        <f t="shared" si="31"/>
        <v>0</v>
      </c>
      <c r="AW158">
        <f t="shared" si="31"/>
        <v>0</v>
      </c>
      <c r="AX158">
        <f t="shared" si="31"/>
        <v>0</v>
      </c>
      <c r="AY158">
        <f t="shared" si="31"/>
        <v>0</v>
      </c>
      <c r="AZ158">
        <f t="shared" si="31"/>
        <v>0</v>
      </c>
      <c r="BA158">
        <f t="shared" si="31"/>
        <v>0</v>
      </c>
      <c r="BB158">
        <f t="shared" si="31"/>
        <v>0</v>
      </c>
      <c r="BC158">
        <f t="shared" si="31"/>
        <v>46</v>
      </c>
      <c r="BD158" t="str">
        <f t="shared" si="31"/>
        <v>Ministerio de Salud y Deportes</v>
      </c>
      <c r="BE158">
        <f t="shared" si="31"/>
        <v>0</v>
      </c>
      <c r="BF158">
        <f t="shared" si="31"/>
        <v>0</v>
      </c>
      <c r="BG158">
        <f t="shared" si="31"/>
        <v>0</v>
      </c>
      <c r="BH158">
        <f t="shared" si="31"/>
        <v>0</v>
      </c>
      <c r="BI158">
        <f t="shared" si="31"/>
        <v>0</v>
      </c>
      <c r="BJ158">
        <f t="shared" si="31"/>
        <v>0</v>
      </c>
      <c r="BK158">
        <f t="shared" si="31"/>
        <v>0</v>
      </c>
      <c r="BL158">
        <f t="shared" si="31"/>
        <v>0</v>
      </c>
      <c r="BM158">
        <f t="shared" si="31"/>
        <v>0</v>
      </c>
      <c r="BN158">
        <f t="shared" si="31"/>
        <v>445900</v>
      </c>
      <c r="BO158">
        <f t="shared" ref="BO158:CT158" si="32">BO9</f>
        <v>0</v>
      </c>
      <c r="BP158">
        <f t="shared" si="32"/>
        <v>0</v>
      </c>
      <c r="BQ158">
        <f t="shared" si="32"/>
        <v>0</v>
      </c>
      <c r="BR158">
        <f t="shared" si="32"/>
        <v>0</v>
      </c>
      <c r="BS158">
        <f t="shared" si="32"/>
        <v>0</v>
      </c>
      <c r="BT158">
        <f t="shared" si="32"/>
        <v>0</v>
      </c>
      <c r="BU158">
        <f t="shared" si="32"/>
        <v>0</v>
      </c>
      <c r="BV158">
        <f t="shared" si="32"/>
        <v>0</v>
      </c>
      <c r="BW158">
        <f t="shared" si="32"/>
        <v>0</v>
      </c>
      <c r="BX158">
        <f t="shared" si="32"/>
        <v>0</v>
      </c>
      <c r="BY158">
        <f t="shared" si="32"/>
        <v>0</v>
      </c>
      <c r="BZ158">
        <f t="shared" si="32"/>
        <v>0</v>
      </c>
      <c r="CA158">
        <f t="shared" si="32"/>
        <v>0</v>
      </c>
      <c r="CB158">
        <f t="shared" si="32"/>
        <v>0</v>
      </c>
      <c r="CC158">
        <f t="shared" si="32"/>
        <v>0</v>
      </c>
      <c r="CD158">
        <f t="shared" si="32"/>
        <v>46</v>
      </c>
      <c r="CE158" t="str">
        <f t="shared" si="32"/>
        <v>Ministerio de Salud y Deportes</v>
      </c>
      <c r="CF158">
        <f t="shared" si="32"/>
        <v>0</v>
      </c>
      <c r="CG158">
        <f t="shared" si="32"/>
        <v>0</v>
      </c>
      <c r="CH158">
        <f t="shared" si="32"/>
        <v>0</v>
      </c>
      <c r="CI158">
        <f t="shared" si="32"/>
        <v>0</v>
      </c>
      <c r="CJ158">
        <f t="shared" si="32"/>
        <v>0</v>
      </c>
      <c r="CK158">
        <f t="shared" si="32"/>
        <v>0</v>
      </c>
      <c r="CL158">
        <f t="shared" si="32"/>
        <v>0</v>
      </c>
      <c r="CM158">
        <f t="shared" si="32"/>
        <v>0</v>
      </c>
      <c r="CN158">
        <f t="shared" si="32"/>
        <v>445900</v>
      </c>
      <c r="CO158">
        <f t="shared" si="32"/>
        <v>0</v>
      </c>
      <c r="CP158">
        <f t="shared" si="32"/>
        <v>0</v>
      </c>
      <c r="CQ158">
        <f t="shared" si="32"/>
        <v>0</v>
      </c>
      <c r="CR158">
        <f t="shared" si="32"/>
        <v>0</v>
      </c>
      <c r="CS158">
        <f t="shared" si="32"/>
        <v>0</v>
      </c>
      <c r="CT158">
        <f t="shared" si="32"/>
        <v>0</v>
      </c>
      <c r="CU158">
        <f t="shared" ref="CU158:DC158" si="33">CU9</f>
        <v>0</v>
      </c>
      <c r="CV158">
        <f t="shared" si="33"/>
        <v>0</v>
      </c>
      <c r="CW158">
        <f t="shared" si="33"/>
        <v>0</v>
      </c>
      <c r="CX158">
        <f t="shared" si="33"/>
        <v>0</v>
      </c>
      <c r="CY158">
        <f t="shared" si="33"/>
        <v>0</v>
      </c>
      <c r="CZ158">
        <f t="shared" si="33"/>
        <v>0</v>
      </c>
      <c r="DA158">
        <f t="shared" si="33"/>
        <v>0</v>
      </c>
      <c r="DB158">
        <f t="shared" si="33"/>
        <v>0</v>
      </c>
      <c r="DC158">
        <f t="shared" si="33"/>
        <v>0</v>
      </c>
      <c r="DD158">
        <f t="shared" si="17"/>
        <v>0</v>
      </c>
      <c r="DE158">
        <f t="shared" si="17"/>
        <v>670</v>
      </c>
      <c r="DF158" t="str">
        <f t="shared" si="17"/>
        <v>Órgano Electoral Plurinacional</v>
      </c>
      <c r="DG158">
        <f t="shared" si="17"/>
        <v>411071</v>
      </c>
      <c r="DH158">
        <f t="shared" si="17"/>
        <v>0</v>
      </c>
    </row>
    <row r="159" spans="1:115">
      <c r="A159">
        <f t="shared" si="0"/>
        <v>25</v>
      </c>
      <c r="B159" t="str">
        <f t="shared" si="0"/>
        <v>Ministerio de la Presidencia</v>
      </c>
      <c r="C159">
        <f t="shared" ref="C159:AH159" si="34">C10</f>
        <v>0</v>
      </c>
      <c r="D159">
        <f t="shared" si="34"/>
        <v>0</v>
      </c>
      <c r="E159">
        <f t="shared" si="34"/>
        <v>0</v>
      </c>
      <c r="F159">
        <f t="shared" si="34"/>
        <v>0</v>
      </c>
      <c r="G159">
        <f t="shared" si="34"/>
        <v>0</v>
      </c>
      <c r="H159">
        <f t="shared" si="34"/>
        <v>15740</v>
      </c>
      <c r="I159">
        <f t="shared" si="34"/>
        <v>0</v>
      </c>
      <c r="J159">
        <f t="shared" si="34"/>
        <v>2895.9000000000005</v>
      </c>
      <c r="K159">
        <f t="shared" si="34"/>
        <v>0</v>
      </c>
      <c r="L159">
        <f t="shared" si="34"/>
        <v>5181.0499999999993</v>
      </c>
      <c r="M159">
        <f t="shared" si="34"/>
        <v>0</v>
      </c>
      <c r="N159">
        <f t="shared" si="34"/>
        <v>0</v>
      </c>
      <c r="O159">
        <f t="shared" si="34"/>
        <v>0</v>
      </c>
      <c r="P159">
        <f t="shared" si="34"/>
        <v>0</v>
      </c>
      <c r="Q159">
        <f t="shared" si="34"/>
        <v>0</v>
      </c>
      <c r="R159">
        <f t="shared" si="34"/>
        <v>0</v>
      </c>
      <c r="S159">
        <f t="shared" si="34"/>
        <v>0</v>
      </c>
      <c r="T159">
        <f t="shared" si="34"/>
        <v>0</v>
      </c>
      <c r="U159">
        <f t="shared" si="34"/>
        <v>0</v>
      </c>
      <c r="V159">
        <f t="shared" si="34"/>
        <v>0</v>
      </c>
      <c r="W159">
        <f t="shared" si="34"/>
        <v>0</v>
      </c>
      <c r="X159">
        <f t="shared" si="34"/>
        <v>0</v>
      </c>
      <c r="Y159">
        <f t="shared" si="34"/>
        <v>0</v>
      </c>
      <c r="Z159">
        <f t="shared" si="34"/>
        <v>0</v>
      </c>
      <c r="AA159">
        <f t="shared" si="34"/>
        <v>0</v>
      </c>
      <c r="AB159">
        <f t="shared" si="34"/>
        <v>291</v>
      </c>
      <c r="AC159" t="str">
        <f t="shared" si="34"/>
        <v>Administradora Boliviana de Carreteras</v>
      </c>
      <c r="AD159">
        <f t="shared" si="34"/>
        <v>0</v>
      </c>
      <c r="AE159">
        <f t="shared" si="34"/>
        <v>0</v>
      </c>
      <c r="AF159">
        <f t="shared" si="34"/>
        <v>0</v>
      </c>
      <c r="AG159">
        <f t="shared" si="34"/>
        <v>0</v>
      </c>
      <c r="AH159">
        <f t="shared" si="34"/>
        <v>0</v>
      </c>
      <c r="AI159">
        <f t="shared" ref="AI159:BN159" si="35">AI10</f>
        <v>0</v>
      </c>
      <c r="AJ159">
        <f t="shared" si="35"/>
        <v>0</v>
      </c>
      <c r="AK159">
        <f t="shared" si="35"/>
        <v>0</v>
      </c>
      <c r="AL159">
        <f t="shared" si="35"/>
        <v>0</v>
      </c>
      <c r="AM159">
        <f t="shared" si="35"/>
        <v>55441914.060000002</v>
      </c>
      <c r="AN159">
        <f t="shared" si="35"/>
        <v>0</v>
      </c>
      <c r="AO159">
        <f t="shared" si="35"/>
        <v>0</v>
      </c>
      <c r="AP159">
        <f t="shared" si="35"/>
        <v>0</v>
      </c>
      <c r="AQ159">
        <f t="shared" si="35"/>
        <v>0</v>
      </c>
      <c r="AR159">
        <f t="shared" si="35"/>
        <v>0</v>
      </c>
      <c r="AS159">
        <f t="shared" si="35"/>
        <v>0</v>
      </c>
      <c r="AT159">
        <f t="shared" si="35"/>
        <v>0</v>
      </c>
      <c r="AU159">
        <f t="shared" si="35"/>
        <v>0</v>
      </c>
      <c r="AV159">
        <f t="shared" si="35"/>
        <v>0</v>
      </c>
      <c r="AW159">
        <f t="shared" si="35"/>
        <v>0</v>
      </c>
      <c r="AX159">
        <f t="shared" si="35"/>
        <v>0</v>
      </c>
      <c r="AY159">
        <f t="shared" si="35"/>
        <v>0</v>
      </c>
      <c r="AZ159">
        <f t="shared" si="35"/>
        <v>0</v>
      </c>
      <c r="BA159">
        <f t="shared" si="35"/>
        <v>0</v>
      </c>
      <c r="BB159">
        <f t="shared" si="35"/>
        <v>0</v>
      </c>
      <c r="BC159">
        <f t="shared" si="35"/>
        <v>287</v>
      </c>
      <c r="BD159" t="str">
        <f t="shared" si="35"/>
        <v>Fondo Nacional de Inversión Productiva y Social</v>
      </c>
      <c r="BE159">
        <f t="shared" si="35"/>
        <v>0</v>
      </c>
      <c r="BF159">
        <f t="shared" si="35"/>
        <v>0</v>
      </c>
      <c r="BG159">
        <f t="shared" si="35"/>
        <v>0</v>
      </c>
      <c r="BH159">
        <f t="shared" si="35"/>
        <v>0</v>
      </c>
      <c r="BI159">
        <f t="shared" si="35"/>
        <v>0</v>
      </c>
      <c r="BJ159">
        <f t="shared" si="35"/>
        <v>0</v>
      </c>
      <c r="BK159">
        <f t="shared" si="35"/>
        <v>0</v>
      </c>
      <c r="BL159">
        <f t="shared" si="35"/>
        <v>0</v>
      </c>
      <c r="BM159">
        <f t="shared" si="35"/>
        <v>0</v>
      </c>
      <c r="BN159">
        <f t="shared" si="35"/>
        <v>4544662.47</v>
      </c>
      <c r="BO159">
        <f t="shared" ref="BO159:CT159" si="36">BO10</f>
        <v>0</v>
      </c>
      <c r="BP159">
        <f t="shared" si="36"/>
        <v>0</v>
      </c>
      <c r="BQ159">
        <f t="shared" si="36"/>
        <v>0</v>
      </c>
      <c r="BR159">
        <f t="shared" si="36"/>
        <v>0</v>
      </c>
      <c r="BS159">
        <f t="shared" si="36"/>
        <v>0</v>
      </c>
      <c r="BT159">
        <f t="shared" si="36"/>
        <v>0</v>
      </c>
      <c r="BU159">
        <f t="shared" si="36"/>
        <v>0</v>
      </c>
      <c r="BV159">
        <f t="shared" si="36"/>
        <v>0</v>
      </c>
      <c r="BW159">
        <f t="shared" si="36"/>
        <v>0</v>
      </c>
      <c r="BX159">
        <f t="shared" si="36"/>
        <v>0</v>
      </c>
      <c r="BY159">
        <f t="shared" si="36"/>
        <v>0</v>
      </c>
      <c r="BZ159">
        <f t="shared" si="36"/>
        <v>0</v>
      </c>
      <c r="CA159">
        <f t="shared" si="36"/>
        <v>0</v>
      </c>
      <c r="CB159">
        <f t="shared" si="36"/>
        <v>0</v>
      </c>
      <c r="CC159">
        <f t="shared" si="36"/>
        <v>0</v>
      </c>
      <c r="CD159">
        <f t="shared" si="36"/>
        <v>86</v>
      </c>
      <c r="CE159" t="str">
        <f t="shared" si="36"/>
        <v>Ministerio de Medio Ambiente y Agua</v>
      </c>
      <c r="CF159">
        <f t="shared" si="36"/>
        <v>192898.53520000001</v>
      </c>
      <c r="CG159">
        <f t="shared" si="36"/>
        <v>0</v>
      </c>
      <c r="CH159">
        <f t="shared" si="36"/>
        <v>61228165.247199997</v>
      </c>
      <c r="CI159">
        <f t="shared" si="36"/>
        <v>0</v>
      </c>
      <c r="CJ159">
        <f t="shared" si="36"/>
        <v>55170740.520000003</v>
      </c>
      <c r="CK159">
        <f t="shared" si="36"/>
        <v>0</v>
      </c>
      <c r="CL159">
        <f t="shared" si="36"/>
        <v>0</v>
      </c>
      <c r="CM159">
        <f t="shared" si="36"/>
        <v>0</v>
      </c>
      <c r="CN159">
        <f t="shared" si="36"/>
        <v>60.025000000000006</v>
      </c>
      <c r="CO159">
        <f t="shared" si="36"/>
        <v>0</v>
      </c>
      <c r="CP159">
        <f t="shared" si="36"/>
        <v>0</v>
      </c>
      <c r="CQ159">
        <f t="shared" si="36"/>
        <v>0</v>
      </c>
      <c r="CR159">
        <f t="shared" si="36"/>
        <v>0</v>
      </c>
      <c r="CS159">
        <f t="shared" si="36"/>
        <v>0</v>
      </c>
      <c r="CT159">
        <f t="shared" si="36"/>
        <v>0</v>
      </c>
      <c r="CU159">
        <f t="shared" ref="CU159:DC159" si="37">CU10</f>
        <v>0</v>
      </c>
      <c r="CV159">
        <f t="shared" si="37"/>
        <v>0</v>
      </c>
      <c r="CW159">
        <f t="shared" si="37"/>
        <v>0</v>
      </c>
      <c r="CX159">
        <f t="shared" si="37"/>
        <v>0</v>
      </c>
      <c r="CY159">
        <f t="shared" si="37"/>
        <v>0</v>
      </c>
      <c r="CZ159">
        <f t="shared" si="37"/>
        <v>0</v>
      </c>
      <c r="DA159">
        <f t="shared" si="37"/>
        <v>0</v>
      </c>
      <c r="DB159">
        <f t="shared" si="37"/>
        <v>0</v>
      </c>
      <c r="DC159">
        <f t="shared" si="37"/>
        <v>0</v>
      </c>
      <c r="DD159">
        <f t="shared" si="17"/>
        <v>0</v>
      </c>
      <c r="DE159">
        <f t="shared" si="17"/>
        <v>25</v>
      </c>
      <c r="DF159" t="str">
        <f t="shared" si="17"/>
        <v>Ministerio de la Presidencia</v>
      </c>
      <c r="DG159">
        <f t="shared" si="17"/>
        <v>282047.92</v>
      </c>
      <c r="DH159">
        <f t="shared" si="17"/>
        <v>0</v>
      </c>
    </row>
    <row r="160" spans="1:115">
      <c r="A160">
        <f t="shared" si="0"/>
        <v>35</v>
      </c>
      <c r="B160" t="str">
        <f t="shared" si="0"/>
        <v>Ministerio de Economía y Finanzas Públicas</v>
      </c>
      <c r="C160">
        <f t="shared" ref="C160:AH160" si="38">C11</f>
        <v>0</v>
      </c>
      <c r="D160">
        <f t="shared" si="38"/>
        <v>0</v>
      </c>
      <c r="E160">
        <f t="shared" si="38"/>
        <v>0</v>
      </c>
      <c r="F160">
        <f t="shared" si="38"/>
        <v>155.44</v>
      </c>
      <c r="G160">
        <f t="shared" si="38"/>
        <v>0</v>
      </c>
      <c r="H160">
        <f t="shared" si="38"/>
        <v>0</v>
      </c>
      <c r="I160">
        <f t="shared" si="38"/>
        <v>0</v>
      </c>
      <c r="J160">
        <f t="shared" si="38"/>
        <v>0</v>
      </c>
      <c r="K160">
        <f t="shared" si="38"/>
        <v>0</v>
      </c>
      <c r="L160">
        <f t="shared" si="38"/>
        <v>0</v>
      </c>
      <c r="M160">
        <f t="shared" si="38"/>
        <v>0</v>
      </c>
      <c r="N160">
        <f t="shared" si="38"/>
        <v>0</v>
      </c>
      <c r="O160">
        <f t="shared" si="38"/>
        <v>0</v>
      </c>
      <c r="P160">
        <f t="shared" si="38"/>
        <v>0</v>
      </c>
      <c r="Q160">
        <f t="shared" si="38"/>
        <v>0</v>
      </c>
      <c r="R160">
        <f t="shared" si="38"/>
        <v>0</v>
      </c>
      <c r="S160">
        <f t="shared" si="38"/>
        <v>0</v>
      </c>
      <c r="T160">
        <f t="shared" si="38"/>
        <v>0</v>
      </c>
      <c r="U160">
        <f t="shared" si="38"/>
        <v>0</v>
      </c>
      <c r="V160">
        <f t="shared" si="38"/>
        <v>0</v>
      </c>
      <c r="W160">
        <f t="shared" si="38"/>
        <v>0</v>
      </c>
      <c r="X160">
        <f t="shared" si="38"/>
        <v>0</v>
      </c>
      <c r="Y160">
        <f t="shared" si="38"/>
        <v>0</v>
      </c>
      <c r="Z160">
        <f t="shared" si="38"/>
        <v>0</v>
      </c>
      <c r="AA160">
        <f t="shared" si="38"/>
        <v>0</v>
      </c>
      <c r="AB160">
        <f t="shared" si="38"/>
        <v>513</v>
      </c>
      <c r="AC160" t="str">
        <f t="shared" si="38"/>
        <v>Yacimientos Petrolíferos Fiscales Bolivianos</v>
      </c>
      <c r="AD160">
        <f t="shared" si="38"/>
        <v>0</v>
      </c>
      <c r="AE160">
        <f t="shared" si="38"/>
        <v>4856673.17</v>
      </c>
      <c r="AF160">
        <f t="shared" si="38"/>
        <v>0</v>
      </c>
      <c r="AG160">
        <f t="shared" si="38"/>
        <v>1464075.67</v>
      </c>
      <c r="AH160">
        <f t="shared" si="38"/>
        <v>0</v>
      </c>
      <c r="AI160">
        <f t="shared" ref="AI160:BN160" si="39">AI11</f>
        <v>0</v>
      </c>
      <c r="AJ160">
        <f t="shared" si="39"/>
        <v>0</v>
      </c>
      <c r="AK160">
        <f t="shared" si="39"/>
        <v>0</v>
      </c>
      <c r="AL160">
        <f t="shared" si="39"/>
        <v>0</v>
      </c>
      <c r="AM160">
        <f t="shared" si="39"/>
        <v>0</v>
      </c>
      <c r="AN160">
        <f t="shared" si="39"/>
        <v>0</v>
      </c>
      <c r="AO160">
        <f t="shared" si="39"/>
        <v>0</v>
      </c>
      <c r="AP160">
        <f t="shared" si="39"/>
        <v>0</v>
      </c>
      <c r="AQ160">
        <f t="shared" si="39"/>
        <v>0</v>
      </c>
      <c r="AR160">
        <f t="shared" si="39"/>
        <v>0</v>
      </c>
      <c r="AS160">
        <f t="shared" si="39"/>
        <v>0</v>
      </c>
      <c r="AT160">
        <f t="shared" si="39"/>
        <v>0</v>
      </c>
      <c r="AU160">
        <f t="shared" si="39"/>
        <v>0</v>
      </c>
      <c r="AV160">
        <f t="shared" si="39"/>
        <v>0</v>
      </c>
      <c r="AW160">
        <f t="shared" si="39"/>
        <v>0</v>
      </c>
      <c r="AX160">
        <f t="shared" si="39"/>
        <v>0</v>
      </c>
      <c r="AY160">
        <f t="shared" si="39"/>
        <v>0</v>
      </c>
      <c r="AZ160">
        <f t="shared" si="39"/>
        <v>0</v>
      </c>
      <c r="BA160">
        <f t="shared" si="39"/>
        <v>0</v>
      </c>
      <c r="BB160">
        <f t="shared" si="39"/>
        <v>0</v>
      </c>
      <c r="BC160">
        <f t="shared" si="39"/>
        <v>41</v>
      </c>
      <c r="BD160" t="str">
        <f t="shared" si="39"/>
        <v>Ministerio de Desarrollo Productivo, Rural y Agua</v>
      </c>
      <c r="BE160">
        <f t="shared" si="39"/>
        <v>0</v>
      </c>
      <c r="BF160">
        <f t="shared" si="39"/>
        <v>128378405.24000001</v>
      </c>
      <c r="BG160">
        <f t="shared" si="39"/>
        <v>17050879.07</v>
      </c>
      <c r="BH160">
        <f t="shared" si="39"/>
        <v>360181532.92999995</v>
      </c>
      <c r="BI160">
        <f t="shared" si="39"/>
        <v>0</v>
      </c>
      <c r="BJ160">
        <f t="shared" si="39"/>
        <v>33537485.600000001</v>
      </c>
      <c r="BK160">
        <f t="shared" si="39"/>
        <v>0</v>
      </c>
      <c r="BL160">
        <f t="shared" si="39"/>
        <v>119632827.94</v>
      </c>
      <c r="BM160">
        <f t="shared" si="39"/>
        <v>23400</v>
      </c>
      <c r="BN160">
        <f t="shared" si="39"/>
        <v>32504305.490000002</v>
      </c>
      <c r="BO160">
        <f t="shared" ref="BO160:CT160" si="40">BO11</f>
        <v>0</v>
      </c>
      <c r="BP160">
        <f t="shared" si="40"/>
        <v>0</v>
      </c>
      <c r="BQ160">
        <f t="shared" si="40"/>
        <v>0</v>
      </c>
      <c r="BR160">
        <f t="shared" si="40"/>
        <v>0</v>
      </c>
      <c r="BS160">
        <f t="shared" si="40"/>
        <v>0</v>
      </c>
      <c r="BT160">
        <f t="shared" si="40"/>
        <v>0</v>
      </c>
      <c r="BU160">
        <f t="shared" si="40"/>
        <v>0</v>
      </c>
      <c r="BV160">
        <f t="shared" si="40"/>
        <v>0</v>
      </c>
      <c r="BW160">
        <f t="shared" si="40"/>
        <v>0</v>
      </c>
      <c r="BX160">
        <f t="shared" si="40"/>
        <v>0</v>
      </c>
      <c r="BY160">
        <f t="shared" si="40"/>
        <v>0</v>
      </c>
      <c r="BZ160">
        <f t="shared" si="40"/>
        <v>0</v>
      </c>
      <c r="CA160">
        <f t="shared" si="40"/>
        <v>0</v>
      </c>
      <c r="CB160">
        <f t="shared" si="40"/>
        <v>0</v>
      </c>
      <c r="CC160">
        <f t="shared" si="40"/>
        <v>0</v>
      </c>
      <c r="CD160">
        <f t="shared" si="40"/>
        <v>15</v>
      </c>
      <c r="CE160" t="str">
        <f t="shared" si="40"/>
        <v>Ministerio de Gobierno</v>
      </c>
      <c r="CF160">
        <f t="shared" si="40"/>
        <v>0</v>
      </c>
      <c r="CG160">
        <f t="shared" si="40"/>
        <v>0</v>
      </c>
      <c r="CH160">
        <f t="shared" si="40"/>
        <v>0</v>
      </c>
      <c r="CI160">
        <f t="shared" si="40"/>
        <v>0</v>
      </c>
      <c r="CJ160">
        <f t="shared" si="40"/>
        <v>1599525.2084000001</v>
      </c>
      <c r="CK160">
        <f t="shared" si="40"/>
        <v>0</v>
      </c>
      <c r="CL160">
        <f t="shared" si="40"/>
        <v>0</v>
      </c>
      <c r="CM160">
        <f t="shared" si="40"/>
        <v>0</v>
      </c>
      <c r="CN160">
        <f t="shared" si="40"/>
        <v>3999807.3094000001</v>
      </c>
      <c r="CO160">
        <f t="shared" si="40"/>
        <v>0</v>
      </c>
      <c r="CP160">
        <f t="shared" si="40"/>
        <v>0</v>
      </c>
      <c r="CQ160">
        <f t="shared" si="40"/>
        <v>0</v>
      </c>
      <c r="CR160">
        <f t="shared" si="40"/>
        <v>0</v>
      </c>
      <c r="CS160">
        <f t="shared" si="40"/>
        <v>0</v>
      </c>
      <c r="CT160">
        <f t="shared" si="40"/>
        <v>0</v>
      </c>
      <c r="CU160">
        <f t="shared" ref="CU160:DC160" si="41">CU11</f>
        <v>0</v>
      </c>
      <c r="CV160">
        <f t="shared" si="41"/>
        <v>0</v>
      </c>
      <c r="CW160">
        <f t="shared" si="41"/>
        <v>0</v>
      </c>
      <c r="CX160">
        <f t="shared" si="41"/>
        <v>0</v>
      </c>
      <c r="CY160">
        <f t="shared" si="41"/>
        <v>0</v>
      </c>
      <c r="CZ160">
        <f t="shared" si="41"/>
        <v>0</v>
      </c>
      <c r="DA160">
        <f t="shared" si="41"/>
        <v>0</v>
      </c>
      <c r="DB160">
        <f t="shared" si="41"/>
        <v>0</v>
      </c>
      <c r="DC160">
        <f t="shared" si="41"/>
        <v>0</v>
      </c>
      <c r="DD160">
        <f t="shared" si="17"/>
        <v>0</v>
      </c>
      <c r="DE160">
        <f t="shared" si="17"/>
        <v>291</v>
      </c>
      <c r="DF160" t="str">
        <f t="shared" si="17"/>
        <v>Administradora Boliviana de Carreteras</v>
      </c>
      <c r="DG160">
        <f t="shared" si="17"/>
        <v>61926256.720000006</v>
      </c>
      <c r="DH160">
        <f t="shared" si="17"/>
        <v>0</v>
      </c>
    </row>
    <row r="161" spans="1:112">
      <c r="A161">
        <f t="shared" si="0"/>
        <v>41</v>
      </c>
      <c r="B161" t="str">
        <f t="shared" si="0"/>
        <v>Ministerio de Desarrollo Productivo, Rural y Agua</v>
      </c>
      <c r="C161">
        <f t="shared" ref="C161:AH161" si="42">C12</f>
        <v>1524.88</v>
      </c>
      <c r="D161">
        <f t="shared" si="42"/>
        <v>48.49</v>
      </c>
      <c r="E161">
        <f t="shared" si="42"/>
        <v>0</v>
      </c>
      <c r="F161">
        <f t="shared" si="42"/>
        <v>15981.539999999999</v>
      </c>
      <c r="G161">
        <f t="shared" si="42"/>
        <v>0</v>
      </c>
      <c r="H161">
        <f t="shared" si="42"/>
        <v>106203.73000000001</v>
      </c>
      <c r="I161">
        <f t="shared" si="42"/>
        <v>0</v>
      </c>
      <c r="J161">
        <f t="shared" si="42"/>
        <v>1137757.6599999999</v>
      </c>
      <c r="K161">
        <f t="shared" si="42"/>
        <v>0</v>
      </c>
      <c r="L161">
        <f t="shared" si="42"/>
        <v>1451210.66</v>
      </c>
      <c r="M161">
        <f t="shared" si="42"/>
        <v>0</v>
      </c>
      <c r="N161">
        <f t="shared" si="42"/>
        <v>0</v>
      </c>
      <c r="O161">
        <f t="shared" si="42"/>
        <v>0</v>
      </c>
      <c r="P161">
        <f t="shared" si="42"/>
        <v>0</v>
      </c>
      <c r="Q161">
        <f t="shared" si="42"/>
        <v>0</v>
      </c>
      <c r="R161">
        <f t="shared" si="42"/>
        <v>0</v>
      </c>
      <c r="S161">
        <f t="shared" si="42"/>
        <v>0</v>
      </c>
      <c r="T161">
        <f t="shared" si="42"/>
        <v>0</v>
      </c>
      <c r="U161">
        <f t="shared" si="42"/>
        <v>0</v>
      </c>
      <c r="V161">
        <f t="shared" si="42"/>
        <v>0</v>
      </c>
      <c r="W161">
        <f t="shared" si="42"/>
        <v>0</v>
      </c>
      <c r="X161">
        <f t="shared" si="42"/>
        <v>0</v>
      </c>
      <c r="Y161">
        <f t="shared" si="42"/>
        <v>0</v>
      </c>
      <c r="Z161">
        <f t="shared" si="42"/>
        <v>0</v>
      </c>
      <c r="AA161">
        <f t="shared" si="42"/>
        <v>0</v>
      </c>
      <c r="AB161">
        <f t="shared" si="42"/>
        <v>382</v>
      </c>
      <c r="AC161" t="str">
        <f t="shared" si="42"/>
        <v>Agencia de Infraestructura en Salud y Equipamiento Médico</v>
      </c>
      <c r="AD161">
        <f t="shared" si="42"/>
        <v>0</v>
      </c>
      <c r="AE161">
        <f t="shared" si="42"/>
        <v>0</v>
      </c>
      <c r="AF161">
        <f t="shared" si="42"/>
        <v>0</v>
      </c>
      <c r="AG161">
        <f t="shared" si="42"/>
        <v>0</v>
      </c>
      <c r="AH161">
        <f t="shared" si="42"/>
        <v>0</v>
      </c>
      <c r="AI161">
        <f t="shared" ref="AI161:BN161" si="43">AI12</f>
        <v>0</v>
      </c>
      <c r="AJ161">
        <f t="shared" si="43"/>
        <v>79.989999999999995</v>
      </c>
      <c r="AK161">
        <f t="shared" si="43"/>
        <v>0</v>
      </c>
      <c r="AL161">
        <f t="shared" si="43"/>
        <v>0</v>
      </c>
      <c r="AM161">
        <f t="shared" si="43"/>
        <v>0</v>
      </c>
      <c r="AN161">
        <f t="shared" si="43"/>
        <v>0</v>
      </c>
      <c r="AO161">
        <f t="shared" si="43"/>
        <v>0</v>
      </c>
      <c r="AP161">
        <f t="shared" si="43"/>
        <v>0</v>
      </c>
      <c r="AQ161">
        <f t="shared" si="43"/>
        <v>0</v>
      </c>
      <c r="AR161">
        <f t="shared" si="43"/>
        <v>0</v>
      </c>
      <c r="AS161">
        <f t="shared" si="43"/>
        <v>0</v>
      </c>
      <c r="AT161">
        <f t="shared" si="43"/>
        <v>0</v>
      </c>
      <c r="AU161">
        <f t="shared" si="43"/>
        <v>0</v>
      </c>
      <c r="AV161">
        <f t="shared" si="43"/>
        <v>0</v>
      </c>
      <c r="AW161">
        <f t="shared" si="43"/>
        <v>0</v>
      </c>
      <c r="AX161">
        <f t="shared" si="43"/>
        <v>0</v>
      </c>
      <c r="AY161">
        <f t="shared" si="43"/>
        <v>0</v>
      </c>
      <c r="AZ161">
        <f t="shared" si="43"/>
        <v>0</v>
      </c>
      <c r="BA161">
        <f t="shared" si="43"/>
        <v>0</v>
      </c>
      <c r="BB161">
        <f t="shared" si="43"/>
        <v>0</v>
      </c>
      <c r="BC161">
        <f t="shared" si="43"/>
        <v>66</v>
      </c>
      <c r="BD161" t="str">
        <f t="shared" si="43"/>
        <v>Ministerio de Planificación del Desarrollo y Medio Ambiente</v>
      </c>
      <c r="BE161">
        <f t="shared" si="43"/>
        <v>0</v>
      </c>
      <c r="BF161">
        <f t="shared" si="43"/>
        <v>0</v>
      </c>
      <c r="BG161">
        <f t="shared" si="43"/>
        <v>0</v>
      </c>
      <c r="BH161">
        <f t="shared" si="43"/>
        <v>0</v>
      </c>
      <c r="BI161">
        <f t="shared" si="43"/>
        <v>0</v>
      </c>
      <c r="BJ161">
        <f t="shared" si="43"/>
        <v>0</v>
      </c>
      <c r="BK161">
        <f t="shared" si="43"/>
        <v>0</v>
      </c>
      <c r="BL161">
        <f t="shared" si="43"/>
        <v>0</v>
      </c>
      <c r="BM161">
        <f t="shared" si="43"/>
        <v>148264.62</v>
      </c>
      <c r="BN161">
        <f t="shared" si="43"/>
        <v>7502482.8399999999</v>
      </c>
      <c r="BO161">
        <f t="shared" ref="BO161:CT161" si="44">BO12</f>
        <v>0</v>
      </c>
      <c r="BP161">
        <f t="shared" si="44"/>
        <v>0</v>
      </c>
      <c r="BQ161">
        <f t="shared" si="44"/>
        <v>0</v>
      </c>
      <c r="BR161">
        <f t="shared" si="44"/>
        <v>0</v>
      </c>
      <c r="BS161">
        <f t="shared" si="44"/>
        <v>0</v>
      </c>
      <c r="BT161">
        <f t="shared" si="44"/>
        <v>0</v>
      </c>
      <c r="BU161">
        <f t="shared" si="44"/>
        <v>0</v>
      </c>
      <c r="BV161">
        <f t="shared" si="44"/>
        <v>0</v>
      </c>
      <c r="BW161">
        <f t="shared" si="44"/>
        <v>0</v>
      </c>
      <c r="BX161">
        <f t="shared" si="44"/>
        <v>0</v>
      </c>
      <c r="BY161">
        <f t="shared" si="44"/>
        <v>0</v>
      </c>
      <c r="BZ161">
        <f t="shared" si="44"/>
        <v>0</v>
      </c>
      <c r="CA161">
        <f t="shared" si="44"/>
        <v>0</v>
      </c>
      <c r="CB161">
        <f t="shared" si="44"/>
        <v>0</v>
      </c>
      <c r="CC161">
        <f t="shared" si="44"/>
        <v>0</v>
      </c>
      <c r="CD161">
        <f t="shared" si="44"/>
        <v>206</v>
      </c>
      <c r="CE161" t="str">
        <f t="shared" si="44"/>
        <v>Instituto Nacional de Estadística</v>
      </c>
      <c r="CF161">
        <f t="shared" si="44"/>
        <v>0</v>
      </c>
      <c r="CG161">
        <f t="shared" si="44"/>
        <v>0</v>
      </c>
      <c r="CH161">
        <f t="shared" si="44"/>
        <v>0</v>
      </c>
      <c r="CI161">
        <f t="shared" si="44"/>
        <v>0</v>
      </c>
      <c r="CJ161">
        <f t="shared" si="44"/>
        <v>0</v>
      </c>
      <c r="CK161">
        <f t="shared" si="44"/>
        <v>0</v>
      </c>
      <c r="CL161">
        <f t="shared" si="44"/>
        <v>0</v>
      </c>
      <c r="CM161">
        <f t="shared" si="44"/>
        <v>0</v>
      </c>
      <c r="CN161">
        <f t="shared" si="44"/>
        <v>13720000</v>
      </c>
      <c r="CO161">
        <f t="shared" si="44"/>
        <v>0</v>
      </c>
      <c r="CP161">
        <f t="shared" si="44"/>
        <v>0</v>
      </c>
      <c r="CQ161">
        <f t="shared" si="44"/>
        <v>0</v>
      </c>
      <c r="CR161">
        <f t="shared" si="44"/>
        <v>0</v>
      </c>
      <c r="CS161">
        <f t="shared" si="44"/>
        <v>0</v>
      </c>
      <c r="CT161">
        <f t="shared" si="44"/>
        <v>0</v>
      </c>
      <c r="CU161">
        <f t="shared" ref="CU161:DC161" si="45">CU12</f>
        <v>0</v>
      </c>
      <c r="CV161">
        <f t="shared" si="45"/>
        <v>0</v>
      </c>
      <c r="CW161">
        <f t="shared" si="45"/>
        <v>0</v>
      </c>
      <c r="CX161">
        <f t="shared" si="45"/>
        <v>0</v>
      </c>
      <c r="CY161">
        <f t="shared" si="45"/>
        <v>0</v>
      </c>
      <c r="CZ161">
        <f t="shared" si="45"/>
        <v>0</v>
      </c>
      <c r="DA161">
        <f t="shared" si="45"/>
        <v>0</v>
      </c>
      <c r="DB161">
        <f t="shared" si="45"/>
        <v>0</v>
      </c>
      <c r="DC161">
        <f t="shared" si="45"/>
        <v>0</v>
      </c>
      <c r="DD161">
        <f t="shared" si="17"/>
        <v>0</v>
      </c>
      <c r="DE161">
        <f t="shared" si="17"/>
        <v>81</v>
      </c>
      <c r="DF161" t="str">
        <f t="shared" si="17"/>
        <v>Ministerio de Obras Públicas, Servicios y Vivienda</v>
      </c>
      <c r="DG161">
        <f t="shared" si="17"/>
        <v>64788399.899999999</v>
      </c>
      <c r="DH161">
        <f t="shared" si="17"/>
        <v>0</v>
      </c>
    </row>
    <row r="162" spans="1:112">
      <c r="A162">
        <f t="shared" si="0"/>
        <v>46</v>
      </c>
      <c r="B162" t="str">
        <f t="shared" si="0"/>
        <v>Ministerio de Salud y Deportes</v>
      </c>
      <c r="C162">
        <f t="shared" ref="C162:AH162" si="46">C13</f>
        <v>0</v>
      </c>
      <c r="D162">
        <f t="shared" si="46"/>
        <v>18288.810000000001</v>
      </c>
      <c r="E162">
        <f t="shared" si="46"/>
        <v>0</v>
      </c>
      <c r="F162">
        <f t="shared" si="46"/>
        <v>91701.510000000009</v>
      </c>
      <c r="G162">
        <f t="shared" si="46"/>
        <v>80</v>
      </c>
      <c r="H162">
        <f t="shared" si="46"/>
        <v>19434.129999999997</v>
      </c>
      <c r="I162">
        <f t="shared" si="46"/>
        <v>0</v>
      </c>
      <c r="J162">
        <f t="shared" si="46"/>
        <v>7877.77</v>
      </c>
      <c r="K162">
        <f t="shared" si="46"/>
        <v>11149.04</v>
      </c>
      <c r="L162">
        <f t="shared" si="46"/>
        <v>289293.86</v>
      </c>
      <c r="M162">
        <f t="shared" si="46"/>
        <v>0</v>
      </c>
      <c r="N162">
        <f t="shared" si="46"/>
        <v>0</v>
      </c>
      <c r="O162">
        <f t="shared" si="46"/>
        <v>0</v>
      </c>
      <c r="P162">
        <f t="shared" si="46"/>
        <v>0</v>
      </c>
      <c r="Q162">
        <f t="shared" si="46"/>
        <v>0</v>
      </c>
      <c r="R162">
        <f t="shared" si="46"/>
        <v>0</v>
      </c>
      <c r="S162">
        <f t="shared" si="46"/>
        <v>0</v>
      </c>
      <c r="T162">
        <f t="shared" si="46"/>
        <v>0</v>
      </c>
      <c r="U162">
        <f t="shared" si="46"/>
        <v>0</v>
      </c>
      <c r="V162">
        <f t="shared" si="46"/>
        <v>0</v>
      </c>
      <c r="W162">
        <f t="shared" si="46"/>
        <v>0</v>
      </c>
      <c r="X162">
        <f t="shared" si="46"/>
        <v>0</v>
      </c>
      <c r="Y162">
        <f t="shared" si="46"/>
        <v>0</v>
      </c>
      <c r="Z162">
        <f t="shared" si="46"/>
        <v>0</v>
      </c>
      <c r="AA162">
        <f t="shared" si="46"/>
        <v>0</v>
      </c>
      <c r="AB162">
        <f t="shared" si="46"/>
        <v>78</v>
      </c>
      <c r="AC162" t="str">
        <f t="shared" si="46"/>
        <v>Ministerio de Hidrocarburos y Energías</v>
      </c>
      <c r="AD162">
        <f t="shared" si="46"/>
        <v>0</v>
      </c>
      <c r="AE162">
        <f t="shared" si="46"/>
        <v>0</v>
      </c>
      <c r="AF162">
        <f t="shared" si="46"/>
        <v>0</v>
      </c>
      <c r="AG162">
        <f t="shared" si="46"/>
        <v>0</v>
      </c>
      <c r="AH162">
        <f t="shared" si="46"/>
        <v>0</v>
      </c>
      <c r="AI162">
        <f t="shared" ref="AI162:BN162" si="47">AI13</f>
        <v>0</v>
      </c>
      <c r="AJ162">
        <f t="shared" si="47"/>
        <v>79.989999999999995</v>
      </c>
      <c r="AK162">
        <f t="shared" si="47"/>
        <v>1258810</v>
      </c>
      <c r="AL162">
        <f t="shared" si="47"/>
        <v>0</v>
      </c>
      <c r="AM162">
        <f t="shared" si="47"/>
        <v>0</v>
      </c>
      <c r="AN162">
        <f t="shared" si="47"/>
        <v>0</v>
      </c>
      <c r="AO162">
        <f t="shared" si="47"/>
        <v>0</v>
      </c>
      <c r="AP162">
        <f t="shared" si="47"/>
        <v>0</v>
      </c>
      <c r="AQ162">
        <f t="shared" si="47"/>
        <v>0</v>
      </c>
      <c r="AR162">
        <f t="shared" si="47"/>
        <v>0</v>
      </c>
      <c r="AS162">
        <f t="shared" si="47"/>
        <v>0</v>
      </c>
      <c r="AT162">
        <f t="shared" si="47"/>
        <v>0</v>
      </c>
      <c r="AU162">
        <f t="shared" si="47"/>
        <v>0</v>
      </c>
      <c r="AV162">
        <f t="shared" si="47"/>
        <v>0</v>
      </c>
      <c r="AW162">
        <f t="shared" si="47"/>
        <v>0</v>
      </c>
      <c r="AX162">
        <f t="shared" si="47"/>
        <v>0</v>
      </c>
      <c r="AY162">
        <f t="shared" si="47"/>
        <v>0</v>
      </c>
      <c r="AZ162">
        <f t="shared" si="47"/>
        <v>0</v>
      </c>
      <c r="BA162">
        <f t="shared" si="47"/>
        <v>0</v>
      </c>
      <c r="BB162">
        <f t="shared" si="47"/>
        <v>0</v>
      </c>
      <c r="BC162">
        <f t="shared" si="47"/>
        <v>15</v>
      </c>
      <c r="BD162" t="str">
        <f t="shared" si="47"/>
        <v>Ministerio de Gobierno</v>
      </c>
      <c r="BE162">
        <f t="shared" si="47"/>
        <v>0</v>
      </c>
      <c r="BF162">
        <f t="shared" si="47"/>
        <v>0</v>
      </c>
      <c r="BG162">
        <f t="shared" si="47"/>
        <v>0</v>
      </c>
      <c r="BH162">
        <f t="shared" si="47"/>
        <v>0</v>
      </c>
      <c r="BI162">
        <f t="shared" si="47"/>
        <v>0</v>
      </c>
      <c r="BJ162">
        <f t="shared" si="47"/>
        <v>1599525.21</v>
      </c>
      <c r="BK162">
        <f t="shared" si="47"/>
        <v>0</v>
      </c>
      <c r="BL162">
        <f t="shared" si="47"/>
        <v>0</v>
      </c>
      <c r="BM162">
        <f t="shared" si="47"/>
        <v>0</v>
      </c>
      <c r="BN162">
        <f t="shared" si="47"/>
        <v>3999807.31</v>
      </c>
      <c r="BO162">
        <f t="shared" ref="BO162:CT162" si="48">BO13</f>
        <v>0</v>
      </c>
      <c r="BP162">
        <f t="shared" si="48"/>
        <v>0</v>
      </c>
      <c r="BQ162">
        <f t="shared" si="48"/>
        <v>0</v>
      </c>
      <c r="BR162">
        <f t="shared" si="48"/>
        <v>0</v>
      </c>
      <c r="BS162">
        <f t="shared" si="48"/>
        <v>0</v>
      </c>
      <c r="BT162">
        <f t="shared" si="48"/>
        <v>0</v>
      </c>
      <c r="BU162">
        <f t="shared" si="48"/>
        <v>0</v>
      </c>
      <c r="BV162">
        <f t="shared" si="48"/>
        <v>0</v>
      </c>
      <c r="BW162">
        <f t="shared" si="48"/>
        <v>0</v>
      </c>
      <c r="BX162">
        <f t="shared" si="48"/>
        <v>0</v>
      </c>
      <c r="BY162">
        <f t="shared" si="48"/>
        <v>0</v>
      </c>
      <c r="BZ162">
        <f t="shared" si="48"/>
        <v>0</v>
      </c>
      <c r="CA162">
        <f t="shared" si="48"/>
        <v>0</v>
      </c>
      <c r="CB162">
        <f t="shared" si="48"/>
        <v>0</v>
      </c>
      <c r="CC162">
        <f t="shared" si="48"/>
        <v>0</v>
      </c>
      <c r="CD162">
        <f t="shared" si="48"/>
        <v>66</v>
      </c>
      <c r="CE162" t="str">
        <f t="shared" si="48"/>
        <v>Ministerio de Planificación del Desarrollo y Medio Ambiente</v>
      </c>
      <c r="CF162">
        <f t="shared" si="48"/>
        <v>0</v>
      </c>
      <c r="CG162">
        <f t="shared" si="48"/>
        <v>0</v>
      </c>
      <c r="CH162">
        <f t="shared" si="48"/>
        <v>0</v>
      </c>
      <c r="CI162">
        <f t="shared" si="48"/>
        <v>0</v>
      </c>
      <c r="CJ162">
        <f t="shared" si="48"/>
        <v>0</v>
      </c>
      <c r="CK162">
        <f t="shared" si="48"/>
        <v>0</v>
      </c>
      <c r="CL162">
        <f t="shared" si="48"/>
        <v>0</v>
      </c>
      <c r="CM162">
        <f t="shared" si="48"/>
        <v>0</v>
      </c>
      <c r="CN162">
        <f t="shared" si="48"/>
        <v>5076339.9750000006</v>
      </c>
      <c r="CO162">
        <f t="shared" si="48"/>
        <v>0</v>
      </c>
      <c r="CP162">
        <f t="shared" si="48"/>
        <v>0</v>
      </c>
      <c r="CQ162">
        <f t="shared" si="48"/>
        <v>0</v>
      </c>
      <c r="CR162">
        <f t="shared" si="48"/>
        <v>0</v>
      </c>
      <c r="CS162">
        <f t="shared" si="48"/>
        <v>0</v>
      </c>
      <c r="CT162">
        <f t="shared" si="48"/>
        <v>0</v>
      </c>
      <c r="CU162">
        <f t="shared" ref="CU162:DC162" si="49">CU13</f>
        <v>0</v>
      </c>
      <c r="CV162">
        <f t="shared" si="49"/>
        <v>0</v>
      </c>
      <c r="CW162">
        <f t="shared" si="49"/>
        <v>0</v>
      </c>
      <c r="CX162">
        <f t="shared" si="49"/>
        <v>0</v>
      </c>
      <c r="CY162">
        <f t="shared" si="49"/>
        <v>0</v>
      </c>
      <c r="CZ162">
        <f t="shared" si="49"/>
        <v>0</v>
      </c>
      <c r="DA162">
        <f t="shared" si="49"/>
        <v>0</v>
      </c>
      <c r="DB162">
        <f t="shared" si="49"/>
        <v>0</v>
      </c>
      <c r="DC162">
        <f t="shared" si="49"/>
        <v>0</v>
      </c>
      <c r="DD162">
        <f t="shared" si="17"/>
        <v>0</v>
      </c>
      <c r="DE162">
        <f t="shared" si="17"/>
        <v>283</v>
      </c>
      <c r="DF162" t="str">
        <f t="shared" si="17"/>
        <v>Aduana Nacional</v>
      </c>
      <c r="DG162">
        <f t="shared" si="17"/>
        <v>20578082.620000001</v>
      </c>
      <c r="DH162">
        <f t="shared" si="17"/>
        <v>0</v>
      </c>
    </row>
    <row r="163" spans="1:112">
      <c r="A163">
        <f t="shared" si="0"/>
        <v>47</v>
      </c>
      <c r="B163" t="str">
        <f t="shared" si="0"/>
        <v>Ministerio de Desarrollo Rural y Tierras</v>
      </c>
      <c r="C163">
        <f t="shared" ref="C163:AH163" si="50">C14</f>
        <v>0</v>
      </c>
      <c r="D163">
        <f t="shared" si="50"/>
        <v>9568.2999999999993</v>
      </c>
      <c r="E163">
        <f t="shared" si="50"/>
        <v>0</v>
      </c>
      <c r="F163">
        <f t="shared" si="50"/>
        <v>195580.68</v>
      </c>
      <c r="G163">
        <f t="shared" si="50"/>
        <v>0</v>
      </c>
      <c r="H163">
        <f t="shared" si="50"/>
        <v>0</v>
      </c>
      <c r="I163">
        <f t="shared" si="50"/>
        <v>0</v>
      </c>
      <c r="J163">
        <f t="shared" si="50"/>
        <v>0</v>
      </c>
      <c r="K163">
        <f t="shared" si="50"/>
        <v>0</v>
      </c>
      <c r="L163">
        <f t="shared" si="50"/>
        <v>0</v>
      </c>
      <c r="M163">
        <f t="shared" si="50"/>
        <v>0</v>
      </c>
      <c r="N163">
        <f t="shared" si="50"/>
        <v>0</v>
      </c>
      <c r="O163">
        <f t="shared" si="50"/>
        <v>0</v>
      </c>
      <c r="P163">
        <f t="shared" si="50"/>
        <v>0</v>
      </c>
      <c r="Q163">
        <f t="shared" si="50"/>
        <v>0</v>
      </c>
      <c r="R163">
        <f t="shared" si="50"/>
        <v>0</v>
      </c>
      <c r="S163">
        <f t="shared" si="50"/>
        <v>0</v>
      </c>
      <c r="T163">
        <f t="shared" si="50"/>
        <v>0</v>
      </c>
      <c r="U163">
        <f t="shared" si="50"/>
        <v>0</v>
      </c>
      <c r="V163">
        <f t="shared" si="50"/>
        <v>0</v>
      </c>
      <c r="W163">
        <f t="shared" si="50"/>
        <v>0</v>
      </c>
      <c r="X163">
        <f t="shared" si="50"/>
        <v>0</v>
      </c>
      <c r="Y163">
        <f t="shared" si="50"/>
        <v>0</v>
      </c>
      <c r="Z163">
        <f t="shared" si="50"/>
        <v>0</v>
      </c>
      <c r="AA163">
        <f t="shared" si="50"/>
        <v>0</v>
      </c>
      <c r="AB163">
        <f t="shared" si="50"/>
        <v>683</v>
      </c>
      <c r="AC163" t="str">
        <f t="shared" si="50"/>
        <v>Procuraduria General del Estado</v>
      </c>
      <c r="AD163">
        <f t="shared" si="50"/>
        <v>0</v>
      </c>
      <c r="AE163">
        <f t="shared" si="50"/>
        <v>0</v>
      </c>
      <c r="AF163">
        <f t="shared" si="50"/>
        <v>0</v>
      </c>
      <c r="AG163">
        <f t="shared" si="50"/>
        <v>0</v>
      </c>
      <c r="AH163">
        <f t="shared" si="50"/>
        <v>0</v>
      </c>
      <c r="AI163">
        <f t="shared" ref="AI163:BN163" si="51">AI14</f>
        <v>1248703.23</v>
      </c>
      <c r="AJ163">
        <f t="shared" si="51"/>
        <v>0</v>
      </c>
      <c r="AK163">
        <f t="shared" si="51"/>
        <v>0</v>
      </c>
      <c r="AL163">
        <f t="shared" si="51"/>
        <v>0</v>
      </c>
      <c r="AM163">
        <f t="shared" si="51"/>
        <v>0</v>
      </c>
      <c r="AN163">
        <f t="shared" si="51"/>
        <v>0</v>
      </c>
      <c r="AO163">
        <f t="shared" si="51"/>
        <v>0</v>
      </c>
      <c r="AP163">
        <f t="shared" si="51"/>
        <v>0</v>
      </c>
      <c r="AQ163">
        <f t="shared" si="51"/>
        <v>0</v>
      </c>
      <c r="AR163">
        <f t="shared" si="51"/>
        <v>0</v>
      </c>
      <c r="AS163">
        <f t="shared" si="51"/>
        <v>0</v>
      </c>
      <c r="AT163">
        <f t="shared" si="51"/>
        <v>0</v>
      </c>
      <c r="AU163">
        <f t="shared" si="51"/>
        <v>0</v>
      </c>
      <c r="AV163">
        <f t="shared" si="51"/>
        <v>0</v>
      </c>
      <c r="AW163">
        <f t="shared" si="51"/>
        <v>0</v>
      </c>
      <c r="AX163">
        <f t="shared" si="51"/>
        <v>0</v>
      </c>
      <c r="AY163">
        <f t="shared" si="51"/>
        <v>0</v>
      </c>
      <c r="AZ163">
        <f t="shared" si="51"/>
        <v>0</v>
      </c>
      <c r="BA163">
        <f t="shared" si="51"/>
        <v>0</v>
      </c>
      <c r="BB163">
        <f t="shared" si="51"/>
        <v>0</v>
      </c>
      <c r="BC163">
        <f t="shared" si="51"/>
        <v>206</v>
      </c>
      <c r="BD163" t="str">
        <f t="shared" si="51"/>
        <v>Instituto Nacional de Estadística</v>
      </c>
      <c r="BE163">
        <f t="shared" si="51"/>
        <v>0</v>
      </c>
      <c r="BF163">
        <f t="shared" si="51"/>
        <v>0</v>
      </c>
      <c r="BG163">
        <f t="shared" si="51"/>
        <v>0</v>
      </c>
      <c r="BH163">
        <f t="shared" si="51"/>
        <v>0</v>
      </c>
      <c r="BI163">
        <f t="shared" si="51"/>
        <v>0</v>
      </c>
      <c r="BJ163">
        <f t="shared" si="51"/>
        <v>0</v>
      </c>
      <c r="BK163">
        <f t="shared" si="51"/>
        <v>0</v>
      </c>
      <c r="BL163">
        <f t="shared" si="51"/>
        <v>0</v>
      </c>
      <c r="BM163">
        <f t="shared" si="51"/>
        <v>0</v>
      </c>
      <c r="BN163">
        <f t="shared" si="51"/>
        <v>13720000</v>
      </c>
      <c r="BO163">
        <f t="shared" ref="BO163:CT163" si="52">BO14</f>
        <v>0</v>
      </c>
      <c r="BP163">
        <f t="shared" si="52"/>
        <v>0</v>
      </c>
      <c r="BQ163">
        <f t="shared" si="52"/>
        <v>0</v>
      </c>
      <c r="BR163">
        <f t="shared" si="52"/>
        <v>0</v>
      </c>
      <c r="BS163">
        <f t="shared" si="52"/>
        <v>0</v>
      </c>
      <c r="BT163">
        <f t="shared" si="52"/>
        <v>0</v>
      </c>
      <c r="BU163">
        <f t="shared" si="52"/>
        <v>0</v>
      </c>
      <c r="BV163">
        <f t="shared" si="52"/>
        <v>0</v>
      </c>
      <c r="BW163">
        <f t="shared" si="52"/>
        <v>0</v>
      </c>
      <c r="BX163">
        <f t="shared" si="52"/>
        <v>0</v>
      </c>
      <c r="BY163">
        <f t="shared" si="52"/>
        <v>0</v>
      </c>
      <c r="BZ163">
        <f t="shared" si="52"/>
        <v>0</v>
      </c>
      <c r="CA163">
        <f t="shared" si="52"/>
        <v>0</v>
      </c>
      <c r="CB163">
        <f t="shared" si="52"/>
        <v>0</v>
      </c>
      <c r="CC163">
        <f t="shared" si="52"/>
        <v>0</v>
      </c>
      <c r="CD163">
        <f t="shared" si="52"/>
        <v>78</v>
      </c>
      <c r="CE163" t="str">
        <f t="shared" si="52"/>
        <v>Ministerio de Hidrocarburos y Energías</v>
      </c>
      <c r="CF163">
        <f t="shared" si="52"/>
        <v>0</v>
      </c>
      <c r="CG163">
        <f t="shared" si="52"/>
        <v>0</v>
      </c>
      <c r="CH163">
        <f t="shared" si="52"/>
        <v>0</v>
      </c>
      <c r="CI163">
        <f t="shared" si="52"/>
        <v>0</v>
      </c>
      <c r="CJ163">
        <f t="shared" si="52"/>
        <v>0</v>
      </c>
      <c r="CK163">
        <f t="shared" si="52"/>
        <v>0</v>
      </c>
      <c r="CL163">
        <f t="shared" si="52"/>
        <v>0</v>
      </c>
      <c r="CM163">
        <f t="shared" si="52"/>
        <v>0</v>
      </c>
      <c r="CN163">
        <f t="shared" si="52"/>
        <v>3316730.0124000004</v>
      </c>
      <c r="CO163">
        <f t="shared" si="52"/>
        <v>0</v>
      </c>
      <c r="CP163">
        <f t="shared" si="52"/>
        <v>0</v>
      </c>
      <c r="CQ163">
        <f t="shared" si="52"/>
        <v>0</v>
      </c>
      <c r="CR163">
        <f t="shared" si="52"/>
        <v>0</v>
      </c>
      <c r="CS163">
        <f t="shared" si="52"/>
        <v>0</v>
      </c>
      <c r="CT163">
        <f t="shared" si="52"/>
        <v>0</v>
      </c>
      <c r="CU163">
        <f t="shared" ref="CU163:DC163" si="53">CU14</f>
        <v>0</v>
      </c>
      <c r="CV163">
        <f t="shared" si="53"/>
        <v>0</v>
      </c>
      <c r="CW163">
        <f t="shared" si="53"/>
        <v>0</v>
      </c>
      <c r="CX163">
        <f t="shared" si="53"/>
        <v>0</v>
      </c>
      <c r="CY163">
        <f t="shared" si="53"/>
        <v>0</v>
      </c>
      <c r="CZ163">
        <f t="shared" si="53"/>
        <v>0</v>
      </c>
      <c r="DA163">
        <f t="shared" si="53"/>
        <v>0</v>
      </c>
      <c r="DB163">
        <f t="shared" si="53"/>
        <v>0</v>
      </c>
      <c r="DC163">
        <f t="shared" si="53"/>
        <v>0</v>
      </c>
      <c r="DD163">
        <f t="shared" si="17"/>
        <v>0</v>
      </c>
      <c r="DE163">
        <f t="shared" si="17"/>
        <v>78</v>
      </c>
      <c r="DF163" t="str">
        <f t="shared" si="17"/>
        <v>Ministerio de Hidrocarburos y Energías</v>
      </c>
      <c r="DG163">
        <f t="shared" si="17"/>
        <v>12855819.930000002</v>
      </c>
      <c r="DH163">
        <f t="shared" si="17"/>
        <v>0</v>
      </c>
    </row>
    <row r="164" spans="1:112">
      <c r="A164">
        <f t="shared" si="0"/>
        <v>81</v>
      </c>
      <c r="B164" t="str">
        <f t="shared" si="0"/>
        <v>Ministerio de Obras Públicas, Servicios y Vivienda</v>
      </c>
      <c r="C164">
        <f t="shared" ref="C164:AH164" si="54">C15</f>
        <v>0</v>
      </c>
      <c r="D164">
        <f t="shared" si="54"/>
        <v>22101.3</v>
      </c>
      <c r="E164">
        <f t="shared" si="54"/>
        <v>0</v>
      </c>
      <c r="F164">
        <f t="shared" si="54"/>
        <v>2662.7</v>
      </c>
      <c r="G164">
        <f t="shared" si="54"/>
        <v>0</v>
      </c>
      <c r="H164">
        <f t="shared" si="54"/>
        <v>50947.71</v>
      </c>
      <c r="I164">
        <f t="shared" si="54"/>
        <v>0</v>
      </c>
      <c r="J164">
        <f t="shared" si="54"/>
        <v>3439542.0799999991</v>
      </c>
      <c r="K164">
        <f t="shared" si="54"/>
        <v>0</v>
      </c>
      <c r="L164">
        <f t="shared" si="54"/>
        <v>155620.06999999998</v>
      </c>
      <c r="M164">
        <f t="shared" si="54"/>
        <v>0</v>
      </c>
      <c r="N164">
        <f t="shared" si="54"/>
        <v>0</v>
      </c>
      <c r="O164">
        <f t="shared" si="54"/>
        <v>0</v>
      </c>
      <c r="P164">
        <f t="shared" si="54"/>
        <v>0</v>
      </c>
      <c r="Q164">
        <f t="shared" si="54"/>
        <v>0</v>
      </c>
      <c r="R164">
        <f t="shared" si="54"/>
        <v>0</v>
      </c>
      <c r="S164">
        <f t="shared" si="54"/>
        <v>0</v>
      </c>
      <c r="T164">
        <f t="shared" si="54"/>
        <v>0</v>
      </c>
      <c r="U164">
        <f t="shared" si="54"/>
        <v>0</v>
      </c>
      <c r="V164">
        <f t="shared" si="54"/>
        <v>0</v>
      </c>
      <c r="W164">
        <f t="shared" si="54"/>
        <v>0</v>
      </c>
      <c r="X164">
        <f t="shared" si="54"/>
        <v>0</v>
      </c>
      <c r="Y164">
        <f t="shared" si="54"/>
        <v>0</v>
      </c>
      <c r="Z164">
        <f t="shared" si="54"/>
        <v>0</v>
      </c>
      <c r="AA164">
        <f t="shared" si="54"/>
        <v>0</v>
      </c>
      <c r="AB164">
        <f t="shared" si="54"/>
        <v>389</v>
      </c>
      <c r="AC164" t="str">
        <f t="shared" si="54"/>
        <v>Navegación Aérea y Aeropuertos Bolivianos</v>
      </c>
      <c r="AD164">
        <f t="shared" si="54"/>
        <v>0</v>
      </c>
      <c r="AE164">
        <f t="shared" si="54"/>
        <v>0</v>
      </c>
      <c r="AF164">
        <f t="shared" si="54"/>
        <v>0</v>
      </c>
      <c r="AG164">
        <f t="shared" si="54"/>
        <v>0</v>
      </c>
      <c r="AH164">
        <f t="shared" si="54"/>
        <v>0</v>
      </c>
      <c r="AI164">
        <f t="shared" ref="AI164:BN164" si="55">AI15</f>
        <v>17841406.640000001</v>
      </c>
      <c r="AJ164">
        <f t="shared" si="55"/>
        <v>0</v>
      </c>
      <c r="AK164">
        <f t="shared" si="55"/>
        <v>0</v>
      </c>
      <c r="AL164">
        <f t="shared" si="55"/>
        <v>0</v>
      </c>
      <c r="AM164">
        <f t="shared" si="55"/>
        <v>0</v>
      </c>
      <c r="AN164">
        <f t="shared" si="55"/>
        <v>0</v>
      </c>
      <c r="AO164">
        <f t="shared" si="55"/>
        <v>0</v>
      </c>
      <c r="AP164">
        <f t="shared" si="55"/>
        <v>0</v>
      </c>
      <c r="AQ164">
        <f t="shared" si="55"/>
        <v>0</v>
      </c>
      <c r="AR164">
        <f t="shared" si="55"/>
        <v>0</v>
      </c>
      <c r="AS164">
        <f t="shared" si="55"/>
        <v>0</v>
      </c>
      <c r="AT164">
        <f t="shared" si="55"/>
        <v>0</v>
      </c>
      <c r="AU164">
        <f t="shared" si="55"/>
        <v>0</v>
      </c>
      <c r="AV164">
        <f t="shared" si="55"/>
        <v>0</v>
      </c>
      <c r="AW164">
        <f t="shared" si="55"/>
        <v>0</v>
      </c>
      <c r="AX164">
        <f t="shared" si="55"/>
        <v>0</v>
      </c>
      <c r="AY164">
        <f t="shared" si="55"/>
        <v>0</v>
      </c>
      <c r="AZ164">
        <f t="shared" si="55"/>
        <v>0</v>
      </c>
      <c r="BA164">
        <f t="shared" si="55"/>
        <v>0</v>
      </c>
      <c r="BB164">
        <f t="shared" si="55"/>
        <v>0</v>
      </c>
      <c r="BC164">
        <f t="shared" si="55"/>
        <v>25</v>
      </c>
      <c r="BD164" t="str">
        <f t="shared" si="55"/>
        <v>Ministerio de la Presidencia</v>
      </c>
      <c r="BE164">
        <f t="shared" si="55"/>
        <v>0</v>
      </c>
      <c r="BF164">
        <f t="shared" si="55"/>
        <v>0</v>
      </c>
      <c r="BG164">
        <f t="shared" si="55"/>
        <v>0</v>
      </c>
      <c r="BH164">
        <f t="shared" si="55"/>
        <v>0</v>
      </c>
      <c r="BI164">
        <f t="shared" si="55"/>
        <v>0</v>
      </c>
      <c r="BJ164">
        <f t="shared" si="55"/>
        <v>0</v>
      </c>
      <c r="BK164">
        <f t="shared" si="55"/>
        <v>0</v>
      </c>
      <c r="BL164">
        <f t="shared" si="55"/>
        <v>5809212.7800000003</v>
      </c>
      <c r="BM164">
        <f t="shared" si="55"/>
        <v>0</v>
      </c>
      <c r="BN164">
        <f t="shared" si="55"/>
        <v>0</v>
      </c>
      <c r="BO164">
        <f t="shared" ref="BO164:CT164" si="56">BO15</f>
        <v>0</v>
      </c>
      <c r="BP164">
        <f t="shared" si="56"/>
        <v>0</v>
      </c>
      <c r="BQ164">
        <f t="shared" si="56"/>
        <v>0</v>
      </c>
      <c r="BR164">
        <f t="shared" si="56"/>
        <v>0</v>
      </c>
      <c r="BS164">
        <f t="shared" si="56"/>
        <v>0</v>
      </c>
      <c r="BT164">
        <f t="shared" si="56"/>
        <v>0</v>
      </c>
      <c r="BU164">
        <f t="shared" si="56"/>
        <v>0</v>
      </c>
      <c r="BV164">
        <f t="shared" si="56"/>
        <v>0</v>
      </c>
      <c r="BW164">
        <f t="shared" si="56"/>
        <v>0</v>
      </c>
      <c r="BX164">
        <f t="shared" si="56"/>
        <v>0</v>
      </c>
      <c r="BY164">
        <f t="shared" si="56"/>
        <v>0</v>
      </c>
      <c r="BZ164">
        <f t="shared" si="56"/>
        <v>0</v>
      </c>
      <c r="CA164">
        <f t="shared" si="56"/>
        <v>0</v>
      </c>
      <c r="CB164">
        <f t="shared" si="56"/>
        <v>0</v>
      </c>
      <c r="CC164">
        <f t="shared" si="56"/>
        <v>0</v>
      </c>
      <c r="CD164">
        <f t="shared" si="56"/>
        <v>41</v>
      </c>
      <c r="CE164" t="str">
        <f t="shared" si="56"/>
        <v>Ministerio de Desarrollo Productivo, Rural y Agua</v>
      </c>
      <c r="CF164">
        <f t="shared" si="56"/>
        <v>0</v>
      </c>
      <c r="CG164">
        <f t="shared" si="56"/>
        <v>0</v>
      </c>
      <c r="CH164">
        <f t="shared" si="56"/>
        <v>0</v>
      </c>
      <c r="CI164">
        <f t="shared" si="56"/>
        <v>61228165.247199997</v>
      </c>
      <c r="CJ164">
        <f t="shared" si="56"/>
        <v>0</v>
      </c>
      <c r="CK164">
        <f t="shared" si="56"/>
        <v>55170740.520000003</v>
      </c>
      <c r="CL164">
        <f t="shared" si="56"/>
        <v>88366330.872400001</v>
      </c>
      <c r="CM164">
        <f t="shared" si="56"/>
        <v>0</v>
      </c>
      <c r="CN164">
        <f t="shared" si="56"/>
        <v>24045025.787999999</v>
      </c>
      <c r="CO164">
        <f t="shared" si="56"/>
        <v>60.025000000000006</v>
      </c>
      <c r="CP164">
        <f t="shared" si="56"/>
        <v>0</v>
      </c>
      <c r="CQ164">
        <f t="shared" si="56"/>
        <v>0</v>
      </c>
      <c r="CR164">
        <f t="shared" si="56"/>
        <v>0</v>
      </c>
      <c r="CS164">
        <f t="shared" si="56"/>
        <v>0</v>
      </c>
      <c r="CT164">
        <f t="shared" si="56"/>
        <v>0</v>
      </c>
      <c r="CU164">
        <f t="shared" ref="CU164:DC164" si="57">CU15</f>
        <v>0</v>
      </c>
      <c r="CV164">
        <f t="shared" si="57"/>
        <v>0</v>
      </c>
      <c r="CW164">
        <f t="shared" si="57"/>
        <v>0</v>
      </c>
      <c r="CX164">
        <f t="shared" si="57"/>
        <v>0</v>
      </c>
      <c r="CY164">
        <f t="shared" si="57"/>
        <v>0</v>
      </c>
      <c r="CZ164">
        <f t="shared" si="57"/>
        <v>0</v>
      </c>
      <c r="DA164">
        <f t="shared" si="57"/>
        <v>0</v>
      </c>
      <c r="DB164">
        <f t="shared" si="57"/>
        <v>0</v>
      </c>
      <c r="DC164">
        <f t="shared" si="57"/>
        <v>0</v>
      </c>
      <c r="DD164">
        <f t="shared" ref="DD164:DH173" si="58">DD15</f>
        <v>0</v>
      </c>
      <c r="DE164">
        <f t="shared" si="58"/>
        <v>203</v>
      </c>
      <c r="DF164" t="str">
        <f t="shared" si="58"/>
        <v>Autoridad de Supervisión del Sistema Financiero</v>
      </c>
      <c r="DG164">
        <f t="shared" si="58"/>
        <v>321099.50999999995</v>
      </c>
      <c r="DH164">
        <f t="shared" si="58"/>
        <v>0</v>
      </c>
    </row>
    <row r="165" spans="1:112">
      <c r="A165">
        <f t="shared" si="0"/>
        <v>86</v>
      </c>
      <c r="B165" t="str">
        <f t="shared" si="0"/>
        <v>Ministerio de Medio Ambiente y Agua</v>
      </c>
      <c r="C165">
        <f t="shared" ref="C165:AH165" si="59">C16</f>
        <v>0</v>
      </c>
      <c r="D165">
        <f t="shared" si="59"/>
        <v>376814</v>
      </c>
      <c r="E165">
        <f t="shared" si="59"/>
        <v>0</v>
      </c>
      <c r="F165">
        <f t="shared" si="59"/>
        <v>153830</v>
      </c>
      <c r="G165">
        <f t="shared" si="59"/>
        <v>123804.63</v>
      </c>
      <c r="H165">
        <f t="shared" si="59"/>
        <v>156522</v>
      </c>
      <c r="I165">
        <f t="shared" si="59"/>
        <v>0</v>
      </c>
      <c r="J165">
        <f t="shared" si="59"/>
        <v>475116.39</v>
      </c>
      <c r="K165">
        <f t="shared" si="59"/>
        <v>0</v>
      </c>
      <c r="L165">
        <f t="shared" si="59"/>
        <v>102336</v>
      </c>
      <c r="M165">
        <f t="shared" si="59"/>
        <v>0</v>
      </c>
      <c r="N165">
        <f t="shared" si="59"/>
        <v>0</v>
      </c>
      <c r="O165">
        <f t="shared" si="59"/>
        <v>0</v>
      </c>
      <c r="P165">
        <f t="shared" si="59"/>
        <v>0</v>
      </c>
      <c r="Q165">
        <f t="shared" si="59"/>
        <v>0</v>
      </c>
      <c r="R165">
        <f t="shared" si="59"/>
        <v>0</v>
      </c>
      <c r="S165">
        <f t="shared" si="59"/>
        <v>0</v>
      </c>
      <c r="T165">
        <f t="shared" si="59"/>
        <v>0</v>
      </c>
      <c r="U165">
        <f t="shared" si="59"/>
        <v>0</v>
      </c>
      <c r="V165">
        <f t="shared" si="59"/>
        <v>0</v>
      </c>
      <c r="W165">
        <f t="shared" si="59"/>
        <v>0</v>
      </c>
      <c r="X165">
        <f t="shared" si="59"/>
        <v>0</v>
      </c>
      <c r="Y165">
        <f t="shared" si="59"/>
        <v>0</v>
      </c>
      <c r="Z165">
        <f t="shared" si="59"/>
        <v>0</v>
      </c>
      <c r="AA165">
        <f t="shared" si="59"/>
        <v>0</v>
      </c>
      <c r="AB165">
        <f t="shared" si="59"/>
        <v>41</v>
      </c>
      <c r="AC165" t="str">
        <f t="shared" si="59"/>
        <v>Ministerio de Desarrollo Productivo, Rural y Agua</v>
      </c>
      <c r="AD165">
        <f t="shared" si="59"/>
        <v>0</v>
      </c>
      <c r="AE165">
        <f t="shared" si="59"/>
        <v>0</v>
      </c>
      <c r="AF165">
        <f t="shared" si="59"/>
        <v>79.989999999999995</v>
      </c>
      <c r="AG165">
        <f t="shared" si="59"/>
        <v>41160000</v>
      </c>
      <c r="AH165">
        <f t="shared" si="59"/>
        <v>79.989999999999995</v>
      </c>
      <c r="AI165">
        <f t="shared" ref="AI165:BN165" si="60">AI16</f>
        <v>159659.57</v>
      </c>
      <c r="AJ165">
        <f t="shared" si="60"/>
        <v>0</v>
      </c>
      <c r="AK165">
        <f t="shared" si="60"/>
        <v>1089429.74</v>
      </c>
      <c r="AL165">
        <f t="shared" si="60"/>
        <v>79.989999999999995</v>
      </c>
      <c r="AM165">
        <f t="shared" si="60"/>
        <v>16183405.42</v>
      </c>
      <c r="AN165">
        <f t="shared" si="60"/>
        <v>0</v>
      </c>
      <c r="AO165">
        <f t="shared" si="60"/>
        <v>0</v>
      </c>
      <c r="AP165">
        <f t="shared" si="60"/>
        <v>0</v>
      </c>
      <c r="AQ165">
        <f t="shared" si="60"/>
        <v>0</v>
      </c>
      <c r="AR165">
        <f t="shared" si="60"/>
        <v>0</v>
      </c>
      <c r="AS165">
        <f t="shared" si="60"/>
        <v>0</v>
      </c>
      <c r="AT165">
        <f t="shared" si="60"/>
        <v>0</v>
      </c>
      <c r="AU165">
        <f t="shared" si="60"/>
        <v>0</v>
      </c>
      <c r="AV165">
        <f t="shared" si="60"/>
        <v>0</v>
      </c>
      <c r="AW165">
        <f t="shared" si="60"/>
        <v>0</v>
      </c>
      <c r="AX165">
        <f t="shared" si="60"/>
        <v>0</v>
      </c>
      <c r="AY165">
        <f t="shared" si="60"/>
        <v>0</v>
      </c>
      <c r="AZ165">
        <f t="shared" si="60"/>
        <v>0</v>
      </c>
      <c r="BA165">
        <f t="shared" si="60"/>
        <v>0</v>
      </c>
      <c r="BB165">
        <f t="shared" si="60"/>
        <v>0</v>
      </c>
      <c r="BC165">
        <f t="shared" si="60"/>
        <v>47</v>
      </c>
      <c r="BD165" t="str">
        <f t="shared" si="60"/>
        <v>Ministerio de Desarrollo Rural y Tierras</v>
      </c>
      <c r="BE165">
        <f t="shared" si="60"/>
        <v>128378405.24000001</v>
      </c>
      <c r="BF165">
        <f t="shared" si="60"/>
        <v>0</v>
      </c>
      <c r="BG165">
        <f t="shared" si="60"/>
        <v>33083384.150000002</v>
      </c>
      <c r="BH165">
        <f t="shared" si="60"/>
        <v>0</v>
      </c>
      <c r="BI165">
        <f t="shared" si="60"/>
        <v>25957354.07</v>
      </c>
      <c r="BJ165">
        <f t="shared" si="60"/>
        <v>0</v>
      </c>
      <c r="BK165">
        <f t="shared" si="60"/>
        <v>13195903.609999999</v>
      </c>
      <c r="BL165">
        <f t="shared" si="60"/>
        <v>0</v>
      </c>
      <c r="BM165">
        <f t="shared" si="60"/>
        <v>8105073.1900000004</v>
      </c>
      <c r="BN165">
        <f t="shared" si="60"/>
        <v>0</v>
      </c>
      <c r="BO165">
        <f t="shared" ref="BO165:CT165" si="61">BO16</f>
        <v>0</v>
      </c>
      <c r="BP165">
        <f t="shared" si="61"/>
        <v>0</v>
      </c>
      <c r="BQ165">
        <f t="shared" si="61"/>
        <v>0</v>
      </c>
      <c r="BR165">
        <f t="shared" si="61"/>
        <v>0</v>
      </c>
      <c r="BS165">
        <f t="shared" si="61"/>
        <v>0</v>
      </c>
      <c r="BT165">
        <f t="shared" si="61"/>
        <v>0</v>
      </c>
      <c r="BU165">
        <f t="shared" si="61"/>
        <v>0</v>
      </c>
      <c r="BV165">
        <f t="shared" si="61"/>
        <v>0</v>
      </c>
      <c r="BW165">
        <f t="shared" si="61"/>
        <v>0</v>
      </c>
      <c r="BX165">
        <f t="shared" si="61"/>
        <v>0</v>
      </c>
      <c r="BY165">
        <f t="shared" si="61"/>
        <v>0</v>
      </c>
      <c r="BZ165">
        <f t="shared" si="61"/>
        <v>0</v>
      </c>
      <c r="CA165">
        <f t="shared" si="61"/>
        <v>0</v>
      </c>
      <c r="CB165">
        <f t="shared" si="61"/>
        <v>0</v>
      </c>
      <c r="CC165">
        <f t="shared" si="61"/>
        <v>0</v>
      </c>
      <c r="CD165">
        <f t="shared" si="61"/>
        <v>382</v>
      </c>
      <c r="CE165" t="str">
        <f t="shared" si="61"/>
        <v>Agencia de Infraestructura en Salud y Equipamiento Médico</v>
      </c>
      <c r="CF165">
        <f t="shared" si="61"/>
        <v>0</v>
      </c>
      <c r="CG165">
        <f t="shared" si="61"/>
        <v>0</v>
      </c>
      <c r="CH165">
        <f t="shared" si="61"/>
        <v>1257914.9072</v>
      </c>
      <c r="CI165">
        <f t="shared" si="61"/>
        <v>0</v>
      </c>
      <c r="CJ165">
        <f t="shared" si="61"/>
        <v>2798945.3758000005</v>
      </c>
      <c r="CK165">
        <f t="shared" si="61"/>
        <v>0</v>
      </c>
      <c r="CL165">
        <f t="shared" si="61"/>
        <v>0</v>
      </c>
      <c r="CM165">
        <f t="shared" si="61"/>
        <v>0</v>
      </c>
      <c r="CN165">
        <f t="shared" si="61"/>
        <v>0</v>
      </c>
      <c r="CO165">
        <f t="shared" si="61"/>
        <v>0</v>
      </c>
      <c r="CP165">
        <f t="shared" si="61"/>
        <v>0</v>
      </c>
      <c r="CQ165">
        <f t="shared" si="61"/>
        <v>0</v>
      </c>
      <c r="CR165">
        <f t="shared" si="61"/>
        <v>0</v>
      </c>
      <c r="CS165">
        <f t="shared" si="61"/>
        <v>0</v>
      </c>
      <c r="CT165">
        <f t="shared" si="61"/>
        <v>0</v>
      </c>
      <c r="CU165">
        <f t="shared" ref="CU165:DC165" si="62">CU16</f>
        <v>0</v>
      </c>
      <c r="CV165">
        <f t="shared" si="62"/>
        <v>0</v>
      </c>
      <c r="CW165">
        <f t="shared" si="62"/>
        <v>0</v>
      </c>
      <c r="CX165">
        <f t="shared" si="62"/>
        <v>0</v>
      </c>
      <c r="CY165">
        <f t="shared" si="62"/>
        <v>0</v>
      </c>
      <c r="CZ165">
        <f t="shared" si="62"/>
        <v>0</v>
      </c>
      <c r="DA165">
        <f t="shared" si="62"/>
        <v>0</v>
      </c>
      <c r="DB165">
        <f t="shared" si="62"/>
        <v>0</v>
      </c>
      <c r="DC165">
        <f t="shared" si="62"/>
        <v>0</v>
      </c>
      <c r="DD165">
        <f t="shared" si="58"/>
        <v>0</v>
      </c>
      <c r="DE165">
        <f t="shared" si="58"/>
        <v>294</v>
      </c>
      <c r="DF165" t="str">
        <f t="shared" si="58"/>
        <v>Univ. Indígena Bol. Comun. Intercultl Prod. Tupak Katari</v>
      </c>
      <c r="DG165">
        <f t="shared" si="58"/>
        <v>443299.35</v>
      </c>
      <c r="DH165">
        <f t="shared" si="58"/>
        <v>0</v>
      </c>
    </row>
    <row r="166" spans="1:112">
      <c r="A166">
        <f t="shared" si="0"/>
        <v>117</v>
      </c>
      <c r="B166" t="str">
        <f t="shared" si="0"/>
        <v>Dirección General de Aeronáutica Civil</v>
      </c>
      <c r="C166">
        <f t="shared" ref="C166:AH166" si="63">C17</f>
        <v>0</v>
      </c>
      <c r="D166">
        <f t="shared" si="63"/>
        <v>0</v>
      </c>
      <c r="E166">
        <f t="shared" si="63"/>
        <v>0</v>
      </c>
      <c r="F166">
        <f t="shared" si="63"/>
        <v>0</v>
      </c>
      <c r="G166">
        <f t="shared" si="63"/>
        <v>0</v>
      </c>
      <c r="H166">
        <f t="shared" si="63"/>
        <v>0</v>
      </c>
      <c r="I166">
        <f t="shared" si="63"/>
        <v>0</v>
      </c>
      <c r="J166">
        <f t="shared" si="63"/>
        <v>0</v>
      </c>
      <c r="K166">
        <f t="shared" si="63"/>
        <v>2960</v>
      </c>
      <c r="L166">
        <f t="shared" si="63"/>
        <v>0</v>
      </c>
      <c r="M166">
        <f t="shared" si="63"/>
        <v>0</v>
      </c>
      <c r="N166">
        <f t="shared" si="63"/>
        <v>0</v>
      </c>
      <c r="O166">
        <f t="shared" si="63"/>
        <v>0</v>
      </c>
      <c r="P166">
        <f t="shared" si="63"/>
        <v>0</v>
      </c>
      <c r="Q166">
        <f t="shared" si="63"/>
        <v>0</v>
      </c>
      <c r="R166">
        <f t="shared" si="63"/>
        <v>0</v>
      </c>
      <c r="S166">
        <f t="shared" si="63"/>
        <v>0</v>
      </c>
      <c r="T166">
        <f t="shared" si="63"/>
        <v>0</v>
      </c>
      <c r="U166">
        <f t="shared" si="63"/>
        <v>0</v>
      </c>
      <c r="V166">
        <f t="shared" si="63"/>
        <v>0</v>
      </c>
      <c r="W166">
        <f t="shared" si="63"/>
        <v>0</v>
      </c>
      <c r="X166">
        <f t="shared" si="63"/>
        <v>0</v>
      </c>
      <c r="Y166">
        <f t="shared" si="63"/>
        <v>0</v>
      </c>
      <c r="Z166">
        <f t="shared" si="63"/>
        <v>0</v>
      </c>
      <c r="AA166">
        <f t="shared" si="63"/>
        <v>0</v>
      </c>
      <c r="AB166">
        <f t="shared" si="63"/>
        <v>253</v>
      </c>
      <c r="AC166" t="str">
        <f t="shared" si="63"/>
        <v>Entidad Ejecutora de Medio Ambiente y Agua</v>
      </c>
      <c r="AD166">
        <f t="shared" si="63"/>
        <v>0</v>
      </c>
      <c r="AE166">
        <f t="shared" si="63"/>
        <v>0</v>
      </c>
      <c r="AF166">
        <f t="shared" si="63"/>
        <v>0</v>
      </c>
      <c r="AG166">
        <f t="shared" si="63"/>
        <v>0</v>
      </c>
      <c r="AH166">
        <f t="shared" si="63"/>
        <v>0</v>
      </c>
      <c r="AI166">
        <f t="shared" ref="AI166:BN166" si="64">AI17</f>
        <v>0</v>
      </c>
      <c r="AJ166">
        <f t="shared" si="64"/>
        <v>0</v>
      </c>
      <c r="AK166">
        <f t="shared" si="64"/>
        <v>0</v>
      </c>
      <c r="AL166">
        <f t="shared" si="64"/>
        <v>79.989999999999995</v>
      </c>
      <c r="AM166">
        <f t="shared" si="64"/>
        <v>15570464.42</v>
      </c>
      <c r="AN166">
        <f t="shared" si="64"/>
        <v>0</v>
      </c>
      <c r="AO166">
        <f t="shared" si="64"/>
        <v>0</v>
      </c>
      <c r="AP166">
        <f t="shared" si="64"/>
        <v>0</v>
      </c>
      <c r="AQ166">
        <f t="shared" si="64"/>
        <v>0</v>
      </c>
      <c r="AR166">
        <f t="shared" si="64"/>
        <v>0</v>
      </c>
      <c r="AS166">
        <f t="shared" si="64"/>
        <v>0</v>
      </c>
      <c r="AT166">
        <f t="shared" si="64"/>
        <v>0</v>
      </c>
      <c r="AU166">
        <f t="shared" si="64"/>
        <v>0</v>
      </c>
      <c r="AV166">
        <f t="shared" si="64"/>
        <v>0</v>
      </c>
      <c r="AW166">
        <f t="shared" si="64"/>
        <v>0</v>
      </c>
      <c r="AX166">
        <f t="shared" si="64"/>
        <v>0</v>
      </c>
      <c r="AY166">
        <f t="shared" si="64"/>
        <v>0</v>
      </c>
      <c r="AZ166">
        <f t="shared" si="64"/>
        <v>0</v>
      </c>
      <c r="BA166">
        <f t="shared" si="64"/>
        <v>0</v>
      </c>
      <c r="BB166">
        <f t="shared" si="64"/>
        <v>0</v>
      </c>
      <c r="BC166">
        <f t="shared" si="64"/>
        <v>78</v>
      </c>
      <c r="BD166" t="str">
        <f t="shared" si="64"/>
        <v>Ministerio de Hidrocarburos y Energías</v>
      </c>
      <c r="BE166">
        <f t="shared" si="64"/>
        <v>0</v>
      </c>
      <c r="BF166">
        <f t="shared" si="64"/>
        <v>0</v>
      </c>
      <c r="BG166">
        <f t="shared" si="64"/>
        <v>0</v>
      </c>
      <c r="BH166">
        <f t="shared" si="64"/>
        <v>0</v>
      </c>
      <c r="BI166">
        <f t="shared" si="64"/>
        <v>0</v>
      </c>
      <c r="BJ166">
        <f t="shared" si="64"/>
        <v>0</v>
      </c>
      <c r="BK166">
        <f t="shared" si="64"/>
        <v>0</v>
      </c>
      <c r="BL166">
        <f t="shared" si="64"/>
        <v>0</v>
      </c>
      <c r="BM166">
        <f t="shared" si="64"/>
        <v>0</v>
      </c>
      <c r="BN166">
        <f t="shared" si="64"/>
        <v>3316730.01</v>
      </c>
      <c r="BO166">
        <f t="shared" ref="BO166:CT166" si="65">BO17</f>
        <v>0</v>
      </c>
      <c r="BP166">
        <f t="shared" si="65"/>
        <v>0</v>
      </c>
      <c r="BQ166">
        <f t="shared" si="65"/>
        <v>0</v>
      </c>
      <c r="BR166">
        <f t="shared" si="65"/>
        <v>0</v>
      </c>
      <c r="BS166">
        <f t="shared" si="65"/>
        <v>0</v>
      </c>
      <c r="BT166">
        <f t="shared" si="65"/>
        <v>0</v>
      </c>
      <c r="BU166">
        <f t="shared" si="65"/>
        <v>0</v>
      </c>
      <c r="BV166">
        <f t="shared" si="65"/>
        <v>0</v>
      </c>
      <c r="BW166">
        <f t="shared" si="65"/>
        <v>0</v>
      </c>
      <c r="BX166">
        <f t="shared" si="65"/>
        <v>0</v>
      </c>
      <c r="BY166">
        <f t="shared" si="65"/>
        <v>0</v>
      </c>
      <c r="BZ166">
        <f t="shared" si="65"/>
        <v>0</v>
      </c>
      <c r="CA166">
        <f t="shared" si="65"/>
        <v>0</v>
      </c>
      <c r="CB166">
        <f t="shared" si="65"/>
        <v>0</v>
      </c>
      <c r="CC166">
        <f t="shared" si="65"/>
        <v>0</v>
      </c>
      <c r="CD166">
        <f t="shared" si="65"/>
        <v>249</v>
      </c>
      <c r="CE166" t="str">
        <f t="shared" si="65"/>
        <v>Central de Abastecimiento y Suministros de Salud</v>
      </c>
      <c r="CF166">
        <f t="shared" si="65"/>
        <v>0</v>
      </c>
      <c r="CG166">
        <f t="shared" si="65"/>
        <v>0</v>
      </c>
      <c r="CH166">
        <f t="shared" si="65"/>
        <v>0</v>
      </c>
      <c r="CI166">
        <f t="shared" si="65"/>
        <v>0</v>
      </c>
      <c r="CJ166">
        <f t="shared" si="65"/>
        <v>0</v>
      </c>
      <c r="CK166">
        <f t="shared" si="65"/>
        <v>0</v>
      </c>
      <c r="CL166">
        <f t="shared" si="65"/>
        <v>0</v>
      </c>
      <c r="CM166">
        <f t="shared" si="65"/>
        <v>0</v>
      </c>
      <c r="CN166">
        <f t="shared" si="65"/>
        <v>830459.52640000009</v>
      </c>
      <c r="CO166">
        <f t="shared" si="65"/>
        <v>0</v>
      </c>
      <c r="CP166">
        <f t="shared" si="65"/>
        <v>0</v>
      </c>
      <c r="CQ166">
        <f t="shared" si="65"/>
        <v>0</v>
      </c>
      <c r="CR166">
        <f t="shared" si="65"/>
        <v>0</v>
      </c>
      <c r="CS166">
        <f t="shared" si="65"/>
        <v>0</v>
      </c>
      <c r="CT166">
        <f t="shared" si="65"/>
        <v>0</v>
      </c>
      <c r="CU166">
        <f t="shared" ref="CU166:DC166" si="66">CU17</f>
        <v>0</v>
      </c>
      <c r="CV166">
        <f t="shared" si="66"/>
        <v>0</v>
      </c>
      <c r="CW166">
        <f t="shared" si="66"/>
        <v>0</v>
      </c>
      <c r="CX166">
        <f t="shared" si="66"/>
        <v>0</v>
      </c>
      <c r="CY166">
        <f t="shared" si="66"/>
        <v>0</v>
      </c>
      <c r="CZ166">
        <f t="shared" si="66"/>
        <v>0</v>
      </c>
      <c r="DA166">
        <f t="shared" si="66"/>
        <v>0</v>
      </c>
      <c r="DB166">
        <f t="shared" si="66"/>
        <v>0</v>
      </c>
      <c r="DC166">
        <f t="shared" si="66"/>
        <v>0</v>
      </c>
      <c r="DD166">
        <f t="shared" si="58"/>
        <v>0</v>
      </c>
      <c r="DE166">
        <f t="shared" si="58"/>
        <v>134</v>
      </c>
      <c r="DF166" t="str">
        <f t="shared" si="58"/>
        <v>Consejo Nacional de Vivienda Policial</v>
      </c>
      <c r="DG166">
        <f t="shared" si="58"/>
        <v>11770361.639999999</v>
      </c>
      <c r="DH166">
        <f t="shared" si="58"/>
        <v>0</v>
      </c>
    </row>
    <row r="167" spans="1:112">
      <c r="A167">
        <f t="shared" si="0"/>
        <v>132</v>
      </c>
      <c r="B167" t="str">
        <f t="shared" si="0"/>
        <v>Servicio de Desarrollo de las Empresas Púb. Productivas</v>
      </c>
      <c r="C167">
        <f t="shared" ref="C167:AH167" si="67">C18</f>
        <v>0</v>
      </c>
      <c r="D167">
        <f t="shared" si="67"/>
        <v>0</v>
      </c>
      <c r="E167">
        <f t="shared" si="67"/>
        <v>0</v>
      </c>
      <c r="F167">
        <f t="shared" si="67"/>
        <v>0</v>
      </c>
      <c r="G167">
        <f t="shared" si="67"/>
        <v>0</v>
      </c>
      <c r="H167">
        <f t="shared" si="67"/>
        <v>0</v>
      </c>
      <c r="I167">
        <f t="shared" si="67"/>
        <v>0</v>
      </c>
      <c r="J167">
        <f t="shared" si="67"/>
        <v>0</v>
      </c>
      <c r="K167">
        <f t="shared" si="67"/>
        <v>0</v>
      </c>
      <c r="L167">
        <f t="shared" si="67"/>
        <v>4352.3100000000004</v>
      </c>
      <c r="M167">
        <f t="shared" si="67"/>
        <v>0</v>
      </c>
      <c r="N167">
        <f t="shared" si="67"/>
        <v>0</v>
      </c>
      <c r="O167">
        <f t="shared" si="67"/>
        <v>0</v>
      </c>
      <c r="P167">
        <f t="shared" si="67"/>
        <v>0</v>
      </c>
      <c r="Q167">
        <f t="shared" si="67"/>
        <v>0</v>
      </c>
      <c r="R167">
        <f t="shared" si="67"/>
        <v>0</v>
      </c>
      <c r="S167">
        <f t="shared" si="67"/>
        <v>0</v>
      </c>
      <c r="T167">
        <f t="shared" si="67"/>
        <v>0</v>
      </c>
      <c r="U167">
        <f t="shared" si="67"/>
        <v>0</v>
      </c>
      <c r="V167">
        <f t="shared" si="67"/>
        <v>0</v>
      </c>
      <c r="W167">
        <f t="shared" si="67"/>
        <v>0</v>
      </c>
      <c r="X167">
        <f t="shared" si="67"/>
        <v>0</v>
      </c>
      <c r="Y167">
        <f t="shared" si="67"/>
        <v>0</v>
      </c>
      <c r="Z167">
        <f t="shared" si="67"/>
        <v>0</v>
      </c>
      <c r="AA167">
        <f t="shared" si="67"/>
        <v>0</v>
      </c>
      <c r="AB167">
        <f t="shared" si="67"/>
        <v>25</v>
      </c>
      <c r="AC167" t="str">
        <f t="shared" si="67"/>
        <v>Ministerio de la Presidencia</v>
      </c>
      <c r="AD167">
        <f t="shared" si="67"/>
        <v>0</v>
      </c>
      <c r="AE167">
        <f t="shared" si="67"/>
        <v>0</v>
      </c>
      <c r="AF167">
        <f t="shared" si="67"/>
        <v>0</v>
      </c>
      <c r="AG167">
        <f t="shared" si="67"/>
        <v>0</v>
      </c>
      <c r="AH167">
        <f t="shared" si="67"/>
        <v>0</v>
      </c>
      <c r="AI167">
        <f t="shared" ref="AI167:BN167" si="68">AI18</f>
        <v>44590</v>
      </c>
      <c r="AJ167">
        <f t="shared" si="68"/>
        <v>0</v>
      </c>
      <c r="AK167">
        <f t="shared" si="68"/>
        <v>0</v>
      </c>
      <c r="AL167">
        <f t="shared" si="68"/>
        <v>0</v>
      </c>
      <c r="AM167">
        <f t="shared" si="68"/>
        <v>0</v>
      </c>
      <c r="AN167">
        <f t="shared" si="68"/>
        <v>0</v>
      </c>
      <c r="AO167">
        <f t="shared" si="68"/>
        <v>0</v>
      </c>
      <c r="AP167">
        <f t="shared" si="68"/>
        <v>0</v>
      </c>
      <c r="AQ167">
        <f t="shared" si="68"/>
        <v>0</v>
      </c>
      <c r="AR167">
        <f t="shared" si="68"/>
        <v>0</v>
      </c>
      <c r="AS167">
        <f t="shared" si="68"/>
        <v>0</v>
      </c>
      <c r="AT167">
        <f t="shared" si="68"/>
        <v>0</v>
      </c>
      <c r="AU167">
        <f t="shared" si="68"/>
        <v>0</v>
      </c>
      <c r="AV167">
        <f t="shared" si="68"/>
        <v>0</v>
      </c>
      <c r="AW167">
        <f t="shared" si="68"/>
        <v>0</v>
      </c>
      <c r="AX167">
        <f t="shared" si="68"/>
        <v>0</v>
      </c>
      <c r="AY167">
        <f t="shared" si="68"/>
        <v>0</v>
      </c>
      <c r="AZ167">
        <f t="shared" si="68"/>
        <v>0</v>
      </c>
      <c r="BA167">
        <f t="shared" si="68"/>
        <v>0</v>
      </c>
      <c r="BB167">
        <f t="shared" si="68"/>
        <v>0</v>
      </c>
      <c r="BC167">
        <f t="shared" si="68"/>
        <v>81</v>
      </c>
      <c r="BD167" t="str">
        <f t="shared" si="68"/>
        <v>Ministerio de Obras Públicas, Servicios y Vivienda</v>
      </c>
      <c r="BE167">
        <f t="shared" si="68"/>
        <v>0</v>
      </c>
      <c r="BF167">
        <f t="shared" si="68"/>
        <v>0</v>
      </c>
      <c r="BG167">
        <f t="shared" si="68"/>
        <v>0</v>
      </c>
      <c r="BH167">
        <f t="shared" si="68"/>
        <v>0</v>
      </c>
      <c r="BI167">
        <f t="shared" si="68"/>
        <v>0</v>
      </c>
      <c r="BJ167">
        <f t="shared" si="68"/>
        <v>3056466.98</v>
      </c>
      <c r="BK167">
        <f t="shared" si="68"/>
        <v>0</v>
      </c>
      <c r="BL167">
        <f t="shared" si="68"/>
        <v>0</v>
      </c>
      <c r="BM167">
        <f t="shared" si="68"/>
        <v>0</v>
      </c>
      <c r="BN167">
        <f t="shared" si="68"/>
        <v>148264.62</v>
      </c>
      <c r="BO167">
        <f t="shared" ref="BO167:CT167" si="69">BO18</f>
        <v>0</v>
      </c>
      <c r="BP167">
        <f t="shared" si="69"/>
        <v>0</v>
      </c>
      <c r="BQ167">
        <f t="shared" si="69"/>
        <v>0</v>
      </c>
      <c r="BR167">
        <f t="shared" si="69"/>
        <v>0</v>
      </c>
      <c r="BS167">
        <f t="shared" si="69"/>
        <v>0</v>
      </c>
      <c r="BT167">
        <f t="shared" si="69"/>
        <v>0</v>
      </c>
      <c r="BU167">
        <f t="shared" si="69"/>
        <v>0</v>
      </c>
      <c r="BV167">
        <f t="shared" si="69"/>
        <v>0</v>
      </c>
      <c r="BW167">
        <f t="shared" si="69"/>
        <v>0</v>
      </c>
      <c r="BX167">
        <f t="shared" si="69"/>
        <v>0</v>
      </c>
      <c r="BY167">
        <f t="shared" si="69"/>
        <v>0</v>
      </c>
      <c r="BZ167">
        <f t="shared" si="69"/>
        <v>0</v>
      </c>
      <c r="CA167">
        <f t="shared" si="69"/>
        <v>0</v>
      </c>
      <c r="CB167">
        <f t="shared" si="69"/>
        <v>0</v>
      </c>
      <c r="CC167">
        <f t="shared" si="69"/>
        <v>0</v>
      </c>
      <c r="CD167">
        <f t="shared" si="69"/>
        <v>0</v>
      </c>
      <c r="CE167">
        <f t="shared" si="69"/>
        <v>0</v>
      </c>
      <c r="CF167">
        <f t="shared" si="69"/>
        <v>0</v>
      </c>
      <c r="CG167">
        <f t="shared" si="69"/>
        <v>0</v>
      </c>
      <c r="CH167">
        <f t="shared" si="69"/>
        <v>0</v>
      </c>
      <c r="CI167">
        <f t="shared" si="69"/>
        <v>0</v>
      </c>
      <c r="CJ167">
        <f t="shared" si="69"/>
        <v>0</v>
      </c>
      <c r="CK167">
        <f t="shared" si="69"/>
        <v>0</v>
      </c>
      <c r="CL167">
        <f t="shared" si="69"/>
        <v>0</v>
      </c>
      <c r="CM167">
        <f t="shared" si="69"/>
        <v>0</v>
      </c>
      <c r="CN167">
        <f t="shared" si="69"/>
        <v>0</v>
      </c>
      <c r="CO167">
        <f t="shared" si="69"/>
        <v>0</v>
      </c>
      <c r="CP167">
        <f t="shared" si="69"/>
        <v>0</v>
      </c>
      <c r="CQ167">
        <f t="shared" si="69"/>
        <v>0</v>
      </c>
      <c r="CR167">
        <f t="shared" si="69"/>
        <v>0</v>
      </c>
      <c r="CS167">
        <f t="shared" si="69"/>
        <v>0</v>
      </c>
      <c r="CT167">
        <f t="shared" si="69"/>
        <v>0</v>
      </c>
      <c r="CU167">
        <f t="shared" ref="CU167:DC167" si="70">CU18</f>
        <v>0</v>
      </c>
      <c r="CV167">
        <f t="shared" si="70"/>
        <v>0</v>
      </c>
      <c r="CW167">
        <f t="shared" si="70"/>
        <v>0</v>
      </c>
      <c r="CX167">
        <f t="shared" si="70"/>
        <v>0</v>
      </c>
      <c r="CY167">
        <f t="shared" si="70"/>
        <v>0</v>
      </c>
      <c r="CZ167">
        <f t="shared" si="70"/>
        <v>0</v>
      </c>
      <c r="DA167">
        <f t="shared" si="70"/>
        <v>0</v>
      </c>
      <c r="DB167">
        <f t="shared" si="70"/>
        <v>0</v>
      </c>
      <c r="DC167">
        <f t="shared" si="70"/>
        <v>0</v>
      </c>
      <c r="DD167">
        <f t="shared" si="58"/>
        <v>0</v>
      </c>
      <c r="DE167">
        <f t="shared" si="58"/>
        <v>293</v>
      </c>
      <c r="DF167" t="str">
        <f t="shared" si="58"/>
        <v>Fundación Cultural del Banco Central de Bolivia</v>
      </c>
      <c r="DG167">
        <f t="shared" si="58"/>
        <v>4540</v>
      </c>
      <c r="DH167">
        <f t="shared" si="58"/>
        <v>0</v>
      </c>
    </row>
    <row r="168" spans="1:112">
      <c r="A168">
        <f t="shared" si="0"/>
        <v>212</v>
      </c>
      <c r="B168" t="str">
        <f t="shared" si="0"/>
        <v>Instituto Nacional de Reforma Agraria</v>
      </c>
      <c r="C168">
        <f t="shared" ref="C168:AH168" si="71">C19</f>
        <v>0</v>
      </c>
      <c r="D168">
        <f t="shared" si="71"/>
        <v>0</v>
      </c>
      <c r="E168">
        <f t="shared" si="71"/>
        <v>0</v>
      </c>
      <c r="F168">
        <f t="shared" si="71"/>
        <v>0</v>
      </c>
      <c r="G168">
        <f t="shared" si="71"/>
        <v>0</v>
      </c>
      <c r="H168">
        <f t="shared" si="71"/>
        <v>205.6</v>
      </c>
      <c r="I168">
        <f t="shared" si="71"/>
        <v>0</v>
      </c>
      <c r="J168">
        <f t="shared" si="71"/>
        <v>15200.1</v>
      </c>
      <c r="K168">
        <f t="shared" si="71"/>
        <v>0</v>
      </c>
      <c r="L168">
        <f t="shared" si="71"/>
        <v>1444.9799999999998</v>
      </c>
      <c r="M168">
        <f t="shared" si="71"/>
        <v>0</v>
      </c>
      <c r="N168">
        <f t="shared" si="71"/>
        <v>0</v>
      </c>
      <c r="O168">
        <f t="shared" si="71"/>
        <v>0</v>
      </c>
      <c r="P168">
        <f t="shared" si="71"/>
        <v>0</v>
      </c>
      <c r="Q168">
        <f t="shared" si="71"/>
        <v>0</v>
      </c>
      <c r="R168">
        <f t="shared" si="71"/>
        <v>0</v>
      </c>
      <c r="S168">
        <f t="shared" si="71"/>
        <v>0</v>
      </c>
      <c r="T168">
        <f t="shared" si="71"/>
        <v>0</v>
      </c>
      <c r="U168">
        <f t="shared" si="71"/>
        <v>0</v>
      </c>
      <c r="V168">
        <f t="shared" si="71"/>
        <v>0</v>
      </c>
      <c r="W168">
        <f t="shared" si="71"/>
        <v>0</v>
      </c>
      <c r="X168">
        <f t="shared" si="71"/>
        <v>0</v>
      </c>
      <c r="Y168">
        <f t="shared" si="71"/>
        <v>0</v>
      </c>
      <c r="Z168">
        <f t="shared" si="71"/>
        <v>0</v>
      </c>
      <c r="AA168">
        <f t="shared" si="71"/>
        <v>0</v>
      </c>
      <c r="AB168">
        <f t="shared" si="71"/>
        <v>376</v>
      </c>
      <c r="AC168" t="str">
        <f t="shared" si="71"/>
        <v>Agencia Boliviana de Energía Nuclear</v>
      </c>
      <c r="AD168">
        <f t="shared" si="71"/>
        <v>0</v>
      </c>
      <c r="AE168">
        <f t="shared" si="71"/>
        <v>0</v>
      </c>
      <c r="AF168">
        <f t="shared" si="71"/>
        <v>0</v>
      </c>
      <c r="AG168">
        <f t="shared" si="71"/>
        <v>0</v>
      </c>
      <c r="AH168">
        <f t="shared" si="71"/>
        <v>79.989999999999995</v>
      </c>
      <c r="AI168">
        <f t="shared" ref="AI168:BN168" si="72">AI19</f>
        <v>2136304.36</v>
      </c>
      <c r="AJ168">
        <f t="shared" si="72"/>
        <v>0</v>
      </c>
      <c r="AK168">
        <f t="shared" si="72"/>
        <v>0</v>
      </c>
      <c r="AL168">
        <f t="shared" si="72"/>
        <v>0</v>
      </c>
      <c r="AM168">
        <f t="shared" si="72"/>
        <v>0</v>
      </c>
      <c r="AN168">
        <f t="shared" si="72"/>
        <v>0</v>
      </c>
      <c r="AO168">
        <f t="shared" si="72"/>
        <v>0</v>
      </c>
      <c r="AP168">
        <f t="shared" si="72"/>
        <v>0</v>
      </c>
      <c r="AQ168">
        <f t="shared" si="72"/>
        <v>0</v>
      </c>
      <c r="AR168">
        <f t="shared" si="72"/>
        <v>0</v>
      </c>
      <c r="AS168">
        <f t="shared" si="72"/>
        <v>0</v>
      </c>
      <c r="AT168">
        <f t="shared" si="72"/>
        <v>0</v>
      </c>
      <c r="AU168">
        <f t="shared" si="72"/>
        <v>0</v>
      </c>
      <c r="AV168">
        <f t="shared" si="72"/>
        <v>0</v>
      </c>
      <c r="AW168">
        <f t="shared" si="72"/>
        <v>0</v>
      </c>
      <c r="AX168">
        <f t="shared" si="72"/>
        <v>0</v>
      </c>
      <c r="AY168">
        <f t="shared" si="72"/>
        <v>0</v>
      </c>
      <c r="AZ168">
        <f t="shared" si="72"/>
        <v>0</v>
      </c>
      <c r="BA168">
        <f t="shared" si="72"/>
        <v>0</v>
      </c>
      <c r="BB168">
        <f t="shared" si="72"/>
        <v>0</v>
      </c>
      <c r="BC168">
        <f t="shared" si="72"/>
        <v>30</v>
      </c>
      <c r="BD168" t="str">
        <f t="shared" si="72"/>
        <v>Ministerio de Justicia y Transparencia Institucional</v>
      </c>
      <c r="BE168">
        <f t="shared" si="72"/>
        <v>0</v>
      </c>
      <c r="BF168">
        <f t="shared" si="72"/>
        <v>0</v>
      </c>
      <c r="BG168">
        <f t="shared" si="72"/>
        <v>0</v>
      </c>
      <c r="BH168">
        <f t="shared" si="72"/>
        <v>0</v>
      </c>
      <c r="BI168">
        <f t="shared" si="72"/>
        <v>0</v>
      </c>
      <c r="BJ168">
        <f t="shared" si="72"/>
        <v>0</v>
      </c>
      <c r="BK168">
        <f t="shared" si="72"/>
        <v>6028020.1400000006</v>
      </c>
      <c r="BL168">
        <f t="shared" si="72"/>
        <v>0</v>
      </c>
      <c r="BM168">
        <f t="shared" si="72"/>
        <v>0</v>
      </c>
      <c r="BN168">
        <f t="shared" si="72"/>
        <v>0</v>
      </c>
      <c r="BO168">
        <f t="shared" ref="BO168:CT168" si="73">BO19</f>
        <v>0</v>
      </c>
      <c r="BP168">
        <f t="shared" si="73"/>
        <v>0</v>
      </c>
      <c r="BQ168">
        <f t="shared" si="73"/>
        <v>0</v>
      </c>
      <c r="BR168">
        <f t="shared" si="73"/>
        <v>0</v>
      </c>
      <c r="BS168">
        <f t="shared" si="73"/>
        <v>0</v>
      </c>
      <c r="BT168">
        <f t="shared" si="73"/>
        <v>0</v>
      </c>
      <c r="BU168">
        <f t="shared" si="73"/>
        <v>0</v>
      </c>
      <c r="BV168">
        <f t="shared" si="73"/>
        <v>0</v>
      </c>
      <c r="BW168">
        <f t="shared" si="73"/>
        <v>0</v>
      </c>
      <c r="BX168">
        <f t="shared" si="73"/>
        <v>0</v>
      </c>
      <c r="BY168">
        <f t="shared" si="73"/>
        <v>0</v>
      </c>
      <c r="BZ168">
        <f t="shared" si="73"/>
        <v>0</v>
      </c>
      <c r="CA168">
        <f t="shared" si="73"/>
        <v>0</v>
      </c>
      <c r="CB168">
        <f t="shared" si="73"/>
        <v>0</v>
      </c>
      <c r="CC168">
        <f t="shared" si="73"/>
        <v>0</v>
      </c>
      <c r="CD168">
        <f t="shared" si="73"/>
        <v>0</v>
      </c>
      <c r="CE168">
        <f t="shared" si="73"/>
        <v>0</v>
      </c>
      <c r="CF168">
        <f t="shared" si="73"/>
        <v>0</v>
      </c>
      <c r="CG168">
        <f t="shared" si="73"/>
        <v>0</v>
      </c>
      <c r="CH168">
        <f t="shared" si="73"/>
        <v>0</v>
      </c>
      <c r="CI168">
        <f t="shared" si="73"/>
        <v>0</v>
      </c>
      <c r="CJ168">
        <f t="shared" si="73"/>
        <v>0</v>
      </c>
      <c r="CK168">
        <f t="shared" si="73"/>
        <v>0</v>
      </c>
      <c r="CL168">
        <f t="shared" si="73"/>
        <v>0</v>
      </c>
      <c r="CM168">
        <f t="shared" si="73"/>
        <v>0</v>
      </c>
      <c r="CN168">
        <f t="shared" si="73"/>
        <v>0</v>
      </c>
      <c r="CO168">
        <f t="shared" si="73"/>
        <v>0</v>
      </c>
      <c r="CP168">
        <f t="shared" si="73"/>
        <v>0</v>
      </c>
      <c r="CQ168">
        <f t="shared" si="73"/>
        <v>0</v>
      </c>
      <c r="CR168">
        <f t="shared" si="73"/>
        <v>0</v>
      </c>
      <c r="CS168">
        <f t="shared" si="73"/>
        <v>0</v>
      </c>
      <c r="CT168">
        <f t="shared" si="73"/>
        <v>0</v>
      </c>
      <c r="CU168">
        <f t="shared" ref="CU168:DC168" si="74">CU19</f>
        <v>0</v>
      </c>
      <c r="CV168">
        <f t="shared" si="74"/>
        <v>0</v>
      </c>
      <c r="CW168">
        <f t="shared" si="74"/>
        <v>0</v>
      </c>
      <c r="CX168">
        <f t="shared" si="74"/>
        <v>0</v>
      </c>
      <c r="CY168">
        <f t="shared" si="74"/>
        <v>0</v>
      </c>
      <c r="CZ168">
        <f t="shared" si="74"/>
        <v>0</v>
      </c>
      <c r="DA168">
        <f t="shared" si="74"/>
        <v>0</v>
      </c>
      <c r="DB168">
        <f t="shared" si="74"/>
        <v>0</v>
      </c>
      <c r="DC168">
        <f t="shared" si="74"/>
        <v>0</v>
      </c>
      <c r="DD168">
        <f t="shared" si="58"/>
        <v>0</v>
      </c>
      <c r="DE168">
        <f t="shared" si="58"/>
        <v>586</v>
      </c>
      <c r="DF168" t="str">
        <f t="shared" si="58"/>
        <v>Empresa Azucarera San Buenaventura</v>
      </c>
      <c r="DG168">
        <f t="shared" si="58"/>
        <v>794002.94</v>
      </c>
      <c r="DH168">
        <f t="shared" si="58"/>
        <v>0</v>
      </c>
    </row>
    <row r="169" spans="1:112">
      <c r="A169">
        <f t="shared" si="0"/>
        <v>287</v>
      </c>
      <c r="B169" t="str">
        <f t="shared" si="0"/>
        <v>Fondo Nacional de Inversión Productiva y Social</v>
      </c>
      <c r="C169">
        <f t="shared" ref="C169:AH169" si="75">C20</f>
        <v>0</v>
      </c>
      <c r="D169">
        <f t="shared" si="75"/>
        <v>0</v>
      </c>
      <c r="E169">
        <f t="shared" si="75"/>
        <v>0</v>
      </c>
      <c r="F169">
        <f t="shared" si="75"/>
        <v>0</v>
      </c>
      <c r="G169">
        <f t="shared" si="75"/>
        <v>0</v>
      </c>
      <c r="H169">
        <f t="shared" si="75"/>
        <v>0</v>
      </c>
      <c r="I169">
        <f t="shared" si="75"/>
        <v>0</v>
      </c>
      <c r="J169">
        <f t="shared" si="75"/>
        <v>0</v>
      </c>
      <c r="K169">
        <f t="shared" si="75"/>
        <v>0</v>
      </c>
      <c r="L169">
        <f t="shared" si="75"/>
        <v>767.13</v>
      </c>
      <c r="M169">
        <f t="shared" si="75"/>
        <v>0</v>
      </c>
      <c r="N169">
        <f t="shared" si="75"/>
        <v>0</v>
      </c>
      <c r="O169">
        <f t="shared" si="75"/>
        <v>0</v>
      </c>
      <c r="P169">
        <f t="shared" si="75"/>
        <v>0</v>
      </c>
      <c r="Q169">
        <f t="shared" si="75"/>
        <v>0</v>
      </c>
      <c r="R169">
        <f t="shared" si="75"/>
        <v>0</v>
      </c>
      <c r="S169">
        <f t="shared" si="75"/>
        <v>0</v>
      </c>
      <c r="T169">
        <f t="shared" si="75"/>
        <v>0</v>
      </c>
      <c r="U169">
        <f t="shared" si="75"/>
        <v>0</v>
      </c>
      <c r="V169">
        <f t="shared" si="75"/>
        <v>0</v>
      </c>
      <c r="W169">
        <f t="shared" si="75"/>
        <v>0</v>
      </c>
      <c r="X169">
        <f t="shared" si="75"/>
        <v>0</v>
      </c>
      <c r="Y169">
        <f t="shared" si="75"/>
        <v>0</v>
      </c>
      <c r="Z169">
        <f t="shared" si="75"/>
        <v>0</v>
      </c>
      <c r="AA169">
        <f t="shared" si="75"/>
        <v>0</v>
      </c>
      <c r="AB169">
        <f t="shared" si="75"/>
        <v>951</v>
      </c>
      <c r="AC169" t="str">
        <f t="shared" si="75"/>
        <v>Banco Central de Bolivia</v>
      </c>
      <c r="AD169">
        <f t="shared" si="75"/>
        <v>0</v>
      </c>
      <c r="AE169">
        <f t="shared" si="75"/>
        <v>0</v>
      </c>
      <c r="AF169">
        <f t="shared" si="75"/>
        <v>0</v>
      </c>
      <c r="AG169">
        <f t="shared" si="75"/>
        <v>0</v>
      </c>
      <c r="AH169">
        <f t="shared" si="75"/>
        <v>0</v>
      </c>
      <c r="AI169">
        <f t="shared" ref="AI169:BN169" si="76">AI20</f>
        <v>705880771.17999995</v>
      </c>
      <c r="AJ169">
        <f t="shared" si="76"/>
        <v>0</v>
      </c>
      <c r="AK169">
        <f t="shared" si="76"/>
        <v>0</v>
      </c>
      <c r="AL169">
        <f t="shared" si="76"/>
        <v>0</v>
      </c>
      <c r="AM169">
        <f t="shared" si="76"/>
        <v>0</v>
      </c>
      <c r="AN169">
        <f t="shared" si="76"/>
        <v>0</v>
      </c>
      <c r="AO169">
        <f t="shared" si="76"/>
        <v>0</v>
      </c>
      <c r="AP169">
        <f t="shared" si="76"/>
        <v>0</v>
      </c>
      <c r="AQ169">
        <f t="shared" si="76"/>
        <v>0</v>
      </c>
      <c r="AR169">
        <f t="shared" si="76"/>
        <v>0</v>
      </c>
      <c r="AS169">
        <f t="shared" si="76"/>
        <v>0</v>
      </c>
      <c r="AT169">
        <f t="shared" si="76"/>
        <v>0</v>
      </c>
      <c r="AU169">
        <f t="shared" si="76"/>
        <v>0</v>
      </c>
      <c r="AV169">
        <f t="shared" si="76"/>
        <v>0</v>
      </c>
      <c r="AW169">
        <f t="shared" si="76"/>
        <v>0</v>
      </c>
      <c r="AX169">
        <f t="shared" si="76"/>
        <v>0</v>
      </c>
      <c r="AY169">
        <f t="shared" si="76"/>
        <v>0</v>
      </c>
      <c r="AZ169">
        <f t="shared" si="76"/>
        <v>0</v>
      </c>
      <c r="BA169">
        <f t="shared" si="76"/>
        <v>0</v>
      </c>
      <c r="BB169">
        <f t="shared" si="76"/>
        <v>0</v>
      </c>
      <c r="BC169">
        <f t="shared" si="76"/>
        <v>383</v>
      </c>
      <c r="BD169" t="str">
        <f t="shared" si="76"/>
        <v>Agencia Boliviana de Correos "Correos de Bolivia"</v>
      </c>
      <c r="BE169">
        <f t="shared" si="76"/>
        <v>0</v>
      </c>
      <c r="BF169">
        <f t="shared" si="76"/>
        <v>0</v>
      </c>
      <c r="BG169">
        <f t="shared" si="76"/>
        <v>0</v>
      </c>
      <c r="BH169">
        <f t="shared" si="76"/>
        <v>0</v>
      </c>
      <c r="BI169">
        <f t="shared" si="76"/>
        <v>2353138</v>
      </c>
      <c r="BJ169">
        <f t="shared" si="76"/>
        <v>0</v>
      </c>
      <c r="BK169">
        <f t="shared" si="76"/>
        <v>0</v>
      </c>
      <c r="BL169">
        <f t="shared" si="76"/>
        <v>0</v>
      </c>
      <c r="BM169">
        <f t="shared" si="76"/>
        <v>0</v>
      </c>
      <c r="BN169">
        <f t="shared" si="76"/>
        <v>0</v>
      </c>
      <c r="BO169">
        <f t="shared" ref="BO169:CT169" si="77">BO20</f>
        <v>0</v>
      </c>
      <c r="BP169">
        <f t="shared" si="77"/>
        <v>0</v>
      </c>
      <c r="BQ169">
        <f t="shared" si="77"/>
        <v>0</v>
      </c>
      <c r="BR169">
        <f t="shared" si="77"/>
        <v>0</v>
      </c>
      <c r="BS169">
        <f t="shared" si="77"/>
        <v>0</v>
      </c>
      <c r="BT169">
        <f t="shared" si="77"/>
        <v>0</v>
      </c>
      <c r="BU169">
        <f t="shared" si="77"/>
        <v>0</v>
      </c>
      <c r="BV169">
        <f t="shared" si="77"/>
        <v>0</v>
      </c>
      <c r="BW169">
        <f t="shared" si="77"/>
        <v>0</v>
      </c>
      <c r="BX169">
        <f t="shared" si="77"/>
        <v>0</v>
      </c>
      <c r="BY169">
        <f t="shared" si="77"/>
        <v>0</v>
      </c>
      <c r="BZ169">
        <f t="shared" si="77"/>
        <v>0</v>
      </c>
      <c r="CA169">
        <f t="shared" si="77"/>
        <v>0</v>
      </c>
      <c r="CB169">
        <f t="shared" si="77"/>
        <v>0</v>
      </c>
      <c r="CC169">
        <f t="shared" si="77"/>
        <v>0</v>
      </c>
      <c r="CD169">
        <f t="shared" si="77"/>
        <v>0</v>
      </c>
      <c r="CE169">
        <f t="shared" si="77"/>
        <v>0</v>
      </c>
      <c r="CF169">
        <f t="shared" si="77"/>
        <v>0</v>
      </c>
      <c r="CG169">
        <f t="shared" si="77"/>
        <v>0</v>
      </c>
      <c r="CH169">
        <f t="shared" si="77"/>
        <v>0</v>
      </c>
      <c r="CI169">
        <f t="shared" si="77"/>
        <v>0</v>
      </c>
      <c r="CJ169">
        <f t="shared" si="77"/>
        <v>0</v>
      </c>
      <c r="CK169">
        <f t="shared" si="77"/>
        <v>0</v>
      </c>
      <c r="CL169">
        <f t="shared" si="77"/>
        <v>0</v>
      </c>
      <c r="CM169">
        <f t="shared" si="77"/>
        <v>0</v>
      </c>
      <c r="CN169">
        <f t="shared" si="77"/>
        <v>0</v>
      </c>
      <c r="CO169">
        <f t="shared" si="77"/>
        <v>0</v>
      </c>
      <c r="CP169">
        <f t="shared" si="77"/>
        <v>0</v>
      </c>
      <c r="CQ169">
        <f t="shared" si="77"/>
        <v>0</v>
      </c>
      <c r="CR169">
        <f t="shared" si="77"/>
        <v>0</v>
      </c>
      <c r="CS169">
        <f t="shared" si="77"/>
        <v>0</v>
      </c>
      <c r="CT169">
        <f t="shared" si="77"/>
        <v>0</v>
      </c>
      <c r="CU169">
        <f t="shared" ref="CU169:DC169" si="78">CU20</f>
        <v>0</v>
      </c>
      <c r="CV169">
        <f t="shared" si="78"/>
        <v>0</v>
      </c>
      <c r="CW169">
        <f t="shared" si="78"/>
        <v>0</v>
      </c>
      <c r="CX169">
        <f t="shared" si="78"/>
        <v>0</v>
      </c>
      <c r="CY169">
        <f t="shared" si="78"/>
        <v>0</v>
      </c>
      <c r="CZ169">
        <f t="shared" si="78"/>
        <v>0</v>
      </c>
      <c r="DA169">
        <f t="shared" si="78"/>
        <v>0</v>
      </c>
      <c r="DB169">
        <f t="shared" si="78"/>
        <v>0</v>
      </c>
      <c r="DC169">
        <f t="shared" si="78"/>
        <v>0</v>
      </c>
      <c r="DD169">
        <f t="shared" si="58"/>
        <v>0</v>
      </c>
      <c r="DE169">
        <f t="shared" si="58"/>
        <v>295</v>
      </c>
      <c r="DF169" t="str">
        <f t="shared" si="58"/>
        <v>Univ. Indígena Bol. Comun. Intercult Prod. Casimiro Huanca</v>
      </c>
      <c r="DG169">
        <f t="shared" si="58"/>
        <v>38523</v>
      </c>
      <c r="DH169">
        <f t="shared" si="58"/>
        <v>0</v>
      </c>
    </row>
    <row r="170" spans="1:112">
      <c r="A170">
        <f t="shared" si="0"/>
        <v>291</v>
      </c>
      <c r="B170" t="str">
        <f t="shared" si="0"/>
        <v>Administradora Boliviana de Carreteras</v>
      </c>
      <c r="C170">
        <f t="shared" ref="C170:AH170" si="79">C21</f>
        <v>0</v>
      </c>
      <c r="D170">
        <f t="shared" si="79"/>
        <v>2527</v>
      </c>
      <c r="E170">
        <f t="shared" si="79"/>
        <v>0</v>
      </c>
      <c r="F170">
        <f t="shared" si="79"/>
        <v>0</v>
      </c>
      <c r="G170">
        <f t="shared" si="79"/>
        <v>0</v>
      </c>
      <c r="H170">
        <f t="shared" si="79"/>
        <v>0</v>
      </c>
      <c r="I170">
        <f t="shared" si="79"/>
        <v>0</v>
      </c>
      <c r="J170">
        <f t="shared" si="79"/>
        <v>0</v>
      </c>
      <c r="K170">
        <f t="shared" si="79"/>
        <v>160</v>
      </c>
      <c r="L170">
        <f t="shared" si="79"/>
        <v>73236.679999999993</v>
      </c>
      <c r="M170">
        <f t="shared" si="79"/>
        <v>0</v>
      </c>
      <c r="N170">
        <f t="shared" si="79"/>
        <v>0</v>
      </c>
      <c r="O170">
        <f t="shared" si="79"/>
        <v>0</v>
      </c>
      <c r="P170">
        <f t="shared" si="79"/>
        <v>0</v>
      </c>
      <c r="Q170">
        <f t="shared" si="79"/>
        <v>0</v>
      </c>
      <c r="R170">
        <f t="shared" si="79"/>
        <v>0</v>
      </c>
      <c r="S170">
        <f t="shared" si="79"/>
        <v>0</v>
      </c>
      <c r="T170">
        <f t="shared" si="79"/>
        <v>0</v>
      </c>
      <c r="U170">
        <f t="shared" si="79"/>
        <v>0</v>
      </c>
      <c r="V170">
        <f t="shared" si="79"/>
        <v>0</v>
      </c>
      <c r="W170">
        <f t="shared" si="79"/>
        <v>0</v>
      </c>
      <c r="X170">
        <f t="shared" si="79"/>
        <v>0</v>
      </c>
      <c r="Y170">
        <f t="shared" si="79"/>
        <v>0</v>
      </c>
      <c r="Z170">
        <f t="shared" si="79"/>
        <v>0</v>
      </c>
      <c r="AA170">
        <f t="shared" si="79"/>
        <v>0</v>
      </c>
      <c r="AB170">
        <f t="shared" si="79"/>
        <v>590</v>
      </c>
      <c r="AC170" t="str">
        <f t="shared" si="79"/>
        <v>Empresa Pública "QUIPUS"</v>
      </c>
      <c r="AD170">
        <f t="shared" si="79"/>
        <v>0</v>
      </c>
      <c r="AE170">
        <f t="shared" si="79"/>
        <v>0</v>
      </c>
      <c r="AF170">
        <f t="shared" si="79"/>
        <v>0</v>
      </c>
      <c r="AG170">
        <f t="shared" si="79"/>
        <v>0</v>
      </c>
      <c r="AH170">
        <f t="shared" si="79"/>
        <v>0</v>
      </c>
      <c r="AI170">
        <f t="shared" ref="AI170:BN170" si="80">AI21</f>
        <v>0</v>
      </c>
      <c r="AJ170">
        <f t="shared" si="80"/>
        <v>0</v>
      </c>
      <c r="AK170">
        <f t="shared" si="80"/>
        <v>0</v>
      </c>
      <c r="AL170">
        <f t="shared" si="80"/>
        <v>0</v>
      </c>
      <c r="AM170">
        <f t="shared" si="80"/>
        <v>24485.47</v>
      </c>
      <c r="AN170">
        <f t="shared" si="80"/>
        <v>0</v>
      </c>
      <c r="AO170">
        <f t="shared" si="80"/>
        <v>0</v>
      </c>
      <c r="AP170">
        <f t="shared" si="80"/>
        <v>0</v>
      </c>
      <c r="AQ170">
        <f t="shared" si="80"/>
        <v>0</v>
      </c>
      <c r="AR170">
        <f t="shared" si="80"/>
        <v>0</v>
      </c>
      <c r="AS170">
        <f t="shared" si="80"/>
        <v>0</v>
      </c>
      <c r="AT170">
        <f t="shared" si="80"/>
        <v>0</v>
      </c>
      <c r="AU170">
        <f t="shared" si="80"/>
        <v>0</v>
      </c>
      <c r="AV170">
        <f t="shared" si="80"/>
        <v>0</v>
      </c>
      <c r="AW170">
        <f t="shared" si="80"/>
        <v>0</v>
      </c>
      <c r="AX170">
        <f t="shared" si="80"/>
        <v>0</v>
      </c>
      <c r="AY170">
        <f t="shared" si="80"/>
        <v>0</v>
      </c>
      <c r="AZ170">
        <f t="shared" si="80"/>
        <v>0</v>
      </c>
      <c r="BA170">
        <f t="shared" si="80"/>
        <v>0</v>
      </c>
      <c r="BB170">
        <f t="shared" si="80"/>
        <v>0</v>
      </c>
      <c r="BC170">
        <f t="shared" si="80"/>
        <v>35</v>
      </c>
      <c r="BD170" t="str">
        <f t="shared" si="80"/>
        <v>Ministerio de Economía y Finanzas Públicas</v>
      </c>
      <c r="BE170">
        <f t="shared" si="80"/>
        <v>0</v>
      </c>
      <c r="BF170">
        <f t="shared" si="80"/>
        <v>0</v>
      </c>
      <c r="BG170">
        <f t="shared" si="80"/>
        <v>927.5</v>
      </c>
      <c r="BH170">
        <f t="shared" si="80"/>
        <v>0</v>
      </c>
      <c r="BI170">
        <f t="shared" si="80"/>
        <v>0</v>
      </c>
      <c r="BJ170">
        <f t="shared" si="80"/>
        <v>0</v>
      </c>
      <c r="BK170">
        <f t="shared" si="80"/>
        <v>0</v>
      </c>
      <c r="BL170">
        <f t="shared" si="80"/>
        <v>0</v>
      </c>
      <c r="BM170">
        <f t="shared" si="80"/>
        <v>13392.01</v>
      </c>
      <c r="BN170">
        <f t="shared" si="80"/>
        <v>0</v>
      </c>
      <c r="BO170">
        <f t="shared" ref="BO170:CT170" si="81">BO21</f>
        <v>0</v>
      </c>
      <c r="BP170">
        <f t="shared" si="81"/>
        <v>0</v>
      </c>
      <c r="BQ170">
        <f t="shared" si="81"/>
        <v>0</v>
      </c>
      <c r="BR170">
        <f t="shared" si="81"/>
        <v>0</v>
      </c>
      <c r="BS170">
        <f t="shared" si="81"/>
        <v>0</v>
      </c>
      <c r="BT170">
        <f t="shared" si="81"/>
        <v>0</v>
      </c>
      <c r="BU170">
        <f t="shared" si="81"/>
        <v>0</v>
      </c>
      <c r="BV170">
        <f t="shared" si="81"/>
        <v>0</v>
      </c>
      <c r="BW170">
        <f t="shared" si="81"/>
        <v>0</v>
      </c>
      <c r="BX170">
        <f t="shared" si="81"/>
        <v>0</v>
      </c>
      <c r="BY170">
        <f t="shared" si="81"/>
        <v>0</v>
      </c>
      <c r="BZ170">
        <f t="shared" si="81"/>
        <v>0</v>
      </c>
      <c r="CA170">
        <f t="shared" si="81"/>
        <v>0</v>
      </c>
      <c r="CB170">
        <f t="shared" si="81"/>
        <v>0</v>
      </c>
      <c r="CC170">
        <f t="shared" si="81"/>
        <v>0</v>
      </c>
      <c r="CD170">
        <f t="shared" si="81"/>
        <v>0</v>
      </c>
      <c r="CE170">
        <f t="shared" si="81"/>
        <v>0</v>
      </c>
      <c r="CF170">
        <f t="shared" si="81"/>
        <v>0</v>
      </c>
      <c r="CG170">
        <f t="shared" si="81"/>
        <v>0</v>
      </c>
      <c r="CH170">
        <f t="shared" si="81"/>
        <v>0</v>
      </c>
      <c r="CI170">
        <f t="shared" si="81"/>
        <v>0</v>
      </c>
      <c r="CJ170">
        <f t="shared" si="81"/>
        <v>0</v>
      </c>
      <c r="CK170">
        <f t="shared" si="81"/>
        <v>0</v>
      </c>
      <c r="CL170">
        <f t="shared" si="81"/>
        <v>0</v>
      </c>
      <c r="CM170">
        <f t="shared" si="81"/>
        <v>0</v>
      </c>
      <c r="CN170">
        <f t="shared" si="81"/>
        <v>0</v>
      </c>
      <c r="CO170">
        <f t="shared" si="81"/>
        <v>0</v>
      </c>
      <c r="CP170">
        <f t="shared" si="81"/>
        <v>0</v>
      </c>
      <c r="CQ170">
        <f t="shared" si="81"/>
        <v>0</v>
      </c>
      <c r="CR170">
        <f t="shared" si="81"/>
        <v>0</v>
      </c>
      <c r="CS170">
        <f t="shared" si="81"/>
        <v>0</v>
      </c>
      <c r="CT170">
        <f t="shared" si="81"/>
        <v>0</v>
      </c>
      <c r="CU170">
        <f t="shared" ref="CU170:DC170" si="82">CU21</f>
        <v>0</v>
      </c>
      <c r="CV170">
        <f t="shared" si="82"/>
        <v>0</v>
      </c>
      <c r="CW170">
        <f t="shared" si="82"/>
        <v>0</v>
      </c>
      <c r="CX170">
        <f t="shared" si="82"/>
        <v>0</v>
      </c>
      <c r="CY170">
        <f t="shared" si="82"/>
        <v>0</v>
      </c>
      <c r="CZ170">
        <f t="shared" si="82"/>
        <v>0</v>
      </c>
      <c r="DA170">
        <f t="shared" si="82"/>
        <v>0</v>
      </c>
      <c r="DB170">
        <f t="shared" si="82"/>
        <v>0</v>
      </c>
      <c r="DC170">
        <f t="shared" si="82"/>
        <v>0</v>
      </c>
      <c r="DD170">
        <f t="shared" si="58"/>
        <v>0</v>
      </c>
      <c r="DE170">
        <f t="shared" si="58"/>
        <v>133</v>
      </c>
      <c r="DF170" t="str">
        <f t="shared" si="58"/>
        <v>Lotería Nacional de Beneficencia y Salubridad</v>
      </c>
      <c r="DG170">
        <f t="shared" si="58"/>
        <v>189645.05</v>
      </c>
      <c r="DH170">
        <f t="shared" si="58"/>
        <v>0</v>
      </c>
    </row>
    <row r="171" spans="1:112">
      <c r="A171">
        <f t="shared" ref="A171:B190" si="83">A22</f>
        <v>340</v>
      </c>
      <c r="B171" t="str">
        <f t="shared" si="83"/>
        <v>Servicio General de Identificación Personal</v>
      </c>
      <c r="C171">
        <f t="shared" ref="C171:AH171" si="84">C22</f>
        <v>0</v>
      </c>
      <c r="D171">
        <f t="shared" si="84"/>
        <v>0</v>
      </c>
      <c r="E171">
        <f t="shared" si="84"/>
        <v>0</v>
      </c>
      <c r="F171">
        <f t="shared" si="84"/>
        <v>0</v>
      </c>
      <c r="G171">
        <f t="shared" si="84"/>
        <v>0</v>
      </c>
      <c r="H171">
        <f t="shared" si="84"/>
        <v>0</v>
      </c>
      <c r="I171">
        <f t="shared" si="84"/>
        <v>0</v>
      </c>
      <c r="J171">
        <f t="shared" si="84"/>
        <v>0</v>
      </c>
      <c r="K171">
        <f t="shared" si="84"/>
        <v>640</v>
      </c>
      <c r="L171">
        <f t="shared" si="84"/>
        <v>653547.62</v>
      </c>
      <c r="M171">
        <f t="shared" si="84"/>
        <v>0</v>
      </c>
      <c r="N171">
        <f t="shared" si="84"/>
        <v>0</v>
      </c>
      <c r="O171">
        <f t="shared" si="84"/>
        <v>0</v>
      </c>
      <c r="P171">
        <f t="shared" si="84"/>
        <v>0</v>
      </c>
      <c r="Q171">
        <f t="shared" si="84"/>
        <v>0</v>
      </c>
      <c r="R171">
        <f t="shared" si="84"/>
        <v>0</v>
      </c>
      <c r="S171">
        <f t="shared" si="84"/>
        <v>0</v>
      </c>
      <c r="T171">
        <f t="shared" si="84"/>
        <v>0</v>
      </c>
      <c r="U171">
        <f t="shared" si="84"/>
        <v>0</v>
      </c>
      <c r="V171">
        <f t="shared" si="84"/>
        <v>0</v>
      </c>
      <c r="W171">
        <f t="shared" si="84"/>
        <v>0</v>
      </c>
      <c r="X171">
        <f t="shared" si="84"/>
        <v>0</v>
      </c>
      <c r="Y171">
        <f t="shared" si="84"/>
        <v>0</v>
      </c>
      <c r="Z171">
        <f t="shared" si="84"/>
        <v>0</v>
      </c>
      <c r="AA171">
        <f t="shared" si="84"/>
        <v>0</v>
      </c>
      <c r="AB171">
        <f t="shared" si="84"/>
        <v>0</v>
      </c>
      <c r="AC171">
        <f t="shared" si="84"/>
        <v>0</v>
      </c>
      <c r="AD171">
        <f t="shared" si="84"/>
        <v>0</v>
      </c>
      <c r="AE171">
        <f t="shared" si="84"/>
        <v>0</v>
      </c>
      <c r="AF171">
        <f t="shared" si="84"/>
        <v>0</v>
      </c>
      <c r="AG171">
        <f t="shared" si="84"/>
        <v>0</v>
      </c>
      <c r="AH171">
        <f t="shared" si="84"/>
        <v>0</v>
      </c>
      <c r="AI171">
        <f t="shared" ref="AI171:BN171" si="85">AI22</f>
        <v>0</v>
      </c>
      <c r="AJ171">
        <f t="shared" si="85"/>
        <v>0</v>
      </c>
      <c r="AK171">
        <f t="shared" si="85"/>
        <v>0</v>
      </c>
      <c r="AL171">
        <f t="shared" si="85"/>
        <v>0</v>
      </c>
      <c r="AM171">
        <f t="shared" si="85"/>
        <v>0</v>
      </c>
      <c r="AN171">
        <f t="shared" si="85"/>
        <v>0</v>
      </c>
      <c r="AO171">
        <f t="shared" si="85"/>
        <v>0</v>
      </c>
      <c r="AP171">
        <f t="shared" si="85"/>
        <v>0</v>
      </c>
      <c r="AQ171">
        <f t="shared" si="85"/>
        <v>0</v>
      </c>
      <c r="AR171">
        <f t="shared" si="85"/>
        <v>0</v>
      </c>
      <c r="AS171">
        <f t="shared" si="85"/>
        <v>0</v>
      </c>
      <c r="AT171">
        <f t="shared" si="85"/>
        <v>0</v>
      </c>
      <c r="AU171">
        <f t="shared" si="85"/>
        <v>0</v>
      </c>
      <c r="AV171">
        <f t="shared" si="85"/>
        <v>0</v>
      </c>
      <c r="AW171">
        <f t="shared" si="85"/>
        <v>0</v>
      </c>
      <c r="AX171">
        <f t="shared" si="85"/>
        <v>0</v>
      </c>
      <c r="AY171">
        <f t="shared" si="85"/>
        <v>0</v>
      </c>
      <c r="AZ171">
        <f t="shared" si="85"/>
        <v>0</v>
      </c>
      <c r="BA171">
        <f t="shared" si="85"/>
        <v>0</v>
      </c>
      <c r="BB171">
        <f t="shared" si="85"/>
        <v>0</v>
      </c>
      <c r="BC171">
        <f t="shared" si="85"/>
        <v>6</v>
      </c>
      <c r="BD171" t="str">
        <f t="shared" si="85"/>
        <v>Vicepresidencia del Estado Plurinacional</v>
      </c>
      <c r="BE171">
        <f t="shared" si="85"/>
        <v>0</v>
      </c>
      <c r="BF171">
        <f t="shared" si="85"/>
        <v>0</v>
      </c>
      <c r="BG171">
        <f t="shared" si="85"/>
        <v>0</v>
      </c>
      <c r="BH171">
        <f t="shared" si="85"/>
        <v>0</v>
      </c>
      <c r="BI171">
        <f t="shared" si="85"/>
        <v>0</v>
      </c>
      <c r="BJ171">
        <f t="shared" si="85"/>
        <v>0</v>
      </c>
      <c r="BK171">
        <f t="shared" si="85"/>
        <v>3749387.46</v>
      </c>
      <c r="BL171">
        <f t="shared" si="85"/>
        <v>0</v>
      </c>
      <c r="BM171">
        <f t="shared" si="85"/>
        <v>0</v>
      </c>
      <c r="BN171">
        <f t="shared" si="85"/>
        <v>0</v>
      </c>
      <c r="BO171">
        <f t="shared" ref="BO171:CT171" si="86">BO22</f>
        <v>0</v>
      </c>
      <c r="BP171">
        <f t="shared" si="86"/>
        <v>0</v>
      </c>
      <c r="BQ171">
        <f t="shared" si="86"/>
        <v>0</v>
      </c>
      <c r="BR171">
        <f t="shared" si="86"/>
        <v>0</v>
      </c>
      <c r="BS171">
        <f t="shared" si="86"/>
        <v>0</v>
      </c>
      <c r="BT171">
        <f t="shared" si="86"/>
        <v>0</v>
      </c>
      <c r="BU171">
        <f t="shared" si="86"/>
        <v>0</v>
      </c>
      <c r="BV171">
        <f t="shared" si="86"/>
        <v>0</v>
      </c>
      <c r="BW171">
        <f t="shared" si="86"/>
        <v>0</v>
      </c>
      <c r="BX171">
        <f t="shared" si="86"/>
        <v>0</v>
      </c>
      <c r="BY171">
        <f t="shared" si="86"/>
        <v>0</v>
      </c>
      <c r="BZ171">
        <f t="shared" si="86"/>
        <v>0</v>
      </c>
      <c r="CA171">
        <f t="shared" si="86"/>
        <v>0</v>
      </c>
      <c r="CB171">
        <f t="shared" si="86"/>
        <v>0</v>
      </c>
      <c r="CC171">
        <f t="shared" si="86"/>
        <v>0</v>
      </c>
      <c r="CD171">
        <f t="shared" si="86"/>
        <v>0</v>
      </c>
      <c r="CE171">
        <f t="shared" si="86"/>
        <v>0</v>
      </c>
      <c r="CF171">
        <f t="shared" si="86"/>
        <v>0</v>
      </c>
      <c r="CG171">
        <f t="shared" si="86"/>
        <v>0</v>
      </c>
      <c r="CH171">
        <f t="shared" si="86"/>
        <v>0</v>
      </c>
      <c r="CI171">
        <f t="shared" si="86"/>
        <v>0</v>
      </c>
      <c r="CJ171">
        <f t="shared" si="86"/>
        <v>0</v>
      </c>
      <c r="CK171">
        <f t="shared" si="86"/>
        <v>0</v>
      </c>
      <c r="CL171">
        <f t="shared" si="86"/>
        <v>0</v>
      </c>
      <c r="CM171">
        <f t="shared" si="86"/>
        <v>0</v>
      </c>
      <c r="CN171">
        <f t="shared" si="86"/>
        <v>0</v>
      </c>
      <c r="CO171">
        <f t="shared" si="86"/>
        <v>0</v>
      </c>
      <c r="CP171">
        <f t="shared" si="86"/>
        <v>0</v>
      </c>
      <c r="CQ171">
        <f t="shared" si="86"/>
        <v>0</v>
      </c>
      <c r="CR171">
        <f t="shared" si="86"/>
        <v>0</v>
      </c>
      <c r="CS171">
        <f t="shared" si="86"/>
        <v>0</v>
      </c>
      <c r="CT171">
        <f t="shared" si="86"/>
        <v>0</v>
      </c>
      <c r="CU171">
        <f t="shared" ref="CU171:DC171" si="87">CU22</f>
        <v>0</v>
      </c>
      <c r="CV171">
        <f t="shared" si="87"/>
        <v>0</v>
      </c>
      <c r="CW171">
        <f t="shared" si="87"/>
        <v>0</v>
      </c>
      <c r="CX171">
        <f t="shared" si="87"/>
        <v>0</v>
      </c>
      <c r="CY171">
        <f t="shared" si="87"/>
        <v>0</v>
      </c>
      <c r="CZ171">
        <f t="shared" si="87"/>
        <v>0</v>
      </c>
      <c r="DA171">
        <f t="shared" si="87"/>
        <v>0</v>
      </c>
      <c r="DB171">
        <f t="shared" si="87"/>
        <v>0</v>
      </c>
      <c r="DC171">
        <f t="shared" si="87"/>
        <v>0</v>
      </c>
      <c r="DD171">
        <f t="shared" si="58"/>
        <v>0</v>
      </c>
      <c r="DE171">
        <f t="shared" si="58"/>
        <v>269</v>
      </c>
      <c r="DF171" t="str">
        <f t="shared" si="58"/>
        <v>Direc. Dptal. de Educación Potosí</v>
      </c>
      <c r="DG171">
        <f t="shared" si="58"/>
        <v>9786</v>
      </c>
      <c r="DH171">
        <f t="shared" si="58"/>
        <v>0</v>
      </c>
    </row>
    <row r="172" spans="1:112">
      <c r="A172">
        <f t="shared" si="83"/>
        <v>383</v>
      </c>
      <c r="B172" t="str">
        <f t="shared" si="83"/>
        <v>Agencia Boliviana de Correos "Correos de Bolivia"</v>
      </c>
      <c r="C172">
        <f t="shared" ref="C172:AH172" si="88">C23</f>
        <v>0</v>
      </c>
      <c r="D172">
        <f t="shared" si="88"/>
        <v>0</v>
      </c>
      <c r="E172">
        <f t="shared" si="88"/>
        <v>0</v>
      </c>
      <c r="F172">
        <f t="shared" si="88"/>
        <v>0</v>
      </c>
      <c r="G172">
        <f t="shared" si="88"/>
        <v>0</v>
      </c>
      <c r="H172">
        <f t="shared" si="88"/>
        <v>0</v>
      </c>
      <c r="I172">
        <f t="shared" si="88"/>
        <v>0</v>
      </c>
      <c r="J172">
        <f t="shared" si="88"/>
        <v>82143.399999999994</v>
      </c>
      <c r="K172">
        <f t="shared" si="88"/>
        <v>0</v>
      </c>
      <c r="L172">
        <f t="shared" si="88"/>
        <v>207911.9</v>
      </c>
      <c r="M172">
        <f t="shared" si="88"/>
        <v>0</v>
      </c>
      <c r="N172">
        <f t="shared" si="88"/>
        <v>0</v>
      </c>
      <c r="O172">
        <f t="shared" si="88"/>
        <v>0</v>
      </c>
      <c r="P172">
        <f t="shared" si="88"/>
        <v>0</v>
      </c>
      <c r="Q172">
        <f t="shared" si="88"/>
        <v>0</v>
      </c>
      <c r="R172">
        <f t="shared" si="88"/>
        <v>0</v>
      </c>
      <c r="S172">
        <f t="shared" si="88"/>
        <v>0</v>
      </c>
      <c r="T172">
        <f t="shared" si="88"/>
        <v>0</v>
      </c>
      <c r="U172">
        <f t="shared" si="88"/>
        <v>0</v>
      </c>
      <c r="V172">
        <f t="shared" si="88"/>
        <v>0</v>
      </c>
      <c r="W172">
        <f t="shared" si="88"/>
        <v>0</v>
      </c>
      <c r="X172">
        <f t="shared" si="88"/>
        <v>0</v>
      </c>
      <c r="Y172">
        <f t="shared" si="88"/>
        <v>0</v>
      </c>
      <c r="Z172">
        <f t="shared" si="88"/>
        <v>0</v>
      </c>
      <c r="AA172">
        <f t="shared" si="88"/>
        <v>0</v>
      </c>
      <c r="AB172">
        <f t="shared" si="88"/>
        <v>0</v>
      </c>
      <c r="AC172">
        <f t="shared" si="88"/>
        <v>0</v>
      </c>
      <c r="AD172">
        <f t="shared" si="88"/>
        <v>0</v>
      </c>
      <c r="AE172">
        <f t="shared" si="88"/>
        <v>0</v>
      </c>
      <c r="AF172">
        <f t="shared" si="88"/>
        <v>0</v>
      </c>
      <c r="AG172">
        <f t="shared" si="88"/>
        <v>0</v>
      </c>
      <c r="AH172">
        <f t="shared" si="88"/>
        <v>0</v>
      </c>
      <c r="AI172">
        <f t="shared" ref="AI172:BN172" si="89">AI23</f>
        <v>0</v>
      </c>
      <c r="AJ172">
        <f t="shared" si="89"/>
        <v>0</v>
      </c>
      <c r="AK172">
        <f t="shared" si="89"/>
        <v>0</v>
      </c>
      <c r="AL172">
        <f t="shared" si="89"/>
        <v>0</v>
      </c>
      <c r="AM172">
        <f t="shared" si="89"/>
        <v>0</v>
      </c>
      <c r="AN172">
        <f t="shared" si="89"/>
        <v>0</v>
      </c>
      <c r="AO172">
        <f t="shared" si="89"/>
        <v>0</v>
      </c>
      <c r="AP172">
        <f t="shared" si="89"/>
        <v>0</v>
      </c>
      <c r="AQ172">
        <f t="shared" si="89"/>
        <v>0</v>
      </c>
      <c r="AR172">
        <f t="shared" si="89"/>
        <v>0</v>
      </c>
      <c r="AS172">
        <f t="shared" si="89"/>
        <v>0</v>
      </c>
      <c r="AT172">
        <f t="shared" si="89"/>
        <v>0</v>
      </c>
      <c r="AU172">
        <f t="shared" si="89"/>
        <v>0</v>
      </c>
      <c r="AV172">
        <f t="shared" si="89"/>
        <v>0</v>
      </c>
      <c r="AW172">
        <f t="shared" si="89"/>
        <v>0</v>
      </c>
      <c r="AX172">
        <f t="shared" si="89"/>
        <v>0</v>
      </c>
      <c r="AY172">
        <f t="shared" si="89"/>
        <v>0</v>
      </c>
      <c r="AZ172">
        <f t="shared" si="89"/>
        <v>0</v>
      </c>
      <c r="BA172">
        <f t="shared" si="89"/>
        <v>0</v>
      </c>
      <c r="BB172">
        <f t="shared" si="89"/>
        <v>0</v>
      </c>
      <c r="BC172">
        <f t="shared" si="89"/>
        <v>389</v>
      </c>
      <c r="BD172" t="str">
        <f t="shared" si="89"/>
        <v>Navegación Aérea y Aeropuertos Bolivianos</v>
      </c>
      <c r="BE172">
        <f t="shared" si="89"/>
        <v>0</v>
      </c>
      <c r="BF172">
        <f t="shared" si="89"/>
        <v>0</v>
      </c>
      <c r="BG172">
        <f t="shared" si="89"/>
        <v>0</v>
      </c>
      <c r="BH172">
        <f t="shared" si="89"/>
        <v>0</v>
      </c>
      <c r="BI172">
        <f t="shared" si="89"/>
        <v>18138190.559999999</v>
      </c>
      <c r="BJ172">
        <f t="shared" si="89"/>
        <v>0</v>
      </c>
      <c r="BK172">
        <f t="shared" si="89"/>
        <v>0</v>
      </c>
      <c r="BL172">
        <f t="shared" si="89"/>
        <v>0</v>
      </c>
      <c r="BM172">
        <f t="shared" si="89"/>
        <v>0</v>
      </c>
      <c r="BN172">
        <f t="shared" si="89"/>
        <v>0</v>
      </c>
      <c r="BO172">
        <f t="shared" ref="BO172:CT172" si="90">BO23</f>
        <v>0</v>
      </c>
      <c r="BP172">
        <f t="shared" si="90"/>
        <v>0</v>
      </c>
      <c r="BQ172">
        <f t="shared" si="90"/>
        <v>0</v>
      </c>
      <c r="BR172">
        <f t="shared" si="90"/>
        <v>0</v>
      </c>
      <c r="BS172">
        <f t="shared" si="90"/>
        <v>0</v>
      </c>
      <c r="BT172">
        <f t="shared" si="90"/>
        <v>0</v>
      </c>
      <c r="BU172">
        <f t="shared" si="90"/>
        <v>0</v>
      </c>
      <c r="BV172">
        <f t="shared" si="90"/>
        <v>0</v>
      </c>
      <c r="BW172">
        <f t="shared" si="90"/>
        <v>0</v>
      </c>
      <c r="BX172">
        <f t="shared" si="90"/>
        <v>0</v>
      </c>
      <c r="BY172">
        <f t="shared" si="90"/>
        <v>0</v>
      </c>
      <c r="BZ172">
        <f t="shared" si="90"/>
        <v>0</v>
      </c>
      <c r="CA172">
        <f t="shared" si="90"/>
        <v>0</v>
      </c>
      <c r="CB172">
        <f t="shared" si="90"/>
        <v>0</v>
      </c>
      <c r="CC172">
        <f t="shared" si="90"/>
        <v>0</v>
      </c>
      <c r="CD172">
        <f t="shared" si="90"/>
        <v>0</v>
      </c>
      <c r="CE172">
        <f t="shared" si="90"/>
        <v>0</v>
      </c>
      <c r="CF172">
        <f t="shared" si="90"/>
        <v>0</v>
      </c>
      <c r="CG172">
        <f t="shared" si="90"/>
        <v>0</v>
      </c>
      <c r="CH172">
        <f t="shared" si="90"/>
        <v>0</v>
      </c>
      <c r="CI172">
        <f t="shared" si="90"/>
        <v>0</v>
      </c>
      <c r="CJ172">
        <f t="shared" si="90"/>
        <v>0</v>
      </c>
      <c r="CK172">
        <f t="shared" si="90"/>
        <v>0</v>
      </c>
      <c r="CL172">
        <f t="shared" si="90"/>
        <v>0</v>
      </c>
      <c r="CM172">
        <f t="shared" si="90"/>
        <v>0</v>
      </c>
      <c r="CN172">
        <f t="shared" si="90"/>
        <v>0</v>
      </c>
      <c r="CO172">
        <f t="shared" si="90"/>
        <v>0</v>
      </c>
      <c r="CP172">
        <f t="shared" si="90"/>
        <v>0</v>
      </c>
      <c r="CQ172">
        <f t="shared" si="90"/>
        <v>0</v>
      </c>
      <c r="CR172">
        <f t="shared" si="90"/>
        <v>0</v>
      </c>
      <c r="CS172">
        <f t="shared" si="90"/>
        <v>0</v>
      </c>
      <c r="CT172">
        <f t="shared" si="90"/>
        <v>0</v>
      </c>
      <c r="CU172">
        <f t="shared" ref="CU172:DC172" si="91">CU23</f>
        <v>0</v>
      </c>
      <c r="CV172">
        <f t="shared" si="91"/>
        <v>0</v>
      </c>
      <c r="CW172">
        <f t="shared" si="91"/>
        <v>0</v>
      </c>
      <c r="CX172">
        <f t="shared" si="91"/>
        <v>0</v>
      </c>
      <c r="CY172">
        <f t="shared" si="91"/>
        <v>0</v>
      </c>
      <c r="CZ172">
        <f t="shared" si="91"/>
        <v>0</v>
      </c>
      <c r="DA172">
        <f t="shared" si="91"/>
        <v>0</v>
      </c>
      <c r="DB172">
        <f t="shared" si="91"/>
        <v>0</v>
      </c>
      <c r="DC172">
        <f t="shared" si="91"/>
        <v>0</v>
      </c>
      <c r="DD172">
        <f t="shared" si="58"/>
        <v>0</v>
      </c>
      <c r="DE172">
        <f t="shared" si="58"/>
        <v>389</v>
      </c>
      <c r="DF172" t="str">
        <f t="shared" si="58"/>
        <v>Navegación Aérea y Aeropuertos Bolivianos</v>
      </c>
      <c r="DG172">
        <f t="shared" si="58"/>
        <v>3112509.9299999992</v>
      </c>
      <c r="DH172">
        <f t="shared" si="58"/>
        <v>0</v>
      </c>
    </row>
    <row r="173" spans="1:112">
      <c r="A173">
        <f t="shared" si="83"/>
        <v>513</v>
      </c>
      <c r="B173" t="str">
        <f t="shared" si="83"/>
        <v>Yacimientos Petrolíferos Fiscales Bolivianos</v>
      </c>
      <c r="C173">
        <f t="shared" ref="C173:AH173" si="92">C24</f>
        <v>80</v>
      </c>
      <c r="D173">
        <f t="shared" si="92"/>
        <v>0</v>
      </c>
      <c r="E173">
        <f t="shared" si="92"/>
        <v>80</v>
      </c>
      <c r="F173">
        <f t="shared" si="92"/>
        <v>56125</v>
      </c>
      <c r="G173">
        <f t="shared" si="92"/>
        <v>440</v>
      </c>
      <c r="H173">
        <f t="shared" si="92"/>
        <v>124380</v>
      </c>
      <c r="I173">
        <f t="shared" si="92"/>
        <v>163442928.46000001</v>
      </c>
      <c r="J173">
        <f t="shared" si="92"/>
        <v>38575189.160000004</v>
      </c>
      <c r="K173">
        <f t="shared" si="92"/>
        <v>373106548.20000005</v>
      </c>
      <c r="L173">
        <f t="shared" si="92"/>
        <v>220188320</v>
      </c>
      <c r="M173">
        <f t="shared" si="92"/>
        <v>0</v>
      </c>
      <c r="N173">
        <f t="shared" si="92"/>
        <v>0</v>
      </c>
      <c r="O173">
        <f t="shared" si="92"/>
        <v>0</v>
      </c>
      <c r="P173">
        <f t="shared" si="92"/>
        <v>0</v>
      </c>
      <c r="Q173">
        <f t="shared" si="92"/>
        <v>0</v>
      </c>
      <c r="R173">
        <f t="shared" si="92"/>
        <v>0</v>
      </c>
      <c r="S173">
        <f t="shared" si="92"/>
        <v>0</v>
      </c>
      <c r="T173">
        <f t="shared" si="92"/>
        <v>0</v>
      </c>
      <c r="U173">
        <f t="shared" si="92"/>
        <v>0</v>
      </c>
      <c r="V173">
        <f t="shared" si="92"/>
        <v>0</v>
      </c>
      <c r="W173">
        <f t="shared" si="92"/>
        <v>0</v>
      </c>
      <c r="X173">
        <f t="shared" si="92"/>
        <v>0</v>
      </c>
      <c r="Y173">
        <f t="shared" si="92"/>
        <v>0</v>
      </c>
      <c r="Z173">
        <f t="shared" si="92"/>
        <v>0</v>
      </c>
      <c r="AA173">
        <f t="shared" si="92"/>
        <v>0</v>
      </c>
      <c r="AB173">
        <f t="shared" si="92"/>
        <v>0</v>
      </c>
      <c r="AC173">
        <f t="shared" si="92"/>
        <v>0</v>
      </c>
      <c r="AD173">
        <f t="shared" si="92"/>
        <v>0</v>
      </c>
      <c r="AE173">
        <f t="shared" si="92"/>
        <v>0</v>
      </c>
      <c r="AF173">
        <f t="shared" si="92"/>
        <v>0</v>
      </c>
      <c r="AG173">
        <f t="shared" si="92"/>
        <v>0</v>
      </c>
      <c r="AH173">
        <f t="shared" si="92"/>
        <v>0</v>
      </c>
      <c r="AI173">
        <f t="shared" ref="AI173:BN173" si="93">AI24</f>
        <v>0</v>
      </c>
      <c r="AJ173">
        <f t="shared" si="93"/>
        <v>0</v>
      </c>
      <c r="AK173">
        <f t="shared" si="93"/>
        <v>0</v>
      </c>
      <c r="AL173">
        <f t="shared" si="93"/>
        <v>0</v>
      </c>
      <c r="AM173">
        <f t="shared" si="93"/>
        <v>0</v>
      </c>
      <c r="AN173">
        <f t="shared" si="93"/>
        <v>0</v>
      </c>
      <c r="AO173">
        <f t="shared" si="93"/>
        <v>0</v>
      </c>
      <c r="AP173">
        <f t="shared" si="93"/>
        <v>0</v>
      </c>
      <c r="AQ173">
        <f t="shared" si="93"/>
        <v>0</v>
      </c>
      <c r="AR173">
        <f t="shared" si="93"/>
        <v>0</v>
      </c>
      <c r="AS173">
        <f t="shared" si="93"/>
        <v>0</v>
      </c>
      <c r="AT173">
        <f t="shared" si="93"/>
        <v>0</v>
      </c>
      <c r="AU173">
        <f t="shared" si="93"/>
        <v>0</v>
      </c>
      <c r="AV173">
        <f t="shared" si="93"/>
        <v>0</v>
      </c>
      <c r="AW173">
        <f t="shared" si="93"/>
        <v>0</v>
      </c>
      <c r="AX173">
        <f t="shared" si="93"/>
        <v>0</v>
      </c>
      <c r="AY173">
        <f t="shared" si="93"/>
        <v>0</v>
      </c>
      <c r="AZ173">
        <f t="shared" si="93"/>
        <v>0</v>
      </c>
      <c r="BA173">
        <f t="shared" si="93"/>
        <v>0</v>
      </c>
      <c r="BB173">
        <f t="shared" si="93"/>
        <v>0</v>
      </c>
      <c r="BC173">
        <f t="shared" si="93"/>
        <v>249</v>
      </c>
      <c r="BD173" t="str">
        <f t="shared" si="93"/>
        <v>Central de Abastecimiento y Suministros de Salud</v>
      </c>
      <c r="BE173">
        <f t="shared" si="93"/>
        <v>0</v>
      </c>
      <c r="BF173">
        <f t="shared" si="93"/>
        <v>0</v>
      </c>
      <c r="BG173">
        <f t="shared" si="93"/>
        <v>0</v>
      </c>
      <c r="BH173">
        <f t="shared" si="93"/>
        <v>0</v>
      </c>
      <c r="BI173">
        <f t="shared" si="93"/>
        <v>0</v>
      </c>
      <c r="BJ173">
        <f t="shared" si="93"/>
        <v>0</v>
      </c>
      <c r="BK173">
        <f t="shared" si="93"/>
        <v>0</v>
      </c>
      <c r="BL173">
        <f t="shared" si="93"/>
        <v>0</v>
      </c>
      <c r="BM173">
        <f t="shared" si="93"/>
        <v>0</v>
      </c>
      <c r="BN173">
        <f t="shared" si="93"/>
        <v>830459.53</v>
      </c>
      <c r="BO173">
        <f t="shared" ref="BO173:CT173" si="94">BO24</f>
        <v>0</v>
      </c>
      <c r="BP173">
        <f t="shared" si="94"/>
        <v>0</v>
      </c>
      <c r="BQ173">
        <f t="shared" si="94"/>
        <v>0</v>
      </c>
      <c r="BR173">
        <f t="shared" si="94"/>
        <v>0</v>
      </c>
      <c r="BS173">
        <f t="shared" si="94"/>
        <v>0</v>
      </c>
      <c r="BT173">
        <f t="shared" si="94"/>
        <v>0</v>
      </c>
      <c r="BU173">
        <f t="shared" si="94"/>
        <v>0</v>
      </c>
      <c r="BV173">
        <f t="shared" si="94"/>
        <v>0</v>
      </c>
      <c r="BW173">
        <f t="shared" si="94"/>
        <v>0</v>
      </c>
      <c r="BX173">
        <f t="shared" si="94"/>
        <v>0</v>
      </c>
      <c r="BY173">
        <f t="shared" si="94"/>
        <v>0</v>
      </c>
      <c r="BZ173">
        <f t="shared" si="94"/>
        <v>0</v>
      </c>
      <c r="CA173">
        <f t="shared" si="94"/>
        <v>0</v>
      </c>
      <c r="CB173">
        <f t="shared" si="94"/>
        <v>0</v>
      </c>
      <c r="CC173">
        <f t="shared" si="94"/>
        <v>0</v>
      </c>
      <c r="CD173">
        <f t="shared" si="94"/>
        <v>0</v>
      </c>
      <c r="CE173">
        <f t="shared" si="94"/>
        <v>0</v>
      </c>
      <c r="CF173">
        <f t="shared" si="94"/>
        <v>0</v>
      </c>
      <c r="CG173">
        <f t="shared" si="94"/>
        <v>0</v>
      </c>
      <c r="CH173">
        <f t="shared" si="94"/>
        <v>0</v>
      </c>
      <c r="CI173">
        <f t="shared" si="94"/>
        <v>0</v>
      </c>
      <c r="CJ173">
        <f t="shared" si="94"/>
        <v>0</v>
      </c>
      <c r="CK173">
        <f t="shared" si="94"/>
        <v>0</v>
      </c>
      <c r="CL173">
        <f t="shared" si="94"/>
        <v>0</v>
      </c>
      <c r="CM173">
        <f t="shared" si="94"/>
        <v>0</v>
      </c>
      <c r="CN173">
        <f t="shared" si="94"/>
        <v>0</v>
      </c>
      <c r="CO173">
        <f t="shared" si="94"/>
        <v>0</v>
      </c>
      <c r="CP173">
        <f t="shared" si="94"/>
        <v>0</v>
      </c>
      <c r="CQ173">
        <f t="shared" si="94"/>
        <v>0</v>
      </c>
      <c r="CR173">
        <f t="shared" si="94"/>
        <v>0</v>
      </c>
      <c r="CS173">
        <f t="shared" si="94"/>
        <v>0</v>
      </c>
      <c r="CT173">
        <f t="shared" si="94"/>
        <v>0</v>
      </c>
      <c r="CU173">
        <f t="shared" ref="CU173:DC173" si="95">CU24</f>
        <v>0</v>
      </c>
      <c r="CV173">
        <f t="shared" si="95"/>
        <v>0</v>
      </c>
      <c r="CW173">
        <f t="shared" si="95"/>
        <v>0</v>
      </c>
      <c r="CX173">
        <f t="shared" si="95"/>
        <v>0</v>
      </c>
      <c r="CY173">
        <f t="shared" si="95"/>
        <v>0</v>
      </c>
      <c r="CZ173">
        <f t="shared" si="95"/>
        <v>0</v>
      </c>
      <c r="DA173">
        <f t="shared" si="95"/>
        <v>0</v>
      </c>
      <c r="DB173">
        <f t="shared" si="95"/>
        <v>0</v>
      </c>
      <c r="DC173">
        <f t="shared" si="95"/>
        <v>0</v>
      </c>
      <c r="DD173">
        <f t="shared" si="58"/>
        <v>0</v>
      </c>
      <c r="DE173">
        <f t="shared" si="58"/>
        <v>660</v>
      </c>
      <c r="DF173" t="str">
        <f t="shared" si="58"/>
        <v>Órgano Judicial</v>
      </c>
      <c r="DG173">
        <f t="shared" si="58"/>
        <v>44963546.280000009</v>
      </c>
      <c r="DH173">
        <f t="shared" si="58"/>
        <v>0</v>
      </c>
    </row>
    <row r="174" spans="1:112">
      <c r="A174">
        <f t="shared" si="83"/>
        <v>578</v>
      </c>
      <c r="B174" t="str">
        <f t="shared" si="83"/>
        <v>Boliviana de Aviación</v>
      </c>
      <c r="C174">
        <f t="shared" ref="C174:AH174" si="96">C25</f>
        <v>0</v>
      </c>
      <c r="D174">
        <f t="shared" si="96"/>
        <v>0</v>
      </c>
      <c r="E174">
        <f t="shared" si="96"/>
        <v>0</v>
      </c>
      <c r="F174">
        <f t="shared" si="96"/>
        <v>105664.85</v>
      </c>
      <c r="G174">
        <f t="shared" si="96"/>
        <v>0</v>
      </c>
      <c r="H174">
        <f t="shared" si="96"/>
        <v>8072</v>
      </c>
      <c r="I174">
        <f t="shared" si="96"/>
        <v>0</v>
      </c>
      <c r="J174">
        <f t="shared" si="96"/>
        <v>0</v>
      </c>
      <c r="K174">
        <f t="shared" si="96"/>
        <v>80</v>
      </c>
      <c r="L174">
        <f t="shared" si="96"/>
        <v>51749.21</v>
      </c>
      <c r="M174">
        <f t="shared" si="96"/>
        <v>0</v>
      </c>
      <c r="N174">
        <f t="shared" si="96"/>
        <v>0</v>
      </c>
      <c r="O174">
        <f t="shared" si="96"/>
        <v>0</v>
      </c>
      <c r="P174">
        <f t="shared" si="96"/>
        <v>0</v>
      </c>
      <c r="Q174">
        <f t="shared" si="96"/>
        <v>0</v>
      </c>
      <c r="R174">
        <f t="shared" si="96"/>
        <v>0</v>
      </c>
      <c r="S174">
        <f t="shared" si="96"/>
        <v>0</v>
      </c>
      <c r="T174">
        <f t="shared" si="96"/>
        <v>0</v>
      </c>
      <c r="U174">
        <f t="shared" si="96"/>
        <v>0</v>
      </c>
      <c r="V174">
        <f t="shared" si="96"/>
        <v>0</v>
      </c>
      <c r="W174">
        <f t="shared" si="96"/>
        <v>0</v>
      </c>
      <c r="X174">
        <f t="shared" si="96"/>
        <v>0</v>
      </c>
      <c r="Y174">
        <f t="shared" si="96"/>
        <v>0</v>
      </c>
      <c r="Z174">
        <f t="shared" si="96"/>
        <v>0</v>
      </c>
      <c r="AA174">
        <f t="shared" si="96"/>
        <v>0</v>
      </c>
      <c r="AB174">
        <f t="shared" si="96"/>
        <v>0</v>
      </c>
      <c r="AC174">
        <f t="shared" si="96"/>
        <v>0</v>
      </c>
      <c r="AD174">
        <f t="shared" si="96"/>
        <v>0</v>
      </c>
      <c r="AE174">
        <f t="shared" si="96"/>
        <v>0</v>
      </c>
      <c r="AF174">
        <f t="shared" si="96"/>
        <v>0</v>
      </c>
      <c r="AG174">
        <f t="shared" si="96"/>
        <v>0</v>
      </c>
      <c r="AH174">
        <f t="shared" si="96"/>
        <v>0</v>
      </c>
      <c r="AI174">
        <f t="shared" ref="AI174:BN174" si="97">AI25</f>
        <v>0</v>
      </c>
      <c r="AJ174">
        <f t="shared" si="97"/>
        <v>0</v>
      </c>
      <c r="AK174">
        <f t="shared" si="97"/>
        <v>0</v>
      </c>
      <c r="AL174">
        <f t="shared" si="97"/>
        <v>0</v>
      </c>
      <c r="AM174">
        <f t="shared" si="97"/>
        <v>0</v>
      </c>
      <c r="AN174">
        <f t="shared" si="97"/>
        <v>0</v>
      </c>
      <c r="AO174">
        <f t="shared" si="97"/>
        <v>0</v>
      </c>
      <c r="AP174">
        <f t="shared" si="97"/>
        <v>0</v>
      </c>
      <c r="AQ174">
        <f t="shared" si="97"/>
        <v>0</v>
      </c>
      <c r="AR174">
        <f t="shared" si="97"/>
        <v>0</v>
      </c>
      <c r="AS174">
        <f t="shared" si="97"/>
        <v>0</v>
      </c>
      <c r="AT174">
        <f t="shared" si="97"/>
        <v>0</v>
      </c>
      <c r="AU174">
        <f t="shared" si="97"/>
        <v>0</v>
      </c>
      <c r="AV174">
        <f t="shared" si="97"/>
        <v>0</v>
      </c>
      <c r="AW174">
        <f t="shared" si="97"/>
        <v>0</v>
      </c>
      <c r="AX174">
        <f t="shared" si="97"/>
        <v>0</v>
      </c>
      <c r="AY174">
        <f t="shared" si="97"/>
        <v>0</v>
      </c>
      <c r="AZ174">
        <f t="shared" si="97"/>
        <v>0</v>
      </c>
      <c r="BA174">
        <f t="shared" si="97"/>
        <v>0</v>
      </c>
      <c r="BB174">
        <f t="shared" si="97"/>
        <v>0</v>
      </c>
      <c r="BC174">
        <f t="shared" si="97"/>
        <v>382</v>
      </c>
      <c r="BD174" t="str">
        <f t="shared" si="97"/>
        <v>Agencia de Infraestructura en Salud y Equipamiento Médico</v>
      </c>
      <c r="BE174">
        <f t="shared" si="97"/>
        <v>0</v>
      </c>
      <c r="BF174">
        <f t="shared" si="97"/>
        <v>0</v>
      </c>
      <c r="BG174">
        <f t="shared" si="97"/>
        <v>0</v>
      </c>
      <c r="BH174">
        <f t="shared" si="97"/>
        <v>1257914.9099999999</v>
      </c>
      <c r="BI174">
        <f t="shared" si="97"/>
        <v>0</v>
      </c>
      <c r="BJ174">
        <f t="shared" si="97"/>
        <v>2798945.38</v>
      </c>
      <c r="BK174">
        <f t="shared" si="97"/>
        <v>0</v>
      </c>
      <c r="BL174">
        <f t="shared" si="97"/>
        <v>0</v>
      </c>
      <c r="BM174">
        <f t="shared" si="97"/>
        <v>0</v>
      </c>
      <c r="BN174">
        <f t="shared" si="97"/>
        <v>0</v>
      </c>
      <c r="BO174">
        <f t="shared" ref="BO174:CT174" si="98">BO25</f>
        <v>0</v>
      </c>
      <c r="BP174">
        <f t="shared" si="98"/>
        <v>0</v>
      </c>
      <c r="BQ174">
        <f t="shared" si="98"/>
        <v>0</v>
      </c>
      <c r="BR174">
        <f t="shared" si="98"/>
        <v>0</v>
      </c>
      <c r="BS174">
        <f t="shared" si="98"/>
        <v>0</v>
      </c>
      <c r="BT174">
        <f t="shared" si="98"/>
        <v>0</v>
      </c>
      <c r="BU174">
        <f t="shared" si="98"/>
        <v>0</v>
      </c>
      <c r="BV174">
        <f t="shared" si="98"/>
        <v>0</v>
      </c>
      <c r="BW174">
        <f t="shared" si="98"/>
        <v>0</v>
      </c>
      <c r="BX174">
        <f t="shared" si="98"/>
        <v>0</v>
      </c>
      <c r="BY174">
        <f t="shared" si="98"/>
        <v>0</v>
      </c>
      <c r="BZ174">
        <f t="shared" si="98"/>
        <v>0</v>
      </c>
      <c r="CA174">
        <f t="shared" si="98"/>
        <v>0</v>
      </c>
      <c r="CB174">
        <f t="shared" si="98"/>
        <v>0</v>
      </c>
      <c r="CC174">
        <f t="shared" si="98"/>
        <v>0</v>
      </c>
      <c r="CD174">
        <f t="shared" si="98"/>
        <v>0</v>
      </c>
      <c r="CE174">
        <f t="shared" si="98"/>
        <v>0</v>
      </c>
      <c r="CF174">
        <f t="shared" si="98"/>
        <v>0</v>
      </c>
      <c r="CG174">
        <f t="shared" si="98"/>
        <v>0</v>
      </c>
      <c r="CH174">
        <f t="shared" si="98"/>
        <v>0</v>
      </c>
      <c r="CI174">
        <f t="shared" si="98"/>
        <v>0</v>
      </c>
      <c r="CJ174">
        <f t="shared" si="98"/>
        <v>0</v>
      </c>
      <c r="CK174">
        <f t="shared" si="98"/>
        <v>0</v>
      </c>
      <c r="CL174">
        <f t="shared" si="98"/>
        <v>0</v>
      </c>
      <c r="CM174">
        <f t="shared" si="98"/>
        <v>0</v>
      </c>
      <c r="CN174">
        <f t="shared" si="98"/>
        <v>0</v>
      </c>
      <c r="CO174">
        <f t="shared" si="98"/>
        <v>0</v>
      </c>
      <c r="CP174">
        <f t="shared" si="98"/>
        <v>0</v>
      </c>
      <c r="CQ174">
        <f t="shared" si="98"/>
        <v>0</v>
      </c>
      <c r="CR174">
        <f t="shared" si="98"/>
        <v>0</v>
      </c>
      <c r="CS174">
        <f t="shared" si="98"/>
        <v>0</v>
      </c>
      <c r="CT174">
        <f t="shared" si="98"/>
        <v>0</v>
      </c>
      <c r="CU174">
        <f t="shared" ref="CU174:DC174" si="99">CU25</f>
        <v>0</v>
      </c>
      <c r="CV174">
        <f t="shared" si="99"/>
        <v>0</v>
      </c>
      <c r="CW174">
        <f t="shared" si="99"/>
        <v>0</v>
      </c>
      <c r="CX174">
        <f t="shared" si="99"/>
        <v>0</v>
      </c>
      <c r="CY174">
        <f t="shared" si="99"/>
        <v>0</v>
      </c>
      <c r="CZ174">
        <f t="shared" si="99"/>
        <v>0</v>
      </c>
      <c r="DA174">
        <f t="shared" si="99"/>
        <v>0</v>
      </c>
      <c r="DB174">
        <f t="shared" si="99"/>
        <v>0</v>
      </c>
      <c r="DC174">
        <f t="shared" si="99"/>
        <v>0</v>
      </c>
      <c r="DD174">
        <f t="shared" ref="DD174:DH183" si="100">DD25</f>
        <v>0</v>
      </c>
      <c r="DE174" t="str">
        <f t="shared" si="100"/>
        <v>99 - 02</v>
      </c>
      <c r="DF174" t="str">
        <f t="shared" si="100"/>
        <v>Dirección General de Programación y Operaciones del Tesoro</v>
      </c>
      <c r="DG174">
        <f t="shared" si="100"/>
        <v>526607910.42999995</v>
      </c>
      <c r="DH174">
        <f t="shared" si="100"/>
        <v>0</v>
      </c>
    </row>
    <row r="175" spans="1:112">
      <c r="A175">
        <f t="shared" si="83"/>
        <v>650</v>
      </c>
      <c r="B175" t="str">
        <f t="shared" si="83"/>
        <v>Asamblea Legislativa Plurinacional</v>
      </c>
      <c r="C175">
        <f t="shared" ref="C175:AH175" si="101">C26</f>
        <v>0</v>
      </c>
      <c r="D175">
        <f t="shared" si="101"/>
        <v>1800.81</v>
      </c>
      <c r="E175">
        <f t="shared" si="101"/>
        <v>0</v>
      </c>
      <c r="F175">
        <f t="shared" si="101"/>
        <v>75553.06</v>
      </c>
      <c r="G175">
        <f t="shared" si="101"/>
        <v>0</v>
      </c>
      <c r="H175">
        <f t="shared" si="101"/>
        <v>13857.61</v>
      </c>
      <c r="I175">
        <f t="shared" si="101"/>
        <v>0</v>
      </c>
      <c r="J175">
        <f t="shared" si="101"/>
        <v>14981.3</v>
      </c>
      <c r="K175">
        <f t="shared" si="101"/>
        <v>0</v>
      </c>
      <c r="L175">
        <f t="shared" si="101"/>
        <v>22661.41</v>
      </c>
      <c r="M175">
        <f t="shared" si="101"/>
        <v>0</v>
      </c>
      <c r="N175">
        <f t="shared" si="101"/>
        <v>0</v>
      </c>
      <c r="O175">
        <f t="shared" si="101"/>
        <v>0</v>
      </c>
      <c r="P175">
        <f t="shared" si="101"/>
        <v>0</v>
      </c>
      <c r="Q175">
        <f t="shared" si="101"/>
        <v>0</v>
      </c>
      <c r="R175">
        <f t="shared" si="101"/>
        <v>0</v>
      </c>
      <c r="S175">
        <f t="shared" si="101"/>
        <v>0</v>
      </c>
      <c r="T175">
        <f t="shared" si="101"/>
        <v>0</v>
      </c>
      <c r="U175">
        <f t="shared" si="101"/>
        <v>0</v>
      </c>
      <c r="V175">
        <f t="shared" si="101"/>
        <v>0</v>
      </c>
      <c r="W175">
        <f t="shared" si="101"/>
        <v>0</v>
      </c>
      <c r="X175">
        <f t="shared" si="101"/>
        <v>0</v>
      </c>
      <c r="Y175">
        <f t="shared" si="101"/>
        <v>0</v>
      </c>
      <c r="Z175">
        <f t="shared" si="101"/>
        <v>0</v>
      </c>
      <c r="AA175">
        <f t="shared" si="101"/>
        <v>0</v>
      </c>
      <c r="AB175">
        <f t="shared" si="101"/>
        <v>0</v>
      </c>
      <c r="AC175">
        <f t="shared" si="101"/>
        <v>0</v>
      </c>
      <c r="AD175">
        <f t="shared" si="101"/>
        <v>0</v>
      </c>
      <c r="AE175">
        <f t="shared" si="101"/>
        <v>0</v>
      </c>
      <c r="AF175">
        <f t="shared" si="101"/>
        <v>0</v>
      </c>
      <c r="AG175">
        <f t="shared" si="101"/>
        <v>0</v>
      </c>
      <c r="AH175">
        <f t="shared" si="101"/>
        <v>0</v>
      </c>
      <c r="AI175">
        <f t="shared" ref="AI175:BN175" si="102">AI26</f>
        <v>0</v>
      </c>
      <c r="AJ175">
        <f t="shared" si="102"/>
        <v>0</v>
      </c>
      <c r="AK175">
        <f t="shared" si="102"/>
        <v>0</v>
      </c>
      <c r="AL175">
        <f t="shared" si="102"/>
        <v>0</v>
      </c>
      <c r="AM175">
        <f t="shared" si="102"/>
        <v>0</v>
      </c>
      <c r="AN175">
        <f t="shared" si="102"/>
        <v>0</v>
      </c>
      <c r="AO175">
        <f t="shared" si="102"/>
        <v>0</v>
      </c>
      <c r="AP175">
        <f t="shared" si="102"/>
        <v>0</v>
      </c>
      <c r="AQ175">
        <f t="shared" si="102"/>
        <v>0</v>
      </c>
      <c r="AR175">
        <f t="shared" si="102"/>
        <v>0</v>
      </c>
      <c r="AS175">
        <f t="shared" si="102"/>
        <v>0</v>
      </c>
      <c r="AT175">
        <f t="shared" si="102"/>
        <v>0</v>
      </c>
      <c r="AU175">
        <f t="shared" si="102"/>
        <v>0</v>
      </c>
      <c r="AV175">
        <f t="shared" si="102"/>
        <v>0</v>
      </c>
      <c r="AW175">
        <f t="shared" si="102"/>
        <v>0</v>
      </c>
      <c r="AX175">
        <f t="shared" si="102"/>
        <v>0</v>
      </c>
      <c r="AY175">
        <f t="shared" si="102"/>
        <v>0</v>
      </c>
      <c r="AZ175">
        <f t="shared" si="102"/>
        <v>0</v>
      </c>
      <c r="BA175">
        <f t="shared" si="102"/>
        <v>0</v>
      </c>
      <c r="BB175">
        <f t="shared" si="102"/>
        <v>0</v>
      </c>
      <c r="BC175">
        <f t="shared" si="102"/>
        <v>54</v>
      </c>
      <c r="BD175" t="str">
        <f t="shared" si="102"/>
        <v>Ministerio de Turismo Sostenible, Culturas, Folklore y Gastronomía</v>
      </c>
      <c r="BE175">
        <f t="shared" si="102"/>
        <v>0</v>
      </c>
      <c r="BF175">
        <f t="shared" si="102"/>
        <v>0</v>
      </c>
      <c r="BG175">
        <f t="shared" si="102"/>
        <v>0</v>
      </c>
      <c r="BH175">
        <f t="shared" si="102"/>
        <v>0</v>
      </c>
      <c r="BI175">
        <f t="shared" si="102"/>
        <v>0</v>
      </c>
      <c r="BJ175">
        <f t="shared" si="102"/>
        <v>0</v>
      </c>
      <c r="BK175">
        <f t="shared" si="102"/>
        <v>0</v>
      </c>
      <c r="BL175">
        <f t="shared" si="102"/>
        <v>0</v>
      </c>
      <c r="BM175">
        <f t="shared" si="102"/>
        <v>179000</v>
      </c>
      <c r="BN175">
        <f t="shared" si="102"/>
        <v>0</v>
      </c>
      <c r="BO175">
        <f t="shared" ref="BO175:CT175" si="103">BO26</f>
        <v>0</v>
      </c>
      <c r="BP175">
        <f t="shared" si="103"/>
        <v>0</v>
      </c>
      <c r="BQ175">
        <f t="shared" si="103"/>
        <v>0</v>
      </c>
      <c r="BR175">
        <f t="shared" si="103"/>
        <v>0</v>
      </c>
      <c r="BS175">
        <f t="shared" si="103"/>
        <v>0</v>
      </c>
      <c r="BT175">
        <f t="shared" si="103"/>
        <v>0</v>
      </c>
      <c r="BU175">
        <f t="shared" si="103"/>
        <v>0</v>
      </c>
      <c r="BV175">
        <f t="shared" si="103"/>
        <v>0</v>
      </c>
      <c r="BW175">
        <f t="shared" si="103"/>
        <v>0</v>
      </c>
      <c r="BX175">
        <f t="shared" si="103"/>
        <v>0</v>
      </c>
      <c r="BY175">
        <f t="shared" si="103"/>
        <v>0</v>
      </c>
      <c r="BZ175">
        <f t="shared" si="103"/>
        <v>0</v>
      </c>
      <c r="CA175">
        <f t="shared" si="103"/>
        <v>0</v>
      </c>
      <c r="CB175">
        <f t="shared" si="103"/>
        <v>0</v>
      </c>
      <c r="CC175">
        <f t="shared" si="103"/>
        <v>0</v>
      </c>
      <c r="CD175">
        <f t="shared" si="103"/>
        <v>0</v>
      </c>
      <c r="CE175">
        <f t="shared" si="103"/>
        <v>0</v>
      </c>
      <c r="CF175">
        <f t="shared" si="103"/>
        <v>0</v>
      </c>
      <c r="CG175">
        <f t="shared" si="103"/>
        <v>0</v>
      </c>
      <c r="CH175">
        <f t="shared" si="103"/>
        <v>0</v>
      </c>
      <c r="CI175">
        <f t="shared" si="103"/>
        <v>0</v>
      </c>
      <c r="CJ175">
        <f t="shared" si="103"/>
        <v>0</v>
      </c>
      <c r="CK175">
        <f t="shared" si="103"/>
        <v>0</v>
      </c>
      <c r="CL175">
        <f t="shared" si="103"/>
        <v>0</v>
      </c>
      <c r="CM175">
        <f t="shared" si="103"/>
        <v>0</v>
      </c>
      <c r="CN175">
        <f t="shared" si="103"/>
        <v>0</v>
      </c>
      <c r="CO175">
        <f t="shared" si="103"/>
        <v>0</v>
      </c>
      <c r="CP175">
        <f t="shared" si="103"/>
        <v>0</v>
      </c>
      <c r="CQ175">
        <f t="shared" si="103"/>
        <v>0</v>
      </c>
      <c r="CR175">
        <f t="shared" si="103"/>
        <v>0</v>
      </c>
      <c r="CS175">
        <f t="shared" si="103"/>
        <v>0</v>
      </c>
      <c r="CT175">
        <f t="shared" si="103"/>
        <v>0</v>
      </c>
      <c r="CU175">
        <f t="shared" ref="CU175:DC175" si="104">CU26</f>
        <v>0</v>
      </c>
      <c r="CV175">
        <f t="shared" si="104"/>
        <v>0</v>
      </c>
      <c r="CW175">
        <f t="shared" si="104"/>
        <v>0</v>
      </c>
      <c r="CX175">
        <f t="shared" si="104"/>
        <v>0</v>
      </c>
      <c r="CY175">
        <f t="shared" si="104"/>
        <v>0</v>
      </c>
      <c r="CZ175">
        <f t="shared" si="104"/>
        <v>0</v>
      </c>
      <c r="DA175">
        <f t="shared" si="104"/>
        <v>0</v>
      </c>
      <c r="DB175">
        <f t="shared" si="104"/>
        <v>0</v>
      </c>
      <c r="DC175">
        <f t="shared" si="104"/>
        <v>0</v>
      </c>
      <c r="DD175">
        <f t="shared" si="100"/>
        <v>0</v>
      </c>
      <c r="DE175">
        <f t="shared" si="100"/>
        <v>312</v>
      </c>
      <c r="DF175" t="str">
        <f t="shared" si="100"/>
        <v>Autoridad de Fiscalizac. y Control Soc de Bosques y Tierras</v>
      </c>
      <c r="DG175">
        <f t="shared" si="100"/>
        <v>32174711.650000025</v>
      </c>
      <c r="DH175">
        <f t="shared" si="100"/>
        <v>0</v>
      </c>
    </row>
    <row r="176" spans="1:112">
      <c r="A176">
        <f t="shared" si="83"/>
        <v>660</v>
      </c>
      <c r="B176" t="str">
        <f t="shared" si="83"/>
        <v>Órgano Judicial</v>
      </c>
      <c r="C176">
        <f t="shared" ref="C176:AH176" si="105">C27</f>
        <v>0</v>
      </c>
      <c r="D176">
        <f t="shared" si="105"/>
        <v>220</v>
      </c>
      <c r="E176">
        <f t="shared" si="105"/>
        <v>0</v>
      </c>
      <c r="F176">
        <f t="shared" si="105"/>
        <v>447764.59</v>
      </c>
      <c r="G176">
        <f t="shared" si="105"/>
        <v>0</v>
      </c>
      <c r="H176">
        <f t="shared" si="105"/>
        <v>1730.1</v>
      </c>
      <c r="I176">
        <f t="shared" si="105"/>
        <v>0</v>
      </c>
      <c r="J176">
        <f t="shared" si="105"/>
        <v>0.3</v>
      </c>
      <c r="K176">
        <f t="shared" si="105"/>
        <v>0</v>
      </c>
      <c r="L176">
        <f t="shared" si="105"/>
        <v>8622.880000000001</v>
      </c>
      <c r="M176">
        <f t="shared" si="105"/>
        <v>0</v>
      </c>
      <c r="N176">
        <f t="shared" si="105"/>
        <v>0</v>
      </c>
      <c r="O176">
        <f t="shared" si="105"/>
        <v>0</v>
      </c>
      <c r="P176">
        <f t="shared" si="105"/>
        <v>0</v>
      </c>
      <c r="Q176">
        <f t="shared" si="105"/>
        <v>0</v>
      </c>
      <c r="R176">
        <f t="shared" si="105"/>
        <v>0</v>
      </c>
      <c r="S176">
        <f t="shared" si="105"/>
        <v>0</v>
      </c>
      <c r="T176">
        <f t="shared" si="105"/>
        <v>0</v>
      </c>
      <c r="U176">
        <f t="shared" si="105"/>
        <v>0</v>
      </c>
      <c r="V176">
        <f t="shared" si="105"/>
        <v>0</v>
      </c>
      <c r="W176">
        <f t="shared" si="105"/>
        <v>0</v>
      </c>
      <c r="X176">
        <f t="shared" si="105"/>
        <v>0</v>
      </c>
      <c r="Y176">
        <f t="shared" si="105"/>
        <v>0</v>
      </c>
      <c r="Z176">
        <f t="shared" si="105"/>
        <v>0</v>
      </c>
      <c r="AA176">
        <f t="shared" si="105"/>
        <v>0</v>
      </c>
      <c r="AB176">
        <f t="shared" si="105"/>
        <v>0</v>
      </c>
      <c r="AC176">
        <f t="shared" si="105"/>
        <v>0</v>
      </c>
      <c r="AD176">
        <f t="shared" si="105"/>
        <v>0</v>
      </c>
      <c r="AE176">
        <f t="shared" si="105"/>
        <v>0</v>
      </c>
      <c r="AF176">
        <f t="shared" si="105"/>
        <v>0</v>
      </c>
      <c r="AG176">
        <f t="shared" si="105"/>
        <v>0</v>
      </c>
      <c r="AH176">
        <f t="shared" si="105"/>
        <v>0</v>
      </c>
      <c r="AI176">
        <f t="shared" ref="AI176:BN176" si="106">AI27</f>
        <v>0</v>
      </c>
      <c r="AJ176">
        <f t="shared" si="106"/>
        <v>0</v>
      </c>
      <c r="AK176">
        <f t="shared" si="106"/>
        <v>0</v>
      </c>
      <c r="AL176">
        <f t="shared" si="106"/>
        <v>0</v>
      </c>
      <c r="AM176">
        <f t="shared" si="106"/>
        <v>0</v>
      </c>
      <c r="AN176">
        <f t="shared" si="106"/>
        <v>0</v>
      </c>
      <c r="AO176">
        <f t="shared" si="106"/>
        <v>0</v>
      </c>
      <c r="AP176">
        <f t="shared" si="106"/>
        <v>0</v>
      </c>
      <c r="AQ176">
        <f t="shared" si="106"/>
        <v>0</v>
      </c>
      <c r="AR176">
        <f t="shared" si="106"/>
        <v>0</v>
      </c>
      <c r="AS176">
        <f t="shared" si="106"/>
        <v>0</v>
      </c>
      <c r="AT176">
        <f t="shared" si="106"/>
        <v>0</v>
      </c>
      <c r="AU176">
        <f t="shared" si="106"/>
        <v>0</v>
      </c>
      <c r="AV176">
        <f t="shared" si="106"/>
        <v>0</v>
      </c>
      <c r="AW176">
        <f t="shared" si="106"/>
        <v>0</v>
      </c>
      <c r="AX176">
        <f t="shared" si="106"/>
        <v>0</v>
      </c>
      <c r="AY176">
        <f t="shared" si="106"/>
        <v>0</v>
      </c>
      <c r="AZ176">
        <f t="shared" si="106"/>
        <v>0</v>
      </c>
      <c r="BA176">
        <f t="shared" si="106"/>
        <v>0</v>
      </c>
      <c r="BB176">
        <f t="shared" si="106"/>
        <v>0</v>
      </c>
      <c r="BC176">
        <f t="shared" si="106"/>
        <v>374</v>
      </c>
      <c r="BD176" t="str">
        <f t="shared" si="106"/>
        <v>Agencia de Gobierno Electrónico y Tecnologías de Información y Comunicación</v>
      </c>
      <c r="BE176">
        <f t="shared" si="106"/>
        <v>0</v>
      </c>
      <c r="BF176">
        <f t="shared" si="106"/>
        <v>0</v>
      </c>
      <c r="BG176">
        <f t="shared" si="106"/>
        <v>0</v>
      </c>
      <c r="BH176">
        <f t="shared" si="106"/>
        <v>15288180.33</v>
      </c>
      <c r="BI176">
        <f t="shared" si="106"/>
        <v>0</v>
      </c>
      <c r="BJ176">
        <f t="shared" si="106"/>
        <v>0</v>
      </c>
      <c r="BK176">
        <f t="shared" si="106"/>
        <v>0</v>
      </c>
      <c r="BL176">
        <f t="shared" si="106"/>
        <v>0</v>
      </c>
      <c r="BM176">
        <f t="shared" si="106"/>
        <v>0</v>
      </c>
      <c r="BN176">
        <f t="shared" si="106"/>
        <v>0</v>
      </c>
      <c r="BO176">
        <f t="shared" ref="BO176:CT176" si="107">BO27</f>
        <v>0</v>
      </c>
      <c r="BP176">
        <f t="shared" si="107"/>
        <v>0</v>
      </c>
      <c r="BQ176">
        <f t="shared" si="107"/>
        <v>0</v>
      </c>
      <c r="BR176">
        <f t="shared" si="107"/>
        <v>0</v>
      </c>
      <c r="BS176">
        <f t="shared" si="107"/>
        <v>0</v>
      </c>
      <c r="BT176">
        <f t="shared" si="107"/>
        <v>0</v>
      </c>
      <c r="BU176">
        <f t="shared" si="107"/>
        <v>0</v>
      </c>
      <c r="BV176">
        <f t="shared" si="107"/>
        <v>0</v>
      </c>
      <c r="BW176">
        <f t="shared" si="107"/>
        <v>0</v>
      </c>
      <c r="BX176">
        <f t="shared" si="107"/>
        <v>0</v>
      </c>
      <c r="BY176">
        <f t="shared" si="107"/>
        <v>0</v>
      </c>
      <c r="BZ176">
        <f t="shared" si="107"/>
        <v>0</v>
      </c>
      <c r="CA176">
        <f t="shared" si="107"/>
        <v>0</v>
      </c>
      <c r="CB176">
        <f t="shared" si="107"/>
        <v>0</v>
      </c>
      <c r="CC176">
        <f t="shared" si="107"/>
        <v>0</v>
      </c>
      <c r="CD176">
        <f t="shared" si="107"/>
        <v>0</v>
      </c>
      <c r="CE176">
        <f t="shared" si="107"/>
        <v>0</v>
      </c>
      <c r="CF176">
        <f t="shared" si="107"/>
        <v>0</v>
      </c>
      <c r="CG176">
        <f t="shared" si="107"/>
        <v>0</v>
      </c>
      <c r="CH176">
        <f t="shared" si="107"/>
        <v>0</v>
      </c>
      <c r="CI176">
        <f t="shared" si="107"/>
        <v>0</v>
      </c>
      <c r="CJ176">
        <f t="shared" si="107"/>
        <v>0</v>
      </c>
      <c r="CK176">
        <f t="shared" si="107"/>
        <v>0</v>
      </c>
      <c r="CL176">
        <f t="shared" si="107"/>
        <v>0</v>
      </c>
      <c r="CM176">
        <f t="shared" si="107"/>
        <v>0</v>
      </c>
      <c r="CN176">
        <f t="shared" si="107"/>
        <v>0</v>
      </c>
      <c r="CO176">
        <f t="shared" si="107"/>
        <v>0</v>
      </c>
      <c r="CP176">
        <f t="shared" si="107"/>
        <v>0</v>
      </c>
      <c r="CQ176">
        <f t="shared" si="107"/>
        <v>0</v>
      </c>
      <c r="CR176">
        <f t="shared" si="107"/>
        <v>0</v>
      </c>
      <c r="CS176">
        <f t="shared" si="107"/>
        <v>0</v>
      </c>
      <c r="CT176">
        <f t="shared" si="107"/>
        <v>0</v>
      </c>
      <c r="CU176">
        <f t="shared" ref="CU176:DC176" si="108">CU27</f>
        <v>0</v>
      </c>
      <c r="CV176">
        <f t="shared" si="108"/>
        <v>0</v>
      </c>
      <c r="CW176">
        <f t="shared" si="108"/>
        <v>0</v>
      </c>
      <c r="CX176">
        <f t="shared" si="108"/>
        <v>0</v>
      </c>
      <c r="CY176">
        <f t="shared" si="108"/>
        <v>0</v>
      </c>
      <c r="CZ176">
        <f t="shared" si="108"/>
        <v>0</v>
      </c>
      <c r="DA176">
        <f t="shared" si="108"/>
        <v>0</v>
      </c>
      <c r="DB176">
        <f t="shared" si="108"/>
        <v>0</v>
      </c>
      <c r="DC176">
        <f t="shared" si="108"/>
        <v>0</v>
      </c>
      <c r="DD176">
        <f t="shared" si="100"/>
        <v>0</v>
      </c>
      <c r="DE176">
        <f t="shared" si="100"/>
        <v>548</v>
      </c>
      <c r="DF176" t="str">
        <f t="shared" si="100"/>
        <v>Corporación de las Fuerzas Armadas p/ el Des. Nacional</v>
      </c>
      <c r="DG176">
        <f t="shared" si="100"/>
        <v>465452.04000000004</v>
      </c>
      <c r="DH176">
        <f t="shared" si="100"/>
        <v>0</v>
      </c>
    </row>
    <row r="177" spans="1:112">
      <c r="A177">
        <f t="shared" si="83"/>
        <v>670</v>
      </c>
      <c r="B177" t="str">
        <f t="shared" si="83"/>
        <v>Órgano Electoral Plurinacional</v>
      </c>
      <c r="C177">
        <f t="shared" ref="C177:AH177" si="109">C28</f>
        <v>320</v>
      </c>
      <c r="D177">
        <f t="shared" si="109"/>
        <v>0</v>
      </c>
      <c r="E177">
        <f t="shared" si="109"/>
        <v>160</v>
      </c>
      <c r="F177">
        <f t="shared" si="109"/>
        <v>0</v>
      </c>
      <c r="G177">
        <f t="shared" si="109"/>
        <v>240</v>
      </c>
      <c r="H177">
        <f t="shared" si="109"/>
        <v>0</v>
      </c>
      <c r="I177">
        <f t="shared" si="109"/>
        <v>80</v>
      </c>
      <c r="J177">
        <f t="shared" si="109"/>
        <v>0</v>
      </c>
      <c r="K177">
        <f t="shared" si="109"/>
        <v>0</v>
      </c>
      <c r="L177">
        <f t="shared" si="109"/>
        <v>7277.73</v>
      </c>
      <c r="M177">
        <f t="shared" si="109"/>
        <v>0</v>
      </c>
      <c r="N177">
        <f t="shared" si="109"/>
        <v>0</v>
      </c>
      <c r="O177">
        <f t="shared" si="109"/>
        <v>0</v>
      </c>
      <c r="P177">
        <f t="shared" si="109"/>
        <v>0</v>
      </c>
      <c r="Q177">
        <f t="shared" si="109"/>
        <v>0</v>
      </c>
      <c r="R177">
        <f t="shared" si="109"/>
        <v>0</v>
      </c>
      <c r="S177">
        <f t="shared" si="109"/>
        <v>0</v>
      </c>
      <c r="T177">
        <f t="shared" si="109"/>
        <v>0</v>
      </c>
      <c r="U177">
        <f t="shared" si="109"/>
        <v>0</v>
      </c>
      <c r="V177">
        <f t="shared" si="109"/>
        <v>0</v>
      </c>
      <c r="W177">
        <f t="shared" si="109"/>
        <v>0</v>
      </c>
      <c r="X177">
        <f t="shared" si="109"/>
        <v>0</v>
      </c>
      <c r="Y177">
        <f t="shared" si="109"/>
        <v>0</v>
      </c>
      <c r="Z177">
        <f t="shared" si="109"/>
        <v>0</v>
      </c>
      <c r="AA177">
        <f t="shared" si="109"/>
        <v>0</v>
      </c>
      <c r="AB177">
        <f t="shared" si="109"/>
        <v>0</v>
      </c>
      <c r="AC177">
        <f t="shared" si="109"/>
        <v>0</v>
      </c>
      <c r="AD177">
        <f t="shared" si="109"/>
        <v>0</v>
      </c>
      <c r="AE177">
        <f t="shared" si="109"/>
        <v>0</v>
      </c>
      <c r="AF177">
        <f t="shared" si="109"/>
        <v>0</v>
      </c>
      <c r="AG177">
        <f t="shared" si="109"/>
        <v>0</v>
      </c>
      <c r="AH177">
        <f t="shared" si="109"/>
        <v>0</v>
      </c>
      <c r="AI177">
        <f t="shared" ref="AI177:BN177" si="110">AI28</f>
        <v>0</v>
      </c>
      <c r="AJ177">
        <f t="shared" si="110"/>
        <v>0</v>
      </c>
      <c r="AK177">
        <f t="shared" si="110"/>
        <v>0</v>
      </c>
      <c r="AL177">
        <f t="shared" si="110"/>
        <v>0</v>
      </c>
      <c r="AM177">
        <f t="shared" si="110"/>
        <v>0</v>
      </c>
      <c r="AN177">
        <f t="shared" si="110"/>
        <v>0</v>
      </c>
      <c r="AO177">
        <f t="shared" si="110"/>
        <v>0</v>
      </c>
      <c r="AP177">
        <f t="shared" si="110"/>
        <v>0</v>
      </c>
      <c r="AQ177">
        <f t="shared" si="110"/>
        <v>0</v>
      </c>
      <c r="AR177">
        <f t="shared" si="110"/>
        <v>0</v>
      </c>
      <c r="AS177">
        <f t="shared" si="110"/>
        <v>0</v>
      </c>
      <c r="AT177">
        <f t="shared" si="110"/>
        <v>0</v>
      </c>
      <c r="AU177">
        <f t="shared" si="110"/>
        <v>0</v>
      </c>
      <c r="AV177">
        <f t="shared" si="110"/>
        <v>0</v>
      </c>
      <c r="AW177">
        <f t="shared" si="110"/>
        <v>0</v>
      </c>
      <c r="AX177">
        <f t="shared" si="110"/>
        <v>0</v>
      </c>
      <c r="AY177">
        <f t="shared" si="110"/>
        <v>0</v>
      </c>
      <c r="AZ177">
        <f t="shared" si="110"/>
        <v>0</v>
      </c>
      <c r="BA177">
        <f t="shared" si="110"/>
        <v>0</v>
      </c>
      <c r="BB177">
        <f t="shared" si="110"/>
        <v>0</v>
      </c>
      <c r="BC177">
        <f t="shared" si="110"/>
        <v>288</v>
      </c>
      <c r="BD177" t="str">
        <f t="shared" si="110"/>
        <v>Servicio Nacional de Riego</v>
      </c>
      <c r="BE177">
        <f t="shared" si="110"/>
        <v>0</v>
      </c>
      <c r="BF177">
        <f t="shared" si="110"/>
        <v>0</v>
      </c>
      <c r="BG177">
        <f t="shared" si="110"/>
        <v>0</v>
      </c>
      <c r="BH177">
        <f t="shared" si="110"/>
        <v>0</v>
      </c>
      <c r="BI177">
        <f t="shared" si="110"/>
        <v>0</v>
      </c>
      <c r="BJ177">
        <f t="shared" si="110"/>
        <v>0</v>
      </c>
      <c r="BK177">
        <f t="shared" si="110"/>
        <v>4148.3100000000004</v>
      </c>
      <c r="BL177">
        <f t="shared" si="110"/>
        <v>0</v>
      </c>
      <c r="BM177">
        <f t="shared" si="110"/>
        <v>0</v>
      </c>
      <c r="BN177">
        <f t="shared" si="110"/>
        <v>0</v>
      </c>
      <c r="BO177">
        <f t="shared" ref="BO177:CT177" si="111">BO28</f>
        <v>0</v>
      </c>
      <c r="BP177">
        <f t="shared" si="111"/>
        <v>0</v>
      </c>
      <c r="BQ177">
        <f t="shared" si="111"/>
        <v>0</v>
      </c>
      <c r="BR177">
        <f t="shared" si="111"/>
        <v>0</v>
      </c>
      <c r="BS177">
        <f t="shared" si="111"/>
        <v>0</v>
      </c>
      <c r="BT177">
        <f t="shared" si="111"/>
        <v>0</v>
      </c>
      <c r="BU177">
        <f t="shared" si="111"/>
        <v>0</v>
      </c>
      <c r="BV177">
        <f t="shared" si="111"/>
        <v>0</v>
      </c>
      <c r="BW177">
        <f t="shared" si="111"/>
        <v>0</v>
      </c>
      <c r="BX177">
        <f t="shared" si="111"/>
        <v>0</v>
      </c>
      <c r="BY177">
        <f t="shared" si="111"/>
        <v>0</v>
      </c>
      <c r="BZ177">
        <f t="shared" si="111"/>
        <v>0</v>
      </c>
      <c r="CA177">
        <f t="shared" si="111"/>
        <v>0</v>
      </c>
      <c r="CB177">
        <f t="shared" si="111"/>
        <v>0</v>
      </c>
      <c r="CC177">
        <f t="shared" si="111"/>
        <v>0</v>
      </c>
      <c r="CD177">
        <f t="shared" si="111"/>
        <v>0</v>
      </c>
      <c r="CE177">
        <f t="shared" si="111"/>
        <v>0</v>
      </c>
      <c r="CF177">
        <f t="shared" si="111"/>
        <v>0</v>
      </c>
      <c r="CG177">
        <f t="shared" si="111"/>
        <v>0</v>
      </c>
      <c r="CH177">
        <f t="shared" si="111"/>
        <v>0</v>
      </c>
      <c r="CI177">
        <f t="shared" si="111"/>
        <v>0</v>
      </c>
      <c r="CJ177">
        <f t="shared" si="111"/>
        <v>0</v>
      </c>
      <c r="CK177">
        <f t="shared" si="111"/>
        <v>0</v>
      </c>
      <c r="CL177">
        <f t="shared" si="111"/>
        <v>0</v>
      </c>
      <c r="CM177">
        <f t="shared" si="111"/>
        <v>0</v>
      </c>
      <c r="CN177">
        <f t="shared" si="111"/>
        <v>0</v>
      </c>
      <c r="CO177">
        <f t="shared" si="111"/>
        <v>0</v>
      </c>
      <c r="CP177">
        <f t="shared" si="111"/>
        <v>0</v>
      </c>
      <c r="CQ177">
        <f t="shared" si="111"/>
        <v>0</v>
      </c>
      <c r="CR177">
        <f t="shared" si="111"/>
        <v>0</v>
      </c>
      <c r="CS177">
        <f t="shared" si="111"/>
        <v>0</v>
      </c>
      <c r="CT177">
        <f t="shared" si="111"/>
        <v>0</v>
      </c>
      <c r="CU177">
        <f t="shared" ref="CU177:DC177" si="112">CU28</f>
        <v>0</v>
      </c>
      <c r="CV177">
        <f t="shared" si="112"/>
        <v>0</v>
      </c>
      <c r="CW177">
        <f t="shared" si="112"/>
        <v>0</v>
      </c>
      <c r="CX177">
        <f t="shared" si="112"/>
        <v>0</v>
      </c>
      <c r="CY177">
        <f t="shared" si="112"/>
        <v>0</v>
      </c>
      <c r="CZ177">
        <f t="shared" si="112"/>
        <v>0</v>
      </c>
      <c r="DA177">
        <f t="shared" si="112"/>
        <v>0</v>
      </c>
      <c r="DB177">
        <f t="shared" si="112"/>
        <v>0</v>
      </c>
      <c r="DC177">
        <f t="shared" si="112"/>
        <v>0</v>
      </c>
      <c r="DD177">
        <f t="shared" si="100"/>
        <v>0</v>
      </c>
      <c r="DE177">
        <f t="shared" si="100"/>
        <v>599</v>
      </c>
      <c r="DF177" t="str">
        <f t="shared" si="100"/>
        <v>Empresa Boliviana de Alimentos y Derivados</v>
      </c>
      <c r="DG177">
        <f t="shared" si="100"/>
        <v>15619952.510000002</v>
      </c>
      <c r="DH177">
        <f t="shared" si="100"/>
        <v>0</v>
      </c>
    </row>
    <row r="178" spans="1:112">
      <c r="A178">
        <f t="shared" si="83"/>
        <v>902</v>
      </c>
      <c r="B178" t="str">
        <f t="shared" si="83"/>
        <v>Gobierno Autónomo Departamental de La Paz</v>
      </c>
      <c r="C178">
        <f t="shared" ref="C178:AH178" si="113">C29</f>
        <v>0</v>
      </c>
      <c r="D178">
        <f t="shared" si="113"/>
        <v>7775.59</v>
      </c>
      <c r="E178">
        <f t="shared" si="113"/>
        <v>0</v>
      </c>
      <c r="F178">
        <f t="shared" si="113"/>
        <v>937287.65</v>
      </c>
      <c r="G178">
        <f t="shared" si="113"/>
        <v>0</v>
      </c>
      <c r="H178">
        <f t="shared" si="113"/>
        <v>11585.6</v>
      </c>
      <c r="I178">
        <f t="shared" si="113"/>
        <v>0</v>
      </c>
      <c r="J178">
        <f t="shared" si="113"/>
        <v>47046.78</v>
      </c>
      <c r="K178">
        <f t="shared" si="113"/>
        <v>0</v>
      </c>
      <c r="L178">
        <f t="shared" si="113"/>
        <v>0</v>
      </c>
      <c r="M178">
        <f t="shared" si="113"/>
        <v>0</v>
      </c>
      <c r="N178">
        <f t="shared" si="113"/>
        <v>0</v>
      </c>
      <c r="O178">
        <f t="shared" si="113"/>
        <v>0</v>
      </c>
      <c r="P178">
        <f t="shared" si="113"/>
        <v>0</v>
      </c>
      <c r="Q178">
        <f t="shared" si="113"/>
        <v>0</v>
      </c>
      <c r="R178">
        <f t="shared" si="113"/>
        <v>0</v>
      </c>
      <c r="S178">
        <f t="shared" si="113"/>
        <v>0</v>
      </c>
      <c r="T178">
        <f t="shared" si="113"/>
        <v>0</v>
      </c>
      <c r="U178">
        <f t="shared" si="113"/>
        <v>0</v>
      </c>
      <c r="V178">
        <f t="shared" si="113"/>
        <v>0</v>
      </c>
      <c r="W178">
        <f t="shared" si="113"/>
        <v>0</v>
      </c>
      <c r="X178">
        <f t="shared" si="113"/>
        <v>0</v>
      </c>
      <c r="Y178">
        <f t="shared" si="113"/>
        <v>0</v>
      </c>
      <c r="Z178">
        <f t="shared" si="113"/>
        <v>0</v>
      </c>
      <c r="AA178">
        <f t="shared" si="113"/>
        <v>0</v>
      </c>
      <c r="AB178">
        <f t="shared" si="113"/>
        <v>0</v>
      </c>
      <c r="AC178">
        <f t="shared" si="113"/>
        <v>0</v>
      </c>
      <c r="AD178">
        <f t="shared" si="113"/>
        <v>0</v>
      </c>
      <c r="AE178">
        <f t="shared" si="113"/>
        <v>0</v>
      </c>
      <c r="AF178">
        <f t="shared" si="113"/>
        <v>0</v>
      </c>
      <c r="AG178">
        <f t="shared" si="113"/>
        <v>0</v>
      </c>
      <c r="AH178">
        <f t="shared" si="113"/>
        <v>0</v>
      </c>
      <c r="AI178">
        <f t="shared" ref="AI178:BN178" si="114">AI29</f>
        <v>0</v>
      </c>
      <c r="AJ178">
        <f t="shared" si="114"/>
        <v>0</v>
      </c>
      <c r="AK178">
        <f t="shared" si="114"/>
        <v>0</v>
      </c>
      <c r="AL178">
        <f t="shared" si="114"/>
        <v>0</v>
      </c>
      <c r="AM178">
        <f t="shared" si="114"/>
        <v>0</v>
      </c>
      <c r="AN178">
        <f t="shared" si="114"/>
        <v>0</v>
      </c>
      <c r="AO178">
        <f t="shared" si="114"/>
        <v>0</v>
      </c>
      <c r="AP178">
        <f t="shared" si="114"/>
        <v>0</v>
      </c>
      <c r="AQ178">
        <f t="shared" si="114"/>
        <v>0</v>
      </c>
      <c r="AR178">
        <f t="shared" si="114"/>
        <v>0</v>
      </c>
      <c r="AS178">
        <f t="shared" si="114"/>
        <v>0</v>
      </c>
      <c r="AT178">
        <f t="shared" si="114"/>
        <v>0</v>
      </c>
      <c r="AU178">
        <f t="shared" si="114"/>
        <v>0</v>
      </c>
      <c r="AV178">
        <f t="shared" si="114"/>
        <v>0</v>
      </c>
      <c r="AW178">
        <f t="shared" si="114"/>
        <v>0</v>
      </c>
      <c r="AX178">
        <f t="shared" si="114"/>
        <v>0</v>
      </c>
      <c r="AY178">
        <f t="shared" si="114"/>
        <v>0</v>
      </c>
      <c r="AZ178">
        <f t="shared" si="114"/>
        <v>0</v>
      </c>
      <c r="BA178">
        <f t="shared" si="114"/>
        <v>0</v>
      </c>
      <c r="BB178">
        <f t="shared" si="114"/>
        <v>0</v>
      </c>
      <c r="BC178">
        <f t="shared" si="114"/>
        <v>213</v>
      </c>
      <c r="BD178" t="str">
        <f t="shared" si="114"/>
        <v>Servicio Nacional de Meteorología e Hidrología</v>
      </c>
      <c r="BE178">
        <f t="shared" si="114"/>
        <v>0</v>
      </c>
      <c r="BF178">
        <f t="shared" si="114"/>
        <v>0</v>
      </c>
      <c r="BG178">
        <f t="shared" si="114"/>
        <v>0</v>
      </c>
      <c r="BH178">
        <f t="shared" si="114"/>
        <v>0</v>
      </c>
      <c r="BI178">
        <f t="shared" si="114"/>
        <v>0</v>
      </c>
      <c r="BJ178">
        <f t="shared" si="114"/>
        <v>0</v>
      </c>
      <c r="BK178">
        <f t="shared" si="114"/>
        <v>8290.4</v>
      </c>
      <c r="BL178">
        <f t="shared" si="114"/>
        <v>0</v>
      </c>
      <c r="BM178">
        <f t="shared" si="114"/>
        <v>0</v>
      </c>
      <c r="BN178">
        <f t="shared" si="114"/>
        <v>0</v>
      </c>
      <c r="BO178">
        <f t="shared" ref="BO178:CT178" si="115">BO29</f>
        <v>0</v>
      </c>
      <c r="BP178">
        <f t="shared" si="115"/>
        <v>0</v>
      </c>
      <c r="BQ178">
        <f t="shared" si="115"/>
        <v>0</v>
      </c>
      <c r="BR178">
        <f t="shared" si="115"/>
        <v>0</v>
      </c>
      <c r="BS178">
        <f t="shared" si="115"/>
        <v>0</v>
      </c>
      <c r="BT178">
        <f t="shared" si="115"/>
        <v>0</v>
      </c>
      <c r="BU178">
        <f t="shared" si="115"/>
        <v>0</v>
      </c>
      <c r="BV178">
        <f t="shared" si="115"/>
        <v>0</v>
      </c>
      <c r="BW178">
        <f t="shared" si="115"/>
        <v>0</v>
      </c>
      <c r="BX178">
        <f t="shared" si="115"/>
        <v>0</v>
      </c>
      <c r="BY178">
        <f t="shared" si="115"/>
        <v>0</v>
      </c>
      <c r="BZ178">
        <f t="shared" si="115"/>
        <v>0</v>
      </c>
      <c r="CA178">
        <f t="shared" si="115"/>
        <v>0</v>
      </c>
      <c r="CB178">
        <f t="shared" si="115"/>
        <v>0</v>
      </c>
      <c r="CC178">
        <f t="shared" si="115"/>
        <v>0</v>
      </c>
      <c r="CD178">
        <f t="shared" si="115"/>
        <v>0</v>
      </c>
      <c r="CE178">
        <f t="shared" si="115"/>
        <v>0</v>
      </c>
      <c r="CF178">
        <f t="shared" si="115"/>
        <v>0</v>
      </c>
      <c r="CG178">
        <f t="shared" si="115"/>
        <v>0</v>
      </c>
      <c r="CH178">
        <f t="shared" si="115"/>
        <v>0</v>
      </c>
      <c r="CI178">
        <f t="shared" si="115"/>
        <v>0</v>
      </c>
      <c r="CJ178">
        <f t="shared" si="115"/>
        <v>0</v>
      </c>
      <c r="CK178">
        <f t="shared" si="115"/>
        <v>0</v>
      </c>
      <c r="CL178">
        <f t="shared" si="115"/>
        <v>0</v>
      </c>
      <c r="CM178">
        <f t="shared" si="115"/>
        <v>0</v>
      </c>
      <c r="CN178">
        <f t="shared" si="115"/>
        <v>0</v>
      </c>
      <c r="CO178">
        <f t="shared" si="115"/>
        <v>0</v>
      </c>
      <c r="CP178">
        <f t="shared" si="115"/>
        <v>0</v>
      </c>
      <c r="CQ178">
        <f t="shared" si="115"/>
        <v>0</v>
      </c>
      <c r="CR178">
        <f t="shared" si="115"/>
        <v>0</v>
      </c>
      <c r="CS178">
        <f t="shared" si="115"/>
        <v>0</v>
      </c>
      <c r="CT178">
        <f t="shared" si="115"/>
        <v>0</v>
      </c>
      <c r="CU178">
        <f t="shared" ref="CU178:DC178" si="116">CU29</f>
        <v>0</v>
      </c>
      <c r="CV178">
        <f t="shared" si="116"/>
        <v>0</v>
      </c>
      <c r="CW178">
        <f t="shared" si="116"/>
        <v>0</v>
      </c>
      <c r="CX178">
        <f t="shared" si="116"/>
        <v>0</v>
      </c>
      <c r="CY178">
        <f t="shared" si="116"/>
        <v>0</v>
      </c>
      <c r="CZ178">
        <f t="shared" si="116"/>
        <v>0</v>
      </c>
      <c r="DA178">
        <f t="shared" si="116"/>
        <v>0</v>
      </c>
      <c r="DB178">
        <f t="shared" si="116"/>
        <v>0</v>
      </c>
      <c r="DC178">
        <f t="shared" si="116"/>
        <v>0</v>
      </c>
      <c r="DD178">
        <f t="shared" si="100"/>
        <v>0</v>
      </c>
      <c r="DE178">
        <f t="shared" si="100"/>
        <v>132</v>
      </c>
      <c r="DF178" t="str">
        <f t="shared" si="100"/>
        <v>Servicio de Desarrollo de las Empresas Púb. Productivas</v>
      </c>
      <c r="DG178">
        <f t="shared" si="100"/>
        <v>1950259.6400000001</v>
      </c>
      <c r="DH178">
        <f t="shared" si="100"/>
        <v>0</v>
      </c>
    </row>
    <row r="179" spans="1:112">
      <c r="A179" t="str">
        <f t="shared" si="83"/>
        <v>99 - 02</v>
      </c>
      <c r="B179" t="str">
        <f t="shared" si="83"/>
        <v>Dirección General de Programación y Operaciones del Tesoro</v>
      </c>
      <c r="C179">
        <f t="shared" ref="C179:AH179" si="117">C30</f>
        <v>0</v>
      </c>
      <c r="D179">
        <f t="shared" si="117"/>
        <v>1472588.42</v>
      </c>
      <c r="E179">
        <f t="shared" si="117"/>
        <v>428</v>
      </c>
      <c r="F179">
        <f t="shared" si="117"/>
        <v>92180638.350000009</v>
      </c>
      <c r="G179">
        <f t="shared" si="117"/>
        <v>0</v>
      </c>
      <c r="H179">
        <f t="shared" si="117"/>
        <v>5661860.8099999996</v>
      </c>
      <c r="I179">
        <f t="shared" si="117"/>
        <v>0</v>
      </c>
      <c r="J179">
        <f t="shared" si="117"/>
        <v>12618574.189999998</v>
      </c>
      <c r="K179">
        <f t="shared" si="117"/>
        <v>512855.11000000004</v>
      </c>
      <c r="L179">
        <f t="shared" si="117"/>
        <v>22029980.25</v>
      </c>
      <c r="M179">
        <f t="shared" si="117"/>
        <v>0</v>
      </c>
      <c r="N179">
        <f t="shared" si="117"/>
        <v>0</v>
      </c>
      <c r="O179">
        <f t="shared" si="117"/>
        <v>0</v>
      </c>
      <c r="P179">
        <f t="shared" si="117"/>
        <v>0</v>
      </c>
      <c r="Q179">
        <f t="shared" si="117"/>
        <v>0</v>
      </c>
      <c r="R179">
        <f t="shared" si="117"/>
        <v>0</v>
      </c>
      <c r="S179">
        <f t="shared" si="117"/>
        <v>0</v>
      </c>
      <c r="T179">
        <f t="shared" si="117"/>
        <v>0</v>
      </c>
      <c r="U179">
        <f t="shared" si="117"/>
        <v>0</v>
      </c>
      <c r="V179">
        <f t="shared" si="117"/>
        <v>0</v>
      </c>
      <c r="W179">
        <f t="shared" si="117"/>
        <v>0</v>
      </c>
      <c r="X179">
        <f t="shared" si="117"/>
        <v>0</v>
      </c>
      <c r="Y179">
        <f t="shared" si="117"/>
        <v>0</v>
      </c>
      <c r="Z179">
        <f t="shared" si="117"/>
        <v>0</v>
      </c>
      <c r="AA179">
        <f t="shared" si="117"/>
        <v>0</v>
      </c>
      <c r="AB179">
        <f t="shared" si="117"/>
        <v>0</v>
      </c>
      <c r="AC179">
        <f t="shared" si="117"/>
        <v>0</v>
      </c>
      <c r="AD179">
        <f t="shared" si="117"/>
        <v>0</v>
      </c>
      <c r="AE179">
        <f t="shared" si="117"/>
        <v>0</v>
      </c>
      <c r="AF179">
        <f t="shared" si="117"/>
        <v>0</v>
      </c>
      <c r="AG179">
        <f t="shared" si="117"/>
        <v>0</v>
      </c>
      <c r="AH179">
        <f t="shared" si="117"/>
        <v>0</v>
      </c>
      <c r="AI179">
        <f t="shared" ref="AI179:BN179" si="118">AI30</f>
        <v>0</v>
      </c>
      <c r="AJ179">
        <f t="shared" si="118"/>
        <v>0</v>
      </c>
      <c r="AK179">
        <f t="shared" si="118"/>
        <v>0</v>
      </c>
      <c r="AL179">
        <f t="shared" si="118"/>
        <v>0</v>
      </c>
      <c r="AM179">
        <f t="shared" si="118"/>
        <v>0</v>
      </c>
      <c r="AN179">
        <f t="shared" si="118"/>
        <v>0</v>
      </c>
      <c r="AO179">
        <f t="shared" si="118"/>
        <v>0</v>
      </c>
      <c r="AP179">
        <f t="shared" si="118"/>
        <v>0</v>
      </c>
      <c r="AQ179">
        <f t="shared" si="118"/>
        <v>0</v>
      </c>
      <c r="AR179">
        <f t="shared" si="118"/>
        <v>0</v>
      </c>
      <c r="AS179">
        <f t="shared" si="118"/>
        <v>0</v>
      </c>
      <c r="AT179">
        <f t="shared" si="118"/>
        <v>0</v>
      </c>
      <c r="AU179">
        <f t="shared" si="118"/>
        <v>0</v>
      </c>
      <c r="AV179">
        <f t="shared" si="118"/>
        <v>0</v>
      </c>
      <c r="AW179">
        <f t="shared" si="118"/>
        <v>0</v>
      </c>
      <c r="AX179">
        <f t="shared" si="118"/>
        <v>0</v>
      </c>
      <c r="AY179">
        <f t="shared" si="118"/>
        <v>0</v>
      </c>
      <c r="AZ179">
        <f t="shared" si="118"/>
        <v>0</v>
      </c>
      <c r="BA179">
        <f t="shared" si="118"/>
        <v>0</v>
      </c>
      <c r="BB179">
        <f t="shared" si="118"/>
        <v>0</v>
      </c>
      <c r="BC179">
        <f t="shared" si="118"/>
        <v>0</v>
      </c>
      <c r="BD179">
        <f t="shared" si="118"/>
        <v>0</v>
      </c>
      <c r="BE179">
        <f t="shared" si="118"/>
        <v>0</v>
      </c>
      <c r="BF179">
        <f t="shared" si="118"/>
        <v>0</v>
      </c>
      <c r="BG179">
        <f t="shared" si="118"/>
        <v>0</v>
      </c>
      <c r="BH179">
        <f t="shared" si="118"/>
        <v>0</v>
      </c>
      <c r="BI179">
        <f t="shared" si="118"/>
        <v>0</v>
      </c>
      <c r="BJ179">
        <f t="shared" si="118"/>
        <v>0</v>
      </c>
      <c r="BK179">
        <f t="shared" si="118"/>
        <v>0</v>
      </c>
      <c r="BL179">
        <f t="shared" si="118"/>
        <v>0</v>
      </c>
      <c r="BM179">
        <f t="shared" si="118"/>
        <v>0</v>
      </c>
      <c r="BN179">
        <f t="shared" si="118"/>
        <v>0</v>
      </c>
      <c r="BO179">
        <f t="shared" ref="BO179:CT179" si="119">BO30</f>
        <v>0</v>
      </c>
      <c r="BP179">
        <f t="shared" si="119"/>
        <v>0</v>
      </c>
      <c r="BQ179">
        <f t="shared" si="119"/>
        <v>0</v>
      </c>
      <c r="BR179">
        <f t="shared" si="119"/>
        <v>0</v>
      </c>
      <c r="BS179">
        <f t="shared" si="119"/>
        <v>0</v>
      </c>
      <c r="BT179">
        <f t="shared" si="119"/>
        <v>0</v>
      </c>
      <c r="BU179">
        <f t="shared" si="119"/>
        <v>0</v>
      </c>
      <c r="BV179">
        <f t="shared" si="119"/>
        <v>0</v>
      </c>
      <c r="BW179">
        <f t="shared" si="119"/>
        <v>0</v>
      </c>
      <c r="BX179">
        <f t="shared" si="119"/>
        <v>0</v>
      </c>
      <c r="BY179">
        <f t="shared" si="119"/>
        <v>0</v>
      </c>
      <c r="BZ179">
        <f t="shared" si="119"/>
        <v>0</v>
      </c>
      <c r="CA179">
        <f t="shared" si="119"/>
        <v>0</v>
      </c>
      <c r="CB179">
        <f t="shared" si="119"/>
        <v>0</v>
      </c>
      <c r="CC179">
        <f t="shared" si="119"/>
        <v>0</v>
      </c>
      <c r="CD179">
        <f t="shared" si="119"/>
        <v>0</v>
      </c>
      <c r="CE179">
        <f t="shared" si="119"/>
        <v>0</v>
      </c>
      <c r="CF179">
        <f t="shared" si="119"/>
        <v>0</v>
      </c>
      <c r="CG179">
        <f t="shared" si="119"/>
        <v>0</v>
      </c>
      <c r="CH179">
        <f t="shared" si="119"/>
        <v>0</v>
      </c>
      <c r="CI179">
        <f t="shared" si="119"/>
        <v>0</v>
      </c>
      <c r="CJ179">
        <f t="shared" si="119"/>
        <v>0</v>
      </c>
      <c r="CK179">
        <f t="shared" si="119"/>
        <v>0</v>
      </c>
      <c r="CL179">
        <f t="shared" si="119"/>
        <v>0</v>
      </c>
      <c r="CM179">
        <f t="shared" si="119"/>
        <v>0</v>
      </c>
      <c r="CN179">
        <f t="shared" si="119"/>
        <v>0</v>
      </c>
      <c r="CO179">
        <f t="shared" si="119"/>
        <v>0</v>
      </c>
      <c r="CP179">
        <f t="shared" si="119"/>
        <v>0</v>
      </c>
      <c r="CQ179">
        <f t="shared" si="119"/>
        <v>0</v>
      </c>
      <c r="CR179">
        <f t="shared" si="119"/>
        <v>0</v>
      </c>
      <c r="CS179">
        <f t="shared" si="119"/>
        <v>0</v>
      </c>
      <c r="CT179">
        <f t="shared" si="119"/>
        <v>0</v>
      </c>
      <c r="CU179">
        <f t="shared" ref="CU179:DC179" si="120">CU30</f>
        <v>0</v>
      </c>
      <c r="CV179">
        <f t="shared" si="120"/>
        <v>0</v>
      </c>
      <c r="CW179">
        <f t="shared" si="120"/>
        <v>0</v>
      </c>
      <c r="CX179">
        <f t="shared" si="120"/>
        <v>0</v>
      </c>
      <c r="CY179">
        <f t="shared" si="120"/>
        <v>0</v>
      </c>
      <c r="CZ179">
        <f t="shared" si="120"/>
        <v>0</v>
      </c>
      <c r="DA179">
        <f t="shared" si="120"/>
        <v>0</v>
      </c>
      <c r="DB179">
        <f t="shared" si="120"/>
        <v>0</v>
      </c>
      <c r="DC179">
        <f t="shared" si="120"/>
        <v>0</v>
      </c>
      <c r="DD179">
        <f t="shared" si="100"/>
        <v>0</v>
      </c>
      <c r="DE179">
        <f t="shared" si="100"/>
        <v>47</v>
      </c>
      <c r="DF179" t="str">
        <f t="shared" si="100"/>
        <v>Ministerio de Desarrollo Rural y Tierras</v>
      </c>
      <c r="DG179">
        <f t="shared" si="100"/>
        <v>7000</v>
      </c>
      <c r="DH179">
        <f t="shared" si="100"/>
        <v>0</v>
      </c>
    </row>
    <row r="180" spans="1:112">
      <c r="A180" t="str">
        <f t="shared" si="83"/>
        <v>99 - 04</v>
      </c>
      <c r="B180" t="str">
        <f t="shared" si="83"/>
        <v>Dirección General de Administración y Finanzas Territoriales</v>
      </c>
      <c r="C180">
        <f t="shared" ref="C180:AH180" si="121">C31</f>
        <v>0</v>
      </c>
      <c r="D180">
        <f t="shared" si="121"/>
        <v>683592.38</v>
      </c>
      <c r="E180">
        <f t="shared" si="121"/>
        <v>0</v>
      </c>
      <c r="F180">
        <f t="shared" si="121"/>
        <v>8448.5400000000009</v>
      </c>
      <c r="G180">
        <f t="shared" si="121"/>
        <v>0</v>
      </c>
      <c r="H180">
        <f t="shared" si="121"/>
        <v>206521.51</v>
      </c>
      <c r="I180">
        <f t="shared" si="121"/>
        <v>0</v>
      </c>
      <c r="J180">
        <f t="shared" si="121"/>
        <v>37500471.880000003</v>
      </c>
      <c r="K180">
        <f t="shared" si="121"/>
        <v>0</v>
      </c>
      <c r="L180">
        <f t="shared" si="121"/>
        <v>1481569.9</v>
      </c>
      <c r="M180">
        <f t="shared" si="121"/>
        <v>0</v>
      </c>
      <c r="N180">
        <f t="shared" si="121"/>
        <v>0</v>
      </c>
      <c r="O180">
        <f t="shared" si="121"/>
        <v>0</v>
      </c>
      <c r="P180">
        <f t="shared" si="121"/>
        <v>0</v>
      </c>
      <c r="Q180">
        <f t="shared" si="121"/>
        <v>0</v>
      </c>
      <c r="R180">
        <f t="shared" si="121"/>
        <v>0</v>
      </c>
      <c r="S180">
        <f t="shared" si="121"/>
        <v>0</v>
      </c>
      <c r="T180">
        <f t="shared" si="121"/>
        <v>0</v>
      </c>
      <c r="U180">
        <f t="shared" si="121"/>
        <v>0</v>
      </c>
      <c r="V180">
        <f t="shared" si="121"/>
        <v>0</v>
      </c>
      <c r="W180">
        <f t="shared" si="121"/>
        <v>0</v>
      </c>
      <c r="X180">
        <f t="shared" si="121"/>
        <v>0</v>
      </c>
      <c r="Y180">
        <f t="shared" si="121"/>
        <v>0</v>
      </c>
      <c r="Z180">
        <f t="shared" si="121"/>
        <v>0</v>
      </c>
      <c r="AA180">
        <f t="shared" si="121"/>
        <v>0</v>
      </c>
      <c r="AB180">
        <f t="shared" si="121"/>
        <v>0</v>
      </c>
      <c r="AC180">
        <f t="shared" si="121"/>
        <v>0</v>
      </c>
      <c r="AD180">
        <f t="shared" si="121"/>
        <v>0</v>
      </c>
      <c r="AE180">
        <f t="shared" si="121"/>
        <v>0</v>
      </c>
      <c r="AF180">
        <f t="shared" si="121"/>
        <v>0</v>
      </c>
      <c r="AG180">
        <f t="shared" si="121"/>
        <v>0</v>
      </c>
      <c r="AH180">
        <f t="shared" si="121"/>
        <v>0</v>
      </c>
      <c r="AI180">
        <f t="shared" ref="AI180:BN180" si="122">AI31</f>
        <v>0</v>
      </c>
      <c r="AJ180">
        <f t="shared" si="122"/>
        <v>0</v>
      </c>
      <c r="AK180">
        <f t="shared" si="122"/>
        <v>0</v>
      </c>
      <c r="AL180">
        <f t="shared" si="122"/>
        <v>0</v>
      </c>
      <c r="AM180">
        <f t="shared" si="122"/>
        <v>0</v>
      </c>
      <c r="AN180">
        <f t="shared" si="122"/>
        <v>0</v>
      </c>
      <c r="AO180">
        <f t="shared" si="122"/>
        <v>0</v>
      </c>
      <c r="AP180">
        <f t="shared" si="122"/>
        <v>0</v>
      </c>
      <c r="AQ180">
        <f t="shared" si="122"/>
        <v>0</v>
      </c>
      <c r="AR180">
        <f t="shared" si="122"/>
        <v>0</v>
      </c>
      <c r="AS180">
        <f t="shared" si="122"/>
        <v>0</v>
      </c>
      <c r="AT180">
        <f t="shared" si="122"/>
        <v>0</v>
      </c>
      <c r="AU180">
        <f t="shared" si="122"/>
        <v>0</v>
      </c>
      <c r="AV180">
        <f t="shared" si="122"/>
        <v>0</v>
      </c>
      <c r="AW180">
        <f t="shared" si="122"/>
        <v>0</v>
      </c>
      <c r="AX180">
        <f t="shared" si="122"/>
        <v>0</v>
      </c>
      <c r="AY180">
        <f t="shared" si="122"/>
        <v>0</v>
      </c>
      <c r="AZ180">
        <f t="shared" si="122"/>
        <v>0</v>
      </c>
      <c r="BA180">
        <f t="shared" si="122"/>
        <v>0</v>
      </c>
      <c r="BB180">
        <f t="shared" si="122"/>
        <v>0</v>
      </c>
      <c r="BC180">
        <f t="shared" si="122"/>
        <v>0</v>
      </c>
      <c r="BD180">
        <f t="shared" si="122"/>
        <v>0</v>
      </c>
      <c r="BE180">
        <f t="shared" si="122"/>
        <v>0</v>
      </c>
      <c r="BF180">
        <f t="shared" si="122"/>
        <v>0</v>
      </c>
      <c r="BG180">
        <f t="shared" si="122"/>
        <v>0</v>
      </c>
      <c r="BH180">
        <f t="shared" si="122"/>
        <v>0</v>
      </c>
      <c r="BI180">
        <f t="shared" si="122"/>
        <v>0</v>
      </c>
      <c r="BJ180">
        <f t="shared" si="122"/>
        <v>0</v>
      </c>
      <c r="BK180">
        <f t="shared" si="122"/>
        <v>0</v>
      </c>
      <c r="BL180">
        <f t="shared" si="122"/>
        <v>0</v>
      </c>
      <c r="BM180">
        <f t="shared" si="122"/>
        <v>0</v>
      </c>
      <c r="BN180">
        <f t="shared" si="122"/>
        <v>0</v>
      </c>
      <c r="BO180">
        <f t="shared" ref="BO180:CT180" si="123">BO31</f>
        <v>0</v>
      </c>
      <c r="BP180">
        <f t="shared" si="123"/>
        <v>0</v>
      </c>
      <c r="BQ180">
        <f t="shared" si="123"/>
        <v>0</v>
      </c>
      <c r="BR180">
        <f t="shared" si="123"/>
        <v>0</v>
      </c>
      <c r="BS180">
        <f t="shared" si="123"/>
        <v>0</v>
      </c>
      <c r="BT180">
        <f t="shared" si="123"/>
        <v>0</v>
      </c>
      <c r="BU180">
        <f t="shared" si="123"/>
        <v>0</v>
      </c>
      <c r="BV180">
        <f t="shared" si="123"/>
        <v>0</v>
      </c>
      <c r="BW180">
        <f t="shared" si="123"/>
        <v>0</v>
      </c>
      <c r="BX180">
        <f t="shared" si="123"/>
        <v>0</v>
      </c>
      <c r="BY180">
        <f t="shared" si="123"/>
        <v>0</v>
      </c>
      <c r="BZ180">
        <f t="shared" si="123"/>
        <v>0</v>
      </c>
      <c r="CA180">
        <f t="shared" si="123"/>
        <v>0</v>
      </c>
      <c r="CB180">
        <f t="shared" si="123"/>
        <v>0</v>
      </c>
      <c r="CC180">
        <f t="shared" si="123"/>
        <v>0</v>
      </c>
      <c r="CD180">
        <f t="shared" si="123"/>
        <v>0</v>
      </c>
      <c r="CE180">
        <f t="shared" si="123"/>
        <v>0</v>
      </c>
      <c r="CF180">
        <f t="shared" si="123"/>
        <v>0</v>
      </c>
      <c r="CG180">
        <f t="shared" si="123"/>
        <v>0</v>
      </c>
      <c r="CH180">
        <f t="shared" si="123"/>
        <v>0</v>
      </c>
      <c r="CI180">
        <f t="shared" si="123"/>
        <v>0</v>
      </c>
      <c r="CJ180">
        <f t="shared" si="123"/>
        <v>0</v>
      </c>
      <c r="CK180">
        <f t="shared" si="123"/>
        <v>0</v>
      </c>
      <c r="CL180">
        <f t="shared" si="123"/>
        <v>0</v>
      </c>
      <c r="CM180">
        <f t="shared" si="123"/>
        <v>0</v>
      </c>
      <c r="CN180">
        <f t="shared" si="123"/>
        <v>0</v>
      </c>
      <c r="CO180">
        <f t="shared" si="123"/>
        <v>0</v>
      </c>
      <c r="CP180">
        <f t="shared" si="123"/>
        <v>0</v>
      </c>
      <c r="CQ180">
        <f t="shared" si="123"/>
        <v>0</v>
      </c>
      <c r="CR180">
        <f t="shared" si="123"/>
        <v>0</v>
      </c>
      <c r="CS180">
        <f t="shared" si="123"/>
        <v>0</v>
      </c>
      <c r="CT180">
        <f t="shared" si="123"/>
        <v>0</v>
      </c>
      <c r="CU180">
        <f t="shared" ref="CU180:DC180" si="124">CU31</f>
        <v>0</v>
      </c>
      <c r="CV180">
        <f t="shared" si="124"/>
        <v>0</v>
      </c>
      <c r="CW180">
        <f t="shared" si="124"/>
        <v>0</v>
      </c>
      <c r="CX180">
        <f t="shared" si="124"/>
        <v>0</v>
      </c>
      <c r="CY180">
        <f t="shared" si="124"/>
        <v>0</v>
      </c>
      <c r="CZ180">
        <f t="shared" si="124"/>
        <v>0</v>
      </c>
      <c r="DA180">
        <f t="shared" si="124"/>
        <v>0</v>
      </c>
      <c r="DB180">
        <f t="shared" si="124"/>
        <v>0</v>
      </c>
      <c r="DC180">
        <f t="shared" si="124"/>
        <v>0</v>
      </c>
      <c r="DD180">
        <f t="shared" si="100"/>
        <v>0</v>
      </c>
      <c r="DE180">
        <f t="shared" si="100"/>
        <v>681</v>
      </c>
      <c r="DF180" t="str">
        <f t="shared" si="100"/>
        <v>Ministerio Público</v>
      </c>
      <c r="DG180">
        <f t="shared" si="100"/>
        <v>5393578.3099999996</v>
      </c>
      <c r="DH180">
        <f t="shared" si="100"/>
        <v>0</v>
      </c>
    </row>
    <row r="181" spans="1:112">
      <c r="A181" t="str">
        <f t="shared" si="83"/>
        <v>N/I</v>
      </c>
      <c r="B181" t="str">
        <f t="shared" si="83"/>
        <v>No Identificado</v>
      </c>
      <c r="C181">
        <f t="shared" ref="C181:AH181" si="125">C32</f>
        <v>0</v>
      </c>
      <c r="D181">
        <f t="shared" si="125"/>
        <v>7718034.5499999989</v>
      </c>
      <c r="E181">
        <f t="shared" si="125"/>
        <v>0</v>
      </c>
      <c r="F181">
        <f t="shared" si="125"/>
        <v>7489364.6199999982</v>
      </c>
      <c r="G181">
        <f t="shared" si="125"/>
        <v>0</v>
      </c>
      <c r="H181">
        <f t="shared" si="125"/>
        <v>8721311.4299999978</v>
      </c>
      <c r="I181">
        <f t="shared" si="125"/>
        <v>0</v>
      </c>
      <c r="J181">
        <f t="shared" si="125"/>
        <v>8542091.209999999</v>
      </c>
      <c r="K181">
        <f t="shared" si="125"/>
        <v>0</v>
      </c>
      <c r="L181">
        <f t="shared" si="125"/>
        <v>390074.2199999998</v>
      </c>
      <c r="M181">
        <f t="shared" si="125"/>
        <v>0</v>
      </c>
      <c r="N181">
        <f t="shared" si="125"/>
        <v>0</v>
      </c>
      <c r="O181">
        <f t="shared" si="125"/>
        <v>0</v>
      </c>
      <c r="P181">
        <f t="shared" si="125"/>
        <v>0</v>
      </c>
      <c r="Q181">
        <f t="shared" si="125"/>
        <v>0</v>
      </c>
      <c r="R181">
        <f t="shared" si="125"/>
        <v>0</v>
      </c>
      <c r="S181">
        <f t="shared" si="125"/>
        <v>0</v>
      </c>
      <c r="T181">
        <f t="shared" si="125"/>
        <v>0</v>
      </c>
      <c r="U181">
        <f t="shared" si="125"/>
        <v>0</v>
      </c>
      <c r="V181">
        <f t="shared" si="125"/>
        <v>0</v>
      </c>
      <c r="W181">
        <f t="shared" si="125"/>
        <v>0</v>
      </c>
      <c r="X181">
        <f t="shared" si="125"/>
        <v>0</v>
      </c>
      <c r="Y181">
        <f t="shared" si="125"/>
        <v>0</v>
      </c>
      <c r="Z181">
        <f t="shared" si="125"/>
        <v>0</v>
      </c>
      <c r="AA181">
        <f t="shared" si="125"/>
        <v>0</v>
      </c>
      <c r="AB181">
        <f t="shared" si="125"/>
        <v>0</v>
      </c>
      <c r="AC181">
        <f t="shared" si="125"/>
        <v>0</v>
      </c>
      <c r="AD181">
        <f t="shared" si="125"/>
        <v>0</v>
      </c>
      <c r="AE181">
        <f t="shared" si="125"/>
        <v>0</v>
      </c>
      <c r="AF181">
        <f t="shared" si="125"/>
        <v>0</v>
      </c>
      <c r="AG181">
        <f t="shared" si="125"/>
        <v>0</v>
      </c>
      <c r="AH181">
        <f t="shared" si="125"/>
        <v>0</v>
      </c>
      <c r="AI181">
        <f t="shared" ref="AI181:BN181" si="126">AI32</f>
        <v>0</v>
      </c>
      <c r="AJ181">
        <f t="shared" si="126"/>
        <v>0</v>
      </c>
      <c r="AK181">
        <f t="shared" si="126"/>
        <v>0</v>
      </c>
      <c r="AL181">
        <f t="shared" si="126"/>
        <v>0</v>
      </c>
      <c r="AM181">
        <f t="shared" si="126"/>
        <v>0</v>
      </c>
      <c r="AN181">
        <f t="shared" si="126"/>
        <v>0</v>
      </c>
      <c r="AO181">
        <f t="shared" si="126"/>
        <v>0</v>
      </c>
      <c r="AP181">
        <f t="shared" si="126"/>
        <v>0</v>
      </c>
      <c r="AQ181">
        <f t="shared" si="126"/>
        <v>0</v>
      </c>
      <c r="AR181">
        <f t="shared" si="126"/>
        <v>0</v>
      </c>
      <c r="AS181">
        <f t="shared" si="126"/>
        <v>0</v>
      </c>
      <c r="AT181">
        <f t="shared" si="126"/>
        <v>0</v>
      </c>
      <c r="AU181">
        <f t="shared" si="126"/>
        <v>0</v>
      </c>
      <c r="AV181">
        <f t="shared" si="126"/>
        <v>0</v>
      </c>
      <c r="AW181">
        <f t="shared" si="126"/>
        <v>0</v>
      </c>
      <c r="AX181">
        <f t="shared" si="126"/>
        <v>0</v>
      </c>
      <c r="AY181">
        <f t="shared" si="126"/>
        <v>0</v>
      </c>
      <c r="AZ181">
        <f t="shared" si="126"/>
        <v>0</v>
      </c>
      <c r="BA181">
        <f t="shared" si="126"/>
        <v>0</v>
      </c>
      <c r="BB181">
        <f t="shared" si="126"/>
        <v>0</v>
      </c>
      <c r="BC181">
        <f t="shared" si="126"/>
        <v>0</v>
      </c>
      <c r="BD181">
        <f t="shared" si="126"/>
        <v>0</v>
      </c>
      <c r="BE181">
        <f t="shared" si="126"/>
        <v>0</v>
      </c>
      <c r="BF181">
        <f t="shared" si="126"/>
        <v>0</v>
      </c>
      <c r="BG181">
        <f t="shared" si="126"/>
        <v>0</v>
      </c>
      <c r="BH181">
        <f t="shared" si="126"/>
        <v>0</v>
      </c>
      <c r="BI181">
        <f t="shared" si="126"/>
        <v>0</v>
      </c>
      <c r="BJ181">
        <f t="shared" si="126"/>
        <v>0</v>
      </c>
      <c r="BK181">
        <f t="shared" si="126"/>
        <v>0</v>
      </c>
      <c r="BL181">
        <f t="shared" si="126"/>
        <v>0</v>
      </c>
      <c r="BM181">
        <f t="shared" si="126"/>
        <v>0</v>
      </c>
      <c r="BN181">
        <f t="shared" si="126"/>
        <v>0</v>
      </c>
      <c r="BO181">
        <f t="shared" ref="BO181:CT181" si="127">BO32</f>
        <v>0</v>
      </c>
      <c r="BP181">
        <f t="shared" si="127"/>
        <v>0</v>
      </c>
      <c r="BQ181">
        <f t="shared" si="127"/>
        <v>0</v>
      </c>
      <c r="BR181">
        <f t="shared" si="127"/>
        <v>0</v>
      </c>
      <c r="BS181">
        <f t="shared" si="127"/>
        <v>0</v>
      </c>
      <c r="BT181">
        <f t="shared" si="127"/>
        <v>0</v>
      </c>
      <c r="BU181">
        <f t="shared" si="127"/>
        <v>0</v>
      </c>
      <c r="BV181">
        <f t="shared" si="127"/>
        <v>0</v>
      </c>
      <c r="BW181">
        <f t="shared" si="127"/>
        <v>0</v>
      </c>
      <c r="BX181">
        <f t="shared" si="127"/>
        <v>0</v>
      </c>
      <c r="BY181">
        <f t="shared" si="127"/>
        <v>0</v>
      </c>
      <c r="BZ181">
        <f t="shared" si="127"/>
        <v>0</v>
      </c>
      <c r="CA181">
        <f t="shared" si="127"/>
        <v>0</v>
      </c>
      <c r="CB181">
        <f t="shared" si="127"/>
        <v>0</v>
      </c>
      <c r="CC181">
        <f t="shared" si="127"/>
        <v>0</v>
      </c>
      <c r="CD181">
        <f t="shared" si="127"/>
        <v>0</v>
      </c>
      <c r="CE181">
        <f t="shared" si="127"/>
        <v>0</v>
      </c>
      <c r="CF181">
        <f t="shared" si="127"/>
        <v>0</v>
      </c>
      <c r="CG181">
        <f t="shared" si="127"/>
        <v>0</v>
      </c>
      <c r="CH181">
        <f t="shared" si="127"/>
        <v>0</v>
      </c>
      <c r="CI181">
        <f t="shared" si="127"/>
        <v>0</v>
      </c>
      <c r="CJ181">
        <f t="shared" si="127"/>
        <v>0</v>
      </c>
      <c r="CK181">
        <f t="shared" si="127"/>
        <v>0</v>
      </c>
      <c r="CL181">
        <f t="shared" si="127"/>
        <v>0</v>
      </c>
      <c r="CM181">
        <f t="shared" si="127"/>
        <v>0</v>
      </c>
      <c r="CN181">
        <f t="shared" si="127"/>
        <v>0</v>
      </c>
      <c r="CO181">
        <f t="shared" si="127"/>
        <v>0</v>
      </c>
      <c r="CP181">
        <f t="shared" si="127"/>
        <v>0</v>
      </c>
      <c r="CQ181">
        <f t="shared" si="127"/>
        <v>0</v>
      </c>
      <c r="CR181">
        <f t="shared" si="127"/>
        <v>0</v>
      </c>
      <c r="CS181">
        <f t="shared" si="127"/>
        <v>0</v>
      </c>
      <c r="CT181">
        <f t="shared" si="127"/>
        <v>0</v>
      </c>
      <c r="CU181">
        <f t="shared" ref="CU181:DC181" si="128">CU32</f>
        <v>0</v>
      </c>
      <c r="CV181">
        <f t="shared" si="128"/>
        <v>0</v>
      </c>
      <c r="CW181">
        <f t="shared" si="128"/>
        <v>0</v>
      </c>
      <c r="CX181">
        <f t="shared" si="128"/>
        <v>0</v>
      </c>
      <c r="CY181">
        <f t="shared" si="128"/>
        <v>0</v>
      </c>
      <c r="CZ181">
        <f t="shared" si="128"/>
        <v>0</v>
      </c>
      <c r="DA181">
        <f t="shared" si="128"/>
        <v>0</v>
      </c>
      <c r="DB181">
        <f t="shared" si="128"/>
        <v>0</v>
      </c>
      <c r="DC181">
        <f t="shared" si="128"/>
        <v>0</v>
      </c>
      <c r="DD181">
        <f t="shared" si="100"/>
        <v>0</v>
      </c>
      <c r="DE181">
        <f t="shared" si="100"/>
        <v>66</v>
      </c>
      <c r="DF181" t="str">
        <f t="shared" si="100"/>
        <v>Ministerio de Planificación del Desarrollo y Medio Ambiente</v>
      </c>
      <c r="DG181">
        <f t="shared" si="100"/>
        <v>3375995.22</v>
      </c>
      <c r="DH181">
        <f t="shared" si="100"/>
        <v>0</v>
      </c>
    </row>
    <row r="182" spans="1:112">
      <c r="A182">
        <f t="shared" si="83"/>
        <v>597</v>
      </c>
      <c r="B182" t="str">
        <f t="shared" si="83"/>
        <v>Empresa Pública Nacional Estratégica de Yacimientos de Litio Bolivianos</v>
      </c>
      <c r="C182">
        <f t="shared" ref="C182:AH182" si="129">C33</f>
        <v>0</v>
      </c>
      <c r="D182">
        <f t="shared" si="129"/>
        <v>0</v>
      </c>
      <c r="E182">
        <f t="shared" si="129"/>
        <v>0</v>
      </c>
      <c r="F182">
        <f t="shared" si="129"/>
        <v>0</v>
      </c>
      <c r="G182">
        <f t="shared" si="129"/>
        <v>0</v>
      </c>
      <c r="H182">
        <f t="shared" si="129"/>
        <v>0</v>
      </c>
      <c r="I182">
        <f t="shared" si="129"/>
        <v>0</v>
      </c>
      <c r="J182">
        <f t="shared" si="129"/>
        <v>0</v>
      </c>
      <c r="K182">
        <f t="shared" si="129"/>
        <v>1178.3499999999999</v>
      </c>
      <c r="L182">
        <f t="shared" si="129"/>
        <v>1621090.69</v>
      </c>
      <c r="M182">
        <f t="shared" si="129"/>
        <v>0</v>
      </c>
      <c r="N182">
        <f t="shared" si="129"/>
        <v>0</v>
      </c>
      <c r="O182">
        <f t="shared" si="129"/>
        <v>0</v>
      </c>
      <c r="P182">
        <f t="shared" si="129"/>
        <v>0</v>
      </c>
      <c r="Q182">
        <f t="shared" si="129"/>
        <v>0</v>
      </c>
      <c r="R182">
        <f t="shared" si="129"/>
        <v>0</v>
      </c>
      <c r="S182">
        <f t="shared" si="129"/>
        <v>0</v>
      </c>
      <c r="T182">
        <f t="shared" si="129"/>
        <v>0</v>
      </c>
      <c r="U182">
        <f t="shared" si="129"/>
        <v>0</v>
      </c>
      <c r="V182">
        <f t="shared" si="129"/>
        <v>0</v>
      </c>
      <c r="W182">
        <f t="shared" si="129"/>
        <v>0</v>
      </c>
      <c r="X182">
        <f t="shared" si="129"/>
        <v>0</v>
      </c>
      <c r="Y182">
        <f t="shared" si="129"/>
        <v>0</v>
      </c>
      <c r="Z182">
        <f t="shared" si="129"/>
        <v>0</v>
      </c>
      <c r="AA182">
        <f t="shared" si="129"/>
        <v>0</v>
      </c>
      <c r="AB182">
        <f t="shared" si="129"/>
        <v>0</v>
      </c>
      <c r="AC182">
        <f t="shared" si="129"/>
        <v>0</v>
      </c>
      <c r="AD182">
        <f t="shared" si="129"/>
        <v>0</v>
      </c>
      <c r="AE182">
        <f t="shared" si="129"/>
        <v>0</v>
      </c>
      <c r="AF182">
        <f t="shared" si="129"/>
        <v>0</v>
      </c>
      <c r="AG182">
        <f t="shared" si="129"/>
        <v>0</v>
      </c>
      <c r="AH182">
        <f t="shared" si="129"/>
        <v>0</v>
      </c>
      <c r="AI182">
        <f t="shared" ref="AI182:BN182" si="130">AI33</f>
        <v>0</v>
      </c>
      <c r="AJ182">
        <f t="shared" si="130"/>
        <v>0</v>
      </c>
      <c r="AK182">
        <f t="shared" si="130"/>
        <v>0</v>
      </c>
      <c r="AL182">
        <f t="shared" si="130"/>
        <v>0</v>
      </c>
      <c r="AM182">
        <f t="shared" si="130"/>
        <v>0</v>
      </c>
      <c r="AN182">
        <f t="shared" si="130"/>
        <v>0</v>
      </c>
      <c r="AO182">
        <f t="shared" si="130"/>
        <v>0</v>
      </c>
      <c r="AP182">
        <f t="shared" si="130"/>
        <v>0</v>
      </c>
      <c r="AQ182">
        <f t="shared" si="130"/>
        <v>0</v>
      </c>
      <c r="AR182">
        <f t="shared" si="130"/>
        <v>0</v>
      </c>
      <c r="AS182">
        <f t="shared" si="130"/>
        <v>0</v>
      </c>
      <c r="AT182">
        <f t="shared" si="130"/>
        <v>0</v>
      </c>
      <c r="AU182">
        <f t="shared" si="130"/>
        <v>0</v>
      </c>
      <c r="AV182">
        <f t="shared" si="130"/>
        <v>0</v>
      </c>
      <c r="AW182">
        <f t="shared" si="130"/>
        <v>0</v>
      </c>
      <c r="AX182">
        <f t="shared" si="130"/>
        <v>0</v>
      </c>
      <c r="AY182">
        <f t="shared" si="130"/>
        <v>0</v>
      </c>
      <c r="AZ182">
        <f t="shared" si="130"/>
        <v>0</v>
      </c>
      <c r="BA182">
        <f t="shared" si="130"/>
        <v>0</v>
      </c>
      <c r="BB182">
        <f t="shared" si="130"/>
        <v>0</v>
      </c>
      <c r="BC182">
        <f t="shared" si="130"/>
        <v>0</v>
      </c>
      <c r="BD182">
        <f t="shared" si="130"/>
        <v>0</v>
      </c>
      <c r="BE182">
        <f t="shared" si="130"/>
        <v>0</v>
      </c>
      <c r="BF182">
        <f t="shared" si="130"/>
        <v>0</v>
      </c>
      <c r="BG182">
        <f t="shared" si="130"/>
        <v>0</v>
      </c>
      <c r="BH182">
        <f t="shared" si="130"/>
        <v>0</v>
      </c>
      <c r="BI182">
        <f t="shared" si="130"/>
        <v>0</v>
      </c>
      <c r="BJ182">
        <f t="shared" si="130"/>
        <v>0</v>
      </c>
      <c r="BK182">
        <f t="shared" si="130"/>
        <v>0</v>
      </c>
      <c r="BL182">
        <f t="shared" si="130"/>
        <v>0</v>
      </c>
      <c r="BM182">
        <f t="shared" si="130"/>
        <v>0</v>
      </c>
      <c r="BN182">
        <f t="shared" si="130"/>
        <v>0</v>
      </c>
      <c r="BO182">
        <f t="shared" ref="BO182:CT182" si="131">BO33</f>
        <v>0</v>
      </c>
      <c r="BP182">
        <f t="shared" si="131"/>
        <v>0</v>
      </c>
      <c r="BQ182">
        <f t="shared" si="131"/>
        <v>0</v>
      </c>
      <c r="BR182">
        <f t="shared" si="131"/>
        <v>0</v>
      </c>
      <c r="BS182">
        <f t="shared" si="131"/>
        <v>0</v>
      </c>
      <c r="BT182">
        <f t="shared" si="131"/>
        <v>0</v>
      </c>
      <c r="BU182">
        <f t="shared" si="131"/>
        <v>0</v>
      </c>
      <c r="BV182">
        <f t="shared" si="131"/>
        <v>0</v>
      </c>
      <c r="BW182">
        <f t="shared" si="131"/>
        <v>0</v>
      </c>
      <c r="BX182">
        <f t="shared" si="131"/>
        <v>0</v>
      </c>
      <c r="BY182">
        <f t="shared" si="131"/>
        <v>0</v>
      </c>
      <c r="BZ182">
        <f t="shared" si="131"/>
        <v>0</v>
      </c>
      <c r="CA182">
        <f t="shared" si="131"/>
        <v>0</v>
      </c>
      <c r="CB182">
        <f t="shared" si="131"/>
        <v>0</v>
      </c>
      <c r="CC182">
        <f t="shared" si="131"/>
        <v>0</v>
      </c>
      <c r="CD182">
        <f t="shared" si="131"/>
        <v>0</v>
      </c>
      <c r="CE182">
        <f t="shared" si="131"/>
        <v>0</v>
      </c>
      <c r="CF182">
        <f t="shared" si="131"/>
        <v>0</v>
      </c>
      <c r="CG182">
        <f t="shared" si="131"/>
        <v>0</v>
      </c>
      <c r="CH182">
        <f t="shared" si="131"/>
        <v>0</v>
      </c>
      <c r="CI182">
        <f t="shared" si="131"/>
        <v>0</v>
      </c>
      <c r="CJ182">
        <f t="shared" si="131"/>
        <v>0</v>
      </c>
      <c r="CK182">
        <f t="shared" si="131"/>
        <v>0</v>
      </c>
      <c r="CL182">
        <f t="shared" si="131"/>
        <v>0</v>
      </c>
      <c r="CM182">
        <f t="shared" si="131"/>
        <v>0</v>
      </c>
      <c r="CN182">
        <f t="shared" si="131"/>
        <v>0</v>
      </c>
      <c r="CO182">
        <f t="shared" si="131"/>
        <v>0</v>
      </c>
      <c r="CP182">
        <f t="shared" si="131"/>
        <v>0</v>
      </c>
      <c r="CQ182">
        <f t="shared" si="131"/>
        <v>0</v>
      </c>
      <c r="CR182">
        <f t="shared" si="131"/>
        <v>0</v>
      </c>
      <c r="CS182">
        <f t="shared" si="131"/>
        <v>0</v>
      </c>
      <c r="CT182">
        <f t="shared" si="131"/>
        <v>0</v>
      </c>
      <c r="CU182">
        <f t="shared" ref="CU182:DC182" si="132">CU33</f>
        <v>0</v>
      </c>
      <c r="CV182">
        <f t="shared" si="132"/>
        <v>0</v>
      </c>
      <c r="CW182">
        <f t="shared" si="132"/>
        <v>0</v>
      </c>
      <c r="CX182">
        <f t="shared" si="132"/>
        <v>0</v>
      </c>
      <c r="CY182">
        <f t="shared" si="132"/>
        <v>0</v>
      </c>
      <c r="CZ182">
        <f t="shared" si="132"/>
        <v>0</v>
      </c>
      <c r="DA182">
        <f t="shared" si="132"/>
        <v>0</v>
      </c>
      <c r="DB182">
        <f t="shared" si="132"/>
        <v>0</v>
      </c>
      <c r="DC182">
        <f t="shared" si="132"/>
        <v>0</v>
      </c>
      <c r="DD182">
        <f t="shared" si="100"/>
        <v>0</v>
      </c>
      <c r="DE182">
        <f t="shared" si="100"/>
        <v>20</v>
      </c>
      <c r="DF182" t="str">
        <f t="shared" si="100"/>
        <v>Ministerio de Defensa</v>
      </c>
      <c r="DG182">
        <f t="shared" si="100"/>
        <v>10477452.09</v>
      </c>
      <c r="DH182">
        <f t="shared" si="100"/>
        <v>0</v>
      </c>
    </row>
    <row r="183" spans="1:112">
      <c r="A183">
        <f t="shared" si="83"/>
        <v>595</v>
      </c>
      <c r="B183" t="str">
        <f t="shared" si="83"/>
        <v>Gestora Pública de la Seguridad Social de Largo Plazo</v>
      </c>
      <c r="C183">
        <f t="shared" ref="C183:AH183" si="133">C34</f>
        <v>0</v>
      </c>
      <c r="D183">
        <f t="shared" si="133"/>
        <v>0</v>
      </c>
      <c r="E183">
        <f t="shared" si="133"/>
        <v>0</v>
      </c>
      <c r="F183">
        <f t="shared" si="133"/>
        <v>0</v>
      </c>
      <c r="G183">
        <f t="shared" si="133"/>
        <v>0</v>
      </c>
      <c r="H183">
        <f t="shared" si="133"/>
        <v>0</v>
      </c>
      <c r="I183">
        <f t="shared" si="133"/>
        <v>0</v>
      </c>
      <c r="J183">
        <f t="shared" si="133"/>
        <v>0</v>
      </c>
      <c r="K183">
        <f t="shared" si="133"/>
        <v>0</v>
      </c>
      <c r="L183">
        <f t="shared" si="133"/>
        <v>374888.05</v>
      </c>
      <c r="M183">
        <f t="shared" si="133"/>
        <v>0</v>
      </c>
      <c r="N183">
        <f t="shared" si="133"/>
        <v>0</v>
      </c>
      <c r="O183">
        <f t="shared" si="133"/>
        <v>0</v>
      </c>
      <c r="P183">
        <f t="shared" si="133"/>
        <v>0</v>
      </c>
      <c r="Q183">
        <f t="shared" si="133"/>
        <v>0</v>
      </c>
      <c r="R183">
        <f t="shared" si="133"/>
        <v>0</v>
      </c>
      <c r="S183">
        <f t="shared" si="133"/>
        <v>0</v>
      </c>
      <c r="T183">
        <f t="shared" si="133"/>
        <v>0</v>
      </c>
      <c r="U183">
        <f t="shared" si="133"/>
        <v>0</v>
      </c>
      <c r="V183">
        <f t="shared" si="133"/>
        <v>0</v>
      </c>
      <c r="W183">
        <f t="shared" si="133"/>
        <v>0</v>
      </c>
      <c r="X183">
        <f t="shared" si="133"/>
        <v>0</v>
      </c>
      <c r="Y183">
        <f t="shared" si="133"/>
        <v>0</v>
      </c>
      <c r="Z183">
        <f t="shared" si="133"/>
        <v>0</v>
      </c>
      <c r="AA183">
        <f t="shared" si="133"/>
        <v>0</v>
      </c>
      <c r="AB183">
        <f t="shared" si="133"/>
        <v>0</v>
      </c>
      <c r="AC183">
        <f t="shared" si="133"/>
        <v>0</v>
      </c>
      <c r="AD183">
        <f t="shared" si="133"/>
        <v>0</v>
      </c>
      <c r="AE183">
        <f t="shared" si="133"/>
        <v>0</v>
      </c>
      <c r="AF183">
        <f t="shared" si="133"/>
        <v>0</v>
      </c>
      <c r="AG183">
        <f t="shared" si="133"/>
        <v>0</v>
      </c>
      <c r="AH183">
        <f t="shared" si="133"/>
        <v>0</v>
      </c>
      <c r="AI183">
        <f t="shared" ref="AI183:BN183" si="134">AI34</f>
        <v>0</v>
      </c>
      <c r="AJ183">
        <f t="shared" si="134"/>
        <v>0</v>
      </c>
      <c r="AK183">
        <f t="shared" si="134"/>
        <v>0</v>
      </c>
      <c r="AL183">
        <f t="shared" si="134"/>
        <v>0</v>
      </c>
      <c r="AM183">
        <f t="shared" si="134"/>
        <v>0</v>
      </c>
      <c r="AN183">
        <f t="shared" si="134"/>
        <v>0</v>
      </c>
      <c r="AO183">
        <f t="shared" si="134"/>
        <v>0</v>
      </c>
      <c r="AP183">
        <f t="shared" si="134"/>
        <v>0</v>
      </c>
      <c r="AQ183">
        <f t="shared" si="134"/>
        <v>0</v>
      </c>
      <c r="AR183">
        <f t="shared" si="134"/>
        <v>0</v>
      </c>
      <c r="AS183">
        <f t="shared" si="134"/>
        <v>0</v>
      </c>
      <c r="AT183">
        <f t="shared" si="134"/>
        <v>0</v>
      </c>
      <c r="AU183">
        <f t="shared" si="134"/>
        <v>0</v>
      </c>
      <c r="AV183">
        <f t="shared" si="134"/>
        <v>0</v>
      </c>
      <c r="AW183">
        <f t="shared" si="134"/>
        <v>0</v>
      </c>
      <c r="AX183">
        <f t="shared" si="134"/>
        <v>0</v>
      </c>
      <c r="AY183">
        <f t="shared" si="134"/>
        <v>0</v>
      </c>
      <c r="AZ183">
        <f t="shared" si="134"/>
        <v>0</v>
      </c>
      <c r="BA183">
        <f t="shared" si="134"/>
        <v>0</v>
      </c>
      <c r="BB183">
        <f t="shared" si="134"/>
        <v>0</v>
      </c>
      <c r="BC183">
        <f t="shared" si="134"/>
        <v>0</v>
      </c>
      <c r="BD183">
        <f t="shared" si="134"/>
        <v>0</v>
      </c>
      <c r="BE183">
        <f t="shared" si="134"/>
        <v>0</v>
      </c>
      <c r="BF183">
        <f t="shared" si="134"/>
        <v>0</v>
      </c>
      <c r="BG183">
        <f t="shared" si="134"/>
        <v>0</v>
      </c>
      <c r="BH183">
        <f t="shared" si="134"/>
        <v>0</v>
      </c>
      <c r="BI183">
        <f t="shared" si="134"/>
        <v>0</v>
      </c>
      <c r="BJ183">
        <f t="shared" si="134"/>
        <v>0</v>
      </c>
      <c r="BK183">
        <f t="shared" si="134"/>
        <v>0</v>
      </c>
      <c r="BL183">
        <f t="shared" si="134"/>
        <v>0</v>
      </c>
      <c r="BM183">
        <f t="shared" si="134"/>
        <v>0</v>
      </c>
      <c r="BN183">
        <f t="shared" si="134"/>
        <v>0</v>
      </c>
      <c r="BO183">
        <f t="shared" ref="BO183:CT183" si="135">BO34</f>
        <v>0</v>
      </c>
      <c r="BP183">
        <f t="shared" si="135"/>
        <v>0</v>
      </c>
      <c r="BQ183">
        <f t="shared" si="135"/>
        <v>0</v>
      </c>
      <c r="BR183">
        <f t="shared" si="135"/>
        <v>0</v>
      </c>
      <c r="BS183">
        <f t="shared" si="135"/>
        <v>0</v>
      </c>
      <c r="BT183">
        <f t="shared" si="135"/>
        <v>0</v>
      </c>
      <c r="BU183">
        <f t="shared" si="135"/>
        <v>0</v>
      </c>
      <c r="BV183">
        <f t="shared" si="135"/>
        <v>0</v>
      </c>
      <c r="BW183">
        <f t="shared" si="135"/>
        <v>0</v>
      </c>
      <c r="BX183">
        <f t="shared" si="135"/>
        <v>0</v>
      </c>
      <c r="BY183">
        <f t="shared" si="135"/>
        <v>0</v>
      </c>
      <c r="BZ183">
        <f t="shared" si="135"/>
        <v>0</v>
      </c>
      <c r="CA183">
        <f t="shared" si="135"/>
        <v>0</v>
      </c>
      <c r="CB183">
        <f t="shared" si="135"/>
        <v>0</v>
      </c>
      <c r="CC183">
        <f t="shared" si="135"/>
        <v>0</v>
      </c>
      <c r="CD183">
        <f t="shared" si="135"/>
        <v>0</v>
      </c>
      <c r="CE183">
        <f t="shared" si="135"/>
        <v>0</v>
      </c>
      <c r="CF183">
        <f t="shared" si="135"/>
        <v>0</v>
      </c>
      <c r="CG183">
        <f t="shared" si="135"/>
        <v>0</v>
      </c>
      <c r="CH183">
        <f t="shared" si="135"/>
        <v>0</v>
      </c>
      <c r="CI183">
        <f t="shared" si="135"/>
        <v>0</v>
      </c>
      <c r="CJ183">
        <f t="shared" si="135"/>
        <v>0</v>
      </c>
      <c r="CK183">
        <f t="shared" si="135"/>
        <v>0</v>
      </c>
      <c r="CL183">
        <f t="shared" si="135"/>
        <v>0</v>
      </c>
      <c r="CM183">
        <f t="shared" si="135"/>
        <v>0</v>
      </c>
      <c r="CN183">
        <f t="shared" si="135"/>
        <v>0</v>
      </c>
      <c r="CO183">
        <f t="shared" si="135"/>
        <v>0</v>
      </c>
      <c r="CP183">
        <f t="shared" si="135"/>
        <v>0</v>
      </c>
      <c r="CQ183">
        <f t="shared" si="135"/>
        <v>0</v>
      </c>
      <c r="CR183">
        <f t="shared" si="135"/>
        <v>0</v>
      </c>
      <c r="CS183">
        <f t="shared" si="135"/>
        <v>0</v>
      </c>
      <c r="CT183">
        <f t="shared" si="135"/>
        <v>0</v>
      </c>
      <c r="CU183">
        <f t="shared" ref="CU183:DC183" si="136">CU34</f>
        <v>0</v>
      </c>
      <c r="CV183">
        <f t="shared" si="136"/>
        <v>0</v>
      </c>
      <c r="CW183">
        <f t="shared" si="136"/>
        <v>0</v>
      </c>
      <c r="CX183">
        <f t="shared" si="136"/>
        <v>0</v>
      </c>
      <c r="CY183">
        <f t="shared" si="136"/>
        <v>0</v>
      </c>
      <c r="CZ183">
        <f t="shared" si="136"/>
        <v>0</v>
      </c>
      <c r="DA183">
        <f t="shared" si="136"/>
        <v>0</v>
      </c>
      <c r="DB183">
        <f t="shared" si="136"/>
        <v>0</v>
      </c>
      <c r="DC183">
        <f t="shared" si="136"/>
        <v>0</v>
      </c>
      <c r="DD183">
        <f t="shared" si="100"/>
        <v>0</v>
      </c>
      <c r="DE183">
        <f t="shared" si="100"/>
        <v>324</v>
      </c>
      <c r="DF183" t="str">
        <f t="shared" si="100"/>
        <v>Escuela Boliviana Intercultural de Música</v>
      </c>
      <c r="DG183">
        <f t="shared" si="100"/>
        <v>70602</v>
      </c>
      <c r="DH183">
        <f t="shared" si="100"/>
        <v>0</v>
      </c>
    </row>
    <row r="184" spans="1:112">
      <c r="A184">
        <f t="shared" si="83"/>
        <v>78</v>
      </c>
      <c r="B184" t="str">
        <f t="shared" si="83"/>
        <v>Ministerio de Hidrocarburos y Energías</v>
      </c>
      <c r="C184">
        <f t="shared" ref="C184:AH184" si="137">C35</f>
        <v>0</v>
      </c>
      <c r="D184">
        <f t="shared" si="137"/>
        <v>0</v>
      </c>
      <c r="E184">
        <f t="shared" si="137"/>
        <v>0</v>
      </c>
      <c r="F184">
        <f t="shared" si="137"/>
        <v>1874.8500000000001</v>
      </c>
      <c r="G184">
        <f t="shared" si="137"/>
        <v>0</v>
      </c>
      <c r="H184">
        <f t="shared" si="137"/>
        <v>0</v>
      </c>
      <c r="I184">
        <f t="shared" si="137"/>
        <v>0</v>
      </c>
      <c r="J184">
        <f t="shared" si="137"/>
        <v>0</v>
      </c>
      <c r="K184">
        <f t="shared" si="137"/>
        <v>0</v>
      </c>
      <c r="L184">
        <f t="shared" si="137"/>
        <v>1800000</v>
      </c>
      <c r="M184">
        <f t="shared" si="137"/>
        <v>0</v>
      </c>
      <c r="N184">
        <f t="shared" si="137"/>
        <v>0</v>
      </c>
      <c r="O184">
        <f t="shared" si="137"/>
        <v>0</v>
      </c>
      <c r="P184">
        <f t="shared" si="137"/>
        <v>0</v>
      </c>
      <c r="Q184">
        <f t="shared" si="137"/>
        <v>0</v>
      </c>
      <c r="R184">
        <f t="shared" si="137"/>
        <v>0</v>
      </c>
      <c r="S184">
        <f t="shared" si="137"/>
        <v>0</v>
      </c>
      <c r="T184">
        <f t="shared" si="137"/>
        <v>0</v>
      </c>
      <c r="U184">
        <f t="shared" si="137"/>
        <v>0</v>
      </c>
      <c r="V184">
        <f t="shared" si="137"/>
        <v>0</v>
      </c>
      <c r="W184">
        <f t="shared" si="137"/>
        <v>0</v>
      </c>
      <c r="X184">
        <f t="shared" si="137"/>
        <v>0</v>
      </c>
      <c r="Y184">
        <f t="shared" si="137"/>
        <v>0</v>
      </c>
      <c r="Z184">
        <f t="shared" si="137"/>
        <v>0</v>
      </c>
      <c r="AA184">
        <f t="shared" si="137"/>
        <v>0</v>
      </c>
      <c r="AB184">
        <f t="shared" si="137"/>
        <v>0</v>
      </c>
      <c r="AC184">
        <f t="shared" si="137"/>
        <v>0</v>
      </c>
      <c r="AD184">
        <f t="shared" si="137"/>
        <v>0</v>
      </c>
      <c r="AE184">
        <f t="shared" si="137"/>
        <v>0</v>
      </c>
      <c r="AF184">
        <f t="shared" si="137"/>
        <v>0</v>
      </c>
      <c r="AG184">
        <f t="shared" si="137"/>
        <v>0</v>
      </c>
      <c r="AH184">
        <f t="shared" si="137"/>
        <v>0</v>
      </c>
      <c r="AI184">
        <f t="shared" ref="AI184:BN184" si="138">AI35</f>
        <v>0</v>
      </c>
      <c r="AJ184">
        <f t="shared" si="138"/>
        <v>0</v>
      </c>
      <c r="AK184">
        <f t="shared" si="138"/>
        <v>0</v>
      </c>
      <c r="AL184">
        <f t="shared" si="138"/>
        <v>0</v>
      </c>
      <c r="AM184">
        <f t="shared" si="138"/>
        <v>0</v>
      </c>
      <c r="AN184">
        <f t="shared" si="138"/>
        <v>0</v>
      </c>
      <c r="AO184">
        <f t="shared" si="138"/>
        <v>0</v>
      </c>
      <c r="AP184">
        <f t="shared" si="138"/>
        <v>0</v>
      </c>
      <c r="AQ184">
        <f t="shared" si="138"/>
        <v>0</v>
      </c>
      <c r="AR184">
        <f t="shared" si="138"/>
        <v>0</v>
      </c>
      <c r="AS184">
        <f t="shared" si="138"/>
        <v>0</v>
      </c>
      <c r="AT184">
        <f t="shared" si="138"/>
        <v>0</v>
      </c>
      <c r="AU184">
        <f t="shared" si="138"/>
        <v>0</v>
      </c>
      <c r="AV184">
        <f t="shared" si="138"/>
        <v>0</v>
      </c>
      <c r="AW184">
        <f t="shared" si="138"/>
        <v>0</v>
      </c>
      <c r="AX184">
        <f t="shared" si="138"/>
        <v>0</v>
      </c>
      <c r="AY184">
        <f t="shared" si="138"/>
        <v>0</v>
      </c>
      <c r="AZ184">
        <f t="shared" si="138"/>
        <v>0</v>
      </c>
      <c r="BA184">
        <f t="shared" si="138"/>
        <v>0</v>
      </c>
      <c r="BB184">
        <f t="shared" si="138"/>
        <v>0</v>
      </c>
      <c r="BC184">
        <f t="shared" si="138"/>
        <v>0</v>
      </c>
      <c r="BD184">
        <f t="shared" si="138"/>
        <v>0</v>
      </c>
      <c r="BE184">
        <f t="shared" si="138"/>
        <v>0</v>
      </c>
      <c r="BF184">
        <f t="shared" si="138"/>
        <v>0</v>
      </c>
      <c r="BG184">
        <f t="shared" si="138"/>
        <v>0</v>
      </c>
      <c r="BH184">
        <f t="shared" si="138"/>
        <v>0</v>
      </c>
      <c r="BI184">
        <f t="shared" si="138"/>
        <v>0</v>
      </c>
      <c r="BJ184">
        <f t="shared" si="138"/>
        <v>0</v>
      </c>
      <c r="BK184">
        <f t="shared" si="138"/>
        <v>0</v>
      </c>
      <c r="BL184">
        <f t="shared" si="138"/>
        <v>0</v>
      </c>
      <c r="BM184">
        <f t="shared" si="138"/>
        <v>0</v>
      </c>
      <c r="BN184">
        <f t="shared" si="138"/>
        <v>0</v>
      </c>
      <c r="BO184">
        <f t="shared" ref="BO184:CT184" si="139">BO35</f>
        <v>0</v>
      </c>
      <c r="BP184">
        <f t="shared" si="139"/>
        <v>0</v>
      </c>
      <c r="BQ184">
        <f t="shared" si="139"/>
        <v>0</v>
      </c>
      <c r="BR184">
        <f t="shared" si="139"/>
        <v>0</v>
      </c>
      <c r="BS184">
        <f t="shared" si="139"/>
        <v>0</v>
      </c>
      <c r="BT184">
        <f t="shared" si="139"/>
        <v>0</v>
      </c>
      <c r="BU184">
        <f t="shared" si="139"/>
        <v>0</v>
      </c>
      <c r="BV184">
        <f t="shared" si="139"/>
        <v>0</v>
      </c>
      <c r="BW184">
        <f t="shared" si="139"/>
        <v>0</v>
      </c>
      <c r="BX184">
        <f t="shared" si="139"/>
        <v>0</v>
      </c>
      <c r="BY184">
        <f t="shared" si="139"/>
        <v>0</v>
      </c>
      <c r="BZ184">
        <f t="shared" si="139"/>
        <v>0</v>
      </c>
      <c r="CA184">
        <f t="shared" si="139"/>
        <v>0</v>
      </c>
      <c r="CB184">
        <f t="shared" si="139"/>
        <v>0</v>
      </c>
      <c r="CC184">
        <f t="shared" si="139"/>
        <v>0</v>
      </c>
      <c r="CD184">
        <f t="shared" si="139"/>
        <v>0</v>
      </c>
      <c r="CE184">
        <f t="shared" si="139"/>
        <v>0</v>
      </c>
      <c r="CF184">
        <f t="shared" si="139"/>
        <v>0</v>
      </c>
      <c r="CG184">
        <f t="shared" si="139"/>
        <v>0</v>
      </c>
      <c r="CH184">
        <f t="shared" si="139"/>
        <v>0</v>
      </c>
      <c r="CI184">
        <f t="shared" si="139"/>
        <v>0</v>
      </c>
      <c r="CJ184">
        <f t="shared" si="139"/>
        <v>0</v>
      </c>
      <c r="CK184">
        <f t="shared" si="139"/>
        <v>0</v>
      </c>
      <c r="CL184">
        <f t="shared" si="139"/>
        <v>0</v>
      </c>
      <c r="CM184">
        <f t="shared" si="139"/>
        <v>0</v>
      </c>
      <c r="CN184">
        <f t="shared" si="139"/>
        <v>0</v>
      </c>
      <c r="CO184">
        <f t="shared" si="139"/>
        <v>0</v>
      </c>
      <c r="CP184">
        <f t="shared" si="139"/>
        <v>0</v>
      </c>
      <c r="CQ184">
        <f t="shared" si="139"/>
        <v>0</v>
      </c>
      <c r="CR184">
        <f t="shared" si="139"/>
        <v>0</v>
      </c>
      <c r="CS184">
        <f t="shared" si="139"/>
        <v>0</v>
      </c>
      <c r="CT184">
        <f t="shared" si="139"/>
        <v>0</v>
      </c>
      <c r="CU184">
        <f t="shared" ref="CU184:DC184" si="140">CU35</f>
        <v>0</v>
      </c>
      <c r="CV184">
        <f t="shared" si="140"/>
        <v>0</v>
      </c>
      <c r="CW184">
        <f t="shared" si="140"/>
        <v>0</v>
      </c>
      <c r="CX184">
        <f t="shared" si="140"/>
        <v>0</v>
      </c>
      <c r="CY184">
        <f t="shared" si="140"/>
        <v>0</v>
      </c>
      <c r="CZ184">
        <f t="shared" si="140"/>
        <v>0</v>
      </c>
      <c r="DA184">
        <f t="shared" si="140"/>
        <v>0</v>
      </c>
      <c r="DB184">
        <f t="shared" si="140"/>
        <v>0</v>
      </c>
      <c r="DC184">
        <f t="shared" si="140"/>
        <v>0</v>
      </c>
      <c r="DD184">
        <f t="shared" ref="DD184:DH193" si="141">DD35</f>
        <v>0</v>
      </c>
      <c r="DE184">
        <f t="shared" si="141"/>
        <v>347</v>
      </c>
      <c r="DF184" t="str">
        <f t="shared" si="141"/>
        <v>Autoridad de Fiscalización y Control de Cooperativas</v>
      </c>
      <c r="DG184">
        <f t="shared" si="141"/>
        <v>1664148</v>
      </c>
      <c r="DH184">
        <f t="shared" si="141"/>
        <v>0</v>
      </c>
    </row>
    <row r="185" spans="1:112">
      <c r="A185">
        <f t="shared" si="83"/>
        <v>283</v>
      </c>
      <c r="B185" t="str">
        <f t="shared" si="83"/>
        <v>Aduana Nacional</v>
      </c>
      <c r="C185">
        <f t="shared" ref="C185:AH185" si="142">C36</f>
        <v>0</v>
      </c>
      <c r="D185">
        <f t="shared" si="142"/>
        <v>0</v>
      </c>
      <c r="E185">
        <f t="shared" si="142"/>
        <v>0</v>
      </c>
      <c r="F185">
        <f t="shared" si="142"/>
        <v>147252.20000000001</v>
      </c>
      <c r="G185">
        <f t="shared" si="142"/>
        <v>0</v>
      </c>
      <c r="H185">
        <f t="shared" si="142"/>
        <v>69838.900000000009</v>
      </c>
      <c r="I185">
        <f t="shared" si="142"/>
        <v>0</v>
      </c>
      <c r="J185">
        <f t="shared" si="142"/>
        <v>2947910.34</v>
      </c>
      <c r="K185">
        <f t="shared" si="142"/>
        <v>0</v>
      </c>
      <c r="L185">
        <f t="shared" si="142"/>
        <v>2856888.07</v>
      </c>
      <c r="M185">
        <f t="shared" si="142"/>
        <v>0</v>
      </c>
      <c r="N185">
        <f t="shared" si="142"/>
        <v>0</v>
      </c>
      <c r="O185">
        <f t="shared" si="142"/>
        <v>0</v>
      </c>
      <c r="P185">
        <f t="shared" si="142"/>
        <v>0</v>
      </c>
      <c r="Q185">
        <f t="shared" si="142"/>
        <v>0</v>
      </c>
      <c r="R185">
        <f t="shared" si="142"/>
        <v>0</v>
      </c>
      <c r="S185">
        <f t="shared" si="142"/>
        <v>0</v>
      </c>
      <c r="T185">
        <f t="shared" si="142"/>
        <v>0</v>
      </c>
      <c r="U185">
        <f t="shared" si="142"/>
        <v>0</v>
      </c>
      <c r="V185">
        <f t="shared" si="142"/>
        <v>0</v>
      </c>
      <c r="W185">
        <f t="shared" si="142"/>
        <v>0</v>
      </c>
      <c r="X185">
        <f t="shared" si="142"/>
        <v>0</v>
      </c>
      <c r="Y185">
        <f t="shared" si="142"/>
        <v>0</v>
      </c>
      <c r="Z185">
        <f t="shared" si="142"/>
        <v>0</v>
      </c>
      <c r="AA185">
        <f t="shared" si="142"/>
        <v>0</v>
      </c>
      <c r="AB185">
        <f t="shared" si="142"/>
        <v>0</v>
      </c>
      <c r="AC185">
        <f t="shared" si="142"/>
        <v>0</v>
      </c>
      <c r="AD185">
        <f t="shared" si="142"/>
        <v>0</v>
      </c>
      <c r="AE185">
        <f t="shared" si="142"/>
        <v>0</v>
      </c>
      <c r="AF185">
        <f t="shared" si="142"/>
        <v>0</v>
      </c>
      <c r="AG185">
        <f t="shared" si="142"/>
        <v>0</v>
      </c>
      <c r="AH185">
        <f t="shared" si="142"/>
        <v>0</v>
      </c>
      <c r="AI185">
        <f t="shared" ref="AI185:BN185" si="143">AI36</f>
        <v>0</v>
      </c>
      <c r="AJ185">
        <f t="shared" si="143"/>
        <v>0</v>
      </c>
      <c r="AK185">
        <f t="shared" si="143"/>
        <v>0</v>
      </c>
      <c r="AL185">
        <f t="shared" si="143"/>
        <v>0</v>
      </c>
      <c r="AM185">
        <f t="shared" si="143"/>
        <v>0</v>
      </c>
      <c r="AN185">
        <f t="shared" si="143"/>
        <v>0</v>
      </c>
      <c r="AO185">
        <f t="shared" si="143"/>
        <v>0</v>
      </c>
      <c r="AP185">
        <f t="shared" si="143"/>
        <v>0</v>
      </c>
      <c r="AQ185">
        <f t="shared" si="143"/>
        <v>0</v>
      </c>
      <c r="AR185">
        <f t="shared" si="143"/>
        <v>0</v>
      </c>
      <c r="AS185">
        <f t="shared" si="143"/>
        <v>0</v>
      </c>
      <c r="AT185">
        <f t="shared" si="143"/>
        <v>0</v>
      </c>
      <c r="AU185">
        <f t="shared" si="143"/>
        <v>0</v>
      </c>
      <c r="AV185">
        <f t="shared" si="143"/>
        <v>0</v>
      </c>
      <c r="AW185">
        <f t="shared" si="143"/>
        <v>0</v>
      </c>
      <c r="AX185">
        <f t="shared" si="143"/>
        <v>0</v>
      </c>
      <c r="AY185">
        <f t="shared" si="143"/>
        <v>0</v>
      </c>
      <c r="AZ185">
        <f t="shared" si="143"/>
        <v>0</v>
      </c>
      <c r="BA185">
        <f t="shared" si="143"/>
        <v>0</v>
      </c>
      <c r="BB185">
        <f t="shared" si="143"/>
        <v>0</v>
      </c>
      <c r="BC185">
        <f t="shared" si="143"/>
        <v>0</v>
      </c>
      <c r="BD185">
        <f t="shared" si="143"/>
        <v>0</v>
      </c>
      <c r="BE185">
        <f t="shared" si="143"/>
        <v>0</v>
      </c>
      <c r="BF185">
        <f t="shared" si="143"/>
        <v>0</v>
      </c>
      <c r="BG185">
        <f t="shared" si="143"/>
        <v>0</v>
      </c>
      <c r="BH185">
        <f t="shared" si="143"/>
        <v>0</v>
      </c>
      <c r="BI185">
        <f t="shared" si="143"/>
        <v>0</v>
      </c>
      <c r="BJ185">
        <f t="shared" si="143"/>
        <v>0</v>
      </c>
      <c r="BK185">
        <f t="shared" si="143"/>
        <v>0</v>
      </c>
      <c r="BL185">
        <f t="shared" si="143"/>
        <v>0</v>
      </c>
      <c r="BM185">
        <f t="shared" si="143"/>
        <v>0</v>
      </c>
      <c r="BN185">
        <f t="shared" si="143"/>
        <v>0</v>
      </c>
      <c r="BO185">
        <f t="shared" ref="BO185:CT185" si="144">BO36</f>
        <v>0</v>
      </c>
      <c r="BP185">
        <f t="shared" si="144"/>
        <v>0</v>
      </c>
      <c r="BQ185">
        <f t="shared" si="144"/>
        <v>0</v>
      </c>
      <c r="BR185">
        <f t="shared" si="144"/>
        <v>0</v>
      </c>
      <c r="BS185">
        <f t="shared" si="144"/>
        <v>0</v>
      </c>
      <c r="BT185">
        <f t="shared" si="144"/>
        <v>0</v>
      </c>
      <c r="BU185">
        <f t="shared" si="144"/>
        <v>0</v>
      </c>
      <c r="BV185">
        <f t="shared" si="144"/>
        <v>0</v>
      </c>
      <c r="BW185">
        <f t="shared" si="144"/>
        <v>0</v>
      </c>
      <c r="BX185">
        <f t="shared" si="144"/>
        <v>0</v>
      </c>
      <c r="BY185">
        <f t="shared" si="144"/>
        <v>0</v>
      </c>
      <c r="BZ185">
        <f t="shared" si="144"/>
        <v>0</v>
      </c>
      <c r="CA185">
        <f t="shared" si="144"/>
        <v>0</v>
      </c>
      <c r="CB185">
        <f t="shared" si="144"/>
        <v>0</v>
      </c>
      <c r="CC185">
        <f t="shared" si="144"/>
        <v>0</v>
      </c>
      <c r="CD185">
        <f t="shared" si="144"/>
        <v>0</v>
      </c>
      <c r="CE185">
        <f t="shared" si="144"/>
        <v>0</v>
      </c>
      <c r="CF185">
        <f t="shared" si="144"/>
        <v>0</v>
      </c>
      <c r="CG185">
        <f t="shared" si="144"/>
        <v>0</v>
      </c>
      <c r="CH185">
        <f t="shared" si="144"/>
        <v>0</v>
      </c>
      <c r="CI185">
        <f t="shared" si="144"/>
        <v>0</v>
      </c>
      <c r="CJ185">
        <f t="shared" si="144"/>
        <v>0</v>
      </c>
      <c r="CK185">
        <f t="shared" si="144"/>
        <v>0</v>
      </c>
      <c r="CL185">
        <f t="shared" si="144"/>
        <v>0</v>
      </c>
      <c r="CM185">
        <f t="shared" si="144"/>
        <v>0</v>
      </c>
      <c r="CN185">
        <f t="shared" si="144"/>
        <v>0</v>
      </c>
      <c r="CO185">
        <f t="shared" si="144"/>
        <v>0</v>
      </c>
      <c r="CP185">
        <f t="shared" si="144"/>
        <v>0</v>
      </c>
      <c r="CQ185">
        <f t="shared" si="144"/>
        <v>0</v>
      </c>
      <c r="CR185">
        <f t="shared" si="144"/>
        <v>0</v>
      </c>
      <c r="CS185">
        <f t="shared" si="144"/>
        <v>0</v>
      </c>
      <c r="CT185">
        <f t="shared" si="144"/>
        <v>0</v>
      </c>
      <c r="CU185">
        <f t="shared" ref="CU185:DC185" si="145">CU36</f>
        <v>0</v>
      </c>
      <c r="CV185">
        <f t="shared" si="145"/>
        <v>0</v>
      </c>
      <c r="CW185">
        <f t="shared" si="145"/>
        <v>0</v>
      </c>
      <c r="CX185">
        <f t="shared" si="145"/>
        <v>0</v>
      </c>
      <c r="CY185">
        <f t="shared" si="145"/>
        <v>0</v>
      </c>
      <c r="CZ185">
        <f t="shared" si="145"/>
        <v>0</v>
      </c>
      <c r="DA185">
        <f t="shared" si="145"/>
        <v>0</v>
      </c>
      <c r="DB185">
        <f t="shared" si="145"/>
        <v>0</v>
      </c>
      <c r="DC185">
        <f t="shared" si="145"/>
        <v>0</v>
      </c>
      <c r="DD185">
        <f t="shared" si="141"/>
        <v>0</v>
      </c>
      <c r="DE185">
        <f t="shared" si="141"/>
        <v>234</v>
      </c>
      <c r="DF185" t="str">
        <f t="shared" si="141"/>
        <v xml:space="preserve">Servicio Geológico Minero </v>
      </c>
      <c r="DG185">
        <f t="shared" si="141"/>
        <v>65987.42</v>
      </c>
      <c r="DH185">
        <f t="shared" si="141"/>
        <v>0</v>
      </c>
    </row>
    <row r="186" spans="1:112">
      <c r="A186">
        <f t="shared" si="83"/>
        <v>203</v>
      </c>
      <c r="B186" t="str">
        <f t="shared" si="83"/>
        <v>Autoridad de Supervisión del Sistema Financiero</v>
      </c>
      <c r="C186">
        <f t="shared" ref="C186:AH186" si="146">C37</f>
        <v>0</v>
      </c>
      <c r="D186">
        <f t="shared" si="146"/>
        <v>0</v>
      </c>
      <c r="E186">
        <f t="shared" si="146"/>
        <v>0</v>
      </c>
      <c r="F186">
        <f t="shared" si="146"/>
        <v>0</v>
      </c>
      <c r="G186">
        <f t="shared" si="146"/>
        <v>0</v>
      </c>
      <c r="H186">
        <f t="shared" si="146"/>
        <v>371</v>
      </c>
      <c r="I186">
        <f t="shared" si="146"/>
        <v>0</v>
      </c>
      <c r="J186">
        <f t="shared" si="146"/>
        <v>536.42000000000007</v>
      </c>
      <c r="K186">
        <f t="shared" si="146"/>
        <v>0</v>
      </c>
      <c r="L186">
        <f t="shared" si="146"/>
        <v>3667</v>
      </c>
      <c r="M186">
        <f t="shared" si="146"/>
        <v>0</v>
      </c>
      <c r="N186">
        <f t="shared" si="146"/>
        <v>0</v>
      </c>
      <c r="O186">
        <f t="shared" si="146"/>
        <v>0</v>
      </c>
      <c r="P186">
        <f t="shared" si="146"/>
        <v>0</v>
      </c>
      <c r="Q186">
        <f t="shared" si="146"/>
        <v>0</v>
      </c>
      <c r="R186">
        <f t="shared" si="146"/>
        <v>0</v>
      </c>
      <c r="S186">
        <f t="shared" si="146"/>
        <v>0</v>
      </c>
      <c r="T186">
        <f t="shared" si="146"/>
        <v>0</v>
      </c>
      <c r="U186">
        <f t="shared" si="146"/>
        <v>0</v>
      </c>
      <c r="V186">
        <f t="shared" si="146"/>
        <v>0</v>
      </c>
      <c r="W186">
        <f t="shared" si="146"/>
        <v>0</v>
      </c>
      <c r="X186">
        <f t="shared" si="146"/>
        <v>0</v>
      </c>
      <c r="Y186">
        <f t="shared" si="146"/>
        <v>0</v>
      </c>
      <c r="Z186">
        <f t="shared" si="146"/>
        <v>0</v>
      </c>
      <c r="AA186">
        <f t="shared" si="146"/>
        <v>0</v>
      </c>
      <c r="AB186">
        <f t="shared" si="146"/>
        <v>0</v>
      </c>
      <c r="AC186">
        <f t="shared" si="146"/>
        <v>0</v>
      </c>
      <c r="AD186">
        <f t="shared" si="146"/>
        <v>0</v>
      </c>
      <c r="AE186">
        <f t="shared" si="146"/>
        <v>0</v>
      </c>
      <c r="AF186">
        <f t="shared" si="146"/>
        <v>0</v>
      </c>
      <c r="AG186">
        <f t="shared" si="146"/>
        <v>0</v>
      </c>
      <c r="AH186">
        <f t="shared" si="146"/>
        <v>0</v>
      </c>
      <c r="AI186">
        <f t="shared" ref="AI186:BN186" si="147">AI37</f>
        <v>0</v>
      </c>
      <c r="AJ186">
        <f t="shared" si="147"/>
        <v>0</v>
      </c>
      <c r="AK186">
        <f t="shared" si="147"/>
        <v>0</v>
      </c>
      <c r="AL186">
        <f t="shared" si="147"/>
        <v>0</v>
      </c>
      <c r="AM186">
        <f t="shared" si="147"/>
        <v>0</v>
      </c>
      <c r="AN186">
        <f t="shared" si="147"/>
        <v>0</v>
      </c>
      <c r="AO186">
        <f t="shared" si="147"/>
        <v>0</v>
      </c>
      <c r="AP186">
        <f t="shared" si="147"/>
        <v>0</v>
      </c>
      <c r="AQ186">
        <f t="shared" si="147"/>
        <v>0</v>
      </c>
      <c r="AR186">
        <f t="shared" si="147"/>
        <v>0</v>
      </c>
      <c r="AS186">
        <f t="shared" si="147"/>
        <v>0</v>
      </c>
      <c r="AT186">
        <f t="shared" si="147"/>
        <v>0</v>
      </c>
      <c r="AU186">
        <f t="shared" si="147"/>
        <v>0</v>
      </c>
      <c r="AV186">
        <f t="shared" si="147"/>
        <v>0</v>
      </c>
      <c r="AW186">
        <f t="shared" si="147"/>
        <v>0</v>
      </c>
      <c r="AX186">
        <f t="shared" si="147"/>
        <v>0</v>
      </c>
      <c r="AY186">
        <f t="shared" si="147"/>
        <v>0</v>
      </c>
      <c r="AZ186">
        <f t="shared" si="147"/>
        <v>0</v>
      </c>
      <c r="BA186">
        <f t="shared" si="147"/>
        <v>0</v>
      </c>
      <c r="BB186">
        <f t="shared" si="147"/>
        <v>0</v>
      </c>
      <c r="BC186">
        <f t="shared" si="147"/>
        <v>0</v>
      </c>
      <c r="BD186">
        <f t="shared" si="147"/>
        <v>0</v>
      </c>
      <c r="BE186">
        <f t="shared" si="147"/>
        <v>0</v>
      </c>
      <c r="BF186">
        <f t="shared" si="147"/>
        <v>0</v>
      </c>
      <c r="BG186">
        <f t="shared" si="147"/>
        <v>0</v>
      </c>
      <c r="BH186">
        <f t="shared" si="147"/>
        <v>0</v>
      </c>
      <c r="BI186">
        <f t="shared" si="147"/>
        <v>0</v>
      </c>
      <c r="BJ186">
        <f t="shared" si="147"/>
        <v>0</v>
      </c>
      <c r="BK186">
        <f t="shared" si="147"/>
        <v>0</v>
      </c>
      <c r="BL186">
        <f t="shared" si="147"/>
        <v>0</v>
      </c>
      <c r="BM186">
        <f t="shared" si="147"/>
        <v>0</v>
      </c>
      <c r="BN186">
        <f t="shared" si="147"/>
        <v>0</v>
      </c>
      <c r="BO186">
        <f t="shared" ref="BO186:CT186" si="148">BO37</f>
        <v>0</v>
      </c>
      <c r="BP186">
        <f t="shared" si="148"/>
        <v>0</v>
      </c>
      <c r="BQ186">
        <f t="shared" si="148"/>
        <v>0</v>
      </c>
      <c r="BR186">
        <f t="shared" si="148"/>
        <v>0</v>
      </c>
      <c r="BS186">
        <f t="shared" si="148"/>
        <v>0</v>
      </c>
      <c r="BT186">
        <f t="shared" si="148"/>
        <v>0</v>
      </c>
      <c r="BU186">
        <f t="shared" si="148"/>
        <v>0</v>
      </c>
      <c r="BV186">
        <f t="shared" si="148"/>
        <v>0</v>
      </c>
      <c r="BW186">
        <f t="shared" si="148"/>
        <v>0</v>
      </c>
      <c r="BX186">
        <f t="shared" si="148"/>
        <v>0</v>
      </c>
      <c r="BY186">
        <f t="shared" si="148"/>
        <v>0</v>
      </c>
      <c r="BZ186">
        <f t="shared" si="148"/>
        <v>0</v>
      </c>
      <c r="CA186">
        <f t="shared" si="148"/>
        <v>0</v>
      </c>
      <c r="CB186">
        <f t="shared" si="148"/>
        <v>0</v>
      </c>
      <c r="CC186">
        <f t="shared" si="148"/>
        <v>0</v>
      </c>
      <c r="CD186">
        <f t="shared" si="148"/>
        <v>0</v>
      </c>
      <c r="CE186">
        <f t="shared" si="148"/>
        <v>0</v>
      </c>
      <c r="CF186">
        <f t="shared" si="148"/>
        <v>0</v>
      </c>
      <c r="CG186">
        <f t="shared" si="148"/>
        <v>0</v>
      </c>
      <c r="CH186">
        <f t="shared" si="148"/>
        <v>0</v>
      </c>
      <c r="CI186">
        <f t="shared" si="148"/>
        <v>0</v>
      </c>
      <c r="CJ186">
        <f t="shared" si="148"/>
        <v>0</v>
      </c>
      <c r="CK186">
        <f t="shared" si="148"/>
        <v>0</v>
      </c>
      <c r="CL186">
        <f t="shared" si="148"/>
        <v>0</v>
      </c>
      <c r="CM186">
        <f t="shared" si="148"/>
        <v>0</v>
      </c>
      <c r="CN186">
        <f t="shared" si="148"/>
        <v>0</v>
      </c>
      <c r="CO186">
        <f t="shared" si="148"/>
        <v>0</v>
      </c>
      <c r="CP186">
        <f t="shared" si="148"/>
        <v>0</v>
      </c>
      <c r="CQ186">
        <f t="shared" si="148"/>
        <v>0</v>
      </c>
      <c r="CR186">
        <f t="shared" si="148"/>
        <v>0</v>
      </c>
      <c r="CS186">
        <f t="shared" si="148"/>
        <v>0</v>
      </c>
      <c r="CT186">
        <f t="shared" si="148"/>
        <v>0</v>
      </c>
      <c r="CU186">
        <f t="shared" ref="CU186:DC186" si="149">CU37</f>
        <v>0</v>
      </c>
      <c r="CV186">
        <f t="shared" si="149"/>
        <v>0</v>
      </c>
      <c r="CW186">
        <f t="shared" si="149"/>
        <v>0</v>
      </c>
      <c r="CX186">
        <f t="shared" si="149"/>
        <v>0</v>
      </c>
      <c r="CY186">
        <f t="shared" si="149"/>
        <v>0</v>
      </c>
      <c r="CZ186">
        <f t="shared" si="149"/>
        <v>0</v>
      </c>
      <c r="DA186">
        <f t="shared" si="149"/>
        <v>0</v>
      </c>
      <c r="DB186">
        <f t="shared" si="149"/>
        <v>0</v>
      </c>
      <c r="DC186">
        <f t="shared" si="149"/>
        <v>0</v>
      </c>
      <c r="DD186">
        <f t="shared" si="141"/>
        <v>0</v>
      </c>
      <c r="DE186">
        <f t="shared" si="141"/>
        <v>573</v>
      </c>
      <c r="DF186" t="str">
        <f t="shared" si="141"/>
        <v>Empresa Siderúrgica del Mutún</v>
      </c>
      <c r="DG186">
        <f t="shared" si="141"/>
        <v>119246.75</v>
      </c>
      <c r="DH186">
        <f t="shared" si="141"/>
        <v>0</v>
      </c>
    </row>
    <row r="187" spans="1:112">
      <c r="A187">
        <f t="shared" si="83"/>
        <v>155</v>
      </c>
      <c r="B187" t="str">
        <f t="shared" si="83"/>
        <v>Dirección del Notariado Plurinacional</v>
      </c>
      <c r="C187">
        <f t="shared" ref="C187:AH187" si="150">C38</f>
        <v>0</v>
      </c>
      <c r="D187">
        <f t="shared" si="150"/>
        <v>0</v>
      </c>
      <c r="E187">
        <f t="shared" si="150"/>
        <v>0</v>
      </c>
      <c r="F187">
        <f t="shared" si="150"/>
        <v>0</v>
      </c>
      <c r="G187">
        <f t="shared" si="150"/>
        <v>0</v>
      </c>
      <c r="H187">
        <f t="shared" si="150"/>
        <v>0</v>
      </c>
      <c r="I187">
        <f t="shared" si="150"/>
        <v>0</v>
      </c>
      <c r="J187">
        <f t="shared" si="150"/>
        <v>0</v>
      </c>
      <c r="K187">
        <f t="shared" si="150"/>
        <v>0</v>
      </c>
      <c r="L187">
        <f t="shared" si="150"/>
        <v>2886.47</v>
      </c>
      <c r="M187">
        <f t="shared" si="150"/>
        <v>0</v>
      </c>
      <c r="N187">
        <f t="shared" si="150"/>
        <v>0</v>
      </c>
      <c r="O187">
        <f t="shared" si="150"/>
        <v>0</v>
      </c>
      <c r="P187">
        <f t="shared" si="150"/>
        <v>0</v>
      </c>
      <c r="Q187">
        <f t="shared" si="150"/>
        <v>0</v>
      </c>
      <c r="R187">
        <f t="shared" si="150"/>
        <v>0</v>
      </c>
      <c r="S187">
        <f t="shared" si="150"/>
        <v>0</v>
      </c>
      <c r="T187">
        <f t="shared" si="150"/>
        <v>0</v>
      </c>
      <c r="U187">
        <f t="shared" si="150"/>
        <v>0</v>
      </c>
      <c r="V187">
        <f t="shared" si="150"/>
        <v>0</v>
      </c>
      <c r="W187">
        <f t="shared" si="150"/>
        <v>0</v>
      </c>
      <c r="X187">
        <f t="shared" si="150"/>
        <v>0</v>
      </c>
      <c r="Y187">
        <f t="shared" si="150"/>
        <v>0</v>
      </c>
      <c r="Z187">
        <f t="shared" si="150"/>
        <v>0</v>
      </c>
      <c r="AA187">
        <f t="shared" si="150"/>
        <v>0</v>
      </c>
      <c r="AB187">
        <f t="shared" si="150"/>
        <v>0</v>
      </c>
      <c r="AC187">
        <f t="shared" si="150"/>
        <v>0</v>
      </c>
      <c r="AD187">
        <f t="shared" si="150"/>
        <v>0</v>
      </c>
      <c r="AE187">
        <f t="shared" si="150"/>
        <v>0</v>
      </c>
      <c r="AF187">
        <f t="shared" si="150"/>
        <v>0</v>
      </c>
      <c r="AG187">
        <f t="shared" si="150"/>
        <v>0</v>
      </c>
      <c r="AH187">
        <f t="shared" si="150"/>
        <v>0</v>
      </c>
      <c r="AI187">
        <f t="shared" ref="AI187:BN187" si="151">AI38</f>
        <v>0</v>
      </c>
      <c r="AJ187">
        <f t="shared" si="151"/>
        <v>0</v>
      </c>
      <c r="AK187">
        <f t="shared" si="151"/>
        <v>0</v>
      </c>
      <c r="AL187">
        <f t="shared" si="151"/>
        <v>0</v>
      </c>
      <c r="AM187">
        <f t="shared" si="151"/>
        <v>0</v>
      </c>
      <c r="AN187">
        <f t="shared" si="151"/>
        <v>0</v>
      </c>
      <c r="AO187">
        <f t="shared" si="151"/>
        <v>0</v>
      </c>
      <c r="AP187">
        <f t="shared" si="151"/>
        <v>0</v>
      </c>
      <c r="AQ187">
        <f t="shared" si="151"/>
        <v>0</v>
      </c>
      <c r="AR187">
        <f t="shared" si="151"/>
        <v>0</v>
      </c>
      <c r="AS187">
        <f t="shared" si="151"/>
        <v>0</v>
      </c>
      <c r="AT187">
        <f t="shared" si="151"/>
        <v>0</v>
      </c>
      <c r="AU187">
        <f t="shared" si="151"/>
        <v>0</v>
      </c>
      <c r="AV187">
        <f t="shared" si="151"/>
        <v>0</v>
      </c>
      <c r="AW187">
        <f t="shared" si="151"/>
        <v>0</v>
      </c>
      <c r="AX187">
        <f t="shared" si="151"/>
        <v>0</v>
      </c>
      <c r="AY187">
        <f t="shared" si="151"/>
        <v>0</v>
      </c>
      <c r="AZ187">
        <f t="shared" si="151"/>
        <v>0</v>
      </c>
      <c r="BA187">
        <f t="shared" si="151"/>
        <v>0</v>
      </c>
      <c r="BB187">
        <f t="shared" si="151"/>
        <v>0</v>
      </c>
      <c r="BC187">
        <f t="shared" si="151"/>
        <v>0</v>
      </c>
      <c r="BD187">
        <f t="shared" si="151"/>
        <v>0</v>
      </c>
      <c r="BE187">
        <f t="shared" si="151"/>
        <v>0</v>
      </c>
      <c r="BF187">
        <f t="shared" si="151"/>
        <v>0</v>
      </c>
      <c r="BG187">
        <f t="shared" si="151"/>
        <v>0</v>
      </c>
      <c r="BH187">
        <f t="shared" si="151"/>
        <v>0</v>
      </c>
      <c r="BI187">
        <f t="shared" si="151"/>
        <v>0</v>
      </c>
      <c r="BJ187">
        <f t="shared" si="151"/>
        <v>0</v>
      </c>
      <c r="BK187">
        <f t="shared" si="151"/>
        <v>0</v>
      </c>
      <c r="BL187">
        <f t="shared" si="151"/>
        <v>0</v>
      </c>
      <c r="BM187">
        <f t="shared" si="151"/>
        <v>0</v>
      </c>
      <c r="BN187">
        <f t="shared" si="151"/>
        <v>0</v>
      </c>
      <c r="BO187">
        <f t="shared" ref="BO187:CT187" si="152">BO38</f>
        <v>0</v>
      </c>
      <c r="BP187">
        <f t="shared" si="152"/>
        <v>0</v>
      </c>
      <c r="BQ187">
        <f t="shared" si="152"/>
        <v>0</v>
      </c>
      <c r="BR187">
        <f t="shared" si="152"/>
        <v>0</v>
      </c>
      <c r="BS187">
        <f t="shared" si="152"/>
        <v>0</v>
      </c>
      <c r="BT187">
        <f t="shared" si="152"/>
        <v>0</v>
      </c>
      <c r="BU187">
        <f t="shared" si="152"/>
        <v>0</v>
      </c>
      <c r="BV187">
        <f t="shared" si="152"/>
        <v>0</v>
      </c>
      <c r="BW187">
        <f t="shared" si="152"/>
        <v>0</v>
      </c>
      <c r="BX187">
        <f t="shared" si="152"/>
        <v>0</v>
      </c>
      <c r="BY187">
        <f t="shared" si="152"/>
        <v>0</v>
      </c>
      <c r="BZ187">
        <f t="shared" si="152"/>
        <v>0</v>
      </c>
      <c r="CA187">
        <f t="shared" si="152"/>
        <v>0</v>
      </c>
      <c r="CB187">
        <f t="shared" si="152"/>
        <v>0</v>
      </c>
      <c r="CC187">
        <f t="shared" si="152"/>
        <v>0</v>
      </c>
      <c r="CD187">
        <f t="shared" si="152"/>
        <v>0</v>
      </c>
      <c r="CE187">
        <f t="shared" si="152"/>
        <v>0</v>
      </c>
      <c r="CF187">
        <f t="shared" si="152"/>
        <v>0</v>
      </c>
      <c r="CG187">
        <f t="shared" si="152"/>
        <v>0</v>
      </c>
      <c r="CH187">
        <f t="shared" si="152"/>
        <v>0</v>
      </c>
      <c r="CI187">
        <f t="shared" si="152"/>
        <v>0</v>
      </c>
      <c r="CJ187">
        <f t="shared" si="152"/>
        <v>0</v>
      </c>
      <c r="CK187">
        <f t="shared" si="152"/>
        <v>0</v>
      </c>
      <c r="CL187">
        <f t="shared" si="152"/>
        <v>0</v>
      </c>
      <c r="CM187">
        <f t="shared" si="152"/>
        <v>0</v>
      </c>
      <c r="CN187">
        <f t="shared" si="152"/>
        <v>0</v>
      </c>
      <c r="CO187">
        <f t="shared" si="152"/>
        <v>0</v>
      </c>
      <c r="CP187">
        <f t="shared" si="152"/>
        <v>0</v>
      </c>
      <c r="CQ187">
        <f t="shared" si="152"/>
        <v>0</v>
      </c>
      <c r="CR187">
        <f t="shared" si="152"/>
        <v>0</v>
      </c>
      <c r="CS187">
        <f t="shared" si="152"/>
        <v>0</v>
      </c>
      <c r="CT187">
        <f t="shared" si="152"/>
        <v>0</v>
      </c>
      <c r="CU187">
        <f t="shared" ref="CU187:DC187" si="153">CU38</f>
        <v>0</v>
      </c>
      <c r="CV187">
        <f t="shared" si="153"/>
        <v>0</v>
      </c>
      <c r="CW187">
        <f t="shared" si="153"/>
        <v>0</v>
      </c>
      <c r="CX187">
        <f t="shared" si="153"/>
        <v>0</v>
      </c>
      <c r="CY187">
        <f t="shared" si="153"/>
        <v>0</v>
      </c>
      <c r="CZ187">
        <f t="shared" si="153"/>
        <v>0</v>
      </c>
      <c r="DA187">
        <f t="shared" si="153"/>
        <v>0</v>
      </c>
      <c r="DB187">
        <f t="shared" si="153"/>
        <v>0</v>
      </c>
      <c r="DC187">
        <f t="shared" si="153"/>
        <v>0</v>
      </c>
      <c r="DD187">
        <f t="shared" si="141"/>
        <v>0</v>
      </c>
      <c r="DE187">
        <f t="shared" si="141"/>
        <v>70</v>
      </c>
      <c r="DF187" t="str">
        <f t="shared" si="141"/>
        <v>Ministerio de Trabajo, Empleo y Previsión Social</v>
      </c>
      <c r="DG187">
        <f t="shared" si="141"/>
        <v>396704</v>
      </c>
      <c r="DH187">
        <f t="shared" si="141"/>
        <v>0</v>
      </c>
    </row>
    <row r="188" spans="1:112">
      <c r="A188">
        <f t="shared" si="83"/>
        <v>290</v>
      </c>
      <c r="B188" t="str">
        <f t="shared" si="83"/>
        <v>Servicio de Impuestos Nacionales</v>
      </c>
      <c r="C188">
        <f t="shared" ref="C188:AH188" si="154">C39</f>
        <v>0</v>
      </c>
      <c r="D188">
        <f t="shared" si="154"/>
        <v>0</v>
      </c>
      <c r="E188">
        <f t="shared" si="154"/>
        <v>0</v>
      </c>
      <c r="F188">
        <f t="shared" si="154"/>
        <v>0</v>
      </c>
      <c r="G188">
        <f t="shared" si="154"/>
        <v>0</v>
      </c>
      <c r="H188">
        <f t="shared" si="154"/>
        <v>0</v>
      </c>
      <c r="I188">
        <f t="shared" si="154"/>
        <v>0</v>
      </c>
      <c r="J188">
        <f t="shared" si="154"/>
        <v>0</v>
      </c>
      <c r="K188">
        <f t="shared" si="154"/>
        <v>0</v>
      </c>
      <c r="L188">
        <f t="shared" si="154"/>
        <v>28268.170000000002</v>
      </c>
      <c r="M188">
        <f t="shared" si="154"/>
        <v>0</v>
      </c>
      <c r="N188">
        <f t="shared" si="154"/>
        <v>0</v>
      </c>
      <c r="O188">
        <f t="shared" si="154"/>
        <v>0</v>
      </c>
      <c r="P188">
        <f t="shared" si="154"/>
        <v>0</v>
      </c>
      <c r="Q188">
        <f t="shared" si="154"/>
        <v>0</v>
      </c>
      <c r="R188">
        <f t="shared" si="154"/>
        <v>0</v>
      </c>
      <c r="S188">
        <f t="shared" si="154"/>
        <v>0</v>
      </c>
      <c r="T188">
        <f t="shared" si="154"/>
        <v>0</v>
      </c>
      <c r="U188">
        <f t="shared" si="154"/>
        <v>0</v>
      </c>
      <c r="V188">
        <f t="shared" si="154"/>
        <v>0</v>
      </c>
      <c r="W188">
        <f t="shared" si="154"/>
        <v>0</v>
      </c>
      <c r="X188">
        <f t="shared" si="154"/>
        <v>0</v>
      </c>
      <c r="Y188">
        <f t="shared" si="154"/>
        <v>0</v>
      </c>
      <c r="Z188">
        <f t="shared" si="154"/>
        <v>0</v>
      </c>
      <c r="AA188">
        <f t="shared" si="154"/>
        <v>0</v>
      </c>
      <c r="AB188">
        <f t="shared" si="154"/>
        <v>0</v>
      </c>
      <c r="AC188">
        <f t="shared" si="154"/>
        <v>0</v>
      </c>
      <c r="AD188">
        <f t="shared" si="154"/>
        <v>0</v>
      </c>
      <c r="AE188">
        <f t="shared" si="154"/>
        <v>0</v>
      </c>
      <c r="AF188">
        <f t="shared" si="154"/>
        <v>0</v>
      </c>
      <c r="AG188">
        <f t="shared" si="154"/>
        <v>0</v>
      </c>
      <c r="AH188">
        <f t="shared" si="154"/>
        <v>0</v>
      </c>
      <c r="AI188">
        <f t="shared" ref="AI188:BN188" si="155">AI39</f>
        <v>0</v>
      </c>
      <c r="AJ188">
        <f t="shared" si="155"/>
        <v>0</v>
      </c>
      <c r="AK188">
        <f t="shared" si="155"/>
        <v>0</v>
      </c>
      <c r="AL188">
        <f t="shared" si="155"/>
        <v>0</v>
      </c>
      <c r="AM188">
        <f t="shared" si="155"/>
        <v>0</v>
      </c>
      <c r="AN188">
        <f t="shared" si="155"/>
        <v>0</v>
      </c>
      <c r="AO188">
        <f t="shared" si="155"/>
        <v>0</v>
      </c>
      <c r="AP188">
        <f t="shared" si="155"/>
        <v>0</v>
      </c>
      <c r="AQ188">
        <f t="shared" si="155"/>
        <v>0</v>
      </c>
      <c r="AR188">
        <f t="shared" si="155"/>
        <v>0</v>
      </c>
      <c r="AS188">
        <f t="shared" si="155"/>
        <v>0</v>
      </c>
      <c r="AT188">
        <f t="shared" si="155"/>
        <v>0</v>
      </c>
      <c r="AU188">
        <f t="shared" si="155"/>
        <v>0</v>
      </c>
      <c r="AV188">
        <f t="shared" si="155"/>
        <v>0</v>
      </c>
      <c r="AW188">
        <f t="shared" si="155"/>
        <v>0</v>
      </c>
      <c r="AX188">
        <f t="shared" si="155"/>
        <v>0</v>
      </c>
      <c r="AY188">
        <f t="shared" si="155"/>
        <v>0</v>
      </c>
      <c r="AZ188">
        <f t="shared" si="155"/>
        <v>0</v>
      </c>
      <c r="BA188">
        <f t="shared" si="155"/>
        <v>0</v>
      </c>
      <c r="BB188">
        <f t="shared" si="155"/>
        <v>0</v>
      </c>
      <c r="BC188">
        <f t="shared" si="155"/>
        <v>0</v>
      </c>
      <c r="BD188">
        <f t="shared" si="155"/>
        <v>0</v>
      </c>
      <c r="BE188">
        <f t="shared" si="155"/>
        <v>0</v>
      </c>
      <c r="BF188">
        <f t="shared" si="155"/>
        <v>0</v>
      </c>
      <c r="BG188">
        <f t="shared" si="155"/>
        <v>0</v>
      </c>
      <c r="BH188">
        <f t="shared" si="155"/>
        <v>0</v>
      </c>
      <c r="BI188">
        <f t="shared" si="155"/>
        <v>0</v>
      </c>
      <c r="BJ188">
        <f t="shared" si="155"/>
        <v>0</v>
      </c>
      <c r="BK188">
        <f t="shared" si="155"/>
        <v>0</v>
      </c>
      <c r="BL188">
        <f t="shared" si="155"/>
        <v>0</v>
      </c>
      <c r="BM188">
        <f t="shared" si="155"/>
        <v>0</v>
      </c>
      <c r="BN188">
        <f t="shared" si="155"/>
        <v>0</v>
      </c>
      <c r="BO188">
        <f t="shared" ref="BO188:CT188" si="156">BO39</f>
        <v>0</v>
      </c>
      <c r="BP188">
        <f t="shared" si="156"/>
        <v>0</v>
      </c>
      <c r="BQ188">
        <f t="shared" si="156"/>
        <v>0</v>
      </c>
      <c r="BR188">
        <f t="shared" si="156"/>
        <v>0</v>
      </c>
      <c r="BS188">
        <f t="shared" si="156"/>
        <v>0</v>
      </c>
      <c r="BT188">
        <f t="shared" si="156"/>
        <v>0</v>
      </c>
      <c r="BU188">
        <f t="shared" si="156"/>
        <v>0</v>
      </c>
      <c r="BV188">
        <f t="shared" si="156"/>
        <v>0</v>
      </c>
      <c r="BW188">
        <f t="shared" si="156"/>
        <v>0</v>
      </c>
      <c r="BX188">
        <f t="shared" si="156"/>
        <v>0</v>
      </c>
      <c r="BY188">
        <f t="shared" si="156"/>
        <v>0</v>
      </c>
      <c r="BZ188">
        <f t="shared" si="156"/>
        <v>0</v>
      </c>
      <c r="CA188">
        <f t="shared" si="156"/>
        <v>0</v>
      </c>
      <c r="CB188">
        <f t="shared" si="156"/>
        <v>0</v>
      </c>
      <c r="CC188">
        <f t="shared" si="156"/>
        <v>0</v>
      </c>
      <c r="CD188">
        <f t="shared" si="156"/>
        <v>0</v>
      </c>
      <c r="CE188">
        <f t="shared" si="156"/>
        <v>0</v>
      </c>
      <c r="CF188">
        <f t="shared" si="156"/>
        <v>0</v>
      </c>
      <c r="CG188">
        <f t="shared" si="156"/>
        <v>0</v>
      </c>
      <c r="CH188">
        <f t="shared" si="156"/>
        <v>0</v>
      </c>
      <c r="CI188">
        <f t="shared" si="156"/>
        <v>0</v>
      </c>
      <c r="CJ188">
        <f t="shared" si="156"/>
        <v>0</v>
      </c>
      <c r="CK188">
        <f t="shared" si="156"/>
        <v>0</v>
      </c>
      <c r="CL188">
        <f t="shared" si="156"/>
        <v>0</v>
      </c>
      <c r="CM188">
        <f t="shared" si="156"/>
        <v>0</v>
      </c>
      <c r="CN188">
        <f t="shared" si="156"/>
        <v>0</v>
      </c>
      <c r="CO188">
        <f t="shared" si="156"/>
        <v>0</v>
      </c>
      <c r="CP188">
        <f t="shared" si="156"/>
        <v>0</v>
      </c>
      <c r="CQ188">
        <f t="shared" si="156"/>
        <v>0</v>
      </c>
      <c r="CR188">
        <f t="shared" si="156"/>
        <v>0</v>
      </c>
      <c r="CS188">
        <f t="shared" si="156"/>
        <v>0</v>
      </c>
      <c r="CT188">
        <f t="shared" si="156"/>
        <v>0</v>
      </c>
      <c r="CU188">
        <f t="shared" ref="CU188:DC188" si="157">CU39</f>
        <v>0</v>
      </c>
      <c r="CV188">
        <f t="shared" si="157"/>
        <v>0</v>
      </c>
      <c r="CW188">
        <f t="shared" si="157"/>
        <v>0</v>
      </c>
      <c r="CX188">
        <f t="shared" si="157"/>
        <v>0</v>
      </c>
      <c r="CY188">
        <f t="shared" si="157"/>
        <v>0</v>
      </c>
      <c r="CZ188">
        <f t="shared" si="157"/>
        <v>0</v>
      </c>
      <c r="DA188">
        <f t="shared" si="157"/>
        <v>0</v>
      </c>
      <c r="DB188">
        <f t="shared" si="157"/>
        <v>0</v>
      </c>
      <c r="DC188">
        <f t="shared" si="157"/>
        <v>0</v>
      </c>
      <c r="DD188">
        <f t="shared" si="141"/>
        <v>0</v>
      </c>
      <c r="DE188">
        <f t="shared" si="141"/>
        <v>192</v>
      </c>
      <c r="DF188" t="str">
        <f t="shared" si="141"/>
        <v>Servicio al Mejoramiento de la Navegación Amazónica</v>
      </c>
      <c r="DG188">
        <f t="shared" si="141"/>
        <v>277634</v>
      </c>
      <c r="DH188">
        <f t="shared" si="141"/>
        <v>0</v>
      </c>
    </row>
    <row r="189" spans="1:112">
      <c r="A189">
        <f t="shared" si="83"/>
        <v>373</v>
      </c>
      <c r="B189" t="str">
        <f t="shared" si="83"/>
        <v>Fondo de Desarrollo Indigena</v>
      </c>
      <c r="C189">
        <f t="shared" ref="C189:AH189" si="158">C40</f>
        <v>0</v>
      </c>
      <c r="D189">
        <f t="shared" si="158"/>
        <v>0</v>
      </c>
      <c r="E189">
        <f t="shared" si="158"/>
        <v>0</v>
      </c>
      <c r="F189">
        <f t="shared" si="158"/>
        <v>0</v>
      </c>
      <c r="G189">
        <f t="shared" si="158"/>
        <v>0</v>
      </c>
      <c r="H189">
        <f t="shared" si="158"/>
        <v>0</v>
      </c>
      <c r="I189">
        <f t="shared" si="158"/>
        <v>0</v>
      </c>
      <c r="J189">
        <f t="shared" si="158"/>
        <v>0</v>
      </c>
      <c r="K189">
        <f t="shared" si="158"/>
        <v>0</v>
      </c>
      <c r="L189">
        <f t="shared" si="158"/>
        <v>13741977.460000001</v>
      </c>
      <c r="M189">
        <f t="shared" si="158"/>
        <v>0</v>
      </c>
      <c r="N189">
        <f t="shared" si="158"/>
        <v>0</v>
      </c>
      <c r="O189">
        <f t="shared" si="158"/>
        <v>0</v>
      </c>
      <c r="P189">
        <f t="shared" si="158"/>
        <v>0</v>
      </c>
      <c r="Q189">
        <f t="shared" si="158"/>
        <v>0</v>
      </c>
      <c r="R189">
        <f t="shared" si="158"/>
        <v>0</v>
      </c>
      <c r="S189">
        <f t="shared" si="158"/>
        <v>0</v>
      </c>
      <c r="T189">
        <f t="shared" si="158"/>
        <v>0</v>
      </c>
      <c r="U189">
        <f t="shared" si="158"/>
        <v>0</v>
      </c>
      <c r="V189">
        <f t="shared" si="158"/>
        <v>0</v>
      </c>
      <c r="W189">
        <f t="shared" si="158"/>
        <v>0</v>
      </c>
      <c r="X189">
        <f t="shared" si="158"/>
        <v>0</v>
      </c>
      <c r="Y189">
        <f t="shared" si="158"/>
        <v>0</v>
      </c>
      <c r="Z189">
        <f t="shared" si="158"/>
        <v>0</v>
      </c>
      <c r="AA189">
        <f t="shared" si="158"/>
        <v>0</v>
      </c>
      <c r="AB189">
        <f t="shared" si="158"/>
        <v>0</v>
      </c>
      <c r="AC189">
        <f t="shared" si="158"/>
        <v>0</v>
      </c>
      <c r="AD189">
        <f t="shared" si="158"/>
        <v>0</v>
      </c>
      <c r="AE189">
        <f t="shared" si="158"/>
        <v>0</v>
      </c>
      <c r="AF189">
        <f t="shared" si="158"/>
        <v>0</v>
      </c>
      <c r="AG189">
        <f t="shared" si="158"/>
        <v>0</v>
      </c>
      <c r="AH189">
        <f t="shared" si="158"/>
        <v>0</v>
      </c>
      <c r="AI189">
        <f t="shared" ref="AI189:BN189" si="159">AI40</f>
        <v>0</v>
      </c>
      <c r="AJ189">
        <f t="shared" si="159"/>
        <v>0</v>
      </c>
      <c r="AK189">
        <f t="shared" si="159"/>
        <v>0</v>
      </c>
      <c r="AL189">
        <f t="shared" si="159"/>
        <v>0</v>
      </c>
      <c r="AM189">
        <f t="shared" si="159"/>
        <v>0</v>
      </c>
      <c r="AN189">
        <f t="shared" si="159"/>
        <v>0</v>
      </c>
      <c r="AO189">
        <f t="shared" si="159"/>
        <v>0</v>
      </c>
      <c r="AP189">
        <f t="shared" si="159"/>
        <v>0</v>
      </c>
      <c r="AQ189">
        <f t="shared" si="159"/>
        <v>0</v>
      </c>
      <c r="AR189">
        <f t="shared" si="159"/>
        <v>0</v>
      </c>
      <c r="AS189">
        <f t="shared" si="159"/>
        <v>0</v>
      </c>
      <c r="AT189">
        <f t="shared" si="159"/>
        <v>0</v>
      </c>
      <c r="AU189">
        <f t="shared" si="159"/>
        <v>0</v>
      </c>
      <c r="AV189">
        <f t="shared" si="159"/>
        <v>0</v>
      </c>
      <c r="AW189">
        <f t="shared" si="159"/>
        <v>0</v>
      </c>
      <c r="AX189">
        <f t="shared" si="159"/>
        <v>0</v>
      </c>
      <c r="AY189">
        <f t="shared" si="159"/>
        <v>0</v>
      </c>
      <c r="AZ189">
        <f t="shared" si="159"/>
        <v>0</v>
      </c>
      <c r="BA189">
        <f t="shared" si="159"/>
        <v>0</v>
      </c>
      <c r="BB189">
        <f t="shared" si="159"/>
        <v>0</v>
      </c>
      <c r="BC189">
        <f t="shared" si="159"/>
        <v>0</v>
      </c>
      <c r="BD189">
        <f t="shared" si="159"/>
        <v>0</v>
      </c>
      <c r="BE189">
        <f t="shared" si="159"/>
        <v>0</v>
      </c>
      <c r="BF189">
        <f t="shared" si="159"/>
        <v>0</v>
      </c>
      <c r="BG189">
        <f t="shared" si="159"/>
        <v>0</v>
      </c>
      <c r="BH189">
        <f t="shared" si="159"/>
        <v>0</v>
      </c>
      <c r="BI189">
        <f t="shared" si="159"/>
        <v>0</v>
      </c>
      <c r="BJ189">
        <f t="shared" si="159"/>
        <v>0</v>
      </c>
      <c r="BK189">
        <f t="shared" si="159"/>
        <v>0</v>
      </c>
      <c r="BL189">
        <f t="shared" si="159"/>
        <v>0</v>
      </c>
      <c r="BM189">
        <f t="shared" si="159"/>
        <v>0</v>
      </c>
      <c r="BN189">
        <f t="shared" si="159"/>
        <v>0</v>
      </c>
      <c r="BO189">
        <f t="shared" ref="BO189:CT189" si="160">BO40</f>
        <v>0</v>
      </c>
      <c r="BP189">
        <f t="shared" si="160"/>
        <v>0</v>
      </c>
      <c r="BQ189">
        <f t="shared" si="160"/>
        <v>0</v>
      </c>
      <c r="BR189">
        <f t="shared" si="160"/>
        <v>0</v>
      </c>
      <c r="BS189">
        <f t="shared" si="160"/>
        <v>0</v>
      </c>
      <c r="BT189">
        <f t="shared" si="160"/>
        <v>0</v>
      </c>
      <c r="BU189">
        <f t="shared" si="160"/>
        <v>0</v>
      </c>
      <c r="BV189">
        <f t="shared" si="160"/>
        <v>0</v>
      </c>
      <c r="BW189">
        <f t="shared" si="160"/>
        <v>0</v>
      </c>
      <c r="BX189">
        <f t="shared" si="160"/>
        <v>0</v>
      </c>
      <c r="BY189">
        <f t="shared" si="160"/>
        <v>0</v>
      </c>
      <c r="BZ189">
        <f t="shared" si="160"/>
        <v>0</v>
      </c>
      <c r="CA189">
        <f t="shared" si="160"/>
        <v>0</v>
      </c>
      <c r="CB189">
        <f t="shared" si="160"/>
        <v>0</v>
      </c>
      <c r="CC189">
        <f t="shared" si="160"/>
        <v>0</v>
      </c>
      <c r="CD189">
        <f t="shared" si="160"/>
        <v>0</v>
      </c>
      <c r="CE189">
        <f t="shared" si="160"/>
        <v>0</v>
      </c>
      <c r="CF189">
        <f t="shared" si="160"/>
        <v>0</v>
      </c>
      <c r="CG189">
        <f t="shared" si="160"/>
        <v>0</v>
      </c>
      <c r="CH189">
        <f t="shared" si="160"/>
        <v>0</v>
      </c>
      <c r="CI189">
        <f t="shared" si="160"/>
        <v>0</v>
      </c>
      <c r="CJ189">
        <f t="shared" si="160"/>
        <v>0</v>
      </c>
      <c r="CK189">
        <f t="shared" si="160"/>
        <v>0</v>
      </c>
      <c r="CL189">
        <f t="shared" si="160"/>
        <v>0</v>
      </c>
      <c r="CM189">
        <f t="shared" si="160"/>
        <v>0</v>
      </c>
      <c r="CN189">
        <f t="shared" si="160"/>
        <v>0</v>
      </c>
      <c r="CO189">
        <f t="shared" si="160"/>
        <v>0</v>
      </c>
      <c r="CP189">
        <f t="shared" si="160"/>
        <v>0</v>
      </c>
      <c r="CQ189">
        <f t="shared" si="160"/>
        <v>0</v>
      </c>
      <c r="CR189">
        <f t="shared" si="160"/>
        <v>0</v>
      </c>
      <c r="CS189">
        <f t="shared" si="160"/>
        <v>0</v>
      </c>
      <c r="CT189">
        <f t="shared" si="160"/>
        <v>0</v>
      </c>
      <c r="CU189">
        <f t="shared" ref="CU189:DC189" si="161">CU40</f>
        <v>0</v>
      </c>
      <c r="CV189">
        <f t="shared" si="161"/>
        <v>0</v>
      </c>
      <c r="CW189">
        <f t="shared" si="161"/>
        <v>0</v>
      </c>
      <c r="CX189">
        <f t="shared" si="161"/>
        <v>0</v>
      </c>
      <c r="CY189">
        <f t="shared" si="161"/>
        <v>0</v>
      </c>
      <c r="CZ189">
        <f t="shared" si="161"/>
        <v>0</v>
      </c>
      <c r="DA189">
        <f t="shared" si="161"/>
        <v>0</v>
      </c>
      <c r="DB189">
        <f t="shared" si="161"/>
        <v>0</v>
      </c>
      <c r="DC189">
        <f t="shared" si="161"/>
        <v>0</v>
      </c>
      <c r="DD189">
        <f t="shared" si="141"/>
        <v>0</v>
      </c>
      <c r="DE189">
        <f t="shared" si="141"/>
        <v>253</v>
      </c>
      <c r="DF189" t="str">
        <f t="shared" si="141"/>
        <v>Entidad Ejecutora de Medio Ambiente y Agua</v>
      </c>
      <c r="DG189">
        <f t="shared" si="141"/>
        <v>158896.28</v>
      </c>
      <c r="DH189">
        <f t="shared" si="141"/>
        <v>0</v>
      </c>
    </row>
    <row r="190" spans="1:112">
      <c r="A190">
        <f t="shared" si="83"/>
        <v>342</v>
      </c>
      <c r="B190" t="str">
        <f t="shared" si="83"/>
        <v>Agencia Estatal de Vivienda</v>
      </c>
      <c r="C190">
        <f t="shared" ref="C190:AH190" si="162">C41</f>
        <v>0</v>
      </c>
      <c r="D190">
        <f t="shared" si="162"/>
        <v>0</v>
      </c>
      <c r="E190">
        <f t="shared" si="162"/>
        <v>0</v>
      </c>
      <c r="F190">
        <f t="shared" si="162"/>
        <v>0</v>
      </c>
      <c r="G190">
        <f t="shared" si="162"/>
        <v>0</v>
      </c>
      <c r="H190">
        <f t="shared" si="162"/>
        <v>0</v>
      </c>
      <c r="I190">
        <f t="shared" si="162"/>
        <v>0</v>
      </c>
      <c r="J190">
        <f t="shared" si="162"/>
        <v>0</v>
      </c>
      <c r="K190">
        <f t="shared" si="162"/>
        <v>0</v>
      </c>
      <c r="L190">
        <f t="shared" si="162"/>
        <v>6336891.3899999997</v>
      </c>
      <c r="M190">
        <f t="shared" si="162"/>
        <v>0</v>
      </c>
      <c r="N190">
        <f t="shared" si="162"/>
        <v>0</v>
      </c>
      <c r="O190">
        <f t="shared" si="162"/>
        <v>0</v>
      </c>
      <c r="P190">
        <f t="shared" si="162"/>
        <v>0</v>
      </c>
      <c r="Q190">
        <f t="shared" si="162"/>
        <v>0</v>
      </c>
      <c r="R190">
        <f t="shared" si="162"/>
        <v>0</v>
      </c>
      <c r="S190">
        <f t="shared" si="162"/>
        <v>0</v>
      </c>
      <c r="T190">
        <f t="shared" si="162"/>
        <v>0</v>
      </c>
      <c r="U190">
        <f t="shared" si="162"/>
        <v>0</v>
      </c>
      <c r="V190">
        <f t="shared" si="162"/>
        <v>0</v>
      </c>
      <c r="W190">
        <f t="shared" si="162"/>
        <v>0</v>
      </c>
      <c r="X190">
        <f t="shared" si="162"/>
        <v>0</v>
      </c>
      <c r="Y190">
        <f t="shared" si="162"/>
        <v>0</v>
      </c>
      <c r="Z190">
        <f t="shared" si="162"/>
        <v>0</v>
      </c>
      <c r="AA190">
        <f t="shared" si="162"/>
        <v>0</v>
      </c>
      <c r="AB190">
        <f t="shared" si="162"/>
        <v>0</v>
      </c>
      <c r="AC190">
        <f t="shared" si="162"/>
        <v>0</v>
      </c>
      <c r="AD190">
        <f t="shared" si="162"/>
        <v>0</v>
      </c>
      <c r="AE190">
        <f t="shared" si="162"/>
        <v>0</v>
      </c>
      <c r="AF190">
        <f t="shared" si="162"/>
        <v>0</v>
      </c>
      <c r="AG190">
        <f t="shared" si="162"/>
        <v>0</v>
      </c>
      <c r="AH190">
        <f t="shared" si="162"/>
        <v>0</v>
      </c>
      <c r="AI190">
        <f t="shared" ref="AI190:BN190" si="163">AI41</f>
        <v>0</v>
      </c>
      <c r="AJ190">
        <f t="shared" si="163"/>
        <v>0</v>
      </c>
      <c r="AK190">
        <f t="shared" si="163"/>
        <v>0</v>
      </c>
      <c r="AL190">
        <f t="shared" si="163"/>
        <v>0</v>
      </c>
      <c r="AM190">
        <f t="shared" si="163"/>
        <v>0</v>
      </c>
      <c r="AN190">
        <f t="shared" si="163"/>
        <v>0</v>
      </c>
      <c r="AO190">
        <f t="shared" si="163"/>
        <v>0</v>
      </c>
      <c r="AP190">
        <f t="shared" si="163"/>
        <v>0</v>
      </c>
      <c r="AQ190">
        <f t="shared" si="163"/>
        <v>0</v>
      </c>
      <c r="AR190">
        <f t="shared" si="163"/>
        <v>0</v>
      </c>
      <c r="AS190">
        <f t="shared" si="163"/>
        <v>0</v>
      </c>
      <c r="AT190">
        <f t="shared" si="163"/>
        <v>0</v>
      </c>
      <c r="AU190">
        <f t="shared" si="163"/>
        <v>0</v>
      </c>
      <c r="AV190">
        <f t="shared" si="163"/>
        <v>0</v>
      </c>
      <c r="AW190">
        <f t="shared" si="163"/>
        <v>0</v>
      </c>
      <c r="AX190">
        <f t="shared" si="163"/>
        <v>0</v>
      </c>
      <c r="AY190">
        <f t="shared" si="163"/>
        <v>0</v>
      </c>
      <c r="AZ190">
        <f t="shared" si="163"/>
        <v>0</v>
      </c>
      <c r="BA190">
        <f t="shared" si="163"/>
        <v>0</v>
      </c>
      <c r="BB190">
        <f t="shared" si="163"/>
        <v>0</v>
      </c>
      <c r="BC190">
        <f t="shared" si="163"/>
        <v>0</v>
      </c>
      <c r="BD190">
        <f t="shared" si="163"/>
        <v>0</v>
      </c>
      <c r="BE190">
        <f t="shared" si="163"/>
        <v>0</v>
      </c>
      <c r="BF190">
        <f t="shared" si="163"/>
        <v>0</v>
      </c>
      <c r="BG190">
        <f t="shared" si="163"/>
        <v>0</v>
      </c>
      <c r="BH190">
        <f t="shared" si="163"/>
        <v>0</v>
      </c>
      <c r="BI190">
        <f t="shared" si="163"/>
        <v>0</v>
      </c>
      <c r="BJ190">
        <f t="shared" si="163"/>
        <v>0</v>
      </c>
      <c r="BK190">
        <f t="shared" si="163"/>
        <v>0</v>
      </c>
      <c r="BL190">
        <f t="shared" si="163"/>
        <v>0</v>
      </c>
      <c r="BM190">
        <f t="shared" si="163"/>
        <v>0</v>
      </c>
      <c r="BN190">
        <f t="shared" si="163"/>
        <v>0</v>
      </c>
      <c r="BO190">
        <f t="shared" ref="BO190:CT190" si="164">BO41</f>
        <v>0</v>
      </c>
      <c r="BP190">
        <f t="shared" si="164"/>
        <v>0</v>
      </c>
      <c r="BQ190">
        <f t="shared" si="164"/>
        <v>0</v>
      </c>
      <c r="BR190">
        <f t="shared" si="164"/>
        <v>0</v>
      </c>
      <c r="BS190">
        <f t="shared" si="164"/>
        <v>0</v>
      </c>
      <c r="BT190">
        <f t="shared" si="164"/>
        <v>0</v>
      </c>
      <c r="BU190">
        <f t="shared" si="164"/>
        <v>0</v>
      </c>
      <c r="BV190">
        <f t="shared" si="164"/>
        <v>0</v>
      </c>
      <c r="BW190">
        <f t="shared" si="164"/>
        <v>0</v>
      </c>
      <c r="BX190">
        <f t="shared" si="164"/>
        <v>0</v>
      </c>
      <c r="BY190">
        <f t="shared" si="164"/>
        <v>0</v>
      </c>
      <c r="BZ190">
        <f t="shared" si="164"/>
        <v>0</v>
      </c>
      <c r="CA190">
        <f t="shared" si="164"/>
        <v>0</v>
      </c>
      <c r="CB190">
        <f t="shared" si="164"/>
        <v>0</v>
      </c>
      <c r="CC190">
        <f t="shared" si="164"/>
        <v>0</v>
      </c>
      <c r="CD190">
        <f t="shared" si="164"/>
        <v>0</v>
      </c>
      <c r="CE190">
        <f t="shared" si="164"/>
        <v>0</v>
      </c>
      <c r="CF190">
        <f t="shared" si="164"/>
        <v>0</v>
      </c>
      <c r="CG190">
        <f t="shared" si="164"/>
        <v>0</v>
      </c>
      <c r="CH190">
        <f t="shared" si="164"/>
        <v>0</v>
      </c>
      <c r="CI190">
        <f t="shared" si="164"/>
        <v>0</v>
      </c>
      <c r="CJ190">
        <f t="shared" si="164"/>
        <v>0</v>
      </c>
      <c r="CK190">
        <f t="shared" si="164"/>
        <v>0</v>
      </c>
      <c r="CL190">
        <f t="shared" si="164"/>
        <v>0</v>
      </c>
      <c r="CM190">
        <f t="shared" si="164"/>
        <v>0</v>
      </c>
      <c r="CN190">
        <f t="shared" si="164"/>
        <v>0</v>
      </c>
      <c r="CO190">
        <f t="shared" si="164"/>
        <v>0</v>
      </c>
      <c r="CP190">
        <f t="shared" si="164"/>
        <v>0</v>
      </c>
      <c r="CQ190">
        <f t="shared" si="164"/>
        <v>0</v>
      </c>
      <c r="CR190">
        <f t="shared" si="164"/>
        <v>0</v>
      </c>
      <c r="CS190">
        <f t="shared" si="164"/>
        <v>0</v>
      </c>
      <c r="CT190">
        <f t="shared" si="164"/>
        <v>0</v>
      </c>
      <c r="CU190">
        <f t="shared" ref="CU190:DC190" si="165">CU41</f>
        <v>0</v>
      </c>
      <c r="CV190">
        <f t="shared" si="165"/>
        <v>0</v>
      </c>
      <c r="CW190">
        <f t="shared" si="165"/>
        <v>0</v>
      </c>
      <c r="CX190">
        <f t="shared" si="165"/>
        <v>0</v>
      </c>
      <c r="CY190">
        <f t="shared" si="165"/>
        <v>0</v>
      </c>
      <c r="CZ190">
        <f t="shared" si="165"/>
        <v>0</v>
      </c>
      <c r="DA190">
        <f t="shared" si="165"/>
        <v>0</v>
      </c>
      <c r="DB190">
        <f t="shared" si="165"/>
        <v>0</v>
      </c>
      <c r="DC190">
        <f t="shared" si="165"/>
        <v>0</v>
      </c>
      <c r="DD190">
        <f t="shared" si="141"/>
        <v>0</v>
      </c>
      <c r="DE190">
        <f t="shared" si="141"/>
        <v>296</v>
      </c>
      <c r="DF190" t="str">
        <f t="shared" si="141"/>
        <v>Univ. Indígena Bol. Comun. Intercult Prod. Apiaguaiki Tupa</v>
      </c>
      <c r="DG190">
        <f t="shared" si="141"/>
        <v>1325</v>
      </c>
      <c r="DH190">
        <f t="shared" si="141"/>
        <v>0</v>
      </c>
    </row>
    <row r="191" spans="1:112">
      <c r="A191">
        <f t="shared" ref="A191:B210" si="166">A42</f>
        <v>378</v>
      </c>
      <c r="B191" t="str">
        <f t="shared" si="166"/>
        <v>Servicio Nacional Textil</v>
      </c>
      <c r="C191">
        <f t="shared" ref="C191:AH191" si="167">C42</f>
        <v>0</v>
      </c>
      <c r="D191">
        <f t="shared" si="167"/>
        <v>1</v>
      </c>
      <c r="E191">
        <f t="shared" si="167"/>
        <v>0</v>
      </c>
      <c r="F191">
        <f t="shared" si="167"/>
        <v>0</v>
      </c>
      <c r="G191">
        <f t="shared" si="167"/>
        <v>0</v>
      </c>
      <c r="H191">
        <f t="shared" si="167"/>
        <v>10700</v>
      </c>
      <c r="I191">
        <f t="shared" si="167"/>
        <v>0</v>
      </c>
      <c r="J191">
        <f t="shared" si="167"/>
        <v>212.56</v>
      </c>
      <c r="K191">
        <f t="shared" si="167"/>
        <v>0</v>
      </c>
      <c r="L191">
        <f t="shared" si="167"/>
        <v>0</v>
      </c>
      <c r="M191">
        <f t="shared" si="167"/>
        <v>0</v>
      </c>
      <c r="N191">
        <f t="shared" si="167"/>
        <v>0</v>
      </c>
      <c r="O191">
        <f t="shared" si="167"/>
        <v>0</v>
      </c>
      <c r="P191">
        <f t="shared" si="167"/>
        <v>0</v>
      </c>
      <c r="Q191">
        <f t="shared" si="167"/>
        <v>0</v>
      </c>
      <c r="R191">
        <f t="shared" si="167"/>
        <v>0</v>
      </c>
      <c r="S191">
        <f t="shared" si="167"/>
        <v>0</v>
      </c>
      <c r="T191">
        <f t="shared" si="167"/>
        <v>0</v>
      </c>
      <c r="U191">
        <f t="shared" si="167"/>
        <v>0</v>
      </c>
      <c r="V191">
        <f t="shared" si="167"/>
        <v>0</v>
      </c>
      <c r="W191">
        <f t="shared" si="167"/>
        <v>0</v>
      </c>
      <c r="X191">
        <f t="shared" si="167"/>
        <v>0</v>
      </c>
      <c r="Y191">
        <f t="shared" si="167"/>
        <v>0</v>
      </c>
      <c r="Z191">
        <f t="shared" si="167"/>
        <v>0</v>
      </c>
      <c r="AA191">
        <f t="shared" si="167"/>
        <v>0</v>
      </c>
      <c r="AB191">
        <f t="shared" si="167"/>
        <v>0</v>
      </c>
      <c r="AC191">
        <f t="shared" si="167"/>
        <v>0</v>
      </c>
      <c r="AD191">
        <f t="shared" si="167"/>
        <v>0</v>
      </c>
      <c r="AE191">
        <f t="shared" si="167"/>
        <v>0</v>
      </c>
      <c r="AF191">
        <f t="shared" si="167"/>
        <v>0</v>
      </c>
      <c r="AG191">
        <f t="shared" si="167"/>
        <v>0</v>
      </c>
      <c r="AH191">
        <f t="shared" si="167"/>
        <v>0</v>
      </c>
      <c r="AI191">
        <f t="shared" ref="AI191:BN191" si="168">AI42</f>
        <v>0</v>
      </c>
      <c r="AJ191">
        <f t="shared" si="168"/>
        <v>0</v>
      </c>
      <c r="AK191">
        <f t="shared" si="168"/>
        <v>0</v>
      </c>
      <c r="AL191">
        <f t="shared" si="168"/>
        <v>0</v>
      </c>
      <c r="AM191">
        <f t="shared" si="168"/>
        <v>0</v>
      </c>
      <c r="AN191">
        <f t="shared" si="168"/>
        <v>0</v>
      </c>
      <c r="AO191">
        <f t="shared" si="168"/>
        <v>0</v>
      </c>
      <c r="AP191">
        <f t="shared" si="168"/>
        <v>0</v>
      </c>
      <c r="AQ191">
        <f t="shared" si="168"/>
        <v>0</v>
      </c>
      <c r="AR191">
        <f t="shared" si="168"/>
        <v>0</v>
      </c>
      <c r="AS191">
        <f t="shared" si="168"/>
        <v>0</v>
      </c>
      <c r="AT191">
        <f t="shared" si="168"/>
        <v>0</v>
      </c>
      <c r="AU191">
        <f t="shared" si="168"/>
        <v>0</v>
      </c>
      <c r="AV191">
        <f t="shared" si="168"/>
        <v>0</v>
      </c>
      <c r="AW191">
        <f t="shared" si="168"/>
        <v>0</v>
      </c>
      <c r="AX191">
        <f t="shared" si="168"/>
        <v>0</v>
      </c>
      <c r="AY191">
        <f t="shared" si="168"/>
        <v>0</v>
      </c>
      <c r="AZ191">
        <f t="shared" si="168"/>
        <v>0</v>
      </c>
      <c r="BA191">
        <f t="shared" si="168"/>
        <v>0</v>
      </c>
      <c r="BB191">
        <f t="shared" si="168"/>
        <v>0</v>
      </c>
      <c r="BC191">
        <f t="shared" si="168"/>
        <v>0</v>
      </c>
      <c r="BD191">
        <f t="shared" si="168"/>
        <v>0</v>
      </c>
      <c r="BE191">
        <f t="shared" si="168"/>
        <v>0</v>
      </c>
      <c r="BF191">
        <f t="shared" si="168"/>
        <v>0</v>
      </c>
      <c r="BG191">
        <f t="shared" si="168"/>
        <v>0</v>
      </c>
      <c r="BH191">
        <f t="shared" si="168"/>
        <v>0</v>
      </c>
      <c r="BI191">
        <f t="shared" si="168"/>
        <v>0</v>
      </c>
      <c r="BJ191">
        <f t="shared" si="168"/>
        <v>0</v>
      </c>
      <c r="BK191">
        <f t="shared" si="168"/>
        <v>0</v>
      </c>
      <c r="BL191">
        <f t="shared" si="168"/>
        <v>0</v>
      </c>
      <c r="BM191">
        <f t="shared" si="168"/>
        <v>0</v>
      </c>
      <c r="BN191">
        <f t="shared" si="168"/>
        <v>0</v>
      </c>
      <c r="BO191">
        <f t="shared" ref="BO191:CT191" si="169">BO42</f>
        <v>0</v>
      </c>
      <c r="BP191">
        <f t="shared" si="169"/>
        <v>0</v>
      </c>
      <c r="BQ191">
        <f t="shared" si="169"/>
        <v>0</v>
      </c>
      <c r="BR191">
        <f t="shared" si="169"/>
        <v>0</v>
      </c>
      <c r="BS191">
        <f t="shared" si="169"/>
        <v>0</v>
      </c>
      <c r="BT191">
        <f t="shared" si="169"/>
        <v>0</v>
      </c>
      <c r="BU191">
        <f t="shared" si="169"/>
        <v>0</v>
      </c>
      <c r="BV191">
        <f t="shared" si="169"/>
        <v>0</v>
      </c>
      <c r="BW191">
        <f t="shared" si="169"/>
        <v>0</v>
      </c>
      <c r="BX191">
        <f t="shared" si="169"/>
        <v>0</v>
      </c>
      <c r="BY191">
        <f t="shared" si="169"/>
        <v>0</v>
      </c>
      <c r="BZ191">
        <f t="shared" si="169"/>
        <v>0</v>
      </c>
      <c r="CA191">
        <f t="shared" si="169"/>
        <v>0</v>
      </c>
      <c r="CB191">
        <f t="shared" si="169"/>
        <v>0</v>
      </c>
      <c r="CC191">
        <f t="shared" si="169"/>
        <v>0</v>
      </c>
      <c r="CD191">
        <f t="shared" si="169"/>
        <v>0</v>
      </c>
      <c r="CE191">
        <f t="shared" si="169"/>
        <v>0</v>
      </c>
      <c r="CF191">
        <f t="shared" si="169"/>
        <v>0</v>
      </c>
      <c r="CG191">
        <f t="shared" si="169"/>
        <v>0</v>
      </c>
      <c r="CH191">
        <f t="shared" si="169"/>
        <v>0</v>
      </c>
      <c r="CI191">
        <f t="shared" si="169"/>
        <v>0</v>
      </c>
      <c r="CJ191">
        <f t="shared" si="169"/>
        <v>0</v>
      </c>
      <c r="CK191">
        <f t="shared" si="169"/>
        <v>0</v>
      </c>
      <c r="CL191">
        <f t="shared" si="169"/>
        <v>0</v>
      </c>
      <c r="CM191">
        <f t="shared" si="169"/>
        <v>0</v>
      </c>
      <c r="CN191">
        <f t="shared" si="169"/>
        <v>0</v>
      </c>
      <c r="CO191">
        <f t="shared" si="169"/>
        <v>0</v>
      </c>
      <c r="CP191">
        <f t="shared" si="169"/>
        <v>0</v>
      </c>
      <c r="CQ191">
        <f t="shared" si="169"/>
        <v>0</v>
      </c>
      <c r="CR191">
        <f t="shared" si="169"/>
        <v>0</v>
      </c>
      <c r="CS191">
        <f t="shared" si="169"/>
        <v>0</v>
      </c>
      <c r="CT191">
        <f t="shared" si="169"/>
        <v>0</v>
      </c>
      <c r="CU191">
        <f t="shared" ref="CU191:DC191" si="170">CU42</f>
        <v>0</v>
      </c>
      <c r="CV191">
        <f t="shared" si="170"/>
        <v>0</v>
      </c>
      <c r="CW191">
        <f t="shared" si="170"/>
        <v>0</v>
      </c>
      <c r="CX191">
        <f t="shared" si="170"/>
        <v>0</v>
      </c>
      <c r="CY191">
        <f t="shared" si="170"/>
        <v>0</v>
      </c>
      <c r="CZ191">
        <f t="shared" si="170"/>
        <v>0</v>
      </c>
      <c r="DA191">
        <f t="shared" si="170"/>
        <v>0</v>
      </c>
      <c r="DB191">
        <f t="shared" si="170"/>
        <v>0</v>
      </c>
      <c r="DC191">
        <f t="shared" si="170"/>
        <v>0</v>
      </c>
      <c r="DD191">
        <f t="shared" si="141"/>
        <v>0</v>
      </c>
      <c r="DE191">
        <f t="shared" si="141"/>
        <v>310</v>
      </c>
      <c r="DF191" t="str">
        <f t="shared" si="141"/>
        <v>Autoridad de Regulación y Fiscalización de Telecomunicaciones y Transportes</v>
      </c>
      <c r="DG191">
        <f t="shared" si="141"/>
        <v>280532.17</v>
      </c>
      <c r="DH191">
        <f t="shared" si="141"/>
        <v>0</v>
      </c>
    </row>
    <row r="192" spans="1:112">
      <c r="A192">
        <f t="shared" si="166"/>
        <v>374</v>
      </c>
      <c r="B192" t="str">
        <f t="shared" si="166"/>
        <v>Agencia de Gobierno Electrónico y Tecnologías de Información y Comunicación</v>
      </c>
      <c r="C192">
        <f t="shared" ref="C192:AH192" si="171">C43</f>
        <v>0</v>
      </c>
      <c r="D192">
        <f t="shared" si="171"/>
        <v>4500</v>
      </c>
      <c r="E192">
        <f t="shared" si="171"/>
        <v>0</v>
      </c>
      <c r="F192">
        <f t="shared" si="171"/>
        <v>2326.54</v>
      </c>
      <c r="G192">
        <f t="shared" si="171"/>
        <v>0</v>
      </c>
      <c r="H192">
        <f t="shared" si="171"/>
        <v>0</v>
      </c>
      <c r="I192">
        <f t="shared" si="171"/>
        <v>0</v>
      </c>
      <c r="J192">
        <f t="shared" si="171"/>
        <v>0</v>
      </c>
      <c r="K192">
        <f t="shared" si="171"/>
        <v>0</v>
      </c>
      <c r="L192">
        <f t="shared" si="171"/>
        <v>0</v>
      </c>
      <c r="M192">
        <f t="shared" si="171"/>
        <v>0</v>
      </c>
      <c r="N192">
        <f t="shared" si="171"/>
        <v>0</v>
      </c>
      <c r="O192">
        <f t="shared" si="171"/>
        <v>0</v>
      </c>
      <c r="P192">
        <f t="shared" si="171"/>
        <v>0</v>
      </c>
      <c r="Q192">
        <f t="shared" si="171"/>
        <v>0</v>
      </c>
      <c r="R192">
        <f t="shared" si="171"/>
        <v>0</v>
      </c>
      <c r="S192">
        <f t="shared" si="171"/>
        <v>0</v>
      </c>
      <c r="T192">
        <f t="shared" si="171"/>
        <v>0</v>
      </c>
      <c r="U192">
        <f t="shared" si="171"/>
        <v>0</v>
      </c>
      <c r="V192">
        <f t="shared" si="171"/>
        <v>0</v>
      </c>
      <c r="W192">
        <f t="shared" si="171"/>
        <v>0</v>
      </c>
      <c r="X192">
        <f t="shared" si="171"/>
        <v>0</v>
      </c>
      <c r="Y192">
        <f t="shared" si="171"/>
        <v>0</v>
      </c>
      <c r="Z192">
        <f t="shared" si="171"/>
        <v>0</v>
      </c>
      <c r="AA192">
        <f t="shared" si="171"/>
        <v>0</v>
      </c>
      <c r="AB192">
        <f t="shared" si="171"/>
        <v>0</v>
      </c>
      <c r="AC192">
        <f t="shared" si="171"/>
        <v>0</v>
      </c>
      <c r="AD192">
        <f t="shared" si="171"/>
        <v>0</v>
      </c>
      <c r="AE192">
        <f t="shared" si="171"/>
        <v>0</v>
      </c>
      <c r="AF192">
        <f t="shared" si="171"/>
        <v>0</v>
      </c>
      <c r="AG192">
        <f t="shared" si="171"/>
        <v>0</v>
      </c>
      <c r="AH192">
        <f t="shared" si="171"/>
        <v>0</v>
      </c>
      <c r="AI192">
        <f t="shared" ref="AI192:BN192" si="172">AI43</f>
        <v>0</v>
      </c>
      <c r="AJ192">
        <f t="shared" si="172"/>
        <v>0</v>
      </c>
      <c r="AK192">
        <f t="shared" si="172"/>
        <v>0</v>
      </c>
      <c r="AL192">
        <f t="shared" si="172"/>
        <v>0</v>
      </c>
      <c r="AM192">
        <f t="shared" si="172"/>
        <v>0</v>
      </c>
      <c r="AN192">
        <f t="shared" si="172"/>
        <v>0</v>
      </c>
      <c r="AO192">
        <f t="shared" si="172"/>
        <v>0</v>
      </c>
      <c r="AP192">
        <f t="shared" si="172"/>
        <v>0</v>
      </c>
      <c r="AQ192">
        <f t="shared" si="172"/>
        <v>0</v>
      </c>
      <c r="AR192">
        <f t="shared" si="172"/>
        <v>0</v>
      </c>
      <c r="AS192">
        <f t="shared" si="172"/>
        <v>0</v>
      </c>
      <c r="AT192">
        <f t="shared" si="172"/>
        <v>0</v>
      </c>
      <c r="AU192">
        <f t="shared" si="172"/>
        <v>0</v>
      </c>
      <c r="AV192">
        <f t="shared" si="172"/>
        <v>0</v>
      </c>
      <c r="AW192">
        <f t="shared" si="172"/>
        <v>0</v>
      </c>
      <c r="AX192">
        <f t="shared" si="172"/>
        <v>0</v>
      </c>
      <c r="AY192">
        <f t="shared" si="172"/>
        <v>0</v>
      </c>
      <c r="AZ192">
        <f t="shared" si="172"/>
        <v>0</v>
      </c>
      <c r="BA192">
        <f t="shared" si="172"/>
        <v>0</v>
      </c>
      <c r="BB192">
        <f t="shared" si="172"/>
        <v>0</v>
      </c>
      <c r="BC192">
        <f t="shared" si="172"/>
        <v>0</v>
      </c>
      <c r="BD192">
        <f t="shared" si="172"/>
        <v>0</v>
      </c>
      <c r="BE192">
        <f t="shared" si="172"/>
        <v>0</v>
      </c>
      <c r="BF192">
        <f t="shared" si="172"/>
        <v>0</v>
      </c>
      <c r="BG192">
        <f t="shared" si="172"/>
        <v>0</v>
      </c>
      <c r="BH192">
        <f t="shared" si="172"/>
        <v>0</v>
      </c>
      <c r="BI192">
        <f t="shared" si="172"/>
        <v>0</v>
      </c>
      <c r="BJ192">
        <f t="shared" si="172"/>
        <v>0</v>
      </c>
      <c r="BK192">
        <f t="shared" si="172"/>
        <v>0</v>
      </c>
      <c r="BL192">
        <f t="shared" si="172"/>
        <v>0</v>
      </c>
      <c r="BM192">
        <f t="shared" si="172"/>
        <v>0</v>
      </c>
      <c r="BN192">
        <f t="shared" si="172"/>
        <v>0</v>
      </c>
      <c r="BO192">
        <f t="shared" ref="BO192:CT192" si="173">BO43</f>
        <v>0</v>
      </c>
      <c r="BP192">
        <f t="shared" si="173"/>
        <v>0</v>
      </c>
      <c r="BQ192">
        <f t="shared" si="173"/>
        <v>0</v>
      </c>
      <c r="BR192">
        <f t="shared" si="173"/>
        <v>0</v>
      </c>
      <c r="BS192">
        <f t="shared" si="173"/>
        <v>0</v>
      </c>
      <c r="BT192">
        <f t="shared" si="173"/>
        <v>0</v>
      </c>
      <c r="BU192">
        <f t="shared" si="173"/>
        <v>0</v>
      </c>
      <c r="BV192">
        <f t="shared" si="173"/>
        <v>0</v>
      </c>
      <c r="BW192">
        <f t="shared" si="173"/>
        <v>0</v>
      </c>
      <c r="BX192">
        <f t="shared" si="173"/>
        <v>0</v>
      </c>
      <c r="BY192">
        <f t="shared" si="173"/>
        <v>0</v>
      </c>
      <c r="BZ192">
        <f t="shared" si="173"/>
        <v>0</v>
      </c>
      <c r="CA192">
        <f t="shared" si="173"/>
        <v>0</v>
      </c>
      <c r="CB192">
        <f t="shared" si="173"/>
        <v>0</v>
      </c>
      <c r="CC192">
        <f t="shared" si="173"/>
        <v>0</v>
      </c>
      <c r="CD192">
        <f t="shared" si="173"/>
        <v>0</v>
      </c>
      <c r="CE192">
        <f t="shared" si="173"/>
        <v>0</v>
      </c>
      <c r="CF192">
        <f t="shared" si="173"/>
        <v>0</v>
      </c>
      <c r="CG192">
        <f t="shared" si="173"/>
        <v>0</v>
      </c>
      <c r="CH192">
        <f t="shared" si="173"/>
        <v>0</v>
      </c>
      <c r="CI192">
        <f t="shared" si="173"/>
        <v>0</v>
      </c>
      <c r="CJ192">
        <f t="shared" si="173"/>
        <v>0</v>
      </c>
      <c r="CK192">
        <f t="shared" si="173"/>
        <v>0</v>
      </c>
      <c r="CL192">
        <f t="shared" si="173"/>
        <v>0</v>
      </c>
      <c r="CM192">
        <f t="shared" si="173"/>
        <v>0</v>
      </c>
      <c r="CN192">
        <f t="shared" si="173"/>
        <v>0</v>
      </c>
      <c r="CO192">
        <f t="shared" si="173"/>
        <v>0</v>
      </c>
      <c r="CP192">
        <f t="shared" si="173"/>
        <v>0</v>
      </c>
      <c r="CQ192">
        <f t="shared" si="173"/>
        <v>0</v>
      </c>
      <c r="CR192">
        <f t="shared" si="173"/>
        <v>0</v>
      </c>
      <c r="CS192">
        <f t="shared" si="173"/>
        <v>0</v>
      </c>
      <c r="CT192">
        <f t="shared" si="173"/>
        <v>0</v>
      </c>
      <c r="CU192">
        <f t="shared" ref="CU192:DC192" si="174">CU43</f>
        <v>0</v>
      </c>
      <c r="CV192">
        <f t="shared" si="174"/>
        <v>0</v>
      </c>
      <c r="CW192">
        <f t="shared" si="174"/>
        <v>0</v>
      </c>
      <c r="CX192">
        <f t="shared" si="174"/>
        <v>0</v>
      </c>
      <c r="CY192">
        <f t="shared" si="174"/>
        <v>0</v>
      </c>
      <c r="CZ192">
        <f t="shared" si="174"/>
        <v>0</v>
      </c>
      <c r="DA192">
        <f t="shared" si="174"/>
        <v>0</v>
      </c>
      <c r="DB192">
        <f t="shared" si="174"/>
        <v>0</v>
      </c>
      <c r="DC192">
        <f t="shared" si="174"/>
        <v>0</v>
      </c>
      <c r="DD192">
        <f t="shared" si="141"/>
        <v>0</v>
      </c>
      <c r="DE192">
        <f t="shared" si="141"/>
        <v>387</v>
      </c>
      <c r="DF192" t="str">
        <f t="shared" si="141"/>
        <v>Agencia del Desarrollo del Cine y Audiovisual Bolivianos</v>
      </c>
      <c r="DG192">
        <f t="shared" si="141"/>
        <v>12729.48</v>
      </c>
      <c r="DH192">
        <f t="shared" si="141"/>
        <v>0</v>
      </c>
    </row>
    <row r="193" spans="1:112">
      <c r="A193">
        <f t="shared" si="166"/>
        <v>905</v>
      </c>
      <c r="B193" t="str">
        <f t="shared" si="166"/>
        <v>Gobierno Autónomo Departamental de Potosí</v>
      </c>
      <c r="C193">
        <f t="shared" ref="C193:AH193" si="175">C44</f>
        <v>0</v>
      </c>
      <c r="D193">
        <f t="shared" si="175"/>
        <v>0</v>
      </c>
      <c r="E193">
        <f t="shared" si="175"/>
        <v>0</v>
      </c>
      <c r="F193">
        <f t="shared" si="175"/>
        <v>0</v>
      </c>
      <c r="G193">
        <f t="shared" si="175"/>
        <v>0</v>
      </c>
      <c r="H193">
        <f t="shared" si="175"/>
        <v>0</v>
      </c>
      <c r="I193">
        <f t="shared" si="175"/>
        <v>0</v>
      </c>
      <c r="J193">
        <f t="shared" si="175"/>
        <v>276.14</v>
      </c>
      <c r="K193">
        <f t="shared" si="175"/>
        <v>0</v>
      </c>
      <c r="L193">
        <f t="shared" si="175"/>
        <v>0</v>
      </c>
      <c r="M193">
        <f t="shared" si="175"/>
        <v>0</v>
      </c>
      <c r="N193">
        <f t="shared" si="175"/>
        <v>0</v>
      </c>
      <c r="O193">
        <f t="shared" si="175"/>
        <v>0</v>
      </c>
      <c r="P193">
        <f t="shared" si="175"/>
        <v>0</v>
      </c>
      <c r="Q193">
        <f t="shared" si="175"/>
        <v>0</v>
      </c>
      <c r="R193">
        <f t="shared" si="175"/>
        <v>0</v>
      </c>
      <c r="S193">
        <f t="shared" si="175"/>
        <v>0</v>
      </c>
      <c r="T193">
        <f t="shared" si="175"/>
        <v>0</v>
      </c>
      <c r="U193">
        <f t="shared" si="175"/>
        <v>0</v>
      </c>
      <c r="V193">
        <f t="shared" si="175"/>
        <v>0</v>
      </c>
      <c r="W193">
        <f t="shared" si="175"/>
        <v>0</v>
      </c>
      <c r="X193">
        <f t="shared" si="175"/>
        <v>0</v>
      </c>
      <c r="Y193">
        <f t="shared" si="175"/>
        <v>0</v>
      </c>
      <c r="Z193">
        <f t="shared" si="175"/>
        <v>0</v>
      </c>
      <c r="AA193">
        <f t="shared" si="175"/>
        <v>0</v>
      </c>
      <c r="AB193">
        <f t="shared" si="175"/>
        <v>0</v>
      </c>
      <c r="AC193">
        <f t="shared" si="175"/>
        <v>0</v>
      </c>
      <c r="AD193">
        <f t="shared" si="175"/>
        <v>0</v>
      </c>
      <c r="AE193">
        <f t="shared" si="175"/>
        <v>0</v>
      </c>
      <c r="AF193">
        <f t="shared" si="175"/>
        <v>0</v>
      </c>
      <c r="AG193">
        <f t="shared" si="175"/>
        <v>0</v>
      </c>
      <c r="AH193">
        <f t="shared" si="175"/>
        <v>0</v>
      </c>
      <c r="AI193">
        <f t="shared" ref="AI193:BN193" si="176">AI44</f>
        <v>0</v>
      </c>
      <c r="AJ193">
        <f t="shared" si="176"/>
        <v>0</v>
      </c>
      <c r="AK193">
        <f t="shared" si="176"/>
        <v>0</v>
      </c>
      <c r="AL193">
        <f t="shared" si="176"/>
        <v>0</v>
      </c>
      <c r="AM193">
        <f t="shared" si="176"/>
        <v>0</v>
      </c>
      <c r="AN193">
        <f t="shared" si="176"/>
        <v>0</v>
      </c>
      <c r="AO193">
        <f t="shared" si="176"/>
        <v>0</v>
      </c>
      <c r="AP193">
        <f t="shared" si="176"/>
        <v>0</v>
      </c>
      <c r="AQ193">
        <f t="shared" si="176"/>
        <v>0</v>
      </c>
      <c r="AR193">
        <f t="shared" si="176"/>
        <v>0</v>
      </c>
      <c r="AS193">
        <f t="shared" si="176"/>
        <v>0</v>
      </c>
      <c r="AT193">
        <f t="shared" si="176"/>
        <v>0</v>
      </c>
      <c r="AU193">
        <f t="shared" si="176"/>
        <v>0</v>
      </c>
      <c r="AV193">
        <f t="shared" si="176"/>
        <v>0</v>
      </c>
      <c r="AW193">
        <f t="shared" si="176"/>
        <v>0</v>
      </c>
      <c r="AX193">
        <f t="shared" si="176"/>
        <v>0</v>
      </c>
      <c r="AY193">
        <f t="shared" si="176"/>
        <v>0</v>
      </c>
      <c r="AZ193">
        <f t="shared" si="176"/>
        <v>0</v>
      </c>
      <c r="BA193">
        <f t="shared" si="176"/>
        <v>0</v>
      </c>
      <c r="BB193">
        <f t="shared" si="176"/>
        <v>0</v>
      </c>
      <c r="BC193">
        <f t="shared" si="176"/>
        <v>0</v>
      </c>
      <c r="BD193">
        <f t="shared" si="176"/>
        <v>0</v>
      </c>
      <c r="BE193">
        <f t="shared" si="176"/>
        <v>0</v>
      </c>
      <c r="BF193">
        <f t="shared" si="176"/>
        <v>0</v>
      </c>
      <c r="BG193">
        <f t="shared" si="176"/>
        <v>0</v>
      </c>
      <c r="BH193">
        <f t="shared" si="176"/>
        <v>0</v>
      </c>
      <c r="BI193">
        <f t="shared" si="176"/>
        <v>0</v>
      </c>
      <c r="BJ193">
        <f t="shared" si="176"/>
        <v>0</v>
      </c>
      <c r="BK193">
        <f t="shared" si="176"/>
        <v>0</v>
      </c>
      <c r="BL193">
        <f t="shared" si="176"/>
        <v>0</v>
      </c>
      <c r="BM193">
        <f t="shared" si="176"/>
        <v>0</v>
      </c>
      <c r="BN193">
        <f t="shared" si="176"/>
        <v>0</v>
      </c>
      <c r="BO193">
        <f t="shared" ref="BO193:CT193" si="177">BO44</f>
        <v>0</v>
      </c>
      <c r="BP193">
        <f t="shared" si="177"/>
        <v>0</v>
      </c>
      <c r="BQ193">
        <f t="shared" si="177"/>
        <v>0</v>
      </c>
      <c r="BR193">
        <f t="shared" si="177"/>
        <v>0</v>
      </c>
      <c r="BS193">
        <f t="shared" si="177"/>
        <v>0</v>
      </c>
      <c r="BT193">
        <f t="shared" si="177"/>
        <v>0</v>
      </c>
      <c r="BU193">
        <f t="shared" si="177"/>
        <v>0</v>
      </c>
      <c r="BV193">
        <f t="shared" si="177"/>
        <v>0</v>
      </c>
      <c r="BW193">
        <f t="shared" si="177"/>
        <v>0</v>
      </c>
      <c r="BX193">
        <f t="shared" si="177"/>
        <v>0</v>
      </c>
      <c r="BY193">
        <f t="shared" si="177"/>
        <v>0</v>
      </c>
      <c r="BZ193">
        <f t="shared" si="177"/>
        <v>0</v>
      </c>
      <c r="CA193">
        <f t="shared" si="177"/>
        <v>0</v>
      </c>
      <c r="CB193">
        <f t="shared" si="177"/>
        <v>0</v>
      </c>
      <c r="CC193">
        <f t="shared" si="177"/>
        <v>0</v>
      </c>
      <c r="CD193">
        <f t="shared" si="177"/>
        <v>0</v>
      </c>
      <c r="CE193">
        <f t="shared" si="177"/>
        <v>0</v>
      </c>
      <c r="CF193">
        <f t="shared" si="177"/>
        <v>0</v>
      </c>
      <c r="CG193">
        <f t="shared" si="177"/>
        <v>0</v>
      </c>
      <c r="CH193">
        <f t="shared" si="177"/>
        <v>0</v>
      </c>
      <c r="CI193">
        <f t="shared" si="177"/>
        <v>0</v>
      </c>
      <c r="CJ193">
        <f t="shared" si="177"/>
        <v>0</v>
      </c>
      <c r="CK193">
        <f t="shared" si="177"/>
        <v>0</v>
      </c>
      <c r="CL193">
        <f t="shared" si="177"/>
        <v>0</v>
      </c>
      <c r="CM193">
        <f t="shared" si="177"/>
        <v>0</v>
      </c>
      <c r="CN193">
        <f t="shared" si="177"/>
        <v>0</v>
      </c>
      <c r="CO193">
        <f t="shared" si="177"/>
        <v>0</v>
      </c>
      <c r="CP193">
        <f t="shared" si="177"/>
        <v>0</v>
      </c>
      <c r="CQ193">
        <f t="shared" si="177"/>
        <v>0</v>
      </c>
      <c r="CR193">
        <f t="shared" si="177"/>
        <v>0</v>
      </c>
      <c r="CS193">
        <f t="shared" si="177"/>
        <v>0</v>
      </c>
      <c r="CT193">
        <f t="shared" si="177"/>
        <v>0</v>
      </c>
      <c r="CU193">
        <f t="shared" ref="CU193:DC193" si="178">CU44</f>
        <v>0</v>
      </c>
      <c r="CV193">
        <f t="shared" si="178"/>
        <v>0</v>
      </c>
      <c r="CW193">
        <f t="shared" si="178"/>
        <v>0</v>
      </c>
      <c r="CX193">
        <f t="shared" si="178"/>
        <v>0</v>
      </c>
      <c r="CY193">
        <f t="shared" si="178"/>
        <v>0</v>
      </c>
      <c r="CZ193">
        <f t="shared" si="178"/>
        <v>0</v>
      </c>
      <c r="DA193">
        <f t="shared" si="178"/>
        <v>0</v>
      </c>
      <c r="DB193">
        <f t="shared" si="178"/>
        <v>0</v>
      </c>
      <c r="DC193">
        <f t="shared" si="178"/>
        <v>0</v>
      </c>
      <c r="DD193">
        <f t="shared" si="141"/>
        <v>0</v>
      </c>
      <c r="DE193">
        <f t="shared" si="141"/>
        <v>572</v>
      </c>
      <c r="DF193" t="str">
        <f t="shared" si="141"/>
        <v>Empresa de Apoyo a la Producción de Alimentos</v>
      </c>
      <c r="DG193">
        <f t="shared" si="141"/>
        <v>8061.7100000001374</v>
      </c>
      <c r="DH193">
        <f t="shared" si="141"/>
        <v>0</v>
      </c>
    </row>
    <row r="194" spans="1:112">
      <c r="A194">
        <f t="shared" si="166"/>
        <v>580</v>
      </c>
      <c r="B194" t="str">
        <f t="shared" si="166"/>
        <v>Depósitos Aduaneros Bolivianos</v>
      </c>
      <c r="C194">
        <f t="shared" ref="C194:AH194" si="179">C45</f>
        <v>0</v>
      </c>
      <c r="D194">
        <f t="shared" si="179"/>
        <v>0</v>
      </c>
      <c r="E194">
        <f t="shared" si="179"/>
        <v>0</v>
      </c>
      <c r="F194">
        <f t="shared" si="179"/>
        <v>0</v>
      </c>
      <c r="G194">
        <f t="shared" si="179"/>
        <v>0</v>
      </c>
      <c r="H194">
        <f t="shared" si="179"/>
        <v>0</v>
      </c>
      <c r="I194">
        <f t="shared" si="179"/>
        <v>0</v>
      </c>
      <c r="J194">
        <f t="shared" si="179"/>
        <v>0</v>
      </c>
      <c r="K194">
        <f t="shared" si="179"/>
        <v>0</v>
      </c>
      <c r="L194">
        <f t="shared" si="179"/>
        <v>2363.7799999999997</v>
      </c>
      <c r="M194">
        <f t="shared" si="179"/>
        <v>0</v>
      </c>
      <c r="N194">
        <f t="shared" si="179"/>
        <v>0</v>
      </c>
      <c r="O194">
        <f t="shared" si="179"/>
        <v>0</v>
      </c>
      <c r="P194">
        <f t="shared" si="179"/>
        <v>0</v>
      </c>
      <c r="Q194">
        <f t="shared" si="179"/>
        <v>0</v>
      </c>
      <c r="R194">
        <f t="shared" si="179"/>
        <v>0</v>
      </c>
      <c r="S194">
        <f t="shared" si="179"/>
        <v>0</v>
      </c>
      <c r="T194">
        <f t="shared" si="179"/>
        <v>0</v>
      </c>
      <c r="U194">
        <f t="shared" si="179"/>
        <v>0</v>
      </c>
      <c r="V194">
        <f t="shared" si="179"/>
        <v>0</v>
      </c>
      <c r="W194">
        <f t="shared" si="179"/>
        <v>0</v>
      </c>
      <c r="X194">
        <f t="shared" si="179"/>
        <v>0</v>
      </c>
      <c r="Y194">
        <f t="shared" si="179"/>
        <v>0</v>
      </c>
      <c r="Z194">
        <f t="shared" si="179"/>
        <v>0</v>
      </c>
      <c r="AA194">
        <f t="shared" si="179"/>
        <v>0</v>
      </c>
      <c r="AB194">
        <f t="shared" si="179"/>
        <v>0</v>
      </c>
      <c r="AC194">
        <f t="shared" si="179"/>
        <v>0</v>
      </c>
      <c r="AD194">
        <f t="shared" si="179"/>
        <v>0</v>
      </c>
      <c r="AE194">
        <f t="shared" si="179"/>
        <v>0</v>
      </c>
      <c r="AF194">
        <f t="shared" si="179"/>
        <v>0</v>
      </c>
      <c r="AG194">
        <f t="shared" si="179"/>
        <v>0</v>
      </c>
      <c r="AH194">
        <f t="shared" si="179"/>
        <v>0</v>
      </c>
      <c r="AI194">
        <f t="shared" ref="AI194:BN194" si="180">AI45</f>
        <v>0</v>
      </c>
      <c r="AJ194">
        <f t="shared" si="180"/>
        <v>0</v>
      </c>
      <c r="AK194">
        <f t="shared" si="180"/>
        <v>0</v>
      </c>
      <c r="AL194">
        <f t="shared" si="180"/>
        <v>0</v>
      </c>
      <c r="AM194">
        <f t="shared" si="180"/>
        <v>0</v>
      </c>
      <c r="AN194">
        <f t="shared" si="180"/>
        <v>0</v>
      </c>
      <c r="AO194">
        <f t="shared" si="180"/>
        <v>0</v>
      </c>
      <c r="AP194">
        <f t="shared" si="180"/>
        <v>0</v>
      </c>
      <c r="AQ194">
        <f t="shared" si="180"/>
        <v>0</v>
      </c>
      <c r="AR194">
        <f t="shared" si="180"/>
        <v>0</v>
      </c>
      <c r="AS194">
        <f t="shared" si="180"/>
        <v>0</v>
      </c>
      <c r="AT194">
        <f t="shared" si="180"/>
        <v>0</v>
      </c>
      <c r="AU194">
        <f t="shared" si="180"/>
        <v>0</v>
      </c>
      <c r="AV194">
        <f t="shared" si="180"/>
        <v>0</v>
      </c>
      <c r="AW194">
        <f t="shared" si="180"/>
        <v>0</v>
      </c>
      <c r="AX194">
        <f t="shared" si="180"/>
        <v>0</v>
      </c>
      <c r="AY194">
        <f t="shared" si="180"/>
        <v>0</v>
      </c>
      <c r="AZ194">
        <f t="shared" si="180"/>
        <v>0</v>
      </c>
      <c r="BA194">
        <f t="shared" si="180"/>
        <v>0</v>
      </c>
      <c r="BB194">
        <f t="shared" si="180"/>
        <v>0</v>
      </c>
      <c r="BC194">
        <f t="shared" si="180"/>
        <v>0</v>
      </c>
      <c r="BD194">
        <f t="shared" si="180"/>
        <v>0</v>
      </c>
      <c r="BE194">
        <f t="shared" si="180"/>
        <v>0</v>
      </c>
      <c r="BF194">
        <f t="shared" si="180"/>
        <v>0</v>
      </c>
      <c r="BG194">
        <f t="shared" si="180"/>
        <v>0</v>
      </c>
      <c r="BH194">
        <f t="shared" si="180"/>
        <v>0</v>
      </c>
      <c r="BI194">
        <f t="shared" si="180"/>
        <v>0</v>
      </c>
      <c r="BJ194">
        <f t="shared" si="180"/>
        <v>0</v>
      </c>
      <c r="BK194">
        <f t="shared" si="180"/>
        <v>0</v>
      </c>
      <c r="BL194">
        <f t="shared" si="180"/>
        <v>0</v>
      </c>
      <c r="BM194">
        <f t="shared" si="180"/>
        <v>0</v>
      </c>
      <c r="BN194">
        <f t="shared" si="180"/>
        <v>0</v>
      </c>
      <c r="BO194">
        <f t="shared" ref="BO194:CT194" si="181">BO45</f>
        <v>0</v>
      </c>
      <c r="BP194">
        <f t="shared" si="181"/>
        <v>0</v>
      </c>
      <c r="BQ194">
        <f t="shared" si="181"/>
        <v>0</v>
      </c>
      <c r="BR194">
        <f t="shared" si="181"/>
        <v>0</v>
      </c>
      <c r="BS194">
        <f t="shared" si="181"/>
        <v>0</v>
      </c>
      <c r="BT194">
        <f t="shared" si="181"/>
        <v>0</v>
      </c>
      <c r="BU194">
        <f t="shared" si="181"/>
        <v>0</v>
      </c>
      <c r="BV194">
        <f t="shared" si="181"/>
        <v>0</v>
      </c>
      <c r="BW194">
        <f t="shared" si="181"/>
        <v>0</v>
      </c>
      <c r="BX194">
        <f t="shared" si="181"/>
        <v>0</v>
      </c>
      <c r="BY194">
        <f t="shared" si="181"/>
        <v>0</v>
      </c>
      <c r="BZ194">
        <f t="shared" si="181"/>
        <v>0</v>
      </c>
      <c r="CA194">
        <f t="shared" si="181"/>
        <v>0</v>
      </c>
      <c r="CB194">
        <f t="shared" si="181"/>
        <v>0</v>
      </c>
      <c r="CC194">
        <f t="shared" si="181"/>
        <v>0</v>
      </c>
      <c r="CD194">
        <f t="shared" si="181"/>
        <v>0</v>
      </c>
      <c r="CE194">
        <f t="shared" si="181"/>
        <v>0</v>
      </c>
      <c r="CF194">
        <f t="shared" si="181"/>
        <v>0</v>
      </c>
      <c r="CG194">
        <f t="shared" si="181"/>
        <v>0</v>
      </c>
      <c r="CH194">
        <f t="shared" si="181"/>
        <v>0</v>
      </c>
      <c r="CI194">
        <f t="shared" si="181"/>
        <v>0</v>
      </c>
      <c r="CJ194">
        <f t="shared" si="181"/>
        <v>0</v>
      </c>
      <c r="CK194">
        <f t="shared" si="181"/>
        <v>0</v>
      </c>
      <c r="CL194">
        <f t="shared" si="181"/>
        <v>0</v>
      </c>
      <c r="CM194">
        <f t="shared" si="181"/>
        <v>0</v>
      </c>
      <c r="CN194">
        <f t="shared" si="181"/>
        <v>0</v>
      </c>
      <c r="CO194">
        <f t="shared" si="181"/>
        <v>0</v>
      </c>
      <c r="CP194">
        <f t="shared" si="181"/>
        <v>0</v>
      </c>
      <c r="CQ194">
        <f t="shared" si="181"/>
        <v>0</v>
      </c>
      <c r="CR194">
        <f t="shared" si="181"/>
        <v>0</v>
      </c>
      <c r="CS194">
        <f t="shared" si="181"/>
        <v>0</v>
      </c>
      <c r="CT194">
        <f t="shared" si="181"/>
        <v>0</v>
      </c>
      <c r="CU194">
        <f t="shared" ref="CU194:DC194" si="182">CU45</f>
        <v>0</v>
      </c>
      <c r="CV194">
        <f t="shared" si="182"/>
        <v>0</v>
      </c>
      <c r="CW194">
        <f t="shared" si="182"/>
        <v>0</v>
      </c>
      <c r="CX194">
        <f t="shared" si="182"/>
        <v>0</v>
      </c>
      <c r="CY194">
        <f t="shared" si="182"/>
        <v>0</v>
      </c>
      <c r="CZ194">
        <f t="shared" si="182"/>
        <v>0</v>
      </c>
      <c r="DA194">
        <f t="shared" si="182"/>
        <v>0</v>
      </c>
      <c r="DB194">
        <f t="shared" si="182"/>
        <v>0</v>
      </c>
      <c r="DC194">
        <f t="shared" si="182"/>
        <v>0</v>
      </c>
      <c r="DD194">
        <f t="shared" ref="DD194:DH203" si="183">DD45</f>
        <v>0</v>
      </c>
      <c r="DE194">
        <f t="shared" si="183"/>
        <v>378</v>
      </c>
      <c r="DF194" t="str">
        <f t="shared" si="183"/>
        <v>Servicio Nacional Textil</v>
      </c>
      <c r="DG194">
        <f t="shared" si="183"/>
        <v>356934.9</v>
      </c>
      <c r="DH194">
        <f t="shared" si="183"/>
        <v>0</v>
      </c>
    </row>
    <row r="195" spans="1:112">
      <c r="A195">
        <f t="shared" si="166"/>
        <v>66</v>
      </c>
      <c r="B195" t="str">
        <f t="shared" si="166"/>
        <v>Ministerio de Planificación del Desarrollo y Medio Ambiente</v>
      </c>
      <c r="C195">
        <f t="shared" ref="C195:AH195" si="184">C46</f>
        <v>0</v>
      </c>
      <c r="D195">
        <f t="shared" si="184"/>
        <v>0</v>
      </c>
      <c r="E195">
        <f t="shared" si="184"/>
        <v>0</v>
      </c>
      <c r="F195">
        <f t="shared" si="184"/>
        <v>2528.66</v>
      </c>
      <c r="G195">
        <f t="shared" si="184"/>
        <v>0</v>
      </c>
      <c r="H195">
        <f t="shared" si="184"/>
        <v>910.08</v>
      </c>
      <c r="I195">
        <f t="shared" si="184"/>
        <v>0</v>
      </c>
      <c r="J195">
        <f t="shared" si="184"/>
        <v>13273.7</v>
      </c>
      <c r="K195">
        <f t="shared" si="184"/>
        <v>1749.66</v>
      </c>
      <c r="L195">
        <f t="shared" si="184"/>
        <v>673668.78</v>
      </c>
      <c r="M195">
        <f t="shared" si="184"/>
        <v>0</v>
      </c>
      <c r="N195">
        <f t="shared" si="184"/>
        <v>0</v>
      </c>
      <c r="O195">
        <f t="shared" si="184"/>
        <v>0</v>
      </c>
      <c r="P195">
        <f t="shared" si="184"/>
        <v>0</v>
      </c>
      <c r="Q195">
        <f t="shared" si="184"/>
        <v>0</v>
      </c>
      <c r="R195">
        <f t="shared" si="184"/>
        <v>0</v>
      </c>
      <c r="S195">
        <f t="shared" si="184"/>
        <v>0</v>
      </c>
      <c r="T195">
        <f t="shared" si="184"/>
        <v>0</v>
      </c>
      <c r="U195">
        <f t="shared" si="184"/>
        <v>0</v>
      </c>
      <c r="V195">
        <f t="shared" si="184"/>
        <v>0</v>
      </c>
      <c r="W195">
        <f t="shared" si="184"/>
        <v>0</v>
      </c>
      <c r="X195">
        <f t="shared" si="184"/>
        <v>0</v>
      </c>
      <c r="Y195">
        <f t="shared" si="184"/>
        <v>0</v>
      </c>
      <c r="Z195">
        <f t="shared" si="184"/>
        <v>0</v>
      </c>
      <c r="AA195">
        <f t="shared" si="184"/>
        <v>0</v>
      </c>
      <c r="AB195">
        <f t="shared" si="184"/>
        <v>0</v>
      </c>
      <c r="AC195">
        <f t="shared" si="184"/>
        <v>0</v>
      </c>
      <c r="AD195">
        <f t="shared" si="184"/>
        <v>0</v>
      </c>
      <c r="AE195">
        <f t="shared" si="184"/>
        <v>0</v>
      </c>
      <c r="AF195">
        <f t="shared" si="184"/>
        <v>0</v>
      </c>
      <c r="AG195">
        <f t="shared" si="184"/>
        <v>0</v>
      </c>
      <c r="AH195">
        <f t="shared" si="184"/>
        <v>0</v>
      </c>
      <c r="AI195">
        <f t="shared" ref="AI195:BN195" si="185">AI46</f>
        <v>0</v>
      </c>
      <c r="AJ195">
        <f t="shared" si="185"/>
        <v>0</v>
      </c>
      <c r="AK195">
        <f t="shared" si="185"/>
        <v>0</v>
      </c>
      <c r="AL195">
        <f t="shared" si="185"/>
        <v>0</v>
      </c>
      <c r="AM195">
        <f t="shared" si="185"/>
        <v>0</v>
      </c>
      <c r="AN195">
        <f t="shared" si="185"/>
        <v>0</v>
      </c>
      <c r="AO195">
        <f t="shared" si="185"/>
        <v>0</v>
      </c>
      <c r="AP195">
        <f t="shared" si="185"/>
        <v>0</v>
      </c>
      <c r="AQ195">
        <f t="shared" si="185"/>
        <v>0</v>
      </c>
      <c r="AR195">
        <f t="shared" si="185"/>
        <v>0</v>
      </c>
      <c r="AS195">
        <f t="shared" si="185"/>
        <v>0</v>
      </c>
      <c r="AT195">
        <f t="shared" si="185"/>
        <v>0</v>
      </c>
      <c r="AU195">
        <f t="shared" si="185"/>
        <v>0</v>
      </c>
      <c r="AV195">
        <f t="shared" si="185"/>
        <v>0</v>
      </c>
      <c r="AW195">
        <f t="shared" si="185"/>
        <v>0</v>
      </c>
      <c r="AX195">
        <f t="shared" si="185"/>
        <v>0</v>
      </c>
      <c r="AY195">
        <f t="shared" si="185"/>
        <v>0</v>
      </c>
      <c r="AZ195">
        <f t="shared" si="185"/>
        <v>0</v>
      </c>
      <c r="BA195">
        <f t="shared" si="185"/>
        <v>0</v>
      </c>
      <c r="BB195">
        <f t="shared" si="185"/>
        <v>0</v>
      </c>
      <c r="BC195">
        <f t="shared" si="185"/>
        <v>0</v>
      </c>
      <c r="BD195">
        <f t="shared" si="185"/>
        <v>0</v>
      </c>
      <c r="BE195">
        <f t="shared" si="185"/>
        <v>0</v>
      </c>
      <c r="BF195">
        <f t="shared" si="185"/>
        <v>0</v>
      </c>
      <c r="BG195">
        <f t="shared" si="185"/>
        <v>0</v>
      </c>
      <c r="BH195">
        <f t="shared" si="185"/>
        <v>0</v>
      </c>
      <c r="BI195">
        <f t="shared" si="185"/>
        <v>0</v>
      </c>
      <c r="BJ195">
        <f t="shared" si="185"/>
        <v>0</v>
      </c>
      <c r="BK195">
        <f t="shared" si="185"/>
        <v>0</v>
      </c>
      <c r="BL195">
        <f t="shared" si="185"/>
        <v>0</v>
      </c>
      <c r="BM195">
        <f t="shared" si="185"/>
        <v>0</v>
      </c>
      <c r="BN195">
        <f t="shared" si="185"/>
        <v>0</v>
      </c>
      <c r="BO195">
        <f t="shared" ref="BO195:CT195" si="186">BO46</f>
        <v>0</v>
      </c>
      <c r="BP195">
        <f t="shared" si="186"/>
        <v>0</v>
      </c>
      <c r="BQ195">
        <f t="shared" si="186"/>
        <v>0</v>
      </c>
      <c r="BR195">
        <f t="shared" si="186"/>
        <v>0</v>
      </c>
      <c r="BS195">
        <f t="shared" si="186"/>
        <v>0</v>
      </c>
      <c r="BT195">
        <f t="shared" si="186"/>
        <v>0</v>
      </c>
      <c r="BU195">
        <f t="shared" si="186"/>
        <v>0</v>
      </c>
      <c r="BV195">
        <f t="shared" si="186"/>
        <v>0</v>
      </c>
      <c r="BW195">
        <f t="shared" si="186"/>
        <v>0</v>
      </c>
      <c r="BX195">
        <f t="shared" si="186"/>
        <v>0</v>
      </c>
      <c r="BY195">
        <f t="shared" si="186"/>
        <v>0</v>
      </c>
      <c r="BZ195">
        <f t="shared" si="186"/>
        <v>0</v>
      </c>
      <c r="CA195">
        <f t="shared" si="186"/>
        <v>0</v>
      </c>
      <c r="CB195">
        <f t="shared" si="186"/>
        <v>0</v>
      </c>
      <c r="CC195">
        <f t="shared" si="186"/>
        <v>0</v>
      </c>
      <c r="CD195">
        <f t="shared" si="186"/>
        <v>0</v>
      </c>
      <c r="CE195">
        <f t="shared" si="186"/>
        <v>0</v>
      </c>
      <c r="CF195">
        <f t="shared" si="186"/>
        <v>0</v>
      </c>
      <c r="CG195">
        <f t="shared" si="186"/>
        <v>0</v>
      </c>
      <c r="CH195">
        <f t="shared" si="186"/>
        <v>0</v>
      </c>
      <c r="CI195">
        <f t="shared" si="186"/>
        <v>0</v>
      </c>
      <c r="CJ195">
        <f t="shared" si="186"/>
        <v>0</v>
      </c>
      <c r="CK195">
        <f t="shared" si="186"/>
        <v>0</v>
      </c>
      <c r="CL195">
        <f t="shared" si="186"/>
        <v>0</v>
      </c>
      <c r="CM195">
        <f t="shared" si="186"/>
        <v>0</v>
      </c>
      <c r="CN195">
        <f t="shared" si="186"/>
        <v>0</v>
      </c>
      <c r="CO195">
        <f t="shared" si="186"/>
        <v>0</v>
      </c>
      <c r="CP195">
        <f t="shared" si="186"/>
        <v>0</v>
      </c>
      <c r="CQ195">
        <f t="shared" si="186"/>
        <v>0</v>
      </c>
      <c r="CR195">
        <f t="shared" si="186"/>
        <v>0</v>
      </c>
      <c r="CS195">
        <f t="shared" si="186"/>
        <v>0</v>
      </c>
      <c r="CT195">
        <f t="shared" si="186"/>
        <v>0</v>
      </c>
      <c r="CU195">
        <f t="shared" ref="CU195:DC195" si="187">CU46</f>
        <v>0</v>
      </c>
      <c r="CV195">
        <f t="shared" si="187"/>
        <v>0</v>
      </c>
      <c r="CW195">
        <f t="shared" si="187"/>
        <v>0</v>
      </c>
      <c r="CX195">
        <f t="shared" si="187"/>
        <v>0</v>
      </c>
      <c r="CY195">
        <f t="shared" si="187"/>
        <v>0</v>
      </c>
      <c r="CZ195">
        <f t="shared" si="187"/>
        <v>0</v>
      </c>
      <c r="DA195">
        <f t="shared" si="187"/>
        <v>0</v>
      </c>
      <c r="DB195">
        <f t="shared" si="187"/>
        <v>0</v>
      </c>
      <c r="DC195">
        <f t="shared" si="187"/>
        <v>0</v>
      </c>
      <c r="DD195">
        <f t="shared" si="183"/>
        <v>0</v>
      </c>
      <c r="DE195">
        <f t="shared" si="183"/>
        <v>525</v>
      </c>
      <c r="DF195" t="str">
        <f t="shared" si="183"/>
        <v>Transportes Aéreos Bolivianos</v>
      </c>
      <c r="DG195">
        <f t="shared" si="183"/>
        <v>1505482.83</v>
      </c>
      <c r="DH195">
        <f t="shared" si="183"/>
        <v>0</v>
      </c>
    </row>
    <row r="196" spans="1:112">
      <c r="A196">
        <f t="shared" si="166"/>
        <v>206</v>
      </c>
      <c r="B196" t="str">
        <f t="shared" si="166"/>
        <v>Instituto Nacional de Estadística</v>
      </c>
      <c r="C196">
        <f t="shared" ref="C196:AH196" si="188">C47</f>
        <v>0</v>
      </c>
      <c r="D196">
        <f t="shared" si="188"/>
        <v>0</v>
      </c>
      <c r="E196">
        <f t="shared" si="188"/>
        <v>0</v>
      </c>
      <c r="F196">
        <f t="shared" si="188"/>
        <v>2385.94</v>
      </c>
      <c r="G196">
        <f t="shared" si="188"/>
        <v>0</v>
      </c>
      <c r="H196">
        <f t="shared" si="188"/>
        <v>5243.25</v>
      </c>
      <c r="I196">
        <f t="shared" si="188"/>
        <v>0</v>
      </c>
      <c r="J196">
        <f t="shared" si="188"/>
        <v>4825.4699999999993</v>
      </c>
      <c r="K196">
        <f t="shared" si="188"/>
        <v>0</v>
      </c>
      <c r="L196">
        <f t="shared" si="188"/>
        <v>348.4</v>
      </c>
      <c r="M196">
        <f t="shared" si="188"/>
        <v>0</v>
      </c>
      <c r="N196">
        <f t="shared" si="188"/>
        <v>0</v>
      </c>
      <c r="O196">
        <f t="shared" si="188"/>
        <v>0</v>
      </c>
      <c r="P196">
        <f t="shared" si="188"/>
        <v>0</v>
      </c>
      <c r="Q196">
        <f t="shared" si="188"/>
        <v>0</v>
      </c>
      <c r="R196">
        <f t="shared" si="188"/>
        <v>0</v>
      </c>
      <c r="S196">
        <f t="shared" si="188"/>
        <v>0</v>
      </c>
      <c r="T196">
        <f t="shared" si="188"/>
        <v>0</v>
      </c>
      <c r="U196">
        <f t="shared" si="188"/>
        <v>0</v>
      </c>
      <c r="V196">
        <f t="shared" si="188"/>
        <v>0</v>
      </c>
      <c r="W196">
        <f t="shared" si="188"/>
        <v>0</v>
      </c>
      <c r="X196">
        <f t="shared" si="188"/>
        <v>0</v>
      </c>
      <c r="Y196">
        <f t="shared" si="188"/>
        <v>0</v>
      </c>
      <c r="Z196">
        <f t="shared" si="188"/>
        <v>0</v>
      </c>
      <c r="AA196">
        <f t="shared" si="188"/>
        <v>0</v>
      </c>
      <c r="AB196">
        <f t="shared" si="188"/>
        <v>0</v>
      </c>
      <c r="AC196">
        <f t="shared" si="188"/>
        <v>0</v>
      </c>
      <c r="AD196">
        <f t="shared" si="188"/>
        <v>0</v>
      </c>
      <c r="AE196">
        <f t="shared" si="188"/>
        <v>0</v>
      </c>
      <c r="AF196">
        <f t="shared" si="188"/>
        <v>0</v>
      </c>
      <c r="AG196">
        <f t="shared" si="188"/>
        <v>0</v>
      </c>
      <c r="AH196">
        <f t="shared" si="188"/>
        <v>0</v>
      </c>
      <c r="AI196">
        <f t="shared" ref="AI196:BN196" si="189">AI47</f>
        <v>0</v>
      </c>
      <c r="AJ196">
        <f t="shared" si="189"/>
        <v>0</v>
      </c>
      <c r="AK196">
        <f t="shared" si="189"/>
        <v>0</v>
      </c>
      <c r="AL196">
        <f t="shared" si="189"/>
        <v>0</v>
      </c>
      <c r="AM196">
        <f t="shared" si="189"/>
        <v>0</v>
      </c>
      <c r="AN196">
        <f t="shared" si="189"/>
        <v>0</v>
      </c>
      <c r="AO196">
        <f t="shared" si="189"/>
        <v>0</v>
      </c>
      <c r="AP196">
        <f t="shared" si="189"/>
        <v>0</v>
      </c>
      <c r="AQ196">
        <f t="shared" si="189"/>
        <v>0</v>
      </c>
      <c r="AR196">
        <f t="shared" si="189"/>
        <v>0</v>
      </c>
      <c r="AS196">
        <f t="shared" si="189"/>
        <v>0</v>
      </c>
      <c r="AT196">
        <f t="shared" si="189"/>
        <v>0</v>
      </c>
      <c r="AU196">
        <f t="shared" si="189"/>
        <v>0</v>
      </c>
      <c r="AV196">
        <f t="shared" si="189"/>
        <v>0</v>
      </c>
      <c r="AW196">
        <f t="shared" si="189"/>
        <v>0</v>
      </c>
      <c r="AX196">
        <f t="shared" si="189"/>
        <v>0</v>
      </c>
      <c r="AY196">
        <f t="shared" si="189"/>
        <v>0</v>
      </c>
      <c r="AZ196">
        <f t="shared" si="189"/>
        <v>0</v>
      </c>
      <c r="BA196">
        <f t="shared" si="189"/>
        <v>0</v>
      </c>
      <c r="BB196">
        <f t="shared" si="189"/>
        <v>0</v>
      </c>
      <c r="BC196">
        <f t="shared" si="189"/>
        <v>0</v>
      </c>
      <c r="BD196">
        <f t="shared" si="189"/>
        <v>0</v>
      </c>
      <c r="BE196">
        <f t="shared" si="189"/>
        <v>0</v>
      </c>
      <c r="BF196">
        <f t="shared" si="189"/>
        <v>0</v>
      </c>
      <c r="BG196">
        <f t="shared" si="189"/>
        <v>0</v>
      </c>
      <c r="BH196">
        <f t="shared" si="189"/>
        <v>0</v>
      </c>
      <c r="BI196">
        <f t="shared" si="189"/>
        <v>0</v>
      </c>
      <c r="BJ196">
        <f t="shared" si="189"/>
        <v>0</v>
      </c>
      <c r="BK196">
        <f t="shared" si="189"/>
        <v>0</v>
      </c>
      <c r="BL196">
        <f t="shared" si="189"/>
        <v>0</v>
      </c>
      <c r="BM196">
        <f t="shared" si="189"/>
        <v>0</v>
      </c>
      <c r="BN196">
        <f t="shared" si="189"/>
        <v>0</v>
      </c>
      <c r="BO196">
        <f t="shared" ref="BO196:CT196" si="190">BO47</f>
        <v>0</v>
      </c>
      <c r="BP196">
        <f t="shared" si="190"/>
        <v>0</v>
      </c>
      <c r="BQ196">
        <f t="shared" si="190"/>
        <v>0</v>
      </c>
      <c r="BR196">
        <f t="shared" si="190"/>
        <v>0</v>
      </c>
      <c r="BS196">
        <f t="shared" si="190"/>
        <v>0</v>
      </c>
      <c r="BT196">
        <f t="shared" si="190"/>
        <v>0</v>
      </c>
      <c r="BU196">
        <f t="shared" si="190"/>
        <v>0</v>
      </c>
      <c r="BV196">
        <f t="shared" si="190"/>
        <v>0</v>
      </c>
      <c r="BW196">
        <f t="shared" si="190"/>
        <v>0</v>
      </c>
      <c r="BX196">
        <f t="shared" si="190"/>
        <v>0</v>
      </c>
      <c r="BY196">
        <f t="shared" si="190"/>
        <v>0</v>
      </c>
      <c r="BZ196">
        <f t="shared" si="190"/>
        <v>0</v>
      </c>
      <c r="CA196">
        <f t="shared" si="190"/>
        <v>0</v>
      </c>
      <c r="CB196">
        <f t="shared" si="190"/>
        <v>0</v>
      </c>
      <c r="CC196">
        <f t="shared" si="190"/>
        <v>0</v>
      </c>
      <c r="CD196">
        <f t="shared" si="190"/>
        <v>0</v>
      </c>
      <c r="CE196">
        <f t="shared" si="190"/>
        <v>0</v>
      </c>
      <c r="CF196">
        <f t="shared" si="190"/>
        <v>0</v>
      </c>
      <c r="CG196">
        <f t="shared" si="190"/>
        <v>0</v>
      </c>
      <c r="CH196">
        <f t="shared" si="190"/>
        <v>0</v>
      </c>
      <c r="CI196">
        <f t="shared" si="190"/>
        <v>0</v>
      </c>
      <c r="CJ196">
        <f t="shared" si="190"/>
        <v>0</v>
      </c>
      <c r="CK196">
        <f t="shared" si="190"/>
        <v>0</v>
      </c>
      <c r="CL196">
        <f t="shared" si="190"/>
        <v>0</v>
      </c>
      <c r="CM196">
        <f t="shared" si="190"/>
        <v>0</v>
      </c>
      <c r="CN196">
        <f t="shared" si="190"/>
        <v>0</v>
      </c>
      <c r="CO196">
        <f t="shared" si="190"/>
        <v>0</v>
      </c>
      <c r="CP196">
        <f t="shared" si="190"/>
        <v>0</v>
      </c>
      <c r="CQ196">
        <f t="shared" si="190"/>
        <v>0</v>
      </c>
      <c r="CR196">
        <f t="shared" si="190"/>
        <v>0</v>
      </c>
      <c r="CS196">
        <f t="shared" si="190"/>
        <v>0</v>
      </c>
      <c r="CT196">
        <f t="shared" si="190"/>
        <v>0</v>
      </c>
      <c r="CU196">
        <f t="shared" ref="CU196:DC196" si="191">CU47</f>
        <v>0</v>
      </c>
      <c r="CV196">
        <f t="shared" si="191"/>
        <v>0</v>
      </c>
      <c r="CW196">
        <f t="shared" si="191"/>
        <v>0</v>
      </c>
      <c r="CX196">
        <f t="shared" si="191"/>
        <v>0</v>
      </c>
      <c r="CY196">
        <f t="shared" si="191"/>
        <v>0</v>
      </c>
      <c r="CZ196">
        <f t="shared" si="191"/>
        <v>0</v>
      </c>
      <c r="DA196">
        <f t="shared" si="191"/>
        <v>0</v>
      </c>
      <c r="DB196">
        <f t="shared" si="191"/>
        <v>0</v>
      </c>
      <c r="DC196">
        <f t="shared" si="191"/>
        <v>0</v>
      </c>
      <c r="DD196">
        <f t="shared" si="183"/>
        <v>0</v>
      </c>
      <c r="DE196">
        <f t="shared" si="183"/>
        <v>594</v>
      </c>
      <c r="DF196" t="str">
        <f t="shared" si="183"/>
        <v>Administración de Servicios Portuarios - Bolivia</v>
      </c>
      <c r="DG196">
        <f t="shared" si="183"/>
        <v>8049149.8000000035</v>
      </c>
      <c r="DH196">
        <f t="shared" si="183"/>
        <v>0</v>
      </c>
    </row>
    <row r="197" spans="1:112">
      <c r="A197">
        <f t="shared" si="166"/>
        <v>514</v>
      </c>
      <c r="B197" t="str">
        <f t="shared" si="166"/>
        <v>Empresa Nacional de Electricidad</v>
      </c>
      <c r="C197">
        <f t="shared" ref="C197:AH197" si="192">C48</f>
        <v>0</v>
      </c>
      <c r="D197">
        <f t="shared" si="192"/>
        <v>0</v>
      </c>
      <c r="E197">
        <f t="shared" si="192"/>
        <v>0</v>
      </c>
      <c r="F197">
        <f t="shared" si="192"/>
        <v>0</v>
      </c>
      <c r="G197">
        <f t="shared" si="192"/>
        <v>0</v>
      </c>
      <c r="H197">
        <f t="shared" si="192"/>
        <v>0</v>
      </c>
      <c r="I197">
        <f t="shared" si="192"/>
        <v>0</v>
      </c>
      <c r="J197">
        <f t="shared" si="192"/>
        <v>0</v>
      </c>
      <c r="K197">
        <f t="shared" si="192"/>
        <v>80</v>
      </c>
      <c r="L197">
        <f t="shared" si="192"/>
        <v>226463231.91999999</v>
      </c>
      <c r="M197">
        <f t="shared" si="192"/>
        <v>0</v>
      </c>
      <c r="N197">
        <f t="shared" si="192"/>
        <v>0</v>
      </c>
      <c r="O197">
        <f t="shared" si="192"/>
        <v>0</v>
      </c>
      <c r="P197">
        <f t="shared" si="192"/>
        <v>0</v>
      </c>
      <c r="Q197">
        <f t="shared" si="192"/>
        <v>0</v>
      </c>
      <c r="R197">
        <f t="shared" si="192"/>
        <v>0</v>
      </c>
      <c r="S197">
        <f t="shared" si="192"/>
        <v>0</v>
      </c>
      <c r="T197">
        <f t="shared" si="192"/>
        <v>0</v>
      </c>
      <c r="U197">
        <f t="shared" si="192"/>
        <v>0</v>
      </c>
      <c r="V197">
        <f t="shared" si="192"/>
        <v>0</v>
      </c>
      <c r="W197">
        <f t="shared" si="192"/>
        <v>0</v>
      </c>
      <c r="X197">
        <f t="shared" si="192"/>
        <v>0</v>
      </c>
      <c r="Y197">
        <f t="shared" si="192"/>
        <v>0</v>
      </c>
      <c r="Z197">
        <f t="shared" si="192"/>
        <v>0</v>
      </c>
      <c r="AA197">
        <f t="shared" si="192"/>
        <v>0</v>
      </c>
      <c r="AB197">
        <f t="shared" si="192"/>
        <v>0</v>
      </c>
      <c r="AC197">
        <f t="shared" si="192"/>
        <v>0</v>
      </c>
      <c r="AD197">
        <f t="shared" si="192"/>
        <v>0</v>
      </c>
      <c r="AE197">
        <f t="shared" si="192"/>
        <v>0</v>
      </c>
      <c r="AF197">
        <f t="shared" si="192"/>
        <v>0</v>
      </c>
      <c r="AG197">
        <f t="shared" si="192"/>
        <v>0</v>
      </c>
      <c r="AH197">
        <f t="shared" si="192"/>
        <v>0</v>
      </c>
      <c r="AI197">
        <f t="shared" ref="AI197:BN197" si="193">AI48</f>
        <v>0</v>
      </c>
      <c r="AJ197">
        <f t="shared" si="193"/>
        <v>0</v>
      </c>
      <c r="AK197">
        <f t="shared" si="193"/>
        <v>0</v>
      </c>
      <c r="AL197">
        <f t="shared" si="193"/>
        <v>0</v>
      </c>
      <c r="AM197">
        <f t="shared" si="193"/>
        <v>0</v>
      </c>
      <c r="AN197">
        <f t="shared" si="193"/>
        <v>0</v>
      </c>
      <c r="AO197">
        <f t="shared" si="193"/>
        <v>0</v>
      </c>
      <c r="AP197">
        <f t="shared" si="193"/>
        <v>0</v>
      </c>
      <c r="AQ197">
        <f t="shared" si="193"/>
        <v>0</v>
      </c>
      <c r="AR197">
        <f t="shared" si="193"/>
        <v>0</v>
      </c>
      <c r="AS197">
        <f t="shared" si="193"/>
        <v>0</v>
      </c>
      <c r="AT197">
        <f t="shared" si="193"/>
        <v>0</v>
      </c>
      <c r="AU197">
        <f t="shared" si="193"/>
        <v>0</v>
      </c>
      <c r="AV197">
        <f t="shared" si="193"/>
        <v>0</v>
      </c>
      <c r="AW197">
        <f t="shared" si="193"/>
        <v>0</v>
      </c>
      <c r="AX197">
        <f t="shared" si="193"/>
        <v>0</v>
      </c>
      <c r="AY197">
        <f t="shared" si="193"/>
        <v>0</v>
      </c>
      <c r="AZ197">
        <f t="shared" si="193"/>
        <v>0</v>
      </c>
      <c r="BA197">
        <f t="shared" si="193"/>
        <v>0</v>
      </c>
      <c r="BB197">
        <f t="shared" si="193"/>
        <v>0</v>
      </c>
      <c r="BC197">
        <f t="shared" si="193"/>
        <v>0</v>
      </c>
      <c r="BD197">
        <f t="shared" si="193"/>
        <v>0</v>
      </c>
      <c r="BE197">
        <f t="shared" si="193"/>
        <v>0</v>
      </c>
      <c r="BF197">
        <f t="shared" si="193"/>
        <v>0</v>
      </c>
      <c r="BG197">
        <f t="shared" si="193"/>
        <v>0</v>
      </c>
      <c r="BH197">
        <f t="shared" si="193"/>
        <v>0</v>
      </c>
      <c r="BI197">
        <f t="shared" si="193"/>
        <v>0</v>
      </c>
      <c r="BJ197">
        <f t="shared" si="193"/>
        <v>0</v>
      </c>
      <c r="BK197">
        <f t="shared" si="193"/>
        <v>0</v>
      </c>
      <c r="BL197">
        <f t="shared" si="193"/>
        <v>0</v>
      </c>
      <c r="BM197">
        <f t="shared" si="193"/>
        <v>0</v>
      </c>
      <c r="BN197">
        <f t="shared" si="193"/>
        <v>0</v>
      </c>
      <c r="BO197">
        <f t="shared" ref="BO197:CT197" si="194">BO48</f>
        <v>0</v>
      </c>
      <c r="BP197">
        <f t="shared" si="194"/>
        <v>0</v>
      </c>
      <c r="BQ197">
        <f t="shared" si="194"/>
        <v>0</v>
      </c>
      <c r="BR197">
        <f t="shared" si="194"/>
        <v>0</v>
      </c>
      <c r="BS197">
        <f t="shared" si="194"/>
        <v>0</v>
      </c>
      <c r="BT197">
        <f t="shared" si="194"/>
        <v>0</v>
      </c>
      <c r="BU197">
        <f t="shared" si="194"/>
        <v>0</v>
      </c>
      <c r="BV197">
        <f t="shared" si="194"/>
        <v>0</v>
      </c>
      <c r="BW197">
        <f t="shared" si="194"/>
        <v>0</v>
      </c>
      <c r="BX197">
        <f t="shared" si="194"/>
        <v>0</v>
      </c>
      <c r="BY197">
        <f t="shared" si="194"/>
        <v>0</v>
      </c>
      <c r="BZ197">
        <f t="shared" si="194"/>
        <v>0</v>
      </c>
      <c r="CA197">
        <f t="shared" si="194"/>
        <v>0</v>
      </c>
      <c r="CB197">
        <f t="shared" si="194"/>
        <v>0</v>
      </c>
      <c r="CC197">
        <f t="shared" si="194"/>
        <v>0</v>
      </c>
      <c r="CD197">
        <f t="shared" si="194"/>
        <v>0</v>
      </c>
      <c r="CE197">
        <f t="shared" si="194"/>
        <v>0</v>
      </c>
      <c r="CF197">
        <f t="shared" si="194"/>
        <v>0</v>
      </c>
      <c r="CG197">
        <f t="shared" si="194"/>
        <v>0</v>
      </c>
      <c r="CH197">
        <f t="shared" si="194"/>
        <v>0</v>
      </c>
      <c r="CI197">
        <f t="shared" si="194"/>
        <v>0</v>
      </c>
      <c r="CJ197">
        <f t="shared" si="194"/>
        <v>0</v>
      </c>
      <c r="CK197">
        <f t="shared" si="194"/>
        <v>0</v>
      </c>
      <c r="CL197">
        <f t="shared" si="194"/>
        <v>0</v>
      </c>
      <c r="CM197">
        <f t="shared" si="194"/>
        <v>0</v>
      </c>
      <c r="CN197">
        <f t="shared" si="194"/>
        <v>0</v>
      </c>
      <c r="CO197">
        <f t="shared" si="194"/>
        <v>0</v>
      </c>
      <c r="CP197">
        <f t="shared" si="194"/>
        <v>0</v>
      </c>
      <c r="CQ197">
        <f t="shared" si="194"/>
        <v>0</v>
      </c>
      <c r="CR197">
        <f t="shared" si="194"/>
        <v>0</v>
      </c>
      <c r="CS197">
        <f t="shared" si="194"/>
        <v>0</v>
      </c>
      <c r="CT197">
        <f t="shared" si="194"/>
        <v>0</v>
      </c>
      <c r="CU197">
        <f t="shared" ref="CU197:DC197" si="195">CU48</f>
        <v>0</v>
      </c>
      <c r="CV197">
        <f t="shared" si="195"/>
        <v>0</v>
      </c>
      <c r="CW197">
        <f t="shared" si="195"/>
        <v>0</v>
      </c>
      <c r="CX197">
        <f t="shared" si="195"/>
        <v>0</v>
      </c>
      <c r="CY197">
        <f t="shared" si="195"/>
        <v>0</v>
      </c>
      <c r="CZ197">
        <f t="shared" si="195"/>
        <v>0</v>
      </c>
      <c r="DA197">
        <f t="shared" si="195"/>
        <v>0</v>
      </c>
      <c r="DB197">
        <f t="shared" si="195"/>
        <v>0</v>
      </c>
      <c r="DC197">
        <f t="shared" si="195"/>
        <v>0</v>
      </c>
      <c r="DD197">
        <f t="shared" si="183"/>
        <v>0</v>
      </c>
      <c r="DE197">
        <f t="shared" si="183"/>
        <v>108</v>
      </c>
      <c r="DF197" t="str">
        <f t="shared" si="183"/>
        <v>Orquesta Sinfónica Nacional</v>
      </c>
      <c r="DG197">
        <f t="shared" si="183"/>
        <v>216530.36000000004</v>
      </c>
      <c r="DH197">
        <f t="shared" si="183"/>
        <v>0</v>
      </c>
    </row>
    <row r="198" spans="1:112">
      <c r="A198">
        <f t="shared" si="166"/>
        <v>862</v>
      </c>
      <c r="B198" t="str">
        <f t="shared" si="166"/>
        <v>Fondo Nacional de Desarrollo Regional</v>
      </c>
      <c r="C198">
        <f t="shared" ref="C198:AH198" si="196">C49</f>
        <v>0</v>
      </c>
      <c r="D198">
        <f t="shared" si="196"/>
        <v>0</v>
      </c>
      <c r="E198">
        <f t="shared" si="196"/>
        <v>0</v>
      </c>
      <c r="F198">
        <f t="shared" si="196"/>
        <v>441.27</v>
      </c>
      <c r="G198">
        <f t="shared" si="196"/>
        <v>0</v>
      </c>
      <c r="H198">
        <f t="shared" si="196"/>
        <v>0</v>
      </c>
      <c r="I198">
        <f t="shared" si="196"/>
        <v>62630.14</v>
      </c>
      <c r="J198">
        <f t="shared" si="196"/>
        <v>2496172.83</v>
      </c>
      <c r="K198">
        <f t="shared" si="196"/>
        <v>0</v>
      </c>
      <c r="L198">
        <f t="shared" si="196"/>
        <v>53487</v>
      </c>
      <c r="M198">
        <f t="shared" si="196"/>
        <v>0</v>
      </c>
      <c r="N198">
        <f t="shared" si="196"/>
        <v>0</v>
      </c>
      <c r="O198">
        <f t="shared" si="196"/>
        <v>0</v>
      </c>
      <c r="P198">
        <f t="shared" si="196"/>
        <v>0</v>
      </c>
      <c r="Q198">
        <f t="shared" si="196"/>
        <v>0</v>
      </c>
      <c r="R198">
        <f t="shared" si="196"/>
        <v>0</v>
      </c>
      <c r="S198">
        <f t="shared" si="196"/>
        <v>0</v>
      </c>
      <c r="T198">
        <f t="shared" si="196"/>
        <v>0</v>
      </c>
      <c r="U198">
        <f t="shared" si="196"/>
        <v>0</v>
      </c>
      <c r="V198">
        <f t="shared" si="196"/>
        <v>0</v>
      </c>
      <c r="W198">
        <f t="shared" si="196"/>
        <v>0</v>
      </c>
      <c r="X198">
        <f t="shared" si="196"/>
        <v>0</v>
      </c>
      <c r="Y198">
        <f t="shared" si="196"/>
        <v>0</v>
      </c>
      <c r="Z198">
        <f t="shared" si="196"/>
        <v>0</v>
      </c>
      <c r="AA198">
        <f t="shared" si="196"/>
        <v>0</v>
      </c>
      <c r="AB198">
        <f t="shared" si="196"/>
        <v>0</v>
      </c>
      <c r="AC198">
        <f t="shared" si="196"/>
        <v>0</v>
      </c>
      <c r="AD198">
        <f t="shared" si="196"/>
        <v>0</v>
      </c>
      <c r="AE198">
        <f t="shared" si="196"/>
        <v>0</v>
      </c>
      <c r="AF198">
        <f t="shared" si="196"/>
        <v>0</v>
      </c>
      <c r="AG198">
        <f t="shared" si="196"/>
        <v>0</v>
      </c>
      <c r="AH198">
        <f t="shared" si="196"/>
        <v>0</v>
      </c>
      <c r="AI198">
        <f t="shared" ref="AI198:BN198" si="197">AI49</f>
        <v>0</v>
      </c>
      <c r="AJ198">
        <f t="shared" si="197"/>
        <v>0</v>
      </c>
      <c r="AK198">
        <f t="shared" si="197"/>
        <v>0</v>
      </c>
      <c r="AL198">
        <f t="shared" si="197"/>
        <v>0</v>
      </c>
      <c r="AM198">
        <f t="shared" si="197"/>
        <v>0</v>
      </c>
      <c r="AN198">
        <f t="shared" si="197"/>
        <v>0</v>
      </c>
      <c r="AO198">
        <f t="shared" si="197"/>
        <v>0</v>
      </c>
      <c r="AP198">
        <f t="shared" si="197"/>
        <v>0</v>
      </c>
      <c r="AQ198">
        <f t="shared" si="197"/>
        <v>0</v>
      </c>
      <c r="AR198">
        <f t="shared" si="197"/>
        <v>0</v>
      </c>
      <c r="AS198">
        <f t="shared" si="197"/>
        <v>0</v>
      </c>
      <c r="AT198">
        <f t="shared" si="197"/>
        <v>0</v>
      </c>
      <c r="AU198">
        <f t="shared" si="197"/>
        <v>0</v>
      </c>
      <c r="AV198">
        <f t="shared" si="197"/>
        <v>0</v>
      </c>
      <c r="AW198">
        <f t="shared" si="197"/>
        <v>0</v>
      </c>
      <c r="AX198">
        <f t="shared" si="197"/>
        <v>0</v>
      </c>
      <c r="AY198">
        <f t="shared" si="197"/>
        <v>0</v>
      </c>
      <c r="AZ198">
        <f t="shared" si="197"/>
        <v>0</v>
      </c>
      <c r="BA198">
        <f t="shared" si="197"/>
        <v>0</v>
      </c>
      <c r="BB198">
        <f t="shared" si="197"/>
        <v>0</v>
      </c>
      <c r="BC198">
        <f t="shared" si="197"/>
        <v>0</v>
      </c>
      <c r="BD198">
        <f t="shared" si="197"/>
        <v>0</v>
      </c>
      <c r="BE198">
        <f t="shared" si="197"/>
        <v>0</v>
      </c>
      <c r="BF198">
        <f t="shared" si="197"/>
        <v>0</v>
      </c>
      <c r="BG198">
        <f t="shared" si="197"/>
        <v>0</v>
      </c>
      <c r="BH198">
        <f t="shared" si="197"/>
        <v>0</v>
      </c>
      <c r="BI198">
        <f t="shared" si="197"/>
        <v>0</v>
      </c>
      <c r="BJ198">
        <f t="shared" si="197"/>
        <v>0</v>
      </c>
      <c r="BK198">
        <f t="shared" si="197"/>
        <v>0</v>
      </c>
      <c r="BL198">
        <f t="shared" si="197"/>
        <v>0</v>
      </c>
      <c r="BM198">
        <f t="shared" si="197"/>
        <v>0</v>
      </c>
      <c r="BN198">
        <f t="shared" si="197"/>
        <v>0</v>
      </c>
      <c r="BO198">
        <f t="shared" ref="BO198:CT198" si="198">BO49</f>
        <v>0</v>
      </c>
      <c r="BP198">
        <f t="shared" si="198"/>
        <v>0</v>
      </c>
      <c r="BQ198">
        <f t="shared" si="198"/>
        <v>0</v>
      </c>
      <c r="BR198">
        <f t="shared" si="198"/>
        <v>0</v>
      </c>
      <c r="BS198">
        <f t="shared" si="198"/>
        <v>0</v>
      </c>
      <c r="BT198">
        <f t="shared" si="198"/>
        <v>0</v>
      </c>
      <c r="BU198">
        <f t="shared" si="198"/>
        <v>0</v>
      </c>
      <c r="BV198">
        <f t="shared" si="198"/>
        <v>0</v>
      </c>
      <c r="BW198">
        <f t="shared" si="198"/>
        <v>0</v>
      </c>
      <c r="BX198">
        <f t="shared" si="198"/>
        <v>0</v>
      </c>
      <c r="BY198">
        <f t="shared" si="198"/>
        <v>0</v>
      </c>
      <c r="BZ198">
        <f t="shared" si="198"/>
        <v>0</v>
      </c>
      <c r="CA198">
        <f t="shared" si="198"/>
        <v>0</v>
      </c>
      <c r="CB198">
        <f t="shared" si="198"/>
        <v>0</v>
      </c>
      <c r="CC198">
        <f t="shared" si="198"/>
        <v>0</v>
      </c>
      <c r="CD198">
        <f t="shared" si="198"/>
        <v>0</v>
      </c>
      <c r="CE198">
        <f t="shared" si="198"/>
        <v>0</v>
      </c>
      <c r="CF198">
        <f t="shared" si="198"/>
        <v>0</v>
      </c>
      <c r="CG198">
        <f t="shared" si="198"/>
        <v>0</v>
      </c>
      <c r="CH198">
        <f t="shared" si="198"/>
        <v>0</v>
      </c>
      <c r="CI198">
        <f t="shared" si="198"/>
        <v>0</v>
      </c>
      <c r="CJ198">
        <f t="shared" si="198"/>
        <v>0</v>
      </c>
      <c r="CK198">
        <f t="shared" si="198"/>
        <v>0</v>
      </c>
      <c r="CL198">
        <f t="shared" si="198"/>
        <v>0</v>
      </c>
      <c r="CM198">
        <f t="shared" si="198"/>
        <v>0</v>
      </c>
      <c r="CN198">
        <f t="shared" si="198"/>
        <v>0</v>
      </c>
      <c r="CO198">
        <f t="shared" si="198"/>
        <v>0</v>
      </c>
      <c r="CP198">
        <f t="shared" si="198"/>
        <v>0</v>
      </c>
      <c r="CQ198">
        <f t="shared" si="198"/>
        <v>0</v>
      </c>
      <c r="CR198">
        <f t="shared" si="198"/>
        <v>0</v>
      </c>
      <c r="CS198">
        <f t="shared" si="198"/>
        <v>0</v>
      </c>
      <c r="CT198">
        <f t="shared" si="198"/>
        <v>0</v>
      </c>
      <c r="CU198">
        <f t="shared" ref="CU198:DC198" si="199">CU49</f>
        <v>0</v>
      </c>
      <c r="CV198">
        <f t="shared" si="199"/>
        <v>0</v>
      </c>
      <c r="CW198">
        <f t="shared" si="199"/>
        <v>0</v>
      </c>
      <c r="CX198">
        <f t="shared" si="199"/>
        <v>0</v>
      </c>
      <c r="CY198">
        <f t="shared" si="199"/>
        <v>0</v>
      </c>
      <c r="CZ198">
        <f t="shared" si="199"/>
        <v>0</v>
      </c>
      <c r="DA198">
        <f t="shared" si="199"/>
        <v>0</v>
      </c>
      <c r="DB198">
        <f t="shared" si="199"/>
        <v>0</v>
      </c>
      <c r="DC198">
        <f t="shared" si="199"/>
        <v>0</v>
      </c>
      <c r="DD198">
        <f t="shared" si="183"/>
        <v>0</v>
      </c>
      <c r="DE198">
        <f t="shared" si="183"/>
        <v>292</v>
      </c>
      <c r="DF198" t="str">
        <f t="shared" si="183"/>
        <v>Vías Bolivia</v>
      </c>
      <c r="DG198">
        <f t="shared" si="183"/>
        <v>981674.41999999993</v>
      </c>
      <c r="DH198">
        <f t="shared" si="183"/>
        <v>0</v>
      </c>
    </row>
    <row r="199" spans="1:112">
      <c r="A199">
        <f t="shared" si="166"/>
        <v>70</v>
      </c>
      <c r="B199" t="str">
        <f t="shared" si="166"/>
        <v>Ministerio de Trabajo, Empleo y Previsión Social</v>
      </c>
      <c r="C199">
        <f t="shared" ref="C199:AH199" si="200">C50</f>
        <v>0</v>
      </c>
      <c r="D199">
        <f t="shared" si="200"/>
        <v>242.23</v>
      </c>
      <c r="E199">
        <f t="shared" si="200"/>
        <v>0</v>
      </c>
      <c r="F199">
        <f t="shared" si="200"/>
        <v>479.02</v>
      </c>
      <c r="G199">
        <f t="shared" si="200"/>
        <v>0</v>
      </c>
      <c r="H199">
        <f t="shared" si="200"/>
        <v>26786.100000000002</v>
      </c>
      <c r="I199">
        <f t="shared" si="200"/>
        <v>0</v>
      </c>
      <c r="J199">
        <f t="shared" si="200"/>
        <v>36</v>
      </c>
      <c r="K199">
        <f t="shared" si="200"/>
        <v>0</v>
      </c>
      <c r="L199">
        <f t="shared" si="200"/>
        <v>3532</v>
      </c>
      <c r="M199">
        <f t="shared" si="200"/>
        <v>0</v>
      </c>
      <c r="N199">
        <f t="shared" si="200"/>
        <v>0</v>
      </c>
      <c r="O199">
        <f t="shared" si="200"/>
        <v>0</v>
      </c>
      <c r="P199">
        <f t="shared" si="200"/>
        <v>0</v>
      </c>
      <c r="Q199">
        <f t="shared" si="200"/>
        <v>0</v>
      </c>
      <c r="R199">
        <f t="shared" si="200"/>
        <v>0</v>
      </c>
      <c r="S199">
        <f t="shared" si="200"/>
        <v>0</v>
      </c>
      <c r="T199">
        <f t="shared" si="200"/>
        <v>0</v>
      </c>
      <c r="U199">
        <f t="shared" si="200"/>
        <v>0</v>
      </c>
      <c r="V199">
        <f t="shared" si="200"/>
        <v>0</v>
      </c>
      <c r="W199">
        <f t="shared" si="200"/>
        <v>0</v>
      </c>
      <c r="X199">
        <f t="shared" si="200"/>
        <v>0</v>
      </c>
      <c r="Y199">
        <f t="shared" si="200"/>
        <v>0</v>
      </c>
      <c r="Z199">
        <f t="shared" si="200"/>
        <v>0</v>
      </c>
      <c r="AA199">
        <f t="shared" si="200"/>
        <v>0</v>
      </c>
      <c r="AB199">
        <f t="shared" si="200"/>
        <v>0</v>
      </c>
      <c r="AC199">
        <f t="shared" si="200"/>
        <v>0</v>
      </c>
      <c r="AD199">
        <f t="shared" si="200"/>
        <v>0</v>
      </c>
      <c r="AE199">
        <f t="shared" si="200"/>
        <v>0</v>
      </c>
      <c r="AF199">
        <f t="shared" si="200"/>
        <v>0</v>
      </c>
      <c r="AG199">
        <f t="shared" si="200"/>
        <v>0</v>
      </c>
      <c r="AH199">
        <f t="shared" si="200"/>
        <v>0</v>
      </c>
      <c r="AI199">
        <f t="shared" ref="AI199:BN199" si="201">AI50</f>
        <v>0</v>
      </c>
      <c r="AJ199">
        <f t="shared" si="201"/>
        <v>0</v>
      </c>
      <c r="AK199">
        <f t="shared" si="201"/>
        <v>0</v>
      </c>
      <c r="AL199">
        <f t="shared" si="201"/>
        <v>0</v>
      </c>
      <c r="AM199">
        <f t="shared" si="201"/>
        <v>0</v>
      </c>
      <c r="AN199">
        <f t="shared" si="201"/>
        <v>0</v>
      </c>
      <c r="AO199">
        <f t="shared" si="201"/>
        <v>0</v>
      </c>
      <c r="AP199">
        <f t="shared" si="201"/>
        <v>0</v>
      </c>
      <c r="AQ199">
        <f t="shared" si="201"/>
        <v>0</v>
      </c>
      <c r="AR199">
        <f t="shared" si="201"/>
        <v>0</v>
      </c>
      <c r="AS199">
        <f t="shared" si="201"/>
        <v>0</v>
      </c>
      <c r="AT199">
        <f t="shared" si="201"/>
        <v>0</v>
      </c>
      <c r="AU199">
        <f t="shared" si="201"/>
        <v>0</v>
      </c>
      <c r="AV199">
        <f t="shared" si="201"/>
        <v>0</v>
      </c>
      <c r="AW199">
        <f t="shared" si="201"/>
        <v>0</v>
      </c>
      <c r="AX199">
        <f t="shared" si="201"/>
        <v>0</v>
      </c>
      <c r="AY199">
        <f t="shared" si="201"/>
        <v>0</v>
      </c>
      <c r="AZ199">
        <f t="shared" si="201"/>
        <v>0</v>
      </c>
      <c r="BA199">
        <f t="shared" si="201"/>
        <v>0</v>
      </c>
      <c r="BB199">
        <f t="shared" si="201"/>
        <v>0</v>
      </c>
      <c r="BC199">
        <f t="shared" si="201"/>
        <v>0</v>
      </c>
      <c r="BD199">
        <f t="shared" si="201"/>
        <v>0</v>
      </c>
      <c r="BE199">
        <f t="shared" si="201"/>
        <v>0</v>
      </c>
      <c r="BF199">
        <f t="shared" si="201"/>
        <v>0</v>
      </c>
      <c r="BG199">
        <f t="shared" si="201"/>
        <v>0</v>
      </c>
      <c r="BH199">
        <f t="shared" si="201"/>
        <v>0</v>
      </c>
      <c r="BI199">
        <f t="shared" si="201"/>
        <v>0</v>
      </c>
      <c r="BJ199">
        <f t="shared" si="201"/>
        <v>0</v>
      </c>
      <c r="BK199">
        <f t="shared" si="201"/>
        <v>0</v>
      </c>
      <c r="BL199">
        <f t="shared" si="201"/>
        <v>0</v>
      </c>
      <c r="BM199">
        <f t="shared" si="201"/>
        <v>0</v>
      </c>
      <c r="BN199">
        <f t="shared" si="201"/>
        <v>0</v>
      </c>
      <c r="BO199">
        <f t="shared" ref="BO199:CT199" si="202">BO50</f>
        <v>0</v>
      </c>
      <c r="BP199">
        <f t="shared" si="202"/>
        <v>0</v>
      </c>
      <c r="BQ199">
        <f t="shared" si="202"/>
        <v>0</v>
      </c>
      <c r="BR199">
        <f t="shared" si="202"/>
        <v>0</v>
      </c>
      <c r="BS199">
        <f t="shared" si="202"/>
        <v>0</v>
      </c>
      <c r="BT199">
        <f t="shared" si="202"/>
        <v>0</v>
      </c>
      <c r="BU199">
        <f t="shared" si="202"/>
        <v>0</v>
      </c>
      <c r="BV199">
        <f t="shared" si="202"/>
        <v>0</v>
      </c>
      <c r="BW199">
        <f t="shared" si="202"/>
        <v>0</v>
      </c>
      <c r="BX199">
        <f t="shared" si="202"/>
        <v>0</v>
      </c>
      <c r="BY199">
        <f t="shared" si="202"/>
        <v>0</v>
      </c>
      <c r="BZ199">
        <f t="shared" si="202"/>
        <v>0</v>
      </c>
      <c r="CA199">
        <f t="shared" si="202"/>
        <v>0</v>
      </c>
      <c r="CB199">
        <f t="shared" si="202"/>
        <v>0</v>
      </c>
      <c r="CC199">
        <f t="shared" si="202"/>
        <v>0</v>
      </c>
      <c r="CD199">
        <f t="shared" si="202"/>
        <v>0</v>
      </c>
      <c r="CE199">
        <f t="shared" si="202"/>
        <v>0</v>
      </c>
      <c r="CF199">
        <f t="shared" si="202"/>
        <v>0</v>
      </c>
      <c r="CG199">
        <f t="shared" si="202"/>
        <v>0</v>
      </c>
      <c r="CH199">
        <f t="shared" si="202"/>
        <v>0</v>
      </c>
      <c r="CI199">
        <f t="shared" si="202"/>
        <v>0</v>
      </c>
      <c r="CJ199">
        <f t="shared" si="202"/>
        <v>0</v>
      </c>
      <c r="CK199">
        <f t="shared" si="202"/>
        <v>0</v>
      </c>
      <c r="CL199">
        <f t="shared" si="202"/>
        <v>0</v>
      </c>
      <c r="CM199">
        <f t="shared" si="202"/>
        <v>0</v>
      </c>
      <c r="CN199">
        <f t="shared" si="202"/>
        <v>0</v>
      </c>
      <c r="CO199">
        <f t="shared" si="202"/>
        <v>0</v>
      </c>
      <c r="CP199">
        <f t="shared" si="202"/>
        <v>0</v>
      </c>
      <c r="CQ199">
        <f t="shared" si="202"/>
        <v>0</v>
      </c>
      <c r="CR199">
        <f t="shared" si="202"/>
        <v>0</v>
      </c>
      <c r="CS199">
        <f t="shared" si="202"/>
        <v>0</v>
      </c>
      <c r="CT199">
        <f t="shared" si="202"/>
        <v>0</v>
      </c>
      <c r="CU199">
        <f t="shared" ref="CU199:DC199" si="203">CU50</f>
        <v>0</v>
      </c>
      <c r="CV199">
        <f t="shared" si="203"/>
        <v>0</v>
      </c>
      <c r="CW199">
        <f t="shared" si="203"/>
        <v>0</v>
      </c>
      <c r="CX199">
        <f t="shared" si="203"/>
        <v>0</v>
      </c>
      <c r="CY199">
        <f t="shared" si="203"/>
        <v>0</v>
      </c>
      <c r="CZ199">
        <f t="shared" si="203"/>
        <v>0</v>
      </c>
      <c r="DA199">
        <f t="shared" si="203"/>
        <v>0</v>
      </c>
      <c r="DB199">
        <f t="shared" si="203"/>
        <v>0</v>
      </c>
      <c r="DC199">
        <f t="shared" si="203"/>
        <v>0</v>
      </c>
      <c r="DD199">
        <f t="shared" si="183"/>
        <v>0</v>
      </c>
      <c r="DE199">
        <f t="shared" si="183"/>
        <v>35</v>
      </c>
      <c r="DF199" t="str">
        <f t="shared" si="183"/>
        <v>Ministerio de Economía y Finanzas Públicas</v>
      </c>
      <c r="DG199">
        <f t="shared" si="183"/>
        <v>19867.599999999999</v>
      </c>
      <c r="DH199">
        <f t="shared" si="183"/>
        <v>0</v>
      </c>
    </row>
    <row r="200" spans="1:112">
      <c r="A200">
        <f t="shared" si="166"/>
        <v>526</v>
      </c>
      <c r="B200" t="str">
        <f t="shared" si="166"/>
        <v>Bolivia TV</v>
      </c>
      <c r="C200">
        <f t="shared" ref="C200:AH200" si="204">C51</f>
        <v>0</v>
      </c>
      <c r="D200">
        <f t="shared" si="204"/>
        <v>949.1</v>
      </c>
      <c r="E200">
        <f t="shared" si="204"/>
        <v>0</v>
      </c>
      <c r="F200">
        <f t="shared" si="204"/>
        <v>1982.2</v>
      </c>
      <c r="G200">
        <f t="shared" si="204"/>
        <v>0</v>
      </c>
      <c r="H200">
        <f t="shared" si="204"/>
        <v>0</v>
      </c>
      <c r="I200">
        <f t="shared" si="204"/>
        <v>0</v>
      </c>
      <c r="J200">
        <f t="shared" si="204"/>
        <v>63739.81</v>
      </c>
      <c r="K200">
        <f t="shared" si="204"/>
        <v>0</v>
      </c>
      <c r="L200">
        <f t="shared" si="204"/>
        <v>806</v>
      </c>
      <c r="M200">
        <f t="shared" si="204"/>
        <v>0</v>
      </c>
      <c r="N200">
        <f t="shared" si="204"/>
        <v>0</v>
      </c>
      <c r="O200">
        <f t="shared" si="204"/>
        <v>0</v>
      </c>
      <c r="P200">
        <f t="shared" si="204"/>
        <v>0</v>
      </c>
      <c r="Q200">
        <f t="shared" si="204"/>
        <v>0</v>
      </c>
      <c r="R200">
        <f t="shared" si="204"/>
        <v>0</v>
      </c>
      <c r="S200">
        <f t="shared" si="204"/>
        <v>0</v>
      </c>
      <c r="T200">
        <f t="shared" si="204"/>
        <v>0</v>
      </c>
      <c r="U200">
        <f t="shared" si="204"/>
        <v>0</v>
      </c>
      <c r="V200">
        <f t="shared" si="204"/>
        <v>0</v>
      </c>
      <c r="W200">
        <f t="shared" si="204"/>
        <v>0</v>
      </c>
      <c r="X200">
        <f t="shared" si="204"/>
        <v>0</v>
      </c>
      <c r="Y200">
        <f t="shared" si="204"/>
        <v>0</v>
      </c>
      <c r="Z200">
        <f t="shared" si="204"/>
        <v>0</v>
      </c>
      <c r="AA200">
        <f t="shared" si="204"/>
        <v>0</v>
      </c>
      <c r="AB200">
        <f t="shared" si="204"/>
        <v>0</v>
      </c>
      <c r="AC200">
        <f t="shared" si="204"/>
        <v>0</v>
      </c>
      <c r="AD200">
        <f t="shared" si="204"/>
        <v>0</v>
      </c>
      <c r="AE200">
        <f t="shared" si="204"/>
        <v>0</v>
      </c>
      <c r="AF200">
        <f t="shared" si="204"/>
        <v>0</v>
      </c>
      <c r="AG200">
        <f t="shared" si="204"/>
        <v>0</v>
      </c>
      <c r="AH200">
        <f t="shared" si="204"/>
        <v>0</v>
      </c>
      <c r="AI200">
        <f t="shared" ref="AI200:BN200" si="205">AI51</f>
        <v>0</v>
      </c>
      <c r="AJ200">
        <f t="shared" si="205"/>
        <v>0</v>
      </c>
      <c r="AK200">
        <f t="shared" si="205"/>
        <v>0</v>
      </c>
      <c r="AL200">
        <f t="shared" si="205"/>
        <v>0</v>
      </c>
      <c r="AM200">
        <f t="shared" si="205"/>
        <v>0</v>
      </c>
      <c r="AN200">
        <f t="shared" si="205"/>
        <v>0</v>
      </c>
      <c r="AO200">
        <f t="shared" si="205"/>
        <v>0</v>
      </c>
      <c r="AP200">
        <f t="shared" si="205"/>
        <v>0</v>
      </c>
      <c r="AQ200">
        <f t="shared" si="205"/>
        <v>0</v>
      </c>
      <c r="AR200">
        <f t="shared" si="205"/>
        <v>0</v>
      </c>
      <c r="AS200">
        <f t="shared" si="205"/>
        <v>0</v>
      </c>
      <c r="AT200">
        <f t="shared" si="205"/>
        <v>0</v>
      </c>
      <c r="AU200">
        <f t="shared" si="205"/>
        <v>0</v>
      </c>
      <c r="AV200">
        <f t="shared" si="205"/>
        <v>0</v>
      </c>
      <c r="AW200">
        <f t="shared" si="205"/>
        <v>0</v>
      </c>
      <c r="AX200">
        <f t="shared" si="205"/>
        <v>0</v>
      </c>
      <c r="AY200">
        <f t="shared" si="205"/>
        <v>0</v>
      </c>
      <c r="AZ200">
        <f t="shared" si="205"/>
        <v>0</v>
      </c>
      <c r="BA200">
        <f t="shared" si="205"/>
        <v>0</v>
      </c>
      <c r="BB200">
        <f t="shared" si="205"/>
        <v>0</v>
      </c>
      <c r="BC200">
        <f t="shared" si="205"/>
        <v>0</v>
      </c>
      <c r="BD200">
        <f t="shared" si="205"/>
        <v>0</v>
      </c>
      <c r="BE200">
        <f t="shared" si="205"/>
        <v>0</v>
      </c>
      <c r="BF200">
        <f t="shared" si="205"/>
        <v>0</v>
      </c>
      <c r="BG200">
        <f t="shared" si="205"/>
        <v>0</v>
      </c>
      <c r="BH200">
        <f t="shared" si="205"/>
        <v>0</v>
      </c>
      <c r="BI200">
        <f t="shared" si="205"/>
        <v>0</v>
      </c>
      <c r="BJ200">
        <f t="shared" si="205"/>
        <v>0</v>
      </c>
      <c r="BK200">
        <f t="shared" si="205"/>
        <v>0</v>
      </c>
      <c r="BL200">
        <f t="shared" si="205"/>
        <v>0</v>
      </c>
      <c r="BM200">
        <f t="shared" si="205"/>
        <v>0</v>
      </c>
      <c r="BN200">
        <f t="shared" si="205"/>
        <v>0</v>
      </c>
      <c r="BO200">
        <f t="shared" ref="BO200:CT200" si="206">BO51</f>
        <v>0</v>
      </c>
      <c r="BP200">
        <f t="shared" si="206"/>
        <v>0</v>
      </c>
      <c r="BQ200">
        <f t="shared" si="206"/>
        <v>0</v>
      </c>
      <c r="BR200">
        <f t="shared" si="206"/>
        <v>0</v>
      </c>
      <c r="BS200">
        <f t="shared" si="206"/>
        <v>0</v>
      </c>
      <c r="BT200">
        <f t="shared" si="206"/>
        <v>0</v>
      </c>
      <c r="BU200">
        <f t="shared" si="206"/>
        <v>0</v>
      </c>
      <c r="BV200">
        <f t="shared" si="206"/>
        <v>0</v>
      </c>
      <c r="BW200">
        <f t="shared" si="206"/>
        <v>0</v>
      </c>
      <c r="BX200">
        <f t="shared" si="206"/>
        <v>0</v>
      </c>
      <c r="BY200">
        <f t="shared" si="206"/>
        <v>0</v>
      </c>
      <c r="BZ200">
        <f t="shared" si="206"/>
        <v>0</v>
      </c>
      <c r="CA200">
        <f t="shared" si="206"/>
        <v>0</v>
      </c>
      <c r="CB200">
        <f t="shared" si="206"/>
        <v>0</v>
      </c>
      <c r="CC200">
        <f t="shared" si="206"/>
        <v>0</v>
      </c>
      <c r="CD200">
        <f t="shared" si="206"/>
        <v>0</v>
      </c>
      <c r="CE200">
        <f t="shared" si="206"/>
        <v>0</v>
      </c>
      <c r="CF200">
        <f t="shared" si="206"/>
        <v>0</v>
      </c>
      <c r="CG200">
        <f t="shared" si="206"/>
        <v>0</v>
      </c>
      <c r="CH200">
        <f t="shared" si="206"/>
        <v>0</v>
      </c>
      <c r="CI200">
        <f t="shared" si="206"/>
        <v>0</v>
      </c>
      <c r="CJ200">
        <f t="shared" si="206"/>
        <v>0</v>
      </c>
      <c r="CK200">
        <f t="shared" si="206"/>
        <v>0</v>
      </c>
      <c r="CL200">
        <f t="shared" si="206"/>
        <v>0</v>
      </c>
      <c r="CM200">
        <f t="shared" si="206"/>
        <v>0</v>
      </c>
      <c r="CN200">
        <f t="shared" si="206"/>
        <v>0</v>
      </c>
      <c r="CO200">
        <f t="shared" si="206"/>
        <v>0</v>
      </c>
      <c r="CP200">
        <f t="shared" si="206"/>
        <v>0</v>
      </c>
      <c r="CQ200">
        <f t="shared" si="206"/>
        <v>0</v>
      </c>
      <c r="CR200">
        <f t="shared" si="206"/>
        <v>0</v>
      </c>
      <c r="CS200">
        <f t="shared" si="206"/>
        <v>0</v>
      </c>
      <c r="CT200">
        <f t="shared" si="206"/>
        <v>0</v>
      </c>
      <c r="CU200">
        <f t="shared" ref="CU200:DC200" si="207">CU51</f>
        <v>0</v>
      </c>
      <c r="CV200">
        <f t="shared" si="207"/>
        <v>0</v>
      </c>
      <c r="CW200">
        <f t="shared" si="207"/>
        <v>0</v>
      </c>
      <c r="CX200">
        <f t="shared" si="207"/>
        <v>0</v>
      </c>
      <c r="CY200">
        <f t="shared" si="207"/>
        <v>0</v>
      </c>
      <c r="CZ200">
        <f t="shared" si="207"/>
        <v>0</v>
      </c>
      <c r="DA200">
        <f t="shared" si="207"/>
        <v>0</v>
      </c>
      <c r="DB200">
        <f t="shared" si="207"/>
        <v>0</v>
      </c>
      <c r="DC200">
        <f t="shared" si="207"/>
        <v>0</v>
      </c>
      <c r="DD200">
        <f t="shared" si="183"/>
        <v>0</v>
      </c>
      <c r="DE200">
        <f t="shared" si="183"/>
        <v>170</v>
      </c>
      <c r="DF200" t="str">
        <f t="shared" si="183"/>
        <v>Escuela Militar de Ingeniería</v>
      </c>
      <c r="DG200">
        <f t="shared" si="183"/>
        <v>416117.92</v>
      </c>
      <c r="DH200">
        <f t="shared" si="183"/>
        <v>0</v>
      </c>
    </row>
    <row r="201" spans="1:112">
      <c r="A201">
        <f t="shared" si="166"/>
        <v>681</v>
      </c>
      <c r="B201" t="str">
        <f t="shared" si="166"/>
        <v>Ministerio Público</v>
      </c>
      <c r="C201">
        <f t="shared" ref="C201:AH201" si="208">C52</f>
        <v>0</v>
      </c>
      <c r="D201">
        <f t="shared" si="208"/>
        <v>0</v>
      </c>
      <c r="E201">
        <f t="shared" si="208"/>
        <v>0</v>
      </c>
      <c r="F201">
        <f t="shared" si="208"/>
        <v>65345.33</v>
      </c>
      <c r="G201">
        <f t="shared" si="208"/>
        <v>0</v>
      </c>
      <c r="H201">
        <f t="shared" si="208"/>
        <v>124011.84999999999</v>
      </c>
      <c r="I201">
        <f t="shared" si="208"/>
        <v>0</v>
      </c>
      <c r="J201">
        <f t="shared" si="208"/>
        <v>59844.350000000006</v>
      </c>
      <c r="K201">
        <f t="shared" si="208"/>
        <v>0</v>
      </c>
      <c r="L201">
        <f t="shared" si="208"/>
        <v>0</v>
      </c>
      <c r="M201">
        <f t="shared" si="208"/>
        <v>0</v>
      </c>
      <c r="N201">
        <f t="shared" si="208"/>
        <v>0</v>
      </c>
      <c r="O201">
        <f t="shared" si="208"/>
        <v>0</v>
      </c>
      <c r="P201">
        <f t="shared" si="208"/>
        <v>0</v>
      </c>
      <c r="Q201">
        <f t="shared" si="208"/>
        <v>0</v>
      </c>
      <c r="R201">
        <f t="shared" si="208"/>
        <v>0</v>
      </c>
      <c r="S201">
        <f t="shared" si="208"/>
        <v>0</v>
      </c>
      <c r="T201">
        <f t="shared" si="208"/>
        <v>0</v>
      </c>
      <c r="U201">
        <f t="shared" si="208"/>
        <v>0</v>
      </c>
      <c r="V201">
        <f t="shared" si="208"/>
        <v>0</v>
      </c>
      <c r="W201">
        <f t="shared" si="208"/>
        <v>0</v>
      </c>
      <c r="X201">
        <f t="shared" si="208"/>
        <v>0</v>
      </c>
      <c r="Y201">
        <f t="shared" si="208"/>
        <v>0</v>
      </c>
      <c r="Z201">
        <f t="shared" si="208"/>
        <v>0</v>
      </c>
      <c r="AA201">
        <f t="shared" si="208"/>
        <v>0</v>
      </c>
      <c r="AB201">
        <f t="shared" si="208"/>
        <v>0</v>
      </c>
      <c r="AC201">
        <f t="shared" si="208"/>
        <v>0</v>
      </c>
      <c r="AD201">
        <f t="shared" si="208"/>
        <v>0</v>
      </c>
      <c r="AE201">
        <f t="shared" si="208"/>
        <v>0</v>
      </c>
      <c r="AF201">
        <f t="shared" si="208"/>
        <v>0</v>
      </c>
      <c r="AG201">
        <f t="shared" si="208"/>
        <v>0</v>
      </c>
      <c r="AH201">
        <f t="shared" si="208"/>
        <v>0</v>
      </c>
      <c r="AI201">
        <f t="shared" ref="AI201:BN201" si="209">AI52</f>
        <v>0</v>
      </c>
      <c r="AJ201">
        <f t="shared" si="209"/>
        <v>0</v>
      </c>
      <c r="AK201">
        <f t="shared" si="209"/>
        <v>0</v>
      </c>
      <c r="AL201">
        <f t="shared" si="209"/>
        <v>0</v>
      </c>
      <c r="AM201">
        <f t="shared" si="209"/>
        <v>0</v>
      </c>
      <c r="AN201">
        <f t="shared" si="209"/>
        <v>0</v>
      </c>
      <c r="AO201">
        <f t="shared" si="209"/>
        <v>0</v>
      </c>
      <c r="AP201">
        <f t="shared" si="209"/>
        <v>0</v>
      </c>
      <c r="AQ201">
        <f t="shared" si="209"/>
        <v>0</v>
      </c>
      <c r="AR201">
        <f t="shared" si="209"/>
        <v>0</v>
      </c>
      <c r="AS201">
        <f t="shared" si="209"/>
        <v>0</v>
      </c>
      <c r="AT201">
        <f t="shared" si="209"/>
        <v>0</v>
      </c>
      <c r="AU201">
        <f t="shared" si="209"/>
        <v>0</v>
      </c>
      <c r="AV201">
        <f t="shared" si="209"/>
        <v>0</v>
      </c>
      <c r="AW201">
        <f t="shared" si="209"/>
        <v>0</v>
      </c>
      <c r="AX201">
        <f t="shared" si="209"/>
        <v>0</v>
      </c>
      <c r="AY201">
        <f t="shared" si="209"/>
        <v>0</v>
      </c>
      <c r="AZ201">
        <f t="shared" si="209"/>
        <v>0</v>
      </c>
      <c r="BA201">
        <f t="shared" si="209"/>
        <v>0</v>
      </c>
      <c r="BB201">
        <f t="shared" si="209"/>
        <v>0</v>
      </c>
      <c r="BC201">
        <f t="shared" si="209"/>
        <v>0</v>
      </c>
      <c r="BD201">
        <f t="shared" si="209"/>
        <v>0</v>
      </c>
      <c r="BE201">
        <f t="shared" si="209"/>
        <v>0</v>
      </c>
      <c r="BF201">
        <f t="shared" si="209"/>
        <v>0</v>
      </c>
      <c r="BG201">
        <f t="shared" si="209"/>
        <v>0</v>
      </c>
      <c r="BH201">
        <f t="shared" si="209"/>
        <v>0</v>
      </c>
      <c r="BI201">
        <f t="shared" si="209"/>
        <v>0</v>
      </c>
      <c r="BJ201">
        <f t="shared" si="209"/>
        <v>0</v>
      </c>
      <c r="BK201">
        <f t="shared" si="209"/>
        <v>0</v>
      </c>
      <c r="BL201">
        <f t="shared" si="209"/>
        <v>0</v>
      </c>
      <c r="BM201">
        <f t="shared" si="209"/>
        <v>0</v>
      </c>
      <c r="BN201">
        <f t="shared" si="209"/>
        <v>0</v>
      </c>
      <c r="BO201">
        <f t="shared" ref="BO201:CT201" si="210">BO52</f>
        <v>0</v>
      </c>
      <c r="BP201">
        <f t="shared" si="210"/>
        <v>0</v>
      </c>
      <c r="BQ201">
        <f t="shared" si="210"/>
        <v>0</v>
      </c>
      <c r="BR201">
        <f t="shared" si="210"/>
        <v>0</v>
      </c>
      <c r="BS201">
        <f t="shared" si="210"/>
        <v>0</v>
      </c>
      <c r="BT201">
        <f t="shared" si="210"/>
        <v>0</v>
      </c>
      <c r="BU201">
        <f t="shared" si="210"/>
        <v>0</v>
      </c>
      <c r="BV201">
        <f t="shared" si="210"/>
        <v>0</v>
      </c>
      <c r="BW201">
        <f t="shared" si="210"/>
        <v>0</v>
      </c>
      <c r="BX201">
        <f t="shared" si="210"/>
        <v>0</v>
      </c>
      <c r="BY201">
        <f t="shared" si="210"/>
        <v>0</v>
      </c>
      <c r="BZ201">
        <f t="shared" si="210"/>
        <v>0</v>
      </c>
      <c r="CA201">
        <f t="shared" si="210"/>
        <v>0</v>
      </c>
      <c r="CB201">
        <f t="shared" si="210"/>
        <v>0</v>
      </c>
      <c r="CC201">
        <f t="shared" si="210"/>
        <v>0</v>
      </c>
      <c r="CD201">
        <f t="shared" si="210"/>
        <v>0</v>
      </c>
      <c r="CE201">
        <f t="shared" si="210"/>
        <v>0</v>
      </c>
      <c r="CF201">
        <f t="shared" si="210"/>
        <v>0</v>
      </c>
      <c r="CG201">
        <f t="shared" si="210"/>
        <v>0</v>
      </c>
      <c r="CH201">
        <f t="shared" si="210"/>
        <v>0</v>
      </c>
      <c r="CI201">
        <f t="shared" si="210"/>
        <v>0</v>
      </c>
      <c r="CJ201">
        <f t="shared" si="210"/>
        <v>0</v>
      </c>
      <c r="CK201">
        <f t="shared" si="210"/>
        <v>0</v>
      </c>
      <c r="CL201">
        <f t="shared" si="210"/>
        <v>0</v>
      </c>
      <c r="CM201">
        <f t="shared" si="210"/>
        <v>0</v>
      </c>
      <c r="CN201">
        <f t="shared" si="210"/>
        <v>0</v>
      </c>
      <c r="CO201">
        <f t="shared" si="210"/>
        <v>0</v>
      </c>
      <c r="CP201">
        <f t="shared" si="210"/>
        <v>0</v>
      </c>
      <c r="CQ201">
        <f t="shared" si="210"/>
        <v>0</v>
      </c>
      <c r="CR201">
        <f t="shared" si="210"/>
        <v>0</v>
      </c>
      <c r="CS201">
        <f t="shared" si="210"/>
        <v>0</v>
      </c>
      <c r="CT201">
        <f t="shared" si="210"/>
        <v>0</v>
      </c>
      <c r="CU201">
        <f t="shared" ref="CU201:DC201" si="211">CU52</f>
        <v>0</v>
      </c>
      <c r="CV201">
        <f t="shared" si="211"/>
        <v>0</v>
      </c>
      <c r="CW201">
        <f t="shared" si="211"/>
        <v>0</v>
      </c>
      <c r="CX201">
        <f t="shared" si="211"/>
        <v>0</v>
      </c>
      <c r="CY201">
        <f t="shared" si="211"/>
        <v>0</v>
      </c>
      <c r="CZ201">
        <f t="shared" si="211"/>
        <v>0</v>
      </c>
      <c r="DA201">
        <f t="shared" si="211"/>
        <v>0</v>
      </c>
      <c r="DB201">
        <f t="shared" si="211"/>
        <v>0</v>
      </c>
      <c r="DC201">
        <f t="shared" si="211"/>
        <v>0</v>
      </c>
      <c r="DD201">
        <f t="shared" si="183"/>
        <v>0</v>
      </c>
      <c r="DE201">
        <f t="shared" si="183"/>
        <v>129</v>
      </c>
      <c r="DF201" t="str">
        <f t="shared" si="183"/>
        <v>Escuela de Gestión Pública Plurinacional</v>
      </c>
      <c r="DG201">
        <f t="shared" si="183"/>
        <v>95140</v>
      </c>
      <c r="DH201">
        <f t="shared" si="183"/>
        <v>0</v>
      </c>
    </row>
    <row r="202" spans="1:112">
      <c r="A202">
        <f t="shared" si="166"/>
        <v>389</v>
      </c>
      <c r="B202" t="str">
        <f t="shared" si="166"/>
        <v>Navegación Aérea y Aeropuertos Bolivianos</v>
      </c>
      <c r="C202">
        <f t="shared" ref="C202:AH202" si="212">C53</f>
        <v>0</v>
      </c>
      <c r="D202">
        <f t="shared" si="212"/>
        <v>0</v>
      </c>
      <c r="E202">
        <f t="shared" si="212"/>
        <v>0</v>
      </c>
      <c r="F202">
        <f t="shared" si="212"/>
        <v>0</v>
      </c>
      <c r="G202">
        <f t="shared" si="212"/>
        <v>0</v>
      </c>
      <c r="H202">
        <f t="shared" si="212"/>
        <v>451299.97</v>
      </c>
      <c r="I202">
        <f t="shared" si="212"/>
        <v>0</v>
      </c>
      <c r="J202">
        <f t="shared" si="212"/>
        <v>0</v>
      </c>
      <c r="K202">
        <f t="shared" si="212"/>
        <v>1520</v>
      </c>
      <c r="L202">
        <f t="shared" si="212"/>
        <v>142426.43000000002</v>
      </c>
      <c r="M202">
        <f t="shared" si="212"/>
        <v>0</v>
      </c>
      <c r="N202">
        <f t="shared" si="212"/>
        <v>0</v>
      </c>
      <c r="O202">
        <f t="shared" si="212"/>
        <v>0</v>
      </c>
      <c r="P202">
        <f t="shared" si="212"/>
        <v>0</v>
      </c>
      <c r="Q202">
        <f t="shared" si="212"/>
        <v>0</v>
      </c>
      <c r="R202">
        <f t="shared" si="212"/>
        <v>0</v>
      </c>
      <c r="S202">
        <f t="shared" si="212"/>
        <v>0</v>
      </c>
      <c r="T202">
        <f t="shared" si="212"/>
        <v>0</v>
      </c>
      <c r="U202">
        <f t="shared" si="212"/>
        <v>0</v>
      </c>
      <c r="V202">
        <f t="shared" si="212"/>
        <v>0</v>
      </c>
      <c r="W202">
        <f t="shared" si="212"/>
        <v>0</v>
      </c>
      <c r="X202">
        <f t="shared" si="212"/>
        <v>0</v>
      </c>
      <c r="Y202">
        <f t="shared" si="212"/>
        <v>0</v>
      </c>
      <c r="Z202">
        <f t="shared" si="212"/>
        <v>0</v>
      </c>
      <c r="AA202">
        <f t="shared" si="212"/>
        <v>0</v>
      </c>
      <c r="AB202">
        <f t="shared" si="212"/>
        <v>0</v>
      </c>
      <c r="AC202">
        <f t="shared" si="212"/>
        <v>0</v>
      </c>
      <c r="AD202">
        <f t="shared" si="212"/>
        <v>0</v>
      </c>
      <c r="AE202">
        <f t="shared" si="212"/>
        <v>0</v>
      </c>
      <c r="AF202">
        <f t="shared" si="212"/>
        <v>0</v>
      </c>
      <c r="AG202">
        <f t="shared" si="212"/>
        <v>0</v>
      </c>
      <c r="AH202">
        <f t="shared" si="212"/>
        <v>0</v>
      </c>
      <c r="AI202">
        <f t="shared" ref="AI202:BN202" si="213">AI53</f>
        <v>0</v>
      </c>
      <c r="AJ202">
        <f t="shared" si="213"/>
        <v>0</v>
      </c>
      <c r="AK202">
        <f t="shared" si="213"/>
        <v>0</v>
      </c>
      <c r="AL202">
        <f t="shared" si="213"/>
        <v>0</v>
      </c>
      <c r="AM202">
        <f t="shared" si="213"/>
        <v>0</v>
      </c>
      <c r="AN202">
        <f t="shared" si="213"/>
        <v>0</v>
      </c>
      <c r="AO202">
        <f t="shared" si="213"/>
        <v>0</v>
      </c>
      <c r="AP202">
        <f t="shared" si="213"/>
        <v>0</v>
      </c>
      <c r="AQ202">
        <f t="shared" si="213"/>
        <v>0</v>
      </c>
      <c r="AR202">
        <f t="shared" si="213"/>
        <v>0</v>
      </c>
      <c r="AS202">
        <f t="shared" si="213"/>
        <v>0</v>
      </c>
      <c r="AT202">
        <f t="shared" si="213"/>
        <v>0</v>
      </c>
      <c r="AU202">
        <f t="shared" si="213"/>
        <v>0</v>
      </c>
      <c r="AV202">
        <f t="shared" si="213"/>
        <v>0</v>
      </c>
      <c r="AW202">
        <f t="shared" si="213"/>
        <v>0</v>
      </c>
      <c r="AX202">
        <f t="shared" si="213"/>
        <v>0</v>
      </c>
      <c r="AY202">
        <f t="shared" si="213"/>
        <v>0</v>
      </c>
      <c r="AZ202">
        <f t="shared" si="213"/>
        <v>0</v>
      </c>
      <c r="BA202">
        <f t="shared" si="213"/>
        <v>0</v>
      </c>
      <c r="BB202">
        <f t="shared" si="213"/>
        <v>0</v>
      </c>
      <c r="BC202">
        <f t="shared" si="213"/>
        <v>0</v>
      </c>
      <c r="BD202">
        <f t="shared" si="213"/>
        <v>0</v>
      </c>
      <c r="BE202">
        <f t="shared" si="213"/>
        <v>0</v>
      </c>
      <c r="BF202">
        <f t="shared" si="213"/>
        <v>0</v>
      </c>
      <c r="BG202">
        <f t="shared" si="213"/>
        <v>0</v>
      </c>
      <c r="BH202">
        <f t="shared" si="213"/>
        <v>0</v>
      </c>
      <c r="BI202">
        <f t="shared" si="213"/>
        <v>0</v>
      </c>
      <c r="BJ202">
        <f t="shared" si="213"/>
        <v>0</v>
      </c>
      <c r="BK202">
        <f t="shared" si="213"/>
        <v>0</v>
      </c>
      <c r="BL202">
        <f t="shared" si="213"/>
        <v>0</v>
      </c>
      <c r="BM202">
        <f t="shared" si="213"/>
        <v>0</v>
      </c>
      <c r="BN202">
        <f t="shared" si="213"/>
        <v>0</v>
      </c>
      <c r="BO202">
        <f t="shared" ref="BO202:CT202" si="214">BO53</f>
        <v>0</v>
      </c>
      <c r="BP202">
        <f t="shared" si="214"/>
        <v>0</v>
      </c>
      <c r="BQ202">
        <f t="shared" si="214"/>
        <v>0</v>
      </c>
      <c r="BR202">
        <f t="shared" si="214"/>
        <v>0</v>
      </c>
      <c r="BS202">
        <f t="shared" si="214"/>
        <v>0</v>
      </c>
      <c r="BT202">
        <f t="shared" si="214"/>
        <v>0</v>
      </c>
      <c r="BU202">
        <f t="shared" si="214"/>
        <v>0</v>
      </c>
      <c r="BV202">
        <f t="shared" si="214"/>
        <v>0</v>
      </c>
      <c r="BW202">
        <f t="shared" si="214"/>
        <v>0</v>
      </c>
      <c r="BX202">
        <f t="shared" si="214"/>
        <v>0</v>
      </c>
      <c r="BY202">
        <f t="shared" si="214"/>
        <v>0</v>
      </c>
      <c r="BZ202">
        <f t="shared" si="214"/>
        <v>0</v>
      </c>
      <c r="CA202">
        <f t="shared" si="214"/>
        <v>0</v>
      </c>
      <c r="CB202">
        <f t="shared" si="214"/>
        <v>0</v>
      </c>
      <c r="CC202">
        <f t="shared" si="214"/>
        <v>0</v>
      </c>
      <c r="CD202">
        <f t="shared" si="214"/>
        <v>0</v>
      </c>
      <c r="CE202">
        <f t="shared" si="214"/>
        <v>0</v>
      </c>
      <c r="CF202">
        <f t="shared" si="214"/>
        <v>0</v>
      </c>
      <c r="CG202">
        <f t="shared" si="214"/>
        <v>0</v>
      </c>
      <c r="CH202">
        <f t="shared" si="214"/>
        <v>0</v>
      </c>
      <c r="CI202">
        <f t="shared" si="214"/>
        <v>0</v>
      </c>
      <c r="CJ202">
        <f t="shared" si="214"/>
        <v>0</v>
      </c>
      <c r="CK202">
        <f t="shared" si="214"/>
        <v>0</v>
      </c>
      <c r="CL202">
        <f t="shared" si="214"/>
        <v>0</v>
      </c>
      <c r="CM202">
        <f t="shared" si="214"/>
        <v>0</v>
      </c>
      <c r="CN202">
        <f t="shared" si="214"/>
        <v>0</v>
      </c>
      <c r="CO202">
        <f t="shared" si="214"/>
        <v>0</v>
      </c>
      <c r="CP202">
        <f t="shared" si="214"/>
        <v>0</v>
      </c>
      <c r="CQ202">
        <f t="shared" si="214"/>
        <v>0</v>
      </c>
      <c r="CR202">
        <f t="shared" si="214"/>
        <v>0</v>
      </c>
      <c r="CS202">
        <f t="shared" si="214"/>
        <v>0</v>
      </c>
      <c r="CT202">
        <f t="shared" si="214"/>
        <v>0</v>
      </c>
      <c r="CU202">
        <f t="shared" ref="CU202:DC202" si="215">CU53</f>
        <v>0</v>
      </c>
      <c r="CV202">
        <f t="shared" si="215"/>
        <v>0</v>
      </c>
      <c r="CW202">
        <f t="shared" si="215"/>
        <v>0</v>
      </c>
      <c r="CX202">
        <f t="shared" si="215"/>
        <v>0</v>
      </c>
      <c r="CY202">
        <f t="shared" si="215"/>
        <v>0</v>
      </c>
      <c r="CZ202">
        <f t="shared" si="215"/>
        <v>0</v>
      </c>
      <c r="DA202">
        <f t="shared" si="215"/>
        <v>0</v>
      </c>
      <c r="DB202">
        <f t="shared" si="215"/>
        <v>0</v>
      </c>
      <c r="DC202">
        <f t="shared" si="215"/>
        <v>0</v>
      </c>
      <c r="DD202">
        <f t="shared" si="183"/>
        <v>0</v>
      </c>
      <c r="DE202">
        <f t="shared" si="183"/>
        <v>298</v>
      </c>
      <c r="DF202" t="str">
        <f t="shared" si="183"/>
        <v>Servicio Departamental de Riego - Chuquisaca</v>
      </c>
      <c r="DG202">
        <f t="shared" si="183"/>
        <v>545338</v>
      </c>
      <c r="DH202">
        <f t="shared" si="183"/>
        <v>0</v>
      </c>
    </row>
    <row r="203" spans="1:112">
      <c r="A203" t="str">
        <f t="shared" si="166"/>
        <v>99 - 03</v>
      </c>
      <c r="B203" t="str">
        <f t="shared" si="166"/>
        <v>Dirección General de Crédito Público</v>
      </c>
      <c r="C203">
        <f t="shared" ref="C203:AH203" si="216">C54</f>
        <v>639657583.89999986</v>
      </c>
      <c r="D203">
        <f t="shared" si="216"/>
        <v>23378627.109999999</v>
      </c>
      <c r="E203">
        <f t="shared" si="216"/>
        <v>29753106274.779995</v>
      </c>
      <c r="F203">
        <f t="shared" si="216"/>
        <v>173299002.69000009</v>
      </c>
      <c r="G203">
        <f t="shared" si="216"/>
        <v>1817205198.1199996</v>
      </c>
      <c r="H203">
        <f t="shared" si="216"/>
        <v>77326707.070000008</v>
      </c>
      <c r="I203">
        <f t="shared" si="216"/>
        <v>139998783.37000006</v>
      </c>
      <c r="J203">
        <f t="shared" si="216"/>
        <v>345724577.60000002</v>
      </c>
      <c r="K203">
        <f t="shared" si="216"/>
        <v>114985456.5</v>
      </c>
      <c r="L203">
        <f t="shared" si="216"/>
        <v>34688944.410000004</v>
      </c>
      <c r="M203">
        <f t="shared" si="216"/>
        <v>0</v>
      </c>
      <c r="N203">
        <f t="shared" si="216"/>
        <v>0</v>
      </c>
      <c r="O203">
        <f t="shared" si="216"/>
        <v>0</v>
      </c>
      <c r="P203">
        <f t="shared" si="216"/>
        <v>0</v>
      </c>
      <c r="Q203">
        <f t="shared" si="216"/>
        <v>0</v>
      </c>
      <c r="R203">
        <f t="shared" si="216"/>
        <v>0</v>
      </c>
      <c r="S203">
        <f t="shared" si="216"/>
        <v>0</v>
      </c>
      <c r="T203">
        <f t="shared" si="216"/>
        <v>0</v>
      </c>
      <c r="U203">
        <f t="shared" si="216"/>
        <v>0</v>
      </c>
      <c r="V203">
        <f t="shared" si="216"/>
        <v>0</v>
      </c>
      <c r="W203">
        <f t="shared" si="216"/>
        <v>0</v>
      </c>
      <c r="X203">
        <f t="shared" si="216"/>
        <v>0</v>
      </c>
      <c r="Y203">
        <f t="shared" si="216"/>
        <v>0</v>
      </c>
      <c r="Z203">
        <f t="shared" si="216"/>
        <v>0</v>
      </c>
      <c r="AA203">
        <f t="shared" si="216"/>
        <v>0</v>
      </c>
      <c r="AB203">
        <f t="shared" si="216"/>
        <v>0</v>
      </c>
      <c r="AC203">
        <f t="shared" si="216"/>
        <v>0</v>
      </c>
      <c r="AD203">
        <f t="shared" si="216"/>
        <v>0</v>
      </c>
      <c r="AE203">
        <f t="shared" si="216"/>
        <v>0</v>
      </c>
      <c r="AF203">
        <f t="shared" si="216"/>
        <v>0</v>
      </c>
      <c r="AG203">
        <f t="shared" si="216"/>
        <v>0</v>
      </c>
      <c r="AH203">
        <f t="shared" si="216"/>
        <v>0</v>
      </c>
      <c r="AI203">
        <f t="shared" ref="AI203:BN203" si="217">AI54</f>
        <v>0</v>
      </c>
      <c r="AJ203">
        <f t="shared" si="217"/>
        <v>0</v>
      </c>
      <c r="AK203">
        <f t="shared" si="217"/>
        <v>0</v>
      </c>
      <c r="AL203">
        <f t="shared" si="217"/>
        <v>0</v>
      </c>
      <c r="AM203">
        <f t="shared" si="217"/>
        <v>0</v>
      </c>
      <c r="AN203">
        <f t="shared" si="217"/>
        <v>0</v>
      </c>
      <c r="AO203">
        <f t="shared" si="217"/>
        <v>0</v>
      </c>
      <c r="AP203">
        <f t="shared" si="217"/>
        <v>0</v>
      </c>
      <c r="AQ203">
        <f t="shared" si="217"/>
        <v>0</v>
      </c>
      <c r="AR203">
        <f t="shared" si="217"/>
        <v>0</v>
      </c>
      <c r="AS203">
        <f t="shared" si="217"/>
        <v>0</v>
      </c>
      <c r="AT203">
        <f t="shared" si="217"/>
        <v>0</v>
      </c>
      <c r="AU203">
        <f t="shared" si="217"/>
        <v>0</v>
      </c>
      <c r="AV203">
        <f t="shared" si="217"/>
        <v>0</v>
      </c>
      <c r="AW203">
        <f t="shared" si="217"/>
        <v>0</v>
      </c>
      <c r="AX203">
        <f t="shared" si="217"/>
        <v>0</v>
      </c>
      <c r="AY203">
        <f t="shared" si="217"/>
        <v>0</v>
      </c>
      <c r="AZ203">
        <f t="shared" si="217"/>
        <v>0</v>
      </c>
      <c r="BA203">
        <f t="shared" si="217"/>
        <v>0</v>
      </c>
      <c r="BB203">
        <f t="shared" si="217"/>
        <v>0</v>
      </c>
      <c r="BC203">
        <f t="shared" si="217"/>
        <v>0</v>
      </c>
      <c r="BD203">
        <f t="shared" si="217"/>
        <v>0</v>
      </c>
      <c r="BE203">
        <f t="shared" si="217"/>
        <v>0</v>
      </c>
      <c r="BF203">
        <f t="shared" si="217"/>
        <v>0</v>
      </c>
      <c r="BG203">
        <f t="shared" si="217"/>
        <v>0</v>
      </c>
      <c r="BH203">
        <f t="shared" si="217"/>
        <v>0</v>
      </c>
      <c r="BI203">
        <f t="shared" si="217"/>
        <v>0</v>
      </c>
      <c r="BJ203">
        <f t="shared" si="217"/>
        <v>0</v>
      </c>
      <c r="BK203">
        <f t="shared" si="217"/>
        <v>0</v>
      </c>
      <c r="BL203">
        <f t="shared" si="217"/>
        <v>0</v>
      </c>
      <c r="BM203">
        <f t="shared" si="217"/>
        <v>0</v>
      </c>
      <c r="BN203">
        <f t="shared" si="217"/>
        <v>0</v>
      </c>
      <c r="BO203">
        <f t="shared" ref="BO203:CT203" si="218">BO54</f>
        <v>0</v>
      </c>
      <c r="BP203">
        <f t="shared" si="218"/>
        <v>0</v>
      </c>
      <c r="BQ203">
        <f t="shared" si="218"/>
        <v>0</v>
      </c>
      <c r="BR203">
        <f t="shared" si="218"/>
        <v>0</v>
      </c>
      <c r="BS203">
        <f t="shared" si="218"/>
        <v>0</v>
      </c>
      <c r="BT203">
        <f t="shared" si="218"/>
        <v>0</v>
      </c>
      <c r="BU203">
        <f t="shared" si="218"/>
        <v>0</v>
      </c>
      <c r="BV203">
        <f t="shared" si="218"/>
        <v>0</v>
      </c>
      <c r="BW203">
        <f t="shared" si="218"/>
        <v>0</v>
      </c>
      <c r="BX203">
        <f t="shared" si="218"/>
        <v>0</v>
      </c>
      <c r="BY203">
        <f t="shared" si="218"/>
        <v>0</v>
      </c>
      <c r="BZ203">
        <f t="shared" si="218"/>
        <v>0</v>
      </c>
      <c r="CA203">
        <f t="shared" si="218"/>
        <v>0</v>
      </c>
      <c r="CB203">
        <f t="shared" si="218"/>
        <v>0</v>
      </c>
      <c r="CC203">
        <f t="shared" si="218"/>
        <v>0</v>
      </c>
      <c r="CD203">
        <f t="shared" si="218"/>
        <v>0</v>
      </c>
      <c r="CE203">
        <f t="shared" si="218"/>
        <v>0</v>
      </c>
      <c r="CF203">
        <f t="shared" si="218"/>
        <v>0</v>
      </c>
      <c r="CG203">
        <f t="shared" si="218"/>
        <v>0</v>
      </c>
      <c r="CH203">
        <f t="shared" si="218"/>
        <v>0</v>
      </c>
      <c r="CI203">
        <f t="shared" si="218"/>
        <v>0</v>
      </c>
      <c r="CJ203">
        <f t="shared" si="218"/>
        <v>0</v>
      </c>
      <c r="CK203">
        <f t="shared" si="218"/>
        <v>0</v>
      </c>
      <c r="CL203">
        <f t="shared" si="218"/>
        <v>0</v>
      </c>
      <c r="CM203">
        <f t="shared" si="218"/>
        <v>0</v>
      </c>
      <c r="CN203">
        <f t="shared" si="218"/>
        <v>0</v>
      </c>
      <c r="CO203">
        <f t="shared" si="218"/>
        <v>0</v>
      </c>
      <c r="CP203">
        <f t="shared" si="218"/>
        <v>0</v>
      </c>
      <c r="CQ203">
        <f t="shared" si="218"/>
        <v>0</v>
      </c>
      <c r="CR203">
        <f t="shared" si="218"/>
        <v>0</v>
      </c>
      <c r="CS203">
        <f t="shared" si="218"/>
        <v>0</v>
      </c>
      <c r="CT203">
        <f t="shared" si="218"/>
        <v>0</v>
      </c>
      <c r="CU203">
        <f t="shared" ref="CU203:DC203" si="219">CU54</f>
        <v>0</v>
      </c>
      <c r="CV203">
        <f t="shared" si="219"/>
        <v>0</v>
      </c>
      <c r="CW203">
        <f t="shared" si="219"/>
        <v>0</v>
      </c>
      <c r="CX203">
        <f t="shared" si="219"/>
        <v>0</v>
      </c>
      <c r="CY203">
        <f t="shared" si="219"/>
        <v>0</v>
      </c>
      <c r="CZ203">
        <f t="shared" si="219"/>
        <v>0</v>
      </c>
      <c r="DA203">
        <f t="shared" si="219"/>
        <v>0</v>
      </c>
      <c r="DB203">
        <f t="shared" si="219"/>
        <v>0</v>
      </c>
      <c r="DC203">
        <f t="shared" si="219"/>
        <v>0</v>
      </c>
      <c r="DD203">
        <f t="shared" si="183"/>
        <v>0</v>
      </c>
      <c r="DE203">
        <f t="shared" si="183"/>
        <v>10</v>
      </c>
      <c r="DF203" t="str">
        <f t="shared" si="183"/>
        <v>Ministerio de Relaciones Exteriores</v>
      </c>
      <c r="DG203">
        <f t="shared" si="183"/>
        <v>61904.57</v>
      </c>
      <c r="DH203">
        <f t="shared" si="183"/>
        <v>0</v>
      </c>
    </row>
    <row r="204" spans="1:112">
      <c r="A204">
        <f t="shared" si="166"/>
        <v>253</v>
      </c>
      <c r="B204" t="str">
        <f t="shared" si="166"/>
        <v>Entidad Ejecutora de Medio Ambiente y Agua</v>
      </c>
      <c r="C204">
        <f t="shared" ref="C204:AH204" si="220">C55</f>
        <v>0</v>
      </c>
      <c r="D204">
        <f t="shared" si="220"/>
        <v>5560755.4500000002</v>
      </c>
      <c r="E204">
        <f t="shared" si="220"/>
        <v>0</v>
      </c>
      <c r="F204">
        <f t="shared" si="220"/>
        <v>3170.44</v>
      </c>
      <c r="G204">
        <f t="shared" si="220"/>
        <v>0</v>
      </c>
      <c r="H204">
        <f t="shared" si="220"/>
        <v>0</v>
      </c>
      <c r="I204">
        <f t="shared" si="220"/>
        <v>0</v>
      </c>
      <c r="J204">
        <f t="shared" si="220"/>
        <v>2357308.56</v>
      </c>
      <c r="K204">
        <f t="shared" si="220"/>
        <v>0</v>
      </c>
      <c r="L204">
        <f t="shared" si="220"/>
        <v>451309.74999999994</v>
      </c>
      <c r="M204">
        <f t="shared" si="220"/>
        <v>0</v>
      </c>
      <c r="N204">
        <f t="shared" si="220"/>
        <v>0</v>
      </c>
      <c r="O204">
        <f t="shared" si="220"/>
        <v>0</v>
      </c>
      <c r="P204">
        <f t="shared" si="220"/>
        <v>0</v>
      </c>
      <c r="Q204">
        <f t="shared" si="220"/>
        <v>0</v>
      </c>
      <c r="R204">
        <f t="shared" si="220"/>
        <v>0</v>
      </c>
      <c r="S204">
        <f t="shared" si="220"/>
        <v>0</v>
      </c>
      <c r="T204">
        <f t="shared" si="220"/>
        <v>0</v>
      </c>
      <c r="U204">
        <f t="shared" si="220"/>
        <v>0</v>
      </c>
      <c r="V204">
        <f t="shared" si="220"/>
        <v>0</v>
      </c>
      <c r="W204">
        <f t="shared" si="220"/>
        <v>0</v>
      </c>
      <c r="X204">
        <f t="shared" si="220"/>
        <v>0</v>
      </c>
      <c r="Y204">
        <f t="shared" si="220"/>
        <v>0</v>
      </c>
      <c r="Z204">
        <f t="shared" si="220"/>
        <v>0</v>
      </c>
      <c r="AA204">
        <f t="shared" si="220"/>
        <v>0</v>
      </c>
      <c r="AB204">
        <f t="shared" si="220"/>
        <v>0</v>
      </c>
      <c r="AC204">
        <f t="shared" si="220"/>
        <v>0</v>
      </c>
      <c r="AD204">
        <f t="shared" si="220"/>
        <v>0</v>
      </c>
      <c r="AE204">
        <f t="shared" si="220"/>
        <v>0</v>
      </c>
      <c r="AF204">
        <f t="shared" si="220"/>
        <v>0</v>
      </c>
      <c r="AG204">
        <f t="shared" si="220"/>
        <v>0</v>
      </c>
      <c r="AH204">
        <f t="shared" si="220"/>
        <v>0</v>
      </c>
      <c r="AI204">
        <f t="shared" ref="AI204:BN204" si="221">AI55</f>
        <v>0</v>
      </c>
      <c r="AJ204">
        <f t="shared" si="221"/>
        <v>0</v>
      </c>
      <c r="AK204">
        <f t="shared" si="221"/>
        <v>0</v>
      </c>
      <c r="AL204">
        <f t="shared" si="221"/>
        <v>0</v>
      </c>
      <c r="AM204">
        <f t="shared" si="221"/>
        <v>0</v>
      </c>
      <c r="AN204">
        <f t="shared" si="221"/>
        <v>0</v>
      </c>
      <c r="AO204">
        <f t="shared" si="221"/>
        <v>0</v>
      </c>
      <c r="AP204">
        <f t="shared" si="221"/>
        <v>0</v>
      </c>
      <c r="AQ204">
        <f t="shared" si="221"/>
        <v>0</v>
      </c>
      <c r="AR204">
        <f t="shared" si="221"/>
        <v>0</v>
      </c>
      <c r="AS204">
        <f t="shared" si="221"/>
        <v>0</v>
      </c>
      <c r="AT204">
        <f t="shared" si="221"/>
        <v>0</v>
      </c>
      <c r="AU204">
        <f t="shared" si="221"/>
        <v>0</v>
      </c>
      <c r="AV204">
        <f t="shared" si="221"/>
        <v>0</v>
      </c>
      <c r="AW204">
        <f t="shared" si="221"/>
        <v>0</v>
      </c>
      <c r="AX204">
        <f t="shared" si="221"/>
        <v>0</v>
      </c>
      <c r="AY204">
        <f t="shared" si="221"/>
        <v>0</v>
      </c>
      <c r="AZ204">
        <f t="shared" si="221"/>
        <v>0</v>
      </c>
      <c r="BA204">
        <f t="shared" si="221"/>
        <v>0</v>
      </c>
      <c r="BB204">
        <f t="shared" si="221"/>
        <v>0</v>
      </c>
      <c r="BC204">
        <f t="shared" si="221"/>
        <v>0</v>
      </c>
      <c r="BD204">
        <f t="shared" si="221"/>
        <v>0</v>
      </c>
      <c r="BE204">
        <f t="shared" si="221"/>
        <v>0</v>
      </c>
      <c r="BF204">
        <f t="shared" si="221"/>
        <v>0</v>
      </c>
      <c r="BG204">
        <f t="shared" si="221"/>
        <v>0</v>
      </c>
      <c r="BH204">
        <f t="shared" si="221"/>
        <v>0</v>
      </c>
      <c r="BI204">
        <f t="shared" si="221"/>
        <v>0</v>
      </c>
      <c r="BJ204">
        <f t="shared" si="221"/>
        <v>0</v>
      </c>
      <c r="BK204">
        <f t="shared" si="221"/>
        <v>0</v>
      </c>
      <c r="BL204">
        <f t="shared" si="221"/>
        <v>0</v>
      </c>
      <c r="BM204">
        <f t="shared" si="221"/>
        <v>0</v>
      </c>
      <c r="BN204">
        <f t="shared" si="221"/>
        <v>0</v>
      </c>
      <c r="BO204">
        <f t="shared" ref="BO204:CT204" si="222">BO55</f>
        <v>0</v>
      </c>
      <c r="BP204">
        <f t="shared" si="222"/>
        <v>0</v>
      </c>
      <c r="BQ204">
        <f t="shared" si="222"/>
        <v>0</v>
      </c>
      <c r="BR204">
        <f t="shared" si="222"/>
        <v>0</v>
      </c>
      <c r="BS204">
        <f t="shared" si="222"/>
        <v>0</v>
      </c>
      <c r="BT204">
        <f t="shared" si="222"/>
        <v>0</v>
      </c>
      <c r="BU204">
        <f t="shared" si="222"/>
        <v>0</v>
      </c>
      <c r="BV204">
        <f t="shared" si="222"/>
        <v>0</v>
      </c>
      <c r="BW204">
        <f t="shared" si="222"/>
        <v>0</v>
      </c>
      <c r="BX204">
        <f t="shared" si="222"/>
        <v>0</v>
      </c>
      <c r="BY204">
        <f t="shared" si="222"/>
        <v>0</v>
      </c>
      <c r="BZ204">
        <f t="shared" si="222"/>
        <v>0</v>
      </c>
      <c r="CA204">
        <f t="shared" si="222"/>
        <v>0</v>
      </c>
      <c r="CB204">
        <f t="shared" si="222"/>
        <v>0</v>
      </c>
      <c r="CC204">
        <f t="shared" si="222"/>
        <v>0</v>
      </c>
      <c r="CD204">
        <f t="shared" si="222"/>
        <v>0</v>
      </c>
      <c r="CE204">
        <f t="shared" si="222"/>
        <v>0</v>
      </c>
      <c r="CF204">
        <f t="shared" si="222"/>
        <v>0</v>
      </c>
      <c r="CG204">
        <f t="shared" si="222"/>
        <v>0</v>
      </c>
      <c r="CH204">
        <f t="shared" si="222"/>
        <v>0</v>
      </c>
      <c r="CI204">
        <f t="shared" si="222"/>
        <v>0</v>
      </c>
      <c r="CJ204">
        <f t="shared" si="222"/>
        <v>0</v>
      </c>
      <c r="CK204">
        <f t="shared" si="222"/>
        <v>0</v>
      </c>
      <c r="CL204">
        <f t="shared" si="222"/>
        <v>0</v>
      </c>
      <c r="CM204">
        <f t="shared" si="222"/>
        <v>0</v>
      </c>
      <c r="CN204">
        <f t="shared" si="222"/>
        <v>0</v>
      </c>
      <c r="CO204">
        <f t="shared" si="222"/>
        <v>0</v>
      </c>
      <c r="CP204">
        <f t="shared" si="222"/>
        <v>0</v>
      </c>
      <c r="CQ204">
        <f t="shared" si="222"/>
        <v>0</v>
      </c>
      <c r="CR204">
        <f t="shared" si="222"/>
        <v>0</v>
      </c>
      <c r="CS204">
        <f t="shared" si="222"/>
        <v>0</v>
      </c>
      <c r="CT204">
        <f t="shared" si="222"/>
        <v>0</v>
      </c>
      <c r="CU204">
        <f t="shared" ref="CU204:DC204" si="223">CU55</f>
        <v>0</v>
      </c>
      <c r="CV204">
        <f t="shared" si="223"/>
        <v>0</v>
      </c>
      <c r="CW204">
        <f t="shared" si="223"/>
        <v>0</v>
      </c>
      <c r="CX204">
        <f t="shared" si="223"/>
        <v>0</v>
      </c>
      <c r="CY204">
        <f t="shared" si="223"/>
        <v>0</v>
      </c>
      <c r="CZ204">
        <f t="shared" si="223"/>
        <v>0</v>
      </c>
      <c r="DA204">
        <f t="shared" si="223"/>
        <v>0</v>
      </c>
      <c r="DB204">
        <f t="shared" si="223"/>
        <v>0</v>
      </c>
      <c r="DC204">
        <f t="shared" si="223"/>
        <v>0</v>
      </c>
      <c r="DD204">
        <f t="shared" ref="DD204:DH213" si="224">DD55</f>
        <v>0</v>
      </c>
      <c r="DE204">
        <f t="shared" si="224"/>
        <v>15</v>
      </c>
      <c r="DF204" t="str">
        <f t="shared" si="224"/>
        <v>Ministerio de Gobierno</v>
      </c>
      <c r="DG204">
        <f t="shared" si="224"/>
        <v>27590745.770000003</v>
      </c>
      <c r="DH204">
        <f t="shared" si="224"/>
        <v>0</v>
      </c>
    </row>
    <row r="205" spans="1:112">
      <c r="A205">
        <f t="shared" si="166"/>
        <v>423</v>
      </c>
      <c r="B205" t="str">
        <f t="shared" si="166"/>
        <v>Caja de Salud del Servicio Nal. de Caminos y Ramas Anexas</v>
      </c>
      <c r="C205">
        <f t="shared" ref="C205:AH205" si="225">C56</f>
        <v>0</v>
      </c>
      <c r="D205">
        <f t="shared" si="225"/>
        <v>0</v>
      </c>
      <c r="E205">
        <f t="shared" si="225"/>
        <v>0</v>
      </c>
      <c r="F205">
        <f t="shared" si="225"/>
        <v>6566.73</v>
      </c>
      <c r="G205">
        <f t="shared" si="225"/>
        <v>0</v>
      </c>
      <c r="H205">
        <f t="shared" si="225"/>
        <v>0</v>
      </c>
      <c r="I205">
        <f t="shared" si="225"/>
        <v>0</v>
      </c>
      <c r="J205">
        <f t="shared" si="225"/>
        <v>0</v>
      </c>
      <c r="K205">
        <f t="shared" si="225"/>
        <v>0</v>
      </c>
      <c r="L205">
        <f t="shared" si="225"/>
        <v>52.38</v>
      </c>
      <c r="M205">
        <f t="shared" si="225"/>
        <v>0</v>
      </c>
      <c r="N205">
        <f t="shared" si="225"/>
        <v>0</v>
      </c>
      <c r="O205">
        <f t="shared" si="225"/>
        <v>0</v>
      </c>
      <c r="P205">
        <f t="shared" si="225"/>
        <v>0</v>
      </c>
      <c r="Q205">
        <f t="shared" si="225"/>
        <v>0</v>
      </c>
      <c r="R205">
        <f t="shared" si="225"/>
        <v>0</v>
      </c>
      <c r="S205">
        <f t="shared" si="225"/>
        <v>0</v>
      </c>
      <c r="T205">
        <f t="shared" si="225"/>
        <v>0</v>
      </c>
      <c r="U205">
        <f t="shared" si="225"/>
        <v>0</v>
      </c>
      <c r="V205">
        <f t="shared" si="225"/>
        <v>0</v>
      </c>
      <c r="W205">
        <f t="shared" si="225"/>
        <v>0</v>
      </c>
      <c r="X205">
        <f t="shared" si="225"/>
        <v>0</v>
      </c>
      <c r="Y205">
        <f t="shared" si="225"/>
        <v>0</v>
      </c>
      <c r="Z205">
        <f t="shared" si="225"/>
        <v>0</v>
      </c>
      <c r="AA205">
        <f t="shared" si="225"/>
        <v>0</v>
      </c>
      <c r="AB205">
        <f t="shared" si="225"/>
        <v>0</v>
      </c>
      <c r="AC205">
        <f t="shared" si="225"/>
        <v>0</v>
      </c>
      <c r="AD205">
        <f t="shared" si="225"/>
        <v>0</v>
      </c>
      <c r="AE205">
        <f t="shared" si="225"/>
        <v>0</v>
      </c>
      <c r="AF205">
        <f t="shared" si="225"/>
        <v>0</v>
      </c>
      <c r="AG205">
        <f t="shared" si="225"/>
        <v>0</v>
      </c>
      <c r="AH205">
        <f t="shared" si="225"/>
        <v>0</v>
      </c>
      <c r="AI205">
        <f t="shared" ref="AI205:BN205" si="226">AI56</f>
        <v>0</v>
      </c>
      <c r="AJ205">
        <f t="shared" si="226"/>
        <v>0</v>
      </c>
      <c r="AK205">
        <f t="shared" si="226"/>
        <v>0</v>
      </c>
      <c r="AL205">
        <f t="shared" si="226"/>
        <v>0</v>
      </c>
      <c r="AM205">
        <f t="shared" si="226"/>
        <v>0</v>
      </c>
      <c r="AN205">
        <f t="shared" si="226"/>
        <v>0</v>
      </c>
      <c r="AO205">
        <f t="shared" si="226"/>
        <v>0</v>
      </c>
      <c r="AP205">
        <f t="shared" si="226"/>
        <v>0</v>
      </c>
      <c r="AQ205">
        <f t="shared" si="226"/>
        <v>0</v>
      </c>
      <c r="AR205">
        <f t="shared" si="226"/>
        <v>0</v>
      </c>
      <c r="AS205">
        <f t="shared" si="226"/>
        <v>0</v>
      </c>
      <c r="AT205">
        <f t="shared" si="226"/>
        <v>0</v>
      </c>
      <c r="AU205">
        <f t="shared" si="226"/>
        <v>0</v>
      </c>
      <c r="AV205">
        <f t="shared" si="226"/>
        <v>0</v>
      </c>
      <c r="AW205">
        <f t="shared" si="226"/>
        <v>0</v>
      </c>
      <c r="AX205">
        <f t="shared" si="226"/>
        <v>0</v>
      </c>
      <c r="AY205">
        <f t="shared" si="226"/>
        <v>0</v>
      </c>
      <c r="AZ205">
        <f t="shared" si="226"/>
        <v>0</v>
      </c>
      <c r="BA205">
        <f t="shared" si="226"/>
        <v>0</v>
      </c>
      <c r="BB205">
        <f t="shared" si="226"/>
        <v>0</v>
      </c>
      <c r="BC205">
        <f t="shared" si="226"/>
        <v>0</v>
      </c>
      <c r="BD205">
        <f t="shared" si="226"/>
        <v>0</v>
      </c>
      <c r="BE205">
        <f t="shared" si="226"/>
        <v>0</v>
      </c>
      <c r="BF205">
        <f t="shared" si="226"/>
        <v>0</v>
      </c>
      <c r="BG205">
        <f t="shared" si="226"/>
        <v>0</v>
      </c>
      <c r="BH205">
        <f t="shared" si="226"/>
        <v>0</v>
      </c>
      <c r="BI205">
        <f t="shared" si="226"/>
        <v>0</v>
      </c>
      <c r="BJ205">
        <f t="shared" si="226"/>
        <v>0</v>
      </c>
      <c r="BK205">
        <f t="shared" si="226"/>
        <v>0</v>
      </c>
      <c r="BL205">
        <f t="shared" si="226"/>
        <v>0</v>
      </c>
      <c r="BM205">
        <f t="shared" si="226"/>
        <v>0</v>
      </c>
      <c r="BN205">
        <f t="shared" si="226"/>
        <v>0</v>
      </c>
      <c r="BO205">
        <f t="shared" ref="BO205:CT205" si="227">BO56</f>
        <v>0</v>
      </c>
      <c r="BP205">
        <f t="shared" si="227"/>
        <v>0</v>
      </c>
      <c r="BQ205">
        <f t="shared" si="227"/>
        <v>0</v>
      </c>
      <c r="BR205">
        <f t="shared" si="227"/>
        <v>0</v>
      </c>
      <c r="BS205">
        <f t="shared" si="227"/>
        <v>0</v>
      </c>
      <c r="BT205">
        <f t="shared" si="227"/>
        <v>0</v>
      </c>
      <c r="BU205">
        <f t="shared" si="227"/>
        <v>0</v>
      </c>
      <c r="BV205">
        <f t="shared" si="227"/>
        <v>0</v>
      </c>
      <c r="BW205">
        <f t="shared" si="227"/>
        <v>0</v>
      </c>
      <c r="BX205">
        <f t="shared" si="227"/>
        <v>0</v>
      </c>
      <c r="BY205">
        <f t="shared" si="227"/>
        <v>0</v>
      </c>
      <c r="BZ205">
        <f t="shared" si="227"/>
        <v>0</v>
      </c>
      <c r="CA205">
        <f t="shared" si="227"/>
        <v>0</v>
      </c>
      <c r="CB205">
        <f t="shared" si="227"/>
        <v>0</v>
      </c>
      <c r="CC205">
        <f t="shared" si="227"/>
        <v>0</v>
      </c>
      <c r="CD205">
        <f t="shared" si="227"/>
        <v>0</v>
      </c>
      <c r="CE205">
        <f t="shared" si="227"/>
        <v>0</v>
      </c>
      <c r="CF205">
        <f t="shared" si="227"/>
        <v>0</v>
      </c>
      <c r="CG205">
        <f t="shared" si="227"/>
        <v>0</v>
      </c>
      <c r="CH205">
        <f t="shared" si="227"/>
        <v>0</v>
      </c>
      <c r="CI205">
        <f t="shared" si="227"/>
        <v>0</v>
      </c>
      <c r="CJ205">
        <f t="shared" si="227"/>
        <v>0</v>
      </c>
      <c r="CK205">
        <f t="shared" si="227"/>
        <v>0</v>
      </c>
      <c r="CL205">
        <f t="shared" si="227"/>
        <v>0</v>
      </c>
      <c r="CM205">
        <f t="shared" si="227"/>
        <v>0</v>
      </c>
      <c r="CN205">
        <f t="shared" si="227"/>
        <v>0</v>
      </c>
      <c r="CO205">
        <f t="shared" si="227"/>
        <v>0</v>
      </c>
      <c r="CP205">
        <f t="shared" si="227"/>
        <v>0</v>
      </c>
      <c r="CQ205">
        <f t="shared" si="227"/>
        <v>0</v>
      </c>
      <c r="CR205">
        <f t="shared" si="227"/>
        <v>0</v>
      </c>
      <c r="CS205">
        <f t="shared" si="227"/>
        <v>0</v>
      </c>
      <c r="CT205">
        <f t="shared" si="227"/>
        <v>0</v>
      </c>
      <c r="CU205">
        <f t="shared" ref="CU205:DC205" si="228">CU56</f>
        <v>0</v>
      </c>
      <c r="CV205">
        <f t="shared" si="228"/>
        <v>0</v>
      </c>
      <c r="CW205">
        <f t="shared" si="228"/>
        <v>0</v>
      </c>
      <c r="CX205">
        <f t="shared" si="228"/>
        <v>0</v>
      </c>
      <c r="CY205">
        <f t="shared" si="228"/>
        <v>0</v>
      </c>
      <c r="CZ205">
        <f t="shared" si="228"/>
        <v>0</v>
      </c>
      <c r="DA205">
        <f t="shared" si="228"/>
        <v>0</v>
      </c>
      <c r="DB205">
        <f t="shared" si="228"/>
        <v>0</v>
      </c>
      <c r="DC205">
        <f t="shared" si="228"/>
        <v>0</v>
      </c>
      <c r="DD205">
        <f t="shared" si="224"/>
        <v>0</v>
      </c>
      <c r="DE205" t="str">
        <f t="shared" si="224"/>
        <v>99 - 03</v>
      </c>
      <c r="DF205" t="str">
        <f t="shared" si="224"/>
        <v>Dirección General de Crédito Público</v>
      </c>
      <c r="DG205">
        <f t="shared" si="224"/>
        <v>4027374307.9200001</v>
      </c>
      <c r="DH205">
        <f t="shared" si="224"/>
        <v>0</v>
      </c>
    </row>
    <row r="206" spans="1:112">
      <c r="A206">
        <f t="shared" si="166"/>
        <v>266</v>
      </c>
      <c r="B206" t="str">
        <f t="shared" si="166"/>
        <v>Direc. Dptal. de Educación La Paz</v>
      </c>
      <c r="C206">
        <f t="shared" ref="C206:AH206" si="229">C57</f>
        <v>0</v>
      </c>
      <c r="D206">
        <f t="shared" si="229"/>
        <v>1027.1199999999999</v>
      </c>
      <c r="E206">
        <f t="shared" si="229"/>
        <v>0</v>
      </c>
      <c r="F206">
        <f t="shared" si="229"/>
        <v>1846.76</v>
      </c>
      <c r="G206">
        <f t="shared" si="229"/>
        <v>0</v>
      </c>
      <c r="H206">
        <f t="shared" si="229"/>
        <v>21236.869999999995</v>
      </c>
      <c r="I206">
        <f t="shared" si="229"/>
        <v>0</v>
      </c>
      <c r="J206">
        <f t="shared" si="229"/>
        <v>12091.420000000002</v>
      </c>
      <c r="K206">
        <f t="shared" si="229"/>
        <v>0</v>
      </c>
      <c r="L206">
        <f t="shared" si="229"/>
        <v>13856.29</v>
      </c>
      <c r="M206">
        <f t="shared" si="229"/>
        <v>0</v>
      </c>
      <c r="N206">
        <f t="shared" si="229"/>
        <v>0</v>
      </c>
      <c r="O206">
        <f t="shared" si="229"/>
        <v>0</v>
      </c>
      <c r="P206">
        <f t="shared" si="229"/>
        <v>0</v>
      </c>
      <c r="Q206">
        <f t="shared" si="229"/>
        <v>0</v>
      </c>
      <c r="R206">
        <f t="shared" si="229"/>
        <v>0</v>
      </c>
      <c r="S206">
        <f t="shared" si="229"/>
        <v>0</v>
      </c>
      <c r="T206">
        <f t="shared" si="229"/>
        <v>0</v>
      </c>
      <c r="U206">
        <f t="shared" si="229"/>
        <v>0</v>
      </c>
      <c r="V206">
        <f t="shared" si="229"/>
        <v>0</v>
      </c>
      <c r="W206">
        <f t="shared" si="229"/>
        <v>0</v>
      </c>
      <c r="X206">
        <f t="shared" si="229"/>
        <v>0</v>
      </c>
      <c r="Y206">
        <f t="shared" si="229"/>
        <v>0</v>
      </c>
      <c r="Z206">
        <f t="shared" si="229"/>
        <v>0</v>
      </c>
      <c r="AA206">
        <f t="shared" si="229"/>
        <v>0</v>
      </c>
      <c r="AB206">
        <f t="shared" si="229"/>
        <v>0</v>
      </c>
      <c r="AC206">
        <f t="shared" si="229"/>
        <v>0</v>
      </c>
      <c r="AD206">
        <f t="shared" si="229"/>
        <v>0</v>
      </c>
      <c r="AE206">
        <f t="shared" si="229"/>
        <v>0</v>
      </c>
      <c r="AF206">
        <f t="shared" si="229"/>
        <v>0</v>
      </c>
      <c r="AG206">
        <f t="shared" si="229"/>
        <v>0</v>
      </c>
      <c r="AH206">
        <f t="shared" si="229"/>
        <v>0</v>
      </c>
      <c r="AI206">
        <f t="shared" ref="AI206:BN206" si="230">AI57</f>
        <v>0</v>
      </c>
      <c r="AJ206">
        <f t="shared" si="230"/>
        <v>0</v>
      </c>
      <c r="AK206">
        <f t="shared" si="230"/>
        <v>0</v>
      </c>
      <c r="AL206">
        <f t="shared" si="230"/>
        <v>0</v>
      </c>
      <c r="AM206">
        <f t="shared" si="230"/>
        <v>0</v>
      </c>
      <c r="AN206">
        <f t="shared" si="230"/>
        <v>0</v>
      </c>
      <c r="AO206">
        <f t="shared" si="230"/>
        <v>0</v>
      </c>
      <c r="AP206">
        <f t="shared" si="230"/>
        <v>0</v>
      </c>
      <c r="AQ206">
        <f t="shared" si="230"/>
        <v>0</v>
      </c>
      <c r="AR206">
        <f t="shared" si="230"/>
        <v>0</v>
      </c>
      <c r="AS206">
        <f t="shared" si="230"/>
        <v>0</v>
      </c>
      <c r="AT206">
        <f t="shared" si="230"/>
        <v>0</v>
      </c>
      <c r="AU206">
        <f t="shared" si="230"/>
        <v>0</v>
      </c>
      <c r="AV206">
        <f t="shared" si="230"/>
        <v>0</v>
      </c>
      <c r="AW206">
        <f t="shared" si="230"/>
        <v>0</v>
      </c>
      <c r="AX206">
        <f t="shared" si="230"/>
        <v>0</v>
      </c>
      <c r="AY206">
        <f t="shared" si="230"/>
        <v>0</v>
      </c>
      <c r="AZ206">
        <f t="shared" si="230"/>
        <v>0</v>
      </c>
      <c r="BA206">
        <f t="shared" si="230"/>
        <v>0</v>
      </c>
      <c r="BB206">
        <f t="shared" si="230"/>
        <v>0</v>
      </c>
      <c r="BC206">
        <f t="shared" si="230"/>
        <v>0</v>
      </c>
      <c r="BD206">
        <f t="shared" si="230"/>
        <v>0</v>
      </c>
      <c r="BE206">
        <f t="shared" si="230"/>
        <v>0</v>
      </c>
      <c r="BF206">
        <f t="shared" si="230"/>
        <v>0</v>
      </c>
      <c r="BG206">
        <f t="shared" si="230"/>
        <v>0</v>
      </c>
      <c r="BH206">
        <f t="shared" si="230"/>
        <v>0</v>
      </c>
      <c r="BI206">
        <f t="shared" si="230"/>
        <v>0</v>
      </c>
      <c r="BJ206">
        <f t="shared" si="230"/>
        <v>0</v>
      </c>
      <c r="BK206">
        <f t="shared" si="230"/>
        <v>0</v>
      </c>
      <c r="BL206">
        <f t="shared" si="230"/>
        <v>0</v>
      </c>
      <c r="BM206">
        <f t="shared" si="230"/>
        <v>0</v>
      </c>
      <c r="BN206">
        <f t="shared" si="230"/>
        <v>0</v>
      </c>
      <c r="BO206">
        <f t="shared" ref="BO206:CT206" si="231">BO57</f>
        <v>0</v>
      </c>
      <c r="BP206">
        <f t="shared" si="231"/>
        <v>0</v>
      </c>
      <c r="BQ206">
        <f t="shared" si="231"/>
        <v>0</v>
      </c>
      <c r="BR206">
        <f t="shared" si="231"/>
        <v>0</v>
      </c>
      <c r="BS206">
        <f t="shared" si="231"/>
        <v>0</v>
      </c>
      <c r="BT206">
        <f t="shared" si="231"/>
        <v>0</v>
      </c>
      <c r="BU206">
        <f t="shared" si="231"/>
        <v>0</v>
      </c>
      <c r="BV206">
        <f t="shared" si="231"/>
        <v>0</v>
      </c>
      <c r="BW206">
        <f t="shared" si="231"/>
        <v>0</v>
      </c>
      <c r="BX206">
        <f t="shared" si="231"/>
        <v>0</v>
      </c>
      <c r="BY206">
        <f t="shared" si="231"/>
        <v>0</v>
      </c>
      <c r="BZ206">
        <f t="shared" si="231"/>
        <v>0</v>
      </c>
      <c r="CA206">
        <f t="shared" si="231"/>
        <v>0</v>
      </c>
      <c r="CB206">
        <f t="shared" si="231"/>
        <v>0</v>
      </c>
      <c r="CC206">
        <f t="shared" si="231"/>
        <v>0</v>
      </c>
      <c r="CD206">
        <f t="shared" si="231"/>
        <v>0</v>
      </c>
      <c r="CE206">
        <f t="shared" si="231"/>
        <v>0</v>
      </c>
      <c r="CF206">
        <f t="shared" si="231"/>
        <v>0</v>
      </c>
      <c r="CG206">
        <f t="shared" si="231"/>
        <v>0</v>
      </c>
      <c r="CH206">
        <f t="shared" si="231"/>
        <v>0</v>
      </c>
      <c r="CI206">
        <f t="shared" si="231"/>
        <v>0</v>
      </c>
      <c r="CJ206">
        <f t="shared" si="231"/>
        <v>0</v>
      </c>
      <c r="CK206">
        <f t="shared" si="231"/>
        <v>0</v>
      </c>
      <c r="CL206">
        <f t="shared" si="231"/>
        <v>0</v>
      </c>
      <c r="CM206">
        <f t="shared" si="231"/>
        <v>0</v>
      </c>
      <c r="CN206">
        <f t="shared" si="231"/>
        <v>0</v>
      </c>
      <c r="CO206">
        <f t="shared" si="231"/>
        <v>0</v>
      </c>
      <c r="CP206">
        <f t="shared" si="231"/>
        <v>0</v>
      </c>
      <c r="CQ206">
        <f t="shared" si="231"/>
        <v>0</v>
      </c>
      <c r="CR206">
        <f t="shared" si="231"/>
        <v>0</v>
      </c>
      <c r="CS206">
        <f t="shared" si="231"/>
        <v>0</v>
      </c>
      <c r="CT206">
        <f t="shared" si="231"/>
        <v>0</v>
      </c>
      <c r="CU206">
        <f t="shared" ref="CU206:DC206" si="232">CU57</f>
        <v>0</v>
      </c>
      <c r="CV206">
        <f t="shared" si="232"/>
        <v>0</v>
      </c>
      <c r="CW206">
        <f t="shared" si="232"/>
        <v>0</v>
      </c>
      <c r="CX206">
        <f t="shared" si="232"/>
        <v>0</v>
      </c>
      <c r="CY206">
        <f t="shared" si="232"/>
        <v>0</v>
      </c>
      <c r="CZ206">
        <f t="shared" si="232"/>
        <v>0</v>
      </c>
      <c r="DA206">
        <f t="shared" si="232"/>
        <v>0</v>
      </c>
      <c r="DB206">
        <f t="shared" si="232"/>
        <v>0</v>
      </c>
      <c r="DC206">
        <f t="shared" si="232"/>
        <v>0</v>
      </c>
      <c r="DD206">
        <f t="shared" si="224"/>
        <v>0</v>
      </c>
      <c r="DE206">
        <f t="shared" si="224"/>
        <v>0</v>
      </c>
      <c r="DF206">
        <f t="shared" si="224"/>
        <v>0</v>
      </c>
      <c r="DG206">
        <f t="shared" si="224"/>
        <v>0</v>
      </c>
      <c r="DH206">
        <f t="shared" si="224"/>
        <v>0</v>
      </c>
    </row>
    <row r="207" spans="1:112">
      <c r="A207">
        <f t="shared" si="166"/>
        <v>548</v>
      </c>
      <c r="B207" t="str">
        <f t="shared" si="166"/>
        <v>Corporación de las Fuerzas Armadas p/ el Des. Nacional</v>
      </c>
      <c r="C207">
        <f t="shared" ref="C207:AH207" si="233">C58</f>
        <v>0</v>
      </c>
      <c r="D207">
        <f t="shared" si="233"/>
        <v>0</v>
      </c>
      <c r="E207">
        <f t="shared" si="233"/>
        <v>0</v>
      </c>
      <c r="F207">
        <f t="shared" si="233"/>
        <v>0</v>
      </c>
      <c r="G207">
        <f t="shared" si="233"/>
        <v>0</v>
      </c>
      <c r="H207">
        <f t="shared" si="233"/>
        <v>527.96</v>
      </c>
      <c r="I207">
        <f t="shared" si="233"/>
        <v>0</v>
      </c>
      <c r="J207">
        <f t="shared" si="233"/>
        <v>0</v>
      </c>
      <c r="K207">
        <f t="shared" si="233"/>
        <v>80</v>
      </c>
      <c r="L207">
        <f t="shared" si="233"/>
        <v>87.22999999999999</v>
      </c>
      <c r="M207">
        <f t="shared" si="233"/>
        <v>0</v>
      </c>
      <c r="N207">
        <f t="shared" si="233"/>
        <v>0</v>
      </c>
      <c r="O207">
        <f t="shared" si="233"/>
        <v>0</v>
      </c>
      <c r="P207">
        <f t="shared" si="233"/>
        <v>0</v>
      </c>
      <c r="Q207">
        <f t="shared" si="233"/>
        <v>0</v>
      </c>
      <c r="R207">
        <f t="shared" si="233"/>
        <v>0</v>
      </c>
      <c r="S207">
        <f t="shared" si="233"/>
        <v>0</v>
      </c>
      <c r="T207">
        <f t="shared" si="233"/>
        <v>0</v>
      </c>
      <c r="U207">
        <f t="shared" si="233"/>
        <v>0</v>
      </c>
      <c r="V207">
        <f t="shared" si="233"/>
        <v>0</v>
      </c>
      <c r="W207">
        <f t="shared" si="233"/>
        <v>0</v>
      </c>
      <c r="X207">
        <f t="shared" si="233"/>
        <v>0</v>
      </c>
      <c r="Y207">
        <f t="shared" si="233"/>
        <v>0</v>
      </c>
      <c r="Z207">
        <f t="shared" si="233"/>
        <v>0</v>
      </c>
      <c r="AA207">
        <f t="shared" si="233"/>
        <v>0</v>
      </c>
      <c r="AB207">
        <f t="shared" si="233"/>
        <v>0</v>
      </c>
      <c r="AC207">
        <f t="shared" si="233"/>
        <v>0</v>
      </c>
      <c r="AD207">
        <f t="shared" si="233"/>
        <v>0</v>
      </c>
      <c r="AE207">
        <f t="shared" si="233"/>
        <v>0</v>
      </c>
      <c r="AF207">
        <f t="shared" si="233"/>
        <v>0</v>
      </c>
      <c r="AG207">
        <f t="shared" si="233"/>
        <v>0</v>
      </c>
      <c r="AH207">
        <f t="shared" si="233"/>
        <v>0</v>
      </c>
      <c r="AI207">
        <f t="shared" ref="AI207:BN207" si="234">AI58</f>
        <v>0</v>
      </c>
      <c r="AJ207">
        <f t="shared" si="234"/>
        <v>0</v>
      </c>
      <c r="AK207">
        <f t="shared" si="234"/>
        <v>0</v>
      </c>
      <c r="AL207">
        <f t="shared" si="234"/>
        <v>0</v>
      </c>
      <c r="AM207">
        <f t="shared" si="234"/>
        <v>0</v>
      </c>
      <c r="AN207">
        <f t="shared" si="234"/>
        <v>0</v>
      </c>
      <c r="AO207">
        <f t="shared" si="234"/>
        <v>0</v>
      </c>
      <c r="AP207">
        <f t="shared" si="234"/>
        <v>0</v>
      </c>
      <c r="AQ207">
        <f t="shared" si="234"/>
        <v>0</v>
      </c>
      <c r="AR207">
        <f t="shared" si="234"/>
        <v>0</v>
      </c>
      <c r="AS207">
        <f t="shared" si="234"/>
        <v>0</v>
      </c>
      <c r="AT207">
        <f t="shared" si="234"/>
        <v>0</v>
      </c>
      <c r="AU207">
        <f t="shared" si="234"/>
        <v>0</v>
      </c>
      <c r="AV207">
        <f t="shared" si="234"/>
        <v>0</v>
      </c>
      <c r="AW207">
        <f t="shared" si="234"/>
        <v>0</v>
      </c>
      <c r="AX207">
        <f t="shared" si="234"/>
        <v>0</v>
      </c>
      <c r="AY207">
        <f t="shared" si="234"/>
        <v>0</v>
      </c>
      <c r="AZ207">
        <f t="shared" si="234"/>
        <v>0</v>
      </c>
      <c r="BA207">
        <f t="shared" si="234"/>
        <v>0</v>
      </c>
      <c r="BB207">
        <f t="shared" si="234"/>
        <v>0</v>
      </c>
      <c r="BC207">
        <f t="shared" si="234"/>
        <v>0</v>
      </c>
      <c r="BD207">
        <f t="shared" si="234"/>
        <v>0</v>
      </c>
      <c r="BE207">
        <f t="shared" si="234"/>
        <v>0</v>
      </c>
      <c r="BF207">
        <f t="shared" si="234"/>
        <v>0</v>
      </c>
      <c r="BG207">
        <f t="shared" si="234"/>
        <v>0</v>
      </c>
      <c r="BH207">
        <f t="shared" si="234"/>
        <v>0</v>
      </c>
      <c r="BI207">
        <f t="shared" si="234"/>
        <v>0</v>
      </c>
      <c r="BJ207">
        <f t="shared" si="234"/>
        <v>0</v>
      </c>
      <c r="BK207">
        <f t="shared" si="234"/>
        <v>0</v>
      </c>
      <c r="BL207">
        <f t="shared" si="234"/>
        <v>0</v>
      </c>
      <c r="BM207">
        <f t="shared" si="234"/>
        <v>0</v>
      </c>
      <c r="BN207">
        <f t="shared" si="234"/>
        <v>0</v>
      </c>
      <c r="BO207">
        <f t="shared" ref="BO207:CT207" si="235">BO58</f>
        <v>0</v>
      </c>
      <c r="BP207">
        <f t="shared" si="235"/>
        <v>0</v>
      </c>
      <c r="BQ207">
        <f t="shared" si="235"/>
        <v>0</v>
      </c>
      <c r="BR207">
        <f t="shared" si="235"/>
        <v>0</v>
      </c>
      <c r="BS207">
        <f t="shared" si="235"/>
        <v>0</v>
      </c>
      <c r="BT207">
        <f t="shared" si="235"/>
        <v>0</v>
      </c>
      <c r="BU207">
        <f t="shared" si="235"/>
        <v>0</v>
      </c>
      <c r="BV207">
        <f t="shared" si="235"/>
        <v>0</v>
      </c>
      <c r="BW207">
        <f t="shared" si="235"/>
        <v>0</v>
      </c>
      <c r="BX207">
        <f t="shared" si="235"/>
        <v>0</v>
      </c>
      <c r="BY207">
        <f t="shared" si="235"/>
        <v>0</v>
      </c>
      <c r="BZ207">
        <f t="shared" si="235"/>
        <v>0</v>
      </c>
      <c r="CA207">
        <f t="shared" si="235"/>
        <v>0</v>
      </c>
      <c r="CB207">
        <f t="shared" si="235"/>
        <v>0</v>
      </c>
      <c r="CC207">
        <f t="shared" si="235"/>
        <v>0</v>
      </c>
      <c r="CD207">
        <f t="shared" si="235"/>
        <v>0</v>
      </c>
      <c r="CE207">
        <f t="shared" si="235"/>
        <v>0</v>
      </c>
      <c r="CF207">
        <f t="shared" si="235"/>
        <v>0</v>
      </c>
      <c r="CG207">
        <f t="shared" si="235"/>
        <v>0</v>
      </c>
      <c r="CH207">
        <f t="shared" si="235"/>
        <v>0</v>
      </c>
      <c r="CI207">
        <f t="shared" si="235"/>
        <v>0</v>
      </c>
      <c r="CJ207">
        <f t="shared" si="235"/>
        <v>0</v>
      </c>
      <c r="CK207">
        <f t="shared" si="235"/>
        <v>0</v>
      </c>
      <c r="CL207">
        <f t="shared" si="235"/>
        <v>0</v>
      </c>
      <c r="CM207">
        <f t="shared" si="235"/>
        <v>0</v>
      </c>
      <c r="CN207">
        <f t="shared" si="235"/>
        <v>0</v>
      </c>
      <c r="CO207">
        <f t="shared" si="235"/>
        <v>0</v>
      </c>
      <c r="CP207">
        <f t="shared" si="235"/>
        <v>0</v>
      </c>
      <c r="CQ207">
        <f t="shared" si="235"/>
        <v>0</v>
      </c>
      <c r="CR207">
        <f t="shared" si="235"/>
        <v>0</v>
      </c>
      <c r="CS207">
        <f t="shared" si="235"/>
        <v>0</v>
      </c>
      <c r="CT207">
        <f t="shared" si="235"/>
        <v>0</v>
      </c>
      <c r="CU207">
        <f t="shared" ref="CU207:DC207" si="236">CU58</f>
        <v>0</v>
      </c>
      <c r="CV207">
        <f t="shared" si="236"/>
        <v>0</v>
      </c>
      <c r="CW207">
        <f t="shared" si="236"/>
        <v>0</v>
      </c>
      <c r="CX207">
        <f t="shared" si="236"/>
        <v>0</v>
      </c>
      <c r="CY207">
        <f t="shared" si="236"/>
        <v>0</v>
      </c>
      <c r="CZ207">
        <f t="shared" si="236"/>
        <v>0</v>
      </c>
      <c r="DA207">
        <f t="shared" si="236"/>
        <v>0</v>
      </c>
      <c r="DB207">
        <f t="shared" si="236"/>
        <v>0</v>
      </c>
      <c r="DC207">
        <f t="shared" si="236"/>
        <v>0</v>
      </c>
      <c r="DD207">
        <f t="shared" si="224"/>
        <v>0</v>
      </c>
      <c r="DE207">
        <f t="shared" si="224"/>
        <v>0</v>
      </c>
      <c r="DF207">
        <f t="shared" si="224"/>
        <v>0</v>
      </c>
      <c r="DG207">
        <f t="shared" si="224"/>
        <v>0</v>
      </c>
      <c r="DH207">
        <f t="shared" si="224"/>
        <v>0</v>
      </c>
    </row>
    <row r="208" spans="1:112">
      <c r="A208">
        <f t="shared" si="166"/>
        <v>382</v>
      </c>
      <c r="B208" t="str">
        <f t="shared" si="166"/>
        <v>Agencia de Infraestructura en Salud y Equipamiento Médico</v>
      </c>
      <c r="C208">
        <f t="shared" ref="C208:AH208" si="237">C59</f>
        <v>0</v>
      </c>
      <c r="D208">
        <f t="shared" si="237"/>
        <v>1040</v>
      </c>
      <c r="E208">
        <f t="shared" si="237"/>
        <v>0</v>
      </c>
      <c r="F208">
        <f t="shared" si="237"/>
        <v>288</v>
      </c>
      <c r="G208">
        <f t="shared" si="237"/>
        <v>0</v>
      </c>
      <c r="H208">
        <f t="shared" si="237"/>
        <v>0</v>
      </c>
      <c r="I208">
        <f t="shared" si="237"/>
        <v>0</v>
      </c>
      <c r="J208">
        <f t="shared" si="237"/>
        <v>0</v>
      </c>
      <c r="K208">
        <f t="shared" si="237"/>
        <v>0</v>
      </c>
      <c r="L208">
        <f t="shared" si="237"/>
        <v>0</v>
      </c>
      <c r="M208">
        <f t="shared" si="237"/>
        <v>0</v>
      </c>
      <c r="N208">
        <f t="shared" si="237"/>
        <v>0</v>
      </c>
      <c r="O208">
        <f t="shared" si="237"/>
        <v>0</v>
      </c>
      <c r="P208">
        <f t="shared" si="237"/>
        <v>0</v>
      </c>
      <c r="Q208">
        <f t="shared" si="237"/>
        <v>0</v>
      </c>
      <c r="R208">
        <f t="shared" si="237"/>
        <v>0</v>
      </c>
      <c r="S208">
        <f t="shared" si="237"/>
        <v>0</v>
      </c>
      <c r="T208">
        <f t="shared" si="237"/>
        <v>0</v>
      </c>
      <c r="U208">
        <f t="shared" si="237"/>
        <v>0</v>
      </c>
      <c r="V208">
        <f t="shared" si="237"/>
        <v>0</v>
      </c>
      <c r="W208">
        <f t="shared" si="237"/>
        <v>0</v>
      </c>
      <c r="X208">
        <f t="shared" si="237"/>
        <v>0</v>
      </c>
      <c r="Y208">
        <f t="shared" si="237"/>
        <v>0</v>
      </c>
      <c r="Z208">
        <f t="shared" si="237"/>
        <v>0</v>
      </c>
      <c r="AA208">
        <f t="shared" si="237"/>
        <v>0</v>
      </c>
      <c r="AB208">
        <f t="shared" si="237"/>
        <v>0</v>
      </c>
      <c r="AC208">
        <f t="shared" si="237"/>
        <v>0</v>
      </c>
      <c r="AD208">
        <f t="shared" si="237"/>
        <v>0</v>
      </c>
      <c r="AE208">
        <f t="shared" si="237"/>
        <v>0</v>
      </c>
      <c r="AF208">
        <f t="shared" si="237"/>
        <v>0</v>
      </c>
      <c r="AG208">
        <f t="shared" si="237"/>
        <v>0</v>
      </c>
      <c r="AH208">
        <f t="shared" si="237"/>
        <v>0</v>
      </c>
      <c r="AI208">
        <f t="shared" ref="AI208:BN208" si="238">AI59</f>
        <v>0</v>
      </c>
      <c r="AJ208">
        <f t="shared" si="238"/>
        <v>0</v>
      </c>
      <c r="AK208">
        <f t="shared" si="238"/>
        <v>0</v>
      </c>
      <c r="AL208">
        <f t="shared" si="238"/>
        <v>0</v>
      </c>
      <c r="AM208">
        <f t="shared" si="238"/>
        <v>0</v>
      </c>
      <c r="AN208">
        <f t="shared" si="238"/>
        <v>0</v>
      </c>
      <c r="AO208">
        <f t="shared" si="238"/>
        <v>0</v>
      </c>
      <c r="AP208">
        <f t="shared" si="238"/>
        <v>0</v>
      </c>
      <c r="AQ208">
        <f t="shared" si="238"/>
        <v>0</v>
      </c>
      <c r="AR208">
        <f t="shared" si="238"/>
        <v>0</v>
      </c>
      <c r="AS208">
        <f t="shared" si="238"/>
        <v>0</v>
      </c>
      <c r="AT208">
        <f t="shared" si="238"/>
        <v>0</v>
      </c>
      <c r="AU208">
        <f t="shared" si="238"/>
        <v>0</v>
      </c>
      <c r="AV208">
        <f t="shared" si="238"/>
        <v>0</v>
      </c>
      <c r="AW208">
        <f t="shared" si="238"/>
        <v>0</v>
      </c>
      <c r="AX208">
        <f t="shared" si="238"/>
        <v>0</v>
      </c>
      <c r="AY208">
        <f t="shared" si="238"/>
        <v>0</v>
      </c>
      <c r="AZ208">
        <f t="shared" si="238"/>
        <v>0</v>
      </c>
      <c r="BA208">
        <f t="shared" si="238"/>
        <v>0</v>
      </c>
      <c r="BB208">
        <f t="shared" si="238"/>
        <v>0</v>
      </c>
      <c r="BC208">
        <f t="shared" si="238"/>
        <v>0</v>
      </c>
      <c r="BD208">
        <f t="shared" si="238"/>
        <v>0</v>
      </c>
      <c r="BE208">
        <f t="shared" si="238"/>
        <v>0</v>
      </c>
      <c r="BF208">
        <f t="shared" si="238"/>
        <v>0</v>
      </c>
      <c r="BG208">
        <f t="shared" si="238"/>
        <v>0</v>
      </c>
      <c r="BH208">
        <f t="shared" si="238"/>
        <v>0</v>
      </c>
      <c r="BI208">
        <f t="shared" si="238"/>
        <v>0</v>
      </c>
      <c r="BJ208">
        <f t="shared" si="238"/>
        <v>0</v>
      </c>
      <c r="BK208">
        <f t="shared" si="238"/>
        <v>0</v>
      </c>
      <c r="BL208">
        <f t="shared" si="238"/>
        <v>0</v>
      </c>
      <c r="BM208">
        <f t="shared" si="238"/>
        <v>0</v>
      </c>
      <c r="BN208">
        <f t="shared" si="238"/>
        <v>0</v>
      </c>
      <c r="BO208">
        <f t="shared" ref="BO208:CT208" si="239">BO59</f>
        <v>0</v>
      </c>
      <c r="BP208">
        <f t="shared" si="239"/>
        <v>0</v>
      </c>
      <c r="BQ208">
        <f t="shared" si="239"/>
        <v>0</v>
      </c>
      <c r="BR208">
        <f t="shared" si="239"/>
        <v>0</v>
      </c>
      <c r="BS208">
        <f t="shared" si="239"/>
        <v>0</v>
      </c>
      <c r="BT208">
        <f t="shared" si="239"/>
        <v>0</v>
      </c>
      <c r="BU208">
        <f t="shared" si="239"/>
        <v>0</v>
      </c>
      <c r="BV208">
        <f t="shared" si="239"/>
        <v>0</v>
      </c>
      <c r="BW208">
        <f t="shared" si="239"/>
        <v>0</v>
      </c>
      <c r="BX208">
        <f t="shared" si="239"/>
        <v>0</v>
      </c>
      <c r="BY208">
        <f t="shared" si="239"/>
        <v>0</v>
      </c>
      <c r="BZ208">
        <f t="shared" si="239"/>
        <v>0</v>
      </c>
      <c r="CA208">
        <f t="shared" si="239"/>
        <v>0</v>
      </c>
      <c r="CB208">
        <f t="shared" si="239"/>
        <v>0</v>
      </c>
      <c r="CC208">
        <f t="shared" si="239"/>
        <v>0</v>
      </c>
      <c r="CD208">
        <f t="shared" si="239"/>
        <v>0</v>
      </c>
      <c r="CE208">
        <f t="shared" si="239"/>
        <v>0</v>
      </c>
      <c r="CF208">
        <f t="shared" si="239"/>
        <v>0</v>
      </c>
      <c r="CG208">
        <f t="shared" si="239"/>
        <v>0</v>
      </c>
      <c r="CH208">
        <f t="shared" si="239"/>
        <v>0</v>
      </c>
      <c r="CI208">
        <f t="shared" si="239"/>
        <v>0</v>
      </c>
      <c r="CJ208">
        <f t="shared" si="239"/>
        <v>0</v>
      </c>
      <c r="CK208">
        <f t="shared" si="239"/>
        <v>0</v>
      </c>
      <c r="CL208">
        <f t="shared" si="239"/>
        <v>0</v>
      </c>
      <c r="CM208">
        <f t="shared" si="239"/>
        <v>0</v>
      </c>
      <c r="CN208">
        <f t="shared" si="239"/>
        <v>0</v>
      </c>
      <c r="CO208">
        <f t="shared" si="239"/>
        <v>0</v>
      </c>
      <c r="CP208">
        <f t="shared" si="239"/>
        <v>0</v>
      </c>
      <c r="CQ208">
        <f t="shared" si="239"/>
        <v>0</v>
      </c>
      <c r="CR208">
        <f t="shared" si="239"/>
        <v>0</v>
      </c>
      <c r="CS208">
        <f t="shared" si="239"/>
        <v>0</v>
      </c>
      <c r="CT208">
        <f t="shared" si="239"/>
        <v>0</v>
      </c>
      <c r="CU208">
        <f t="shared" ref="CU208:DC208" si="240">CU59</f>
        <v>0</v>
      </c>
      <c r="CV208">
        <f t="shared" si="240"/>
        <v>0</v>
      </c>
      <c r="CW208">
        <f t="shared" si="240"/>
        <v>0</v>
      </c>
      <c r="CX208">
        <f t="shared" si="240"/>
        <v>0</v>
      </c>
      <c r="CY208">
        <f t="shared" si="240"/>
        <v>0</v>
      </c>
      <c r="CZ208">
        <f t="shared" si="240"/>
        <v>0</v>
      </c>
      <c r="DA208">
        <f t="shared" si="240"/>
        <v>0</v>
      </c>
      <c r="DB208">
        <f t="shared" si="240"/>
        <v>0</v>
      </c>
      <c r="DC208">
        <f t="shared" si="240"/>
        <v>0</v>
      </c>
      <c r="DD208">
        <f t="shared" si="224"/>
        <v>0</v>
      </c>
      <c r="DE208">
        <f t="shared" si="224"/>
        <v>0</v>
      </c>
      <c r="DF208">
        <f t="shared" si="224"/>
        <v>0</v>
      </c>
      <c r="DG208">
        <f t="shared" si="224"/>
        <v>0</v>
      </c>
      <c r="DH208">
        <f t="shared" si="224"/>
        <v>0</v>
      </c>
    </row>
    <row r="209" spans="1:112">
      <c r="A209">
        <f t="shared" si="166"/>
        <v>190</v>
      </c>
      <c r="B209" t="str">
        <f t="shared" si="166"/>
        <v>Autoridad Jurisdiccional Administrativa Minera</v>
      </c>
      <c r="C209">
        <f t="shared" ref="C209:AH209" si="241">C60</f>
        <v>0</v>
      </c>
      <c r="D209">
        <f t="shared" si="241"/>
        <v>0</v>
      </c>
      <c r="E209">
        <f t="shared" si="241"/>
        <v>0</v>
      </c>
      <c r="F209">
        <f t="shared" si="241"/>
        <v>0</v>
      </c>
      <c r="G209">
        <f t="shared" si="241"/>
        <v>0</v>
      </c>
      <c r="H209">
        <f t="shared" si="241"/>
        <v>0</v>
      </c>
      <c r="I209">
        <f t="shared" si="241"/>
        <v>0</v>
      </c>
      <c r="J209">
        <f t="shared" si="241"/>
        <v>5583.2100000000009</v>
      </c>
      <c r="K209">
        <f t="shared" si="241"/>
        <v>0</v>
      </c>
      <c r="L209">
        <f t="shared" si="241"/>
        <v>0</v>
      </c>
      <c r="M209">
        <f t="shared" si="241"/>
        <v>0</v>
      </c>
      <c r="N209">
        <f t="shared" si="241"/>
        <v>0</v>
      </c>
      <c r="O209">
        <f t="shared" si="241"/>
        <v>0</v>
      </c>
      <c r="P209">
        <f t="shared" si="241"/>
        <v>0</v>
      </c>
      <c r="Q209">
        <f t="shared" si="241"/>
        <v>0</v>
      </c>
      <c r="R209">
        <f t="shared" si="241"/>
        <v>0</v>
      </c>
      <c r="S209">
        <f t="shared" si="241"/>
        <v>0</v>
      </c>
      <c r="T209">
        <f t="shared" si="241"/>
        <v>0</v>
      </c>
      <c r="U209">
        <f t="shared" si="241"/>
        <v>0</v>
      </c>
      <c r="V209">
        <f t="shared" si="241"/>
        <v>0</v>
      </c>
      <c r="W209">
        <f t="shared" si="241"/>
        <v>0</v>
      </c>
      <c r="X209">
        <f t="shared" si="241"/>
        <v>0</v>
      </c>
      <c r="Y209">
        <f t="shared" si="241"/>
        <v>0</v>
      </c>
      <c r="Z209">
        <f t="shared" si="241"/>
        <v>0</v>
      </c>
      <c r="AA209">
        <f t="shared" si="241"/>
        <v>0</v>
      </c>
      <c r="AB209">
        <f t="shared" si="241"/>
        <v>0</v>
      </c>
      <c r="AC209">
        <f t="shared" si="241"/>
        <v>0</v>
      </c>
      <c r="AD209">
        <f t="shared" si="241"/>
        <v>0</v>
      </c>
      <c r="AE209">
        <f t="shared" si="241"/>
        <v>0</v>
      </c>
      <c r="AF209">
        <f t="shared" si="241"/>
        <v>0</v>
      </c>
      <c r="AG209">
        <f t="shared" si="241"/>
        <v>0</v>
      </c>
      <c r="AH209">
        <f t="shared" si="241"/>
        <v>0</v>
      </c>
      <c r="AI209">
        <f t="shared" ref="AI209:BN209" si="242">AI60</f>
        <v>0</v>
      </c>
      <c r="AJ209">
        <f t="shared" si="242"/>
        <v>0</v>
      </c>
      <c r="AK209">
        <f t="shared" si="242"/>
        <v>0</v>
      </c>
      <c r="AL209">
        <f t="shared" si="242"/>
        <v>0</v>
      </c>
      <c r="AM209">
        <f t="shared" si="242"/>
        <v>0</v>
      </c>
      <c r="AN209">
        <f t="shared" si="242"/>
        <v>0</v>
      </c>
      <c r="AO209">
        <f t="shared" si="242"/>
        <v>0</v>
      </c>
      <c r="AP209">
        <f t="shared" si="242"/>
        <v>0</v>
      </c>
      <c r="AQ209">
        <f t="shared" si="242"/>
        <v>0</v>
      </c>
      <c r="AR209">
        <f t="shared" si="242"/>
        <v>0</v>
      </c>
      <c r="AS209">
        <f t="shared" si="242"/>
        <v>0</v>
      </c>
      <c r="AT209">
        <f t="shared" si="242"/>
        <v>0</v>
      </c>
      <c r="AU209">
        <f t="shared" si="242"/>
        <v>0</v>
      </c>
      <c r="AV209">
        <f t="shared" si="242"/>
        <v>0</v>
      </c>
      <c r="AW209">
        <f t="shared" si="242"/>
        <v>0</v>
      </c>
      <c r="AX209">
        <f t="shared" si="242"/>
        <v>0</v>
      </c>
      <c r="AY209">
        <f t="shared" si="242"/>
        <v>0</v>
      </c>
      <c r="AZ209">
        <f t="shared" si="242"/>
        <v>0</v>
      </c>
      <c r="BA209">
        <f t="shared" si="242"/>
        <v>0</v>
      </c>
      <c r="BB209">
        <f t="shared" si="242"/>
        <v>0</v>
      </c>
      <c r="BC209">
        <f t="shared" si="242"/>
        <v>0</v>
      </c>
      <c r="BD209">
        <f t="shared" si="242"/>
        <v>0</v>
      </c>
      <c r="BE209">
        <f t="shared" si="242"/>
        <v>0</v>
      </c>
      <c r="BF209">
        <f t="shared" si="242"/>
        <v>0</v>
      </c>
      <c r="BG209">
        <f t="shared" si="242"/>
        <v>0</v>
      </c>
      <c r="BH209">
        <f t="shared" si="242"/>
        <v>0</v>
      </c>
      <c r="BI209">
        <f t="shared" si="242"/>
        <v>0</v>
      </c>
      <c r="BJ209">
        <f t="shared" si="242"/>
        <v>0</v>
      </c>
      <c r="BK209">
        <f t="shared" si="242"/>
        <v>0</v>
      </c>
      <c r="BL209">
        <f t="shared" si="242"/>
        <v>0</v>
      </c>
      <c r="BM209">
        <f t="shared" si="242"/>
        <v>0</v>
      </c>
      <c r="BN209">
        <f t="shared" si="242"/>
        <v>0</v>
      </c>
      <c r="BO209">
        <f t="shared" ref="BO209:CT209" si="243">BO60</f>
        <v>0</v>
      </c>
      <c r="BP209">
        <f t="shared" si="243"/>
        <v>0</v>
      </c>
      <c r="BQ209">
        <f t="shared" si="243"/>
        <v>0</v>
      </c>
      <c r="BR209">
        <f t="shared" si="243"/>
        <v>0</v>
      </c>
      <c r="BS209">
        <f t="shared" si="243"/>
        <v>0</v>
      </c>
      <c r="BT209">
        <f t="shared" si="243"/>
        <v>0</v>
      </c>
      <c r="BU209">
        <f t="shared" si="243"/>
        <v>0</v>
      </c>
      <c r="BV209">
        <f t="shared" si="243"/>
        <v>0</v>
      </c>
      <c r="BW209">
        <f t="shared" si="243"/>
        <v>0</v>
      </c>
      <c r="BX209">
        <f t="shared" si="243"/>
        <v>0</v>
      </c>
      <c r="BY209">
        <f t="shared" si="243"/>
        <v>0</v>
      </c>
      <c r="BZ209">
        <f t="shared" si="243"/>
        <v>0</v>
      </c>
      <c r="CA209">
        <f t="shared" si="243"/>
        <v>0</v>
      </c>
      <c r="CB209">
        <f t="shared" si="243"/>
        <v>0</v>
      </c>
      <c r="CC209">
        <f t="shared" si="243"/>
        <v>0</v>
      </c>
      <c r="CD209">
        <f t="shared" si="243"/>
        <v>0</v>
      </c>
      <c r="CE209">
        <f t="shared" si="243"/>
        <v>0</v>
      </c>
      <c r="CF209">
        <f t="shared" si="243"/>
        <v>0</v>
      </c>
      <c r="CG209">
        <f t="shared" si="243"/>
        <v>0</v>
      </c>
      <c r="CH209">
        <f t="shared" si="243"/>
        <v>0</v>
      </c>
      <c r="CI209">
        <f t="shared" si="243"/>
        <v>0</v>
      </c>
      <c r="CJ209">
        <f t="shared" si="243"/>
        <v>0</v>
      </c>
      <c r="CK209">
        <f t="shared" si="243"/>
        <v>0</v>
      </c>
      <c r="CL209">
        <f t="shared" si="243"/>
        <v>0</v>
      </c>
      <c r="CM209">
        <f t="shared" si="243"/>
        <v>0</v>
      </c>
      <c r="CN209">
        <f t="shared" si="243"/>
        <v>0</v>
      </c>
      <c r="CO209">
        <f t="shared" si="243"/>
        <v>0</v>
      </c>
      <c r="CP209">
        <f t="shared" si="243"/>
        <v>0</v>
      </c>
      <c r="CQ209">
        <f t="shared" si="243"/>
        <v>0</v>
      </c>
      <c r="CR209">
        <f t="shared" si="243"/>
        <v>0</v>
      </c>
      <c r="CS209">
        <f t="shared" si="243"/>
        <v>0</v>
      </c>
      <c r="CT209">
        <f t="shared" si="243"/>
        <v>0</v>
      </c>
      <c r="CU209">
        <f t="shared" ref="CU209:DC209" si="244">CU60</f>
        <v>0</v>
      </c>
      <c r="CV209">
        <f t="shared" si="244"/>
        <v>0</v>
      </c>
      <c r="CW209">
        <f t="shared" si="244"/>
        <v>0</v>
      </c>
      <c r="CX209">
        <f t="shared" si="244"/>
        <v>0</v>
      </c>
      <c r="CY209">
        <f t="shared" si="244"/>
        <v>0</v>
      </c>
      <c r="CZ209">
        <f t="shared" si="244"/>
        <v>0</v>
      </c>
      <c r="DA209">
        <f t="shared" si="244"/>
        <v>0</v>
      </c>
      <c r="DB209">
        <f t="shared" si="244"/>
        <v>0</v>
      </c>
      <c r="DC209">
        <f t="shared" si="244"/>
        <v>0</v>
      </c>
      <c r="DD209">
        <f t="shared" si="224"/>
        <v>0</v>
      </c>
      <c r="DE209">
        <f t="shared" si="224"/>
        <v>0</v>
      </c>
      <c r="DF209">
        <f t="shared" si="224"/>
        <v>0</v>
      </c>
      <c r="DG209">
        <f t="shared" si="224"/>
        <v>0</v>
      </c>
      <c r="DH209">
        <f t="shared" si="224"/>
        <v>0</v>
      </c>
    </row>
    <row r="210" spans="1:112">
      <c r="A210">
        <f t="shared" si="166"/>
        <v>682</v>
      </c>
      <c r="B210" t="str">
        <f t="shared" si="166"/>
        <v>Defensoria del Pueblo</v>
      </c>
      <c r="C210">
        <f t="shared" ref="C210:AH210" si="245">C61</f>
        <v>0</v>
      </c>
      <c r="D210">
        <f t="shared" si="245"/>
        <v>0</v>
      </c>
      <c r="E210">
        <f t="shared" si="245"/>
        <v>0</v>
      </c>
      <c r="F210">
        <f t="shared" si="245"/>
        <v>50926.09</v>
      </c>
      <c r="G210">
        <f t="shared" si="245"/>
        <v>0</v>
      </c>
      <c r="H210">
        <f t="shared" si="245"/>
        <v>107408.8</v>
      </c>
      <c r="I210">
        <f t="shared" si="245"/>
        <v>0</v>
      </c>
      <c r="J210">
        <f t="shared" si="245"/>
        <v>1817.41</v>
      </c>
      <c r="K210">
        <f t="shared" si="245"/>
        <v>0</v>
      </c>
      <c r="L210">
        <f t="shared" si="245"/>
        <v>0</v>
      </c>
      <c r="M210">
        <f t="shared" si="245"/>
        <v>0</v>
      </c>
      <c r="N210">
        <f t="shared" si="245"/>
        <v>0</v>
      </c>
      <c r="O210">
        <f t="shared" si="245"/>
        <v>0</v>
      </c>
      <c r="P210">
        <f t="shared" si="245"/>
        <v>0</v>
      </c>
      <c r="Q210">
        <f t="shared" si="245"/>
        <v>0</v>
      </c>
      <c r="R210">
        <f t="shared" si="245"/>
        <v>0</v>
      </c>
      <c r="S210">
        <f t="shared" si="245"/>
        <v>0</v>
      </c>
      <c r="T210">
        <f t="shared" si="245"/>
        <v>0</v>
      </c>
      <c r="U210">
        <f t="shared" si="245"/>
        <v>0</v>
      </c>
      <c r="V210">
        <f t="shared" si="245"/>
        <v>0</v>
      </c>
      <c r="W210">
        <f t="shared" si="245"/>
        <v>0</v>
      </c>
      <c r="X210">
        <f t="shared" si="245"/>
        <v>0</v>
      </c>
      <c r="Y210">
        <f t="shared" si="245"/>
        <v>0</v>
      </c>
      <c r="Z210">
        <f t="shared" si="245"/>
        <v>0</v>
      </c>
      <c r="AA210">
        <f t="shared" si="245"/>
        <v>0</v>
      </c>
      <c r="AB210">
        <f t="shared" si="245"/>
        <v>0</v>
      </c>
      <c r="AC210">
        <f t="shared" si="245"/>
        <v>0</v>
      </c>
      <c r="AD210">
        <f t="shared" si="245"/>
        <v>0</v>
      </c>
      <c r="AE210">
        <f t="shared" si="245"/>
        <v>0</v>
      </c>
      <c r="AF210">
        <f t="shared" si="245"/>
        <v>0</v>
      </c>
      <c r="AG210">
        <f t="shared" si="245"/>
        <v>0</v>
      </c>
      <c r="AH210">
        <f t="shared" si="245"/>
        <v>0</v>
      </c>
      <c r="AI210">
        <f t="shared" ref="AI210:BN210" si="246">AI61</f>
        <v>0</v>
      </c>
      <c r="AJ210">
        <f t="shared" si="246"/>
        <v>0</v>
      </c>
      <c r="AK210">
        <f t="shared" si="246"/>
        <v>0</v>
      </c>
      <c r="AL210">
        <f t="shared" si="246"/>
        <v>0</v>
      </c>
      <c r="AM210">
        <f t="shared" si="246"/>
        <v>0</v>
      </c>
      <c r="AN210">
        <f t="shared" si="246"/>
        <v>0</v>
      </c>
      <c r="AO210">
        <f t="shared" si="246"/>
        <v>0</v>
      </c>
      <c r="AP210">
        <f t="shared" si="246"/>
        <v>0</v>
      </c>
      <c r="AQ210">
        <f t="shared" si="246"/>
        <v>0</v>
      </c>
      <c r="AR210">
        <f t="shared" si="246"/>
        <v>0</v>
      </c>
      <c r="AS210">
        <f t="shared" si="246"/>
        <v>0</v>
      </c>
      <c r="AT210">
        <f t="shared" si="246"/>
        <v>0</v>
      </c>
      <c r="AU210">
        <f t="shared" si="246"/>
        <v>0</v>
      </c>
      <c r="AV210">
        <f t="shared" si="246"/>
        <v>0</v>
      </c>
      <c r="AW210">
        <f t="shared" si="246"/>
        <v>0</v>
      </c>
      <c r="AX210">
        <f t="shared" si="246"/>
        <v>0</v>
      </c>
      <c r="AY210">
        <f t="shared" si="246"/>
        <v>0</v>
      </c>
      <c r="AZ210">
        <f t="shared" si="246"/>
        <v>0</v>
      </c>
      <c r="BA210">
        <f t="shared" si="246"/>
        <v>0</v>
      </c>
      <c r="BB210">
        <f t="shared" si="246"/>
        <v>0</v>
      </c>
      <c r="BC210">
        <f t="shared" si="246"/>
        <v>0</v>
      </c>
      <c r="BD210">
        <f t="shared" si="246"/>
        <v>0</v>
      </c>
      <c r="BE210">
        <f t="shared" si="246"/>
        <v>0</v>
      </c>
      <c r="BF210">
        <f t="shared" si="246"/>
        <v>0</v>
      </c>
      <c r="BG210">
        <f t="shared" si="246"/>
        <v>0</v>
      </c>
      <c r="BH210">
        <f t="shared" si="246"/>
        <v>0</v>
      </c>
      <c r="BI210">
        <f t="shared" si="246"/>
        <v>0</v>
      </c>
      <c r="BJ210">
        <f t="shared" si="246"/>
        <v>0</v>
      </c>
      <c r="BK210">
        <f t="shared" si="246"/>
        <v>0</v>
      </c>
      <c r="BL210">
        <f t="shared" si="246"/>
        <v>0</v>
      </c>
      <c r="BM210">
        <f t="shared" si="246"/>
        <v>0</v>
      </c>
      <c r="BN210">
        <f t="shared" si="246"/>
        <v>0</v>
      </c>
      <c r="BO210">
        <f t="shared" ref="BO210:CT210" si="247">BO61</f>
        <v>0</v>
      </c>
      <c r="BP210">
        <f t="shared" si="247"/>
        <v>0</v>
      </c>
      <c r="BQ210">
        <f t="shared" si="247"/>
        <v>0</v>
      </c>
      <c r="BR210">
        <f t="shared" si="247"/>
        <v>0</v>
      </c>
      <c r="BS210">
        <f t="shared" si="247"/>
        <v>0</v>
      </c>
      <c r="BT210">
        <f t="shared" si="247"/>
        <v>0</v>
      </c>
      <c r="BU210">
        <f t="shared" si="247"/>
        <v>0</v>
      </c>
      <c r="BV210">
        <f t="shared" si="247"/>
        <v>0</v>
      </c>
      <c r="BW210">
        <f t="shared" si="247"/>
        <v>0</v>
      </c>
      <c r="BX210">
        <f t="shared" si="247"/>
        <v>0</v>
      </c>
      <c r="BY210">
        <f t="shared" si="247"/>
        <v>0</v>
      </c>
      <c r="BZ210">
        <f t="shared" si="247"/>
        <v>0</v>
      </c>
      <c r="CA210">
        <f t="shared" si="247"/>
        <v>0</v>
      </c>
      <c r="CB210">
        <f t="shared" si="247"/>
        <v>0</v>
      </c>
      <c r="CC210">
        <f t="shared" si="247"/>
        <v>0</v>
      </c>
      <c r="CD210">
        <f t="shared" si="247"/>
        <v>0</v>
      </c>
      <c r="CE210">
        <f t="shared" si="247"/>
        <v>0</v>
      </c>
      <c r="CF210">
        <f t="shared" si="247"/>
        <v>0</v>
      </c>
      <c r="CG210">
        <f t="shared" si="247"/>
        <v>0</v>
      </c>
      <c r="CH210">
        <f t="shared" si="247"/>
        <v>0</v>
      </c>
      <c r="CI210">
        <f t="shared" si="247"/>
        <v>0</v>
      </c>
      <c r="CJ210">
        <f t="shared" si="247"/>
        <v>0</v>
      </c>
      <c r="CK210">
        <f t="shared" si="247"/>
        <v>0</v>
      </c>
      <c r="CL210">
        <f t="shared" si="247"/>
        <v>0</v>
      </c>
      <c r="CM210">
        <f t="shared" si="247"/>
        <v>0</v>
      </c>
      <c r="CN210">
        <f t="shared" si="247"/>
        <v>0</v>
      </c>
      <c r="CO210">
        <f t="shared" si="247"/>
        <v>0</v>
      </c>
      <c r="CP210">
        <f t="shared" si="247"/>
        <v>0</v>
      </c>
      <c r="CQ210">
        <f t="shared" si="247"/>
        <v>0</v>
      </c>
      <c r="CR210">
        <f t="shared" si="247"/>
        <v>0</v>
      </c>
      <c r="CS210">
        <f t="shared" si="247"/>
        <v>0</v>
      </c>
      <c r="CT210">
        <f t="shared" si="247"/>
        <v>0</v>
      </c>
      <c r="CU210">
        <f t="shared" ref="CU210:DC210" si="248">CU61</f>
        <v>0</v>
      </c>
      <c r="CV210">
        <f t="shared" si="248"/>
        <v>0</v>
      </c>
      <c r="CW210">
        <f t="shared" si="248"/>
        <v>0</v>
      </c>
      <c r="CX210">
        <f t="shared" si="248"/>
        <v>0</v>
      </c>
      <c r="CY210">
        <f t="shared" si="248"/>
        <v>0</v>
      </c>
      <c r="CZ210">
        <f t="shared" si="248"/>
        <v>0</v>
      </c>
      <c r="DA210">
        <f t="shared" si="248"/>
        <v>0</v>
      </c>
      <c r="DB210">
        <f t="shared" si="248"/>
        <v>0</v>
      </c>
      <c r="DC210">
        <f t="shared" si="248"/>
        <v>0</v>
      </c>
      <c r="DD210">
        <f t="shared" si="224"/>
        <v>0</v>
      </c>
      <c r="DE210">
        <f t="shared" si="224"/>
        <v>0</v>
      </c>
      <c r="DF210">
        <f t="shared" si="224"/>
        <v>0</v>
      </c>
      <c r="DG210">
        <f t="shared" si="224"/>
        <v>0</v>
      </c>
      <c r="DH210">
        <f t="shared" si="224"/>
        <v>0</v>
      </c>
    </row>
    <row r="211" spans="1:112">
      <c r="A211">
        <f t="shared" ref="A211:B230" si="249">A62</f>
        <v>590</v>
      </c>
      <c r="B211" t="str">
        <f t="shared" si="249"/>
        <v>Empresa Pública "QUIPUS"</v>
      </c>
      <c r="C211">
        <f t="shared" ref="C211:AH211" si="250">C62</f>
        <v>0</v>
      </c>
      <c r="D211">
        <f t="shared" si="250"/>
        <v>0</v>
      </c>
      <c r="E211">
        <f t="shared" si="250"/>
        <v>0</v>
      </c>
      <c r="F211">
        <f t="shared" si="250"/>
        <v>0</v>
      </c>
      <c r="G211">
        <f t="shared" si="250"/>
        <v>0</v>
      </c>
      <c r="H211">
        <f t="shared" si="250"/>
        <v>0</v>
      </c>
      <c r="I211">
        <f t="shared" si="250"/>
        <v>80</v>
      </c>
      <c r="J211">
        <f t="shared" si="250"/>
        <v>0</v>
      </c>
      <c r="K211">
        <f t="shared" si="250"/>
        <v>220</v>
      </c>
      <c r="L211">
        <f t="shared" si="250"/>
        <v>505.55</v>
      </c>
      <c r="M211">
        <f t="shared" si="250"/>
        <v>0</v>
      </c>
      <c r="N211">
        <f t="shared" si="250"/>
        <v>0</v>
      </c>
      <c r="O211">
        <f t="shared" si="250"/>
        <v>0</v>
      </c>
      <c r="P211">
        <f t="shared" si="250"/>
        <v>0</v>
      </c>
      <c r="Q211">
        <f t="shared" si="250"/>
        <v>0</v>
      </c>
      <c r="R211">
        <f t="shared" si="250"/>
        <v>0</v>
      </c>
      <c r="S211">
        <f t="shared" si="250"/>
        <v>0</v>
      </c>
      <c r="T211">
        <f t="shared" si="250"/>
        <v>0</v>
      </c>
      <c r="U211">
        <f t="shared" si="250"/>
        <v>0</v>
      </c>
      <c r="V211">
        <f t="shared" si="250"/>
        <v>0</v>
      </c>
      <c r="W211">
        <f t="shared" si="250"/>
        <v>0</v>
      </c>
      <c r="X211">
        <f t="shared" si="250"/>
        <v>0</v>
      </c>
      <c r="Y211">
        <f t="shared" si="250"/>
        <v>0</v>
      </c>
      <c r="Z211">
        <f t="shared" si="250"/>
        <v>0</v>
      </c>
      <c r="AA211">
        <f t="shared" si="250"/>
        <v>0</v>
      </c>
      <c r="AB211">
        <f t="shared" si="250"/>
        <v>0</v>
      </c>
      <c r="AC211">
        <f t="shared" si="250"/>
        <v>0</v>
      </c>
      <c r="AD211">
        <f t="shared" si="250"/>
        <v>0</v>
      </c>
      <c r="AE211">
        <f t="shared" si="250"/>
        <v>0</v>
      </c>
      <c r="AF211">
        <f t="shared" si="250"/>
        <v>0</v>
      </c>
      <c r="AG211">
        <f t="shared" si="250"/>
        <v>0</v>
      </c>
      <c r="AH211">
        <f t="shared" si="250"/>
        <v>0</v>
      </c>
      <c r="AI211">
        <f t="shared" ref="AI211:BN211" si="251">AI62</f>
        <v>0</v>
      </c>
      <c r="AJ211">
        <f t="shared" si="251"/>
        <v>0</v>
      </c>
      <c r="AK211">
        <f t="shared" si="251"/>
        <v>0</v>
      </c>
      <c r="AL211">
        <f t="shared" si="251"/>
        <v>0</v>
      </c>
      <c r="AM211">
        <f t="shared" si="251"/>
        <v>0</v>
      </c>
      <c r="AN211">
        <f t="shared" si="251"/>
        <v>0</v>
      </c>
      <c r="AO211">
        <f t="shared" si="251"/>
        <v>0</v>
      </c>
      <c r="AP211">
        <f t="shared" si="251"/>
        <v>0</v>
      </c>
      <c r="AQ211">
        <f t="shared" si="251"/>
        <v>0</v>
      </c>
      <c r="AR211">
        <f t="shared" si="251"/>
        <v>0</v>
      </c>
      <c r="AS211">
        <f t="shared" si="251"/>
        <v>0</v>
      </c>
      <c r="AT211">
        <f t="shared" si="251"/>
        <v>0</v>
      </c>
      <c r="AU211">
        <f t="shared" si="251"/>
        <v>0</v>
      </c>
      <c r="AV211">
        <f t="shared" si="251"/>
        <v>0</v>
      </c>
      <c r="AW211">
        <f t="shared" si="251"/>
        <v>0</v>
      </c>
      <c r="AX211">
        <f t="shared" si="251"/>
        <v>0</v>
      </c>
      <c r="AY211">
        <f t="shared" si="251"/>
        <v>0</v>
      </c>
      <c r="AZ211">
        <f t="shared" si="251"/>
        <v>0</v>
      </c>
      <c r="BA211">
        <f t="shared" si="251"/>
        <v>0</v>
      </c>
      <c r="BB211">
        <f t="shared" si="251"/>
        <v>0</v>
      </c>
      <c r="BC211">
        <f t="shared" si="251"/>
        <v>0</v>
      </c>
      <c r="BD211">
        <f t="shared" si="251"/>
        <v>0</v>
      </c>
      <c r="BE211">
        <f t="shared" si="251"/>
        <v>0</v>
      </c>
      <c r="BF211">
        <f t="shared" si="251"/>
        <v>0</v>
      </c>
      <c r="BG211">
        <f t="shared" si="251"/>
        <v>0</v>
      </c>
      <c r="BH211">
        <f t="shared" si="251"/>
        <v>0</v>
      </c>
      <c r="BI211">
        <f t="shared" si="251"/>
        <v>0</v>
      </c>
      <c r="BJ211">
        <f t="shared" si="251"/>
        <v>0</v>
      </c>
      <c r="BK211">
        <f t="shared" si="251"/>
        <v>0</v>
      </c>
      <c r="BL211">
        <f t="shared" si="251"/>
        <v>0</v>
      </c>
      <c r="BM211">
        <f t="shared" si="251"/>
        <v>0</v>
      </c>
      <c r="BN211">
        <f t="shared" si="251"/>
        <v>0</v>
      </c>
      <c r="BO211">
        <f t="shared" ref="BO211:CT211" si="252">BO62</f>
        <v>0</v>
      </c>
      <c r="BP211">
        <f t="shared" si="252"/>
        <v>0</v>
      </c>
      <c r="BQ211">
        <f t="shared" si="252"/>
        <v>0</v>
      </c>
      <c r="BR211">
        <f t="shared" si="252"/>
        <v>0</v>
      </c>
      <c r="BS211">
        <f t="shared" si="252"/>
        <v>0</v>
      </c>
      <c r="BT211">
        <f t="shared" si="252"/>
        <v>0</v>
      </c>
      <c r="BU211">
        <f t="shared" si="252"/>
        <v>0</v>
      </c>
      <c r="BV211">
        <f t="shared" si="252"/>
        <v>0</v>
      </c>
      <c r="BW211">
        <f t="shared" si="252"/>
        <v>0</v>
      </c>
      <c r="BX211">
        <f t="shared" si="252"/>
        <v>0</v>
      </c>
      <c r="BY211">
        <f t="shared" si="252"/>
        <v>0</v>
      </c>
      <c r="BZ211">
        <f t="shared" si="252"/>
        <v>0</v>
      </c>
      <c r="CA211">
        <f t="shared" si="252"/>
        <v>0</v>
      </c>
      <c r="CB211">
        <f t="shared" si="252"/>
        <v>0</v>
      </c>
      <c r="CC211">
        <f t="shared" si="252"/>
        <v>0</v>
      </c>
      <c r="CD211">
        <f t="shared" si="252"/>
        <v>0</v>
      </c>
      <c r="CE211">
        <f t="shared" si="252"/>
        <v>0</v>
      </c>
      <c r="CF211">
        <f t="shared" si="252"/>
        <v>0</v>
      </c>
      <c r="CG211">
        <f t="shared" si="252"/>
        <v>0</v>
      </c>
      <c r="CH211">
        <f t="shared" si="252"/>
        <v>0</v>
      </c>
      <c r="CI211">
        <f t="shared" si="252"/>
        <v>0</v>
      </c>
      <c r="CJ211">
        <f t="shared" si="252"/>
        <v>0</v>
      </c>
      <c r="CK211">
        <f t="shared" si="252"/>
        <v>0</v>
      </c>
      <c r="CL211">
        <f t="shared" si="252"/>
        <v>0</v>
      </c>
      <c r="CM211">
        <f t="shared" si="252"/>
        <v>0</v>
      </c>
      <c r="CN211">
        <f t="shared" si="252"/>
        <v>0</v>
      </c>
      <c r="CO211">
        <f t="shared" si="252"/>
        <v>0</v>
      </c>
      <c r="CP211">
        <f t="shared" si="252"/>
        <v>0</v>
      </c>
      <c r="CQ211">
        <f t="shared" si="252"/>
        <v>0</v>
      </c>
      <c r="CR211">
        <f t="shared" si="252"/>
        <v>0</v>
      </c>
      <c r="CS211">
        <f t="shared" si="252"/>
        <v>0</v>
      </c>
      <c r="CT211">
        <f t="shared" si="252"/>
        <v>0</v>
      </c>
      <c r="CU211">
        <f t="shared" ref="CU211:DC211" si="253">CU62</f>
        <v>0</v>
      </c>
      <c r="CV211">
        <f t="shared" si="253"/>
        <v>0</v>
      </c>
      <c r="CW211">
        <f t="shared" si="253"/>
        <v>0</v>
      </c>
      <c r="CX211">
        <f t="shared" si="253"/>
        <v>0</v>
      </c>
      <c r="CY211">
        <f t="shared" si="253"/>
        <v>0</v>
      </c>
      <c r="CZ211">
        <f t="shared" si="253"/>
        <v>0</v>
      </c>
      <c r="DA211">
        <f t="shared" si="253"/>
        <v>0</v>
      </c>
      <c r="DB211">
        <f t="shared" si="253"/>
        <v>0</v>
      </c>
      <c r="DC211">
        <f t="shared" si="253"/>
        <v>0</v>
      </c>
      <c r="DD211">
        <f t="shared" si="224"/>
        <v>0</v>
      </c>
      <c r="DE211">
        <f t="shared" si="224"/>
        <v>0</v>
      </c>
      <c r="DF211">
        <f t="shared" si="224"/>
        <v>0</v>
      </c>
      <c r="DG211">
        <f t="shared" si="224"/>
        <v>0</v>
      </c>
      <c r="DH211">
        <f t="shared" si="224"/>
        <v>0</v>
      </c>
    </row>
    <row r="212" spans="1:112">
      <c r="A212">
        <f t="shared" si="249"/>
        <v>903</v>
      </c>
      <c r="B212" t="str">
        <f t="shared" si="249"/>
        <v>Gobierno Autónomo Departamental de Cochabamba</v>
      </c>
      <c r="C212">
        <f t="shared" ref="C212:AH212" si="254">C63</f>
        <v>0</v>
      </c>
      <c r="D212">
        <f t="shared" si="254"/>
        <v>0</v>
      </c>
      <c r="E212">
        <f t="shared" si="254"/>
        <v>0</v>
      </c>
      <c r="F212">
        <f t="shared" si="254"/>
        <v>0</v>
      </c>
      <c r="G212">
        <f t="shared" si="254"/>
        <v>0</v>
      </c>
      <c r="H212">
        <f t="shared" si="254"/>
        <v>0</v>
      </c>
      <c r="I212">
        <f t="shared" si="254"/>
        <v>0</v>
      </c>
      <c r="J212">
        <f t="shared" si="254"/>
        <v>11185.71</v>
      </c>
      <c r="K212">
        <f t="shared" si="254"/>
        <v>0</v>
      </c>
      <c r="L212">
        <f t="shared" si="254"/>
        <v>3635.8599999999997</v>
      </c>
      <c r="M212">
        <f t="shared" si="254"/>
        <v>0</v>
      </c>
      <c r="N212">
        <f t="shared" si="254"/>
        <v>0</v>
      </c>
      <c r="O212">
        <f t="shared" si="254"/>
        <v>0</v>
      </c>
      <c r="P212">
        <f t="shared" si="254"/>
        <v>0</v>
      </c>
      <c r="Q212">
        <f t="shared" si="254"/>
        <v>0</v>
      </c>
      <c r="R212">
        <f t="shared" si="254"/>
        <v>0</v>
      </c>
      <c r="S212">
        <f t="shared" si="254"/>
        <v>0</v>
      </c>
      <c r="T212">
        <f t="shared" si="254"/>
        <v>0</v>
      </c>
      <c r="U212">
        <f t="shared" si="254"/>
        <v>0</v>
      </c>
      <c r="V212">
        <f t="shared" si="254"/>
        <v>0</v>
      </c>
      <c r="W212">
        <f t="shared" si="254"/>
        <v>0</v>
      </c>
      <c r="X212">
        <f t="shared" si="254"/>
        <v>0</v>
      </c>
      <c r="Y212">
        <f t="shared" si="254"/>
        <v>0</v>
      </c>
      <c r="Z212">
        <f t="shared" si="254"/>
        <v>0</v>
      </c>
      <c r="AA212">
        <f t="shared" si="254"/>
        <v>0</v>
      </c>
      <c r="AB212">
        <f t="shared" si="254"/>
        <v>0</v>
      </c>
      <c r="AC212">
        <f t="shared" si="254"/>
        <v>0</v>
      </c>
      <c r="AD212">
        <f t="shared" si="254"/>
        <v>0</v>
      </c>
      <c r="AE212">
        <f t="shared" si="254"/>
        <v>0</v>
      </c>
      <c r="AF212">
        <f t="shared" si="254"/>
        <v>0</v>
      </c>
      <c r="AG212">
        <f t="shared" si="254"/>
        <v>0</v>
      </c>
      <c r="AH212">
        <f t="shared" si="254"/>
        <v>0</v>
      </c>
      <c r="AI212">
        <f t="shared" ref="AI212:BN212" si="255">AI63</f>
        <v>0</v>
      </c>
      <c r="AJ212">
        <f t="shared" si="255"/>
        <v>0</v>
      </c>
      <c r="AK212">
        <f t="shared" si="255"/>
        <v>0</v>
      </c>
      <c r="AL212">
        <f t="shared" si="255"/>
        <v>0</v>
      </c>
      <c r="AM212">
        <f t="shared" si="255"/>
        <v>0</v>
      </c>
      <c r="AN212">
        <f t="shared" si="255"/>
        <v>0</v>
      </c>
      <c r="AO212">
        <f t="shared" si="255"/>
        <v>0</v>
      </c>
      <c r="AP212">
        <f t="shared" si="255"/>
        <v>0</v>
      </c>
      <c r="AQ212">
        <f t="shared" si="255"/>
        <v>0</v>
      </c>
      <c r="AR212">
        <f t="shared" si="255"/>
        <v>0</v>
      </c>
      <c r="AS212">
        <f t="shared" si="255"/>
        <v>0</v>
      </c>
      <c r="AT212">
        <f t="shared" si="255"/>
        <v>0</v>
      </c>
      <c r="AU212">
        <f t="shared" si="255"/>
        <v>0</v>
      </c>
      <c r="AV212">
        <f t="shared" si="255"/>
        <v>0</v>
      </c>
      <c r="AW212">
        <f t="shared" si="255"/>
        <v>0</v>
      </c>
      <c r="AX212">
        <f t="shared" si="255"/>
        <v>0</v>
      </c>
      <c r="AY212">
        <f t="shared" si="255"/>
        <v>0</v>
      </c>
      <c r="AZ212">
        <f t="shared" si="255"/>
        <v>0</v>
      </c>
      <c r="BA212">
        <f t="shared" si="255"/>
        <v>0</v>
      </c>
      <c r="BB212">
        <f t="shared" si="255"/>
        <v>0</v>
      </c>
      <c r="BC212">
        <f t="shared" si="255"/>
        <v>0</v>
      </c>
      <c r="BD212">
        <f t="shared" si="255"/>
        <v>0</v>
      </c>
      <c r="BE212">
        <f t="shared" si="255"/>
        <v>0</v>
      </c>
      <c r="BF212">
        <f t="shared" si="255"/>
        <v>0</v>
      </c>
      <c r="BG212">
        <f t="shared" si="255"/>
        <v>0</v>
      </c>
      <c r="BH212">
        <f t="shared" si="255"/>
        <v>0</v>
      </c>
      <c r="BI212">
        <f t="shared" si="255"/>
        <v>0</v>
      </c>
      <c r="BJ212">
        <f t="shared" si="255"/>
        <v>0</v>
      </c>
      <c r="BK212">
        <f t="shared" si="255"/>
        <v>0</v>
      </c>
      <c r="BL212">
        <f t="shared" si="255"/>
        <v>0</v>
      </c>
      <c r="BM212">
        <f t="shared" si="255"/>
        <v>0</v>
      </c>
      <c r="BN212">
        <f t="shared" si="255"/>
        <v>0</v>
      </c>
      <c r="BO212">
        <f t="shared" ref="BO212:CT212" si="256">BO63</f>
        <v>0</v>
      </c>
      <c r="BP212">
        <f t="shared" si="256"/>
        <v>0</v>
      </c>
      <c r="BQ212">
        <f t="shared" si="256"/>
        <v>0</v>
      </c>
      <c r="BR212">
        <f t="shared" si="256"/>
        <v>0</v>
      </c>
      <c r="BS212">
        <f t="shared" si="256"/>
        <v>0</v>
      </c>
      <c r="BT212">
        <f t="shared" si="256"/>
        <v>0</v>
      </c>
      <c r="BU212">
        <f t="shared" si="256"/>
        <v>0</v>
      </c>
      <c r="BV212">
        <f t="shared" si="256"/>
        <v>0</v>
      </c>
      <c r="BW212">
        <f t="shared" si="256"/>
        <v>0</v>
      </c>
      <c r="BX212">
        <f t="shared" si="256"/>
        <v>0</v>
      </c>
      <c r="BY212">
        <f t="shared" si="256"/>
        <v>0</v>
      </c>
      <c r="BZ212">
        <f t="shared" si="256"/>
        <v>0</v>
      </c>
      <c r="CA212">
        <f t="shared" si="256"/>
        <v>0</v>
      </c>
      <c r="CB212">
        <f t="shared" si="256"/>
        <v>0</v>
      </c>
      <c r="CC212">
        <f t="shared" si="256"/>
        <v>0</v>
      </c>
      <c r="CD212">
        <f t="shared" si="256"/>
        <v>0</v>
      </c>
      <c r="CE212">
        <f t="shared" si="256"/>
        <v>0</v>
      </c>
      <c r="CF212">
        <f t="shared" si="256"/>
        <v>0</v>
      </c>
      <c r="CG212">
        <f t="shared" si="256"/>
        <v>0</v>
      </c>
      <c r="CH212">
        <f t="shared" si="256"/>
        <v>0</v>
      </c>
      <c r="CI212">
        <f t="shared" si="256"/>
        <v>0</v>
      </c>
      <c r="CJ212">
        <f t="shared" si="256"/>
        <v>0</v>
      </c>
      <c r="CK212">
        <f t="shared" si="256"/>
        <v>0</v>
      </c>
      <c r="CL212">
        <f t="shared" si="256"/>
        <v>0</v>
      </c>
      <c r="CM212">
        <f t="shared" si="256"/>
        <v>0</v>
      </c>
      <c r="CN212">
        <f t="shared" si="256"/>
        <v>0</v>
      </c>
      <c r="CO212">
        <f t="shared" si="256"/>
        <v>0</v>
      </c>
      <c r="CP212">
        <f t="shared" si="256"/>
        <v>0</v>
      </c>
      <c r="CQ212">
        <f t="shared" si="256"/>
        <v>0</v>
      </c>
      <c r="CR212">
        <f t="shared" si="256"/>
        <v>0</v>
      </c>
      <c r="CS212">
        <f t="shared" si="256"/>
        <v>0</v>
      </c>
      <c r="CT212">
        <f t="shared" si="256"/>
        <v>0</v>
      </c>
      <c r="CU212">
        <f t="shared" ref="CU212:DC212" si="257">CU63</f>
        <v>0</v>
      </c>
      <c r="CV212">
        <f t="shared" si="257"/>
        <v>0</v>
      </c>
      <c r="CW212">
        <f t="shared" si="257"/>
        <v>0</v>
      </c>
      <c r="CX212">
        <f t="shared" si="257"/>
        <v>0</v>
      </c>
      <c r="CY212">
        <f t="shared" si="257"/>
        <v>0</v>
      </c>
      <c r="CZ212">
        <f t="shared" si="257"/>
        <v>0</v>
      </c>
      <c r="DA212">
        <f t="shared" si="257"/>
        <v>0</v>
      </c>
      <c r="DB212">
        <f t="shared" si="257"/>
        <v>0</v>
      </c>
      <c r="DC212">
        <f t="shared" si="257"/>
        <v>0</v>
      </c>
      <c r="DD212">
        <f t="shared" si="224"/>
        <v>0</v>
      </c>
      <c r="DE212">
        <f t="shared" si="224"/>
        <v>0</v>
      </c>
      <c r="DF212">
        <f t="shared" si="224"/>
        <v>0</v>
      </c>
      <c r="DG212">
        <f t="shared" si="224"/>
        <v>0</v>
      </c>
      <c r="DH212">
        <f t="shared" si="224"/>
        <v>0</v>
      </c>
    </row>
    <row r="213" spans="1:112">
      <c r="A213">
        <f t="shared" si="249"/>
        <v>572</v>
      </c>
      <c r="B213" t="str">
        <f t="shared" si="249"/>
        <v>Empresa de Apoyo a la Producción de Alimentos</v>
      </c>
      <c r="C213">
        <f t="shared" ref="C213:AH213" si="258">C64</f>
        <v>0</v>
      </c>
      <c r="D213">
        <f t="shared" si="258"/>
        <v>0</v>
      </c>
      <c r="E213">
        <f t="shared" si="258"/>
        <v>0</v>
      </c>
      <c r="F213">
        <f t="shared" si="258"/>
        <v>4245.26</v>
      </c>
      <c r="G213">
        <f t="shared" si="258"/>
        <v>0</v>
      </c>
      <c r="H213">
        <f t="shared" si="258"/>
        <v>4302.4400000000005</v>
      </c>
      <c r="I213">
        <f t="shared" si="258"/>
        <v>0</v>
      </c>
      <c r="J213">
        <f t="shared" si="258"/>
        <v>1469.82</v>
      </c>
      <c r="K213">
        <f t="shared" si="258"/>
        <v>0</v>
      </c>
      <c r="L213">
        <f t="shared" si="258"/>
        <v>63.03</v>
      </c>
      <c r="M213">
        <f t="shared" si="258"/>
        <v>0</v>
      </c>
      <c r="N213">
        <f t="shared" si="258"/>
        <v>0</v>
      </c>
      <c r="O213">
        <f t="shared" si="258"/>
        <v>0</v>
      </c>
      <c r="P213">
        <f t="shared" si="258"/>
        <v>0</v>
      </c>
      <c r="Q213">
        <f t="shared" si="258"/>
        <v>0</v>
      </c>
      <c r="R213">
        <f t="shared" si="258"/>
        <v>0</v>
      </c>
      <c r="S213">
        <f t="shared" si="258"/>
        <v>0</v>
      </c>
      <c r="T213">
        <f t="shared" si="258"/>
        <v>0</v>
      </c>
      <c r="U213">
        <f t="shared" si="258"/>
        <v>0</v>
      </c>
      <c r="V213">
        <f t="shared" si="258"/>
        <v>0</v>
      </c>
      <c r="W213">
        <f t="shared" si="258"/>
        <v>0</v>
      </c>
      <c r="X213">
        <f t="shared" si="258"/>
        <v>0</v>
      </c>
      <c r="Y213">
        <f t="shared" si="258"/>
        <v>0</v>
      </c>
      <c r="Z213">
        <f t="shared" si="258"/>
        <v>0</v>
      </c>
      <c r="AA213">
        <f t="shared" si="258"/>
        <v>0</v>
      </c>
      <c r="AB213">
        <f t="shared" si="258"/>
        <v>0</v>
      </c>
      <c r="AC213">
        <f t="shared" si="258"/>
        <v>0</v>
      </c>
      <c r="AD213">
        <f t="shared" si="258"/>
        <v>0</v>
      </c>
      <c r="AE213">
        <f t="shared" si="258"/>
        <v>0</v>
      </c>
      <c r="AF213">
        <f t="shared" si="258"/>
        <v>0</v>
      </c>
      <c r="AG213">
        <f t="shared" si="258"/>
        <v>0</v>
      </c>
      <c r="AH213">
        <f t="shared" si="258"/>
        <v>0</v>
      </c>
      <c r="AI213">
        <f t="shared" ref="AI213:BN213" si="259">AI64</f>
        <v>0</v>
      </c>
      <c r="AJ213">
        <f t="shared" si="259"/>
        <v>0</v>
      </c>
      <c r="AK213">
        <f t="shared" si="259"/>
        <v>0</v>
      </c>
      <c r="AL213">
        <f t="shared" si="259"/>
        <v>0</v>
      </c>
      <c r="AM213">
        <f t="shared" si="259"/>
        <v>0</v>
      </c>
      <c r="AN213">
        <f t="shared" si="259"/>
        <v>0</v>
      </c>
      <c r="AO213">
        <f t="shared" si="259"/>
        <v>0</v>
      </c>
      <c r="AP213">
        <f t="shared" si="259"/>
        <v>0</v>
      </c>
      <c r="AQ213">
        <f t="shared" si="259"/>
        <v>0</v>
      </c>
      <c r="AR213">
        <f t="shared" si="259"/>
        <v>0</v>
      </c>
      <c r="AS213">
        <f t="shared" si="259"/>
        <v>0</v>
      </c>
      <c r="AT213">
        <f t="shared" si="259"/>
        <v>0</v>
      </c>
      <c r="AU213">
        <f t="shared" si="259"/>
        <v>0</v>
      </c>
      <c r="AV213">
        <f t="shared" si="259"/>
        <v>0</v>
      </c>
      <c r="AW213">
        <f t="shared" si="259"/>
        <v>0</v>
      </c>
      <c r="AX213">
        <f t="shared" si="259"/>
        <v>0</v>
      </c>
      <c r="AY213">
        <f t="shared" si="259"/>
        <v>0</v>
      </c>
      <c r="AZ213">
        <f t="shared" si="259"/>
        <v>0</v>
      </c>
      <c r="BA213">
        <f t="shared" si="259"/>
        <v>0</v>
      </c>
      <c r="BB213">
        <f t="shared" si="259"/>
        <v>0</v>
      </c>
      <c r="BC213">
        <f t="shared" si="259"/>
        <v>0</v>
      </c>
      <c r="BD213">
        <f t="shared" si="259"/>
        <v>0</v>
      </c>
      <c r="BE213">
        <f t="shared" si="259"/>
        <v>0</v>
      </c>
      <c r="BF213">
        <f t="shared" si="259"/>
        <v>0</v>
      </c>
      <c r="BG213">
        <f t="shared" si="259"/>
        <v>0</v>
      </c>
      <c r="BH213">
        <f t="shared" si="259"/>
        <v>0</v>
      </c>
      <c r="BI213">
        <f t="shared" si="259"/>
        <v>0</v>
      </c>
      <c r="BJ213">
        <f t="shared" si="259"/>
        <v>0</v>
      </c>
      <c r="BK213">
        <f t="shared" si="259"/>
        <v>0</v>
      </c>
      <c r="BL213">
        <f t="shared" si="259"/>
        <v>0</v>
      </c>
      <c r="BM213">
        <f t="shared" si="259"/>
        <v>0</v>
      </c>
      <c r="BN213">
        <f t="shared" si="259"/>
        <v>0</v>
      </c>
      <c r="BO213">
        <f t="shared" ref="BO213:CT213" si="260">BO64</f>
        <v>0</v>
      </c>
      <c r="BP213">
        <f t="shared" si="260"/>
        <v>0</v>
      </c>
      <c r="BQ213">
        <f t="shared" si="260"/>
        <v>0</v>
      </c>
      <c r="BR213">
        <f t="shared" si="260"/>
        <v>0</v>
      </c>
      <c r="BS213">
        <f t="shared" si="260"/>
        <v>0</v>
      </c>
      <c r="BT213">
        <f t="shared" si="260"/>
        <v>0</v>
      </c>
      <c r="BU213">
        <f t="shared" si="260"/>
        <v>0</v>
      </c>
      <c r="BV213">
        <f t="shared" si="260"/>
        <v>0</v>
      </c>
      <c r="BW213">
        <f t="shared" si="260"/>
        <v>0</v>
      </c>
      <c r="BX213">
        <f t="shared" si="260"/>
        <v>0</v>
      </c>
      <c r="BY213">
        <f t="shared" si="260"/>
        <v>0</v>
      </c>
      <c r="BZ213">
        <f t="shared" si="260"/>
        <v>0</v>
      </c>
      <c r="CA213">
        <f t="shared" si="260"/>
        <v>0</v>
      </c>
      <c r="CB213">
        <f t="shared" si="260"/>
        <v>0</v>
      </c>
      <c r="CC213">
        <f t="shared" si="260"/>
        <v>0</v>
      </c>
      <c r="CD213">
        <f t="shared" si="260"/>
        <v>0</v>
      </c>
      <c r="CE213">
        <f t="shared" si="260"/>
        <v>0</v>
      </c>
      <c r="CF213">
        <f t="shared" si="260"/>
        <v>0</v>
      </c>
      <c r="CG213">
        <f t="shared" si="260"/>
        <v>0</v>
      </c>
      <c r="CH213">
        <f t="shared" si="260"/>
        <v>0</v>
      </c>
      <c r="CI213">
        <f t="shared" si="260"/>
        <v>0</v>
      </c>
      <c r="CJ213">
        <f t="shared" si="260"/>
        <v>0</v>
      </c>
      <c r="CK213">
        <f t="shared" si="260"/>
        <v>0</v>
      </c>
      <c r="CL213">
        <f t="shared" si="260"/>
        <v>0</v>
      </c>
      <c r="CM213">
        <f t="shared" si="260"/>
        <v>0</v>
      </c>
      <c r="CN213">
        <f t="shared" si="260"/>
        <v>0</v>
      </c>
      <c r="CO213">
        <f t="shared" si="260"/>
        <v>0</v>
      </c>
      <c r="CP213">
        <f t="shared" si="260"/>
        <v>0</v>
      </c>
      <c r="CQ213">
        <f t="shared" si="260"/>
        <v>0</v>
      </c>
      <c r="CR213">
        <f t="shared" si="260"/>
        <v>0</v>
      </c>
      <c r="CS213">
        <f t="shared" si="260"/>
        <v>0</v>
      </c>
      <c r="CT213">
        <f t="shared" si="260"/>
        <v>0</v>
      </c>
      <c r="CU213">
        <f t="shared" ref="CU213:DC213" si="261">CU64</f>
        <v>0</v>
      </c>
      <c r="CV213">
        <f t="shared" si="261"/>
        <v>0</v>
      </c>
      <c r="CW213">
        <f t="shared" si="261"/>
        <v>0</v>
      </c>
      <c r="CX213">
        <f t="shared" si="261"/>
        <v>0</v>
      </c>
      <c r="CY213">
        <f t="shared" si="261"/>
        <v>0</v>
      </c>
      <c r="CZ213">
        <f t="shared" si="261"/>
        <v>0</v>
      </c>
      <c r="DA213">
        <f t="shared" si="261"/>
        <v>0</v>
      </c>
      <c r="DB213">
        <f t="shared" si="261"/>
        <v>0</v>
      </c>
      <c r="DC213">
        <f t="shared" si="261"/>
        <v>0</v>
      </c>
      <c r="DD213">
        <f t="shared" si="224"/>
        <v>0</v>
      </c>
      <c r="DE213">
        <f t="shared" si="224"/>
        <v>0</v>
      </c>
      <c r="DF213">
        <f t="shared" si="224"/>
        <v>0</v>
      </c>
      <c r="DG213">
        <f t="shared" si="224"/>
        <v>0</v>
      </c>
      <c r="DH213">
        <f t="shared" si="224"/>
        <v>0</v>
      </c>
    </row>
    <row r="214" spans="1:112">
      <c r="A214">
        <f t="shared" si="249"/>
        <v>585</v>
      </c>
      <c r="B214" t="str">
        <f t="shared" si="249"/>
        <v>Agencia Boliviana Espacial</v>
      </c>
      <c r="C214">
        <f t="shared" ref="C214:AH214" si="262">C65</f>
        <v>0</v>
      </c>
      <c r="D214">
        <f t="shared" si="262"/>
        <v>0</v>
      </c>
      <c r="E214">
        <f t="shared" si="262"/>
        <v>0</v>
      </c>
      <c r="F214">
        <f t="shared" si="262"/>
        <v>0</v>
      </c>
      <c r="G214">
        <f t="shared" si="262"/>
        <v>0</v>
      </c>
      <c r="H214">
        <f t="shared" si="262"/>
        <v>0</v>
      </c>
      <c r="I214">
        <f t="shared" si="262"/>
        <v>2500000</v>
      </c>
      <c r="J214">
        <f t="shared" si="262"/>
        <v>757404.25000000023</v>
      </c>
      <c r="K214">
        <f t="shared" si="262"/>
        <v>0</v>
      </c>
      <c r="L214">
        <f t="shared" si="262"/>
        <v>25464.400000000001</v>
      </c>
      <c r="M214">
        <f t="shared" si="262"/>
        <v>0</v>
      </c>
      <c r="N214">
        <f t="shared" si="262"/>
        <v>0</v>
      </c>
      <c r="O214">
        <f t="shared" si="262"/>
        <v>0</v>
      </c>
      <c r="P214">
        <f t="shared" si="262"/>
        <v>0</v>
      </c>
      <c r="Q214">
        <f t="shared" si="262"/>
        <v>0</v>
      </c>
      <c r="R214">
        <f t="shared" si="262"/>
        <v>0</v>
      </c>
      <c r="S214">
        <f t="shared" si="262"/>
        <v>0</v>
      </c>
      <c r="T214">
        <f t="shared" si="262"/>
        <v>0</v>
      </c>
      <c r="U214">
        <f t="shared" si="262"/>
        <v>0</v>
      </c>
      <c r="V214">
        <f t="shared" si="262"/>
        <v>0</v>
      </c>
      <c r="W214">
        <f t="shared" si="262"/>
        <v>0</v>
      </c>
      <c r="X214">
        <f t="shared" si="262"/>
        <v>0</v>
      </c>
      <c r="Y214">
        <f t="shared" si="262"/>
        <v>0</v>
      </c>
      <c r="Z214">
        <f t="shared" si="262"/>
        <v>0</v>
      </c>
      <c r="AA214">
        <f t="shared" si="262"/>
        <v>0</v>
      </c>
      <c r="AB214">
        <f t="shared" si="262"/>
        <v>0</v>
      </c>
      <c r="AC214">
        <f t="shared" si="262"/>
        <v>0</v>
      </c>
      <c r="AD214">
        <f t="shared" si="262"/>
        <v>0</v>
      </c>
      <c r="AE214">
        <f t="shared" si="262"/>
        <v>0</v>
      </c>
      <c r="AF214">
        <f t="shared" si="262"/>
        <v>0</v>
      </c>
      <c r="AG214">
        <f t="shared" si="262"/>
        <v>0</v>
      </c>
      <c r="AH214">
        <f t="shared" si="262"/>
        <v>0</v>
      </c>
      <c r="AI214">
        <f t="shared" ref="AI214:BN214" si="263">AI65</f>
        <v>0</v>
      </c>
      <c r="AJ214">
        <f t="shared" si="263"/>
        <v>0</v>
      </c>
      <c r="AK214">
        <f t="shared" si="263"/>
        <v>0</v>
      </c>
      <c r="AL214">
        <f t="shared" si="263"/>
        <v>0</v>
      </c>
      <c r="AM214">
        <f t="shared" si="263"/>
        <v>0</v>
      </c>
      <c r="AN214">
        <f t="shared" si="263"/>
        <v>0</v>
      </c>
      <c r="AO214">
        <f t="shared" si="263"/>
        <v>0</v>
      </c>
      <c r="AP214">
        <f t="shared" si="263"/>
        <v>0</v>
      </c>
      <c r="AQ214">
        <f t="shared" si="263"/>
        <v>0</v>
      </c>
      <c r="AR214">
        <f t="shared" si="263"/>
        <v>0</v>
      </c>
      <c r="AS214">
        <f t="shared" si="263"/>
        <v>0</v>
      </c>
      <c r="AT214">
        <f t="shared" si="263"/>
        <v>0</v>
      </c>
      <c r="AU214">
        <f t="shared" si="263"/>
        <v>0</v>
      </c>
      <c r="AV214">
        <f t="shared" si="263"/>
        <v>0</v>
      </c>
      <c r="AW214">
        <f t="shared" si="263"/>
        <v>0</v>
      </c>
      <c r="AX214">
        <f t="shared" si="263"/>
        <v>0</v>
      </c>
      <c r="AY214">
        <f t="shared" si="263"/>
        <v>0</v>
      </c>
      <c r="AZ214">
        <f t="shared" si="263"/>
        <v>0</v>
      </c>
      <c r="BA214">
        <f t="shared" si="263"/>
        <v>0</v>
      </c>
      <c r="BB214">
        <f t="shared" si="263"/>
        <v>0</v>
      </c>
      <c r="BC214">
        <f t="shared" si="263"/>
        <v>0</v>
      </c>
      <c r="BD214">
        <f t="shared" si="263"/>
        <v>0</v>
      </c>
      <c r="BE214">
        <f t="shared" si="263"/>
        <v>0</v>
      </c>
      <c r="BF214">
        <f t="shared" si="263"/>
        <v>0</v>
      </c>
      <c r="BG214">
        <f t="shared" si="263"/>
        <v>0</v>
      </c>
      <c r="BH214">
        <f t="shared" si="263"/>
        <v>0</v>
      </c>
      <c r="BI214">
        <f t="shared" si="263"/>
        <v>0</v>
      </c>
      <c r="BJ214">
        <f t="shared" si="263"/>
        <v>0</v>
      </c>
      <c r="BK214">
        <f t="shared" si="263"/>
        <v>0</v>
      </c>
      <c r="BL214">
        <f t="shared" si="263"/>
        <v>0</v>
      </c>
      <c r="BM214">
        <f t="shared" si="263"/>
        <v>0</v>
      </c>
      <c r="BN214">
        <f t="shared" si="263"/>
        <v>0</v>
      </c>
      <c r="BO214">
        <f t="shared" ref="BO214:CT214" si="264">BO65</f>
        <v>0</v>
      </c>
      <c r="BP214">
        <f t="shared" si="264"/>
        <v>0</v>
      </c>
      <c r="BQ214">
        <f t="shared" si="264"/>
        <v>0</v>
      </c>
      <c r="BR214">
        <f t="shared" si="264"/>
        <v>0</v>
      </c>
      <c r="BS214">
        <f t="shared" si="264"/>
        <v>0</v>
      </c>
      <c r="BT214">
        <f t="shared" si="264"/>
        <v>0</v>
      </c>
      <c r="BU214">
        <f t="shared" si="264"/>
        <v>0</v>
      </c>
      <c r="BV214">
        <f t="shared" si="264"/>
        <v>0</v>
      </c>
      <c r="BW214">
        <f t="shared" si="264"/>
        <v>0</v>
      </c>
      <c r="BX214">
        <f t="shared" si="264"/>
        <v>0</v>
      </c>
      <c r="BY214">
        <f t="shared" si="264"/>
        <v>0</v>
      </c>
      <c r="BZ214">
        <f t="shared" si="264"/>
        <v>0</v>
      </c>
      <c r="CA214">
        <f t="shared" si="264"/>
        <v>0</v>
      </c>
      <c r="CB214">
        <f t="shared" si="264"/>
        <v>0</v>
      </c>
      <c r="CC214">
        <f t="shared" si="264"/>
        <v>0</v>
      </c>
      <c r="CD214">
        <f t="shared" si="264"/>
        <v>0</v>
      </c>
      <c r="CE214">
        <f t="shared" si="264"/>
        <v>0</v>
      </c>
      <c r="CF214">
        <f t="shared" si="264"/>
        <v>0</v>
      </c>
      <c r="CG214">
        <f t="shared" si="264"/>
        <v>0</v>
      </c>
      <c r="CH214">
        <f t="shared" si="264"/>
        <v>0</v>
      </c>
      <c r="CI214">
        <f t="shared" si="264"/>
        <v>0</v>
      </c>
      <c r="CJ214">
        <f t="shared" si="264"/>
        <v>0</v>
      </c>
      <c r="CK214">
        <f t="shared" si="264"/>
        <v>0</v>
      </c>
      <c r="CL214">
        <f t="shared" si="264"/>
        <v>0</v>
      </c>
      <c r="CM214">
        <f t="shared" si="264"/>
        <v>0</v>
      </c>
      <c r="CN214">
        <f t="shared" si="264"/>
        <v>0</v>
      </c>
      <c r="CO214">
        <f t="shared" si="264"/>
        <v>0</v>
      </c>
      <c r="CP214">
        <f t="shared" si="264"/>
        <v>0</v>
      </c>
      <c r="CQ214">
        <f t="shared" si="264"/>
        <v>0</v>
      </c>
      <c r="CR214">
        <f t="shared" si="264"/>
        <v>0</v>
      </c>
      <c r="CS214">
        <f t="shared" si="264"/>
        <v>0</v>
      </c>
      <c r="CT214">
        <f t="shared" si="264"/>
        <v>0</v>
      </c>
      <c r="CU214">
        <f t="shared" ref="CU214:DC214" si="265">CU65</f>
        <v>0</v>
      </c>
      <c r="CV214">
        <f t="shared" si="265"/>
        <v>0</v>
      </c>
      <c r="CW214">
        <f t="shared" si="265"/>
        <v>0</v>
      </c>
      <c r="CX214">
        <f t="shared" si="265"/>
        <v>0</v>
      </c>
      <c r="CY214">
        <f t="shared" si="265"/>
        <v>0</v>
      </c>
      <c r="CZ214">
        <f t="shared" si="265"/>
        <v>0</v>
      </c>
      <c r="DA214">
        <f t="shared" si="265"/>
        <v>0</v>
      </c>
      <c r="DB214">
        <f t="shared" si="265"/>
        <v>0</v>
      </c>
      <c r="DC214">
        <f t="shared" si="265"/>
        <v>0</v>
      </c>
      <c r="DD214">
        <f t="shared" ref="DD214:DH223" si="266">DD65</f>
        <v>0</v>
      </c>
      <c r="DE214">
        <f t="shared" si="266"/>
        <v>0</v>
      </c>
      <c r="DF214">
        <f t="shared" si="266"/>
        <v>0</v>
      </c>
      <c r="DG214">
        <f t="shared" si="266"/>
        <v>0</v>
      </c>
      <c r="DH214">
        <f t="shared" si="266"/>
        <v>0</v>
      </c>
    </row>
    <row r="215" spans="1:112">
      <c r="A215">
        <f t="shared" si="249"/>
        <v>525</v>
      </c>
      <c r="B215" t="str">
        <f t="shared" si="249"/>
        <v>Transportes Aéreos Bolivianos</v>
      </c>
      <c r="C215">
        <f t="shared" ref="C215:AH215" si="267">C66</f>
        <v>0</v>
      </c>
      <c r="D215">
        <f t="shared" si="267"/>
        <v>1557220</v>
      </c>
      <c r="E215">
        <f t="shared" si="267"/>
        <v>0</v>
      </c>
      <c r="F215">
        <f t="shared" si="267"/>
        <v>0</v>
      </c>
      <c r="G215">
        <f t="shared" si="267"/>
        <v>0</v>
      </c>
      <c r="H215">
        <f t="shared" si="267"/>
        <v>0</v>
      </c>
      <c r="I215">
        <f t="shared" si="267"/>
        <v>0</v>
      </c>
      <c r="J215">
        <f t="shared" si="267"/>
        <v>548800</v>
      </c>
      <c r="K215">
        <f t="shared" si="267"/>
        <v>0</v>
      </c>
      <c r="L215">
        <f t="shared" si="267"/>
        <v>1632680</v>
      </c>
      <c r="M215">
        <f t="shared" si="267"/>
        <v>0</v>
      </c>
      <c r="N215">
        <f t="shared" si="267"/>
        <v>0</v>
      </c>
      <c r="O215">
        <f t="shared" si="267"/>
        <v>0</v>
      </c>
      <c r="P215">
        <f t="shared" si="267"/>
        <v>0</v>
      </c>
      <c r="Q215">
        <f t="shared" si="267"/>
        <v>0</v>
      </c>
      <c r="R215">
        <f t="shared" si="267"/>
        <v>0</v>
      </c>
      <c r="S215">
        <f t="shared" si="267"/>
        <v>0</v>
      </c>
      <c r="T215">
        <f t="shared" si="267"/>
        <v>0</v>
      </c>
      <c r="U215">
        <f t="shared" si="267"/>
        <v>0</v>
      </c>
      <c r="V215">
        <f t="shared" si="267"/>
        <v>0</v>
      </c>
      <c r="W215">
        <f t="shared" si="267"/>
        <v>0</v>
      </c>
      <c r="X215">
        <f t="shared" si="267"/>
        <v>0</v>
      </c>
      <c r="Y215">
        <f t="shared" si="267"/>
        <v>0</v>
      </c>
      <c r="Z215">
        <f t="shared" si="267"/>
        <v>0</v>
      </c>
      <c r="AA215">
        <f t="shared" si="267"/>
        <v>0</v>
      </c>
      <c r="AB215">
        <f t="shared" si="267"/>
        <v>0</v>
      </c>
      <c r="AC215">
        <f t="shared" si="267"/>
        <v>0</v>
      </c>
      <c r="AD215">
        <f t="shared" si="267"/>
        <v>0</v>
      </c>
      <c r="AE215">
        <f t="shared" si="267"/>
        <v>0</v>
      </c>
      <c r="AF215">
        <f t="shared" si="267"/>
        <v>0</v>
      </c>
      <c r="AG215">
        <f t="shared" si="267"/>
        <v>0</v>
      </c>
      <c r="AH215">
        <f t="shared" si="267"/>
        <v>0</v>
      </c>
      <c r="AI215">
        <f t="shared" ref="AI215:BN215" si="268">AI66</f>
        <v>0</v>
      </c>
      <c r="AJ215">
        <f t="shared" si="268"/>
        <v>0</v>
      </c>
      <c r="AK215">
        <f t="shared" si="268"/>
        <v>0</v>
      </c>
      <c r="AL215">
        <f t="shared" si="268"/>
        <v>0</v>
      </c>
      <c r="AM215">
        <f t="shared" si="268"/>
        <v>0</v>
      </c>
      <c r="AN215">
        <f t="shared" si="268"/>
        <v>0</v>
      </c>
      <c r="AO215">
        <f t="shared" si="268"/>
        <v>0</v>
      </c>
      <c r="AP215">
        <f t="shared" si="268"/>
        <v>0</v>
      </c>
      <c r="AQ215">
        <f t="shared" si="268"/>
        <v>0</v>
      </c>
      <c r="AR215">
        <f t="shared" si="268"/>
        <v>0</v>
      </c>
      <c r="AS215">
        <f t="shared" si="268"/>
        <v>0</v>
      </c>
      <c r="AT215">
        <f t="shared" si="268"/>
        <v>0</v>
      </c>
      <c r="AU215">
        <f t="shared" si="268"/>
        <v>0</v>
      </c>
      <c r="AV215">
        <f t="shared" si="268"/>
        <v>0</v>
      </c>
      <c r="AW215">
        <f t="shared" si="268"/>
        <v>0</v>
      </c>
      <c r="AX215">
        <f t="shared" si="268"/>
        <v>0</v>
      </c>
      <c r="AY215">
        <f t="shared" si="268"/>
        <v>0</v>
      </c>
      <c r="AZ215">
        <f t="shared" si="268"/>
        <v>0</v>
      </c>
      <c r="BA215">
        <f t="shared" si="268"/>
        <v>0</v>
      </c>
      <c r="BB215">
        <f t="shared" si="268"/>
        <v>0</v>
      </c>
      <c r="BC215">
        <f t="shared" si="268"/>
        <v>0</v>
      </c>
      <c r="BD215">
        <f t="shared" si="268"/>
        <v>0</v>
      </c>
      <c r="BE215">
        <f t="shared" si="268"/>
        <v>0</v>
      </c>
      <c r="BF215">
        <f t="shared" si="268"/>
        <v>0</v>
      </c>
      <c r="BG215">
        <f t="shared" si="268"/>
        <v>0</v>
      </c>
      <c r="BH215">
        <f t="shared" si="268"/>
        <v>0</v>
      </c>
      <c r="BI215">
        <f t="shared" si="268"/>
        <v>0</v>
      </c>
      <c r="BJ215">
        <f t="shared" si="268"/>
        <v>0</v>
      </c>
      <c r="BK215">
        <f t="shared" si="268"/>
        <v>0</v>
      </c>
      <c r="BL215">
        <f t="shared" si="268"/>
        <v>0</v>
      </c>
      <c r="BM215">
        <f t="shared" si="268"/>
        <v>0</v>
      </c>
      <c r="BN215">
        <f t="shared" si="268"/>
        <v>0</v>
      </c>
      <c r="BO215">
        <f t="shared" ref="BO215:CT215" si="269">BO66</f>
        <v>0</v>
      </c>
      <c r="BP215">
        <f t="shared" si="269"/>
        <v>0</v>
      </c>
      <c r="BQ215">
        <f t="shared" si="269"/>
        <v>0</v>
      </c>
      <c r="BR215">
        <f t="shared" si="269"/>
        <v>0</v>
      </c>
      <c r="BS215">
        <f t="shared" si="269"/>
        <v>0</v>
      </c>
      <c r="BT215">
        <f t="shared" si="269"/>
        <v>0</v>
      </c>
      <c r="BU215">
        <f t="shared" si="269"/>
        <v>0</v>
      </c>
      <c r="BV215">
        <f t="shared" si="269"/>
        <v>0</v>
      </c>
      <c r="BW215">
        <f t="shared" si="269"/>
        <v>0</v>
      </c>
      <c r="BX215">
        <f t="shared" si="269"/>
        <v>0</v>
      </c>
      <c r="BY215">
        <f t="shared" si="269"/>
        <v>0</v>
      </c>
      <c r="BZ215">
        <f t="shared" si="269"/>
        <v>0</v>
      </c>
      <c r="CA215">
        <f t="shared" si="269"/>
        <v>0</v>
      </c>
      <c r="CB215">
        <f t="shared" si="269"/>
        <v>0</v>
      </c>
      <c r="CC215">
        <f t="shared" si="269"/>
        <v>0</v>
      </c>
      <c r="CD215">
        <f t="shared" si="269"/>
        <v>0</v>
      </c>
      <c r="CE215">
        <f t="shared" si="269"/>
        <v>0</v>
      </c>
      <c r="CF215">
        <f t="shared" si="269"/>
        <v>0</v>
      </c>
      <c r="CG215">
        <f t="shared" si="269"/>
        <v>0</v>
      </c>
      <c r="CH215">
        <f t="shared" si="269"/>
        <v>0</v>
      </c>
      <c r="CI215">
        <f t="shared" si="269"/>
        <v>0</v>
      </c>
      <c r="CJ215">
        <f t="shared" si="269"/>
        <v>0</v>
      </c>
      <c r="CK215">
        <f t="shared" si="269"/>
        <v>0</v>
      </c>
      <c r="CL215">
        <f t="shared" si="269"/>
        <v>0</v>
      </c>
      <c r="CM215">
        <f t="shared" si="269"/>
        <v>0</v>
      </c>
      <c r="CN215">
        <f t="shared" si="269"/>
        <v>0</v>
      </c>
      <c r="CO215">
        <f t="shared" si="269"/>
        <v>0</v>
      </c>
      <c r="CP215">
        <f t="shared" si="269"/>
        <v>0</v>
      </c>
      <c r="CQ215">
        <f t="shared" si="269"/>
        <v>0</v>
      </c>
      <c r="CR215">
        <f t="shared" si="269"/>
        <v>0</v>
      </c>
      <c r="CS215">
        <f t="shared" si="269"/>
        <v>0</v>
      </c>
      <c r="CT215">
        <f t="shared" si="269"/>
        <v>0</v>
      </c>
      <c r="CU215">
        <f t="shared" ref="CU215:DC215" si="270">CU66</f>
        <v>0</v>
      </c>
      <c r="CV215">
        <f t="shared" si="270"/>
        <v>0</v>
      </c>
      <c r="CW215">
        <f t="shared" si="270"/>
        <v>0</v>
      </c>
      <c r="CX215">
        <f t="shared" si="270"/>
        <v>0</v>
      </c>
      <c r="CY215">
        <f t="shared" si="270"/>
        <v>0</v>
      </c>
      <c r="CZ215">
        <f t="shared" si="270"/>
        <v>0</v>
      </c>
      <c r="DA215">
        <f t="shared" si="270"/>
        <v>0</v>
      </c>
      <c r="DB215">
        <f t="shared" si="270"/>
        <v>0</v>
      </c>
      <c r="DC215">
        <f t="shared" si="270"/>
        <v>0</v>
      </c>
      <c r="DD215">
        <f t="shared" si="266"/>
        <v>0</v>
      </c>
      <c r="DE215">
        <f t="shared" si="266"/>
        <v>0</v>
      </c>
      <c r="DF215">
        <f t="shared" si="266"/>
        <v>0</v>
      </c>
      <c r="DG215">
        <f t="shared" si="266"/>
        <v>0</v>
      </c>
      <c r="DH215">
        <f t="shared" si="266"/>
        <v>0</v>
      </c>
    </row>
    <row r="216" spans="1:112">
      <c r="A216">
        <f t="shared" si="249"/>
        <v>802</v>
      </c>
      <c r="B216" t="str">
        <f t="shared" si="249"/>
        <v>Empresa Local de Agua Potable y Alcantarillado Sucre</v>
      </c>
      <c r="C216">
        <f t="shared" ref="C216:AH216" si="271">C67</f>
        <v>0</v>
      </c>
      <c r="D216">
        <f t="shared" si="271"/>
        <v>0</v>
      </c>
      <c r="E216">
        <f t="shared" si="271"/>
        <v>0</v>
      </c>
      <c r="F216">
        <f t="shared" si="271"/>
        <v>43026.400000000001</v>
      </c>
      <c r="G216">
        <f t="shared" si="271"/>
        <v>0</v>
      </c>
      <c r="H216">
        <f t="shared" si="271"/>
        <v>0</v>
      </c>
      <c r="I216">
        <f t="shared" si="271"/>
        <v>0</v>
      </c>
      <c r="J216">
        <f t="shared" si="271"/>
        <v>0</v>
      </c>
      <c r="K216">
        <f t="shared" si="271"/>
        <v>0</v>
      </c>
      <c r="L216">
        <f t="shared" si="271"/>
        <v>0</v>
      </c>
      <c r="M216">
        <f t="shared" si="271"/>
        <v>0</v>
      </c>
      <c r="N216">
        <f t="shared" si="271"/>
        <v>0</v>
      </c>
      <c r="O216">
        <f t="shared" si="271"/>
        <v>0</v>
      </c>
      <c r="P216">
        <f t="shared" si="271"/>
        <v>0</v>
      </c>
      <c r="Q216">
        <f t="shared" si="271"/>
        <v>0</v>
      </c>
      <c r="R216">
        <f t="shared" si="271"/>
        <v>0</v>
      </c>
      <c r="S216">
        <f t="shared" si="271"/>
        <v>0</v>
      </c>
      <c r="T216">
        <f t="shared" si="271"/>
        <v>0</v>
      </c>
      <c r="U216">
        <f t="shared" si="271"/>
        <v>0</v>
      </c>
      <c r="V216">
        <f t="shared" si="271"/>
        <v>0</v>
      </c>
      <c r="W216">
        <f t="shared" si="271"/>
        <v>0</v>
      </c>
      <c r="X216">
        <f t="shared" si="271"/>
        <v>0</v>
      </c>
      <c r="Y216">
        <f t="shared" si="271"/>
        <v>0</v>
      </c>
      <c r="Z216">
        <f t="shared" si="271"/>
        <v>0</v>
      </c>
      <c r="AA216">
        <f t="shared" si="271"/>
        <v>0</v>
      </c>
      <c r="AB216">
        <f t="shared" si="271"/>
        <v>0</v>
      </c>
      <c r="AC216">
        <f t="shared" si="271"/>
        <v>0</v>
      </c>
      <c r="AD216">
        <f t="shared" si="271"/>
        <v>0</v>
      </c>
      <c r="AE216">
        <f t="shared" si="271"/>
        <v>0</v>
      </c>
      <c r="AF216">
        <f t="shared" si="271"/>
        <v>0</v>
      </c>
      <c r="AG216">
        <f t="shared" si="271"/>
        <v>0</v>
      </c>
      <c r="AH216">
        <f t="shared" si="271"/>
        <v>0</v>
      </c>
      <c r="AI216">
        <f t="shared" ref="AI216:BN216" si="272">AI67</f>
        <v>0</v>
      </c>
      <c r="AJ216">
        <f t="shared" si="272"/>
        <v>0</v>
      </c>
      <c r="AK216">
        <f t="shared" si="272"/>
        <v>0</v>
      </c>
      <c r="AL216">
        <f t="shared" si="272"/>
        <v>0</v>
      </c>
      <c r="AM216">
        <f t="shared" si="272"/>
        <v>0</v>
      </c>
      <c r="AN216">
        <f t="shared" si="272"/>
        <v>0</v>
      </c>
      <c r="AO216">
        <f t="shared" si="272"/>
        <v>0</v>
      </c>
      <c r="AP216">
        <f t="shared" si="272"/>
        <v>0</v>
      </c>
      <c r="AQ216">
        <f t="shared" si="272"/>
        <v>0</v>
      </c>
      <c r="AR216">
        <f t="shared" si="272"/>
        <v>0</v>
      </c>
      <c r="AS216">
        <f t="shared" si="272"/>
        <v>0</v>
      </c>
      <c r="AT216">
        <f t="shared" si="272"/>
        <v>0</v>
      </c>
      <c r="AU216">
        <f t="shared" si="272"/>
        <v>0</v>
      </c>
      <c r="AV216">
        <f t="shared" si="272"/>
        <v>0</v>
      </c>
      <c r="AW216">
        <f t="shared" si="272"/>
        <v>0</v>
      </c>
      <c r="AX216">
        <f t="shared" si="272"/>
        <v>0</v>
      </c>
      <c r="AY216">
        <f t="shared" si="272"/>
        <v>0</v>
      </c>
      <c r="AZ216">
        <f t="shared" si="272"/>
        <v>0</v>
      </c>
      <c r="BA216">
        <f t="shared" si="272"/>
        <v>0</v>
      </c>
      <c r="BB216">
        <f t="shared" si="272"/>
        <v>0</v>
      </c>
      <c r="BC216">
        <f t="shared" si="272"/>
        <v>0</v>
      </c>
      <c r="BD216">
        <f t="shared" si="272"/>
        <v>0</v>
      </c>
      <c r="BE216">
        <f t="shared" si="272"/>
        <v>0</v>
      </c>
      <c r="BF216">
        <f t="shared" si="272"/>
        <v>0</v>
      </c>
      <c r="BG216">
        <f t="shared" si="272"/>
        <v>0</v>
      </c>
      <c r="BH216">
        <f t="shared" si="272"/>
        <v>0</v>
      </c>
      <c r="BI216">
        <f t="shared" si="272"/>
        <v>0</v>
      </c>
      <c r="BJ216">
        <f t="shared" si="272"/>
        <v>0</v>
      </c>
      <c r="BK216">
        <f t="shared" si="272"/>
        <v>0</v>
      </c>
      <c r="BL216">
        <f t="shared" si="272"/>
        <v>0</v>
      </c>
      <c r="BM216">
        <f t="shared" si="272"/>
        <v>0</v>
      </c>
      <c r="BN216">
        <f t="shared" si="272"/>
        <v>0</v>
      </c>
      <c r="BO216">
        <f t="shared" ref="BO216:CT216" si="273">BO67</f>
        <v>0</v>
      </c>
      <c r="BP216">
        <f t="shared" si="273"/>
        <v>0</v>
      </c>
      <c r="BQ216">
        <f t="shared" si="273"/>
        <v>0</v>
      </c>
      <c r="BR216">
        <f t="shared" si="273"/>
        <v>0</v>
      </c>
      <c r="BS216">
        <f t="shared" si="273"/>
        <v>0</v>
      </c>
      <c r="BT216">
        <f t="shared" si="273"/>
        <v>0</v>
      </c>
      <c r="BU216">
        <f t="shared" si="273"/>
        <v>0</v>
      </c>
      <c r="BV216">
        <f t="shared" si="273"/>
        <v>0</v>
      </c>
      <c r="BW216">
        <f t="shared" si="273"/>
        <v>0</v>
      </c>
      <c r="BX216">
        <f t="shared" si="273"/>
        <v>0</v>
      </c>
      <c r="BY216">
        <f t="shared" si="273"/>
        <v>0</v>
      </c>
      <c r="BZ216">
        <f t="shared" si="273"/>
        <v>0</v>
      </c>
      <c r="CA216">
        <f t="shared" si="273"/>
        <v>0</v>
      </c>
      <c r="CB216">
        <f t="shared" si="273"/>
        <v>0</v>
      </c>
      <c r="CC216">
        <f t="shared" si="273"/>
        <v>0</v>
      </c>
      <c r="CD216">
        <f t="shared" si="273"/>
        <v>0</v>
      </c>
      <c r="CE216">
        <f t="shared" si="273"/>
        <v>0</v>
      </c>
      <c r="CF216">
        <f t="shared" si="273"/>
        <v>0</v>
      </c>
      <c r="CG216">
        <f t="shared" si="273"/>
        <v>0</v>
      </c>
      <c r="CH216">
        <f t="shared" si="273"/>
        <v>0</v>
      </c>
      <c r="CI216">
        <f t="shared" si="273"/>
        <v>0</v>
      </c>
      <c r="CJ216">
        <f t="shared" si="273"/>
        <v>0</v>
      </c>
      <c r="CK216">
        <f t="shared" si="273"/>
        <v>0</v>
      </c>
      <c r="CL216">
        <f t="shared" si="273"/>
        <v>0</v>
      </c>
      <c r="CM216">
        <f t="shared" si="273"/>
        <v>0</v>
      </c>
      <c r="CN216">
        <f t="shared" si="273"/>
        <v>0</v>
      </c>
      <c r="CO216">
        <f t="shared" si="273"/>
        <v>0</v>
      </c>
      <c r="CP216">
        <f t="shared" si="273"/>
        <v>0</v>
      </c>
      <c r="CQ216">
        <f t="shared" si="273"/>
        <v>0</v>
      </c>
      <c r="CR216">
        <f t="shared" si="273"/>
        <v>0</v>
      </c>
      <c r="CS216">
        <f t="shared" si="273"/>
        <v>0</v>
      </c>
      <c r="CT216">
        <f t="shared" si="273"/>
        <v>0</v>
      </c>
      <c r="CU216">
        <f t="shared" ref="CU216:DC216" si="274">CU67</f>
        <v>0</v>
      </c>
      <c r="CV216">
        <f t="shared" si="274"/>
        <v>0</v>
      </c>
      <c r="CW216">
        <f t="shared" si="274"/>
        <v>0</v>
      </c>
      <c r="CX216">
        <f t="shared" si="274"/>
        <v>0</v>
      </c>
      <c r="CY216">
        <f t="shared" si="274"/>
        <v>0</v>
      </c>
      <c r="CZ216">
        <f t="shared" si="274"/>
        <v>0</v>
      </c>
      <c r="DA216">
        <f t="shared" si="274"/>
        <v>0</v>
      </c>
      <c r="DB216">
        <f t="shared" si="274"/>
        <v>0</v>
      </c>
      <c r="DC216">
        <f t="shared" si="274"/>
        <v>0</v>
      </c>
      <c r="DD216">
        <f t="shared" si="266"/>
        <v>0</v>
      </c>
      <c r="DE216">
        <f t="shared" si="266"/>
        <v>0</v>
      </c>
      <c r="DF216">
        <f t="shared" si="266"/>
        <v>0</v>
      </c>
      <c r="DG216">
        <f t="shared" si="266"/>
        <v>0</v>
      </c>
      <c r="DH216">
        <f t="shared" si="266"/>
        <v>0</v>
      </c>
    </row>
    <row r="217" spans="1:112">
      <c r="A217">
        <f t="shared" si="249"/>
        <v>680</v>
      </c>
      <c r="B217" t="str">
        <f t="shared" si="249"/>
        <v>Contraloria General del Estado</v>
      </c>
      <c r="C217">
        <f t="shared" ref="C217:AH217" si="275">C68</f>
        <v>0</v>
      </c>
      <c r="D217">
        <f t="shared" si="275"/>
        <v>0</v>
      </c>
      <c r="E217">
        <f t="shared" si="275"/>
        <v>0</v>
      </c>
      <c r="F217">
        <f t="shared" si="275"/>
        <v>0</v>
      </c>
      <c r="G217">
        <f t="shared" si="275"/>
        <v>0</v>
      </c>
      <c r="H217">
        <f t="shared" si="275"/>
        <v>0</v>
      </c>
      <c r="I217">
        <f t="shared" si="275"/>
        <v>0</v>
      </c>
      <c r="J217">
        <f t="shared" si="275"/>
        <v>0</v>
      </c>
      <c r="K217">
        <f t="shared" si="275"/>
        <v>161.29000000000002</v>
      </c>
      <c r="L217">
        <f t="shared" si="275"/>
        <v>0</v>
      </c>
      <c r="M217">
        <f t="shared" si="275"/>
        <v>0</v>
      </c>
      <c r="N217">
        <f t="shared" si="275"/>
        <v>0</v>
      </c>
      <c r="O217">
        <f t="shared" si="275"/>
        <v>0</v>
      </c>
      <c r="P217">
        <f t="shared" si="275"/>
        <v>0</v>
      </c>
      <c r="Q217">
        <f t="shared" si="275"/>
        <v>0</v>
      </c>
      <c r="R217">
        <f t="shared" si="275"/>
        <v>0</v>
      </c>
      <c r="S217">
        <f t="shared" si="275"/>
        <v>0</v>
      </c>
      <c r="T217">
        <f t="shared" si="275"/>
        <v>0</v>
      </c>
      <c r="U217">
        <f t="shared" si="275"/>
        <v>0</v>
      </c>
      <c r="V217">
        <f t="shared" si="275"/>
        <v>0</v>
      </c>
      <c r="W217">
        <f t="shared" si="275"/>
        <v>0</v>
      </c>
      <c r="X217">
        <f t="shared" si="275"/>
        <v>0</v>
      </c>
      <c r="Y217">
        <f t="shared" si="275"/>
        <v>0</v>
      </c>
      <c r="Z217">
        <f t="shared" si="275"/>
        <v>0</v>
      </c>
      <c r="AA217">
        <f t="shared" si="275"/>
        <v>0</v>
      </c>
      <c r="AB217">
        <f t="shared" si="275"/>
        <v>0</v>
      </c>
      <c r="AC217">
        <f t="shared" si="275"/>
        <v>0</v>
      </c>
      <c r="AD217">
        <f t="shared" si="275"/>
        <v>0</v>
      </c>
      <c r="AE217">
        <f t="shared" si="275"/>
        <v>0</v>
      </c>
      <c r="AF217">
        <f t="shared" si="275"/>
        <v>0</v>
      </c>
      <c r="AG217">
        <f t="shared" si="275"/>
        <v>0</v>
      </c>
      <c r="AH217">
        <f t="shared" si="275"/>
        <v>0</v>
      </c>
      <c r="AI217">
        <f t="shared" ref="AI217:BN217" si="276">AI68</f>
        <v>0</v>
      </c>
      <c r="AJ217">
        <f t="shared" si="276"/>
        <v>0</v>
      </c>
      <c r="AK217">
        <f t="shared" si="276"/>
        <v>0</v>
      </c>
      <c r="AL217">
        <f t="shared" si="276"/>
        <v>0</v>
      </c>
      <c r="AM217">
        <f t="shared" si="276"/>
        <v>0</v>
      </c>
      <c r="AN217">
        <f t="shared" si="276"/>
        <v>0</v>
      </c>
      <c r="AO217">
        <f t="shared" si="276"/>
        <v>0</v>
      </c>
      <c r="AP217">
        <f t="shared" si="276"/>
        <v>0</v>
      </c>
      <c r="AQ217">
        <f t="shared" si="276"/>
        <v>0</v>
      </c>
      <c r="AR217">
        <f t="shared" si="276"/>
        <v>0</v>
      </c>
      <c r="AS217">
        <f t="shared" si="276"/>
        <v>0</v>
      </c>
      <c r="AT217">
        <f t="shared" si="276"/>
        <v>0</v>
      </c>
      <c r="AU217">
        <f t="shared" si="276"/>
        <v>0</v>
      </c>
      <c r="AV217">
        <f t="shared" si="276"/>
        <v>0</v>
      </c>
      <c r="AW217">
        <f t="shared" si="276"/>
        <v>0</v>
      </c>
      <c r="AX217">
        <f t="shared" si="276"/>
        <v>0</v>
      </c>
      <c r="AY217">
        <f t="shared" si="276"/>
        <v>0</v>
      </c>
      <c r="AZ217">
        <f t="shared" si="276"/>
        <v>0</v>
      </c>
      <c r="BA217">
        <f t="shared" si="276"/>
        <v>0</v>
      </c>
      <c r="BB217">
        <f t="shared" si="276"/>
        <v>0</v>
      </c>
      <c r="BC217">
        <f t="shared" si="276"/>
        <v>0</v>
      </c>
      <c r="BD217">
        <f t="shared" si="276"/>
        <v>0</v>
      </c>
      <c r="BE217">
        <f t="shared" si="276"/>
        <v>0</v>
      </c>
      <c r="BF217">
        <f t="shared" si="276"/>
        <v>0</v>
      </c>
      <c r="BG217">
        <f t="shared" si="276"/>
        <v>0</v>
      </c>
      <c r="BH217">
        <f t="shared" si="276"/>
        <v>0</v>
      </c>
      <c r="BI217">
        <f t="shared" si="276"/>
        <v>0</v>
      </c>
      <c r="BJ217">
        <f t="shared" si="276"/>
        <v>0</v>
      </c>
      <c r="BK217">
        <f t="shared" si="276"/>
        <v>0</v>
      </c>
      <c r="BL217">
        <f t="shared" si="276"/>
        <v>0</v>
      </c>
      <c r="BM217">
        <f t="shared" si="276"/>
        <v>0</v>
      </c>
      <c r="BN217">
        <f t="shared" si="276"/>
        <v>0</v>
      </c>
      <c r="BO217">
        <f t="shared" ref="BO217:CT217" si="277">BO68</f>
        <v>0</v>
      </c>
      <c r="BP217">
        <f t="shared" si="277"/>
        <v>0</v>
      </c>
      <c r="BQ217">
        <f t="shared" si="277"/>
        <v>0</v>
      </c>
      <c r="BR217">
        <f t="shared" si="277"/>
        <v>0</v>
      </c>
      <c r="BS217">
        <f t="shared" si="277"/>
        <v>0</v>
      </c>
      <c r="BT217">
        <f t="shared" si="277"/>
        <v>0</v>
      </c>
      <c r="BU217">
        <f t="shared" si="277"/>
        <v>0</v>
      </c>
      <c r="BV217">
        <f t="shared" si="277"/>
        <v>0</v>
      </c>
      <c r="BW217">
        <f t="shared" si="277"/>
        <v>0</v>
      </c>
      <c r="BX217">
        <f t="shared" si="277"/>
        <v>0</v>
      </c>
      <c r="BY217">
        <f t="shared" si="277"/>
        <v>0</v>
      </c>
      <c r="BZ217">
        <f t="shared" si="277"/>
        <v>0</v>
      </c>
      <c r="CA217">
        <f t="shared" si="277"/>
        <v>0</v>
      </c>
      <c r="CB217">
        <f t="shared" si="277"/>
        <v>0</v>
      </c>
      <c r="CC217">
        <f t="shared" si="277"/>
        <v>0</v>
      </c>
      <c r="CD217">
        <f t="shared" si="277"/>
        <v>0</v>
      </c>
      <c r="CE217">
        <f t="shared" si="277"/>
        <v>0</v>
      </c>
      <c r="CF217">
        <f t="shared" si="277"/>
        <v>0</v>
      </c>
      <c r="CG217">
        <f t="shared" si="277"/>
        <v>0</v>
      </c>
      <c r="CH217">
        <f t="shared" si="277"/>
        <v>0</v>
      </c>
      <c r="CI217">
        <f t="shared" si="277"/>
        <v>0</v>
      </c>
      <c r="CJ217">
        <f t="shared" si="277"/>
        <v>0</v>
      </c>
      <c r="CK217">
        <f t="shared" si="277"/>
        <v>0</v>
      </c>
      <c r="CL217">
        <f t="shared" si="277"/>
        <v>0</v>
      </c>
      <c r="CM217">
        <f t="shared" si="277"/>
        <v>0</v>
      </c>
      <c r="CN217">
        <f t="shared" si="277"/>
        <v>0</v>
      </c>
      <c r="CO217">
        <f t="shared" si="277"/>
        <v>0</v>
      </c>
      <c r="CP217">
        <f t="shared" si="277"/>
        <v>0</v>
      </c>
      <c r="CQ217">
        <f t="shared" si="277"/>
        <v>0</v>
      </c>
      <c r="CR217">
        <f t="shared" si="277"/>
        <v>0</v>
      </c>
      <c r="CS217">
        <f t="shared" si="277"/>
        <v>0</v>
      </c>
      <c r="CT217">
        <f t="shared" si="277"/>
        <v>0</v>
      </c>
      <c r="CU217">
        <f t="shared" ref="CU217:DC217" si="278">CU68</f>
        <v>0</v>
      </c>
      <c r="CV217">
        <f t="shared" si="278"/>
        <v>0</v>
      </c>
      <c r="CW217">
        <f t="shared" si="278"/>
        <v>0</v>
      </c>
      <c r="CX217">
        <f t="shared" si="278"/>
        <v>0</v>
      </c>
      <c r="CY217">
        <f t="shared" si="278"/>
        <v>0</v>
      </c>
      <c r="CZ217">
        <f t="shared" si="278"/>
        <v>0</v>
      </c>
      <c r="DA217">
        <f t="shared" si="278"/>
        <v>0</v>
      </c>
      <c r="DB217">
        <f t="shared" si="278"/>
        <v>0</v>
      </c>
      <c r="DC217">
        <f t="shared" si="278"/>
        <v>0</v>
      </c>
      <c r="DD217">
        <f t="shared" si="266"/>
        <v>0</v>
      </c>
      <c r="DE217">
        <f t="shared" si="266"/>
        <v>0</v>
      </c>
      <c r="DF217">
        <f t="shared" si="266"/>
        <v>0</v>
      </c>
      <c r="DG217">
        <f t="shared" si="266"/>
        <v>0</v>
      </c>
      <c r="DH217">
        <f t="shared" si="266"/>
        <v>0</v>
      </c>
    </row>
    <row r="218" spans="1:112">
      <c r="A218">
        <f t="shared" si="249"/>
        <v>865</v>
      </c>
      <c r="B218" t="str">
        <f t="shared" si="249"/>
        <v>Fondo de Desarrollo del Sist.Fin. y Apoyo al Sec.Productivo</v>
      </c>
      <c r="C218">
        <f t="shared" ref="C218:AH218" si="279">C69</f>
        <v>0</v>
      </c>
      <c r="D218">
        <f t="shared" si="279"/>
        <v>0</v>
      </c>
      <c r="E218">
        <f t="shared" si="279"/>
        <v>0</v>
      </c>
      <c r="F218">
        <f t="shared" si="279"/>
        <v>0</v>
      </c>
      <c r="G218">
        <f t="shared" si="279"/>
        <v>0</v>
      </c>
      <c r="H218">
        <f t="shared" si="279"/>
        <v>0</v>
      </c>
      <c r="I218">
        <f t="shared" si="279"/>
        <v>0</v>
      </c>
      <c r="J218">
        <f t="shared" si="279"/>
        <v>3605.74</v>
      </c>
      <c r="K218">
        <f t="shared" si="279"/>
        <v>0</v>
      </c>
      <c r="L218">
        <f t="shared" si="279"/>
        <v>0</v>
      </c>
      <c r="M218">
        <f t="shared" si="279"/>
        <v>0</v>
      </c>
      <c r="N218">
        <f t="shared" si="279"/>
        <v>0</v>
      </c>
      <c r="O218">
        <f t="shared" si="279"/>
        <v>0</v>
      </c>
      <c r="P218">
        <f t="shared" si="279"/>
        <v>0</v>
      </c>
      <c r="Q218">
        <f t="shared" si="279"/>
        <v>0</v>
      </c>
      <c r="R218">
        <f t="shared" si="279"/>
        <v>0</v>
      </c>
      <c r="S218">
        <f t="shared" si="279"/>
        <v>0</v>
      </c>
      <c r="T218">
        <f t="shared" si="279"/>
        <v>0</v>
      </c>
      <c r="U218">
        <f t="shared" si="279"/>
        <v>0</v>
      </c>
      <c r="V218">
        <f t="shared" si="279"/>
        <v>0</v>
      </c>
      <c r="W218">
        <f t="shared" si="279"/>
        <v>0</v>
      </c>
      <c r="X218">
        <f t="shared" si="279"/>
        <v>0</v>
      </c>
      <c r="Y218">
        <f t="shared" si="279"/>
        <v>0</v>
      </c>
      <c r="Z218">
        <f t="shared" si="279"/>
        <v>0</v>
      </c>
      <c r="AA218">
        <f t="shared" si="279"/>
        <v>0</v>
      </c>
      <c r="AB218">
        <f t="shared" si="279"/>
        <v>0</v>
      </c>
      <c r="AC218">
        <f t="shared" si="279"/>
        <v>0</v>
      </c>
      <c r="AD218">
        <f t="shared" si="279"/>
        <v>0</v>
      </c>
      <c r="AE218">
        <f t="shared" si="279"/>
        <v>0</v>
      </c>
      <c r="AF218">
        <f t="shared" si="279"/>
        <v>0</v>
      </c>
      <c r="AG218">
        <f t="shared" si="279"/>
        <v>0</v>
      </c>
      <c r="AH218">
        <f t="shared" si="279"/>
        <v>0</v>
      </c>
      <c r="AI218">
        <f t="shared" ref="AI218:BN218" si="280">AI69</f>
        <v>0</v>
      </c>
      <c r="AJ218">
        <f t="shared" si="280"/>
        <v>0</v>
      </c>
      <c r="AK218">
        <f t="shared" si="280"/>
        <v>0</v>
      </c>
      <c r="AL218">
        <f t="shared" si="280"/>
        <v>0</v>
      </c>
      <c r="AM218">
        <f t="shared" si="280"/>
        <v>0</v>
      </c>
      <c r="AN218">
        <f t="shared" si="280"/>
        <v>0</v>
      </c>
      <c r="AO218">
        <f t="shared" si="280"/>
        <v>0</v>
      </c>
      <c r="AP218">
        <f t="shared" si="280"/>
        <v>0</v>
      </c>
      <c r="AQ218">
        <f t="shared" si="280"/>
        <v>0</v>
      </c>
      <c r="AR218">
        <f t="shared" si="280"/>
        <v>0</v>
      </c>
      <c r="AS218">
        <f t="shared" si="280"/>
        <v>0</v>
      </c>
      <c r="AT218">
        <f t="shared" si="280"/>
        <v>0</v>
      </c>
      <c r="AU218">
        <f t="shared" si="280"/>
        <v>0</v>
      </c>
      <c r="AV218">
        <f t="shared" si="280"/>
        <v>0</v>
      </c>
      <c r="AW218">
        <f t="shared" si="280"/>
        <v>0</v>
      </c>
      <c r="AX218">
        <f t="shared" si="280"/>
        <v>0</v>
      </c>
      <c r="AY218">
        <f t="shared" si="280"/>
        <v>0</v>
      </c>
      <c r="AZ218">
        <f t="shared" si="280"/>
        <v>0</v>
      </c>
      <c r="BA218">
        <f t="shared" si="280"/>
        <v>0</v>
      </c>
      <c r="BB218">
        <f t="shared" si="280"/>
        <v>0</v>
      </c>
      <c r="BC218">
        <f t="shared" si="280"/>
        <v>0</v>
      </c>
      <c r="BD218">
        <f t="shared" si="280"/>
        <v>0</v>
      </c>
      <c r="BE218">
        <f t="shared" si="280"/>
        <v>0</v>
      </c>
      <c r="BF218">
        <f t="shared" si="280"/>
        <v>0</v>
      </c>
      <c r="BG218">
        <f t="shared" si="280"/>
        <v>0</v>
      </c>
      <c r="BH218">
        <f t="shared" si="280"/>
        <v>0</v>
      </c>
      <c r="BI218">
        <f t="shared" si="280"/>
        <v>0</v>
      </c>
      <c r="BJ218">
        <f t="shared" si="280"/>
        <v>0</v>
      </c>
      <c r="BK218">
        <f t="shared" si="280"/>
        <v>0</v>
      </c>
      <c r="BL218">
        <f t="shared" si="280"/>
        <v>0</v>
      </c>
      <c r="BM218">
        <f t="shared" si="280"/>
        <v>0</v>
      </c>
      <c r="BN218">
        <f t="shared" si="280"/>
        <v>0</v>
      </c>
      <c r="BO218">
        <f t="shared" ref="BO218:CT218" si="281">BO69</f>
        <v>0</v>
      </c>
      <c r="BP218">
        <f t="shared" si="281"/>
        <v>0</v>
      </c>
      <c r="BQ218">
        <f t="shared" si="281"/>
        <v>0</v>
      </c>
      <c r="BR218">
        <f t="shared" si="281"/>
        <v>0</v>
      </c>
      <c r="BS218">
        <f t="shared" si="281"/>
        <v>0</v>
      </c>
      <c r="BT218">
        <f t="shared" si="281"/>
        <v>0</v>
      </c>
      <c r="BU218">
        <f t="shared" si="281"/>
        <v>0</v>
      </c>
      <c r="BV218">
        <f t="shared" si="281"/>
        <v>0</v>
      </c>
      <c r="BW218">
        <f t="shared" si="281"/>
        <v>0</v>
      </c>
      <c r="BX218">
        <f t="shared" si="281"/>
        <v>0</v>
      </c>
      <c r="BY218">
        <f t="shared" si="281"/>
        <v>0</v>
      </c>
      <c r="BZ218">
        <f t="shared" si="281"/>
        <v>0</v>
      </c>
      <c r="CA218">
        <f t="shared" si="281"/>
        <v>0</v>
      </c>
      <c r="CB218">
        <f t="shared" si="281"/>
        <v>0</v>
      </c>
      <c r="CC218">
        <f t="shared" si="281"/>
        <v>0</v>
      </c>
      <c r="CD218">
        <f t="shared" si="281"/>
        <v>0</v>
      </c>
      <c r="CE218">
        <f t="shared" si="281"/>
        <v>0</v>
      </c>
      <c r="CF218">
        <f t="shared" si="281"/>
        <v>0</v>
      </c>
      <c r="CG218">
        <f t="shared" si="281"/>
        <v>0</v>
      </c>
      <c r="CH218">
        <f t="shared" si="281"/>
        <v>0</v>
      </c>
      <c r="CI218">
        <f t="shared" si="281"/>
        <v>0</v>
      </c>
      <c r="CJ218">
        <f t="shared" si="281"/>
        <v>0</v>
      </c>
      <c r="CK218">
        <f t="shared" si="281"/>
        <v>0</v>
      </c>
      <c r="CL218">
        <f t="shared" si="281"/>
        <v>0</v>
      </c>
      <c r="CM218">
        <f t="shared" si="281"/>
        <v>0</v>
      </c>
      <c r="CN218">
        <f t="shared" si="281"/>
        <v>0</v>
      </c>
      <c r="CO218">
        <f t="shared" si="281"/>
        <v>0</v>
      </c>
      <c r="CP218">
        <f t="shared" si="281"/>
        <v>0</v>
      </c>
      <c r="CQ218">
        <f t="shared" si="281"/>
        <v>0</v>
      </c>
      <c r="CR218">
        <f t="shared" si="281"/>
        <v>0</v>
      </c>
      <c r="CS218">
        <f t="shared" si="281"/>
        <v>0</v>
      </c>
      <c r="CT218">
        <f t="shared" si="281"/>
        <v>0</v>
      </c>
      <c r="CU218">
        <f t="shared" ref="CU218:DC218" si="282">CU69</f>
        <v>0</v>
      </c>
      <c r="CV218">
        <f t="shared" si="282"/>
        <v>0</v>
      </c>
      <c r="CW218">
        <f t="shared" si="282"/>
        <v>0</v>
      </c>
      <c r="CX218">
        <f t="shared" si="282"/>
        <v>0</v>
      </c>
      <c r="CY218">
        <f t="shared" si="282"/>
        <v>0</v>
      </c>
      <c r="CZ218">
        <f t="shared" si="282"/>
        <v>0</v>
      </c>
      <c r="DA218">
        <f t="shared" si="282"/>
        <v>0</v>
      </c>
      <c r="DB218">
        <f t="shared" si="282"/>
        <v>0</v>
      </c>
      <c r="DC218">
        <f t="shared" si="282"/>
        <v>0</v>
      </c>
      <c r="DD218">
        <f t="shared" si="266"/>
        <v>0</v>
      </c>
      <c r="DE218">
        <f t="shared" si="266"/>
        <v>0</v>
      </c>
      <c r="DF218">
        <f t="shared" si="266"/>
        <v>0</v>
      </c>
      <c r="DG218">
        <f t="shared" si="266"/>
        <v>0</v>
      </c>
      <c r="DH218">
        <f t="shared" si="266"/>
        <v>0</v>
      </c>
    </row>
    <row r="219" spans="1:112">
      <c r="A219">
        <f t="shared" si="249"/>
        <v>348</v>
      </c>
      <c r="B219" t="str">
        <f t="shared" si="249"/>
        <v>Autoridad Plurinacional de la Madre Tierra</v>
      </c>
      <c r="C219">
        <f t="shared" ref="C219:AH219" si="283">C70</f>
        <v>0</v>
      </c>
      <c r="D219">
        <f t="shared" si="283"/>
        <v>0</v>
      </c>
      <c r="E219">
        <f t="shared" si="283"/>
        <v>0</v>
      </c>
      <c r="F219">
        <f t="shared" si="283"/>
        <v>0</v>
      </c>
      <c r="G219">
        <f t="shared" si="283"/>
        <v>0</v>
      </c>
      <c r="H219">
        <f t="shared" si="283"/>
        <v>300.63</v>
      </c>
      <c r="I219">
        <f t="shared" si="283"/>
        <v>0</v>
      </c>
      <c r="J219">
        <f t="shared" si="283"/>
        <v>183.78</v>
      </c>
      <c r="K219">
        <f t="shared" si="283"/>
        <v>0</v>
      </c>
      <c r="L219">
        <f t="shared" si="283"/>
        <v>0</v>
      </c>
      <c r="M219">
        <f t="shared" si="283"/>
        <v>0</v>
      </c>
      <c r="N219">
        <f t="shared" si="283"/>
        <v>0</v>
      </c>
      <c r="O219">
        <f t="shared" si="283"/>
        <v>0</v>
      </c>
      <c r="P219">
        <f t="shared" si="283"/>
        <v>0</v>
      </c>
      <c r="Q219">
        <f t="shared" si="283"/>
        <v>0</v>
      </c>
      <c r="R219">
        <f t="shared" si="283"/>
        <v>0</v>
      </c>
      <c r="S219">
        <f t="shared" si="283"/>
        <v>0</v>
      </c>
      <c r="T219">
        <f t="shared" si="283"/>
        <v>0</v>
      </c>
      <c r="U219">
        <f t="shared" si="283"/>
        <v>0</v>
      </c>
      <c r="V219">
        <f t="shared" si="283"/>
        <v>0</v>
      </c>
      <c r="W219">
        <f t="shared" si="283"/>
        <v>0</v>
      </c>
      <c r="X219">
        <f t="shared" si="283"/>
        <v>0</v>
      </c>
      <c r="Y219">
        <f t="shared" si="283"/>
        <v>0</v>
      </c>
      <c r="Z219">
        <f t="shared" si="283"/>
        <v>0</v>
      </c>
      <c r="AA219">
        <f t="shared" si="283"/>
        <v>0</v>
      </c>
      <c r="AB219">
        <f t="shared" si="283"/>
        <v>0</v>
      </c>
      <c r="AC219">
        <f t="shared" si="283"/>
        <v>0</v>
      </c>
      <c r="AD219">
        <f t="shared" si="283"/>
        <v>0</v>
      </c>
      <c r="AE219">
        <f t="shared" si="283"/>
        <v>0</v>
      </c>
      <c r="AF219">
        <f t="shared" si="283"/>
        <v>0</v>
      </c>
      <c r="AG219">
        <f t="shared" si="283"/>
        <v>0</v>
      </c>
      <c r="AH219">
        <f t="shared" si="283"/>
        <v>0</v>
      </c>
      <c r="AI219">
        <f t="shared" ref="AI219:BN219" si="284">AI70</f>
        <v>0</v>
      </c>
      <c r="AJ219">
        <f t="shared" si="284"/>
        <v>0</v>
      </c>
      <c r="AK219">
        <f t="shared" si="284"/>
        <v>0</v>
      </c>
      <c r="AL219">
        <f t="shared" si="284"/>
        <v>0</v>
      </c>
      <c r="AM219">
        <f t="shared" si="284"/>
        <v>0</v>
      </c>
      <c r="AN219">
        <f t="shared" si="284"/>
        <v>0</v>
      </c>
      <c r="AO219">
        <f t="shared" si="284"/>
        <v>0</v>
      </c>
      <c r="AP219">
        <f t="shared" si="284"/>
        <v>0</v>
      </c>
      <c r="AQ219">
        <f t="shared" si="284"/>
        <v>0</v>
      </c>
      <c r="AR219">
        <f t="shared" si="284"/>
        <v>0</v>
      </c>
      <c r="AS219">
        <f t="shared" si="284"/>
        <v>0</v>
      </c>
      <c r="AT219">
        <f t="shared" si="284"/>
        <v>0</v>
      </c>
      <c r="AU219">
        <f t="shared" si="284"/>
        <v>0</v>
      </c>
      <c r="AV219">
        <f t="shared" si="284"/>
        <v>0</v>
      </c>
      <c r="AW219">
        <f t="shared" si="284"/>
        <v>0</v>
      </c>
      <c r="AX219">
        <f t="shared" si="284"/>
        <v>0</v>
      </c>
      <c r="AY219">
        <f t="shared" si="284"/>
        <v>0</v>
      </c>
      <c r="AZ219">
        <f t="shared" si="284"/>
        <v>0</v>
      </c>
      <c r="BA219">
        <f t="shared" si="284"/>
        <v>0</v>
      </c>
      <c r="BB219">
        <f t="shared" si="284"/>
        <v>0</v>
      </c>
      <c r="BC219">
        <f t="shared" si="284"/>
        <v>0</v>
      </c>
      <c r="BD219">
        <f t="shared" si="284"/>
        <v>0</v>
      </c>
      <c r="BE219">
        <f t="shared" si="284"/>
        <v>0</v>
      </c>
      <c r="BF219">
        <f t="shared" si="284"/>
        <v>0</v>
      </c>
      <c r="BG219">
        <f t="shared" si="284"/>
        <v>0</v>
      </c>
      <c r="BH219">
        <f t="shared" si="284"/>
        <v>0</v>
      </c>
      <c r="BI219">
        <f t="shared" si="284"/>
        <v>0</v>
      </c>
      <c r="BJ219">
        <f t="shared" si="284"/>
        <v>0</v>
      </c>
      <c r="BK219">
        <f t="shared" si="284"/>
        <v>0</v>
      </c>
      <c r="BL219">
        <f t="shared" si="284"/>
        <v>0</v>
      </c>
      <c r="BM219">
        <f t="shared" si="284"/>
        <v>0</v>
      </c>
      <c r="BN219">
        <f t="shared" si="284"/>
        <v>0</v>
      </c>
      <c r="BO219">
        <f t="shared" ref="BO219:CT219" si="285">BO70</f>
        <v>0</v>
      </c>
      <c r="BP219">
        <f t="shared" si="285"/>
        <v>0</v>
      </c>
      <c r="BQ219">
        <f t="shared" si="285"/>
        <v>0</v>
      </c>
      <c r="BR219">
        <f t="shared" si="285"/>
        <v>0</v>
      </c>
      <c r="BS219">
        <f t="shared" si="285"/>
        <v>0</v>
      </c>
      <c r="BT219">
        <f t="shared" si="285"/>
        <v>0</v>
      </c>
      <c r="BU219">
        <f t="shared" si="285"/>
        <v>0</v>
      </c>
      <c r="BV219">
        <f t="shared" si="285"/>
        <v>0</v>
      </c>
      <c r="BW219">
        <f t="shared" si="285"/>
        <v>0</v>
      </c>
      <c r="BX219">
        <f t="shared" si="285"/>
        <v>0</v>
      </c>
      <c r="BY219">
        <f t="shared" si="285"/>
        <v>0</v>
      </c>
      <c r="BZ219">
        <f t="shared" si="285"/>
        <v>0</v>
      </c>
      <c r="CA219">
        <f t="shared" si="285"/>
        <v>0</v>
      </c>
      <c r="CB219">
        <f t="shared" si="285"/>
        <v>0</v>
      </c>
      <c r="CC219">
        <f t="shared" si="285"/>
        <v>0</v>
      </c>
      <c r="CD219">
        <f t="shared" si="285"/>
        <v>0</v>
      </c>
      <c r="CE219">
        <f t="shared" si="285"/>
        <v>0</v>
      </c>
      <c r="CF219">
        <f t="shared" si="285"/>
        <v>0</v>
      </c>
      <c r="CG219">
        <f t="shared" si="285"/>
        <v>0</v>
      </c>
      <c r="CH219">
        <f t="shared" si="285"/>
        <v>0</v>
      </c>
      <c r="CI219">
        <f t="shared" si="285"/>
        <v>0</v>
      </c>
      <c r="CJ219">
        <f t="shared" si="285"/>
        <v>0</v>
      </c>
      <c r="CK219">
        <f t="shared" si="285"/>
        <v>0</v>
      </c>
      <c r="CL219">
        <f t="shared" si="285"/>
        <v>0</v>
      </c>
      <c r="CM219">
        <f t="shared" si="285"/>
        <v>0</v>
      </c>
      <c r="CN219">
        <f t="shared" si="285"/>
        <v>0</v>
      </c>
      <c r="CO219">
        <f t="shared" si="285"/>
        <v>0</v>
      </c>
      <c r="CP219">
        <f t="shared" si="285"/>
        <v>0</v>
      </c>
      <c r="CQ219">
        <f t="shared" si="285"/>
        <v>0</v>
      </c>
      <c r="CR219">
        <f t="shared" si="285"/>
        <v>0</v>
      </c>
      <c r="CS219">
        <f t="shared" si="285"/>
        <v>0</v>
      </c>
      <c r="CT219">
        <f t="shared" si="285"/>
        <v>0</v>
      </c>
      <c r="CU219">
        <f t="shared" ref="CU219:DC219" si="286">CU70</f>
        <v>0</v>
      </c>
      <c r="CV219">
        <f t="shared" si="286"/>
        <v>0</v>
      </c>
      <c r="CW219">
        <f t="shared" si="286"/>
        <v>0</v>
      </c>
      <c r="CX219">
        <f t="shared" si="286"/>
        <v>0</v>
      </c>
      <c r="CY219">
        <f t="shared" si="286"/>
        <v>0</v>
      </c>
      <c r="CZ219">
        <f t="shared" si="286"/>
        <v>0</v>
      </c>
      <c r="DA219">
        <f t="shared" si="286"/>
        <v>0</v>
      </c>
      <c r="DB219">
        <f t="shared" si="286"/>
        <v>0</v>
      </c>
      <c r="DC219">
        <f t="shared" si="286"/>
        <v>0</v>
      </c>
      <c r="DD219">
        <f t="shared" si="266"/>
        <v>0</v>
      </c>
      <c r="DE219">
        <f t="shared" si="266"/>
        <v>0</v>
      </c>
      <c r="DF219">
        <f t="shared" si="266"/>
        <v>0</v>
      </c>
      <c r="DG219">
        <f t="shared" si="266"/>
        <v>0</v>
      </c>
      <c r="DH219">
        <f t="shared" si="266"/>
        <v>0</v>
      </c>
    </row>
    <row r="220" spans="1:112">
      <c r="A220">
        <f t="shared" si="249"/>
        <v>222</v>
      </c>
      <c r="B220" t="str">
        <f t="shared" si="249"/>
        <v>Instituto Nacional de Innovación Agropecuaria y Forestal</v>
      </c>
      <c r="C220">
        <f t="shared" ref="C220:AH220" si="287">C71</f>
        <v>0</v>
      </c>
      <c r="D220">
        <f t="shared" si="287"/>
        <v>0</v>
      </c>
      <c r="E220">
        <f t="shared" si="287"/>
        <v>0</v>
      </c>
      <c r="F220">
        <f t="shared" si="287"/>
        <v>0</v>
      </c>
      <c r="G220">
        <f t="shared" si="287"/>
        <v>0</v>
      </c>
      <c r="H220">
        <f t="shared" si="287"/>
        <v>0</v>
      </c>
      <c r="I220">
        <f t="shared" si="287"/>
        <v>80</v>
      </c>
      <c r="J220">
        <f t="shared" si="287"/>
        <v>114990.04000000001</v>
      </c>
      <c r="K220">
        <f t="shared" si="287"/>
        <v>80</v>
      </c>
      <c r="L220">
        <f t="shared" si="287"/>
        <v>761742.64000000013</v>
      </c>
      <c r="M220">
        <f t="shared" si="287"/>
        <v>0</v>
      </c>
      <c r="N220">
        <f t="shared" si="287"/>
        <v>0</v>
      </c>
      <c r="O220">
        <f t="shared" si="287"/>
        <v>0</v>
      </c>
      <c r="P220">
        <f t="shared" si="287"/>
        <v>0</v>
      </c>
      <c r="Q220">
        <f t="shared" si="287"/>
        <v>0</v>
      </c>
      <c r="R220">
        <f t="shared" si="287"/>
        <v>0</v>
      </c>
      <c r="S220">
        <f t="shared" si="287"/>
        <v>0</v>
      </c>
      <c r="T220">
        <f t="shared" si="287"/>
        <v>0</v>
      </c>
      <c r="U220">
        <f t="shared" si="287"/>
        <v>0</v>
      </c>
      <c r="V220">
        <f t="shared" si="287"/>
        <v>0</v>
      </c>
      <c r="W220">
        <f t="shared" si="287"/>
        <v>0</v>
      </c>
      <c r="X220">
        <f t="shared" si="287"/>
        <v>0</v>
      </c>
      <c r="Y220">
        <f t="shared" si="287"/>
        <v>0</v>
      </c>
      <c r="Z220">
        <f t="shared" si="287"/>
        <v>0</v>
      </c>
      <c r="AA220">
        <f t="shared" si="287"/>
        <v>0</v>
      </c>
      <c r="AB220">
        <f t="shared" si="287"/>
        <v>0</v>
      </c>
      <c r="AC220">
        <f t="shared" si="287"/>
        <v>0</v>
      </c>
      <c r="AD220">
        <f t="shared" si="287"/>
        <v>0</v>
      </c>
      <c r="AE220">
        <f t="shared" si="287"/>
        <v>0</v>
      </c>
      <c r="AF220">
        <f t="shared" si="287"/>
        <v>0</v>
      </c>
      <c r="AG220">
        <f t="shared" si="287"/>
        <v>0</v>
      </c>
      <c r="AH220">
        <f t="shared" si="287"/>
        <v>0</v>
      </c>
      <c r="AI220">
        <f t="shared" ref="AI220:BN220" si="288">AI71</f>
        <v>0</v>
      </c>
      <c r="AJ220">
        <f t="shared" si="288"/>
        <v>0</v>
      </c>
      <c r="AK220">
        <f t="shared" si="288"/>
        <v>0</v>
      </c>
      <c r="AL220">
        <f t="shared" si="288"/>
        <v>0</v>
      </c>
      <c r="AM220">
        <f t="shared" si="288"/>
        <v>0</v>
      </c>
      <c r="AN220">
        <f t="shared" si="288"/>
        <v>0</v>
      </c>
      <c r="AO220">
        <f t="shared" si="288"/>
        <v>0</v>
      </c>
      <c r="AP220">
        <f t="shared" si="288"/>
        <v>0</v>
      </c>
      <c r="AQ220">
        <f t="shared" si="288"/>
        <v>0</v>
      </c>
      <c r="AR220">
        <f t="shared" si="288"/>
        <v>0</v>
      </c>
      <c r="AS220">
        <f t="shared" si="288"/>
        <v>0</v>
      </c>
      <c r="AT220">
        <f t="shared" si="288"/>
        <v>0</v>
      </c>
      <c r="AU220">
        <f t="shared" si="288"/>
        <v>0</v>
      </c>
      <c r="AV220">
        <f t="shared" si="288"/>
        <v>0</v>
      </c>
      <c r="AW220">
        <f t="shared" si="288"/>
        <v>0</v>
      </c>
      <c r="AX220">
        <f t="shared" si="288"/>
        <v>0</v>
      </c>
      <c r="AY220">
        <f t="shared" si="288"/>
        <v>0</v>
      </c>
      <c r="AZ220">
        <f t="shared" si="288"/>
        <v>0</v>
      </c>
      <c r="BA220">
        <f t="shared" si="288"/>
        <v>0</v>
      </c>
      <c r="BB220">
        <f t="shared" si="288"/>
        <v>0</v>
      </c>
      <c r="BC220">
        <f t="shared" si="288"/>
        <v>0</v>
      </c>
      <c r="BD220">
        <f t="shared" si="288"/>
        <v>0</v>
      </c>
      <c r="BE220">
        <f t="shared" si="288"/>
        <v>0</v>
      </c>
      <c r="BF220">
        <f t="shared" si="288"/>
        <v>0</v>
      </c>
      <c r="BG220">
        <f t="shared" si="288"/>
        <v>0</v>
      </c>
      <c r="BH220">
        <f t="shared" si="288"/>
        <v>0</v>
      </c>
      <c r="BI220">
        <f t="shared" si="288"/>
        <v>0</v>
      </c>
      <c r="BJ220">
        <f t="shared" si="288"/>
        <v>0</v>
      </c>
      <c r="BK220">
        <f t="shared" si="288"/>
        <v>0</v>
      </c>
      <c r="BL220">
        <f t="shared" si="288"/>
        <v>0</v>
      </c>
      <c r="BM220">
        <f t="shared" si="288"/>
        <v>0</v>
      </c>
      <c r="BN220">
        <f t="shared" si="288"/>
        <v>0</v>
      </c>
      <c r="BO220">
        <f t="shared" ref="BO220:CT220" si="289">BO71</f>
        <v>0</v>
      </c>
      <c r="BP220">
        <f t="shared" si="289"/>
        <v>0</v>
      </c>
      <c r="BQ220">
        <f t="shared" si="289"/>
        <v>0</v>
      </c>
      <c r="BR220">
        <f t="shared" si="289"/>
        <v>0</v>
      </c>
      <c r="BS220">
        <f t="shared" si="289"/>
        <v>0</v>
      </c>
      <c r="BT220">
        <f t="shared" si="289"/>
        <v>0</v>
      </c>
      <c r="BU220">
        <f t="shared" si="289"/>
        <v>0</v>
      </c>
      <c r="BV220">
        <f t="shared" si="289"/>
        <v>0</v>
      </c>
      <c r="BW220">
        <f t="shared" si="289"/>
        <v>0</v>
      </c>
      <c r="BX220">
        <f t="shared" si="289"/>
        <v>0</v>
      </c>
      <c r="BY220">
        <f t="shared" si="289"/>
        <v>0</v>
      </c>
      <c r="BZ220">
        <f t="shared" si="289"/>
        <v>0</v>
      </c>
      <c r="CA220">
        <f t="shared" si="289"/>
        <v>0</v>
      </c>
      <c r="CB220">
        <f t="shared" si="289"/>
        <v>0</v>
      </c>
      <c r="CC220">
        <f t="shared" si="289"/>
        <v>0</v>
      </c>
      <c r="CD220">
        <f t="shared" si="289"/>
        <v>0</v>
      </c>
      <c r="CE220">
        <f t="shared" si="289"/>
        <v>0</v>
      </c>
      <c r="CF220">
        <f t="shared" si="289"/>
        <v>0</v>
      </c>
      <c r="CG220">
        <f t="shared" si="289"/>
        <v>0</v>
      </c>
      <c r="CH220">
        <f t="shared" si="289"/>
        <v>0</v>
      </c>
      <c r="CI220">
        <f t="shared" si="289"/>
        <v>0</v>
      </c>
      <c r="CJ220">
        <f t="shared" si="289"/>
        <v>0</v>
      </c>
      <c r="CK220">
        <f t="shared" si="289"/>
        <v>0</v>
      </c>
      <c r="CL220">
        <f t="shared" si="289"/>
        <v>0</v>
      </c>
      <c r="CM220">
        <f t="shared" si="289"/>
        <v>0</v>
      </c>
      <c r="CN220">
        <f t="shared" si="289"/>
        <v>0</v>
      </c>
      <c r="CO220">
        <f t="shared" si="289"/>
        <v>0</v>
      </c>
      <c r="CP220">
        <f t="shared" si="289"/>
        <v>0</v>
      </c>
      <c r="CQ220">
        <f t="shared" si="289"/>
        <v>0</v>
      </c>
      <c r="CR220">
        <f t="shared" si="289"/>
        <v>0</v>
      </c>
      <c r="CS220">
        <f t="shared" si="289"/>
        <v>0</v>
      </c>
      <c r="CT220">
        <f t="shared" si="289"/>
        <v>0</v>
      </c>
      <c r="CU220">
        <f t="shared" ref="CU220:DC220" si="290">CU71</f>
        <v>0</v>
      </c>
      <c r="CV220">
        <f t="shared" si="290"/>
        <v>0</v>
      </c>
      <c r="CW220">
        <f t="shared" si="290"/>
        <v>0</v>
      </c>
      <c r="CX220">
        <f t="shared" si="290"/>
        <v>0</v>
      </c>
      <c r="CY220">
        <f t="shared" si="290"/>
        <v>0</v>
      </c>
      <c r="CZ220">
        <f t="shared" si="290"/>
        <v>0</v>
      </c>
      <c r="DA220">
        <f t="shared" si="290"/>
        <v>0</v>
      </c>
      <c r="DB220">
        <f t="shared" si="290"/>
        <v>0</v>
      </c>
      <c r="DC220">
        <f t="shared" si="290"/>
        <v>0</v>
      </c>
      <c r="DD220">
        <f t="shared" si="266"/>
        <v>0</v>
      </c>
      <c r="DE220">
        <f t="shared" si="266"/>
        <v>0</v>
      </c>
      <c r="DF220">
        <f t="shared" si="266"/>
        <v>0</v>
      </c>
      <c r="DG220">
        <f t="shared" si="266"/>
        <v>0</v>
      </c>
      <c r="DH220">
        <f t="shared" si="266"/>
        <v>0</v>
      </c>
    </row>
    <row r="221" spans="1:112">
      <c r="A221">
        <f t="shared" si="249"/>
        <v>599</v>
      </c>
      <c r="B221" t="str">
        <f t="shared" si="249"/>
        <v>Empresa Boliviana de Alimentos y Derivados</v>
      </c>
      <c r="C221">
        <f t="shared" ref="C221:AH221" si="291">C72</f>
        <v>0</v>
      </c>
      <c r="D221">
        <f t="shared" si="291"/>
        <v>0</v>
      </c>
      <c r="E221">
        <f t="shared" si="291"/>
        <v>0</v>
      </c>
      <c r="F221">
        <f t="shared" si="291"/>
        <v>0</v>
      </c>
      <c r="G221">
        <f t="shared" si="291"/>
        <v>0</v>
      </c>
      <c r="H221">
        <f t="shared" si="291"/>
        <v>0</v>
      </c>
      <c r="I221">
        <f t="shared" si="291"/>
        <v>0</v>
      </c>
      <c r="J221">
        <f t="shared" si="291"/>
        <v>0</v>
      </c>
      <c r="K221">
        <f t="shared" si="291"/>
        <v>0</v>
      </c>
      <c r="L221">
        <f t="shared" si="291"/>
        <v>83113.049999999988</v>
      </c>
      <c r="M221">
        <f t="shared" si="291"/>
        <v>0</v>
      </c>
      <c r="N221">
        <f t="shared" si="291"/>
        <v>0</v>
      </c>
      <c r="O221">
        <f t="shared" si="291"/>
        <v>0</v>
      </c>
      <c r="P221">
        <f t="shared" si="291"/>
        <v>0</v>
      </c>
      <c r="Q221">
        <f t="shared" si="291"/>
        <v>0</v>
      </c>
      <c r="R221">
        <f t="shared" si="291"/>
        <v>0</v>
      </c>
      <c r="S221">
        <f t="shared" si="291"/>
        <v>0</v>
      </c>
      <c r="T221">
        <f t="shared" si="291"/>
        <v>0</v>
      </c>
      <c r="U221">
        <f t="shared" si="291"/>
        <v>0</v>
      </c>
      <c r="V221">
        <f t="shared" si="291"/>
        <v>0</v>
      </c>
      <c r="W221">
        <f t="shared" si="291"/>
        <v>0</v>
      </c>
      <c r="X221">
        <f t="shared" si="291"/>
        <v>0</v>
      </c>
      <c r="Y221">
        <f t="shared" si="291"/>
        <v>0</v>
      </c>
      <c r="Z221">
        <f t="shared" si="291"/>
        <v>0</v>
      </c>
      <c r="AA221">
        <f t="shared" si="291"/>
        <v>0</v>
      </c>
      <c r="AB221">
        <f t="shared" si="291"/>
        <v>0</v>
      </c>
      <c r="AC221">
        <f t="shared" si="291"/>
        <v>0</v>
      </c>
      <c r="AD221">
        <f t="shared" si="291"/>
        <v>0</v>
      </c>
      <c r="AE221">
        <f t="shared" si="291"/>
        <v>0</v>
      </c>
      <c r="AF221">
        <f t="shared" si="291"/>
        <v>0</v>
      </c>
      <c r="AG221">
        <f t="shared" si="291"/>
        <v>0</v>
      </c>
      <c r="AH221">
        <f t="shared" si="291"/>
        <v>0</v>
      </c>
      <c r="AI221">
        <f t="shared" ref="AI221:BN221" si="292">AI72</f>
        <v>0</v>
      </c>
      <c r="AJ221">
        <f t="shared" si="292"/>
        <v>0</v>
      </c>
      <c r="AK221">
        <f t="shared" si="292"/>
        <v>0</v>
      </c>
      <c r="AL221">
        <f t="shared" si="292"/>
        <v>0</v>
      </c>
      <c r="AM221">
        <f t="shared" si="292"/>
        <v>0</v>
      </c>
      <c r="AN221">
        <f t="shared" si="292"/>
        <v>0</v>
      </c>
      <c r="AO221">
        <f t="shared" si="292"/>
        <v>0</v>
      </c>
      <c r="AP221">
        <f t="shared" si="292"/>
        <v>0</v>
      </c>
      <c r="AQ221">
        <f t="shared" si="292"/>
        <v>0</v>
      </c>
      <c r="AR221">
        <f t="shared" si="292"/>
        <v>0</v>
      </c>
      <c r="AS221">
        <f t="shared" si="292"/>
        <v>0</v>
      </c>
      <c r="AT221">
        <f t="shared" si="292"/>
        <v>0</v>
      </c>
      <c r="AU221">
        <f t="shared" si="292"/>
        <v>0</v>
      </c>
      <c r="AV221">
        <f t="shared" si="292"/>
        <v>0</v>
      </c>
      <c r="AW221">
        <f t="shared" si="292"/>
        <v>0</v>
      </c>
      <c r="AX221">
        <f t="shared" si="292"/>
        <v>0</v>
      </c>
      <c r="AY221">
        <f t="shared" si="292"/>
        <v>0</v>
      </c>
      <c r="AZ221">
        <f t="shared" si="292"/>
        <v>0</v>
      </c>
      <c r="BA221">
        <f t="shared" si="292"/>
        <v>0</v>
      </c>
      <c r="BB221">
        <f t="shared" si="292"/>
        <v>0</v>
      </c>
      <c r="BC221">
        <f t="shared" si="292"/>
        <v>0</v>
      </c>
      <c r="BD221">
        <f t="shared" si="292"/>
        <v>0</v>
      </c>
      <c r="BE221">
        <f t="shared" si="292"/>
        <v>0</v>
      </c>
      <c r="BF221">
        <f t="shared" si="292"/>
        <v>0</v>
      </c>
      <c r="BG221">
        <f t="shared" si="292"/>
        <v>0</v>
      </c>
      <c r="BH221">
        <f t="shared" si="292"/>
        <v>0</v>
      </c>
      <c r="BI221">
        <f t="shared" si="292"/>
        <v>0</v>
      </c>
      <c r="BJ221">
        <f t="shared" si="292"/>
        <v>0</v>
      </c>
      <c r="BK221">
        <f t="shared" si="292"/>
        <v>0</v>
      </c>
      <c r="BL221">
        <f t="shared" si="292"/>
        <v>0</v>
      </c>
      <c r="BM221">
        <f t="shared" si="292"/>
        <v>0</v>
      </c>
      <c r="BN221">
        <f t="shared" si="292"/>
        <v>0</v>
      </c>
      <c r="BO221">
        <f t="shared" ref="BO221:CT221" si="293">BO72</f>
        <v>0</v>
      </c>
      <c r="BP221">
        <f t="shared" si="293"/>
        <v>0</v>
      </c>
      <c r="BQ221">
        <f t="shared" si="293"/>
        <v>0</v>
      </c>
      <c r="BR221">
        <f t="shared" si="293"/>
        <v>0</v>
      </c>
      <c r="BS221">
        <f t="shared" si="293"/>
        <v>0</v>
      </c>
      <c r="BT221">
        <f t="shared" si="293"/>
        <v>0</v>
      </c>
      <c r="BU221">
        <f t="shared" si="293"/>
        <v>0</v>
      </c>
      <c r="BV221">
        <f t="shared" si="293"/>
        <v>0</v>
      </c>
      <c r="BW221">
        <f t="shared" si="293"/>
        <v>0</v>
      </c>
      <c r="BX221">
        <f t="shared" si="293"/>
        <v>0</v>
      </c>
      <c r="BY221">
        <f t="shared" si="293"/>
        <v>0</v>
      </c>
      <c r="BZ221">
        <f t="shared" si="293"/>
        <v>0</v>
      </c>
      <c r="CA221">
        <f t="shared" si="293"/>
        <v>0</v>
      </c>
      <c r="CB221">
        <f t="shared" si="293"/>
        <v>0</v>
      </c>
      <c r="CC221">
        <f t="shared" si="293"/>
        <v>0</v>
      </c>
      <c r="CD221">
        <f t="shared" si="293"/>
        <v>0</v>
      </c>
      <c r="CE221">
        <f t="shared" si="293"/>
        <v>0</v>
      </c>
      <c r="CF221">
        <f t="shared" si="293"/>
        <v>0</v>
      </c>
      <c r="CG221">
        <f t="shared" si="293"/>
        <v>0</v>
      </c>
      <c r="CH221">
        <f t="shared" si="293"/>
        <v>0</v>
      </c>
      <c r="CI221">
        <f t="shared" si="293"/>
        <v>0</v>
      </c>
      <c r="CJ221">
        <f t="shared" si="293"/>
        <v>0</v>
      </c>
      <c r="CK221">
        <f t="shared" si="293"/>
        <v>0</v>
      </c>
      <c r="CL221">
        <f t="shared" si="293"/>
        <v>0</v>
      </c>
      <c r="CM221">
        <f t="shared" si="293"/>
        <v>0</v>
      </c>
      <c r="CN221">
        <f t="shared" si="293"/>
        <v>0</v>
      </c>
      <c r="CO221">
        <f t="shared" si="293"/>
        <v>0</v>
      </c>
      <c r="CP221">
        <f t="shared" si="293"/>
        <v>0</v>
      </c>
      <c r="CQ221">
        <f t="shared" si="293"/>
        <v>0</v>
      </c>
      <c r="CR221">
        <f t="shared" si="293"/>
        <v>0</v>
      </c>
      <c r="CS221">
        <f t="shared" si="293"/>
        <v>0</v>
      </c>
      <c r="CT221">
        <f t="shared" si="293"/>
        <v>0</v>
      </c>
      <c r="CU221">
        <f t="shared" ref="CU221:DC221" si="294">CU72</f>
        <v>0</v>
      </c>
      <c r="CV221">
        <f t="shared" si="294"/>
        <v>0</v>
      </c>
      <c r="CW221">
        <f t="shared" si="294"/>
        <v>0</v>
      </c>
      <c r="CX221">
        <f t="shared" si="294"/>
        <v>0</v>
      </c>
      <c r="CY221">
        <f t="shared" si="294"/>
        <v>0</v>
      </c>
      <c r="CZ221">
        <f t="shared" si="294"/>
        <v>0</v>
      </c>
      <c r="DA221">
        <f t="shared" si="294"/>
        <v>0</v>
      </c>
      <c r="DB221">
        <f t="shared" si="294"/>
        <v>0</v>
      </c>
      <c r="DC221">
        <f t="shared" si="294"/>
        <v>0</v>
      </c>
      <c r="DD221">
        <f t="shared" si="266"/>
        <v>0</v>
      </c>
      <c r="DE221">
        <f t="shared" si="266"/>
        <v>0</v>
      </c>
      <c r="DF221">
        <f t="shared" si="266"/>
        <v>0</v>
      </c>
      <c r="DG221">
        <f t="shared" si="266"/>
        <v>0</v>
      </c>
      <c r="DH221">
        <f t="shared" si="266"/>
        <v>0</v>
      </c>
    </row>
    <row r="222" spans="1:112">
      <c r="A222">
        <f t="shared" si="249"/>
        <v>293</v>
      </c>
      <c r="B222" t="str">
        <f t="shared" si="249"/>
        <v>Fundación Cultural del Banco Central de Bolivia</v>
      </c>
      <c r="C222">
        <f t="shared" ref="C222:AH222" si="295">C73</f>
        <v>0</v>
      </c>
      <c r="D222">
        <f t="shared" si="295"/>
        <v>0</v>
      </c>
      <c r="E222">
        <f t="shared" si="295"/>
        <v>0</v>
      </c>
      <c r="F222">
        <f t="shared" si="295"/>
        <v>0</v>
      </c>
      <c r="G222">
        <f t="shared" si="295"/>
        <v>0</v>
      </c>
      <c r="H222">
        <f t="shared" si="295"/>
        <v>0</v>
      </c>
      <c r="I222">
        <f t="shared" si="295"/>
        <v>0</v>
      </c>
      <c r="J222">
        <f t="shared" si="295"/>
        <v>0</v>
      </c>
      <c r="K222">
        <f t="shared" si="295"/>
        <v>0</v>
      </c>
      <c r="L222">
        <f t="shared" si="295"/>
        <v>86792.03</v>
      </c>
      <c r="M222">
        <f t="shared" si="295"/>
        <v>0</v>
      </c>
      <c r="N222">
        <f t="shared" si="295"/>
        <v>0</v>
      </c>
      <c r="O222">
        <f t="shared" si="295"/>
        <v>0</v>
      </c>
      <c r="P222">
        <f t="shared" si="295"/>
        <v>0</v>
      </c>
      <c r="Q222">
        <f t="shared" si="295"/>
        <v>0</v>
      </c>
      <c r="R222">
        <f t="shared" si="295"/>
        <v>0</v>
      </c>
      <c r="S222">
        <f t="shared" si="295"/>
        <v>0</v>
      </c>
      <c r="T222">
        <f t="shared" si="295"/>
        <v>0</v>
      </c>
      <c r="U222">
        <f t="shared" si="295"/>
        <v>0</v>
      </c>
      <c r="V222">
        <f t="shared" si="295"/>
        <v>0</v>
      </c>
      <c r="W222">
        <f t="shared" si="295"/>
        <v>0</v>
      </c>
      <c r="X222">
        <f t="shared" si="295"/>
        <v>0</v>
      </c>
      <c r="Y222">
        <f t="shared" si="295"/>
        <v>0</v>
      </c>
      <c r="Z222">
        <f t="shared" si="295"/>
        <v>0</v>
      </c>
      <c r="AA222">
        <f t="shared" si="295"/>
        <v>0</v>
      </c>
      <c r="AB222">
        <f t="shared" si="295"/>
        <v>0</v>
      </c>
      <c r="AC222">
        <f t="shared" si="295"/>
        <v>0</v>
      </c>
      <c r="AD222">
        <f t="shared" si="295"/>
        <v>0</v>
      </c>
      <c r="AE222">
        <f t="shared" si="295"/>
        <v>0</v>
      </c>
      <c r="AF222">
        <f t="shared" si="295"/>
        <v>0</v>
      </c>
      <c r="AG222">
        <f t="shared" si="295"/>
        <v>0</v>
      </c>
      <c r="AH222">
        <f t="shared" si="295"/>
        <v>0</v>
      </c>
      <c r="AI222">
        <f t="shared" ref="AI222:BN222" si="296">AI73</f>
        <v>0</v>
      </c>
      <c r="AJ222">
        <f t="shared" si="296"/>
        <v>0</v>
      </c>
      <c r="AK222">
        <f t="shared" si="296"/>
        <v>0</v>
      </c>
      <c r="AL222">
        <f t="shared" si="296"/>
        <v>0</v>
      </c>
      <c r="AM222">
        <f t="shared" si="296"/>
        <v>0</v>
      </c>
      <c r="AN222">
        <f t="shared" si="296"/>
        <v>0</v>
      </c>
      <c r="AO222">
        <f t="shared" si="296"/>
        <v>0</v>
      </c>
      <c r="AP222">
        <f t="shared" si="296"/>
        <v>0</v>
      </c>
      <c r="AQ222">
        <f t="shared" si="296"/>
        <v>0</v>
      </c>
      <c r="AR222">
        <f t="shared" si="296"/>
        <v>0</v>
      </c>
      <c r="AS222">
        <f t="shared" si="296"/>
        <v>0</v>
      </c>
      <c r="AT222">
        <f t="shared" si="296"/>
        <v>0</v>
      </c>
      <c r="AU222">
        <f t="shared" si="296"/>
        <v>0</v>
      </c>
      <c r="AV222">
        <f t="shared" si="296"/>
        <v>0</v>
      </c>
      <c r="AW222">
        <f t="shared" si="296"/>
        <v>0</v>
      </c>
      <c r="AX222">
        <f t="shared" si="296"/>
        <v>0</v>
      </c>
      <c r="AY222">
        <f t="shared" si="296"/>
        <v>0</v>
      </c>
      <c r="AZ222">
        <f t="shared" si="296"/>
        <v>0</v>
      </c>
      <c r="BA222">
        <f t="shared" si="296"/>
        <v>0</v>
      </c>
      <c r="BB222">
        <f t="shared" si="296"/>
        <v>0</v>
      </c>
      <c r="BC222">
        <f t="shared" si="296"/>
        <v>0</v>
      </c>
      <c r="BD222">
        <f t="shared" si="296"/>
        <v>0</v>
      </c>
      <c r="BE222">
        <f t="shared" si="296"/>
        <v>0</v>
      </c>
      <c r="BF222">
        <f t="shared" si="296"/>
        <v>0</v>
      </c>
      <c r="BG222">
        <f t="shared" si="296"/>
        <v>0</v>
      </c>
      <c r="BH222">
        <f t="shared" si="296"/>
        <v>0</v>
      </c>
      <c r="BI222">
        <f t="shared" si="296"/>
        <v>0</v>
      </c>
      <c r="BJ222">
        <f t="shared" si="296"/>
        <v>0</v>
      </c>
      <c r="BK222">
        <f t="shared" si="296"/>
        <v>0</v>
      </c>
      <c r="BL222">
        <f t="shared" si="296"/>
        <v>0</v>
      </c>
      <c r="BM222">
        <f t="shared" si="296"/>
        <v>0</v>
      </c>
      <c r="BN222">
        <f t="shared" si="296"/>
        <v>0</v>
      </c>
      <c r="BO222">
        <f t="shared" ref="BO222:CT222" si="297">BO73</f>
        <v>0</v>
      </c>
      <c r="BP222">
        <f t="shared" si="297"/>
        <v>0</v>
      </c>
      <c r="BQ222">
        <f t="shared" si="297"/>
        <v>0</v>
      </c>
      <c r="BR222">
        <f t="shared" si="297"/>
        <v>0</v>
      </c>
      <c r="BS222">
        <f t="shared" si="297"/>
        <v>0</v>
      </c>
      <c r="BT222">
        <f t="shared" si="297"/>
        <v>0</v>
      </c>
      <c r="BU222">
        <f t="shared" si="297"/>
        <v>0</v>
      </c>
      <c r="BV222">
        <f t="shared" si="297"/>
        <v>0</v>
      </c>
      <c r="BW222">
        <f t="shared" si="297"/>
        <v>0</v>
      </c>
      <c r="BX222">
        <f t="shared" si="297"/>
        <v>0</v>
      </c>
      <c r="BY222">
        <f t="shared" si="297"/>
        <v>0</v>
      </c>
      <c r="BZ222">
        <f t="shared" si="297"/>
        <v>0</v>
      </c>
      <c r="CA222">
        <f t="shared" si="297"/>
        <v>0</v>
      </c>
      <c r="CB222">
        <f t="shared" si="297"/>
        <v>0</v>
      </c>
      <c r="CC222">
        <f t="shared" si="297"/>
        <v>0</v>
      </c>
      <c r="CD222">
        <f t="shared" si="297"/>
        <v>0</v>
      </c>
      <c r="CE222">
        <f t="shared" si="297"/>
        <v>0</v>
      </c>
      <c r="CF222">
        <f t="shared" si="297"/>
        <v>0</v>
      </c>
      <c r="CG222">
        <f t="shared" si="297"/>
        <v>0</v>
      </c>
      <c r="CH222">
        <f t="shared" si="297"/>
        <v>0</v>
      </c>
      <c r="CI222">
        <f t="shared" si="297"/>
        <v>0</v>
      </c>
      <c r="CJ222">
        <f t="shared" si="297"/>
        <v>0</v>
      </c>
      <c r="CK222">
        <f t="shared" si="297"/>
        <v>0</v>
      </c>
      <c r="CL222">
        <f t="shared" si="297"/>
        <v>0</v>
      </c>
      <c r="CM222">
        <f t="shared" si="297"/>
        <v>0</v>
      </c>
      <c r="CN222">
        <f t="shared" si="297"/>
        <v>0</v>
      </c>
      <c r="CO222">
        <f t="shared" si="297"/>
        <v>0</v>
      </c>
      <c r="CP222">
        <f t="shared" si="297"/>
        <v>0</v>
      </c>
      <c r="CQ222">
        <f t="shared" si="297"/>
        <v>0</v>
      </c>
      <c r="CR222">
        <f t="shared" si="297"/>
        <v>0</v>
      </c>
      <c r="CS222">
        <f t="shared" si="297"/>
        <v>0</v>
      </c>
      <c r="CT222">
        <f t="shared" si="297"/>
        <v>0</v>
      </c>
      <c r="CU222">
        <f t="shared" ref="CU222:DC222" si="298">CU73</f>
        <v>0</v>
      </c>
      <c r="CV222">
        <f t="shared" si="298"/>
        <v>0</v>
      </c>
      <c r="CW222">
        <f t="shared" si="298"/>
        <v>0</v>
      </c>
      <c r="CX222">
        <f t="shared" si="298"/>
        <v>0</v>
      </c>
      <c r="CY222">
        <f t="shared" si="298"/>
        <v>0</v>
      </c>
      <c r="CZ222">
        <f t="shared" si="298"/>
        <v>0</v>
      </c>
      <c r="DA222">
        <f t="shared" si="298"/>
        <v>0</v>
      </c>
      <c r="DB222">
        <f t="shared" si="298"/>
        <v>0</v>
      </c>
      <c r="DC222">
        <f t="shared" si="298"/>
        <v>0</v>
      </c>
      <c r="DD222">
        <f t="shared" si="266"/>
        <v>0</v>
      </c>
      <c r="DE222">
        <f t="shared" si="266"/>
        <v>0</v>
      </c>
      <c r="DF222">
        <f t="shared" si="266"/>
        <v>0</v>
      </c>
      <c r="DG222">
        <f t="shared" si="266"/>
        <v>0</v>
      </c>
      <c r="DH222">
        <f t="shared" si="266"/>
        <v>0</v>
      </c>
    </row>
    <row r="223" spans="1:112">
      <c r="A223">
        <f t="shared" si="249"/>
        <v>591</v>
      </c>
      <c r="B223" t="str">
        <f t="shared" si="249"/>
        <v>Empresa Estatal de Transporte por Cable "Mi teleférico"</v>
      </c>
      <c r="C223">
        <f t="shared" ref="C223:AH223" si="299">C74</f>
        <v>0</v>
      </c>
      <c r="D223">
        <f t="shared" si="299"/>
        <v>0</v>
      </c>
      <c r="E223">
        <f t="shared" si="299"/>
        <v>0</v>
      </c>
      <c r="F223">
        <f t="shared" si="299"/>
        <v>0</v>
      </c>
      <c r="G223">
        <f t="shared" si="299"/>
        <v>0</v>
      </c>
      <c r="H223">
        <f t="shared" si="299"/>
        <v>0</v>
      </c>
      <c r="I223">
        <f t="shared" si="299"/>
        <v>0</v>
      </c>
      <c r="J223">
        <f t="shared" si="299"/>
        <v>0</v>
      </c>
      <c r="K223">
        <f t="shared" si="299"/>
        <v>0</v>
      </c>
      <c r="L223">
        <f t="shared" si="299"/>
        <v>1409715.8199999998</v>
      </c>
      <c r="M223">
        <f t="shared" si="299"/>
        <v>0</v>
      </c>
      <c r="N223">
        <f t="shared" si="299"/>
        <v>0</v>
      </c>
      <c r="O223">
        <f t="shared" si="299"/>
        <v>0</v>
      </c>
      <c r="P223">
        <f t="shared" si="299"/>
        <v>0</v>
      </c>
      <c r="Q223">
        <f t="shared" si="299"/>
        <v>0</v>
      </c>
      <c r="R223">
        <f t="shared" si="299"/>
        <v>0</v>
      </c>
      <c r="S223">
        <f t="shared" si="299"/>
        <v>0</v>
      </c>
      <c r="T223">
        <f t="shared" si="299"/>
        <v>0</v>
      </c>
      <c r="U223">
        <f t="shared" si="299"/>
        <v>0</v>
      </c>
      <c r="V223">
        <f t="shared" si="299"/>
        <v>0</v>
      </c>
      <c r="W223">
        <f t="shared" si="299"/>
        <v>0</v>
      </c>
      <c r="X223">
        <f t="shared" si="299"/>
        <v>0</v>
      </c>
      <c r="Y223">
        <f t="shared" si="299"/>
        <v>0</v>
      </c>
      <c r="Z223">
        <f t="shared" si="299"/>
        <v>0</v>
      </c>
      <c r="AA223">
        <f t="shared" si="299"/>
        <v>0</v>
      </c>
      <c r="AB223">
        <f t="shared" si="299"/>
        <v>0</v>
      </c>
      <c r="AC223">
        <f t="shared" si="299"/>
        <v>0</v>
      </c>
      <c r="AD223">
        <f t="shared" si="299"/>
        <v>0</v>
      </c>
      <c r="AE223">
        <f t="shared" si="299"/>
        <v>0</v>
      </c>
      <c r="AF223">
        <f t="shared" si="299"/>
        <v>0</v>
      </c>
      <c r="AG223">
        <f t="shared" si="299"/>
        <v>0</v>
      </c>
      <c r="AH223">
        <f t="shared" si="299"/>
        <v>0</v>
      </c>
      <c r="AI223">
        <f t="shared" ref="AI223:BN223" si="300">AI74</f>
        <v>0</v>
      </c>
      <c r="AJ223">
        <f t="shared" si="300"/>
        <v>0</v>
      </c>
      <c r="AK223">
        <f t="shared" si="300"/>
        <v>0</v>
      </c>
      <c r="AL223">
        <f t="shared" si="300"/>
        <v>0</v>
      </c>
      <c r="AM223">
        <f t="shared" si="300"/>
        <v>0</v>
      </c>
      <c r="AN223">
        <f t="shared" si="300"/>
        <v>0</v>
      </c>
      <c r="AO223">
        <f t="shared" si="300"/>
        <v>0</v>
      </c>
      <c r="AP223">
        <f t="shared" si="300"/>
        <v>0</v>
      </c>
      <c r="AQ223">
        <f t="shared" si="300"/>
        <v>0</v>
      </c>
      <c r="AR223">
        <f t="shared" si="300"/>
        <v>0</v>
      </c>
      <c r="AS223">
        <f t="shared" si="300"/>
        <v>0</v>
      </c>
      <c r="AT223">
        <f t="shared" si="300"/>
        <v>0</v>
      </c>
      <c r="AU223">
        <f t="shared" si="300"/>
        <v>0</v>
      </c>
      <c r="AV223">
        <f t="shared" si="300"/>
        <v>0</v>
      </c>
      <c r="AW223">
        <f t="shared" si="300"/>
        <v>0</v>
      </c>
      <c r="AX223">
        <f t="shared" si="300"/>
        <v>0</v>
      </c>
      <c r="AY223">
        <f t="shared" si="300"/>
        <v>0</v>
      </c>
      <c r="AZ223">
        <f t="shared" si="300"/>
        <v>0</v>
      </c>
      <c r="BA223">
        <f t="shared" si="300"/>
        <v>0</v>
      </c>
      <c r="BB223">
        <f t="shared" si="300"/>
        <v>0</v>
      </c>
      <c r="BC223">
        <f t="shared" si="300"/>
        <v>0</v>
      </c>
      <c r="BD223">
        <f t="shared" si="300"/>
        <v>0</v>
      </c>
      <c r="BE223">
        <f t="shared" si="300"/>
        <v>0</v>
      </c>
      <c r="BF223">
        <f t="shared" si="300"/>
        <v>0</v>
      </c>
      <c r="BG223">
        <f t="shared" si="300"/>
        <v>0</v>
      </c>
      <c r="BH223">
        <f t="shared" si="300"/>
        <v>0</v>
      </c>
      <c r="BI223">
        <f t="shared" si="300"/>
        <v>0</v>
      </c>
      <c r="BJ223">
        <f t="shared" si="300"/>
        <v>0</v>
      </c>
      <c r="BK223">
        <f t="shared" si="300"/>
        <v>0</v>
      </c>
      <c r="BL223">
        <f t="shared" si="300"/>
        <v>0</v>
      </c>
      <c r="BM223">
        <f t="shared" si="300"/>
        <v>0</v>
      </c>
      <c r="BN223">
        <f t="shared" si="300"/>
        <v>0</v>
      </c>
      <c r="BO223">
        <f t="shared" ref="BO223:CT223" si="301">BO74</f>
        <v>0</v>
      </c>
      <c r="BP223">
        <f t="shared" si="301"/>
        <v>0</v>
      </c>
      <c r="BQ223">
        <f t="shared" si="301"/>
        <v>0</v>
      </c>
      <c r="BR223">
        <f t="shared" si="301"/>
        <v>0</v>
      </c>
      <c r="BS223">
        <f t="shared" si="301"/>
        <v>0</v>
      </c>
      <c r="BT223">
        <f t="shared" si="301"/>
        <v>0</v>
      </c>
      <c r="BU223">
        <f t="shared" si="301"/>
        <v>0</v>
      </c>
      <c r="BV223">
        <f t="shared" si="301"/>
        <v>0</v>
      </c>
      <c r="BW223">
        <f t="shared" si="301"/>
        <v>0</v>
      </c>
      <c r="BX223">
        <f t="shared" si="301"/>
        <v>0</v>
      </c>
      <c r="BY223">
        <f t="shared" si="301"/>
        <v>0</v>
      </c>
      <c r="BZ223">
        <f t="shared" si="301"/>
        <v>0</v>
      </c>
      <c r="CA223">
        <f t="shared" si="301"/>
        <v>0</v>
      </c>
      <c r="CB223">
        <f t="shared" si="301"/>
        <v>0</v>
      </c>
      <c r="CC223">
        <f t="shared" si="301"/>
        <v>0</v>
      </c>
      <c r="CD223">
        <f t="shared" si="301"/>
        <v>0</v>
      </c>
      <c r="CE223">
        <f t="shared" si="301"/>
        <v>0</v>
      </c>
      <c r="CF223">
        <f t="shared" si="301"/>
        <v>0</v>
      </c>
      <c r="CG223">
        <f t="shared" si="301"/>
        <v>0</v>
      </c>
      <c r="CH223">
        <f t="shared" si="301"/>
        <v>0</v>
      </c>
      <c r="CI223">
        <f t="shared" si="301"/>
        <v>0</v>
      </c>
      <c r="CJ223">
        <f t="shared" si="301"/>
        <v>0</v>
      </c>
      <c r="CK223">
        <f t="shared" si="301"/>
        <v>0</v>
      </c>
      <c r="CL223">
        <f t="shared" si="301"/>
        <v>0</v>
      </c>
      <c r="CM223">
        <f t="shared" si="301"/>
        <v>0</v>
      </c>
      <c r="CN223">
        <f t="shared" si="301"/>
        <v>0</v>
      </c>
      <c r="CO223">
        <f t="shared" si="301"/>
        <v>0</v>
      </c>
      <c r="CP223">
        <f t="shared" si="301"/>
        <v>0</v>
      </c>
      <c r="CQ223">
        <f t="shared" si="301"/>
        <v>0</v>
      </c>
      <c r="CR223">
        <f t="shared" si="301"/>
        <v>0</v>
      </c>
      <c r="CS223">
        <f t="shared" si="301"/>
        <v>0</v>
      </c>
      <c r="CT223">
        <f t="shared" si="301"/>
        <v>0</v>
      </c>
      <c r="CU223">
        <f t="shared" ref="CU223:DC223" si="302">CU74</f>
        <v>0</v>
      </c>
      <c r="CV223">
        <f t="shared" si="302"/>
        <v>0</v>
      </c>
      <c r="CW223">
        <f t="shared" si="302"/>
        <v>0</v>
      </c>
      <c r="CX223">
        <f t="shared" si="302"/>
        <v>0</v>
      </c>
      <c r="CY223">
        <f t="shared" si="302"/>
        <v>0</v>
      </c>
      <c r="CZ223">
        <f t="shared" si="302"/>
        <v>0</v>
      </c>
      <c r="DA223">
        <f t="shared" si="302"/>
        <v>0</v>
      </c>
      <c r="DB223">
        <f t="shared" si="302"/>
        <v>0</v>
      </c>
      <c r="DC223">
        <f t="shared" si="302"/>
        <v>0</v>
      </c>
      <c r="DD223">
        <f t="shared" si="266"/>
        <v>0</v>
      </c>
      <c r="DE223">
        <f t="shared" si="266"/>
        <v>0</v>
      </c>
      <c r="DF223">
        <f t="shared" si="266"/>
        <v>0</v>
      </c>
      <c r="DG223">
        <f t="shared" si="266"/>
        <v>0</v>
      </c>
      <c r="DH223">
        <f t="shared" si="266"/>
        <v>0</v>
      </c>
    </row>
    <row r="224" spans="1:112">
      <c r="A224">
        <f t="shared" si="249"/>
        <v>269</v>
      </c>
      <c r="B224" t="str">
        <f t="shared" si="249"/>
        <v>Direc. Dptal. de Educación Potosí</v>
      </c>
      <c r="C224">
        <f t="shared" ref="C224:AH224" si="303">C75</f>
        <v>0</v>
      </c>
      <c r="D224">
        <f t="shared" si="303"/>
        <v>203002.95</v>
      </c>
      <c r="E224">
        <f t="shared" si="303"/>
        <v>0</v>
      </c>
      <c r="F224">
        <f t="shared" si="303"/>
        <v>90653.86</v>
      </c>
      <c r="G224">
        <f t="shared" si="303"/>
        <v>0</v>
      </c>
      <c r="H224">
        <f t="shared" si="303"/>
        <v>2127.12</v>
      </c>
      <c r="I224">
        <f t="shared" si="303"/>
        <v>0</v>
      </c>
      <c r="J224">
        <f t="shared" si="303"/>
        <v>0</v>
      </c>
      <c r="K224">
        <f t="shared" si="303"/>
        <v>0</v>
      </c>
      <c r="L224">
        <f t="shared" si="303"/>
        <v>0</v>
      </c>
      <c r="M224">
        <f t="shared" si="303"/>
        <v>0</v>
      </c>
      <c r="N224">
        <f t="shared" si="303"/>
        <v>0</v>
      </c>
      <c r="O224">
        <f t="shared" si="303"/>
        <v>0</v>
      </c>
      <c r="P224">
        <f t="shared" si="303"/>
        <v>0</v>
      </c>
      <c r="Q224">
        <f t="shared" si="303"/>
        <v>0</v>
      </c>
      <c r="R224">
        <f t="shared" si="303"/>
        <v>0</v>
      </c>
      <c r="S224">
        <f t="shared" si="303"/>
        <v>0</v>
      </c>
      <c r="T224">
        <f t="shared" si="303"/>
        <v>0</v>
      </c>
      <c r="U224">
        <f t="shared" si="303"/>
        <v>0</v>
      </c>
      <c r="V224">
        <f t="shared" si="303"/>
        <v>0</v>
      </c>
      <c r="W224">
        <f t="shared" si="303"/>
        <v>0</v>
      </c>
      <c r="X224">
        <f t="shared" si="303"/>
        <v>0</v>
      </c>
      <c r="Y224">
        <f t="shared" si="303"/>
        <v>0</v>
      </c>
      <c r="Z224">
        <f t="shared" si="303"/>
        <v>0</v>
      </c>
      <c r="AA224">
        <f t="shared" si="303"/>
        <v>0</v>
      </c>
      <c r="AB224">
        <f t="shared" si="303"/>
        <v>0</v>
      </c>
      <c r="AC224">
        <f t="shared" si="303"/>
        <v>0</v>
      </c>
      <c r="AD224">
        <f t="shared" si="303"/>
        <v>0</v>
      </c>
      <c r="AE224">
        <f t="shared" si="303"/>
        <v>0</v>
      </c>
      <c r="AF224">
        <f t="shared" si="303"/>
        <v>0</v>
      </c>
      <c r="AG224">
        <f t="shared" si="303"/>
        <v>0</v>
      </c>
      <c r="AH224">
        <f t="shared" si="303"/>
        <v>0</v>
      </c>
      <c r="AI224">
        <f t="shared" ref="AI224:BN224" si="304">AI75</f>
        <v>0</v>
      </c>
      <c r="AJ224">
        <f t="shared" si="304"/>
        <v>0</v>
      </c>
      <c r="AK224">
        <f t="shared" si="304"/>
        <v>0</v>
      </c>
      <c r="AL224">
        <f t="shared" si="304"/>
        <v>0</v>
      </c>
      <c r="AM224">
        <f t="shared" si="304"/>
        <v>0</v>
      </c>
      <c r="AN224">
        <f t="shared" si="304"/>
        <v>0</v>
      </c>
      <c r="AO224">
        <f t="shared" si="304"/>
        <v>0</v>
      </c>
      <c r="AP224">
        <f t="shared" si="304"/>
        <v>0</v>
      </c>
      <c r="AQ224">
        <f t="shared" si="304"/>
        <v>0</v>
      </c>
      <c r="AR224">
        <f t="shared" si="304"/>
        <v>0</v>
      </c>
      <c r="AS224">
        <f t="shared" si="304"/>
        <v>0</v>
      </c>
      <c r="AT224">
        <f t="shared" si="304"/>
        <v>0</v>
      </c>
      <c r="AU224">
        <f t="shared" si="304"/>
        <v>0</v>
      </c>
      <c r="AV224">
        <f t="shared" si="304"/>
        <v>0</v>
      </c>
      <c r="AW224">
        <f t="shared" si="304"/>
        <v>0</v>
      </c>
      <c r="AX224">
        <f t="shared" si="304"/>
        <v>0</v>
      </c>
      <c r="AY224">
        <f t="shared" si="304"/>
        <v>0</v>
      </c>
      <c r="AZ224">
        <f t="shared" si="304"/>
        <v>0</v>
      </c>
      <c r="BA224">
        <f t="shared" si="304"/>
        <v>0</v>
      </c>
      <c r="BB224">
        <f t="shared" si="304"/>
        <v>0</v>
      </c>
      <c r="BC224">
        <f t="shared" si="304"/>
        <v>0</v>
      </c>
      <c r="BD224">
        <f t="shared" si="304"/>
        <v>0</v>
      </c>
      <c r="BE224">
        <f t="shared" si="304"/>
        <v>0</v>
      </c>
      <c r="BF224">
        <f t="shared" si="304"/>
        <v>0</v>
      </c>
      <c r="BG224">
        <f t="shared" si="304"/>
        <v>0</v>
      </c>
      <c r="BH224">
        <f t="shared" si="304"/>
        <v>0</v>
      </c>
      <c r="BI224">
        <f t="shared" si="304"/>
        <v>0</v>
      </c>
      <c r="BJ224">
        <f t="shared" si="304"/>
        <v>0</v>
      </c>
      <c r="BK224">
        <f t="shared" si="304"/>
        <v>0</v>
      </c>
      <c r="BL224">
        <f t="shared" si="304"/>
        <v>0</v>
      </c>
      <c r="BM224">
        <f t="shared" si="304"/>
        <v>0</v>
      </c>
      <c r="BN224">
        <f t="shared" si="304"/>
        <v>0</v>
      </c>
      <c r="BO224">
        <f t="shared" ref="BO224:CT224" si="305">BO75</f>
        <v>0</v>
      </c>
      <c r="BP224">
        <f t="shared" si="305"/>
        <v>0</v>
      </c>
      <c r="BQ224">
        <f t="shared" si="305"/>
        <v>0</v>
      </c>
      <c r="BR224">
        <f t="shared" si="305"/>
        <v>0</v>
      </c>
      <c r="BS224">
        <f t="shared" si="305"/>
        <v>0</v>
      </c>
      <c r="BT224">
        <f t="shared" si="305"/>
        <v>0</v>
      </c>
      <c r="BU224">
        <f t="shared" si="305"/>
        <v>0</v>
      </c>
      <c r="BV224">
        <f t="shared" si="305"/>
        <v>0</v>
      </c>
      <c r="BW224">
        <f t="shared" si="305"/>
        <v>0</v>
      </c>
      <c r="BX224">
        <f t="shared" si="305"/>
        <v>0</v>
      </c>
      <c r="BY224">
        <f t="shared" si="305"/>
        <v>0</v>
      </c>
      <c r="BZ224">
        <f t="shared" si="305"/>
        <v>0</v>
      </c>
      <c r="CA224">
        <f t="shared" si="305"/>
        <v>0</v>
      </c>
      <c r="CB224">
        <f t="shared" si="305"/>
        <v>0</v>
      </c>
      <c r="CC224">
        <f t="shared" si="305"/>
        <v>0</v>
      </c>
      <c r="CD224">
        <f t="shared" si="305"/>
        <v>0</v>
      </c>
      <c r="CE224">
        <f t="shared" si="305"/>
        <v>0</v>
      </c>
      <c r="CF224">
        <f t="shared" si="305"/>
        <v>0</v>
      </c>
      <c r="CG224">
        <f t="shared" si="305"/>
        <v>0</v>
      </c>
      <c r="CH224">
        <f t="shared" si="305"/>
        <v>0</v>
      </c>
      <c r="CI224">
        <f t="shared" si="305"/>
        <v>0</v>
      </c>
      <c r="CJ224">
        <f t="shared" si="305"/>
        <v>0</v>
      </c>
      <c r="CK224">
        <f t="shared" si="305"/>
        <v>0</v>
      </c>
      <c r="CL224">
        <f t="shared" si="305"/>
        <v>0</v>
      </c>
      <c r="CM224">
        <f t="shared" si="305"/>
        <v>0</v>
      </c>
      <c r="CN224">
        <f t="shared" si="305"/>
        <v>0</v>
      </c>
      <c r="CO224">
        <f t="shared" si="305"/>
        <v>0</v>
      </c>
      <c r="CP224">
        <f t="shared" si="305"/>
        <v>0</v>
      </c>
      <c r="CQ224">
        <f t="shared" si="305"/>
        <v>0</v>
      </c>
      <c r="CR224">
        <f t="shared" si="305"/>
        <v>0</v>
      </c>
      <c r="CS224">
        <f t="shared" si="305"/>
        <v>0</v>
      </c>
      <c r="CT224">
        <f t="shared" si="305"/>
        <v>0</v>
      </c>
      <c r="CU224">
        <f t="shared" ref="CU224:DC224" si="306">CU75</f>
        <v>0</v>
      </c>
      <c r="CV224">
        <f t="shared" si="306"/>
        <v>0</v>
      </c>
      <c r="CW224">
        <f t="shared" si="306"/>
        <v>0</v>
      </c>
      <c r="CX224">
        <f t="shared" si="306"/>
        <v>0</v>
      </c>
      <c r="CY224">
        <f t="shared" si="306"/>
        <v>0</v>
      </c>
      <c r="CZ224">
        <f t="shared" si="306"/>
        <v>0</v>
      </c>
      <c r="DA224">
        <f t="shared" si="306"/>
        <v>0</v>
      </c>
      <c r="DB224">
        <f t="shared" si="306"/>
        <v>0</v>
      </c>
      <c r="DC224">
        <f t="shared" si="306"/>
        <v>0</v>
      </c>
      <c r="DD224">
        <f t="shared" ref="DD224:DH233" si="307">DD75</f>
        <v>0</v>
      </c>
      <c r="DE224">
        <f t="shared" si="307"/>
        <v>0</v>
      </c>
      <c r="DF224">
        <f t="shared" si="307"/>
        <v>0</v>
      </c>
      <c r="DG224">
        <f t="shared" si="307"/>
        <v>0</v>
      </c>
      <c r="DH224">
        <f t="shared" si="307"/>
        <v>0</v>
      </c>
    </row>
    <row r="225" spans="1:112">
      <c r="A225">
        <f t="shared" si="249"/>
        <v>661</v>
      </c>
      <c r="B225" t="str">
        <f t="shared" si="249"/>
        <v>Tribunal Constitucional Plurinacional</v>
      </c>
      <c r="C225">
        <f t="shared" ref="C225:AH225" si="308">C76</f>
        <v>0</v>
      </c>
      <c r="D225">
        <f t="shared" si="308"/>
        <v>0</v>
      </c>
      <c r="E225">
        <f t="shared" si="308"/>
        <v>0</v>
      </c>
      <c r="F225">
        <f t="shared" si="308"/>
        <v>0</v>
      </c>
      <c r="G225">
        <f t="shared" si="308"/>
        <v>0</v>
      </c>
      <c r="H225">
        <f t="shared" si="308"/>
        <v>0</v>
      </c>
      <c r="I225">
        <f t="shared" si="308"/>
        <v>0</v>
      </c>
      <c r="J225">
        <f t="shared" si="308"/>
        <v>0</v>
      </c>
      <c r="K225">
        <f t="shared" si="308"/>
        <v>0</v>
      </c>
      <c r="L225">
        <f t="shared" si="308"/>
        <v>35529.919999999998</v>
      </c>
      <c r="M225">
        <f t="shared" si="308"/>
        <v>0</v>
      </c>
      <c r="N225">
        <f t="shared" si="308"/>
        <v>0</v>
      </c>
      <c r="O225">
        <f t="shared" si="308"/>
        <v>0</v>
      </c>
      <c r="P225">
        <f t="shared" si="308"/>
        <v>0</v>
      </c>
      <c r="Q225">
        <f t="shared" si="308"/>
        <v>0</v>
      </c>
      <c r="R225">
        <f t="shared" si="308"/>
        <v>0</v>
      </c>
      <c r="S225">
        <f t="shared" si="308"/>
        <v>0</v>
      </c>
      <c r="T225">
        <f t="shared" si="308"/>
        <v>0</v>
      </c>
      <c r="U225">
        <f t="shared" si="308"/>
        <v>0</v>
      </c>
      <c r="V225">
        <f t="shared" si="308"/>
        <v>0</v>
      </c>
      <c r="W225">
        <f t="shared" si="308"/>
        <v>0</v>
      </c>
      <c r="X225">
        <f t="shared" si="308"/>
        <v>0</v>
      </c>
      <c r="Y225">
        <f t="shared" si="308"/>
        <v>0</v>
      </c>
      <c r="Z225">
        <f t="shared" si="308"/>
        <v>0</v>
      </c>
      <c r="AA225">
        <f t="shared" si="308"/>
        <v>0</v>
      </c>
      <c r="AB225">
        <f t="shared" si="308"/>
        <v>0</v>
      </c>
      <c r="AC225">
        <f t="shared" si="308"/>
        <v>0</v>
      </c>
      <c r="AD225">
        <f t="shared" si="308"/>
        <v>0</v>
      </c>
      <c r="AE225">
        <f t="shared" si="308"/>
        <v>0</v>
      </c>
      <c r="AF225">
        <f t="shared" si="308"/>
        <v>0</v>
      </c>
      <c r="AG225">
        <f t="shared" si="308"/>
        <v>0</v>
      </c>
      <c r="AH225">
        <f t="shared" si="308"/>
        <v>0</v>
      </c>
      <c r="AI225">
        <f t="shared" ref="AI225:BN225" si="309">AI76</f>
        <v>0</v>
      </c>
      <c r="AJ225">
        <f t="shared" si="309"/>
        <v>0</v>
      </c>
      <c r="AK225">
        <f t="shared" si="309"/>
        <v>0</v>
      </c>
      <c r="AL225">
        <f t="shared" si="309"/>
        <v>0</v>
      </c>
      <c r="AM225">
        <f t="shared" si="309"/>
        <v>0</v>
      </c>
      <c r="AN225">
        <f t="shared" si="309"/>
        <v>0</v>
      </c>
      <c r="AO225">
        <f t="shared" si="309"/>
        <v>0</v>
      </c>
      <c r="AP225">
        <f t="shared" si="309"/>
        <v>0</v>
      </c>
      <c r="AQ225">
        <f t="shared" si="309"/>
        <v>0</v>
      </c>
      <c r="AR225">
        <f t="shared" si="309"/>
        <v>0</v>
      </c>
      <c r="AS225">
        <f t="shared" si="309"/>
        <v>0</v>
      </c>
      <c r="AT225">
        <f t="shared" si="309"/>
        <v>0</v>
      </c>
      <c r="AU225">
        <f t="shared" si="309"/>
        <v>0</v>
      </c>
      <c r="AV225">
        <f t="shared" si="309"/>
        <v>0</v>
      </c>
      <c r="AW225">
        <f t="shared" si="309"/>
        <v>0</v>
      </c>
      <c r="AX225">
        <f t="shared" si="309"/>
        <v>0</v>
      </c>
      <c r="AY225">
        <f t="shared" si="309"/>
        <v>0</v>
      </c>
      <c r="AZ225">
        <f t="shared" si="309"/>
        <v>0</v>
      </c>
      <c r="BA225">
        <f t="shared" si="309"/>
        <v>0</v>
      </c>
      <c r="BB225">
        <f t="shared" si="309"/>
        <v>0</v>
      </c>
      <c r="BC225">
        <f t="shared" si="309"/>
        <v>0</v>
      </c>
      <c r="BD225">
        <f t="shared" si="309"/>
        <v>0</v>
      </c>
      <c r="BE225">
        <f t="shared" si="309"/>
        <v>0</v>
      </c>
      <c r="BF225">
        <f t="shared" si="309"/>
        <v>0</v>
      </c>
      <c r="BG225">
        <f t="shared" si="309"/>
        <v>0</v>
      </c>
      <c r="BH225">
        <f t="shared" si="309"/>
        <v>0</v>
      </c>
      <c r="BI225">
        <f t="shared" si="309"/>
        <v>0</v>
      </c>
      <c r="BJ225">
        <f t="shared" si="309"/>
        <v>0</v>
      </c>
      <c r="BK225">
        <f t="shared" si="309"/>
        <v>0</v>
      </c>
      <c r="BL225">
        <f t="shared" si="309"/>
        <v>0</v>
      </c>
      <c r="BM225">
        <f t="shared" si="309"/>
        <v>0</v>
      </c>
      <c r="BN225">
        <f t="shared" si="309"/>
        <v>0</v>
      </c>
      <c r="BO225">
        <f t="shared" ref="BO225:CT225" si="310">BO76</f>
        <v>0</v>
      </c>
      <c r="BP225">
        <f t="shared" si="310"/>
        <v>0</v>
      </c>
      <c r="BQ225">
        <f t="shared" si="310"/>
        <v>0</v>
      </c>
      <c r="BR225">
        <f t="shared" si="310"/>
        <v>0</v>
      </c>
      <c r="BS225">
        <f t="shared" si="310"/>
        <v>0</v>
      </c>
      <c r="BT225">
        <f t="shared" si="310"/>
        <v>0</v>
      </c>
      <c r="BU225">
        <f t="shared" si="310"/>
        <v>0</v>
      </c>
      <c r="BV225">
        <f t="shared" si="310"/>
        <v>0</v>
      </c>
      <c r="BW225">
        <f t="shared" si="310"/>
        <v>0</v>
      </c>
      <c r="BX225">
        <f t="shared" si="310"/>
        <v>0</v>
      </c>
      <c r="BY225">
        <f t="shared" si="310"/>
        <v>0</v>
      </c>
      <c r="BZ225">
        <f t="shared" si="310"/>
        <v>0</v>
      </c>
      <c r="CA225">
        <f t="shared" si="310"/>
        <v>0</v>
      </c>
      <c r="CB225">
        <f t="shared" si="310"/>
        <v>0</v>
      </c>
      <c r="CC225">
        <f t="shared" si="310"/>
        <v>0</v>
      </c>
      <c r="CD225">
        <f t="shared" si="310"/>
        <v>0</v>
      </c>
      <c r="CE225">
        <f t="shared" si="310"/>
        <v>0</v>
      </c>
      <c r="CF225">
        <f t="shared" si="310"/>
        <v>0</v>
      </c>
      <c r="CG225">
        <f t="shared" si="310"/>
        <v>0</v>
      </c>
      <c r="CH225">
        <f t="shared" si="310"/>
        <v>0</v>
      </c>
      <c r="CI225">
        <f t="shared" si="310"/>
        <v>0</v>
      </c>
      <c r="CJ225">
        <f t="shared" si="310"/>
        <v>0</v>
      </c>
      <c r="CK225">
        <f t="shared" si="310"/>
        <v>0</v>
      </c>
      <c r="CL225">
        <f t="shared" si="310"/>
        <v>0</v>
      </c>
      <c r="CM225">
        <f t="shared" si="310"/>
        <v>0</v>
      </c>
      <c r="CN225">
        <f t="shared" si="310"/>
        <v>0</v>
      </c>
      <c r="CO225">
        <f t="shared" si="310"/>
        <v>0</v>
      </c>
      <c r="CP225">
        <f t="shared" si="310"/>
        <v>0</v>
      </c>
      <c r="CQ225">
        <f t="shared" si="310"/>
        <v>0</v>
      </c>
      <c r="CR225">
        <f t="shared" si="310"/>
        <v>0</v>
      </c>
      <c r="CS225">
        <f t="shared" si="310"/>
        <v>0</v>
      </c>
      <c r="CT225">
        <f t="shared" si="310"/>
        <v>0</v>
      </c>
      <c r="CU225">
        <f t="shared" ref="CU225:DC225" si="311">CU76</f>
        <v>0</v>
      </c>
      <c r="CV225">
        <f t="shared" si="311"/>
        <v>0</v>
      </c>
      <c r="CW225">
        <f t="shared" si="311"/>
        <v>0</v>
      </c>
      <c r="CX225">
        <f t="shared" si="311"/>
        <v>0</v>
      </c>
      <c r="CY225">
        <f t="shared" si="311"/>
        <v>0</v>
      </c>
      <c r="CZ225">
        <f t="shared" si="311"/>
        <v>0</v>
      </c>
      <c r="DA225">
        <f t="shared" si="311"/>
        <v>0</v>
      </c>
      <c r="DB225">
        <f t="shared" si="311"/>
        <v>0</v>
      </c>
      <c r="DC225">
        <f t="shared" si="311"/>
        <v>0</v>
      </c>
      <c r="DD225">
        <f t="shared" si="307"/>
        <v>0</v>
      </c>
      <c r="DE225">
        <f t="shared" si="307"/>
        <v>0</v>
      </c>
      <c r="DF225">
        <f t="shared" si="307"/>
        <v>0</v>
      </c>
      <c r="DG225">
        <f t="shared" si="307"/>
        <v>0</v>
      </c>
      <c r="DH225">
        <f t="shared" si="307"/>
        <v>0</v>
      </c>
    </row>
    <row r="226" spans="1:112">
      <c r="A226">
        <f t="shared" si="249"/>
        <v>159</v>
      </c>
      <c r="B226" t="str">
        <f t="shared" si="249"/>
        <v>OficinaTécnica para el Fortalecimiento de la Empresa Pública</v>
      </c>
      <c r="C226">
        <f t="shared" ref="C226:AH226" si="312">C77</f>
        <v>0</v>
      </c>
      <c r="D226">
        <f t="shared" si="312"/>
        <v>1</v>
      </c>
      <c r="E226">
        <f t="shared" si="312"/>
        <v>0</v>
      </c>
      <c r="F226">
        <f t="shared" si="312"/>
        <v>0</v>
      </c>
      <c r="G226">
        <f t="shared" si="312"/>
        <v>0</v>
      </c>
      <c r="H226">
        <f t="shared" si="312"/>
        <v>0</v>
      </c>
      <c r="I226">
        <f t="shared" si="312"/>
        <v>0</v>
      </c>
      <c r="J226">
        <f t="shared" si="312"/>
        <v>0</v>
      </c>
      <c r="K226">
        <f t="shared" si="312"/>
        <v>0</v>
      </c>
      <c r="L226">
        <f t="shared" si="312"/>
        <v>0</v>
      </c>
      <c r="M226">
        <f t="shared" si="312"/>
        <v>0</v>
      </c>
      <c r="N226">
        <f t="shared" si="312"/>
        <v>0</v>
      </c>
      <c r="O226">
        <f t="shared" si="312"/>
        <v>0</v>
      </c>
      <c r="P226">
        <f t="shared" si="312"/>
        <v>0</v>
      </c>
      <c r="Q226">
        <f t="shared" si="312"/>
        <v>0</v>
      </c>
      <c r="R226">
        <f t="shared" si="312"/>
        <v>0</v>
      </c>
      <c r="S226">
        <f t="shared" si="312"/>
        <v>0</v>
      </c>
      <c r="T226">
        <f t="shared" si="312"/>
        <v>0</v>
      </c>
      <c r="U226">
        <f t="shared" si="312"/>
        <v>0</v>
      </c>
      <c r="V226">
        <f t="shared" si="312"/>
        <v>0</v>
      </c>
      <c r="W226">
        <f t="shared" si="312"/>
        <v>0</v>
      </c>
      <c r="X226">
        <f t="shared" si="312"/>
        <v>0</v>
      </c>
      <c r="Y226">
        <f t="shared" si="312"/>
        <v>0</v>
      </c>
      <c r="Z226">
        <f t="shared" si="312"/>
        <v>0</v>
      </c>
      <c r="AA226">
        <f t="shared" si="312"/>
        <v>0</v>
      </c>
      <c r="AB226">
        <f t="shared" si="312"/>
        <v>0</v>
      </c>
      <c r="AC226">
        <f t="shared" si="312"/>
        <v>0</v>
      </c>
      <c r="AD226">
        <f t="shared" si="312"/>
        <v>0</v>
      </c>
      <c r="AE226">
        <f t="shared" si="312"/>
        <v>0</v>
      </c>
      <c r="AF226">
        <f t="shared" si="312"/>
        <v>0</v>
      </c>
      <c r="AG226">
        <f t="shared" si="312"/>
        <v>0</v>
      </c>
      <c r="AH226">
        <f t="shared" si="312"/>
        <v>0</v>
      </c>
      <c r="AI226">
        <f t="shared" ref="AI226:BN226" si="313">AI77</f>
        <v>0</v>
      </c>
      <c r="AJ226">
        <f t="shared" si="313"/>
        <v>0</v>
      </c>
      <c r="AK226">
        <f t="shared" si="313"/>
        <v>0</v>
      </c>
      <c r="AL226">
        <f t="shared" si="313"/>
        <v>0</v>
      </c>
      <c r="AM226">
        <f t="shared" si="313"/>
        <v>0</v>
      </c>
      <c r="AN226">
        <f t="shared" si="313"/>
        <v>0</v>
      </c>
      <c r="AO226">
        <f t="shared" si="313"/>
        <v>0</v>
      </c>
      <c r="AP226">
        <f t="shared" si="313"/>
        <v>0</v>
      </c>
      <c r="AQ226">
        <f t="shared" si="313"/>
        <v>0</v>
      </c>
      <c r="AR226">
        <f t="shared" si="313"/>
        <v>0</v>
      </c>
      <c r="AS226">
        <f t="shared" si="313"/>
        <v>0</v>
      </c>
      <c r="AT226">
        <f t="shared" si="313"/>
        <v>0</v>
      </c>
      <c r="AU226">
        <f t="shared" si="313"/>
        <v>0</v>
      </c>
      <c r="AV226">
        <f t="shared" si="313"/>
        <v>0</v>
      </c>
      <c r="AW226">
        <f t="shared" si="313"/>
        <v>0</v>
      </c>
      <c r="AX226">
        <f t="shared" si="313"/>
        <v>0</v>
      </c>
      <c r="AY226">
        <f t="shared" si="313"/>
        <v>0</v>
      </c>
      <c r="AZ226">
        <f t="shared" si="313"/>
        <v>0</v>
      </c>
      <c r="BA226">
        <f t="shared" si="313"/>
        <v>0</v>
      </c>
      <c r="BB226">
        <f t="shared" si="313"/>
        <v>0</v>
      </c>
      <c r="BC226">
        <f t="shared" si="313"/>
        <v>0</v>
      </c>
      <c r="BD226">
        <f t="shared" si="313"/>
        <v>0</v>
      </c>
      <c r="BE226">
        <f t="shared" si="313"/>
        <v>0</v>
      </c>
      <c r="BF226">
        <f t="shared" si="313"/>
        <v>0</v>
      </c>
      <c r="BG226">
        <f t="shared" si="313"/>
        <v>0</v>
      </c>
      <c r="BH226">
        <f t="shared" si="313"/>
        <v>0</v>
      </c>
      <c r="BI226">
        <f t="shared" si="313"/>
        <v>0</v>
      </c>
      <c r="BJ226">
        <f t="shared" si="313"/>
        <v>0</v>
      </c>
      <c r="BK226">
        <f t="shared" si="313"/>
        <v>0</v>
      </c>
      <c r="BL226">
        <f t="shared" si="313"/>
        <v>0</v>
      </c>
      <c r="BM226">
        <f t="shared" si="313"/>
        <v>0</v>
      </c>
      <c r="BN226">
        <f t="shared" si="313"/>
        <v>0</v>
      </c>
      <c r="BO226">
        <f t="shared" ref="BO226:CT226" si="314">BO77</f>
        <v>0</v>
      </c>
      <c r="BP226">
        <f t="shared" si="314"/>
        <v>0</v>
      </c>
      <c r="BQ226">
        <f t="shared" si="314"/>
        <v>0</v>
      </c>
      <c r="BR226">
        <f t="shared" si="314"/>
        <v>0</v>
      </c>
      <c r="BS226">
        <f t="shared" si="314"/>
        <v>0</v>
      </c>
      <c r="BT226">
        <f t="shared" si="314"/>
        <v>0</v>
      </c>
      <c r="BU226">
        <f t="shared" si="314"/>
        <v>0</v>
      </c>
      <c r="BV226">
        <f t="shared" si="314"/>
        <v>0</v>
      </c>
      <c r="BW226">
        <f t="shared" si="314"/>
        <v>0</v>
      </c>
      <c r="BX226">
        <f t="shared" si="314"/>
        <v>0</v>
      </c>
      <c r="BY226">
        <f t="shared" si="314"/>
        <v>0</v>
      </c>
      <c r="BZ226">
        <f t="shared" si="314"/>
        <v>0</v>
      </c>
      <c r="CA226">
        <f t="shared" si="314"/>
        <v>0</v>
      </c>
      <c r="CB226">
        <f t="shared" si="314"/>
        <v>0</v>
      </c>
      <c r="CC226">
        <f t="shared" si="314"/>
        <v>0</v>
      </c>
      <c r="CD226">
        <f t="shared" si="314"/>
        <v>0</v>
      </c>
      <c r="CE226">
        <f t="shared" si="314"/>
        <v>0</v>
      </c>
      <c r="CF226">
        <f t="shared" si="314"/>
        <v>0</v>
      </c>
      <c r="CG226">
        <f t="shared" si="314"/>
        <v>0</v>
      </c>
      <c r="CH226">
        <f t="shared" si="314"/>
        <v>0</v>
      </c>
      <c r="CI226">
        <f t="shared" si="314"/>
        <v>0</v>
      </c>
      <c r="CJ226">
        <f t="shared" si="314"/>
        <v>0</v>
      </c>
      <c r="CK226">
        <f t="shared" si="314"/>
        <v>0</v>
      </c>
      <c r="CL226">
        <f t="shared" si="314"/>
        <v>0</v>
      </c>
      <c r="CM226">
        <f t="shared" si="314"/>
        <v>0</v>
      </c>
      <c r="CN226">
        <f t="shared" si="314"/>
        <v>0</v>
      </c>
      <c r="CO226">
        <f t="shared" si="314"/>
        <v>0</v>
      </c>
      <c r="CP226">
        <f t="shared" si="314"/>
        <v>0</v>
      </c>
      <c r="CQ226">
        <f t="shared" si="314"/>
        <v>0</v>
      </c>
      <c r="CR226">
        <f t="shared" si="314"/>
        <v>0</v>
      </c>
      <c r="CS226">
        <f t="shared" si="314"/>
        <v>0</v>
      </c>
      <c r="CT226">
        <f t="shared" si="314"/>
        <v>0</v>
      </c>
      <c r="CU226">
        <f t="shared" ref="CU226:DC226" si="315">CU77</f>
        <v>0</v>
      </c>
      <c r="CV226">
        <f t="shared" si="315"/>
        <v>0</v>
      </c>
      <c r="CW226">
        <f t="shared" si="315"/>
        <v>0</v>
      </c>
      <c r="CX226">
        <f t="shared" si="315"/>
        <v>0</v>
      </c>
      <c r="CY226">
        <f t="shared" si="315"/>
        <v>0</v>
      </c>
      <c r="CZ226">
        <f t="shared" si="315"/>
        <v>0</v>
      </c>
      <c r="DA226">
        <f t="shared" si="315"/>
        <v>0</v>
      </c>
      <c r="DB226">
        <f t="shared" si="315"/>
        <v>0</v>
      </c>
      <c r="DC226">
        <f t="shared" si="315"/>
        <v>0</v>
      </c>
      <c r="DD226">
        <f t="shared" si="307"/>
        <v>0</v>
      </c>
      <c r="DE226">
        <f t="shared" si="307"/>
        <v>0</v>
      </c>
      <c r="DF226">
        <f t="shared" si="307"/>
        <v>0</v>
      </c>
      <c r="DG226">
        <f t="shared" si="307"/>
        <v>0</v>
      </c>
      <c r="DH226">
        <f t="shared" si="307"/>
        <v>0</v>
      </c>
    </row>
    <row r="227" spans="1:112">
      <c r="A227">
        <f t="shared" si="249"/>
        <v>169</v>
      </c>
      <c r="B227" t="str">
        <f t="shared" si="249"/>
        <v>Autoridad General de Impugnación Tributaria</v>
      </c>
      <c r="C227">
        <f t="shared" ref="C227:AH227" si="316">C78</f>
        <v>0</v>
      </c>
      <c r="D227">
        <f t="shared" si="316"/>
        <v>0</v>
      </c>
      <c r="E227">
        <f t="shared" si="316"/>
        <v>0</v>
      </c>
      <c r="F227">
        <f t="shared" si="316"/>
        <v>0</v>
      </c>
      <c r="G227">
        <f t="shared" si="316"/>
        <v>0</v>
      </c>
      <c r="H227">
        <f t="shared" si="316"/>
        <v>0</v>
      </c>
      <c r="I227">
        <f t="shared" si="316"/>
        <v>0</v>
      </c>
      <c r="J227">
        <f t="shared" si="316"/>
        <v>29306.13</v>
      </c>
      <c r="K227">
        <f t="shared" si="316"/>
        <v>0</v>
      </c>
      <c r="L227">
        <f t="shared" si="316"/>
        <v>0</v>
      </c>
      <c r="M227">
        <f t="shared" si="316"/>
        <v>0</v>
      </c>
      <c r="N227">
        <f t="shared" si="316"/>
        <v>0</v>
      </c>
      <c r="O227">
        <f t="shared" si="316"/>
        <v>0</v>
      </c>
      <c r="P227">
        <f t="shared" si="316"/>
        <v>0</v>
      </c>
      <c r="Q227">
        <f t="shared" si="316"/>
        <v>0</v>
      </c>
      <c r="R227">
        <f t="shared" si="316"/>
        <v>0</v>
      </c>
      <c r="S227">
        <f t="shared" si="316"/>
        <v>0</v>
      </c>
      <c r="T227">
        <f t="shared" si="316"/>
        <v>0</v>
      </c>
      <c r="U227">
        <f t="shared" si="316"/>
        <v>0</v>
      </c>
      <c r="V227">
        <f t="shared" si="316"/>
        <v>0</v>
      </c>
      <c r="W227">
        <f t="shared" si="316"/>
        <v>0</v>
      </c>
      <c r="X227">
        <f t="shared" si="316"/>
        <v>0</v>
      </c>
      <c r="Y227">
        <f t="shared" si="316"/>
        <v>0</v>
      </c>
      <c r="Z227">
        <f t="shared" si="316"/>
        <v>0</v>
      </c>
      <c r="AA227">
        <f t="shared" si="316"/>
        <v>0</v>
      </c>
      <c r="AB227">
        <f t="shared" si="316"/>
        <v>0</v>
      </c>
      <c r="AC227">
        <f t="shared" si="316"/>
        <v>0</v>
      </c>
      <c r="AD227">
        <f t="shared" si="316"/>
        <v>0</v>
      </c>
      <c r="AE227">
        <f t="shared" si="316"/>
        <v>0</v>
      </c>
      <c r="AF227">
        <f t="shared" si="316"/>
        <v>0</v>
      </c>
      <c r="AG227">
        <f t="shared" si="316"/>
        <v>0</v>
      </c>
      <c r="AH227">
        <f t="shared" si="316"/>
        <v>0</v>
      </c>
      <c r="AI227">
        <f t="shared" ref="AI227:BN227" si="317">AI78</f>
        <v>0</v>
      </c>
      <c r="AJ227">
        <f t="shared" si="317"/>
        <v>0</v>
      </c>
      <c r="AK227">
        <f t="shared" si="317"/>
        <v>0</v>
      </c>
      <c r="AL227">
        <f t="shared" si="317"/>
        <v>0</v>
      </c>
      <c r="AM227">
        <f t="shared" si="317"/>
        <v>0</v>
      </c>
      <c r="AN227">
        <f t="shared" si="317"/>
        <v>0</v>
      </c>
      <c r="AO227">
        <f t="shared" si="317"/>
        <v>0</v>
      </c>
      <c r="AP227">
        <f t="shared" si="317"/>
        <v>0</v>
      </c>
      <c r="AQ227">
        <f t="shared" si="317"/>
        <v>0</v>
      </c>
      <c r="AR227">
        <f t="shared" si="317"/>
        <v>0</v>
      </c>
      <c r="AS227">
        <f t="shared" si="317"/>
        <v>0</v>
      </c>
      <c r="AT227">
        <f t="shared" si="317"/>
        <v>0</v>
      </c>
      <c r="AU227">
        <f t="shared" si="317"/>
        <v>0</v>
      </c>
      <c r="AV227">
        <f t="shared" si="317"/>
        <v>0</v>
      </c>
      <c r="AW227">
        <f t="shared" si="317"/>
        <v>0</v>
      </c>
      <c r="AX227">
        <f t="shared" si="317"/>
        <v>0</v>
      </c>
      <c r="AY227">
        <f t="shared" si="317"/>
        <v>0</v>
      </c>
      <c r="AZ227">
        <f t="shared" si="317"/>
        <v>0</v>
      </c>
      <c r="BA227">
        <f t="shared" si="317"/>
        <v>0</v>
      </c>
      <c r="BB227">
        <f t="shared" si="317"/>
        <v>0</v>
      </c>
      <c r="BC227">
        <f t="shared" si="317"/>
        <v>0</v>
      </c>
      <c r="BD227">
        <f t="shared" si="317"/>
        <v>0</v>
      </c>
      <c r="BE227">
        <f t="shared" si="317"/>
        <v>0</v>
      </c>
      <c r="BF227">
        <f t="shared" si="317"/>
        <v>0</v>
      </c>
      <c r="BG227">
        <f t="shared" si="317"/>
        <v>0</v>
      </c>
      <c r="BH227">
        <f t="shared" si="317"/>
        <v>0</v>
      </c>
      <c r="BI227">
        <f t="shared" si="317"/>
        <v>0</v>
      </c>
      <c r="BJ227">
        <f t="shared" si="317"/>
        <v>0</v>
      </c>
      <c r="BK227">
        <f t="shared" si="317"/>
        <v>0</v>
      </c>
      <c r="BL227">
        <f t="shared" si="317"/>
        <v>0</v>
      </c>
      <c r="BM227">
        <f t="shared" si="317"/>
        <v>0</v>
      </c>
      <c r="BN227">
        <f t="shared" si="317"/>
        <v>0</v>
      </c>
      <c r="BO227">
        <f t="shared" ref="BO227:CT227" si="318">BO78</f>
        <v>0</v>
      </c>
      <c r="BP227">
        <f t="shared" si="318"/>
        <v>0</v>
      </c>
      <c r="BQ227">
        <f t="shared" si="318"/>
        <v>0</v>
      </c>
      <c r="BR227">
        <f t="shared" si="318"/>
        <v>0</v>
      </c>
      <c r="BS227">
        <f t="shared" si="318"/>
        <v>0</v>
      </c>
      <c r="BT227">
        <f t="shared" si="318"/>
        <v>0</v>
      </c>
      <c r="BU227">
        <f t="shared" si="318"/>
        <v>0</v>
      </c>
      <c r="BV227">
        <f t="shared" si="318"/>
        <v>0</v>
      </c>
      <c r="BW227">
        <f t="shared" si="318"/>
        <v>0</v>
      </c>
      <c r="BX227">
        <f t="shared" si="318"/>
        <v>0</v>
      </c>
      <c r="BY227">
        <f t="shared" si="318"/>
        <v>0</v>
      </c>
      <c r="BZ227">
        <f t="shared" si="318"/>
        <v>0</v>
      </c>
      <c r="CA227">
        <f t="shared" si="318"/>
        <v>0</v>
      </c>
      <c r="CB227">
        <f t="shared" si="318"/>
        <v>0</v>
      </c>
      <c r="CC227">
        <f t="shared" si="318"/>
        <v>0</v>
      </c>
      <c r="CD227">
        <f t="shared" si="318"/>
        <v>0</v>
      </c>
      <c r="CE227">
        <f t="shared" si="318"/>
        <v>0</v>
      </c>
      <c r="CF227">
        <f t="shared" si="318"/>
        <v>0</v>
      </c>
      <c r="CG227">
        <f t="shared" si="318"/>
        <v>0</v>
      </c>
      <c r="CH227">
        <f t="shared" si="318"/>
        <v>0</v>
      </c>
      <c r="CI227">
        <f t="shared" si="318"/>
        <v>0</v>
      </c>
      <c r="CJ227">
        <f t="shared" si="318"/>
        <v>0</v>
      </c>
      <c r="CK227">
        <f t="shared" si="318"/>
        <v>0</v>
      </c>
      <c r="CL227">
        <f t="shared" si="318"/>
        <v>0</v>
      </c>
      <c r="CM227">
        <f t="shared" si="318"/>
        <v>0</v>
      </c>
      <c r="CN227">
        <f t="shared" si="318"/>
        <v>0</v>
      </c>
      <c r="CO227">
        <f t="shared" si="318"/>
        <v>0</v>
      </c>
      <c r="CP227">
        <f t="shared" si="318"/>
        <v>0</v>
      </c>
      <c r="CQ227">
        <f t="shared" si="318"/>
        <v>0</v>
      </c>
      <c r="CR227">
        <f t="shared" si="318"/>
        <v>0</v>
      </c>
      <c r="CS227">
        <f t="shared" si="318"/>
        <v>0</v>
      </c>
      <c r="CT227">
        <f t="shared" si="318"/>
        <v>0</v>
      </c>
      <c r="CU227">
        <f t="shared" ref="CU227:DC227" si="319">CU78</f>
        <v>0</v>
      </c>
      <c r="CV227">
        <f t="shared" si="319"/>
        <v>0</v>
      </c>
      <c r="CW227">
        <f t="shared" si="319"/>
        <v>0</v>
      </c>
      <c r="CX227">
        <f t="shared" si="319"/>
        <v>0</v>
      </c>
      <c r="CY227">
        <f t="shared" si="319"/>
        <v>0</v>
      </c>
      <c r="CZ227">
        <f t="shared" si="319"/>
        <v>0</v>
      </c>
      <c r="DA227">
        <f t="shared" si="319"/>
        <v>0</v>
      </c>
      <c r="DB227">
        <f t="shared" si="319"/>
        <v>0</v>
      </c>
      <c r="DC227">
        <f t="shared" si="319"/>
        <v>0</v>
      </c>
      <c r="DD227">
        <f t="shared" si="307"/>
        <v>0</v>
      </c>
      <c r="DE227">
        <f t="shared" si="307"/>
        <v>0</v>
      </c>
      <c r="DF227">
        <f t="shared" si="307"/>
        <v>0</v>
      </c>
      <c r="DG227">
        <f t="shared" si="307"/>
        <v>0</v>
      </c>
      <c r="DH227">
        <f t="shared" si="307"/>
        <v>0</v>
      </c>
    </row>
    <row r="228" spans="1:112">
      <c r="A228">
        <f t="shared" si="249"/>
        <v>683</v>
      </c>
      <c r="B228" t="str">
        <f t="shared" si="249"/>
        <v>Procuraduria General del Estado</v>
      </c>
      <c r="C228">
        <f t="shared" ref="C228:AH228" si="320">C79</f>
        <v>0</v>
      </c>
      <c r="D228">
        <f t="shared" si="320"/>
        <v>0</v>
      </c>
      <c r="E228">
        <f t="shared" si="320"/>
        <v>0</v>
      </c>
      <c r="F228">
        <f t="shared" si="320"/>
        <v>0</v>
      </c>
      <c r="G228">
        <f t="shared" si="320"/>
        <v>0</v>
      </c>
      <c r="H228">
        <f t="shared" si="320"/>
        <v>1298.5</v>
      </c>
      <c r="I228">
        <f t="shared" si="320"/>
        <v>0</v>
      </c>
      <c r="J228">
        <f t="shared" si="320"/>
        <v>553</v>
      </c>
      <c r="K228">
        <f t="shared" si="320"/>
        <v>0</v>
      </c>
      <c r="L228">
        <f t="shared" si="320"/>
        <v>0</v>
      </c>
      <c r="M228">
        <f t="shared" si="320"/>
        <v>0</v>
      </c>
      <c r="N228">
        <f t="shared" si="320"/>
        <v>0</v>
      </c>
      <c r="O228">
        <f t="shared" si="320"/>
        <v>0</v>
      </c>
      <c r="P228">
        <f t="shared" si="320"/>
        <v>0</v>
      </c>
      <c r="Q228">
        <f t="shared" si="320"/>
        <v>0</v>
      </c>
      <c r="R228">
        <f t="shared" si="320"/>
        <v>0</v>
      </c>
      <c r="S228">
        <f t="shared" si="320"/>
        <v>0</v>
      </c>
      <c r="T228">
        <f t="shared" si="320"/>
        <v>0</v>
      </c>
      <c r="U228">
        <f t="shared" si="320"/>
        <v>0</v>
      </c>
      <c r="V228">
        <f t="shared" si="320"/>
        <v>0</v>
      </c>
      <c r="W228">
        <f t="shared" si="320"/>
        <v>0</v>
      </c>
      <c r="X228">
        <f t="shared" si="320"/>
        <v>0</v>
      </c>
      <c r="Y228">
        <f t="shared" si="320"/>
        <v>0</v>
      </c>
      <c r="Z228">
        <f t="shared" si="320"/>
        <v>0</v>
      </c>
      <c r="AA228">
        <f t="shared" si="320"/>
        <v>0</v>
      </c>
      <c r="AB228">
        <f t="shared" si="320"/>
        <v>0</v>
      </c>
      <c r="AC228">
        <f t="shared" si="320"/>
        <v>0</v>
      </c>
      <c r="AD228">
        <f t="shared" si="320"/>
        <v>0</v>
      </c>
      <c r="AE228">
        <f t="shared" si="320"/>
        <v>0</v>
      </c>
      <c r="AF228">
        <f t="shared" si="320"/>
        <v>0</v>
      </c>
      <c r="AG228">
        <f t="shared" si="320"/>
        <v>0</v>
      </c>
      <c r="AH228">
        <f t="shared" si="320"/>
        <v>0</v>
      </c>
      <c r="AI228">
        <f t="shared" ref="AI228:BN228" si="321">AI79</f>
        <v>0</v>
      </c>
      <c r="AJ228">
        <f t="shared" si="321"/>
        <v>0</v>
      </c>
      <c r="AK228">
        <f t="shared" si="321"/>
        <v>0</v>
      </c>
      <c r="AL228">
        <f t="shared" si="321"/>
        <v>0</v>
      </c>
      <c r="AM228">
        <f t="shared" si="321"/>
        <v>0</v>
      </c>
      <c r="AN228">
        <f t="shared" si="321"/>
        <v>0</v>
      </c>
      <c r="AO228">
        <f t="shared" si="321"/>
        <v>0</v>
      </c>
      <c r="AP228">
        <f t="shared" si="321"/>
        <v>0</v>
      </c>
      <c r="AQ228">
        <f t="shared" si="321"/>
        <v>0</v>
      </c>
      <c r="AR228">
        <f t="shared" si="321"/>
        <v>0</v>
      </c>
      <c r="AS228">
        <f t="shared" si="321"/>
        <v>0</v>
      </c>
      <c r="AT228">
        <f t="shared" si="321"/>
        <v>0</v>
      </c>
      <c r="AU228">
        <f t="shared" si="321"/>
        <v>0</v>
      </c>
      <c r="AV228">
        <f t="shared" si="321"/>
        <v>0</v>
      </c>
      <c r="AW228">
        <f t="shared" si="321"/>
        <v>0</v>
      </c>
      <c r="AX228">
        <f t="shared" si="321"/>
        <v>0</v>
      </c>
      <c r="AY228">
        <f t="shared" si="321"/>
        <v>0</v>
      </c>
      <c r="AZ228">
        <f t="shared" si="321"/>
        <v>0</v>
      </c>
      <c r="BA228">
        <f t="shared" si="321"/>
        <v>0</v>
      </c>
      <c r="BB228">
        <f t="shared" si="321"/>
        <v>0</v>
      </c>
      <c r="BC228">
        <f t="shared" si="321"/>
        <v>0</v>
      </c>
      <c r="BD228">
        <f t="shared" si="321"/>
        <v>0</v>
      </c>
      <c r="BE228">
        <f t="shared" si="321"/>
        <v>0</v>
      </c>
      <c r="BF228">
        <f t="shared" si="321"/>
        <v>0</v>
      </c>
      <c r="BG228">
        <f t="shared" si="321"/>
        <v>0</v>
      </c>
      <c r="BH228">
        <f t="shared" si="321"/>
        <v>0</v>
      </c>
      <c r="BI228">
        <f t="shared" si="321"/>
        <v>0</v>
      </c>
      <c r="BJ228">
        <f t="shared" si="321"/>
        <v>0</v>
      </c>
      <c r="BK228">
        <f t="shared" si="321"/>
        <v>0</v>
      </c>
      <c r="BL228">
        <f t="shared" si="321"/>
        <v>0</v>
      </c>
      <c r="BM228">
        <f t="shared" si="321"/>
        <v>0</v>
      </c>
      <c r="BN228">
        <f t="shared" si="321"/>
        <v>0</v>
      </c>
      <c r="BO228">
        <f t="shared" ref="BO228:CT228" si="322">BO79</f>
        <v>0</v>
      </c>
      <c r="BP228">
        <f t="shared" si="322"/>
        <v>0</v>
      </c>
      <c r="BQ228">
        <f t="shared" si="322"/>
        <v>0</v>
      </c>
      <c r="BR228">
        <f t="shared" si="322"/>
        <v>0</v>
      </c>
      <c r="BS228">
        <f t="shared" si="322"/>
        <v>0</v>
      </c>
      <c r="BT228">
        <f t="shared" si="322"/>
        <v>0</v>
      </c>
      <c r="BU228">
        <f t="shared" si="322"/>
        <v>0</v>
      </c>
      <c r="BV228">
        <f t="shared" si="322"/>
        <v>0</v>
      </c>
      <c r="BW228">
        <f t="shared" si="322"/>
        <v>0</v>
      </c>
      <c r="BX228">
        <f t="shared" si="322"/>
        <v>0</v>
      </c>
      <c r="BY228">
        <f t="shared" si="322"/>
        <v>0</v>
      </c>
      <c r="BZ228">
        <f t="shared" si="322"/>
        <v>0</v>
      </c>
      <c r="CA228">
        <f t="shared" si="322"/>
        <v>0</v>
      </c>
      <c r="CB228">
        <f t="shared" si="322"/>
        <v>0</v>
      </c>
      <c r="CC228">
        <f t="shared" si="322"/>
        <v>0</v>
      </c>
      <c r="CD228">
        <f t="shared" si="322"/>
        <v>0</v>
      </c>
      <c r="CE228">
        <f t="shared" si="322"/>
        <v>0</v>
      </c>
      <c r="CF228">
        <f t="shared" si="322"/>
        <v>0</v>
      </c>
      <c r="CG228">
        <f t="shared" si="322"/>
        <v>0</v>
      </c>
      <c r="CH228">
        <f t="shared" si="322"/>
        <v>0</v>
      </c>
      <c r="CI228">
        <f t="shared" si="322"/>
        <v>0</v>
      </c>
      <c r="CJ228">
        <f t="shared" si="322"/>
        <v>0</v>
      </c>
      <c r="CK228">
        <f t="shared" si="322"/>
        <v>0</v>
      </c>
      <c r="CL228">
        <f t="shared" si="322"/>
        <v>0</v>
      </c>
      <c r="CM228">
        <f t="shared" si="322"/>
        <v>0</v>
      </c>
      <c r="CN228">
        <f t="shared" si="322"/>
        <v>0</v>
      </c>
      <c r="CO228">
        <f t="shared" si="322"/>
        <v>0</v>
      </c>
      <c r="CP228">
        <f t="shared" si="322"/>
        <v>0</v>
      </c>
      <c r="CQ228">
        <f t="shared" si="322"/>
        <v>0</v>
      </c>
      <c r="CR228">
        <f t="shared" si="322"/>
        <v>0</v>
      </c>
      <c r="CS228">
        <f t="shared" si="322"/>
        <v>0</v>
      </c>
      <c r="CT228">
        <f t="shared" si="322"/>
        <v>0</v>
      </c>
      <c r="CU228">
        <f t="shared" ref="CU228:DC228" si="323">CU79</f>
        <v>0</v>
      </c>
      <c r="CV228">
        <f t="shared" si="323"/>
        <v>0</v>
      </c>
      <c r="CW228">
        <f t="shared" si="323"/>
        <v>0</v>
      </c>
      <c r="CX228">
        <f t="shared" si="323"/>
        <v>0</v>
      </c>
      <c r="CY228">
        <f t="shared" si="323"/>
        <v>0</v>
      </c>
      <c r="CZ228">
        <f t="shared" si="323"/>
        <v>0</v>
      </c>
      <c r="DA228">
        <f t="shared" si="323"/>
        <v>0</v>
      </c>
      <c r="DB228">
        <f t="shared" si="323"/>
        <v>0</v>
      </c>
      <c r="DC228">
        <f t="shared" si="323"/>
        <v>0</v>
      </c>
      <c r="DD228">
        <f t="shared" si="307"/>
        <v>0</v>
      </c>
      <c r="DE228">
        <f t="shared" si="307"/>
        <v>0</v>
      </c>
      <c r="DF228">
        <f t="shared" si="307"/>
        <v>0</v>
      </c>
      <c r="DG228">
        <f t="shared" si="307"/>
        <v>0</v>
      </c>
      <c r="DH228">
        <f t="shared" si="307"/>
        <v>0</v>
      </c>
    </row>
    <row r="229" spans="1:112">
      <c r="A229">
        <f t="shared" si="249"/>
        <v>312</v>
      </c>
      <c r="B229" t="str">
        <f t="shared" si="249"/>
        <v>Autoridad de Fiscalizac. y Control Soc de Bosques y Tierras</v>
      </c>
      <c r="C229">
        <f t="shared" ref="C229:AH229" si="324">C80</f>
        <v>0</v>
      </c>
      <c r="D229">
        <f t="shared" si="324"/>
        <v>0</v>
      </c>
      <c r="E229">
        <f t="shared" si="324"/>
        <v>0</v>
      </c>
      <c r="F229">
        <f t="shared" si="324"/>
        <v>0</v>
      </c>
      <c r="G229">
        <f t="shared" si="324"/>
        <v>0</v>
      </c>
      <c r="H229">
        <f t="shared" si="324"/>
        <v>0</v>
      </c>
      <c r="I229">
        <f t="shared" si="324"/>
        <v>0</v>
      </c>
      <c r="J229">
        <f t="shared" si="324"/>
        <v>411.87</v>
      </c>
      <c r="K229">
        <f t="shared" si="324"/>
        <v>0</v>
      </c>
      <c r="L229">
        <f t="shared" si="324"/>
        <v>597.25</v>
      </c>
      <c r="M229">
        <f t="shared" si="324"/>
        <v>0</v>
      </c>
      <c r="N229">
        <f t="shared" si="324"/>
        <v>0</v>
      </c>
      <c r="O229">
        <f t="shared" si="324"/>
        <v>0</v>
      </c>
      <c r="P229">
        <f t="shared" si="324"/>
        <v>0</v>
      </c>
      <c r="Q229">
        <f t="shared" si="324"/>
        <v>0</v>
      </c>
      <c r="R229">
        <f t="shared" si="324"/>
        <v>0</v>
      </c>
      <c r="S229">
        <f t="shared" si="324"/>
        <v>0</v>
      </c>
      <c r="T229">
        <f t="shared" si="324"/>
        <v>0</v>
      </c>
      <c r="U229">
        <f t="shared" si="324"/>
        <v>0</v>
      </c>
      <c r="V229">
        <f t="shared" si="324"/>
        <v>0</v>
      </c>
      <c r="W229">
        <f t="shared" si="324"/>
        <v>0</v>
      </c>
      <c r="X229">
        <f t="shared" si="324"/>
        <v>0</v>
      </c>
      <c r="Y229">
        <f t="shared" si="324"/>
        <v>0</v>
      </c>
      <c r="Z229">
        <f t="shared" si="324"/>
        <v>0</v>
      </c>
      <c r="AA229">
        <f t="shared" si="324"/>
        <v>0</v>
      </c>
      <c r="AB229">
        <f t="shared" si="324"/>
        <v>0</v>
      </c>
      <c r="AC229">
        <f t="shared" si="324"/>
        <v>0</v>
      </c>
      <c r="AD229">
        <f t="shared" si="324"/>
        <v>0</v>
      </c>
      <c r="AE229">
        <f t="shared" si="324"/>
        <v>0</v>
      </c>
      <c r="AF229">
        <f t="shared" si="324"/>
        <v>0</v>
      </c>
      <c r="AG229">
        <f t="shared" si="324"/>
        <v>0</v>
      </c>
      <c r="AH229">
        <f t="shared" si="324"/>
        <v>0</v>
      </c>
      <c r="AI229">
        <f t="shared" ref="AI229:BN229" si="325">AI80</f>
        <v>0</v>
      </c>
      <c r="AJ229">
        <f t="shared" si="325"/>
        <v>0</v>
      </c>
      <c r="AK229">
        <f t="shared" si="325"/>
        <v>0</v>
      </c>
      <c r="AL229">
        <f t="shared" si="325"/>
        <v>0</v>
      </c>
      <c r="AM229">
        <f t="shared" si="325"/>
        <v>0</v>
      </c>
      <c r="AN229">
        <f t="shared" si="325"/>
        <v>0</v>
      </c>
      <c r="AO229">
        <f t="shared" si="325"/>
        <v>0</v>
      </c>
      <c r="AP229">
        <f t="shared" si="325"/>
        <v>0</v>
      </c>
      <c r="AQ229">
        <f t="shared" si="325"/>
        <v>0</v>
      </c>
      <c r="AR229">
        <f t="shared" si="325"/>
        <v>0</v>
      </c>
      <c r="AS229">
        <f t="shared" si="325"/>
        <v>0</v>
      </c>
      <c r="AT229">
        <f t="shared" si="325"/>
        <v>0</v>
      </c>
      <c r="AU229">
        <f t="shared" si="325"/>
        <v>0</v>
      </c>
      <c r="AV229">
        <f t="shared" si="325"/>
        <v>0</v>
      </c>
      <c r="AW229">
        <f t="shared" si="325"/>
        <v>0</v>
      </c>
      <c r="AX229">
        <f t="shared" si="325"/>
        <v>0</v>
      </c>
      <c r="AY229">
        <f t="shared" si="325"/>
        <v>0</v>
      </c>
      <c r="AZ229">
        <f t="shared" si="325"/>
        <v>0</v>
      </c>
      <c r="BA229">
        <f t="shared" si="325"/>
        <v>0</v>
      </c>
      <c r="BB229">
        <f t="shared" si="325"/>
        <v>0</v>
      </c>
      <c r="BC229">
        <f t="shared" si="325"/>
        <v>0</v>
      </c>
      <c r="BD229">
        <f t="shared" si="325"/>
        <v>0</v>
      </c>
      <c r="BE229">
        <f t="shared" si="325"/>
        <v>0</v>
      </c>
      <c r="BF229">
        <f t="shared" si="325"/>
        <v>0</v>
      </c>
      <c r="BG229">
        <f t="shared" si="325"/>
        <v>0</v>
      </c>
      <c r="BH229">
        <f t="shared" si="325"/>
        <v>0</v>
      </c>
      <c r="BI229">
        <f t="shared" si="325"/>
        <v>0</v>
      </c>
      <c r="BJ229">
        <f t="shared" si="325"/>
        <v>0</v>
      </c>
      <c r="BK229">
        <f t="shared" si="325"/>
        <v>0</v>
      </c>
      <c r="BL229">
        <f t="shared" si="325"/>
        <v>0</v>
      </c>
      <c r="BM229">
        <f t="shared" si="325"/>
        <v>0</v>
      </c>
      <c r="BN229">
        <f t="shared" si="325"/>
        <v>0</v>
      </c>
      <c r="BO229">
        <f t="shared" ref="BO229:CT229" si="326">BO80</f>
        <v>0</v>
      </c>
      <c r="BP229">
        <f t="shared" si="326"/>
        <v>0</v>
      </c>
      <c r="BQ229">
        <f t="shared" si="326"/>
        <v>0</v>
      </c>
      <c r="BR229">
        <f t="shared" si="326"/>
        <v>0</v>
      </c>
      <c r="BS229">
        <f t="shared" si="326"/>
        <v>0</v>
      </c>
      <c r="BT229">
        <f t="shared" si="326"/>
        <v>0</v>
      </c>
      <c r="BU229">
        <f t="shared" si="326"/>
        <v>0</v>
      </c>
      <c r="BV229">
        <f t="shared" si="326"/>
        <v>0</v>
      </c>
      <c r="BW229">
        <f t="shared" si="326"/>
        <v>0</v>
      </c>
      <c r="BX229">
        <f t="shared" si="326"/>
        <v>0</v>
      </c>
      <c r="BY229">
        <f t="shared" si="326"/>
        <v>0</v>
      </c>
      <c r="BZ229">
        <f t="shared" si="326"/>
        <v>0</v>
      </c>
      <c r="CA229">
        <f t="shared" si="326"/>
        <v>0</v>
      </c>
      <c r="CB229">
        <f t="shared" si="326"/>
        <v>0</v>
      </c>
      <c r="CC229">
        <f t="shared" si="326"/>
        <v>0</v>
      </c>
      <c r="CD229">
        <f t="shared" si="326"/>
        <v>0</v>
      </c>
      <c r="CE229">
        <f t="shared" si="326"/>
        <v>0</v>
      </c>
      <c r="CF229">
        <f t="shared" si="326"/>
        <v>0</v>
      </c>
      <c r="CG229">
        <f t="shared" si="326"/>
        <v>0</v>
      </c>
      <c r="CH229">
        <f t="shared" si="326"/>
        <v>0</v>
      </c>
      <c r="CI229">
        <f t="shared" si="326"/>
        <v>0</v>
      </c>
      <c r="CJ229">
        <f t="shared" si="326"/>
        <v>0</v>
      </c>
      <c r="CK229">
        <f t="shared" si="326"/>
        <v>0</v>
      </c>
      <c r="CL229">
        <f t="shared" si="326"/>
        <v>0</v>
      </c>
      <c r="CM229">
        <f t="shared" si="326"/>
        <v>0</v>
      </c>
      <c r="CN229">
        <f t="shared" si="326"/>
        <v>0</v>
      </c>
      <c r="CO229">
        <f t="shared" si="326"/>
        <v>0</v>
      </c>
      <c r="CP229">
        <f t="shared" si="326"/>
        <v>0</v>
      </c>
      <c r="CQ229">
        <f t="shared" si="326"/>
        <v>0</v>
      </c>
      <c r="CR229">
        <f t="shared" si="326"/>
        <v>0</v>
      </c>
      <c r="CS229">
        <f t="shared" si="326"/>
        <v>0</v>
      </c>
      <c r="CT229">
        <f t="shared" si="326"/>
        <v>0</v>
      </c>
      <c r="CU229">
        <f t="shared" ref="CU229:DC229" si="327">CU80</f>
        <v>0</v>
      </c>
      <c r="CV229">
        <f t="shared" si="327"/>
        <v>0</v>
      </c>
      <c r="CW229">
        <f t="shared" si="327"/>
        <v>0</v>
      </c>
      <c r="CX229">
        <f t="shared" si="327"/>
        <v>0</v>
      </c>
      <c r="CY229">
        <f t="shared" si="327"/>
        <v>0</v>
      </c>
      <c r="CZ229">
        <f t="shared" si="327"/>
        <v>0</v>
      </c>
      <c r="DA229">
        <f t="shared" si="327"/>
        <v>0</v>
      </c>
      <c r="DB229">
        <f t="shared" si="327"/>
        <v>0</v>
      </c>
      <c r="DC229">
        <f t="shared" si="327"/>
        <v>0</v>
      </c>
      <c r="DD229">
        <f t="shared" si="307"/>
        <v>0</v>
      </c>
      <c r="DE229">
        <f t="shared" si="307"/>
        <v>0</v>
      </c>
      <c r="DF229">
        <f t="shared" si="307"/>
        <v>0</v>
      </c>
      <c r="DG229">
        <f t="shared" si="307"/>
        <v>0</v>
      </c>
      <c r="DH229">
        <f t="shared" si="307"/>
        <v>0</v>
      </c>
    </row>
    <row r="230" spans="1:112">
      <c r="A230">
        <f t="shared" si="249"/>
        <v>385</v>
      </c>
      <c r="B230" t="str">
        <f t="shared" si="249"/>
        <v>Autoridad de Supervisión de la Seguridad Social de Corto Plazo</v>
      </c>
      <c r="C230">
        <f t="shared" ref="C230:AH230" si="328">C81</f>
        <v>0</v>
      </c>
      <c r="D230">
        <f t="shared" si="328"/>
        <v>0</v>
      </c>
      <c r="E230">
        <f t="shared" si="328"/>
        <v>0</v>
      </c>
      <c r="F230">
        <f t="shared" si="328"/>
        <v>0</v>
      </c>
      <c r="G230">
        <f t="shared" si="328"/>
        <v>0</v>
      </c>
      <c r="H230">
        <f t="shared" si="328"/>
        <v>0</v>
      </c>
      <c r="I230">
        <f t="shared" si="328"/>
        <v>0</v>
      </c>
      <c r="J230">
        <f t="shared" si="328"/>
        <v>0</v>
      </c>
      <c r="K230">
        <f t="shared" si="328"/>
        <v>0</v>
      </c>
      <c r="L230">
        <f t="shared" si="328"/>
        <v>742</v>
      </c>
      <c r="M230">
        <f t="shared" si="328"/>
        <v>0</v>
      </c>
      <c r="N230">
        <f t="shared" si="328"/>
        <v>0</v>
      </c>
      <c r="O230">
        <f t="shared" si="328"/>
        <v>0</v>
      </c>
      <c r="P230">
        <f t="shared" si="328"/>
        <v>0</v>
      </c>
      <c r="Q230">
        <f t="shared" si="328"/>
        <v>0</v>
      </c>
      <c r="R230">
        <f t="shared" si="328"/>
        <v>0</v>
      </c>
      <c r="S230">
        <f t="shared" si="328"/>
        <v>0</v>
      </c>
      <c r="T230">
        <f t="shared" si="328"/>
        <v>0</v>
      </c>
      <c r="U230">
        <f t="shared" si="328"/>
        <v>0</v>
      </c>
      <c r="V230">
        <f t="shared" si="328"/>
        <v>0</v>
      </c>
      <c r="W230">
        <f t="shared" si="328"/>
        <v>0</v>
      </c>
      <c r="X230">
        <f t="shared" si="328"/>
        <v>0</v>
      </c>
      <c r="Y230">
        <f t="shared" si="328"/>
        <v>0</v>
      </c>
      <c r="Z230">
        <f t="shared" si="328"/>
        <v>0</v>
      </c>
      <c r="AA230">
        <f t="shared" si="328"/>
        <v>0</v>
      </c>
      <c r="AB230">
        <f t="shared" si="328"/>
        <v>0</v>
      </c>
      <c r="AC230">
        <f t="shared" si="328"/>
        <v>0</v>
      </c>
      <c r="AD230">
        <f t="shared" si="328"/>
        <v>0</v>
      </c>
      <c r="AE230">
        <f t="shared" si="328"/>
        <v>0</v>
      </c>
      <c r="AF230">
        <f t="shared" si="328"/>
        <v>0</v>
      </c>
      <c r="AG230">
        <f t="shared" si="328"/>
        <v>0</v>
      </c>
      <c r="AH230">
        <f t="shared" si="328"/>
        <v>0</v>
      </c>
      <c r="AI230">
        <f t="shared" ref="AI230:BN230" si="329">AI81</f>
        <v>0</v>
      </c>
      <c r="AJ230">
        <f t="shared" si="329"/>
        <v>0</v>
      </c>
      <c r="AK230">
        <f t="shared" si="329"/>
        <v>0</v>
      </c>
      <c r="AL230">
        <f t="shared" si="329"/>
        <v>0</v>
      </c>
      <c r="AM230">
        <f t="shared" si="329"/>
        <v>0</v>
      </c>
      <c r="AN230">
        <f t="shared" si="329"/>
        <v>0</v>
      </c>
      <c r="AO230">
        <f t="shared" si="329"/>
        <v>0</v>
      </c>
      <c r="AP230">
        <f t="shared" si="329"/>
        <v>0</v>
      </c>
      <c r="AQ230">
        <f t="shared" si="329"/>
        <v>0</v>
      </c>
      <c r="AR230">
        <f t="shared" si="329"/>
        <v>0</v>
      </c>
      <c r="AS230">
        <f t="shared" si="329"/>
        <v>0</v>
      </c>
      <c r="AT230">
        <f t="shared" si="329"/>
        <v>0</v>
      </c>
      <c r="AU230">
        <f t="shared" si="329"/>
        <v>0</v>
      </c>
      <c r="AV230">
        <f t="shared" si="329"/>
        <v>0</v>
      </c>
      <c r="AW230">
        <f t="shared" si="329"/>
        <v>0</v>
      </c>
      <c r="AX230">
        <f t="shared" si="329"/>
        <v>0</v>
      </c>
      <c r="AY230">
        <f t="shared" si="329"/>
        <v>0</v>
      </c>
      <c r="AZ230">
        <f t="shared" si="329"/>
        <v>0</v>
      </c>
      <c r="BA230">
        <f t="shared" si="329"/>
        <v>0</v>
      </c>
      <c r="BB230">
        <f t="shared" si="329"/>
        <v>0</v>
      </c>
      <c r="BC230">
        <f t="shared" si="329"/>
        <v>0</v>
      </c>
      <c r="BD230">
        <f t="shared" si="329"/>
        <v>0</v>
      </c>
      <c r="BE230">
        <f t="shared" si="329"/>
        <v>0</v>
      </c>
      <c r="BF230">
        <f t="shared" si="329"/>
        <v>0</v>
      </c>
      <c r="BG230">
        <f t="shared" si="329"/>
        <v>0</v>
      </c>
      <c r="BH230">
        <f t="shared" si="329"/>
        <v>0</v>
      </c>
      <c r="BI230">
        <f t="shared" si="329"/>
        <v>0</v>
      </c>
      <c r="BJ230">
        <f t="shared" si="329"/>
        <v>0</v>
      </c>
      <c r="BK230">
        <f t="shared" si="329"/>
        <v>0</v>
      </c>
      <c r="BL230">
        <f t="shared" si="329"/>
        <v>0</v>
      </c>
      <c r="BM230">
        <f t="shared" si="329"/>
        <v>0</v>
      </c>
      <c r="BN230">
        <f t="shared" si="329"/>
        <v>0</v>
      </c>
      <c r="BO230">
        <f t="shared" ref="BO230:CT230" si="330">BO81</f>
        <v>0</v>
      </c>
      <c r="BP230">
        <f t="shared" si="330"/>
        <v>0</v>
      </c>
      <c r="BQ230">
        <f t="shared" si="330"/>
        <v>0</v>
      </c>
      <c r="BR230">
        <f t="shared" si="330"/>
        <v>0</v>
      </c>
      <c r="BS230">
        <f t="shared" si="330"/>
        <v>0</v>
      </c>
      <c r="BT230">
        <f t="shared" si="330"/>
        <v>0</v>
      </c>
      <c r="BU230">
        <f t="shared" si="330"/>
        <v>0</v>
      </c>
      <c r="BV230">
        <f t="shared" si="330"/>
        <v>0</v>
      </c>
      <c r="BW230">
        <f t="shared" si="330"/>
        <v>0</v>
      </c>
      <c r="BX230">
        <f t="shared" si="330"/>
        <v>0</v>
      </c>
      <c r="BY230">
        <f t="shared" si="330"/>
        <v>0</v>
      </c>
      <c r="BZ230">
        <f t="shared" si="330"/>
        <v>0</v>
      </c>
      <c r="CA230">
        <f t="shared" si="330"/>
        <v>0</v>
      </c>
      <c r="CB230">
        <f t="shared" si="330"/>
        <v>0</v>
      </c>
      <c r="CC230">
        <f t="shared" si="330"/>
        <v>0</v>
      </c>
      <c r="CD230">
        <f t="shared" si="330"/>
        <v>0</v>
      </c>
      <c r="CE230">
        <f t="shared" si="330"/>
        <v>0</v>
      </c>
      <c r="CF230">
        <f t="shared" si="330"/>
        <v>0</v>
      </c>
      <c r="CG230">
        <f t="shared" si="330"/>
        <v>0</v>
      </c>
      <c r="CH230">
        <f t="shared" si="330"/>
        <v>0</v>
      </c>
      <c r="CI230">
        <f t="shared" si="330"/>
        <v>0</v>
      </c>
      <c r="CJ230">
        <f t="shared" si="330"/>
        <v>0</v>
      </c>
      <c r="CK230">
        <f t="shared" si="330"/>
        <v>0</v>
      </c>
      <c r="CL230">
        <f t="shared" si="330"/>
        <v>0</v>
      </c>
      <c r="CM230">
        <f t="shared" si="330"/>
        <v>0</v>
      </c>
      <c r="CN230">
        <f t="shared" si="330"/>
        <v>0</v>
      </c>
      <c r="CO230">
        <f t="shared" si="330"/>
        <v>0</v>
      </c>
      <c r="CP230">
        <f t="shared" si="330"/>
        <v>0</v>
      </c>
      <c r="CQ230">
        <f t="shared" si="330"/>
        <v>0</v>
      </c>
      <c r="CR230">
        <f t="shared" si="330"/>
        <v>0</v>
      </c>
      <c r="CS230">
        <f t="shared" si="330"/>
        <v>0</v>
      </c>
      <c r="CT230">
        <f t="shared" si="330"/>
        <v>0</v>
      </c>
      <c r="CU230">
        <f t="shared" ref="CU230:DC230" si="331">CU81</f>
        <v>0</v>
      </c>
      <c r="CV230">
        <f t="shared" si="331"/>
        <v>0</v>
      </c>
      <c r="CW230">
        <f t="shared" si="331"/>
        <v>0</v>
      </c>
      <c r="CX230">
        <f t="shared" si="331"/>
        <v>0</v>
      </c>
      <c r="CY230">
        <f t="shared" si="331"/>
        <v>0</v>
      </c>
      <c r="CZ230">
        <f t="shared" si="331"/>
        <v>0</v>
      </c>
      <c r="DA230">
        <f t="shared" si="331"/>
        <v>0</v>
      </c>
      <c r="DB230">
        <f t="shared" si="331"/>
        <v>0</v>
      </c>
      <c r="DC230">
        <f t="shared" si="331"/>
        <v>0</v>
      </c>
      <c r="DD230">
        <f t="shared" si="307"/>
        <v>0</v>
      </c>
      <c r="DE230">
        <f t="shared" si="307"/>
        <v>0</v>
      </c>
      <c r="DF230">
        <f t="shared" si="307"/>
        <v>0</v>
      </c>
      <c r="DG230">
        <f t="shared" si="307"/>
        <v>0</v>
      </c>
      <c r="DH230">
        <f t="shared" si="307"/>
        <v>0</v>
      </c>
    </row>
    <row r="231" spans="1:112">
      <c r="A231">
        <f t="shared" ref="A231:B250" si="332">A82</f>
        <v>522</v>
      </c>
      <c r="B231" t="str">
        <f t="shared" si="332"/>
        <v>Empresa Nacional de Ferrocarriles - Residual</v>
      </c>
      <c r="C231">
        <f t="shared" ref="C231:AH231" si="333">C82</f>
        <v>0</v>
      </c>
      <c r="D231">
        <f t="shared" si="333"/>
        <v>0</v>
      </c>
      <c r="E231">
        <f t="shared" si="333"/>
        <v>0</v>
      </c>
      <c r="F231">
        <f t="shared" si="333"/>
        <v>20400</v>
      </c>
      <c r="G231">
        <f t="shared" si="333"/>
        <v>0</v>
      </c>
      <c r="H231">
        <f t="shared" si="333"/>
        <v>8500</v>
      </c>
      <c r="I231">
        <f t="shared" si="333"/>
        <v>0</v>
      </c>
      <c r="J231">
        <f t="shared" si="333"/>
        <v>0</v>
      </c>
      <c r="K231">
        <f t="shared" si="333"/>
        <v>0</v>
      </c>
      <c r="L231">
        <f t="shared" si="333"/>
        <v>205453.72</v>
      </c>
      <c r="M231">
        <f t="shared" si="333"/>
        <v>0</v>
      </c>
      <c r="N231">
        <f t="shared" si="333"/>
        <v>0</v>
      </c>
      <c r="O231">
        <f t="shared" si="333"/>
        <v>0</v>
      </c>
      <c r="P231">
        <f t="shared" si="333"/>
        <v>0</v>
      </c>
      <c r="Q231">
        <f t="shared" si="333"/>
        <v>0</v>
      </c>
      <c r="R231">
        <f t="shared" si="333"/>
        <v>0</v>
      </c>
      <c r="S231">
        <f t="shared" si="333"/>
        <v>0</v>
      </c>
      <c r="T231">
        <f t="shared" si="333"/>
        <v>0</v>
      </c>
      <c r="U231">
        <f t="shared" si="333"/>
        <v>0</v>
      </c>
      <c r="V231">
        <f t="shared" si="333"/>
        <v>0</v>
      </c>
      <c r="W231">
        <f t="shared" si="333"/>
        <v>0</v>
      </c>
      <c r="X231">
        <f t="shared" si="333"/>
        <v>0</v>
      </c>
      <c r="Y231">
        <f t="shared" si="333"/>
        <v>0</v>
      </c>
      <c r="Z231">
        <f t="shared" si="333"/>
        <v>0</v>
      </c>
      <c r="AA231">
        <f t="shared" si="333"/>
        <v>0</v>
      </c>
      <c r="AB231">
        <f t="shared" si="333"/>
        <v>0</v>
      </c>
      <c r="AC231">
        <f t="shared" si="333"/>
        <v>0</v>
      </c>
      <c r="AD231">
        <f t="shared" si="333"/>
        <v>0</v>
      </c>
      <c r="AE231">
        <f t="shared" si="333"/>
        <v>0</v>
      </c>
      <c r="AF231">
        <f t="shared" si="333"/>
        <v>0</v>
      </c>
      <c r="AG231">
        <f t="shared" si="333"/>
        <v>0</v>
      </c>
      <c r="AH231">
        <f t="shared" si="333"/>
        <v>0</v>
      </c>
      <c r="AI231">
        <f t="shared" ref="AI231:BN231" si="334">AI82</f>
        <v>0</v>
      </c>
      <c r="AJ231">
        <f t="shared" si="334"/>
        <v>0</v>
      </c>
      <c r="AK231">
        <f t="shared" si="334"/>
        <v>0</v>
      </c>
      <c r="AL231">
        <f t="shared" si="334"/>
        <v>0</v>
      </c>
      <c r="AM231">
        <f t="shared" si="334"/>
        <v>0</v>
      </c>
      <c r="AN231">
        <f t="shared" si="334"/>
        <v>0</v>
      </c>
      <c r="AO231">
        <f t="shared" si="334"/>
        <v>0</v>
      </c>
      <c r="AP231">
        <f t="shared" si="334"/>
        <v>0</v>
      </c>
      <c r="AQ231">
        <f t="shared" si="334"/>
        <v>0</v>
      </c>
      <c r="AR231">
        <f t="shared" si="334"/>
        <v>0</v>
      </c>
      <c r="AS231">
        <f t="shared" si="334"/>
        <v>0</v>
      </c>
      <c r="AT231">
        <f t="shared" si="334"/>
        <v>0</v>
      </c>
      <c r="AU231">
        <f t="shared" si="334"/>
        <v>0</v>
      </c>
      <c r="AV231">
        <f t="shared" si="334"/>
        <v>0</v>
      </c>
      <c r="AW231">
        <f t="shared" si="334"/>
        <v>0</v>
      </c>
      <c r="AX231">
        <f t="shared" si="334"/>
        <v>0</v>
      </c>
      <c r="AY231">
        <f t="shared" si="334"/>
        <v>0</v>
      </c>
      <c r="AZ231">
        <f t="shared" si="334"/>
        <v>0</v>
      </c>
      <c r="BA231">
        <f t="shared" si="334"/>
        <v>0</v>
      </c>
      <c r="BB231">
        <f t="shared" si="334"/>
        <v>0</v>
      </c>
      <c r="BC231">
        <f t="shared" si="334"/>
        <v>0</v>
      </c>
      <c r="BD231">
        <f t="shared" si="334"/>
        <v>0</v>
      </c>
      <c r="BE231">
        <f t="shared" si="334"/>
        <v>0</v>
      </c>
      <c r="BF231">
        <f t="shared" si="334"/>
        <v>0</v>
      </c>
      <c r="BG231">
        <f t="shared" si="334"/>
        <v>0</v>
      </c>
      <c r="BH231">
        <f t="shared" si="334"/>
        <v>0</v>
      </c>
      <c r="BI231">
        <f t="shared" si="334"/>
        <v>0</v>
      </c>
      <c r="BJ231">
        <f t="shared" si="334"/>
        <v>0</v>
      </c>
      <c r="BK231">
        <f t="shared" si="334"/>
        <v>0</v>
      </c>
      <c r="BL231">
        <f t="shared" si="334"/>
        <v>0</v>
      </c>
      <c r="BM231">
        <f t="shared" si="334"/>
        <v>0</v>
      </c>
      <c r="BN231">
        <f t="shared" si="334"/>
        <v>0</v>
      </c>
      <c r="BO231">
        <f t="shared" ref="BO231:CT231" si="335">BO82</f>
        <v>0</v>
      </c>
      <c r="BP231">
        <f t="shared" si="335"/>
        <v>0</v>
      </c>
      <c r="BQ231">
        <f t="shared" si="335"/>
        <v>0</v>
      </c>
      <c r="BR231">
        <f t="shared" si="335"/>
        <v>0</v>
      </c>
      <c r="BS231">
        <f t="shared" si="335"/>
        <v>0</v>
      </c>
      <c r="BT231">
        <f t="shared" si="335"/>
        <v>0</v>
      </c>
      <c r="BU231">
        <f t="shared" si="335"/>
        <v>0</v>
      </c>
      <c r="BV231">
        <f t="shared" si="335"/>
        <v>0</v>
      </c>
      <c r="BW231">
        <f t="shared" si="335"/>
        <v>0</v>
      </c>
      <c r="BX231">
        <f t="shared" si="335"/>
        <v>0</v>
      </c>
      <c r="BY231">
        <f t="shared" si="335"/>
        <v>0</v>
      </c>
      <c r="BZ231">
        <f t="shared" si="335"/>
        <v>0</v>
      </c>
      <c r="CA231">
        <f t="shared" si="335"/>
        <v>0</v>
      </c>
      <c r="CB231">
        <f t="shared" si="335"/>
        <v>0</v>
      </c>
      <c r="CC231">
        <f t="shared" si="335"/>
        <v>0</v>
      </c>
      <c r="CD231">
        <f t="shared" si="335"/>
        <v>0</v>
      </c>
      <c r="CE231">
        <f t="shared" si="335"/>
        <v>0</v>
      </c>
      <c r="CF231">
        <f t="shared" si="335"/>
        <v>0</v>
      </c>
      <c r="CG231">
        <f t="shared" si="335"/>
        <v>0</v>
      </c>
      <c r="CH231">
        <f t="shared" si="335"/>
        <v>0</v>
      </c>
      <c r="CI231">
        <f t="shared" si="335"/>
        <v>0</v>
      </c>
      <c r="CJ231">
        <f t="shared" si="335"/>
        <v>0</v>
      </c>
      <c r="CK231">
        <f t="shared" si="335"/>
        <v>0</v>
      </c>
      <c r="CL231">
        <f t="shared" si="335"/>
        <v>0</v>
      </c>
      <c r="CM231">
        <f t="shared" si="335"/>
        <v>0</v>
      </c>
      <c r="CN231">
        <f t="shared" si="335"/>
        <v>0</v>
      </c>
      <c r="CO231">
        <f t="shared" si="335"/>
        <v>0</v>
      </c>
      <c r="CP231">
        <f t="shared" si="335"/>
        <v>0</v>
      </c>
      <c r="CQ231">
        <f t="shared" si="335"/>
        <v>0</v>
      </c>
      <c r="CR231">
        <f t="shared" si="335"/>
        <v>0</v>
      </c>
      <c r="CS231">
        <f t="shared" si="335"/>
        <v>0</v>
      </c>
      <c r="CT231">
        <f t="shared" si="335"/>
        <v>0</v>
      </c>
      <c r="CU231">
        <f t="shared" ref="CU231:DC231" si="336">CU82</f>
        <v>0</v>
      </c>
      <c r="CV231">
        <f t="shared" si="336"/>
        <v>0</v>
      </c>
      <c r="CW231">
        <f t="shared" si="336"/>
        <v>0</v>
      </c>
      <c r="CX231">
        <f t="shared" si="336"/>
        <v>0</v>
      </c>
      <c r="CY231">
        <f t="shared" si="336"/>
        <v>0</v>
      </c>
      <c r="CZ231">
        <f t="shared" si="336"/>
        <v>0</v>
      </c>
      <c r="DA231">
        <f t="shared" si="336"/>
        <v>0</v>
      </c>
      <c r="DB231">
        <f t="shared" si="336"/>
        <v>0</v>
      </c>
      <c r="DC231">
        <f t="shared" si="336"/>
        <v>0</v>
      </c>
      <c r="DD231">
        <f t="shared" si="307"/>
        <v>0</v>
      </c>
      <c r="DE231">
        <f t="shared" si="307"/>
        <v>0</v>
      </c>
      <c r="DF231">
        <f t="shared" si="307"/>
        <v>0</v>
      </c>
      <c r="DG231">
        <f t="shared" si="307"/>
        <v>0</v>
      </c>
      <c r="DH231">
        <f t="shared" si="307"/>
        <v>0</v>
      </c>
    </row>
    <row r="232" spans="1:112">
      <c r="A232">
        <f t="shared" si="332"/>
        <v>153</v>
      </c>
      <c r="B232" t="str">
        <f t="shared" si="332"/>
        <v>Observatorio Plurinacional de la Calidad  Educativa</v>
      </c>
      <c r="C232">
        <f t="shared" ref="C232:AH232" si="337">C83</f>
        <v>0</v>
      </c>
      <c r="D232">
        <f t="shared" si="337"/>
        <v>0</v>
      </c>
      <c r="E232">
        <f t="shared" si="337"/>
        <v>0</v>
      </c>
      <c r="F232">
        <f t="shared" si="337"/>
        <v>0</v>
      </c>
      <c r="G232">
        <f t="shared" si="337"/>
        <v>0</v>
      </c>
      <c r="H232">
        <f t="shared" si="337"/>
        <v>20</v>
      </c>
      <c r="I232">
        <f t="shared" si="337"/>
        <v>0</v>
      </c>
      <c r="J232">
        <f t="shared" si="337"/>
        <v>0</v>
      </c>
      <c r="K232">
        <f t="shared" si="337"/>
        <v>0</v>
      </c>
      <c r="L232">
        <f t="shared" si="337"/>
        <v>0</v>
      </c>
      <c r="M232">
        <f t="shared" si="337"/>
        <v>0</v>
      </c>
      <c r="N232">
        <f t="shared" si="337"/>
        <v>0</v>
      </c>
      <c r="O232">
        <f t="shared" si="337"/>
        <v>0</v>
      </c>
      <c r="P232">
        <f t="shared" si="337"/>
        <v>0</v>
      </c>
      <c r="Q232">
        <f t="shared" si="337"/>
        <v>0</v>
      </c>
      <c r="R232">
        <f t="shared" si="337"/>
        <v>0</v>
      </c>
      <c r="S232">
        <f t="shared" si="337"/>
        <v>0</v>
      </c>
      <c r="T232">
        <f t="shared" si="337"/>
        <v>0</v>
      </c>
      <c r="U232">
        <f t="shared" si="337"/>
        <v>0</v>
      </c>
      <c r="V232">
        <f t="shared" si="337"/>
        <v>0</v>
      </c>
      <c r="W232">
        <f t="shared" si="337"/>
        <v>0</v>
      </c>
      <c r="X232">
        <f t="shared" si="337"/>
        <v>0</v>
      </c>
      <c r="Y232">
        <f t="shared" si="337"/>
        <v>0</v>
      </c>
      <c r="Z232">
        <f t="shared" si="337"/>
        <v>0</v>
      </c>
      <c r="AA232">
        <f t="shared" si="337"/>
        <v>0</v>
      </c>
      <c r="AB232">
        <f t="shared" si="337"/>
        <v>0</v>
      </c>
      <c r="AC232">
        <f t="shared" si="337"/>
        <v>0</v>
      </c>
      <c r="AD232">
        <f t="shared" si="337"/>
        <v>0</v>
      </c>
      <c r="AE232">
        <f t="shared" si="337"/>
        <v>0</v>
      </c>
      <c r="AF232">
        <f t="shared" si="337"/>
        <v>0</v>
      </c>
      <c r="AG232">
        <f t="shared" si="337"/>
        <v>0</v>
      </c>
      <c r="AH232">
        <f t="shared" si="337"/>
        <v>0</v>
      </c>
      <c r="AI232">
        <f t="shared" ref="AI232:BN232" si="338">AI83</f>
        <v>0</v>
      </c>
      <c r="AJ232">
        <f t="shared" si="338"/>
        <v>0</v>
      </c>
      <c r="AK232">
        <f t="shared" si="338"/>
        <v>0</v>
      </c>
      <c r="AL232">
        <f t="shared" si="338"/>
        <v>0</v>
      </c>
      <c r="AM232">
        <f t="shared" si="338"/>
        <v>0</v>
      </c>
      <c r="AN232">
        <f t="shared" si="338"/>
        <v>0</v>
      </c>
      <c r="AO232">
        <f t="shared" si="338"/>
        <v>0</v>
      </c>
      <c r="AP232">
        <f t="shared" si="338"/>
        <v>0</v>
      </c>
      <c r="AQ232">
        <f t="shared" si="338"/>
        <v>0</v>
      </c>
      <c r="AR232">
        <f t="shared" si="338"/>
        <v>0</v>
      </c>
      <c r="AS232">
        <f t="shared" si="338"/>
        <v>0</v>
      </c>
      <c r="AT232">
        <f t="shared" si="338"/>
        <v>0</v>
      </c>
      <c r="AU232">
        <f t="shared" si="338"/>
        <v>0</v>
      </c>
      <c r="AV232">
        <f t="shared" si="338"/>
        <v>0</v>
      </c>
      <c r="AW232">
        <f t="shared" si="338"/>
        <v>0</v>
      </c>
      <c r="AX232">
        <f t="shared" si="338"/>
        <v>0</v>
      </c>
      <c r="AY232">
        <f t="shared" si="338"/>
        <v>0</v>
      </c>
      <c r="AZ232">
        <f t="shared" si="338"/>
        <v>0</v>
      </c>
      <c r="BA232">
        <f t="shared" si="338"/>
        <v>0</v>
      </c>
      <c r="BB232">
        <f t="shared" si="338"/>
        <v>0</v>
      </c>
      <c r="BC232">
        <f t="shared" si="338"/>
        <v>0</v>
      </c>
      <c r="BD232">
        <f t="shared" si="338"/>
        <v>0</v>
      </c>
      <c r="BE232">
        <f t="shared" si="338"/>
        <v>0</v>
      </c>
      <c r="BF232">
        <f t="shared" si="338"/>
        <v>0</v>
      </c>
      <c r="BG232">
        <f t="shared" si="338"/>
        <v>0</v>
      </c>
      <c r="BH232">
        <f t="shared" si="338"/>
        <v>0</v>
      </c>
      <c r="BI232">
        <f t="shared" si="338"/>
        <v>0</v>
      </c>
      <c r="BJ232">
        <f t="shared" si="338"/>
        <v>0</v>
      </c>
      <c r="BK232">
        <f t="shared" si="338"/>
        <v>0</v>
      </c>
      <c r="BL232">
        <f t="shared" si="338"/>
        <v>0</v>
      </c>
      <c r="BM232">
        <f t="shared" si="338"/>
        <v>0</v>
      </c>
      <c r="BN232">
        <f t="shared" si="338"/>
        <v>0</v>
      </c>
      <c r="BO232">
        <f t="shared" ref="BO232:CT232" si="339">BO83</f>
        <v>0</v>
      </c>
      <c r="BP232">
        <f t="shared" si="339"/>
        <v>0</v>
      </c>
      <c r="BQ232">
        <f t="shared" si="339"/>
        <v>0</v>
      </c>
      <c r="BR232">
        <f t="shared" si="339"/>
        <v>0</v>
      </c>
      <c r="BS232">
        <f t="shared" si="339"/>
        <v>0</v>
      </c>
      <c r="BT232">
        <f t="shared" si="339"/>
        <v>0</v>
      </c>
      <c r="BU232">
        <f t="shared" si="339"/>
        <v>0</v>
      </c>
      <c r="BV232">
        <f t="shared" si="339"/>
        <v>0</v>
      </c>
      <c r="BW232">
        <f t="shared" si="339"/>
        <v>0</v>
      </c>
      <c r="BX232">
        <f t="shared" si="339"/>
        <v>0</v>
      </c>
      <c r="BY232">
        <f t="shared" si="339"/>
        <v>0</v>
      </c>
      <c r="BZ232">
        <f t="shared" si="339"/>
        <v>0</v>
      </c>
      <c r="CA232">
        <f t="shared" si="339"/>
        <v>0</v>
      </c>
      <c r="CB232">
        <f t="shared" si="339"/>
        <v>0</v>
      </c>
      <c r="CC232">
        <f t="shared" si="339"/>
        <v>0</v>
      </c>
      <c r="CD232">
        <f t="shared" si="339"/>
        <v>0</v>
      </c>
      <c r="CE232">
        <f t="shared" si="339"/>
        <v>0</v>
      </c>
      <c r="CF232">
        <f t="shared" si="339"/>
        <v>0</v>
      </c>
      <c r="CG232">
        <f t="shared" si="339"/>
        <v>0</v>
      </c>
      <c r="CH232">
        <f t="shared" si="339"/>
        <v>0</v>
      </c>
      <c r="CI232">
        <f t="shared" si="339"/>
        <v>0</v>
      </c>
      <c r="CJ232">
        <f t="shared" si="339"/>
        <v>0</v>
      </c>
      <c r="CK232">
        <f t="shared" si="339"/>
        <v>0</v>
      </c>
      <c r="CL232">
        <f t="shared" si="339"/>
        <v>0</v>
      </c>
      <c r="CM232">
        <f t="shared" si="339"/>
        <v>0</v>
      </c>
      <c r="CN232">
        <f t="shared" si="339"/>
        <v>0</v>
      </c>
      <c r="CO232">
        <f t="shared" si="339"/>
        <v>0</v>
      </c>
      <c r="CP232">
        <f t="shared" si="339"/>
        <v>0</v>
      </c>
      <c r="CQ232">
        <f t="shared" si="339"/>
        <v>0</v>
      </c>
      <c r="CR232">
        <f t="shared" si="339"/>
        <v>0</v>
      </c>
      <c r="CS232">
        <f t="shared" si="339"/>
        <v>0</v>
      </c>
      <c r="CT232">
        <f t="shared" si="339"/>
        <v>0</v>
      </c>
      <c r="CU232">
        <f t="shared" ref="CU232:DC232" si="340">CU83</f>
        <v>0</v>
      </c>
      <c r="CV232">
        <f t="shared" si="340"/>
        <v>0</v>
      </c>
      <c r="CW232">
        <f t="shared" si="340"/>
        <v>0</v>
      </c>
      <c r="CX232">
        <f t="shared" si="340"/>
        <v>0</v>
      </c>
      <c r="CY232">
        <f t="shared" si="340"/>
        <v>0</v>
      </c>
      <c r="CZ232">
        <f t="shared" si="340"/>
        <v>0</v>
      </c>
      <c r="DA232">
        <f t="shared" si="340"/>
        <v>0</v>
      </c>
      <c r="DB232">
        <f t="shared" si="340"/>
        <v>0</v>
      </c>
      <c r="DC232">
        <f t="shared" si="340"/>
        <v>0</v>
      </c>
      <c r="DD232">
        <f t="shared" si="307"/>
        <v>0</v>
      </c>
      <c r="DE232">
        <f t="shared" si="307"/>
        <v>0</v>
      </c>
      <c r="DF232">
        <f t="shared" si="307"/>
        <v>0</v>
      </c>
      <c r="DG232">
        <f t="shared" si="307"/>
        <v>0</v>
      </c>
      <c r="DH232">
        <f t="shared" si="307"/>
        <v>0</v>
      </c>
    </row>
    <row r="233" spans="1:112">
      <c r="A233">
        <f t="shared" si="332"/>
        <v>76</v>
      </c>
      <c r="B233" t="str">
        <f t="shared" si="332"/>
        <v>Ministerio de Minería y Metalurgia</v>
      </c>
      <c r="C233">
        <f t="shared" ref="C233:AH233" si="341">C84</f>
        <v>0</v>
      </c>
      <c r="D233">
        <f t="shared" si="341"/>
        <v>1800000</v>
      </c>
      <c r="E233">
        <f t="shared" si="341"/>
        <v>0</v>
      </c>
      <c r="F233">
        <f t="shared" si="341"/>
        <v>1820420.22</v>
      </c>
      <c r="G233">
        <f t="shared" si="341"/>
        <v>0</v>
      </c>
      <c r="H233">
        <f t="shared" si="341"/>
        <v>1805831</v>
      </c>
      <c r="I233">
        <f t="shared" si="341"/>
        <v>0</v>
      </c>
      <c r="J233">
        <f t="shared" si="341"/>
        <v>1800000</v>
      </c>
      <c r="K233">
        <f t="shared" si="341"/>
        <v>0</v>
      </c>
      <c r="L233">
        <f t="shared" si="341"/>
        <v>0</v>
      </c>
      <c r="M233">
        <f t="shared" si="341"/>
        <v>0</v>
      </c>
      <c r="N233">
        <f t="shared" si="341"/>
        <v>0</v>
      </c>
      <c r="O233">
        <f t="shared" si="341"/>
        <v>0</v>
      </c>
      <c r="P233">
        <f t="shared" si="341"/>
        <v>0</v>
      </c>
      <c r="Q233">
        <f t="shared" si="341"/>
        <v>0</v>
      </c>
      <c r="R233">
        <f t="shared" si="341"/>
        <v>0</v>
      </c>
      <c r="S233">
        <f t="shared" si="341"/>
        <v>0</v>
      </c>
      <c r="T233">
        <f t="shared" si="341"/>
        <v>0</v>
      </c>
      <c r="U233">
        <f t="shared" si="341"/>
        <v>0</v>
      </c>
      <c r="V233">
        <f t="shared" si="341"/>
        <v>0</v>
      </c>
      <c r="W233">
        <f t="shared" si="341"/>
        <v>0</v>
      </c>
      <c r="X233">
        <f t="shared" si="341"/>
        <v>0</v>
      </c>
      <c r="Y233">
        <f t="shared" si="341"/>
        <v>0</v>
      </c>
      <c r="Z233">
        <f t="shared" si="341"/>
        <v>0</v>
      </c>
      <c r="AA233">
        <f t="shared" si="341"/>
        <v>0</v>
      </c>
      <c r="AB233">
        <f t="shared" si="341"/>
        <v>0</v>
      </c>
      <c r="AC233">
        <f t="shared" si="341"/>
        <v>0</v>
      </c>
      <c r="AD233">
        <f t="shared" si="341"/>
        <v>0</v>
      </c>
      <c r="AE233">
        <f t="shared" si="341"/>
        <v>0</v>
      </c>
      <c r="AF233">
        <f t="shared" si="341"/>
        <v>0</v>
      </c>
      <c r="AG233">
        <f t="shared" si="341"/>
        <v>0</v>
      </c>
      <c r="AH233">
        <f t="shared" si="341"/>
        <v>0</v>
      </c>
      <c r="AI233">
        <f t="shared" ref="AI233:BN233" si="342">AI84</f>
        <v>0</v>
      </c>
      <c r="AJ233">
        <f t="shared" si="342"/>
        <v>0</v>
      </c>
      <c r="AK233">
        <f t="shared" si="342"/>
        <v>0</v>
      </c>
      <c r="AL233">
        <f t="shared" si="342"/>
        <v>0</v>
      </c>
      <c r="AM233">
        <f t="shared" si="342"/>
        <v>0</v>
      </c>
      <c r="AN233">
        <f t="shared" si="342"/>
        <v>0</v>
      </c>
      <c r="AO233">
        <f t="shared" si="342"/>
        <v>0</v>
      </c>
      <c r="AP233">
        <f t="shared" si="342"/>
        <v>0</v>
      </c>
      <c r="AQ233">
        <f t="shared" si="342"/>
        <v>0</v>
      </c>
      <c r="AR233">
        <f t="shared" si="342"/>
        <v>0</v>
      </c>
      <c r="AS233">
        <f t="shared" si="342"/>
        <v>0</v>
      </c>
      <c r="AT233">
        <f t="shared" si="342"/>
        <v>0</v>
      </c>
      <c r="AU233">
        <f t="shared" si="342"/>
        <v>0</v>
      </c>
      <c r="AV233">
        <f t="shared" si="342"/>
        <v>0</v>
      </c>
      <c r="AW233">
        <f t="shared" si="342"/>
        <v>0</v>
      </c>
      <c r="AX233">
        <f t="shared" si="342"/>
        <v>0</v>
      </c>
      <c r="AY233">
        <f t="shared" si="342"/>
        <v>0</v>
      </c>
      <c r="AZ233">
        <f t="shared" si="342"/>
        <v>0</v>
      </c>
      <c r="BA233">
        <f t="shared" si="342"/>
        <v>0</v>
      </c>
      <c r="BB233">
        <f t="shared" si="342"/>
        <v>0</v>
      </c>
      <c r="BC233">
        <f t="shared" si="342"/>
        <v>0</v>
      </c>
      <c r="BD233">
        <f t="shared" si="342"/>
        <v>0</v>
      </c>
      <c r="BE233">
        <f t="shared" si="342"/>
        <v>0</v>
      </c>
      <c r="BF233">
        <f t="shared" si="342"/>
        <v>0</v>
      </c>
      <c r="BG233">
        <f t="shared" si="342"/>
        <v>0</v>
      </c>
      <c r="BH233">
        <f t="shared" si="342"/>
        <v>0</v>
      </c>
      <c r="BI233">
        <f t="shared" si="342"/>
        <v>0</v>
      </c>
      <c r="BJ233">
        <f t="shared" si="342"/>
        <v>0</v>
      </c>
      <c r="BK233">
        <f t="shared" si="342"/>
        <v>0</v>
      </c>
      <c r="BL233">
        <f t="shared" si="342"/>
        <v>0</v>
      </c>
      <c r="BM233">
        <f t="shared" si="342"/>
        <v>0</v>
      </c>
      <c r="BN233">
        <f t="shared" si="342"/>
        <v>0</v>
      </c>
      <c r="BO233">
        <f t="shared" ref="BO233:CT233" si="343">BO84</f>
        <v>0</v>
      </c>
      <c r="BP233">
        <f t="shared" si="343"/>
        <v>0</v>
      </c>
      <c r="BQ233">
        <f t="shared" si="343"/>
        <v>0</v>
      </c>
      <c r="BR233">
        <f t="shared" si="343"/>
        <v>0</v>
      </c>
      <c r="BS233">
        <f t="shared" si="343"/>
        <v>0</v>
      </c>
      <c r="BT233">
        <f t="shared" si="343"/>
        <v>0</v>
      </c>
      <c r="BU233">
        <f t="shared" si="343"/>
        <v>0</v>
      </c>
      <c r="BV233">
        <f t="shared" si="343"/>
        <v>0</v>
      </c>
      <c r="BW233">
        <f t="shared" si="343"/>
        <v>0</v>
      </c>
      <c r="BX233">
        <f t="shared" si="343"/>
        <v>0</v>
      </c>
      <c r="BY233">
        <f t="shared" si="343"/>
        <v>0</v>
      </c>
      <c r="BZ233">
        <f t="shared" si="343"/>
        <v>0</v>
      </c>
      <c r="CA233">
        <f t="shared" si="343"/>
        <v>0</v>
      </c>
      <c r="CB233">
        <f t="shared" si="343"/>
        <v>0</v>
      </c>
      <c r="CC233">
        <f t="shared" si="343"/>
        <v>0</v>
      </c>
      <c r="CD233">
        <f t="shared" si="343"/>
        <v>0</v>
      </c>
      <c r="CE233">
        <f t="shared" si="343"/>
        <v>0</v>
      </c>
      <c r="CF233">
        <f t="shared" si="343"/>
        <v>0</v>
      </c>
      <c r="CG233">
        <f t="shared" si="343"/>
        <v>0</v>
      </c>
      <c r="CH233">
        <f t="shared" si="343"/>
        <v>0</v>
      </c>
      <c r="CI233">
        <f t="shared" si="343"/>
        <v>0</v>
      </c>
      <c r="CJ233">
        <f t="shared" si="343"/>
        <v>0</v>
      </c>
      <c r="CK233">
        <f t="shared" si="343"/>
        <v>0</v>
      </c>
      <c r="CL233">
        <f t="shared" si="343"/>
        <v>0</v>
      </c>
      <c r="CM233">
        <f t="shared" si="343"/>
        <v>0</v>
      </c>
      <c r="CN233">
        <f t="shared" si="343"/>
        <v>0</v>
      </c>
      <c r="CO233">
        <f t="shared" si="343"/>
        <v>0</v>
      </c>
      <c r="CP233">
        <f t="shared" si="343"/>
        <v>0</v>
      </c>
      <c r="CQ233">
        <f t="shared" si="343"/>
        <v>0</v>
      </c>
      <c r="CR233">
        <f t="shared" si="343"/>
        <v>0</v>
      </c>
      <c r="CS233">
        <f t="shared" si="343"/>
        <v>0</v>
      </c>
      <c r="CT233">
        <f t="shared" si="343"/>
        <v>0</v>
      </c>
      <c r="CU233">
        <f t="shared" ref="CU233:DC233" si="344">CU84</f>
        <v>0</v>
      </c>
      <c r="CV233">
        <f t="shared" si="344"/>
        <v>0</v>
      </c>
      <c r="CW233">
        <f t="shared" si="344"/>
        <v>0</v>
      </c>
      <c r="CX233">
        <f t="shared" si="344"/>
        <v>0</v>
      </c>
      <c r="CY233">
        <f t="shared" si="344"/>
        <v>0</v>
      </c>
      <c r="CZ233">
        <f t="shared" si="344"/>
        <v>0</v>
      </c>
      <c r="DA233">
        <f t="shared" si="344"/>
        <v>0</v>
      </c>
      <c r="DB233">
        <f t="shared" si="344"/>
        <v>0</v>
      </c>
      <c r="DC233">
        <f t="shared" si="344"/>
        <v>0</v>
      </c>
      <c r="DD233">
        <f t="shared" si="307"/>
        <v>0</v>
      </c>
      <c r="DE233">
        <f t="shared" si="307"/>
        <v>0</v>
      </c>
      <c r="DF233">
        <f t="shared" si="307"/>
        <v>0</v>
      </c>
      <c r="DG233">
        <f t="shared" si="307"/>
        <v>0</v>
      </c>
      <c r="DH233">
        <f t="shared" si="307"/>
        <v>0</v>
      </c>
    </row>
    <row r="234" spans="1:112">
      <c r="A234">
        <f t="shared" si="332"/>
        <v>152</v>
      </c>
      <c r="B234" t="str">
        <f t="shared" si="332"/>
        <v>Servicio Plurinacional de Defensa Pública</v>
      </c>
      <c r="C234">
        <f t="shared" ref="C234:AH234" si="345">C85</f>
        <v>0</v>
      </c>
      <c r="D234">
        <f t="shared" si="345"/>
        <v>0</v>
      </c>
      <c r="E234">
        <f t="shared" si="345"/>
        <v>0</v>
      </c>
      <c r="F234">
        <f t="shared" si="345"/>
        <v>428.94</v>
      </c>
      <c r="G234">
        <f t="shared" si="345"/>
        <v>0</v>
      </c>
      <c r="H234">
        <f t="shared" si="345"/>
        <v>657.56999999999994</v>
      </c>
      <c r="I234">
        <f t="shared" si="345"/>
        <v>0</v>
      </c>
      <c r="J234">
        <f t="shared" si="345"/>
        <v>0</v>
      </c>
      <c r="K234">
        <f t="shared" si="345"/>
        <v>0</v>
      </c>
      <c r="L234">
        <f t="shared" si="345"/>
        <v>0</v>
      </c>
      <c r="M234">
        <f t="shared" si="345"/>
        <v>0</v>
      </c>
      <c r="N234">
        <f t="shared" si="345"/>
        <v>0</v>
      </c>
      <c r="O234">
        <f t="shared" si="345"/>
        <v>0</v>
      </c>
      <c r="P234">
        <f t="shared" si="345"/>
        <v>0</v>
      </c>
      <c r="Q234">
        <f t="shared" si="345"/>
        <v>0</v>
      </c>
      <c r="R234">
        <f t="shared" si="345"/>
        <v>0</v>
      </c>
      <c r="S234">
        <f t="shared" si="345"/>
        <v>0</v>
      </c>
      <c r="T234">
        <f t="shared" si="345"/>
        <v>0</v>
      </c>
      <c r="U234">
        <f t="shared" si="345"/>
        <v>0</v>
      </c>
      <c r="V234">
        <f t="shared" si="345"/>
        <v>0</v>
      </c>
      <c r="W234">
        <f t="shared" si="345"/>
        <v>0</v>
      </c>
      <c r="X234">
        <f t="shared" si="345"/>
        <v>0</v>
      </c>
      <c r="Y234">
        <f t="shared" si="345"/>
        <v>0</v>
      </c>
      <c r="Z234">
        <f t="shared" si="345"/>
        <v>0</v>
      </c>
      <c r="AA234">
        <f t="shared" si="345"/>
        <v>0</v>
      </c>
      <c r="AB234">
        <f t="shared" si="345"/>
        <v>0</v>
      </c>
      <c r="AC234">
        <f t="shared" si="345"/>
        <v>0</v>
      </c>
      <c r="AD234">
        <f t="shared" si="345"/>
        <v>0</v>
      </c>
      <c r="AE234">
        <f t="shared" si="345"/>
        <v>0</v>
      </c>
      <c r="AF234">
        <f t="shared" si="345"/>
        <v>0</v>
      </c>
      <c r="AG234">
        <f t="shared" si="345"/>
        <v>0</v>
      </c>
      <c r="AH234">
        <f t="shared" si="345"/>
        <v>0</v>
      </c>
      <c r="AI234">
        <f t="shared" ref="AI234:BN234" si="346">AI85</f>
        <v>0</v>
      </c>
      <c r="AJ234">
        <f t="shared" si="346"/>
        <v>0</v>
      </c>
      <c r="AK234">
        <f t="shared" si="346"/>
        <v>0</v>
      </c>
      <c r="AL234">
        <f t="shared" si="346"/>
        <v>0</v>
      </c>
      <c r="AM234">
        <f t="shared" si="346"/>
        <v>0</v>
      </c>
      <c r="AN234">
        <f t="shared" si="346"/>
        <v>0</v>
      </c>
      <c r="AO234">
        <f t="shared" si="346"/>
        <v>0</v>
      </c>
      <c r="AP234">
        <f t="shared" si="346"/>
        <v>0</v>
      </c>
      <c r="AQ234">
        <f t="shared" si="346"/>
        <v>0</v>
      </c>
      <c r="AR234">
        <f t="shared" si="346"/>
        <v>0</v>
      </c>
      <c r="AS234">
        <f t="shared" si="346"/>
        <v>0</v>
      </c>
      <c r="AT234">
        <f t="shared" si="346"/>
        <v>0</v>
      </c>
      <c r="AU234">
        <f t="shared" si="346"/>
        <v>0</v>
      </c>
      <c r="AV234">
        <f t="shared" si="346"/>
        <v>0</v>
      </c>
      <c r="AW234">
        <f t="shared" si="346"/>
        <v>0</v>
      </c>
      <c r="AX234">
        <f t="shared" si="346"/>
        <v>0</v>
      </c>
      <c r="AY234">
        <f t="shared" si="346"/>
        <v>0</v>
      </c>
      <c r="AZ234">
        <f t="shared" si="346"/>
        <v>0</v>
      </c>
      <c r="BA234">
        <f t="shared" si="346"/>
        <v>0</v>
      </c>
      <c r="BB234">
        <f t="shared" si="346"/>
        <v>0</v>
      </c>
      <c r="BC234">
        <f t="shared" si="346"/>
        <v>0</v>
      </c>
      <c r="BD234">
        <f t="shared" si="346"/>
        <v>0</v>
      </c>
      <c r="BE234">
        <f t="shared" si="346"/>
        <v>0</v>
      </c>
      <c r="BF234">
        <f t="shared" si="346"/>
        <v>0</v>
      </c>
      <c r="BG234">
        <f t="shared" si="346"/>
        <v>0</v>
      </c>
      <c r="BH234">
        <f t="shared" si="346"/>
        <v>0</v>
      </c>
      <c r="BI234">
        <f t="shared" si="346"/>
        <v>0</v>
      </c>
      <c r="BJ234">
        <f t="shared" si="346"/>
        <v>0</v>
      </c>
      <c r="BK234">
        <f t="shared" si="346"/>
        <v>0</v>
      </c>
      <c r="BL234">
        <f t="shared" si="346"/>
        <v>0</v>
      </c>
      <c r="BM234">
        <f t="shared" si="346"/>
        <v>0</v>
      </c>
      <c r="BN234">
        <f t="shared" si="346"/>
        <v>0</v>
      </c>
      <c r="BO234">
        <f t="shared" ref="BO234:CT234" si="347">BO85</f>
        <v>0</v>
      </c>
      <c r="BP234">
        <f t="shared" si="347"/>
        <v>0</v>
      </c>
      <c r="BQ234">
        <f t="shared" si="347"/>
        <v>0</v>
      </c>
      <c r="BR234">
        <f t="shared" si="347"/>
        <v>0</v>
      </c>
      <c r="BS234">
        <f t="shared" si="347"/>
        <v>0</v>
      </c>
      <c r="BT234">
        <f t="shared" si="347"/>
        <v>0</v>
      </c>
      <c r="BU234">
        <f t="shared" si="347"/>
        <v>0</v>
      </c>
      <c r="BV234">
        <f t="shared" si="347"/>
        <v>0</v>
      </c>
      <c r="BW234">
        <f t="shared" si="347"/>
        <v>0</v>
      </c>
      <c r="BX234">
        <f t="shared" si="347"/>
        <v>0</v>
      </c>
      <c r="BY234">
        <f t="shared" si="347"/>
        <v>0</v>
      </c>
      <c r="BZ234">
        <f t="shared" si="347"/>
        <v>0</v>
      </c>
      <c r="CA234">
        <f t="shared" si="347"/>
        <v>0</v>
      </c>
      <c r="CB234">
        <f t="shared" si="347"/>
        <v>0</v>
      </c>
      <c r="CC234">
        <f t="shared" si="347"/>
        <v>0</v>
      </c>
      <c r="CD234">
        <f t="shared" si="347"/>
        <v>0</v>
      </c>
      <c r="CE234">
        <f t="shared" si="347"/>
        <v>0</v>
      </c>
      <c r="CF234">
        <f t="shared" si="347"/>
        <v>0</v>
      </c>
      <c r="CG234">
        <f t="shared" si="347"/>
        <v>0</v>
      </c>
      <c r="CH234">
        <f t="shared" si="347"/>
        <v>0</v>
      </c>
      <c r="CI234">
        <f t="shared" si="347"/>
        <v>0</v>
      </c>
      <c r="CJ234">
        <f t="shared" si="347"/>
        <v>0</v>
      </c>
      <c r="CK234">
        <f t="shared" si="347"/>
        <v>0</v>
      </c>
      <c r="CL234">
        <f t="shared" si="347"/>
        <v>0</v>
      </c>
      <c r="CM234">
        <f t="shared" si="347"/>
        <v>0</v>
      </c>
      <c r="CN234">
        <f t="shared" si="347"/>
        <v>0</v>
      </c>
      <c r="CO234">
        <f t="shared" si="347"/>
        <v>0</v>
      </c>
      <c r="CP234">
        <f t="shared" si="347"/>
        <v>0</v>
      </c>
      <c r="CQ234">
        <f t="shared" si="347"/>
        <v>0</v>
      </c>
      <c r="CR234">
        <f t="shared" si="347"/>
        <v>0</v>
      </c>
      <c r="CS234">
        <f t="shared" si="347"/>
        <v>0</v>
      </c>
      <c r="CT234">
        <f t="shared" si="347"/>
        <v>0</v>
      </c>
      <c r="CU234">
        <f t="shared" ref="CU234:DC234" si="348">CU85</f>
        <v>0</v>
      </c>
      <c r="CV234">
        <f t="shared" si="348"/>
        <v>0</v>
      </c>
      <c r="CW234">
        <f t="shared" si="348"/>
        <v>0</v>
      </c>
      <c r="CX234">
        <f t="shared" si="348"/>
        <v>0</v>
      </c>
      <c r="CY234">
        <f t="shared" si="348"/>
        <v>0</v>
      </c>
      <c r="CZ234">
        <f t="shared" si="348"/>
        <v>0</v>
      </c>
      <c r="DA234">
        <f t="shared" si="348"/>
        <v>0</v>
      </c>
      <c r="DB234">
        <f t="shared" si="348"/>
        <v>0</v>
      </c>
      <c r="DC234">
        <f t="shared" si="348"/>
        <v>0</v>
      </c>
      <c r="DD234">
        <f t="shared" ref="DD234:DH243" si="349">DD85</f>
        <v>0</v>
      </c>
      <c r="DE234">
        <f t="shared" si="349"/>
        <v>0</v>
      </c>
      <c r="DF234">
        <f t="shared" si="349"/>
        <v>0</v>
      </c>
      <c r="DG234">
        <f t="shared" si="349"/>
        <v>0</v>
      </c>
      <c r="DH234">
        <f t="shared" si="349"/>
        <v>0</v>
      </c>
    </row>
    <row r="235" spans="1:112">
      <c r="A235">
        <f t="shared" si="332"/>
        <v>133</v>
      </c>
      <c r="B235" t="str">
        <f t="shared" si="332"/>
        <v>Lotería Nacional de Beneficencia y Salubridad</v>
      </c>
      <c r="C235">
        <f t="shared" ref="C235:AH235" si="350">C86</f>
        <v>0</v>
      </c>
      <c r="D235">
        <f t="shared" si="350"/>
        <v>45496.740000000005</v>
      </c>
      <c r="E235">
        <f t="shared" si="350"/>
        <v>0</v>
      </c>
      <c r="F235">
        <f t="shared" si="350"/>
        <v>20095</v>
      </c>
      <c r="G235">
        <f t="shared" si="350"/>
        <v>0</v>
      </c>
      <c r="H235">
        <f t="shared" si="350"/>
        <v>232487</v>
      </c>
      <c r="I235">
        <f t="shared" si="350"/>
        <v>0</v>
      </c>
      <c r="J235">
        <f t="shared" si="350"/>
        <v>71662</v>
      </c>
      <c r="K235">
        <f t="shared" si="350"/>
        <v>0</v>
      </c>
      <c r="L235">
        <f t="shared" si="350"/>
        <v>397.75</v>
      </c>
      <c r="M235">
        <f t="shared" si="350"/>
        <v>0</v>
      </c>
      <c r="N235">
        <f t="shared" si="350"/>
        <v>0</v>
      </c>
      <c r="O235">
        <f t="shared" si="350"/>
        <v>0</v>
      </c>
      <c r="P235">
        <f t="shared" si="350"/>
        <v>0</v>
      </c>
      <c r="Q235">
        <f t="shared" si="350"/>
        <v>0</v>
      </c>
      <c r="R235">
        <f t="shared" si="350"/>
        <v>0</v>
      </c>
      <c r="S235">
        <f t="shared" si="350"/>
        <v>0</v>
      </c>
      <c r="T235">
        <f t="shared" si="350"/>
        <v>0</v>
      </c>
      <c r="U235">
        <f t="shared" si="350"/>
        <v>0</v>
      </c>
      <c r="V235">
        <f t="shared" si="350"/>
        <v>0</v>
      </c>
      <c r="W235">
        <f t="shared" si="350"/>
        <v>0</v>
      </c>
      <c r="X235">
        <f t="shared" si="350"/>
        <v>0</v>
      </c>
      <c r="Y235">
        <f t="shared" si="350"/>
        <v>0</v>
      </c>
      <c r="Z235">
        <f t="shared" si="350"/>
        <v>0</v>
      </c>
      <c r="AA235">
        <f t="shared" si="350"/>
        <v>0</v>
      </c>
      <c r="AB235">
        <f t="shared" si="350"/>
        <v>0</v>
      </c>
      <c r="AC235">
        <f t="shared" si="350"/>
        <v>0</v>
      </c>
      <c r="AD235">
        <f t="shared" si="350"/>
        <v>0</v>
      </c>
      <c r="AE235">
        <f t="shared" si="350"/>
        <v>0</v>
      </c>
      <c r="AF235">
        <f t="shared" si="350"/>
        <v>0</v>
      </c>
      <c r="AG235">
        <f t="shared" si="350"/>
        <v>0</v>
      </c>
      <c r="AH235">
        <f t="shared" si="350"/>
        <v>0</v>
      </c>
      <c r="AI235">
        <f t="shared" ref="AI235:BN235" si="351">AI86</f>
        <v>0</v>
      </c>
      <c r="AJ235">
        <f t="shared" si="351"/>
        <v>0</v>
      </c>
      <c r="AK235">
        <f t="shared" si="351"/>
        <v>0</v>
      </c>
      <c r="AL235">
        <f t="shared" si="351"/>
        <v>0</v>
      </c>
      <c r="AM235">
        <f t="shared" si="351"/>
        <v>0</v>
      </c>
      <c r="AN235">
        <f t="shared" si="351"/>
        <v>0</v>
      </c>
      <c r="AO235">
        <f t="shared" si="351"/>
        <v>0</v>
      </c>
      <c r="AP235">
        <f t="shared" si="351"/>
        <v>0</v>
      </c>
      <c r="AQ235">
        <f t="shared" si="351"/>
        <v>0</v>
      </c>
      <c r="AR235">
        <f t="shared" si="351"/>
        <v>0</v>
      </c>
      <c r="AS235">
        <f t="shared" si="351"/>
        <v>0</v>
      </c>
      <c r="AT235">
        <f t="shared" si="351"/>
        <v>0</v>
      </c>
      <c r="AU235">
        <f t="shared" si="351"/>
        <v>0</v>
      </c>
      <c r="AV235">
        <f t="shared" si="351"/>
        <v>0</v>
      </c>
      <c r="AW235">
        <f t="shared" si="351"/>
        <v>0</v>
      </c>
      <c r="AX235">
        <f t="shared" si="351"/>
        <v>0</v>
      </c>
      <c r="AY235">
        <f t="shared" si="351"/>
        <v>0</v>
      </c>
      <c r="AZ235">
        <f t="shared" si="351"/>
        <v>0</v>
      </c>
      <c r="BA235">
        <f t="shared" si="351"/>
        <v>0</v>
      </c>
      <c r="BB235">
        <f t="shared" si="351"/>
        <v>0</v>
      </c>
      <c r="BC235">
        <f t="shared" si="351"/>
        <v>0</v>
      </c>
      <c r="BD235">
        <f t="shared" si="351"/>
        <v>0</v>
      </c>
      <c r="BE235">
        <f t="shared" si="351"/>
        <v>0</v>
      </c>
      <c r="BF235">
        <f t="shared" si="351"/>
        <v>0</v>
      </c>
      <c r="BG235">
        <f t="shared" si="351"/>
        <v>0</v>
      </c>
      <c r="BH235">
        <f t="shared" si="351"/>
        <v>0</v>
      </c>
      <c r="BI235">
        <f t="shared" si="351"/>
        <v>0</v>
      </c>
      <c r="BJ235">
        <f t="shared" si="351"/>
        <v>0</v>
      </c>
      <c r="BK235">
        <f t="shared" si="351"/>
        <v>0</v>
      </c>
      <c r="BL235">
        <f t="shared" si="351"/>
        <v>0</v>
      </c>
      <c r="BM235">
        <f t="shared" si="351"/>
        <v>0</v>
      </c>
      <c r="BN235">
        <f t="shared" si="351"/>
        <v>0</v>
      </c>
      <c r="BO235">
        <f t="shared" ref="BO235:CT235" si="352">BO86</f>
        <v>0</v>
      </c>
      <c r="BP235">
        <f t="shared" si="352"/>
        <v>0</v>
      </c>
      <c r="BQ235">
        <f t="shared" si="352"/>
        <v>0</v>
      </c>
      <c r="BR235">
        <f t="shared" si="352"/>
        <v>0</v>
      </c>
      <c r="BS235">
        <f t="shared" si="352"/>
        <v>0</v>
      </c>
      <c r="BT235">
        <f t="shared" si="352"/>
        <v>0</v>
      </c>
      <c r="BU235">
        <f t="shared" si="352"/>
        <v>0</v>
      </c>
      <c r="BV235">
        <f t="shared" si="352"/>
        <v>0</v>
      </c>
      <c r="BW235">
        <f t="shared" si="352"/>
        <v>0</v>
      </c>
      <c r="BX235">
        <f t="shared" si="352"/>
        <v>0</v>
      </c>
      <c r="BY235">
        <f t="shared" si="352"/>
        <v>0</v>
      </c>
      <c r="BZ235">
        <f t="shared" si="352"/>
        <v>0</v>
      </c>
      <c r="CA235">
        <f t="shared" si="352"/>
        <v>0</v>
      </c>
      <c r="CB235">
        <f t="shared" si="352"/>
        <v>0</v>
      </c>
      <c r="CC235">
        <f t="shared" si="352"/>
        <v>0</v>
      </c>
      <c r="CD235">
        <f t="shared" si="352"/>
        <v>0</v>
      </c>
      <c r="CE235">
        <f t="shared" si="352"/>
        <v>0</v>
      </c>
      <c r="CF235">
        <f t="shared" si="352"/>
        <v>0</v>
      </c>
      <c r="CG235">
        <f t="shared" si="352"/>
        <v>0</v>
      </c>
      <c r="CH235">
        <f t="shared" si="352"/>
        <v>0</v>
      </c>
      <c r="CI235">
        <f t="shared" si="352"/>
        <v>0</v>
      </c>
      <c r="CJ235">
        <f t="shared" si="352"/>
        <v>0</v>
      </c>
      <c r="CK235">
        <f t="shared" si="352"/>
        <v>0</v>
      </c>
      <c r="CL235">
        <f t="shared" si="352"/>
        <v>0</v>
      </c>
      <c r="CM235">
        <f t="shared" si="352"/>
        <v>0</v>
      </c>
      <c r="CN235">
        <f t="shared" si="352"/>
        <v>0</v>
      </c>
      <c r="CO235">
        <f t="shared" si="352"/>
        <v>0</v>
      </c>
      <c r="CP235">
        <f t="shared" si="352"/>
        <v>0</v>
      </c>
      <c r="CQ235">
        <f t="shared" si="352"/>
        <v>0</v>
      </c>
      <c r="CR235">
        <f t="shared" si="352"/>
        <v>0</v>
      </c>
      <c r="CS235">
        <f t="shared" si="352"/>
        <v>0</v>
      </c>
      <c r="CT235">
        <f t="shared" si="352"/>
        <v>0</v>
      </c>
      <c r="CU235">
        <f t="shared" ref="CU235:DC235" si="353">CU86</f>
        <v>0</v>
      </c>
      <c r="CV235">
        <f t="shared" si="353"/>
        <v>0</v>
      </c>
      <c r="CW235">
        <f t="shared" si="353"/>
        <v>0</v>
      </c>
      <c r="CX235">
        <f t="shared" si="353"/>
        <v>0</v>
      </c>
      <c r="CY235">
        <f t="shared" si="353"/>
        <v>0</v>
      </c>
      <c r="CZ235">
        <f t="shared" si="353"/>
        <v>0</v>
      </c>
      <c r="DA235">
        <f t="shared" si="353"/>
        <v>0</v>
      </c>
      <c r="DB235">
        <f t="shared" si="353"/>
        <v>0</v>
      </c>
      <c r="DC235">
        <f t="shared" si="353"/>
        <v>0</v>
      </c>
      <c r="DD235">
        <f t="shared" si="349"/>
        <v>0</v>
      </c>
      <c r="DE235">
        <f t="shared" si="349"/>
        <v>0</v>
      </c>
      <c r="DF235">
        <f t="shared" si="349"/>
        <v>0</v>
      </c>
      <c r="DG235">
        <f t="shared" si="349"/>
        <v>0</v>
      </c>
      <c r="DH235">
        <f t="shared" si="349"/>
        <v>0</v>
      </c>
    </row>
    <row r="236" spans="1:112">
      <c r="A236">
        <f t="shared" si="332"/>
        <v>901</v>
      </c>
      <c r="B236" t="str">
        <f t="shared" si="332"/>
        <v>Gobierno Autónomo Departamental de Chuquisaca</v>
      </c>
      <c r="C236">
        <f t="shared" ref="C236:AH236" si="354">C87</f>
        <v>0</v>
      </c>
      <c r="D236">
        <f t="shared" si="354"/>
        <v>0</v>
      </c>
      <c r="E236">
        <f t="shared" si="354"/>
        <v>0</v>
      </c>
      <c r="F236">
        <f t="shared" si="354"/>
        <v>464147.12</v>
      </c>
      <c r="G236">
        <f t="shared" si="354"/>
        <v>0</v>
      </c>
      <c r="H236">
        <f t="shared" si="354"/>
        <v>306305.93</v>
      </c>
      <c r="I236">
        <f t="shared" si="354"/>
        <v>0</v>
      </c>
      <c r="J236">
        <f t="shared" si="354"/>
        <v>676525.91999999993</v>
      </c>
      <c r="K236">
        <f t="shared" si="354"/>
        <v>0</v>
      </c>
      <c r="L236">
        <f t="shared" si="354"/>
        <v>0</v>
      </c>
      <c r="M236">
        <f t="shared" si="354"/>
        <v>0</v>
      </c>
      <c r="N236">
        <f t="shared" si="354"/>
        <v>0</v>
      </c>
      <c r="O236">
        <f t="shared" si="354"/>
        <v>0</v>
      </c>
      <c r="P236">
        <f t="shared" si="354"/>
        <v>0</v>
      </c>
      <c r="Q236">
        <f t="shared" si="354"/>
        <v>0</v>
      </c>
      <c r="R236">
        <f t="shared" si="354"/>
        <v>0</v>
      </c>
      <c r="S236">
        <f t="shared" si="354"/>
        <v>0</v>
      </c>
      <c r="T236">
        <f t="shared" si="354"/>
        <v>0</v>
      </c>
      <c r="U236">
        <f t="shared" si="354"/>
        <v>0</v>
      </c>
      <c r="V236">
        <f t="shared" si="354"/>
        <v>0</v>
      </c>
      <c r="W236">
        <f t="shared" si="354"/>
        <v>0</v>
      </c>
      <c r="X236">
        <f t="shared" si="354"/>
        <v>0</v>
      </c>
      <c r="Y236">
        <f t="shared" si="354"/>
        <v>0</v>
      </c>
      <c r="Z236">
        <f t="shared" si="354"/>
        <v>0</v>
      </c>
      <c r="AA236">
        <f t="shared" si="354"/>
        <v>0</v>
      </c>
      <c r="AB236">
        <f t="shared" si="354"/>
        <v>0</v>
      </c>
      <c r="AC236">
        <f t="shared" si="354"/>
        <v>0</v>
      </c>
      <c r="AD236">
        <f t="shared" si="354"/>
        <v>0</v>
      </c>
      <c r="AE236">
        <f t="shared" si="354"/>
        <v>0</v>
      </c>
      <c r="AF236">
        <f t="shared" si="354"/>
        <v>0</v>
      </c>
      <c r="AG236">
        <f t="shared" si="354"/>
        <v>0</v>
      </c>
      <c r="AH236">
        <f t="shared" si="354"/>
        <v>0</v>
      </c>
      <c r="AI236">
        <f t="shared" ref="AI236:BN236" si="355">AI87</f>
        <v>0</v>
      </c>
      <c r="AJ236">
        <f t="shared" si="355"/>
        <v>0</v>
      </c>
      <c r="AK236">
        <f t="shared" si="355"/>
        <v>0</v>
      </c>
      <c r="AL236">
        <f t="shared" si="355"/>
        <v>0</v>
      </c>
      <c r="AM236">
        <f t="shared" si="355"/>
        <v>0</v>
      </c>
      <c r="AN236">
        <f t="shared" si="355"/>
        <v>0</v>
      </c>
      <c r="AO236">
        <f t="shared" si="355"/>
        <v>0</v>
      </c>
      <c r="AP236">
        <f t="shared" si="355"/>
        <v>0</v>
      </c>
      <c r="AQ236">
        <f t="shared" si="355"/>
        <v>0</v>
      </c>
      <c r="AR236">
        <f t="shared" si="355"/>
        <v>0</v>
      </c>
      <c r="AS236">
        <f t="shared" si="355"/>
        <v>0</v>
      </c>
      <c r="AT236">
        <f t="shared" si="355"/>
        <v>0</v>
      </c>
      <c r="AU236">
        <f t="shared" si="355"/>
        <v>0</v>
      </c>
      <c r="AV236">
        <f t="shared" si="355"/>
        <v>0</v>
      </c>
      <c r="AW236">
        <f t="shared" si="355"/>
        <v>0</v>
      </c>
      <c r="AX236">
        <f t="shared" si="355"/>
        <v>0</v>
      </c>
      <c r="AY236">
        <f t="shared" si="355"/>
        <v>0</v>
      </c>
      <c r="AZ236">
        <f t="shared" si="355"/>
        <v>0</v>
      </c>
      <c r="BA236">
        <f t="shared" si="355"/>
        <v>0</v>
      </c>
      <c r="BB236">
        <f t="shared" si="355"/>
        <v>0</v>
      </c>
      <c r="BC236">
        <f t="shared" si="355"/>
        <v>0</v>
      </c>
      <c r="BD236">
        <f t="shared" si="355"/>
        <v>0</v>
      </c>
      <c r="BE236">
        <f t="shared" si="355"/>
        <v>0</v>
      </c>
      <c r="BF236">
        <f t="shared" si="355"/>
        <v>0</v>
      </c>
      <c r="BG236">
        <f t="shared" si="355"/>
        <v>0</v>
      </c>
      <c r="BH236">
        <f t="shared" si="355"/>
        <v>0</v>
      </c>
      <c r="BI236">
        <f t="shared" si="355"/>
        <v>0</v>
      </c>
      <c r="BJ236">
        <f t="shared" si="355"/>
        <v>0</v>
      </c>
      <c r="BK236">
        <f t="shared" si="355"/>
        <v>0</v>
      </c>
      <c r="BL236">
        <f t="shared" si="355"/>
        <v>0</v>
      </c>
      <c r="BM236">
        <f t="shared" si="355"/>
        <v>0</v>
      </c>
      <c r="BN236">
        <f t="shared" si="355"/>
        <v>0</v>
      </c>
      <c r="BO236">
        <f t="shared" ref="BO236:CT236" si="356">BO87</f>
        <v>0</v>
      </c>
      <c r="BP236">
        <f t="shared" si="356"/>
        <v>0</v>
      </c>
      <c r="BQ236">
        <f t="shared" si="356"/>
        <v>0</v>
      </c>
      <c r="BR236">
        <f t="shared" si="356"/>
        <v>0</v>
      </c>
      <c r="BS236">
        <f t="shared" si="356"/>
        <v>0</v>
      </c>
      <c r="BT236">
        <f t="shared" si="356"/>
        <v>0</v>
      </c>
      <c r="BU236">
        <f t="shared" si="356"/>
        <v>0</v>
      </c>
      <c r="BV236">
        <f t="shared" si="356"/>
        <v>0</v>
      </c>
      <c r="BW236">
        <f t="shared" si="356"/>
        <v>0</v>
      </c>
      <c r="BX236">
        <f t="shared" si="356"/>
        <v>0</v>
      </c>
      <c r="BY236">
        <f t="shared" si="356"/>
        <v>0</v>
      </c>
      <c r="BZ236">
        <f t="shared" si="356"/>
        <v>0</v>
      </c>
      <c r="CA236">
        <f t="shared" si="356"/>
        <v>0</v>
      </c>
      <c r="CB236">
        <f t="shared" si="356"/>
        <v>0</v>
      </c>
      <c r="CC236">
        <f t="shared" si="356"/>
        <v>0</v>
      </c>
      <c r="CD236">
        <f t="shared" si="356"/>
        <v>0</v>
      </c>
      <c r="CE236">
        <f t="shared" si="356"/>
        <v>0</v>
      </c>
      <c r="CF236">
        <f t="shared" si="356"/>
        <v>0</v>
      </c>
      <c r="CG236">
        <f t="shared" si="356"/>
        <v>0</v>
      </c>
      <c r="CH236">
        <f t="shared" si="356"/>
        <v>0</v>
      </c>
      <c r="CI236">
        <f t="shared" si="356"/>
        <v>0</v>
      </c>
      <c r="CJ236">
        <f t="shared" si="356"/>
        <v>0</v>
      </c>
      <c r="CK236">
        <f t="shared" si="356"/>
        <v>0</v>
      </c>
      <c r="CL236">
        <f t="shared" si="356"/>
        <v>0</v>
      </c>
      <c r="CM236">
        <f t="shared" si="356"/>
        <v>0</v>
      </c>
      <c r="CN236">
        <f t="shared" si="356"/>
        <v>0</v>
      </c>
      <c r="CO236">
        <f t="shared" si="356"/>
        <v>0</v>
      </c>
      <c r="CP236">
        <f t="shared" si="356"/>
        <v>0</v>
      </c>
      <c r="CQ236">
        <f t="shared" si="356"/>
        <v>0</v>
      </c>
      <c r="CR236">
        <f t="shared" si="356"/>
        <v>0</v>
      </c>
      <c r="CS236">
        <f t="shared" si="356"/>
        <v>0</v>
      </c>
      <c r="CT236">
        <f t="shared" si="356"/>
        <v>0</v>
      </c>
      <c r="CU236">
        <f t="shared" ref="CU236:DC236" si="357">CU87</f>
        <v>0</v>
      </c>
      <c r="CV236">
        <f t="shared" si="357"/>
        <v>0</v>
      </c>
      <c r="CW236">
        <f t="shared" si="357"/>
        <v>0</v>
      </c>
      <c r="CX236">
        <f t="shared" si="357"/>
        <v>0</v>
      </c>
      <c r="CY236">
        <f t="shared" si="357"/>
        <v>0</v>
      </c>
      <c r="CZ236">
        <f t="shared" si="357"/>
        <v>0</v>
      </c>
      <c r="DA236">
        <f t="shared" si="357"/>
        <v>0</v>
      </c>
      <c r="DB236">
        <f t="shared" si="357"/>
        <v>0</v>
      </c>
      <c r="DC236">
        <f t="shared" si="357"/>
        <v>0</v>
      </c>
      <c r="DD236">
        <f t="shared" si="349"/>
        <v>0</v>
      </c>
      <c r="DE236">
        <f t="shared" si="349"/>
        <v>0</v>
      </c>
      <c r="DF236">
        <f t="shared" si="349"/>
        <v>0</v>
      </c>
      <c r="DG236">
        <f t="shared" si="349"/>
        <v>0</v>
      </c>
      <c r="DH236">
        <f t="shared" si="349"/>
        <v>0</v>
      </c>
    </row>
    <row r="237" spans="1:112">
      <c r="A237">
        <f t="shared" si="332"/>
        <v>288</v>
      </c>
      <c r="B237" t="str">
        <f t="shared" si="332"/>
        <v>Servicio Nacional de Riego</v>
      </c>
      <c r="C237">
        <f t="shared" ref="C237:AH237" si="358">C88</f>
        <v>0</v>
      </c>
      <c r="D237">
        <f t="shared" si="358"/>
        <v>0</v>
      </c>
      <c r="E237">
        <f t="shared" si="358"/>
        <v>0</v>
      </c>
      <c r="F237">
        <f t="shared" si="358"/>
        <v>0</v>
      </c>
      <c r="G237">
        <f t="shared" si="358"/>
        <v>0</v>
      </c>
      <c r="H237">
        <f t="shared" si="358"/>
        <v>0</v>
      </c>
      <c r="I237">
        <f t="shared" si="358"/>
        <v>0</v>
      </c>
      <c r="J237">
        <f t="shared" si="358"/>
        <v>0</v>
      </c>
      <c r="K237">
        <f t="shared" si="358"/>
        <v>0</v>
      </c>
      <c r="L237">
        <f t="shared" si="358"/>
        <v>10990</v>
      </c>
      <c r="M237">
        <f t="shared" si="358"/>
        <v>0</v>
      </c>
      <c r="N237">
        <f t="shared" si="358"/>
        <v>0</v>
      </c>
      <c r="O237">
        <f t="shared" si="358"/>
        <v>0</v>
      </c>
      <c r="P237">
        <f t="shared" si="358"/>
        <v>0</v>
      </c>
      <c r="Q237">
        <f t="shared" si="358"/>
        <v>0</v>
      </c>
      <c r="R237">
        <f t="shared" si="358"/>
        <v>0</v>
      </c>
      <c r="S237">
        <f t="shared" si="358"/>
        <v>0</v>
      </c>
      <c r="T237">
        <f t="shared" si="358"/>
        <v>0</v>
      </c>
      <c r="U237">
        <f t="shared" si="358"/>
        <v>0</v>
      </c>
      <c r="V237">
        <f t="shared" si="358"/>
        <v>0</v>
      </c>
      <c r="W237">
        <f t="shared" si="358"/>
        <v>0</v>
      </c>
      <c r="X237">
        <f t="shared" si="358"/>
        <v>0</v>
      </c>
      <c r="Y237">
        <f t="shared" si="358"/>
        <v>0</v>
      </c>
      <c r="Z237">
        <f t="shared" si="358"/>
        <v>0</v>
      </c>
      <c r="AA237">
        <f t="shared" si="358"/>
        <v>0</v>
      </c>
      <c r="AB237">
        <f t="shared" si="358"/>
        <v>0</v>
      </c>
      <c r="AC237">
        <f t="shared" si="358"/>
        <v>0</v>
      </c>
      <c r="AD237">
        <f t="shared" si="358"/>
        <v>0</v>
      </c>
      <c r="AE237">
        <f t="shared" si="358"/>
        <v>0</v>
      </c>
      <c r="AF237">
        <f t="shared" si="358"/>
        <v>0</v>
      </c>
      <c r="AG237">
        <f t="shared" si="358"/>
        <v>0</v>
      </c>
      <c r="AH237">
        <f t="shared" si="358"/>
        <v>0</v>
      </c>
      <c r="AI237">
        <f t="shared" ref="AI237:BN237" si="359">AI88</f>
        <v>0</v>
      </c>
      <c r="AJ237">
        <f t="shared" si="359"/>
        <v>0</v>
      </c>
      <c r="AK237">
        <f t="shared" si="359"/>
        <v>0</v>
      </c>
      <c r="AL237">
        <f t="shared" si="359"/>
        <v>0</v>
      </c>
      <c r="AM237">
        <f t="shared" si="359"/>
        <v>0</v>
      </c>
      <c r="AN237">
        <f t="shared" si="359"/>
        <v>0</v>
      </c>
      <c r="AO237">
        <f t="shared" si="359"/>
        <v>0</v>
      </c>
      <c r="AP237">
        <f t="shared" si="359"/>
        <v>0</v>
      </c>
      <c r="AQ237">
        <f t="shared" si="359"/>
        <v>0</v>
      </c>
      <c r="AR237">
        <f t="shared" si="359"/>
        <v>0</v>
      </c>
      <c r="AS237">
        <f t="shared" si="359"/>
        <v>0</v>
      </c>
      <c r="AT237">
        <f t="shared" si="359"/>
        <v>0</v>
      </c>
      <c r="AU237">
        <f t="shared" si="359"/>
        <v>0</v>
      </c>
      <c r="AV237">
        <f t="shared" si="359"/>
        <v>0</v>
      </c>
      <c r="AW237">
        <f t="shared" si="359"/>
        <v>0</v>
      </c>
      <c r="AX237">
        <f t="shared" si="359"/>
        <v>0</v>
      </c>
      <c r="AY237">
        <f t="shared" si="359"/>
        <v>0</v>
      </c>
      <c r="AZ237">
        <f t="shared" si="359"/>
        <v>0</v>
      </c>
      <c r="BA237">
        <f t="shared" si="359"/>
        <v>0</v>
      </c>
      <c r="BB237">
        <f t="shared" si="359"/>
        <v>0</v>
      </c>
      <c r="BC237">
        <f t="shared" si="359"/>
        <v>0</v>
      </c>
      <c r="BD237">
        <f t="shared" si="359"/>
        <v>0</v>
      </c>
      <c r="BE237">
        <f t="shared" si="359"/>
        <v>0</v>
      </c>
      <c r="BF237">
        <f t="shared" si="359"/>
        <v>0</v>
      </c>
      <c r="BG237">
        <f t="shared" si="359"/>
        <v>0</v>
      </c>
      <c r="BH237">
        <f t="shared" si="359"/>
        <v>0</v>
      </c>
      <c r="BI237">
        <f t="shared" si="359"/>
        <v>0</v>
      </c>
      <c r="BJ237">
        <f t="shared" si="359"/>
        <v>0</v>
      </c>
      <c r="BK237">
        <f t="shared" si="359"/>
        <v>0</v>
      </c>
      <c r="BL237">
        <f t="shared" si="359"/>
        <v>0</v>
      </c>
      <c r="BM237">
        <f t="shared" si="359"/>
        <v>0</v>
      </c>
      <c r="BN237">
        <f t="shared" si="359"/>
        <v>0</v>
      </c>
      <c r="BO237">
        <f t="shared" ref="BO237:CT237" si="360">BO88</f>
        <v>0</v>
      </c>
      <c r="BP237">
        <f t="shared" si="360"/>
        <v>0</v>
      </c>
      <c r="BQ237">
        <f t="shared" si="360"/>
        <v>0</v>
      </c>
      <c r="BR237">
        <f t="shared" si="360"/>
        <v>0</v>
      </c>
      <c r="BS237">
        <f t="shared" si="360"/>
        <v>0</v>
      </c>
      <c r="BT237">
        <f t="shared" si="360"/>
        <v>0</v>
      </c>
      <c r="BU237">
        <f t="shared" si="360"/>
        <v>0</v>
      </c>
      <c r="BV237">
        <f t="shared" si="360"/>
        <v>0</v>
      </c>
      <c r="BW237">
        <f t="shared" si="360"/>
        <v>0</v>
      </c>
      <c r="BX237">
        <f t="shared" si="360"/>
        <v>0</v>
      </c>
      <c r="BY237">
        <f t="shared" si="360"/>
        <v>0</v>
      </c>
      <c r="BZ237">
        <f t="shared" si="360"/>
        <v>0</v>
      </c>
      <c r="CA237">
        <f t="shared" si="360"/>
        <v>0</v>
      </c>
      <c r="CB237">
        <f t="shared" si="360"/>
        <v>0</v>
      </c>
      <c r="CC237">
        <f t="shared" si="360"/>
        <v>0</v>
      </c>
      <c r="CD237">
        <f t="shared" si="360"/>
        <v>0</v>
      </c>
      <c r="CE237">
        <f t="shared" si="360"/>
        <v>0</v>
      </c>
      <c r="CF237">
        <f t="shared" si="360"/>
        <v>0</v>
      </c>
      <c r="CG237">
        <f t="shared" si="360"/>
        <v>0</v>
      </c>
      <c r="CH237">
        <f t="shared" si="360"/>
        <v>0</v>
      </c>
      <c r="CI237">
        <f t="shared" si="360"/>
        <v>0</v>
      </c>
      <c r="CJ237">
        <f t="shared" si="360"/>
        <v>0</v>
      </c>
      <c r="CK237">
        <f t="shared" si="360"/>
        <v>0</v>
      </c>
      <c r="CL237">
        <f t="shared" si="360"/>
        <v>0</v>
      </c>
      <c r="CM237">
        <f t="shared" si="360"/>
        <v>0</v>
      </c>
      <c r="CN237">
        <f t="shared" si="360"/>
        <v>0</v>
      </c>
      <c r="CO237">
        <f t="shared" si="360"/>
        <v>0</v>
      </c>
      <c r="CP237">
        <f t="shared" si="360"/>
        <v>0</v>
      </c>
      <c r="CQ237">
        <f t="shared" si="360"/>
        <v>0</v>
      </c>
      <c r="CR237">
        <f t="shared" si="360"/>
        <v>0</v>
      </c>
      <c r="CS237">
        <f t="shared" si="360"/>
        <v>0</v>
      </c>
      <c r="CT237">
        <f t="shared" si="360"/>
        <v>0</v>
      </c>
      <c r="CU237">
        <f t="shared" ref="CU237:DC237" si="361">CU88</f>
        <v>0</v>
      </c>
      <c r="CV237">
        <f t="shared" si="361"/>
        <v>0</v>
      </c>
      <c r="CW237">
        <f t="shared" si="361"/>
        <v>0</v>
      </c>
      <c r="CX237">
        <f t="shared" si="361"/>
        <v>0</v>
      </c>
      <c r="CY237">
        <f t="shared" si="361"/>
        <v>0</v>
      </c>
      <c r="CZ237">
        <f t="shared" si="361"/>
        <v>0</v>
      </c>
      <c r="DA237">
        <f t="shared" si="361"/>
        <v>0</v>
      </c>
      <c r="DB237">
        <f t="shared" si="361"/>
        <v>0</v>
      </c>
      <c r="DC237">
        <f t="shared" si="361"/>
        <v>0</v>
      </c>
      <c r="DD237">
        <f t="shared" si="349"/>
        <v>0</v>
      </c>
      <c r="DE237">
        <f t="shared" si="349"/>
        <v>0</v>
      </c>
      <c r="DF237">
        <f t="shared" si="349"/>
        <v>0</v>
      </c>
      <c r="DG237">
        <f t="shared" si="349"/>
        <v>0</v>
      </c>
      <c r="DH237">
        <f t="shared" si="349"/>
        <v>0</v>
      </c>
    </row>
    <row r="238" spans="1:112">
      <c r="A238">
        <f t="shared" si="332"/>
        <v>163</v>
      </c>
      <c r="B238" t="str">
        <f t="shared" si="332"/>
        <v>Agencia Nacional de Hidrocarburos</v>
      </c>
      <c r="C238">
        <f t="shared" ref="C238:AH238" si="362">C89</f>
        <v>0</v>
      </c>
      <c r="D238">
        <f t="shared" si="362"/>
        <v>0</v>
      </c>
      <c r="E238">
        <f t="shared" si="362"/>
        <v>0</v>
      </c>
      <c r="F238">
        <f t="shared" si="362"/>
        <v>0</v>
      </c>
      <c r="G238">
        <f t="shared" si="362"/>
        <v>0</v>
      </c>
      <c r="H238">
        <f t="shared" si="362"/>
        <v>0</v>
      </c>
      <c r="I238">
        <f t="shared" si="362"/>
        <v>0</v>
      </c>
      <c r="J238">
        <f t="shared" si="362"/>
        <v>2677.8500000000004</v>
      </c>
      <c r="K238">
        <f t="shared" si="362"/>
        <v>0</v>
      </c>
      <c r="L238">
        <f t="shared" si="362"/>
        <v>5950.55</v>
      </c>
      <c r="M238">
        <f t="shared" si="362"/>
        <v>0</v>
      </c>
      <c r="N238">
        <f t="shared" si="362"/>
        <v>0</v>
      </c>
      <c r="O238">
        <f t="shared" si="362"/>
        <v>0</v>
      </c>
      <c r="P238">
        <f t="shared" si="362"/>
        <v>0</v>
      </c>
      <c r="Q238">
        <f t="shared" si="362"/>
        <v>0</v>
      </c>
      <c r="R238">
        <f t="shared" si="362"/>
        <v>0</v>
      </c>
      <c r="S238">
        <f t="shared" si="362"/>
        <v>0</v>
      </c>
      <c r="T238">
        <f t="shared" si="362"/>
        <v>0</v>
      </c>
      <c r="U238">
        <f t="shared" si="362"/>
        <v>0</v>
      </c>
      <c r="V238">
        <f t="shared" si="362"/>
        <v>0</v>
      </c>
      <c r="W238">
        <f t="shared" si="362"/>
        <v>0</v>
      </c>
      <c r="X238">
        <f t="shared" si="362"/>
        <v>0</v>
      </c>
      <c r="Y238">
        <f t="shared" si="362"/>
        <v>0</v>
      </c>
      <c r="Z238">
        <f t="shared" si="362"/>
        <v>0</v>
      </c>
      <c r="AA238">
        <f t="shared" si="362"/>
        <v>0</v>
      </c>
      <c r="AB238">
        <f t="shared" si="362"/>
        <v>0</v>
      </c>
      <c r="AC238">
        <f t="shared" si="362"/>
        <v>0</v>
      </c>
      <c r="AD238">
        <f t="shared" si="362"/>
        <v>0</v>
      </c>
      <c r="AE238">
        <f t="shared" si="362"/>
        <v>0</v>
      </c>
      <c r="AF238">
        <f t="shared" si="362"/>
        <v>0</v>
      </c>
      <c r="AG238">
        <f t="shared" si="362"/>
        <v>0</v>
      </c>
      <c r="AH238">
        <f t="shared" si="362"/>
        <v>0</v>
      </c>
      <c r="AI238">
        <f t="shared" ref="AI238:BN238" si="363">AI89</f>
        <v>0</v>
      </c>
      <c r="AJ238">
        <f t="shared" si="363"/>
        <v>0</v>
      </c>
      <c r="AK238">
        <f t="shared" si="363"/>
        <v>0</v>
      </c>
      <c r="AL238">
        <f t="shared" si="363"/>
        <v>0</v>
      </c>
      <c r="AM238">
        <f t="shared" si="363"/>
        <v>0</v>
      </c>
      <c r="AN238">
        <f t="shared" si="363"/>
        <v>0</v>
      </c>
      <c r="AO238">
        <f t="shared" si="363"/>
        <v>0</v>
      </c>
      <c r="AP238">
        <f t="shared" si="363"/>
        <v>0</v>
      </c>
      <c r="AQ238">
        <f t="shared" si="363"/>
        <v>0</v>
      </c>
      <c r="AR238">
        <f t="shared" si="363"/>
        <v>0</v>
      </c>
      <c r="AS238">
        <f t="shared" si="363"/>
        <v>0</v>
      </c>
      <c r="AT238">
        <f t="shared" si="363"/>
        <v>0</v>
      </c>
      <c r="AU238">
        <f t="shared" si="363"/>
        <v>0</v>
      </c>
      <c r="AV238">
        <f t="shared" si="363"/>
        <v>0</v>
      </c>
      <c r="AW238">
        <f t="shared" si="363"/>
        <v>0</v>
      </c>
      <c r="AX238">
        <f t="shared" si="363"/>
        <v>0</v>
      </c>
      <c r="AY238">
        <f t="shared" si="363"/>
        <v>0</v>
      </c>
      <c r="AZ238">
        <f t="shared" si="363"/>
        <v>0</v>
      </c>
      <c r="BA238">
        <f t="shared" si="363"/>
        <v>0</v>
      </c>
      <c r="BB238">
        <f t="shared" si="363"/>
        <v>0</v>
      </c>
      <c r="BC238">
        <f t="shared" si="363"/>
        <v>0</v>
      </c>
      <c r="BD238">
        <f t="shared" si="363"/>
        <v>0</v>
      </c>
      <c r="BE238">
        <f t="shared" si="363"/>
        <v>0</v>
      </c>
      <c r="BF238">
        <f t="shared" si="363"/>
        <v>0</v>
      </c>
      <c r="BG238">
        <f t="shared" si="363"/>
        <v>0</v>
      </c>
      <c r="BH238">
        <f t="shared" si="363"/>
        <v>0</v>
      </c>
      <c r="BI238">
        <f t="shared" si="363"/>
        <v>0</v>
      </c>
      <c r="BJ238">
        <f t="shared" si="363"/>
        <v>0</v>
      </c>
      <c r="BK238">
        <f t="shared" si="363"/>
        <v>0</v>
      </c>
      <c r="BL238">
        <f t="shared" si="363"/>
        <v>0</v>
      </c>
      <c r="BM238">
        <f t="shared" si="363"/>
        <v>0</v>
      </c>
      <c r="BN238">
        <f t="shared" si="363"/>
        <v>0</v>
      </c>
      <c r="BO238">
        <f t="shared" ref="BO238:CT238" si="364">BO89</f>
        <v>0</v>
      </c>
      <c r="BP238">
        <f t="shared" si="364"/>
        <v>0</v>
      </c>
      <c r="BQ238">
        <f t="shared" si="364"/>
        <v>0</v>
      </c>
      <c r="BR238">
        <f t="shared" si="364"/>
        <v>0</v>
      </c>
      <c r="BS238">
        <f t="shared" si="364"/>
        <v>0</v>
      </c>
      <c r="BT238">
        <f t="shared" si="364"/>
        <v>0</v>
      </c>
      <c r="BU238">
        <f t="shared" si="364"/>
        <v>0</v>
      </c>
      <c r="BV238">
        <f t="shared" si="364"/>
        <v>0</v>
      </c>
      <c r="BW238">
        <f t="shared" si="364"/>
        <v>0</v>
      </c>
      <c r="BX238">
        <f t="shared" si="364"/>
        <v>0</v>
      </c>
      <c r="BY238">
        <f t="shared" si="364"/>
        <v>0</v>
      </c>
      <c r="BZ238">
        <f t="shared" si="364"/>
        <v>0</v>
      </c>
      <c r="CA238">
        <f t="shared" si="364"/>
        <v>0</v>
      </c>
      <c r="CB238">
        <f t="shared" si="364"/>
        <v>0</v>
      </c>
      <c r="CC238">
        <f t="shared" si="364"/>
        <v>0</v>
      </c>
      <c r="CD238">
        <f t="shared" si="364"/>
        <v>0</v>
      </c>
      <c r="CE238">
        <f t="shared" si="364"/>
        <v>0</v>
      </c>
      <c r="CF238">
        <f t="shared" si="364"/>
        <v>0</v>
      </c>
      <c r="CG238">
        <f t="shared" si="364"/>
        <v>0</v>
      </c>
      <c r="CH238">
        <f t="shared" si="364"/>
        <v>0</v>
      </c>
      <c r="CI238">
        <f t="shared" si="364"/>
        <v>0</v>
      </c>
      <c r="CJ238">
        <f t="shared" si="364"/>
        <v>0</v>
      </c>
      <c r="CK238">
        <f t="shared" si="364"/>
        <v>0</v>
      </c>
      <c r="CL238">
        <f t="shared" si="364"/>
        <v>0</v>
      </c>
      <c r="CM238">
        <f t="shared" si="364"/>
        <v>0</v>
      </c>
      <c r="CN238">
        <f t="shared" si="364"/>
        <v>0</v>
      </c>
      <c r="CO238">
        <f t="shared" si="364"/>
        <v>0</v>
      </c>
      <c r="CP238">
        <f t="shared" si="364"/>
        <v>0</v>
      </c>
      <c r="CQ238">
        <f t="shared" si="364"/>
        <v>0</v>
      </c>
      <c r="CR238">
        <f t="shared" si="364"/>
        <v>0</v>
      </c>
      <c r="CS238">
        <f t="shared" si="364"/>
        <v>0</v>
      </c>
      <c r="CT238">
        <f t="shared" si="364"/>
        <v>0</v>
      </c>
      <c r="CU238">
        <f t="shared" ref="CU238:DC238" si="365">CU89</f>
        <v>0</v>
      </c>
      <c r="CV238">
        <f t="shared" si="365"/>
        <v>0</v>
      </c>
      <c r="CW238">
        <f t="shared" si="365"/>
        <v>0</v>
      </c>
      <c r="CX238">
        <f t="shared" si="365"/>
        <v>0</v>
      </c>
      <c r="CY238">
        <f t="shared" si="365"/>
        <v>0</v>
      </c>
      <c r="CZ238">
        <f t="shared" si="365"/>
        <v>0</v>
      </c>
      <c r="DA238">
        <f t="shared" si="365"/>
        <v>0</v>
      </c>
      <c r="DB238">
        <f t="shared" si="365"/>
        <v>0</v>
      </c>
      <c r="DC238">
        <f t="shared" si="365"/>
        <v>0</v>
      </c>
      <c r="DD238">
        <f t="shared" si="349"/>
        <v>0</v>
      </c>
      <c r="DE238">
        <f t="shared" si="349"/>
        <v>0</v>
      </c>
      <c r="DF238">
        <f t="shared" si="349"/>
        <v>0</v>
      </c>
      <c r="DG238">
        <f t="shared" si="349"/>
        <v>0</v>
      </c>
      <c r="DH238">
        <f t="shared" si="349"/>
        <v>0</v>
      </c>
    </row>
    <row r="239" spans="1:112">
      <c r="A239">
        <f t="shared" si="332"/>
        <v>267</v>
      </c>
      <c r="B239" t="str">
        <f t="shared" si="332"/>
        <v>Direc. Dptal. de Educación Cochabamba</v>
      </c>
      <c r="C239">
        <f t="shared" ref="C239:AH239" si="366">C90</f>
        <v>0</v>
      </c>
      <c r="D239">
        <f t="shared" si="366"/>
        <v>0</v>
      </c>
      <c r="E239">
        <f t="shared" si="366"/>
        <v>0</v>
      </c>
      <c r="F239">
        <f t="shared" si="366"/>
        <v>5157.53</v>
      </c>
      <c r="G239">
        <f t="shared" si="366"/>
        <v>0</v>
      </c>
      <c r="H239">
        <f t="shared" si="366"/>
        <v>0</v>
      </c>
      <c r="I239">
        <f t="shared" si="366"/>
        <v>0</v>
      </c>
      <c r="J239">
        <f t="shared" si="366"/>
        <v>0</v>
      </c>
      <c r="K239">
        <f t="shared" si="366"/>
        <v>0</v>
      </c>
      <c r="L239">
        <f t="shared" si="366"/>
        <v>0</v>
      </c>
      <c r="M239">
        <f t="shared" si="366"/>
        <v>0</v>
      </c>
      <c r="N239">
        <f t="shared" si="366"/>
        <v>0</v>
      </c>
      <c r="O239">
        <f t="shared" si="366"/>
        <v>0</v>
      </c>
      <c r="P239">
        <f t="shared" si="366"/>
        <v>0</v>
      </c>
      <c r="Q239">
        <f t="shared" si="366"/>
        <v>0</v>
      </c>
      <c r="R239">
        <f t="shared" si="366"/>
        <v>0</v>
      </c>
      <c r="S239">
        <f t="shared" si="366"/>
        <v>0</v>
      </c>
      <c r="T239">
        <f t="shared" si="366"/>
        <v>0</v>
      </c>
      <c r="U239">
        <f t="shared" si="366"/>
        <v>0</v>
      </c>
      <c r="V239">
        <f t="shared" si="366"/>
        <v>0</v>
      </c>
      <c r="W239">
        <f t="shared" si="366"/>
        <v>0</v>
      </c>
      <c r="X239">
        <f t="shared" si="366"/>
        <v>0</v>
      </c>
      <c r="Y239">
        <f t="shared" si="366"/>
        <v>0</v>
      </c>
      <c r="Z239">
        <f t="shared" si="366"/>
        <v>0</v>
      </c>
      <c r="AA239">
        <f t="shared" si="366"/>
        <v>0</v>
      </c>
      <c r="AB239">
        <f t="shared" si="366"/>
        <v>0</v>
      </c>
      <c r="AC239">
        <f t="shared" si="366"/>
        <v>0</v>
      </c>
      <c r="AD239">
        <f t="shared" si="366"/>
        <v>0</v>
      </c>
      <c r="AE239">
        <f t="shared" si="366"/>
        <v>0</v>
      </c>
      <c r="AF239">
        <f t="shared" si="366"/>
        <v>0</v>
      </c>
      <c r="AG239">
        <f t="shared" si="366"/>
        <v>0</v>
      </c>
      <c r="AH239">
        <f t="shared" si="366"/>
        <v>0</v>
      </c>
      <c r="AI239">
        <f t="shared" ref="AI239:BN239" si="367">AI90</f>
        <v>0</v>
      </c>
      <c r="AJ239">
        <f t="shared" si="367"/>
        <v>0</v>
      </c>
      <c r="AK239">
        <f t="shared" si="367"/>
        <v>0</v>
      </c>
      <c r="AL239">
        <f t="shared" si="367"/>
        <v>0</v>
      </c>
      <c r="AM239">
        <f t="shared" si="367"/>
        <v>0</v>
      </c>
      <c r="AN239">
        <f t="shared" si="367"/>
        <v>0</v>
      </c>
      <c r="AO239">
        <f t="shared" si="367"/>
        <v>0</v>
      </c>
      <c r="AP239">
        <f t="shared" si="367"/>
        <v>0</v>
      </c>
      <c r="AQ239">
        <f t="shared" si="367"/>
        <v>0</v>
      </c>
      <c r="AR239">
        <f t="shared" si="367"/>
        <v>0</v>
      </c>
      <c r="AS239">
        <f t="shared" si="367"/>
        <v>0</v>
      </c>
      <c r="AT239">
        <f t="shared" si="367"/>
        <v>0</v>
      </c>
      <c r="AU239">
        <f t="shared" si="367"/>
        <v>0</v>
      </c>
      <c r="AV239">
        <f t="shared" si="367"/>
        <v>0</v>
      </c>
      <c r="AW239">
        <f t="shared" si="367"/>
        <v>0</v>
      </c>
      <c r="AX239">
        <f t="shared" si="367"/>
        <v>0</v>
      </c>
      <c r="AY239">
        <f t="shared" si="367"/>
        <v>0</v>
      </c>
      <c r="AZ239">
        <f t="shared" si="367"/>
        <v>0</v>
      </c>
      <c r="BA239">
        <f t="shared" si="367"/>
        <v>0</v>
      </c>
      <c r="BB239">
        <f t="shared" si="367"/>
        <v>0</v>
      </c>
      <c r="BC239">
        <f t="shared" si="367"/>
        <v>0</v>
      </c>
      <c r="BD239">
        <f t="shared" si="367"/>
        <v>0</v>
      </c>
      <c r="BE239">
        <f t="shared" si="367"/>
        <v>0</v>
      </c>
      <c r="BF239">
        <f t="shared" si="367"/>
        <v>0</v>
      </c>
      <c r="BG239">
        <f t="shared" si="367"/>
        <v>0</v>
      </c>
      <c r="BH239">
        <f t="shared" si="367"/>
        <v>0</v>
      </c>
      <c r="BI239">
        <f t="shared" si="367"/>
        <v>0</v>
      </c>
      <c r="BJ239">
        <f t="shared" si="367"/>
        <v>0</v>
      </c>
      <c r="BK239">
        <f t="shared" si="367"/>
        <v>0</v>
      </c>
      <c r="BL239">
        <f t="shared" si="367"/>
        <v>0</v>
      </c>
      <c r="BM239">
        <f t="shared" si="367"/>
        <v>0</v>
      </c>
      <c r="BN239">
        <f t="shared" si="367"/>
        <v>0</v>
      </c>
      <c r="BO239">
        <f t="shared" ref="BO239:CT239" si="368">BO90</f>
        <v>0</v>
      </c>
      <c r="BP239">
        <f t="shared" si="368"/>
        <v>0</v>
      </c>
      <c r="BQ239">
        <f t="shared" si="368"/>
        <v>0</v>
      </c>
      <c r="BR239">
        <f t="shared" si="368"/>
        <v>0</v>
      </c>
      <c r="BS239">
        <f t="shared" si="368"/>
        <v>0</v>
      </c>
      <c r="BT239">
        <f t="shared" si="368"/>
        <v>0</v>
      </c>
      <c r="BU239">
        <f t="shared" si="368"/>
        <v>0</v>
      </c>
      <c r="BV239">
        <f t="shared" si="368"/>
        <v>0</v>
      </c>
      <c r="BW239">
        <f t="shared" si="368"/>
        <v>0</v>
      </c>
      <c r="BX239">
        <f t="shared" si="368"/>
        <v>0</v>
      </c>
      <c r="BY239">
        <f t="shared" si="368"/>
        <v>0</v>
      </c>
      <c r="BZ239">
        <f t="shared" si="368"/>
        <v>0</v>
      </c>
      <c r="CA239">
        <f t="shared" si="368"/>
        <v>0</v>
      </c>
      <c r="CB239">
        <f t="shared" si="368"/>
        <v>0</v>
      </c>
      <c r="CC239">
        <f t="shared" si="368"/>
        <v>0</v>
      </c>
      <c r="CD239">
        <f t="shared" si="368"/>
        <v>0</v>
      </c>
      <c r="CE239">
        <f t="shared" si="368"/>
        <v>0</v>
      </c>
      <c r="CF239">
        <f t="shared" si="368"/>
        <v>0</v>
      </c>
      <c r="CG239">
        <f t="shared" si="368"/>
        <v>0</v>
      </c>
      <c r="CH239">
        <f t="shared" si="368"/>
        <v>0</v>
      </c>
      <c r="CI239">
        <f t="shared" si="368"/>
        <v>0</v>
      </c>
      <c r="CJ239">
        <f t="shared" si="368"/>
        <v>0</v>
      </c>
      <c r="CK239">
        <f t="shared" si="368"/>
        <v>0</v>
      </c>
      <c r="CL239">
        <f t="shared" si="368"/>
        <v>0</v>
      </c>
      <c r="CM239">
        <f t="shared" si="368"/>
        <v>0</v>
      </c>
      <c r="CN239">
        <f t="shared" si="368"/>
        <v>0</v>
      </c>
      <c r="CO239">
        <f t="shared" si="368"/>
        <v>0</v>
      </c>
      <c r="CP239">
        <f t="shared" si="368"/>
        <v>0</v>
      </c>
      <c r="CQ239">
        <f t="shared" si="368"/>
        <v>0</v>
      </c>
      <c r="CR239">
        <f t="shared" si="368"/>
        <v>0</v>
      </c>
      <c r="CS239">
        <f t="shared" si="368"/>
        <v>0</v>
      </c>
      <c r="CT239">
        <f t="shared" si="368"/>
        <v>0</v>
      </c>
      <c r="CU239">
        <f t="shared" ref="CU239:DC239" si="369">CU90</f>
        <v>0</v>
      </c>
      <c r="CV239">
        <f t="shared" si="369"/>
        <v>0</v>
      </c>
      <c r="CW239">
        <f t="shared" si="369"/>
        <v>0</v>
      </c>
      <c r="CX239">
        <f t="shared" si="369"/>
        <v>0</v>
      </c>
      <c r="CY239">
        <f t="shared" si="369"/>
        <v>0</v>
      </c>
      <c r="CZ239">
        <f t="shared" si="369"/>
        <v>0</v>
      </c>
      <c r="DA239">
        <f t="shared" si="369"/>
        <v>0</v>
      </c>
      <c r="DB239">
        <f t="shared" si="369"/>
        <v>0</v>
      </c>
      <c r="DC239">
        <f t="shared" si="369"/>
        <v>0</v>
      </c>
      <c r="DD239">
        <f t="shared" si="349"/>
        <v>0</v>
      </c>
      <c r="DE239">
        <f t="shared" si="349"/>
        <v>0</v>
      </c>
      <c r="DF239">
        <f t="shared" si="349"/>
        <v>0</v>
      </c>
      <c r="DG239">
        <f t="shared" si="349"/>
        <v>0</v>
      </c>
      <c r="DH239">
        <f t="shared" si="349"/>
        <v>0</v>
      </c>
    </row>
    <row r="240" spans="1:112">
      <c r="A240">
        <f t="shared" si="332"/>
        <v>909</v>
      </c>
      <c r="B240" t="str">
        <f t="shared" si="332"/>
        <v>Gobierno Autónomo Departamental de Pando</v>
      </c>
      <c r="C240">
        <f t="shared" ref="C240:AH240" si="370">C91</f>
        <v>0</v>
      </c>
      <c r="D240">
        <f t="shared" si="370"/>
        <v>0</v>
      </c>
      <c r="E240">
        <f t="shared" si="370"/>
        <v>0</v>
      </c>
      <c r="F240">
        <f t="shared" si="370"/>
        <v>0</v>
      </c>
      <c r="G240">
        <f t="shared" si="370"/>
        <v>0</v>
      </c>
      <c r="H240">
        <f t="shared" si="370"/>
        <v>88.61</v>
      </c>
      <c r="I240">
        <f t="shared" si="370"/>
        <v>0</v>
      </c>
      <c r="J240">
        <f t="shared" si="370"/>
        <v>0</v>
      </c>
      <c r="K240">
        <f t="shared" si="370"/>
        <v>0</v>
      </c>
      <c r="L240">
        <f t="shared" si="370"/>
        <v>0</v>
      </c>
      <c r="M240">
        <f t="shared" si="370"/>
        <v>0</v>
      </c>
      <c r="N240">
        <f t="shared" si="370"/>
        <v>0</v>
      </c>
      <c r="O240">
        <f t="shared" si="370"/>
        <v>0</v>
      </c>
      <c r="P240">
        <f t="shared" si="370"/>
        <v>0</v>
      </c>
      <c r="Q240">
        <f t="shared" si="370"/>
        <v>0</v>
      </c>
      <c r="R240">
        <f t="shared" si="370"/>
        <v>0</v>
      </c>
      <c r="S240">
        <f t="shared" si="370"/>
        <v>0</v>
      </c>
      <c r="T240">
        <f t="shared" si="370"/>
        <v>0</v>
      </c>
      <c r="U240">
        <f t="shared" si="370"/>
        <v>0</v>
      </c>
      <c r="V240">
        <f t="shared" si="370"/>
        <v>0</v>
      </c>
      <c r="W240">
        <f t="shared" si="370"/>
        <v>0</v>
      </c>
      <c r="X240">
        <f t="shared" si="370"/>
        <v>0</v>
      </c>
      <c r="Y240">
        <f t="shared" si="370"/>
        <v>0</v>
      </c>
      <c r="Z240">
        <f t="shared" si="370"/>
        <v>0</v>
      </c>
      <c r="AA240">
        <f t="shared" si="370"/>
        <v>0</v>
      </c>
      <c r="AB240">
        <f t="shared" si="370"/>
        <v>0</v>
      </c>
      <c r="AC240">
        <f t="shared" si="370"/>
        <v>0</v>
      </c>
      <c r="AD240">
        <f t="shared" si="370"/>
        <v>0</v>
      </c>
      <c r="AE240">
        <f t="shared" si="370"/>
        <v>0</v>
      </c>
      <c r="AF240">
        <f t="shared" si="370"/>
        <v>0</v>
      </c>
      <c r="AG240">
        <f t="shared" si="370"/>
        <v>0</v>
      </c>
      <c r="AH240">
        <f t="shared" si="370"/>
        <v>0</v>
      </c>
      <c r="AI240">
        <f t="shared" ref="AI240:BN240" si="371">AI91</f>
        <v>0</v>
      </c>
      <c r="AJ240">
        <f t="shared" si="371"/>
        <v>0</v>
      </c>
      <c r="AK240">
        <f t="shared" si="371"/>
        <v>0</v>
      </c>
      <c r="AL240">
        <f t="shared" si="371"/>
        <v>0</v>
      </c>
      <c r="AM240">
        <f t="shared" si="371"/>
        <v>0</v>
      </c>
      <c r="AN240">
        <f t="shared" si="371"/>
        <v>0</v>
      </c>
      <c r="AO240">
        <f t="shared" si="371"/>
        <v>0</v>
      </c>
      <c r="AP240">
        <f t="shared" si="371"/>
        <v>0</v>
      </c>
      <c r="AQ240">
        <f t="shared" si="371"/>
        <v>0</v>
      </c>
      <c r="AR240">
        <f t="shared" si="371"/>
        <v>0</v>
      </c>
      <c r="AS240">
        <f t="shared" si="371"/>
        <v>0</v>
      </c>
      <c r="AT240">
        <f t="shared" si="371"/>
        <v>0</v>
      </c>
      <c r="AU240">
        <f t="shared" si="371"/>
        <v>0</v>
      </c>
      <c r="AV240">
        <f t="shared" si="371"/>
        <v>0</v>
      </c>
      <c r="AW240">
        <f t="shared" si="371"/>
        <v>0</v>
      </c>
      <c r="AX240">
        <f t="shared" si="371"/>
        <v>0</v>
      </c>
      <c r="AY240">
        <f t="shared" si="371"/>
        <v>0</v>
      </c>
      <c r="AZ240">
        <f t="shared" si="371"/>
        <v>0</v>
      </c>
      <c r="BA240">
        <f t="shared" si="371"/>
        <v>0</v>
      </c>
      <c r="BB240">
        <f t="shared" si="371"/>
        <v>0</v>
      </c>
      <c r="BC240">
        <f t="shared" si="371"/>
        <v>0</v>
      </c>
      <c r="BD240">
        <f t="shared" si="371"/>
        <v>0</v>
      </c>
      <c r="BE240">
        <f t="shared" si="371"/>
        <v>0</v>
      </c>
      <c r="BF240">
        <f t="shared" si="371"/>
        <v>0</v>
      </c>
      <c r="BG240">
        <f t="shared" si="371"/>
        <v>0</v>
      </c>
      <c r="BH240">
        <f t="shared" si="371"/>
        <v>0</v>
      </c>
      <c r="BI240">
        <f t="shared" si="371"/>
        <v>0</v>
      </c>
      <c r="BJ240">
        <f t="shared" si="371"/>
        <v>0</v>
      </c>
      <c r="BK240">
        <f t="shared" si="371"/>
        <v>0</v>
      </c>
      <c r="BL240">
        <f t="shared" si="371"/>
        <v>0</v>
      </c>
      <c r="BM240">
        <f t="shared" si="371"/>
        <v>0</v>
      </c>
      <c r="BN240">
        <f t="shared" si="371"/>
        <v>0</v>
      </c>
      <c r="BO240">
        <f t="shared" ref="BO240:CT240" si="372">BO91</f>
        <v>0</v>
      </c>
      <c r="BP240">
        <f t="shared" si="372"/>
        <v>0</v>
      </c>
      <c r="BQ240">
        <f t="shared" si="372"/>
        <v>0</v>
      </c>
      <c r="BR240">
        <f t="shared" si="372"/>
        <v>0</v>
      </c>
      <c r="BS240">
        <f t="shared" si="372"/>
        <v>0</v>
      </c>
      <c r="BT240">
        <f t="shared" si="372"/>
        <v>0</v>
      </c>
      <c r="BU240">
        <f t="shared" si="372"/>
        <v>0</v>
      </c>
      <c r="BV240">
        <f t="shared" si="372"/>
        <v>0</v>
      </c>
      <c r="BW240">
        <f t="shared" si="372"/>
        <v>0</v>
      </c>
      <c r="BX240">
        <f t="shared" si="372"/>
        <v>0</v>
      </c>
      <c r="BY240">
        <f t="shared" si="372"/>
        <v>0</v>
      </c>
      <c r="BZ240">
        <f t="shared" si="372"/>
        <v>0</v>
      </c>
      <c r="CA240">
        <f t="shared" si="372"/>
        <v>0</v>
      </c>
      <c r="CB240">
        <f t="shared" si="372"/>
        <v>0</v>
      </c>
      <c r="CC240">
        <f t="shared" si="372"/>
        <v>0</v>
      </c>
      <c r="CD240">
        <f t="shared" si="372"/>
        <v>0</v>
      </c>
      <c r="CE240">
        <f t="shared" si="372"/>
        <v>0</v>
      </c>
      <c r="CF240">
        <f t="shared" si="372"/>
        <v>0</v>
      </c>
      <c r="CG240">
        <f t="shared" si="372"/>
        <v>0</v>
      </c>
      <c r="CH240">
        <f t="shared" si="372"/>
        <v>0</v>
      </c>
      <c r="CI240">
        <f t="shared" si="372"/>
        <v>0</v>
      </c>
      <c r="CJ240">
        <f t="shared" si="372"/>
        <v>0</v>
      </c>
      <c r="CK240">
        <f t="shared" si="372"/>
        <v>0</v>
      </c>
      <c r="CL240">
        <f t="shared" si="372"/>
        <v>0</v>
      </c>
      <c r="CM240">
        <f t="shared" si="372"/>
        <v>0</v>
      </c>
      <c r="CN240">
        <f t="shared" si="372"/>
        <v>0</v>
      </c>
      <c r="CO240">
        <f t="shared" si="372"/>
        <v>0</v>
      </c>
      <c r="CP240">
        <f t="shared" si="372"/>
        <v>0</v>
      </c>
      <c r="CQ240">
        <f t="shared" si="372"/>
        <v>0</v>
      </c>
      <c r="CR240">
        <f t="shared" si="372"/>
        <v>0</v>
      </c>
      <c r="CS240">
        <f t="shared" si="372"/>
        <v>0</v>
      </c>
      <c r="CT240">
        <f t="shared" si="372"/>
        <v>0</v>
      </c>
      <c r="CU240">
        <f t="shared" ref="CU240:DC240" si="373">CU91</f>
        <v>0</v>
      </c>
      <c r="CV240">
        <f t="shared" si="373"/>
        <v>0</v>
      </c>
      <c r="CW240">
        <f t="shared" si="373"/>
        <v>0</v>
      </c>
      <c r="CX240">
        <f t="shared" si="373"/>
        <v>0</v>
      </c>
      <c r="CY240">
        <f t="shared" si="373"/>
        <v>0</v>
      </c>
      <c r="CZ240">
        <f t="shared" si="373"/>
        <v>0</v>
      </c>
      <c r="DA240">
        <f t="shared" si="373"/>
        <v>0</v>
      </c>
      <c r="DB240">
        <f t="shared" si="373"/>
        <v>0</v>
      </c>
      <c r="DC240">
        <f t="shared" si="373"/>
        <v>0</v>
      </c>
      <c r="DD240">
        <f t="shared" si="349"/>
        <v>0</v>
      </c>
      <c r="DE240">
        <f t="shared" si="349"/>
        <v>0</v>
      </c>
      <c r="DF240">
        <f t="shared" si="349"/>
        <v>0</v>
      </c>
      <c r="DG240">
        <f t="shared" si="349"/>
        <v>0</v>
      </c>
      <c r="DH240">
        <f t="shared" si="349"/>
        <v>0</v>
      </c>
    </row>
    <row r="241" spans="1:112">
      <c r="A241">
        <f t="shared" si="332"/>
        <v>234</v>
      </c>
      <c r="B241" t="str">
        <f t="shared" si="332"/>
        <v xml:space="preserve">Servicio Geológico Minero </v>
      </c>
      <c r="C241">
        <f t="shared" ref="C241:AH241" si="374">C92</f>
        <v>0</v>
      </c>
      <c r="D241">
        <f t="shared" si="374"/>
        <v>0</v>
      </c>
      <c r="E241">
        <f t="shared" si="374"/>
        <v>0</v>
      </c>
      <c r="F241">
        <f t="shared" si="374"/>
        <v>0</v>
      </c>
      <c r="G241">
        <f t="shared" si="374"/>
        <v>0</v>
      </c>
      <c r="H241">
        <f t="shared" si="374"/>
        <v>0</v>
      </c>
      <c r="I241">
        <f t="shared" si="374"/>
        <v>0</v>
      </c>
      <c r="J241">
        <f t="shared" si="374"/>
        <v>1362</v>
      </c>
      <c r="K241">
        <f t="shared" si="374"/>
        <v>0</v>
      </c>
      <c r="L241">
        <f t="shared" si="374"/>
        <v>0</v>
      </c>
      <c r="M241">
        <f t="shared" si="374"/>
        <v>0</v>
      </c>
      <c r="N241">
        <f t="shared" si="374"/>
        <v>0</v>
      </c>
      <c r="O241">
        <f t="shared" si="374"/>
        <v>0</v>
      </c>
      <c r="P241">
        <f t="shared" si="374"/>
        <v>0</v>
      </c>
      <c r="Q241">
        <f t="shared" si="374"/>
        <v>0</v>
      </c>
      <c r="R241">
        <f t="shared" si="374"/>
        <v>0</v>
      </c>
      <c r="S241">
        <f t="shared" si="374"/>
        <v>0</v>
      </c>
      <c r="T241">
        <f t="shared" si="374"/>
        <v>0</v>
      </c>
      <c r="U241">
        <f t="shared" si="374"/>
        <v>0</v>
      </c>
      <c r="V241">
        <f t="shared" si="374"/>
        <v>0</v>
      </c>
      <c r="W241">
        <f t="shared" si="374"/>
        <v>0</v>
      </c>
      <c r="X241">
        <f t="shared" si="374"/>
        <v>0</v>
      </c>
      <c r="Y241">
        <f t="shared" si="374"/>
        <v>0</v>
      </c>
      <c r="Z241">
        <f t="shared" si="374"/>
        <v>0</v>
      </c>
      <c r="AA241">
        <f t="shared" si="374"/>
        <v>0</v>
      </c>
      <c r="AB241">
        <f t="shared" si="374"/>
        <v>0</v>
      </c>
      <c r="AC241">
        <f t="shared" si="374"/>
        <v>0</v>
      </c>
      <c r="AD241">
        <f t="shared" si="374"/>
        <v>0</v>
      </c>
      <c r="AE241">
        <f t="shared" si="374"/>
        <v>0</v>
      </c>
      <c r="AF241">
        <f t="shared" si="374"/>
        <v>0</v>
      </c>
      <c r="AG241">
        <f t="shared" si="374"/>
        <v>0</v>
      </c>
      <c r="AH241">
        <f t="shared" si="374"/>
        <v>0</v>
      </c>
      <c r="AI241">
        <f t="shared" ref="AI241:BN241" si="375">AI92</f>
        <v>0</v>
      </c>
      <c r="AJ241">
        <f t="shared" si="375"/>
        <v>0</v>
      </c>
      <c r="AK241">
        <f t="shared" si="375"/>
        <v>0</v>
      </c>
      <c r="AL241">
        <f t="shared" si="375"/>
        <v>0</v>
      </c>
      <c r="AM241">
        <f t="shared" si="375"/>
        <v>0</v>
      </c>
      <c r="AN241">
        <f t="shared" si="375"/>
        <v>0</v>
      </c>
      <c r="AO241">
        <f t="shared" si="375"/>
        <v>0</v>
      </c>
      <c r="AP241">
        <f t="shared" si="375"/>
        <v>0</v>
      </c>
      <c r="AQ241">
        <f t="shared" si="375"/>
        <v>0</v>
      </c>
      <c r="AR241">
        <f t="shared" si="375"/>
        <v>0</v>
      </c>
      <c r="AS241">
        <f t="shared" si="375"/>
        <v>0</v>
      </c>
      <c r="AT241">
        <f t="shared" si="375"/>
        <v>0</v>
      </c>
      <c r="AU241">
        <f t="shared" si="375"/>
        <v>0</v>
      </c>
      <c r="AV241">
        <f t="shared" si="375"/>
        <v>0</v>
      </c>
      <c r="AW241">
        <f t="shared" si="375"/>
        <v>0</v>
      </c>
      <c r="AX241">
        <f t="shared" si="375"/>
        <v>0</v>
      </c>
      <c r="AY241">
        <f t="shared" si="375"/>
        <v>0</v>
      </c>
      <c r="AZ241">
        <f t="shared" si="375"/>
        <v>0</v>
      </c>
      <c r="BA241">
        <f t="shared" si="375"/>
        <v>0</v>
      </c>
      <c r="BB241">
        <f t="shared" si="375"/>
        <v>0</v>
      </c>
      <c r="BC241">
        <f t="shared" si="375"/>
        <v>0</v>
      </c>
      <c r="BD241">
        <f t="shared" si="375"/>
        <v>0</v>
      </c>
      <c r="BE241">
        <f t="shared" si="375"/>
        <v>0</v>
      </c>
      <c r="BF241">
        <f t="shared" si="375"/>
        <v>0</v>
      </c>
      <c r="BG241">
        <f t="shared" si="375"/>
        <v>0</v>
      </c>
      <c r="BH241">
        <f t="shared" si="375"/>
        <v>0</v>
      </c>
      <c r="BI241">
        <f t="shared" si="375"/>
        <v>0</v>
      </c>
      <c r="BJ241">
        <f t="shared" si="375"/>
        <v>0</v>
      </c>
      <c r="BK241">
        <f t="shared" si="375"/>
        <v>0</v>
      </c>
      <c r="BL241">
        <f t="shared" si="375"/>
        <v>0</v>
      </c>
      <c r="BM241">
        <f t="shared" si="375"/>
        <v>0</v>
      </c>
      <c r="BN241">
        <f t="shared" si="375"/>
        <v>0</v>
      </c>
      <c r="BO241">
        <f t="shared" ref="BO241:CT241" si="376">BO92</f>
        <v>0</v>
      </c>
      <c r="BP241">
        <f t="shared" si="376"/>
        <v>0</v>
      </c>
      <c r="BQ241">
        <f t="shared" si="376"/>
        <v>0</v>
      </c>
      <c r="BR241">
        <f t="shared" si="376"/>
        <v>0</v>
      </c>
      <c r="BS241">
        <f t="shared" si="376"/>
        <v>0</v>
      </c>
      <c r="BT241">
        <f t="shared" si="376"/>
        <v>0</v>
      </c>
      <c r="BU241">
        <f t="shared" si="376"/>
        <v>0</v>
      </c>
      <c r="BV241">
        <f t="shared" si="376"/>
        <v>0</v>
      </c>
      <c r="BW241">
        <f t="shared" si="376"/>
        <v>0</v>
      </c>
      <c r="BX241">
        <f t="shared" si="376"/>
        <v>0</v>
      </c>
      <c r="BY241">
        <f t="shared" si="376"/>
        <v>0</v>
      </c>
      <c r="BZ241">
        <f t="shared" si="376"/>
        <v>0</v>
      </c>
      <c r="CA241">
        <f t="shared" si="376"/>
        <v>0</v>
      </c>
      <c r="CB241">
        <f t="shared" si="376"/>
        <v>0</v>
      </c>
      <c r="CC241">
        <f t="shared" si="376"/>
        <v>0</v>
      </c>
      <c r="CD241">
        <f t="shared" si="376"/>
        <v>0</v>
      </c>
      <c r="CE241">
        <f t="shared" si="376"/>
        <v>0</v>
      </c>
      <c r="CF241">
        <f t="shared" si="376"/>
        <v>0</v>
      </c>
      <c r="CG241">
        <f t="shared" si="376"/>
        <v>0</v>
      </c>
      <c r="CH241">
        <f t="shared" si="376"/>
        <v>0</v>
      </c>
      <c r="CI241">
        <f t="shared" si="376"/>
        <v>0</v>
      </c>
      <c r="CJ241">
        <f t="shared" si="376"/>
        <v>0</v>
      </c>
      <c r="CK241">
        <f t="shared" si="376"/>
        <v>0</v>
      </c>
      <c r="CL241">
        <f t="shared" si="376"/>
        <v>0</v>
      </c>
      <c r="CM241">
        <f t="shared" si="376"/>
        <v>0</v>
      </c>
      <c r="CN241">
        <f t="shared" si="376"/>
        <v>0</v>
      </c>
      <c r="CO241">
        <f t="shared" si="376"/>
        <v>0</v>
      </c>
      <c r="CP241">
        <f t="shared" si="376"/>
        <v>0</v>
      </c>
      <c r="CQ241">
        <f t="shared" si="376"/>
        <v>0</v>
      </c>
      <c r="CR241">
        <f t="shared" si="376"/>
        <v>0</v>
      </c>
      <c r="CS241">
        <f t="shared" si="376"/>
        <v>0</v>
      </c>
      <c r="CT241">
        <f t="shared" si="376"/>
        <v>0</v>
      </c>
      <c r="CU241">
        <f t="shared" ref="CU241:DC241" si="377">CU92</f>
        <v>0</v>
      </c>
      <c r="CV241">
        <f t="shared" si="377"/>
        <v>0</v>
      </c>
      <c r="CW241">
        <f t="shared" si="377"/>
        <v>0</v>
      </c>
      <c r="CX241">
        <f t="shared" si="377"/>
        <v>0</v>
      </c>
      <c r="CY241">
        <f t="shared" si="377"/>
        <v>0</v>
      </c>
      <c r="CZ241">
        <f t="shared" si="377"/>
        <v>0</v>
      </c>
      <c r="DA241">
        <f t="shared" si="377"/>
        <v>0</v>
      </c>
      <c r="DB241">
        <f t="shared" si="377"/>
        <v>0</v>
      </c>
      <c r="DC241">
        <f t="shared" si="377"/>
        <v>0</v>
      </c>
      <c r="DD241">
        <f t="shared" si="349"/>
        <v>0</v>
      </c>
      <c r="DE241">
        <f t="shared" si="349"/>
        <v>0</v>
      </c>
      <c r="DF241">
        <f t="shared" si="349"/>
        <v>0</v>
      </c>
      <c r="DG241">
        <f t="shared" si="349"/>
        <v>0</v>
      </c>
      <c r="DH241">
        <f t="shared" si="349"/>
        <v>0</v>
      </c>
    </row>
    <row r="242" spans="1:112">
      <c r="A242">
        <f t="shared" si="332"/>
        <v>314</v>
      </c>
      <c r="B242" t="str">
        <f t="shared" si="332"/>
        <v>Autoridad de Fiscalización de Electricidad y Tecnología Nuclear</v>
      </c>
      <c r="C242">
        <f t="shared" ref="C242:AH242" si="378">C93</f>
        <v>0</v>
      </c>
      <c r="D242">
        <f t="shared" si="378"/>
        <v>0</v>
      </c>
      <c r="E242">
        <f t="shared" si="378"/>
        <v>0</v>
      </c>
      <c r="F242">
        <f t="shared" si="378"/>
        <v>0</v>
      </c>
      <c r="G242">
        <f t="shared" si="378"/>
        <v>0</v>
      </c>
      <c r="H242">
        <f t="shared" si="378"/>
        <v>0</v>
      </c>
      <c r="I242">
        <f t="shared" si="378"/>
        <v>0</v>
      </c>
      <c r="J242">
        <f t="shared" si="378"/>
        <v>0</v>
      </c>
      <c r="K242">
        <f t="shared" si="378"/>
        <v>0</v>
      </c>
      <c r="L242">
        <f t="shared" si="378"/>
        <v>393</v>
      </c>
      <c r="M242">
        <f t="shared" si="378"/>
        <v>0</v>
      </c>
      <c r="N242">
        <f t="shared" si="378"/>
        <v>0</v>
      </c>
      <c r="O242">
        <f t="shared" si="378"/>
        <v>0</v>
      </c>
      <c r="P242">
        <f t="shared" si="378"/>
        <v>0</v>
      </c>
      <c r="Q242">
        <f t="shared" si="378"/>
        <v>0</v>
      </c>
      <c r="R242">
        <f t="shared" si="378"/>
        <v>0</v>
      </c>
      <c r="S242">
        <f t="shared" si="378"/>
        <v>0</v>
      </c>
      <c r="T242">
        <f t="shared" si="378"/>
        <v>0</v>
      </c>
      <c r="U242">
        <f t="shared" si="378"/>
        <v>0</v>
      </c>
      <c r="V242">
        <f t="shared" si="378"/>
        <v>0</v>
      </c>
      <c r="W242">
        <f t="shared" si="378"/>
        <v>0</v>
      </c>
      <c r="X242">
        <f t="shared" si="378"/>
        <v>0</v>
      </c>
      <c r="Y242">
        <f t="shared" si="378"/>
        <v>0</v>
      </c>
      <c r="Z242">
        <f t="shared" si="378"/>
        <v>0</v>
      </c>
      <c r="AA242">
        <f t="shared" si="378"/>
        <v>0</v>
      </c>
      <c r="AB242">
        <f t="shared" si="378"/>
        <v>0</v>
      </c>
      <c r="AC242">
        <f t="shared" si="378"/>
        <v>0</v>
      </c>
      <c r="AD242">
        <f t="shared" si="378"/>
        <v>0</v>
      </c>
      <c r="AE242">
        <f t="shared" si="378"/>
        <v>0</v>
      </c>
      <c r="AF242">
        <f t="shared" si="378"/>
        <v>0</v>
      </c>
      <c r="AG242">
        <f t="shared" si="378"/>
        <v>0</v>
      </c>
      <c r="AH242">
        <f t="shared" si="378"/>
        <v>0</v>
      </c>
      <c r="AI242">
        <f t="shared" ref="AI242:BN242" si="379">AI93</f>
        <v>0</v>
      </c>
      <c r="AJ242">
        <f t="shared" si="379"/>
        <v>0</v>
      </c>
      <c r="AK242">
        <f t="shared" si="379"/>
        <v>0</v>
      </c>
      <c r="AL242">
        <f t="shared" si="379"/>
        <v>0</v>
      </c>
      <c r="AM242">
        <f t="shared" si="379"/>
        <v>0</v>
      </c>
      <c r="AN242">
        <f t="shared" si="379"/>
        <v>0</v>
      </c>
      <c r="AO242">
        <f t="shared" si="379"/>
        <v>0</v>
      </c>
      <c r="AP242">
        <f t="shared" si="379"/>
        <v>0</v>
      </c>
      <c r="AQ242">
        <f t="shared" si="379"/>
        <v>0</v>
      </c>
      <c r="AR242">
        <f t="shared" si="379"/>
        <v>0</v>
      </c>
      <c r="AS242">
        <f t="shared" si="379"/>
        <v>0</v>
      </c>
      <c r="AT242">
        <f t="shared" si="379"/>
        <v>0</v>
      </c>
      <c r="AU242">
        <f t="shared" si="379"/>
        <v>0</v>
      </c>
      <c r="AV242">
        <f t="shared" si="379"/>
        <v>0</v>
      </c>
      <c r="AW242">
        <f t="shared" si="379"/>
        <v>0</v>
      </c>
      <c r="AX242">
        <f t="shared" si="379"/>
        <v>0</v>
      </c>
      <c r="AY242">
        <f t="shared" si="379"/>
        <v>0</v>
      </c>
      <c r="AZ242">
        <f t="shared" si="379"/>
        <v>0</v>
      </c>
      <c r="BA242">
        <f t="shared" si="379"/>
        <v>0</v>
      </c>
      <c r="BB242">
        <f t="shared" si="379"/>
        <v>0</v>
      </c>
      <c r="BC242">
        <f t="shared" si="379"/>
        <v>0</v>
      </c>
      <c r="BD242">
        <f t="shared" si="379"/>
        <v>0</v>
      </c>
      <c r="BE242">
        <f t="shared" si="379"/>
        <v>0</v>
      </c>
      <c r="BF242">
        <f t="shared" si="379"/>
        <v>0</v>
      </c>
      <c r="BG242">
        <f t="shared" si="379"/>
        <v>0</v>
      </c>
      <c r="BH242">
        <f t="shared" si="379"/>
        <v>0</v>
      </c>
      <c r="BI242">
        <f t="shared" si="379"/>
        <v>0</v>
      </c>
      <c r="BJ242">
        <f t="shared" si="379"/>
        <v>0</v>
      </c>
      <c r="BK242">
        <f t="shared" si="379"/>
        <v>0</v>
      </c>
      <c r="BL242">
        <f t="shared" si="379"/>
        <v>0</v>
      </c>
      <c r="BM242">
        <f t="shared" si="379"/>
        <v>0</v>
      </c>
      <c r="BN242">
        <f t="shared" si="379"/>
        <v>0</v>
      </c>
      <c r="BO242">
        <f t="shared" ref="BO242:CT242" si="380">BO93</f>
        <v>0</v>
      </c>
      <c r="BP242">
        <f t="shared" si="380"/>
        <v>0</v>
      </c>
      <c r="BQ242">
        <f t="shared" si="380"/>
        <v>0</v>
      </c>
      <c r="BR242">
        <f t="shared" si="380"/>
        <v>0</v>
      </c>
      <c r="BS242">
        <f t="shared" si="380"/>
        <v>0</v>
      </c>
      <c r="BT242">
        <f t="shared" si="380"/>
        <v>0</v>
      </c>
      <c r="BU242">
        <f t="shared" si="380"/>
        <v>0</v>
      </c>
      <c r="BV242">
        <f t="shared" si="380"/>
        <v>0</v>
      </c>
      <c r="BW242">
        <f t="shared" si="380"/>
        <v>0</v>
      </c>
      <c r="BX242">
        <f t="shared" si="380"/>
        <v>0</v>
      </c>
      <c r="BY242">
        <f t="shared" si="380"/>
        <v>0</v>
      </c>
      <c r="BZ242">
        <f t="shared" si="380"/>
        <v>0</v>
      </c>
      <c r="CA242">
        <f t="shared" si="380"/>
        <v>0</v>
      </c>
      <c r="CB242">
        <f t="shared" si="380"/>
        <v>0</v>
      </c>
      <c r="CC242">
        <f t="shared" si="380"/>
        <v>0</v>
      </c>
      <c r="CD242">
        <f t="shared" si="380"/>
        <v>0</v>
      </c>
      <c r="CE242">
        <f t="shared" si="380"/>
        <v>0</v>
      </c>
      <c r="CF242">
        <f t="shared" si="380"/>
        <v>0</v>
      </c>
      <c r="CG242">
        <f t="shared" si="380"/>
        <v>0</v>
      </c>
      <c r="CH242">
        <f t="shared" si="380"/>
        <v>0</v>
      </c>
      <c r="CI242">
        <f t="shared" si="380"/>
        <v>0</v>
      </c>
      <c r="CJ242">
        <f t="shared" si="380"/>
        <v>0</v>
      </c>
      <c r="CK242">
        <f t="shared" si="380"/>
        <v>0</v>
      </c>
      <c r="CL242">
        <f t="shared" si="380"/>
        <v>0</v>
      </c>
      <c r="CM242">
        <f t="shared" si="380"/>
        <v>0</v>
      </c>
      <c r="CN242">
        <f t="shared" si="380"/>
        <v>0</v>
      </c>
      <c r="CO242">
        <f t="shared" si="380"/>
        <v>0</v>
      </c>
      <c r="CP242">
        <f t="shared" si="380"/>
        <v>0</v>
      </c>
      <c r="CQ242">
        <f t="shared" si="380"/>
        <v>0</v>
      </c>
      <c r="CR242">
        <f t="shared" si="380"/>
        <v>0</v>
      </c>
      <c r="CS242">
        <f t="shared" si="380"/>
        <v>0</v>
      </c>
      <c r="CT242">
        <f t="shared" si="380"/>
        <v>0</v>
      </c>
      <c r="CU242">
        <f t="shared" ref="CU242:DC242" si="381">CU93</f>
        <v>0</v>
      </c>
      <c r="CV242">
        <f t="shared" si="381"/>
        <v>0</v>
      </c>
      <c r="CW242">
        <f t="shared" si="381"/>
        <v>0</v>
      </c>
      <c r="CX242">
        <f t="shared" si="381"/>
        <v>0</v>
      </c>
      <c r="CY242">
        <f t="shared" si="381"/>
        <v>0</v>
      </c>
      <c r="CZ242">
        <f t="shared" si="381"/>
        <v>0</v>
      </c>
      <c r="DA242">
        <f t="shared" si="381"/>
        <v>0</v>
      </c>
      <c r="DB242">
        <f t="shared" si="381"/>
        <v>0</v>
      </c>
      <c r="DC242">
        <f t="shared" si="381"/>
        <v>0</v>
      </c>
      <c r="DD242">
        <f t="shared" si="349"/>
        <v>0</v>
      </c>
      <c r="DE242">
        <f t="shared" si="349"/>
        <v>0</v>
      </c>
      <c r="DF242">
        <f t="shared" si="349"/>
        <v>0</v>
      </c>
      <c r="DG242">
        <f t="shared" si="349"/>
        <v>0</v>
      </c>
      <c r="DH242">
        <f t="shared" si="349"/>
        <v>0</v>
      </c>
    </row>
    <row r="243" spans="1:112">
      <c r="A243">
        <f t="shared" si="332"/>
        <v>551</v>
      </c>
      <c r="B243" t="str">
        <f t="shared" si="332"/>
        <v>Empresa Naviera Boliviana</v>
      </c>
      <c r="C243">
        <f t="shared" ref="C243:AH243" si="382">C94</f>
        <v>0</v>
      </c>
      <c r="D243">
        <f t="shared" si="382"/>
        <v>764.4</v>
      </c>
      <c r="E243">
        <f t="shared" si="382"/>
        <v>0</v>
      </c>
      <c r="F243">
        <f t="shared" si="382"/>
        <v>0</v>
      </c>
      <c r="G243">
        <f t="shared" si="382"/>
        <v>0</v>
      </c>
      <c r="H243">
        <f t="shared" si="382"/>
        <v>0</v>
      </c>
      <c r="I243">
        <f t="shared" si="382"/>
        <v>0</v>
      </c>
      <c r="J243">
        <f t="shared" si="382"/>
        <v>0</v>
      </c>
      <c r="K243">
        <f t="shared" si="382"/>
        <v>0</v>
      </c>
      <c r="L243">
        <f t="shared" si="382"/>
        <v>0</v>
      </c>
      <c r="M243">
        <f t="shared" si="382"/>
        <v>0</v>
      </c>
      <c r="N243">
        <f t="shared" si="382"/>
        <v>0</v>
      </c>
      <c r="O243">
        <f t="shared" si="382"/>
        <v>0</v>
      </c>
      <c r="P243">
        <f t="shared" si="382"/>
        <v>0</v>
      </c>
      <c r="Q243">
        <f t="shared" si="382"/>
        <v>0</v>
      </c>
      <c r="R243">
        <f t="shared" si="382"/>
        <v>0</v>
      </c>
      <c r="S243">
        <f t="shared" si="382"/>
        <v>0</v>
      </c>
      <c r="T243">
        <f t="shared" si="382"/>
        <v>0</v>
      </c>
      <c r="U243">
        <f t="shared" si="382"/>
        <v>0</v>
      </c>
      <c r="V243">
        <f t="shared" si="382"/>
        <v>0</v>
      </c>
      <c r="W243">
        <f t="shared" si="382"/>
        <v>0</v>
      </c>
      <c r="X243">
        <f t="shared" si="382"/>
        <v>0</v>
      </c>
      <c r="Y243">
        <f t="shared" si="382"/>
        <v>0</v>
      </c>
      <c r="Z243">
        <f t="shared" si="382"/>
        <v>0</v>
      </c>
      <c r="AA243">
        <f t="shared" si="382"/>
        <v>0</v>
      </c>
      <c r="AB243">
        <f t="shared" si="382"/>
        <v>0</v>
      </c>
      <c r="AC243">
        <f t="shared" si="382"/>
        <v>0</v>
      </c>
      <c r="AD243">
        <f t="shared" si="382"/>
        <v>0</v>
      </c>
      <c r="AE243">
        <f t="shared" si="382"/>
        <v>0</v>
      </c>
      <c r="AF243">
        <f t="shared" si="382"/>
        <v>0</v>
      </c>
      <c r="AG243">
        <f t="shared" si="382"/>
        <v>0</v>
      </c>
      <c r="AH243">
        <f t="shared" si="382"/>
        <v>0</v>
      </c>
      <c r="AI243">
        <f t="shared" ref="AI243:BN243" si="383">AI94</f>
        <v>0</v>
      </c>
      <c r="AJ243">
        <f t="shared" si="383"/>
        <v>0</v>
      </c>
      <c r="AK243">
        <f t="shared" si="383"/>
        <v>0</v>
      </c>
      <c r="AL243">
        <f t="shared" si="383"/>
        <v>0</v>
      </c>
      <c r="AM243">
        <f t="shared" si="383"/>
        <v>0</v>
      </c>
      <c r="AN243">
        <f t="shared" si="383"/>
        <v>0</v>
      </c>
      <c r="AO243">
        <f t="shared" si="383"/>
        <v>0</v>
      </c>
      <c r="AP243">
        <f t="shared" si="383"/>
        <v>0</v>
      </c>
      <c r="AQ243">
        <f t="shared" si="383"/>
        <v>0</v>
      </c>
      <c r="AR243">
        <f t="shared" si="383"/>
        <v>0</v>
      </c>
      <c r="AS243">
        <f t="shared" si="383"/>
        <v>0</v>
      </c>
      <c r="AT243">
        <f t="shared" si="383"/>
        <v>0</v>
      </c>
      <c r="AU243">
        <f t="shared" si="383"/>
        <v>0</v>
      </c>
      <c r="AV243">
        <f t="shared" si="383"/>
        <v>0</v>
      </c>
      <c r="AW243">
        <f t="shared" si="383"/>
        <v>0</v>
      </c>
      <c r="AX243">
        <f t="shared" si="383"/>
        <v>0</v>
      </c>
      <c r="AY243">
        <f t="shared" si="383"/>
        <v>0</v>
      </c>
      <c r="AZ243">
        <f t="shared" si="383"/>
        <v>0</v>
      </c>
      <c r="BA243">
        <f t="shared" si="383"/>
        <v>0</v>
      </c>
      <c r="BB243">
        <f t="shared" si="383"/>
        <v>0</v>
      </c>
      <c r="BC243">
        <f t="shared" si="383"/>
        <v>0</v>
      </c>
      <c r="BD243">
        <f t="shared" si="383"/>
        <v>0</v>
      </c>
      <c r="BE243">
        <f t="shared" si="383"/>
        <v>0</v>
      </c>
      <c r="BF243">
        <f t="shared" si="383"/>
        <v>0</v>
      </c>
      <c r="BG243">
        <f t="shared" si="383"/>
        <v>0</v>
      </c>
      <c r="BH243">
        <f t="shared" si="383"/>
        <v>0</v>
      </c>
      <c r="BI243">
        <f t="shared" si="383"/>
        <v>0</v>
      </c>
      <c r="BJ243">
        <f t="shared" si="383"/>
        <v>0</v>
      </c>
      <c r="BK243">
        <f t="shared" si="383"/>
        <v>0</v>
      </c>
      <c r="BL243">
        <f t="shared" si="383"/>
        <v>0</v>
      </c>
      <c r="BM243">
        <f t="shared" si="383"/>
        <v>0</v>
      </c>
      <c r="BN243">
        <f t="shared" si="383"/>
        <v>0</v>
      </c>
      <c r="BO243">
        <f t="shared" ref="BO243:CT243" si="384">BO94</f>
        <v>0</v>
      </c>
      <c r="BP243">
        <f t="shared" si="384"/>
        <v>0</v>
      </c>
      <c r="BQ243">
        <f t="shared" si="384"/>
        <v>0</v>
      </c>
      <c r="BR243">
        <f t="shared" si="384"/>
        <v>0</v>
      </c>
      <c r="BS243">
        <f t="shared" si="384"/>
        <v>0</v>
      </c>
      <c r="BT243">
        <f t="shared" si="384"/>
        <v>0</v>
      </c>
      <c r="BU243">
        <f t="shared" si="384"/>
        <v>0</v>
      </c>
      <c r="BV243">
        <f t="shared" si="384"/>
        <v>0</v>
      </c>
      <c r="BW243">
        <f t="shared" si="384"/>
        <v>0</v>
      </c>
      <c r="BX243">
        <f t="shared" si="384"/>
        <v>0</v>
      </c>
      <c r="BY243">
        <f t="shared" si="384"/>
        <v>0</v>
      </c>
      <c r="BZ243">
        <f t="shared" si="384"/>
        <v>0</v>
      </c>
      <c r="CA243">
        <f t="shared" si="384"/>
        <v>0</v>
      </c>
      <c r="CB243">
        <f t="shared" si="384"/>
        <v>0</v>
      </c>
      <c r="CC243">
        <f t="shared" si="384"/>
        <v>0</v>
      </c>
      <c r="CD243">
        <f t="shared" si="384"/>
        <v>0</v>
      </c>
      <c r="CE243">
        <f t="shared" si="384"/>
        <v>0</v>
      </c>
      <c r="CF243">
        <f t="shared" si="384"/>
        <v>0</v>
      </c>
      <c r="CG243">
        <f t="shared" si="384"/>
        <v>0</v>
      </c>
      <c r="CH243">
        <f t="shared" si="384"/>
        <v>0</v>
      </c>
      <c r="CI243">
        <f t="shared" si="384"/>
        <v>0</v>
      </c>
      <c r="CJ243">
        <f t="shared" si="384"/>
        <v>0</v>
      </c>
      <c r="CK243">
        <f t="shared" si="384"/>
        <v>0</v>
      </c>
      <c r="CL243">
        <f t="shared" si="384"/>
        <v>0</v>
      </c>
      <c r="CM243">
        <f t="shared" si="384"/>
        <v>0</v>
      </c>
      <c r="CN243">
        <f t="shared" si="384"/>
        <v>0</v>
      </c>
      <c r="CO243">
        <f t="shared" si="384"/>
        <v>0</v>
      </c>
      <c r="CP243">
        <f t="shared" si="384"/>
        <v>0</v>
      </c>
      <c r="CQ243">
        <f t="shared" si="384"/>
        <v>0</v>
      </c>
      <c r="CR243">
        <f t="shared" si="384"/>
        <v>0</v>
      </c>
      <c r="CS243">
        <f t="shared" si="384"/>
        <v>0</v>
      </c>
      <c r="CT243">
        <f t="shared" si="384"/>
        <v>0</v>
      </c>
      <c r="CU243">
        <f t="shared" ref="CU243:DC243" si="385">CU94</f>
        <v>0</v>
      </c>
      <c r="CV243">
        <f t="shared" si="385"/>
        <v>0</v>
      </c>
      <c r="CW243">
        <f t="shared" si="385"/>
        <v>0</v>
      </c>
      <c r="CX243">
        <f t="shared" si="385"/>
        <v>0</v>
      </c>
      <c r="CY243">
        <f t="shared" si="385"/>
        <v>0</v>
      </c>
      <c r="CZ243">
        <f t="shared" si="385"/>
        <v>0</v>
      </c>
      <c r="DA243">
        <f t="shared" si="385"/>
        <v>0</v>
      </c>
      <c r="DB243">
        <f t="shared" si="385"/>
        <v>0</v>
      </c>
      <c r="DC243">
        <f t="shared" si="385"/>
        <v>0</v>
      </c>
      <c r="DD243">
        <f t="shared" si="349"/>
        <v>0</v>
      </c>
      <c r="DE243">
        <f t="shared" si="349"/>
        <v>0</v>
      </c>
      <c r="DF243">
        <f t="shared" si="349"/>
        <v>0</v>
      </c>
      <c r="DG243">
        <f t="shared" si="349"/>
        <v>0</v>
      </c>
      <c r="DH243">
        <f t="shared" si="349"/>
        <v>0</v>
      </c>
    </row>
    <row r="244" spans="1:112">
      <c r="A244">
        <f t="shared" si="332"/>
        <v>302</v>
      </c>
      <c r="B244" t="str">
        <f t="shared" si="332"/>
        <v>Servicio Departamental de Riego - Potosí</v>
      </c>
      <c r="C244">
        <f t="shared" ref="C244:AH244" si="386">C95</f>
        <v>0</v>
      </c>
      <c r="D244">
        <f t="shared" si="386"/>
        <v>0</v>
      </c>
      <c r="E244">
        <f t="shared" si="386"/>
        <v>0</v>
      </c>
      <c r="F244">
        <f t="shared" si="386"/>
        <v>0</v>
      </c>
      <c r="G244">
        <f t="shared" si="386"/>
        <v>0</v>
      </c>
      <c r="H244">
        <f t="shared" si="386"/>
        <v>0</v>
      </c>
      <c r="I244">
        <f t="shared" si="386"/>
        <v>0</v>
      </c>
      <c r="J244">
        <f t="shared" si="386"/>
        <v>1530000</v>
      </c>
      <c r="K244">
        <f t="shared" si="386"/>
        <v>0</v>
      </c>
      <c r="L244">
        <f t="shared" si="386"/>
        <v>0</v>
      </c>
      <c r="M244">
        <f t="shared" si="386"/>
        <v>0</v>
      </c>
      <c r="N244">
        <f t="shared" si="386"/>
        <v>0</v>
      </c>
      <c r="O244">
        <f t="shared" si="386"/>
        <v>0</v>
      </c>
      <c r="P244">
        <f t="shared" si="386"/>
        <v>0</v>
      </c>
      <c r="Q244">
        <f t="shared" si="386"/>
        <v>0</v>
      </c>
      <c r="R244">
        <f t="shared" si="386"/>
        <v>0</v>
      </c>
      <c r="S244">
        <f t="shared" si="386"/>
        <v>0</v>
      </c>
      <c r="T244">
        <f t="shared" si="386"/>
        <v>0</v>
      </c>
      <c r="U244">
        <f t="shared" si="386"/>
        <v>0</v>
      </c>
      <c r="V244">
        <f t="shared" si="386"/>
        <v>0</v>
      </c>
      <c r="W244">
        <f t="shared" si="386"/>
        <v>0</v>
      </c>
      <c r="X244">
        <f t="shared" si="386"/>
        <v>0</v>
      </c>
      <c r="Y244">
        <f t="shared" si="386"/>
        <v>0</v>
      </c>
      <c r="Z244">
        <f t="shared" si="386"/>
        <v>0</v>
      </c>
      <c r="AA244">
        <f t="shared" si="386"/>
        <v>0</v>
      </c>
      <c r="AB244">
        <f t="shared" si="386"/>
        <v>0</v>
      </c>
      <c r="AC244">
        <f t="shared" si="386"/>
        <v>0</v>
      </c>
      <c r="AD244">
        <f t="shared" si="386"/>
        <v>0</v>
      </c>
      <c r="AE244">
        <f t="shared" si="386"/>
        <v>0</v>
      </c>
      <c r="AF244">
        <f t="shared" si="386"/>
        <v>0</v>
      </c>
      <c r="AG244">
        <f t="shared" si="386"/>
        <v>0</v>
      </c>
      <c r="AH244">
        <f t="shared" si="386"/>
        <v>0</v>
      </c>
      <c r="AI244">
        <f t="shared" ref="AI244:BN244" si="387">AI95</f>
        <v>0</v>
      </c>
      <c r="AJ244">
        <f t="shared" si="387"/>
        <v>0</v>
      </c>
      <c r="AK244">
        <f t="shared" si="387"/>
        <v>0</v>
      </c>
      <c r="AL244">
        <f t="shared" si="387"/>
        <v>0</v>
      </c>
      <c r="AM244">
        <f t="shared" si="387"/>
        <v>0</v>
      </c>
      <c r="AN244">
        <f t="shared" si="387"/>
        <v>0</v>
      </c>
      <c r="AO244">
        <f t="shared" si="387"/>
        <v>0</v>
      </c>
      <c r="AP244">
        <f t="shared" si="387"/>
        <v>0</v>
      </c>
      <c r="AQ244">
        <f t="shared" si="387"/>
        <v>0</v>
      </c>
      <c r="AR244">
        <f t="shared" si="387"/>
        <v>0</v>
      </c>
      <c r="AS244">
        <f t="shared" si="387"/>
        <v>0</v>
      </c>
      <c r="AT244">
        <f t="shared" si="387"/>
        <v>0</v>
      </c>
      <c r="AU244">
        <f t="shared" si="387"/>
        <v>0</v>
      </c>
      <c r="AV244">
        <f t="shared" si="387"/>
        <v>0</v>
      </c>
      <c r="AW244">
        <f t="shared" si="387"/>
        <v>0</v>
      </c>
      <c r="AX244">
        <f t="shared" si="387"/>
        <v>0</v>
      </c>
      <c r="AY244">
        <f t="shared" si="387"/>
        <v>0</v>
      </c>
      <c r="AZ244">
        <f t="shared" si="387"/>
        <v>0</v>
      </c>
      <c r="BA244">
        <f t="shared" si="387"/>
        <v>0</v>
      </c>
      <c r="BB244">
        <f t="shared" si="387"/>
        <v>0</v>
      </c>
      <c r="BC244">
        <f t="shared" si="387"/>
        <v>0</v>
      </c>
      <c r="BD244">
        <f t="shared" si="387"/>
        <v>0</v>
      </c>
      <c r="BE244">
        <f t="shared" si="387"/>
        <v>0</v>
      </c>
      <c r="BF244">
        <f t="shared" si="387"/>
        <v>0</v>
      </c>
      <c r="BG244">
        <f t="shared" si="387"/>
        <v>0</v>
      </c>
      <c r="BH244">
        <f t="shared" si="387"/>
        <v>0</v>
      </c>
      <c r="BI244">
        <f t="shared" si="387"/>
        <v>0</v>
      </c>
      <c r="BJ244">
        <f t="shared" si="387"/>
        <v>0</v>
      </c>
      <c r="BK244">
        <f t="shared" si="387"/>
        <v>0</v>
      </c>
      <c r="BL244">
        <f t="shared" si="387"/>
        <v>0</v>
      </c>
      <c r="BM244">
        <f t="shared" si="387"/>
        <v>0</v>
      </c>
      <c r="BN244">
        <f t="shared" si="387"/>
        <v>0</v>
      </c>
      <c r="BO244">
        <f t="shared" ref="BO244:CT244" si="388">BO95</f>
        <v>0</v>
      </c>
      <c r="BP244">
        <f t="shared" si="388"/>
        <v>0</v>
      </c>
      <c r="BQ244">
        <f t="shared" si="388"/>
        <v>0</v>
      </c>
      <c r="BR244">
        <f t="shared" si="388"/>
        <v>0</v>
      </c>
      <c r="BS244">
        <f t="shared" si="388"/>
        <v>0</v>
      </c>
      <c r="BT244">
        <f t="shared" si="388"/>
        <v>0</v>
      </c>
      <c r="BU244">
        <f t="shared" si="388"/>
        <v>0</v>
      </c>
      <c r="BV244">
        <f t="shared" si="388"/>
        <v>0</v>
      </c>
      <c r="BW244">
        <f t="shared" si="388"/>
        <v>0</v>
      </c>
      <c r="BX244">
        <f t="shared" si="388"/>
        <v>0</v>
      </c>
      <c r="BY244">
        <f t="shared" si="388"/>
        <v>0</v>
      </c>
      <c r="BZ244">
        <f t="shared" si="388"/>
        <v>0</v>
      </c>
      <c r="CA244">
        <f t="shared" si="388"/>
        <v>0</v>
      </c>
      <c r="CB244">
        <f t="shared" si="388"/>
        <v>0</v>
      </c>
      <c r="CC244">
        <f t="shared" si="388"/>
        <v>0</v>
      </c>
      <c r="CD244">
        <f t="shared" si="388"/>
        <v>0</v>
      </c>
      <c r="CE244">
        <f t="shared" si="388"/>
        <v>0</v>
      </c>
      <c r="CF244">
        <f t="shared" si="388"/>
        <v>0</v>
      </c>
      <c r="CG244">
        <f t="shared" si="388"/>
        <v>0</v>
      </c>
      <c r="CH244">
        <f t="shared" si="388"/>
        <v>0</v>
      </c>
      <c r="CI244">
        <f t="shared" si="388"/>
        <v>0</v>
      </c>
      <c r="CJ244">
        <f t="shared" si="388"/>
        <v>0</v>
      </c>
      <c r="CK244">
        <f t="shared" si="388"/>
        <v>0</v>
      </c>
      <c r="CL244">
        <f t="shared" si="388"/>
        <v>0</v>
      </c>
      <c r="CM244">
        <f t="shared" si="388"/>
        <v>0</v>
      </c>
      <c r="CN244">
        <f t="shared" si="388"/>
        <v>0</v>
      </c>
      <c r="CO244">
        <f t="shared" si="388"/>
        <v>0</v>
      </c>
      <c r="CP244">
        <f t="shared" si="388"/>
        <v>0</v>
      </c>
      <c r="CQ244">
        <f t="shared" si="388"/>
        <v>0</v>
      </c>
      <c r="CR244">
        <f t="shared" si="388"/>
        <v>0</v>
      </c>
      <c r="CS244">
        <f t="shared" si="388"/>
        <v>0</v>
      </c>
      <c r="CT244">
        <f t="shared" si="388"/>
        <v>0</v>
      </c>
      <c r="CU244">
        <f t="shared" ref="CU244:DC244" si="389">CU95</f>
        <v>0</v>
      </c>
      <c r="CV244">
        <f t="shared" si="389"/>
        <v>0</v>
      </c>
      <c r="CW244">
        <f t="shared" si="389"/>
        <v>0</v>
      </c>
      <c r="CX244">
        <f t="shared" si="389"/>
        <v>0</v>
      </c>
      <c r="CY244">
        <f t="shared" si="389"/>
        <v>0</v>
      </c>
      <c r="CZ244">
        <f t="shared" si="389"/>
        <v>0</v>
      </c>
      <c r="DA244">
        <f t="shared" si="389"/>
        <v>0</v>
      </c>
      <c r="DB244">
        <f t="shared" si="389"/>
        <v>0</v>
      </c>
      <c r="DC244">
        <f t="shared" si="389"/>
        <v>0</v>
      </c>
      <c r="DD244">
        <f t="shared" ref="DD244:DH253" si="390">DD95</f>
        <v>0</v>
      </c>
      <c r="DE244">
        <f t="shared" si="390"/>
        <v>0</v>
      </c>
      <c r="DF244">
        <f t="shared" si="390"/>
        <v>0</v>
      </c>
      <c r="DG244">
        <f t="shared" si="390"/>
        <v>0</v>
      </c>
      <c r="DH244">
        <f t="shared" si="390"/>
        <v>0</v>
      </c>
    </row>
    <row r="245" spans="1:112">
      <c r="A245">
        <f t="shared" si="332"/>
        <v>343</v>
      </c>
      <c r="B245" t="str">
        <f t="shared" si="332"/>
        <v>Escuela de Jueces del Estado</v>
      </c>
      <c r="C245">
        <f t="shared" ref="C245:AH245" si="391">C96</f>
        <v>0</v>
      </c>
      <c r="D245">
        <f t="shared" si="391"/>
        <v>0</v>
      </c>
      <c r="E245">
        <f t="shared" si="391"/>
        <v>0</v>
      </c>
      <c r="F245">
        <f t="shared" si="391"/>
        <v>0</v>
      </c>
      <c r="G245">
        <f t="shared" si="391"/>
        <v>0</v>
      </c>
      <c r="H245">
        <f t="shared" si="391"/>
        <v>1893</v>
      </c>
      <c r="I245">
        <f t="shared" si="391"/>
        <v>0</v>
      </c>
      <c r="J245">
        <f t="shared" si="391"/>
        <v>0</v>
      </c>
      <c r="K245">
        <f t="shared" si="391"/>
        <v>0</v>
      </c>
      <c r="L245">
        <f t="shared" si="391"/>
        <v>0</v>
      </c>
      <c r="M245">
        <f t="shared" si="391"/>
        <v>0</v>
      </c>
      <c r="N245">
        <f t="shared" si="391"/>
        <v>0</v>
      </c>
      <c r="O245">
        <f t="shared" si="391"/>
        <v>0</v>
      </c>
      <c r="P245">
        <f t="shared" si="391"/>
        <v>0</v>
      </c>
      <c r="Q245">
        <f t="shared" si="391"/>
        <v>0</v>
      </c>
      <c r="R245">
        <f t="shared" si="391"/>
        <v>0</v>
      </c>
      <c r="S245">
        <f t="shared" si="391"/>
        <v>0</v>
      </c>
      <c r="T245">
        <f t="shared" si="391"/>
        <v>0</v>
      </c>
      <c r="U245">
        <f t="shared" si="391"/>
        <v>0</v>
      </c>
      <c r="V245">
        <f t="shared" si="391"/>
        <v>0</v>
      </c>
      <c r="W245">
        <f t="shared" si="391"/>
        <v>0</v>
      </c>
      <c r="X245">
        <f t="shared" si="391"/>
        <v>0</v>
      </c>
      <c r="Y245">
        <f t="shared" si="391"/>
        <v>0</v>
      </c>
      <c r="Z245">
        <f t="shared" si="391"/>
        <v>0</v>
      </c>
      <c r="AA245">
        <f t="shared" si="391"/>
        <v>0</v>
      </c>
      <c r="AB245">
        <f t="shared" si="391"/>
        <v>0</v>
      </c>
      <c r="AC245">
        <f t="shared" si="391"/>
        <v>0</v>
      </c>
      <c r="AD245">
        <f t="shared" si="391"/>
        <v>0</v>
      </c>
      <c r="AE245">
        <f t="shared" si="391"/>
        <v>0</v>
      </c>
      <c r="AF245">
        <f t="shared" si="391"/>
        <v>0</v>
      </c>
      <c r="AG245">
        <f t="shared" si="391"/>
        <v>0</v>
      </c>
      <c r="AH245">
        <f t="shared" si="391"/>
        <v>0</v>
      </c>
      <c r="AI245">
        <f t="shared" ref="AI245:BN245" si="392">AI96</f>
        <v>0</v>
      </c>
      <c r="AJ245">
        <f t="shared" si="392"/>
        <v>0</v>
      </c>
      <c r="AK245">
        <f t="shared" si="392"/>
        <v>0</v>
      </c>
      <c r="AL245">
        <f t="shared" si="392"/>
        <v>0</v>
      </c>
      <c r="AM245">
        <f t="shared" si="392"/>
        <v>0</v>
      </c>
      <c r="AN245">
        <f t="shared" si="392"/>
        <v>0</v>
      </c>
      <c r="AO245">
        <f t="shared" si="392"/>
        <v>0</v>
      </c>
      <c r="AP245">
        <f t="shared" si="392"/>
        <v>0</v>
      </c>
      <c r="AQ245">
        <f t="shared" si="392"/>
        <v>0</v>
      </c>
      <c r="AR245">
        <f t="shared" si="392"/>
        <v>0</v>
      </c>
      <c r="AS245">
        <f t="shared" si="392"/>
        <v>0</v>
      </c>
      <c r="AT245">
        <f t="shared" si="392"/>
        <v>0</v>
      </c>
      <c r="AU245">
        <f t="shared" si="392"/>
        <v>0</v>
      </c>
      <c r="AV245">
        <f t="shared" si="392"/>
        <v>0</v>
      </c>
      <c r="AW245">
        <f t="shared" si="392"/>
        <v>0</v>
      </c>
      <c r="AX245">
        <f t="shared" si="392"/>
        <v>0</v>
      </c>
      <c r="AY245">
        <f t="shared" si="392"/>
        <v>0</v>
      </c>
      <c r="AZ245">
        <f t="shared" si="392"/>
        <v>0</v>
      </c>
      <c r="BA245">
        <f t="shared" si="392"/>
        <v>0</v>
      </c>
      <c r="BB245">
        <f t="shared" si="392"/>
        <v>0</v>
      </c>
      <c r="BC245">
        <f t="shared" si="392"/>
        <v>0</v>
      </c>
      <c r="BD245">
        <f t="shared" si="392"/>
        <v>0</v>
      </c>
      <c r="BE245">
        <f t="shared" si="392"/>
        <v>0</v>
      </c>
      <c r="BF245">
        <f t="shared" si="392"/>
        <v>0</v>
      </c>
      <c r="BG245">
        <f t="shared" si="392"/>
        <v>0</v>
      </c>
      <c r="BH245">
        <f t="shared" si="392"/>
        <v>0</v>
      </c>
      <c r="BI245">
        <f t="shared" si="392"/>
        <v>0</v>
      </c>
      <c r="BJ245">
        <f t="shared" si="392"/>
        <v>0</v>
      </c>
      <c r="BK245">
        <f t="shared" si="392"/>
        <v>0</v>
      </c>
      <c r="BL245">
        <f t="shared" si="392"/>
        <v>0</v>
      </c>
      <c r="BM245">
        <f t="shared" si="392"/>
        <v>0</v>
      </c>
      <c r="BN245">
        <f t="shared" si="392"/>
        <v>0</v>
      </c>
      <c r="BO245">
        <f t="shared" ref="BO245:CT245" si="393">BO96</f>
        <v>0</v>
      </c>
      <c r="BP245">
        <f t="shared" si="393"/>
        <v>0</v>
      </c>
      <c r="BQ245">
        <f t="shared" si="393"/>
        <v>0</v>
      </c>
      <c r="BR245">
        <f t="shared" si="393"/>
        <v>0</v>
      </c>
      <c r="BS245">
        <f t="shared" si="393"/>
        <v>0</v>
      </c>
      <c r="BT245">
        <f t="shared" si="393"/>
        <v>0</v>
      </c>
      <c r="BU245">
        <f t="shared" si="393"/>
        <v>0</v>
      </c>
      <c r="BV245">
        <f t="shared" si="393"/>
        <v>0</v>
      </c>
      <c r="BW245">
        <f t="shared" si="393"/>
        <v>0</v>
      </c>
      <c r="BX245">
        <f t="shared" si="393"/>
        <v>0</v>
      </c>
      <c r="BY245">
        <f t="shared" si="393"/>
        <v>0</v>
      </c>
      <c r="BZ245">
        <f t="shared" si="393"/>
        <v>0</v>
      </c>
      <c r="CA245">
        <f t="shared" si="393"/>
        <v>0</v>
      </c>
      <c r="CB245">
        <f t="shared" si="393"/>
        <v>0</v>
      </c>
      <c r="CC245">
        <f t="shared" si="393"/>
        <v>0</v>
      </c>
      <c r="CD245">
        <f t="shared" si="393"/>
        <v>0</v>
      </c>
      <c r="CE245">
        <f t="shared" si="393"/>
        <v>0</v>
      </c>
      <c r="CF245">
        <f t="shared" si="393"/>
        <v>0</v>
      </c>
      <c r="CG245">
        <f t="shared" si="393"/>
        <v>0</v>
      </c>
      <c r="CH245">
        <f t="shared" si="393"/>
        <v>0</v>
      </c>
      <c r="CI245">
        <f t="shared" si="393"/>
        <v>0</v>
      </c>
      <c r="CJ245">
        <f t="shared" si="393"/>
        <v>0</v>
      </c>
      <c r="CK245">
        <f t="shared" si="393"/>
        <v>0</v>
      </c>
      <c r="CL245">
        <f t="shared" si="393"/>
        <v>0</v>
      </c>
      <c r="CM245">
        <f t="shared" si="393"/>
        <v>0</v>
      </c>
      <c r="CN245">
        <f t="shared" si="393"/>
        <v>0</v>
      </c>
      <c r="CO245">
        <f t="shared" si="393"/>
        <v>0</v>
      </c>
      <c r="CP245">
        <f t="shared" si="393"/>
        <v>0</v>
      </c>
      <c r="CQ245">
        <f t="shared" si="393"/>
        <v>0</v>
      </c>
      <c r="CR245">
        <f t="shared" si="393"/>
        <v>0</v>
      </c>
      <c r="CS245">
        <f t="shared" si="393"/>
        <v>0</v>
      </c>
      <c r="CT245">
        <f t="shared" si="393"/>
        <v>0</v>
      </c>
      <c r="CU245">
        <f t="shared" ref="CU245:DC245" si="394">CU96</f>
        <v>0</v>
      </c>
      <c r="CV245">
        <f t="shared" si="394"/>
        <v>0</v>
      </c>
      <c r="CW245">
        <f t="shared" si="394"/>
        <v>0</v>
      </c>
      <c r="CX245">
        <f t="shared" si="394"/>
        <v>0</v>
      </c>
      <c r="CY245">
        <f t="shared" si="394"/>
        <v>0</v>
      </c>
      <c r="CZ245">
        <f t="shared" si="394"/>
        <v>0</v>
      </c>
      <c r="DA245">
        <f t="shared" si="394"/>
        <v>0</v>
      </c>
      <c r="DB245">
        <f t="shared" si="394"/>
        <v>0</v>
      </c>
      <c r="DC245">
        <f t="shared" si="394"/>
        <v>0</v>
      </c>
      <c r="DD245">
        <f t="shared" si="390"/>
        <v>0</v>
      </c>
      <c r="DE245">
        <f t="shared" si="390"/>
        <v>0</v>
      </c>
      <c r="DF245">
        <f t="shared" si="390"/>
        <v>0</v>
      </c>
      <c r="DG245">
        <f t="shared" si="390"/>
        <v>0</v>
      </c>
      <c r="DH245">
        <f t="shared" si="390"/>
        <v>0</v>
      </c>
    </row>
    <row r="246" spans="1:112">
      <c r="A246">
        <f t="shared" si="332"/>
        <v>108</v>
      </c>
      <c r="B246" t="str">
        <f t="shared" si="332"/>
        <v>Orquesta Sinfónica Nacional</v>
      </c>
      <c r="C246">
        <f t="shared" ref="C246:AH246" si="395">C97</f>
        <v>0</v>
      </c>
      <c r="D246">
        <f t="shared" si="395"/>
        <v>0</v>
      </c>
      <c r="E246">
        <f t="shared" si="395"/>
        <v>0</v>
      </c>
      <c r="F246">
        <f t="shared" si="395"/>
        <v>4949.4699999999993</v>
      </c>
      <c r="G246">
        <f t="shared" si="395"/>
        <v>0</v>
      </c>
      <c r="H246">
        <f t="shared" si="395"/>
        <v>0</v>
      </c>
      <c r="I246">
        <f t="shared" si="395"/>
        <v>0</v>
      </c>
      <c r="J246">
        <f t="shared" si="395"/>
        <v>0</v>
      </c>
      <c r="K246">
        <f t="shared" si="395"/>
        <v>0</v>
      </c>
      <c r="L246">
        <f t="shared" si="395"/>
        <v>0</v>
      </c>
      <c r="M246">
        <f t="shared" si="395"/>
        <v>0</v>
      </c>
      <c r="N246">
        <f t="shared" si="395"/>
        <v>0</v>
      </c>
      <c r="O246">
        <f t="shared" si="395"/>
        <v>0</v>
      </c>
      <c r="P246">
        <f t="shared" si="395"/>
        <v>0</v>
      </c>
      <c r="Q246">
        <f t="shared" si="395"/>
        <v>0</v>
      </c>
      <c r="R246">
        <f t="shared" si="395"/>
        <v>0</v>
      </c>
      <c r="S246">
        <f t="shared" si="395"/>
        <v>0</v>
      </c>
      <c r="T246">
        <f t="shared" si="395"/>
        <v>0</v>
      </c>
      <c r="U246">
        <f t="shared" si="395"/>
        <v>0</v>
      </c>
      <c r="V246">
        <f t="shared" si="395"/>
        <v>0</v>
      </c>
      <c r="W246">
        <f t="shared" si="395"/>
        <v>0</v>
      </c>
      <c r="X246">
        <f t="shared" si="395"/>
        <v>0</v>
      </c>
      <c r="Y246">
        <f t="shared" si="395"/>
        <v>0</v>
      </c>
      <c r="Z246">
        <f t="shared" si="395"/>
        <v>0</v>
      </c>
      <c r="AA246">
        <f t="shared" si="395"/>
        <v>0</v>
      </c>
      <c r="AB246">
        <f t="shared" si="395"/>
        <v>0</v>
      </c>
      <c r="AC246">
        <f t="shared" si="395"/>
        <v>0</v>
      </c>
      <c r="AD246">
        <f t="shared" si="395"/>
        <v>0</v>
      </c>
      <c r="AE246">
        <f t="shared" si="395"/>
        <v>0</v>
      </c>
      <c r="AF246">
        <f t="shared" si="395"/>
        <v>0</v>
      </c>
      <c r="AG246">
        <f t="shared" si="395"/>
        <v>0</v>
      </c>
      <c r="AH246">
        <f t="shared" si="395"/>
        <v>0</v>
      </c>
      <c r="AI246">
        <f t="shared" ref="AI246:BN246" si="396">AI97</f>
        <v>0</v>
      </c>
      <c r="AJ246">
        <f t="shared" si="396"/>
        <v>0</v>
      </c>
      <c r="AK246">
        <f t="shared" si="396"/>
        <v>0</v>
      </c>
      <c r="AL246">
        <f t="shared" si="396"/>
        <v>0</v>
      </c>
      <c r="AM246">
        <f t="shared" si="396"/>
        <v>0</v>
      </c>
      <c r="AN246">
        <f t="shared" si="396"/>
        <v>0</v>
      </c>
      <c r="AO246">
        <f t="shared" si="396"/>
        <v>0</v>
      </c>
      <c r="AP246">
        <f t="shared" si="396"/>
        <v>0</v>
      </c>
      <c r="AQ246">
        <f t="shared" si="396"/>
        <v>0</v>
      </c>
      <c r="AR246">
        <f t="shared" si="396"/>
        <v>0</v>
      </c>
      <c r="AS246">
        <f t="shared" si="396"/>
        <v>0</v>
      </c>
      <c r="AT246">
        <f t="shared" si="396"/>
        <v>0</v>
      </c>
      <c r="AU246">
        <f t="shared" si="396"/>
        <v>0</v>
      </c>
      <c r="AV246">
        <f t="shared" si="396"/>
        <v>0</v>
      </c>
      <c r="AW246">
        <f t="shared" si="396"/>
        <v>0</v>
      </c>
      <c r="AX246">
        <f t="shared" si="396"/>
        <v>0</v>
      </c>
      <c r="AY246">
        <f t="shared" si="396"/>
        <v>0</v>
      </c>
      <c r="AZ246">
        <f t="shared" si="396"/>
        <v>0</v>
      </c>
      <c r="BA246">
        <f t="shared" si="396"/>
        <v>0</v>
      </c>
      <c r="BB246">
        <f t="shared" si="396"/>
        <v>0</v>
      </c>
      <c r="BC246">
        <f t="shared" si="396"/>
        <v>0</v>
      </c>
      <c r="BD246">
        <f t="shared" si="396"/>
        <v>0</v>
      </c>
      <c r="BE246">
        <f t="shared" si="396"/>
        <v>0</v>
      </c>
      <c r="BF246">
        <f t="shared" si="396"/>
        <v>0</v>
      </c>
      <c r="BG246">
        <f t="shared" si="396"/>
        <v>0</v>
      </c>
      <c r="BH246">
        <f t="shared" si="396"/>
        <v>0</v>
      </c>
      <c r="BI246">
        <f t="shared" si="396"/>
        <v>0</v>
      </c>
      <c r="BJ246">
        <f t="shared" si="396"/>
        <v>0</v>
      </c>
      <c r="BK246">
        <f t="shared" si="396"/>
        <v>0</v>
      </c>
      <c r="BL246">
        <f t="shared" si="396"/>
        <v>0</v>
      </c>
      <c r="BM246">
        <f t="shared" si="396"/>
        <v>0</v>
      </c>
      <c r="BN246">
        <f t="shared" si="396"/>
        <v>0</v>
      </c>
      <c r="BO246">
        <f t="shared" ref="BO246:CT246" si="397">BO97</f>
        <v>0</v>
      </c>
      <c r="BP246">
        <f t="shared" si="397"/>
        <v>0</v>
      </c>
      <c r="BQ246">
        <f t="shared" si="397"/>
        <v>0</v>
      </c>
      <c r="BR246">
        <f t="shared" si="397"/>
        <v>0</v>
      </c>
      <c r="BS246">
        <f t="shared" si="397"/>
        <v>0</v>
      </c>
      <c r="BT246">
        <f t="shared" si="397"/>
        <v>0</v>
      </c>
      <c r="BU246">
        <f t="shared" si="397"/>
        <v>0</v>
      </c>
      <c r="BV246">
        <f t="shared" si="397"/>
        <v>0</v>
      </c>
      <c r="BW246">
        <f t="shared" si="397"/>
        <v>0</v>
      </c>
      <c r="BX246">
        <f t="shared" si="397"/>
        <v>0</v>
      </c>
      <c r="BY246">
        <f t="shared" si="397"/>
        <v>0</v>
      </c>
      <c r="BZ246">
        <f t="shared" si="397"/>
        <v>0</v>
      </c>
      <c r="CA246">
        <f t="shared" si="397"/>
        <v>0</v>
      </c>
      <c r="CB246">
        <f t="shared" si="397"/>
        <v>0</v>
      </c>
      <c r="CC246">
        <f t="shared" si="397"/>
        <v>0</v>
      </c>
      <c r="CD246">
        <f t="shared" si="397"/>
        <v>0</v>
      </c>
      <c r="CE246">
        <f t="shared" si="397"/>
        <v>0</v>
      </c>
      <c r="CF246">
        <f t="shared" si="397"/>
        <v>0</v>
      </c>
      <c r="CG246">
        <f t="shared" si="397"/>
        <v>0</v>
      </c>
      <c r="CH246">
        <f t="shared" si="397"/>
        <v>0</v>
      </c>
      <c r="CI246">
        <f t="shared" si="397"/>
        <v>0</v>
      </c>
      <c r="CJ246">
        <f t="shared" si="397"/>
        <v>0</v>
      </c>
      <c r="CK246">
        <f t="shared" si="397"/>
        <v>0</v>
      </c>
      <c r="CL246">
        <f t="shared" si="397"/>
        <v>0</v>
      </c>
      <c r="CM246">
        <f t="shared" si="397"/>
        <v>0</v>
      </c>
      <c r="CN246">
        <f t="shared" si="397"/>
        <v>0</v>
      </c>
      <c r="CO246">
        <f t="shared" si="397"/>
        <v>0</v>
      </c>
      <c r="CP246">
        <f t="shared" si="397"/>
        <v>0</v>
      </c>
      <c r="CQ246">
        <f t="shared" si="397"/>
        <v>0</v>
      </c>
      <c r="CR246">
        <f t="shared" si="397"/>
        <v>0</v>
      </c>
      <c r="CS246">
        <f t="shared" si="397"/>
        <v>0</v>
      </c>
      <c r="CT246">
        <f t="shared" si="397"/>
        <v>0</v>
      </c>
      <c r="CU246">
        <f t="shared" ref="CU246:DC246" si="398">CU97</f>
        <v>0</v>
      </c>
      <c r="CV246">
        <f t="shared" si="398"/>
        <v>0</v>
      </c>
      <c r="CW246">
        <f t="shared" si="398"/>
        <v>0</v>
      </c>
      <c r="CX246">
        <f t="shared" si="398"/>
        <v>0</v>
      </c>
      <c r="CY246">
        <f t="shared" si="398"/>
        <v>0</v>
      </c>
      <c r="CZ246">
        <f t="shared" si="398"/>
        <v>0</v>
      </c>
      <c r="DA246">
        <f t="shared" si="398"/>
        <v>0</v>
      </c>
      <c r="DB246">
        <f t="shared" si="398"/>
        <v>0</v>
      </c>
      <c r="DC246">
        <f t="shared" si="398"/>
        <v>0</v>
      </c>
      <c r="DD246">
        <f t="shared" si="390"/>
        <v>0</v>
      </c>
      <c r="DE246">
        <f t="shared" si="390"/>
        <v>0</v>
      </c>
      <c r="DF246">
        <f t="shared" si="390"/>
        <v>0</v>
      </c>
      <c r="DG246">
        <f t="shared" si="390"/>
        <v>0</v>
      </c>
      <c r="DH246">
        <f t="shared" si="390"/>
        <v>0</v>
      </c>
    </row>
    <row r="247" spans="1:112">
      <c r="A247">
        <f t="shared" si="332"/>
        <v>109</v>
      </c>
      <c r="B247" t="str">
        <f t="shared" si="332"/>
        <v>Conservatorio Plurinacional de Musica</v>
      </c>
      <c r="C247">
        <f t="shared" ref="C247:AH247" si="399">C98</f>
        <v>0</v>
      </c>
      <c r="D247">
        <f t="shared" si="399"/>
        <v>0</v>
      </c>
      <c r="E247">
        <f t="shared" si="399"/>
        <v>0</v>
      </c>
      <c r="F247">
        <f t="shared" si="399"/>
        <v>0</v>
      </c>
      <c r="G247">
        <f t="shared" si="399"/>
        <v>0</v>
      </c>
      <c r="H247">
        <f t="shared" si="399"/>
        <v>668.75</v>
      </c>
      <c r="I247">
        <f t="shared" si="399"/>
        <v>0</v>
      </c>
      <c r="J247">
        <f t="shared" si="399"/>
        <v>0</v>
      </c>
      <c r="K247">
        <f t="shared" si="399"/>
        <v>0</v>
      </c>
      <c r="L247">
        <f t="shared" si="399"/>
        <v>0</v>
      </c>
      <c r="M247">
        <f t="shared" si="399"/>
        <v>0</v>
      </c>
      <c r="N247">
        <f t="shared" si="399"/>
        <v>0</v>
      </c>
      <c r="O247">
        <f t="shared" si="399"/>
        <v>0</v>
      </c>
      <c r="P247">
        <f t="shared" si="399"/>
        <v>0</v>
      </c>
      <c r="Q247">
        <f t="shared" si="399"/>
        <v>0</v>
      </c>
      <c r="R247">
        <f t="shared" si="399"/>
        <v>0</v>
      </c>
      <c r="S247">
        <f t="shared" si="399"/>
        <v>0</v>
      </c>
      <c r="T247">
        <f t="shared" si="399"/>
        <v>0</v>
      </c>
      <c r="U247">
        <f t="shared" si="399"/>
        <v>0</v>
      </c>
      <c r="V247">
        <f t="shared" si="399"/>
        <v>0</v>
      </c>
      <c r="W247">
        <f t="shared" si="399"/>
        <v>0</v>
      </c>
      <c r="X247">
        <f t="shared" si="399"/>
        <v>0</v>
      </c>
      <c r="Y247">
        <f t="shared" si="399"/>
        <v>0</v>
      </c>
      <c r="Z247">
        <f t="shared" si="399"/>
        <v>0</v>
      </c>
      <c r="AA247">
        <f t="shared" si="399"/>
        <v>0</v>
      </c>
      <c r="AB247">
        <f t="shared" si="399"/>
        <v>0</v>
      </c>
      <c r="AC247">
        <f t="shared" si="399"/>
        <v>0</v>
      </c>
      <c r="AD247">
        <f t="shared" si="399"/>
        <v>0</v>
      </c>
      <c r="AE247">
        <f t="shared" si="399"/>
        <v>0</v>
      </c>
      <c r="AF247">
        <f t="shared" si="399"/>
        <v>0</v>
      </c>
      <c r="AG247">
        <f t="shared" si="399"/>
        <v>0</v>
      </c>
      <c r="AH247">
        <f t="shared" si="399"/>
        <v>0</v>
      </c>
      <c r="AI247">
        <f t="shared" ref="AI247:BN247" si="400">AI98</f>
        <v>0</v>
      </c>
      <c r="AJ247">
        <f t="shared" si="400"/>
        <v>0</v>
      </c>
      <c r="AK247">
        <f t="shared" si="400"/>
        <v>0</v>
      </c>
      <c r="AL247">
        <f t="shared" si="400"/>
        <v>0</v>
      </c>
      <c r="AM247">
        <f t="shared" si="400"/>
        <v>0</v>
      </c>
      <c r="AN247">
        <f t="shared" si="400"/>
        <v>0</v>
      </c>
      <c r="AO247">
        <f t="shared" si="400"/>
        <v>0</v>
      </c>
      <c r="AP247">
        <f t="shared" si="400"/>
        <v>0</v>
      </c>
      <c r="AQ247">
        <f t="shared" si="400"/>
        <v>0</v>
      </c>
      <c r="AR247">
        <f t="shared" si="400"/>
        <v>0</v>
      </c>
      <c r="AS247">
        <f t="shared" si="400"/>
        <v>0</v>
      </c>
      <c r="AT247">
        <f t="shared" si="400"/>
        <v>0</v>
      </c>
      <c r="AU247">
        <f t="shared" si="400"/>
        <v>0</v>
      </c>
      <c r="AV247">
        <f t="shared" si="400"/>
        <v>0</v>
      </c>
      <c r="AW247">
        <f t="shared" si="400"/>
        <v>0</v>
      </c>
      <c r="AX247">
        <f t="shared" si="400"/>
        <v>0</v>
      </c>
      <c r="AY247">
        <f t="shared" si="400"/>
        <v>0</v>
      </c>
      <c r="AZ247">
        <f t="shared" si="400"/>
        <v>0</v>
      </c>
      <c r="BA247">
        <f t="shared" si="400"/>
        <v>0</v>
      </c>
      <c r="BB247">
        <f t="shared" si="400"/>
        <v>0</v>
      </c>
      <c r="BC247">
        <f t="shared" si="400"/>
        <v>0</v>
      </c>
      <c r="BD247">
        <f t="shared" si="400"/>
        <v>0</v>
      </c>
      <c r="BE247">
        <f t="shared" si="400"/>
        <v>0</v>
      </c>
      <c r="BF247">
        <f t="shared" si="400"/>
        <v>0</v>
      </c>
      <c r="BG247">
        <f t="shared" si="400"/>
        <v>0</v>
      </c>
      <c r="BH247">
        <f t="shared" si="400"/>
        <v>0</v>
      </c>
      <c r="BI247">
        <f t="shared" si="400"/>
        <v>0</v>
      </c>
      <c r="BJ247">
        <f t="shared" si="400"/>
        <v>0</v>
      </c>
      <c r="BK247">
        <f t="shared" si="400"/>
        <v>0</v>
      </c>
      <c r="BL247">
        <f t="shared" si="400"/>
        <v>0</v>
      </c>
      <c r="BM247">
        <f t="shared" si="400"/>
        <v>0</v>
      </c>
      <c r="BN247">
        <f t="shared" si="400"/>
        <v>0</v>
      </c>
      <c r="BO247">
        <f t="shared" ref="BO247:CT247" si="401">BO98</f>
        <v>0</v>
      </c>
      <c r="BP247">
        <f t="shared" si="401"/>
        <v>0</v>
      </c>
      <c r="BQ247">
        <f t="shared" si="401"/>
        <v>0</v>
      </c>
      <c r="BR247">
        <f t="shared" si="401"/>
        <v>0</v>
      </c>
      <c r="BS247">
        <f t="shared" si="401"/>
        <v>0</v>
      </c>
      <c r="BT247">
        <f t="shared" si="401"/>
        <v>0</v>
      </c>
      <c r="BU247">
        <f t="shared" si="401"/>
        <v>0</v>
      </c>
      <c r="BV247">
        <f t="shared" si="401"/>
        <v>0</v>
      </c>
      <c r="BW247">
        <f t="shared" si="401"/>
        <v>0</v>
      </c>
      <c r="BX247">
        <f t="shared" si="401"/>
        <v>0</v>
      </c>
      <c r="BY247">
        <f t="shared" si="401"/>
        <v>0</v>
      </c>
      <c r="BZ247">
        <f t="shared" si="401"/>
        <v>0</v>
      </c>
      <c r="CA247">
        <f t="shared" si="401"/>
        <v>0</v>
      </c>
      <c r="CB247">
        <f t="shared" si="401"/>
        <v>0</v>
      </c>
      <c r="CC247">
        <f t="shared" si="401"/>
        <v>0</v>
      </c>
      <c r="CD247">
        <f t="shared" si="401"/>
        <v>0</v>
      </c>
      <c r="CE247">
        <f t="shared" si="401"/>
        <v>0</v>
      </c>
      <c r="CF247">
        <f t="shared" si="401"/>
        <v>0</v>
      </c>
      <c r="CG247">
        <f t="shared" si="401"/>
        <v>0</v>
      </c>
      <c r="CH247">
        <f t="shared" si="401"/>
        <v>0</v>
      </c>
      <c r="CI247">
        <f t="shared" si="401"/>
        <v>0</v>
      </c>
      <c r="CJ247">
        <f t="shared" si="401"/>
        <v>0</v>
      </c>
      <c r="CK247">
        <f t="shared" si="401"/>
        <v>0</v>
      </c>
      <c r="CL247">
        <f t="shared" si="401"/>
        <v>0</v>
      </c>
      <c r="CM247">
        <f t="shared" si="401"/>
        <v>0</v>
      </c>
      <c r="CN247">
        <f t="shared" si="401"/>
        <v>0</v>
      </c>
      <c r="CO247">
        <f t="shared" si="401"/>
        <v>0</v>
      </c>
      <c r="CP247">
        <f t="shared" si="401"/>
        <v>0</v>
      </c>
      <c r="CQ247">
        <f t="shared" si="401"/>
        <v>0</v>
      </c>
      <c r="CR247">
        <f t="shared" si="401"/>
        <v>0</v>
      </c>
      <c r="CS247">
        <f t="shared" si="401"/>
        <v>0</v>
      </c>
      <c r="CT247">
        <f t="shared" si="401"/>
        <v>0</v>
      </c>
      <c r="CU247">
        <f t="shared" ref="CU247:DC247" si="402">CU98</f>
        <v>0</v>
      </c>
      <c r="CV247">
        <f t="shared" si="402"/>
        <v>0</v>
      </c>
      <c r="CW247">
        <f t="shared" si="402"/>
        <v>0</v>
      </c>
      <c r="CX247">
        <f t="shared" si="402"/>
        <v>0</v>
      </c>
      <c r="CY247">
        <f t="shared" si="402"/>
        <v>0</v>
      </c>
      <c r="CZ247">
        <f t="shared" si="402"/>
        <v>0</v>
      </c>
      <c r="DA247">
        <f t="shared" si="402"/>
        <v>0</v>
      </c>
      <c r="DB247">
        <f t="shared" si="402"/>
        <v>0</v>
      </c>
      <c r="DC247">
        <f t="shared" si="402"/>
        <v>0</v>
      </c>
      <c r="DD247">
        <f t="shared" si="390"/>
        <v>0</v>
      </c>
      <c r="DE247">
        <f t="shared" si="390"/>
        <v>0</v>
      </c>
      <c r="DF247">
        <f t="shared" si="390"/>
        <v>0</v>
      </c>
      <c r="DG247">
        <f t="shared" si="390"/>
        <v>0</v>
      </c>
      <c r="DH247">
        <f t="shared" si="390"/>
        <v>0</v>
      </c>
    </row>
    <row r="248" spans="1:112">
      <c r="A248">
        <f t="shared" si="332"/>
        <v>221</v>
      </c>
      <c r="B248" t="str">
        <f t="shared" si="332"/>
        <v>Serv. Nal. de Reg. y Control de la Comer. de Minerales y Metales</v>
      </c>
      <c r="C248">
        <f t="shared" ref="C248:AH248" si="403">C99</f>
        <v>0</v>
      </c>
      <c r="D248">
        <f t="shared" si="403"/>
        <v>0</v>
      </c>
      <c r="E248">
        <f t="shared" si="403"/>
        <v>0</v>
      </c>
      <c r="F248">
        <f t="shared" si="403"/>
        <v>0</v>
      </c>
      <c r="G248">
        <f t="shared" si="403"/>
        <v>0</v>
      </c>
      <c r="H248">
        <f t="shared" si="403"/>
        <v>0</v>
      </c>
      <c r="I248">
        <f t="shared" si="403"/>
        <v>0</v>
      </c>
      <c r="J248">
        <f t="shared" si="403"/>
        <v>0</v>
      </c>
      <c r="K248">
        <f t="shared" si="403"/>
        <v>0</v>
      </c>
      <c r="L248">
        <f t="shared" si="403"/>
        <v>152200.1</v>
      </c>
      <c r="M248">
        <f t="shared" si="403"/>
        <v>0</v>
      </c>
      <c r="N248">
        <f t="shared" si="403"/>
        <v>0</v>
      </c>
      <c r="O248">
        <f t="shared" si="403"/>
        <v>0</v>
      </c>
      <c r="P248">
        <f t="shared" si="403"/>
        <v>0</v>
      </c>
      <c r="Q248">
        <f t="shared" si="403"/>
        <v>0</v>
      </c>
      <c r="R248">
        <f t="shared" si="403"/>
        <v>0</v>
      </c>
      <c r="S248">
        <f t="shared" si="403"/>
        <v>0</v>
      </c>
      <c r="T248">
        <f t="shared" si="403"/>
        <v>0</v>
      </c>
      <c r="U248">
        <f t="shared" si="403"/>
        <v>0</v>
      </c>
      <c r="V248">
        <f t="shared" si="403"/>
        <v>0</v>
      </c>
      <c r="W248">
        <f t="shared" si="403"/>
        <v>0</v>
      </c>
      <c r="X248">
        <f t="shared" si="403"/>
        <v>0</v>
      </c>
      <c r="Y248">
        <f t="shared" si="403"/>
        <v>0</v>
      </c>
      <c r="Z248">
        <f t="shared" si="403"/>
        <v>0</v>
      </c>
      <c r="AA248">
        <f t="shared" si="403"/>
        <v>0</v>
      </c>
      <c r="AB248">
        <f t="shared" si="403"/>
        <v>0</v>
      </c>
      <c r="AC248">
        <f t="shared" si="403"/>
        <v>0</v>
      </c>
      <c r="AD248">
        <f t="shared" si="403"/>
        <v>0</v>
      </c>
      <c r="AE248">
        <f t="shared" si="403"/>
        <v>0</v>
      </c>
      <c r="AF248">
        <f t="shared" si="403"/>
        <v>0</v>
      </c>
      <c r="AG248">
        <f t="shared" si="403"/>
        <v>0</v>
      </c>
      <c r="AH248">
        <f t="shared" si="403"/>
        <v>0</v>
      </c>
      <c r="AI248">
        <f t="shared" ref="AI248:BN248" si="404">AI99</f>
        <v>0</v>
      </c>
      <c r="AJ248">
        <f t="shared" si="404"/>
        <v>0</v>
      </c>
      <c r="AK248">
        <f t="shared" si="404"/>
        <v>0</v>
      </c>
      <c r="AL248">
        <f t="shared" si="404"/>
        <v>0</v>
      </c>
      <c r="AM248">
        <f t="shared" si="404"/>
        <v>0</v>
      </c>
      <c r="AN248">
        <f t="shared" si="404"/>
        <v>0</v>
      </c>
      <c r="AO248">
        <f t="shared" si="404"/>
        <v>0</v>
      </c>
      <c r="AP248">
        <f t="shared" si="404"/>
        <v>0</v>
      </c>
      <c r="AQ248">
        <f t="shared" si="404"/>
        <v>0</v>
      </c>
      <c r="AR248">
        <f t="shared" si="404"/>
        <v>0</v>
      </c>
      <c r="AS248">
        <f t="shared" si="404"/>
        <v>0</v>
      </c>
      <c r="AT248">
        <f t="shared" si="404"/>
        <v>0</v>
      </c>
      <c r="AU248">
        <f t="shared" si="404"/>
        <v>0</v>
      </c>
      <c r="AV248">
        <f t="shared" si="404"/>
        <v>0</v>
      </c>
      <c r="AW248">
        <f t="shared" si="404"/>
        <v>0</v>
      </c>
      <c r="AX248">
        <f t="shared" si="404"/>
        <v>0</v>
      </c>
      <c r="AY248">
        <f t="shared" si="404"/>
        <v>0</v>
      </c>
      <c r="AZ248">
        <f t="shared" si="404"/>
        <v>0</v>
      </c>
      <c r="BA248">
        <f t="shared" si="404"/>
        <v>0</v>
      </c>
      <c r="BB248">
        <f t="shared" si="404"/>
        <v>0</v>
      </c>
      <c r="BC248">
        <f t="shared" si="404"/>
        <v>0</v>
      </c>
      <c r="BD248">
        <f t="shared" si="404"/>
        <v>0</v>
      </c>
      <c r="BE248">
        <f t="shared" si="404"/>
        <v>0</v>
      </c>
      <c r="BF248">
        <f t="shared" si="404"/>
        <v>0</v>
      </c>
      <c r="BG248">
        <f t="shared" si="404"/>
        <v>0</v>
      </c>
      <c r="BH248">
        <f t="shared" si="404"/>
        <v>0</v>
      </c>
      <c r="BI248">
        <f t="shared" si="404"/>
        <v>0</v>
      </c>
      <c r="BJ248">
        <f t="shared" si="404"/>
        <v>0</v>
      </c>
      <c r="BK248">
        <f t="shared" si="404"/>
        <v>0</v>
      </c>
      <c r="BL248">
        <f t="shared" si="404"/>
        <v>0</v>
      </c>
      <c r="BM248">
        <f t="shared" si="404"/>
        <v>0</v>
      </c>
      <c r="BN248">
        <f t="shared" si="404"/>
        <v>0</v>
      </c>
      <c r="BO248">
        <f t="shared" ref="BO248:CT248" si="405">BO99</f>
        <v>0</v>
      </c>
      <c r="BP248">
        <f t="shared" si="405"/>
        <v>0</v>
      </c>
      <c r="BQ248">
        <f t="shared" si="405"/>
        <v>0</v>
      </c>
      <c r="BR248">
        <f t="shared" si="405"/>
        <v>0</v>
      </c>
      <c r="BS248">
        <f t="shared" si="405"/>
        <v>0</v>
      </c>
      <c r="BT248">
        <f t="shared" si="405"/>
        <v>0</v>
      </c>
      <c r="BU248">
        <f t="shared" si="405"/>
        <v>0</v>
      </c>
      <c r="BV248">
        <f t="shared" si="405"/>
        <v>0</v>
      </c>
      <c r="BW248">
        <f t="shared" si="405"/>
        <v>0</v>
      </c>
      <c r="BX248">
        <f t="shared" si="405"/>
        <v>0</v>
      </c>
      <c r="BY248">
        <f t="shared" si="405"/>
        <v>0</v>
      </c>
      <c r="BZ248">
        <f t="shared" si="405"/>
        <v>0</v>
      </c>
      <c r="CA248">
        <f t="shared" si="405"/>
        <v>0</v>
      </c>
      <c r="CB248">
        <f t="shared" si="405"/>
        <v>0</v>
      </c>
      <c r="CC248">
        <f t="shared" si="405"/>
        <v>0</v>
      </c>
      <c r="CD248">
        <f t="shared" si="405"/>
        <v>0</v>
      </c>
      <c r="CE248">
        <f t="shared" si="405"/>
        <v>0</v>
      </c>
      <c r="CF248">
        <f t="shared" si="405"/>
        <v>0</v>
      </c>
      <c r="CG248">
        <f t="shared" si="405"/>
        <v>0</v>
      </c>
      <c r="CH248">
        <f t="shared" si="405"/>
        <v>0</v>
      </c>
      <c r="CI248">
        <f t="shared" si="405"/>
        <v>0</v>
      </c>
      <c r="CJ248">
        <f t="shared" si="405"/>
        <v>0</v>
      </c>
      <c r="CK248">
        <f t="shared" si="405"/>
        <v>0</v>
      </c>
      <c r="CL248">
        <f t="shared" si="405"/>
        <v>0</v>
      </c>
      <c r="CM248">
        <f t="shared" si="405"/>
        <v>0</v>
      </c>
      <c r="CN248">
        <f t="shared" si="405"/>
        <v>0</v>
      </c>
      <c r="CO248">
        <f t="shared" si="405"/>
        <v>0</v>
      </c>
      <c r="CP248">
        <f t="shared" si="405"/>
        <v>0</v>
      </c>
      <c r="CQ248">
        <f t="shared" si="405"/>
        <v>0</v>
      </c>
      <c r="CR248">
        <f t="shared" si="405"/>
        <v>0</v>
      </c>
      <c r="CS248">
        <f t="shared" si="405"/>
        <v>0</v>
      </c>
      <c r="CT248">
        <f t="shared" si="405"/>
        <v>0</v>
      </c>
      <c r="CU248">
        <f t="shared" ref="CU248:DC248" si="406">CU99</f>
        <v>0</v>
      </c>
      <c r="CV248">
        <f t="shared" si="406"/>
        <v>0</v>
      </c>
      <c r="CW248">
        <f t="shared" si="406"/>
        <v>0</v>
      </c>
      <c r="CX248">
        <f t="shared" si="406"/>
        <v>0</v>
      </c>
      <c r="CY248">
        <f t="shared" si="406"/>
        <v>0</v>
      </c>
      <c r="CZ248">
        <f t="shared" si="406"/>
        <v>0</v>
      </c>
      <c r="DA248">
        <f t="shared" si="406"/>
        <v>0</v>
      </c>
      <c r="DB248">
        <f t="shared" si="406"/>
        <v>0</v>
      </c>
      <c r="DC248">
        <f t="shared" si="406"/>
        <v>0</v>
      </c>
      <c r="DD248">
        <f t="shared" si="390"/>
        <v>0</v>
      </c>
      <c r="DE248">
        <f t="shared" si="390"/>
        <v>0</v>
      </c>
      <c r="DF248">
        <f t="shared" si="390"/>
        <v>0</v>
      </c>
      <c r="DG248">
        <f t="shared" si="390"/>
        <v>0</v>
      </c>
      <c r="DH248">
        <f t="shared" si="390"/>
        <v>0</v>
      </c>
    </row>
    <row r="249" spans="1:112">
      <c r="A249">
        <f t="shared" si="332"/>
        <v>598</v>
      </c>
      <c r="B249" t="str">
        <f t="shared" si="332"/>
        <v>Empresa Pública "Editorial del Estado Plurinacional de Bolivia"</v>
      </c>
      <c r="C249">
        <f t="shared" ref="C249:AH249" si="407">C100</f>
        <v>122500</v>
      </c>
      <c r="D249">
        <f t="shared" si="407"/>
        <v>0</v>
      </c>
      <c r="E249">
        <f t="shared" si="407"/>
        <v>37273.14</v>
      </c>
      <c r="F249">
        <f t="shared" si="407"/>
        <v>0</v>
      </c>
      <c r="G249">
        <f t="shared" si="407"/>
        <v>0</v>
      </c>
      <c r="H249">
        <f t="shared" si="407"/>
        <v>0</v>
      </c>
      <c r="I249">
        <f t="shared" si="407"/>
        <v>0</v>
      </c>
      <c r="J249">
        <f t="shared" si="407"/>
        <v>0</v>
      </c>
      <c r="K249">
        <f t="shared" si="407"/>
        <v>0</v>
      </c>
      <c r="L249">
        <f t="shared" si="407"/>
        <v>0</v>
      </c>
      <c r="M249">
        <f t="shared" si="407"/>
        <v>0</v>
      </c>
      <c r="N249">
        <f t="shared" si="407"/>
        <v>0</v>
      </c>
      <c r="O249">
        <f t="shared" si="407"/>
        <v>0</v>
      </c>
      <c r="P249">
        <f t="shared" si="407"/>
        <v>0</v>
      </c>
      <c r="Q249">
        <f t="shared" si="407"/>
        <v>0</v>
      </c>
      <c r="R249">
        <f t="shared" si="407"/>
        <v>0</v>
      </c>
      <c r="S249">
        <f t="shared" si="407"/>
        <v>0</v>
      </c>
      <c r="T249">
        <f t="shared" si="407"/>
        <v>0</v>
      </c>
      <c r="U249">
        <f t="shared" si="407"/>
        <v>0</v>
      </c>
      <c r="V249">
        <f t="shared" si="407"/>
        <v>0</v>
      </c>
      <c r="W249">
        <f t="shared" si="407"/>
        <v>0</v>
      </c>
      <c r="X249">
        <f t="shared" si="407"/>
        <v>0</v>
      </c>
      <c r="Y249">
        <f t="shared" si="407"/>
        <v>0</v>
      </c>
      <c r="Z249">
        <f t="shared" si="407"/>
        <v>0</v>
      </c>
      <c r="AA249">
        <f t="shared" si="407"/>
        <v>0</v>
      </c>
      <c r="AB249">
        <f t="shared" si="407"/>
        <v>0</v>
      </c>
      <c r="AC249">
        <f t="shared" si="407"/>
        <v>0</v>
      </c>
      <c r="AD249">
        <f t="shared" si="407"/>
        <v>0</v>
      </c>
      <c r="AE249">
        <f t="shared" si="407"/>
        <v>0</v>
      </c>
      <c r="AF249">
        <f t="shared" si="407"/>
        <v>0</v>
      </c>
      <c r="AG249">
        <f t="shared" si="407"/>
        <v>0</v>
      </c>
      <c r="AH249">
        <f t="shared" si="407"/>
        <v>0</v>
      </c>
      <c r="AI249">
        <f t="shared" ref="AI249:BN249" si="408">AI100</f>
        <v>0</v>
      </c>
      <c r="AJ249">
        <f t="shared" si="408"/>
        <v>0</v>
      </c>
      <c r="AK249">
        <f t="shared" si="408"/>
        <v>0</v>
      </c>
      <c r="AL249">
        <f t="shared" si="408"/>
        <v>0</v>
      </c>
      <c r="AM249">
        <f t="shared" si="408"/>
        <v>0</v>
      </c>
      <c r="AN249">
        <f t="shared" si="408"/>
        <v>0</v>
      </c>
      <c r="AO249">
        <f t="shared" si="408"/>
        <v>0</v>
      </c>
      <c r="AP249">
        <f t="shared" si="408"/>
        <v>0</v>
      </c>
      <c r="AQ249">
        <f t="shared" si="408"/>
        <v>0</v>
      </c>
      <c r="AR249">
        <f t="shared" si="408"/>
        <v>0</v>
      </c>
      <c r="AS249">
        <f t="shared" si="408"/>
        <v>0</v>
      </c>
      <c r="AT249">
        <f t="shared" si="408"/>
        <v>0</v>
      </c>
      <c r="AU249">
        <f t="shared" si="408"/>
        <v>0</v>
      </c>
      <c r="AV249">
        <f t="shared" si="408"/>
        <v>0</v>
      </c>
      <c r="AW249">
        <f t="shared" si="408"/>
        <v>0</v>
      </c>
      <c r="AX249">
        <f t="shared" si="408"/>
        <v>0</v>
      </c>
      <c r="AY249">
        <f t="shared" si="408"/>
        <v>0</v>
      </c>
      <c r="AZ249">
        <f t="shared" si="408"/>
        <v>0</v>
      </c>
      <c r="BA249">
        <f t="shared" si="408"/>
        <v>0</v>
      </c>
      <c r="BB249">
        <f t="shared" si="408"/>
        <v>0</v>
      </c>
      <c r="BC249">
        <f t="shared" si="408"/>
        <v>0</v>
      </c>
      <c r="BD249">
        <f t="shared" si="408"/>
        <v>0</v>
      </c>
      <c r="BE249">
        <f t="shared" si="408"/>
        <v>0</v>
      </c>
      <c r="BF249">
        <f t="shared" si="408"/>
        <v>0</v>
      </c>
      <c r="BG249">
        <f t="shared" si="408"/>
        <v>0</v>
      </c>
      <c r="BH249">
        <f t="shared" si="408"/>
        <v>0</v>
      </c>
      <c r="BI249">
        <f t="shared" si="408"/>
        <v>0</v>
      </c>
      <c r="BJ249">
        <f t="shared" si="408"/>
        <v>0</v>
      </c>
      <c r="BK249">
        <f t="shared" si="408"/>
        <v>0</v>
      </c>
      <c r="BL249">
        <f t="shared" si="408"/>
        <v>0</v>
      </c>
      <c r="BM249">
        <f t="shared" si="408"/>
        <v>0</v>
      </c>
      <c r="BN249">
        <f t="shared" si="408"/>
        <v>0</v>
      </c>
      <c r="BO249">
        <f t="shared" ref="BO249:CT249" si="409">BO100</f>
        <v>0</v>
      </c>
      <c r="BP249">
        <f t="shared" si="409"/>
        <v>0</v>
      </c>
      <c r="BQ249">
        <f t="shared" si="409"/>
        <v>0</v>
      </c>
      <c r="BR249">
        <f t="shared" si="409"/>
        <v>0</v>
      </c>
      <c r="BS249">
        <f t="shared" si="409"/>
        <v>0</v>
      </c>
      <c r="BT249">
        <f t="shared" si="409"/>
        <v>0</v>
      </c>
      <c r="BU249">
        <f t="shared" si="409"/>
        <v>0</v>
      </c>
      <c r="BV249">
        <f t="shared" si="409"/>
        <v>0</v>
      </c>
      <c r="BW249">
        <f t="shared" si="409"/>
        <v>0</v>
      </c>
      <c r="BX249">
        <f t="shared" si="409"/>
        <v>0</v>
      </c>
      <c r="BY249">
        <f t="shared" si="409"/>
        <v>0</v>
      </c>
      <c r="BZ249">
        <f t="shared" si="409"/>
        <v>0</v>
      </c>
      <c r="CA249">
        <f t="shared" si="409"/>
        <v>0</v>
      </c>
      <c r="CB249">
        <f t="shared" si="409"/>
        <v>0</v>
      </c>
      <c r="CC249">
        <f t="shared" si="409"/>
        <v>0</v>
      </c>
      <c r="CD249">
        <f t="shared" si="409"/>
        <v>0</v>
      </c>
      <c r="CE249">
        <f t="shared" si="409"/>
        <v>0</v>
      </c>
      <c r="CF249">
        <f t="shared" si="409"/>
        <v>0</v>
      </c>
      <c r="CG249">
        <f t="shared" si="409"/>
        <v>0</v>
      </c>
      <c r="CH249">
        <f t="shared" si="409"/>
        <v>0</v>
      </c>
      <c r="CI249">
        <f t="shared" si="409"/>
        <v>0</v>
      </c>
      <c r="CJ249">
        <f t="shared" si="409"/>
        <v>0</v>
      </c>
      <c r="CK249">
        <f t="shared" si="409"/>
        <v>0</v>
      </c>
      <c r="CL249">
        <f t="shared" si="409"/>
        <v>0</v>
      </c>
      <c r="CM249">
        <f t="shared" si="409"/>
        <v>0</v>
      </c>
      <c r="CN249">
        <f t="shared" si="409"/>
        <v>0</v>
      </c>
      <c r="CO249">
        <f t="shared" si="409"/>
        <v>0</v>
      </c>
      <c r="CP249">
        <f t="shared" si="409"/>
        <v>0</v>
      </c>
      <c r="CQ249">
        <f t="shared" si="409"/>
        <v>0</v>
      </c>
      <c r="CR249">
        <f t="shared" si="409"/>
        <v>0</v>
      </c>
      <c r="CS249">
        <f t="shared" si="409"/>
        <v>0</v>
      </c>
      <c r="CT249">
        <f t="shared" si="409"/>
        <v>0</v>
      </c>
      <c r="CU249">
        <f t="shared" ref="CU249:DC249" si="410">CU100</f>
        <v>0</v>
      </c>
      <c r="CV249">
        <f t="shared" si="410"/>
        <v>0</v>
      </c>
      <c r="CW249">
        <f t="shared" si="410"/>
        <v>0</v>
      </c>
      <c r="CX249">
        <f t="shared" si="410"/>
        <v>0</v>
      </c>
      <c r="CY249">
        <f t="shared" si="410"/>
        <v>0</v>
      </c>
      <c r="CZ249">
        <f t="shared" si="410"/>
        <v>0</v>
      </c>
      <c r="DA249">
        <f t="shared" si="410"/>
        <v>0</v>
      </c>
      <c r="DB249">
        <f t="shared" si="410"/>
        <v>0</v>
      </c>
      <c r="DC249">
        <f t="shared" si="410"/>
        <v>0</v>
      </c>
      <c r="DD249">
        <f t="shared" si="390"/>
        <v>0</v>
      </c>
      <c r="DE249">
        <f t="shared" si="390"/>
        <v>0</v>
      </c>
      <c r="DF249">
        <f t="shared" si="390"/>
        <v>0</v>
      </c>
      <c r="DG249">
        <f t="shared" si="390"/>
        <v>0</v>
      </c>
      <c r="DH249">
        <f t="shared" si="390"/>
        <v>0</v>
      </c>
    </row>
    <row r="250" spans="1:112">
      <c r="A250">
        <f t="shared" si="332"/>
        <v>254</v>
      </c>
      <c r="B250" t="str">
        <f t="shared" si="332"/>
        <v>Instituto del Seguro Agrario</v>
      </c>
      <c r="C250">
        <f t="shared" ref="C250:AH250" si="411">C101</f>
        <v>0</v>
      </c>
      <c r="D250">
        <f t="shared" si="411"/>
        <v>0</v>
      </c>
      <c r="E250">
        <f t="shared" si="411"/>
        <v>0</v>
      </c>
      <c r="F250">
        <f t="shared" si="411"/>
        <v>0</v>
      </c>
      <c r="G250">
        <f t="shared" si="411"/>
        <v>0</v>
      </c>
      <c r="H250">
        <f t="shared" si="411"/>
        <v>0</v>
      </c>
      <c r="I250">
        <f t="shared" si="411"/>
        <v>0</v>
      </c>
      <c r="J250">
        <f t="shared" si="411"/>
        <v>0</v>
      </c>
      <c r="K250">
        <f t="shared" si="411"/>
        <v>0</v>
      </c>
      <c r="L250">
        <f t="shared" si="411"/>
        <v>1439286</v>
      </c>
      <c r="M250">
        <f t="shared" si="411"/>
        <v>0</v>
      </c>
      <c r="N250">
        <f t="shared" si="411"/>
        <v>0</v>
      </c>
      <c r="O250">
        <f t="shared" si="411"/>
        <v>0</v>
      </c>
      <c r="P250">
        <f t="shared" si="411"/>
        <v>0</v>
      </c>
      <c r="Q250">
        <f t="shared" si="411"/>
        <v>0</v>
      </c>
      <c r="R250">
        <f t="shared" si="411"/>
        <v>0</v>
      </c>
      <c r="S250">
        <f t="shared" si="411"/>
        <v>0</v>
      </c>
      <c r="T250">
        <f t="shared" si="411"/>
        <v>0</v>
      </c>
      <c r="U250">
        <f t="shared" si="411"/>
        <v>0</v>
      </c>
      <c r="V250">
        <f t="shared" si="411"/>
        <v>0</v>
      </c>
      <c r="W250">
        <f t="shared" si="411"/>
        <v>0</v>
      </c>
      <c r="X250">
        <f t="shared" si="411"/>
        <v>0</v>
      </c>
      <c r="Y250">
        <f t="shared" si="411"/>
        <v>0</v>
      </c>
      <c r="Z250">
        <f t="shared" si="411"/>
        <v>0</v>
      </c>
      <c r="AA250">
        <f t="shared" si="411"/>
        <v>0</v>
      </c>
      <c r="AB250">
        <f t="shared" si="411"/>
        <v>0</v>
      </c>
      <c r="AC250">
        <f t="shared" si="411"/>
        <v>0</v>
      </c>
      <c r="AD250">
        <f t="shared" si="411"/>
        <v>0</v>
      </c>
      <c r="AE250">
        <f t="shared" si="411"/>
        <v>0</v>
      </c>
      <c r="AF250">
        <f t="shared" si="411"/>
        <v>0</v>
      </c>
      <c r="AG250">
        <f t="shared" si="411"/>
        <v>0</v>
      </c>
      <c r="AH250">
        <f t="shared" si="411"/>
        <v>0</v>
      </c>
      <c r="AI250">
        <f t="shared" ref="AI250:BN250" si="412">AI101</f>
        <v>0</v>
      </c>
      <c r="AJ250">
        <f t="shared" si="412"/>
        <v>0</v>
      </c>
      <c r="AK250">
        <f t="shared" si="412"/>
        <v>0</v>
      </c>
      <c r="AL250">
        <f t="shared" si="412"/>
        <v>0</v>
      </c>
      <c r="AM250">
        <f t="shared" si="412"/>
        <v>0</v>
      </c>
      <c r="AN250">
        <f t="shared" si="412"/>
        <v>0</v>
      </c>
      <c r="AO250">
        <f t="shared" si="412"/>
        <v>0</v>
      </c>
      <c r="AP250">
        <f t="shared" si="412"/>
        <v>0</v>
      </c>
      <c r="AQ250">
        <f t="shared" si="412"/>
        <v>0</v>
      </c>
      <c r="AR250">
        <f t="shared" si="412"/>
        <v>0</v>
      </c>
      <c r="AS250">
        <f t="shared" si="412"/>
        <v>0</v>
      </c>
      <c r="AT250">
        <f t="shared" si="412"/>
        <v>0</v>
      </c>
      <c r="AU250">
        <f t="shared" si="412"/>
        <v>0</v>
      </c>
      <c r="AV250">
        <f t="shared" si="412"/>
        <v>0</v>
      </c>
      <c r="AW250">
        <f t="shared" si="412"/>
        <v>0</v>
      </c>
      <c r="AX250">
        <f t="shared" si="412"/>
        <v>0</v>
      </c>
      <c r="AY250">
        <f t="shared" si="412"/>
        <v>0</v>
      </c>
      <c r="AZ250">
        <f t="shared" si="412"/>
        <v>0</v>
      </c>
      <c r="BA250">
        <f t="shared" si="412"/>
        <v>0</v>
      </c>
      <c r="BB250">
        <f t="shared" si="412"/>
        <v>0</v>
      </c>
      <c r="BC250">
        <f t="shared" si="412"/>
        <v>0</v>
      </c>
      <c r="BD250">
        <f t="shared" si="412"/>
        <v>0</v>
      </c>
      <c r="BE250">
        <f t="shared" si="412"/>
        <v>0</v>
      </c>
      <c r="BF250">
        <f t="shared" si="412"/>
        <v>0</v>
      </c>
      <c r="BG250">
        <f t="shared" si="412"/>
        <v>0</v>
      </c>
      <c r="BH250">
        <f t="shared" si="412"/>
        <v>0</v>
      </c>
      <c r="BI250">
        <f t="shared" si="412"/>
        <v>0</v>
      </c>
      <c r="BJ250">
        <f t="shared" si="412"/>
        <v>0</v>
      </c>
      <c r="BK250">
        <f t="shared" si="412"/>
        <v>0</v>
      </c>
      <c r="BL250">
        <f t="shared" si="412"/>
        <v>0</v>
      </c>
      <c r="BM250">
        <f t="shared" si="412"/>
        <v>0</v>
      </c>
      <c r="BN250">
        <f t="shared" si="412"/>
        <v>0</v>
      </c>
      <c r="BO250">
        <f t="shared" ref="BO250:CT250" si="413">BO101</f>
        <v>0</v>
      </c>
      <c r="BP250">
        <f t="shared" si="413"/>
        <v>0</v>
      </c>
      <c r="BQ250">
        <f t="shared" si="413"/>
        <v>0</v>
      </c>
      <c r="BR250">
        <f t="shared" si="413"/>
        <v>0</v>
      </c>
      <c r="BS250">
        <f t="shared" si="413"/>
        <v>0</v>
      </c>
      <c r="BT250">
        <f t="shared" si="413"/>
        <v>0</v>
      </c>
      <c r="BU250">
        <f t="shared" si="413"/>
        <v>0</v>
      </c>
      <c r="BV250">
        <f t="shared" si="413"/>
        <v>0</v>
      </c>
      <c r="BW250">
        <f t="shared" si="413"/>
        <v>0</v>
      </c>
      <c r="BX250">
        <f t="shared" si="413"/>
        <v>0</v>
      </c>
      <c r="BY250">
        <f t="shared" si="413"/>
        <v>0</v>
      </c>
      <c r="BZ250">
        <f t="shared" si="413"/>
        <v>0</v>
      </c>
      <c r="CA250">
        <f t="shared" si="413"/>
        <v>0</v>
      </c>
      <c r="CB250">
        <f t="shared" si="413"/>
        <v>0</v>
      </c>
      <c r="CC250">
        <f t="shared" si="413"/>
        <v>0</v>
      </c>
      <c r="CD250">
        <f t="shared" si="413"/>
        <v>0</v>
      </c>
      <c r="CE250">
        <f t="shared" si="413"/>
        <v>0</v>
      </c>
      <c r="CF250">
        <f t="shared" si="413"/>
        <v>0</v>
      </c>
      <c r="CG250">
        <f t="shared" si="413"/>
        <v>0</v>
      </c>
      <c r="CH250">
        <f t="shared" si="413"/>
        <v>0</v>
      </c>
      <c r="CI250">
        <f t="shared" si="413"/>
        <v>0</v>
      </c>
      <c r="CJ250">
        <f t="shared" si="413"/>
        <v>0</v>
      </c>
      <c r="CK250">
        <f t="shared" si="413"/>
        <v>0</v>
      </c>
      <c r="CL250">
        <f t="shared" si="413"/>
        <v>0</v>
      </c>
      <c r="CM250">
        <f t="shared" si="413"/>
        <v>0</v>
      </c>
      <c r="CN250">
        <f t="shared" si="413"/>
        <v>0</v>
      </c>
      <c r="CO250">
        <f t="shared" si="413"/>
        <v>0</v>
      </c>
      <c r="CP250">
        <f t="shared" si="413"/>
        <v>0</v>
      </c>
      <c r="CQ250">
        <f t="shared" si="413"/>
        <v>0</v>
      </c>
      <c r="CR250">
        <f t="shared" si="413"/>
        <v>0</v>
      </c>
      <c r="CS250">
        <f t="shared" si="413"/>
        <v>0</v>
      </c>
      <c r="CT250">
        <f t="shared" si="413"/>
        <v>0</v>
      </c>
      <c r="CU250">
        <f t="shared" ref="CU250:DC250" si="414">CU101</f>
        <v>0</v>
      </c>
      <c r="CV250">
        <f t="shared" si="414"/>
        <v>0</v>
      </c>
      <c r="CW250">
        <f t="shared" si="414"/>
        <v>0</v>
      </c>
      <c r="CX250">
        <f t="shared" si="414"/>
        <v>0</v>
      </c>
      <c r="CY250">
        <f t="shared" si="414"/>
        <v>0</v>
      </c>
      <c r="CZ250">
        <f t="shared" si="414"/>
        <v>0</v>
      </c>
      <c r="DA250">
        <f t="shared" si="414"/>
        <v>0</v>
      </c>
      <c r="DB250">
        <f t="shared" si="414"/>
        <v>0</v>
      </c>
      <c r="DC250">
        <f t="shared" si="414"/>
        <v>0</v>
      </c>
      <c r="DD250">
        <f t="shared" si="390"/>
        <v>0</v>
      </c>
      <c r="DE250">
        <f t="shared" si="390"/>
        <v>0</v>
      </c>
      <c r="DF250">
        <f t="shared" si="390"/>
        <v>0</v>
      </c>
      <c r="DG250">
        <f t="shared" si="390"/>
        <v>0</v>
      </c>
      <c r="DH250">
        <f t="shared" si="390"/>
        <v>0</v>
      </c>
    </row>
    <row r="251" spans="1:112">
      <c r="A251">
        <f t="shared" ref="A251:B270" si="415">A102</f>
        <v>593</v>
      </c>
      <c r="B251" t="str">
        <f t="shared" si="415"/>
        <v>Empresa Pública YACANA</v>
      </c>
      <c r="C251">
        <f t="shared" ref="C251:AH251" si="416">C102</f>
        <v>0</v>
      </c>
      <c r="D251">
        <f t="shared" si="416"/>
        <v>0</v>
      </c>
      <c r="E251">
        <f t="shared" si="416"/>
        <v>0</v>
      </c>
      <c r="F251">
        <f t="shared" si="416"/>
        <v>0</v>
      </c>
      <c r="G251">
        <f t="shared" si="416"/>
        <v>0</v>
      </c>
      <c r="H251">
        <f t="shared" si="416"/>
        <v>2050</v>
      </c>
      <c r="I251">
        <f t="shared" si="416"/>
        <v>0</v>
      </c>
      <c r="J251">
        <f t="shared" si="416"/>
        <v>0</v>
      </c>
      <c r="K251">
        <f t="shared" si="416"/>
        <v>0</v>
      </c>
      <c r="L251">
        <f t="shared" si="416"/>
        <v>0</v>
      </c>
      <c r="M251">
        <f t="shared" si="416"/>
        <v>0</v>
      </c>
      <c r="N251">
        <f t="shared" si="416"/>
        <v>0</v>
      </c>
      <c r="O251">
        <f t="shared" si="416"/>
        <v>0</v>
      </c>
      <c r="P251">
        <f t="shared" si="416"/>
        <v>0</v>
      </c>
      <c r="Q251">
        <f t="shared" si="416"/>
        <v>0</v>
      </c>
      <c r="R251">
        <f t="shared" si="416"/>
        <v>0</v>
      </c>
      <c r="S251">
        <f t="shared" si="416"/>
        <v>0</v>
      </c>
      <c r="T251">
        <f t="shared" si="416"/>
        <v>0</v>
      </c>
      <c r="U251">
        <f t="shared" si="416"/>
        <v>0</v>
      </c>
      <c r="V251">
        <f t="shared" si="416"/>
        <v>0</v>
      </c>
      <c r="W251">
        <f t="shared" si="416"/>
        <v>0</v>
      </c>
      <c r="X251">
        <f t="shared" si="416"/>
        <v>0</v>
      </c>
      <c r="Y251">
        <f t="shared" si="416"/>
        <v>0</v>
      </c>
      <c r="Z251">
        <f t="shared" si="416"/>
        <v>0</v>
      </c>
      <c r="AA251">
        <f t="shared" si="416"/>
        <v>0</v>
      </c>
      <c r="AB251">
        <f t="shared" si="416"/>
        <v>0</v>
      </c>
      <c r="AC251">
        <f t="shared" si="416"/>
        <v>0</v>
      </c>
      <c r="AD251">
        <f t="shared" si="416"/>
        <v>0</v>
      </c>
      <c r="AE251">
        <f t="shared" si="416"/>
        <v>0</v>
      </c>
      <c r="AF251">
        <f t="shared" si="416"/>
        <v>0</v>
      </c>
      <c r="AG251">
        <f t="shared" si="416"/>
        <v>0</v>
      </c>
      <c r="AH251">
        <f t="shared" si="416"/>
        <v>0</v>
      </c>
      <c r="AI251">
        <f t="shared" ref="AI251:BN251" si="417">AI102</f>
        <v>0</v>
      </c>
      <c r="AJ251">
        <f t="shared" si="417"/>
        <v>0</v>
      </c>
      <c r="AK251">
        <f t="shared" si="417"/>
        <v>0</v>
      </c>
      <c r="AL251">
        <f t="shared" si="417"/>
        <v>0</v>
      </c>
      <c r="AM251">
        <f t="shared" si="417"/>
        <v>0</v>
      </c>
      <c r="AN251">
        <f t="shared" si="417"/>
        <v>0</v>
      </c>
      <c r="AO251">
        <f t="shared" si="417"/>
        <v>0</v>
      </c>
      <c r="AP251">
        <f t="shared" si="417"/>
        <v>0</v>
      </c>
      <c r="AQ251">
        <f t="shared" si="417"/>
        <v>0</v>
      </c>
      <c r="AR251">
        <f t="shared" si="417"/>
        <v>0</v>
      </c>
      <c r="AS251">
        <f t="shared" si="417"/>
        <v>0</v>
      </c>
      <c r="AT251">
        <f t="shared" si="417"/>
        <v>0</v>
      </c>
      <c r="AU251">
        <f t="shared" si="417"/>
        <v>0</v>
      </c>
      <c r="AV251">
        <f t="shared" si="417"/>
        <v>0</v>
      </c>
      <c r="AW251">
        <f t="shared" si="417"/>
        <v>0</v>
      </c>
      <c r="AX251">
        <f t="shared" si="417"/>
        <v>0</v>
      </c>
      <c r="AY251">
        <f t="shared" si="417"/>
        <v>0</v>
      </c>
      <c r="AZ251">
        <f t="shared" si="417"/>
        <v>0</v>
      </c>
      <c r="BA251">
        <f t="shared" si="417"/>
        <v>0</v>
      </c>
      <c r="BB251">
        <f t="shared" si="417"/>
        <v>0</v>
      </c>
      <c r="BC251">
        <f t="shared" si="417"/>
        <v>0</v>
      </c>
      <c r="BD251">
        <f t="shared" si="417"/>
        <v>0</v>
      </c>
      <c r="BE251">
        <f t="shared" si="417"/>
        <v>0</v>
      </c>
      <c r="BF251">
        <f t="shared" si="417"/>
        <v>0</v>
      </c>
      <c r="BG251">
        <f t="shared" si="417"/>
        <v>0</v>
      </c>
      <c r="BH251">
        <f t="shared" si="417"/>
        <v>0</v>
      </c>
      <c r="BI251">
        <f t="shared" si="417"/>
        <v>0</v>
      </c>
      <c r="BJ251">
        <f t="shared" si="417"/>
        <v>0</v>
      </c>
      <c r="BK251">
        <f t="shared" si="417"/>
        <v>0</v>
      </c>
      <c r="BL251">
        <f t="shared" si="417"/>
        <v>0</v>
      </c>
      <c r="BM251">
        <f t="shared" si="417"/>
        <v>0</v>
      </c>
      <c r="BN251">
        <f t="shared" si="417"/>
        <v>0</v>
      </c>
      <c r="BO251">
        <f t="shared" ref="BO251:CT251" si="418">BO102</f>
        <v>0</v>
      </c>
      <c r="BP251">
        <f t="shared" si="418"/>
        <v>0</v>
      </c>
      <c r="BQ251">
        <f t="shared" si="418"/>
        <v>0</v>
      </c>
      <c r="BR251">
        <f t="shared" si="418"/>
        <v>0</v>
      </c>
      <c r="BS251">
        <f t="shared" si="418"/>
        <v>0</v>
      </c>
      <c r="BT251">
        <f t="shared" si="418"/>
        <v>0</v>
      </c>
      <c r="BU251">
        <f t="shared" si="418"/>
        <v>0</v>
      </c>
      <c r="BV251">
        <f t="shared" si="418"/>
        <v>0</v>
      </c>
      <c r="BW251">
        <f t="shared" si="418"/>
        <v>0</v>
      </c>
      <c r="BX251">
        <f t="shared" si="418"/>
        <v>0</v>
      </c>
      <c r="BY251">
        <f t="shared" si="418"/>
        <v>0</v>
      </c>
      <c r="BZ251">
        <f t="shared" si="418"/>
        <v>0</v>
      </c>
      <c r="CA251">
        <f t="shared" si="418"/>
        <v>0</v>
      </c>
      <c r="CB251">
        <f t="shared" si="418"/>
        <v>0</v>
      </c>
      <c r="CC251">
        <f t="shared" si="418"/>
        <v>0</v>
      </c>
      <c r="CD251">
        <f t="shared" si="418"/>
        <v>0</v>
      </c>
      <c r="CE251">
        <f t="shared" si="418"/>
        <v>0</v>
      </c>
      <c r="CF251">
        <f t="shared" si="418"/>
        <v>0</v>
      </c>
      <c r="CG251">
        <f t="shared" si="418"/>
        <v>0</v>
      </c>
      <c r="CH251">
        <f t="shared" si="418"/>
        <v>0</v>
      </c>
      <c r="CI251">
        <f t="shared" si="418"/>
        <v>0</v>
      </c>
      <c r="CJ251">
        <f t="shared" si="418"/>
        <v>0</v>
      </c>
      <c r="CK251">
        <f t="shared" si="418"/>
        <v>0</v>
      </c>
      <c r="CL251">
        <f t="shared" si="418"/>
        <v>0</v>
      </c>
      <c r="CM251">
        <f t="shared" si="418"/>
        <v>0</v>
      </c>
      <c r="CN251">
        <f t="shared" si="418"/>
        <v>0</v>
      </c>
      <c r="CO251">
        <f t="shared" si="418"/>
        <v>0</v>
      </c>
      <c r="CP251">
        <f t="shared" si="418"/>
        <v>0</v>
      </c>
      <c r="CQ251">
        <f t="shared" si="418"/>
        <v>0</v>
      </c>
      <c r="CR251">
        <f t="shared" si="418"/>
        <v>0</v>
      </c>
      <c r="CS251">
        <f t="shared" si="418"/>
        <v>0</v>
      </c>
      <c r="CT251">
        <f t="shared" si="418"/>
        <v>0</v>
      </c>
      <c r="CU251">
        <f t="shared" ref="CU251:DC251" si="419">CU102</f>
        <v>0</v>
      </c>
      <c r="CV251">
        <f t="shared" si="419"/>
        <v>0</v>
      </c>
      <c r="CW251">
        <f t="shared" si="419"/>
        <v>0</v>
      </c>
      <c r="CX251">
        <f t="shared" si="419"/>
        <v>0</v>
      </c>
      <c r="CY251">
        <f t="shared" si="419"/>
        <v>0</v>
      </c>
      <c r="CZ251">
        <f t="shared" si="419"/>
        <v>0</v>
      </c>
      <c r="DA251">
        <f t="shared" si="419"/>
        <v>0</v>
      </c>
      <c r="DB251">
        <f t="shared" si="419"/>
        <v>0</v>
      </c>
      <c r="DC251">
        <f t="shared" si="419"/>
        <v>0</v>
      </c>
      <c r="DD251">
        <f t="shared" si="390"/>
        <v>0</v>
      </c>
      <c r="DE251">
        <f t="shared" si="390"/>
        <v>0</v>
      </c>
      <c r="DF251">
        <f t="shared" si="390"/>
        <v>0</v>
      </c>
      <c r="DG251">
        <f t="shared" si="390"/>
        <v>0</v>
      </c>
      <c r="DH251">
        <f t="shared" si="390"/>
        <v>0</v>
      </c>
    </row>
    <row r="252" spans="1:112">
      <c r="A252">
        <f t="shared" si="415"/>
        <v>6</v>
      </c>
      <c r="B252" t="str">
        <f t="shared" si="415"/>
        <v>Vicepresidencia del Estado Plurinacional</v>
      </c>
      <c r="C252">
        <f t="shared" ref="C252:AH252" si="420">C103</f>
        <v>0</v>
      </c>
      <c r="D252">
        <f t="shared" si="420"/>
        <v>0</v>
      </c>
      <c r="E252">
        <f t="shared" si="420"/>
        <v>0</v>
      </c>
      <c r="F252">
        <f t="shared" si="420"/>
        <v>0</v>
      </c>
      <c r="G252">
        <f t="shared" si="420"/>
        <v>0</v>
      </c>
      <c r="H252">
        <f t="shared" si="420"/>
        <v>1975.19</v>
      </c>
      <c r="I252">
        <f t="shared" si="420"/>
        <v>0</v>
      </c>
      <c r="J252">
        <f t="shared" si="420"/>
        <v>0</v>
      </c>
      <c r="K252">
        <f t="shared" si="420"/>
        <v>0</v>
      </c>
      <c r="L252">
        <f t="shared" si="420"/>
        <v>0</v>
      </c>
      <c r="M252">
        <f t="shared" si="420"/>
        <v>0</v>
      </c>
      <c r="N252">
        <f t="shared" si="420"/>
        <v>0</v>
      </c>
      <c r="O252">
        <f t="shared" si="420"/>
        <v>0</v>
      </c>
      <c r="P252">
        <f t="shared" si="420"/>
        <v>0</v>
      </c>
      <c r="Q252">
        <f t="shared" si="420"/>
        <v>0</v>
      </c>
      <c r="R252">
        <f t="shared" si="420"/>
        <v>0</v>
      </c>
      <c r="S252">
        <f t="shared" si="420"/>
        <v>0</v>
      </c>
      <c r="T252">
        <f t="shared" si="420"/>
        <v>0</v>
      </c>
      <c r="U252">
        <f t="shared" si="420"/>
        <v>0</v>
      </c>
      <c r="V252">
        <f t="shared" si="420"/>
        <v>0</v>
      </c>
      <c r="W252">
        <f t="shared" si="420"/>
        <v>0</v>
      </c>
      <c r="X252">
        <f t="shared" si="420"/>
        <v>0</v>
      </c>
      <c r="Y252">
        <f t="shared" si="420"/>
        <v>0</v>
      </c>
      <c r="Z252">
        <f t="shared" si="420"/>
        <v>0</v>
      </c>
      <c r="AA252">
        <f t="shared" si="420"/>
        <v>0</v>
      </c>
      <c r="AB252">
        <f t="shared" si="420"/>
        <v>0</v>
      </c>
      <c r="AC252">
        <f t="shared" si="420"/>
        <v>0</v>
      </c>
      <c r="AD252">
        <f t="shared" si="420"/>
        <v>0</v>
      </c>
      <c r="AE252">
        <f t="shared" si="420"/>
        <v>0</v>
      </c>
      <c r="AF252">
        <f t="shared" si="420"/>
        <v>0</v>
      </c>
      <c r="AG252">
        <f t="shared" si="420"/>
        <v>0</v>
      </c>
      <c r="AH252">
        <f t="shared" si="420"/>
        <v>0</v>
      </c>
      <c r="AI252">
        <f t="shared" ref="AI252:BN252" si="421">AI103</f>
        <v>0</v>
      </c>
      <c r="AJ252">
        <f t="shared" si="421"/>
        <v>0</v>
      </c>
      <c r="AK252">
        <f t="shared" si="421"/>
        <v>0</v>
      </c>
      <c r="AL252">
        <f t="shared" si="421"/>
        <v>0</v>
      </c>
      <c r="AM252">
        <f t="shared" si="421"/>
        <v>0</v>
      </c>
      <c r="AN252">
        <f t="shared" si="421"/>
        <v>0</v>
      </c>
      <c r="AO252">
        <f t="shared" si="421"/>
        <v>0</v>
      </c>
      <c r="AP252">
        <f t="shared" si="421"/>
        <v>0</v>
      </c>
      <c r="AQ252">
        <f t="shared" si="421"/>
        <v>0</v>
      </c>
      <c r="AR252">
        <f t="shared" si="421"/>
        <v>0</v>
      </c>
      <c r="AS252">
        <f t="shared" si="421"/>
        <v>0</v>
      </c>
      <c r="AT252">
        <f t="shared" si="421"/>
        <v>0</v>
      </c>
      <c r="AU252">
        <f t="shared" si="421"/>
        <v>0</v>
      </c>
      <c r="AV252">
        <f t="shared" si="421"/>
        <v>0</v>
      </c>
      <c r="AW252">
        <f t="shared" si="421"/>
        <v>0</v>
      </c>
      <c r="AX252">
        <f t="shared" si="421"/>
        <v>0</v>
      </c>
      <c r="AY252">
        <f t="shared" si="421"/>
        <v>0</v>
      </c>
      <c r="AZ252">
        <f t="shared" si="421"/>
        <v>0</v>
      </c>
      <c r="BA252">
        <f t="shared" si="421"/>
        <v>0</v>
      </c>
      <c r="BB252">
        <f t="shared" si="421"/>
        <v>0</v>
      </c>
      <c r="BC252">
        <f t="shared" si="421"/>
        <v>0</v>
      </c>
      <c r="BD252">
        <f t="shared" si="421"/>
        <v>0</v>
      </c>
      <c r="BE252">
        <f t="shared" si="421"/>
        <v>0</v>
      </c>
      <c r="BF252">
        <f t="shared" si="421"/>
        <v>0</v>
      </c>
      <c r="BG252">
        <f t="shared" si="421"/>
        <v>0</v>
      </c>
      <c r="BH252">
        <f t="shared" si="421"/>
        <v>0</v>
      </c>
      <c r="BI252">
        <f t="shared" si="421"/>
        <v>0</v>
      </c>
      <c r="BJ252">
        <f t="shared" si="421"/>
        <v>0</v>
      </c>
      <c r="BK252">
        <f t="shared" si="421"/>
        <v>0</v>
      </c>
      <c r="BL252">
        <f t="shared" si="421"/>
        <v>0</v>
      </c>
      <c r="BM252">
        <f t="shared" si="421"/>
        <v>0</v>
      </c>
      <c r="BN252">
        <f t="shared" si="421"/>
        <v>0</v>
      </c>
      <c r="BO252">
        <f t="shared" ref="BO252:CT252" si="422">BO103</f>
        <v>0</v>
      </c>
      <c r="BP252">
        <f t="shared" si="422"/>
        <v>0</v>
      </c>
      <c r="BQ252">
        <f t="shared" si="422"/>
        <v>0</v>
      </c>
      <c r="BR252">
        <f t="shared" si="422"/>
        <v>0</v>
      </c>
      <c r="BS252">
        <f t="shared" si="422"/>
        <v>0</v>
      </c>
      <c r="BT252">
        <f t="shared" si="422"/>
        <v>0</v>
      </c>
      <c r="BU252">
        <f t="shared" si="422"/>
        <v>0</v>
      </c>
      <c r="BV252">
        <f t="shared" si="422"/>
        <v>0</v>
      </c>
      <c r="BW252">
        <f t="shared" si="422"/>
        <v>0</v>
      </c>
      <c r="BX252">
        <f t="shared" si="422"/>
        <v>0</v>
      </c>
      <c r="BY252">
        <f t="shared" si="422"/>
        <v>0</v>
      </c>
      <c r="BZ252">
        <f t="shared" si="422"/>
        <v>0</v>
      </c>
      <c r="CA252">
        <f t="shared" si="422"/>
        <v>0</v>
      </c>
      <c r="CB252">
        <f t="shared" si="422"/>
        <v>0</v>
      </c>
      <c r="CC252">
        <f t="shared" si="422"/>
        <v>0</v>
      </c>
      <c r="CD252">
        <f t="shared" si="422"/>
        <v>0</v>
      </c>
      <c r="CE252">
        <f t="shared" si="422"/>
        <v>0</v>
      </c>
      <c r="CF252">
        <f t="shared" si="422"/>
        <v>0</v>
      </c>
      <c r="CG252">
        <f t="shared" si="422"/>
        <v>0</v>
      </c>
      <c r="CH252">
        <f t="shared" si="422"/>
        <v>0</v>
      </c>
      <c r="CI252">
        <f t="shared" si="422"/>
        <v>0</v>
      </c>
      <c r="CJ252">
        <f t="shared" si="422"/>
        <v>0</v>
      </c>
      <c r="CK252">
        <f t="shared" si="422"/>
        <v>0</v>
      </c>
      <c r="CL252">
        <f t="shared" si="422"/>
        <v>0</v>
      </c>
      <c r="CM252">
        <f t="shared" si="422"/>
        <v>0</v>
      </c>
      <c r="CN252">
        <f t="shared" si="422"/>
        <v>0</v>
      </c>
      <c r="CO252">
        <f t="shared" si="422"/>
        <v>0</v>
      </c>
      <c r="CP252">
        <f t="shared" si="422"/>
        <v>0</v>
      </c>
      <c r="CQ252">
        <f t="shared" si="422"/>
        <v>0</v>
      </c>
      <c r="CR252">
        <f t="shared" si="422"/>
        <v>0</v>
      </c>
      <c r="CS252">
        <f t="shared" si="422"/>
        <v>0</v>
      </c>
      <c r="CT252">
        <f t="shared" si="422"/>
        <v>0</v>
      </c>
      <c r="CU252">
        <f t="shared" ref="CU252:DC252" si="423">CU103</f>
        <v>0</v>
      </c>
      <c r="CV252">
        <f t="shared" si="423"/>
        <v>0</v>
      </c>
      <c r="CW252">
        <f t="shared" si="423"/>
        <v>0</v>
      </c>
      <c r="CX252">
        <f t="shared" si="423"/>
        <v>0</v>
      </c>
      <c r="CY252">
        <f t="shared" si="423"/>
        <v>0</v>
      </c>
      <c r="CZ252">
        <f t="shared" si="423"/>
        <v>0</v>
      </c>
      <c r="DA252">
        <f t="shared" si="423"/>
        <v>0</v>
      </c>
      <c r="DB252">
        <f t="shared" si="423"/>
        <v>0</v>
      </c>
      <c r="DC252">
        <f t="shared" si="423"/>
        <v>0</v>
      </c>
      <c r="DD252">
        <f t="shared" si="390"/>
        <v>0</v>
      </c>
      <c r="DE252">
        <f t="shared" si="390"/>
        <v>0</v>
      </c>
      <c r="DF252">
        <f t="shared" si="390"/>
        <v>0</v>
      </c>
      <c r="DG252">
        <f t="shared" si="390"/>
        <v>0</v>
      </c>
      <c r="DH252">
        <f t="shared" si="390"/>
        <v>0</v>
      </c>
    </row>
    <row r="253" spans="1:112">
      <c r="A253">
        <f t="shared" si="415"/>
        <v>265</v>
      </c>
      <c r="B253" t="str">
        <f t="shared" si="415"/>
        <v>Direc. Dptal. de Educación  Chuquisaca</v>
      </c>
      <c r="C253">
        <f t="shared" ref="C253:AH253" si="424">C104</f>
        <v>0</v>
      </c>
      <c r="D253">
        <f t="shared" si="424"/>
        <v>0</v>
      </c>
      <c r="E253">
        <f t="shared" si="424"/>
        <v>0</v>
      </c>
      <c r="F253">
        <f t="shared" si="424"/>
        <v>0</v>
      </c>
      <c r="G253">
        <f t="shared" si="424"/>
        <v>0</v>
      </c>
      <c r="H253">
        <f t="shared" si="424"/>
        <v>0</v>
      </c>
      <c r="I253">
        <f t="shared" si="424"/>
        <v>0</v>
      </c>
      <c r="J253">
        <f t="shared" si="424"/>
        <v>6792</v>
      </c>
      <c r="K253">
        <f t="shared" si="424"/>
        <v>0</v>
      </c>
      <c r="L253">
        <f t="shared" si="424"/>
        <v>0</v>
      </c>
      <c r="M253">
        <f t="shared" si="424"/>
        <v>0</v>
      </c>
      <c r="N253">
        <f t="shared" si="424"/>
        <v>0</v>
      </c>
      <c r="O253">
        <f t="shared" si="424"/>
        <v>0</v>
      </c>
      <c r="P253">
        <f t="shared" si="424"/>
        <v>0</v>
      </c>
      <c r="Q253">
        <f t="shared" si="424"/>
        <v>0</v>
      </c>
      <c r="R253">
        <f t="shared" si="424"/>
        <v>0</v>
      </c>
      <c r="S253">
        <f t="shared" si="424"/>
        <v>0</v>
      </c>
      <c r="T253">
        <f t="shared" si="424"/>
        <v>0</v>
      </c>
      <c r="U253">
        <f t="shared" si="424"/>
        <v>0</v>
      </c>
      <c r="V253">
        <f t="shared" si="424"/>
        <v>0</v>
      </c>
      <c r="W253">
        <f t="shared" si="424"/>
        <v>0</v>
      </c>
      <c r="X253">
        <f t="shared" si="424"/>
        <v>0</v>
      </c>
      <c r="Y253">
        <f t="shared" si="424"/>
        <v>0</v>
      </c>
      <c r="Z253">
        <f t="shared" si="424"/>
        <v>0</v>
      </c>
      <c r="AA253">
        <f t="shared" si="424"/>
        <v>0</v>
      </c>
      <c r="AB253">
        <f t="shared" si="424"/>
        <v>0</v>
      </c>
      <c r="AC253">
        <f t="shared" si="424"/>
        <v>0</v>
      </c>
      <c r="AD253">
        <f t="shared" si="424"/>
        <v>0</v>
      </c>
      <c r="AE253">
        <f t="shared" si="424"/>
        <v>0</v>
      </c>
      <c r="AF253">
        <f t="shared" si="424"/>
        <v>0</v>
      </c>
      <c r="AG253">
        <f t="shared" si="424"/>
        <v>0</v>
      </c>
      <c r="AH253">
        <f t="shared" si="424"/>
        <v>0</v>
      </c>
      <c r="AI253">
        <f t="shared" ref="AI253:BN253" si="425">AI104</f>
        <v>0</v>
      </c>
      <c r="AJ253">
        <f t="shared" si="425"/>
        <v>0</v>
      </c>
      <c r="AK253">
        <f t="shared" si="425"/>
        <v>0</v>
      </c>
      <c r="AL253">
        <f t="shared" si="425"/>
        <v>0</v>
      </c>
      <c r="AM253">
        <f t="shared" si="425"/>
        <v>0</v>
      </c>
      <c r="AN253">
        <f t="shared" si="425"/>
        <v>0</v>
      </c>
      <c r="AO253">
        <f t="shared" si="425"/>
        <v>0</v>
      </c>
      <c r="AP253">
        <f t="shared" si="425"/>
        <v>0</v>
      </c>
      <c r="AQ253">
        <f t="shared" si="425"/>
        <v>0</v>
      </c>
      <c r="AR253">
        <f t="shared" si="425"/>
        <v>0</v>
      </c>
      <c r="AS253">
        <f t="shared" si="425"/>
        <v>0</v>
      </c>
      <c r="AT253">
        <f t="shared" si="425"/>
        <v>0</v>
      </c>
      <c r="AU253">
        <f t="shared" si="425"/>
        <v>0</v>
      </c>
      <c r="AV253">
        <f t="shared" si="425"/>
        <v>0</v>
      </c>
      <c r="AW253">
        <f t="shared" si="425"/>
        <v>0</v>
      </c>
      <c r="AX253">
        <f t="shared" si="425"/>
        <v>0</v>
      </c>
      <c r="AY253">
        <f t="shared" si="425"/>
        <v>0</v>
      </c>
      <c r="AZ253">
        <f t="shared" si="425"/>
        <v>0</v>
      </c>
      <c r="BA253">
        <f t="shared" si="425"/>
        <v>0</v>
      </c>
      <c r="BB253">
        <f t="shared" si="425"/>
        <v>0</v>
      </c>
      <c r="BC253">
        <f t="shared" si="425"/>
        <v>0</v>
      </c>
      <c r="BD253">
        <f t="shared" si="425"/>
        <v>0</v>
      </c>
      <c r="BE253">
        <f t="shared" si="425"/>
        <v>0</v>
      </c>
      <c r="BF253">
        <f t="shared" si="425"/>
        <v>0</v>
      </c>
      <c r="BG253">
        <f t="shared" si="425"/>
        <v>0</v>
      </c>
      <c r="BH253">
        <f t="shared" si="425"/>
        <v>0</v>
      </c>
      <c r="BI253">
        <f t="shared" si="425"/>
        <v>0</v>
      </c>
      <c r="BJ253">
        <f t="shared" si="425"/>
        <v>0</v>
      </c>
      <c r="BK253">
        <f t="shared" si="425"/>
        <v>0</v>
      </c>
      <c r="BL253">
        <f t="shared" si="425"/>
        <v>0</v>
      </c>
      <c r="BM253">
        <f t="shared" si="425"/>
        <v>0</v>
      </c>
      <c r="BN253">
        <f t="shared" si="425"/>
        <v>0</v>
      </c>
      <c r="BO253">
        <f t="shared" ref="BO253:CT253" si="426">BO104</f>
        <v>0</v>
      </c>
      <c r="BP253">
        <f t="shared" si="426"/>
        <v>0</v>
      </c>
      <c r="BQ253">
        <f t="shared" si="426"/>
        <v>0</v>
      </c>
      <c r="BR253">
        <f t="shared" si="426"/>
        <v>0</v>
      </c>
      <c r="BS253">
        <f t="shared" si="426"/>
        <v>0</v>
      </c>
      <c r="BT253">
        <f t="shared" si="426"/>
        <v>0</v>
      </c>
      <c r="BU253">
        <f t="shared" si="426"/>
        <v>0</v>
      </c>
      <c r="BV253">
        <f t="shared" si="426"/>
        <v>0</v>
      </c>
      <c r="BW253">
        <f t="shared" si="426"/>
        <v>0</v>
      </c>
      <c r="BX253">
        <f t="shared" si="426"/>
        <v>0</v>
      </c>
      <c r="BY253">
        <f t="shared" si="426"/>
        <v>0</v>
      </c>
      <c r="BZ253">
        <f t="shared" si="426"/>
        <v>0</v>
      </c>
      <c r="CA253">
        <f t="shared" si="426"/>
        <v>0</v>
      </c>
      <c r="CB253">
        <f t="shared" si="426"/>
        <v>0</v>
      </c>
      <c r="CC253">
        <f t="shared" si="426"/>
        <v>0</v>
      </c>
      <c r="CD253">
        <f t="shared" si="426"/>
        <v>0</v>
      </c>
      <c r="CE253">
        <f t="shared" si="426"/>
        <v>0</v>
      </c>
      <c r="CF253">
        <f t="shared" si="426"/>
        <v>0</v>
      </c>
      <c r="CG253">
        <f t="shared" si="426"/>
        <v>0</v>
      </c>
      <c r="CH253">
        <f t="shared" si="426"/>
        <v>0</v>
      </c>
      <c r="CI253">
        <f t="shared" si="426"/>
        <v>0</v>
      </c>
      <c r="CJ253">
        <f t="shared" si="426"/>
        <v>0</v>
      </c>
      <c r="CK253">
        <f t="shared" si="426"/>
        <v>0</v>
      </c>
      <c r="CL253">
        <f t="shared" si="426"/>
        <v>0</v>
      </c>
      <c r="CM253">
        <f t="shared" si="426"/>
        <v>0</v>
      </c>
      <c r="CN253">
        <f t="shared" si="426"/>
        <v>0</v>
      </c>
      <c r="CO253">
        <f t="shared" si="426"/>
        <v>0</v>
      </c>
      <c r="CP253">
        <f t="shared" si="426"/>
        <v>0</v>
      </c>
      <c r="CQ253">
        <f t="shared" si="426"/>
        <v>0</v>
      </c>
      <c r="CR253">
        <f t="shared" si="426"/>
        <v>0</v>
      </c>
      <c r="CS253">
        <f t="shared" si="426"/>
        <v>0</v>
      </c>
      <c r="CT253">
        <f t="shared" si="426"/>
        <v>0</v>
      </c>
      <c r="CU253">
        <f t="shared" ref="CU253:DC253" si="427">CU104</f>
        <v>0</v>
      </c>
      <c r="CV253">
        <f t="shared" si="427"/>
        <v>0</v>
      </c>
      <c r="CW253">
        <f t="shared" si="427"/>
        <v>0</v>
      </c>
      <c r="CX253">
        <f t="shared" si="427"/>
        <v>0</v>
      </c>
      <c r="CY253">
        <f t="shared" si="427"/>
        <v>0</v>
      </c>
      <c r="CZ253">
        <f t="shared" si="427"/>
        <v>0</v>
      </c>
      <c r="DA253">
        <f t="shared" si="427"/>
        <v>0</v>
      </c>
      <c r="DB253">
        <f t="shared" si="427"/>
        <v>0</v>
      </c>
      <c r="DC253">
        <f t="shared" si="427"/>
        <v>0</v>
      </c>
      <c r="DD253">
        <f t="shared" si="390"/>
        <v>0</v>
      </c>
      <c r="DE253">
        <f t="shared" si="390"/>
        <v>0</v>
      </c>
      <c r="DF253">
        <f t="shared" si="390"/>
        <v>0</v>
      </c>
      <c r="DG253">
        <f t="shared" si="390"/>
        <v>0</v>
      </c>
      <c r="DH253">
        <f t="shared" si="390"/>
        <v>0</v>
      </c>
    </row>
    <row r="254" spans="1:112">
      <c r="A254">
        <f t="shared" si="415"/>
        <v>292</v>
      </c>
      <c r="B254" t="str">
        <f t="shared" si="415"/>
        <v>Vías Bolivia</v>
      </c>
      <c r="C254">
        <f t="shared" ref="C254:AH254" si="428">C105</f>
        <v>0</v>
      </c>
      <c r="D254">
        <f t="shared" si="428"/>
        <v>0</v>
      </c>
      <c r="E254">
        <f t="shared" si="428"/>
        <v>0</v>
      </c>
      <c r="F254">
        <f t="shared" si="428"/>
        <v>0</v>
      </c>
      <c r="G254">
        <f t="shared" si="428"/>
        <v>0</v>
      </c>
      <c r="H254">
        <f t="shared" si="428"/>
        <v>117.85</v>
      </c>
      <c r="I254">
        <f t="shared" si="428"/>
        <v>0</v>
      </c>
      <c r="J254">
        <f t="shared" si="428"/>
        <v>19695.66</v>
      </c>
      <c r="K254">
        <f t="shared" si="428"/>
        <v>0</v>
      </c>
      <c r="L254">
        <f t="shared" si="428"/>
        <v>163906.32</v>
      </c>
      <c r="M254">
        <f t="shared" si="428"/>
        <v>0</v>
      </c>
      <c r="N254">
        <f t="shared" si="428"/>
        <v>0</v>
      </c>
      <c r="O254">
        <f t="shared" si="428"/>
        <v>0</v>
      </c>
      <c r="P254">
        <f t="shared" si="428"/>
        <v>0</v>
      </c>
      <c r="Q254">
        <f t="shared" si="428"/>
        <v>0</v>
      </c>
      <c r="R254">
        <f t="shared" si="428"/>
        <v>0</v>
      </c>
      <c r="S254">
        <f t="shared" si="428"/>
        <v>0</v>
      </c>
      <c r="T254">
        <f t="shared" si="428"/>
        <v>0</v>
      </c>
      <c r="U254">
        <f t="shared" si="428"/>
        <v>0</v>
      </c>
      <c r="V254">
        <f t="shared" si="428"/>
        <v>0</v>
      </c>
      <c r="W254">
        <f t="shared" si="428"/>
        <v>0</v>
      </c>
      <c r="X254">
        <f t="shared" si="428"/>
        <v>0</v>
      </c>
      <c r="Y254">
        <f t="shared" si="428"/>
        <v>0</v>
      </c>
      <c r="Z254">
        <f t="shared" si="428"/>
        <v>0</v>
      </c>
      <c r="AA254">
        <f t="shared" si="428"/>
        <v>0</v>
      </c>
      <c r="AB254">
        <f t="shared" si="428"/>
        <v>0</v>
      </c>
      <c r="AC254">
        <f t="shared" si="428"/>
        <v>0</v>
      </c>
      <c r="AD254">
        <f t="shared" si="428"/>
        <v>0</v>
      </c>
      <c r="AE254">
        <f t="shared" si="428"/>
        <v>0</v>
      </c>
      <c r="AF254">
        <f t="shared" si="428"/>
        <v>0</v>
      </c>
      <c r="AG254">
        <f t="shared" si="428"/>
        <v>0</v>
      </c>
      <c r="AH254">
        <f t="shared" si="428"/>
        <v>0</v>
      </c>
      <c r="AI254">
        <f t="shared" ref="AI254:BN254" si="429">AI105</f>
        <v>0</v>
      </c>
      <c r="AJ254">
        <f t="shared" si="429"/>
        <v>0</v>
      </c>
      <c r="AK254">
        <f t="shared" si="429"/>
        <v>0</v>
      </c>
      <c r="AL254">
        <f t="shared" si="429"/>
        <v>0</v>
      </c>
      <c r="AM254">
        <f t="shared" si="429"/>
        <v>0</v>
      </c>
      <c r="AN254">
        <f t="shared" si="429"/>
        <v>0</v>
      </c>
      <c r="AO254">
        <f t="shared" si="429"/>
        <v>0</v>
      </c>
      <c r="AP254">
        <f t="shared" si="429"/>
        <v>0</v>
      </c>
      <c r="AQ254">
        <f t="shared" si="429"/>
        <v>0</v>
      </c>
      <c r="AR254">
        <f t="shared" si="429"/>
        <v>0</v>
      </c>
      <c r="AS254">
        <f t="shared" si="429"/>
        <v>0</v>
      </c>
      <c r="AT254">
        <f t="shared" si="429"/>
        <v>0</v>
      </c>
      <c r="AU254">
        <f t="shared" si="429"/>
        <v>0</v>
      </c>
      <c r="AV254">
        <f t="shared" si="429"/>
        <v>0</v>
      </c>
      <c r="AW254">
        <f t="shared" si="429"/>
        <v>0</v>
      </c>
      <c r="AX254">
        <f t="shared" si="429"/>
        <v>0</v>
      </c>
      <c r="AY254">
        <f t="shared" si="429"/>
        <v>0</v>
      </c>
      <c r="AZ254">
        <f t="shared" si="429"/>
        <v>0</v>
      </c>
      <c r="BA254">
        <f t="shared" si="429"/>
        <v>0</v>
      </c>
      <c r="BB254">
        <f t="shared" si="429"/>
        <v>0</v>
      </c>
      <c r="BC254">
        <f t="shared" si="429"/>
        <v>0</v>
      </c>
      <c r="BD254">
        <f t="shared" si="429"/>
        <v>0</v>
      </c>
      <c r="BE254">
        <f t="shared" si="429"/>
        <v>0</v>
      </c>
      <c r="BF254">
        <f t="shared" si="429"/>
        <v>0</v>
      </c>
      <c r="BG254">
        <f t="shared" si="429"/>
        <v>0</v>
      </c>
      <c r="BH254">
        <f t="shared" si="429"/>
        <v>0</v>
      </c>
      <c r="BI254">
        <f t="shared" si="429"/>
        <v>0</v>
      </c>
      <c r="BJ254">
        <f t="shared" si="429"/>
        <v>0</v>
      </c>
      <c r="BK254">
        <f t="shared" si="429"/>
        <v>0</v>
      </c>
      <c r="BL254">
        <f t="shared" si="429"/>
        <v>0</v>
      </c>
      <c r="BM254">
        <f t="shared" si="429"/>
        <v>0</v>
      </c>
      <c r="BN254">
        <f t="shared" si="429"/>
        <v>0</v>
      </c>
      <c r="BO254">
        <f t="shared" ref="BO254:CT254" si="430">BO105</f>
        <v>0</v>
      </c>
      <c r="BP254">
        <f t="shared" si="430"/>
        <v>0</v>
      </c>
      <c r="BQ254">
        <f t="shared" si="430"/>
        <v>0</v>
      </c>
      <c r="BR254">
        <f t="shared" si="430"/>
        <v>0</v>
      </c>
      <c r="BS254">
        <f t="shared" si="430"/>
        <v>0</v>
      </c>
      <c r="BT254">
        <f t="shared" si="430"/>
        <v>0</v>
      </c>
      <c r="BU254">
        <f t="shared" si="430"/>
        <v>0</v>
      </c>
      <c r="BV254">
        <f t="shared" si="430"/>
        <v>0</v>
      </c>
      <c r="BW254">
        <f t="shared" si="430"/>
        <v>0</v>
      </c>
      <c r="BX254">
        <f t="shared" si="430"/>
        <v>0</v>
      </c>
      <c r="BY254">
        <f t="shared" si="430"/>
        <v>0</v>
      </c>
      <c r="BZ254">
        <f t="shared" si="430"/>
        <v>0</v>
      </c>
      <c r="CA254">
        <f t="shared" si="430"/>
        <v>0</v>
      </c>
      <c r="CB254">
        <f t="shared" si="430"/>
        <v>0</v>
      </c>
      <c r="CC254">
        <f t="shared" si="430"/>
        <v>0</v>
      </c>
      <c r="CD254">
        <f t="shared" si="430"/>
        <v>0</v>
      </c>
      <c r="CE254">
        <f t="shared" si="430"/>
        <v>0</v>
      </c>
      <c r="CF254">
        <f t="shared" si="430"/>
        <v>0</v>
      </c>
      <c r="CG254">
        <f t="shared" si="430"/>
        <v>0</v>
      </c>
      <c r="CH254">
        <f t="shared" si="430"/>
        <v>0</v>
      </c>
      <c r="CI254">
        <f t="shared" si="430"/>
        <v>0</v>
      </c>
      <c r="CJ254">
        <f t="shared" si="430"/>
        <v>0</v>
      </c>
      <c r="CK254">
        <f t="shared" si="430"/>
        <v>0</v>
      </c>
      <c r="CL254">
        <f t="shared" si="430"/>
        <v>0</v>
      </c>
      <c r="CM254">
        <f t="shared" si="430"/>
        <v>0</v>
      </c>
      <c r="CN254">
        <f t="shared" si="430"/>
        <v>0</v>
      </c>
      <c r="CO254">
        <f t="shared" si="430"/>
        <v>0</v>
      </c>
      <c r="CP254">
        <f t="shared" si="430"/>
        <v>0</v>
      </c>
      <c r="CQ254">
        <f t="shared" si="430"/>
        <v>0</v>
      </c>
      <c r="CR254">
        <f t="shared" si="430"/>
        <v>0</v>
      </c>
      <c r="CS254">
        <f t="shared" si="430"/>
        <v>0</v>
      </c>
      <c r="CT254">
        <f t="shared" si="430"/>
        <v>0</v>
      </c>
      <c r="CU254">
        <f t="shared" ref="CU254:DC254" si="431">CU105</f>
        <v>0</v>
      </c>
      <c r="CV254">
        <f t="shared" si="431"/>
        <v>0</v>
      </c>
      <c r="CW254">
        <f t="shared" si="431"/>
        <v>0</v>
      </c>
      <c r="CX254">
        <f t="shared" si="431"/>
        <v>0</v>
      </c>
      <c r="CY254">
        <f t="shared" si="431"/>
        <v>0</v>
      </c>
      <c r="CZ254">
        <f t="shared" si="431"/>
        <v>0</v>
      </c>
      <c r="DA254">
        <f t="shared" si="431"/>
        <v>0</v>
      </c>
      <c r="DB254">
        <f t="shared" si="431"/>
        <v>0</v>
      </c>
      <c r="DC254">
        <f t="shared" si="431"/>
        <v>0</v>
      </c>
      <c r="DD254">
        <f t="shared" ref="DD254:DH263" si="432">DD105</f>
        <v>0</v>
      </c>
      <c r="DE254">
        <f t="shared" si="432"/>
        <v>0</v>
      </c>
      <c r="DF254">
        <f t="shared" si="432"/>
        <v>0</v>
      </c>
      <c r="DG254">
        <f t="shared" si="432"/>
        <v>0</v>
      </c>
      <c r="DH254">
        <f t="shared" si="432"/>
        <v>0</v>
      </c>
    </row>
    <row r="255" spans="1:112">
      <c r="A255">
        <f t="shared" si="415"/>
        <v>224</v>
      </c>
      <c r="B255" t="str">
        <f t="shared" si="415"/>
        <v>Insumos Bolivia</v>
      </c>
      <c r="C255">
        <f t="shared" ref="C255:AH255" si="433">C106</f>
        <v>0</v>
      </c>
      <c r="D255">
        <f t="shared" si="433"/>
        <v>927.5</v>
      </c>
      <c r="E255">
        <f t="shared" si="433"/>
        <v>0</v>
      </c>
      <c r="F255">
        <f t="shared" si="433"/>
        <v>4293.38</v>
      </c>
      <c r="G255">
        <f t="shared" si="433"/>
        <v>0</v>
      </c>
      <c r="H255">
        <f t="shared" si="433"/>
        <v>0</v>
      </c>
      <c r="I255">
        <f t="shared" si="433"/>
        <v>21850000.02</v>
      </c>
      <c r="J255">
        <f t="shared" si="433"/>
        <v>21850000.100000001</v>
      </c>
      <c r="K255">
        <f t="shared" si="433"/>
        <v>0</v>
      </c>
      <c r="L255">
        <f t="shared" si="433"/>
        <v>2746455.62</v>
      </c>
      <c r="M255">
        <f t="shared" si="433"/>
        <v>0</v>
      </c>
      <c r="N255">
        <f t="shared" si="433"/>
        <v>0</v>
      </c>
      <c r="O255">
        <f t="shared" si="433"/>
        <v>0</v>
      </c>
      <c r="P255">
        <f t="shared" si="433"/>
        <v>0</v>
      </c>
      <c r="Q255">
        <f t="shared" si="433"/>
        <v>0</v>
      </c>
      <c r="R255">
        <f t="shared" si="433"/>
        <v>0</v>
      </c>
      <c r="S255">
        <f t="shared" si="433"/>
        <v>0</v>
      </c>
      <c r="T255">
        <f t="shared" si="433"/>
        <v>0</v>
      </c>
      <c r="U255">
        <f t="shared" si="433"/>
        <v>0</v>
      </c>
      <c r="V255">
        <f t="shared" si="433"/>
        <v>0</v>
      </c>
      <c r="W255">
        <f t="shared" si="433"/>
        <v>0</v>
      </c>
      <c r="X255">
        <f t="shared" si="433"/>
        <v>0</v>
      </c>
      <c r="Y255">
        <f t="shared" si="433"/>
        <v>0</v>
      </c>
      <c r="Z255">
        <f t="shared" si="433"/>
        <v>0</v>
      </c>
      <c r="AA255">
        <f t="shared" si="433"/>
        <v>0</v>
      </c>
      <c r="AB255">
        <f t="shared" si="433"/>
        <v>0</v>
      </c>
      <c r="AC255">
        <f t="shared" si="433"/>
        <v>0</v>
      </c>
      <c r="AD255">
        <f t="shared" si="433"/>
        <v>0</v>
      </c>
      <c r="AE255">
        <f t="shared" si="433"/>
        <v>0</v>
      </c>
      <c r="AF255">
        <f t="shared" si="433"/>
        <v>0</v>
      </c>
      <c r="AG255">
        <f t="shared" si="433"/>
        <v>0</v>
      </c>
      <c r="AH255">
        <f t="shared" si="433"/>
        <v>0</v>
      </c>
      <c r="AI255">
        <f t="shared" ref="AI255:BN255" si="434">AI106</f>
        <v>0</v>
      </c>
      <c r="AJ255">
        <f t="shared" si="434"/>
        <v>0</v>
      </c>
      <c r="AK255">
        <f t="shared" si="434"/>
        <v>0</v>
      </c>
      <c r="AL255">
        <f t="shared" si="434"/>
        <v>0</v>
      </c>
      <c r="AM255">
        <f t="shared" si="434"/>
        <v>0</v>
      </c>
      <c r="AN255">
        <f t="shared" si="434"/>
        <v>0</v>
      </c>
      <c r="AO255">
        <f t="shared" si="434"/>
        <v>0</v>
      </c>
      <c r="AP255">
        <f t="shared" si="434"/>
        <v>0</v>
      </c>
      <c r="AQ255">
        <f t="shared" si="434"/>
        <v>0</v>
      </c>
      <c r="AR255">
        <f t="shared" si="434"/>
        <v>0</v>
      </c>
      <c r="AS255">
        <f t="shared" si="434"/>
        <v>0</v>
      </c>
      <c r="AT255">
        <f t="shared" si="434"/>
        <v>0</v>
      </c>
      <c r="AU255">
        <f t="shared" si="434"/>
        <v>0</v>
      </c>
      <c r="AV255">
        <f t="shared" si="434"/>
        <v>0</v>
      </c>
      <c r="AW255">
        <f t="shared" si="434"/>
        <v>0</v>
      </c>
      <c r="AX255">
        <f t="shared" si="434"/>
        <v>0</v>
      </c>
      <c r="AY255">
        <f t="shared" si="434"/>
        <v>0</v>
      </c>
      <c r="AZ255">
        <f t="shared" si="434"/>
        <v>0</v>
      </c>
      <c r="BA255">
        <f t="shared" si="434"/>
        <v>0</v>
      </c>
      <c r="BB255">
        <f t="shared" si="434"/>
        <v>0</v>
      </c>
      <c r="BC255">
        <f t="shared" si="434"/>
        <v>0</v>
      </c>
      <c r="BD255">
        <f t="shared" si="434"/>
        <v>0</v>
      </c>
      <c r="BE255">
        <f t="shared" si="434"/>
        <v>0</v>
      </c>
      <c r="BF255">
        <f t="shared" si="434"/>
        <v>0</v>
      </c>
      <c r="BG255">
        <f t="shared" si="434"/>
        <v>0</v>
      </c>
      <c r="BH255">
        <f t="shared" si="434"/>
        <v>0</v>
      </c>
      <c r="BI255">
        <f t="shared" si="434"/>
        <v>0</v>
      </c>
      <c r="BJ255">
        <f t="shared" si="434"/>
        <v>0</v>
      </c>
      <c r="BK255">
        <f t="shared" si="434"/>
        <v>0</v>
      </c>
      <c r="BL255">
        <f t="shared" si="434"/>
        <v>0</v>
      </c>
      <c r="BM255">
        <f t="shared" si="434"/>
        <v>0</v>
      </c>
      <c r="BN255">
        <f t="shared" si="434"/>
        <v>0</v>
      </c>
      <c r="BO255">
        <f t="shared" ref="BO255:CT255" si="435">BO106</f>
        <v>0</v>
      </c>
      <c r="BP255">
        <f t="shared" si="435"/>
        <v>0</v>
      </c>
      <c r="BQ255">
        <f t="shared" si="435"/>
        <v>0</v>
      </c>
      <c r="BR255">
        <f t="shared" si="435"/>
        <v>0</v>
      </c>
      <c r="BS255">
        <f t="shared" si="435"/>
        <v>0</v>
      </c>
      <c r="BT255">
        <f t="shared" si="435"/>
        <v>0</v>
      </c>
      <c r="BU255">
        <f t="shared" si="435"/>
        <v>0</v>
      </c>
      <c r="BV255">
        <f t="shared" si="435"/>
        <v>0</v>
      </c>
      <c r="BW255">
        <f t="shared" si="435"/>
        <v>0</v>
      </c>
      <c r="BX255">
        <f t="shared" si="435"/>
        <v>0</v>
      </c>
      <c r="BY255">
        <f t="shared" si="435"/>
        <v>0</v>
      </c>
      <c r="BZ255">
        <f t="shared" si="435"/>
        <v>0</v>
      </c>
      <c r="CA255">
        <f t="shared" si="435"/>
        <v>0</v>
      </c>
      <c r="CB255">
        <f t="shared" si="435"/>
        <v>0</v>
      </c>
      <c r="CC255">
        <f t="shared" si="435"/>
        <v>0</v>
      </c>
      <c r="CD255">
        <f t="shared" si="435"/>
        <v>0</v>
      </c>
      <c r="CE255">
        <f t="shared" si="435"/>
        <v>0</v>
      </c>
      <c r="CF255">
        <f t="shared" si="435"/>
        <v>0</v>
      </c>
      <c r="CG255">
        <f t="shared" si="435"/>
        <v>0</v>
      </c>
      <c r="CH255">
        <f t="shared" si="435"/>
        <v>0</v>
      </c>
      <c r="CI255">
        <f t="shared" si="435"/>
        <v>0</v>
      </c>
      <c r="CJ255">
        <f t="shared" si="435"/>
        <v>0</v>
      </c>
      <c r="CK255">
        <f t="shared" si="435"/>
        <v>0</v>
      </c>
      <c r="CL255">
        <f t="shared" si="435"/>
        <v>0</v>
      </c>
      <c r="CM255">
        <f t="shared" si="435"/>
        <v>0</v>
      </c>
      <c r="CN255">
        <f t="shared" si="435"/>
        <v>0</v>
      </c>
      <c r="CO255">
        <f t="shared" si="435"/>
        <v>0</v>
      </c>
      <c r="CP255">
        <f t="shared" si="435"/>
        <v>0</v>
      </c>
      <c r="CQ255">
        <f t="shared" si="435"/>
        <v>0</v>
      </c>
      <c r="CR255">
        <f t="shared" si="435"/>
        <v>0</v>
      </c>
      <c r="CS255">
        <f t="shared" si="435"/>
        <v>0</v>
      </c>
      <c r="CT255">
        <f t="shared" si="435"/>
        <v>0</v>
      </c>
      <c r="CU255">
        <f t="shared" ref="CU255:DC255" si="436">CU106</f>
        <v>0</v>
      </c>
      <c r="CV255">
        <f t="shared" si="436"/>
        <v>0</v>
      </c>
      <c r="CW255">
        <f t="shared" si="436"/>
        <v>0</v>
      </c>
      <c r="CX255">
        <f t="shared" si="436"/>
        <v>0</v>
      </c>
      <c r="CY255">
        <f t="shared" si="436"/>
        <v>0</v>
      </c>
      <c r="CZ255">
        <f t="shared" si="436"/>
        <v>0</v>
      </c>
      <c r="DA255">
        <f t="shared" si="436"/>
        <v>0</v>
      </c>
      <c r="DB255">
        <f t="shared" si="436"/>
        <v>0</v>
      </c>
      <c r="DC255">
        <f t="shared" si="436"/>
        <v>0</v>
      </c>
      <c r="DD255">
        <f t="shared" si="432"/>
        <v>0</v>
      </c>
      <c r="DE255">
        <f t="shared" si="432"/>
        <v>0</v>
      </c>
      <c r="DF255">
        <f t="shared" si="432"/>
        <v>0</v>
      </c>
      <c r="DG255">
        <f t="shared" si="432"/>
        <v>0</v>
      </c>
      <c r="DH255">
        <f t="shared" si="432"/>
        <v>0</v>
      </c>
    </row>
    <row r="256" spans="1:112">
      <c r="A256">
        <f t="shared" si="415"/>
        <v>344</v>
      </c>
      <c r="B256" t="str">
        <f t="shared" si="415"/>
        <v>Instituto Plurinacional de Estudio de Lenguas y Culturas</v>
      </c>
      <c r="C256">
        <f t="shared" ref="C256:AH256" si="437">C107</f>
        <v>0</v>
      </c>
      <c r="D256">
        <f t="shared" si="437"/>
        <v>350</v>
      </c>
      <c r="E256">
        <f t="shared" si="437"/>
        <v>0</v>
      </c>
      <c r="F256">
        <f t="shared" si="437"/>
        <v>0</v>
      </c>
      <c r="G256">
        <f t="shared" si="437"/>
        <v>0</v>
      </c>
      <c r="H256">
        <f t="shared" si="437"/>
        <v>0</v>
      </c>
      <c r="I256">
        <f t="shared" si="437"/>
        <v>0</v>
      </c>
      <c r="J256">
        <f t="shared" si="437"/>
        <v>0</v>
      </c>
      <c r="K256">
        <f t="shared" si="437"/>
        <v>0</v>
      </c>
      <c r="L256">
        <f t="shared" si="437"/>
        <v>0</v>
      </c>
      <c r="M256">
        <f t="shared" si="437"/>
        <v>0</v>
      </c>
      <c r="N256">
        <f t="shared" si="437"/>
        <v>0</v>
      </c>
      <c r="O256">
        <f t="shared" si="437"/>
        <v>0</v>
      </c>
      <c r="P256">
        <f t="shared" si="437"/>
        <v>0</v>
      </c>
      <c r="Q256">
        <f t="shared" si="437"/>
        <v>0</v>
      </c>
      <c r="R256">
        <f t="shared" si="437"/>
        <v>0</v>
      </c>
      <c r="S256">
        <f t="shared" si="437"/>
        <v>0</v>
      </c>
      <c r="T256">
        <f t="shared" si="437"/>
        <v>0</v>
      </c>
      <c r="U256">
        <f t="shared" si="437"/>
        <v>0</v>
      </c>
      <c r="V256">
        <f t="shared" si="437"/>
        <v>0</v>
      </c>
      <c r="W256">
        <f t="shared" si="437"/>
        <v>0</v>
      </c>
      <c r="X256">
        <f t="shared" si="437"/>
        <v>0</v>
      </c>
      <c r="Y256">
        <f t="shared" si="437"/>
        <v>0</v>
      </c>
      <c r="Z256">
        <f t="shared" si="437"/>
        <v>0</v>
      </c>
      <c r="AA256">
        <f t="shared" si="437"/>
        <v>0</v>
      </c>
      <c r="AB256">
        <f t="shared" si="437"/>
        <v>0</v>
      </c>
      <c r="AC256">
        <f t="shared" si="437"/>
        <v>0</v>
      </c>
      <c r="AD256">
        <f t="shared" si="437"/>
        <v>0</v>
      </c>
      <c r="AE256">
        <f t="shared" si="437"/>
        <v>0</v>
      </c>
      <c r="AF256">
        <f t="shared" si="437"/>
        <v>0</v>
      </c>
      <c r="AG256">
        <f t="shared" si="437"/>
        <v>0</v>
      </c>
      <c r="AH256">
        <f t="shared" si="437"/>
        <v>0</v>
      </c>
      <c r="AI256">
        <f t="shared" ref="AI256:BN256" si="438">AI107</f>
        <v>0</v>
      </c>
      <c r="AJ256">
        <f t="shared" si="438"/>
        <v>0</v>
      </c>
      <c r="AK256">
        <f t="shared" si="438"/>
        <v>0</v>
      </c>
      <c r="AL256">
        <f t="shared" si="438"/>
        <v>0</v>
      </c>
      <c r="AM256">
        <f t="shared" si="438"/>
        <v>0</v>
      </c>
      <c r="AN256">
        <f t="shared" si="438"/>
        <v>0</v>
      </c>
      <c r="AO256">
        <f t="shared" si="438"/>
        <v>0</v>
      </c>
      <c r="AP256">
        <f t="shared" si="438"/>
        <v>0</v>
      </c>
      <c r="AQ256">
        <f t="shared" si="438"/>
        <v>0</v>
      </c>
      <c r="AR256">
        <f t="shared" si="438"/>
        <v>0</v>
      </c>
      <c r="AS256">
        <f t="shared" si="438"/>
        <v>0</v>
      </c>
      <c r="AT256">
        <f t="shared" si="438"/>
        <v>0</v>
      </c>
      <c r="AU256">
        <f t="shared" si="438"/>
        <v>0</v>
      </c>
      <c r="AV256">
        <f t="shared" si="438"/>
        <v>0</v>
      </c>
      <c r="AW256">
        <f t="shared" si="438"/>
        <v>0</v>
      </c>
      <c r="AX256">
        <f t="shared" si="438"/>
        <v>0</v>
      </c>
      <c r="AY256">
        <f t="shared" si="438"/>
        <v>0</v>
      </c>
      <c r="AZ256">
        <f t="shared" si="438"/>
        <v>0</v>
      </c>
      <c r="BA256">
        <f t="shared" si="438"/>
        <v>0</v>
      </c>
      <c r="BB256">
        <f t="shared" si="438"/>
        <v>0</v>
      </c>
      <c r="BC256">
        <f t="shared" si="438"/>
        <v>0</v>
      </c>
      <c r="BD256">
        <f t="shared" si="438"/>
        <v>0</v>
      </c>
      <c r="BE256">
        <f t="shared" si="438"/>
        <v>0</v>
      </c>
      <c r="BF256">
        <f t="shared" si="438"/>
        <v>0</v>
      </c>
      <c r="BG256">
        <f t="shared" si="438"/>
        <v>0</v>
      </c>
      <c r="BH256">
        <f t="shared" si="438"/>
        <v>0</v>
      </c>
      <c r="BI256">
        <f t="shared" si="438"/>
        <v>0</v>
      </c>
      <c r="BJ256">
        <f t="shared" si="438"/>
        <v>0</v>
      </c>
      <c r="BK256">
        <f t="shared" si="438"/>
        <v>0</v>
      </c>
      <c r="BL256">
        <f t="shared" si="438"/>
        <v>0</v>
      </c>
      <c r="BM256">
        <f t="shared" si="438"/>
        <v>0</v>
      </c>
      <c r="BN256">
        <f t="shared" si="438"/>
        <v>0</v>
      </c>
      <c r="BO256">
        <f t="shared" ref="BO256:CT256" si="439">BO107</f>
        <v>0</v>
      </c>
      <c r="BP256">
        <f t="shared" si="439"/>
        <v>0</v>
      </c>
      <c r="BQ256">
        <f t="shared" si="439"/>
        <v>0</v>
      </c>
      <c r="BR256">
        <f t="shared" si="439"/>
        <v>0</v>
      </c>
      <c r="BS256">
        <f t="shared" si="439"/>
        <v>0</v>
      </c>
      <c r="BT256">
        <f t="shared" si="439"/>
        <v>0</v>
      </c>
      <c r="BU256">
        <f t="shared" si="439"/>
        <v>0</v>
      </c>
      <c r="BV256">
        <f t="shared" si="439"/>
        <v>0</v>
      </c>
      <c r="BW256">
        <f t="shared" si="439"/>
        <v>0</v>
      </c>
      <c r="BX256">
        <f t="shared" si="439"/>
        <v>0</v>
      </c>
      <c r="BY256">
        <f t="shared" si="439"/>
        <v>0</v>
      </c>
      <c r="BZ256">
        <f t="shared" si="439"/>
        <v>0</v>
      </c>
      <c r="CA256">
        <f t="shared" si="439"/>
        <v>0</v>
      </c>
      <c r="CB256">
        <f t="shared" si="439"/>
        <v>0</v>
      </c>
      <c r="CC256">
        <f t="shared" si="439"/>
        <v>0</v>
      </c>
      <c r="CD256">
        <f t="shared" si="439"/>
        <v>0</v>
      </c>
      <c r="CE256">
        <f t="shared" si="439"/>
        <v>0</v>
      </c>
      <c r="CF256">
        <f t="shared" si="439"/>
        <v>0</v>
      </c>
      <c r="CG256">
        <f t="shared" si="439"/>
        <v>0</v>
      </c>
      <c r="CH256">
        <f t="shared" si="439"/>
        <v>0</v>
      </c>
      <c r="CI256">
        <f t="shared" si="439"/>
        <v>0</v>
      </c>
      <c r="CJ256">
        <f t="shared" si="439"/>
        <v>0</v>
      </c>
      <c r="CK256">
        <f t="shared" si="439"/>
        <v>0</v>
      </c>
      <c r="CL256">
        <f t="shared" si="439"/>
        <v>0</v>
      </c>
      <c r="CM256">
        <f t="shared" si="439"/>
        <v>0</v>
      </c>
      <c r="CN256">
        <f t="shared" si="439"/>
        <v>0</v>
      </c>
      <c r="CO256">
        <f t="shared" si="439"/>
        <v>0</v>
      </c>
      <c r="CP256">
        <f t="shared" si="439"/>
        <v>0</v>
      </c>
      <c r="CQ256">
        <f t="shared" si="439"/>
        <v>0</v>
      </c>
      <c r="CR256">
        <f t="shared" si="439"/>
        <v>0</v>
      </c>
      <c r="CS256">
        <f t="shared" si="439"/>
        <v>0</v>
      </c>
      <c r="CT256">
        <f t="shared" si="439"/>
        <v>0</v>
      </c>
      <c r="CU256">
        <f t="shared" ref="CU256:DC256" si="440">CU107</f>
        <v>0</v>
      </c>
      <c r="CV256">
        <f t="shared" si="440"/>
        <v>0</v>
      </c>
      <c r="CW256">
        <f t="shared" si="440"/>
        <v>0</v>
      </c>
      <c r="CX256">
        <f t="shared" si="440"/>
        <v>0</v>
      </c>
      <c r="CY256">
        <f t="shared" si="440"/>
        <v>0</v>
      </c>
      <c r="CZ256">
        <f t="shared" si="440"/>
        <v>0</v>
      </c>
      <c r="DA256">
        <f t="shared" si="440"/>
        <v>0</v>
      </c>
      <c r="DB256">
        <f t="shared" si="440"/>
        <v>0</v>
      </c>
      <c r="DC256">
        <f t="shared" si="440"/>
        <v>0</v>
      </c>
      <c r="DD256">
        <f t="shared" si="432"/>
        <v>0</v>
      </c>
      <c r="DE256">
        <f t="shared" si="432"/>
        <v>0</v>
      </c>
      <c r="DF256">
        <f t="shared" si="432"/>
        <v>0</v>
      </c>
      <c r="DG256">
        <f t="shared" si="432"/>
        <v>0</v>
      </c>
      <c r="DH256">
        <f t="shared" si="432"/>
        <v>0</v>
      </c>
    </row>
    <row r="257" spans="1:112">
      <c r="A257">
        <f t="shared" si="415"/>
        <v>586</v>
      </c>
      <c r="B257" t="str">
        <f t="shared" si="415"/>
        <v>Empresa Azucarera San Buenaventura</v>
      </c>
      <c r="C257">
        <f t="shared" ref="C257:AH257" si="441">C108</f>
        <v>0</v>
      </c>
      <c r="D257">
        <f t="shared" si="441"/>
        <v>0</v>
      </c>
      <c r="E257">
        <f t="shared" si="441"/>
        <v>0</v>
      </c>
      <c r="F257">
        <f t="shared" si="441"/>
        <v>300</v>
      </c>
      <c r="G257">
        <f t="shared" si="441"/>
        <v>0</v>
      </c>
      <c r="H257">
        <f t="shared" si="441"/>
        <v>0</v>
      </c>
      <c r="I257">
        <f t="shared" si="441"/>
        <v>0</v>
      </c>
      <c r="J257">
        <f t="shared" si="441"/>
        <v>0</v>
      </c>
      <c r="K257">
        <f t="shared" si="441"/>
        <v>0</v>
      </c>
      <c r="L257">
        <f t="shared" si="441"/>
        <v>0</v>
      </c>
      <c r="M257">
        <f t="shared" si="441"/>
        <v>0</v>
      </c>
      <c r="N257">
        <f t="shared" si="441"/>
        <v>0</v>
      </c>
      <c r="O257">
        <f t="shared" si="441"/>
        <v>0</v>
      </c>
      <c r="P257">
        <f t="shared" si="441"/>
        <v>0</v>
      </c>
      <c r="Q257">
        <f t="shared" si="441"/>
        <v>0</v>
      </c>
      <c r="R257">
        <f t="shared" si="441"/>
        <v>0</v>
      </c>
      <c r="S257">
        <f t="shared" si="441"/>
        <v>0</v>
      </c>
      <c r="T257">
        <f t="shared" si="441"/>
        <v>0</v>
      </c>
      <c r="U257">
        <f t="shared" si="441"/>
        <v>0</v>
      </c>
      <c r="V257">
        <f t="shared" si="441"/>
        <v>0</v>
      </c>
      <c r="W257">
        <f t="shared" si="441"/>
        <v>0</v>
      </c>
      <c r="X257">
        <f t="shared" si="441"/>
        <v>0</v>
      </c>
      <c r="Y257">
        <f t="shared" si="441"/>
        <v>0</v>
      </c>
      <c r="Z257">
        <f t="shared" si="441"/>
        <v>0</v>
      </c>
      <c r="AA257">
        <f t="shared" si="441"/>
        <v>0</v>
      </c>
      <c r="AB257">
        <f t="shared" si="441"/>
        <v>0</v>
      </c>
      <c r="AC257">
        <f t="shared" si="441"/>
        <v>0</v>
      </c>
      <c r="AD257">
        <f t="shared" si="441"/>
        <v>0</v>
      </c>
      <c r="AE257">
        <f t="shared" si="441"/>
        <v>0</v>
      </c>
      <c r="AF257">
        <f t="shared" si="441"/>
        <v>0</v>
      </c>
      <c r="AG257">
        <f t="shared" si="441"/>
        <v>0</v>
      </c>
      <c r="AH257">
        <f t="shared" si="441"/>
        <v>0</v>
      </c>
      <c r="AI257">
        <f t="shared" ref="AI257:BN257" si="442">AI108</f>
        <v>0</v>
      </c>
      <c r="AJ257">
        <f t="shared" si="442"/>
        <v>0</v>
      </c>
      <c r="AK257">
        <f t="shared" si="442"/>
        <v>0</v>
      </c>
      <c r="AL257">
        <f t="shared" si="442"/>
        <v>0</v>
      </c>
      <c r="AM257">
        <f t="shared" si="442"/>
        <v>0</v>
      </c>
      <c r="AN257">
        <f t="shared" si="442"/>
        <v>0</v>
      </c>
      <c r="AO257">
        <f t="shared" si="442"/>
        <v>0</v>
      </c>
      <c r="AP257">
        <f t="shared" si="442"/>
        <v>0</v>
      </c>
      <c r="AQ257">
        <f t="shared" si="442"/>
        <v>0</v>
      </c>
      <c r="AR257">
        <f t="shared" si="442"/>
        <v>0</v>
      </c>
      <c r="AS257">
        <f t="shared" si="442"/>
        <v>0</v>
      </c>
      <c r="AT257">
        <f t="shared" si="442"/>
        <v>0</v>
      </c>
      <c r="AU257">
        <f t="shared" si="442"/>
        <v>0</v>
      </c>
      <c r="AV257">
        <f t="shared" si="442"/>
        <v>0</v>
      </c>
      <c r="AW257">
        <f t="shared" si="442"/>
        <v>0</v>
      </c>
      <c r="AX257">
        <f t="shared" si="442"/>
        <v>0</v>
      </c>
      <c r="AY257">
        <f t="shared" si="442"/>
        <v>0</v>
      </c>
      <c r="AZ257">
        <f t="shared" si="442"/>
        <v>0</v>
      </c>
      <c r="BA257">
        <f t="shared" si="442"/>
        <v>0</v>
      </c>
      <c r="BB257">
        <f t="shared" si="442"/>
        <v>0</v>
      </c>
      <c r="BC257">
        <f t="shared" si="442"/>
        <v>0</v>
      </c>
      <c r="BD257">
        <f t="shared" si="442"/>
        <v>0</v>
      </c>
      <c r="BE257">
        <f t="shared" si="442"/>
        <v>0</v>
      </c>
      <c r="BF257">
        <f t="shared" si="442"/>
        <v>0</v>
      </c>
      <c r="BG257">
        <f t="shared" si="442"/>
        <v>0</v>
      </c>
      <c r="BH257">
        <f t="shared" si="442"/>
        <v>0</v>
      </c>
      <c r="BI257">
        <f t="shared" si="442"/>
        <v>0</v>
      </c>
      <c r="BJ257">
        <f t="shared" si="442"/>
        <v>0</v>
      </c>
      <c r="BK257">
        <f t="shared" si="442"/>
        <v>0</v>
      </c>
      <c r="BL257">
        <f t="shared" si="442"/>
        <v>0</v>
      </c>
      <c r="BM257">
        <f t="shared" si="442"/>
        <v>0</v>
      </c>
      <c r="BN257">
        <f t="shared" si="442"/>
        <v>0</v>
      </c>
      <c r="BO257">
        <f t="shared" ref="BO257:CT257" si="443">BO108</f>
        <v>0</v>
      </c>
      <c r="BP257">
        <f t="shared" si="443"/>
        <v>0</v>
      </c>
      <c r="BQ257">
        <f t="shared" si="443"/>
        <v>0</v>
      </c>
      <c r="BR257">
        <f t="shared" si="443"/>
        <v>0</v>
      </c>
      <c r="BS257">
        <f t="shared" si="443"/>
        <v>0</v>
      </c>
      <c r="BT257">
        <f t="shared" si="443"/>
        <v>0</v>
      </c>
      <c r="BU257">
        <f t="shared" si="443"/>
        <v>0</v>
      </c>
      <c r="BV257">
        <f t="shared" si="443"/>
        <v>0</v>
      </c>
      <c r="BW257">
        <f t="shared" si="443"/>
        <v>0</v>
      </c>
      <c r="BX257">
        <f t="shared" si="443"/>
        <v>0</v>
      </c>
      <c r="BY257">
        <f t="shared" si="443"/>
        <v>0</v>
      </c>
      <c r="BZ257">
        <f t="shared" si="443"/>
        <v>0</v>
      </c>
      <c r="CA257">
        <f t="shared" si="443"/>
        <v>0</v>
      </c>
      <c r="CB257">
        <f t="shared" si="443"/>
        <v>0</v>
      </c>
      <c r="CC257">
        <f t="shared" si="443"/>
        <v>0</v>
      </c>
      <c r="CD257">
        <f t="shared" si="443"/>
        <v>0</v>
      </c>
      <c r="CE257">
        <f t="shared" si="443"/>
        <v>0</v>
      </c>
      <c r="CF257">
        <f t="shared" si="443"/>
        <v>0</v>
      </c>
      <c r="CG257">
        <f t="shared" si="443"/>
        <v>0</v>
      </c>
      <c r="CH257">
        <f t="shared" si="443"/>
        <v>0</v>
      </c>
      <c r="CI257">
        <f t="shared" si="443"/>
        <v>0</v>
      </c>
      <c r="CJ257">
        <f t="shared" si="443"/>
        <v>0</v>
      </c>
      <c r="CK257">
        <f t="shared" si="443"/>
        <v>0</v>
      </c>
      <c r="CL257">
        <f t="shared" si="443"/>
        <v>0</v>
      </c>
      <c r="CM257">
        <f t="shared" si="443"/>
        <v>0</v>
      </c>
      <c r="CN257">
        <f t="shared" si="443"/>
        <v>0</v>
      </c>
      <c r="CO257">
        <f t="shared" si="443"/>
        <v>0</v>
      </c>
      <c r="CP257">
        <f t="shared" si="443"/>
        <v>0</v>
      </c>
      <c r="CQ257">
        <f t="shared" si="443"/>
        <v>0</v>
      </c>
      <c r="CR257">
        <f t="shared" si="443"/>
        <v>0</v>
      </c>
      <c r="CS257">
        <f t="shared" si="443"/>
        <v>0</v>
      </c>
      <c r="CT257">
        <f t="shared" si="443"/>
        <v>0</v>
      </c>
      <c r="CU257">
        <f t="shared" ref="CU257:DC257" si="444">CU108</f>
        <v>0</v>
      </c>
      <c r="CV257">
        <f t="shared" si="444"/>
        <v>0</v>
      </c>
      <c r="CW257">
        <f t="shared" si="444"/>
        <v>0</v>
      </c>
      <c r="CX257">
        <f t="shared" si="444"/>
        <v>0</v>
      </c>
      <c r="CY257">
        <f t="shared" si="444"/>
        <v>0</v>
      </c>
      <c r="CZ257">
        <f t="shared" si="444"/>
        <v>0</v>
      </c>
      <c r="DA257">
        <f t="shared" si="444"/>
        <v>0</v>
      </c>
      <c r="DB257">
        <f t="shared" si="444"/>
        <v>0</v>
      </c>
      <c r="DC257">
        <f t="shared" si="444"/>
        <v>0</v>
      </c>
      <c r="DD257">
        <f t="shared" si="432"/>
        <v>0</v>
      </c>
      <c r="DE257">
        <f t="shared" si="432"/>
        <v>0</v>
      </c>
      <c r="DF257">
        <f t="shared" si="432"/>
        <v>0</v>
      </c>
      <c r="DG257">
        <f t="shared" si="432"/>
        <v>0</v>
      </c>
      <c r="DH257">
        <f t="shared" si="432"/>
        <v>0</v>
      </c>
    </row>
    <row r="258" spans="1:112">
      <c r="A258">
        <f t="shared" si="415"/>
        <v>907</v>
      </c>
      <c r="B258" t="str">
        <f t="shared" si="415"/>
        <v>Gobierno Autónomo Departamental de Santa Cruz</v>
      </c>
      <c r="C258">
        <f t="shared" ref="C258:AH258" si="445">C109</f>
        <v>0</v>
      </c>
      <c r="D258">
        <f t="shared" si="445"/>
        <v>0</v>
      </c>
      <c r="E258">
        <f t="shared" si="445"/>
        <v>0</v>
      </c>
      <c r="F258">
        <f t="shared" si="445"/>
        <v>0</v>
      </c>
      <c r="G258">
        <f t="shared" si="445"/>
        <v>0</v>
      </c>
      <c r="H258">
        <f t="shared" si="445"/>
        <v>0</v>
      </c>
      <c r="I258">
        <f t="shared" si="445"/>
        <v>0</v>
      </c>
      <c r="J258">
        <f t="shared" si="445"/>
        <v>0</v>
      </c>
      <c r="K258">
        <f t="shared" si="445"/>
        <v>0</v>
      </c>
      <c r="L258">
        <f t="shared" si="445"/>
        <v>285.47000000000003</v>
      </c>
      <c r="M258">
        <f t="shared" si="445"/>
        <v>0</v>
      </c>
      <c r="N258">
        <f t="shared" si="445"/>
        <v>0</v>
      </c>
      <c r="O258">
        <f t="shared" si="445"/>
        <v>0</v>
      </c>
      <c r="P258">
        <f t="shared" si="445"/>
        <v>0</v>
      </c>
      <c r="Q258">
        <f t="shared" si="445"/>
        <v>0</v>
      </c>
      <c r="R258">
        <f t="shared" si="445"/>
        <v>0</v>
      </c>
      <c r="S258">
        <f t="shared" si="445"/>
        <v>0</v>
      </c>
      <c r="T258">
        <f t="shared" si="445"/>
        <v>0</v>
      </c>
      <c r="U258">
        <f t="shared" si="445"/>
        <v>0</v>
      </c>
      <c r="V258">
        <f t="shared" si="445"/>
        <v>0</v>
      </c>
      <c r="W258">
        <f t="shared" si="445"/>
        <v>0</v>
      </c>
      <c r="X258">
        <f t="shared" si="445"/>
        <v>0</v>
      </c>
      <c r="Y258">
        <f t="shared" si="445"/>
        <v>0</v>
      </c>
      <c r="Z258">
        <f t="shared" si="445"/>
        <v>0</v>
      </c>
      <c r="AA258">
        <f t="shared" si="445"/>
        <v>0</v>
      </c>
      <c r="AB258">
        <f t="shared" si="445"/>
        <v>0</v>
      </c>
      <c r="AC258">
        <f t="shared" si="445"/>
        <v>0</v>
      </c>
      <c r="AD258">
        <f t="shared" si="445"/>
        <v>0</v>
      </c>
      <c r="AE258">
        <f t="shared" si="445"/>
        <v>0</v>
      </c>
      <c r="AF258">
        <f t="shared" si="445"/>
        <v>0</v>
      </c>
      <c r="AG258">
        <f t="shared" si="445"/>
        <v>0</v>
      </c>
      <c r="AH258">
        <f t="shared" si="445"/>
        <v>0</v>
      </c>
      <c r="AI258">
        <f t="shared" ref="AI258:BN258" si="446">AI109</f>
        <v>0</v>
      </c>
      <c r="AJ258">
        <f t="shared" si="446"/>
        <v>0</v>
      </c>
      <c r="AK258">
        <f t="shared" si="446"/>
        <v>0</v>
      </c>
      <c r="AL258">
        <f t="shared" si="446"/>
        <v>0</v>
      </c>
      <c r="AM258">
        <f t="shared" si="446"/>
        <v>0</v>
      </c>
      <c r="AN258">
        <f t="shared" si="446"/>
        <v>0</v>
      </c>
      <c r="AO258">
        <f t="shared" si="446"/>
        <v>0</v>
      </c>
      <c r="AP258">
        <f t="shared" si="446"/>
        <v>0</v>
      </c>
      <c r="AQ258">
        <f t="shared" si="446"/>
        <v>0</v>
      </c>
      <c r="AR258">
        <f t="shared" si="446"/>
        <v>0</v>
      </c>
      <c r="AS258">
        <f t="shared" si="446"/>
        <v>0</v>
      </c>
      <c r="AT258">
        <f t="shared" si="446"/>
        <v>0</v>
      </c>
      <c r="AU258">
        <f t="shared" si="446"/>
        <v>0</v>
      </c>
      <c r="AV258">
        <f t="shared" si="446"/>
        <v>0</v>
      </c>
      <c r="AW258">
        <f t="shared" si="446"/>
        <v>0</v>
      </c>
      <c r="AX258">
        <f t="shared" si="446"/>
        <v>0</v>
      </c>
      <c r="AY258">
        <f t="shared" si="446"/>
        <v>0</v>
      </c>
      <c r="AZ258">
        <f t="shared" si="446"/>
        <v>0</v>
      </c>
      <c r="BA258">
        <f t="shared" si="446"/>
        <v>0</v>
      </c>
      <c r="BB258">
        <f t="shared" si="446"/>
        <v>0</v>
      </c>
      <c r="BC258">
        <f t="shared" si="446"/>
        <v>0</v>
      </c>
      <c r="BD258">
        <f t="shared" si="446"/>
        <v>0</v>
      </c>
      <c r="BE258">
        <f t="shared" si="446"/>
        <v>0</v>
      </c>
      <c r="BF258">
        <f t="shared" si="446"/>
        <v>0</v>
      </c>
      <c r="BG258">
        <f t="shared" si="446"/>
        <v>0</v>
      </c>
      <c r="BH258">
        <f t="shared" si="446"/>
        <v>0</v>
      </c>
      <c r="BI258">
        <f t="shared" si="446"/>
        <v>0</v>
      </c>
      <c r="BJ258">
        <f t="shared" si="446"/>
        <v>0</v>
      </c>
      <c r="BK258">
        <f t="shared" si="446"/>
        <v>0</v>
      </c>
      <c r="BL258">
        <f t="shared" si="446"/>
        <v>0</v>
      </c>
      <c r="BM258">
        <f t="shared" si="446"/>
        <v>0</v>
      </c>
      <c r="BN258">
        <f t="shared" si="446"/>
        <v>0</v>
      </c>
      <c r="BO258">
        <f t="shared" ref="BO258:CT258" si="447">BO109</f>
        <v>0</v>
      </c>
      <c r="BP258">
        <f t="shared" si="447"/>
        <v>0</v>
      </c>
      <c r="BQ258">
        <f t="shared" si="447"/>
        <v>0</v>
      </c>
      <c r="BR258">
        <f t="shared" si="447"/>
        <v>0</v>
      </c>
      <c r="BS258">
        <f t="shared" si="447"/>
        <v>0</v>
      </c>
      <c r="BT258">
        <f t="shared" si="447"/>
        <v>0</v>
      </c>
      <c r="BU258">
        <f t="shared" si="447"/>
        <v>0</v>
      </c>
      <c r="BV258">
        <f t="shared" si="447"/>
        <v>0</v>
      </c>
      <c r="BW258">
        <f t="shared" si="447"/>
        <v>0</v>
      </c>
      <c r="BX258">
        <f t="shared" si="447"/>
        <v>0</v>
      </c>
      <c r="BY258">
        <f t="shared" si="447"/>
        <v>0</v>
      </c>
      <c r="BZ258">
        <f t="shared" si="447"/>
        <v>0</v>
      </c>
      <c r="CA258">
        <f t="shared" si="447"/>
        <v>0</v>
      </c>
      <c r="CB258">
        <f t="shared" si="447"/>
        <v>0</v>
      </c>
      <c r="CC258">
        <f t="shared" si="447"/>
        <v>0</v>
      </c>
      <c r="CD258">
        <f t="shared" si="447"/>
        <v>0</v>
      </c>
      <c r="CE258">
        <f t="shared" si="447"/>
        <v>0</v>
      </c>
      <c r="CF258">
        <f t="shared" si="447"/>
        <v>0</v>
      </c>
      <c r="CG258">
        <f t="shared" si="447"/>
        <v>0</v>
      </c>
      <c r="CH258">
        <f t="shared" si="447"/>
        <v>0</v>
      </c>
      <c r="CI258">
        <f t="shared" si="447"/>
        <v>0</v>
      </c>
      <c r="CJ258">
        <f t="shared" si="447"/>
        <v>0</v>
      </c>
      <c r="CK258">
        <f t="shared" si="447"/>
        <v>0</v>
      </c>
      <c r="CL258">
        <f t="shared" si="447"/>
        <v>0</v>
      </c>
      <c r="CM258">
        <f t="shared" si="447"/>
        <v>0</v>
      </c>
      <c r="CN258">
        <f t="shared" si="447"/>
        <v>0</v>
      </c>
      <c r="CO258">
        <f t="shared" si="447"/>
        <v>0</v>
      </c>
      <c r="CP258">
        <f t="shared" si="447"/>
        <v>0</v>
      </c>
      <c r="CQ258">
        <f t="shared" si="447"/>
        <v>0</v>
      </c>
      <c r="CR258">
        <f t="shared" si="447"/>
        <v>0</v>
      </c>
      <c r="CS258">
        <f t="shared" si="447"/>
        <v>0</v>
      </c>
      <c r="CT258">
        <f t="shared" si="447"/>
        <v>0</v>
      </c>
      <c r="CU258">
        <f t="shared" ref="CU258:DC258" si="448">CU109</f>
        <v>0</v>
      </c>
      <c r="CV258">
        <f t="shared" si="448"/>
        <v>0</v>
      </c>
      <c r="CW258">
        <f t="shared" si="448"/>
        <v>0</v>
      </c>
      <c r="CX258">
        <f t="shared" si="448"/>
        <v>0</v>
      </c>
      <c r="CY258">
        <f t="shared" si="448"/>
        <v>0</v>
      </c>
      <c r="CZ258">
        <f t="shared" si="448"/>
        <v>0</v>
      </c>
      <c r="DA258">
        <f t="shared" si="448"/>
        <v>0</v>
      </c>
      <c r="DB258">
        <f t="shared" si="448"/>
        <v>0</v>
      </c>
      <c r="DC258">
        <f t="shared" si="448"/>
        <v>0</v>
      </c>
      <c r="DD258">
        <f t="shared" si="432"/>
        <v>0</v>
      </c>
      <c r="DE258">
        <f t="shared" si="432"/>
        <v>0</v>
      </c>
      <c r="DF258">
        <f t="shared" si="432"/>
        <v>0</v>
      </c>
      <c r="DG258">
        <f t="shared" si="432"/>
        <v>0</v>
      </c>
      <c r="DH258">
        <f t="shared" si="432"/>
        <v>0</v>
      </c>
    </row>
    <row r="259" spans="1:112">
      <c r="A259">
        <f t="shared" si="415"/>
        <v>299</v>
      </c>
      <c r="B259" t="str">
        <f t="shared" si="415"/>
        <v>Servicio Departamental de Riego - La Paz</v>
      </c>
      <c r="C259">
        <f t="shared" ref="C259:AH259" si="449">C110</f>
        <v>0</v>
      </c>
      <c r="D259">
        <f t="shared" si="449"/>
        <v>0</v>
      </c>
      <c r="E259">
        <f t="shared" si="449"/>
        <v>0</v>
      </c>
      <c r="F259">
        <f t="shared" si="449"/>
        <v>0</v>
      </c>
      <c r="G259">
        <f t="shared" si="449"/>
        <v>0</v>
      </c>
      <c r="H259">
        <f t="shared" si="449"/>
        <v>2472</v>
      </c>
      <c r="I259">
        <f t="shared" si="449"/>
        <v>0</v>
      </c>
      <c r="J259">
        <f t="shared" si="449"/>
        <v>85.06</v>
      </c>
      <c r="K259">
        <f t="shared" si="449"/>
        <v>0</v>
      </c>
      <c r="L259">
        <f t="shared" si="449"/>
        <v>725100.32</v>
      </c>
      <c r="M259">
        <f t="shared" si="449"/>
        <v>0</v>
      </c>
      <c r="N259">
        <f t="shared" si="449"/>
        <v>0</v>
      </c>
      <c r="O259">
        <f t="shared" si="449"/>
        <v>0</v>
      </c>
      <c r="P259">
        <f t="shared" si="449"/>
        <v>0</v>
      </c>
      <c r="Q259">
        <f t="shared" si="449"/>
        <v>0</v>
      </c>
      <c r="R259">
        <f t="shared" si="449"/>
        <v>0</v>
      </c>
      <c r="S259">
        <f t="shared" si="449"/>
        <v>0</v>
      </c>
      <c r="T259">
        <f t="shared" si="449"/>
        <v>0</v>
      </c>
      <c r="U259">
        <f t="shared" si="449"/>
        <v>0</v>
      </c>
      <c r="V259">
        <f t="shared" si="449"/>
        <v>0</v>
      </c>
      <c r="W259">
        <f t="shared" si="449"/>
        <v>0</v>
      </c>
      <c r="X259">
        <f t="shared" si="449"/>
        <v>0</v>
      </c>
      <c r="Y259">
        <f t="shared" si="449"/>
        <v>0</v>
      </c>
      <c r="Z259">
        <f t="shared" si="449"/>
        <v>0</v>
      </c>
      <c r="AA259">
        <f t="shared" si="449"/>
        <v>0</v>
      </c>
      <c r="AB259">
        <f t="shared" si="449"/>
        <v>0</v>
      </c>
      <c r="AC259">
        <f t="shared" si="449"/>
        <v>0</v>
      </c>
      <c r="AD259">
        <f t="shared" si="449"/>
        <v>0</v>
      </c>
      <c r="AE259">
        <f t="shared" si="449"/>
        <v>0</v>
      </c>
      <c r="AF259">
        <f t="shared" si="449"/>
        <v>0</v>
      </c>
      <c r="AG259">
        <f t="shared" si="449"/>
        <v>0</v>
      </c>
      <c r="AH259">
        <f t="shared" si="449"/>
        <v>0</v>
      </c>
      <c r="AI259">
        <f t="shared" ref="AI259:BN259" si="450">AI110</f>
        <v>0</v>
      </c>
      <c r="AJ259">
        <f t="shared" si="450"/>
        <v>0</v>
      </c>
      <c r="AK259">
        <f t="shared" si="450"/>
        <v>0</v>
      </c>
      <c r="AL259">
        <f t="shared" si="450"/>
        <v>0</v>
      </c>
      <c r="AM259">
        <f t="shared" si="450"/>
        <v>0</v>
      </c>
      <c r="AN259">
        <f t="shared" si="450"/>
        <v>0</v>
      </c>
      <c r="AO259">
        <f t="shared" si="450"/>
        <v>0</v>
      </c>
      <c r="AP259">
        <f t="shared" si="450"/>
        <v>0</v>
      </c>
      <c r="AQ259">
        <f t="shared" si="450"/>
        <v>0</v>
      </c>
      <c r="AR259">
        <f t="shared" si="450"/>
        <v>0</v>
      </c>
      <c r="AS259">
        <f t="shared" si="450"/>
        <v>0</v>
      </c>
      <c r="AT259">
        <f t="shared" si="450"/>
        <v>0</v>
      </c>
      <c r="AU259">
        <f t="shared" si="450"/>
        <v>0</v>
      </c>
      <c r="AV259">
        <f t="shared" si="450"/>
        <v>0</v>
      </c>
      <c r="AW259">
        <f t="shared" si="450"/>
        <v>0</v>
      </c>
      <c r="AX259">
        <f t="shared" si="450"/>
        <v>0</v>
      </c>
      <c r="AY259">
        <f t="shared" si="450"/>
        <v>0</v>
      </c>
      <c r="AZ259">
        <f t="shared" si="450"/>
        <v>0</v>
      </c>
      <c r="BA259">
        <f t="shared" si="450"/>
        <v>0</v>
      </c>
      <c r="BB259">
        <f t="shared" si="450"/>
        <v>0</v>
      </c>
      <c r="BC259">
        <f t="shared" si="450"/>
        <v>0</v>
      </c>
      <c r="BD259">
        <f t="shared" si="450"/>
        <v>0</v>
      </c>
      <c r="BE259">
        <f t="shared" si="450"/>
        <v>0</v>
      </c>
      <c r="BF259">
        <f t="shared" si="450"/>
        <v>0</v>
      </c>
      <c r="BG259">
        <f t="shared" si="450"/>
        <v>0</v>
      </c>
      <c r="BH259">
        <f t="shared" si="450"/>
        <v>0</v>
      </c>
      <c r="BI259">
        <f t="shared" si="450"/>
        <v>0</v>
      </c>
      <c r="BJ259">
        <f t="shared" si="450"/>
        <v>0</v>
      </c>
      <c r="BK259">
        <f t="shared" si="450"/>
        <v>0</v>
      </c>
      <c r="BL259">
        <f t="shared" si="450"/>
        <v>0</v>
      </c>
      <c r="BM259">
        <f t="shared" si="450"/>
        <v>0</v>
      </c>
      <c r="BN259">
        <f t="shared" si="450"/>
        <v>0</v>
      </c>
      <c r="BO259">
        <f t="shared" ref="BO259:CT259" si="451">BO110</f>
        <v>0</v>
      </c>
      <c r="BP259">
        <f t="shared" si="451"/>
        <v>0</v>
      </c>
      <c r="BQ259">
        <f t="shared" si="451"/>
        <v>0</v>
      </c>
      <c r="BR259">
        <f t="shared" si="451"/>
        <v>0</v>
      </c>
      <c r="BS259">
        <f t="shared" si="451"/>
        <v>0</v>
      </c>
      <c r="BT259">
        <f t="shared" si="451"/>
        <v>0</v>
      </c>
      <c r="BU259">
        <f t="shared" si="451"/>
        <v>0</v>
      </c>
      <c r="BV259">
        <f t="shared" si="451"/>
        <v>0</v>
      </c>
      <c r="BW259">
        <f t="shared" si="451"/>
        <v>0</v>
      </c>
      <c r="BX259">
        <f t="shared" si="451"/>
        <v>0</v>
      </c>
      <c r="BY259">
        <f t="shared" si="451"/>
        <v>0</v>
      </c>
      <c r="BZ259">
        <f t="shared" si="451"/>
        <v>0</v>
      </c>
      <c r="CA259">
        <f t="shared" si="451"/>
        <v>0</v>
      </c>
      <c r="CB259">
        <f t="shared" si="451"/>
        <v>0</v>
      </c>
      <c r="CC259">
        <f t="shared" si="451"/>
        <v>0</v>
      </c>
      <c r="CD259">
        <f t="shared" si="451"/>
        <v>0</v>
      </c>
      <c r="CE259">
        <f t="shared" si="451"/>
        <v>0</v>
      </c>
      <c r="CF259">
        <f t="shared" si="451"/>
        <v>0</v>
      </c>
      <c r="CG259">
        <f t="shared" si="451"/>
        <v>0</v>
      </c>
      <c r="CH259">
        <f t="shared" si="451"/>
        <v>0</v>
      </c>
      <c r="CI259">
        <f t="shared" si="451"/>
        <v>0</v>
      </c>
      <c r="CJ259">
        <f t="shared" si="451"/>
        <v>0</v>
      </c>
      <c r="CK259">
        <f t="shared" si="451"/>
        <v>0</v>
      </c>
      <c r="CL259">
        <f t="shared" si="451"/>
        <v>0</v>
      </c>
      <c r="CM259">
        <f t="shared" si="451"/>
        <v>0</v>
      </c>
      <c r="CN259">
        <f t="shared" si="451"/>
        <v>0</v>
      </c>
      <c r="CO259">
        <f t="shared" si="451"/>
        <v>0</v>
      </c>
      <c r="CP259">
        <f t="shared" si="451"/>
        <v>0</v>
      </c>
      <c r="CQ259">
        <f t="shared" si="451"/>
        <v>0</v>
      </c>
      <c r="CR259">
        <f t="shared" si="451"/>
        <v>0</v>
      </c>
      <c r="CS259">
        <f t="shared" si="451"/>
        <v>0</v>
      </c>
      <c r="CT259">
        <f t="shared" si="451"/>
        <v>0</v>
      </c>
      <c r="CU259">
        <f t="shared" ref="CU259:DC259" si="452">CU110</f>
        <v>0</v>
      </c>
      <c r="CV259">
        <f t="shared" si="452"/>
        <v>0</v>
      </c>
      <c r="CW259">
        <f t="shared" si="452"/>
        <v>0</v>
      </c>
      <c r="CX259">
        <f t="shared" si="452"/>
        <v>0</v>
      </c>
      <c r="CY259">
        <f t="shared" si="452"/>
        <v>0</v>
      </c>
      <c r="CZ259">
        <f t="shared" si="452"/>
        <v>0</v>
      </c>
      <c r="DA259">
        <f t="shared" si="452"/>
        <v>0</v>
      </c>
      <c r="DB259">
        <f t="shared" si="452"/>
        <v>0</v>
      </c>
      <c r="DC259">
        <f t="shared" si="452"/>
        <v>0</v>
      </c>
      <c r="DD259">
        <f t="shared" si="432"/>
        <v>0</v>
      </c>
      <c r="DE259">
        <f t="shared" si="432"/>
        <v>0</v>
      </c>
      <c r="DF259">
        <f t="shared" si="432"/>
        <v>0</v>
      </c>
      <c r="DG259">
        <f t="shared" si="432"/>
        <v>0</v>
      </c>
      <c r="DH259">
        <f t="shared" si="432"/>
        <v>0</v>
      </c>
    </row>
    <row r="260" spans="1:112">
      <c r="A260">
        <f t="shared" si="415"/>
        <v>249</v>
      </c>
      <c r="B260" t="str">
        <f t="shared" si="415"/>
        <v>Central de Abastecimiento y Suministros de Salud</v>
      </c>
      <c r="C260">
        <f t="shared" ref="C260:AH260" si="453">C111</f>
        <v>0</v>
      </c>
      <c r="D260">
        <f t="shared" si="453"/>
        <v>0</v>
      </c>
      <c r="E260">
        <f t="shared" si="453"/>
        <v>0</v>
      </c>
      <c r="F260">
        <f t="shared" si="453"/>
        <v>0</v>
      </c>
      <c r="G260">
        <f t="shared" si="453"/>
        <v>10569.6</v>
      </c>
      <c r="H260">
        <f t="shared" si="453"/>
        <v>0</v>
      </c>
      <c r="I260">
        <f t="shared" si="453"/>
        <v>0</v>
      </c>
      <c r="J260">
        <f t="shared" si="453"/>
        <v>200</v>
      </c>
      <c r="K260">
        <f t="shared" si="453"/>
        <v>0</v>
      </c>
      <c r="L260">
        <f t="shared" si="453"/>
        <v>0</v>
      </c>
      <c r="M260">
        <f t="shared" si="453"/>
        <v>0</v>
      </c>
      <c r="N260">
        <f t="shared" si="453"/>
        <v>0</v>
      </c>
      <c r="O260">
        <f t="shared" si="453"/>
        <v>0</v>
      </c>
      <c r="P260">
        <f t="shared" si="453"/>
        <v>0</v>
      </c>
      <c r="Q260">
        <f t="shared" si="453"/>
        <v>0</v>
      </c>
      <c r="R260">
        <f t="shared" si="453"/>
        <v>0</v>
      </c>
      <c r="S260">
        <f t="shared" si="453"/>
        <v>0</v>
      </c>
      <c r="T260">
        <f t="shared" si="453"/>
        <v>0</v>
      </c>
      <c r="U260">
        <f t="shared" si="453"/>
        <v>0</v>
      </c>
      <c r="V260">
        <f t="shared" si="453"/>
        <v>0</v>
      </c>
      <c r="W260">
        <f t="shared" si="453"/>
        <v>0</v>
      </c>
      <c r="X260">
        <f t="shared" si="453"/>
        <v>0</v>
      </c>
      <c r="Y260">
        <f t="shared" si="453"/>
        <v>0</v>
      </c>
      <c r="Z260">
        <f t="shared" si="453"/>
        <v>0</v>
      </c>
      <c r="AA260">
        <f t="shared" si="453"/>
        <v>0</v>
      </c>
      <c r="AB260">
        <f t="shared" si="453"/>
        <v>0</v>
      </c>
      <c r="AC260">
        <f t="shared" si="453"/>
        <v>0</v>
      </c>
      <c r="AD260">
        <f t="shared" si="453"/>
        <v>0</v>
      </c>
      <c r="AE260">
        <f t="shared" si="453"/>
        <v>0</v>
      </c>
      <c r="AF260">
        <f t="shared" si="453"/>
        <v>0</v>
      </c>
      <c r="AG260">
        <f t="shared" si="453"/>
        <v>0</v>
      </c>
      <c r="AH260">
        <f t="shared" si="453"/>
        <v>0</v>
      </c>
      <c r="AI260">
        <f t="shared" ref="AI260:BN260" si="454">AI111</f>
        <v>0</v>
      </c>
      <c r="AJ260">
        <f t="shared" si="454"/>
        <v>0</v>
      </c>
      <c r="AK260">
        <f t="shared" si="454"/>
        <v>0</v>
      </c>
      <c r="AL260">
        <f t="shared" si="454"/>
        <v>0</v>
      </c>
      <c r="AM260">
        <f t="shared" si="454"/>
        <v>0</v>
      </c>
      <c r="AN260">
        <f t="shared" si="454"/>
        <v>0</v>
      </c>
      <c r="AO260">
        <f t="shared" si="454"/>
        <v>0</v>
      </c>
      <c r="AP260">
        <f t="shared" si="454"/>
        <v>0</v>
      </c>
      <c r="AQ260">
        <f t="shared" si="454"/>
        <v>0</v>
      </c>
      <c r="AR260">
        <f t="shared" si="454"/>
        <v>0</v>
      </c>
      <c r="AS260">
        <f t="shared" si="454"/>
        <v>0</v>
      </c>
      <c r="AT260">
        <f t="shared" si="454"/>
        <v>0</v>
      </c>
      <c r="AU260">
        <f t="shared" si="454"/>
        <v>0</v>
      </c>
      <c r="AV260">
        <f t="shared" si="454"/>
        <v>0</v>
      </c>
      <c r="AW260">
        <f t="shared" si="454"/>
        <v>0</v>
      </c>
      <c r="AX260">
        <f t="shared" si="454"/>
        <v>0</v>
      </c>
      <c r="AY260">
        <f t="shared" si="454"/>
        <v>0</v>
      </c>
      <c r="AZ260">
        <f t="shared" si="454"/>
        <v>0</v>
      </c>
      <c r="BA260">
        <f t="shared" si="454"/>
        <v>0</v>
      </c>
      <c r="BB260">
        <f t="shared" si="454"/>
        <v>0</v>
      </c>
      <c r="BC260">
        <f t="shared" si="454"/>
        <v>0</v>
      </c>
      <c r="BD260">
        <f t="shared" si="454"/>
        <v>0</v>
      </c>
      <c r="BE260">
        <f t="shared" si="454"/>
        <v>0</v>
      </c>
      <c r="BF260">
        <f t="shared" si="454"/>
        <v>0</v>
      </c>
      <c r="BG260">
        <f t="shared" si="454"/>
        <v>0</v>
      </c>
      <c r="BH260">
        <f t="shared" si="454"/>
        <v>0</v>
      </c>
      <c r="BI260">
        <f t="shared" si="454"/>
        <v>0</v>
      </c>
      <c r="BJ260">
        <f t="shared" si="454"/>
        <v>0</v>
      </c>
      <c r="BK260">
        <f t="shared" si="454"/>
        <v>0</v>
      </c>
      <c r="BL260">
        <f t="shared" si="454"/>
        <v>0</v>
      </c>
      <c r="BM260">
        <f t="shared" si="454"/>
        <v>0</v>
      </c>
      <c r="BN260">
        <f t="shared" si="454"/>
        <v>0</v>
      </c>
      <c r="BO260">
        <f t="shared" ref="BO260:CT260" si="455">BO111</f>
        <v>0</v>
      </c>
      <c r="BP260">
        <f t="shared" si="455"/>
        <v>0</v>
      </c>
      <c r="BQ260">
        <f t="shared" si="455"/>
        <v>0</v>
      </c>
      <c r="BR260">
        <f t="shared" si="455"/>
        <v>0</v>
      </c>
      <c r="BS260">
        <f t="shared" si="455"/>
        <v>0</v>
      </c>
      <c r="BT260">
        <f t="shared" si="455"/>
        <v>0</v>
      </c>
      <c r="BU260">
        <f t="shared" si="455"/>
        <v>0</v>
      </c>
      <c r="BV260">
        <f t="shared" si="455"/>
        <v>0</v>
      </c>
      <c r="BW260">
        <f t="shared" si="455"/>
        <v>0</v>
      </c>
      <c r="BX260">
        <f t="shared" si="455"/>
        <v>0</v>
      </c>
      <c r="BY260">
        <f t="shared" si="455"/>
        <v>0</v>
      </c>
      <c r="BZ260">
        <f t="shared" si="455"/>
        <v>0</v>
      </c>
      <c r="CA260">
        <f t="shared" si="455"/>
        <v>0</v>
      </c>
      <c r="CB260">
        <f t="shared" si="455"/>
        <v>0</v>
      </c>
      <c r="CC260">
        <f t="shared" si="455"/>
        <v>0</v>
      </c>
      <c r="CD260">
        <f t="shared" si="455"/>
        <v>0</v>
      </c>
      <c r="CE260">
        <f t="shared" si="455"/>
        <v>0</v>
      </c>
      <c r="CF260">
        <f t="shared" si="455"/>
        <v>0</v>
      </c>
      <c r="CG260">
        <f t="shared" si="455"/>
        <v>0</v>
      </c>
      <c r="CH260">
        <f t="shared" si="455"/>
        <v>0</v>
      </c>
      <c r="CI260">
        <f t="shared" si="455"/>
        <v>0</v>
      </c>
      <c r="CJ260">
        <f t="shared" si="455"/>
        <v>0</v>
      </c>
      <c r="CK260">
        <f t="shared" si="455"/>
        <v>0</v>
      </c>
      <c r="CL260">
        <f t="shared" si="455"/>
        <v>0</v>
      </c>
      <c r="CM260">
        <f t="shared" si="455"/>
        <v>0</v>
      </c>
      <c r="CN260">
        <f t="shared" si="455"/>
        <v>0</v>
      </c>
      <c r="CO260">
        <f t="shared" si="455"/>
        <v>0</v>
      </c>
      <c r="CP260">
        <f t="shared" si="455"/>
        <v>0</v>
      </c>
      <c r="CQ260">
        <f t="shared" si="455"/>
        <v>0</v>
      </c>
      <c r="CR260">
        <f t="shared" si="455"/>
        <v>0</v>
      </c>
      <c r="CS260">
        <f t="shared" si="455"/>
        <v>0</v>
      </c>
      <c r="CT260">
        <f t="shared" si="455"/>
        <v>0</v>
      </c>
      <c r="CU260">
        <f t="shared" ref="CU260:DC260" si="456">CU111</f>
        <v>0</v>
      </c>
      <c r="CV260">
        <f t="shared" si="456"/>
        <v>0</v>
      </c>
      <c r="CW260">
        <f t="shared" si="456"/>
        <v>0</v>
      </c>
      <c r="CX260">
        <f t="shared" si="456"/>
        <v>0</v>
      </c>
      <c r="CY260">
        <f t="shared" si="456"/>
        <v>0</v>
      </c>
      <c r="CZ260">
        <f t="shared" si="456"/>
        <v>0</v>
      </c>
      <c r="DA260">
        <f t="shared" si="456"/>
        <v>0</v>
      </c>
      <c r="DB260">
        <f t="shared" si="456"/>
        <v>0</v>
      </c>
      <c r="DC260">
        <f t="shared" si="456"/>
        <v>0</v>
      </c>
      <c r="DD260">
        <f t="shared" si="432"/>
        <v>0</v>
      </c>
      <c r="DE260">
        <f t="shared" si="432"/>
        <v>0</v>
      </c>
      <c r="DF260">
        <f t="shared" si="432"/>
        <v>0</v>
      </c>
      <c r="DG260">
        <f t="shared" si="432"/>
        <v>0</v>
      </c>
      <c r="DH260">
        <f t="shared" si="432"/>
        <v>0</v>
      </c>
    </row>
    <row r="261" spans="1:112">
      <c r="A261">
        <f t="shared" si="415"/>
        <v>517</v>
      </c>
      <c r="B261" t="str">
        <f t="shared" si="415"/>
        <v>Corporación Minera de Bolivia</v>
      </c>
      <c r="C261">
        <f t="shared" ref="C261:AH261" si="457">C112</f>
        <v>0</v>
      </c>
      <c r="D261">
        <f t="shared" si="457"/>
        <v>0</v>
      </c>
      <c r="E261">
        <f t="shared" si="457"/>
        <v>0</v>
      </c>
      <c r="F261">
        <f t="shared" si="457"/>
        <v>0</v>
      </c>
      <c r="G261">
        <f t="shared" si="457"/>
        <v>0</v>
      </c>
      <c r="H261">
        <f t="shared" si="457"/>
        <v>1308055.3700000001</v>
      </c>
      <c r="I261">
        <f t="shared" si="457"/>
        <v>0</v>
      </c>
      <c r="J261">
        <f t="shared" si="457"/>
        <v>0</v>
      </c>
      <c r="K261">
        <f t="shared" si="457"/>
        <v>0</v>
      </c>
      <c r="L261">
        <f t="shared" si="457"/>
        <v>0</v>
      </c>
      <c r="M261">
        <f t="shared" si="457"/>
        <v>0</v>
      </c>
      <c r="N261">
        <f t="shared" si="457"/>
        <v>0</v>
      </c>
      <c r="O261">
        <f t="shared" si="457"/>
        <v>0</v>
      </c>
      <c r="P261">
        <f t="shared" si="457"/>
        <v>0</v>
      </c>
      <c r="Q261">
        <f t="shared" si="457"/>
        <v>0</v>
      </c>
      <c r="R261">
        <f t="shared" si="457"/>
        <v>0</v>
      </c>
      <c r="S261">
        <f t="shared" si="457"/>
        <v>0</v>
      </c>
      <c r="T261">
        <f t="shared" si="457"/>
        <v>0</v>
      </c>
      <c r="U261">
        <f t="shared" si="457"/>
        <v>0</v>
      </c>
      <c r="V261">
        <f t="shared" si="457"/>
        <v>0</v>
      </c>
      <c r="W261">
        <f t="shared" si="457"/>
        <v>0</v>
      </c>
      <c r="X261">
        <f t="shared" si="457"/>
        <v>0</v>
      </c>
      <c r="Y261">
        <f t="shared" si="457"/>
        <v>0</v>
      </c>
      <c r="Z261">
        <f t="shared" si="457"/>
        <v>0</v>
      </c>
      <c r="AA261">
        <f t="shared" si="457"/>
        <v>0</v>
      </c>
      <c r="AB261">
        <f t="shared" si="457"/>
        <v>0</v>
      </c>
      <c r="AC261">
        <f t="shared" si="457"/>
        <v>0</v>
      </c>
      <c r="AD261">
        <f t="shared" si="457"/>
        <v>0</v>
      </c>
      <c r="AE261">
        <f t="shared" si="457"/>
        <v>0</v>
      </c>
      <c r="AF261">
        <f t="shared" si="457"/>
        <v>0</v>
      </c>
      <c r="AG261">
        <f t="shared" si="457"/>
        <v>0</v>
      </c>
      <c r="AH261">
        <f t="shared" si="457"/>
        <v>0</v>
      </c>
      <c r="AI261">
        <f t="shared" ref="AI261:BN261" si="458">AI112</f>
        <v>0</v>
      </c>
      <c r="AJ261">
        <f t="shared" si="458"/>
        <v>0</v>
      </c>
      <c r="AK261">
        <f t="shared" si="458"/>
        <v>0</v>
      </c>
      <c r="AL261">
        <f t="shared" si="458"/>
        <v>0</v>
      </c>
      <c r="AM261">
        <f t="shared" si="458"/>
        <v>0</v>
      </c>
      <c r="AN261">
        <f t="shared" si="458"/>
        <v>0</v>
      </c>
      <c r="AO261">
        <f t="shared" si="458"/>
        <v>0</v>
      </c>
      <c r="AP261">
        <f t="shared" si="458"/>
        <v>0</v>
      </c>
      <c r="AQ261">
        <f t="shared" si="458"/>
        <v>0</v>
      </c>
      <c r="AR261">
        <f t="shared" si="458"/>
        <v>0</v>
      </c>
      <c r="AS261">
        <f t="shared" si="458"/>
        <v>0</v>
      </c>
      <c r="AT261">
        <f t="shared" si="458"/>
        <v>0</v>
      </c>
      <c r="AU261">
        <f t="shared" si="458"/>
        <v>0</v>
      </c>
      <c r="AV261">
        <f t="shared" si="458"/>
        <v>0</v>
      </c>
      <c r="AW261">
        <f t="shared" si="458"/>
        <v>0</v>
      </c>
      <c r="AX261">
        <f t="shared" si="458"/>
        <v>0</v>
      </c>
      <c r="AY261">
        <f t="shared" si="458"/>
        <v>0</v>
      </c>
      <c r="AZ261">
        <f t="shared" si="458"/>
        <v>0</v>
      </c>
      <c r="BA261">
        <f t="shared" si="458"/>
        <v>0</v>
      </c>
      <c r="BB261">
        <f t="shared" si="458"/>
        <v>0</v>
      </c>
      <c r="BC261">
        <f t="shared" si="458"/>
        <v>0</v>
      </c>
      <c r="BD261">
        <f t="shared" si="458"/>
        <v>0</v>
      </c>
      <c r="BE261">
        <f t="shared" si="458"/>
        <v>0</v>
      </c>
      <c r="BF261">
        <f t="shared" si="458"/>
        <v>0</v>
      </c>
      <c r="BG261">
        <f t="shared" si="458"/>
        <v>0</v>
      </c>
      <c r="BH261">
        <f t="shared" si="458"/>
        <v>0</v>
      </c>
      <c r="BI261">
        <f t="shared" si="458"/>
        <v>0</v>
      </c>
      <c r="BJ261">
        <f t="shared" si="458"/>
        <v>0</v>
      </c>
      <c r="BK261">
        <f t="shared" si="458"/>
        <v>0</v>
      </c>
      <c r="BL261">
        <f t="shared" si="458"/>
        <v>0</v>
      </c>
      <c r="BM261">
        <f t="shared" si="458"/>
        <v>0</v>
      </c>
      <c r="BN261">
        <f t="shared" si="458"/>
        <v>0</v>
      </c>
      <c r="BO261">
        <f t="shared" ref="BO261:CT261" si="459">BO112</f>
        <v>0</v>
      </c>
      <c r="BP261">
        <f t="shared" si="459"/>
        <v>0</v>
      </c>
      <c r="BQ261">
        <f t="shared" si="459"/>
        <v>0</v>
      </c>
      <c r="BR261">
        <f t="shared" si="459"/>
        <v>0</v>
      </c>
      <c r="BS261">
        <f t="shared" si="459"/>
        <v>0</v>
      </c>
      <c r="BT261">
        <f t="shared" si="459"/>
        <v>0</v>
      </c>
      <c r="BU261">
        <f t="shared" si="459"/>
        <v>0</v>
      </c>
      <c r="BV261">
        <f t="shared" si="459"/>
        <v>0</v>
      </c>
      <c r="BW261">
        <f t="shared" si="459"/>
        <v>0</v>
      </c>
      <c r="BX261">
        <f t="shared" si="459"/>
        <v>0</v>
      </c>
      <c r="BY261">
        <f t="shared" si="459"/>
        <v>0</v>
      </c>
      <c r="BZ261">
        <f t="shared" si="459"/>
        <v>0</v>
      </c>
      <c r="CA261">
        <f t="shared" si="459"/>
        <v>0</v>
      </c>
      <c r="CB261">
        <f t="shared" si="459"/>
        <v>0</v>
      </c>
      <c r="CC261">
        <f t="shared" si="459"/>
        <v>0</v>
      </c>
      <c r="CD261">
        <f t="shared" si="459"/>
        <v>0</v>
      </c>
      <c r="CE261">
        <f t="shared" si="459"/>
        <v>0</v>
      </c>
      <c r="CF261">
        <f t="shared" si="459"/>
        <v>0</v>
      </c>
      <c r="CG261">
        <f t="shared" si="459"/>
        <v>0</v>
      </c>
      <c r="CH261">
        <f t="shared" si="459"/>
        <v>0</v>
      </c>
      <c r="CI261">
        <f t="shared" si="459"/>
        <v>0</v>
      </c>
      <c r="CJ261">
        <f t="shared" si="459"/>
        <v>0</v>
      </c>
      <c r="CK261">
        <f t="shared" si="459"/>
        <v>0</v>
      </c>
      <c r="CL261">
        <f t="shared" si="459"/>
        <v>0</v>
      </c>
      <c r="CM261">
        <f t="shared" si="459"/>
        <v>0</v>
      </c>
      <c r="CN261">
        <f t="shared" si="459"/>
        <v>0</v>
      </c>
      <c r="CO261">
        <f t="shared" si="459"/>
        <v>0</v>
      </c>
      <c r="CP261">
        <f t="shared" si="459"/>
        <v>0</v>
      </c>
      <c r="CQ261">
        <f t="shared" si="459"/>
        <v>0</v>
      </c>
      <c r="CR261">
        <f t="shared" si="459"/>
        <v>0</v>
      </c>
      <c r="CS261">
        <f t="shared" si="459"/>
        <v>0</v>
      </c>
      <c r="CT261">
        <f t="shared" si="459"/>
        <v>0</v>
      </c>
      <c r="CU261">
        <f t="shared" ref="CU261:DC261" si="460">CU112</f>
        <v>0</v>
      </c>
      <c r="CV261">
        <f t="shared" si="460"/>
        <v>0</v>
      </c>
      <c r="CW261">
        <f t="shared" si="460"/>
        <v>0</v>
      </c>
      <c r="CX261">
        <f t="shared" si="460"/>
        <v>0</v>
      </c>
      <c r="CY261">
        <f t="shared" si="460"/>
        <v>0</v>
      </c>
      <c r="CZ261">
        <f t="shared" si="460"/>
        <v>0</v>
      </c>
      <c r="DA261">
        <f t="shared" si="460"/>
        <v>0</v>
      </c>
      <c r="DB261">
        <f t="shared" si="460"/>
        <v>0</v>
      </c>
      <c r="DC261">
        <f t="shared" si="460"/>
        <v>0</v>
      </c>
      <c r="DD261">
        <f t="shared" si="432"/>
        <v>0</v>
      </c>
      <c r="DE261">
        <f t="shared" si="432"/>
        <v>0</v>
      </c>
      <c r="DF261">
        <f t="shared" si="432"/>
        <v>0</v>
      </c>
      <c r="DG261">
        <f t="shared" si="432"/>
        <v>0</v>
      </c>
      <c r="DH261">
        <f t="shared" si="432"/>
        <v>0</v>
      </c>
    </row>
    <row r="262" spans="1:112">
      <c r="A262">
        <f t="shared" si="415"/>
        <v>245</v>
      </c>
      <c r="B262" t="str">
        <f t="shared" si="415"/>
        <v>Servicio Geodésico de Mapas</v>
      </c>
      <c r="C262">
        <f t="shared" ref="C262:AH262" si="461">C113</f>
        <v>0</v>
      </c>
      <c r="D262">
        <f t="shared" si="461"/>
        <v>0</v>
      </c>
      <c r="E262">
        <f t="shared" si="461"/>
        <v>0</v>
      </c>
      <c r="F262">
        <f t="shared" si="461"/>
        <v>2551.6799999999998</v>
      </c>
      <c r="G262">
        <f t="shared" si="461"/>
        <v>0</v>
      </c>
      <c r="H262">
        <f t="shared" si="461"/>
        <v>0</v>
      </c>
      <c r="I262">
        <f t="shared" si="461"/>
        <v>0</v>
      </c>
      <c r="J262">
        <f t="shared" si="461"/>
        <v>0</v>
      </c>
      <c r="K262">
        <f t="shared" si="461"/>
        <v>0</v>
      </c>
      <c r="L262">
        <f t="shared" si="461"/>
        <v>0</v>
      </c>
      <c r="M262">
        <f t="shared" si="461"/>
        <v>0</v>
      </c>
      <c r="N262">
        <f t="shared" si="461"/>
        <v>0</v>
      </c>
      <c r="O262">
        <f t="shared" si="461"/>
        <v>0</v>
      </c>
      <c r="P262">
        <f t="shared" si="461"/>
        <v>0</v>
      </c>
      <c r="Q262">
        <f t="shared" si="461"/>
        <v>0</v>
      </c>
      <c r="R262">
        <f t="shared" si="461"/>
        <v>0</v>
      </c>
      <c r="S262">
        <f t="shared" si="461"/>
        <v>0</v>
      </c>
      <c r="T262">
        <f t="shared" si="461"/>
        <v>0</v>
      </c>
      <c r="U262">
        <f t="shared" si="461"/>
        <v>0</v>
      </c>
      <c r="V262">
        <f t="shared" si="461"/>
        <v>0</v>
      </c>
      <c r="W262">
        <f t="shared" si="461"/>
        <v>0</v>
      </c>
      <c r="X262">
        <f t="shared" si="461"/>
        <v>0</v>
      </c>
      <c r="Y262">
        <f t="shared" si="461"/>
        <v>0</v>
      </c>
      <c r="Z262">
        <f t="shared" si="461"/>
        <v>0</v>
      </c>
      <c r="AA262">
        <f t="shared" si="461"/>
        <v>0</v>
      </c>
      <c r="AB262">
        <f t="shared" si="461"/>
        <v>0</v>
      </c>
      <c r="AC262">
        <f t="shared" si="461"/>
        <v>0</v>
      </c>
      <c r="AD262">
        <f t="shared" si="461"/>
        <v>0</v>
      </c>
      <c r="AE262">
        <f t="shared" si="461"/>
        <v>0</v>
      </c>
      <c r="AF262">
        <f t="shared" si="461"/>
        <v>0</v>
      </c>
      <c r="AG262">
        <f t="shared" si="461"/>
        <v>0</v>
      </c>
      <c r="AH262">
        <f t="shared" si="461"/>
        <v>0</v>
      </c>
      <c r="AI262">
        <f t="shared" ref="AI262:BN262" si="462">AI113</f>
        <v>0</v>
      </c>
      <c r="AJ262">
        <f t="shared" si="462"/>
        <v>0</v>
      </c>
      <c r="AK262">
        <f t="shared" si="462"/>
        <v>0</v>
      </c>
      <c r="AL262">
        <f t="shared" si="462"/>
        <v>0</v>
      </c>
      <c r="AM262">
        <f t="shared" si="462"/>
        <v>0</v>
      </c>
      <c r="AN262">
        <f t="shared" si="462"/>
        <v>0</v>
      </c>
      <c r="AO262">
        <f t="shared" si="462"/>
        <v>0</v>
      </c>
      <c r="AP262">
        <f t="shared" si="462"/>
        <v>0</v>
      </c>
      <c r="AQ262">
        <f t="shared" si="462"/>
        <v>0</v>
      </c>
      <c r="AR262">
        <f t="shared" si="462"/>
        <v>0</v>
      </c>
      <c r="AS262">
        <f t="shared" si="462"/>
        <v>0</v>
      </c>
      <c r="AT262">
        <f t="shared" si="462"/>
        <v>0</v>
      </c>
      <c r="AU262">
        <f t="shared" si="462"/>
        <v>0</v>
      </c>
      <c r="AV262">
        <f t="shared" si="462"/>
        <v>0</v>
      </c>
      <c r="AW262">
        <f t="shared" si="462"/>
        <v>0</v>
      </c>
      <c r="AX262">
        <f t="shared" si="462"/>
        <v>0</v>
      </c>
      <c r="AY262">
        <f t="shared" si="462"/>
        <v>0</v>
      </c>
      <c r="AZ262">
        <f t="shared" si="462"/>
        <v>0</v>
      </c>
      <c r="BA262">
        <f t="shared" si="462"/>
        <v>0</v>
      </c>
      <c r="BB262">
        <f t="shared" si="462"/>
        <v>0</v>
      </c>
      <c r="BC262">
        <f t="shared" si="462"/>
        <v>0</v>
      </c>
      <c r="BD262">
        <f t="shared" si="462"/>
        <v>0</v>
      </c>
      <c r="BE262">
        <f t="shared" si="462"/>
        <v>0</v>
      </c>
      <c r="BF262">
        <f t="shared" si="462"/>
        <v>0</v>
      </c>
      <c r="BG262">
        <f t="shared" si="462"/>
        <v>0</v>
      </c>
      <c r="BH262">
        <f t="shared" si="462"/>
        <v>0</v>
      </c>
      <c r="BI262">
        <f t="shared" si="462"/>
        <v>0</v>
      </c>
      <c r="BJ262">
        <f t="shared" si="462"/>
        <v>0</v>
      </c>
      <c r="BK262">
        <f t="shared" si="462"/>
        <v>0</v>
      </c>
      <c r="BL262">
        <f t="shared" si="462"/>
        <v>0</v>
      </c>
      <c r="BM262">
        <f t="shared" si="462"/>
        <v>0</v>
      </c>
      <c r="BN262">
        <f t="shared" si="462"/>
        <v>0</v>
      </c>
      <c r="BO262">
        <f t="shared" ref="BO262:CT262" si="463">BO113</f>
        <v>0</v>
      </c>
      <c r="BP262">
        <f t="shared" si="463"/>
        <v>0</v>
      </c>
      <c r="BQ262">
        <f t="shared" si="463"/>
        <v>0</v>
      </c>
      <c r="BR262">
        <f t="shared" si="463"/>
        <v>0</v>
      </c>
      <c r="BS262">
        <f t="shared" si="463"/>
        <v>0</v>
      </c>
      <c r="BT262">
        <f t="shared" si="463"/>
        <v>0</v>
      </c>
      <c r="BU262">
        <f t="shared" si="463"/>
        <v>0</v>
      </c>
      <c r="BV262">
        <f t="shared" si="463"/>
        <v>0</v>
      </c>
      <c r="BW262">
        <f t="shared" si="463"/>
        <v>0</v>
      </c>
      <c r="BX262">
        <f t="shared" si="463"/>
        <v>0</v>
      </c>
      <c r="BY262">
        <f t="shared" si="463"/>
        <v>0</v>
      </c>
      <c r="BZ262">
        <f t="shared" si="463"/>
        <v>0</v>
      </c>
      <c r="CA262">
        <f t="shared" si="463"/>
        <v>0</v>
      </c>
      <c r="CB262">
        <f t="shared" si="463"/>
        <v>0</v>
      </c>
      <c r="CC262">
        <f t="shared" si="463"/>
        <v>0</v>
      </c>
      <c r="CD262">
        <f t="shared" si="463"/>
        <v>0</v>
      </c>
      <c r="CE262">
        <f t="shared" si="463"/>
        <v>0</v>
      </c>
      <c r="CF262">
        <f t="shared" si="463"/>
        <v>0</v>
      </c>
      <c r="CG262">
        <f t="shared" si="463"/>
        <v>0</v>
      </c>
      <c r="CH262">
        <f t="shared" si="463"/>
        <v>0</v>
      </c>
      <c r="CI262">
        <f t="shared" si="463"/>
        <v>0</v>
      </c>
      <c r="CJ262">
        <f t="shared" si="463"/>
        <v>0</v>
      </c>
      <c r="CK262">
        <f t="shared" si="463"/>
        <v>0</v>
      </c>
      <c r="CL262">
        <f t="shared" si="463"/>
        <v>0</v>
      </c>
      <c r="CM262">
        <f t="shared" si="463"/>
        <v>0</v>
      </c>
      <c r="CN262">
        <f t="shared" si="463"/>
        <v>0</v>
      </c>
      <c r="CO262">
        <f t="shared" si="463"/>
        <v>0</v>
      </c>
      <c r="CP262">
        <f t="shared" si="463"/>
        <v>0</v>
      </c>
      <c r="CQ262">
        <f t="shared" si="463"/>
        <v>0</v>
      </c>
      <c r="CR262">
        <f t="shared" si="463"/>
        <v>0</v>
      </c>
      <c r="CS262">
        <f t="shared" si="463"/>
        <v>0</v>
      </c>
      <c r="CT262">
        <f t="shared" si="463"/>
        <v>0</v>
      </c>
      <c r="CU262">
        <f t="shared" ref="CU262:DC262" si="464">CU113</f>
        <v>0</v>
      </c>
      <c r="CV262">
        <f t="shared" si="464"/>
        <v>0</v>
      </c>
      <c r="CW262">
        <f t="shared" si="464"/>
        <v>0</v>
      </c>
      <c r="CX262">
        <f t="shared" si="464"/>
        <v>0</v>
      </c>
      <c r="CY262">
        <f t="shared" si="464"/>
        <v>0</v>
      </c>
      <c r="CZ262">
        <f t="shared" si="464"/>
        <v>0</v>
      </c>
      <c r="DA262">
        <f t="shared" si="464"/>
        <v>0</v>
      </c>
      <c r="DB262">
        <f t="shared" si="464"/>
        <v>0</v>
      </c>
      <c r="DC262">
        <f t="shared" si="464"/>
        <v>0</v>
      </c>
      <c r="DD262">
        <f t="shared" si="432"/>
        <v>0</v>
      </c>
      <c r="DE262">
        <f t="shared" si="432"/>
        <v>0</v>
      </c>
      <c r="DF262">
        <f t="shared" si="432"/>
        <v>0</v>
      </c>
      <c r="DG262">
        <f t="shared" si="432"/>
        <v>0</v>
      </c>
      <c r="DH262">
        <f t="shared" si="432"/>
        <v>0</v>
      </c>
    </row>
    <row r="263" spans="1:112">
      <c r="A263">
        <f t="shared" si="415"/>
        <v>345</v>
      </c>
      <c r="B263" t="str">
        <f t="shared" si="415"/>
        <v>Mutual de Servicios al Policía</v>
      </c>
      <c r="C263">
        <f t="shared" ref="C263:AH263" si="465">C114</f>
        <v>0</v>
      </c>
      <c r="D263">
        <f t="shared" si="465"/>
        <v>0</v>
      </c>
      <c r="E263">
        <f t="shared" si="465"/>
        <v>0</v>
      </c>
      <c r="F263">
        <f t="shared" si="465"/>
        <v>7192.9</v>
      </c>
      <c r="G263">
        <f t="shared" si="465"/>
        <v>0</v>
      </c>
      <c r="H263">
        <f t="shared" si="465"/>
        <v>0</v>
      </c>
      <c r="I263">
        <f t="shared" si="465"/>
        <v>0</v>
      </c>
      <c r="J263">
        <f t="shared" si="465"/>
        <v>0</v>
      </c>
      <c r="K263">
        <f t="shared" si="465"/>
        <v>0</v>
      </c>
      <c r="L263">
        <f t="shared" si="465"/>
        <v>930</v>
      </c>
      <c r="M263">
        <f t="shared" si="465"/>
        <v>0</v>
      </c>
      <c r="N263">
        <f t="shared" si="465"/>
        <v>0</v>
      </c>
      <c r="O263">
        <f t="shared" si="465"/>
        <v>0</v>
      </c>
      <c r="P263">
        <f t="shared" si="465"/>
        <v>0</v>
      </c>
      <c r="Q263">
        <f t="shared" si="465"/>
        <v>0</v>
      </c>
      <c r="R263">
        <f t="shared" si="465"/>
        <v>0</v>
      </c>
      <c r="S263">
        <f t="shared" si="465"/>
        <v>0</v>
      </c>
      <c r="T263">
        <f t="shared" si="465"/>
        <v>0</v>
      </c>
      <c r="U263">
        <f t="shared" si="465"/>
        <v>0</v>
      </c>
      <c r="V263">
        <f t="shared" si="465"/>
        <v>0</v>
      </c>
      <c r="W263">
        <f t="shared" si="465"/>
        <v>0</v>
      </c>
      <c r="X263">
        <f t="shared" si="465"/>
        <v>0</v>
      </c>
      <c r="Y263">
        <f t="shared" si="465"/>
        <v>0</v>
      </c>
      <c r="Z263">
        <f t="shared" si="465"/>
        <v>0</v>
      </c>
      <c r="AA263">
        <f t="shared" si="465"/>
        <v>0</v>
      </c>
      <c r="AB263">
        <f t="shared" si="465"/>
        <v>0</v>
      </c>
      <c r="AC263">
        <f t="shared" si="465"/>
        <v>0</v>
      </c>
      <c r="AD263">
        <f t="shared" si="465"/>
        <v>0</v>
      </c>
      <c r="AE263">
        <f t="shared" si="465"/>
        <v>0</v>
      </c>
      <c r="AF263">
        <f t="shared" si="465"/>
        <v>0</v>
      </c>
      <c r="AG263">
        <f t="shared" si="465"/>
        <v>0</v>
      </c>
      <c r="AH263">
        <f t="shared" si="465"/>
        <v>0</v>
      </c>
      <c r="AI263">
        <f t="shared" ref="AI263:BN263" si="466">AI114</f>
        <v>0</v>
      </c>
      <c r="AJ263">
        <f t="shared" si="466"/>
        <v>0</v>
      </c>
      <c r="AK263">
        <f t="shared" si="466"/>
        <v>0</v>
      </c>
      <c r="AL263">
        <f t="shared" si="466"/>
        <v>0</v>
      </c>
      <c r="AM263">
        <f t="shared" si="466"/>
        <v>0</v>
      </c>
      <c r="AN263">
        <f t="shared" si="466"/>
        <v>0</v>
      </c>
      <c r="AO263">
        <f t="shared" si="466"/>
        <v>0</v>
      </c>
      <c r="AP263">
        <f t="shared" si="466"/>
        <v>0</v>
      </c>
      <c r="AQ263">
        <f t="shared" si="466"/>
        <v>0</v>
      </c>
      <c r="AR263">
        <f t="shared" si="466"/>
        <v>0</v>
      </c>
      <c r="AS263">
        <f t="shared" si="466"/>
        <v>0</v>
      </c>
      <c r="AT263">
        <f t="shared" si="466"/>
        <v>0</v>
      </c>
      <c r="AU263">
        <f t="shared" si="466"/>
        <v>0</v>
      </c>
      <c r="AV263">
        <f t="shared" si="466"/>
        <v>0</v>
      </c>
      <c r="AW263">
        <f t="shared" si="466"/>
        <v>0</v>
      </c>
      <c r="AX263">
        <f t="shared" si="466"/>
        <v>0</v>
      </c>
      <c r="AY263">
        <f t="shared" si="466"/>
        <v>0</v>
      </c>
      <c r="AZ263">
        <f t="shared" si="466"/>
        <v>0</v>
      </c>
      <c r="BA263">
        <f t="shared" si="466"/>
        <v>0</v>
      </c>
      <c r="BB263">
        <f t="shared" si="466"/>
        <v>0</v>
      </c>
      <c r="BC263">
        <f t="shared" si="466"/>
        <v>0</v>
      </c>
      <c r="BD263">
        <f t="shared" si="466"/>
        <v>0</v>
      </c>
      <c r="BE263">
        <f t="shared" si="466"/>
        <v>0</v>
      </c>
      <c r="BF263">
        <f t="shared" si="466"/>
        <v>0</v>
      </c>
      <c r="BG263">
        <f t="shared" si="466"/>
        <v>0</v>
      </c>
      <c r="BH263">
        <f t="shared" si="466"/>
        <v>0</v>
      </c>
      <c r="BI263">
        <f t="shared" si="466"/>
        <v>0</v>
      </c>
      <c r="BJ263">
        <f t="shared" si="466"/>
        <v>0</v>
      </c>
      <c r="BK263">
        <f t="shared" si="466"/>
        <v>0</v>
      </c>
      <c r="BL263">
        <f t="shared" si="466"/>
        <v>0</v>
      </c>
      <c r="BM263">
        <f t="shared" si="466"/>
        <v>0</v>
      </c>
      <c r="BN263">
        <f t="shared" si="466"/>
        <v>0</v>
      </c>
      <c r="BO263">
        <f t="shared" ref="BO263:CT263" si="467">BO114</f>
        <v>0</v>
      </c>
      <c r="BP263">
        <f t="shared" si="467"/>
        <v>0</v>
      </c>
      <c r="BQ263">
        <f t="shared" si="467"/>
        <v>0</v>
      </c>
      <c r="BR263">
        <f t="shared" si="467"/>
        <v>0</v>
      </c>
      <c r="BS263">
        <f t="shared" si="467"/>
        <v>0</v>
      </c>
      <c r="BT263">
        <f t="shared" si="467"/>
        <v>0</v>
      </c>
      <c r="BU263">
        <f t="shared" si="467"/>
        <v>0</v>
      </c>
      <c r="BV263">
        <f t="shared" si="467"/>
        <v>0</v>
      </c>
      <c r="BW263">
        <f t="shared" si="467"/>
        <v>0</v>
      </c>
      <c r="BX263">
        <f t="shared" si="467"/>
        <v>0</v>
      </c>
      <c r="BY263">
        <f t="shared" si="467"/>
        <v>0</v>
      </c>
      <c r="BZ263">
        <f t="shared" si="467"/>
        <v>0</v>
      </c>
      <c r="CA263">
        <f t="shared" si="467"/>
        <v>0</v>
      </c>
      <c r="CB263">
        <f t="shared" si="467"/>
        <v>0</v>
      </c>
      <c r="CC263">
        <f t="shared" si="467"/>
        <v>0</v>
      </c>
      <c r="CD263">
        <f t="shared" si="467"/>
        <v>0</v>
      </c>
      <c r="CE263">
        <f t="shared" si="467"/>
        <v>0</v>
      </c>
      <c r="CF263">
        <f t="shared" si="467"/>
        <v>0</v>
      </c>
      <c r="CG263">
        <f t="shared" si="467"/>
        <v>0</v>
      </c>
      <c r="CH263">
        <f t="shared" si="467"/>
        <v>0</v>
      </c>
      <c r="CI263">
        <f t="shared" si="467"/>
        <v>0</v>
      </c>
      <c r="CJ263">
        <f t="shared" si="467"/>
        <v>0</v>
      </c>
      <c r="CK263">
        <f t="shared" si="467"/>
        <v>0</v>
      </c>
      <c r="CL263">
        <f t="shared" si="467"/>
        <v>0</v>
      </c>
      <c r="CM263">
        <f t="shared" si="467"/>
        <v>0</v>
      </c>
      <c r="CN263">
        <f t="shared" si="467"/>
        <v>0</v>
      </c>
      <c r="CO263">
        <f t="shared" si="467"/>
        <v>0</v>
      </c>
      <c r="CP263">
        <f t="shared" si="467"/>
        <v>0</v>
      </c>
      <c r="CQ263">
        <f t="shared" si="467"/>
        <v>0</v>
      </c>
      <c r="CR263">
        <f t="shared" si="467"/>
        <v>0</v>
      </c>
      <c r="CS263">
        <f t="shared" si="467"/>
        <v>0</v>
      </c>
      <c r="CT263">
        <f t="shared" si="467"/>
        <v>0</v>
      </c>
      <c r="CU263">
        <f t="shared" ref="CU263:DC263" si="468">CU114</f>
        <v>0</v>
      </c>
      <c r="CV263">
        <f t="shared" si="468"/>
        <v>0</v>
      </c>
      <c r="CW263">
        <f t="shared" si="468"/>
        <v>0</v>
      </c>
      <c r="CX263">
        <f t="shared" si="468"/>
        <v>0</v>
      </c>
      <c r="CY263">
        <f t="shared" si="468"/>
        <v>0</v>
      </c>
      <c r="CZ263">
        <f t="shared" si="468"/>
        <v>0</v>
      </c>
      <c r="DA263">
        <f t="shared" si="468"/>
        <v>0</v>
      </c>
      <c r="DB263">
        <f t="shared" si="468"/>
        <v>0</v>
      </c>
      <c r="DC263">
        <f t="shared" si="468"/>
        <v>0</v>
      </c>
      <c r="DD263">
        <f t="shared" si="432"/>
        <v>0</v>
      </c>
      <c r="DE263">
        <f t="shared" si="432"/>
        <v>0</v>
      </c>
      <c r="DF263">
        <f t="shared" si="432"/>
        <v>0</v>
      </c>
      <c r="DG263">
        <f t="shared" si="432"/>
        <v>0</v>
      </c>
      <c r="DH263">
        <f t="shared" si="432"/>
        <v>0</v>
      </c>
    </row>
    <row r="264" spans="1:112">
      <c r="A264">
        <f t="shared" si="415"/>
        <v>376</v>
      </c>
      <c r="B264" t="str">
        <f t="shared" si="415"/>
        <v>Agencia Boliviana de Energía Nuclear</v>
      </c>
      <c r="C264">
        <f t="shared" ref="C264:AH264" si="469">C115</f>
        <v>405</v>
      </c>
      <c r="D264">
        <f t="shared" si="469"/>
        <v>0</v>
      </c>
      <c r="E264">
        <f t="shared" si="469"/>
        <v>0</v>
      </c>
      <c r="F264">
        <f t="shared" si="469"/>
        <v>0</v>
      </c>
      <c r="G264">
        <f t="shared" si="469"/>
        <v>0</v>
      </c>
      <c r="H264">
        <f t="shared" si="469"/>
        <v>0</v>
      </c>
      <c r="I264">
        <f t="shared" si="469"/>
        <v>0</v>
      </c>
      <c r="J264">
        <f t="shared" si="469"/>
        <v>0</v>
      </c>
      <c r="K264">
        <f t="shared" si="469"/>
        <v>0</v>
      </c>
      <c r="L264">
        <f t="shared" si="469"/>
        <v>0</v>
      </c>
      <c r="M264">
        <f t="shared" si="469"/>
        <v>0</v>
      </c>
      <c r="N264">
        <f t="shared" si="469"/>
        <v>0</v>
      </c>
      <c r="O264">
        <f t="shared" si="469"/>
        <v>0</v>
      </c>
      <c r="P264">
        <f t="shared" si="469"/>
        <v>0</v>
      </c>
      <c r="Q264">
        <f t="shared" si="469"/>
        <v>0</v>
      </c>
      <c r="R264">
        <f t="shared" si="469"/>
        <v>0</v>
      </c>
      <c r="S264">
        <f t="shared" si="469"/>
        <v>0</v>
      </c>
      <c r="T264">
        <f t="shared" si="469"/>
        <v>0</v>
      </c>
      <c r="U264">
        <f t="shared" si="469"/>
        <v>0</v>
      </c>
      <c r="V264">
        <f t="shared" si="469"/>
        <v>0</v>
      </c>
      <c r="W264">
        <f t="shared" si="469"/>
        <v>0</v>
      </c>
      <c r="X264">
        <f t="shared" si="469"/>
        <v>0</v>
      </c>
      <c r="Y264">
        <f t="shared" si="469"/>
        <v>0</v>
      </c>
      <c r="Z264">
        <f t="shared" si="469"/>
        <v>0</v>
      </c>
      <c r="AA264">
        <f t="shared" si="469"/>
        <v>0</v>
      </c>
      <c r="AB264">
        <f t="shared" si="469"/>
        <v>0</v>
      </c>
      <c r="AC264">
        <f t="shared" si="469"/>
        <v>0</v>
      </c>
      <c r="AD264">
        <f t="shared" si="469"/>
        <v>0</v>
      </c>
      <c r="AE264">
        <f t="shared" si="469"/>
        <v>0</v>
      </c>
      <c r="AF264">
        <f t="shared" si="469"/>
        <v>0</v>
      </c>
      <c r="AG264">
        <f t="shared" si="469"/>
        <v>0</v>
      </c>
      <c r="AH264">
        <f t="shared" si="469"/>
        <v>0</v>
      </c>
      <c r="AI264">
        <f t="shared" ref="AI264:BN264" si="470">AI115</f>
        <v>0</v>
      </c>
      <c r="AJ264">
        <f t="shared" si="470"/>
        <v>0</v>
      </c>
      <c r="AK264">
        <f t="shared" si="470"/>
        <v>0</v>
      </c>
      <c r="AL264">
        <f t="shared" si="470"/>
        <v>0</v>
      </c>
      <c r="AM264">
        <f t="shared" si="470"/>
        <v>0</v>
      </c>
      <c r="AN264">
        <f t="shared" si="470"/>
        <v>0</v>
      </c>
      <c r="AO264">
        <f t="shared" si="470"/>
        <v>0</v>
      </c>
      <c r="AP264">
        <f t="shared" si="470"/>
        <v>0</v>
      </c>
      <c r="AQ264">
        <f t="shared" si="470"/>
        <v>0</v>
      </c>
      <c r="AR264">
        <f t="shared" si="470"/>
        <v>0</v>
      </c>
      <c r="AS264">
        <f t="shared" si="470"/>
        <v>0</v>
      </c>
      <c r="AT264">
        <f t="shared" si="470"/>
        <v>0</v>
      </c>
      <c r="AU264">
        <f t="shared" si="470"/>
        <v>0</v>
      </c>
      <c r="AV264">
        <f t="shared" si="470"/>
        <v>0</v>
      </c>
      <c r="AW264">
        <f t="shared" si="470"/>
        <v>0</v>
      </c>
      <c r="AX264">
        <f t="shared" si="470"/>
        <v>0</v>
      </c>
      <c r="AY264">
        <f t="shared" si="470"/>
        <v>0</v>
      </c>
      <c r="AZ264">
        <f t="shared" si="470"/>
        <v>0</v>
      </c>
      <c r="BA264">
        <f t="shared" si="470"/>
        <v>0</v>
      </c>
      <c r="BB264">
        <f t="shared" si="470"/>
        <v>0</v>
      </c>
      <c r="BC264">
        <f t="shared" si="470"/>
        <v>0</v>
      </c>
      <c r="BD264">
        <f t="shared" si="470"/>
        <v>0</v>
      </c>
      <c r="BE264">
        <f t="shared" si="470"/>
        <v>0</v>
      </c>
      <c r="BF264">
        <f t="shared" si="470"/>
        <v>0</v>
      </c>
      <c r="BG264">
        <f t="shared" si="470"/>
        <v>0</v>
      </c>
      <c r="BH264">
        <f t="shared" si="470"/>
        <v>0</v>
      </c>
      <c r="BI264">
        <f t="shared" si="470"/>
        <v>0</v>
      </c>
      <c r="BJ264">
        <f t="shared" si="470"/>
        <v>0</v>
      </c>
      <c r="BK264">
        <f t="shared" si="470"/>
        <v>0</v>
      </c>
      <c r="BL264">
        <f t="shared" si="470"/>
        <v>0</v>
      </c>
      <c r="BM264">
        <f t="shared" si="470"/>
        <v>0</v>
      </c>
      <c r="BN264">
        <f t="shared" si="470"/>
        <v>0</v>
      </c>
      <c r="BO264">
        <f t="shared" ref="BO264:CT264" si="471">BO115</f>
        <v>0</v>
      </c>
      <c r="BP264">
        <f t="shared" si="471"/>
        <v>0</v>
      </c>
      <c r="BQ264">
        <f t="shared" si="471"/>
        <v>0</v>
      </c>
      <c r="BR264">
        <f t="shared" si="471"/>
        <v>0</v>
      </c>
      <c r="BS264">
        <f t="shared" si="471"/>
        <v>0</v>
      </c>
      <c r="BT264">
        <f t="shared" si="471"/>
        <v>0</v>
      </c>
      <c r="BU264">
        <f t="shared" si="471"/>
        <v>0</v>
      </c>
      <c r="BV264">
        <f t="shared" si="471"/>
        <v>0</v>
      </c>
      <c r="BW264">
        <f t="shared" si="471"/>
        <v>0</v>
      </c>
      <c r="BX264">
        <f t="shared" si="471"/>
        <v>0</v>
      </c>
      <c r="BY264">
        <f t="shared" si="471"/>
        <v>0</v>
      </c>
      <c r="BZ264">
        <f t="shared" si="471"/>
        <v>0</v>
      </c>
      <c r="CA264">
        <f t="shared" si="471"/>
        <v>0</v>
      </c>
      <c r="CB264">
        <f t="shared" si="471"/>
        <v>0</v>
      </c>
      <c r="CC264">
        <f t="shared" si="471"/>
        <v>0</v>
      </c>
      <c r="CD264">
        <f t="shared" si="471"/>
        <v>0</v>
      </c>
      <c r="CE264">
        <f t="shared" si="471"/>
        <v>0</v>
      </c>
      <c r="CF264">
        <f t="shared" si="471"/>
        <v>0</v>
      </c>
      <c r="CG264">
        <f t="shared" si="471"/>
        <v>0</v>
      </c>
      <c r="CH264">
        <f t="shared" si="471"/>
        <v>0</v>
      </c>
      <c r="CI264">
        <f t="shared" si="471"/>
        <v>0</v>
      </c>
      <c r="CJ264">
        <f t="shared" si="471"/>
        <v>0</v>
      </c>
      <c r="CK264">
        <f t="shared" si="471"/>
        <v>0</v>
      </c>
      <c r="CL264">
        <f t="shared" si="471"/>
        <v>0</v>
      </c>
      <c r="CM264">
        <f t="shared" si="471"/>
        <v>0</v>
      </c>
      <c r="CN264">
        <f t="shared" si="471"/>
        <v>0</v>
      </c>
      <c r="CO264">
        <f t="shared" si="471"/>
        <v>0</v>
      </c>
      <c r="CP264">
        <f t="shared" si="471"/>
        <v>0</v>
      </c>
      <c r="CQ264">
        <f t="shared" si="471"/>
        <v>0</v>
      </c>
      <c r="CR264">
        <f t="shared" si="471"/>
        <v>0</v>
      </c>
      <c r="CS264">
        <f t="shared" si="471"/>
        <v>0</v>
      </c>
      <c r="CT264">
        <f t="shared" si="471"/>
        <v>0</v>
      </c>
      <c r="CU264">
        <f t="shared" ref="CU264:DC264" si="472">CU115</f>
        <v>0</v>
      </c>
      <c r="CV264">
        <f t="shared" si="472"/>
        <v>0</v>
      </c>
      <c r="CW264">
        <f t="shared" si="472"/>
        <v>0</v>
      </c>
      <c r="CX264">
        <f t="shared" si="472"/>
        <v>0</v>
      </c>
      <c r="CY264">
        <f t="shared" si="472"/>
        <v>0</v>
      </c>
      <c r="CZ264">
        <f t="shared" si="472"/>
        <v>0</v>
      </c>
      <c r="DA264">
        <f t="shared" si="472"/>
        <v>0</v>
      </c>
      <c r="DB264">
        <f t="shared" si="472"/>
        <v>0</v>
      </c>
      <c r="DC264">
        <f t="shared" si="472"/>
        <v>0</v>
      </c>
      <c r="DD264">
        <f t="shared" ref="DD264:DH273" si="473">DD115</f>
        <v>0</v>
      </c>
      <c r="DE264">
        <f t="shared" si="473"/>
        <v>0</v>
      </c>
      <c r="DF264">
        <f t="shared" si="473"/>
        <v>0</v>
      </c>
      <c r="DG264">
        <f t="shared" si="473"/>
        <v>0</v>
      </c>
      <c r="DH264">
        <f t="shared" si="473"/>
        <v>0</v>
      </c>
    </row>
    <row r="265" spans="1:112">
      <c r="A265">
        <f t="shared" si="415"/>
        <v>251</v>
      </c>
      <c r="B265" t="str">
        <f t="shared" si="415"/>
        <v>Instituto Nacional de Salud Ocupacional</v>
      </c>
      <c r="C265">
        <f t="shared" ref="C265:AH265" si="474">C116</f>
        <v>0</v>
      </c>
      <c r="D265">
        <f t="shared" si="474"/>
        <v>0</v>
      </c>
      <c r="E265">
        <f t="shared" si="474"/>
        <v>0</v>
      </c>
      <c r="F265">
        <f t="shared" si="474"/>
        <v>0</v>
      </c>
      <c r="G265">
        <f t="shared" si="474"/>
        <v>0</v>
      </c>
      <c r="H265">
        <f t="shared" si="474"/>
        <v>973.8</v>
      </c>
      <c r="I265">
        <f t="shared" si="474"/>
        <v>0</v>
      </c>
      <c r="J265">
        <f t="shared" si="474"/>
        <v>0</v>
      </c>
      <c r="K265">
        <f t="shared" si="474"/>
        <v>0</v>
      </c>
      <c r="L265">
        <f t="shared" si="474"/>
        <v>0</v>
      </c>
      <c r="M265">
        <f t="shared" si="474"/>
        <v>0</v>
      </c>
      <c r="N265">
        <f t="shared" si="474"/>
        <v>0</v>
      </c>
      <c r="O265">
        <f t="shared" si="474"/>
        <v>0</v>
      </c>
      <c r="P265">
        <f t="shared" si="474"/>
        <v>0</v>
      </c>
      <c r="Q265">
        <f t="shared" si="474"/>
        <v>0</v>
      </c>
      <c r="R265">
        <f t="shared" si="474"/>
        <v>0</v>
      </c>
      <c r="S265">
        <f t="shared" si="474"/>
        <v>0</v>
      </c>
      <c r="T265">
        <f t="shared" si="474"/>
        <v>0</v>
      </c>
      <c r="U265">
        <f t="shared" si="474"/>
        <v>0</v>
      </c>
      <c r="V265">
        <f t="shared" si="474"/>
        <v>0</v>
      </c>
      <c r="W265">
        <f t="shared" si="474"/>
        <v>0</v>
      </c>
      <c r="X265">
        <f t="shared" si="474"/>
        <v>0</v>
      </c>
      <c r="Y265">
        <f t="shared" si="474"/>
        <v>0</v>
      </c>
      <c r="Z265">
        <f t="shared" si="474"/>
        <v>0</v>
      </c>
      <c r="AA265">
        <f t="shared" si="474"/>
        <v>0</v>
      </c>
      <c r="AB265">
        <f t="shared" si="474"/>
        <v>0</v>
      </c>
      <c r="AC265">
        <f t="shared" si="474"/>
        <v>0</v>
      </c>
      <c r="AD265">
        <f t="shared" si="474"/>
        <v>0</v>
      </c>
      <c r="AE265">
        <f t="shared" si="474"/>
        <v>0</v>
      </c>
      <c r="AF265">
        <f t="shared" si="474"/>
        <v>0</v>
      </c>
      <c r="AG265">
        <f t="shared" si="474"/>
        <v>0</v>
      </c>
      <c r="AH265">
        <f t="shared" si="474"/>
        <v>0</v>
      </c>
      <c r="AI265">
        <f t="shared" ref="AI265:BN265" si="475">AI116</f>
        <v>0</v>
      </c>
      <c r="AJ265">
        <f t="shared" si="475"/>
        <v>0</v>
      </c>
      <c r="AK265">
        <f t="shared" si="475"/>
        <v>0</v>
      </c>
      <c r="AL265">
        <f t="shared" si="475"/>
        <v>0</v>
      </c>
      <c r="AM265">
        <f t="shared" si="475"/>
        <v>0</v>
      </c>
      <c r="AN265">
        <f t="shared" si="475"/>
        <v>0</v>
      </c>
      <c r="AO265">
        <f t="shared" si="475"/>
        <v>0</v>
      </c>
      <c r="AP265">
        <f t="shared" si="475"/>
        <v>0</v>
      </c>
      <c r="AQ265">
        <f t="shared" si="475"/>
        <v>0</v>
      </c>
      <c r="AR265">
        <f t="shared" si="475"/>
        <v>0</v>
      </c>
      <c r="AS265">
        <f t="shared" si="475"/>
        <v>0</v>
      </c>
      <c r="AT265">
        <f t="shared" si="475"/>
        <v>0</v>
      </c>
      <c r="AU265">
        <f t="shared" si="475"/>
        <v>0</v>
      </c>
      <c r="AV265">
        <f t="shared" si="475"/>
        <v>0</v>
      </c>
      <c r="AW265">
        <f t="shared" si="475"/>
        <v>0</v>
      </c>
      <c r="AX265">
        <f t="shared" si="475"/>
        <v>0</v>
      </c>
      <c r="AY265">
        <f t="shared" si="475"/>
        <v>0</v>
      </c>
      <c r="AZ265">
        <f t="shared" si="475"/>
        <v>0</v>
      </c>
      <c r="BA265">
        <f t="shared" si="475"/>
        <v>0</v>
      </c>
      <c r="BB265">
        <f t="shared" si="475"/>
        <v>0</v>
      </c>
      <c r="BC265">
        <f t="shared" si="475"/>
        <v>0</v>
      </c>
      <c r="BD265">
        <f t="shared" si="475"/>
        <v>0</v>
      </c>
      <c r="BE265">
        <f t="shared" si="475"/>
        <v>0</v>
      </c>
      <c r="BF265">
        <f t="shared" si="475"/>
        <v>0</v>
      </c>
      <c r="BG265">
        <f t="shared" si="475"/>
        <v>0</v>
      </c>
      <c r="BH265">
        <f t="shared" si="475"/>
        <v>0</v>
      </c>
      <c r="BI265">
        <f t="shared" si="475"/>
        <v>0</v>
      </c>
      <c r="BJ265">
        <f t="shared" si="475"/>
        <v>0</v>
      </c>
      <c r="BK265">
        <f t="shared" si="475"/>
        <v>0</v>
      </c>
      <c r="BL265">
        <f t="shared" si="475"/>
        <v>0</v>
      </c>
      <c r="BM265">
        <f t="shared" si="475"/>
        <v>0</v>
      </c>
      <c r="BN265">
        <f t="shared" si="475"/>
        <v>0</v>
      </c>
      <c r="BO265">
        <f t="shared" ref="BO265:CT265" si="476">BO116</f>
        <v>0</v>
      </c>
      <c r="BP265">
        <f t="shared" si="476"/>
        <v>0</v>
      </c>
      <c r="BQ265">
        <f t="shared" si="476"/>
        <v>0</v>
      </c>
      <c r="BR265">
        <f t="shared" si="476"/>
        <v>0</v>
      </c>
      <c r="BS265">
        <f t="shared" si="476"/>
        <v>0</v>
      </c>
      <c r="BT265">
        <f t="shared" si="476"/>
        <v>0</v>
      </c>
      <c r="BU265">
        <f t="shared" si="476"/>
        <v>0</v>
      </c>
      <c r="BV265">
        <f t="shared" si="476"/>
        <v>0</v>
      </c>
      <c r="BW265">
        <f t="shared" si="476"/>
        <v>0</v>
      </c>
      <c r="BX265">
        <f t="shared" si="476"/>
        <v>0</v>
      </c>
      <c r="BY265">
        <f t="shared" si="476"/>
        <v>0</v>
      </c>
      <c r="BZ265">
        <f t="shared" si="476"/>
        <v>0</v>
      </c>
      <c r="CA265">
        <f t="shared" si="476"/>
        <v>0</v>
      </c>
      <c r="CB265">
        <f t="shared" si="476"/>
        <v>0</v>
      </c>
      <c r="CC265">
        <f t="shared" si="476"/>
        <v>0</v>
      </c>
      <c r="CD265">
        <f t="shared" si="476"/>
        <v>0</v>
      </c>
      <c r="CE265">
        <f t="shared" si="476"/>
        <v>0</v>
      </c>
      <c r="CF265">
        <f t="shared" si="476"/>
        <v>0</v>
      </c>
      <c r="CG265">
        <f t="shared" si="476"/>
        <v>0</v>
      </c>
      <c r="CH265">
        <f t="shared" si="476"/>
        <v>0</v>
      </c>
      <c r="CI265">
        <f t="shared" si="476"/>
        <v>0</v>
      </c>
      <c r="CJ265">
        <f t="shared" si="476"/>
        <v>0</v>
      </c>
      <c r="CK265">
        <f t="shared" si="476"/>
        <v>0</v>
      </c>
      <c r="CL265">
        <f t="shared" si="476"/>
        <v>0</v>
      </c>
      <c r="CM265">
        <f t="shared" si="476"/>
        <v>0</v>
      </c>
      <c r="CN265">
        <f t="shared" si="476"/>
        <v>0</v>
      </c>
      <c r="CO265">
        <f t="shared" si="476"/>
        <v>0</v>
      </c>
      <c r="CP265">
        <f t="shared" si="476"/>
        <v>0</v>
      </c>
      <c r="CQ265">
        <f t="shared" si="476"/>
        <v>0</v>
      </c>
      <c r="CR265">
        <f t="shared" si="476"/>
        <v>0</v>
      </c>
      <c r="CS265">
        <f t="shared" si="476"/>
        <v>0</v>
      </c>
      <c r="CT265">
        <f t="shared" si="476"/>
        <v>0</v>
      </c>
      <c r="CU265">
        <f t="shared" ref="CU265:DC265" si="477">CU116</f>
        <v>0</v>
      </c>
      <c r="CV265">
        <f t="shared" si="477"/>
        <v>0</v>
      </c>
      <c r="CW265">
        <f t="shared" si="477"/>
        <v>0</v>
      </c>
      <c r="CX265">
        <f t="shared" si="477"/>
        <v>0</v>
      </c>
      <c r="CY265">
        <f t="shared" si="477"/>
        <v>0</v>
      </c>
      <c r="CZ265">
        <f t="shared" si="477"/>
        <v>0</v>
      </c>
      <c r="DA265">
        <f t="shared" si="477"/>
        <v>0</v>
      </c>
      <c r="DB265">
        <f t="shared" si="477"/>
        <v>0</v>
      </c>
      <c r="DC265">
        <f t="shared" si="477"/>
        <v>0</v>
      </c>
      <c r="DD265">
        <f t="shared" si="473"/>
        <v>0</v>
      </c>
      <c r="DE265">
        <f t="shared" si="473"/>
        <v>0</v>
      </c>
      <c r="DF265">
        <f t="shared" si="473"/>
        <v>0</v>
      </c>
      <c r="DG265">
        <f t="shared" si="473"/>
        <v>0</v>
      </c>
      <c r="DH265">
        <f t="shared" si="473"/>
        <v>0</v>
      </c>
    </row>
    <row r="266" spans="1:112">
      <c r="A266">
        <f t="shared" si="415"/>
        <v>324</v>
      </c>
      <c r="B266" t="str">
        <f t="shared" si="415"/>
        <v>Escuela Boliviana Intercultural de Música</v>
      </c>
      <c r="C266">
        <f t="shared" ref="C266:AH266" si="478">C117</f>
        <v>0</v>
      </c>
      <c r="D266">
        <f t="shared" si="478"/>
        <v>0</v>
      </c>
      <c r="E266">
        <f t="shared" si="478"/>
        <v>0</v>
      </c>
      <c r="F266">
        <f t="shared" si="478"/>
        <v>0</v>
      </c>
      <c r="G266">
        <f t="shared" si="478"/>
        <v>0</v>
      </c>
      <c r="H266">
        <f t="shared" si="478"/>
        <v>2383.62</v>
      </c>
      <c r="I266">
        <f t="shared" si="478"/>
        <v>0</v>
      </c>
      <c r="J266">
        <f t="shared" si="478"/>
        <v>0</v>
      </c>
      <c r="K266">
        <f t="shared" si="478"/>
        <v>0</v>
      </c>
      <c r="L266">
        <f t="shared" si="478"/>
        <v>0</v>
      </c>
      <c r="M266">
        <f t="shared" si="478"/>
        <v>0</v>
      </c>
      <c r="N266">
        <f t="shared" si="478"/>
        <v>0</v>
      </c>
      <c r="O266">
        <f t="shared" si="478"/>
        <v>0</v>
      </c>
      <c r="P266">
        <f t="shared" si="478"/>
        <v>0</v>
      </c>
      <c r="Q266">
        <f t="shared" si="478"/>
        <v>0</v>
      </c>
      <c r="R266">
        <f t="shared" si="478"/>
        <v>0</v>
      </c>
      <c r="S266">
        <f t="shared" si="478"/>
        <v>0</v>
      </c>
      <c r="T266">
        <f t="shared" si="478"/>
        <v>0</v>
      </c>
      <c r="U266">
        <f t="shared" si="478"/>
        <v>0</v>
      </c>
      <c r="V266">
        <f t="shared" si="478"/>
        <v>0</v>
      </c>
      <c r="W266">
        <f t="shared" si="478"/>
        <v>0</v>
      </c>
      <c r="X266">
        <f t="shared" si="478"/>
        <v>0</v>
      </c>
      <c r="Y266">
        <f t="shared" si="478"/>
        <v>0</v>
      </c>
      <c r="Z266">
        <f t="shared" si="478"/>
        <v>0</v>
      </c>
      <c r="AA266">
        <f t="shared" si="478"/>
        <v>0</v>
      </c>
      <c r="AB266">
        <f t="shared" si="478"/>
        <v>0</v>
      </c>
      <c r="AC266">
        <f t="shared" si="478"/>
        <v>0</v>
      </c>
      <c r="AD266">
        <f t="shared" si="478"/>
        <v>0</v>
      </c>
      <c r="AE266">
        <f t="shared" si="478"/>
        <v>0</v>
      </c>
      <c r="AF266">
        <f t="shared" si="478"/>
        <v>0</v>
      </c>
      <c r="AG266">
        <f t="shared" si="478"/>
        <v>0</v>
      </c>
      <c r="AH266">
        <f t="shared" si="478"/>
        <v>0</v>
      </c>
      <c r="AI266">
        <f t="shared" ref="AI266:BN266" si="479">AI117</f>
        <v>0</v>
      </c>
      <c r="AJ266">
        <f t="shared" si="479"/>
        <v>0</v>
      </c>
      <c r="AK266">
        <f t="shared" si="479"/>
        <v>0</v>
      </c>
      <c r="AL266">
        <f t="shared" si="479"/>
        <v>0</v>
      </c>
      <c r="AM266">
        <f t="shared" si="479"/>
        <v>0</v>
      </c>
      <c r="AN266">
        <f t="shared" si="479"/>
        <v>0</v>
      </c>
      <c r="AO266">
        <f t="shared" si="479"/>
        <v>0</v>
      </c>
      <c r="AP266">
        <f t="shared" si="479"/>
        <v>0</v>
      </c>
      <c r="AQ266">
        <f t="shared" si="479"/>
        <v>0</v>
      </c>
      <c r="AR266">
        <f t="shared" si="479"/>
        <v>0</v>
      </c>
      <c r="AS266">
        <f t="shared" si="479"/>
        <v>0</v>
      </c>
      <c r="AT266">
        <f t="shared" si="479"/>
        <v>0</v>
      </c>
      <c r="AU266">
        <f t="shared" si="479"/>
        <v>0</v>
      </c>
      <c r="AV266">
        <f t="shared" si="479"/>
        <v>0</v>
      </c>
      <c r="AW266">
        <f t="shared" si="479"/>
        <v>0</v>
      </c>
      <c r="AX266">
        <f t="shared" si="479"/>
        <v>0</v>
      </c>
      <c r="AY266">
        <f t="shared" si="479"/>
        <v>0</v>
      </c>
      <c r="AZ266">
        <f t="shared" si="479"/>
        <v>0</v>
      </c>
      <c r="BA266">
        <f t="shared" si="479"/>
        <v>0</v>
      </c>
      <c r="BB266">
        <f t="shared" si="479"/>
        <v>0</v>
      </c>
      <c r="BC266">
        <f t="shared" si="479"/>
        <v>0</v>
      </c>
      <c r="BD266">
        <f t="shared" si="479"/>
        <v>0</v>
      </c>
      <c r="BE266">
        <f t="shared" si="479"/>
        <v>0</v>
      </c>
      <c r="BF266">
        <f t="shared" si="479"/>
        <v>0</v>
      </c>
      <c r="BG266">
        <f t="shared" si="479"/>
        <v>0</v>
      </c>
      <c r="BH266">
        <f t="shared" si="479"/>
        <v>0</v>
      </c>
      <c r="BI266">
        <f t="shared" si="479"/>
        <v>0</v>
      </c>
      <c r="BJ266">
        <f t="shared" si="479"/>
        <v>0</v>
      </c>
      <c r="BK266">
        <f t="shared" si="479"/>
        <v>0</v>
      </c>
      <c r="BL266">
        <f t="shared" si="479"/>
        <v>0</v>
      </c>
      <c r="BM266">
        <f t="shared" si="479"/>
        <v>0</v>
      </c>
      <c r="BN266">
        <f t="shared" si="479"/>
        <v>0</v>
      </c>
      <c r="BO266">
        <f t="shared" ref="BO266:CT266" si="480">BO117</f>
        <v>0</v>
      </c>
      <c r="BP266">
        <f t="shared" si="480"/>
        <v>0</v>
      </c>
      <c r="BQ266">
        <f t="shared" si="480"/>
        <v>0</v>
      </c>
      <c r="BR266">
        <f t="shared" si="480"/>
        <v>0</v>
      </c>
      <c r="BS266">
        <f t="shared" si="480"/>
        <v>0</v>
      </c>
      <c r="BT266">
        <f t="shared" si="480"/>
        <v>0</v>
      </c>
      <c r="BU266">
        <f t="shared" si="480"/>
        <v>0</v>
      </c>
      <c r="BV266">
        <f t="shared" si="480"/>
        <v>0</v>
      </c>
      <c r="BW266">
        <f t="shared" si="480"/>
        <v>0</v>
      </c>
      <c r="BX266">
        <f t="shared" si="480"/>
        <v>0</v>
      </c>
      <c r="BY266">
        <f t="shared" si="480"/>
        <v>0</v>
      </c>
      <c r="BZ266">
        <f t="shared" si="480"/>
        <v>0</v>
      </c>
      <c r="CA266">
        <f t="shared" si="480"/>
        <v>0</v>
      </c>
      <c r="CB266">
        <f t="shared" si="480"/>
        <v>0</v>
      </c>
      <c r="CC266">
        <f t="shared" si="480"/>
        <v>0</v>
      </c>
      <c r="CD266">
        <f t="shared" si="480"/>
        <v>0</v>
      </c>
      <c r="CE266">
        <f t="shared" si="480"/>
        <v>0</v>
      </c>
      <c r="CF266">
        <f t="shared" si="480"/>
        <v>0</v>
      </c>
      <c r="CG266">
        <f t="shared" si="480"/>
        <v>0</v>
      </c>
      <c r="CH266">
        <f t="shared" si="480"/>
        <v>0</v>
      </c>
      <c r="CI266">
        <f t="shared" si="480"/>
        <v>0</v>
      </c>
      <c r="CJ266">
        <f t="shared" si="480"/>
        <v>0</v>
      </c>
      <c r="CK266">
        <f t="shared" si="480"/>
        <v>0</v>
      </c>
      <c r="CL266">
        <f t="shared" si="480"/>
        <v>0</v>
      </c>
      <c r="CM266">
        <f t="shared" si="480"/>
        <v>0</v>
      </c>
      <c r="CN266">
        <f t="shared" si="480"/>
        <v>0</v>
      </c>
      <c r="CO266">
        <f t="shared" si="480"/>
        <v>0</v>
      </c>
      <c r="CP266">
        <f t="shared" si="480"/>
        <v>0</v>
      </c>
      <c r="CQ266">
        <f t="shared" si="480"/>
        <v>0</v>
      </c>
      <c r="CR266">
        <f t="shared" si="480"/>
        <v>0</v>
      </c>
      <c r="CS266">
        <f t="shared" si="480"/>
        <v>0</v>
      </c>
      <c r="CT266">
        <f t="shared" si="480"/>
        <v>0</v>
      </c>
      <c r="CU266">
        <f t="shared" ref="CU266:DC266" si="481">CU117</f>
        <v>0</v>
      </c>
      <c r="CV266">
        <f t="shared" si="481"/>
        <v>0</v>
      </c>
      <c r="CW266">
        <f t="shared" si="481"/>
        <v>0</v>
      </c>
      <c r="CX266">
        <f t="shared" si="481"/>
        <v>0</v>
      </c>
      <c r="CY266">
        <f t="shared" si="481"/>
        <v>0</v>
      </c>
      <c r="CZ266">
        <f t="shared" si="481"/>
        <v>0</v>
      </c>
      <c r="DA266">
        <f t="shared" si="481"/>
        <v>0</v>
      </c>
      <c r="DB266">
        <f t="shared" si="481"/>
        <v>0</v>
      </c>
      <c r="DC266">
        <f t="shared" si="481"/>
        <v>0</v>
      </c>
      <c r="DD266">
        <f t="shared" si="473"/>
        <v>0</v>
      </c>
      <c r="DE266">
        <f t="shared" si="473"/>
        <v>0</v>
      </c>
      <c r="DF266">
        <f t="shared" si="473"/>
        <v>0</v>
      </c>
      <c r="DG266">
        <f t="shared" si="473"/>
        <v>0</v>
      </c>
      <c r="DH266">
        <f t="shared" si="473"/>
        <v>0</v>
      </c>
    </row>
    <row r="267" spans="1:112">
      <c r="A267">
        <f t="shared" si="415"/>
        <v>129</v>
      </c>
      <c r="B267" t="str">
        <f t="shared" si="415"/>
        <v>Escuela de Gestión Pública Plurinacional</v>
      </c>
      <c r="C267">
        <f t="shared" ref="C267:AH267" si="482">C118</f>
        <v>0</v>
      </c>
      <c r="D267">
        <f t="shared" si="482"/>
        <v>0</v>
      </c>
      <c r="E267">
        <f t="shared" si="482"/>
        <v>0</v>
      </c>
      <c r="F267">
        <f t="shared" si="482"/>
        <v>0</v>
      </c>
      <c r="G267">
        <f t="shared" si="482"/>
        <v>0</v>
      </c>
      <c r="H267">
        <f t="shared" si="482"/>
        <v>911.7</v>
      </c>
      <c r="I267">
        <f t="shared" si="482"/>
        <v>0</v>
      </c>
      <c r="J267">
        <f t="shared" si="482"/>
        <v>0</v>
      </c>
      <c r="K267">
        <f t="shared" si="482"/>
        <v>0</v>
      </c>
      <c r="L267">
        <f t="shared" si="482"/>
        <v>0</v>
      </c>
      <c r="M267">
        <f t="shared" si="482"/>
        <v>0</v>
      </c>
      <c r="N267">
        <f t="shared" si="482"/>
        <v>0</v>
      </c>
      <c r="O267">
        <f t="shared" si="482"/>
        <v>0</v>
      </c>
      <c r="P267">
        <f t="shared" si="482"/>
        <v>0</v>
      </c>
      <c r="Q267">
        <f t="shared" si="482"/>
        <v>0</v>
      </c>
      <c r="R267">
        <f t="shared" si="482"/>
        <v>0</v>
      </c>
      <c r="S267">
        <f t="shared" si="482"/>
        <v>0</v>
      </c>
      <c r="T267">
        <f t="shared" si="482"/>
        <v>0</v>
      </c>
      <c r="U267">
        <f t="shared" si="482"/>
        <v>0</v>
      </c>
      <c r="V267">
        <f t="shared" si="482"/>
        <v>0</v>
      </c>
      <c r="W267">
        <f t="shared" si="482"/>
        <v>0</v>
      </c>
      <c r="X267">
        <f t="shared" si="482"/>
        <v>0</v>
      </c>
      <c r="Y267">
        <f t="shared" si="482"/>
        <v>0</v>
      </c>
      <c r="Z267">
        <f t="shared" si="482"/>
        <v>0</v>
      </c>
      <c r="AA267">
        <f t="shared" si="482"/>
        <v>0</v>
      </c>
      <c r="AB267">
        <f t="shared" si="482"/>
        <v>0</v>
      </c>
      <c r="AC267">
        <f t="shared" si="482"/>
        <v>0</v>
      </c>
      <c r="AD267">
        <f t="shared" si="482"/>
        <v>0</v>
      </c>
      <c r="AE267">
        <f t="shared" si="482"/>
        <v>0</v>
      </c>
      <c r="AF267">
        <f t="shared" si="482"/>
        <v>0</v>
      </c>
      <c r="AG267">
        <f t="shared" si="482"/>
        <v>0</v>
      </c>
      <c r="AH267">
        <f t="shared" si="482"/>
        <v>0</v>
      </c>
      <c r="AI267">
        <f t="shared" ref="AI267:BN267" si="483">AI118</f>
        <v>0</v>
      </c>
      <c r="AJ267">
        <f t="shared" si="483"/>
        <v>0</v>
      </c>
      <c r="AK267">
        <f t="shared" si="483"/>
        <v>0</v>
      </c>
      <c r="AL267">
        <f t="shared" si="483"/>
        <v>0</v>
      </c>
      <c r="AM267">
        <f t="shared" si="483"/>
        <v>0</v>
      </c>
      <c r="AN267">
        <f t="shared" si="483"/>
        <v>0</v>
      </c>
      <c r="AO267">
        <f t="shared" si="483"/>
        <v>0</v>
      </c>
      <c r="AP267">
        <f t="shared" si="483"/>
        <v>0</v>
      </c>
      <c r="AQ267">
        <f t="shared" si="483"/>
        <v>0</v>
      </c>
      <c r="AR267">
        <f t="shared" si="483"/>
        <v>0</v>
      </c>
      <c r="AS267">
        <f t="shared" si="483"/>
        <v>0</v>
      </c>
      <c r="AT267">
        <f t="shared" si="483"/>
        <v>0</v>
      </c>
      <c r="AU267">
        <f t="shared" si="483"/>
        <v>0</v>
      </c>
      <c r="AV267">
        <f t="shared" si="483"/>
        <v>0</v>
      </c>
      <c r="AW267">
        <f t="shared" si="483"/>
        <v>0</v>
      </c>
      <c r="AX267">
        <f t="shared" si="483"/>
        <v>0</v>
      </c>
      <c r="AY267">
        <f t="shared" si="483"/>
        <v>0</v>
      </c>
      <c r="AZ267">
        <f t="shared" si="483"/>
        <v>0</v>
      </c>
      <c r="BA267">
        <f t="shared" si="483"/>
        <v>0</v>
      </c>
      <c r="BB267">
        <f t="shared" si="483"/>
        <v>0</v>
      </c>
      <c r="BC267">
        <f t="shared" si="483"/>
        <v>0</v>
      </c>
      <c r="BD267">
        <f t="shared" si="483"/>
        <v>0</v>
      </c>
      <c r="BE267">
        <f t="shared" si="483"/>
        <v>0</v>
      </c>
      <c r="BF267">
        <f t="shared" si="483"/>
        <v>0</v>
      </c>
      <c r="BG267">
        <f t="shared" si="483"/>
        <v>0</v>
      </c>
      <c r="BH267">
        <f t="shared" si="483"/>
        <v>0</v>
      </c>
      <c r="BI267">
        <f t="shared" si="483"/>
        <v>0</v>
      </c>
      <c r="BJ267">
        <f t="shared" si="483"/>
        <v>0</v>
      </c>
      <c r="BK267">
        <f t="shared" si="483"/>
        <v>0</v>
      </c>
      <c r="BL267">
        <f t="shared" si="483"/>
        <v>0</v>
      </c>
      <c r="BM267">
        <f t="shared" si="483"/>
        <v>0</v>
      </c>
      <c r="BN267">
        <f t="shared" si="483"/>
        <v>0</v>
      </c>
      <c r="BO267">
        <f t="shared" ref="BO267:CT267" si="484">BO118</f>
        <v>0</v>
      </c>
      <c r="BP267">
        <f t="shared" si="484"/>
        <v>0</v>
      </c>
      <c r="BQ267">
        <f t="shared" si="484"/>
        <v>0</v>
      </c>
      <c r="BR267">
        <f t="shared" si="484"/>
        <v>0</v>
      </c>
      <c r="BS267">
        <f t="shared" si="484"/>
        <v>0</v>
      </c>
      <c r="BT267">
        <f t="shared" si="484"/>
        <v>0</v>
      </c>
      <c r="BU267">
        <f t="shared" si="484"/>
        <v>0</v>
      </c>
      <c r="BV267">
        <f t="shared" si="484"/>
        <v>0</v>
      </c>
      <c r="BW267">
        <f t="shared" si="484"/>
        <v>0</v>
      </c>
      <c r="BX267">
        <f t="shared" si="484"/>
        <v>0</v>
      </c>
      <c r="BY267">
        <f t="shared" si="484"/>
        <v>0</v>
      </c>
      <c r="BZ267">
        <f t="shared" si="484"/>
        <v>0</v>
      </c>
      <c r="CA267">
        <f t="shared" si="484"/>
        <v>0</v>
      </c>
      <c r="CB267">
        <f t="shared" si="484"/>
        <v>0</v>
      </c>
      <c r="CC267">
        <f t="shared" si="484"/>
        <v>0</v>
      </c>
      <c r="CD267">
        <f t="shared" si="484"/>
        <v>0</v>
      </c>
      <c r="CE267">
        <f t="shared" si="484"/>
        <v>0</v>
      </c>
      <c r="CF267">
        <f t="shared" si="484"/>
        <v>0</v>
      </c>
      <c r="CG267">
        <f t="shared" si="484"/>
        <v>0</v>
      </c>
      <c r="CH267">
        <f t="shared" si="484"/>
        <v>0</v>
      </c>
      <c r="CI267">
        <f t="shared" si="484"/>
        <v>0</v>
      </c>
      <c r="CJ267">
        <f t="shared" si="484"/>
        <v>0</v>
      </c>
      <c r="CK267">
        <f t="shared" si="484"/>
        <v>0</v>
      </c>
      <c r="CL267">
        <f t="shared" si="484"/>
        <v>0</v>
      </c>
      <c r="CM267">
        <f t="shared" si="484"/>
        <v>0</v>
      </c>
      <c r="CN267">
        <f t="shared" si="484"/>
        <v>0</v>
      </c>
      <c r="CO267">
        <f t="shared" si="484"/>
        <v>0</v>
      </c>
      <c r="CP267">
        <f t="shared" si="484"/>
        <v>0</v>
      </c>
      <c r="CQ267">
        <f t="shared" si="484"/>
        <v>0</v>
      </c>
      <c r="CR267">
        <f t="shared" si="484"/>
        <v>0</v>
      </c>
      <c r="CS267">
        <f t="shared" si="484"/>
        <v>0</v>
      </c>
      <c r="CT267">
        <f t="shared" si="484"/>
        <v>0</v>
      </c>
      <c r="CU267">
        <f t="shared" ref="CU267:DC267" si="485">CU118</f>
        <v>0</v>
      </c>
      <c r="CV267">
        <f t="shared" si="485"/>
        <v>0</v>
      </c>
      <c r="CW267">
        <f t="shared" si="485"/>
        <v>0</v>
      </c>
      <c r="CX267">
        <f t="shared" si="485"/>
        <v>0</v>
      </c>
      <c r="CY267">
        <f t="shared" si="485"/>
        <v>0</v>
      </c>
      <c r="CZ267">
        <f t="shared" si="485"/>
        <v>0</v>
      </c>
      <c r="DA267">
        <f t="shared" si="485"/>
        <v>0</v>
      </c>
      <c r="DB267">
        <f t="shared" si="485"/>
        <v>0</v>
      </c>
      <c r="DC267">
        <f t="shared" si="485"/>
        <v>0</v>
      </c>
      <c r="DD267">
        <f t="shared" si="473"/>
        <v>0</v>
      </c>
      <c r="DE267">
        <f t="shared" si="473"/>
        <v>0</v>
      </c>
      <c r="DF267">
        <f t="shared" si="473"/>
        <v>0</v>
      </c>
      <c r="DG267">
        <f t="shared" si="473"/>
        <v>0</v>
      </c>
      <c r="DH267">
        <f t="shared" si="473"/>
        <v>0</v>
      </c>
    </row>
    <row r="268" spans="1:112">
      <c r="A268">
        <f t="shared" si="415"/>
        <v>388</v>
      </c>
      <c r="B268" t="str">
        <f t="shared" si="415"/>
        <v>Servicio Plurinacional de Registro de Comercio</v>
      </c>
      <c r="C268">
        <f t="shared" ref="C268:AH268" si="486">C119</f>
        <v>0</v>
      </c>
      <c r="D268">
        <f t="shared" si="486"/>
        <v>6942</v>
      </c>
      <c r="E268">
        <f t="shared" si="486"/>
        <v>0</v>
      </c>
      <c r="F268">
        <f t="shared" si="486"/>
        <v>0</v>
      </c>
      <c r="G268">
        <f t="shared" si="486"/>
        <v>0</v>
      </c>
      <c r="H268">
        <f t="shared" si="486"/>
        <v>1146.2</v>
      </c>
      <c r="I268">
        <f t="shared" si="486"/>
        <v>0</v>
      </c>
      <c r="J268">
        <f t="shared" si="486"/>
        <v>14718.7</v>
      </c>
      <c r="K268">
        <f t="shared" si="486"/>
        <v>0</v>
      </c>
      <c r="L268">
        <f t="shared" si="486"/>
        <v>0</v>
      </c>
      <c r="M268">
        <f t="shared" si="486"/>
        <v>0</v>
      </c>
      <c r="N268">
        <f t="shared" si="486"/>
        <v>0</v>
      </c>
      <c r="O268">
        <f t="shared" si="486"/>
        <v>0</v>
      </c>
      <c r="P268">
        <f t="shared" si="486"/>
        <v>0</v>
      </c>
      <c r="Q268">
        <f t="shared" si="486"/>
        <v>0</v>
      </c>
      <c r="R268">
        <f t="shared" si="486"/>
        <v>0</v>
      </c>
      <c r="S268">
        <f t="shared" si="486"/>
        <v>0</v>
      </c>
      <c r="T268">
        <f t="shared" si="486"/>
        <v>0</v>
      </c>
      <c r="U268">
        <f t="shared" si="486"/>
        <v>0</v>
      </c>
      <c r="V268">
        <f t="shared" si="486"/>
        <v>0</v>
      </c>
      <c r="W268">
        <f t="shared" si="486"/>
        <v>0</v>
      </c>
      <c r="X268">
        <f t="shared" si="486"/>
        <v>0</v>
      </c>
      <c r="Y268">
        <f t="shared" si="486"/>
        <v>0</v>
      </c>
      <c r="Z268">
        <f t="shared" si="486"/>
        <v>0</v>
      </c>
      <c r="AA268">
        <f t="shared" si="486"/>
        <v>0</v>
      </c>
      <c r="AB268">
        <f t="shared" si="486"/>
        <v>0</v>
      </c>
      <c r="AC268">
        <f t="shared" si="486"/>
        <v>0</v>
      </c>
      <c r="AD268">
        <f t="shared" si="486"/>
        <v>0</v>
      </c>
      <c r="AE268">
        <f t="shared" si="486"/>
        <v>0</v>
      </c>
      <c r="AF268">
        <f t="shared" si="486"/>
        <v>0</v>
      </c>
      <c r="AG268">
        <f t="shared" si="486"/>
        <v>0</v>
      </c>
      <c r="AH268">
        <f t="shared" si="486"/>
        <v>0</v>
      </c>
      <c r="AI268">
        <f t="shared" ref="AI268:BN268" si="487">AI119</f>
        <v>0</v>
      </c>
      <c r="AJ268">
        <f t="shared" si="487"/>
        <v>0</v>
      </c>
      <c r="AK268">
        <f t="shared" si="487"/>
        <v>0</v>
      </c>
      <c r="AL268">
        <f t="shared" si="487"/>
        <v>0</v>
      </c>
      <c r="AM268">
        <f t="shared" si="487"/>
        <v>0</v>
      </c>
      <c r="AN268">
        <f t="shared" si="487"/>
        <v>0</v>
      </c>
      <c r="AO268">
        <f t="shared" si="487"/>
        <v>0</v>
      </c>
      <c r="AP268">
        <f t="shared" si="487"/>
        <v>0</v>
      </c>
      <c r="AQ268">
        <f t="shared" si="487"/>
        <v>0</v>
      </c>
      <c r="AR268">
        <f t="shared" si="487"/>
        <v>0</v>
      </c>
      <c r="AS268">
        <f t="shared" si="487"/>
        <v>0</v>
      </c>
      <c r="AT268">
        <f t="shared" si="487"/>
        <v>0</v>
      </c>
      <c r="AU268">
        <f t="shared" si="487"/>
        <v>0</v>
      </c>
      <c r="AV268">
        <f t="shared" si="487"/>
        <v>0</v>
      </c>
      <c r="AW268">
        <f t="shared" si="487"/>
        <v>0</v>
      </c>
      <c r="AX268">
        <f t="shared" si="487"/>
        <v>0</v>
      </c>
      <c r="AY268">
        <f t="shared" si="487"/>
        <v>0</v>
      </c>
      <c r="AZ268">
        <f t="shared" si="487"/>
        <v>0</v>
      </c>
      <c r="BA268">
        <f t="shared" si="487"/>
        <v>0</v>
      </c>
      <c r="BB268">
        <f t="shared" si="487"/>
        <v>0</v>
      </c>
      <c r="BC268">
        <f t="shared" si="487"/>
        <v>0</v>
      </c>
      <c r="BD268">
        <f t="shared" si="487"/>
        <v>0</v>
      </c>
      <c r="BE268">
        <f t="shared" si="487"/>
        <v>0</v>
      </c>
      <c r="BF268">
        <f t="shared" si="487"/>
        <v>0</v>
      </c>
      <c r="BG268">
        <f t="shared" si="487"/>
        <v>0</v>
      </c>
      <c r="BH268">
        <f t="shared" si="487"/>
        <v>0</v>
      </c>
      <c r="BI268">
        <f t="shared" si="487"/>
        <v>0</v>
      </c>
      <c r="BJ268">
        <f t="shared" si="487"/>
        <v>0</v>
      </c>
      <c r="BK268">
        <f t="shared" si="487"/>
        <v>0</v>
      </c>
      <c r="BL268">
        <f t="shared" si="487"/>
        <v>0</v>
      </c>
      <c r="BM268">
        <f t="shared" si="487"/>
        <v>0</v>
      </c>
      <c r="BN268">
        <f t="shared" si="487"/>
        <v>0</v>
      </c>
      <c r="BO268">
        <f t="shared" ref="BO268:CT268" si="488">BO119</f>
        <v>0</v>
      </c>
      <c r="BP268">
        <f t="shared" si="488"/>
        <v>0</v>
      </c>
      <c r="BQ268">
        <f t="shared" si="488"/>
        <v>0</v>
      </c>
      <c r="BR268">
        <f t="shared" si="488"/>
        <v>0</v>
      </c>
      <c r="BS268">
        <f t="shared" si="488"/>
        <v>0</v>
      </c>
      <c r="BT268">
        <f t="shared" si="488"/>
        <v>0</v>
      </c>
      <c r="BU268">
        <f t="shared" si="488"/>
        <v>0</v>
      </c>
      <c r="BV268">
        <f t="shared" si="488"/>
        <v>0</v>
      </c>
      <c r="BW268">
        <f t="shared" si="488"/>
        <v>0</v>
      </c>
      <c r="BX268">
        <f t="shared" si="488"/>
        <v>0</v>
      </c>
      <c r="BY268">
        <f t="shared" si="488"/>
        <v>0</v>
      </c>
      <c r="BZ268">
        <f t="shared" si="488"/>
        <v>0</v>
      </c>
      <c r="CA268">
        <f t="shared" si="488"/>
        <v>0</v>
      </c>
      <c r="CB268">
        <f t="shared" si="488"/>
        <v>0</v>
      </c>
      <c r="CC268">
        <f t="shared" si="488"/>
        <v>0</v>
      </c>
      <c r="CD268">
        <f t="shared" si="488"/>
        <v>0</v>
      </c>
      <c r="CE268">
        <f t="shared" si="488"/>
        <v>0</v>
      </c>
      <c r="CF268">
        <f t="shared" si="488"/>
        <v>0</v>
      </c>
      <c r="CG268">
        <f t="shared" si="488"/>
        <v>0</v>
      </c>
      <c r="CH268">
        <f t="shared" si="488"/>
        <v>0</v>
      </c>
      <c r="CI268">
        <f t="shared" si="488"/>
        <v>0</v>
      </c>
      <c r="CJ268">
        <f t="shared" si="488"/>
        <v>0</v>
      </c>
      <c r="CK268">
        <f t="shared" si="488"/>
        <v>0</v>
      </c>
      <c r="CL268">
        <f t="shared" si="488"/>
        <v>0</v>
      </c>
      <c r="CM268">
        <f t="shared" si="488"/>
        <v>0</v>
      </c>
      <c r="CN268">
        <f t="shared" si="488"/>
        <v>0</v>
      </c>
      <c r="CO268">
        <f t="shared" si="488"/>
        <v>0</v>
      </c>
      <c r="CP268">
        <f t="shared" si="488"/>
        <v>0</v>
      </c>
      <c r="CQ268">
        <f t="shared" si="488"/>
        <v>0</v>
      </c>
      <c r="CR268">
        <f t="shared" si="488"/>
        <v>0</v>
      </c>
      <c r="CS268">
        <f t="shared" si="488"/>
        <v>0</v>
      </c>
      <c r="CT268">
        <f t="shared" si="488"/>
        <v>0</v>
      </c>
      <c r="CU268">
        <f t="shared" ref="CU268:DC268" si="489">CU119</f>
        <v>0</v>
      </c>
      <c r="CV268">
        <f t="shared" si="489"/>
        <v>0</v>
      </c>
      <c r="CW268">
        <f t="shared" si="489"/>
        <v>0</v>
      </c>
      <c r="CX268">
        <f t="shared" si="489"/>
        <v>0</v>
      </c>
      <c r="CY268">
        <f t="shared" si="489"/>
        <v>0</v>
      </c>
      <c r="CZ268">
        <f t="shared" si="489"/>
        <v>0</v>
      </c>
      <c r="DA268">
        <f t="shared" si="489"/>
        <v>0</v>
      </c>
      <c r="DB268">
        <f t="shared" si="489"/>
        <v>0</v>
      </c>
      <c r="DC268">
        <f t="shared" si="489"/>
        <v>0</v>
      </c>
      <c r="DD268">
        <f t="shared" si="473"/>
        <v>0</v>
      </c>
      <c r="DE268">
        <f t="shared" si="473"/>
        <v>0</v>
      </c>
      <c r="DF268">
        <f t="shared" si="473"/>
        <v>0</v>
      </c>
      <c r="DG268">
        <f t="shared" si="473"/>
        <v>0</v>
      </c>
      <c r="DH268">
        <f t="shared" si="473"/>
        <v>0</v>
      </c>
    </row>
    <row r="269" spans="1:112">
      <c r="A269">
        <f t="shared" si="415"/>
        <v>197</v>
      </c>
      <c r="B269" t="str">
        <f t="shared" si="415"/>
        <v>DIRECCIÓN ESTRATÉGICA DE REIVINDICACION MARÍTIMA, SILALA Y RECURSOS HÍDRICOS INTERNACIONALES</v>
      </c>
      <c r="C269">
        <f t="shared" ref="C269:AH269" si="490">C120</f>
        <v>0</v>
      </c>
      <c r="D269">
        <f t="shared" si="490"/>
        <v>0</v>
      </c>
      <c r="E269">
        <f t="shared" si="490"/>
        <v>0</v>
      </c>
      <c r="F269">
        <f t="shared" si="490"/>
        <v>5291.51</v>
      </c>
      <c r="G269">
        <f t="shared" si="490"/>
        <v>0</v>
      </c>
      <c r="H269">
        <f t="shared" si="490"/>
        <v>0</v>
      </c>
      <c r="I269">
        <f t="shared" si="490"/>
        <v>0</v>
      </c>
      <c r="J269">
        <f t="shared" si="490"/>
        <v>0</v>
      </c>
      <c r="K269">
        <f t="shared" si="490"/>
        <v>0</v>
      </c>
      <c r="L269">
        <f t="shared" si="490"/>
        <v>0</v>
      </c>
      <c r="M269">
        <f t="shared" si="490"/>
        <v>0</v>
      </c>
      <c r="N269">
        <f t="shared" si="490"/>
        <v>0</v>
      </c>
      <c r="O269">
        <f t="shared" si="490"/>
        <v>0</v>
      </c>
      <c r="P269">
        <f t="shared" si="490"/>
        <v>0</v>
      </c>
      <c r="Q269">
        <f t="shared" si="490"/>
        <v>0</v>
      </c>
      <c r="R269">
        <f t="shared" si="490"/>
        <v>0</v>
      </c>
      <c r="S269">
        <f t="shared" si="490"/>
        <v>0</v>
      </c>
      <c r="T269">
        <f t="shared" si="490"/>
        <v>0</v>
      </c>
      <c r="U269">
        <f t="shared" si="490"/>
        <v>0</v>
      </c>
      <c r="V269">
        <f t="shared" si="490"/>
        <v>0</v>
      </c>
      <c r="W269">
        <f t="shared" si="490"/>
        <v>0</v>
      </c>
      <c r="X269">
        <f t="shared" si="490"/>
        <v>0</v>
      </c>
      <c r="Y269">
        <f t="shared" si="490"/>
        <v>0</v>
      </c>
      <c r="Z269">
        <f t="shared" si="490"/>
        <v>0</v>
      </c>
      <c r="AA269">
        <f t="shared" si="490"/>
        <v>0</v>
      </c>
      <c r="AB269">
        <f t="shared" si="490"/>
        <v>0</v>
      </c>
      <c r="AC269">
        <f t="shared" si="490"/>
        <v>0</v>
      </c>
      <c r="AD269">
        <f t="shared" si="490"/>
        <v>0</v>
      </c>
      <c r="AE269">
        <f t="shared" si="490"/>
        <v>0</v>
      </c>
      <c r="AF269">
        <f t="shared" si="490"/>
        <v>0</v>
      </c>
      <c r="AG269">
        <f t="shared" si="490"/>
        <v>0</v>
      </c>
      <c r="AH269">
        <f t="shared" si="490"/>
        <v>0</v>
      </c>
      <c r="AI269">
        <f t="shared" ref="AI269:BN269" si="491">AI120</f>
        <v>0</v>
      </c>
      <c r="AJ269">
        <f t="shared" si="491"/>
        <v>0</v>
      </c>
      <c r="AK269">
        <f t="shared" si="491"/>
        <v>0</v>
      </c>
      <c r="AL269">
        <f t="shared" si="491"/>
        <v>0</v>
      </c>
      <c r="AM269">
        <f t="shared" si="491"/>
        <v>0</v>
      </c>
      <c r="AN269">
        <f t="shared" si="491"/>
        <v>0</v>
      </c>
      <c r="AO269">
        <f t="shared" si="491"/>
        <v>0</v>
      </c>
      <c r="AP269">
        <f t="shared" si="491"/>
        <v>0</v>
      </c>
      <c r="AQ269">
        <f t="shared" si="491"/>
        <v>0</v>
      </c>
      <c r="AR269">
        <f t="shared" si="491"/>
        <v>0</v>
      </c>
      <c r="AS269">
        <f t="shared" si="491"/>
        <v>0</v>
      </c>
      <c r="AT269">
        <f t="shared" si="491"/>
        <v>0</v>
      </c>
      <c r="AU269">
        <f t="shared" si="491"/>
        <v>0</v>
      </c>
      <c r="AV269">
        <f t="shared" si="491"/>
        <v>0</v>
      </c>
      <c r="AW269">
        <f t="shared" si="491"/>
        <v>0</v>
      </c>
      <c r="AX269">
        <f t="shared" si="491"/>
        <v>0</v>
      </c>
      <c r="AY269">
        <f t="shared" si="491"/>
        <v>0</v>
      </c>
      <c r="AZ269">
        <f t="shared" si="491"/>
        <v>0</v>
      </c>
      <c r="BA269">
        <f t="shared" si="491"/>
        <v>0</v>
      </c>
      <c r="BB269">
        <f t="shared" si="491"/>
        <v>0</v>
      </c>
      <c r="BC269">
        <f t="shared" si="491"/>
        <v>0</v>
      </c>
      <c r="BD269">
        <f t="shared" si="491"/>
        <v>0</v>
      </c>
      <c r="BE269">
        <f t="shared" si="491"/>
        <v>0</v>
      </c>
      <c r="BF269">
        <f t="shared" si="491"/>
        <v>0</v>
      </c>
      <c r="BG269">
        <f t="shared" si="491"/>
        <v>0</v>
      </c>
      <c r="BH269">
        <f t="shared" si="491"/>
        <v>0</v>
      </c>
      <c r="BI269">
        <f t="shared" si="491"/>
        <v>0</v>
      </c>
      <c r="BJ269">
        <f t="shared" si="491"/>
        <v>0</v>
      </c>
      <c r="BK269">
        <f t="shared" si="491"/>
        <v>0</v>
      </c>
      <c r="BL269">
        <f t="shared" si="491"/>
        <v>0</v>
      </c>
      <c r="BM269">
        <f t="shared" si="491"/>
        <v>0</v>
      </c>
      <c r="BN269">
        <f t="shared" si="491"/>
        <v>0</v>
      </c>
      <c r="BO269">
        <f t="shared" ref="BO269:CT269" si="492">BO120</f>
        <v>0</v>
      </c>
      <c r="BP269">
        <f t="shared" si="492"/>
        <v>0</v>
      </c>
      <c r="BQ269">
        <f t="shared" si="492"/>
        <v>0</v>
      </c>
      <c r="BR269">
        <f t="shared" si="492"/>
        <v>0</v>
      </c>
      <c r="BS269">
        <f t="shared" si="492"/>
        <v>0</v>
      </c>
      <c r="BT269">
        <f t="shared" si="492"/>
        <v>0</v>
      </c>
      <c r="BU269">
        <f t="shared" si="492"/>
        <v>0</v>
      </c>
      <c r="BV269">
        <f t="shared" si="492"/>
        <v>0</v>
      </c>
      <c r="BW269">
        <f t="shared" si="492"/>
        <v>0</v>
      </c>
      <c r="BX269">
        <f t="shared" si="492"/>
        <v>0</v>
      </c>
      <c r="BY269">
        <f t="shared" si="492"/>
        <v>0</v>
      </c>
      <c r="BZ269">
        <f t="shared" si="492"/>
        <v>0</v>
      </c>
      <c r="CA269">
        <f t="shared" si="492"/>
        <v>0</v>
      </c>
      <c r="CB269">
        <f t="shared" si="492"/>
        <v>0</v>
      </c>
      <c r="CC269">
        <f t="shared" si="492"/>
        <v>0</v>
      </c>
      <c r="CD269">
        <f t="shared" si="492"/>
        <v>0</v>
      </c>
      <c r="CE269">
        <f t="shared" si="492"/>
        <v>0</v>
      </c>
      <c r="CF269">
        <f t="shared" si="492"/>
        <v>0</v>
      </c>
      <c r="CG269">
        <f t="shared" si="492"/>
        <v>0</v>
      </c>
      <c r="CH269">
        <f t="shared" si="492"/>
        <v>0</v>
      </c>
      <c r="CI269">
        <f t="shared" si="492"/>
        <v>0</v>
      </c>
      <c r="CJ269">
        <f t="shared" si="492"/>
        <v>0</v>
      </c>
      <c r="CK269">
        <f t="shared" si="492"/>
        <v>0</v>
      </c>
      <c r="CL269">
        <f t="shared" si="492"/>
        <v>0</v>
      </c>
      <c r="CM269">
        <f t="shared" si="492"/>
        <v>0</v>
      </c>
      <c r="CN269">
        <f t="shared" si="492"/>
        <v>0</v>
      </c>
      <c r="CO269">
        <f t="shared" si="492"/>
        <v>0</v>
      </c>
      <c r="CP269">
        <f t="shared" si="492"/>
        <v>0</v>
      </c>
      <c r="CQ269">
        <f t="shared" si="492"/>
        <v>0</v>
      </c>
      <c r="CR269">
        <f t="shared" si="492"/>
        <v>0</v>
      </c>
      <c r="CS269">
        <f t="shared" si="492"/>
        <v>0</v>
      </c>
      <c r="CT269">
        <f t="shared" si="492"/>
        <v>0</v>
      </c>
      <c r="CU269">
        <f t="shared" ref="CU269:DC269" si="493">CU120</f>
        <v>0</v>
      </c>
      <c r="CV269">
        <f t="shared" si="493"/>
        <v>0</v>
      </c>
      <c r="CW269">
        <f t="shared" si="493"/>
        <v>0</v>
      </c>
      <c r="CX269">
        <f t="shared" si="493"/>
        <v>0</v>
      </c>
      <c r="CY269">
        <f t="shared" si="493"/>
        <v>0</v>
      </c>
      <c r="CZ269">
        <f t="shared" si="493"/>
        <v>0</v>
      </c>
      <c r="DA269">
        <f t="shared" si="493"/>
        <v>0</v>
      </c>
      <c r="DB269">
        <f t="shared" si="493"/>
        <v>0</v>
      </c>
      <c r="DC269">
        <f t="shared" si="493"/>
        <v>0</v>
      </c>
      <c r="DD269">
        <f t="shared" si="473"/>
        <v>0</v>
      </c>
      <c r="DE269">
        <f t="shared" si="473"/>
        <v>0</v>
      </c>
      <c r="DF269">
        <f t="shared" si="473"/>
        <v>0</v>
      </c>
      <c r="DG269">
        <f t="shared" si="473"/>
        <v>0</v>
      </c>
      <c r="DH269">
        <f t="shared" si="473"/>
        <v>0</v>
      </c>
    </row>
    <row r="270" spans="1:112">
      <c r="A270">
        <f t="shared" si="415"/>
        <v>210</v>
      </c>
      <c r="B270" t="str">
        <f t="shared" si="415"/>
        <v>Unidad de Análisis de Políticas Sociales y Económicas</v>
      </c>
      <c r="C270">
        <f t="shared" ref="C270:AH270" si="494">C121</f>
        <v>0</v>
      </c>
      <c r="D270">
        <f t="shared" si="494"/>
        <v>0</v>
      </c>
      <c r="E270">
        <f t="shared" si="494"/>
        <v>0</v>
      </c>
      <c r="F270">
        <f t="shared" si="494"/>
        <v>5440</v>
      </c>
      <c r="G270">
        <f t="shared" si="494"/>
        <v>0</v>
      </c>
      <c r="H270">
        <f t="shared" si="494"/>
        <v>0</v>
      </c>
      <c r="I270">
        <f t="shared" si="494"/>
        <v>0</v>
      </c>
      <c r="J270">
        <f t="shared" si="494"/>
        <v>0</v>
      </c>
      <c r="K270">
        <f t="shared" si="494"/>
        <v>0</v>
      </c>
      <c r="L270">
        <f t="shared" si="494"/>
        <v>0</v>
      </c>
      <c r="M270">
        <f t="shared" si="494"/>
        <v>0</v>
      </c>
      <c r="N270">
        <f t="shared" si="494"/>
        <v>0</v>
      </c>
      <c r="O270">
        <f t="shared" si="494"/>
        <v>0</v>
      </c>
      <c r="P270">
        <f t="shared" si="494"/>
        <v>0</v>
      </c>
      <c r="Q270">
        <f t="shared" si="494"/>
        <v>0</v>
      </c>
      <c r="R270">
        <f t="shared" si="494"/>
        <v>0</v>
      </c>
      <c r="S270">
        <f t="shared" si="494"/>
        <v>0</v>
      </c>
      <c r="T270">
        <f t="shared" si="494"/>
        <v>0</v>
      </c>
      <c r="U270">
        <f t="shared" si="494"/>
        <v>0</v>
      </c>
      <c r="V270">
        <f t="shared" si="494"/>
        <v>0</v>
      </c>
      <c r="W270">
        <f t="shared" si="494"/>
        <v>0</v>
      </c>
      <c r="X270">
        <f t="shared" si="494"/>
        <v>0</v>
      </c>
      <c r="Y270">
        <f t="shared" si="494"/>
        <v>0</v>
      </c>
      <c r="Z270">
        <f t="shared" si="494"/>
        <v>0</v>
      </c>
      <c r="AA270">
        <f t="shared" si="494"/>
        <v>0</v>
      </c>
      <c r="AB270">
        <f t="shared" si="494"/>
        <v>0</v>
      </c>
      <c r="AC270">
        <f t="shared" si="494"/>
        <v>0</v>
      </c>
      <c r="AD270">
        <f t="shared" si="494"/>
        <v>0</v>
      </c>
      <c r="AE270">
        <f t="shared" si="494"/>
        <v>0</v>
      </c>
      <c r="AF270">
        <f t="shared" si="494"/>
        <v>0</v>
      </c>
      <c r="AG270">
        <f t="shared" si="494"/>
        <v>0</v>
      </c>
      <c r="AH270">
        <f t="shared" si="494"/>
        <v>0</v>
      </c>
      <c r="AI270">
        <f t="shared" ref="AI270:BN270" si="495">AI121</f>
        <v>0</v>
      </c>
      <c r="AJ270">
        <f t="shared" si="495"/>
        <v>0</v>
      </c>
      <c r="AK270">
        <f t="shared" si="495"/>
        <v>0</v>
      </c>
      <c r="AL270">
        <f t="shared" si="495"/>
        <v>0</v>
      </c>
      <c r="AM270">
        <f t="shared" si="495"/>
        <v>0</v>
      </c>
      <c r="AN270">
        <f t="shared" si="495"/>
        <v>0</v>
      </c>
      <c r="AO270">
        <f t="shared" si="495"/>
        <v>0</v>
      </c>
      <c r="AP270">
        <f t="shared" si="495"/>
        <v>0</v>
      </c>
      <c r="AQ270">
        <f t="shared" si="495"/>
        <v>0</v>
      </c>
      <c r="AR270">
        <f t="shared" si="495"/>
        <v>0</v>
      </c>
      <c r="AS270">
        <f t="shared" si="495"/>
        <v>0</v>
      </c>
      <c r="AT270">
        <f t="shared" si="495"/>
        <v>0</v>
      </c>
      <c r="AU270">
        <f t="shared" si="495"/>
        <v>0</v>
      </c>
      <c r="AV270">
        <f t="shared" si="495"/>
        <v>0</v>
      </c>
      <c r="AW270">
        <f t="shared" si="495"/>
        <v>0</v>
      </c>
      <c r="AX270">
        <f t="shared" si="495"/>
        <v>0</v>
      </c>
      <c r="AY270">
        <f t="shared" si="495"/>
        <v>0</v>
      </c>
      <c r="AZ270">
        <f t="shared" si="495"/>
        <v>0</v>
      </c>
      <c r="BA270">
        <f t="shared" si="495"/>
        <v>0</v>
      </c>
      <c r="BB270">
        <f t="shared" si="495"/>
        <v>0</v>
      </c>
      <c r="BC270">
        <f t="shared" si="495"/>
        <v>0</v>
      </c>
      <c r="BD270">
        <f t="shared" si="495"/>
        <v>0</v>
      </c>
      <c r="BE270">
        <f t="shared" si="495"/>
        <v>0</v>
      </c>
      <c r="BF270">
        <f t="shared" si="495"/>
        <v>0</v>
      </c>
      <c r="BG270">
        <f t="shared" si="495"/>
        <v>0</v>
      </c>
      <c r="BH270">
        <f t="shared" si="495"/>
        <v>0</v>
      </c>
      <c r="BI270">
        <f t="shared" si="495"/>
        <v>0</v>
      </c>
      <c r="BJ270">
        <f t="shared" si="495"/>
        <v>0</v>
      </c>
      <c r="BK270">
        <f t="shared" si="495"/>
        <v>0</v>
      </c>
      <c r="BL270">
        <f t="shared" si="495"/>
        <v>0</v>
      </c>
      <c r="BM270">
        <f t="shared" si="495"/>
        <v>0</v>
      </c>
      <c r="BN270">
        <f t="shared" si="495"/>
        <v>0</v>
      </c>
      <c r="BO270">
        <f t="shared" ref="BO270:CT270" si="496">BO121</f>
        <v>0</v>
      </c>
      <c r="BP270">
        <f t="shared" si="496"/>
        <v>0</v>
      </c>
      <c r="BQ270">
        <f t="shared" si="496"/>
        <v>0</v>
      </c>
      <c r="BR270">
        <f t="shared" si="496"/>
        <v>0</v>
      </c>
      <c r="BS270">
        <f t="shared" si="496"/>
        <v>0</v>
      </c>
      <c r="BT270">
        <f t="shared" si="496"/>
        <v>0</v>
      </c>
      <c r="BU270">
        <f t="shared" si="496"/>
        <v>0</v>
      </c>
      <c r="BV270">
        <f t="shared" si="496"/>
        <v>0</v>
      </c>
      <c r="BW270">
        <f t="shared" si="496"/>
        <v>0</v>
      </c>
      <c r="BX270">
        <f t="shared" si="496"/>
        <v>0</v>
      </c>
      <c r="BY270">
        <f t="shared" si="496"/>
        <v>0</v>
      </c>
      <c r="BZ270">
        <f t="shared" si="496"/>
        <v>0</v>
      </c>
      <c r="CA270">
        <f t="shared" si="496"/>
        <v>0</v>
      </c>
      <c r="CB270">
        <f t="shared" si="496"/>
        <v>0</v>
      </c>
      <c r="CC270">
        <f t="shared" si="496"/>
        <v>0</v>
      </c>
      <c r="CD270">
        <f t="shared" si="496"/>
        <v>0</v>
      </c>
      <c r="CE270">
        <f t="shared" si="496"/>
        <v>0</v>
      </c>
      <c r="CF270">
        <f t="shared" si="496"/>
        <v>0</v>
      </c>
      <c r="CG270">
        <f t="shared" si="496"/>
        <v>0</v>
      </c>
      <c r="CH270">
        <f t="shared" si="496"/>
        <v>0</v>
      </c>
      <c r="CI270">
        <f t="shared" si="496"/>
        <v>0</v>
      </c>
      <c r="CJ270">
        <f t="shared" si="496"/>
        <v>0</v>
      </c>
      <c r="CK270">
        <f t="shared" si="496"/>
        <v>0</v>
      </c>
      <c r="CL270">
        <f t="shared" si="496"/>
        <v>0</v>
      </c>
      <c r="CM270">
        <f t="shared" si="496"/>
        <v>0</v>
      </c>
      <c r="CN270">
        <f t="shared" si="496"/>
        <v>0</v>
      </c>
      <c r="CO270">
        <f t="shared" si="496"/>
        <v>0</v>
      </c>
      <c r="CP270">
        <f t="shared" si="496"/>
        <v>0</v>
      </c>
      <c r="CQ270">
        <f t="shared" si="496"/>
        <v>0</v>
      </c>
      <c r="CR270">
        <f t="shared" si="496"/>
        <v>0</v>
      </c>
      <c r="CS270">
        <f t="shared" si="496"/>
        <v>0</v>
      </c>
      <c r="CT270">
        <f t="shared" si="496"/>
        <v>0</v>
      </c>
      <c r="CU270">
        <f t="shared" ref="CU270:DC270" si="497">CU121</f>
        <v>0</v>
      </c>
      <c r="CV270">
        <f t="shared" si="497"/>
        <v>0</v>
      </c>
      <c r="CW270">
        <f t="shared" si="497"/>
        <v>0</v>
      </c>
      <c r="CX270">
        <f t="shared" si="497"/>
        <v>0</v>
      </c>
      <c r="CY270">
        <f t="shared" si="497"/>
        <v>0</v>
      </c>
      <c r="CZ270">
        <f t="shared" si="497"/>
        <v>0</v>
      </c>
      <c r="DA270">
        <f t="shared" si="497"/>
        <v>0</v>
      </c>
      <c r="DB270">
        <f t="shared" si="497"/>
        <v>0</v>
      </c>
      <c r="DC270">
        <f t="shared" si="497"/>
        <v>0</v>
      </c>
      <c r="DD270">
        <f t="shared" si="473"/>
        <v>0</v>
      </c>
      <c r="DE270">
        <f t="shared" si="473"/>
        <v>0</v>
      </c>
      <c r="DF270">
        <f t="shared" si="473"/>
        <v>0</v>
      </c>
      <c r="DG270">
        <f t="shared" si="473"/>
        <v>0</v>
      </c>
      <c r="DH270">
        <f t="shared" si="473"/>
        <v>0</v>
      </c>
    </row>
    <row r="271" spans="1:112">
      <c r="A271">
        <f t="shared" ref="A271:B283" si="498">A122</f>
        <v>584</v>
      </c>
      <c r="B271" t="str">
        <f t="shared" si="498"/>
        <v>Empresa Boliviana de Industrializacion de Hidrocarburos</v>
      </c>
      <c r="C271">
        <f t="shared" ref="C271:AH271" si="499">C122</f>
        <v>0</v>
      </c>
      <c r="D271">
        <f t="shared" si="499"/>
        <v>0</v>
      </c>
      <c r="E271">
        <f t="shared" si="499"/>
        <v>0</v>
      </c>
      <c r="F271">
        <f t="shared" si="499"/>
        <v>0</v>
      </c>
      <c r="G271">
        <f t="shared" si="499"/>
        <v>0</v>
      </c>
      <c r="H271">
        <f t="shared" si="499"/>
        <v>1107</v>
      </c>
      <c r="I271">
        <f t="shared" si="499"/>
        <v>0</v>
      </c>
      <c r="J271">
        <f t="shared" si="499"/>
        <v>1802</v>
      </c>
      <c r="K271">
        <f t="shared" si="499"/>
        <v>0</v>
      </c>
      <c r="L271">
        <f t="shared" si="499"/>
        <v>0</v>
      </c>
      <c r="M271">
        <f t="shared" si="499"/>
        <v>0</v>
      </c>
      <c r="N271">
        <f t="shared" si="499"/>
        <v>0</v>
      </c>
      <c r="O271">
        <f t="shared" si="499"/>
        <v>0</v>
      </c>
      <c r="P271">
        <f t="shared" si="499"/>
        <v>0</v>
      </c>
      <c r="Q271">
        <f t="shared" si="499"/>
        <v>0</v>
      </c>
      <c r="R271">
        <f t="shared" si="499"/>
        <v>0</v>
      </c>
      <c r="S271">
        <f t="shared" si="499"/>
        <v>0</v>
      </c>
      <c r="T271">
        <f t="shared" si="499"/>
        <v>0</v>
      </c>
      <c r="U271">
        <f t="shared" si="499"/>
        <v>0</v>
      </c>
      <c r="V271">
        <f t="shared" si="499"/>
        <v>0</v>
      </c>
      <c r="W271">
        <f t="shared" si="499"/>
        <v>0</v>
      </c>
      <c r="X271">
        <f t="shared" si="499"/>
        <v>0</v>
      </c>
      <c r="Y271">
        <f t="shared" si="499"/>
        <v>0</v>
      </c>
      <c r="Z271">
        <f t="shared" si="499"/>
        <v>0</v>
      </c>
      <c r="AA271">
        <f t="shared" si="499"/>
        <v>0</v>
      </c>
      <c r="AB271">
        <f t="shared" si="499"/>
        <v>0</v>
      </c>
      <c r="AC271">
        <f t="shared" si="499"/>
        <v>0</v>
      </c>
      <c r="AD271">
        <f t="shared" si="499"/>
        <v>0</v>
      </c>
      <c r="AE271">
        <f t="shared" si="499"/>
        <v>0</v>
      </c>
      <c r="AF271">
        <f t="shared" si="499"/>
        <v>0</v>
      </c>
      <c r="AG271">
        <f t="shared" si="499"/>
        <v>0</v>
      </c>
      <c r="AH271">
        <f t="shared" si="499"/>
        <v>0</v>
      </c>
      <c r="AI271">
        <f t="shared" ref="AI271:BN271" si="500">AI122</f>
        <v>0</v>
      </c>
      <c r="AJ271">
        <f t="shared" si="500"/>
        <v>0</v>
      </c>
      <c r="AK271">
        <f t="shared" si="500"/>
        <v>0</v>
      </c>
      <c r="AL271">
        <f t="shared" si="500"/>
        <v>0</v>
      </c>
      <c r="AM271">
        <f t="shared" si="500"/>
        <v>0</v>
      </c>
      <c r="AN271">
        <f t="shared" si="500"/>
        <v>0</v>
      </c>
      <c r="AO271">
        <f t="shared" si="500"/>
        <v>0</v>
      </c>
      <c r="AP271">
        <f t="shared" si="500"/>
        <v>0</v>
      </c>
      <c r="AQ271">
        <f t="shared" si="500"/>
        <v>0</v>
      </c>
      <c r="AR271">
        <f t="shared" si="500"/>
        <v>0</v>
      </c>
      <c r="AS271">
        <f t="shared" si="500"/>
        <v>0</v>
      </c>
      <c r="AT271">
        <f t="shared" si="500"/>
        <v>0</v>
      </c>
      <c r="AU271">
        <f t="shared" si="500"/>
        <v>0</v>
      </c>
      <c r="AV271">
        <f t="shared" si="500"/>
        <v>0</v>
      </c>
      <c r="AW271">
        <f t="shared" si="500"/>
        <v>0</v>
      </c>
      <c r="AX271">
        <f t="shared" si="500"/>
        <v>0</v>
      </c>
      <c r="AY271">
        <f t="shared" si="500"/>
        <v>0</v>
      </c>
      <c r="AZ271">
        <f t="shared" si="500"/>
        <v>0</v>
      </c>
      <c r="BA271">
        <f t="shared" si="500"/>
        <v>0</v>
      </c>
      <c r="BB271">
        <f t="shared" si="500"/>
        <v>0</v>
      </c>
      <c r="BC271">
        <f t="shared" si="500"/>
        <v>0</v>
      </c>
      <c r="BD271">
        <f t="shared" si="500"/>
        <v>0</v>
      </c>
      <c r="BE271">
        <f t="shared" si="500"/>
        <v>0</v>
      </c>
      <c r="BF271">
        <f t="shared" si="500"/>
        <v>0</v>
      </c>
      <c r="BG271">
        <f t="shared" si="500"/>
        <v>0</v>
      </c>
      <c r="BH271">
        <f t="shared" si="500"/>
        <v>0</v>
      </c>
      <c r="BI271">
        <f t="shared" si="500"/>
        <v>0</v>
      </c>
      <c r="BJ271">
        <f t="shared" si="500"/>
        <v>0</v>
      </c>
      <c r="BK271">
        <f t="shared" si="500"/>
        <v>0</v>
      </c>
      <c r="BL271">
        <f t="shared" si="500"/>
        <v>0</v>
      </c>
      <c r="BM271">
        <f t="shared" si="500"/>
        <v>0</v>
      </c>
      <c r="BN271">
        <f t="shared" si="500"/>
        <v>0</v>
      </c>
      <c r="BO271">
        <f t="shared" ref="BO271:CT271" si="501">BO122</f>
        <v>0</v>
      </c>
      <c r="BP271">
        <f t="shared" si="501"/>
        <v>0</v>
      </c>
      <c r="BQ271">
        <f t="shared" si="501"/>
        <v>0</v>
      </c>
      <c r="BR271">
        <f t="shared" si="501"/>
        <v>0</v>
      </c>
      <c r="BS271">
        <f t="shared" si="501"/>
        <v>0</v>
      </c>
      <c r="BT271">
        <f t="shared" si="501"/>
        <v>0</v>
      </c>
      <c r="BU271">
        <f t="shared" si="501"/>
        <v>0</v>
      </c>
      <c r="BV271">
        <f t="shared" si="501"/>
        <v>0</v>
      </c>
      <c r="BW271">
        <f t="shared" si="501"/>
        <v>0</v>
      </c>
      <c r="BX271">
        <f t="shared" si="501"/>
        <v>0</v>
      </c>
      <c r="BY271">
        <f t="shared" si="501"/>
        <v>0</v>
      </c>
      <c r="BZ271">
        <f t="shared" si="501"/>
        <v>0</v>
      </c>
      <c r="CA271">
        <f t="shared" si="501"/>
        <v>0</v>
      </c>
      <c r="CB271">
        <f t="shared" si="501"/>
        <v>0</v>
      </c>
      <c r="CC271">
        <f t="shared" si="501"/>
        <v>0</v>
      </c>
      <c r="CD271">
        <f t="shared" si="501"/>
        <v>0</v>
      </c>
      <c r="CE271">
        <f t="shared" si="501"/>
        <v>0</v>
      </c>
      <c r="CF271">
        <f t="shared" si="501"/>
        <v>0</v>
      </c>
      <c r="CG271">
        <f t="shared" si="501"/>
        <v>0</v>
      </c>
      <c r="CH271">
        <f t="shared" si="501"/>
        <v>0</v>
      </c>
      <c r="CI271">
        <f t="shared" si="501"/>
        <v>0</v>
      </c>
      <c r="CJ271">
        <f t="shared" si="501"/>
        <v>0</v>
      </c>
      <c r="CK271">
        <f t="shared" si="501"/>
        <v>0</v>
      </c>
      <c r="CL271">
        <f t="shared" si="501"/>
        <v>0</v>
      </c>
      <c r="CM271">
        <f t="shared" si="501"/>
        <v>0</v>
      </c>
      <c r="CN271">
        <f t="shared" si="501"/>
        <v>0</v>
      </c>
      <c r="CO271">
        <f t="shared" si="501"/>
        <v>0</v>
      </c>
      <c r="CP271">
        <f t="shared" si="501"/>
        <v>0</v>
      </c>
      <c r="CQ271">
        <f t="shared" si="501"/>
        <v>0</v>
      </c>
      <c r="CR271">
        <f t="shared" si="501"/>
        <v>0</v>
      </c>
      <c r="CS271">
        <f t="shared" si="501"/>
        <v>0</v>
      </c>
      <c r="CT271">
        <f t="shared" si="501"/>
        <v>0</v>
      </c>
      <c r="CU271">
        <f t="shared" ref="CU271:DC271" si="502">CU122</f>
        <v>0</v>
      </c>
      <c r="CV271">
        <f t="shared" si="502"/>
        <v>0</v>
      </c>
      <c r="CW271">
        <f t="shared" si="502"/>
        <v>0</v>
      </c>
      <c r="CX271">
        <f t="shared" si="502"/>
        <v>0</v>
      </c>
      <c r="CY271">
        <f t="shared" si="502"/>
        <v>0</v>
      </c>
      <c r="CZ271">
        <f t="shared" si="502"/>
        <v>0</v>
      </c>
      <c r="DA271">
        <f t="shared" si="502"/>
        <v>0</v>
      </c>
      <c r="DB271">
        <f t="shared" si="502"/>
        <v>0</v>
      </c>
      <c r="DC271">
        <f t="shared" si="502"/>
        <v>0</v>
      </c>
      <c r="DD271">
        <f t="shared" si="473"/>
        <v>0</v>
      </c>
      <c r="DE271">
        <f t="shared" si="473"/>
        <v>0</v>
      </c>
      <c r="DF271">
        <f t="shared" si="473"/>
        <v>0</v>
      </c>
      <c r="DG271">
        <f t="shared" si="473"/>
        <v>0</v>
      </c>
      <c r="DH271">
        <f t="shared" si="473"/>
        <v>0</v>
      </c>
    </row>
    <row r="272" spans="1:112">
      <c r="A272">
        <f t="shared" si="498"/>
        <v>145</v>
      </c>
      <c r="B272" t="str">
        <f t="shared" si="498"/>
        <v>Universidad Autónoma Juan Misael Saracho</v>
      </c>
      <c r="C272">
        <f t="shared" ref="C272:AH272" si="503">C123</f>
        <v>0</v>
      </c>
      <c r="D272">
        <f t="shared" si="503"/>
        <v>888.22</v>
      </c>
      <c r="E272">
        <f t="shared" si="503"/>
        <v>0</v>
      </c>
      <c r="F272">
        <f t="shared" si="503"/>
        <v>0</v>
      </c>
      <c r="G272">
        <f t="shared" si="503"/>
        <v>0</v>
      </c>
      <c r="H272">
        <f t="shared" si="503"/>
        <v>0</v>
      </c>
      <c r="I272">
        <f t="shared" si="503"/>
        <v>0</v>
      </c>
      <c r="J272">
        <f t="shared" si="503"/>
        <v>0</v>
      </c>
      <c r="K272">
        <f t="shared" si="503"/>
        <v>0</v>
      </c>
      <c r="L272">
        <f t="shared" si="503"/>
        <v>0</v>
      </c>
      <c r="M272">
        <f t="shared" si="503"/>
        <v>0</v>
      </c>
      <c r="N272">
        <f t="shared" si="503"/>
        <v>0</v>
      </c>
      <c r="O272">
        <f t="shared" si="503"/>
        <v>0</v>
      </c>
      <c r="P272">
        <f t="shared" si="503"/>
        <v>0</v>
      </c>
      <c r="Q272">
        <f t="shared" si="503"/>
        <v>0</v>
      </c>
      <c r="R272">
        <f t="shared" si="503"/>
        <v>0</v>
      </c>
      <c r="S272">
        <f t="shared" si="503"/>
        <v>0</v>
      </c>
      <c r="T272">
        <f t="shared" si="503"/>
        <v>0</v>
      </c>
      <c r="U272">
        <f t="shared" si="503"/>
        <v>0</v>
      </c>
      <c r="V272">
        <f t="shared" si="503"/>
        <v>0</v>
      </c>
      <c r="W272">
        <f t="shared" si="503"/>
        <v>0</v>
      </c>
      <c r="X272">
        <f t="shared" si="503"/>
        <v>0</v>
      </c>
      <c r="Y272">
        <f t="shared" si="503"/>
        <v>0</v>
      </c>
      <c r="Z272">
        <f t="shared" si="503"/>
        <v>0</v>
      </c>
      <c r="AA272">
        <f t="shared" si="503"/>
        <v>0</v>
      </c>
      <c r="AB272">
        <f t="shared" si="503"/>
        <v>0</v>
      </c>
      <c r="AC272">
        <f t="shared" si="503"/>
        <v>0</v>
      </c>
      <c r="AD272">
        <f t="shared" si="503"/>
        <v>0</v>
      </c>
      <c r="AE272">
        <f t="shared" si="503"/>
        <v>0</v>
      </c>
      <c r="AF272">
        <f t="shared" si="503"/>
        <v>0</v>
      </c>
      <c r="AG272">
        <f t="shared" si="503"/>
        <v>0</v>
      </c>
      <c r="AH272">
        <f t="shared" si="503"/>
        <v>0</v>
      </c>
      <c r="AI272">
        <f t="shared" ref="AI272:BN272" si="504">AI123</f>
        <v>0</v>
      </c>
      <c r="AJ272">
        <f t="shared" si="504"/>
        <v>0</v>
      </c>
      <c r="AK272">
        <f t="shared" si="504"/>
        <v>0</v>
      </c>
      <c r="AL272">
        <f t="shared" si="504"/>
        <v>0</v>
      </c>
      <c r="AM272">
        <f t="shared" si="504"/>
        <v>0</v>
      </c>
      <c r="AN272">
        <f t="shared" si="504"/>
        <v>0</v>
      </c>
      <c r="AO272">
        <f t="shared" si="504"/>
        <v>0</v>
      </c>
      <c r="AP272">
        <f t="shared" si="504"/>
        <v>0</v>
      </c>
      <c r="AQ272">
        <f t="shared" si="504"/>
        <v>0</v>
      </c>
      <c r="AR272">
        <f t="shared" si="504"/>
        <v>0</v>
      </c>
      <c r="AS272">
        <f t="shared" si="504"/>
        <v>0</v>
      </c>
      <c r="AT272">
        <f t="shared" si="504"/>
        <v>0</v>
      </c>
      <c r="AU272">
        <f t="shared" si="504"/>
        <v>0</v>
      </c>
      <c r="AV272">
        <f t="shared" si="504"/>
        <v>0</v>
      </c>
      <c r="AW272">
        <f t="shared" si="504"/>
        <v>0</v>
      </c>
      <c r="AX272">
        <f t="shared" si="504"/>
        <v>0</v>
      </c>
      <c r="AY272">
        <f t="shared" si="504"/>
        <v>0</v>
      </c>
      <c r="AZ272">
        <f t="shared" si="504"/>
        <v>0</v>
      </c>
      <c r="BA272">
        <f t="shared" si="504"/>
        <v>0</v>
      </c>
      <c r="BB272">
        <f t="shared" si="504"/>
        <v>0</v>
      </c>
      <c r="BC272">
        <f t="shared" si="504"/>
        <v>0</v>
      </c>
      <c r="BD272">
        <f t="shared" si="504"/>
        <v>0</v>
      </c>
      <c r="BE272">
        <f t="shared" si="504"/>
        <v>0</v>
      </c>
      <c r="BF272">
        <f t="shared" si="504"/>
        <v>0</v>
      </c>
      <c r="BG272">
        <f t="shared" si="504"/>
        <v>0</v>
      </c>
      <c r="BH272">
        <f t="shared" si="504"/>
        <v>0</v>
      </c>
      <c r="BI272">
        <f t="shared" si="504"/>
        <v>0</v>
      </c>
      <c r="BJ272">
        <f t="shared" si="504"/>
        <v>0</v>
      </c>
      <c r="BK272">
        <f t="shared" si="504"/>
        <v>0</v>
      </c>
      <c r="BL272">
        <f t="shared" si="504"/>
        <v>0</v>
      </c>
      <c r="BM272">
        <f t="shared" si="504"/>
        <v>0</v>
      </c>
      <c r="BN272">
        <f t="shared" si="504"/>
        <v>0</v>
      </c>
      <c r="BO272">
        <f t="shared" ref="BO272:CT272" si="505">BO123</f>
        <v>0</v>
      </c>
      <c r="BP272">
        <f t="shared" si="505"/>
        <v>0</v>
      </c>
      <c r="BQ272">
        <f t="shared" si="505"/>
        <v>0</v>
      </c>
      <c r="BR272">
        <f t="shared" si="505"/>
        <v>0</v>
      </c>
      <c r="BS272">
        <f t="shared" si="505"/>
        <v>0</v>
      </c>
      <c r="BT272">
        <f t="shared" si="505"/>
        <v>0</v>
      </c>
      <c r="BU272">
        <f t="shared" si="505"/>
        <v>0</v>
      </c>
      <c r="BV272">
        <f t="shared" si="505"/>
        <v>0</v>
      </c>
      <c r="BW272">
        <f t="shared" si="505"/>
        <v>0</v>
      </c>
      <c r="BX272">
        <f t="shared" si="505"/>
        <v>0</v>
      </c>
      <c r="BY272">
        <f t="shared" si="505"/>
        <v>0</v>
      </c>
      <c r="BZ272">
        <f t="shared" si="505"/>
        <v>0</v>
      </c>
      <c r="CA272">
        <f t="shared" si="505"/>
        <v>0</v>
      </c>
      <c r="CB272">
        <f t="shared" si="505"/>
        <v>0</v>
      </c>
      <c r="CC272">
        <f t="shared" si="505"/>
        <v>0</v>
      </c>
      <c r="CD272">
        <f t="shared" si="505"/>
        <v>0</v>
      </c>
      <c r="CE272">
        <f t="shared" si="505"/>
        <v>0</v>
      </c>
      <c r="CF272">
        <f t="shared" si="505"/>
        <v>0</v>
      </c>
      <c r="CG272">
        <f t="shared" si="505"/>
        <v>0</v>
      </c>
      <c r="CH272">
        <f t="shared" si="505"/>
        <v>0</v>
      </c>
      <c r="CI272">
        <f t="shared" si="505"/>
        <v>0</v>
      </c>
      <c r="CJ272">
        <f t="shared" si="505"/>
        <v>0</v>
      </c>
      <c r="CK272">
        <f t="shared" si="505"/>
        <v>0</v>
      </c>
      <c r="CL272">
        <f t="shared" si="505"/>
        <v>0</v>
      </c>
      <c r="CM272">
        <f t="shared" si="505"/>
        <v>0</v>
      </c>
      <c r="CN272">
        <f t="shared" si="505"/>
        <v>0</v>
      </c>
      <c r="CO272">
        <f t="shared" si="505"/>
        <v>0</v>
      </c>
      <c r="CP272">
        <f t="shared" si="505"/>
        <v>0</v>
      </c>
      <c r="CQ272">
        <f t="shared" si="505"/>
        <v>0</v>
      </c>
      <c r="CR272">
        <f t="shared" si="505"/>
        <v>0</v>
      </c>
      <c r="CS272">
        <f t="shared" si="505"/>
        <v>0</v>
      </c>
      <c r="CT272">
        <f t="shared" si="505"/>
        <v>0</v>
      </c>
      <c r="CU272">
        <f t="shared" ref="CU272:DC272" si="506">CU123</f>
        <v>0</v>
      </c>
      <c r="CV272">
        <f t="shared" si="506"/>
        <v>0</v>
      </c>
      <c r="CW272">
        <f t="shared" si="506"/>
        <v>0</v>
      </c>
      <c r="CX272">
        <f t="shared" si="506"/>
        <v>0</v>
      </c>
      <c r="CY272">
        <f t="shared" si="506"/>
        <v>0</v>
      </c>
      <c r="CZ272">
        <f t="shared" si="506"/>
        <v>0</v>
      </c>
      <c r="DA272">
        <f t="shared" si="506"/>
        <v>0</v>
      </c>
      <c r="DB272">
        <f t="shared" si="506"/>
        <v>0</v>
      </c>
      <c r="DC272">
        <f t="shared" si="506"/>
        <v>0</v>
      </c>
      <c r="DD272">
        <f t="shared" si="473"/>
        <v>0</v>
      </c>
      <c r="DE272">
        <f t="shared" si="473"/>
        <v>0</v>
      </c>
      <c r="DF272">
        <f t="shared" si="473"/>
        <v>0</v>
      </c>
      <c r="DG272">
        <f t="shared" si="473"/>
        <v>0</v>
      </c>
      <c r="DH272">
        <f t="shared" si="473"/>
        <v>0</v>
      </c>
    </row>
    <row r="273" spans="1:112">
      <c r="A273">
        <f t="shared" si="498"/>
        <v>904</v>
      </c>
      <c r="B273" t="str">
        <f t="shared" si="498"/>
        <v>Gobierno Autónomo Departamental de Oruro</v>
      </c>
      <c r="C273">
        <f t="shared" ref="C273:AH273" si="507">C124</f>
        <v>0</v>
      </c>
      <c r="D273">
        <f t="shared" si="507"/>
        <v>4538.6400000000003</v>
      </c>
      <c r="E273">
        <f t="shared" si="507"/>
        <v>0</v>
      </c>
      <c r="F273">
        <f t="shared" si="507"/>
        <v>1831</v>
      </c>
      <c r="G273">
        <f t="shared" si="507"/>
        <v>0</v>
      </c>
      <c r="H273">
        <f t="shared" si="507"/>
        <v>11313</v>
      </c>
      <c r="I273">
        <f t="shared" si="507"/>
        <v>0</v>
      </c>
      <c r="J273">
        <f t="shared" si="507"/>
        <v>55851.6</v>
      </c>
      <c r="K273">
        <f t="shared" si="507"/>
        <v>0</v>
      </c>
      <c r="L273">
        <f t="shared" si="507"/>
        <v>0</v>
      </c>
      <c r="M273">
        <f t="shared" si="507"/>
        <v>0</v>
      </c>
      <c r="N273">
        <f t="shared" si="507"/>
        <v>0</v>
      </c>
      <c r="O273">
        <f t="shared" si="507"/>
        <v>0</v>
      </c>
      <c r="P273">
        <f t="shared" si="507"/>
        <v>0</v>
      </c>
      <c r="Q273">
        <f t="shared" si="507"/>
        <v>0</v>
      </c>
      <c r="R273">
        <f t="shared" si="507"/>
        <v>0</v>
      </c>
      <c r="S273">
        <f t="shared" si="507"/>
        <v>0</v>
      </c>
      <c r="T273">
        <f t="shared" si="507"/>
        <v>0</v>
      </c>
      <c r="U273">
        <f t="shared" si="507"/>
        <v>0</v>
      </c>
      <c r="V273">
        <f t="shared" si="507"/>
        <v>0</v>
      </c>
      <c r="W273">
        <f t="shared" si="507"/>
        <v>0</v>
      </c>
      <c r="X273">
        <f t="shared" si="507"/>
        <v>0</v>
      </c>
      <c r="Y273">
        <f t="shared" si="507"/>
        <v>0</v>
      </c>
      <c r="Z273">
        <f t="shared" si="507"/>
        <v>0</v>
      </c>
      <c r="AA273">
        <f t="shared" si="507"/>
        <v>0</v>
      </c>
      <c r="AB273">
        <f t="shared" si="507"/>
        <v>0</v>
      </c>
      <c r="AC273">
        <f t="shared" si="507"/>
        <v>0</v>
      </c>
      <c r="AD273">
        <f t="shared" si="507"/>
        <v>0</v>
      </c>
      <c r="AE273">
        <f t="shared" si="507"/>
        <v>0</v>
      </c>
      <c r="AF273">
        <f t="shared" si="507"/>
        <v>0</v>
      </c>
      <c r="AG273">
        <f t="shared" si="507"/>
        <v>0</v>
      </c>
      <c r="AH273">
        <f t="shared" si="507"/>
        <v>0</v>
      </c>
      <c r="AI273">
        <f t="shared" ref="AI273:BN273" si="508">AI124</f>
        <v>0</v>
      </c>
      <c r="AJ273">
        <f t="shared" si="508"/>
        <v>0</v>
      </c>
      <c r="AK273">
        <f t="shared" si="508"/>
        <v>0</v>
      </c>
      <c r="AL273">
        <f t="shared" si="508"/>
        <v>0</v>
      </c>
      <c r="AM273">
        <f t="shared" si="508"/>
        <v>0</v>
      </c>
      <c r="AN273">
        <f t="shared" si="508"/>
        <v>0</v>
      </c>
      <c r="AO273">
        <f t="shared" si="508"/>
        <v>0</v>
      </c>
      <c r="AP273">
        <f t="shared" si="508"/>
        <v>0</v>
      </c>
      <c r="AQ273">
        <f t="shared" si="508"/>
        <v>0</v>
      </c>
      <c r="AR273">
        <f t="shared" si="508"/>
        <v>0</v>
      </c>
      <c r="AS273">
        <f t="shared" si="508"/>
        <v>0</v>
      </c>
      <c r="AT273">
        <f t="shared" si="508"/>
        <v>0</v>
      </c>
      <c r="AU273">
        <f t="shared" si="508"/>
        <v>0</v>
      </c>
      <c r="AV273">
        <f t="shared" si="508"/>
        <v>0</v>
      </c>
      <c r="AW273">
        <f t="shared" si="508"/>
        <v>0</v>
      </c>
      <c r="AX273">
        <f t="shared" si="508"/>
        <v>0</v>
      </c>
      <c r="AY273">
        <f t="shared" si="508"/>
        <v>0</v>
      </c>
      <c r="AZ273">
        <f t="shared" si="508"/>
        <v>0</v>
      </c>
      <c r="BA273">
        <f t="shared" si="508"/>
        <v>0</v>
      </c>
      <c r="BB273">
        <f t="shared" si="508"/>
        <v>0</v>
      </c>
      <c r="BC273">
        <f t="shared" si="508"/>
        <v>0</v>
      </c>
      <c r="BD273">
        <f t="shared" si="508"/>
        <v>0</v>
      </c>
      <c r="BE273">
        <f t="shared" si="508"/>
        <v>0</v>
      </c>
      <c r="BF273">
        <f t="shared" si="508"/>
        <v>0</v>
      </c>
      <c r="BG273">
        <f t="shared" si="508"/>
        <v>0</v>
      </c>
      <c r="BH273">
        <f t="shared" si="508"/>
        <v>0</v>
      </c>
      <c r="BI273">
        <f t="shared" si="508"/>
        <v>0</v>
      </c>
      <c r="BJ273">
        <f t="shared" si="508"/>
        <v>0</v>
      </c>
      <c r="BK273">
        <f t="shared" si="508"/>
        <v>0</v>
      </c>
      <c r="BL273">
        <f t="shared" si="508"/>
        <v>0</v>
      </c>
      <c r="BM273">
        <f t="shared" si="508"/>
        <v>0</v>
      </c>
      <c r="BN273">
        <f t="shared" si="508"/>
        <v>0</v>
      </c>
      <c r="BO273">
        <f t="shared" ref="BO273:CT273" si="509">BO124</f>
        <v>0</v>
      </c>
      <c r="BP273">
        <f t="shared" si="509"/>
        <v>0</v>
      </c>
      <c r="BQ273">
        <f t="shared" si="509"/>
        <v>0</v>
      </c>
      <c r="BR273">
        <f t="shared" si="509"/>
        <v>0</v>
      </c>
      <c r="BS273">
        <f t="shared" si="509"/>
        <v>0</v>
      </c>
      <c r="BT273">
        <f t="shared" si="509"/>
        <v>0</v>
      </c>
      <c r="BU273">
        <f t="shared" si="509"/>
        <v>0</v>
      </c>
      <c r="BV273">
        <f t="shared" si="509"/>
        <v>0</v>
      </c>
      <c r="BW273">
        <f t="shared" si="509"/>
        <v>0</v>
      </c>
      <c r="BX273">
        <f t="shared" si="509"/>
        <v>0</v>
      </c>
      <c r="BY273">
        <f t="shared" si="509"/>
        <v>0</v>
      </c>
      <c r="BZ273">
        <f t="shared" si="509"/>
        <v>0</v>
      </c>
      <c r="CA273">
        <f t="shared" si="509"/>
        <v>0</v>
      </c>
      <c r="CB273">
        <f t="shared" si="509"/>
        <v>0</v>
      </c>
      <c r="CC273">
        <f t="shared" si="509"/>
        <v>0</v>
      </c>
      <c r="CD273">
        <f t="shared" si="509"/>
        <v>0</v>
      </c>
      <c r="CE273">
        <f t="shared" si="509"/>
        <v>0</v>
      </c>
      <c r="CF273">
        <f t="shared" si="509"/>
        <v>0</v>
      </c>
      <c r="CG273">
        <f t="shared" si="509"/>
        <v>0</v>
      </c>
      <c r="CH273">
        <f t="shared" si="509"/>
        <v>0</v>
      </c>
      <c r="CI273">
        <f t="shared" si="509"/>
        <v>0</v>
      </c>
      <c r="CJ273">
        <f t="shared" si="509"/>
        <v>0</v>
      </c>
      <c r="CK273">
        <f t="shared" si="509"/>
        <v>0</v>
      </c>
      <c r="CL273">
        <f t="shared" si="509"/>
        <v>0</v>
      </c>
      <c r="CM273">
        <f t="shared" si="509"/>
        <v>0</v>
      </c>
      <c r="CN273">
        <f t="shared" si="509"/>
        <v>0</v>
      </c>
      <c r="CO273">
        <f t="shared" si="509"/>
        <v>0</v>
      </c>
      <c r="CP273">
        <f t="shared" si="509"/>
        <v>0</v>
      </c>
      <c r="CQ273">
        <f t="shared" si="509"/>
        <v>0</v>
      </c>
      <c r="CR273">
        <f t="shared" si="509"/>
        <v>0</v>
      </c>
      <c r="CS273">
        <f t="shared" si="509"/>
        <v>0</v>
      </c>
      <c r="CT273">
        <f t="shared" si="509"/>
        <v>0</v>
      </c>
      <c r="CU273">
        <f t="shared" ref="CU273:DC273" si="510">CU124</f>
        <v>0</v>
      </c>
      <c r="CV273">
        <f t="shared" si="510"/>
        <v>0</v>
      </c>
      <c r="CW273">
        <f t="shared" si="510"/>
        <v>0</v>
      </c>
      <c r="CX273">
        <f t="shared" si="510"/>
        <v>0</v>
      </c>
      <c r="CY273">
        <f t="shared" si="510"/>
        <v>0</v>
      </c>
      <c r="CZ273">
        <f t="shared" si="510"/>
        <v>0</v>
      </c>
      <c r="DA273">
        <f t="shared" si="510"/>
        <v>0</v>
      </c>
      <c r="DB273">
        <f t="shared" si="510"/>
        <v>0</v>
      </c>
      <c r="DC273">
        <f t="shared" si="510"/>
        <v>0</v>
      </c>
      <c r="DD273">
        <f t="shared" si="473"/>
        <v>0</v>
      </c>
      <c r="DE273">
        <f t="shared" si="473"/>
        <v>0</v>
      </c>
      <c r="DF273">
        <f t="shared" si="473"/>
        <v>0</v>
      </c>
      <c r="DG273">
        <f t="shared" si="473"/>
        <v>0</v>
      </c>
      <c r="DH273">
        <f t="shared" si="473"/>
        <v>0</v>
      </c>
    </row>
    <row r="274" spans="1:112">
      <c r="A274">
        <f t="shared" si="498"/>
        <v>600</v>
      </c>
      <c r="B274" t="str">
        <f t="shared" si="498"/>
        <v>Empresa Servicios Aéreos Bolivianos</v>
      </c>
      <c r="C274">
        <f t="shared" ref="C274:AH274" si="511">C125</f>
        <v>0</v>
      </c>
      <c r="D274">
        <f t="shared" si="511"/>
        <v>0</v>
      </c>
      <c r="E274">
        <f t="shared" si="511"/>
        <v>0</v>
      </c>
      <c r="F274">
        <f t="shared" si="511"/>
        <v>392673.6</v>
      </c>
      <c r="G274">
        <f t="shared" si="511"/>
        <v>0</v>
      </c>
      <c r="H274">
        <f t="shared" si="511"/>
        <v>0</v>
      </c>
      <c r="I274">
        <f t="shared" si="511"/>
        <v>0</v>
      </c>
      <c r="J274">
        <f t="shared" si="511"/>
        <v>0</v>
      </c>
      <c r="K274">
        <f t="shared" si="511"/>
        <v>0</v>
      </c>
      <c r="L274">
        <f t="shared" si="511"/>
        <v>0</v>
      </c>
      <c r="M274">
        <f t="shared" si="511"/>
        <v>0</v>
      </c>
      <c r="N274">
        <f t="shared" si="511"/>
        <v>0</v>
      </c>
      <c r="O274">
        <f t="shared" si="511"/>
        <v>0</v>
      </c>
      <c r="P274">
        <f t="shared" si="511"/>
        <v>0</v>
      </c>
      <c r="Q274">
        <f t="shared" si="511"/>
        <v>0</v>
      </c>
      <c r="R274">
        <f t="shared" si="511"/>
        <v>0</v>
      </c>
      <c r="S274">
        <f t="shared" si="511"/>
        <v>0</v>
      </c>
      <c r="T274">
        <f t="shared" si="511"/>
        <v>0</v>
      </c>
      <c r="U274">
        <f t="shared" si="511"/>
        <v>0</v>
      </c>
      <c r="V274">
        <f t="shared" si="511"/>
        <v>0</v>
      </c>
      <c r="W274">
        <f t="shared" si="511"/>
        <v>0</v>
      </c>
      <c r="X274">
        <f t="shared" si="511"/>
        <v>0</v>
      </c>
      <c r="Y274">
        <f t="shared" si="511"/>
        <v>0</v>
      </c>
      <c r="Z274">
        <f t="shared" si="511"/>
        <v>0</v>
      </c>
      <c r="AA274">
        <f t="shared" si="511"/>
        <v>0</v>
      </c>
      <c r="AB274">
        <f t="shared" si="511"/>
        <v>0</v>
      </c>
      <c r="AC274">
        <f t="shared" si="511"/>
        <v>0</v>
      </c>
      <c r="AD274">
        <f t="shared" si="511"/>
        <v>0</v>
      </c>
      <c r="AE274">
        <f t="shared" si="511"/>
        <v>0</v>
      </c>
      <c r="AF274">
        <f t="shared" si="511"/>
        <v>0</v>
      </c>
      <c r="AG274">
        <f t="shared" si="511"/>
        <v>0</v>
      </c>
      <c r="AH274">
        <f t="shared" si="511"/>
        <v>0</v>
      </c>
      <c r="AI274">
        <f t="shared" ref="AI274:BN274" si="512">AI125</f>
        <v>0</v>
      </c>
      <c r="AJ274">
        <f t="shared" si="512"/>
        <v>0</v>
      </c>
      <c r="AK274">
        <f t="shared" si="512"/>
        <v>0</v>
      </c>
      <c r="AL274">
        <f t="shared" si="512"/>
        <v>0</v>
      </c>
      <c r="AM274">
        <f t="shared" si="512"/>
        <v>0</v>
      </c>
      <c r="AN274">
        <f t="shared" si="512"/>
        <v>0</v>
      </c>
      <c r="AO274">
        <f t="shared" si="512"/>
        <v>0</v>
      </c>
      <c r="AP274">
        <f t="shared" si="512"/>
        <v>0</v>
      </c>
      <c r="AQ274">
        <f t="shared" si="512"/>
        <v>0</v>
      </c>
      <c r="AR274">
        <f t="shared" si="512"/>
        <v>0</v>
      </c>
      <c r="AS274">
        <f t="shared" si="512"/>
        <v>0</v>
      </c>
      <c r="AT274">
        <f t="shared" si="512"/>
        <v>0</v>
      </c>
      <c r="AU274">
        <f t="shared" si="512"/>
        <v>0</v>
      </c>
      <c r="AV274">
        <f t="shared" si="512"/>
        <v>0</v>
      </c>
      <c r="AW274">
        <f t="shared" si="512"/>
        <v>0</v>
      </c>
      <c r="AX274">
        <f t="shared" si="512"/>
        <v>0</v>
      </c>
      <c r="AY274">
        <f t="shared" si="512"/>
        <v>0</v>
      </c>
      <c r="AZ274">
        <f t="shared" si="512"/>
        <v>0</v>
      </c>
      <c r="BA274">
        <f t="shared" si="512"/>
        <v>0</v>
      </c>
      <c r="BB274">
        <f t="shared" si="512"/>
        <v>0</v>
      </c>
      <c r="BC274">
        <f t="shared" si="512"/>
        <v>0</v>
      </c>
      <c r="BD274">
        <f t="shared" si="512"/>
        <v>0</v>
      </c>
      <c r="BE274">
        <f t="shared" si="512"/>
        <v>0</v>
      </c>
      <c r="BF274">
        <f t="shared" si="512"/>
        <v>0</v>
      </c>
      <c r="BG274">
        <f t="shared" si="512"/>
        <v>0</v>
      </c>
      <c r="BH274">
        <f t="shared" si="512"/>
        <v>0</v>
      </c>
      <c r="BI274">
        <f t="shared" si="512"/>
        <v>0</v>
      </c>
      <c r="BJ274">
        <f t="shared" si="512"/>
        <v>0</v>
      </c>
      <c r="BK274">
        <f t="shared" si="512"/>
        <v>0</v>
      </c>
      <c r="BL274">
        <f t="shared" si="512"/>
        <v>0</v>
      </c>
      <c r="BM274">
        <f t="shared" si="512"/>
        <v>0</v>
      </c>
      <c r="BN274">
        <f t="shared" si="512"/>
        <v>0</v>
      </c>
      <c r="BO274">
        <f t="shared" ref="BO274:CT274" si="513">BO125</f>
        <v>0</v>
      </c>
      <c r="BP274">
        <f t="shared" si="513"/>
        <v>0</v>
      </c>
      <c r="BQ274">
        <f t="shared" si="513"/>
        <v>0</v>
      </c>
      <c r="BR274">
        <f t="shared" si="513"/>
        <v>0</v>
      </c>
      <c r="BS274">
        <f t="shared" si="513"/>
        <v>0</v>
      </c>
      <c r="BT274">
        <f t="shared" si="513"/>
        <v>0</v>
      </c>
      <c r="BU274">
        <f t="shared" si="513"/>
        <v>0</v>
      </c>
      <c r="BV274">
        <f t="shared" si="513"/>
        <v>0</v>
      </c>
      <c r="BW274">
        <f t="shared" si="513"/>
        <v>0</v>
      </c>
      <c r="BX274">
        <f t="shared" si="513"/>
        <v>0</v>
      </c>
      <c r="BY274">
        <f t="shared" si="513"/>
        <v>0</v>
      </c>
      <c r="BZ274">
        <f t="shared" si="513"/>
        <v>0</v>
      </c>
      <c r="CA274">
        <f t="shared" si="513"/>
        <v>0</v>
      </c>
      <c r="CB274">
        <f t="shared" si="513"/>
        <v>0</v>
      </c>
      <c r="CC274">
        <f t="shared" si="513"/>
        <v>0</v>
      </c>
      <c r="CD274">
        <f t="shared" si="513"/>
        <v>0</v>
      </c>
      <c r="CE274">
        <f t="shared" si="513"/>
        <v>0</v>
      </c>
      <c r="CF274">
        <f t="shared" si="513"/>
        <v>0</v>
      </c>
      <c r="CG274">
        <f t="shared" si="513"/>
        <v>0</v>
      </c>
      <c r="CH274">
        <f t="shared" si="513"/>
        <v>0</v>
      </c>
      <c r="CI274">
        <f t="shared" si="513"/>
        <v>0</v>
      </c>
      <c r="CJ274">
        <f t="shared" si="513"/>
        <v>0</v>
      </c>
      <c r="CK274">
        <f t="shared" si="513"/>
        <v>0</v>
      </c>
      <c r="CL274">
        <f t="shared" si="513"/>
        <v>0</v>
      </c>
      <c r="CM274">
        <f t="shared" si="513"/>
        <v>0</v>
      </c>
      <c r="CN274">
        <f t="shared" si="513"/>
        <v>0</v>
      </c>
      <c r="CO274">
        <f t="shared" si="513"/>
        <v>0</v>
      </c>
      <c r="CP274">
        <f t="shared" si="513"/>
        <v>0</v>
      </c>
      <c r="CQ274">
        <f t="shared" si="513"/>
        <v>0</v>
      </c>
      <c r="CR274">
        <f t="shared" si="513"/>
        <v>0</v>
      </c>
      <c r="CS274">
        <f t="shared" si="513"/>
        <v>0</v>
      </c>
      <c r="CT274">
        <f t="shared" si="513"/>
        <v>0</v>
      </c>
      <c r="CU274">
        <f t="shared" ref="CU274:DC274" si="514">CU125</f>
        <v>0</v>
      </c>
      <c r="CV274">
        <f t="shared" si="514"/>
        <v>0</v>
      </c>
      <c r="CW274">
        <f t="shared" si="514"/>
        <v>0</v>
      </c>
      <c r="CX274">
        <f t="shared" si="514"/>
        <v>0</v>
      </c>
      <c r="CY274">
        <f t="shared" si="514"/>
        <v>0</v>
      </c>
      <c r="CZ274">
        <f t="shared" si="514"/>
        <v>0</v>
      </c>
      <c r="DA274">
        <f t="shared" si="514"/>
        <v>0</v>
      </c>
      <c r="DB274">
        <f t="shared" si="514"/>
        <v>0</v>
      </c>
      <c r="DC274">
        <f t="shared" si="514"/>
        <v>0</v>
      </c>
      <c r="DD274">
        <f t="shared" ref="DD274:DH283" si="515">DD125</f>
        <v>0</v>
      </c>
      <c r="DE274">
        <f t="shared" si="515"/>
        <v>0</v>
      </c>
      <c r="DF274">
        <f t="shared" si="515"/>
        <v>0</v>
      </c>
      <c r="DG274">
        <f t="shared" si="515"/>
        <v>0</v>
      </c>
      <c r="DH274">
        <f t="shared" si="515"/>
        <v>0</v>
      </c>
    </row>
    <row r="275" spans="1:112">
      <c r="A275">
        <f t="shared" si="498"/>
        <v>1530</v>
      </c>
      <c r="B275" t="str">
        <f t="shared" si="498"/>
        <v>Gobierno Autónomo Municipal de Uyuni</v>
      </c>
      <c r="C275">
        <f t="shared" ref="C275:AH275" si="516">C126</f>
        <v>0</v>
      </c>
      <c r="D275">
        <f t="shared" si="516"/>
        <v>0</v>
      </c>
      <c r="E275">
        <f t="shared" si="516"/>
        <v>0</v>
      </c>
      <c r="F275">
        <f t="shared" si="516"/>
        <v>818.61</v>
      </c>
      <c r="G275">
        <f t="shared" si="516"/>
        <v>0</v>
      </c>
      <c r="H275">
        <f t="shared" si="516"/>
        <v>0</v>
      </c>
      <c r="I275">
        <f t="shared" si="516"/>
        <v>0</v>
      </c>
      <c r="J275">
        <f t="shared" si="516"/>
        <v>0</v>
      </c>
      <c r="K275">
        <f t="shared" si="516"/>
        <v>0</v>
      </c>
      <c r="L275">
        <f t="shared" si="516"/>
        <v>14735.25</v>
      </c>
      <c r="M275">
        <f t="shared" si="516"/>
        <v>0</v>
      </c>
      <c r="N275">
        <f t="shared" si="516"/>
        <v>0</v>
      </c>
      <c r="O275">
        <f t="shared" si="516"/>
        <v>0</v>
      </c>
      <c r="P275">
        <f t="shared" si="516"/>
        <v>0</v>
      </c>
      <c r="Q275">
        <f t="shared" si="516"/>
        <v>0</v>
      </c>
      <c r="R275">
        <f t="shared" si="516"/>
        <v>0</v>
      </c>
      <c r="S275">
        <f t="shared" si="516"/>
        <v>0</v>
      </c>
      <c r="T275">
        <f t="shared" si="516"/>
        <v>0</v>
      </c>
      <c r="U275">
        <f t="shared" si="516"/>
        <v>0</v>
      </c>
      <c r="V275">
        <f t="shared" si="516"/>
        <v>0</v>
      </c>
      <c r="W275">
        <f t="shared" si="516"/>
        <v>0</v>
      </c>
      <c r="X275">
        <f t="shared" si="516"/>
        <v>0</v>
      </c>
      <c r="Y275">
        <f t="shared" si="516"/>
        <v>0</v>
      </c>
      <c r="Z275">
        <f t="shared" si="516"/>
        <v>0</v>
      </c>
      <c r="AA275">
        <f t="shared" si="516"/>
        <v>0</v>
      </c>
      <c r="AB275">
        <f t="shared" si="516"/>
        <v>0</v>
      </c>
      <c r="AC275">
        <f t="shared" si="516"/>
        <v>0</v>
      </c>
      <c r="AD275">
        <f t="shared" si="516"/>
        <v>0</v>
      </c>
      <c r="AE275">
        <f t="shared" si="516"/>
        <v>0</v>
      </c>
      <c r="AF275">
        <f t="shared" si="516"/>
        <v>0</v>
      </c>
      <c r="AG275">
        <f t="shared" si="516"/>
        <v>0</v>
      </c>
      <c r="AH275">
        <f t="shared" si="516"/>
        <v>0</v>
      </c>
      <c r="AI275">
        <f t="shared" ref="AI275:BN275" si="517">AI126</f>
        <v>0</v>
      </c>
      <c r="AJ275">
        <f t="shared" si="517"/>
        <v>0</v>
      </c>
      <c r="AK275">
        <f t="shared" si="517"/>
        <v>0</v>
      </c>
      <c r="AL275">
        <f t="shared" si="517"/>
        <v>0</v>
      </c>
      <c r="AM275">
        <f t="shared" si="517"/>
        <v>0</v>
      </c>
      <c r="AN275">
        <f t="shared" si="517"/>
        <v>0</v>
      </c>
      <c r="AO275">
        <f t="shared" si="517"/>
        <v>0</v>
      </c>
      <c r="AP275">
        <f t="shared" si="517"/>
        <v>0</v>
      </c>
      <c r="AQ275">
        <f t="shared" si="517"/>
        <v>0</v>
      </c>
      <c r="AR275">
        <f t="shared" si="517"/>
        <v>0</v>
      </c>
      <c r="AS275">
        <f t="shared" si="517"/>
        <v>0</v>
      </c>
      <c r="AT275">
        <f t="shared" si="517"/>
        <v>0</v>
      </c>
      <c r="AU275">
        <f t="shared" si="517"/>
        <v>0</v>
      </c>
      <c r="AV275">
        <f t="shared" si="517"/>
        <v>0</v>
      </c>
      <c r="AW275">
        <f t="shared" si="517"/>
        <v>0</v>
      </c>
      <c r="AX275">
        <f t="shared" si="517"/>
        <v>0</v>
      </c>
      <c r="AY275">
        <f t="shared" si="517"/>
        <v>0</v>
      </c>
      <c r="AZ275">
        <f t="shared" si="517"/>
        <v>0</v>
      </c>
      <c r="BA275">
        <f t="shared" si="517"/>
        <v>0</v>
      </c>
      <c r="BB275">
        <f t="shared" si="517"/>
        <v>0</v>
      </c>
      <c r="BC275">
        <f t="shared" si="517"/>
        <v>0</v>
      </c>
      <c r="BD275">
        <f t="shared" si="517"/>
        <v>0</v>
      </c>
      <c r="BE275">
        <f t="shared" si="517"/>
        <v>0</v>
      </c>
      <c r="BF275">
        <f t="shared" si="517"/>
        <v>0</v>
      </c>
      <c r="BG275">
        <f t="shared" si="517"/>
        <v>0</v>
      </c>
      <c r="BH275">
        <f t="shared" si="517"/>
        <v>0</v>
      </c>
      <c r="BI275">
        <f t="shared" si="517"/>
        <v>0</v>
      </c>
      <c r="BJ275">
        <f t="shared" si="517"/>
        <v>0</v>
      </c>
      <c r="BK275">
        <f t="shared" si="517"/>
        <v>0</v>
      </c>
      <c r="BL275">
        <f t="shared" si="517"/>
        <v>0</v>
      </c>
      <c r="BM275">
        <f t="shared" si="517"/>
        <v>0</v>
      </c>
      <c r="BN275">
        <f t="shared" si="517"/>
        <v>0</v>
      </c>
      <c r="BO275">
        <f t="shared" ref="BO275:CT275" si="518">BO126</f>
        <v>0</v>
      </c>
      <c r="BP275">
        <f t="shared" si="518"/>
        <v>0</v>
      </c>
      <c r="BQ275">
        <f t="shared" si="518"/>
        <v>0</v>
      </c>
      <c r="BR275">
        <f t="shared" si="518"/>
        <v>0</v>
      </c>
      <c r="BS275">
        <f t="shared" si="518"/>
        <v>0</v>
      </c>
      <c r="BT275">
        <f t="shared" si="518"/>
        <v>0</v>
      </c>
      <c r="BU275">
        <f t="shared" si="518"/>
        <v>0</v>
      </c>
      <c r="BV275">
        <f t="shared" si="518"/>
        <v>0</v>
      </c>
      <c r="BW275">
        <f t="shared" si="518"/>
        <v>0</v>
      </c>
      <c r="BX275">
        <f t="shared" si="518"/>
        <v>0</v>
      </c>
      <c r="BY275">
        <f t="shared" si="518"/>
        <v>0</v>
      </c>
      <c r="BZ275">
        <f t="shared" si="518"/>
        <v>0</v>
      </c>
      <c r="CA275">
        <f t="shared" si="518"/>
        <v>0</v>
      </c>
      <c r="CB275">
        <f t="shared" si="518"/>
        <v>0</v>
      </c>
      <c r="CC275">
        <f t="shared" si="518"/>
        <v>0</v>
      </c>
      <c r="CD275">
        <f t="shared" si="518"/>
        <v>0</v>
      </c>
      <c r="CE275">
        <f t="shared" si="518"/>
        <v>0</v>
      </c>
      <c r="CF275">
        <f t="shared" si="518"/>
        <v>0</v>
      </c>
      <c r="CG275">
        <f t="shared" si="518"/>
        <v>0</v>
      </c>
      <c r="CH275">
        <f t="shared" si="518"/>
        <v>0</v>
      </c>
      <c r="CI275">
        <f t="shared" si="518"/>
        <v>0</v>
      </c>
      <c r="CJ275">
        <f t="shared" si="518"/>
        <v>0</v>
      </c>
      <c r="CK275">
        <f t="shared" si="518"/>
        <v>0</v>
      </c>
      <c r="CL275">
        <f t="shared" si="518"/>
        <v>0</v>
      </c>
      <c r="CM275">
        <f t="shared" si="518"/>
        <v>0</v>
      </c>
      <c r="CN275">
        <f t="shared" si="518"/>
        <v>0</v>
      </c>
      <c r="CO275">
        <f t="shared" si="518"/>
        <v>0</v>
      </c>
      <c r="CP275">
        <f t="shared" si="518"/>
        <v>0</v>
      </c>
      <c r="CQ275">
        <f t="shared" si="518"/>
        <v>0</v>
      </c>
      <c r="CR275">
        <f t="shared" si="518"/>
        <v>0</v>
      </c>
      <c r="CS275">
        <f t="shared" si="518"/>
        <v>0</v>
      </c>
      <c r="CT275">
        <f t="shared" si="518"/>
        <v>0</v>
      </c>
      <c r="CU275">
        <f t="shared" ref="CU275:DC275" si="519">CU126</f>
        <v>0</v>
      </c>
      <c r="CV275">
        <f t="shared" si="519"/>
        <v>0</v>
      </c>
      <c r="CW275">
        <f t="shared" si="519"/>
        <v>0</v>
      </c>
      <c r="CX275">
        <f t="shared" si="519"/>
        <v>0</v>
      </c>
      <c r="CY275">
        <f t="shared" si="519"/>
        <v>0</v>
      </c>
      <c r="CZ275">
        <f t="shared" si="519"/>
        <v>0</v>
      </c>
      <c r="DA275">
        <f t="shared" si="519"/>
        <v>0</v>
      </c>
      <c r="DB275">
        <f t="shared" si="519"/>
        <v>0</v>
      </c>
      <c r="DC275">
        <f t="shared" si="519"/>
        <v>0</v>
      </c>
      <c r="DD275">
        <f t="shared" si="515"/>
        <v>0</v>
      </c>
      <c r="DE275">
        <f t="shared" si="515"/>
        <v>0</v>
      </c>
      <c r="DF275">
        <f t="shared" si="515"/>
        <v>0</v>
      </c>
      <c r="DG275">
        <f t="shared" si="515"/>
        <v>0</v>
      </c>
      <c r="DH275">
        <f t="shared" si="515"/>
        <v>0</v>
      </c>
    </row>
    <row r="276" spans="1:112">
      <c r="A276">
        <f t="shared" si="498"/>
        <v>0</v>
      </c>
      <c r="B276">
        <f t="shared" si="498"/>
        <v>0</v>
      </c>
      <c r="C276">
        <f t="shared" ref="C276:AH276" si="520">C127</f>
        <v>0</v>
      </c>
      <c r="D276">
        <f t="shared" si="520"/>
        <v>0</v>
      </c>
      <c r="E276">
        <f t="shared" si="520"/>
        <v>0</v>
      </c>
      <c r="F276">
        <f t="shared" si="520"/>
        <v>0</v>
      </c>
      <c r="G276">
        <f t="shared" si="520"/>
        <v>0</v>
      </c>
      <c r="H276">
        <f t="shared" si="520"/>
        <v>0</v>
      </c>
      <c r="I276">
        <f t="shared" si="520"/>
        <v>0</v>
      </c>
      <c r="J276">
        <f t="shared" si="520"/>
        <v>0</v>
      </c>
      <c r="K276">
        <f t="shared" si="520"/>
        <v>0</v>
      </c>
      <c r="L276">
        <f t="shared" si="520"/>
        <v>0</v>
      </c>
      <c r="M276">
        <f t="shared" si="520"/>
        <v>0</v>
      </c>
      <c r="N276">
        <f t="shared" si="520"/>
        <v>0</v>
      </c>
      <c r="O276">
        <f t="shared" si="520"/>
        <v>0</v>
      </c>
      <c r="P276">
        <f t="shared" si="520"/>
        <v>0</v>
      </c>
      <c r="Q276">
        <f t="shared" si="520"/>
        <v>0</v>
      </c>
      <c r="R276">
        <f t="shared" si="520"/>
        <v>0</v>
      </c>
      <c r="S276">
        <f t="shared" si="520"/>
        <v>0</v>
      </c>
      <c r="T276">
        <f t="shared" si="520"/>
        <v>0</v>
      </c>
      <c r="U276">
        <f t="shared" si="520"/>
        <v>0</v>
      </c>
      <c r="V276">
        <f t="shared" si="520"/>
        <v>0</v>
      </c>
      <c r="W276">
        <f t="shared" si="520"/>
        <v>0</v>
      </c>
      <c r="X276">
        <f t="shared" si="520"/>
        <v>0</v>
      </c>
      <c r="Y276">
        <f t="shared" si="520"/>
        <v>0</v>
      </c>
      <c r="Z276">
        <f t="shared" si="520"/>
        <v>0</v>
      </c>
      <c r="AA276">
        <f t="shared" si="520"/>
        <v>0</v>
      </c>
      <c r="AB276">
        <f t="shared" si="520"/>
        <v>0</v>
      </c>
      <c r="AC276">
        <f t="shared" si="520"/>
        <v>0</v>
      </c>
      <c r="AD276">
        <f t="shared" si="520"/>
        <v>0</v>
      </c>
      <c r="AE276">
        <f t="shared" si="520"/>
        <v>0</v>
      </c>
      <c r="AF276">
        <f t="shared" si="520"/>
        <v>0</v>
      </c>
      <c r="AG276">
        <f t="shared" si="520"/>
        <v>0</v>
      </c>
      <c r="AH276">
        <f t="shared" si="520"/>
        <v>0</v>
      </c>
      <c r="AI276">
        <f t="shared" ref="AI276:BN276" si="521">AI127</f>
        <v>0</v>
      </c>
      <c r="AJ276">
        <f t="shared" si="521"/>
        <v>0</v>
      </c>
      <c r="AK276">
        <f t="shared" si="521"/>
        <v>0</v>
      </c>
      <c r="AL276">
        <f t="shared" si="521"/>
        <v>0</v>
      </c>
      <c r="AM276">
        <f t="shared" si="521"/>
        <v>0</v>
      </c>
      <c r="AN276">
        <f t="shared" si="521"/>
        <v>0</v>
      </c>
      <c r="AO276">
        <f t="shared" si="521"/>
        <v>0</v>
      </c>
      <c r="AP276">
        <f t="shared" si="521"/>
        <v>0</v>
      </c>
      <c r="AQ276">
        <f t="shared" si="521"/>
        <v>0</v>
      </c>
      <c r="AR276">
        <f t="shared" si="521"/>
        <v>0</v>
      </c>
      <c r="AS276">
        <f t="shared" si="521"/>
        <v>0</v>
      </c>
      <c r="AT276">
        <f t="shared" si="521"/>
        <v>0</v>
      </c>
      <c r="AU276">
        <f t="shared" si="521"/>
        <v>0</v>
      </c>
      <c r="AV276">
        <f t="shared" si="521"/>
        <v>0</v>
      </c>
      <c r="AW276">
        <f t="shared" si="521"/>
        <v>0</v>
      </c>
      <c r="AX276">
        <f t="shared" si="521"/>
        <v>0</v>
      </c>
      <c r="AY276">
        <f t="shared" si="521"/>
        <v>0</v>
      </c>
      <c r="AZ276">
        <f t="shared" si="521"/>
        <v>0</v>
      </c>
      <c r="BA276">
        <f t="shared" si="521"/>
        <v>0</v>
      </c>
      <c r="BB276">
        <f t="shared" si="521"/>
        <v>0</v>
      </c>
      <c r="BC276">
        <f t="shared" si="521"/>
        <v>0</v>
      </c>
      <c r="BD276">
        <f t="shared" si="521"/>
        <v>0</v>
      </c>
      <c r="BE276">
        <f t="shared" si="521"/>
        <v>0</v>
      </c>
      <c r="BF276">
        <f t="shared" si="521"/>
        <v>0</v>
      </c>
      <c r="BG276">
        <f t="shared" si="521"/>
        <v>0</v>
      </c>
      <c r="BH276">
        <f t="shared" si="521"/>
        <v>0</v>
      </c>
      <c r="BI276">
        <f t="shared" si="521"/>
        <v>0</v>
      </c>
      <c r="BJ276">
        <f t="shared" si="521"/>
        <v>0</v>
      </c>
      <c r="BK276">
        <f t="shared" si="521"/>
        <v>0</v>
      </c>
      <c r="BL276">
        <f t="shared" si="521"/>
        <v>0</v>
      </c>
      <c r="BM276">
        <f t="shared" si="521"/>
        <v>0</v>
      </c>
      <c r="BN276">
        <f t="shared" si="521"/>
        <v>0</v>
      </c>
      <c r="BO276">
        <f t="shared" ref="BO276:CT276" si="522">BO127</f>
        <v>0</v>
      </c>
      <c r="BP276">
        <f t="shared" si="522"/>
        <v>0</v>
      </c>
      <c r="BQ276">
        <f t="shared" si="522"/>
        <v>0</v>
      </c>
      <c r="BR276">
        <f t="shared" si="522"/>
        <v>0</v>
      </c>
      <c r="BS276">
        <f t="shared" si="522"/>
        <v>0</v>
      </c>
      <c r="BT276">
        <f t="shared" si="522"/>
        <v>0</v>
      </c>
      <c r="BU276">
        <f t="shared" si="522"/>
        <v>0</v>
      </c>
      <c r="BV276">
        <f t="shared" si="522"/>
        <v>0</v>
      </c>
      <c r="BW276">
        <f t="shared" si="522"/>
        <v>0</v>
      </c>
      <c r="BX276">
        <f t="shared" si="522"/>
        <v>0</v>
      </c>
      <c r="BY276">
        <f t="shared" si="522"/>
        <v>0</v>
      </c>
      <c r="BZ276">
        <f t="shared" si="522"/>
        <v>0</v>
      </c>
      <c r="CA276">
        <f t="shared" si="522"/>
        <v>0</v>
      </c>
      <c r="CB276">
        <f t="shared" si="522"/>
        <v>0</v>
      </c>
      <c r="CC276">
        <f t="shared" si="522"/>
        <v>0</v>
      </c>
      <c r="CD276">
        <f t="shared" si="522"/>
        <v>0</v>
      </c>
      <c r="CE276">
        <f t="shared" si="522"/>
        <v>0</v>
      </c>
      <c r="CF276">
        <f t="shared" si="522"/>
        <v>0</v>
      </c>
      <c r="CG276">
        <f t="shared" si="522"/>
        <v>0</v>
      </c>
      <c r="CH276">
        <f t="shared" si="522"/>
        <v>0</v>
      </c>
      <c r="CI276">
        <f t="shared" si="522"/>
        <v>0</v>
      </c>
      <c r="CJ276">
        <f t="shared" si="522"/>
        <v>0</v>
      </c>
      <c r="CK276">
        <f t="shared" si="522"/>
        <v>0</v>
      </c>
      <c r="CL276">
        <f t="shared" si="522"/>
        <v>0</v>
      </c>
      <c r="CM276">
        <f t="shared" si="522"/>
        <v>0</v>
      </c>
      <c r="CN276">
        <f t="shared" si="522"/>
        <v>0</v>
      </c>
      <c r="CO276">
        <f t="shared" si="522"/>
        <v>0</v>
      </c>
      <c r="CP276">
        <f t="shared" si="522"/>
        <v>0</v>
      </c>
      <c r="CQ276">
        <f t="shared" si="522"/>
        <v>0</v>
      </c>
      <c r="CR276">
        <f t="shared" si="522"/>
        <v>0</v>
      </c>
      <c r="CS276">
        <f t="shared" si="522"/>
        <v>0</v>
      </c>
      <c r="CT276">
        <f t="shared" si="522"/>
        <v>0</v>
      </c>
      <c r="CU276">
        <f t="shared" ref="CU276:DC276" si="523">CU127</f>
        <v>0</v>
      </c>
      <c r="CV276">
        <f t="shared" si="523"/>
        <v>0</v>
      </c>
      <c r="CW276">
        <f t="shared" si="523"/>
        <v>0</v>
      </c>
      <c r="CX276">
        <f t="shared" si="523"/>
        <v>0</v>
      </c>
      <c r="CY276">
        <f t="shared" si="523"/>
        <v>0</v>
      </c>
      <c r="CZ276">
        <f t="shared" si="523"/>
        <v>0</v>
      </c>
      <c r="DA276">
        <f t="shared" si="523"/>
        <v>0</v>
      </c>
      <c r="DB276">
        <f t="shared" si="523"/>
        <v>0</v>
      </c>
      <c r="DC276">
        <f t="shared" si="523"/>
        <v>0</v>
      </c>
      <c r="DD276">
        <f t="shared" si="515"/>
        <v>0</v>
      </c>
      <c r="DE276">
        <f t="shared" si="515"/>
        <v>0</v>
      </c>
      <c r="DF276">
        <f t="shared" si="515"/>
        <v>0</v>
      </c>
      <c r="DG276">
        <f t="shared" si="515"/>
        <v>0</v>
      </c>
      <c r="DH276">
        <f t="shared" si="515"/>
        <v>0</v>
      </c>
    </row>
    <row r="277" spans="1:112">
      <c r="A277">
        <f t="shared" si="498"/>
        <v>0</v>
      </c>
      <c r="B277">
        <f t="shared" si="498"/>
        <v>0</v>
      </c>
      <c r="C277">
        <f t="shared" ref="C277:AH277" si="524">C128</f>
        <v>0</v>
      </c>
      <c r="D277">
        <f t="shared" si="524"/>
        <v>0</v>
      </c>
      <c r="E277">
        <f t="shared" si="524"/>
        <v>0</v>
      </c>
      <c r="F277">
        <f t="shared" si="524"/>
        <v>0</v>
      </c>
      <c r="G277">
        <f t="shared" si="524"/>
        <v>0</v>
      </c>
      <c r="H277">
        <f t="shared" si="524"/>
        <v>0</v>
      </c>
      <c r="I277">
        <f t="shared" si="524"/>
        <v>0</v>
      </c>
      <c r="J277">
        <f t="shared" si="524"/>
        <v>0</v>
      </c>
      <c r="K277">
        <f t="shared" si="524"/>
        <v>0</v>
      </c>
      <c r="L277">
        <f t="shared" si="524"/>
        <v>0</v>
      </c>
      <c r="M277">
        <f t="shared" si="524"/>
        <v>0</v>
      </c>
      <c r="N277">
        <f t="shared" si="524"/>
        <v>0</v>
      </c>
      <c r="O277">
        <f t="shared" si="524"/>
        <v>0</v>
      </c>
      <c r="P277">
        <f t="shared" si="524"/>
        <v>0</v>
      </c>
      <c r="Q277">
        <f t="shared" si="524"/>
        <v>0</v>
      </c>
      <c r="R277">
        <f t="shared" si="524"/>
        <v>0</v>
      </c>
      <c r="S277">
        <f t="shared" si="524"/>
        <v>0</v>
      </c>
      <c r="T277">
        <f t="shared" si="524"/>
        <v>0</v>
      </c>
      <c r="U277">
        <f t="shared" si="524"/>
        <v>0</v>
      </c>
      <c r="V277">
        <f t="shared" si="524"/>
        <v>0</v>
      </c>
      <c r="W277">
        <f t="shared" si="524"/>
        <v>0</v>
      </c>
      <c r="X277">
        <f t="shared" si="524"/>
        <v>0</v>
      </c>
      <c r="Y277">
        <f t="shared" si="524"/>
        <v>0</v>
      </c>
      <c r="Z277">
        <f t="shared" si="524"/>
        <v>0</v>
      </c>
      <c r="AA277">
        <f t="shared" si="524"/>
        <v>0</v>
      </c>
      <c r="AB277">
        <f t="shared" si="524"/>
        <v>0</v>
      </c>
      <c r="AC277">
        <f t="shared" si="524"/>
        <v>0</v>
      </c>
      <c r="AD277">
        <f t="shared" si="524"/>
        <v>0</v>
      </c>
      <c r="AE277">
        <f t="shared" si="524"/>
        <v>0</v>
      </c>
      <c r="AF277">
        <f t="shared" si="524"/>
        <v>0</v>
      </c>
      <c r="AG277">
        <f t="shared" si="524"/>
        <v>0</v>
      </c>
      <c r="AH277">
        <f t="shared" si="524"/>
        <v>0</v>
      </c>
      <c r="AI277">
        <f t="shared" ref="AI277:BN277" si="525">AI128</f>
        <v>0</v>
      </c>
      <c r="AJ277">
        <f t="shared" si="525"/>
        <v>0</v>
      </c>
      <c r="AK277">
        <f t="shared" si="525"/>
        <v>0</v>
      </c>
      <c r="AL277">
        <f t="shared" si="525"/>
        <v>0</v>
      </c>
      <c r="AM277">
        <f t="shared" si="525"/>
        <v>0</v>
      </c>
      <c r="AN277">
        <f t="shared" si="525"/>
        <v>0</v>
      </c>
      <c r="AO277">
        <f t="shared" si="525"/>
        <v>0</v>
      </c>
      <c r="AP277">
        <f t="shared" si="525"/>
        <v>0</v>
      </c>
      <c r="AQ277">
        <f t="shared" si="525"/>
        <v>0</v>
      </c>
      <c r="AR277">
        <f t="shared" si="525"/>
        <v>0</v>
      </c>
      <c r="AS277">
        <f t="shared" si="525"/>
        <v>0</v>
      </c>
      <c r="AT277">
        <f t="shared" si="525"/>
        <v>0</v>
      </c>
      <c r="AU277">
        <f t="shared" si="525"/>
        <v>0</v>
      </c>
      <c r="AV277">
        <f t="shared" si="525"/>
        <v>0</v>
      </c>
      <c r="AW277">
        <f t="shared" si="525"/>
        <v>0</v>
      </c>
      <c r="AX277">
        <f t="shared" si="525"/>
        <v>0</v>
      </c>
      <c r="AY277">
        <f t="shared" si="525"/>
        <v>0</v>
      </c>
      <c r="AZ277">
        <f t="shared" si="525"/>
        <v>0</v>
      </c>
      <c r="BA277">
        <f t="shared" si="525"/>
        <v>0</v>
      </c>
      <c r="BB277">
        <f t="shared" si="525"/>
        <v>0</v>
      </c>
      <c r="BC277">
        <f t="shared" si="525"/>
        <v>0</v>
      </c>
      <c r="BD277">
        <f t="shared" si="525"/>
        <v>0</v>
      </c>
      <c r="BE277">
        <f t="shared" si="525"/>
        <v>0</v>
      </c>
      <c r="BF277">
        <f t="shared" si="525"/>
        <v>0</v>
      </c>
      <c r="BG277">
        <f t="shared" si="525"/>
        <v>0</v>
      </c>
      <c r="BH277">
        <f t="shared" si="525"/>
        <v>0</v>
      </c>
      <c r="BI277">
        <f t="shared" si="525"/>
        <v>0</v>
      </c>
      <c r="BJ277">
        <f t="shared" si="525"/>
        <v>0</v>
      </c>
      <c r="BK277">
        <f t="shared" si="525"/>
        <v>0</v>
      </c>
      <c r="BL277">
        <f t="shared" si="525"/>
        <v>0</v>
      </c>
      <c r="BM277">
        <f t="shared" si="525"/>
        <v>0</v>
      </c>
      <c r="BN277">
        <f t="shared" si="525"/>
        <v>0</v>
      </c>
      <c r="BO277">
        <f t="shared" ref="BO277:CT277" si="526">BO128</f>
        <v>0</v>
      </c>
      <c r="BP277">
        <f t="shared" si="526"/>
        <v>0</v>
      </c>
      <c r="BQ277">
        <f t="shared" si="526"/>
        <v>0</v>
      </c>
      <c r="BR277">
        <f t="shared" si="526"/>
        <v>0</v>
      </c>
      <c r="BS277">
        <f t="shared" si="526"/>
        <v>0</v>
      </c>
      <c r="BT277">
        <f t="shared" si="526"/>
        <v>0</v>
      </c>
      <c r="BU277">
        <f t="shared" si="526"/>
        <v>0</v>
      </c>
      <c r="BV277">
        <f t="shared" si="526"/>
        <v>0</v>
      </c>
      <c r="BW277">
        <f t="shared" si="526"/>
        <v>0</v>
      </c>
      <c r="BX277">
        <f t="shared" si="526"/>
        <v>0</v>
      </c>
      <c r="BY277">
        <f t="shared" si="526"/>
        <v>0</v>
      </c>
      <c r="BZ277">
        <f t="shared" si="526"/>
        <v>0</v>
      </c>
      <c r="CA277">
        <f t="shared" si="526"/>
        <v>0</v>
      </c>
      <c r="CB277">
        <f t="shared" si="526"/>
        <v>0</v>
      </c>
      <c r="CC277">
        <f t="shared" si="526"/>
        <v>0</v>
      </c>
      <c r="CD277">
        <f t="shared" si="526"/>
        <v>0</v>
      </c>
      <c r="CE277">
        <f t="shared" si="526"/>
        <v>0</v>
      </c>
      <c r="CF277">
        <f t="shared" si="526"/>
        <v>0</v>
      </c>
      <c r="CG277">
        <f t="shared" si="526"/>
        <v>0</v>
      </c>
      <c r="CH277">
        <f t="shared" si="526"/>
        <v>0</v>
      </c>
      <c r="CI277">
        <f t="shared" si="526"/>
        <v>0</v>
      </c>
      <c r="CJ277">
        <f t="shared" si="526"/>
        <v>0</v>
      </c>
      <c r="CK277">
        <f t="shared" si="526"/>
        <v>0</v>
      </c>
      <c r="CL277">
        <f t="shared" si="526"/>
        <v>0</v>
      </c>
      <c r="CM277">
        <f t="shared" si="526"/>
        <v>0</v>
      </c>
      <c r="CN277">
        <f t="shared" si="526"/>
        <v>0</v>
      </c>
      <c r="CO277">
        <f t="shared" si="526"/>
        <v>0</v>
      </c>
      <c r="CP277">
        <f t="shared" si="526"/>
        <v>0</v>
      </c>
      <c r="CQ277">
        <f t="shared" si="526"/>
        <v>0</v>
      </c>
      <c r="CR277">
        <f t="shared" si="526"/>
        <v>0</v>
      </c>
      <c r="CS277">
        <f t="shared" si="526"/>
        <v>0</v>
      </c>
      <c r="CT277">
        <f t="shared" si="526"/>
        <v>0</v>
      </c>
      <c r="CU277">
        <f t="shared" ref="CU277:DC277" si="527">CU128</f>
        <v>0</v>
      </c>
      <c r="CV277">
        <f t="shared" si="527"/>
        <v>0</v>
      </c>
      <c r="CW277">
        <f t="shared" si="527"/>
        <v>0</v>
      </c>
      <c r="CX277">
        <f t="shared" si="527"/>
        <v>0</v>
      </c>
      <c r="CY277">
        <f t="shared" si="527"/>
        <v>0</v>
      </c>
      <c r="CZ277">
        <f t="shared" si="527"/>
        <v>0</v>
      </c>
      <c r="DA277">
        <f t="shared" si="527"/>
        <v>0</v>
      </c>
      <c r="DB277">
        <f t="shared" si="527"/>
        <v>0</v>
      </c>
      <c r="DC277">
        <f t="shared" si="527"/>
        <v>0</v>
      </c>
      <c r="DD277">
        <f t="shared" si="515"/>
        <v>0</v>
      </c>
      <c r="DE277">
        <f t="shared" si="515"/>
        <v>0</v>
      </c>
      <c r="DF277">
        <f t="shared" si="515"/>
        <v>0</v>
      </c>
      <c r="DG277">
        <f t="shared" si="515"/>
        <v>0</v>
      </c>
      <c r="DH277">
        <f t="shared" si="515"/>
        <v>0</v>
      </c>
    </row>
    <row r="278" spans="1:112">
      <c r="A278">
        <f t="shared" si="498"/>
        <v>0</v>
      </c>
      <c r="B278">
        <f t="shared" si="498"/>
        <v>0</v>
      </c>
      <c r="C278">
        <f t="shared" ref="C278:AH278" si="528">C129</f>
        <v>0</v>
      </c>
      <c r="D278">
        <f t="shared" si="528"/>
        <v>0</v>
      </c>
      <c r="E278">
        <f t="shared" si="528"/>
        <v>0</v>
      </c>
      <c r="F278">
        <f t="shared" si="528"/>
        <v>0</v>
      </c>
      <c r="G278">
        <f t="shared" si="528"/>
        <v>0</v>
      </c>
      <c r="H278">
        <f t="shared" si="528"/>
        <v>0</v>
      </c>
      <c r="I278">
        <f t="shared" si="528"/>
        <v>0</v>
      </c>
      <c r="J278">
        <f t="shared" si="528"/>
        <v>0</v>
      </c>
      <c r="K278">
        <f t="shared" si="528"/>
        <v>0</v>
      </c>
      <c r="L278">
        <f t="shared" si="528"/>
        <v>0</v>
      </c>
      <c r="M278">
        <f t="shared" si="528"/>
        <v>0</v>
      </c>
      <c r="N278">
        <f t="shared" si="528"/>
        <v>0</v>
      </c>
      <c r="O278">
        <f t="shared" si="528"/>
        <v>0</v>
      </c>
      <c r="P278">
        <f t="shared" si="528"/>
        <v>0</v>
      </c>
      <c r="Q278">
        <f t="shared" si="528"/>
        <v>0</v>
      </c>
      <c r="R278">
        <f t="shared" si="528"/>
        <v>0</v>
      </c>
      <c r="S278">
        <f t="shared" si="528"/>
        <v>0</v>
      </c>
      <c r="T278">
        <f t="shared" si="528"/>
        <v>0</v>
      </c>
      <c r="U278">
        <f t="shared" si="528"/>
        <v>0</v>
      </c>
      <c r="V278">
        <f t="shared" si="528"/>
        <v>0</v>
      </c>
      <c r="W278">
        <f t="shared" si="528"/>
        <v>0</v>
      </c>
      <c r="X278">
        <f t="shared" si="528"/>
        <v>0</v>
      </c>
      <c r="Y278">
        <f t="shared" si="528"/>
        <v>0</v>
      </c>
      <c r="Z278">
        <f t="shared" si="528"/>
        <v>0</v>
      </c>
      <c r="AA278">
        <f t="shared" si="528"/>
        <v>0</v>
      </c>
      <c r="AB278">
        <f t="shared" si="528"/>
        <v>0</v>
      </c>
      <c r="AC278">
        <f t="shared" si="528"/>
        <v>0</v>
      </c>
      <c r="AD278">
        <f t="shared" si="528"/>
        <v>0</v>
      </c>
      <c r="AE278">
        <f t="shared" si="528"/>
        <v>0</v>
      </c>
      <c r="AF278">
        <f t="shared" si="528"/>
        <v>0</v>
      </c>
      <c r="AG278">
        <f t="shared" si="528"/>
        <v>0</v>
      </c>
      <c r="AH278">
        <f t="shared" si="528"/>
        <v>0</v>
      </c>
      <c r="AI278">
        <f t="shared" ref="AI278:BN278" si="529">AI129</f>
        <v>0</v>
      </c>
      <c r="AJ278">
        <f t="shared" si="529"/>
        <v>0</v>
      </c>
      <c r="AK278">
        <f t="shared" si="529"/>
        <v>0</v>
      </c>
      <c r="AL278">
        <f t="shared" si="529"/>
        <v>0</v>
      </c>
      <c r="AM278">
        <f t="shared" si="529"/>
        <v>0</v>
      </c>
      <c r="AN278">
        <f t="shared" si="529"/>
        <v>0</v>
      </c>
      <c r="AO278">
        <f t="shared" si="529"/>
        <v>0</v>
      </c>
      <c r="AP278">
        <f t="shared" si="529"/>
        <v>0</v>
      </c>
      <c r="AQ278">
        <f t="shared" si="529"/>
        <v>0</v>
      </c>
      <c r="AR278">
        <f t="shared" si="529"/>
        <v>0</v>
      </c>
      <c r="AS278">
        <f t="shared" si="529"/>
        <v>0</v>
      </c>
      <c r="AT278">
        <f t="shared" si="529"/>
        <v>0</v>
      </c>
      <c r="AU278">
        <f t="shared" si="529"/>
        <v>0</v>
      </c>
      <c r="AV278">
        <f t="shared" si="529"/>
        <v>0</v>
      </c>
      <c r="AW278">
        <f t="shared" si="529"/>
        <v>0</v>
      </c>
      <c r="AX278">
        <f t="shared" si="529"/>
        <v>0</v>
      </c>
      <c r="AY278">
        <f t="shared" si="529"/>
        <v>0</v>
      </c>
      <c r="AZ278">
        <f t="shared" si="529"/>
        <v>0</v>
      </c>
      <c r="BA278">
        <f t="shared" si="529"/>
        <v>0</v>
      </c>
      <c r="BB278">
        <f t="shared" si="529"/>
        <v>0</v>
      </c>
      <c r="BC278">
        <f t="shared" si="529"/>
        <v>0</v>
      </c>
      <c r="BD278">
        <f t="shared" si="529"/>
        <v>0</v>
      </c>
      <c r="BE278">
        <f t="shared" si="529"/>
        <v>0</v>
      </c>
      <c r="BF278">
        <f t="shared" si="529"/>
        <v>0</v>
      </c>
      <c r="BG278">
        <f t="shared" si="529"/>
        <v>0</v>
      </c>
      <c r="BH278">
        <f t="shared" si="529"/>
        <v>0</v>
      </c>
      <c r="BI278">
        <f t="shared" si="529"/>
        <v>0</v>
      </c>
      <c r="BJ278">
        <f t="shared" si="529"/>
        <v>0</v>
      </c>
      <c r="BK278">
        <f t="shared" si="529"/>
        <v>0</v>
      </c>
      <c r="BL278">
        <f t="shared" si="529"/>
        <v>0</v>
      </c>
      <c r="BM278">
        <f t="shared" si="529"/>
        <v>0</v>
      </c>
      <c r="BN278">
        <f t="shared" si="529"/>
        <v>0</v>
      </c>
      <c r="BO278">
        <f t="shared" ref="BO278:CT278" si="530">BO129</f>
        <v>0</v>
      </c>
      <c r="BP278">
        <f t="shared" si="530"/>
        <v>0</v>
      </c>
      <c r="BQ278">
        <f t="shared" si="530"/>
        <v>0</v>
      </c>
      <c r="BR278">
        <f t="shared" si="530"/>
        <v>0</v>
      </c>
      <c r="BS278">
        <f t="shared" si="530"/>
        <v>0</v>
      </c>
      <c r="BT278">
        <f t="shared" si="530"/>
        <v>0</v>
      </c>
      <c r="BU278">
        <f t="shared" si="530"/>
        <v>0</v>
      </c>
      <c r="BV278">
        <f t="shared" si="530"/>
        <v>0</v>
      </c>
      <c r="BW278">
        <f t="shared" si="530"/>
        <v>0</v>
      </c>
      <c r="BX278">
        <f t="shared" si="530"/>
        <v>0</v>
      </c>
      <c r="BY278">
        <f t="shared" si="530"/>
        <v>0</v>
      </c>
      <c r="BZ278">
        <f t="shared" si="530"/>
        <v>0</v>
      </c>
      <c r="CA278">
        <f t="shared" si="530"/>
        <v>0</v>
      </c>
      <c r="CB278">
        <f t="shared" si="530"/>
        <v>0</v>
      </c>
      <c r="CC278">
        <f t="shared" si="530"/>
        <v>0</v>
      </c>
      <c r="CD278">
        <f t="shared" si="530"/>
        <v>0</v>
      </c>
      <c r="CE278">
        <f t="shared" si="530"/>
        <v>0</v>
      </c>
      <c r="CF278">
        <f t="shared" si="530"/>
        <v>0</v>
      </c>
      <c r="CG278">
        <f t="shared" si="530"/>
        <v>0</v>
      </c>
      <c r="CH278">
        <f t="shared" si="530"/>
        <v>0</v>
      </c>
      <c r="CI278">
        <f t="shared" si="530"/>
        <v>0</v>
      </c>
      <c r="CJ278">
        <f t="shared" si="530"/>
        <v>0</v>
      </c>
      <c r="CK278">
        <f t="shared" si="530"/>
        <v>0</v>
      </c>
      <c r="CL278">
        <f t="shared" si="530"/>
        <v>0</v>
      </c>
      <c r="CM278">
        <f t="shared" si="530"/>
        <v>0</v>
      </c>
      <c r="CN278">
        <f t="shared" si="530"/>
        <v>0</v>
      </c>
      <c r="CO278">
        <f t="shared" si="530"/>
        <v>0</v>
      </c>
      <c r="CP278">
        <f t="shared" si="530"/>
        <v>0</v>
      </c>
      <c r="CQ278">
        <f t="shared" si="530"/>
        <v>0</v>
      </c>
      <c r="CR278">
        <f t="shared" si="530"/>
        <v>0</v>
      </c>
      <c r="CS278">
        <f t="shared" si="530"/>
        <v>0</v>
      </c>
      <c r="CT278">
        <f t="shared" si="530"/>
        <v>0</v>
      </c>
      <c r="CU278">
        <f t="shared" ref="CU278:DC278" si="531">CU129</f>
        <v>0</v>
      </c>
      <c r="CV278">
        <f t="shared" si="531"/>
        <v>0</v>
      </c>
      <c r="CW278">
        <f t="shared" si="531"/>
        <v>0</v>
      </c>
      <c r="CX278">
        <f t="shared" si="531"/>
        <v>0</v>
      </c>
      <c r="CY278">
        <f t="shared" si="531"/>
        <v>0</v>
      </c>
      <c r="CZ278">
        <f t="shared" si="531"/>
        <v>0</v>
      </c>
      <c r="DA278">
        <f t="shared" si="531"/>
        <v>0</v>
      </c>
      <c r="DB278">
        <f t="shared" si="531"/>
        <v>0</v>
      </c>
      <c r="DC278">
        <f t="shared" si="531"/>
        <v>0</v>
      </c>
      <c r="DD278">
        <f t="shared" si="515"/>
        <v>0</v>
      </c>
      <c r="DE278">
        <f t="shared" si="515"/>
        <v>0</v>
      </c>
      <c r="DF278">
        <f t="shared" si="515"/>
        <v>0</v>
      </c>
      <c r="DG278">
        <f t="shared" si="515"/>
        <v>0</v>
      </c>
      <c r="DH278">
        <f t="shared" si="515"/>
        <v>0</v>
      </c>
    </row>
    <row r="279" spans="1:112">
      <c r="A279">
        <f t="shared" si="498"/>
        <v>0</v>
      </c>
      <c r="B279">
        <f t="shared" si="498"/>
        <v>0</v>
      </c>
      <c r="C279">
        <f t="shared" ref="C279:AH279" si="532">C130</f>
        <v>0</v>
      </c>
      <c r="D279">
        <f t="shared" si="532"/>
        <v>0</v>
      </c>
      <c r="E279">
        <f t="shared" si="532"/>
        <v>0</v>
      </c>
      <c r="F279">
        <f t="shared" si="532"/>
        <v>0</v>
      </c>
      <c r="G279">
        <f t="shared" si="532"/>
        <v>0</v>
      </c>
      <c r="H279">
        <f t="shared" si="532"/>
        <v>0</v>
      </c>
      <c r="I279">
        <f t="shared" si="532"/>
        <v>0</v>
      </c>
      <c r="J279">
        <f t="shared" si="532"/>
        <v>0</v>
      </c>
      <c r="K279">
        <f t="shared" si="532"/>
        <v>0</v>
      </c>
      <c r="L279">
        <f t="shared" si="532"/>
        <v>0</v>
      </c>
      <c r="M279">
        <f t="shared" si="532"/>
        <v>0</v>
      </c>
      <c r="N279">
        <f t="shared" si="532"/>
        <v>0</v>
      </c>
      <c r="O279">
        <f t="shared" si="532"/>
        <v>0</v>
      </c>
      <c r="P279">
        <f t="shared" si="532"/>
        <v>0</v>
      </c>
      <c r="Q279">
        <f t="shared" si="532"/>
        <v>0</v>
      </c>
      <c r="R279">
        <f t="shared" si="532"/>
        <v>0</v>
      </c>
      <c r="S279">
        <f t="shared" si="532"/>
        <v>0</v>
      </c>
      <c r="T279">
        <f t="shared" si="532"/>
        <v>0</v>
      </c>
      <c r="U279">
        <f t="shared" si="532"/>
        <v>0</v>
      </c>
      <c r="V279">
        <f t="shared" si="532"/>
        <v>0</v>
      </c>
      <c r="W279">
        <f t="shared" si="532"/>
        <v>0</v>
      </c>
      <c r="X279">
        <f t="shared" si="532"/>
        <v>0</v>
      </c>
      <c r="Y279">
        <f t="shared" si="532"/>
        <v>0</v>
      </c>
      <c r="Z279">
        <f t="shared" si="532"/>
        <v>0</v>
      </c>
      <c r="AA279">
        <f t="shared" si="532"/>
        <v>0</v>
      </c>
      <c r="AB279">
        <f t="shared" si="532"/>
        <v>0</v>
      </c>
      <c r="AC279">
        <f t="shared" si="532"/>
        <v>0</v>
      </c>
      <c r="AD279">
        <f t="shared" si="532"/>
        <v>0</v>
      </c>
      <c r="AE279">
        <f t="shared" si="532"/>
        <v>0</v>
      </c>
      <c r="AF279">
        <f t="shared" si="532"/>
        <v>0</v>
      </c>
      <c r="AG279">
        <f t="shared" si="532"/>
        <v>0</v>
      </c>
      <c r="AH279">
        <f t="shared" si="532"/>
        <v>0</v>
      </c>
      <c r="AI279">
        <f t="shared" ref="AI279:BN279" si="533">AI130</f>
        <v>0</v>
      </c>
      <c r="AJ279">
        <f t="shared" si="533"/>
        <v>0</v>
      </c>
      <c r="AK279">
        <f t="shared" si="533"/>
        <v>0</v>
      </c>
      <c r="AL279">
        <f t="shared" si="533"/>
        <v>0</v>
      </c>
      <c r="AM279">
        <f t="shared" si="533"/>
        <v>0</v>
      </c>
      <c r="AN279">
        <f t="shared" si="533"/>
        <v>0</v>
      </c>
      <c r="AO279">
        <f t="shared" si="533"/>
        <v>0</v>
      </c>
      <c r="AP279">
        <f t="shared" si="533"/>
        <v>0</v>
      </c>
      <c r="AQ279">
        <f t="shared" si="533"/>
        <v>0</v>
      </c>
      <c r="AR279">
        <f t="shared" si="533"/>
        <v>0</v>
      </c>
      <c r="AS279">
        <f t="shared" si="533"/>
        <v>0</v>
      </c>
      <c r="AT279">
        <f t="shared" si="533"/>
        <v>0</v>
      </c>
      <c r="AU279">
        <f t="shared" si="533"/>
        <v>0</v>
      </c>
      <c r="AV279">
        <f t="shared" si="533"/>
        <v>0</v>
      </c>
      <c r="AW279">
        <f t="shared" si="533"/>
        <v>0</v>
      </c>
      <c r="AX279">
        <f t="shared" si="533"/>
        <v>0</v>
      </c>
      <c r="AY279">
        <f t="shared" si="533"/>
        <v>0</v>
      </c>
      <c r="AZ279">
        <f t="shared" si="533"/>
        <v>0</v>
      </c>
      <c r="BA279">
        <f t="shared" si="533"/>
        <v>0</v>
      </c>
      <c r="BB279">
        <f t="shared" si="533"/>
        <v>0</v>
      </c>
      <c r="BC279">
        <f t="shared" si="533"/>
        <v>0</v>
      </c>
      <c r="BD279">
        <f t="shared" si="533"/>
        <v>0</v>
      </c>
      <c r="BE279">
        <f t="shared" si="533"/>
        <v>0</v>
      </c>
      <c r="BF279">
        <f t="shared" si="533"/>
        <v>0</v>
      </c>
      <c r="BG279">
        <f t="shared" si="533"/>
        <v>0</v>
      </c>
      <c r="BH279">
        <f t="shared" si="533"/>
        <v>0</v>
      </c>
      <c r="BI279">
        <f t="shared" si="533"/>
        <v>0</v>
      </c>
      <c r="BJ279">
        <f t="shared" si="533"/>
        <v>0</v>
      </c>
      <c r="BK279">
        <f t="shared" si="533"/>
        <v>0</v>
      </c>
      <c r="BL279">
        <f t="shared" si="533"/>
        <v>0</v>
      </c>
      <c r="BM279">
        <f t="shared" si="533"/>
        <v>0</v>
      </c>
      <c r="BN279">
        <f t="shared" si="533"/>
        <v>0</v>
      </c>
      <c r="BO279">
        <f t="shared" ref="BO279:CT279" si="534">BO130</f>
        <v>0</v>
      </c>
      <c r="BP279">
        <f t="shared" si="534"/>
        <v>0</v>
      </c>
      <c r="BQ279">
        <f t="shared" si="534"/>
        <v>0</v>
      </c>
      <c r="BR279">
        <f t="shared" si="534"/>
        <v>0</v>
      </c>
      <c r="BS279">
        <f t="shared" si="534"/>
        <v>0</v>
      </c>
      <c r="BT279">
        <f t="shared" si="534"/>
        <v>0</v>
      </c>
      <c r="BU279">
        <f t="shared" si="534"/>
        <v>0</v>
      </c>
      <c r="BV279">
        <f t="shared" si="534"/>
        <v>0</v>
      </c>
      <c r="BW279">
        <f t="shared" si="534"/>
        <v>0</v>
      </c>
      <c r="BX279">
        <f t="shared" si="534"/>
        <v>0</v>
      </c>
      <c r="BY279">
        <f t="shared" si="534"/>
        <v>0</v>
      </c>
      <c r="BZ279">
        <f t="shared" si="534"/>
        <v>0</v>
      </c>
      <c r="CA279">
        <f t="shared" si="534"/>
        <v>0</v>
      </c>
      <c r="CB279">
        <f t="shared" si="534"/>
        <v>0</v>
      </c>
      <c r="CC279">
        <f t="shared" si="534"/>
        <v>0</v>
      </c>
      <c r="CD279">
        <f t="shared" si="534"/>
        <v>0</v>
      </c>
      <c r="CE279">
        <f t="shared" si="534"/>
        <v>0</v>
      </c>
      <c r="CF279">
        <f t="shared" si="534"/>
        <v>0</v>
      </c>
      <c r="CG279">
        <f t="shared" si="534"/>
        <v>0</v>
      </c>
      <c r="CH279">
        <f t="shared" si="534"/>
        <v>0</v>
      </c>
      <c r="CI279">
        <f t="shared" si="534"/>
        <v>0</v>
      </c>
      <c r="CJ279">
        <f t="shared" si="534"/>
        <v>0</v>
      </c>
      <c r="CK279">
        <f t="shared" si="534"/>
        <v>0</v>
      </c>
      <c r="CL279">
        <f t="shared" si="534"/>
        <v>0</v>
      </c>
      <c r="CM279">
        <f t="shared" si="534"/>
        <v>0</v>
      </c>
      <c r="CN279">
        <f t="shared" si="534"/>
        <v>0</v>
      </c>
      <c r="CO279">
        <f t="shared" si="534"/>
        <v>0</v>
      </c>
      <c r="CP279">
        <f t="shared" si="534"/>
        <v>0</v>
      </c>
      <c r="CQ279">
        <f t="shared" si="534"/>
        <v>0</v>
      </c>
      <c r="CR279">
        <f t="shared" si="534"/>
        <v>0</v>
      </c>
      <c r="CS279">
        <f t="shared" si="534"/>
        <v>0</v>
      </c>
      <c r="CT279">
        <f t="shared" si="534"/>
        <v>0</v>
      </c>
      <c r="CU279">
        <f t="shared" ref="CU279:DC279" si="535">CU130</f>
        <v>0</v>
      </c>
      <c r="CV279">
        <f t="shared" si="535"/>
        <v>0</v>
      </c>
      <c r="CW279">
        <f t="shared" si="535"/>
        <v>0</v>
      </c>
      <c r="CX279">
        <f t="shared" si="535"/>
        <v>0</v>
      </c>
      <c r="CY279">
        <f t="shared" si="535"/>
        <v>0</v>
      </c>
      <c r="CZ279">
        <f t="shared" si="535"/>
        <v>0</v>
      </c>
      <c r="DA279">
        <f t="shared" si="535"/>
        <v>0</v>
      </c>
      <c r="DB279">
        <f t="shared" si="535"/>
        <v>0</v>
      </c>
      <c r="DC279">
        <f t="shared" si="535"/>
        <v>0</v>
      </c>
      <c r="DD279">
        <f t="shared" si="515"/>
        <v>0</v>
      </c>
      <c r="DE279">
        <f t="shared" si="515"/>
        <v>0</v>
      </c>
      <c r="DF279">
        <f t="shared" si="515"/>
        <v>0</v>
      </c>
      <c r="DG279">
        <f t="shared" si="515"/>
        <v>0</v>
      </c>
      <c r="DH279">
        <f t="shared" si="515"/>
        <v>0</v>
      </c>
    </row>
    <row r="280" spans="1:112">
      <c r="A280">
        <f t="shared" si="498"/>
        <v>0</v>
      </c>
      <c r="B280">
        <f t="shared" si="498"/>
        <v>0</v>
      </c>
      <c r="C280">
        <f t="shared" ref="C280:AH280" si="536">C131</f>
        <v>0</v>
      </c>
      <c r="D280">
        <f t="shared" si="536"/>
        <v>0</v>
      </c>
      <c r="E280">
        <f t="shared" si="536"/>
        <v>0</v>
      </c>
      <c r="F280">
        <f t="shared" si="536"/>
        <v>0</v>
      </c>
      <c r="G280">
        <f t="shared" si="536"/>
        <v>0</v>
      </c>
      <c r="H280">
        <f t="shared" si="536"/>
        <v>0</v>
      </c>
      <c r="I280">
        <f t="shared" si="536"/>
        <v>0</v>
      </c>
      <c r="J280">
        <f t="shared" si="536"/>
        <v>0</v>
      </c>
      <c r="K280">
        <f t="shared" si="536"/>
        <v>0</v>
      </c>
      <c r="L280">
        <f t="shared" si="536"/>
        <v>0</v>
      </c>
      <c r="M280">
        <f t="shared" si="536"/>
        <v>0</v>
      </c>
      <c r="N280">
        <f t="shared" si="536"/>
        <v>0</v>
      </c>
      <c r="O280">
        <f t="shared" si="536"/>
        <v>0</v>
      </c>
      <c r="P280">
        <f t="shared" si="536"/>
        <v>0</v>
      </c>
      <c r="Q280">
        <f t="shared" si="536"/>
        <v>0</v>
      </c>
      <c r="R280">
        <f t="shared" si="536"/>
        <v>0</v>
      </c>
      <c r="S280">
        <f t="shared" si="536"/>
        <v>0</v>
      </c>
      <c r="T280">
        <f t="shared" si="536"/>
        <v>0</v>
      </c>
      <c r="U280">
        <f t="shared" si="536"/>
        <v>0</v>
      </c>
      <c r="V280">
        <f t="shared" si="536"/>
        <v>0</v>
      </c>
      <c r="W280">
        <f t="shared" si="536"/>
        <v>0</v>
      </c>
      <c r="X280">
        <f t="shared" si="536"/>
        <v>0</v>
      </c>
      <c r="Y280">
        <f t="shared" si="536"/>
        <v>0</v>
      </c>
      <c r="Z280">
        <f t="shared" si="536"/>
        <v>0</v>
      </c>
      <c r="AA280">
        <f t="shared" si="536"/>
        <v>0</v>
      </c>
      <c r="AB280">
        <f t="shared" si="536"/>
        <v>0</v>
      </c>
      <c r="AC280">
        <f t="shared" si="536"/>
        <v>0</v>
      </c>
      <c r="AD280">
        <f t="shared" si="536"/>
        <v>0</v>
      </c>
      <c r="AE280">
        <f t="shared" si="536"/>
        <v>0</v>
      </c>
      <c r="AF280">
        <f t="shared" si="536"/>
        <v>0</v>
      </c>
      <c r="AG280">
        <f t="shared" si="536"/>
        <v>0</v>
      </c>
      <c r="AH280">
        <f t="shared" si="536"/>
        <v>0</v>
      </c>
      <c r="AI280">
        <f t="shared" ref="AI280:BN280" si="537">AI131</f>
        <v>0</v>
      </c>
      <c r="AJ280">
        <f t="shared" si="537"/>
        <v>0</v>
      </c>
      <c r="AK280">
        <f t="shared" si="537"/>
        <v>0</v>
      </c>
      <c r="AL280">
        <f t="shared" si="537"/>
        <v>0</v>
      </c>
      <c r="AM280">
        <f t="shared" si="537"/>
        <v>0</v>
      </c>
      <c r="AN280">
        <f t="shared" si="537"/>
        <v>0</v>
      </c>
      <c r="AO280">
        <f t="shared" si="537"/>
        <v>0</v>
      </c>
      <c r="AP280">
        <f t="shared" si="537"/>
        <v>0</v>
      </c>
      <c r="AQ280">
        <f t="shared" si="537"/>
        <v>0</v>
      </c>
      <c r="AR280">
        <f t="shared" si="537"/>
        <v>0</v>
      </c>
      <c r="AS280">
        <f t="shared" si="537"/>
        <v>0</v>
      </c>
      <c r="AT280">
        <f t="shared" si="537"/>
        <v>0</v>
      </c>
      <c r="AU280">
        <f t="shared" si="537"/>
        <v>0</v>
      </c>
      <c r="AV280">
        <f t="shared" si="537"/>
        <v>0</v>
      </c>
      <c r="AW280">
        <f t="shared" si="537"/>
        <v>0</v>
      </c>
      <c r="AX280">
        <f t="shared" si="537"/>
        <v>0</v>
      </c>
      <c r="AY280">
        <f t="shared" si="537"/>
        <v>0</v>
      </c>
      <c r="AZ280">
        <f t="shared" si="537"/>
        <v>0</v>
      </c>
      <c r="BA280">
        <f t="shared" si="537"/>
        <v>0</v>
      </c>
      <c r="BB280">
        <f t="shared" si="537"/>
        <v>0</v>
      </c>
      <c r="BC280">
        <f t="shared" si="537"/>
        <v>0</v>
      </c>
      <c r="BD280">
        <f t="shared" si="537"/>
        <v>0</v>
      </c>
      <c r="BE280">
        <f t="shared" si="537"/>
        <v>0</v>
      </c>
      <c r="BF280">
        <f t="shared" si="537"/>
        <v>0</v>
      </c>
      <c r="BG280">
        <f t="shared" si="537"/>
        <v>0</v>
      </c>
      <c r="BH280">
        <f t="shared" si="537"/>
        <v>0</v>
      </c>
      <c r="BI280">
        <f t="shared" si="537"/>
        <v>0</v>
      </c>
      <c r="BJ280">
        <f t="shared" si="537"/>
        <v>0</v>
      </c>
      <c r="BK280">
        <f t="shared" si="537"/>
        <v>0</v>
      </c>
      <c r="BL280">
        <f t="shared" si="537"/>
        <v>0</v>
      </c>
      <c r="BM280">
        <f t="shared" si="537"/>
        <v>0</v>
      </c>
      <c r="BN280">
        <f t="shared" si="537"/>
        <v>0</v>
      </c>
      <c r="BO280">
        <f t="shared" ref="BO280:CT280" si="538">BO131</f>
        <v>0</v>
      </c>
      <c r="BP280">
        <f t="shared" si="538"/>
        <v>0</v>
      </c>
      <c r="BQ280">
        <f t="shared" si="538"/>
        <v>0</v>
      </c>
      <c r="BR280">
        <f t="shared" si="538"/>
        <v>0</v>
      </c>
      <c r="BS280">
        <f t="shared" si="538"/>
        <v>0</v>
      </c>
      <c r="BT280">
        <f t="shared" si="538"/>
        <v>0</v>
      </c>
      <c r="BU280">
        <f t="shared" si="538"/>
        <v>0</v>
      </c>
      <c r="BV280">
        <f t="shared" si="538"/>
        <v>0</v>
      </c>
      <c r="BW280">
        <f t="shared" si="538"/>
        <v>0</v>
      </c>
      <c r="BX280">
        <f t="shared" si="538"/>
        <v>0</v>
      </c>
      <c r="BY280">
        <f t="shared" si="538"/>
        <v>0</v>
      </c>
      <c r="BZ280">
        <f t="shared" si="538"/>
        <v>0</v>
      </c>
      <c r="CA280">
        <f t="shared" si="538"/>
        <v>0</v>
      </c>
      <c r="CB280">
        <f t="shared" si="538"/>
        <v>0</v>
      </c>
      <c r="CC280">
        <f t="shared" si="538"/>
        <v>0</v>
      </c>
      <c r="CD280">
        <f t="shared" si="538"/>
        <v>0</v>
      </c>
      <c r="CE280">
        <f t="shared" si="538"/>
        <v>0</v>
      </c>
      <c r="CF280">
        <f t="shared" si="538"/>
        <v>0</v>
      </c>
      <c r="CG280">
        <f t="shared" si="538"/>
        <v>0</v>
      </c>
      <c r="CH280">
        <f t="shared" si="538"/>
        <v>0</v>
      </c>
      <c r="CI280">
        <f t="shared" si="538"/>
        <v>0</v>
      </c>
      <c r="CJ280">
        <f t="shared" si="538"/>
        <v>0</v>
      </c>
      <c r="CK280">
        <f t="shared" si="538"/>
        <v>0</v>
      </c>
      <c r="CL280">
        <f t="shared" si="538"/>
        <v>0</v>
      </c>
      <c r="CM280">
        <f t="shared" si="538"/>
        <v>0</v>
      </c>
      <c r="CN280">
        <f t="shared" si="538"/>
        <v>0</v>
      </c>
      <c r="CO280">
        <f t="shared" si="538"/>
        <v>0</v>
      </c>
      <c r="CP280">
        <f t="shared" si="538"/>
        <v>0</v>
      </c>
      <c r="CQ280">
        <f t="shared" si="538"/>
        <v>0</v>
      </c>
      <c r="CR280">
        <f t="shared" si="538"/>
        <v>0</v>
      </c>
      <c r="CS280">
        <f t="shared" si="538"/>
        <v>0</v>
      </c>
      <c r="CT280">
        <f t="shared" si="538"/>
        <v>0</v>
      </c>
      <c r="CU280">
        <f t="shared" ref="CU280:DC280" si="539">CU131</f>
        <v>0</v>
      </c>
      <c r="CV280">
        <f t="shared" si="539"/>
        <v>0</v>
      </c>
      <c r="CW280">
        <f t="shared" si="539"/>
        <v>0</v>
      </c>
      <c r="CX280">
        <f t="shared" si="539"/>
        <v>0</v>
      </c>
      <c r="CY280">
        <f t="shared" si="539"/>
        <v>0</v>
      </c>
      <c r="CZ280">
        <f t="shared" si="539"/>
        <v>0</v>
      </c>
      <c r="DA280">
        <f t="shared" si="539"/>
        <v>0</v>
      </c>
      <c r="DB280">
        <f t="shared" si="539"/>
        <v>0</v>
      </c>
      <c r="DC280">
        <f t="shared" si="539"/>
        <v>0</v>
      </c>
      <c r="DD280">
        <f t="shared" si="515"/>
        <v>0</v>
      </c>
      <c r="DE280">
        <f t="shared" si="515"/>
        <v>0</v>
      </c>
      <c r="DF280">
        <f t="shared" si="515"/>
        <v>0</v>
      </c>
      <c r="DG280">
        <f t="shared" si="515"/>
        <v>0</v>
      </c>
      <c r="DH280">
        <f t="shared" si="515"/>
        <v>0</v>
      </c>
    </row>
    <row r="281" spans="1:112">
      <c r="A281">
        <f t="shared" si="498"/>
        <v>0</v>
      </c>
      <c r="B281">
        <f t="shared" si="498"/>
        <v>0</v>
      </c>
      <c r="C281">
        <f t="shared" ref="C281:AH281" si="540">C132</f>
        <v>0</v>
      </c>
      <c r="D281">
        <f t="shared" si="540"/>
        <v>0</v>
      </c>
      <c r="E281">
        <f t="shared" si="540"/>
        <v>0</v>
      </c>
      <c r="F281">
        <f t="shared" si="540"/>
        <v>0</v>
      </c>
      <c r="G281">
        <f t="shared" si="540"/>
        <v>0</v>
      </c>
      <c r="H281">
        <f t="shared" si="540"/>
        <v>0</v>
      </c>
      <c r="I281">
        <f t="shared" si="540"/>
        <v>0</v>
      </c>
      <c r="J281">
        <f t="shared" si="540"/>
        <v>0</v>
      </c>
      <c r="K281">
        <f t="shared" si="540"/>
        <v>0</v>
      </c>
      <c r="L281">
        <f t="shared" si="540"/>
        <v>0</v>
      </c>
      <c r="M281">
        <f t="shared" si="540"/>
        <v>0</v>
      </c>
      <c r="N281">
        <f t="shared" si="540"/>
        <v>0</v>
      </c>
      <c r="O281">
        <f t="shared" si="540"/>
        <v>0</v>
      </c>
      <c r="P281">
        <f t="shared" si="540"/>
        <v>0</v>
      </c>
      <c r="Q281">
        <f t="shared" si="540"/>
        <v>0</v>
      </c>
      <c r="R281">
        <f t="shared" si="540"/>
        <v>0</v>
      </c>
      <c r="S281">
        <f t="shared" si="540"/>
        <v>0</v>
      </c>
      <c r="T281">
        <f t="shared" si="540"/>
        <v>0</v>
      </c>
      <c r="U281">
        <f t="shared" si="540"/>
        <v>0</v>
      </c>
      <c r="V281">
        <f t="shared" si="540"/>
        <v>0</v>
      </c>
      <c r="W281">
        <f t="shared" si="540"/>
        <v>0</v>
      </c>
      <c r="X281">
        <f t="shared" si="540"/>
        <v>0</v>
      </c>
      <c r="Y281">
        <f t="shared" si="540"/>
        <v>0</v>
      </c>
      <c r="Z281">
        <f t="shared" si="540"/>
        <v>0</v>
      </c>
      <c r="AA281">
        <f t="shared" si="540"/>
        <v>0</v>
      </c>
      <c r="AB281">
        <f t="shared" si="540"/>
        <v>0</v>
      </c>
      <c r="AC281">
        <f t="shared" si="540"/>
        <v>0</v>
      </c>
      <c r="AD281">
        <f t="shared" si="540"/>
        <v>0</v>
      </c>
      <c r="AE281">
        <f t="shared" si="540"/>
        <v>0</v>
      </c>
      <c r="AF281">
        <f t="shared" si="540"/>
        <v>0</v>
      </c>
      <c r="AG281">
        <f t="shared" si="540"/>
        <v>0</v>
      </c>
      <c r="AH281">
        <f t="shared" si="540"/>
        <v>0</v>
      </c>
      <c r="AI281">
        <f t="shared" ref="AI281:BN281" si="541">AI132</f>
        <v>0</v>
      </c>
      <c r="AJ281">
        <f t="shared" si="541"/>
        <v>0</v>
      </c>
      <c r="AK281">
        <f t="shared" si="541"/>
        <v>0</v>
      </c>
      <c r="AL281">
        <f t="shared" si="541"/>
        <v>0</v>
      </c>
      <c r="AM281">
        <f t="shared" si="541"/>
        <v>0</v>
      </c>
      <c r="AN281">
        <f t="shared" si="541"/>
        <v>0</v>
      </c>
      <c r="AO281">
        <f t="shared" si="541"/>
        <v>0</v>
      </c>
      <c r="AP281">
        <f t="shared" si="541"/>
        <v>0</v>
      </c>
      <c r="AQ281">
        <f t="shared" si="541"/>
        <v>0</v>
      </c>
      <c r="AR281">
        <f t="shared" si="541"/>
        <v>0</v>
      </c>
      <c r="AS281">
        <f t="shared" si="541"/>
        <v>0</v>
      </c>
      <c r="AT281">
        <f t="shared" si="541"/>
        <v>0</v>
      </c>
      <c r="AU281">
        <f t="shared" si="541"/>
        <v>0</v>
      </c>
      <c r="AV281">
        <f t="shared" si="541"/>
        <v>0</v>
      </c>
      <c r="AW281">
        <f t="shared" si="541"/>
        <v>0</v>
      </c>
      <c r="AX281">
        <f t="shared" si="541"/>
        <v>0</v>
      </c>
      <c r="AY281">
        <f t="shared" si="541"/>
        <v>0</v>
      </c>
      <c r="AZ281">
        <f t="shared" si="541"/>
        <v>0</v>
      </c>
      <c r="BA281">
        <f t="shared" si="541"/>
        <v>0</v>
      </c>
      <c r="BB281">
        <f t="shared" si="541"/>
        <v>0</v>
      </c>
      <c r="BC281">
        <f t="shared" si="541"/>
        <v>0</v>
      </c>
      <c r="BD281">
        <f t="shared" si="541"/>
        <v>0</v>
      </c>
      <c r="BE281">
        <f t="shared" si="541"/>
        <v>0</v>
      </c>
      <c r="BF281">
        <f t="shared" si="541"/>
        <v>0</v>
      </c>
      <c r="BG281">
        <f t="shared" si="541"/>
        <v>0</v>
      </c>
      <c r="BH281">
        <f t="shared" si="541"/>
        <v>0</v>
      </c>
      <c r="BI281">
        <f t="shared" si="541"/>
        <v>0</v>
      </c>
      <c r="BJ281">
        <f t="shared" si="541"/>
        <v>0</v>
      </c>
      <c r="BK281">
        <f t="shared" si="541"/>
        <v>0</v>
      </c>
      <c r="BL281">
        <f t="shared" si="541"/>
        <v>0</v>
      </c>
      <c r="BM281">
        <f t="shared" si="541"/>
        <v>0</v>
      </c>
      <c r="BN281">
        <f t="shared" si="541"/>
        <v>0</v>
      </c>
      <c r="BO281">
        <f t="shared" ref="BO281:CT281" si="542">BO132</f>
        <v>0</v>
      </c>
      <c r="BP281">
        <f t="shared" si="542"/>
        <v>0</v>
      </c>
      <c r="BQ281">
        <f t="shared" si="542"/>
        <v>0</v>
      </c>
      <c r="BR281">
        <f t="shared" si="542"/>
        <v>0</v>
      </c>
      <c r="BS281">
        <f t="shared" si="542"/>
        <v>0</v>
      </c>
      <c r="BT281">
        <f t="shared" si="542"/>
        <v>0</v>
      </c>
      <c r="BU281">
        <f t="shared" si="542"/>
        <v>0</v>
      </c>
      <c r="BV281">
        <f t="shared" si="542"/>
        <v>0</v>
      </c>
      <c r="BW281">
        <f t="shared" si="542"/>
        <v>0</v>
      </c>
      <c r="BX281">
        <f t="shared" si="542"/>
        <v>0</v>
      </c>
      <c r="BY281">
        <f t="shared" si="542"/>
        <v>0</v>
      </c>
      <c r="BZ281">
        <f t="shared" si="542"/>
        <v>0</v>
      </c>
      <c r="CA281">
        <f t="shared" si="542"/>
        <v>0</v>
      </c>
      <c r="CB281">
        <f t="shared" si="542"/>
        <v>0</v>
      </c>
      <c r="CC281">
        <f t="shared" si="542"/>
        <v>0</v>
      </c>
      <c r="CD281">
        <f t="shared" si="542"/>
        <v>0</v>
      </c>
      <c r="CE281">
        <f t="shared" si="542"/>
        <v>0</v>
      </c>
      <c r="CF281">
        <f t="shared" si="542"/>
        <v>0</v>
      </c>
      <c r="CG281">
        <f t="shared" si="542"/>
        <v>0</v>
      </c>
      <c r="CH281">
        <f t="shared" si="542"/>
        <v>0</v>
      </c>
      <c r="CI281">
        <f t="shared" si="542"/>
        <v>0</v>
      </c>
      <c r="CJ281">
        <f t="shared" si="542"/>
        <v>0</v>
      </c>
      <c r="CK281">
        <f t="shared" si="542"/>
        <v>0</v>
      </c>
      <c r="CL281">
        <f t="shared" si="542"/>
        <v>0</v>
      </c>
      <c r="CM281">
        <f t="shared" si="542"/>
        <v>0</v>
      </c>
      <c r="CN281">
        <f t="shared" si="542"/>
        <v>0</v>
      </c>
      <c r="CO281">
        <f t="shared" si="542"/>
        <v>0</v>
      </c>
      <c r="CP281">
        <f t="shared" si="542"/>
        <v>0</v>
      </c>
      <c r="CQ281">
        <f t="shared" si="542"/>
        <v>0</v>
      </c>
      <c r="CR281">
        <f t="shared" si="542"/>
        <v>0</v>
      </c>
      <c r="CS281">
        <f t="shared" si="542"/>
        <v>0</v>
      </c>
      <c r="CT281">
        <f t="shared" si="542"/>
        <v>0</v>
      </c>
      <c r="CU281">
        <f t="shared" ref="CU281:DC281" si="543">CU132</f>
        <v>0</v>
      </c>
      <c r="CV281">
        <f t="shared" si="543"/>
        <v>0</v>
      </c>
      <c r="CW281">
        <f t="shared" si="543"/>
        <v>0</v>
      </c>
      <c r="CX281">
        <f t="shared" si="543"/>
        <v>0</v>
      </c>
      <c r="CY281">
        <f t="shared" si="543"/>
        <v>0</v>
      </c>
      <c r="CZ281">
        <f t="shared" si="543"/>
        <v>0</v>
      </c>
      <c r="DA281">
        <f t="shared" si="543"/>
        <v>0</v>
      </c>
      <c r="DB281">
        <f t="shared" si="543"/>
        <v>0</v>
      </c>
      <c r="DC281">
        <f t="shared" si="543"/>
        <v>0</v>
      </c>
      <c r="DD281">
        <f t="shared" si="515"/>
        <v>0</v>
      </c>
      <c r="DE281">
        <f t="shared" si="515"/>
        <v>0</v>
      </c>
      <c r="DF281">
        <f t="shared" si="515"/>
        <v>0</v>
      </c>
      <c r="DG281">
        <f t="shared" si="515"/>
        <v>0</v>
      </c>
      <c r="DH281">
        <f t="shared" si="515"/>
        <v>0</v>
      </c>
    </row>
    <row r="282" spans="1:112">
      <c r="A282">
        <f t="shared" si="498"/>
        <v>0</v>
      </c>
      <c r="B282">
        <f t="shared" si="498"/>
        <v>0</v>
      </c>
      <c r="C282">
        <f t="shared" ref="C282:AH282" si="544">C133</f>
        <v>0</v>
      </c>
      <c r="D282">
        <f t="shared" si="544"/>
        <v>0</v>
      </c>
      <c r="E282">
        <f t="shared" si="544"/>
        <v>0</v>
      </c>
      <c r="F282">
        <f t="shared" si="544"/>
        <v>0</v>
      </c>
      <c r="G282">
        <f t="shared" si="544"/>
        <v>0</v>
      </c>
      <c r="H282">
        <f t="shared" si="544"/>
        <v>0</v>
      </c>
      <c r="I282">
        <f t="shared" si="544"/>
        <v>0</v>
      </c>
      <c r="J282">
        <f t="shared" si="544"/>
        <v>0</v>
      </c>
      <c r="K282">
        <f t="shared" si="544"/>
        <v>0</v>
      </c>
      <c r="L282">
        <f t="shared" si="544"/>
        <v>0</v>
      </c>
      <c r="M282">
        <f t="shared" si="544"/>
        <v>0</v>
      </c>
      <c r="N282">
        <f t="shared" si="544"/>
        <v>0</v>
      </c>
      <c r="O282">
        <f t="shared" si="544"/>
        <v>0</v>
      </c>
      <c r="P282">
        <f t="shared" si="544"/>
        <v>0</v>
      </c>
      <c r="Q282">
        <f t="shared" si="544"/>
        <v>0</v>
      </c>
      <c r="R282">
        <f t="shared" si="544"/>
        <v>0</v>
      </c>
      <c r="S282">
        <f t="shared" si="544"/>
        <v>0</v>
      </c>
      <c r="T282">
        <f t="shared" si="544"/>
        <v>0</v>
      </c>
      <c r="U282">
        <f t="shared" si="544"/>
        <v>0</v>
      </c>
      <c r="V282">
        <f t="shared" si="544"/>
        <v>0</v>
      </c>
      <c r="W282">
        <f t="shared" si="544"/>
        <v>0</v>
      </c>
      <c r="X282">
        <f t="shared" si="544"/>
        <v>0</v>
      </c>
      <c r="Y282">
        <f t="shared" si="544"/>
        <v>0</v>
      </c>
      <c r="Z282">
        <f t="shared" si="544"/>
        <v>0</v>
      </c>
      <c r="AA282">
        <f t="shared" si="544"/>
        <v>0</v>
      </c>
      <c r="AB282">
        <f t="shared" si="544"/>
        <v>0</v>
      </c>
      <c r="AC282">
        <f t="shared" si="544"/>
        <v>0</v>
      </c>
      <c r="AD282">
        <f t="shared" si="544"/>
        <v>0</v>
      </c>
      <c r="AE282">
        <f t="shared" si="544"/>
        <v>0</v>
      </c>
      <c r="AF282">
        <f t="shared" si="544"/>
        <v>0</v>
      </c>
      <c r="AG282">
        <f t="shared" si="544"/>
        <v>0</v>
      </c>
      <c r="AH282">
        <f t="shared" si="544"/>
        <v>0</v>
      </c>
      <c r="AI282">
        <f t="shared" ref="AI282:BN282" si="545">AI133</f>
        <v>0</v>
      </c>
      <c r="AJ282">
        <f t="shared" si="545"/>
        <v>0</v>
      </c>
      <c r="AK282">
        <f t="shared" si="545"/>
        <v>0</v>
      </c>
      <c r="AL282">
        <f t="shared" si="545"/>
        <v>0</v>
      </c>
      <c r="AM282">
        <f t="shared" si="545"/>
        <v>0</v>
      </c>
      <c r="AN282">
        <f t="shared" si="545"/>
        <v>0</v>
      </c>
      <c r="AO282">
        <f t="shared" si="545"/>
        <v>0</v>
      </c>
      <c r="AP282">
        <f t="shared" si="545"/>
        <v>0</v>
      </c>
      <c r="AQ282">
        <f t="shared" si="545"/>
        <v>0</v>
      </c>
      <c r="AR282">
        <f t="shared" si="545"/>
        <v>0</v>
      </c>
      <c r="AS282">
        <f t="shared" si="545"/>
        <v>0</v>
      </c>
      <c r="AT282">
        <f t="shared" si="545"/>
        <v>0</v>
      </c>
      <c r="AU282">
        <f t="shared" si="545"/>
        <v>0</v>
      </c>
      <c r="AV282">
        <f t="shared" si="545"/>
        <v>0</v>
      </c>
      <c r="AW282">
        <f t="shared" si="545"/>
        <v>0</v>
      </c>
      <c r="AX282">
        <f t="shared" si="545"/>
        <v>0</v>
      </c>
      <c r="AY282">
        <f t="shared" si="545"/>
        <v>0</v>
      </c>
      <c r="AZ282">
        <f t="shared" si="545"/>
        <v>0</v>
      </c>
      <c r="BA282">
        <f t="shared" si="545"/>
        <v>0</v>
      </c>
      <c r="BB282">
        <f t="shared" si="545"/>
        <v>0</v>
      </c>
      <c r="BC282">
        <f t="shared" si="545"/>
        <v>0</v>
      </c>
      <c r="BD282">
        <f t="shared" si="545"/>
        <v>0</v>
      </c>
      <c r="BE282">
        <f t="shared" si="545"/>
        <v>0</v>
      </c>
      <c r="BF282">
        <f t="shared" si="545"/>
        <v>0</v>
      </c>
      <c r="BG282">
        <f t="shared" si="545"/>
        <v>0</v>
      </c>
      <c r="BH282">
        <f t="shared" si="545"/>
        <v>0</v>
      </c>
      <c r="BI282">
        <f t="shared" si="545"/>
        <v>0</v>
      </c>
      <c r="BJ282">
        <f t="shared" si="545"/>
        <v>0</v>
      </c>
      <c r="BK282">
        <f t="shared" si="545"/>
        <v>0</v>
      </c>
      <c r="BL282">
        <f t="shared" si="545"/>
        <v>0</v>
      </c>
      <c r="BM282">
        <f t="shared" si="545"/>
        <v>0</v>
      </c>
      <c r="BN282">
        <f t="shared" si="545"/>
        <v>0</v>
      </c>
      <c r="BO282">
        <f t="shared" ref="BO282:CT282" si="546">BO133</f>
        <v>0</v>
      </c>
      <c r="BP282">
        <f t="shared" si="546"/>
        <v>0</v>
      </c>
      <c r="BQ282">
        <f t="shared" si="546"/>
        <v>0</v>
      </c>
      <c r="BR282">
        <f t="shared" si="546"/>
        <v>0</v>
      </c>
      <c r="BS282">
        <f t="shared" si="546"/>
        <v>0</v>
      </c>
      <c r="BT282">
        <f t="shared" si="546"/>
        <v>0</v>
      </c>
      <c r="BU282">
        <f t="shared" si="546"/>
        <v>0</v>
      </c>
      <c r="BV282">
        <f t="shared" si="546"/>
        <v>0</v>
      </c>
      <c r="BW282">
        <f t="shared" si="546"/>
        <v>0</v>
      </c>
      <c r="BX282">
        <f t="shared" si="546"/>
        <v>0</v>
      </c>
      <c r="BY282">
        <f t="shared" si="546"/>
        <v>0</v>
      </c>
      <c r="BZ282">
        <f t="shared" si="546"/>
        <v>0</v>
      </c>
      <c r="CA282">
        <f t="shared" si="546"/>
        <v>0</v>
      </c>
      <c r="CB282">
        <f t="shared" si="546"/>
        <v>0</v>
      </c>
      <c r="CC282">
        <f t="shared" si="546"/>
        <v>0</v>
      </c>
      <c r="CD282">
        <f t="shared" si="546"/>
        <v>0</v>
      </c>
      <c r="CE282">
        <f t="shared" si="546"/>
        <v>0</v>
      </c>
      <c r="CF282">
        <f t="shared" si="546"/>
        <v>0</v>
      </c>
      <c r="CG282">
        <f t="shared" si="546"/>
        <v>0</v>
      </c>
      <c r="CH282">
        <f t="shared" si="546"/>
        <v>0</v>
      </c>
      <c r="CI282">
        <f t="shared" si="546"/>
        <v>0</v>
      </c>
      <c r="CJ282">
        <f t="shared" si="546"/>
        <v>0</v>
      </c>
      <c r="CK282">
        <f t="shared" si="546"/>
        <v>0</v>
      </c>
      <c r="CL282">
        <f t="shared" si="546"/>
        <v>0</v>
      </c>
      <c r="CM282">
        <f t="shared" si="546"/>
        <v>0</v>
      </c>
      <c r="CN282">
        <f t="shared" si="546"/>
        <v>0</v>
      </c>
      <c r="CO282">
        <f t="shared" si="546"/>
        <v>0</v>
      </c>
      <c r="CP282">
        <f t="shared" si="546"/>
        <v>0</v>
      </c>
      <c r="CQ282">
        <f t="shared" si="546"/>
        <v>0</v>
      </c>
      <c r="CR282">
        <f t="shared" si="546"/>
        <v>0</v>
      </c>
      <c r="CS282">
        <f t="shared" si="546"/>
        <v>0</v>
      </c>
      <c r="CT282">
        <f t="shared" si="546"/>
        <v>0</v>
      </c>
      <c r="CU282">
        <f t="shared" ref="CU282:DC282" si="547">CU133</f>
        <v>0</v>
      </c>
      <c r="CV282">
        <f t="shared" si="547"/>
        <v>0</v>
      </c>
      <c r="CW282">
        <f t="shared" si="547"/>
        <v>0</v>
      </c>
      <c r="CX282">
        <f t="shared" si="547"/>
        <v>0</v>
      </c>
      <c r="CY282">
        <f t="shared" si="547"/>
        <v>0</v>
      </c>
      <c r="CZ282">
        <f t="shared" si="547"/>
        <v>0</v>
      </c>
      <c r="DA282">
        <f t="shared" si="547"/>
        <v>0</v>
      </c>
      <c r="DB282">
        <f t="shared" si="547"/>
        <v>0</v>
      </c>
      <c r="DC282">
        <f t="shared" si="547"/>
        <v>0</v>
      </c>
      <c r="DD282">
        <f t="shared" si="515"/>
        <v>0</v>
      </c>
      <c r="DE282">
        <f t="shared" si="515"/>
        <v>0</v>
      </c>
      <c r="DF282">
        <f t="shared" si="515"/>
        <v>0</v>
      </c>
      <c r="DG282">
        <f t="shared" si="515"/>
        <v>0</v>
      </c>
      <c r="DH282">
        <f t="shared" si="515"/>
        <v>0</v>
      </c>
    </row>
    <row r="283" spans="1:112">
      <c r="A283">
        <f t="shared" si="498"/>
        <v>0</v>
      </c>
      <c r="B283">
        <f t="shared" si="498"/>
        <v>0</v>
      </c>
      <c r="C283">
        <f t="shared" ref="C283:AH283" si="548">C134</f>
        <v>0</v>
      </c>
      <c r="D283">
        <f t="shared" si="548"/>
        <v>0</v>
      </c>
      <c r="E283">
        <f t="shared" si="548"/>
        <v>0</v>
      </c>
      <c r="F283">
        <f t="shared" si="548"/>
        <v>0</v>
      </c>
      <c r="G283">
        <f t="shared" si="548"/>
        <v>0</v>
      </c>
      <c r="H283">
        <f t="shared" si="548"/>
        <v>0</v>
      </c>
      <c r="I283">
        <f t="shared" si="548"/>
        <v>0</v>
      </c>
      <c r="J283">
        <f t="shared" si="548"/>
        <v>0</v>
      </c>
      <c r="K283">
        <f t="shared" si="548"/>
        <v>0</v>
      </c>
      <c r="L283">
        <f t="shared" si="548"/>
        <v>0</v>
      </c>
      <c r="M283">
        <f t="shared" si="548"/>
        <v>0</v>
      </c>
      <c r="N283">
        <f t="shared" si="548"/>
        <v>0</v>
      </c>
      <c r="O283">
        <f t="shared" si="548"/>
        <v>0</v>
      </c>
      <c r="P283">
        <f t="shared" si="548"/>
        <v>0</v>
      </c>
      <c r="Q283">
        <f t="shared" si="548"/>
        <v>0</v>
      </c>
      <c r="R283">
        <f t="shared" si="548"/>
        <v>0</v>
      </c>
      <c r="S283">
        <f t="shared" si="548"/>
        <v>0</v>
      </c>
      <c r="T283">
        <f t="shared" si="548"/>
        <v>0</v>
      </c>
      <c r="U283">
        <f t="shared" si="548"/>
        <v>0</v>
      </c>
      <c r="V283">
        <f t="shared" si="548"/>
        <v>0</v>
      </c>
      <c r="W283">
        <f t="shared" si="548"/>
        <v>0</v>
      </c>
      <c r="X283">
        <f t="shared" si="548"/>
        <v>0</v>
      </c>
      <c r="Y283">
        <f t="shared" si="548"/>
        <v>0</v>
      </c>
      <c r="Z283">
        <f t="shared" si="548"/>
        <v>0</v>
      </c>
      <c r="AA283">
        <f t="shared" si="548"/>
        <v>0</v>
      </c>
      <c r="AB283">
        <f t="shared" si="548"/>
        <v>0</v>
      </c>
      <c r="AC283">
        <f t="shared" si="548"/>
        <v>0</v>
      </c>
      <c r="AD283">
        <f t="shared" si="548"/>
        <v>0</v>
      </c>
      <c r="AE283">
        <f t="shared" si="548"/>
        <v>0</v>
      </c>
      <c r="AF283">
        <f t="shared" si="548"/>
        <v>0</v>
      </c>
      <c r="AG283">
        <f t="shared" si="548"/>
        <v>0</v>
      </c>
      <c r="AH283">
        <f t="shared" si="548"/>
        <v>0</v>
      </c>
      <c r="AI283">
        <f t="shared" ref="AI283:BN283" si="549">AI134</f>
        <v>0</v>
      </c>
      <c r="AJ283">
        <f t="shared" si="549"/>
        <v>0</v>
      </c>
      <c r="AK283">
        <f t="shared" si="549"/>
        <v>0</v>
      </c>
      <c r="AL283">
        <f t="shared" si="549"/>
        <v>0</v>
      </c>
      <c r="AM283">
        <f t="shared" si="549"/>
        <v>0</v>
      </c>
      <c r="AN283">
        <f t="shared" si="549"/>
        <v>0</v>
      </c>
      <c r="AO283">
        <f t="shared" si="549"/>
        <v>0</v>
      </c>
      <c r="AP283">
        <f t="shared" si="549"/>
        <v>0</v>
      </c>
      <c r="AQ283">
        <f t="shared" si="549"/>
        <v>0</v>
      </c>
      <c r="AR283">
        <f t="shared" si="549"/>
        <v>0</v>
      </c>
      <c r="AS283">
        <f t="shared" si="549"/>
        <v>0</v>
      </c>
      <c r="AT283">
        <f t="shared" si="549"/>
        <v>0</v>
      </c>
      <c r="AU283">
        <f t="shared" si="549"/>
        <v>0</v>
      </c>
      <c r="AV283">
        <f t="shared" si="549"/>
        <v>0</v>
      </c>
      <c r="AW283">
        <f t="shared" si="549"/>
        <v>0</v>
      </c>
      <c r="AX283">
        <f t="shared" si="549"/>
        <v>0</v>
      </c>
      <c r="AY283">
        <f t="shared" si="549"/>
        <v>0</v>
      </c>
      <c r="AZ283">
        <f t="shared" si="549"/>
        <v>0</v>
      </c>
      <c r="BA283">
        <f t="shared" si="549"/>
        <v>0</v>
      </c>
      <c r="BB283">
        <f t="shared" si="549"/>
        <v>0</v>
      </c>
      <c r="BC283">
        <f t="shared" si="549"/>
        <v>0</v>
      </c>
      <c r="BD283">
        <f t="shared" si="549"/>
        <v>0</v>
      </c>
      <c r="BE283">
        <f t="shared" si="549"/>
        <v>0</v>
      </c>
      <c r="BF283">
        <f t="shared" si="549"/>
        <v>0</v>
      </c>
      <c r="BG283">
        <f t="shared" si="549"/>
        <v>0</v>
      </c>
      <c r="BH283">
        <f t="shared" si="549"/>
        <v>0</v>
      </c>
      <c r="BI283">
        <f t="shared" si="549"/>
        <v>0</v>
      </c>
      <c r="BJ283">
        <f t="shared" si="549"/>
        <v>0</v>
      </c>
      <c r="BK283">
        <f t="shared" si="549"/>
        <v>0</v>
      </c>
      <c r="BL283">
        <f t="shared" si="549"/>
        <v>0</v>
      </c>
      <c r="BM283">
        <f t="shared" si="549"/>
        <v>0</v>
      </c>
      <c r="BN283">
        <f t="shared" si="549"/>
        <v>0</v>
      </c>
      <c r="BO283">
        <f t="shared" ref="BO283:CT283" si="550">BO134</f>
        <v>0</v>
      </c>
      <c r="BP283">
        <f t="shared" si="550"/>
        <v>0</v>
      </c>
      <c r="BQ283">
        <f t="shared" si="550"/>
        <v>0</v>
      </c>
      <c r="BR283">
        <f t="shared" si="550"/>
        <v>0</v>
      </c>
      <c r="BS283">
        <f t="shared" si="550"/>
        <v>0</v>
      </c>
      <c r="BT283">
        <f t="shared" si="550"/>
        <v>0</v>
      </c>
      <c r="BU283">
        <f t="shared" si="550"/>
        <v>0</v>
      </c>
      <c r="BV283">
        <f t="shared" si="550"/>
        <v>0</v>
      </c>
      <c r="BW283">
        <f t="shared" si="550"/>
        <v>0</v>
      </c>
      <c r="BX283">
        <f t="shared" si="550"/>
        <v>0</v>
      </c>
      <c r="BY283">
        <f t="shared" si="550"/>
        <v>0</v>
      </c>
      <c r="BZ283">
        <f t="shared" si="550"/>
        <v>0</v>
      </c>
      <c r="CA283">
        <f t="shared" si="550"/>
        <v>0</v>
      </c>
      <c r="CB283">
        <f t="shared" si="550"/>
        <v>0</v>
      </c>
      <c r="CC283">
        <f t="shared" si="550"/>
        <v>0</v>
      </c>
      <c r="CD283">
        <f t="shared" si="550"/>
        <v>0</v>
      </c>
      <c r="CE283">
        <f t="shared" si="550"/>
        <v>0</v>
      </c>
      <c r="CF283">
        <f t="shared" si="550"/>
        <v>0</v>
      </c>
      <c r="CG283">
        <f t="shared" si="550"/>
        <v>0</v>
      </c>
      <c r="CH283">
        <f t="shared" si="550"/>
        <v>0</v>
      </c>
      <c r="CI283">
        <f t="shared" si="550"/>
        <v>0</v>
      </c>
      <c r="CJ283">
        <f t="shared" si="550"/>
        <v>0</v>
      </c>
      <c r="CK283">
        <f t="shared" si="550"/>
        <v>0</v>
      </c>
      <c r="CL283">
        <f t="shared" si="550"/>
        <v>0</v>
      </c>
      <c r="CM283">
        <f t="shared" si="550"/>
        <v>0</v>
      </c>
      <c r="CN283">
        <f t="shared" si="550"/>
        <v>0</v>
      </c>
      <c r="CO283">
        <f t="shared" si="550"/>
        <v>0</v>
      </c>
      <c r="CP283">
        <f t="shared" si="550"/>
        <v>0</v>
      </c>
      <c r="CQ283">
        <f t="shared" si="550"/>
        <v>0</v>
      </c>
      <c r="CR283">
        <f t="shared" si="550"/>
        <v>0</v>
      </c>
      <c r="CS283">
        <f t="shared" si="550"/>
        <v>0</v>
      </c>
      <c r="CT283">
        <f t="shared" si="550"/>
        <v>0</v>
      </c>
      <c r="CU283">
        <f t="shared" ref="CU283:DC283" si="551">CU134</f>
        <v>0</v>
      </c>
      <c r="CV283">
        <f t="shared" si="551"/>
        <v>0</v>
      </c>
      <c r="CW283">
        <f t="shared" si="551"/>
        <v>0</v>
      </c>
      <c r="CX283">
        <f t="shared" si="551"/>
        <v>0</v>
      </c>
      <c r="CY283">
        <f t="shared" si="551"/>
        <v>0</v>
      </c>
      <c r="CZ283">
        <f t="shared" si="551"/>
        <v>0</v>
      </c>
      <c r="DA283">
        <f t="shared" si="551"/>
        <v>0</v>
      </c>
      <c r="DB283">
        <f t="shared" si="551"/>
        <v>0</v>
      </c>
      <c r="DC283">
        <f t="shared" si="551"/>
        <v>0</v>
      </c>
      <c r="DD283">
        <f t="shared" si="515"/>
        <v>0</v>
      </c>
      <c r="DE283">
        <f t="shared" si="515"/>
        <v>0</v>
      </c>
      <c r="DF283">
        <f t="shared" si="515"/>
        <v>0</v>
      </c>
      <c r="DG283">
        <f t="shared" si="515"/>
        <v>0</v>
      </c>
      <c r="DH283">
        <f t="shared" si="515"/>
        <v>0</v>
      </c>
    </row>
    <row r="284" spans="1:112">
      <c r="A284">
        <f t="shared" ref="A284:BL284" si="552">A135</f>
        <v>0</v>
      </c>
      <c r="B284">
        <f t="shared" si="552"/>
        <v>0</v>
      </c>
      <c r="C284">
        <f t="shared" si="552"/>
        <v>0</v>
      </c>
      <c r="D284">
        <f t="shared" si="552"/>
        <v>0</v>
      </c>
      <c r="E284">
        <f t="shared" si="552"/>
        <v>0</v>
      </c>
      <c r="F284">
        <f t="shared" si="552"/>
        <v>0</v>
      </c>
      <c r="G284">
        <f t="shared" si="552"/>
        <v>0</v>
      </c>
      <c r="H284">
        <f t="shared" si="552"/>
        <v>0</v>
      </c>
      <c r="I284">
        <f t="shared" si="552"/>
        <v>0</v>
      </c>
      <c r="J284">
        <f t="shared" si="552"/>
        <v>0</v>
      </c>
      <c r="K284">
        <f t="shared" si="552"/>
        <v>0</v>
      </c>
      <c r="L284">
        <f t="shared" si="552"/>
        <v>0</v>
      </c>
      <c r="M284">
        <f t="shared" si="552"/>
        <v>0</v>
      </c>
      <c r="N284">
        <f t="shared" si="552"/>
        <v>0</v>
      </c>
      <c r="O284">
        <f t="shared" si="552"/>
        <v>0</v>
      </c>
      <c r="P284">
        <f t="shared" si="552"/>
        <v>0</v>
      </c>
      <c r="Q284">
        <f t="shared" si="552"/>
        <v>0</v>
      </c>
      <c r="R284">
        <f t="shared" si="552"/>
        <v>0</v>
      </c>
      <c r="S284">
        <f t="shared" si="552"/>
        <v>0</v>
      </c>
      <c r="T284">
        <f t="shared" si="552"/>
        <v>0</v>
      </c>
      <c r="U284">
        <f t="shared" si="552"/>
        <v>0</v>
      </c>
      <c r="V284">
        <f t="shared" si="552"/>
        <v>0</v>
      </c>
      <c r="W284">
        <f t="shared" si="552"/>
        <v>0</v>
      </c>
      <c r="X284">
        <f t="shared" si="552"/>
        <v>0</v>
      </c>
      <c r="Y284">
        <f t="shared" si="552"/>
        <v>0</v>
      </c>
      <c r="Z284">
        <f t="shared" si="552"/>
        <v>0</v>
      </c>
      <c r="AA284">
        <f t="shared" si="552"/>
        <v>0</v>
      </c>
      <c r="AB284">
        <f t="shared" si="552"/>
        <v>0</v>
      </c>
      <c r="AC284">
        <f t="shared" si="552"/>
        <v>0</v>
      </c>
      <c r="AD284">
        <f t="shared" si="552"/>
        <v>0</v>
      </c>
      <c r="AE284">
        <f t="shared" si="552"/>
        <v>0</v>
      </c>
      <c r="AF284">
        <f t="shared" si="552"/>
        <v>0</v>
      </c>
      <c r="AG284">
        <f t="shared" si="552"/>
        <v>0</v>
      </c>
      <c r="AH284">
        <f t="shared" si="552"/>
        <v>0</v>
      </c>
      <c r="AI284">
        <f t="shared" si="552"/>
        <v>0</v>
      </c>
      <c r="AJ284">
        <f t="shared" si="552"/>
        <v>0</v>
      </c>
      <c r="AK284">
        <f t="shared" si="552"/>
        <v>0</v>
      </c>
      <c r="AL284">
        <f t="shared" si="552"/>
        <v>0</v>
      </c>
      <c r="AM284">
        <f t="shared" si="552"/>
        <v>0</v>
      </c>
      <c r="AN284">
        <f t="shared" si="552"/>
        <v>0</v>
      </c>
      <c r="AO284">
        <f t="shared" si="552"/>
        <v>0</v>
      </c>
      <c r="AP284">
        <f t="shared" si="552"/>
        <v>0</v>
      </c>
      <c r="AQ284">
        <f t="shared" si="552"/>
        <v>0</v>
      </c>
      <c r="AR284">
        <f t="shared" si="552"/>
        <v>0</v>
      </c>
      <c r="AS284">
        <f t="shared" si="552"/>
        <v>0</v>
      </c>
      <c r="AT284">
        <f t="shared" si="552"/>
        <v>0</v>
      </c>
      <c r="AU284">
        <f t="shared" si="552"/>
        <v>0</v>
      </c>
      <c r="AV284">
        <f t="shared" si="552"/>
        <v>0</v>
      </c>
      <c r="AW284">
        <f t="shared" si="552"/>
        <v>0</v>
      </c>
      <c r="AX284">
        <f t="shared" si="552"/>
        <v>0</v>
      </c>
      <c r="AY284">
        <f t="shared" si="552"/>
        <v>0</v>
      </c>
      <c r="AZ284">
        <f t="shared" si="552"/>
        <v>0</v>
      </c>
      <c r="BA284">
        <f t="shared" si="552"/>
        <v>0</v>
      </c>
      <c r="BB284">
        <f t="shared" si="552"/>
        <v>0</v>
      </c>
      <c r="BC284">
        <f t="shared" si="552"/>
        <v>0</v>
      </c>
      <c r="BD284">
        <f t="shared" si="552"/>
        <v>0</v>
      </c>
      <c r="BE284">
        <f t="shared" si="552"/>
        <v>0</v>
      </c>
      <c r="BF284">
        <f t="shared" si="552"/>
        <v>0</v>
      </c>
      <c r="BG284">
        <f t="shared" si="552"/>
        <v>0</v>
      </c>
      <c r="BH284">
        <f t="shared" si="552"/>
        <v>0</v>
      </c>
      <c r="BI284">
        <f t="shared" si="552"/>
        <v>0</v>
      </c>
      <c r="BJ284">
        <f t="shared" si="552"/>
        <v>0</v>
      </c>
      <c r="BK284">
        <f t="shared" si="552"/>
        <v>0</v>
      </c>
      <c r="BL284">
        <f t="shared" si="552"/>
        <v>0</v>
      </c>
      <c r="BM284">
        <f t="shared" ref="BM284:DH284" si="553">BM135</f>
        <v>0</v>
      </c>
      <c r="BN284">
        <f t="shared" si="553"/>
        <v>0</v>
      </c>
      <c r="BO284">
        <f t="shared" si="553"/>
        <v>0</v>
      </c>
      <c r="BP284">
        <f t="shared" si="553"/>
        <v>0</v>
      </c>
      <c r="BQ284">
        <f t="shared" si="553"/>
        <v>0</v>
      </c>
      <c r="BR284">
        <f t="shared" si="553"/>
        <v>0</v>
      </c>
      <c r="BS284">
        <f t="shared" si="553"/>
        <v>0</v>
      </c>
      <c r="BT284">
        <f t="shared" si="553"/>
        <v>0</v>
      </c>
      <c r="BU284">
        <f t="shared" si="553"/>
        <v>0</v>
      </c>
      <c r="BV284">
        <f t="shared" si="553"/>
        <v>0</v>
      </c>
      <c r="BW284">
        <f t="shared" si="553"/>
        <v>0</v>
      </c>
      <c r="BX284">
        <f t="shared" si="553"/>
        <v>0</v>
      </c>
      <c r="BY284">
        <f t="shared" si="553"/>
        <v>0</v>
      </c>
      <c r="BZ284">
        <f t="shared" si="553"/>
        <v>0</v>
      </c>
      <c r="CA284">
        <f t="shared" si="553"/>
        <v>0</v>
      </c>
      <c r="CB284">
        <f t="shared" si="553"/>
        <v>0</v>
      </c>
      <c r="CC284">
        <f t="shared" si="553"/>
        <v>0</v>
      </c>
      <c r="CD284">
        <f t="shared" si="553"/>
        <v>0</v>
      </c>
      <c r="CE284">
        <f t="shared" si="553"/>
        <v>0</v>
      </c>
      <c r="CF284">
        <f t="shared" si="553"/>
        <v>0</v>
      </c>
      <c r="CG284">
        <f t="shared" si="553"/>
        <v>0</v>
      </c>
      <c r="CH284">
        <f t="shared" si="553"/>
        <v>0</v>
      </c>
      <c r="CI284">
        <f t="shared" si="553"/>
        <v>0</v>
      </c>
      <c r="CJ284">
        <f t="shared" si="553"/>
        <v>0</v>
      </c>
      <c r="CK284">
        <f t="shared" si="553"/>
        <v>0</v>
      </c>
      <c r="CL284">
        <f t="shared" si="553"/>
        <v>0</v>
      </c>
      <c r="CM284">
        <f t="shared" si="553"/>
        <v>0</v>
      </c>
      <c r="CN284">
        <f t="shared" si="553"/>
        <v>0</v>
      </c>
      <c r="CO284">
        <f t="shared" si="553"/>
        <v>0</v>
      </c>
      <c r="CP284">
        <f t="shared" si="553"/>
        <v>0</v>
      </c>
      <c r="CQ284">
        <f t="shared" si="553"/>
        <v>0</v>
      </c>
      <c r="CR284">
        <f t="shared" si="553"/>
        <v>0</v>
      </c>
      <c r="CS284">
        <f t="shared" si="553"/>
        <v>0</v>
      </c>
      <c r="CT284">
        <f t="shared" si="553"/>
        <v>0</v>
      </c>
      <c r="CU284">
        <f t="shared" si="553"/>
        <v>0</v>
      </c>
      <c r="CV284">
        <f t="shared" si="553"/>
        <v>0</v>
      </c>
      <c r="CW284">
        <f t="shared" si="553"/>
        <v>0</v>
      </c>
      <c r="CX284">
        <f t="shared" si="553"/>
        <v>0</v>
      </c>
      <c r="CY284">
        <f t="shared" si="553"/>
        <v>0</v>
      </c>
      <c r="CZ284">
        <f t="shared" si="553"/>
        <v>0</v>
      </c>
      <c r="DA284">
        <f t="shared" si="553"/>
        <v>0</v>
      </c>
      <c r="DB284">
        <f t="shared" si="553"/>
        <v>0</v>
      </c>
      <c r="DC284">
        <f t="shared" si="553"/>
        <v>0</v>
      </c>
      <c r="DD284">
        <f t="shared" si="553"/>
        <v>0</v>
      </c>
      <c r="DE284">
        <f t="shared" si="553"/>
        <v>0</v>
      </c>
      <c r="DF284">
        <f t="shared" si="553"/>
        <v>0</v>
      </c>
      <c r="DG284">
        <f t="shared" si="553"/>
        <v>0</v>
      </c>
      <c r="DH284">
        <f t="shared" si="553"/>
        <v>0</v>
      </c>
    </row>
    <row r="285" spans="1:112">
      <c r="A285">
        <f t="shared" ref="A285:BL285" si="554">A136</f>
        <v>0</v>
      </c>
      <c r="B285">
        <f t="shared" si="554"/>
        <v>0</v>
      </c>
      <c r="C285">
        <f t="shared" si="554"/>
        <v>0</v>
      </c>
      <c r="D285">
        <f t="shared" si="554"/>
        <v>0</v>
      </c>
      <c r="E285">
        <f t="shared" si="554"/>
        <v>0</v>
      </c>
      <c r="F285">
        <f t="shared" si="554"/>
        <v>0</v>
      </c>
      <c r="G285">
        <f t="shared" si="554"/>
        <v>0</v>
      </c>
      <c r="H285">
        <f t="shared" si="554"/>
        <v>0</v>
      </c>
      <c r="I285">
        <f t="shared" si="554"/>
        <v>0</v>
      </c>
      <c r="J285">
        <f t="shared" si="554"/>
        <v>0</v>
      </c>
      <c r="K285">
        <f t="shared" si="554"/>
        <v>0</v>
      </c>
      <c r="L285">
        <f t="shared" si="554"/>
        <v>0</v>
      </c>
      <c r="M285">
        <f t="shared" si="554"/>
        <v>0</v>
      </c>
      <c r="N285">
        <f t="shared" si="554"/>
        <v>0</v>
      </c>
      <c r="O285">
        <f t="shared" si="554"/>
        <v>0</v>
      </c>
      <c r="P285">
        <f t="shared" si="554"/>
        <v>0</v>
      </c>
      <c r="Q285">
        <f t="shared" si="554"/>
        <v>0</v>
      </c>
      <c r="R285">
        <f t="shared" si="554"/>
        <v>0</v>
      </c>
      <c r="S285">
        <f t="shared" si="554"/>
        <v>0</v>
      </c>
      <c r="T285">
        <f t="shared" si="554"/>
        <v>0</v>
      </c>
      <c r="U285">
        <f t="shared" si="554"/>
        <v>0</v>
      </c>
      <c r="V285">
        <f t="shared" si="554"/>
        <v>0</v>
      </c>
      <c r="W285">
        <f t="shared" si="554"/>
        <v>0</v>
      </c>
      <c r="X285">
        <f t="shared" si="554"/>
        <v>0</v>
      </c>
      <c r="Y285">
        <f t="shared" si="554"/>
        <v>0</v>
      </c>
      <c r="Z285">
        <f t="shared" si="554"/>
        <v>0</v>
      </c>
      <c r="AA285">
        <f t="shared" si="554"/>
        <v>0</v>
      </c>
      <c r="AB285">
        <f t="shared" si="554"/>
        <v>0</v>
      </c>
      <c r="AC285">
        <f t="shared" si="554"/>
        <v>0</v>
      </c>
      <c r="AD285">
        <f t="shared" si="554"/>
        <v>0</v>
      </c>
      <c r="AE285">
        <f t="shared" si="554"/>
        <v>0</v>
      </c>
      <c r="AF285">
        <f t="shared" si="554"/>
        <v>0</v>
      </c>
      <c r="AG285">
        <f t="shared" si="554"/>
        <v>0</v>
      </c>
      <c r="AH285">
        <f t="shared" si="554"/>
        <v>0</v>
      </c>
      <c r="AI285">
        <f t="shared" si="554"/>
        <v>0</v>
      </c>
      <c r="AJ285">
        <f t="shared" si="554"/>
        <v>0</v>
      </c>
      <c r="AK285">
        <f t="shared" si="554"/>
        <v>0</v>
      </c>
      <c r="AL285">
        <f t="shared" si="554"/>
        <v>0</v>
      </c>
      <c r="AM285">
        <f t="shared" si="554"/>
        <v>0</v>
      </c>
      <c r="AN285">
        <f t="shared" si="554"/>
        <v>0</v>
      </c>
      <c r="AO285">
        <f t="shared" si="554"/>
        <v>0</v>
      </c>
      <c r="AP285">
        <f t="shared" si="554"/>
        <v>0</v>
      </c>
      <c r="AQ285">
        <f t="shared" si="554"/>
        <v>0</v>
      </c>
      <c r="AR285">
        <f t="shared" si="554"/>
        <v>0</v>
      </c>
      <c r="AS285">
        <f t="shared" si="554"/>
        <v>0</v>
      </c>
      <c r="AT285">
        <f t="shared" si="554"/>
        <v>0</v>
      </c>
      <c r="AU285">
        <f t="shared" si="554"/>
        <v>0</v>
      </c>
      <c r="AV285">
        <f t="shared" si="554"/>
        <v>0</v>
      </c>
      <c r="AW285">
        <f t="shared" si="554"/>
        <v>0</v>
      </c>
      <c r="AX285">
        <f t="shared" si="554"/>
        <v>0</v>
      </c>
      <c r="AY285">
        <f t="shared" si="554"/>
        <v>0</v>
      </c>
      <c r="AZ285">
        <f t="shared" si="554"/>
        <v>0</v>
      </c>
      <c r="BA285">
        <f t="shared" si="554"/>
        <v>0</v>
      </c>
      <c r="BB285">
        <f t="shared" si="554"/>
        <v>0</v>
      </c>
      <c r="BC285">
        <f t="shared" si="554"/>
        <v>0</v>
      </c>
      <c r="BD285">
        <f t="shared" si="554"/>
        <v>0</v>
      </c>
      <c r="BE285">
        <f t="shared" si="554"/>
        <v>0</v>
      </c>
      <c r="BF285">
        <f t="shared" si="554"/>
        <v>0</v>
      </c>
      <c r="BG285">
        <f t="shared" si="554"/>
        <v>0</v>
      </c>
      <c r="BH285">
        <f t="shared" si="554"/>
        <v>0</v>
      </c>
      <c r="BI285">
        <f t="shared" si="554"/>
        <v>0</v>
      </c>
      <c r="BJ285">
        <f t="shared" si="554"/>
        <v>0</v>
      </c>
      <c r="BK285">
        <f t="shared" si="554"/>
        <v>0</v>
      </c>
      <c r="BL285">
        <f t="shared" si="554"/>
        <v>0</v>
      </c>
      <c r="BM285">
        <f t="shared" ref="BM285:DH285" si="555">BM136</f>
        <v>0</v>
      </c>
      <c r="BN285">
        <f t="shared" si="555"/>
        <v>0</v>
      </c>
      <c r="BO285">
        <f t="shared" si="555"/>
        <v>0</v>
      </c>
      <c r="BP285">
        <f t="shared" si="555"/>
        <v>0</v>
      </c>
      <c r="BQ285">
        <f t="shared" si="555"/>
        <v>0</v>
      </c>
      <c r="BR285">
        <f t="shared" si="555"/>
        <v>0</v>
      </c>
      <c r="BS285">
        <f t="shared" si="555"/>
        <v>0</v>
      </c>
      <c r="BT285">
        <f t="shared" si="555"/>
        <v>0</v>
      </c>
      <c r="BU285">
        <f t="shared" si="555"/>
        <v>0</v>
      </c>
      <c r="BV285">
        <f t="shared" si="555"/>
        <v>0</v>
      </c>
      <c r="BW285">
        <f t="shared" si="555"/>
        <v>0</v>
      </c>
      <c r="BX285">
        <f t="shared" si="555"/>
        <v>0</v>
      </c>
      <c r="BY285">
        <f t="shared" si="555"/>
        <v>0</v>
      </c>
      <c r="BZ285">
        <f t="shared" si="555"/>
        <v>0</v>
      </c>
      <c r="CA285">
        <f t="shared" si="555"/>
        <v>0</v>
      </c>
      <c r="CB285">
        <f t="shared" si="555"/>
        <v>0</v>
      </c>
      <c r="CC285">
        <f t="shared" si="555"/>
        <v>0</v>
      </c>
      <c r="CD285">
        <f t="shared" si="555"/>
        <v>0</v>
      </c>
      <c r="CE285">
        <f t="shared" si="555"/>
        <v>0</v>
      </c>
      <c r="CF285">
        <f t="shared" si="555"/>
        <v>0</v>
      </c>
      <c r="CG285">
        <f t="shared" si="555"/>
        <v>0</v>
      </c>
      <c r="CH285">
        <f t="shared" si="555"/>
        <v>0</v>
      </c>
      <c r="CI285">
        <f t="shared" si="555"/>
        <v>0</v>
      </c>
      <c r="CJ285">
        <f t="shared" si="555"/>
        <v>0</v>
      </c>
      <c r="CK285">
        <f t="shared" si="555"/>
        <v>0</v>
      </c>
      <c r="CL285">
        <f t="shared" si="555"/>
        <v>0</v>
      </c>
      <c r="CM285">
        <f t="shared" si="555"/>
        <v>0</v>
      </c>
      <c r="CN285">
        <f t="shared" si="555"/>
        <v>0</v>
      </c>
      <c r="CO285">
        <f t="shared" si="555"/>
        <v>0</v>
      </c>
      <c r="CP285">
        <f t="shared" si="555"/>
        <v>0</v>
      </c>
      <c r="CQ285">
        <f t="shared" si="555"/>
        <v>0</v>
      </c>
      <c r="CR285">
        <f t="shared" si="555"/>
        <v>0</v>
      </c>
      <c r="CS285">
        <f t="shared" si="555"/>
        <v>0</v>
      </c>
      <c r="CT285">
        <f t="shared" si="555"/>
        <v>0</v>
      </c>
      <c r="CU285">
        <f t="shared" si="555"/>
        <v>0</v>
      </c>
      <c r="CV285">
        <f t="shared" si="555"/>
        <v>0</v>
      </c>
      <c r="CW285">
        <f t="shared" si="555"/>
        <v>0</v>
      </c>
      <c r="CX285">
        <f t="shared" si="555"/>
        <v>0</v>
      </c>
      <c r="CY285">
        <f t="shared" si="555"/>
        <v>0</v>
      </c>
      <c r="CZ285">
        <f t="shared" si="555"/>
        <v>0</v>
      </c>
      <c r="DA285">
        <f t="shared" si="555"/>
        <v>0</v>
      </c>
      <c r="DB285">
        <f t="shared" si="555"/>
        <v>0</v>
      </c>
      <c r="DC285">
        <f t="shared" si="555"/>
        <v>0</v>
      </c>
      <c r="DD285">
        <f t="shared" si="555"/>
        <v>0</v>
      </c>
      <c r="DE285">
        <f t="shared" si="555"/>
        <v>0</v>
      </c>
      <c r="DF285">
        <f t="shared" si="555"/>
        <v>0</v>
      </c>
      <c r="DG285">
        <f t="shared" si="555"/>
        <v>0</v>
      </c>
      <c r="DH285">
        <f t="shared" si="555"/>
        <v>0</v>
      </c>
    </row>
    <row r="286" spans="1:112">
      <c r="A286">
        <f t="shared" ref="A286:BL286" si="556">A137</f>
        <v>0</v>
      </c>
      <c r="B286">
        <f t="shared" si="556"/>
        <v>0</v>
      </c>
      <c r="C286">
        <f t="shared" si="556"/>
        <v>0</v>
      </c>
      <c r="D286">
        <f t="shared" si="556"/>
        <v>0</v>
      </c>
      <c r="E286">
        <f t="shared" si="556"/>
        <v>0</v>
      </c>
      <c r="F286">
        <f t="shared" si="556"/>
        <v>0</v>
      </c>
      <c r="G286">
        <f t="shared" si="556"/>
        <v>0</v>
      </c>
      <c r="H286">
        <f t="shared" si="556"/>
        <v>0</v>
      </c>
      <c r="I286">
        <f t="shared" si="556"/>
        <v>0</v>
      </c>
      <c r="J286">
        <f t="shared" si="556"/>
        <v>0</v>
      </c>
      <c r="K286">
        <f t="shared" si="556"/>
        <v>0</v>
      </c>
      <c r="L286">
        <f t="shared" si="556"/>
        <v>0</v>
      </c>
      <c r="M286">
        <f t="shared" si="556"/>
        <v>0</v>
      </c>
      <c r="N286">
        <f t="shared" si="556"/>
        <v>0</v>
      </c>
      <c r="O286">
        <f t="shared" si="556"/>
        <v>0</v>
      </c>
      <c r="P286">
        <f t="shared" si="556"/>
        <v>0</v>
      </c>
      <c r="Q286">
        <f t="shared" si="556"/>
        <v>0</v>
      </c>
      <c r="R286">
        <f t="shared" si="556"/>
        <v>0</v>
      </c>
      <c r="S286">
        <f t="shared" si="556"/>
        <v>0</v>
      </c>
      <c r="T286">
        <f t="shared" si="556"/>
        <v>0</v>
      </c>
      <c r="U286">
        <f t="shared" si="556"/>
        <v>0</v>
      </c>
      <c r="V286">
        <f t="shared" si="556"/>
        <v>0</v>
      </c>
      <c r="W286">
        <f t="shared" si="556"/>
        <v>0</v>
      </c>
      <c r="X286">
        <f t="shared" si="556"/>
        <v>0</v>
      </c>
      <c r="Y286">
        <f t="shared" si="556"/>
        <v>0</v>
      </c>
      <c r="Z286">
        <f t="shared" si="556"/>
        <v>0</v>
      </c>
      <c r="AA286">
        <f t="shared" si="556"/>
        <v>0</v>
      </c>
      <c r="AB286">
        <f t="shared" si="556"/>
        <v>0</v>
      </c>
      <c r="AC286">
        <f t="shared" si="556"/>
        <v>0</v>
      </c>
      <c r="AD286">
        <f t="shared" si="556"/>
        <v>0</v>
      </c>
      <c r="AE286">
        <f t="shared" si="556"/>
        <v>0</v>
      </c>
      <c r="AF286">
        <f t="shared" si="556"/>
        <v>0</v>
      </c>
      <c r="AG286">
        <f t="shared" si="556"/>
        <v>0</v>
      </c>
      <c r="AH286">
        <f t="shared" si="556"/>
        <v>0</v>
      </c>
      <c r="AI286">
        <f t="shared" si="556"/>
        <v>0</v>
      </c>
      <c r="AJ286">
        <f t="shared" si="556"/>
        <v>0</v>
      </c>
      <c r="AK286">
        <f t="shared" si="556"/>
        <v>0</v>
      </c>
      <c r="AL286">
        <f t="shared" si="556"/>
        <v>0</v>
      </c>
      <c r="AM286">
        <f t="shared" si="556"/>
        <v>0</v>
      </c>
      <c r="AN286">
        <f t="shared" si="556"/>
        <v>0</v>
      </c>
      <c r="AO286">
        <f t="shared" si="556"/>
        <v>0</v>
      </c>
      <c r="AP286">
        <f t="shared" si="556"/>
        <v>0</v>
      </c>
      <c r="AQ286">
        <f t="shared" si="556"/>
        <v>0</v>
      </c>
      <c r="AR286">
        <f t="shared" si="556"/>
        <v>0</v>
      </c>
      <c r="AS286">
        <f t="shared" si="556"/>
        <v>0</v>
      </c>
      <c r="AT286">
        <f t="shared" si="556"/>
        <v>0</v>
      </c>
      <c r="AU286">
        <f t="shared" si="556"/>
        <v>0</v>
      </c>
      <c r="AV286">
        <f t="shared" si="556"/>
        <v>0</v>
      </c>
      <c r="AW286">
        <f t="shared" si="556"/>
        <v>0</v>
      </c>
      <c r="AX286">
        <f t="shared" si="556"/>
        <v>0</v>
      </c>
      <c r="AY286">
        <f t="shared" si="556"/>
        <v>0</v>
      </c>
      <c r="AZ286">
        <f t="shared" si="556"/>
        <v>0</v>
      </c>
      <c r="BA286">
        <f t="shared" si="556"/>
        <v>0</v>
      </c>
      <c r="BB286">
        <f t="shared" si="556"/>
        <v>0</v>
      </c>
      <c r="BC286">
        <f t="shared" si="556"/>
        <v>0</v>
      </c>
      <c r="BD286">
        <f t="shared" si="556"/>
        <v>0</v>
      </c>
      <c r="BE286">
        <f t="shared" si="556"/>
        <v>0</v>
      </c>
      <c r="BF286">
        <f t="shared" si="556"/>
        <v>0</v>
      </c>
      <c r="BG286">
        <f t="shared" si="556"/>
        <v>0</v>
      </c>
      <c r="BH286">
        <f t="shared" si="556"/>
        <v>0</v>
      </c>
      <c r="BI286">
        <f t="shared" si="556"/>
        <v>0</v>
      </c>
      <c r="BJ286">
        <f t="shared" si="556"/>
        <v>0</v>
      </c>
      <c r="BK286">
        <f t="shared" si="556"/>
        <v>0</v>
      </c>
      <c r="BL286">
        <f t="shared" si="556"/>
        <v>0</v>
      </c>
      <c r="BM286">
        <f t="shared" ref="BM286:DH286" si="557">BM137</f>
        <v>0</v>
      </c>
      <c r="BN286">
        <f t="shared" si="557"/>
        <v>0</v>
      </c>
      <c r="BO286">
        <f t="shared" si="557"/>
        <v>0</v>
      </c>
      <c r="BP286">
        <f t="shared" si="557"/>
        <v>0</v>
      </c>
      <c r="BQ286">
        <f t="shared" si="557"/>
        <v>0</v>
      </c>
      <c r="BR286">
        <f t="shared" si="557"/>
        <v>0</v>
      </c>
      <c r="BS286">
        <f t="shared" si="557"/>
        <v>0</v>
      </c>
      <c r="BT286">
        <f t="shared" si="557"/>
        <v>0</v>
      </c>
      <c r="BU286">
        <f t="shared" si="557"/>
        <v>0</v>
      </c>
      <c r="BV286">
        <f t="shared" si="557"/>
        <v>0</v>
      </c>
      <c r="BW286">
        <f t="shared" si="557"/>
        <v>0</v>
      </c>
      <c r="BX286">
        <f t="shared" si="557"/>
        <v>0</v>
      </c>
      <c r="BY286">
        <f t="shared" si="557"/>
        <v>0</v>
      </c>
      <c r="BZ286">
        <f t="shared" si="557"/>
        <v>0</v>
      </c>
      <c r="CA286">
        <f t="shared" si="557"/>
        <v>0</v>
      </c>
      <c r="CB286">
        <f t="shared" si="557"/>
        <v>0</v>
      </c>
      <c r="CC286">
        <f t="shared" si="557"/>
        <v>0</v>
      </c>
      <c r="CD286">
        <f t="shared" si="557"/>
        <v>0</v>
      </c>
      <c r="CE286">
        <f t="shared" si="557"/>
        <v>0</v>
      </c>
      <c r="CF286">
        <f t="shared" si="557"/>
        <v>0</v>
      </c>
      <c r="CG286">
        <f t="shared" si="557"/>
        <v>0</v>
      </c>
      <c r="CH286">
        <f t="shared" si="557"/>
        <v>0</v>
      </c>
      <c r="CI286">
        <f t="shared" si="557"/>
        <v>0</v>
      </c>
      <c r="CJ286">
        <f t="shared" si="557"/>
        <v>0</v>
      </c>
      <c r="CK286">
        <f t="shared" si="557"/>
        <v>0</v>
      </c>
      <c r="CL286">
        <f t="shared" si="557"/>
        <v>0</v>
      </c>
      <c r="CM286">
        <f t="shared" si="557"/>
        <v>0</v>
      </c>
      <c r="CN286">
        <f t="shared" si="557"/>
        <v>0</v>
      </c>
      <c r="CO286">
        <f t="shared" si="557"/>
        <v>0</v>
      </c>
      <c r="CP286">
        <f t="shared" si="557"/>
        <v>0</v>
      </c>
      <c r="CQ286">
        <f t="shared" si="557"/>
        <v>0</v>
      </c>
      <c r="CR286">
        <f t="shared" si="557"/>
        <v>0</v>
      </c>
      <c r="CS286">
        <f t="shared" si="557"/>
        <v>0</v>
      </c>
      <c r="CT286">
        <f t="shared" si="557"/>
        <v>0</v>
      </c>
      <c r="CU286">
        <f t="shared" si="557"/>
        <v>0</v>
      </c>
      <c r="CV286">
        <f t="shared" si="557"/>
        <v>0</v>
      </c>
      <c r="CW286">
        <f t="shared" si="557"/>
        <v>0</v>
      </c>
      <c r="CX286">
        <f t="shared" si="557"/>
        <v>0</v>
      </c>
      <c r="CY286">
        <f t="shared" si="557"/>
        <v>0</v>
      </c>
      <c r="CZ286">
        <f t="shared" si="557"/>
        <v>0</v>
      </c>
      <c r="DA286">
        <f t="shared" si="557"/>
        <v>0</v>
      </c>
      <c r="DB286">
        <f t="shared" si="557"/>
        <v>0</v>
      </c>
      <c r="DC286">
        <f t="shared" si="557"/>
        <v>0</v>
      </c>
      <c r="DD286">
        <f t="shared" si="557"/>
        <v>0</v>
      </c>
      <c r="DE286">
        <f t="shared" si="557"/>
        <v>0</v>
      </c>
      <c r="DF286">
        <f t="shared" si="557"/>
        <v>0</v>
      </c>
      <c r="DG286">
        <f t="shared" si="557"/>
        <v>0</v>
      </c>
      <c r="DH286">
        <f t="shared" si="557"/>
        <v>0</v>
      </c>
    </row>
    <row r="287" spans="1:112">
      <c r="A287">
        <f t="shared" ref="A287:BL287" si="558">A138</f>
        <v>0</v>
      </c>
      <c r="B287">
        <f t="shared" si="558"/>
        <v>0</v>
      </c>
      <c r="C287">
        <f t="shared" si="558"/>
        <v>0</v>
      </c>
      <c r="D287">
        <f t="shared" si="558"/>
        <v>0</v>
      </c>
      <c r="E287">
        <f t="shared" si="558"/>
        <v>0</v>
      </c>
      <c r="F287">
        <f t="shared" si="558"/>
        <v>0</v>
      </c>
      <c r="G287">
        <f t="shared" si="558"/>
        <v>0</v>
      </c>
      <c r="H287">
        <f t="shared" si="558"/>
        <v>0</v>
      </c>
      <c r="I287">
        <f t="shared" si="558"/>
        <v>0</v>
      </c>
      <c r="J287">
        <f t="shared" si="558"/>
        <v>0</v>
      </c>
      <c r="K287">
        <f t="shared" si="558"/>
        <v>0</v>
      </c>
      <c r="L287">
        <f t="shared" si="558"/>
        <v>0</v>
      </c>
      <c r="M287">
        <f t="shared" si="558"/>
        <v>0</v>
      </c>
      <c r="N287">
        <f t="shared" si="558"/>
        <v>0</v>
      </c>
      <c r="O287">
        <f t="shared" si="558"/>
        <v>0</v>
      </c>
      <c r="P287">
        <f t="shared" si="558"/>
        <v>0</v>
      </c>
      <c r="Q287">
        <f t="shared" si="558"/>
        <v>0</v>
      </c>
      <c r="R287">
        <f t="shared" si="558"/>
        <v>0</v>
      </c>
      <c r="S287">
        <f t="shared" si="558"/>
        <v>0</v>
      </c>
      <c r="T287">
        <f t="shared" si="558"/>
        <v>0</v>
      </c>
      <c r="U287">
        <f t="shared" si="558"/>
        <v>0</v>
      </c>
      <c r="V287">
        <f t="shared" si="558"/>
        <v>0</v>
      </c>
      <c r="W287">
        <f t="shared" si="558"/>
        <v>0</v>
      </c>
      <c r="X287">
        <f t="shared" si="558"/>
        <v>0</v>
      </c>
      <c r="Y287">
        <f t="shared" si="558"/>
        <v>0</v>
      </c>
      <c r="Z287">
        <f t="shared" si="558"/>
        <v>0</v>
      </c>
      <c r="AA287">
        <f t="shared" si="558"/>
        <v>0</v>
      </c>
      <c r="AB287">
        <f t="shared" si="558"/>
        <v>0</v>
      </c>
      <c r="AC287">
        <f t="shared" si="558"/>
        <v>0</v>
      </c>
      <c r="AD287">
        <f t="shared" si="558"/>
        <v>0</v>
      </c>
      <c r="AE287">
        <f t="shared" si="558"/>
        <v>0</v>
      </c>
      <c r="AF287">
        <f t="shared" si="558"/>
        <v>0</v>
      </c>
      <c r="AG287">
        <f t="shared" si="558"/>
        <v>0</v>
      </c>
      <c r="AH287">
        <f t="shared" si="558"/>
        <v>0</v>
      </c>
      <c r="AI287">
        <f t="shared" si="558"/>
        <v>0</v>
      </c>
      <c r="AJ287">
        <f t="shared" si="558"/>
        <v>0</v>
      </c>
      <c r="AK287">
        <f t="shared" si="558"/>
        <v>0</v>
      </c>
      <c r="AL287">
        <f t="shared" si="558"/>
        <v>0</v>
      </c>
      <c r="AM287">
        <f t="shared" si="558"/>
        <v>0</v>
      </c>
      <c r="AN287">
        <f t="shared" si="558"/>
        <v>0</v>
      </c>
      <c r="AO287">
        <f t="shared" si="558"/>
        <v>0</v>
      </c>
      <c r="AP287">
        <f t="shared" si="558"/>
        <v>0</v>
      </c>
      <c r="AQ287">
        <f t="shared" si="558"/>
        <v>0</v>
      </c>
      <c r="AR287">
        <f t="shared" si="558"/>
        <v>0</v>
      </c>
      <c r="AS287">
        <f t="shared" si="558"/>
        <v>0</v>
      </c>
      <c r="AT287">
        <f t="shared" si="558"/>
        <v>0</v>
      </c>
      <c r="AU287">
        <f t="shared" si="558"/>
        <v>0</v>
      </c>
      <c r="AV287">
        <f t="shared" si="558"/>
        <v>0</v>
      </c>
      <c r="AW287">
        <f t="shared" si="558"/>
        <v>0</v>
      </c>
      <c r="AX287">
        <f t="shared" si="558"/>
        <v>0</v>
      </c>
      <c r="AY287">
        <f t="shared" si="558"/>
        <v>0</v>
      </c>
      <c r="AZ287">
        <f t="shared" si="558"/>
        <v>0</v>
      </c>
      <c r="BA287">
        <f t="shared" si="558"/>
        <v>0</v>
      </c>
      <c r="BB287">
        <f t="shared" si="558"/>
        <v>0</v>
      </c>
      <c r="BC287">
        <f t="shared" si="558"/>
        <v>0</v>
      </c>
      <c r="BD287">
        <f t="shared" si="558"/>
        <v>0</v>
      </c>
      <c r="BE287">
        <f t="shared" si="558"/>
        <v>0</v>
      </c>
      <c r="BF287">
        <f t="shared" si="558"/>
        <v>0</v>
      </c>
      <c r="BG287">
        <f t="shared" si="558"/>
        <v>0</v>
      </c>
      <c r="BH287">
        <f t="shared" si="558"/>
        <v>0</v>
      </c>
      <c r="BI287">
        <f t="shared" si="558"/>
        <v>0</v>
      </c>
      <c r="BJ287">
        <f t="shared" si="558"/>
        <v>0</v>
      </c>
      <c r="BK287">
        <f t="shared" si="558"/>
        <v>0</v>
      </c>
      <c r="BL287">
        <f t="shared" si="558"/>
        <v>0</v>
      </c>
      <c r="BM287">
        <f t="shared" ref="BM287:DH287" si="559">BM138</f>
        <v>0</v>
      </c>
      <c r="BN287">
        <f t="shared" si="559"/>
        <v>0</v>
      </c>
      <c r="BO287">
        <f t="shared" si="559"/>
        <v>0</v>
      </c>
      <c r="BP287">
        <f t="shared" si="559"/>
        <v>0</v>
      </c>
      <c r="BQ287">
        <f t="shared" si="559"/>
        <v>0</v>
      </c>
      <c r="BR287">
        <f t="shared" si="559"/>
        <v>0</v>
      </c>
      <c r="BS287">
        <f t="shared" si="559"/>
        <v>0</v>
      </c>
      <c r="BT287">
        <f t="shared" si="559"/>
        <v>0</v>
      </c>
      <c r="BU287">
        <f t="shared" si="559"/>
        <v>0</v>
      </c>
      <c r="BV287">
        <f t="shared" si="559"/>
        <v>0</v>
      </c>
      <c r="BW287">
        <f t="shared" si="559"/>
        <v>0</v>
      </c>
      <c r="BX287">
        <f t="shared" si="559"/>
        <v>0</v>
      </c>
      <c r="BY287">
        <f t="shared" si="559"/>
        <v>0</v>
      </c>
      <c r="BZ287">
        <f t="shared" si="559"/>
        <v>0</v>
      </c>
      <c r="CA287">
        <f t="shared" si="559"/>
        <v>0</v>
      </c>
      <c r="CB287">
        <f t="shared" si="559"/>
        <v>0</v>
      </c>
      <c r="CC287">
        <f t="shared" si="559"/>
        <v>0</v>
      </c>
      <c r="CD287">
        <f t="shared" si="559"/>
        <v>0</v>
      </c>
      <c r="CE287">
        <f t="shared" si="559"/>
        <v>0</v>
      </c>
      <c r="CF287">
        <f t="shared" si="559"/>
        <v>0</v>
      </c>
      <c r="CG287">
        <f t="shared" si="559"/>
        <v>0</v>
      </c>
      <c r="CH287">
        <f t="shared" si="559"/>
        <v>0</v>
      </c>
      <c r="CI287">
        <f t="shared" si="559"/>
        <v>0</v>
      </c>
      <c r="CJ287">
        <f t="shared" si="559"/>
        <v>0</v>
      </c>
      <c r="CK287">
        <f t="shared" si="559"/>
        <v>0</v>
      </c>
      <c r="CL287">
        <f t="shared" si="559"/>
        <v>0</v>
      </c>
      <c r="CM287">
        <f t="shared" si="559"/>
        <v>0</v>
      </c>
      <c r="CN287">
        <f t="shared" si="559"/>
        <v>0</v>
      </c>
      <c r="CO287">
        <f t="shared" si="559"/>
        <v>0</v>
      </c>
      <c r="CP287">
        <f t="shared" si="559"/>
        <v>0</v>
      </c>
      <c r="CQ287">
        <f t="shared" si="559"/>
        <v>0</v>
      </c>
      <c r="CR287">
        <f t="shared" si="559"/>
        <v>0</v>
      </c>
      <c r="CS287">
        <f t="shared" si="559"/>
        <v>0</v>
      </c>
      <c r="CT287">
        <f t="shared" si="559"/>
        <v>0</v>
      </c>
      <c r="CU287">
        <f t="shared" si="559"/>
        <v>0</v>
      </c>
      <c r="CV287">
        <f t="shared" si="559"/>
        <v>0</v>
      </c>
      <c r="CW287">
        <f t="shared" si="559"/>
        <v>0</v>
      </c>
      <c r="CX287">
        <f t="shared" si="559"/>
        <v>0</v>
      </c>
      <c r="CY287">
        <f t="shared" si="559"/>
        <v>0</v>
      </c>
      <c r="CZ287">
        <f t="shared" si="559"/>
        <v>0</v>
      </c>
      <c r="DA287">
        <f t="shared" si="559"/>
        <v>0</v>
      </c>
      <c r="DB287">
        <f t="shared" si="559"/>
        <v>0</v>
      </c>
      <c r="DC287">
        <f t="shared" si="559"/>
        <v>0</v>
      </c>
      <c r="DD287">
        <f t="shared" si="559"/>
        <v>0</v>
      </c>
      <c r="DE287">
        <f t="shared" si="559"/>
        <v>0</v>
      </c>
      <c r="DF287">
        <f t="shared" si="559"/>
        <v>0</v>
      </c>
      <c r="DG287">
        <f t="shared" si="559"/>
        <v>0</v>
      </c>
      <c r="DH287">
        <f t="shared" si="559"/>
        <v>0</v>
      </c>
    </row>
    <row r="288" spans="1:112">
      <c r="A288">
        <f t="shared" ref="A288:BL288" si="560">A139</f>
        <v>0</v>
      </c>
      <c r="B288">
        <f t="shared" si="560"/>
        <v>0</v>
      </c>
      <c r="C288">
        <f t="shared" si="560"/>
        <v>0</v>
      </c>
      <c r="D288">
        <f t="shared" si="560"/>
        <v>0</v>
      </c>
      <c r="E288">
        <f t="shared" si="560"/>
        <v>0</v>
      </c>
      <c r="F288">
        <f t="shared" si="560"/>
        <v>0</v>
      </c>
      <c r="G288">
        <f t="shared" si="560"/>
        <v>0</v>
      </c>
      <c r="H288">
        <f t="shared" si="560"/>
        <v>0</v>
      </c>
      <c r="I288">
        <f t="shared" si="560"/>
        <v>0</v>
      </c>
      <c r="J288">
        <f t="shared" si="560"/>
        <v>0</v>
      </c>
      <c r="K288">
        <f t="shared" si="560"/>
        <v>0</v>
      </c>
      <c r="L288">
        <f t="shared" si="560"/>
        <v>0</v>
      </c>
      <c r="M288">
        <f t="shared" si="560"/>
        <v>0</v>
      </c>
      <c r="N288">
        <f t="shared" si="560"/>
        <v>0</v>
      </c>
      <c r="O288">
        <f t="shared" si="560"/>
        <v>0</v>
      </c>
      <c r="P288">
        <f t="shared" si="560"/>
        <v>0</v>
      </c>
      <c r="Q288">
        <f t="shared" si="560"/>
        <v>0</v>
      </c>
      <c r="R288">
        <f t="shared" si="560"/>
        <v>0</v>
      </c>
      <c r="S288">
        <f t="shared" si="560"/>
        <v>0</v>
      </c>
      <c r="T288">
        <f t="shared" si="560"/>
        <v>0</v>
      </c>
      <c r="U288">
        <f t="shared" si="560"/>
        <v>0</v>
      </c>
      <c r="V288">
        <f t="shared" si="560"/>
        <v>0</v>
      </c>
      <c r="W288">
        <f t="shared" si="560"/>
        <v>0</v>
      </c>
      <c r="X288">
        <f t="shared" si="560"/>
        <v>0</v>
      </c>
      <c r="Y288">
        <f t="shared" si="560"/>
        <v>0</v>
      </c>
      <c r="Z288">
        <f t="shared" si="560"/>
        <v>0</v>
      </c>
      <c r="AA288">
        <f t="shared" si="560"/>
        <v>0</v>
      </c>
      <c r="AB288">
        <f t="shared" si="560"/>
        <v>0</v>
      </c>
      <c r="AC288">
        <f t="shared" si="560"/>
        <v>0</v>
      </c>
      <c r="AD288">
        <f t="shared" si="560"/>
        <v>0</v>
      </c>
      <c r="AE288">
        <f t="shared" si="560"/>
        <v>0</v>
      </c>
      <c r="AF288">
        <f t="shared" si="560"/>
        <v>0</v>
      </c>
      <c r="AG288">
        <f t="shared" si="560"/>
        <v>0</v>
      </c>
      <c r="AH288">
        <f t="shared" si="560"/>
        <v>0</v>
      </c>
      <c r="AI288">
        <f t="shared" si="560"/>
        <v>0</v>
      </c>
      <c r="AJ288">
        <f t="shared" si="560"/>
        <v>0</v>
      </c>
      <c r="AK288">
        <f t="shared" si="560"/>
        <v>0</v>
      </c>
      <c r="AL288">
        <f t="shared" si="560"/>
        <v>0</v>
      </c>
      <c r="AM288">
        <f t="shared" si="560"/>
        <v>0</v>
      </c>
      <c r="AN288">
        <f t="shared" si="560"/>
        <v>0</v>
      </c>
      <c r="AO288">
        <f t="shared" si="560"/>
        <v>0</v>
      </c>
      <c r="AP288">
        <f t="shared" si="560"/>
        <v>0</v>
      </c>
      <c r="AQ288">
        <f t="shared" si="560"/>
        <v>0</v>
      </c>
      <c r="AR288">
        <f t="shared" si="560"/>
        <v>0</v>
      </c>
      <c r="AS288">
        <f t="shared" si="560"/>
        <v>0</v>
      </c>
      <c r="AT288">
        <f t="shared" si="560"/>
        <v>0</v>
      </c>
      <c r="AU288">
        <f t="shared" si="560"/>
        <v>0</v>
      </c>
      <c r="AV288">
        <f t="shared" si="560"/>
        <v>0</v>
      </c>
      <c r="AW288">
        <f t="shared" si="560"/>
        <v>0</v>
      </c>
      <c r="AX288">
        <f t="shared" si="560"/>
        <v>0</v>
      </c>
      <c r="AY288">
        <f t="shared" si="560"/>
        <v>0</v>
      </c>
      <c r="AZ288">
        <f t="shared" si="560"/>
        <v>0</v>
      </c>
      <c r="BA288">
        <f t="shared" si="560"/>
        <v>0</v>
      </c>
      <c r="BB288">
        <f t="shared" si="560"/>
        <v>0</v>
      </c>
      <c r="BC288">
        <f t="shared" si="560"/>
        <v>0</v>
      </c>
      <c r="BD288">
        <f t="shared" si="560"/>
        <v>0</v>
      </c>
      <c r="BE288">
        <f t="shared" si="560"/>
        <v>0</v>
      </c>
      <c r="BF288">
        <f t="shared" si="560"/>
        <v>0</v>
      </c>
      <c r="BG288">
        <f t="shared" si="560"/>
        <v>0</v>
      </c>
      <c r="BH288">
        <f t="shared" si="560"/>
        <v>0</v>
      </c>
      <c r="BI288">
        <f t="shared" si="560"/>
        <v>0</v>
      </c>
      <c r="BJ288">
        <f t="shared" si="560"/>
        <v>0</v>
      </c>
      <c r="BK288">
        <f t="shared" si="560"/>
        <v>0</v>
      </c>
      <c r="BL288">
        <f t="shared" si="560"/>
        <v>0</v>
      </c>
      <c r="BM288">
        <f t="shared" ref="BM288:DH288" si="561">BM139</f>
        <v>0</v>
      </c>
      <c r="BN288">
        <f t="shared" si="561"/>
        <v>0</v>
      </c>
      <c r="BO288">
        <f t="shared" si="561"/>
        <v>0</v>
      </c>
      <c r="BP288">
        <f t="shared" si="561"/>
        <v>0</v>
      </c>
      <c r="BQ288">
        <f t="shared" si="561"/>
        <v>0</v>
      </c>
      <c r="BR288">
        <f t="shared" si="561"/>
        <v>0</v>
      </c>
      <c r="BS288">
        <f t="shared" si="561"/>
        <v>0</v>
      </c>
      <c r="BT288">
        <f t="shared" si="561"/>
        <v>0</v>
      </c>
      <c r="BU288">
        <f t="shared" si="561"/>
        <v>0</v>
      </c>
      <c r="BV288">
        <f t="shared" si="561"/>
        <v>0</v>
      </c>
      <c r="BW288">
        <f t="shared" si="561"/>
        <v>0</v>
      </c>
      <c r="BX288">
        <f t="shared" si="561"/>
        <v>0</v>
      </c>
      <c r="BY288">
        <f t="shared" si="561"/>
        <v>0</v>
      </c>
      <c r="BZ288">
        <f t="shared" si="561"/>
        <v>0</v>
      </c>
      <c r="CA288">
        <f t="shared" si="561"/>
        <v>0</v>
      </c>
      <c r="CB288">
        <f t="shared" si="561"/>
        <v>0</v>
      </c>
      <c r="CC288">
        <f t="shared" si="561"/>
        <v>0</v>
      </c>
      <c r="CD288">
        <f t="shared" si="561"/>
        <v>0</v>
      </c>
      <c r="CE288">
        <f t="shared" si="561"/>
        <v>0</v>
      </c>
      <c r="CF288">
        <f t="shared" si="561"/>
        <v>0</v>
      </c>
      <c r="CG288">
        <f t="shared" si="561"/>
        <v>0</v>
      </c>
      <c r="CH288">
        <f t="shared" si="561"/>
        <v>0</v>
      </c>
      <c r="CI288">
        <f t="shared" si="561"/>
        <v>0</v>
      </c>
      <c r="CJ288">
        <f t="shared" si="561"/>
        <v>0</v>
      </c>
      <c r="CK288">
        <f t="shared" si="561"/>
        <v>0</v>
      </c>
      <c r="CL288">
        <f t="shared" si="561"/>
        <v>0</v>
      </c>
      <c r="CM288">
        <f t="shared" si="561"/>
        <v>0</v>
      </c>
      <c r="CN288">
        <f t="shared" si="561"/>
        <v>0</v>
      </c>
      <c r="CO288">
        <f t="shared" si="561"/>
        <v>0</v>
      </c>
      <c r="CP288">
        <f t="shared" si="561"/>
        <v>0</v>
      </c>
      <c r="CQ288">
        <f t="shared" si="561"/>
        <v>0</v>
      </c>
      <c r="CR288">
        <f t="shared" si="561"/>
        <v>0</v>
      </c>
      <c r="CS288">
        <f t="shared" si="561"/>
        <v>0</v>
      </c>
      <c r="CT288">
        <f t="shared" si="561"/>
        <v>0</v>
      </c>
      <c r="CU288">
        <f t="shared" si="561"/>
        <v>0</v>
      </c>
      <c r="CV288">
        <f t="shared" si="561"/>
        <v>0</v>
      </c>
      <c r="CW288">
        <f t="shared" si="561"/>
        <v>0</v>
      </c>
      <c r="CX288">
        <f t="shared" si="561"/>
        <v>0</v>
      </c>
      <c r="CY288">
        <f t="shared" si="561"/>
        <v>0</v>
      </c>
      <c r="CZ288">
        <f t="shared" si="561"/>
        <v>0</v>
      </c>
      <c r="DA288">
        <f t="shared" si="561"/>
        <v>0</v>
      </c>
      <c r="DB288">
        <f t="shared" si="561"/>
        <v>0</v>
      </c>
      <c r="DC288">
        <f t="shared" si="561"/>
        <v>0</v>
      </c>
      <c r="DD288">
        <f t="shared" si="561"/>
        <v>0</v>
      </c>
      <c r="DE288">
        <f t="shared" si="561"/>
        <v>0</v>
      </c>
      <c r="DF288">
        <f t="shared" si="561"/>
        <v>0</v>
      </c>
      <c r="DG288">
        <f t="shared" si="561"/>
        <v>0</v>
      </c>
      <c r="DH288">
        <f t="shared" si="561"/>
        <v>0</v>
      </c>
    </row>
    <row r="289" spans="1:112">
      <c r="A289">
        <f t="shared" ref="A289:BL289" si="562">A140</f>
        <v>0</v>
      </c>
      <c r="B289">
        <f t="shared" si="562"/>
        <v>0</v>
      </c>
      <c r="C289">
        <f t="shared" si="562"/>
        <v>0</v>
      </c>
      <c r="D289">
        <f t="shared" si="562"/>
        <v>0</v>
      </c>
      <c r="E289">
        <f t="shared" si="562"/>
        <v>0</v>
      </c>
      <c r="F289">
        <f t="shared" si="562"/>
        <v>0</v>
      </c>
      <c r="G289">
        <f t="shared" si="562"/>
        <v>0</v>
      </c>
      <c r="H289">
        <f t="shared" si="562"/>
        <v>0</v>
      </c>
      <c r="I289">
        <f t="shared" si="562"/>
        <v>0</v>
      </c>
      <c r="J289">
        <f t="shared" si="562"/>
        <v>0</v>
      </c>
      <c r="K289">
        <f t="shared" si="562"/>
        <v>0</v>
      </c>
      <c r="L289">
        <f t="shared" si="562"/>
        <v>0</v>
      </c>
      <c r="M289">
        <f t="shared" si="562"/>
        <v>0</v>
      </c>
      <c r="N289">
        <f t="shared" si="562"/>
        <v>0</v>
      </c>
      <c r="O289">
        <f t="shared" si="562"/>
        <v>0</v>
      </c>
      <c r="P289">
        <f t="shared" si="562"/>
        <v>0</v>
      </c>
      <c r="Q289">
        <f t="shared" si="562"/>
        <v>0</v>
      </c>
      <c r="R289">
        <f t="shared" si="562"/>
        <v>0</v>
      </c>
      <c r="S289">
        <f t="shared" si="562"/>
        <v>0</v>
      </c>
      <c r="T289">
        <f t="shared" si="562"/>
        <v>0</v>
      </c>
      <c r="U289">
        <f t="shared" si="562"/>
        <v>0</v>
      </c>
      <c r="V289">
        <f t="shared" si="562"/>
        <v>0</v>
      </c>
      <c r="W289">
        <f t="shared" si="562"/>
        <v>0</v>
      </c>
      <c r="X289">
        <f t="shared" si="562"/>
        <v>0</v>
      </c>
      <c r="Y289">
        <f t="shared" si="562"/>
        <v>0</v>
      </c>
      <c r="Z289">
        <f t="shared" si="562"/>
        <v>0</v>
      </c>
      <c r="AA289">
        <f t="shared" si="562"/>
        <v>0</v>
      </c>
      <c r="AB289">
        <f t="shared" si="562"/>
        <v>0</v>
      </c>
      <c r="AC289">
        <f t="shared" si="562"/>
        <v>0</v>
      </c>
      <c r="AD289">
        <f t="shared" si="562"/>
        <v>0</v>
      </c>
      <c r="AE289">
        <f t="shared" si="562"/>
        <v>0</v>
      </c>
      <c r="AF289">
        <f t="shared" si="562"/>
        <v>0</v>
      </c>
      <c r="AG289">
        <f t="shared" si="562"/>
        <v>0</v>
      </c>
      <c r="AH289">
        <f t="shared" si="562"/>
        <v>0</v>
      </c>
      <c r="AI289">
        <f t="shared" si="562"/>
        <v>0</v>
      </c>
      <c r="AJ289">
        <f t="shared" si="562"/>
        <v>0</v>
      </c>
      <c r="AK289">
        <f t="shared" si="562"/>
        <v>0</v>
      </c>
      <c r="AL289">
        <f t="shared" si="562"/>
        <v>0</v>
      </c>
      <c r="AM289">
        <f t="shared" si="562"/>
        <v>0</v>
      </c>
      <c r="AN289">
        <f t="shared" si="562"/>
        <v>0</v>
      </c>
      <c r="AO289">
        <f t="shared" si="562"/>
        <v>0</v>
      </c>
      <c r="AP289">
        <f t="shared" si="562"/>
        <v>0</v>
      </c>
      <c r="AQ289">
        <f t="shared" si="562"/>
        <v>0</v>
      </c>
      <c r="AR289">
        <f t="shared" si="562"/>
        <v>0</v>
      </c>
      <c r="AS289">
        <f t="shared" si="562"/>
        <v>0</v>
      </c>
      <c r="AT289">
        <f t="shared" si="562"/>
        <v>0</v>
      </c>
      <c r="AU289">
        <f t="shared" si="562"/>
        <v>0</v>
      </c>
      <c r="AV289">
        <f t="shared" si="562"/>
        <v>0</v>
      </c>
      <c r="AW289">
        <f t="shared" si="562"/>
        <v>0</v>
      </c>
      <c r="AX289">
        <f t="shared" si="562"/>
        <v>0</v>
      </c>
      <c r="AY289">
        <f t="shared" si="562"/>
        <v>0</v>
      </c>
      <c r="AZ289">
        <f t="shared" si="562"/>
        <v>0</v>
      </c>
      <c r="BA289">
        <f t="shared" si="562"/>
        <v>0</v>
      </c>
      <c r="BB289">
        <f t="shared" si="562"/>
        <v>0</v>
      </c>
      <c r="BC289">
        <f t="shared" si="562"/>
        <v>0</v>
      </c>
      <c r="BD289">
        <f t="shared" si="562"/>
        <v>0</v>
      </c>
      <c r="BE289">
        <f t="shared" si="562"/>
        <v>0</v>
      </c>
      <c r="BF289">
        <f t="shared" si="562"/>
        <v>0</v>
      </c>
      <c r="BG289">
        <f t="shared" si="562"/>
        <v>0</v>
      </c>
      <c r="BH289">
        <f t="shared" si="562"/>
        <v>0</v>
      </c>
      <c r="BI289">
        <f t="shared" si="562"/>
        <v>0</v>
      </c>
      <c r="BJ289">
        <f t="shared" si="562"/>
        <v>0</v>
      </c>
      <c r="BK289">
        <f t="shared" si="562"/>
        <v>0</v>
      </c>
      <c r="BL289">
        <f t="shared" si="562"/>
        <v>0</v>
      </c>
      <c r="BM289">
        <f t="shared" ref="BM289:DH289" si="563">BM140</f>
        <v>0</v>
      </c>
      <c r="BN289">
        <f t="shared" si="563"/>
        <v>0</v>
      </c>
      <c r="BO289">
        <f t="shared" si="563"/>
        <v>0</v>
      </c>
      <c r="BP289">
        <f t="shared" si="563"/>
        <v>0</v>
      </c>
      <c r="BQ289">
        <f t="shared" si="563"/>
        <v>0</v>
      </c>
      <c r="BR289">
        <f t="shared" si="563"/>
        <v>0</v>
      </c>
      <c r="BS289">
        <f t="shared" si="563"/>
        <v>0</v>
      </c>
      <c r="BT289">
        <f t="shared" si="563"/>
        <v>0</v>
      </c>
      <c r="BU289">
        <f t="shared" si="563"/>
        <v>0</v>
      </c>
      <c r="BV289">
        <f t="shared" si="563"/>
        <v>0</v>
      </c>
      <c r="BW289">
        <f t="shared" si="563"/>
        <v>0</v>
      </c>
      <c r="BX289">
        <f t="shared" si="563"/>
        <v>0</v>
      </c>
      <c r="BY289">
        <f t="shared" si="563"/>
        <v>0</v>
      </c>
      <c r="BZ289">
        <f t="shared" si="563"/>
        <v>0</v>
      </c>
      <c r="CA289">
        <f t="shared" si="563"/>
        <v>0</v>
      </c>
      <c r="CB289">
        <f t="shared" si="563"/>
        <v>0</v>
      </c>
      <c r="CC289">
        <f t="shared" si="563"/>
        <v>0</v>
      </c>
      <c r="CD289">
        <f t="shared" si="563"/>
        <v>0</v>
      </c>
      <c r="CE289">
        <f t="shared" si="563"/>
        <v>0</v>
      </c>
      <c r="CF289">
        <f t="shared" si="563"/>
        <v>0</v>
      </c>
      <c r="CG289">
        <f t="shared" si="563"/>
        <v>0</v>
      </c>
      <c r="CH289">
        <f t="shared" si="563"/>
        <v>0</v>
      </c>
      <c r="CI289">
        <f t="shared" si="563"/>
        <v>0</v>
      </c>
      <c r="CJ289">
        <f t="shared" si="563"/>
        <v>0</v>
      </c>
      <c r="CK289">
        <f t="shared" si="563"/>
        <v>0</v>
      </c>
      <c r="CL289">
        <f t="shared" si="563"/>
        <v>0</v>
      </c>
      <c r="CM289">
        <f t="shared" si="563"/>
        <v>0</v>
      </c>
      <c r="CN289">
        <f t="shared" si="563"/>
        <v>0</v>
      </c>
      <c r="CO289">
        <f t="shared" si="563"/>
        <v>0</v>
      </c>
      <c r="CP289">
        <f t="shared" si="563"/>
        <v>0</v>
      </c>
      <c r="CQ289">
        <f t="shared" si="563"/>
        <v>0</v>
      </c>
      <c r="CR289">
        <f t="shared" si="563"/>
        <v>0</v>
      </c>
      <c r="CS289">
        <f t="shared" si="563"/>
        <v>0</v>
      </c>
      <c r="CT289">
        <f t="shared" si="563"/>
        <v>0</v>
      </c>
      <c r="CU289">
        <f t="shared" si="563"/>
        <v>0</v>
      </c>
      <c r="CV289">
        <f t="shared" si="563"/>
        <v>0</v>
      </c>
      <c r="CW289">
        <f t="shared" si="563"/>
        <v>0</v>
      </c>
      <c r="CX289">
        <f t="shared" si="563"/>
        <v>0</v>
      </c>
      <c r="CY289">
        <f t="shared" si="563"/>
        <v>0</v>
      </c>
      <c r="CZ289">
        <f t="shared" si="563"/>
        <v>0</v>
      </c>
      <c r="DA289">
        <f t="shared" si="563"/>
        <v>0</v>
      </c>
      <c r="DB289">
        <f t="shared" si="563"/>
        <v>0</v>
      </c>
      <c r="DC289">
        <f t="shared" si="563"/>
        <v>0</v>
      </c>
      <c r="DD289">
        <f t="shared" si="563"/>
        <v>0</v>
      </c>
      <c r="DE289">
        <f t="shared" si="563"/>
        <v>0</v>
      </c>
      <c r="DF289">
        <f t="shared" si="563"/>
        <v>0</v>
      </c>
      <c r="DG289">
        <f t="shared" si="563"/>
        <v>0</v>
      </c>
      <c r="DH289">
        <f t="shared" si="563"/>
        <v>0</v>
      </c>
    </row>
    <row r="290" spans="1:112">
      <c r="A290">
        <f t="shared" ref="A290:BL290" si="564">A141</f>
        <v>0</v>
      </c>
      <c r="B290">
        <f t="shared" si="564"/>
        <v>0</v>
      </c>
      <c r="C290">
        <f t="shared" si="564"/>
        <v>0</v>
      </c>
      <c r="D290">
        <f t="shared" si="564"/>
        <v>0</v>
      </c>
      <c r="E290">
        <f t="shared" si="564"/>
        <v>0</v>
      </c>
      <c r="F290">
        <f t="shared" si="564"/>
        <v>0</v>
      </c>
      <c r="G290">
        <f t="shared" si="564"/>
        <v>0</v>
      </c>
      <c r="H290">
        <f t="shared" si="564"/>
        <v>0</v>
      </c>
      <c r="I290">
        <f t="shared" si="564"/>
        <v>0</v>
      </c>
      <c r="J290">
        <f t="shared" si="564"/>
        <v>0</v>
      </c>
      <c r="K290">
        <f t="shared" si="564"/>
        <v>0</v>
      </c>
      <c r="L290">
        <f t="shared" si="564"/>
        <v>0</v>
      </c>
      <c r="M290">
        <f t="shared" si="564"/>
        <v>0</v>
      </c>
      <c r="N290">
        <f t="shared" si="564"/>
        <v>0</v>
      </c>
      <c r="O290">
        <f t="shared" si="564"/>
        <v>0</v>
      </c>
      <c r="P290">
        <f t="shared" si="564"/>
        <v>0</v>
      </c>
      <c r="Q290">
        <f t="shared" si="564"/>
        <v>0</v>
      </c>
      <c r="R290">
        <f t="shared" si="564"/>
        <v>0</v>
      </c>
      <c r="S290">
        <f t="shared" si="564"/>
        <v>0</v>
      </c>
      <c r="T290">
        <f t="shared" si="564"/>
        <v>0</v>
      </c>
      <c r="U290">
        <f t="shared" si="564"/>
        <v>0</v>
      </c>
      <c r="V290">
        <f t="shared" si="564"/>
        <v>0</v>
      </c>
      <c r="W290">
        <f t="shared" si="564"/>
        <v>0</v>
      </c>
      <c r="X290">
        <f t="shared" si="564"/>
        <v>0</v>
      </c>
      <c r="Y290">
        <f t="shared" si="564"/>
        <v>0</v>
      </c>
      <c r="Z290">
        <f t="shared" si="564"/>
        <v>0</v>
      </c>
      <c r="AA290">
        <f t="shared" si="564"/>
        <v>0</v>
      </c>
      <c r="AB290">
        <f t="shared" si="564"/>
        <v>0</v>
      </c>
      <c r="AC290">
        <f t="shared" si="564"/>
        <v>0</v>
      </c>
      <c r="AD290">
        <f t="shared" si="564"/>
        <v>0</v>
      </c>
      <c r="AE290">
        <f t="shared" si="564"/>
        <v>0</v>
      </c>
      <c r="AF290">
        <f t="shared" si="564"/>
        <v>0</v>
      </c>
      <c r="AG290">
        <f t="shared" si="564"/>
        <v>0</v>
      </c>
      <c r="AH290">
        <f t="shared" si="564"/>
        <v>0</v>
      </c>
      <c r="AI290">
        <f t="shared" si="564"/>
        <v>0</v>
      </c>
      <c r="AJ290">
        <f t="shared" si="564"/>
        <v>0</v>
      </c>
      <c r="AK290">
        <f t="shared" si="564"/>
        <v>0</v>
      </c>
      <c r="AL290">
        <f t="shared" si="564"/>
        <v>0</v>
      </c>
      <c r="AM290">
        <f t="shared" si="564"/>
        <v>0</v>
      </c>
      <c r="AN290">
        <f t="shared" si="564"/>
        <v>0</v>
      </c>
      <c r="AO290">
        <f t="shared" si="564"/>
        <v>0</v>
      </c>
      <c r="AP290">
        <f t="shared" si="564"/>
        <v>0</v>
      </c>
      <c r="AQ290">
        <f t="shared" si="564"/>
        <v>0</v>
      </c>
      <c r="AR290">
        <f t="shared" si="564"/>
        <v>0</v>
      </c>
      <c r="AS290">
        <f t="shared" si="564"/>
        <v>0</v>
      </c>
      <c r="AT290">
        <f t="shared" si="564"/>
        <v>0</v>
      </c>
      <c r="AU290">
        <f t="shared" si="564"/>
        <v>0</v>
      </c>
      <c r="AV290">
        <f t="shared" si="564"/>
        <v>0</v>
      </c>
      <c r="AW290">
        <f t="shared" si="564"/>
        <v>0</v>
      </c>
      <c r="AX290">
        <f t="shared" si="564"/>
        <v>0</v>
      </c>
      <c r="AY290">
        <f t="shared" si="564"/>
        <v>0</v>
      </c>
      <c r="AZ290">
        <f t="shared" si="564"/>
        <v>0</v>
      </c>
      <c r="BA290">
        <f t="shared" si="564"/>
        <v>0</v>
      </c>
      <c r="BB290">
        <f t="shared" si="564"/>
        <v>0</v>
      </c>
      <c r="BC290">
        <f t="shared" si="564"/>
        <v>0</v>
      </c>
      <c r="BD290">
        <f t="shared" si="564"/>
        <v>0</v>
      </c>
      <c r="BE290">
        <f t="shared" si="564"/>
        <v>0</v>
      </c>
      <c r="BF290">
        <f t="shared" si="564"/>
        <v>0</v>
      </c>
      <c r="BG290">
        <f t="shared" si="564"/>
        <v>0</v>
      </c>
      <c r="BH290">
        <f t="shared" si="564"/>
        <v>0</v>
      </c>
      <c r="BI290">
        <f t="shared" si="564"/>
        <v>0</v>
      </c>
      <c r="BJ290">
        <f t="shared" si="564"/>
        <v>0</v>
      </c>
      <c r="BK290">
        <f t="shared" si="564"/>
        <v>0</v>
      </c>
      <c r="BL290">
        <f t="shared" si="564"/>
        <v>0</v>
      </c>
      <c r="BM290">
        <f t="shared" ref="BM290:DH290" si="565">BM141</f>
        <v>0</v>
      </c>
      <c r="BN290">
        <f t="shared" si="565"/>
        <v>0</v>
      </c>
      <c r="BO290">
        <f t="shared" si="565"/>
        <v>0</v>
      </c>
      <c r="BP290">
        <f t="shared" si="565"/>
        <v>0</v>
      </c>
      <c r="BQ290">
        <f t="shared" si="565"/>
        <v>0</v>
      </c>
      <c r="BR290">
        <f t="shared" si="565"/>
        <v>0</v>
      </c>
      <c r="BS290">
        <f t="shared" si="565"/>
        <v>0</v>
      </c>
      <c r="BT290">
        <f t="shared" si="565"/>
        <v>0</v>
      </c>
      <c r="BU290">
        <f t="shared" si="565"/>
        <v>0</v>
      </c>
      <c r="BV290">
        <f t="shared" si="565"/>
        <v>0</v>
      </c>
      <c r="BW290">
        <f t="shared" si="565"/>
        <v>0</v>
      </c>
      <c r="BX290">
        <f t="shared" si="565"/>
        <v>0</v>
      </c>
      <c r="BY290">
        <f t="shared" si="565"/>
        <v>0</v>
      </c>
      <c r="BZ290">
        <f t="shared" si="565"/>
        <v>0</v>
      </c>
      <c r="CA290">
        <f t="shared" si="565"/>
        <v>0</v>
      </c>
      <c r="CB290">
        <f t="shared" si="565"/>
        <v>0</v>
      </c>
      <c r="CC290">
        <f t="shared" si="565"/>
        <v>0</v>
      </c>
      <c r="CD290">
        <f t="shared" si="565"/>
        <v>0</v>
      </c>
      <c r="CE290">
        <f t="shared" si="565"/>
        <v>0</v>
      </c>
      <c r="CF290">
        <f t="shared" si="565"/>
        <v>0</v>
      </c>
      <c r="CG290">
        <f t="shared" si="565"/>
        <v>0</v>
      </c>
      <c r="CH290">
        <f t="shared" si="565"/>
        <v>0</v>
      </c>
      <c r="CI290">
        <f t="shared" si="565"/>
        <v>0</v>
      </c>
      <c r="CJ290">
        <f t="shared" si="565"/>
        <v>0</v>
      </c>
      <c r="CK290">
        <f t="shared" si="565"/>
        <v>0</v>
      </c>
      <c r="CL290">
        <f t="shared" si="565"/>
        <v>0</v>
      </c>
      <c r="CM290">
        <f t="shared" si="565"/>
        <v>0</v>
      </c>
      <c r="CN290">
        <f t="shared" si="565"/>
        <v>0</v>
      </c>
      <c r="CO290">
        <f t="shared" si="565"/>
        <v>0</v>
      </c>
      <c r="CP290">
        <f t="shared" si="565"/>
        <v>0</v>
      </c>
      <c r="CQ290">
        <f t="shared" si="565"/>
        <v>0</v>
      </c>
      <c r="CR290">
        <f t="shared" si="565"/>
        <v>0</v>
      </c>
      <c r="CS290">
        <f t="shared" si="565"/>
        <v>0</v>
      </c>
      <c r="CT290">
        <f t="shared" si="565"/>
        <v>0</v>
      </c>
      <c r="CU290">
        <f t="shared" si="565"/>
        <v>0</v>
      </c>
      <c r="CV290">
        <f t="shared" si="565"/>
        <v>0</v>
      </c>
      <c r="CW290">
        <f t="shared" si="565"/>
        <v>0</v>
      </c>
      <c r="CX290">
        <f t="shared" si="565"/>
        <v>0</v>
      </c>
      <c r="CY290">
        <f t="shared" si="565"/>
        <v>0</v>
      </c>
      <c r="CZ290">
        <f t="shared" si="565"/>
        <v>0</v>
      </c>
      <c r="DA290">
        <f t="shared" si="565"/>
        <v>0</v>
      </c>
      <c r="DB290">
        <f t="shared" si="565"/>
        <v>0</v>
      </c>
      <c r="DC290">
        <f t="shared" si="565"/>
        <v>0</v>
      </c>
      <c r="DD290">
        <f t="shared" si="565"/>
        <v>0</v>
      </c>
      <c r="DE290">
        <f t="shared" si="565"/>
        <v>0</v>
      </c>
      <c r="DF290">
        <f t="shared" si="565"/>
        <v>0</v>
      </c>
      <c r="DG290">
        <f t="shared" si="565"/>
        <v>0</v>
      </c>
      <c r="DH290">
        <f t="shared" si="565"/>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5"/>
  <sheetViews>
    <sheetView showGridLines="0" tabSelected="1" view="pageBreakPreview" zoomScaleNormal="100"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14" t="s">
        <v>740</v>
      </c>
      <c r="Y2" s="415"/>
      <c r="Z2" s="415"/>
      <c r="AA2" s="415"/>
      <c r="AB2" s="415"/>
      <c r="AC2" s="415"/>
      <c r="AD2" s="415"/>
      <c r="AE2" s="416"/>
      <c r="AF2" s="17"/>
    </row>
    <row r="3" spans="1:32" ht="15.75">
      <c r="A3" s="17"/>
      <c r="B3" s="17"/>
      <c r="C3" s="18"/>
      <c r="D3" s="18"/>
      <c r="E3" s="18"/>
      <c r="F3" s="17"/>
      <c r="G3" s="17"/>
      <c r="H3" s="17"/>
      <c r="I3" s="17"/>
      <c r="J3" s="17"/>
      <c r="K3" s="17"/>
      <c r="L3" s="17"/>
      <c r="M3" s="17"/>
      <c r="N3" s="17"/>
      <c r="O3" s="17"/>
      <c r="P3" s="17"/>
      <c r="Q3" s="17"/>
      <c r="R3" s="17"/>
      <c r="S3" s="17"/>
      <c r="T3" s="17"/>
      <c r="U3" s="17"/>
      <c r="V3" s="17"/>
      <c r="W3" s="17"/>
      <c r="X3" s="417" t="s">
        <v>4694</v>
      </c>
      <c r="Y3" s="418"/>
      <c r="Z3" s="418"/>
      <c r="AA3" s="418"/>
      <c r="AB3" s="418"/>
      <c r="AC3" s="418"/>
      <c r="AD3" s="418"/>
      <c r="AE3" s="419"/>
      <c r="AF3" s="17"/>
    </row>
    <row r="4" spans="1:32" ht="15.75">
      <c r="A4" s="17"/>
      <c r="B4" s="17"/>
      <c r="C4" s="18"/>
      <c r="D4" s="18"/>
      <c r="E4" s="18"/>
      <c r="F4" s="17"/>
      <c r="G4" s="17"/>
      <c r="H4" s="17"/>
      <c r="I4" s="17"/>
      <c r="J4" s="17"/>
      <c r="K4" s="17"/>
      <c r="L4" s="17"/>
      <c r="M4" s="17"/>
      <c r="N4" s="17"/>
      <c r="O4" s="17"/>
      <c r="P4" s="17"/>
      <c r="Q4" s="17"/>
      <c r="R4" s="17"/>
      <c r="S4" s="17"/>
      <c r="T4" s="17"/>
      <c r="U4" s="17"/>
      <c r="V4" s="17"/>
      <c r="W4" s="17"/>
      <c r="X4" s="420" t="s">
        <v>4695</v>
      </c>
      <c r="Y4" s="421"/>
      <c r="Z4" s="421"/>
      <c r="AA4" s="421"/>
      <c r="AB4" s="421"/>
      <c r="AC4" s="421"/>
      <c r="AD4" s="421"/>
      <c r="AE4" s="422"/>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3" t="s">
        <v>30</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row>
    <row r="7" spans="1:32" ht="16.5">
      <c r="A7" s="424" t="s">
        <v>544</v>
      </c>
      <c r="B7" s="423"/>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3">
        <v>46023</v>
      </c>
      <c r="Q9" s="434"/>
      <c r="R9" s="434"/>
      <c r="S9" s="435"/>
      <c r="T9" s="22"/>
      <c r="U9" s="22" t="s">
        <v>0</v>
      </c>
      <c r="V9" s="433">
        <v>46173</v>
      </c>
      <c r="W9" s="434"/>
      <c r="X9" s="434"/>
      <c r="Y9" s="435"/>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635</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46" t="str">
        <f>IFERROR(VLOOKUP(H14,bd_lista!A3:C592,2,FALSE),"")</f>
        <v/>
      </c>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34"/>
      <c r="AF12" s="34"/>
    </row>
    <row r="13" spans="1:32" ht="23.25" customHeight="1">
      <c r="A13" s="20"/>
      <c r="B13" s="20"/>
      <c r="C13" s="16"/>
      <c r="D13" s="16"/>
      <c r="E13" s="1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20"/>
      <c r="AF13" s="20"/>
    </row>
    <row r="14" spans="1:32" ht="15.75" customHeight="1">
      <c r="A14" s="20"/>
      <c r="B14" s="25" t="s">
        <v>543</v>
      </c>
      <c r="C14" s="20"/>
      <c r="D14" s="20"/>
      <c r="E14" s="20"/>
      <c r="F14" s="20"/>
      <c r="G14" s="20"/>
      <c r="H14" s="438"/>
      <c r="I14" s="435"/>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4"/>
      <c r="I15" s="194"/>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25" t="s">
        <v>642</v>
      </c>
      <c r="C16" s="425"/>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20"/>
    </row>
    <row r="17" spans="1:32" ht="15.75">
      <c r="A17" s="20"/>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20"/>
    </row>
    <row r="18" spans="1:32" ht="6" customHeight="1" thickBot="1">
      <c r="A18" s="34"/>
      <c r="B18" s="38"/>
      <c r="C18" s="34"/>
      <c r="D18" s="34"/>
      <c r="E18" s="34"/>
      <c r="F18" s="34"/>
      <c r="G18" s="34"/>
      <c r="H18" s="439"/>
      <c r="I18" s="439"/>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5" t="s">
        <v>717</v>
      </c>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7"/>
      <c r="AF19" s="34"/>
    </row>
    <row r="20" spans="1:32" ht="15.75">
      <c r="A20" s="34"/>
      <c r="B20" s="408"/>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10"/>
      <c r="AF20" s="34"/>
    </row>
    <row r="21" spans="1:32" ht="24.75" customHeight="1" thickBot="1">
      <c r="A21" s="34"/>
      <c r="B21" s="411"/>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3"/>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36" t="s">
        <v>545</v>
      </c>
      <c r="D23" s="436"/>
      <c r="E23" s="436"/>
      <c r="F23" s="436"/>
      <c r="G23" s="436"/>
      <c r="H23" s="436"/>
      <c r="I23" s="426" t="s">
        <v>738</v>
      </c>
      <c r="J23" s="426"/>
      <c r="K23" s="426"/>
      <c r="L23" s="426"/>
      <c r="M23" s="427" t="s">
        <v>2</v>
      </c>
      <c r="N23" s="428"/>
      <c r="O23" s="428"/>
      <c r="P23" s="428"/>
      <c r="Q23" s="428"/>
      <c r="R23" s="428"/>
      <c r="S23" s="428"/>
      <c r="T23" s="428"/>
      <c r="U23" s="428"/>
      <c r="V23" s="428"/>
      <c r="W23" s="428"/>
      <c r="X23" s="428"/>
      <c r="Y23" s="429"/>
      <c r="Z23" s="426" t="s">
        <v>573</v>
      </c>
      <c r="AA23" s="426"/>
      <c r="AB23" s="426"/>
      <c r="AC23" s="426"/>
      <c r="AD23" s="426"/>
      <c r="AE23" s="26"/>
      <c r="AF23" s="20"/>
    </row>
    <row r="24" spans="1:32" ht="24" customHeight="1">
      <c r="A24" s="20"/>
      <c r="B24" s="26"/>
      <c r="C24" s="437" t="s">
        <v>29</v>
      </c>
      <c r="D24" s="437"/>
      <c r="E24" s="437"/>
      <c r="F24" s="437" t="s">
        <v>739</v>
      </c>
      <c r="G24" s="437"/>
      <c r="H24" s="437"/>
      <c r="I24" s="426"/>
      <c r="J24" s="426"/>
      <c r="K24" s="426"/>
      <c r="L24" s="426"/>
      <c r="M24" s="430"/>
      <c r="N24" s="431"/>
      <c r="O24" s="431"/>
      <c r="P24" s="431"/>
      <c r="Q24" s="431"/>
      <c r="R24" s="431"/>
      <c r="S24" s="431"/>
      <c r="T24" s="431"/>
      <c r="U24" s="431"/>
      <c r="V24" s="431"/>
      <c r="W24" s="431"/>
      <c r="X24" s="431"/>
      <c r="Y24" s="432"/>
      <c r="Z24" s="426"/>
      <c r="AA24" s="426"/>
      <c r="AB24" s="426"/>
      <c r="AC24" s="426"/>
      <c r="AD24" s="426"/>
      <c r="AE24" s="26"/>
      <c r="AF24" s="20"/>
    </row>
    <row r="25" spans="1:32" ht="30.75" customHeight="1">
      <c r="A25" s="20"/>
      <c r="B25" s="26"/>
      <c r="C25" s="390">
        <f>+VLOOKUP($H$14,RESUMEN!$A$11:$AQ$601,7,FALSE)</f>
        <v>0</v>
      </c>
      <c r="D25" s="391"/>
      <c r="E25" s="392"/>
      <c r="F25" s="390">
        <v>0</v>
      </c>
      <c r="G25" s="391"/>
      <c r="H25" s="392"/>
      <c r="I25" s="393" t="s">
        <v>836</v>
      </c>
      <c r="J25" s="394"/>
      <c r="K25" s="394"/>
      <c r="L25" s="395"/>
      <c r="M25" s="396" t="s">
        <v>846</v>
      </c>
      <c r="N25" s="397"/>
      <c r="O25" s="397"/>
      <c r="P25" s="397"/>
      <c r="Q25" s="397"/>
      <c r="R25" s="397"/>
      <c r="S25" s="397"/>
      <c r="T25" s="397"/>
      <c r="U25" s="397"/>
      <c r="V25" s="397"/>
      <c r="W25" s="397"/>
      <c r="X25" s="397"/>
      <c r="Y25" s="398"/>
      <c r="Z25" s="399" t="s">
        <v>5</v>
      </c>
      <c r="AA25" s="400"/>
      <c r="AB25" s="400"/>
      <c r="AC25" s="400"/>
      <c r="AD25" s="401"/>
      <c r="AE25" s="26"/>
      <c r="AF25" s="20"/>
    </row>
    <row r="26" spans="1:32" ht="17.100000000000001" customHeight="1">
      <c r="A26" s="20"/>
      <c r="B26" s="26"/>
      <c r="C26" s="390">
        <f>+VLOOKUP($H$14,RESUMEN!$A$11:$AQ$601,8,FALSE)</f>
        <v>0</v>
      </c>
      <c r="D26" s="391"/>
      <c r="E26" s="392"/>
      <c r="F26" s="390">
        <f>+VLOOKUP($H$14,RESUMEN!$A$11:$AQ$601,29,FALSE)</f>
        <v>0</v>
      </c>
      <c r="G26" s="391"/>
      <c r="H26" s="392"/>
      <c r="I26" s="393" t="s">
        <v>3</v>
      </c>
      <c r="J26" s="394"/>
      <c r="K26" s="394"/>
      <c r="L26" s="395"/>
      <c r="M26" s="396" t="s">
        <v>4</v>
      </c>
      <c r="N26" s="397"/>
      <c r="O26" s="397"/>
      <c r="P26" s="397"/>
      <c r="Q26" s="397"/>
      <c r="R26" s="397"/>
      <c r="S26" s="397"/>
      <c r="T26" s="397"/>
      <c r="U26" s="397"/>
      <c r="V26" s="397"/>
      <c r="W26" s="397"/>
      <c r="X26" s="397"/>
      <c r="Y26" s="398"/>
      <c r="Z26" s="399" t="s">
        <v>5</v>
      </c>
      <c r="AA26" s="400"/>
      <c r="AB26" s="400"/>
      <c r="AC26" s="400"/>
      <c r="AD26" s="401"/>
      <c r="AE26" s="26"/>
      <c r="AF26" s="20"/>
    </row>
    <row r="27" spans="1:32" ht="17.100000000000001" customHeight="1">
      <c r="A27" s="20"/>
      <c r="B27" s="26"/>
      <c r="C27" s="390">
        <f>+VLOOKUP($H$14,RESUMEN!$A$11:$AQ$601,9,FALSE)</f>
        <v>0</v>
      </c>
      <c r="D27" s="391"/>
      <c r="E27" s="392"/>
      <c r="F27" s="390">
        <v>0</v>
      </c>
      <c r="G27" s="391"/>
      <c r="H27" s="392"/>
      <c r="I27" s="393" t="s">
        <v>549</v>
      </c>
      <c r="J27" s="394"/>
      <c r="K27" s="394"/>
      <c r="L27" s="395"/>
      <c r="M27" s="396" t="s">
        <v>555</v>
      </c>
      <c r="N27" s="397"/>
      <c r="O27" s="397"/>
      <c r="P27" s="397"/>
      <c r="Q27" s="397"/>
      <c r="R27" s="397"/>
      <c r="S27" s="397"/>
      <c r="T27" s="397"/>
      <c r="U27" s="397"/>
      <c r="V27" s="397"/>
      <c r="W27" s="397"/>
      <c r="X27" s="397"/>
      <c r="Y27" s="398"/>
      <c r="Z27" s="399" t="s">
        <v>9</v>
      </c>
      <c r="AA27" s="400"/>
      <c r="AB27" s="400"/>
      <c r="AC27" s="400"/>
      <c r="AD27" s="401"/>
      <c r="AE27" s="26"/>
      <c r="AF27" s="20"/>
    </row>
    <row r="28" spans="1:32" ht="17.100000000000001" customHeight="1">
      <c r="A28" s="20"/>
      <c r="B28" s="26"/>
      <c r="C28" s="390">
        <v>0</v>
      </c>
      <c r="D28" s="391"/>
      <c r="E28" s="392"/>
      <c r="F28" s="390">
        <f>+VLOOKUP($H$14,RESUMEN!$A$11:$AQ$601,30,FALSE)</f>
        <v>0</v>
      </c>
      <c r="G28" s="391"/>
      <c r="H28" s="392"/>
      <c r="I28" s="393" t="s">
        <v>504</v>
      </c>
      <c r="J28" s="394"/>
      <c r="K28" s="394"/>
      <c r="L28" s="395"/>
      <c r="M28" s="396" t="s">
        <v>574</v>
      </c>
      <c r="N28" s="397"/>
      <c r="O28" s="397"/>
      <c r="P28" s="397"/>
      <c r="Q28" s="397"/>
      <c r="R28" s="397"/>
      <c r="S28" s="397"/>
      <c r="T28" s="397"/>
      <c r="U28" s="397"/>
      <c r="V28" s="397"/>
      <c r="W28" s="397"/>
      <c r="X28" s="397"/>
      <c r="Y28" s="398"/>
      <c r="Z28" s="399" t="s">
        <v>9</v>
      </c>
      <c r="AA28" s="400"/>
      <c r="AB28" s="400"/>
      <c r="AC28" s="400"/>
      <c r="AD28" s="401"/>
      <c r="AE28" s="26"/>
      <c r="AF28" s="20"/>
    </row>
    <row r="29" spans="1:32" ht="17.100000000000001" customHeight="1">
      <c r="A29" s="20"/>
      <c r="B29" s="26"/>
      <c r="C29" s="390">
        <f>+VLOOKUP($H$14,RESUMEN!$A$11:$AQ$601,10,FALSE)</f>
        <v>0</v>
      </c>
      <c r="D29" s="391"/>
      <c r="E29" s="392"/>
      <c r="F29" s="390">
        <v>0</v>
      </c>
      <c r="G29" s="391"/>
      <c r="H29" s="392"/>
      <c r="I29" s="393" t="s">
        <v>662</v>
      </c>
      <c r="J29" s="394"/>
      <c r="K29" s="394"/>
      <c r="L29" s="395"/>
      <c r="M29" s="396" t="s">
        <v>663</v>
      </c>
      <c r="N29" s="397"/>
      <c r="O29" s="397"/>
      <c r="P29" s="397"/>
      <c r="Q29" s="397"/>
      <c r="R29" s="397"/>
      <c r="S29" s="397"/>
      <c r="T29" s="397"/>
      <c r="U29" s="397"/>
      <c r="V29" s="397"/>
      <c r="W29" s="397"/>
      <c r="X29" s="397"/>
      <c r="Y29" s="398"/>
      <c r="Z29" s="399" t="s">
        <v>5</v>
      </c>
      <c r="AA29" s="400"/>
      <c r="AB29" s="400"/>
      <c r="AC29" s="400"/>
      <c r="AD29" s="401"/>
      <c r="AE29" s="26"/>
      <c r="AF29" s="20"/>
    </row>
    <row r="30" spans="1:32" ht="17.100000000000001" customHeight="1">
      <c r="A30" s="20"/>
      <c r="B30" s="26"/>
      <c r="C30" s="390">
        <f>+VLOOKUP($H$14,RESUMEN!$A$11:$AQ$601,11,FALSE)</f>
        <v>0</v>
      </c>
      <c r="D30" s="391"/>
      <c r="E30" s="392"/>
      <c r="F30" s="390">
        <f>+VLOOKUP($H$14,RESUMEN!$A$11:$AQ$601,31,FALSE)</f>
        <v>0</v>
      </c>
      <c r="G30" s="391"/>
      <c r="H30" s="392"/>
      <c r="I30" s="393" t="s">
        <v>10</v>
      </c>
      <c r="J30" s="394"/>
      <c r="K30" s="394"/>
      <c r="L30" s="395"/>
      <c r="M30" s="396" t="s">
        <v>553</v>
      </c>
      <c r="N30" s="397"/>
      <c r="O30" s="397"/>
      <c r="P30" s="397"/>
      <c r="Q30" s="397"/>
      <c r="R30" s="397"/>
      <c r="S30" s="397"/>
      <c r="T30" s="397"/>
      <c r="U30" s="397"/>
      <c r="V30" s="397"/>
      <c r="W30" s="397"/>
      <c r="X30" s="397"/>
      <c r="Y30" s="398"/>
      <c r="Z30" s="399" t="s">
        <v>11</v>
      </c>
      <c r="AA30" s="400"/>
      <c r="AB30" s="400"/>
      <c r="AC30" s="400"/>
      <c r="AD30" s="401"/>
      <c r="AE30" s="26"/>
      <c r="AF30" s="20"/>
    </row>
    <row r="31" spans="1:32" ht="17.100000000000001" customHeight="1">
      <c r="A31" s="20"/>
      <c r="B31" s="26"/>
      <c r="C31" s="390">
        <f>+VLOOKUP($H$14,RESUMEN!$A$11:$AQ$601,12,FALSE)</f>
        <v>0</v>
      </c>
      <c r="D31" s="391"/>
      <c r="E31" s="392"/>
      <c r="F31" s="390">
        <f>+VLOOKUP($H$14,RESUMEN!$A$11:$AQ$601,32,FALSE)</f>
        <v>0</v>
      </c>
      <c r="G31" s="391"/>
      <c r="H31" s="392"/>
      <c r="I31" s="393" t="s">
        <v>6</v>
      </c>
      <c r="J31" s="394"/>
      <c r="K31" s="394"/>
      <c r="L31" s="395"/>
      <c r="M31" s="396" t="s">
        <v>7</v>
      </c>
      <c r="N31" s="397"/>
      <c r="O31" s="397"/>
      <c r="P31" s="397"/>
      <c r="Q31" s="397"/>
      <c r="R31" s="397"/>
      <c r="S31" s="397"/>
      <c r="T31" s="397"/>
      <c r="U31" s="397"/>
      <c r="V31" s="397"/>
      <c r="W31" s="397"/>
      <c r="X31" s="397"/>
      <c r="Y31" s="398"/>
      <c r="Z31" s="399" t="s">
        <v>5</v>
      </c>
      <c r="AA31" s="400"/>
      <c r="AB31" s="400"/>
      <c r="AC31" s="400"/>
      <c r="AD31" s="401"/>
      <c r="AE31" s="26"/>
      <c r="AF31" s="20"/>
    </row>
    <row r="32" spans="1:32" ht="17.100000000000001" customHeight="1">
      <c r="A32" s="20"/>
      <c r="B32" s="26"/>
      <c r="C32" s="390">
        <f>+VLOOKUP($H$14,RESUMEN!$A$11:$AQ$601,14,FALSE)</f>
        <v>0</v>
      </c>
      <c r="D32" s="391"/>
      <c r="E32" s="392"/>
      <c r="F32" s="390">
        <f>+VLOOKUP($H$14,RESUMEN!$A$11:$AQ$601,33,FALSE)</f>
        <v>0</v>
      </c>
      <c r="G32" s="391"/>
      <c r="H32" s="392"/>
      <c r="I32" s="393" t="s">
        <v>14</v>
      </c>
      <c r="J32" s="394"/>
      <c r="K32" s="394"/>
      <c r="L32" s="395"/>
      <c r="M32" s="396" t="s">
        <v>15</v>
      </c>
      <c r="N32" s="397"/>
      <c r="O32" s="397"/>
      <c r="P32" s="397"/>
      <c r="Q32" s="397"/>
      <c r="R32" s="397"/>
      <c r="S32" s="397"/>
      <c r="T32" s="397"/>
      <c r="U32" s="397"/>
      <c r="V32" s="397"/>
      <c r="W32" s="397"/>
      <c r="X32" s="397"/>
      <c r="Y32" s="398"/>
      <c r="Z32" s="399" t="s">
        <v>11</v>
      </c>
      <c r="AA32" s="400"/>
      <c r="AB32" s="400"/>
      <c r="AC32" s="400"/>
      <c r="AD32" s="401"/>
      <c r="AE32" s="26"/>
      <c r="AF32" s="20"/>
    </row>
    <row r="33" spans="1:32" ht="32.25" customHeight="1">
      <c r="A33" s="20"/>
      <c r="B33" s="26"/>
      <c r="C33" s="390">
        <f>+VLOOKUP($H$14,RESUMEN!$A$11:$AQ$601,15,FALSE)</f>
        <v>0</v>
      </c>
      <c r="D33" s="391"/>
      <c r="E33" s="392"/>
      <c r="F33" s="390">
        <v>0</v>
      </c>
      <c r="G33" s="391"/>
      <c r="H33" s="392"/>
      <c r="I33" s="393" t="s">
        <v>742</v>
      </c>
      <c r="J33" s="394"/>
      <c r="K33" s="394"/>
      <c r="L33" s="395"/>
      <c r="M33" s="396" t="s">
        <v>733</v>
      </c>
      <c r="N33" s="397"/>
      <c r="O33" s="397"/>
      <c r="P33" s="397"/>
      <c r="Q33" s="397"/>
      <c r="R33" s="397"/>
      <c r="S33" s="397"/>
      <c r="T33" s="397"/>
      <c r="U33" s="397"/>
      <c r="V33" s="397"/>
      <c r="W33" s="397"/>
      <c r="X33" s="397"/>
      <c r="Y33" s="398"/>
      <c r="Z33" s="393" t="s">
        <v>703</v>
      </c>
      <c r="AA33" s="394"/>
      <c r="AB33" s="394"/>
      <c r="AC33" s="394"/>
      <c r="AD33" s="395"/>
      <c r="AE33" s="26"/>
      <c r="AF33" s="20"/>
    </row>
    <row r="34" spans="1:32" ht="17.100000000000001" customHeight="1">
      <c r="A34" s="20"/>
      <c r="B34" s="26"/>
      <c r="C34" s="390">
        <f>+VLOOKUP($H$14,RESUMEN!$A$11:$AQ$601,16,FALSE)</f>
        <v>0</v>
      </c>
      <c r="D34" s="391"/>
      <c r="E34" s="392"/>
      <c r="F34" s="390">
        <v>0</v>
      </c>
      <c r="G34" s="391"/>
      <c r="H34" s="392"/>
      <c r="I34" s="393" t="s">
        <v>550</v>
      </c>
      <c r="J34" s="394"/>
      <c r="K34" s="394"/>
      <c r="L34" s="395"/>
      <c r="M34" s="396" t="s">
        <v>556</v>
      </c>
      <c r="N34" s="397"/>
      <c r="O34" s="397"/>
      <c r="P34" s="397"/>
      <c r="Q34" s="397"/>
      <c r="R34" s="397"/>
      <c r="S34" s="397"/>
      <c r="T34" s="397"/>
      <c r="U34" s="397"/>
      <c r="V34" s="397"/>
      <c r="W34" s="397"/>
      <c r="X34" s="397"/>
      <c r="Y34" s="398"/>
      <c r="Z34" s="399" t="s">
        <v>18</v>
      </c>
      <c r="AA34" s="400"/>
      <c r="AB34" s="400"/>
      <c r="AC34" s="400"/>
      <c r="AD34" s="401"/>
      <c r="AE34" s="26"/>
      <c r="AF34" s="20"/>
    </row>
    <row r="35" spans="1:32" ht="17.100000000000001" customHeight="1">
      <c r="A35" s="20"/>
      <c r="B35" s="26"/>
      <c r="C35" s="390">
        <f>+VLOOKUP($H$14,RESUMEN!$A$11:$AQ$601,17,FALSE)</f>
        <v>0</v>
      </c>
      <c r="D35" s="391"/>
      <c r="E35" s="392"/>
      <c r="F35" s="390">
        <f>+VLOOKUP($H$14,RESUMEN!$A$11:$AQ$601,34,FALSE)</f>
        <v>0</v>
      </c>
      <c r="G35" s="391"/>
      <c r="H35" s="392"/>
      <c r="I35" s="393" t="s">
        <v>16</v>
      </c>
      <c r="J35" s="394"/>
      <c r="K35" s="394"/>
      <c r="L35" s="395"/>
      <c r="M35" s="396" t="s">
        <v>17</v>
      </c>
      <c r="N35" s="397"/>
      <c r="O35" s="397"/>
      <c r="P35" s="397"/>
      <c r="Q35" s="397"/>
      <c r="R35" s="397"/>
      <c r="S35" s="397"/>
      <c r="T35" s="397"/>
      <c r="U35" s="397"/>
      <c r="V35" s="397"/>
      <c r="W35" s="397"/>
      <c r="X35" s="397"/>
      <c r="Y35" s="398"/>
      <c r="Z35" s="399" t="s">
        <v>18</v>
      </c>
      <c r="AA35" s="400"/>
      <c r="AB35" s="400"/>
      <c r="AC35" s="400"/>
      <c r="AD35" s="401"/>
      <c r="AE35" s="26"/>
      <c r="AF35" s="20"/>
    </row>
    <row r="36" spans="1:32" ht="17.100000000000001" customHeight="1">
      <c r="A36" s="20"/>
      <c r="B36" s="26"/>
      <c r="C36" s="390">
        <f>+VLOOKUP($H$14,RESUMEN!$A$11:$AQ$601,18,FALSE)</f>
        <v>0</v>
      </c>
      <c r="D36" s="391"/>
      <c r="E36" s="392"/>
      <c r="F36" s="390">
        <f>+VLOOKUP($H$14,RESUMEN!$A$11:$AQ$601,35,FALSE)</f>
        <v>0</v>
      </c>
      <c r="G36" s="391"/>
      <c r="H36" s="392"/>
      <c r="I36" s="393" t="s">
        <v>12</v>
      </c>
      <c r="J36" s="394"/>
      <c r="K36" s="394"/>
      <c r="L36" s="395"/>
      <c r="M36" s="396" t="s">
        <v>13</v>
      </c>
      <c r="N36" s="397"/>
      <c r="O36" s="397"/>
      <c r="P36" s="397"/>
      <c r="Q36" s="397"/>
      <c r="R36" s="397"/>
      <c r="S36" s="397"/>
      <c r="T36" s="397"/>
      <c r="U36" s="397"/>
      <c r="V36" s="397"/>
      <c r="W36" s="397"/>
      <c r="X36" s="397"/>
      <c r="Y36" s="398"/>
      <c r="Z36" s="399" t="s">
        <v>11</v>
      </c>
      <c r="AA36" s="400"/>
      <c r="AB36" s="400"/>
      <c r="AC36" s="400"/>
      <c r="AD36" s="401"/>
      <c r="AE36" s="26"/>
      <c r="AF36" s="20"/>
    </row>
    <row r="37" spans="1:32" ht="17.100000000000001" customHeight="1">
      <c r="A37" s="20"/>
      <c r="B37" s="26"/>
      <c r="C37" s="390">
        <f>+VLOOKUP($H$14,RESUMEN!$A$11:$AQ$601,19,FALSE)</f>
        <v>0</v>
      </c>
      <c r="D37" s="391"/>
      <c r="E37" s="392"/>
      <c r="F37" s="390">
        <f>+VLOOKUP($H$14,RESUMEN!$A$11:$AQ$601,36,FALSE)</f>
        <v>0</v>
      </c>
      <c r="G37" s="391"/>
      <c r="H37" s="392"/>
      <c r="I37" s="393" t="s">
        <v>551</v>
      </c>
      <c r="J37" s="394"/>
      <c r="K37" s="394"/>
      <c r="L37" s="395"/>
      <c r="M37" s="396" t="s">
        <v>552</v>
      </c>
      <c r="N37" s="397"/>
      <c r="O37" s="397"/>
      <c r="P37" s="397"/>
      <c r="Q37" s="397"/>
      <c r="R37" s="397"/>
      <c r="S37" s="397"/>
      <c r="T37" s="397"/>
      <c r="U37" s="397"/>
      <c r="V37" s="397"/>
      <c r="W37" s="397"/>
      <c r="X37" s="397"/>
      <c r="Y37" s="398"/>
      <c r="Z37" s="399" t="s">
        <v>18</v>
      </c>
      <c r="AA37" s="400"/>
      <c r="AB37" s="400"/>
      <c r="AC37" s="400"/>
      <c r="AD37" s="401"/>
      <c r="AE37" s="26"/>
      <c r="AF37" s="20"/>
    </row>
    <row r="38" spans="1:32" ht="17.100000000000001" customHeight="1">
      <c r="A38" s="20"/>
      <c r="B38" s="26"/>
      <c r="C38" s="390">
        <f>+VLOOKUP($H$14,RESUMEN!$A$11:$AQ$601,20,FALSE)+VLOOKUP($H$14,RESUMEN!$A$11:$AQ$601,21,FALSE)</f>
        <v>0</v>
      </c>
      <c r="D38" s="391"/>
      <c r="E38" s="392"/>
      <c r="F38" s="390">
        <f>+VLOOKUP($H$14,RESUMEN!$A$11:$AQ$601,37,FALSE)</f>
        <v>0</v>
      </c>
      <c r="G38" s="391"/>
      <c r="H38" s="392"/>
      <c r="I38" s="393" t="s">
        <v>584</v>
      </c>
      <c r="J38" s="394"/>
      <c r="K38" s="394"/>
      <c r="L38" s="395"/>
      <c r="M38" s="396" t="s">
        <v>586</v>
      </c>
      <c r="N38" s="397"/>
      <c r="O38" s="397"/>
      <c r="P38" s="397"/>
      <c r="Q38" s="397"/>
      <c r="R38" s="397"/>
      <c r="S38" s="397"/>
      <c r="T38" s="397"/>
      <c r="U38" s="397"/>
      <c r="V38" s="397"/>
      <c r="W38" s="397"/>
      <c r="X38" s="397"/>
      <c r="Y38" s="398"/>
      <c r="Z38" s="399" t="s">
        <v>18</v>
      </c>
      <c r="AA38" s="400"/>
      <c r="AB38" s="400"/>
      <c r="AC38" s="400"/>
      <c r="AD38" s="401"/>
      <c r="AE38" s="26"/>
      <c r="AF38" s="20"/>
    </row>
    <row r="39" spans="1:32" ht="17.100000000000001" customHeight="1">
      <c r="A39" s="20"/>
      <c r="B39" s="26"/>
      <c r="C39" s="390">
        <f>+VLOOKUP($H$14,RESUMEN!$A$11:$AQ$601,22,FALSE)</f>
        <v>0</v>
      </c>
      <c r="D39" s="391"/>
      <c r="E39" s="392"/>
      <c r="F39" s="390">
        <f>+VLOOKUP($H$14,RESUMEN!$A$11:$AQ$601,38,FALSE)</f>
        <v>0</v>
      </c>
      <c r="G39" s="391"/>
      <c r="H39" s="392"/>
      <c r="I39" s="393" t="s">
        <v>19</v>
      </c>
      <c r="J39" s="394"/>
      <c r="K39" s="394"/>
      <c r="L39" s="395"/>
      <c r="M39" s="396" t="s">
        <v>554</v>
      </c>
      <c r="N39" s="397"/>
      <c r="O39" s="397"/>
      <c r="P39" s="397"/>
      <c r="Q39" s="397"/>
      <c r="R39" s="397"/>
      <c r="S39" s="397"/>
      <c r="T39" s="397"/>
      <c r="U39" s="397"/>
      <c r="V39" s="397"/>
      <c r="W39" s="397"/>
      <c r="X39" s="397"/>
      <c r="Y39" s="398"/>
      <c r="Z39" s="399" t="s">
        <v>11</v>
      </c>
      <c r="AA39" s="400"/>
      <c r="AB39" s="400"/>
      <c r="AC39" s="400"/>
      <c r="AD39" s="401"/>
      <c r="AE39" s="26"/>
      <c r="AF39" s="20"/>
    </row>
    <row r="40" spans="1:32" ht="17.100000000000001" customHeight="1">
      <c r="A40" s="20"/>
      <c r="B40" s="26"/>
      <c r="C40" s="390">
        <f>+VLOOKUP($H$14,RESUMEN!$A$11:$AQ$601,23,FALSE)</f>
        <v>0</v>
      </c>
      <c r="D40" s="391"/>
      <c r="E40" s="392"/>
      <c r="F40" s="390">
        <f>+VLOOKUP($H$14,RESUMEN!$A$11:$AQ$601,39,FALSE)</f>
        <v>0</v>
      </c>
      <c r="G40" s="391"/>
      <c r="H40" s="392"/>
      <c r="I40" s="393" t="s">
        <v>20</v>
      </c>
      <c r="J40" s="394"/>
      <c r="K40" s="394"/>
      <c r="L40" s="395"/>
      <c r="M40" s="396" t="s">
        <v>21</v>
      </c>
      <c r="N40" s="397"/>
      <c r="O40" s="397"/>
      <c r="P40" s="397"/>
      <c r="Q40" s="397"/>
      <c r="R40" s="397"/>
      <c r="S40" s="397"/>
      <c r="T40" s="397"/>
      <c r="U40" s="397"/>
      <c r="V40" s="397"/>
      <c r="W40" s="397"/>
      <c r="X40" s="397"/>
      <c r="Y40" s="398"/>
      <c r="Z40" s="399" t="s">
        <v>11</v>
      </c>
      <c r="AA40" s="400"/>
      <c r="AB40" s="400"/>
      <c r="AC40" s="400"/>
      <c r="AD40" s="401"/>
      <c r="AE40" s="26"/>
      <c r="AF40" s="20"/>
    </row>
    <row r="41" spans="1:32" ht="17.100000000000001" customHeight="1">
      <c r="A41" s="20"/>
      <c r="B41" s="26"/>
      <c r="C41" s="390">
        <v>0</v>
      </c>
      <c r="D41" s="391"/>
      <c r="E41" s="392"/>
      <c r="F41" s="390">
        <f>+VLOOKUP($H$14,RESUMEN!$A$11:$AQ$601,40,FALSE)</f>
        <v>0</v>
      </c>
      <c r="G41" s="391"/>
      <c r="H41" s="392"/>
      <c r="I41" s="393" t="s">
        <v>22</v>
      </c>
      <c r="J41" s="394"/>
      <c r="K41" s="394"/>
      <c r="L41" s="395"/>
      <c r="M41" s="396" t="s">
        <v>23</v>
      </c>
      <c r="N41" s="397"/>
      <c r="O41" s="397"/>
      <c r="P41" s="397"/>
      <c r="Q41" s="397"/>
      <c r="R41" s="397"/>
      <c r="S41" s="397"/>
      <c r="T41" s="397"/>
      <c r="U41" s="397"/>
      <c r="V41" s="397"/>
      <c r="W41" s="397"/>
      <c r="X41" s="397"/>
      <c r="Y41" s="398"/>
      <c r="Z41" s="399" t="s">
        <v>18</v>
      </c>
      <c r="AA41" s="400"/>
      <c r="AB41" s="400"/>
      <c r="AC41" s="400"/>
      <c r="AD41" s="401"/>
      <c r="AE41" s="26"/>
      <c r="AF41" s="20"/>
    </row>
    <row r="42" spans="1:32" ht="17.100000000000001" customHeight="1">
      <c r="A42" s="20"/>
      <c r="B42" s="26"/>
      <c r="C42" s="390">
        <v>0</v>
      </c>
      <c r="D42" s="391"/>
      <c r="E42" s="392"/>
      <c r="F42" s="390">
        <f>+VLOOKUP($H$14,RESUMEN!$A$11:$AQ$601,41,FALSE)</f>
        <v>0</v>
      </c>
      <c r="G42" s="391"/>
      <c r="H42" s="392"/>
      <c r="I42" s="393" t="s">
        <v>805</v>
      </c>
      <c r="J42" s="394"/>
      <c r="K42" s="394"/>
      <c r="L42" s="395"/>
      <c r="M42" s="396" t="s">
        <v>806</v>
      </c>
      <c r="N42" s="397"/>
      <c r="O42" s="397"/>
      <c r="P42" s="397"/>
      <c r="Q42" s="397"/>
      <c r="R42" s="397"/>
      <c r="S42" s="397"/>
      <c r="T42" s="397"/>
      <c r="U42" s="397"/>
      <c r="V42" s="397"/>
      <c r="W42" s="397"/>
      <c r="X42" s="397"/>
      <c r="Y42" s="398"/>
      <c r="Z42" s="399" t="s">
        <v>9</v>
      </c>
      <c r="AA42" s="400"/>
      <c r="AB42" s="400"/>
      <c r="AC42" s="400"/>
      <c r="AD42" s="401"/>
      <c r="AE42" s="26"/>
      <c r="AF42" s="20"/>
    </row>
    <row r="43" spans="1:32" ht="15.75">
      <c r="A43" s="20"/>
      <c r="B43" s="26"/>
      <c r="C43" s="390">
        <f>+VLOOKUP($H$14,RESUMEN!$A$11:$AQ$601,24,FALSE)</f>
        <v>0</v>
      </c>
      <c r="D43" s="391"/>
      <c r="E43" s="392"/>
      <c r="F43" s="390">
        <v>0</v>
      </c>
      <c r="G43" s="391"/>
      <c r="H43" s="392"/>
      <c r="I43" s="393" t="s">
        <v>8</v>
      </c>
      <c r="J43" s="394"/>
      <c r="K43" s="394"/>
      <c r="L43" s="395"/>
      <c r="M43" s="396" t="s">
        <v>877</v>
      </c>
      <c r="N43" s="397"/>
      <c r="O43" s="397"/>
      <c r="P43" s="397"/>
      <c r="Q43" s="397"/>
      <c r="R43" s="397"/>
      <c r="S43" s="397"/>
      <c r="T43" s="397"/>
      <c r="U43" s="397"/>
      <c r="V43" s="397"/>
      <c r="W43" s="397"/>
      <c r="X43" s="397"/>
      <c r="Y43" s="398"/>
      <c r="Z43" s="399" t="s">
        <v>18</v>
      </c>
      <c r="AA43" s="400"/>
      <c r="AB43" s="400"/>
      <c r="AC43" s="400"/>
      <c r="AD43" s="401"/>
      <c r="AE43" s="26"/>
      <c r="AF43" s="20"/>
    </row>
    <row r="44" spans="1:32" ht="27" customHeight="1">
      <c r="A44" s="20"/>
      <c r="B44" s="26"/>
      <c r="C44" s="390">
        <f>+VLOOKUP($H$14,RESUMEN!$A$11:$AQ$601,25,FALSE)</f>
        <v>0</v>
      </c>
      <c r="D44" s="391"/>
      <c r="E44" s="392"/>
      <c r="F44" s="390">
        <f>+VLOOKUP($H$14,RESUMEN!$A$11:$AQ$601,42,FALSE)</f>
        <v>0</v>
      </c>
      <c r="G44" s="391"/>
      <c r="H44" s="392"/>
      <c r="I44" s="393" t="s">
        <v>546</v>
      </c>
      <c r="J44" s="394"/>
      <c r="K44" s="394"/>
      <c r="L44" s="395"/>
      <c r="M44" s="396" t="s">
        <v>741</v>
      </c>
      <c r="N44" s="397"/>
      <c r="O44" s="397"/>
      <c r="P44" s="397"/>
      <c r="Q44" s="397"/>
      <c r="R44" s="397"/>
      <c r="S44" s="397"/>
      <c r="T44" s="397"/>
      <c r="U44" s="397"/>
      <c r="V44" s="397"/>
      <c r="W44" s="397"/>
      <c r="X44" s="397"/>
      <c r="Y44" s="398"/>
      <c r="Z44" s="402" t="s">
        <v>622</v>
      </c>
      <c r="AA44" s="403"/>
      <c r="AB44" s="403"/>
      <c r="AC44" s="403"/>
      <c r="AD44" s="404"/>
      <c r="AE44" s="26"/>
      <c r="AF44" s="20"/>
    </row>
    <row r="45" spans="1:32" ht="25.5" customHeight="1">
      <c r="A45" s="20"/>
      <c r="B45" s="26"/>
      <c r="C45" s="390">
        <f>+VLOOKUP($H$14,RESUMEN!$A$11:$AQ$601,26,FALSE)</f>
        <v>0</v>
      </c>
      <c r="D45" s="391"/>
      <c r="E45" s="392"/>
      <c r="F45" s="390">
        <f>+VLOOKUP($H$14,RESUMEN!$A$11:$AQ$601,43,FALSE)</f>
        <v>0</v>
      </c>
      <c r="G45" s="391"/>
      <c r="H45" s="392"/>
      <c r="I45" s="393" t="s">
        <v>610</v>
      </c>
      <c r="J45" s="394"/>
      <c r="K45" s="394"/>
      <c r="L45" s="395"/>
      <c r="M45" s="396" t="s">
        <v>611</v>
      </c>
      <c r="N45" s="397"/>
      <c r="O45" s="397"/>
      <c r="P45" s="397"/>
      <c r="Q45" s="397"/>
      <c r="R45" s="397"/>
      <c r="S45" s="397"/>
      <c r="T45" s="397"/>
      <c r="U45" s="397"/>
      <c r="V45" s="397"/>
      <c r="W45" s="397"/>
      <c r="X45" s="397"/>
      <c r="Y45" s="398"/>
      <c r="Z45" s="402" t="s">
        <v>622</v>
      </c>
      <c r="AA45" s="403"/>
      <c r="AB45" s="403"/>
      <c r="AC45" s="403"/>
      <c r="AD45" s="404"/>
      <c r="AE45" s="26"/>
      <c r="AF45" s="20"/>
    </row>
    <row r="46" spans="1:32" ht="17.100000000000001" customHeight="1">
      <c r="A46" s="20"/>
      <c r="B46" s="26"/>
      <c r="C46" s="390">
        <f>+VLOOKUP($H$14,RESUMEN!$A$11:$AQ$601,6,FALSE)</f>
        <v>0</v>
      </c>
      <c r="D46" s="391"/>
      <c r="E46" s="392"/>
      <c r="F46" s="390">
        <v>0</v>
      </c>
      <c r="G46" s="391"/>
      <c r="H46" s="392"/>
      <c r="I46" s="393" t="s">
        <v>25</v>
      </c>
      <c r="J46" s="394"/>
      <c r="K46" s="394"/>
      <c r="L46" s="395"/>
      <c r="M46" s="396" t="s">
        <v>27</v>
      </c>
      <c r="N46" s="397"/>
      <c r="O46" s="397"/>
      <c r="P46" s="397"/>
      <c r="Q46" s="397"/>
      <c r="R46" s="397"/>
      <c r="S46" s="397"/>
      <c r="T46" s="397"/>
      <c r="U46" s="397"/>
      <c r="V46" s="397"/>
      <c r="W46" s="397"/>
      <c r="X46" s="397"/>
      <c r="Y46" s="398"/>
      <c r="Z46" s="399" t="s">
        <v>18</v>
      </c>
      <c r="AA46" s="400"/>
      <c r="AB46" s="400"/>
      <c r="AC46" s="400"/>
      <c r="AD46" s="401"/>
      <c r="AE46" s="26"/>
      <c r="AF46" s="20"/>
    </row>
    <row r="47" spans="1:32" ht="17.100000000000001" customHeight="1">
      <c r="A47" s="20"/>
      <c r="B47" s="26"/>
      <c r="C47" s="390">
        <f>+VLOOKUP($H$14,RESUMEN!$A$11:$AQ$601,4,FALSE)+VLOOKUP($H$14,RESUMEN!$A$11:$AQ$601,5,FALSE)</f>
        <v>0</v>
      </c>
      <c r="D47" s="391"/>
      <c r="E47" s="392"/>
      <c r="F47" s="390">
        <f>+VLOOKUP($H$14,RESUMEN!$A$11:$AQ$601,27,FALSE)+VLOOKUP($H$14,RESUMEN!$A$11:$AQ$601,28,FALSE)</f>
        <v>0</v>
      </c>
      <c r="G47" s="391"/>
      <c r="H47" s="392"/>
      <c r="I47" s="393" t="s">
        <v>26</v>
      </c>
      <c r="J47" s="394"/>
      <c r="K47" s="394"/>
      <c r="L47" s="395"/>
      <c r="M47" s="396" t="s">
        <v>28</v>
      </c>
      <c r="N47" s="397"/>
      <c r="O47" s="397"/>
      <c r="P47" s="397"/>
      <c r="Q47" s="397"/>
      <c r="R47" s="397"/>
      <c r="S47" s="397"/>
      <c r="T47" s="397"/>
      <c r="U47" s="397"/>
      <c r="V47" s="397"/>
      <c r="W47" s="397"/>
      <c r="X47" s="397"/>
      <c r="Y47" s="398"/>
      <c r="Z47" s="399" t="s">
        <v>18</v>
      </c>
      <c r="AA47" s="400"/>
      <c r="AB47" s="400"/>
      <c r="AC47" s="400"/>
      <c r="AD47" s="401"/>
      <c r="AE47" s="26"/>
      <c r="AF47" s="20"/>
    </row>
    <row r="48" spans="1:32" ht="10.5" customHeight="1">
      <c r="A48" s="20"/>
      <c r="B48" s="20"/>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16.5" customHeight="1">
      <c r="A49" s="20"/>
      <c r="B49" s="25" t="s">
        <v>807</v>
      </c>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4.5" customHeight="1">
      <c r="A50" s="20"/>
      <c r="B50" s="25"/>
      <c r="C50" s="183"/>
      <c r="D50" s="183"/>
      <c r="E50" s="183"/>
      <c r="F50" s="183"/>
      <c r="G50" s="183"/>
      <c r="H50" s="183"/>
      <c r="I50" s="20"/>
      <c r="J50" s="20"/>
      <c r="K50" s="20"/>
      <c r="L50" s="20"/>
      <c r="M50" s="20"/>
      <c r="N50" s="20"/>
      <c r="O50" s="20"/>
      <c r="P50" s="20"/>
      <c r="Q50" s="20"/>
      <c r="R50" s="20"/>
      <c r="S50" s="20"/>
      <c r="T50" s="20"/>
      <c r="U50" s="20"/>
      <c r="V50" s="20"/>
      <c r="W50" s="20"/>
      <c r="X50" s="20"/>
      <c r="Y50" s="20"/>
      <c r="Z50" s="20"/>
      <c r="AA50" s="20"/>
      <c r="AB50" s="20"/>
      <c r="AC50" s="20"/>
      <c r="AD50" s="20"/>
      <c r="AE50" s="20"/>
      <c r="AF50" s="20"/>
    </row>
    <row r="51" spans="1:32" ht="30.75" customHeight="1">
      <c r="A51" s="20"/>
      <c r="B51" s="20"/>
      <c r="C51" s="440" t="s">
        <v>730</v>
      </c>
      <c r="D51" s="440"/>
      <c r="E51" s="440"/>
      <c r="F51" s="440"/>
      <c r="G51" s="440"/>
      <c r="H51" s="440"/>
      <c r="I51" s="441" t="s">
        <v>731</v>
      </c>
      <c r="J51" s="441"/>
      <c r="K51" s="441"/>
      <c r="L51" s="441"/>
      <c r="M51" s="440" t="s">
        <v>716</v>
      </c>
      <c r="N51" s="440"/>
      <c r="O51" s="440"/>
      <c r="P51" s="440"/>
      <c r="Q51" s="440"/>
      <c r="R51" s="440"/>
      <c r="S51" s="440"/>
      <c r="T51" s="440"/>
      <c r="U51" s="440"/>
      <c r="V51" s="440"/>
      <c r="W51" s="440"/>
      <c r="X51" s="440"/>
      <c r="Y51" s="440"/>
      <c r="Z51" s="20"/>
      <c r="AA51" s="20"/>
      <c r="AB51" s="20"/>
      <c r="AC51" s="20"/>
      <c r="AD51" s="20"/>
      <c r="AE51" s="20"/>
      <c r="AF51" s="20"/>
    </row>
    <row r="52" spans="1:32" ht="16.5" customHeight="1">
      <c r="A52" s="20"/>
      <c r="B52" s="20"/>
      <c r="C52" s="442" t="str">
        <f>+IFERROR(VLOOKUP($H$14,Contactos!A5:E594,3,FALSE),"")</f>
        <v/>
      </c>
      <c r="D52" s="442"/>
      <c r="E52" s="442"/>
      <c r="F52" s="442"/>
      <c r="G52" s="442"/>
      <c r="H52" s="442"/>
      <c r="I52" s="443" t="str">
        <f>+IFERROR(VLOOKUP($H$14,Contactos!A5:E594,4,FALSE),"")</f>
        <v/>
      </c>
      <c r="J52" s="444"/>
      <c r="K52" s="444"/>
      <c r="L52" s="445"/>
      <c r="M52" s="443" t="str">
        <f>+IFERROR(VLOOKUP($H$14,Contactos!A5:E594,5,FALSE),"")</f>
        <v/>
      </c>
      <c r="N52" s="444"/>
      <c r="O52" s="444"/>
      <c r="P52" s="444"/>
      <c r="Q52" s="444"/>
      <c r="R52" s="444"/>
      <c r="S52" s="444"/>
      <c r="T52" s="444"/>
      <c r="U52" s="444"/>
      <c r="V52" s="444"/>
      <c r="W52" s="444"/>
      <c r="X52" s="444"/>
      <c r="Y52" s="445"/>
      <c r="Z52" s="20"/>
      <c r="AA52" s="20"/>
      <c r="AB52" s="20"/>
      <c r="AC52" s="20"/>
      <c r="AD52" s="20"/>
      <c r="AE52" s="20"/>
      <c r="AF52" s="20"/>
    </row>
    <row r="53" spans="1:32" ht="6.75" customHeight="1" thickBot="1">
      <c r="A53" s="34"/>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34"/>
    </row>
    <row r="54" spans="1:32" ht="15.75">
      <c r="A54" s="34"/>
      <c r="B54" s="405" t="s">
        <v>636</v>
      </c>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7"/>
      <c r="AF54" s="34"/>
    </row>
    <row r="55" spans="1:32" ht="15.75" customHeight="1">
      <c r="A55" s="34"/>
      <c r="B55" s="408"/>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10"/>
      <c r="AF55" s="34"/>
    </row>
    <row r="56" spans="1:32" ht="16.5" thickBot="1">
      <c r="A56" s="34"/>
      <c r="B56" s="411"/>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3"/>
      <c r="AF56" s="34"/>
    </row>
    <row r="57" spans="1:32" ht="12"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row>
    <row r="58" spans="1:32" ht="14.25" customHeight="1">
      <c r="A58" s="20"/>
      <c r="B58" s="27" t="s">
        <v>737</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20"/>
      <c r="B59" s="27"/>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0"/>
    </row>
    <row r="60" spans="1:32" ht="14.25" customHeight="1">
      <c r="A60" s="34"/>
      <c r="B60" s="36"/>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4"/>
    </row>
    <row r="61" spans="1:32" ht="10.5" customHeight="1">
      <c r="A61" s="190" t="s">
        <v>639</v>
      </c>
      <c r="B61" s="183"/>
      <c r="C61" s="183"/>
      <c r="F61" s="183"/>
      <c r="G61" s="183"/>
      <c r="H61" s="183"/>
      <c r="I61" s="20"/>
      <c r="J61" s="20"/>
      <c r="K61" s="20"/>
      <c r="L61" s="20"/>
      <c r="M61" s="20"/>
      <c r="N61" s="20"/>
      <c r="O61" s="20"/>
      <c r="P61" s="20"/>
      <c r="Q61" s="20"/>
      <c r="R61" s="20"/>
      <c r="S61" s="20"/>
      <c r="T61" s="20"/>
      <c r="U61" s="20"/>
      <c r="V61" s="20"/>
      <c r="W61" s="20"/>
      <c r="X61" s="20"/>
      <c r="Y61" s="20"/>
      <c r="Z61" s="20"/>
      <c r="AA61" s="20"/>
      <c r="AB61" s="20"/>
      <c r="AC61" s="20"/>
      <c r="AD61" s="20"/>
      <c r="AE61" s="20"/>
      <c r="AF61" s="20"/>
    </row>
    <row r="62" spans="1:32" ht="10.5" customHeight="1">
      <c r="A62" s="191"/>
      <c r="B62" s="192" t="s">
        <v>640</v>
      </c>
      <c r="C62" s="193"/>
      <c r="D62" s="193"/>
      <c r="E62" s="193"/>
      <c r="F62" s="193"/>
      <c r="G62" s="193"/>
      <c r="H62" s="193"/>
      <c r="J62" s="193"/>
      <c r="K62" s="193"/>
      <c r="L62" s="193"/>
      <c r="M62" s="193"/>
      <c r="N62" s="193"/>
      <c r="O62" s="193"/>
      <c r="P62" s="193"/>
      <c r="Q62" s="20"/>
      <c r="R62" s="20"/>
      <c r="S62" s="20"/>
      <c r="T62" s="20"/>
      <c r="U62" s="20"/>
      <c r="V62" s="20"/>
      <c r="W62" s="20"/>
      <c r="X62" s="20"/>
      <c r="Y62" s="20"/>
      <c r="Z62" s="20"/>
      <c r="AA62" s="20"/>
      <c r="AB62" s="20"/>
      <c r="AC62" s="20"/>
      <c r="AD62" s="20"/>
      <c r="AE62" s="20"/>
      <c r="AF62" s="20"/>
    </row>
    <row r="63" spans="1:32" ht="10.5" customHeight="1">
      <c r="A63" s="191"/>
      <c r="B63" s="193" t="s">
        <v>808</v>
      </c>
      <c r="C63" s="193"/>
      <c r="D63" s="193"/>
      <c r="E63" s="193"/>
      <c r="F63" s="193"/>
      <c r="G63" s="193"/>
      <c r="H63" s="193"/>
      <c r="I63" s="193"/>
      <c r="K63" s="193"/>
      <c r="L63" s="193"/>
      <c r="M63" s="193"/>
      <c r="N63" s="20"/>
      <c r="O63" s="20"/>
      <c r="P63" s="20"/>
      <c r="Q63" s="20"/>
      <c r="R63" s="20"/>
      <c r="S63" s="20"/>
      <c r="T63" s="20"/>
      <c r="U63" s="20"/>
      <c r="V63" s="20"/>
      <c r="W63" s="20"/>
      <c r="X63" s="20"/>
      <c r="Y63" s="20"/>
      <c r="Z63" s="20"/>
      <c r="AA63" s="20"/>
      <c r="AB63" s="20"/>
      <c r="AC63" s="20"/>
      <c r="AD63" s="20"/>
      <c r="AE63" s="20"/>
      <c r="AF63" s="20"/>
    </row>
    <row r="64" spans="1:32" ht="14.25" customHeight="1">
      <c r="A64" s="34"/>
      <c r="B64" s="36"/>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4.5" customHeight="1">
      <c r="A65" s="34"/>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ht="10.5" customHeight="1">
      <c r="A68" s="34"/>
      <c r="B68" s="37"/>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2:3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40">
    <mergeCell ref="C51:H51"/>
    <mergeCell ref="I51:L51"/>
    <mergeCell ref="M51:Y51"/>
    <mergeCell ref="C52:H52"/>
    <mergeCell ref="I52:L52"/>
    <mergeCell ref="M52:Y52"/>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4:AE56"/>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Z27:AD27"/>
    <mergeCell ref="I28:L28"/>
    <mergeCell ref="I29:L29"/>
    <mergeCell ref="M29:Y29"/>
    <mergeCell ref="Z29:AD29"/>
    <mergeCell ref="Z31:AD31"/>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C39:E39"/>
    <mergeCell ref="C38:E38"/>
    <mergeCell ref="F38:H38"/>
    <mergeCell ref="I38:L38"/>
    <mergeCell ref="C37:E37"/>
    <mergeCell ref="I37:L37"/>
    <mergeCell ref="M37:Y37"/>
    <mergeCell ref="F40:H40"/>
    <mergeCell ref="Z28:AD28"/>
    <mergeCell ref="M32:Y32"/>
    <mergeCell ref="M30:Y30"/>
    <mergeCell ref="F28:H28"/>
    <mergeCell ref="M47:Y47"/>
    <mergeCell ref="Z47:AD47"/>
    <mergeCell ref="C47:E47"/>
    <mergeCell ref="F47:H47"/>
    <mergeCell ref="I47:L47"/>
    <mergeCell ref="C46:E46"/>
    <mergeCell ref="F46:H46"/>
    <mergeCell ref="I46:L46"/>
    <mergeCell ref="Z44:AD44"/>
    <mergeCell ref="M46:Y46"/>
    <mergeCell ref="Z46:AD46"/>
    <mergeCell ref="C44:E44"/>
    <mergeCell ref="F44:H44"/>
    <mergeCell ref="I44:L44"/>
    <mergeCell ref="M44:Y44"/>
    <mergeCell ref="I45:L45"/>
    <mergeCell ref="M45:Y45"/>
    <mergeCell ref="Z45:AD45"/>
    <mergeCell ref="C45:E45"/>
    <mergeCell ref="F45:H45"/>
    <mergeCell ref="F43:H43"/>
    <mergeCell ref="C43:E43"/>
    <mergeCell ref="I43:L43"/>
    <mergeCell ref="M43:Y43"/>
    <mergeCell ref="Z43:AD43"/>
    <mergeCell ref="C25:E25"/>
    <mergeCell ref="F25:H25"/>
    <mergeCell ref="I25:L25"/>
    <mergeCell ref="M25:Y25"/>
    <mergeCell ref="Z25:AD25"/>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s>
  <hyperlinks>
    <hyperlink ref="C26:E26" location="'CUT MN'!A1" display="'CUT MN'!A1" xr:uid="{00000000-0004-0000-0000-000002000000}"/>
    <hyperlink ref="F26:H26" location="'CUT MN'!A1" display="'CUT MN'!A1" xr:uid="{E5A51622-A141-4A3F-A802-19B21125C969}"/>
    <hyperlink ref="F47:H47" location="'TRL ME'!A1" display="'TRL ME'!A1" xr:uid="{3BDFD218-D02D-4E68-874D-BAA999AD10D2}"/>
    <hyperlink ref="F42:H42" location="'CUT ME'!A1" display="'CUT ME'!A1" xr:uid="{8742B2C5-6E2C-483C-8B82-40CE34991D85}"/>
    <hyperlink ref="C46:E46" location="CDI!A1" display="CDI!A1" xr:uid="{7EF47824-32AD-40EF-A118-723D92FD86AC}"/>
    <hyperlink ref="C45:E45" location="'TCR MN'!A1" display="'TCR MN'!A1" xr:uid="{39059867-D9F9-4863-81D4-C4BE9314E045}"/>
    <hyperlink ref="C47:E47" location="'TRL MN'!A1" display="'TRL MN'!A1" xr:uid="{9B83CB47-AFAA-4B00-BB82-27578064DC73}"/>
    <hyperlink ref="F45:H45" location="'TCR ME'!A1" display="'TCR ME'!A1" xr:uid="{1C6E9B0B-E892-42DC-AC2B-F05D1EB625F2}"/>
    <hyperlink ref="C33:E33" location="'COB &amp; CVD_AUTO'!A1" display="'COB &amp; CVD_AUTO'!A1" xr:uid="{23ADFF9E-EFA1-4FFF-9677-20E250D706F8}"/>
    <hyperlink ref="C25:E25" location="'CUT MN'!A1" display="'CUT MN'!A1" xr:uid="{B9C6DB7F-ACA1-4610-8244-4C0B43C4C13C}"/>
    <hyperlink ref="F25:H25" location="'CUT ME'!A1" display="'CUT ME'!A1" xr:uid="{87BB430F-E614-4255-AF1D-688B280FEF61}"/>
    <hyperlink ref="F28:H28" location="'CUT MN'!A1" display="'CUT MN'!A1" xr:uid="{8738174D-7D60-4E1A-AA30-D12875C48885}"/>
    <hyperlink ref="F44:H44" location="'CUT ME'!A1" display="'CUT ME'!A1" xr:uid="{923BB312-7029-41CE-9FD5-2F9D24435C66}"/>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W636"/>
  <sheetViews>
    <sheetView view="pageBreakPreview" topLeftCell="A8" zoomScaleNormal="100" zoomScaleSheetLayoutView="100" workbookViewId="0">
      <pane xSplit="3" ySplit="3" topLeftCell="E573" activePane="bottomRight" state="frozen"/>
      <selection activeCell="A8" sqref="A8"/>
      <selection pane="topRight" activeCell="D8" sqref="D8"/>
      <selection pane="bottomLeft" activeCell="A11" sqref="A11"/>
      <selection pane="bottomRight" activeCell="H614" sqref="H614"/>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4" width="15.140625" style="46" customWidth="1" outlineLevel="1"/>
    <col min="25" max="26" width="16.85546875" style="46" customWidth="1" outlineLevel="1"/>
    <col min="27" max="28" width="19.7109375" style="46" customWidth="1" outlineLevel="1" collapsed="1"/>
    <col min="29" max="29" width="18.7109375" style="46" customWidth="1" outlineLevel="1" collapsed="1"/>
    <col min="30" max="30" width="13.5703125" style="46" customWidth="1" outlineLevel="1"/>
    <col min="31" max="31" width="13.85546875" style="46" customWidth="1" outlineLevel="1"/>
    <col min="32" max="32" width="24" style="46" customWidth="1" outlineLevel="1" collapsed="1"/>
    <col min="33" max="33" width="24" style="46" customWidth="1" outlineLevel="1"/>
    <col min="34" max="34" width="17.42578125" style="46" customWidth="1" outlineLevel="1"/>
    <col min="35" max="35" width="18.7109375" style="46" customWidth="1" outlineLevel="1"/>
    <col min="36" max="36" width="15" style="46" customWidth="1" outlineLevel="1"/>
    <col min="37" max="37" width="18.85546875" style="46" customWidth="1" outlineLevel="1"/>
    <col min="38" max="38" width="21.42578125" style="46" customWidth="1" outlineLevel="1"/>
    <col min="39" max="41" width="13.42578125" style="46" customWidth="1" outlineLevel="1"/>
    <col min="42" max="42" width="13.140625" style="46" customWidth="1" outlineLevel="1"/>
    <col min="43" max="43" width="13.42578125" style="46" customWidth="1" outlineLevel="1"/>
    <col min="44" max="44" width="28.7109375" style="47" bestFit="1" customWidth="1"/>
    <col min="45" max="45" width="11.42578125" style="6"/>
    <col min="46" max="46" width="19.28515625" style="47" bestFit="1" customWidth="1"/>
    <col min="47" max="47" width="14.85546875" style="6" bestFit="1" customWidth="1"/>
    <col min="48" max="48" width="17.140625" style="6" customWidth="1"/>
    <col min="49" max="49" width="14.42578125" style="6" customWidth="1"/>
    <col min="50" max="16384" width="11.42578125" style="6"/>
  </cols>
  <sheetData>
    <row r="1" spans="1:49"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3"/>
      <c r="AT1" s="43"/>
    </row>
    <row r="2" spans="1:49"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3"/>
      <c r="AT2" s="43"/>
    </row>
    <row r="3" spans="1:49"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3"/>
      <c r="AT3" s="43"/>
    </row>
    <row r="4" spans="1:49" s="13" customFormat="1" ht="18" customHeight="1">
      <c r="A4" s="447" t="s">
        <v>508</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T4" s="43"/>
    </row>
    <row r="5" spans="1:49" s="13" customFormat="1" ht="18.75">
      <c r="A5" s="447" t="str">
        <f>+'CUT MN'!A3</f>
        <v>CORRESPONDIENTE AL PERIODO DE ENERO A MAYO DE 2026</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T5" s="43"/>
    </row>
    <row r="6" spans="1:49" s="13" customFormat="1" ht="18.75">
      <c r="A6" s="447" t="str">
        <f>+'CUT MN'!A4</f>
        <v>ACTUALIZADO AL : 08 de junio de 2026 Hrs. 14:00</v>
      </c>
      <c r="B6" s="447"/>
      <c r="C6" s="447"/>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T6" s="43"/>
    </row>
    <row r="7" spans="1:49" s="13" customFormat="1" ht="18.75">
      <c r="A7" s="447" t="s">
        <v>509</v>
      </c>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T7" s="43"/>
    </row>
    <row r="8" spans="1:49" s="209" customFormat="1">
      <c r="A8" s="10">
        <v>1</v>
      </c>
      <c r="B8" s="12">
        <v>2</v>
      </c>
      <c r="C8" s="12">
        <v>3</v>
      </c>
      <c r="D8" s="207">
        <v>4</v>
      </c>
      <c r="E8" s="10">
        <v>5</v>
      </c>
      <c r="F8" s="12">
        <v>6</v>
      </c>
      <c r="G8" s="12">
        <v>7</v>
      </c>
      <c r="H8" s="207">
        <v>8</v>
      </c>
      <c r="I8" s="207">
        <v>9</v>
      </c>
      <c r="J8" s="10">
        <v>10</v>
      </c>
      <c r="K8" s="12">
        <v>11</v>
      </c>
      <c r="L8" s="207">
        <v>12</v>
      </c>
      <c r="M8" s="10">
        <v>13</v>
      </c>
      <c r="N8" s="10">
        <v>14</v>
      </c>
      <c r="O8" s="12">
        <v>15</v>
      </c>
      <c r="P8" s="10">
        <v>16</v>
      </c>
      <c r="Q8" s="10">
        <v>17</v>
      </c>
      <c r="R8" s="12">
        <v>18</v>
      </c>
      <c r="S8" s="10">
        <v>19</v>
      </c>
      <c r="T8" s="10">
        <v>20</v>
      </c>
      <c r="U8" s="12">
        <v>21</v>
      </c>
      <c r="V8" s="10">
        <v>22</v>
      </c>
      <c r="W8" s="10">
        <v>23</v>
      </c>
      <c r="X8" s="10">
        <v>24</v>
      </c>
      <c r="Y8" s="12">
        <v>25</v>
      </c>
      <c r="Z8" s="10">
        <v>26</v>
      </c>
      <c r="AA8" s="12">
        <v>27</v>
      </c>
      <c r="AB8" s="10">
        <v>28</v>
      </c>
      <c r="AC8" s="12">
        <v>29</v>
      </c>
      <c r="AD8" s="10">
        <v>30</v>
      </c>
      <c r="AE8" s="12">
        <v>31</v>
      </c>
      <c r="AF8" s="10">
        <v>32</v>
      </c>
      <c r="AG8" s="12">
        <v>33</v>
      </c>
      <c r="AH8" s="10">
        <v>34</v>
      </c>
      <c r="AI8" s="12">
        <v>35</v>
      </c>
      <c r="AJ8" s="10">
        <v>36</v>
      </c>
      <c r="AK8" s="12">
        <v>37</v>
      </c>
      <c r="AL8" s="10">
        <v>38</v>
      </c>
      <c r="AM8" s="12">
        <v>39</v>
      </c>
      <c r="AN8" s="10">
        <v>40</v>
      </c>
      <c r="AO8" s="12">
        <v>41</v>
      </c>
      <c r="AP8" s="10">
        <v>42</v>
      </c>
      <c r="AQ8" s="12">
        <v>43</v>
      </c>
      <c r="AR8" s="208"/>
      <c r="AT8" s="208"/>
    </row>
    <row r="9" spans="1:49" s="13" customFormat="1" ht="15" customHeight="1">
      <c r="A9" s="29"/>
      <c r="B9" s="14"/>
      <c r="C9" s="15"/>
      <c r="D9" s="451" t="s">
        <v>510</v>
      </c>
      <c r="E9" s="451"/>
      <c r="F9" s="451"/>
      <c r="G9" s="451"/>
      <c r="H9" s="451"/>
      <c r="I9" s="451"/>
      <c r="J9" s="451"/>
      <c r="K9" s="451"/>
      <c r="L9" s="451"/>
      <c r="M9" s="451"/>
      <c r="N9" s="451"/>
      <c r="O9" s="451"/>
      <c r="P9" s="451"/>
      <c r="Q9" s="451"/>
      <c r="R9" s="451"/>
      <c r="S9" s="451"/>
      <c r="T9" s="451"/>
      <c r="U9" s="451"/>
      <c r="V9" s="451"/>
      <c r="W9" s="451"/>
      <c r="X9" s="451"/>
      <c r="Y9" s="451"/>
      <c r="Z9" s="452"/>
      <c r="AA9" s="448" t="s">
        <v>511</v>
      </c>
      <c r="AB9" s="449"/>
      <c r="AC9" s="449"/>
      <c r="AD9" s="449"/>
      <c r="AE9" s="449"/>
      <c r="AF9" s="449"/>
      <c r="AG9" s="449"/>
      <c r="AH9" s="449"/>
      <c r="AI9" s="449"/>
      <c r="AJ9" s="449"/>
      <c r="AK9" s="449"/>
      <c r="AL9" s="449"/>
      <c r="AM9" s="449"/>
      <c r="AN9" s="449"/>
      <c r="AO9" s="449"/>
      <c r="AP9" s="449"/>
      <c r="AQ9" s="450"/>
      <c r="AR9" s="43"/>
      <c r="AT9" s="43"/>
    </row>
    <row r="10" spans="1:49" s="100" customFormat="1" ht="34.5">
      <c r="A10" s="30" t="s">
        <v>512</v>
      </c>
      <c r="B10" s="31" t="s">
        <v>34</v>
      </c>
      <c r="C10" s="31" t="s">
        <v>513</v>
      </c>
      <c r="D10" s="44" t="s">
        <v>841</v>
      </c>
      <c r="E10" s="44" t="s">
        <v>842</v>
      </c>
      <c r="F10" s="45" t="s">
        <v>25</v>
      </c>
      <c r="G10" s="45" t="s">
        <v>836</v>
      </c>
      <c r="H10" s="45" t="s">
        <v>3</v>
      </c>
      <c r="I10" s="45" t="s">
        <v>549</v>
      </c>
      <c r="J10" s="45" t="s">
        <v>662</v>
      </c>
      <c r="K10" s="45" t="s">
        <v>10</v>
      </c>
      <c r="L10" s="45" t="s">
        <v>6</v>
      </c>
      <c r="M10" s="45" t="s">
        <v>585</v>
      </c>
      <c r="N10" s="45" t="s">
        <v>14</v>
      </c>
      <c r="O10" s="45" t="s">
        <v>702</v>
      </c>
      <c r="P10" s="45" t="s">
        <v>550</v>
      </c>
      <c r="Q10" s="45" t="s">
        <v>16</v>
      </c>
      <c r="R10" s="45" t="s">
        <v>12</v>
      </c>
      <c r="S10" s="45" t="s">
        <v>551</v>
      </c>
      <c r="T10" s="45" t="s">
        <v>843</v>
      </c>
      <c r="U10" s="45" t="s">
        <v>844</v>
      </c>
      <c r="V10" s="45" t="s">
        <v>19</v>
      </c>
      <c r="W10" s="45" t="s">
        <v>20</v>
      </c>
      <c r="X10" s="45" t="s">
        <v>8</v>
      </c>
      <c r="Y10" s="45" t="s">
        <v>546</v>
      </c>
      <c r="Z10" s="45" t="s">
        <v>845</v>
      </c>
      <c r="AA10" s="44" t="s">
        <v>547</v>
      </c>
      <c r="AB10" s="44" t="s">
        <v>548</v>
      </c>
      <c r="AC10" s="45" t="s">
        <v>3</v>
      </c>
      <c r="AD10" s="45" t="s">
        <v>504</v>
      </c>
      <c r="AE10" s="45" t="s">
        <v>10</v>
      </c>
      <c r="AF10" s="45" t="s">
        <v>6</v>
      </c>
      <c r="AG10" s="45" t="s">
        <v>14</v>
      </c>
      <c r="AH10" s="45" t="s">
        <v>16</v>
      </c>
      <c r="AI10" s="45" t="s">
        <v>12</v>
      </c>
      <c r="AJ10" s="45" t="s">
        <v>551</v>
      </c>
      <c r="AK10" s="45" t="s">
        <v>584</v>
      </c>
      <c r="AL10" s="45" t="s">
        <v>19</v>
      </c>
      <c r="AM10" s="45" t="s">
        <v>20</v>
      </c>
      <c r="AN10" s="45" t="s">
        <v>22</v>
      </c>
      <c r="AO10" s="45" t="s">
        <v>8</v>
      </c>
      <c r="AP10" s="45" t="s">
        <v>546</v>
      </c>
      <c r="AQ10" s="45" t="s">
        <v>845</v>
      </c>
      <c r="AR10" s="44" t="s">
        <v>514</v>
      </c>
      <c r="AT10" s="146"/>
    </row>
    <row r="11" spans="1:49" ht="33" customHeight="1">
      <c r="A11" s="32">
        <v>0</v>
      </c>
      <c r="B11" s="293" t="str">
        <f>VLOOKUP(A11,[4]bd_lista!A:C,3,FALSE)</f>
        <v>Sin  nombre</v>
      </c>
      <c r="C11" s="294" t="str">
        <f>VLOOKUP(A11,[4]bd_lista!A:D,4,FALSE)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v>0</v>
      </c>
      <c r="AR11" s="61">
        <f t="shared" ref="AR11:AR77" si="0">SUM(D11:AQ11)</f>
        <v>0</v>
      </c>
      <c r="AU11" s="33"/>
    </row>
    <row r="12" spans="1:49" ht="19.5" customHeight="1">
      <c r="A12" s="32">
        <v>6</v>
      </c>
      <c r="B12" s="293" t="str">
        <f>VLOOKUP(A12,[4]bd_lista!A:C,3,FALSE)</f>
        <v>Vicepresidencia del Estado Plurinacional</v>
      </c>
      <c r="C12" s="294" t="e">
        <f>+VLOOKUP(A12,Contactos!$A$5:$E$535,6,FALSE)</f>
        <v>#REF!</v>
      </c>
      <c r="D12" s="61">
        <v>3749387.46</v>
      </c>
      <c r="E12" s="61">
        <v>0</v>
      </c>
      <c r="F12" s="61">
        <v>0</v>
      </c>
      <c r="G12" s="61">
        <v>0</v>
      </c>
      <c r="H12" s="61">
        <v>1975.19</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v>0</v>
      </c>
      <c r="AR12" s="61">
        <f t="shared" si="0"/>
        <v>3751362.65</v>
      </c>
      <c r="AU12" s="33"/>
    </row>
    <row r="13" spans="1:49" ht="19.5" customHeight="1">
      <c r="A13" s="32">
        <v>10</v>
      </c>
      <c r="B13" s="293" t="str">
        <f>VLOOKUP(A13,[4]bd_lista!A:C,3,FALSE)</f>
        <v>Ministerio de Relaciones Exteriores</v>
      </c>
      <c r="C13" s="294" t="e">
        <f>+VLOOKUP(A13,Contactos!$A$5:$E$535,6,FALSE)</f>
        <v>#REF!</v>
      </c>
      <c r="D13" s="61">
        <v>0</v>
      </c>
      <c r="E13" s="61">
        <v>0</v>
      </c>
      <c r="F13" s="61">
        <v>61904.57</v>
      </c>
      <c r="G13" s="61">
        <v>0</v>
      </c>
      <c r="H13" s="61">
        <v>9419578.9100000001</v>
      </c>
      <c r="I13" s="61">
        <v>0</v>
      </c>
      <c r="J13" s="61">
        <v>0</v>
      </c>
      <c r="K13" s="61">
        <v>80</v>
      </c>
      <c r="L13" s="61">
        <v>0</v>
      </c>
      <c r="M13" s="61">
        <v>0</v>
      </c>
      <c r="N13" s="61">
        <v>0</v>
      </c>
      <c r="O13" s="61">
        <v>3321.91</v>
      </c>
      <c r="P13" s="61">
        <v>0</v>
      </c>
      <c r="Q13" s="61">
        <v>0</v>
      </c>
      <c r="R13" s="61">
        <v>203.3</v>
      </c>
      <c r="S13" s="61">
        <v>0</v>
      </c>
      <c r="T13" s="61">
        <v>0</v>
      </c>
      <c r="U13" s="61">
        <v>0</v>
      </c>
      <c r="V13" s="61">
        <v>0</v>
      </c>
      <c r="W13" s="61">
        <v>0</v>
      </c>
      <c r="X13" s="61">
        <v>0</v>
      </c>
      <c r="Y13" s="61">
        <v>0</v>
      </c>
      <c r="Z13" s="61">
        <v>0</v>
      </c>
      <c r="AA13" s="61">
        <v>0</v>
      </c>
      <c r="AB13" s="61">
        <v>0</v>
      </c>
      <c r="AC13" s="61">
        <v>0</v>
      </c>
      <c r="AD13" s="61">
        <v>0</v>
      </c>
      <c r="AE13" s="61">
        <v>0</v>
      </c>
      <c r="AF13" s="61">
        <v>30131.45</v>
      </c>
      <c r="AG13" s="61">
        <v>0</v>
      </c>
      <c r="AH13" s="61">
        <v>0</v>
      </c>
      <c r="AI13" s="61">
        <v>0</v>
      </c>
      <c r="AJ13" s="61">
        <v>0</v>
      </c>
      <c r="AK13" s="61">
        <v>0</v>
      </c>
      <c r="AL13" s="61">
        <v>0</v>
      </c>
      <c r="AM13" s="61">
        <v>0</v>
      </c>
      <c r="AN13" s="61">
        <v>0</v>
      </c>
      <c r="AO13" s="61">
        <v>0</v>
      </c>
      <c r="AP13" s="61">
        <v>0</v>
      </c>
      <c r="AQ13" s="61">
        <v>0</v>
      </c>
      <c r="AR13" s="61"/>
      <c r="AU13" s="33"/>
    </row>
    <row r="14" spans="1:49" ht="33" customHeight="1">
      <c r="A14" s="32">
        <v>15</v>
      </c>
      <c r="B14" s="293" t="str">
        <f>VLOOKUP(A14,[4]bd_lista!A:C,3,FALSE)</f>
        <v>Ministerio de Gobierno</v>
      </c>
      <c r="C14" s="294" t="e">
        <f>+VLOOKUP(A14,Contactos!$A$5:$E$535,6,FALSE)</f>
        <v>#REF!</v>
      </c>
      <c r="D14" s="61">
        <v>0</v>
      </c>
      <c r="E14" s="61">
        <v>5599332.5200000005</v>
      </c>
      <c r="F14" s="61">
        <v>27590745.770000003</v>
      </c>
      <c r="G14" s="61">
        <v>0</v>
      </c>
      <c r="H14" s="61">
        <v>95263126.360000014</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5599332.5177999996</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v>0</v>
      </c>
      <c r="AR14" s="61">
        <f t="shared" si="0"/>
        <v>134052537.16780002</v>
      </c>
      <c r="AU14" s="33"/>
    </row>
    <row r="15" spans="1:49" ht="33" customHeight="1">
      <c r="A15" s="32">
        <v>16</v>
      </c>
      <c r="B15" s="293" t="str">
        <f>VLOOKUP(A15,[4]bd_lista!A:C,3,FALSE)</f>
        <v>Ministerio de Educación</v>
      </c>
      <c r="C15" s="294" t="e">
        <f>+VLOOKUP(A15,Contactos!$A$5:$E$535,6,FALSE)</f>
        <v>#REF!</v>
      </c>
      <c r="D15" s="61">
        <v>0</v>
      </c>
      <c r="E15" s="61">
        <v>0</v>
      </c>
      <c r="F15" s="61">
        <v>0</v>
      </c>
      <c r="G15" s="61">
        <v>0</v>
      </c>
      <c r="H15" s="61">
        <v>992922.33</v>
      </c>
      <c r="I15" s="61">
        <v>0</v>
      </c>
      <c r="J15" s="61">
        <v>0</v>
      </c>
      <c r="K15" s="61">
        <v>0</v>
      </c>
      <c r="L15" s="61">
        <v>198536.22</v>
      </c>
      <c r="M15" s="61">
        <v>0</v>
      </c>
      <c r="N15" s="61">
        <v>0</v>
      </c>
      <c r="O15" s="61">
        <v>3846.6400000000003</v>
      </c>
      <c r="P15" s="61">
        <v>0</v>
      </c>
      <c r="Q15" s="61">
        <v>0</v>
      </c>
      <c r="R15" s="61">
        <v>0</v>
      </c>
      <c r="S15" s="61">
        <v>0</v>
      </c>
      <c r="T15" s="61">
        <v>0</v>
      </c>
      <c r="U15" s="61">
        <v>0</v>
      </c>
      <c r="V15" s="61">
        <v>0</v>
      </c>
      <c r="W15" s="61">
        <v>0</v>
      </c>
      <c r="X15" s="61">
        <v>0</v>
      </c>
      <c r="Y15" s="61">
        <v>0</v>
      </c>
      <c r="Z15" s="61">
        <v>41253281.109999999</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v>0</v>
      </c>
      <c r="AR15" s="61">
        <f t="shared" si="0"/>
        <v>42448586.299999997</v>
      </c>
      <c r="AU15" s="33"/>
      <c r="AW15" s="7"/>
    </row>
    <row r="16" spans="1:49" ht="33" customHeight="1">
      <c r="A16" s="32">
        <v>20</v>
      </c>
      <c r="B16" s="293" t="str">
        <f>VLOOKUP(A16,[4]bd_lista!A:C,3,FALSE)</f>
        <v>Ministerio de Defensa</v>
      </c>
      <c r="C16" s="294" t="e">
        <f>+VLOOKUP(A16,Contactos!$A$5:$E$535,6,FALSE)</f>
        <v>#REF!</v>
      </c>
      <c r="D16" s="61">
        <v>0</v>
      </c>
      <c r="E16" s="61">
        <v>0</v>
      </c>
      <c r="F16" s="61">
        <v>10477452.09</v>
      </c>
      <c r="G16" s="61">
        <v>0</v>
      </c>
      <c r="H16" s="61">
        <v>83254.350000000006</v>
      </c>
      <c r="I16" s="61">
        <v>0</v>
      </c>
      <c r="J16" s="61">
        <v>0</v>
      </c>
      <c r="K16" s="61">
        <v>80</v>
      </c>
      <c r="L16" s="61">
        <v>0</v>
      </c>
      <c r="M16" s="61">
        <v>0</v>
      </c>
      <c r="N16" s="61">
        <v>0</v>
      </c>
      <c r="O16" s="61">
        <v>0</v>
      </c>
      <c r="P16" s="61">
        <v>0</v>
      </c>
      <c r="Q16" s="61">
        <v>0</v>
      </c>
      <c r="R16" s="61">
        <v>348</v>
      </c>
      <c r="S16" s="61">
        <v>0</v>
      </c>
      <c r="T16" s="61">
        <v>0</v>
      </c>
      <c r="U16" s="61">
        <v>0</v>
      </c>
      <c r="V16" s="61">
        <v>0</v>
      </c>
      <c r="W16" s="61">
        <v>0</v>
      </c>
      <c r="X16" s="61">
        <v>0</v>
      </c>
      <c r="Y16" s="61">
        <v>0</v>
      </c>
      <c r="Z16" s="61">
        <v>0</v>
      </c>
      <c r="AA16" s="61">
        <v>0</v>
      </c>
      <c r="AB16" s="61">
        <v>0</v>
      </c>
      <c r="AC16" s="61">
        <v>0</v>
      </c>
      <c r="AD16" s="61">
        <v>0</v>
      </c>
      <c r="AE16" s="61">
        <v>559.92999999999995</v>
      </c>
      <c r="AF16" s="61">
        <v>0</v>
      </c>
      <c r="AG16" s="61">
        <v>0</v>
      </c>
      <c r="AH16" s="61">
        <v>0</v>
      </c>
      <c r="AI16" s="61">
        <v>0</v>
      </c>
      <c r="AJ16" s="61">
        <v>0</v>
      </c>
      <c r="AK16" s="61">
        <v>0</v>
      </c>
      <c r="AL16" s="61">
        <v>0</v>
      </c>
      <c r="AM16" s="61">
        <v>0</v>
      </c>
      <c r="AN16" s="61">
        <v>0</v>
      </c>
      <c r="AO16" s="61">
        <v>0</v>
      </c>
      <c r="AP16" s="61">
        <v>0</v>
      </c>
      <c r="AQ16" s="61">
        <v>0</v>
      </c>
      <c r="AR16" s="61">
        <f t="shared" si="0"/>
        <v>10561694.369999999</v>
      </c>
      <c r="AU16" s="33"/>
      <c r="AV16" s="7"/>
      <c r="AW16" s="7"/>
    </row>
    <row r="17" spans="1:49" ht="33" customHeight="1">
      <c r="A17" s="32">
        <v>25</v>
      </c>
      <c r="B17" s="293" t="str">
        <f>VLOOKUP(A17,[4]bd_lista!A:C,3,FALSE)</f>
        <v>Ministerio de la Presidencia</v>
      </c>
      <c r="C17" s="294" t="e">
        <f>+VLOOKUP(A17,Contactos!$A$5:$E$535,6,FALSE)</f>
        <v>#REF!</v>
      </c>
      <c r="D17" s="61">
        <v>0</v>
      </c>
      <c r="E17" s="61">
        <v>5809212.7800000003</v>
      </c>
      <c r="F17" s="61">
        <v>282047.92</v>
      </c>
      <c r="G17" s="61">
        <v>0</v>
      </c>
      <c r="H17" s="61">
        <v>8076.9500000000007</v>
      </c>
      <c r="I17" s="61">
        <v>0</v>
      </c>
      <c r="J17" s="61">
        <v>0</v>
      </c>
      <c r="K17" s="61">
        <v>0</v>
      </c>
      <c r="L17" s="61">
        <v>15740</v>
      </c>
      <c r="M17" s="61">
        <v>0</v>
      </c>
      <c r="N17" s="61">
        <v>0</v>
      </c>
      <c r="O17" s="61">
        <v>0</v>
      </c>
      <c r="P17" s="61">
        <v>0</v>
      </c>
      <c r="Q17" s="61">
        <v>0</v>
      </c>
      <c r="R17" s="61">
        <v>0</v>
      </c>
      <c r="S17" s="61">
        <v>0</v>
      </c>
      <c r="T17" s="61">
        <v>0</v>
      </c>
      <c r="U17" s="61">
        <v>0</v>
      </c>
      <c r="V17" s="61">
        <v>0</v>
      </c>
      <c r="W17" s="61">
        <v>0</v>
      </c>
      <c r="X17" s="61">
        <v>0</v>
      </c>
      <c r="Y17" s="61">
        <v>0</v>
      </c>
      <c r="Z17" s="61">
        <v>15700</v>
      </c>
      <c r="AA17" s="61">
        <v>0</v>
      </c>
      <c r="AB17" s="61">
        <v>0</v>
      </c>
      <c r="AC17" s="61">
        <v>44590</v>
      </c>
      <c r="AD17" s="61">
        <v>0</v>
      </c>
      <c r="AE17" s="61">
        <v>0</v>
      </c>
      <c r="AF17" s="61">
        <v>0</v>
      </c>
      <c r="AG17" s="61">
        <v>0</v>
      </c>
      <c r="AH17" s="61">
        <v>0</v>
      </c>
      <c r="AI17" s="61">
        <v>0</v>
      </c>
      <c r="AJ17" s="61">
        <v>0</v>
      </c>
      <c r="AK17" s="61">
        <v>0</v>
      </c>
      <c r="AL17" s="61">
        <v>0</v>
      </c>
      <c r="AM17" s="61">
        <v>0</v>
      </c>
      <c r="AN17" s="61">
        <v>0</v>
      </c>
      <c r="AO17" s="61">
        <v>0</v>
      </c>
      <c r="AP17" s="61">
        <v>0</v>
      </c>
      <c r="AQ17" s="61">
        <v>0</v>
      </c>
      <c r="AR17" s="61">
        <f t="shared" si="0"/>
        <v>6175367.6500000004</v>
      </c>
      <c r="AU17" s="33"/>
      <c r="AV17" s="7"/>
      <c r="AW17" s="7"/>
    </row>
    <row r="18" spans="1:49" ht="33" customHeight="1">
      <c r="A18" s="32">
        <v>30</v>
      </c>
      <c r="B18" s="293" t="str">
        <f>VLOOKUP(A18,[4]bd_lista!A:C,3,FALSE)</f>
        <v>Ministerio de Justicia y Transparencia Institucional</v>
      </c>
      <c r="C18" s="294" t="e">
        <f>+VLOOKUP(A18,Contactos!$A$5:$E$535,6,FALSE)</f>
        <v>#REF!</v>
      </c>
      <c r="D18" s="61">
        <v>6028020.1400000006</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f t="shared" si="0"/>
        <v>6028020.1400000006</v>
      </c>
      <c r="AU18" s="33"/>
    </row>
    <row r="19" spans="1:49" ht="33" customHeight="1">
      <c r="A19" s="32">
        <v>35</v>
      </c>
      <c r="B19" s="293" t="str">
        <f>VLOOKUP(A19,[4]bd_lista!A:C,3,FALSE)</f>
        <v>Ministerio de Economía y Finanzas Públicas</v>
      </c>
      <c r="C19" s="294" t="e">
        <f>+VLOOKUP(A19,Contactos!$A$5:$E$535,6,FALSE)</f>
        <v>#REF!</v>
      </c>
      <c r="D19" s="61">
        <v>14319.51</v>
      </c>
      <c r="E19" s="61">
        <v>0</v>
      </c>
      <c r="F19" s="61">
        <v>19867.599999999999</v>
      </c>
      <c r="G19" s="61">
        <v>0</v>
      </c>
      <c r="H19" s="61">
        <v>155.44</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v>0</v>
      </c>
      <c r="AR19" s="61">
        <f t="shared" si="0"/>
        <v>34342.550000000003</v>
      </c>
      <c r="AU19" s="33"/>
    </row>
    <row r="20" spans="1:49" ht="33" customHeight="1">
      <c r="A20" s="32">
        <v>41</v>
      </c>
      <c r="B20" s="293" t="str">
        <f>VLOOKUP(A20,[4]bd_lista!A:C,3,FALSE)</f>
        <v>Ministerio de Desarrollo Productivo y Economía Plural</v>
      </c>
      <c r="C20" s="294" t="e">
        <f>+VLOOKUP(A20,Contactos!$A$5:$E$535,6,FALSE)</f>
        <v>#REF!</v>
      </c>
      <c r="D20" s="61">
        <v>17074279.07</v>
      </c>
      <c r="E20" s="61">
        <v>674234557.20000005</v>
      </c>
      <c r="F20" s="61">
        <v>0</v>
      </c>
      <c r="G20" s="61">
        <v>0</v>
      </c>
      <c r="H20" s="61">
        <v>811431.48</v>
      </c>
      <c r="I20" s="61">
        <v>0</v>
      </c>
      <c r="J20" s="61">
        <v>0</v>
      </c>
      <c r="K20" s="61">
        <v>0</v>
      </c>
      <c r="L20" s="61">
        <v>1899770.6000000003</v>
      </c>
      <c r="M20" s="61">
        <v>0</v>
      </c>
      <c r="N20" s="61">
        <v>477.78</v>
      </c>
      <c r="O20" s="61">
        <v>0</v>
      </c>
      <c r="P20" s="61">
        <v>0</v>
      </c>
      <c r="Q20" s="61">
        <v>0</v>
      </c>
      <c r="R20" s="61">
        <v>0</v>
      </c>
      <c r="S20" s="61">
        <v>1524.88</v>
      </c>
      <c r="T20" s="61">
        <v>0</v>
      </c>
      <c r="U20" s="61">
        <v>0</v>
      </c>
      <c r="V20" s="61">
        <v>0</v>
      </c>
      <c r="W20" s="61">
        <v>0</v>
      </c>
      <c r="X20" s="61">
        <v>0</v>
      </c>
      <c r="Y20" s="61">
        <v>0</v>
      </c>
      <c r="Z20" s="61">
        <v>5136023.7599999979</v>
      </c>
      <c r="AA20" s="61">
        <v>112411356.6604</v>
      </c>
      <c r="AB20" s="61">
        <v>116398965.7922</v>
      </c>
      <c r="AC20" s="61">
        <v>0</v>
      </c>
      <c r="AD20" s="61">
        <v>0</v>
      </c>
      <c r="AE20" s="61">
        <v>239.96999999999997</v>
      </c>
      <c r="AF20" s="61">
        <v>58592494.730000004</v>
      </c>
      <c r="AG20" s="61">
        <v>0</v>
      </c>
      <c r="AH20" s="61">
        <v>0</v>
      </c>
      <c r="AI20" s="61">
        <v>0</v>
      </c>
      <c r="AJ20" s="61">
        <v>0</v>
      </c>
      <c r="AK20" s="61">
        <v>0</v>
      </c>
      <c r="AL20" s="61">
        <v>0</v>
      </c>
      <c r="AM20" s="61">
        <v>0</v>
      </c>
      <c r="AN20" s="61">
        <v>0</v>
      </c>
      <c r="AO20" s="61">
        <v>0</v>
      </c>
      <c r="AP20" s="61">
        <v>0</v>
      </c>
      <c r="AQ20" s="61">
        <v>0</v>
      </c>
      <c r="AR20" s="61">
        <f t="shared" si="0"/>
        <v>986561121.92260015</v>
      </c>
      <c r="AU20" s="33"/>
    </row>
    <row r="21" spans="1:49" ht="33" customHeight="1">
      <c r="A21" s="32">
        <v>46</v>
      </c>
      <c r="B21" s="293" t="str">
        <f>VLOOKUP(A21,[4]bd_lista!A:C,3,FALSE)</f>
        <v>Ministerio de Salud y Deportes</v>
      </c>
      <c r="C21" s="294" t="e">
        <f>+VLOOKUP(A21,Contactos!$A$5:$E$535,6,FALSE)</f>
        <v>#REF!</v>
      </c>
      <c r="D21" s="61">
        <v>0</v>
      </c>
      <c r="E21" s="61">
        <v>445900</v>
      </c>
      <c r="F21" s="61">
        <v>24458360.229999997</v>
      </c>
      <c r="G21" s="61">
        <v>0</v>
      </c>
      <c r="H21" s="61">
        <v>290536.01</v>
      </c>
      <c r="I21" s="61">
        <v>0</v>
      </c>
      <c r="J21" s="61">
        <v>0</v>
      </c>
      <c r="K21" s="61">
        <v>160</v>
      </c>
      <c r="L21" s="61">
        <v>136060.07</v>
      </c>
      <c r="M21" s="61">
        <v>0</v>
      </c>
      <c r="N21" s="61">
        <v>0</v>
      </c>
      <c r="O21" s="61">
        <v>17744.93</v>
      </c>
      <c r="P21" s="61">
        <v>0</v>
      </c>
      <c r="Q21" s="61">
        <v>0</v>
      </c>
      <c r="R21" s="61">
        <v>11069.04</v>
      </c>
      <c r="S21" s="61">
        <v>0</v>
      </c>
      <c r="T21" s="61">
        <v>0</v>
      </c>
      <c r="U21" s="61">
        <v>0</v>
      </c>
      <c r="V21" s="61">
        <v>0</v>
      </c>
      <c r="W21" s="61">
        <v>0</v>
      </c>
      <c r="X21" s="61">
        <v>0</v>
      </c>
      <c r="Y21" s="61">
        <v>0</v>
      </c>
      <c r="Z21" s="61">
        <v>1266458.6000000001</v>
      </c>
      <c r="AA21" s="61">
        <v>445900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v>0</v>
      </c>
      <c r="AR21" s="61">
        <f t="shared" si="0"/>
        <v>27072188.879999999</v>
      </c>
      <c r="AU21" s="33"/>
    </row>
    <row r="22" spans="1:49" ht="33" customHeight="1">
      <c r="A22" s="32">
        <v>47</v>
      </c>
      <c r="B22" s="293" t="str">
        <f>VLOOKUP(A22,[4]bd_lista!A:C,3,FALSE)</f>
        <v>Ministerio de Desarrollo Rural y Tierras</v>
      </c>
      <c r="C22" s="294" t="e">
        <f>+VLOOKUP(A22,Contactos!$A$5:$E$535,6,FALSE)</f>
        <v>#REF!</v>
      </c>
      <c r="D22" s="61">
        <v>208720120.26000005</v>
      </c>
      <c r="E22" s="61">
        <v>0</v>
      </c>
      <c r="F22" s="61">
        <v>7000</v>
      </c>
      <c r="G22" s="61">
        <v>0</v>
      </c>
      <c r="H22" s="61">
        <v>9568.2999999999993</v>
      </c>
      <c r="I22" s="61">
        <v>0</v>
      </c>
      <c r="J22" s="61">
        <v>0</v>
      </c>
      <c r="K22" s="61">
        <v>0</v>
      </c>
      <c r="L22" s="61">
        <v>195580.68</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v>0</v>
      </c>
      <c r="AR22" s="61">
        <f t="shared" si="0"/>
        <v>208932269.24000007</v>
      </c>
      <c r="AU22" s="33"/>
    </row>
    <row r="23" spans="1:49" ht="33" customHeight="1">
      <c r="A23" s="32">
        <v>53</v>
      </c>
      <c r="B23" s="293" t="str">
        <f>VLOOKUP(A23,[4]bd_lista!A:C,3,FALSE)</f>
        <v>Ministerio de Culturas, Descolonización y Despatriarcalización</v>
      </c>
      <c r="C23" s="294" t="e">
        <f>+VLOOKUP(A23,Contactos!$A$5:$E$535,6,FALSE)</f>
        <v>#REF!</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v>0</v>
      </c>
      <c r="AR23" s="61">
        <f t="shared" si="0"/>
        <v>0</v>
      </c>
      <c r="AU23" s="33"/>
    </row>
    <row r="24" spans="1:49" ht="33" customHeight="1">
      <c r="A24" s="32">
        <v>54</v>
      </c>
      <c r="B24" s="293" t="s">
        <v>876</v>
      </c>
      <c r="C24" s="294"/>
      <c r="D24" s="61">
        <v>179000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v>0</v>
      </c>
      <c r="AR24" s="61"/>
      <c r="AU24" s="33"/>
    </row>
    <row r="25" spans="1:49" ht="33" customHeight="1">
      <c r="A25" s="32">
        <v>66</v>
      </c>
      <c r="B25" s="293" t="str">
        <f>VLOOKUP(A25,[4]bd_lista!A:C,3,FALSE)</f>
        <v>Ministerio de Planificación del Desarrollo</v>
      </c>
      <c r="C25" s="294" t="e">
        <f>+VLOOKUP(A25,Contactos!$A$5:$E$535,6,FALSE)</f>
        <v>#REF!</v>
      </c>
      <c r="D25" s="61">
        <v>148264.62</v>
      </c>
      <c r="E25" s="61">
        <v>7502482.8399999999</v>
      </c>
      <c r="F25" s="61">
        <v>3375995.22</v>
      </c>
      <c r="G25" s="61">
        <v>0</v>
      </c>
      <c r="H25" s="61">
        <v>53845.98</v>
      </c>
      <c r="I25" s="61">
        <v>0</v>
      </c>
      <c r="J25" s="61">
        <v>0</v>
      </c>
      <c r="K25" s="61">
        <v>0</v>
      </c>
      <c r="L25" s="61">
        <v>636535.24</v>
      </c>
      <c r="M25" s="61">
        <v>0</v>
      </c>
      <c r="N25" s="61">
        <v>0</v>
      </c>
      <c r="O25" s="61">
        <v>0</v>
      </c>
      <c r="P25" s="61">
        <v>0</v>
      </c>
      <c r="Q25" s="61">
        <v>0</v>
      </c>
      <c r="R25" s="61">
        <v>0</v>
      </c>
      <c r="S25" s="61">
        <v>1749.66</v>
      </c>
      <c r="T25" s="61">
        <v>0</v>
      </c>
      <c r="U25" s="61">
        <v>0</v>
      </c>
      <c r="V25" s="61">
        <v>0</v>
      </c>
      <c r="W25" s="61">
        <v>0</v>
      </c>
      <c r="X25" s="61">
        <v>0</v>
      </c>
      <c r="Y25" s="61">
        <v>0</v>
      </c>
      <c r="Z25" s="61">
        <v>0</v>
      </c>
      <c r="AA25" s="61">
        <v>5076339.9750000006</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v>0</v>
      </c>
      <c r="AR25" s="61">
        <f t="shared" si="0"/>
        <v>16795213.535</v>
      </c>
      <c r="AU25" s="33"/>
    </row>
    <row r="26" spans="1:49" ht="33" customHeight="1">
      <c r="A26" s="32">
        <v>70</v>
      </c>
      <c r="B26" s="293" t="str">
        <f>VLOOKUP(A26,[4]bd_lista!A:C,3,FALSE)</f>
        <v>Ministerio de Trabajo, Empleo y Previsión Social</v>
      </c>
      <c r="C26" s="294" t="e">
        <f>+VLOOKUP(A26,Contactos!$A$5:$E$535,6,FALSE)</f>
        <v>#REF!</v>
      </c>
      <c r="D26" s="61">
        <v>0</v>
      </c>
      <c r="E26" s="61">
        <v>0</v>
      </c>
      <c r="F26" s="61">
        <v>396704</v>
      </c>
      <c r="G26" s="61">
        <v>0</v>
      </c>
      <c r="H26" s="61">
        <v>31075.350000000002</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43073246</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v>0</v>
      </c>
      <c r="AR26" s="61">
        <f t="shared" si="0"/>
        <v>43501025.350000001</v>
      </c>
      <c r="AU26" s="33"/>
    </row>
    <row r="27" spans="1:49" ht="33" customHeight="1">
      <c r="A27" s="32">
        <v>76</v>
      </c>
      <c r="B27" s="293" t="str">
        <f>VLOOKUP(A27,[4]bd_lista!A:C,3,FALSE)</f>
        <v>Ministerio de Minería y Metalurgia</v>
      </c>
      <c r="C27" s="294" t="e">
        <f>+VLOOKUP(A27,Contactos!$A$5:$E$535,6,FALSE)</f>
        <v>#REF!</v>
      </c>
      <c r="D27" s="61">
        <v>0</v>
      </c>
      <c r="E27" s="61">
        <v>0</v>
      </c>
      <c r="F27" s="61">
        <v>0</v>
      </c>
      <c r="G27" s="61">
        <v>0</v>
      </c>
      <c r="H27" s="61">
        <v>7226251.2200000007</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v>0</v>
      </c>
      <c r="AR27" s="61">
        <f t="shared" si="0"/>
        <v>7226251.2200000007</v>
      </c>
      <c r="AU27" s="33"/>
    </row>
    <row r="28" spans="1:49" ht="33" customHeight="1">
      <c r="A28" s="32">
        <v>78</v>
      </c>
      <c r="B28" s="293" t="str">
        <f>VLOOKUP(A28,[4]bd_lista!A:C,3,FALSE)</f>
        <v>Ministerio de Hidrocarburos y Energías</v>
      </c>
      <c r="C28" s="294" t="e">
        <f>+VLOOKUP(A28,Contactos!$A$5:$E$535,6,FALSE)</f>
        <v>#REF!</v>
      </c>
      <c r="D28" s="61">
        <v>0</v>
      </c>
      <c r="E28" s="61">
        <v>3316730.01</v>
      </c>
      <c r="F28" s="61">
        <v>12855819.930000002</v>
      </c>
      <c r="G28" s="61">
        <v>0</v>
      </c>
      <c r="H28" s="61">
        <v>1801874.85</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3316730.0124000004</v>
      </c>
      <c r="AB28" s="61">
        <v>0</v>
      </c>
      <c r="AC28" s="61">
        <v>0</v>
      </c>
      <c r="AD28" s="61">
        <v>0</v>
      </c>
      <c r="AE28" s="61">
        <v>79.989999999999995</v>
      </c>
      <c r="AF28" s="61">
        <v>1258810</v>
      </c>
      <c r="AG28" s="61">
        <v>0</v>
      </c>
      <c r="AH28" s="61">
        <v>0</v>
      </c>
      <c r="AI28" s="61">
        <v>0</v>
      </c>
      <c r="AJ28" s="61">
        <v>0</v>
      </c>
      <c r="AK28" s="61">
        <v>0</v>
      </c>
      <c r="AL28" s="61">
        <v>0</v>
      </c>
      <c r="AM28" s="61">
        <v>0</v>
      </c>
      <c r="AN28" s="61">
        <v>0</v>
      </c>
      <c r="AO28" s="61">
        <v>0</v>
      </c>
      <c r="AP28" s="61">
        <v>0</v>
      </c>
      <c r="AQ28" s="61">
        <v>0</v>
      </c>
      <c r="AR28" s="61">
        <f t="shared" si="0"/>
        <v>22550044.792400002</v>
      </c>
      <c r="AU28" s="33"/>
    </row>
    <row r="29" spans="1:49" ht="33" customHeight="1">
      <c r="A29" s="32">
        <v>81</v>
      </c>
      <c r="B29" s="293" t="str">
        <f>VLOOKUP(A29,[4]bd_lista!A:C,3,FALSE)</f>
        <v>Ministerio de Obras Públicas, Servicios y Vivienda</v>
      </c>
      <c r="C29" s="294" t="e">
        <f>+VLOOKUP(A29,Contactos!$A$5:$E$535,6,FALSE)</f>
        <v>#REF!</v>
      </c>
      <c r="D29" s="61">
        <v>0</v>
      </c>
      <c r="E29" s="61">
        <v>3204731.6</v>
      </c>
      <c r="F29" s="61">
        <v>64788399.899999999</v>
      </c>
      <c r="G29" s="61">
        <v>0</v>
      </c>
      <c r="H29" s="61">
        <v>192984.05</v>
      </c>
      <c r="I29" s="61">
        <v>0</v>
      </c>
      <c r="J29" s="61">
        <v>0</v>
      </c>
      <c r="K29" s="61">
        <v>0</v>
      </c>
      <c r="L29" s="61">
        <v>3477889.8099999996</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v>0</v>
      </c>
      <c r="AR29" s="61">
        <f t="shared" si="0"/>
        <v>71664005.359999999</v>
      </c>
      <c r="AU29" s="33"/>
    </row>
    <row r="30" spans="1:49" ht="33" customHeight="1">
      <c r="A30" s="32">
        <v>86</v>
      </c>
      <c r="B30" s="293" t="str">
        <f>VLOOKUP(A30,[4]bd_lista!A:C,3,FALSE)</f>
        <v>Ministerio de Medio Ambiente y Agua</v>
      </c>
      <c r="C30" s="294" t="e">
        <f>+VLOOKUP(A30,Contactos!$A$5:$E$535,6,FALSE)</f>
        <v>#REF!</v>
      </c>
      <c r="D30" s="61">
        <v>363582192.25000006</v>
      </c>
      <c r="E30" s="61">
        <v>125718.97</v>
      </c>
      <c r="F30" s="61">
        <v>0</v>
      </c>
      <c r="G30" s="61">
        <v>0</v>
      </c>
      <c r="H30" s="61">
        <v>820132</v>
      </c>
      <c r="I30" s="61">
        <v>0</v>
      </c>
      <c r="J30" s="61">
        <v>0</v>
      </c>
      <c r="K30" s="61">
        <v>0</v>
      </c>
      <c r="L30" s="61">
        <v>444486.39</v>
      </c>
      <c r="M30" s="61">
        <v>0</v>
      </c>
      <c r="N30" s="61">
        <v>0</v>
      </c>
      <c r="O30" s="61">
        <v>0</v>
      </c>
      <c r="P30" s="61">
        <v>0</v>
      </c>
      <c r="Q30" s="61">
        <v>0</v>
      </c>
      <c r="R30" s="61">
        <v>0</v>
      </c>
      <c r="S30" s="61">
        <v>0</v>
      </c>
      <c r="T30" s="61">
        <v>123804.63</v>
      </c>
      <c r="U30" s="61">
        <v>0</v>
      </c>
      <c r="V30" s="61">
        <v>0</v>
      </c>
      <c r="W30" s="61">
        <v>0</v>
      </c>
      <c r="X30" s="61">
        <v>0</v>
      </c>
      <c r="Y30" s="61">
        <v>0</v>
      </c>
      <c r="Z30" s="61">
        <v>1726173.0400000003</v>
      </c>
      <c r="AA30" s="61">
        <v>116591864.3274</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v>0</v>
      </c>
      <c r="AR30" s="61">
        <f t="shared" si="0"/>
        <v>483414371.60740006</v>
      </c>
      <c r="AU30" s="33"/>
    </row>
    <row r="31" spans="1:49" ht="33" customHeight="1">
      <c r="A31" s="32" t="s">
        <v>492</v>
      </c>
      <c r="B31" s="293" t="str">
        <f>VLOOKUP(A31,[4]bd_lista!A:C,3,FALSE)</f>
        <v>Dirección General de Programación y Operaciones del Tesoro</v>
      </c>
      <c r="C31" s="294" t="e">
        <f>+VLOOKUP(A31,Contactos!$A$5:$E$535,6,FALSE)</f>
        <v>#N/A</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f t="shared" si="0"/>
        <v>0</v>
      </c>
      <c r="AU31" s="33"/>
    </row>
    <row r="32" spans="1:49" ht="33" customHeight="1">
      <c r="A32" s="32" t="s">
        <v>494</v>
      </c>
      <c r="B32" s="293" t="str">
        <f>VLOOKUP(A32,[4]bd_lista!A:C,3,FALSE)</f>
        <v>Dirección General de Programación y Operaciones del Tesoro</v>
      </c>
      <c r="C32" s="294" t="e">
        <f>+VLOOKUP(A32,Contactos!$A$5:$E$535,6,FALSE)</f>
        <v>#N/A</v>
      </c>
      <c r="D32" s="61">
        <v>123621270.25999999</v>
      </c>
      <c r="E32" s="61">
        <v>3019121.77</v>
      </c>
      <c r="F32" s="61">
        <v>526607910.42999995</v>
      </c>
      <c r="G32" s="61">
        <v>0</v>
      </c>
      <c r="H32" s="61">
        <v>21933225.699999999</v>
      </c>
      <c r="I32" s="61">
        <v>0</v>
      </c>
      <c r="J32" s="61">
        <v>0</v>
      </c>
      <c r="K32" s="61">
        <v>488369.64</v>
      </c>
      <c r="L32" s="61">
        <v>110529485.44000001</v>
      </c>
      <c r="M32" s="61">
        <v>0</v>
      </c>
      <c r="N32" s="61">
        <v>80</v>
      </c>
      <c r="O32" s="61">
        <v>0</v>
      </c>
      <c r="P32" s="61">
        <v>0</v>
      </c>
      <c r="Q32" s="61">
        <v>0</v>
      </c>
      <c r="R32" s="61">
        <v>348</v>
      </c>
      <c r="S32" s="61">
        <v>0</v>
      </c>
      <c r="T32" s="61">
        <v>24485.47</v>
      </c>
      <c r="U32" s="61">
        <v>1500930.88</v>
      </c>
      <c r="V32" s="61">
        <v>0</v>
      </c>
      <c r="W32" s="61">
        <v>0</v>
      </c>
      <c r="X32" s="61">
        <v>0</v>
      </c>
      <c r="Y32" s="61">
        <v>8580192067.3599997</v>
      </c>
      <c r="Z32" s="61">
        <v>40170</v>
      </c>
      <c r="AA32" s="61">
        <v>2282510.65</v>
      </c>
      <c r="AB32" s="61">
        <v>123621270.24380001</v>
      </c>
      <c r="AC32" s="61">
        <v>0</v>
      </c>
      <c r="AD32" s="61">
        <v>0</v>
      </c>
      <c r="AE32" s="61">
        <v>0</v>
      </c>
      <c r="AF32" s="61">
        <v>51484.99</v>
      </c>
      <c r="AG32" s="61">
        <v>0</v>
      </c>
      <c r="AH32" s="61">
        <v>0</v>
      </c>
      <c r="AI32" s="61">
        <v>0</v>
      </c>
      <c r="AJ32" s="61">
        <v>0</v>
      </c>
      <c r="AK32" s="61">
        <v>0</v>
      </c>
      <c r="AL32" s="61">
        <v>0</v>
      </c>
      <c r="AM32" s="61">
        <v>0</v>
      </c>
      <c r="AN32" s="61">
        <v>0.74000000000000044</v>
      </c>
      <c r="AO32" s="61">
        <v>0</v>
      </c>
      <c r="AP32" s="61">
        <v>16213.815800000002</v>
      </c>
      <c r="AQ32" s="61">
        <v>0</v>
      </c>
      <c r="AR32" s="61">
        <f t="shared" si="0"/>
        <v>9493928945.3895969</v>
      </c>
      <c r="AU32" s="33"/>
    </row>
    <row r="33" spans="1:47" ht="33" customHeight="1">
      <c r="A33" s="32" t="s">
        <v>495</v>
      </c>
      <c r="B33" s="293" t="str">
        <f>VLOOKUP(A33,[4]bd_lista!A:C,3,FALSE)</f>
        <v>Dirección General de Crédito Público</v>
      </c>
      <c r="C33" s="294" t="e">
        <f>+VLOOKUP(A33,Contactos!$A$5:$E$535,6,FALSE)</f>
        <v>#N/A</v>
      </c>
      <c r="D33" s="61">
        <v>0</v>
      </c>
      <c r="E33" s="61">
        <v>0</v>
      </c>
      <c r="F33" s="61">
        <v>4027374307.9200001</v>
      </c>
      <c r="G33" s="61">
        <v>0</v>
      </c>
      <c r="H33" s="61">
        <v>0</v>
      </c>
      <c r="I33" s="61">
        <v>0</v>
      </c>
      <c r="J33" s="61">
        <v>0</v>
      </c>
      <c r="K33" s="61">
        <v>3576422.67</v>
      </c>
      <c r="L33" s="61">
        <v>269586666.67999995</v>
      </c>
      <c r="M33" s="61">
        <v>0</v>
      </c>
      <c r="N33" s="61">
        <v>0</v>
      </c>
      <c r="O33" s="61">
        <v>410.96</v>
      </c>
      <c r="P33" s="61">
        <v>0</v>
      </c>
      <c r="Q33" s="61">
        <v>0</v>
      </c>
      <c r="R33" s="61">
        <v>29994071674.729992</v>
      </c>
      <c r="S33" s="61">
        <v>0</v>
      </c>
      <c r="T33" s="61">
        <v>0</v>
      </c>
      <c r="U33" s="61">
        <v>113538772.19999999</v>
      </c>
      <c r="V33" s="61">
        <v>1780523396.0699999</v>
      </c>
      <c r="W33" s="61">
        <v>686781803.19999993</v>
      </c>
      <c r="X33" s="61">
        <v>0</v>
      </c>
      <c r="Y33" s="61">
        <v>0</v>
      </c>
      <c r="Z33" s="61">
        <v>0</v>
      </c>
      <c r="AA33" s="61">
        <v>0</v>
      </c>
      <c r="AB33" s="61">
        <v>0</v>
      </c>
      <c r="AC33" s="61">
        <v>0</v>
      </c>
      <c r="AD33" s="61">
        <v>0</v>
      </c>
      <c r="AE33" s="61">
        <v>0</v>
      </c>
      <c r="AF33" s="61">
        <v>7512870755.6800003</v>
      </c>
      <c r="AG33" s="61">
        <v>0</v>
      </c>
      <c r="AH33" s="61">
        <v>0</v>
      </c>
      <c r="AI33" s="61">
        <v>2634.16</v>
      </c>
      <c r="AJ33" s="61">
        <v>0</v>
      </c>
      <c r="AK33" s="61">
        <v>0</v>
      </c>
      <c r="AL33" s="61">
        <v>2027054109.1999996</v>
      </c>
      <c r="AM33" s="61">
        <v>4629290.58</v>
      </c>
      <c r="AN33" s="61">
        <v>0</v>
      </c>
      <c r="AO33" s="61">
        <v>0</v>
      </c>
      <c r="AP33" s="61">
        <v>0</v>
      </c>
      <c r="AQ33" s="61">
        <v>0</v>
      </c>
      <c r="AR33" s="61">
        <f t="shared" si="0"/>
        <v>46420010244.049988</v>
      </c>
      <c r="AU33" s="33"/>
    </row>
    <row r="34" spans="1:47" ht="33" customHeight="1">
      <c r="A34" s="32" t="s">
        <v>497</v>
      </c>
      <c r="B34" s="293" t="str">
        <f>VLOOKUP(A34,[4]bd_lista!A:C,3,FALSE)</f>
        <v>Dirección General de Administración y Finanzas Territoriales</v>
      </c>
      <c r="C34" s="294" t="e">
        <f>+VLOOKUP(A34,Contactos!$A$5:$E$535,6,FALSE)</f>
        <v>#N/A</v>
      </c>
      <c r="D34" s="61">
        <v>0</v>
      </c>
      <c r="E34" s="61">
        <v>0</v>
      </c>
      <c r="F34" s="61">
        <v>0</v>
      </c>
      <c r="G34" s="61">
        <v>0</v>
      </c>
      <c r="H34" s="61">
        <v>16966.7</v>
      </c>
      <c r="I34" s="61">
        <v>0</v>
      </c>
      <c r="J34" s="61">
        <v>0</v>
      </c>
      <c r="K34" s="61">
        <v>0</v>
      </c>
      <c r="L34" s="61">
        <v>6520532.1299999999</v>
      </c>
      <c r="M34" s="61">
        <v>0</v>
      </c>
      <c r="N34" s="61">
        <v>0</v>
      </c>
      <c r="O34" s="61">
        <v>0</v>
      </c>
      <c r="P34" s="61">
        <v>33241016.48</v>
      </c>
      <c r="Q34" s="61">
        <v>0</v>
      </c>
      <c r="R34" s="61">
        <v>0</v>
      </c>
      <c r="S34" s="61">
        <v>0</v>
      </c>
      <c r="T34" s="61">
        <v>0</v>
      </c>
      <c r="U34" s="61">
        <v>102088.9</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v>0</v>
      </c>
      <c r="AR34" s="61">
        <f t="shared" si="0"/>
        <v>39880604.210000001</v>
      </c>
      <c r="AU34" s="33"/>
    </row>
    <row r="35" spans="1:47" ht="33" customHeight="1">
      <c r="A35" s="32" t="s">
        <v>499</v>
      </c>
      <c r="B35" s="293" t="str">
        <f>VLOOKUP(A35,[4]bd_lista!A:C,3,FALSE)</f>
        <v>Dirección General de Pensiones y Jubilaciones</v>
      </c>
      <c r="C35" s="294" t="e">
        <f>+VLOOKUP(A35,Contactos!$A$5:$E$535,6,FALSE)</f>
        <v>#N/A</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v>0</v>
      </c>
      <c r="AR35" s="61">
        <f t="shared" si="0"/>
        <v>0</v>
      </c>
      <c r="AU35" s="33"/>
    </row>
    <row r="36" spans="1:47" ht="33" customHeight="1">
      <c r="A36" s="32">
        <v>108</v>
      </c>
      <c r="B36" s="293" t="str">
        <f>VLOOKUP(A36,[4]bd_lista!A:C,3,FALSE)</f>
        <v>Orquesta Sinfónica Nacional</v>
      </c>
      <c r="C36" s="294" t="e">
        <f>+VLOOKUP(A36,Contactos!$A$5:$E$535,6,FALSE)</f>
        <v>#REF!</v>
      </c>
      <c r="D36" s="61">
        <v>0</v>
      </c>
      <c r="E36" s="61">
        <v>0</v>
      </c>
      <c r="F36" s="61">
        <v>216530.36000000004</v>
      </c>
      <c r="G36" s="61">
        <v>0</v>
      </c>
      <c r="H36" s="61">
        <v>4949.4699999999993</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v>0</v>
      </c>
      <c r="AR36" s="61">
        <f t="shared" si="0"/>
        <v>221479.83000000005</v>
      </c>
      <c r="AU36" s="33"/>
    </row>
    <row r="37" spans="1:47" ht="33" customHeight="1">
      <c r="A37" s="32">
        <v>109</v>
      </c>
      <c r="B37" s="293" t="str">
        <f>VLOOKUP(A37,[4]bd_lista!A:C,3,FALSE)</f>
        <v>Conservatorio Plurinacional de Musica</v>
      </c>
      <c r="C37" s="294" t="e">
        <f>+VLOOKUP(A37,Contactos!$A$5:$E$535,6,FALSE)</f>
        <v>#REF!</v>
      </c>
      <c r="D37" s="61">
        <v>0</v>
      </c>
      <c r="E37" s="61">
        <v>0</v>
      </c>
      <c r="F37" s="61">
        <v>52693.84</v>
      </c>
      <c r="G37" s="61">
        <v>0</v>
      </c>
      <c r="H37" s="61">
        <v>668.75</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v>0</v>
      </c>
      <c r="AR37" s="61">
        <f t="shared" si="0"/>
        <v>53362.59</v>
      </c>
      <c r="AU37" s="33"/>
    </row>
    <row r="38" spans="1:47" ht="33" customHeight="1">
      <c r="A38" s="32">
        <v>111</v>
      </c>
      <c r="B38" s="293" t="str">
        <f>VLOOKUP(A38,[4]bd_lista!A:C,3,FALSE)</f>
        <v>Instituto Boliviano de la Ceguera</v>
      </c>
      <c r="C38" s="294" t="e">
        <f>+VLOOKUP(A38,Contactos!$A$5:$E$535,6,FALSE)</f>
        <v>#REF!</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886</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v>0</v>
      </c>
      <c r="AR38" s="61">
        <f t="shared" si="0"/>
        <v>886</v>
      </c>
      <c r="AU38" s="33"/>
    </row>
    <row r="39" spans="1:47" ht="33" customHeight="1">
      <c r="A39" s="32">
        <v>112</v>
      </c>
      <c r="B39" s="293" t="str">
        <f>VLOOKUP(A39,[4]bd_lista!A:C,3,FALSE)</f>
        <v>Comité Nacional de la Persona con Discapacidad</v>
      </c>
      <c r="C39" s="294" t="e">
        <f>+VLOOKUP(A39,Contactos!$A$5:$E$535,6,FALSE)</f>
        <v>#N/A</v>
      </c>
      <c r="D39" s="61">
        <v>0</v>
      </c>
      <c r="E39" s="61">
        <v>0</v>
      </c>
      <c r="F39" s="61">
        <v>0</v>
      </c>
      <c r="G39" s="61">
        <v>0</v>
      </c>
      <c r="H39" s="61">
        <v>0</v>
      </c>
      <c r="I39" s="61">
        <v>0</v>
      </c>
      <c r="J39" s="61">
        <v>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v>0</v>
      </c>
      <c r="AR39" s="61">
        <f t="shared" si="0"/>
        <v>0</v>
      </c>
      <c r="AU39" s="33"/>
    </row>
    <row r="40" spans="1:47" ht="33" customHeight="1">
      <c r="A40" s="32">
        <v>117</v>
      </c>
      <c r="B40" s="293" t="str">
        <f>VLOOKUP(A40,[4]bd_lista!A:C,3,FALSE)</f>
        <v>Dirección General de Aeronáutica Civil</v>
      </c>
      <c r="C40" s="294" t="e">
        <f>+VLOOKUP(A40,Contactos!$A$5:$E$535,6,FALSE)</f>
        <v>#REF!</v>
      </c>
      <c r="D40" s="61">
        <v>0</v>
      </c>
      <c r="E40" s="61">
        <v>0</v>
      </c>
      <c r="F40" s="61">
        <v>9084801.0099999998</v>
      </c>
      <c r="G40" s="61">
        <v>0</v>
      </c>
      <c r="H40" s="61">
        <v>0</v>
      </c>
      <c r="I40" s="61">
        <v>0</v>
      </c>
      <c r="J40" s="61">
        <v>0</v>
      </c>
      <c r="K40" s="61">
        <v>2960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v>0</v>
      </c>
      <c r="AR40" s="61">
        <f t="shared" si="0"/>
        <v>9087761.0099999998</v>
      </c>
      <c r="AU40" s="33"/>
    </row>
    <row r="41" spans="1:47" ht="33" customHeight="1">
      <c r="A41" s="32">
        <v>119</v>
      </c>
      <c r="B41" s="293" t="str">
        <f>VLOOKUP(A41,[4]bd_lista!A:C,3,FALSE)</f>
        <v>Agencia para el Des. de la Soc. de la Información en Bolivia</v>
      </c>
      <c r="C41" s="294" t="e">
        <f>+VLOOKUP(A41,Contactos!$A$5:$E$535,6,FALSE)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v>0</v>
      </c>
      <c r="AR41" s="61">
        <f t="shared" si="0"/>
        <v>0</v>
      </c>
      <c r="AU41" s="33"/>
    </row>
    <row r="42" spans="1:47" ht="33" customHeight="1">
      <c r="A42" s="32">
        <v>124</v>
      </c>
      <c r="B42" s="293" t="str">
        <f>VLOOKUP(A42,[4]bd_lista!A:C,3,FALSE)</f>
        <v>Academia Nacional de Ciencias</v>
      </c>
      <c r="C42" s="294" t="e">
        <f>+VLOOKUP(A42,Contactos!$A$5:$E$535,6,FALSE)</f>
        <v>#REF!</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v>0</v>
      </c>
      <c r="AR42" s="61">
        <f t="shared" si="0"/>
        <v>0</v>
      </c>
      <c r="AU42" s="33"/>
    </row>
    <row r="43" spans="1:47" ht="33" customHeight="1">
      <c r="A43" s="32">
        <v>129</v>
      </c>
      <c r="B43" s="293" t="str">
        <f>VLOOKUP(A43,[4]bd_lista!A:C,3,FALSE)</f>
        <v>Escuela de Gestión Pública Plurinacional</v>
      </c>
      <c r="C43" s="294" t="e">
        <f>+VLOOKUP(A43,Contactos!$A$5:$E$535,6,FALSE)</f>
        <v>#REF!</v>
      </c>
      <c r="D43" s="61">
        <v>0</v>
      </c>
      <c r="E43" s="61">
        <v>0</v>
      </c>
      <c r="F43" s="61">
        <v>95140</v>
      </c>
      <c r="G43" s="61">
        <v>0</v>
      </c>
      <c r="H43" s="61">
        <v>911.7</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v>0</v>
      </c>
      <c r="AR43" s="61">
        <f t="shared" si="0"/>
        <v>96051.7</v>
      </c>
      <c r="AU43" s="33"/>
    </row>
    <row r="44" spans="1:47" ht="33" customHeight="1">
      <c r="A44" s="32">
        <v>130</v>
      </c>
      <c r="B44" s="293" t="str">
        <f>VLOOKUP(A44,[4]bd_lista!A:C,3,FALSE)</f>
        <v>Fondo de Financiamiento para la Minería</v>
      </c>
      <c r="C44" s="294" t="e">
        <f>+VLOOKUP(A44,Contactos!$A$5:$E$535,6,FALSE)</f>
        <v>#REF!</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v>0</v>
      </c>
      <c r="AR44" s="61">
        <f t="shared" si="0"/>
        <v>0</v>
      </c>
      <c r="AU44" s="33"/>
    </row>
    <row r="45" spans="1:47" ht="33" customHeight="1">
      <c r="A45" s="32">
        <v>132</v>
      </c>
      <c r="B45" s="293" t="str">
        <f>VLOOKUP(A45,[4]bd_lista!A:C,3,FALSE)</f>
        <v>Servicio de Desarrollo de las Empresas Púb. Productivas</v>
      </c>
      <c r="C45" s="294" t="e">
        <f>+VLOOKUP(A45,Contactos!$A$5:$E$535,6,FALSE)</f>
        <v>#REF!</v>
      </c>
      <c r="D45" s="61">
        <v>0</v>
      </c>
      <c r="E45" s="61">
        <v>0</v>
      </c>
      <c r="F45" s="61">
        <v>1950259.6400000001</v>
      </c>
      <c r="G45" s="61">
        <v>0</v>
      </c>
      <c r="H45" s="61">
        <v>4352.3100000000004</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7106218</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v>0</v>
      </c>
      <c r="AR45" s="61">
        <f t="shared" si="0"/>
        <v>9060829.9499999993</v>
      </c>
      <c r="AU45" s="33"/>
    </row>
    <row r="46" spans="1:47" ht="33" customHeight="1">
      <c r="A46" s="32">
        <v>133</v>
      </c>
      <c r="B46" s="293" t="str">
        <f>VLOOKUP(A46,[4]bd_lista!A:C,3,FALSE)</f>
        <v>Lotería Nacional de Beneficencia y Salubridad</v>
      </c>
      <c r="C46" s="294" t="e">
        <f>+VLOOKUP(A46,Contactos!$A$5:$E$535,6,FALSE)</f>
        <v>#REF!</v>
      </c>
      <c r="D46" s="61">
        <v>0</v>
      </c>
      <c r="E46" s="61">
        <v>0</v>
      </c>
      <c r="F46" s="61">
        <v>189645.05</v>
      </c>
      <c r="G46" s="61">
        <v>0</v>
      </c>
      <c r="H46" s="61">
        <v>370138.49</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3185.2400000000002</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v>0</v>
      </c>
      <c r="AR46" s="61">
        <f t="shared" si="0"/>
        <v>562968.78</v>
      </c>
      <c r="AU46" s="33"/>
    </row>
    <row r="47" spans="1:47" ht="33" customHeight="1">
      <c r="A47" s="32">
        <v>134</v>
      </c>
      <c r="B47" s="293" t="str">
        <f>VLOOKUP(A47,[4]bd_lista!A:C,3,FALSE)</f>
        <v>Consejo Nacional de Vivienda Policial</v>
      </c>
      <c r="C47" s="294" t="e">
        <f>+VLOOKUP(A47,Contactos!$A$5:$E$535,6,FALSE)</f>
        <v>#REF!</v>
      </c>
      <c r="D47" s="61">
        <v>0</v>
      </c>
      <c r="E47" s="61">
        <v>0</v>
      </c>
      <c r="F47" s="61">
        <v>11770361.639999999</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v>0</v>
      </c>
      <c r="AR47" s="61">
        <f t="shared" si="0"/>
        <v>11770361.639999999</v>
      </c>
      <c r="AU47" s="33"/>
    </row>
    <row r="48" spans="1:47" ht="33" customHeight="1">
      <c r="A48" s="32">
        <v>137</v>
      </c>
      <c r="B48" s="293" t="str">
        <f>VLOOKUP(A48,[4]bd_lista!A:C,3,FALSE)</f>
        <v>Comité Ejecutivo de la Universidad Boliviana</v>
      </c>
      <c r="C48" s="294" t="e">
        <f>+VLOOKUP(A48,Contactos!$A$5:$E$535,6,FALSE)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86634.37</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v>0</v>
      </c>
      <c r="AR48" s="61">
        <f t="shared" si="0"/>
        <v>86634.37</v>
      </c>
      <c r="AU48" s="33"/>
    </row>
    <row r="49" spans="1:47" ht="33" customHeight="1">
      <c r="A49" s="32">
        <v>138</v>
      </c>
      <c r="B49" s="293" t="str">
        <f>VLOOKUP(A49,[4]bd_lista!A:C,3,FALSE)</f>
        <v>Universidad Mayor Real y Pontificia de San Francisco Xavier</v>
      </c>
      <c r="C49" s="294" t="e">
        <f>+VLOOKUP(A49,Contactos!$A$5:$E$535,6,FALSE)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v>0</v>
      </c>
      <c r="AR49" s="61">
        <f t="shared" si="0"/>
        <v>0</v>
      </c>
      <c r="AU49" s="33"/>
    </row>
    <row r="50" spans="1:47" ht="33" customHeight="1">
      <c r="A50" s="32">
        <v>139</v>
      </c>
      <c r="B50" s="293" t="str">
        <f>VLOOKUP(A50,[4]bd_lista!A:C,3,FALSE)</f>
        <v>Universidad Mayor de San Andrés</v>
      </c>
      <c r="C50" s="294" t="e">
        <f>+VLOOKUP(A50,Contactos!$A$5:$E$535,6,FALSE)</f>
        <v>#REF!</v>
      </c>
      <c r="D50" s="61">
        <v>0</v>
      </c>
      <c r="E50" s="61">
        <v>0</v>
      </c>
      <c r="F50" s="61">
        <v>0</v>
      </c>
      <c r="G50" s="61">
        <v>0</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v>0</v>
      </c>
      <c r="AR50" s="61">
        <f t="shared" si="0"/>
        <v>0</v>
      </c>
      <c r="AU50" s="33"/>
    </row>
    <row r="51" spans="1:47" ht="33" customHeight="1">
      <c r="A51" s="32">
        <v>140</v>
      </c>
      <c r="B51" s="293" t="str">
        <f>VLOOKUP(A51,[4]bd_lista!A:C,3,FALSE)</f>
        <v>Universidad Pública de El Alto</v>
      </c>
      <c r="C51" s="294" t="e">
        <f>+VLOOKUP(A51,Contactos!$A$5:$E$535,6,FALSE)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v>0</v>
      </c>
      <c r="AR51" s="61">
        <f t="shared" si="0"/>
        <v>0</v>
      </c>
      <c r="AU51" s="33"/>
    </row>
    <row r="52" spans="1:47" ht="33" customHeight="1">
      <c r="A52" s="32">
        <v>141</v>
      </c>
      <c r="B52" s="293" t="str">
        <f>VLOOKUP(A52,[4]bd_lista!A:C,3,FALSE)</f>
        <v>Universidad Mayor de San Simón</v>
      </c>
      <c r="C52" s="294" t="e">
        <f>+VLOOKUP(A52,Contactos!$A$5:$E$535,6,FALSE)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v>0</v>
      </c>
      <c r="AR52" s="61">
        <f t="shared" si="0"/>
        <v>0</v>
      </c>
      <c r="AU52" s="33"/>
    </row>
    <row r="53" spans="1:47" ht="33" customHeight="1">
      <c r="A53" s="32">
        <v>142</v>
      </c>
      <c r="B53" s="293" t="str">
        <f>VLOOKUP(A53,[4]bd_lista!A:C,3,FALSE)</f>
        <v>Universidad Técnica de Oruro</v>
      </c>
      <c r="C53" s="294" t="e">
        <f>+VLOOKUP(A53,Contactos!$A$5:$E$535,6,FALSE)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v>0</v>
      </c>
      <c r="AR53" s="61">
        <f t="shared" si="0"/>
        <v>0</v>
      </c>
      <c r="AU53" s="33"/>
    </row>
    <row r="54" spans="1:47" ht="33" customHeight="1">
      <c r="A54" s="32">
        <v>143</v>
      </c>
      <c r="B54" s="293" t="str">
        <f>VLOOKUP(A54,[4]bd_lista!A:C,3,FALSE)</f>
        <v>Universidad Autónoma Tomás Frías</v>
      </c>
      <c r="C54" s="294" t="e">
        <f>+VLOOKUP(A54,Contactos!$A$5:$E$535,6,FALSE)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v>0</v>
      </c>
      <c r="AR54" s="61">
        <f t="shared" si="0"/>
        <v>0</v>
      </c>
      <c r="AU54" s="33"/>
    </row>
    <row r="55" spans="1:47" ht="33" customHeight="1">
      <c r="A55" s="32">
        <v>144</v>
      </c>
      <c r="B55" s="293" t="str">
        <f>VLOOKUP(A55,[4]bd_lista!A:C,3,FALSE)</f>
        <v>Universidad Nacional Siglo XX</v>
      </c>
      <c r="C55" s="294" t="e">
        <f>+VLOOKUP(A55,Contactos!$A$5:$E$535,6,FALSE)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v>0</v>
      </c>
      <c r="AR55" s="61">
        <f t="shared" si="0"/>
        <v>0</v>
      </c>
      <c r="AU55" s="33"/>
    </row>
    <row r="56" spans="1:47" ht="33" customHeight="1">
      <c r="A56" s="32">
        <v>145</v>
      </c>
      <c r="B56" s="293" t="str">
        <f>VLOOKUP(A56,[4]bd_lista!A:C,3,FALSE)</f>
        <v>Universidad Autónoma Juan Misael Saracho</v>
      </c>
      <c r="C56" s="294" t="e">
        <f>+VLOOKUP(A56,Contactos!$A$5:$E$535,6,FALSE)</f>
        <v>#REF!</v>
      </c>
      <c r="D56" s="61">
        <v>0</v>
      </c>
      <c r="E56" s="61">
        <v>0</v>
      </c>
      <c r="F56" s="61">
        <v>0</v>
      </c>
      <c r="G56" s="61">
        <v>0</v>
      </c>
      <c r="H56" s="61">
        <v>888.22</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v>0</v>
      </c>
      <c r="AR56" s="61">
        <f t="shared" si="0"/>
        <v>888.22</v>
      </c>
      <c r="AU56" s="33"/>
    </row>
    <row r="57" spans="1:47" ht="33" customHeight="1">
      <c r="A57" s="32">
        <v>146</v>
      </c>
      <c r="B57" s="293" t="str">
        <f>VLOOKUP(A57,[4]bd_lista!A:C,3,FALSE)</f>
        <v>Universidad Autónoma Gabriel René Moreno</v>
      </c>
      <c r="C57" s="294" t="e">
        <f>+VLOOKUP(A57,Contactos!$A$5:$E$535,6,FALSE)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v>0</v>
      </c>
      <c r="AR57" s="61">
        <f t="shared" si="0"/>
        <v>0</v>
      </c>
      <c r="AU57" s="33"/>
    </row>
    <row r="58" spans="1:47" ht="33" customHeight="1">
      <c r="A58" s="32">
        <v>147</v>
      </c>
      <c r="B58" s="293" t="str">
        <f>VLOOKUP(A58,[4]bd_lista!A:C,3,FALSE)</f>
        <v>Universidad Autónoma del Beni José Ballivián</v>
      </c>
      <c r="C58" s="294" t="e">
        <f>+VLOOKUP(A58,Contactos!$A$5:$E$535,6,FALSE)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v>0</v>
      </c>
      <c r="AR58" s="61">
        <f t="shared" si="0"/>
        <v>0</v>
      </c>
      <c r="AU58" s="33"/>
    </row>
    <row r="59" spans="1:47" ht="33" customHeight="1">
      <c r="A59" s="32">
        <v>148</v>
      </c>
      <c r="B59" s="293" t="str">
        <f>VLOOKUP(A59,[4]bd_lista!A:C,3,FALSE)</f>
        <v>Universidad Amazónica de Pando</v>
      </c>
      <c r="C59" s="294" t="e">
        <f>+VLOOKUP(A59,Contactos!$A$5:$E$535,6,FALSE)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v>0</v>
      </c>
      <c r="AR59" s="61">
        <f t="shared" si="0"/>
        <v>0</v>
      </c>
      <c r="AU59" s="33"/>
    </row>
    <row r="60" spans="1:47" ht="33" customHeight="1">
      <c r="A60" s="32">
        <v>150</v>
      </c>
      <c r="B60" s="293" t="str">
        <f>VLOOKUP(A60,[4]bd_lista!A:C,3,FALSE)</f>
        <v>Proyecto Sucre Ciudad Universitaria</v>
      </c>
      <c r="C60" s="294" t="e">
        <f>+VLOOKUP(A60,Contactos!$A$5:$E$535,6,FALSE)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13706.98</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v>0</v>
      </c>
      <c r="AR60" s="61">
        <f t="shared" si="0"/>
        <v>13706.98</v>
      </c>
      <c r="AU60" s="33"/>
    </row>
    <row r="61" spans="1:47" ht="33" customHeight="1">
      <c r="A61" s="32">
        <v>152</v>
      </c>
      <c r="B61" s="293" t="str">
        <f>VLOOKUP(A61,[4]bd_lista!A:C,3,FALSE)</f>
        <v>Servicio Plurinacional de Defensa Pública</v>
      </c>
      <c r="C61" s="294" t="e">
        <f>+VLOOKUP(A61,Contactos!$A$5:$E$535,6,FALSE)</f>
        <v>#REF!</v>
      </c>
      <c r="D61" s="61">
        <v>0</v>
      </c>
      <c r="E61" s="61">
        <v>0</v>
      </c>
      <c r="F61" s="61">
        <v>0</v>
      </c>
      <c r="G61" s="61">
        <v>0</v>
      </c>
      <c r="H61" s="61">
        <v>1086.51</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v>0</v>
      </c>
      <c r="AR61" s="61">
        <f t="shared" si="0"/>
        <v>1086.51</v>
      </c>
      <c r="AU61" s="33"/>
    </row>
    <row r="62" spans="1:47" ht="33" customHeight="1">
      <c r="A62" s="32">
        <v>153</v>
      </c>
      <c r="B62" s="293" t="str">
        <f>VLOOKUP(A62,[4]bd_lista!A:C,3,FALSE)</f>
        <v>Observatorio Plurinacional de la Calidad  Educativa</v>
      </c>
      <c r="C62" s="294" t="e">
        <f>+VLOOKUP(A62,Contactos!$A$5:$E$535,6,FALSE)</f>
        <v>#REF!</v>
      </c>
      <c r="D62" s="61">
        <v>0</v>
      </c>
      <c r="E62" s="61">
        <v>0</v>
      </c>
      <c r="F62" s="61">
        <v>0</v>
      </c>
      <c r="G62" s="61">
        <v>0</v>
      </c>
      <c r="H62" s="61">
        <v>20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v>0</v>
      </c>
      <c r="AR62" s="61">
        <f t="shared" si="0"/>
        <v>20</v>
      </c>
      <c r="AU62" s="33"/>
    </row>
    <row r="63" spans="1:47" ht="33" customHeight="1">
      <c r="A63" s="32">
        <v>154</v>
      </c>
      <c r="B63" s="293" t="str">
        <f>VLOOKUP(A63,[4]bd_lista!A:C,3,FALSE)</f>
        <v>Museo Nacional de Historia Natural</v>
      </c>
      <c r="C63" s="294" t="e">
        <f>+VLOOKUP(A63,Contactos!$A$5:$E$535,6,FALSE)</f>
        <v>#REF!</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v>0</v>
      </c>
      <c r="AR63" s="61">
        <f t="shared" si="0"/>
        <v>0</v>
      </c>
      <c r="AU63" s="33"/>
    </row>
    <row r="64" spans="1:47" ht="33" customHeight="1">
      <c r="A64" s="32">
        <v>155</v>
      </c>
      <c r="B64" s="293" t="str">
        <f>VLOOKUP(A64,[4]bd_lista!A:C,3,FALSE)</f>
        <v>Dirección del Notariado Plurinacional</v>
      </c>
      <c r="C64" s="294" t="e">
        <f>+VLOOKUP(A64,Contactos!$A$5:$E$535,6,FALSE)</f>
        <v>#REF!</v>
      </c>
      <c r="D64" s="61">
        <v>0</v>
      </c>
      <c r="E64" s="61">
        <v>0</v>
      </c>
      <c r="F64" s="61">
        <v>0</v>
      </c>
      <c r="G64" s="61">
        <v>0</v>
      </c>
      <c r="H64" s="61">
        <v>2886.47</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60333097.829999998</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v>0</v>
      </c>
      <c r="AR64" s="61">
        <f t="shared" si="0"/>
        <v>60335984.299999997</v>
      </c>
      <c r="AU64" s="33"/>
    </row>
    <row r="65" spans="1:47" ht="33" customHeight="1">
      <c r="A65" s="32">
        <v>156</v>
      </c>
      <c r="B65" s="293" t="str">
        <f>VLOOKUP(A65,[4]bd_lista!A:C,3,FALSE)</f>
        <v>Servicio Plurinacional de Asistencia a la Víctima</v>
      </c>
      <c r="C65" s="294" t="e">
        <f>+VLOOKUP(A65,Contactos!$A$5:$E$535,6,FALSE)</f>
        <v>#REF!</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v>0</v>
      </c>
      <c r="AR65" s="61">
        <f t="shared" si="0"/>
        <v>0</v>
      </c>
      <c r="AU65" s="33"/>
    </row>
    <row r="66" spans="1:47" ht="33" customHeight="1">
      <c r="A66" s="32">
        <v>157</v>
      </c>
      <c r="B66" s="293" t="str">
        <f>VLOOKUP(A66,[4]bd_lista!A:C,3,FALSE)</f>
        <v>Servicio para la Prevención de la Tortura</v>
      </c>
      <c r="C66" s="294" t="e">
        <f>+VLOOKUP(A66,Contactos!$A$5:$E$535,6,FALSE)</f>
        <v>#N/A</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v>0</v>
      </c>
      <c r="AR66" s="61">
        <f t="shared" si="0"/>
        <v>0</v>
      </c>
      <c r="AU66" s="33"/>
    </row>
    <row r="67" spans="1:47" ht="33" customHeight="1">
      <c r="A67" s="32">
        <v>159</v>
      </c>
      <c r="B67" s="293" t="str">
        <f>VLOOKUP(A67,[4]bd_lista!A:C,3,FALSE)</f>
        <v>OficinaTécnica para el Fortalecimiento de la Empresa Pública</v>
      </c>
      <c r="C67" s="294" t="e">
        <f>+VLOOKUP(A67,Contactos!$A$5:$E$535,6,FALSE)</f>
        <v>#REF!</v>
      </c>
      <c r="D67" s="61">
        <v>0</v>
      </c>
      <c r="E67" s="61">
        <v>0</v>
      </c>
      <c r="F67" s="61">
        <v>0</v>
      </c>
      <c r="G67" s="61">
        <v>0</v>
      </c>
      <c r="H67" s="61">
        <v>1</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v>0</v>
      </c>
      <c r="AR67" s="61">
        <f t="shared" si="0"/>
        <v>1</v>
      </c>
      <c r="AU67" s="33"/>
    </row>
    <row r="68" spans="1:47" ht="33" customHeight="1">
      <c r="A68" s="32">
        <v>163</v>
      </c>
      <c r="B68" s="293" t="str">
        <f>VLOOKUP(A68,[4]bd_lista!A:C,3,FALSE)</f>
        <v>Agencia Nacional de Hidrocarburos</v>
      </c>
      <c r="C68" s="294" t="e">
        <f>+VLOOKUP(A68,Contactos!$A$5:$E$535,6,FALSE)</f>
        <v>#REF!</v>
      </c>
      <c r="D68" s="61">
        <v>0</v>
      </c>
      <c r="E68" s="61">
        <v>0</v>
      </c>
      <c r="F68" s="61">
        <v>0</v>
      </c>
      <c r="G68" s="61">
        <v>0</v>
      </c>
      <c r="H68" s="61">
        <v>8628.4000000000015</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v>0</v>
      </c>
      <c r="AR68" s="61">
        <f t="shared" si="0"/>
        <v>8628.4000000000015</v>
      </c>
      <c r="AU68" s="33"/>
    </row>
    <row r="69" spans="1:47" ht="33" customHeight="1">
      <c r="A69" s="32">
        <v>169</v>
      </c>
      <c r="B69" s="293" t="str">
        <f>VLOOKUP(A69,[4]bd_lista!A:C,3,FALSE)</f>
        <v>Autoridad General de Impugnación Tributaria</v>
      </c>
      <c r="C69" s="294" t="e">
        <f>+VLOOKUP(A69,Contactos!$A$5:$E$535,6,FALSE)</f>
        <v>#REF!</v>
      </c>
      <c r="D69" s="61">
        <v>0</v>
      </c>
      <c r="E69" s="61">
        <v>0</v>
      </c>
      <c r="F69" s="61">
        <v>0</v>
      </c>
      <c r="G69" s="61">
        <v>0</v>
      </c>
      <c r="H69" s="61">
        <v>29306.13</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v>0</v>
      </c>
      <c r="AR69" s="61">
        <f t="shared" si="0"/>
        <v>29306.13</v>
      </c>
      <c r="AU69" s="33"/>
    </row>
    <row r="70" spans="1:47" ht="33" customHeight="1">
      <c r="A70" s="32">
        <v>170</v>
      </c>
      <c r="B70" s="293" t="str">
        <f>VLOOKUP(A70,[4]bd_lista!A:C,3,FALSE)</f>
        <v>Escuela Militar de Ingeniería</v>
      </c>
      <c r="C70" s="294" t="e">
        <f>+VLOOKUP(A70,Contactos!$A$5:$E$535,6,FALSE)</f>
        <v>#REF!</v>
      </c>
      <c r="D70" s="61">
        <v>0</v>
      </c>
      <c r="E70" s="61">
        <v>0</v>
      </c>
      <c r="F70" s="61">
        <v>416117.92</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v>0</v>
      </c>
      <c r="AR70" s="61">
        <f t="shared" si="0"/>
        <v>416117.92</v>
      </c>
      <c r="AU70" s="33"/>
    </row>
    <row r="71" spans="1:47" ht="33" customHeight="1">
      <c r="A71" s="32">
        <v>171</v>
      </c>
      <c r="B71" s="293" t="str">
        <f>VLOOKUP(A71,[4]bd_lista!A:C,3,FALSE)</f>
        <v>Centro de Investigación Agrícola Tropical</v>
      </c>
      <c r="C71" s="294" t="e">
        <f>+VLOOKUP(A71,Contactos!$A$5:$E$535,6,FALSE)</f>
        <v>#REF!</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v>0</v>
      </c>
      <c r="AR71" s="61">
        <f t="shared" si="0"/>
        <v>0</v>
      </c>
      <c r="AU71" s="33"/>
    </row>
    <row r="72" spans="1:47" ht="33" customHeight="1">
      <c r="A72" s="32">
        <v>190</v>
      </c>
      <c r="B72" s="293" t="str">
        <f>VLOOKUP(A72,[4]bd_lista!A:C,3,FALSE)</f>
        <v>Autoridad Jurisdiccional Administrativa Minera</v>
      </c>
      <c r="C72" s="294" t="e">
        <f>+VLOOKUP(A72,Contactos!$A$5:$E$535,6,FALSE)</f>
        <v>#REF!</v>
      </c>
      <c r="D72" s="61">
        <v>0</v>
      </c>
      <c r="E72" s="61">
        <v>0</v>
      </c>
      <c r="F72" s="61">
        <v>0</v>
      </c>
      <c r="G72" s="61">
        <v>0</v>
      </c>
      <c r="H72" s="61">
        <v>5583.2100000000009</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v>0</v>
      </c>
      <c r="AR72" s="61">
        <f t="shared" si="0"/>
        <v>5583.2100000000009</v>
      </c>
      <c r="AU72" s="33"/>
    </row>
    <row r="73" spans="1:47" ht="33" customHeight="1">
      <c r="A73" s="32">
        <v>192</v>
      </c>
      <c r="B73" s="293" t="str">
        <f>VLOOKUP(A73,[4]bd_lista!A:C,3,FALSE)</f>
        <v>Servicio al Mejoramiento de la Navegación Amazónica</v>
      </c>
      <c r="C73" s="294" t="e">
        <f>+VLOOKUP(A73,Contactos!$A$5:$E$535,6,FALSE)</f>
        <v>#REF!</v>
      </c>
      <c r="D73" s="61">
        <v>0</v>
      </c>
      <c r="E73" s="61">
        <v>0</v>
      </c>
      <c r="F73" s="61">
        <v>277634</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v>0</v>
      </c>
      <c r="AR73" s="61">
        <f t="shared" si="0"/>
        <v>277634</v>
      </c>
      <c r="AU73" s="33"/>
    </row>
    <row r="74" spans="1:47" ht="33" customHeight="1">
      <c r="A74" s="32">
        <v>197</v>
      </c>
      <c r="B74" s="293" t="str">
        <f>VLOOKUP(A74,[4]bd_lista!A:C,3,FALSE)</f>
        <v>DIRECCIÓN ESTRATÉGICA DE REIVINDICACION MARÍTIMA, SILALA Y RECURSOS HÍDRICOS INTERNACIONALES</v>
      </c>
      <c r="C74" s="294" t="e">
        <f>+VLOOKUP(A74,Contactos!$A$5:$E$535,6,FALSE)</f>
        <v>#N/A</v>
      </c>
      <c r="D74" s="61">
        <v>0</v>
      </c>
      <c r="E74" s="61">
        <v>0</v>
      </c>
      <c r="F74" s="61">
        <v>0</v>
      </c>
      <c r="G74" s="61">
        <v>0</v>
      </c>
      <c r="H74" s="61">
        <v>5291.51</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v>0</v>
      </c>
      <c r="AR74" s="61">
        <f t="shared" si="0"/>
        <v>5291.51</v>
      </c>
      <c r="AU74" s="33"/>
    </row>
    <row r="75" spans="1:47" ht="33" customHeight="1">
      <c r="A75" s="32">
        <v>200</v>
      </c>
      <c r="B75" s="293" t="str">
        <f>VLOOKUP(A75,[4]bd_lista!A:C,3,FALSE)</f>
        <v>Registro Único para la Administración Tributaria Municipal</v>
      </c>
      <c r="C75" s="294" t="e">
        <f>+VLOOKUP(A75,Contactos!$A$5:$E$535,6,FALSE)</f>
        <v>#REF!</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1071</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v>0</v>
      </c>
      <c r="AR75" s="61">
        <f t="shared" si="0"/>
        <v>1071</v>
      </c>
      <c r="AU75" s="33"/>
    </row>
    <row r="76" spans="1:47" ht="33" customHeight="1">
      <c r="A76" s="32">
        <v>201</v>
      </c>
      <c r="B76" s="293" t="str">
        <f>VLOOKUP(A76,[4]bd_lista!A:C,3,FALSE)</f>
        <v>Agencia para el Des. de las Macroreg. y Zonas Fronterizas</v>
      </c>
      <c r="C76" s="294" t="e">
        <f>+VLOOKUP(A76,Contactos!$A$5:$E$535,6,FALSE)</f>
        <v>#N/A</v>
      </c>
      <c r="D76" s="61">
        <v>0</v>
      </c>
      <c r="E76" s="61">
        <v>0</v>
      </c>
      <c r="F76" s="61">
        <v>0</v>
      </c>
      <c r="G76" s="61">
        <v>0</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v>0</v>
      </c>
      <c r="AR76" s="61">
        <f t="shared" si="0"/>
        <v>0</v>
      </c>
      <c r="AU76" s="33"/>
    </row>
    <row r="77" spans="1:47" ht="33" customHeight="1">
      <c r="A77" s="32">
        <v>203</v>
      </c>
      <c r="B77" s="293" t="str">
        <f>VLOOKUP(A77,[4]bd_lista!A:C,3,FALSE)</f>
        <v>Autoridad de Supervisión del Sistema Financiero</v>
      </c>
      <c r="C77" s="294" t="e">
        <f>+VLOOKUP(A77,Contactos!$A$5:$E$535,6,FALSE)</f>
        <v>#REF!</v>
      </c>
      <c r="D77" s="61">
        <v>0</v>
      </c>
      <c r="E77" s="61">
        <v>0</v>
      </c>
      <c r="F77" s="61">
        <v>321099.50999999995</v>
      </c>
      <c r="G77" s="61">
        <v>0</v>
      </c>
      <c r="H77" s="61">
        <v>4574.42</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v>0</v>
      </c>
      <c r="AR77" s="61">
        <f t="shared" si="0"/>
        <v>325673.92999999993</v>
      </c>
      <c r="AU77" s="33"/>
    </row>
    <row r="78" spans="1:47" ht="33" customHeight="1">
      <c r="A78" s="32">
        <v>206</v>
      </c>
      <c r="B78" s="293" t="str">
        <f>VLOOKUP(A78,[4]bd_lista!A:C,3,FALSE)</f>
        <v>Instituto Nacional de Estadística</v>
      </c>
      <c r="C78" s="294" t="e">
        <f>+VLOOKUP(A78,Contactos!$A$5:$E$535,6,FALSE)</f>
        <v>#REF!</v>
      </c>
      <c r="D78" s="61">
        <v>0</v>
      </c>
      <c r="E78" s="61">
        <v>13720000</v>
      </c>
      <c r="F78" s="61">
        <v>0</v>
      </c>
      <c r="G78" s="61">
        <v>0</v>
      </c>
      <c r="H78" s="61">
        <v>12803.06</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13720000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v>0</v>
      </c>
      <c r="AR78" s="61">
        <f t="shared" ref="AR78:AR141" si="1">SUM(D78:AQ78)</f>
        <v>27452803.060000002</v>
      </c>
      <c r="AU78" s="33"/>
    </row>
    <row r="79" spans="1:47" ht="33" customHeight="1">
      <c r="A79" s="32">
        <v>210</v>
      </c>
      <c r="B79" s="293" t="str">
        <f>VLOOKUP(A79,[4]bd_lista!A:C,3,FALSE)</f>
        <v>Unidad de Análisis de Políticas Sociales y Económicas</v>
      </c>
      <c r="C79" s="294" t="e">
        <f>+VLOOKUP(A79,Contactos!$A$5:$E$535,6,FALSE)</f>
        <v>#REF!</v>
      </c>
      <c r="D79" s="61">
        <v>0</v>
      </c>
      <c r="E79" s="61">
        <v>0</v>
      </c>
      <c r="F79" s="61">
        <v>0</v>
      </c>
      <c r="G79" s="61">
        <v>0</v>
      </c>
      <c r="H79" s="61">
        <v>5440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v>0</v>
      </c>
      <c r="AR79" s="61">
        <f t="shared" si="1"/>
        <v>5440</v>
      </c>
      <c r="AU79" s="33"/>
    </row>
    <row r="80" spans="1:47" ht="33" customHeight="1">
      <c r="A80" s="32">
        <v>212</v>
      </c>
      <c r="B80" s="293" t="str">
        <f>VLOOKUP(A80,[4]bd_lista!A:C,3,FALSE)</f>
        <v>Instituto Nacional de Reforma Agraria</v>
      </c>
      <c r="C80" s="294" t="e">
        <f>+VLOOKUP(A80,Contactos!$A$5:$E$535,6,FALSE)</f>
        <v>#REF!</v>
      </c>
      <c r="D80" s="61">
        <v>0</v>
      </c>
      <c r="E80" s="61">
        <v>0</v>
      </c>
      <c r="F80" s="61">
        <v>0</v>
      </c>
      <c r="G80" s="61">
        <v>0</v>
      </c>
      <c r="H80" s="61">
        <v>16850.680000000004</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v>0</v>
      </c>
      <c r="AR80" s="61">
        <f t="shared" si="1"/>
        <v>16850.680000000004</v>
      </c>
      <c r="AU80" s="33"/>
    </row>
    <row r="81" spans="1:47" ht="33" customHeight="1">
      <c r="A81" s="32">
        <v>213</v>
      </c>
      <c r="B81" s="293" t="str">
        <f>VLOOKUP(A81,[4]bd_lista!A:C,3,FALSE)</f>
        <v>Servicio Nacional de Meteorología e Hidrología</v>
      </c>
      <c r="C81" s="294" t="e">
        <f>+VLOOKUP(A81,Contactos!$A$5:$E$535,6,FALSE)</f>
        <v>#REF!</v>
      </c>
      <c r="D81" s="61">
        <v>8290.4</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v>0</v>
      </c>
      <c r="AR81" s="61">
        <f t="shared" si="1"/>
        <v>8290.4</v>
      </c>
      <c r="AU81" s="33"/>
    </row>
    <row r="82" spans="1:47" ht="33" customHeight="1">
      <c r="A82" s="32">
        <v>221</v>
      </c>
      <c r="B82" s="293" t="str">
        <f>VLOOKUP(A82,[4]bd_lista!A:C,3,FALSE)</f>
        <v>Serv. Nal. de Reg. y Control de la Comer. de Minerales y Metales</v>
      </c>
      <c r="C82" s="294" t="e">
        <f>+VLOOKUP(A82,Contactos!$A$5:$E$535,6,FALSE)</f>
        <v>#REF!</v>
      </c>
      <c r="D82" s="61">
        <v>0</v>
      </c>
      <c r="E82" s="61">
        <v>0</v>
      </c>
      <c r="F82" s="61">
        <v>0</v>
      </c>
      <c r="G82" s="61">
        <v>0</v>
      </c>
      <c r="H82" s="61">
        <v>152200.1</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v>0</v>
      </c>
      <c r="AR82" s="61">
        <f t="shared" si="1"/>
        <v>152200.1</v>
      </c>
      <c r="AU82" s="33"/>
    </row>
    <row r="83" spans="1:47" ht="33" customHeight="1">
      <c r="A83" s="32">
        <v>222</v>
      </c>
      <c r="B83" s="293" t="str">
        <f>VLOOKUP(A83,[4]bd_lista!A:C,3,FALSE)</f>
        <v>Instituto Nacional de Innovación Agropecuaria y Forestal</v>
      </c>
      <c r="C83" s="294" t="e">
        <f>+VLOOKUP(A83,Contactos!$A$5:$E$535,6,FALSE)</f>
        <v>#REF!</v>
      </c>
      <c r="D83" s="61">
        <v>0</v>
      </c>
      <c r="E83" s="61">
        <v>0</v>
      </c>
      <c r="F83" s="61">
        <v>1546829.48</v>
      </c>
      <c r="G83" s="61">
        <v>0</v>
      </c>
      <c r="H83" s="61">
        <v>539962.18000000005</v>
      </c>
      <c r="I83" s="61">
        <v>0</v>
      </c>
      <c r="J83" s="61">
        <v>0</v>
      </c>
      <c r="K83" s="61">
        <v>160</v>
      </c>
      <c r="L83" s="61">
        <v>336770.5</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v>0</v>
      </c>
      <c r="AR83" s="61">
        <f t="shared" si="1"/>
        <v>2423722.16</v>
      </c>
      <c r="AU83" s="33"/>
    </row>
    <row r="84" spans="1:47" ht="33" customHeight="1">
      <c r="A84" s="32">
        <v>223</v>
      </c>
      <c r="B84" s="293" t="str">
        <f>VLOOKUP(A84,[4]bd_lista!A:C,3,FALSE)</f>
        <v>Fondo Nacional de Desarrollo Forestal</v>
      </c>
      <c r="C84" s="294" t="e">
        <f>+VLOOKUP(A84,Contactos!$A$5:$E$535,6,FALSE)</f>
        <v>#REF!</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v>0</v>
      </c>
      <c r="AR84" s="61">
        <f t="shared" si="1"/>
        <v>0</v>
      </c>
      <c r="AU84" s="33"/>
    </row>
    <row r="85" spans="1:47" ht="33" customHeight="1">
      <c r="A85" s="32">
        <v>224</v>
      </c>
      <c r="B85" s="293" t="str">
        <f>VLOOKUP(A85,[4]bd_lista!A:C,3,FALSE)</f>
        <v>Insumos Bolivia</v>
      </c>
      <c r="C85" s="294" t="e">
        <f>+VLOOKUP(A85,Contactos!$A$5:$E$535,6,FALSE)</f>
        <v>#REF!</v>
      </c>
      <c r="D85" s="61">
        <v>0</v>
      </c>
      <c r="E85" s="61">
        <v>0</v>
      </c>
      <c r="F85" s="61">
        <v>0</v>
      </c>
      <c r="G85" s="61">
        <v>0</v>
      </c>
      <c r="H85" s="61">
        <v>2751676.5</v>
      </c>
      <c r="I85" s="61">
        <v>0</v>
      </c>
      <c r="J85" s="61">
        <v>0</v>
      </c>
      <c r="K85" s="61">
        <v>0</v>
      </c>
      <c r="L85" s="61">
        <v>0</v>
      </c>
      <c r="M85" s="61">
        <v>0</v>
      </c>
      <c r="N85" s="61">
        <v>0</v>
      </c>
      <c r="O85" s="61">
        <v>0</v>
      </c>
      <c r="P85" s="61">
        <v>0</v>
      </c>
      <c r="Q85" s="61">
        <v>0</v>
      </c>
      <c r="R85" s="61">
        <v>0</v>
      </c>
      <c r="S85" s="61">
        <v>0</v>
      </c>
      <c r="T85" s="61">
        <v>21850000.02</v>
      </c>
      <c r="U85" s="61">
        <v>21850000.100000001</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v>0</v>
      </c>
      <c r="AR85" s="61">
        <f t="shared" si="1"/>
        <v>46451676.620000005</v>
      </c>
      <c r="AU85" s="33"/>
    </row>
    <row r="86" spans="1:47" ht="33" customHeight="1">
      <c r="A86" s="32">
        <v>225</v>
      </c>
      <c r="B86" s="293" t="str">
        <f>VLOOKUP(A86,[4]bd_lista!A:C,3,FALSE)</f>
        <v>Serv. Nal. para la Sostenibilidad en Saneamiento Básico</v>
      </c>
      <c r="C86" s="294" t="e">
        <f>+VLOOKUP(A86,Contactos!$A$5:$E$535,6,FALSE)</f>
        <v>#REF!</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v>0</v>
      </c>
      <c r="AR86" s="61">
        <f t="shared" si="1"/>
        <v>0</v>
      </c>
      <c r="AU86" s="33"/>
    </row>
    <row r="87" spans="1:47" ht="33" customHeight="1">
      <c r="A87" s="32">
        <v>226</v>
      </c>
      <c r="B87" s="293" t="str">
        <f>VLOOKUP(A87,[4]bd_lista!A:C,3,FALSE)</f>
        <v>Servicio Estatal de Autonomías</v>
      </c>
      <c r="C87" s="294" t="e">
        <f>+VLOOKUP(A87,Contactos!$A$5:$E$535,6,FALSE)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v>0</v>
      </c>
      <c r="AR87" s="61">
        <f t="shared" si="1"/>
        <v>0</v>
      </c>
      <c r="AU87" s="33"/>
    </row>
    <row r="88" spans="1:47" ht="33" customHeight="1">
      <c r="A88" s="32">
        <v>227</v>
      </c>
      <c r="B88" s="293" t="str">
        <f>VLOOKUP(A88,[4]bd_lista!A:C,3,FALSE)</f>
        <v>Zona Franca Comercial e Industrial de Cobija</v>
      </c>
      <c r="C88" s="294" t="e">
        <f>+VLOOKUP(A88,Contactos!$A$5:$E$535,6,FALSE)</f>
        <v>#REF!</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v>0</v>
      </c>
      <c r="AR88" s="61">
        <f t="shared" si="1"/>
        <v>0</v>
      </c>
      <c r="AU88" s="33"/>
    </row>
    <row r="89" spans="1:47" ht="33" customHeight="1">
      <c r="A89" s="32">
        <v>234</v>
      </c>
      <c r="B89" s="293" t="str">
        <f>VLOOKUP(A89,[4]bd_lista!A:C,3,FALSE)</f>
        <v xml:space="preserve">Servicio Geológico Minero </v>
      </c>
      <c r="C89" s="294" t="e">
        <f>+VLOOKUP(A89,Contactos!$A$5:$E$535,6,FALSE)</f>
        <v>#REF!</v>
      </c>
      <c r="D89" s="61">
        <v>0</v>
      </c>
      <c r="E89" s="61">
        <v>0</v>
      </c>
      <c r="F89" s="61">
        <v>65987.42</v>
      </c>
      <c r="G89" s="61">
        <v>0</v>
      </c>
      <c r="H89" s="61">
        <v>1362</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v>0</v>
      </c>
      <c r="AR89" s="61">
        <f t="shared" si="1"/>
        <v>67349.42</v>
      </c>
      <c r="AU89" s="33"/>
    </row>
    <row r="90" spans="1:47" ht="33" customHeight="1">
      <c r="A90" s="32">
        <v>243</v>
      </c>
      <c r="B90" s="293" t="str">
        <f>VLOOKUP(A90,[4]bd_lista!A:C,3,FALSE)</f>
        <v>Servicio Nacional de Hidrografía Naval</v>
      </c>
      <c r="C90" s="294" t="e">
        <f>+VLOOKUP(A90,Contactos!$A$5:$E$535,6,FALSE)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v>0</v>
      </c>
      <c r="AR90" s="61">
        <f t="shared" si="1"/>
        <v>0</v>
      </c>
      <c r="AU90" s="33"/>
    </row>
    <row r="91" spans="1:47" ht="33" customHeight="1">
      <c r="A91" s="32">
        <v>244</v>
      </c>
      <c r="B91" s="293" t="str">
        <f>VLOOKUP(A91,[4]bd_lista!A:C,3,FALSE)</f>
        <v>Servicio Nacional de Aerofotogrametría</v>
      </c>
      <c r="C91" s="294" t="e">
        <f>+VLOOKUP(A91,Contactos!$A$5:$E$535,6,FALSE)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v>0</v>
      </c>
      <c r="AR91" s="61">
        <f t="shared" si="1"/>
        <v>0</v>
      </c>
      <c r="AU91" s="33"/>
    </row>
    <row r="92" spans="1:47" ht="33" customHeight="1">
      <c r="A92" s="32">
        <v>245</v>
      </c>
      <c r="B92" s="293" t="str">
        <f>VLOOKUP(A92,[4]bd_lista!A:C,3,FALSE)</f>
        <v>Servicio Geodésico de Mapas</v>
      </c>
      <c r="C92" s="294" t="e">
        <f>+VLOOKUP(A92,Contactos!$A$5:$E$535,6,FALSE)</f>
        <v>#REF!</v>
      </c>
      <c r="D92" s="61">
        <v>0</v>
      </c>
      <c r="E92" s="61">
        <v>0</v>
      </c>
      <c r="F92" s="61">
        <v>0</v>
      </c>
      <c r="G92" s="61">
        <v>0</v>
      </c>
      <c r="H92" s="61">
        <v>2551.6799999999998</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v>0</v>
      </c>
      <c r="AR92" s="61">
        <f t="shared" si="1"/>
        <v>2551.6799999999998</v>
      </c>
      <c r="AU92" s="33"/>
    </row>
    <row r="93" spans="1:47" ht="33" customHeight="1">
      <c r="A93" s="32">
        <v>249</v>
      </c>
      <c r="B93" s="293" t="str">
        <f>VLOOKUP(A93,[4]bd_lista!A:C,3,FALSE)</f>
        <v>Central de Abastecimiento y Suministros de Salud</v>
      </c>
      <c r="C93" s="294" t="e">
        <f>+VLOOKUP(A93,Contactos!$A$5:$E$535,6,FALSE)</f>
        <v>#REF!</v>
      </c>
      <c r="D93" s="61">
        <v>0</v>
      </c>
      <c r="E93" s="61">
        <v>830459.53</v>
      </c>
      <c r="F93" s="61">
        <v>0</v>
      </c>
      <c r="G93" s="61">
        <v>0</v>
      </c>
      <c r="H93" s="61">
        <v>200</v>
      </c>
      <c r="I93" s="61">
        <v>0</v>
      </c>
      <c r="J93" s="61">
        <v>0</v>
      </c>
      <c r="K93" s="61">
        <v>0</v>
      </c>
      <c r="L93" s="61">
        <v>0</v>
      </c>
      <c r="M93" s="61">
        <v>0</v>
      </c>
      <c r="N93" s="61">
        <v>0</v>
      </c>
      <c r="O93" s="61">
        <v>0</v>
      </c>
      <c r="P93" s="61">
        <v>0</v>
      </c>
      <c r="Q93" s="61">
        <v>0</v>
      </c>
      <c r="R93" s="61">
        <v>0</v>
      </c>
      <c r="S93" s="61">
        <v>0</v>
      </c>
      <c r="T93" s="61">
        <v>10569.6</v>
      </c>
      <c r="U93" s="61">
        <v>0</v>
      </c>
      <c r="V93" s="61">
        <v>0</v>
      </c>
      <c r="W93" s="61">
        <v>0</v>
      </c>
      <c r="X93" s="61">
        <v>0</v>
      </c>
      <c r="Y93" s="61">
        <v>0</v>
      </c>
      <c r="Z93" s="61">
        <v>845625.36</v>
      </c>
      <c r="AA93" s="61">
        <v>830459.52640000009</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v>0</v>
      </c>
      <c r="AR93" s="61">
        <f t="shared" si="1"/>
        <v>2517314.0164000001</v>
      </c>
      <c r="AU93" s="33"/>
    </row>
    <row r="94" spans="1:47" ht="33" customHeight="1">
      <c r="A94" s="32">
        <v>251</v>
      </c>
      <c r="B94" s="293" t="str">
        <f>VLOOKUP(A94,[4]bd_lista!A:C,3,FALSE)</f>
        <v>Instituto Nacional de Salud Ocupacional</v>
      </c>
      <c r="C94" s="294" t="e">
        <f>+VLOOKUP(A94,Contactos!$A$5:$E$535,6,FALSE)</f>
        <v>#REF!</v>
      </c>
      <c r="D94" s="61">
        <v>0</v>
      </c>
      <c r="E94" s="61">
        <v>0</v>
      </c>
      <c r="F94" s="61">
        <v>0</v>
      </c>
      <c r="G94" s="61">
        <v>0</v>
      </c>
      <c r="H94" s="61">
        <v>973.8</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v>0</v>
      </c>
      <c r="AR94" s="61">
        <f t="shared" si="1"/>
        <v>973.8</v>
      </c>
      <c r="AU94" s="33"/>
    </row>
    <row r="95" spans="1:47" ht="33" customHeight="1">
      <c r="A95" s="32">
        <v>253</v>
      </c>
      <c r="B95" s="293" t="str">
        <f>VLOOKUP(A95,[4]bd_lista!A:C,3,FALSE)</f>
        <v>Entidad Ejecutora de Medio Ambiente y Agua</v>
      </c>
      <c r="C95" s="294" t="e">
        <f>+VLOOKUP(A95,Contactos!$A$5:$E$535,6,FALSE)</f>
        <v>#REF!</v>
      </c>
      <c r="D95" s="61">
        <v>0</v>
      </c>
      <c r="E95" s="61">
        <v>0</v>
      </c>
      <c r="F95" s="61">
        <v>158896.28</v>
      </c>
      <c r="G95" s="61">
        <v>0</v>
      </c>
      <c r="H95" s="61">
        <v>7924964.5499999998</v>
      </c>
      <c r="I95" s="61">
        <v>0</v>
      </c>
      <c r="J95" s="61">
        <v>0</v>
      </c>
      <c r="K95" s="61">
        <v>0</v>
      </c>
      <c r="L95" s="61">
        <v>447579.64999999997</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79.989999999999995</v>
      </c>
      <c r="AF95" s="61">
        <v>15570464.42</v>
      </c>
      <c r="AG95" s="61">
        <v>0</v>
      </c>
      <c r="AH95" s="61">
        <v>0</v>
      </c>
      <c r="AI95" s="61">
        <v>0</v>
      </c>
      <c r="AJ95" s="61">
        <v>0</v>
      </c>
      <c r="AK95" s="61">
        <v>0</v>
      </c>
      <c r="AL95" s="61">
        <v>0</v>
      </c>
      <c r="AM95" s="61">
        <v>0</v>
      </c>
      <c r="AN95" s="61">
        <v>0</v>
      </c>
      <c r="AO95" s="61">
        <v>0</v>
      </c>
      <c r="AP95" s="61">
        <v>0</v>
      </c>
      <c r="AQ95" s="61">
        <v>0</v>
      </c>
      <c r="AR95" s="61">
        <f t="shared" si="1"/>
        <v>24101984.890000001</v>
      </c>
      <c r="AU95" s="33"/>
    </row>
    <row r="96" spans="1:47" ht="33" customHeight="1">
      <c r="A96" s="32">
        <v>254</v>
      </c>
      <c r="B96" s="293" t="str">
        <f>VLOOKUP(A96,[4]bd_lista!A:C,3,FALSE)</f>
        <v>Instituto del Seguro Agrario</v>
      </c>
      <c r="C96" s="294" t="e">
        <f>+VLOOKUP(A96,Contactos!$A$5:$E$535,6,FALSE)</f>
        <v>#REF!</v>
      </c>
      <c r="D96" s="61">
        <v>0</v>
      </c>
      <c r="E96" s="61">
        <v>0</v>
      </c>
      <c r="F96" s="61">
        <v>0</v>
      </c>
      <c r="G96" s="61">
        <v>0</v>
      </c>
      <c r="H96" s="61">
        <v>1439286</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v>0</v>
      </c>
      <c r="AR96" s="61">
        <f t="shared" si="1"/>
        <v>1439286</v>
      </c>
      <c r="AU96" s="33"/>
    </row>
    <row r="97" spans="1:47" ht="33" customHeight="1">
      <c r="A97" s="32">
        <v>265</v>
      </c>
      <c r="B97" s="293" t="str">
        <f>VLOOKUP(A97,[4]bd_lista!A:C,3,FALSE)</f>
        <v>Direc. Dptal. de Educación  Chuquisaca</v>
      </c>
      <c r="C97" s="294" t="e">
        <f>+VLOOKUP(A97,Contactos!$A$5:$E$535,6,FALSE)</f>
        <v>#REF!</v>
      </c>
      <c r="D97" s="61">
        <v>0</v>
      </c>
      <c r="E97" s="61">
        <v>0</v>
      </c>
      <c r="F97" s="61">
        <v>0</v>
      </c>
      <c r="G97" s="61">
        <v>0</v>
      </c>
      <c r="H97" s="61">
        <v>6792</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v>0</v>
      </c>
      <c r="AR97" s="61">
        <f t="shared" si="1"/>
        <v>6792</v>
      </c>
      <c r="AU97" s="33"/>
    </row>
    <row r="98" spans="1:47" ht="33" customHeight="1">
      <c r="A98" s="32">
        <v>266</v>
      </c>
      <c r="B98" s="293" t="str">
        <f>VLOOKUP(A98,[4]bd_lista!A:C,3,FALSE)</f>
        <v>Direc. Dptal. de Educación La Paz</v>
      </c>
      <c r="C98" s="294" t="e">
        <f>+VLOOKUP(A98,Contactos!$A$5:$E$535,6,FALSE)</f>
        <v>#REF!</v>
      </c>
      <c r="D98" s="61">
        <v>0</v>
      </c>
      <c r="E98" s="61">
        <v>0</v>
      </c>
      <c r="F98" s="61">
        <v>0</v>
      </c>
      <c r="G98" s="61">
        <v>0</v>
      </c>
      <c r="H98" s="61">
        <v>50058.459999999992</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f t="shared" si="1"/>
        <v>50058.459999999992</v>
      </c>
      <c r="AU98" s="33"/>
    </row>
    <row r="99" spans="1:47" ht="33" customHeight="1">
      <c r="A99" s="32">
        <v>267</v>
      </c>
      <c r="B99" s="293" t="str">
        <f>VLOOKUP(A99,[4]bd_lista!A:C,3,FALSE)</f>
        <v>Direc. Dptal. de Educación Cochabamba</v>
      </c>
      <c r="C99" s="294" t="e">
        <f>+VLOOKUP(A99,Contactos!$A$5:$E$535,6,FALSE)</f>
        <v>#REF!</v>
      </c>
      <c r="D99" s="61">
        <v>0</v>
      </c>
      <c r="E99" s="61">
        <v>0</v>
      </c>
      <c r="F99" s="61">
        <v>0</v>
      </c>
      <c r="G99" s="61">
        <v>0</v>
      </c>
      <c r="H99" s="61">
        <v>5157.53</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f t="shared" si="1"/>
        <v>5157.53</v>
      </c>
      <c r="AU99" s="33"/>
    </row>
    <row r="100" spans="1:47" ht="33" customHeight="1">
      <c r="A100" s="32">
        <v>268</v>
      </c>
      <c r="B100" s="293" t="str">
        <f>VLOOKUP(A100,[4]bd_lista!A:C,3,FALSE)</f>
        <v>Direc. Dptal. de Educación Oruro</v>
      </c>
      <c r="C100" s="294" t="e">
        <f>+VLOOKUP(A100,Contactos!$A$5:$E$535,6,FALSE)</f>
        <v>#REF!</v>
      </c>
      <c r="D100" s="61">
        <v>0</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f t="shared" si="1"/>
        <v>0</v>
      </c>
      <c r="AU100" s="33"/>
    </row>
    <row r="101" spans="1:47" ht="33" customHeight="1">
      <c r="A101" s="32">
        <v>269</v>
      </c>
      <c r="B101" s="293" t="str">
        <f>VLOOKUP(A101,[4]bd_lista!A:C,3,FALSE)</f>
        <v>Direc. Dptal. de Educación Potosí</v>
      </c>
      <c r="C101" s="294" t="e">
        <f>+VLOOKUP(A101,Contactos!$A$5:$E$535,6,FALSE)</f>
        <v>#REF!</v>
      </c>
      <c r="D101" s="61">
        <v>0</v>
      </c>
      <c r="E101" s="61">
        <v>0</v>
      </c>
      <c r="F101" s="61">
        <v>9786</v>
      </c>
      <c r="G101" s="61">
        <v>0</v>
      </c>
      <c r="H101" s="61">
        <v>295783.93</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v>0</v>
      </c>
      <c r="AR101" s="61">
        <f t="shared" si="1"/>
        <v>305569.93</v>
      </c>
      <c r="AU101" s="33"/>
    </row>
    <row r="102" spans="1:47" ht="33" customHeight="1">
      <c r="A102" s="32">
        <v>270</v>
      </c>
      <c r="B102" s="293" t="str">
        <f>VLOOKUP(A102,[4]bd_lista!A:C,3,FALSE)</f>
        <v>Direc. Dptal. de Educación Tarija</v>
      </c>
      <c r="C102" s="294" t="e">
        <f>+VLOOKUP(A102,Contactos!$A$5:$E$535,6,FALSE)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v>0</v>
      </c>
      <c r="AR102" s="61">
        <f t="shared" si="1"/>
        <v>0</v>
      </c>
      <c r="AU102" s="33"/>
    </row>
    <row r="103" spans="1:47" ht="33" customHeight="1">
      <c r="A103" s="32">
        <v>271</v>
      </c>
      <c r="B103" s="293" t="str">
        <f>VLOOKUP(A103,[4]bd_lista!A:C,3,FALSE)</f>
        <v>Direc. Dptal. de Educación Santa Cruz</v>
      </c>
      <c r="C103" s="294" t="e">
        <f>+VLOOKUP(A103,Contactos!$A$5:$E$535,6,FALSE)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v>0</v>
      </c>
      <c r="AR103" s="61">
        <f t="shared" si="1"/>
        <v>0</v>
      </c>
      <c r="AU103" s="33"/>
    </row>
    <row r="104" spans="1:47" ht="33" customHeight="1">
      <c r="A104" s="32">
        <v>272</v>
      </c>
      <c r="B104" s="293" t="str">
        <f>VLOOKUP(A104,[4]bd_lista!A:C,3,FALSE)</f>
        <v>Direc. Dptal. de Educación Beni</v>
      </c>
      <c r="C104" s="294" t="e">
        <f>+VLOOKUP(A104,Contactos!$A$5:$E$535,6,FALSE)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v>0</v>
      </c>
      <c r="AR104" s="61">
        <f t="shared" si="1"/>
        <v>0</v>
      </c>
      <c r="AU104" s="33"/>
    </row>
    <row r="105" spans="1:47" ht="33" customHeight="1">
      <c r="A105" s="32">
        <v>273</v>
      </c>
      <c r="B105" s="293" t="str">
        <f>VLOOKUP(A105,[4]bd_lista!A:C,3,FALSE)</f>
        <v>Direc. Dptal. de Educación Pando</v>
      </c>
      <c r="C105" s="294" t="e">
        <f>+VLOOKUP(A105,Contactos!$A$5:$E$535,6,FALSE)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v>0</v>
      </c>
      <c r="AR105" s="61">
        <f t="shared" si="1"/>
        <v>0</v>
      </c>
      <c r="AU105" s="33"/>
    </row>
    <row r="106" spans="1:47" ht="33" customHeight="1">
      <c r="A106" s="32">
        <v>281</v>
      </c>
      <c r="B106" s="293" t="str">
        <f>VLOOKUP(A106,[4]bd_lista!A:C,3,FALSE)</f>
        <v>Oficina Técnica Nacional de los Ríos Pilcomayo y Bermejo</v>
      </c>
      <c r="C106" s="294" t="e">
        <f>+VLOOKUP(A106,Contactos!$A$5:$E$535,6,FALSE)</f>
        <v>#REF!</v>
      </c>
      <c r="D106" s="61">
        <v>0</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v>0</v>
      </c>
      <c r="AR106" s="61">
        <f t="shared" si="1"/>
        <v>0</v>
      </c>
      <c r="AU106" s="33"/>
    </row>
    <row r="107" spans="1:47" ht="33" customHeight="1">
      <c r="A107" s="32">
        <v>283</v>
      </c>
      <c r="B107" s="293" t="str">
        <f>VLOOKUP(A107,[4]bd_lista!A:C,3,FALSE)</f>
        <v>Aduana Nacional</v>
      </c>
      <c r="C107" s="294" t="e">
        <f>+VLOOKUP(A107,Contactos!$A$5:$E$535,6,FALSE)</f>
        <v>#REF!</v>
      </c>
      <c r="D107" s="61">
        <v>0</v>
      </c>
      <c r="E107" s="61">
        <v>0</v>
      </c>
      <c r="F107" s="61">
        <v>20578082.620000001</v>
      </c>
      <c r="G107" s="61">
        <v>0</v>
      </c>
      <c r="H107" s="61">
        <v>273672.22000000003</v>
      </c>
      <c r="I107" s="61">
        <v>0</v>
      </c>
      <c r="J107" s="61">
        <v>0</v>
      </c>
      <c r="K107" s="61">
        <v>0</v>
      </c>
      <c r="L107" s="61">
        <v>5748217.29</v>
      </c>
      <c r="M107" s="61">
        <v>0</v>
      </c>
      <c r="N107" s="61">
        <v>0</v>
      </c>
      <c r="O107" s="61">
        <v>0</v>
      </c>
      <c r="P107" s="61">
        <v>0</v>
      </c>
      <c r="Q107" s="61">
        <v>0</v>
      </c>
      <c r="R107" s="61">
        <v>0</v>
      </c>
      <c r="S107" s="61">
        <v>0</v>
      </c>
      <c r="T107" s="61">
        <v>0</v>
      </c>
      <c r="U107" s="61">
        <v>0</v>
      </c>
      <c r="V107" s="61">
        <v>0</v>
      </c>
      <c r="W107" s="61">
        <v>0</v>
      </c>
      <c r="X107" s="61">
        <v>0</v>
      </c>
      <c r="Y107" s="61">
        <v>0</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v>0</v>
      </c>
      <c r="AR107" s="61">
        <f t="shared" si="1"/>
        <v>26599972.129999999</v>
      </c>
      <c r="AU107" s="33"/>
    </row>
    <row r="108" spans="1:47" ht="33" customHeight="1">
      <c r="A108" s="32">
        <v>287</v>
      </c>
      <c r="B108" s="293" t="str">
        <f>VLOOKUP(A108,[4]bd_lista!A:C,3,FALSE)</f>
        <v>Fondo Nacional de Inversión Productiva y Social</v>
      </c>
      <c r="C108" s="294" t="e">
        <f>+VLOOKUP(A108,Contactos!$A$5:$E$535,6,FALSE)</f>
        <v>#REF!</v>
      </c>
      <c r="D108" s="61">
        <v>0</v>
      </c>
      <c r="E108" s="61">
        <v>4544662.47</v>
      </c>
      <c r="F108" s="61">
        <v>0</v>
      </c>
      <c r="G108" s="61">
        <v>0</v>
      </c>
      <c r="H108" s="61">
        <v>767.13</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108588.26000000001</v>
      </c>
      <c r="AA108" s="61">
        <v>4544662.4664000003</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v>0</v>
      </c>
      <c r="AR108" s="61">
        <f t="shared" si="1"/>
        <v>9198680.3264000006</v>
      </c>
      <c r="AU108" s="33"/>
    </row>
    <row r="109" spans="1:47" ht="33" customHeight="1">
      <c r="A109" s="32">
        <v>288</v>
      </c>
      <c r="B109" s="293" t="str">
        <f>VLOOKUP(A109,[4]bd_lista!A:C,3,FALSE)</f>
        <v>Servicio Nacional de Riego</v>
      </c>
      <c r="C109" s="294" t="e">
        <f>+VLOOKUP(A109,Contactos!$A$5:$E$535,6,FALSE)</f>
        <v>#REF!</v>
      </c>
      <c r="D109" s="61">
        <v>4148.3100000000004</v>
      </c>
      <c r="E109" s="61">
        <v>0</v>
      </c>
      <c r="F109" s="61">
        <v>0</v>
      </c>
      <c r="G109" s="61">
        <v>0</v>
      </c>
      <c r="H109" s="61">
        <v>10990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0</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v>0</v>
      </c>
      <c r="AR109" s="61">
        <f t="shared" si="1"/>
        <v>15138.310000000001</v>
      </c>
      <c r="AU109" s="33"/>
    </row>
    <row r="110" spans="1:47" ht="33" customHeight="1">
      <c r="A110" s="32">
        <v>290</v>
      </c>
      <c r="B110" s="293" t="str">
        <f>VLOOKUP(A110,[4]bd_lista!A:C,3,FALSE)</f>
        <v>Servicio de Impuestos Nacionales</v>
      </c>
      <c r="C110" s="294" t="e">
        <f>+VLOOKUP(A110,Contactos!$A$5:$E$535,6,FALSE)</f>
        <v>#REF!</v>
      </c>
      <c r="D110" s="61">
        <v>0</v>
      </c>
      <c r="E110" s="61">
        <v>0</v>
      </c>
      <c r="F110" s="61">
        <v>0</v>
      </c>
      <c r="G110" s="61">
        <v>0</v>
      </c>
      <c r="H110" s="61">
        <v>28268.170000000002</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0</v>
      </c>
      <c r="Y110" s="61">
        <v>2263937.66</v>
      </c>
      <c r="Z110" s="61">
        <v>30730</v>
      </c>
      <c r="AA110" s="61">
        <v>0</v>
      </c>
      <c r="AB110" s="61">
        <v>0</v>
      </c>
      <c r="AC110" s="61">
        <v>0</v>
      </c>
      <c r="AD110" s="61">
        <v>0</v>
      </c>
      <c r="AE110" s="61">
        <v>0</v>
      </c>
      <c r="AF110" s="61">
        <v>0</v>
      </c>
      <c r="AG110" s="61">
        <v>0</v>
      </c>
      <c r="AH110" s="61">
        <v>0</v>
      </c>
      <c r="AI110" s="61">
        <v>0</v>
      </c>
      <c r="AJ110" s="61">
        <v>0</v>
      </c>
      <c r="AK110" s="61">
        <v>0</v>
      </c>
      <c r="AL110" s="61">
        <v>0</v>
      </c>
      <c r="AM110" s="61">
        <v>0</v>
      </c>
      <c r="AN110" s="61">
        <v>0</v>
      </c>
      <c r="AO110" s="61">
        <v>0</v>
      </c>
      <c r="AP110" s="61">
        <v>0</v>
      </c>
      <c r="AQ110" s="61">
        <v>0</v>
      </c>
      <c r="AR110" s="61">
        <f t="shared" si="1"/>
        <v>2322935.83</v>
      </c>
      <c r="AU110" s="33"/>
    </row>
    <row r="111" spans="1:47" ht="33" customHeight="1">
      <c r="A111" s="32">
        <v>291</v>
      </c>
      <c r="B111" s="293" t="str">
        <f>VLOOKUP(A111,[4]bd_lista!A:C,3,FALSE)</f>
        <v>Administradora Boliviana de Carreteras</v>
      </c>
      <c r="C111" s="294" t="e">
        <f>+VLOOKUP(A111,Contactos!$A$5:$E$535,6,FALSE)</f>
        <v>#REF!</v>
      </c>
      <c r="D111" s="61">
        <v>4000</v>
      </c>
      <c r="E111" s="61">
        <v>68088245.170000002</v>
      </c>
      <c r="F111" s="61">
        <v>61926256.720000006</v>
      </c>
      <c r="G111" s="61">
        <v>0</v>
      </c>
      <c r="H111" s="61">
        <v>75763.679999999993</v>
      </c>
      <c r="I111" s="61">
        <v>0</v>
      </c>
      <c r="J111" s="61">
        <v>0</v>
      </c>
      <c r="K111" s="61">
        <v>160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68088245.166200012</v>
      </c>
      <c r="AB111" s="61">
        <v>0</v>
      </c>
      <c r="AC111" s="61">
        <v>0</v>
      </c>
      <c r="AD111" s="61">
        <v>0</v>
      </c>
      <c r="AE111" s="61">
        <v>0</v>
      </c>
      <c r="AF111" s="61">
        <v>55441914.060000002</v>
      </c>
      <c r="AG111" s="61">
        <v>0</v>
      </c>
      <c r="AH111" s="61">
        <v>0</v>
      </c>
      <c r="AI111" s="61">
        <v>0</v>
      </c>
      <c r="AJ111" s="61">
        <v>0</v>
      </c>
      <c r="AK111" s="61">
        <v>0</v>
      </c>
      <c r="AL111" s="61">
        <v>0</v>
      </c>
      <c r="AM111" s="61">
        <v>0</v>
      </c>
      <c r="AN111" s="61">
        <v>0</v>
      </c>
      <c r="AO111" s="61">
        <v>0</v>
      </c>
      <c r="AP111" s="61">
        <v>0</v>
      </c>
      <c r="AQ111" s="61">
        <v>0</v>
      </c>
      <c r="AR111" s="61">
        <f t="shared" si="1"/>
        <v>253624584.79620004</v>
      </c>
      <c r="AU111" s="33"/>
    </row>
    <row r="112" spans="1:47" ht="33" customHeight="1">
      <c r="A112" s="32">
        <v>292</v>
      </c>
      <c r="B112" s="293" t="str">
        <f>VLOOKUP(A112,[4]bd_lista!A:C,3,FALSE)</f>
        <v>Vías Bolivia</v>
      </c>
      <c r="C112" s="294" t="e">
        <f>+VLOOKUP(A112,Contactos!$A$5:$E$535,6,FALSE)</f>
        <v>#REF!</v>
      </c>
      <c r="D112" s="61">
        <v>0</v>
      </c>
      <c r="E112" s="61">
        <v>0</v>
      </c>
      <c r="F112" s="61">
        <v>981674.41999999993</v>
      </c>
      <c r="G112" s="61">
        <v>0</v>
      </c>
      <c r="H112" s="61">
        <v>183719.83000000002</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v>0</v>
      </c>
      <c r="AR112" s="61">
        <f t="shared" si="1"/>
        <v>1165394.25</v>
      </c>
      <c r="AU112" s="33"/>
    </row>
    <row r="113" spans="1:47" ht="33" customHeight="1">
      <c r="A113" s="32">
        <v>293</v>
      </c>
      <c r="B113" s="293" t="str">
        <f>VLOOKUP(A113,[4]bd_lista!A:C,3,FALSE)</f>
        <v>Fundación Cultural del Banco Central de Bolivia</v>
      </c>
      <c r="C113" s="294" t="e">
        <f>+VLOOKUP(A113,Contactos!$A$5:$E$535,6,FALSE)</f>
        <v>#REF!</v>
      </c>
      <c r="D113" s="61">
        <v>0</v>
      </c>
      <c r="E113" s="61">
        <v>0</v>
      </c>
      <c r="F113" s="61">
        <v>4540</v>
      </c>
      <c r="G113" s="61">
        <v>0</v>
      </c>
      <c r="H113" s="61">
        <v>0</v>
      </c>
      <c r="I113" s="61">
        <v>0</v>
      </c>
      <c r="J113" s="61">
        <v>0</v>
      </c>
      <c r="K113" s="61">
        <v>0</v>
      </c>
      <c r="L113" s="61">
        <v>86792.03</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v>0</v>
      </c>
      <c r="AR113" s="61">
        <f t="shared" si="1"/>
        <v>91332.03</v>
      </c>
      <c r="AU113" s="33"/>
    </row>
    <row r="114" spans="1:47" ht="33" customHeight="1">
      <c r="A114" s="32">
        <v>294</v>
      </c>
      <c r="B114" s="293" t="str">
        <f>VLOOKUP(A114,[4]bd_lista!A:C,3,FALSE)</f>
        <v>Univ. Indígena Bol. Comun. Intercultl Prod. Tupak Katari</v>
      </c>
      <c r="C114" s="294" t="e">
        <f>+VLOOKUP(A114,Contactos!$A$5:$E$535,6,FALSE)</f>
        <v>#REF!</v>
      </c>
      <c r="D114" s="61">
        <v>0</v>
      </c>
      <c r="E114" s="61">
        <v>0</v>
      </c>
      <c r="F114" s="61">
        <v>443299.35</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v>0</v>
      </c>
      <c r="AR114" s="61">
        <f t="shared" si="1"/>
        <v>443299.35</v>
      </c>
      <c r="AU114" s="33"/>
    </row>
    <row r="115" spans="1:47" ht="33" customHeight="1">
      <c r="A115" s="32">
        <v>295</v>
      </c>
      <c r="B115" s="293" t="str">
        <f>VLOOKUP(A115,[4]bd_lista!A:C,3,FALSE)</f>
        <v>Univ. Indígena Bol. Comun. Intercult Prod. Casimiro Huanca</v>
      </c>
      <c r="C115" s="294" t="e">
        <f>+VLOOKUP(A115,Contactos!$A$5:$E$535,6,FALSE)</f>
        <v>#REF!</v>
      </c>
      <c r="D115" s="61">
        <v>0</v>
      </c>
      <c r="E115" s="61">
        <v>0</v>
      </c>
      <c r="F115" s="61">
        <v>38523</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v>0</v>
      </c>
      <c r="AR115" s="61">
        <f t="shared" si="1"/>
        <v>38523</v>
      </c>
      <c r="AU115" s="33"/>
    </row>
    <row r="116" spans="1:47" ht="33" customHeight="1">
      <c r="A116" s="32">
        <v>296</v>
      </c>
      <c r="B116" s="293" t="str">
        <f>VLOOKUP(A116,[4]bd_lista!A:C,3,FALSE)</f>
        <v>Univ. Indígena Bol. Comun. Intercult Prod. Apiaguaiki Tupa</v>
      </c>
      <c r="C116" s="294" t="e">
        <f>+VLOOKUP(A116,Contactos!$A$5:$E$535,6,FALSE)</f>
        <v>#REF!</v>
      </c>
      <c r="D116" s="61">
        <v>0</v>
      </c>
      <c r="E116" s="61">
        <v>0</v>
      </c>
      <c r="F116" s="61">
        <v>1325</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4040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v>0</v>
      </c>
      <c r="AR116" s="61">
        <f t="shared" si="1"/>
        <v>5365</v>
      </c>
      <c r="AU116" s="33"/>
    </row>
    <row r="117" spans="1:47" ht="33" customHeight="1">
      <c r="A117" s="32">
        <v>298</v>
      </c>
      <c r="B117" s="293" t="str">
        <f>VLOOKUP(A117,[4]bd_lista!A:C,3,FALSE)</f>
        <v>Servicio Departamental de Riego - Chuquisaca</v>
      </c>
      <c r="C117" s="294" t="e">
        <f>+VLOOKUP(A117,Contactos!$A$5:$E$535,6,FALSE)</f>
        <v>#REF!</v>
      </c>
      <c r="D117" s="61">
        <v>0</v>
      </c>
      <c r="E117" s="61">
        <v>0</v>
      </c>
      <c r="F117" s="61">
        <v>545338</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v>0</v>
      </c>
      <c r="AR117" s="61">
        <f t="shared" si="1"/>
        <v>545338</v>
      </c>
      <c r="AU117" s="33"/>
    </row>
    <row r="118" spans="1:47" ht="33" customHeight="1">
      <c r="A118" s="32">
        <v>299</v>
      </c>
      <c r="B118" s="293" t="str">
        <f>VLOOKUP(A118,[4]bd_lista!A:C,3,FALSE)</f>
        <v>Servicio Departamental de Riego - La Paz</v>
      </c>
      <c r="C118" s="294" t="e">
        <f>+VLOOKUP(A118,Contactos!$A$5:$E$535,6,FALSE)</f>
        <v>#REF!</v>
      </c>
      <c r="D118" s="61">
        <v>0</v>
      </c>
      <c r="E118" s="61">
        <v>0</v>
      </c>
      <c r="F118" s="61">
        <v>0</v>
      </c>
      <c r="G118" s="61">
        <v>0</v>
      </c>
      <c r="H118" s="61">
        <v>727657.38</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159544</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f t="shared" si="1"/>
        <v>887201.38</v>
      </c>
      <c r="AU118" s="33"/>
    </row>
    <row r="119" spans="1:47" ht="33" customHeight="1">
      <c r="A119" s="32">
        <v>300</v>
      </c>
      <c r="B119" s="293" t="str">
        <f>VLOOKUP(A119,[4]bd_lista!A:C,3,FALSE)</f>
        <v>Servicio Departamental de Riego - Cochabamba</v>
      </c>
      <c r="C119" s="294" t="e">
        <f>+VLOOKUP(A119,Contactos!$A$5:$E$535,6,FALSE)</f>
        <v>#REF!</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v>0</v>
      </c>
      <c r="AR119" s="61">
        <f t="shared" si="1"/>
        <v>0</v>
      </c>
      <c r="AU119" s="33"/>
    </row>
    <row r="120" spans="1:47" ht="33" customHeight="1">
      <c r="A120" s="32">
        <v>301</v>
      </c>
      <c r="B120" s="293" t="str">
        <f>VLOOKUP(A120,[4]bd_lista!A:C,3,FALSE)</f>
        <v>Servicio Departamental de Riego - Oruro</v>
      </c>
      <c r="C120" s="294" t="e">
        <f>+VLOOKUP(A120,Contactos!$A$5:$E$535,6,FALSE)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v>0</v>
      </c>
      <c r="AR120" s="61">
        <f t="shared" si="1"/>
        <v>0</v>
      </c>
      <c r="AU120" s="33"/>
    </row>
    <row r="121" spans="1:47" ht="33" customHeight="1">
      <c r="A121" s="32">
        <v>302</v>
      </c>
      <c r="B121" s="293" t="str">
        <f>VLOOKUP(A121,[4]bd_lista!A:C,3,FALSE)</f>
        <v>Servicio Departamental de Riego - Potosí</v>
      </c>
      <c r="C121" s="294" t="e">
        <f>+VLOOKUP(A121,Contactos!$A$5:$E$535,6,FALSE)</f>
        <v>#REF!</v>
      </c>
      <c r="D121" s="61">
        <v>0</v>
      </c>
      <c r="E121" s="61">
        <v>0</v>
      </c>
      <c r="F121" s="61">
        <v>0</v>
      </c>
      <c r="G121" s="61">
        <v>0</v>
      </c>
      <c r="H121" s="61">
        <v>0</v>
      </c>
      <c r="I121" s="61">
        <v>0</v>
      </c>
      <c r="J121" s="61">
        <v>0</v>
      </c>
      <c r="K121" s="61">
        <v>0</v>
      </c>
      <c r="L121" s="61">
        <v>1530000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v>0</v>
      </c>
      <c r="AR121" s="61">
        <f t="shared" si="1"/>
        <v>1530000</v>
      </c>
      <c r="AU121" s="33"/>
    </row>
    <row r="122" spans="1:47" ht="33" customHeight="1">
      <c r="A122" s="32">
        <v>303</v>
      </c>
      <c r="B122" s="293" t="str">
        <f>VLOOKUP(A122,[4]bd_lista!A:C,3,FALSE)</f>
        <v>Servicio Departamental de Riego - Tarija</v>
      </c>
      <c r="C122" s="294" t="e">
        <f>+VLOOKUP(A122,Contactos!$A$5:$E$535,6,FALSE)</f>
        <v>#N/A</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v>0</v>
      </c>
      <c r="AR122" s="61">
        <f t="shared" si="1"/>
        <v>0</v>
      </c>
      <c r="AU122" s="33"/>
    </row>
    <row r="123" spans="1:47" ht="33" customHeight="1">
      <c r="A123" s="32">
        <v>309</v>
      </c>
      <c r="B123" s="293" t="str">
        <f>VLOOKUP(A123,[4]bd_lista!A:C,3,FALSE)</f>
        <v>Autoridad de Fiscalización del Juego</v>
      </c>
      <c r="C123" s="294" t="e">
        <f>+VLOOKUP(A123,Contactos!$A$5:$E$535,6,FALSE)</f>
        <v>#REF!</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f t="shared" si="1"/>
        <v>0</v>
      </c>
      <c r="AU123" s="33"/>
    </row>
    <row r="124" spans="1:47" ht="33" customHeight="1">
      <c r="A124" s="32">
        <v>310</v>
      </c>
      <c r="B124" s="293" t="str">
        <f>VLOOKUP(A124,[4]bd_lista!A:C,3,FALSE)</f>
        <v>Autoridad de Regulación y Fiscalización de Telecomunicaciones y Transportes</v>
      </c>
      <c r="C124" s="294" t="e">
        <f>+VLOOKUP(A124,Contactos!$A$5:$E$535,6,FALSE)</f>
        <v>#REF!</v>
      </c>
      <c r="D124" s="61">
        <v>0</v>
      </c>
      <c r="E124" s="61">
        <v>0</v>
      </c>
      <c r="F124" s="61">
        <v>280532.17</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f t="shared" si="1"/>
        <v>280532.17</v>
      </c>
      <c r="AU124" s="33"/>
    </row>
    <row r="125" spans="1:47" ht="33" customHeight="1">
      <c r="A125" s="32">
        <v>311</v>
      </c>
      <c r="B125" s="293" t="str">
        <f>VLOOKUP(A125,[4]bd_lista!A:C,3,FALSE)</f>
        <v>Autoridad de Fisc y Ctrol Soc de Agua Potable Saneam.Básico</v>
      </c>
      <c r="C125" s="294" t="e">
        <f>+VLOOKUP(A125,Contactos!$A$5:$E$535,6,FALSE)</f>
        <v>#REF!</v>
      </c>
      <c r="D125" s="61">
        <v>0</v>
      </c>
      <c r="E125" s="61">
        <v>0</v>
      </c>
      <c r="F125" s="61">
        <v>0</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127755.4</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f t="shared" si="1"/>
        <v>127755.4</v>
      </c>
      <c r="AU125" s="33"/>
    </row>
    <row r="126" spans="1:47" ht="33" customHeight="1">
      <c r="A126" s="32">
        <v>312</v>
      </c>
      <c r="B126" s="293" t="str">
        <f>VLOOKUP(A126,[4]bd_lista!A:C,3,FALSE)</f>
        <v>Autoridad de Fiscalizac. y Control Soc de Bosques y Tierras</v>
      </c>
      <c r="C126" s="294" t="e">
        <f>+VLOOKUP(A126,Contactos!$A$5:$E$535,6,FALSE)</f>
        <v>#REF!</v>
      </c>
      <c r="D126" s="61">
        <v>0</v>
      </c>
      <c r="E126" s="61">
        <v>0</v>
      </c>
      <c r="F126" s="61">
        <v>32174711.650000025</v>
      </c>
      <c r="G126" s="61">
        <v>0</v>
      </c>
      <c r="H126" s="61">
        <v>1009.12</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v>0</v>
      </c>
      <c r="AR126" s="61">
        <f t="shared" si="1"/>
        <v>32175720.770000026</v>
      </c>
      <c r="AU126" s="33"/>
    </row>
    <row r="127" spans="1:47" ht="33" customHeight="1">
      <c r="A127" s="32">
        <v>313</v>
      </c>
      <c r="B127" s="293" t="str">
        <f>VLOOKUP(A127,[4]bd_lista!A:C,3,FALSE)</f>
        <v>Autoridad de Fiscalización y Control de Pensiones y Seguros - APS</v>
      </c>
      <c r="C127" s="294" t="e">
        <f>+VLOOKUP(A127,Contactos!$A$5:$E$535,6,FALSE)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v>0</v>
      </c>
      <c r="AR127" s="61">
        <f t="shared" si="1"/>
        <v>0</v>
      </c>
      <c r="AU127" s="33"/>
    </row>
    <row r="128" spans="1:47" ht="33" customHeight="1">
      <c r="A128" s="32">
        <v>314</v>
      </c>
      <c r="B128" s="293" t="str">
        <f>VLOOKUP(A128,[4]bd_lista!A:C,3,FALSE)</f>
        <v>Autoridad de Fiscalización de Electricidad y Tecnología Nuclear</v>
      </c>
      <c r="C128" s="294" t="e">
        <f>+VLOOKUP(A128,Contactos!$A$5:$E$535,6,FALSE)</f>
        <v>#REF!</v>
      </c>
      <c r="D128" s="61">
        <v>0</v>
      </c>
      <c r="E128" s="61">
        <v>0</v>
      </c>
      <c r="F128" s="61">
        <v>0</v>
      </c>
      <c r="G128" s="61">
        <v>0</v>
      </c>
      <c r="H128" s="61">
        <v>393</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f t="shared" si="1"/>
        <v>393</v>
      </c>
      <c r="AU128" s="33"/>
    </row>
    <row r="129" spans="1:47" ht="33" customHeight="1">
      <c r="A129" s="32">
        <v>315</v>
      </c>
      <c r="B129" s="293" t="str">
        <f>VLOOKUP(A129,[4]bd_lista!A:C,3,FALSE)</f>
        <v>Autoridad de Fiscalización de Empresas</v>
      </c>
      <c r="C129" s="294" t="e">
        <f>+VLOOKUP(A129,Contactos!$A$5:$E$535,6,FALSE)</f>
        <v>#REF!</v>
      </c>
      <c r="D129" s="61">
        <v>0</v>
      </c>
      <c r="E129" s="61">
        <v>0</v>
      </c>
      <c r="F129" s="61">
        <v>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v>0</v>
      </c>
      <c r="AR129" s="61">
        <f t="shared" si="1"/>
        <v>0</v>
      </c>
      <c r="AU129" s="33"/>
    </row>
    <row r="130" spans="1:47" ht="33" customHeight="1">
      <c r="A130" s="32">
        <v>324</v>
      </c>
      <c r="B130" s="293" t="str">
        <f>VLOOKUP(A130,[4]bd_lista!A:C,3,FALSE)</f>
        <v>Escuela Boliviana Intercultural de Música</v>
      </c>
      <c r="C130" s="294" t="e">
        <f>+VLOOKUP(A130,Contactos!$A$5:$E$535,6,FALSE)</f>
        <v>#REF!</v>
      </c>
      <c r="D130" s="61">
        <v>0</v>
      </c>
      <c r="E130" s="61">
        <v>0</v>
      </c>
      <c r="F130" s="61">
        <v>70602</v>
      </c>
      <c r="G130" s="61">
        <v>0</v>
      </c>
      <c r="H130" s="61">
        <v>2383.62</v>
      </c>
      <c r="I130" s="61">
        <v>0</v>
      </c>
      <c r="J130" s="61">
        <v>0</v>
      </c>
      <c r="K130" s="61">
        <v>0</v>
      </c>
      <c r="L130" s="61">
        <v>0</v>
      </c>
      <c r="M130" s="61">
        <v>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v>0</v>
      </c>
      <c r="AR130" s="61">
        <f t="shared" si="1"/>
        <v>72985.62</v>
      </c>
      <c r="AU130" s="33"/>
    </row>
    <row r="131" spans="1:47" ht="33" customHeight="1">
      <c r="A131" s="32">
        <v>340</v>
      </c>
      <c r="B131" s="293" t="str">
        <f>VLOOKUP(A131,[4]bd_lista!A:C,3,FALSE)</f>
        <v>Servicio General de Identificación Personal</v>
      </c>
      <c r="C131" s="294" t="e">
        <f>+VLOOKUP(A131,Contactos!$A$5:$E$535,6,FALSE)</f>
        <v>#REF!</v>
      </c>
      <c r="D131" s="61">
        <v>0</v>
      </c>
      <c r="E131" s="61">
        <v>0</v>
      </c>
      <c r="F131" s="61">
        <v>0</v>
      </c>
      <c r="G131" s="61">
        <v>0</v>
      </c>
      <c r="H131" s="61">
        <v>294524.99</v>
      </c>
      <c r="I131" s="61">
        <v>0</v>
      </c>
      <c r="J131" s="61">
        <v>0</v>
      </c>
      <c r="K131" s="61">
        <v>0</v>
      </c>
      <c r="L131" s="61">
        <v>359022.63</v>
      </c>
      <c r="M131" s="61">
        <v>0</v>
      </c>
      <c r="N131" s="61">
        <v>640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v>0</v>
      </c>
      <c r="AR131" s="61">
        <f t="shared" si="1"/>
        <v>654187.62</v>
      </c>
      <c r="AU131" s="33"/>
    </row>
    <row r="132" spans="1:47" ht="33" customHeight="1">
      <c r="A132" s="32">
        <v>342</v>
      </c>
      <c r="B132" s="293" t="str">
        <f>VLOOKUP(A132,[4]bd_lista!A:C,3,FALSE)</f>
        <v>Agencia Estatal de Vivienda</v>
      </c>
      <c r="C132" s="294" t="e">
        <f>+VLOOKUP(A132,Contactos!$A$5:$E$535,6,FALSE)</f>
        <v>#REF!</v>
      </c>
      <c r="D132" s="61">
        <v>0</v>
      </c>
      <c r="E132" s="61">
        <v>0</v>
      </c>
      <c r="F132" s="61">
        <v>0</v>
      </c>
      <c r="G132" s="61">
        <v>0</v>
      </c>
      <c r="H132" s="61">
        <v>8779.7900000000009</v>
      </c>
      <c r="I132" s="61">
        <v>0</v>
      </c>
      <c r="J132" s="61">
        <v>0</v>
      </c>
      <c r="K132" s="61">
        <v>0</v>
      </c>
      <c r="L132" s="61">
        <v>6328111.5999999996</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v>0</v>
      </c>
      <c r="AR132" s="61">
        <f t="shared" si="1"/>
        <v>6336891.3899999997</v>
      </c>
      <c r="AU132" s="33"/>
    </row>
    <row r="133" spans="1:47" ht="33" customHeight="1">
      <c r="A133" s="32">
        <v>343</v>
      </c>
      <c r="B133" s="293" t="str">
        <f>VLOOKUP(A133,[4]bd_lista!A:C,3,FALSE)</f>
        <v>Escuela de Jueces del Estado</v>
      </c>
      <c r="C133" s="294" t="e">
        <f>+VLOOKUP(A133,Contactos!$A$5:$E$535,6,FALSE)</f>
        <v>#REF!</v>
      </c>
      <c r="D133" s="61">
        <v>0</v>
      </c>
      <c r="E133" s="61">
        <v>0</v>
      </c>
      <c r="F133" s="61">
        <v>0</v>
      </c>
      <c r="G133" s="61">
        <v>0</v>
      </c>
      <c r="H133" s="61">
        <v>1893</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v>0</v>
      </c>
      <c r="AR133" s="61">
        <f t="shared" si="1"/>
        <v>1893</v>
      </c>
      <c r="AU133" s="33"/>
    </row>
    <row r="134" spans="1:47" ht="33" customHeight="1">
      <c r="A134" s="32">
        <v>344</v>
      </c>
      <c r="B134" s="293" t="str">
        <f>VLOOKUP(A134,[4]bd_lista!A:C,3,FALSE)</f>
        <v>Instituto Plurinacional de Estudio de Lenguas y Culturas</v>
      </c>
      <c r="C134" s="294" t="e">
        <f>+VLOOKUP(A134,Contactos!$A$5:$E$535,6,FALSE)</f>
        <v>#REF!</v>
      </c>
      <c r="D134" s="61">
        <v>0</v>
      </c>
      <c r="E134" s="61">
        <v>0</v>
      </c>
      <c r="F134" s="61">
        <v>0</v>
      </c>
      <c r="G134" s="61">
        <v>0</v>
      </c>
      <c r="H134" s="61">
        <v>350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v>0</v>
      </c>
      <c r="AR134" s="61">
        <f t="shared" si="1"/>
        <v>350</v>
      </c>
      <c r="AU134" s="33"/>
    </row>
    <row r="135" spans="1:47" ht="33" customHeight="1">
      <c r="A135" s="32">
        <v>345</v>
      </c>
      <c r="B135" s="293" t="str">
        <f>VLOOKUP(A135,[4]bd_lista!A:C,3,FALSE)</f>
        <v>Mutual de Servicios al Policía</v>
      </c>
      <c r="C135" s="294" t="e">
        <f>+VLOOKUP(A135,Contactos!$A$5:$E$535,6,FALSE)</f>
        <v>#REF!</v>
      </c>
      <c r="D135" s="61">
        <v>0</v>
      </c>
      <c r="E135" s="61">
        <v>0</v>
      </c>
      <c r="F135" s="61">
        <v>0</v>
      </c>
      <c r="G135" s="61">
        <v>0</v>
      </c>
      <c r="H135" s="61">
        <v>8122.9</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30624</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v>0</v>
      </c>
      <c r="AR135" s="61">
        <f t="shared" si="1"/>
        <v>38746.9</v>
      </c>
      <c r="AU135" s="33"/>
    </row>
    <row r="136" spans="1:47" ht="33" customHeight="1">
      <c r="A136" s="32">
        <v>346</v>
      </c>
      <c r="B136" s="293" t="str">
        <f>VLOOKUP(A136,[4]bd_lista!A:C,3,FALSE)</f>
        <v>Unidad de Investigaciones Financieras</v>
      </c>
      <c r="C136" s="294" t="e">
        <f>+VLOOKUP(A136,Contactos!$A$5:$E$535,6,FALSE)</f>
        <v>#REF!</v>
      </c>
      <c r="D136" s="61">
        <v>0</v>
      </c>
      <c r="E136" s="61">
        <v>0</v>
      </c>
      <c r="F136" s="61">
        <v>0</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v>0</v>
      </c>
      <c r="AR136" s="61">
        <f t="shared" si="1"/>
        <v>0</v>
      </c>
      <c r="AU136" s="33"/>
    </row>
    <row r="137" spans="1:47" ht="33" customHeight="1">
      <c r="A137" s="32">
        <v>347</v>
      </c>
      <c r="B137" s="293" t="str">
        <f>VLOOKUP(A137,[4]bd_lista!A:C,3,FALSE)</f>
        <v>Autoridad de Fiscalización y Control de Cooperativas</v>
      </c>
      <c r="C137" s="294" t="e">
        <f>+VLOOKUP(A137,Contactos!$A$5:$E$535,6,FALSE)</f>
        <v>#REF!</v>
      </c>
      <c r="D137" s="61">
        <v>0</v>
      </c>
      <c r="E137" s="61">
        <v>0</v>
      </c>
      <c r="F137" s="61">
        <v>1664148</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v>0</v>
      </c>
      <c r="AR137" s="61">
        <f t="shared" si="1"/>
        <v>1664148</v>
      </c>
      <c r="AU137" s="33"/>
    </row>
    <row r="138" spans="1:47" ht="33" customHeight="1">
      <c r="A138" s="32">
        <v>348</v>
      </c>
      <c r="B138" s="293" t="str">
        <f>VLOOKUP(A138,[4]bd_lista!A:C,3,FALSE)</f>
        <v>Autoridad Plurinacional de la Madre Tierra</v>
      </c>
      <c r="C138" s="294" t="e">
        <f>+VLOOKUP(A138,Contactos!$A$5:$E$535,6,FALSE)</f>
        <v>#REF!</v>
      </c>
      <c r="D138" s="61">
        <v>0</v>
      </c>
      <c r="E138" s="61">
        <v>0</v>
      </c>
      <c r="F138" s="61">
        <v>0</v>
      </c>
      <c r="G138" s="61">
        <v>0</v>
      </c>
      <c r="H138" s="61">
        <v>484.40999999999997</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v>0</v>
      </c>
      <c r="AR138" s="61">
        <f t="shared" si="1"/>
        <v>484.40999999999997</v>
      </c>
      <c r="AU138" s="33"/>
    </row>
    <row r="139" spans="1:47" ht="33" customHeight="1">
      <c r="A139" s="32">
        <v>349</v>
      </c>
      <c r="B139" s="293" t="str">
        <f>VLOOKUP(A139,[4]bd_lista!A:C,3,FALSE)</f>
        <v>Centro de Inv.Arqueológicas,Antropológicas y Adm.de Tiwanaku</v>
      </c>
      <c r="C139" s="294" t="e">
        <f>+VLOOKUP(A139,Contactos!$A$5:$E$535,6,FALSE)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f t="shared" si="1"/>
        <v>0</v>
      </c>
      <c r="AU139" s="33"/>
    </row>
    <row r="140" spans="1:47" ht="33" customHeight="1">
      <c r="A140" s="32">
        <v>371</v>
      </c>
      <c r="B140" s="293" t="str">
        <f>VLOOKUP(A140,[4]bd_lista!A:C,3,FALSE)</f>
        <v>Centro Internacional de la Quinua</v>
      </c>
      <c r="C140" s="294" t="e">
        <f>+VLOOKUP(A140,Contactos!$A$5:$E$535,6,FALSE)</f>
        <v>#REF!</v>
      </c>
      <c r="D140" s="61">
        <v>0</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1">
        <v>0</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v>0</v>
      </c>
      <c r="AR140" s="61">
        <f t="shared" si="1"/>
        <v>0</v>
      </c>
      <c r="AU140" s="33"/>
    </row>
    <row r="141" spans="1:47" ht="33" customHeight="1">
      <c r="A141" s="32">
        <v>373</v>
      </c>
      <c r="B141" s="293" t="str">
        <f>VLOOKUP(A141,[4]bd_lista!A:C,3,FALSE)</f>
        <v>Fondo de Desarrollo Indigena</v>
      </c>
      <c r="C141" s="294" t="e">
        <f>+VLOOKUP(A141,Contactos!$A$5:$E$535,6,FALSE)</f>
        <v>#REF!</v>
      </c>
      <c r="D141" s="61">
        <v>0</v>
      </c>
      <c r="E141" s="61">
        <v>0</v>
      </c>
      <c r="F141" s="61">
        <v>0</v>
      </c>
      <c r="G141" s="61">
        <v>0</v>
      </c>
      <c r="H141" s="61">
        <v>0</v>
      </c>
      <c r="I141" s="61">
        <v>0</v>
      </c>
      <c r="J141" s="61">
        <v>0</v>
      </c>
      <c r="K141" s="61">
        <v>0</v>
      </c>
      <c r="L141" s="61">
        <v>0</v>
      </c>
      <c r="M141" s="61">
        <v>0</v>
      </c>
      <c r="N141" s="61">
        <v>0</v>
      </c>
      <c r="O141" s="61">
        <v>0</v>
      </c>
      <c r="P141" s="61">
        <v>400000</v>
      </c>
      <c r="Q141" s="61">
        <v>0</v>
      </c>
      <c r="R141" s="61">
        <v>0</v>
      </c>
      <c r="S141" s="61">
        <v>0</v>
      </c>
      <c r="T141" s="61">
        <v>0</v>
      </c>
      <c r="U141" s="61">
        <v>13341977.460000001</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v>0</v>
      </c>
      <c r="AR141" s="61">
        <f t="shared" si="1"/>
        <v>13741977.460000001</v>
      </c>
      <c r="AU141" s="33"/>
    </row>
    <row r="142" spans="1:47" ht="33" customHeight="1">
      <c r="A142" s="32">
        <v>374</v>
      </c>
      <c r="B142" s="293" t="str">
        <f>VLOOKUP(A142,[4]bd_lista!A:C,3,FALSE)</f>
        <v>Agencia de Gobierno Electrónico y Tecnologías de Información y Comunicación</v>
      </c>
      <c r="C142" s="294" t="e">
        <f>+VLOOKUP(A142,Contactos!$A$5:$E$535,6,FALSE)</f>
        <v>#REF!</v>
      </c>
      <c r="D142" s="61">
        <v>0</v>
      </c>
      <c r="E142" s="61">
        <v>15288180.33</v>
      </c>
      <c r="F142" s="61">
        <v>0</v>
      </c>
      <c r="G142" s="61">
        <v>0</v>
      </c>
      <c r="H142" s="61">
        <v>6826.54</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v>0</v>
      </c>
      <c r="AR142" s="61">
        <f t="shared" ref="AR142:AR208" si="2">SUM(D142:AQ142)</f>
        <v>15295006.869999999</v>
      </c>
      <c r="AU142" s="33"/>
    </row>
    <row r="143" spans="1:47" ht="33" customHeight="1">
      <c r="A143" s="32">
        <v>376</v>
      </c>
      <c r="B143" s="293" t="str">
        <f>VLOOKUP(A143,[4]bd_lista!A:C,3,FALSE)</f>
        <v>Agencia Boliviana de Energía Nuclear</v>
      </c>
      <c r="C143" s="294" t="e">
        <f>+VLOOKUP(A143,Contactos!$A$5:$E$535,6,FALSE)</f>
        <v>#REF!</v>
      </c>
      <c r="D143" s="61">
        <v>0</v>
      </c>
      <c r="E143" s="61">
        <v>0</v>
      </c>
      <c r="F143" s="61">
        <v>0</v>
      </c>
      <c r="G143" s="61">
        <v>0</v>
      </c>
      <c r="H143" s="61">
        <v>0</v>
      </c>
      <c r="I143" s="61">
        <v>0</v>
      </c>
      <c r="J143" s="61">
        <v>0</v>
      </c>
      <c r="K143" s="61">
        <v>160</v>
      </c>
      <c r="L143" s="61">
        <v>0</v>
      </c>
      <c r="M143" s="61">
        <v>0</v>
      </c>
      <c r="N143" s="61">
        <v>0</v>
      </c>
      <c r="O143" s="61">
        <v>0</v>
      </c>
      <c r="P143" s="61">
        <v>0</v>
      </c>
      <c r="Q143" s="61">
        <v>0</v>
      </c>
      <c r="R143" s="61">
        <v>245</v>
      </c>
      <c r="S143" s="61">
        <v>0</v>
      </c>
      <c r="T143" s="61">
        <v>0</v>
      </c>
      <c r="U143" s="61">
        <v>0</v>
      </c>
      <c r="V143" s="61">
        <v>0</v>
      </c>
      <c r="W143" s="61">
        <v>0</v>
      </c>
      <c r="X143" s="61">
        <v>0</v>
      </c>
      <c r="Y143" s="61">
        <v>0</v>
      </c>
      <c r="Z143" s="61">
        <v>0</v>
      </c>
      <c r="AA143" s="61">
        <v>0</v>
      </c>
      <c r="AB143" s="61">
        <v>0</v>
      </c>
      <c r="AC143" s="61">
        <v>0</v>
      </c>
      <c r="AD143" s="61">
        <v>0</v>
      </c>
      <c r="AE143" s="61">
        <v>79.989999999999995</v>
      </c>
      <c r="AF143" s="61">
        <v>2136304.36</v>
      </c>
      <c r="AG143" s="61">
        <v>0</v>
      </c>
      <c r="AH143" s="61">
        <v>0</v>
      </c>
      <c r="AI143" s="61">
        <v>0</v>
      </c>
      <c r="AJ143" s="61">
        <v>0</v>
      </c>
      <c r="AK143" s="61">
        <v>0</v>
      </c>
      <c r="AL143" s="61">
        <v>0</v>
      </c>
      <c r="AM143" s="61">
        <v>0</v>
      </c>
      <c r="AN143" s="61">
        <v>0</v>
      </c>
      <c r="AO143" s="61">
        <v>0</v>
      </c>
      <c r="AP143" s="61">
        <v>0</v>
      </c>
      <c r="AQ143" s="61">
        <v>0</v>
      </c>
      <c r="AR143" s="61">
        <f t="shared" si="2"/>
        <v>2136789.35</v>
      </c>
      <c r="AU143" s="33"/>
    </row>
    <row r="144" spans="1:47" ht="33" customHeight="1">
      <c r="A144" s="32">
        <v>378</v>
      </c>
      <c r="B144" s="293" t="str">
        <f>VLOOKUP(A144,[4]bd_lista!A:C,3,FALSE)</f>
        <v>Servicio Nacional Textil</v>
      </c>
      <c r="C144" s="294" t="e">
        <f>+VLOOKUP(A144,Contactos!$A$5:$E$535,6,FALSE)</f>
        <v>#REF!</v>
      </c>
      <c r="D144" s="61">
        <v>0</v>
      </c>
      <c r="E144" s="61">
        <v>0</v>
      </c>
      <c r="F144" s="61">
        <v>356934.9</v>
      </c>
      <c r="G144" s="61">
        <v>0</v>
      </c>
      <c r="H144" s="61">
        <v>10913.56</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v>0</v>
      </c>
      <c r="AR144" s="61">
        <f t="shared" si="2"/>
        <v>367848.46</v>
      </c>
      <c r="AU144" s="33"/>
    </row>
    <row r="145" spans="1:47" ht="33" customHeight="1">
      <c r="A145" s="32">
        <v>379</v>
      </c>
      <c r="B145" s="293" t="str">
        <f>VLOOKUP(A145,[4]bd_lista!A:C,3,FALSE)</f>
        <v xml:space="preserve">Escuela Boliviana Intercultural de Danza </v>
      </c>
      <c r="C145" s="294" t="e">
        <f>+VLOOKUP(A145,Contactos!$A$5:$E$535,6,FALSE)</f>
        <v>#REF!</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v>0</v>
      </c>
      <c r="AR145" s="61">
        <f t="shared" si="2"/>
        <v>0</v>
      </c>
      <c r="AU145" s="33"/>
    </row>
    <row r="146" spans="1:47" ht="33" customHeight="1">
      <c r="A146" s="32">
        <v>382</v>
      </c>
      <c r="B146" s="293" t="str">
        <f>VLOOKUP(A146,[4]bd_lista!A:C,3,FALSE)</f>
        <v>Agencia de Infraestructura en Salud y Equipamiento Médico</v>
      </c>
      <c r="C146" s="294" t="e">
        <f>+VLOOKUP(A146,Contactos!$A$5:$E$535,6,FALSE)</f>
        <v>#REF!</v>
      </c>
      <c r="D146" s="61">
        <v>0</v>
      </c>
      <c r="E146" s="61">
        <v>4056860.29</v>
      </c>
      <c r="F146" s="61">
        <v>0</v>
      </c>
      <c r="G146" s="61">
        <v>0</v>
      </c>
      <c r="H146" s="61">
        <v>1328</v>
      </c>
      <c r="I146" s="61">
        <v>0</v>
      </c>
      <c r="J146" s="61">
        <v>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4056860.2830000008</v>
      </c>
      <c r="AB146" s="61">
        <v>0</v>
      </c>
      <c r="AC146" s="61">
        <v>0</v>
      </c>
      <c r="AD146" s="61">
        <v>0</v>
      </c>
      <c r="AE146" s="61">
        <v>79.989999999999995</v>
      </c>
      <c r="AF146" s="61">
        <v>0</v>
      </c>
      <c r="AG146" s="61">
        <v>0</v>
      </c>
      <c r="AH146" s="61">
        <v>0</v>
      </c>
      <c r="AI146" s="61">
        <v>0</v>
      </c>
      <c r="AJ146" s="61">
        <v>0</v>
      </c>
      <c r="AK146" s="61">
        <v>0</v>
      </c>
      <c r="AL146" s="61">
        <v>0</v>
      </c>
      <c r="AM146" s="61">
        <v>0</v>
      </c>
      <c r="AN146" s="61">
        <v>0</v>
      </c>
      <c r="AO146" s="61">
        <v>0</v>
      </c>
      <c r="AP146" s="61">
        <v>0</v>
      </c>
      <c r="AQ146" s="61">
        <v>0</v>
      </c>
      <c r="AR146" s="61">
        <f t="shared" si="2"/>
        <v>8115128.563000001</v>
      </c>
      <c r="AU146" s="33"/>
    </row>
    <row r="147" spans="1:47" ht="33" customHeight="1">
      <c r="A147" s="32">
        <v>383</v>
      </c>
      <c r="B147" s="293" t="str">
        <f>VLOOKUP(A147,[4]bd_lista!A:C,3,FALSE)</f>
        <v>Agencia Boliviana de Correos "Correos de Bolivia"</v>
      </c>
      <c r="C147" s="294" t="e">
        <f>+VLOOKUP(A147,Contactos!$A$5:$E$535,6,FALSE)</f>
        <v>#REF!</v>
      </c>
      <c r="D147" s="61">
        <v>2353138</v>
      </c>
      <c r="E147" s="61">
        <v>0</v>
      </c>
      <c r="F147" s="61">
        <v>0</v>
      </c>
      <c r="G147" s="61">
        <v>0</v>
      </c>
      <c r="H147" s="61">
        <v>289940.3</v>
      </c>
      <c r="I147" s="61">
        <v>0</v>
      </c>
      <c r="J147" s="61">
        <v>0</v>
      </c>
      <c r="K147" s="61">
        <v>0</v>
      </c>
      <c r="L147" s="61">
        <v>115</v>
      </c>
      <c r="M147" s="61">
        <v>0</v>
      </c>
      <c r="N147" s="61">
        <v>0</v>
      </c>
      <c r="O147" s="61">
        <v>0</v>
      </c>
      <c r="P147" s="61">
        <v>0</v>
      </c>
      <c r="Q147" s="61">
        <v>0</v>
      </c>
      <c r="R147" s="61">
        <v>0</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f t="shared" si="2"/>
        <v>2643193.2999999998</v>
      </c>
      <c r="AU147" s="33"/>
    </row>
    <row r="148" spans="1:47" ht="33" customHeight="1">
      <c r="A148" s="32">
        <v>385</v>
      </c>
      <c r="B148" s="293" t="str">
        <f>VLOOKUP(A148,[4]bd_lista!A:C,3,FALSE)</f>
        <v>Autoridad de Supervisión de la Seguridad Social de Corto Plazo</v>
      </c>
      <c r="C148" s="294" t="e">
        <f>+VLOOKUP(A148,Contactos!$A$5:$E$535,6,FALSE)</f>
        <v>#REF!</v>
      </c>
      <c r="D148" s="61">
        <v>0</v>
      </c>
      <c r="E148" s="61">
        <v>0</v>
      </c>
      <c r="F148" s="61">
        <v>0</v>
      </c>
      <c r="G148" s="61">
        <v>0</v>
      </c>
      <c r="H148" s="61">
        <v>742</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1066.5</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f t="shared" si="2"/>
        <v>1808.5</v>
      </c>
      <c r="AU148" s="33"/>
    </row>
    <row r="149" spans="1:47" ht="33" customHeight="1">
      <c r="A149" s="32">
        <v>386</v>
      </c>
      <c r="B149" s="293" t="str">
        <f>VLOOKUP(A149,[4]bd_lista!A:C,3,FALSE)</f>
        <v>Servicio Plurinacional de la Mujer y de la Despatriarcalización Ana María Romero</v>
      </c>
      <c r="C149" s="294" t="e">
        <f>+VLOOKUP(A149,Contactos!$A$5:$E$535,6,FALSE)</f>
        <v>#REF!</v>
      </c>
      <c r="D149" s="61">
        <v>0</v>
      </c>
      <c r="E149" s="61">
        <v>0</v>
      </c>
      <c r="F149" s="61">
        <v>0</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v>0</v>
      </c>
      <c r="AR149" s="61">
        <f t="shared" si="2"/>
        <v>0</v>
      </c>
      <c r="AU149" s="33"/>
    </row>
    <row r="150" spans="1:47" ht="33" customHeight="1">
      <c r="A150" s="32">
        <v>387</v>
      </c>
      <c r="B150" s="293" t="str">
        <f>VLOOKUP(A150,[4]bd_lista!A:C,3,FALSE)</f>
        <v>Agencia del Desarrollo del Cine y Audiovisual Bolivianos</v>
      </c>
      <c r="C150" s="294" t="e">
        <f>+VLOOKUP(A150,Contactos!$A$5:$E$535,6,FALSE)</f>
        <v>#REF!</v>
      </c>
      <c r="D150" s="61">
        <v>0</v>
      </c>
      <c r="E150" s="61">
        <v>0</v>
      </c>
      <c r="F150" s="61">
        <v>12729.48</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f t="shared" si="2"/>
        <v>12729.48</v>
      </c>
      <c r="AU150" s="33"/>
    </row>
    <row r="151" spans="1:47" ht="33" customHeight="1">
      <c r="A151" s="32">
        <v>388</v>
      </c>
      <c r="B151" s="293" t="str">
        <f>VLOOKUP(A151,[4]bd_lista!A:C,3,FALSE)</f>
        <v>Servicio Plurinacional de Registro de Comercio</v>
      </c>
      <c r="C151" s="294" t="e">
        <f>+VLOOKUP(A151,Contactos!$A$5:$E$535,6,FALSE)</f>
        <v>#REF!</v>
      </c>
      <c r="D151" s="61">
        <v>0</v>
      </c>
      <c r="E151" s="61">
        <v>0</v>
      </c>
      <c r="F151" s="61">
        <v>0</v>
      </c>
      <c r="G151" s="61">
        <v>0</v>
      </c>
      <c r="H151" s="61">
        <v>22806.9</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v>0</v>
      </c>
      <c r="AR151" s="61">
        <f t="shared" si="2"/>
        <v>22806.9</v>
      </c>
      <c r="AU151" s="33"/>
    </row>
    <row r="152" spans="1:47" ht="33" customHeight="1">
      <c r="A152" s="32">
        <v>389</v>
      </c>
      <c r="B152" s="293" t="str">
        <f>VLOOKUP(A152,[4]bd_lista!A:C,3,FALSE)</f>
        <v>Navegación Aérea y Aeropuertos Bolivianos</v>
      </c>
      <c r="C152" s="294" t="e">
        <f>+VLOOKUP(A152,Contactos!$A$5:$E$535,6,FALSE)</f>
        <v>#REF!</v>
      </c>
      <c r="D152" s="61">
        <v>18138190.559999999</v>
      </c>
      <c r="E152" s="61">
        <v>0</v>
      </c>
      <c r="F152" s="61">
        <v>3112509.9299999992</v>
      </c>
      <c r="G152" s="61">
        <v>0</v>
      </c>
      <c r="H152" s="61">
        <v>142426.43000000002</v>
      </c>
      <c r="I152" s="61">
        <v>0</v>
      </c>
      <c r="J152" s="61">
        <v>0</v>
      </c>
      <c r="K152" s="61">
        <v>1520</v>
      </c>
      <c r="L152" s="61">
        <v>451299.97</v>
      </c>
      <c r="M152" s="61">
        <v>0</v>
      </c>
      <c r="N152" s="61">
        <v>0</v>
      </c>
      <c r="O152" s="61">
        <v>7571.62</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17841406.640000001</v>
      </c>
      <c r="AG152" s="61">
        <v>0</v>
      </c>
      <c r="AH152" s="61">
        <v>0</v>
      </c>
      <c r="AI152" s="61">
        <v>0</v>
      </c>
      <c r="AJ152" s="61">
        <v>0</v>
      </c>
      <c r="AK152" s="61">
        <v>0</v>
      </c>
      <c r="AL152" s="61">
        <v>0</v>
      </c>
      <c r="AM152" s="61">
        <v>0</v>
      </c>
      <c r="AN152" s="61">
        <v>0</v>
      </c>
      <c r="AO152" s="61">
        <v>0</v>
      </c>
      <c r="AP152" s="61">
        <v>135192.421</v>
      </c>
      <c r="AQ152" s="61">
        <v>0</v>
      </c>
      <c r="AR152" s="61"/>
      <c r="AU152" s="33"/>
    </row>
    <row r="153" spans="1:47" ht="33" customHeight="1">
      <c r="A153" s="32">
        <v>411</v>
      </c>
      <c r="B153" s="293" t="str">
        <f>VLOOKUP(A153,[4]bd_lista!A:C,3,FALSE)</f>
        <v>Corporación del Seguro Social Militar</v>
      </c>
      <c r="C153" s="294" t="e">
        <f>+VLOOKUP(A153,Contactos!$A$5:$E$535,6,FALSE)</f>
        <v>#REF!</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c r="AU153" s="33"/>
    </row>
    <row r="154" spans="1:47" ht="33" customHeight="1">
      <c r="A154" s="32">
        <v>417</v>
      </c>
      <c r="B154" s="293" t="str">
        <f>VLOOKUP(A154,[4]bd_lista!A:C,3,FALSE)</f>
        <v>Caja Nacional de Salud</v>
      </c>
      <c r="C154" s="294" t="e">
        <f>+VLOOKUP(A154,Contactos!$A$5:$E$535,6,FALSE)</f>
        <v>#REF!</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f t="shared" si="2"/>
        <v>0</v>
      </c>
      <c r="AU154" s="33"/>
    </row>
    <row r="155" spans="1:47" ht="33" customHeight="1">
      <c r="A155" s="32">
        <v>418</v>
      </c>
      <c r="B155" s="293" t="str">
        <f>VLOOKUP(A155,[4]bd_lista!A:C,3,FALSE)</f>
        <v>Caja Petrolera de Salud</v>
      </c>
      <c r="C155" s="294" t="e">
        <f>+VLOOKUP(A155,Contactos!$A$5:$E$535,6,FALSE)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f t="shared" si="2"/>
        <v>0</v>
      </c>
      <c r="AU155" s="33"/>
    </row>
    <row r="156" spans="1:47" ht="33" customHeight="1">
      <c r="A156" s="32">
        <v>422</v>
      </c>
      <c r="B156" s="293" t="str">
        <f>VLOOKUP(A156,[4]bd_lista!A:C,3,FALSE)</f>
        <v>Caja Bancaria Estatal de Salud</v>
      </c>
      <c r="C156" s="294" t="e">
        <f>+VLOOKUP(A156,Contactos!$A$5:$E$535,6,FALSE)</f>
        <v>#REF!</v>
      </c>
      <c r="D156" s="61">
        <v>0</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v>0</v>
      </c>
      <c r="AR156" s="61">
        <f t="shared" si="2"/>
        <v>0</v>
      </c>
      <c r="AU156" s="33"/>
    </row>
    <row r="157" spans="1:47" ht="33" customHeight="1">
      <c r="A157" s="32">
        <v>423</v>
      </c>
      <c r="B157" s="293" t="str">
        <f>VLOOKUP(A157,[4]bd_lista!A:C,3,FALSE)</f>
        <v>Caja de Salud del Servicio Nal. de Caminos y Ramas Anexas</v>
      </c>
      <c r="C157" s="294" t="e">
        <f>+VLOOKUP(A157,Contactos!$A$5:$E$535,6,FALSE)</f>
        <v>#REF!</v>
      </c>
      <c r="D157" s="61">
        <v>0</v>
      </c>
      <c r="E157" s="61">
        <v>0</v>
      </c>
      <c r="F157" s="61">
        <v>0</v>
      </c>
      <c r="G157" s="61">
        <v>0</v>
      </c>
      <c r="H157" s="61">
        <v>6619.11</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f t="shared" si="2"/>
        <v>6619.11</v>
      </c>
      <c r="AU157" s="33"/>
    </row>
    <row r="158" spans="1:47" ht="33" customHeight="1">
      <c r="A158" s="32">
        <v>424</v>
      </c>
      <c r="B158" s="293" t="str">
        <f>VLOOKUP(A158,[4]bd_lista!A:C,3,FALSE)</f>
        <v>Caja de Salud CORDES</v>
      </c>
      <c r="C158" s="294" t="e">
        <f>+VLOOKUP(A158,Contactos!$A$5:$E$535,6,FALSE)</f>
        <v>#REF!</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f t="shared" si="2"/>
        <v>0</v>
      </c>
      <c r="AU158" s="33"/>
    </row>
    <row r="159" spans="1:47" ht="33" customHeight="1">
      <c r="A159" s="32">
        <v>425</v>
      </c>
      <c r="B159" s="293" t="str">
        <f>VLOOKUP(A159,[4]bd_lista!A:C,3,FALSE)</f>
        <v>Seguro Social Universitario de Cochabamba</v>
      </c>
      <c r="C159" s="294" t="e">
        <f>+VLOOKUP(A159,Contactos!$A$5:$E$535,6,FALSE)</f>
        <v>#REF!</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f t="shared" si="2"/>
        <v>0</v>
      </c>
      <c r="AU159" s="33"/>
    </row>
    <row r="160" spans="1:47" ht="33" customHeight="1">
      <c r="A160" s="32">
        <v>426</v>
      </c>
      <c r="B160" s="293" t="str">
        <f>VLOOKUP(A160,[4]bd_lista!A:C,3,FALSE)</f>
        <v>Seguro Social Universitario de Oruro</v>
      </c>
      <c r="C160" s="294" t="e">
        <f>+VLOOKUP(A160,Contactos!$A$5:$E$535,6,FALSE)</f>
        <v>#REF!</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R160" s="61">
        <f t="shared" si="2"/>
        <v>0</v>
      </c>
      <c r="AU160" s="33"/>
    </row>
    <row r="161" spans="1:47" ht="33" customHeight="1">
      <c r="A161" s="32">
        <v>427</v>
      </c>
      <c r="B161" s="293" t="str">
        <f>VLOOKUP(A161,[4]bd_lista!A:C,3,FALSE)</f>
        <v>Seguro Social Universitario de Santa Cruz</v>
      </c>
      <c r="C161" s="294" t="e">
        <f>+VLOOKUP(A161,Contactos!$A$5:$E$535,6,FALSE)</f>
        <v>#REF!</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U161" s="33"/>
    </row>
    <row r="162" spans="1:47" ht="33" customHeight="1">
      <c r="A162" s="32">
        <v>428</v>
      </c>
      <c r="B162" s="293" t="str">
        <f>VLOOKUP(A162,[4]bd_lista!A:C,3,FALSE)</f>
        <v>Seguro Social Universitario de Sucre</v>
      </c>
      <c r="C162" s="294" t="e">
        <f>+VLOOKUP(A162,Contactos!$A$5:$E$535,6,FALSE)</f>
        <v>#REF!</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f t="shared" si="2"/>
        <v>0</v>
      </c>
      <c r="AU162" s="33"/>
    </row>
    <row r="163" spans="1:47" ht="33" customHeight="1">
      <c r="A163" s="32">
        <v>429</v>
      </c>
      <c r="B163" s="293" t="str">
        <f>VLOOKUP(A163,[4]bd_lista!A:C,3,FALSE)</f>
        <v>Seguro Social Universitario de La Paz</v>
      </c>
      <c r="C163" s="294" t="e">
        <f>+VLOOKUP(A163,Contactos!$A$5:$E$535,6,FALSE)</f>
        <v>#REF!</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f t="shared" si="2"/>
        <v>0</v>
      </c>
      <c r="AU163" s="33"/>
    </row>
    <row r="164" spans="1:47" ht="33" customHeight="1">
      <c r="A164" s="32">
        <v>432</v>
      </c>
      <c r="B164" s="293" t="str">
        <f>VLOOKUP(A164,[4]bd_lista!A:C,3,FALSE)</f>
        <v>Seguro Social Universitario de Tarija</v>
      </c>
      <c r="C164" s="294" t="e">
        <f>+VLOOKUP(A164,Contactos!$A$5:$E$535,6,FALSE)</f>
        <v>#REF!</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v>0</v>
      </c>
      <c r="AR164" s="61">
        <f t="shared" si="2"/>
        <v>0</v>
      </c>
      <c r="AU164" s="33"/>
    </row>
    <row r="165" spans="1:47" ht="33" customHeight="1">
      <c r="A165" s="32">
        <v>433</v>
      </c>
      <c r="B165" s="293" t="str">
        <f>VLOOKUP(A165,[4]bd_lista!A:C,3,FALSE)</f>
        <v>Seguro Social Universitario de Potosí</v>
      </c>
      <c r="C165" s="294" t="e">
        <f>+VLOOKUP(A165,Contactos!$A$5:$E$535,6,FALSE)</f>
        <v>#REF!</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v>0</v>
      </c>
      <c r="AR165" s="61">
        <f t="shared" si="2"/>
        <v>0</v>
      </c>
      <c r="AU165" s="33"/>
    </row>
    <row r="166" spans="1:47" ht="33" customHeight="1">
      <c r="A166" s="32">
        <v>434</v>
      </c>
      <c r="B166" s="293" t="str">
        <f>VLOOKUP(A166,[4]bd_lista!A:C,3,FALSE)</f>
        <v>Seguro Social Universitario de Beni</v>
      </c>
      <c r="C166" s="294" t="e">
        <f>+VLOOKUP(A166,Contactos!$A$5:$E$535,6,FALSE)</f>
        <v>#REF!</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v>0</v>
      </c>
      <c r="AR166" s="61">
        <f t="shared" si="2"/>
        <v>0</v>
      </c>
      <c r="AU166" s="33"/>
    </row>
    <row r="167" spans="1:47" ht="33" customHeight="1">
      <c r="A167" s="32">
        <v>435</v>
      </c>
      <c r="B167" s="293" t="str">
        <f>VLOOKUP(A167,[4]bd_lista!A:C,3,FALSE)</f>
        <v>Seguro Integral de Salud</v>
      </c>
      <c r="C167" s="294" t="e">
        <f>+VLOOKUP(A167,Contactos!$A$5:$E$535,6,FALSE)</f>
        <v>#REF!</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v>0</v>
      </c>
      <c r="AR167" s="61">
        <f t="shared" si="2"/>
        <v>0</v>
      </c>
      <c r="AU167" s="33"/>
    </row>
    <row r="168" spans="1:47" ht="33" customHeight="1">
      <c r="A168" s="32">
        <v>512</v>
      </c>
      <c r="B168" s="293" t="str">
        <f>VLOOKUP(A168,[4]bd_lista!A:C,3,FALSE)</f>
        <v>Adm.de Aeropuertos y Servicios Auxiliares a la Naveg. Aérea</v>
      </c>
      <c r="C168" s="294" t="e">
        <f>+VLOOKUP(A168,Contactos!$A$5:$E$535,6,FALSE)</f>
        <v>#N/A</v>
      </c>
      <c r="D168" s="61">
        <v>0</v>
      </c>
      <c r="E168" s="61">
        <v>0</v>
      </c>
      <c r="F168" s="61">
        <v>0</v>
      </c>
      <c r="G168" s="61">
        <v>0</v>
      </c>
      <c r="H168" s="61">
        <v>0</v>
      </c>
      <c r="I168" s="61">
        <v>0</v>
      </c>
      <c r="J168" s="61">
        <v>0</v>
      </c>
      <c r="K168" s="61">
        <v>0</v>
      </c>
      <c r="L168" s="61">
        <v>0</v>
      </c>
      <c r="M168" s="61">
        <v>0</v>
      </c>
      <c r="N168" s="61">
        <v>0</v>
      </c>
      <c r="O168" s="61">
        <v>0</v>
      </c>
      <c r="P168" s="61">
        <v>0</v>
      </c>
      <c r="Q168" s="61">
        <v>0</v>
      </c>
      <c r="R168" s="61">
        <v>0</v>
      </c>
      <c r="S168" s="61">
        <v>0</v>
      </c>
      <c r="T168" s="61">
        <v>0</v>
      </c>
      <c r="U168" s="61">
        <v>0</v>
      </c>
      <c r="V168" s="61">
        <v>0</v>
      </c>
      <c r="W168" s="61">
        <v>0</v>
      </c>
      <c r="X168" s="61">
        <v>0</v>
      </c>
      <c r="Y168" s="61">
        <v>0</v>
      </c>
      <c r="Z168" s="61">
        <v>0</v>
      </c>
      <c r="AA168" s="61">
        <v>0</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v>0</v>
      </c>
      <c r="AR168" s="61">
        <f t="shared" si="2"/>
        <v>0</v>
      </c>
      <c r="AU168" s="33"/>
    </row>
    <row r="169" spans="1:47" ht="33" customHeight="1">
      <c r="A169" s="32">
        <v>513</v>
      </c>
      <c r="B169" s="293" t="str">
        <f>VLOOKUP(A169,[4]bd_lista!A:C,3,FALSE)</f>
        <v>Yacimientos Petrolíferos Fiscales Bolivianos</v>
      </c>
      <c r="C169" s="294" t="e">
        <f>+VLOOKUP(A169,Contactos!$A$5:$E$535,6,FALSE)</f>
        <v>#REF!</v>
      </c>
      <c r="D169" s="61">
        <v>0</v>
      </c>
      <c r="E169" s="61">
        <v>0</v>
      </c>
      <c r="F169" s="61">
        <v>0</v>
      </c>
      <c r="G169" s="61">
        <v>0</v>
      </c>
      <c r="H169" s="61">
        <v>181568.92</v>
      </c>
      <c r="I169" s="61">
        <v>0</v>
      </c>
      <c r="J169" s="61">
        <v>0</v>
      </c>
      <c r="K169" s="61">
        <v>4003.24</v>
      </c>
      <c r="L169" s="61">
        <v>253498043.47999999</v>
      </c>
      <c r="M169" s="61">
        <v>0</v>
      </c>
      <c r="N169" s="61">
        <v>7801.97</v>
      </c>
      <c r="O169" s="61">
        <v>4075.3100000000004</v>
      </c>
      <c r="P169" s="61">
        <v>0</v>
      </c>
      <c r="Q169" s="61">
        <v>0</v>
      </c>
      <c r="R169" s="61">
        <v>163440645.22</v>
      </c>
      <c r="S169" s="61">
        <v>0</v>
      </c>
      <c r="T169" s="61">
        <v>373097626.23000002</v>
      </c>
      <c r="U169" s="61">
        <v>5264401.76</v>
      </c>
      <c r="V169" s="61">
        <v>0</v>
      </c>
      <c r="W169" s="61">
        <v>0</v>
      </c>
      <c r="X169" s="61">
        <v>0</v>
      </c>
      <c r="Y169" s="61">
        <v>0</v>
      </c>
      <c r="Z169" s="61">
        <v>0</v>
      </c>
      <c r="AA169" s="61">
        <v>0</v>
      </c>
      <c r="AB169" s="61">
        <v>0</v>
      </c>
      <c r="AC169" s="61">
        <v>0</v>
      </c>
      <c r="AD169" s="61">
        <v>0</v>
      </c>
      <c r="AE169" s="61">
        <v>0</v>
      </c>
      <c r="AF169" s="61">
        <v>6320748.8399999999</v>
      </c>
      <c r="AG169" s="61">
        <v>0</v>
      </c>
      <c r="AH169" s="61">
        <v>0</v>
      </c>
      <c r="AI169" s="61">
        <v>0</v>
      </c>
      <c r="AJ169" s="61">
        <v>0</v>
      </c>
      <c r="AK169" s="61">
        <v>0</v>
      </c>
      <c r="AL169" s="61">
        <v>0</v>
      </c>
      <c r="AM169" s="61">
        <v>0</v>
      </c>
      <c r="AN169" s="61">
        <v>0</v>
      </c>
      <c r="AO169" s="61">
        <v>0</v>
      </c>
      <c r="AP169" s="61">
        <v>0</v>
      </c>
      <c r="AQ169" s="61">
        <v>0</v>
      </c>
      <c r="AR169" s="61">
        <f t="shared" si="2"/>
        <v>801818914.97000003</v>
      </c>
      <c r="AU169" s="33"/>
    </row>
    <row r="170" spans="1:47" ht="33" customHeight="1">
      <c r="A170" s="32">
        <v>514</v>
      </c>
      <c r="B170" s="293" t="str">
        <f>VLOOKUP(A170,[4]bd_lista!A:C,3,FALSE)</f>
        <v>Empresa Nacional de Electricidad</v>
      </c>
      <c r="C170" s="294" t="e">
        <f>+VLOOKUP(A170,Contactos!$A$5:$E$535,6,FALSE)</f>
        <v>#REF!</v>
      </c>
      <c r="D170" s="61">
        <v>0</v>
      </c>
      <c r="E170" s="61">
        <v>0</v>
      </c>
      <c r="F170" s="61">
        <v>0</v>
      </c>
      <c r="G170" s="61">
        <v>0</v>
      </c>
      <c r="H170" s="61">
        <v>977.33</v>
      </c>
      <c r="I170" s="61">
        <v>0</v>
      </c>
      <c r="J170" s="61">
        <v>0</v>
      </c>
      <c r="K170" s="61">
        <v>0</v>
      </c>
      <c r="L170" s="61">
        <v>226462254.59</v>
      </c>
      <c r="M170" s="61">
        <v>0</v>
      </c>
      <c r="N170" s="61">
        <v>80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v>0</v>
      </c>
      <c r="AR170" s="61">
        <f t="shared" si="2"/>
        <v>226463311.92000002</v>
      </c>
      <c r="AU170" s="33"/>
    </row>
    <row r="171" spans="1:47" ht="33" customHeight="1">
      <c r="A171" s="32">
        <v>517</v>
      </c>
      <c r="B171" s="293" t="str">
        <f>VLOOKUP(A171,[4]bd_lista!A:C,3,FALSE)</f>
        <v>Corporación Minera de Bolivia</v>
      </c>
      <c r="C171" s="294" t="e">
        <f>+VLOOKUP(A171,Contactos!$A$5:$E$535,6,FALSE)</f>
        <v>#REF!</v>
      </c>
      <c r="D171" s="61">
        <v>0</v>
      </c>
      <c r="E171" s="61">
        <v>0</v>
      </c>
      <c r="F171" s="61">
        <v>0</v>
      </c>
      <c r="G171" s="61">
        <v>0</v>
      </c>
      <c r="H171" s="61">
        <v>0</v>
      </c>
      <c r="I171" s="61">
        <v>0</v>
      </c>
      <c r="J171" s="61">
        <v>0</v>
      </c>
      <c r="K171" s="61">
        <v>0</v>
      </c>
      <c r="L171" s="61">
        <v>1308055.3700000001</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v>0</v>
      </c>
      <c r="AR171" s="61">
        <f t="shared" si="2"/>
        <v>1308055.3700000001</v>
      </c>
      <c r="AU171" s="33"/>
    </row>
    <row r="172" spans="1:47" ht="33" customHeight="1">
      <c r="A172" s="32">
        <v>520</v>
      </c>
      <c r="B172" s="293" t="str">
        <f>VLOOKUP(A172,[4]bd_lista!A:C,3,FALSE)</f>
        <v>Empresa Metalúrgica VINTO - Nacionalizada</v>
      </c>
      <c r="C172" s="294" t="e">
        <f>+VLOOKUP(A172,Contactos!$A$5:$E$535,6,FALSE)</f>
        <v>#REF!</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f t="shared" si="2"/>
        <v>0</v>
      </c>
      <c r="AU172" s="33"/>
    </row>
    <row r="173" spans="1:47" ht="33" customHeight="1">
      <c r="A173" s="32">
        <v>522</v>
      </c>
      <c r="B173" s="293" t="str">
        <f>VLOOKUP(A173,[4]bd_lista!A:C,3,FALSE)</f>
        <v>Empresa Nacional de Ferrocarriles - Residual</v>
      </c>
      <c r="C173" s="294" t="e">
        <f>+VLOOKUP(A173,Contactos!$A$5:$E$535,6,FALSE)</f>
        <v>#REF!</v>
      </c>
      <c r="D173" s="61">
        <v>0</v>
      </c>
      <c r="E173" s="61">
        <v>0</v>
      </c>
      <c r="F173" s="61">
        <v>0</v>
      </c>
      <c r="G173" s="61">
        <v>0</v>
      </c>
      <c r="H173" s="61">
        <v>234353.72</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v>0</v>
      </c>
      <c r="AR173" s="61">
        <f t="shared" si="2"/>
        <v>234353.72</v>
      </c>
      <c r="AU173" s="33"/>
    </row>
    <row r="174" spans="1:47" ht="33" customHeight="1">
      <c r="A174" s="32">
        <v>525</v>
      </c>
      <c r="B174" s="293" t="str">
        <f>VLOOKUP(A174,[4]bd_lista!A:C,3,FALSE)</f>
        <v>Transportes Aéreos Bolivianos</v>
      </c>
      <c r="C174" s="294" t="e">
        <f>+VLOOKUP(A174,Contactos!$A$5:$E$535,6,FALSE)</f>
        <v>#REF!</v>
      </c>
      <c r="D174" s="61">
        <v>0</v>
      </c>
      <c r="E174" s="61">
        <v>0</v>
      </c>
      <c r="F174" s="61">
        <v>1505482.83</v>
      </c>
      <c r="G174" s="61">
        <v>0</v>
      </c>
      <c r="H174" s="61">
        <v>0</v>
      </c>
      <c r="I174" s="61">
        <v>0</v>
      </c>
      <c r="J174" s="61">
        <v>0</v>
      </c>
      <c r="K174" s="61">
        <v>0</v>
      </c>
      <c r="L174" s="61">
        <v>3738700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v>0</v>
      </c>
      <c r="AR174" s="61">
        <f t="shared" si="2"/>
        <v>5244182.83</v>
      </c>
      <c r="AU174" s="33"/>
    </row>
    <row r="175" spans="1:47" ht="33" customHeight="1">
      <c r="A175" s="32">
        <v>526</v>
      </c>
      <c r="B175" s="293" t="str">
        <f>VLOOKUP(A175,[4]bd_lista!A:C,3,FALSE)</f>
        <v>Bolivia TV</v>
      </c>
      <c r="C175" s="294" t="e">
        <f>+VLOOKUP(A175,Contactos!$A$5:$E$535,6,FALSE)</f>
        <v>#REF!</v>
      </c>
      <c r="D175" s="61">
        <v>0</v>
      </c>
      <c r="E175" s="61">
        <v>0</v>
      </c>
      <c r="F175" s="61">
        <v>0</v>
      </c>
      <c r="G175" s="61">
        <v>0</v>
      </c>
      <c r="H175" s="61">
        <v>67477.11</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v>0</v>
      </c>
      <c r="AR175" s="61">
        <f t="shared" si="2"/>
        <v>67477.11</v>
      </c>
      <c r="AU175" s="33"/>
    </row>
    <row r="176" spans="1:47" ht="33" customHeight="1">
      <c r="A176" s="32">
        <v>548</v>
      </c>
      <c r="B176" s="293" t="str">
        <f>VLOOKUP(A176,[4]bd_lista!A:C,3,FALSE)</f>
        <v>Corporación de las Fuerzas Armadas p/ el Des. Nacional</v>
      </c>
      <c r="C176" s="294" t="e">
        <f>+VLOOKUP(A176,Contactos!$A$5:$E$535,6,FALSE)</f>
        <v>#REF!</v>
      </c>
      <c r="D176" s="61">
        <v>0</v>
      </c>
      <c r="E176" s="61">
        <v>0</v>
      </c>
      <c r="F176" s="61">
        <v>465452.04000000004</v>
      </c>
      <c r="G176" s="61">
        <v>0</v>
      </c>
      <c r="H176" s="61">
        <v>615.19000000000005</v>
      </c>
      <c r="I176" s="61">
        <v>0</v>
      </c>
      <c r="J176" s="61">
        <v>0</v>
      </c>
      <c r="K176" s="61">
        <v>80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v>0</v>
      </c>
      <c r="AR176" s="61">
        <f t="shared" si="2"/>
        <v>466147.23000000004</v>
      </c>
      <c r="AU176" s="33"/>
    </row>
    <row r="177" spans="1:47" ht="33" customHeight="1">
      <c r="A177" s="32">
        <v>551</v>
      </c>
      <c r="B177" s="293" t="str">
        <f>VLOOKUP(A177,[4]bd_lista!A:C,3,FALSE)</f>
        <v>Empresa Naviera Boliviana</v>
      </c>
      <c r="C177" s="294" t="e">
        <f>+VLOOKUP(A177,Contactos!$A$5:$E$535,6,FALSE)</f>
        <v>#REF!</v>
      </c>
      <c r="D177" s="61">
        <v>0</v>
      </c>
      <c r="E177" s="61">
        <v>0</v>
      </c>
      <c r="F177" s="61">
        <v>0</v>
      </c>
      <c r="G177" s="61">
        <v>0</v>
      </c>
      <c r="H177" s="61">
        <v>764.4</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v>0</v>
      </c>
      <c r="AR177" s="61">
        <f t="shared" si="2"/>
        <v>764.4</v>
      </c>
      <c r="AU177" s="33"/>
    </row>
    <row r="178" spans="1:47" ht="33" customHeight="1">
      <c r="A178" s="32">
        <v>572</v>
      </c>
      <c r="B178" s="293" t="str">
        <f>VLOOKUP(A178,[4]bd_lista!A:C,3,FALSE)</f>
        <v>Empresa de Apoyo a la Producción de Alimentos</v>
      </c>
      <c r="C178" s="294" t="e">
        <f>+VLOOKUP(A178,Contactos!$A$5:$E$535,6,FALSE)</f>
        <v>#REF!</v>
      </c>
      <c r="D178" s="61">
        <v>0</v>
      </c>
      <c r="E178" s="61">
        <v>0</v>
      </c>
      <c r="F178" s="61">
        <v>8061.7100000001374</v>
      </c>
      <c r="G178" s="61">
        <v>0</v>
      </c>
      <c r="H178" s="61">
        <v>10080.550000000001</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4683365.82</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v>0</v>
      </c>
      <c r="AR178" s="61">
        <f t="shared" si="2"/>
        <v>4701508.08</v>
      </c>
      <c r="AU178" s="33"/>
    </row>
    <row r="179" spans="1:47" ht="33" customHeight="1">
      <c r="A179" s="32">
        <v>573</v>
      </c>
      <c r="B179" s="293" t="str">
        <f>VLOOKUP(A179,[4]bd_lista!A:C,3,FALSE)</f>
        <v>Empresa Siderúrgica del Mutún</v>
      </c>
      <c r="C179" s="294" t="e">
        <f>+VLOOKUP(A179,Contactos!$A$5:$E$535,6,FALSE)</f>
        <v>#REF!</v>
      </c>
      <c r="D179" s="61">
        <v>0</v>
      </c>
      <c r="E179" s="61">
        <v>0</v>
      </c>
      <c r="F179" s="61">
        <v>119246.75</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v>0</v>
      </c>
      <c r="AR179" s="61">
        <f t="shared" si="2"/>
        <v>119246.75</v>
      </c>
      <c r="AU179" s="33"/>
    </row>
    <row r="180" spans="1:47" ht="33" customHeight="1">
      <c r="A180" s="32">
        <v>576</v>
      </c>
      <c r="B180" s="293" t="str">
        <f>VLOOKUP(A180,[4]bd_lista!A:C,3,FALSE)</f>
        <v>Empresa Pública Nacional Estratégica Cartones de Bolivia</v>
      </c>
      <c r="C180" s="294" t="e">
        <f>+VLOOKUP(A180,Contactos!$A$5:$E$535,6,FALSE)</f>
        <v>#N/A</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v>0</v>
      </c>
      <c r="AR180" s="61">
        <f t="shared" si="2"/>
        <v>0</v>
      </c>
      <c r="AU180" s="33"/>
    </row>
    <row r="181" spans="1:47" ht="33" customHeight="1">
      <c r="A181" s="32">
        <v>578</v>
      </c>
      <c r="B181" s="293" t="str">
        <f>VLOOKUP(A181,[4]bd_lista!A:C,3,FALSE)</f>
        <v>Boliviana de Aviación</v>
      </c>
      <c r="C181" s="294" t="e">
        <f>+VLOOKUP(A181,Contactos!$A$5:$E$535,6,FALSE)</f>
        <v>#REF!</v>
      </c>
      <c r="D181" s="61">
        <v>0</v>
      </c>
      <c r="E181" s="61">
        <v>0</v>
      </c>
      <c r="F181" s="61">
        <v>0</v>
      </c>
      <c r="G181" s="61">
        <v>0</v>
      </c>
      <c r="H181" s="61">
        <v>160848.21</v>
      </c>
      <c r="I181" s="61">
        <v>0</v>
      </c>
      <c r="J181" s="61">
        <v>0</v>
      </c>
      <c r="K181" s="61">
        <v>80</v>
      </c>
      <c r="L181" s="61">
        <v>4637.8500000000004</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v>0</v>
      </c>
      <c r="AR181" s="61">
        <f t="shared" si="2"/>
        <v>165566.06</v>
      </c>
      <c r="AU181" s="33"/>
    </row>
    <row r="182" spans="1:47" ht="33" customHeight="1">
      <c r="A182" s="32">
        <v>580</v>
      </c>
      <c r="B182" s="293" t="str">
        <f>VLOOKUP(A182,[4]bd_lista!A:C,3,FALSE)</f>
        <v>Depósitos Aduaneros Bolivianos</v>
      </c>
      <c r="C182" s="294" t="e">
        <f>+VLOOKUP(A182,Contactos!$A$5:$E$535,6,FALSE)</f>
        <v>#REF!</v>
      </c>
      <c r="D182" s="61">
        <v>0</v>
      </c>
      <c r="E182" s="61">
        <v>0</v>
      </c>
      <c r="F182" s="61">
        <v>0</v>
      </c>
      <c r="G182" s="61">
        <v>0</v>
      </c>
      <c r="H182" s="61">
        <v>2363.7799999999997</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v>0</v>
      </c>
      <c r="AR182" s="61">
        <f t="shared" si="2"/>
        <v>2363.7799999999997</v>
      </c>
      <c r="AU182" s="33"/>
    </row>
    <row r="183" spans="1:47" ht="33" customHeight="1">
      <c r="A183" s="32">
        <v>584</v>
      </c>
      <c r="B183" s="293" t="str">
        <f>VLOOKUP(A183,[4]bd_lista!A:C,3,FALSE)</f>
        <v>Empresa Boliviana de Industrializacion de Hidrocarburos</v>
      </c>
      <c r="C183" s="294" t="e">
        <f>+VLOOKUP(A183,Contactos!$A$5:$E$535,6,FALSE)</f>
        <v>#REF!</v>
      </c>
      <c r="D183" s="61">
        <v>0</v>
      </c>
      <c r="E183" s="61">
        <v>0</v>
      </c>
      <c r="F183" s="61">
        <v>0</v>
      </c>
      <c r="G183" s="61">
        <v>0</v>
      </c>
      <c r="H183" s="61">
        <v>2909</v>
      </c>
      <c r="I183" s="61">
        <v>0</v>
      </c>
      <c r="J183" s="61">
        <v>0</v>
      </c>
      <c r="K183" s="61">
        <v>0</v>
      </c>
      <c r="L183" s="61">
        <v>0</v>
      </c>
      <c r="M183" s="61">
        <v>0</v>
      </c>
      <c r="N183" s="61">
        <v>0</v>
      </c>
      <c r="O183" s="61">
        <v>458.77</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v>0</v>
      </c>
      <c r="AR183" s="61">
        <f t="shared" si="2"/>
        <v>3367.77</v>
      </c>
      <c r="AU183" s="33"/>
    </row>
    <row r="184" spans="1:47" ht="33" customHeight="1">
      <c r="A184" s="32">
        <v>585</v>
      </c>
      <c r="B184" s="293" t="str">
        <f>VLOOKUP(A184,[4]bd_lista!A:C,3,FALSE)</f>
        <v>Agencia Boliviana Espacial</v>
      </c>
      <c r="C184" s="294" t="e">
        <f>+VLOOKUP(A184,Contactos!$A$5:$E$535,6,FALSE)</f>
        <v>#REF!</v>
      </c>
      <c r="D184" s="61">
        <v>0</v>
      </c>
      <c r="E184" s="61">
        <v>0</v>
      </c>
      <c r="F184" s="61">
        <v>0</v>
      </c>
      <c r="G184" s="61">
        <v>0</v>
      </c>
      <c r="H184" s="61">
        <v>26595.99</v>
      </c>
      <c r="I184" s="61">
        <v>0</v>
      </c>
      <c r="J184" s="61">
        <v>0</v>
      </c>
      <c r="K184" s="61">
        <v>0</v>
      </c>
      <c r="L184" s="61">
        <v>756272.66000000015</v>
      </c>
      <c r="M184" s="61">
        <v>0</v>
      </c>
      <c r="N184" s="61">
        <v>0</v>
      </c>
      <c r="O184" s="61">
        <v>0</v>
      </c>
      <c r="P184" s="61">
        <v>0</v>
      </c>
      <c r="Q184" s="61">
        <v>0</v>
      </c>
      <c r="R184" s="61">
        <v>0</v>
      </c>
      <c r="S184" s="61">
        <v>0</v>
      </c>
      <c r="T184" s="61">
        <v>2500000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v>0</v>
      </c>
      <c r="AR184" s="61">
        <f t="shared" si="2"/>
        <v>3282868.6500000004</v>
      </c>
      <c r="AU184" s="33"/>
    </row>
    <row r="185" spans="1:47" ht="33" customHeight="1">
      <c r="A185" s="32">
        <v>586</v>
      </c>
      <c r="B185" s="293" t="str">
        <f>VLOOKUP(A185,[4]bd_lista!A:C,3,FALSE)</f>
        <v>Empresa Azucarera San Buenaventura</v>
      </c>
      <c r="C185" s="294" t="e">
        <f>+VLOOKUP(A185,Contactos!$A$5:$E$535,6,FALSE)</f>
        <v>#REF!</v>
      </c>
      <c r="D185" s="61">
        <v>0</v>
      </c>
      <c r="E185" s="61">
        <v>0</v>
      </c>
      <c r="F185" s="61">
        <v>794002.94</v>
      </c>
      <c r="G185" s="61">
        <v>0</v>
      </c>
      <c r="H185" s="61">
        <v>300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v>0</v>
      </c>
      <c r="AR185" s="61">
        <f t="shared" si="2"/>
        <v>794302.94</v>
      </c>
      <c r="AU185" s="33"/>
    </row>
    <row r="186" spans="1:47" ht="33" customHeight="1">
      <c r="A186" s="32">
        <v>587</v>
      </c>
      <c r="B186" s="293" t="str">
        <f>VLOOKUP(A186,[4]bd_lista!A:C,3,FALSE)</f>
        <v>Empresa Estratégica Boliviana de Construcción y Conservación de Infraestructura Civil</v>
      </c>
      <c r="C186" s="294" t="e">
        <f>+VLOOKUP(A186,Contactos!$A$5:$E$535,6,FALSE)</f>
        <v>#REF!</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v>0</v>
      </c>
      <c r="AR186" s="61">
        <f t="shared" si="2"/>
        <v>0</v>
      </c>
      <c r="AU186" s="33"/>
    </row>
    <row r="187" spans="1:47" ht="33" customHeight="1">
      <c r="A187" s="295">
        <v>590</v>
      </c>
      <c r="B187" s="293" t="str">
        <f>VLOOKUP(A187,[4]bd_lista!A:C,3,FALSE)</f>
        <v>Empresa Pública "QUIPUS"</v>
      </c>
      <c r="C187" s="294" t="e">
        <f>+VLOOKUP(A187,Contactos!$A$5:$E$535,6,FALSE)</f>
        <v>#REF!</v>
      </c>
      <c r="D187" s="61">
        <v>0</v>
      </c>
      <c r="E187" s="61">
        <v>0</v>
      </c>
      <c r="F187" s="61">
        <v>0</v>
      </c>
      <c r="G187" s="61">
        <v>0</v>
      </c>
      <c r="H187" s="61">
        <v>505.55</v>
      </c>
      <c r="I187" s="61">
        <v>0</v>
      </c>
      <c r="J187" s="61">
        <v>0</v>
      </c>
      <c r="K187" s="61">
        <v>80</v>
      </c>
      <c r="L187" s="61">
        <v>0</v>
      </c>
      <c r="M187" s="61">
        <v>0</v>
      </c>
      <c r="N187" s="61">
        <v>0</v>
      </c>
      <c r="O187" s="61">
        <v>0</v>
      </c>
      <c r="P187" s="61">
        <v>0</v>
      </c>
      <c r="Q187" s="61">
        <v>0</v>
      </c>
      <c r="R187" s="61">
        <v>220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24485.47</v>
      </c>
      <c r="AL187" s="61">
        <v>0</v>
      </c>
      <c r="AM187" s="61">
        <v>0</v>
      </c>
      <c r="AN187" s="61">
        <v>0</v>
      </c>
      <c r="AO187" s="61">
        <v>0</v>
      </c>
      <c r="AP187" s="61">
        <v>0</v>
      </c>
      <c r="AQ187" s="61">
        <v>0</v>
      </c>
      <c r="AR187" s="61">
        <f t="shared" si="2"/>
        <v>25291.02</v>
      </c>
      <c r="AU187" s="33"/>
    </row>
    <row r="188" spans="1:47" ht="33" customHeight="1">
      <c r="A188" s="32">
        <v>591</v>
      </c>
      <c r="B188" s="293" t="str">
        <f>VLOOKUP(A188,[4]bd_lista!A:C,3,FALSE)</f>
        <v>Empresa Estatal de Transporte por Cable "Mi teleférico"</v>
      </c>
      <c r="C188" s="294" t="e">
        <f>+VLOOKUP(A188,Contactos!$A$5:$E$535,6,FALSE)</f>
        <v>#REF!</v>
      </c>
      <c r="D188" s="61">
        <v>0</v>
      </c>
      <c r="E188" s="61">
        <v>0</v>
      </c>
      <c r="F188" s="61">
        <v>13176318.43</v>
      </c>
      <c r="G188" s="61">
        <v>0</v>
      </c>
      <c r="H188" s="61">
        <v>1409715.8199999998</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v>0</v>
      </c>
      <c r="AR188" s="61">
        <f t="shared" si="2"/>
        <v>14586034.25</v>
      </c>
      <c r="AU188" s="33"/>
    </row>
    <row r="189" spans="1:47" ht="33" customHeight="1">
      <c r="A189" s="32">
        <v>592</v>
      </c>
      <c r="B189" s="293" t="str">
        <f>VLOOKUP(A189,[4]bd_lista!A:C,3,FALSE)</f>
        <v>Empresa Estatal "Boliviana de Turismo"</v>
      </c>
      <c r="C189" s="294" t="e">
        <f>+VLOOKUP(A189,Contactos!$A$5:$E$535,6,FALSE)</f>
        <v>#N/A</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v>0</v>
      </c>
      <c r="AR189" s="61">
        <f t="shared" si="2"/>
        <v>0</v>
      </c>
      <c r="AU189" s="33"/>
    </row>
    <row r="190" spans="1:47" ht="33" customHeight="1">
      <c r="A190" s="32">
        <v>593</v>
      </c>
      <c r="B190" s="293" t="str">
        <f>VLOOKUP(A190,[4]bd_lista!A:C,3,FALSE)</f>
        <v>Empresa Pública YACANA</v>
      </c>
      <c r="C190" s="294" t="e">
        <f>+VLOOKUP(A190,Contactos!$A$5:$E$535,6,FALSE)</f>
        <v>#REF!</v>
      </c>
      <c r="D190" s="61">
        <v>0</v>
      </c>
      <c r="E190" s="61">
        <v>0</v>
      </c>
      <c r="F190" s="61">
        <v>0</v>
      </c>
      <c r="G190" s="61">
        <v>0</v>
      </c>
      <c r="H190" s="61">
        <v>2050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v>0</v>
      </c>
      <c r="AR190" s="61">
        <f t="shared" si="2"/>
        <v>2050</v>
      </c>
      <c r="AU190" s="33"/>
    </row>
    <row r="191" spans="1:47" ht="33" customHeight="1">
      <c r="A191" s="32">
        <v>594</v>
      </c>
      <c r="B191" s="293" t="str">
        <f>VLOOKUP(A191,[4]bd_lista!A:C,3,FALSE)</f>
        <v>Administración de Servicios Portuarios - Bolivia</v>
      </c>
      <c r="C191" s="294" t="e">
        <f>+VLOOKUP(A191,Contactos!$A$5:$E$535,6,FALSE)</f>
        <v>#REF!</v>
      </c>
      <c r="D191" s="61">
        <v>0</v>
      </c>
      <c r="E191" s="61">
        <v>0</v>
      </c>
      <c r="F191" s="61">
        <v>8049149.8000000035</v>
      </c>
      <c r="G191" s="61">
        <v>0</v>
      </c>
      <c r="H191" s="61">
        <v>0</v>
      </c>
      <c r="I191" s="61">
        <v>0</v>
      </c>
      <c r="J191" s="61">
        <v>0</v>
      </c>
      <c r="K191" s="61">
        <v>0</v>
      </c>
      <c r="L191" s="61">
        <v>0</v>
      </c>
      <c r="M191" s="61">
        <v>0</v>
      </c>
      <c r="N191" s="61">
        <v>0</v>
      </c>
      <c r="O191" s="61">
        <v>7753.2099999999991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v>0</v>
      </c>
      <c r="AR191" s="61">
        <f t="shared" si="2"/>
        <v>8056903.0100000035</v>
      </c>
      <c r="AU191" s="33"/>
    </row>
    <row r="192" spans="1:47" ht="33" customHeight="1">
      <c r="A192" s="32">
        <v>595</v>
      </c>
      <c r="B192" s="293" t="str">
        <f>VLOOKUP(A192,[4]bd_lista!A:C,3,FALSE)</f>
        <v>Gestora Pública de la Seguridad Social de Largo Plazo</v>
      </c>
      <c r="C192" s="294" t="e">
        <f>+VLOOKUP(A192,Contactos!$A$5:$E$535,6,FALSE)</f>
        <v>#REF!</v>
      </c>
      <c r="D192" s="61">
        <v>0</v>
      </c>
      <c r="E192" s="61">
        <v>0</v>
      </c>
      <c r="F192" s="61">
        <v>0</v>
      </c>
      <c r="G192" s="61">
        <v>0</v>
      </c>
      <c r="H192" s="61">
        <v>7015.75</v>
      </c>
      <c r="I192" s="61">
        <v>0</v>
      </c>
      <c r="J192" s="61">
        <v>0</v>
      </c>
      <c r="K192" s="61">
        <v>0</v>
      </c>
      <c r="L192" s="61">
        <v>367872.3</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v>0</v>
      </c>
      <c r="AR192" s="61">
        <f t="shared" si="2"/>
        <v>374888.05</v>
      </c>
      <c r="AU192" s="33"/>
    </row>
    <row r="193" spans="1:47" ht="33" customHeight="1">
      <c r="A193" s="32">
        <v>596</v>
      </c>
      <c r="B193" s="293" t="str">
        <f>VLOOKUP(A193,[4]bd_lista!A:C,3,FALSE)</f>
        <v xml:space="preserve">Empresa Pública Transporte Aéreo Militar </v>
      </c>
      <c r="C193" s="294" t="e">
        <f>+VLOOKUP(A193,Contactos!$A$5:$E$535,6,FALSE)</f>
        <v>#REF!</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293833</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v>0</v>
      </c>
      <c r="AR193" s="61">
        <f t="shared" si="2"/>
        <v>293833</v>
      </c>
      <c r="AU193" s="33"/>
    </row>
    <row r="194" spans="1:47" ht="33" customHeight="1">
      <c r="A194" s="32">
        <v>597</v>
      </c>
      <c r="B194" s="293" t="str">
        <f>VLOOKUP(A194,[4]bd_lista!A:C,3,FALSE)</f>
        <v>Empresa Pública Nacional Estratégica de Yacimientos de Litio Bolivianos</v>
      </c>
      <c r="C194" s="294" t="e">
        <f>+VLOOKUP(A194,Contactos!$A$5:$E$535,6,FALSE)</f>
        <v>#REF!</v>
      </c>
      <c r="D194" s="61">
        <v>0</v>
      </c>
      <c r="E194" s="61">
        <v>0</v>
      </c>
      <c r="F194" s="61">
        <v>0</v>
      </c>
      <c r="G194" s="61">
        <v>0</v>
      </c>
      <c r="H194" s="61">
        <v>13763.81</v>
      </c>
      <c r="I194" s="61">
        <v>0</v>
      </c>
      <c r="J194" s="61">
        <v>0</v>
      </c>
      <c r="K194" s="61">
        <v>778.35</v>
      </c>
      <c r="L194" s="61">
        <v>1607326.88</v>
      </c>
      <c r="M194" s="61">
        <v>0</v>
      </c>
      <c r="N194" s="61">
        <v>400</v>
      </c>
      <c r="O194" s="61">
        <v>0</v>
      </c>
      <c r="P194" s="61">
        <v>0</v>
      </c>
      <c r="Q194" s="61">
        <v>0</v>
      </c>
      <c r="R194" s="61">
        <v>0</v>
      </c>
      <c r="S194" s="61">
        <v>0</v>
      </c>
      <c r="T194" s="61">
        <v>0</v>
      </c>
      <c r="U194" s="61">
        <v>0</v>
      </c>
      <c r="V194" s="61">
        <v>0</v>
      </c>
      <c r="W194" s="61">
        <v>0</v>
      </c>
      <c r="X194" s="61">
        <v>0</v>
      </c>
      <c r="Y194" s="61">
        <v>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v>0</v>
      </c>
      <c r="AR194" s="61">
        <f t="shared" si="2"/>
        <v>1622269.0399999998</v>
      </c>
      <c r="AU194" s="33"/>
    </row>
    <row r="195" spans="1:47" ht="33" customHeight="1">
      <c r="A195" s="32">
        <v>598</v>
      </c>
      <c r="B195" s="293" t="str">
        <f>VLOOKUP(A195,[4]bd_lista!A:C,3,FALSE)</f>
        <v>Empresa Pública "Editorial del Estado Plurinacional de Bolivia"</v>
      </c>
      <c r="C195" s="294" t="e">
        <f>+VLOOKUP(A195,Contactos!$A$5:$E$535,6,FALSE)</f>
        <v>#REF!</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159773.14000000001</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v>0</v>
      </c>
      <c r="AR195" s="61">
        <f t="shared" si="2"/>
        <v>159773.14000000001</v>
      </c>
      <c r="AU195" s="33"/>
    </row>
    <row r="196" spans="1:47" ht="33" customHeight="1">
      <c r="A196" s="32">
        <v>599</v>
      </c>
      <c r="B196" s="293" t="str">
        <f>VLOOKUP(A196,[4]bd_lista!A:C,3,FALSE)</f>
        <v>Empresa Boliviana de Alimentos y Derivados</v>
      </c>
      <c r="C196" s="294" t="e">
        <f>+VLOOKUP(A196,Contactos!$A$5:$E$535,6,FALSE)</f>
        <v>#REF!</v>
      </c>
      <c r="D196" s="61">
        <v>0</v>
      </c>
      <c r="E196" s="61">
        <v>0</v>
      </c>
      <c r="F196" s="61">
        <v>15619952.510000002</v>
      </c>
      <c r="G196" s="61">
        <v>0</v>
      </c>
      <c r="H196" s="61">
        <v>81131.3</v>
      </c>
      <c r="I196" s="61">
        <v>0</v>
      </c>
      <c r="J196" s="61">
        <v>0</v>
      </c>
      <c r="K196" s="61">
        <v>0</v>
      </c>
      <c r="L196" s="61">
        <v>0</v>
      </c>
      <c r="M196" s="61">
        <v>0</v>
      </c>
      <c r="N196" s="61">
        <v>0</v>
      </c>
      <c r="O196" s="61">
        <v>0</v>
      </c>
      <c r="P196" s="61">
        <v>0</v>
      </c>
      <c r="Q196" s="61">
        <v>0</v>
      </c>
      <c r="R196" s="61">
        <v>0</v>
      </c>
      <c r="S196" s="61">
        <v>0</v>
      </c>
      <c r="T196" s="61">
        <v>0</v>
      </c>
      <c r="U196" s="61">
        <v>1981.7500000000002</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v>0</v>
      </c>
      <c r="AR196" s="61">
        <f t="shared" si="2"/>
        <v>15703065.560000002</v>
      </c>
      <c r="AU196" s="33"/>
    </row>
    <row r="197" spans="1:47" ht="33" customHeight="1">
      <c r="A197" s="32">
        <v>600</v>
      </c>
      <c r="B197" s="293" t="str">
        <f>VLOOKUP(A197,[4]bd_lista!A:C,3,FALSE)</f>
        <v>Empresa Servicios Aéreos Bolivianos</v>
      </c>
      <c r="C197" s="294" t="e">
        <f>+VLOOKUP(A197,Contactos!$A$5:$E$535,6,FALSE)</f>
        <v>#REF!</v>
      </c>
      <c r="D197" s="61">
        <v>0</v>
      </c>
      <c r="E197" s="61">
        <v>0</v>
      </c>
      <c r="F197" s="61">
        <v>0</v>
      </c>
      <c r="G197" s="61">
        <v>0</v>
      </c>
      <c r="H197" s="61">
        <v>0</v>
      </c>
      <c r="I197" s="61">
        <v>0</v>
      </c>
      <c r="J197" s="61">
        <v>0</v>
      </c>
      <c r="K197" s="61">
        <v>0</v>
      </c>
      <c r="L197" s="61">
        <v>392673.6</v>
      </c>
      <c r="M197" s="61">
        <v>0</v>
      </c>
      <c r="N197" s="61">
        <v>0</v>
      </c>
      <c r="O197" s="61">
        <v>1196.1600000000001</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v>0</v>
      </c>
      <c r="AR197" s="61">
        <f t="shared" si="2"/>
        <v>393869.75999999995</v>
      </c>
      <c r="AU197" s="33"/>
    </row>
    <row r="198" spans="1:47" ht="15" customHeight="1">
      <c r="A198" s="32">
        <v>601</v>
      </c>
      <c r="B198" s="293" t="s">
        <v>783</v>
      </c>
      <c r="C198" s="294" t="e">
        <f>+VLOOKUP(A198,Contactos!$A$5:$E$535,6,FALSE)</f>
        <v>#REF!</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v>0</v>
      </c>
      <c r="AR198" s="61">
        <f t="shared" si="2"/>
        <v>0</v>
      </c>
      <c r="AU198" s="33"/>
    </row>
    <row r="199" spans="1:47" ht="33" customHeight="1">
      <c r="A199" s="32">
        <v>633</v>
      </c>
      <c r="B199" s="293" t="str">
        <f>VLOOKUP(A199,[4]bd_lista!A:C,3,FALSE)</f>
        <v>Empresa Misicuni</v>
      </c>
      <c r="C199" s="294" t="e">
        <f>+VLOOKUP(A199,Contactos!$A$5:$E$535,6,FALSE)</f>
        <v>#REF!</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v>0</v>
      </c>
      <c r="AR199" s="61">
        <f t="shared" si="2"/>
        <v>0</v>
      </c>
      <c r="AU199" s="33"/>
    </row>
    <row r="200" spans="1:47" ht="33" customHeight="1">
      <c r="A200" s="32">
        <v>634</v>
      </c>
      <c r="B200" s="293" t="str">
        <f>VLOOKUP(A200,[4]bd_lista!A:C,3,FALSE)</f>
        <v>Empresa Púb. Deptal. Hotel Terminal-Terminal de Buses Oruro</v>
      </c>
      <c r="C200" s="294" t="e">
        <f>+VLOOKUP(A200,Contactos!$A$5:$E$535,6,FALSE)</f>
        <v>#REF!</v>
      </c>
      <c r="D200" s="61">
        <v>0</v>
      </c>
      <c r="E200" s="61">
        <v>0</v>
      </c>
      <c r="F200" s="61">
        <v>0</v>
      </c>
      <c r="G200" s="61">
        <v>0</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v>0</v>
      </c>
      <c r="AR200" s="61">
        <f t="shared" si="2"/>
        <v>0</v>
      </c>
      <c r="AU200" s="33"/>
    </row>
    <row r="201" spans="1:47" ht="33" customHeight="1">
      <c r="A201" s="32">
        <v>650</v>
      </c>
      <c r="B201" s="293" t="str">
        <f>VLOOKUP(A201,[4]bd_lista!A:C,3,FALSE)</f>
        <v>Asamblea Legislativa Plurinacional</v>
      </c>
      <c r="C201" s="294" t="e">
        <f>+VLOOKUP(A201,Contactos!$A$5:$E$535,6,FALSE)</f>
        <v>#REF!</v>
      </c>
      <c r="D201" s="61">
        <v>0</v>
      </c>
      <c r="E201" s="61">
        <v>0</v>
      </c>
      <c r="F201" s="61">
        <v>0</v>
      </c>
      <c r="G201" s="61">
        <v>0</v>
      </c>
      <c r="H201" s="61">
        <v>128854.19</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v>0</v>
      </c>
      <c r="AR201" s="61">
        <f t="shared" si="2"/>
        <v>128854.19</v>
      </c>
      <c r="AU201" s="33"/>
    </row>
    <row r="202" spans="1:47" ht="33" customHeight="1">
      <c r="A202" s="32">
        <v>660</v>
      </c>
      <c r="B202" s="293" t="str">
        <f>VLOOKUP(A202,[4]bd_lista!A:C,3,FALSE)</f>
        <v>Órgano Judicial</v>
      </c>
      <c r="C202" s="294" t="e">
        <f>+VLOOKUP(A202,Contactos!$A$5:$E$535,6,FALSE)</f>
        <v>#REF!</v>
      </c>
      <c r="D202" s="61">
        <v>0</v>
      </c>
      <c r="E202" s="61">
        <v>0</v>
      </c>
      <c r="F202" s="61">
        <v>44963546.280000009</v>
      </c>
      <c r="G202" s="61">
        <v>0</v>
      </c>
      <c r="H202" s="61">
        <v>458337.87</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v>0</v>
      </c>
      <c r="AR202" s="61">
        <f t="shared" si="2"/>
        <v>45421884.150000006</v>
      </c>
      <c r="AU202" s="33"/>
    </row>
    <row r="203" spans="1:47" ht="33" customHeight="1">
      <c r="A203" s="32">
        <v>661</v>
      </c>
      <c r="B203" s="293" t="str">
        <f>VLOOKUP(A203,[4]bd_lista!A:C,3,FALSE)</f>
        <v>Tribunal Constitucional Plurinacional</v>
      </c>
      <c r="C203" s="294" t="e">
        <f>+VLOOKUP(A203,Contactos!$A$5:$E$535,6,FALSE)</f>
        <v>#REF!</v>
      </c>
      <c r="D203" s="61">
        <v>0</v>
      </c>
      <c r="E203" s="61">
        <v>0</v>
      </c>
      <c r="F203" s="61">
        <v>0</v>
      </c>
      <c r="G203" s="61">
        <v>0</v>
      </c>
      <c r="H203" s="61">
        <v>35529.919999999998</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v>0</v>
      </c>
      <c r="AR203" s="61">
        <f t="shared" si="2"/>
        <v>35529.919999999998</v>
      </c>
      <c r="AU203" s="33"/>
    </row>
    <row r="204" spans="1:47" ht="33" customHeight="1">
      <c r="A204" s="32">
        <v>670</v>
      </c>
      <c r="B204" s="293" t="str">
        <f>VLOOKUP(A204,[4]bd_lista!A:C,3,FALSE)</f>
        <v>Órgano Electoral Plurinacional</v>
      </c>
      <c r="C204" s="294" t="e">
        <f>+VLOOKUP(A204,Contactos!$A$5:$E$535,6,FALSE)</f>
        <v>#REF!</v>
      </c>
      <c r="D204" s="61">
        <v>0</v>
      </c>
      <c r="E204" s="61">
        <v>0</v>
      </c>
      <c r="F204" s="61">
        <v>411071</v>
      </c>
      <c r="G204" s="61">
        <v>0</v>
      </c>
      <c r="H204" s="61">
        <v>3848.23</v>
      </c>
      <c r="I204" s="61">
        <v>0</v>
      </c>
      <c r="J204" s="61">
        <v>0</v>
      </c>
      <c r="K204" s="61">
        <v>0</v>
      </c>
      <c r="L204" s="61">
        <v>3429.5</v>
      </c>
      <c r="M204" s="61">
        <v>0</v>
      </c>
      <c r="N204" s="61">
        <v>800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v>0</v>
      </c>
      <c r="AR204" s="61">
        <f t="shared" si="2"/>
        <v>419148.73</v>
      </c>
      <c r="AU204" s="33"/>
    </row>
    <row r="205" spans="1:47" ht="33" customHeight="1">
      <c r="A205" s="32">
        <v>680</v>
      </c>
      <c r="B205" s="293" t="str">
        <f>VLOOKUP(A205,[4]bd_lista!A:C,3,FALSE)</f>
        <v>Contraloria General del Estado</v>
      </c>
      <c r="C205" s="294" t="e">
        <f>+VLOOKUP(A205,Contactos!$A$5:$E$535,6,FALSE)</f>
        <v>#REF!</v>
      </c>
      <c r="D205" s="61">
        <v>0</v>
      </c>
      <c r="E205" s="61">
        <v>0</v>
      </c>
      <c r="F205" s="61">
        <v>0</v>
      </c>
      <c r="G205" s="61">
        <v>0</v>
      </c>
      <c r="H205" s="61">
        <v>0</v>
      </c>
      <c r="I205" s="61">
        <v>0</v>
      </c>
      <c r="J205" s="61">
        <v>0</v>
      </c>
      <c r="K205" s="61">
        <v>80</v>
      </c>
      <c r="L205" s="61">
        <v>0</v>
      </c>
      <c r="M205" s="61">
        <v>0</v>
      </c>
      <c r="N205" s="61">
        <v>0</v>
      </c>
      <c r="O205" s="61">
        <v>0</v>
      </c>
      <c r="P205" s="61">
        <v>0</v>
      </c>
      <c r="Q205" s="61">
        <v>0</v>
      </c>
      <c r="R205" s="61">
        <v>81.290000000000006</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v>0</v>
      </c>
      <c r="AR205" s="61">
        <f t="shared" si="2"/>
        <v>161.29000000000002</v>
      </c>
      <c r="AU205" s="33"/>
    </row>
    <row r="206" spans="1:47" ht="33" customHeight="1">
      <c r="A206" s="32">
        <v>681</v>
      </c>
      <c r="B206" s="293" t="str">
        <f>VLOOKUP(A206,[4]bd_lista!A:C,3,FALSE)</f>
        <v>Ministerio Público</v>
      </c>
      <c r="C206" s="294" t="e">
        <f>+VLOOKUP(A206,Contactos!$A$5:$E$535,6,FALSE)</f>
        <v>#REF!</v>
      </c>
      <c r="D206" s="61">
        <v>0</v>
      </c>
      <c r="E206" s="61">
        <v>0</v>
      </c>
      <c r="F206" s="61">
        <v>5393578.3099999996</v>
      </c>
      <c r="G206" s="61">
        <v>0</v>
      </c>
      <c r="H206" s="61">
        <v>249201.52999999997</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v>0</v>
      </c>
      <c r="AR206" s="61">
        <f t="shared" si="2"/>
        <v>5642779.8399999999</v>
      </c>
      <c r="AU206" s="33"/>
    </row>
    <row r="207" spans="1:47" ht="33" customHeight="1">
      <c r="A207" s="32">
        <v>682</v>
      </c>
      <c r="B207" s="293" t="str">
        <f>VLOOKUP(A207,[4]bd_lista!A:C,3,FALSE)</f>
        <v>Defensoria del Pueblo</v>
      </c>
      <c r="C207" s="294" t="e">
        <f>+VLOOKUP(A207,Contactos!$A$5:$E$535,6,FALSE)</f>
        <v>#REF!</v>
      </c>
      <c r="D207" s="61">
        <v>0</v>
      </c>
      <c r="E207" s="61">
        <v>0</v>
      </c>
      <c r="F207" s="61">
        <v>0</v>
      </c>
      <c r="G207" s="61">
        <v>0</v>
      </c>
      <c r="H207" s="61">
        <v>160152.30000000002</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v>0</v>
      </c>
      <c r="AR207" s="61">
        <f t="shared" si="2"/>
        <v>160152.30000000002</v>
      </c>
      <c r="AU207" s="33"/>
    </row>
    <row r="208" spans="1:47" ht="33" customHeight="1">
      <c r="A208" s="32">
        <v>683</v>
      </c>
      <c r="B208" s="293" t="str">
        <f>VLOOKUP(A208,[4]bd_lista!A:C,3,FALSE)</f>
        <v>Procuraduria General del Estado</v>
      </c>
      <c r="C208" s="294" t="e">
        <f>+VLOOKUP(A208,Contactos!$A$5:$E$535,6,FALSE)</f>
        <v>#REF!</v>
      </c>
      <c r="D208" s="61">
        <v>0</v>
      </c>
      <c r="E208" s="61">
        <v>0</v>
      </c>
      <c r="F208" s="61">
        <v>0</v>
      </c>
      <c r="G208" s="61">
        <v>0</v>
      </c>
      <c r="H208" s="61">
        <v>1851.5</v>
      </c>
      <c r="I208" s="61">
        <v>0</v>
      </c>
      <c r="J208" s="61">
        <v>0</v>
      </c>
      <c r="K208" s="61">
        <v>0</v>
      </c>
      <c r="L208" s="61">
        <v>0</v>
      </c>
      <c r="M208" s="61">
        <v>0</v>
      </c>
      <c r="N208" s="61">
        <v>0</v>
      </c>
      <c r="O208" s="61">
        <v>16751.87</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1248703.23</v>
      </c>
      <c r="AG208" s="61">
        <v>0</v>
      </c>
      <c r="AH208" s="61">
        <v>0</v>
      </c>
      <c r="AI208" s="61">
        <v>0</v>
      </c>
      <c r="AJ208" s="61">
        <v>0</v>
      </c>
      <c r="AK208" s="61">
        <v>0</v>
      </c>
      <c r="AL208" s="61">
        <v>0</v>
      </c>
      <c r="AM208" s="61">
        <v>0</v>
      </c>
      <c r="AN208" s="61">
        <v>0</v>
      </c>
      <c r="AO208" s="61">
        <v>0</v>
      </c>
      <c r="AP208" s="61">
        <v>0</v>
      </c>
      <c r="AQ208" s="61">
        <v>0</v>
      </c>
      <c r="AR208" s="61">
        <f t="shared" si="2"/>
        <v>1267306.6000000001</v>
      </c>
      <c r="AU208" s="33"/>
    </row>
    <row r="209" spans="1:47" ht="33" customHeight="1">
      <c r="A209" s="32">
        <v>716</v>
      </c>
      <c r="B209" s="293" t="str">
        <f>VLOOKUP(A209,[4]bd_lista!A:C,3,FALSE)</f>
        <v>Empresa Tarijeña del Gas</v>
      </c>
      <c r="C209" s="294" t="e">
        <f>+VLOOKUP(A209,Contactos!$A$5:$E$535,6,FALSE)</f>
        <v>#REF!</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v>0</v>
      </c>
      <c r="AR209" s="61">
        <f t="shared" ref="AR209:AR272" si="3">SUM(D209:AQ209)</f>
        <v>0</v>
      </c>
      <c r="AU209" s="33"/>
    </row>
    <row r="210" spans="1:47" ht="33" customHeight="1">
      <c r="A210" s="32">
        <v>761</v>
      </c>
      <c r="B210" s="293" t="str">
        <f>VLOOKUP(A210,[4]bd_lista!A:C,3,FALSE)</f>
        <v>Servicio Autónomo Municipal de Agua Potable y Alcantarillado</v>
      </c>
      <c r="C210" s="294" t="e">
        <f>+VLOOKUP(A210,Contactos!$A$5:$E$535,6,FALSE)</f>
        <v>#REF!</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v>0</v>
      </c>
      <c r="AR210" s="61">
        <f t="shared" si="3"/>
        <v>0</v>
      </c>
      <c r="AU210" s="33"/>
    </row>
    <row r="211" spans="1:47" ht="33" customHeight="1">
      <c r="A211" s="32">
        <v>781</v>
      </c>
      <c r="B211" s="293" t="str">
        <f>VLOOKUP(A211,[4]bd_lista!A:C,3,FALSE)</f>
        <v>Servicio Municipal de Agua Potable y Alcantarillado</v>
      </c>
      <c r="C211" s="294" t="e">
        <f>+VLOOKUP(A211,Contactos!$A$5:$E$535,6,FALSE)</f>
        <v>#REF!</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v>0</v>
      </c>
      <c r="AR211" s="61">
        <f t="shared" si="3"/>
        <v>0</v>
      </c>
      <c r="AU211" s="33"/>
    </row>
    <row r="212" spans="1:47" ht="33" customHeight="1">
      <c r="A212" s="32">
        <v>802</v>
      </c>
      <c r="B212" s="293" t="str">
        <f>VLOOKUP(A212,[4]bd_lista!A:C,3,FALSE)</f>
        <v>Empresa Local de Agua Potable y Alcantarillado Sucre</v>
      </c>
      <c r="C212" s="294" t="e">
        <f>+VLOOKUP(A212,Contactos!$A$5:$E$535,6,FALSE)</f>
        <v>#REF!</v>
      </c>
      <c r="D212" s="61">
        <v>0</v>
      </c>
      <c r="E212" s="61">
        <v>0</v>
      </c>
      <c r="F212" s="61">
        <v>0</v>
      </c>
      <c r="G212" s="61">
        <v>0</v>
      </c>
      <c r="H212" s="61">
        <v>0</v>
      </c>
      <c r="I212" s="61">
        <v>0</v>
      </c>
      <c r="J212" s="61">
        <v>0</v>
      </c>
      <c r="K212" s="61">
        <v>0</v>
      </c>
      <c r="L212" s="61">
        <v>43026.400000000001</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v>0</v>
      </c>
      <c r="AR212" s="61">
        <f t="shared" si="3"/>
        <v>43026.400000000001</v>
      </c>
      <c r="AU212" s="33"/>
    </row>
    <row r="213" spans="1:47" ht="33" customHeight="1">
      <c r="A213" s="32">
        <v>821</v>
      </c>
      <c r="B213" s="293" t="str">
        <f>VLOOKUP(A213,[4]bd_lista!A:C,3,FALSE)</f>
        <v>Administración Autónoma para Obras Sanitarias - Potosí</v>
      </c>
      <c r="C213" s="294" t="e">
        <f>+VLOOKUP(A213,Contactos!$A$5:$E$535,6,FALSE)</f>
        <v>#REF!</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v>0</v>
      </c>
      <c r="AR213" s="61">
        <f t="shared" si="3"/>
        <v>0</v>
      </c>
      <c r="AU213" s="33"/>
    </row>
    <row r="214" spans="1:47" ht="33" customHeight="1">
      <c r="A214" s="32">
        <v>831</v>
      </c>
      <c r="B214" s="293" t="str">
        <f>VLOOKUP(A214,[4]bd_lista!A:C,3,FALSE)</f>
        <v>Servicio Local de Acueductos y Alcantarillado - Oruro</v>
      </c>
      <c r="C214" s="294" t="e">
        <f>+VLOOKUP(A214,Contactos!$A$5:$E$535,6,FALSE)</f>
        <v>#REF!</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0</v>
      </c>
      <c r="T214" s="61">
        <v>0</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v>0</v>
      </c>
      <c r="AR214" s="61">
        <f t="shared" si="3"/>
        <v>0</v>
      </c>
      <c r="AU214" s="33"/>
    </row>
    <row r="215" spans="1:47" ht="33" customHeight="1">
      <c r="A215" s="32">
        <v>862</v>
      </c>
      <c r="B215" s="293" t="str">
        <f>VLOOKUP(A215,[4]bd_lista!A:C,3,FALSE)</f>
        <v>Fondo Nacional de Desarrollo Regional</v>
      </c>
      <c r="C215" s="294" t="e">
        <f>+VLOOKUP(A215,Contactos!$A$5:$E$535,6,FALSE)</f>
        <v>#REF!</v>
      </c>
      <c r="D215" s="61">
        <v>0</v>
      </c>
      <c r="E215" s="61">
        <v>0</v>
      </c>
      <c r="F215" s="61">
        <v>0</v>
      </c>
      <c r="G215" s="61">
        <v>0</v>
      </c>
      <c r="H215" s="61">
        <v>3078.04</v>
      </c>
      <c r="I215" s="61">
        <v>0</v>
      </c>
      <c r="J215" s="61">
        <v>0</v>
      </c>
      <c r="K215" s="61">
        <v>0</v>
      </c>
      <c r="L215" s="61">
        <v>2477436.75</v>
      </c>
      <c r="M215" s="61">
        <v>0</v>
      </c>
      <c r="N215" s="61">
        <v>0</v>
      </c>
      <c r="O215" s="61">
        <v>0</v>
      </c>
      <c r="P215" s="61">
        <v>0</v>
      </c>
      <c r="Q215" s="61">
        <v>0</v>
      </c>
      <c r="R215" s="61">
        <v>0</v>
      </c>
      <c r="S215" s="61">
        <v>0</v>
      </c>
      <c r="T215" s="61">
        <v>62630.14</v>
      </c>
      <c r="U215" s="61">
        <v>69586.310000000012</v>
      </c>
      <c r="V215" s="61">
        <v>0</v>
      </c>
      <c r="W215" s="61">
        <v>0</v>
      </c>
      <c r="X215" s="61">
        <v>0</v>
      </c>
      <c r="Y215" s="61">
        <v>0</v>
      </c>
      <c r="Z215" s="61">
        <v>2050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v>0</v>
      </c>
      <c r="AR215" s="61">
        <f t="shared" si="3"/>
        <v>2614781.2400000002</v>
      </c>
      <c r="AU215" s="33"/>
    </row>
    <row r="216" spans="1:47">
      <c r="A216" s="32">
        <v>865</v>
      </c>
      <c r="B216" s="293" t="str">
        <f>VLOOKUP(A216,[4]bd_lista!A:C,3,FALSE)</f>
        <v>Fondo de Desarrollo del Sist.Fin. y Apoyo al Sec.Productivo</v>
      </c>
      <c r="C216" s="294" t="e">
        <f>+VLOOKUP(A216,Contactos!$A$5:$E$535,6,FALSE)</f>
        <v>#REF!</v>
      </c>
      <c r="D216" s="61">
        <v>0</v>
      </c>
      <c r="E216" s="61">
        <v>0</v>
      </c>
      <c r="F216" s="61">
        <v>0</v>
      </c>
      <c r="G216" s="61">
        <v>0</v>
      </c>
      <c r="H216" s="61">
        <v>3605.74</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v>0</v>
      </c>
      <c r="AR216" s="61">
        <f t="shared" si="3"/>
        <v>3605.74</v>
      </c>
      <c r="AU216" s="33"/>
    </row>
    <row r="217" spans="1:47" ht="33" customHeight="1">
      <c r="A217" s="32">
        <v>867</v>
      </c>
      <c r="B217" s="293" t="str">
        <f>VLOOKUP(A217,[4]bd_lista!A:C,3,FALSE)</f>
        <v>Fondo Rotatorio de Fomento Productivo Regional</v>
      </c>
      <c r="C217" s="294" t="e">
        <f>+VLOOKUP(A217,Contactos!$A$5:$E$535,6,FALSE)</f>
        <v>#REF!</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v>0</v>
      </c>
      <c r="AR217" s="61">
        <f t="shared" si="3"/>
        <v>0</v>
      </c>
      <c r="AU217" s="33"/>
    </row>
    <row r="218" spans="1:47" ht="15" customHeight="1">
      <c r="A218" s="32">
        <v>901</v>
      </c>
      <c r="B218" s="293" t="str">
        <f>VLOOKUP(A218,[4]bd_lista!A:C,3,FALSE)</f>
        <v>Gobierno Autónomo Departamental de Chuquisaca</v>
      </c>
      <c r="C218" s="294" t="e">
        <f>+VLOOKUP(A218,Contactos!$A$5:$E$535,6,FALSE)</f>
        <v>#REF!</v>
      </c>
      <c r="D218" s="61">
        <v>0</v>
      </c>
      <c r="E218" s="61">
        <v>0</v>
      </c>
      <c r="F218" s="61">
        <v>0</v>
      </c>
      <c r="G218" s="61">
        <v>0</v>
      </c>
      <c r="H218" s="61">
        <v>1446978.9700000002</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v>0</v>
      </c>
      <c r="AR218" s="61">
        <f t="shared" si="3"/>
        <v>1446978.9700000002</v>
      </c>
      <c r="AU218" s="33"/>
    </row>
    <row r="219" spans="1:47" ht="33" customHeight="1">
      <c r="A219" s="32">
        <v>902</v>
      </c>
      <c r="B219" s="293" t="str">
        <f>VLOOKUP(A219,[4]bd_lista!A:C,3,FALSE)</f>
        <v>Gobierno Autónomo Departamental de La Paz</v>
      </c>
      <c r="C219" s="294" t="e">
        <f>+VLOOKUP(A219,Contactos!$A$5:$E$535,6,FALSE)</f>
        <v>#REF!</v>
      </c>
      <c r="D219" s="61">
        <v>0</v>
      </c>
      <c r="E219" s="61">
        <v>0</v>
      </c>
      <c r="F219" s="61">
        <v>0</v>
      </c>
      <c r="G219" s="61">
        <v>0</v>
      </c>
      <c r="H219" s="61">
        <v>1003695.62</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v>0</v>
      </c>
      <c r="AR219" s="61">
        <f t="shared" si="3"/>
        <v>1003695.62</v>
      </c>
      <c r="AU219" s="33"/>
    </row>
    <row r="220" spans="1:47" ht="33" customHeight="1">
      <c r="A220" s="32">
        <v>903</v>
      </c>
      <c r="B220" s="293" t="str">
        <f>VLOOKUP(A220,[4]bd_lista!A:C,3,FALSE)</f>
        <v>Gobierno Autónomo Departamental de Cochabamba</v>
      </c>
      <c r="C220" s="294" t="e">
        <f>+VLOOKUP(A220,Contactos!$A$5:$E$535,6,FALSE)</f>
        <v>#REF!</v>
      </c>
      <c r="D220" s="61">
        <v>0</v>
      </c>
      <c r="E220" s="61">
        <v>0</v>
      </c>
      <c r="F220" s="61">
        <v>0</v>
      </c>
      <c r="G220" s="61">
        <v>0</v>
      </c>
      <c r="H220" s="61">
        <v>14821.57</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v>0</v>
      </c>
      <c r="AR220" s="61">
        <f t="shared" si="3"/>
        <v>14821.57</v>
      </c>
      <c r="AU220" s="33"/>
    </row>
    <row r="221" spans="1:47" ht="33" customHeight="1">
      <c r="A221" s="32">
        <v>904</v>
      </c>
      <c r="B221" s="293" t="str">
        <f>VLOOKUP(A221,[4]bd_lista!A:C,3,FALSE)</f>
        <v>Gobierno Autónomo Departamental de Oruro</v>
      </c>
      <c r="C221" s="294" t="e">
        <f>+VLOOKUP(A221,Contactos!$A$5:$E$535,6,FALSE)</f>
        <v>#REF!</v>
      </c>
      <c r="D221" s="61">
        <v>0</v>
      </c>
      <c r="E221" s="61">
        <v>0</v>
      </c>
      <c r="F221" s="61">
        <v>0</v>
      </c>
      <c r="G221" s="61">
        <v>0</v>
      </c>
      <c r="H221" s="61">
        <v>73534.239999999991</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v>0</v>
      </c>
      <c r="AR221" s="61">
        <f t="shared" si="3"/>
        <v>73534.239999999991</v>
      </c>
      <c r="AU221" s="33"/>
    </row>
    <row r="222" spans="1:47" ht="33" customHeight="1">
      <c r="A222" s="32">
        <v>905</v>
      </c>
      <c r="B222" s="293" t="str">
        <f>VLOOKUP(A222,[4]bd_lista!A:C,3,FALSE)</f>
        <v>Gobierno Autónomo Departamental de Potosí</v>
      </c>
      <c r="C222" s="294" t="e">
        <f>+VLOOKUP(A222,Contactos!$A$5:$E$535,6,FALSE)</f>
        <v>#REF!</v>
      </c>
      <c r="D222" s="61">
        <v>0</v>
      </c>
      <c r="E222" s="61">
        <v>0</v>
      </c>
      <c r="F222" s="61">
        <v>0</v>
      </c>
      <c r="G222" s="61">
        <v>0</v>
      </c>
      <c r="H222" s="61">
        <v>276.14</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v>0</v>
      </c>
      <c r="AR222" s="61">
        <f t="shared" si="3"/>
        <v>276.14</v>
      </c>
      <c r="AU222" s="33"/>
    </row>
    <row r="223" spans="1:47" ht="33" customHeight="1">
      <c r="A223" s="32">
        <v>906</v>
      </c>
      <c r="B223" s="293" t="str">
        <f>VLOOKUP(A223,[4]bd_lista!A:C,3,FALSE)</f>
        <v>Gobierno Autónomo Departamental de Tarija</v>
      </c>
      <c r="C223" s="294" t="e">
        <f>+VLOOKUP(A223,Contactos!$A$5:$E$535,6,FALSE)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v>0</v>
      </c>
      <c r="AR223" s="61">
        <f t="shared" si="3"/>
        <v>0</v>
      </c>
      <c r="AU223" s="33"/>
    </row>
    <row r="224" spans="1:47" ht="33" customHeight="1">
      <c r="A224" s="32">
        <v>907</v>
      </c>
      <c r="B224" s="293" t="str">
        <f>VLOOKUP(A224,[4]bd_lista!A:C,3,FALSE)</f>
        <v>Gobierno Autónomo Departamental de Santa Cruz</v>
      </c>
      <c r="C224" s="294" t="e">
        <f>+VLOOKUP(A224,Contactos!$A$5:$E$535,6,FALSE)</f>
        <v>#REF!</v>
      </c>
      <c r="D224" s="61">
        <v>0</v>
      </c>
      <c r="E224" s="61">
        <v>0</v>
      </c>
      <c r="F224" s="61">
        <v>0</v>
      </c>
      <c r="G224" s="61">
        <v>0</v>
      </c>
      <c r="H224" s="61">
        <v>285.47000000000003</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v>0</v>
      </c>
      <c r="AR224" s="61">
        <f t="shared" si="3"/>
        <v>285.47000000000003</v>
      </c>
      <c r="AU224" s="33"/>
    </row>
    <row r="225" spans="1:47" ht="33" customHeight="1">
      <c r="A225" s="32">
        <v>908</v>
      </c>
      <c r="B225" s="293" t="str">
        <f>VLOOKUP(A225,[4]bd_lista!A:C,3,FALSE)</f>
        <v>Gobierno Autónomo Departamental del Beni</v>
      </c>
      <c r="C225" s="294" t="e">
        <f>+VLOOKUP(A225,Contactos!$A$5:$E$535,6,FALSE)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v>0</v>
      </c>
      <c r="AR225" s="61">
        <f t="shared" si="3"/>
        <v>0</v>
      </c>
      <c r="AU225" s="33"/>
    </row>
    <row r="226" spans="1:47" ht="33" customHeight="1">
      <c r="A226" s="32">
        <v>909</v>
      </c>
      <c r="B226" s="293" t="str">
        <f>VLOOKUP(A226,[4]bd_lista!A:C,3,FALSE)</f>
        <v>Gobierno Autónomo Departamental de Pando</v>
      </c>
      <c r="C226" s="294" t="e">
        <f>+VLOOKUP(A226,Contactos!$A$5:$E$535,6,FALSE)</f>
        <v>#REF!</v>
      </c>
      <c r="D226" s="61">
        <v>0</v>
      </c>
      <c r="E226" s="61">
        <v>0</v>
      </c>
      <c r="F226" s="61">
        <v>0</v>
      </c>
      <c r="G226" s="61">
        <v>0</v>
      </c>
      <c r="H226" s="61">
        <v>88.61</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v>0</v>
      </c>
      <c r="AR226" s="61">
        <f t="shared" si="3"/>
        <v>88.61</v>
      </c>
      <c r="AU226" s="33"/>
    </row>
    <row r="227" spans="1:47" ht="33" customHeight="1">
      <c r="A227" s="32">
        <v>951</v>
      </c>
      <c r="B227" s="293" t="str">
        <f>VLOOKUP(A227,[4]bd_lista!A:C,3,FALSE)</f>
        <v>Banco Central de Bolivia</v>
      </c>
      <c r="C227" s="294" t="e">
        <f>+VLOOKUP(A227,Contactos!$A$5:$E$535,6,FALSE)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705880771.17999995</v>
      </c>
      <c r="AG227" s="61">
        <v>0</v>
      </c>
      <c r="AH227" s="61">
        <v>0</v>
      </c>
      <c r="AI227" s="61">
        <v>0</v>
      </c>
      <c r="AJ227" s="61">
        <v>0</v>
      </c>
      <c r="AK227" s="61">
        <v>0</v>
      </c>
      <c r="AL227" s="61">
        <v>0</v>
      </c>
      <c r="AM227" s="61">
        <v>0</v>
      </c>
      <c r="AN227" s="61">
        <v>0</v>
      </c>
      <c r="AO227" s="61">
        <v>0</v>
      </c>
      <c r="AP227" s="61">
        <v>0</v>
      </c>
      <c r="AQ227" s="61">
        <v>0</v>
      </c>
      <c r="AR227" s="61">
        <f t="shared" si="3"/>
        <v>705880771.17999995</v>
      </c>
      <c r="AU227" s="33"/>
    </row>
    <row r="228" spans="1:47" ht="33" customHeight="1">
      <c r="A228" s="32">
        <v>1101</v>
      </c>
      <c r="B228" s="293" t="str">
        <f>VLOOKUP(A228,[4]bd_lista!A:C,3,FALSE)</f>
        <v>Gobierno Autónomo Municipal de Sucre</v>
      </c>
      <c r="C228" s="294" t="e">
        <f>+VLOOKUP(A228,Contactos!$A$5:$E$535,6,FALSE)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v>0</v>
      </c>
      <c r="AR228" s="61">
        <f t="shared" si="3"/>
        <v>0</v>
      </c>
      <c r="AU228" s="33"/>
    </row>
    <row r="229" spans="1:47" ht="33" customHeight="1">
      <c r="A229" s="32">
        <v>1102</v>
      </c>
      <c r="B229" s="293" t="str">
        <f>VLOOKUP(A229,[4]bd_lista!A:C,3,FALSE)</f>
        <v>Gobierno Autónomo Municipal de Yotala</v>
      </c>
      <c r="C229" s="294" t="e">
        <f>+VLOOKUP(A229,Contactos!$A$5:$E$535,6,FALSE)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v>0</v>
      </c>
      <c r="AR229" s="61">
        <f t="shared" si="3"/>
        <v>0</v>
      </c>
      <c r="AU229" s="33"/>
    </row>
    <row r="230" spans="1:47" ht="33" customHeight="1">
      <c r="A230" s="32">
        <v>1103</v>
      </c>
      <c r="B230" s="293" t="str">
        <f>VLOOKUP(A230,[4]bd_lista!A:C,3,FALSE)</f>
        <v>Gobierno Autónomo Municipal de Poroma</v>
      </c>
      <c r="C230" s="294" t="e">
        <f>+VLOOKUP(A230,Contactos!$A$5:$E$535,6,FALSE)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v>0</v>
      </c>
      <c r="AR230" s="61">
        <f t="shared" si="3"/>
        <v>0</v>
      </c>
      <c r="AU230" s="33"/>
    </row>
    <row r="231" spans="1:47" ht="33" customHeight="1">
      <c r="A231" s="32">
        <v>1104</v>
      </c>
      <c r="B231" s="293" t="str">
        <f>VLOOKUP(A231,[4]bd_lista!A:C,3,FALSE)</f>
        <v>Gobierno Autónomo Municipal de Villa Azurduy</v>
      </c>
      <c r="C231" s="294" t="e">
        <f>+VLOOKUP(A231,Contactos!$A$5:$E$535,6,FALSE)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v>0</v>
      </c>
      <c r="AR231" s="61">
        <f t="shared" si="3"/>
        <v>0</v>
      </c>
      <c r="AU231" s="33"/>
    </row>
    <row r="232" spans="1:47" ht="33" customHeight="1">
      <c r="A232" s="32">
        <v>1105</v>
      </c>
      <c r="B232" s="293" t="str">
        <f>VLOOKUP(A232,[4]bd_lista!A:C,3,FALSE)</f>
        <v>Gobierno Autónomo Municipal de Tarvita (Villa Orías)</v>
      </c>
      <c r="C232" s="294" t="e">
        <f>+VLOOKUP(A232,Contactos!$A$5:$E$535,6,FALSE)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v>0</v>
      </c>
      <c r="AR232" s="61">
        <f t="shared" si="3"/>
        <v>0</v>
      </c>
      <c r="AU232" s="33"/>
    </row>
    <row r="233" spans="1:47" ht="33" customHeight="1">
      <c r="A233" s="32">
        <v>1106</v>
      </c>
      <c r="B233" s="293" t="str">
        <f>VLOOKUP(A233,[4]bd_lista!A:C,3,FALSE)</f>
        <v>Gobierno Autónomo Municipal de Villa Zudañez (Tacopaya)</v>
      </c>
      <c r="C233" s="294" t="e">
        <f>+VLOOKUP(A233,Contactos!$A$5:$E$535,6,FALSE)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v>0</v>
      </c>
      <c r="AR233" s="61">
        <f t="shared" si="3"/>
        <v>0</v>
      </c>
      <c r="AU233" s="33"/>
    </row>
    <row r="234" spans="1:47" ht="33" customHeight="1">
      <c r="A234" s="32">
        <v>1107</v>
      </c>
      <c r="B234" s="293" t="str">
        <f>VLOOKUP(A234,[4]bd_lista!A:C,3,FALSE)</f>
        <v>Gobierno Autónomo Municipal de Presto</v>
      </c>
      <c r="C234" s="294" t="e">
        <f>+VLOOKUP(A234,Contactos!$A$5:$E$535,6,FALSE)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v>0</v>
      </c>
      <c r="AR234" s="61">
        <f t="shared" si="3"/>
        <v>0</v>
      </c>
      <c r="AU234" s="33"/>
    </row>
    <row r="235" spans="1:47" ht="33" customHeight="1">
      <c r="A235" s="32">
        <v>1108</v>
      </c>
      <c r="B235" s="293" t="str">
        <f>VLOOKUP(A235,[4]bd_lista!A:C,3,FALSE)</f>
        <v>Gobierno Autónomo Municipal de Villa Mojocoya</v>
      </c>
      <c r="C235" s="294" t="e">
        <f>+VLOOKUP(A235,Contactos!$A$5:$E$535,6,FALSE)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v>0</v>
      </c>
      <c r="AR235" s="61">
        <f t="shared" si="3"/>
        <v>0</v>
      </c>
      <c r="AU235" s="33"/>
    </row>
    <row r="236" spans="1:47" ht="33" customHeight="1">
      <c r="A236" s="32">
        <v>1109</v>
      </c>
      <c r="B236" s="293" t="str">
        <f>VLOOKUP(A236,[4]bd_lista!A:C,3,FALSE)</f>
        <v>Gobierno Autónomo Municipal de Icla</v>
      </c>
      <c r="C236" s="294" t="e">
        <f>+VLOOKUP(A236,Contactos!$A$5:$E$535,6,FALSE)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v>0</v>
      </c>
      <c r="AR236" s="61">
        <f t="shared" si="3"/>
        <v>0</v>
      </c>
      <c r="AU236" s="33"/>
    </row>
    <row r="237" spans="1:47" ht="33" customHeight="1">
      <c r="A237" s="32">
        <v>1110</v>
      </c>
      <c r="B237" s="293" t="str">
        <f>VLOOKUP(A237,[4]bd_lista!A:C,3,FALSE)</f>
        <v>Gobierno Autónomo Municipal de Padilla</v>
      </c>
      <c r="C237" s="294" t="e">
        <f>+VLOOKUP(A237,Contactos!$A$5:$E$535,6,FALSE)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v>0</v>
      </c>
      <c r="AR237" s="61">
        <f t="shared" si="3"/>
        <v>0</v>
      </c>
      <c r="AU237" s="33"/>
    </row>
    <row r="238" spans="1:47" ht="33" customHeight="1">
      <c r="A238" s="32">
        <v>1111</v>
      </c>
      <c r="B238" s="293" t="str">
        <f>VLOOKUP(A238,[4]bd_lista!A:C,3,FALSE)</f>
        <v>Gobierno Autónomo Municipal de Tomina</v>
      </c>
      <c r="C238" s="294" t="e">
        <f>+VLOOKUP(A238,Contactos!$A$5:$E$535,6,FALSE)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v>0</v>
      </c>
      <c r="AR238" s="61">
        <f t="shared" si="3"/>
        <v>0</v>
      </c>
      <c r="AU238" s="33"/>
    </row>
    <row r="239" spans="1:47" ht="33" customHeight="1">
      <c r="A239" s="32">
        <v>1112</v>
      </c>
      <c r="B239" s="293" t="str">
        <f>VLOOKUP(A239,[4]bd_lista!A:C,3,FALSE)</f>
        <v>Gobierno Autónomo Municipal de Sopachuy</v>
      </c>
      <c r="C239" s="294" t="e">
        <f>+VLOOKUP(A239,Contactos!$A$5:$E$535,6,FALSE)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v>0</v>
      </c>
      <c r="AR239" s="61">
        <f t="shared" si="3"/>
        <v>0</v>
      </c>
      <c r="AU239" s="33"/>
    </row>
    <row r="240" spans="1:47" ht="33" customHeight="1">
      <c r="A240" s="32">
        <v>1113</v>
      </c>
      <c r="B240" s="293" t="str">
        <f>VLOOKUP(A240,[4]bd_lista!A:C,3,FALSE)</f>
        <v>Gobierno Autónomo Municipal de Villa Alcalá</v>
      </c>
      <c r="C240" s="294" t="e">
        <f>+VLOOKUP(A240,Contactos!$A$5:$E$535,6,FALSE)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f t="shared" si="3"/>
        <v>0</v>
      </c>
      <c r="AU240" s="33"/>
    </row>
    <row r="241" spans="1:47" ht="33" customHeight="1">
      <c r="A241" s="32">
        <v>1114</v>
      </c>
      <c r="B241" s="293" t="str">
        <f>VLOOKUP(A241,[4]bd_lista!A:C,3,FALSE)</f>
        <v>Gobierno Autónomo Municipal de El Villar</v>
      </c>
      <c r="C241" s="294" t="e">
        <f>+VLOOKUP(A241,Contactos!$A$5:$E$535,6,FALSE)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v>0</v>
      </c>
      <c r="AR241" s="61">
        <f t="shared" si="3"/>
        <v>0</v>
      </c>
      <c r="AU241" s="33"/>
    </row>
    <row r="242" spans="1:47" ht="33" customHeight="1">
      <c r="A242" s="32">
        <v>1115</v>
      </c>
      <c r="B242" s="293" t="str">
        <f>VLOOKUP(A242,[4]bd_lista!A:C,3,FALSE)</f>
        <v>Gobierno Autónomo Municipal de Monteagudo</v>
      </c>
      <c r="C242" s="294" t="e">
        <f>+VLOOKUP(A242,Contactos!$A$5:$E$535,6,FALSE)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f t="shared" si="3"/>
        <v>0</v>
      </c>
      <c r="AU242" s="33"/>
    </row>
    <row r="243" spans="1:47" ht="33" customHeight="1">
      <c r="A243" s="32">
        <v>1116</v>
      </c>
      <c r="B243" s="293" t="str">
        <f>VLOOKUP(A243,[4]bd_lista!A:C,3,FALSE)</f>
        <v>Gobierno Autónomo Municipal de San Pablo de Huacareta</v>
      </c>
      <c r="C243" s="294" t="e">
        <f>+VLOOKUP(A243,Contactos!$A$5:$E$535,6,FALSE)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v>0</v>
      </c>
      <c r="AR243" s="61">
        <f t="shared" si="3"/>
        <v>0</v>
      </c>
      <c r="AU243" s="33"/>
    </row>
    <row r="244" spans="1:47" ht="33" customHeight="1">
      <c r="A244" s="32">
        <v>1117</v>
      </c>
      <c r="B244" s="293" t="str">
        <f>VLOOKUP(A244,[4]bd_lista!A:C,3,FALSE)</f>
        <v>Gobierno Autónomo Municipal de Tarabuco</v>
      </c>
      <c r="C244" s="294" t="e">
        <f>+VLOOKUP(A244,Contactos!$A$5:$E$535,6,FALSE)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v>0</v>
      </c>
      <c r="AR244" s="61">
        <f t="shared" si="3"/>
        <v>0</v>
      </c>
      <c r="AU244" s="33"/>
    </row>
    <row r="245" spans="1:47" ht="33" customHeight="1">
      <c r="A245" s="32">
        <v>1118</v>
      </c>
      <c r="B245" s="293" t="str">
        <f>VLOOKUP(A245,[4]bd_lista!A:C,3,FALSE)</f>
        <v>Gobierno Autónomo Municipal de Yamparáez</v>
      </c>
      <c r="C245" s="294" t="e">
        <f>+VLOOKUP(A245,Contactos!$A$5:$E$535,6,FALSE)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v>0</v>
      </c>
      <c r="AR245" s="61">
        <f t="shared" si="3"/>
        <v>0</v>
      </c>
      <c r="AU245" s="33"/>
    </row>
    <row r="246" spans="1:47" ht="33" customHeight="1">
      <c r="A246" s="32">
        <v>1119</v>
      </c>
      <c r="B246" s="293" t="str">
        <f>VLOOKUP(A246,[4]bd_lista!A:C,3,FALSE)</f>
        <v>Gobierno Autónomo Municipal de Camargo</v>
      </c>
      <c r="C246" s="294" t="e">
        <f>+VLOOKUP(A246,Contactos!$A$5:$E$535,6,FALSE)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f t="shared" si="3"/>
        <v>0</v>
      </c>
      <c r="AU246" s="33"/>
    </row>
    <row r="247" spans="1:47" ht="33" customHeight="1">
      <c r="A247" s="32">
        <v>1120</v>
      </c>
      <c r="B247" s="293" t="str">
        <f>VLOOKUP(A247,[4]bd_lista!A:C,3,FALSE)</f>
        <v>Gobierno Autónomo Municipal de San Lucas</v>
      </c>
      <c r="C247" s="294" t="e">
        <f>+VLOOKUP(A247,Contactos!$A$5:$E$535,6,FALSE)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v>0</v>
      </c>
      <c r="AR247" s="61">
        <f t="shared" si="3"/>
        <v>0</v>
      </c>
      <c r="AU247" s="33"/>
    </row>
    <row r="248" spans="1:47" ht="33" customHeight="1">
      <c r="A248" s="32">
        <v>1121</v>
      </c>
      <c r="B248" s="293" t="str">
        <f>VLOOKUP(A248,[4]bd_lista!A:C,3,FALSE)</f>
        <v>Gobierno Autónomo Municipal de Incahuasi</v>
      </c>
      <c r="C248" s="294" t="e">
        <f>+VLOOKUP(A248,Contactos!$A$5:$E$535,6,FALSE)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v>0</v>
      </c>
      <c r="AR248" s="61">
        <f t="shared" si="3"/>
        <v>0</v>
      </c>
      <c r="AU248" s="33"/>
    </row>
    <row r="249" spans="1:47" ht="33" customHeight="1">
      <c r="A249" s="32">
        <v>1122</v>
      </c>
      <c r="B249" s="293" t="str">
        <f>VLOOKUP(A249,[4]bd_lista!A:C,3,FALSE)</f>
        <v>Gobierno Autónomo Municipal de Villa Serrano</v>
      </c>
      <c r="C249" s="294" t="e">
        <f>+VLOOKUP(A249,Contactos!$A$5:$E$535,6,FALSE)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v>0</v>
      </c>
      <c r="AR249" s="61">
        <f t="shared" si="3"/>
        <v>0</v>
      </c>
      <c r="AU249" s="33"/>
    </row>
    <row r="250" spans="1:47" ht="33" customHeight="1">
      <c r="A250" s="32">
        <v>1123</v>
      </c>
      <c r="B250" s="293" t="str">
        <f>VLOOKUP(A250,[4]bd_lista!A:C,3,FALSE)</f>
        <v>Gobierno Autónomo Municipal de Camataqui (Villa Abecia)</v>
      </c>
      <c r="C250" s="294" t="e">
        <f>+VLOOKUP(A250,Contactos!$A$5:$E$535,6,FALSE)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f t="shared" si="3"/>
        <v>0</v>
      </c>
      <c r="AU250" s="33"/>
    </row>
    <row r="251" spans="1:47" ht="33" customHeight="1">
      <c r="A251" s="32">
        <v>1124</v>
      </c>
      <c r="B251" s="293" t="str">
        <f>VLOOKUP(A251,[4]bd_lista!A:C,3,FALSE)</f>
        <v>Gobierno Autónomo Municipal de Culpina</v>
      </c>
      <c r="C251" s="294" t="e">
        <f>+VLOOKUP(A251,Contactos!$A$5:$E$535,6,FALSE)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v>0</v>
      </c>
      <c r="AR251" s="61">
        <f t="shared" si="3"/>
        <v>0</v>
      </c>
      <c r="AU251" s="33"/>
    </row>
    <row r="252" spans="1:47" ht="33" customHeight="1">
      <c r="A252" s="32">
        <v>1125</v>
      </c>
      <c r="B252" s="293" t="str">
        <f>VLOOKUP(A252,[4]bd_lista!A:C,3,FALSE)</f>
        <v>Gobierno Autónomo Municipal de Las Carreras</v>
      </c>
      <c r="C252" s="294" t="e">
        <f>+VLOOKUP(A252,Contactos!$A$5:$E$535,6,FALSE)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f t="shared" si="3"/>
        <v>0</v>
      </c>
      <c r="AU252" s="33"/>
    </row>
    <row r="253" spans="1:47" ht="33" customHeight="1">
      <c r="A253" s="32">
        <v>1126</v>
      </c>
      <c r="B253" s="293" t="str">
        <f>VLOOKUP(A253,[4]bd_lista!A:C,3,FALSE)</f>
        <v>Gobierno Autónomo Municipal de Villa Vaca Guzmán</v>
      </c>
      <c r="C253" s="294" t="e">
        <f>+VLOOKUP(A253,Contactos!$A$5:$E$535,6,FALSE)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v>0</v>
      </c>
      <c r="AR253" s="61">
        <f t="shared" si="3"/>
        <v>0</v>
      </c>
      <c r="AU253" s="33"/>
    </row>
    <row r="254" spans="1:47" ht="33" customHeight="1">
      <c r="A254" s="32">
        <v>1127</v>
      </c>
      <c r="B254" s="293" t="str">
        <f>VLOOKUP(A254,[4]bd_lista!A:C,3,FALSE)</f>
        <v>Gobierno Autónomo Municipal de Villa de Huacaya</v>
      </c>
      <c r="C254" s="294" t="e">
        <f>+VLOOKUP(A254,Contactos!$A$5:$E$535,6,FALSE)</f>
        <v>#N/A</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v>0</v>
      </c>
      <c r="AR254" s="61">
        <f t="shared" si="3"/>
        <v>0</v>
      </c>
      <c r="AU254" s="33"/>
    </row>
    <row r="255" spans="1:47" ht="33" customHeight="1">
      <c r="A255" s="32">
        <v>1128</v>
      </c>
      <c r="B255" s="293" t="str">
        <f>VLOOKUP(A255,[4]bd_lista!A:C,3,FALSE)</f>
        <v>Gobierno Autónomo Municipal de Machareti</v>
      </c>
      <c r="C255" s="294" t="e">
        <f>+VLOOKUP(A255,Contactos!$A$5:$E$535,6,FALSE)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v>0</v>
      </c>
      <c r="AR255" s="61">
        <f t="shared" si="3"/>
        <v>0</v>
      </c>
      <c r="AU255" s="33"/>
    </row>
    <row r="256" spans="1:47" ht="33" customHeight="1">
      <c r="A256" s="32">
        <v>1129</v>
      </c>
      <c r="B256" s="293" t="str">
        <f>VLOOKUP(A256,[4]bd_lista!A:C,3,FALSE)</f>
        <v>Gobierno Autónomo Municipal de Villa Charcas</v>
      </c>
      <c r="C256" s="294" t="e">
        <f>+VLOOKUP(A256,Contactos!$A$5:$E$535,6,FALSE)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f t="shared" si="3"/>
        <v>0</v>
      </c>
      <c r="AU256" s="33"/>
    </row>
    <row r="257" spans="1:47" ht="33" customHeight="1">
      <c r="A257" s="32">
        <v>1201</v>
      </c>
      <c r="B257" s="293" t="str">
        <f>VLOOKUP(A257,[4]bd_lista!A:C,3,FALSE)</f>
        <v>Gobierno Autónomo Municipal de La Paz</v>
      </c>
      <c r="C257" s="294" t="e">
        <f>+VLOOKUP(A257,Contactos!$A$5:$E$535,6,FALSE)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f t="shared" si="3"/>
        <v>0</v>
      </c>
      <c r="AU257" s="33"/>
    </row>
    <row r="258" spans="1:47" ht="33" customHeight="1">
      <c r="A258" s="32">
        <v>1202</v>
      </c>
      <c r="B258" s="293" t="str">
        <f>VLOOKUP(A258,[4]bd_lista!A:C,3,FALSE)</f>
        <v>Gobierno Autónomo Municipal de Palca</v>
      </c>
      <c r="C258" s="294" t="e">
        <f>+VLOOKUP(A258,Contactos!$A$5:$E$535,6,FALSE)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f t="shared" si="3"/>
        <v>0</v>
      </c>
      <c r="AU258" s="33"/>
    </row>
    <row r="259" spans="1:47" ht="33" customHeight="1">
      <c r="A259" s="32">
        <v>1203</v>
      </c>
      <c r="B259" s="293" t="str">
        <f>VLOOKUP(A259,[4]bd_lista!A:C,3,FALSE)</f>
        <v>Gobierno Autónomo Municipal de Mecapaca</v>
      </c>
      <c r="C259" s="294" t="e">
        <f>+VLOOKUP(A259,Contactos!$A$5:$E$535,6,FALSE)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v>0</v>
      </c>
      <c r="AR259" s="61">
        <f t="shared" si="3"/>
        <v>0</v>
      </c>
      <c r="AU259" s="33"/>
    </row>
    <row r="260" spans="1:47" ht="33" customHeight="1">
      <c r="A260" s="32">
        <v>1204</v>
      </c>
      <c r="B260" s="293" t="str">
        <f>VLOOKUP(A260,[4]bd_lista!A:C,3,FALSE)</f>
        <v>Gobierno Autónomo Municipal de Achocalla</v>
      </c>
      <c r="C260" s="294" t="e">
        <f>+VLOOKUP(A260,Contactos!$A$5:$E$535,6,FALSE)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f t="shared" si="3"/>
        <v>0</v>
      </c>
      <c r="AU260" s="33"/>
    </row>
    <row r="261" spans="1:47" ht="33" customHeight="1">
      <c r="A261" s="32">
        <v>1205</v>
      </c>
      <c r="B261" s="293" t="str">
        <f>VLOOKUP(A261,[4]bd_lista!A:C,3,FALSE)</f>
        <v>Gobierno Autónomo Municipal de El Alto de La Paz</v>
      </c>
      <c r="C261" s="294" t="e">
        <f>+VLOOKUP(A261,Contactos!$A$5:$E$535,6,FALSE)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v>0</v>
      </c>
      <c r="AR261" s="61">
        <f t="shared" si="3"/>
        <v>0</v>
      </c>
      <c r="AU261" s="33"/>
    </row>
    <row r="262" spans="1:47" ht="33" customHeight="1">
      <c r="A262" s="32">
        <v>1206</v>
      </c>
      <c r="B262" s="293" t="str">
        <f>VLOOKUP(A262,[4]bd_lista!A:C,3,FALSE)</f>
        <v>Gobierno Autónomo Municipal de Viacha</v>
      </c>
      <c r="C262" s="294" t="e">
        <f>+VLOOKUP(A262,Contactos!$A$5:$E$535,6,FALSE)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v>0</v>
      </c>
      <c r="AR262" s="61">
        <f t="shared" si="3"/>
        <v>0</v>
      </c>
      <c r="AU262" s="33"/>
    </row>
    <row r="263" spans="1:47" ht="33" customHeight="1">
      <c r="A263" s="32">
        <v>1207</v>
      </c>
      <c r="B263" s="293" t="str">
        <f>VLOOKUP(A263,[4]bd_lista!A:C,3,FALSE)</f>
        <v>Gobierno Autónomo Municipal de Guaqui</v>
      </c>
      <c r="C263" s="294" t="e">
        <f>+VLOOKUP(A263,Contactos!$A$5:$E$535,6,FALSE)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f t="shared" si="3"/>
        <v>0</v>
      </c>
      <c r="AU263" s="33"/>
    </row>
    <row r="264" spans="1:47" ht="33" customHeight="1">
      <c r="A264" s="32">
        <v>1208</v>
      </c>
      <c r="B264" s="293" t="str">
        <f>VLOOKUP(A264,[4]bd_lista!A:C,3,FALSE)</f>
        <v>Gobierno Autónomo Municipal de Tiahuanacu</v>
      </c>
      <c r="C264" s="294" t="e">
        <f>+VLOOKUP(A264,Contactos!$A$5:$E$535,6,FALSE)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f t="shared" si="3"/>
        <v>0</v>
      </c>
      <c r="AU264" s="33"/>
    </row>
    <row r="265" spans="1:47" ht="33" customHeight="1">
      <c r="A265" s="32">
        <v>1209</v>
      </c>
      <c r="B265" s="293" t="str">
        <f>VLOOKUP(A265,[4]bd_lista!A:C,3,FALSE)</f>
        <v>Gobierno Autónomo Municipal de Desaguadero</v>
      </c>
      <c r="C265" s="294" t="e">
        <f>+VLOOKUP(A265,Contactos!$A$5:$E$535,6,FALSE)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v>0</v>
      </c>
      <c r="AR265" s="61">
        <f t="shared" si="3"/>
        <v>0</v>
      </c>
      <c r="AU265" s="33"/>
    </row>
    <row r="266" spans="1:47" ht="33" customHeight="1">
      <c r="A266" s="32">
        <v>1210</v>
      </c>
      <c r="B266" s="293" t="str">
        <f>VLOOKUP(A266,[4]bd_lista!A:C,3,FALSE)</f>
        <v>Gobierno Autónomo Municipal de Caranavi</v>
      </c>
      <c r="C266" s="294" t="e">
        <f>+VLOOKUP(A266,Contactos!$A$5:$E$535,6,FALSE)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v>0</v>
      </c>
      <c r="AR266" s="61">
        <f t="shared" si="3"/>
        <v>0</v>
      </c>
      <c r="AU266" s="33"/>
    </row>
    <row r="267" spans="1:47" ht="33" customHeight="1">
      <c r="A267" s="32">
        <v>1211</v>
      </c>
      <c r="B267" s="293" t="str">
        <f>VLOOKUP(A267,[4]bd_lista!A:C,3,FALSE)</f>
        <v>Gobierno Autónomo Municipal de Sica Sica (Villa Aroma)</v>
      </c>
      <c r="C267" s="294" t="e">
        <f>+VLOOKUP(A267,Contactos!$A$5:$E$535,6,FALSE)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v>0</v>
      </c>
      <c r="AR267" s="61">
        <f t="shared" si="3"/>
        <v>0</v>
      </c>
      <c r="AU267" s="33"/>
    </row>
    <row r="268" spans="1:47" ht="33" customHeight="1">
      <c r="A268" s="32">
        <v>1212</v>
      </c>
      <c r="B268" s="293" t="str">
        <f>VLOOKUP(A268,[4]bd_lista!A:C,3,FALSE)</f>
        <v>Gobierno Autónomo Municipal de Umala</v>
      </c>
      <c r="C268" s="294" t="e">
        <f>+VLOOKUP(A268,Contactos!$A$5:$E$535,6,FALSE)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v>0</v>
      </c>
      <c r="AR268" s="61">
        <f t="shared" si="3"/>
        <v>0</v>
      </c>
      <c r="AU268" s="33"/>
    </row>
    <row r="269" spans="1:47" ht="33" customHeight="1">
      <c r="A269" s="32">
        <v>1213</v>
      </c>
      <c r="B269" s="293" t="str">
        <f>VLOOKUP(A269,[4]bd_lista!A:C,3,FALSE)</f>
        <v>Gobierno Autónomo Municipal de Ayo Ayo</v>
      </c>
      <c r="C269" s="294" t="e">
        <f>+VLOOKUP(A269,Contactos!$A$5:$E$535,6,FALSE)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v>0</v>
      </c>
      <c r="AR269" s="61">
        <f t="shared" si="3"/>
        <v>0</v>
      </c>
      <c r="AU269" s="33"/>
    </row>
    <row r="270" spans="1:47" ht="33" customHeight="1">
      <c r="A270" s="32">
        <v>1214</v>
      </c>
      <c r="B270" s="293" t="str">
        <f>VLOOKUP(A270,[4]bd_lista!A:C,3,FALSE)</f>
        <v>Gobierno Autónomo Municipal de Calamarca</v>
      </c>
      <c r="C270" s="294" t="e">
        <f>+VLOOKUP(A270,Contactos!$A$5:$E$535,6,FALSE)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v>0</v>
      </c>
      <c r="AR270" s="61">
        <f t="shared" si="3"/>
        <v>0</v>
      </c>
      <c r="AU270" s="33"/>
    </row>
    <row r="271" spans="1:47" ht="33" customHeight="1">
      <c r="A271" s="32">
        <v>1215</v>
      </c>
      <c r="B271" s="293" t="str">
        <f>VLOOKUP(A271,[4]bd_lista!A:C,3,FALSE)</f>
        <v>Gobierno Autónomo Municipal de Patacamaya</v>
      </c>
      <c r="C271" s="294" t="e">
        <f>+VLOOKUP(A271,Contactos!$A$5:$E$535,6,FALSE)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v>0</v>
      </c>
      <c r="AR271" s="61">
        <f t="shared" si="3"/>
        <v>0</v>
      </c>
      <c r="AU271" s="33"/>
    </row>
    <row r="272" spans="1:47" ht="33" customHeight="1">
      <c r="A272" s="32">
        <v>1216</v>
      </c>
      <c r="B272" s="293" t="str">
        <f>VLOOKUP(A272,[4]bd_lista!A:C,3,FALSE)</f>
        <v>Gobierno Autónomo Municipal de Colquencha</v>
      </c>
      <c r="C272" s="294" t="e">
        <f>+VLOOKUP(A272,Contactos!$A$5:$E$535,6,FALSE)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v>0</v>
      </c>
      <c r="AR272" s="61">
        <f t="shared" si="3"/>
        <v>0</v>
      </c>
      <c r="AU272" s="33"/>
    </row>
    <row r="273" spans="1:47" ht="33" customHeight="1">
      <c r="A273" s="32">
        <v>1217</v>
      </c>
      <c r="B273" s="293" t="str">
        <f>VLOOKUP(A273,[4]bd_lista!A:C,3,FALSE)</f>
        <v>Gobierno Autónomo Municipal de Collana</v>
      </c>
      <c r="C273" s="294" t="e">
        <f>+VLOOKUP(A273,Contactos!$A$5:$E$535,6,FALSE)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f t="shared" ref="AR273:AR336" si="4">SUM(D273:AQ273)</f>
        <v>0</v>
      </c>
      <c r="AU273" s="33"/>
    </row>
    <row r="274" spans="1:47" ht="33" customHeight="1">
      <c r="A274" s="32">
        <v>1218</v>
      </c>
      <c r="B274" s="293" t="str">
        <f>VLOOKUP(A274,[4]bd_lista!A:C,3,FALSE)</f>
        <v>Gobierno Autónomo Municipal de Inquisivi</v>
      </c>
      <c r="C274" s="294" t="e">
        <f>+VLOOKUP(A274,Contactos!$A$5:$E$535,6,FALSE)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v>0</v>
      </c>
      <c r="AR274" s="61">
        <f t="shared" si="4"/>
        <v>0</v>
      </c>
      <c r="AU274" s="33"/>
    </row>
    <row r="275" spans="1:47" ht="33" customHeight="1">
      <c r="A275" s="32">
        <v>1219</v>
      </c>
      <c r="B275" s="293" t="str">
        <f>VLOOKUP(A275,[4]bd_lista!A:C,3,FALSE)</f>
        <v>Gobierno Autónomo Municipal de Quime</v>
      </c>
      <c r="C275" s="294" t="e">
        <f>+VLOOKUP(A275,Contactos!$A$5:$E$535,6,FALSE)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v>0</v>
      </c>
      <c r="AR275" s="61">
        <f t="shared" si="4"/>
        <v>0</v>
      </c>
      <c r="AU275" s="33"/>
    </row>
    <row r="276" spans="1:47" ht="33" customHeight="1">
      <c r="A276" s="32">
        <v>1220</v>
      </c>
      <c r="B276" s="293" t="str">
        <f>VLOOKUP(A276,[4]bd_lista!A:C,3,FALSE)</f>
        <v>Gobierno Autónomo Municipal de Cajuata</v>
      </c>
      <c r="C276" s="294" t="e">
        <f>+VLOOKUP(A276,Contactos!$A$5:$E$535,6,FALSE)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f t="shared" si="4"/>
        <v>0</v>
      </c>
      <c r="AU276" s="33"/>
    </row>
    <row r="277" spans="1:47" ht="33" customHeight="1">
      <c r="A277" s="32">
        <v>1221</v>
      </c>
      <c r="B277" s="293" t="str">
        <f>VLOOKUP(A277,[4]bd_lista!A:C,3,FALSE)</f>
        <v>Gobierno Autónomo Municipal de Colquiri</v>
      </c>
      <c r="C277" s="294" t="e">
        <f>+VLOOKUP(A277,Contactos!$A$5:$E$535,6,FALSE)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v>0</v>
      </c>
      <c r="AR277" s="61">
        <f t="shared" si="4"/>
        <v>0</v>
      </c>
      <c r="AU277" s="33"/>
    </row>
    <row r="278" spans="1:47" ht="33" customHeight="1">
      <c r="A278" s="32">
        <v>1222</v>
      </c>
      <c r="B278" s="293" t="str">
        <f>VLOOKUP(A278,[4]bd_lista!A:C,3,FALSE)</f>
        <v>Gobierno Autónomo Municipal de Ichoca</v>
      </c>
      <c r="C278" s="294" t="e">
        <f>+VLOOKUP(A278,Contactos!$A$5:$E$535,6,FALSE)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v>0</v>
      </c>
      <c r="AR278" s="61">
        <f t="shared" si="4"/>
        <v>0</v>
      </c>
      <c r="AU278" s="33"/>
    </row>
    <row r="279" spans="1:47" ht="33" customHeight="1">
      <c r="A279" s="32">
        <v>1223</v>
      </c>
      <c r="B279" s="293" t="str">
        <f>VLOOKUP(A279,[4]bd_lista!A:C,3,FALSE)</f>
        <v>Gobierno Autónomo Municipal de Villa Libertad Licoma</v>
      </c>
      <c r="C279" s="294" t="e">
        <f>+VLOOKUP(A279,Contactos!$A$5:$E$535,6,FALSE)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v>
      </c>
      <c r="AR279" s="61">
        <f t="shared" si="4"/>
        <v>0</v>
      </c>
      <c r="AU279" s="33"/>
    </row>
    <row r="280" spans="1:47" ht="33" customHeight="1">
      <c r="A280" s="32">
        <v>1224</v>
      </c>
      <c r="B280" s="293" t="str">
        <f>VLOOKUP(A280,[4]bd_lista!A:C,3,FALSE)</f>
        <v>Gobierno Autónomo Municipal de Achacachi</v>
      </c>
      <c r="C280" s="294" t="e">
        <f>+VLOOKUP(A280,Contactos!$A$5:$E$535,6,FALSE)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v>0</v>
      </c>
      <c r="AR280" s="61">
        <f t="shared" si="4"/>
        <v>0</v>
      </c>
      <c r="AU280" s="33"/>
    </row>
    <row r="281" spans="1:47" ht="33" customHeight="1">
      <c r="A281" s="32">
        <v>1225</v>
      </c>
      <c r="B281" s="293" t="str">
        <f>VLOOKUP(A281,[4]bd_lista!A:C,3,FALSE)</f>
        <v>Gobierno Autónomo Municipal de Ancoraimes</v>
      </c>
      <c r="C281" s="294" t="e">
        <f>+VLOOKUP(A281,Contactos!$A$5:$E$535,6,FALSE)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v>0</v>
      </c>
      <c r="AR281" s="61">
        <f t="shared" si="4"/>
        <v>0</v>
      </c>
      <c r="AU281" s="33"/>
    </row>
    <row r="282" spans="1:47" ht="33" customHeight="1">
      <c r="A282" s="32">
        <v>1226</v>
      </c>
      <c r="B282" s="293" t="str">
        <f>VLOOKUP(A282,[4]bd_lista!A:C,3,FALSE)</f>
        <v>Gobierno Autónomo Municipal de Sorata</v>
      </c>
      <c r="C282" s="294" t="e">
        <f>+VLOOKUP(A282,Contactos!$A$5:$E$535,6,FALSE)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v>0</v>
      </c>
      <c r="AR282" s="61">
        <f t="shared" si="4"/>
        <v>0</v>
      </c>
      <c r="AU282" s="33"/>
    </row>
    <row r="283" spans="1:47" ht="33" customHeight="1">
      <c r="A283" s="32">
        <v>1227</v>
      </c>
      <c r="B283" s="293" t="str">
        <f>VLOOKUP(A283,[4]bd_lista!A:C,3,FALSE)</f>
        <v>Gobierno Autónomo Municipal de Guanay</v>
      </c>
      <c r="C283" s="294" t="e">
        <f>+VLOOKUP(A283,Contactos!$A$5:$E$535,6,FALSE)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v>
      </c>
      <c r="AR283" s="61">
        <f t="shared" si="4"/>
        <v>0</v>
      </c>
      <c r="AU283" s="33"/>
    </row>
    <row r="284" spans="1:47" ht="33" customHeight="1">
      <c r="A284" s="32">
        <v>1228</v>
      </c>
      <c r="B284" s="293" t="str">
        <f>VLOOKUP(A284,[4]bd_lista!A:C,3,FALSE)</f>
        <v>Gobierno Autónomo Municipal de Tacacoma</v>
      </c>
      <c r="C284" s="294" t="e">
        <f>+VLOOKUP(A284,Contactos!$A$5:$E$535,6,FALSE)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v>0</v>
      </c>
      <c r="AR284" s="61">
        <f t="shared" si="4"/>
        <v>0</v>
      </c>
      <c r="AU284" s="33"/>
    </row>
    <row r="285" spans="1:47" ht="33" customHeight="1">
      <c r="A285" s="32">
        <v>1229</v>
      </c>
      <c r="B285" s="293" t="str">
        <f>VLOOKUP(A285,[4]bd_lista!A:C,3,FALSE)</f>
        <v>Gobierno Autónomo Municipal de Tipuani</v>
      </c>
      <c r="C285" s="294" t="e">
        <f>+VLOOKUP(A285,Contactos!$A$5:$E$535,6,FALSE)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v>0</v>
      </c>
      <c r="AR285" s="61">
        <f t="shared" si="4"/>
        <v>0</v>
      </c>
      <c r="AU285" s="33"/>
    </row>
    <row r="286" spans="1:47" ht="33" customHeight="1">
      <c r="A286" s="32">
        <v>1230</v>
      </c>
      <c r="B286" s="293" t="str">
        <f>VLOOKUP(A286,[4]bd_lista!A:C,3,FALSE)</f>
        <v>Gobierno Autónomo Municipal de Quiabaya</v>
      </c>
      <c r="C286" s="294" t="e">
        <f>+VLOOKUP(A286,Contactos!$A$5:$E$535,6,FALSE)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v>0</v>
      </c>
      <c r="AR286" s="61">
        <f t="shared" si="4"/>
        <v>0</v>
      </c>
      <c r="AU286" s="33"/>
    </row>
    <row r="287" spans="1:47" ht="33" customHeight="1">
      <c r="A287" s="32">
        <v>1231</v>
      </c>
      <c r="B287" s="293" t="str">
        <f>VLOOKUP(A287,[4]bd_lista!A:C,3,FALSE)</f>
        <v>Gobierno Autónomo Municipal de Combaya</v>
      </c>
      <c r="C287" s="294" t="e">
        <f>+VLOOKUP(A287,Contactos!$A$5:$E$535,6,FALSE)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f t="shared" si="4"/>
        <v>0</v>
      </c>
      <c r="AU287" s="33"/>
    </row>
    <row r="288" spans="1:47" ht="33" customHeight="1">
      <c r="A288" s="32">
        <v>1232</v>
      </c>
      <c r="B288" s="293" t="str">
        <f>VLOOKUP(A288,[4]bd_lista!A:C,3,FALSE)</f>
        <v>Gobierno Autónomo Municipal de Copacabana</v>
      </c>
      <c r="C288" s="294" t="e">
        <f>+VLOOKUP(A288,Contactos!$A$5:$E$535,6,FALSE)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v>0</v>
      </c>
      <c r="AR288" s="61">
        <f t="shared" si="4"/>
        <v>0</v>
      </c>
      <c r="AU288" s="33"/>
    </row>
    <row r="289" spans="1:47" ht="33" customHeight="1">
      <c r="A289" s="32">
        <v>1233</v>
      </c>
      <c r="B289" s="293" t="str">
        <f>VLOOKUP(A289,[4]bd_lista!A:C,3,FALSE)</f>
        <v>Gobierno Autónomo Municipal de San Pedro de Tiquina</v>
      </c>
      <c r="C289" s="294" t="e">
        <f>+VLOOKUP(A289,Contactos!$A$5:$E$535,6,FALSE)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0</v>
      </c>
      <c r="AR289" s="61">
        <f t="shared" si="4"/>
        <v>0</v>
      </c>
      <c r="AU289" s="33"/>
    </row>
    <row r="290" spans="1:47" ht="33" customHeight="1">
      <c r="A290" s="32">
        <v>1234</v>
      </c>
      <c r="B290" s="293" t="str">
        <f>VLOOKUP(A290,[4]bd_lista!A:C,3,FALSE)</f>
        <v>Gobierno Autónomo Municipal de Tito Yupanqui</v>
      </c>
      <c r="C290" s="294" t="e">
        <f>+VLOOKUP(A290,Contactos!$A$5:$E$535,6,FALSE)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f t="shared" si="4"/>
        <v>0</v>
      </c>
      <c r="AU290" s="33"/>
    </row>
    <row r="291" spans="1:47" ht="33" customHeight="1">
      <c r="A291" s="32">
        <v>1235</v>
      </c>
      <c r="B291" s="293" t="str">
        <f>VLOOKUP(A291,[4]bd_lista!A:C,3,FALSE)</f>
        <v>Gobierno Autónomo Municipal de Chuma</v>
      </c>
      <c r="C291" s="294" t="e">
        <f>+VLOOKUP(A291,Contactos!$A$5:$E$535,6,FALSE)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f t="shared" si="4"/>
        <v>0</v>
      </c>
      <c r="AU291" s="33"/>
    </row>
    <row r="292" spans="1:47" ht="33" customHeight="1">
      <c r="A292" s="32">
        <v>1236</v>
      </c>
      <c r="B292" s="293" t="str">
        <f>VLOOKUP(A292,[4]bd_lista!A:C,3,FALSE)</f>
        <v>Gobierno Autónomo Municipal de Ayata</v>
      </c>
      <c r="C292" s="294" t="e">
        <f>+VLOOKUP(A292,Contactos!$A$5:$E$535,6,FALSE)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f t="shared" si="4"/>
        <v>0</v>
      </c>
      <c r="AU292" s="33"/>
    </row>
    <row r="293" spans="1:47" ht="33" customHeight="1">
      <c r="A293" s="32">
        <v>1237</v>
      </c>
      <c r="B293" s="293" t="str">
        <f>VLOOKUP(A293,[4]bd_lista!A:C,3,FALSE)</f>
        <v>Gobierno Autónomo Municipal de Aucapata</v>
      </c>
      <c r="C293" s="294" t="e">
        <f>+VLOOKUP(A293,Contactos!$A$5:$E$535,6,FALSE)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v>0</v>
      </c>
      <c r="AR293" s="61">
        <f t="shared" si="4"/>
        <v>0</v>
      </c>
      <c r="AU293" s="33"/>
    </row>
    <row r="294" spans="1:47" ht="33" customHeight="1">
      <c r="A294" s="32">
        <v>1238</v>
      </c>
      <c r="B294" s="293" t="str">
        <f>VLOOKUP(A294,[4]bd_lista!A:C,3,FALSE)</f>
        <v>Gobierno Autónomo Municipal de Corocoro</v>
      </c>
      <c r="C294" s="294" t="e">
        <f>+VLOOKUP(A294,Contactos!$A$5:$E$535,6,FALSE)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f t="shared" si="4"/>
        <v>0</v>
      </c>
      <c r="AU294" s="33"/>
    </row>
    <row r="295" spans="1:47" ht="33" customHeight="1">
      <c r="A295" s="32">
        <v>1239</v>
      </c>
      <c r="B295" s="293" t="str">
        <f>VLOOKUP(A295,[4]bd_lista!A:C,3,FALSE)</f>
        <v>Gobierno Autónomo Municipal de Caquiaviri</v>
      </c>
      <c r="C295" s="294" t="e">
        <f>+VLOOKUP(A295,Contactos!$A$5:$E$535,6,FALSE)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v>0</v>
      </c>
      <c r="AR295" s="61">
        <f t="shared" si="4"/>
        <v>0</v>
      </c>
      <c r="AU295" s="33"/>
    </row>
    <row r="296" spans="1:47" ht="33" customHeight="1">
      <c r="A296" s="32">
        <v>1240</v>
      </c>
      <c r="B296" s="293" t="str">
        <f>VLOOKUP(A296,[4]bd_lista!A:C,3,FALSE)</f>
        <v>Gobierno Autónomo Municipal de Calacoto</v>
      </c>
      <c r="C296" s="294" t="e">
        <f>+VLOOKUP(A296,Contactos!$A$5:$E$535,6,FALSE)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v>0</v>
      </c>
      <c r="AR296" s="61">
        <f t="shared" si="4"/>
        <v>0</v>
      </c>
      <c r="AU296" s="33"/>
    </row>
    <row r="297" spans="1:47" ht="33" customHeight="1">
      <c r="A297" s="32">
        <v>1241</v>
      </c>
      <c r="B297" s="293" t="str">
        <f>VLOOKUP(A297,[4]bd_lista!A:C,3,FALSE)</f>
        <v>Gobierno Autónomo Municipal de Comanche</v>
      </c>
      <c r="C297" s="294" t="e">
        <f>+VLOOKUP(A297,Contactos!$A$5:$E$535,6,FALSE)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v>0</v>
      </c>
      <c r="AR297" s="61">
        <f t="shared" si="4"/>
        <v>0</v>
      </c>
      <c r="AU297" s="33"/>
    </row>
    <row r="298" spans="1:47" ht="33" customHeight="1">
      <c r="A298" s="32">
        <v>1242</v>
      </c>
      <c r="B298" s="293" t="str">
        <f>VLOOKUP(A298,[4]bd_lista!A:C,3,FALSE)</f>
        <v>Gobierno Autónomo Municipal de Charaña</v>
      </c>
      <c r="C298" s="294" t="e">
        <f>+VLOOKUP(A298,Contactos!$A$5:$E$535,6,FALSE)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v>0</v>
      </c>
      <c r="AR298" s="61">
        <f t="shared" si="4"/>
        <v>0</v>
      </c>
      <c r="AU298" s="33"/>
    </row>
    <row r="299" spans="1:47" ht="33" customHeight="1">
      <c r="A299" s="32">
        <v>1243</v>
      </c>
      <c r="B299" s="293" t="str">
        <f>VLOOKUP(A299,[4]bd_lista!A:C,3,FALSE)</f>
        <v>Gobierno Autónomo Municipal de Waldo Ballivián</v>
      </c>
      <c r="C299" s="294" t="e">
        <f>+VLOOKUP(A299,Contactos!$A$5:$E$535,6,FALSE)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v>0</v>
      </c>
      <c r="AR299" s="61">
        <f t="shared" si="4"/>
        <v>0</v>
      </c>
      <c r="AU299" s="33"/>
    </row>
    <row r="300" spans="1:47" ht="33" customHeight="1">
      <c r="A300" s="32">
        <v>1244</v>
      </c>
      <c r="B300" s="293" t="str">
        <f>VLOOKUP(A300,[4]bd_lista!A:C,3,FALSE)</f>
        <v>Gobierno Autónomo Municipal de Nazacara de Pacajes</v>
      </c>
      <c r="C300" s="294" t="e">
        <f>+VLOOKUP(A300,Contactos!$A$5:$E$535,6,FALSE)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f t="shared" si="4"/>
        <v>0</v>
      </c>
      <c r="AU300" s="33"/>
    </row>
    <row r="301" spans="1:47" ht="33" customHeight="1">
      <c r="A301" s="32">
        <v>1245</v>
      </c>
      <c r="B301" s="293" t="str">
        <f>VLOOKUP(A301,[4]bd_lista!A:C,3,FALSE)</f>
        <v>Gobierno Autónomo Municipal de Santiago de Callapa</v>
      </c>
      <c r="C301" s="294" t="e">
        <f>+VLOOKUP(A301,Contactos!$A$5:$E$535,6,FALSE)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v>0</v>
      </c>
      <c r="AR301" s="61">
        <f t="shared" si="4"/>
        <v>0</v>
      </c>
      <c r="AU301" s="33"/>
    </row>
    <row r="302" spans="1:47" ht="33" customHeight="1">
      <c r="A302" s="32">
        <v>1246</v>
      </c>
      <c r="B302" s="293" t="str">
        <f>VLOOKUP(A302,[4]bd_lista!A:C,3,FALSE)</f>
        <v>Gobierno Autónomo Municipal de Puerto Acosta</v>
      </c>
      <c r="C302" s="294" t="e">
        <f>+VLOOKUP(A302,Contactos!$A$5:$E$535,6,FALSE)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v>0</v>
      </c>
      <c r="AR302" s="61">
        <f t="shared" si="4"/>
        <v>0</v>
      </c>
      <c r="AU302" s="33"/>
    </row>
    <row r="303" spans="1:47" ht="33" customHeight="1">
      <c r="A303" s="32">
        <v>1247</v>
      </c>
      <c r="B303" s="293" t="str">
        <f>VLOOKUP(A303,[4]bd_lista!A:C,3,FALSE)</f>
        <v>Gobierno Autónomo Municipal de Mocomoco</v>
      </c>
      <c r="C303" s="294" t="e">
        <f>+VLOOKUP(A303,Contactos!$A$5:$E$535,6,FALSE)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v>0</v>
      </c>
      <c r="AR303" s="61">
        <f t="shared" si="4"/>
        <v>0</v>
      </c>
      <c r="AU303" s="33"/>
    </row>
    <row r="304" spans="1:47" ht="33" customHeight="1">
      <c r="A304" s="32">
        <v>1248</v>
      </c>
      <c r="B304" s="293" t="str">
        <f>VLOOKUP(A304,[4]bd_lista!A:C,3,FALSE)</f>
        <v>Gobierno Autónomo Municipal de Carabuco</v>
      </c>
      <c r="C304" s="294" t="e">
        <f>+VLOOKUP(A304,Contactos!$A$5:$E$535,6,FALSE)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v>0</v>
      </c>
      <c r="AR304" s="61">
        <f t="shared" si="4"/>
        <v>0</v>
      </c>
      <c r="AU304" s="33"/>
    </row>
    <row r="305" spans="1:47" ht="33" customHeight="1">
      <c r="A305" s="32">
        <v>1249</v>
      </c>
      <c r="B305" s="293" t="str">
        <f>VLOOKUP(A305,[4]bd_lista!A:C,3,FALSE)</f>
        <v>Gobierno Autónomo Municipal de Apolo</v>
      </c>
      <c r="C305" s="294" t="e">
        <f>+VLOOKUP(A305,Contactos!$A$5:$E$535,6,FALSE)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v>0</v>
      </c>
      <c r="AR305" s="61">
        <f t="shared" si="4"/>
        <v>0</v>
      </c>
      <c r="AU305" s="33"/>
    </row>
    <row r="306" spans="1:47" ht="33" customHeight="1">
      <c r="A306" s="32">
        <v>1250</v>
      </c>
      <c r="B306" s="293" t="str">
        <f>VLOOKUP(A306,[4]bd_lista!A:C,3,FALSE)</f>
        <v>Gobierno Autónomo Municipal de Pelechuco</v>
      </c>
      <c r="C306" s="294" t="e">
        <f>+VLOOKUP(A306,Contactos!$A$5:$E$535,6,FALSE)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f t="shared" si="4"/>
        <v>0</v>
      </c>
      <c r="AU306" s="33"/>
    </row>
    <row r="307" spans="1:47" ht="33" customHeight="1">
      <c r="A307" s="32">
        <v>1251</v>
      </c>
      <c r="B307" s="293" t="str">
        <f>VLOOKUP(A307,[4]bd_lista!A:C,3,FALSE)</f>
        <v>Gobierno Autónomo Municipal de Luribay</v>
      </c>
      <c r="C307" s="294" t="e">
        <f>+VLOOKUP(A307,Contactos!$A$5:$E$535,6,FALSE)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v>0</v>
      </c>
      <c r="AR307" s="61">
        <f t="shared" si="4"/>
        <v>0</v>
      </c>
      <c r="AU307" s="33"/>
    </row>
    <row r="308" spans="1:47" ht="33" customHeight="1">
      <c r="A308" s="32">
        <v>1252</v>
      </c>
      <c r="B308" s="293" t="str">
        <f>VLOOKUP(A308,[4]bd_lista!A:C,3,FALSE)</f>
        <v>Gobierno Autónomo Municipal de Sapahaqui</v>
      </c>
      <c r="C308" s="294" t="e">
        <f>+VLOOKUP(A308,Contactos!$A$5:$E$535,6,FALSE)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v>0</v>
      </c>
      <c r="AR308" s="61">
        <f t="shared" si="4"/>
        <v>0</v>
      </c>
      <c r="AU308" s="33"/>
    </row>
    <row r="309" spans="1:47" ht="33" customHeight="1">
      <c r="A309" s="32">
        <v>1253</v>
      </c>
      <c r="B309" s="293" t="str">
        <f>VLOOKUP(A309,[4]bd_lista!A:C,3,FALSE)</f>
        <v>Gobierno Autónomo Municipal de Yaco</v>
      </c>
      <c r="C309" s="294" t="e">
        <f>+VLOOKUP(A309,Contactos!$A$5:$E$535,6,FALSE)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f t="shared" si="4"/>
        <v>0</v>
      </c>
      <c r="AU309" s="33"/>
    </row>
    <row r="310" spans="1:47" ht="33" customHeight="1">
      <c r="A310" s="32">
        <v>1254</v>
      </c>
      <c r="B310" s="293" t="str">
        <f>VLOOKUP(A310,[4]bd_lista!A:C,3,FALSE)</f>
        <v>Gobierno Autónomo Municipal de Malla</v>
      </c>
      <c r="C310" s="294" t="e">
        <f>+VLOOKUP(A310,Contactos!$A$5:$E$535,6,FALSE)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v>0</v>
      </c>
      <c r="AR310" s="61">
        <f t="shared" si="4"/>
        <v>0</v>
      </c>
      <c r="AU310" s="33"/>
    </row>
    <row r="311" spans="1:47" ht="33" customHeight="1">
      <c r="A311" s="32">
        <v>1255</v>
      </c>
      <c r="B311" s="293" t="str">
        <f>VLOOKUP(A311,[4]bd_lista!A:C,3,FALSE)</f>
        <v>Gobierno Autónomo Municipal de Cairoma</v>
      </c>
      <c r="C311" s="294" t="e">
        <f>+VLOOKUP(A311,Contactos!$A$5:$E$535,6,FALSE)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v>0</v>
      </c>
      <c r="AR311" s="61">
        <f t="shared" si="4"/>
        <v>0</v>
      </c>
      <c r="AU311" s="33"/>
    </row>
    <row r="312" spans="1:47" ht="33" customHeight="1">
      <c r="A312" s="32">
        <v>1256</v>
      </c>
      <c r="B312" s="293" t="str">
        <f>VLOOKUP(A312,[4]bd_lista!A:C,3,FALSE)</f>
        <v>Gobierno Autónomo Municipal de Chulumani (Villa de la Libertad)</v>
      </c>
      <c r="C312" s="294" t="e">
        <f>+VLOOKUP(A312,Contactos!$A$5:$E$535,6,FALSE)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f t="shared" si="4"/>
        <v>0</v>
      </c>
      <c r="AU312" s="33"/>
    </row>
    <row r="313" spans="1:47" ht="33" customHeight="1">
      <c r="A313" s="32">
        <v>1257</v>
      </c>
      <c r="B313" s="293" t="str">
        <f>VLOOKUP(A313,[4]bd_lista!A:C,3,FALSE)</f>
        <v>Gobierno Autónomo Municipal de Irupana (Villa de Lanza)</v>
      </c>
      <c r="C313" s="294" t="e">
        <f>+VLOOKUP(A313,Contactos!$A$5:$E$535,6,FALSE)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v>0</v>
      </c>
      <c r="AR313" s="61">
        <f t="shared" si="4"/>
        <v>0</v>
      </c>
      <c r="AU313" s="33"/>
    </row>
    <row r="314" spans="1:47" ht="33" customHeight="1">
      <c r="A314" s="32">
        <v>1258</v>
      </c>
      <c r="B314" s="293" t="str">
        <f>VLOOKUP(A314,[4]bd_lista!A:C,3,FALSE)</f>
        <v>Gobierno Autónomo Municipal de Yanacachi</v>
      </c>
      <c r="C314" s="294" t="e">
        <f>+VLOOKUP(A314,Contactos!$A$5:$E$535,6,FALSE)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v>0</v>
      </c>
      <c r="AR314" s="61">
        <f t="shared" si="4"/>
        <v>0</v>
      </c>
      <c r="AU314" s="33"/>
    </row>
    <row r="315" spans="1:47" ht="33" customHeight="1">
      <c r="A315" s="32">
        <v>1259</v>
      </c>
      <c r="B315" s="293" t="str">
        <f>VLOOKUP(A315,[4]bd_lista!A:C,3,FALSE)</f>
        <v>Gobierno Autónomo Municipal de Palos Blancos</v>
      </c>
      <c r="C315" s="294" t="e">
        <f>+VLOOKUP(A315,Contactos!$A$5:$E$535,6,FALSE)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v>0</v>
      </c>
      <c r="AR315" s="61">
        <f t="shared" si="4"/>
        <v>0</v>
      </c>
      <c r="AU315" s="33"/>
    </row>
    <row r="316" spans="1:47" ht="33" customHeight="1">
      <c r="A316" s="32">
        <v>1260</v>
      </c>
      <c r="B316" s="293" t="str">
        <f>VLOOKUP(A316,[4]bd_lista!A:C,3,FALSE)</f>
        <v>Gobierno Autónomo Municipal de La Asunta</v>
      </c>
      <c r="C316" s="294" t="e">
        <f>+VLOOKUP(A316,Contactos!$A$5:$E$535,6,FALSE)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v>0</v>
      </c>
      <c r="AR316" s="61">
        <f t="shared" si="4"/>
        <v>0</v>
      </c>
      <c r="AU316" s="33"/>
    </row>
    <row r="317" spans="1:47" ht="33" customHeight="1">
      <c r="A317" s="32">
        <v>1261</v>
      </c>
      <c r="B317" s="293" t="str">
        <f>VLOOKUP(A317,[4]bd_lista!A:C,3,FALSE)</f>
        <v>Gobierno Autónomo Municipal de Pucarani</v>
      </c>
      <c r="C317" s="294" t="e">
        <f>+VLOOKUP(A317,Contactos!$A$5:$E$535,6,FALSE)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v>0</v>
      </c>
      <c r="AR317" s="61">
        <f t="shared" si="4"/>
        <v>0</v>
      </c>
      <c r="AU317" s="33"/>
    </row>
    <row r="318" spans="1:47" ht="33" customHeight="1">
      <c r="A318" s="32">
        <v>1262</v>
      </c>
      <c r="B318" s="293" t="str">
        <f>VLOOKUP(A318,[4]bd_lista!A:C,3,FALSE)</f>
        <v>Gobierno Autónomo Municipal de Laja</v>
      </c>
      <c r="C318" s="294" t="e">
        <f>+VLOOKUP(A318,Contactos!$A$5:$E$535,6,FALSE)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v>0</v>
      </c>
      <c r="AR318" s="61">
        <f t="shared" si="4"/>
        <v>0</v>
      </c>
      <c r="AU318" s="33"/>
    </row>
    <row r="319" spans="1:47" ht="33" customHeight="1">
      <c r="A319" s="32">
        <v>1263</v>
      </c>
      <c r="B319" s="293" t="str">
        <f>VLOOKUP(A319,[4]bd_lista!A:C,3,FALSE)</f>
        <v>Gobierno Autónomo Municipal de Batallas</v>
      </c>
      <c r="C319" s="294" t="e">
        <f>+VLOOKUP(A319,Contactos!$A$5:$E$535,6,FALSE)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v>0</v>
      </c>
      <c r="AR319" s="61">
        <f t="shared" si="4"/>
        <v>0</v>
      </c>
      <c r="AU319" s="33"/>
    </row>
    <row r="320" spans="1:47" ht="33" customHeight="1">
      <c r="A320" s="32">
        <v>1264</v>
      </c>
      <c r="B320" s="293" t="str">
        <f>VLOOKUP(A320,[4]bd_lista!A:C,3,FALSE)</f>
        <v>Gobierno Autónomo Municipal de Puerto Pérez</v>
      </c>
      <c r="C320" s="294" t="e">
        <f>+VLOOKUP(A320,Contactos!$A$5:$E$535,6,FALSE)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v>0</v>
      </c>
      <c r="AR320" s="61">
        <f t="shared" si="4"/>
        <v>0</v>
      </c>
      <c r="AU320" s="33"/>
    </row>
    <row r="321" spans="1:47" ht="33" customHeight="1">
      <c r="A321" s="32">
        <v>1265</v>
      </c>
      <c r="B321" s="293" t="str">
        <f>VLOOKUP(A321,[4]bd_lista!A:C,3,FALSE)</f>
        <v>Gobierno Autónomo Municipal de Coroico</v>
      </c>
      <c r="C321" s="294" t="e">
        <f>+VLOOKUP(A321,Contactos!$A$5:$E$535,6,FALSE)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v>0</v>
      </c>
      <c r="AR321" s="61">
        <f t="shared" si="4"/>
        <v>0</v>
      </c>
      <c r="AU321" s="33"/>
    </row>
    <row r="322" spans="1:47" ht="33" customHeight="1">
      <c r="A322" s="32">
        <v>1266</v>
      </c>
      <c r="B322" s="293" t="str">
        <f>VLOOKUP(A322,[4]bd_lista!A:C,3,FALSE)</f>
        <v>Gobierno Autónomo Municipal de Coripata</v>
      </c>
      <c r="C322" s="294" t="e">
        <f>+VLOOKUP(A322,Contactos!$A$5:$E$535,6,FALSE)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v>0</v>
      </c>
      <c r="AR322" s="61">
        <f t="shared" si="4"/>
        <v>0</v>
      </c>
      <c r="AU322" s="33"/>
    </row>
    <row r="323" spans="1:47" ht="33" customHeight="1">
      <c r="A323" s="32">
        <v>1267</v>
      </c>
      <c r="B323" s="293" t="str">
        <f>VLOOKUP(A323,[4]bd_lista!A:C,3,FALSE)</f>
        <v>Gobierno Autónomo Municipal de Ixiamas</v>
      </c>
      <c r="C323" s="294" t="e">
        <f>+VLOOKUP(A323,Contactos!$A$5:$E$535,6,FALSE)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v>0</v>
      </c>
      <c r="AR323" s="61">
        <f t="shared" si="4"/>
        <v>0</v>
      </c>
      <c r="AU323" s="33"/>
    </row>
    <row r="324" spans="1:47" ht="33" customHeight="1">
      <c r="A324" s="32">
        <v>1268</v>
      </c>
      <c r="B324" s="293" t="str">
        <f>VLOOKUP(A324,[4]bd_lista!A:C,3,FALSE)</f>
        <v>Gobierno Autónomo Municipal de San Buenaventura</v>
      </c>
      <c r="C324" s="294" t="e">
        <f>+VLOOKUP(A324,Contactos!$A$5:$E$535,6,FALSE)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v>0</v>
      </c>
      <c r="AR324" s="61">
        <f t="shared" si="4"/>
        <v>0</v>
      </c>
      <c r="AU324" s="33"/>
    </row>
    <row r="325" spans="1:47" ht="33" customHeight="1">
      <c r="A325" s="32">
        <v>1269</v>
      </c>
      <c r="B325" s="293" t="str">
        <f>VLOOKUP(A325,[4]bd_lista!A:C,3,FALSE)</f>
        <v>Gobierno Autónomo Municipal de General Juan José Pérez (Charazani)</v>
      </c>
      <c r="C325" s="294" t="e">
        <f>+VLOOKUP(A325,Contactos!$A$5:$E$535,6,FALSE)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v>0</v>
      </c>
      <c r="AR325" s="61">
        <f t="shared" si="4"/>
        <v>0</v>
      </c>
      <c r="AU325" s="33"/>
    </row>
    <row r="326" spans="1:47" ht="33" customHeight="1">
      <c r="A326" s="32">
        <v>1270</v>
      </c>
      <c r="B326" s="293" t="str">
        <f>VLOOKUP(A326,[4]bd_lista!A:C,3,FALSE)</f>
        <v>Gobierno Autónomo Municipal de Curva</v>
      </c>
      <c r="C326" s="294" t="e">
        <f>+VLOOKUP(A326,Contactos!$A$5:$E$535,6,FALSE)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v>0</v>
      </c>
      <c r="AR326" s="61">
        <f t="shared" si="4"/>
        <v>0</v>
      </c>
      <c r="AU326" s="33"/>
    </row>
    <row r="327" spans="1:47" ht="33" customHeight="1">
      <c r="A327" s="32">
        <v>1271</v>
      </c>
      <c r="B327" s="293" t="str">
        <f>VLOOKUP(A327,[4]bd_lista!A:C,3,FALSE)</f>
        <v>Gobierno Autónomo Municipal de San Pedro de Curahuara</v>
      </c>
      <c r="C327" s="294" t="e">
        <f>+VLOOKUP(A327,Contactos!$A$5:$E$535,6,FALSE)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v>0</v>
      </c>
      <c r="AR327" s="61">
        <f t="shared" si="4"/>
        <v>0</v>
      </c>
      <c r="AU327" s="33"/>
    </row>
    <row r="328" spans="1:47" ht="33" customHeight="1">
      <c r="A328" s="32">
        <v>1272</v>
      </c>
      <c r="B328" s="293" t="str">
        <f>VLOOKUP(A328,[4]bd_lista!A:C,3,FALSE)</f>
        <v>Gobierno Autónomo Municipal de Papel Pampa</v>
      </c>
      <c r="C328" s="294" t="e">
        <f>+VLOOKUP(A328,Contactos!$A$5:$E$535,6,FALSE)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v>0</v>
      </c>
      <c r="AR328" s="61">
        <f t="shared" si="4"/>
        <v>0</v>
      </c>
      <c r="AU328" s="33"/>
    </row>
    <row r="329" spans="1:47" ht="33" customHeight="1">
      <c r="A329" s="32">
        <v>1273</v>
      </c>
      <c r="B329" s="293" t="str">
        <f>VLOOKUP(A329,[4]bd_lista!A:C,3,FALSE)</f>
        <v>Gobierno Autónomo Municipal de Chacarilla</v>
      </c>
      <c r="C329" s="294" t="e">
        <f>+VLOOKUP(A329,Contactos!$A$5:$E$535,6,FALSE)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v>0</v>
      </c>
      <c r="AR329" s="61">
        <f t="shared" si="4"/>
        <v>0</v>
      </c>
      <c r="AU329" s="33"/>
    </row>
    <row r="330" spans="1:47" ht="33" customHeight="1">
      <c r="A330" s="32">
        <v>1274</v>
      </c>
      <c r="B330" s="293" t="str">
        <f>VLOOKUP(A330,[4]bd_lista!A:C,3,FALSE)</f>
        <v>Gobierno Autónomo Municipal de Santiago de Machaca</v>
      </c>
      <c r="C330" s="294" t="e">
        <f>+VLOOKUP(A330,Contactos!$A$5:$E$535,6,FALSE)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v>0</v>
      </c>
      <c r="AR330" s="61">
        <f t="shared" si="4"/>
        <v>0</v>
      </c>
      <c r="AU330" s="33"/>
    </row>
    <row r="331" spans="1:47" ht="33" customHeight="1">
      <c r="A331" s="32">
        <v>1275</v>
      </c>
      <c r="B331" s="293" t="str">
        <f>VLOOKUP(A331,[4]bd_lista!A:C,3,FALSE)</f>
        <v>Gobierno Autónomo Municipal de Catacora</v>
      </c>
      <c r="C331" s="294" t="e">
        <f>+VLOOKUP(A331,Contactos!$A$5:$E$535,6,FALSE)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v>0</v>
      </c>
      <c r="AR331" s="61">
        <f t="shared" si="4"/>
        <v>0</v>
      </c>
      <c r="AU331" s="33"/>
    </row>
    <row r="332" spans="1:47" ht="33" customHeight="1">
      <c r="A332" s="32">
        <v>1276</v>
      </c>
      <c r="B332" s="293" t="str">
        <f>VLOOKUP(A332,[4]bd_lista!A:C,3,FALSE)</f>
        <v>Gobierno Autónomo Municipal de Mapiri</v>
      </c>
      <c r="C332" s="294" t="e">
        <f>+VLOOKUP(A332,Contactos!$A$5:$E$535,6,FALSE)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v>0</v>
      </c>
      <c r="AR332" s="61">
        <f t="shared" si="4"/>
        <v>0</v>
      </c>
      <c r="AU332" s="33"/>
    </row>
    <row r="333" spans="1:47" ht="33" customHeight="1">
      <c r="A333" s="32">
        <v>1277</v>
      </c>
      <c r="B333" s="293" t="str">
        <f>VLOOKUP(A333,[4]bd_lista!A:C,3,FALSE)</f>
        <v>Gobierno Autónomo Municipal de Teoponte</v>
      </c>
      <c r="C333" s="294" t="e">
        <f>+VLOOKUP(A333,Contactos!$A$5:$E$535,6,FALSE)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v>0</v>
      </c>
      <c r="AR333" s="61">
        <f t="shared" si="4"/>
        <v>0</v>
      </c>
      <c r="AU333" s="33"/>
    </row>
    <row r="334" spans="1:47" ht="33" customHeight="1">
      <c r="A334" s="32">
        <v>1278</v>
      </c>
      <c r="B334" s="293" t="str">
        <f>VLOOKUP(A334,[4]bd_lista!A:C,3,FALSE)</f>
        <v>Gobierno Autónomo Municipal de San Andrés de Machaca</v>
      </c>
      <c r="C334" s="294" t="e">
        <f>+VLOOKUP(A334,Contactos!$A$5:$E$535,6,FALSE)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v>0</v>
      </c>
      <c r="AR334" s="61">
        <f t="shared" si="4"/>
        <v>0</v>
      </c>
      <c r="AU334" s="33"/>
    </row>
    <row r="335" spans="1:47" ht="33" customHeight="1">
      <c r="A335" s="32">
        <v>1279</v>
      </c>
      <c r="B335" s="293" t="str">
        <f>VLOOKUP(A335,[4]bd_lista!A:C,3,FALSE)</f>
        <v>Gobierno Autónomo Municipal de Jesús de Machaca</v>
      </c>
      <c r="C335" s="294" t="e">
        <f>+VLOOKUP(A335,Contactos!$A$5:$E$535,6,FALSE)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v>0</v>
      </c>
      <c r="AR335" s="61">
        <f t="shared" si="4"/>
        <v>0</v>
      </c>
      <c r="AU335" s="33"/>
    </row>
    <row r="336" spans="1:47" ht="33" customHeight="1">
      <c r="A336" s="32">
        <v>1280</v>
      </c>
      <c r="B336" s="293" t="str">
        <f>VLOOKUP(A336,[4]bd_lista!A:C,3,FALSE)</f>
        <v>Gobierno Autónomo Municipal de Taraco</v>
      </c>
      <c r="C336" s="294" t="e">
        <f>+VLOOKUP(A336,Contactos!$A$5:$E$535,6,FALSE)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v>0</v>
      </c>
      <c r="AR336" s="61">
        <f t="shared" si="4"/>
        <v>0</v>
      </c>
      <c r="AU336" s="33"/>
    </row>
    <row r="337" spans="1:47" ht="33" customHeight="1">
      <c r="A337" s="32">
        <v>1281</v>
      </c>
      <c r="B337" s="293" t="str">
        <f>VLOOKUP(A337,[4]bd_lista!A:C,3,FALSE)</f>
        <v>Gobierno Autónomo Municipal de Huarina</v>
      </c>
      <c r="C337" s="294" t="e">
        <f>+VLOOKUP(A337,Contactos!$A$5:$E$535,6,FALSE)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v>0</v>
      </c>
      <c r="AR337" s="61">
        <f t="shared" ref="AR337:AR400" si="5">SUM(D337:AQ337)</f>
        <v>0</v>
      </c>
      <c r="AU337" s="33"/>
    </row>
    <row r="338" spans="1:47" ht="33" customHeight="1">
      <c r="A338" s="32">
        <v>1282</v>
      </c>
      <c r="B338" s="293" t="str">
        <f>VLOOKUP(A338,[4]bd_lista!A:C,3,FALSE)</f>
        <v>Gobierno Autónomo Municipal de Santiago de Huata</v>
      </c>
      <c r="C338" s="294" t="e">
        <f>+VLOOKUP(A338,Contactos!$A$5:$E$535,6,FALSE)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v>0</v>
      </c>
      <c r="AR338" s="61">
        <f t="shared" si="5"/>
        <v>0</v>
      </c>
      <c r="AU338" s="33"/>
    </row>
    <row r="339" spans="1:47" ht="33" customHeight="1">
      <c r="A339" s="32">
        <v>1283</v>
      </c>
      <c r="B339" s="293" t="str">
        <f>VLOOKUP(A339,[4]bd_lista!A:C,3,FALSE)</f>
        <v>Gobierno Autónomo Municipal de Escoma</v>
      </c>
      <c r="C339" s="294" t="e">
        <f>+VLOOKUP(A339,Contactos!$A$5:$E$535,6,FALSE)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v>0</v>
      </c>
      <c r="AR339" s="61">
        <f t="shared" si="5"/>
        <v>0</v>
      </c>
      <c r="AU339" s="33"/>
    </row>
    <row r="340" spans="1:47" ht="33" customHeight="1">
      <c r="A340" s="32">
        <v>1284</v>
      </c>
      <c r="B340" s="293" t="str">
        <f>VLOOKUP(A340,[4]bd_lista!A:C,3,FALSE)</f>
        <v>Gobierno Autónomo Municipal de Humanata</v>
      </c>
      <c r="C340" s="294" t="e">
        <f>+VLOOKUP(A340,Contactos!$A$5:$E$535,6,FALSE)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v>0</v>
      </c>
      <c r="AR340" s="61">
        <f t="shared" si="5"/>
        <v>0</v>
      </c>
      <c r="AU340" s="33"/>
    </row>
    <row r="341" spans="1:47" ht="33" customHeight="1">
      <c r="A341" s="32">
        <v>1285</v>
      </c>
      <c r="B341" s="293" t="str">
        <f>VLOOKUP(A341,[4]bd_lista!A:C,3,FALSE)</f>
        <v>Gobierno Autónomo Municipal de Alto Beni</v>
      </c>
      <c r="C341" s="294" t="e">
        <f>+VLOOKUP(A341,Contactos!$A$5:$E$535,6,FALSE)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v>0</v>
      </c>
      <c r="AR341" s="61">
        <f t="shared" si="5"/>
        <v>0</v>
      </c>
      <c r="AU341" s="33"/>
    </row>
    <row r="342" spans="1:47" ht="33" customHeight="1">
      <c r="A342" s="32">
        <v>1286</v>
      </c>
      <c r="B342" s="293" t="str">
        <f>VLOOKUP(A342,[4]bd_lista!A:C,3,FALSE)</f>
        <v>Gobierno Autónomo Municipal de Huatajata</v>
      </c>
      <c r="C342" s="294" t="e">
        <f>+VLOOKUP(A342,Contactos!$A$5:$E$535,6,FALSE)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v>0</v>
      </c>
      <c r="AR342" s="61">
        <f t="shared" si="5"/>
        <v>0</v>
      </c>
      <c r="AU342" s="33"/>
    </row>
    <row r="343" spans="1:47" ht="33" customHeight="1">
      <c r="A343" s="32">
        <v>1287</v>
      </c>
      <c r="B343" s="293" t="str">
        <f>VLOOKUP(A343,[4]bd_lista!A:C,3,FALSE)</f>
        <v>Gobierno Autónomo Municipal de Chua Cocani</v>
      </c>
      <c r="C343" s="294" t="e">
        <f>+VLOOKUP(A343,Contactos!$A$5:$E$535,6,FALSE)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v>0</v>
      </c>
      <c r="AR343" s="61">
        <f t="shared" si="5"/>
        <v>0</v>
      </c>
      <c r="AU343" s="33"/>
    </row>
    <row r="344" spans="1:47" ht="33" customHeight="1">
      <c r="A344" s="32">
        <v>1301</v>
      </c>
      <c r="B344" s="293" t="str">
        <f>VLOOKUP(A344,[4]bd_lista!A:C,3,FALSE)</f>
        <v>Gobierno Autónomo Municipal de Cochabamba</v>
      </c>
      <c r="C344" s="294" t="e">
        <f>+VLOOKUP(A344,Contactos!$A$5:$E$535,6,FALSE)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v>0</v>
      </c>
      <c r="AR344" s="61">
        <f t="shared" si="5"/>
        <v>0</v>
      </c>
      <c r="AU344" s="33"/>
    </row>
    <row r="345" spans="1:47" ht="33" customHeight="1">
      <c r="A345" s="32">
        <v>1302</v>
      </c>
      <c r="B345" s="293" t="str">
        <f>VLOOKUP(A345,[4]bd_lista!A:C,3,FALSE)</f>
        <v>Gobierno Autónomo Municipal de Quillacollo</v>
      </c>
      <c r="C345" s="294" t="e">
        <f>+VLOOKUP(A345,Contactos!$A$5:$E$535,6,FALSE)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v>0</v>
      </c>
      <c r="AR345" s="61">
        <f t="shared" si="5"/>
        <v>0</v>
      </c>
      <c r="AU345" s="33"/>
    </row>
    <row r="346" spans="1:47" ht="33" customHeight="1">
      <c r="A346" s="32">
        <v>1303</v>
      </c>
      <c r="B346" s="293" t="str">
        <f>VLOOKUP(A346,[4]bd_lista!A:C,3,FALSE)</f>
        <v>Gobierno Autónomo Municipal de Sipe Sipe</v>
      </c>
      <c r="C346" s="294" t="e">
        <f>+VLOOKUP(A346,Contactos!$A$5:$E$535,6,FALSE)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v>0</v>
      </c>
      <c r="AR346" s="61">
        <f t="shared" si="5"/>
        <v>0</v>
      </c>
      <c r="AU346" s="33"/>
    </row>
    <row r="347" spans="1:47" ht="33" customHeight="1">
      <c r="A347" s="32">
        <v>1304</v>
      </c>
      <c r="B347" s="293" t="str">
        <f>VLOOKUP(A347,[4]bd_lista!A:C,3,FALSE)</f>
        <v>Gobierno Autónomo Municipal de Tiquipaya</v>
      </c>
      <c r="C347" s="294" t="e">
        <f>+VLOOKUP(A347,Contactos!$A$5:$E$535,6,FALSE)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v>0</v>
      </c>
      <c r="AR347" s="61">
        <f t="shared" si="5"/>
        <v>0</v>
      </c>
      <c r="AU347" s="33"/>
    </row>
    <row r="348" spans="1:47" ht="33" customHeight="1">
      <c r="A348" s="32">
        <v>1305</v>
      </c>
      <c r="B348" s="293" t="str">
        <f>VLOOKUP(A348,[4]bd_lista!A:C,3,FALSE)</f>
        <v>Gobierno Autónomo Municipal de Vinto</v>
      </c>
      <c r="C348" s="294" t="e">
        <f>+VLOOKUP(A348,Contactos!$A$5:$E$535,6,FALSE)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v>0</v>
      </c>
      <c r="AR348" s="61">
        <f t="shared" si="5"/>
        <v>0</v>
      </c>
      <c r="AU348" s="33"/>
    </row>
    <row r="349" spans="1:47" ht="33" customHeight="1">
      <c r="A349" s="32">
        <v>1306</v>
      </c>
      <c r="B349" s="293" t="str">
        <f>VLOOKUP(A349,[4]bd_lista!A:C,3,FALSE)</f>
        <v>Gobierno Autónomo Municipal de Colcapirhua</v>
      </c>
      <c r="C349" s="294" t="e">
        <f>+VLOOKUP(A349,Contactos!$A$5:$E$535,6,FALSE)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v>0</v>
      </c>
      <c r="AR349" s="61">
        <f t="shared" si="5"/>
        <v>0</v>
      </c>
      <c r="AU349" s="33"/>
    </row>
    <row r="350" spans="1:47" ht="33" customHeight="1">
      <c r="A350" s="32">
        <v>1307</v>
      </c>
      <c r="B350" s="293" t="str">
        <f>VLOOKUP(A350,[4]bd_lista!A:C,3,FALSE)</f>
        <v>Gobierno Autónomo Municipal de Aiquile</v>
      </c>
      <c r="C350" s="294" t="e">
        <f>+VLOOKUP(A350,Contactos!$A$5:$E$535,6,FALSE)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v>0</v>
      </c>
      <c r="AR350" s="61">
        <f t="shared" si="5"/>
        <v>0</v>
      </c>
      <c r="AU350" s="33"/>
    </row>
    <row r="351" spans="1:47" ht="33" customHeight="1">
      <c r="A351" s="32">
        <v>1308</v>
      </c>
      <c r="B351" s="293" t="str">
        <f>VLOOKUP(A351,[4]bd_lista!A:C,3,FALSE)</f>
        <v>Gobierno Autónomo Municipal de Pasorapa</v>
      </c>
      <c r="C351" s="294" t="e">
        <f>+VLOOKUP(A351,Contactos!$A$5:$E$535,6,FALSE)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v>0</v>
      </c>
      <c r="AR351" s="61">
        <f t="shared" si="5"/>
        <v>0</v>
      </c>
      <c r="AU351" s="33"/>
    </row>
    <row r="352" spans="1:47" ht="33" customHeight="1">
      <c r="A352" s="32">
        <v>1309</v>
      </c>
      <c r="B352" s="293" t="str">
        <f>VLOOKUP(A352,[4]bd_lista!A:C,3,FALSE)</f>
        <v>Gobierno Autónomo Municipal de Omereque</v>
      </c>
      <c r="C352" s="294" t="e">
        <f>+VLOOKUP(A352,Contactos!$A$5:$E$535,6,FALSE)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v>0</v>
      </c>
      <c r="AR352" s="61">
        <f t="shared" si="5"/>
        <v>0</v>
      </c>
      <c r="AU352" s="33"/>
    </row>
    <row r="353" spans="1:47" ht="33" customHeight="1">
      <c r="A353" s="32">
        <v>1310</v>
      </c>
      <c r="B353" s="293" t="str">
        <f>VLOOKUP(A353,[4]bd_lista!A:C,3,FALSE)</f>
        <v>Gobierno Autónomo Municipal de Independencia</v>
      </c>
      <c r="C353" s="294" t="e">
        <f>+VLOOKUP(A353,Contactos!$A$5:$E$535,6,FALSE)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v>0</v>
      </c>
      <c r="AR353" s="61">
        <f t="shared" si="5"/>
        <v>0</v>
      </c>
      <c r="AU353" s="33"/>
    </row>
    <row r="354" spans="1:47" ht="33" customHeight="1">
      <c r="A354" s="32">
        <v>1311</v>
      </c>
      <c r="B354" s="293" t="str">
        <f>VLOOKUP(A354,[4]bd_lista!A:C,3,FALSE)</f>
        <v>Gobierno Autónomo Municipal de Morochata</v>
      </c>
      <c r="C354" s="294" t="e">
        <f>+VLOOKUP(A354,Contactos!$A$5:$E$535,6,FALSE)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v>0</v>
      </c>
      <c r="AR354" s="61">
        <f t="shared" si="5"/>
        <v>0</v>
      </c>
      <c r="AU354" s="33"/>
    </row>
    <row r="355" spans="1:47" ht="33" customHeight="1">
      <c r="A355" s="32">
        <v>1312</v>
      </c>
      <c r="B355" s="293" t="str">
        <f>VLOOKUP(A355,[4]bd_lista!A:C,3,FALSE)</f>
        <v>Gobierno Autónomo Municipal de Sacaba</v>
      </c>
      <c r="C355" s="294" t="e">
        <f>+VLOOKUP(A355,Contactos!$A$5:$E$535,6,FALSE)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v>0</v>
      </c>
      <c r="AR355" s="61">
        <f t="shared" si="5"/>
        <v>0</v>
      </c>
      <c r="AU355" s="33"/>
    </row>
    <row r="356" spans="1:47" ht="33" customHeight="1">
      <c r="A356" s="32">
        <v>1313</v>
      </c>
      <c r="B356" s="293" t="str">
        <f>VLOOKUP(A356,[4]bd_lista!A:C,3,FALSE)</f>
        <v>Gobierno Autónomo Municipal de Colomi</v>
      </c>
      <c r="C356" s="294" t="e">
        <f>+VLOOKUP(A356,Contactos!$A$5:$E$535,6,FALSE)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v>0</v>
      </c>
      <c r="AR356" s="61">
        <f t="shared" si="5"/>
        <v>0</v>
      </c>
      <c r="AU356" s="33"/>
    </row>
    <row r="357" spans="1:47" ht="33" customHeight="1">
      <c r="A357" s="32">
        <v>1314</v>
      </c>
      <c r="B357" s="293" t="str">
        <f>VLOOKUP(A357,[4]bd_lista!A:C,3,FALSE)</f>
        <v>Gobierno Autónomo Municipal de Villa Tunari</v>
      </c>
      <c r="C357" s="294" t="e">
        <f>+VLOOKUP(A357,Contactos!$A$5:$E$535,6,FALSE)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v>0</v>
      </c>
      <c r="AR357" s="61">
        <f t="shared" si="5"/>
        <v>0</v>
      </c>
      <c r="AU357" s="33"/>
    </row>
    <row r="358" spans="1:47" ht="33" customHeight="1">
      <c r="A358" s="32">
        <v>1315</v>
      </c>
      <c r="B358" s="293" t="str">
        <f>VLOOKUP(A358,[4]bd_lista!A:C,3,FALSE)</f>
        <v>Gobierno Autónomo Municipal de Punata</v>
      </c>
      <c r="C358" s="294" t="e">
        <f>+VLOOKUP(A358,Contactos!$A$5:$E$535,6,FALSE)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v>0</v>
      </c>
      <c r="AR358" s="61">
        <f t="shared" si="5"/>
        <v>0</v>
      </c>
      <c r="AU358" s="33"/>
    </row>
    <row r="359" spans="1:47" ht="33" customHeight="1">
      <c r="A359" s="32">
        <v>1316</v>
      </c>
      <c r="B359" s="293" t="str">
        <f>VLOOKUP(A359,[4]bd_lista!A:C,3,FALSE)</f>
        <v>Gobierno Autónomo Municipal de Villa Rivero</v>
      </c>
      <c r="C359" s="294" t="e">
        <f>+VLOOKUP(A359,Contactos!$A$5:$E$535,6,FALSE)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v>0</v>
      </c>
      <c r="AR359" s="61">
        <f t="shared" si="5"/>
        <v>0</v>
      </c>
      <c r="AU359" s="33"/>
    </row>
    <row r="360" spans="1:47" ht="33" customHeight="1">
      <c r="A360" s="32">
        <v>1317</v>
      </c>
      <c r="B360" s="293" t="str">
        <f>VLOOKUP(A360,[4]bd_lista!A:C,3,FALSE)</f>
        <v>Gobierno Autónomo Municipal de San Benito (Villa José Quintín Mendoza)</v>
      </c>
      <c r="C360" s="294" t="e">
        <f>+VLOOKUP(A360,Contactos!$A$5:$E$535,6,FALSE)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v>0</v>
      </c>
      <c r="AR360" s="61">
        <f t="shared" si="5"/>
        <v>0</v>
      </c>
      <c r="AU360" s="33"/>
    </row>
    <row r="361" spans="1:47" ht="33" customHeight="1">
      <c r="A361" s="32">
        <v>1318</v>
      </c>
      <c r="B361" s="293" t="str">
        <f>VLOOKUP(A361,[4]bd_lista!A:C,3,FALSE)</f>
        <v>Gobierno Autónomo Municipal de Tacachi</v>
      </c>
      <c r="C361" s="294" t="e">
        <f>+VLOOKUP(A361,Contactos!$A$5:$E$535,6,FALSE)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v>0</v>
      </c>
      <c r="AR361" s="61">
        <f t="shared" si="5"/>
        <v>0</v>
      </c>
      <c r="AU361" s="33"/>
    </row>
    <row r="362" spans="1:47" ht="33" customHeight="1">
      <c r="A362" s="32">
        <v>1319</v>
      </c>
      <c r="B362" s="293" t="str">
        <f>VLOOKUP(A362,[4]bd_lista!A:C,3,FALSE)</f>
        <v>Gobierno Autónomo Municipal Villa Gualberto Villarroel</v>
      </c>
      <c r="C362" s="294" t="e">
        <f>+VLOOKUP(A362,Contactos!$A$5:$E$535,6,FALSE)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v>0</v>
      </c>
      <c r="AR362" s="61">
        <f t="shared" si="5"/>
        <v>0</v>
      </c>
      <c r="AU362" s="33"/>
    </row>
    <row r="363" spans="1:47" ht="33" customHeight="1">
      <c r="A363" s="32">
        <v>1320</v>
      </c>
      <c r="B363" s="293" t="str">
        <f>VLOOKUP(A363,[4]bd_lista!A:C,3,FALSE)</f>
        <v>Gobierno Autónomo Municipal de Tarata</v>
      </c>
      <c r="C363" s="294" t="e">
        <f>+VLOOKUP(A363,Contactos!$A$5:$E$535,6,FALSE)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v>0</v>
      </c>
      <c r="AR363" s="61">
        <f t="shared" si="5"/>
        <v>0</v>
      </c>
      <c r="AU363" s="33"/>
    </row>
    <row r="364" spans="1:47" ht="33" customHeight="1">
      <c r="A364" s="32">
        <v>1321</v>
      </c>
      <c r="B364" s="293" t="str">
        <f>VLOOKUP(A364,[4]bd_lista!A:C,3,FALSE)</f>
        <v>Gobierno Autónomo Municipal de Anzaldo</v>
      </c>
      <c r="C364" s="294" t="e">
        <f>+VLOOKUP(A364,Contactos!$A$5:$E$535,6,FALSE)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v>0</v>
      </c>
      <c r="AR364" s="61">
        <f t="shared" si="5"/>
        <v>0</v>
      </c>
      <c r="AU364" s="33"/>
    </row>
    <row r="365" spans="1:47" ht="33" customHeight="1">
      <c r="A365" s="32">
        <v>1322</v>
      </c>
      <c r="B365" s="293" t="str">
        <f>VLOOKUP(A365,[4]bd_lista!A:C,3,FALSE)</f>
        <v>Gobierno Autónomo Municipal de Arbieto</v>
      </c>
      <c r="C365" s="294" t="e">
        <f>+VLOOKUP(A365,Contactos!$A$5:$E$535,6,FALSE)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v>0</v>
      </c>
      <c r="AR365" s="61">
        <f t="shared" si="5"/>
        <v>0</v>
      </c>
      <c r="AU365" s="33"/>
    </row>
    <row r="366" spans="1:47" ht="33" customHeight="1">
      <c r="A366" s="32">
        <v>1323</v>
      </c>
      <c r="B366" s="293" t="str">
        <f>VLOOKUP(A366,[4]bd_lista!A:C,3,FALSE)</f>
        <v>Gobierno Autónomo Municipal de Sacabamba</v>
      </c>
      <c r="C366" s="294" t="e">
        <f>+VLOOKUP(A366,Contactos!$A$5:$E$535,6,FALSE)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v>0</v>
      </c>
      <c r="AR366" s="61">
        <f t="shared" si="5"/>
        <v>0</v>
      </c>
      <c r="AU366" s="33"/>
    </row>
    <row r="367" spans="1:47" ht="33" customHeight="1">
      <c r="A367" s="32">
        <v>1324</v>
      </c>
      <c r="B367" s="293" t="str">
        <f>VLOOKUP(A367,[4]bd_lista!A:C,3,FALSE)</f>
        <v>Gobierno Autónomo Municipal de Cliza</v>
      </c>
      <c r="C367" s="294" t="e">
        <f>+VLOOKUP(A367,Contactos!$A$5:$E$535,6,FALSE)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v>0</v>
      </c>
      <c r="AR367" s="61">
        <f t="shared" si="5"/>
        <v>0</v>
      </c>
      <c r="AU367" s="33"/>
    </row>
    <row r="368" spans="1:47" ht="33" customHeight="1">
      <c r="A368" s="32">
        <v>1325</v>
      </c>
      <c r="B368" s="293" t="str">
        <f>VLOOKUP(A368,[4]bd_lista!A:C,3,FALSE)</f>
        <v>Gobierno Autónomo Municipal de Toco</v>
      </c>
      <c r="C368" s="294" t="e">
        <f>+VLOOKUP(A368,Contactos!$A$5:$E$535,6,FALSE)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v>0</v>
      </c>
      <c r="AR368" s="61">
        <f t="shared" si="5"/>
        <v>0</v>
      </c>
      <c r="AU368" s="33"/>
    </row>
    <row r="369" spans="1:47" ht="33" customHeight="1">
      <c r="A369" s="32">
        <v>1326</v>
      </c>
      <c r="B369" s="293" t="str">
        <f>VLOOKUP(A369,[4]bd_lista!A:C,3,FALSE)</f>
        <v>Gobierno Autónomo Municipal de Tolata</v>
      </c>
      <c r="C369" s="294" t="e">
        <f>+VLOOKUP(A369,Contactos!$A$5:$E$535,6,FALSE)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v>0</v>
      </c>
      <c r="AR369" s="61">
        <f t="shared" si="5"/>
        <v>0</v>
      </c>
      <c r="AU369" s="33"/>
    </row>
    <row r="370" spans="1:47" ht="33" customHeight="1">
      <c r="A370" s="32">
        <v>1327</v>
      </c>
      <c r="B370" s="293" t="str">
        <f>VLOOKUP(A370,[4]bd_lista!A:C,3,FALSE)</f>
        <v>Gobierno Autónomo Municipal de Capinota</v>
      </c>
      <c r="C370" s="294" t="e">
        <f>+VLOOKUP(A370,Contactos!$A$5:$E$535,6,FALSE)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v>0</v>
      </c>
      <c r="AR370" s="61">
        <f t="shared" si="5"/>
        <v>0</v>
      </c>
      <c r="AU370" s="33"/>
    </row>
    <row r="371" spans="1:47" ht="33" customHeight="1">
      <c r="A371" s="32">
        <v>1328</v>
      </c>
      <c r="B371" s="293" t="str">
        <f>VLOOKUP(A371,[4]bd_lista!A:C,3,FALSE)</f>
        <v>Gobierno Autónomo Municipal de Santivañez</v>
      </c>
      <c r="C371" s="294" t="e">
        <f>+VLOOKUP(A371,Contactos!$A$5:$E$535,6,FALSE)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v>0</v>
      </c>
      <c r="AR371" s="61">
        <f t="shared" si="5"/>
        <v>0</v>
      </c>
      <c r="AU371" s="33"/>
    </row>
    <row r="372" spans="1:47" ht="33" customHeight="1">
      <c r="A372" s="32">
        <v>1329</v>
      </c>
      <c r="B372" s="293" t="str">
        <f>VLOOKUP(A372,[4]bd_lista!A:C,3,FALSE)</f>
        <v>Gobierno Autónomo Municipal de Sicaya</v>
      </c>
      <c r="C372" s="294" t="e">
        <f>+VLOOKUP(A372,Contactos!$A$5:$E$535,6,FALSE)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v>0</v>
      </c>
      <c r="AR372" s="61">
        <f t="shared" si="5"/>
        <v>0</v>
      </c>
      <c r="AU372" s="33"/>
    </row>
    <row r="373" spans="1:47" ht="33" customHeight="1">
      <c r="A373" s="32">
        <v>1330</v>
      </c>
      <c r="B373" s="293" t="str">
        <f>VLOOKUP(A373,[4]bd_lista!A:C,3,FALSE)</f>
        <v>Gobierno Autónomo Municipal de Tapacari</v>
      </c>
      <c r="C373" s="294" t="e">
        <f>+VLOOKUP(A373,Contactos!$A$5:$E$535,6,FALSE)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v>0</v>
      </c>
      <c r="AR373" s="61">
        <f t="shared" si="5"/>
        <v>0</v>
      </c>
      <c r="AU373" s="33"/>
    </row>
    <row r="374" spans="1:47" ht="33" customHeight="1">
      <c r="A374" s="32">
        <v>1331</v>
      </c>
      <c r="B374" s="293" t="str">
        <f>VLOOKUP(A374,[4]bd_lista!A:C,3,FALSE)</f>
        <v>Gobierno Autónomo Municipal de Totora</v>
      </c>
      <c r="C374" s="294" t="e">
        <f>+VLOOKUP(A374,Contactos!$A$5:$E$535,6,FALSE)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v>0</v>
      </c>
      <c r="AR374" s="61">
        <f t="shared" si="5"/>
        <v>0</v>
      </c>
      <c r="AU374" s="33"/>
    </row>
    <row r="375" spans="1:47" ht="33" customHeight="1">
      <c r="A375" s="32">
        <v>1332</v>
      </c>
      <c r="B375" s="293" t="str">
        <f>VLOOKUP(A375,[4]bd_lista!A:C,3,FALSE)</f>
        <v>Gobierno Autónomo Municipal de Pojo</v>
      </c>
      <c r="C375" s="294" t="e">
        <f>+VLOOKUP(A375,Contactos!$A$5:$E$535,6,FALSE)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v>0</v>
      </c>
      <c r="AR375" s="61">
        <f t="shared" si="5"/>
        <v>0</v>
      </c>
      <c r="AU375" s="33"/>
    </row>
    <row r="376" spans="1:47" ht="33" customHeight="1">
      <c r="A376" s="32">
        <v>1333</v>
      </c>
      <c r="B376" s="293" t="str">
        <f>VLOOKUP(A376,[4]bd_lista!A:C,3,FALSE)</f>
        <v>Gobierno Autónomo Municipal de Pocona</v>
      </c>
      <c r="C376" s="294" t="e">
        <f>+VLOOKUP(A376,Contactos!$A$5:$E$535,6,FALSE)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v>0</v>
      </c>
      <c r="AR376" s="61">
        <f t="shared" si="5"/>
        <v>0</v>
      </c>
      <c r="AU376" s="33"/>
    </row>
    <row r="377" spans="1:47" ht="33" customHeight="1">
      <c r="A377" s="32">
        <v>1334</v>
      </c>
      <c r="B377" s="293" t="str">
        <f>VLOOKUP(A377,[4]bd_lista!A:C,3,FALSE)</f>
        <v>Gobierno Autónomo Municipal de Chimoré</v>
      </c>
      <c r="C377" s="294" t="e">
        <f>+VLOOKUP(A377,Contactos!$A$5:$E$535,6,FALSE)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v>0</v>
      </c>
      <c r="AR377" s="61">
        <f t="shared" si="5"/>
        <v>0</v>
      </c>
      <c r="AU377" s="33"/>
    </row>
    <row r="378" spans="1:47" ht="33" customHeight="1">
      <c r="A378" s="32">
        <v>1335</v>
      </c>
      <c r="B378" s="293" t="str">
        <f>VLOOKUP(A378,[4]bd_lista!A:C,3,FALSE)</f>
        <v>Gobierno Autónomo Municipal de Puerto Villarroel</v>
      </c>
      <c r="C378" s="294" t="e">
        <f>+VLOOKUP(A378,Contactos!$A$5:$E$535,6,FALSE)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v>0</v>
      </c>
      <c r="AR378" s="61">
        <f t="shared" si="5"/>
        <v>0</v>
      </c>
      <c r="AU378" s="33"/>
    </row>
    <row r="379" spans="1:47" ht="33" customHeight="1">
      <c r="A379" s="32">
        <v>1336</v>
      </c>
      <c r="B379" s="293" t="str">
        <f>VLOOKUP(A379,[4]bd_lista!A:C,3,FALSE)</f>
        <v>Gobierno Autónomo Municipal de Arani</v>
      </c>
      <c r="C379" s="294" t="e">
        <f>+VLOOKUP(A379,Contactos!$A$5:$E$535,6,FALSE)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v>0</v>
      </c>
      <c r="AR379" s="61">
        <f t="shared" si="5"/>
        <v>0</v>
      </c>
      <c r="AU379" s="33"/>
    </row>
    <row r="380" spans="1:47" ht="33" customHeight="1">
      <c r="A380" s="32">
        <v>1337</v>
      </c>
      <c r="B380" s="293" t="str">
        <f>VLOOKUP(A380,[4]bd_lista!A:C,3,FALSE)</f>
        <v>Gobierno Autónomo Municipal de Vacas</v>
      </c>
      <c r="C380" s="294" t="e">
        <f>+VLOOKUP(A380,Contactos!$A$5:$E$535,6,FALSE)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v>0</v>
      </c>
      <c r="AR380" s="61">
        <f t="shared" si="5"/>
        <v>0</v>
      </c>
      <c r="AU380" s="33"/>
    </row>
    <row r="381" spans="1:47" ht="33" customHeight="1">
      <c r="A381" s="32">
        <v>1338</v>
      </c>
      <c r="B381" s="293" t="str">
        <f>VLOOKUP(A381,[4]bd_lista!A:C,3,FALSE)</f>
        <v>Gobierno Autónomo Municipal de Arque</v>
      </c>
      <c r="C381" s="294" t="e">
        <f>+VLOOKUP(A381,Contactos!$A$5:$E$535,6,FALSE)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v>0</v>
      </c>
      <c r="AR381" s="61">
        <f t="shared" si="5"/>
        <v>0</v>
      </c>
      <c r="AU381" s="33"/>
    </row>
    <row r="382" spans="1:47" ht="33" customHeight="1">
      <c r="A382" s="32">
        <v>1339</v>
      </c>
      <c r="B382" s="293" t="str">
        <f>VLOOKUP(A382,[4]bd_lista!A:C,3,FALSE)</f>
        <v>Gobierno Autónomo Municipal de Tacopaya</v>
      </c>
      <c r="C382" s="294" t="e">
        <f>+VLOOKUP(A382,Contactos!$A$5:$E$535,6,FALSE)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v>0</v>
      </c>
      <c r="AR382" s="61">
        <f t="shared" si="5"/>
        <v>0</v>
      </c>
      <c r="AU382" s="33"/>
    </row>
    <row r="383" spans="1:47" ht="33" customHeight="1">
      <c r="A383" s="32">
        <v>1340</v>
      </c>
      <c r="B383" s="293" t="str">
        <f>VLOOKUP(A383,[4]bd_lista!A:C,3,FALSE)</f>
        <v>Gobierno Autónomo Municipal de Bolivar</v>
      </c>
      <c r="C383" s="294" t="e">
        <f>+VLOOKUP(A383,Contactos!$A$5:$E$535,6,FALSE)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v>0</v>
      </c>
      <c r="AR383" s="61">
        <f t="shared" si="5"/>
        <v>0</v>
      </c>
      <c r="AU383" s="33"/>
    </row>
    <row r="384" spans="1:47" ht="33" customHeight="1">
      <c r="A384" s="32">
        <v>1341</v>
      </c>
      <c r="B384" s="293" t="str">
        <f>VLOOKUP(A384,[4]bd_lista!A:C,3,FALSE)</f>
        <v>Gobierno Autónomo Municipal de Tiraque</v>
      </c>
      <c r="C384" s="294" t="e">
        <f>+VLOOKUP(A384,Contactos!$A$5:$E$535,6,FALSE)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v>0</v>
      </c>
      <c r="AR384" s="61">
        <f t="shared" si="5"/>
        <v>0</v>
      </c>
      <c r="AU384" s="33"/>
    </row>
    <row r="385" spans="1:47" ht="33" customHeight="1">
      <c r="A385" s="32">
        <v>1342</v>
      </c>
      <c r="B385" s="293" t="str">
        <f>VLOOKUP(A385,[4]bd_lista!A:C,3,FALSE)</f>
        <v>Gobierno Autónomo Municipal de Mizque</v>
      </c>
      <c r="C385" s="294" t="e">
        <f>+VLOOKUP(A385,Contactos!$A$5:$E$535,6,FALSE)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v>0</v>
      </c>
      <c r="AR385" s="61">
        <f t="shared" si="5"/>
        <v>0</v>
      </c>
      <c r="AU385" s="33"/>
    </row>
    <row r="386" spans="1:47" ht="33" customHeight="1">
      <c r="A386" s="32">
        <v>1343</v>
      </c>
      <c r="B386" s="293" t="str">
        <f>VLOOKUP(A386,[4]bd_lista!A:C,3,FALSE)</f>
        <v>Gobierno Autónomo Municipal de Vila Vila</v>
      </c>
      <c r="C386" s="294" t="e">
        <f>+VLOOKUP(A386,Contactos!$A$5:$E$535,6,FALSE)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v>0</v>
      </c>
      <c r="AR386" s="61">
        <f t="shared" si="5"/>
        <v>0</v>
      </c>
      <c r="AU386" s="33"/>
    </row>
    <row r="387" spans="1:47" ht="33" customHeight="1">
      <c r="A387" s="32">
        <v>1344</v>
      </c>
      <c r="B387" s="293" t="str">
        <f>VLOOKUP(A387,[4]bd_lista!A:C,3,FALSE)</f>
        <v>Gobierno Autónomo Municipal de Alalay</v>
      </c>
      <c r="C387" s="294" t="e">
        <f>+VLOOKUP(A387,Contactos!$A$5:$E$535,6,FALSE)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v>0</v>
      </c>
      <c r="AR387" s="61">
        <f t="shared" si="5"/>
        <v>0</v>
      </c>
      <c r="AU387" s="33"/>
    </row>
    <row r="388" spans="1:47" ht="33" customHeight="1">
      <c r="A388" s="32">
        <v>1345</v>
      </c>
      <c r="B388" s="293" t="str">
        <f>VLOOKUP(A388,[4]bd_lista!A:C,3,FALSE)</f>
        <v>Gobierno Autónomo Municipal de Entre Rios</v>
      </c>
      <c r="C388" s="294" t="e">
        <f>+VLOOKUP(A388,Contactos!$A$5:$E$535,6,FALSE)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v>0</v>
      </c>
      <c r="AR388" s="61">
        <f t="shared" si="5"/>
        <v>0</v>
      </c>
      <c r="AU388" s="33"/>
    </row>
    <row r="389" spans="1:47" ht="33" customHeight="1">
      <c r="A389" s="32">
        <v>1346</v>
      </c>
      <c r="B389" s="293" t="str">
        <f>VLOOKUP(A389,[4]bd_lista!A:C,3,FALSE)</f>
        <v>Gobierno Autónomo Municipal de Cocapata</v>
      </c>
      <c r="C389" s="294" t="e">
        <f>+VLOOKUP(A389,Contactos!$A$5:$E$535,6,FALSE)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v>0</v>
      </c>
      <c r="AR389" s="61">
        <f t="shared" si="5"/>
        <v>0</v>
      </c>
      <c r="AU389" s="33"/>
    </row>
    <row r="390" spans="1:47" ht="33" customHeight="1">
      <c r="A390" s="32">
        <v>1347</v>
      </c>
      <c r="B390" s="293" t="str">
        <f>VLOOKUP(A390,[4]bd_lista!A:C,3,FALSE)</f>
        <v>Gobierno Autónomo Municipal de Shinahota</v>
      </c>
      <c r="C390" s="294" t="e">
        <f>+VLOOKUP(A390,Contactos!$A$5:$E$535,6,FALSE)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v>0</v>
      </c>
      <c r="AR390" s="61">
        <f t="shared" si="5"/>
        <v>0</v>
      </c>
      <c r="AU390" s="33"/>
    </row>
    <row r="391" spans="1:47" ht="33" customHeight="1">
      <c r="A391" s="32">
        <v>1401</v>
      </c>
      <c r="B391" s="293" t="str">
        <f>VLOOKUP(A391,[4]bd_lista!A:C,3,FALSE)</f>
        <v>Gobierno Autónomo Municipal de Oruro</v>
      </c>
      <c r="C391" s="294" t="e">
        <f>+VLOOKUP(A391,Contactos!$A$5:$E$535,6,FALSE)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v>0</v>
      </c>
      <c r="AR391" s="61">
        <f t="shared" si="5"/>
        <v>0</v>
      </c>
      <c r="AU391" s="33"/>
    </row>
    <row r="392" spans="1:47" ht="33" customHeight="1">
      <c r="A392" s="32">
        <v>1402</v>
      </c>
      <c r="B392" s="293" t="str">
        <f>VLOOKUP(A392,[4]bd_lista!A:C,3,FALSE)</f>
        <v>Gobierno Autónomo Municipal de Caracollo</v>
      </c>
      <c r="C392" s="294" t="e">
        <f>+VLOOKUP(A392,Contactos!$A$5:$E$535,6,FALSE)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v>0</v>
      </c>
      <c r="AR392" s="61">
        <f t="shared" si="5"/>
        <v>0</v>
      </c>
      <c r="AU392" s="33"/>
    </row>
    <row r="393" spans="1:47" ht="33" customHeight="1">
      <c r="A393" s="32">
        <v>1403</v>
      </c>
      <c r="B393" s="293" t="str">
        <f>VLOOKUP(A393,[4]bd_lista!A:C,3,FALSE)</f>
        <v>Gobierno Autónomo Municipal de El Choro</v>
      </c>
      <c r="C393" s="294" t="e">
        <f>+VLOOKUP(A393,Contactos!$A$5:$E$535,6,FALSE)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v>0</v>
      </c>
      <c r="AR393" s="61">
        <f t="shared" si="5"/>
        <v>0</v>
      </c>
      <c r="AU393" s="33"/>
    </row>
    <row r="394" spans="1:47" ht="33" customHeight="1">
      <c r="A394" s="32">
        <v>1404</v>
      </c>
      <c r="B394" s="293" t="str">
        <f>VLOOKUP(A394,[4]bd_lista!A:C,3,FALSE)</f>
        <v>Gobierno Autónomo Municipal de Challapata</v>
      </c>
      <c r="C394" s="294" t="e">
        <f>+VLOOKUP(A394,Contactos!$A$5:$E$535,6,FALSE)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v>0</v>
      </c>
      <c r="AR394" s="61">
        <f t="shared" si="5"/>
        <v>0</v>
      </c>
      <c r="AU394" s="33"/>
    </row>
    <row r="395" spans="1:47" ht="33" customHeight="1">
      <c r="A395" s="32">
        <v>1405</v>
      </c>
      <c r="B395" s="293" t="str">
        <f>VLOOKUP(A395,[4]bd_lista!A:C,3,FALSE)</f>
        <v>Gobierno Autónomo Municipal de Santuario de Quillacas</v>
      </c>
      <c r="C395" s="294" t="e">
        <f>+VLOOKUP(A395,Contactos!$A$5:$E$535,6,FALSE)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v>0</v>
      </c>
      <c r="AR395" s="61">
        <f t="shared" si="5"/>
        <v>0</v>
      </c>
      <c r="AU395" s="33"/>
    </row>
    <row r="396" spans="1:47" ht="33" customHeight="1">
      <c r="A396" s="32">
        <v>1406</v>
      </c>
      <c r="B396" s="293" t="str">
        <f>VLOOKUP(A396,[4]bd_lista!A:C,3,FALSE)</f>
        <v>Gobierno Autónomo Municipal de Huanuni</v>
      </c>
      <c r="C396" s="294" t="e">
        <f>+VLOOKUP(A396,Contactos!$A$5:$E$535,6,FALSE)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v>0</v>
      </c>
      <c r="AR396" s="61">
        <f t="shared" si="5"/>
        <v>0</v>
      </c>
      <c r="AU396" s="33"/>
    </row>
    <row r="397" spans="1:47" ht="33" customHeight="1">
      <c r="A397" s="32">
        <v>1407</v>
      </c>
      <c r="B397" s="293" t="str">
        <f>VLOOKUP(A397,[4]bd_lista!A:C,3,FALSE)</f>
        <v>Gobierno Autónomo Municipal de Machacamarca</v>
      </c>
      <c r="C397" s="294" t="e">
        <f>+VLOOKUP(A397,Contactos!$A$5:$E$535,6,FALSE)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v>0</v>
      </c>
      <c r="AR397" s="61">
        <f t="shared" si="5"/>
        <v>0</v>
      </c>
      <c r="AU397" s="33"/>
    </row>
    <row r="398" spans="1:47" ht="33" customHeight="1">
      <c r="A398" s="32">
        <v>1408</v>
      </c>
      <c r="B398" s="293" t="str">
        <f>VLOOKUP(A398,[4]bd_lista!A:C,3,FALSE)</f>
        <v>Gobierno Autónomo Municipal de Poopó (Villa Poopó)</v>
      </c>
      <c r="C398" s="294" t="e">
        <f>+VLOOKUP(A398,Contactos!$A$5:$E$535,6,FALSE)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v>0</v>
      </c>
      <c r="AR398" s="61">
        <f t="shared" si="5"/>
        <v>0</v>
      </c>
      <c r="AU398" s="33"/>
    </row>
    <row r="399" spans="1:47" ht="33" customHeight="1">
      <c r="A399" s="32">
        <v>1409</v>
      </c>
      <c r="B399" s="293" t="str">
        <f>VLOOKUP(A399,[4]bd_lista!A:C,3,FALSE)</f>
        <v>Gobierno Autónomo Municipal de Pazña</v>
      </c>
      <c r="C399" s="294" t="e">
        <f>+VLOOKUP(A399,Contactos!$A$5:$E$535,6,FALSE)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v>0</v>
      </c>
      <c r="AR399" s="61">
        <f t="shared" si="5"/>
        <v>0</v>
      </c>
      <c r="AU399" s="33"/>
    </row>
    <row r="400" spans="1:47" ht="33" customHeight="1">
      <c r="A400" s="32">
        <v>1410</v>
      </c>
      <c r="B400" s="293" t="str">
        <f>VLOOKUP(A400,[4]bd_lista!A:C,3,FALSE)</f>
        <v>Gobierno Autónomo Municipal de Antequera</v>
      </c>
      <c r="C400" s="294" t="e">
        <f>+VLOOKUP(A400,Contactos!$A$5:$E$535,6,FALSE)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v>0</v>
      </c>
      <c r="AR400" s="61">
        <f t="shared" si="5"/>
        <v>0</v>
      </c>
      <c r="AU400" s="33"/>
    </row>
    <row r="401" spans="1:47" ht="33" customHeight="1">
      <c r="A401" s="32">
        <v>1411</v>
      </c>
      <c r="B401" s="293" t="str">
        <f>VLOOKUP(A401,[4]bd_lista!A:C,3,FALSE)</f>
        <v>Gobierno Autónomo Municipal de Eucaliptus</v>
      </c>
      <c r="C401" s="294" t="e">
        <f>+VLOOKUP(A401,Contactos!$A$5:$E$535,6,FALSE)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v>0</v>
      </c>
      <c r="AR401" s="61">
        <f t="shared" ref="AR401:AR463" si="6">SUM(D401:AQ401)</f>
        <v>0</v>
      </c>
      <c r="AU401" s="33"/>
    </row>
    <row r="402" spans="1:47" ht="33" customHeight="1">
      <c r="A402" s="32">
        <v>1412</v>
      </c>
      <c r="B402" s="293" t="str">
        <f>VLOOKUP(A402,[4]bd_lista!A:C,3,FALSE)</f>
        <v>Gobierno Autónomo Municipal de Santiago de Huari</v>
      </c>
      <c r="C402" s="294" t="e">
        <f>+VLOOKUP(A402,Contactos!$A$5:$E$535,6,FALSE)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v>0</v>
      </c>
      <c r="AR402" s="61">
        <f t="shared" si="6"/>
        <v>0</v>
      </c>
      <c r="AU402" s="33"/>
    </row>
    <row r="403" spans="1:47" ht="33" customHeight="1">
      <c r="A403" s="32">
        <v>1413</v>
      </c>
      <c r="B403" s="293" t="str">
        <f>VLOOKUP(A403,[4]bd_lista!A:C,3,FALSE)</f>
        <v>Gobierno Autónomo Municipal de Totora</v>
      </c>
      <c r="C403" s="294" t="e">
        <f>+VLOOKUP(A403,Contactos!$A$5:$E$535,6,FALSE)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v>0</v>
      </c>
      <c r="AR403" s="61">
        <f t="shared" si="6"/>
        <v>0</v>
      </c>
      <c r="AU403" s="33"/>
    </row>
    <row r="404" spans="1:47" ht="33" customHeight="1">
      <c r="A404" s="32">
        <v>1414</v>
      </c>
      <c r="B404" s="293" t="str">
        <f>VLOOKUP(A404,[4]bd_lista!A:C,3,FALSE)</f>
        <v>Gobierno Autónomo Municipal de Corque</v>
      </c>
      <c r="C404" s="294" t="e">
        <f>+VLOOKUP(A404,Contactos!$A$5:$E$535,6,FALSE)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v>0</v>
      </c>
      <c r="AR404" s="61">
        <f t="shared" si="6"/>
        <v>0</v>
      </c>
      <c r="AU404" s="33"/>
    </row>
    <row r="405" spans="1:47" ht="33" customHeight="1">
      <c r="A405" s="32">
        <v>1415</v>
      </c>
      <c r="B405" s="293" t="str">
        <f>VLOOKUP(A405,[4]bd_lista!A:C,3,FALSE)</f>
        <v>Gobierno Autónomo Municipal de Choquecota</v>
      </c>
      <c r="C405" s="294" t="e">
        <f>+VLOOKUP(A405,Contactos!$A$5:$E$535,6,FALSE)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v>0</v>
      </c>
      <c r="AR405" s="61">
        <f t="shared" si="6"/>
        <v>0</v>
      </c>
      <c r="AU405" s="33"/>
    </row>
    <row r="406" spans="1:47" ht="33" customHeight="1">
      <c r="A406" s="32">
        <v>1416</v>
      </c>
      <c r="B406" s="293" t="str">
        <f>VLOOKUP(A406,[4]bd_lista!A:C,3,FALSE)</f>
        <v>Gobierno Autónomo Municipal de Curahuara de Carangas</v>
      </c>
      <c r="C406" s="294" t="e">
        <f>+VLOOKUP(A406,Contactos!$A$5:$E$535,6,FALSE)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v>0</v>
      </c>
      <c r="AR406" s="61">
        <f t="shared" si="6"/>
        <v>0</v>
      </c>
      <c r="AU406" s="33"/>
    </row>
    <row r="407" spans="1:47" ht="33" customHeight="1">
      <c r="A407" s="32">
        <v>1417</v>
      </c>
      <c r="B407" s="293" t="str">
        <f>VLOOKUP(A407,[4]bd_lista!A:C,3,FALSE)</f>
        <v>Gobierno Autónomo Municipal de Turco</v>
      </c>
      <c r="C407" s="294" t="e">
        <f>+VLOOKUP(A407,Contactos!$A$5:$E$535,6,FALSE)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v>0</v>
      </c>
      <c r="AR407" s="61">
        <f t="shared" si="6"/>
        <v>0</v>
      </c>
      <c r="AU407" s="33"/>
    </row>
    <row r="408" spans="1:47" ht="33" customHeight="1">
      <c r="A408" s="32">
        <v>1418</v>
      </c>
      <c r="B408" s="293" t="str">
        <f>VLOOKUP(A408,[4]bd_lista!A:C,3,FALSE)</f>
        <v>Gobierno Autónomo Municipal de Huachacalla</v>
      </c>
      <c r="C408" s="294" t="e">
        <f>+VLOOKUP(A408,Contactos!$A$5:$E$535,6,FALSE)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v>0</v>
      </c>
      <c r="AR408" s="61">
        <f t="shared" si="6"/>
        <v>0</v>
      </c>
      <c r="AU408" s="33"/>
    </row>
    <row r="409" spans="1:47" ht="33" customHeight="1">
      <c r="A409" s="32">
        <v>1419</v>
      </c>
      <c r="B409" s="293" t="str">
        <f>VLOOKUP(A409,[4]bd_lista!A:C,3,FALSE)</f>
        <v>Gobierno Autónomo Municipal de Escara</v>
      </c>
      <c r="C409" s="294" t="e">
        <f>+VLOOKUP(A409,Contactos!$A$5:$E$535,6,FALSE)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v>0</v>
      </c>
      <c r="AR409" s="61">
        <f t="shared" si="6"/>
        <v>0</v>
      </c>
      <c r="AU409" s="33"/>
    </row>
    <row r="410" spans="1:47" ht="33" customHeight="1">
      <c r="A410" s="32">
        <v>1420</v>
      </c>
      <c r="B410" s="293" t="str">
        <f>VLOOKUP(A410,[4]bd_lista!A:C,3,FALSE)</f>
        <v>Gobierno Autónomo Municipal de Cruz de Machacamarca</v>
      </c>
      <c r="C410" s="294" t="e">
        <f>+VLOOKUP(A410,Contactos!$A$5:$E$535,6,FALSE)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v>0</v>
      </c>
      <c r="AR410" s="61">
        <f t="shared" si="6"/>
        <v>0</v>
      </c>
      <c r="AU410" s="33"/>
    </row>
    <row r="411" spans="1:47" ht="33" customHeight="1">
      <c r="A411" s="32">
        <v>1421</v>
      </c>
      <c r="B411" s="293" t="str">
        <f>VLOOKUP(A411,[4]bd_lista!A:C,3,FALSE)</f>
        <v>Gobierno Autónomo Municipal de Yunguyo de Litoral</v>
      </c>
      <c r="C411" s="294" t="e">
        <f>+VLOOKUP(A411,Contactos!$A$5:$E$535,6,FALSE)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v>0</v>
      </c>
      <c r="AR411" s="61">
        <f t="shared" si="6"/>
        <v>0</v>
      </c>
      <c r="AU411" s="33"/>
    </row>
    <row r="412" spans="1:47" ht="33" customHeight="1">
      <c r="A412" s="32">
        <v>1422</v>
      </c>
      <c r="B412" s="293" t="str">
        <f>VLOOKUP(A412,[4]bd_lista!A:C,3,FALSE)</f>
        <v>Gobierno Autónomo Municipal de Esmeralda</v>
      </c>
      <c r="C412" s="294" t="e">
        <f>+VLOOKUP(A412,Contactos!$A$5:$E$535,6,FALSE)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v>0</v>
      </c>
      <c r="AR412" s="61">
        <f t="shared" si="6"/>
        <v>0</v>
      </c>
      <c r="AU412" s="33"/>
    </row>
    <row r="413" spans="1:47" ht="33" customHeight="1">
      <c r="A413" s="32">
        <v>1423</v>
      </c>
      <c r="B413" s="293" t="str">
        <f>VLOOKUP(A413,[4]bd_lista!A:C,3,FALSE)</f>
        <v>Gobierno Autónomo Municipal de Toledo</v>
      </c>
      <c r="C413" s="294" t="e">
        <f>+VLOOKUP(A413,Contactos!$A$5:$E$535,6,FALSE)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v>0</v>
      </c>
      <c r="AR413" s="61">
        <f t="shared" si="6"/>
        <v>0</v>
      </c>
      <c r="AU413" s="33"/>
    </row>
    <row r="414" spans="1:47" ht="33" customHeight="1">
      <c r="A414" s="32">
        <v>1424</v>
      </c>
      <c r="B414" s="293" t="str">
        <f>VLOOKUP(A414,[4]bd_lista!A:C,3,FALSE)</f>
        <v>Gobierno Autónomo Municipal de Andamarca (Santiago de Andamarca)</v>
      </c>
      <c r="C414" s="294" t="e">
        <f>+VLOOKUP(A414,Contactos!$A$5:$E$535,6,FALSE)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v>0</v>
      </c>
      <c r="AR414" s="61">
        <f t="shared" si="6"/>
        <v>0</v>
      </c>
      <c r="AU414" s="33"/>
    </row>
    <row r="415" spans="1:47" ht="33" customHeight="1">
      <c r="A415" s="32">
        <v>1425</v>
      </c>
      <c r="B415" s="293" t="str">
        <f>VLOOKUP(A415,[4]bd_lista!A:C,3,FALSE)</f>
        <v>Gobierno Autónomo Municipal de Belén de Andamarca</v>
      </c>
      <c r="C415" s="294" t="e">
        <f>+VLOOKUP(A415,Contactos!$A$5:$E$535,6,FALSE)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v>0</v>
      </c>
      <c r="AR415" s="61">
        <f t="shared" si="6"/>
        <v>0</v>
      </c>
      <c r="AU415" s="33"/>
    </row>
    <row r="416" spans="1:47" ht="33" customHeight="1">
      <c r="A416" s="32">
        <v>1426</v>
      </c>
      <c r="B416" s="293" t="str">
        <f>VLOOKUP(A416,[4]bd_lista!A:C,3,FALSE)</f>
        <v>Gobierno Autónomo Municipal de Salinas de G. Mendoza</v>
      </c>
      <c r="C416" s="294" t="e">
        <f>+VLOOKUP(A416,Contactos!$A$5:$E$535,6,FALSE)</f>
        <v>#N/A</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v>0</v>
      </c>
      <c r="AR416" s="61">
        <f t="shared" si="6"/>
        <v>0</v>
      </c>
      <c r="AU416" s="33"/>
    </row>
    <row r="417" spans="1:47" ht="33" customHeight="1">
      <c r="A417" s="32">
        <v>1427</v>
      </c>
      <c r="B417" s="293" t="str">
        <f>VLOOKUP(A417,[4]bd_lista!A:C,3,FALSE)</f>
        <v>Gobierno Autónomo Municipal de Pampa Aullagas</v>
      </c>
      <c r="C417" s="294" t="e">
        <f>+VLOOKUP(A417,Contactos!$A$5:$E$535,6,FALSE)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v>0</v>
      </c>
      <c r="AR417" s="61">
        <f t="shared" si="6"/>
        <v>0</v>
      </c>
      <c r="AU417" s="33"/>
    </row>
    <row r="418" spans="1:47" ht="33" customHeight="1">
      <c r="A418" s="32">
        <v>1428</v>
      </c>
      <c r="B418" s="293" t="str">
        <f>VLOOKUP(A418,[4]bd_lista!A:C,3,FALSE)</f>
        <v>Gobierno Autónomo Municipal de La Rivera</v>
      </c>
      <c r="C418" s="294" t="e">
        <f>+VLOOKUP(A418,Contactos!$A$5:$E$535,6,FALSE)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v>0</v>
      </c>
      <c r="AR418" s="61">
        <f t="shared" si="6"/>
        <v>0</v>
      </c>
      <c r="AU418" s="33"/>
    </row>
    <row r="419" spans="1:47" ht="33" customHeight="1">
      <c r="A419" s="32">
        <v>1429</v>
      </c>
      <c r="B419" s="293" t="str">
        <f>VLOOKUP(A419,[4]bd_lista!A:C,3,FALSE)</f>
        <v>Gobierno Autónomo Municipal de Todos Santos</v>
      </c>
      <c r="C419" s="294" t="e">
        <f>+VLOOKUP(A419,Contactos!$A$5:$E$535,6,FALSE)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v>0</v>
      </c>
      <c r="AR419" s="61">
        <f t="shared" si="6"/>
        <v>0</v>
      </c>
      <c r="AU419" s="33"/>
    </row>
    <row r="420" spans="1:47" ht="33" customHeight="1">
      <c r="A420" s="32">
        <v>1430</v>
      </c>
      <c r="B420" s="293" t="str">
        <f>VLOOKUP(A420,[4]bd_lista!A:C,3,FALSE)</f>
        <v>Gobierno Autónomo Municipal de Carangas</v>
      </c>
      <c r="C420" s="294" t="e">
        <f>+VLOOKUP(A420,Contactos!$A$5:$E$535,6,FALSE)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v>0</v>
      </c>
      <c r="AR420" s="61">
        <f t="shared" si="6"/>
        <v>0</v>
      </c>
      <c r="AU420" s="33"/>
    </row>
    <row r="421" spans="1:47" ht="33" customHeight="1">
      <c r="A421" s="32">
        <v>1431</v>
      </c>
      <c r="B421" s="293" t="str">
        <f>VLOOKUP(A421,[4]bd_lista!A:C,3,FALSE)</f>
        <v>Gobierno Autónomo Municipal de Sabaya</v>
      </c>
      <c r="C421" s="294" t="e">
        <f>+VLOOKUP(A421,Contactos!$A$5:$E$535,6,FALSE)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v>0</v>
      </c>
      <c r="AR421" s="61">
        <f t="shared" si="6"/>
        <v>0</v>
      </c>
      <c r="AU421" s="33"/>
    </row>
    <row r="422" spans="1:47" ht="33" customHeight="1">
      <c r="A422" s="32">
        <v>1432</v>
      </c>
      <c r="B422" s="293" t="str">
        <f>VLOOKUP(A422,[4]bd_lista!A:C,3,FALSE)</f>
        <v>Gobierno Autónomo Municipal de Coipasa</v>
      </c>
      <c r="C422" s="294" t="e">
        <f>+VLOOKUP(A422,Contactos!$A$5:$E$535,6,FALSE)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v>0</v>
      </c>
      <c r="AR422" s="61">
        <f t="shared" si="6"/>
        <v>0</v>
      </c>
      <c r="AU422" s="33"/>
    </row>
    <row r="423" spans="1:47" ht="33" customHeight="1">
      <c r="A423" s="32">
        <v>1434</v>
      </c>
      <c r="B423" s="293" t="str">
        <f>VLOOKUP(A423,[4]bd_lista!A:C,3,FALSE)</f>
        <v>Gobierno Autónomo Municipal de Huayllamarca (Santiago de Huayllamarca)</v>
      </c>
      <c r="C423" s="294" t="e">
        <f>+VLOOKUP(A423,Contactos!$A$5:$E$535,6,FALSE)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v>0</v>
      </c>
      <c r="AR423" s="61">
        <f t="shared" si="6"/>
        <v>0</v>
      </c>
      <c r="AU423" s="33"/>
    </row>
    <row r="424" spans="1:47" ht="33" customHeight="1">
      <c r="A424" s="32">
        <v>1435</v>
      </c>
      <c r="B424" s="293" t="str">
        <f>VLOOKUP(A424,[4]bd_lista!A:C,3,FALSE)</f>
        <v>Gobierno Autónomo Municipal de Soracachi</v>
      </c>
      <c r="C424" s="294" t="e">
        <f>+VLOOKUP(A424,Contactos!$A$5:$E$535,6,FALSE)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v>0</v>
      </c>
      <c r="AR424" s="61">
        <f t="shared" si="6"/>
        <v>0</v>
      </c>
      <c r="AU424" s="33"/>
    </row>
    <row r="425" spans="1:47" ht="33" customHeight="1">
      <c r="A425" s="32">
        <v>1501</v>
      </c>
      <c r="B425" s="293" t="str">
        <f>VLOOKUP(A425,[4]bd_lista!A:C,3,FALSE)</f>
        <v>Gobierno Autónomo Municipal de Potosí</v>
      </c>
      <c r="C425" s="294" t="e">
        <f>+VLOOKUP(A425,Contactos!$A$5:$E$535,6,FALSE)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v>0</v>
      </c>
      <c r="AR425" s="61">
        <f t="shared" si="6"/>
        <v>0</v>
      </c>
      <c r="AU425" s="33"/>
    </row>
    <row r="426" spans="1:47" ht="33" customHeight="1">
      <c r="A426" s="32">
        <v>1502</v>
      </c>
      <c r="B426" s="293" t="str">
        <f>VLOOKUP(A426,[4]bd_lista!A:C,3,FALSE)</f>
        <v>Gobierno Autónomo Municipal de Tinguipaya</v>
      </c>
      <c r="C426" s="294" t="e">
        <f>+VLOOKUP(A426,Contactos!$A$5:$E$535,6,FALSE)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v>0</v>
      </c>
      <c r="AR426" s="61">
        <f t="shared" si="6"/>
        <v>0</v>
      </c>
      <c r="AU426" s="33"/>
    </row>
    <row r="427" spans="1:47" ht="33" customHeight="1">
      <c r="A427" s="32">
        <v>1503</v>
      </c>
      <c r="B427" s="293" t="str">
        <f>VLOOKUP(A427,[4]bd_lista!A:C,3,FALSE)</f>
        <v>Gobierno Autónomo Municipal de Yocalla</v>
      </c>
      <c r="C427" s="294" t="e">
        <f>+VLOOKUP(A427,Contactos!$A$5:$E$535,6,FALSE)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v>0</v>
      </c>
      <c r="AR427" s="61">
        <f t="shared" si="6"/>
        <v>0</v>
      </c>
      <c r="AU427" s="33"/>
    </row>
    <row r="428" spans="1:47" ht="33" customHeight="1">
      <c r="A428" s="32">
        <v>1504</v>
      </c>
      <c r="B428" s="293" t="str">
        <f>VLOOKUP(A428,[4]bd_lista!A:C,3,FALSE)</f>
        <v>Gobierno Autónomo Municipal de Urmiri</v>
      </c>
      <c r="C428" s="294" t="e">
        <f>+VLOOKUP(A428,Contactos!$A$5:$E$535,6,FALSE)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v>0</v>
      </c>
      <c r="AR428" s="61">
        <f t="shared" si="6"/>
        <v>0</v>
      </c>
      <c r="AU428" s="33"/>
    </row>
    <row r="429" spans="1:47" ht="33" customHeight="1">
      <c r="A429" s="32">
        <v>1505</v>
      </c>
      <c r="B429" s="293" t="str">
        <f>VLOOKUP(A429,[4]bd_lista!A:C,3,FALSE)</f>
        <v>Gobierno Autónomo Municipal de Uncía</v>
      </c>
      <c r="C429" s="294" t="e">
        <f>+VLOOKUP(A429,Contactos!$A$5:$E$535,6,FALSE)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v>0</v>
      </c>
      <c r="AR429" s="61">
        <f t="shared" si="6"/>
        <v>0</v>
      </c>
      <c r="AU429" s="33"/>
    </row>
    <row r="430" spans="1:47" ht="33" customHeight="1">
      <c r="A430" s="32">
        <v>1506</v>
      </c>
      <c r="B430" s="293" t="str">
        <f>VLOOKUP(A430,[4]bd_lista!A:C,3,FALSE)</f>
        <v>Gobierno Autónomo Municipal de Chayanta</v>
      </c>
      <c r="C430" s="294" t="e">
        <f>+VLOOKUP(A430,Contactos!$A$5:$E$535,6,FALSE)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v>0</v>
      </c>
      <c r="AR430" s="61">
        <f t="shared" si="6"/>
        <v>0</v>
      </c>
      <c r="AU430" s="33"/>
    </row>
    <row r="431" spans="1:47" ht="33" customHeight="1">
      <c r="A431" s="32">
        <v>1507</v>
      </c>
      <c r="B431" s="293" t="str">
        <f>VLOOKUP(A431,[4]bd_lista!A:C,3,FALSE)</f>
        <v>Gobierno Autónomo Municipal de Llallagua</v>
      </c>
      <c r="C431" s="294" t="e">
        <f>+VLOOKUP(A431,Contactos!$A$5:$E$535,6,FALSE)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v>0</v>
      </c>
      <c r="AR431" s="61">
        <f t="shared" si="6"/>
        <v>0</v>
      </c>
      <c r="AU431" s="33"/>
    </row>
    <row r="432" spans="1:47" ht="33" customHeight="1">
      <c r="A432" s="32">
        <v>1508</v>
      </c>
      <c r="B432" s="293" t="str">
        <f>VLOOKUP(A432,[4]bd_lista!A:C,3,FALSE)</f>
        <v>Gobierno Autónomo Municipal de Betanzos</v>
      </c>
      <c r="C432" s="294" t="e">
        <f>+VLOOKUP(A432,Contactos!$A$5:$E$535,6,FALSE)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v>0</v>
      </c>
      <c r="AR432" s="61">
        <f t="shared" si="6"/>
        <v>0</v>
      </c>
      <c r="AU432" s="33"/>
    </row>
    <row r="433" spans="1:47" ht="33" customHeight="1">
      <c r="A433" s="32">
        <v>1509</v>
      </c>
      <c r="B433" s="293" t="str">
        <f>VLOOKUP(A433,[4]bd_lista!A:C,3,FALSE)</f>
        <v>Gobierno Autónomo Municipal de Chaqui</v>
      </c>
      <c r="C433" s="294" t="e">
        <f>+VLOOKUP(A433,Contactos!$A$5:$E$535,6,FALSE)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v>0</v>
      </c>
      <c r="AR433" s="61">
        <f t="shared" si="6"/>
        <v>0</v>
      </c>
      <c r="AU433" s="33"/>
    </row>
    <row r="434" spans="1:47" ht="33" customHeight="1">
      <c r="A434" s="32">
        <v>1510</v>
      </c>
      <c r="B434" s="293" t="str">
        <f>VLOOKUP(A434,[4]bd_lista!A:C,3,FALSE)</f>
        <v>Gobierno Autónomo Municipal de Tacobamba</v>
      </c>
      <c r="C434" s="294" t="e">
        <f>+VLOOKUP(A434,Contactos!$A$5:$E$535,6,FALSE)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v>0</v>
      </c>
      <c r="AR434" s="61">
        <f t="shared" si="6"/>
        <v>0</v>
      </c>
      <c r="AU434" s="33"/>
    </row>
    <row r="435" spans="1:47" ht="33" customHeight="1">
      <c r="A435" s="32">
        <v>1511</v>
      </c>
      <c r="B435" s="293" t="str">
        <f>VLOOKUP(A435,[4]bd_lista!A:C,3,FALSE)</f>
        <v>Gobierno Autónomo Municipal de Colquechaca</v>
      </c>
      <c r="C435" s="294" t="e">
        <f>+VLOOKUP(A435,Contactos!$A$5:$E$535,6,FALSE)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v>0</v>
      </c>
      <c r="AR435" s="61">
        <f t="shared" si="6"/>
        <v>0</v>
      </c>
      <c r="AU435" s="33"/>
    </row>
    <row r="436" spans="1:47" ht="33" customHeight="1">
      <c r="A436" s="32">
        <v>1512</v>
      </c>
      <c r="B436" s="293" t="str">
        <f>VLOOKUP(A436,[4]bd_lista!A:C,3,FALSE)</f>
        <v>Gobierno Autónomo Municipal de Ravelo</v>
      </c>
      <c r="C436" s="294" t="e">
        <f>+VLOOKUP(A436,Contactos!$A$5:$E$535,6,FALSE)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v>0</v>
      </c>
      <c r="AR436" s="61">
        <f t="shared" si="6"/>
        <v>0</v>
      </c>
      <c r="AU436" s="33"/>
    </row>
    <row r="437" spans="1:47" ht="33" customHeight="1">
      <c r="A437" s="32">
        <v>1513</v>
      </c>
      <c r="B437" s="293" t="str">
        <f>VLOOKUP(A437,[4]bd_lista!A:C,3,FALSE)</f>
        <v>Gobierno Autónomo Municipal de Pocoata</v>
      </c>
      <c r="C437" s="294" t="e">
        <f>+VLOOKUP(A437,Contactos!$A$5:$E$535,6,FALSE)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v>0</v>
      </c>
      <c r="AR437" s="61">
        <f t="shared" si="6"/>
        <v>0</v>
      </c>
      <c r="AU437" s="33"/>
    </row>
    <row r="438" spans="1:47" ht="33" customHeight="1">
      <c r="A438" s="32">
        <v>1514</v>
      </c>
      <c r="B438" s="293" t="str">
        <f>VLOOKUP(A438,[4]bd_lista!A:C,3,FALSE)</f>
        <v>Gobierno Autónomo Municipal de Ocurí</v>
      </c>
      <c r="C438" s="294" t="e">
        <f>+VLOOKUP(A438,Contactos!$A$5:$E$535,6,FALSE)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v>0</v>
      </c>
      <c r="AR438" s="61">
        <f t="shared" si="6"/>
        <v>0</v>
      </c>
      <c r="AU438" s="33"/>
    </row>
    <row r="439" spans="1:47" ht="33" customHeight="1">
      <c r="A439" s="32">
        <v>1515</v>
      </c>
      <c r="B439" s="293" t="str">
        <f>VLOOKUP(A439,[4]bd_lista!A:C,3,FALSE)</f>
        <v>Gobierno Autónomo Municipal de San Pedro de Buena Vista</v>
      </c>
      <c r="C439" s="294" t="e">
        <f>+VLOOKUP(A439,Contactos!$A$5:$E$535,6,FALSE)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v>0</v>
      </c>
      <c r="AR439" s="61">
        <f t="shared" si="6"/>
        <v>0</v>
      </c>
      <c r="AU439" s="33"/>
    </row>
    <row r="440" spans="1:47" ht="33" customHeight="1">
      <c r="A440" s="32">
        <v>1516</v>
      </c>
      <c r="B440" s="293" t="str">
        <f>VLOOKUP(A440,[4]bd_lista!A:C,3,FALSE)</f>
        <v>Gobierno Autónomo Municipal de Toro Toro</v>
      </c>
      <c r="C440" s="294" t="e">
        <f>+VLOOKUP(A440,Contactos!$A$5:$E$535,6,FALSE)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v>0</v>
      </c>
      <c r="AR440" s="61">
        <f t="shared" si="6"/>
        <v>0</v>
      </c>
      <c r="AU440" s="33"/>
    </row>
    <row r="441" spans="1:47" ht="33" customHeight="1">
      <c r="A441" s="32">
        <v>1517</v>
      </c>
      <c r="B441" s="293" t="str">
        <f>VLOOKUP(A441,[4]bd_lista!A:C,3,FALSE)</f>
        <v>Gobierno Autónomo Municipal de Cotagaita</v>
      </c>
      <c r="C441" s="294" t="e">
        <f>+VLOOKUP(A441,Contactos!$A$5:$E$535,6,FALSE)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v>0</v>
      </c>
      <c r="AR441" s="61">
        <f t="shared" si="6"/>
        <v>0</v>
      </c>
      <c r="AU441" s="33"/>
    </row>
    <row r="442" spans="1:47" ht="33" customHeight="1">
      <c r="A442" s="32">
        <v>1518</v>
      </c>
      <c r="B442" s="293" t="str">
        <f>VLOOKUP(A442,[4]bd_lista!A:C,3,FALSE)</f>
        <v>Gobierno Autónomo Municipal de Vitichi</v>
      </c>
      <c r="C442" s="294" t="e">
        <f>+VLOOKUP(A442,Contactos!$A$5:$E$535,6,FALSE)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v>0</v>
      </c>
      <c r="AR442" s="61">
        <f t="shared" si="6"/>
        <v>0</v>
      </c>
      <c r="AU442" s="33"/>
    </row>
    <row r="443" spans="1:47" ht="33" customHeight="1">
      <c r="A443" s="32">
        <v>1519</v>
      </c>
      <c r="B443" s="293" t="str">
        <f>VLOOKUP(A443,[4]bd_lista!A:C,3,FALSE)</f>
        <v>Gobierno Autónomo Municipal de Tupiza</v>
      </c>
      <c r="C443" s="294" t="e">
        <f>+VLOOKUP(A443,Contactos!$A$5:$E$535,6,FALSE)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v>0</v>
      </c>
      <c r="AR443" s="61">
        <f t="shared" si="6"/>
        <v>0</v>
      </c>
      <c r="AU443" s="33"/>
    </row>
    <row r="444" spans="1:47" ht="33" customHeight="1">
      <c r="A444" s="32">
        <v>1520</v>
      </c>
      <c r="B444" s="293" t="str">
        <f>VLOOKUP(A444,[4]bd_lista!A:C,3,FALSE)</f>
        <v>Gobierno Autónomo Municipal de Atocha</v>
      </c>
      <c r="C444" s="294" t="e">
        <f>+VLOOKUP(A444,Contactos!$A$5:$E$535,6,FALSE)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v>0</v>
      </c>
      <c r="AR444" s="61">
        <f t="shared" si="6"/>
        <v>0</v>
      </c>
      <c r="AU444" s="33"/>
    </row>
    <row r="445" spans="1:47" ht="33" customHeight="1">
      <c r="A445" s="32">
        <v>1521</v>
      </c>
      <c r="B445" s="293" t="str">
        <f>VLOOKUP(A445,[4]bd_lista!A:C,3,FALSE)</f>
        <v>Gobierno Autónomo Municipal de Colcha"K" (Villa Martín)</v>
      </c>
      <c r="C445" s="294" t="e">
        <f>+VLOOKUP(A445,Contactos!$A$5:$E$535,6,FALSE)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v>0</v>
      </c>
      <c r="AR445" s="61">
        <f t="shared" si="6"/>
        <v>0</v>
      </c>
      <c r="AU445" s="33"/>
    </row>
    <row r="446" spans="1:47" ht="33" customHeight="1">
      <c r="A446" s="32">
        <v>1522</v>
      </c>
      <c r="B446" s="293" t="str">
        <f>VLOOKUP(A446,[4]bd_lista!A:C,3,FALSE)</f>
        <v>Gobierno Autónomo Municipal de San Pedro de Quemes</v>
      </c>
      <c r="C446" s="294" t="e">
        <f>+VLOOKUP(A446,Contactos!$A$5:$E$535,6,FALSE)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v>0</v>
      </c>
      <c r="AR446" s="61">
        <f t="shared" si="6"/>
        <v>0</v>
      </c>
      <c r="AU446" s="33"/>
    </row>
    <row r="447" spans="1:47" ht="33" customHeight="1">
      <c r="A447" s="32">
        <v>1523</v>
      </c>
      <c r="B447" s="293" t="str">
        <f>VLOOKUP(A447,[4]bd_lista!A:C,3,FALSE)</f>
        <v>Gobierno Autónomo Municipal de San Pablo de Lípez</v>
      </c>
      <c r="C447" s="294" t="e">
        <f>+VLOOKUP(A447,Contactos!$A$5:$E$535,6,FALSE)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v>0</v>
      </c>
      <c r="AR447" s="61">
        <f t="shared" si="6"/>
        <v>0</v>
      </c>
      <c r="AU447" s="33"/>
    </row>
    <row r="448" spans="1:47" ht="33" customHeight="1">
      <c r="A448" s="32">
        <v>1524</v>
      </c>
      <c r="B448" s="293" t="str">
        <f>VLOOKUP(A448,[4]bd_lista!A:C,3,FALSE)</f>
        <v>Gobierno Autónomo Municipal de Mojinete</v>
      </c>
      <c r="C448" s="294" t="e">
        <f>+VLOOKUP(A448,Contactos!$A$5:$E$535,6,FALSE)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v>0</v>
      </c>
      <c r="AR448" s="61">
        <f t="shared" si="6"/>
        <v>0</v>
      </c>
      <c r="AU448" s="33"/>
    </row>
    <row r="449" spans="1:47" ht="33" customHeight="1">
      <c r="A449" s="32">
        <v>1525</v>
      </c>
      <c r="B449" s="293" t="str">
        <f>VLOOKUP(A449,[4]bd_lista!A:C,3,FALSE)</f>
        <v>Gobierno Autónomo Municipal de San Antonio de Esmoruco</v>
      </c>
      <c r="C449" s="294" t="e">
        <f>+VLOOKUP(A449,Contactos!$A$5:$E$535,6,FALSE)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v>0</v>
      </c>
      <c r="AR449" s="61">
        <f t="shared" si="6"/>
        <v>0</v>
      </c>
      <c r="AU449" s="33"/>
    </row>
    <row r="450" spans="1:47" ht="33" customHeight="1">
      <c r="A450" s="32">
        <v>1526</v>
      </c>
      <c r="B450" s="293" t="str">
        <f>VLOOKUP(A450,[4]bd_lista!A:C,3,FALSE)</f>
        <v>Gobierno Autónomo Municipal de Sacaca (Villa de Sacaca)</v>
      </c>
      <c r="C450" s="294" t="e">
        <f>+VLOOKUP(A450,Contactos!$A$5:$E$535,6,FALSE)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v>0</v>
      </c>
      <c r="AR450" s="61">
        <f t="shared" si="6"/>
        <v>0</v>
      </c>
      <c r="AU450" s="33"/>
    </row>
    <row r="451" spans="1:47" ht="33" customHeight="1">
      <c r="A451" s="32">
        <v>1527</v>
      </c>
      <c r="B451" s="293" t="str">
        <f>VLOOKUP(A451,[4]bd_lista!A:C,3,FALSE)</f>
        <v>Gobierno Autónomo Municipal de Caripuyo</v>
      </c>
      <c r="C451" s="294" t="e">
        <f>+VLOOKUP(A451,Contactos!$A$5:$E$535,6,FALSE)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v>0</v>
      </c>
      <c r="AR451" s="61">
        <f t="shared" si="6"/>
        <v>0</v>
      </c>
      <c r="AU451" s="33"/>
    </row>
    <row r="452" spans="1:47" ht="33" customHeight="1">
      <c r="A452" s="32">
        <v>1528</v>
      </c>
      <c r="B452" s="293" t="str">
        <f>VLOOKUP(A452,[4]bd_lista!A:C,3,FALSE)</f>
        <v>Gobierno Autónomo Municipal de Puna (Villa Talavera)</v>
      </c>
      <c r="C452" s="294" t="e">
        <f>+VLOOKUP(A452,Contactos!$A$5:$E$535,6,FALSE)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v>0</v>
      </c>
      <c r="AR452" s="61">
        <f t="shared" si="6"/>
        <v>0</v>
      </c>
      <c r="AU452" s="33"/>
    </row>
    <row r="453" spans="1:47" ht="33" customHeight="1">
      <c r="A453" s="32">
        <v>1529</v>
      </c>
      <c r="B453" s="293" t="str">
        <f>VLOOKUP(A453,[4]bd_lista!A:C,3,FALSE)</f>
        <v>Gobierno Autónomo Municipal de Caiza "D"</v>
      </c>
      <c r="C453" s="294" t="e">
        <f>+VLOOKUP(A453,Contactos!$A$5:$E$535,6,FALSE)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v>0</v>
      </c>
      <c r="AR453" s="61">
        <f t="shared" si="6"/>
        <v>0</v>
      </c>
      <c r="AU453" s="33"/>
    </row>
    <row r="454" spans="1:47" ht="33" customHeight="1">
      <c r="A454" s="32">
        <v>1530</v>
      </c>
      <c r="B454" s="293" t="str">
        <f>VLOOKUP(A454,[4]bd_lista!A:C,3,FALSE)</f>
        <v>Gobierno Autónomo Municipal de Uyuni</v>
      </c>
      <c r="C454" s="294" t="e">
        <f>+VLOOKUP(A454,Contactos!$A$5:$E$535,6,FALSE)</f>
        <v>#REF!</v>
      </c>
      <c r="D454" s="61">
        <v>0</v>
      </c>
      <c r="E454" s="61">
        <v>0</v>
      </c>
      <c r="F454" s="61">
        <v>0</v>
      </c>
      <c r="G454" s="61">
        <v>0</v>
      </c>
      <c r="H454" s="61">
        <v>15553.86</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v>0</v>
      </c>
      <c r="AR454" s="61">
        <f t="shared" si="6"/>
        <v>15553.86</v>
      </c>
      <c r="AU454" s="33"/>
    </row>
    <row r="455" spans="1:47" ht="33" customHeight="1">
      <c r="A455" s="32">
        <v>1531</v>
      </c>
      <c r="B455" s="293" t="str">
        <f>VLOOKUP(A455,[4]bd_lista!A:C,3,FALSE)</f>
        <v>Gobierno Autónomo Municipal de Tomave</v>
      </c>
      <c r="C455" s="294" t="e">
        <f>+VLOOKUP(A455,Contactos!$A$5:$E$535,6,FALSE)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v>0</v>
      </c>
      <c r="AR455" s="61">
        <f t="shared" si="6"/>
        <v>0</v>
      </c>
      <c r="AU455" s="33"/>
    </row>
    <row r="456" spans="1:47" ht="33" customHeight="1">
      <c r="A456" s="32">
        <v>1532</v>
      </c>
      <c r="B456" s="293" t="str">
        <f>VLOOKUP(A456,[4]bd_lista!A:C,3,FALSE)</f>
        <v>Gobierno Autónomo Municipal de Porco</v>
      </c>
      <c r="C456" s="294" t="e">
        <f>+VLOOKUP(A456,Contactos!$A$5:$E$535,6,FALSE)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v>0</v>
      </c>
      <c r="AR456" s="61">
        <f t="shared" si="6"/>
        <v>0</v>
      </c>
      <c r="AU456" s="33"/>
    </row>
    <row r="457" spans="1:47" ht="33" customHeight="1">
      <c r="A457" s="32">
        <v>1533</v>
      </c>
      <c r="B457" s="293" t="str">
        <f>VLOOKUP(A457,[4]bd_lista!A:C,3,FALSE)</f>
        <v>Gobierno Autónomo Municipal de Arampampa</v>
      </c>
      <c r="C457" s="294" t="e">
        <f>+VLOOKUP(A457,Contactos!$A$5:$E$535,6,FALSE)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v>0</v>
      </c>
      <c r="AR457" s="61">
        <f t="shared" si="6"/>
        <v>0</v>
      </c>
      <c r="AU457" s="33"/>
    </row>
    <row r="458" spans="1:47" ht="33" customHeight="1">
      <c r="A458" s="32">
        <v>1534</v>
      </c>
      <c r="B458" s="293" t="str">
        <f>VLOOKUP(A458,[4]bd_lista!A:C,3,FALSE)</f>
        <v>Gobierno Autónomo Municipal de Acasio</v>
      </c>
      <c r="C458" s="294" t="e">
        <f>+VLOOKUP(A458,Contactos!$A$5:$E$535,6,FALSE)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v>0</v>
      </c>
      <c r="AR458" s="61">
        <f t="shared" si="6"/>
        <v>0</v>
      </c>
      <c r="AU458" s="33"/>
    </row>
    <row r="459" spans="1:47" ht="33" customHeight="1">
      <c r="A459" s="32">
        <v>1535</v>
      </c>
      <c r="B459" s="293" t="str">
        <f>VLOOKUP(A459,[4]bd_lista!A:C,3,FALSE)</f>
        <v>Gobierno Autónomo Municipal de Llica</v>
      </c>
      <c r="C459" s="294" t="e">
        <f>+VLOOKUP(A459,Contactos!$A$5:$E$535,6,FALSE)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v>0</v>
      </c>
      <c r="AR459" s="61">
        <f t="shared" si="6"/>
        <v>0</v>
      </c>
      <c r="AU459" s="33"/>
    </row>
    <row r="460" spans="1:47" ht="33" customHeight="1">
      <c r="A460" s="32">
        <v>1536</v>
      </c>
      <c r="B460" s="293" t="str">
        <f>VLOOKUP(A460,[4]bd_lista!A:C,3,FALSE)</f>
        <v>Gobierno Autónomo Municipal de Tahua</v>
      </c>
      <c r="C460" s="294" t="e">
        <f>+VLOOKUP(A460,Contactos!$A$5:$E$535,6,FALSE)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v>0</v>
      </c>
      <c r="AR460" s="61">
        <f t="shared" si="6"/>
        <v>0</v>
      </c>
      <c r="AU460" s="33"/>
    </row>
    <row r="461" spans="1:47" ht="33" customHeight="1">
      <c r="A461" s="32">
        <v>1537</v>
      </c>
      <c r="B461" s="293" t="str">
        <f>VLOOKUP(A461,[4]bd_lista!A:C,3,FALSE)</f>
        <v>Gobierno Autónomo Municipal de Villazón</v>
      </c>
      <c r="C461" s="294" t="e">
        <f>+VLOOKUP(A461,Contactos!$A$5:$E$535,6,FALSE)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v>0</v>
      </c>
      <c r="AR461" s="61">
        <f t="shared" si="6"/>
        <v>0</v>
      </c>
      <c r="AU461" s="33"/>
    </row>
    <row r="462" spans="1:47" ht="33" customHeight="1">
      <c r="A462" s="32">
        <v>1538</v>
      </c>
      <c r="B462" s="293" t="str">
        <f>VLOOKUP(A462,[4]bd_lista!A:C,3,FALSE)</f>
        <v>Gobierno Autónomo Municipal de San Agustín</v>
      </c>
      <c r="C462" s="294" t="e">
        <f>+VLOOKUP(A462,Contactos!$A$5:$E$535,6,FALSE)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v>0</v>
      </c>
      <c r="AR462" s="61">
        <f t="shared" si="6"/>
        <v>0</v>
      </c>
      <c r="AU462" s="33"/>
    </row>
    <row r="463" spans="1:47" ht="33" customHeight="1">
      <c r="A463" s="32">
        <v>1539</v>
      </c>
      <c r="B463" s="293" t="str">
        <f>VLOOKUP(A463,[4]bd_lista!A:C,3,FALSE)</f>
        <v>Gobierno Autónomo Municipal de Ckochas</v>
      </c>
      <c r="C463" s="294" t="e">
        <f>+VLOOKUP(A463,Contactos!$A$5:$E$535,6,FALSE)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v>0</v>
      </c>
      <c r="AR463" s="61">
        <f t="shared" si="6"/>
        <v>0</v>
      </c>
      <c r="AU463" s="33"/>
    </row>
    <row r="464" spans="1:47" ht="33" customHeight="1">
      <c r="A464" s="32">
        <v>1540</v>
      </c>
      <c r="B464" s="293" t="str">
        <f>VLOOKUP(A464,[4]bd_lista!A:C,3,FALSE)</f>
        <v>Gobierno Autónomo Municipal de Chuquihuta Ayllu Jucumani</v>
      </c>
      <c r="C464" s="294" t="e">
        <f>+VLOOKUP(A464,Contactos!$A$5:$E$535,6,FALSE)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v>0</v>
      </c>
      <c r="AR464" s="61">
        <f t="shared" ref="AR464:AR527" si="7">SUM(D464:AQ464)</f>
        <v>0</v>
      </c>
      <c r="AU464" s="33"/>
    </row>
    <row r="465" spans="1:47" ht="33" customHeight="1">
      <c r="A465" s="32">
        <v>1601</v>
      </c>
      <c r="B465" s="293" t="str">
        <f>VLOOKUP(A465,[4]bd_lista!A:C,3,FALSE)</f>
        <v>Gobierno Autónomo Municipal de Tarija</v>
      </c>
      <c r="C465" s="294" t="e">
        <f>+VLOOKUP(A465,Contactos!$A$5:$E$535,6,FALSE)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v>0</v>
      </c>
      <c r="AR465" s="61">
        <f t="shared" si="7"/>
        <v>0</v>
      </c>
      <c r="AU465" s="33"/>
    </row>
    <row r="466" spans="1:47" ht="33" customHeight="1">
      <c r="A466" s="32">
        <v>1602</v>
      </c>
      <c r="B466" s="293" t="str">
        <f>VLOOKUP(A466,[4]bd_lista!A:C,3,FALSE)</f>
        <v>Gobierno Autónomo Municipal de Padcaya</v>
      </c>
      <c r="C466" s="294" t="e">
        <f>+VLOOKUP(A466,Contactos!$A$5:$E$535,6,FALSE)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v>0</v>
      </c>
      <c r="AR466" s="61">
        <f t="shared" si="7"/>
        <v>0</v>
      </c>
      <c r="AU466" s="33"/>
    </row>
    <row r="467" spans="1:47" ht="33" customHeight="1">
      <c r="A467" s="32">
        <v>1603</v>
      </c>
      <c r="B467" s="293" t="str">
        <f>VLOOKUP(A467,[4]bd_lista!A:C,3,FALSE)</f>
        <v>Gobierno Autónomo Municipal de Bermejo</v>
      </c>
      <c r="C467" s="294" t="e">
        <f>+VLOOKUP(A467,Contactos!$A$5:$E$535,6,FALSE)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v>0</v>
      </c>
      <c r="AR467" s="61">
        <f t="shared" si="7"/>
        <v>0</v>
      </c>
      <c r="AU467" s="33"/>
    </row>
    <row r="468" spans="1:47" ht="33" customHeight="1">
      <c r="A468" s="32">
        <v>1604</v>
      </c>
      <c r="B468" s="293" t="str">
        <f>VLOOKUP(A468,[4]bd_lista!A:C,3,FALSE)</f>
        <v>Gobierno Autónomo Municipal de Yacuiba</v>
      </c>
      <c r="C468" s="294" t="e">
        <f>+VLOOKUP(A468,Contactos!$A$5:$E$535,6,FALSE)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v>0</v>
      </c>
      <c r="AR468" s="61">
        <f t="shared" si="7"/>
        <v>0</v>
      </c>
      <c r="AU468" s="33"/>
    </row>
    <row r="469" spans="1:47" ht="33" customHeight="1">
      <c r="A469" s="32">
        <v>1605</v>
      </c>
      <c r="B469" s="293" t="str">
        <f>VLOOKUP(A469,[4]bd_lista!A:C,3,FALSE)</f>
        <v>Gobierno Autónomo Municipal de Caraparí</v>
      </c>
      <c r="C469" s="294" t="e">
        <f>+VLOOKUP(A469,Contactos!$A$5:$E$535,6,FALSE)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v>0</v>
      </c>
      <c r="AR469" s="61">
        <f t="shared" si="7"/>
        <v>0</v>
      </c>
      <c r="AU469" s="33"/>
    </row>
    <row r="470" spans="1:47" ht="33" customHeight="1">
      <c r="A470" s="32">
        <v>1606</v>
      </c>
      <c r="B470" s="293" t="str">
        <f>VLOOKUP(A470,[4]bd_lista!A:C,3,FALSE)</f>
        <v>Gobierno Autónomo Municipal de Villamontes</v>
      </c>
      <c r="C470" s="294" t="e">
        <f>+VLOOKUP(A470,Contactos!$A$5:$E$535,6,FALSE)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v>0</v>
      </c>
      <c r="AR470" s="61">
        <f t="shared" si="7"/>
        <v>0</v>
      </c>
      <c r="AU470" s="33"/>
    </row>
    <row r="471" spans="1:47" ht="33" customHeight="1">
      <c r="A471" s="32">
        <v>1607</v>
      </c>
      <c r="B471" s="293" t="str">
        <f>VLOOKUP(A471,[4]bd_lista!A:C,3,FALSE)</f>
        <v>Gobierno Autónomo Municipal de Uriondo (Concepción)</v>
      </c>
      <c r="C471" s="294" t="e">
        <f>+VLOOKUP(A471,Contactos!$A$5:$E$535,6,FALSE)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v>0</v>
      </c>
      <c r="AR471" s="61">
        <f t="shared" si="7"/>
        <v>0</v>
      </c>
      <c r="AU471" s="33"/>
    </row>
    <row r="472" spans="1:47" ht="33" customHeight="1">
      <c r="A472" s="32">
        <v>1608</v>
      </c>
      <c r="B472" s="293" t="str">
        <f>VLOOKUP(A472,[4]bd_lista!A:C,3,FALSE)</f>
        <v>Gobierno Autónomo Municipal de Yunchara</v>
      </c>
      <c r="C472" s="294" t="e">
        <f>+VLOOKUP(A472,Contactos!$A$5:$E$535,6,FALSE)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v>0</v>
      </c>
      <c r="AR472" s="61">
        <f t="shared" si="7"/>
        <v>0</v>
      </c>
      <c r="AU472" s="33"/>
    </row>
    <row r="473" spans="1:47" ht="33" customHeight="1">
      <c r="A473" s="32">
        <v>1609</v>
      </c>
      <c r="B473" s="293" t="str">
        <f>VLOOKUP(A473,[4]bd_lista!A:C,3,FALSE)</f>
        <v>Gobierno Autónomo Municipal de San Lorenzo</v>
      </c>
      <c r="C473" s="294" t="e">
        <f>+VLOOKUP(A473,Contactos!$A$5:$E$535,6,FALSE)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v>0</v>
      </c>
      <c r="AR473" s="61">
        <f t="shared" si="7"/>
        <v>0</v>
      </c>
      <c r="AU473" s="33"/>
    </row>
    <row r="474" spans="1:47" ht="33" customHeight="1">
      <c r="A474" s="32">
        <v>1610</v>
      </c>
      <c r="B474" s="293" t="str">
        <f>VLOOKUP(A474,[4]bd_lista!A:C,3,FALSE)</f>
        <v>Gobierno Autónomo Municipal de El Puente</v>
      </c>
      <c r="C474" s="294" t="e">
        <f>+VLOOKUP(A474,Contactos!$A$5:$E$535,6,FALSE)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v>0</v>
      </c>
      <c r="AR474" s="61">
        <f t="shared" si="7"/>
        <v>0</v>
      </c>
      <c r="AU474" s="33"/>
    </row>
    <row r="475" spans="1:47" ht="33" customHeight="1">
      <c r="A475" s="32">
        <v>1611</v>
      </c>
      <c r="B475" s="293" t="str">
        <f>VLOOKUP(A475,[4]bd_lista!A:C,3,FALSE)</f>
        <v>Gobierno Autónomo Municipal de Entre Ríos</v>
      </c>
      <c r="C475" s="294" t="e">
        <f>+VLOOKUP(A475,Contactos!$A$5:$E$535,6,FALSE)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v>0</v>
      </c>
      <c r="AR475" s="61">
        <f t="shared" si="7"/>
        <v>0</v>
      </c>
      <c r="AU475" s="33"/>
    </row>
    <row r="476" spans="1:47" ht="33" customHeight="1">
      <c r="A476" s="32">
        <v>1701</v>
      </c>
      <c r="B476" s="293" t="str">
        <f>VLOOKUP(A476,[4]bd_lista!A:C,3,FALSE)</f>
        <v>Gobierno Autónomo Municipal de Santa Cruz de La Sierra</v>
      </c>
      <c r="C476" s="294" t="e">
        <f>+VLOOKUP(A476,Contactos!$A$5:$E$535,6,FALSE)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v>0</v>
      </c>
      <c r="AR476" s="61">
        <f t="shared" si="7"/>
        <v>0</v>
      </c>
      <c r="AU476" s="33"/>
    </row>
    <row r="477" spans="1:47" ht="33" customHeight="1">
      <c r="A477" s="32">
        <v>1702</v>
      </c>
      <c r="B477" s="293" t="str">
        <f>VLOOKUP(A477,[4]bd_lista!A:C,3,FALSE)</f>
        <v>Gobierno Autónomo Municipal de Cotoca</v>
      </c>
      <c r="C477" s="294" t="e">
        <f>+VLOOKUP(A477,Contactos!$A$5:$E$535,6,FALSE)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v>0</v>
      </c>
      <c r="AR477" s="61">
        <f t="shared" si="7"/>
        <v>0</v>
      </c>
      <c r="AU477" s="33"/>
    </row>
    <row r="478" spans="1:47" ht="33" customHeight="1">
      <c r="A478" s="32">
        <v>1703</v>
      </c>
      <c r="B478" s="293" t="str">
        <f>VLOOKUP(A478,[4]bd_lista!A:C,3,FALSE)</f>
        <v>Gobierno Autónomo Municipal de Porongo (Ayacucho)</v>
      </c>
      <c r="C478" s="294" t="e">
        <f>+VLOOKUP(A478,Contactos!$A$5:$E$535,6,FALSE)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v>0</v>
      </c>
      <c r="AR478" s="61">
        <f t="shared" si="7"/>
        <v>0</v>
      </c>
      <c r="AU478" s="33"/>
    </row>
    <row r="479" spans="1:47" ht="33" customHeight="1">
      <c r="A479" s="32">
        <v>1704</v>
      </c>
      <c r="B479" s="293" t="str">
        <f>VLOOKUP(A479,[4]bd_lista!A:C,3,FALSE)</f>
        <v>Gobierno Autónomo Municipal de La Guardia</v>
      </c>
      <c r="C479" s="294" t="e">
        <f>+VLOOKUP(A479,Contactos!$A$5:$E$535,6,FALSE)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v>0</v>
      </c>
      <c r="AR479" s="61">
        <f t="shared" si="7"/>
        <v>0</v>
      </c>
      <c r="AU479" s="33"/>
    </row>
    <row r="480" spans="1:47" ht="33" customHeight="1">
      <c r="A480" s="32">
        <v>1705</v>
      </c>
      <c r="B480" s="293" t="str">
        <f>VLOOKUP(A480,[4]bd_lista!A:C,3,FALSE)</f>
        <v>Gobierno Autónomo Municipal de El Torno</v>
      </c>
      <c r="C480" s="294" t="e">
        <f>+VLOOKUP(A480,Contactos!$A$5:$E$535,6,FALSE)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v>0</v>
      </c>
      <c r="AR480" s="61">
        <f t="shared" si="7"/>
        <v>0</v>
      </c>
      <c r="AU480" s="33"/>
    </row>
    <row r="481" spans="1:47" ht="33" customHeight="1">
      <c r="A481" s="32">
        <v>1706</v>
      </c>
      <c r="B481" s="293" t="str">
        <f>VLOOKUP(A481,[4]bd_lista!A:C,3,FALSE)</f>
        <v>Gobierno Autónomo Municipal de Warnes</v>
      </c>
      <c r="C481" s="294" t="e">
        <f>+VLOOKUP(A481,Contactos!$A$5:$E$535,6,FALSE)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v>0</v>
      </c>
      <c r="AR481" s="61">
        <f t="shared" si="7"/>
        <v>0</v>
      </c>
      <c r="AU481" s="33"/>
    </row>
    <row r="482" spans="1:47" ht="33" customHeight="1">
      <c r="A482" s="32">
        <v>1707</v>
      </c>
      <c r="B482" s="293" t="str">
        <f>VLOOKUP(A482,[4]bd_lista!A:C,3,FALSE)</f>
        <v>Gobierno Autónomo Municipal de San Ignacio (San Ignacio de Velasco)</v>
      </c>
      <c r="C482" s="294" t="e">
        <f>+VLOOKUP(A482,Contactos!$A$5:$E$535,6,FALSE)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v>0</v>
      </c>
      <c r="AR482" s="61">
        <f t="shared" si="7"/>
        <v>0</v>
      </c>
      <c r="AU482" s="33"/>
    </row>
    <row r="483" spans="1:47" ht="33" customHeight="1">
      <c r="A483" s="32">
        <v>1708</v>
      </c>
      <c r="B483" s="293" t="str">
        <f>VLOOKUP(A483,[4]bd_lista!A:C,3,FALSE)</f>
        <v>Gobierno Autónomo Municipal de San Miguel (San Miguel de Velasco)</v>
      </c>
      <c r="C483" s="294" t="e">
        <f>+VLOOKUP(A483,Contactos!$A$5:$E$535,6,FALSE)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v>0</v>
      </c>
      <c r="AR483" s="61">
        <f t="shared" si="7"/>
        <v>0</v>
      </c>
      <c r="AU483" s="33"/>
    </row>
    <row r="484" spans="1:47" ht="33" customHeight="1">
      <c r="A484" s="32">
        <v>1709</v>
      </c>
      <c r="B484" s="293" t="str">
        <f>VLOOKUP(A484,[4]bd_lista!A:C,3,FALSE)</f>
        <v>Gobierno Autónomo Municipal de San Rafael</v>
      </c>
      <c r="C484" s="294" t="e">
        <f>+VLOOKUP(A484,Contactos!$A$5:$E$535,6,FALSE)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v>0</v>
      </c>
      <c r="AR484" s="61">
        <f t="shared" si="7"/>
        <v>0</v>
      </c>
      <c r="AU484" s="33"/>
    </row>
    <row r="485" spans="1:47" ht="33" customHeight="1">
      <c r="A485" s="32">
        <v>1710</v>
      </c>
      <c r="B485" s="293" t="str">
        <f>VLOOKUP(A485,[4]bd_lista!A:C,3,FALSE)</f>
        <v>Gobierno Autónomo Municipal de Buena Vista</v>
      </c>
      <c r="C485" s="294" t="e">
        <f>+VLOOKUP(A485,Contactos!$A$5:$E$535,6,FALSE)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v>0</v>
      </c>
      <c r="AR485" s="61">
        <f t="shared" si="7"/>
        <v>0</v>
      </c>
      <c r="AU485" s="33"/>
    </row>
    <row r="486" spans="1:47" ht="33" customHeight="1">
      <c r="A486" s="32">
        <v>1711</v>
      </c>
      <c r="B486" s="293" t="str">
        <f>VLOOKUP(A486,[4]bd_lista!A:C,3,FALSE)</f>
        <v>Gobierno Autónomo Municipal de San Carlos</v>
      </c>
      <c r="C486" s="294" t="e">
        <f>+VLOOKUP(A486,Contactos!$A$5:$E$535,6,FALSE)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v>0</v>
      </c>
      <c r="AR486" s="61">
        <f t="shared" si="7"/>
        <v>0</v>
      </c>
      <c r="AU486" s="33"/>
    </row>
    <row r="487" spans="1:47" ht="33" customHeight="1">
      <c r="A487" s="32">
        <v>1712</v>
      </c>
      <c r="B487" s="293" t="str">
        <f>VLOOKUP(A487,[4]bd_lista!A:C,3,FALSE)</f>
        <v>Gobierno Autónomo Municipal de Yapacaní</v>
      </c>
      <c r="C487" s="294" t="e">
        <f>+VLOOKUP(A487,Contactos!$A$5:$E$535,6,FALSE)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v>0</v>
      </c>
      <c r="AR487" s="61">
        <f t="shared" si="7"/>
        <v>0</v>
      </c>
      <c r="AU487" s="33"/>
    </row>
    <row r="488" spans="1:47" ht="33" customHeight="1">
      <c r="A488" s="32">
        <v>1713</v>
      </c>
      <c r="B488" s="293" t="str">
        <f>VLOOKUP(A488,[4]bd_lista!A:C,3,FALSE)</f>
        <v>Gobierno Autónomo Municipal de San José</v>
      </c>
      <c r="C488" s="294" t="e">
        <f>+VLOOKUP(A488,Contactos!$A$5:$E$535,6,FALSE)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v>0</v>
      </c>
      <c r="AR488" s="61">
        <f t="shared" si="7"/>
        <v>0</v>
      </c>
      <c r="AU488" s="33"/>
    </row>
    <row r="489" spans="1:47" ht="33" customHeight="1">
      <c r="A489" s="32">
        <v>1714</v>
      </c>
      <c r="B489" s="293" t="str">
        <f>VLOOKUP(A489,[4]bd_lista!A:C,3,FALSE)</f>
        <v>Gobierno Autónomo Municipal de Pailón</v>
      </c>
      <c r="C489" s="294" t="e">
        <f>+VLOOKUP(A489,Contactos!$A$5:$E$535,6,FALSE)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v>0</v>
      </c>
      <c r="AR489" s="61">
        <f t="shared" si="7"/>
        <v>0</v>
      </c>
      <c r="AU489" s="33"/>
    </row>
    <row r="490" spans="1:47" ht="33" customHeight="1">
      <c r="A490" s="32">
        <v>1715</v>
      </c>
      <c r="B490" s="293" t="str">
        <f>VLOOKUP(A490,[4]bd_lista!A:C,3,FALSE)</f>
        <v>Gobierno Autónomo Municipal de Roboré</v>
      </c>
      <c r="C490" s="294" t="e">
        <f>+VLOOKUP(A490,Contactos!$A$5:$E$535,6,FALSE)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v>0</v>
      </c>
      <c r="AR490" s="61">
        <f t="shared" si="7"/>
        <v>0</v>
      </c>
      <c r="AU490" s="33"/>
    </row>
    <row r="491" spans="1:47" ht="33" customHeight="1">
      <c r="A491" s="32">
        <v>1716</v>
      </c>
      <c r="B491" s="293" t="str">
        <f>VLOOKUP(A491,[4]bd_lista!A:C,3,FALSE)</f>
        <v>Gobierno Autónomo Municipal de Portachuelo</v>
      </c>
      <c r="C491" s="294" t="e">
        <f>+VLOOKUP(A491,Contactos!$A$5:$E$535,6,FALSE)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v>0</v>
      </c>
      <c r="AR491" s="61">
        <f t="shared" si="7"/>
        <v>0</v>
      </c>
      <c r="AU491" s="33"/>
    </row>
    <row r="492" spans="1:47" ht="33" customHeight="1">
      <c r="A492" s="32">
        <v>1717</v>
      </c>
      <c r="B492" s="293" t="str">
        <f>VLOOKUP(A492,[4]bd_lista!A:C,3,FALSE)</f>
        <v>Gobierno Autónomo Municipal de Santa Rosa del Sara</v>
      </c>
      <c r="C492" s="294" t="e">
        <f>+VLOOKUP(A492,Contactos!$A$5:$E$535,6,FALSE)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v>0</v>
      </c>
      <c r="AR492" s="61">
        <f t="shared" si="7"/>
        <v>0</v>
      </c>
      <c r="AU492" s="33"/>
    </row>
    <row r="493" spans="1:47" ht="33" customHeight="1">
      <c r="A493" s="32">
        <v>1718</v>
      </c>
      <c r="B493" s="293" t="str">
        <f>VLOOKUP(A493,[4]bd_lista!A:C,3,FALSE)</f>
        <v>Gobierno Autónomo Municipal de Lagunillas</v>
      </c>
      <c r="C493" s="294" t="e">
        <f>+VLOOKUP(A493,Contactos!$A$5:$E$535,6,FALSE)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v>0</v>
      </c>
      <c r="AR493" s="61">
        <f t="shared" si="7"/>
        <v>0</v>
      </c>
      <c r="AU493" s="33"/>
    </row>
    <row r="494" spans="1:47" ht="33" customHeight="1">
      <c r="A494" s="32">
        <v>1720</v>
      </c>
      <c r="B494" s="293" t="str">
        <f>VLOOKUP(A494,[4]bd_lista!A:C,3,FALSE)</f>
        <v>Gobierno Autónomo Municipal de Cabezas</v>
      </c>
      <c r="C494" s="294" t="e">
        <f>+VLOOKUP(A494,Contactos!$A$5:$E$535,6,FALSE)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v>0</v>
      </c>
      <c r="AR494" s="61">
        <f t="shared" si="7"/>
        <v>0</v>
      </c>
      <c r="AU494" s="33"/>
    </row>
    <row r="495" spans="1:47" ht="33" customHeight="1">
      <c r="A495" s="32">
        <v>1721</v>
      </c>
      <c r="B495" s="293" t="str">
        <f>VLOOKUP(A495,[4]bd_lista!A:C,3,FALSE)</f>
        <v>Gobierno Autónomo Municipal de Cuevo</v>
      </c>
      <c r="C495" s="294" t="e">
        <f>+VLOOKUP(A495,Contactos!$A$5:$E$535,6,FALSE)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v>0</v>
      </c>
      <c r="AR495" s="61">
        <f t="shared" si="7"/>
        <v>0</v>
      </c>
      <c r="AU495" s="33"/>
    </row>
    <row r="496" spans="1:47" ht="33" customHeight="1">
      <c r="A496" s="32">
        <v>1722</v>
      </c>
      <c r="B496" s="293" t="str">
        <f>VLOOKUP(A496,[4]bd_lista!A:C,3,FALSE)</f>
        <v>Gobierno Autónomo Municipal de Gutiérrez</v>
      </c>
      <c r="C496" s="294" t="e">
        <f>+VLOOKUP(A496,Contactos!$A$5:$E$535,6,FALSE)</f>
        <v>#N/A</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v>0</v>
      </c>
      <c r="AR496" s="61">
        <f t="shared" si="7"/>
        <v>0</v>
      </c>
      <c r="AU496" s="33"/>
    </row>
    <row r="497" spans="1:47" ht="33" customHeight="1">
      <c r="A497" s="32">
        <v>1723</v>
      </c>
      <c r="B497" s="293" t="str">
        <f>VLOOKUP(A497,[4]bd_lista!A:C,3,FALSE)</f>
        <v>Gobierno Autónomo Municipal de Camiri</v>
      </c>
      <c r="C497" s="294" t="e">
        <f>+VLOOKUP(A497,Contactos!$A$5:$E$535,6,FALSE)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v>0</v>
      </c>
      <c r="AR497" s="61">
        <f t="shared" si="7"/>
        <v>0</v>
      </c>
      <c r="AU497" s="33"/>
    </row>
    <row r="498" spans="1:47" ht="33" customHeight="1">
      <c r="A498" s="32">
        <v>1724</v>
      </c>
      <c r="B498" s="293" t="str">
        <f>VLOOKUP(A498,[4]bd_lista!A:C,3,FALSE)</f>
        <v>Gobierno Autónomo Municipal de Boyuibe</v>
      </c>
      <c r="C498" s="294" t="e">
        <f>+VLOOKUP(A498,Contactos!$A$5:$E$535,6,FALSE)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v>0</v>
      </c>
      <c r="AR498" s="61">
        <f t="shared" si="7"/>
        <v>0</v>
      </c>
      <c r="AU498" s="33"/>
    </row>
    <row r="499" spans="1:47" ht="33" customHeight="1">
      <c r="A499" s="32">
        <v>1725</v>
      </c>
      <c r="B499" s="293" t="str">
        <f>VLOOKUP(A499,[4]bd_lista!A:C,3,FALSE)</f>
        <v>Gobierno Autónomo Municipal de Vallegrande</v>
      </c>
      <c r="C499" s="294" t="e">
        <f>+VLOOKUP(A499,Contactos!$A$5:$E$535,6,FALSE)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v>0</v>
      </c>
      <c r="AR499" s="61">
        <f t="shared" si="7"/>
        <v>0</v>
      </c>
      <c r="AU499" s="33"/>
    </row>
    <row r="500" spans="1:47" ht="33" customHeight="1">
      <c r="A500" s="32">
        <v>1726</v>
      </c>
      <c r="B500" s="293" t="str">
        <f>VLOOKUP(A500,[4]bd_lista!A:C,3,FALSE)</f>
        <v>Gobierno Autónomo Municipal de Trigal</v>
      </c>
      <c r="C500" s="294" t="e">
        <f>+VLOOKUP(A500,Contactos!$A$5:$E$535,6,FALSE)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v>0</v>
      </c>
      <c r="AR500" s="61">
        <f t="shared" si="7"/>
        <v>0</v>
      </c>
      <c r="AU500" s="33"/>
    </row>
    <row r="501" spans="1:47" ht="33" customHeight="1">
      <c r="A501" s="32">
        <v>1727</v>
      </c>
      <c r="B501" s="293" t="str">
        <f>VLOOKUP(A501,[4]bd_lista!A:C,3,FALSE)</f>
        <v>Gobierno Autónomo Municipal de Moro Moro</v>
      </c>
      <c r="C501" s="294" t="e">
        <f>+VLOOKUP(A501,Contactos!$A$5:$E$535,6,FALSE)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v>0</v>
      </c>
      <c r="AR501" s="61">
        <f t="shared" si="7"/>
        <v>0</v>
      </c>
      <c r="AU501" s="33"/>
    </row>
    <row r="502" spans="1:47" ht="33" customHeight="1">
      <c r="A502" s="32">
        <v>1728</v>
      </c>
      <c r="B502" s="293" t="str">
        <f>VLOOKUP(A502,[4]bd_lista!A:C,3,FALSE)</f>
        <v>Gobierno Autónomo Municipal de Postrer Valle</v>
      </c>
      <c r="C502" s="294" t="e">
        <f>+VLOOKUP(A502,Contactos!$A$5:$E$535,6,FALSE)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v>0</v>
      </c>
      <c r="AR502" s="61">
        <f t="shared" si="7"/>
        <v>0</v>
      </c>
      <c r="AU502" s="33"/>
    </row>
    <row r="503" spans="1:47" ht="33" customHeight="1">
      <c r="A503" s="32">
        <v>1729</v>
      </c>
      <c r="B503" s="293" t="str">
        <f>VLOOKUP(A503,[4]bd_lista!A:C,3,FALSE)</f>
        <v>Gobierno Autónomo Municipal de Pucara</v>
      </c>
      <c r="C503" s="294" t="e">
        <f>+VLOOKUP(A503,Contactos!$A$5:$E$535,6,FALSE)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v>0</v>
      </c>
      <c r="AR503" s="61">
        <f t="shared" si="7"/>
        <v>0</v>
      </c>
      <c r="AU503" s="33"/>
    </row>
    <row r="504" spans="1:47" ht="33" customHeight="1">
      <c r="A504" s="32">
        <v>1730</v>
      </c>
      <c r="B504" s="293" t="str">
        <f>VLOOKUP(A504,[4]bd_lista!A:C,3,FALSE)</f>
        <v>Gobierno Autónomo Municipal de Samaipata</v>
      </c>
      <c r="C504" s="294" t="e">
        <f>+VLOOKUP(A504,Contactos!$A$5:$E$535,6,FALSE)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v>0</v>
      </c>
      <c r="AR504" s="61">
        <f t="shared" si="7"/>
        <v>0</v>
      </c>
      <c r="AU504" s="33"/>
    </row>
    <row r="505" spans="1:47" ht="33" customHeight="1">
      <c r="A505" s="32">
        <v>1731</v>
      </c>
      <c r="B505" s="293" t="str">
        <f>VLOOKUP(A505,[4]bd_lista!A:C,3,FALSE)</f>
        <v>Gobierno Autónomo Municipal de Pampa Grande</v>
      </c>
      <c r="C505" s="294" t="e">
        <f>+VLOOKUP(A505,Contactos!$A$5:$E$535,6,FALSE)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v>0</v>
      </c>
      <c r="AR505" s="61">
        <f t="shared" si="7"/>
        <v>0</v>
      </c>
      <c r="AU505" s="33"/>
    </row>
    <row r="506" spans="1:47" ht="33" customHeight="1">
      <c r="A506" s="32">
        <v>1732</v>
      </c>
      <c r="B506" s="293" t="str">
        <f>VLOOKUP(A506,[4]bd_lista!A:C,3,FALSE)</f>
        <v>Gobierno Autónomo Municipal de Mairana</v>
      </c>
      <c r="C506" s="294" t="e">
        <f>+VLOOKUP(A506,Contactos!$A$5:$E$535,6,FALSE)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v>0</v>
      </c>
      <c r="AR506" s="61">
        <f t="shared" si="7"/>
        <v>0</v>
      </c>
      <c r="AU506" s="33"/>
    </row>
    <row r="507" spans="1:47" ht="33" customHeight="1">
      <c r="A507" s="32">
        <v>1733</v>
      </c>
      <c r="B507" s="293" t="str">
        <f>VLOOKUP(A507,[4]bd_lista!A:C,3,FALSE)</f>
        <v>Gobierno Autónomo Municipal de Quirusillas</v>
      </c>
      <c r="C507" s="294" t="e">
        <f>+VLOOKUP(A507,Contactos!$A$5:$E$535,6,FALSE)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v>0</v>
      </c>
      <c r="AR507" s="61">
        <f t="shared" si="7"/>
        <v>0</v>
      </c>
      <c r="AU507" s="33"/>
    </row>
    <row r="508" spans="1:47" ht="33" customHeight="1">
      <c r="A508" s="32">
        <v>1734</v>
      </c>
      <c r="B508" s="293" t="str">
        <f>VLOOKUP(A508,[4]bd_lista!A:C,3,FALSE)</f>
        <v>Gobierno Autónomo Municipal de Montero</v>
      </c>
      <c r="C508" s="294" t="e">
        <f>+VLOOKUP(A508,Contactos!$A$5:$E$535,6,FALSE)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v>0</v>
      </c>
      <c r="AR508" s="61">
        <f t="shared" si="7"/>
        <v>0</v>
      </c>
      <c r="AU508" s="33"/>
    </row>
    <row r="509" spans="1:47" ht="33" customHeight="1">
      <c r="A509" s="32">
        <v>1735</v>
      </c>
      <c r="B509" s="293" t="str">
        <f>VLOOKUP(A509,[4]bd_lista!A:C,3,FALSE)</f>
        <v>Gobierno Autónomo Municipal de General Agustín Saavedra</v>
      </c>
      <c r="C509" s="294" t="e">
        <f>+VLOOKUP(A509,Contactos!$A$5:$E$535,6,FALSE)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v>0</v>
      </c>
      <c r="AR509" s="61">
        <f t="shared" si="7"/>
        <v>0</v>
      </c>
      <c r="AU509" s="33"/>
    </row>
    <row r="510" spans="1:47" ht="33" customHeight="1">
      <c r="A510" s="32">
        <v>1736</v>
      </c>
      <c r="B510" s="293" t="str">
        <f>VLOOKUP(A510,[4]bd_lista!A:C,3,FALSE)</f>
        <v>Gobierno Autónomo Municipal de Mineros</v>
      </c>
      <c r="C510" s="294" t="e">
        <f>+VLOOKUP(A510,Contactos!$A$5:$E$535,6,FALSE)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v>0</v>
      </c>
      <c r="AR510" s="61">
        <f t="shared" si="7"/>
        <v>0</v>
      </c>
      <c r="AU510" s="33"/>
    </row>
    <row r="511" spans="1:47" ht="33" customHeight="1">
      <c r="A511" s="32">
        <v>1737</v>
      </c>
      <c r="B511" s="293" t="str">
        <f>VLOOKUP(A511,[4]bd_lista!A:C,3,FALSE)</f>
        <v>Gobierno Autónomo Municipal de Concepción</v>
      </c>
      <c r="C511" s="294" t="e">
        <f>+VLOOKUP(A511,Contactos!$A$5:$E$535,6,FALSE)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v>0</v>
      </c>
      <c r="AR511" s="61">
        <f t="shared" si="7"/>
        <v>0</v>
      </c>
      <c r="AU511" s="33"/>
    </row>
    <row r="512" spans="1:47" ht="33" customHeight="1">
      <c r="A512" s="32">
        <v>1738</v>
      </c>
      <c r="B512" s="293" t="str">
        <f>VLOOKUP(A512,[4]bd_lista!A:C,3,FALSE)</f>
        <v>Gobierno Autónomo Municipal de San Javier</v>
      </c>
      <c r="C512" s="294" t="e">
        <f>+VLOOKUP(A512,Contactos!$A$5:$E$535,6,FALSE)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v>0</v>
      </c>
      <c r="AR512" s="61">
        <f t="shared" si="7"/>
        <v>0</v>
      </c>
      <c r="AU512" s="33"/>
    </row>
    <row r="513" spans="1:47" ht="33" customHeight="1">
      <c r="A513" s="32">
        <v>1739</v>
      </c>
      <c r="B513" s="293" t="str">
        <f>VLOOKUP(A513,[4]bd_lista!A:C,3,FALSE)</f>
        <v>Gobierno Autónomo Municipal de San Julián</v>
      </c>
      <c r="C513" s="294" t="e">
        <f>+VLOOKUP(A513,Contactos!$A$5:$E$535,6,FALSE)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v>0</v>
      </c>
      <c r="AR513" s="61">
        <f t="shared" si="7"/>
        <v>0</v>
      </c>
      <c r="AU513" s="33"/>
    </row>
    <row r="514" spans="1:47" ht="33" customHeight="1">
      <c r="A514" s="32">
        <v>1740</v>
      </c>
      <c r="B514" s="293" t="str">
        <f>VLOOKUP(A514,[4]bd_lista!A:C,3,FALSE)</f>
        <v>Gobierno Autónomo Municipal de San Matías</v>
      </c>
      <c r="C514" s="294" t="e">
        <f>+VLOOKUP(A514,Contactos!$A$5:$E$535,6,FALSE)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v>0</v>
      </c>
      <c r="AR514" s="61">
        <f t="shared" si="7"/>
        <v>0</v>
      </c>
      <c r="AU514" s="33"/>
    </row>
    <row r="515" spans="1:47" ht="33" customHeight="1">
      <c r="A515" s="32">
        <v>1741</v>
      </c>
      <c r="B515" s="293" t="str">
        <f>VLOOKUP(A515,[4]bd_lista!A:C,3,FALSE)</f>
        <v>Gobierno Autónomo Municipal de Comarapa</v>
      </c>
      <c r="C515" s="294" t="e">
        <f>+VLOOKUP(A515,Contactos!$A$5:$E$535,6,FALSE)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v>0</v>
      </c>
      <c r="AR515" s="61">
        <f t="shared" si="7"/>
        <v>0</v>
      </c>
      <c r="AU515" s="33"/>
    </row>
    <row r="516" spans="1:47" ht="33" customHeight="1">
      <c r="A516" s="32">
        <v>1742</v>
      </c>
      <c r="B516" s="293" t="str">
        <f>VLOOKUP(A516,[4]bd_lista!A:C,3,FALSE)</f>
        <v>Gobierno Autónomo Municipal de Saipina</v>
      </c>
      <c r="C516" s="294" t="e">
        <f>+VLOOKUP(A516,Contactos!$A$5:$E$535,6,FALSE)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v>0</v>
      </c>
      <c r="AR516" s="61">
        <f t="shared" si="7"/>
        <v>0</v>
      </c>
      <c r="AU516" s="33"/>
    </row>
    <row r="517" spans="1:47" ht="33" customHeight="1">
      <c r="A517" s="32">
        <v>1743</v>
      </c>
      <c r="B517" s="293" t="str">
        <f>VLOOKUP(A517,[4]bd_lista!A:C,3,FALSE)</f>
        <v>Gobierno Autónomo Municipal de Puerto Suárez</v>
      </c>
      <c r="C517" s="294" t="e">
        <f>+VLOOKUP(A517,Contactos!$A$5:$E$535,6,FALSE)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v>0</v>
      </c>
      <c r="AR517" s="61">
        <f t="shared" si="7"/>
        <v>0</v>
      </c>
      <c r="AU517" s="33"/>
    </row>
    <row r="518" spans="1:47" ht="33" customHeight="1">
      <c r="A518" s="32">
        <v>1744</v>
      </c>
      <c r="B518" s="293" t="str">
        <f>VLOOKUP(A518,[4]bd_lista!A:C,3,FALSE)</f>
        <v>Gobierno Autónomo Municipal de Puerto Quijarro</v>
      </c>
      <c r="C518" s="294" t="e">
        <f>+VLOOKUP(A518,Contactos!$A$5:$E$535,6,FALSE)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v>0</v>
      </c>
      <c r="AR518" s="61">
        <f t="shared" si="7"/>
        <v>0</v>
      </c>
      <c r="AU518" s="33"/>
    </row>
    <row r="519" spans="1:47" ht="33" customHeight="1">
      <c r="A519" s="32">
        <v>1745</v>
      </c>
      <c r="B519" s="293" t="str">
        <f>VLOOKUP(A519,[4]bd_lista!A:C,3,FALSE)</f>
        <v>Gobierno Autónomo Municipal de Ascención de Guarayos</v>
      </c>
      <c r="C519" s="294" t="e">
        <f>+VLOOKUP(A519,Contactos!$A$5:$E$535,6,FALSE)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v>0</v>
      </c>
      <c r="AR519" s="61">
        <f t="shared" si="7"/>
        <v>0</v>
      </c>
      <c r="AU519" s="33"/>
    </row>
    <row r="520" spans="1:47" ht="33" customHeight="1">
      <c r="A520" s="32">
        <v>1746</v>
      </c>
      <c r="B520" s="293" t="str">
        <f>VLOOKUP(A520,[4]bd_lista!A:C,3,FALSE)</f>
        <v>Gobierno Autónomo Municipal de Urubicha</v>
      </c>
      <c r="C520" s="294" t="e">
        <f>+VLOOKUP(A520,Contactos!$A$5:$E$535,6,FALSE)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v>0</v>
      </c>
      <c r="AR520" s="61">
        <f t="shared" si="7"/>
        <v>0</v>
      </c>
      <c r="AU520" s="33"/>
    </row>
    <row r="521" spans="1:47" ht="33" customHeight="1">
      <c r="A521" s="32">
        <v>1747</v>
      </c>
      <c r="B521" s="293" t="str">
        <f>VLOOKUP(A521,[4]bd_lista!A:C,3,FALSE)</f>
        <v>Gobierno Autónomo Municipal de El Puente</v>
      </c>
      <c r="C521" s="294" t="e">
        <f>+VLOOKUP(A521,Contactos!$A$5:$E$535,6,FALSE)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v>0</v>
      </c>
      <c r="AR521" s="61">
        <f t="shared" si="7"/>
        <v>0</v>
      </c>
      <c r="AU521" s="33"/>
    </row>
    <row r="522" spans="1:47" ht="33" customHeight="1">
      <c r="A522" s="32">
        <v>1748</v>
      </c>
      <c r="B522" s="293" t="str">
        <f>VLOOKUP(A522,[4]bd_lista!A:C,3,FALSE)</f>
        <v>Gobierno Autónomo Municipal de Okinawa Uno</v>
      </c>
      <c r="C522" s="294" t="e">
        <f>+VLOOKUP(A522,Contactos!$A$5:$E$535,6,FALSE)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v>0</v>
      </c>
      <c r="AR522" s="61">
        <f t="shared" si="7"/>
        <v>0</v>
      </c>
      <c r="AU522" s="33"/>
    </row>
    <row r="523" spans="1:47" ht="33" customHeight="1">
      <c r="A523" s="32">
        <v>1749</v>
      </c>
      <c r="B523" s="293" t="str">
        <f>VLOOKUP(A523,[4]bd_lista!A:C,3,FALSE)</f>
        <v>Gobierno Autónomo Municipal de San Antonio de Lomerio</v>
      </c>
      <c r="C523" s="294" t="e">
        <f>+VLOOKUP(A523,Contactos!$A$5:$E$535,6,FALSE)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v>0</v>
      </c>
      <c r="AR523" s="61">
        <f t="shared" si="7"/>
        <v>0</v>
      </c>
      <c r="AU523" s="33"/>
    </row>
    <row r="524" spans="1:47" ht="33" customHeight="1">
      <c r="A524" s="32">
        <v>1750</v>
      </c>
      <c r="B524" s="293" t="str">
        <f>VLOOKUP(A524,[4]bd_lista!A:C,3,FALSE)</f>
        <v>Gobierno Autónomo Municipal de San Ramón</v>
      </c>
      <c r="C524" s="294" t="e">
        <f>+VLOOKUP(A524,Contactos!$A$5:$E$535,6,FALSE)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v>0</v>
      </c>
      <c r="AR524" s="61">
        <f t="shared" si="7"/>
        <v>0</v>
      </c>
      <c r="AU524" s="33"/>
    </row>
    <row r="525" spans="1:47" ht="33" customHeight="1">
      <c r="A525" s="32">
        <v>1751</v>
      </c>
      <c r="B525" s="293" t="str">
        <f>VLOOKUP(A525,[4]bd_lista!A:C,3,FALSE)</f>
        <v>Gobierno Autónomo Municipal de El Carmen Rivero Tórrez</v>
      </c>
      <c r="C525" s="294" t="e">
        <f>+VLOOKUP(A525,Contactos!$A$5:$E$535,6,FALSE)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v>0</v>
      </c>
      <c r="AR525" s="61">
        <f t="shared" si="7"/>
        <v>0</v>
      </c>
      <c r="AU525" s="33"/>
    </row>
    <row r="526" spans="1:47" ht="33" customHeight="1">
      <c r="A526" s="32">
        <v>1752</v>
      </c>
      <c r="B526" s="293" t="str">
        <f>VLOOKUP(A526,[4]bd_lista!A:C,3,FALSE)</f>
        <v>Gobierno Autónomo Municipal de San Juan</v>
      </c>
      <c r="C526" s="294" t="e">
        <f>+VLOOKUP(A526,Contactos!$A$5:$E$535,6,FALSE)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v>0</v>
      </c>
      <c r="AR526" s="61">
        <f t="shared" si="7"/>
        <v>0</v>
      </c>
      <c r="AU526" s="33"/>
    </row>
    <row r="527" spans="1:47" ht="33" customHeight="1">
      <c r="A527" s="32">
        <v>1753</v>
      </c>
      <c r="B527" s="293" t="str">
        <f>VLOOKUP(A527,[4]bd_lista!A:C,3,FALSE)</f>
        <v>Gobierno Autónomo Municipal de Fernández Alonso</v>
      </c>
      <c r="C527" s="294" t="e">
        <f>+VLOOKUP(A527,Contactos!$A$5:$E$535,6,FALSE)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v>0</v>
      </c>
      <c r="AR527" s="61">
        <f t="shared" si="7"/>
        <v>0</v>
      </c>
      <c r="AU527" s="33"/>
    </row>
    <row r="528" spans="1:47" ht="33" customHeight="1">
      <c r="A528" s="32">
        <v>1754</v>
      </c>
      <c r="B528" s="293" t="str">
        <f>VLOOKUP(A528,[4]bd_lista!A:C,3,FALSE)</f>
        <v>Gobierno Autónomo Municipal de San Pedro</v>
      </c>
      <c r="C528" s="294" t="e">
        <f>+VLOOKUP(A528,Contactos!$A$5:$E$535,6,FALSE)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v>0</v>
      </c>
      <c r="AR528" s="61">
        <f t="shared" ref="AR528:AR591" si="8">SUM(D528:AQ528)</f>
        <v>0</v>
      </c>
      <c r="AU528" s="33"/>
    </row>
    <row r="529" spans="1:47" ht="33" customHeight="1">
      <c r="A529" s="32">
        <v>1755</v>
      </c>
      <c r="B529" s="293" t="str">
        <f>VLOOKUP(A529,[4]bd_lista!A:C,3,FALSE)</f>
        <v>Gobierno Autónomo Municipal de Cuatro Cañadas</v>
      </c>
      <c r="C529" s="294" t="e">
        <f>+VLOOKUP(A529,Contactos!$A$5:$E$535,6,FALSE)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v>0</v>
      </c>
      <c r="AR529" s="61">
        <f t="shared" si="8"/>
        <v>0</v>
      </c>
      <c r="AU529" s="33"/>
    </row>
    <row r="530" spans="1:47" ht="33" customHeight="1">
      <c r="A530" s="32">
        <v>1756</v>
      </c>
      <c r="B530" s="293" t="str">
        <f>VLOOKUP(A530,[4]bd_lista!A:C,3,FALSE)</f>
        <v>Gobierno Autónomo Municipal de Colpa Bélgica</v>
      </c>
      <c r="C530" s="294" t="e">
        <f>+VLOOKUP(A530,Contactos!$A$5:$E$535,6,FALSE)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v>0</v>
      </c>
      <c r="AR530" s="61">
        <f t="shared" si="8"/>
        <v>0</v>
      </c>
      <c r="AU530" s="33"/>
    </row>
    <row r="531" spans="1:47" ht="33" customHeight="1">
      <c r="A531" s="32">
        <v>1801</v>
      </c>
      <c r="B531" s="293" t="str">
        <f>VLOOKUP(A531,[4]bd_lista!A:C,3,FALSE)</f>
        <v>Gobierno Autónomo Municipal de Trinidad</v>
      </c>
      <c r="C531" s="294" t="e">
        <f>+VLOOKUP(A531,Contactos!$A$5:$E$535,6,FALSE)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v>0</v>
      </c>
      <c r="AR531" s="61">
        <f t="shared" si="8"/>
        <v>0</v>
      </c>
      <c r="AU531" s="33"/>
    </row>
    <row r="532" spans="1:47" ht="33" customHeight="1">
      <c r="A532" s="32">
        <v>1802</v>
      </c>
      <c r="B532" s="293" t="str">
        <f>VLOOKUP(A532,[4]bd_lista!A:C,3,FALSE)</f>
        <v>Gobierno Autónomo Municipal de San Javier</v>
      </c>
      <c r="C532" s="294" t="e">
        <f>+VLOOKUP(A532,Contactos!$A$5:$E$535,6,FALSE)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v>0</v>
      </c>
      <c r="AR532" s="61">
        <f t="shared" si="8"/>
        <v>0</v>
      </c>
      <c r="AU532" s="33"/>
    </row>
    <row r="533" spans="1:47" ht="33" customHeight="1">
      <c r="A533" s="32">
        <v>1803</v>
      </c>
      <c r="B533" s="293" t="str">
        <f>VLOOKUP(A533,[4]bd_lista!A:C,3,FALSE)</f>
        <v>Gobierno Autónomo Municipal de Riberalta</v>
      </c>
      <c r="C533" s="294" t="e">
        <f>+VLOOKUP(A533,Contactos!$A$5:$E$535,6,FALSE)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v>0</v>
      </c>
      <c r="AR533" s="61">
        <f t="shared" si="8"/>
        <v>0</v>
      </c>
      <c r="AU533" s="33"/>
    </row>
    <row r="534" spans="1:47" ht="33" customHeight="1">
      <c r="A534" s="32">
        <v>1805</v>
      </c>
      <c r="B534" s="293" t="str">
        <f>VLOOKUP(A534,[4]bd_lista!A:C,3,FALSE)</f>
        <v>Gobierno Autónomo Municipal de Puerto Guayaramerín</v>
      </c>
      <c r="C534" s="294" t="e">
        <f>+VLOOKUP(A534,Contactos!$A$5:$E$535,6,FALSE)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v>0</v>
      </c>
      <c r="AR534" s="61">
        <f t="shared" si="8"/>
        <v>0</v>
      </c>
      <c r="AU534" s="33"/>
    </row>
    <row r="535" spans="1:47" ht="33" customHeight="1">
      <c r="A535" s="32">
        <v>1806</v>
      </c>
      <c r="B535" s="293" t="str">
        <f>VLOOKUP(A535,[4]bd_lista!A:C,3,FALSE)</f>
        <v>Gobierno Autónomo Municipal de Reyes</v>
      </c>
      <c r="C535" s="294" t="e">
        <f>+VLOOKUP(A535,Contactos!$A$5:$E$535,6,FALSE)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v>0</v>
      </c>
      <c r="AR535" s="61">
        <f t="shared" si="8"/>
        <v>0</v>
      </c>
      <c r="AU535" s="33"/>
    </row>
    <row r="536" spans="1:47" ht="33" customHeight="1">
      <c r="A536" s="32">
        <v>1807</v>
      </c>
      <c r="B536" s="293" t="str">
        <f>VLOOKUP(A536,[4]bd_lista!A:C,3,FALSE)</f>
        <v>Gobierno Autónomo Municipal de Puerto Rurrenabaque</v>
      </c>
      <c r="C536" s="294" t="e">
        <f>+VLOOKUP(A536,Contactos!$A$5:$E$535,6,FALSE)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v>0</v>
      </c>
      <c r="AR536" s="61">
        <f t="shared" si="8"/>
        <v>0</v>
      </c>
      <c r="AU536" s="33"/>
    </row>
    <row r="537" spans="1:47" ht="33" customHeight="1">
      <c r="A537" s="32">
        <v>1808</v>
      </c>
      <c r="B537" s="293" t="str">
        <f>VLOOKUP(A537,[4]bd_lista!A:C,3,FALSE)</f>
        <v>Gobierno Autónomo Municipal de San Borja</v>
      </c>
      <c r="C537" s="294" t="e">
        <f>+VLOOKUP(A537,Contactos!$A$5:$E$535,6,FALSE)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v>0</v>
      </c>
      <c r="AR537" s="61">
        <f t="shared" si="8"/>
        <v>0</v>
      </c>
      <c r="AU537" s="33"/>
    </row>
    <row r="538" spans="1:47" ht="33" customHeight="1">
      <c r="A538" s="32">
        <v>1809</v>
      </c>
      <c r="B538" s="293" t="str">
        <f>VLOOKUP(A538,[4]bd_lista!A:C,3,FALSE)</f>
        <v>Gobierno Autónomo Municipal de Santa Rosa</v>
      </c>
      <c r="C538" s="294" t="e">
        <f>+VLOOKUP(A538,Contactos!$A$5:$E$535,6,FALSE)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v>0</v>
      </c>
      <c r="AR538" s="61">
        <f t="shared" si="8"/>
        <v>0</v>
      </c>
      <c r="AU538" s="33"/>
    </row>
    <row r="539" spans="1:47" ht="33" customHeight="1">
      <c r="A539" s="32">
        <v>1810</v>
      </c>
      <c r="B539" s="293" t="str">
        <f>VLOOKUP(A539,[4]bd_lista!A:C,3,FALSE)</f>
        <v>Gobierno Autónomo Municipal de Santa Ana</v>
      </c>
      <c r="C539" s="294" t="e">
        <f>+VLOOKUP(A539,Contactos!$A$5:$E$535,6,FALSE)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v>0</v>
      </c>
      <c r="AR539" s="61">
        <f t="shared" si="8"/>
        <v>0</v>
      </c>
      <c r="AU539" s="33"/>
    </row>
    <row r="540" spans="1:47" ht="33" customHeight="1">
      <c r="A540" s="32">
        <v>1811</v>
      </c>
      <c r="B540" s="293" t="str">
        <f>VLOOKUP(A540,[4]bd_lista!A:C,3,FALSE)</f>
        <v>Gobierno Autónomo Municipal de San Ignacio</v>
      </c>
      <c r="C540" s="294" t="e">
        <f>+VLOOKUP(A540,Contactos!$A$5:$E$535,6,FALSE)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v>0</v>
      </c>
      <c r="AR540" s="61">
        <f t="shared" si="8"/>
        <v>0</v>
      </c>
      <c r="AU540" s="33"/>
    </row>
    <row r="541" spans="1:47" ht="33" customHeight="1">
      <c r="A541" s="32">
        <v>1812</v>
      </c>
      <c r="B541" s="293" t="str">
        <f>VLOOKUP(A541,[4]bd_lista!A:C,3,FALSE)</f>
        <v>Gobierno Autónomo Municipal de Loreto</v>
      </c>
      <c r="C541" s="294" t="e">
        <f>+VLOOKUP(A541,Contactos!$A$5:$E$535,6,FALSE)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v>0</v>
      </c>
      <c r="AR541" s="61">
        <f t="shared" si="8"/>
        <v>0</v>
      </c>
      <c r="AU541" s="33"/>
    </row>
    <row r="542" spans="1:47" ht="33" customHeight="1">
      <c r="A542" s="32">
        <v>1813</v>
      </c>
      <c r="B542" s="293" t="str">
        <f>VLOOKUP(A542,[4]bd_lista!A:C,3,FALSE)</f>
        <v>Gobierno Autónomo Municipal de San Andrés</v>
      </c>
      <c r="C542" s="294" t="e">
        <f>+VLOOKUP(A542,Contactos!$A$5:$E$535,6,FALSE)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v>0</v>
      </c>
      <c r="AR542" s="61">
        <f t="shared" si="8"/>
        <v>0</v>
      </c>
      <c r="AU542" s="33"/>
    </row>
    <row r="543" spans="1:47" ht="33" customHeight="1">
      <c r="A543" s="32">
        <v>1814</v>
      </c>
      <c r="B543" s="293" t="str">
        <f>VLOOKUP(A543,[4]bd_lista!A:C,3,FALSE)</f>
        <v>Gobierno Autónomo Municipal de San Joaquín</v>
      </c>
      <c r="C543" s="294" t="e">
        <f>+VLOOKUP(A543,Contactos!$A$5:$E$535,6,FALSE)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v>0</v>
      </c>
      <c r="AR543" s="61">
        <f t="shared" si="8"/>
        <v>0</v>
      </c>
      <c r="AU543" s="33"/>
    </row>
    <row r="544" spans="1:47" ht="33" customHeight="1">
      <c r="A544" s="32">
        <v>1815</v>
      </c>
      <c r="B544" s="293" t="str">
        <f>VLOOKUP(A544,[4]bd_lista!A:C,3,FALSE)</f>
        <v>Gobierno Autónomo Municipal de San Ramón</v>
      </c>
      <c r="C544" s="294" t="e">
        <f>+VLOOKUP(A544,Contactos!$A$5:$E$535,6,FALSE)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v>0</v>
      </c>
      <c r="AR544" s="61">
        <f t="shared" si="8"/>
        <v>0</v>
      </c>
      <c r="AU544" s="33"/>
    </row>
    <row r="545" spans="1:47" ht="33" customHeight="1">
      <c r="A545" s="32">
        <v>1816</v>
      </c>
      <c r="B545" s="293" t="str">
        <f>VLOOKUP(A545,[4]bd_lista!A:C,3,FALSE)</f>
        <v>Gobierno Autónomo Municipal de Puerto Síles</v>
      </c>
      <c r="C545" s="294" t="e">
        <f>+VLOOKUP(A545,Contactos!$A$5:$E$535,6,FALSE)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v>0</v>
      </c>
      <c r="AR545" s="61">
        <f t="shared" si="8"/>
        <v>0</v>
      </c>
      <c r="AU545" s="33"/>
    </row>
    <row r="546" spans="1:47" ht="33" customHeight="1">
      <c r="A546" s="32">
        <v>1817</v>
      </c>
      <c r="B546" s="293" t="str">
        <f>VLOOKUP(A546,[4]bd_lista!A:C,3,FALSE)</f>
        <v>Gobierno Autónomo Municipal de Magdalena</v>
      </c>
      <c r="C546" s="294" t="e">
        <f>+VLOOKUP(A546,Contactos!$A$5:$E$535,6,FALSE)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v>0</v>
      </c>
      <c r="AR546" s="61">
        <f t="shared" si="8"/>
        <v>0</v>
      </c>
      <c r="AU546" s="33"/>
    </row>
    <row r="547" spans="1:47" ht="33" customHeight="1">
      <c r="A547" s="32">
        <v>1818</v>
      </c>
      <c r="B547" s="293" t="str">
        <f>VLOOKUP(A547,[4]bd_lista!A:C,3,FALSE)</f>
        <v>Gobierno Autónomo Municipal de Baures</v>
      </c>
      <c r="C547" s="294" t="e">
        <f>+VLOOKUP(A547,Contactos!$A$5:$E$535,6,FALSE)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v>0</v>
      </c>
      <c r="AR547" s="61">
        <f t="shared" si="8"/>
        <v>0</v>
      </c>
      <c r="AU547" s="33"/>
    </row>
    <row r="548" spans="1:47" ht="33" customHeight="1">
      <c r="A548" s="32">
        <v>1819</v>
      </c>
      <c r="B548" s="293" t="str">
        <f>VLOOKUP(A548,[4]bd_lista!A:C,3,FALSE)</f>
        <v>Gobierno Autónomo Municipal de Huacaraje</v>
      </c>
      <c r="C548" s="294" t="e">
        <f>+VLOOKUP(A548,Contactos!$A$5:$E$535,6,FALSE)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v>0</v>
      </c>
      <c r="AR548" s="61">
        <f t="shared" si="8"/>
        <v>0</v>
      </c>
      <c r="AU548" s="33"/>
    </row>
    <row r="549" spans="1:47" ht="33" customHeight="1">
      <c r="A549" s="32">
        <v>1820</v>
      </c>
      <c r="B549" s="293" t="str">
        <f>VLOOKUP(A549,[4]bd_lista!A:C,3,FALSE)</f>
        <v>Gobierno Autónomo Municipal de Exaltación</v>
      </c>
      <c r="C549" s="294" t="e">
        <f>+VLOOKUP(A549,Contactos!$A$5:$E$535,6,FALSE)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v>0</v>
      </c>
      <c r="AR549" s="61">
        <f t="shared" si="8"/>
        <v>0</v>
      </c>
      <c r="AU549" s="33"/>
    </row>
    <row r="550" spans="1:47" ht="33" customHeight="1">
      <c r="A550" s="32">
        <v>1901</v>
      </c>
      <c r="B550" s="293" t="str">
        <f>VLOOKUP(A550,[4]bd_lista!A:C,3,FALSE)</f>
        <v>Gobierno Autónomo Municipal de Cobija</v>
      </c>
      <c r="C550" s="294" t="e">
        <f>+VLOOKUP(A550,Contactos!$A$5:$E$535,6,FALSE)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v>0</v>
      </c>
      <c r="AR550" s="61">
        <f t="shared" si="8"/>
        <v>0</v>
      </c>
      <c r="AU550" s="33"/>
    </row>
    <row r="551" spans="1:47" ht="33" customHeight="1">
      <c r="A551" s="32">
        <v>1902</v>
      </c>
      <c r="B551" s="293" t="str">
        <f>VLOOKUP(A551,[4]bd_lista!A:C,3,FALSE)</f>
        <v>Gobierno Autónomo Municipal de Porvenir</v>
      </c>
      <c r="C551" s="294" t="e">
        <f>+VLOOKUP(A551,Contactos!$A$5:$E$535,6,FALSE)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v>0</v>
      </c>
      <c r="AR551" s="61">
        <f t="shared" si="8"/>
        <v>0</v>
      </c>
      <c r="AU551" s="33"/>
    </row>
    <row r="552" spans="1:47" ht="33" customHeight="1">
      <c r="A552" s="32">
        <v>1903</v>
      </c>
      <c r="B552" s="293" t="str">
        <f>VLOOKUP(A552,[4]bd_lista!A:C,3,FALSE)</f>
        <v>Gobierno Autónomo Municipal de Bolpebra</v>
      </c>
      <c r="C552" s="294" t="e">
        <f>+VLOOKUP(A552,Contactos!$A$5:$E$535,6,FALSE)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v>0</v>
      </c>
      <c r="AR552" s="61">
        <f t="shared" si="8"/>
        <v>0</v>
      </c>
      <c r="AU552" s="33"/>
    </row>
    <row r="553" spans="1:47" ht="33" customHeight="1">
      <c r="A553" s="32">
        <v>1904</v>
      </c>
      <c r="B553" s="293" t="str">
        <f>VLOOKUP(A553,[4]bd_lista!A:C,3,FALSE)</f>
        <v>Gobierno Autónomo Municipal de Bella Flor</v>
      </c>
      <c r="C553" s="294" t="e">
        <f>+VLOOKUP(A553,Contactos!$A$5:$E$535,6,FALSE)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v>0</v>
      </c>
      <c r="AR553" s="61">
        <f t="shared" si="8"/>
        <v>0</v>
      </c>
      <c r="AU553" s="33"/>
    </row>
    <row r="554" spans="1:47" ht="33" customHeight="1">
      <c r="A554" s="32">
        <v>1905</v>
      </c>
      <c r="B554" s="293" t="str">
        <f>VLOOKUP(A554,[4]bd_lista!A:C,3,FALSE)</f>
        <v>Gobierno Autónomo Municipal de Puerto Rico</v>
      </c>
      <c r="C554" s="294" t="e">
        <f>+VLOOKUP(A554,Contactos!$A$5:$E$535,6,FALSE)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v>0</v>
      </c>
      <c r="AR554" s="61">
        <f t="shared" si="8"/>
        <v>0</v>
      </c>
      <c r="AU554" s="33"/>
    </row>
    <row r="555" spans="1:47" ht="33" customHeight="1">
      <c r="A555" s="32">
        <v>1906</v>
      </c>
      <c r="B555" s="293" t="str">
        <f>VLOOKUP(A555,[4]bd_lista!A:C,3,FALSE)</f>
        <v>Gobierno Autónomo Municipal de San Pedro</v>
      </c>
      <c r="C555" s="294" t="e">
        <f>+VLOOKUP(A555,Contactos!$A$5:$E$535,6,FALSE)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v>0</v>
      </c>
      <c r="AR555" s="61">
        <f t="shared" si="8"/>
        <v>0</v>
      </c>
      <c r="AU555" s="33"/>
    </row>
    <row r="556" spans="1:47" ht="33" customHeight="1">
      <c r="A556" s="32">
        <v>1907</v>
      </c>
      <c r="B556" s="293" t="str">
        <f>VLOOKUP(A556,[4]bd_lista!A:C,3,FALSE)</f>
        <v>Gobierno Autónomo Municipal de Filadelfia</v>
      </c>
      <c r="C556" s="294" t="e">
        <f>+VLOOKUP(A556,Contactos!$A$5:$E$535,6,FALSE)</f>
        <v>#N/A</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v>0</v>
      </c>
      <c r="AR556" s="61">
        <f t="shared" si="8"/>
        <v>0</v>
      </c>
      <c r="AU556" s="33"/>
    </row>
    <row r="557" spans="1:47" ht="33" customHeight="1">
      <c r="A557" s="32">
        <v>1908</v>
      </c>
      <c r="B557" s="293" t="str">
        <f>VLOOKUP(A557,[4]bd_lista!A:C,3,FALSE)</f>
        <v>Gobierno Autónomo Municipal de Puerto Gonzalo Moreno</v>
      </c>
      <c r="C557" s="294" t="e">
        <f>+VLOOKUP(A557,Contactos!$A$5:$E$535,6,FALSE)</f>
        <v>#N/A</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v>0</v>
      </c>
      <c r="AR557" s="61">
        <f t="shared" si="8"/>
        <v>0</v>
      </c>
      <c r="AU557" s="33"/>
    </row>
    <row r="558" spans="1:47" ht="33" customHeight="1">
      <c r="A558" s="32">
        <v>1909</v>
      </c>
      <c r="B558" s="293" t="str">
        <f>VLOOKUP(A558,[4]bd_lista!A:C,3,FALSE)</f>
        <v>Gobierno Autónomo Municipal de San Lorenzo</v>
      </c>
      <c r="C558" s="294" t="e">
        <f>+VLOOKUP(A558,Contactos!$A$5:$E$535,6,FALSE)</f>
        <v>#N/A</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v>0</v>
      </c>
      <c r="AR558" s="61">
        <f t="shared" si="8"/>
        <v>0</v>
      </c>
      <c r="AU558" s="33"/>
    </row>
    <row r="559" spans="1:47" ht="33" customHeight="1">
      <c r="A559" s="32">
        <v>1910</v>
      </c>
      <c r="B559" s="293" t="str">
        <f>VLOOKUP(A559,[4]bd_lista!A:C,3,FALSE)</f>
        <v>Gobierno Autónomo Municipal de Sena</v>
      </c>
      <c r="C559" s="294" t="e">
        <f>+VLOOKUP(A559,Contactos!$A$5:$E$535,6,FALSE)</f>
        <v>#N/A</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v>0</v>
      </c>
      <c r="AR559" s="61">
        <f t="shared" si="8"/>
        <v>0</v>
      </c>
      <c r="AU559" s="33"/>
    </row>
    <row r="560" spans="1:47" ht="33" customHeight="1">
      <c r="A560" s="32">
        <v>1911</v>
      </c>
      <c r="B560" s="293" t="str">
        <f>VLOOKUP(A560,[4]bd_lista!A:C,3,FALSE)</f>
        <v>Gobierno Autónomo Municipal de Santa Rosa del Abuná</v>
      </c>
      <c r="C560" s="294" t="e">
        <f>+VLOOKUP(A560,Contactos!$A$5:$E$535,6,FALSE)</f>
        <v>#N/A</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v>0</v>
      </c>
      <c r="AR560" s="61">
        <f t="shared" si="8"/>
        <v>0</v>
      </c>
      <c r="AU560" s="33"/>
    </row>
    <row r="561" spans="1:47" ht="33" customHeight="1">
      <c r="A561" s="32">
        <v>1912</v>
      </c>
      <c r="B561" s="293" t="str">
        <f>VLOOKUP(A561,[4]bd_lista!A:C,3,FALSE)</f>
        <v>Gobierno Autónomo Municipal de Ingavi (Humaita)</v>
      </c>
      <c r="C561" s="294" t="e">
        <f>+VLOOKUP(A561,Contactos!$A$5:$E$535,6,FALSE)</f>
        <v>#N/A</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v>0</v>
      </c>
      <c r="AR561" s="61">
        <f t="shared" si="8"/>
        <v>0</v>
      </c>
      <c r="AU561" s="33"/>
    </row>
    <row r="562" spans="1:47" ht="33" customHeight="1">
      <c r="A562" s="32">
        <v>1913</v>
      </c>
      <c r="B562" s="293" t="str">
        <f>VLOOKUP(A562,[4]bd_lista!A:C,3,FALSE)</f>
        <v>Gobierno Autónomo Municipal de Nueva Esperanza</v>
      </c>
      <c r="C562" s="294" t="e">
        <f>+VLOOKUP(A562,Contactos!$A$5:$E$535,6,FALSE)</f>
        <v>#N/A</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v>0</v>
      </c>
      <c r="AR562" s="61">
        <f t="shared" si="8"/>
        <v>0</v>
      </c>
      <c r="AU562" s="33"/>
    </row>
    <row r="563" spans="1:47" ht="33" customHeight="1">
      <c r="A563" s="32">
        <v>1914</v>
      </c>
      <c r="B563" s="293" t="str">
        <f>VLOOKUP(A563,[4]bd_lista!A:C,3,FALSE)</f>
        <v>Gobierno Autónomo Municipal de Villa Nueva (Loma Alta)</v>
      </c>
      <c r="C563" s="294" t="e">
        <f>+VLOOKUP(A563,Contactos!$A$5:$E$535,6,FALSE)</f>
        <v>#N/A</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v>0</v>
      </c>
      <c r="AR563" s="61">
        <f t="shared" si="8"/>
        <v>0</v>
      </c>
      <c r="AU563" s="33"/>
    </row>
    <row r="564" spans="1:47" ht="33" customHeight="1">
      <c r="A564" s="32">
        <v>1915</v>
      </c>
      <c r="B564" s="293" t="str">
        <f>VLOOKUP(A564,[4]bd_lista!A:C,3,FALSE)</f>
        <v>Gobierno Autónomo Municipal de Santos Mercado</v>
      </c>
      <c r="C564" s="294" t="e">
        <f>+VLOOKUP(A564,Contactos!$A$5:$E$535,6,FALSE)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v>0</v>
      </c>
      <c r="AR564" s="61">
        <f t="shared" si="8"/>
        <v>0</v>
      </c>
      <c r="AU564" s="33"/>
    </row>
    <row r="565" spans="1:47" ht="33" customHeight="1">
      <c r="A565" s="32">
        <v>2301</v>
      </c>
      <c r="B565" s="293" t="str">
        <f>VLOOKUP(A565,[4]bd_lista!A:C,3,FALSE)</f>
        <v>Empresa Municipal de Gestión de Residuos Sólidos</v>
      </c>
      <c r="C565" s="294" t="e">
        <f>+VLOOKUP(A565,Contactos!$A$5:$E$535,6,FALSE)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v>0</v>
      </c>
      <c r="AR565" s="61">
        <f t="shared" si="8"/>
        <v>0</v>
      </c>
      <c r="AU565" s="33"/>
    </row>
    <row r="566" spans="1:47" ht="33" customHeight="1">
      <c r="A566" s="32">
        <v>2302</v>
      </c>
      <c r="B566" s="293" t="str">
        <f>VLOOKUP(A566,[4]bd_lista!A:C,3,FALSE)</f>
        <v>Empresa Municipal de Agua Potable y Alcantarillado Sacaba</v>
      </c>
      <c r="C566" s="294" t="e">
        <f>+VLOOKUP(A566,Contactos!$A$5:$E$535,6,FALSE)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v>0</v>
      </c>
      <c r="AR566" s="61">
        <f t="shared" si="8"/>
        <v>0</v>
      </c>
      <c r="AU566" s="33"/>
    </row>
    <row r="567" spans="1:47" ht="33" customHeight="1">
      <c r="A567" s="32">
        <v>2303</v>
      </c>
      <c r="B567" s="293" t="str">
        <f>VLOOKUP(A567,[4]bd_lista!A:C,3,FALSE)</f>
        <v>Empresa Municipal de Areas Verdes y Recreación alternativa</v>
      </c>
      <c r="C567" s="294" t="e">
        <f>+VLOOKUP(A567,Contactos!$A$5:$E$535,6,FALSE)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v>0</v>
      </c>
      <c r="AR567" s="61">
        <f t="shared" si="8"/>
        <v>0</v>
      </c>
      <c r="AU567" s="33"/>
    </row>
    <row r="568" spans="1:47" ht="33" customHeight="1">
      <c r="A568" s="32">
        <v>2311</v>
      </c>
      <c r="B568" s="293" t="str">
        <f>VLOOKUP(A568,[4]bd_lista!A:C,3,FALSE)</f>
        <v>SERVICIO DE ENCAUZAMIENTO DE RIOS (SEARPI)</v>
      </c>
      <c r="C568" s="294" t="e">
        <f>+VLOOKUP(A568,Contactos!$A$5:$E$535,6,FALSE)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v>0</v>
      </c>
      <c r="AR568" s="61">
        <f t="shared" si="8"/>
        <v>0</v>
      </c>
      <c r="AU568" s="33"/>
    </row>
    <row r="569" spans="1:47" ht="33" customHeight="1">
      <c r="A569" s="32">
        <v>2312</v>
      </c>
      <c r="B569" s="293" t="str">
        <f>VLOOKUP(A569,[4]bd_lista!A:C,3,FALSE)</f>
        <v>EMPRESA MUNICIPAL DE AGUA POTABLE Y ALCANTARILLADO VIACHA</v>
      </c>
      <c r="C569" s="294" t="e">
        <f>+VLOOKUP(A569,Contactos!$A$5:$E$535,6,FALSE)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v>0</v>
      </c>
      <c r="AR569" s="61">
        <f t="shared" si="8"/>
        <v>0</v>
      </c>
      <c r="AU569" s="33"/>
    </row>
    <row r="570" spans="1:47" ht="33" customHeight="1">
      <c r="A570" s="32">
        <v>2313</v>
      </c>
      <c r="B570" s="293" t="str">
        <f>VLOOKUP(A570,[4]bd_lista!A:C,3,FALSE)</f>
        <v>ENTIDAD MUNICIPAL DE ASEO URBANO SUCRE</v>
      </c>
      <c r="C570" s="294" t="e">
        <f>+VLOOKUP(A570,Contactos!$A$5:$E$535,6,FALSE)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v>0</v>
      </c>
      <c r="AR570" s="61">
        <f t="shared" si="8"/>
        <v>0</v>
      </c>
      <c r="AU570" s="33"/>
    </row>
    <row r="571" spans="1:47" ht="33" customHeight="1">
      <c r="A571" s="32">
        <v>2314</v>
      </c>
      <c r="B571" s="293" t="str">
        <f>VLOOKUP(A571,[4]bd_lista!A:C,3,FALSE)</f>
        <v>EMPRESA MUNICIPAL DE AREAS VERDES SUCRE</v>
      </c>
      <c r="C571" s="294" t="e">
        <f>+VLOOKUP(A571,Contactos!$A$5:$E$535,6,FALSE)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v>0</v>
      </c>
      <c r="AR571" s="61">
        <f t="shared" si="8"/>
        <v>0</v>
      </c>
      <c r="AU571" s="33"/>
    </row>
    <row r="572" spans="1:47" ht="33" customHeight="1">
      <c r="A572" s="32">
        <v>2315</v>
      </c>
      <c r="B572" s="293" t="str">
        <f>VLOOKUP(A572,[4]bd_lista!A:C,3,FALSE)</f>
        <v xml:space="preserve">Empresa Municipal de Servicio de Aseo </v>
      </c>
      <c r="C572" s="294" t="e">
        <f>+VLOOKUP(A572,Contactos!$A$5:$E$535,6,FALSE)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v>0</v>
      </c>
      <c r="AR572" s="61">
        <f t="shared" si="8"/>
        <v>0</v>
      </c>
      <c r="AU572" s="33"/>
    </row>
    <row r="573" spans="1:47" ht="33" customHeight="1">
      <c r="A573" s="32">
        <v>2316</v>
      </c>
      <c r="B573" s="293" t="str">
        <f>VLOOKUP(A573,[4]bd_lista!A:C,3,FALSE)</f>
        <v>Empresa Municipal de Áreas Verdes, Parques y Forestación</v>
      </c>
      <c r="C573" s="294" t="e">
        <f>+VLOOKUP(A573,Contactos!$A$5:$E$535,6,FALSE)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v>0</v>
      </c>
      <c r="AR573" s="61">
        <f t="shared" si="8"/>
        <v>0</v>
      </c>
      <c r="AU573" s="33"/>
    </row>
    <row r="574" spans="1:47" ht="33" customHeight="1">
      <c r="A574" s="32">
        <v>2317</v>
      </c>
      <c r="B574" s="293" t="str">
        <f>VLOOKUP(A574,[4]bd_lista!A:C,3,FALSE)</f>
        <v>Empresa Municipal de Asfaltos y Vías</v>
      </c>
      <c r="C574" s="294" t="e">
        <f>+VLOOKUP(A574,Contactos!$A$5:$E$535,6,FALSE)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v>0</v>
      </c>
      <c r="AR574" s="61">
        <f t="shared" si="8"/>
        <v>0</v>
      </c>
      <c r="AU574" s="33"/>
    </row>
    <row r="575" spans="1:47" ht="33" customHeight="1">
      <c r="A575" s="32">
        <v>2318</v>
      </c>
      <c r="B575" s="293" t="str">
        <f>VLOOKUP(A575,[4]bd_lista!A:C,3,FALSE)</f>
        <v>Entidad Descentralizada UMMIPRE PROMAN</v>
      </c>
      <c r="C575" s="294" t="e">
        <f>+VLOOKUP(A575,Contactos!$A$5:$E$535,6,FALSE)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v>0</v>
      </c>
      <c r="AR575" s="61">
        <f t="shared" si="8"/>
        <v>0</v>
      </c>
      <c r="AU575" s="33"/>
    </row>
    <row r="576" spans="1:47" ht="33" customHeight="1">
      <c r="A576" s="32">
        <v>2319</v>
      </c>
      <c r="B576" s="293" t="str">
        <f>VLOOKUP(A576,[4]bd_lista!A:C,3,FALSE)</f>
        <v>EMPRESA PÚBLICA DEPARTAMENTAL ESTRATÉGICA DE AGUAS - LA PAZ</v>
      </c>
      <c r="C576" s="294" t="e">
        <f>+VLOOKUP(A576,Contactos!$A$5:$E$535,6,FALSE)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v>0</v>
      </c>
      <c r="AR576" s="61">
        <f t="shared" si="8"/>
        <v>0</v>
      </c>
      <c r="AU576" s="33"/>
    </row>
    <row r="577" spans="1:47" ht="33" customHeight="1">
      <c r="A577" s="32">
        <v>2320</v>
      </c>
      <c r="B577" s="293" t="str">
        <f>VLOOKUP(A577,[4]bd_lista!A:C,3,FALSE)</f>
        <v>EMPRESA PUBLICA MUNICIPAL DE SERVICIOS DE AGUA Y ALCANTARRILLADO SANITARIO DE COBIJA</v>
      </c>
      <c r="C577" s="294" t="e">
        <f>+VLOOKUP(A577,Contactos!$A$5:$E$535,6,FALSE)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v>0</v>
      </c>
      <c r="AR577" s="61">
        <f t="shared" si="8"/>
        <v>0</v>
      </c>
      <c r="AU577" s="33"/>
    </row>
    <row r="578" spans="1:47" ht="33" customHeight="1">
      <c r="A578" s="32">
        <v>2322</v>
      </c>
      <c r="B578" s="293" t="str">
        <f>VLOOKUP(A578,[4]bd_lista!A:C,3,FALSE)</f>
        <v>ENTIDAD MATADERO FRIGORIFICO MUNICIPAL DE TARIJA</v>
      </c>
      <c r="C578" s="294" t="e">
        <f>+VLOOKUP(A578,Contactos!$A$5:$E$535,6,FALSE)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v>0</v>
      </c>
      <c r="AR578" s="61">
        <f t="shared" si="8"/>
        <v>0</v>
      </c>
      <c r="AU578" s="33"/>
    </row>
    <row r="579" spans="1:47" ht="33" customHeight="1">
      <c r="A579" s="32">
        <v>2323</v>
      </c>
      <c r="B579" s="293" t="str">
        <f>VLOOKUP(A579,[4]bd_lista!A:C,3,FALSE)</f>
        <v>ENTIDAD ASEO MUNICIPAL DE TARIJA</v>
      </c>
      <c r="C579" s="294" t="e">
        <f>+VLOOKUP(A579,Contactos!$A$5:$E$535,6,FALSE)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v>0</v>
      </c>
      <c r="AR579" s="61">
        <f t="shared" si="8"/>
        <v>0</v>
      </c>
      <c r="AU579" s="33"/>
    </row>
    <row r="580" spans="1:47" ht="33" customHeight="1">
      <c r="A580" s="32">
        <v>2324</v>
      </c>
      <c r="B580" s="293" t="str">
        <f>VLOOKUP(A580,[4]bd_lista!A:C,3,FALSE)</f>
        <v>ENTIDAD OBRAS PUBLICAS MUNICIPALES DE TARIJA</v>
      </c>
      <c r="C580" s="294" t="e">
        <f>+VLOOKUP(A580,Contactos!$A$5:$E$535,6,FALSE)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v>0</v>
      </c>
      <c r="AR580" s="61">
        <f t="shared" si="8"/>
        <v>0</v>
      </c>
      <c r="AU580" s="33"/>
    </row>
    <row r="581" spans="1:47" ht="33" customHeight="1">
      <c r="A581" s="32">
        <v>2325</v>
      </c>
      <c r="B581" s="293" t="str">
        <f>VLOOKUP(A581,[4]bd_lista!A:C,3,FALSE)</f>
        <v>ENTIDAD ORDENAMIENTO TERRITORIAL DE TARIJA</v>
      </c>
      <c r="C581" s="294" t="e">
        <f>+VLOOKUP(A581,Contactos!$A$5:$E$535,6,FALSE)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v>0</v>
      </c>
      <c r="AR581" s="61">
        <f t="shared" si="8"/>
        <v>0</v>
      </c>
      <c r="AU581" s="33"/>
    </row>
    <row r="582" spans="1:47" ht="33" customHeight="1">
      <c r="A582" s="32">
        <v>2326</v>
      </c>
      <c r="B582" s="293" t="str">
        <f>VLOOKUP(A582,[4]bd_lista!A:C,3,FALSE)</f>
        <v>ENTIDAD ORDEN Y SEGURIDAD CIUDADANA MUNICIPAL DE TARIJA</v>
      </c>
      <c r="C582" s="294" t="e">
        <f>+VLOOKUP(A582,Contactos!$A$5:$E$535,6,FALSE)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v>0</v>
      </c>
      <c r="AR582" s="61">
        <f t="shared" si="8"/>
        <v>0</v>
      </c>
      <c r="AU582" s="33"/>
    </row>
    <row r="583" spans="1:47" ht="33" customHeight="1">
      <c r="A583" s="32">
        <v>2327</v>
      </c>
      <c r="B583" s="293" t="str">
        <f>VLOOKUP(A583,[4]bd_lista!A:C,3,FALSE)</f>
        <v>EMPRESA MUNICIPAL AUTONOMA DE AGUA POTABLE Y ALCANTARILLADO  DE YACUIBA</v>
      </c>
      <c r="C583" s="294" t="e">
        <f>+VLOOKUP(A583,Contactos!$A$5:$E$535,6,FALSE)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v>0</v>
      </c>
      <c r="AR583" s="61">
        <f t="shared" si="8"/>
        <v>0</v>
      </c>
      <c r="AU583" s="33"/>
    </row>
    <row r="584" spans="1:47" ht="33" customHeight="1">
      <c r="A584" s="32">
        <v>2328</v>
      </c>
      <c r="B584" s="293" t="str">
        <f>VLOOKUP(A584,[4]bd_lista!A:C,3,FALSE)</f>
        <v>EMPRESA MUNICIPAL DE AGUA POTABLE Y ALCANTARILLADO SANITARIO DE URIONDO</v>
      </c>
      <c r="C584" s="294" t="e">
        <f>+VLOOKUP(A584,Contactos!$A$5:$E$535,6,FALSE)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v>0</v>
      </c>
      <c r="AR584" s="61">
        <f t="shared" si="8"/>
        <v>0</v>
      </c>
      <c r="AU584" s="33"/>
    </row>
    <row r="585" spans="1:47" ht="33" customHeight="1">
      <c r="A585" s="32">
        <v>2330</v>
      </c>
      <c r="B585" s="293" t="str">
        <f>VLOOKUP(A585,[4]bd_lista!A:C,3,FALSE)</f>
        <v>EMPRESA PÚBLICA DEPARTAMENTAL DE SERVICIOS ELECTRICOS TARIJA - SETAR</v>
      </c>
      <c r="C585" s="294" t="e">
        <f>+VLOOKUP(A585,Contactos!$A$5:$E$535,6,FALSE)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v>0</v>
      </c>
      <c r="AR585" s="61">
        <f t="shared" si="8"/>
        <v>0</v>
      </c>
      <c r="AU585" s="33"/>
    </row>
    <row r="586" spans="1:47" ht="33" customHeight="1">
      <c r="A586" s="32">
        <v>2331</v>
      </c>
      <c r="B586" s="293" t="str">
        <f>VLOOKUP(A586,[4]bd_lista!A:C,3,FALSE)</f>
        <v>ENTIDAD DESCENTRALIZADA MUNICIPAL TERMINAL DE BUSES LA PAZ</v>
      </c>
      <c r="C586" s="294" t="e">
        <f>+VLOOKUP(A586,Contactos!$A$5:$E$535,6,FALSE)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v>0</v>
      </c>
      <c r="AR586" s="61">
        <f t="shared" si="8"/>
        <v>0</v>
      </c>
      <c r="AU586" s="33"/>
    </row>
    <row r="587" spans="1:47" ht="33" customHeight="1">
      <c r="A587" s="32">
        <v>2333</v>
      </c>
      <c r="B587" s="293" t="str">
        <f>VLOOKUP(A587,[4]bd_lista!A:C,3,FALSE)</f>
        <v>ENTIDAD DIRECCIÓN DE LA TERMINAL DE BUSES DE TARIJA</v>
      </c>
      <c r="C587" s="294" t="e">
        <f>+VLOOKUP(A587,Contactos!$A$5:$E$535,6,FALSE)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v>0</v>
      </c>
      <c r="AR587" s="61">
        <f t="shared" si="8"/>
        <v>0</v>
      </c>
      <c r="AU587" s="33"/>
    </row>
    <row r="588" spans="1:47" ht="33" customHeight="1">
      <c r="A588" s="32">
        <v>2334</v>
      </c>
      <c r="B588" s="293" t="str">
        <f>VLOOKUP(A588,[4]bd_lista!A:C,3,FALSE)</f>
        <v>ENTIDAD DESCENTRALIZADA MUNICIPAL DE MAQUINARIA Y EQUIPO</v>
      </c>
      <c r="C588" s="294" t="e">
        <f>+VLOOKUP(A588,Contactos!$A$5:$E$535,6,FALSE)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v>0</v>
      </c>
      <c r="AR588" s="61">
        <f t="shared" si="8"/>
        <v>0</v>
      </c>
      <c r="AU588" s="33"/>
    </row>
    <row r="589" spans="1:47" ht="33" customHeight="1">
      <c r="A589" s="32">
        <v>2335</v>
      </c>
      <c r="B589" s="293" t="str">
        <f>VLOOKUP(A589,[4]bd_lista!A:C,3,FALSE)</f>
        <v>ENTIDAD MUNICIPAL DE ASEO POTOSI</v>
      </c>
      <c r="C589" s="294" t="e">
        <f>+VLOOKUP(A589,Contactos!$A$5:$E$535,6,FALSE)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v>0</v>
      </c>
      <c r="AR589" s="61">
        <f t="shared" si="8"/>
        <v>0</v>
      </c>
      <c r="AU589" s="33"/>
    </row>
    <row r="590" spans="1:47" ht="33" customHeight="1">
      <c r="A590" s="32">
        <v>2336</v>
      </c>
      <c r="B590" s="293" t="str">
        <f>VLOOKUP(A590,[4]bd_lista!A:C,3,FALSE)</f>
        <v>EMPRESA PÚBLICA DEPARTAMENTAL FÁBRICA DE CALAMINAS Y CLAVOS POTOSI</v>
      </c>
      <c r="C590" s="294" t="e">
        <f>+VLOOKUP(A590,Contactos!$A$5:$E$535,6,FALSE)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v>0</v>
      </c>
      <c r="AR590" s="61">
        <f t="shared" si="8"/>
        <v>0</v>
      </c>
      <c r="AU590" s="33"/>
    </row>
    <row r="591" spans="1:47" ht="33" customHeight="1">
      <c r="A591" s="32">
        <v>2337</v>
      </c>
      <c r="B591" s="293" t="str">
        <f>VLOOKUP(A591,[4]bd_lista!A:C,3,FALSE)</f>
        <v>ENTIDAD DESCENTRALIZADA MUNICIPAL DE CEMENTERIOS DE LA PAZ</v>
      </c>
      <c r="C591" s="294" t="e">
        <f>+VLOOKUP(A591,Contactos!$A$5:$E$535,6,FALSE)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v>0</v>
      </c>
      <c r="AR591" s="61">
        <f t="shared" si="8"/>
        <v>0</v>
      </c>
      <c r="AU591" s="33"/>
    </row>
    <row r="592" spans="1:47" ht="33" customHeight="1">
      <c r="A592" s="32">
        <v>2338</v>
      </c>
      <c r="B592" s="293" t="str">
        <f>VLOOKUP(A592,[4]bd_lista!A:C,3,FALSE)</f>
        <v xml:space="preserve">EMPRESA PRESTADORA DE SERVICIO DE AGUA POTABLE Y ALCANTARILLADO </v>
      </c>
      <c r="C592" s="294" t="e">
        <f>+VLOOKUP(A592,Contactos!$A$5:$E$535,6,FALSE)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v>0</v>
      </c>
      <c r="AR592" s="61">
        <f t="shared" ref="AR592:AR601" si="9">SUM(D592:AQ592)</f>
        <v>0</v>
      </c>
      <c r="AU592" s="33"/>
    </row>
    <row r="593" spans="1:47" ht="33" customHeight="1">
      <c r="A593" s="32">
        <v>2339</v>
      </c>
      <c r="B593" s="293" t="str">
        <f>VLOOKUP(A593,[4]bd_lista!A:C,3,FALSE)</f>
        <v>EMPRESA MUNICIPAL FABRICA DE JOYAS</v>
      </c>
      <c r="C593" s="294" t="e">
        <f>+VLOOKUP(A593,Contactos!$A$5:$E$535,6,FALSE)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v>0</v>
      </c>
      <c r="AR593" s="61">
        <f t="shared" si="9"/>
        <v>0</v>
      </c>
      <c r="AU593" s="33"/>
    </row>
    <row r="594" spans="1:47" ht="33" customHeight="1">
      <c r="A594" s="32">
        <v>2341</v>
      </c>
      <c r="B594" s="293" t="str">
        <f>VLOOKUP(A594,[4]bd_lista!A:C,3,FALSE)</f>
        <v>EMPRESA MUNICIPAL DE DISTRIBUCION DE ENERGIA ELECTRICA LLALLAGUA</v>
      </c>
      <c r="C594" s="294" t="e">
        <f>+VLOOKUP(A594,Contactos!$A$5:$E$535,6,FALSE)</f>
        <v>#N/A</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v>0</v>
      </c>
      <c r="AR594" s="61">
        <f t="shared" si="9"/>
        <v>0</v>
      </c>
      <c r="AU594" s="33"/>
    </row>
    <row r="595" spans="1:47" ht="33" customHeight="1">
      <c r="A595" s="32">
        <v>3301</v>
      </c>
      <c r="B595" s="293" t="str">
        <f>VLOOKUP(A595,[4]bd_lista!A:C,3,FALSE)</f>
        <v>Gobierno Autónomo Indígena Originario Campesino del Territorio de Raqaypampa</v>
      </c>
      <c r="C595" s="294" t="e">
        <f>+VLOOKUP(A595,Contactos!$A$5:$E$535,6,FALSE)</f>
        <v>#N/A</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v>0</v>
      </c>
      <c r="AR595" s="61">
        <f t="shared" si="9"/>
        <v>0</v>
      </c>
      <c r="AU595" s="33"/>
    </row>
    <row r="596" spans="1:47" ht="33" customHeight="1">
      <c r="A596" s="32">
        <v>3401</v>
      </c>
      <c r="B596" s="293" t="str">
        <f>VLOOKUP(A596,[4]bd_lista!A:C,3,FALSE)</f>
        <v>GAIOC de la Nación Originaria Uru Chipaya</v>
      </c>
      <c r="C596" s="294" t="e">
        <f>+VLOOKUP(A596,Contactos!$A$5:$E$535,6,FALSE)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v>0</v>
      </c>
      <c r="AR596" s="61">
        <f t="shared" si="9"/>
        <v>0</v>
      </c>
      <c r="AU596" s="33"/>
    </row>
    <row r="597" spans="1:47" ht="33" customHeight="1">
      <c r="A597" s="32">
        <v>4601</v>
      </c>
      <c r="B597" s="293" t="str">
        <f>VLOOKUP(A597,[4]bd_lista!A:C,3,FALSE)</f>
        <v>Gobierno Autónomo Regional del Gran Chaco</v>
      </c>
      <c r="C597" s="294" t="e">
        <f>+VLOOKUP(A597,Contactos!$A$5:$E$535,6,FALSE)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v>0</v>
      </c>
      <c r="AR597" s="61">
        <f t="shared" si="9"/>
        <v>0</v>
      </c>
      <c r="AU597" s="33"/>
    </row>
    <row r="598" spans="1:47" ht="33" customHeight="1">
      <c r="A598" s="32" t="s">
        <v>501</v>
      </c>
      <c r="B598" s="293" t="str">
        <f>VLOOKUP(A598,[4]bd_lista!A:C,3,FALSE)</f>
        <v>Acreedores</v>
      </c>
      <c r="C598" s="294" t="e">
        <f>+VLOOKUP(A598,Contactos!$A$5:$E$535,6,FALSE)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v>0</v>
      </c>
      <c r="AR598" s="61">
        <f t="shared" si="9"/>
        <v>0</v>
      </c>
      <c r="AU598" s="33"/>
    </row>
    <row r="599" spans="1:47" ht="33" customHeight="1">
      <c r="A599" s="32" t="s">
        <v>718</v>
      </c>
      <c r="B599" s="293" t="str">
        <f>VLOOKUP(A599,[4]bd_lista!A:C,3,FALSE)</f>
        <v>Área de Conciliación y Recolección de Datos</v>
      </c>
      <c r="C599" s="294" t="e">
        <f>+VLOOKUP(A599,Contactos!$A$5:$E$535,6,FALSE)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v>0</v>
      </c>
      <c r="AR599" s="61">
        <f t="shared" si="9"/>
        <v>0</v>
      </c>
      <c r="AU599" s="33"/>
    </row>
    <row r="600" spans="1:47" ht="33" customHeight="1">
      <c r="A600" s="32" t="s">
        <v>502</v>
      </c>
      <c r="B600" s="293" t="s">
        <v>641</v>
      </c>
      <c r="C600" s="294" t="e">
        <f>+VLOOKUP(A600,Contactos!$A$5:$E$535,6,FALSE)</f>
        <v>#N/A</v>
      </c>
      <c r="D600" s="61">
        <v>0</v>
      </c>
      <c r="E600" s="61">
        <v>0</v>
      </c>
      <c r="F600" s="61">
        <v>0</v>
      </c>
      <c r="G600" s="61">
        <v>0</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v>0</v>
      </c>
      <c r="AR600" s="61">
        <f t="shared" si="9"/>
        <v>0</v>
      </c>
      <c r="AU600" s="33"/>
    </row>
    <row r="601" spans="1:47" ht="33" customHeight="1">
      <c r="A601" s="32" t="s">
        <v>503</v>
      </c>
      <c r="B601" s="293" t="str">
        <f>VLOOKUP(A601,[4]bd_lista!A:C,3,FALSE)</f>
        <v>No Identificado</v>
      </c>
      <c r="C601" s="294" t="e">
        <f>+VLOOKUP(A601,Contactos!$A$5:$E$535,6,FALSE)</f>
        <v>#N/A</v>
      </c>
      <c r="D601" s="61">
        <v>0</v>
      </c>
      <c r="E601" s="61">
        <v>0</v>
      </c>
      <c r="F601" s="61">
        <v>0</v>
      </c>
      <c r="G601" s="61">
        <v>0</v>
      </c>
      <c r="H601" s="61">
        <v>32860876.03000005</v>
      </c>
      <c r="I601" s="61">
        <v>0</v>
      </c>
      <c r="J601" s="61">
        <v>0</v>
      </c>
      <c r="K601" s="61">
        <v>0</v>
      </c>
      <c r="L601" s="61">
        <v>0</v>
      </c>
      <c r="M601" s="61">
        <v>0</v>
      </c>
      <c r="N601" s="61">
        <v>0</v>
      </c>
      <c r="O601" s="61">
        <v>0</v>
      </c>
      <c r="P601" s="61">
        <v>0</v>
      </c>
      <c r="Q601" s="61">
        <v>0</v>
      </c>
      <c r="R601" s="61">
        <v>0</v>
      </c>
      <c r="S601" s="61">
        <v>0</v>
      </c>
      <c r="T601" s="61">
        <v>0</v>
      </c>
      <c r="U601" s="61">
        <v>0</v>
      </c>
      <c r="V601" s="61">
        <v>0</v>
      </c>
      <c r="W601" s="61">
        <v>0</v>
      </c>
      <c r="X601" s="61">
        <v>0</v>
      </c>
      <c r="Y601" s="61">
        <v>0</v>
      </c>
      <c r="Z601" s="61">
        <v>0</v>
      </c>
      <c r="AA601" s="61">
        <v>0</v>
      </c>
      <c r="AB601" s="61">
        <v>0</v>
      </c>
      <c r="AC601" s="61">
        <v>0</v>
      </c>
      <c r="AD601" s="61">
        <v>0</v>
      </c>
      <c r="AE601" s="61">
        <v>0</v>
      </c>
      <c r="AF601" s="61">
        <v>0</v>
      </c>
      <c r="AG601" s="61">
        <v>0</v>
      </c>
      <c r="AH601" s="61">
        <v>0</v>
      </c>
      <c r="AI601" s="61">
        <v>0</v>
      </c>
      <c r="AJ601" s="61">
        <v>0</v>
      </c>
      <c r="AK601" s="61">
        <v>0</v>
      </c>
      <c r="AL601" s="61">
        <v>0</v>
      </c>
      <c r="AM601" s="61">
        <v>0</v>
      </c>
      <c r="AN601" s="61">
        <v>0</v>
      </c>
      <c r="AO601" s="61">
        <v>0</v>
      </c>
      <c r="AP601" s="61">
        <v>0</v>
      </c>
      <c r="AQ601" s="61">
        <v>0</v>
      </c>
      <c r="AR601" s="61">
        <f t="shared" si="9"/>
        <v>32860876.03000005</v>
      </c>
      <c r="AU601" s="33"/>
    </row>
    <row r="602" spans="1:47" s="152" customFormat="1" ht="12.75" customHeight="1">
      <c r="A602" s="148"/>
      <c r="B602" s="149"/>
      <c r="C602" s="150"/>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61"/>
      <c r="AT602" s="153"/>
      <c r="AU602" s="154"/>
    </row>
    <row r="603" spans="1:47" ht="18.95" customHeight="1" thickBot="1">
      <c r="A603" s="32"/>
      <c r="B603" s="102" t="s">
        <v>506</v>
      </c>
      <c r="C603" s="102"/>
      <c r="D603" s="101">
        <f t="shared" ref="D603:AR603" si="10">+SUBTOTAL(9,D11:D601)</f>
        <v>743624620.84000003</v>
      </c>
      <c r="E603" s="101">
        <f t="shared" si="10"/>
        <v>809786195.48000002</v>
      </c>
      <c r="F603" s="101">
        <f t="shared" si="10"/>
        <v>4937149367.5700006</v>
      </c>
      <c r="G603" s="101">
        <f t="shared" si="10"/>
        <v>0</v>
      </c>
      <c r="H603" s="101">
        <f t="shared" si="10"/>
        <v>193366318.5700002</v>
      </c>
      <c r="I603" s="101">
        <f t="shared" si="10"/>
        <v>0</v>
      </c>
      <c r="J603" s="101">
        <f t="shared" si="10"/>
        <v>0</v>
      </c>
      <c r="K603" s="101">
        <f t="shared" si="10"/>
        <v>4075173.9000000004</v>
      </c>
      <c r="L603" s="101">
        <f t="shared" si="10"/>
        <v>899588921.30999994</v>
      </c>
      <c r="M603" s="101">
        <f t="shared" si="10"/>
        <v>0</v>
      </c>
      <c r="N603" s="101">
        <f t="shared" si="10"/>
        <v>10279.75</v>
      </c>
      <c r="O603" s="101">
        <f t="shared" si="10"/>
        <v>63131.37999999999</v>
      </c>
      <c r="P603" s="101">
        <f t="shared" si="10"/>
        <v>33641016.480000004</v>
      </c>
      <c r="Q603" s="101">
        <f t="shared" si="10"/>
        <v>0</v>
      </c>
      <c r="R603" s="101">
        <f t="shared" si="10"/>
        <v>30157524834.579994</v>
      </c>
      <c r="S603" s="101">
        <f t="shared" si="10"/>
        <v>3274.54</v>
      </c>
      <c r="T603" s="101">
        <f t="shared" si="10"/>
        <v>397828889.23000002</v>
      </c>
      <c r="U603" s="101">
        <f t="shared" si="10"/>
        <v>155669739.35999998</v>
      </c>
      <c r="V603" s="101">
        <f t="shared" si="10"/>
        <v>1780523396.0699999</v>
      </c>
      <c r="W603" s="101">
        <f t="shared" si="10"/>
        <v>686781803.19999993</v>
      </c>
      <c r="X603" s="101">
        <f t="shared" si="10"/>
        <v>0</v>
      </c>
      <c r="Y603" s="101">
        <f t="shared" si="10"/>
        <v>8582456005.0199995</v>
      </c>
      <c r="Z603" s="101">
        <f t="shared" si="10"/>
        <v>166343074.27000001</v>
      </c>
      <c r="AA603" s="101">
        <f t="shared" si="10"/>
        <v>336964261.58500004</v>
      </c>
      <c r="AB603" s="101">
        <f t="shared" si="10"/>
        <v>240020236.03600001</v>
      </c>
      <c r="AC603" s="101">
        <f t="shared" si="10"/>
        <v>44590</v>
      </c>
      <c r="AD603" s="101">
        <f t="shared" si="10"/>
        <v>0</v>
      </c>
      <c r="AE603" s="101">
        <f t="shared" si="10"/>
        <v>1119.8599999999999</v>
      </c>
      <c r="AF603" s="101">
        <f t="shared" si="10"/>
        <v>8377243989.5800009</v>
      </c>
      <c r="AG603" s="101">
        <f t="shared" si="10"/>
        <v>0</v>
      </c>
      <c r="AH603" s="101">
        <f t="shared" si="10"/>
        <v>0</v>
      </c>
      <c r="AI603" s="101">
        <f t="shared" si="10"/>
        <v>2634.16</v>
      </c>
      <c r="AJ603" s="101">
        <f t="shared" si="10"/>
        <v>0</v>
      </c>
      <c r="AK603" s="101">
        <f t="shared" si="10"/>
        <v>24485.47</v>
      </c>
      <c r="AL603" s="101">
        <f t="shared" si="10"/>
        <v>2027054109.1999996</v>
      </c>
      <c r="AM603" s="101">
        <f t="shared" si="10"/>
        <v>4629290.58</v>
      </c>
      <c r="AN603" s="101">
        <f t="shared" si="10"/>
        <v>0.74000000000000044</v>
      </c>
      <c r="AO603" s="101">
        <f t="shared" si="10"/>
        <v>0</v>
      </c>
      <c r="AP603" s="101">
        <f t="shared" si="10"/>
        <v>151406.23680000001</v>
      </c>
      <c r="AQ603" s="101">
        <f t="shared" si="10"/>
        <v>0</v>
      </c>
      <c r="AR603" s="101">
        <f t="shared" si="10"/>
        <v>60485047827.286827</v>
      </c>
      <c r="AU603" s="155"/>
    </row>
    <row r="604" spans="1:47" ht="15.75" thickTop="1">
      <c r="A604" s="10"/>
      <c r="B604" s="11"/>
      <c r="C604" s="1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3"/>
    </row>
    <row r="605" spans="1:47">
      <c r="AU605" s="155"/>
    </row>
    <row r="606" spans="1:47">
      <c r="AR606" s="144"/>
    </row>
    <row r="607" spans="1:47" s="8" customFormat="1">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T607" s="46"/>
    </row>
    <row r="612" spans="3:44" ht="15.75" thickBot="1">
      <c r="C612" s="9"/>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6"/>
    </row>
    <row r="613" spans="3:44" ht="15.75" thickTop="1">
      <c r="AR613" s="46"/>
    </row>
    <row r="614" spans="3:44">
      <c r="AR614" s="145"/>
    </row>
    <row r="615" spans="3:44">
      <c r="AR615" s="145"/>
    </row>
    <row r="616" spans="3:44">
      <c r="AR616" s="145"/>
    </row>
    <row r="617" spans="3:44">
      <c r="AR617" s="145"/>
    </row>
    <row r="618" spans="3:44" ht="18.75">
      <c r="E618" s="201" t="s">
        <v>646</v>
      </c>
      <c r="F618" s="201" t="s">
        <v>648</v>
      </c>
      <c r="G618" s="201" t="s">
        <v>649</v>
      </c>
      <c r="H618" s="201" t="s">
        <v>650</v>
      </c>
      <c r="I618" s="201"/>
    </row>
    <row r="619" spans="3:44" ht="15.75">
      <c r="E619" s="205" t="s">
        <v>647</v>
      </c>
      <c r="F619" s="202">
        <f>+SUM(G603:X603)</f>
        <v>34309076778.369995</v>
      </c>
      <c r="G619" s="203">
        <f>+'CUT MN'!P2859+'CUT MN'!Q2859+CVD_AUTO!H42</f>
        <v>34580369198.369995</v>
      </c>
      <c r="H619" s="203">
        <f t="shared" ref="H619:H624" si="11">+F619-G619</f>
        <v>-271292420</v>
      </c>
      <c r="I619" s="231"/>
      <c r="J619" s="46" t="b">
        <f t="shared" ref="J619:J625" si="12">+F619=G619</f>
        <v>0</v>
      </c>
    </row>
    <row r="620" spans="3:44" ht="15.75">
      <c r="E620" s="206" t="s">
        <v>651</v>
      </c>
      <c r="F620" s="203">
        <f>+SUM(AC603:AO603)</f>
        <v>10409000219.59</v>
      </c>
      <c r="G620" s="203">
        <f>+'CUT ME'!P224+'CUT ME'!Q224</f>
        <v>10409000219.590002</v>
      </c>
      <c r="H620" s="203">
        <f t="shared" si="11"/>
        <v>0</v>
      </c>
      <c r="I620" s="231"/>
      <c r="J620" s="46" t="b">
        <f t="shared" si="12"/>
        <v>1</v>
      </c>
    </row>
    <row r="621" spans="3:44" ht="15.75">
      <c r="E621" s="206" t="s">
        <v>652</v>
      </c>
      <c r="F621" s="203">
        <f>+D603+E603</f>
        <v>1553410816.3200002</v>
      </c>
      <c r="G621" s="203">
        <f>+'TRL MN'!P309</f>
        <v>1553410816.3199983</v>
      </c>
      <c r="H621" s="203">
        <f t="shared" si="11"/>
        <v>1.9073486328125E-6</v>
      </c>
      <c r="I621" s="231"/>
      <c r="J621" s="46" t="b">
        <f t="shared" si="12"/>
        <v>1</v>
      </c>
    </row>
    <row r="622" spans="3:44" ht="15.75">
      <c r="E622" s="206" t="s">
        <v>653</v>
      </c>
      <c r="F622" s="203">
        <f>+AA603+AB603</f>
        <v>576984497.62100005</v>
      </c>
      <c r="G622" s="203">
        <f>+'TRL ME'!P83</f>
        <v>576984497.62100005</v>
      </c>
      <c r="H622" s="203">
        <f t="shared" si="11"/>
        <v>0</v>
      </c>
      <c r="I622" s="231"/>
      <c r="J622" s="46" t="b">
        <f t="shared" si="12"/>
        <v>1</v>
      </c>
    </row>
    <row r="623" spans="3:44" ht="15.75">
      <c r="E623" s="206" t="s">
        <v>25</v>
      </c>
      <c r="F623" s="203">
        <f>+F603</f>
        <v>4937149367.5700006</v>
      </c>
      <c r="G623" s="203">
        <f>+CDI!H80</f>
        <v>4937149367.5700016</v>
      </c>
      <c r="H623" s="203">
        <f t="shared" si="11"/>
        <v>0</v>
      </c>
      <c r="I623" s="231"/>
      <c r="J623" s="46" t="b">
        <f t="shared" si="12"/>
        <v>1</v>
      </c>
    </row>
    <row r="624" spans="3:44">
      <c r="E624" s="204" t="s">
        <v>610</v>
      </c>
      <c r="F624" s="203">
        <f>+Z603</f>
        <v>166343074.27000001</v>
      </c>
      <c r="G624" s="203">
        <f>+'TCR MN'!F77</f>
        <v>166343074.27000001</v>
      </c>
      <c r="H624" s="203">
        <f t="shared" si="11"/>
        <v>0</v>
      </c>
      <c r="I624" s="231"/>
      <c r="J624" s="46" t="b">
        <f t="shared" si="12"/>
        <v>1</v>
      </c>
    </row>
    <row r="625" spans="5:43">
      <c r="E625" s="204" t="s">
        <v>610</v>
      </c>
      <c r="F625" s="203">
        <f>+Y603+AP603</f>
        <v>8582607411.2567997</v>
      </c>
      <c r="G625" s="203">
        <f>+'TFD MN'!F12+'TFD ME'!G10</f>
        <v>8582607411.2567997</v>
      </c>
      <c r="H625" s="203">
        <f>+F625-G625</f>
        <v>0</v>
      </c>
      <c r="J625" s="46" t="b">
        <f t="shared" si="12"/>
        <v>1</v>
      </c>
    </row>
    <row r="636" spans="5:43">
      <c r="AQ636" s="6"/>
    </row>
  </sheetData>
  <autoFilter ref="A10:AR601" xr:uid="{00000000-0009-0000-0000-000002000000}"/>
  <mergeCells count="6">
    <mergeCell ref="A4:AR4"/>
    <mergeCell ref="AA9:AQ9"/>
    <mergeCell ref="D9:Z9"/>
    <mergeCell ref="A7:AR7"/>
    <mergeCell ref="A6:AR6"/>
    <mergeCell ref="A5:AR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515</v>
      </c>
      <c r="C1" s="49"/>
    </row>
    <row r="2" spans="1:3" ht="3.75" customHeight="1">
      <c r="A2" s="49"/>
      <c r="B2" s="51"/>
      <c r="C2" s="49"/>
    </row>
    <row r="3" spans="1:3" ht="78.75">
      <c r="A3" s="49"/>
      <c r="B3" s="52" t="s">
        <v>588</v>
      </c>
      <c r="C3" s="49"/>
    </row>
    <row r="4" spans="1:3" ht="56.25">
      <c r="A4" s="49"/>
      <c r="B4" s="52" t="s">
        <v>634</v>
      </c>
      <c r="C4" s="49"/>
    </row>
    <row r="5" spans="1:3" ht="22.5">
      <c r="A5" s="49"/>
      <c r="B5" s="52" t="s">
        <v>565</v>
      </c>
      <c r="C5" s="49"/>
    </row>
    <row r="6" spans="1:3" ht="15.75" thickBot="1">
      <c r="A6" s="49"/>
      <c r="B6" s="52" t="s">
        <v>575</v>
      </c>
      <c r="C6" s="49"/>
    </row>
    <row r="7" spans="1:3">
      <c r="A7" s="49"/>
      <c r="B7" s="53" t="s">
        <v>847</v>
      </c>
      <c r="C7" s="49"/>
    </row>
    <row r="8" spans="1:3">
      <c r="A8" s="49"/>
      <c r="B8" s="54" t="s">
        <v>848</v>
      </c>
      <c r="C8" s="49"/>
    </row>
    <row r="9" spans="1:3" ht="23.25" thickBot="1">
      <c r="A9" s="49"/>
      <c r="B9" s="55" t="s">
        <v>849</v>
      </c>
      <c r="C9" s="49"/>
    </row>
    <row r="10" spans="1:3">
      <c r="A10" s="49"/>
      <c r="B10" s="53" t="s">
        <v>516</v>
      </c>
      <c r="C10" s="49"/>
    </row>
    <row r="11" spans="1:3">
      <c r="A11" s="49"/>
      <c r="B11" s="54" t="s">
        <v>517</v>
      </c>
      <c r="C11" s="49"/>
    </row>
    <row r="12" spans="1:3" ht="23.25" thickBot="1">
      <c r="A12" s="49"/>
      <c r="B12" s="55" t="s">
        <v>734</v>
      </c>
      <c r="C12" s="49"/>
    </row>
    <row r="13" spans="1:3">
      <c r="A13" s="49"/>
      <c r="B13" s="56" t="s">
        <v>518</v>
      </c>
      <c r="C13" s="49"/>
    </row>
    <row r="14" spans="1:3">
      <c r="A14" s="49"/>
      <c r="B14" s="54" t="s">
        <v>519</v>
      </c>
      <c r="C14" s="49"/>
    </row>
    <row r="15" spans="1:3" ht="57" thickBot="1">
      <c r="A15" s="49"/>
      <c r="B15" s="54" t="s">
        <v>520</v>
      </c>
      <c r="C15" s="49"/>
    </row>
    <row r="16" spans="1:3" ht="57" thickBot="1">
      <c r="A16" s="49"/>
      <c r="B16" s="57" t="s">
        <v>566</v>
      </c>
      <c r="C16" s="49"/>
    </row>
    <row r="17" spans="1:3" ht="34.5" hidden="1" thickBot="1">
      <c r="A17" s="49"/>
      <c r="B17" s="58" t="s">
        <v>579</v>
      </c>
      <c r="C17" s="49"/>
    </row>
    <row r="18" spans="1:3" ht="34.5" hidden="1" thickBot="1">
      <c r="A18" s="49"/>
      <c r="B18" s="59" t="s">
        <v>576</v>
      </c>
      <c r="C18" s="49"/>
    </row>
    <row r="19" spans="1:3" hidden="1">
      <c r="A19" s="49"/>
      <c r="B19" s="53" t="s">
        <v>521</v>
      </c>
      <c r="C19" s="49"/>
    </row>
    <row r="20" spans="1:3" hidden="1">
      <c r="A20" s="49"/>
      <c r="B20" s="54" t="s">
        <v>522</v>
      </c>
      <c r="C20" s="49"/>
    </row>
    <row r="21" spans="1:3" ht="15.75" hidden="1" thickBot="1">
      <c r="A21" s="49"/>
      <c r="B21" s="55" t="s">
        <v>523</v>
      </c>
      <c r="C21" s="49"/>
    </row>
    <row r="22" spans="1:3">
      <c r="A22" s="49"/>
      <c r="B22" s="56" t="s">
        <v>524</v>
      </c>
      <c r="C22" s="49"/>
    </row>
    <row r="23" spans="1:3">
      <c r="A23" s="49"/>
      <c r="B23" s="54" t="s">
        <v>567</v>
      </c>
      <c r="C23" s="49"/>
    </row>
    <row r="24" spans="1:3" ht="15.75" thickBot="1">
      <c r="A24" s="49"/>
      <c r="B24" s="55" t="s">
        <v>525</v>
      </c>
      <c r="C24" s="49"/>
    </row>
    <row r="25" spans="1:3">
      <c r="A25" s="49"/>
      <c r="B25" s="56" t="s">
        <v>526</v>
      </c>
      <c r="C25" s="49"/>
    </row>
    <row r="26" spans="1:3">
      <c r="A26" s="49"/>
      <c r="B26" s="54" t="s">
        <v>568</v>
      </c>
      <c r="C26" s="49"/>
    </row>
    <row r="27" spans="1:3" ht="23.25" thickBot="1">
      <c r="A27" s="49"/>
      <c r="B27" s="55" t="s">
        <v>527</v>
      </c>
      <c r="C27" s="49"/>
    </row>
    <row r="28" spans="1:3">
      <c r="A28" s="49"/>
      <c r="B28" s="56" t="s">
        <v>708</v>
      </c>
      <c r="C28" s="49"/>
    </row>
    <row r="29" spans="1:3">
      <c r="A29" s="49"/>
      <c r="B29" s="54" t="s">
        <v>528</v>
      </c>
      <c r="C29" s="49"/>
    </row>
    <row r="30" spans="1:3" ht="15.75" thickBot="1">
      <c r="A30" s="49"/>
      <c r="B30" s="55" t="s">
        <v>529</v>
      </c>
      <c r="C30" s="49"/>
    </row>
    <row r="31" spans="1:3">
      <c r="A31" s="49"/>
      <c r="B31" s="56" t="s">
        <v>735</v>
      </c>
      <c r="C31" s="49"/>
    </row>
    <row r="32" spans="1:3" ht="45.75" thickBot="1">
      <c r="A32" s="49"/>
      <c r="B32" s="55" t="s">
        <v>710</v>
      </c>
      <c r="C32" s="49"/>
    </row>
    <row r="33" spans="1:3">
      <c r="A33" s="49"/>
      <c r="B33" s="56" t="s">
        <v>530</v>
      </c>
      <c r="C33" s="49"/>
    </row>
    <row r="34" spans="1:3">
      <c r="A34" s="49"/>
      <c r="B34" s="54" t="s">
        <v>531</v>
      </c>
      <c r="C34" s="49"/>
    </row>
    <row r="35" spans="1:3" ht="15.75" thickBot="1">
      <c r="A35" s="49"/>
      <c r="B35" s="55" t="s">
        <v>532</v>
      </c>
      <c r="C35" s="49"/>
    </row>
    <row r="36" spans="1:3">
      <c r="A36" s="49"/>
      <c r="B36" s="56" t="s">
        <v>829</v>
      </c>
      <c r="C36" s="49"/>
    </row>
    <row r="37" spans="1:3" ht="22.5">
      <c r="A37" s="49"/>
      <c r="B37" s="54" t="s">
        <v>832</v>
      </c>
      <c r="C37" s="49"/>
    </row>
    <row r="38" spans="1:3" ht="15.75" thickBot="1">
      <c r="A38" s="49"/>
      <c r="B38" s="55" t="s">
        <v>535</v>
      </c>
      <c r="C38" s="49"/>
    </row>
    <row r="39" spans="1:3">
      <c r="A39" s="49"/>
      <c r="B39" s="56" t="s">
        <v>533</v>
      </c>
      <c r="C39" s="49"/>
    </row>
    <row r="40" spans="1:3">
      <c r="A40" s="49"/>
      <c r="B40" s="54" t="s">
        <v>534</v>
      </c>
      <c r="C40" s="49"/>
    </row>
    <row r="41" spans="1:3" ht="15.75" thickBot="1">
      <c r="A41" s="49"/>
      <c r="B41" s="55" t="s">
        <v>535</v>
      </c>
      <c r="C41" s="49"/>
    </row>
    <row r="42" spans="1:3">
      <c r="A42" s="49"/>
      <c r="B42" s="56" t="s">
        <v>569</v>
      </c>
      <c r="C42" s="49"/>
    </row>
    <row r="43" spans="1:3">
      <c r="A43" s="49"/>
      <c r="B43" s="54" t="s">
        <v>536</v>
      </c>
      <c r="C43" s="49"/>
    </row>
    <row r="44" spans="1:3" ht="15.75" thickBot="1">
      <c r="A44" s="49"/>
      <c r="B44" s="55" t="s">
        <v>535</v>
      </c>
      <c r="C44" s="49"/>
    </row>
    <row r="45" spans="1:3">
      <c r="A45" s="49"/>
      <c r="B45" s="56" t="s">
        <v>577</v>
      </c>
      <c r="C45" s="49"/>
    </row>
    <row r="46" spans="1:3">
      <c r="A46" s="49"/>
      <c r="B46" s="54" t="s">
        <v>570</v>
      </c>
      <c r="C46" s="49"/>
    </row>
    <row r="47" spans="1:3" ht="23.25" thickBot="1">
      <c r="A47" s="49"/>
      <c r="B47" s="55" t="s">
        <v>537</v>
      </c>
      <c r="C47" s="49"/>
    </row>
    <row r="48" spans="1:3" ht="12" customHeight="1">
      <c r="A48" s="49"/>
      <c r="B48" s="56" t="s">
        <v>538</v>
      </c>
      <c r="C48" s="49"/>
    </row>
    <row r="49" spans="1:3">
      <c r="A49" s="49"/>
      <c r="B49" s="54" t="s">
        <v>539</v>
      </c>
      <c r="C49" s="49"/>
    </row>
    <row r="50" spans="1:3">
      <c r="A50" s="49"/>
      <c r="B50" s="54" t="s">
        <v>711</v>
      </c>
      <c r="C50" s="49"/>
    </row>
    <row r="51" spans="1:3" ht="22.5">
      <c r="A51" s="49"/>
      <c r="B51" s="54" t="s">
        <v>578</v>
      </c>
      <c r="C51" s="49"/>
    </row>
    <row r="52" spans="1:3" ht="34.5" thickBot="1">
      <c r="A52" s="49"/>
      <c r="B52" s="265" t="s">
        <v>712</v>
      </c>
      <c r="C52" s="49"/>
    </row>
    <row r="53" spans="1:3" ht="12" customHeight="1">
      <c r="A53" s="49"/>
      <c r="B53" s="56" t="s">
        <v>704</v>
      </c>
      <c r="C53" s="49"/>
    </row>
    <row r="54" spans="1:3" ht="22.5">
      <c r="A54" s="49"/>
      <c r="B54" s="54" t="s">
        <v>713</v>
      </c>
      <c r="C54" s="49"/>
    </row>
    <row r="55" spans="1:3" ht="33.75">
      <c r="A55" s="49"/>
      <c r="B55" s="54" t="s">
        <v>705</v>
      </c>
      <c r="C55" s="49"/>
    </row>
    <row r="56" spans="1:3">
      <c r="A56" s="49"/>
      <c r="B56" s="54" t="s">
        <v>706</v>
      </c>
      <c r="C56" s="49"/>
    </row>
    <row r="57" spans="1:3">
      <c r="A57" s="49"/>
      <c r="B57" s="54" t="s">
        <v>571</v>
      </c>
      <c r="C57" s="49"/>
    </row>
    <row r="58" spans="1:3" ht="22.5">
      <c r="A58" s="49"/>
      <c r="B58" s="54" t="s">
        <v>572</v>
      </c>
      <c r="C58" s="49"/>
    </row>
    <row r="59" spans="1:3" ht="23.25" thickBot="1">
      <c r="A59" s="49"/>
      <c r="B59" s="55" t="s">
        <v>707</v>
      </c>
      <c r="C59" s="49"/>
    </row>
    <row r="60" spans="1:3" ht="13.5" customHeight="1">
      <c r="A60" s="160"/>
      <c r="B60" s="161" t="s">
        <v>613</v>
      </c>
      <c r="C60" s="49"/>
    </row>
    <row r="61" spans="1:3" ht="22.5">
      <c r="A61" s="49"/>
      <c r="B61" s="54" t="s">
        <v>614</v>
      </c>
      <c r="C61" s="49"/>
    </row>
    <row r="62" spans="1:3" ht="23.25" thickBot="1">
      <c r="A62" s="49"/>
      <c r="B62" s="55" t="s">
        <v>612</v>
      </c>
      <c r="C62" s="49"/>
    </row>
    <row r="63" spans="1:3" ht="1.5" customHeight="1">
      <c r="A63" s="49"/>
      <c r="B63" s="159"/>
      <c r="C63" s="49"/>
    </row>
    <row r="64" spans="1:3" ht="22.5">
      <c r="A64" s="49"/>
      <c r="B64" s="60" t="s">
        <v>540</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877"/>
  <sheetViews>
    <sheetView showGridLines="0" view="pageBreakPreview" zoomScale="115" zoomScaleNormal="100" zoomScaleSheetLayoutView="115" workbookViewId="0">
      <pane ySplit="7" topLeftCell="A8" activePane="bottomLeft" state="frozen"/>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340"/>
      <c r="I1" s="115"/>
      <c r="J1" s="73"/>
      <c r="K1" s="73"/>
      <c r="L1" s="115"/>
      <c r="M1" s="73"/>
      <c r="N1" s="112"/>
      <c r="O1" s="112"/>
      <c r="P1" s="112"/>
      <c r="Q1" s="112"/>
      <c r="R1" s="73"/>
      <c r="S1" s="73"/>
    </row>
    <row r="2" spans="1:20" ht="15.75">
      <c r="A2" s="115" t="s">
        <v>607</v>
      </c>
      <c r="B2" s="115"/>
      <c r="C2" s="115"/>
      <c r="D2" s="115"/>
      <c r="E2" s="115"/>
      <c r="F2" s="115"/>
      <c r="G2" s="115"/>
      <c r="H2" s="115"/>
      <c r="I2" s="340"/>
      <c r="J2" s="340"/>
      <c r="K2" s="73"/>
      <c r="L2" s="115"/>
      <c r="M2" s="73"/>
      <c r="N2" s="112"/>
      <c r="O2" s="112"/>
      <c r="Q2" s="340"/>
      <c r="R2" s="73"/>
      <c r="S2" s="73"/>
    </row>
    <row r="3" spans="1:20">
      <c r="A3" s="115" t="s">
        <v>4696</v>
      </c>
      <c r="B3" s="115"/>
      <c r="C3" s="115"/>
      <c r="D3" s="115"/>
      <c r="E3" s="115"/>
      <c r="F3" s="115"/>
      <c r="G3" s="115"/>
      <c r="H3" s="115"/>
      <c r="I3" s="115"/>
      <c r="J3" s="73"/>
      <c r="K3" s="73"/>
      <c r="L3" s="115"/>
      <c r="M3" s="73"/>
      <c r="N3" s="112"/>
      <c r="O3" s="112"/>
      <c r="P3" s="112"/>
      <c r="Q3" s="112"/>
      <c r="R3" s="73"/>
      <c r="S3" s="73"/>
    </row>
    <row r="4" spans="1:20">
      <c r="A4" s="65" t="s">
        <v>4697</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378" t="s">
        <v>793</v>
      </c>
      <c r="B6" s="379"/>
      <c r="C6" s="103"/>
      <c r="D6" s="67"/>
      <c r="E6" s="67"/>
      <c r="F6" s="67"/>
      <c r="G6" s="67"/>
      <c r="H6" s="67"/>
      <c r="I6" s="71"/>
      <c r="J6" s="378" t="s">
        <v>795</v>
      </c>
      <c r="K6" s="379"/>
      <c r="L6" s="378" t="s">
        <v>796</v>
      </c>
      <c r="M6" s="379"/>
      <c r="N6" s="376" t="s">
        <v>797</v>
      </c>
      <c r="O6" s="377"/>
      <c r="P6" s="376" t="s">
        <v>798</v>
      </c>
      <c r="Q6" s="377"/>
      <c r="R6" s="67"/>
      <c r="S6" s="67"/>
    </row>
    <row r="7" spans="1:20" ht="44.25" customHeight="1">
      <c r="A7" s="309" t="s">
        <v>593</v>
      </c>
      <c r="B7" s="309" t="s">
        <v>594</v>
      </c>
      <c r="C7" s="310" t="s">
        <v>600</v>
      </c>
      <c r="D7" s="310" t="s">
        <v>792</v>
      </c>
      <c r="E7" s="310" t="s">
        <v>589</v>
      </c>
      <c r="F7" s="310" t="s">
        <v>590</v>
      </c>
      <c r="G7" s="310" t="s">
        <v>591</v>
      </c>
      <c r="H7" s="312" t="s">
        <v>794</v>
      </c>
      <c r="I7" s="310" t="s">
        <v>592</v>
      </c>
      <c r="J7" s="309" t="s">
        <v>595</v>
      </c>
      <c r="K7" s="309" t="s">
        <v>598</v>
      </c>
      <c r="L7" s="309" t="s">
        <v>596</v>
      </c>
      <c r="M7" s="309" t="s">
        <v>597</v>
      </c>
      <c r="N7" s="311" t="s">
        <v>680</v>
      </c>
      <c r="O7" s="311" t="s">
        <v>681</v>
      </c>
      <c r="P7" s="311" t="s">
        <v>666</v>
      </c>
      <c r="Q7" s="310" t="s">
        <v>667</v>
      </c>
      <c r="R7" s="310" t="s">
        <v>602</v>
      </c>
      <c r="S7" s="310" t="s">
        <v>799</v>
      </c>
      <c r="T7" s="312" t="s">
        <v>709</v>
      </c>
    </row>
    <row r="8" spans="1:20" ht="63.75">
      <c r="A8" s="189" t="s">
        <v>497</v>
      </c>
      <c r="B8" s="68"/>
      <c r="C8" s="210" t="s">
        <v>615</v>
      </c>
      <c r="D8" s="211">
        <v>46027</v>
      </c>
      <c r="E8" s="189" t="s">
        <v>878</v>
      </c>
      <c r="F8" s="189" t="s">
        <v>3</v>
      </c>
      <c r="G8" s="189">
        <v>2361483</v>
      </c>
      <c r="H8" s="68"/>
      <c r="I8" s="195" t="s">
        <v>1134</v>
      </c>
      <c r="J8" s="68"/>
      <c r="K8" s="68"/>
      <c r="L8" s="68"/>
      <c r="M8" s="68"/>
      <c r="N8" s="319"/>
      <c r="O8" s="319"/>
      <c r="P8" s="212">
        <v>0</v>
      </c>
      <c r="Q8" s="212">
        <v>40</v>
      </c>
      <c r="R8" s="68" t="s">
        <v>809</v>
      </c>
      <c r="S8" s="320"/>
      <c r="T8" s="266"/>
    </row>
    <row r="9" spans="1:20" ht="51">
      <c r="A9" s="189">
        <v>41</v>
      </c>
      <c r="B9" s="68"/>
      <c r="C9" s="210" t="s">
        <v>879</v>
      </c>
      <c r="D9" s="211">
        <v>46027</v>
      </c>
      <c r="E9" s="189" t="s">
        <v>880</v>
      </c>
      <c r="F9" s="189" t="s">
        <v>3</v>
      </c>
      <c r="G9" s="189">
        <v>2361616</v>
      </c>
      <c r="H9" s="68"/>
      <c r="I9" s="195" t="s">
        <v>1135</v>
      </c>
      <c r="J9" s="68"/>
      <c r="K9" s="68"/>
      <c r="L9" s="68"/>
      <c r="M9" s="68"/>
      <c r="N9" s="319"/>
      <c r="O9" s="319"/>
      <c r="P9" s="212">
        <v>0</v>
      </c>
      <c r="Q9" s="212">
        <v>48.49</v>
      </c>
      <c r="R9" s="68" t="s">
        <v>809</v>
      </c>
      <c r="S9" s="320"/>
      <c r="T9" s="266"/>
    </row>
    <row r="10" spans="1:20" ht="51">
      <c r="A10" s="189">
        <v>47</v>
      </c>
      <c r="B10" s="68"/>
      <c r="C10" s="210" t="s">
        <v>43</v>
      </c>
      <c r="D10" s="211">
        <v>46027</v>
      </c>
      <c r="E10" s="189" t="s">
        <v>881</v>
      </c>
      <c r="F10" s="189" t="s">
        <v>3</v>
      </c>
      <c r="G10" s="189">
        <v>2361550</v>
      </c>
      <c r="H10" s="68"/>
      <c r="I10" s="195" t="s">
        <v>1136</v>
      </c>
      <c r="J10" s="68"/>
      <c r="K10" s="68"/>
      <c r="L10" s="68"/>
      <c r="M10" s="68"/>
      <c r="N10" s="319"/>
      <c r="O10" s="319"/>
      <c r="P10" s="212">
        <v>0</v>
      </c>
      <c r="Q10" s="212">
        <v>7689.41</v>
      </c>
      <c r="R10" s="68" t="s">
        <v>809</v>
      </c>
      <c r="S10" s="320"/>
      <c r="T10" s="266"/>
    </row>
    <row r="11" spans="1:20" ht="51">
      <c r="A11" s="189">
        <v>81</v>
      </c>
      <c r="B11" s="68"/>
      <c r="C11" s="210" t="s">
        <v>46</v>
      </c>
      <c r="D11" s="211">
        <v>46027</v>
      </c>
      <c r="E11" s="189" t="s">
        <v>882</v>
      </c>
      <c r="F11" s="189" t="s">
        <v>3</v>
      </c>
      <c r="G11" s="189">
        <v>2361589</v>
      </c>
      <c r="H11" s="68"/>
      <c r="I11" s="195" t="s">
        <v>1137</v>
      </c>
      <c r="J11" s="68"/>
      <c r="K11" s="68"/>
      <c r="L11" s="68"/>
      <c r="M11" s="68"/>
      <c r="N11" s="319"/>
      <c r="O11" s="319"/>
      <c r="P11" s="212">
        <v>0</v>
      </c>
      <c r="Q11" s="212">
        <v>291.39999999999998</v>
      </c>
      <c r="R11" s="68" t="s">
        <v>809</v>
      </c>
      <c r="S11" s="320"/>
      <c r="T11" s="266"/>
    </row>
    <row r="12" spans="1:20" ht="89.25">
      <c r="A12" s="189" t="s">
        <v>495</v>
      </c>
      <c r="B12" s="68"/>
      <c r="C12" s="210" t="s">
        <v>623</v>
      </c>
      <c r="D12" s="211">
        <v>46027</v>
      </c>
      <c r="E12" s="189" t="s">
        <v>886</v>
      </c>
      <c r="F12" s="189" t="s">
        <v>20</v>
      </c>
      <c r="G12" s="189">
        <v>1146030</v>
      </c>
      <c r="H12" s="68"/>
      <c r="I12" s="195" t="s">
        <v>1141</v>
      </c>
      <c r="J12" s="68"/>
      <c r="K12" s="68"/>
      <c r="L12" s="68"/>
      <c r="M12" s="68"/>
      <c r="N12" s="319"/>
      <c r="O12" s="319"/>
      <c r="P12" s="212">
        <v>358070409.70999998</v>
      </c>
      <c r="Q12" s="212">
        <v>0</v>
      </c>
      <c r="R12" s="68" t="s">
        <v>809</v>
      </c>
      <c r="S12" s="320"/>
      <c r="T12" s="266"/>
    </row>
    <row r="13" spans="1:20" ht="63.75">
      <c r="A13" s="189" t="s">
        <v>495</v>
      </c>
      <c r="B13" s="68"/>
      <c r="C13" s="210" t="s">
        <v>623</v>
      </c>
      <c r="D13" s="211">
        <v>46027</v>
      </c>
      <c r="E13" s="189" t="s">
        <v>887</v>
      </c>
      <c r="F13" s="189" t="s">
        <v>10</v>
      </c>
      <c r="G13" s="189">
        <v>20996</v>
      </c>
      <c r="H13" s="68"/>
      <c r="I13" s="195" t="s">
        <v>1142</v>
      </c>
      <c r="J13" s="68"/>
      <c r="K13" s="68"/>
      <c r="L13" s="68"/>
      <c r="M13" s="68"/>
      <c r="N13" s="319"/>
      <c r="O13" s="319"/>
      <c r="P13" s="212">
        <v>5797.5</v>
      </c>
      <c r="Q13" s="212">
        <v>0</v>
      </c>
      <c r="R13" s="68" t="s">
        <v>809</v>
      </c>
      <c r="S13" s="320"/>
      <c r="T13" s="266"/>
    </row>
    <row r="14" spans="1:20" ht="76.5">
      <c r="A14" s="189" t="s">
        <v>495</v>
      </c>
      <c r="B14" s="68"/>
      <c r="C14" s="210" t="s">
        <v>623</v>
      </c>
      <c r="D14" s="211">
        <v>46027</v>
      </c>
      <c r="E14" s="189" t="s">
        <v>888</v>
      </c>
      <c r="F14" s="189" t="s">
        <v>19</v>
      </c>
      <c r="G14" s="189">
        <v>20972</v>
      </c>
      <c r="H14" s="68"/>
      <c r="I14" s="195" t="s">
        <v>1143</v>
      </c>
      <c r="J14" s="68"/>
      <c r="K14" s="68"/>
      <c r="L14" s="68"/>
      <c r="M14" s="68"/>
      <c r="N14" s="319"/>
      <c r="O14" s="319"/>
      <c r="P14" s="212">
        <v>43638028.560000002</v>
      </c>
      <c r="Q14" s="212">
        <v>0</v>
      </c>
      <c r="R14" s="68" t="s">
        <v>809</v>
      </c>
      <c r="S14" s="320"/>
      <c r="T14" s="266"/>
    </row>
    <row r="15" spans="1:20" ht="76.5">
      <c r="A15" s="189" t="s">
        <v>495</v>
      </c>
      <c r="B15" s="68"/>
      <c r="C15" s="210" t="s">
        <v>623</v>
      </c>
      <c r="D15" s="211">
        <v>46027</v>
      </c>
      <c r="E15" s="189" t="s">
        <v>889</v>
      </c>
      <c r="F15" s="189" t="s">
        <v>10</v>
      </c>
      <c r="G15" s="189">
        <v>20972</v>
      </c>
      <c r="H15" s="68"/>
      <c r="I15" s="195" t="s">
        <v>1144</v>
      </c>
      <c r="J15" s="68"/>
      <c r="K15" s="68"/>
      <c r="L15" s="68"/>
      <c r="M15" s="68"/>
      <c r="N15" s="319"/>
      <c r="O15" s="319"/>
      <c r="P15" s="212">
        <v>43718.03</v>
      </c>
      <c r="Q15" s="212">
        <v>0</v>
      </c>
      <c r="R15" s="68" t="s">
        <v>809</v>
      </c>
      <c r="S15" s="320"/>
      <c r="T15" s="266"/>
    </row>
    <row r="16" spans="1:20" ht="89.25">
      <c r="A16" s="189" t="s">
        <v>495</v>
      </c>
      <c r="B16" s="68"/>
      <c r="C16" s="210" t="s">
        <v>623</v>
      </c>
      <c r="D16" s="211">
        <v>46027</v>
      </c>
      <c r="E16" s="189" t="s">
        <v>890</v>
      </c>
      <c r="F16" s="189" t="s">
        <v>10</v>
      </c>
      <c r="G16" s="189">
        <v>1146058</v>
      </c>
      <c r="H16" s="68"/>
      <c r="I16" s="195" t="s">
        <v>1145</v>
      </c>
      <c r="J16" s="68"/>
      <c r="K16" s="68"/>
      <c r="L16" s="68"/>
      <c r="M16" s="68"/>
      <c r="N16" s="319"/>
      <c r="O16" s="319"/>
      <c r="P16" s="212">
        <v>70</v>
      </c>
      <c r="Q16" s="212">
        <v>0</v>
      </c>
      <c r="R16" s="68" t="s">
        <v>809</v>
      </c>
      <c r="S16" s="320"/>
      <c r="T16" s="266"/>
    </row>
    <row r="17" spans="1:20" ht="76.5">
      <c r="A17" s="189" t="s">
        <v>495</v>
      </c>
      <c r="B17" s="68"/>
      <c r="C17" s="210" t="s">
        <v>623</v>
      </c>
      <c r="D17" s="211">
        <v>46027</v>
      </c>
      <c r="E17" s="189" t="s">
        <v>891</v>
      </c>
      <c r="F17" s="189" t="s">
        <v>12</v>
      </c>
      <c r="G17" s="189">
        <v>1146050</v>
      </c>
      <c r="H17" s="68"/>
      <c r="I17" s="195" t="s">
        <v>1146</v>
      </c>
      <c r="J17" s="68"/>
      <c r="K17" s="68"/>
      <c r="L17" s="68"/>
      <c r="M17" s="68"/>
      <c r="N17" s="319"/>
      <c r="O17" s="319"/>
      <c r="P17" s="212">
        <v>237107492.63999999</v>
      </c>
      <c r="Q17" s="212">
        <v>0</v>
      </c>
      <c r="R17" s="68" t="s">
        <v>809</v>
      </c>
      <c r="S17" s="320"/>
      <c r="T17" s="266"/>
    </row>
    <row r="18" spans="1:20" ht="102">
      <c r="A18" s="189">
        <v>41</v>
      </c>
      <c r="B18" s="68"/>
      <c r="C18" s="210" t="s">
        <v>879</v>
      </c>
      <c r="D18" s="211">
        <v>46027</v>
      </c>
      <c r="E18" s="189" t="s">
        <v>893</v>
      </c>
      <c r="F18" s="189" t="s">
        <v>551</v>
      </c>
      <c r="G18" s="189">
        <v>25741</v>
      </c>
      <c r="H18" s="68"/>
      <c r="I18" s="195" t="s">
        <v>1148</v>
      </c>
      <c r="J18" s="68"/>
      <c r="K18" s="68"/>
      <c r="L18" s="68"/>
      <c r="M18" s="68"/>
      <c r="N18" s="319"/>
      <c r="O18" s="319"/>
      <c r="P18" s="212">
        <v>1524.88</v>
      </c>
      <c r="Q18" s="212">
        <v>0</v>
      </c>
      <c r="R18" s="68" t="s">
        <v>809</v>
      </c>
      <c r="S18" s="320"/>
      <c r="T18" s="266"/>
    </row>
    <row r="19" spans="1:20" ht="89.25">
      <c r="A19" s="189">
        <v>376</v>
      </c>
      <c r="B19" s="68"/>
      <c r="C19" s="210" t="s">
        <v>559</v>
      </c>
      <c r="D19" s="211">
        <v>46027</v>
      </c>
      <c r="E19" s="189" t="s">
        <v>894</v>
      </c>
      <c r="F19" s="189" t="s">
        <v>12</v>
      </c>
      <c r="G19" s="189">
        <v>1146040</v>
      </c>
      <c r="H19" s="68"/>
      <c r="I19" s="195" t="s">
        <v>1149</v>
      </c>
      <c r="J19" s="68"/>
      <c r="K19" s="68"/>
      <c r="L19" s="68"/>
      <c r="M19" s="68"/>
      <c r="N19" s="319"/>
      <c r="O19" s="319"/>
      <c r="P19" s="212">
        <v>122.5</v>
      </c>
      <c r="Q19" s="212">
        <v>0</v>
      </c>
      <c r="R19" s="68" t="s">
        <v>809</v>
      </c>
      <c r="S19" s="320"/>
      <c r="T19" s="266"/>
    </row>
    <row r="20" spans="1:20" ht="89.25">
      <c r="A20" s="189">
        <v>376</v>
      </c>
      <c r="B20" s="68"/>
      <c r="C20" s="210" t="s">
        <v>559</v>
      </c>
      <c r="D20" s="211">
        <v>46027</v>
      </c>
      <c r="E20" s="189" t="s">
        <v>895</v>
      </c>
      <c r="F20" s="189" t="s">
        <v>10</v>
      </c>
      <c r="G20" s="189">
        <v>1146040</v>
      </c>
      <c r="H20" s="68"/>
      <c r="I20" s="195" t="s">
        <v>1150</v>
      </c>
      <c r="J20" s="68"/>
      <c r="K20" s="68"/>
      <c r="L20" s="68"/>
      <c r="M20" s="68"/>
      <c r="N20" s="319"/>
      <c r="O20" s="319"/>
      <c r="P20" s="212">
        <v>80</v>
      </c>
      <c r="Q20" s="212">
        <v>0</v>
      </c>
      <c r="R20" s="68" t="s">
        <v>809</v>
      </c>
      <c r="S20" s="320"/>
      <c r="T20" s="266"/>
    </row>
    <row r="21" spans="1:20" ht="89.25">
      <c r="A21" s="189">
        <v>376</v>
      </c>
      <c r="B21" s="68"/>
      <c r="C21" s="210" t="s">
        <v>559</v>
      </c>
      <c r="D21" s="211">
        <v>46027</v>
      </c>
      <c r="E21" s="189" t="s">
        <v>896</v>
      </c>
      <c r="F21" s="189" t="s">
        <v>12</v>
      </c>
      <c r="G21" s="189">
        <v>1146042</v>
      </c>
      <c r="H21" s="68"/>
      <c r="I21" s="195" t="s">
        <v>1151</v>
      </c>
      <c r="J21" s="68"/>
      <c r="K21" s="68"/>
      <c r="L21" s="68"/>
      <c r="M21" s="68"/>
      <c r="N21" s="319"/>
      <c r="O21" s="319"/>
      <c r="P21" s="212">
        <v>122.5</v>
      </c>
      <c r="Q21" s="212">
        <v>0</v>
      </c>
      <c r="R21" s="68" t="s">
        <v>809</v>
      </c>
      <c r="S21" s="320"/>
      <c r="T21" s="266"/>
    </row>
    <row r="22" spans="1:20" ht="89.25">
      <c r="A22" s="189">
        <v>376</v>
      </c>
      <c r="B22" s="68"/>
      <c r="C22" s="210" t="s">
        <v>559</v>
      </c>
      <c r="D22" s="211">
        <v>46027</v>
      </c>
      <c r="E22" s="189" t="s">
        <v>897</v>
      </c>
      <c r="F22" s="189" t="s">
        <v>10</v>
      </c>
      <c r="G22" s="189">
        <v>1146042</v>
      </c>
      <c r="H22" s="68"/>
      <c r="I22" s="195" t="s">
        <v>1152</v>
      </c>
      <c r="J22" s="68"/>
      <c r="K22" s="68"/>
      <c r="L22" s="68"/>
      <c r="M22" s="68"/>
      <c r="N22" s="319"/>
      <c r="O22" s="319"/>
      <c r="P22" s="212">
        <v>80</v>
      </c>
      <c r="Q22" s="212">
        <v>0</v>
      </c>
      <c r="R22" s="68" t="s">
        <v>809</v>
      </c>
      <c r="S22" s="320"/>
      <c r="T22" s="266"/>
    </row>
    <row r="23" spans="1:20" ht="89.25">
      <c r="A23" s="189" t="s">
        <v>495</v>
      </c>
      <c r="B23" s="68"/>
      <c r="C23" s="210" t="s">
        <v>623</v>
      </c>
      <c r="D23" s="211">
        <v>46027</v>
      </c>
      <c r="E23" s="189" t="s">
        <v>898</v>
      </c>
      <c r="F23" s="189" t="s">
        <v>12</v>
      </c>
      <c r="G23" s="189">
        <v>1146051</v>
      </c>
      <c r="H23" s="68"/>
      <c r="I23" s="195" t="s">
        <v>1153</v>
      </c>
      <c r="J23" s="68"/>
      <c r="K23" s="68"/>
      <c r="L23" s="68"/>
      <c r="M23" s="68"/>
      <c r="N23" s="319"/>
      <c r="O23" s="319"/>
      <c r="P23" s="212">
        <v>1350</v>
      </c>
      <c r="Q23" s="212">
        <v>0</v>
      </c>
      <c r="R23" s="68" t="s">
        <v>809</v>
      </c>
      <c r="S23" s="320"/>
      <c r="T23" s="266"/>
    </row>
    <row r="24" spans="1:20" ht="76.5">
      <c r="A24" s="189" t="s">
        <v>495</v>
      </c>
      <c r="B24" s="68"/>
      <c r="C24" s="210" t="s">
        <v>623</v>
      </c>
      <c r="D24" s="211">
        <v>46027</v>
      </c>
      <c r="E24" s="189" t="s">
        <v>899</v>
      </c>
      <c r="F24" s="189" t="s">
        <v>10</v>
      </c>
      <c r="G24" s="189">
        <v>1146061</v>
      </c>
      <c r="H24" s="68"/>
      <c r="I24" s="195" t="s">
        <v>1154</v>
      </c>
      <c r="J24" s="68"/>
      <c r="K24" s="68"/>
      <c r="L24" s="68"/>
      <c r="M24" s="68"/>
      <c r="N24" s="319"/>
      <c r="O24" s="319"/>
      <c r="P24" s="212">
        <v>70</v>
      </c>
      <c r="Q24" s="212">
        <v>0</v>
      </c>
      <c r="R24" s="68" t="s">
        <v>809</v>
      </c>
      <c r="S24" s="320"/>
      <c r="T24" s="266"/>
    </row>
    <row r="25" spans="1:20" ht="38.25">
      <c r="A25" s="189">
        <v>526</v>
      </c>
      <c r="B25" s="68"/>
      <c r="C25" s="210" t="s">
        <v>643</v>
      </c>
      <c r="D25" s="211">
        <v>46028</v>
      </c>
      <c r="E25" s="189" t="s">
        <v>900</v>
      </c>
      <c r="F25" s="189" t="s">
        <v>3</v>
      </c>
      <c r="G25" s="189">
        <v>2361891</v>
      </c>
      <c r="H25" s="68"/>
      <c r="I25" s="195" t="s">
        <v>1155</v>
      </c>
      <c r="J25" s="68"/>
      <c r="K25" s="68"/>
      <c r="L25" s="68"/>
      <c r="M25" s="68"/>
      <c r="N25" s="319"/>
      <c r="O25" s="319"/>
      <c r="P25" s="212">
        <v>0</v>
      </c>
      <c r="Q25" s="212">
        <v>153.1</v>
      </c>
      <c r="R25" s="68" t="s">
        <v>809</v>
      </c>
      <c r="S25" s="320"/>
      <c r="T25" s="266"/>
    </row>
    <row r="26" spans="1:20" ht="63.75">
      <c r="A26" s="189">
        <v>224</v>
      </c>
      <c r="B26" s="68"/>
      <c r="C26" s="210" t="s">
        <v>86</v>
      </c>
      <c r="D26" s="211">
        <v>46028</v>
      </c>
      <c r="E26" s="189" t="s">
        <v>901</v>
      </c>
      <c r="F26" s="189" t="s">
        <v>3</v>
      </c>
      <c r="G26" s="189">
        <v>2361893</v>
      </c>
      <c r="H26" s="68"/>
      <c r="I26" s="195" t="s">
        <v>1156</v>
      </c>
      <c r="J26" s="68"/>
      <c r="K26" s="68"/>
      <c r="L26" s="68"/>
      <c r="M26" s="68"/>
      <c r="N26" s="319"/>
      <c r="O26" s="319"/>
      <c r="P26" s="212">
        <v>0</v>
      </c>
      <c r="Q26" s="212">
        <v>927.5</v>
      </c>
      <c r="R26" s="68" t="s">
        <v>809</v>
      </c>
      <c r="S26" s="320"/>
      <c r="T26" s="266"/>
    </row>
    <row r="27" spans="1:20" ht="63.75">
      <c r="A27" s="189">
        <v>382</v>
      </c>
      <c r="B27" s="68"/>
      <c r="C27" s="210" t="s">
        <v>627</v>
      </c>
      <c r="D27" s="211">
        <v>46028</v>
      </c>
      <c r="E27" s="189" t="s">
        <v>902</v>
      </c>
      <c r="F27" s="189" t="s">
        <v>3</v>
      </c>
      <c r="G27" s="189">
        <v>2361800</v>
      </c>
      <c r="H27" s="68"/>
      <c r="I27" s="195" t="s">
        <v>1157</v>
      </c>
      <c r="J27" s="68"/>
      <c r="K27" s="68"/>
      <c r="L27" s="68"/>
      <c r="M27" s="68"/>
      <c r="N27" s="319"/>
      <c r="O27" s="319"/>
      <c r="P27" s="212">
        <v>0</v>
      </c>
      <c r="Q27" s="212">
        <v>1040</v>
      </c>
      <c r="R27" s="68" t="s">
        <v>809</v>
      </c>
      <c r="S27" s="320"/>
      <c r="T27" s="266"/>
    </row>
    <row r="28" spans="1:20" ht="63.75">
      <c r="A28" s="189">
        <v>269</v>
      </c>
      <c r="B28" s="68"/>
      <c r="C28" s="210" t="s">
        <v>99</v>
      </c>
      <c r="D28" s="211">
        <v>46028</v>
      </c>
      <c r="E28" s="189" t="s">
        <v>903</v>
      </c>
      <c r="F28" s="189" t="s">
        <v>3</v>
      </c>
      <c r="G28" s="189">
        <v>2361874</v>
      </c>
      <c r="H28" s="68"/>
      <c r="I28" s="195" t="s">
        <v>3420</v>
      </c>
      <c r="J28" s="68"/>
      <c r="K28" s="68"/>
      <c r="L28" s="68"/>
      <c r="M28" s="68"/>
      <c r="N28" s="319"/>
      <c r="O28" s="319"/>
      <c r="P28" s="212">
        <v>0</v>
      </c>
      <c r="Q28" s="212">
        <v>62686.27</v>
      </c>
      <c r="R28" s="68" t="s">
        <v>2066</v>
      </c>
      <c r="S28" s="320"/>
      <c r="T28" s="266"/>
    </row>
    <row r="29" spans="1:20" ht="63.75">
      <c r="A29" s="189">
        <v>269</v>
      </c>
      <c r="B29" s="68"/>
      <c r="C29" s="210" t="s">
        <v>99</v>
      </c>
      <c r="D29" s="211">
        <v>46028</v>
      </c>
      <c r="E29" s="189" t="s">
        <v>904</v>
      </c>
      <c r="F29" s="189" t="s">
        <v>3</v>
      </c>
      <c r="G29" s="189">
        <v>2361876</v>
      </c>
      <c r="H29" s="68"/>
      <c r="I29" s="195" t="s">
        <v>3421</v>
      </c>
      <c r="J29" s="68"/>
      <c r="K29" s="68"/>
      <c r="L29" s="68"/>
      <c r="M29" s="68"/>
      <c r="N29" s="319"/>
      <c r="O29" s="319"/>
      <c r="P29" s="212">
        <v>0</v>
      </c>
      <c r="Q29" s="212">
        <v>70585.47</v>
      </c>
      <c r="R29" s="68" t="s">
        <v>809</v>
      </c>
      <c r="S29" s="320"/>
      <c r="T29" s="266"/>
    </row>
    <row r="30" spans="1:20" ht="63.75">
      <c r="A30" s="189">
        <v>269</v>
      </c>
      <c r="B30" s="68"/>
      <c r="C30" s="210" t="s">
        <v>99</v>
      </c>
      <c r="D30" s="211">
        <v>46028</v>
      </c>
      <c r="E30" s="189" t="s">
        <v>905</v>
      </c>
      <c r="F30" s="189" t="s">
        <v>3</v>
      </c>
      <c r="G30" s="189">
        <v>2361877</v>
      </c>
      <c r="H30" s="68"/>
      <c r="I30" s="195" t="s">
        <v>3422</v>
      </c>
      <c r="J30" s="68"/>
      <c r="K30" s="68"/>
      <c r="L30" s="68"/>
      <c r="M30" s="68"/>
      <c r="N30" s="319"/>
      <c r="O30" s="319"/>
      <c r="P30" s="212">
        <v>0</v>
      </c>
      <c r="Q30" s="212">
        <v>69731.210000000006</v>
      </c>
      <c r="R30" s="68" t="s">
        <v>809</v>
      </c>
      <c r="S30" s="320"/>
      <c r="T30" s="266"/>
    </row>
    <row r="31" spans="1:20" ht="51">
      <c r="A31" s="189" t="s">
        <v>495</v>
      </c>
      <c r="B31" s="68"/>
      <c r="C31" s="210" t="s">
        <v>623</v>
      </c>
      <c r="D31" s="211">
        <v>46028</v>
      </c>
      <c r="E31" s="189" t="s">
        <v>906</v>
      </c>
      <c r="F31" s="189" t="s">
        <v>10</v>
      </c>
      <c r="G31" s="189">
        <v>1146105</v>
      </c>
      <c r="H31" s="68"/>
      <c r="I31" s="195" t="s">
        <v>1158</v>
      </c>
      <c r="J31" s="68"/>
      <c r="K31" s="68"/>
      <c r="L31" s="68"/>
      <c r="M31" s="68"/>
      <c r="N31" s="319"/>
      <c r="O31" s="319"/>
      <c r="P31" s="212">
        <v>10</v>
      </c>
      <c r="Q31" s="212">
        <v>0</v>
      </c>
      <c r="R31" s="68" t="s">
        <v>809</v>
      </c>
      <c r="S31" s="320"/>
      <c r="T31" s="266"/>
    </row>
    <row r="32" spans="1:20" ht="76.5">
      <c r="A32" s="189" t="s">
        <v>495</v>
      </c>
      <c r="B32" s="68"/>
      <c r="C32" s="210" t="s">
        <v>623</v>
      </c>
      <c r="D32" s="211">
        <v>46028</v>
      </c>
      <c r="E32" s="189" t="s">
        <v>907</v>
      </c>
      <c r="F32" s="189" t="s">
        <v>10</v>
      </c>
      <c r="G32" s="189">
        <v>1146100</v>
      </c>
      <c r="H32" s="68"/>
      <c r="I32" s="195" t="s">
        <v>1159</v>
      </c>
      <c r="J32" s="68"/>
      <c r="K32" s="68"/>
      <c r="L32" s="68"/>
      <c r="M32" s="68"/>
      <c r="N32" s="319"/>
      <c r="O32" s="319"/>
      <c r="P32" s="212">
        <v>10</v>
      </c>
      <c r="Q32" s="212">
        <v>0</v>
      </c>
      <c r="R32" s="68" t="s">
        <v>809</v>
      </c>
      <c r="S32" s="320"/>
      <c r="T32" s="266"/>
    </row>
    <row r="33" spans="1:20" ht="63.75">
      <c r="A33" s="189" t="s">
        <v>495</v>
      </c>
      <c r="B33" s="68"/>
      <c r="C33" s="210" t="s">
        <v>623</v>
      </c>
      <c r="D33" s="211">
        <v>46028</v>
      </c>
      <c r="E33" s="189" t="s">
        <v>908</v>
      </c>
      <c r="F33" s="189" t="s">
        <v>10</v>
      </c>
      <c r="G33" s="189">
        <v>21018</v>
      </c>
      <c r="H33" s="68"/>
      <c r="I33" s="195" t="s">
        <v>1160</v>
      </c>
      <c r="J33" s="68"/>
      <c r="K33" s="68"/>
      <c r="L33" s="68"/>
      <c r="M33" s="68"/>
      <c r="N33" s="319"/>
      <c r="O33" s="319"/>
      <c r="P33" s="212">
        <v>28376.71</v>
      </c>
      <c r="Q33" s="212">
        <v>0</v>
      </c>
      <c r="R33" s="68" t="s">
        <v>809</v>
      </c>
      <c r="S33" s="320"/>
      <c r="T33" s="266"/>
    </row>
    <row r="34" spans="1:20" ht="63.75">
      <c r="A34" s="189" t="s">
        <v>494</v>
      </c>
      <c r="B34" s="68"/>
      <c r="C34" s="210" t="s">
        <v>542</v>
      </c>
      <c r="D34" s="211">
        <v>46029</v>
      </c>
      <c r="E34" s="189" t="s">
        <v>909</v>
      </c>
      <c r="F34" s="189" t="s">
        <v>3</v>
      </c>
      <c r="G34" s="189">
        <v>2362215</v>
      </c>
      <c r="H34" s="68"/>
      <c r="I34" s="195" t="s">
        <v>1161</v>
      </c>
      <c r="J34" s="68"/>
      <c r="K34" s="68"/>
      <c r="L34" s="68"/>
      <c r="M34" s="68"/>
      <c r="N34" s="319"/>
      <c r="O34" s="319"/>
      <c r="P34" s="212">
        <v>0</v>
      </c>
      <c r="Q34" s="212">
        <v>1752.01</v>
      </c>
      <c r="R34" s="68" t="s">
        <v>809</v>
      </c>
      <c r="S34" s="320"/>
      <c r="T34" s="266"/>
    </row>
    <row r="35" spans="1:20" ht="63.75">
      <c r="A35" s="189" t="s">
        <v>494</v>
      </c>
      <c r="B35" s="68"/>
      <c r="C35" s="210" t="s">
        <v>542</v>
      </c>
      <c r="D35" s="211">
        <v>46029</v>
      </c>
      <c r="E35" s="189" t="s">
        <v>910</v>
      </c>
      <c r="F35" s="189" t="s">
        <v>3</v>
      </c>
      <c r="G35" s="189">
        <v>2362218</v>
      </c>
      <c r="H35" s="68"/>
      <c r="I35" s="195" t="s">
        <v>1162</v>
      </c>
      <c r="J35" s="68"/>
      <c r="K35" s="68"/>
      <c r="L35" s="68"/>
      <c r="M35" s="68"/>
      <c r="N35" s="319"/>
      <c r="O35" s="319"/>
      <c r="P35" s="212">
        <v>0</v>
      </c>
      <c r="Q35" s="212">
        <v>7735.3</v>
      </c>
      <c r="R35" s="68" t="s">
        <v>809</v>
      </c>
      <c r="S35" s="320"/>
      <c r="T35" s="266"/>
    </row>
    <row r="36" spans="1:20" ht="63.75">
      <c r="A36" s="189" t="s">
        <v>495</v>
      </c>
      <c r="B36" s="68"/>
      <c r="C36" s="210" t="s">
        <v>623</v>
      </c>
      <c r="D36" s="211">
        <v>46029</v>
      </c>
      <c r="E36" s="189" t="s">
        <v>911</v>
      </c>
      <c r="F36" s="189" t="s">
        <v>10</v>
      </c>
      <c r="G36" s="189">
        <v>20997</v>
      </c>
      <c r="H36" s="68"/>
      <c r="I36" s="195" t="s">
        <v>1163</v>
      </c>
      <c r="J36" s="68"/>
      <c r="K36" s="68"/>
      <c r="L36" s="68"/>
      <c r="M36" s="68"/>
      <c r="N36" s="319"/>
      <c r="O36" s="319"/>
      <c r="P36" s="212">
        <v>44913.7</v>
      </c>
      <c r="Q36" s="212">
        <v>0</v>
      </c>
      <c r="R36" s="68" t="s">
        <v>809</v>
      </c>
      <c r="S36" s="320"/>
      <c r="T36" s="266"/>
    </row>
    <row r="37" spans="1:20" ht="63.75">
      <c r="A37" s="189" t="s">
        <v>495</v>
      </c>
      <c r="B37" s="68"/>
      <c r="C37" s="210" t="s">
        <v>623</v>
      </c>
      <c r="D37" s="211">
        <v>46029</v>
      </c>
      <c r="E37" s="189" t="s">
        <v>912</v>
      </c>
      <c r="F37" s="189" t="s">
        <v>10</v>
      </c>
      <c r="G37" s="189">
        <v>20998</v>
      </c>
      <c r="H37" s="68"/>
      <c r="I37" s="195" t="s">
        <v>1164</v>
      </c>
      <c r="J37" s="68"/>
      <c r="K37" s="68"/>
      <c r="L37" s="68"/>
      <c r="M37" s="68"/>
      <c r="N37" s="319"/>
      <c r="O37" s="319"/>
      <c r="P37" s="212">
        <v>32572.36</v>
      </c>
      <c r="Q37" s="212">
        <v>0</v>
      </c>
      <c r="R37" s="68" t="s">
        <v>809</v>
      </c>
      <c r="S37" s="320"/>
      <c r="T37" s="266"/>
    </row>
    <row r="38" spans="1:20" ht="63.75">
      <c r="A38" s="189" t="s">
        <v>495</v>
      </c>
      <c r="B38" s="68"/>
      <c r="C38" s="210" t="s">
        <v>623</v>
      </c>
      <c r="D38" s="211">
        <v>46029</v>
      </c>
      <c r="E38" s="189" t="s">
        <v>913</v>
      </c>
      <c r="F38" s="189" t="s">
        <v>10</v>
      </c>
      <c r="G38" s="189">
        <v>21036</v>
      </c>
      <c r="H38" s="68"/>
      <c r="I38" s="195" t="s">
        <v>1165</v>
      </c>
      <c r="J38" s="68"/>
      <c r="K38" s="68"/>
      <c r="L38" s="68"/>
      <c r="M38" s="68"/>
      <c r="N38" s="319"/>
      <c r="O38" s="319"/>
      <c r="P38" s="212">
        <v>4922.37</v>
      </c>
      <c r="Q38" s="212">
        <v>0</v>
      </c>
      <c r="R38" s="68" t="s">
        <v>809</v>
      </c>
      <c r="S38" s="320"/>
      <c r="T38" s="266"/>
    </row>
    <row r="39" spans="1:20" ht="89.25">
      <c r="A39" s="189">
        <v>10</v>
      </c>
      <c r="B39" s="68"/>
      <c r="C39" s="210" t="s">
        <v>37</v>
      </c>
      <c r="D39" s="211">
        <v>46029</v>
      </c>
      <c r="E39" s="189" t="s">
        <v>914</v>
      </c>
      <c r="F39" s="189" t="s">
        <v>12</v>
      </c>
      <c r="G39" s="189">
        <v>1146152</v>
      </c>
      <c r="H39" s="68"/>
      <c r="I39" s="195" t="s">
        <v>1166</v>
      </c>
      <c r="J39" s="68"/>
      <c r="K39" s="68"/>
      <c r="L39" s="68"/>
      <c r="M39" s="68"/>
      <c r="N39" s="319"/>
      <c r="O39" s="319"/>
      <c r="P39" s="212">
        <v>203.3</v>
      </c>
      <c r="Q39" s="212">
        <v>0</v>
      </c>
      <c r="R39" s="68" t="s">
        <v>809</v>
      </c>
      <c r="S39" s="320"/>
      <c r="T39" s="266"/>
    </row>
    <row r="40" spans="1:20" ht="89.25">
      <c r="A40" s="189">
        <v>10</v>
      </c>
      <c r="B40" s="68"/>
      <c r="C40" s="210" t="s">
        <v>37</v>
      </c>
      <c r="D40" s="211">
        <v>46029</v>
      </c>
      <c r="E40" s="189" t="s">
        <v>915</v>
      </c>
      <c r="F40" s="189" t="s">
        <v>10</v>
      </c>
      <c r="G40" s="189">
        <v>1146152</v>
      </c>
      <c r="H40" s="68"/>
      <c r="I40" s="195" t="s">
        <v>1167</v>
      </c>
      <c r="J40" s="68"/>
      <c r="K40" s="68"/>
      <c r="L40" s="68"/>
      <c r="M40" s="68"/>
      <c r="N40" s="319"/>
      <c r="O40" s="319"/>
      <c r="P40" s="212">
        <v>80</v>
      </c>
      <c r="Q40" s="212">
        <v>0</v>
      </c>
      <c r="R40" s="68" t="s">
        <v>809</v>
      </c>
      <c r="S40" s="320"/>
      <c r="T40" s="266"/>
    </row>
    <row r="41" spans="1:20" ht="51">
      <c r="A41" s="189">
        <v>81</v>
      </c>
      <c r="B41" s="68"/>
      <c r="C41" s="210" t="s">
        <v>46</v>
      </c>
      <c r="D41" s="211">
        <v>46030</v>
      </c>
      <c r="E41" s="189" t="s">
        <v>916</v>
      </c>
      <c r="F41" s="189" t="s">
        <v>3</v>
      </c>
      <c r="G41" s="189">
        <v>2362550</v>
      </c>
      <c r="H41" s="68"/>
      <c r="I41" s="195" t="s">
        <v>860</v>
      </c>
      <c r="J41" s="68"/>
      <c r="K41" s="68"/>
      <c r="L41" s="68"/>
      <c r="M41" s="68"/>
      <c r="N41" s="319"/>
      <c r="O41" s="319"/>
      <c r="P41" s="212">
        <v>0</v>
      </c>
      <c r="Q41" s="212">
        <v>232.9</v>
      </c>
      <c r="R41" s="68" t="s">
        <v>809</v>
      </c>
      <c r="S41" s="320"/>
      <c r="T41" s="266"/>
    </row>
    <row r="42" spans="1:20" ht="63.75">
      <c r="A42" s="189">
        <v>76</v>
      </c>
      <c r="B42" s="68"/>
      <c r="C42" s="210" t="s">
        <v>45</v>
      </c>
      <c r="D42" s="211">
        <v>46030</v>
      </c>
      <c r="E42" s="189" t="s">
        <v>917</v>
      </c>
      <c r="F42" s="189" t="s">
        <v>3</v>
      </c>
      <c r="G42" s="189">
        <v>2362537</v>
      </c>
      <c r="H42" s="68"/>
      <c r="I42" s="195" t="s">
        <v>1168</v>
      </c>
      <c r="J42" s="68"/>
      <c r="K42" s="68"/>
      <c r="L42" s="68"/>
      <c r="M42" s="68"/>
      <c r="N42" s="319"/>
      <c r="O42" s="319"/>
      <c r="P42" s="212">
        <v>0</v>
      </c>
      <c r="Q42" s="212">
        <v>1800000</v>
      </c>
      <c r="R42" s="68" t="s">
        <v>809</v>
      </c>
      <c r="S42" s="320"/>
      <c r="T42" s="266"/>
    </row>
    <row r="43" spans="1:20" ht="38.25">
      <c r="A43" s="189" t="s">
        <v>503</v>
      </c>
      <c r="B43" s="68"/>
      <c r="C43" s="210" t="s">
        <v>541</v>
      </c>
      <c r="D43" s="211">
        <v>46030</v>
      </c>
      <c r="E43" s="189" t="s">
        <v>918</v>
      </c>
      <c r="F43" s="189" t="s">
        <v>3</v>
      </c>
      <c r="G43" s="189">
        <v>2362544</v>
      </c>
      <c r="H43" s="68"/>
      <c r="I43" s="195" t="s">
        <v>1169</v>
      </c>
      <c r="J43" s="68"/>
      <c r="K43" s="68"/>
      <c r="L43" s="68"/>
      <c r="M43" s="68"/>
      <c r="N43" s="319"/>
      <c r="O43" s="319"/>
      <c r="P43" s="212">
        <v>0</v>
      </c>
      <c r="Q43" s="212">
        <v>322.22000000000003</v>
      </c>
      <c r="R43" s="68" t="s">
        <v>809</v>
      </c>
      <c r="S43" s="320"/>
      <c r="T43" s="266"/>
    </row>
    <row r="44" spans="1:20" ht="51">
      <c r="A44" s="189" t="s">
        <v>503</v>
      </c>
      <c r="B44" s="68"/>
      <c r="C44" s="210" t="s">
        <v>541</v>
      </c>
      <c r="D44" s="211">
        <v>46030</v>
      </c>
      <c r="E44" s="189" t="s">
        <v>919</v>
      </c>
      <c r="F44" s="189" t="s">
        <v>3</v>
      </c>
      <c r="G44" s="189">
        <v>2362558</v>
      </c>
      <c r="H44" s="68"/>
      <c r="I44" s="195" t="s">
        <v>1170</v>
      </c>
      <c r="J44" s="68"/>
      <c r="K44" s="68"/>
      <c r="L44" s="68"/>
      <c r="M44" s="68"/>
      <c r="N44" s="319"/>
      <c r="O44" s="319"/>
      <c r="P44" s="212">
        <v>0</v>
      </c>
      <c r="Q44" s="212">
        <v>3315.49</v>
      </c>
      <c r="R44" s="68" t="s">
        <v>809</v>
      </c>
      <c r="S44" s="320"/>
      <c r="T44" s="266"/>
    </row>
    <row r="45" spans="1:20" ht="51">
      <c r="A45" s="189">
        <v>525</v>
      </c>
      <c r="B45" s="68"/>
      <c r="C45" s="210" t="s">
        <v>142</v>
      </c>
      <c r="D45" s="211">
        <v>46030</v>
      </c>
      <c r="E45" s="189" t="s">
        <v>920</v>
      </c>
      <c r="F45" s="189" t="s">
        <v>6</v>
      </c>
      <c r="G45" s="189">
        <v>3434529</v>
      </c>
      <c r="H45" s="68"/>
      <c r="I45" s="195" t="s">
        <v>1171</v>
      </c>
      <c r="J45" s="68"/>
      <c r="K45" s="68"/>
      <c r="L45" s="68"/>
      <c r="M45" s="68"/>
      <c r="N45" s="319"/>
      <c r="O45" s="319"/>
      <c r="P45" s="212">
        <v>0</v>
      </c>
      <c r="Q45" s="212">
        <v>1557220</v>
      </c>
      <c r="R45" s="68" t="s">
        <v>809</v>
      </c>
      <c r="S45" s="320"/>
      <c r="T45" s="266"/>
    </row>
    <row r="46" spans="1:20" ht="89.25">
      <c r="A46" s="189">
        <v>598</v>
      </c>
      <c r="B46" s="68"/>
      <c r="C46" s="210" t="s">
        <v>605</v>
      </c>
      <c r="D46" s="211">
        <v>46030</v>
      </c>
      <c r="E46" s="189" t="s">
        <v>921</v>
      </c>
      <c r="F46" s="189" t="s">
        <v>584</v>
      </c>
      <c r="G46" s="189">
        <v>14577387</v>
      </c>
      <c r="H46" s="68"/>
      <c r="I46" s="195" t="s">
        <v>1172</v>
      </c>
      <c r="J46" s="68"/>
      <c r="K46" s="68"/>
      <c r="L46" s="68"/>
      <c r="M46" s="68"/>
      <c r="N46" s="319"/>
      <c r="O46" s="319"/>
      <c r="P46" s="212">
        <v>122500</v>
      </c>
      <c r="Q46" s="212">
        <v>0</v>
      </c>
      <c r="R46" s="68" t="s">
        <v>809</v>
      </c>
      <c r="S46" s="320"/>
      <c r="T46" s="266"/>
    </row>
    <row r="47" spans="1:20" ht="102">
      <c r="A47" s="189" t="s">
        <v>495</v>
      </c>
      <c r="B47" s="68"/>
      <c r="C47" s="210" t="s">
        <v>623</v>
      </c>
      <c r="D47" s="211">
        <v>46030</v>
      </c>
      <c r="E47" s="189" t="s">
        <v>922</v>
      </c>
      <c r="F47" s="189" t="s">
        <v>10</v>
      </c>
      <c r="G47" s="189">
        <v>1146291</v>
      </c>
      <c r="H47" s="68"/>
      <c r="I47" s="195" t="s">
        <v>1173</v>
      </c>
      <c r="J47" s="68"/>
      <c r="K47" s="68"/>
      <c r="L47" s="68"/>
      <c r="M47" s="68"/>
      <c r="N47" s="319"/>
      <c r="O47" s="319"/>
      <c r="P47" s="212">
        <v>286944</v>
      </c>
      <c r="Q47" s="212">
        <v>0</v>
      </c>
      <c r="R47" s="68" t="s">
        <v>809</v>
      </c>
      <c r="S47" s="320"/>
      <c r="T47" s="266"/>
    </row>
    <row r="48" spans="1:20" ht="38.25">
      <c r="A48" s="189">
        <v>70</v>
      </c>
      <c r="B48" s="68"/>
      <c r="C48" s="210" t="s">
        <v>44</v>
      </c>
      <c r="D48" s="211">
        <v>46031</v>
      </c>
      <c r="E48" s="189" t="s">
        <v>923</v>
      </c>
      <c r="F48" s="189" t="s">
        <v>3</v>
      </c>
      <c r="G48" s="189">
        <v>2362827</v>
      </c>
      <c r="H48" s="68"/>
      <c r="I48" s="195" t="s">
        <v>1174</v>
      </c>
      <c r="J48" s="68"/>
      <c r="K48" s="68"/>
      <c r="L48" s="68"/>
      <c r="M48" s="68"/>
      <c r="N48" s="319"/>
      <c r="O48" s="319"/>
      <c r="P48" s="212">
        <v>0</v>
      </c>
      <c r="Q48" s="212">
        <v>242.23</v>
      </c>
      <c r="R48" s="68" t="s">
        <v>809</v>
      </c>
      <c r="S48" s="320"/>
      <c r="T48" s="266"/>
    </row>
    <row r="49" spans="1:20" ht="51">
      <c r="A49" s="189" t="s">
        <v>503</v>
      </c>
      <c r="B49" s="68"/>
      <c r="C49" s="210" t="s">
        <v>541</v>
      </c>
      <c r="D49" s="211">
        <v>46031</v>
      </c>
      <c r="E49" s="189" t="s">
        <v>924</v>
      </c>
      <c r="F49" s="189" t="s">
        <v>3</v>
      </c>
      <c r="G49" s="189">
        <v>2362881</v>
      </c>
      <c r="H49" s="68"/>
      <c r="I49" s="195" t="s">
        <v>1175</v>
      </c>
      <c r="J49" s="68"/>
      <c r="K49" s="68"/>
      <c r="L49" s="68"/>
      <c r="M49" s="68"/>
      <c r="N49" s="319"/>
      <c r="O49" s="319"/>
      <c r="P49" s="212">
        <v>0</v>
      </c>
      <c r="Q49" s="212">
        <v>7668.68</v>
      </c>
      <c r="R49" s="68" t="s">
        <v>809</v>
      </c>
      <c r="S49" s="320"/>
      <c r="T49" s="266"/>
    </row>
    <row r="50" spans="1:20" ht="51">
      <c r="A50" s="189">
        <v>902</v>
      </c>
      <c r="B50" s="68"/>
      <c r="C50" s="210" t="s">
        <v>163</v>
      </c>
      <c r="D50" s="211">
        <v>46031</v>
      </c>
      <c r="E50" s="189" t="s">
        <v>925</v>
      </c>
      <c r="F50" s="189" t="s">
        <v>3</v>
      </c>
      <c r="G50" s="189">
        <v>2362890</v>
      </c>
      <c r="H50" s="68"/>
      <c r="I50" s="195" t="s">
        <v>1176</v>
      </c>
      <c r="J50" s="68"/>
      <c r="K50" s="68"/>
      <c r="L50" s="68"/>
      <c r="M50" s="68"/>
      <c r="N50" s="319"/>
      <c r="O50" s="319"/>
      <c r="P50" s="212">
        <v>0</v>
      </c>
      <c r="Q50" s="212">
        <v>4902</v>
      </c>
      <c r="R50" s="68" t="s">
        <v>809</v>
      </c>
      <c r="S50" s="320"/>
      <c r="T50" s="266"/>
    </row>
    <row r="51" spans="1:20" ht="51">
      <c r="A51" s="189">
        <v>81</v>
      </c>
      <c r="B51" s="68"/>
      <c r="C51" s="210" t="s">
        <v>46</v>
      </c>
      <c r="D51" s="211">
        <v>46031</v>
      </c>
      <c r="E51" s="189" t="s">
        <v>926</v>
      </c>
      <c r="F51" s="189" t="s">
        <v>3</v>
      </c>
      <c r="G51" s="189">
        <v>2362920</v>
      </c>
      <c r="H51" s="68"/>
      <c r="I51" s="195" t="s">
        <v>1177</v>
      </c>
      <c r="J51" s="68"/>
      <c r="K51" s="68"/>
      <c r="L51" s="68"/>
      <c r="M51" s="68"/>
      <c r="N51" s="319"/>
      <c r="O51" s="319"/>
      <c r="P51" s="212">
        <v>0</v>
      </c>
      <c r="Q51" s="212">
        <v>18000</v>
      </c>
      <c r="R51" s="68" t="s">
        <v>809</v>
      </c>
      <c r="S51" s="320"/>
      <c r="T51" s="266"/>
    </row>
    <row r="52" spans="1:20" ht="51">
      <c r="A52" s="189" t="s">
        <v>494</v>
      </c>
      <c r="B52" s="68"/>
      <c r="C52" s="210" t="s">
        <v>542</v>
      </c>
      <c r="D52" s="211">
        <v>46031</v>
      </c>
      <c r="E52" s="189" t="s">
        <v>927</v>
      </c>
      <c r="F52" s="189" t="s">
        <v>3</v>
      </c>
      <c r="G52" s="189">
        <v>2362921</v>
      </c>
      <c r="H52" s="68"/>
      <c r="I52" s="195" t="s">
        <v>1178</v>
      </c>
      <c r="J52" s="68"/>
      <c r="K52" s="68"/>
      <c r="L52" s="68"/>
      <c r="M52" s="68"/>
      <c r="N52" s="319"/>
      <c r="O52" s="319"/>
      <c r="P52" s="212">
        <v>0</v>
      </c>
      <c r="Q52" s="212">
        <v>1727.27</v>
      </c>
      <c r="R52" s="68" t="s">
        <v>809</v>
      </c>
      <c r="S52" s="320"/>
      <c r="T52" s="266"/>
    </row>
    <row r="53" spans="1:20" ht="51">
      <c r="A53" s="189" t="s">
        <v>503</v>
      </c>
      <c r="B53" s="68"/>
      <c r="C53" s="210" t="s">
        <v>541</v>
      </c>
      <c r="D53" s="211">
        <v>46031</v>
      </c>
      <c r="E53" s="189" t="s">
        <v>928</v>
      </c>
      <c r="F53" s="189" t="s">
        <v>3</v>
      </c>
      <c r="G53" s="189">
        <v>2362960</v>
      </c>
      <c r="H53" s="68"/>
      <c r="I53" s="195" t="s">
        <v>1179</v>
      </c>
      <c r="J53" s="68"/>
      <c r="K53" s="68"/>
      <c r="L53" s="68"/>
      <c r="M53" s="68"/>
      <c r="N53" s="319"/>
      <c r="O53" s="319"/>
      <c r="P53" s="212">
        <v>0</v>
      </c>
      <c r="Q53" s="212">
        <v>52771.32</v>
      </c>
      <c r="R53" s="68" t="s">
        <v>809</v>
      </c>
      <c r="S53" s="320"/>
      <c r="T53" s="266"/>
    </row>
    <row r="54" spans="1:20" ht="38.25">
      <c r="A54" s="189">
        <v>47</v>
      </c>
      <c r="B54" s="68"/>
      <c r="C54" s="210" t="s">
        <v>43</v>
      </c>
      <c r="D54" s="211">
        <v>46031</v>
      </c>
      <c r="E54" s="189" t="s">
        <v>929</v>
      </c>
      <c r="F54" s="189" t="s">
        <v>3</v>
      </c>
      <c r="G54" s="189">
        <v>2362841</v>
      </c>
      <c r="H54" s="68"/>
      <c r="I54" s="195" t="s">
        <v>1180</v>
      </c>
      <c r="J54" s="68"/>
      <c r="K54" s="68"/>
      <c r="L54" s="68"/>
      <c r="M54" s="68"/>
      <c r="N54" s="319"/>
      <c r="O54" s="319"/>
      <c r="P54" s="212">
        <v>0</v>
      </c>
      <c r="Q54" s="212">
        <v>530</v>
      </c>
      <c r="R54" s="68" t="s">
        <v>809</v>
      </c>
      <c r="S54" s="320"/>
      <c r="T54" s="266"/>
    </row>
    <row r="55" spans="1:20" ht="76.5">
      <c r="A55" s="189">
        <v>670</v>
      </c>
      <c r="B55" s="68"/>
      <c r="C55" s="210" t="s">
        <v>155</v>
      </c>
      <c r="D55" s="211">
        <v>46031</v>
      </c>
      <c r="E55" s="189" t="s">
        <v>930</v>
      </c>
      <c r="F55" s="189" t="s">
        <v>14</v>
      </c>
      <c r="G55" s="189">
        <v>3436159</v>
      </c>
      <c r="H55" s="68"/>
      <c r="I55" s="195" t="s">
        <v>1181</v>
      </c>
      <c r="J55" s="68"/>
      <c r="K55" s="68"/>
      <c r="L55" s="68"/>
      <c r="M55" s="68"/>
      <c r="N55" s="319"/>
      <c r="O55" s="319"/>
      <c r="P55" s="212">
        <v>80</v>
      </c>
      <c r="Q55" s="212">
        <v>0</v>
      </c>
      <c r="R55" s="68" t="s">
        <v>809</v>
      </c>
      <c r="S55" s="320"/>
      <c r="T55" s="266"/>
    </row>
    <row r="56" spans="1:20" ht="38.25">
      <c r="A56" s="189" t="s">
        <v>503</v>
      </c>
      <c r="B56" s="68"/>
      <c r="C56" s="210" t="s">
        <v>541</v>
      </c>
      <c r="D56" s="211">
        <v>46034</v>
      </c>
      <c r="E56" s="189" t="s">
        <v>931</v>
      </c>
      <c r="F56" s="189" t="s">
        <v>3</v>
      </c>
      <c r="G56" s="189">
        <v>2363177</v>
      </c>
      <c r="H56" s="68"/>
      <c r="I56" s="195" t="s">
        <v>855</v>
      </c>
      <c r="J56" s="68"/>
      <c r="K56" s="68"/>
      <c r="L56" s="68"/>
      <c r="M56" s="68"/>
      <c r="N56" s="319"/>
      <c r="O56" s="319"/>
      <c r="P56" s="212">
        <v>0</v>
      </c>
      <c r="Q56" s="212">
        <v>2000</v>
      </c>
      <c r="R56" s="68" t="s">
        <v>809</v>
      </c>
      <c r="S56" s="320"/>
      <c r="T56" s="266"/>
    </row>
    <row r="57" spans="1:20" ht="51">
      <c r="A57" s="189">
        <v>904</v>
      </c>
      <c r="B57" s="68"/>
      <c r="C57" s="210" t="s">
        <v>165</v>
      </c>
      <c r="D57" s="211">
        <v>46034</v>
      </c>
      <c r="E57" s="189" t="s">
        <v>932</v>
      </c>
      <c r="F57" s="189" t="s">
        <v>3</v>
      </c>
      <c r="G57" s="189">
        <v>2363266</v>
      </c>
      <c r="H57" s="68"/>
      <c r="I57" s="195" t="s">
        <v>1182</v>
      </c>
      <c r="J57" s="68"/>
      <c r="K57" s="68"/>
      <c r="L57" s="68"/>
      <c r="M57" s="68"/>
      <c r="N57" s="319"/>
      <c r="O57" s="319"/>
      <c r="P57" s="212">
        <v>0</v>
      </c>
      <c r="Q57" s="212">
        <v>4432</v>
      </c>
      <c r="R57" s="68" t="s">
        <v>809</v>
      </c>
      <c r="S57" s="320"/>
      <c r="T57" s="266"/>
    </row>
    <row r="58" spans="1:20" ht="63.75">
      <c r="A58" s="189">
        <v>650</v>
      </c>
      <c r="B58" s="68"/>
      <c r="C58" s="210" t="s">
        <v>152</v>
      </c>
      <c r="D58" s="211">
        <v>46034</v>
      </c>
      <c r="E58" s="189" t="s">
        <v>933</v>
      </c>
      <c r="F58" s="189" t="s">
        <v>3</v>
      </c>
      <c r="G58" s="189">
        <v>2363297</v>
      </c>
      <c r="H58" s="68"/>
      <c r="I58" s="195" t="s">
        <v>1183</v>
      </c>
      <c r="J58" s="68"/>
      <c r="K58" s="68"/>
      <c r="L58" s="68"/>
      <c r="M58" s="68"/>
      <c r="N58" s="319"/>
      <c r="O58" s="319"/>
      <c r="P58" s="212">
        <v>0</v>
      </c>
      <c r="Q58" s="212">
        <v>77.69</v>
      </c>
      <c r="R58" s="68" t="s">
        <v>809</v>
      </c>
      <c r="S58" s="320"/>
      <c r="T58" s="266"/>
    </row>
    <row r="59" spans="1:20" ht="63.75">
      <c r="A59" s="189">
        <v>650</v>
      </c>
      <c r="B59" s="68"/>
      <c r="C59" s="210" t="s">
        <v>152</v>
      </c>
      <c r="D59" s="211">
        <v>46034</v>
      </c>
      <c r="E59" s="189" t="s">
        <v>934</v>
      </c>
      <c r="F59" s="189" t="s">
        <v>3</v>
      </c>
      <c r="G59" s="189">
        <v>2363294</v>
      </c>
      <c r="H59" s="68"/>
      <c r="I59" s="195" t="s">
        <v>1184</v>
      </c>
      <c r="J59" s="68"/>
      <c r="K59" s="68"/>
      <c r="L59" s="68"/>
      <c r="M59" s="68"/>
      <c r="N59" s="319"/>
      <c r="O59" s="319"/>
      <c r="P59" s="212">
        <v>0</v>
      </c>
      <c r="Q59" s="212">
        <v>59.49</v>
      </c>
      <c r="R59" s="68" t="s">
        <v>809</v>
      </c>
      <c r="S59" s="320"/>
      <c r="T59" s="266"/>
    </row>
    <row r="60" spans="1:20" ht="63.75">
      <c r="A60" s="189">
        <v>650</v>
      </c>
      <c r="B60" s="68"/>
      <c r="C60" s="210" t="s">
        <v>152</v>
      </c>
      <c r="D60" s="211">
        <v>46034</v>
      </c>
      <c r="E60" s="189" t="s">
        <v>935</v>
      </c>
      <c r="F60" s="189" t="s">
        <v>3</v>
      </c>
      <c r="G60" s="189">
        <v>2363295</v>
      </c>
      <c r="H60" s="68"/>
      <c r="I60" s="195" t="s">
        <v>1185</v>
      </c>
      <c r="J60" s="68"/>
      <c r="K60" s="68"/>
      <c r="L60" s="68"/>
      <c r="M60" s="68"/>
      <c r="N60" s="319"/>
      <c r="O60" s="319"/>
      <c r="P60" s="212">
        <v>0</v>
      </c>
      <c r="Q60" s="212">
        <v>43.63</v>
      </c>
      <c r="R60" s="68" t="s">
        <v>809</v>
      </c>
      <c r="S60" s="320"/>
      <c r="T60" s="266"/>
    </row>
    <row r="61" spans="1:20" ht="63.75">
      <c r="A61" s="189">
        <v>650</v>
      </c>
      <c r="B61" s="68"/>
      <c r="C61" s="210" t="s">
        <v>152</v>
      </c>
      <c r="D61" s="211">
        <v>46034</v>
      </c>
      <c r="E61" s="189" t="s">
        <v>936</v>
      </c>
      <c r="F61" s="189" t="s">
        <v>3</v>
      </c>
      <c r="G61" s="189">
        <v>2363298</v>
      </c>
      <c r="H61" s="68"/>
      <c r="I61" s="195" t="s">
        <v>1186</v>
      </c>
      <c r="J61" s="68"/>
      <c r="K61" s="68"/>
      <c r="L61" s="68"/>
      <c r="M61" s="68"/>
      <c r="N61" s="319"/>
      <c r="O61" s="319"/>
      <c r="P61" s="212">
        <v>0</v>
      </c>
      <c r="Q61" s="212">
        <v>43.63</v>
      </c>
      <c r="R61" s="68" t="s">
        <v>809</v>
      </c>
      <c r="S61" s="320"/>
      <c r="T61" s="266"/>
    </row>
    <row r="62" spans="1:20" ht="63.75">
      <c r="A62" s="189">
        <v>253</v>
      </c>
      <c r="B62" s="68"/>
      <c r="C62" s="210" t="s">
        <v>94</v>
      </c>
      <c r="D62" s="211">
        <v>46034</v>
      </c>
      <c r="E62" s="189" t="s">
        <v>937</v>
      </c>
      <c r="F62" s="189" t="s">
        <v>3</v>
      </c>
      <c r="G62" s="189">
        <v>2363117</v>
      </c>
      <c r="H62" s="68"/>
      <c r="I62" s="195" t="s">
        <v>1187</v>
      </c>
      <c r="J62" s="68"/>
      <c r="K62" s="68"/>
      <c r="L62" s="68"/>
      <c r="M62" s="68"/>
      <c r="N62" s="319"/>
      <c r="O62" s="319"/>
      <c r="P62" s="212">
        <v>0</v>
      </c>
      <c r="Q62" s="212">
        <v>5560755.4500000002</v>
      </c>
      <c r="R62" s="68" t="s">
        <v>809</v>
      </c>
      <c r="S62" s="320"/>
      <c r="T62" s="266"/>
    </row>
    <row r="63" spans="1:20" ht="51">
      <c r="A63" s="189" t="s">
        <v>503</v>
      </c>
      <c r="B63" s="68"/>
      <c r="C63" s="210" t="s">
        <v>541</v>
      </c>
      <c r="D63" s="211">
        <v>46034</v>
      </c>
      <c r="E63" s="189" t="s">
        <v>938</v>
      </c>
      <c r="F63" s="189" t="s">
        <v>3</v>
      </c>
      <c r="G63" s="189">
        <v>2363176</v>
      </c>
      <c r="H63" s="68"/>
      <c r="I63" s="195" t="s">
        <v>1188</v>
      </c>
      <c r="J63" s="68"/>
      <c r="K63" s="68"/>
      <c r="L63" s="68"/>
      <c r="M63" s="68"/>
      <c r="N63" s="319"/>
      <c r="O63" s="319"/>
      <c r="P63" s="212">
        <v>0</v>
      </c>
      <c r="Q63" s="212">
        <v>424.34</v>
      </c>
      <c r="R63" s="68" t="s">
        <v>809</v>
      </c>
      <c r="S63" s="320"/>
      <c r="T63" s="266"/>
    </row>
    <row r="64" spans="1:20" ht="51">
      <c r="A64" s="189">
        <v>15</v>
      </c>
      <c r="B64" s="68"/>
      <c r="C64" s="210" t="s">
        <v>38</v>
      </c>
      <c r="D64" s="211">
        <v>46035</v>
      </c>
      <c r="E64" s="189" t="s">
        <v>939</v>
      </c>
      <c r="F64" s="189" t="s">
        <v>3</v>
      </c>
      <c r="G64" s="189">
        <v>2363450</v>
      </c>
      <c r="H64" s="68"/>
      <c r="I64" s="195" t="s">
        <v>1189</v>
      </c>
      <c r="J64" s="68"/>
      <c r="K64" s="68"/>
      <c r="L64" s="68"/>
      <c r="M64" s="68"/>
      <c r="N64" s="319"/>
      <c r="O64" s="319"/>
      <c r="P64" s="212">
        <v>0</v>
      </c>
      <c r="Q64" s="212">
        <v>2443.77</v>
      </c>
      <c r="R64" s="68" t="s">
        <v>809</v>
      </c>
      <c r="S64" s="320"/>
      <c r="T64" s="266"/>
    </row>
    <row r="65" spans="1:20" ht="51">
      <c r="A65" s="189">
        <v>15</v>
      </c>
      <c r="B65" s="68"/>
      <c r="C65" s="210" t="s">
        <v>38</v>
      </c>
      <c r="D65" s="211">
        <v>46035</v>
      </c>
      <c r="E65" s="189" t="s">
        <v>940</v>
      </c>
      <c r="F65" s="189" t="s">
        <v>3</v>
      </c>
      <c r="G65" s="189">
        <v>2363451</v>
      </c>
      <c r="H65" s="68"/>
      <c r="I65" s="195" t="s">
        <v>1190</v>
      </c>
      <c r="J65" s="68"/>
      <c r="K65" s="68"/>
      <c r="L65" s="68"/>
      <c r="M65" s="68"/>
      <c r="N65" s="319"/>
      <c r="O65" s="319"/>
      <c r="P65" s="212">
        <v>0</v>
      </c>
      <c r="Q65" s="212">
        <v>2819.71</v>
      </c>
      <c r="R65" s="68" t="s">
        <v>809</v>
      </c>
      <c r="S65" s="320"/>
      <c r="T65" s="266"/>
    </row>
    <row r="66" spans="1:20" ht="51">
      <c r="A66" s="189">
        <v>15</v>
      </c>
      <c r="B66" s="68"/>
      <c r="C66" s="210" t="s">
        <v>38</v>
      </c>
      <c r="D66" s="211">
        <v>46035</v>
      </c>
      <c r="E66" s="189" t="s">
        <v>941</v>
      </c>
      <c r="F66" s="189" t="s">
        <v>3</v>
      </c>
      <c r="G66" s="189">
        <v>2363452</v>
      </c>
      <c r="H66" s="68"/>
      <c r="I66" s="195" t="s">
        <v>1191</v>
      </c>
      <c r="J66" s="68"/>
      <c r="K66" s="68"/>
      <c r="L66" s="68"/>
      <c r="M66" s="68"/>
      <c r="N66" s="319"/>
      <c r="O66" s="319"/>
      <c r="P66" s="212">
        <v>0</v>
      </c>
      <c r="Q66" s="212">
        <v>2819.71</v>
      </c>
      <c r="R66" s="68" t="s">
        <v>809</v>
      </c>
      <c r="S66" s="320"/>
      <c r="T66" s="266"/>
    </row>
    <row r="67" spans="1:20" ht="51">
      <c r="A67" s="189">
        <v>15</v>
      </c>
      <c r="B67" s="68"/>
      <c r="C67" s="210" t="s">
        <v>38</v>
      </c>
      <c r="D67" s="211">
        <v>46035</v>
      </c>
      <c r="E67" s="189" t="s">
        <v>942</v>
      </c>
      <c r="F67" s="189" t="s">
        <v>3</v>
      </c>
      <c r="G67" s="189">
        <v>2363453</v>
      </c>
      <c r="H67" s="68"/>
      <c r="I67" s="195" t="s">
        <v>1192</v>
      </c>
      <c r="J67" s="68"/>
      <c r="K67" s="68"/>
      <c r="L67" s="68"/>
      <c r="M67" s="68"/>
      <c r="N67" s="319"/>
      <c r="O67" s="319"/>
      <c r="P67" s="212">
        <v>0</v>
      </c>
      <c r="Q67" s="212">
        <v>471.74</v>
      </c>
      <c r="R67" s="68" t="s">
        <v>809</v>
      </c>
      <c r="S67" s="320"/>
      <c r="T67" s="266"/>
    </row>
    <row r="68" spans="1:20" ht="51">
      <c r="A68" s="189">
        <v>526</v>
      </c>
      <c r="B68" s="68"/>
      <c r="C68" s="210" t="s">
        <v>643</v>
      </c>
      <c r="D68" s="211">
        <v>46035</v>
      </c>
      <c r="E68" s="189" t="s">
        <v>943</v>
      </c>
      <c r="F68" s="189" t="s">
        <v>3</v>
      </c>
      <c r="G68" s="189">
        <v>2363499</v>
      </c>
      <c r="H68" s="68"/>
      <c r="I68" s="195" t="s">
        <v>1193</v>
      </c>
      <c r="J68" s="68"/>
      <c r="K68" s="68"/>
      <c r="L68" s="68"/>
      <c r="M68" s="68"/>
      <c r="N68" s="319"/>
      <c r="O68" s="319"/>
      <c r="P68" s="212">
        <v>0</v>
      </c>
      <c r="Q68" s="212">
        <v>796</v>
      </c>
      <c r="R68" s="68" t="s">
        <v>809</v>
      </c>
      <c r="S68" s="320"/>
      <c r="T68" s="266"/>
    </row>
    <row r="69" spans="1:20" ht="51">
      <c r="A69" s="189" t="s">
        <v>503</v>
      </c>
      <c r="B69" s="68"/>
      <c r="C69" s="210" t="s">
        <v>541</v>
      </c>
      <c r="D69" s="211">
        <v>46035</v>
      </c>
      <c r="E69" s="189" t="s">
        <v>944</v>
      </c>
      <c r="F69" s="189" t="s">
        <v>3</v>
      </c>
      <c r="G69" s="189">
        <v>2363593</v>
      </c>
      <c r="H69" s="68"/>
      <c r="I69" s="195" t="s">
        <v>1195</v>
      </c>
      <c r="J69" s="68"/>
      <c r="K69" s="68"/>
      <c r="L69" s="68"/>
      <c r="M69" s="68"/>
      <c r="N69" s="319"/>
      <c r="O69" s="319"/>
      <c r="P69" s="212">
        <v>0</v>
      </c>
      <c r="Q69" s="212">
        <v>8921.48</v>
      </c>
      <c r="R69" s="68" t="s">
        <v>809</v>
      </c>
      <c r="S69" s="320"/>
      <c r="T69" s="266"/>
    </row>
    <row r="70" spans="1:20" ht="63.75">
      <c r="A70" s="189" t="s">
        <v>495</v>
      </c>
      <c r="B70" s="68"/>
      <c r="C70" s="210" t="s">
        <v>623</v>
      </c>
      <c r="D70" s="211">
        <v>46035</v>
      </c>
      <c r="E70" s="189" t="s">
        <v>945</v>
      </c>
      <c r="F70" s="189" t="s">
        <v>6</v>
      </c>
      <c r="G70" s="189">
        <v>2357754</v>
      </c>
      <c r="H70" s="68"/>
      <c r="I70" s="195" t="s">
        <v>1196</v>
      </c>
      <c r="J70" s="68"/>
      <c r="K70" s="68"/>
      <c r="L70" s="68"/>
      <c r="M70" s="68"/>
      <c r="N70" s="319"/>
      <c r="O70" s="319"/>
      <c r="P70" s="212">
        <v>0</v>
      </c>
      <c r="Q70" s="212">
        <v>23378627.109999999</v>
      </c>
      <c r="R70" s="68" t="s">
        <v>809</v>
      </c>
      <c r="S70" s="320"/>
      <c r="T70" s="266"/>
    </row>
    <row r="71" spans="1:20" ht="76.5">
      <c r="A71" s="189" t="s">
        <v>497</v>
      </c>
      <c r="B71" s="68"/>
      <c r="C71" s="210" t="s">
        <v>615</v>
      </c>
      <c r="D71" s="211">
        <v>46035</v>
      </c>
      <c r="E71" s="189" t="s">
        <v>946</v>
      </c>
      <c r="F71" s="189" t="s">
        <v>6</v>
      </c>
      <c r="G71" s="189">
        <v>2357772</v>
      </c>
      <c r="H71" s="68"/>
      <c r="I71" s="195" t="s">
        <v>1197</v>
      </c>
      <c r="J71" s="68"/>
      <c r="K71" s="68"/>
      <c r="L71" s="68"/>
      <c r="M71" s="68"/>
      <c r="N71" s="319"/>
      <c r="O71" s="319"/>
      <c r="P71" s="212">
        <v>0</v>
      </c>
      <c r="Q71" s="212">
        <v>7</v>
      </c>
      <c r="R71" s="68" t="s">
        <v>2066</v>
      </c>
      <c r="S71" s="320"/>
      <c r="T71" s="266"/>
    </row>
    <row r="72" spans="1:20" ht="89.25">
      <c r="A72" s="189" t="s">
        <v>495</v>
      </c>
      <c r="B72" s="68"/>
      <c r="C72" s="210" t="s">
        <v>623</v>
      </c>
      <c r="D72" s="211">
        <v>46035</v>
      </c>
      <c r="E72" s="189" t="s">
        <v>947</v>
      </c>
      <c r="F72" s="189" t="s">
        <v>12</v>
      </c>
      <c r="G72" s="189">
        <v>1146382</v>
      </c>
      <c r="H72" s="68"/>
      <c r="I72" s="195" t="s">
        <v>1198</v>
      </c>
      <c r="J72" s="68"/>
      <c r="K72" s="68"/>
      <c r="L72" s="68"/>
      <c r="M72" s="68"/>
      <c r="N72" s="319"/>
      <c r="O72" s="319"/>
      <c r="P72" s="212">
        <v>28.4</v>
      </c>
      <c r="Q72" s="212">
        <v>0</v>
      </c>
      <c r="R72" s="68" t="s">
        <v>809</v>
      </c>
      <c r="S72" s="320"/>
      <c r="T72" s="266"/>
    </row>
    <row r="73" spans="1:20" ht="89.25">
      <c r="A73" s="189" t="s">
        <v>495</v>
      </c>
      <c r="B73" s="68"/>
      <c r="C73" s="210" t="s">
        <v>623</v>
      </c>
      <c r="D73" s="211">
        <v>46035</v>
      </c>
      <c r="E73" s="189" t="s">
        <v>948</v>
      </c>
      <c r="F73" s="189" t="s">
        <v>10</v>
      </c>
      <c r="G73" s="189">
        <v>1146382</v>
      </c>
      <c r="H73" s="68"/>
      <c r="I73" s="195" t="s">
        <v>1199</v>
      </c>
      <c r="J73" s="68"/>
      <c r="K73" s="68"/>
      <c r="L73" s="68"/>
      <c r="M73" s="68"/>
      <c r="N73" s="319"/>
      <c r="O73" s="319"/>
      <c r="P73" s="212">
        <v>80</v>
      </c>
      <c r="Q73" s="212">
        <v>0</v>
      </c>
      <c r="R73" s="68" t="s">
        <v>809</v>
      </c>
      <c r="S73" s="320"/>
      <c r="T73" s="266"/>
    </row>
    <row r="74" spans="1:20" ht="51">
      <c r="A74" s="189">
        <v>291</v>
      </c>
      <c r="B74" s="68"/>
      <c r="C74" s="210" t="s">
        <v>108</v>
      </c>
      <c r="D74" s="211">
        <v>46036</v>
      </c>
      <c r="E74" s="189" t="s">
        <v>949</v>
      </c>
      <c r="F74" s="189" t="s">
        <v>3</v>
      </c>
      <c r="G74" s="189">
        <v>2363856</v>
      </c>
      <c r="H74" s="68"/>
      <c r="I74" s="195" t="s">
        <v>1200</v>
      </c>
      <c r="J74" s="68"/>
      <c r="K74" s="68"/>
      <c r="L74" s="68"/>
      <c r="M74" s="68"/>
      <c r="N74" s="319"/>
      <c r="O74" s="319"/>
      <c r="P74" s="212">
        <v>0</v>
      </c>
      <c r="Q74" s="212">
        <v>1656</v>
      </c>
      <c r="R74" s="68" t="s">
        <v>809</v>
      </c>
      <c r="S74" s="320"/>
      <c r="T74" s="266"/>
    </row>
    <row r="75" spans="1:20" ht="51">
      <c r="A75" s="189">
        <v>291</v>
      </c>
      <c r="B75" s="68"/>
      <c r="C75" s="210" t="s">
        <v>108</v>
      </c>
      <c r="D75" s="211">
        <v>46036</v>
      </c>
      <c r="E75" s="189" t="s">
        <v>950</v>
      </c>
      <c r="F75" s="189" t="s">
        <v>3</v>
      </c>
      <c r="G75" s="189">
        <v>2363858</v>
      </c>
      <c r="H75" s="68"/>
      <c r="I75" s="195" t="s">
        <v>1200</v>
      </c>
      <c r="J75" s="68"/>
      <c r="K75" s="68"/>
      <c r="L75" s="68"/>
      <c r="M75" s="68"/>
      <c r="N75" s="319"/>
      <c r="O75" s="319"/>
      <c r="P75" s="212">
        <v>0</v>
      </c>
      <c r="Q75" s="212">
        <v>871</v>
      </c>
      <c r="R75" s="68" t="s">
        <v>809</v>
      </c>
      <c r="S75" s="320"/>
      <c r="T75" s="266"/>
    </row>
    <row r="76" spans="1:20" ht="51">
      <c r="A76" s="189" t="s">
        <v>503</v>
      </c>
      <c r="B76" s="68"/>
      <c r="C76" s="210" t="s">
        <v>541</v>
      </c>
      <c r="D76" s="211">
        <v>46036</v>
      </c>
      <c r="E76" s="189" t="s">
        <v>951</v>
      </c>
      <c r="F76" s="189" t="s">
        <v>3</v>
      </c>
      <c r="G76" s="189">
        <v>2363875</v>
      </c>
      <c r="H76" s="68"/>
      <c r="I76" s="195" t="s">
        <v>1201</v>
      </c>
      <c r="J76" s="68"/>
      <c r="K76" s="68"/>
      <c r="L76" s="68"/>
      <c r="M76" s="68"/>
      <c r="N76" s="319"/>
      <c r="O76" s="319"/>
      <c r="P76" s="212">
        <v>0</v>
      </c>
      <c r="Q76" s="212">
        <v>1696.2</v>
      </c>
      <c r="R76" s="68" t="s">
        <v>809</v>
      </c>
      <c r="S76" s="320"/>
      <c r="T76" s="266"/>
    </row>
    <row r="77" spans="1:20" ht="51">
      <c r="A77" s="189" t="s">
        <v>503</v>
      </c>
      <c r="B77" s="68"/>
      <c r="C77" s="210" t="s">
        <v>541</v>
      </c>
      <c r="D77" s="211">
        <v>46036</v>
      </c>
      <c r="E77" s="189" t="s">
        <v>952</v>
      </c>
      <c r="F77" s="189" t="s">
        <v>3</v>
      </c>
      <c r="G77" s="189">
        <v>2363829</v>
      </c>
      <c r="H77" s="68"/>
      <c r="I77" s="195" t="s">
        <v>1202</v>
      </c>
      <c r="J77" s="68"/>
      <c r="K77" s="68"/>
      <c r="L77" s="68"/>
      <c r="M77" s="68"/>
      <c r="N77" s="319"/>
      <c r="O77" s="319"/>
      <c r="P77" s="212">
        <v>0</v>
      </c>
      <c r="Q77" s="212">
        <v>852.06</v>
      </c>
      <c r="R77" s="68" t="s">
        <v>809</v>
      </c>
      <c r="S77" s="320"/>
      <c r="T77" s="266"/>
    </row>
    <row r="78" spans="1:20" ht="51">
      <c r="A78" s="189">
        <v>650</v>
      </c>
      <c r="B78" s="68"/>
      <c r="C78" s="210" t="s">
        <v>152</v>
      </c>
      <c r="D78" s="211">
        <v>46036</v>
      </c>
      <c r="E78" s="189" t="s">
        <v>953</v>
      </c>
      <c r="F78" s="189" t="s">
        <v>3</v>
      </c>
      <c r="G78" s="189">
        <v>2363833</v>
      </c>
      <c r="H78" s="68"/>
      <c r="I78" s="195" t="s">
        <v>1203</v>
      </c>
      <c r="J78" s="68"/>
      <c r="K78" s="68"/>
      <c r="L78" s="68"/>
      <c r="M78" s="68"/>
      <c r="N78" s="319"/>
      <c r="O78" s="319"/>
      <c r="P78" s="212">
        <v>0</v>
      </c>
      <c r="Q78" s="212">
        <v>260.10000000000002</v>
      </c>
      <c r="R78" s="68" t="s">
        <v>809</v>
      </c>
      <c r="S78" s="320"/>
      <c r="T78" s="266"/>
    </row>
    <row r="79" spans="1:20" ht="38.25">
      <c r="A79" s="189">
        <v>133</v>
      </c>
      <c r="B79" s="68"/>
      <c r="C79" s="210" t="s">
        <v>55</v>
      </c>
      <c r="D79" s="211">
        <v>46037</v>
      </c>
      <c r="E79" s="189" t="s">
        <v>956</v>
      </c>
      <c r="F79" s="189" t="s">
        <v>3</v>
      </c>
      <c r="G79" s="189">
        <v>2364111</v>
      </c>
      <c r="H79" s="68"/>
      <c r="I79" s="195" t="s">
        <v>1206</v>
      </c>
      <c r="J79" s="68"/>
      <c r="K79" s="68"/>
      <c r="L79" s="68"/>
      <c r="M79" s="68"/>
      <c r="N79" s="319"/>
      <c r="O79" s="319"/>
      <c r="P79" s="212">
        <v>0</v>
      </c>
      <c r="Q79" s="212">
        <v>45052.04</v>
      </c>
      <c r="R79" s="68" t="s">
        <v>809</v>
      </c>
      <c r="S79" s="320"/>
      <c r="T79" s="266"/>
    </row>
    <row r="80" spans="1:20" ht="51">
      <c r="A80" s="189">
        <v>650</v>
      </c>
      <c r="B80" s="68"/>
      <c r="C80" s="210" t="s">
        <v>152</v>
      </c>
      <c r="D80" s="211">
        <v>46037</v>
      </c>
      <c r="E80" s="189" t="s">
        <v>957</v>
      </c>
      <c r="F80" s="189" t="s">
        <v>3</v>
      </c>
      <c r="G80" s="189">
        <v>2364153</v>
      </c>
      <c r="H80" s="68"/>
      <c r="I80" s="195" t="s">
        <v>1207</v>
      </c>
      <c r="J80" s="68"/>
      <c r="K80" s="68"/>
      <c r="L80" s="68"/>
      <c r="M80" s="68"/>
      <c r="N80" s="319"/>
      <c r="O80" s="319"/>
      <c r="P80" s="212">
        <v>0</v>
      </c>
      <c r="Q80" s="212">
        <v>288.10000000000002</v>
      </c>
      <c r="R80" s="68" t="s">
        <v>809</v>
      </c>
      <c r="S80" s="320"/>
      <c r="T80" s="266"/>
    </row>
    <row r="81" spans="1:20" ht="51">
      <c r="A81" s="189">
        <v>650</v>
      </c>
      <c r="B81" s="68"/>
      <c r="C81" s="210" t="s">
        <v>152</v>
      </c>
      <c r="D81" s="211">
        <v>46037</v>
      </c>
      <c r="E81" s="189" t="s">
        <v>958</v>
      </c>
      <c r="F81" s="189" t="s">
        <v>3</v>
      </c>
      <c r="G81" s="189">
        <v>2364154</v>
      </c>
      <c r="H81" s="68"/>
      <c r="I81" s="195" t="s">
        <v>1208</v>
      </c>
      <c r="J81" s="68"/>
      <c r="K81" s="68"/>
      <c r="L81" s="68"/>
      <c r="M81" s="68"/>
      <c r="N81" s="319"/>
      <c r="O81" s="319"/>
      <c r="P81" s="212">
        <v>0</v>
      </c>
      <c r="Q81" s="212">
        <v>1.17</v>
      </c>
      <c r="R81" s="68" t="s">
        <v>809</v>
      </c>
      <c r="S81" s="320"/>
      <c r="T81" s="266"/>
    </row>
    <row r="82" spans="1:20" ht="51">
      <c r="A82" s="189" t="s">
        <v>503</v>
      </c>
      <c r="B82" s="68"/>
      <c r="C82" s="210" t="s">
        <v>541</v>
      </c>
      <c r="D82" s="211">
        <v>46037</v>
      </c>
      <c r="E82" s="189" t="s">
        <v>959</v>
      </c>
      <c r="F82" s="189" t="s">
        <v>3</v>
      </c>
      <c r="G82" s="189">
        <v>2364155</v>
      </c>
      <c r="H82" s="68"/>
      <c r="I82" s="195" t="s">
        <v>1209</v>
      </c>
      <c r="J82" s="68"/>
      <c r="K82" s="68"/>
      <c r="L82" s="68"/>
      <c r="M82" s="68"/>
      <c r="N82" s="319"/>
      <c r="O82" s="319"/>
      <c r="P82" s="212">
        <v>0</v>
      </c>
      <c r="Q82" s="212">
        <v>1162.02</v>
      </c>
      <c r="R82" s="68" t="s">
        <v>809</v>
      </c>
      <c r="S82" s="320"/>
      <c r="T82" s="266"/>
    </row>
    <row r="83" spans="1:20" ht="51">
      <c r="A83" s="189">
        <v>660</v>
      </c>
      <c r="B83" s="68"/>
      <c r="C83" s="210" t="s">
        <v>153</v>
      </c>
      <c r="D83" s="211">
        <v>46037</v>
      </c>
      <c r="E83" s="189" t="s">
        <v>960</v>
      </c>
      <c r="F83" s="189" t="s">
        <v>3</v>
      </c>
      <c r="G83" s="189">
        <v>2364157</v>
      </c>
      <c r="H83" s="68"/>
      <c r="I83" s="195" t="s">
        <v>1210</v>
      </c>
      <c r="J83" s="68"/>
      <c r="K83" s="68"/>
      <c r="L83" s="68"/>
      <c r="M83" s="68"/>
      <c r="N83" s="319"/>
      <c r="O83" s="319"/>
      <c r="P83" s="212">
        <v>0</v>
      </c>
      <c r="Q83" s="212">
        <v>220</v>
      </c>
      <c r="R83" s="68" t="s">
        <v>809</v>
      </c>
      <c r="S83" s="320"/>
      <c r="T83" s="266"/>
    </row>
    <row r="84" spans="1:20" ht="51">
      <c r="A84" s="189" t="s">
        <v>503</v>
      </c>
      <c r="B84" s="68"/>
      <c r="C84" s="210" t="s">
        <v>541</v>
      </c>
      <c r="D84" s="211">
        <v>46037</v>
      </c>
      <c r="E84" s="189" t="s">
        <v>961</v>
      </c>
      <c r="F84" s="189" t="s">
        <v>3</v>
      </c>
      <c r="G84" s="189">
        <v>2364159</v>
      </c>
      <c r="H84" s="68"/>
      <c r="I84" s="195" t="s">
        <v>1211</v>
      </c>
      <c r="J84" s="68"/>
      <c r="K84" s="68"/>
      <c r="L84" s="68"/>
      <c r="M84" s="68"/>
      <c r="N84" s="319"/>
      <c r="O84" s="319"/>
      <c r="P84" s="212">
        <v>0</v>
      </c>
      <c r="Q84" s="212">
        <v>765.85</v>
      </c>
      <c r="R84" s="68" t="s">
        <v>809</v>
      </c>
      <c r="S84" s="320"/>
      <c r="T84" s="266"/>
    </row>
    <row r="85" spans="1:20" ht="51">
      <c r="A85" s="189" t="s">
        <v>503</v>
      </c>
      <c r="B85" s="68"/>
      <c r="C85" s="210" t="s">
        <v>541</v>
      </c>
      <c r="D85" s="211">
        <v>46037</v>
      </c>
      <c r="E85" s="189" t="s">
        <v>962</v>
      </c>
      <c r="F85" s="189" t="s">
        <v>3</v>
      </c>
      <c r="G85" s="189">
        <v>2364160</v>
      </c>
      <c r="H85" s="68"/>
      <c r="I85" s="195" t="s">
        <v>1209</v>
      </c>
      <c r="J85" s="68"/>
      <c r="K85" s="68"/>
      <c r="L85" s="68"/>
      <c r="M85" s="68"/>
      <c r="N85" s="319"/>
      <c r="O85" s="319"/>
      <c r="P85" s="212">
        <v>0</v>
      </c>
      <c r="Q85" s="212">
        <v>97.05</v>
      </c>
      <c r="R85" s="68" t="s">
        <v>809</v>
      </c>
      <c r="S85" s="320"/>
      <c r="T85" s="266"/>
    </row>
    <row r="86" spans="1:20" ht="51">
      <c r="A86" s="189" t="s">
        <v>503</v>
      </c>
      <c r="B86" s="68"/>
      <c r="C86" s="210" t="s">
        <v>541</v>
      </c>
      <c r="D86" s="211">
        <v>46037</v>
      </c>
      <c r="E86" s="189" t="s">
        <v>963</v>
      </c>
      <c r="F86" s="189" t="s">
        <v>3</v>
      </c>
      <c r="G86" s="189">
        <v>2364161</v>
      </c>
      <c r="H86" s="68"/>
      <c r="I86" s="195" t="s">
        <v>1212</v>
      </c>
      <c r="J86" s="68"/>
      <c r="K86" s="68"/>
      <c r="L86" s="68"/>
      <c r="M86" s="68"/>
      <c r="N86" s="319"/>
      <c r="O86" s="319"/>
      <c r="P86" s="212">
        <v>0</v>
      </c>
      <c r="Q86" s="212">
        <v>164.56</v>
      </c>
      <c r="R86" s="68" t="s">
        <v>809</v>
      </c>
      <c r="S86" s="320"/>
      <c r="T86" s="266"/>
    </row>
    <row r="87" spans="1:20" ht="51">
      <c r="A87" s="189" t="s">
        <v>503</v>
      </c>
      <c r="B87" s="68"/>
      <c r="C87" s="210" t="s">
        <v>541</v>
      </c>
      <c r="D87" s="211">
        <v>46037</v>
      </c>
      <c r="E87" s="189" t="s">
        <v>964</v>
      </c>
      <c r="F87" s="189" t="s">
        <v>3</v>
      </c>
      <c r="G87" s="189">
        <v>2364162</v>
      </c>
      <c r="H87" s="68"/>
      <c r="I87" s="195" t="s">
        <v>1213</v>
      </c>
      <c r="J87" s="68"/>
      <c r="K87" s="68"/>
      <c r="L87" s="68"/>
      <c r="M87" s="68"/>
      <c r="N87" s="319"/>
      <c r="O87" s="319"/>
      <c r="P87" s="212">
        <v>0</v>
      </c>
      <c r="Q87" s="212">
        <v>765.85</v>
      </c>
      <c r="R87" s="68" t="s">
        <v>809</v>
      </c>
      <c r="S87" s="320"/>
      <c r="T87" s="266"/>
    </row>
    <row r="88" spans="1:20" ht="38.25">
      <c r="A88" s="189" t="s">
        <v>503</v>
      </c>
      <c r="B88" s="68"/>
      <c r="C88" s="210" t="s">
        <v>541</v>
      </c>
      <c r="D88" s="211">
        <v>46037</v>
      </c>
      <c r="E88" s="189" t="s">
        <v>965</v>
      </c>
      <c r="F88" s="189" t="s">
        <v>3</v>
      </c>
      <c r="G88" s="189">
        <v>2364198</v>
      </c>
      <c r="H88" s="68"/>
      <c r="I88" s="195" t="s">
        <v>872</v>
      </c>
      <c r="J88" s="68"/>
      <c r="K88" s="68"/>
      <c r="L88" s="68"/>
      <c r="M88" s="68"/>
      <c r="N88" s="319"/>
      <c r="O88" s="319"/>
      <c r="P88" s="212">
        <v>0</v>
      </c>
      <c r="Q88" s="212">
        <v>450</v>
      </c>
      <c r="R88" s="68" t="s">
        <v>809</v>
      </c>
      <c r="S88" s="320"/>
      <c r="T88" s="266"/>
    </row>
    <row r="89" spans="1:20" ht="51">
      <c r="A89" s="189">
        <v>81</v>
      </c>
      <c r="B89" s="68"/>
      <c r="C89" s="210" t="s">
        <v>46</v>
      </c>
      <c r="D89" s="211">
        <v>46037</v>
      </c>
      <c r="E89" s="189" t="s">
        <v>966</v>
      </c>
      <c r="F89" s="189" t="s">
        <v>3</v>
      </c>
      <c r="G89" s="189">
        <v>2364226</v>
      </c>
      <c r="H89" s="68"/>
      <c r="I89" s="195" t="s">
        <v>1214</v>
      </c>
      <c r="J89" s="68"/>
      <c r="K89" s="68"/>
      <c r="L89" s="68"/>
      <c r="M89" s="68"/>
      <c r="N89" s="319"/>
      <c r="O89" s="319"/>
      <c r="P89" s="212">
        <v>0</v>
      </c>
      <c r="Q89" s="212">
        <v>30</v>
      </c>
      <c r="R89" s="68" t="s">
        <v>809</v>
      </c>
      <c r="S89" s="320"/>
      <c r="T89" s="266"/>
    </row>
    <row r="90" spans="1:20" ht="51">
      <c r="A90" s="189" t="s">
        <v>494</v>
      </c>
      <c r="B90" s="68"/>
      <c r="C90" s="210" t="s">
        <v>542</v>
      </c>
      <c r="D90" s="211">
        <v>46037</v>
      </c>
      <c r="E90" s="189" t="s">
        <v>967</v>
      </c>
      <c r="F90" s="189" t="s">
        <v>3</v>
      </c>
      <c r="G90" s="189">
        <v>2364081</v>
      </c>
      <c r="H90" s="68"/>
      <c r="I90" s="195" t="s">
        <v>1215</v>
      </c>
      <c r="J90" s="68"/>
      <c r="K90" s="68"/>
      <c r="L90" s="68"/>
      <c r="M90" s="68"/>
      <c r="N90" s="319"/>
      <c r="O90" s="319"/>
      <c r="P90" s="212">
        <v>0</v>
      </c>
      <c r="Q90" s="212">
        <v>14603.54</v>
      </c>
      <c r="R90" s="68" t="s">
        <v>809</v>
      </c>
      <c r="S90" s="320"/>
      <c r="T90" s="266"/>
    </row>
    <row r="91" spans="1:20" ht="51">
      <c r="A91" s="189" t="s">
        <v>494</v>
      </c>
      <c r="B91" s="68"/>
      <c r="C91" s="210" t="s">
        <v>542</v>
      </c>
      <c r="D91" s="211">
        <v>46037</v>
      </c>
      <c r="E91" s="189" t="s">
        <v>968</v>
      </c>
      <c r="F91" s="189" t="s">
        <v>3</v>
      </c>
      <c r="G91" s="189">
        <v>2364083</v>
      </c>
      <c r="H91" s="68"/>
      <c r="I91" s="195" t="s">
        <v>1216</v>
      </c>
      <c r="J91" s="68"/>
      <c r="K91" s="68"/>
      <c r="L91" s="68"/>
      <c r="M91" s="68"/>
      <c r="N91" s="319"/>
      <c r="O91" s="319"/>
      <c r="P91" s="212">
        <v>0</v>
      </c>
      <c r="Q91" s="212">
        <v>96103.8</v>
      </c>
      <c r="R91" s="68" t="s">
        <v>809</v>
      </c>
      <c r="S91" s="320"/>
      <c r="T91" s="266"/>
    </row>
    <row r="92" spans="1:20" ht="51">
      <c r="A92" s="189" t="s">
        <v>494</v>
      </c>
      <c r="B92" s="68"/>
      <c r="C92" s="210" t="s">
        <v>542</v>
      </c>
      <c r="D92" s="211">
        <v>46037</v>
      </c>
      <c r="E92" s="189" t="s">
        <v>969</v>
      </c>
      <c r="F92" s="189" t="s">
        <v>3</v>
      </c>
      <c r="G92" s="189">
        <v>2364086</v>
      </c>
      <c r="H92" s="68"/>
      <c r="I92" s="195" t="s">
        <v>1217</v>
      </c>
      <c r="J92" s="68"/>
      <c r="K92" s="68"/>
      <c r="L92" s="68"/>
      <c r="M92" s="68"/>
      <c r="N92" s="319"/>
      <c r="O92" s="319"/>
      <c r="P92" s="212">
        <v>0</v>
      </c>
      <c r="Q92" s="212">
        <v>55764.99</v>
      </c>
      <c r="R92" s="68" t="s">
        <v>809</v>
      </c>
      <c r="S92" s="320"/>
      <c r="T92" s="266"/>
    </row>
    <row r="93" spans="1:20" ht="51">
      <c r="A93" s="189">
        <v>145</v>
      </c>
      <c r="B93" s="68"/>
      <c r="C93" s="210" t="s">
        <v>63</v>
      </c>
      <c r="D93" s="211">
        <v>46037</v>
      </c>
      <c r="E93" s="189" t="s">
        <v>970</v>
      </c>
      <c r="F93" s="189" t="s">
        <v>3</v>
      </c>
      <c r="G93" s="189">
        <v>2364114</v>
      </c>
      <c r="H93" s="68"/>
      <c r="I93" s="195" t="s">
        <v>1218</v>
      </c>
      <c r="J93" s="68"/>
      <c r="K93" s="68"/>
      <c r="L93" s="68"/>
      <c r="M93" s="68"/>
      <c r="N93" s="319"/>
      <c r="O93" s="319"/>
      <c r="P93" s="212">
        <v>0</v>
      </c>
      <c r="Q93" s="212">
        <v>888.22</v>
      </c>
      <c r="R93" s="68" t="s">
        <v>809</v>
      </c>
      <c r="S93" s="320"/>
      <c r="T93" s="266"/>
    </row>
    <row r="94" spans="1:20" ht="63.75">
      <c r="A94" s="189" t="s">
        <v>495</v>
      </c>
      <c r="B94" s="68"/>
      <c r="C94" s="210" t="s">
        <v>623</v>
      </c>
      <c r="D94" s="211">
        <v>46037</v>
      </c>
      <c r="E94" s="189" t="s">
        <v>971</v>
      </c>
      <c r="F94" s="189" t="s">
        <v>10</v>
      </c>
      <c r="G94" s="189">
        <v>20920</v>
      </c>
      <c r="H94" s="68"/>
      <c r="I94" s="195" t="s">
        <v>1219</v>
      </c>
      <c r="J94" s="68"/>
      <c r="K94" s="68"/>
      <c r="L94" s="68"/>
      <c r="M94" s="68"/>
      <c r="N94" s="319"/>
      <c r="O94" s="319"/>
      <c r="P94" s="212">
        <v>12165.43</v>
      </c>
      <c r="Q94" s="212">
        <v>0</v>
      </c>
      <c r="R94" s="68" t="s">
        <v>809</v>
      </c>
      <c r="S94" s="320"/>
      <c r="T94" s="266"/>
    </row>
    <row r="95" spans="1:20" ht="63.75">
      <c r="A95" s="189" t="s">
        <v>495</v>
      </c>
      <c r="B95" s="68"/>
      <c r="C95" s="210" t="s">
        <v>623</v>
      </c>
      <c r="D95" s="211">
        <v>46037</v>
      </c>
      <c r="E95" s="189" t="s">
        <v>972</v>
      </c>
      <c r="F95" s="189" t="s">
        <v>10</v>
      </c>
      <c r="G95" s="189">
        <v>21069</v>
      </c>
      <c r="H95" s="68"/>
      <c r="I95" s="195" t="s">
        <v>1220</v>
      </c>
      <c r="J95" s="68"/>
      <c r="K95" s="68"/>
      <c r="L95" s="68"/>
      <c r="M95" s="68"/>
      <c r="N95" s="319"/>
      <c r="O95" s="319"/>
      <c r="P95" s="212">
        <v>64272.62</v>
      </c>
      <c r="Q95" s="212">
        <v>0</v>
      </c>
      <c r="R95" s="68" t="s">
        <v>809</v>
      </c>
      <c r="S95" s="320"/>
      <c r="T95" s="266"/>
    </row>
    <row r="96" spans="1:20" ht="51">
      <c r="A96" s="189" t="s">
        <v>495</v>
      </c>
      <c r="B96" s="68"/>
      <c r="C96" s="210" t="s">
        <v>623</v>
      </c>
      <c r="D96" s="211">
        <v>46037</v>
      </c>
      <c r="E96" s="189" t="s">
        <v>973</v>
      </c>
      <c r="F96" s="189" t="s">
        <v>10</v>
      </c>
      <c r="G96" s="189">
        <v>20986</v>
      </c>
      <c r="H96" s="68"/>
      <c r="I96" s="195" t="s">
        <v>1221</v>
      </c>
      <c r="J96" s="68"/>
      <c r="K96" s="68"/>
      <c r="L96" s="68"/>
      <c r="M96" s="68"/>
      <c r="N96" s="319"/>
      <c r="O96" s="319"/>
      <c r="P96" s="212">
        <v>820.91</v>
      </c>
      <c r="Q96" s="212">
        <v>0</v>
      </c>
      <c r="R96" s="68" t="s">
        <v>809</v>
      </c>
      <c r="S96" s="320"/>
      <c r="T96" s="266"/>
    </row>
    <row r="97" spans="1:20" ht="63.75">
      <c r="A97" s="189" t="s">
        <v>495</v>
      </c>
      <c r="B97" s="68"/>
      <c r="C97" s="210" t="s">
        <v>623</v>
      </c>
      <c r="D97" s="211">
        <v>46037</v>
      </c>
      <c r="E97" s="189" t="s">
        <v>974</v>
      </c>
      <c r="F97" s="189" t="s">
        <v>10</v>
      </c>
      <c r="G97" s="189">
        <v>21034</v>
      </c>
      <c r="H97" s="68"/>
      <c r="I97" s="195" t="s">
        <v>1222</v>
      </c>
      <c r="J97" s="68"/>
      <c r="K97" s="68"/>
      <c r="L97" s="68"/>
      <c r="M97" s="68"/>
      <c r="N97" s="319"/>
      <c r="O97" s="319"/>
      <c r="P97" s="212">
        <v>3917.93</v>
      </c>
      <c r="Q97" s="212">
        <v>0</v>
      </c>
      <c r="R97" s="68" t="s">
        <v>809</v>
      </c>
      <c r="S97" s="320"/>
      <c r="T97" s="266"/>
    </row>
    <row r="98" spans="1:20" ht="51">
      <c r="A98" s="189" t="s">
        <v>495</v>
      </c>
      <c r="B98" s="68"/>
      <c r="C98" s="210" t="s">
        <v>623</v>
      </c>
      <c r="D98" s="211">
        <v>46037</v>
      </c>
      <c r="E98" s="189" t="s">
        <v>975</v>
      </c>
      <c r="F98" s="189" t="s">
        <v>10</v>
      </c>
      <c r="G98" s="189">
        <v>21030</v>
      </c>
      <c r="H98" s="68"/>
      <c r="I98" s="195" t="s">
        <v>1223</v>
      </c>
      <c r="J98" s="68"/>
      <c r="K98" s="68"/>
      <c r="L98" s="68"/>
      <c r="M98" s="68"/>
      <c r="N98" s="319"/>
      <c r="O98" s="319"/>
      <c r="P98" s="212">
        <v>430.92</v>
      </c>
      <c r="Q98" s="212">
        <v>0</v>
      </c>
      <c r="R98" s="68" t="s">
        <v>809</v>
      </c>
      <c r="S98" s="320"/>
      <c r="T98" s="266"/>
    </row>
    <row r="99" spans="1:20" ht="51">
      <c r="A99" s="189" t="s">
        <v>495</v>
      </c>
      <c r="B99" s="68"/>
      <c r="C99" s="210" t="s">
        <v>623</v>
      </c>
      <c r="D99" s="211">
        <v>46037</v>
      </c>
      <c r="E99" s="189" t="s">
        <v>976</v>
      </c>
      <c r="F99" s="189" t="s">
        <v>10</v>
      </c>
      <c r="G99" s="189">
        <v>21146</v>
      </c>
      <c r="H99" s="68"/>
      <c r="I99" s="195" t="s">
        <v>1224</v>
      </c>
      <c r="J99" s="68"/>
      <c r="K99" s="68"/>
      <c r="L99" s="68"/>
      <c r="M99" s="68"/>
      <c r="N99" s="319"/>
      <c r="O99" s="319"/>
      <c r="P99" s="212">
        <v>1276.28</v>
      </c>
      <c r="Q99" s="212">
        <v>0</v>
      </c>
      <c r="R99" s="68" t="s">
        <v>809</v>
      </c>
      <c r="S99" s="320"/>
      <c r="T99" s="266"/>
    </row>
    <row r="100" spans="1:20" ht="51">
      <c r="A100" s="189" t="s">
        <v>503</v>
      </c>
      <c r="B100" s="68"/>
      <c r="C100" s="210" t="s">
        <v>541</v>
      </c>
      <c r="D100" s="211">
        <v>46038</v>
      </c>
      <c r="E100" s="189" t="s">
        <v>977</v>
      </c>
      <c r="F100" s="189" t="s">
        <v>3</v>
      </c>
      <c r="G100" s="189">
        <v>2364419</v>
      </c>
      <c r="H100" s="68"/>
      <c r="I100" s="195" t="s">
        <v>1225</v>
      </c>
      <c r="J100" s="68"/>
      <c r="K100" s="68"/>
      <c r="L100" s="68"/>
      <c r="M100" s="68"/>
      <c r="N100" s="319"/>
      <c r="O100" s="319"/>
      <c r="P100" s="212">
        <v>0</v>
      </c>
      <c r="Q100" s="212">
        <v>1988.82</v>
      </c>
      <c r="R100" s="68" t="s">
        <v>809</v>
      </c>
      <c r="S100" s="320"/>
      <c r="T100" s="266"/>
    </row>
    <row r="101" spans="1:20" ht="51">
      <c r="A101" s="189" t="s">
        <v>503</v>
      </c>
      <c r="B101" s="68"/>
      <c r="C101" s="210" t="s">
        <v>541</v>
      </c>
      <c r="D101" s="211">
        <v>46038</v>
      </c>
      <c r="E101" s="189" t="s">
        <v>978</v>
      </c>
      <c r="F101" s="189" t="s">
        <v>3</v>
      </c>
      <c r="G101" s="189">
        <v>2364421</v>
      </c>
      <c r="H101" s="68"/>
      <c r="I101" s="195" t="s">
        <v>1226</v>
      </c>
      <c r="J101" s="68"/>
      <c r="K101" s="68"/>
      <c r="L101" s="68"/>
      <c r="M101" s="68"/>
      <c r="N101" s="319"/>
      <c r="O101" s="319"/>
      <c r="P101" s="212">
        <v>0</v>
      </c>
      <c r="Q101" s="212">
        <v>1917.79</v>
      </c>
      <c r="R101" s="68" t="s">
        <v>809</v>
      </c>
      <c r="S101" s="320"/>
      <c r="T101" s="266"/>
    </row>
    <row r="102" spans="1:20" ht="51">
      <c r="A102" s="189" t="s">
        <v>503</v>
      </c>
      <c r="B102" s="68"/>
      <c r="C102" s="210" t="s">
        <v>541</v>
      </c>
      <c r="D102" s="211">
        <v>46038</v>
      </c>
      <c r="E102" s="189" t="s">
        <v>979</v>
      </c>
      <c r="F102" s="189" t="s">
        <v>3</v>
      </c>
      <c r="G102" s="189">
        <v>2364424</v>
      </c>
      <c r="H102" s="68"/>
      <c r="I102" s="195" t="s">
        <v>1227</v>
      </c>
      <c r="J102" s="68"/>
      <c r="K102" s="68"/>
      <c r="L102" s="68"/>
      <c r="M102" s="68"/>
      <c r="N102" s="319"/>
      <c r="O102" s="319"/>
      <c r="P102" s="212">
        <v>0</v>
      </c>
      <c r="Q102" s="212">
        <v>1917.79</v>
      </c>
      <c r="R102" s="68" t="s">
        <v>809</v>
      </c>
      <c r="S102" s="320"/>
      <c r="T102" s="266"/>
    </row>
    <row r="103" spans="1:20" ht="51">
      <c r="A103" s="189" t="s">
        <v>503</v>
      </c>
      <c r="B103" s="68"/>
      <c r="C103" s="210" t="s">
        <v>541</v>
      </c>
      <c r="D103" s="211">
        <v>46038</v>
      </c>
      <c r="E103" s="189" t="s">
        <v>980</v>
      </c>
      <c r="F103" s="189" t="s">
        <v>3</v>
      </c>
      <c r="G103" s="189">
        <v>2364426</v>
      </c>
      <c r="H103" s="68"/>
      <c r="I103" s="195" t="s">
        <v>1228</v>
      </c>
      <c r="J103" s="68"/>
      <c r="K103" s="68"/>
      <c r="L103" s="68"/>
      <c r="M103" s="68"/>
      <c r="N103" s="319"/>
      <c r="O103" s="319"/>
      <c r="P103" s="212">
        <v>0</v>
      </c>
      <c r="Q103" s="212">
        <v>1917.79</v>
      </c>
      <c r="R103" s="68" t="s">
        <v>809</v>
      </c>
      <c r="S103" s="320"/>
      <c r="T103" s="266"/>
    </row>
    <row r="104" spans="1:20" ht="63.75">
      <c r="A104" s="189" t="s">
        <v>503</v>
      </c>
      <c r="B104" s="68"/>
      <c r="C104" s="210" t="s">
        <v>541</v>
      </c>
      <c r="D104" s="211">
        <v>46038</v>
      </c>
      <c r="E104" s="189" t="s">
        <v>981</v>
      </c>
      <c r="F104" s="189" t="s">
        <v>3</v>
      </c>
      <c r="G104" s="189">
        <v>2364427</v>
      </c>
      <c r="H104" s="68"/>
      <c r="I104" s="195" t="s">
        <v>1229</v>
      </c>
      <c r="J104" s="68"/>
      <c r="K104" s="68"/>
      <c r="L104" s="68"/>
      <c r="M104" s="68"/>
      <c r="N104" s="319"/>
      <c r="O104" s="319"/>
      <c r="P104" s="212">
        <v>0</v>
      </c>
      <c r="Q104" s="212">
        <v>1917.79</v>
      </c>
      <c r="R104" s="68" t="s">
        <v>809</v>
      </c>
      <c r="S104" s="320"/>
      <c r="T104" s="266"/>
    </row>
    <row r="105" spans="1:20" ht="51">
      <c r="A105" s="189" t="s">
        <v>503</v>
      </c>
      <c r="B105" s="68"/>
      <c r="C105" s="210" t="s">
        <v>541</v>
      </c>
      <c r="D105" s="211">
        <v>46038</v>
      </c>
      <c r="E105" s="189" t="s">
        <v>982</v>
      </c>
      <c r="F105" s="189" t="s">
        <v>3</v>
      </c>
      <c r="G105" s="189">
        <v>2364496</v>
      </c>
      <c r="H105" s="68"/>
      <c r="I105" s="195" t="s">
        <v>1230</v>
      </c>
      <c r="J105" s="68"/>
      <c r="K105" s="68"/>
      <c r="L105" s="68"/>
      <c r="M105" s="68"/>
      <c r="N105" s="319"/>
      <c r="O105" s="319"/>
      <c r="P105" s="212">
        <v>0</v>
      </c>
      <c r="Q105" s="212">
        <v>1917.79</v>
      </c>
      <c r="R105" s="68" t="s">
        <v>809</v>
      </c>
      <c r="S105" s="320"/>
      <c r="T105" s="266"/>
    </row>
    <row r="106" spans="1:20" ht="51">
      <c r="A106" s="189" t="s">
        <v>503</v>
      </c>
      <c r="B106" s="68"/>
      <c r="C106" s="210" t="s">
        <v>541</v>
      </c>
      <c r="D106" s="211">
        <v>46038</v>
      </c>
      <c r="E106" s="189" t="s">
        <v>983</v>
      </c>
      <c r="F106" s="189" t="s">
        <v>3</v>
      </c>
      <c r="G106" s="189">
        <v>2364510</v>
      </c>
      <c r="H106" s="68"/>
      <c r="I106" s="195" t="s">
        <v>1231</v>
      </c>
      <c r="J106" s="68"/>
      <c r="K106" s="68"/>
      <c r="L106" s="68"/>
      <c r="M106" s="68"/>
      <c r="N106" s="319"/>
      <c r="O106" s="319"/>
      <c r="P106" s="212">
        <v>0</v>
      </c>
      <c r="Q106" s="212">
        <v>1917.79</v>
      </c>
      <c r="R106" s="68" t="s">
        <v>809</v>
      </c>
      <c r="S106" s="320"/>
      <c r="T106" s="266"/>
    </row>
    <row r="107" spans="1:20" ht="51">
      <c r="A107" s="189" t="s">
        <v>503</v>
      </c>
      <c r="B107" s="68"/>
      <c r="C107" s="210" t="s">
        <v>541</v>
      </c>
      <c r="D107" s="211">
        <v>46038</v>
      </c>
      <c r="E107" s="189" t="s">
        <v>984</v>
      </c>
      <c r="F107" s="189" t="s">
        <v>3</v>
      </c>
      <c r="G107" s="189">
        <v>2364511</v>
      </c>
      <c r="H107" s="68"/>
      <c r="I107" s="195" t="s">
        <v>1232</v>
      </c>
      <c r="J107" s="68"/>
      <c r="K107" s="68"/>
      <c r="L107" s="68"/>
      <c r="M107" s="68"/>
      <c r="N107" s="319"/>
      <c r="O107" s="319"/>
      <c r="P107" s="212">
        <v>0</v>
      </c>
      <c r="Q107" s="212">
        <v>1917.79</v>
      </c>
      <c r="R107" s="68" t="s">
        <v>809</v>
      </c>
      <c r="S107" s="320"/>
      <c r="T107" s="266"/>
    </row>
    <row r="108" spans="1:20" ht="51">
      <c r="A108" s="189" t="s">
        <v>503</v>
      </c>
      <c r="B108" s="68"/>
      <c r="C108" s="210" t="s">
        <v>541</v>
      </c>
      <c r="D108" s="211">
        <v>46038</v>
      </c>
      <c r="E108" s="189" t="s">
        <v>985</v>
      </c>
      <c r="F108" s="189" t="s">
        <v>3</v>
      </c>
      <c r="G108" s="189">
        <v>2364513</v>
      </c>
      <c r="H108" s="68"/>
      <c r="I108" s="195" t="s">
        <v>1233</v>
      </c>
      <c r="J108" s="68"/>
      <c r="K108" s="68"/>
      <c r="L108" s="68"/>
      <c r="M108" s="68"/>
      <c r="N108" s="319"/>
      <c r="O108" s="319"/>
      <c r="P108" s="212">
        <v>0</v>
      </c>
      <c r="Q108" s="212">
        <v>62.08</v>
      </c>
      <c r="R108" s="68" t="s">
        <v>809</v>
      </c>
      <c r="S108" s="320"/>
      <c r="T108" s="266"/>
    </row>
    <row r="109" spans="1:20" ht="51">
      <c r="A109" s="189" t="s">
        <v>503</v>
      </c>
      <c r="B109" s="68"/>
      <c r="C109" s="210" t="s">
        <v>541</v>
      </c>
      <c r="D109" s="211">
        <v>46038</v>
      </c>
      <c r="E109" s="189" t="s">
        <v>986</v>
      </c>
      <c r="F109" s="189" t="s">
        <v>3</v>
      </c>
      <c r="G109" s="189">
        <v>2364515</v>
      </c>
      <c r="H109" s="68"/>
      <c r="I109" s="195" t="s">
        <v>1234</v>
      </c>
      <c r="J109" s="68"/>
      <c r="K109" s="68"/>
      <c r="L109" s="68"/>
      <c r="M109" s="68"/>
      <c r="N109" s="319"/>
      <c r="O109" s="319"/>
      <c r="P109" s="212">
        <v>0</v>
      </c>
      <c r="Q109" s="212">
        <v>1917.79</v>
      </c>
      <c r="R109" s="68" t="s">
        <v>809</v>
      </c>
      <c r="S109" s="320"/>
      <c r="T109" s="266"/>
    </row>
    <row r="110" spans="1:20" ht="51">
      <c r="A110" s="189">
        <v>81</v>
      </c>
      <c r="B110" s="68"/>
      <c r="C110" s="210" t="s">
        <v>46</v>
      </c>
      <c r="D110" s="211">
        <v>46038</v>
      </c>
      <c r="E110" s="189" t="s">
        <v>987</v>
      </c>
      <c r="F110" s="189" t="s">
        <v>3</v>
      </c>
      <c r="G110" s="189">
        <v>2364521</v>
      </c>
      <c r="H110" s="68"/>
      <c r="I110" s="195" t="s">
        <v>1235</v>
      </c>
      <c r="J110" s="68"/>
      <c r="K110" s="68"/>
      <c r="L110" s="68"/>
      <c r="M110" s="68"/>
      <c r="N110" s="319"/>
      <c r="O110" s="319"/>
      <c r="P110" s="212">
        <v>0</v>
      </c>
      <c r="Q110" s="212">
        <v>30</v>
      </c>
      <c r="R110" s="68" t="s">
        <v>809</v>
      </c>
      <c r="S110" s="320"/>
      <c r="T110" s="266"/>
    </row>
    <row r="111" spans="1:20" ht="51">
      <c r="A111" s="189" t="s">
        <v>503</v>
      </c>
      <c r="B111" s="68"/>
      <c r="C111" s="210" t="s">
        <v>541</v>
      </c>
      <c r="D111" s="211">
        <v>46038</v>
      </c>
      <c r="E111" s="189" t="s">
        <v>988</v>
      </c>
      <c r="F111" s="189" t="s">
        <v>3</v>
      </c>
      <c r="G111" s="189">
        <v>2364523</v>
      </c>
      <c r="H111" s="68"/>
      <c r="I111" s="195" t="s">
        <v>1236</v>
      </c>
      <c r="J111" s="68"/>
      <c r="K111" s="68"/>
      <c r="L111" s="68"/>
      <c r="M111" s="68"/>
      <c r="N111" s="319"/>
      <c r="O111" s="319"/>
      <c r="P111" s="212">
        <v>0</v>
      </c>
      <c r="Q111" s="212">
        <v>1988</v>
      </c>
      <c r="R111" s="68" t="s">
        <v>809</v>
      </c>
      <c r="S111" s="320"/>
      <c r="T111" s="266"/>
    </row>
    <row r="112" spans="1:20" ht="51">
      <c r="A112" s="189" t="s">
        <v>503</v>
      </c>
      <c r="B112" s="68"/>
      <c r="C112" s="210" t="s">
        <v>541</v>
      </c>
      <c r="D112" s="211">
        <v>46038</v>
      </c>
      <c r="E112" s="189" t="s">
        <v>989</v>
      </c>
      <c r="F112" s="189" t="s">
        <v>3</v>
      </c>
      <c r="G112" s="189">
        <v>2364534</v>
      </c>
      <c r="H112" s="68"/>
      <c r="I112" s="195" t="s">
        <v>1237</v>
      </c>
      <c r="J112" s="68"/>
      <c r="K112" s="68"/>
      <c r="L112" s="68"/>
      <c r="M112" s="68"/>
      <c r="N112" s="319"/>
      <c r="O112" s="319"/>
      <c r="P112" s="212">
        <v>0</v>
      </c>
      <c r="Q112" s="212">
        <v>2.88</v>
      </c>
      <c r="R112" s="68" t="s">
        <v>809</v>
      </c>
      <c r="S112" s="320"/>
      <c r="T112" s="266"/>
    </row>
    <row r="113" spans="1:20" ht="51">
      <c r="A113" s="189" t="s">
        <v>503</v>
      </c>
      <c r="B113" s="68"/>
      <c r="C113" s="210" t="s">
        <v>541</v>
      </c>
      <c r="D113" s="211">
        <v>46038</v>
      </c>
      <c r="E113" s="189" t="s">
        <v>990</v>
      </c>
      <c r="F113" s="189" t="s">
        <v>3</v>
      </c>
      <c r="G113" s="189">
        <v>2364537</v>
      </c>
      <c r="H113" s="68"/>
      <c r="I113" s="195" t="s">
        <v>1238</v>
      </c>
      <c r="J113" s="68"/>
      <c r="K113" s="68"/>
      <c r="L113" s="68"/>
      <c r="M113" s="68"/>
      <c r="N113" s="319"/>
      <c r="O113" s="319"/>
      <c r="P113" s="212">
        <v>0</v>
      </c>
      <c r="Q113" s="212">
        <v>1917.79</v>
      </c>
      <c r="R113" s="68" t="s">
        <v>809</v>
      </c>
      <c r="S113" s="320"/>
      <c r="T113" s="266"/>
    </row>
    <row r="114" spans="1:20" ht="38.25">
      <c r="A114" s="189" t="s">
        <v>503</v>
      </c>
      <c r="B114" s="68"/>
      <c r="C114" s="210" t="s">
        <v>541</v>
      </c>
      <c r="D114" s="211">
        <v>46038</v>
      </c>
      <c r="E114" s="189" t="s">
        <v>991</v>
      </c>
      <c r="F114" s="189" t="s">
        <v>3</v>
      </c>
      <c r="G114" s="189">
        <v>2364536</v>
      </c>
      <c r="H114" s="68"/>
      <c r="I114" s="195" t="s">
        <v>1239</v>
      </c>
      <c r="J114" s="68"/>
      <c r="K114" s="68"/>
      <c r="L114" s="68"/>
      <c r="M114" s="68"/>
      <c r="N114" s="319"/>
      <c r="O114" s="319"/>
      <c r="P114" s="212">
        <v>0</v>
      </c>
      <c r="Q114" s="212">
        <v>1775.73</v>
      </c>
      <c r="R114" s="68" t="s">
        <v>809</v>
      </c>
      <c r="S114" s="320"/>
      <c r="T114" s="266"/>
    </row>
    <row r="115" spans="1:20" ht="51">
      <c r="A115" s="189" t="s">
        <v>503</v>
      </c>
      <c r="B115" s="68"/>
      <c r="C115" s="210" t="s">
        <v>541</v>
      </c>
      <c r="D115" s="211">
        <v>46038</v>
      </c>
      <c r="E115" s="189" t="s">
        <v>992</v>
      </c>
      <c r="F115" s="189" t="s">
        <v>3</v>
      </c>
      <c r="G115" s="189">
        <v>2364550</v>
      </c>
      <c r="H115" s="68"/>
      <c r="I115" s="195" t="s">
        <v>1240</v>
      </c>
      <c r="J115" s="68"/>
      <c r="K115" s="68"/>
      <c r="L115" s="68"/>
      <c r="M115" s="68"/>
      <c r="N115" s="319"/>
      <c r="O115" s="319"/>
      <c r="P115" s="212">
        <v>0</v>
      </c>
      <c r="Q115" s="212">
        <v>418.47</v>
      </c>
      <c r="R115" s="68" t="s">
        <v>809</v>
      </c>
      <c r="S115" s="320"/>
      <c r="T115" s="266"/>
    </row>
    <row r="116" spans="1:20" ht="51">
      <c r="A116" s="189" t="s">
        <v>503</v>
      </c>
      <c r="B116" s="68"/>
      <c r="C116" s="210" t="s">
        <v>541</v>
      </c>
      <c r="D116" s="211">
        <v>46038</v>
      </c>
      <c r="E116" s="189" t="s">
        <v>993</v>
      </c>
      <c r="F116" s="189" t="s">
        <v>3</v>
      </c>
      <c r="G116" s="189">
        <v>2364448</v>
      </c>
      <c r="H116" s="68"/>
      <c r="I116" s="195" t="s">
        <v>1241</v>
      </c>
      <c r="J116" s="68"/>
      <c r="K116" s="68"/>
      <c r="L116" s="68"/>
      <c r="M116" s="68"/>
      <c r="N116" s="319"/>
      <c r="O116" s="319"/>
      <c r="P116" s="212">
        <v>0</v>
      </c>
      <c r="Q116" s="212">
        <v>5992.89</v>
      </c>
      <c r="R116" s="68" t="s">
        <v>809</v>
      </c>
      <c r="S116" s="320"/>
      <c r="T116" s="266"/>
    </row>
    <row r="117" spans="1:20" ht="51">
      <c r="A117" s="189" t="s">
        <v>494</v>
      </c>
      <c r="B117" s="68"/>
      <c r="C117" s="210" t="s">
        <v>542</v>
      </c>
      <c r="D117" s="211">
        <v>46038</v>
      </c>
      <c r="E117" s="189" t="s">
        <v>995</v>
      </c>
      <c r="F117" s="189" t="s">
        <v>6</v>
      </c>
      <c r="G117" s="189">
        <v>2360245</v>
      </c>
      <c r="H117" s="68"/>
      <c r="I117" s="195" t="s">
        <v>1243</v>
      </c>
      <c r="J117" s="68"/>
      <c r="K117" s="68"/>
      <c r="L117" s="68"/>
      <c r="M117" s="68"/>
      <c r="N117" s="319"/>
      <c r="O117" s="319"/>
      <c r="P117" s="212">
        <v>0</v>
      </c>
      <c r="Q117" s="212">
        <v>74451.12</v>
      </c>
      <c r="R117" s="68" t="s">
        <v>809</v>
      </c>
      <c r="S117" s="320"/>
      <c r="T117" s="266"/>
    </row>
    <row r="118" spans="1:20" ht="51">
      <c r="A118" s="189" t="s">
        <v>503</v>
      </c>
      <c r="B118" s="68"/>
      <c r="C118" s="210" t="s">
        <v>541</v>
      </c>
      <c r="D118" s="211">
        <v>46041</v>
      </c>
      <c r="E118" s="189" t="s">
        <v>1000</v>
      </c>
      <c r="F118" s="189" t="s">
        <v>3</v>
      </c>
      <c r="G118" s="189">
        <v>2364790</v>
      </c>
      <c r="H118" s="68"/>
      <c r="I118" s="195" t="s">
        <v>1248</v>
      </c>
      <c r="J118" s="68"/>
      <c r="K118" s="68"/>
      <c r="L118" s="68"/>
      <c r="M118" s="68"/>
      <c r="N118" s="319"/>
      <c r="O118" s="319"/>
      <c r="P118" s="212">
        <v>0</v>
      </c>
      <c r="Q118" s="212">
        <v>11100</v>
      </c>
      <c r="R118" s="68" t="s">
        <v>809</v>
      </c>
      <c r="S118" s="320"/>
      <c r="T118" s="266"/>
    </row>
    <row r="119" spans="1:20" ht="38.25">
      <c r="A119" s="189" t="s">
        <v>503</v>
      </c>
      <c r="B119" s="68"/>
      <c r="C119" s="210" t="s">
        <v>541</v>
      </c>
      <c r="D119" s="211">
        <v>46041</v>
      </c>
      <c r="E119" s="189" t="s">
        <v>1001</v>
      </c>
      <c r="F119" s="189" t="s">
        <v>3</v>
      </c>
      <c r="G119" s="189">
        <v>2364838</v>
      </c>
      <c r="H119" s="68"/>
      <c r="I119" s="195" t="s">
        <v>1249</v>
      </c>
      <c r="J119" s="68"/>
      <c r="K119" s="68"/>
      <c r="L119" s="68"/>
      <c r="M119" s="68"/>
      <c r="N119" s="319"/>
      <c r="O119" s="319"/>
      <c r="P119" s="212">
        <v>0</v>
      </c>
      <c r="Q119" s="212">
        <v>6580.39</v>
      </c>
      <c r="R119" s="68" t="s">
        <v>809</v>
      </c>
      <c r="S119" s="320"/>
      <c r="T119" s="266"/>
    </row>
    <row r="120" spans="1:20" ht="51">
      <c r="A120" s="189">
        <v>81</v>
      </c>
      <c r="B120" s="68"/>
      <c r="C120" s="210" t="s">
        <v>46</v>
      </c>
      <c r="D120" s="211">
        <v>46041</v>
      </c>
      <c r="E120" s="189" t="s">
        <v>1002</v>
      </c>
      <c r="F120" s="189" t="s">
        <v>3</v>
      </c>
      <c r="G120" s="189">
        <v>2364778</v>
      </c>
      <c r="H120" s="68"/>
      <c r="I120" s="195" t="s">
        <v>1250</v>
      </c>
      <c r="J120" s="68"/>
      <c r="K120" s="68"/>
      <c r="L120" s="68"/>
      <c r="M120" s="68"/>
      <c r="N120" s="319"/>
      <c r="O120" s="319"/>
      <c r="P120" s="212">
        <v>0</v>
      </c>
      <c r="Q120" s="212">
        <v>987</v>
      </c>
      <c r="R120" s="68" t="s">
        <v>809</v>
      </c>
      <c r="S120" s="320"/>
      <c r="T120" s="266"/>
    </row>
    <row r="121" spans="1:20" ht="38.25">
      <c r="A121" s="189" t="s">
        <v>503</v>
      </c>
      <c r="B121" s="68"/>
      <c r="C121" s="210" t="s">
        <v>541</v>
      </c>
      <c r="D121" s="211">
        <v>46041</v>
      </c>
      <c r="E121" s="189" t="s">
        <v>1003</v>
      </c>
      <c r="F121" s="189" t="s">
        <v>3</v>
      </c>
      <c r="G121" s="189">
        <v>2364888</v>
      </c>
      <c r="H121" s="68"/>
      <c r="I121" s="195" t="s">
        <v>1251</v>
      </c>
      <c r="J121" s="68"/>
      <c r="K121" s="68"/>
      <c r="L121" s="68"/>
      <c r="M121" s="68"/>
      <c r="N121" s="319"/>
      <c r="O121" s="319"/>
      <c r="P121" s="212">
        <v>0</v>
      </c>
      <c r="Q121" s="212">
        <v>2876.69</v>
      </c>
      <c r="R121" s="68" t="s">
        <v>809</v>
      </c>
      <c r="S121" s="320"/>
      <c r="T121" s="266"/>
    </row>
    <row r="122" spans="1:20" ht="51">
      <c r="A122" s="189">
        <v>15</v>
      </c>
      <c r="B122" s="68"/>
      <c r="C122" s="210" t="s">
        <v>38</v>
      </c>
      <c r="D122" s="211">
        <v>46042</v>
      </c>
      <c r="E122" s="189" t="s">
        <v>1004</v>
      </c>
      <c r="F122" s="189" t="s">
        <v>3</v>
      </c>
      <c r="G122" s="189">
        <v>2365048</v>
      </c>
      <c r="H122" s="68"/>
      <c r="I122" s="195" t="s">
        <v>1252</v>
      </c>
      <c r="J122" s="68"/>
      <c r="K122" s="68"/>
      <c r="L122" s="68"/>
      <c r="M122" s="68"/>
      <c r="N122" s="319"/>
      <c r="O122" s="319"/>
      <c r="P122" s="212">
        <v>0</v>
      </c>
      <c r="Q122" s="212">
        <v>1917.79</v>
      </c>
      <c r="R122" s="68" t="s">
        <v>809</v>
      </c>
      <c r="S122" s="320"/>
      <c r="T122" s="266"/>
    </row>
    <row r="123" spans="1:20" ht="63.75">
      <c r="A123" s="189">
        <v>159</v>
      </c>
      <c r="B123" s="68"/>
      <c r="C123" s="210" t="s">
        <v>656</v>
      </c>
      <c r="D123" s="211">
        <v>46042</v>
      </c>
      <c r="E123" s="189" t="s">
        <v>1005</v>
      </c>
      <c r="F123" s="189" t="s">
        <v>3</v>
      </c>
      <c r="G123" s="189">
        <v>2365053</v>
      </c>
      <c r="H123" s="68"/>
      <c r="I123" s="195" t="s">
        <v>1253</v>
      </c>
      <c r="J123" s="68"/>
      <c r="K123" s="68"/>
      <c r="L123" s="68"/>
      <c r="M123" s="68"/>
      <c r="N123" s="319"/>
      <c r="O123" s="319"/>
      <c r="P123" s="212">
        <v>0</v>
      </c>
      <c r="Q123" s="212">
        <v>1</v>
      </c>
      <c r="R123" s="68" t="s">
        <v>809</v>
      </c>
      <c r="S123" s="320"/>
      <c r="T123" s="266"/>
    </row>
    <row r="124" spans="1:20" ht="51">
      <c r="A124" s="189" t="s">
        <v>503</v>
      </c>
      <c r="B124" s="68"/>
      <c r="C124" s="210" t="s">
        <v>541</v>
      </c>
      <c r="D124" s="211">
        <v>46042</v>
      </c>
      <c r="E124" s="189" t="s">
        <v>1006</v>
      </c>
      <c r="F124" s="189" t="s">
        <v>3</v>
      </c>
      <c r="G124" s="189">
        <v>2365067</v>
      </c>
      <c r="H124" s="68"/>
      <c r="I124" s="195" t="s">
        <v>1254</v>
      </c>
      <c r="J124" s="68"/>
      <c r="K124" s="68"/>
      <c r="L124" s="68"/>
      <c r="M124" s="68"/>
      <c r="N124" s="319"/>
      <c r="O124" s="319"/>
      <c r="P124" s="212">
        <v>0</v>
      </c>
      <c r="Q124" s="212">
        <v>994.41</v>
      </c>
      <c r="R124" s="68" t="s">
        <v>809</v>
      </c>
      <c r="S124" s="320"/>
      <c r="T124" s="266"/>
    </row>
    <row r="125" spans="1:20" ht="51">
      <c r="A125" s="189" t="s">
        <v>503</v>
      </c>
      <c r="B125" s="68"/>
      <c r="C125" s="210" t="s">
        <v>541</v>
      </c>
      <c r="D125" s="211">
        <v>46042</v>
      </c>
      <c r="E125" s="189" t="s">
        <v>1007</v>
      </c>
      <c r="F125" s="189" t="s">
        <v>3</v>
      </c>
      <c r="G125" s="189">
        <v>2365068</v>
      </c>
      <c r="H125" s="68"/>
      <c r="I125" s="195" t="s">
        <v>1255</v>
      </c>
      <c r="J125" s="68"/>
      <c r="K125" s="68"/>
      <c r="L125" s="68"/>
      <c r="M125" s="68"/>
      <c r="N125" s="319"/>
      <c r="O125" s="319"/>
      <c r="P125" s="212">
        <v>0</v>
      </c>
      <c r="Q125" s="212">
        <v>994.41</v>
      </c>
      <c r="R125" s="68" t="s">
        <v>809</v>
      </c>
      <c r="S125" s="320"/>
      <c r="T125" s="266"/>
    </row>
    <row r="126" spans="1:20" ht="51">
      <c r="A126" s="189" t="s">
        <v>503</v>
      </c>
      <c r="B126" s="68"/>
      <c r="C126" s="210" t="s">
        <v>541</v>
      </c>
      <c r="D126" s="211">
        <v>46042</v>
      </c>
      <c r="E126" s="189" t="s">
        <v>1008</v>
      </c>
      <c r="F126" s="189" t="s">
        <v>3</v>
      </c>
      <c r="G126" s="189">
        <v>2365070</v>
      </c>
      <c r="H126" s="68"/>
      <c r="I126" s="195" t="s">
        <v>1256</v>
      </c>
      <c r="J126" s="68"/>
      <c r="K126" s="68"/>
      <c r="L126" s="68"/>
      <c r="M126" s="68"/>
      <c r="N126" s="319"/>
      <c r="O126" s="319"/>
      <c r="P126" s="212">
        <v>0</v>
      </c>
      <c r="Q126" s="212">
        <v>994.41</v>
      </c>
      <c r="R126" s="68" t="s">
        <v>809</v>
      </c>
      <c r="S126" s="320"/>
      <c r="T126" s="266"/>
    </row>
    <row r="127" spans="1:20" ht="51">
      <c r="A127" s="189">
        <v>16</v>
      </c>
      <c r="B127" s="68"/>
      <c r="C127" s="210" t="s">
        <v>39</v>
      </c>
      <c r="D127" s="211">
        <v>46042</v>
      </c>
      <c r="E127" s="189" t="s">
        <v>1009</v>
      </c>
      <c r="F127" s="189" t="s">
        <v>3</v>
      </c>
      <c r="G127" s="189">
        <v>2365081</v>
      </c>
      <c r="H127" s="68"/>
      <c r="I127" s="195" t="s">
        <v>1257</v>
      </c>
      <c r="J127" s="68"/>
      <c r="K127" s="68"/>
      <c r="L127" s="68"/>
      <c r="M127" s="68"/>
      <c r="N127" s="319"/>
      <c r="O127" s="319"/>
      <c r="P127" s="212">
        <v>0</v>
      </c>
      <c r="Q127" s="212">
        <v>6234</v>
      </c>
      <c r="R127" s="68" t="s">
        <v>809</v>
      </c>
      <c r="S127" s="320"/>
      <c r="T127" s="266"/>
    </row>
    <row r="128" spans="1:20" ht="63.75">
      <c r="A128" s="189">
        <v>266</v>
      </c>
      <c r="B128" s="68"/>
      <c r="C128" s="210" t="s">
        <v>645</v>
      </c>
      <c r="D128" s="211">
        <v>46042</v>
      </c>
      <c r="E128" s="189" t="s">
        <v>1010</v>
      </c>
      <c r="F128" s="189" t="s">
        <v>3</v>
      </c>
      <c r="G128" s="189">
        <v>2365098</v>
      </c>
      <c r="H128" s="68"/>
      <c r="I128" s="195" t="s">
        <v>1258</v>
      </c>
      <c r="J128" s="68"/>
      <c r="K128" s="68"/>
      <c r="L128" s="68"/>
      <c r="M128" s="68"/>
      <c r="N128" s="319"/>
      <c r="O128" s="319"/>
      <c r="P128" s="212">
        <v>0</v>
      </c>
      <c r="Q128" s="212">
        <v>1027.1199999999999</v>
      </c>
      <c r="R128" s="68" t="s">
        <v>809</v>
      </c>
      <c r="S128" s="320"/>
      <c r="T128" s="266"/>
    </row>
    <row r="129" spans="1:20" ht="63.75">
      <c r="A129" s="189">
        <v>81</v>
      </c>
      <c r="B129" s="68"/>
      <c r="C129" s="210" t="s">
        <v>46</v>
      </c>
      <c r="D129" s="211">
        <v>46042</v>
      </c>
      <c r="E129" s="189" t="s">
        <v>1011</v>
      </c>
      <c r="F129" s="189" t="s">
        <v>3</v>
      </c>
      <c r="G129" s="189">
        <v>2365113</v>
      </c>
      <c r="H129" s="68"/>
      <c r="I129" s="195" t="s">
        <v>1259</v>
      </c>
      <c r="J129" s="68"/>
      <c r="K129" s="68"/>
      <c r="L129" s="68"/>
      <c r="M129" s="68"/>
      <c r="N129" s="319"/>
      <c r="O129" s="319"/>
      <c r="P129" s="212">
        <v>0</v>
      </c>
      <c r="Q129" s="212">
        <v>2000</v>
      </c>
      <c r="R129" s="68" t="s">
        <v>809</v>
      </c>
      <c r="S129" s="320"/>
      <c r="T129" s="266"/>
    </row>
    <row r="130" spans="1:20" ht="51">
      <c r="A130" s="189">
        <v>81</v>
      </c>
      <c r="B130" s="68"/>
      <c r="C130" s="210" t="s">
        <v>46</v>
      </c>
      <c r="D130" s="211">
        <v>46042</v>
      </c>
      <c r="E130" s="189" t="s">
        <v>1012</v>
      </c>
      <c r="F130" s="189" t="s">
        <v>3</v>
      </c>
      <c r="G130" s="189">
        <v>2365132</v>
      </c>
      <c r="H130" s="68"/>
      <c r="I130" s="195" t="s">
        <v>856</v>
      </c>
      <c r="J130" s="68"/>
      <c r="K130" s="68"/>
      <c r="L130" s="68"/>
      <c r="M130" s="68"/>
      <c r="N130" s="319"/>
      <c r="O130" s="319"/>
      <c r="P130" s="212">
        <v>0</v>
      </c>
      <c r="Q130" s="212">
        <v>500</v>
      </c>
      <c r="R130" s="68" t="s">
        <v>809</v>
      </c>
      <c r="S130" s="320"/>
      <c r="T130" s="266"/>
    </row>
    <row r="131" spans="1:20" ht="51">
      <c r="A131" s="189" t="s">
        <v>503</v>
      </c>
      <c r="B131" s="68"/>
      <c r="C131" s="210" t="s">
        <v>541</v>
      </c>
      <c r="D131" s="211">
        <v>46042</v>
      </c>
      <c r="E131" s="189" t="s">
        <v>1013</v>
      </c>
      <c r="F131" s="189" t="s">
        <v>3</v>
      </c>
      <c r="G131" s="189">
        <v>2365139</v>
      </c>
      <c r="H131" s="68"/>
      <c r="I131" s="195" t="s">
        <v>1261</v>
      </c>
      <c r="J131" s="68"/>
      <c r="K131" s="68"/>
      <c r="L131" s="68"/>
      <c r="M131" s="68"/>
      <c r="N131" s="319"/>
      <c r="O131" s="319"/>
      <c r="P131" s="212">
        <v>0</v>
      </c>
      <c r="Q131" s="212">
        <v>1917.79</v>
      </c>
      <c r="R131" s="68" t="s">
        <v>809</v>
      </c>
      <c r="S131" s="320"/>
      <c r="T131" s="266"/>
    </row>
    <row r="132" spans="1:20" ht="51">
      <c r="A132" s="189" t="s">
        <v>503</v>
      </c>
      <c r="B132" s="68"/>
      <c r="C132" s="210" t="s">
        <v>541</v>
      </c>
      <c r="D132" s="211">
        <v>46042</v>
      </c>
      <c r="E132" s="189" t="s">
        <v>1014</v>
      </c>
      <c r="F132" s="189" t="s">
        <v>3</v>
      </c>
      <c r="G132" s="189">
        <v>2365162</v>
      </c>
      <c r="H132" s="68"/>
      <c r="I132" s="195" t="s">
        <v>1262</v>
      </c>
      <c r="J132" s="68"/>
      <c r="K132" s="68"/>
      <c r="L132" s="68"/>
      <c r="M132" s="68"/>
      <c r="N132" s="319"/>
      <c r="O132" s="319"/>
      <c r="P132" s="212">
        <v>0</v>
      </c>
      <c r="Q132" s="212">
        <v>1448</v>
      </c>
      <c r="R132" s="68" t="s">
        <v>809</v>
      </c>
      <c r="S132" s="320"/>
      <c r="T132" s="266"/>
    </row>
    <row r="133" spans="1:20" ht="51">
      <c r="A133" s="189" t="s">
        <v>503</v>
      </c>
      <c r="B133" s="68"/>
      <c r="C133" s="210" t="s">
        <v>541</v>
      </c>
      <c r="D133" s="211">
        <v>46042</v>
      </c>
      <c r="E133" s="189" t="s">
        <v>1015</v>
      </c>
      <c r="F133" s="189" t="s">
        <v>3</v>
      </c>
      <c r="G133" s="189">
        <v>2365110</v>
      </c>
      <c r="H133" s="68"/>
      <c r="I133" s="195" t="s">
        <v>1263</v>
      </c>
      <c r="J133" s="68"/>
      <c r="K133" s="68"/>
      <c r="L133" s="68"/>
      <c r="M133" s="68"/>
      <c r="N133" s="319"/>
      <c r="O133" s="319"/>
      <c r="P133" s="212">
        <v>0</v>
      </c>
      <c r="Q133" s="212">
        <v>8623.7800000000007</v>
      </c>
      <c r="R133" s="68" t="s">
        <v>809</v>
      </c>
      <c r="S133" s="320"/>
      <c r="T133" s="266"/>
    </row>
    <row r="134" spans="1:20" ht="51">
      <c r="A134" s="189" t="s">
        <v>495</v>
      </c>
      <c r="B134" s="68"/>
      <c r="C134" s="210" t="s">
        <v>623</v>
      </c>
      <c r="D134" s="211">
        <v>46042</v>
      </c>
      <c r="E134" s="189" t="s">
        <v>1016</v>
      </c>
      <c r="F134" s="189" t="s">
        <v>10</v>
      </c>
      <c r="G134" s="189">
        <v>21066</v>
      </c>
      <c r="H134" s="68"/>
      <c r="I134" s="195" t="s">
        <v>1264</v>
      </c>
      <c r="J134" s="68"/>
      <c r="K134" s="68"/>
      <c r="L134" s="68"/>
      <c r="M134" s="68"/>
      <c r="N134" s="319"/>
      <c r="O134" s="319"/>
      <c r="P134" s="212">
        <v>1177.22</v>
      </c>
      <c r="Q134" s="212">
        <v>0</v>
      </c>
      <c r="R134" s="68" t="s">
        <v>809</v>
      </c>
      <c r="S134" s="320"/>
      <c r="T134" s="266"/>
    </row>
    <row r="135" spans="1:20" ht="51">
      <c r="A135" s="189" t="s">
        <v>495</v>
      </c>
      <c r="B135" s="68"/>
      <c r="C135" s="210" t="s">
        <v>623</v>
      </c>
      <c r="D135" s="211">
        <v>46042</v>
      </c>
      <c r="E135" s="189" t="s">
        <v>1017</v>
      </c>
      <c r="F135" s="189" t="s">
        <v>10</v>
      </c>
      <c r="G135" s="189">
        <v>21124</v>
      </c>
      <c r="H135" s="68"/>
      <c r="I135" s="195" t="s">
        <v>1265</v>
      </c>
      <c r="J135" s="68"/>
      <c r="K135" s="68"/>
      <c r="L135" s="68"/>
      <c r="M135" s="68"/>
      <c r="N135" s="319"/>
      <c r="O135" s="319"/>
      <c r="P135" s="212">
        <v>2184.6799999999998</v>
      </c>
      <c r="Q135" s="212">
        <v>0</v>
      </c>
      <c r="R135" s="68" t="s">
        <v>809</v>
      </c>
      <c r="S135" s="320"/>
      <c r="T135" s="266"/>
    </row>
    <row r="136" spans="1:20" ht="76.5">
      <c r="A136" s="189">
        <v>670</v>
      </c>
      <c r="B136" s="68"/>
      <c r="C136" s="210" t="s">
        <v>155</v>
      </c>
      <c r="D136" s="211">
        <v>46042</v>
      </c>
      <c r="E136" s="189" t="s">
        <v>1018</v>
      </c>
      <c r="F136" s="189" t="s">
        <v>14</v>
      </c>
      <c r="G136" s="189">
        <v>3447504</v>
      </c>
      <c r="H136" s="68"/>
      <c r="I136" s="195" t="s">
        <v>1266</v>
      </c>
      <c r="J136" s="68"/>
      <c r="K136" s="68"/>
      <c r="L136" s="68"/>
      <c r="M136" s="68"/>
      <c r="N136" s="319"/>
      <c r="O136" s="319"/>
      <c r="P136" s="212">
        <v>80</v>
      </c>
      <c r="Q136" s="212">
        <v>0</v>
      </c>
      <c r="R136" s="68" t="s">
        <v>809</v>
      </c>
      <c r="S136" s="320"/>
      <c r="T136" s="266"/>
    </row>
    <row r="137" spans="1:20" ht="63.75">
      <c r="A137" s="189" t="s">
        <v>495</v>
      </c>
      <c r="B137" s="68"/>
      <c r="C137" s="210" t="s">
        <v>623</v>
      </c>
      <c r="D137" s="211">
        <v>46042</v>
      </c>
      <c r="E137" s="189" t="s">
        <v>1023</v>
      </c>
      <c r="F137" s="189" t="s">
        <v>10</v>
      </c>
      <c r="G137" s="189">
        <v>3447824</v>
      </c>
      <c r="H137" s="68"/>
      <c r="I137" s="195" t="s">
        <v>1271</v>
      </c>
      <c r="J137" s="68"/>
      <c r="K137" s="68"/>
      <c r="L137" s="68"/>
      <c r="M137" s="68"/>
      <c r="N137" s="319"/>
      <c r="O137" s="319"/>
      <c r="P137" s="212">
        <v>80</v>
      </c>
      <c r="Q137" s="212">
        <v>0</v>
      </c>
      <c r="R137" s="68" t="s">
        <v>809</v>
      </c>
      <c r="S137" s="320"/>
      <c r="T137" s="266"/>
    </row>
    <row r="138" spans="1:20" ht="38.25">
      <c r="A138" s="189">
        <v>551</v>
      </c>
      <c r="B138" s="68"/>
      <c r="C138" s="210" t="s">
        <v>143</v>
      </c>
      <c r="D138" s="211">
        <v>46043</v>
      </c>
      <c r="E138" s="189" t="s">
        <v>1024</v>
      </c>
      <c r="F138" s="189" t="s">
        <v>3</v>
      </c>
      <c r="G138" s="189">
        <v>2365420</v>
      </c>
      <c r="H138" s="68"/>
      <c r="I138" s="195" t="s">
        <v>1272</v>
      </c>
      <c r="J138" s="68"/>
      <c r="K138" s="68"/>
      <c r="L138" s="68"/>
      <c r="M138" s="68"/>
      <c r="N138" s="319"/>
      <c r="O138" s="319"/>
      <c r="P138" s="212">
        <v>0</v>
      </c>
      <c r="Q138" s="212">
        <v>764.4</v>
      </c>
      <c r="R138" s="68" t="s">
        <v>809</v>
      </c>
      <c r="S138" s="320"/>
      <c r="T138" s="266"/>
    </row>
    <row r="139" spans="1:20" ht="51">
      <c r="A139" s="189" t="s">
        <v>503</v>
      </c>
      <c r="B139" s="68"/>
      <c r="C139" s="210" t="s">
        <v>541</v>
      </c>
      <c r="D139" s="211">
        <v>46043</v>
      </c>
      <c r="E139" s="189" t="s">
        <v>1025</v>
      </c>
      <c r="F139" s="189" t="s">
        <v>3</v>
      </c>
      <c r="G139" s="189">
        <v>2365432</v>
      </c>
      <c r="H139" s="68"/>
      <c r="I139" s="195" t="s">
        <v>1273</v>
      </c>
      <c r="J139" s="68"/>
      <c r="K139" s="68"/>
      <c r="L139" s="68"/>
      <c r="M139" s="68"/>
      <c r="N139" s="319"/>
      <c r="O139" s="319"/>
      <c r="P139" s="212">
        <v>0</v>
      </c>
      <c r="Q139" s="212">
        <v>3835.58</v>
      </c>
      <c r="R139" s="68" t="s">
        <v>809</v>
      </c>
      <c r="S139" s="320"/>
      <c r="T139" s="266"/>
    </row>
    <row r="140" spans="1:20" ht="51">
      <c r="A140" s="189" t="s">
        <v>503</v>
      </c>
      <c r="B140" s="68"/>
      <c r="C140" s="210" t="s">
        <v>541</v>
      </c>
      <c r="D140" s="211">
        <v>46043</v>
      </c>
      <c r="E140" s="189" t="s">
        <v>1026</v>
      </c>
      <c r="F140" s="189" t="s">
        <v>3</v>
      </c>
      <c r="G140" s="189">
        <v>2365463</v>
      </c>
      <c r="H140" s="68"/>
      <c r="I140" s="195" t="s">
        <v>1274</v>
      </c>
      <c r="J140" s="68"/>
      <c r="K140" s="68"/>
      <c r="L140" s="68"/>
      <c r="M140" s="68"/>
      <c r="N140" s="319"/>
      <c r="O140" s="319"/>
      <c r="P140" s="212">
        <v>0</v>
      </c>
      <c r="Q140" s="212">
        <v>1917.79</v>
      </c>
      <c r="R140" s="68" t="s">
        <v>809</v>
      </c>
      <c r="S140" s="320"/>
      <c r="T140" s="266"/>
    </row>
    <row r="141" spans="1:20" ht="51">
      <c r="A141" s="189">
        <v>902</v>
      </c>
      <c r="B141" s="68"/>
      <c r="C141" s="210" t="s">
        <v>163</v>
      </c>
      <c r="D141" s="211">
        <v>46043</v>
      </c>
      <c r="E141" s="189" t="s">
        <v>1027</v>
      </c>
      <c r="F141" s="189" t="s">
        <v>3</v>
      </c>
      <c r="G141" s="189">
        <v>2365485</v>
      </c>
      <c r="H141" s="68"/>
      <c r="I141" s="195" t="s">
        <v>1275</v>
      </c>
      <c r="J141" s="68"/>
      <c r="K141" s="68"/>
      <c r="L141" s="68"/>
      <c r="M141" s="68"/>
      <c r="N141" s="319"/>
      <c r="O141" s="319"/>
      <c r="P141" s="212">
        <v>0</v>
      </c>
      <c r="Q141" s="212">
        <v>2873.59</v>
      </c>
      <c r="R141" s="68" t="s">
        <v>809</v>
      </c>
      <c r="S141" s="320"/>
      <c r="T141" s="266"/>
    </row>
    <row r="142" spans="1:20" ht="51">
      <c r="A142" s="189">
        <v>15</v>
      </c>
      <c r="B142" s="68"/>
      <c r="C142" s="210" t="s">
        <v>38</v>
      </c>
      <c r="D142" s="211">
        <v>46043</v>
      </c>
      <c r="E142" s="189" t="s">
        <v>1028</v>
      </c>
      <c r="F142" s="189" t="s">
        <v>3</v>
      </c>
      <c r="G142" s="189">
        <v>2365490</v>
      </c>
      <c r="H142" s="68"/>
      <c r="I142" s="195" t="s">
        <v>1276</v>
      </c>
      <c r="J142" s="68"/>
      <c r="K142" s="68"/>
      <c r="L142" s="68"/>
      <c r="M142" s="68"/>
      <c r="N142" s="319"/>
      <c r="O142" s="319"/>
      <c r="P142" s="212">
        <v>0</v>
      </c>
      <c r="Q142" s="212">
        <v>2000</v>
      </c>
      <c r="R142" s="68" t="s">
        <v>809</v>
      </c>
      <c r="S142" s="320"/>
      <c r="T142" s="266"/>
    </row>
    <row r="143" spans="1:20" ht="51">
      <c r="A143" s="189">
        <v>388</v>
      </c>
      <c r="B143" s="68"/>
      <c r="C143" s="210" t="s">
        <v>743</v>
      </c>
      <c r="D143" s="211">
        <v>46043</v>
      </c>
      <c r="E143" s="189" t="s">
        <v>1029</v>
      </c>
      <c r="F143" s="189" t="s">
        <v>3</v>
      </c>
      <c r="G143" s="189">
        <v>2365498</v>
      </c>
      <c r="H143" s="68"/>
      <c r="I143" s="195" t="s">
        <v>1277</v>
      </c>
      <c r="J143" s="68"/>
      <c r="K143" s="68"/>
      <c r="L143" s="68"/>
      <c r="M143" s="68"/>
      <c r="N143" s="319"/>
      <c r="O143" s="319"/>
      <c r="P143" s="212">
        <v>0</v>
      </c>
      <c r="Q143" s="212">
        <v>6942</v>
      </c>
      <c r="R143" s="68" t="s">
        <v>809</v>
      </c>
      <c r="S143" s="320"/>
      <c r="T143" s="266"/>
    </row>
    <row r="144" spans="1:20" ht="63.75">
      <c r="A144" s="189" t="s">
        <v>503</v>
      </c>
      <c r="B144" s="68"/>
      <c r="C144" s="210" t="s">
        <v>541</v>
      </c>
      <c r="D144" s="211">
        <v>46043</v>
      </c>
      <c r="E144" s="189" t="s">
        <v>1030</v>
      </c>
      <c r="F144" s="189" t="s">
        <v>3</v>
      </c>
      <c r="G144" s="189">
        <v>2365366</v>
      </c>
      <c r="H144" s="68"/>
      <c r="I144" s="195" t="s">
        <v>1278</v>
      </c>
      <c r="J144" s="68"/>
      <c r="K144" s="68"/>
      <c r="L144" s="68"/>
      <c r="M144" s="68"/>
      <c r="N144" s="319"/>
      <c r="O144" s="319"/>
      <c r="P144" s="212">
        <v>0</v>
      </c>
      <c r="Q144" s="212">
        <v>717.3</v>
      </c>
      <c r="R144" s="68" t="s">
        <v>809</v>
      </c>
      <c r="S144" s="320"/>
      <c r="T144" s="266"/>
    </row>
    <row r="145" spans="1:20" ht="51">
      <c r="A145" s="189" t="s">
        <v>503</v>
      </c>
      <c r="B145" s="68"/>
      <c r="C145" s="210" t="s">
        <v>541</v>
      </c>
      <c r="D145" s="211">
        <v>46043</v>
      </c>
      <c r="E145" s="189" t="s">
        <v>1031</v>
      </c>
      <c r="F145" s="189" t="s">
        <v>3</v>
      </c>
      <c r="G145" s="189">
        <v>2365369</v>
      </c>
      <c r="H145" s="68"/>
      <c r="I145" s="195" t="s">
        <v>1279</v>
      </c>
      <c r="J145" s="68"/>
      <c r="K145" s="68"/>
      <c r="L145" s="68"/>
      <c r="M145" s="68"/>
      <c r="N145" s="319"/>
      <c r="O145" s="319"/>
      <c r="P145" s="212">
        <v>0</v>
      </c>
      <c r="Q145" s="212">
        <v>1954.92</v>
      </c>
      <c r="R145" s="68" t="s">
        <v>809</v>
      </c>
      <c r="S145" s="320"/>
      <c r="T145" s="266"/>
    </row>
    <row r="146" spans="1:20" ht="51">
      <c r="A146" s="189" t="s">
        <v>503</v>
      </c>
      <c r="B146" s="68"/>
      <c r="C146" s="210" t="s">
        <v>541</v>
      </c>
      <c r="D146" s="211">
        <v>46043</v>
      </c>
      <c r="E146" s="189" t="s">
        <v>1032</v>
      </c>
      <c r="F146" s="189" t="s">
        <v>3</v>
      </c>
      <c r="G146" s="189">
        <v>2365370</v>
      </c>
      <c r="H146" s="68"/>
      <c r="I146" s="195" t="s">
        <v>1280</v>
      </c>
      <c r="J146" s="68"/>
      <c r="K146" s="68"/>
      <c r="L146" s="68"/>
      <c r="M146" s="68"/>
      <c r="N146" s="319"/>
      <c r="O146" s="319"/>
      <c r="P146" s="212">
        <v>0</v>
      </c>
      <c r="Q146" s="212">
        <v>15928.11</v>
      </c>
      <c r="R146" s="68" t="s">
        <v>809</v>
      </c>
      <c r="S146" s="320"/>
      <c r="T146" s="266"/>
    </row>
    <row r="147" spans="1:20" ht="51">
      <c r="A147" s="189" t="s">
        <v>503</v>
      </c>
      <c r="B147" s="68"/>
      <c r="C147" s="210" t="s">
        <v>541</v>
      </c>
      <c r="D147" s="211">
        <v>46043</v>
      </c>
      <c r="E147" s="189" t="s">
        <v>1033</v>
      </c>
      <c r="F147" s="189" t="s">
        <v>3</v>
      </c>
      <c r="G147" s="189">
        <v>2365389</v>
      </c>
      <c r="H147" s="68"/>
      <c r="I147" s="195" t="s">
        <v>1281</v>
      </c>
      <c r="J147" s="68"/>
      <c r="K147" s="68"/>
      <c r="L147" s="68"/>
      <c r="M147" s="68"/>
      <c r="N147" s="319"/>
      <c r="O147" s="319"/>
      <c r="P147" s="212">
        <v>0</v>
      </c>
      <c r="Q147" s="212">
        <v>1249.68</v>
      </c>
      <c r="R147" s="68" t="s">
        <v>809</v>
      </c>
      <c r="S147" s="320"/>
      <c r="T147" s="266"/>
    </row>
    <row r="148" spans="1:20" ht="51">
      <c r="A148" s="189" t="s">
        <v>503</v>
      </c>
      <c r="B148" s="68"/>
      <c r="C148" s="210" t="s">
        <v>541</v>
      </c>
      <c r="D148" s="211">
        <v>46043</v>
      </c>
      <c r="E148" s="189" t="s">
        <v>1034</v>
      </c>
      <c r="F148" s="189" t="s">
        <v>3</v>
      </c>
      <c r="G148" s="189">
        <v>2365388</v>
      </c>
      <c r="H148" s="68"/>
      <c r="I148" s="195" t="s">
        <v>1282</v>
      </c>
      <c r="J148" s="68"/>
      <c r="K148" s="68"/>
      <c r="L148" s="68"/>
      <c r="M148" s="68"/>
      <c r="N148" s="319"/>
      <c r="O148" s="319"/>
      <c r="P148" s="212">
        <v>0</v>
      </c>
      <c r="Q148" s="212">
        <v>23.55</v>
      </c>
      <c r="R148" s="68" t="s">
        <v>809</v>
      </c>
      <c r="S148" s="320"/>
      <c r="T148" s="266"/>
    </row>
    <row r="149" spans="1:20" ht="51">
      <c r="A149" s="189" t="s">
        <v>503</v>
      </c>
      <c r="B149" s="68"/>
      <c r="C149" s="210" t="s">
        <v>541</v>
      </c>
      <c r="D149" s="211">
        <v>46043</v>
      </c>
      <c r="E149" s="189" t="s">
        <v>1035</v>
      </c>
      <c r="F149" s="189" t="s">
        <v>3</v>
      </c>
      <c r="G149" s="189">
        <v>2365411</v>
      </c>
      <c r="H149" s="68"/>
      <c r="I149" s="195" t="s">
        <v>1283</v>
      </c>
      <c r="J149" s="68"/>
      <c r="K149" s="68"/>
      <c r="L149" s="68"/>
      <c r="M149" s="68"/>
      <c r="N149" s="319"/>
      <c r="O149" s="319"/>
      <c r="P149" s="212">
        <v>0</v>
      </c>
      <c r="Q149" s="212">
        <v>6362</v>
      </c>
      <c r="R149" s="68" t="s">
        <v>809</v>
      </c>
      <c r="S149" s="320"/>
      <c r="T149" s="266"/>
    </row>
    <row r="150" spans="1:20" ht="51">
      <c r="A150" s="189" t="s">
        <v>503</v>
      </c>
      <c r="B150" s="68"/>
      <c r="C150" s="210" t="s">
        <v>541</v>
      </c>
      <c r="D150" s="211">
        <v>46043</v>
      </c>
      <c r="E150" s="189" t="s">
        <v>1036</v>
      </c>
      <c r="F150" s="189" t="s">
        <v>3</v>
      </c>
      <c r="G150" s="189">
        <v>2365433</v>
      </c>
      <c r="H150" s="68"/>
      <c r="I150" s="195" t="s">
        <v>1284</v>
      </c>
      <c r="J150" s="68"/>
      <c r="K150" s="68"/>
      <c r="L150" s="68"/>
      <c r="M150" s="68"/>
      <c r="N150" s="319"/>
      <c r="O150" s="319"/>
      <c r="P150" s="212">
        <v>0</v>
      </c>
      <c r="Q150" s="212">
        <v>1537.62</v>
      </c>
      <c r="R150" s="68" t="s">
        <v>809</v>
      </c>
      <c r="S150" s="320"/>
      <c r="T150" s="266"/>
    </row>
    <row r="151" spans="1:20" ht="76.5">
      <c r="A151" s="189">
        <v>670</v>
      </c>
      <c r="B151" s="68"/>
      <c r="C151" s="210" t="s">
        <v>155</v>
      </c>
      <c r="D151" s="211">
        <v>46043</v>
      </c>
      <c r="E151" s="189" t="s">
        <v>1037</v>
      </c>
      <c r="F151" s="189" t="s">
        <v>14</v>
      </c>
      <c r="G151" s="189">
        <v>3449070</v>
      </c>
      <c r="H151" s="68"/>
      <c r="I151" s="195" t="s">
        <v>1285</v>
      </c>
      <c r="J151" s="68"/>
      <c r="K151" s="68"/>
      <c r="L151" s="68"/>
      <c r="M151" s="68"/>
      <c r="N151" s="319"/>
      <c r="O151" s="319"/>
      <c r="P151" s="212">
        <v>80</v>
      </c>
      <c r="Q151" s="212">
        <v>0</v>
      </c>
      <c r="R151" s="68" t="s">
        <v>809</v>
      </c>
      <c r="S151" s="320"/>
      <c r="T151" s="266"/>
    </row>
    <row r="152" spans="1:20" ht="76.5">
      <c r="A152" s="189" t="s">
        <v>497</v>
      </c>
      <c r="B152" s="68"/>
      <c r="C152" s="210" t="s">
        <v>615</v>
      </c>
      <c r="D152" s="211">
        <v>46043</v>
      </c>
      <c r="E152" s="189" t="s">
        <v>1038</v>
      </c>
      <c r="F152" s="189" t="s">
        <v>6</v>
      </c>
      <c r="G152" s="189">
        <v>2362542</v>
      </c>
      <c r="H152" s="68"/>
      <c r="I152" s="195" t="s">
        <v>1286</v>
      </c>
      <c r="J152" s="68"/>
      <c r="K152" s="68"/>
      <c r="L152" s="68"/>
      <c r="M152" s="68"/>
      <c r="N152" s="319"/>
      <c r="O152" s="319"/>
      <c r="P152" s="212">
        <v>0</v>
      </c>
      <c r="Q152" s="212">
        <v>683329.52</v>
      </c>
      <c r="R152" s="68" t="s">
        <v>809</v>
      </c>
      <c r="S152" s="320"/>
      <c r="T152" s="266"/>
    </row>
    <row r="153" spans="1:20" ht="76.5">
      <c r="A153" s="189" t="s">
        <v>495</v>
      </c>
      <c r="B153" s="68"/>
      <c r="C153" s="210" t="s">
        <v>623</v>
      </c>
      <c r="D153" s="211">
        <v>46043</v>
      </c>
      <c r="E153" s="189" t="s">
        <v>1039</v>
      </c>
      <c r="F153" s="189" t="s">
        <v>10</v>
      </c>
      <c r="G153" s="189">
        <v>21040</v>
      </c>
      <c r="H153" s="68"/>
      <c r="I153" s="195" t="s">
        <v>1287</v>
      </c>
      <c r="J153" s="68"/>
      <c r="K153" s="68"/>
      <c r="L153" s="68"/>
      <c r="M153" s="68"/>
      <c r="N153" s="319"/>
      <c r="O153" s="319"/>
      <c r="P153" s="212">
        <v>167082.62</v>
      </c>
      <c r="Q153" s="212">
        <v>0</v>
      </c>
      <c r="R153" s="68" t="s">
        <v>809</v>
      </c>
      <c r="S153" s="320"/>
      <c r="T153" s="266"/>
    </row>
    <row r="154" spans="1:20" ht="51">
      <c r="A154" s="189" t="s">
        <v>503</v>
      </c>
      <c r="B154" s="68"/>
      <c r="C154" s="210" t="s">
        <v>541</v>
      </c>
      <c r="D154" s="211">
        <v>46044</v>
      </c>
      <c r="E154" s="189" t="s">
        <v>1040</v>
      </c>
      <c r="F154" s="189" t="s">
        <v>3</v>
      </c>
      <c r="G154" s="189">
        <v>2365756</v>
      </c>
      <c r="H154" s="68"/>
      <c r="I154" s="195" t="s">
        <v>1288</v>
      </c>
      <c r="J154" s="68"/>
      <c r="K154" s="68"/>
      <c r="L154" s="68"/>
      <c r="M154" s="68"/>
      <c r="N154" s="319"/>
      <c r="O154" s="319"/>
      <c r="P154" s="212">
        <v>0</v>
      </c>
      <c r="Q154" s="212">
        <v>1917.79</v>
      </c>
      <c r="R154" s="68" t="s">
        <v>809</v>
      </c>
      <c r="S154" s="320"/>
      <c r="T154" s="266"/>
    </row>
    <row r="155" spans="1:20" ht="51">
      <c r="A155" s="189" t="s">
        <v>503</v>
      </c>
      <c r="B155" s="68"/>
      <c r="C155" s="210" t="s">
        <v>541</v>
      </c>
      <c r="D155" s="211">
        <v>46044</v>
      </c>
      <c r="E155" s="189" t="s">
        <v>1041</v>
      </c>
      <c r="F155" s="189" t="s">
        <v>3</v>
      </c>
      <c r="G155" s="189">
        <v>2365758</v>
      </c>
      <c r="H155" s="68"/>
      <c r="I155" s="195" t="s">
        <v>1289</v>
      </c>
      <c r="J155" s="68"/>
      <c r="K155" s="68"/>
      <c r="L155" s="68"/>
      <c r="M155" s="68"/>
      <c r="N155" s="319"/>
      <c r="O155" s="319"/>
      <c r="P155" s="212">
        <v>0</v>
      </c>
      <c r="Q155" s="212">
        <v>1917.79</v>
      </c>
      <c r="R155" s="68" t="s">
        <v>809</v>
      </c>
      <c r="S155" s="320"/>
      <c r="T155" s="266"/>
    </row>
    <row r="156" spans="1:20" ht="51">
      <c r="A156" s="189" t="s">
        <v>503</v>
      </c>
      <c r="B156" s="68"/>
      <c r="C156" s="210" t="s">
        <v>541</v>
      </c>
      <c r="D156" s="211">
        <v>46044</v>
      </c>
      <c r="E156" s="189" t="s">
        <v>1042</v>
      </c>
      <c r="F156" s="189" t="s">
        <v>3</v>
      </c>
      <c r="G156" s="189">
        <v>2365809</v>
      </c>
      <c r="H156" s="68"/>
      <c r="I156" s="195" t="s">
        <v>1290</v>
      </c>
      <c r="J156" s="68"/>
      <c r="K156" s="68"/>
      <c r="L156" s="68"/>
      <c r="M156" s="68"/>
      <c r="N156" s="319"/>
      <c r="O156" s="319"/>
      <c r="P156" s="212">
        <v>0</v>
      </c>
      <c r="Q156" s="212">
        <v>3410</v>
      </c>
      <c r="R156" s="68" t="s">
        <v>809</v>
      </c>
      <c r="S156" s="320"/>
      <c r="T156" s="266"/>
    </row>
    <row r="157" spans="1:20" ht="76.5">
      <c r="A157" s="189">
        <v>374</v>
      </c>
      <c r="B157" s="68"/>
      <c r="C157" s="210" t="s">
        <v>558</v>
      </c>
      <c r="D157" s="211">
        <v>46044</v>
      </c>
      <c r="E157" s="189" t="s">
        <v>1043</v>
      </c>
      <c r="F157" s="189" t="s">
        <v>3</v>
      </c>
      <c r="G157" s="189">
        <v>2365811</v>
      </c>
      <c r="H157" s="68"/>
      <c r="I157" s="195" t="s">
        <v>1291</v>
      </c>
      <c r="J157" s="68"/>
      <c r="K157" s="68"/>
      <c r="L157" s="68"/>
      <c r="M157" s="68"/>
      <c r="N157" s="319"/>
      <c r="O157" s="319"/>
      <c r="P157" s="212">
        <v>0</v>
      </c>
      <c r="Q157" s="212">
        <v>4500</v>
      </c>
      <c r="R157" s="68" t="s">
        <v>809</v>
      </c>
      <c r="S157" s="320"/>
      <c r="T157" s="266"/>
    </row>
    <row r="158" spans="1:20" ht="51">
      <c r="A158" s="189">
        <v>86</v>
      </c>
      <c r="B158" s="68"/>
      <c r="C158" s="210" t="s">
        <v>47</v>
      </c>
      <c r="D158" s="211">
        <v>46044</v>
      </c>
      <c r="E158" s="189" t="s">
        <v>1044</v>
      </c>
      <c r="F158" s="189" t="s">
        <v>3</v>
      </c>
      <c r="G158" s="189">
        <v>2365818</v>
      </c>
      <c r="H158" s="68"/>
      <c r="I158" s="195" t="s">
        <v>1292</v>
      </c>
      <c r="J158" s="68"/>
      <c r="K158" s="68"/>
      <c r="L158" s="68"/>
      <c r="M158" s="68"/>
      <c r="N158" s="319"/>
      <c r="O158" s="319"/>
      <c r="P158" s="212">
        <v>0</v>
      </c>
      <c r="Q158" s="212">
        <v>3063</v>
      </c>
      <c r="R158" s="68" t="s">
        <v>809</v>
      </c>
      <c r="S158" s="320"/>
      <c r="T158" s="266"/>
    </row>
    <row r="159" spans="1:20" ht="51">
      <c r="A159" s="189">
        <v>86</v>
      </c>
      <c r="B159" s="68"/>
      <c r="C159" s="210" t="s">
        <v>47</v>
      </c>
      <c r="D159" s="211">
        <v>46044</v>
      </c>
      <c r="E159" s="189" t="s">
        <v>1045</v>
      </c>
      <c r="F159" s="189" t="s">
        <v>3</v>
      </c>
      <c r="G159" s="189">
        <v>2365821</v>
      </c>
      <c r="H159" s="68"/>
      <c r="I159" s="195" t="s">
        <v>1293</v>
      </c>
      <c r="J159" s="68"/>
      <c r="K159" s="68"/>
      <c r="L159" s="68"/>
      <c r="M159" s="68"/>
      <c r="N159" s="319"/>
      <c r="O159" s="319"/>
      <c r="P159" s="212">
        <v>0</v>
      </c>
      <c r="Q159" s="212">
        <v>3063</v>
      </c>
      <c r="R159" s="68" t="s">
        <v>809</v>
      </c>
      <c r="S159" s="320"/>
      <c r="T159" s="266"/>
    </row>
    <row r="160" spans="1:20" ht="51">
      <c r="A160" s="189">
        <v>86</v>
      </c>
      <c r="B160" s="68"/>
      <c r="C160" s="210" t="s">
        <v>47</v>
      </c>
      <c r="D160" s="211">
        <v>46044</v>
      </c>
      <c r="E160" s="189" t="s">
        <v>1046</v>
      </c>
      <c r="F160" s="189" t="s">
        <v>3</v>
      </c>
      <c r="G160" s="189">
        <v>2365822</v>
      </c>
      <c r="H160" s="68"/>
      <c r="I160" s="195" t="s">
        <v>1294</v>
      </c>
      <c r="J160" s="68"/>
      <c r="K160" s="68"/>
      <c r="L160" s="68"/>
      <c r="M160" s="68"/>
      <c r="N160" s="319"/>
      <c r="O160" s="319"/>
      <c r="P160" s="212">
        <v>0</v>
      </c>
      <c r="Q160" s="212">
        <v>21441</v>
      </c>
      <c r="R160" s="68" t="s">
        <v>809</v>
      </c>
      <c r="S160" s="320"/>
      <c r="T160" s="266"/>
    </row>
    <row r="161" spans="1:20" ht="51">
      <c r="A161" s="189">
        <v>86</v>
      </c>
      <c r="B161" s="68"/>
      <c r="C161" s="210" t="s">
        <v>47</v>
      </c>
      <c r="D161" s="211">
        <v>46044</v>
      </c>
      <c r="E161" s="189" t="s">
        <v>1047</v>
      </c>
      <c r="F161" s="189" t="s">
        <v>3</v>
      </c>
      <c r="G161" s="189">
        <v>2365823</v>
      </c>
      <c r="H161" s="68"/>
      <c r="I161" s="195" t="s">
        <v>1295</v>
      </c>
      <c r="J161" s="68"/>
      <c r="K161" s="68"/>
      <c r="L161" s="68"/>
      <c r="M161" s="68"/>
      <c r="N161" s="319"/>
      <c r="O161" s="319"/>
      <c r="P161" s="212">
        <v>0</v>
      </c>
      <c r="Q161" s="212">
        <v>18378</v>
      </c>
      <c r="R161" s="68" t="s">
        <v>809</v>
      </c>
      <c r="S161" s="320"/>
      <c r="T161" s="266"/>
    </row>
    <row r="162" spans="1:20" ht="51">
      <c r="A162" s="189">
        <v>86</v>
      </c>
      <c r="B162" s="68"/>
      <c r="C162" s="210" t="s">
        <v>47</v>
      </c>
      <c r="D162" s="211">
        <v>46044</v>
      </c>
      <c r="E162" s="189" t="s">
        <v>1048</v>
      </c>
      <c r="F162" s="189" t="s">
        <v>3</v>
      </c>
      <c r="G162" s="189">
        <v>2365824</v>
      </c>
      <c r="H162" s="68"/>
      <c r="I162" s="195" t="s">
        <v>1296</v>
      </c>
      <c r="J162" s="68"/>
      <c r="K162" s="68"/>
      <c r="L162" s="68"/>
      <c r="M162" s="68"/>
      <c r="N162" s="319"/>
      <c r="O162" s="319"/>
      <c r="P162" s="212">
        <v>0</v>
      </c>
      <c r="Q162" s="212">
        <v>9189</v>
      </c>
      <c r="R162" s="68" t="s">
        <v>809</v>
      </c>
      <c r="S162" s="320"/>
      <c r="T162" s="266"/>
    </row>
    <row r="163" spans="1:20" ht="51">
      <c r="A163" s="189">
        <v>86</v>
      </c>
      <c r="B163" s="68"/>
      <c r="C163" s="210" t="s">
        <v>47</v>
      </c>
      <c r="D163" s="211">
        <v>46044</v>
      </c>
      <c r="E163" s="189" t="s">
        <v>1049</v>
      </c>
      <c r="F163" s="189" t="s">
        <v>3</v>
      </c>
      <c r="G163" s="189">
        <v>2365825</v>
      </c>
      <c r="H163" s="68"/>
      <c r="I163" s="195" t="s">
        <v>1297</v>
      </c>
      <c r="J163" s="68"/>
      <c r="K163" s="68"/>
      <c r="L163" s="68"/>
      <c r="M163" s="68"/>
      <c r="N163" s="319"/>
      <c r="O163" s="319"/>
      <c r="P163" s="212">
        <v>0</v>
      </c>
      <c r="Q163" s="212">
        <v>18378</v>
      </c>
      <c r="R163" s="68" t="s">
        <v>809</v>
      </c>
      <c r="S163" s="320"/>
      <c r="T163" s="266"/>
    </row>
    <row r="164" spans="1:20" ht="51">
      <c r="A164" s="189">
        <v>86</v>
      </c>
      <c r="B164" s="68"/>
      <c r="C164" s="210" t="s">
        <v>47</v>
      </c>
      <c r="D164" s="211">
        <v>46044</v>
      </c>
      <c r="E164" s="189" t="s">
        <v>1050</v>
      </c>
      <c r="F164" s="189" t="s">
        <v>3</v>
      </c>
      <c r="G164" s="189">
        <v>2365827</v>
      </c>
      <c r="H164" s="68"/>
      <c r="I164" s="195" t="s">
        <v>1298</v>
      </c>
      <c r="J164" s="68"/>
      <c r="K164" s="68"/>
      <c r="L164" s="68"/>
      <c r="M164" s="68"/>
      <c r="N164" s="319"/>
      <c r="O164" s="319"/>
      <c r="P164" s="212">
        <v>0</v>
      </c>
      <c r="Q164" s="212">
        <v>49008</v>
      </c>
      <c r="R164" s="68" t="s">
        <v>809</v>
      </c>
      <c r="S164" s="320"/>
      <c r="T164" s="266"/>
    </row>
    <row r="165" spans="1:20" ht="51">
      <c r="A165" s="189" t="s">
        <v>494</v>
      </c>
      <c r="B165" s="68"/>
      <c r="C165" s="210" t="s">
        <v>542</v>
      </c>
      <c r="D165" s="211">
        <v>46044</v>
      </c>
      <c r="E165" s="189" t="s">
        <v>1051</v>
      </c>
      <c r="F165" s="189" t="s">
        <v>3</v>
      </c>
      <c r="G165" s="189">
        <v>2365683</v>
      </c>
      <c r="H165" s="68"/>
      <c r="I165" s="195" t="s">
        <v>1299</v>
      </c>
      <c r="J165" s="68"/>
      <c r="K165" s="68"/>
      <c r="L165" s="68"/>
      <c r="M165" s="68"/>
      <c r="N165" s="319"/>
      <c r="O165" s="319"/>
      <c r="P165" s="212">
        <v>0</v>
      </c>
      <c r="Q165" s="212">
        <v>1237.3399999999999</v>
      </c>
      <c r="R165" s="68" t="s">
        <v>809</v>
      </c>
      <c r="S165" s="320"/>
      <c r="T165" s="266"/>
    </row>
    <row r="166" spans="1:20" ht="51">
      <c r="A166" s="189" t="s">
        <v>494</v>
      </c>
      <c r="B166" s="68"/>
      <c r="C166" s="210" t="s">
        <v>542</v>
      </c>
      <c r="D166" s="211">
        <v>46044</v>
      </c>
      <c r="E166" s="189" t="s">
        <v>1052</v>
      </c>
      <c r="F166" s="189" t="s">
        <v>3</v>
      </c>
      <c r="G166" s="189">
        <v>2365684</v>
      </c>
      <c r="H166" s="68"/>
      <c r="I166" s="195" t="s">
        <v>1300</v>
      </c>
      <c r="J166" s="68"/>
      <c r="K166" s="68"/>
      <c r="L166" s="68"/>
      <c r="M166" s="68"/>
      <c r="N166" s="319"/>
      <c r="O166" s="319"/>
      <c r="P166" s="212">
        <v>0</v>
      </c>
      <c r="Q166" s="212">
        <v>144.09</v>
      </c>
      <c r="R166" s="68" t="s">
        <v>809</v>
      </c>
      <c r="S166" s="320"/>
      <c r="T166" s="266"/>
    </row>
    <row r="167" spans="1:20" ht="51">
      <c r="A167" s="189" t="s">
        <v>494</v>
      </c>
      <c r="B167" s="68"/>
      <c r="C167" s="210" t="s">
        <v>542</v>
      </c>
      <c r="D167" s="211">
        <v>46044</v>
      </c>
      <c r="E167" s="189" t="s">
        <v>1053</v>
      </c>
      <c r="F167" s="189" t="s">
        <v>3</v>
      </c>
      <c r="G167" s="189">
        <v>2365685</v>
      </c>
      <c r="H167" s="68"/>
      <c r="I167" s="195" t="s">
        <v>1301</v>
      </c>
      <c r="J167" s="68"/>
      <c r="K167" s="68"/>
      <c r="L167" s="68"/>
      <c r="M167" s="68"/>
      <c r="N167" s="319"/>
      <c r="O167" s="319"/>
      <c r="P167" s="212">
        <v>0</v>
      </c>
      <c r="Q167" s="212">
        <v>1490.24</v>
      </c>
      <c r="R167" s="68" t="s">
        <v>809</v>
      </c>
      <c r="S167" s="320"/>
      <c r="T167" s="266"/>
    </row>
    <row r="168" spans="1:20" ht="51">
      <c r="A168" s="189" t="s">
        <v>494</v>
      </c>
      <c r="B168" s="68"/>
      <c r="C168" s="210" t="s">
        <v>542</v>
      </c>
      <c r="D168" s="211">
        <v>46044</v>
      </c>
      <c r="E168" s="189" t="s">
        <v>1054</v>
      </c>
      <c r="F168" s="189" t="s">
        <v>3</v>
      </c>
      <c r="G168" s="189">
        <v>2365686</v>
      </c>
      <c r="H168" s="68"/>
      <c r="I168" s="195" t="s">
        <v>1302</v>
      </c>
      <c r="J168" s="68"/>
      <c r="K168" s="68"/>
      <c r="L168" s="68"/>
      <c r="M168" s="68"/>
      <c r="N168" s="319"/>
      <c r="O168" s="319"/>
      <c r="P168" s="212">
        <v>0</v>
      </c>
      <c r="Q168" s="212">
        <v>4322.7</v>
      </c>
      <c r="R168" s="68" t="s">
        <v>809</v>
      </c>
      <c r="S168" s="320"/>
      <c r="T168" s="266"/>
    </row>
    <row r="169" spans="1:20" ht="51">
      <c r="A169" s="189" t="s">
        <v>494</v>
      </c>
      <c r="B169" s="68"/>
      <c r="C169" s="210" t="s">
        <v>542</v>
      </c>
      <c r="D169" s="211">
        <v>46044</v>
      </c>
      <c r="E169" s="189" t="s">
        <v>1055</v>
      </c>
      <c r="F169" s="189" t="s">
        <v>3</v>
      </c>
      <c r="G169" s="189">
        <v>2365687</v>
      </c>
      <c r="H169" s="68"/>
      <c r="I169" s="195" t="s">
        <v>1303</v>
      </c>
      <c r="J169" s="68"/>
      <c r="K169" s="68"/>
      <c r="L169" s="68"/>
      <c r="M169" s="68"/>
      <c r="N169" s="319"/>
      <c r="O169" s="319"/>
      <c r="P169" s="212">
        <v>0</v>
      </c>
      <c r="Q169" s="212">
        <v>186.28</v>
      </c>
      <c r="R169" s="68" t="s">
        <v>809</v>
      </c>
      <c r="S169" s="320"/>
      <c r="T169" s="266"/>
    </row>
    <row r="170" spans="1:20" ht="51">
      <c r="A170" s="189" t="s">
        <v>494</v>
      </c>
      <c r="B170" s="68"/>
      <c r="C170" s="210" t="s">
        <v>542</v>
      </c>
      <c r="D170" s="211">
        <v>46044</v>
      </c>
      <c r="E170" s="189" t="s">
        <v>1056</v>
      </c>
      <c r="F170" s="189" t="s">
        <v>3</v>
      </c>
      <c r="G170" s="189">
        <v>2365688</v>
      </c>
      <c r="H170" s="68"/>
      <c r="I170" s="195" t="s">
        <v>1304</v>
      </c>
      <c r="J170" s="68"/>
      <c r="K170" s="68"/>
      <c r="L170" s="68"/>
      <c r="M170" s="68"/>
      <c r="N170" s="319"/>
      <c r="O170" s="319"/>
      <c r="P170" s="212">
        <v>0</v>
      </c>
      <c r="Q170" s="212">
        <v>2678.13</v>
      </c>
      <c r="R170" s="68" t="s">
        <v>809</v>
      </c>
      <c r="S170" s="320"/>
      <c r="T170" s="266"/>
    </row>
    <row r="171" spans="1:20" ht="51">
      <c r="A171" s="189" t="s">
        <v>494</v>
      </c>
      <c r="B171" s="68"/>
      <c r="C171" s="210" t="s">
        <v>542</v>
      </c>
      <c r="D171" s="211">
        <v>46044</v>
      </c>
      <c r="E171" s="189" t="s">
        <v>1057</v>
      </c>
      <c r="F171" s="189" t="s">
        <v>3</v>
      </c>
      <c r="G171" s="189">
        <v>2365690</v>
      </c>
      <c r="H171" s="68"/>
      <c r="I171" s="195" t="s">
        <v>1305</v>
      </c>
      <c r="J171" s="68"/>
      <c r="K171" s="68"/>
      <c r="L171" s="68"/>
      <c r="M171" s="68"/>
      <c r="N171" s="319"/>
      <c r="O171" s="319"/>
      <c r="P171" s="212">
        <v>0</v>
      </c>
      <c r="Q171" s="212">
        <v>4407.8500000000004</v>
      </c>
      <c r="R171" s="68" t="s">
        <v>809</v>
      </c>
      <c r="S171" s="320"/>
      <c r="T171" s="266"/>
    </row>
    <row r="172" spans="1:20" ht="51">
      <c r="A172" s="189" t="s">
        <v>494</v>
      </c>
      <c r="B172" s="68"/>
      <c r="C172" s="210" t="s">
        <v>542</v>
      </c>
      <c r="D172" s="211">
        <v>46044</v>
      </c>
      <c r="E172" s="189" t="s">
        <v>1058</v>
      </c>
      <c r="F172" s="189" t="s">
        <v>3</v>
      </c>
      <c r="G172" s="189">
        <v>2365691</v>
      </c>
      <c r="H172" s="68"/>
      <c r="I172" s="195" t="s">
        <v>1306</v>
      </c>
      <c r="J172" s="68"/>
      <c r="K172" s="68"/>
      <c r="L172" s="68"/>
      <c r="M172" s="68"/>
      <c r="N172" s="319"/>
      <c r="O172" s="319"/>
      <c r="P172" s="212">
        <v>0</v>
      </c>
      <c r="Q172" s="212">
        <v>17441.87</v>
      </c>
      <c r="R172" s="68" t="s">
        <v>809</v>
      </c>
      <c r="S172" s="320"/>
      <c r="T172" s="266"/>
    </row>
    <row r="173" spans="1:20" ht="51">
      <c r="A173" s="189" t="s">
        <v>494</v>
      </c>
      <c r="B173" s="68"/>
      <c r="C173" s="210" t="s">
        <v>542</v>
      </c>
      <c r="D173" s="211">
        <v>46044</v>
      </c>
      <c r="E173" s="189" t="s">
        <v>1059</v>
      </c>
      <c r="F173" s="189" t="s">
        <v>3</v>
      </c>
      <c r="G173" s="189">
        <v>2365692</v>
      </c>
      <c r="H173" s="68"/>
      <c r="I173" s="195" t="s">
        <v>1307</v>
      </c>
      <c r="J173" s="68"/>
      <c r="K173" s="68"/>
      <c r="L173" s="68"/>
      <c r="M173" s="68"/>
      <c r="N173" s="319"/>
      <c r="O173" s="319"/>
      <c r="P173" s="212">
        <v>0</v>
      </c>
      <c r="Q173" s="212">
        <v>126162.9</v>
      </c>
      <c r="R173" s="68" t="s">
        <v>809</v>
      </c>
      <c r="S173" s="320"/>
      <c r="T173" s="266"/>
    </row>
    <row r="174" spans="1:20" ht="51">
      <c r="A174" s="189" t="s">
        <v>494</v>
      </c>
      <c r="B174" s="68"/>
      <c r="C174" s="210" t="s">
        <v>542</v>
      </c>
      <c r="D174" s="211">
        <v>46044</v>
      </c>
      <c r="E174" s="189" t="s">
        <v>1060</v>
      </c>
      <c r="F174" s="189" t="s">
        <v>3</v>
      </c>
      <c r="G174" s="189">
        <v>2365695</v>
      </c>
      <c r="H174" s="68"/>
      <c r="I174" s="195" t="s">
        <v>1308</v>
      </c>
      <c r="J174" s="68"/>
      <c r="K174" s="68"/>
      <c r="L174" s="68"/>
      <c r="M174" s="68"/>
      <c r="N174" s="319"/>
      <c r="O174" s="319"/>
      <c r="P174" s="212">
        <v>0</v>
      </c>
      <c r="Q174" s="212">
        <v>17871.34</v>
      </c>
      <c r="R174" s="68" t="s">
        <v>809</v>
      </c>
      <c r="S174" s="320"/>
      <c r="T174" s="266"/>
    </row>
    <row r="175" spans="1:20" ht="51">
      <c r="A175" s="189" t="s">
        <v>494</v>
      </c>
      <c r="B175" s="68"/>
      <c r="C175" s="210" t="s">
        <v>542</v>
      </c>
      <c r="D175" s="211">
        <v>46044</v>
      </c>
      <c r="E175" s="189" t="s">
        <v>1061</v>
      </c>
      <c r="F175" s="189" t="s">
        <v>3</v>
      </c>
      <c r="G175" s="189">
        <v>2365696</v>
      </c>
      <c r="H175" s="68"/>
      <c r="I175" s="195" t="s">
        <v>1309</v>
      </c>
      <c r="J175" s="68"/>
      <c r="K175" s="68"/>
      <c r="L175" s="68"/>
      <c r="M175" s="68"/>
      <c r="N175" s="319"/>
      <c r="O175" s="319"/>
      <c r="P175" s="212">
        <v>0</v>
      </c>
      <c r="Q175" s="212">
        <v>76820.62</v>
      </c>
      <c r="R175" s="68" t="s">
        <v>809</v>
      </c>
      <c r="S175" s="320"/>
      <c r="T175" s="266"/>
    </row>
    <row r="176" spans="1:20" ht="51">
      <c r="A176" s="189" t="s">
        <v>494</v>
      </c>
      <c r="B176" s="68"/>
      <c r="C176" s="210" t="s">
        <v>542</v>
      </c>
      <c r="D176" s="211">
        <v>46044</v>
      </c>
      <c r="E176" s="189" t="s">
        <v>1062</v>
      </c>
      <c r="F176" s="189" t="s">
        <v>3</v>
      </c>
      <c r="G176" s="189">
        <v>2365697</v>
      </c>
      <c r="H176" s="68"/>
      <c r="I176" s="195" t="s">
        <v>1310</v>
      </c>
      <c r="J176" s="68"/>
      <c r="K176" s="68"/>
      <c r="L176" s="68"/>
      <c r="M176" s="68"/>
      <c r="N176" s="319"/>
      <c r="O176" s="319"/>
      <c r="P176" s="212">
        <v>0</v>
      </c>
      <c r="Q176" s="212">
        <v>5508.9</v>
      </c>
      <c r="R176" s="68" t="s">
        <v>809</v>
      </c>
      <c r="S176" s="320"/>
      <c r="T176" s="266"/>
    </row>
    <row r="177" spans="1:20" ht="51">
      <c r="A177" s="189" t="s">
        <v>494</v>
      </c>
      <c r="B177" s="68"/>
      <c r="C177" s="210" t="s">
        <v>542</v>
      </c>
      <c r="D177" s="211">
        <v>46044</v>
      </c>
      <c r="E177" s="189" t="s">
        <v>1063</v>
      </c>
      <c r="F177" s="189" t="s">
        <v>3</v>
      </c>
      <c r="G177" s="189">
        <v>2365698</v>
      </c>
      <c r="H177" s="68"/>
      <c r="I177" s="195" t="s">
        <v>1311</v>
      </c>
      <c r="J177" s="68"/>
      <c r="K177" s="68"/>
      <c r="L177" s="68"/>
      <c r="M177" s="68"/>
      <c r="N177" s="319"/>
      <c r="O177" s="319"/>
      <c r="P177" s="212">
        <v>0</v>
      </c>
      <c r="Q177" s="212">
        <v>4606.1099999999997</v>
      </c>
      <c r="R177" s="68" t="s">
        <v>809</v>
      </c>
      <c r="S177" s="320"/>
      <c r="T177" s="266"/>
    </row>
    <row r="178" spans="1:20" ht="51">
      <c r="A178" s="189" t="s">
        <v>494</v>
      </c>
      <c r="B178" s="68"/>
      <c r="C178" s="210" t="s">
        <v>542</v>
      </c>
      <c r="D178" s="211">
        <v>46044</v>
      </c>
      <c r="E178" s="189" t="s">
        <v>1064</v>
      </c>
      <c r="F178" s="189" t="s">
        <v>3</v>
      </c>
      <c r="G178" s="189">
        <v>2365699</v>
      </c>
      <c r="H178" s="68"/>
      <c r="I178" s="195" t="s">
        <v>1312</v>
      </c>
      <c r="J178" s="68"/>
      <c r="K178" s="68"/>
      <c r="L178" s="68"/>
      <c r="M178" s="68"/>
      <c r="N178" s="319"/>
      <c r="O178" s="319"/>
      <c r="P178" s="212">
        <v>0</v>
      </c>
      <c r="Q178" s="212">
        <v>1229.5999999999999</v>
      </c>
      <c r="R178" s="68" t="s">
        <v>809</v>
      </c>
      <c r="S178" s="320"/>
      <c r="T178" s="266"/>
    </row>
    <row r="179" spans="1:20" ht="51">
      <c r="A179" s="189" t="s">
        <v>494</v>
      </c>
      <c r="B179" s="68"/>
      <c r="C179" s="210" t="s">
        <v>542</v>
      </c>
      <c r="D179" s="211">
        <v>46044</v>
      </c>
      <c r="E179" s="189" t="s">
        <v>1065</v>
      </c>
      <c r="F179" s="189" t="s">
        <v>3</v>
      </c>
      <c r="G179" s="189">
        <v>2365700</v>
      </c>
      <c r="H179" s="68"/>
      <c r="I179" s="195" t="s">
        <v>1313</v>
      </c>
      <c r="J179" s="68"/>
      <c r="K179" s="68"/>
      <c r="L179" s="68"/>
      <c r="M179" s="68"/>
      <c r="N179" s="319"/>
      <c r="O179" s="319"/>
      <c r="P179" s="212">
        <v>0</v>
      </c>
      <c r="Q179" s="212">
        <v>49770</v>
      </c>
      <c r="R179" s="68" t="s">
        <v>809</v>
      </c>
      <c r="S179" s="320"/>
      <c r="T179" s="266"/>
    </row>
    <row r="180" spans="1:20" ht="51">
      <c r="A180" s="189" t="s">
        <v>494</v>
      </c>
      <c r="B180" s="68"/>
      <c r="C180" s="210" t="s">
        <v>542</v>
      </c>
      <c r="D180" s="211">
        <v>46044</v>
      </c>
      <c r="E180" s="189" t="s">
        <v>1066</v>
      </c>
      <c r="F180" s="189" t="s">
        <v>3</v>
      </c>
      <c r="G180" s="189">
        <v>2365701</v>
      </c>
      <c r="H180" s="68"/>
      <c r="I180" s="195" t="s">
        <v>1314</v>
      </c>
      <c r="J180" s="68"/>
      <c r="K180" s="68"/>
      <c r="L180" s="68"/>
      <c r="M180" s="68"/>
      <c r="N180" s="319"/>
      <c r="O180" s="319"/>
      <c r="P180" s="212">
        <v>0</v>
      </c>
      <c r="Q180" s="212">
        <v>12335.91</v>
      </c>
      <c r="R180" s="68" t="s">
        <v>809</v>
      </c>
      <c r="S180" s="320"/>
      <c r="T180" s="266"/>
    </row>
    <row r="181" spans="1:20" ht="51">
      <c r="A181" s="189" t="s">
        <v>494</v>
      </c>
      <c r="B181" s="68"/>
      <c r="C181" s="210" t="s">
        <v>542</v>
      </c>
      <c r="D181" s="211">
        <v>46044</v>
      </c>
      <c r="E181" s="189" t="s">
        <v>1067</v>
      </c>
      <c r="F181" s="189" t="s">
        <v>3</v>
      </c>
      <c r="G181" s="189">
        <v>2365702</v>
      </c>
      <c r="H181" s="68"/>
      <c r="I181" s="195" t="s">
        <v>1315</v>
      </c>
      <c r="J181" s="68"/>
      <c r="K181" s="68"/>
      <c r="L181" s="68"/>
      <c r="M181" s="68"/>
      <c r="N181" s="319"/>
      <c r="O181" s="319"/>
      <c r="P181" s="212">
        <v>0</v>
      </c>
      <c r="Q181" s="212">
        <v>13828.11</v>
      </c>
      <c r="R181" s="68" t="s">
        <v>809</v>
      </c>
      <c r="S181" s="320"/>
      <c r="T181" s="266"/>
    </row>
    <row r="182" spans="1:20" ht="51">
      <c r="A182" s="189" t="s">
        <v>494</v>
      </c>
      <c r="B182" s="68"/>
      <c r="C182" s="210" t="s">
        <v>542</v>
      </c>
      <c r="D182" s="211">
        <v>46044</v>
      </c>
      <c r="E182" s="189" t="s">
        <v>1068</v>
      </c>
      <c r="F182" s="189" t="s">
        <v>3</v>
      </c>
      <c r="G182" s="189">
        <v>2365704</v>
      </c>
      <c r="H182" s="68"/>
      <c r="I182" s="195" t="s">
        <v>1316</v>
      </c>
      <c r="J182" s="68"/>
      <c r="K182" s="68"/>
      <c r="L182" s="68"/>
      <c r="M182" s="68"/>
      <c r="N182" s="319"/>
      <c r="O182" s="319"/>
      <c r="P182" s="212">
        <v>0</v>
      </c>
      <c r="Q182" s="212">
        <v>18200.63</v>
      </c>
      <c r="R182" s="68" t="s">
        <v>809</v>
      </c>
      <c r="S182" s="320"/>
      <c r="T182" s="266"/>
    </row>
    <row r="183" spans="1:20" ht="51">
      <c r="A183" s="189" t="s">
        <v>494</v>
      </c>
      <c r="B183" s="68"/>
      <c r="C183" s="210" t="s">
        <v>542</v>
      </c>
      <c r="D183" s="211">
        <v>46044</v>
      </c>
      <c r="E183" s="189" t="s">
        <v>1069</v>
      </c>
      <c r="F183" s="189" t="s">
        <v>3</v>
      </c>
      <c r="G183" s="189">
        <v>2365705</v>
      </c>
      <c r="H183" s="68"/>
      <c r="I183" s="195" t="s">
        <v>1317</v>
      </c>
      <c r="J183" s="68"/>
      <c r="K183" s="68"/>
      <c r="L183" s="68"/>
      <c r="M183" s="68"/>
      <c r="N183" s="319"/>
      <c r="O183" s="319"/>
      <c r="P183" s="212">
        <v>0</v>
      </c>
      <c r="Q183" s="212">
        <v>7942.8</v>
      </c>
      <c r="R183" s="68" t="s">
        <v>809</v>
      </c>
      <c r="S183" s="320"/>
      <c r="T183" s="266"/>
    </row>
    <row r="184" spans="1:20" ht="51">
      <c r="A184" s="189" t="s">
        <v>494</v>
      </c>
      <c r="B184" s="68"/>
      <c r="C184" s="210" t="s">
        <v>542</v>
      </c>
      <c r="D184" s="211">
        <v>46044</v>
      </c>
      <c r="E184" s="189" t="s">
        <v>1070</v>
      </c>
      <c r="F184" s="189" t="s">
        <v>3</v>
      </c>
      <c r="G184" s="189">
        <v>2365707</v>
      </c>
      <c r="H184" s="68"/>
      <c r="I184" s="195" t="s">
        <v>1318</v>
      </c>
      <c r="J184" s="68"/>
      <c r="K184" s="68"/>
      <c r="L184" s="68"/>
      <c r="M184" s="68"/>
      <c r="N184" s="319"/>
      <c r="O184" s="319"/>
      <c r="P184" s="212">
        <v>0</v>
      </c>
      <c r="Q184" s="212">
        <v>6636</v>
      </c>
      <c r="R184" s="68" t="s">
        <v>809</v>
      </c>
      <c r="S184" s="320"/>
      <c r="T184" s="266"/>
    </row>
    <row r="185" spans="1:20" ht="51">
      <c r="A185" s="189" t="s">
        <v>494</v>
      </c>
      <c r="B185" s="68"/>
      <c r="C185" s="210" t="s">
        <v>542</v>
      </c>
      <c r="D185" s="211">
        <v>46044</v>
      </c>
      <c r="E185" s="189" t="s">
        <v>1071</v>
      </c>
      <c r="F185" s="189" t="s">
        <v>3</v>
      </c>
      <c r="G185" s="189">
        <v>2365708</v>
      </c>
      <c r="H185" s="68"/>
      <c r="I185" s="195" t="s">
        <v>1319</v>
      </c>
      <c r="J185" s="68"/>
      <c r="K185" s="68"/>
      <c r="L185" s="68"/>
      <c r="M185" s="68"/>
      <c r="N185" s="319"/>
      <c r="O185" s="319"/>
      <c r="P185" s="212">
        <v>0</v>
      </c>
      <c r="Q185" s="212">
        <v>2916.82</v>
      </c>
      <c r="R185" s="68" t="s">
        <v>809</v>
      </c>
      <c r="S185" s="320"/>
      <c r="T185" s="266"/>
    </row>
    <row r="186" spans="1:20" ht="51">
      <c r="A186" s="189" t="s">
        <v>494</v>
      </c>
      <c r="B186" s="68"/>
      <c r="C186" s="210" t="s">
        <v>542</v>
      </c>
      <c r="D186" s="211">
        <v>46044</v>
      </c>
      <c r="E186" s="189" t="s">
        <v>1072</v>
      </c>
      <c r="F186" s="189" t="s">
        <v>3</v>
      </c>
      <c r="G186" s="189">
        <v>2365709</v>
      </c>
      <c r="H186" s="68"/>
      <c r="I186" s="195" t="s">
        <v>1320</v>
      </c>
      <c r="J186" s="68"/>
      <c r="K186" s="68"/>
      <c r="L186" s="68"/>
      <c r="M186" s="68"/>
      <c r="N186" s="319"/>
      <c r="O186" s="319"/>
      <c r="P186" s="212">
        <v>0</v>
      </c>
      <c r="Q186" s="212">
        <v>730.1</v>
      </c>
      <c r="R186" s="68" t="s">
        <v>809</v>
      </c>
      <c r="S186" s="320"/>
      <c r="T186" s="266"/>
    </row>
    <row r="187" spans="1:20" ht="51">
      <c r="A187" s="189" t="s">
        <v>494</v>
      </c>
      <c r="B187" s="68"/>
      <c r="C187" s="210" t="s">
        <v>542</v>
      </c>
      <c r="D187" s="211">
        <v>46044</v>
      </c>
      <c r="E187" s="189" t="s">
        <v>1073</v>
      </c>
      <c r="F187" s="189" t="s">
        <v>3</v>
      </c>
      <c r="G187" s="189">
        <v>2365710</v>
      </c>
      <c r="H187" s="68"/>
      <c r="I187" s="195" t="s">
        <v>1321</v>
      </c>
      <c r="J187" s="68"/>
      <c r="K187" s="68"/>
      <c r="L187" s="68"/>
      <c r="M187" s="68"/>
      <c r="N187" s="319"/>
      <c r="O187" s="319"/>
      <c r="P187" s="212">
        <v>0</v>
      </c>
      <c r="Q187" s="212">
        <v>10392.76</v>
      </c>
      <c r="R187" s="68" t="s">
        <v>809</v>
      </c>
      <c r="S187" s="320"/>
      <c r="T187" s="266"/>
    </row>
    <row r="188" spans="1:20" ht="51">
      <c r="A188" s="189" t="s">
        <v>494</v>
      </c>
      <c r="B188" s="68"/>
      <c r="C188" s="210" t="s">
        <v>542</v>
      </c>
      <c r="D188" s="211">
        <v>46044</v>
      </c>
      <c r="E188" s="189" t="s">
        <v>1074</v>
      </c>
      <c r="F188" s="189" t="s">
        <v>3</v>
      </c>
      <c r="G188" s="189">
        <v>2365715</v>
      </c>
      <c r="H188" s="68"/>
      <c r="I188" s="195" t="s">
        <v>1322</v>
      </c>
      <c r="J188" s="68"/>
      <c r="K188" s="68"/>
      <c r="L188" s="68"/>
      <c r="M188" s="68"/>
      <c r="N188" s="319"/>
      <c r="O188" s="319"/>
      <c r="P188" s="212">
        <v>0</v>
      </c>
      <c r="Q188" s="212">
        <v>41683.49</v>
      </c>
      <c r="R188" s="68" t="s">
        <v>809</v>
      </c>
      <c r="S188" s="320"/>
      <c r="T188" s="266"/>
    </row>
    <row r="189" spans="1:20" ht="51">
      <c r="A189" s="189" t="s">
        <v>494</v>
      </c>
      <c r="B189" s="68"/>
      <c r="C189" s="210" t="s">
        <v>542</v>
      </c>
      <c r="D189" s="211">
        <v>46044</v>
      </c>
      <c r="E189" s="189" t="s">
        <v>1075</v>
      </c>
      <c r="F189" s="189" t="s">
        <v>3</v>
      </c>
      <c r="G189" s="189">
        <v>2365711</v>
      </c>
      <c r="H189" s="68"/>
      <c r="I189" s="195" t="s">
        <v>1323</v>
      </c>
      <c r="J189" s="68"/>
      <c r="K189" s="68"/>
      <c r="L189" s="68"/>
      <c r="M189" s="68"/>
      <c r="N189" s="319"/>
      <c r="O189" s="319"/>
      <c r="P189" s="212">
        <v>0</v>
      </c>
      <c r="Q189" s="212">
        <v>101.61</v>
      </c>
      <c r="R189" s="68" t="s">
        <v>809</v>
      </c>
      <c r="S189" s="320"/>
      <c r="T189" s="266"/>
    </row>
    <row r="190" spans="1:20" ht="51">
      <c r="A190" s="189" t="s">
        <v>494</v>
      </c>
      <c r="B190" s="68"/>
      <c r="C190" s="210" t="s">
        <v>542</v>
      </c>
      <c r="D190" s="211">
        <v>46044</v>
      </c>
      <c r="E190" s="189" t="s">
        <v>1076</v>
      </c>
      <c r="F190" s="189" t="s">
        <v>3</v>
      </c>
      <c r="G190" s="189">
        <v>2365713</v>
      </c>
      <c r="H190" s="68"/>
      <c r="I190" s="195" t="s">
        <v>1324</v>
      </c>
      <c r="J190" s="68"/>
      <c r="K190" s="68"/>
      <c r="L190" s="68"/>
      <c r="M190" s="68"/>
      <c r="N190" s="319"/>
      <c r="O190" s="319"/>
      <c r="P190" s="212">
        <v>0</v>
      </c>
      <c r="Q190" s="212">
        <v>6197.05</v>
      </c>
      <c r="R190" s="68" t="s">
        <v>809</v>
      </c>
      <c r="S190" s="320"/>
      <c r="T190" s="266"/>
    </row>
    <row r="191" spans="1:20" ht="51">
      <c r="A191" s="189" t="s">
        <v>494</v>
      </c>
      <c r="B191" s="68"/>
      <c r="C191" s="210" t="s">
        <v>542</v>
      </c>
      <c r="D191" s="211">
        <v>46044</v>
      </c>
      <c r="E191" s="189" t="s">
        <v>1077</v>
      </c>
      <c r="F191" s="189" t="s">
        <v>3</v>
      </c>
      <c r="G191" s="189">
        <v>2365714</v>
      </c>
      <c r="H191" s="68"/>
      <c r="I191" s="195" t="s">
        <v>1325</v>
      </c>
      <c r="J191" s="68"/>
      <c r="K191" s="68"/>
      <c r="L191" s="68"/>
      <c r="M191" s="68"/>
      <c r="N191" s="319"/>
      <c r="O191" s="319"/>
      <c r="P191" s="212">
        <v>0</v>
      </c>
      <c r="Q191" s="212">
        <v>33527.040000000001</v>
      </c>
      <c r="R191" s="68" t="s">
        <v>809</v>
      </c>
      <c r="S191" s="320"/>
      <c r="T191" s="266"/>
    </row>
    <row r="192" spans="1:20" ht="51">
      <c r="A192" s="189" t="s">
        <v>494</v>
      </c>
      <c r="B192" s="68"/>
      <c r="C192" s="210" t="s">
        <v>542</v>
      </c>
      <c r="D192" s="211">
        <v>46044</v>
      </c>
      <c r="E192" s="189" t="s">
        <v>1078</v>
      </c>
      <c r="F192" s="189" t="s">
        <v>3</v>
      </c>
      <c r="G192" s="189">
        <v>2365717</v>
      </c>
      <c r="H192" s="68"/>
      <c r="I192" s="195" t="s">
        <v>1326</v>
      </c>
      <c r="J192" s="68"/>
      <c r="K192" s="68"/>
      <c r="L192" s="68"/>
      <c r="M192" s="68"/>
      <c r="N192" s="319"/>
      <c r="O192" s="319"/>
      <c r="P192" s="212">
        <v>0</v>
      </c>
      <c r="Q192" s="212">
        <v>84533.49</v>
      </c>
      <c r="R192" s="68" t="s">
        <v>809</v>
      </c>
      <c r="S192" s="320"/>
      <c r="T192" s="266"/>
    </row>
    <row r="193" spans="1:20" ht="51">
      <c r="A193" s="189" t="s">
        <v>494</v>
      </c>
      <c r="B193" s="68"/>
      <c r="C193" s="210" t="s">
        <v>542</v>
      </c>
      <c r="D193" s="211">
        <v>46044</v>
      </c>
      <c r="E193" s="189" t="s">
        <v>1079</v>
      </c>
      <c r="F193" s="189" t="s">
        <v>3</v>
      </c>
      <c r="G193" s="189">
        <v>2365718</v>
      </c>
      <c r="H193" s="68"/>
      <c r="I193" s="195" t="s">
        <v>1327</v>
      </c>
      <c r="J193" s="68"/>
      <c r="K193" s="68"/>
      <c r="L193" s="68"/>
      <c r="M193" s="68"/>
      <c r="N193" s="319"/>
      <c r="O193" s="319"/>
      <c r="P193" s="212">
        <v>0</v>
      </c>
      <c r="Q193" s="212">
        <v>27832.73</v>
      </c>
      <c r="R193" s="68" t="s">
        <v>809</v>
      </c>
      <c r="S193" s="320"/>
      <c r="T193" s="266"/>
    </row>
    <row r="194" spans="1:20" ht="51">
      <c r="A194" s="189" t="s">
        <v>494</v>
      </c>
      <c r="B194" s="68"/>
      <c r="C194" s="210" t="s">
        <v>542</v>
      </c>
      <c r="D194" s="211">
        <v>46044</v>
      </c>
      <c r="E194" s="189" t="s">
        <v>1080</v>
      </c>
      <c r="F194" s="189" t="s">
        <v>3</v>
      </c>
      <c r="G194" s="189">
        <v>2365720</v>
      </c>
      <c r="H194" s="68"/>
      <c r="I194" s="195" t="s">
        <v>1328</v>
      </c>
      <c r="J194" s="68"/>
      <c r="K194" s="68"/>
      <c r="L194" s="68"/>
      <c r="M194" s="68"/>
      <c r="N194" s="319"/>
      <c r="O194" s="319"/>
      <c r="P194" s="212">
        <v>0</v>
      </c>
      <c r="Q194" s="212">
        <v>47326.25</v>
      </c>
      <c r="R194" s="68" t="s">
        <v>809</v>
      </c>
      <c r="S194" s="320"/>
      <c r="T194" s="266"/>
    </row>
    <row r="195" spans="1:20" ht="51">
      <c r="A195" s="189" t="s">
        <v>494</v>
      </c>
      <c r="B195" s="68"/>
      <c r="C195" s="210" t="s">
        <v>542</v>
      </c>
      <c r="D195" s="211">
        <v>46044</v>
      </c>
      <c r="E195" s="189" t="s">
        <v>1081</v>
      </c>
      <c r="F195" s="189" t="s">
        <v>3</v>
      </c>
      <c r="G195" s="189">
        <v>2365722</v>
      </c>
      <c r="H195" s="68"/>
      <c r="I195" s="195" t="s">
        <v>1329</v>
      </c>
      <c r="J195" s="68"/>
      <c r="K195" s="68"/>
      <c r="L195" s="68"/>
      <c r="M195" s="68"/>
      <c r="N195" s="319"/>
      <c r="O195" s="319"/>
      <c r="P195" s="212">
        <v>0</v>
      </c>
      <c r="Q195" s="212">
        <v>1438.29</v>
      </c>
      <c r="R195" s="68" t="s">
        <v>809</v>
      </c>
      <c r="S195" s="320"/>
      <c r="T195" s="266"/>
    </row>
    <row r="196" spans="1:20" ht="51">
      <c r="A196" s="189" t="s">
        <v>494</v>
      </c>
      <c r="B196" s="68"/>
      <c r="C196" s="210" t="s">
        <v>542</v>
      </c>
      <c r="D196" s="211">
        <v>46044</v>
      </c>
      <c r="E196" s="189" t="s">
        <v>1082</v>
      </c>
      <c r="F196" s="189" t="s">
        <v>3</v>
      </c>
      <c r="G196" s="189">
        <v>2365724</v>
      </c>
      <c r="H196" s="68"/>
      <c r="I196" s="195" t="s">
        <v>1330</v>
      </c>
      <c r="J196" s="68"/>
      <c r="K196" s="68"/>
      <c r="L196" s="68"/>
      <c r="M196" s="68"/>
      <c r="N196" s="319"/>
      <c r="O196" s="319"/>
      <c r="P196" s="212">
        <v>0</v>
      </c>
      <c r="Q196" s="212">
        <v>57834.32</v>
      </c>
      <c r="R196" s="68" t="s">
        <v>809</v>
      </c>
      <c r="S196" s="320"/>
      <c r="T196" s="266"/>
    </row>
    <row r="197" spans="1:20" ht="51">
      <c r="A197" s="189" t="s">
        <v>494</v>
      </c>
      <c r="B197" s="68"/>
      <c r="C197" s="210" t="s">
        <v>542</v>
      </c>
      <c r="D197" s="211">
        <v>46044</v>
      </c>
      <c r="E197" s="189" t="s">
        <v>1083</v>
      </c>
      <c r="F197" s="189" t="s">
        <v>3</v>
      </c>
      <c r="G197" s="189">
        <v>2365726</v>
      </c>
      <c r="H197" s="68"/>
      <c r="I197" s="195" t="s">
        <v>1331</v>
      </c>
      <c r="J197" s="68"/>
      <c r="K197" s="68"/>
      <c r="L197" s="68"/>
      <c r="M197" s="68"/>
      <c r="N197" s="319"/>
      <c r="O197" s="319"/>
      <c r="P197" s="212">
        <v>0</v>
      </c>
      <c r="Q197" s="212">
        <v>30404.95</v>
      </c>
      <c r="R197" s="68" t="s">
        <v>809</v>
      </c>
      <c r="S197" s="320"/>
      <c r="T197" s="266"/>
    </row>
    <row r="198" spans="1:20" ht="51">
      <c r="A198" s="189" t="s">
        <v>494</v>
      </c>
      <c r="B198" s="68"/>
      <c r="C198" s="210" t="s">
        <v>542</v>
      </c>
      <c r="D198" s="211">
        <v>46044</v>
      </c>
      <c r="E198" s="189" t="s">
        <v>1084</v>
      </c>
      <c r="F198" s="189" t="s">
        <v>3</v>
      </c>
      <c r="G198" s="189">
        <v>2365727</v>
      </c>
      <c r="H198" s="68"/>
      <c r="I198" s="195" t="s">
        <v>1332</v>
      </c>
      <c r="J198" s="68"/>
      <c r="K198" s="68"/>
      <c r="L198" s="68"/>
      <c r="M198" s="68"/>
      <c r="N198" s="319"/>
      <c r="O198" s="319"/>
      <c r="P198" s="212">
        <v>0</v>
      </c>
      <c r="Q198" s="212">
        <v>95548.87</v>
      </c>
      <c r="R198" s="68" t="s">
        <v>809</v>
      </c>
      <c r="S198" s="320"/>
      <c r="T198" s="266"/>
    </row>
    <row r="199" spans="1:20" ht="51">
      <c r="A199" s="189" t="s">
        <v>494</v>
      </c>
      <c r="B199" s="68"/>
      <c r="C199" s="210" t="s">
        <v>542</v>
      </c>
      <c r="D199" s="211">
        <v>46044</v>
      </c>
      <c r="E199" s="189" t="s">
        <v>1085</v>
      </c>
      <c r="F199" s="189" t="s">
        <v>3</v>
      </c>
      <c r="G199" s="189">
        <v>2365729</v>
      </c>
      <c r="H199" s="68"/>
      <c r="I199" s="195" t="s">
        <v>1333</v>
      </c>
      <c r="J199" s="68"/>
      <c r="K199" s="68"/>
      <c r="L199" s="68"/>
      <c r="M199" s="68"/>
      <c r="N199" s="319"/>
      <c r="O199" s="319"/>
      <c r="P199" s="212">
        <v>0</v>
      </c>
      <c r="Q199" s="212">
        <v>133042.51999999999</v>
      </c>
      <c r="R199" s="68" t="s">
        <v>809</v>
      </c>
      <c r="S199" s="320"/>
      <c r="T199" s="266"/>
    </row>
    <row r="200" spans="1:20" ht="51">
      <c r="A200" s="189" t="s">
        <v>494</v>
      </c>
      <c r="B200" s="68"/>
      <c r="C200" s="210" t="s">
        <v>542</v>
      </c>
      <c r="D200" s="211">
        <v>46044</v>
      </c>
      <c r="E200" s="189" t="s">
        <v>1086</v>
      </c>
      <c r="F200" s="189" t="s">
        <v>3</v>
      </c>
      <c r="G200" s="189">
        <v>2365731</v>
      </c>
      <c r="H200" s="68"/>
      <c r="I200" s="195" t="s">
        <v>1334</v>
      </c>
      <c r="J200" s="68"/>
      <c r="K200" s="68"/>
      <c r="L200" s="68"/>
      <c r="M200" s="68"/>
      <c r="N200" s="319"/>
      <c r="O200" s="319"/>
      <c r="P200" s="212">
        <v>0</v>
      </c>
      <c r="Q200" s="212">
        <v>98596.46</v>
      </c>
      <c r="R200" s="68" t="s">
        <v>809</v>
      </c>
      <c r="S200" s="320"/>
      <c r="T200" s="266"/>
    </row>
    <row r="201" spans="1:20" ht="51">
      <c r="A201" s="189" t="s">
        <v>503</v>
      </c>
      <c r="B201" s="68"/>
      <c r="C201" s="210" t="s">
        <v>541</v>
      </c>
      <c r="D201" s="211">
        <v>46044</v>
      </c>
      <c r="E201" s="189" t="s">
        <v>1087</v>
      </c>
      <c r="F201" s="189" t="s">
        <v>3</v>
      </c>
      <c r="G201" s="189">
        <v>2365752</v>
      </c>
      <c r="H201" s="68"/>
      <c r="I201" s="195" t="s">
        <v>1335</v>
      </c>
      <c r="J201" s="68"/>
      <c r="K201" s="68"/>
      <c r="L201" s="68"/>
      <c r="M201" s="68"/>
      <c r="N201" s="319"/>
      <c r="O201" s="319"/>
      <c r="P201" s="212">
        <v>0</v>
      </c>
      <c r="Q201" s="212">
        <v>17897.14</v>
      </c>
      <c r="R201" s="68" t="s">
        <v>809</v>
      </c>
      <c r="S201" s="320"/>
      <c r="T201" s="266"/>
    </row>
    <row r="202" spans="1:20" ht="51">
      <c r="A202" s="189" t="s">
        <v>503</v>
      </c>
      <c r="B202" s="68"/>
      <c r="C202" s="210" t="s">
        <v>541</v>
      </c>
      <c r="D202" s="211">
        <v>46044</v>
      </c>
      <c r="E202" s="189" t="s">
        <v>1088</v>
      </c>
      <c r="F202" s="189" t="s">
        <v>3</v>
      </c>
      <c r="G202" s="189">
        <v>2365753</v>
      </c>
      <c r="H202" s="68"/>
      <c r="I202" s="195" t="s">
        <v>1336</v>
      </c>
      <c r="J202" s="68"/>
      <c r="K202" s="68"/>
      <c r="L202" s="68"/>
      <c r="M202" s="68"/>
      <c r="N202" s="319"/>
      <c r="O202" s="319"/>
      <c r="P202" s="212">
        <v>0</v>
      </c>
      <c r="Q202" s="212">
        <v>7208.07</v>
      </c>
      <c r="R202" s="68" t="s">
        <v>809</v>
      </c>
      <c r="S202" s="320"/>
      <c r="T202" s="266"/>
    </row>
    <row r="203" spans="1:20" ht="51">
      <c r="A203" s="189" t="s">
        <v>503</v>
      </c>
      <c r="B203" s="68"/>
      <c r="C203" s="210" t="s">
        <v>541</v>
      </c>
      <c r="D203" s="211">
        <v>46044</v>
      </c>
      <c r="E203" s="189" t="s">
        <v>1089</v>
      </c>
      <c r="F203" s="189" t="s">
        <v>3</v>
      </c>
      <c r="G203" s="189">
        <v>2365766</v>
      </c>
      <c r="H203" s="68"/>
      <c r="I203" s="195" t="s">
        <v>1337</v>
      </c>
      <c r="J203" s="68"/>
      <c r="K203" s="68"/>
      <c r="L203" s="68"/>
      <c r="M203" s="68"/>
      <c r="N203" s="319"/>
      <c r="O203" s="319"/>
      <c r="P203" s="212">
        <v>0</v>
      </c>
      <c r="Q203" s="212">
        <v>316420.23</v>
      </c>
      <c r="R203" s="68" t="s">
        <v>809</v>
      </c>
      <c r="S203" s="320"/>
      <c r="T203" s="266"/>
    </row>
    <row r="204" spans="1:20" ht="51">
      <c r="A204" s="189" t="s">
        <v>503</v>
      </c>
      <c r="B204" s="68"/>
      <c r="C204" s="210" t="s">
        <v>541</v>
      </c>
      <c r="D204" s="211">
        <v>46048</v>
      </c>
      <c r="E204" s="189" t="s">
        <v>1090</v>
      </c>
      <c r="F204" s="189" t="s">
        <v>3</v>
      </c>
      <c r="G204" s="189">
        <v>2366081</v>
      </c>
      <c r="H204" s="68"/>
      <c r="I204" s="195" t="s">
        <v>1236</v>
      </c>
      <c r="J204" s="68"/>
      <c r="K204" s="68"/>
      <c r="L204" s="68"/>
      <c r="M204" s="68"/>
      <c r="N204" s="319"/>
      <c r="O204" s="319"/>
      <c r="P204" s="212">
        <v>0</v>
      </c>
      <c r="Q204" s="212">
        <v>0.82</v>
      </c>
      <c r="R204" s="68" t="s">
        <v>809</v>
      </c>
      <c r="S204" s="320"/>
      <c r="T204" s="266"/>
    </row>
    <row r="205" spans="1:20" ht="51">
      <c r="A205" s="189">
        <v>81</v>
      </c>
      <c r="B205" s="68"/>
      <c r="C205" s="210" t="s">
        <v>46</v>
      </c>
      <c r="D205" s="211">
        <v>46048</v>
      </c>
      <c r="E205" s="189" t="s">
        <v>1091</v>
      </c>
      <c r="F205" s="189" t="s">
        <v>3</v>
      </c>
      <c r="G205" s="189">
        <v>2366117</v>
      </c>
      <c r="H205" s="68"/>
      <c r="I205" s="195" t="s">
        <v>871</v>
      </c>
      <c r="J205" s="68"/>
      <c r="K205" s="68"/>
      <c r="L205" s="68"/>
      <c r="M205" s="68"/>
      <c r="N205" s="319"/>
      <c r="O205" s="319"/>
      <c r="P205" s="212">
        <v>0</v>
      </c>
      <c r="Q205" s="212">
        <v>30</v>
      </c>
      <c r="R205" s="68" t="s">
        <v>809</v>
      </c>
      <c r="S205" s="320"/>
      <c r="T205" s="266"/>
    </row>
    <row r="206" spans="1:20" ht="51">
      <c r="A206" s="189">
        <v>133</v>
      </c>
      <c r="B206" s="68"/>
      <c r="C206" s="210" t="s">
        <v>55</v>
      </c>
      <c r="D206" s="211">
        <v>46048</v>
      </c>
      <c r="E206" s="189" t="s">
        <v>1092</v>
      </c>
      <c r="F206" s="189" t="s">
        <v>3</v>
      </c>
      <c r="G206" s="189">
        <v>2366122</v>
      </c>
      <c r="H206" s="68"/>
      <c r="I206" s="195" t="s">
        <v>1339</v>
      </c>
      <c r="J206" s="68"/>
      <c r="K206" s="68"/>
      <c r="L206" s="68"/>
      <c r="M206" s="68"/>
      <c r="N206" s="319"/>
      <c r="O206" s="319"/>
      <c r="P206" s="212">
        <v>0</v>
      </c>
      <c r="Q206" s="212">
        <v>116.94</v>
      </c>
      <c r="R206" s="68" t="s">
        <v>809</v>
      </c>
      <c r="S206" s="320"/>
      <c r="T206" s="266"/>
    </row>
    <row r="207" spans="1:20" ht="51">
      <c r="A207" s="189" t="s">
        <v>503</v>
      </c>
      <c r="B207" s="68"/>
      <c r="C207" s="210" t="s">
        <v>541</v>
      </c>
      <c r="D207" s="211">
        <v>46048</v>
      </c>
      <c r="E207" s="189" t="s">
        <v>1093</v>
      </c>
      <c r="F207" s="189" t="s">
        <v>3</v>
      </c>
      <c r="G207" s="189">
        <v>2366050</v>
      </c>
      <c r="H207" s="68"/>
      <c r="I207" s="195" t="s">
        <v>1340</v>
      </c>
      <c r="J207" s="68"/>
      <c r="K207" s="68"/>
      <c r="L207" s="68"/>
      <c r="M207" s="68"/>
      <c r="N207" s="319"/>
      <c r="O207" s="319"/>
      <c r="P207" s="212">
        <v>0</v>
      </c>
      <c r="Q207" s="212">
        <v>1.85</v>
      </c>
      <c r="R207" s="68" t="s">
        <v>809</v>
      </c>
      <c r="S207" s="320"/>
      <c r="T207" s="266"/>
    </row>
    <row r="208" spans="1:20" ht="51">
      <c r="A208" s="189" t="s">
        <v>503</v>
      </c>
      <c r="B208" s="68"/>
      <c r="C208" s="210" t="s">
        <v>541</v>
      </c>
      <c r="D208" s="211">
        <v>46048</v>
      </c>
      <c r="E208" s="189" t="s">
        <v>1094</v>
      </c>
      <c r="F208" s="189" t="s">
        <v>3</v>
      </c>
      <c r="G208" s="189">
        <v>2366051</v>
      </c>
      <c r="H208" s="68"/>
      <c r="I208" s="195" t="s">
        <v>1341</v>
      </c>
      <c r="J208" s="68"/>
      <c r="K208" s="68"/>
      <c r="L208" s="68"/>
      <c r="M208" s="68"/>
      <c r="N208" s="319"/>
      <c r="O208" s="319"/>
      <c r="P208" s="212">
        <v>0</v>
      </c>
      <c r="Q208" s="212">
        <v>15.05</v>
      </c>
      <c r="R208" s="68" t="s">
        <v>809</v>
      </c>
      <c r="S208" s="320"/>
      <c r="T208" s="266"/>
    </row>
    <row r="209" spans="1:20" ht="51">
      <c r="A209" s="189" t="s">
        <v>497</v>
      </c>
      <c r="B209" s="68"/>
      <c r="C209" s="210" t="s">
        <v>615</v>
      </c>
      <c r="D209" s="211">
        <v>46048</v>
      </c>
      <c r="E209" s="189" t="s">
        <v>1095</v>
      </c>
      <c r="F209" s="189" t="s">
        <v>3</v>
      </c>
      <c r="G209" s="189">
        <v>2366060</v>
      </c>
      <c r="H209" s="68"/>
      <c r="I209" s="195" t="s">
        <v>1342</v>
      </c>
      <c r="J209" s="68"/>
      <c r="K209" s="68"/>
      <c r="L209" s="68"/>
      <c r="M209" s="68"/>
      <c r="N209" s="319"/>
      <c r="O209" s="319"/>
      <c r="P209" s="212">
        <v>0</v>
      </c>
      <c r="Q209" s="212">
        <v>215.86</v>
      </c>
      <c r="R209" s="68" t="s">
        <v>809</v>
      </c>
      <c r="S209" s="320"/>
      <c r="T209" s="266"/>
    </row>
    <row r="210" spans="1:20" ht="63.75">
      <c r="A210" s="189" t="s">
        <v>495</v>
      </c>
      <c r="B210" s="68"/>
      <c r="C210" s="210" t="s">
        <v>623</v>
      </c>
      <c r="D210" s="211">
        <v>46048</v>
      </c>
      <c r="E210" s="189" t="s">
        <v>1096</v>
      </c>
      <c r="F210" s="189" t="s">
        <v>10</v>
      </c>
      <c r="G210" s="189">
        <v>21012</v>
      </c>
      <c r="H210" s="68"/>
      <c r="I210" s="195" t="s">
        <v>1343</v>
      </c>
      <c r="J210" s="68"/>
      <c r="K210" s="68"/>
      <c r="L210" s="68"/>
      <c r="M210" s="68"/>
      <c r="N210" s="319"/>
      <c r="O210" s="319"/>
      <c r="P210" s="212">
        <v>21548.75</v>
      </c>
      <c r="Q210" s="212">
        <v>0</v>
      </c>
      <c r="R210" s="68" t="s">
        <v>809</v>
      </c>
      <c r="S210" s="320"/>
      <c r="T210" s="266"/>
    </row>
    <row r="211" spans="1:20" ht="51">
      <c r="A211" s="189">
        <v>133</v>
      </c>
      <c r="B211" s="68"/>
      <c r="C211" s="210" t="s">
        <v>55</v>
      </c>
      <c r="D211" s="211">
        <v>46049</v>
      </c>
      <c r="E211" s="189" t="s">
        <v>1097</v>
      </c>
      <c r="F211" s="189" t="s">
        <v>3</v>
      </c>
      <c r="G211" s="189">
        <v>2366394</v>
      </c>
      <c r="H211" s="68"/>
      <c r="I211" s="195" t="s">
        <v>1344</v>
      </c>
      <c r="J211" s="68"/>
      <c r="K211" s="68"/>
      <c r="L211" s="68"/>
      <c r="M211" s="68"/>
      <c r="N211" s="319"/>
      <c r="O211" s="319"/>
      <c r="P211" s="212">
        <v>0</v>
      </c>
      <c r="Q211" s="212">
        <v>120</v>
      </c>
      <c r="R211" s="68" t="s">
        <v>809</v>
      </c>
      <c r="S211" s="320"/>
      <c r="T211" s="266"/>
    </row>
    <row r="212" spans="1:20" ht="38.25">
      <c r="A212" s="189">
        <v>47</v>
      </c>
      <c r="B212" s="68"/>
      <c r="C212" s="210" t="s">
        <v>43</v>
      </c>
      <c r="D212" s="211">
        <v>46049</v>
      </c>
      <c r="E212" s="189" t="s">
        <v>1098</v>
      </c>
      <c r="F212" s="189" t="s">
        <v>3</v>
      </c>
      <c r="G212" s="189">
        <v>2366337</v>
      </c>
      <c r="H212" s="68"/>
      <c r="I212" s="195" t="s">
        <v>1345</v>
      </c>
      <c r="J212" s="68"/>
      <c r="K212" s="68"/>
      <c r="L212" s="68"/>
      <c r="M212" s="68"/>
      <c r="N212" s="319"/>
      <c r="O212" s="319"/>
      <c r="P212" s="212">
        <v>0</v>
      </c>
      <c r="Q212" s="212">
        <v>140</v>
      </c>
      <c r="R212" s="68" t="s">
        <v>809</v>
      </c>
      <c r="S212" s="320"/>
      <c r="T212" s="266"/>
    </row>
    <row r="213" spans="1:20" ht="51">
      <c r="A213" s="189">
        <v>47</v>
      </c>
      <c r="B213" s="68"/>
      <c r="C213" s="210" t="s">
        <v>43</v>
      </c>
      <c r="D213" s="211">
        <v>46049</v>
      </c>
      <c r="E213" s="189" t="s">
        <v>1099</v>
      </c>
      <c r="F213" s="189" t="s">
        <v>3</v>
      </c>
      <c r="G213" s="189">
        <v>2366338</v>
      </c>
      <c r="H213" s="68"/>
      <c r="I213" s="195" t="s">
        <v>1346</v>
      </c>
      <c r="J213" s="68"/>
      <c r="K213" s="68"/>
      <c r="L213" s="68"/>
      <c r="M213" s="68"/>
      <c r="N213" s="319"/>
      <c r="O213" s="319"/>
      <c r="P213" s="212">
        <v>0</v>
      </c>
      <c r="Q213" s="212">
        <v>891.14</v>
      </c>
      <c r="R213" s="68" t="s">
        <v>809</v>
      </c>
      <c r="S213" s="320"/>
      <c r="T213" s="266"/>
    </row>
    <row r="214" spans="1:20" ht="51">
      <c r="A214" s="189">
        <v>47</v>
      </c>
      <c r="B214" s="68"/>
      <c r="C214" s="210" t="s">
        <v>43</v>
      </c>
      <c r="D214" s="211">
        <v>46049</v>
      </c>
      <c r="E214" s="189" t="s">
        <v>1100</v>
      </c>
      <c r="F214" s="189" t="s">
        <v>3</v>
      </c>
      <c r="G214" s="189">
        <v>2366339</v>
      </c>
      <c r="H214" s="68"/>
      <c r="I214" s="195" t="s">
        <v>1347</v>
      </c>
      <c r="J214" s="68"/>
      <c r="K214" s="68"/>
      <c r="L214" s="68"/>
      <c r="M214" s="68"/>
      <c r="N214" s="319"/>
      <c r="O214" s="319"/>
      <c r="P214" s="212">
        <v>0</v>
      </c>
      <c r="Q214" s="212">
        <v>317.75</v>
      </c>
      <c r="R214" s="68" t="s">
        <v>809</v>
      </c>
      <c r="S214" s="320"/>
      <c r="T214" s="266"/>
    </row>
    <row r="215" spans="1:20" ht="51">
      <c r="A215" s="189" t="s">
        <v>494</v>
      </c>
      <c r="B215" s="68"/>
      <c r="C215" s="210" t="s">
        <v>542</v>
      </c>
      <c r="D215" s="211">
        <v>46049</v>
      </c>
      <c r="E215" s="189" t="s">
        <v>1101</v>
      </c>
      <c r="F215" s="189" t="s">
        <v>6</v>
      </c>
      <c r="G215" s="189">
        <v>2365137</v>
      </c>
      <c r="H215" s="68"/>
      <c r="I215" s="195" t="s">
        <v>1348</v>
      </c>
      <c r="J215" s="68"/>
      <c r="K215" s="68"/>
      <c r="L215" s="68"/>
      <c r="M215" s="68"/>
      <c r="N215" s="319"/>
      <c r="O215" s="319"/>
      <c r="P215" s="212">
        <v>0</v>
      </c>
      <c r="Q215" s="212">
        <v>175522.22</v>
      </c>
      <c r="R215" s="68" t="s">
        <v>809</v>
      </c>
      <c r="S215" s="320"/>
      <c r="T215" s="266"/>
    </row>
    <row r="216" spans="1:20" ht="51">
      <c r="A216" s="189">
        <v>904</v>
      </c>
      <c r="B216" s="68"/>
      <c r="C216" s="210" t="s">
        <v>165</v>
      </c>
      <c r="D216" s="211">
        <v>46050</v>
      </c>
      <c r="E216" s="189" t="s">
        <v>1102</v>
      </c>
      <c r="F216" s="189" t="s">
        <v>3</v>
      </c>
      <c r="G216" s="189">
        <v>2366590</v>
      </c>
      <c r="H216" s="68"/>
      <c r="I216" s="195" t="s">
        <v>1349</v>
      </c>
      <c r="J216" s="68"/>
      <c r="K216" s="68"/>
      <c r="L216" s="68"/>
      <c r="M216" s="68"/>
      <c r="N216" s="319"/>
      <c r="O216" s="319"/>
      <c r="P216" s="212">
        <v>0</v>
      </c>
      <c r="Q216" s="212">
        <v>106.64</v>
      </c>
      <c r="R216" s="68" t="s">
        <v>809</v>
      </c>
      <c r="S216" s="320"/>
      <c r="T216" s="266"/>
    </row>
    <row r="217" spans="1:20" ht="38.25">
      <c r="A217" s="189">
        <v>86</v>
      </c>
      <c r="B217" s="68"/>
      <c r="C217" s="210" t="s">
        <v>47</v>
      </c>
      <c r="D217" s="211">
        <v>46050</v>
      </c>
      <c r="E217" s="189" t="s">
        <v>1103</v>
      </c>
      <c r="F217" s="189" t="s">
        <v>3</v>
      </c>
      <c r="G217" s="189">
        <v>2366640</v>
      </c>
      <c r="H217" s="68"/>
      <c r="I217" s="195" t="s">
        <v>1350</v>
      </c>
      <c r="J217" s="68"/>
      <c r="K217" s="68"/>
      <c r="L217" s="68"/>
      <c r="M217" s="68"/>
      <c r="N217" s="319"/>
      <c r="O217" s="319"/>
      <c r="P217" s="212">
        <v>0</v>
      </c>
      <c r="Q217" s="212">
        <v>374</v>
      </c>
      <c r="R217" s="68" t="s">
        <v>809</v>
      </c>
      <c r="S217" s="320"/>
      <c r="T217" s="266"/>
    </row>
    <row r="218" spans="1:20" ht="38.25">
      <c r="A218" s="189">
        <v>133</v>
      </c>
      <c r="B218" s="68"/>
      <c r="C218" s="210" t="s">
        <v>55</v>
      </c>
      <c r="D218" s="211">
        <v>46050</v>
      </c>
      <c r="E218" s="189" t="s">
        <v>1104</v>
      </c>
      <c r="F218" s="189" t="s">
        <v>3</v>
      </c>
      <c r="G218" s="189">
        <v>2366660</v>
      </c>
      <c r="H218" s="68"/>
      <c r="I218" s="195" t="s">
        <v>1351</v>
      </c>
      <c r="J218" s="68"/>
      <c r="K218" s="68"/>
      <c r="L218" s="68"/>
      <c r="M218" s="68"/>
      <c r="N218" s="319"/>
      <c r="O218" s="319"/>
      <c r="P218" s="212">
        <v>0</v>
      </c>
      <c r="Q218" s="212">
        <v>207.76</v>
      </c>
      <c r="R218" s="68" t="s">
        <v>809</v>
      </c>
      <c r="S218" s="320"/>
      <c r="T218" s="266"/>
    </row>
    <row r="219" spans="1:20" ht="63.75">
      <c r="A219" s="189" t="s">
        <v>503</v>
      </c>
      <c r="B219" s="68"/>
      <c r="C219" s="210" t="s">
        <v>541</v>
      </c>
      <c r="D219" s="211">
        <v>46050</v>
      </c>
      <c r="E219" s="189" t="s">
        <v>1105</v>
      </c>
      <c r="F219" s="189" t="s">
        <v>3</v>
      </c>
      <c r="G219" s="189">
        <v>2366570</v>
      </c>
      <c r="H219" s="68"/>
      <c r="I219" s="195" t="s">
        <v>1352</v>
      </c>
      <c r="J219" s="68"/>
      <c r="K219" s="68"/>
      <c r="L219" s="68"/>
      <c r="M219" s="68"/>
      <c r="N219" s="319"/>
      <c r="O219" s="319"/>
      <c r="P219" s="212">
        <v>0</v>
      </c>
      <c r="Q219" s="212">
        <v>7145834</v>
      </c>
      <c r="R219" s="68" t="s">
        <v>809</v>
      </c>
      <c r="S219" s="320"/>
      <c r="T219" s="266"/>
    </row>
    <row r="220" spans="1:20" ht="63.75">
      <c r="A220" s="189" t="s">
        <v>495</v>
      </c>
      <c r="B220" s="68"/>
      <c r="C220" s="210" t="s">
        <v>623</v>
      </c>
      <c r="D220" s="211">
        <v>46050</v>
      </c>
      <c r="E220" s="189" t="s">
        <v>1106</v>
      </c>
      <c r="F220" s="189" t="s">
        <v>10</v>
      </c>
      <c r="G220" s="189">
        <v>20982</v>
      </c>
      <c r="H220" s="68"/>
      <c r="I220" s="195" t="s">
        <v>1353</v>
      </c>
      <c r="J220" s="68"/>
      <c r="K220" s="68"/>
      <c r="L220" s="68"/>
      <c r="M220" s="68"/>
      <c r="N220" s="319"/>
      <c r="O220" s="319"/>
      <c r="P220" s="212">
        <v>3435.26</v>
      </c>
      <c r="Q220" s="212">
        <v>0</v>
      </c>
      <c r="R220" s="68" t="s">
        <v>809</v>
      </c>
      <c r="S220" s="320"/>
      <c r="T220" s="266"/>
    </row>
    <row r="221" spans="1:20" ht="76.5">
      <c r="A221" s="189">
        <v>670</v>
      </c>
      <c r="B221" s="68"/>
      <c r="C221" s="210" t="s">
        <v>155</v>
      </c>
      <c r="D221" s="211">
        <v>46050</v>
      </c>
      <c r="E221" s="189" t="s">
        <v>1107</v>
      </c>
      <c r="F221" s="189" t="s">
        <v>14</v>
      </c>
      <c r="G221" s="189">
        <v>3456609</v>
      </c>
      <c r="H221" s="68"/>
      <c r="I221" s="195" t="s">
        <v>1354</v>
      </c>
      <c r="J221" s="68"/>
      <c r="K221" s="68"/>
      <c r="L221" s="68"/>
      <c r="M221" s="68"/>
      <c r="N221" s="319"/>
      <c r="O221" s="319"/>
      <c r="P221" s="212">
        <v>80</v>
      </c>
      <c r="Q221" s="212">
        <v>0</v>
      </c>
      <c r="R221" s="68" t="s">
        <v>809</v>
      </c>
      <c r="S221" s="320"/>
      <c r="T221" s="266"/>
    </row>
    <row r="222" spans="1:20" ht="51">
      <c r="A222" s="189" t="s">
        <v>495</v>
      </c>
      <c r="B222" s="68"/>
      <c r="C222" s="210" t="s">
        <v>623</v>
      </c>
      <c r="D222" s="211">
        <v>46050</v>
      </c>
      <c r="E222" s="189" t="s">
        <v>1108</v>
      </c>
      <c r="F222" s="189" t="s">
        <v>10</v>
      </c>
      <c r="G222" s="189">
        <v>1147500</v>
      </c>
      <c r="H222" s="68"/>
      <c r="I222" s="195" t="s">
        <v>1355</v>
      </c>
      <c r="J222" s="68"/>
      <c r="K222" s="68"/>
      <c r="L222" s="68"/>
      <c r="M222" s="68"/>
      <c r="N222" s="319"/>
      <c r="O222" s="319"/>
      <c r="P222" s="212">
        <v>501.65</v>
      </c>
      <c r="Q222" s="212">
        <v>0</v>
      </c>
      <c r="R222" s="68" t="s">
        <v>809</v>
      </c>
      <c r="S222" s="320"/>
      <c r="T222" s="266"/>
    </row>
    <row r="223" spans="1:20" ht="63.75">
      <c r="A223" s="189" t="s">
        <v>495</v>
      </c>
      <c r="B223" s="68"/>
      <c r="C223" s="210" t="s">
        <v>623</v>
      </c>
      <c r="D223" s="211">
        <v>46050</v>
      </c>
      <c r="E223" s="189" t="s">
        <v>1109</v>
      </c>
      <c r="F223" s="189" t="s">
        <v>10</v>
      </c>
      <c r="G223" s="189">
        <v>21015</v>
      </c>
      <c r="H223" s="68"/>
      <c r="I223" s="195" t="s">
        <v>1356</v>
      </c>
      <c r="J223" s="68"/>
      <c r="K223" s="68"/>
      <c r="L223" s="68"/>
      <c r="M223" s="68"/>
      <c r="N223" s="319"/>
      <c r="O223" s="319"/>
      <c r="P223" s="212">
        <v>10120.74</v>
      </c>
      <c r="Q223" s="212">
        <v>0</v>
      </c>
      <c r="R223" s="68" t="s">
        <v>809</v>
      </c>
      <c r="S223" s="320"/>
      <c r="T223" s="266"/>
    </row>
    <row r="224" spans="1:20" ht="51">
      <c r="A224" s="189" t="s">
        <v>503</v>
      </c>
      <c r="B224" s="68"/>
      <c r="C224" s="210" t="s">
        <v>541</v>
      </c>
      <c r="D224" s="211">
        <v>46051</v>
      </c>
      <c r="E224" s="189" t="s">
        <v>1110</v>
      </c>
      <c r="F224" s="189" t="s">
        <v>3</v>
      </c>
      <c r="G224" s="189">
        <v>2366878</v>
      </c>
      <c r="H224" s="68"/>
      <c r="I224" s="195" t="s">
        <v>850</v>
      </c>
      <c r="J224" s="68"/>
      <c r="K224" s="68"/>
      <c r="L224" s="68"/>
      <c r="M224" s="68"/>
      <c r="N224" s="319"/>
      <c r="O224" s="319"/>
      <c r="P224" s="212">
        <v>0</v>
      </c>
      <c r="Q224" s="212">
        <v>907.58</v>
      </c>
      <c r="R224" s="68" t="s">
        <v>809</v>
      </c>
      <c r="S224" s="320"/>
      <c r="T224" s="266"/>
    </row>
    <row r="225" spans="1:20" ht="63.75">
      <c r="A225" s="189">
        <v>344</v>
      </c>
      <c r="B225" s="68"/>
      <c r="C225" s="210" t="s">
        <v>126</v>
      </c>
      <c r="D225" s="211">
        <v>46051</v>
      </c>
      <c r="E225" s="189" t="s">
        <v>1111</v>
      </c>
      <c r="F225" s="189" t="s">
        <v>3</v>
      </c>
      <c r="G225" s="189">
        <v>2366904</v>
      </c>
      <c r="H225" s="68"/>
      <c r="I225" s="195" t="s">
        <v>1357</v>
      </c>
      <c r="J225" s="68"/>
      <c r="K225" s="68"/>
      <c r="L225" s="68"/>
      <c r="M225" s="68"/>
      <c r="N225" s="319"/>
      <c r="O225" s="319"/>
      <c r="P225" s="212">
        <v>0</v>
      </c>
      <c r="Q225" s="212">
        <v>350</v>
      </c>
      <c r="R225" s="68" t="s">
        <v>809</v>
      </c>
      <c r="S225" s="320"/>
      <c r="T225" s="266"/>
    </row>
    <row r="226" spans="1:20" ht="63.75">
      <c r="A226" s="189" t="s">
        <v>503</v>
      </c>
      <c r="B226" s="68"/>
      <c r="C226" s="210" t="s">
        <v>541</v>
      </c>
      <c r="D226" s="211">
        <v>46051</v>
      </c>
      <c r="E226" s="189" t="s">
        <v>1112</v>
      </c>
      <c r="F226" s="189" t="s">
        <v>3</v>
      </c>
      <c r="G226" s="189">
        <v>2366905</v>
      </c>
      <c r="H226" s="68"/>
      <c r="I226" s="195" t="s">
        <v>1358</v>
      </c>
      <c r="J226" s="68"/>
      <c r="K226" s="68"/>
      <c r="L226" s="68"/>
      <c r="M226" s="68"/>
      <c r="N226" s="319"/>
      <c r="O226" s="319"/>
      <c r="P226" s="212">
        <v>0</v>
      </c>
      <c r="Q226" s="212">
        <v>13795</v>
      </c>
      <c r="R226" s="68" t="s">
        <v>809</v>
      </c>
      <c r="S226" s="320"/>
      <c r="T226" s="266"/>
    </row>
    <row r="227" spans="1:20" ht="38.25">
      <c r="A227" s="189" t="s">
        <v>503</v>
      </c>
      <c r="B227" s="68"/>
      <c r="C227" s="210" t="s">
        <v>541</v>
      </c>
      <c r="D227" s="211">
        <v>46051</v>
      </c>
      <c r="E227" s="189" t="s">
        <v>1113</v>
      </c>
      <c r="F227" s="189" t="s">
        <v>3</v>
      </c>
      <c r="G227" s="189">
        <v>2366932</v>
      </c>
      <c r="H227" s="68"/>
      <c r="I227" s="195" t="s">
        <v>1359</v>
      </c>
      <c r="J227" s="68"/>
      <c r="K227" s="68"/>
      <c r="L227" s="68"/>
      <c r="M227" s="68"/>
      <c r="N227" s="319"/>
      <c r="O227" s="319"/>
      <c r="P227" s="212">
        <v>0</v>
      </c>
      <c r="Q227" s="212">
        <v>12821.16</v>
      </c>
      <c r="R227" s="68" t="s">
        <v>809</v>
      </c>
      <c r="S227" s="320"/>
      <c r="T227" s="266"/>
    </row>
    <row r="228" spans="1:20" ht="38.25">
      <c r="A228" s="189" t="s">
        <v>503</v>
      </c>
      <c r="B228" s="68"/>
      <c r="C228" s="210" t="s">
        <v>541</v>
      </c>
      <c r="D228" s="211">
        <v>46051</v>
      </c>
      <c r="E228" s="189" t="s">
        <v>1114</v>
      </c>
      <c r="F228" s="189" t="s">
        <v>3</v>
      </c>
      <c r="G228" s="189">
        <v>2366940</v>
      </c>
      <c r="H228" s="68"/>
      <c r="I228" s="195" t="s">
        <v>1360</v>
      </c>
      <c r="J228" s="68"/>
      <c r="K228" s="68"/>
      <c r="L228" s="68"/>
      <c r="M228" s="68"/>
      <c r="N228" s="319"/>
      <c r="O228" s="319"/>
      <c r="P228" s="212">
        <v>0</v>
      </c>
      <c r="Q228" s="212">
        <v>14103.27</v>
      </c>
      <c r="R228" s="68" t="s">
        <v>809</v>
      </c>
      <c r="S228" s="320"/>
      <c r="T228" s="266"/>
    </row>
    <row r="229" spans="1:20" ht="51">
      <c r="A229" s="189" t="s">
        <v>503</v>
      </c>
      <c r="B229" s="68"/>
      <c r="C229" s="210" t="s">
        <v>541</v>
      </c>
      <c r="D229" s="211">
        <v>46051</v>
      </c>
      <c r="E229" s="189" t="s">
        <v>1115</v>
      </c>
      <c r="F229" s="189" t="s">
        <v>3</v>
      </c>
      <c r="G229" s="189">
        <v>2367032</v>
      </c>
      <c r="H229" s="68"/>
      <c r="I229" s="195" t="s">
        <v>1361</v>
      </c>
      <c r="J229" s="68"/>
      <c r="K229" s="68"/>
      <c r="L229" s="68"/>
      <c r="M229" s="68"/>
      <c r="N229" s="319"/>
      <c r="O229" s="319"/>
      <c r="P229" s="212">
        <v>0</v>
      </c>
      <c r="Q229" s="212">
        <v>800.05</v>
      </c>
      <c r="R229" s="68" t="s">
        <v>809</v>
      </c>
      <c r="S229" s="320"/>
      <c r="T229" s="266"/>
    </row>
    <row r="230" spans="1:20" ht="51">
      <c r="A230" s="189" t="s">
        <v>503</v>
      </c>
      <c r="B230" s="68"/>
      <c r="C230" s="210" t="s">
        <v>541</v>
      </c>
      <c r="D230" s="211">
        <v>46051</v>
      </c>
      <c r="E230" s="189" t="s">
        <v>1116</v>
      </c>
      <c r="F230" s="189" t="s">
        <v>3</v>
      </c>
      <c r="G230" s="189">
        <v>2367034</v>
      </c>
      <c r="H230" s="68"/>
      <c r="I230" s="195" t="s">
        <v>1362</v>
      </c>
      <c r="J230" s="68"/>
      <c r="K230" s="68"/>
      <c r="L230" s="68"/>
      <c r="M230" s="68"/>
      <c r="N230" s="319"/>
      <c r="O230" s="319"/>
      <c r="P230" s="212">
        <v>0</v>
      </c>
      <c r="Q230" s="212">
        <v>60.22</v>
      </c>
      <c r="R230" s="68" t="s">
        <v>809</v>
      </c>
      <c r="S230" s="320"/>
      <c r="T230" s="266"/>
    </row>
    <row r="231" spans="1:20" ht="38.25">
      <c r="A231" s="189">
        <v>378</v>
      </c>
      <c r="B231" s="68"/>
      <c r="C231" s="210" t="s">
        <v>560</v>
      </c>
      <c r="D231" s="211">
        <v>46051</v>
      </c>
      <c r="E231" s="189" t="s">
        <v>1117</v>
      </c>
      <c r="F231" s="189" t="s">
        <v>3</v>
      </c>
      <c r="G231" s="189">
        <v>2367041</v>
      </c>
      <c r="H231" s="68"/>
      <c r="I231" s="195" t="s">
        <v>1363</v>
      </c>
      <c r="J231" s="68"/>
      <c r="K231" s="68"/>
      <c r="L231" s="68"/>
      <c r="M231" s="68"/>
      <c r="N231" s="319"/>
      <c r="O231" s="319"/>
      <c r="P231" s="212">
        <v>0</v>
      </c>
      <c r="Q231" s="212">
        <v>1</v>
      </c>
      <c r="R231" s="68" t="s">
        <v>809</v>
      </c>
      <c r="S231" s="320"/>
      <c r="T231" s="266"/>
    </row>
    <row r="232" spans="1:20" ht="51">
      <c r="A232" s="189" t="s">
        <v>503</v>
      </c>
      <c r="B232" s="68"/>
      <c r="C232" s="210" t="s">
        <v>541</v>
      </c>
      <c r="D232" s="211">
        <v>46051</v>
      </c>
      <c r="E232" s="189" t="s">
        <v>1118</v>
      </c>
      <c r="F232" s="189" t="s">
        <v>3</v>
      </c>
      <c r="G232" s="189">
        <v>2367044</v>
      </c>
      <c r="H232" s="68"/>
      <c r="I232" s="195" t="s">
        <v>1364</v>
      </c>
      <c r="J232" s="68"/>
      <c r="K232" s="68"/>
      <c r="L232" s="68"/>
      <c r="M232" s="68"/>
      <c r="N232" s="319"/>
      <c r="O232" s="319"/>
      <c r="P232" s="212">
        <v>0</v>
      </c>
      <c r="Q232" s="212">
        <v>1000</v>
      </c>
      <c r="R232" s="68" t="s">
        <v>809</v>
      </c>
      <c r="S232" s="320"/>
      <c r="T232" s="266"/>
    </row>
    <row r="233" spans="1:20" ht="51">
      <c r="A233" s="189" t="s">
        <v>495</v>
      </c>
      <c r="B233" s="68"/>
      <c r="C233" s="210" t="s">
        <v>623</v>
      </c>
      <c r="D233" s="211">
        <v>46051</v>
      </c>
      <c r="E233" s="189" t="s">
        <v>1119</v>
      </c>
      <c r="F233" s="189" t="s">
        <v>10</v>
      </c>
      <c r="G233" s="189">
        <v>21168</v>
      </c>
      <c r="H233" s="68"/>
      <c r="I233" s="195" t="s">
        <v>1365</v>
      </c>
      <c r="J233" s="68"/>
      <c r="K233" s="68"/>
      <c r="L233" s="68"/>
      <c r="M233" s="68"/>
      <c r="N233" s="319"/>
      <c r="O233" s="319"/>
      <c r="P233" s="212">
        <v>765.01</v>
      </c>
      <c r="Q233" s="212">
        <v>0</v>
      </c>
      <c r="R233" s="68" t="s">
        <v>809</v>
      </c>
      <c r="S233" s="320"/>
      <c r="T233" s="266"/>
    </row>
    <row r="234" spans="1:20" ht="51">
      <c r="A234" s="189">
        <v>16</v>
      </c>
      <c r="B234" s="68"/>
      <c r="C234" s="210" t="s">
        <v>39</v>
      </c>
      <c r="D234" s="211">
        <v>46052</v>
      </c>
      <c r="E234" s="189" t="s">
        <v>1120</v>
      </c>
      <c r="F234" s="189" t="s">
        <v>3</v>
      </c>
      <c r="G234" s="189">
        <v>2367228</v>
      </c>
      <c r="H234" s="68"/>
      <c r="I234" s="195" t="s">
        <v>1366</v>
      </c>
      <c r="J234" s="68"/>
      <c r="K234" s="68"/>
      <c r="L234" s="68"/>
      <c r="M234" s="68"/>
      <c r="N234" s="319"/>
      <c r="O234" s="319"/>
      <c r="P234" s="212">
        <v>0</v>
      </c>
      <c r="Q234" s="212">
        <v>8064</v>
      </c>
      <c r="R234" s="68" t="s">
        <v>809</v>
      </c>
      <c r="S234" s="320"/>
      <c r="T234" s="266"/>
    </row>
    <row r="235" spans="1:20" ht="38.25">
      <c r="A235" s="189" t="s">
        <v>503</v>
      </c>
      <c r="B235" s="68"/>
      <c r="C235" s="210" t="s">
        <v>541</v>
      </c>
      <c r="D235" s="211">
        <v>46052</v>
      </c>
      <c r="E235" s="189" t="s">
        <v>1121</v>
      </c>
      <c r="F235" s="189" t="s">
        <v>3</v>
      </c>
      <c r="G235" s="189">
        <v>2367236</v>
      </c>
      <c r="H235" s="68"/>
      <c r="I235" s="195" t="s">
        <v>1367</v>
      </c>
      <c r="J235" s="68"/>
      <c r="K235" s="68"/>
      <c r="L235" s="68"/>
      <c r="M235" s="68"/>
      <c r="N235" s="319"/>
      <c r="O235" s="319"/>
      <c r="P235" s="212">
        <v>0</v>
      </c>
      <c r="Q235" s="212">
        <v>2</v>
      </c>
      <c r="R235" s="68" t="s">
        <v>809</v>
      </c>
      <c r="S235" s="320"/>
      <c r="T235" s="266"/>
    </row>
    <row r="236" spans="1:20" ht="51">
      <c r="A236" s="189">
        <v>86</v>
      </c>
      <c r="B236" s="68"/>
      <c r="C236" s="210" t="s">
        <v>47</v>
      </c>
      <c r="D236" s="211">
        <v>46052</v>
      </c>
      <c r="E236" s="189" t="s">
        <v>1122</v>
      </c>
      <c r="F236" s="189" t="s">
        <v>3</v>
      </c>
      <c r="G236" s="189">
        <v>2367332</v>
      </c>
      <c r="H236" s="68"/>
      <c r="I236" s="195" t="s">
        <v>1368</v>
      </c>
      <c r="J236" s="68"/>
      <c r="K236" s="68"/>
      <c r="L236" s="68"/>
      <c r="M236" s="68"/>
      <c r="N236" s="319"/>
      <c r="O236" s="319"/>
      <c r="P236" s="212">
        <v>0</v>
      </c>
      <c r="Q236" s="212">
        <v>67077</v>
      </c>
      <c r="R236" s="68" t="s">
        <v>809</v>
      </c>
      <c r="S236" s="320"/>
      <c r="T236" s="266"/>
    </row>
    <row r="237" spans="1:20" ht="51">
      <c r="A237" s="189">
        <v>86</v>
      </c>
      <c r="B237" s="68"/>
      <c r="C237" s="210" t="s">
        <v>47</v>
      </c>
      <c r="D237" s="211">
        <v>46052</v>
      </c>
      <c r="E237" s="189" t="s">
        <v>1123</v>
      </c>
      <c r="F237" s="189" t="s">
        <v>3</v>
      </c>
      <c r="G237" s="189">
        <v>2367333</v>
      </c>
      <c r="H237" s="68"/>
      <c r="I237" s="195" t="s">
        <v>1369</v>
      </c>
      <c r="J237" s="68"/>
      <c r="K237" s="68"/>
      <c r="L237" s="68"/>
      <c r="M237" s="68"/>
      <c r="N237" s="319"/>
      <c r="O237" s="319"/>
      <c r="P237" s="212">
        <v>0</v>
      </c>
      <c r="Q237" s="212">
        <v>49008</v>
      </c>
      <c r="R237" s="68" t="s">
        <v>809</v>
      </c>
      <c r="S237" s="320"/>
      <c r="T237" s="266"/>
    </row>
    <row r="238" spans="1:20" ht="51">
      <c r="A238" s="189">
        <v>86</v>
      </c>
      <c r="B238" s="68"/>
      <c r="C238" s="210" t="s">
        <v>47</v>
      </c>
      <c r="D238" s="211">
        <v>46052</v>
      </c>
      <c r="E238" s="189" t="s">
        <v>1124</v>
      </c>
      <c r="F238" s="189" t="s">
        <v>3</v>
      </c>
      <c r="G238" s="189">
        <v>2367335</v>
      </c>
      <c r="H238" s="68"/>
      <c r="I238" s="195" t="s">
        <v>1370</v>
      </c>
      <c r="J238" s="68"/>
      <c r="K238" s="68"/>
      <c r="L238" s="68"/>
      <c r="M238" s="68"/>
      <c r="N238" s="319"/>
      <c r="O238" s="319"/>
      <c r="P238" s="212">
        <v>0</v>
      </c>
      <c r="Q238" s="212">
        <v>27567</v>
      </c>
      <c r="R238" s="68" t="s">
        <v>809</v>
      </c>
      <c r="S238" s="320"/>
      <c r="T238" s="266"/>
    </row>
    <row r="239" spans="1:20" ht="51">
      <c r="A239" s="189">
        <v>86</v>
      </c>
      <c r="B239" s="68"/>
      <c r="C239" s="210" t="s">
        <v>47</v>
      </c>
      <c r="D239" s="211">
        <v>46052</v>
      </c>
      <c r="E239" s="189" t="s">
        <v>1125</v>
      </c>
      <c r="F239" s="189" t="s">
        <v>3</v>
      </c>
      <c r="G239" s="189">
        <v>2367338</v>
      </c>
      <c r="H239" s="68"/>
      <c r="I239" s="195" t="s">
        <v>1371</v>
      </c>
      <c r="J239" s="68"/>
      <c r="K239" s="68"/>
      <c r="L239" s="68"/>
      <c r="M239" s="68"/>
      <c r="N239" s="319"/>
      <c r="O239" s="319"/>
      <c r="P239" s="212">
        <v>0</v>
      </c>
      <c r="Q239" s="212">
        <v>55134</v>
      </c>
      <c r="R239" s="68" t="s">
        <v>809</v>
      </c>
      <c r="S239" s="320"/>
      <c r="T239" s="266"/>
    </row>
    <row r="240" spans="1:20" ht="51">
      <c r="A240" s="189">
        <v>86</v>
      </c>
      <c r="B240" s="68"/>
      <c r="C240" s="210" t="s">
        <v>47</v>
      </c>
      <c r="D240" s="211">
        <v>46052</v>
      </c>
      <c r="E240" s="189" t="s">
        <v>1126</v>
      </c>
      <c r="F240" s="189" t="s">
        <v>3</v>
      </c>
      <c r="G240" s="189">
        <v>2367339</v>
      </c>
      <c r="H240" s="68"/>
      <c r="I240" s="195" t="s">
        <v>1372</v>
      </c>
      <c r="J240" s="68"/>
      <c r="K240" s="68"/>
      <c r="L240" s="68"/>
      <c r="M240" s="68"/>
      <c r="N240" s="319"/>
      <c r="O240" s="319"/>
      <c r="P240" s="212">
        <v>0</v>
      </c>
      <c r="Q240" s="212">
        <v>21441</v>
      </c>
      <c r="R240" s="68" t="s">
        <v>809</v>
      </c>
      <c r="S240" s="320"/>
      <c r="T240" s="266"/>
    </row>
    <row r="241" spans="1:20" ht="51">
      <c r="A241" s="189">
        <v>86</v>
      </c>
      <c r="B241" s="68"/>
      <c r="C241" s="210" t="s">
        <v>47</v>
      </c>
      <c r="D241" s="211">
        <v>46052</v>
      </c>
      <c r="E241" s="189" t="s">
        <v>1127</v>
      </c>
      <c r="F241" s="189" t="s">
        <v>3</v>
      </c>
      <c r="G241" s="189">
        <v>2367340</v>
      </c>
      <c r="H241" s="68"/>
      <c r="I241" s="195" t="s">
        <v>1373</v>
      </c>
      <c r="J241" s="68"/>
      <c r="K241" s="68"/>
      <c r="L241" s="68"/>
      <c r="M241" s="68"/>
      <c r="N241" s="319"/>
      <c r="O241" s="319"/>
      <c r="P241" s="212">
        <v>0</v>
      </c>
      <c r="Q241" s="212">
        <v>33693</v>
      </c>
      <c r="R241" s="68" t="s">
        <v>809</v>
      </c>
      <c r="S241" s="320"/>
      <c r="T241" s="266"/>
    </row>
    <row r="242" spans="1:20" ht="51">
      <c r="A242" s="189">
        <v>650</v>
      </c>
      <c r="B242" s="68"/>
      <c r="C242" s="210" t="s">
        <v>152</v>
      </c>
      <c r="D242" s="211">
        <v>46052</v>
      </c>
      <c r="E242" s="189" t="s">
        <v>1128</v>
      </c>
      <c r="F242" s="189" t="s">
        <v>3</v>
      </c>
      <c r="G242" s="189">
        <v>2367246</v>
      </c>
      <c r="H242" s="68"/>
      <c r="I242" s="195" t="s">
        <v>1374</v>
      </c>
      <c r="J242" s="68"/>
      <c r="K242" s="68"/>
      <c r="L242" s="68"/>
      <c r="M242" s="68"/>
      <c r="N242" s="319"/>
      <c r="O242" s="319"/>
      <c r="P242" s="212">
        <v>0</v>
      </c>
      <c r="Q242" s="212">
        <v>1027</v>
      </c>
      <c r="R242" s="68" t="s">
        <v>809</v>
      </c>
      <c r="S242" s="320"/>
      <c r="T242" s="266"/>
    </row>
    <row r="243" spans="1:20" ht="51">
      <c r="A243" s="189">
        <v>46</v>
      </c>
      <c r="B243" s="68"/>
      <c r="C243" s="210" t="s">
        <v>719</v>
      </c>
      <c r="D243" s="211">
        <v>46052</v>
      </c>
      <c r="E243" s="189" t="s">
        <v>1129</v>
      </c>
      <c r="F243" s="189" t="s">
        <v>3</v>
      </c>
      <c r="G243" s="189">
        <v>2367284</v>
      </c>
      <c r="H243" s="68"/>
      <c r="I243" s="195" t="s">
        <v>1375</v>
      </c>
      <c r="J243" s="68"/>
      <c r="K243" s="68"/>
      <c r="L243" s="68"/>
      <c r="M243" s="68"/>
      <c r="N243" s="319"/>
      <c r="O243" s="319"/>
      <c r="P243" s="212">
        <v>0</v>
      </c>
      <c r="Q243" s="212">
        <v>18288.810000000001</v>
      </c>
      <c r="R243" s="68" t="s">
        <v>809</v>
      </c>
      <c r="S243" s="320"/>
      <c r="T243" s="266"/>
    </row>
    <row r="244" spans="1:20" ht="63.75">
      <c r="A244" s="189" t="s">
        <v>495</v>
      </c>
      <c r="B244" s="68"/>
      <c r="C244" s="210" t="s">
        <v>623</v>
      </c>
      <c r="D244" s="211">
        <v>46052</v>
      </c>
      <c r="E244" s="189" t="s">
        <v>1130</v>
      </c>
      <c r="F244" s="189" t="s">
        <v>10</v>
      </c>
      <c r="G244" s="189">
        <v>21077</v>
      </c>
      <c r="H244" s="68"/>
      <c r="I244" s="195" t="s">
        <v>1376</v>
      </c>
      <c r="J244" s="68"/>
      <c r="K244" s="68"/>
      <c r="L244" s="68"/>
      <c r="M244" s="68"/>
      <c r="N244" s="319"/>
      <c r="O244" s="319"/>
      <c r="P244" s="212">
        <v>55455.33</v>
      </c>
      <c r="Q244" s="212">
        <v>0</v>
      </c>
      <c r="R244" s="68" t="s">
        <v>809</v>
      </c>
      <c r="S244" s="320"/>
      <c r="T244" s="266"/>
    </row>
    <row r="245" spans="1:20" ht="63.75">
      <c r="A245" s="189" t="s">
        <v>495</v>
      </c>
      <c r="B245" s="68"/>
      <c r="C245" s="210" t="s">
        <v>623</v>
      </c>
      <c r="D245" s="211">
        <v>46052</v>
      </c>
      <c r="E245" s="189" t="s">
        <v>1131</v>
      </c>
      <c r="F245" s="189" t="s">
        <v>10</v>
      </c>
      <c r="G245" s="189">
        <v>21075</v>
      </c>
      <c r="H245" s="68"/>
      <c r="I245" s="195" t="s">
        <v>1377</v>
      </c>
      <c r="J245" s="68"/>
      <c r="K245" s="68"/>
      <c r="L245" s="68"/>
      <c r="M245" s="68"/>
      <c r="N245" s="319"/>
      <c r="O245" s="319"/>
      <c r="P245" s="212">
        <v>47126.12</v>
      </c>
      <c r="Q245" s="212">
        <v>0</v>
      </c>
      <c r="R245" s="68" t="s">
        <v>809</v>
      </c>
      <c r="S245" s="320"/>
      <c r="T245" s="266"/>
    </row>
    <row r="246" spans="1:20" ht="63.75">
      <c r="A246" s="189" t="s">
        <v>495</v>
      </c>
      <c r="B246" s="68"/>
      <c r="C246" s="210" t="s">
        <v>623</v>
      </c>
      <c r="D246" s="211">
        <v>46052</v>
      </c>
      <c r="E246" s="189" t="s">
        <v>1132</v>
      </c>
      <c r="F246" s="189" t="s">
        <v>10</v>
      </c>
      <c r="G246" s="189">
        <v>21180</v>
      </c>
      <c r="H246" s="68"/>
      <c r="I246" s="195" t="s">
        <v>1378</v>
      </c>
      <c r="J246" s="68"/>
      <c r="K246" s="68"/>
      <c r="L246" s="68"/>
      <c r="M246" s="68"/>
      <c r="N246" s="319"/>
      <c r="O246" s="319"/>
      <c r="P246" s="212">
        <v>428.45</v>
      </c>
      <c r="Q246" s="212">
        <v>0</v>
      </c>
      <c r="R246" s="68" t="s">
        <v>809</v>
      </c>
      <c r="S246" s="320"/>
      <c r="T246" s="266"/>
    </row>
    <row r="247" spans="1:20" ht="76.5">
      <c r="A247" s="189">
        <v>513</v>
      </c>
      <c r="B247" s="68"/>
      <c r="C247" s="210" t="s">
        <v>138</v>
      </c>
      <c r="D247" s="211">
        <v>46052</v>
      </c>
      <c r="E247" s="189" t="s">
        <v>1133</v>
      </c>
      <c r="F247" s="189" t="s">
        <v>10</v>
      </c>
      <c r="G247" s="189">
        <v>1147662</v>
      </c>
      <c r="H247" s="68"/>
      <c r="I247" s="195" t="s">
        <v>1379</v>
      </c>
      <c r="J247" s="68"/>
      <c r="K247" s="68"/>
      <c r="L247" s="68"/>
      <c r="M247" s="68"/>
      <c r="N247" s="319"/>
      <c r="O247" s="319"/>
      <c r="P247" s="212">
        <v>80</v>
      </c>
      <c r="Q247" s="212">
        <v>0</v>
      </c>
      <c r="R247" s="68" t="s">
        <v>809</v>
      </c>
      <c r="S247" s="320"/>
      <c r="T247" s="266"/>
    </row>
    <row r="248" spans="1:20" ht="76.5">
      <c r="A248" s="189">
        <v>572</v>
      </c>
      <c r="B248" s="68"/>
      <c r="C248" s="210" t="s">
        <v>144</v>
      </c>
      <c r="D248" s="211">
        <v>46055</v>
      </c>
      <c r="E248" s="189" t="s">
        <v>1616</v>
      </c>
      <c r="F248" s="189" t="s">
        <v>3</v>
      </c>
      <c r="G248" s="189">
        <v>2367558</v>
      </c>
      <c r="H248" s="68"/>
      <c r="I248" s="195" t="s">
        <v>4012</v>
      </c>
      <c r="J248" s="68"/>
      <c r="K248" s="68"/>
      <c r="L248" s="68"/>
      <c r="M248" s="68"/>
      <c r="N248" s="319"/>
      <c r="O248" s="319"/>
      <c r="P248" s="212">
        <v>0</v>
      </c>
      <c r="Q248" s="212">
        <v>3403.48</v>
      </c>
      <c r="R248" s="68" t="s">
        <v>2066</v>
      </c>
      <c r="S248" s="320"/>
      <c r="T248" s="266"/>
    </row>
    <row r="249" spans="1:20" ht="76.5">
      <c r="A249" s="189">
        <v>46</v>
      </c>
      <c r="B249" s="68"/>
      <c r="C249" s="210" t="s">
        <v>719</v>
      </c>
      <c r="D249" s="211">
        <v>46055</v>
      </c>
      <c r="E249" s="189" t="s">
        <v>1616</v>
      </c>
      <c r="F249" s="189" t="s">
        <v>3</v>
      </c>
      <c r="G249" s="189">
        <v>2367558</v>
      </c>
      <c r="H249" s="68"/>
      <c r="I249" s="195" t="s">
        <v>4012</v>
      </c>
      <c r="J249" s="68"/>
      <c r="K249" s="68"/>
      <c r="L249" s="68"/>
      <c r="M249" s="68"/>
      <c r="N249" s="319"/>
      <c r="O249" s="319"/>
      <c r="P249" s="212">
        <v>0</v>
      </c>
      <c r="Q249" s="212">
        <v>6257.7</v>
      </c>
      <c r="R249" s="68" t="s">
        <v>2066</v>
      </c>
      <c r="S249" s="320"/>
      <c r="T249" s="266"/>
    </row>
    <row r="250" spans="1:20" ht="89.25">
      <c r="A250" s="189">
        <v>374</v>
      </c>
      <c r="B250" s="68"/>
      <c r="C250" s="210" t="s">
        <v>558</v>
      </c>
      <c r="D250" s="211">
        <v>46055</v>
      </c>
      <c r="E250" s="189" t="s">
        <v>1617</v>
      </c>
      <c r="F250" s="189" t="s">
        <v>3</v>
      </c>
      <c r="G250" s="189">
        <v>2367559</v>
      </c>
      <c r="H250" s="68"/>
      <c r="I250" s="195" t="s">
        <v>4013</v>
      </c>
      <c r="J250" s="68"/>
      <c r="K250" s="68"/>
      <c r="L250" s="68"/>
      <c r="M250" s="68"/>
      <c r="N250" s="319"/>
      <c r="O250" s="319"/>
      <c r="P250" s="212">
        <v>0</v>
      </c>
      <c r="Q250" s="212">
        <v>2326.54</v>
      </c>
      <c r="R250" s="68" t="s">
        <v>809</v>
      </c>
      <c r="S250" s="320"/>
      <c r="T250" s="266"/>
    </row>
    <row r="251" spans="1:20" ht="76.5">
      <c r="A251" s="189" t="s">
        <v>495</v>
      </c>
      <c r="B251" s="68"/>
      <c r="C251" s="210" t="s">
        <v>623</v>
      </c>
      <c r="D251" s="211">
        <v>46055</v>
      </c>
      <c r="E251" s="189" t="s">
        <v>1618</v>
      </c>
      <c r="F251" s="189" t="s">
        <v>584</v>
      </c>
      <c r="G251" s="189">
        <v>14752713</v>
      </c>
      <c r="H251" s="68"/>
      <c r="I251" s="195" t="s">
        <v>1848</v>
      </c>
      <c r="J251" s="68"/>
      <c r="K251" s="68"/>
      <c r="L251" s="68"/>
      <c r="M251" s="68"/>
      <c r="N251" s="319"/>
      <c r="O251" s="319"/>
      <c r="P251" s="212">
        <v>0</v>
      </c>
      <c r="Q251" s="212">
        <v>6667722.7699999996</v>
      </c>
      <c r="R251" s="68" t="s">
        <v>809</v>
      </c>
      <c r="S251" s="320"/>
      <c r="T251" s="266"/>
    </row>
    <row r="252" spans="1:20" ht="51">
      <c r="A252" s="189" t="s">
        <v>495</v>
      </c>
      <c r="B252" s="68"/>
      <c r="C252" s="210" t="s">
        <v>623</v>
      </c>
      <c r="D252" s="211">
        <v>46055</v>
      </c>
      <c r="E252" s="189" t="s">
        <v>1619</v>
      </c>
      <c r="F252" s="189" t="s">
        <v>6</v>
      </c>
      <c r="G252" s="189">
        <v>3461875</v>
      </c>
      <c r="H252" s="68"/>
      <c r="I252" s="195" t="s">
        <v>1849</v>
      </c>
      <c r="J252" s="68"/>
      <c r="K252" s="68"/>
      <c r="L252" s="68"/>
      <c r="M252" s="68"/>
      <c r="N252" s="319"/>
      <c r="O252" s="319"/>
      <c r="P252" s="212">
        <v>0</v>
      </c>
      <c r="Q252" s="212">
        <v>572057.34</v>
      </c>
      <c r="R252" s="68" t="s">
        <v>809</v>
      </c>
      <c r="S252" s="320"/>
      <c r="T252" s="266"/>
    </row>
    <row r="253" spans="1:20" ht="89.25">
      <c r="A253" s="189" t="s">
        <v>495</v>
      </c>
      <c r="B253" s="68"/>
      <c r="C253" s="210" t="s">
        <v>623</v>
      </c>
      <c r="D253" s="211">
        <v>46055</v>
      </c>
      <c r="E253" s="189" t="s">
        <v>1620</v>
      </c>
      <c r="F253" s="189" t="s">
        <v>12</v>
      </c>
      <c r="G253" s="189">
        <v>1147841</v>
      </c>
      <c r="H253" s="68"/>
      <c r="I253" s="195" t="s">
        <v>1850</v>
      </c>
      <c r="J253" s="68"/>
      <c r="K253" s="68"/>
      <c r="L253" s="68"/>
      <c r="M253" s="68"/>
      <c r="N253" s="319"/>
      <c r="O253" s="319"/>
      <c r="P253" s="212">
        <v>29753003472.23</v>
      </c>
      <c r="Q253" s="212">
        <v>0</v>
      </c>
      <c r="R253" s="68" t="s">
        <v>809</v>
      </c>
      <c r="S253" s="320"/>
      <c r="T253" s="266"/>
    </row>
    <row r="254" spans="1:20" ht="51">
      <c r="A254" s="189">
        <v>522</v>
      </c>
      <c r="B254" s="68"/>
      <c r="C254" s="210" t="s">
        <v>141</v>
      </c>
      <c r="D254" s="211">
        <v>46056</v>
      </c>
      <c r="E254" s="189" t="s">
        <v>1621</v>
      </c>
      <c r="F254" s="189" t="s">
        <v>3</v>
      </c>
      <c r="G254" s="189">
        <v>2367886</v>
      </c>
      <c r="H254" s="68"/>
      <c r="I254" s="195" t="s">
        <v>1851</v>
      </c>
      <c r="J254" s="68"/>
      <c r="K254" s="68"/>
      <c r="L254" s="68"/>
      <c r="M254" s="68"/>
      <c r="N254" s="319"/>
      <c r="O254" s="319"/>
      <c r="P254" s="212">
        <v>0</v>
      </c>
      <c r="Q254" s="212">
        <v>10100</v>
      </c>
      <c r="R254" s="68" t="s">
        <v>809</v>
      </c>
      <c r="S254" s="320"/>
      <c r="T254" s="266"/>
    </row>
    <row r="255" spans="1:20" ht="51">
      <c r="A255" s="189">
        <v>522</v>
      </c>
      <c r="B255" s="68"/>
      <c r="C255" s="210" t="s">
        <v>141</v>
      </c>
      <c r="D255" s="211">
        <v>46056</v>
      </c>
      <c r="E255" s="189" t="s">
        <v>1622</v>
      </c>
      <c r="F255" s="189" t="s">
        <v>3</v>
      </c>
      <c r="G255" s="189">
        <v>2367888</v>
      </c>
      <c r="H255" s="68"/>
      <c r="I255" s="195" t="s">
        <v>1852</v>
      </c>
      <c r="J255" s="68"/>
      <c r="K255" s="68"/>
      <c r="L255" s="68"/>
      <c r="M255" s="68"/>
      <c r="N255" s="319"/>
      <c r="O255" s="319"/>
      <c r="P255" s="212">
        <v>0</v>
      </c>
      <c r="Q255" s="212">
        <v>10300</v>
      </c>
      <c r="R255" s="68" t="s">
        <v>809</v>
      </c>
      <c r="S255" s="320"/>
      <c r="T255" s="266"/>
    </row>
    <row r="256" spans="1:20" ht="63.75">
      <c r="A256" s="189">
        <v>572</v>
      </c>
      <c r="B256" s="68"/>
      <c r="C256" s="210" t="s">
        <v>144</v>
      </c>
      <c r="D256" s="211">
        <v>46056</v>
      </c>
      <c r="E256" s="189" t="s">
        <v>1623</v>
      </c>
      <c r="F256" s="189" t="s">
        <v>3</v>
      </c>
      <c r="G256" s="189">
        <v>2367945</v>
      </c>
      <c r="H256" s="68"/>
      <c r="I256" s="195" t="s">
        <v>1853</v>
      </c>
      <c r="J256" s="68"/>
      <c r="K256" s="68"/>
      <c r="L256" s="68"/>
      <c r="M256" s="68"/>
      <c r="N256" s="319"/>
      <c r="O256" s="319"/>
      <c r="P256" s="212">
        <v>0</v>
      </c>
      <c r="Q256" s="212">
        <v>623</v>
      </c>
      <c r="R256" s="68" t="s">
        <v>809</v>
      </c>
      <c r="S256" s="320"/>
      <c r="T256" s="266"/>
    </row>
    <row r="257" spans="1:20" ht="38.25">
      <c r="A257" s="189" t="s">
        <v>503</v>
      </c>
      <c r="B257" s="68"/>
      <c r="C257" s="210" t="s">
        <v>541</v>
      </c>
      <c r="D257" s="211">
        <v>46056</v>
      </c>
      <c r="E257" s="189" t="s">
        <v>1624</v>
      </c>
      <c r="F257" s="189" t="s">
        <v>3</v>
      </c>
      <c r="G257" s="189">
        <v>2367964</v>
      </c>
      <c r="H257" s="68"/>
      <c r="I257" s="195" t="s">
        <v>1854</v>
      </c>
      <c r="J257" s="68"/>
      <c r="K257" s="68"/>
      <c r="L257" s="68"/>
      <c r="M257" s="68"/>
      <c r="N257" s="319"/>
      <c r="O257" s="319"/>
      <c r="P257" s="212">
        <v>0</v>
      </c>
      <c r="Q257" s="212">
        <v>1846.76</v>
      </c>
      <c r="R257" s="68" t="s">
        <v>809</v>
      </c>
      <c r="S257" s="320"/>
      <c r="T257" s="266"/>
    </row>
    <row r="258" spans="1:20" ht="51">
      <c r="A258" s="189" t="s">
        <v>503</v>
      </c>
      <c r="B258" s="68"/>
      <c r="C258" s="210" t="s">
        <v>541</v>
      </c>
      <c r="D258" s="211">
        <v>46056</v>
      </c>
      <c r="E258" s="189" t="s">
        <v>1625</v>
      </c>
      <c r="F258" s="189" t="s">
        <v>3</v>
      </c>
      <c r="G258" s="189">
        <v>2367975</v>
      </c>
      <c r="H258" s="68"/>
      <c r="I258" s="195" t="s">
        <v>1855</v>
      </c>
      <c r="J258" s="68"/>
      <c r="K258" s="68"/>
      <c r="L258" s="68"/>
      <c r="M258" s="68"/>
      <c r="N258" s="319"/>
      <c r="O258" s="319"/>
      <c r="P258" s="212">
        <v>0</v>
      </c>
      <c r="Q258" s="212">
        <v>46820.160000000003</v>
      </c>
      <c r="R258" s="68" t="s">
        <v>809</v>
      </c>
      <c r="S258" s="320"/>
      <c r="T258" s="266"/>
    </row>
    <row r="259" spans="1:20" ht="51">
      <c r="A259" s="189" t="s">
        <v>503</v>
      </c>
      <c r="B259" s="68"/>
      <c r="C259" s="210" t="s">
        <v>541</v>
      </c>
      <c r="D259" s="211">
        <v>46056</v>
      </c>
      <c r="E259" s="189" t="s">
        <v>1626</v>
      </c>
      <c r="F259" s="189" t="s">
        <v>3</v>
      </c>
      <c r="G259" s="189">
        <v>2367979</v>
      </c>
      <c r="H259" s="68"/>
      <c r="I259" s="195" t="s">
        <v>1856</v>
      </c>
      <c r="J259" s="68"/>
      <c r="K259" s="68"/>
      <c r="L259" s="68"/>
      <c r="M259" s="68"/>
      <c r="N259" s="319"/>
      <c r="O259" s="319"/>
      <c r="P259" s="212">
        <v>0</v>
      </c>
      <c r="Q259" s="212">
        <v>1555.35</v>
      </c>
      <c r="R259" s="68" t="s">
        <v>809</v>
      </c>
      <c r="S259" s="320"/>
      <c r="T259" s="266"/>
    </row>
    <row r="260" spans="1:20" ht="51">
      <c r="A260" s="189">
        <v>660</v>
      </c>
      <c r="B260" s="68"/>
      <c r="C260" s="210" t="s">
        <v>153</v>
      </c>
      <c r="D260" s="211">
        <v>46056</v>
      </c>
      <c r="E260" s="189" t="s">
        <v>1627</v>
      </c>
      <c r="F260" s="189" t="s">
        <v>3</v>
      </c>
      <c r="G260" s="189">
        <v>2367879</v>
      </c>
      <c r="H260" s="68"/>
      <c r="I260" s="195" t="s">
        <v>4014</v>
      </c>
      <c r="J260" s="68"/>
      <c r="K260" s="68"/>
      <c r="L260" s="68"/>
      <c r="M260" s="68"/>
      <c r="N260" s="319"/>
      <c r="O260" s="319"/>
      <c r="P260" s="212">
        <v>0</v>
      </c>
      <c r="Q260" s="212">
        <v>108205.48</v>
      </c>
      <c r="R260" s="68" t="s">
        <v>2066</v>
      </c>
      <c r="S260" s="320"/>
      <c r="T260" s="266"/>
    </row>
    <row r="261" spans="1:20" ht="51">
      <c r="A261" s="189">
        <v>660</v>
      </c>
      <c r="B261" s="68"/>
      <c r="C261" s="210" t="s">
        <v>153</v>
      </c>
      <c r="D261" s="211">
        <v>46056</v>
      </c>
      <c r="E261" s="189" t="s">
        <v>1628</v>
      </c>
      <c r="F261" s="189" t="s">
        <v>3</v>
      </c>
      <c r="G261" s="189">
        <v>2367881</v>
      </c>
      <c r="H261" s="68"/>
      <c r="I261" s="195" t="s">
        <v>4014</v>
      </c>
      <c r="J261" s="68"/>
      <c r="K261" s="68"/>
      <c r="L261" s="68"/>
      <c r="M261" s="68"/>
      <c r="N261" s="319"/>
      <c r="O261" s="319"/>
      <c r="P261" s="212">
        <v>0</v>
      </c>
      <c r="Q261" s="212">
        <v>325218.27</v>
      </c>
      <c r="R261" s="68" t="s">
        <v>2066</v>
      </c>
      <c r="S261" s="320"/>
      <c r="T261" s="266"/>
    </row>
    <row r="262" spans="1:20" ht="51">
      <c r="A262" s="189">
        <v>901</v>
      </c>
      <c r="B262" s="68"/>
      <c r="C262" s="210" t="s">
        <v>162</v>
      </c>
      <c r="D262" s="211">
        <v>46056</v>
      </c>
      <c r="E262" s="189" t="s">
        <v>1629</v>
      </c>
      <c r="F262" s="189" t="s">
        <v>3</v>
      </c>
      <c r="G262" s="189">
        <v>2367883</v>
      </c>
      <c r="H262" s="68"/>
      <c r="I262" s="195" t="s">
        <v>4014</v>
      </c>
      <c r="J262" s="68"/>
      <c r="K262" s="68"/>
      <c r="L262" s="68"/>
      <c r="M262" s="68"/>
      <c r="N262" s="319"/>
      <c r="O262" s="319"/>
      <c r="P262" s="212">
        <v>0</v>
      </c>
      <c r="Q262" s="212">
        <v>464147.12</v>
      </c>
      <c r="R262" s="68" t="s">
        <v>809</v>
      </c>
      <c r="S262" s="320"/>
      <c r="T262" s="266"/>
    </row>
    <row r="263" spans="1:20" ht="76.5">
      <c r="A263" s="189" t="s">
        <v>495</v>
      </c>
      <c r="B263" s="68"/>
      <c r="C263" s="210" t="s">
        <v>623</v>
      </c>
      <c r="D263" s="211">
        <v>46056</v>
      </c>
      <c r="E263" s="189" t="s">
        <v>1631</v>
      </c>
      <c r="F263" s="189" t="s">
        <v>584</v>
      </c>
      <c r="G263" s="189">
        <v>14792450</v>
      </c>
      <c r="H263" s="68"/>
      <c r="I263" s="195" t="s">
        <v>1859</v>
      </c>
      <c r="J263" s="68"/>
      <c r="K263" s="68"/>
      <c r="L263" s="68"/>
      <c r="M263" s="68"/>
      <c r="N263" s="319"/>
      <c r="O263" s="319"/>
      <c r="P263" s="212">
        <v>0</v>
      </c>
      <c r="Q263" s="212">
        <v>1006.53</v>
      </c>
      <c r="R263" s="68" t="s">
        <v>809</v>
      </c>
      <c r="S263" s="320"/>
      <c r="T263" s="266"/>
    </row>
    <row r="264" spans="1:20" ht="76.5">
      <c r="A264" s="189" t="s">
        <v>495</v>
      </c>
      <c r="B264" s="68"/>
      <c r="C264" s="210" t="s">
        <v>623</v>
      </c>
      <c r="D264" s="211">
        <v>46056</v>
      </c>
      <c r="E264" s="189" t="s">
        <v>1632</v>
      </c>
      <c r="F264" s="189" t="s">
        <v>584</v>
      </c>
      <c r="G264" s="189">
        <v>14752767</v>
      </c>
      <c r="H264" s="68"/>
      <c r="I264" s="195" t="s">
        <v>1860</v>
      </c>
      <c r="J264" s="68"/>
      <c r="K264" s="68"/>
      <c r="L264" s="68"/>
      <c r="M264" s="68"/>
      <c r="N264" s="319"/>
      <c r="O264" s="319"/>
      <c r="P264" s="212">
        <v>0</v>
      </c>
      <c r="Q264" s="212">
        <v>385994.52</v>
      </c>
      <c r="R264" s="68" t="s">
        <v>809</v>
      </c>
      <c r="S264" s="320"/>
      <c r="T264" s="266"/>
    </row>
    <row r="265" spans="1:20" ht="76.5">
      <c r="A265" s="189" t="s">
        <v>495</v>
      </c>
      <c r="B265" s="68"/>
      <c r="C265" s="210" t="s">
        <v>623</v>
      </c>
      <c r="D265" s="211">
        <v>46056</v>
      </c>
      <c r="E265" s="189" t="s">
        <v>1633</v>
      </c>
      <c r="F265" s="189" t="s">
        <v>584</v>
      </c>
      <c r="G265" s="189">
        <v>14752757</v>
      </c>
      <c r="H265" s="68"/>
      <c r="I265" s="195" t="s">
        <v>1861</v>
      </c>
      <c r="J265" s="68"/>
      <c r="K265" s="68"/>
      <c r="L265" s="68"/>
      <c r="M265" s="68"/>
      <c r="N265" s="319"/>
      <c r="O265" s="319"/>
      <c r="P265" s="212">
        <v>0</v>
      </c>
      <c r="Q265" s="212">
        <v>291476.06</v>
      </c>
      <c r="R265" s="68" t="s">
        <v>809</v>
      </c>
      <c r="S265" s="320"/>
      <c r="T265" s="266"/>
    </row>
    <row r="266" spans="1:20" ht="76.5">
      <c r="A266" s="189" t="s">
        <v>495</v>
      </c>
      <c r="B266" s="68"/>
      <c r="C266" s="210" t="s">
        <v>623</v>
      </c>
      <c r="D266" s="211">
        <v>46056</v>
      </c>
      <c r="E266" s="189" t="s">
        <v>1634</v>
      </c>
      <c r="F266" s="189" t="s">
        <v>584</v>
      </c>
      <c r="G266" s="189">
        <v>14752744</v>
      </c>
      <c r="H266" s="68"/>
      <c r="I266" s="195" t="s">
        <v>1861</v>
      </c>
      <c r="J266" s="68"/>
      <c r="K266" s="68"/>
      <c r="L266" s="68"/>
      <c r="M266" s="68"/>
      <c r="N266" s="319"/>
      <c r="O266" s="319"/>
      <c r="P266" s="212">
        <v>0</v>
      </c>
      <c r="Q266" s="212">
        <v>943565.23</v>
      </c>
      <c r="R266" s="68" t="s">
        <v>809</v>
      </c>
      <c r="S266" s="320"/>
      <c r="T266" s="266"/>
    </row>
    <row r="267" spans="1:20" ht="76.5">
      <c r="A267" s="189" t="s">
        <v>495</v>
      </c>
      <c r="B267" s="68"/>
      <c r="C267" s="210" t="s">
        <v>623</v>
      </c>
      <c r="D267" s="211">
        <v>46056</v>
      </c>
      <c r="E267" s="189" t="s">
        <v>1635</v>
      </c>
      <c r="F267" s="189" t="s">
        <v>584</v>
      </c>
      <c r="G267" s="189">
        <v>14752727</v>
      </c>
      <c r="H267" s="68"/>
      <c r="I267" s="195" t="s">
        <v>1862</v>
      </c>
      <c r="J267" s="68"/>
      <c r="K267" s="68"/>
      <c r="L267" s="68"/>
      <c r="M267" s="68"/>
      <c r="N267" s="319"/>
      <c r="O267" s="319"/>
      <c r="P267" s="212">
        <v>0</v>
      </c>
      <c r="Q267" s="212">
        <v>7549446.6699999999</v>
      </c>
      <c r="R267" s="68" t="s">
        <v>809</v>
      </c>
      <c r="S267" s="320"/>
      <c r="T267" s="266"/>
    </row>
    <row r="268" spans="1:20" ht="89.25">
      <c r="A268" s="189" t="s">
        <v>494</v>
      </c>
      <c r="B268" s="68"/>
      <c r="C268" s="210" t="s">
        <v>542</v>
      </c>
      <c r="D268" s="211">
        <v>46056</v>
      </c>
      <c r="E268" s="189" t="s">
        <v>1636</v>
      </c>
      <c r="F268" s="189" t="s">
        <v>584</v>
      </c>
      <c r="G268" s="189">
        <v>14811134</v>
      </c>
      <c r="H268" s="68"/>
      <c r="I268" s="195" t="s">
        <v>1863</v>
      </c>
      <c r="J268" s="68"/>
      <c r="K268" s="68"/>
      <c r="L268" s="68"/>
      <c r="M268" s="68"/>
      <c r="N268" s="319"/>
      <c r="O268" s="319"/>
      <c r="P268" s="212">
        <v>0</v>
      </c>
      <c r="Q268" s="212">
        <v>1111807.02</v>
      </c>
      <c r="R268" s="68" t="s">
        <v>809</v>
      </c>
      <c r="S268" s="320"/>
      <c r="T268" s="266"/>
    </row>
    <row r="269" spans="1:20" ht="89.25">
      <c r="A269" s="189" t="s">
        <v>494</v>
      </c>
      <c r="B269" s="68"/>
      <c r="C269" s="210" t="s">
        <v>542</v>
      </c>
      <c r="D269" s="211">
        <v>46056</v>
      </c>
      <c r="E269" s="189" t="s">
        <v>1637</v>
      </c>
      <c r="F269" s="189" t="s">
        <v>584</v>
      </c>
      <c r="G269" s="189">
        <v>14811116</v>
      </c>
      <c r="H269" s="68"/>
      <c r="I269" s="195" t="s">
        <v>1863</v>
      </c>
      <c r="J269" s="68"/>
      <c r="K269" s="68"/>
      <c r="L269" s="68"/>
      <c r="M269" s="68"/>
      <c r="N269" s="319"/>
      <c r="O269" s="319"/>
      <c r="P269" s="212">
        <v>0</v>
      </c>
      <c r="Q269" s="212">
        <v>474</v>
      </c>
      <c r="R269" s="68" t="s">
        <v>809</v>
      </c>
      <c r="S269" s="320"/>
      <c r="T269" s="266"/>
    </row>
    <row r="270" spans="1:20" ht="89.25">
      <c r="A270" s="189" t="s">
        <v>494</v>
      </c>
      <c r="B270" s="68"/>
      <c r="C270" s="210" t="s">
        <v>542</v>
      </c>
      <c r="D270" s="211">
        <v>46056</v>
      </c>
      <c r="E270" s="189" t="s">
        <v>1638</v>
      </c>
      <c r="F270" s="189" t="s">
        <v>584</v>
      </c>
      <c r="G270" s="189">
        <v>14811124</v>
      </c>
      <c r="H270" s="68"/>
      <c r="I270" s="195" t="s">
        <v>1863</v>
      </c>
      <c r="J270" s="68"/>
      <c r="K270" s="68"/>
      <c r="L270" s="68"/>
      <c r="M270" s="68"/>
      <c r="N270" s="319"/>
      <c r="O270" s="319"/>
      <c r="P270" s="212">
        <v>0</v>
      </c>
      <c r="Q270" s="212">
        <v>3001.6</v>
      </c>
      <c r="R270" s="68" t="s">
        <v>809</v>
      </c>
      <c r="S270" s="320"/>
      <c r="T270" s="266"/>
    </row>
    <row r="271" spans="1:20" ht="89.25">
      <c r="A271" s="189" t="s">
        <v>494</v>
      </c>
      <c r="B271" s="68"/>
      <c r="C271" s="210" t="s">
        <v>542</v>
      </c>
      <c r="D271" s="211">
        <v>46056</v>
      </c>
      <c r="E271" s="189" t="s">
        <v>1639</v>
      </c>
      <c r="F271" s="189" t="s">
        <v>584</v>
      </c>
      <c r="G271" s="189">
        <v>14811125</v>
      </c>
      <c r="H271" s="68"/>
      <c r="I271" s="195" t="s">
        <v>1863</v>
      </c>
      <c r="J271" s="68"/>
      <c r="K271" s="68"/>
      <c r="L271" s="68"/>
      <c r="M271" s="68"/>
      <c r="N271" s="319"/>
      <c r="O271" s="319"/>
      <c r="P271" s="212">
        <v>0</v>
      </c>
      <c r="Q271" s="212">
        <v>1896.81</v>
      </c>
      <c r="R271" s="68" t="s">
        <v>809</v>
      </c>
      <c r="S271" s="320"/>
      <c r="T271" s="266"/>
    </row>
    <row r="272" spans="1:20" ht="38.25">
      <c r="A272" s="189">
        <v>70</v>
      </c>
      <c r="B272" s="68"/>
      <c r="C272" s="210" t="s">
        <v>44</v>
      </c>
      <c r="D272" s="211">
        <v>46057</v>
      </c>
      <c r="E272" s="189" t="s">
        <v>1640</v>
      </c>
      <c r="F272" s="189" t="s">
        <v>3</v>
      </c>
      <c r="G272" s="189">
        <v>2368154</v>
      </c>
      <c r="H272" s="68"/>
      <c r="I272" s="195" t="s">
        <v>1864</v>
      </c>
      <c r="J272" s="68"/>
      <c r="K272" s="68"/>
      <c r="L272" s="68"/>
      <c r="M272" s="68"/>
      <c r="N272" s="319"/>
      <c r="O272" s="319"/>
      <c r="P272" s="212">
        <v>0</v>
      </c>
      <c r="Q272" s="212">
        <v>479.02</v>
      </c>
      <c r="R272" s="68" t="s">
        <v>809</v>
      </c>
      <c r="S272" s="320"/>
      <c r="T272" s="266"/>
    </row>
    <row r="273" spans="1:20" ht="51">
      <c r="A273" s="189" t="s">
        <v>503</v>
      </c>
      <c r="B273" s="68"/>
      <c r="C273" s="210" t="s">
        <v>541</v>
      </c>
      <c r="D273" s="211">
        <v>46057</v>
      </c>
      <c r="E273" s="189" t="s">
        <v>1641</v>
      </c>
      <c r="F273" s="189" t="s">
        <v>3</v>
      </c>
      <c r="G273" s="189">
        <v>2368222</v>
      </c>
      <c r="H273" s="68"/>
      <c r="I273" s="195" t="s">
        <v>1865</v>
      </c>
      <c r="J273" s="68"/>
      <c r="K273" s="68"/>
      <c r="L273" s="68"/>
      <c r="M273" s="68"/>
      <c r="N273" s="319"/>
      <c r="O273" s="319"/>
      <c r="P273" s="212">
        <v>0</v>
      </c>
      <c r="Q273" s="212">
        <v>386.26</v>
      </c>
      <c r="R273" s="68" t="s">
        <v>809</v>
      </c>
      <c r="S273" s="320"/>
      <c r="T273" s="266"/>
    </row>
    <row r="274" spans="1:20" ht="51">
      <c r="A274" s="189" t="s">
        <v>503</v>
      </c>
      <c r="B274" s="68"/>
      <c r="C274" s="210" t="s">
        <v>541</v>
      </c>
      <c r="D274" s="211">
        <v>46057</v>
      </c>
      <c r="E274" s="189" t="s">
        <v>1642</v>
      </c>
      <c r="F274" s="189" t="s">
        <v>3</v>
      </c>
      <c r="G274" s="189">
        <v>2368279</v>
      </c>
      <c r="H274" s="68"/>
      <c r="I274" s="195" t="s">
        <v>1866</v>
      </c>
      <c r="J274" s="68"/>
      <c r="K274" s="68"/>
      <c r="L274" s="68"/>
      <c r="M274" s="68"/>
      <c r="N274" s="319"/>
      <c r="O274" s="319"/>
      <c r="P274" s="212">
        <v>0</v>
      </c>
      <c r="Q274" s="212">
        <v>1917.79</v>
      </c>
      <c r="R274" s="68" t="s">
        <v>809</v>
      </c>
      <c r="S274" s="320"/>
      <c r="T274" s="266"/>
    </row>
    <row r="275" spans="1:20" ht="51">
      <c r="A275" s="189" t="s">
        <v>503</v>
      </c>
      <c r="B275" s="68"/>
      <c r="C275" s="210" t="s">
        <v>541</v>
      </c>
      <c r="D275" s="211">
        <v>46057</v>
      </c>
      <c r="E275" s="189" t="s">
        <v>1643</v>
      </c>
      <c r="F275" s="189" t="s">
        <v>3</v>
      </c>
      <c r="G275" s="189">
        <v>2368280</v>
      </c>
      <c r="H275" s="68"/>
      <c r="I275" s="195" t="s">
        <v>1867</v>
      </c>
      <c r="J275" s="68"/>
      <c r="K275" s="68"/>
      <c r="L275" s="68"/>
      <c r="M275" s="68"/>
      <c r="N275" s="319"/>
      <c r="O275" s="319"/>
      <c r="P275" s="212">
        <v>0</v>
      </c>
      <c r="Q275" s="212">
        <v>1917.79</v>
      </c>
      <c r="R275" s="68" t="s">
        <v>809</v>
      </c>
      <c r="S275" s="320"/>
      <c r="T275" s="266"/>
    </row>
    <row r="276" spans="1:20" ht="51">
      <c r="A276" s="189" t="s">
        <v>503</v>
      </c>
      <c r="B276" s="68"/>
      <c r="C276" s="210" t="s">
        <v>541</v>
      </c>
      <c r="D276" s="211">
        <v>46057</v>
      </c>
      <c r="E276" s="189" t="s">
        <v>1644</v>
      </c>
      <c r="F276" s="189" t="s">
        <v>3</v>
      </c>
      <c r="G276" s="189">
        <v>2368282</v>
      </c>
      <c r="H276" s="68"/>
      <c r="I276" s="195" t="s">
        <v>1868</v>
      </c>
      <c r="J276" s="68"/>
      <c r="K276" s="68"/>
      <c r="L276" s="68"/>
      <c r="M276" s="68"/>
      <c r="N276" s="319"/>
      <c r="O276" s="319"/>
      <c r="P276" s="212">
        <v>0</v>
      </c>
      <c r="Q276" s="212">
        <v>1917.79</v>
      </c>
      <c r="R276" s="68" t="s">
        <v>809</v>
      </c>
      <c r="S276" s="320"/>
      <c r="T276" s="266"/>
    </row>
    <row r="277" spans="1:20" ht="76.5">
      <c r="A277" s="189">
        <v>81</v>
      </c>
      <c r="B277" s="68"/>
      <c r="C277" s="210" t="s">
        <v>46</v>
      </c>
      <c r="D277" s="211">
        <v>46057</v>
      </c>
      <c r="E277" s="189" t="s">
        <v>1645</v>
      </c>
      <c r="F277" s="189" t="s">
        <v>3</v>
      </c>
      <c r="G277" s="189">
        <v>2368175</v>
      </c>
      <c r="H277" s="68"/>
      <c r="I277" s="195" t="s">
        <v>4015</v>
      </c>
      <c r="J277" s="68"/>
      <c r="K277" s="68"/>
      <c r="L277" s="68"/>
      <c r="M277" s="68"/>
      <c r="N277" s="319"/>
      <c r="O277" s="319"/>
      <c r="P277" s="212">
        <v>0</v>
      </c>
      <c r="Q277" s="212">
        <v>606.26</v>
      </c>
      <c r="R277" s="68" t="s">
        <v>2066</v>
      </c>
      <c r="S277" s="320"/>
      <c r="T277" s="266"/>
    </row>
    <row r="278" spans="1:20" ht="76.5">
      <c r="A278" s="189">
        <v>35</v>
      </c>
      <c r="B278" s="68"/>
      <c r="C278" s="210" t="s">
        <v>42</v>
      </c>
      <c r="D278" s="211">
        <v>46057</v>
      </c>
      <c r="E278" s="189" t="s">
        <v>1645</v>
      </c>
      <c r="F278" s="189" t="s">
        <v>3</v>
      </c>
      <c r="G278" s="189">
        <v>2368175</v>
      </c>
      <c r="H278" s="68"/>
      <c r="I278" s="195" t="s">
        <v>4015</v>
      </c>
      <c r="J278" s="68"/>
      <c r="K278" s="68"/>
      <c r="L278" s="68"/>
      <c r="M278" s="68"/>
      <c r="N278" s="319"/>
      <c r="O278" s="319"/>
      <c r="P278" s="212">
        <v>0</v>
      </c>
      <c r="Q278" s="212">
        <v>155.44</v>
      </c>
      <c r="R278" s="68" t="s">
        <v>2066</v>
      </c>
      <c r="S278" s="320"/>
      <c r="T278" s="266"/>
    </row>
    <row r="279" spans="1:20" ht="76.5">
      <c r="A279" s="189">
        <v>76</v>
      </c>
      <c r="B279" s="68"/>
      <c r="C279" s="210" t="s">
        <v>45</v>
      </c>
      <c r="D279" s="211">
        <v>46057</v>
      </c>
      <c r="E279" s="189" t="s">
        <v>1645</v>
      </c>
      <c r="F279" s="189" t="s">
        <v>3</v>
      </c>
      <c r="G279" s="189">
        <v>2368175</v>
      </c>
      <c r="H279" s="68"/>
      <c r="I279" s="195" t="s">
        <v>4015</v>
      </c>
      <c r="J279" s="68"/>
      <c r="K279" s="68"/>
      <c r="L279" s="68"/>
      <c r="M279" s="68"/>
      <c r="N279" s="319"/>
      <c r="O279" s="319"/>
      <c r="P279" s="212">
        <v>0</v>
      </c>
      <c r="Q279" s="212">
        <v>3264.72</v>
      </c>
      <c r="R279" s="68" t="s">
        <v>2066</v>
      </c>
      <c r="S279" s="320"/>
      <c r="T279" s="266"/>
    </row>
    <row r="280" spans="1:20" ht="76.5">
      <c r="A280" s="189">
        <v>15</v>
      </c>
      <c r="B280" s="68"/>
      <c r="C280" s="210" t="s">
        <v>38</v>
      </c>
      <c r="D280" s="211">
        <v>46057</v>
      </c>
      <c r="E280" s="189" t="s">
        <v>1645</v>
      </c>
      <c r="F280" s="189" t="s">
        <v>3</v>
      </c>
      <c r="G280" s="189">
        <v>2368175</v>
      </c>
      <c r="H280" s="68"/>
      <c r="I280" s="195" t="s">
        <v>4015</v>
      </c>
      <c r="J280" s="68"/>
      <c r="K280" s="68"/>
      <c r="L280" s="68"/>
      <c r="M280" s="68"/>
      <c r="N280" s="319"/>
      <c r="O280" s="319"/>
      <c r="P280" s="212">
        <v>0</v>
      </c>
      <c r="Q280" s="212">
        <v>16182.3</v>
      </c>
      <c r="R280" s="68" t="s">
        <v>2066</v>
      </c>
      <c r="S280" s="320"/>
      <c r="T280" s="266"/>
    </row>
    <row r="281" spans="1:20" ht="76.5">
      <c r="A281" s="189">
        <v>46</v>
      </c>
      <c r="B281" s="68"/>
      <c r="C281" s="210" t="s">
        <v>719</v>
      </c>
      <c r="D281" s="211">
        <v>46057</v>
      </c>
      <c r="E281" s="189" t="s">
        <v>1645</v>
      </c>
      <c r="F281" s="189" t="s">
        <v>3</v>
      </c>
      <c r="G281" s="189">
        <v>2368175</v>
      </c>
      <c r="H281" s="68"/>
      <c r="I281" s="195" t="s">
        <v>4015</v>
      </c>
      <c r="J281" s="68"/>
      <c r="K281" s="68"/>
      <c r="L281" s="68"/>
      <c r="M281" s="68"/>
      <c r="N281" s="319"/>
      <c r="O281" s="319"/>
      <c r="P281" s="212">
        <v>0</v>
      </c>
      <c r="Q281" s="212">
        <v>8084.32</v>
      </c>
      <c r="R281" s="68" t="s">
        <v>2066</v>
      </c>
      <c r="S281" s="320"/>
      <c r="T281" s="266"/>
    </row>
    <row r="282" spans="1:20" ht="76.5">
      <c r="A282" s="189">
        <v>78</v>
      </c>
      <c r="B282" s="68"/>
      <c r="C282" s="210" t="s">
        <v>720</v>
      </c>
      <c r="D282" s="211">
        <v>46057</v>
      </c>
      <c r="E282" s="189" t="s">
        <v>1645</v>
      </c>
      <c r="F282" s="189" t="s">
        <v>3</v>
      </c>
      <c r="G282" s="189">
        <v>2368175</v>
      </c>
      <c r="H282" s="68"/>
      <c r="I282" s="195" t="s">
        <v>4015</v>
      </c>
      <c r="J282" s="68"/>
      <c r="K282" s="68"/>
      <c r="L282" s="68"/>
      <c r="M282" s="68"/>
      <c r="N282" s="319"/>
      <c r="O282" s="319"/>
      <c r="P282" s="212">
        <v>0</v>
      </c>
      <c r="Q282" s="212">
        <v>772.2</v>
      </c>
      <c r="R282" s="68" t="s">
        <v>2066</v>
      </c>
      <c r="S282" s="320"/>
      <c r="T282" s="266"/>
    </row>
    <row r="283" spans="1:20" ht="76.5">
      <c r="A283" s="189">
        <v>283</v>
      </c>
      <c r="B283" s="68"/>
      <c r="C283" s="210" t="s">
        <v>104</v>
      </c>
      <c r="D283" s="211">
        <v>46057</v>
      </c>
      <c r="E283" s="189" t="s">
        <v>1645</v>
      </c>
      <c r="F283" s="189" t="s">
        <v>3</v>
      </c>
      <c r="G283" s="189">
        <v>2368175</v>
      </c>
      <c r="H283" s="68"/>
      <c r="I283" s="195" t="s">
        <v>4015</v>
      </c>
      <c r="J283" s="68"/>
      <c r="K283" s="68"/>
      <c r="L283" s="68"/>
      <c r="M283" s="68"/>
      <c r="N283" s="319"/>
      <c r="O283" s="319"/>
      <c r="P283" s="212">
        <v>0</v>
      </c>
      <c r="Q283" s="212">
        <v>37652.9</v>
      </c>
      <c r="R283" s="68" t="s">
        <v>2066</v>
      </c>
      <c r="S283" s="320"/>
      <c r="T283" s="266"/>
    </row>
    <row r="284" spans="1:20" ht="76.5">
      <c r="A284" s="189">
        <v>902</v>
      </c>
      <c r="B284" s="68"/>
      <c r="C284" s="210" t="s">
        <v>163</v>
      </c>
      <c r="D284" s="211">
        <v>46057</v>
      </c>
      <c r="E284" s="189" t="s">
        <v>1645</v>
      </c>
      <c r="F284" s="189" t="s">
        <v>3</v>
      </c>
      <c r="G284" s="189">
        <v>2368175</v>
      </c>
      <c r="H284" s="68"/>
      <c r="I284" s="195" t="s">
        <v>4015</v>
      </c>
      <c r="J284" s="68"/>
      <c r="K284" s="68"/>
      <c r="L284" s="68"/>
      <c r="M284" s="68"/>
      <c r="N284" s="319"/>
      <c r="O284" s="319"/>
      <c r="P284" s="212">
        <v>0</v>
      </c>
      <c r="Q284" s="212">
        <v>389349.85</v>
      </c>
      <c r="R284" s="68" t="s">
        <v>2066</v>
      </c>
      <c r="S284" s="320"/>
      <c r="T284" s="266"/>
    </row>
    <row r="285" spans="1:20" ht="76.5">
      <c r="A285" s="189">
        <v>345</v>
      </c>
      <c r="B285" s="68"/>
      <c r="C285" s="210" t="s">
        <v>127</v>
      </c>
      <c r="D285" s="211">
        <v>46057</v>
      </c>
      <c r="E285" s="189" t="s">
        <v>1645</v>
      </c>
      <c r="F285" s="189" t="s">
        <v>3</v>
      </c>
      <c r="G285" s="189">
        <v>2368175</v>
      </c>
      <c r="H285" s="68"/>
      <c r="I285" s="195" t="s">
        <v>4015</v>
      </c>
      <c r="J285" s="68"/>
      <c r="K285" s="68"/>
      <c r="L285" s="68"/>
      <c r="M285" s="68"/>
      <c r="N285" s="319"/>
      <c r="O285" s="319"/>
      <c r="P285" s="212">
        <v>0</v>
      </c>
      <c r="Q285" s="212">
        <v>328.6</v>
      </c>
      <c r="R285" s="68" t="s">
        <v>2066</v>
      </c>
      <c r="S285" s="320"/>
      <c r="T285" s="266"/>
    </row>
    <row r="286" spans="1:20" ht="76.5">
      <c r="A286" s="189">
        <v>46</v>
      </c>
      <c r="B286" s="68"/>
      <c r="C286" s="210" t="s">
        <v>719</v>
      </c>
      <c r="D286" s="211">
        <v>46057</v>
      </c>
      <c r="E286" s="189" t="s">
        <v>1645</v>
      </c>
      <c r="F286" s="189" t="s">
        <v>3</v>
      </c>
      <c r="G286" s="189">
        <v>2368175</v>
      </c>
      <c r="H286" s="68"/>
      <c r="I286" s="195" t="s">
        <v>4015</v>
      </c>
      <c r="J286" s="68"/>
      <c r="K286" s="68"/>
      <c r="L286" s="68"/>
      <c r="M286" s="68"/>
      <c r="N286" s="319"/>
      <c r="O286" s="319"/>
      <c r="P286" s="212">
        <v>0</v>
      </c>
      <c r="Q286" s="212">
        <v>7766.77</v>
      </c>
      <c r="R286" s="68" t="s">
        <v>2066</v>
      </c>
      <c r="S286" s="320"/>
      <c r="T286" s="266"/>
    </row>
    <row r="287" spans="1:20" ht="76.5">
      <c r="A287" s="189">
        <v>76</v>
      </c>
      <c r="B287" s="68"/>
      <c r="C287" s="210" t="s">
        <v>45</v>
      </c>
      <c r="D287" s="211">
        <v>46057</v>
      </c>
      <c r="E287" s="189" t="s">
        <v>1645</v>
      </c>
      <c r="F287" s="189" t="s">
        <v>3</v>
      </c>
      <c r="G287" s="189">
        <v>2368175</v>
      </c>
      <c r="H287" s="68"/>
      <c r="I287" s="195" t="s">
        <v>4015</v>
      </c>
      <c r="J287" s="68"/>
      <c r="K287" s="68"/>
      <c r="L287" s="68"/>
      <c r="M287" s="68"/>
      <c r="N287" s="319"/>
      <c r="O287" s="319"/>
      <c r="P287" s="212">
        <v>0</v>
      </c>
      <c r="Q287" s="212">
        <v>2088.4499999999998</v>
      </c>
      <c r="R287" s="68" t="s">
        <v>2066</v>
      </c>
      <c r="S287" s="320"/>
      <c r="T287" s="266"/>
    </row>
    <row r="288" spans="1:20" ht="76.5">
      <c r="A288" s="189">
        <v>46</v>
      </c>
      <c r="B288" s="68"/>
      <c r="C288" s="210" t="s">
        <v>719</v>
      </c>
      <c r="D288" s="211">
        <v>46057</v>
      </c>
      <c r="E288" s="189" t="s">
        <v>1645</v>
      </c>
      <c r="F288" s="189" t="s">
        <v>3</v>
      </c>
      <c r="G288" s="189">
        <v>2368175</v>
      </c>
      <c r="H288" s="68"/>
      <c r="I288" s="195" t="s">
        <v>4015</v>
      </c>
      <c r="J288" s="68"/>
      <c r="K288" s="68"/>
      <c r="L288" s="68"/>
      <c r="M288" s="68"/>
      <c r="N288" s="319"/>
      <c r="O288" s="319"/>
      <c r="P288" s="212">
        <v>0</v>
      </c>
      <c r="Q288" s="212">
        <v>5656.4</v>
      </c>
      <c r="R288" s="68" t="s">
        <v>2066</v>
      </c>
      <c r="S288" s="320"/>
      <c r="T288" s="266"/>
    </row>
    <row r="289" spans="1:20" ht="76.5">
      <c r="A289" s="189">
        <v>681</v>
      </c>
      <c r="B289" s="68"/>
      <c r="C289" s="210" t="s">
        <v>157</v>
      </c>
      <c r="D289" s="211">
        <v>46057</v>
      </c>
      <c r="E289" s="189" t="s">
        <v>1645</v>
      </c>
      <c r="F289" s="189" t="s">
        <v>3</v>
      </c>
      <c r="G289" s="189">
        <v>2368175</v>
      </c>
      <c r="H289" s="68"/>
      <c r="I289" s="195" t="s">
        <v>4015</v>
      </c>
      <c r="J289" s="68"/>
      <c r="K289" s="68"/>
      <c r="L289" s="68"/>
      <c r="M289" s="68"/>
      <c r="N289" s="319"/>
      <c r="O289" s="319"/>
      <c r="P289" s="212">
        <v>0</v>
      </c>
      <c r="Q289" s="212">
        <v>9086.1299999999992</v>
      </c>
      <c r="R289" s="68" t="s">
        <v>2066</v>
      </c>
      <c r="S289" s="320"/>
      <c r="T289" s="266"/>
    </row>
    <row r="290" spans="1:20" ht="76.5">
      <c r="A290" s="189">
        <v>902</v>
      </c>
      <c r="B290" s="68"/>
      <c r="C290" s="210" t="s">
        <v>163</v>
      </c>
      <c r="D290" s="211">
        <v>46057</v>
      </c>
      <c r="E290" s="189" t="s">
        <v>1645</v>
      </c>
      <c r="F290" s="189" t="s">
        <v>3</v>
      </c>
      <c r="G290" s="189">
        <v>2368175</v>
      </c>
      <c r="H290" s="68"/>
      <c r="I290" s="195" t="s">
        <v>4015</v>
      </c>
      <c r="J290" s="68"/>
      <c r="K290" s="68"/>
      <c r="L290" s="68"/>
      <c r="M290" s="68"/>
      <c r="N290" s="319"/>
      <c r="O290" s="319"/>
      <c r="P290" s="212">
        <v>0</v>
      </c>
      <c r="Q290" s="212">
        <v>149871.93</v>
      </c>
      <c r="R290" s="68" t="s">
        <v>2066</v>
      </c>
      <c r="S290" s="320"/>
      <c r="T290" s="266"/>
    </row>
    <row r="291" spans="1:20" ht="76.5">
      <c r="A291" s="189">
        <v>902</v>
      </c>
      <c r="B291" s="68"/>
      <c r="C291" s="210" t="s">
        <v>163</v>
      </c>
      <c r="D291" s="211">
        <v>46057</v>
      </c>
      <c r="E291" s="189" t="s">
        <v>1645</v>
      </c>
      <c r="F291" s="189" t="s">
        <v>3</v>
      </c>
      <c r="G291" s="189">
        <v>2368175</v>
      </c>
      <c r="H291" s="68"/>
      <c r="I291" s="195" t="s">
        <v>4015</v>
      </c>
      <c r="J291" s="68"/>
      <c r="K291" s="68"/>
      <c r="L291" s="68"/>
      <c r="M291" s="68"/>
      <c r="N291" s="319"/>
      <c r="O291" s="319"/>
      <c r="P291" s="212">
        <v>0</v>
      </c>
      <c r="Q291" s="212">
        <v>106160.7</v>
      </c>
      <c r="R291" s="68" t="s">
        <v>2066</v>
      </c>
      <c r="S291" s="320"/>
      <c r="T291" s="266"/>
    </row>
    <row r="292" spans="1:20" ht="76.5">
      <c r="A292" s="189">
        <v>283</v>
      </c>
      <c r="B292" s="68"/>
      <c r="C292" s="210" t="s">
        <v>104</v>
      </c>
      <c r="D292" s="211">
        <v>46057</v>
      </c>
      <c r="E292" s="189" t="s">
        <v>1645</v>
      </c>
      <c r="F292" s="189" t="s">
        <v>3</v>
      </c>
      <c r="G292" s="189">
        <v>2368175</v>
      </c>
      <c r="H292" s="68"/>
      <c r="I292" s="195" t="s">
        <v>4015</v>
      </c>
      <c r="J292" s="68"/>
      <c r="K292" s="68"/>
      <c r="L292" s="68"/>
      <c r="M292" s="68"/>
      <c r="N292" s="319"/>
      <c r="O292" s="319"/>
      <c r="P292" s="212">
        <v>0</v>
      </c>
      <c r="Q292" s="212">
        <v>4692.8900000000003</v>
      </c>
      <c r="R292" s="68" t="s">
        <v>2066</v>
      </c>
      <c r="S292" s="320"/>
      <c r="T292" s="266"/>
    </row>
    <row r="293" spans="1:20" ht="76.5">
      <c r="A293" s="189">
        <v>15</v>
      </c>
      <c r="B293" s="68"/>
      <c r="C293" s="210" t="s">
        <v>38</v>
      </c>
      <c r="D293" s="211">
        <v>46057</v>
      </c>
      <c r="E293" s="189" t="s">
        <v>1645</v>
      </c>
      <c r="F293" s="189" t="s">
        <v>3</v>
      </c>
      <c r="G293" s="189">
        <v>2368175</v>
      </c>
      <c r="H293" s="68"/>
      <c r="I293" s="195" t="s">
        <v>4015</v>
      </c>
      <c r="J293" s="68"/>
      <c r="K293" s="68"/>
      <c r="L293" s="68"/>
      <c r="M293" s="68"/>
      <c r="N293" s="319"/>
      <c r="O293" s="319"/>
      <c r="P293" s="212">
        <v>0</v>
      </c>
      <c r="Q293" s="212">
        <v>12480.87</v>
      </c>
      <c r="R293" s="68" t="s">
        <v>2066</v>
      </c>
      <c r="S293" s="320"/>
      <c r="T293" s="266"/>
    </row>
    <row r="294" spans="1:20" ht="76.5">
      <c r="A294" s="189">
        <v>682</v>
      </c>
      <c r="B294" s="68"/>
      <c r="C294" s="210" t="s">
        <v>631</v>
      </c>
      <c r="D294" s="211">
        <v>46057</v>
      </c>
      <c r="E294" s="189" t="s">
        <v>1645</v>
      </c>
      <c r="F294" s="189" t="s">
        <v>3</v>
      </c>
      <c r="G294" s="189">
        <v>2368175</v>
      </c>
      <c r="H294" s="68"/>
      <c r="I294" s="195" t="s">
        <v>4015</v>
      </c>
      <c r="J294" s="68"/>
      <c r="K294" s="68"/>
      <c r="L294" s="68"/>
      <c r="M294" s="68"/>
      <c r="N294" s="319"/>
      <c r="O294" s="319"/>
      <c r="P294" s="212">
        <v>0</v>
      </c>
      <c r="Q294" s="212">
        <v>2960.13</v>
      </c>
      <c r="R294" s="68" t="s">
        <v>2066</v>
      </c>
      <c r="S294" s="320"/>
      <c r="T294" s="266"/>
    </row>
    <row r="295" spans="1:20" ht="76.5">
      <c r="A295" s="189">
        <v>345</v>
      </c>
      <c r="B295" s="68"/>
      <c r="C295" s="210" t="s">
        <v>127</v>
      </c>
      <c r="D295" s="211">
        <v>46057</v>
      </c>
      <c r="E295" s="189" t="s">
        <v>1645</v>
      </c>
      <c r="F295" s="189" t="s">
        <v>3</v>
      </c>
      <c r="G295" s="189">
        <v>2368175</v>
      </c>
      <c r="H295" s="68"/>
      <c r="I295" s="195" t="s">
        <v>4015</v>
      </c>
      <c r="J295" s="68"/>
      <c r="K295" s="68"/>
      <c r="L295" s="68"/>
      <c r="M295" s="68"/>
      <c r="N295" s="319"/>
      <c r="O295" s="319"/>
      <c r="P295" s="212">
        <v>0</v>
      </c>
      <c r="Q295" s="212">
        <v>186.3</v>
      </c>
      <c r="R295" s="68" t="s">
        <v>2066</v>
      </c>
      <c r="S295" s="320"/>
      <c r="T295" s="266"/>
    </row>
    <row r="296" spans="1:20" ht="89.25">
      <c r="A296" s="189">
        <v>197</v>
      </c>
      <c r="B296" s="68"/>
      <c r="C296" s="210" t="s">
        <v>3434</v>
      </c>
      <c r="D296" s="211">
        <v>46057</v>
      </c>
      <c r="E296" s="189" t="s">
        <v>1645</v>
      </c>
      <c r="F296" s="189" t="s">
        <v>3</v>
      </c>
      <c r="G296" s="189">
        <v>2368175</v>
      </c>
      <c r="H296" s="68"/>
      <c r="I296" s="195" t="s">
        <v>4015</v>
      </c>
      <c r="J296" s="68"/>
      <c r="K296" s="68"/>
      <c r="L296" s="68"/>
      <c r="M296" s="68"/>
      <c r="N296" s="319"/>
      <c r="O296" s="319"/>
      <c r="P296" s="212">
        <v>0</v>
      </c>
      <c r="Q296" s="212">
        <v>1865.82</v>
      </c>
      <c r="R296" s="68" t="s">
        <v>2066</v>
      </c>
      <c r="S296" s="320"/>
      <c r="T296" s="266"/>
    </row>
    <row r="297" spans="1:20" ht="76.5">
      <c r="A297" s="189">
        <v>76</v>
      </c>
      <c r="B297" s="68"/>
      <c r="C297" s="210" t="s">
        <v>45</v>
      </c>
      <c r="D297" s="211">
        <v>46057</v>
      </c>
      <c r="E297" s="189" t="s">
        <v>1645</v>
      </c>
      <c r="F297" s="189" t="s">
        <v>3</v>
      </c>
      <c r="G297" s="189">
        <v>2368175</v>
      </c>
      <c r="H297" s="68"/>
      <c r="I297" s="195" t="s">
        <v>4015</v>
      </c>
      <c r="J297" s="68"/>
      <c r="K297" s="68"/>
      <c r="L297" s="68"/>
      <c r="M297" s="68"/>
      <c r="N297" s="319"/>
      <c r="O297" s="319"/>
      <c r="P297" s="212">
        <v>0</v>
      </c>
      <c r="Q297" s="212">
        <v>336.14</v>
      </c>
      <c r="R297" s="68" t="s">
        <v>2066</v>
      </c>
      <c r="S297" s="320"/>
      <c r="T297" s="266"/>
    </row>
    <row r="298" spans="1:20" ht="76.5">
      <c r="A298" s="189">
        <v>682</v>
      </c>
      <c r="B298" s="68"/>
      <c r="C298" s="210" t="s">
        <v>631</v>
      </c>
      <c r="D298" s="211">
        <v>46057</v>
      </c>
      <c r="E298" s="189" t="s">
        <v>1645</v>
      </c>
      <c r="F298" s="189" t="s">
        <v>3</v>
      </c>
      <c r="G298" s="189">
        <v>2368175</v>
      </c>
      <c r="H298" s="68"/>
      <c r="I298" s="195" t="s">
        <v>4015</v>
      </c>
      <c r="J298" s="68"/>
      <c r="K298" s="68"/>
      <c r="L298" s="68"/>
      <c r="M298" s="68"/>
      <c r="N298" s="319"/>
      <c r="O298" s="319"/>
      <c r="P298" s="212">
        <v>0</v>
      </c>
      <c r="Q298" s="212">
        <v>3210.11</v>
      </c>
      <c r="R298" s="68" t="s">
        <v>2066</v>
      </c>
      <c r="S298" s="320"/>
      <c r="T298" s="266"/>
    </row>
    <row r="299" spans="1:20" ht="76.5">
      <c r="A299" s="189">
        <v>902</v>
      </c>
      <c r="B299" s="68"/>
      <c r="C299" s="210" t="s">
        <v>163</v>
      </c>
      <c r="D299" s="211">
        <v>46057</v>
      </c>
      <c r="E299" s="189" t="s">
        <v>1645</v>
      </c>
      <c r="F299" s="189" t="s">
        <v>3</v>
      </c>
      <c r="G299" s="189">
        <v>2368175</v>
      </c>
      <c r="H299" s="68"/>
      <c r="I299" s="195" t="s">
        <v>4015</v>
      </c>
      <c r="J299" s="68"/>
      <c r="K299" s="68"/>
      <c r="L299" s="68"/>
      <c r="M299" s="68"/>
      <c r="N299" s="319"/>
      <c r="O299" s="319"/>
      <c r="P299" s="212">
        <v>0</v>
      </c>
      <c r="Q299" s="212">
        <v>1255.78</v>
      </c>
      <c r="R299" s="68" t="s">
        <v>2066</v>
      </c>
      <c r="S299" s="320"/>
      <c r="T299" s="266"/>
    </row>
    <row r="300" spans="1:20" ht="76.5">
      <c r="A300" s="189">
        <v>681</v>
      </c>
      <c r="B300" s="68"/>
      <c r="C300" s="210" t="s">
        <v>157</v>
      </c>
      <c r="D300" s="211">
        <v>46057</v>
      </c>
      <c r="E300" s="189" t="s">
        <v>1645</v>
      </c>
      <c r="F300" s="189" t="s">
        <v>3</v>
      </c>
      <c r="G300" s="189">
        <v>2368175</v>
      </c>
      <c r="H300" s="68"/>
      <c r="I300" s="195" t="s">
        <v>4015</v>
      </c>
      <c r="J300" s="68"/>
      <c r="K300" s="68"/>
      <c r="L300" s="68"/>
      <c r="M300" s="68"/>
      <c r="N300" s="319"/>
      <c r="O300" s="319"/>
      <c r="P300" s="212">
        <v>0</v>
      </c>
      <c r="Q300" s="212">
        <v>27175.02</v>
      </c>
      <c r="R300" s="68" t="s">
        <v>2066</v>
      </c>
      <c r="S300" s="320"/>
      <c r="T300" s="266"/>
    </row>
    <row r="301" spans="1:20" ht="76.5">
      <c r="A301" s="189">
        <v>46</v>
      </c>
      <c r="B301" s="68"/>
      <c r="C301" s="210" t="s">
        <v>719</v>
      </c>
      <c r="D301" s="211">
        <v>46057</v>
      </c>
      <c r="E301" s="189" t="s">
        <v>1645</v>
      </c>
      <c r="F301" s="189" t="s">
        <v>3</v>
      </c>
      <c r="G301" s="189">
        <v>2368175</v>
      </c>
      <c r="H301" s="68"/>
      <c r="I301" s="195" t="s">
        <v>4015</v>
      </c>
      <c r="J301" s="68"/>
      <c r="K301" s="68"/>
      <c r="L301" s="68"/>
      <c r="M301" s="68"/>
      <c r="N301" s="319"/>
      <c r="O301" s="319"/>
      <c r="P301" s="212">
        <v>0</v>
      </c>
      <c r="Q301" s="212">
        <v>10458.82</v>
      </c>
      <c r="R301" s="68" t="s">
        <v>2066</v>
      </c>
      <c r="S301" s="320"/>
      <c r="T301" s="266"/>
    </row>
    <row r="302" spans="1:20" ht="76.5">
      <c r="A302" s="189">
        <v>283</v>
      </c>
      <c r="B302" s="68"/>
      <c r="C302" s="210" t="s">
        <v>104</v>
      </c>
      <c r="D302" s="211">
        <v>46057</v>
      </c>
      <c r="E302" s="189" t="s">
        <v>1645</v>
      </c>
      <c r="F302" s="189" t="s">
        <v>3</v>
      </c>
      <c r="G302" s="189">
        <v>2368175</v>
      </c>
      <c r="H302" s="68"/>
      <c r="I302" s="195" t="s">
        <v>4015</v>
      </c>
      <c r="J302" s="68"/>
      <c r="K302" s="68"/>
      <c r="L302" s="68"/>
      <c r="M302" s="68"/>
      <c r="N302" s="319"/>
      <c r="O302" s="319"/>
      <c r="P302" s="212">
        <v>0</v>
      </c>
      <c r="Q302" s="212">
        <v>38353.480000000003</v>
      </c>
      <c r="R302" s="68" t="s">
        <v>2066</v>
      </c>
      <c r="S302" s="320"/>
      <c r="T302" s="266"/>
    </row>
    <row r="303" spans="1:20" ht="76.5">
      <c r="A303" s="189">
        <v>15</v>
      </c>
      <c r="B303" s="68"/>
      <c r="C303" s="210" t="s">
        <v>38</v>
      </c>
      <c r="D303" s="211">
        <v>46057</v>
      </c>
      <c r="E303" s="189" t="s">
        <v>1645</v>
      </c>
      <c r="F303" s="189" t="s">
        <v>3</v>
      </c>
      <c r="G303" s="189">
        <v>2368175</v>
      </c>
      <c r="H303" s="68"/>
      <c r="I303" s="195" t="s">
        <v>4015</v>
      </c>
      <c r="J303" s="68"/>
      <c r="K303" s="68"/>
      <c r="L303" s="68"/>
      <c r="M303" s="68"/>
      <c r="N303" s="319"/>
      <c r="O303" s="319"/>
      <c r="P303" s="212">
        <v>0</v>
      </c>
      <c r="Q303" s="212">
        <v>15773.87</v>
      </c>
      <c r="R303" s="68" t="s">
        <v>2066</v>
      </c>
      <c r="S303" s="320"/>
      <c r="T303" s="266"/>
    </row>
    <row r="304" spans="1:20" ht="76.5">
      <c r="A304" s="189">
        <v>108</v>
      </c>
      <c r="B304" s="68"/>
      <c r="C304" s="210" t="s">
        <v>48</v>
      </c>
      <c r="D304" s="211">
        <v>46057</v>
      </c>
      <c r="E304" s="189" t="s">
        <v>1645</v>
      </c>
      <c r="F304" s="189" t="s">
        <v>3</v>
      </c>
      <c r="G304" s="189">
        <v>2368175</v>
      </c>
      <c r="H304" s="68"/>
      <c r="I304" s="195" t="s">
        <v>4015</v>
      </c>
      <c r="J304" s="68"/>
      <c r="K304" s="68"/>
      <c r="L304" s="68"/>
      <c r="M304" s="68"/>
      <c r="N304" s="319"/>
      <c r="O304" s="319"/>
      <c r="P304" s="212">
        <v>0</v>
      </c>
      <c r="Q304" s="212">
        <v>2581.75</v>
      </c>
      <c r="R304" s="68" t="s">
        <v>2066</v>
      </c>
      <c r="S304" s="320"/>
      <c r="T304" s="266"/>
    </row>
    <row r="305" spans="1:20" ht="63.75">
      <c r="A305" s="189" t="s">
        <v>494</v>
      </c>
      <c r="B305" s="68"/>
      <c r="C305" s="210" t="s">
        <v>542</v>
      </c>
      <c r="D305" s="211">
        <v>46057</v>
      </c>
      <c r="E305" s="189" t="s">
        <v>1646</v>
      </c>
      <c r="F305" s="189" t="s">
        <v>3</v>
      </c>
      <c r="G305" s="189">
        <v>2368177</v>
      </c>
      <c r="H305" s="68"/>
      <c r="I305" s="195" t="s">
        <v>1869</v>
      </c>
      <c r="J305" s="68"/>
      <c r="K305" s="68"/>
      <c r="L305" s="68"/>
      <c r="M305" s="68"/>
      <c r="N305" s="319"/>
      <c r="O305" s="319"/>
      <c r="P305" s="212">
        <v>0</v>
      </c>
      <c r="Q305" s="212">
        <v>12790.75</v>
      </c>
      <c r="R305" s="68" t="s">
        <v>809</v>
      </c>
      <c r="S305" s="320"/>
      <c r="T305" s="266"/>
    </row>
    <row r="306" spans="1:20" ht="63.75">
      <c r="A306" s="189" t="s">
        <v>494</v>
      </c>
      <c r="B306" s="68"/>
      <c r="C306" s="210" t="s">
        <v>542</v>
      </c>
      <c r="D306" s="211">
        <v>46057</v>
      </c>
      <c r="E306" s="189" t="s">
        <v>1647</v>
      </c>
      <c r="F306" s="189" t="s">
        <v>3</v>
      </c>
      <c r="G306" s="189">
        <v>2368185</v>
      </c>
      <c r="H306" s="68"/>
      <c r="I306" s="195" t="s">
        <v>1870</v>
      </c>
      <c r="J306" s="68"/>
      <c r="K306" s="68"/>
      <c r="L306" s="68"/>
      <c r="M306" s="68"/>
      <c r="N306" s="319"/>
      <c r="O306" s="319"/>
      <c r="P306" s="212">
        <v>0</v>
      </c>
      <c r="Q306" s="212">
        <v>1384.93</v>
      </c>
      <c r="R306" s="68" t="s">
        <v>809</v>
      </c>
      <c r="S306" s="320"/>
      <c r="T306" s="266"/>
    </row>
    <row r="307" spans="1:20" ht="63.75">
      <c r="A307" s="189" t="s">
        <v>494</v>
      </c>
      <c r="B307" s="68"/>
      <c r="C307" s="210" t="s">
        <v>542</v>
      </c>
      <c r="D307" s="211">
        <v>46057</v>
      </c>
      <c r="E307" s="189" t="s">
        <v>1648</v>
      </c>
      <c r="F307" s="189" t="s">
        <v>3</v>
      </c>
      <c r="G307" s="189">
        <v>2368186</v>
      </c>
      <c r="H307" s="68"/>
      <c r="I307" s="195" t="s">
        <v>1871</v>
      </c>
      <c r="J307" s="68"/>
      <c r="K307" s="68"/>
      <c r="L307" s="68"/>
      <c r="M307" s="68"/>
      <c r="N307" s="319"/>
      <c r="O307" s="319"/>
      <c r="P307" s="212">
        <v>0</v>
      </c>
      <c r="Q307" s="212">
        <v>2070.66</v>
      </c>
      <c r="R307" s="68" t="s">
        <v>809</v>
      </c>
      <c r="S307" s="320"/>
      <c r="T307" s="266"/>
    </row>
    <row r="308" spans="1:20" ht="51">
      <c r="A308" s="189">
        <v>46</v>
      </c>
      <c r="B308" s="68"/>
      <c r="C308" s="210" t="s">
        <v>719</v>
      </c>
      <c r="D308" s="211">
        <v>46057</v>
      </c>
      <c r="E308" s="189" t="s">
        <v>1649</v>
      </c>
      <c r="F308" s="189" t="s">
        <v>3</v>
      </c>
      <c r="G308" s="189">
        <v>2368204</v>
      </c>
      <c r="H308" s="68"/>
      <c r="I308" s="195" t="s">
        <v>1872</v>
      </c>
      <c r="J308" s="68"/>
      <c r="K308" s="68"/>
      <c r="L308" s="68"/>
      <c r="M308" s="68"/>
      <c r="N308" s="319"/>
      <c r="O308" s="319"/>
      <c r="P308" s="212">
        <v>0</v>
      </c>
      <c r="Q308" s="212">
        <v>4968.5200000000004</v>
      </c>
      <c r="R308" s="68" t="s">
        <v>809</v>
      </c>
      <c r="S308" s="320"/>
      <c r="T308" s="266"/>
    </row>
    <row r="309" spans="1:20" ht="51">
      <c r="A309" s="189" t="s">
        <v>497</v>
      </c>
      <c r="B309" s="68"/>
      <c r="C309" s="210" t="s">
        <v>615</v>
      </c>
      <c r="D309" s="211">
        <v>46057</v>
      </c>
      <c r="E309" s="189" t="s">
        <v>1650</v>
      </c>
      <c r="F309" s="189" t="s">
        <v>3</v>
      </c>
      <c r="G309" s="189">
        <v>2368232</v>
      </c>
      <c r="H309" s="68"/>
      <c r="I309" s="195" t="s">
        <v>1873</v>
      </c>
      <c r="J309" s="68"/>
      <c r="K309" s="68"/>
      <c r="L309" s="68"/>
      <c r="M309" s="68"/>
      <c r="N309" s="319"/>
      <c r="O309" s="319"/>
      <c r="P309" s="212">
        <v>0</v>
      </c>
      <c r="Q309" s="212">
        <v>152.12</v>
      </c>
      <c r="R309" s="68" t="s">
        <v>809</v>
      </c>
      <c r="S309" s="320"/>
      <c r="T309" s="266"/>
    </row>
    <row r="310" spans="1:20" ht="51">
      <c r="A310" s="189" t="s">
        <v>497</v>
      </c>
      <c r="B310" s="68"/>
      <c r="C310" s="210" t="s">
        <v>615</v>
      </c>
      <c r="D310" s="211">
        <v>46057</v>
      </c>
      <c r="E310" s="189" t="s">
        <v>1651</v>
      </c>
      <c r="F310" s="189" t="s">
        <v>3</v>
      </c>
      <c r="G310" s="189">
        <v>2368233</v>
      </c>
      <c r="H310" s="68"/>
      <c r="I310" s="195" t="s">
        <v>1874</v>
      </c>
      <c r="J310" s="68"/>
      <c r="K310" s="68"/>
      <c r="L310" s="68"/>
      <c r="M310" s="68"/>
      <c r="N310" s="319"/>
      <c r="O310" s="319"/>
      <c r="P310" s="212">
        <v>0</v>
      </c>
      <c r="Q310" s="212">
        <v>423.46</v>
      </c>
      <c r="R310" s="68" t="s">
        <v>809</v>
      </c>
      <c r="S310" s="320"/>
      <c r="T310" s="266"/>
    </row>
    <row r="311" spans="1:20" ht="51">
      <c r="A311" s="189" t="s">
        <v>497</v>
      </c>
      <c r="B311" s="68"/>
      <c r="C311" s="210" t="s">
        <v>615</v>
      </c>
      <c r="D311" s="211">
        <v>46057</v>
      </c>
      <c r="E311" s="189" t="s">
        <v>1652</v>
      </c>
      <c r="F311" s="189" t="s">
        <v>3</v>
      </c>
      <c r="G311" s="189">
        <v>2368234</v>
      </c>
      <c r="H311" s="68"/>
      <c r="I311" s="195" t="s">
        <v>1875</v>
      </c>
      <c r="J311" s="68"/>
      <c r="K311" s="68"/>
      <c r="L311" s="68"/>
      <c r="M311" s="68"/>
      <c r="N311" s="319"/>
      <c r="O311" s="319"/>
      <c r="P311" s="212">
        <v>0</v>
      </c>
      <c r="Q311" s="212">
        <v>6861.46</v>
      </c>
      <c r="R311" s="68" t="s">
        <v>809</v>
      </c>
      <c r="S311" s="320"/>
      <c r="T311" s="266"/>
    </row>
    <row r="312" spans="1:20" ht="63.75">
      <c r="A312" s="189">
        <v>86</v>
      </c>
      <c r="B312" s="68"/>
      <c r="C312" s="210" t="s">
        <v>47</v>
      </c>
      <c r="D312" s="211">
        <v>46057</v>
      </c>
      <c r="E312" s="189" t="s">
        <v>1653</v>
      </c>
      <c r="F312" s="189" t="s">
        <v>3</v>
      </c>
      <c r="G312" s="189">
        <v>2368244</v>
      </c>
      <c r="H312" s="68"/>
      <c r="I312" s="195" t="s">
        <v>1876</v>
      </c>
      <c r="J312" s="68"/>
      <c r="K312" s="68"/>
      <c r="L312" s="68"/>
      <c r="M312" s="68"/>
      <c r="N312" s="319"/>
      <c r="O312" s="319"/>
      <c r="P312" s="212">
        <v>0</v>
      </c>
      <c r="Q312" s="212">
        <v>153770</v>
      </c>
      <c r="R312" s="68" t="s">
        <v>809</v>
      </c>
      <c r="S312" s="320"/>
      <c r="T312" s="266"/>
    </row>
    <row r="313" spans="1:20" ht="51">
      <c r="A313" s="189">
        <v>86</v>
      </c>
      <c r="B313" s="68"/>
      <c r="C313" s="210" t="s">
        <v>47</v>
      </c>
      <c r="D313" s="211">
        <v>46058</v>
      </c>
      <c r="E313" s="189" t="s">
        <v>1654</v>
      </c>
      <c r="F313" s="189" t="s">
        <v>3</v>
      </c>
      <c r="G313" s="189">
        <v>2368501</v>
      </c>
      <c r="H313" s="68"/>
      <c r="I313" s="195" t="s">
        <v>1879</v>
      </c>
      <c r="J313" s="68"/>
      <c r="K313" s="68"/>
      <c r="L313" s="68"/>
      <c r="M313" s="68"/>
      <c r="N313" s="319"/>
      <c r="O313" s="319"/>
      <c r="P313" s="212">
        <v>0</v>
      </c>
      <c r="Q313" s="212">
        <v>60</v>
      </c>
      <c r="R313" s="68" t="s">
        <v>809</v>
      </c>
      <c r="S313" s="320"/>
      <c r="T313" s="266"/>
    </row>
    <row r="314" spans="1:20" ht="51">
      <c r="A314" s="189" t="s">
        <v>503</v>
      </c>
      <c r="B314" s="68"/>
      <c r="C314" s="210" t="s">
        <v>541</v>
      </c>
      <c r="D314" s="211">
        <v>46058</v>
      </c>
      <c r="E314" s="189" t="s">
        <v>1655</v>
      </c>
      <c r="F314" s="189" t="s">
        <v>3</v>
      </c>
      <c r="G314" s="189">
        <v>2368507</v>
      </c>
      <c r="H314" s="68"/>
      <c r="I314" s="195" t="s">
        <v>1880</v>
      </c>
      <c r="J314" s="68"/>
      <c r="K314" s="68"/>
      <c r="L314" s="68"/>
      <c r="M314" s="68"/>
      <c r="N314" s="319"/>
      <c r="O314" s="319"/>
      <c r="P314" s="212">
        <v>0</v>
      </c>
      <c r="Q314" s="212">
        <v>50000</v>
      </c>
      <c r="R314" s="68" t="s">
        <v>809</v>
      </c>
      <c r="S314" s="320"/>
      <c r="T314" s="266"/>
    </row>
    <row r="315" spans="1:20" ht="51">
      <c r="A315" s="189">
        <v>16</v>
      </c>
      <c r="B315" s="68"/>
      <c r="C315" s="210" t="s">
        <v>39</v>
      </c>
      <c r="D315" s="211">
        <v>46058</v>
      </c>
      <c r="E315" s="189" t="s">
        <v>1656</v>
      </c>
      <c r="F315" s="189" t="s">
        <v>3</v>
      </c>
      <c r="G315" s="189">
        <v>2368517</v>
      </c>
      <c r="H315" s="68"/>
      <c r="I315" s="195" t="s">
        <v>1881</v>
      </c>
      <c r="J315" s="68"/>
      <c r="K315" s="68"/>
      <c r="L315" s="68"/>
      <c r="M315" s="68"/>
      <c r="N315" s="319"/>
      <c r="O315" s="319"/>
      <c r="P315" s="212">
        <v>0</v>
      </c>
      <c r="Q315" s="212">
        <v>6967.93</v>
      </c>
      <c r="R315" s="68" t="s">
        <v>809</v>
      </c>
      <c r="S315" s="320"/>
      <c r="T315" s="266"/>
    </row>
    <row r="316" spans="1:20" ht="38.25">
      <c r="A316" s="189" t="s">
        <v>503</v>
      </c>
      <c r="B316" s="68"/>
      <c r="C316" s="210" t="s">
        <v>541</v>
      </c>
      <c r="D316" s="211">
        <v>46058</v>
      </c>
      <c r="E316" s="189" t="s">
        <v>1657</v>
      </c>
      <c r="F316" s="189" t="s">
        <v>3</v>
      </c>
      <c r="G316" s="189">
        <v>2368552</v>
      </c>
      <c r="H316" s="68"/>
      <c r="I316" s="195" t="s">
        <v>1882</v>
      </c>
      <c r="J316" s="68"/>
      <c r="K316" s="68"/>
      <c r="L316" s="68"/>
      <c r="M316" s="68"/>
      <c r="N316" s="319"/>
      <c r="O316" s="319"/>
      <c r="P316" s="212">
        <v>0</v>
      </c>
      <c r="Q316" s="212">
        <v>2259.34</v>
      </c>
      <c r="R316" s="68" t="s">
        <v>809</v>
      </c>
      <c r="S316" s="320"/>
      <c r="T316" s="266"/>
    </row>
    <row r="317" spans="1:20" ht="38.25">
      <c r="A317" s="189" t="s">
        <v>503</v>
      </c>
      <c r="B317" s="68"/>
      <c r="C317" s="210" t="s">
        <v>541</v>
      </c>
      <c r="D317" s="211">
        <v>46058</v>
      </c>
      <c r="E317" s="189" t="s">
        <v>1658</v>
      </c>
      <c r="F317" s="189" t="s">
        <v>3</v>
      </c>
      <c r="G317" s="189">
        <v>2368561</v>
      </c>
      <c r="H317" s="68"/>
      <c r="I317" s="195" t="s">
        <v>1883</v>
      </c>
      <c r="J317" s="68"/>
      <c r="K317" s="68"/>
      <c r="L317" s="68"/>
      <c r="M317" s="68"/>
      <c r="N317" s="319"/>
      <c r="O317" s="319"/>
      <c r="P317" s="212">
        <v>0</v>
      </c>
      <c r="Q317" s="212">
        <v>1846.76</v>
      </c>
      <c r="R317" s="68" t="s">
        <v>809</v>
      </c>
      <c r="S317" s="320"/>
      <c r="T317" s="266"/>
    </row>
    <row r="318" spans="1:20" ht="51">
      <c r="A318" s="189" t="s">
        <v>503</v>
      </c>
      <c r="B318" s="68"/>
      <c r="C318" s="210" t="s">
        <v>541</v>
      </c>
      <c r="D318" s="211">
        <v>46058</v>
      </c>
      <c r="E318" s="189" t="s">
        <v>1659</v>
      </c>
      <c r="F318" s="189" t="s">
        <v>3</v>
      </c>
      <c r="G318" s="189">
        <v>2368562</v>
      </c>
      <c r="H318" s="68"/>
      <c r="I318" s="195" t="s">
        <v>1884</v>
      </c>
      <c r="J318" s="68"/>
      <c r="K318" s="68"/>
      <c r="L318" s="68"/>
      <c r="M318" s="68"/>
      <c r="N318" s="319"/>
      <c r="O318" s="319"/>
      <c r="P318" s="212">
        <v>0</v>
      </c>
      <c r="Q318" s="212">
        <v>1846.76</v>
      </c>
      <c r="R318" s="68" t="s">
        <v>809</v>
      </c>
      <c r="S318" s="320"/>
      <c r="T318" s="266"/>
    </row>
    <row r="319" spans="1:20" ht="38.25">
      <c r="A319" s="189" t="s">
        <v>503</v>
      </c>
      <c r="B319" s="68"/>
      <c r="C319" s="210" t="s">
        <v>541</v>
      </c>
      <c r="D319" s="211">
        <v>46058</v>
      </c>
      <c r="E319" s="189" t="s">
        <v>1660</v>
      </c>
      <c r="F319" s="189" t="s">
        <v>3</v>
      </c>
      <c r="G319" s="189">
        <v>2368563</v>
      </c>
      <c r="H319" s="68"/>
      <c r="I319" s="195" t="s">
        <v>1885</v>
      </c>
      <c r="J319" s="68"/>
      <c r="K319" s="68"/>
      <c r="L319" s="68"/>
      <c r="M319" s="68"/>
      <c r="N319" s="319"/>
      <c r="O319" s="319"/>
      <c r="P319" s="212">
        <v>0</v>
      </c>
      <c r="Q319" s="212">
        <v>1917.79</v>
      </c>
      <c r="R319" s="68" t="s">
        <v>809</v>
      </c>
      <c r="S319" s="320"/>
      <c r="T319" s="266"/>
    </row>
    <row r="320" spans="1:20" ht="51">
      <c r="A320" s="189" t="s">
        <v>503</v>
      </c>
      <c r="B320" s="68"/>
      <c r="C320" s="210" t="s">
        <v>541</v>
      </c>
      <c r="D320" s="211">
        <v>46058</v>
      </c>
      <c r="E320" s="189" t="s">
        <v>1661</v>
      </c>
      <c r="F320" s="189" t="s">
        <v>3</v>
      </c>
      <c r="G320" s="189">
        <v>2368564</v>
      </c>
      <c r="H320" s="68"/>
      <c r="I320" s="195" t="s">
        <v>1886</v>
      </c>
      <c r="J320" s="68"/>
      <c r="K320" s="68"/>
      <c r="L320" s="68"/>
      <c r="M320" s="68"/>
      <c r="N320" s="319"/>
      <c r="O320" s="319"/>
      <c r="P320" s="212">
        <v>0</v>
      </c>
      <c r="Q320" s="212">
        <v>1775.73</v>
      </c>
      <c r="R320" s="68" t="s">
        <v>809</v>
      </c>
      <c r="S320" s="320"/>
      <c r="T320" s="266"/>
    </row>
    <row r="321" spans="1:20" ht="51">
      <c r="A321" s="189">
        <v>15</v>
      </c>
      <c r="B321" s="68"/>
      <c r="C321" s="210" t="s">
        <v>38</v>
      </c>
      <c r="D321" s="211">
        <v>46058</v>
      </c>
      <c r="E321" s="189" t="s">
        <v>1662</v>
      </c>
      <c r="F321" s="189" t="s">
        <v>3</v>
      </c>
      <c r="G321" s="189">
        <v>2368496</v>
      </c>
      <c r="H321" s="68"/>
      <c r="I321" s="195" t="s">
        <v>1887</v>
      </c>
      <c r="J321" s="68"/>
      <c r="K321" s="68"/>
      <c r="L321" s="68"/>
      <c r="M321" s="68"/>
      <c r="N321" s="319"/>
      <c r="O321" s="319"/>
      <c r="P321" s="212">
        <v>0</v>
      </c>
      <c r="Q321" s="212">
        <v>235.77</v>
      </c>
      <c r="R321" s="68" t="s">
        <v>809</v>
      </c>
      <c r="S321" s="320"/>
      <c r="T321" s="266"/>
    </row>
    <row r="322" spans="1:20" ht="51">
      <c r="A322" s="189">
        <v>578</v>
      </c>
      <c r="B322" s="68"/>
      <c r="C322" s="210" t="s">
        <v>146</v>
      </c>
      <c r="D322" s="211">
        <v>46058</v>
      </c>
      <c r="E322" s="189" t="s">
        <v>1663</v>
      </c>
      <c r="F322" s="189" t="s">
        <v>3</v>
      </c>
      <c r="G322" s="189">
        <v>2368514</v>
      </c>
      <c r="H322" s="68"/>
      <c r="I322" s="195" t="s">
        <v>1888</v>
      </c>
      <c r="J322" s="68"/>
      <c r="K322" s="68"/>
      <c r="L322" s="68"/>
      <c r="M322" s="68"/>
      <c r="N322" s="319"/>
      <c r="O322" s="319"/>
      <c r="P322" s="212">
        <v>0</v>
      </c>
      <c r="Q322" s="212">
        <v>101027</v>
      </c>
      <c r="R322" s="68" t="s">
        <v>809</v>
      </c>
      <c r="S322" s="320"/>
      <c r="T322" s="266"/>
    </row>
    <row r="323" spans="1:20" ht="76.5">
      <c r="A323" s="189" t="s">
        <v>495</v>
      </c>
      <c r="B323" s="68"/>
      <c r="C323" s="210" t="s">
        <v>623</v>
      </c>
      <c r="D323" s="211">
        <v>46058</v>
      </c>
      <c r="E323" s="189" t="s">
        <v>1664</v>
      </c>
      <c r="F323" s="189" t="s">
        <v>584</v>
      </c>
      <c r="G323" s="189">
        <v>14852618</v>
      </c>
      <c r="H323" s="68"/>
      <c r="I323" s="195" t="s">
        <v>1889</v>
      </c>
      <c r="J323" s="68"/>
      <c r="K323" s="68"/>
      <c r="L323" s="68"/>
      <c r="M323" s="68"/>
      <c r="N323" s="319"/>
      <c r="O323" s="319"/>
      <c r="P323" s="212">
        <v>0</v>
      </c>
      <c r="Q323" s="212">
        <v>728850.09</v>
      </c>
      <c r="R323" s="68" t="s">
        <v>809</v>
      </c>
      <c r="S323" s="320"/>
      <c r="T323" s="266"/>
    </row>
    <row r="324" spans="1:20" ht="76.5">
      <c r="A324" s="189" t="s">
        <v>495</v>
      </c>
      <c r="B324" s="68"/>
      <c r="C324" s="210" t="s">
        <v>623</v>
      </c>
      <c r="D324" s="211">
        <v>46058</v>
      </c>
      <c r="E324" s="189" t="s">
        <v>1665</v>
      </c>
      <c r="F324" s="189" t="s">
        <v>584</v>
      </c>
      <c r="G324" s="189">
        <v>14810941</v>
      </c>
      <c r="H324" s="68"/>
      <c r="I324" s="195" t="s">
        <v>1890</v>
      </c>
      <c r="J324" s="68"/>
      <c r="K324" s="68"/>
      <c r="L324" s="68"/>
      <c r="M324" s="68"/>
      <c r="N324" s="319"/>
      <c r="O324" s="319"/>
      <c r="P324" s="212">
        <v>0</v>
      </c>
      <c r="Q324" s="212">
        <v>644451.98</v>
      </c>
      <c r="R324" s="68" t="s">
        <v>809</v>
      </c>
      <c r="S324" s="320"/>
      <c r="T324" s="266"/>
    </row>
    <row r="325" spans="1:20" ht="76.5">
      <c r="A325" s="189" t="s">
        <v>495</v>
      </c>
      <c r="B325" s="68"/>
      <c r="C325" s="210" t="s">
        <v>623</v>
      </c>
      <c r="D325" s="211">
        <v>46058</v>
      </c>
      <c r="E325" s="189" t="s">
        <v>1666</v>
      </c>
      <c r="F325" s="189" t="s">
        <v>584</v>
      </c>
      <c r="G325" s="189">
        <v>14819560</v>
      </c>
      <c r="H325" s="68"/>
      <c r="I325" s="195" t="s">
        <v>1891</v>
      </c>
      <c r="J325" s="68"/>
      <c r="K325" s="68"/>
      <c r="L325" s="68"/>
      <c r="M325" s="68"/>
      <c r="N325" s="319"/>
      <c r="O325" s="319"/>
      <c r="P325" s="212">
        <v>0</v>
      </c>
      <c r="Q325" s="212">
        <v>1180332.44</v>
      </c>
      <c r="R325" s="68" t="s">
        <v>809</v>
      </c>
      <c r="S325" s="320"/>
      <c r="T325" s="266"/>
    </row>
    <row r="326" spans="1:20" ht="76.5">
      <c r="A326" s="189" t="s">
        <v>495</v>
      </c>
      <c r="B326" s="68"/>
      <c r="C326" s="210" t="s">
        <v>623</v>
      </c>
      <c r="D326" s="211">
        <v>46058</v>
      </c>
      <c r="E326" s="189" t="s">
        <v>1667</v>
      </c>
      <c r="F326" s="189" t="s">
        <v>584</v>
      </c>
      <c r="G326" s="189">
        <v>14819583</v>
      </c>
      <c r="H326" s="68"/>
      <c r="I326" s="195" t="s">
        <v>1892</v>
      </c>
      <c r="J326" s="68"/>
      <c r="K326" s="68"/>
      <c r="L326" s="68"/>
      <c r="M326" s="68"/>
      <c r="N326" s="319"/>
      <c r="O326" s="319"/>
      <c r="P326" s="212">
        <v>0</v>
      </c>
      <c r="Q326" s="212">
        <v>15749.72</v>
      </c>
      <c r="R326" s="68" t="s">
        <v>809</v>
      </c>
      <c r="S326" s="320"/>
      <c r="T326" s="266"/>
    </row>
    <row r="327" spans="1:20" ht="51">
      <c r="A327" s="189">
        <v>526</v>
      </c>
      <c r="B327" s="68"/>
      <c r="C327" s="210" t="s">
        <v>643</v>
      </c>
      <c r="D327" s="211">
        <v>46059</v>
      </c>
      <c r="E327" s="189" t="s">
        <v>1668</v>
      </c>
      <c r="F327" s="189" t="s">
        <v>3</v>
      </c>
      <c r="G327" s="189">
        <v>2368763</v>
      </c>
      <c r="H327" s="68"/>
      <c r="I327" s="195" t="s">
        <v>1893</v>
      </c>
      <c r="J327" s="68"/>
      <c r="K327" s="68"/>
      <c r="L327" s="68"/>
      <c r="M327" s="68"/>
      <c r="N327" s="319"/>
      <c r="O327" s="319"/>
      <c r="P327" s="212">
        <v>0</v>
      </c>
      <c r="Q327" s="212">
        <v>1982.2</v>
      </c>
      <c r="R327" s="68" t="s">
        <v>809</v>
      </c>
      <c r="S327" s="320"/>
      <c r="T327" s="266"/>
    </row>
    <row r="328" spans="1:20" ht="76.5">
      <c r="A328" s="189">
        <v>66</v>
      </c>
      <c r="B328" s="68"/>
      <c r="C328" s="210" t="s">
        <v>1571</v>
      </c>
      <c r="D328" s="211">
        <v>46059</v>
      </c>
      <c r="E328" s="189" t="s">
        <v>1669</v>
      </c>
      <c r="F328" s="189" t="s">
        <v>3</v>
      </c>
      <c r="G328" s="189">
        <v>2368777</v>
      </c>
      <c r="H328" s="68"/>
      <c r="I328" s="195" t="s">
        <v>4016</v>
      </c>
      <c r="J328" s="68"/>
      <c r="K328" s="68"/>
      <c r="L328" s="68"/>
      <c r="M328" s="68"/>
      <c r="N328" s="319"/>
      <c r="O328" s="319"/>
      <c r="P328" s="212">
        <v>0</v>
      </c>
      <c r="Q328" s="212">
        <v>1339.26</v>
      </c>
      <c r="R328" s="68" t="s">
        <v>2066</v>
      </c>
      <c r="S328" s="320"/>
      <c r="T328" s="266"/>
    </row>
    <row r="329" spans="1:20" ht="76.5">
      <c r="A329" s="189">
        <v>245</v>
      </c>
      <c r="B329" s="68"/>
      <c r="C329" s="210" t="s">
        <v>91</v>
      </c>
      <c r="D329" s="211">
        <v>46059</v>
      </c>
      <c r="E329" s="189" t="s">
        <v>1669</v>
      </c>
      <c r="F329" s="189" t="s">
        <v>3</v>
      </c>
      <c r="G329" s="189">
        <v>2368777</v>
      </c>
      <c r="H329" s="68"/>
      <c r="I329" s="195" t="s">
        <v>4016</v>
      </c>
      <c r="J329" s="68"/>
      <c r="K329" s="68"/>
      <c r="L329" s="68"/>
      <c r="M329" s="68"/>
      <c r="N329" s="319"/>
      <c r="O329" s="319"/>
      <c r="P329" s="212">
        <v>0</v>
      </c>
      <c r="Q329" s="212">
        <v>2551.6799999999998</v>
      </c>
      <c r="R329" s="68" t="s">
        <v>2066</v>
      </c>
      <c r="S329" s="320"/>
      <c r="T329" s="266"/>
    </row>
    <row r="330" spans="1:20" ht="76.5">
      <c r="A330" s="189">
        <v>206</v>
      </c>
      <c r="B330" s="68"/>
      <c r="C330" s="210" t="s">
        <v>78</v>
      </c>
      <c r="D330" s="211">
        <v>46059</v>
      </c>
      <c r="E330" s="189" t="s">
        <v>1669</v>
      </c>
      <c r="F330" s="189" t="s">
        <v>3</v>
      </c>
      <c r="G330" s="189">
        <v>2368777</v>
      </c>
      <c r="H330" s="68"/>
      <c r="I330" s="195" t="s">
        <v>4016</v>
      </c>
      <c r="J330" s="68"/>
      <c r="K330" s="68"/>
      <c r="L330" s="68"/>
      <c r="M330" s="68"/>
      <c r="N330" s="319"/>
      <c r="O330" s="319"/>
      <c r="P330" s="212">
        <v>0</v>
      </c>
      <c r="Q330" s="212">
        <v>2385.94</v>
      </c>
      <c r="R330" s="68" t="s">
        <v>2066</v>
      </c>
      <c r="S330" s="320"/>
      <c r="T330" s="266"/>
    </row>
    <row r="331" spans="1:20" ht="76.5">
      <c r="A331" s="189">
        <v>152</v>
      </c>
      <c r="B331" s="68"/>
      <c r="C331" s="210" t="s">
        <v>67</v>
      </c>
      <c r="D331" s="211">
        <v>46059</v>
      </c>
      <c r="E331" s="189" t="s">
        <v>1669</v>
      </c>
      <c r="F331" s="189" t="s">
        <v>3</v>
      </c>
      <c r="G331" s="189">
        <v>2368777</v>
      </c>
      <c r="H331" s="68"/>
      <c r="I331" s="195" t="s">
        <v>4016</v>
      </c>
      <c r="J331" s="68"/>
      <c r="K331" s="68"/>
      <c r="L331" s="68"/>
      <c r="M331" s="68"/>
      <c r="N331" s="319"/>
      <c r="O331" s="319"/>
      <c r="P331" s="212">
        <v>0</v>
      </c>
      <c r="Q331" s="212">
        <v>428.94</v>
      </c>
      <c r="R331" s="68" t="s">
        <v>2066</v>
      </c>
      <c r="S331" s="320"/>
      <c r="T331" s="266"/>
    </row>
    <row r="332" spans="1:20" ht="76.5">
      <c r="A332" s="189">
        <v>81</v>
      </c>
      <c r="B332" s="68"/>
      <c r="C332" s="210" t="s">
        <v>46</v>
      </c>
      <c r="D332" s="211">
        <v>46059</v>
      </c>
      <c r="E332" s="189" t="s">
        <v>1669</v>
      </c>
      <c r="F332" s="189" t="s">
        <v>3</v>
      </c>
      <c r="G332" s="189">
        <v>2368777</v>
      </c>
      <c r="H332" s="68"/>
      <c r="I332" s="195" t="s">
        <v>4016</v>
      </c>
      <c r="J332" s="68"/>
      <c r="K332" s="68"/>
      <c r="L332" s="68"/>
      <c r="M332" s="68"/>
      <c r="N332" s="319"/>
      <c r="O332" s="319"/>
      <c r="P332" s="212">
        <v>0</v>
      </c>
      <c r="Q332" s="212">
        <v>1544.48</v>
      </c>
      <c r="R332" s="68" t="s">
        <v>2066</v>
      </c>
      <c r="S332" s="320"/>
      <c r="T332" s="266"/>
    </row>
    <row r="333" spans="1:20" ht="76.5">
      <c r="A333" s="189">
        <v>108</v>
      </c>
      <c r="B333" s="68"/>
      <c r="C333" s="210" t="s">
        <v>48</v>
      </c>
      <c r="D333" s="211">
        <v>46059</v>
      </c>
      <c r="E333" s="189" t="s">
        <v>1669</v>
      </c>
      <c r="F333" s="189" t="s">
        <v>3</v>
      </c>
      <c r="G333" s="189">
        <v>2368777</v>
      </c>
      <c r="H333" s="68"/>
      <c r="I333" s="195" t="s">
        <v>4016</v>
      </c>
      <c r="J333" s="68"/>
      <c r="K333" s="68"/>
      <c r="L333" s="68"/>
      <c r="M333" s="68"/>
      <c r="N333" s="319"/>
      <c r="O333" s="319"/>
      <c r="P333" s="212">
        <v>0</v>
      </c>
      <c r="Q333" s="212">
        <v>2367.7199999999998</v>
      </c>
      <c r="R333" s="68" t="s">
        <v>2066</v>
      </c>
      <c r="S333" s="320"/>
      <c r="T333" s="266"/>
    </row>
    <row r="334" spans="1:20" ht="76.5">
      <c r="A334" s="189">
        <v>15</v>
      </c>
      <c r="B334" s="68"/>
      <c r="C334" s="210" t="s">
        <v>38</v>
      </c>
      <c r="D334" s="211">
        <v>46059</v>
      </c>
      <c r="E334" s="189" t="s">
        <v>1669</v>
      </c>
      <c r="F334" s="189" t="s">
        <v>3</v>
      </c>
      <c r="G334" s="189">
        <v>2368777</v>
      </c>
      <c r="H334" s="68"/>
      <c r="I334" s="195" t="s">
        <v>4016</v>
      </c>
      <c r="J334" s="68"/>
      <c r="K334" s="68"/>
      <c r="L334" s="68"/>
      <c r="M334" s="68"/>
      <c r="N334" s="319"/>
      <c r="O334" s="319"/>
      <c r="P334" s="212">
        <v>0</v>
      </c>
      <c r="Q334" s="212">
        <v>23445.97</v>
      </c>
      <c r="R334" s="68" t="s">
        <v>2066</v>
      </c>
      <c r="S334" s="320"/>
      <c r="T334" s="266"/>
    </row>
    <row r="335" spans="1:20" ht="76.5">
      <c r="A335" s="189">
        <v>76</v>
      </c>
      <c r="B335" s="68"/>
      <c r="C335" s="210" t="s">
        <v>45</v>
      </c>
      <c r="D335" s="211">
        <v>46059</v>
      </c>
      <c r="E335" s="189" t="s">
        <v>1669</v>
      </c>
      <c r="F335" s="189" t="s">
        <v>3</v>
      </c>
      <c r="G335" s="189">
        <v>2368777</v>
      </c>
      <c r="H335" s="68"/>
      <c r="I335" s="195" t="s">
        <v>4016</v>
      </c>
      <c r="J335" s="68"/>
      <c r="K335" s="68"/>
      <c r="L335" s="68"/>
      <c r="M335" s="68"/>
      <c r="N335" s="319"/>
      <c r="O335" s="319"/>
      <c r="P335" s="212">
        <v>0</v>
      </c>
      <c r="Q335" s="212">
        <v>6186.98</v>
      </c>
      <c r="R335" s="68" t="s">
        <v>2066</v>
      </c>
      <c r="S335" s="320"/>
      <c r="T335" s="266"/>
    </row>
    <row r="336" spans="1:20" ht="76.5">
      <c r="A336" s="189">
        <v>681</v>
      </c>
      <c r="B336" s="68"/>
      <c r="C336" s="210" t="s">
        <v>157</v>
      </c>
      <c r="D336" s="211">
        <v>46059</v>
      </c>
      <c r="E336" s="189" t="s">
        <v>1669</v>
      </c>
      <c r="F336" s="189" t="s">
        <v>3</v>
      </c>
      <c r="G336" s="189">
        <v>2368777</v>
      </c>
      <c r="H336" s="68"/>
      <c r="I336" s="195" t="s">
        <v>4016</v>
      </c>
      <c r="J336" s="68"/>
      <c r="K336" s="68"/>
      <c r="L336" s="68"/>
      <c r="M336" s="68"/>
      <c r="N336" s="319"/>
      <c r="O336" s="319"/>
      <c r="P336" s="212">
        <v>0</v>
      </c>
      <c r="Q336" s="212">
        <v>7589.86</v>
      </c>
      <c r="R336" s="68" t="s">
        <v>2066</v>
      </c>
      <c r="S336" s="320"/>
      <c r="T336" s="266"/>
    </row>
    <row r="337" spans="1:20" ht="76.5">
      <c r="A337" s="189">
        <v>46</v>
      </c>
      <c r="B337" s="68"/>
      <c r="C337" s="210" t="s">
        <v>719</v>
      </c>
      <c r="D337" s="211">
        <v>46059</v>
      </c>
      <c r="E337" s="189" t="s">
        <v>1669</v>
      </c>
      <c r="F337" s="189" t="s">
        <v>3</v>
      </c>
      <c r="G337" s="189">
        <v>2368777</v>
      </c>
      <c r="H337" s="68"/>
      <c r="I337" s="195" t="s">
        <v>4016</v>
      </c>
      <c r="J337" s="68"/>
      <c r="K337" s="68"/>
      <c r="L337" s="68"/>
      <c r="M337" s="68"/>
      <c r="N337" s="319"/>
      <c r="O337" s="319"/>
      <c r="P337" s="212">
        <v>0</v>
      </c>
      <c r="Q337" s="212">
        <v>23884.02</v>
      </c>
      <c r="R337" s="68" t="s">
        <v>2066</v>
      </c>
      <c r="S337" s="320"/>
      <c r="T337" s="266"/>
    </row>
    <row r="338" spans="1:20" ht="76.5">
      <c r="A338" s="189">
        <v>224</v>
      </c>
      <c r="B338" s="68"/>
      <c r="C338" s="210" t="s">
        <v>86</v>
      </c>
      <c r="D338" s="211">
        <v>46059</v>
      </c>
      <c r="E338" s="189" t="s">
        <v>1669</v>
      </c>
      <c r="F338" s="189" t="s">
        <v>3</v>
      </c>
      <c r="G338" s="189">
        <v>2368777</v>
      </c>
      <c r="H338" s="68"/>
      <c r="I338" s="195" t="s">
        <v>4016</v>
      </c>
      <c r="J338" s="68"/>
      <c r="K338" s="68"/>
      <c r="L338" s="68"/>
      <c r="M338" s="68"/>
      <c r="N338" s="319"/>
      <c r="O338" s="319"/>
      <c r="P338" s="212">
        <v>0</v>
      </c>
      <c r="Q338" s="212">
        <v>4293.38</v>
      </c>
      <c r="R338" s="68" t="s">
        <v>2066</v>
      </c>
      <c r="S338" s="320"/>
      <c r="T338" s="266"/>
    </row>
    <row r="339" spans="1:20" ht="76.5">
      <c r="A339" s="189">
        <v>41</v>
      </c>
      <c r="B339" s="68"/>
      <c r="C339" s="210" t="s">
        <v>879</v>
      </c>
      <c r="D339" s="211">
        <v>46059</v>
      </c>
      <c r="E339" s="189" t="s">
        <v>1669</v>
      </c>
      <c r="F339" s="189" t="s">
        <v>3</v>
      </c>
      <c r="G339" s="189">
        <v>2368777</v>
      </c>
      <c r="H339" s="68"/>
      <c r="I339" s="195" t="s">
        <v>4016</v>
      </c>
      <c r="J339" s="68"/>
      <c r="K339" s="68"/>
      <c r="L339" s="68"/>
      <c r="M339" s="68"/>
      <c r="N339" s="319"/>
      <c r="O339" s="319"/>
      <c r="P339" s="212">
        <v>0</v>
      </c>
      <c r="Q339" s="212">
        <v>3639.6</v>
      </c>
      <c r="R339" s="68" t="s">
        <v>2066</v>
      </c>
      <c r="S339" s="320"/>
      <c r="T339" s="266"/>
    </row>
    <row r="340" spans="1:20" ht="76.5">
      <c r="A340" s="189">
        <v>650</v>
      </c>
      <c r="B340" s="68"/>
      <c r="C340" s="210" t="s">
        <v>152</v>
      </c>
      <c r="D340" s="211">
        <v>46059</v>
      </c>
      <c r="E340" s="189" t="s">
        <v>1669</v>
      </c>
      <c r="F340" s="189" t="s">
        <v>3</v>
      </c>
      <c r="G340" s="189">
        <v>2368777</v>
      </c>
      <c r="H340" s="68"/>
      <c r="I340" s="195" t="s">
        <v>4016</v>
      </c>
      <c r="J340" s="68"/>
      <c r="K340" s="68"/>
      <c r="L340" s="68"/>
      <c r="M340" s="68"/>
      <c r="N340" s="319"/>
      <c r="O340" s="319"/>
      <c r="P340" s="212">
        <v>0</v>
      </c>
      <c r="Q340" s="212">
        <v>11040.2</v>
      </c>
      <c r="R340" s="68" t="s">
        <v>2066</v>
      </c>
      <c r="S340" s="320"/>
      <c r="T340" s="266"/>
    </row>
    <row r="341" spans="1:20" ht="76.5">
      <c r="A341" s="189">
        <v>78</v>
      </c>
      <c r="B341" s="68"/>
      <c r="C341" s="210" t="s">
        <v>720</v>
      </c>
      <c r="D341" s="211">
        <v>46059</v>
      </c>
      <c r="E341" s="189" t="s">
        <v>1669</v>
      </c>
      <c r="F341" s="189" t="s">
        <v>3</v>
      </c>
      <c r="G341" s="189">
        <v>2368777</v>
      </c>
      <c r="H341" s="68"/>
      <c r="I341" s="195" t="s">
        <v>4016</v>
      </c>
      <c r="J341" s="68"/>
      <c r="K341" s="68"/>
      <c r="L341" s="68"/>
      <c r="M341" s="68"/>
      <c r="N341" s="319"/>
      <c r="O341" s="319"/>
      <c r="P341" s="212">
        <v>0</v>
      </c>
      <c r="Q341" s="212">
        <v>690.6</v>
      </c>
      <c r="R341" s="68" t="s">
        <v>2066</v>
      </c>
      <c r="S341" s="320"/>
      <c r="T341" s="266"/>
    </row>
    <row r="342" spans="1:20" ht="76.5">
      <c r="A342" s="189">
        <v>78</v>
      </c>
      <c r="B342" s="68"/>
      <c r="C342" s="210" t="s">
        <v>720</v>
      </c>
      <c r="D342" s="211">
        <v>46059</v>
      </c>
      <c r="E342" s="189" t="s">
        <v>1669</v>
      </c>
      <c r="F342" s="189" t="s">
        <v>3</v>
      </c>
      <c r="G342" s="189">
        <v>2368777</v>
      </c>
      <c r="H342" s="68"/>
      <c r="I342" s="195" t="s">
        <v>4016</v>
      </c>
      <c r="J342" s="68"/>
      <c r="K342" s="68"/>
      <c r="L342" s="68"/>
      <c r="M342" s="68"/>
      <c r="N342" s="319"/>
      <c r="O342" s="319"/>
      <c r="P342" s="212">
        <v>0</v>
      </c>
      <c r="Q342" s="212">
        <v>412.05</v>
      </c>
      <c r="R342" s="68" t="s">
        <v>2066</v>
      </c>
      <c r="S342" s="320"/>
      <c r="T342" s="266"/>
    </row>
    <row r="343" spans="1:20" ht="76.5">
      <c r="A343" s="189">
        <v>283</v>
      </c>
      <c r="B343" s="68"/>
      <c r="C343" s="210" t="s">
        <v>104</v>
      </c>
      <c r="D343" s="211">
        <v>46059</v>
      </c>
      <c r="E343" s="189" t="s">
        <v>1669</v>
      </c>
      <c r="F343" s="189" t="s">
        <v>3</v>
      </c>
      <c r="G343" s="189">
        <v>2368777</v>
      </c>
      <c r="H343" s="68"/>
      <c r="I343" s="195" t="s">
        <v>4016</v>
      </c>
      <c r="J343" s="68"/>
      <c r="K343" s="68"/>
      <c r="L343" s="68"/>
      <c r="M343" s="68"/>
      <c r="N343" s="319"/>
      <c r="O343" s="319"/>
      <c r="P343" s="212">
        <v>0</v>
      </c>
      <c r="Q343" s="212">
        <v>12959.02</v>
      </c>
      <c r="R343" s="68" t="s">
        <v>2066</v>
      </c>
      <c r="S343" s="320"/>
      <c r="T343" s="266"/>
    </row>
    <row r="344" spans="1:20" ht="76.5">
      <c r="A344" s="189">
        <v>682</v>
      </c>
      <c r="B344" s="68"/>
      <c r="C344" s="210" t="s">
        <v>631</v>
      </c>
      <c r="D344" s="211">
        <v>46059</v>
      </c>
      <c r="E344" s="189" t="s">
        <v>1669</v>
      </c>
      <c r="F344" s="189" t="s">
        <v>3</v>
      </c>
      <c r="G344" s="189">
        <v>2368777</v>
      </c>
      <c r="H344" s="68"/>
      <c r="I344" s="195" t="s">
        <v>4016</v>
      </c>
      <c r="J344" s="68"/>
      <c r="K344" s="68"/>
      <c r="L344" s="68"/>
      <c r="M344" s="68"/>
      <c r="N344" s="319"/>
      <c r="O344" s="319"/>
      <c r="P344" s="212">
        <v>0</v>
      </c>
      <c r="Q344" s="212">
        <v>38455.449999999997</v>
      </c>
      <c r="R344" s="68" t="s">
        <v>2066</v>
      </c>
      <c r="S344" s="320"/>
      <c r="T344" s="266"/>
    </row>
    <row r="345" spans="1:20" ht="89.25">
      <c r="A345" s="189">
        <v>197</v>
      </c>
      <c r="B345" s="68"/>
      <c r="C345" s="210" t="s">
        <v>3434</v>
      </c>
      <c r="D345" s="211">
        <v>46059</v>
      </c>
      <c r="E345" s="189" t="s">
        <v>1669</v>
      </c>
      <c r="F345" s="189" t="s">
        <v>3</v>
      </c>
      <c r="G345" s="189">
        <v>2368777</v>
      </c>
      <c r="H345" s="68"/>
      <c r="I345" s="195" t="s">
        <v>4016</v>
      </c>
      <c r="J345" s="68"/>
      <c r="K345" s="68"/>
      <c r="L345" s="68"/>
      <c r="M345" s="68"/>
      <c r="N345" s="319"/>
      <c r="O345" s="319"/>
      <c r="P345" s="212">
        <v>0</v>
      </c>
      <c r="Q345" s="212">
        <v>924.45</v>
      </c>
      <c r="R345" s="68" t="s">
        <v>2066</v>
      </c>
      <c r="S345" s="320"/>
      <c r="T345" s="266"/>
    </row>
    <row r="346" spans="1:20" ht="89.25">
      <c r="A346" s="189">
        <v>197</v>
      </c>
      <c r="B346" s="68"/>
      <c r="C346" s="210" t="s">
        <v>3434</v>
      </c>
      <c r="D346" s="211">
        <v>46059</v>
      </c>
      <c r="E346" s="189" t="s">
        <v>1669</v>
      </c>
      <c r="F346" s="189" t="s">
        <v>3</v>
      </c>
      <c r="G346" s="189">
        <v>2368777</v>
      </c>
      <c r="H346" s="68"/>
      <c r="I346" s="195" t="s">
        <v>4016</v>
      </c>
      <c r="J346" s="68"/>
      <c r="K346" s="68"/>
      <c r="L346" s="68"/>
      <c r="M346" s="68"/>
      <c r="N346" s="319"/>
      <c r="O346" s="319"/>
      <c r="P346" s="212">
        <v>0</v>
      </c>
      <c r="Q346" s="212">
        <v>1257.3599999999999</v>
      </c>
      <c r="R346" s="68" t="s">
        <v>2066</v>
      </c>
      <c r="S346" s="320"/>
      <c r="T346" s="266"/>
    </row>
    <row r="347" spans="1:20" ht="89.25">
      <c r="A347" s="189">
        <v>197</v>
      </c>
      <c r="B347" s="68"/>
      <c r="C347" s="210" t="s">
        <v>3434</v>
      </c>
      <c r="D347" s="211">
        <v>46059</v>
      </c>
      <c r="E347" s="189" t="s">
        <v>1669</v>
      </c>
      <c r="F347" s="189" t="s">
        <v>3</v>
      </c>
      <c r="G347" s="189">
        <v>2368777</v>
      </c>
      <c r="H347" s="68"/>
      <c r="I347" s="195" t="s">
        <v>4016</v>
      </c>
      <c r="J347" s="68"/>
      <c r="K347" s="68"/>
      <c r="L347" s="68"/>
      <c r="M347" s="68"/>
      <c r="N347" s="319"/>
      <c r="O347" s="319"/>
      <c r="P347" s="212">
        <v>0</v>
      </c>
      <c r="Q347" s="212">
        <v>1243.8800000000001</v>
      </c>
      <c r="R347" s="68" t="s">
        <v>2066</v>
      </c>
      <c r="S347" s="320"/>
      <c r="T347" s="266"/>
    </row>
    <row r="348" spans="1:20" ht="76.5">
      <c r="A348" s="189">
        <v>253</v>
      </c>
      <c r="B348" s="68"/>
      <c r="C348" s="210" t="s">
        <v>94</v>
      </c>
      <c r="D348" s="211">
        <v>46059</v>
      </c>
      <c r="E348" s="189" t="s">
        <v>1669</v>
      </c>
      <c r="F348" s="189" t="s">
        <v>3</v>
      </c>
      <c r="G348" s="189">
        <v>2368777</v>
      </c>
      <c r="H348" s="68"/>
      <c r="I348" s="195" t="s">
        <v>4016</v>
      </c>
      <c r="J348" s="68"/>
      <c r="K348" s="68"/>
      <c r="L348" s="68"/>
      <c r="M348" s="68"/>
      <c r="N348" s="319"/>
      <c r="O348" s="319"/>
      <c r="P348" s="212">
        <v>0</v>
      </c>
      <c r="Q348" s="212">
        <v>3170.44</v>
      </c>
      <c r="R348" s="68" t="s">
        <v>2066</v>
      </c>
      <c r="S348" s="320"/>
      <c r="T348" s="266"/>
    </row>
    <row r="349" spans="1:20" ht="76.5">
      <c r="A349" s="189">
        <v>902</v>
      </c>
      <c r="B349" s="68"/>
      <c r="C349" s="210" t="s">
        <v>163</v>
      </c>
      <c r="D349" s="211">
        <v>46059</v>
      </c>
      <c r="E349" s="189" t="s">
        <v>1669</v>
      </c>
      <c r="F349" s="189" t="s">
        <v>3</v>
      </c>
      <c r="G349" s="189">
        <v>2368777</v>
      </c>
      <c r="H349" s="68"/>
      <c r="I349" s="195" t="s">
        <v>4016</v>
      </c>
      <c r="J349" s="68"/>
      <c r="K349" s="68"/>
      <c r="L349" s="68"/>
      <c r="M349" s="68"/>
      <c r="N349" s="319"/>
      <c r="O349" s="319"/>
      <c r="P349" s="212">
        <v>0</v>
      </c>
      <c r="Q349" s="212">
        <v>87913.919999999998</v>
      </c>
      <c r="R349" s="68" t="s">
        <v>2066</v>
      </c>
      <c r="S349" s="320"/>
      <c r="T349" s="266"/>
    </row>
    <row r="350" spans="1:20" ht="76.5">
      <c r="A350" s="189">
        <v>670</v>
      </c>
      <c r="B350" s="68"/>
      <c r="C350" s="210" t="s">
        <v>155</v>
      </c>
      <c r="D350" s="211">
        <v>46059</v>
      </c>
      <c r="E350" s="189" t="s">
        <v>1670</v>
      </c>
      <c r="F350" s="189" t="s">
        <v>14</v>
      </c>
      <c r="G350" s="189">
        <v>3469218</v>
      </c>
      <c r="H350" s="68"/>
      <c r="I350" s="195" t="s">
        <v>1894</v>
      </c>
      <c r="J350" s="68"/>
      <c r="K350" s="68"/>
      <c r="L350" s="68"/>
      <c r="M350" s="68"/>
      <c r="N350" s="319"/>
      <c r="O350" s="319"/>
      <c r="P350" s="212">
        <v>80</v>
      </c>
      <c r="Q350" s="212">
        <v>0</v>
      </c>
      <c r="R350" s="68" t="s">
        <v>809</v>
      </c>
      <c r="S350" s="320"/>
      <c r="T350" s="266"/>
    </row>
    <row r="351" spans="1:20" ht="51">
      <c r="A351" s="189">
        <v>81</v>
      </c>
      <c r="B351" s="68"/>
      <c r="C351" s="210" t="s">
        <v>46</v>
      </c>
      <c r="D351" s="211">
        <v>46062</v>
      </c>
      <c r="E351" s="189" t="s">
        <v>1671</v>
      </c>
      <c r="F351" s="189" t="s">
        <v>3</v>
      </c>
      <c r="G351" s="189">
        <v>2369063</v>
      </c>
      <c r="H351" s="68"/>
      <c r="I351" s="195" t="s">
        <v>1895</v>
      </c>
      <c r="J351" s="68"/>
      <c r="K351" s="68"/>
      <c r="L351" s="68"/>
      <c r="M351" s="68"/>
      <c r="N351" s="319"/>
      <c r="O351" s="319"/>
      <c r="P351" s="212">
        <v>0</v>
      </c>
      <c r="Q351" s="212">
        <v>168</v>
      </c>
      <c r="R351" s="68" t="s">
        <v>809</v>
      </c>
      <c r="S351" s="320"/>
      <c r="T351" s="266"/>
    </row>
    <row r="352" spans="1:20" ht="38.25">
      <c r="A352" s="189" t="s">
        <v>503</v>
      </c>
      <c r="B352" s="68"/>
      <c r="C352" s="210" t="s">
        <v>541</v>
      </c>
      <c r="D352" s="211">
        <v>46062</v>
      </c>
      <c r="E352" s="189" t="s">
        <v>1672</v>
      </c>
      <c r="F352" s="189" t="s">
        <v>3</v>
      </c>
      <c r="G352" s="189">
        <v>2369078</v>
      </c>
      <c r="H352" s="68"/>
      <c r="I352" s="195" t="s">
        <v>1896</v>
      </c>
      <c r="J352" s="68"/>
      <c r="K352" s="68"/>
      <c r="L352" s="68"/>
      <c r="M352" s="68"/>
      <c r="N352" s="319"/>
      <c r="O352" s="319"/>
      <c r="P352" s="212">
        <v>0</v>
      </c>
      <c r="Q352" s="212">
        <v>3977.64</v>
      </c>
      <c r="R352" s="68" t="s">
        <v>809</v>
      </c>
      <c r="S352" s="320"/>
      <c r="T352" s="266"/>
    </row>
    <row r="353" spans="1:20" ht="51">
      <c r="A353" s="189">
        <v>81</v>
      </c>
      <c r="B353" s="68"/>
      <c r="C353" s="210" t="s">
        <v>46</v>
      </c>
      <c r="D353" s="211">
        <v>46062</v>
      </c>
      <c r="E353" s="189" t="s">
        <v>1673</v>
      </c>
      <c r="F353" s="189" t="s">
        <v>3</v>
      </c>
      <c r="G353" s="189">
        <v>2369092</v>
      </c>
      <c r="H353" s="68"/>
      <c r="I353" s="195" t="s">
        <v>1897</v>
      </c>
      <c r="J353" s="68"/>
      <c r="K353" s="68"/>
      <c r="L353" s="68"/>
      <c r="M353" s="68"/>
      <c r="N353" s="319"/>
      <c r="O353" s="319"/>
      <c r="P353" s="212">
        <v>0</v>
      </c>
      <c r="Q353" s="212">
        <v>30</v>
      </c>
      <c r="R353" s="68" t="s">
        <v>809</v>
      </c>
      <c r="S353" s="320"/>
      <c r="T353" s="266"/>
    </row>
    <row r="354" spans="1:20" ht="51">
      <c r="A354" s="189" t="s">
        <v>494</v>
      </c>
      <c r="B354" s="68"/>
      <c r="C354" s="210" t="s">
        <v>542</v>
      </c>
      <c r="D354" s="211">
        <v>46062</v>
      </c>
      <c r="E354" s="189" t="s">
        <v>1674</v>
      </c>
      <c r="F354" s="189" t="s">
        <v>3</v>
      </c>
      <c r="G354" s="189">
        <v>2369031</v>
      </c>
      <c r="H354" s="68"/>
      <c r="I354" s="195" t="s">
        <v>1898</v>
      </c>
      <c r="J354" s="68"/>
      <c r="K354" s="68"/>
      <c r="L354" s="68"/>
      <c r="M354" s="68"/>
      <c r="N354" s="319"/>
      <c r="O354" s="319"/>
      <c r="P354" s="212">
        <v>0</v>
      </c>
      <c r="Q354" s="212">
        <v>380833.23</v>
      </c>
      <c r="R354" s="68" t="s">
        <v>809</v>
      </c>
      <c r="S354" s="320"/>
      <c r="T354" s="266"/>
    </row>
    <row r="355" spans="1:20" ht="63.75">
      <c r="A355" s="189">
        <v>76</v>
      </c>
      <c r="B355" s="68"/>
      <c r="C355" s="210" t="s">
        <v>45</v>
      </c>
      <c r="D355" s="211">
        <v>46062</v>
      </c>
      <c r="E355" s="189" t="s">
        <v>1675</v>
      </c>
      <c r="F355" s="189" t="s">
        <v>3</v>
      </c>
      <c r="G355" s="189">
        <v>2369100</v>
      </c>
      <c r="H355" s="68"/>
      <c r="I355" s="195" t="s">
        <v>1899</v>
      </c>
      <c r="J355" s="68"/>
      <c r="K355" s="68"/>
      <c r="L355" s="68"/>
      <c r="M355" s="68"/>
      <c r="N355" s="319"/>
      <c r="O355" s="319"/>
      <c r="P355" s="212">
        <v>0</v>
      </c>
      <c r="Q355" s="212">
        <v>1800000</v>
      </c>
      <c r="R355" s="68" t="s">
        <v>809</v>
      </c>
      <c r="S355" s="320"/>
      <c r="T355" s="266"/>
    </row>
    <row r="356" spans="1:20" ht="76.5">
      <c r="A356" s="189" t="s">
        <v>497</v>
      </c>
      <c r="B356" s="68"/>
      <c r="C356" s="210" t="s">
        <v>615</v>
      </c>
      <c r="D356" s="211">
        <v>46062</v>
      </c>
      <c r="E356" s="189" t="s">
        <v>1676</v>
      </c>
      <c r="F356" s="189" t="s">
        <v>6</v>
      </c>
      <c r="G356" s="189">
        <v>2373355</v>
      </c>
      <c r="H356" s="68"/>
      <c r="I356" s="195" t="s">
        <v>1900</v>
      </c>
      <c r="J356" s="68"/>
      <c r="K356" s="68"/>
      <c r="L356" s="68"/>
      <c r="M356" s="68"/>
      <c r="N356" s="319"/>
      <c r="O356" s="319"/>
      <c r="P356" s="212">
        <v>0</v>
      </c>
      <c r="Q356" s="212">
        <v>280</v>
      </c>
      <c r="R356" s="68" t="s">
        <v>809</v>
      </c>
      <c r="S356" s="320"/>
      <c r="T356" s="266"/>
    </row>
    <row r="357" spans="1:20" ht="63.75">
      <c r="A357" s="189" t="s">
        <v>495</v>
      </c>
      <c r="B357" s="68"/>
      <c r="C357" s="210" t="s">
        <v>623</v>
      </c>
      <c r="D357" s="211">
        <v>46062</v>
      </c>
      <c r="E357" s="189" t="s">
        <v>1677</v>
      </c>
      <c r="F357" s="189" t="s">
        <v>6</v>
      </c>
      <c r="G357" s="189">
        <v>3471112</v>
      </c>
      <c r="H357" s="68"/>
      <c r="I357" s="195" t="s">
        <v>1901</v>
      </c>
      <c r="J357" s="68"/>
      <c r="K357" s="68"/>
      <c r="L357" s="68"/>
      <c r="M357" s="68"/>
      <c r="N357" s="319"/>
      <c r="O357" s="319"/>
      <c r="P357" s="212">
        <v>0</v>
      </c>
      <c r="Q357" s="212">
        <v>3768176.52</v>
      </c>
      <c r="R357" s="68" t="s">
        <v>809</v>
      </c>
      <c r="S357" s="320"/>
      <c r="T357" s="266"/>
    </row>
    <row r="358" spans="1:20" ht="76.5">
      <c r="A358" s="189" t="s">
        <v>494</v>
      </c>
      <c r="B358" s="68"/>
      <c r="C358" s="210" t="s">
        <v>542</v>
      </c>
      <c r="D358" s="211">
        <v>46062</v>
      </c>
      <c r="E358" s="189" t="s">
        <v>1678</v>
      </c>
      <c r="F358" s="189" t="s">
        <v>6</v>
      </c>
      <c r="G358" s="189">
        <v>2373760</v>
      </c>
      <c r="H358" s="68"/>
      <c r="I358" s="195" t="s">
        <v>1902</v>
      </c>
      <c r="J358" s="68"/>
      <c r="K358" s="68"/>
      <c r="L358" s="68"/>
      <c r="M358" s="68"/>
      <c r="N358" s="319"/>
      <c r="O358" s="319"/>
      <c r="P358" s="212">
        <v>0</v>
      </c>
      <c r="Q358" s="212">
        <v>0.01</v>
      </c>
      <c r="R358" s="68" t="s">
        <v>809</v>
      </c>
      <c r="S358" s="320"/>
      <c r="T358" s="266"/>
    </row>
    <row r="359" spans="1:20" ht="63.75">
      <c r="A359" s="189" t="s">
        <v>495</v>
      </c>
      <c r="B359" s="68"/>
      <c r="C359" s="210" t="s">
        <v>623</v>
      </c>
      <c r="D359" s="211">
        <v>46062</v>
      </c>
      <c r="E359" s="189" t="s">
        <v>1679</v>
      </c>
      <c r="F359" s="189" t="s">
        <v>6</v>
      </c>
      <c r="G359" s="189">
        <v>1148142</v>
      </c>
      <c r="H359" s="68"/>
      <c r="I359" s="195" t="s">
        <v>1903</v>
      </c>
      <c r="J359" s="68"/>
      <c r="K359" s="68"/>
      <c r="L359" s="68"/>
      <c r="M359" s="68"/>
      <c r="N359" s="319"/>
      <c r="O359" s="319"/>
      <c r="P359" s="212">
        <v>0</v>
      </c>
      <c r="Q359" s="212">
        <v>103458.8</v>
      </c>
      <c r="R359" s="68" t="s">
        <v>809</v>
      </c>
      <c r="S359" s="320"/>
      <c r="T359" s="266"/>
    </row>
    <row r="360" spans="1:20" ht="63.75">
      <c r="A360" s="189">
        <v>862</v>
      </c>
      <c r="B360" s="68"/>
      <c r="C360" s="210" t="s">
        <v>159</v>
      </c>
      <c r="D360" s="211">
        <v>46062</v>
      </c>
      <c r="E360" s="189" t="s">
        <v>1680</v>
      </c>
      <c r="F360" s="189" t="s">
        <v>584</v>
      </c>
      <c r="G360" s="189">
        <v>14869776</v>
      </c>
      <c r="H360" s="68"/>
      <c r="I360" s="195" t="s">
        <v>1904</v>
      </c>
      <c r="J360" s="68"/>
      <c r="K360" s="68"/>
      <c r="L360" s="68"/>
      <c r="M360" s="68"/>
      <c r="N360" s="319"/>
      <c r="O360" s="319"/>
      <c r="P360" s="212">
        <v>0</v>
      </c>
      <c r="Q360" s="212">
        <v>441.27</v>
      </c>
      <c r="R360" s="68" t="s">
        <v>809</v>
      </c>
      <c r="S360" s="320"/>
      <c r="T360" s="266"/>
    </row>
    <row r="361" spans="1:20" ht="63.75">
      <c r="A361" s="189" t="s">
        <v>495</v>
      </c>
      <c r="B361" s="68"/>
      <c r="C361" s="210" t="s">
        <v>623</v>
      </c>
      <c r="D361" s="211">
        <v>46062</v>
      </c>
      <c r="E361" s="189" t="s">
        <v>1681</v>
      </c>
      <c r="F361" s="189" t="s">
        <v>584</v>
      </c>
      <c r="G361" s="189">
        <v>14869775</v>
      </c>
      <c r="H361" s="68"/>
      <c r="I361" s="195" t="s">
        <v>1905</v>
      </c>
      <c r="J361" s="68"/>
      <c r="K361" s="68"/>
      <c r="L361" s="68"/>
      <c r="M361" s="68"/>
      <c r="N361" s="319"/>
      <c r="O361" s="319"/>
      <c r="P361" s="212">
        <v>0</v>
      </c>
      <c r="Q361" s="212">
        <v>1.31</v>
      </c>
      <c r="R361" s="68" t="s">
        <v>809</v>
      </c>
      <c r="S361" s="320"/>
      <c r="T361" s="266"/>
    </row>
    <row r="362" spans="1:20" ht="63.75">
      <c r="A362" s="189" t="s">
        <v>495</v>
      </c>
      <c r="B362" s="68"/>
      <c r="C362" s="210" t="s">
        <v>623</v>
      </c>
      <c r="D362" s="211">
        <v>46062</v>
      </c>
      <c r="E362" s="189" t="s">
        <v>1682</v>
      </c>
      <c r="F362" s="189" t="s">
        <v>584</v>
      </c>
      <c r="G362" s="189">
        <v>14869806</v>
      </c>
      <c r="H362" s="68"/>
      <c r="I362" s="195" t="s">
        <v>1906</v>
      </c>
      <c r="J362" s="68"/>
      <c r="K362" s="68"/>
      <c r="L362" s="68"/>
      <c r="M362" s="68"/>
      <c r="N362" s="319"/>
      <c r="O362" s="319"/>
      <c r="P362" s="212">
        <v>0</v>
      </c>
      <c r="Q362" s="212">
        <v>8.51</v>
      </c>
      <c r="R362" s="68" t="s">
        <v>809</v>
      </c>
      <c r="S362" s="320"/>
      <c r="T362" s="266"/>
    </row>
    <row r="363" spans="1:20" ht="63.75">
      <c r="A363" s="189" t="s">
        <v>495</v>
      </c>
      <c r="B363" s="68"/>
      <c r="C363" s="210" t="s">
        <v>623</v>
      </c>
      <c r="D363" s="211">
        <v>46062</v>
      </c>
      <c r="E363" s="189" t="s">
        <v>1683</v>
      </c>
      <c r="F363" s="189" t="s">
        <v>584</v>
      </c>
      <c r="G363" s="189">
        <v>14869791</v>
      </c>
      <c r="H363" s="68"/>
      <c r="I363" s="195" t="s">
        <v>1907</v>
      </c>
      <c r="J363" s="68"/>
      <c r="K363" s="68"/>
      <c r="L363" s="68"/>
      <c r="M363" s="68"/>
      <c r="N363" s="319"/>
      <c r="O363" s="319"/>
      <c r="P363" s="212">
        <v>0</v>
      </c>
      <c r="Q363" s="212">
        <v>1.75</v>
      </c>
      <c r="R363" s="68" t="s">
        <v>809</v>
      </c>
      <c r="S363" s="320"/>
      <c r="T363" s="266"/>
    </row>
    <row r="364" spans="1:20" ht="76.5">
      <c r="A364" s="189" t="s">
        <v>495</v>
      </c>
      <c r="B364" s="68"/>
      <c r="C364" s="210" t="s">
        <v>623</v>
      </c>
      <c r="D364" s="211">
        <v>46062</v>
      </c>
      <c r="E364" s="189" t="s">
        <v>1684</v>
      </c>
      <c r="F364" s="189" t="s">
        <v>584</v>
      </c>
      <c r="G364" s="189">
        <v>14870714</v>
      </c>
      <c r="H364" s="68"/>
      <c r="I364" s="195" t="s">
        <v>1908</v>
      </c>
      <c r="J364" s="68"/>
      <c r="K364" s="68"/>
      <c r="L364" s="68"/>
      <c r="M364" s="68"/>
      <c r="N364" s="319"/>
      <c r="O364" s="319"/>
      <c r="P364" s="212">
        <v>0</v>
      </c>
      <c r="Q364" s="212">
        <v>695418.44</v>
      </c>
      <c r="R364" s="68" t="s">
        <v>809</v>
      </c>
      <c r="S364" s="320"/>
      <c r="T364" s="266"/>
    </row>
    <row r="365" spans="1:20" ht="51">
      <c r="A365" s="189">
        <v>81</v>
      </c>
      <c r="B365" s="68"/>
      <c r="C365" s="210" t="s">
        <v>46</v>
      </c>
      <c r="D365" s="211">
        <v>46063</v>
      </c>
      <c r="E365" s="189" t="s">
        <v>1685</v>
      </c>
      <c r="F365" s="189" t="s">
        <v>3</v>
      </c>
      <c r="G365" s="189">
        <v>2369394</v>
      </c>
      <c r="H365" s="68"/>
      <c r="I365" s="195" t="s">
        <v>1909</v>
      </c>
      <c r="J365" s="68"/>
      <c r="K365" s="68"/>
      <c r="L365" s="68"/>
      <c r="M365" s="68"/>
      <c r="N365" s="319"/>
      <c r="O365" s="319"/>
      <c r="P365" s="212">
        <v>0</v>
      </c>
      <c r="Q365" s="212">
        <v>30</v>
      </c>
      <c r="R365" s="68" t="s">
        <v>809</v>
      </c>
      <c r="S365" s="320"/>
      <c r="T365" s="266"/>
    </row>
    <row r="366" spans="1:20" ht="51">
      <c r="A366" s="189">
        <v>133</v>
      </c>
      <c r="B366" s="68"/>
      <c r="C366" s="210" t="s">
        <v>55</v>
      </c>
      <c r="D366" s="211">
        <v>46063</v>
      </c>
      <c r="E366" s="189" t="s">
        <v>1686</v>
      </c>
      <c r="F366" s="189" t="s">
        <v>3</v>
      </c>
      <c r="G366" s="189">
        <v>2369460</v>
      </c>
      <c r="H366" s="68"/>
      <c r="I366" s="195" t="s">
        <v>1910</v>
      </c>
      <c r="J366" s="68"/>
      <c r="K366" s="68"/>
      <c r="L366" s="68"/>
      <c r="M366" s="68"/>
      <c r="N366" s="319"/>
      <c r="O366" s="319"/>
      <c r="P366" s="212">
        <v>0</v>
      </c>
      <c r="Q366" s="212">
        <v>5100</v>
      </c>
      <c r="R366" s="68" t="s">
        <v>809</v>
      </c>
      <c r="S366" s="320"/>
      <c r="T366" s="266"/>
    </row>
    <row r="367" spans="1:20" ht="51">
      <c r="A367" s="189">
        <v>133</v>
      </c>
      <c r="B367" s="68"/>
      <c r="C367" s="210" t="s">
        <v>55</v>
      </c>
      <c r="D367" s="211">
        <v>46063</v>
      </c>
      <c r="E367" s="189" t="s">
        <v>1687</v>
      </c>
      <c r="F367" s="189" t="s">
        <v>3</v>
      </c>
      <c r="G367" s="189">
        <v>2369461</v>
      </c>
      <c r="H367" s="68"/>
      <c r="I367" s="195" t="s">
        <v>1911</v>
      </c>
      <c r="J367" s="68"/>
      <c r="K367" s="68"/>
      <c r="L367" s="68"/>
      <c r="M367" s="68"/>
      <c r="N367" s="319"/>
      <c r="O367" s="319"/>
      <c r="P367" s="212">
        <v>0</v>
      </c>
      <c r="Q367" s="212">
        <v>4100</v>
      </c>
      <c r="R367" s="68" t="s">
        <v>809</v>
      </c>
      <c r="S367" s="320"/>
      <c r="T367" s="266"/>
    </row>
    <row r="368" spans="1:20" ht="51">
      <c r="A368" s="189" t="s">
        <v>494</v>
      </c>
      <c r="B368" s="68"/>
      <c r="C368" s="210" t="s">
        <v>542</v>
      </c>
      <c r="D368" s="211">
        <v>46063</v>
      </c>
      <c r="E368" s="189" t="s">
        <v>1688</v>
      </c>
      <c r="F368" s="189" t="s">
        <v>3</v>
      </c>
      <c r="G368" s="189">
        <v>2369474</v>
      </c>
      <c r="H368" s="68"/>
      <c r="I368" s="195" t="s">
        <v>1912</v>
      </c>
      <c r="J368" s="68"/>
      <c r="K368" s="68"/>
      <c r="L368" s="68"/>
      <c r="M368" s="68"/>
      <c r="N368" s="319"/>
      <c r="O368" s="319"/>
      <c r="P368" s="212">
        <v>0</v>
      </c>
      <c r="Q368" s="212">
        <v>11894.84</v>
      </c>
      <c r="R368" s="68" t="s">
        <v>809</v>
      </c>
      <c r="S368" s="320"/>
      <c r="T368" s="266"/>
    </row>
    <row r="369" spans="1:20" ht="76.5">
      <c r="A369" s="189">
        <v>283</v>
      </c>
      <c r="B369" s="68"/>
      <c r="C369" s="210" t="s">
        <v>104</v>
      </c>
      <c r="D369" s="211">
        <v>46063</v>
      </c>
      <c r="E369" s="189" t="s">
        <v>1689</v>
      </c>
      <c r="F369" s="189" t="s">
        <v>3</v>
      </c>
      <c r="G369" s="189">
        <v>2369337</v>
      </c>
      <c r="H369" s="68"/>
      <c r="I369" s="195" t="s">
        <v>4017</v>
      </c>
      <c r="J369" s="68"/>
      <c r="K369" s="68"/>
      <c r="L369" s="68"/>
      <c r="M369" s="68"/>
      <c r="N369" s="319"/>
      <c r="O369" s="319"/>
      <c r="P369" s="212">
        <v>0</v>
      </c>
      <c r="Q369" s="212">
        <v>8125.94</v>
      </c>
      <c r="R369" s="68" t="s">
        <v>2066</v>
      </c>
      <c r="S369" s="320"/>
      <c r="T369" s="266"/>
    </row>
    <row r="370" spans="1:20" ht="76.5">
      <c r="A370" s="189">
        <v>46</v>
      </c>
      <c r="B370" s="68"/>
      <c r="C370" s="210" t="s">
        <v>719</v>
      </c>
      <c r="D370" s="211">
        <v>46063</v>
      </c>
      <c r="E370" s="189" t="s">
        <v>1689</v>
      </c>
      <c r="F370" s="189" t="s">
        <v>3</v>
      </c>
      <c r="G370" s="189">
        <v>2369337</v>
      </c>
      <c r="H370" s="68"/>
      <c r="I370" s="195" t="s">
        <v>4017</v>
      </c>
      <c r="J370" s="68"/>
      <c r="K370" s="68"/>
      <c r="L370" s="68"/>
      <c r="M370" s="68"/>
      <c r="N370" s="319"/>
      <c r="O370" s="319"/>
      <c r="P370" s="212">
        <v>0</v>
      </c>
      <c r="Q370" s="212">
        <v>17283.52</v>
      </c>
      <c r="R370" s="68" t="s">
        <v>2066</v>
      </c>
      <c r="S370" s="320"/>
      <c r="T370" s="266"/>
    </row>
    <row r="371" spans="1:20" ht="76.5">
      <c r="A371" s="189">
        <v>681</v>
      </c>
      <c r="B371" s="68"/>
      <c r="C371" s="210" t="s">
        <v>157</v>
      </c>
      <c r="D371" s="211">
        <v>46063</v>
      </c>
      <c r="E371" s="189" t="s">
        <v>1689</v>
      </c>
      <c r="F371" s="189" t="s">
        <v>3</v>
      </c>
      <c r="G371" s="189">
        <v>2369337</v>
      </c>
      <c r="H371" s="68"/>
      <c r="I371" s="195" t="s">
        <v>4017</v>
      </c>
      <c r="J371" s="68"/>
      <c r="K371" s="68"/>
      <c r="L371" s="68"/>
      <c r="M371" s="68"/>
      <c r="N371" s="319"/>
      <c r="O371" s="319"/>
      <c r="P371" s="212">
        <v>0</v>
      </c>
      <c r="Q371" s="212">
        <v>21494.32</v>
      </c>
      <c r="R371" s="68" t="s">
        <v>2066</v>
      </c>
      <c r="S371" s="320"/>
      <c r="T371" s="266"/>
    </row>
    <row r="372" spans="1:20" ht="76.5">
      <c r="A372" s="189">
        <v>283</v>
      </c>
      <c r="B372" s="68"/>
      <c r="C372" s="210" t="s">
        <v>104</v>
      </c>
      <c r="D372" s="211">
        <v>46063</v>
      </c>
      <c r="E372" s="189" t="s">
        <v>1689</v>
      </c>
      <c r="F372" s="189" t="s">
        <v>3</v>
      </c>
      <c r="G372" s="189">
        <v>2369337</v>
      </c>
      <c r="H372" s="68"/>
      <c r="I372" s="195" t="s">
        <v>4017</v>
      </c>
      <c r="J372" s="68"/>
      <c r="K372" s="68"/>
      <c r="L372" s="68"/>
      <c r="M372" s="68"/>
      <c r="N372" s="319"/>
      <c r="O372" s="319"/>
      <c r="P372" s="212">
        <v>0</v>
      </c>
      <c r="Q372" s="212">
        <v>39221.440000000002</v>
      </c>
      <c r="R372" s="68" t="s">
        <v>2066</v>
      </c>
      <c r="S372" s="320"/>
      <c r="T372" s="266"/>
    </row>
    <row r="373" spans="1:20" ht="76.5">
      <c r="A373" s="189">
        <v>902</v>
      </c>
      <c r="B373" s="68"/>
      <c r="C373" s="210" t="s">
        <v>163</v>
      </c>
      <c r="D373" s="211">
        <v>46063</v>
      </c>
      <c r="E373" s="189" t="s">
        <v>1689</v>
      </c>
      <c r="F373" s="189" t="s">
        <v>3</v>
      </c>
      <c r="G373" s="189">
        <v>2369337</v>
      </c>
      <c r="H373" s="68"/>
      <c r="I373" s="195" t="s">
        <v>4017</v>
      </c>
      <c r="J373" s="68"/>
      <c r="K373" s="68"/>
      <c r="L373" s="68"/>
      <c r="M373" s="68"/>
      <c r="N373" s="319"/>
      <c r="O373" s="319"/>
      <c r="P373" s="212">
        <v>0</v>
      </c>
      <c r="Q373" s="212">
        <v>10080.450000000001</v>
      </c>
      <c r="R373" s="68" t="s">
        <v>2066</v>
      </c>
      <c r="S373" s="320"/>
      <c r="T373" s="266"/>
    </row>
    <row r="374" spans="1:20" ht="76.5">
      <c r="A374" s="189">
        <v>210</v>
      </c>
      <c r="B374" s="68"/>
      <c r="C374" s="210" t="s">
        <v>80</v>
      </c>
      <c r="D374" s="211">
        <v>46063</v>
      </c>
      <c r="E374" s="189" t="s">
        <v>1689</v>
      </c>
      <c r="F374" s="189" t="s">
        <v>3</v>
      </c>
      <c r="G374" s="189">
        <v>2369337</v>
      </c>
      <c r="H374" s="68"/>
      <c r="I374" s="195" t="s">
        <v>4017</v>
      </c>
      <c r="J374" s="68"/>
      <c r="K374" s="68"/>
      <c r="L374" s="68"/>
      <c r="M374" s="68"/>
      <c r="N374" s="319"/>
      <c r="O374" s="319"/>
      <c r="P374" s="212">
        <v>0</v>
      </c>
      <c r="Q374" s="212">
        <v>5440</v>
      </c>
      <c r="R374" s="68" t="s">
        <v>2066</v>
      </c>
      <c r="S374" s="320"/>
      <c r="T374" s="266"/>
    </row>
    <row r="375" spans="1:20" ht="76.5">
      <c r="A375" s="189">
        <v>15</v>
      </c>
      <c r="B375" s="68"/>
      <c r="C375" s="210" t="s">
        <v>38</v>
      </c>
      <c r="D375" s="211">
        <v>46063</v>
      </c>
      <c r="E375" s="189" t="s">
        <v>1689</v>
      </c>
      <c r="F375" s="189" t="s">
        <v>3</v>
      </c>
      <c r="G375" s="189">
        <v>2369337</v>
      </c>
      <c r="H375" s="68"/>
      <c r="I375" s="195" t="s">
        <v>4017</v>
      </c>
      <c r="J375" s="68"/>
      <c r="K375" s="68"/>
      <c r="L375" s="68"/>
      <c r="M375" s="68"/>
      <c r="N375" s="319"/>
      <c r="O375" s="319"/>
      <c r="P375" s="212">
        <v>0</v>
      </c>
      <c r="Q375" s="212">
        <v>14765.05</v>
      </c>
      <c r="R375" s="68" t="s">
        <v>2066</v>
      </c>
      <c r="S375" s="320"/>
      <c r="T375" s="266"/>
    </row>
    <row r="376" spans="1:20" ht="76.5">
      <c r="A376" s="189">
        <v>41</v>
      </c>
      <c r="B376" s="68"/>
      <c r="C376" s="210" t="s">
        <v>879</v>
      </c>
      <c r="D376" s="211">
        <v>46063</v>
      </c>
      <c r="E376" s="189" t="s">
        <v>1689</v>
      </c>
      <c r="F376" s="189" t="s">
        <v>3</v>
      </c>
      <c r="G376" s="189">
        <v>2369337</v>
      </c>
      <c r="H376" s="68"/>
      <c r="I376" s="195" t="s">
        <v>4017</v>
      </c>
      <c r="J376" s="68"/>
      <c r="K376" s="68"/>
      <c r="L376" s="68"/>
      <c r="M376" s="68"/>
      <c r="N376" s="319"/>
      <c r="O376" s="319"/>
      <c r="P376" s="212">
        <v>0</v>
      </c>
      <c r="Q376" s="212">
        <v>5964.96</v>
      </c>
      <c r="R376" s="68" t="s">
        <v>2066</v>
      </c>
      <c r="S376" s="320"/>
      <c r="T376" s="266"/>
    </row>
    <row r="377" spans="1:20" ht="76.5">
      <c r="A377" s="189">
        <v>345</v>
      </c>
      <c r="B377" s="68"/>
      <c r="C377" s="210" t="s">
        <v>127</v>
      </c>
      <c r="D377" s="211">
        <v>46063</v>
      </c>
      <c r="E377" s="189" t="s">
        <v>1689</v>
      </c>
      <c r="F377" s="189" t="s">
        <v>3</v>
      </c>
      <c r="G377" s="189">
        <v>2369337</v>
      </c>
      <c r="H377" s="68"/>
      <c r="I377" s="195" t="s">
        <v>4017</v>
      </c>
      <c r="J377" s="68"/>
      <c r="K377" s="68"/>
      <c r="L377" s="68"/>
      <c r="M377" s="68"/>
      <c r="N377" s="319"/>
      <c r="O377" s="319"/>
      <c r="P377" s="212">
        <v>0</v>
      </c>
      <c r="Q377" s="212">
        <v>6678</v>
      </c>
      <c r="R377" s="68" t="s">
        <v>2066</v>
      </c>
      <c r="S377" s="320"/>
      <c r="T377" s="266"/>
    </row>
    <row r="378" spans="1:20" ht="76.5">
      <c r="A378" s="189">
        <v>902</v>
      </c>
      <c r="B378" s="68"/>
      <c r="C378" s="210" t="s">
        <v>163</v>
      </c>
      <c r="D378" s="211">
        <v>46063</v>
      </c>
      <c r="E378" s="189" t="s">
        <v>1689</v>
      </c>
      <c r="F378" s="189" t="s">
        <v>3</v>
      </c>
      <c r="G378" s="189">
        <v>2369337</v>
      </c>
      <c r="H378" s="68"/>
      <c r="I378" s="195" t="s">
        <v>4017</v>
      </c>
      <c r="J378" s="68"/>
      <c r="K378" s="68"/>
      <c r="L378" s="68"/>
      <c r="M378" s="68"/>
      <c r="N378" s="319"/>
      <c r="O378" s="319"/>
      <c r="P378" s="212">
        <v>0</v>
      </c>
      <c r="Q378" s="212">
        <v>63154.83</v>
      </c>
      <c r="R378" s="68" t="s">
        <v>2066</v>
      </c>
      <c r="S378" s="320"/>
      <c r="T378" s="266"/>
    </row>
    <row r="379" spans="1:20" ht="76.5">
      <c r="A379" s="189">
        <v>650</v>
      </c>
      <c r="B379" s="68"/>
      <c r="C379" s="210" t="s">
        <v>152</v>
      </c>
      <c r="D379" s="211">
        <v>46063</v>
      </c>
      <c r="E379" s="189" t="s">
        <v>1689</v>
      </c>
      <c r="F379" s="189" t="s">
        <v>3</v>
      </c>
      <c r="G379" s="189">
        <v>2369337</v>
      </c>
      <c r="H379" s="68"/>
      <c r="I379" s="195" t="s">
        <v>4017</v>
      </c>
      <c r="J379" s="68"/>
      <c r="K379" s="68"/>
      <c r="L379" s="68"/>
      <c r="M379" s="68"/>
      <c r="N379" s="319"/>
      <c r="O379" s="319"/>
      <c r="P379" s="212">
        <v>0</v>
      </c>
      <c r="Q379" s="212">
        <v>772.14</v>
      </c>
      <c r="R379" s="68" t="s">
        <v>2066</v>
      </c>
      <c r="S379" s="320"/>
      <c r="T379" s="266"/>
    </row>
    <row r="380" spans="1:20" ht="76.5">
      <c r="A380" s="189">
        <v>283</v>
      </c>
      <c r="B380" s="68"/>
      <c r="C380" s="210" t="s">
        <v>104</v>
      </c>
      <c r="D380" s="211">
        <v>46063</v>
      </c>
      <c r="E380" s="189" t="s">
        <v>1689</v>
      </c>
      <c r="F380" s="189" t="s">
        <v>3</v>
      </c>
      <c r="G380" s="189">
        <v>2369337</v>
      </c>
      <c r="H380" s="68"/>
      <c r="I380" s="195" t="s">
        <v>4017</v>
      </c>
      <c r="J380" s="68"/>
      <c r="K380" s="68"/>
      <c r="L380" s="68"/>
      <c r="M380" s="68"/>
      <c r="N380" s="319"/>
      <c r="O380" s="319"/>
      <c r="P380" s="212">
        <v>0</v>
      </c>
      <c r="Q380" s="212">
        <v>4816.78</v>
      </c>
      <c r="R380" s="68" t="s">
        <v>2066</v>
      </c>
      <c r="S380" s="320"/>
      <c r="T380" s="266"/>
    </row>
    <row r="381" spans="1:20" ht="76.5">
      <c r="A381" s="189">
        <v>283</v>
      </c>
      <c r="B381" s="68"/>
      <c r="C381" s="210" t="s">
        <v>104</v>
      </c>
      <c r="D381" s="211">
        <v>46063</v>
      </c>
      <c r="E381" s="189" t="s">
        <v>1689</v>
      </c>
      <c r="F381" s="189" t="s">
        <v>3</v>
      </c>
      <c r="G381" s="189">
        <v>2369337</v>
      </c>
      <c r="H381" s="68"/>
      <c r="I381" s="195" t="s">
        <v>4017</v>
      </c>
      <c r="J381" s="68"/>
      <c r="K381" s="68"/>
      <c r="L381" s="68"/>
      <c r="M381" s="68"/>
      <c r="N381" s="319"/>
      <c r="O381" s="319"/>
      <c r="P381" s="212">
        <v>0</v>
      </c>
      <c r="Q381" s="212">
        <v>1429.75</v>
      </c>
      <c r="R381" s="68" t="s">
        <v>2066</v>
      </c>
      <c r="S381" s="320"/>
      <c r="T381" s="266"/>
    </row>
    <row r="382" spans="1:20" ht="76.5">
      <c r="A382" s="189">
        <v>66</v>
      </c>
      <c r="B382" s="68"/>
      <c r="C382" s="210" t="s">
        <v>1571</v>
      </c>
      <c r="D382" s="211">
        <v>46063</v>
      </c>
      <c r="E382" s="189" t="s">
        <v>1689</v>
      </c>
      <c r="F382" s="189" t="s">
        <v>3</v>
      </c>
      <c r="G382" s="189">
        <v>2369337</v>
      </c>
      <c r="H382" s="68"/>
      <c r="I382" s="195" t="s">
        <v>4017</v>
      </c>
      <c r="J382" s="68"/>
      <c r="K382" s="68"/>
      <c r="L382" s="68"/>
      <c r="M382" s="68"/>
      <c r="N382" s="319"/>
      <c r="O382" s="319"/>
      <c r="P382" s="212">
        <v>0</v>
      </c>
      <c r="Q382" s="212">
        <v>1189.4000000000001</v>
      </c>
      <c r="R382" s="68" t="s">
        <v>2066</v>
      </c>
      <c r="S382" s="320"/>
      <c r="T382" s="266"/>
    </row>
    <row r="383" spans="1:20" ht="76.5">
      <c r="A383" s="189">
        <v>76</v>
      </c>
      <c r="B383" s="68"/>
      <c r="C383" s="210" t="s">
        <v>45</v>
      </c>
      <c r="D383" s="211">
        <v>46063</v>
      </c>
      <c r="E383" s="189" t="s">
        <v>1689</v>
      </c>
      <c r="F383" s="189" t="s">
        <v>3</v>
      </c>
      <c r="G383" s="189">
        <v>2369337</v>
      </c>
      <c r="H383" s="68"/>
      <c r="I383" s="195" t="s">
        <v>4017</v>
      </c>
      <c r="J383" s="68"/>
      <c r="K383" s="68"/>
      <c r="L383" s="68"/>
      <c r="M383" s="68"/>
      <c r="N383" s="319"/>
      <c r="O383" s="319"/>
      <c r="P383" s="212">
        <v>0</v>
      </c>
      <c r="Q383" s="212">
        <v>8543.93</v>
      </c>
      <c r="R383" s="68" t="s">
        <v>2066</v>
      </c>
      <c r="S383" s="320"/>
      <c r="T383" s="266"/>
    </row>
    <row r="384" spans="1:20" ht="76.5">
      <c r="A384" s="189">
        <v>902</v>
      </c>
      <c r="B384" s="68"/>
      <c r="C384" s="210" t="s">
        <v>163</v>
      </c>
      <c r="D384" s="211">
        <v>46063</v>
      </c>
      <c r="E384" s="189" t="s">
        <v>1689</v>
      </c>
      <c r="F384" s="189" t="s">
        <v>3</v>
      </c>
      <c r="G384" s="189">
        <v>2369337</v>
      </c>
      <c r="H384" s="68"/>
      <c r="I384" s="195" t="s">
        <v>4017</v>
      </c>
      <c r="J384" s="68"/>
      <c r="K384" s="68"/>
      <c r="L384" s="68"/>
      <c r="M384" s="68"/>
      <c r="N384" s="319"/>
      <c r="O384" s="319"/>
      <c r="P384" s="212">
        <v>0</v>
      </c>
      <c r="Q384" s="212">
        <v>123309.89</v>
      </c>
      <c r="R384" s="68" t="s">
        <v>2066</v>
      </c>
      <c r="S384" s="320"/>
      <c r="T384" s="266"/>
    </row>
    <row r="385" spans="1:20" ht="76.5">
      <c r="A385" s="189">
        <v>41</v>
      </c>
      <c r="B385" s="68"/>
      <c r="C385" s="210" t="s">
        <v>879</v>
      </c>
      <c r="D385" s="211">
        <v>46063</v>
      </c>
      <c r="E385" s="189" t="s">
        <v>1689</v>
      </c>
      <c r="F385" s="189" t="s">
        <v>3</v>
      </c>
      <c r="G385" s="189">
        <v>2369337</v>
      </c>
      <c r="H385" s="68"/>
      <c r="I385" s="195" t="s">
        <v>4017</v>
      </c>
      <c r="J385" s="68"/>
      <c r="K385" s="68"/>
      <c r="L385" s="68"/>
      <c r="M385" s="68"/>
      <c r="N385" s="319"/>
      <c r="O385" s="319"/>
      <c r="P385" s="212">
        <v>0</v>
      </c>
      <c r="Q385" s="212">
        <v>1525.98</v>
      </c>
      <c r="R385" s="68" t="s">
        <v>2066</v>
      </c>
      <c r="S385" s="320"/>
      <c r="T385" s="266"/>
    </row>
    <row r="386" spans="1:20" ht="76.5">
      <c r="A386" s="189">
        <v>46</v>
      </c>
      <c r="B386" s="68"/>
      <c r="C386" s="210" t="s">
        <v>719</v>
      </c>
      <c r="D386" s="211">
        <v>46063</v>
      </c>
      <c r="E386" s="189" t="s">
        <v>1689</v>
      </c>
      <c r="F386" s="189" t="s">
        <v>3</v>
      </c>
      <c r="G386" s="189">
        <v>2369337</v>
      </c>
      <c r="H386" s="68"/>
      <c r="I386" s="195" t="s">
        <v>4017</v>
      </c>
      <c r="J386" s="68"/>
      <c r="K386" s="68"/>
      <c r="L386" s="68"/>
      <c r="M386" s="68"/>
      <c r="N386" s="319"/>
      <c r="O386" s="319"/>
      <c r="P386" s="212">
        <v>0</v>
      </c>
      <c r="Q386" s="212">
        <v>1770.24</v>
      </c>
      <c r="R386" s="68" t="s">
        <v>2066</v>
      </c>
      <c r="S386" s="320"/>
      <c r="T386" s="266"/>
    </row>
    <row r="387" spans="1:20" ht="76.5">
      <c r="A387" s="189">
        <v>15</v>
      </c>
      <c r="B387" s="68"/>
      <c r="C387" s="210" t="s">
        <v>38</v>
      </c>
      <c r="D387" s="211">
        <v>46063</v>
      </c>
      <c r="E387" s="189" t="s">
        <v>1689</v>
      </c>
      <c r="F387" s="189" t="s">
        <v>3</v>
      </c>
      <c r="G387" s="189">
        <v>2369337</v>
      </c>
      <c r="H387" s="68"/>
      <c r="I387" s="195" t="s">
        <v>4017</v>
      </c>
      <c r="J387" s="68"/>
      <c r="K387" s="68"/>
      <c r="L387" s="68"/>
      <c r="M387" s="68"/>
      <c r="N387" s="319"/>
      <c r="O387" s="319"/>
      <c r="P387" s="212">
        <v>0</v>
      </c>
      <c r="Q387" s="212">
        <v>7528.29</v>
      </c>
      <c r="R387" s="68" t="s">
        <v>2066</v>
      </c>
      <c r="S387" s="320"/>
      <c r="T387" s="266"/>
    </row>
    <row r="388" spans="1:20" ht="76.5">
      <c r="A388" s="189">
        <v>660</v>
      </c>
      <c r="B388" s="68"/>
      <c r="C388" s="210" t="s">
        <v>153</v>
      </c>
      <c r="D388" s="211">
        <v>46063</v>
      </c>
      <c r="E388" s="189" t="s">
        <v>1689</v>
      </c>
      <c r="F388" s="189" t="s">
        <v>3</v>
      </c>
      <c r="G388" s="189">
        <v>2369337</v>
      </c>
      <c r="H388" s="68"/>
      <c r="I388" s="195" t="s">
        <v>4017</v>
      </c>
      <c r="J388" s="68"/>
      <c r="K388" s="68"/>
      <c r="L388" s="68"/>
      <c r="M388" s="68"/>
      <c r="N388" s="319"/>
      <c r="O388" s="319"/>
      <c r="P388" s="212">
        <v>0</v>
      </c>
      <c r="Q388" s="212">
        <v>12602.38</v>
      </c>
      <c r="R388" s="68" t="s">
        <v>2066</v>
      </c>
      <c r="S388" s="320"/>
      <c r="T388" s="266"/>
    </row>
    <row r="389" spans="1:20" ht="76.5">
      <c r="A389" s="189">
        <v>682</v>
      </c>
      <c r="B389" s="68"/>
      <c r="C389" s="210" t="s">
        <v>631</v>
      </c>
      <c r="D389" s="211">
        <v>46063</v>
      </c>
      <c r="E389" s="189" t="s">
        <v>1689</v>
      </c>
      <c r="F389" s="189" t="s">
        <v>3</v>
      </c>
      <c r="G389" s="189">
        <v>2369337</v>
      </c>
      <c r="H389" s="68"/>
      <c r="I389" s="195" t="s">
        <v>4017</v>
      </c>
      <c r="J389" s="68"/>
      <c r="K389" s="68"/>
      <c r="L389" s="68"/>
      <c r="M389" s="68"/>
      <c r="N389" s="319"/>
      <c r="O389" s="319"/>
      <c r="P389" s="212">
        <v>0</v>
      </c>
      <c r="Q389" s="212">
        <v>6300.4</v>
      </c>
      <c r="R389" s="68" t="s">
        <v>2066</v>
      </c>
      <c r="S389" s="320"/>
      <c r="T389" s="266"/>
    </row>
    <row r="390" spans="1:20" ht="38.25">
      <c r="A390" s="189" t="s">
        <v>503</v>
      </c>
      <c r="B390" s="68"/>
      <c r="C390" s="210" t="s">
        <v>541</v>
      </c>
      <c r="D390" s="211">
        <v>46063</v>
      </c>
      <c r="E390" s="189" t="s">
        <v>1690</v>
      </c>
      <c r="F390" s="189" t="s">
        <v>3</v>
      </c>
      <c r="G390" s="189">
        <v>2369363</v>
      </c>
      <c r="H390" s="68"/>
      <c r="I390" s="195" t="s">
        <v>1913</v>
      </c>
      <c r="J390" s="68"/>
      <c r="K390" s="68"/>
      <c r="L390" s="68"/>
      <c r="M390" s="68"/>
      <c r="N390" s="319"/>
      <c r="O390" s="319"/>
      <c r="P390" s="212">
        <v>0</v>
      </c>
      <c r="Q390" s="212">
        <v>3197.42</v>
      </c>
      <c r="R390" s="68" t="s">
        <v>809</v>
      </c>
      <c r="S390" s="320"/>
      <c r="T390" s="266"/>
    </row>
    <row r="391" spans="1:20" ht="63.75">
      <c r="A391" s="189">
        <v>382</v>
      </c>
      <c r="B391" s="68"/>
      <c r="C391" s="210" t="s">
        <v>627</v>
      </c>
      <c r="D391" s="211">
        <v>46064</v>
      </c>
      <c r="E391" s="189" t="s">
        <v>1691</v>
      </c>
      <c r="F391" s="189" t="s">
        <v>3</v>
      </c>
      <c r="G391" s="189">
        <v>2369632</v>
      </c>
      <c r="H391" s="68"/>
      <c r="I391" s="195" t="s">
        <v>1914</v>
      </c>
      <c r="J391" s="68"/>
      <c r="K391" s="68"/>
      <c r="L391" s="68"/>
      <c r="M391" s="68"/>
      <c r="N391" s="319"/>
      <c r="O391" s="319"/>
      <c r="P391" s="212">
        <v>0</v>
      </c>
      <c r="Q391" s="212">
        <v>90</v>
      </c>
      <c r="R391" s="68" t="s">
        <v>809</v>
      </c>
      <c r="S391" s="320"/>
      <c r="T391" s="266"/>
    </row>
    <row r="392" spans="1:20" ht="63.75">
      <c r="A392" s="189">
        <v>15</v>
      </c>
      <c r="B392" s="68"/>
      <c r="C392" s="210" t="s">
        <v>38</v>
      </c>
      <c r="D392" s="211">
        <v>46064</v>
      </c>
      <c r="E392" s="189" t="s">
        <v>1692</v>
      </c>
      <c r="F392" s="189" t="s">
        <v>3</v>
      </c>
      <c r="G392" s="189">
        <v>2369670</v>
      </c>
      <c r="H392" s="68"/>
      <c r="I392" s="195" t="s">
        <v>1915</v>
      </c>
      <c r="J392" s="68"/>
      <c r="K392" s="68"/>
      <c r="L392" s="68"/>
      <c r="M392" s="68"/>
      <c r="N392" s="319"/>
      <c r="O392" s="319"/>
      <c r="P392" s="212">
        <v>0</v>
      </c>
      <c r="Q392" s="212">
        <v>9000</v>
      </c>
      <c r="R392" s="68" t="s">
        <v>809</v>
      </c>
      <c r="S392" s="320"/>
      <c r="T392" s="266"/>
    </row>
    <row r="393" spans="1:20" ht="38.25">
      <c r="A393" s="189" t="s">
        <v>503</v>
      </c>
      <c r="B393" s="68"/>
      <c r="C393" s="210" t="s">
        <v>541</v>
      </c>
      <c r="D393" s="211">
        <v>46064</v>
      </c>
      <c r="E393" s="189" t="s">
        <v>1693</v>
      </c>
      <c r="F393" s="189" t="s">
        <v>3</v>
      </c>
      <c r="G393" s="189">
        <v>2369683</v>
      </c>
      <c r="H393" s="68"/>
      <c r="I393" s="195" t="s">
        <v>1916</v>
      </c>
      <c r="J393" s="68"/>
      <c r="K393" s="68"/>
      <c r="L393" s="68"/>
      <c r="M393" s="68"/>
      <c r="N393" s="319"/>
      <c r="O393" s="319"/>
      <c r="P393" s="212">
        <v>0</v>
      </c>
      <c r="Q393" s="212">
        <v>2130.88</v>
      </c>
      <c r="R393" s="68" t="s">
        <v>809</v>
      </c>
      <c r="S393" s="320"/>
      <c r="T393" s="266"/>
    </row>
    <row r="394" spans="1:20" ht="51">
      <c r="A394" s="189">
        <v>41</v>
      </c>
      <c r="B394" s="68"/>
      <c r="C394" s="210" t="s">
        <v>879</v>
      </c>
      <c r="D394" s="211">
        <v>46064</v>
      </c>
      <c r="E394" s="189" t="s">
        <v>1694</v>
      </c>
      <c r="F394" s="189" t="s">
        <v>3</v>
      </c>
      <c r="G394" s="189">
        <v>2369698</v>
      </c>
      <c r="H394" s="68"/>
      <c r="I394" s="195" t="s">
        <v>1917</v>
      </c>
      <c r="J394" s="68"/>
      <c r="K394" s="68"/>
      <c r="L394" s="68"/>
      <c r="M394" s="68"/>
      <c r="N394" s="319"/>
      <c r="O394" s="319"/>
      <c r="P394" s="212">
        <v>0</v>
      </c>
      <c r="Q394" s="212">
        <v>4851</v>
      </c>
      <c r="R394" s="68" t="s">
        <v>809</v>
      </c>
      <c r="S394" s="320"/>
      <c r="T394" s="266"/>
    </row>
    <row r="395" spans="1:20" ht="51">
      <c r="A395" s="189">
        <v>586</v>
      </c>
      <c r="B395" s="68"/>
      <c r="C395" s="210" t="s">
        <v>150</v>
      </c>
      <c r="D395" s="211">
        <v>46064</v>
      </c>
      <c r="E395" s="189" t="s">
        <v>1695</v>
      </c>
      <c r="F395" s="189" t="s">
        <v>3</v>
      </c>
      <c r="G395" s="189">
        <v>2369709</v>
      </c>
      <c r="H395" s="68"/>
      <c r="I395" s="195" t="s">
        <v>1918</v>
      </c>
      <c r="J395" s="68"/>
      <c r="K395" s="68"/>
      <c r="L395" s="68"/>
      <c r="M395" s="68"/>
      <c r="N395" s="319"/>
      <c r="O395" s="319"/>
      <c r="P395" s="212">
        <v>0</v>
      </c>
      <c r="Q395" s="212">
        <v>300</v>
      </c>
      <c r="R395" s="68" t="s">
        <v>809</v>
      </c>
      <c r="S395" s="320"/>
      <c r="T395" s="266"/>
    </row>
    <row r="396" spans="1:20" ht="38.25">
      <c r="A396" s="189" t="s">
        <v>503</v>
      </c>
      <c r="B396" s="68"/>
      <c r="C396" s="210" t="s">
        <v>541</v>
      </c>
      <c r="D396" s="211">
        <v>46064</v>
      </c>
      <c r="E396" s="189" t="s">
        <v>1696</v>
      </c>
      <c r="F396" s="189" t="s">
        <v>3</v>
      </c>
      <c r="G396" s="189">
        <v>2369747</v>
      </c>
      <c r="H396" s="68"/>
      <c r="I396" s="195" t="s">
        <v>1919</v>
      </c>
      <c r="J396" s="68"/>
      <c r="K396" s="68"/>
      <c r="L396" s="68"/>
      <c r="M396" s="68"/>
      <c r="N396" s="319"/>
      <c r="O396" s="319"/>
      <c r="P396" s="212">
        <v>0</v>
      </c>
      <c r="Q396" s="212">
        <v>1846.76</v>
      </c>
      <c r="R396" s="68" t="s">
        <v>809</v>
      </c>
      <c r="S396" s="320"/>
      <c r="T396" s="266"/>
    </row>
    <row r="397" spans="1:20" ht="51">
      <c r="A397" s="189" t="s">
        <v>503</v>
      </c>
      <c r="B397" s="68"/>
      <c r="C397" s="210" t="s">
        <v>541</v>
      </c>
      <c r="D397" s="211">
        <v>46064</v>
      </c>
      <c r="E397" s="189" t="s">
        <v>1697</v>
      </c>
      <c r="F397" s="189" t="s">
        <v>3</v>
      </c>
      <c r="G397" s="189">
        <v>2369756</v>
      </c>
      <c r="H397" s="68"/>
      <c r="I397" s="195" t="s">
        <v>1920</v>
      </c>
      <c r="J397" s="68"/>
      <c r="K397" s="68"/>
      <c r="L397" s="68"/>
      <c r="M397" s="68"/>
      <c r="N397" s="319"/>
      <c r="O397" s="319"/>
      <c r="P397" s="212">
        <v>0</v>
      </c>
      <c r="Q397" s="212">
        <v>826.32</v>
      </c>
      <c r="R397" s="68" t="s">
        <v>809</v>
      </c>
      <c r="S397" s="320"/>
      <c r="T397" s="266"/>
    </row>
    <row r="398" spans="1:20" ht="38.25">
      <c r="A398" s="189" t="s">
        <v>503</v>
      </c>
      <c r="B398" s="68"/>
      <c r="C398" s="210" t="s">
        <v>541</v>
      </c>
      <c r="D398" s="211">
        <v>46064</v>
      </c>
      <c r="E398" s="189" t="s">
        <v>1698</v>
      </c>
      <c r="F398" s="189" t="s">
        <v>3</v>
      </c>
      <c r="G398" s="189">
        <v>2369760</v>
      </c>
      <c r="H398" s="68"/>
      <c r="I398" s="195" t="s">
        <v>1921</v>
      </c>
      <c r="J398" s="68"/>
      <c r="K398" s="68"/>
      <c r="L398" s="68"/>
      <c r="M398" s="68"/>
      <c r="N398" s="319"/>
      <c r="O398" s="319"/>
      <c r="P398" s="212">
        <v>0</v>
      </c>
      <c r="Q398" s="212">
        <v>1846.76</v>
      </c>
      <c r="R398" s="68" t="s">
        <v>809</v>
      </c>
      <c r="S398" s="320"/>
      <c r="T398" s="266"/>
    </row>
    <row r="399" spans="1:20" ht="38.25">
      <c r="A399" s="189" t="s">
        <v>503</v>
      </c>
      <c r="B399" s="68"/>
      <c r="C399" s="210" t="s">
        <v>541</v>
      </c>
      <c r="D399" s="211">
        <v>46064</v>
      </c>
      <c r="E399" s="189" t="s">
        <v>1699</v>
      </c>
      <c r="F399" s="189" t="s">
        <v>3</v>
      </c>
      <c r="G399" s="189">
        <v>2369762</v>
      </c>
      <c r="H399" s="68"/>
      <c r="I399" s="195" t="s">
        <v>1922</v>
      </c>
      <c r="J399" s="68"/>
      <c r="K399" s="68"/>
      <c r="L399" s="68"/>
      <c r="M399" s="68"/>
      <c r="N399" s="319"/>
      <c r="O399" s="319"/>
      <c r="P399" s="212">
        <v>0</v>
      </c>
      <c r="Q399" s="212">
        <v>1988.82</v>
      </c>
      <c r="R399" s="68" t="s">
        <v>809</v>
      </c>
      <c r="S399" s="320"/>
      <c r="T399" s="266"/>
    </row>
    <row r="400" spans="1:20" ht="63.75">
      <c r="A400" s="189">
        <v>266</v>
      </c>
      <c r="B400" s="68"/>
      <c r="C400" s="210" t="s">
        <v>645</v>
      </c>
      <c r="D400" s="211">
        <v>46064</v>
      </c>
      <c r="E400" s="189" t="s">
        <v>1700</v>
      </c>
      <c r="F400" s="189" t="s">
        <v>3</v>
      </c>
      <c r="G400" s="189">
        <v>2369763</v>
      </c>
      <c r="H400" s="68"/>
      <c r="I400" s="195" t="s">
        <v>1923</v>
      </c>
      <c r="J400" s="68"/>
      <c r="K400" s="68"/>
      <c r="L400" s="68"/>
      <c r="M400" s="68"/>
      <c r="N400" s="319"/>
      <c r="O400" s="319"/>
      <c r="P400" s="212">
        <v>0</v>
      </c>
      <c r="Q400" s="212">
        <v>1846.76</v>
      </c>
      <c r="R400" s="68" t="s">
        <v>809</v>
      </c>
      <c r="S400" s="320"/>
      <c r="T400" s="266"/>
    </row>
    <row r="401" spans="1:20" ht="51">
      <c r="A401" s="189">
        <v>16</v>
      </c>
      <c r="B401" s="68"/>
      <c r="C401" s="210" t="s">
        <v>39</v>
      </c>
      <c r="D401" s="211">
        <v>46064</v>
      </c>
      <c r="E401" s="189" t="s">
        <v>1701</v>
      </c>
      <c r="F401" s="189" t="s">
        <v>3</v>
      </c>
      <c r="G401" s="189">
        <v>2369680</v>
      </c>
      <c r="H401" s="68"/>
      <c r="I401" s="195" t="s">
        <v>1924</v>
      </c>
      <c r="J401" s="68"/>
      <c r="K401" s="68"/>
      <c r="L401" s="68"/>
      <c r="M401" s="68"/>
      <c r="N401" s="319"/>
      <c r="O401" s="319"/>
      <c r="P401" s="212">
        <v>0</v>
      </c>
      <c r="Q401" s="212">
        <v>7694.64</v>
      </c>
      <c r="R401" s="68" t="s">
        <v>809</v>
      </c>
      <c r="S401" s="320"/>
      <c r="T401" s="266"/>
    </row>
    <row r="402" spans="1:20" ht="38.25">
      <c r="A402" s="189" t="s">
        <v>503</v>
      </c>
      <c r="B402" s="68"/>
      <c r="C402" s="210" t="s">
        <v>541</v>
      </c>
      <c r="D402" s="211">
        <v>46064</v>
      </c>
      <c r="E402" s="189" t="s">
        <v>1702</v>
      </c>
      <c r="F402" s="189" t="s">
        <v>3</v>
      </c>
      <c r="G402" s="189">
        <v>2369682</v>
      </c>
      <c r="H402" s="68"/>
      <c r="I402" s="195" t="s">
        <v>1925</v>
      </c>
      <c r="J402" s="68"/>
      <c r="K402" s="68"/>
      <c r="L402" s="68"/>
      <c r="M402" s="68"/>
      <c r="N402" s="319"/>
      <c r="O402" s="319"/>
      <c r="P402" s="212">
        <v>0</v>
      </c>
      <c r="Q402" s="212">
        <v>692.23</v>
      </c>
      <c r="R402" s="68" t="s">
        <v>809</v>
      </c>
      <c r="S402" s="320"/>
      <c r="T402" s="266"/>
    </row>
    <row r="403" spans="1:20" ht="63.75">
      <c r="A403" s="189">
        <v>670</v>
      </c>
      <c r="B403" s="68"/>
      <c r="C403" s="210" t="s">
        <v>155</v>
      </c>
      <c r="D403" s="211">
        <v>46064</v>
      </c>
      <c r="E403" s="189" t="s">
        <v>1703</v>
      </c>
      <c r="F403" s="189" t="s">
        <v>14</v>
      </c>
      <c r="G403" s="189">
        <v>3474059</v>
      </c>
      <c r="H403" s="68"/>
      <c r="I403" s="195" t="s">
        <v>1926</v>
      </c>
      <c r="J403" s="68"/>
      <c r="K403" s="68"/>
      <c r="L403" s="68"/>
      <c r="M403" s="68"/>
      <c r="N403" s="319"/>
      <c r="O403" s="319"/>
      <c r="P403" s="212">
        <v>80</v>
      </c>
      <c r="Q403" s="212">
        <v>0</v>
      </c>
      <c r="R403" s="68" t="s">
        <v>809</v>
      </c>
      <c r="S403" s="320"/>
      <c r="T403" s="266"/>
    </row>
    <row r="404" spans="1:20" ht="76.5">
      <c r="A404" s="189" t="s">
        <v>494</v>
      </c>
      <c r="B404" s="68"/>
      <c r="C404" s="210" t="s">
        <v>542</v>
      </c>
      <c r="D404" s="211">
        <v>46064</v>
      </c>
      <c r="E404" s="189" t="s">
        <v>1704</v>
      </c>
      <c r="F404" s="189" t="s">
        <v>12</v>
      </c>
      <c r="G404" s="189">
        <v>1148241</v>
      </c>
      <c r="H404" s="68"/>
      <c r="I404" s="195" t="s">
        <v>1927</v>
      </c>
      <c r="J404" s="68"/>
      <c r="K404" s="68"/>
      <c r="L404" s="68"/>
      <c r="M404" s="68"/>
      <c r="N404" s="319"/>
      <c r="O404" s="319"/>
      <c r="P404" s="212">
        <v>348</v>
      </c>
      <c r="Q404" s="212">
        <v>0</v>
      </c>
      <c r="R404" s="68" t="s">
        <v>809</v>
      </c>
      <c r="S404" s="320"/>
      <c r="T404" s="266"/>
    </row>
    <row r="405" spans="1:20" ht="89.25">
      <c r="A405" s="189" t="s">
        <v>494</v>
      </c>
      <c r="B405" s="68"/>
      <c r="C405" s="210" t="s">
        <v>542</v>
      </c>
      <c r="D405" s="211">
        <v>46064</v>
      </c>
      <c r="E405" s="189" t="s">
        <v>1705</v>
      </c>
      <c r="F405" s="189" t="s">
        <v>10</v>
      </c>
      <c r="G405" s="189">
        <v>1148241</v>
      </c>
      <c r="H405" s="68"/>
      <c r="I405" s="195" t="s">
        <v>1928</v>
      </c>
      <c r="J405" s="68"/>
      <c r="K405" s="68"/>
      <c r="L405" s="68"/>
      <c r="M405" s="68"/>
      <c r="N405" s="319"/>
      <c r="O405" s="319"/>
      <c r="P405" s="212">
        <v>80</v>
      </c>
      <c r="Q405" s="212">
        <v>0</v>
      </c>
      <c r="R405" s="68" t="s">
        <v>809</v>
      </c>
      <c r="S405" s="320"/>
      <c r="T405" s="266"/>
    </row>
    <row r="406" spans="1:20" ht="63.75">
      <c r="A406" s="189">
        <v>802</v>
      </c>
      <c r="B406" s="68"/>
      <c r="C406" s="210" t="s">
        <v>158</v>
      </c>
      <c r="D406" s="211">
        <v>46064</v>
      </c>
      <c r="E406" s="189" t="s">
        <v>1706</v>
      </c>
      <c r="F406" s="189" t="s">
        <v>6</v>
      </c>
      <c r="G406" s="189">
        <v>2375560</v>
      </c>
      <c r="H406" s="68"/>
      <c r="I406" s="195" t="s">
        <v>1929</v>
      </c>
      <c r="J406" s="68"/>
      <c r="K406" s="68"/>
      <c r="L406" s="68"/>
      <c r="M406" s="68"/>
      <c r="N406" s="319"/>
      <c r="O406" s="319"/>
      <c r="P406" s="212">
        <v>0</v>
      </c>
      <c r="Q406" s="212">
        <v>43026.400000000001</v>
      </c>
      <c r="R406" s="68" t="s">
        <v>809</v>
      </c>
      <c r="S406" s="320"/>
      <c r="T406" s="266"/>
    </row>
    <row r="407" spans="1:20" ht="51">
      <c r="A407" s="189" t="s">
        <v>503</v>
      </c>
      <c r="B407" s="68"/>
      <c r="C407" s="210" t="s">
        <v>541</v>
      </c>
      <c r="D407" s="211">
        <v>46065</v>
      </c>
      <c r="E407" s="189" t="s">
        <v>1707</v>
      </c>
      <c r="F407" s="189" t="s">
        <v>3</v>
      </c>
      <c r="G407" s="189">
        <v>2369933</v>
      </c>
      <c r="H407" s="68"/>
      <c r="I407" s="195" t="s">
        <v>1930</v>
      </c>
      <c r="J407" s="68"/>
      <c r="K407" s="68"/>
      <c r="L407" s="68"/>
      <c r="M407" s="68"/>
      <c r="N407" s="319"/>
      <c r="O407" s="319"/>
      <c r="P407" s="212">
        <v>0</v>
      </c>
      <c r="Q407" s="212">
        <v>10711.79</v>
      </c>
      <c r="R407" s="68" t="s">
        <v>809</v>
      </c>
      <c r="S407" s="320"/>
      <c r="T407" s="266"/>
    </row>
    <row r="408" spans="1:20" ht="51">
      <c r="A408" s="189">
        <v>133</v>
      </c>
      <c r="B408" s="68"/>
      <c r="C408" s="210" t="s">
        <v>55</v>
      </c>
      <c r="D408" s="211">
        <v>46065</v>
      </c>
      <c r="E408" s="189" t="s">
        <v>1708</v>
      </c>
      <c r="F408" s="189" t="s">
        <v>3</v>
      </c>
      <c r="G408" s="189">
        <v>2370036</v>
      </c>
      <c r="H408" s="68"/>
      <c r="I408" s="195" t="s">
        <v>1910</v>
      </c>
      <c r="J408" s="68"/>
      <c r="K408" s="68"/>
      <c r="L408" s="68"/>
      <c r="M408" s="68"/>
      <c r="N408" s="319"/>
      <c r="O408" s="319"/>
      <c r="P408" s="212">
        <v>0</v>
      </c>
      <c r="Q408" s="212">
        <v>100</v>
      </c>
      <c r="R408" s="68" t="s">
        <v>809</v>
      </c>
      <c r="S408" s="320"/>
      <c r="T408" s="266"/>
    </row>
    <row r="409" spans="1:20" ht="51">
      <c r="A409" s="189">
        <v>267</v>
      </c>
      <c r="B409" s="68"/>
      <c r="C409" s="210" t="s">
        <v>97</v>
      </c>
      <c r="D409" s="211">
        <v>46065</v>
      </c>
      <c r="E409" s="189" t="s">
        <v>1709</v>
      </c>
      <c r="F409" s="189" t="s">
        <v>3</v>
      </c>
      <c r="G409" s="189">
        <v>2369956</v>
      </c>
      <c r="H409" s="68"/>
      <c r="I409" s="195" t="s">
        <v>1932</v>
      </c>
      <c r="J409" s="68"/>
      <c r="K409" s="68"/>
      <c r="L409" s="68"/>
      <c r="M409" s="68"/>
      <c r="N409" s="319"/>
      <c r="O409" s="319"/>
      <c r="P409" s="212">
        <v>0</v>
      </c>
      <c r="Q409" s="212">
        <v>5157.53</v>
      </c>
      <c r="R409" s="68" t="s">
        <v>809</v>
      </c>
      <c r="S409" s="320"/>
      <c r="T409" s="266"/>
    </row>
    <row r="410" spans="1:20" ht="76.5">
      <c r="A410" s="189" t="s">
        <v>495</v>
      </c>
      <c r="B410" s="68"/>
      <c r="C410" s="210" t="s">
        <v>623</v>
      </c>
      <c r="D410" s="211">
        <v>46065</v>
      </c>
      <c r="E410" s="189" t="s">
        <v>1710</v>
      </c>
      <c r="F410" s="189" t="s">
        <v>584</v>
      </c>
      <c r="G410" s="189">
        <v>14883863</v>
      </c>
      <c r="H410" s="68"/>
      <c r="I410" s="195" t="s">
        <v>1933</v>
      </c>
      <c r="J410" s="68"/>
      <c r="K410" s="68"/>
      <c r="L410" s="68"/>
      <c r="M410" s="68"/>
      <c r="N410" s="319"/>
      <c r="O410" s="319"/>
      <c r="P410" s="212">
        <v>0</v>
      </c>
      <c r="Q410" s="212">
        <v>484329.18</v>
      </c>
      <c r="R410" s="68" t="s">
        <v>809</v>
      </c>
      <c r="S410" s="320"/>
      <c r="T410" s="266"/>
    </row>
    <row r="411" spans="1:20" ht="76.5">
      <c r="A411" s="189" t="s">
        <v>495</v>
      </c>
      <c r="B411" s="68"/>
      <c r="C411" s="210" t="s">
        <v>623</v>
      </c>
      <c r="D411" s="211">
        <v>46065</v>
      </c>
      <c r="E411" s="189" t="s">
        <v>1711</v>
      </c>
      <c r="F411" s="189" t="s">
        <v>584</v>
      </c>
      <c r="G411" s="189">
        <v>14884424</v>
      </c>
      <c r="H411" s="68"/>
      <c r="I411" s="195" t="s">
        <v>1934</v>
      </c>
      <c r="J411" s="68"/>
      <c r="K411" s="68"/>
      <c r="L411" s="68"/>
      <c r="M411" s="68"/>
      <c r="N411" s="319"/>
      <c r="O411" s="319"/>
      <c r="P411" s="212">
        <v>0</v>
      </c>
      <c r="Q411" s="212">
        <v>34.979999999999997</v>
      </c>
      <c r="R411" s="68" t="s">
        <v>809</v>
      </c>
      <c r="S411" s="320"/>
      <c r="T411" s="266"/>
    </row>
    <row r="412" spans="1:20" ht="63.75">
      <c r="A412" s="189" t="s">
        <v>494</v>
      </c>
      <c r="B412" s="68"/>
      <c r="C412" s="210" t="s">
        <v>542</v>
      </c>
      <c r="D412" s="211">
        <v>46065</v>
      </c>
      <c r="E412" s="189" t="s">
        <v>1712</v>
      </c>
      <c r="F412" s="189" t="s">
        <v>6</v>
      </c>
      <c r="G412" s="189">
        <v>2376351</v>
      </c>
      <c r="H412" s="68"/>
      <c r="I412" s="195" t="s">
        <v>1935</v>
      </c>
      <c r="J412" s="68"/>
      <c r="K412" s="68"/>
      <c r="L412" s="68"/>
      <c r="M412" s="68"/>
      <c r="N412" s="319"/>
      <c r="O412" s="319"/>
      <c r="P412" s="212">
        <v>0</v>
      </c>
      <c r="Q412" s="212">
        <v>5401.29</v>
      </c>
      <c r="R412" s="68" t="s">
        <v>809</v>
      </c>
      <c r="S412" s="320"/>
      <c r="T412" s="266"/>
    </row>
    <row r="413" spans="1:20" ht="76.5">
      <c r="A413" s="189">
        <v>600</v>
      </c>
      <c r="B413" s="68"/>
      <c r="C413" s="210" t="s">
        <v>661</v>
      </c>
      <c r="D413" s="211">
        <v>46065</v>
      </c>
      <c r="E413" s="189" t="s">
        <v>1713</v>
      </c>
      <c r="F413" s="189" t="s">
        <v>6</v>
      </c>
      <c r="G413" s="189">
        <v>1148295</v>
      </c>
      <c r="H413" s="68"/>
      <c r="I413" s="195" t="s">
        <v>1936</v>
      </c>
      <c r="J413" s="68"/>
      <c r="K413" s="68"/>
      <c r="L413" s="68"/>
      <c r="M413" s="68"/>
      <c r="N413" s="319"/>
      <c r="O413" s="319"/>
      <c r="P413" s="212">
        <v>0</v>
      </c>
      <c r="Q413" s="212">
        <v>392673.6</v>
      </c>
      <c r="R413" s="68" t="s">
        <v>809</v>
      </c>
      <c r="S413" s="320"/>
      <c r="T413" s="266"/>
    </row>
    <row r="414" spans="1:20" ht="51">
      <c r="A414" s="189" t="s">
        <v>494</v>
      </c>
      <c r="B414" s="68"/>
      <c r="C414" s="210" t="s">
        <v>542</v>
      </c>
      <c r="D414" s="211">
        <v>46065</v>
      </c>
      <c r="E414" s="189" t="s">
        <v>1714</v>
      </c>
      <c r="F414" s="189" t="s">
        <v>6</v>
      </c>
      <c r="G414" s="189">
        <v>136930</v>
      </c>
      <c r="H414" s="68"/>
      <c r="I414" s="195" t="s">
        <v>1937</v>
      </c>
      <c r="J414" s="68"/>
      <c r="K414" s="68"/>
      <c r="L414" s="68"/>
      <c r="M414" s="68"/>
      <c r="N414" s="319"/>
      <c r="O414" s="319"/>
      <c r="P414" s="212">
        <v>0</v>
      </c>
      <c r="Q414" s="212">
        <v>47324682</v>
      </c>
      <c r="R414" s="68" t="s">
        <v>809</v>
      </c>
      <c r="S414" s="320"/>
      <c r="T414" s="266"/>
    </row>
    <row r="415" spans="1:20" ht="51">
      <c r="A415" s="189" t="s">
        <v>503</v>
      </c>
      <c r="B415" s="68"/>
      <c r="C415" s="210" t="s">
        <v>541</v>
      </c>
      <c r="D415" s="211">
        <v>46066</v>
      </c>
      <c r="E415" s="189" t="s">
        <v>1715</v>
      </c>
      <c r="F415" s="189" t="s">
        <v>3</v>
      </c>
      <c r="G415" s="189">
        <v>2370248</v>
      </c>
      <c r="H415" s="68"/>
      <c r="I415" s="195" t="s">
        <v>1938</v>
      </c>
      <c r="J415" s="68"/>
      <c r="K415" s="68"/>
      <c r="L415" s="68"/>
      <c r="M415" s="68"/>
      <c r="N415" s="319"/>
      <c r="O415" s="319"/>
      <c r="P415" s="212">
        <v>0</v>
      </c>
      <c r="Q415" s="212">
        <v>360</v>
      </c>
      <c r="R415" s="68" t="s">
        <v>809</v>
      </c>
      <c r="S415" s="320"/>
      <c r="T415" s="266"/>
    </row>
    <row r="416" spans="1:20" ht="51">
      <c r="A416" s="189">
        <v>133</v>
      </c>
      <c r="B416" s="68"/>
      <c r="C416" s="210" t="s">
        <v>55</v>
      </c>
      <c r="D416" s="211">
        <v>46066</v>
      </c>
      <c r="E416" s="189" t="s">
        <v>1716</v>
      </c>
      <c r="F416" s="189" t="s">
        <v>3</v>
      </c>
      <c r="G416" s="189">
        <v>2370294</v>
      </c>
      <c r="H416" s="68"/>
      <c r="I416" s="195" t="s">
        <v>1939</v>
      </c>
      <c r="J416" s="68"/>
      <c r="K416" s="68"/>
      <c r="L416" s="68"/>
      <c r="M416" s="68"/>
      <c r="N416" s="319"/>
      <c r="O416" s="319"/>
      <c r="P416" s="212">
        <v>0</v>
      </c>
      <c r="Q416" s="212">
        <v>8219</v>
      </c>
      <c r="R416" s="68" t="s">
        <v>809</v>
      </c>
      <c r="S416" s="320"/>
      <c r="T416" s="266"/>
    </row>
    <row r="417" spans="1:20" ht="51">
      <c r="A417" s="189">
        <v>578</v>
      </c>
      <c r="B417" s="68"/>
      <c r="C417" s="210" t="s">
        <v>146</v>
      </c>
      <c r="D417" s="211">
        <v>46066</v>
      </c>
      <c r="E417" s="189" t="s">
        <v>1717</v>
      </c>
      <c r="F417" s="189" t="s">
        <v>6</v>
      </c>
      <c r="G417" s="189">
        <v>2377024</v>
      </c>
      <c r="H417" s="68"/>
      <c r="I417" s="195" t="s">
        <v>1940</v>
      </c>
      <c r="J417" s="68"/>
      <c r="K417" s="68"/>
      <c r="L417" s="68"/>
      <c r="M417" s="68"/>
      <c r="N417" s="319"/>
      <c r="O417" s="319"/>
      <c r="P417" s="212">
        <v>0</v>
      </c>
      <c r="Q417" s="212">
        <v>4637.8500000000004</v>
      </c>
      <c r="R417" s="68" t="s">
        <v>809</v>
      </c>
      <c r="S417" s="320"/>
      <c r="T417" s="266"/>
    </row>
    <row r="418" spans="1:20" ht="102">
      <c r="A418" s="189">
        <v>598</v>
      </c>
      <c r="B418" s="68"/>
      <c r="C418" s="210" t="s">
        <v>605</v>
      </c>
      <c r="D418" s="211">
        <v>46066</v>
      </c>
      <c r="E418" s="189" t="s">
        <v>1718</v>
      </c>
      <c r="F418" s="189" t="s">
        <v>584</v>
      </c>
      <c r="G418" s="189">
        <v>14891294</v>
      </c>
      <c r="H418" s="68"/>
      <c r="I418" s="195" t="s">
        <v>1941</v>
      </c>
      <c r="J418" s="68"/>
      <c r="K418" s="68"/>
      <c r="L418" s="68"/>
      <c r="M418" s="68"/>
      <c r="N418" s="319"/>
      <c r="O418" s="319"/>
      <c r="P418" s="212">
        <v>37273.14</v>
      </c>
      <c r="Q418" s="212">
        <v>0</v>
      </c>
      <c r="R418" s="68" t="s">
        <v>809</v>
      </c>
      <c r="S418" s="320"/>
      <c r="T418" s="266"/>
    </row>
    <row r="419" spans="1:20" ht="63.75">
      <c r="A419" s="189">
        <v>513</v>
      </c>
      <c r="B419" s="68"/>
      <c r="C419" s="210" t="s">
        <v>138</v>
      </c>
      <c r="D419" s="211">
        <v>46066</v>
      </c>
      <c r="E419" s="189" t="s">
        <v>1719</v>
      </c>
      <c r="F419" s="189" t="s">
        <v>10</v>
      </c>
      <c r="G419" s="189">
        <v>1148390</v>
      </c>
      <c r="H419" s="68"/>
      <c r="I419" s="195" t="s">
        <v>1942</v>
      </c>
      <c r="J419" s="68"/>
      <c r="K419" s="68"/>
      <c r="L419" s="68"/>
      <c r="M419" s="68"/>
      <c r="N419" s="319"/>
      <c r="O419" s="319"/>
      <c r="P419" s="212">
        <v>80</v>
      </c>
      <c r="Q419" s="212">
        <v>0</v>
      </c>
      <c r="R419" s="68" t="s">
        <v>809</v>
      </c>
      <c r="S419" s="320"/>
      <c r="T419" s="266"/>
    </row>
    <row r="420" spans="1:20" ht="51">
      <c r="A420" s="189">
        <v>572</v>
      </c>
      <c r="B420" s="68"/>
      <c r="C420" s="210" t="s">
        <v>144</v>
      </c>
      <c r="D420" s="211">
        <v>46071</v>
      </c>
      <c r="E420" s="189" t="s">
        <v>1720</v>
      </c>
      <c r="F420" s="189" t="s">
        <v>3</v>
      </c>
      <c r="G420" s="189">
        <v>2370457</v>
      </c>
      <c r="H420" s="68"/>
      <c r="I420" s="195" t="s">
        <v>1943</v>
      </c>
      <c r="J420" s="68"/>
      <c r="K420" s="68"/>
      <c r="L420" s="68"/>
      <c r="M420" s="68"/>
      <c r="N420" s="319"/>
      <c r="O420" s="319"/>
      <c r="P420" s="212">
        <v>0</v>
      </c>
      <c r="Q420" s="212">
        <v>218.78</v>
      </c>
      <c r="R420" s="68" t="s">
        <v>809</v>
      </c>
      <c r="S420" s="320"/>
      <c r="T420" s="266"/>
    </row>
    <row r="421" spans="1:20" ht="51">
      <c r="A421" s="189">
        <v>81</v>
      </c>
      <c r="B421" s="68"/>
      <c r="C421" s="210" t="s">
        <v>46</v>
      </c>
      <c r="D421" s="211">
        <v>46071</v>
      </c>
      <c r="E421" s="189" t="s">
        <v>1721</v>
      </c>
      <c r="F421" s="189" t="s">
        <v>3</v>
      </c>
      <c r="G421" s="189">
        <v>2370489</v>
      </c>
      <c r="H421" s="68"/>
      <c r="I421" s="195" t="s">
        <v>1944</v>
      </c>
      <c r="J421" s="68"/>
      <c r="K421" s="68"/>
      <c r="L421" s="68"/>
      <c r="M421" s="68"/>
      <c r="N421" s="319"/>
      <c r="O421" s="319"/>
      <c r="P421" s="212">
        <v>0</v>
      </c>
      <c r="Q421" s="212">
        <v>30</v>
      </c>
      <c r="R421" s="68" t="s">
        <v>809</v>
      </c>
      <c r="S421" s="320"/>
      <c r="T421" s="266"/>
    </row>
    <row r="422" spans="1:20" ht="51">
      <c r="A422" s="189">
        <v>133</v>
      </c>
      <c r="B422" s="68"/>
      <c r="C422" s="210" t="s">
        <v>55</v>
      </c>
      <c r="D422" s="211">
        <v>46071</v>
      </c>
      <c r="E422" s="189" t="s">
        <v>1722</v>
      </c>
      <c r="F422" s="189" t="s">
        <v>3</v>
      </c>
      <c r="G422" s="189">
        <v>2370534</v>
      </c>
      <c r="H422" s="68"/>
      <c r="I422" s="195" t="s">
        <v>1945</v>
      </c>
      <c r="J422" s="68"/>
      <c r="K422" s="68"/>
      <c r="L422" s="68"/>
      <c r="M422" s="68"/>
      <c r="N422" s="319"/>
      <c r="O422" s="319"/>
      <c r="P422" s="212">
        <v>0</v>
      </c>
      <c r="Q422" s="212">
        <v>2576</v>
      </c>
      <c r="R422" s="68" t="s">
        <v>809</v>
      </c>
      <c r="S422" s="320"/>
      <c r="T422" s="266"/>
    </row>
    <row r="423" spans="1:20" ht="38.25">
      <c r="A423" s="189" t="s">
        <v>503</v>
      </c>
      <c r="B423" s="68"/>
      <c r="C423" s="210" t="s">
        <v>541</v>
      </c>
      <c r="D423" s="211">
        <v>46071</v>
      </c>
      <c r="E423" s="189" t="s">
        <v>1723</v>
      </c>
      <c r="F423" s="189" t="s">
        <v>3</v>
      </c>
      <c r="G423" s="189">
        <v>2370542</v>
      </c>
      <c r="H423" s="68"/>
      <c r="I423" s="195" t="s">
        <v>1946</v>
      </c>
      <c r="J423" s="68"/>
      <c r="K423" s="68"/>
      <c r="L423" s="68"/>
      <c r="M423" s="68"/>
      <c r="N423" s="319"/>
      <c r="O423" s="319"/>
      <c r="P423" s="212">
        <v>0</v>
      </c>
      <c r="Q423" s="212">
        <v>342</v>
      </c>
      <c r="R423" s="68" t="s">
        <v>809</v>
      </c>
      <c r="S423" s="320"/>
      <c r="T423" s="266"/>
    </row>
    <row r="424" spans="1:20" ht="51">
      <c r="A424" s="189" t="s">
        <v>494</v>
      </c>
      <c r="B424" s="68"/>
      <c r="C424" s="210" t="s">
        <v>542</v>
      </c>
      <c r="D424" s="211">
        <v>46071</v>
      </c>
      <c r="E424" s="189" t="s">
        <v>1724</v>
      </c>
      <c r="F424" s="189" t="s">
        <v>3</v>
      </c>
      <c r="G424" s="189">
        <v>2370482</v>
      </c>
      <c r="H424" s="68"/>
      <c r="I424" s="195" t="s">
        <v>1947</v>
      </c>
      <c r="J424" s="68"/>
      <c r="K424" s="68"/>
      <c r="L424" s="68"/>
      <c r="M424" s="68"/>
      <c r="N424" s="319"/>
      <c r="O424" s="319"/>
      <c r="P424" s="212">
        <v>0</v>
      </c>
      <c r="Q424" s="212">
        <v>382812.14</v>
      </c>
      <c r="R424" s="68" t="s">
        <v>809</v>
      </c>
      <c r="S424" s="320"/>
      <c r="T424" s="266"/>
    </row>
    <row r="425" spans="1:20" ht="51">
      <c r="A425" s="189" t="s">
        <v>494</v>
      </c>
      <c r="B425" s="68"/>
      <c r="C425" s="210" t="s">
        <v>542</v>
      </c>
      <c r="D425" s="211">
        <v>46071</v>
      </c>
      <c r="E425" s="189" t="s">
        <v>1725</v>
      </c>
      <c r="F425" s="189" t="s">
        <v>3</v>
      </c>
      <c r="G425" s="189">
        <v>2370483</v>
      </c>
      <c r="H425" s="68"/>
      <c r="I425" s="195" t="s">
        <v>1948</v>
      </c>
      <c r="J425" s="68"/>
      <c r="K425" s="68"/>
      <c r="L425" s="68"/>
      <c r="M425" s="68"/>
      <c r="N425" s="319"/>
      <c r="O425" s="319"/>
      <c r="P425" s="212">
        <v>0</v>
      </c>
      <c r="Q425" s="212">
        <v>16012.28</v>
      </c>
      <c r="R425" s="68" t="s">
        <v>809</v>
      </c>
      <c r="S425" s="320"/>
      <c r="T425" s="266"/>
    </row>
    <row r="426" spans="1:20" ht="51">
      <c r="A426" s="189" t="s">
        <v>494</v>
      </c>
      <c r="B426" s="68"/>
      <c r="C426" s="210" t="s">
        <v>542</v>
      </c>
      <c r="D426" s="211">
        <v>46071</v>
      </c>
      <c r="E426" s="189" t="s">
        <v>1726</v>
      </c>
      <c r="F426" s="189" t="s">
        <v>3</v>
      </c>
      <c r="G426" s="189">
        <v>2370484</v>
      </c>
      <c r="H426" s="68"/>
      <c r="I426" s="195" t="s">
        <v>1949</v>
      </c>
      <c r="J426" s="68"/>
      <c r="K426" s="68"/>
      <c r="L426" s="68"/>
      <c r="M426" s="68"/>
      <c r="N426" s="319"/>
      <c r="O426" s="319"/>
      <c r="P426" s="212">
        <v>0</v>
      </c>
      <c r="Q426" s="212">
        <v>54304.59</v>
      </c>
      <c r="R426" s="68" t="s">
        <v>809</v>
      </c>
      <c r="S426" s="320"/>
      <c r="T426" s="266"/>
    </row>
    <row r="427" spans="1:20" ht="63.75">
      <c r="A427" s="189" t="s">
        <v>495</v>
      </c>
      <c r="B427" s="68"/>
      <c r="C427" s="210" t="s">
        <v>623</v>
      </c>
      <c r="D427" s="211">
        <v>46071</v>
      </c>
      <c r="E427" s="189" t="s">
        <v>1727</v>
      </c>
      <c r="F427" s="189" t="s">
        <v>10</v>
      </c>
      <c r="G427" s="189">
        <v>21118</v>
      </c>
      <c r="H427" s="68"/>
      <c r="I427" s="195" t="s">
        <v>1950</v>
      </c>
      <c r="J427" s="68"/>
      <c r="K427" s="68"/>
      <c r="L427" s="68"/>
      <c r="M427" s="68"/>
      <c r="N427" s="319"/>
      <c r="O427" s="319"/>
      <c r="P427" s="212">
        <v>36896.14</v>
      </c>
      <c r="Q427" s="212">
        <v>0</v>
      </c>
      <c r="R427" s="68" t="s">
        <v>809</v>
      </c>
      <c r="S427" s="320"/>
      <c r="T427" s="266"/>
    </row>
    <row r="428" spans="1:20" ht="63.75">
      <c r="A428" s="189" t="s">
        <v>495</v>
      </c>
      <c r="B428" s="68"/>
      <c r="C428" s="210" t="s">
        <v>623</v>
      </c>
      <c r="D428" s="211">
        <v>46071</v>
      </c>
      <c r="E428" s="189" t="s">
        <v>1728</v>
      </c>
      <c r="F428" s="189" t="s">
        <v>10</v>
      </c>
      <c r="G428" s="189">
        <v>21134</v>
      </c>
      <c r="H428" s="68"/>
      <c r="I428" s="195" t="s">
        <v>1951</v>
      </c>
      <c r="J428" s="68"/>
      <c r="K428" s="68"/>
      <c r="L428" s="68"/>
      <c r="M428" s="68"/>
      <c r="N428" s="319"/>
      <c r="O428" s="319"/>
      <c r="P428" s="212">
        <v>45493.37</v>
      </c>
      <c r="Q428" s="212">
        <v>0</v>
      </c>
      <c r="R428" s="68" t="s">
        <v>809</v>
      </c>
      <c r="S428" s="320"/>
      <c r="T428" s="266"/>
    </row>
    <row r="429" spans="1:20" ht="51">
      <c r="A429" s="189" t="s">
        <v>495</v>
      </c>
      <c r="B429" s="68"/>
      <c r="C429" s="210" t="s">
        <v>623</v>
      </c>
      <c r="D429" s="211">
        <v>46071</v>
      </c>
      <c r="E429" s="189" t="s">
        <v>1729</v>
      </c>
      <c r="F429" s="189" t="s">
        <v>10</v>
      </c>
      <c r="G429" s="189">
        <v>20927</v>
      </c>
      <c r="H429" s="68"/>
      <c r="I429" s="195" t="s">
        <v>1952</v>
      </c>
      <c r="J429" s="68"/>
      <c r="K429" s="68"/>
      <c r="L429" s="68"/>
      <c r="M429" s="68"/>
      <c r="N429" s="319"/>
      <c r="O429" s="319"/>
      <c r="P429" s="212">
        <v>963.12</v>
      </c>
      <c r="Q429" s="212">
        <v>0</v>
      </c>
      <c r="R429" s="68" t="s">
        <v>809</v>
      </c>
      <c r="S429" s="320"/>
      <c r="T429" s="266"/>
    </row>
    <row r="430" spans="1:20" ht="63.75">
      <c r="A430" s="189">
        <v>382</v>
      </c>
      <c r="B430" s="68"/>
      <c r="C430" s="210" t="s">
        <v>627</v>
      </c>
      <c r="D430" s="211">
        <v>46072</v>
      </c>
      <c r="E430" s="189" t="s">
        <v>1730</v>
      </c>
      <c r="F430" s="189" t="s">
        <v>3</v>
      </c>
      <c r="G430" s="189">
        <v>2370738</v>
      </c>
      <c r="H430" s="68"/>
      <c r="I430" s="195" t="s">
        <v>1953</v>
      </c>
      <c r="J430" s="68"/>
      <c r="K430" s="68"/>
      <c r="L430" s="68"/>
      <c r="M430" s="68"/>
      <c r="N430" s="319"/>
      <c r="O430" s="319"/>
      <c r="P430" s="212">
        <v>0</v>
      </c>
      <c r="Q430" s="212">
        <v>198</v>
      </c>
      <c r="R430" s="68" t="s">
        <v>809</v>
      </c>
      <c r="S430" s="320"/>
      <c r="T430" s="266"/>
    </row>
    <row r="431" spans="1:20" ht="51">
      <c r="A431" s="189">
        <v>904</v>
      </c>
      <c r="B431" s="68"/>
      <c r="C431" s="210" t="s">
        <v>165</v>
      </c>
      <c r="D431" s="211">
        <v>46072</v>
      </c>
      <c r="E431" s="189" t="s">
        <v>1731</v>
      </c>
      <c r="F431" s="189" t="s">
        <v>3</v>
      </c>
      <c r="G431" s="189">
        <v>2370739</v>
      </c>
      <c r="H431" s="68"/>
      <c r="I431" s="195" t="s">
        <v>1954</v>
      </c>
      <c r="J431" s="68"/>
      <c r="K431" s="68"/>
      <c r="L431" s="68"/>
      <c r="M431" s="68"/>
      <c r="N431" s="319"/>
      <c r="O431" s="319"/>
      <c r="P431" s="212">
        <v>0</v>
      </c>
      <c r="Q431" s="212">
        <v>1831</v>
      </c>
      <c r="R431" s="68" t="s">
        <v>809</v>
      </c>
      <c r="S431" s="320"/>
      <c r="T431" s="266"/>
    </row>
    <row r="432" spans="1:20" ht="51">
      <c r="A432" s="189">
        <v>46</v>
      </c>
      <c r="B432" s="68"/>
      <c r="C432" s="210" t="s">
        <v>719</v>
      </c>
      <c r="D432" s="211">
        <v>46072</v>
      </c>
      <c r="E432" s="189" t="s">
        <v>1732</v>
      </c>
      <c r="F432" s="189" t="s">
        <v>3</v>
      </c>
      <c r="G432" s="189">
        <v>2370776</v>
      </c>
      <c r="H432" s="68"/>
      <c r="I432" s="195" t="s">
        <v>1955</v>
      </c>
      <c r="J432" s="68"/>
      <c r="K432" s="68"/>
      <c r="L432" s="68"/>
      <c r="M432" s="68"/>
      <c r="N432" s="319"/>
      <c r="O432" s="319"/>
      <c r="P432" s="212">
        <v>0</v>
      </c>
      <c r="Q432" s="212">
        <v>388.2</v>
      </c>
      <c r="R432" s="68" t="s">
        <v>809</v>
      </c>
      <c r="S432" s="320"/>
      <c r="T432" s="266"/>
    </row>
    <row r="433" spans="1:20" ht="51">
      <c r="A433" s="189">
        <v>513</v>
      </c>
      <c r="B433" s="68"/>
      <c r="C433" s="210" t="s">
        <v>138</v>
      </c>
      <c r="D433" s="211">
        <v>46072</v>
      </c>
      <c r="E433" s="189" t="s">
        <v>1733</v>
      </c>
      <c r="F433" s="189" t="s">
        <v>3</v>
      </c>
      <c r="G433" s="189">
        <v>2370710</v>
      </c>
      <c r="H433" s="68"/>
      <c r="I433" s="195" t="s">
        <v>1956</v>
      </c>
      <c r="J433" s="68"/>
      <c r="K433" s="68"/>
      <c r="L433" s="68"/>
      <c r="M433" s="68"/>
      <c r="N433" s="319"/>
      <c r="O433" s="319"/>
      <c r="P433" s="212">
        <v>0</v>
      </c>
      <c r="Q433" s="212">
        <v>56125</v>
      </c>
      <c r="R433" s="68" t="s">
        <v>809</v>
      </c>
      <c r="S433" s="320"/>
      <c r="T433" s="266"/>
    </row>
    <row r="434" spans="1:20" ht="63.75">
      <c r="A434" s="189" t="s">
        <v>494</v>
      </c>
      <c r="B434" s="68"/>
      <c r="C434" s="210" t="s">
        <v>542</v>
      </c>
      <c r="D434" s="211">
        <v>46072</v>
      </c>
      <c r="E434" s="189" t="s">
        <v>1734</v>
      </c>
      <c r="F434" s="189" t="s">
        <v>3</v>
      </c>
      <c r="G434" s="189">
        <v>2370735</v>
      </c>
      <c r="H434" s="68"/>
      <c r="I434" s="195" t="s">
        <v>1957</v>
      </c>
      <c r="J434" s="68"/>
      <c r="K434" s="68"/>
      <c r="L434" s="68"/>
      <c r="M434" s="68"/>
      <c r="N434" s="319"/>
      <c r="O434" s="319"/>
      <c r="P434" s="212">
        <v>0</v>
      </c>
      <c r="Q434" s="212">
        <v>12790.75</v>
      </c>
      <c r="R434" s="68" t="s">
        <v>809</v>
      </c>
      <c r="S434" s="320"/>
      <c r="T434" s="266"/>
    </row>
    <row r="435" spans="1:20" ht="51">
      <c r="A435" s="189" t="s">
        <v>503</v>
      </c>
      <c r="B435" s="68"/>
      <c r="C435" s="210" t="s">
        <v>541</v>
      </c>
      <c r="D435" s="211">
        <v>46072</v>
      </c>
      <c r="E435" s="189" t="s">
        <v>1735</v>
      </c>
      <c r="F435" s="189" t="s">
        <v>3</v>
      </c>
      <c r="G435" s="189">
        <v>2370740</v>
      </c>
      <c r="H435" s="68"/>
      <c r="I435" s="195" t="s">
        <v>1958</v>
      </c>
      <c r="J435" s="68"/>
      <c r="K435" s="68"/>
      <c r="L435" s="68"/>
      <c r="M435" s="68"/>
      <c r="N435" s="319"/>
      <c r="O435" s="319"/>
      <c r="P435" s="212">
        <v>0</v>
      </c>
      <c r="Q435" s="212">
        <v>117810.4</v>
      </c>
      <c r="R435" s="68" t="s">
        <v>809</v>
      </c>
      <c r="S435" s="320"/>
      <c r="T435" s="266"/>
    </row>
    <row r="436" spans="1:20" ht="51">
      <c r="A436" s="189" t="s">
        <v>503</v>
      </c>
      <c r="B436" s="68"/>
      <c r="C436" s="210" t="s">
        <v>541</v>
      </c>
      <c r="D436" s="211">
        <v>46072</v>
      </c>
      <c r="E436" s="189" t="s">
        <v>1736</v>
      </c>
      <c r="F436" s="189" t="s">
        <v>3</v>
      </c>
      <c r="G436" s="189">
        <v>2370741</v>
      </c>
      <c r="H436" s="68"/>
      <c r="I436" s="195" t="s">
        <v>1959</v>
      </c>
      <c r="J436" s="68"/>
      <c r="K436" s="68"/>
      <c r="L436" s="68"/>
      <c r="M436" s="68"/>
      <c r="N436" s="319"/>
      <c r="O436" s="319"/>
      <c r="P436" s="212">
        <v>0</v>
      </c>
      <c r="Q436" s="212">
        <v>6505.33</v>
      </c>
      <c r="R436" s="68" t="s">
        <v>809</v>
      </c>
      <c r="S436" s="320"/>
      <c r="T436" s="266"/>
    </row>
    <row r="437" spans="1:20" ht="63.75">
      <c r="A437" s="189">
        <v>269</v>
      </c>
      <c r="B437" s="68"/>
      <c r="C437" s="210" t="s">
        <v>99</v>
      </c>
      <c r="D437" s="211">
        <v>46072</v>
      </c>
      <c r="E437" s="189" t="s">
        <v>1737</v>
      </c>
      <c r="F437" s="189" t="s">
        <v>3</v>
      </c>
      <c r="G437" s="189">
        <v>2370762</v>
      </c>
      <c r="H437" s="68"/>
      <c r="I437" s="195" t="s">
        <v>3423</v>
      </c>
      <c r="J437" s="68"/>
      <c r="K437" s="68"/>
      <c r="L437" s="68"/>
      <c r="M437" s="68"/>
      <c r="N437" s="319"/>
      <c r="O437" s="319"/>
      <c r="P437" s="212">
        <v>0</v>
      </c>
      <c r="Q437" s="212">
        <v>83821.16</v>
      </c>
      <c r="R437" s="68" t="s">
        <v>2066</v>
      </c>
      <c r="S437" s="320"/>
      <c r="T437" s="266"/>
    </row>
    <row r="438" spans="1:20" ht="51">
      <c r="A438" s="189">
        <v>81</v>
      </c>
      <c r="B438" s="68"/>
      <c r="C438" s="210" t="s">
        <v>46</v>
      </c>
      <c r="D438" s="211">
        <v>46073</v>
      </c>
      <c r="E438" s="189" t="s">
        <v>1738</v>
      </c>
      <c r="F438" s="189" t="s">
        <v>3</v>
      </c>
      <c r="G438" s="189">
        <v>2370994</v>
      </c>
      <c r="H438" s="68"/>
      <c r="I438" s="195" t="s">
        <v>856</v>
      </c>
      <c r="J438" s="68"/>
      <c r="K438" s="68"/>
      <c r="L438" s="68"/>
      <c r="M438" s="68"/>
      <c r="N438" s="319"/>
      <c r="O438" s="319"/>
      <c r="P438" s="212">
        <v>0</v>
      </c>
      <c r="Q438" s="212">
        <v>203.96</v>
      </c>
      <c r="R438" s="68" t="s">
        <v>809</v>
      </c>
      <c r="S438" s="320"/>
      <c r="T438" s="266"/>
    </row>
    <row r="439" spans="1:20" ht="51">
      <c r="A439" s="189" t="s">
        <v>503</v>
      </c>
      <c r="B439" s="68"/>
      <c r="C439" s="210" t="s">
        <v>541</v>
      </c>
      <c r="D439" s="211">
        <v>46073</v>
      </c>
      <c r="E439" s="189" t="s">
        <v>1739</v>
      </c>
      <c r="F439" s="189" t="s">
        <v>3</v>
      </c>
      <c r="G439" s="189">
        <v>2371009</v>
      </c>
      <c r="H439" s="68"/>
      <c r="I439" s="195" t="s">
        <v>1960</v>
      </c>
      <c r="J439" s="68"/>
      <c r="K439" s="68"/>
      <c r="L439" s="68"/>
      <c r="M439" s="68"/>
      <c r="N439" s="319"/>
      <c r="O439" s="319"/>
      <c r="P439" s="212">
        <v>0</v>
      </c>
      <c r="Q439" s="212">
        <v>593</v>
      </c>
      <c r="R439" s="68" t="s">
        <v>809</v>
      </c>
      <c r="S439" s="320"/>
      <c r="T439" s="266"/>
    </row>
    <row r="440" spans="1:20" ht="51">
      <c r="A440" s="189" t="s">
        <v>503</v>
      </c>
      <c r="B440" s="68"/>
      <c r="C440" s="210" t="s">
        <v>541</v>
      </c>
      <c r="D440" s="211">
        <v>46073</v>
      </c>
      <c r="E440" s="189" t="s">
        <v>1740</v>
      </c>
      <c r="F440" s="189" t="s">
        <v>3</v>
      </c>
      <c r="G440" s="189">
        <v>2371023</v>
      </c>
      <c r="H440" s="68"/>
      <c r="I440" s="195" t="s">
        <v>1961</v>
      </c>
      <c r="J440" s="68"/>
      <c r="K440" s="68"/>
      <c r="L440" s="68"/>
      <c r="M440" s="68"/>
      <c r="N440" s="319"/>
      <c r="O440" s="319"/>
      <c r="P440" s="212">
        <v>0</v>
      </c>
      <c r="Q440" s="212">
        <v>39580.47</v>
      </c>
      <c r="R440" s="68" t="s">
        <v>809</v>
      </c>
      <c r="S440" s="320"/>
      <c r="T440" s="266"/>
    </row>
    <row r="441" spans="1:20" ht="38.25">
      <c r="A441" s="189" t="s">
        <v>503</v>
      </c>
      <c r="B441" s="68"/>
      <c r="C441" s="210" t="s">
        <v>541</v>
      </c>
      <c r="D441" s="211">
        <v>46073</v>
      </c>
      <c r="E441" s="189" t="s">
        <v>1741</v>
      </c>
      <c r="F441" s="189" t="s">
        <v>3</v>
      </c>
      <c r="G441" s="189">
        <v>2371126</v>
      </c>
      <c r="H441" s="68"/>
      <c r="I441" s="195" t="s">
        <v>1962</v>
      </c>
      <c r="J441" s="68"/>
      <c r="K441" s="68"/>
      <c r="L441" s="68"/>
      <c r="M441" s="68"/>
      <c r="N441" s="319"/>
      <c r="O441" s="319"/>
      <c r="P441" s="212">
        <v>0</v>
      </c>
      <c r="Q441" s="212">
        <v>10.84</v>
      </c>
      <c r="R441" s="68" t="s">
        <v>809</v>
      </c>
      <c r="S441" s="320"/>
      <c r="T441" s="266"/>
    </row>
    <row r="442" spans="1:20" ht="51">
      <c r="A442" s="189" t="s">
        <v>503</v>
      </c>
      <c r="B442" s="68"/>
      <c r="C442" s="210" t="s">
        <v>541</v>
      </c>
      <c r="D442" s="211">
        <v>46073</v>
      </c>
      <c r="E442" s="189" t="s">
        <v>1742</v>
      </c>
      <c r="F442" s="189" t="s">
        <v>3</v>
      </c>
      <c r="G442" s="189">
        <v>2371036</v>
      </c>
      <c r="H442" s="68"/>
      <c r="I442" s="195" t="s">
        <v>1963</v>
      </c>
      <c r="J442" s="68"/>
      <c r="K442" s="68"/>
      <c r="L442" s="68"/>
      <c r="M442" s="68"/>
      <c r="N442" s="319"/>
      <c r="O442" s="319"/>
      <c r="P442" s="212">
        <v>0</v>
      </c>
      <c r="Q442" s="212">
        <v>4329.8999999999996</v>
      </c>
      <c r="R442" s="68" t="s">
        <v>809</v>
      </c>
      <c r="S442" s="320"/>
      <c r="T442" s="266"/>
    </row>
    <row r="443" spans="1:20" ht="63.75">
      <c r="A443" s="189" t="s">
        <v>495</v>
      </c>
      <c r="B443" s="68"/>
      <c r="C443" s="210" t="s">
        <v>623</v>
      </c>
      <c r="D443" s="211">
        <v>46073</v>
      </c>
      <c r="E443" s="189" t="s">
        <v>1743</v>
      </c>
      <c r="F443" s="189" t="s">
        <v>10</v>
      </c>
      <c r="G443" s="189">
        <v>21165</v>
      </c>
      <c r="H443" s="68"/>
      <c r="I443" s="195" t="s">
        <v>1964</v>
      </c>
      <c r="J443" s="68"/>
      <c r="K443" s="68"/>
      <c r="L443" s="68"/>
      <c r="M443" s="68"/>
      <c r="N443" s="319"/>
      <c r="O443" s="319"/>
      <c r="P443" s="212">
        <v>470.92</v>
      </c>
      <c r="Q443" s="212">
        <v>0</v>
      </c>
      <c r="R443" s="68" t="s">
        <v>809</v>
      </c>
      <c r="S443" s="320"/>
      <c r="T443" s="266"/>
    </row>
    <row r="444" spans="1:20" ht="51">
      <c r="A444" s="189">
        <v>46</v>
      </c>
      <c r="B444" s="68"/>
      <c r="C444" s="210" t="s">
        <v>719</v>
      </c>
      <c r="D444" s="211">
        <v>46076</v>
      </c>
      <c r="E444" s="189" t="s">
        <v>1744</v>
      </c>
      <c r="F444" s="189" t="s">
        <v>3</v>
      </c>
      <c r="G444" s="189">
        <v>2371346</v>
      </c>
      <c r="H444" s="68"/>
      <c r="I444" s="195" t="s">
        <v>1965</v>
      </c>
      <c r="J444" s="68"/>
      <c r="K444" s="68"/>
      <c r="L444" s="68"/>
      <c r="M444" s="68"/>
      <c r="N444" s="319"/>
      <c r="O444" s="319"/>
      <c r="P444" s="212">
        <v>0</v>
      </c>
      <c r="Q444" s="212">
        <v>211.6</v>
      </c>
      <c r="R444" s="68" t="s">
        <v>809</v>
      </c>
      <c r="S444" s="320"/>
      <c r="T444" s="266"/>
    </row>
    <row r="445" spans="1:20" ht="51">
      <c r="A445" s="189">
        <v>15</v>
      </c>
      <c r="B445" s="68"/>
      <c r="C445" s="210" t="s">
        <v>38</v>
      </c>
      <c r="D445" s="211">
        <v>46076</v>
      </c>
      <c r="E445" s="189" t="s">
        <v>1745</v>
      </c>
      <c r="F445" s="189" t="s">
        <v>3</v>
      </c>
      <c r="G445" s="189">
        <v>2371421</v>
      </c>
      <c r="H445" s="68"/>
      <c r="I445" s="195" t="s">
        <v>1967</v>
      </c>
      <c r="J445" s="68"/>
      <c r="K445" s="68"/>
      <c r="L445" s="68"/>
      <c r="M445" s="68"/>
      <c r="N445" s="319"/>
      <c r="O445" s="319"/>
      <c r="P445" s="212">
        <v>0</v>
      </c>
      <c r="Q445" s="212">
        <v>2000</v>
      </c>
      <c r="R445" s="68" t="s">
        <v>809</v>
      </c>
      <c r="S445" s="320"/>
      <c r="T445" s="266"/>
    </row>
    <row r="446" spans="1:20" ht="38.25">
      <c r="A446" s="189">
        <v>46</v>
      </c>
      <c r="B446" s="68"/>
      <c r="C446" s="210" t="s">
        <v>719</v>
      </c>
      <c r="D446" s="211">
        <v>46076</v>
      </c>
      <c r="E446" s="189" t="s">
        <v>1746</v>
      </c>
      <c r="F446" s="189" t="s">
        <v>3</v>
      </c>
      <c r="G446" s="189">
        <v>2371425</v>
      </c>
      <c r="H446" s="68"/>
      <c r="I446" s="195" t="s">
        <v>1968</v>
      </c>
      <c r="J446" s="68"/>
      <c r="K446" s="68"/>
      <c r="L446" s="68"/>
      <c r="M446" s="68"/>
      <c r="N446" s="319"/>
      <c r="O446" s="319"/>
      <c r="P446" s="212">
        <v>0</v>
      </c>
      <c r="Q446" s="212">
        <v>492.3</v>
      </c>
      <c r="R446" s="68" t="s">
        <v>809</v>
      </c>
      <c r="S446" s="320"/>
      <c r="T446" s="266"/>
    </row>
    <row r="447" spans="1:20" ht="63.75">
      <c r="A447" s="189" t="s">
        <v>495</v>
      </c>
      <c r="B447" s="68"/>
      <c r="C447" s="210" t="s">
        <v>623</v>
      </c>
      <c r="D447" s="211">
        <v>46076</v>
      </c>
      <c r="E447" s="189" t="s">
        <v>1747</v>
      </c>
      <c r="F447" s="189" t="s">
        <v>10</v>
      </c>
      <c r="G447" s="189">
        <v>1148931</v>
      </c>
      <c r="H447" s="68"/>
      <c r="I447" s="195" t="s">
        <v>1969</v>
      </c>
      <c r="J447" s="68"/>
      <c r="K447" s="68"/>
      <c r="L447" s="68"/>
      <c r="M447" s="68"/>
      <c r="N447" s="319"/>
      <c r="O447" s="319"/>
      <c r="P447" s="212">
        <v>3908.87</v>
      </c>
      <c r="Q447" s="212">
        <v>0</v>
      </c>
      <c r="R447" s="68" t="s">
        <v>809</v>
      </c>
      <c r="S447" s="320"/>
      <c r="T447" s="266"/>
    </row>
    <row r="448" spans="1:20" ht="51">
      <c r="A448" s="189">
        <v>46</v>
      </c>
      <c r="B448" s="68"/>
      <c r="C448" s="210" t="s">
        <v>719</v>
      </c>
      <c r="D448" s="211">
        <v>46077</v>
      </c>
      <c r="E448" s="189" t="s">
        <v>1748</v>
      </c>
      <c r="F448" s="189" t="s">
        <v>3</v>
      </c>
      <c r="G448" s="189">
        <v>2371626</v>
      </c>
      <c r="H448" s="68"/>
      <c r="I448" s="195" t="s">
        <v>1970</v>
      </c>
      <c r="J448" s="68"/>
      <c r="K448" s="68"/>
      <c r="L448" s="68"/>
      <c r="M448" s="68"/>
      <c r="N448" s="319"/>
      <c r="O448" s="319"/>
      <c r="P448" s="212">
        <v>0</v>
      </c>
      <c r="Q448" s="212">
        <v>735</v>
      </c>
      <c r="R448" s="68" t="s">
        <v>809</v>
      </c>
      <c r="S448" s="320"/>
      <c r="T448" s="266"/>
    </row>
    <row r="449" spans="1:20" ht="51">
      <c r="A449" s="189">
        <v>46</v>
      </c>
      <c r="B449" s="68"/>
      <c r="C449" s="210" t="s">
        <v>719</v>
      </c>
      <c r="D449" s="211">
        <v>46077</v>
      </c>
      <c r="E449" s="189" t="s">
        <v>1749</v>
      </c>
      <c r="F449" s="189" t="s">
        <v>3</v>
      </c>
      <c r="G449" s="189">
        <v>2371635</v>
      </c>
      <c r="H449" s="68"/>
      <c r="I449" s="195" t="s">
        <v>1971</v>
      </c>
      <c r="J449" s="68"/>
      <c r="K449" s="68"/>
      <c r="L449" s="68"/>
      <c r="M449" s="68"/>
      <c r="N449" s="319"/>
      <c r="O449" s="319"/>
      <c r="P449" s="212">
        <v>0</v>
      </c>
      <c r="Q449" s="212">
        <v>129.41999999999999</v>
      </c>
      <c r="R449" s="68" t="s">
        <v>809</v>
      </c>
      <c r="S449" s="320"/>
      <c r="T449" s="266"/>
    </row>
    <row r="450" spans="1:20" ht="38.25">
      <c r="A450" s="189">
        <v>46</v>
      </c>
      <c r="B450" s="68"/>
      <c r="C450" s="210" t="s">
        <v>719</v>
      </c>
      <c r="D450" s="211">
        <v>46077</v>
      </c>
      <c r="E450" s="189" t="s">
        <v>1750</v>
      </c>
      <c r="F450" s="189" t="s">
        <v>3</v>
      </c>
      <c r="G450" s="189">
        <v>2371636</v>
      </c>
      <c r="H450" s="68"/>
      <c r="I450" s="195" t="s">
        <v>1972</v>
      </c>
      <c r="J450" s="68"/>
      <c r="K450" s="68"/>
      <c r="L450" s="68"/>
      <c r="M450" s="68"/>
      <c r="N450" s="319"/>
      <c r="O450" s="319"/>
      <c r="P450" s="212">
        <v>0</v>
      </c>
      <c r="Q450" s="212">
        <v>138.59</v>
      </c>
      <c r="R450" s="68" t="s">
        <v>809</v>
      </c>
      <c r="S450" s="320"/>
      <c r="T450" s="266"/>
    </row>
    <row r="451" spans="1:20" ht="51">
      <c r="A451" s="189">
        <v>46</v>
      </c>
      <c r="B451" s="68"/>
      <c r="C451" s="210" t="s">
        <v>719</v>
      </c>
      <c r="D451" s="211">
        <v>46077</v>
      </c>
      <c r="E451" s="189" t="s">
        <v>1751</v>
      </c>
      <c r="F451" s="189" t="s">
        <v>3</v>
      </c>
      <c r="G451" s="189">
        <v>2371680</v>
      </c>
      <c r="H451" s="68"/>
      <c r="I451" s="195" t="s">
        <v>1973</v>
      </c>
      <c r="J451" s="68"/>
      <c r="K451" s="68"/>
      <c r="L451" s="68"/>
      <c r="M451" s="68"/>
      <c r="N451" s="319"/>
      <c r="O451" s="319"/>
      <c r="P451" s="212">
        <v>0</v>
      </c>
      <c r="Q451" s="212">
        <v>1009.17</v>
      </c>
      <c r="R451" s="68" t="s">
        <v>809</v>
      </c>
      <c r="S451" s="320"/>
      <c r="T451" s="266"/>
    </row>
    <row r="452" spans="1:20" ht="38.25">
      <c r="A452" s="189">
        <v>46</v>
      </c>
      <c r="B452" s="68"/>
      <c r="C452" s="210" t="s">
        <v>719</v>
      </c>
      <c r="D452" s="211">
        <v>46077</v>
      </c>
      <c r="E452" s="189" t="s">
        <v>1752</v>
      </c>
      <c r="F452" s="189" t="s">
        <v>3</v>
      </c>
      <c r="G452" s="189">
        <v>2371681</v>
      </c>
      <c r="H452" s="68"/>
      <c r="I452" s="195" t="s">
        <v>1974</v>
      </c>
      <c r="J452" s="68"/>
      <c r="K452" s="68"/>
      <c r="L452" s="68"/>
      <c r="M452" s="68"/>
      <c r="N452" s="319"/>
      <c r="O452" s="319"/>
      <c r="P452" s="212">
        <v>0</v>
      </c>
      <c r="Q452" s="212">
        <v>213.52</v>
      </c>
      <c r="R452" s="68" t="s">
        <v>809</v>
      </c>
      <c r="S452" s="320"/>
      <c r="T452" s="266"/>
    </row>
    <row r="453" spans="1:20" ht="38.25">
      <c r="A453" s="189" t="s">
        <v>503</v>
      </c>
      <c r="B453" s="68"/>
      <c r="C453" s="210" t="s">
        <v>541</v>
      </c>
      <c r="D453" s="211">
        <v>46077</v>
      </c>
      <c r="E453" s="189" t="s">
        <v>1753</v>
      </c>
      <c r="F453" s="189" t="s">
        <v>3</v>
      </c>
      <c r="G453" s="189">
        <v>2371710</v>
      </c>
      <c r="H453" s="68"/>
      <c r="I453" s="195" t="s">
        <v>1975</v>
      </c>
      <c r="J453" s="68"/>
      <c r="K453" s="68"/>
      <c r="L453" s="68"/>
      <c r="M453" s="68"/>
      <c r="N453" s="319"/>
      <c r="O453" s="319"/>
      <c r="P453" s="212">
        <v>0</v>
      </c>
      <c r="Q453" s="212">
        <v>408.75</v>
      </c>
      <c r="R453" s="68" t="s">
        <v>809</v>
      </c>
      <c r="S453" s="320"/>
      <c r="T453" s="266"/>
    </row>
    <row r="454" spans="1:20" ht="38.25">
      <c r="A454" s="189" t="s">
        <v>503</v>
      </c>
      <c r="B454" s="68"/>
      <c r="C454" s="210" t="s">
        <v>541</v>
      </c>
      <c r="D454" s="211">
        <v>46077</v>
      </c>
      <c r="E454" s="189" t="s">
        <v>1754</v>
      </c>
      <c r="F454" s="189" t="s">
        <v>3</v>
      </c>
      <c r="G454" s="189">
        <v>2371750</v>
      </c>
      <c r="H454" s="68"/>
      <c r="I454" s="195" t="s">
        <v>1976</v>
      </c>
      <c r="J454" s="68"/>
      <c r="K454" s="68"/>
      <c r="L454" s="68"/>
      <c r="M454" s="68"/>
      <c r="N454" s="319"/>
      <c r="O454" s="319"/>
      <c r="P454" s="212">
        <v>0</v>
      </c>
      <c r="Q454" s="212">
        <v>4133.67</v>
      </c>
      <c r="R454" s="68" t="s">
        <v>809</v>
      </c>
      <c r="S454" s="320"/>
      <c r="T454" s="266"/>
    </row>
    <row r="455" spans="1:20" ht="51">
      <c r="A455" s="189" t="s">
        <v>494</v>
      </c>
      <c r="B455" s="68"/>
      <c r="C455" s="210" t="s">
        <v>542</v>
      </c>
      <c r="D455" s="211">
        <v>46077</v>
      </c>
      <c r="E455" s="189" t="s">
        <v>1755</v>
      </c>
      <c r="F455" s="189" t="s">
        <v>3</v>
      </c>
      <c r="G455" s="189">
        <v>2371621</v>
      </c>
      <c r="H455" s="68"/>
      <c r="I455" s="195" t="s">
        <v>1977</v>
      </c>
      <c r="J455" s="68"/>
      <c r="K455" s="68"/>
      <c r="L455" s="68"/>
      <c r="M455" s="68"/>
      <c r="N455" s="319"/>
      <c r="O455" s="319"/>
      <c r="P455" s="212">
        <v>0</v>
      </c>
      <c r="Q455" s="212">
        <v>83266.58</v>
      </c>
      <c r="R455" s="68" t="s">
        <v>809</v>
      </c>
      <c r="S455" s="320"/>
      <c r="T455" s="266"/>
    </row>
    <row r="456" spans="1:20" ht="51">
      <c r="A456" s="189" t="s">
        <v>494</v>
      </c>
      <c r="B456" s="68"/>
      <c r="C456" s="210" t="s">
        <v>542</v>
      </c>
      <c r="D456" s="211">
        <v>46077</v>
      </c>
      <c r="E456" s="189" t="s">
        <v>1756</v>
      </c>
      <c r="F456" s="189" t="s">
        <v>3</v>
      </c>
      <c r="G456" s="189">
        <v>2371622</v>
      </c>
      <c r="H456" s="68"/>
      <c r="I456" s="195" t="s">
        <v>1978</v>
      </c>
      <c r="J456" s="68"/>
      <c r="K456" s="68"/>
      <c r="L456" s="68"/>
      <c r="M456" s="68"/>
      <c r="N456" s="319"/>
      <c r="O456" s="319"/>
      <c r="P456" s="212">
        <v>0</v>
      </c>
      <c r="Q456" s="212">
        <v>322427.45</v>
      </c>
      <c r="R456" s="68" t="s">
        <v>809</v>
      </c>
      <c r="S456" s="320"/>
      <c r="T456" s="266"/>
    </row>
    <row r="457" spans="1:20" ht="51">
      <c r="A457" s="189" t="s">
        <v>494</v>
      </c>
      <c r="B457" s="68"/>
      <c r="C457" s="210" t="s">
        <v>542</v>
      </c>
      <c r="D457" s="211">
        <v>46077</v>
      </c>
      <c r="E457" s="189" t="s">
        <v>1757</v>
      </c>
      <c r="F457" s="189" t="s">
        <v>6</v>
      </c>
      <c r="G457" s="189">
        <v>137163</v>
      </c>
      <c r="H457" s="68"/>
      <c r="I457" s="195" t="s">
        <v>1979</v>
      </c>
      <c r="J457" s="68"/>
      <c r="K457" s="68"/>
      <c r="L457" s="68"/>
      <c r="M457" s="68"/>
      <c r="N457" s="319"/>
      <c r="O457" s="319"/>
      <c r="P457" s="212">
        <v>0</v>
      </c>
      <c r="Q457" s="212">
        <v>42061084</v>
      </c>
      <c r="R457" s="68" t="s">
        <v>809</v>
      </c>
      <c r="S457" s="320"/>
      <c r="T457" s="266"/>
    </row>
    <row r="458" spans="1:20" ht="63.75">
      <c r="A458" s="189" t="s">
        <v>495</v>
      </c>
      <c r="B458" s="68"/>
      <c r="C458" s="210" t="s">
        <v>623</v>
      </c>
      <c r="D458" s="211">
        <v>46077</v>
      </c>
      <c r="E458" s="189" t="s">
        <v>1758</v>
      </c>
      <c r="F458" s="189" t="s">
        <v>10</v>
      </c>
      <c r="G458" s="189">
        <v>21289</v>
      </c>
      <c r="H458" s="68"/>
      <c r="I458" s="195" t="s">
        <v>1980</v>
      </c>
      <c r="J458" s="68"/>
      <c r="K458" s="68"/>
      <c r="L458" s="68"/>
      <c r="M458" s="68"/>
      <c r="N458" s="319"/>
      <c r="O458" s="319"/>
      <c r="P458" s="212">
        <v>6494.89</v>
      </c>
      <c r="Q458" s="212">
        <v>0</v>
      </c>
      <c r="R458" s="68" t="s">
        <v>809</v>
      </c>
      <c r="S458" s="320"/>
      <c r="T458" s="266"/>
    </row>
    <row r="459" spans="1:20" ht="51">
      <c r="A459" s="189">
        <v>46</v>
      </c>
      <c r="B459" s="68"/>
      <c r="C459" s="210" t="s">
        <v>719</v>
      </c>
      <c r="D459" s="211">
        <v>46078</v>
      </c>
      <c r="E459" s="189" t="s">
        <v>1759</v>
      </c>
      <c r="F459" s="189" t="s">
        <v>3</v>
      </c>
      <c r="G459" s="189">
        <v>2371973</v>
      </c>
      <c r="H459" s="68"/>
      <c r="I459" s="195" t="s">
        <v>1981</v>
      </c>
      <c r="J459" s="68"/>
      <c r="K459" s="68"/>
      <c r="L459" s="68"/>
      <c r="M459" s="68"/>
      <c r="N459" s="319"/>
      <c r="O459" s="319"/>
      <c r="P459" s="212">
        <v>0</v>
      </c>
      <c r="Q459" s="212">
        <v>218</v>
      </c>
      <c r="R459" s="68" t="s">
        <v>809</v>
      </c>
      <c r="S459" s="320"/>
      <c r="T459" s="266"/>
    </row>
    <row r="460" spans="1:20" ht="51">
      <c r="A460" s="189" t="s">
        <v>503</v>
      </c>
      <c r="B460" s="68"/>
      <c r="C460" s="210" t="s">
        <v>541</v>
      </c>
      <c r="D460" s="211">
        <v>46078</v>
      </c>
      <c r="E460" s="189" t="s">
        <v>1760</v>
      </c>
      <c r="F460" s="189" t="s">
        <v>3</v>
      </c>
      <c r="G460" s="189">
        <v>2371997</v>
      </c>
      <c r="H460" s="68"/>
      <c r="I460" s="195" t="s">
        <v>850</v>
      </c>
      <c r="J460" s="68"/>
      <c r="K460" s="68"/>
      <c r="L460" s="68"/>
      <c r="M460" s="68"/>
      <c r="N460" s="319"/>
      <c r="O460" s="319"/>
      <c r="P460" s="212">
        <v>0</v>
      </c>
      <c r="Q460" s="212">
        <v>1410.42</v>
      </c>
      <c r="R460" s="68" t="s">
        <v>809</v>
      </c>
      <c r="S460" s="320"/>
      <c r="T460" s="266"/>
    </row>
    <row r="461" spans="1:20" ht="63.75">
      <c r="A461" s="189" t="s">
        <v>503</v>
      </c>
      <c r="B461" s="68"/>
      <c r="C461" s="210" t="s">
        <v>541</v>
      </c>
      <c r="D461" s="211">
        <v>46078</v>
      </c>
      <c r="E461" s="189" t="s">
        <v>1761</v>
      </c>
      <c r="F461" s="189" t="s">
        <v>3</v>
      </c>
      <c r="G461" s="189">
        <v>2371936</v>
      </c>
      <c r="H461" s="68"/>
      <c r="I461" s="195" t="s">
        <v>1982</v>
      </c>
      <c r="J461" s="68"/>
      <c r="K461" s="68"/>
      <c r="L461" s="68"/>
      <c r="M461" s="68"/>
      <c r="N461" s="319"/>
      <c r="O461" s="319"/>
      <c r="P461" s="212">
        <v>0</v>
      </c>
      <c r="Q461" s="212">
        <v>6803.67</v>
      </c>
      <c r="R461" s="68" t="s">
        <v>809</v>
      </c>
      <c r="S461" s="320"/>
      <c r="T461" s="266"/>
    </row>
    <row r="462" spans="1:20" ht="63.75">
      <c r="A462" s="189" t="s">
        <v>503</v>
      </c>
      <c r="B462" s="68"/>
      <c r="C462" s="210" t="s">
        <v>541</v>
      </c>
      <c r="D462" s="211">
        <v>46078</v>
      </c>
      <c r="E462" s="189" t="s">
        <v>1762</v>
      </c>
      <c r="F462" s="189" t="s">
        <v>3</v>
      </c>
      <c r="G462" s="189">
        <v>2371956</v>
      </c>
      <c r="H462" s="68"/>
      <c r="I462" s="195" t="s">
        <v>1983</v>
      </c>
      <c r="J462" s="68"/>
      <c r="K462" s="68"/>
      <c r="L462" s="68"/>
      <c r="M462" s="68"/>
      <c r="N462" s="319"/>
      <c r="O462" s="319"/>
      <c r="P462" s="212">
        <v>0</v>
      </c>
      <c r="Q462" s="212">
        <v>7145834</v>
      </c>
      <c r="R462" s="68" t="s">
        <v>809</v>
      </c>
      <c r="S462" s="320"/>
      <c r="T462" s="266"/>
    </row>
    <row r="463" spans="1:20" ht="51">
      <c r="A463" s="189">
        <v>46</v>
      </c>
      <c r="B463" s="68"/>
      <c r="C463" s="210" t="s">
        <v>719</v>
      </c>
      <c r="D463" s="211">
        <v>46078</v>
      </c>
      <c r="E463" s="189" t="s">
        <v>1763</v>
      </c>
      <c r="F463" s="189" t="s">
        <v>3</v>
      </c>
      <c r="G463" s="189">
        <v>2371965</v>
      </c>
      <c r="H463" s="68"/>
      <c r="I463" s="195" t="s">
        <v>1984</v>
      </c>
      <c r="J463" s="68"/>
      <c r="K463" s="68"/>
      <c r="L463" s="68"/>
      <c r="M463" s="68"/>
      <c r="N463" s="319"/>
      <c r="O463" s="319"/>
      <c r="P463" s="212">
        <v>0</v>
      </c>
      <c r="Q463" s="212">
        <v>588</v>
      </c>
      <c r="R463" s="68" t="s">
        <v>809</v>
      </c>
      <c r="S463" s="320"/>
      <c r="T463" s="266"/>
    </row>
    <row r="464" spans="1:20" ht="51">
      <c r="A464" s="189" t="s">
        <v>503</v>
      </c>
      <c r="B464" s="68"/>
      <c r="C464" s="210" t="s">
        <v>541</v>
      </c>
      <c r="D464" s="211">
        <v>46078</v>
      </c>
      <c r="E464" s="189" t="s">
        <v>1764</v>
      </c>
      <c r="F464" s="189" t="s">
        <v>3</v>
      </c>
      <c r="G464" s="189">
        <v>2371966</v>
      </c>
      <c r="H464" s="68"/>
      <c r="I464" s="195" t="s">
        <v>1985</v>
      </c>
      <c r="J464" s="68"/>
      <c r="K464" s="68"/>
      <c r="L464" s="68"/>
      <c r="M464" s="68"/>
      <c r="N464" s="319"/>
      <c r="O464" s="319"/>
      <c r="P464" s="212">
        <v>0</v>
      </c>
      <c r="Q464" s="212">
        <v>689.14</v>
      </c>
      <c r="R464" s="68" t="s">
        <v>809</v>
      </c>
      <c r="S464" s="320"/>
      <c r="T464" s="266"/>
    </row>
    <row r="465" spans="1:20" ht="51">
      <c r="A465" s="189" t="s">
        <v>503</v>
      </c>
      <c r="B465" s="68"/>
      <c r="C465" s="210" t="s">
        <v>541</v>
      </c>
      <c r="D465" s="211">
        <v>46078</v>
      </c>
      <c r="E465" s="189" t="s">
        <v>1765</v>
      </c>
      <c r="F465" s="189" t="s">
        <v>3</v>
      </c>
      <c r="G465" s="189">
        <v>2371968</v>
      </c>
      <c r="H465" s="68"/>
      <c r="I465" s="195" t="s">
        <v>1986</v>
      </c>
      <c r="J465" s="68"/>
      <c r="K465" s="68"/>
      <c r="L465" s="68"/>
      <c r="M465" s="68"/>
      <c r="N465" s="319"/>
      <c r="O465" s="319"/>
      <c r="P465" s="212">
        <v>0</v>
      </c>
      <c r="Q465" s="212">
        <v>689.14</v>
      </c>
      <c r="R465" s="68" t="s">
        <v>809</v>
      </c>
      <c r="S465" s="320"/>
      <c r="T465" s="266"/>
    </row>
    <row r="466" spans="1:20" ht="51">
      <c r="A466" s="189" t="s">
        <v>503</v>
      </c>
      <c r="B466" s="68"/>
      <c r="C466" s="210" t="s">
        <v>541</v>
      </c>
      <c r="D466" s="211">
        <v>46078</v>
      </c>
      <c r="E466" s="189" t="s">
        <v>1766</v>
      </c>
      <c r="F466" s="189" t="s">
        <v>3</v>
      </c>
      <c r="G466" s="189">
        <v>2371970</v>
      </c>
      <c r="H466" s="68"/>
      <c r="I466" s="195" t="s">
        <v>1987</v>
      </c>
      <c r="J466" s="68"/>
      <c r="K466" s="68"/>
      <c r="L466" s="68"/>
      <c r="M466" s="68"/>
      <c r="N466" s="319"/>
      <c r="O466" s="319"/>
      <c r="P466" s="212">
        <v>0</v>
      </c>
      <c r="Q466" s="212">
        <v>689.14</v>
      </c>
      <c r="R466" s="68" t="s">
        <v>809</v>
      </c>
      <c r="S466" s="320"/>
      <c r="T466" s="266"/>
    </row>
    <row r="467" spans="1:20" ht="51">
      <c r="A467" s="189" t="s">
        <v>494</v>
      </c>
      <c r="B467" s="68"/>
      <c r="C467" s="210" t="s">
        <v>542</v>
      </c>
      <c r="D467" s="211">
        <v>46078</v>
      </c>
      <c r="E467" s="189" t="s">
        <v>1767</v>
      </c>
      <c r="F467" s="189" t="s">
        <v>3</v>
      </c>
      <c r="G467" s="189">
        <v>2371974</v>
      </c>
      <c r="H467" s="68"/>
      <c r="I467" s="195" t="s">
        <v>1988</v>
      </c>
      <c r="J467" s="68"/>
      <c r="K467" s="68"/>
      <c r="L467" s="68"/>
      <c r="M467" s="68"/>
      <c r="N467" s="319"/>
      <c r="O467" s="319"/>
      <c r="P467" s="212">
        <v>0</v>
      </c>
      <c r="Q467" s="212">
        <v>523.74</v>
      </c>
      <c r="R467" s="68" t="s">
        <v>809</v>
      </c>
      <c r="S467" s="320"/>
      <c r="T467" s="266"/>
    </row>
    <row r="468" spans="1:20" ht="51">
      <c r="A468" s="189" t="s">
        <v>494</v>
      </c>
      <c r="B468" s="68"/>
      <c r="C468" s="210" t="s">
        <v>542</v>
      </c>
      <c r="D468" s="211">
        <v>46078</v>
      </c>
      <c r="E468" s="189" t="s">
        <v>1768</v>
      </c>
      <c r="F468" s="189" t="s">
        <v>3</v>
      </c>
      <c r="G468" s="189">
        <v>2371975</v>
      </c>
      <c r="H468" s="68"/>
      <c r="I468" s="195" t="s">
        <v>1989</v>
      </c>
      <c r="J468" s="68"/>
      <c r="K468" s="68"/>
      <c r="L468" s="68"/>
      <c r="M468" s="68"/>
      <c r="N468" s="319"/>
      <c r="O468" s="319"/>
      <c r="P468" s="212">
        <v>0</v>
      </c>
      <c r="Q468" s="212">
        <v>57459.93</v>
      </c>
      <c r="R468" s="68" t="s">
        <v>809</v>
      </c>
      <c r="S468" s="320"/>
      <c r="T468" s="266"/>
    </row>
    <row r="469" spans="1:20" ht="51">
      <c r="A469" s="189" t="s">
        <v>494</v>
      </c>
      <c r="B469" s="68"/>
      <c r="C469" s="210" t="s">
        <v>542</v>
      </c>
      <c r="D469" s="211">
        <v>46078</v>
      </c>
      <c r="E469" s="189" t="s">
        <v>1769</v>
      </c>
      <c r="F469" s="189" t="s">
        <v>3</v>
      </c>
      <c r="G469" s="189">
        <v>2371976</v>
      </c>
      <c r="H469" s="68"/>
      <c r="I469" s="195" t="s">
        <v>1990</v>
      </c>
      <c r="J469" s="68"/>
      <c r="K469" s="68"/>
      <c r="L469" s="68"/>
      <c r="M469" s="68"/>
      <c r="N469" s="319"/>
      <c r="O469" s="319"/>
      <c r="P469" s="212">
        <v>0</v>
      </c>
      <c r="Q469" s="212">
        <v>2904.24</v>
      </c>
      <c r="R469" s="68" t="s">
        <v>809</v>
      </c>
      <c r="S469" s="320"/>
      <c r="T469" s="266"/>
    </row>
    <row r="470" spans="1:20" ht="51">
      <c r="A470" s="189" t="s">
        <v>494</v>
      </c>
      <c r="B470" s="68"/>
      <c r="C470" s="210" t="s">
        <v>542</v>
      </c>
      <c r="D470" s="211">
        <v>46078</v>
      </c>
      <c r="E470" s="189" t="s">
        <v>1770</v>
      </c>
      <c r="F470" s="189" t="s">
        <v>3</v>
      </c>
      <c r="G470" s="189">
        <v>2371977</v>
      </c>
      <c r="H470" s="68"/>
      <c r="I470" s="195" t="s">
        <v>1991</v>
      </c>
      <c r="J470" s="68"/>
      <c r="K470" s="68"/>
      <c r="L470" s="68"/>
      <c r="M470" s="68"/>
      <c r="N470" s="319"/>
      <c r="O470" s="319"/>
      <c r="P470" s="212">
        <v>0</v>
      </c>
      <c r="Q470" s="212">
        <v>10764.41</v>
      </c>
      <c r="R470" s="68" t="s">
        <v>809</v>
      </c>
      <c r="S470" s="320"/>
      <c r="T470" s="266"/>
    </row>
    <row r="471" spans="1:20" ht="51">
      <c r="A471" s="189" t="s">
        <v>494</v>
      </c>
      <c r="B471" s="68"/>
      <c r="C471" s="210" t="s">
        <v>542</v>
      </c>
      <c r="D471" s="211">
        <v>46078</v>
      </c>
      <c r="E471" s="189" t="s">
        <v>1771</v>
      </c>
      <c r="F471" s="189" t="s">
        <v>3</v>
      </c>
      <c r="G471" s="189">
        <v>2371979</v>
      </c>
      <c r="H471" s="68"/>
      <c r="I471" s="195" t="s">
        <v>1992</v>
      </c>
      <c r="J471" s="68"/>
      <c r="K471" s="68"/>
      <c r="L471" s="68"/>
      <c r="M471" s="68"/>
      <c r="N471" s="319"/>
      <c r="O471" s="319"/>
      <c r="P471" s="212">
        <v>0</v>
      </c>
      <c r="Q471" s="212">
        <v>137161.19</v>
      </c>
      <c r="R471" s="68" t="s">
        <v>809</v>
      </c>
      <c r="S471" s="320"/>
      <c r="T471" s="266"/>
    </row>
    <row r="472" spans="1:20" ht="51">
      <c r="A472" s="189" t="s">
        <v>494</v>
      </c>
      <c r="B472" s="68"/>
      <c r="C472" s="210" t="s">
        <v>542</v>
      </c>
      <c r="D472" s="211">
        <v>46078</v>
      </c>
      <c r="E472" s="189" t="s">
        <v>1772</v>
      </c>
      <c r="F472" s="189" t="s">
        <v>3</v>
      </c>
      <c r="G472" s="189">
        <v>2371981</v>
      </c>
      <c r="H472" s="68"/>
      <c r="I472" s="195" t="s">
        <v>1993</v>
      </c>
      <c r="J472" s="68"/>
      <c r="K472" s="68"/>
      <c r="L472" s="68"/>
      <c r="M472" s="68"/>
      <c r="N472" s="319"/>
      <c r="O472" s="319"/>
      <c r="P472" s="212">
        <v>0</v>
      </c>
      <c r="Q472" s="212">
        <v>146741.87</v>
      </c>
      <c r="R472" s="68" t="s">
        <v>809</v>
      </c>
      <c r="S472" s="320"/>
      <c r="T472" s="266"/>
    </row>
    <row r="473" spans="1:20" ht="51">
      <c r="A473" s="189" t="s">
        <v>494</v>
      </c>
      <c r="B473" s="68"/>
      <c r="C473" s="210" t="s">
        <v>542</v>
      </c>
      <c r="D473" s="211">
        <v>46078</v>
      </c>
      <c r="E473" s="189" t="s">
        <v>1773</v>
      </c>
      <c r="F473" s="189" t="s">
        <v>3</v>
      </c>
      <c r="G473" s="189">
        <v>2371982</v>
      </c>
      <c r="H473" s="68"/>
      <c r="I473" s="195" t="s">
        <v>1994</v>
      </c>
      <c r="J473" s="68"/>
      <c r="K473" s="68"/>
      <c r="L473" s="68"/>
      <c r="M473" s="68"/>
      <c r="N473" s="319"/>
      <c r="O473" s="319"/>
      <c r="P473" s="212">
        <v>0</v>
      </c>
      <c r="Q473" s="212">
        <v>1848.4</v>
      </c>
      <c r="R473" s="68" t="s">
        <v>809</v>
      </c>
      <c r="S473" s="320"/>
      <c r="T473" s="266"/>
    </row>
    <row r="474" spans="1:20" ht="51">
      <c r="A474" s="189" t="s">
        <v>494</v>
      </c>
      <c r="B474" s="68"/>
      <c r="C474" s="210" t="s">
        <v>542</v>
      </c>
      <c r="D474" s="211">
        <v>46078</v>
      </c>
      <c r="E474" s="189" t="s">
        <v>1774</v>
      </c>
      <c r="F474" s="189" t="s">
        <v>3</v>
      </c>
      <c r="G474" s="189">
        <v>2371983</v>
      </c>
      <c r="H474" s="68"/>
      <c r="I474" s="195" t="s">
        <v>1995</v>
      </c>
      <c r="J474" s="68"/>
      <c r="K474" s="68"/>
      <c r="L474" s="68"/>
      <c r="M474" s="68"/>
      <c r="N474" s="319"/>
      <c r="O474" s="319"/>
      <c r="P474" s="212">
        <v>0</v>
      </c>
      <c r="Q474" s="212">
        <v>4266.25</v>
      </c>
      <c r="R474" s="68" t="s">
        <v>809</v>
      </c>
      <c r="S474" s="320"/>
      <c r="T474" s="266"/>
    </row>
    <row r="475" spans="1:20" ht="51">
      <c r="A475" s="189" t="s">
        <v>494</v>
      </c>
      <c r="B475" s="68"/>
      <c r="C475" s="210" t="s">
        <v>542</v>
      </c>
      <c r="D475" s="211">
        <v>46078</v>
      </c>
      <c r="E475" s="189" t="s">
        <v>1775</v>
      </c>
      <c r="F475" s="189" t="s">
        <v>3</v>
      </c>
      <c r="G475" s="189">
        <v>2371984</v>
      </c>
      <c r="H475" s="68"/>
      <c r="I475" s="195" t="s">
        <v>1996</v>
      </c>
      <c r="J475" s="68"/>
      <c r="K475" s="68"/>
      <c r="L475" s="68"/>
      <c r="M475" s="68"/>
      <c r="N475" s="319"/>
      <c r="O475" s="319"/>
      <c r="P475" s="212">
        <v>0</v>
      </c>
      <c r="Q475" s="212">
        <v>25905.89</v>
      </c>
      <c r="R475" s="68" t="s">
        <v>809</v>
      </c>
      <c r="S475" s="320"/>
      <c r="T475" s="266"/>
    </row>
    <row r="476" spans="1:20" ht="51">
      <c r="A476" s="189" t="s">
        <v>494</v>
      </c>
      <c r="B476" s="68"/>
      <c r="C476" s="210" t="s">
        <v>542</v>
      </c>
      <c r="D476" s="211">
        <v>46078</v>
      </c>
      <c r="E476" s="189" t="s">
        <v>1776</v>
      </c>
      <c r="F476" s="189" t="s">
        <v>3</v>
      </c>
      <c r="G476" s="189">
        <v>2371987</v>
      </c>
      <c r="H476" s="68"/>
      <c r="I476" s="195" t="s">
        <v>1997</v>
      </c>
      <c r="J476" s="68"/>
      <c r="K476" s="68"/>
      <c r="L476" s="68"/>
      <c r="M476" s="68"/>
      <c r="N476" s="319"/>
      <c r="O476" s="319"/>
      <c r="P476" s="212">
        <v>0</v>
      </c>
      <c r="Q476" s="212">
        <v>4127.5</v>
      </c>
      <c r="R476" s="68" t="s">
        <v>809</v>
      </c>
      <c r="S476" s="320"/>
      <c r="T476" s="266"/>
    </row>
    <row r="477" spans="1:20" ht="76.5">
      <c r="A477" s="189" t="s">
        <v>497</v>
      </c>
      <c r="B477" s="68"/>
      <c r="C477" s="210" t="s">
        <v>615</v>
      </c>
      <c r="D477" s="211">
        <v>46078</v>
      </c>
      <c r="E477" s="189" t="s">
        <v>1777</v>
      </c>
      <c r="F477" s="189" t="s">
        <v>6</v>
      </c>
      <c r="G477" s="189">
        <v>2382709</v>
      </c>
      <c r="H477" s="68"/>
      <c r="I477" s="195" t="s">
        <v>1998</v>
      </c>
      <c r="J477" s="68"/>
      <c r="K477" s="68"/>
      <c r="L477" s="68"/>
      <c r="M477" s="68"/>
      <c r="N477" s="319"/>
      <c r="O477" s="319"/>
      <c r="P477" s="212">
        <v>0</v>
      </c>
      <c r="Q477" s="212">
        <v>48</v>
      </c>
      <c r="R477" s="68" t="s">
        <v>809</v>
      </c>
      <c r="S477" s="320"/>
      <c r="T477" s="266"/>
    </row>
    <row r="478" spans="1:20" ht="76.5">
      <c r="A478" s="189" t="s">
        <v>495</v>
      </c>
      <c r="B478" s="68"/>
      <c r="C478" s="210" t="s">
        <v>623</v>
      </c>
      <c r="D478" s="211">
        <v>46078</v>
      </c>
      <c r="E478" s="189" t="s">
        <v>1778</v>
      </c>
      <c r="F478" s="189" t="s">
        <v>584</v>
      </c>
      <c r="G478" s="189">
        <v>14931033</v>
      </c>
      <c r="H478" s="68"/>
      <c r="I478" s="195" t="s">
        <v>1999</v>
      </c>
      <c r="J478" s="68"/>
      <c r="K478" s="68"/>
      <c r="L478" s="68"/>
      <c r="M478" s="68"/>
      <c r="N478" s="319"/>
      <c r="O478" s="319"/>
      <c r="P478" s="212">
        <v>0</v>
      </c>
      <c r="Q478" s="212">
        <v>59728.08</v>
      </c>
      <c r="R478" s="68" t="s">
        <v>809</v>
      </c>
      <c r="S478" s="320"/>
      <c r="T478" s="266"/>
    </row>
    <row r="479" spans="1:20" ht="76.5">
      <c r="A479" s="189" t="s">
        <v>495</v>
      </c>
      <c r="B479" s="68"/>
      <c r="C479" s="210" t="s">
        <v>623</v>
      </c>
      <c r="D479" s="211">
        <v>46078</v>
      </c>
      <c r="E479" s="189" t="s">
        <v>1779</v>
      </c>
      <c r="F479" s="189" t="s">
        <v>584</v>
      </c>
      <c r="G479" s="189">
        <v>14930985</v>
      </c>
      <c r="H479" s="68"/>
      <c r="I479" s="195" t="s">
        <v>2000</v>
      </c>
      <c r="J479" s="68"/>
      <c r="K479" s="68"/>
      <c r="L479" s="68"/>
      <c r="M479" s="68"/>
      <c r="N479" s="319"/>
      <c r="O479" s="319"/>
      <c r="P479" s="212">
        <v>0</v>
      </c>
      <c r="Q479" s="212">
        <v>101629.69</v>
      </c>
      <c r="R479" s="68" t="s">
        <v>809</v>
      </c>
      <c r="S479" s="320"/>
      <c r="T479" s="266"/>
    </row>
    <row r="480" spans="1:20" ht="76.5">
      <c r="A480" s="189" t="s">
        <v>495</v>
      </c>
      <c r="B480" s="68"/>
      <c r="C480" s="210" t="s">
        <v>623</v>
      </c>
      <c r="D480" s="211">
        <v>46078</v>
      </c>
      <c r="E480" s="189" t="s">
        <v>1780</v>
      </c>
      <c r="F480" s="189" t="s">
        <v>584</v>
      </c>
      <c r="G480" s="189">
        <v>14931003</v>
      </c>
      <c r="H480" s="68"/>
      <c r="I480" s="195" t="s">
        <v>2001</v>
      </c>
      <c r="J480" s="68"/>
      <c r="K480" s="68"/>
      <c r="L480" s="68"/>
      <c r="M480" s="68"/>
      <c r="N480" s="319"/>
      <c r="O480" s="319"/>
      <c r="P480" s="212">
        <v>0</v>
      </c>
      <c r="Q480" s="212">
        <v>491971.76</v>
      </c>
      <c r="R480" s="68" t="s">
        <v>809</v>
      </c>
      <c r="S480" s="320"/>
      <c r="T480" s="266"/>
    </row>
    <row r="481" spans="1:20" ht="76.5">
      <c r="A481" s="189" t="s">
        <v>495</v>
      </c>
      <c r="B481" s="68"/>
      <c r="C481" s="210" t="s">
        <v>623</v>
      </c>
      <c r="D481" s="211">
        <v>46078</v>
      </c>
      <c r="E481" s="189" t="s">
        <v>1781</v>
      </c>
      <c r="F481" s="189" t="s">
        <v>584</v>
      </c>
      <c r="G481" s="189">
        <v>14930976</v>
      </c>
      <c r="H481" s="68"/>
      <c r="I481" s="195" t="s">
        <v>2002</v>
      </c>
      <c r="J481" s="68"/>
      <c r="K481" s="68"/>
      <c r="L481" s="68"/>
      <c r="M481" s="68"/>
      <c r="N481" s="319"/>
      <c r="O481" s="319"/>
      <c r="P481" s="212">
        <v>0</v>
      </c>
      <c r="Q481" s="212">
        <v>100756.3</v>
      </c>
      <c r="R481" s="68" t="s">
        <v>809</v>
      </c>
      <c r="S481" s="320"/>
      <c r="T481" s="266"/>
    </row>
    <row r="482" spans="1:20" ht="76.5">
      <c r="A482" s="189" t="s">
        <v>495</v>
      </c>
      <c r="B482" s="68"/>
      <c r="C482" s="210" t="s">
        <v>623</v>
      </c>
      <c r="D482" s="211">
        <v>46078</v>
      </c>
      <c r="E482" s="189" t="s">
        <v>1782</v>
      </c>
      <c r="F482" s="189" t="s">
        <v>584</v>
      </c>
      <c r="G482" s="189">
        <v>14931021</v>
      </c>
      <c r="H482" s="68"/>
      <c r="I482" s="195" t="s">
        <v>2003</v>
      </c>
      <c r="J482" s="68"/>
      <c r="K482" s="68"/>
      <c r="L482" s="68"/>
      <c r="M482" s="68"/>
      <c r="N482" s="319"/>
      <c r="O482" s="319"/>
      <c r="P482" s="212">
        <v>0</v>
      </c>
      <c r="Q482" s="212">
        <v>105750.77</v>
      </c>
      <c r="R482" s="68" t="s">
        <v>809</v>
      </c>
      <c r="S482" s="320"/>
      <c r="T482" s="266"/>
    </row>
    <row r="483" spans="1:20" ht="76.5">
      <c r="A483" s="189" t="s">
        <v>495</v>
      </c>
      <c r="B483" s="68"/>
      <c r="C483" s="210" t="s">
        <v>623</v>
      </c>
      <c r="D483" s="211">
        <v>46078</v>
      </c>
      <c r="E483" s="189" t="s">
        <v>1783</v>
      </c>
      <c r="F483" s="189" t="s">
        <v>584</v>
      </c>
      <c r="G483" s="189">
        <v>14931001</v>
      </c>
      <c r="H483" s="68"/>
      <c r="I483" s="195" t="s">
        <v>2004</v>
      </c>
      <c r="J483" s="68"/>
      <c r="K483" s="68"/>
      <c r="L483" s="68"/>
      <c r="M483" s="68"/>
      <c r="N483" s="319"/>
      <c r="O483" s="319"/>
      <c r="P483" s="212">
        <v>0</v>
      </c>
      <c r="Q483" s="212">
        <v>140549.19</v>
      </c>
      <c r="R483" s="68" t="s">
        <v>809</v>
      </c>
      <c r="S483" s="320"/>
      <c r="T483" s="266"/>
    </row>
    <row r="484" spans="1:20" ht="63.75">
      <c r="A484" s="189" t="s">
        <v>503</v>
      </c>
      <c r="B484" s="68"/>
      <c r="C484" s="210" t="s">
        <v>541</v>
      </c>
      <c r="D484" s="211">
        <v>46079</v>
      </c>
      <c r="E484" s="189" t="s">
        <v>1784</v>
      </c>
      <c r="F484" s="189" t="s">
        <v>3</v>
      </c>
      <c r="G484" s="189">
        <v>2372242</v>
      </c>
      <c r="H484" s="68"/>
      <c r="I484" s="195" t="s">
        <v>2005</v>
      </c>
      <c r="J484" s="68"/>
      <c r="K484" s="68"/>
      <c r="L484" s="68"/>
      <c r="M484" s="68"/>
      <c r="N484" s="319"/>
      <c r="O484" s="319"/>
      <c r="P484" s="212">
        <v>0</v>
      </c>
      <c r="Q484" s="212">
        <v>1426</v>
      </c>
      <c r="R484" s="68" t="s">
        <v>809</v>
      </c>
      <c r="S484" s="320"/>
      <c r="T484" s="266"/>
    </row>
    <row r="485" spans="1:20" ht="51">
      <c r="A485" s="189">
        <v>81</v>
      </c>
      <c r="B485" s="68"/>
      <c r="C485" s="210" t="s">
        <v>46</v>
      </c>
      <c r="D485" s="211">
        <v>46079</v>
      </c>
      <c r="E485" s="189" t="s">
        <v>1785</v>
      </c>
      <c r="F485" s="189" t="s">
        <v>3</v>
      </c>
      <c r="G485" s="189">
        <v>2372243</v>
      </c>
      <c r="H485" s="68"/>
      <c r="I485" s="195" t="s">
        <v>2006</v>
      </c>
      <c r="J485" s="68"/>
      <c r="K485" s="68"/>
      <c r="L485" s="68"/>
      <c r="M485" s="68"/>
      <c r="N485" s="319"/>
      <c r="O485" s="319"/>
      <c r="P485" s="212">
        <v>0</v>
      </c>
      <c r="Q485" s="212">
        <v>50</v>
      </c>
      <c r="R485" s="68" t="s">
        <v>809</v>
      </c>
      <c r="S485" s="320"/>
      <c r="T485" s="266"/>
    </row>
    <row r="486" spans="1:20" ht="51">
      <c r="A486" s="189">
        <v>15</v>
      </c>
      <c r="B486" s="68"/>
      <c r="C486" s="210" t="s">
        <v>38</v>
      </c>
      <c r="D486" s="211">
        <v>46079</v>
      </c>
      <c r="E486" s="189" t="s">
        <v>1786</v>
      </c>
      <c r="F486" s="189" t="s">
        <v>3</v>
      </c>
      <c r="G486" s="189">
        <v>2372346</v>
      </c>
      <c r="H486" s="68"/>
      <c r="I486" s="195" t="s">
        <v>2007</v>
      </c>
      <c r="J486" s="68"/>
      <c r="K486" s="68"/>
      <c r="L486" s="68"/>
      <c r="M486" s="68"/>
      <c r="N486" s="319"/>
      <c r="O486" s="319"/>
      <c r="P486" s="212">
        <v>0</v>
      </c>
      <c r="Q486" s="212">
        <v>100</v>
      </c>
      <c r="R486" s="68" t="s">
        <v>809</v>
      </c>
      <c r="S486" s="320"/>
      <c r="T486" s="266"/>
    </row>
    <row r="487" spans="1:20" ht="51">
      <c r="A487" s="189">
        <v>902</v>
      </c>
      <c r="B487" s="68"/>
      <c r="C487" s="210" t="s">
        <v>163</v>
      </c>
      <c r="D487" s="211">
        <v>46079</v>
      </c>
      <c r="E487" s="189" t="s">
        <v>1787</v>
      </c>
      <c r="F487" s="189" t="s">
        <v>3</v>
      </c>
      <c r="G487" s="189">
        <v>2372350</v>
      </c>
      <c r="H487" s="68"/>
      <c r="I487" s="195" t="s">
        <v>2008</v>
      </c>
      <c r="J487" s="68"/>
      <c r="K487" s="68"/>
      <c r="L487" s="68"/>
      <c r="M487" s="68"/>
      <c r="N487" s="319"/>
      <c r="O487" s="319"/>
      <c r="P487" s="212">
        <v>0</v>
      </c>
      <c r="Q487" s="212">
        <v>6190.3</v>
      </c>
      <c r="R487" s="68" t="s">
        <v>809</v>
      </c>
      <c r="S487" s="320"/>
      <c r="T487" s="266"/>
    </row>
    <row r="488" spans="1:20" ht="51">
      <c r="A488" s="189">
        <v>423</v>
      </c>
      <c r="B488" s="68"/>
      <c r="C488" s="210" t="s">
        <v>135</v>
      </c>
      <c r="D488" s="211">
        <v>46079</v>
      </c>
      <c r="E488" s="189" t="s">
        <v>1788</v>
      </c>
      <c r="F488" s="189" t="s">
        <v>3</v>
      </c>
      <c r="G488" s="189">
        <v>2372215</v>
      </c>
      <c r="H488" s="68"/>
      <c r="I488" s="195" t="s">
        <v>2009</v>
      </c>
      <c r="J488" s="68"/>
      <c r="K488" s="68"/>
      <c r="L488" s="68"/>
      <c r="M488" s="68"/>
      <c r="N488" s="319"/>
      <c r="O488" s="319"/>
      <c r="P488" s="212">
        <v>0</v>
      </c>
      <c r="Q488" s="212">
        <v>6566.73</v>
      </c>
      <c r="R488" s="68" t="s">
        <v>809</v>
      </c>
      <c r="S488" s="320"/>
      <c r="T488" s="266"/>
    </row>
    <row r="489" spans="1:20" ht="63.75">
      <c r="A489" s="189">
        <v>269</v>
      </c>
      <c r="B489" s="68"/>
      <c r="C489" s="210" t="s">
        <v>99</v>
      </c>
      <c r="D489" s="211">
        <v>46079</v>
      </c>
      <c r="E489" s="189" t="s">
        <v>1789</v>
      </c>
      <c r="F489" s="189" t="s">
        <v>3</v>
      </c>
      <c r="G489" s="189">
        <v>2372222</v>
      </c>
      <c r="H489" s="68"/>
      <c r="I489" s="195" t="s">
        <v>3424</v>
      </c>
      <c r="J489" s="68"/>
      <c r="K489" s="68"/>
      <c r="L489" s="68"/>
      <c r="M489" s="68"/>
      <c r="N489" s="319"/>
      <c r="O489" s="319"/>
      <c r="P489" s="212">
        <v>0</v>
      </c>
      <c r="Q489" s="212">
        <v>6832.7</v>
      </c>
      <c r="R489" s="68" t="s">
        <v>2066</v>
      </c>
      <c r="S489" s="320"/>
      <c r="T489" s="266"/>
    </row>
    <row r="490" spans="1:20" ht="63.75">
      <c r="A490" s="189">
        <v>1530</v>
      </c>
      <c r="B490" s="68"/>
      <c r="C490" s="210" t="s">
        <v>392</v>
      </c>
      <c r="D490" s="211">
        <v>46079</v>
      </c>
      <c r="E490" s="189" t="s">
        <v>1789</v>
      </c>
      <c r="F490" s="189" t="s">
        <v>3</v>
      </c>
      <c r="G490" s="189">
        <v>2372222</v>
      </c>
      <c r="H490" s="68"/>
      <c r="I490" s="195" t="s">
        <v>3424</v>
      </c>
      <c r="J490" s="68"/>
      <c r="K490" s="68"/>
      <c r="L490" s="68"/>
      <c r="M490" s="68"/>
      <c r="N490" s="319"/>
      <c r="O490" s="319"/>
      <c r="P490" s="212">
        <v>0</v>
      </c>
      <c r="Q490" s="212">
        <v>818.61</v>
      </c>
      <c r="R490" s="68" t="s">
        <v>2066</v>
      </c>
      <c r="S490" s="320"/>
      <c r="T490" s="266"/>
    </row>
    <row r="491" spans="1:20" ht="51">
      <c r="A491" s="189" t="s">
        <v>503</v>
      </c>
      <c r="B491" s="68"/>
      <c r="C491" s="210" t="s">
        <v>541</v>
      </c>
      <c r="D491" s="211">
        <v>46079</v>
      </c>
      <c r="E491" s="189" t="s">
        <v>1790</v>
      </c>
      <c r="F491" s="189" t="s">
        <v>3</v>
      </c>
      <c r="G491" s="189">
        <v>2372304</v>
      </c>
      <c r="H491" s="68"/>
      <c r="I491" s="195" t="s">
        <v>2010</v>
      </c>
      <c r="J491" s="68"/>
      <c r="K491" s="68"/>
      <c r="L491" s="68"/>
      <c r="M491" s="68"/>
      <c r="N491" s="319"/>
      <c r="O491" s="319"/>
      <c r="P491" s="212">
        <v>0</v>
      </c>
      <c r="Q491" s="212">
        <v>10360.64</v>
      </c>
      <c r="R491" s="68" t="s">
        <v>809</v>
      </c>
      <c r="S491" s="320"/>
      <c r="T491" s="266"/>
    </row>
    <row r="492" spans="1:20" ht="76.5">
      <c r="A492" s="189" t="s">
        <v>495</v>
      </c>
      <c r="B492" s="68"/>
      <c r="C492" s="210" t="s">
        <v>623</v>
      </c>
      <c r="D492" s="211">
        <v>46079</v>
      </c>
      <c r="E492" s="189" t="s">
        <v>1791</v>
      </c>
      <c r="F492" s="189" t="s">
        <v>10</v>
      </c>
      <c r="G492" s="189">
        <v>21291</v>
      </c>
      <c r="H492" s="68"/>
      <c r="I492" s="195" t="s">
        <v>2011</v>
      </c>
      <c r="J492" s="68"/>
      <c r="K492" s="68"/>
      <c r="L492" s="68"/>
      <c r="M492" s="68"/>
      <c r="N492" s="319"/>
      <c r="O492" s="319"/>
      <c r="P492" s="212">
        <v>2165.13</v>
      </c>
      <c r="Q492" s="212">
        <v>0</v>
      </c>
      <c r="R492" s="68" t="s">
        <v>809</v>
      </c>
      <c r="S492" s="320"/>
      <c r="T492" s="266"/>
    </row>
    <row r="493" spans="1:20" ht="89.25">
      <c r="A493" s="189" t="s">
        <v>495</v>
      </c>
      <c r="B493" s="68"/>
      <c r="C493" s="210" t="s">
        <v>623</v>
      </c>
      <c r="D493" s="211">
        <v>46079</v>
      </c>
      <c r="E493" s="189" t="s">
        <v>1792</v>
      </c>
      <c r="F493" s="189" t="s">
        <v>6</v>
      </c>
      <c r="G493" s="189">
        <v>3489528</v>
      </c>
      <c r="H493" s="68"/>
      <c r="I493" s="195" t="s">
        <v>2012</v>
      </c>
      <c r="J493" s="68"/>
      <c r="K493" s="68"/>
      <c r="L493" s="68"/>
      <c r="M493" s="68"/>
      <c r="N493" s="319"/>
      <c r="O493" s="319"/>
      <c r="P493" s="212">
        <v>0</v>
      </c>
      <c r="Q493" s="212">
        <v>33684262.590000004</v>
      </c>
      <c r="R493" s="68" t="s">
        <v>809</v>
      </c>
      <c r="S493" s="320"/>
      <c r="T493" s="266"/>
    </row>
    <row r="494" spans="1:20" ht="76.5">
      <c r="A494" s="189" t="s">
        <v>495</v>
      </c>
      <c r="B494" s="68"/>
      <c r="C494" s="210" t="s">
        <v>623</v>
      </c>
      <c r="D494" s="211">
        <v>46079</v>
      </c>
      <c r="E494" s="189" t="s">
        <v>1793</v>
      </c>
      <c r="F494" s="189" t="s">
        <v>584</v>
      </c>
      <c r="G494" s="189">
        <v>14935008</v>
      </c>
      <c r="H494" s="68"/>
      <c r="I494" s="195" t="s">
        <v>2013</v>
      </c>
      <c r="J494" s="68"/>
      <c r="K494" s="68"/>
      <c r="L494" s="68"/>
      <c r="M494" s="68"/>
      <c r="N494" s="319"/>
      <c r="O494" s="319"/>
      <c r="P494" s="212">
        <v>0</v>
      </c>
      <c r="Q494" s="212">
        <v>3003106.94</v>
      </c>
      <c r="R494" s="68" t="s">
        <v>809</v>
      </c>
      <c r="S494" s="320"/>
      <c r="T494" s="266"/>
    </row>
    <row r="495" spans="1:20" ht="76.5">
      <c r="A495" s="189" t="s">
        <v>495</v>
      </c>
      <c r="B495" s="68"/>
      <c r="C495" s="210" t="s">
        <v>623</v>
      </c>
      <c r="D495" s="211">
        <v>46079</v>
      </c>
      <c r="E495" s="189" t="s">
        <v>1794</v>
      </c>
      <c r="F495" s="189" t="s">
        <v>584</v>
      </c>
      <c r="G495" s="189">
        <v>14935027</v>
      </c>
      <c r="H495" s="68"/>
      <c r="I495" s="195" t="s">
        <v>2014</v>
      </c>
      <c r="J495" s="68"/>
      <c r="K495" s="68"/>
      <c r="L495" s="68"/>
      <c r="M495" s="68"/>
      <c r="N495" s="319"/>
      <c r="O495" s="319"/>
      <c r="P495" s="212">
        <v>0</v>
      </c>
      <c r="Q495" s="212">
        <v>66589.66</v>
      </c>
      <c r="R495" s="68" t="s">
        <v>809</v>
      </c>
      <c r="S495" s="320"/>
      <c r="T495" s="266"/>
    </row>
    <row r="496" spans="1:20" ht="76.5">
      <c r="A496" s="189" t="s">
        <v>495</v>
      </c>
      <c r="B496" s="68"/>
      <c r="C496" s="210" t="s">
        <v>623</v>
      </c>
      <c r="D496" s="211">
        <v>46079</v>
      </c>
      <c r="E496" s="189" t="s">
        <v>1795</v>
      </c>
      <c r="F496" s="189" t="s">
        <v>584</v>
      </c>
      <c r="G496" s="189">
        <v>14935016</v>
      </c>
      <c r="H496" s="68"/>
      <c r="I496" s="195" t="s">
        <v>2015</v>
      </c>
      <c r="J496" s="68"/>
      <c r="K496" s="68"/>
      <c r="L496" s="68"/>
      <c r="M496" s="68"/>
      <c r="N496" s="319"/>
      <c r="O496" s="319"/>
      <c r="P496" s="212">
        <v>0</v>
      </c>
      <c r="Q496" s="212">
        <v>180736.89</v>
      </c>
      <c r="R496" s="68" t="s">
        <v>809</v>
      </c>
      <c r="S496" s="320"/>
      <c r="T496" s="266"/>
    </row>
    <row r="497" spans="1:20" ht="76.5">
      <c r="A497" s="189" t="s">
        <v>495</v>
      </c>
      <c r="B497" s="68"/>
      <c r="C497" s="210" t="s">
        <v>623</v>
      </c>
      <c r="D497" s="211">
        <v>46079</v>
      </c>
      <c r="E497" s="189" t="s">
        <v>1796</v>
      </c>
      <c r="F497" s="189" t="s">
        <v>584</v>
      </c>
      <c r="G497" s="189">
        <v>14935082</v>
      </c>
      <c r="H497" s="68"/>
      <c r="I497" s="195" t="s">
        <v>2016</v>
      </c>
      <c r="J497" s="68"/>
      <c r="K497" s="68"/>
      <c r="L497" s="68"/>
      <c r="M497" s="68"/>
      <c r="N497" s="319"/>
      <c r="O497" s="319"/>
      <c r="P497" s="212">
        <v>0</v>
      </c>
      <c r="Q497" s="212">
        <v>65807.56</v>
      </c>
      <c r="R497" s="68" t="s">
        <v>809</v>
      </c>
      <c r="S497" s="320"/>
      <c r="T497" s="266"/>
    </row>
    <row r="498" spans="1:20" ht="76.5">
      <c r="A498" s="189" t="s">
        <v>495</v>
      </c>
      <c r="B498" s="68"/>
      <c r="C498" s="210" t="s">
        <v>623</v>
      </c>
      <c r="D498" s="211">
        <v>46079</v>
      </c>
      <c r="E498" s="189" t="s">
        <v>1797</v>
      </c>
      <c r="F498" s="189" t="s">
        <v>584</v>
      </c>
      <c r="G498" s="189">
        <v>14935061</v>
      </c>
      <c r="H498" s="68"/>
      <c r="I498" s="195" t="s">
        <v>2017</v>
      </c>
      <c r="J498" s="68"/>
      <c r="K498" s="68"/>
      <c r="L498" s="68"/>
      <c r="M498" s="68"/>
      <c r="N498" s="319"/>
      <c r="O498" s="319"/>
      <c r="P498" s="212">
        <v>0</v>
      </c>
      <c r="Q498" s="212">
        <v>15975.51</v>
      </c>
      <c r="R498" s="68" t="s">
        <v>809</v>
      </c>
      <c r="S498" s="320"/>
      <c r="T498" s="266"/>
    </row>
    <row r="499" spans="1:20" ht="76.5">
      <c r="A499" s="189" t="s">
        <v>495</v>
      </c>
      <c r="B499" s="68"/>
      <c r="C499" s="210" t="s">
        <v>623</v>
      </c>
      <c r="D499" s="211">
        <v>46079</v>
      </c>
      <c r="E499" s="189" t="s">
        <v>1798</v>
      </c>
      <c r="F499" s="189" t="s">
        <v>584</v>
      </c>
      <c r="G499" s="189">
        <v>14936090</v>
      </c>
      <c r="H499" s="68"/>
      <c r="I499" s="195" t="s">
        <v>2018</v>
      </c>
      <c r="J499" s="68"/>
      <c r="K499" s="68"/>
      <c r="L499" s="68"/>
      <c r="M499" s="68"/>
      <c r="N499" s="319"/>
      <c r="O499" s="319"/>
      <c r="P499" s="212">
        <v>0</v>
      </c>
      <c r="Q499" s="212">
        <v>97358.6</v>
      </c>
      <c r="R499" s="68" t="s">
        <v>809</v>
      </c>
      <c r="S499" s="320"/>
      <c r="T499" s="266"/>
    </row>
    <row r="500" spans="1:20" ht="76.5">
      <c r="A500" s="189" t="s">
        <v>495</v>
      </c>
      <c r="B500" s="68"/>
      <c r="C500" s="210" t="s">
        <v>623</v>
      </c>
      <c r="D500" s="211">
        <v>46079</v>
      </c>
      <c r="E500" s="189" t="s">
        <v>1799</v>
      </c>
      <c r="F500" s="189" t="s">
        <v>584</v>
      </c>
      <c r="G500" s="189">
        <v>14935044</v>
      </c>
      <c r="H500" s="68"/>
      <c r="I500" s="195" t="s">
        <v>2019</v>
      </c>
      <c r="J500" s="68"/>
      <c r="K500" s="68"/>
      <c r="L500" s="68"/>
      <c r="M500" s="68"/>
      <c r="N500" s="319"/>
      <c r="O500" s="319"/>
      <c r="P500" s="212">
        <v>0</v>
      </c>
      <c r="Q500" s="212">
        <v>9073.26</v>
      </c>
      <c r="R500" s="68" t="s">
        <v>809</v>
      </c>
      <c r="S500" s="320"/>
      <c r="T500" s="266"/>
    </row>
    <row r="501" spans="1:20" ht="76.5">
      <c r="A501" s="189" t="s">
        <v>495</v>
      </c>
      <c r="B501" s="68"/>
      <c r="C501" s="210" t="s">
        <v>623</v>
      </c>
      <c r="D501" s="211">
        <v>46079</v>
      </c>
      <c r="E501" s="189" t="s">
        <v>1800</v>
      </c>
      <c r="F501" s="189" t="s">
        <v>584</v>
      </c>
      <c r="G501" s="189">
        <v>14936083</v>
      </c>
      <c r="H501" s="68"/>
      <c r="I501" s="195" t="s">
        <v>2020</v>
      </c>
      <c r="J501" s="68"/>
      <c r="K501" s="68"/>
      <c r="L501" s="68"/>
      <c r="M501" s="68"/>
      <c r="N501" s="319"/>
      <c r="O501" s="319"/>
      <c r="P501" s="212">
        <v>0</v>
      </c>
      <c r="Q501" s="212">
        <v>12292.16</v>
      </c>
      <c r="R501" s="68" t="s">
        <v>809</v>
      </c>
      <c r="S501" s="320"/>
      <c r="T501" s="266"/>
    </row>
    <row r="502" spans="1:20" ht="76.5">
      <c r="A502" s="189" t="s">
        <v>495</v>
      </c>
      <c r="B502" s="68"/>
      <c r="C502" s="210" t="s">
        <v>623</v>
      </c>
      <c r="D502" s="211">
        <v>46079</v>
      </c>
      <c r="E502" s="189" t="s">
        <v>1801</v>
      </c>
      <c r="F502" s="189" t="s">
        <v>584</v>
      </c>
      <c r="G502" s="189">
        <v>14936098</v>
      </c>
      <c r="H502" s="68"/>
      <c r="I502" s="195" t="s">
        <v>2021</v>
      </c>
      <c r="J502" s="68"/>
      <c r="K502" s="68"/>
      <c r="L502" s="68"/>
      <c r="M502" s="68"/>
      <c r="N502" s="319"/>
      <c r="O502" s="319"/>
      <c r="P502" s="212">
        <v>0</v>
      </c>
      <c r="Q502" s="212">
        <v>58059.46</v>
      </c>
      <c r="R502" s="68" t="s">
        <v>809</v>
      </c>
      <c r="S502" s="320"/>
      <c r="T502" s="266"/>
    </row>
    <row r="503" spans="1:20" ht="76.5">
      <c r="A503" s="189" t="s">
        <v>495</v>
      </c>
      <c r="B503" s="68"/>
      <c r="C503" s="210" t="s">
        <v>623</v>
      </c>
      <c r="D503" s="211">
        <v>46079</v>
      </c>
      <c r="E503" s="189" t="s">
        <v>1802</v>
      </c>
      <c r="F503" s="189" t="s">
        <v>584</v>
      </c>
      <c r="G503" s="189">
        <v>14936099</v>
      </c>
      <c r="H503" s="68"/>
      <c r="I503" s="195" t="s">
        <v>2022</v>
      </c>
      <c r="J503" s="68"/>
      <c r="K503" s="68"/>
      <c r="L503" s="68"/>
      <c r="M503" s="68"/>
      <c r="N503" s="319"/>
      <c r="O503" s="319"/>
      <c r="P503" s="212">
        <v>0</v>
      </c>
      <c r="Q503" s="212">
        <v>4198.6099999999997</v>
      </c>
      <c r="R503" s="68" t="s">
        <v>809</v>
      </c>
      <c r="S503" s="320"/>
      <c r="T503" s="266"/>
    </row>
    <row r="504" spans="1:20" ht="89.25">
      <c r="A504" s="189" t="s">
        <v>495</v>
      </c>
      <c r="B504" s="68"/>
      <c r="C504" s="210" t="s">
        <v>623</v>
      </c>
      <c r="D504" s="211">
        <v>46079</v>
      </c>
      <c r="E504" s="189" t="s">
        <v>1803</v>
      </c>
      <c r="F504" s="189" t="s">
        <v>12</v>
      </c>
      <c r="G504" s="189">
        <v>3489528</v>
      </c>
      <c r="H504" s="68"/>
      <c r="I504" s="195" t="s">
        <v>2023</v>
      </c>
      <c r="J504" s="68"/>
      <c r="K504" s="68"/>
      <c r="L504" s="68"/>
      <c r="M504" s="68"/>
      <c r="N504" s="319"/>
      <c r="O504" s="319"/>
      <c r="P504" s="212">
        <v>80</v>
      </c>
      <c r="Q504" s="212">
        <v>0</v>
      </c>
      <c r="R504" s="68" t="s">
        <v>809</v>
      </c>
      <c r="S504" s="320"/>
      <c r="T504" s="266"/>
    </row>
    <row r="505" spans="1:20" ht="51">
      <c r="A505" s="189" t="s">
        <v>497</v>
      </c>
      <c r="B505" s="68"/>
      <c r="C505" s="210" t="s">
        <v>615</v>
      </c>
      <c r="D505" s="211">
        <v>46080</v>
      </c>
      <c r="E505" s="189" t="s">
        <v>1804</v>
      </c>
      <c r="F505" s="189" t="s">
        <v>3</v>
      </c>
      <c r="G505" s="189">
        <v>2372589</v>
      </c>
      <c r="H505" s="68"/>
      <c r="I505" s="195" t="s">
        <v>2024</v>
      </c>
      <c r="J505" s="68"/>
      <c r="K505" s="68"/>
      <c r="L505" s="68"/>
      <c r="M505" s="68"/>
      <c r="N505" s="319"/>
      <c r="O505" s="319"/>
      <c r="P505" s="212">
        <v>0</v>
      </c>
      <c r="Q505" s="212">
        <v>269.5</v>
      </c>
      <c r="R505" s="68" t="s">
        <v>809</v>
      </c>
      <c r="S505" s="320"/>
      <c r="T505" s="266"/>
    </row>
    <row r="506" spans="1:20" ht="51">
      <c r="A506" s="189">
        <v>46</v>
      </c>
      <c r="B506" s="68"/>
      <c r="C506" s="210" t="s">
        <v>719</v>
      </c>
      <c r="D506" s="211">
        <v>46080</v>
      </c>
      <c r="E506" s="189" t="s">
        <v>1805</v>
      </c>
      <c r="F506" s="189" t="s">
        <v>3</v>
      </c>
      <c r="G506" s="189">
        <v>2372596</v>
      </c>
      <c r="H506" s="68"/>
      <c r="I506" s="195" t="s">
        <v>2025</v>
      </c>
      <c r="J506" s="68"/>
      <c r="K506" s="68"/>
      <c r="L506" s="68"/>
      <c r="M506" s="68"/>
      <c r="N506" s="319"/>
      <c r="O506" s="319"/>
      <c r="P506" s="212">
        <v>0</v>
      </c>
      <c r="Q506" s="212">
        <v>630.03</v>
      </c>
      <c r="R506" s="68" t="s">
        <v>809</v>
      </c>
      <c r="S506" s="320"/>
      <c r="T506" s="266"/>
    </row>
    <row r="507" spans="1:20" ht="51">
      <c r="A507" s="189">
        <v>46</v>
      </c>
      <c r="B507" s="68"/>
      <c r="C507" s="210" t="s">
        <v>719</v>
      </c>
      <c r="D507" s="211">
        <v>46080</v>
      </c>
      <c r="E507" s="189" t="s">
        <v>1806</v>
      </c>
      <c r="F507" s="189" t="s">
        <v>3</v>
      </c>
      <c r="G507" s="189">
        <v>2372619</v>
      </c>
      <c r="H507" s="68"/>
      <c r="I507" s="195" t="s">
        <v>2026</v>
      </c>
      <c r="J507" s="68"/>
      <c r="K507" s="68"/>
      <c r="L507" s="68"/>
      <c r="M507" s="68"/>
      <c r="N507" s="319"/>
      <c r="O507" s="319"/>
      <c r="P507" s="212">
        <v>0</v>
      </c>
      <c r="Q507" s="212">
        <v>327</v>
      </c>
      <c r="R507" s="68" t="s">
        <v>809</v>
      </c>
      <c r="S507" s="320"/>
      <c r="T507" s="266"/>
    </row>
    <row r="508" spans="1:20" ht="51">
      <c r="A508" s="189" t="s">
        <v>503</v>
      </c>
      <c r="B508" s="68"/>
      <c r="C508" s="210" t="s">
        <v>541</v>
      </c>
      <c r="D508" s="211">
        <v>46080</v>
      </c>
      <c r="E508" s="189" t="s">
        <v>1807</v>
      </c>
      <c r="F508" s="189" t="s">
        <v>3</v>
      </c>
      <c r="G508" s="189">
        <v>2372626</v>
      </c>
      <c r="H508" s="68"/>
      <c r="I508" s="195" t="s">
        <v>2027</v>
      </c>
      <c r="J508" s="68"/>
      <c r="K508" s="68"/>
      <c r="L508" s="68"/>
      <c r="M508" s="68"/>
      <c r="N508" s="319"/>
      <c r="O508" s="319"/>
      <c r="P508" s="212">
        <v>0</v>
      </c>
      <c r="Q508" s="212">
        <v>27.5</v>
      </c>
      <c r="R508" s="68" t="s">
        <v>809</v>
      </c>
      <c r="S508" s="320"/>
      <c r="T508" s="266"/>
    </row>
    <row r="509" spans="1:20" ht="51">
      <c r="A509" s="189" t="s">
        <v>503</v>
      </c>
      <c r="B509" s="68"/>
      <c r="C509" s="210" t="s">
        <v>541</v>
      </c>
      <c r="D509" s="211">
        <v>46080</v>
      </c>
      <c r="E509" s="189" t="s">
        <v>1808</v>
      </c>
      <c r="F509" s="189" t="s">
        <v>3</v>
      </c>
      <c r="G509" s="189">
        <v>2372622</v>
      </c>
      <c r="H509" s="68"/>
      <c r="I509" s="195" t="s">
        <v>2028</v>
      </c>
      <c r="J509" s="68"/>
      <c r="K509" s="68"/>
      <c r="L509" s="68"/>
      <c r="M509" s="68"/>
      <c r="N509" s="319"/>
      <c r="O509" s="319"/>
      <c r="P509" s="212">
        <v>0</v>
      </c>
      <c r="Q509" s="212">
        <v>4133.67</v>
      </c>
      <c r="R509" s="68" t="s">
        <v>809</v>
      </c>
      <c r="S509" s="320"/>
      <c r="T509" s="266"/>
    </row>
    <row r="510" spans="1:20" ht="51">
      <c r="A510" s="189">
        <v>46</v>
      </c>
      <c r="B510" s="68"/>
      <c r="C510" s="210" t="s">
        <v>719</v>
      </c>
      <c r="D510" s="211">
        <v>46080</v>
      </c>
      <c r="E510" s="189" t="s">
        <v>1809</v>
      </c>
      <c r="F510" s="189" t="s">
        <v>3</v>
      </c>
      <c r="G510" s="189">
        <v>2372687</v>
      </c>
      <c r="H510" s="68"/>
      <c r="I510" s="195" t="s">
        <v>2029</v>
      </c>
      <c r="J510" s="68"/>
      <c r="K510" s="68"/>
      <c r="L510" s="68"/>
      <c r="M510" s="68"/>
      <c r="N510" s="319"/>
      <c r="O510" s="319"/>
      <c r="P510" s="212">
        <v>0</v>
      </c>
      <c r="Q510" s="212">
        <v>490.37</v>
      </c>
      <c r="R510" s="68" t="s">
        <v>809</v>
      </c>
      <c r="S510" s="320"/>
      <c r="T510" s="266"/>
    </row>
    <row r="511" spans="1:20" ht="51">
      <c r="A511" s="189">
        <v>650</v>
      </c>
      <c r="B511" s="68"/>
      <c r="C511" s="210" t="s">
        <v>152</v>
      </c>
      <c r="D511" s="211">
        <v>46080</v>
      </c>
      <c r="E511" s="189" t="s">
        <v>1810</v>
      </c>
      <c r="F511" s="189" t="s">
        <v>3</v>
      </c>
      <c r="G511" s="189">
        <v>2372590</v>
      </c>
      <c r="H511" s="68"/>
      <c r="I511" s="195" t="s">
        <v>2030</v>
      </c>
      <c r="J511" s="68"/>
      <c r="K511" s="68"/>
      <c r="L511" s="68"/>
      <c r="M511" s="68"/>
      <c r="N511" s="319"/>
      <c r="O511" s="319"/>
      <c r="P511" s="212">
        <v>0</v>
      </c>
      <c r="Q511" s="212">
        <v>9007.2199999999993</v>
      </c>
      <c r="R511" s="68" t="s">
        <v>809</v>
      </c>
      <c r="S511" s="320"/>
      <c r="T511" s="266"/>
    </row>
    <row r="512" spans="1:20" ht="51">
      <c r="A512" s="189">
        <v>650</v>
      </c>
      <c r="B512" s="68"/>
      <c r="C512" s="210" t="s">
        <v>152</v>
      </c>
      <c r="D512" s="211">
        <v>46080</v>
      </c>
      <c r="E512" s="189" t="s">
        <v>1811</v>
      </c>
      <c r="F512" s="189" t="s">
        <v>3</v>
      </c>
      <c r="G512" s="189">
        <v>2372591</v>
      </c>
      <c r="H512" s="68"/>
      <c r="I512" s="195" t="s">
        <v>2031</v>
      </c>
      <c r="J512" s="68"/>
      <c r="K512" s="68"/>
      <c r="L512" s="68"/>
      <c r="M512" s="68"/>
      <c r="N512" s="319"/>
      <c r="O512" s="319"/>
      <c r="P512" s="212">
        <v>0</v>
      </c>
      <c r="Q512" s="212">
        <v>14894.21</v>
      </c>
      <c r="R512" s="68" t="s">
        <v>809</v>
      </c>
      <c r="S512" s="320"/>
      <c r="T512" s="266"/>
    </row>
    <row r="513" spans="1:20" ht="51">
      <c r="A513" s="189">
        <v>650</v>
      </c>
      <c r="B513" s="68"/>
      <c r="C513" s="210" t="s">
        <v>152</v>
      </c>
      <c r="D513" s="211">
        <v>46080</v>
      </c>
      <c r="E513" s="189" t="s">
        <v>1812</v>
      </c>
      <c r="F513" s="189" t="s">
        <v>3</v>
      </c>
      <c r="G513" s="189">
        <v>2372592</v>
      </c>
      <c r="H513" s="68"/>
      <c r="I513" s="195" t="s">
        <v>2032</v>
      </c>
      <c r="J513" s="68"/>
      <c r="K513" s="68"/>
      <c r="L513" s="68"/>
      <c r="M513" s="68"/>
      <c r="N513" s="319"/>
      <c r="O513" s="319"/>
      <c r="P513" s="212">
        <v>0</v>
      </c>
      <c r="Q513" s="212">
        <v>21992.5</v>
      </c>
      <c r="R513" s="68" t="s">
        <v>809</v>
      </c>
      <c r="S513" s="320"/>
      <c r="T513" s="266"/>
    </row>
    <row r="514" spans="1:20" ht="51">
      <c r="A514" s="189">
        <v>650</v>
      </c>
      <c r="B514" s="68"/>
      <c r="C514" s="210" t="s">
        <v>152</v>
      </c>
      <c r="D514" s="211">
        <v>46080</v>
      </c>
      <c r="E514" s="189" t="s">
        <v>1813</v>
      </c>
      <c r="F514" s="189" t="s">
        <v>3</v>
      </c>
      <c r="G514" s="189">
        <v>2372594</v>
      </c>
      <c r="H514" s="68"/>
      <c r="I514" s="195" t="s">
        <v>2033</v>
      </c>
      <c r="J514" s="68"/>
      <c r="K514" s="68"/>
      <c r="L514" s="68"/>
      <c r="M514" s="68"/>
      <c r="N514" s="319"/>
      <c r="O514" s="319"/>
      <c r="P514" s="212">
        <v>0</v>
      </c>
      <c r="Q514" s="212">
        <v>17846.79</v>
      </c>
      <c r="R514" s="68" t="s">
        <v>809</v>
      </c>
      <c r="S514" s="320"/>
      <c r="T514" s="266"/>
    </row>
    <row r="515" spans="1:20" ht="51">
      <c r="A515" s="189" t="s">
        <v>503</v>
      </c>
      <c r="B515" s="68"/>
      <c r="C515" s="210" t="s">
        <v>541</v>
      </c>
      <c r="D515" s="211">
        <v>46080</v>
      </c>
      <c r="E515" s="189" t="s">
        <v>1814</v>
      </c>
      <c r="F515" s="189" t="s">
        <v>3</v>
      </c>
      <c r="G515" s="189">
        <v>2372597</v>
      </c>
      <c r="H515" s="68"/>
      <c r="I515" s="195" t="s">
        <v>2034</v>
      </c>
      <c r="J515" s="68"/>
      <c r="K515" s="68"/>
      <c r="L515" s="68"/>
      <c r="M515" s="68"/>
      <c r="N515" s="319"/>
      <c r="O515" s="319"/>
      <c r="P515" s="212">
        <v>0</v>
      </c>
      <c r="Q515" s="212">
        <v>0.04</v>
      </c>
      <c r="R515" s="68" t="s">
        <v>809</v>
      </c>
      <c r="S515" s="320"/>
      <c r="T515" s="266"/>
    </row>
    <row r="516" spans="1:20" ht="51">
      <c r="A516" s="189">
        <v>660</v>
      </c>
      <c r="B516" s="68"/>
      <c r="C516" s="210" t="s">
        <v>153</v>
      </c>
      <c r="D516" s="211">
        <v>46080</v>
      </c>
      <c r="E516" s="189" t="s">
        <v>1815</v>
      </c>
      <c r="F516" s="189" t="s">
        <v>3</v>
      </c>
      <c r="G516" s="189">
        <v>2372604</v>
      </c>
      <c r="H516" s="68"/>
      <c r="I516" s="195" t="s">
        <v>2035</v>
      </c>
      <c r="J516" s="68"/>
      <c r="K516" s="68"/>
      <c r="L516" s="68"/>
      <c r="M516" s="68"/>
      <c r="N516" s="319"/>
      <c r="O516" s="319"/>
      <c r="P516" s="212">
        <v>0</v>
      </c>
      <c r="Q516" s="212">
        <v>1738.46</v>
      </c>
      <c r="R516" s="68" t="s">
        <v>809</v>
      </c>
      <c r="S516" s="320"/>
      <c r="T516" s="266"/>
    </row>
    <row r="517" spans="1:20" ht="63.75">
      <c r="A517" s="189" t="s">
        <v>495</v>
      </c>
      <c r="B517" s="68"/>
      <c r="C517" s="210" t="s">
        <v>623</v>
      </c>
      <c r="D517" s="211">
        <v>46080</v>
      </c>
      <c r="E517" s="189" t="s">
        <v>1816</v>
      </c>
      <c r="F517" s="189" t="s">
        <v>6</v>
      </c>
      <c r="G517" s="189">
        <v>2384602</v>
      </c>
      <c r="H517" s="68"/>
      <c r="I517" s="195" t="s">
        <v>2036</v>
      </c>
      <c r="J517" s="68"/>
      <c r="K517" s="68"/>
      <c r="L517" s="68"/>
      <c r="M517" s="68"/>
      <c r="N517" s="319"/>
      <c r="O517" s="319"/>
      <c r="P517" s="212">
        <v>0</v>
      </c>
      <c r="Q517" s="212">
        <v>72237541.659999996</v>
      </c>
      <c r="R517" s="68" t="s">
        <v>809</v>
      </c>
      <c r="S517" s="320"/>
      <c r="T517" s="266"/>
    </row>
    <row r="518" spans="1:20" ht="51">
      <c r="A518" s="189" t="s">
        <v>495</v>
      </c>
      <c r="B518" s="68"/>
      <c r="C518" s="210" t="s">
        <v>623</v>
      </c>
      <c r="D518" s="211">
        <v>46080</v>
      </c>
      <c r="E518" s="189" t="s">
        <v>1817</v>
      </c>
      <c r="F518" s="189" t="s">
        <v>6</v>
      </c>
      <c r="G518" s="189">
        <v>2384604</v>
      </c>
      <c r="H518" s="68"/>
      <c r="I518" s="195" t="s">
        <v>2037</v>
      </c>
      <c r="J518" s="68"/>
      <c r="K518" s="68"/>
      <c r="L518" s="68"/>
      <c r="M518" s="68"/>
      <c r="N518" s="319"/>
      <c r="O518" s="319"/>
      <c r="P518" s="212">
        <v>0</v>
      </c>
      <c r="Q518" s="212">
        <v>1904486.24</v>
      </c>
      <c r="R518" s="68" t="s">
        <v>809</v>
      </c>
      <c r="S518" s="320"/>
      <c r="T518" s="266"/>
    </row>
    <row r="519" spans="1:20" ht="63.75">
      <c r="A519" s="189" t="s">
        <v>495</v>
      </c>
      <c r="B519" s="68"/>
      <c r="C519" s="210" t="s">
        <v>623</v>
      </c>
      <c r="D519" s="211">
        <v>46080</v>
      </c>
      <c r="E519" s="189" t="s">
        <v>1818</v>
      </c>
      <c r="F519" s="189" t="s">
        <v>6</v>
      </c>
      <c r="G519" s="189">
        <v>2384605</v>
      </c>
      <c r="H519" s="68"/>
      <c r="I519" s="195" t="s">
        <v>2038</v>
      </c>
      <c r="J519" s="68"/>
      <c r="K519" s="68"/>
      <c r="L519" s="68"/>
      <c r="M519" s="68"/>
      <c r="N519" s="319"/>
      <c r="O519" s="319"/>
      <c r="P519" s="212">
        <v>0</v>
      </c>
      <c r="Q519" s="212">
        <v>15450595.83</v>
      </c>
      <c r="R519" s="68" t="s">
        <v>809</v>
      </c>
      <c r="S519" s="320"/>
      <c r="T519" s="266"/>
    </row>
    <row r="520" spans="1:20" ht="76.5">
      <c r="A520" s="189">
        <v>47</v>
      </c>
      <c r="B520" s="68"/>
      <c r="C520" s="210" t="s">
        <v>43</v>
      </c>
      <c r="D520" s="211">
        <v>46080</v>
      </c>
      <c r="E520" s="189" t="s">
        <v>1819</v>
      </c>
      <c r="F520" s="189" t="s">
        <v>6</v>
      </c>
      <c r="G520" s="189">
        <v>2384745</v>
      </c>
      <c r="H520" s="68"/>
      <c r="I520" s="195" t="s">
        <v>2039</v>
      </c>
      <c r="J520" s="68"/>
      <c r="K520" s="68"/>
      <c r="L520" s="68"/>
      <c r="M520" s="68"/>
      <c r="N520" s="319"/>
      <c r="O520" s="319"/>
      <c r="P520" s="212">
        <v>0</v>
      </c>
      <c r="Q520" s="212">
        <v>195580.68</v>
      </c>
      <c r="R520" s="68" t="s">
        <v>809</v>
      </c>
      <c r="S520" s="320"/>
      <c r="T520" s="266"/>
    </row>
    <row r="521" spans="1:20" ht="76.5">
      <c r="A521" s="189" t="s">
        <v>497</v>
      </c>
      <c r="B521" s="68"/>
      <c r="C521" s="210" t="s">
        <v>615</v>
      </c>
      <c r="D521" s="211">
        <v>46080</v>
      </c>
      <c r="E521" s="189" t="s">
        <v>1820</v>
      </c>
      <c r="F521" s="189" t="s">
        <v>6</v>
      </c>
      <c r="G521" s="189">
        <v>2384742</v>
      </c>
      <c r="H521" s="68"/>
      <c r="I521" s="195" t="s">
        <v>2040</v>
      </c>
      <c r="J521" s="68"/>
      <c r="K521" s="68"/>
      <c r="L521" s="68"/>
      <c r="M521" s="68"/>
      <c r="N521" s="319"/>
      <c r="O521" s="319"/>
      <c r="P521" s="212">
        <v>0</v>
      </c>
      <c r="Q521" s="212">
        <v>414</v>
      </c>
      <c r="R521" s="68" t="s">
        <v>809</v>
      </c>
      <c r="S521" s="320"/>
      <c r="T521" s="266"/>
    </row>
    <row r="522" spans="1:20" ht="63.75">
      <c r="A522" s="189" t="s">
        <v>495</v>
      </c>
      <c r="B522" s="68"/>
      <c r="C522" s="210" t="s">
        <v>623</v>
      </c>
      <c r="D522" s="211">
        <v>46080</v>
      </c>
      <c r="E522" s="189" t="s">
        <v>1821</v>
      </c>
      <c r="F522" s="189" t="s">
        <v>10</v>
      </c>
      <c r="G522" s="189">
        <v>21158</v>
      </c>
      <c r="H522" s="68"/>
      <c r="I522" s="195" t="s">
        <v>2041</v>
      </c>
      <c r="J522" s="68"/>
      <c r="K522" s="68"/>
      <c r="L522" s="68"/>
      <c r="M522" s="68"/>
      <c r="N522" s="319"/>
      <c r="O522" s="319"/>
      <c r="P522" s="212">
        <v>6330.11</v>
      </c>
      <c r="Q522" s="212">
        <v>0</v>
      </c>
      <c r="R522" s="68" t="s">
        <v>809</v>
      </c>
      <c r="S522" s="320"/>
      <c r="T522" s="266"/>
    </row>
    <row r="523" spans="1:20" ht="76.5">
      <c r="A523" s="189" t="s">
        <v>495</v>
      </c>
      <c r="B523" s="68"/>
      <c r="C523" s="210" t="s">
        <v>623</v>
      </c>
      <c r="D523" s="211">
        <v>46080</v>
      </c>
      <c r="E523" s="189" t="s">
        <v>1822</v>
      </c>
      <c r="F523" s="189" t="s">
        <v>584</v>
      </c>
      <c r="G523" s="189">
        <v>14946896</v>
      </c>
      <c r="H523" s="68"/>
      <c r="I523" s="195" t="s">
        <v>2042</v>
      </c>
      <c r="J523" s="68"/>
      <c r="K523" s="68"/>
      <c r="L523" s="68"/>
      <c r="M523" s="68"/>
      <c r="N523" s="319"/>
      <c r="O523" s="319"/>
      <c r="P523" s="212">
        <v>0</v>
      </c>
      <c r="Q523" s="212">
        <v>172507.71</v>
      </c>
      <c r="R523" s="68" t="s">
        <v>809</v>
      </c>
      <c r="S523" s="320"/>
      <c r="T523" s="266"/>
    </row>
    <row r="524" spans="1:20" ht="76.5">
      <c r="A524" s="189" t="s">
        <v>495</v>
      </c>
      <c r="B524" s="68"/>
      <c r="C524" s="210" t="s">
        <v>623</v>
      </c>
      <c r="D524" s="211">
        <v>46080</v>
      </c>
      <c r="E524" s="189" t="s">
        <v>1823</v>
      </c>
      <c r="F524" s="189" t="s">
        <v>584</v>
      </c>
      <c r="G524" s="189">
        <v>14946801</v>
      </c>
      <c r="H524" s="68"/>
      <c r="I524" s="195" t="s">
        <v>2042</v>
      </c>
      <c r="J524" s="68"/>
      <c r="K524" s="68"/>
      <c r="L524" s="68"/>
      <c r="M524" s="68"/>
      <c r="N524" s="319"/>
      <c r="O524" s="319"/>
      <c r="P524" s="212">
        <v>0</v>
      </c>
      <c r="Q524" s="212">
        <v>870790.98</v>
      </c>
      <c r="R524" s="68" t="s">
        <v>809</v>
      </c>
      <c r="S524" s="320"/>
      <c r="T524" s="266"/>
    </row>
    <row r="525" spans="1:20" ht="76.5">
      <c r="A525" s="189" t="s">
        <v>495</v>
      </c>
      <c r="B525" s="68"/>
      <c r="C525" s="210" t="s">
        <v>623</v>
      </c>
      <c r="D525" s="211">
        <v>46080</v>
      </c>
      <c r="E525" s="189" t="s">
        <v>1824</v>
      </c>
      <c r="F525" s="189" t="s">
        <v>584</v>
      </c>
      <c r="G525" s="189">
        <v>14946888</v>
      </c>
      <c r="H525" s="68"/>
      <c r="I525" s="195" t="s">
        <v>2043</v>
      </c>
      <c r="J525" s="68"/>
      <c r="K525" s="68"/>
      <c r="L525" s="68"/>
      <c r="M525" s="68"/>
      <c r="N525" s="319"/>
      <c r="O525" s="319"/>
      <c r="P525" s="212">
        <v>0</v>
      </c>
      <c r="Q525" s="212">
        <v>1188346.8500000001</v>
      </c>
      <c r="R525" s="68" t="s">
        <v>809</v>
      </c>
      <c r="S525" s="320"/>
      <c r="T525" s="266"/>
    </row>
    <row r="526" spans="1:20" ht="76.5">
      <c r="A526" s="189" t="s">
        <v>495</v>
      </c>
      <c r="B526" s="68"/>
      <c r="C526" s="210" t="s">
        <v>623</v>
      </c>
      <c r="D526" s="211">
        <v>46080</v>
      </c>
      <c r="E526" s="189" t="s">
        <v>1825</v>
      </c>
      <c r="F526" s="189" t="s">
        <v>584</v>
      </c>
      <c r="G526" s="189">
        <v>14946776</v>
      </c>
      <c r="H526" s="68"/>
      <c r="I526" s="195" t="s">
        <v>2044</v>
      </c>
      <c r="J526" s="68"/>
      <c r="K526" s="68"/>
      <c r="L526" s="68"/>
      <c r="M526" s="68"/>
      <c r="N526" s="319"/>
      <c r="O526" s="319"/>
      <c r="P526" s="212">
        <v>0</v>
      </c>
      <c r="Q526" s="212">
        <v>42440.4</v>
      </c>
      <c r="R526" s="68" t="s">
        <v>809</v>
      </c>
      <c r="S526" s="320"/>
      <c r="T526" s="266"/>
    </row>
    <row r="527" spans="1:20" ht="76.5">
      <c r="A527" s="189" t="s">
        <v>495</v>
      </c>
      <c r="B527" s="68"/>
      <c r="C527" s="210" t="s">
        <v>623</v>
      </c>
      <c r="D527" s="211">
        <v>46080</v>
      </c>
      <c r="E527" s="189" t="s">
        <v>1826</v>
      </c>
      <c r="F527" s="189" t="s">
        <v>584</v>
      </c>
      <c r="G527" s="189">
        <v>14946783</v>
      </c>
      <c r="H527" s="68"/>
      <c r="I527" s="195" t="s">
        <v>2045</v>
      </c>
      <c r="J527" s="68"/>
      <c r="K527" s="68"/>
      <c r="L527" s="68"/>
      <c r="M527" s="68"/>
      <c r="N527" s="319"/>
      <c r="O527" s="319"/>
      <c r="P527" s="212">
        <v>0</v>
      </c>
      <c r="Q527" s="212">
        <v>999344.52</v>
      </c>
      <c r="R527" s="68" t="s">
        <v>809</v>
      </c>
      <c r="S527" s="320"/>
      <c r="T527" s="266"/>
    </row>
    <row r="528" spans="1:20" ht="76.5">
      <c r="A528" s="189" t="s">
        <v>495</v>
      </c>
      <c r="B528" s="68"/>
      <c r="C528" s="210" t="s">
        <v>623</v>
      </c>
      <c r="D528" s="211">
        <v>46080</v>
      </c>
      <c r="E528" s="189" t="s">
        <v>1827</v>
      </c>
      <c r="F528" s="189" t="s">
        <v>584</v>
      </c>
      <c r="G528" s="189">
        <v>14946791</v>
      </c>
      <c r="H528" s="68"/>
      <c r="I528" s="195" t="s">
        <v>2046</v>
      </c>
      <c r="J528" s="68"/>
      <c r="K528" s="68"/>
      <c r="L528" s="68"/>
      <c r="M528" s="68"/>
      <c r="N528" s="319"/>
      <c r="O528" s="319"/>
      <c r="P528" s="212">
        <v>0</v>
      </c>
      <c r="Q528" s="212">
        <v>2936131.36</v>
      </c>
      <c r="R528" s="68" t="s">
        <v>809</v>
      </c>
      <c r="S528" s="320"/>
      <c r="T528" s="266"/>
    </row>
    <row r="529" spans="1:20" ht="76.5">
      <c r="A529" s="189" t="s">
        <v>495</v>
      </c>
      <c r="B529" s="68"/>
      <c r="C529" s="210" t="s">
        <v>623</v>
      </c>
      <c r="D529" s="211">
        <v>46080</v>
      </c>
      <c r="E529" s="189" t="s">
        <v>1828</v>
      </c>
      <c r="F529" s="189" t="s">
        <v>584</v>
      </c>
      <c r="G529" s="189">
        <v>14946752</v>
      </c>
      <c r="H529" s="68"/>
      <c r="I529" s="195" t="s">
        <v>2047</v>
      </c>
      <c r="J529" s="68"/>
      <c r="K529" s="68"/>
      <c r="L529" s="68"/>
      <c r="M529" s="68"/>
      <c r="N529" s="319"/>
      <c r="O529" s="319"/>
      <c r="P529" s="212">
        <v>0</v>
      </c>
      <c r="Q529" s="212">
        <v>3081486.53</v>
      </c>
      <c r="R529" s="68" t="s">
        <v>809</v>
      </c>
      <c r="S529" s="320"/>
      <c r="T529" s="266"/>
    </row>
    <row r="530" spans="1:20" ht="76.5">
      <c r="A530" s="189" t="s">
        <v>495</v>
      </c>
      <c r="B530" s="68"/>
      <c r="C530" s="210" t="s">
        <v>623</v>
      </c>
      <c r="D530" s="211">
        <v>46080</v>
      </c>
      <c r="E530" s="189" t="s">
        <v>1829</v>
      </c>
      <c r="F530" s="189" t="s">
        <v>584</v>
      </c>
      <c r="G530" s="189">
        <v>14946754</v>
      </c>
      <c r="H530" s="68"/>
      <c r="I530" s="195" t="s">
        <v>2048</v>
      </c>
      <c r="J530" s="68"/>
      <c r="K530" s="68"/>
      <c r="L530" s="68"/>
      <c r="M530" s="68"/>
      <c r="N530" s="319"/>
      <c r="O530" s="319"/>
      <c r="P530" s="212">
        <v>0</v>
      </c>
      <c r="Q530" s="212">
        <v>1326168.3899999999</v>
      </c>
      <c r="R530" s="68" t="s">
        <v>809</v>
      </c>
      <c r="S530" s="320"/>
      <c r="T530" s="266"/>
    </row>
    <row r="531" spans="1:20" ht="76.5">
      <c r="A531" s="189" t="s">
        <v>495</v>
      </c>
      <c r="B531" s="68"/>
      <c r="C531" s="210" t="s">
        <v>623</v>
      </c>
      <c r="D531" s="211">
        <v>46080</v>
      </c>
      <c r="E531" s="189" t="s">
        <v>1830</v>
      </c>
      <c r="F531" s="189" t="s">
        <v>584</v>
      </c>
      <c r="G531" s="189">
        <v>14946734</v>
      </c>
      <c r="H531" s="68"/>
      <c r="I531" s="195" t="s">
        <v>2049</v>
      </c>
      <c r="J531" s="68"/>
      <c r="K531" s="68"/>
      <c r="L531" s="68"/>
      <c r="M531" s="68"/>
      <c r="N531" s="319"/>
      <c r="O531" s="319"/>
      <c r="P531" s="212">
        <v>0</v>
      </c>
      <c r="Q531" s="212">
        <v>20970.46</v>
      </c>
      <c r="R531" s="68" t="s">
        <v>809</v>
      </c>
      <c r="S531" s="320"/>
      <c r="T531" s="266"/>
    </row>
    <row r="532" spans="1:20" ht="76.5">
      <c r="A532" s="189" t="s">
        <v>495</v>
      </c>
      <c r="B532" s="68"/>
      <c r="C532" s="210" t="s">
        <v>623</v>
      </c>
      <c r="D532" s="211">
        <v>46080</v>
      </c>
      <c r="E532" s="189" t="s">
        <v>1831</v>
      </c>
      <c r="F532" s="189" t="s">
        <v>584</v>
      </c>
      <c r="G532" s="189">
        <v>14946713</v>
      </c>
      <c r="H532" s="68"/>
      <c r="I532" s="195" t="s">
        <v>2050</v>
      </c>
      <c r="J532" s="68"/>
      <c r="K532" s="68"/>
      <c r="L532" s="68"/>
      <c r="M532" s="68"/>
      <c r="N532" s="319"/>
      <c r="O532" s="319"/>
      <c r="P532" s="212">
        <v>0</v>
      </c>
      <c r="Q532" s="212">
        <v>46173.34</v>
      </c>
      <c r="R532" s="68" t="s">
        <v>809</v>
      </c>
      <c r="S532" s="320"/>
      <c r="T532" s="266"/>
    </row>
    <row r="533" spans="1:20" ht="76.5">
      <c r="A533" s="189" t="s">
        <v>495</v>
      </c>
      <c r="B533" s="68"/>
      <c r="C533" s="210" t="s">
        <v>623</v>
      </c>
      <c r="D533" s="211">
        <v>46080</v>
      </c>
      <c r="E533" s="189" t="s">
        <v>1832</v>
      </c>
      <c r="F533" s="189" t="s">
        <v>584</v>
      </c>
      <c r="G533" s="189">
        <v>14946711</v>
      </c>
      <c r="H533" s="68"/>
      <c r="I533" s="195" t="s">
        <v>2051</v>
      </c>
      <c r="J533" s="68"/>
      <c r="K533" s="68"/>
      <c r="L533" s="68"/>
      <c r="M533" s="68"/>
      <c r="N533" s="319"/>
      <c r="O533" s="319"/>
      <c r="P533" s="212">
        <v>0</v>
      </c>
      <c r="Q533" s="212">
        <v>5859.31</v>
      </c>
      <c r="R533" s="68" t="s">
        <v>809</v>
      </c>
      <c r="S533" s="320"/>
      <c r="T533" s="266"/>
    </row>
    <row r="534" spans="1:20" ht="76.5">
      <c r="A534" s="189" t="s">
        <v>495</v>
      </c>
      <c r="B534" s="68"/>
      <c r="C534" s="210" t="s">
        <v>623</v>
      </c>
      <c r="D534" s="211">
        <v>46080</v>
      </c>
      <c r="E534" s="189" t="s">
        <v>1833</v>
      </c>
      <c r="F534" s="189" t="s">
        <v>584</v>
      </c>
      <c r="G534" s="189">
        <v>14946692</v>
      </c>
      <c r="H534" s="68"/>
      <c r="I534" s="195" t="s">
        <v>2052</v>
      </c>
      <c r="J534" s="68"/>
      <c r="K534" s="68"/>
      <c r="L534" s="68"/>
      <c r="M534" s="68"/>
      <c r="N534" s="319"/>
      <c r="O534" s="319"/>
      <c r="P534" s="212">
        <v>0</v>
      </c>
      <c r="Q534" s="212">
        <v>134101.37</v>
      </c>
      <c r="R534" s="68" t="s">
        <v>809</v>
      </c>
      <c r="S534" s="320"/>
      <c r="T534" s="266"/>
    </row>
    <row r="535" spans="1:20" ht="76.5">
      <c r="A535" s="189" t="s">
        <v>495</v>
      </c>
      <c r="B535" s="68"/>
      <c r="C535" s="210" t="s">
        <v>623</v>
      </c>
      <c r="D535" s="211">
        <v>46080</v>
      </c>
      <c r="E535" s="189" t="s">
        <v>1834</v>
      </c>
      <c r="F535" s="189" t="s">
        <v>584</v>
      </c>
      <c r="G535" s="189">
        <v>14946653</v>
      </c>
      <c r="H535" s="68"/>
      <c r="I535" s="195" t="s">
        <v>2053</v>
      </c>
      <c r="J535" s="68"/>
      <c r="K535" s="68"/>
      <c r="L535" s="68"/>
      <c r="M535" s="68"/>
      <c r="N535" s="319"/>
      <c r="O535" s="319"/>
      <c r="P535" s="212">
        <v>0</v>
      </c>
      <c r="Q535" s="212">
        <v>12314.82</v>
      </c>
      <c r="R535" s="68" t="s">
        <v>809</v>
      </c>
      <c r="S535" s="320"/>
      <c r="T535" s="266"/>
    </row>
    <row r="536" spans="1:20" ht="76.5">
      <c r="A536" s="189" t="s">
        <v>495</v>
      </c>
      <c r="B536" s="68"/>
      <c r="C536" s="210" t="s">
        <v>623</v>
      </c>
      <c r="D536" s="211">
        <v>46080</v>
      </c>
      <c r="E536" s="189" t="s">
        <v>1835</v>
      </c>
      <c r="F536" s="189" t="s">
        <v>584</v>
      </c>
      <c r="G536" s="189">
        <v>14946690</v>
      </c>
      <c r="H536" s="68"/>
      <c r="I536" s="195" t="s">
        <v>2054</v>
      </c>
      <c r="J536" s="68"/>
      <c r="K536" s="68"/>
      <c r="L536" s="68"/>
      <c r="M536" s="68"/>
      <c r="N536" s="319"/>
      <c r="O536" s="319"/>
      <c r="P536" s="212">
        <v>0</v>
      </c>
      <c r="Q536" s="212">
        <v>34672.949999999997</v>
      </c>
      <c r="R536" s="68" t="s">
        <v>809</v>
      </c>
      <c r="S536" s="320"/>
      <c r="T536" s="266"/>
    </row>
    <row r="537" spans="1:20" ht="76.5">
      <c r="A537" s="189" t="s">
        <v>495</v>
      </c>
      <c r="B537" s="68"/>
      <c r="C537" s="210" t="s">
        <v>623</v>
      </c>
      <c r="D537" s="211">
        <v>46080</v>
      </c>
      <c r="E537" s="189" t="s">
        <v>1836</v>
      </c>
      <c r="F537" s="189" t="s">
        <v>584</v>
      </c>
      <c r="G537" s="189">
        <v>14946677</v>
      </c>
      <c r="H537" s="68"/>
      <c r="I537" s="195" t="s">
        <v>2055</v>
      </c>
      <c r="J537" s="68"/>
      <c r="K537" s="68"/>
      <c r="L537" s="68"/>
      <c r="M537" s="68"/>
      <c r="N537" s="319"/>
      <c r="O537" s="319"/>
      <c r="P537" s="212">
        <v>0</v>
      </c>
      <c r="Q537" s="212">
        <v>100275.65</v>
      </c>
      <c r="R537" s="68" t="s">
        <v>809</v>
      </c>
      <c r="S537" s="320"/>
      <c r="T537" s="266"/>
    </row>
    <row r="538" spans="1:20" ht="76.5">
      <c r="A538" s="189" t="s">
        <v>495</v>
      </c>
      <c r="B538" s="68"/>
      <c r="C538" s="210" t="s">
        <v>623</v>
      </c>
      <c r="D538" s="211">
        <v>46080</v>
      </c>
      <c r="E538" s="189" t="s">
        <v>1837</v>
      </c>
      <c r="F538" s="189" t="s">
        <v>584</v>
      </c>
      <c r="G538" s="189">
        <v>14946632</v>
      </c>
      <c r="H538" s="68"/>
      <c r="I538" s="195" t="s">
        <v>2056</v>
      </c>
      <c r="J538" s="68"/>
      <c r="K538" s="68"/>
      <c r="L538" s="68"/>
      <c r="M538" s="68"/>
      <c r="N538" s="319"/>
      <c r="O538" s="319"/>
      <c r="P538" s="212">
        <v>0</v>
      </c>
      <c r="Q538" s="212">
        <v>326107.88</v>
      </c>
      <c r="R538" s="68" t="s">
        <v>809</v>
      </c>
      <c r="S538" s="320"/>
      <c r="T538" s="266"/>
    </row>
    <row r="539" spans="1:20" ht="76.5">
      <c r="A539" s="189" t="s">
        <v>495</v>
      </c>
      <c r="B539" s="68"/>
      <c r="C539" s="210" t="s">
        <v>623</v>
      </c>
      <c r="D539" s="211">
        <v>46080</v>
      </c>
      <c r="E539" s="189" t="s">
        <v>1838</v>
      </c>
      <c r="F539" s="189" t="s">
        <v>584</v>
      </c>
      <c r="G539" s="189">
        <v>14946630</v>
      </c>
      <c r="H539" s="68"/>
      <c r="I539" s="195" t="s">
        <v>2057</v>
      </c>
      <c r="J539" s="68"/>
      <c r="K539" s="68"/>
      <c r="L539" s="68"/>
      <c r="M539" s="68"/>
      <c r="N539" s="319"/>
      <c r="O539" s="319"/>
      <c r="P539" s="212">
        <v>0</v>
      </c>
      <c r="Q539" s="212">
        <v>67861.52</v>
      </c>
      <c r="R539" s="68" t="s">
        <v>809</v>
      </c>
      <c r="S539" s="320"/>
      <c r="T539" s="266"/>
    </row>
    <row r="540" spans="1:20" ht="76.5">
      <c r="A540" s="189" t="s">
        <v>495</v>
      </c>
      <c r="B540" s="68"/>
      <c r="C540" s="210" t="s">
        <v>623</v>
      </c>
      <c r="D540" s="211">
        <v>46080</v>
      </c>
      <c r="E540" s="189" t="s">
        <v>1839</v>
      </c>
      <c r="F540" s="189" t="s">
        <v>584</v>
      </c>
      <c r="G540" s="189">
        <v>14946618</v>
      </c>
      <c r="H540" s="68"/>
      <c r="I540" s="195" t="s">
        <v>2058</v>
      </c>
      <c r="J540" s="68"/>
      <c r="K540" s="68"/>
      <c r="L540" s="68"/>
      <c r="M540" s="68"/>
      <c r="N540" s="319"/>
      <c r="O540" s="319"/>
      <c r="P540" s="212">
        <v>0</v>
      </c>
      <c r="Q540" s="212">
        <v>1392796.08</v>
      </c>
      <c r="R540" s="68" t="s">
        <v>809</v>
      </c>
      <c r="S540" s="320"/>
      <c r="T540" s="266"/>
    </row>
    <row r="541" spans="1:20" ht="76.5">
      <c r="A541" s="189" t="s">
        <v>495</v>
      </c>
      <c r="B541" s="68"/>
      <c r="C541" s="210" t="s">
        <v>623</v>
      </c>
      <c r="D541" s="211">
        <v>46080</v>
      </c>
      <c r="E541" s="189" t="s">
        <v>1840</v>
      </c>
      <c r="F541" s="189" t="s">
        <v>584</v>
      </c>
      <c r="G541" s="189">
        <v>14946616</v>
      </c>
      <c r="H541" s="68"/>
      <c r="I541" s="195" t="s">
        <v>2059</v>
      </c>
      <c r="J541" s="68"/>
      <c r="K541" s="68"/>
      <c r="L541" s="68"/>
      <c r="M541" s="68"/>
      <c r="N541" s="319"/>
      <c r="O541" s="319"/>
      <c r="P541" s="212">
        <v>0</v>
      </c>
      <c r="Q541" s="212">
        <v>129338.31</v>
      </c>
      <c r="R541" s="68" t="s">
        <v>809</v>
      </c>
      <c r="S541" s="320"/>
      <c r="T541" s="266"/>
    </row>
    <row r="542" spans="1:20" ht="76.5">
      <c r="A542" s="189" t="s">
        <v>495</v>
      </c>
      <c r="B542" s="68"/>
      <c r="C542" s="210" t="s">
        <v>623</v>
      </c>
      <c r="D542" s="211">
        <v>46080</v>
      </c>
      <c r="E542" s="189" t="s">
        <v>1841</v>
      </c>
      <c r="F542" s="189" t="s">
        <v>584</v>
      </c>
      <c r="G542" s="189">
        <v>14946608</v>
      </c>
      <c r="H542" s="68"/>
      <c r="I542" s="195" t="s">
        <v>2060</v>
      </c>
      <c r="J542" s="68"/>
      <c r="K542" s="68"/>
      <c r="L542" s="68"/>
      <c r="M542" s="68"/>
      <c r="N542" s="319"/>
      <c r="O542" s="319"/>
      <c r="P542" s="212">
        <v>0</v>
      </c>
      <c r="Q542" s="212">
        <v>4064423.33</v>
      </c>
      <c r="R542" s="68" t="s">
        <v>809</v>
      </c>
      <c r="S542" s="320"/>
      <c r="T542" s="266"/>
    </row>
    <row r="543" spans="1:20" ht="76.5">
      <c r="A543" s="189" t="s">
        <v>495</v>
      </c>
      <c r="B543" s="68"/>
      <c r="C543" s="210" t="s">
        <v>623</v>
      </c>
      <c r="D543" s="211">
        <v>46080</v>
      </c>
      <c r="E543" s="189" t="s">
        <v>1842</v>
      </c>
      <c r="F543" s="189" t="s">
        <v>584</v>
      </c>
      <c r="G543" s="189">
        <v>14946581</v>
      </c>
      <c r="H543" s="68"/>
      <c r="I543" s="195" t="s">
        <v>2061</v>
      </c>
      <c r="J543" s="68"/>
      <c r="K543" s="68"/>
      <c r="L543" s="68"/>
      <c r="M543" s="68"/>
      <c r="N543" s="319"/>
      <c r="O543" s="319"/>
      <c r="P543" s="212">
        <v>0</v>
      </c>
      <c r="Q543" s="212">
        <v>31350.84</v>
      </c>
      <c r="R543" s="68" t="s">
        <v>809</v>
      </c>
      <c r="S543" s="320"/>
      <c r="T543" s="266"/>
    </row>
    <row r="544" spans="1:20" ht="76.5">
      <c r="A544" s="189" t="s">
        <v>495</v>
      </c>
      <c r="B544" s="68"/>
      <c r="C544" s="210" t="s">
        <v>623</v>
      </c>
      <c r="D544" s="211">
        <v>46080</v>
      </c>
      <c r="E544" s="189" t="s">
        <v>1843</v>
      </c>
      <c r="F544" s="189" t="s">
        <v>584</v>
      </c>
      <c r="G544" s="189">
        <v>14946595</v>
      </c>
      <c r="H544" s="68"/>
      <c r="I544" s="195" t="s">
        <v>2062</v>
      </c>
      <c r="J544" s="68"/>
      <c r="K544" s="68"/>
      <c r="L544" s="68"/>
      <c r="M544" s="68"/>
      <c r="N544" s="319"/>
      <c r="O544" s="319"/>
      <c r="P544" s="212">
        <v>0</v>
      </c>
      <c r="Q544" s="212">
        <v>49609.19</v>
      </c>
      <c r="R544" s="68" t="s">
        <v>809</v>
      </c>
      <c r="S544" s="320"/>
      <c r="T544" s="266"/>
    </row>
    <row r="545" spans="1:20" ht="76.5">
      <c r="A545" s="189" t="s">
        <v>495</v>
      </c>
      <c r="B545" s="68"/>
      <c r="C545" s="210" t="s">
        <v>623</v>
      </c>
      <c r="D545" s="211">
        <v>46080</v>
      </c>
      <c r="E545" s="189" t="s">
        <v>1844</v>
      </c>
      <c r="F545" s="189" t="s">
        <v>584</v>
      </c>
      <c r="G545" s="189">
        <v>14946555</v>
      </c>
      <c r="H545" s="68"/>
      <c r="I545" s="195" t="s">
        <v>2063</v>
      </c>
      <c r="J545" s="68"/>
      <c r="K545" s="68"/>
      <c r="L545" s="68"/>
      <c r="M545" s="68"/>
      <c r="N545" s="319"/>
      <c r="O545" s="319"/>
      <c r="P545" s="212">
        <v>0</v>
      </c>
      <c r="Q545" s="212">
        <v>69922.710000000006</v>
      </c>
      <c r="R545" s="68" t="s">
        <v>809</v>
      </c>
      <c r="S545" s="320"/>
      <c r="T545" s="266"/>
    </row>
    <row r="546" spans="1:20" ht="76.5">
      <c r="A546" s="189" t="s">
        <v>495</v>
      </c>
      <c r="B546" s="68"/>
      <c r="C546" s="210" t="s">
        <v>623</v>
      </c>
      <c r="D546" s="211">
        <v>46080</v>
      </c>
      <c r="E546" s="189" t="s">
        <v>1845</v>
      </c>
      <c r="F546" s="189" t="s">
        <v>584</v>
      </c>
      <c r="G546" s="189">
        <v>14946557</v>
      </c>
      <c r="H546" s="68"/>
      <c r="I546" s="195" t="s">
        <v>2064</v>
      </c>
      <c r="J546" s="68"/>
      <c r="K546" s="68"/>
      <c r="L546" s="68"/>
      <c r="M546" s="68"/>
      <c r="N546" s="319"/>
      <c r="O546" s="319"/>
      <c r="P546" s="212">
        <v>0</v>
      </c>
      <c r="Q546" s="212">
        <v>20359.47</v>
      </c>
      <c r="R546" s="68" t="s">
        <v>809</v>
      </c>
      <c r="S546" s="320"/>
      <c r="T546" s="266"/>
    </row>
    <row r="547" spans="1:20" ht="76.5">
      <c r="A547" s="189" t="s">
        <v>495</v>
      </c>
      <c r="B547" s="68"/>
      <c r="C547" s="210" t="s">
        <v>623</v>
      </c>
      <c r="D547" s="211">
        <v>46080</v>
      </c>
      <c r="E547" s="189" t="s">
        <v>1846</v>
      </c>
      <c r="F547" s="189" t="s">
        <v>584</v>
      </c>
      <c r="G547" s="189">
        <v>14946464</v>
      </c>
      <c r="H547" s="68"/>
      <c r="I547" s="195" t="s">
        <v>2047</v>
      </c>
      <c r="J547" s="68"/>
      <c r="K547" s="68"/>
      <c r="L547" s="68"/>
      <c r="M547" s="68"/>
      <c r="N547" s="319"/>
      <c r="O547" s="319"/>
      <c r="P547" s="212">
        <v>0</v>
      </c>
      <c r="Q547" s="212">
        <v>4330721.54</v>
      </c>
      <c r="R547" s="68" t="s">
        <v>809</v>
      </c>
      <c r="S547" s="320"/>
      <c r="T547" s="266"/>
    </row>
    <row r="548" spans="1:20" ht="76.5">
      <c r="A548" s="189" t="s">
        <v>495</v>
      </c>
      <c r="B548" s="68"/>
      <c r="C548" s="210" t="s">
        <v>623</v>
      </c>
      <c r="D548" s="211">
        <v>46080</v>
      </c>
      <c r="E548" s="189" t="s">
        <v>1847</v>
      </c>
      <c r="F548" s="189" t="s">
        <v>584</v>
      </c>
      <c r="G548" s="189">
        <v>14946526</v>
      </c>
      <c r="H548" s="68"/>
      <c r="I548" s="195" t="s">
        <v>2065</v>
      </c>
      <c r="J548" s="68"/>
      <c r="K548" s="68"/>
      <c r="L548" s="68"/>
      <c r="M548" s="68"/>
      <c r="N548" s="319"/>
      <c r="O548" s="319"/>
      <c r="P548" s="212">
        <v>0</v>
      </c>
      <c r="Q548" s="212">
        <v>22373.58</v>
      </c>
      <c r="R548" s="68" t="s">
        <v>809</v>
      </c>
      <c r="S548" s="320"/>
      <c r="T548" s="266"/>
    </row>
    <row r="549" spans="1:20" ht="51">
      <c r="A549" s="189" t="s">
        <v>503</v>
      </c>
      <c r="B549" s="68"/>
      <c r="C549" s="210" t="s">
        <v>541</v>
      </c>
      <c r="D549" s="211">
        <v>46083</v>
      </c>
      <c r="E549" s="189" t="s">
        <v>2299</v>
      </c>
      <c r="F549" s="189" t="s">
        <v>3</v>
      </c>
      <c r="G549" s="189">
        <v>2372924</v>
      </c>
      <c r="H549" s="68"/>
      <c r="I549" s="195" t="s">
        <v>2773</v>
      </c>
      <c r="J549" s="68"/>
      <c r="K549" s="68"/>
      <c r="L549" s="68"/>
      <c r="M549" s="68"/>
      <c r="N549" s="319"/>
      <c r="O549" s="319"/>
      <c r="P549" s="212">
        <v>0</v>
      </c>
      <c r="Q549" s="212">
        <v>13795</v>
      </c>
      <c r="R549" s="68" t="s">
        <v>809</v>
      </c>
      <c r="S549" s="320"/>
      <c r="T549" s="266"/>
    </row>
    <row r="550" spans="1:20" ht="51">
      <c r="A550" s="189">
        <v>548</v>
      </c>
      <c r="B550" s="68"/>
      <c r="C550" s="210" t="s">
        <v>658</v>
      </c>
      <c r="D550" s="211">
        <v>46083</v>
      </c>
      <c r="E550" s="189" t="s">
        <v>2300</v>
      </c>
      <c r="F550" s="189" t="s">
        <v>3</v>
      </c>
      <c r="G550" s="189">
        <v>2372948</v>
      </c>
      <c r="H550" s="68"/>
      <c r="I550" s="195" t="s">
        <v>2774</v>
      </c>
      <c r="J550" s="68"/>
      <c r="K550" s="68"/>
      <c r="L550" s="68"/>
      <c r="M550" s="68"/>
      <c r="N550" s="319"/>
      <c r="O550" s="319"/>
      <c r="P550" s="212">
        <v>0</v>
      </c>
      <c r="Q550" s="212">
        <v>470.24</v>
      </c>
      <c r="R550" s="68" t="s">
        <v>809</v>
      </c>
      <c r="S550" s="320"/>
      <c r="T550" s="266"/>
    </row>
    <row r="551" spans="1:20" ht="51">
      <c r="A551" s="189">
        <v>548</v>
      </c>
      <c r="B551" s="68"/>
      <c r="C551" s="210" t="s">
        <v>658</v>
      </c>
      <c r="D551" s="211">
        <v>46083</v>
      </c>
      <c r="E551" s="189" t="s">
        <v>2301</v>
      </c>
      <c r="F551" s="189" t="s">
        <v>3</v>
      </c>
      <c r="G551" s="189">
        <v>2372949</v>
      </c>
      <c r="H551" s="68"/>
      <c r="I551" s="195" t="s">
        <v>2775</v>
      </c>
      <c r="J551" s="68"/>
      <c r="K551" s="68"/>
      <c r="L551" s="68"/>
      <c r="M551" s="68"/>
      <c r="N551" s="319"/>
      <c r="O551" s="319"/>
      <c r="P551" s="212">
        <v>0</v>
      </c>
      <c r="Q551" s="212">
        <v>57.72</v>
      </c>
      <c r="R551" s="68" t="s">
        <v>809</v>
      </c>
      <c r="S551" s="320"/>
      <c r="T551" s="266"/>
    </row>
    <row r="552" spans="1:20" ht="38.25">
      <c r="A552" s="189">
        <v>46</v>
      </c>
      <c r="B552" s="68"/>
      <c r="C552" s="210" t="s">
        <v>719</v>
      </c>
      <c r="D552" s="211">
        <v>46083</v>
      </c>
      <c r="E552" s="189" t="s">
        <v>2302</v>
      </c>
      <c r="F552" s="189" t="s">
        <v>3</v>
      </c>
      <c r="G552" s="189">
        <v>2372986</v>
      </c>
      <c r="H552" s="68"/>
      <c r="I552" s="195" t="s">
        <v>2776</v>
      </c>
      <c r="J552" s="68"/>
      <c r="K552" s="68"/>
      <c r="L552" s="68"/>
      <c r="M552" s="68"/>
      <c r="N552" s="319"/>
      <c r="O552" s="319"/>
      <c r="P552" s="212">
        <v>0</v>
      </c>
      <c r="Q552" s="212">
        <v>294</v>
      </c>
      <c r="R552" s="68" t="s">
        <v>809</v>
      </c>
      <c r="S552" s="320"/>
      <c r="T552" s="266"/>
    </row>
    <row r="553" spans="1:20" ht="51">
      <c r="A553" s="189">
        <v>153</v>
      </c>
      <c r="B553" s="68"/>
      <c r="C553" s="210" t="s">
        <v>68</v>
      </c>
      <c r="D553" s="211">
        <v>46083</v>
      </c>
      <c r="E553" s="189" t="s">
        <v>2303</v>
      </c>
      <c r="F553" s="189" t="s">
        <v>3</v>
      </c>
      <c r="G553" s="189">
        <v>2373032</v>
      </c>
      <c r="H553" s="68"/>
      <c r="I553" s="195" t="s">
        <v>2777</v>
      </c>
      <c r="J553" s="68"/>
      <c r="K553" s="68"/>
      <c r="L553" s="68"/>
      <c r="M553" s="68"/>
      <c r="N553" s="319"/>
      <c r="O553" s="319"/>
      <c r="P553" s="212">
        <v>0</v>
      </c>
      <c r="Q553" s="212">
        <v>20</v>
      </c>
      <c r="R553" s="68" t="s">
        <v>809</v>
      </c>
      <c r="S553" s="320"/>
      <c r="T553" s="266"/>
    </row>
    <row r="554" spans="1:20" ht="63.75">
      <c r="A554" s="189">
        <v>15</v>
      </c>
      <c r="B554" s="68"/>
      <c r="C554" s="210" t="s">
        <v>38</v>
      </c>
      <c r="D554" s="211">
        <v>46083</v>
      </c>
      <c r="E554" s="189" t="s">
        <v>2304</v>
      </c>
      <c r="F554" s="189" t="s">
        <v>3</v>
      </c>
      <c r="G554" s="189">
        <v>2372888</v>
      </c>
      <c r="H554" s="68"/>
      <c r="I554" s="195" t="s">
        <v>3425</v>
      </c>
      <c r="J554" s="68"/>
      <c r="K554" s="68"/>
      <c r="L554" s="68"/>
      <c r="M554" s="68"/>
      <c r="N554" s="319"/>
      <c r="O554" s="319"/>
      <c r="P554" s="212">
        <v>0</v>
      </c>
      <c r="Q554" s="212">
        <v>1825.6</v>
      </c>
      <c r="R554" s="68" t="s">
        <v>2066</v>
      </c>
      <c r="S554" s="320"/>
      <c r="T554" s="266"/>
    </row>
    <row r="555" spans="1:20" ht="63.75">
      <c r="A555" s="189">
        <v>15</v>
      </c>
      <c r="B555" s="68"/>
      <c r="C555" s="210" t="s">
        <v>38</v>
      </c>
      <c r="D555" s="211">
        <v>46083</v>
      </c>
      <c r="E555" s="189" t="s">
        <v>2304</v>
      </c>
      <c r="F555" s="189" t="s">
        <v>3</v>
      </c>
      <c r="G555" s="189">
        <v>2372888</v>
      </c>
      <c r="H555" s="68"/>
      <c r="I555" s="195" t="s">
        <v>3425</v>
      </c>
      <c r="J555" s="68"/>
      <c r="K555" s="68"/>
      <c r="L555" s="68"/>
      <c r="M555" s="68"/>
      <c r="N555" s="319"/>
      <c r="O555" s="319"/>
      <c r="P555" s="212">
        <v>0</v>
      </c>
      <c r="Q555" s="212">
        <v>912.8</v>
      </c>
      <c r="R555" s="68" t="s">
        <v>2066</v>
      </c>
      <c r="S555" s="320"/>
      <c r="T555" s="266"/>
    </row>
    <row r="556" spans="1:20" ht="63.75">
      <c r="A556" s="189">
        <v>15</v>
      </c>
      <c r="B556" s="68"/>
      <c r="C556" s="210" t="s">
        <v>38</v>
      </c>
      <c r="D556" s="211">
        <v>46083</v>
      </c>
      <c r="E556" s="189" t="s">
        <v>2304</v>
      </c>
      <c r="F556" s="189" t="s">
        <v>3</v>
      </c>
      <c r="G556" s="189">
        <v>2372888</v>
      </c>
      <c r="H556" s="68"/>
      <c r="I556" s="195" t="s">
        <v>3425</v>
      </c>
      <c r="J556" s="68"/>
      <c r="K556" s="68"/>
      <c r="L556" s="68"/>
      <c r="M556" s="68"/>
      <c r="N556" s="319"/>
      <c r="O556" s="319"/>
      <c r="P556" s="212">
        <v>0</v>
      </c>
      <c r="Q556" s="212">
        <v>824.1</v>
      </c>
      <c r="R556" s="68" t="s">
        <v>2066</v>
      </c>
      <c r="S556" s="320"/>
      <c r="T556" s="266"/>
    </row>
    <row r="557" spans="1:20" ht="63.75">
      <c r="A557" s="189">
        <v>15</v>
      </c>
      <c r="B557" s="68"/>
      <c r="C557" s="210" t="s">
        <v>38</v>
      </c>
      <c r="D557" s="211">
        <v>46083</v>
      </c>
      <c r="E557" s="189" t="s">
        <v>2304</v>
      </c>
      <c r="F557" s="189" t="s">
        <v>3</v>
      </c>
      <c r="G557" s="189">
        <v>2372888</v>
      </c>
      <c r="H557" s="68"/>
      <c r="I557" s="195" t="s">
        <v>3425</v>
      </c>
      <c r="J557" s="68"/>
      <c r="K557" s="68"/>
      <c r="L557" s="68"/>
      <c r="M557" s="68"/>
      <c r="N557" s="319"/>
      <c r="O557" s="319"/>
      <c r="P557" s="212">
        <v>0</v>
      </c>
      <c r="Q557" s="212">
        <v>3606.4</v>
      </c>
      <c r="R557" s="68" t="s">
        <v>2066</v>
      </c>
      <c r="S557" s="320"/>
      <c r="T557" s="266"/>
    </row>
    <row r="558" spans="1:20" ht="63.75">
      <c r="A558" s="189">
        <v>283</v>
      </c>
      <c r="B558" s="68"/>
      <c r="C558" s="210" t="s">
        <v>104</v>
      </c>
      <c r="D558" s="211">
        <v>46083</v>
      </c>
      <c r="E558" s="189" t="s">
        <v>2305</v>
      </c>
      <c r="F558" s="189" t="s">
        <v>3</v>
      </c>
      <c r="G558" s="189">
        <v>2372893</v>
      </c>
      <c r="H558" s="68"/>
      <c r="I558" s="195" t="s">
        <v>3426</v>
      </c>
      <c r="J558" s="68"/>
      <c r="K558" s="68"/>
      <c r="L558" s="68"/>
      <c r="M558" s="68"/>
      <c r="N558" s="319"/>
      <c r="O558" s="319"/>
      <c r="P558" s="212">
        <v>0</v>
      </c>
      <c r="Q558" s="212">
        <v>4324.6099999999997</v>
      </c>
      <c r="R558" s="68" t="s">
        <v>2066</v>
      </c>
      <c r="S558" s="320"/>
      <c r="T558" s="266"/>
    </row>
    <row r="559" spans="1:20" ht="63.75">
      <c r="A559" s="189">
        <v>660</v>
      </c>
      <c r="B559" s="68"/>
      <c r="C559" s="210" t="s">
        <v>153</v>
      </c>
      <c r="D559" s="211">
        <v>46083</v>
      </c>
      <c r="E559" s="189" t="s">
        <v>2306</v>
      </c>
      <c r="F559" s="189" t="s">
        <v>3</v>
      </c>
      <c r="G559" s="189">
        <v>2372898</v>
      </c>
      <c r="H559" s="68"/>
      <c r="I559" s="195" t="s">
        <v>3427</v>
      </c>
      <c r="J559" s="68"/>
      <c r="K559" s="68"/>
      <c r="L559" s="68"/>
      <c r="M559" s="68"/>
      <c r="N559" s="319"/>
      <c r="O559" s="319"/>
      <c r="P559" s="212">
        <v>0</v>
      </c>
      <c r="Q559" s="212">
        <v>1730.1</v>
      </c>
      <c r="R559" s="68" t="s">
        <v>2066</v>
      </c>
      <c r="S559" s="320"/>
      <c r="T559" s="266"/>
    </row>
    <row r="560" spans="1:20" ht="51">
      <c r="A560" s="189" t="s">
        <v>503</v>
      </c>
      <c r="B560" s="68"/>
      <c r="C560" s="210" t="s">
        <v>541</v>
      </c>
      <c r="D560" s="211">
        <v>46083</v>
      </c>
      <c r="E560" s="189" t="s">
        <v>2307</v>
      </c>
      <c r="F560" s="189" t="s">
        <v>3</v>
      </c>
      <c r="G560" s="189">
        <v>2372952</v>
      </c>
      <c r="H560" s="68"/>
      <c r="I560" s="195" t="s">
        <v>2778</v>
      </c>
      <c r="J560" s="68"/>
      <c r="K560" s="68"/>
      <c r="L560" s="68"/>
      <c r="M560" s="68"/>
      <c r="N560" s="319"/>
      <c r="O560" s="319"/>
      <c r="P560" s="212">
        <v>0</v>
      </c>
      <c r="Q560" s="212">
        <v>7419.65</v>
      </c>
      <c r="R560" s="68" t="s">
        <v>809</v>
      </c>
      <c r="S560" s="320"/>
      <c r="T560" s="266"/>
    </row>
    <row r="561" spans="1:20" ht="51">
      <c r="A561" s="189" t="s">
        <v>503</v>
      </c>
      <c r="B561" s="68"/>
      <c r="C561" s="210" t="s">
        <v>541</v>
      </c>
      <c r="D561" s="211">
        <v>46083</v>
      </c>
      <c r="E561" s="189" t="s">
        <v>2308</v>
      </c>
      <c r="F561" s="189" t="s">
        <v>3</v>
      </c>
      <c r="G561" s="189">
        <v>2372953</v>
      </c>
      <c r="H561" s="68"/>
      <c r="I561" s="195" t="s">
        <v>2779</v>
      </c>
      <c r="J561" s="68"/>
      <c r="K561" s="68"/>
      <c r="L561" s="68"/>
      <c r="M561" s="68"/>
      <c r="N561" s="319"/>
      <c r="O561" s="319"/>
      <c r="P561" s="212">
        <v>0</v>
      </c>
      <c r="Q561" s="212">
        <v>7419.65</v>
      </c>
      <c r="R561" s="68" t="s">
        <v>809</v>
      </c>
      <c r="S561" s="320"/>
      <c r="T561" s="266"/>
    </row>
    <row r="562" spans="1:20" ht="63.75">
      <c r="A562" s="189" t="s">
        <v>495</v>
      </c>
      <c r="B562" s="68"/>
      <c r="C562" s="210" t="s">
        <v>623</v>
      </c>
      <c r="D562" s="211">
        <v>46083</v>
      </c>
      <c r="E562" s="189" t="s">
        <v>2309</v>
      </c>
      <c r="F562" s="189" t="s">
        <v>10</v>
      </c>
      <c r="G562" s="189">
        <v>21227</v>
      </c>
      <c r="H562" s="68"/>
      <c r="I562" s="195" t="s">
        <v>2780</v>
      </c>
      <c r="J562" s="68"/>
      <c r="K562" s="68"/>
      <c r="L562" s="68"/>
      <c r="M562" s="68"/>
      <c r="N562" s="319"/>
      <c r="O562" s="319"/>
      <c r="P562" s="212">
        <v>3550.1</v>
      </c>
      <c r="Q562" s="212">
        <v>0</v>
      </c>
      <c r="R562" s="68" t="s">
        <v>809</v>
      </c>
      <c r="S562" s="320"/>
      <c r="T562" s="266"/>
    </row>
    <row r="563" spans="1:20" ht="63.75">
      <c r="A563" s="189" t="s">
        <v>495</v>
      </c>
      <c r="B563" s="68"/>
      <c r="C563" s="210" t="s">
        <v>623</v>
      </c>
      <c r="D563" s="211">
        <v>46083</v>
      </c>
      <c r="E563" s="189" t="s">
        <v>2310</v>
      </c>
      <c r="F563" s="189" t="s">
        <v>10</v>
      </c>
      <c r="G563" s="189">
        <v>21170</v>
      </c>
      <c r="H563" s="68"/>
      <c r="I563" s="195" t="s">
        <v>2781</v>
      </c>
      <c r="J563" s="68"/>
      <c r="K563" s="68"/>
      <c r="L563" s="68"/>
      <c r="M563" s="68"/>
      <c r="N563" s="319"/>
      <c r="O563" s="319"/>
      <c r="P563" s="212">
        <v>5312.36</v>
      </c>
      <c r="Q563" s="212">
        <v>0</v>
      </c>
      <c r="R563" s="68" t="s">
        <v>809</v>
      </c>
      <c r="S563" s="320"/>
      <c r="T563" s="266"/>
    </row>
    <row r="564" spans="1:20" ht="89.25">
      <c r="A564" s="189" t="s">
        <v>495</v>
      </c>
      <c r="B564" s="68"/>
      <c r="C564" s="210" t="s">
        <v>623</v>
      </c>
      <c r="D564" s="211">
        <v>46083</v>
      </c>
      <c r="E564" s="189" t="s">
        <v>2311</v>
      </c>
      <c r="F564" s="189" t="s">
        <v>10</v>
      </c>
      <c r="G564" s="189">
        <v>1149412</v>
      </c>
      <c r="H564" s="68"/>
      <c r="I564" s="195" t="s">
        <v>2782</v>
      </c>
      <c r="J564" s="68"/>
      <c r="K564" s="68"/>
      <c r="L564" s="68"/>
      <c r="M564" s="68"/>
      <c r="N564" s="319"/>
      <c r="O564" s="319"/>
      <c r="P564" s="212">
        <v>80</v>
      </c>
      <c r="Q564" s="212">
        <v>0</v>
      </c>
      <c r="R564" s="68" t="s">
        <v>809</v>
      </c>
      <c r="S564" s="320"/>
      <c r="T564" s="266"/>
    </row>
    <row r="565" spans="1:20" ht="76.5">
      <c r="A565" s="189" t="s">
        <v>497</v>
      </c>
      <c r="B565" s="68"/>
      <c r="C565" s="210" t="s">
        <v>615</v>
      </c>
      <c r="D565" s="211">
        <v>46083</v>
      </c>
      <c r="E565" s="189" t="s">
        <v>2312</v>
      </c>
      <c r="F565" s="189" t="s">
        <v>6</v>
      </c>
      <c r="G565" s="189">
        <v>2385793</v>
      </c>
      <c r="H565" s="68"/>
      <c r="I565" s="195" t="s">
        <v>2783</v>
      </c>
      <c r="J565" s="68"/>
      <c r="K565" s="68"/>
      <c r="L565" s="68"/>
      <c r="M565" s="68"/>
      <c r="N565" s="319"/>
      <c r="O565" s="319"/>
      <c r="P565" s="212">
        <v>0</v>
      </c>
      <c r="Q565" s="212">
        <v>9547.74</v>
      </c>
      <c r="R565" s="68" t="s">
        <v>809</v>
      </c>
      <c r="S565" s="320"/>
      <c r="T565" s="266"/>
    </row>
    <row r="566" spans="1:20" ht="51">
      <c r="A566" s="189">
        <v>46</v>
      </c>
      <c r="B566" s="68"/>
      <c r="C566" s="210" t="s">
        <v>719</v>
      </c>
      <c r="D566" s="211">
        <v>46084</v>
      </c>
      <c r="E566" s="189" t="s">
        <v>2320</v>
      </c>
      <c r="F566" s="189" t="s">
        <v>3</v>
      </c>
      <c r="G566" s="189">
        <v>2373395</v>
      </c>
      <c r="H566" s="68"/>
      <c r="I566" s="195" t="s">
        <v>2791</v>
      </c>
      <c r="J566" s="68"/>
      <c r="K566" s="68"/>
      <c r="L566" s="68"/>
      <c r="M566" s="68"/>
      <c r="N566" s="319"/>
      <c r="O566" s="319"/>
      <c r="P566" s="212">
        <v>0</v>
      </c>
      <c r="Q566" s="212">
        <v>304.5</v>
      </c>
      <c r="R566" s="68" t="s">
        <v>809</v>
      </c>
      <c r="S566" s="320"/>
      <c r="T566" s="266"/>
    </row>
    <row r="567" spans="1:20" ht="51">
      <c r="A567" s="189" t="s">
        <v>497</v>
      </c>
      <c r="B567" s="68"/>
      <c r="C567" s="210" t="s">
        <v>615</v>
      </c>
      <c r="D567" s="211">
        <v>46084</v>
      </c>
      <c r="E567" s="189" t="s">
        <v>2321</v>
      </c>
      <c r="F567" s="189" t="s">
        <v>3</v>
      </c>
      <c r="G567" s="189">
        <v>2373317</v>
      </c>
      <c r="H567" s="68"/>
      <c r="I567" s="195" t="s">
        <v>2792</v>
      </c>
      <c r="J567" s="68"/>
      <c r="K567" s="68"/>
      <c r="L567" s="68"/>
      <c r="M567" s="68"/>
      <c r="N567" s="319"/>
      <c r="O567" s="319"/>
      <c r="P567" s="212">
        <v>0</v>
      </c>
      <c r="Q567" s="212">
        <v>2038.57</v>
      </c>
      <c r="R567" s="68" t="s">
        <v>809</v>
      </c>
      <c r="S567" s="320"/>
      <c r="T567" s="266"/>
    </row>
    <row r="568" spans="1:20" ht="51">
      <c r="A568" s="189">
        <v>572</v>
      </c>
      <c r="B568" s="68"/>
      <c r="C568" s="210" t="s">
        <v>144</v>
      </c>
      <c r="D568" s="211">
        <v>46084</v>
      </c>
      <c r="E568" s="189" t="s">
        <v>2322</v>
      </c>
      <c r="F568" s="189" t="s">
        <v>3</v>
      </c>
      <c r="G568" s="189">
        <v>2373319</v>
      </c>
      <c r="H568" s="68"/>
      <c r="I568" s="195" t="s">
        <v>2793</v>
      </c>
      <c r="J568" s="68"/>
      <c r="K568" s="68"/>
      <c r="L568" s="68"/>
      <c r="M568" s="68"/>
      <c r="N568" s="319"/>
      <c r="O568" s="319"/>
      <c r="P568" s="212">
        <v>0</v>
      </c>
      <c r="Q568" s="212">
        <v>2316</v>
      </c>
      <c r="R568" s="68" t="s">
        <v>809</v>
      </c>
      <c r="S568" s="320"/>
      <c r="T568" s="266"/>
    </row>
    <row r="569" spans="1:20" ht="51">
      <c r="A569" s="189">
        <v>81</v>
      </c>
      <c r="B569" s="68"/>
      <c r="C569" s="210" t="s">
        <v>46</v>
      </c>
      <c r="D569" s="211">
        <v>46085</v>
      </c>
      <c r="E569" s="189" t="s">
        <v>2323</v>
      </c>
      <c r="F569" s="189" t="s">
        <v>3</v>
      </c>
      <c r="G569" s="189">
        <v>2373817</v>
      </c>
      <c r="H569" s="68"/>
      <c r="I569" s="195" t="s">
        <v>2794</v>
      </c>
      <c r="J569" s="68"/>
      <c r="K569" s="68"/>
      <c r="L569" s="68"/>
      <c r="M569" s="68"/>
      <c r="N569" s="319"/>
      <c r="O569" s="319"/>
      <c r="P569" s="212">
        <v>0</v>
      </c>
      <c r="Q569" s="212">
        <v>30</v>
      </c>
      <c r="R569" s="68" t="s">
        <v>809</v>
      </c>
      <c r="S569" s="320"/>
      <c r="T569" s="266"/>
    </row>
    <row r="570" spans="1:20" ht="51">
      <c r="A570" s="189">
        <v>15</v>
      </c>
      <c r="B570" s="68"/>
      <c r="C570" s="210" t="s">
        <v>38</v>
      </c>
      <c r="D570" s="211">
        <v>46085</v>
      </c>
      <c r="E570" s="189" t="s">
        <v>2324</v>
      </c>
      <c r="F570" s="189" t="s">
        <v>3</v>
      </c>
      <c r="G570" s="189">
        <v>2373869</v>
      </c>
      <c r="H570" s="68"/>
      <c r="I570" s="195" t="s">
        <v>2795</v>
      </c>
      <c r="J570" s="68"/>
      <c r="K570" s="68"/>
      <c r="L570" s="68"/>
      <c r="M570" s="68"/>
      <c r="N570" s="319"/>
      <c r="O570" s="319"/>
      <c r="P570" s="212">
        <v>0</v>
      </c>
      <c r="Q570" s="212">
        <v>234</v>
      </c>
      <c r="R570" s="68" t="s">
        <v>809</v>
      </c>
      <c r="S570" s="320"/>
      <c r="T570" s="266"/>
    </row>
    <row r="571" spans="1:20" ht="51">
      <c r="A571" s="189">
        <v>650</v>
      </c>
      <c r="B571" s="68"/>
      <c r="C571" s="210" t="s">
        <v>152</v>
      </c>
      <c r="D571" s="211">
        <v>46085</v>
      </c>
      <c r="E571" s="189" t="s">
        <v>2325</v>
      </c>
      <c r="F571" s="189" t="s">
        <v>3</v>
      </c>
      <c r="G571" s="189">
        <v>2373922</v>
      </c>
      <c r="H571" s="68"/>
      <c r="I571" s="195" t="s">
        <v>2796</v>
      </c>
      <c r="J571" s="68"/>
      <c r="K571" s="68"/>
      <c r="L571" s="68"/>
      <c r="M571" s="68"/>
      <c r="N571" s="319"/>
      <c r="O571" s="319"/>
      <c r="P571" s="212">
        <v>0</v>
      </c>
      <c r="Q571" s="212">
        <v>264</v>
      </c>
      <c r="R571" s="68" t="s">
        <v>809</v>
      </c>
      <c r="S571" s="320"/>
      <c r="T571" s="266"/>
    </row>
    <row r="572" spans="1:20" ht="51">
      <c r="A572" s="189">
        <v>650</v>
      </c>
      <c r="B572" s="68"/>
      <c r="C572" s="210" t="s">
        <v>152</v>
      </c>
      <c r="D572" s="211">
        <v>46085</v>
      </c>
      <c r="E572" s="189" t="s">
        <v>2326</v>
      </c>
      <c r="F572" s="189" t="s">
        <v>3</v>
      </c>
      <c r="G572" s="189">
        <v>2373923</v>
      </c>
      <c r="H572" s="68"/>
      <c r="I572" s="195" t="s">
        <v>2797</v>
      </c>
      <c r="J572" s="68"/>
      <c r="K572" s="68"/>
      <c r="L572" s="68"/>
      <c r="M572" s="68"/>
      <c r="N572" s="319"/>
      <c r="O572" s="319"/>
      <c r="P572" s="212">
        <v>0</v>
      </c>
      <c r="Q572" s="212">
        <v>664</v>
      </c>
      <c r="R572" s="68" t="s">
        <v>809</v>
      </c>
      <c r="S572" s="320"/>
      <c r="T572" s="266"/>
    </row>
    <row r="573" spans="1:20" ht="51">
      <c r="A573" s="189">
        <v>46</v>
      </c>
      <c r="B573" s="68"/>
      <c r="C573" s="210" t="s">
        <v>719</v>
      </c>
      <c r="D573" s="211">
        <v>46085</v>
      </c>
      <c r="E573" s="189" t="s">
        <v>2327</v>
      </c>
      <c r="F573" s="189" t="s">
        <v>3</v>
      </c>
      <c r="G573" s="189">
        <v>2374001</v>
      </c>
      <c r="H573" s="68"/>
      <c r="I573" s="195" t="s">
        <v>2798</v>
      </c>
      <c r="J573" s="68"/>
      <c r="K573" s="68"/>
      <c r="L573" s="68"/>
      <c r="M573" s="68"/>
      <c r="N573" s="319"/>
      <c r="O573" s="319"/>
      <c r="P573" s="212">
        <v>0</v>
      </c>
      <c r="Q573" s="212">
        <v>131.55000000000001</v>
      </c>
      <c r="R573" s="68" t="s">
        <v>809</v>
      </c>
      <c r="S573" s="320"/>
      <c r="T573" s="266"/>
    </row>
    <row r="574" spans="1:20" ht="38.25">
      <c r="A574" s="189">
        <v>378</v>
      </c>
      <c r="B574" s="68"/>
      <c r="C574" s="210" t="s">
        <v>560</v>
      </c>
      <c r="D574" s="211">
        <v>46085</v>
      </c>
      <c r="E574" s="189" t="s">
        <v>2328</v>
      </c>
      <c r="F574" s="189" t="s">
        <v>3</v>
      </c>
      <c r="G574" s="189">
        <v>2374005</v>
      </c>
      <c r="H574" s="68"/>
      <c r="I574" s="195" t="s">
        <v>2799</v>
      </c>
      <c r="J574" s="68"/>
      <c r="K574" s="68"/>
      <c r="L574" s="68"/>
      <c r="M574" s="68"/>
      <c r="N574" s="319"/>
      <c r="O574" s="319"/>
      <c r="P574" s="212">
        <v>0</v>
      </c>
      <c r="Q574" s="212">
        <v>10700</v>
      </c>
      <c r="R574" s="68" t="s">
        <v>809</v>
      </c>
      <c r="S574" s="320"/>
      <c r="T574" s="266"/>
    </row>
    <row r="575" spans="1:20" ht="51">
      <c r="A575" s="189">
        <v>133</v>
      </c>
      <c r="B575" s="68"/>
      <c r="C575" s="210" t="s">
        <v>55</v>
      </c>
      <c r="D575" s="211">
        <v>46085</v>
      </c>
      <c r="E575" s="189" t="s">
        <v>2329</v>
      </c>
      <c r="F575" s="189" t="s">
        <v>3</v>
      </c>
      <c r="G575" s="189">
        <v>2374028</v>
      </c>
      <c r="H575" s="68"/>
      <c r="I575" s="195" t="s">
        <v>2800</v>
      </c>
      <c r="J575" s="68"/>
      <c r="K575" s="68"/>
      <c r="L575" s="68"/>
      <c r="M575" s="68"/>
      <c r="N575" s="319"/>
      <c r="O575" s="319"/>
      <c r="P575" s="212">
        <v>0</v>
      </c>
      <c r="Q575" s="212">
        <v>36477</v>
      </c>
      <c r="R575" s="68" t="s">
        <v>809</v>
      </c>
      <c r="S575" s="320"/>
      <c r="T575" s="266"/>
    </row>
    <row r="576" spans="1:20" ht="51">
      <c r="A576" s="189">
        <v>133</v>
      </c>
      <c r="B576" s="68"/>
      <c r="C576" s="210" t="s">
        <v>55</v>
      </c>
      <c r="D576" s="211">
        <v>46085</v>
      </c>
      <c r="E576" s="189" t="s">
        <v>2330</v>
      </c>
      <c r="F576" s="189" t="s">
        <v>3</v>
      </c>
      <c r="G576" s="189">
        <v>2374030</v>
      </c>
      <c r="H576" s="68"/>
      <c r="I576" s="195" t="s">
        <v>2801</v>
      </c>
      <c r="J576" s="68"/>
      <c r="K576" s="68"/>
      <c r="L576" s="68"/>
      <c r="M576" s="68"/>
      <c r="N576" s="319"/>
      <c r="O576" s="319"/>
      <c r="P576" s="212">
        <v>0</v>
      </c>
      <c r="Q576" s="212">
        <v>11267</v>
      </c>
      <c r="R576" s="68" t="s">
        <v>809</v>
      </c>
      <c r="S576" s="320"/>
      <c r="T576" s="266"/>
    </row>
    <row r="577" spans="1:20" ht="51">
      <c r="A577" s="189">
        <v>133</v>
      </c>
      <c r="B577" s="68"/>
      <c r="C577" s="210" t="s">
        <v>55</v>
      </c>
      <c r="D577" s="211">
        <v>46085</v>
      </c>
      <c r="E577" s="189" t="s">
        <v>2331</v>
      </c>
      <c r="F577" s="189" t="s">
        <v>3</v>
      </c>
      <c r="G577" s="189">
        <v>2374032</v>
      </c>
      <c r="H577" s="68"/>
      <c r="I577" s="195" t="s">
        <v>2802</v>
      </c>
      <c r="J577" s="68"/>
      <c r="K577" s="68"/>
      <c r="L577" s="68"/>
      <c r="M577" s="68"/>
      <c r="N577" s="319"/>
      <c r="O577" s="319"/>
      <c r="P577" s="212">
        <v>0</v>
      </c>
      <c r="Q577" s="212">
        <v>26776</v>
      </c>
      <c r="R577" s="68" t="s">
        <v>809</v>
      </c>
      <c r="S577" s="320"/>
      <c r="T577" s="266"/>
    </row>
    <row r="578" spans="1:20" ht="51">
      <c r="A578" s="189">
        <v>133</v>
      </c>
      <c r="B578" s="68"/>
      <c r="C578" s="210" t="s">
        <v>55</v>
      </c>
      <c r="D578" s="211">
        <v>46085</v>
      </c>
      <c r="E578" s="189" t="s">
        <v>2332</v>
      </c>
      <c r="F578" s="189" t="s">
        <v>3</v>
      </c>
      <c r="G578" s="189">
        <v>2374035</v>
      </c>
      <c r="H578" s="68"/>
      <c r="I578" s="195" t="s">
        <v>2803</v>
      </c>
      <c r="J578" s="68"/>
      <c r="K578" s="68"/>
      <c r="L578" s="68"/>
      <c r="M578" s="68"/>
      <c r="N578" s="319"/>
      <c r="O578" s="319"/>
      <c r="P578" s="212">
        <v>0</v>
      </c>
      <c r="Q578" s="212">
        <v>17336</v>
      </c>
      <c r="R578" s="68" t="s">
        <v>809</v>
      </c>
      <c r="S578" s="320"/>
      <c r="T578" s="266"/>
    </row>
    <row r="579" spans="1:20" ht="51">
      <c r="A579" s="189">
        <v>133</v>
      </c>
      <c r="B579" s="68"/>
      <c r="C579" s="210" t="s">
        <v>55</v>
      </c>
      <c r="D579" s="211">
        <v>46085</v>
      </c>
      <c r="E579" s="189" t="s">
        <v>2333</v>
      </c>
      <c r="F579" s="189" t="s">
        <v>3</v>
      </c>
      <c r="G579" s="189">
        <v>2374036</v>
      </c>
      <c r="H579" s="68"/>
      <c r="I579" s="195" t="s">
        <v>2804</v>
      </c>
      <c r="J579" s="68"/>
      <c r="K579" s="68"/>
      <c r="L579" s="68"/>
      <c r="M579" s="68"/>
      <c r="N579" s="319"/>
      <c r="O579" s="319"/>
      <c r="P579" s="212">
        <v>0</v>
      </c>
      <c r="Q579" s="212">
        <v>20477</v>
      </c>
      <c r="R579" s="68" t="s">
        <v>809</v>
      </c>
      <c r="S579" s="320"/>
      <c r="T579" s="266"/>
    </row>
    <row r="580" spans="1:20" ht="63.75">
      <c r="A580" s="189" t="s">
        <v>494</v>
      </c>
      <c r="B580" s="68"/>
      <c r="C580" s="210" t="s">
        <v>542</v>
      </c>
      <c r="D580" s="211">
        <v>46085</v>
      </c>
      <c r="E580" s="189" t="s">
        <v>2334</v>
      </c>
      <c r="F580" s="189" t="s">
        <v>3</v>
      </c>
      <c r="G580" s="189">
        <v>2373805</v>
      </c>
      <c r="H580" s="68"/>
      <c r="I580" s="195" t="s">
        <v>2805</v>
      </c>
      <c r="J580" s="68"/>
      <c r="K580" s="68"/>
      <c r="L580" s="68"/>
      <c r="M580" s="68"/>
      <c r="N580" s="319"/>
      <c r="O580" s="319"/>
      <c r="P580" s="212">
        <v>0</v>
      </c>
      <c r="Q580" s="212">
        <v>10273.91</v>
      </c>
      <c r="R580" s="68" t="s">
        <v>809</v>
      </c>
      <c r="S580" s="320"/>
      <c r="T580" s="266"/>
    </row>
    <row r="581" spans="1:20" ht="63.75">
      <c r="A581" s="189" t="s">
        <v>494</v>
      </c>
      <c r="B581" s="68"/>
      <c r="C581" s="210" t="s">
        <v>542</v>
      </c>
      <c r="D581" s="211">
        <v>46085</v>
      </c>
      <c r="E581" s="189" t="s">
        <v>2335</v>
      </c>
      <c r="F581" s="189" t="s">
        <v>3</v>
      </c>
      <c r="G581" s="189">
        <v>2373808</v>
      </c>
      <c r="H581" s="68"/>
      <c r="I581" s="195" t="s">
        <v>2806</v>
      </c>
      <c r="J581" s="68"/>
      <c r="K581" s="68"/>
      <c r="L581" s="68"/>
      <c r="M581" s="68"/>
      <c r="N581" s="319"/>
      <c r="O581" s="319"/>
      <c r="P581" s="212">
        <v>0</v>
      </c>
      <c r="Q581" s="212">
        <v>75918.16</v>
      </c>
      <c r="R581" s="68" t="s">
        <v>809</v>
      </c>
      <c r="S581" s="320"/>
      <c r="T581" s="266"/>
    </row>
    <row r="582" spans="1:20" ht="51">
      <c r="A582" s="189" t="s">
        <v>503</v>
      </c>
      <c r="B582" s="68"/>
      <c r="C582" s="210" t="s">
        <v>541</v>
      </c>
      <c r="D582" s="211">
        <v>46085</v>
      </c>
      <c r="E582" s="189" t="s">
        <v>2336</v>
      </c>
      <c r="F582" s="189" t="s">
        <v>3</v>
      </c>
      <c r="G582" s="189">
        <v>2373846</v>
      </c>
      <c r="H582" s="68"/>
      <c r="I582" s="195" t="s">
        <v>2807</v>
      </c>
      <c r="J582" s="68"/>
      <c r="K582" s="68"/>
      <c r="L582" s="68"/>
      <c r="M582" s="68"/>
      <c r="N582" s="319"/>
      <c r="O582" s="319"/>
      <c r="P582" s="212">
        <v>0</v>
      </c>
      <c r="Q582" s="212">
        <v>277.89999999999998</v>
      </c>
      <c r="R582" s="68" t="s">
        <v>809</v>
      </c>
      <c r="S582" s="320"/>
      <c r="T582" s="266"/>
    </row>
    <row r="583" spans="1:20" ht="76.5">
      <c r="A583" s="189">
        <v>670</v>
      </c>
      <c r="B583" s="68"/>
      <c r="C583" s="210" t="s">
        <v>155</v>
      </c>
      <c r="D583" s="211">
        <v>46085</v>
      </c>
      <c r="E583" s="189" t="s">
        <v>2337</v>
      </c>
      <c r="F583" s="189" t="s">
        <v>14</v>
      </c>
      <c r="G583" s="189">
        <v>3496282</v>
      </c>
      <c r="H583" s="68"/>
      <c r="I583" s="195" t="s">
        <v>2808</v>
      </c>
      <c r="J583" s="68"/>
      <c r="K583" s="68"/>
      <c r="L583" s="68"/>
      <c r="M583" s="68"/>
      <c r="N583" s="319"/>
      <c r="O583" s="319"/>
      <c r="P583" s="212">
        <v>80</v>
      </c>
      <c r="Q583" s="212">
        <v>0</v>
      </c>
      <c r="R583" s="68" t="s">
        <v>809</v>
      </c>
      <c r="S583" s="320"/>
      <c r="T583" s="266"/>
    </row>
    <row r="584" spans="1:20" ht="51">
      <c r="A584" s="189" t="s">
        <v>503</v>
      </c>
      <c r="B584" s="68"/>
      <c r="C584" s="210" t="s">
        <v>541</v>
      </c>
      <c r="D584" s="211">
        <v>46086</v>
      </c>
      <c r="E584" s="189" t="s">
        <v>2338</v>
      </c>
      <c r="F584" s="189" t="s">
        <v>3</v>
      </c>
      <c r="G584" s="189">
        <v>2374318</v>
      </c>
      <c r="H584" s="68"/>
      <c r="I584" s="195" t="s">
        <v>2809</v>
      </c>
      <c r="J584" s="68"/>
      <c r="K584" s="68"/>
      <c r="L584" s="68"/>
      <c r="M584" s="68"/>
      <c r="N584" s="319"/>
      <c r="O584" s="319"/>
      <c r="P584" s="212">
        <v>0</v>
      </c>
      <c r="Q584" s="212">
        <v>979.82</v>
      </c>
      <c r="R584" s="68" t="s">
        <v>809</v>
      </c>
      <c r="S584" s="320"/>
      <c r="T584" s="266"/>
    </row>
    <row r="585" spans="1:20" ht="51">
      <c r="A585" s="189">
        <v>650</v>
      </c>
      <c r="B585" s="68"/>
      <c r="C585" s="210" t="s">
        <v>152</v>
      </c>
      <c r="D585" s="211">
        <v>46086</v>
      </c>
      <c r="E585" s="189" t="s">
        <v>2339</v>
      </c>
      <c r="F585" s="189" t="s">
        <v>3</v>
      </c>
      <c r="G585" s="189">
        <v>2374329</v>
      </c>
      <c r="H585" s="68"/>
      <c r="I585" s="195" t="s">
        <v>2810</v>
      </c>
      <c r="J585" s="68"/>
      <c r="K585" s="68"/>
      <c r="L585" s="68"/>
      <c r="M585" s="68"/>
      <c r="N585" s="319"/>
      <c r="O585" s="319"/>
      <c r="P585" s="212">
        <v>0</v>
      </c>
      <c r="Q585" s="212">
        <v>1060</v>
      </c>
      <c r="R585" s="68" t="s">
        <v>809</v>
      </c>
      <c r="S585" s="320"/>
      <c r="T585" s="266"/>
    </row>
    <row r="586" spans="1:20" ht="51">
      <c r="A586" s="189" t="s">
        <v>503</v>
      </c>
      <c r="B586" s="68"/>
      <c r="C586" s="210" t="s">
        <v>541</v>
      </c>
      <c r="D586" s="211">
        <v>46086</v>
      </c>
      <c r="E586" s="189" t="s">
        <v>2340</v>
      </c>
      <c r="F586" s="189" t="s">
        <v>3</v>
      </c>
      <c r="G586" s="189">
        <v>2374341</v>
      </c>
      <c r="H586" s="68"/>
      <c r="I586" s="195" t="s">
        <v>2811</v>
      </c>
      <c r="J586" s="68"/>
      <c r="K586" s="68"/>
      <c r="L586" s="68"/>
      <c r="M586" s="68"/>
      <c r="N586" s="319"/>
      <c r="O586" s="319"/>
      <c r="P586" s="212">
        <v>0</v>
      </c>
      <c r="Q586" s="212">
        <v>218.2</v>
      </c>
      <c r="R586" s="68" t="s">
        <v>809</v>
      </c>
      <c r="S586" s="320"/>
      <c r="T586" s="266"/>
    </row>
    <row r="587" spans="1:20" ht="51">
      <c r="A587" s="189" t="s">
        <v>503</v>
      </c>
      <c r="B587" s="68"/>
      <c r="C587" s="210" t="s">
        <v>541</v>
      </c>
      <c r="D587" s="211">
        <v>46086</v>
      </c>
      <c r="E587" s="189" t="s">
        <v>2341</v>
      </c>
      <c r="F587" s="189" t="s">
        <v>3</v>
      </c>
      <c r="G587" s="189">
        <v>2374344</v>
      </c>
      <c r="H587" s="68"/>
      <c r="I587" s="195" t="s">
        <v>2812</v>
      </c>
      <c r="J587" s="68"/>
      <c r="K587" s="68"/>
      <c r="L587" s="68"/>
      <c r="M587" s="68"/>
      <c r="N587" s="319"/>
      <c r="O587" s="319"/>
      <c r="P587" s="212">
        <v>0</v>
      </c>
      <c r="Q587" s="212">
        <v>218.2</v>
      </c>
      <c r="R587" s="68" t="s">
        <v>809</v>
      </c>
      <c r="S587" s="320"/>
      <c r="T587" s="266"/>
    </row>
    <row r="588" spans="1:20" ht="51">
      <c r="A588" s="189">
        <v>41</v>
      </c>
      <c r="B588" s="68"/>
      <c r="C588" s="210" t="s">
        <v>879</v>
      </c>
      <c r="D588" s="211">
        <v>46086</v>
      </c>
      <c r="E588" s="189" t="s">
        <v>2342</v>
      </c>
      <c r="F588" s="189" t="s">
        <v>3</v>
      </c>
      <c r="G588" s="189">
        <v>2374356</v>
      </c>
      <c r="H588" s="68"/>
      <c r="I588" s="195" t="s">
        <v>2813</v>
      </c>
      <c r="J588" s="68"/>
      <c r="K588" s="68"/>
      <c r="L588" s="68"/>
      <c r="M588" s="68"/>
      <c r="N588" s="319"/>
      <c r="O588" s="319"/>
      <c r="P588" s="212">
        <v>0</v>
      </c>
      <c r="Q588" s="212">
        <v>509.33</v>
      </c>
      <c r="R588" s="68" t="s">
        <v>809</v>
      </c>
      <c r="S588" s="320"/>
      <c r="T588" s="266"/>
    </row>
    <row r="589" spans="1:20" ht="51">
      <c r="A589" s="189">
        <v>41</v>
      </c>
      <c r="B589" s="68"/>
      <c r="C589" s="210" t="s">
        <v>879</v>
      </c>
      <c r="D589" s="211">
        <v>46086</v>
      </c>
      <c r="E589" s="189" t="s">
        <v>2343</v>
      </c>
      <c r="F589" s="189" t="s">
        <v>3</v>
      </c>
      <c r="G589" s="189">
        <v>2374357</v>
      </c>
      <c r="H589" s="68"/>
      <c r="I589" s="195" t="s">
        <v>2814</v>
      </c>
      <c r="J589" s="68"/>
      <c r="K589" s="68"/>
      <c r="L589" s="68"/>
      <c r="M589" s="68"/>
      <c r="N589" s="319"/>
      <c r="O589" s="319"/>
      <c r="P589" s="212">
        <v>0</v>
      </c>
      <c r="Q589" s="212">
        <v>61.15</v>
      </c>
      <c r="R589" s="68" t="s">
        <v>809</v>
      </c>
      <c r="S589" s="320"/>
      <c r="T589" s="266"/>
    </row>
    <row r="590" spans="1:20" ht="51">
      <c r="A590" s="189">
        <v>46</v>
      </c>
      <c r="B590" s="68"/>
      <c r="C590" s="210" t="s">
        <v>719</v>
      </c>
      <c r="D590" s="211">
        <v>46086</v>
      </c>
      <c r="E590" s="189" t="s">
        <v>2344</v>
      </c>
      <c r="F590" s="189" t="s">
        <v>3</v>
      </c>
      <c r="G590" s="189">
        <v>2374308</v>
      </c>
      <c r="H590" s="68"/>
      <c r="I590" s="195" t="s">
        <v>2816</v>
      </c>
      <c r="J590" s="68"/>
      <c r="K590" s="68"/>
      <c r="L590" s="68"/>
      <c r="M590" s="68"/>
      <c r="N590" s="319"/>
      <c r="O590" s="319"/>
      <c r="P590" s="212">
        <v>0</v>
      </c>
      <c r="Q590" s="212">
        <v>294</v>
      </c>
      <c r="R590" s="68" t="s">
        <v>809</v>
      </c>
      <c r="S590" s="320"/>
      <c r="T590" s="266"/>
    </row>
    <row r="591" spans="1:20" ht="51">
      <c r="A591" s="189">
        <v>909</v>
      </c>
      <c r="B591" s="68"/>
      <c r="C591" s="210" t="s">
        <v>170</v>
      </c>
      <c r="D591" s="211">
        <v>46086</v>
      </c>
      <c r="E591" s="189" t="s">
        <v>2345</v>
      </c>
      <c r="F591" s="189" t="s">
        <v>3</v>
      </c>
      <c r="G591" s="189">
        <v>2374316</v>
      </c>
      <c r="H591" s="68"/>
      <c r="I591" s="195" t="s">
        <v>2817</v>
      </c>
      <c r="J591" s="68"/>
      <c r="K591" s="68"/>
      <c r="L591" s="68"/>
      <c r="M591" s="68"/>
      <c r="N591" s="319"/>
      <c r="O591" s="319"/>
      <c r="P591" s="212">
        <v>0</v>
      </c>
      <c r="Q591" s="212">
        <v>88.61</v>
      </c>
      <c r="R591" s="68" t="s">
        <v>809</v>
      </c>
      <c r="S591" s="320"/>
      <c r="T591" s="266"/>
    </row>
    <row r="592" spans="1:20" ht="76.5">
      <c r="A592" s="189">
        <v>25</v>
      </c>
      <c r="B592" s="68"/>
      <c r="C592" s="210" t="s">
        <v>41</v>
      </c>
      <c r="D592" s="211">
        <v>46086</v>
      </c>
      <c r="E592" s="189" t="s">
        <v>2346</v>
      </c>
      <c r="F592" s="189" t="s">
        <v>6</v>
      </c>
      <c r="G592" s="189">
        <v>5408</v>
      </c>
      <c r="H592" s="68"/>
      <c r="I592" s="195" t="s">
        <v>2818</v>
      </c>
      <c r="J592" s="68"/>
      <c r="K592" s="68"/>
      <c r="L592" s="68"/>
      <c r="M592" s="68"/>
      <c r="N592" s="319"/>
      <c r="O592" s="319"/>
      <c r="P592" s="212">
        <v>0</v>
      </c>
      <c r="Q592" s="212">
        <v>15660</v>
      </c>
      <c r="R592" s="68" t="s">
        <v>809</v>
      </c>
      <c r="S592" s="320"/>
      <c r="T592" s="266"/>
    </row>
    <row r="593" spans="1:20" ht="76.5">
      <c r="A593" s="189">
        <v>25</v>
      </c>
      <c r="B593" s="68"/>
      <c r="C593" s="210" t="s">
        <v>41</v>
      </c>
      <c r="D593" s="211">
        <v>46086</v>
      </c>
      <c r="E593" s="189" t="s">
        <v>2347</v>
      </c>
      <c r="F593" s="189" t="s">
        <v>6</v>
      </c>
      <c r="G593" s="189">
        <v>5408</v>
      </c>
      <c r="H593" s="68"/>
      <c r="I593" s="195" t="s">
        <v>2818</v>
      </c>
      <c r="J593" s="68"/>
      <c r="K593" s="68"/>
      <c r="L593" s="68"/>
      <c r="M593" s="68"/>
      <c r="N593" s="319"/>
      <c r="O593" s="319"/>
      <c r="P593" s="212">
        <v>0</v>
      </c>
      <c r="Q593" s="212">
        <v>80</v>
      </c>
      <c r="R593" s="68" t="s">
        <v>809</v>
      </c>
      <c r="S593" s="320"/>
      <c r="T593" s="266"/>
    </row>
    <row r="594" spans="1:20" ht="76.5">
      <c r="A594" s="189" t="s">
        <v>495</v>
      </c>
      <c r="B594" s="68"/>
      <c r="C594" s="210" t="s">
        <v>623</v>
      </c>
      <c r="D594" s="211">
        <v>46086</v>
      </c>
      <c r="E594" s="189" t="s">
        <v>2348</v>
      </c>
      <c r="F594" s="189" t="s">
        <v>584</v>
      </c>
      <c r="G594" s="189">
        <v>14965411</v>
      </c>
      <c r="H594" s="68"/>
      <c r="I594" s="195" t="s">
        <v>2819</v>
      </c>
      <c r="J594" s="68"/>
      <c r="K594" s="68"/>
      <c r="L594" s="68"/>
      <c r="M594" s="68"/>
      <c r="N594" s="319"/>
      <c r="O594" s="319"/>
      <c r="P594" s="212">
        <v>0</v>
      </c>
      <c r="Q594" s="212">
        <v>33296.31</v>
      </c>
      <c r="R594" s="68" t="s">
        <v>809</v>
      </c>
      <c r="S594" s="320"/>
      <c r="T594" s="266"/>
    </row>
    <row r="595" spans="1:20" ht="76.5">
      <c r="A595" s="189" t="s">
        <v>495</v>
      </c>
      <c r="B595" s="68"/>
      <c r="C595" s="210" t="s">
        <v>623</v>
      </c>
      <c r="D595" s="211">
        <v>46086</v>
      </c>
      <c r="E595" s="189" t="s">
        <v>2349</v>
      </c>
      <c r="F595" s="189" t="s">
        <v>584</v>
      </c>
      <c r="G595" s="189">
        <v>14965423</v>
      </c>
      <c r="H595" s="68"/>
      <c r="I595" s="195" t="s">
        <v>2820</v>
      </c>
      <c r="J595" s="68"/>
      <c r="K595" s="68"/>
      <c r="L595" s="68"/>
      <c r="M595" s="68"/>
      <c r="N595" s="319"/>
      <c r="O595" s="319"/>
      <c r="P595" s="212">
        <v>0</v>
      </c>
      <c r="Q595" s="212">
        <v>50016.82</v>
      </c>
      <c r="R595" s="68" t="s">
        <v>809</v>
      </c>
      <c r="S595" s="320"/>
      <c r="T595" s="266"/>
    </row>
    <row r="596" spans="1:20" ht="76.5">
      <c r="A596" s="189" t="s">
        <v>495</v>
      </c>
      <c r="B596" s="68"/>
      <c r="C596" s="210" t="s">
        <v>623</v>
      </c>
      <c r="D596" s="211">
        <v>46086</v>
      </c>
      <c r="E596" s="189" t="s">
        <v>2350</v>
      </c>
      <c r="F596" s="189" t="s">
        <v>584</v>
      </c>
      <c r="G596" s="189">
        <v>14965397</v>
      </c>
      <c r="H596" s="68"/>
      <c r="I596" s="195" t="s">
        <v>2821</v>
      </c>
      <c r="J596" s="68"/>
      <c r="K596" s="68"/>
      <c r="L596" s="68"/>
      <c r="M596" s="68"/>
      <c r="N596" s="319"/>
      <c r="O596" s="319"/>
      <c r="P596" s="212">
        <v>0</v>
      </c>
      <c r="Q596" s="212">
        <v>9850.81</v>
      </c>
      <c r="R596" s="68" t="s">
        <v>809</v>
      </c>
      <c r="S596" s="320"/>
      <c r="T596" s="266"/>
    </row>
    <row r="597" spans="1:20" ht="76.5">
      <c r="A597" s="189" t="s">
        <v>495</v>
      </c>
      <c r="B597" s="68"/>
      <c r="C597" s="210" t="s">
        <v>623</v>
      </c>
      <c r="D597" s="211">
        <v>46086</v>
      </c>
      <c r="E597" s="189" t="s">
        <v>2351</v>
      </c>
      <c r="F597" s="189" t="s">
        <v>584</v>
      </c>
      <c r="G597" s="189">
        <v>14965446</v>
      </c>
      <c r="H597" s="68"/>
      <c r="I597" s="195" t="s">
        <v>2822</v>
      </c>
      <c r="J597" s="68"/>
      <c r="K597" s="68"/>
      <c r="L597" s="68"/>
      <c r="M597" s="68"/>
      <c r="N597" s="319"/>
      <c r="O597" s="319"/>
      <c r="P597" s="212">
        <v>0</v>
      </c>
      <c r="Q597" s="212">
        <v>4419.6899999999996</v>
      </c>
      <c r="R597" s="68" t="s">
        <v>809</v>
      </c>
      <c r="S597" s="320"/>
      <c r="T597" s="266"/>
    </row>
    <row r="598" spans="1:20" ht="76.5">
      <c r="A598" s="189" t="s">
        <v>495</v>
      </c>
      <c r="B598" s="68"/>
      <c r="C598" s="210" t="s">
        <v>623</v>
      </c>
      <c r="D598" s="211">
        <v>46086</v>
      </c>
      <c r="E598" s="189" t="s">
        <v>2352</v>
      </c>
      <c r="F598" s="189" t="s">
        <v>584</v>
      </c>
      <c r="G598" s="189">
        <v>14965455</v>
      </c>
      <c r="H598" s="68"/>
      <c r="I598" s="195" t="s">
        <v>2823</v>
      </c>
      <c r="J598" s="68"/>
      <c r="K598" s="68"/>
      <c r="L598" s="68"/>
      <c r="M598" s="68"/>
      <c r="N598" s="319"/>
      <c r="O598" s="319"/>
      <c r="P598" s="212">
        <v>0</v>
      </c>
      <c r="Q598" s="212">
        <v>46372.23</v>
      </c>
      <c r="R598" s="68" t="s">
        <v>809</v>
      </c>
      <c r="S598" s="320"/>
      <c r="T598" s="266"/>
    </row>
    <row r="599" spans="1:20" ht="76.5">
      <c r="A599" s="189" t="s">
        <v>495</v>
      </c>
      <c r="B599" s="68"/>
      <c r="C599" s="210" t="s">
        <v>623</v>
      </c>
      <c r="D599" s="211">
        <v>46086</v>
      </c>
      <c r="E599" s="189" t="s">
        <v>2353</v>
      </c>
      <c r="F599" s="189" t="s">
        <v>584</v>
      </c>
      <c r="G599" s="189">
        <v>14965467</v>
      </c>
      <c r="H599" s="68"/>
      <c r="I599" s="195" t="s">
        <v>2824</v>
      </c>
      <c r="J599" s="68"/>
      <c r="K599" s="68"/>
      <c r="L599" s="68"/>
      <c r="M599" s="68"/>
      <c r="N599" s="319"/>
      <c r="O599" s="319"/>
      <c r="P599" s="212">
        <v>0</v>
      </c>
      <c r="Q599" s="212">
        <v>3820118.75</v>
      </c>
      <c r="R599" s="68" t="s">
        <v>809</v>
      </c>
      <c r="S599" s="320"/>
      <c r="T599" s="266"/>
    </row>
    <row r="600" spans="1:20" ht="76.5">
      <c r="A600" s="189" t="s">
        <v>495</v>
      </c>
      <c r="B600" s="68"/>
      <c r="C600" s="210" t="s">
        <v>623</v>
      </c>
      <c r="D600" s="211">
        <v>46086</v>
      </c>
      <c r="E600" s="189" t="s">
        <v>2354</v>
      </c>
      <c r="F600" s="189" t="s">
        <v>584</v>
      </c>
      <c r="G600" s="189">
        <v>14965463</v>
      </c>
      <c r="H600" s="68"/>
      <c r="I600" s="195" t="s">
        <v>2825</v>
      </c>
      <c r="J600" s="68"/>
      <c r="K600" s="68"/>
      <c r="L600" s="68"/>
      <c r="M600" s="68"/>
      <c r="N600" s="319"/>
      <c r="O600" s="319"/>
      <c r="P600" s="212">
        <v>0</v>
      </c>
      <c r="Q600" s="212">
        <v>492672.48</v>
      </c>
      <c r="R600" s="68" t="s">
        <v>809</v>
      </c>
      <c r="S600" s="320"/>
      <c r="T600" s="266"/>
    </row>
    <row r="601" spans="1:20" ht="76.5">
      <c r="A601" s="189" t="s">
        <v>495</v>
      </c>
      <c r="B601" s="68"/>
      <c r="C601" s="210" t="s">
        <v>623</v>
      </c>
      <c r="D601" s="211">
        <v>46086</v>
      </c>
      <c r="E601" s="189" t="s">
        <v>2355</v>
      </c>
      <c r="F601" s="189" t="s">
        <v>584</v>
      </c>
      <c r="G601" s="189">
        <v>14965477</v>
      </c>
      <c r="H601" s="68"/>
      <c r="I601" s="195" t="s">
        <v>2826</v>
      </c>
      <c r="J601" s="68"/>
      <c r="K601" s="68"/>
      <c r="L601" s="68"/>
      <c r="M601" s="68"/>
      <c r="N601" s="319"/>
      <c r="O601" s="319"/>
      <c r="P601" s="212">
        <v>0</v>
      </c>
      <c r="Q601" s="212">
        <v>6237.08</v>
      </c>
      <c r="R601" s="68" t="s">
        <v>809</v>
      </c>
      <c r="S601" s="320"/>
      <c r="T601" s="266"/>
    </row>
    <row r="602" spans="1:20" ht="76.5">
      <c r="A602" s="189" t="s">
        <v>495</v>
      </c>
      <c r="B602" s="68"/>
      <c r="C602" s="210" t="s">
        <v>623</v>
      </c>
      <c r="D602" s="211">
        <v>46086</v>
      </c>
      <c r="E602" s="189" t="s">
        <v>2356</v>
      </c>
      <c r="F602" s="189" t="s">
        <v>584</v>
      </c>
      <c r="G602" s="189">
        <v>14965503</v>
      </c>
      <c r="H602" s="68"/>
      <c r="I602" s="195" t="s">
        <v>2821</v>
      </c>
      <c r="J602" s="68"/>
      <c r="K602" s="68"/>
      <c r="L602" s="68"/>
      <c r="M602" s="68"/>
      <c r="N602" s="319"/>
      <c r="O602" s="319"/>
      <c r="P602" s="212">
        <v>0</v>
      </c>
      <c r="Q602" s="212">
        <v>25528.080000000002</v>
      </c>
      <c r="R602" s="68" t="s">
        <v>809</v>
      </c>
      <c r="S602" s="320"/>
      <c r="T602" s="266"/>
    </row>
    <row r="603" spans="1:20" ht="76.5">
      <c r="A603" s="189" t="s">
        <v>495</v>
      </c>
      <c r="B603" s="68"/>
      <c r="C603" s="210" t="s">
        <v>623</v>
      </c>
      <c r="D603" s="211">
        <v>46086</v>
      </c>
      <c r="E603" s="189" t="s">
        <v>2357</v>
      </c>
      <c r="F603" s="189" t="s">
        <v>584</v>
      </c>
      <c r="G603" s="189">
        <v>14965483</v>
      </c>
      <c r="H603" s="68"/>
      <c r="I603" s="195" t="s">
        <v>2827</v>
      </c>
      <c r="J603" s="68"/>
      <c r="K603" s="68"/>
      <c r="L603" s="68"/>
      <c r="M603" s="68"/>
      <c r="N603" s="319"/>
      <c r="O603" s="319"/>
      <c r="P603" s="212">
        <v>0</v>
      </c>
      <c r="Q603" s="212">
        <v>153918.57999999999</v>
      </c>
      <c r="R603" s="68" t="s">
        <v>809</v>
      </c>
      <c r="S603" s="320"/>
      <c r="T603" s="266"/>
    </row>
    <row r="604" spans="1:20" ht="76.5">
      <c r="A604" s="189" t="s">
        <v>495</v>
      </c>
      <c r="B604" s="68"/>
      <c r="C604" s="210" t="s">
        <v>623</v>
      </c>
      <c r="D604" s="211">
        <v>46086</v>
      </c>
      <c r="E604" s="189" t="s">
        <v>2358</v>
      </c>
      <c r="F604" s="189" t="s">
        <v>584</v>
      </c>
      <c r="G604" s="189">
        <v>14965513</v>
      </c>
      <c r="H604" s="68"/>
      <c r="I604" s="195" t="s">
        <v>2828</v>
      </c>
      <c r="J604" s="68"/>
      <c r="K604" s="68"/>
      <c r="L604" s="68"/>
      <c r="M604" s="68"/>
      <c r="N604" s="319"/>
      <c r="O604" s="319"/>
      <c r="P604" s="212">
        <v>0</v>
      </c>
      <c r="Q604" s="212">
        <v>3178.78</v>
      </c>
      <c r="R604" s="68" t="s">
        <v>809</v>
      </c>
      <c r="S604" s="320"/>
      <c r="T604" s="266"/>
    </row>
    <row r="605" spans="1:20" ht="76.5">
      <c r="A605" s="189" t="s">
        <v>495</v>
      </c>
      <c r="B605" s="68"/>
      <c r="C605" s="210" t="s">
        <v>623</v>
      </c>
      <c r="D605" s="211">
        <v>46086</v>
      </c>
      <c r="E605" s="189" t="s">
        <v>2359</v>
      </c>
      <c r="F605" s="189" t="s">
        <v>584</v>
      </c>
      <c r="G605" s="189">
        <v>14965524</v>
      </c>
      <c r="H605" s="68"/>
      <c r="I605" s="195" t="s">
        <v>2829</v>
      </c>
      <c r="J605" s="68"/>
      <c r="K605" s="68"/>
      <c r="L605" s="68"/>
      <c r="M605" s="68"/>
      <c r="N605" s="319"/>
      <c r="O605" s="319"/>
      <c r="P605" s="212">
        <v>0</v>
      </c>
      <c r="Q605" s="212">
        <v>55635.96</v>
      </c>
      <c r="R605" s="68" t="s">
        <v>809</v>
      </c>
      <c r="S605" s="320"/>
      <c r="T605" s="266"/>
    </row>
    <row r="606" spans="1:20" ht="76.5">
      <c r="A606" s="189" t="s">
        <v>495</v>
      </c>
      <c r="B606" s="68"/>
      <c r="C606" s="210" t="s">
        <v>623</v>
      </c>
      <c r="D606" s="211">
        <v>46086</v>
      </c>
      <c r="E606" s="189" t="s">
        <v>2360</v>
      </c>
      <c r="F606" s="189" t="s">
        <v>584</v>
      </c>
      <c r="G606" s="189">
        <v>14965533</v>
      </c>
      <c r="H606" s="68"/>
      <c r="I606" s="195" t="s">
        <v>2830</v>
      </c>
      <c r="J606" s="68"/>
      <c r="K606" s="68"/>
      <c r="L606" s="68"/>
      <c r="M606" s="68"/>
      <c r="N606" s="319"/>
      <c r="O606" s="319"/>
      <c r="P606" s="212">
        <v>0</v>
      </c>
      <c r="Q606" s="212">
        <v>127199.82</v>
      </c>
      <c r="R606" s="68" t="s">
        <v>809</v>
      </c>
      <c r="S606" s="320"/>
      <c r="T606" s="266"/>
    </row>
    <row r="607" spans="1:20" ht="76.5">
      <c r="A607" s="189" t="s">
        <v>495</v>
      </c>
      <c r="B607" s="68"/>
      <c r="C607" s="210" t="s">
        <v>623</v>
      </c>
      <c r="D607" s="211">
        <v>46086</v>
      </c>
      <c r="E607" s="189" t="s">
        <v>2361</v>
      </c>
      <c r="F607" s="189" t="s">
        <v>584</v>
      </c>
      <c r="G607" s="189">
        <v>14965544</v>
      </c>
      <c r="H607" s="68"/>
      <c r="I607" s="195" t="s">
        <v>2831</v>
      </c>
      <c r="J607" s="68"/>
      <c r="K607" s="68"/>
      <c r="L607" s="68"/>
      <c r="M607" s="68"/>
      <c r="N607" s="319"/>
      <c r="O607" s="319"/>
      <c r="P607" s="212">
        <v>0</v>
      </c>
      <c r="Q607" s="212">
        <v>90643.53</v>
      </c>
      <c r="R607" s="68" t="s">
        <v>809</v>
      </c>
      <c r="S607" s="320"/>
      <c r="T607" s="266"/>
    </row>
    <row r="608" spans="1:20" ht="63.75">
      <c r="A608" s="189" t="s">
        <v>495</v>
      </c>
      <c r="B608" s="68"/>
      <c r="C608" s="210" t="s">
        <v>623</v>
      </c>
      <c r="D608" s="211">
        <v>46086</v>
      </c>
      <c r="E608" s="189" t="s">
        <v>2362</v>
      </c>
      <c r="F608" s="189" t="s">
        <v>584</v>
      </c>
      <c r="G608" s="189">
        <v>14965579</v>
      </c>
      <c r="H608" s="68"/>
      <c r="I608" s="195" t="s">
        <v>2832</v>
      </c>
      <c r="J608" s="68"/>
      <c r="K608" s="68"/>
      <c r="L608" s="68"/>
      <c r="M608" s="68"/>
      <c r="N608" s="319"/>
      <c r="O608" s="319"/>
      <c r="P608" s="212">
        <v>0</v>
      </c>
      <c r="Q608" s="212">
        <v>110717.49</v>
      </c>
      <c r="R608" s="68" t="s">
        <v>809</v>
      </c>
      <c r="S608" s="320"/>
      <c r="T608" s="266"/>
    </row>
    <row r="609" spans="1:20" ht="63.75">
      <c r="A609" s="189" t="s">
        <v>495</v>
      </c>
      <c r="B609" s="68"/>
      <c r="C609" s="210" t="s">
        <v>623</v>
      </c>
      <c r="D609" s="211">
        <v>46086</v>
      </c>
      <c r="E609" s="189" t="s">
        <v>2363</v>
      </c>
      <c r="F609" s="189" t="s">
        <v>584</v>
      </c>
      <c r="G609" s="189">
        <v>14965638</v>
      </c>
      <c r="H609" s="68"/>
      <c r="I609" s="195" t="s">
        <v>2833</v>
      </c>
      <c r="J609" s="68"/>
      <c r="K609" s="68"/>
      <c r="L609" s="68"/>
      <c r="M609" s="68"/>
      <c r="N609" s="319"/>
      <c r="O609" s="319"/>
      <c r="P609" s="212">
        <v>0</v>
      </c>
      <c r="Q609" s="212">
        <v>7657.99</v>
      </c>
      <c r="R609" s="68" t="s">
        <v>809</v>
      </c>
      <c r="S609" s="320"/>
      <c r="T609" s="266"/>
    </row>
    <row r="610" spans="1:20" ht="76.5">
      <c r="A610" s="189" t="s">
        <v>495</v>
      </c>
      <c r="B610" s="68"/>
      <c r="C610" s="210" t="s">
        <v>623</v>
      </c>
      <c r="D610" s="211">
        <v>46086</v>
      </c>
      <c r="E610" s="189" t="s">
        <v>2364</v>
      </c>
      <c r="F610" s="189" t="s">
        <v>584</v>
      </c>
      <c r="G610" s="189">
        <v>14965599</v>
      </c>
      <c r="H610" s="68"/>
      <c r="I610" s="195" t="s">
        <v>2834</v>
      </c>
      <c r="J610" s="68"/>
      <c r="K610" s="68"/>
      <c r="L610" s="68"/>
      <c r="M610" s="68"/>
      <c r="N610" s="319"/>
      <c r="O610" s="319"/>
      <c r="P610" s="212">
        <v>0</v>
      </c>
      <c r="Q610" s="212">
        <v>527725.35</v>
      </c>
      <c r="R610" s="68" t="s">
        <v>809</v>
      </c>
      <c r="S610" s="320"/>
      <c r="T610" s="266"/>
    </row>
    <row r="611" spans="1:20" ht="76.5">
      <c r="A611" s="189" t="s">
        <v>495</v>
      </c>
      <c r="B611" s="68"/>
      <c r="C611" s="210" t="s">
        <v>623</v>
      </c>
      <c r="D611" s="211">
        <v>46086</v>
      </c>
      <c r="E611" s="189" t="s">
        <v>2365</v>
      </c>
      <c r="F611" s="189" t="s">
        <v>584</v>
      </c>
      <c r="G611" s="189">
        <v>14965662</v>
      </c>
      <c r="H611" s="68"/>
      <c r="I611" s="195" t="s">
        <v>2835</v>
      </c>
      <c r="J611" s="68"/>
      <c r="K611" s="68"/>
      <c r="L611" s="68"/>
      <c r="M611" s="68"/>
      <c r="N611" s="319"/>
      <c r="O611" s="319"/>
      <c r="P611" s="212">
        <v>0</v>
      </c>
      <c r="Q611" s="212">
        <v>115.52</v>
      </c>
      <c r="R611" s="68" t="s">
        <v>809</v>
      </c>
      <c r="S611" s="320"/>
      <c r="T611" s="266"/>
    </row>
    <row r="612" spans="1:20" ht="76.5">
      <c r="A612" s="189" t="s">
        <v>495</v>
      </c>
      <c r="B612" s="68"/>
      <c r="C612" s="210" t="s">
        <v>623</v>
      </c>
      <c r="D612" s="211">
        <v>46086</v>
      </c>
      <c r="E612" s="189" t="s">
        <v>2366</v>
      </c>
      <c r="F612" s="189" t="s">
        <v>584</v>
      </c>
      <c r="G612" s="189">
        <v>14965656</v>
      </c>
      <c r="H612" s="68"/>
      <c r="I612" s="195" t="s">
        <v>2836</v>
      </c>
      <c r="J612" s="68"/>
      <c r="K612" s="68"/>
      <c r="L612" s="68"/>
      <c r="M612" s="68"/>
      <c r="N612" s="319"/>
      <c r="O612" s="319"/>
      <c r="P612" s="212">
        <v>0</v>
      </c>
      <c r="Q612" s="212">
        <v>18386.740000000002</v>
      </c>
      <c r="R612" s="68" t="s">
        <v>809</v>
      </c>
      <c r="S612" s="320"/>
      <c r="T612" s="266"/>
    </row>
    <row r="613" spans="1:20" ht="76.5">
      <c r="A613" s="189" t="s">
        <v>495</v>
      </c>
      <c r="B613" s="68"/>
      <c r="C613" s="210" t="s">
        <v>623</v>
      </c>
      <c r="D613" s="211">
        <v>46086</v>
      </c>
      <c r="E613" s="189" t="s">
        <v>2367</v>
      </c>
      <c r="F613" s="189" t="s">
        <v>584</v>
      </c>
      <c r="G613" s="189">
        <v>14965810</v>
      </c>
      <c r="H613" s="68"/>
      <c r="I613" s="195" t="s">
        <v>2837</v>
      </c>
      <c r="J613" s="68"/>
      <c r="K613" s="68"/>
      <c r="L613" s="68"/>
      <c r="M613" s="68"/>
      <c r="N613" s="319"/>
      <c r="O613" s="319"/>
      <c r="P613" s="212">
        <v>0</v>
      </c>
      <c r="Q613" s="212">
        <v>7246666.7199999997</v>
      </c>
      <c r="R613" s="68" t="s">
        <v>809</v>
      </c>
      <c r="S613" s="320"/>
      <c r="T613" s="266"/>
    </row>
    <row r="614" spans="1:20" ht="63.75">
      <c r="A614" s="189" t="s">
        <v>495</v>
      </c>
      <c r="B614" s="68"/>
      <c r="C614" s="210" t="s">
        <v>623</v>
      </c>
      <c r="D614" s="211">
        <v>46086</v>
      </c>
      <c r="E614" s="189" t="s">
        <v>2368</v>
      </c>
      <c r="F614" s="189" t="s">
        <v>584</v>
      </c>
      <c r="G614" s="189">
        <v>15049721</v>
      </c>
      <c r="H614" s="68"/>
      <c r="I614" s="195" t="s">
        <v>2838</v>
      </c>
      <c r="J614" s="68"/>
      <c r="K614" s="68"/>
      <c r="L614" s="68"/>
      <c r="M614" s="68"/>
      <c r="N614" s="319"/>
      <c r="O614" s="319"/>
      <c r="P614" s="212">
        <v>0</v>
      </c>
      <c r="Q614" s="212">
        <v>29.22</v>
      </c>
      <c r="R614" s="68" t="s">
        <v>809</v>
      </c>
      <c r="S614" s="320"/>
      <c r="T614" s="266"/>
    </row>
    <row r="615" spans="1:20" ht="51">
      <c r="A615" s="189">
        <v>902</v>
      </c>
      <c r="B615" s="68"/>
      <c r="C615" s="210" t="s">
        <v>163</v>
      </c>
      <c r="D615" s="211">
        <v>46087</v>
      </c>
      <c r="E615" s="189" t="s">
        <v>2369</v>
      </c>
      <c r="F615" s="189" t="s">
        <v>3</v>
      </c>
      <c r="G615" s="189">
        <v>2374617</v>
      </c>
      <c r="H615" s="68"/>
      <c r="I615" s="195" t="s">
        <v>2839</v>
      </c>
      <c r="J615" s="68"/>
      <c r="K615" s="68"/>
      <c r="L615" s="68"/>
      <c r="M615" s="68"/>
      <c r="N615" s="319"/>
      <c r="O615" s="319"/>
      <c r="P615" s="212">
        <v>0</v>
      </c>
      <c r="Q615" s="212">
        <v>1181.21</v>
      </c>
      <c r="R615" s="68" t="s">
        <v>809</v>
      </c>
      <c r="S615" s="320"/>
      <c r="T615" s="266"/>
    </row>
    <row r="616" spans="1:20" ht="51">
      <c r="A616" s="189">
        <v>86</v>
      </c>
      <c r="B616" s="68"/>
      <c r="C616" s="210" t="s">
        <v>47</v>
      </c>
      <c r="D616" s="211">
        <v>46087</v>
      </c>
      <c r="E616" s="189" t="s">
        <v>2370</v>
      </c>
      <c r="F616" s="189" t="s">
        <v>3</v>
      </c>
      <c r="G616" s="189">
        <v>2374654</v>
      </c>
      <c r="H616" s="68"/>
      <c r="I616" s="195" t="s">
        <v>2840</v>
      </c>
      <c r="J616" s="68"/>
      <c r="K616" s="68"/>
      <c r="L616" s="68"/>
      <c r="M616" s="68"/>
      <c r="N616" s="319"/>
      <c r="O616" s="319"/>
      <c r="P616" s="212">
        <v>0</v>
      </c>
      <c r="Q616" s="212">
        <v>3063</v>
      </c>
      <c r="R616" s="68" t="s">
        <v>809</v>
      </c>
      <c r="S616" s="320"/>
      <c r="T616" s="266"/>
    </row>
    <row r="617" spans="1:20" ht="63.75">
      <c r="A617" s="189">
        <v>15</v>
      </c>
      <c r="B617" s="68"/>
      <c r="C617" s="210" t="s">
        <v>38</v>
      </c>
      <c r="D617" s="211">
        <v>46087</v>
      </c>
      <c r="E617" s="189" t="s">
        <v>2371</v>
      </c>
      <c r="F617" s="189" t="s">
        <v>3</v>
      </c>
      <c r="G617" s="189">
        <v>2374657</v>
      </c>
      <c r="H617" s="68"/>
      <c r="I617" s="195" t="s">
        <v>2841</v>
      </c>
      <c r="J617" s="68"/>
      <c r="K617" s="68"/>
      <c r="L617" s="68"/>
      <c r="M617" s="68"/>
      <c r="N617" s="319"/>
      <c r="O617" s="319"/>
      <c r="P617" s="212">
        <v>0</v>
      </c>
      <c r="Q617" s="212">
        <v>461.21</v>
      </c>
      <c r="R617" s="68" t="s">
        <v>809</v>
      </c>
      <c r="S617" s="320"/>
      <c r="T617" s="266"/>
    </row>
    <row r="618" spans="1:20" ht="63.75">
      <c r="A618" s="189">
        <v>15</v>
      </c>
      <c r="B618" s="68"/>
      <c r="C618" s="210" t="s">
        <v>38</v>
      </c>
      <c r="D618" s="211">
        <v>46087</v>
      </c>
      <c r="E618" s="189" t="s">
        <v>2372</v>
      </c>
      <c r="F618" s="189" t="s">
        <v>3</v>
      </c>
      <c r="G618" s="189">
        <v>2374659</v>
      </c>
      <c r="H618" s="68"/>
      <c r="I618" s="195" t="s">
        <v>2842</v>
      </c>
      <c r="J618" s="68"/>
      <c r="K618" s="68"/>
      <c r="L618" s="68"/>
      <c r="M618" s="68"/>
      <c r="N618" s="319"/>
      <c r="O618" s="319"/>
      <c r="P618" s="212">
        <v>0</v>
      </c>
      <c r="Q618" s="212">
        <v>152.07</v>
      </c>
      <c r="R618" s="68" t="s">
        <v>809</v>
      </c>
      <c r="S618" s="320"/>
      <c r="T618" s="266"/>
    </row>
    <row r="619" spans="1:20" ht="51">
      <c r="A619" s="189" t="s">
        <v>503</v>
      </c>
      <c r="B619" s="68"/>
      <c r="C619" s="210" t="s">
        <v>541</v>
      </c>
      <c r="D619" s="211">
        <v>46087</v>
      </c>
      <c r="E619" s="189" t="s">
        <v>2373</v>
      </c>
      <c r="F619" s="189" t="s">
        <v>3</v>
      </c>
      <c r="G619" s="189">
        <v>2374661</v>
      </c>
      <c r="H619" s="68"/>
      <c r="I619" s="195" t="s">
        <v>2843</v>
      </c>
      <c r="J619" s="68"/>
      <c r="K619" s="68"/>
      <c r="L619" s="68"/>
      <c r="M619" s="68"/>
      <c r="N619" s="319"/>
      <c r="O619" s="319"/>
      <c r="P619" s="212">
        <v>0</v>
      </c>
      <c r="Q619" s="212">
        <v>10210</v>
      </c>
      <c r="R619" s="68" t="s">
        <v>809</v>
      </c>
      <c r="S619" s="320"/>
      <c r="T619" s="266"/>
    </row>
    <row r="620" spans="1:20" ht="51">
      <c r="A620" s="189">
        <v>46</v>
      </c>
      <c r="B620" s="68"/>
      <c r="C620" s="210" t="s">
        <v>719</v>
      </c>
      <c r="D620" s="211">
        <v>46087</v>
      </c>
      <c r="E620" s="189" t="s">
        <v>2374</v>
      </c>
      <c r="F620" s="189" t="s">
        <v>3</v>
      </c>
      <c r="G620" s="189">
        <v>2374677</v>
      </c>
      <c r="H620" s="68"/>
      <c r="I620" s="195" t="s">
        <v>2844</v>
      </c>
      <c r="J620" s="68"/>
      <c r="K620" s="68"/>
      <c r="L620" s="68"/>
      <c r="M620" s="68"/>
      <c r="N620" s="319"/>
      <c r="O620" s="319"/>
      <c r="P620" s="212">
        <v>0</v>
      </c>
      <c r="Q620" s="212">
        <v>8972.98</v>
      </c>
      <c r="R620" s="68" t="s">
        <v>809</v>
      </c>
      <c r="S620" s="320"/>
      <c r="T620" s="266"/>
    </row>
    <row r="621" spans="1:20" ht="51">
      <c r="A621" s="189">
        <v>133</v>
      </c>
      <c r="B621" s="68"/>
      <c r="C621" s="210" t="s">
        <v>55</v>
      </c>
      <c r="D621" s="211">
        <v>46087</v>
      </c>
      <c r="E621" s="189" t="s">
        <v>2375</v>
      </c>
      <c r="F621" s="189" t="s">
        <v>3</v>
      </c>
      <c r="G621" s="189">
        <v>2374687</v>
      </c>
      <c r="H621" s="68"/>
      <c r="I621" s="195" t="s">
        <v>2845</v>
      </c>
      <c r="J621" s="68"/>
      <c r="K621" s="68"/>
      <c r="L621" s="68"/>
      <c r="M621" s="68"/>
      <c r="N621" s="319"/>
      <c r="O621" s="319"/>
      <c r="P621" s="212">
        <v>0</v>
      </c>
      <c r="Q621" s="212">
        <v>98498</v>
      </c>
      <c r="R621" s="68" t="s">
        <v>809</v>
      </c>
      <c r="S621" s="320"/>
      <c r="T621" s="266"/>
    </row>
    <row r="622" spans="1:20" ht="51">
      <c r="A622" s="189">
        <v>133</v>
      </c>
      <c r="B622" s="68"/>
      <c r="C622" s="210" t="s">
        <v>55</v>
      </c>
      <c r="D622" s="211">
        <v>46087</v>
      </c>
      <c r="E622" s="189" t="s">
        <v>2376</v>
      </c>
      <c r="F622" s="189" t="s">
        <v>3</v>
      </c>
      <c r="G622" s="189">
        <v>2374694</v>
      </c>
      <c r="H622" s="68"/>
      <c r="I622" s="195" t="s">
        <v>2846</v>
      </c>
      <c r="J622" s="68"/>
      <c r="K622" s="68"/>
      <c r="L622" s="68"/>
      <c r="M622" s="68"/>
      <c r="N622" s="319"/>
      <c r="O622" s="319"/>
      <c r="P622" s="212">
        <v>0</v>
      </c>
      <c r="Q622" s="212">
        <v>15282</v>
      </c>
      <c r="R622" s="68" t="s">
        <v>809</v>
      </c>
      <c r="S622" s="320"/>
      <c r="T622" s="266"/>
    </row>
    <row r="623" spans="1:20" ht="38.25">
      <c r="A623" s="189" t="s">
        <v>503</v>
      </c>
      <c r="B623" s="68"/>
      <c r="C623" s="210" t="s">
        <v>541</v>
      </c>
      <c r="D623" s="211">
        <v>46087</v>
      </c>
      <c r="E623" s="189" t="s">
        <v>2377</v>
      </c>
      <c r="F623" s="189" t="s">
        <v>3</v>
      </c>
      <c r="G623" s="189">
        <v>2374711</v>
      </c>
      <c r="H623" s="68"/>
      <c r="I623" s="195" t="s">
        <v>2847</v>
      </c>
      <c r="J623" s="68"/>
      <c r="K623" s="68"/>
      <c r="L623" s="68"/>
      <c r="M623" s="68"/>
      <c r="N623" s="319"/>
      <c r="O623" s="319"/>
      <c r="P623" s="212">
        <v>0</v>
      </c>
      <c r="Q623" s="212">
        <v>81.58</v>
      </c>
      <c r="R623" s="68" t="s">
        <v>809</v>
      </c>
      <c r="S623" s="320"/>
      <c r="T623" s="266"/>
    </row>
    <row r="624" spans="1:20" ht="51">
      <c r="A624" s="189" t="s">
        <v>503</v>
      </c>
      <c r="B624" s="68"/>
      <c r="C624" s="210" t="s">
        <v>541</v>
      </c>
      <c r="D624" s="211">
        <v>46087</v>
      </c>
      <c r="E624" s="189" t="s">
        <v>2378</v>
      </c>
      <c r="F624" s="189" t="s">
        <v>3</v>
      </c>
      <c r="G624" s="189">
        <v>2374712</v>
      </c>
      <c r="H624" s="68"/>
      <c r="I624" s="195" t="s">
        <v>2848</v>
      </c>
      <c r="J624" s="68"/>
      <c r="K624" s="68"/>
      <c r="L624" s="68"/>
      <c r="M624" s="68"/>
      <c r="N624" s="319"/>
      <c r="O624" s="319"/>
      <c r="P624" s="212">
        <v>0</v>
      </c>
      <c r="Q624" s="212">
        <v>2248.96</v>
      </c>
      <c r="R624" s="68" t="s">
        <v>809</v>
      </c>
      <c r="S624" s="320"/>
      <c r="T624" s="266"/>
    </row>
    <row r="625" spans="1:20" ht="38.25">
      <c r="A625" s="189">
        <v>46</v>
      </c>
      <c r="B625" s="68"/>
      <c r="C625" s="210" t="s">
        <v>719</v>
      </c>
      <c r="D625" s="211">
        <v>46087</v>
      </c>
      <c r="E625" s="189" t="s">
        <v>2379</v>
      </c>
      <c r="F625" s="189" t="s">
        <v>3</v>
      </c>
      <c r="G625" s="189">
        <v>2374720</v>
      </c>
      <c r="H625" s="68"/>
      <c r="I625" s="195" t="s">
        <v>2849</v>
      </c>
      <c r="J625" s="68"/>
      <c r="K625" s="68"/>
      <c r="L625" s="68"/>
      <c r="M625" s="68"/>
      <c r="N625" s="319"/>
      <c r="O625" s="319"/>
      <c r="P625" s="212">
        <v>0</v>
      </c>
      <c r="Q625" s="212">
        <v>508.23</v>
      </c>
      <c r="R625" s="68" t="s">
        <v>809</v>
      </c>
      <c r="S625" s="320"/>
      <c r="T625" s="266"/>
    </row>
    <row r="626" spans="1:20" ht="76.5">
      <c r="A626" s="189" t="s">
        <v>497</v>
      </c>
      <c r="B626" s="68"/>
      <c r="C626" s="210" t="s">
        <v>615</v>
      </c>
      <c r="D626" s="211">
        <v>46087</v>
      </c>
      <c r="E626" s="189" t="s">
        <v>2380</v>
      </c>
      <c r="F626" s="189" t="s">
        <v>6</v>
      </c>
      <c r="G626" s="189">
        <v>2389124</v>
      </c>
      <c r="H626" s="68"/>
      <c r="I626" s="195" t="s">
        <v>2850</v>
      </c>
      <c r="J626" s="68"/>
      <c r="K626" s="68"/>
      <c r="L626" s="68"/>
      <c r="M626" s="68"/>
      <c r="N626" s="319"/>
      <c r="O626" s="319"/>
      <c r="P626" s="212">
        <v>0</v>
      </c>
      <c r="Q626" s="212">
        <v>18000</v>
      </c>
      <c r="R626" s="68" t="s">
        <v>809</v>
      </c>
      <c r="S626" s="320"/>
      <c r="T626" s="266"/>
    </row>
    <row r="627" spans="1:20" ht="63.75">
      <c r="A627" s="189" t="s">
        <v>497</v>
      </c>
      <c r="B627" s="68"/>
      <c r="C627" s="210" t="s">
        <v>615</v>
      </c>
      <c r="D627" s="211">
        <v>46087</v>
      </c>
      <c r="E627" s="189" t="s">
        <v>2381</v>
      </c>
      <c r="F627" s="189" t="s">
        <v>6</v>
      </c>
      <c r="G627" s="189">
        <v>2389144</v>
      </c>
      <c r="H627" s="68"/>
      <c r="I627" s="195" t="s">
        <v>2851</v>
      </c>
      <c r="J627" s="68"/>
      <c r="K627" s="68"/>
      <c r="L627" s="68"/>
      <c r="M627" s="68"/>
      <c r="N627" s="319"/>
      <c r="O627" s="319"/>
      <c r="P627" s="212">
        <v>0</v>
      </c>
      <c r="Q627" s="212">
        <v>154.76</v>
      </c>
      <c r="R627" s="68" t="s">
        <v>809</v>
      </c>
      <c r="S627" s="320"/>
      <c r="T627" s="266"/>
    </row>
    <row r="628" spans="1:20" ht="76.5">
      <c r="A628" s="189" t="s">
        <v>495</v>
      </c>
      <c r="B628" s="68"/>
      <c r="C628" s="210" t="s">
        <v>623</v>
      </c>
      <c r="D628" s="211">
        <v>46087</v>
      </c>
      <c r="E628" s="189" t="s">
        <v>2382</v>
      </c>
      <c r="F628" s="189" t="s">
        <v>584</v>
      </c>
      <c r="G628" s="189">
        <v>14965091</v>
      </c>
      <c r="H628" s="68"/>
      <c r="I628" s="195" t="s">
        <v>2852</v>
      </c>
      <c r="J628" s="68"/>
      <c r="K628" s="68"/>
      <c r="L628" s="68"/>
      <c r="M628" s="68"/>
      <c r="N628" s="319"/>
      <c r="O628" s="319"/>
      <c r="P628" s="212">
        <v>0</v>
      </c>
      <c r="Q628" s="212">
        <v>103462.9</v>
      </c>
      <c r="R628" s="68" t="s">
        <v>809</v>
      </c>
      <c r="S628" s="320"/>
      <c r="T628" s="266"/>
    </row>
    <row r="629" spans="1:20" ht="76.5">
      <c r="A629" s="189" t="s">
        <v>495</v>
      </c>
      <c r="B629" s="68"/>
      <c r="C629" s="210" t="s">
        <v>623</v>
      </c>
      <c r="D629" s="211">
        <v>46087</v>
      </c>
      <c r="E629" s="189" t="s">
        <v>2383</v>
      </c>
      <c r="F629" s="189" t="s">
        <v>584</v>
      </c>
      <c r="G629" s="189">
        <v>14965351</v>
      </c>
      <c r="H629" s="68"/>
      <c r="I629" s="195" t="s">
        <v>2853</v>
      </c>
      <c r="J629" s="68"/>
      <c r="K629" s="68"/>
      <c r="L629" s="68"/>
      <c r="M629" s="68"/>
      <c r="N629" s="319"/>
      <c r="O629" s="319"/>
      <c r="P629" s="212">
        <v>0</v>
      </c>
      <c r="Q629" s="212">
        <v>260310.37</v>
      </c>
      <c r="R629" s="68" t="s">
        <v>809</v>
      </c>
      <c r="S629" s="320"/>
      <c r="T629" s="266"/>
    </row>
    <row r="630" spans="1:20" ht="76.5">
      <c r="A630" s="189" t="s">
        <v>495</v>
      </c>
      <c r="B630" s="68"/>
      <c r="C630" s="210" t="s">
        <v>623</v>
      </c>
      <c r="D630" s="211">
        <v>46087</v>
      </c>
      <c r="E630" s="189" t="s">
        <v>2384</v>
      </c>
      <c r="F630" s="189" t="s">
        <v>584</v>
      </c>
      <c r="G630" s="189">
        <v>14965362</v>
      </c>
      <c r="H630" s="68"/>
      <c r="I630" s="195" t="s">
        <v>2854</v>
      </c>
      <c r="J630" s="68"/>
      <c r="K630" s="68"/>
      <c r="L630" s="68"/>
      <c r="M630" s="68"/>
      <c r="N630" s="319"/>
      <c r="O630" s="319"/>
      <c r="P630" s="212">
        <v>0</v>
      </c>
      <c r="Q630" s="212">
        <v>20269.84</v>
      </c>
      <c r="R630" s="68" t="s">
        <v>809</v>
      </c>
      <c r="S630" s="320"/>
      <c r="T630" s="266"/>
    </row>
    <row r="631" spans="1:20" ht="102">
      <c r="A631" s="189">
        <v>86</v>
      </c>
      <c r="B631" s="68"/>
      <c r="C631" s="210" t="s">
        <v>47</v>
      </c>
      <c r="D631" s="211">
        <v>46087</v>
      </c>
      <c r="E631" s="189" t="s">
        <v>2385</v>
      </c>
      <c r="F631" s="189" t="s">
        <v>584</v>
      </c>
      <c r="G631" s="189">
        <v>15050225</v>
      </c>
      <c r="H631" s="68"/>
      <c r="I631" s="195" t="s">
        <v>2855</v>
      </c>
      <c r="J631" s="68"/>
      <c r="K631" s="68"/>
      <c r="L631" s="68"/>
      <c r="M631" s="68"/>
      <c r="N631" s="319"/>
      <c r="O631" s="319"/>
      <c r="P631" s="212">
        <v>123804.63</v>
      </c>
      <c r="Q631" s="212">
        <v>0</v>
      </c>
      <c r="R631" s="68" t="s">
        <v>809</v>
      </c>
      <c r="S631" s="320"/>
      <c r="T631" s="266"/>
    </row>
    <row r="632" spans="1:20" ht="51">
      <c r="A632" s="189">
        <v>46</v>
      </c>
      <c r="B632" s="68"/>
      <c r="C632" s="210" t="s">
        <v>719</v>
      </c>
      <c r="D632" s="211">
        <v>46090</v>
      </c>
      <c r="E632" s="189" t="s">
        <v>2386</v>
      </c>
      <c r="F632" s="189" t="s">
        <v>3</v>
      </c>
      <c r="G632" s="189">
        <v>2374916</v>
      </c>
      <c r="H632" s="68"/>
      <c r="I632" s="195" t="s">
        <v>2856</v>
      </c>
      <c r="J632" s="68"/>
      <c r="K632" s="68"/>
      <c r="L632" s="68"/>
      <c r="M632" s="68"/>
      <c r="N632" s="319"/>
      <c r="O632" s="319"/>
      <c r="P632" s="212">
        <v>0</v>
      </c>
      <c r="Q632" s="212">
        <v>575.73</v>
      </c>
      <c r="R632" s="68" t="s">
        <v>809</v>
      </c>
      <c r="S632" s="320"/>
      <c r="T632" s="266"/>
    </row>
    <row r="633" spans="1:20" ht="51">
      <c r="A633" s="189">
        <v>46</v>
      </c>
      <c r="B633" s="68"/>
      <c r="C633" s="210" t="s">
        <v>719</v>
      </c>
      <c r="D633" s="211">
        <v>46090</v>
      </c>
      <c r="E633" s="189" t="s">
        <v>2387</v>
      </c>
      <c r="F633" s="189" t="s">
        <v>3</v>
      </c>
      <c r="G633" s="189">
        <v>2374927</v>
      </c>
      <c r="H633" s="68"/>
      <c r="I633" s="195" t="s">
        <v>2857</v>
      </c>
      <c r="J633" s="68"/>
      <c r="K633" s="68"/>
      <c r="L633" s="68"/>
      <c r="M633" s="68"/>
      <c r="N633" s="319"/>
      <c r="O633" s="319"/>
      <c r="P633" s="212">
        <v>0</v>
      </c>
      <c r="Q633" s="212">
        <v>432.1</v>
      </c>
      <c r="R633" s="68" t="s">
        <v>809</v>
      </c>
      <c r="S633" s="320"/>
      <c r="T633" s="266"/>
    </row>
    <row r="634" spans="1:20" ht="51">
      <c r="A634" s="189" t="s">
        <v>503</v>
      </c>
      <c r="B634" s="68"/>
      <c r="C634" s="210" t="s">
        <v>541</v>
      </c>
      <c r="D634" s="211">
        <v>46090</v>
      </c>
      <c r="E634" s="189" t="s">
        <v>2388</v>
      </c>
      <c r="F634" s="189" t="s">
        <v>3</v>
      </c>
      <c r="G634" s="189">
        <v>2374940</v>
      </c>
      <c r="H634" s="68"/>
      <c r="I634" s="195" t="s">
        <v>2858</v>
      </c>
      <c r="J634" s="68"/>
      <c r="K634" s="68"/>
      <c r="L634" s="68"/>
      <c r="M634" s="68"/>
      <c r="N634" s="319"/>
      <c r="O634" s="319"/>
      <c r="P634" s="212">
        <v>0</v>
      </c>
      <c r="Q634" s="212">
        <v>3858.22</v>
      </c>
      <c r="R634" s="68" t="s">
        <v>809</v>
      </c>
      <c r="S634" s="320"/>
      <c r="T634" s="266"/>
    </row>
    <row r="635" spans="1:20" ht="51">
      <c r="A635" s="189" t="s">
        <v>503</v>
      </c>
      <c r="B635" s="68"/>
      <c r="C635" s="210" t="s">
        <v>541</v>
      </c>
      <c r="D635" s="211">
        <v>46090</v>
      </c>
      <c r="E635" s="189" t="s">
        <v>2389</v>
      </c>
      <c r="F635" s="189" t="s">
        <v>3</v>
      </c>
      <c r="G635" s="189">
        <v>2374959</v>
      </c>
      <c r="H635" s="68"/>
      <c r="I635" s="195" t="s">
        <v>2859</v>
      </c>
      <c r="J635" s="68"/>
      <c r="K635" s="68"/>
      <c r="L635" s="68"/>
      <c r="M635" s="68"/>
      <c r="N635" s="319"/>
      <c r="O635" s="319"/>
      <c r="P635" s="212">
        <v>0</v>
      </c>
      <c r="Q635" s="212">
        <v>496.85</v>
      </c>
      <c r="R635" s="68" t="s">
        <v>809</v>
      </c>
      <c r="S635" s="320"/>
      <c r="T635" s="266"/>
    </row>
    <row r="636" spans="1:20" ht="63.75">
      <c r="A636" s="189" t="s">
        <v>503</v>
      </c>
      <c r="B636" s="68"/>
      <c r="C636" s="210" t="s">
        <v>541</v>
      </c>
      <c r="D636" s="211">
        <v>46090</v>
      </c>
      <c r="E636" s="189" t="s">
        <v>2390</v>
      </c>
      <c r="F636" s="189" t="s">
        <v>3</v>
      </c>
      <c r="G636" s="189">
        <v>2374986</v>
      </c>
      <c r="H636" s="68"/>
      <c r="I636" s="195" t="s">
        <v>2860</v>
      </c>
      <c r="J636" s="68"/>
      <c r="K636" s="68"/>
      <c r="L636" s="68"/>
      <c r="M636" s="68"/>
      <c r="N636" s="319"/>
      <c r="O636" s="319"/>
      <c r="P636" s="212">
        <v>0</v>
      </c>
      <c r="Q636" s="212">
        <v>9002.3799999999992</v>
      </c>
      <c r="R636" s="68" t="s">
        <v>809</v>
      </c>
      <c r="S636" s="320"/>
      <c r="T636" s="266"/>
    </row>
    <row r="637" spans="1:20" ht="51">
      <c r="A637" s="189" t="s">
        <v>503</v>
      </c>
      <c r="B637" s="68"/>
      <c r="C637" s="210" t="s">
        <v>541</v>
      </c>
      <c r="D637" s="211">
        <v>46090</v>
      </c>
      <c r="E637" s="189" t="s">
        <v>2391</v>
      </c>
      <c r="F637" s="189" t="s">
        <v>3</v>
      </c>
      <c r="G637" s="189">
        <v>2375004</v>
      </c>
      <c r="H637" s="68"/>
      <c r="I637" s="195" t="s">
        <v>2861</v>
      </c>
      <c r="J637" s="68"/>
      <c r="K637" s="68"/>
      <c r="L637" s="68"/>
      <c r="M637" s="68"/>
      <c r="N637" s="319"/>
      <c r="O637" s="319"/>
      <c r="P637" s="212">
        <v>0</v>
      </c>
      <c r="Q637" s="212">
        <v>20900.16</v>
      </c>
      <c r="R637" s="68" t="s">
        <v>809</v>
      </c>
      <c r="S637" s="320"/>
      <c r="T637" s="266"/>
    </row>
    <row r="638" spans="1:20" ht="51">
      <c r="A638" s="189">
        <v>46</v>
      </c>
      <c r="B638" s="68"/>
      <c r="C638" s="210" t="s">
        <v>719</v>
      </c>
      <c r="D638" s="211">
        <v>46090</v>
      </c>
      <c r="E638" s="189" t="s">
        <v>2392</v>
      </c>
      <c r="F638" s="189" t="s">
        <v>3</v>
      </c>
      <c r="G638" s="189">
        <v>2375056</v>
      </c>
      <c r="H638" s="68"/>
      <c r="I638" s="195" t="s">
        <v>2862</v>
      </c>
      <c r="J638" s="68"/>
      <c r="K638" s="68"/>
      <c r="L638" s="68"/>
      <c r="M638" s="68"/>
      <c r="N638" s="319"/>
      <c r="O638" s="319"/>
      <c r="P638" s="212">
        <v>0</v>
      </c>
      <c r="Q638" s="212">
        <v>291.26</v>
      </c>
      <c r="R638" s="68" t="s">
        <v>809</v>
      </c>
      <c r="S638" s="320"/>
      <c r="T638" s="266"/>
    </row>
    <row r="639" spans="1:20" ht="51">
      <c r="A639" s="189">
        <v>133</v>
      </c>
      <c r="B639" s="68"/>
      <c r="C639" s="210" t="s">
        <v>55</v>
      </c>
      <c r="D639" s="211">
        <v>46090</v>
      </c>
      <c r="E639" s="189" t="s">
        <v>2393</v>
      </c>
      <c r="F639" s="189" t="s">
        <v>3</v>
      </c>
      <c r="G639" s="360">
        <v>2375077</v>
      </c>
      <c r="H639" s="68"/>
      <c r="I639" s="195" t="s">
        <v>2863</v>
      </c>
      <c r="J639" s="68"/>
      <c r="K639" s="68"/>
      <c r="L639" s="68"/>
      <c r="M639" s="68"/>
      <c r="N639" s="319"/>
      <c r="O639" s="319"/>
      <c r="P639" s="212">
        <v>0</v>
      </c>
      <c r="Q639" s="212">
        <v>4674</v>
      </c>
      <c r="R639" s="68" t="s">
        <v>809</v>
      </c>
      <c r="S639" s="320"/>
      <c r="T639" s="266"/>
    </row>
    <row r="640" spans="1:20" ht="76.5">
      <c r="A640" s="189">
        <v>6</v>
      </c>
      <c r="B640" s="68"/>
      <c r="C640" s="210" t="s">
        <v>36</v>
      </c>
      <c r="D640" s="211">
        <v>46090</v>
      </c>
      <c r="E640" s="189" t="s">
        <v>2394</v>
      </c>
      <c r="F640" s="189" t="s">
        <v>3</v>
      </c>
      <c r="G640" s="360">
        <v>2374924</v>
      </c>
      <c r="H640" s="68"/>
      <c r="I640" s="195" t="s">
        <v>3428</v>
      </c>
      <c r="J640" s="68"/>
      <c r="K640" s="68"/>
      <c r="L640" s="68"/>
      <c r="M640" s="68"/>
      <c r="N640" s="319"/>
      <c r="O640" s="319"/>
      <c r="P640" s="212">
        <v>0</v>
      </c>
      <c r="Q640" s="212">
        <v>1975.19</v>
      </c>
      <c r="R640" s="68" t="s">
        <v>2066</v>
      </c>
      <c r="S640" s="320"/>
      <c r="T640" s="266"/>
    </row>
    <row r="641" spans="1:20" ht="76.5">
      <c r="A641" s="189">
        <v>129</v>
      </c>
      <c r="B641" s="68"/>
      <c r="C641" s="210" t="s">
        <v>52</v>
      </c>
      <c r="D641" s="211">
        <v>46090</v>
      </c>
      <c r="E641" s="189" t="s">
        <v>2394</v>
      </c>
      <c r="F641" s="189" t="s">
        <v>3</v>
      </c>
      <c r="G641" s="360">
        <v>2374924</v>
      </c>
      <c r="H641" s="68"/>
      <c r="I641" s="195" t="s">
        <v>3428</v>
      </c>
      <c r="J641" s="68"/>
      <c r="K641" s="68"/>
      <c r="L641" s="68"/>
      <c r="M641" s="68"/>
      <c r="N641" s="319"/>
      <c r="O641" s="319"/>
      <c r="P641" s="212">
        <v>0</v>
      </c>
      <c r="Q641" s="212">
        <v>911.7</v>
      </c>
      <c r="R641" s="68" t="s">
        <v>2066</v>
      </c>
      <c r="S641" s="320"/>
      <c r="T641" s="266"/>
    </row>
    <row r="642" spans="1:20" ht="76.5">
      <c r="A642" s="189">
        <v>572</v>
      </c>
      <c r="B642" s="68"/>
      <c r="C642" s="210" t="s">
        <v>144</v>
      </c>
      <c r="D642" s="211">
        <v>46090</v>
      </c>
      <c r="E642" s="189" t="s">
        <v>2394</v>
      </c>
      <c r="F642" s="189" t="s">
        <v>3</v>
      </c>
      <c r="G642" s="360">
        <v>2374924</v>
      </c>
      <c r="H642" s="68"/>
      <c r="I642" s="195" t="s">
        <v>3428</v>
      </c>
      <c r="J642" s="68"/>
      <c r="K642" s="68"/>
      <c r="L642" s="68"/>
      <c r="M642" s="68"/>
      <c r="N642" s="319"/>
      <c r="O642" s="319"/>
      <c r="P642" s="212">
        <v>0</v>
      </c>
      <c r="Q642" s="212">
        <v>1210.44</v>
      </c>
      <c r="R642" s="68" t="s">
        <v>2066</v>
      </c>
      <c r="S642" s="320"/>
      <c r="T642" s="266"/>
    </row>
    <row r="643" spans="1:20" ht="76.5">
      <c r="A643" s="189">
        <v>283</v>
      </c>
      <c r="B643" s="68"/>
      <c r="C643" s="210" t="s">
        <v>104</v>
      </c>
      <c r="D643" s="211">
        <v>46090</v>
      </c>
      <c r="E643" s="189" t="s">
        <v>2394</v>
      </c>
      <c r="F643" s="189" t="s">
        <v>3</v>
      </c>
      <c r="G643" s="189">
        <v>2374924</v>
      </c>
      <c r="H643" s="68"/>
      <c r="I643" s="195" t="s">
        <v>3428</v>
      </c>
      <c r="J643" s="68"/>
      <c r="K643" s="68"/>
      <c r="L643" s="68"/>
      <c r="M643" s="68"/>
      <c r="N643" s="319"/>
      <c r="O643" s="319"/>
      <c r="P643" s="212">
        <v>0</v>
      </c>
      <c r="Q643" s="212">
        <v>28263.01</v>
      </c>
      <c r="R643" s="68" t="s">
        <v>2066</v>
      </c>
      <c r="S643" s="320"/>
      <c r="T643" s="266"/>
    </row>
    <row r="644" spans="1:20" ht="76.5">
      <c r="A644" s="189">
        <v>650</v>
      </c>
      <c r="B644" s="68"/>
      <c r="C644" s="210" t="s">
        <v>152</v>
      </c>
      <c r="D644" s="211">
        <v>46090</v>
      </c>
      <c r="E644" s="189" t="s">
        <v>2394</v>
      </c>
      <c r="F644" s="189" t="s">
        <v>3</v>
      </c>
      <c r="G644" s="189">
        <v>2374924</v>
      </c>
      <c r="H644" s="68"/>
      <c r="I644" s="195" t="s">
        <v>3428</v>
      </c>
      <c r="J644" s="68"/>
      <c r="K644" s="68"/>
      <c r="L644" s="68"/>
      <c r="M644" s="68"/>
      <c r="N644" s="319"/>
      <c r="O644" s="319"/>
      <c r="P644" s="212">
        <v>0</v>
      </c>
      <c r="Q644" s="212">
        <v>9395.61</v>
      </c>
      <c r="R644" s="68" t="s">
        <v>2066</v>
      </c>
      <c r="S644" s="320"/>
      <c r="T644" s="266"/>
    </row>
    <row r="645" spans="1:20" ht="76.5">
      <c r="A645" s="189">
        <v>15</v>
      </c>
      <c r="B645" s="68"/>
      <c r="C645" s="210" t="s">
        <v>38</v>
      </c>
      <c r="D645" s="211">
        <v>46090</v>
      </c>
      <c r="E645" s="189" t="s">
        <v>2394</v>
      </c>
      <c r="F645" s="189" t="s">
        <v>3</v>
      </c>
      <c r="G645" s="189">
        <v>2374924</v>
      </c>
      <c r="H645" s="68"/>
      <c r="I645" s="195" t="s">
        <v>3428</v>
      </c>
      <c r="J645" s="68"/>
      <c r="K645" s="68"/>
      <c r="L645" s="68"/>
      <c r="M645" s="68"/>
      <c r="N645" s="319"/>
      <c r="O645" s="319"/>
      <c r="P645" s="212">
        <v>0</v>
      </c>
      <c r="Q645" s="212">
        <v>6272.78</v>
      </c>
      <c r="R645" s="68" t="s">
        <v>2066</v>
      </c>
      <c r="S645" s="320"/>
      <c r="T645" s="266"/>
    </row>
    <row r="646" spans="1:20" ht="63.75">
      <c r="A646" s="189">
        <v>76</v>
      </c>
      <c r="B646" s="68"/>
      <c r="C646" s="210" t="s">
        <v>45</v>
      </c>
      <c r="D646" s="211">
        <v>46090</v>
      </c>
      <c r="E646" s="189" t="s">
        <v>2395</v>
      </c>
      <c r="F646" s="189" t="s">
        <v>3</v>
      </c>
      <c r="G646" s="189">
        <v>2374957</v>
      </c>
      <c r="H646" s="68"/>
      <c r="I646" s="195" t="s">
        <v>2864</v>
      </c>
      <c r="J646" s="68"/>
      <c r="K646" s="68"/>
      <c r="L646" s="68"/>
      <c r="M646" s="68"/>
      <c r="N646" s="319"/>
      <c r="O646" s="319"/>
      <c r="P646" s="212">
        <v>0</v>
      </c>
      <c r="Q646" s="212">
        <v>1800000</v>
      </c>
      <c r="R646" s="68" t="s">
        <v>809</v>
      </c>
      <c r="S646" s="320"/>
      <c r="T646" s="266"/>
    </row>
    <row r="647" spans="1:20" ht="51">
      <c r="A647" s="189" t="s">
        <v>503</v>
      </c>
      <c r="B647" s="68"/>
      <c r="C647" s="210" t="s">
        <v>541</v>
      </c>
      <c r="D647" s="211">
        <v>46090</v>
      </c>
      <c r="E647" s="189" t="s">
        <v>2396</v>
      </c>
      <c r="F647" s="189" t="s">
        <v>3</v>
      </c>
      <c r="G647" s="189">
        <v>2374964</v>
      </c>
      <c r="H647" s="68"/>
      <c r="I647" s="195" t="s">
        <v>2865</v>
      </c>
      <c r="J647" s="68"/>
      <c r="K647" s="68"/>
      <c r="L647" s="68"/>
      <c r="M647" s="68"/>
      <c r="N647" s="319"/>
      <c r="O647" s="319"/>
      <c r="P647" s="212">
        <v>0</v>
      </c>
      <c r="Q647" s="212">
        <v>2767.77</v>
      </c>
      <c r="R647" s="68" t="s">
        <v>809</v>
      </c>
      <c r="S647" s="320"/>
      <c r="T647" s="266"/>
    </row>
    <row r="648" spans="1:20" ht="76.5">
      <c r="A648" s="189" t="s">
        <v>495</v>
      </c>
      <c r="B648" s="68"/>
      <c r="C648" s="210" t="s">
        <v>623</v>
      </c>
      <c r="D648" s="211">
        <v>46090</v>
      </c>
      <c r="E648" s="189" t="s">
        <v>2397</v>
      </c>
      <c r="F648" s="189" t="s">
        <v>584</v>
      </c>
      <c r="G648" s="189">
        <v>14965377</v>
      </c>
      <c r="H648" s="68"/>
      <c r="I648" s="195" t="s">
        <v>2866</v>
      </c>
      <c r="J648" s="68"/>
      <c r="K648" s="68"/>
      <c r="L648" s="68"/>
      <c r="M648" s="68"/>
      <c r="N648" s="319"/>
      <c r="O648" s="319"/>
      <c r="P648" s="212">
        <v>0</v>
      </c>
      <c r="Q648" s="212">
        <v>10940.86</v>
      </c>
      <c r="R648" s="68" t="s">
        <v>809</v>
      </c>
      <c r="S648" s="320"/>
      <c r="T648" s="266"/>
    </row>
    <row r="649" spans="1:20" ht="76.5">
      <c r="A649" s="189" t="s">
        <v>495</v>
      </c>
      <c r="B649" s="68"/>
      <c r="C649" s="210" t="s">
        <v>623</v>
      </c>
      <c r="D649" s="211">
        <v>46090</v>
      </c>
      <c r="E649" s="189" t="s">
        <v>2398</v>
      </c>
      <c r="F649" s="189" t="s">
        <v>584</v>
      </c>
      <c r="G649" s="189">
        <v>15050690</v>
      </c>
      <c r="H649" s="68"/>
      <c r="I649" s="195" t="s">
        <v>2867</v>
      </c>
      <c r="J649" s="68"/>
      <c r="K649" s="68"/>
      <c r="L649" s="68"/>
      <c r="M649" s="68"/>
      <c r="N649" s="319"/>
      <c r="O649" s="319"/>
      <c r="P649" s="212">
        <v>0</v>
      </c>
      <c r="Q649" s="212">
        <v>1.33</v>
      </c>
      <c r="R649" s="68" t="s">
        <v>809</v>
      </c>
      <c r="S649" s="320"/>
      <c r="T649" s="266"/>
    </row>
    <row r="650" spans="1:20" ht="76.5">
      <c r="A650" s="189" t="s">
        <v>495</v>
      </c>
      <c r="B650" s="68"/>
      <c r="C650" s="210" t="s">
        <v>623</v>
      </c>
      <c r="D650" s="211">
        <v>46090</v>
      </c>
      <c r="E650" s="189" t="s">
        <v>2399</v>
      </c>
      <c r="F650" s="189" t="s">
        <v>584</v>
      </c>
      <c r="G650" s="189">
        <v>15050689</v>
      </c>
      <c r="H650" s="68"/>
      <c r="I650" s="195" t="s">
        <v>2868</v>
      </c>
      <c r="J650" s="68"/>
      <c r="K650" s="68"/>
      <c r="L650" s="68"/>
      <c r="M650" s="68"/>
      <c r="N650" s="319"/>
      <c r="O650" s="319"/>
      <c r="P650" s="212">
        <v>0</v>
      </c>
      <c r="Q650" s="212">
        <v>35993.85</v>
      </c>
      <c r="R650" s="68" t="s">
        <v>809</v>
      </c>
      <c r="S650" s="320"/>
      <c r="T650" s="266"/>
    </row>
    <row r="651" spans="1:20" ht="76.5">
      <c r="A651" s="189" t="s">
        <v>495</v>
      </c>
      <c r="B651" s="68"/>
      <c r="C651" s="210" t="s">
        <v>623</v>
      </c>
      <c r="D651" s="211">
        <v>46090</v>
      </c>
      <c r="E651" s="189" t="s">
        <v>2400</v>
      </c>
      <c r="F651" s="189" t="s">
        <v>584</v>
      </c>
      <c r="G651" s="189">
        <v>15050756</v>
      </c>
      <c r="H651" s="68"/>
      <c r="I651" s="195" t="s">
        <v>2869</v>
      </c>
      <c r="J651" s="68"/>
      <c r="K651" s="68"/>
      <c r="L651" s="68"/>
      <c r="M651" s="68"/>
      <c r="N651" s="319"/>
      <c r="O651" s="319"/>
      <c r="P651" s="212">
        <v>0</v>
      </c>
      <c r="Q651" s="212">
        <v>0.08</v>
      </c>
      <c r="R651" s="68" t="s">
        <v>809</v>
      </c>
      <c r="S651" s="320"/>
      <c r="T651" s="266"/>
    </row>
    <row r="652" spans="1:20" ht="76.5">
      <c r="A652" s="189" t="s">
        <v>495</v>
      </c>
      <c r="B652" s="68"/>
      <c r="C652" s="210" t="s">
        <v>623</v>
      </c>
      <c r="D652" s="211">
        <v>46090</v>
      </c>
      <c r="E652" s="189" t="s">
        <v>2401</v>
      </c>
      <c r="F652" s="189" t="s">
        <v>584</v>
      </c>
      <c r="G652" s="189">
        <v>15050724</v>
      </c>
      <c r="H652" s="68"/>
      <c r="I652" s="195" t="s">
        <v>2870</v>
      </c>
      <c r="J652" s="68"/>
      <c r="K652" s="68"/>
      <c r="L652" s="68"/>
      <c r="M652" s="68"/>
      <c r="N652" s="319"/>
      <c r="O652" s="319"/>
      <c r="P652" s="212">
        <v>0</v>
      </c>
      <c r="Q652" s="212">
        <v>6425.75</v>
      </c>
      <c r="R652" s="68" t="s">
        <v>809</v>
      </c>
      <c r="S652" s="320"/>
      <c r="T652" s="266"/>
    </row>
    <row r="653" spans="1:20" ht="76.5">
      <c r="A653" s="189">
        <v>670</v>
      </c>
      <c r="B653" s="68"/>
      <c r="C653" s="210" t="s">
        <v>155</v>
      </c>
      <c r="D653" s="211">
        <v>46090</v>
      </c>
      <c r="E653" s="189" t="s">
        <v>2402</v>
      </c>
      <c r="F653" s="189" t="s">
        <v>14</v>
      </c>
      <c r="G653" s="189">
        <v>3500388</v>
      </c>
      <c r="H653" s="68"/>
      <c r="I653" s="195" t="s">
        <v>2871</v>
      </c>
      <c r="J653" s="68"/>
      <c r="K653" s="68"/>
      <c r="L653" s="68"/>
      <c r="M653" s="68"/>
      <c r="N653" s="319"/>
      <c r="O653" s="319"/>
      <c r="P653" s="212">
        <v>80</v>
      </c>
      <c r="Q653" s="212">
        <v>0</v>
      </c>
      <c r="R653" s="68" t="s">
        <v>809</v>
      </c>
      <c r="S653" s="320"/>
      <c r="T653" s="266"/>
    </row>
    <row r="654" spans="1:20" ht="76.5">
      <c r="A654" s="189" t="s">
        <v>495</v>
      </c>
      <c r="B654" s="68"/>
      <c r="C654" s="210" t="s">
        <v>623</v>
      </c>
      <c r="D654" s="211">
        <v>46090</v>
      </c>
      <c r="E654" s="189" t="s">
        <v>2403</v>
      </c>
      <c r="F654" s="189" t="s">
        <v>584</v>
      </c>
      <c r="G654" s="189">
        <v>15116504</v>
      </c>
      <c r="H654" s="68"/>
      <c r="I654" s="195" t="s">
        <v>2872</v>
      </c>
      <c r="J654" s="68"/>
      <c r="K654" s="68"/>
      <c r="L654" s="68"/>
      <c r="M654" s="68"/>
      <c r="N654" s="319"/>
      <c r="O654" s="319"/>
      <c r="P654" s="212">
        <v>0</v>
      </c>
      <c r="Q654" s="212">
        <v>48655.57</v>
      </c>
      <c r="R654" s="68" t="s">
        <v>809</v>
      </c>
      <c r="S654" s="320"/>
      <c r="T654" s="266"/>
    </row>
    <row r="655" spans="1:20" ht="76.5">
      <c r="A655" s="189" t="s">
        <v>495</v>
      </c>
      <c r="B655" s="68"/>
      <c r="C655" s="210" t="s">
        <v>623</v>
      </c>
      <c r="D655" s="211">
        <v>46090</v>
      </c>
      <c r="E655" s="189" t="s">
        <v>2404</v>
      </c>
      <c r="F655" s="189" t="s">
        <v>584</v>
      </c>
      <c r="G655" s="189">
        <v>15116511</v>
      </c>
      <c r="H655" s="68"/>
      <c r="I655" s="195" t="s">
        <v>2873</v>
      </c>
      <c r="J655" s="68"/>
      <c r="K655" s="68"/>
      <c r="L655" s="68"/>
      <c r="M655" s="68"/>
      <c r="N655" s="319"/>
      <c r="O655" s="319"/>
      <c r="P655" s="212">
        <v>0</v>
      </c>
      <c r="Q655" s="212">
        <v>2.4</v>
      </c>
      <c r="R655" s="68" t="s">
        <v>809</v>
      </c>
      <c r="S655" s="320"/>
      <c r="T655" s="266"/>
    </row>
    <row r="656" spans="1:20" ht="51">
      <c r="A656" s="189" t="s">
        <v>503</v>
      </c>
      <c r="B656" s="68"/>
      <c r="C656" s="210" t="s">
        <v>541</v>
      </c>
      <c r="D656" s="211">
        <v>46091</v>
      </c>
      <c r="E656" s="189" t="s">
        <v>2405</v>
      </c>
      <c r="F656" s="189" t="s">
        <v>3</v>
      </c>
      <c r="G656" s="189">
        <v>2375273</v>
      </c>
      <c r="H656" s="68"/>
      <c r="I656" s="195" t="s">
        <v>2874</v>
      </c>
      <c r="J656" s="68"/>
      <c r="K656" s="68"/>
      <c r="L656" s="68"/>
      <c r="M656" s="68"/>
      <c r="N656" s="319"/>
      <c r="O656" s="319"/>
      <c r="P656" s="212">
        <v>0</v>
      </c>
      <c r="Q656" s="212">
        <v>43047</v>
      </c>
      <c r="R656" s="68" t="s">
        <v>809</v>
      </c>
      <c r="S656" s="320"/>
      <c r="T656" s="266"/>
    </row>
    <row r="657" spans="1:20" ht="51">
      <c r="A657" s="189" t="s">
        <v>503</v>
      </c>
      <c r="B657" s="68"/>
      <c r="C657" s="210" t="s">
        <v>541</v>
      </c>
      <c r="D657" s="211">
        <v>46091</v>
      </c>
      <c r="E657" s="189" t="s">
        <v>2406</v>
      </c>
      <c r="F657" s="189" t="s">
        <v>3</v>
      </c>
      <c r="G657" s="189">
        <v>2375320</v>
      </c>
      <c r="H657" s="68"/>
      <c r="I657" s="195" t="s">
        <v>2875</v>
      </c>
      <c r="J657" s="68"/>
      <c r="K657" s="68"/>
      <c r="L657" s="68"/>
      <c r="M657" s="68"/>
      <c r="N657" s="319"/>
      <c r="O657" s="319"/>
      <c r="P657" s="212">
        <v>0</v>
      </c>
      <c r="Q657" s="212">
        <v>6880.8</v>
      </c>
      <c r="R657" s="68" t="s">
        <v>809</v>
      </c>
      <c r="S657" s="320"/>
      <c r="T657" s="266"/>
    </row>
    <row r="658" spans="1:20" ht="63.75">
      <c r="A658" s="189">
        <v>46</v>
      </c>
      <c r="B658" s="68"/>
      <c r="C658" s="210" t="s">
        <v>719</v>
      </c>
      <c r="D658" s="211">
        <v>46091</v>
      </c>
      <c r="E658" s="189" t="s">
        <v>2407</v>
      </c>
      <c r="F658" s="189" t="s">
        <v>3</v>
      </c>
      <c r="G658" s="189">
        <v>2375345</v>
      </c>
      <c r="H658" s="68"/>
      <c r="I658" s="195" t="s">
        <v>2876</v>
      </c>
      <c r="J658" s="68"/>
      <c r="K658" s="68"/>
      <c r="L658" s="68"/>
      <c r="M658" s="68"/>
      <c r="N658" s="319"/>
      <c r="O658" s="319"/>
      <c r="P658" s="212">
        <v>0</v>
      </c>
      <c r="Q658" s="212">
        <v>392.71</v>
      </c>
      <c r="R658" s="68" t="s">
        <v>809</v>
      </c>
      <c r="S658" s="320"/>
      <c r="T658" s="266"/>
    </row>
    <row r="659" spans="1:20" ht="51">
      <c r="A659" s="189" t="s">
        <v>503</v>
      </c>
      <c r="B659" s="68"/>
      <c r="C659" s="210" t="s">
        <v>541</v>
      </c>
      <c r="D659" s="211">
        <v>46091</v>
      </c>
      <c r="E659" s="189" t="s">
        <v>2408</v>
      </c>
      <c r="F659" s="189" t="s">
        <v>3</v>
      </c>
      <c r="G659" s="189">
        <v>2375358</v>
      </c>
      <c r="H659" s="68"/>
      <c r="I659" s="195" t="s">
        <v>2877</v>
      </c>
      <c r="J659" s="68"/>
      <c r="K659" s="68"/>
      <c r="L659" s="68"/>
      <c r="M659" s="68"/>
      <c r="N659" s="319"/>
      <c r="O659" s="319"/>
      <c r="P659" s="212">
        <v>0</v>
      </c>
      <c r="Q659" s="212">
        <v>55</v>
      </c>
      <c r="R659" s="68" t="s">
        <v>809</v>
      </c>
      <c r="S659" s="320"/>
      <c r="T659" s="266"/>
    </row>
    <row r="660" spans="1:20" ht="51">
      <c r="A660" s="189" t="s">
        <v>503</v>
      </c>
      <c r="B660" s="68"/>
      <c r="C660" s="210" t="s">
        <v>541</v>
      </c>
      <c r="D660" s="211">
        <v>46091</v>
      </c>
      <c r="E660" s="189" t="s">
        <v>2409</v>
      </c>
      <c r="F660" s="189" t="s">
        <v>3</v>
      </c>
      <c r="G660" s="189">
        <v>2375360</v>
      </c>
      <c r="H660" s="68"/>
      <c r="I660" s="195" t="s">
        <v>2878</v>
      </c>
      <c r="J660" s="68"/>
      <c r="K660" s="68"/>
      <c r="L660" s="68"/>
      <c r="M660" s="68"/>
      <c r="N660" s="319"/>
      <c r="O660" s="319"/>
      <c r="P660" s="212">
        <v>0</v>
      </c>
      <c r="Q660" s="212">
        <v>55</v>
      </c>
      <c r="R660" s="68" t="s">
        <v>809</v>
      </c>
      <c r="S660" s="320"/>
      <c r="T660" s="266"/>
    </row>
    <row r="661" spans="1:20" ht="51">
      <c r="A661" s="189">
        <v>46</v>
      </c>
      <c r="B661" s="68"/>
      <c r="C661" s="210" t="s">
        <v>719</v>
      </c>
      <c r="D661" s="211">
        <v>46091</v>
      </c>
      <c r="E661" s="189" t="s">
        <v>2410</v>
      </c>
      <c r="F661" s="189" t="s">
        <v>3</v>
      </c>
      <c r="G661" s="189">
        <v>2375390</v>
      </c>
      <c r="H661" s="68"/>
      <c r="I661" s="195" t="s">
        <v>2879</v>
      </c>
      <c r="J661" s="68"/>
      <c r="K661" s="68"/>
      <c r="L661" s="68"/>
      <c r="M661" s="68"/>
      <c r="N661" s="319"/>
      <c r="O661" s="319"/>
      <c r="P661" s="212">
        <v>0</v>
      </c>
      <c r="Q661" s="212">
        <v>194.58</v>
      </c>
      <c r="R661" s="68" t="s">
        <v>809</v>
      </c>
      <c r="S661" s="320"/>
      <c r="T661" s="266"/>
    </row>
    <row r="662" spans="1:20" ht="51">
      <c r="A662" s="189" t="s">
        <v>503</v>
      </c>
      <c r="B662" s="68"/>
      <c r="C662" s="210" t="s">
        <v>541</v>
      </c>
      <c r="D662" s="211">
        <v>46091</v>
      </c>
      <c r="E662" s="189" t="s">
        <v>2411</v>
      </c>
      <c r="F662" s="189" t="s">
        <v>3</v>
      </c>
      <c r="G662" s="189">
        <v>2375404</v>
      </c>
      <c r="H662" s="68"/>
      <c r="I662" s="195" t="s">
        <v>2880</v>
      </c>
      <c r="J662" s="68"/>
      <c r="K662" s="68"/>
      <c r="L662" s="68"/>
      <c r="M662" s="68"/>
      <c r="N662" s="319"/>
      <c r="O662" s="319"/>
      <c r="P662" s="212">
        <v>0</v>
      </c>
      <c r="Q662" s="212">
        <v>852.6</v>
      </c>
      <c r="R662" s="68" t="s">
        <v>809</v>
      </c>
      <c r="S662" s="320"/>
      <c r="T662" s="266"/>
    </row>
    <row r="663" spans="1:20" ht="38.25">
      <c r="A663" s="189">
        <v>152</v>
      </c>
      <c r="B663" s="68"/>
      <c r="C663" s="210" t="s">
        <v>67</v>
      </c>
      <c r="D663" s="211">
        <v>46091</v>
      </c>
      <c r="E663" s="189" t="s">
        <v>2412</v>
      </c>
      <c r="F663" s="189" t="s">
        <v>3</v>
      </c>
      <c r="G663" s="189">
        <v>2375412</v>
      </c>
      <c r="H663" s="68"/>
      <c r="I663" s="195" t="s">
        <v>2881</v>
      </c>
      <c r="J663" s="68"/>
      <c r="K663" s="68"/>
      <c r="L663" s="68"/>
      <c r="M663" s="68"/>
      <c r="N663" s="319"/>
      <c r="O663" s="319"/>
      <c r="P663" s="212">
        <v>0</v>
      </c>
      <c r="Q663" s="212">
        <v>286.07</v>
      </c>
      <c r="R663" s="68" t="s">
        <v>809</v>
      </c>
      <c r="S663" s="320"/>
      <c r="T663" s="266"/>
    </row>
    <row r="664" spans="1:20" ht="63.75">
      <c r="A664" s="189" t="s">
        <v>494</v>
      </c>
      <c r="B664" s="68"/>
      <c r="C664" s="210" t="s">
        <v>542</v>
      </c>
      <c r="D664" s="211">
        <v>46091</v>
      </c>
      <c r="E664" s="189" t="s">
        <v>2413</v>
      </c>
      <c r="F664" s="189" t="s">
        <v>3</v>
      </c>
      <c r="G664" s="189">
        <v>2375414</v>
      </c>
      <c r="H664" s="68"/>
      <c r="I664" s="195" t="s">
        <v>2882</v>
      </c>
      <c r="J664" s="68"/>
      <c r="K664" s="68"/>
      <c r="L664" s="68"/>
      <c r="M664" s="68"/>
      <c r="N664" s="319"/>
      <c r="O664" s="319"/>
      <c r="P664" s="212">
        <v>0</v>
      </c>
      <c r="Q664" s="212">
        <v>7816.74</v>
      </c>
      <c r="R664" s="68" t="s">
        <v>809</v>
      </c>
      <c r="S664" s="320"/>
      <c r="T664" s="266"/>
    </row>
    <row r="665" spans="1:20" ht="63.75">
      <c r="A665" s="189" t="s">
        <v>494</v>
      </c>
      <c r="B665" s="68"/>
      <c r="C665" s="210" t="s">
        <v>542</v>
      </c>
      <c r="D665" s="211">
        <v>46091</v>
      </c>
      <c r="E665" s="189" t="s">
        <v>2414</v>
      </c>
      <c r="F665" s="189" t="s">
        <v>3</v>
      </c>
      <c r="G665" s="189">
        <v>2375416</v>
      </c>
      <c r="H665" s="68"/>
      <c r="I665" s="195" t="s">
        <v>2883</v>
      </c>
      <c r="J665" s="68"/>
      <c r="K665" s="68"/>
      <c r="L665" s="68"/>
      <c r="M665" s="68"/>
      <c r="N665" s="319"/>
      <c r="O665" s="319"/>
      <c r="P665" s="212">
        <v>0</v>
      </c>
      <c r="Q665" s="212">
        <v>7277.82</v>
      </c>
      <c r="R665" s="68" t="s">
        <v>809</v>
      </c>
      <c r="S665" s="320"/>
      <c r="T665" s="266"/>
    </row>
    <row r="666" spans="1:20" ht="51">
      <c r="A666" s="189">
        <v>572</v>
      </c>
      <c r="B666" s="68"/>
      <c r="C666" s="210" t="s">
        <v>144</v>
      </c>
      <c r="D666" s="211">
        <v>46091</v>
      </c>
      <c r="E666" s="189" t="s">
        <v>2415</v>
      </c>
      <c r="F666" s="189" t="s">
        <v>3</v>
      </c>
      <c r="G666" s="189">
        <v>2375290</v>
      </c>
      <c r="H666" s="68"/>
      <c r="I666" s="195" t="s">
        <v>2884</v>
      </c>
      <c r="J666" s="68"/>
      <c r="K666" s="68"/>
      <c r="L666" s="68"/>
      <c r="M666" s="68"/>
      <c r="N666" s="319"/>
      <c r="O666" s="319"/>
      <c r="P666" s="212">
        <v>0</v>
      </c>
      <c r="Q666" s="212">
        <v>776</v>
      </c>
      <c r="R666" s="68" t="s">
        <v>809</v>
      </c>
      <c r="S666" s="320"/>
      <c r="T666" s="266"/>
    </row>
    <row r="667" spans="1:20" ht="51">
      <c r="A667" s="189">
        <v>901</v>
      </c>
      <c r="B667" s="68"/>
      <c r="C667" s="210" t="s">
        <v>162</v>
      </c>
      <c r="D667" s="211">
        <v>46091</v>
      </c>
      <c r="E667" s="189" t="s">
        <v>2416</v>
      </c>
      <c r="F667" s="189" t="s">
        <v>3</v>
      </c>
      <c r="G667" s="189">
        <v>2375306</v>
      </c>
      <c r="H667" s="68"/>
      <c r="I667" s="195" t="s">
        <v>2885</v>
      </c>
      <c r="J667" s="68"/>
      <c r="K667" s="68"/>
      <c r="L667" s="68"/>
      <c r="M667" s="68"/>
      <c r="N667" s="319"/>
      <c r="O667" s="319"/>
      <c r="P667" s="212">
        <v>0</v>
      </c>
      <c r="Q667" s="212">
        <v>2688.57</v>
      </c>
      <c r="R667" s="68" t="s">
        <v>809</v>
      </c>
      <c r="S667" s="320"/>
      <c r="T667" s="266"/>
    </row>
    <row r="668" spans="1:20" ht="51">
      <c r="A668" s="189">
        <v>901</v>
      </c>
      <c r="B668" s="68"/>
      <c r="C668" s="210" t="s">
        <v>162</v>
      </c>
      <c r="D668" s="211">
        <v>46091</v>
      </c>
      <c r="E668" s="189" t="s">
        <v>2417</v>
      </c>
      <c r="F668" s="189" t="s">
        <v>3</v>
      </c>
      <c r="G668" s="189">
        <v>2375308</v>
      </c>
      <c r="H668" s="68"/>
      <c r="I668" s="195" t="s">
        <v>2886</v>
      </c>
      <c r="J668" s="68"/>
      <c r="K668" s="68"/>
      <c r="L668" s="68"/>
      <c r="M668" s="68"/>
      <c r="N668" s="319"/>
      <c r="O668" s="319"/>
      <c r="P668" s="212">
        <v>0</v>
      </c>
      <c r="Q668" s="212">
        <v>3840.81</v>
      </c>
      <c r="R668" s="68" t="s">
        <v>809</v>
      </c>
      <c r="S668" s="320"/>
      <c r="T668" s="266"/>
    </row>
    <row r="669" spans="1:20" ht="89.25">
      <c r="A669" s="189">
        <v>249</v>
      </c>
      <c r="B669" s="68"/>
      <c r="C669" s="210" t="s">
        <v>92</v>
      </c>
      <c r="D669" s="211">
        <v>46091</v>
      </c>
      <c r="E669" s="189" t="s">
        <v>2418</v>
      </c>
      <c r="F669" s="189" t="s">
        <v>584</v>
      </c>
      <c r="G669" s="189">
        <v>15119560</v>
      </c>
      <c r="H669" s="68"/>
      <c r="I669" s="195" t="s">
        <v>2887</v>
      </c>
      <c r="J669" s="68"/>
      <c r="K669" s="68"/>
      <c r="L669" s="68"/>
      <c r="M669" s="68"/>
      <c r="N669" s="319"/>
      <c r="O669" s="319"/>
      <c r="P669" s="212">
        <v>10569.6</v>
      </c>
      <c r="Q669" s="212">
        <v>0</v>
      </c>
      <c r="R669" s="68" t="s">
        <v>809</v>
      </c>
      <c r="S669" s="320"/>
      <c r="T669" s="266"/>
    </row>
    <row r="670" spans="1:20" ht="76.5">
      <c r="A670" s="189" t="s">
        <v>497</v>
      </c>
      <c r="B670" s="68"/>
      <c r="C670" s="210" t="s">
        <v>615</v>
      </c>
      <c r="D670" s="211">
        <v>46091</v>
      </c>
      <c r="E670" s="189" t="s">
        <v>2419</v>
      </c>
      <c r="F670" s="189" t="s">
        <v>6</v>
      </c>
      <c r="G670" s="189">
        <v>2390906</v>
      </c>
      <c r="H670" s="68"/>
      <c r="I670" s="195" t="s">
        <v>2888</v>
      </c>
      <c r="J670" s="68"/>
      <c r="K670" s="68"/>
      <c r="L670" s="68"/>
      <c r="M670" s="68"/>
      <c r="N670" s="319"/>
      <c r="O670" s="319"/>
      <c r="P670" s="212">
        <v>0</v>
      </c>
      <c r="Q670" s="212">
        <v>0.01</v>
      </c>
      <c r="R670" s="68" t="s">
        <v>809</v>
      </c>
      <c r="S670" s="320"/>
      <c r="T670" s="266"/>
    </row>
    <row r="671" spans="1:20" ht="63.75">
      <c r="A671" s="189">
        <v>670</v>
      </c>
      <c r="B671" s="68"/>
      <c r="C671" s="210" t="s">
        <v>155</v>
      </c>
      <c r="D671" s="211">
        <v>46091</v>
      </c>
      <c r="E671" s="189" t="s">
        <v>2420</v>
      </c>
      <c r="F671" s="189" t="s">
        <v>14</v>
      </c>
      <c r="G671" s="189">
        <v>3502697</v>
      </c>
      <c r="H671" s="68"/>
      <c r="I671" s="195" t="s">
        <v>2889</v>
      </c>
      <c r="J671" s="68"/>
      <c r="K671" s="68"/>
      <c r="L671" s="68"/>
      <c r="M671" s="68"/>
      <c r="N671" s="319"/>
      <c r="O671" s="319"/>
      <c r="P671" s="212">
        <v>80</v>
      </c>
      <c r="Q671" s="212">
        <v>0</v>
      </c>
      <c r="R671" s="68" t="s">
        <v>809</v>
      </c>
      <c r="S671" s="320"/>
      <c r="T671" s="266"/>
    </row>
    <row r="672" spans="1:20" ht="51">
      <c r="A672" s="189">
        <v>266</v>
      </c>
      <c r="B672" s="68"/>
      <c r="C672" s="210" t="s">
        <v>645</v>
      </c>
      <c r="D672" s="211">
        <v>46092</v>
      </c>
      <c r="E672" s="189" t="s">
        <v>2421</v>
      </c>
      <c r="F672" s="189" t="s">
        <v>3</v>
      </c>
      <c r="G672" s="189">
        <v>2375593</v>
      </c>
      <c r="H672" s="68"/>
      <c r="I672" s="195" t="s">
        <v>2890</v>
      </c>
      <c r="J672" s="68"/>
      <c r="K672" s="68"/>
      <c r="L672" s="68"/>
      <c r="M672" s="68"/>
      <c r="N672" s="319"/>
      <c r="O672" s="319"/>
      <c r="P672" s="212">
        <v>0</v>
      </c>
      <c r="Q672" s="212">
        <v>7438.75</v>
      </c>
      <c r="R672" s="68" t="s">
        <v>809</v>
      </c>
      <c r="S672" s="320"/>
      <c r="T672" s="266"/>
    </row>
    <row r="673" spans="1:20" ht="51">
      <c r="A673" s="189">
        <v>81</v>
      </c>
      <c r="B673" s="68"/>
      <c r="C673" s="210" t="s">
        <v>46</v>
      </c>
      <c r="D673" s="211">
        <v>46092</v>
      </c>
      <c r="E673" s="189" t="s">
        <v>2422</v>
      </c>
      <c r="F673" s="189" t="s">
        <v>3</v>
      </c>
      <c r="G673" s="189">
        <v>2375596</v>
      </c>
      <c r="H673" s="68"/>
      <c r="I673" s="195" t="s">
        <v>2891</v>
      </c>
      <c r="J673" s="68"/>
      <c r="K673" s="68"/>
      <c r="L673" s="68"/>
      <c r="M673" s="68"/>
      <c r="N673" s="319"/>
      <c r="O673" s="319"/>
      <c r="P673" s="212">
        <v>0</v>
      </c>
      <c r="Q673" s="212">
        <v>627</v>
      </c>
      <c r="R673" s="68" t="s">
        <v>809</v>
      </c>
      <c r="S673" s="320"/>
      <c r="T673" s="266"/>
    </row>
    <row r="674" spans="1:20" ht="38.25">
      <c r="A674" s="189">
        <v>324</v>
      </c>
      <c r="B674" s="68"/>
      <c r="C674" s="210" t="s">
        <v>122</v>
      </c>
      <c r="D674" s="211">
        <v>46092</v>
      </c>
      <c r="E674" s="189" t="s">
        <v>2423</v>
      </c>
      <c r="F674" s="189" t="s">
        <v>3</v>
      </c>
      <c r="G674" s="189">
        <v>2375636</v>
      </c>
      <c r="H674" s="68"/>
      <c r="I674" s="195" t="s">
        <v>2892</v>
      </c>
      <c r="J674" s="68"/>
      <c r="K674" s="68"/>
      <c r="L674" s="68"/>
      <c r="M674" s="68"/>
      <c r="N674" s="319"/>
      <c r="O674" s="319"/>
      <c r="P674" s="212">
        <v>0</v>
      </c>
      <c r="Q674" s="212">
        <v>2383.62</v>
      </c>
      <c r="R674" s="68" t="s">
        <v>809</v>
      </c>
      <c r="S674" s="320"/>
      <c r="T674" s="266"/>
    </row>
    <row r="675" spans="1:20" ht="51">
      <c r="A675" s="189" t="s">
        <v>503</v>
      </c>
      <c r="B675" s="68"/>
      <c r="C675" s="210" t="s">
        <v>541</v>
      </c>
      <c r="D675" s="211">
        <v>46092</v>
      </c>
      <c r="E675" s="189" t="s">
        <v>2424</v>
      </c>
      <c r="F675" s="189" t="s">
        <v>3</v>
      </c>
      <c r="G675" s="189">
        <v>2375697</v>
      </c>
      <c r="H675" s="68"/>
      <c r="I675" s="195" t="s">
        <v>2893</v>
      </c>
      <c r="J675" s="68"/>
      <c r="K675" s="68"/>
      <c r="L675" s="68"/>
      <c r="M675" s="68"/>
      <c r="N675" s="319"/>
      <c r="O675" s="319"/>
      <c r="P675" s="212">
        <v>0</v>
      </c>
      <c r="Q675" s="212">
        <v>4441.1000000000004</v>
      </c>
      <c r="R675" s="68" t="s">
        <v>809</v>
      </c>
      <c r="S675" s="320"/>
      <c r="T675" s="266"/>
    </row>
    <row r="676" spans="1:20" ht="51">
      <c r="A676" s="189" t="s">
        <v>503</v>
      </c>
      <c r="B676" s="68"/>
      <c r="C676" s="210" t="s">
        <v>541</v>
      </c>
      <c r="D676" s="211">
        <v>46092</v>
      </c>
      <c r="E676" s="189" t="s">
        <v>2425</v>
      </c>
      <c r="F676" s="189" t="s">
        <v>3</v>
      </c>
      <c r="G676" s="189">
        <v>2375699</v>
      </c>
      <c r="H676" s="68"/>
      <c r="I676" s="195" t="s">
        <v>2894</v>
      </c>
      <c r="J676" s="68"/>
      <c r="K676" s="68"/>
      <c r="L676" s="68"/>
      <c r="M676" s="68"/>
      <c r="N676" s="319"/>
      <c r="O676" s="319"/>
      <c r="P676" s="212">
        <v>0</v>
      </c>
      <c r="Q676" s="212">
        <v>5235.1099999999997</v>
      </c>
      <c r="R676" s="68" t="s">
        <v>809</v>
      </c>
      <c r="S676" s="320"/>
      <c r="T676" s="266"/>
    </row>
    <row r="677" spans="1:20" ht="51">
      <c r="A677" s="189" t="s">
        <v>503</v>
      </c>
      <c r="B677" s="68"/>
      <c r="C677" s="210" t="s">
        <v>541</v>
      </c>
      <c r="D677" s="211">
        <v>46092</v>
      </c>
      <c r="E677" s="189" t="s">
        <v>2426</v>
      </c>
      <c r="F677" s="189" t="s">
        <v>3</v>
      </c>
      <c r="G677" s="189">
        <v>2375703</v>
      </c>
      <c r="H677" s="68"/>
      <c r="I677" s="195" t="s">
        <v>2895</v>
      </c>
      <c r="J677" s="68"/>
      <c r="K677" s="68"/>
      <c r="L677" s="68"/>
      <c r="M677" s="68"/>
      <c r="N677" s="319"/>
      <c r="O677" s="319"/>
      <c r="P677" s="212">
        <v>0</v>
      </c>
      <c r="Q677" s="212">
        <v>5925.55</v>
      </c>
      <c r="R677" s="68" t="s">
        <v>809</v>
      </c>
      <c r="S677" s="320"/>
      <c r="T677" s="266"/>
    </row>
    <row r="678" spans="1:20" ht="51">
      <c r="A678" s="189" t="s">
        <v>503</v>
      </c>
      <c r="B678" s="68"/>
      <c r="C678" s="210" t="s">
        <v>541</v>
      </c>
      <c r="D678" s="211">
        <v>46092</v>
      </c>
      <c r="E678" s="189" t="s">
        <v>2427</v>
      </c>
      <c r="F678" s="189" t="s">
        <v>3</v>
      </c>
      <c r="G678" s="189">
        <v>2375716</v>
      </c>
      <c r="H678" s="68"/>
      <c r="I678" s="195" t="s">
        <v>2896</v>
      </c>
      <c r="J678" s="68"/>
      <c r="K678" s="68"/>
      <c r="L678" s="68"/>
      <c r="M678" s="68"/>
      <c r="N678" s="319"/>
      <c r="O678" s="319"/>
      <c r="P678" s="212">
        <v>0</v>
      </c>
      <c r="Q678" s="212">
        <v>7057.68</v>
      </c>
      <c r="R678" s="68" t="s">
        <v>809</v>
      </c>
      <c r="S678" s="320"/>
      <c r="T678" s="266"/>
    </row>
    <row r="679" spans="1:20" ht="51">
      <c r="A679" s="189" t="s">
        <v>503</v>
      </c>
      <c r="B679" s="68"/>
      <c r="C679" s="210" t="s">
        <v>541</v>
      </c>
      <c r="D679" s="211">
        <v>46092</v>
      </c>
      <c r="E679" s="189" t="s">
        <v>2428</v>
      </c>
      <c r="F679" s="189" t="s">
        <v>3</v>
      </c>
      <c r="G679" s="189">
        <v>2375713</v>
      </c>
      <c r="H679" s="68"/>
      <c r="I679" s="195" t="s">
        <v>2897</v>
      </c>
      <c r="J679" s="68"/>
      <c r="K679" s="68"/>
      <c r="L679" s="68"/>
      <c r="M679" s="68"/>
      <c r="N679" s="319"/>
      <c r="O679" s="319"/>
      <c r="P679" s="212">
        <v>0</v>
      </c>
      <c r="Q679" s="212">
        <v>7057.68</v>
      </c>
      <c r="R679" s="68" t="s">
        <v>809</v>
      </c>
      <c r="S679" s="320"/>
      <c r="T679" s="266"/>
    </row>
    <row r="680" spans="1:20" ht="51">
      <c r="A680" s="189" t="s">
        <v>503</v>
      </c>
      <c r="B680" s="68"/>
      <c r="C680" s="210" t="s">
        <v>541</v>
      </c>
      <c r="D680" s="211">
        <v>46092</v>
      </c>
      <c r="E680" s="189" t="s">
        <v>2429</v>
      </c>
      <c r="F680" s="189" t="s">
        <v>3</v>
      </c>
      <c r="G680" s="189">
        <v>2375711</v>
      </c>
      <c r="H680" s="68"/>
      <c r="I680" s="195" t="s">
        <v>2898</v>
      </c>
      <c r="J680" s="68"/>
      <c r="K680" s="68"/>
      <c r="L680" s="68"/>
      <c r="M680" s="68"/>
      <c r="N680" s="319"/>
      <c r="O680" s="319"/>
      <c r="P680" s="212">
        <v>0</v>
      </c>
      <c r="Q680" s="212">
        <v>7057.68</v>
      </c>
      <c r="R680" s="68" t="s">
        <v>809</v>
      </c>
      <c r="S680" s="320"/>
      <c r="T680" s="266"/>
    </row>
    <row r="681" spans="1:20" ht="51">
      <c r="A681" s="189" t="s">
        <v>503</v>
      </c>
      <c r="B681" s="68"/>
      <c r="C681" s="210" t="s">
        <v>541</v>
      </c>
      <c r="D681" s="211">
        <v>46092</v>
      </c>
      <c r="E681" s="189" t="s">
        <v>2430</v>
      </c>
      <c r="F681" s="189" t="s">
        <v>3</v>
      </c>
      <c r="G681" s="189">
        <v>2375708</v>
      </c>
      <c r="H681" s="68"/>
      <c r="I681" s="195" t="s">
        <v>2899</v>
      </c>
      <c r="J681" s="68"/>
      <c r="K681" s="68"/>
      <c r="L681" s="68"/>
      <c r="M681" s="68"/>
      <c r="N681" s="319"/>
      <c r="O681" s="319"/>
      <c r="P681" s="212">
        <v>0</v>
      </c>
      <c r="Q681" s="212">
        <v>6709.17</v>
      </c>
      <c r="R681" s="68" t="s">
        <v>809</v>
      </c>
      <c r="S681" s="320"/>
      <c r="T681" s="266"/>
    </row>
    <row r="682" spans="1:20" ht="51">
      <c r="A682" s="189" t="s">
        <v>503</v>
      </c>
      <c r="B682" s="68"/>
      <c r="C682" s="210" t="s">
        <v>541</v>
      </c>
      <c r="D682" s="211">
        <v>46092</v>
      </c>
      <c r="E682" s="189" t="s">
        <v>2431</v>
      </c>
      <c r="F682" s="189" t="s">
        <v>3</v>
      </c>
      <c r="G682" s="189">
        <v>2375707</v>
      </c>
      <c r="H682" s="68"/>
      <c r="I682" s="195" t="s">
        <v>2900</v>
      </c>
      <c r="J682" s="68"/>
      <c r="K682" s="68"/>
      <c r="L682" s="68"/>
      <c r="M682" s="68"/>
      <c r="N682" s="319"/>
      <c r="O682" s="319"/>
      <c r="P682" s="212">
        <v>0</v>
      </c>
      <c r="Q682" s="212">
        <v>5925.55</v>
      </c>
      <c r="R682" s="68" t="s">
        <v>809</v>
      </c>
      <c r="S682" s="320"/>
      <c r="T682" s="266"/>
    </row>
    <row r="683" spans="1:20" ht="51">
      <c r="A683" s="189" t="s">
        <v>503</v>
      </c>
      <c r="B683" s="68"/>
      <c r="C683" s="210" t="s">
        <v>541</v>
      </c>
      <c r="D683" s="211">
        <v>46092</v>
      </c>
      <c r="E683" s="189" t="s">
        <v>2432</v>
      </c>
      <c r="F683" s="189" t="s">
        <v>3</v>
      </c>
      <c r="G683" s="189">
        <v>2375704</v>
      </c>
      <c r="H683" s="68"/>
      <c r="I683" s="195" t="s">
        <v>2901</v>
      </c>
      <c r="J683" s="68"/>
      <c r="K683" s="68"/>
      <c r="L683" s="68"/>
      <c r="M683" s="68"/>
      <c r="N683" s="319"/>
      <c r="O683" s="319"/>
      <c r="P683" s="212">
        <v>0</v>
      </c>
      <c r="Q683" s="212">
        <v>6616</v>
      </c>
      <c r="R683" s="68" t="s">
        <v>809</v>
      </c>
      <c r="S683" s="320"/>
      <c r="T683" s="266"/>
    </row>
    <row r="684" spans="1:20" ht="51">
      <c r="A684" s="189" t="s">
        <v>503</v>
      </c>
      <c r="B684" s="68"/>
      <c r="C684" s="210" t="s">
        <v>541</v>
      </c>
      <c r="D684" s="211">
        <v>46092</v>
      </c>
      <c r="E684" s="189" t="s">
        <v>2433</v>
      </c>
      <c r="F684" s="189" t="s">
        <v>3</v>
      </c>
      <c r="G684" s="189">
        <v>2375717</v>
      </c>
      <c r="H684" s="68"/>
      <c r="I684" s="195" t="s">
        <v>2902</v>
      </c>
      <c r="J684" s="68"/>
      <c r="K684" s="68"/>
      <c r="L684" s="68"/>
      <c r="M684" s="68"/>
      <c r="N684" s="319"/>
      <c r="O684" s="319"/>
      <c r="P684" s="212">
        <v>0</v>
      </c>
      <c r="Q684" s="212">
        <v>7057.68</v>
      </c>
      <c r="R684" s="68" t="s">
        <v>809</v>
      </c>
      <c r="S684" s="320"/>
      <c r="T684" s="266"/>
    </row>
    <row r="685" spans="1:20" ht="51">
      <c r="A685" s="189">
        <v>133</v>
      </c>
      <c r="B685" s="68"/>
      <c r="C685" s="210" t="s">
        <v>55</v>
      </c>
      <c r="D685" s="211">
        <v>46092</v>
      </c>
      <c r="E685" s="189" t="s">
        <v>2434</v>
      </c>
      <c r="F685" s="189" t="s">
        <v>3</v>
      </c>
      <c r="G685" s="189">
        <v>2375720</v>
      </c>
      <c r="H685" s="68"/>
      <c r="I685" s="195" t="s">
        <v>2903</v>
      </c>
      <c r="J685" s="68"/>
      <c r="K685" s="68"/>
      <c r="L685" s="68"/>
      <c r="M685" s="68"/>
      <c r="N685" s="319"/>
      <c r="O685" s="319"/>
      <c r="P685" s="212">
        <v>0</v>
      </c>
      <c r="Q685" s="212">
        <v>1700</v>
      </c>
      <c r="R685" s="68" t="s">
        <v>809</v>
      </c>
      <c r="S685" s="320"/>
      <c r="T685" s="266"/>
    </row>
    <row r="686" spans="1:20" ht="51">
      <c r="A686" s="189" t="s">
        <v>503</v>
      </c>
      <c r="B686" s="68"/>
      <c r="C686" s="210" t="s">
        <v>541</v>
      </c>
      <c r="D686" s="211">
        <v>46092</v>
      </c>
      <c r="E686" s="189" t="s">
        <v>2435</v>
      </c>
      <c r="F686" s="189" t="s">
        <v>3</v>
      </c>
      <c r="G686" s="189">
        <v>2375719</v>
      </c>
      <c r="H686" s="68"/>
      <c r="I686" s="195" t="s">
        <v>2904</v>
      </c>
      <c r="J686" s="68"/>
      <c r="K686" s="68"/>
      <c r="L686" s="68"/>
      <c r="M686" s="68"/>
      <c r="N686" s="319"/>
      <c r="O686" s="319"/>
      <c r="P686" s="212">
        <v>0</v>
      </c>
      <c r="Q686" s="212">
        <v>7057.68</v>
      </c>
      <c r="R686" s="68" t="s">
        <v>809</v>
      </c>
      <c r="S686" s="320"/>
      <c r="T686" s="266"/>
    </row>
    <row r="687" spans="1:20" ht="51">
      <c r="A687" s="189" t="s">
        <v>503</v>
      </c>
      <c r="B687" s="68"/>
      <c r="C687" s="210" t="s">
        <v>541</v>
      </c>
      <c r="D687" s="211">
        <v>46092</v>
      </c>
      <c r="E687" s="189" t="s">
        <v>2436</v>
      </c>
      <c r="F687" s="189" t="s">
        <v>3</v>
      </c>
      <c r="G687" s="189">
        <v>2375718</v>
      </c>
      <c r="H687" s="68"/>
      <c r="I687" s="195" t="s">
        <v>2905</v>
      </c>
      <c r="J687" s="68"/>
      <c r="K687" s="68"/>
      <c r="L687" s="68"/>
      <c r="M687" s="68"/>
      <c r="N687" s="319"/>
      <c r="O687" s="319"/>
      <c r="P687" s="212">
        <v>0</v>
      </c>
      <c r="Q687" s="212">
        <v>7057.68</v>
      </c>
      <c r="R687" s="68" t="s">
        <v>809</v>
      </c>
      <c r="S687" s="320"/>
      <c r="T687" s="266"/>
    </row>
    <row r="688" spans="1:20" ht="51">
      <c r="A688" s="189">
        <v>41</v>
      </c>
      <c r="B688" s="68"/>
      <c r="C688" s="210" t="s">
        <v>879</v>
      </c>
      <c r="D688" s="211">
        <v>46092</v>
      </c>
      <c r="E688" s="189" t="s">
        <v>2437</v>
      </c>
      <c r="F688" s="189" t="s">
        <v>3</v>
      </c>
      <c r="G688" s="189">
        <v>2375759</v>
      </c>
      <c r="H688" s="68"/>
      <c r="I688" s="195" t="s">
        <v>2906</v>
      </c>
      <c r="J688" s="68"/>
      <c r="K688" s="68"/>
      <c r="L688" s="68"/>
      <c r="M688" s="68"/>
      <c r="N688" s="319"/>
      <c r="O688" s="319"/>
      <c r="P688" s="212">
        <v>0</v>
      </c>
      <c r="Q688" s="212">
        <v>100</v>
      </c>
      <c r="R688" s="68" t="s">
        <v>809</v>
      </c>
      <c r="S688" s="320"/>
      <c r="T688" s="266"/>
    </row>
    <row r="689" spans="1:20" ht="51">
      <c r="A689" s="189" t="s">
        <v>494</v>
      </c>
      <c r="B689" s="68"/>
      <c r="C689" s="210" t="s">
        <v>542</v>
      </c>
      <c r="D689" s="211">
        <v>46092</v>
      </c>
      <c r="E689" s="189" t="s">
        <v>2438</v>
      </c>
      <c r="F689" s="189" t="s">
        <v>3</v>
      </c>
      <c r="G689" s="189">
        <v>2375612</v>
      </c>
      <c r="H689" s="68"/>
      <c r="I689" s="195" t="s">
        <v>2907</v>
      </c>
      <c r="J689" s="68"/>
      <c r="K689" s="68"/>
      <c r="L689" s="68"/>
      <c r="M689" s="68"/>
      <c r="N689" s="319"/>
      <c r="O689" s="319"/>
      <c r="P689" s="212">
        <v>0</v>
      </c>
      <c r="Q689" s="212">
        <v>447253.75</v>
      </c>
      <c r="R689" s="68" t="s">
        <v>809</v>
      </c>
      <c r="S689" s="320"/>
      <c r="T689" s="266"/>
    </row>
    <row r="690" spans="1:20" ht="51">
      <c r="A690" s="189" t="s">
        <v>503</v>
      </c>
      <c r="B690" s="68"/>
      <c r="C690" s="210" t="s">
        <v>541</v>
      </c>
      <c r="D690" s="211">
        <v>46092</v>
      </c>
      <c r="E690" s="189" t="s">
        <v>2439</v>
      </c>
      <c r="F690" s="189" t="s">
        <v>3</v>
      </c>
      <c r="G690" s="189">
        <v>2375637</v>
      </c>
      <c r="H690" s="68"/>
      <c r="I690" s="195" t="s">
        <v>2908</v>
      </c>
      <c r="J690" s="68"/>
      <c r="K690" s="68"/>
      <c r="L690" s="68"/>
      <c r="M690" s="68"/>
      <c r="N690" s="319"/>
      <c r="O690" s="319"/>
      <c r="P690" s="212">
        <v>0</v>
      </c>
      <c r="Q690" s="212">
        <v>9254.31</v>
      </c>
      <c r="R690" s="68" t="s">
        <v>809</v>
      </c>
      <c r="S690" s="320"/>
      <c r="T690" s="266"/>
    </row>
    <row r="691" spans="1:20" ht="51">
      <c r="A691" s="189" t="s">
        <v>503</v>
      </c>
      <c r="B691" s="68"/>
      <c r="C691" s="210" t="s">
        <v>541</v>
      </c>
      <c r="D691" s="211">
        <v>46092</v>
      </c>
      <c r="E691" s="189" t="s">
        <v>2440</v>
      </c>
      <c r="F691" s="189" t="s">
        <v>3</v>
      </c>
      <c r="G691" s="189">
        <v>2375651</v>
      </c>
      <c r="H691" s="68"/>
      <c r="I691" s="195" t="s">
        <v>2909</v>
      </c>
      <c r="J691" s="68"/>
      <c r="K691" s="68"/>
      <c r="L691" s="68"/>
      <c r="M691" s="68"/>
      <c r="N691" s="319"/>
      <c r="O691" s="319"/>
      <c r="P691" s="212">
        <v>0</v>
      </c>
      <c r="Q691" s="212">
        <v>5369.13</v>
      </c>
      <c r="R691" s="68" t="s">
        <v>809</v>
      </c>
      <c r="S691" s="320"/>
      <c r="T691" s="266"/>
    </row>
    <row r="692" spans="1:20" ht="63.75">
      <c r="A692" s="189" t="s">
        <v>495</v>
      </c>
      <c r="B692" s="68"/>
      <c r="C692" s="210" t="s">
        <v>623</v>
      </c>
      <c r="D692" s="211">
        <v>46092</v>
      </c>
      <c r="E692" s="189" t="s">
        <v>2441</v>
      </c>
      <c r="F692" s="189" t="s">
        <v>6</v>
      </c>
      <c r="G692" s="189">
        <v>2391506</v>
      </c>
      <c r="H692" s="68"/>
      <c r="I692" s="195" t="s">
        <v>2910</v>
      </c>
      <c r="J692" s="68"/>
      <c r="K692" s="68"/>
      <c r="L692" s="68"/>
      <c r="M692" s="68"/>
      <c r="N692" s="319"/>
      <c r="O692" s="319"/>
      <c r="P692" s="212">
        <v>0</v>
      </c>
      <c r="Q692" s="212">
        <v>10619444.439999999</v>
      </c>
      <c r="R692" s="68" t="s">
        <v>809</v>
      </c>
      <c r="S692" s="320"/>
      <c r="T692" s="266"/>
    </row>
    <row r="693" spans="1:20" ht="38.25">
      <c r="A693" s="189" t="s">
        <v>503</v>
      </c>
      <c r="B693" s="68"/>
      <c r="C693" s="210" t="s">
        <v>541</v>
      </c>
      <c r="D693" s="211">
        <v>46093</v>
      </c>
      <c r="E693" s="189" t="s">
        <v>2442</v>
      </c>
      <c r="F693" s="189" t="s">
        <v>3</v>
      </c>
      <c r="G693" s="189">
        <v>2376012</v>
      </c>
      <c r="H693" s="68"/>
      <c r="I693" s="195" t="s">
        <v>2912</v>
      </c>
      <c r="J693" s="68"/>
      <c r="K693" s="68"/>
      <c r="L693" s="68"/>
      <c r="M693" s="68"/>
      <c r="N693" s="319"/>
      <c r="O693" s="319"/>
      <c r="P693" s="212">
        <v>0</v>
      </c>
      <c r="Q693" s="212">
        <v>2101.3000000000002</v>
      </c>
      <c r="R693" s="68" t="s">
        <v>809</v>
      </c>
      <c r="S693" s="320"/>
      <c r="T693" s="266"/>
    </row>
    <row r="694" spans="1:20" ht="51">
      <c r="A694" s="189">
        <v>152</v>
      </c>
      <c r="B694" s="68"/>
      <c r="C694" s="210" t="s">
        <v>67</v>
      </c>
      <c r="D694" s="211">
        <v>46093</v>
      </c>
      <c r="E694" s="189" t="s">
        <v>2443</v>
      </c>
      <c r="F694" s="189" t="s">
        <v>3</v>
      </c>
      <c r="G694" s="189">
        <v>2376021</v>
      </c>
      <c r="H694" s="68"/>
      <c r="I694" s="195" t="s">
        <v>2913</v>
      </c>
      <c r="J694" s="68"/>
      <c r="K694" s="68"/>
      <c r="L694" s="68"/>
      <c r="M694" s="68"/>
      <c r="N694" s="319"/>
      <c r="O694" s="319"/>
      <c r="P694" s="212">
        <v>0</v>
      </c>
      <c r="Q694" s="212">
        <v>371.5</v>
      </c>
      <c r="R694" s="68" t="s">
        <v>809</v>
      </c>
      <c r="S694" s="320"/>
      <c r="T694" s="266"/>
    </row>
    <row r="695" spans="1:20" ht="63.75">
      <c r="A695" s="189" t="s">
        <v>503</v>
      </c>
      <c r="B695" s="68"/>
      <c r="C695" s="210" t="s">
        <v>541</v>
      </c>
      <c r="D695" s="211">
        <v>46093</v>
      </c>
      <c r="E695" s="189" t="s">
        <v>2444</v>
      </c>
      <c r="F695" s="189" t="s">
        <v>3</v>
      </c>
      <c r="G695" s="189">
        <v>2375965</v>
      </c>
      <c r="H695" s="68"/>
      <c r="I695" s="195" t="s">
        <v>2914</v>
      </c>
      <c r="J695" s="68"/>
      <c r="K695" s="68"/>
      <c r="L695" s="68"/>
      <c r="M695" s="68"/>
      <c r="N695" s="319"/>
      <c r="O695" s="319"/>
      <c r="P695" s="212">
        <v>0</v>
      </c>
      <c r="Q695" s="212">
        <v>11109.69</v>
      </c>
      <c r="R695" s="68" t="s">
        <v>809</v>
      </c>
      <c r="S695" s="320"/>
      <c r="T695" s="266"/>
    </row>
    <row r="696" spans="1:20" ht="63.75">
      <c r="A696" s="189" t="s">
        <v>503</v>
      </c>
      <c r="B696" s="68"/>
      <c r="C696" s="210" t="s">
        <v>541</v>
      </c>
      <c r="D696" s="211">
        <v>46093</v>
      </c>
      <c r="E696" s="189" t="s">
        <v>2445</v>
      </c>
      <c r="F696" s="189" t="s">
        <v>3</v>
      </c>
      <c r="G696" s="189">
        <v>2375966</v>
      </c>
      <c r="H696" s="68"/>
      <c r="I696" s="195" t="s">
        <v>2915</v>
      </c>
      <c r="J696" s="68"/>
      <c r="K696" s="68"/>
      <c r="L696" s="68"/>
      <c r="M696" s="68"/>
      <c r="N696" s="319"/>
      <c r="O696" s="319"/>
      <c r="P696" s="212">
        <v>0</v>
      </c>
      <c r="Q696" s="212">
        <v>10549.5</v>
      </c>
      <c r="R696" s="68" t="s">
        <v>809</v>
      </c>
      <c r="S696" s="320"/>
      <c r="T696" s="266"/>
    </row>
    <row r="697" spans="1:20" ht="63.75">
      <c r="A697" s="189" t="s">
        <v>503</v>
      </c>
      <c r="B697" s="68"/>
      <c r="C697" s="210" t="s">
        <v>541</v>
      </c>
      <c r="D697" s="211">
        <v>46093</v>
      </c>
      <c r="E697" s="189" t="s">
        <v>2446</v>
      </c>
      <c r="F697" s="189" t="s">
        <v>3</v>
      </c>
      <c r="G697" s="189">
        <v>2375968</v>
      </c>
      <c r="H697" s="68"/>
      <c r="I697" s="195" t="s">
        <v>2916</v>
      </c>
      <c r="J697" s="68"/>
      <c r="K697" s="68"/>
      <c r="L697" s="68"/>
      <c r="M697" s="68"/>
      <c r="N697" s="319"/>
      <c r="O697" s="319"/>
      <c r="P697" s="212">
        <v>0</v>
      </c>
      <c r="Q697" s="212">
        <v>11634.93</v>
      </c>
      <c r="R697" s="68" t="s">
        <v>809</v>
      </c>
      <c r="S697" s="320"/>
      <c r="T697" s="266"/>
    </row>
    <row r="698" spans="1:20" ht="63.75">
      <c r="A698" s="189" t="s">
        <v>503</v>
      </c>
      <c r="B698" s="68"/>
      <c r="C698" s="210" t="s">
        <v>541</v>
      </c>
      <c r="D698" s="211">
        <v>46093</v>
      </c>
      <c r="E698" s="189" t="s">
        <v>2447</v>
      </c>
      <c r="F698" s="189" t="s">
        <v>3</v>
      </c>
      <c r="G698" s="189">
        <v>2375969</v>
      </c>
      <c r="H698" s="68"/>
      <c r="I698" s="195" t="s">
        <v>2917</v>
      </c>
      <c r="J698" s="68"/>
      <c r="K698" s="68"/>
      <c r="L698" s="68"/>
      <c r="M698" s="68"/>
      <c r="N698" s="319"/>
      <c r="O698" s="319"/>
      <c r="P698" s="212">
        <v>0</v>
      </c>
      <c r="Q698" s="212">
        <v>7991.9</v>
      </c>
      <c r="R698" s="68" t="s">
        <v>809</v>
      </c>
      <c r="S698" s="320"/>
      <c r="T698" s="266"/>
    </row>
    <row r="699" spans="1:20" ht="63.75">
      <c r="A699" s="189" t="s">
        <v>503</v>
      </c>
      <c r="B699" s="68"/>
      <c r="C699" s="210" t="s">
        <v>541</v>
      </c>
      <c r="D699" s="211">
        <v>46093</v>
      </c>
      <c r="E699" s="189" t="s">
        <v>2448</v>
      </c>
      <c r="F699" s="189" t="s">
        <v>3</v>
      </c>
      <c r="G699" s="189">
        <v>2375971</v>
      </c>
      <c r="H699" s="68"/>
      <c r="I699" s="195" t="s">
        <v>2918</v>
      </c>
      <c r="J699" s="68"/>
      <c r="K699" s="68"/>
      <c r="L699" s="68"/>
      <c r="M699" s="68"/>
      <c r="N699" s="319"/>
      <c r="O699" s="319"/>
      <c r="P699" s="212">
        <v>0</v>
      </c>
      <c r="Q699" s="212">
        <v>6676.03</v>
      </c>
      <c r="R699" s="68" t="s">
        <v>809</v>
      </c>
      <c r="S699" s="320"/>
      <c r="T699" s="266"/>
    </row>
    <row r="700" spans="1:20" ht="51">
      <c r="A700" s="189" t="s">
        <v>503</v>
      </c>
      <c r="B700" s="68"/>
      <c r="C700" s="210" t="s">
        <v>541</v>
      </c>
      <c r="D700" s="211">
        <v>46093</v>
      </c>
      <c r="E700" s="189" t="s">
        <v>2449</v>
      </c>
      <c r="F700" s="189" t="s">
        <v>3</v>
      </c>
      <c r="G700" s="189">
        <v>2375999</v>
      </c>
      <c r="H700" s="68"/>
      <c r="I700" s="195" t="s">
        <v>2919</v>
      </c>
      <c r="J700" s="68"/>
      <c r="K700" s="68"/>
      <c r="L700" s="68"/>
      <c r="M700" s="68"/>
      <c r="N700" s="319"/>
      <c r="O700" s="319"/>
      <c r="P700" s="212">
        <v>0</v>
      </c>
      <c r="Q700" s="212">
        <v>8048.58</v>
      </c>
      <c r="R700" s="68" t="s">
        <v>809</v>
      </c>
      <c r="S700" s="320"/>
      <c r="T700" s="266"/>
    </row>
    <row r="701" spans="1:20" ht="51">
      <c r="A701" s="189">
        <v>578</v>
      </c>
      <c r="B701" s="68"/>
      <c r="C701" s="210" t="s">
        <v>146</v>
      </c>
      <c r="D701" s="211">
        <v>46093</v>
      </c>
      <c r="E701" s="189" t="s">
        <v>2450</v>
      </c>
      <c r="F701" s="189" t="s">
        <v>3</v>
      </c>
      <c r="G701" s="189">
        <v>2376058</v>
      </c>
      <c r="H701" s="68"/>
      <c r="I701" s="195" t="s">
        <v>2920</v>
      </c>
      <c r="J701" s="68"/>
      <c r="K701" s="68"/>
      <c r="L701" s="68"/>
      <c r="M701" s="68"/>
      <c r="N701" s="319"/>
      <c r="O701" s="319"/>
      <c r="P701" s="212">
        <v>0</v>
      </c>
      <c r="Q701" s="212">
        <v>4187</v>
      </c>
      <c r="R701" s="68" t="s">
        <v>809</v>
      </c>
      <c r="S701" s="320"/>
      <c r="T701" s="266"/>
    </row>
    <row r="702" spans="1:20" ht="76.5">
      <c r="A702" s="189" t="s">
        <v>497</v>
      </c>
      <c r="B702" s="68"/>
      <c r="C702" s="210" t="s">
        <v>615</v>
      </c>
      <c r="D702" s="211">
        <v>46093</v>
      </c>
      <c r="E702" s="189" t="s">
        <v>2451</v>
      </c>
      <c r="F702" s="189" t="s">
        <v>6</v>
      </c>
      <c r="G702" s="189">
        <v>2392744</v>
      </c>
      <c r="H702" s="68"/>
      <c r="I702" s="195" t="s">
        <v>2921</v>
      </c>
      <c r="J702" s="68"/>
      <c r="K702" s="68"/>
      <c r="L702" s="68"/>
      <c r="M702" s="68"/>
      <c r="N702" s="319"/>
      <c r="O702" s="319"/>
      <c r="P702" s="212">
        <v>0</v>
      </c>
      <c r="Q702" s="212">
        <v>937</v>
      </c>
      <c r="R702" s="68" t="s">
        <v>809</v>
      </c>
      <c r="S702" s="320"/>
      <c r="T702" s="266"/>
    </row>
    <row r="703" spans="1:20" ht="38.25">
      <c r="A703" s="189" t="s">
        <v>503</v>
      </c>
      <c r="B703" s="68"/>
      <c r="C703" s="210" t="s">
        <v>541</v>
      </c>
      <c r="D703" s="211">
        <v>46094</v>
      </c>
      <c r="E703" s="189" t="s">
        <v>2452</v>
      </c>
      <c r="F703" s="189" t="s">
        <v>3</v>
      </c>
      <c r="G703" s="189">
        <v>2376396</v>
      </c>
      <c r="H703" s="68"/>
      <c r="I703" s="195" t="s">
        <v>2922</v>
      </c>
      <c r="J703" s="68"/>
      <c r="K703" s="68"/>
      <c r="L703" s="68"/>
      <c r="M703" s="68"/>
      <c r="N703" s="319"/>
      <c r="O703" s="319"/>
      <c r="P703" s="212">
        <v>0</v>
      </c>
      <c r="Q703" s="212">
        <v>500</v>
      </c>
      <c r="R703" s="68" t="s">
        <v>809</v>
      </c>
      <c r="S703" s="320"/>
      <c r="T703" s="266"/>
    </row>
    <row r="704" spans="1:20" ht="51">
      <c r="A704" s="189" t="s">
        <v>503</v>
      </c>
      <c r="B704" s="68"/>
      <c r="C704" s="210" t="s">
        <v>541</v>
      </c>
      <c r="D704" s="211">
        <v>46094</v>
      </c>
      <c r="E704" s="189" t="s">
        <v>2453</v>
      </c>
      <c r="F704" s="189" t="s">
        <v>3</v>
      </c>
      <c r="G704" s="189">
        <v>2376408</v>
      </c>
      <c r="H704" s="68"/>
      <c r="I704" s="195" t="s">
        <v>2923</v>
      </c>
      <c r="J704" s="68"/>
      <c r="K704" s="68"/>
      <c r="L704" s="68"/>
      <c r="M704" s="68"/>
      <c r="N704" s="319"/>
      <c r="O704" s="319"/>
      <c r="P704" s="212">
        <v>0</v>
      </c>
      <c r="Q704" s="212">
        <v>498.6</v>
      </c>
      <c r="R704" s="68" t="s">
        <v>809</v>
      </c>
      <c r="S704" s="320"/>
      <c r="T704" s="266"/>
    </row>
    <row r="705" spans="1:20" ht="38.25">
      <c r="A705" s="189" t="s">
        <v>503</v>
      </c>
      <c r="B705" s="68"/>
      <c r="C705" s="210" t="s">
        <v>541</v>
      </c>
      <c r="D705" s="211">
        <v>46094</v>
      </c>
      <c r="E705" s="189" t="s">
        <v>2454</v>
      </c>
      <c r="F705" s="189" t="s">
        <v>3</v>
      </c>
      <c r="G705" s="189">
        <v>2376506</v>
      </c>
      <c r="H705" s="68"/>
      <c r="I705" s="195" t="s">
        <v>2924</v>
      </c>
      <c r="J705" s="68"/>
      <c r="K705" s="68"/>
      <c r="L705" s="68"/>
      <c r="M705" s="68"/>
      <c r="N705" s="319"/>
      <c r="O705" s="319"/>
      <c r="P705" s="212">
        <v>0</v>
      </c>
      <c r="Q705" s="212">
        <v>8029.03</v>
      </c>
      <c r="R705" s="68" t="s">
        <v>809</v>
      </c>
      <c r="S705" s="320"/>
      <c r="T705" s="266"/>
    </row>
    <row r="706" spans="1:20" ht="51">
      <c r="A706" s="189" t="s">
        <v>503</v>
      </c>
      <c r="B706" s="68"/>
      <c r="C706" s="210" t="s">
        <v>541</v>
      </c>
      <c r="D706" s="211">
        <v>46094</v>
      </c>
      <c r="E706" s="189" t="s">
        <v>2455</v>
      </c>
      <c r="F706" s="189" t="s">
        <v>3</v>
      </c>
      <c r="G706" s="189">
        <v>2376353</v>
      </c>
      <c r="H706" s="68"/>
      <c r="I706" s="195" t="s">
        <v>2925</v>
      </c>
      <c r="J706" s="68"/>
      <c r="K706" s="68"/>
      <c r="L706" s="68"/>
      <c r="M706" s="68"/>
      <c r="N706" s="319"/>
      <c r="O706" s="319"/>
      <c r="P706" s="212">
        <v>0</v>
      </c>
      <c r="Q706" s="212">
        <v>3506.26</v>
      </c>
      <c r="R706" s="68" t="s">
        <v>809</v>
      </c>
      <c r="S706" s="320"/>
      <c r="T706" s="266"/>
    </row>
    <row r="707" spans="1:20" ht="51">
      <c r="A707" s="189" t="s">
        <v>503</v>
      </c>
      <c r="B707" s="68"/>
      <c r="C707" s="210" t="s">
        <v>541</v>
      </c>
      <c r="D707" s="211">
        <v>46094</v>
      </c>
      <c r="E707" s="189" t="s">
        <v>2456</v>
      </c>
      <c r="F707" s="189" t="s">
        <v>3</v>
      </c>
      <c r="G707" s="189">
        <v>2376355</v>
      </c>
      <c r="H707" s="68"/>
      <c r="I707" s="195" t="s">
        <v>2926</v>
      </c>
      <c r="J707" s="68"/>
      <c r="K707" s="68"/>
      <c r="L707" s="68"/>
      <c r="M707" s="68"/>
      <c r="N707" s="319"/>
      <c r="O707" s="319"/>
      <c r="P707" s="212">
        <v>0</v>
      </c>
      <c r="Q707" s="212">
        <v>3988.2</v>
      </c>
      <c r="R707" s="68" t="s">
        <v>809</v>
      </c>
      <c r="S707" s="320"/>
      <c r="T707" s="266"/>
    </row>
    <row r="708" spans="1:20" ht="63.75">
      <c r="A708" s="189">
        <v>81</v>
      </c>
      <c r="B708" s="68"/>
      <c r="C708" s="210" t="s">
        <v>46</v>
      </c>
      <c r="D708" s="211">
        <v>46094</v>
      </c>
      <c r="E708" s="189" t="s">
        <v>2457</v>
      </c>
      <c r="F708" s="189" t="s">
        <v>3</v>
      </c>
      <c r="G708" s="189">
        <v>2376399</v>
      </c>
      <c r="H708" s="68"/>
      <c r="I708" s="195" t="s">
        <v>2927</v>
      </c>
      <c r="J708" s="68"/>
      <c r="K708" s="68"/>
      <c r="L708" s="68"/>
      <c r="M708" s="68"/>
      <c r="N708" s="319"/>
      <c r="O708" s="319"/>
      <c r="P708" s="212">
        <v>0</v>
      </c>
      <c r="Q708" s="212">
        <v>16031.06</v>
      </c>
      <c r="R708" s="68" t="s">
        <v>809</v>
      </c>
      <c r="S708" s="320"/>
      <c r="T708" s="266"/>
    </row>
    <row r="709" spans="1:20" ht="63.75">
      <c r="A709" s="189">
        <v>41</v>
      </c>
      <c r="B709" s="68"/>
      <c r="C709" s="210" t="s">
        <v>879</v>
      </c>
      <c r="D709" s="211">
        <v>46094</v>
      </c>
      <c r="E709" s="189" t="s">
        <v>2458</v>
      </c>
      <c r="F709" s="189" t="s">
        <v>3</v>
      </c>
      <c r="G709" s="189">
        <v>2376402</v>
      </c>
      <c r="H709" s="68"/>
      <c r="I709" s="195" t="s">
        <v>2928</v>
      </c>
      <c r="J709" s="68"/>
      <c r="K709" s="68"/>
      <c r="L709" s="68"/>
      <c r="M709" s="68"/>
      <c r="N709" s="319"/>
      <c r="O709" s="319"/>
      <c r="P709" s="212">
        <v>0</v>
      </c>
      <c r="Q709" s="212">
        <v>9670.31</v>
      </c>
      <c r="R709" s="68" t="s">
        <v>809</v>
      </c>
      <c r="S709" s="320"/>
      <c r="T709" s="266"/>
    </row>
    <row r="710" spans="1:20" ht="76.5">
      <c r="A710" s="189" t="s">
        <v>495</v>
      </c>
      <c r="B710" s="68"/>
      <c r="C710" s="210" t="s">
        <v>623</v>
      </c>
      <c r="D710" s="211">
        <v>46094</v>
      </c>
      <c r="E710" s="189" t="s">
        <v>2459</v>
      </c>
      <c r="F710" s="189" t="s">
        <v>584</v>
      </c>
      <c r="G710" s="189">
        <v>15125842</v>
      </c>
      <c r="H710" s="68"/>
      <c r="I710" s="195" t="s">
        <v>2929</v>
      </c>
      <c r="J710" s="68"/>
      <c r="K710" s="68"/>
      <c r="L710" s="68"/>
      <c r="M710" s="68"/>
      <c r="N710" s="319"/>
      <c r="O710" s="319"/>
      <c r="P710" s="212">
        <v>0</v>
      </c>
      <c r="Q710" s="212">
        <v>82.51</v>
      </c>
      <c r="R710" s="68" t="s">
        <v>809</v>
      </c>
      <c r="S710" s="320"/>
      <c r="T710" s="266"/>
    </row>
    <row r="711" spans="1:20" ht="38.25">
      <c r="A711" s="189" t="s">
        <v>503</v>
      </c>
      <c r="B711" s="68"/>
      <c r="C711" s="210" t="s">
        <v>541</v>
      </c>
      <c r="D711" s="211">
        <v>46097</v>
      </c>
      <c r="E711" s="189" t="s">
        <v>2460</v>
      </c>
      <c r="F711" s="189" t="s">
        <v>3</v>
      </c>
      <c r="G711" s="189">
        <v>2376686</v>
      </c>
      <c r="H711" s="68"/>
      <c r="I711" s="195" t="s">
        <v>2930</v>
      </c>
      <c r="J711" s="68"/>
      <c r="K711" s="68"/>
      <c r="L711" s="68"/>
      <c r="M711" s="68"/>
      <c r="N711" s="319"/>
      <c r="O711" s="319"/>
      <c r="P711" s="212">
        <v>0</v>
      </c>
      <c r="Q711" s="212">
        <v>5175</v>
      </c>
      <c r="R711" s="68" t="s">
        <v>809</v>
      </c>
      <c r="S711" s="320"/>
      <c r="T711" s="266"/>
    </row>
    <row r="712" spans="1:20" ht="51">
      <c r="A712" s="189">
        <v>683</v>
      </c>
      <c r="B712" s="68"/>
      <c r="C712" s="210" t="s">
        <v>632</v>
      </c>
      <c r="D712" s="211">
        <v>46097</v>
      </c>
      <c r="E712" s="189" t="s">
        <v>2461</v>
      </c>
      <c r="F712" s="189" t="s">
        <v>3</v>
      </c>
      <c r="G712" s="189">
        <v>2376938</v>
      </c>
      <c r="H712" s="68"/>
      <c r="I712" s="195" t="s">
        <v>2932</v>
      </c>
      <c r="J712" s="68"/>
      <c r="K712" s="68"/>
      <c r="L712" s="68"/>
      <c r="M712" s="68"/>
      <c r="N712" s="319"/>
      <c r="O712" s="319"/>
      <c r="P712" s="212">
        <v>0</v>
      </c>
      <c r="Q712" s="212">
        <v>1298.5</v>
      </c>
      <c r="R712" s="68" t="s">
        <v>809</v>
      </c>
      <c r="S712" s="320"/>
      <c r="T712" s="266"/>
    </row>
    <row r="713" spans="1:20" ht="38.25">
      <c r="A713" s="189" t="s">
        <v>503</v>
      </c>
      <c r="B713" s="68"/>
      <c r="C713" s="210" t="s">
        <v>541</v>
      </c>
      <c r="D713" s="211">
        <v>46097</v>
      </c>
      <c r="E713" s="189" t="s">
        <v>2462</v>
      </c>
      <c r="F713" s="189" t="s">
        <v>3</v>
      </c>
      <c r="G713" s="189">
        <v>2377037</v>
      </c>
      <c r="H713" s="68"/>
      <c r="I713" s="195" t="s">
        <v>2933</v>
      </c>
      <c r="J713" s="68"/>
      <c r="K713" s="68"/>
      <c r="L713" s="68"/>
      <c r="M713" s="68"/>
      <c r="N713" s="319"/>
      <c r="O713" s="319"/>
      <c r="P713" s="212">
        <v>0</v>
      </c>
      <c r="Q713" s="212">
        <v>6304.16</v>
      </c>
      <c r="R713" s="68" t="s">
        <v>809</v>
      </c>
      <c r="S713" s="320"/>
      <c r="T713" s="266"/>
    </row>
    <row r="714" spans="1:20" ht="76.5">
      <c r="A714" s="189">
        <v>41</v>
      </c>
      <c r="B714" s="68"/>
      <c r="C714" s="210" t="s">
        <v>879</v>
      </c>
      <c r="D714" s="211">
        <v>46097</v>
      </c>
      <c r="E714" s="189" t="s">
        <v>2463</v>
      </c>
      <c r="F714" s="189" t="s">
        <v>3</v>
      </c>
      <c r="G714" s="189">
        <v>2376741</v>
      </c>
      <c r="H714" s="68"/>
      <c r="I714" s="195" t="s">
        <v>3429</v>
      </c>
      <c r="J714" s="68"/>
      <c r="K714" s="68"/>
      <c r="L714" s="68"/>
      <c r="M714" s="68"/>
      <c r="N714" s="319"/>
      <c r="O714" s="319"/>
      <c r="P714" s="212">
        <v>0</v>
      </c>
      <c r="Q714" s="212">
        <v>26924.400000000001</v>
      </c>
      <c r="R714" s="68" t="s">
        <v>2066</v>
      </c>
      <c r="S714" s="320"/>
      <c r="T714" s="266"/>
    </row>
    <row r="715" spans="1:20" ht="76.5">
      <c r="A715" s="189">
        <v>41</v>
      </c>
      <c r="B715" s="68"/>
      <c r="C715" s="210" t="s">
        <v>879</v>
      </c>
      <c r="D715" s="211">
        <v>46097</v>
      </c>
      <c r="E715" s="189" t="s">
        <v>2463</v>
      </c>
      <c r="F715" s="189" t="s">
        <v>3</v>
      </c>
      <c r="G715" s="189">
        <v>2376741</v>
      </c>
      <c r="H715" s="68"/>
      <c r="I715" s="195" t="s">
        <v>3429</v>
      </c>
      <c r="J715" s="68"/>
      <c r="K715" s="68"/>
      <c r="L715" s="68"/>
      <c r="M715" s="68"/>
      <c r="N715" s="319"/>
      <c r="O715" s="319"/>
      <c r="P715" s="212">
        <v>0</v>
      </c>
      <c r="Q715" s="212">
        <v>4870.1499999999996</v>
      </c>
      <c r="R715" s="68" t="s">
        <v>2066</v>
      </c>
      <c r="S715" s="320"/>
      <c r="T715" s="266"/>
    </row>
    <row r="716" spans="1:20" ht="76.5">
      <c r="A716" s="189">
        <v>46</v>
      </c>
      <c r="B716" s="68"/>
      <c r="C716" s="210" t="s">
        <v>719</v>
      </c>
      <c r="D716" s="211">
        <v>46097</v>
      </c>
      <c r="E716" s="189" t="s">
        <v>2463</v>
      </c>
      <c r="F716" s="189" t="s">
        <v>3</v>
      </c>
      <c r="G716" s="189">
        <v>2376741</v>
      </c>
      <c r="H716" s="68"/>
      <c r="I716" s="195" t="s">
        <v>3429</v>
      </c>
      <c r="J716" s="68"/>
      <c r="K716" s="68"/>
      <c r="L716" s="68"/>
      <c r="M716" s="68"/>
      <c r="N716" s="319"/>
      <c r="O716" s="319"/>
      <c r="P716" s="212">
        <v>0</v>
      </c>
      <c r="Q716" s="212">
        <v>1927.04</v>
      </c>
      <c r="R716" s="68" t="s">
        <v>2066</v>
      </c>
      <c r="S716" s="320"/>
      <c r="T716" s="266"/>
    </row>
    <row r="717" spans="1:20" ht="76.5">
      <c r="A717" s="189">
        <v>15</v>
      </c>
      <c r="B717" s="68"/>
      <c r="C717" s="210" t="s">
        <v>38</v>
      </c>
      <c r="D717" s="211">
        <v>46097</v>
      </c>
      <c r="E717" s="189" t="s">
        <v>2463</v>
      </c>
      <c r="F717" s="189" t="s">
        <v>3</v>
      </c>
      <c r="G717" s="189">
        <v>2376741</v>
      </c>
      <c r="H717" s="68"/>
      <c r="I717" s="195" t="s">
        <v>3429</v>
      </c>
      <c r="J717" s="68"/>
      <c r="K717" s="68"/>
      <c r="L717" s="68"/>
      <c r="M717" s="68"/>
      <c r="N717" s="319"/>
      <c r="O717" s="319"/>
      <c r="P717" s="212">
        <v>0</v>
      </c>
      <c r="Q717" s="212">
        <v>12038.609999999999</v>
      </c>
      <c r="R717" s="68" t="s">
        <v>2066</v>
      </c>
      <c r="S717" s="320"/>
      <c r="T717" s="266"/>
    </row>
    <row r="718" spans="1:20" ht="76.5">
      <c r="A718" s="189">
        <v>109</v>
      </c>
      <c r="B718" s="68"/>
      <c r="C718" s="210" t="s">
        <v>562</v>
      </c>
      <c r="D718" s="211">
        <v>46097</v>
      </c>
      <c r="E718" s="189" t="s">
        <v>2463</v>
      </c>
      <c r="F718" s="189" t="s">
        <v>3</v>
      </c>
      <c r="G718" s="189">
        <v>2376741</v>
      </c>
      <c r="H718" s="68"/>
      <c r="I718" s="195" t="s">
        <v>3429</v>
      </c>
      <c r="J718" s="68"/>
      <c r="K718" s="68"/>
      <c r="L718" s="68"/>
      <c r="M718" s="68"/>
      <c r="N718" s="319"/>
      <c r="O718" s="319"/>
      <c r="P718" s="212">
        <v>0</v>
      </c>
      <c r="Q718" s="212">
        <v>668.75</v>
      </c>
      <c r="R718" s="68" t="s">
        <v>2066</v>
      </c>
      <c r="S718" s="320"/>
      <c r="T718" s="266"/>
    </row>
    <row r="719" spans="1:20" ht="76.5">
      <c r="A719" s="189">
        <v>283</v>
      </c>
      <c r="B719" s="68"/>
      <c r="C719" s="210" t="s">
        <v>104</v>
      </c>
      <c r="D719" s="211">
        <v>46097</v>
      </c>
      <c r="E719" s="189" t="s">
        <v>2463</v>
      </c>
      <c r="F719" s="189" t="s">
        <v>3</v>
      </c>
      <c r="G719" s="189">
        <v>2376741</v>
      </c>
      <c r="H719" s="68"/>
      <c r="I719" s="195" t="s">
        <v>3429</v>
      </c>
      <c r="J719" s="68"/>
      <c r="K719" s="68"/>
      <c r="L719" s="68"/>
      <c r="M719" s="68"/>
      <c r="N719" s="319"/>
      <c r="O719" s="319"/>
      <c r="P719" s="212">
        <v>0</v>
      </c>
      <c r="Q719" s="212">
        <v>36724.68</v>
      </c>
      <c r="R719" s="68" t="s">
        <v>2066</v>
      </c>
      <c r="S719" s="320"/>
      <c r="T719" s="266"/>
    </row>
    <row r="720" spans="1:20" ht="76.5">
      <c r="A720" s="189">
        <v>902</v>
      </c>
      <c r="B720" s="68"/>
      <c r="C720" s="210" t="s">
        <v>163</v>
      </c>
      <c r="D720" s="211">
        <v>46097</v>
      </c>
      <c r="E720" s="189" t="s">
        <v>2463</v>
      </c>
      <c r="F720" s="189" t="s">
        <v>3</v>
      </c>
      <c r="G720" s="189">
        <v>2376741</v>
      </c>
      <c r="H720" s="68"/>
      <c r="I720" s="195" t="s">
        <v>3429</v>
      </c>
      <c r="J720" s="68"/>
      <c r="K720" s="68"/>
      <c r="L720" s="68"/>
      <c r="M720" s="68"/>
      <c r="N720" s="319"/>
      <c r="O720" s="319"/>
      <c r="P720" s="212">
        <v>0</v>
      </c>
      <c r="Q720" s="212">
        <v>1364.02</v>
      </c>
      <c r="R720" s="68" t="s">
        <v>2066</v>
      </c>
      <c r="S720" s="320"/>
      <c r="T720" s="266"/>
    </row>
    <row r="721" spans="1:20" ht="51">
      <c r="A721" s="189" t="s">
        <v>494</v>
      </c>
      <c r="B721" s="68"/>
      <c r="C721" s="210" t="s">
        <v>542</v>
      </c>
      <c r="D721" s="211">
        <v>46097</v>
      </c>
      <c r="E721" s="189" t="s">
        <v>2464</v>
      </c>
      <c r="F721" s="189" t="s">
        <v>3</v>
      </c>
      <c r="G721" s="189">
        <v>2376749</v>
      </c>
      <c r="H721" s="68"/>
      <c r="I721" s="195" t="s">
        <v>2934</v>
      </c>
      <c r="J721" s="68"/>
      <c r="K721" s="68"/>
      <c r="L721" s="68"/>
      <c r="M721" s="68"/>
      <c r="N721" s="319"/>
      <c r="O721" s="319"/>
      <c r="P721" s="212">
        <v>0</v>
      </c>
      <c r="Q721" s="212">
        <v>73916.240000000005</v>
      </c>
      <c r="R721" s="68" t="s">
        <v>809</v>
      </c>
      <c r="S721" s="320"/>
      <c r="T721" s="266"/>
    </row>
    <row r="722" spans="1:20" ht="51">
      <c r="A722" s="189" t="s">
        <v>494</v>
      </c>
      <c r="B722" s="68"/>
      <c r="C722" s="210" t="s">
        <v>542</v>
      </c>
      <c r="D722" s="211">
        <v>46097</v>
      </c>
      <c r="E722" s="189" t="s">
        <v>2465</v>
      </c>
      <c r="F722" s="189" t="s">
        <v>3</v>
      </c>
      <c r="G722" s="189">
        <v>2376752</v>
      </c>
      <c r="H722" s="68"/>
      <c r="I722" s="195" t="s">
        <v>2935</v>
      </c>
      <c r="J722" s="68"/>
      <c r="K722" s="68"/>
      <c r="L722" s="68"/>
      <c r="M722" s="68"/>
      <c r="N722" s="319"/>
      <c r="O722" s="319"/>
      <c r="P722" s="212">
        <v>0</v>
      </c>
      <c r="Q722" s="212">
        <v>16301.64</v>
      </c>
      <c r="R722" s="68" t="s">
        <v>809</v>
      </c>
      <c r="S722" s="320"/>
      <c r="T722" s="266"/>
    </row>
    <row r="723" spans="1:20" ht="51">
      <c r="A723" s="189" t="s">
        <v>494</v>
      </c>
      <c r="B723" s="68"/>
      <c r="C723" s="210" t="s">
        <v>542</v>
      </c>
      <c r="D723" s="211">
        <v>46097</v>
      </c>
      <c r="E723" s="189" t="s">
        <v>2466</v>
      </c>
      <c r="F723" s="189" t="s">
        <v>3</v>
      </c>
      <c r="G723" s="189">
        <v>2376753</v>
      </c>
      <c r="H723" s="68"/>
      <c r="I723" s="195" t="s">
        <v>2936</v>
      </c>
      <c r="J723" s="68"/>
      <c r="K723" s="68"/>
      <c r="L723" s="68"/>
      <c r="M723" s="68"/>
      <c r="N723" s="319"/>
      <c r="O723" s="319"/>
      <c r="P723" s="212">
        <v>0</v>
      </c>
      <c r="Q723" s="212">
        <v>15498</v>
      </c>
      <c r="R723" s="68" t="s">
        <v>809</v>
      </c>
      <c r="S723" s="320"/>
      <c r="T723" s="266"/>
    </row>
    <row r="724" spans="1:20" ht="51">
      <c r="A724" s="189" t="s">
        <v>494</v>
      </c>
      <c r="B724" s="68"/>
      <c r="C724" s="210" t="s">
        <v>542</v>
      </c>
      <c r="D724" s="211">
        <v>46097</v>
      </c>
      <c r="E724" s="189" t="s">
        <v>2467</v>
      </c>
      <c r="F724" s="189" t="s">
        <v>3</v>
      </c>
      <c r="G724" s="189">
        <v>2376756</v>
      </c>
      <c r="H724" s="68"/>
      <c r="I724" s="195" t="s">
        <v>2937</v>
      </c>
      <c r="J724" s="68"/>
      <c r="K724" s="68"/>
      <c r="L724" s="68"/>
      <c r="M724" s="68"/>
      <c r="N724" s="319"/>
      <c r="O724" s="319"/>
      <c r="P724" s="212">
        <v>0</v>
      </c>
      <c r="Q724" s="212">
        <v>40745.699999999997</v>
      </c>
      <c r="R724" s="68" t="s">
        <v>809</v>
      </c>
      <c r="S724" s="320"/>
      <c r="T724" s="266"/>
    </row>
    <row r="725" spans="1:20" ht="51">
      <c r="A725" s="189" t="s">
        <v>494</v>
      </c>
      <c r="B725" s="68"/>
      <c r="C725" s="210" t="s">
        <v>542</v>
      </c>
      <c r="D725" s="211">
        <v>46097</v>
      </c>
      <c r="E725" s="189" t="s">
        <v>2468</v>
      </c>
      <c r="F725" s="189" t="s">
        <v>3</v>
      </c>
      <c r="G725" s="189">
        <v>2376757</v>
      </c>
      <c r="H725" s="68"/>
      <c r="I725" s="195" t="s">
        <v>2938</v>
      </c>
      <c r="J725" s="68"/>
      <c r="K725" s="68"/>
      <c r="L725" s="68"/>
      <c r="M725" s="68"/>
      <c r="N725" s="319"/>
      <c r="O725" s="319"/>
      <c r="P725" s="212">
        <v>0</v>
      </c>
      <c r="Q725" s="212">
        <v>32539.95</v>
      </c>
      <c r="R725" s="68" t="s">
        <v>809</v>
      </c>
      <c r="S725" s="320"/>
      <c r="T725" s="266"/>
    </row>
    <row r="726" spans="1:20" ht="51">
      <c r="A726" s="189" t="s">
        <v>494</v>
      </c>
      <c r="B726" s="68"/>
      <c r="C726" s="210" t="s">
        <v>542</v>
      </c>
      <c r="D726" s="211">
        <v>46097</v>
      </c>
      <c r="E726" s="189" t="s">
        <v>2469</v>
      </c>
      <c r="F726" s="189" t="s">
        <v>3</v>
      </c>
      <c r="G726" s="189">
        <v>2376760</v>
      </c>
      <c r="H726" s="68"/>
      <c r="I726" s="195" t="s">
        <v>2939</v>
      </c>
      <c r="J726" s="68"/>
      <c r="K726" s="68"/>
      <c r="L726" s="68"/>
      <c r="M726" s="68"/>
      <c r="N726" s="319"/>
      <c r="O726" s="319"/>
      <c r="P726" s="212">
        <v>0</v>
      </c>
      <c r="Q726" s="212">
        <v>12664.8</v>
      </c>
      <c r="R726" s="68" t="s">
        <v>809</v>
      </c>
      <c r="S726" s="320"/>
      <c r="T726" s="266"/>
    </row>
    <row r="727" spans="1:20" ht="51">
      <c r="A727" s="189" t="s">
        <v>494</v>
      </c>
      <c r="B727" s="68"/>
      <c r="C727" s="210" t="s">
        <v>542</v>
      </c>
      <c r="D727" s="211">
        <v>46097</v>
      </c>
      <c r="E727" s="189" t="s">
        <v>2470</v>
      </c>
      <c r="F727" s="189" t="s">
        <v>3</v>
      </c>
      <c r="G727" s="189">
        <v>2376764</v>
      </c>
      <c r="H727" s="68"/>
      <c r="I727" s="195" t="s">
        <v>2940</v>
      </c>
      <c r="J727" s="68"/>
      <c r="K727" s="68"/>
      <c r="L727" s="68"/>
      <c r="M727" s="68"/>
      <c r="N727" s="319"/>
      <c r="O727" s="319"/>
      <c r="P727" s="212">
        <v>0</v>
      </c>
      <c r="Q727" s="212">
        <v>607830</v>
      </c>
      <c r="R727" s="68" t="s">
        <v>809</v>
      </c>
      <c r="S727" s="320"/>
      <c r="T727" s="266"/>
    </row>
    <row r="728" spans="1:20" ht="51">
      <c r="A728" s="189" t="s">
        <v>494</v>
      </c>
      <c r="B728" s="68"/>
      <c r="C728" s="210" t="s">
        <v>542</v>
      </c>
      <c r="D728" s="211">
        <v>46097</v>
      </c>
      <c r="E728" s="189" t="s">
        <v>2471</v>
      </c>
      <c r="F728" s="189" t="s">
        <v>3</v>
      </c>
      <c r="G728" s="189">
        <v>2376765</v>
      </c>
      <c r="H728" s="68"/>
      <c r="I728" s="195" t="s">
        <v>2941</v>
      </c>
      <c r="J728" s="68"/>
      <c r="K728" s="68"/>
      <c r="L728" s="68"/>
      <c r="M728" s="68"/>
      <c r="N728" s="319"/>
      <c r="O728" s="319"/>
      <c r="P728" s="212">
        <v>0</v>
      </c>
      <c r="Q728" s="212">
        <v>21748.75</v>
      </c>
      <c r="R728" s="68" t="s">
        <v>809</v>
      </c>
      <c r="S728" s="320"/>
      <c r="T728" s="266"/>
    </row>
    <row r="729" spans="1:20" ht="51">
      <c r="A729" s="189" t="s">
        <v>494</v>
      </c>
      <c r="B729" s="68"/>
      <c r="C729" s="210" t="s">
        <v>542</v>
      </c>
      <c r="D729" s="211">
        <v>46097</v>
      </c>
      <c r="E729" s="189" t="s">
        <v>2472</v>
      </c>
      <c r="F729" s="189" t="s">
        <v>3</v>
      </c>
      <c r="G729" s="189">
        <v>2376770</v>
      </c>
      <c r="H729" s="68"/>
      <c r="I729" s="195" t="s">
        <v>2942</v>
      </c>
      <c r="J729" s="68"/>
      <c r="K729" s="68"/>
      <c r="L729" s="68"/>
      <c r="M729" s="68"/>
      <c r="N729" s="319"/>
      <c r="O729" s="319"/>
      <c r="P729" s="212">
        <v>0</v>
      </c>
      <c r="Q729" s="212">
        <v>301966.78000000003</v>
      </c>
      <c r="R729" s="68" t="s">
        <v>809</v>
      </c>
      <c r="S729" s="320"/>
      <c r="T729" s="266"/>
    </row>
    <row r="730" spans="1:20" ht="51">
      <c r="A730" s="189" t="s">
        <v>494</v>
      </c>
      <c r="B730" s="68"/>
      <c r="C730" s="210" t="s">
        <v>542</v>
      </c>
      <c r="D730" s="211">
        <v>46097</v>
      </c>
      <c r="E730" s="189" t="s">
        <v>2473</v>
      </c>
      <c r="F730" s="189" t="s">
        <v>3</v>
      </c>
      <c r="G730" s="189">
        <v>2376773</v>
      </c>
      <c r="H730" s="68"/>
      <c r="I730" s="195" t="s">
        <v>2943</v>
      </c>
      <c r="J730" s="68"/>
      <c r="K730" s="68"/>
      <c r="L730" s="68"/>
      <c r="M730" s="68"/>
      <c r="N730" s="319"/>
      <c r="O730" s="319"/>
      <c r="P730" s="212">
        <v>0</v>
      </c>
      <c r="Q730" s="212">
        <v>12818.89</v>
      </c>
      <c r="R730" s="68" t="s">
        <v>809</v>
      </c>
      <c r="S730" s="320"/>
      <c r="T730" s="266"/>
    </row>
    <row r="731" spans="1:20" ht="51">
      <c r="A731" s="189" t="s">
        <v>494</v>
      </c>
      <c r="B731" s="68"/>
      <c r="C731" s="210" t="s">
        <v>542</v>
      </c>
      <c r="D731" s="211">
        <v>46097</v>
      </c>
      <c r="E731" s="189" t="s">
        <v>2474</v>
      </c>
      <c r="F731" s="189" t="s">
        <v>3</v>
      </c>
      <c r="G731" s="189">
        <v>2376775</v>
      </c>
      <c r="H731" s="68"/>
      <c r="I731" s="195" t="s">
        <v>2944</v>
      </c>
      <c r="J731" s="68"/>
      <c r="K731" s="68"/>
      <c r="L731" s="68"/>
      <c r="M731" s="68"/>
      <c r="N731" s="319"/>
      <c r="O731" s="319"/>
      <c r="P731" s="212">
        <v>0</v>
      </c>
      <c r="Q731" s="212">
        <v>42067.89</v>
      </c>
      <c r="R731" s="68" t="s">
        <v>809</v>
      </c>
      <c r="S731" s="320"/>
      <c r="T731" s="266"/>
    </row>
    <row r="732" spans="1:20" ht="51">
      <c r="A732" s="189" t="s">
        <v>494</v>
      </c>
      <c r="B732" s="68"/>
      <c r="C732" s="210" t="s">
        <v>542</v>
      </c>
      <c r="D732" s="211">
        <v>46097</v>
      </c>
      <c r="E732" s="189" t="s">
        <v>2475</v>
      </c>
      <c r="F732" s="189" t="s">
        <v>3</v>
      </c>
      <c r="G732" s="189">
        <v>2376776</v>
      </c>
      <c r="H732" s="68"/>
      <c r="I732" s="195" t="s">
        <v>2945</v>
      </c>
      <c r="J732" s="68"/>
      <c r="K732" s="68"/>
      <c r="L732" s="68"/>
      <c r="M732" s="68"/>
      <c r="N732" s="319"/>
      <c r="O732" s="319"/>
      <c r="P732" s="212">
        <v>0</v>
      </c>
      <c r="Q732" s="212">
        <v>10257.280000000001</v>
      </c>
      <c r="R732" s="68" t="s">
        <v>809</v>
      </c>
      <c r="S732" s="320"/>
      <c r="T732" s="266"/>
    </row>
    <row r="733" spans="1:20" ht="51">
      <c r="A733" s="189" t="s">
        <v>494</v>
      </c>
      <c r="B733" s="68"/>
      <c r="C733" s="210" t="s">
        <v>542</v>
      </c>
      <c r="D733" s="211">
        <v>46097</v>
      </c>
      <c r="E733" s="189" t="s">
        <v>2476</v>
      </c>
      <c r="F733" s="189" t="s">
        <v>3</v>
      </c>
      <c r="G733" s="189">
        <v>2376777</v>
      </c>
      <c r="H733" s="68"/>
      <c r="I733" s="195" t="s">
        <v>2946</v>
      </c>
      <c r="J733" s="68"/>
      <c r="K733" s="68"/>
      <c r="L733" s="68"/>
      <c r="M733" s="68"/>
      <c r="N733" s="319"/>
      <c r="O733" s="319"/>
      <c r="P733" s="212">
        <v>0</v>
      </c>
      <c r="Q733" s="212">
        <v>30893.45</v>
      </c>
      <c r="R733" s="68" t="s">
        <v>809</v>
      </c>
      <c r="S733" s="320"/>
      <c r="T733" s="266"/>
    </row>
    <row r="734" spans="1:20" ht="51">
      <c r="A734" s="189" t="s">
        <v>494</v>
      </c>
      <c r="B734" s="68"/>
      <c r="C734" s="210" t="s">
        <v>542</v>
      </c>
      <c r="D734" s="211">
        <v>46097</v>
      </c>
      <c r="E734" s="189" t="s">
        <v>2477</v>
      </c>
      <c r="F734" s="189" t="s">
        <v>3</v>
      </c>
      <c r="G734" s="189">
        <v>2376778</v>
      </c>
      <c r="H734" s="68"/>
      <c r="I734" s="195" t="s">
        <v>2947</v>
      </c>
      <c r="J734" s="68"/>
      <c r="K734" s="68"/>
      <c r="L734" s="68"/>
      <c r="M734" s="68"/>
      <c r="N734" s="319"/>
      <c r="O734" s="319"/>
      <c r="P734" s="212">
        <v>0</v>
      </c>
      <c r="Q734" s="212">
        <v>188927.56</v>
      </c>
      <c r="R734" s="68" t="s">
        <v>809</v>
      </c>
      <c r="S734" s="320"/>
      <c r="T734" s="266"/>
    </row>
    <row r="735" spans="1:20" ht="51">
      <c r="A735" s="189" t="s">
        <v>494</v>
      </c>
      <c r="B735" s="68"/>
      <c r="C735" s="210" t="s">
        <v>542</v>
      </c>
      <c r="D735" s="211">
        <v>46097</v>
      </c>
      <c r="E735" s="189" t="s">
        <v>2478</v>
      </c>
      <c r="F735" s="189" t="s">
        <v>3</v>
      </c>
      <c r="G735" s="189">
        <v>2376782</v>
      </c>
      <c r="H735" s="68"/>
      <c r="I735" s="195" t="s">
        <v>2948</v>
      </c>
      <c r="J735" s="68"/>
      <c r="K735" s="68"/>
      <c r="L735" s="68"/>
      <c r="M735" s="68"/>
      <c r="N735" s="319"/>
      <c r="O735" s="319"/>
      <c r="P735" s="212">
        <v>0</v>
      </c>
      <c r="Q735" s="212">
        <v>2811</v>
      </c>
      <c r="R735" s="68" t="s">
        <v>809</v>
      </c>
      <c r="S735" s="320"/>
      <c r="T735" s="266"/>
    </row>
    <row r="736" spans="1:20" ht="51">
      <c r="A736" s="189" t="s">
        <v>494</v>
      </c>
      <c r="B736" s="68"/>
      <c r="C736" s="210" t="s">
        <v>542</v>
      </c>
      <c r="D736" s="211">
        <v>46097</v>
      </c>
      <c r="E736" s="189" t="s">
        <v>2479</v>
      </c>
      <c r="F736" s="189" t="s">
        <v>3</v>
      </c>
      <c r="G736" s="189">
        <v>2376785</v>
      </c>
      <c r="H736" s="68"/>
      <c r="I736" s="195" t="s">
        <v>2949</v>
      </c>
      <c r="J736" s="68"/>
      <c r="K736" s="68"/>
      <c r="L736" s="68"/>
      <c r="M736" s="68"/>
      <c r="N736" s="319"/>
      <c r="O736" s="319"/>
      <c r="P736" s="212">
        <v>0</v>
      </c>
      <c r="Q736" s="212">
        <v>42795.58</v>
      </c>
      <c r="R736" s="68" t="s">
        <v>809</v>
      </c>
      <c r="S736" s="320"/>
      <c r="T736" s="266"/>
    </row>
    <row r="737" spans="1:20" ht="51">
      <c r="A737" s="189" t="s">
        <v>494</v>
      </c>
      <c r="B737" s="68"/>
      <c r="C737" s="210" t="s">
        <v>542</v>
      </c>
      <c r="D737" s="211">
        <v>46097</v>
      </c>
      <c r="E737" s="189" t="s">
        <v>2480</v>
      </c>
      <c r="F737" s="189" t="s">
        <v>3</v>
      </c>
      <c r="G737" s="189">
        <v>2376789</v>
      </c>
      <c r="H737" s="68"/>
      <c r="I737" s="195" t="s">
        <v>2950</v>
      </c>
      <c r="J737" s="68"/>
      <c r="K737" s="68"/>
      <c r="L737" s="68"/>
      <c r="M737" s="68"/>
      <c r="N737" s="319"/>
      <c r="O737" s="319"/>
      <c r="P737" s="212">
        <v>0</v>
      </c>
      <c r="Q737" s="212">
        <v>48160.19</v>
      </c>
      <c r="R737" s="68" t="s">
        <v>809</v>
      </c>
      <c r="S737" s="320"/>
      <c r="T737" s="266"/>
    </row>
    <row r="738" spans="1:20" ht="51">
      <c r="A738" s="189" t="s">
        <v>494</v>
      </c>
      <c r="B738" s="68"/>
      <c r="C738" s="210" t="s">
        <v>542</v>
      </c>
      <c r="D738" s="211">
        <v>46097</v>
      </c>
      <c r="E738" s="189" t="s">
        <v>2481</v>
      </c>
      <c r="F738" s="189" t="s">
        <v>3</v>
      </c>
      <c r="G738" s="189">
        <v>2376792</v>
      </c>
      <c r="H738" s="68"/>
      <c r="I738" s="195" t="s">
        <v>2951</v>
      </c>
      <c r="J738" s="68"/>
      <c r="K738" s="68"/>
      <c r="L738" s="68"/>
      <c r="M738" s="68"/>
      <c r="N738" s="319"/>
      <c r="O738" s="319"/>
      <c r="P738" s="212">
        <v>0</v>
      </c>
      <c r="Q738" s="212">
        <v>21411.32</v>
      </c>
      <c r="R738" s="68" t="s">
        <v>809</v>
      </c>
      <c r="S738" s="320"/>
      <c r="T738" s="266"/>
    </row>
    <row r="739" spans="1:20" ht="51">
      <c r="A739" s="189" t="s">
        <v>494</v>
      </c>
      <c r="B739" s="68"/>
      <c r="C739" s="210" t="s">
        <v>542</v>
      </c>
      <c r="D739" s="211">
        <v>46097</v>
      </c>
      <c r="E739" s="189" t="s">
        <v>2482</v>
      </c>
      <c r="F739" s="189" t="s">
        <v>3</v>
      </c>
      <c r="G739" s="189">
        <v>2376799</v>
      </c>
      <c r="H739" s="68"/>
      <c r="I739" s="195" t="s">
        <v>2952</v>
      </c>
      <c r="J739" s="68"/>
      <c r="K739" s="68"/>
      <c r="L739" s="68"/>
      <c r="M739" s="68"/>
      <c r="N739" s="319"/>
      <c r="O739" s="319"/>
      <c r="P739" s="212">
        <v>0</v>
      </c>
      <c r="Q739" s="212">
        <v>1196.55</v>
      </c>
      <c r="R739" s="68" t="s">
        <v>809</v>
      </c>
      <c r="S739" s="320"/>
      <c r="T739" s="266"/>
    </row>
    <row r="740" spans="1:20" ht="51">
      <c r="A740" s="189" t="s">
        <v>494</v>
      </c>
      <c r="B740" s="68"/>
      <c r="C740" s="210" t="s">
        <v>542</v>
      </c>
      <c r="D740" s="211">
        <v>46097</v>
      </c>
      <c r="E740" s="189" t="s">
        <v>2483</v>
      </c>
      <c r="F740" s="189" t="s">
        <v>3</v>
      </c>
      <c r="G740" s="189">
        <v>2376795</v>
      </c>
      <c r="H740" s="68"/>
      <c r="I740" s="195" t="s">
        <v>2953</v>
      </c>
      <c r="J740" s="68"/>
      <c r="K740" s="68"/>
      <c r="L740" s="68"/>
      <c r="M740" s="68"/>
      <c r="N740" s="319"/>
      <c r="O740" s="319"/>
      <c r="P740" s="212">
        <v>0</v>
      </c>
      <c r="Q740" s="212">
        <v>36392.730000000003</v>
      </c>
      <c r="R740" s="68" t="s">
        <v>809</v>
      </c>
      <c r="S740" s="320"/>
      <c r="T740" s="266"/>
    </row>
    <row r="741" spans="1:20" ht="51">
      <c r="A741" s="189" t="s">
        <v>494</v>
      </c>
      <c r="B741" s="68"/>
      <c r="C741" s="210" t="s">
        <v>542</v>
      </c>
      <c r="D741" s="211">
        <v>46097</v>
      </c>
      <c r="E741" s="189" t="s">
        <v>2484</v>
      </c>
      <c r="F741" s="189" t="s">
        <v>3</v>
      </c>
      <c r="G741" s="189">
        <v>2376796</v>
      </c>
      <c r="H741" s="68"/>
      <c r="I741" s="195" t="s">
        <v>2954</v>
      </c>
      <c r="J741" s="68"/>
      <c r="K741" s="68"/>
      <c r="L741" s="68"/>
      <c r="M741" s="68"/>
      <c r="N741" s="319"/>
      <c r="O741" s="319"/>
      <c r="P741" s="212">
        <v>0</v>
      </c>
      <c r="Q741" s="212">
        <v>40558.230000000003</v>
      </c>
      <c r="R741" s="68" t="s">
        <v>809</v>
      </c>
      <c r="S741" s="320"/>
      <c r="T741" s="266"/>
    </row>
    <row r="742" spans="1:20" ht="51">
      <c r="A742" s="189" t="s">
        <v>494</v>
      </c>
      <c r="B742" s="68"/>
      <c r="C742" s="210" t="s">
        <v>542</v>
      </c>
      <c r="D742" s="211">
        <v>46097</v>
      </c>
      <c r="E742" s="189" t="s">
        <v>2485</v>
      </c>
      <c r="F742" s="189" t="s">
        <v>3</v>
      </c>
      <c r="G742" s="189">
        <v>2376804</v>
      </c>
      <c r="H742" s="68"/>
      <c r="I742" s="195" t="s">
        <v>2955</v>
      </c>
      <c r="J742" s="68"/>
      <c r="K742" s="68"/>
      <c r="L742" s="68"/>
      <c r="M742" s="68"/>
      <c r="N742" s="319"/>
      <c r="O742" s="319"/>
      <c r="P742" s="212">
        <v>0</v>
      </c>
      <c r="Q742" s="212">
        <v>10837.8</v>
      </c>
      <c r="R742" s="68" t="s">
        <v>809</v>
      </c>
      <c r="S742" s="320"/>
      <c r="T742" s="266"/>
    </row>
    <row r="743" spans="1:20" ht="51">
      <c r="A743" s="189" t="s">
        <v>494</v>
      </c>
      <c r="B743" s="68"/>
      <c r="C743" s="210" t="s">
        <v>542</v>
      </c>
      <c r="D743" s="211">
        <v>46097</v>
      </c>
      <c r="E743" s="189" t="s">
        <v>2486</v>
      </c>
      <c r="F743" s="189" t="s">
        <v>3</v>
      </c>
      <c r="G743" s="189">
        <v>2376808</v>
      </c>
      <c r="H743" s="68"/>
      <c r="I743" s="195" t="s">
        <v>2956</v>
      </c>
      <c r="J743" s="68"/>
      <c r="K743" s="68"/>
      <c r="L743" s="68"/>
      <c r="M743" s="68"/>
      <c r="N743" s="319"/>
      <c r="O743" s="319"/>
      <c r="P743" s="212">
        <v>0</v>
      </c>
      <c r="Q743" s="212">
        <v>128890.93</v>
      </c>
      <c r="R743" s="68" t="s">
        <v>809</v>
      </c>
      <c r="S743" s="320"/>
      <c r="T743" s="266"/>
    </row>
    <row r="744" spans="1:20" ht="51">
      <c r="A744" s="189" t="s">
        <v>494</v>
      </c>
      <c r="B744" s="68"/>
      <c r="C744" s="210" t="s">
        <v>542</v>
      </c>
      <c r="D744" s="211">
        <v>46097</v>
      </c>
      <c r="E744" s="189" t="s">
        <v>2487</v>
      </c>
      <c r="F744" s="189" t="s">
        <v>3</v>
      </c>
      <c r="G744" s="189">
        <v>2376811</v>
      </c>
      <c r="H744" s="68"/>
      <c r="I744" s="195" t="s">
        <v>2957</v>
      </c>
      <c r="J744" s="68"/>
      <c r="K744" s="68"/>
      <c r="L744" s="68"/>
      <c r="M744" s="68"/>
      <c r="N744" s="319"/>
      <c r="O744" s="319"/>
      <c r="P744" s="212">
        <v>0</v>
      </c>
      <c r="Q744" s="212">
        <v>24772.5</v>
      </c>
      <c r="R744" s="68" t="s">
        <v>809</v>
      </c>
      <c r="S744" s="320"/>
      <c r="T744" s="266"/>
    </row>
    <row r="745" spans="1:20" ht="51">
      <c r="A745" s="189" t="s">
        <v>494</v>
      </c>
      <c r="B745" s="68"/>
      <c r="C745" s="210" t="s">
        <v>542</v>
      </c>
      <c r="D745" s="211">
        <v>46097</v>
      </c>
      <c r="E745" s="189" t="s">
        <v>2488</v>
      </c>
      <c r="F745" s="189" t="s">
        <v>3</v>
      </c>
      <c r="G745" s="189">
        <v>2376813</v>
      </c>
      <c r="H745" s="68"/>
      <c r="I745" s="195" t="s">
        <v>2958</v>
      </c>
      <c r="J745" s="68"/>
      <c r="K745" s="68"/>
      <c r="L745" s="68"/>
      <c r="M745" s="68"/>
      <c r="N745" s="319"/>
      <c r="O745" s="319"/>
      <c r="P745" s="212">
        <v>0</v>
      </c>
      <c r="Q745" s="212">
        <v>39796.67</v>
      </c>
      <c r="R745" s="68" t="s">
        <v>809</v>
      </c>
      <c r="S745" s="320"/>
      <c r="T745" s="266"/>
    </row>
    <row r="746" spans="1:20" ht="51">
      <c r="A746" s="189" t="s">
        <v>494</v>
      </c>
      <c r="B746" s="68"/>
      <c r="C746" s="210" t="s">
        <v>542</v>
      </c>
      <c r="D746" s="211">
        <v>46097</v>
      </c>
      <c r="E746" s="189" t="s">
        <v>2489</v>
      </c>
      <c r="F746" s="189" t="s">
        <v>3</v>
      </c>
      <c r="G746" s="189">
        <v>2376816</v>
      </c>
      <c r="H746" s="68"/>
      <c r="I746" s="195" t="s">
        <v>2959</v>
      </c>
      <c r="J746" s="68"/>
      <c r="K746" s="68"/>
      <c r="L746" s="68"/>
      <c r="M746" s="68"/>
      <c r="N746" s="319"/>
      <c r="O746" s="319"/>
      <c r="P746" s="212">
        <v>0</v>
      </c>
      <c r="Q746" s="212">
        <v>6183.81</v>
      </c>
      <c r="R746" s="68" t="s">
        <v>809</v>
      </c>
      <c r="S746" s="320"/>
      <c r="T746" s="266"/>
    </row>
    <row r="747" spans="1:20" ht="51">
      <c r="A747" s="189" t="s">
        <v>494</v>
      </c>
      <c r="B747" s="68"/>
      <c r="C747" s="210" t="s">
        <v>542</v>
      </c>
      <c r="D747" s="211">
        <v>46097</v>
      </c>
      <c r="E747" s="189" t="s">
        <v>2490</v>
      </c>
      <c r="F747" s="189" t="s">
        <v>3</v>
      </c>
      <c r="G747" s="189">
        <v>2376819</v>
      </c>
      <c r="H747" s="68"/>
      <c r="I747" s="195" t="s">
        <v>2960</v>
      </c>
      <c r="J747" s="68"/>
      <c r="K747" s="68"/>
      <c r="L747" s="68"/>
      <c r="M747" s="68"/>
      <c r="N747" s="319"/>
      <c r="O747" s="319"/>
      <c r="P747" s="212">
        <v>0</v>
      </c>
      <c r="Q747" s="212">
        <v>19793.7</v>
      </c>
      <c r="R747" s="68" t="s">
        <v>809</v>
      </c>
      <c r="S747" s="320"/>
      <c r="T747" s="266"/>
    </row>
    <row r="748" spans="1:20" ht="51">
      <c r="A748" s="189" t="s">
        <v>494</v>
      </c>
      <c r="B748" s="68"/>
      <c r="C748" s="210" t="s">
        <v>542</v>
      </c>
      <c r="D748" s="211">
        <v>46097</v>
      </c>
      <c r="E748" s="189" t="s">
        <v>2491</v>
      </c>
      <c r="F748" s="189" t="s">
        <v>3</v>
      </c>
      <c r="G748" s="189">
        <v>2376822</v>
      </c>
      <c r="H748" s="68"/>
      <c r="I748" s="195" t="s">
        <v>2961</v>
      </c>
      <c r="J748" s="68"/>
      <c r="K748" s="68"/>
      <c r="L748" s="68"/>
      <c r="M748" s="68"/>
      <c r="N748" s="319"/>
      <c r="O748" s="319"/>
      <c r="P748" s="212">
        <v>0</v>
      </c>
      <c r="Q748" s="212">
        <v>206501.2</v>
      </c>
      <c r="R748" s="68" t="s">
        <v>809</v>
      </c>
      <c r="S748" s="320"/>
      <c r="T748" s="266"/>
    </row>
    <row r="749" spans="1:20" ht="51">
      <c r="A749" s="189" t="s">
        <v>494</v>
      </c>
      <c r="B749" s="68"/>
      <c r="C749" s="210" t="s">
        <v>542</v>
      </c>
      <c r="D749" s="211">
        <v>46097</v>
      </c>
      <c r="E749" s="189" t="s">
        <v>2492</v>
      </c>
      <c r="F749" s="189" t="s">
        <v>3</v>
      </c>
      <c r="G749" s="189">
        <v>2376832</v>
      </c>
      <c r="H749" s="68"/>
      <c r="I749" s="195" t="s">
        <v>2962</v>
      </c>
      <c r="J749" s="68"/>
      <c r="K749" s="68"/>
      <c r="L749" s="68"/>
      <c r="M749" s="68"/>
      <c r="N749" s="319"/>
      <c r="O749" s="319"/>
      <c r="P749" s="212">
        <v>0</v>
      </c>
      <c r="Q749" s="212">
        <v>7708.57</v>
      </c>
      <c r="R749" s="68" t="s">
        <v>809</v>
      </c>
      <c r="S749" s="320"/>
      <c r="T749" s="266"/>
    </row>
    <row r="750" spans="1:20" ht="51">
      <c r="A750" s="189" t="s">
        <v>494</v>
      </c>
      <c r="B750" s="68"/>
      <c r="C750" s="210" t="s">
        <v>542</v>
      </c>
      <c r="D750" s="211">
        <v>46097</v>
      </c>
      <c r="E750" s="189" t="s">
        <v>2493</v>
      </c>
      <c r="F750" s="189" t="s">
        <v>3</v>
      </c>
      <c r="G750" s="189">
        <v>2376826</v>
      </c>
      <c r="H750" s="68"/>
      <c r="I750" s="195" t="s">
        <v>2963</v>
      </c>
      <c r="J750" s="68"/>
      <c r="K750" s="68"/>
      <c r="L750" s="68"/>
      <c r="M750" s="68"/>
      <c r="N750" s="319"/>
      <c r="O750" s="319"/>
      <c r="P750" s="212">
        <v>0</v>
      </c>
      <c r="Q750" s="212">
        <v>6765.75</v>
      </c>
      <c r="R750" s="68" t="s">
        <v>809</v>
      </c>
      <c r="S750" s="320"/>
      <c r="T750" s="266"/>
    </row>
    <row r="751" spans="1:20" ht="51">
      <c r="A751" s="189" t="s">
        <v>494</v>
      </c>
      <c r="B751" s="68"/>
      <c r="C751" s="210" t="s">
        <v>542</v>
      </c>
      <c r="D751" s="211">
        <v>46097</v>
      </c>
      <c r="E751" s="189" t="s">
        <v>2494</v>
      </c>
      <c r="F751" s="189" t="s">
        <v>3</v>
      </c>
      <c r="G751" s="189">
        <v>2376827</v>
      </c>
      <c r="H751" s="68"/>
      <c r="I751" s="195" t="s">
        <v>2964</v>
      </c>
      <c r="J751" s="68"/>
      <c r="K751" s="68"/>
      <c r="L751" s="68"/>
      <c r="M751" s="68"/>
      <c r="N751" s="319"/>
      <c r="O751" s="319"/>
      <c r="P751" s="212">
        <v>0</v>
      </c>
      <c r="Q751" s="212">
        <v>4770.04</v>
      </c>
      <c r="R751" s="68" t="s">
        <v>809</v>
      </c>
      <c r="S751" s="320"/>
      <c r="T751" s="266"/>
    </row>
    <row r="752" spans="1:20" ht="51">
      <c r="A752" s="189" t="s">
        <v>494</v>
      </c>
      <c r="B752" s="68"/>
      <c r="C752" s="210" t="s">
        <v>542</v>
      </c>
      <c r="D752" s="211">
        <v>46097</v>
      </c>
      <c r="E752" s="189" t="s">
        <v>2495</v>
      </c>
      <c r="F752" s="189" t="s">
        <v>3</v>
      </c>
      <c r="G752" s="189">
        <v>2376829</v>
      </c>
      <c r="H752" s="68"/>
      <c r="I752" s="195" t="s">
        <v>2965</v>
      </c>
      <c r="J752" s="68"/>
      <c r="K752" s="68"/>
      <c r="L752" s="68"/>
      <c r="M752" s="68"/>
      <c r="N752" s="319"/>
      <c r="O752" s="319"/>
      <c r="P752" s="212">
        <v>0</v>
      </c>
      <c r="Q752" s="212">
        <v>1487.5</v>
      </c>
      <c r="R752" s="68" t="s">
        <v>809</v>
      </c>
      <c r="S752" s="320"/>
      <c r="T752" s="266"/>
    </row>
    <row r="753" spans="1:20" ht="51">
      <c r="A753" s="189" t="s">
        <v>494</v>
      </c>
      <c r="B753" s="68"/>
      <c r="C753" s="210" t="s">
        <v>542</v>
      </c>
      <c r="D753" s="211">
        <v>46097</v>
      </c>
      <c r="E753" s="189" t="s">
        <v>2496</v>
      </c>
      <c r="F753" s="189" t="s">
        <v>3</v>
      </c>
      <c r="G753" s="189">
        <v>2376834</v>
      </c>
      <c r="H753" s="68"/>
      <c r="I753" s="195" t="s">
        <v>2966</v>
      </c>
      <c r="J753" s="68"/>
      <c r="K753" s="68"/>
      <c r="L753" s="68"/>
      <c r="M753" s="68"/>
      <c r="N753" s="319"/>
      <c r="O753" s="319"/>
      <c r="P753" s="212">
        <v>0</v>
      </c>
      <c r="Q753" s="212">
        <v>2265.6</v>
      </c>
      <c r="R753" s="68" t="s">
        <v>809</v>
      </c>
      <c r="S753" s="320"/>
      <c r="T753" s="266"/>
    </row>
    <row r="754" spans="1:20" ht="51">
      <c r="A754" s="189" t="s">
        <v>494</v>
      </c>
      <c r="B754" s="68"/>
      <c r="C754" s="210" t="s">
        <v>542</v>
      </c>
      <c r="D754" s="211">
        <v>46097</v>
      </c>
      <c r="E754" s="189" t="s">
        <v>2497</v>
      </c>
      <c r="F754" s="189" t="s">
        <v>3</v>
      </c>
      <c r="G754" s="189">
        <v>2376836</v>
      </c>
      <c r="H754" s="68"/>
      <c r="I754" s="195" t="s">
        <v>2967</v>
      </c>
      <c r="J754" s="68"/>
      <c r="K754" s="68"/>
      <c r="L754" s="68"/>
      <c r="M754" s="68"/>
      <c r="N754" s="319"/>
      <c r="O754" s="319"/>
      <c r="P754" s="212">
        <v>0</v>
      </c>
      <c r="Q754" s="212">
        <v>560914.76</v>
      </c>
      <c r="R754" s="68" t="s">
        <v>809</v>
      </c>
      <c r="S754" s="320"/>
      <c r="T754" s="266"/>
    </row>
    <row r="755" spans="1:20" ht="51">
      <c r="A755" s="189" t="s">
        <v>494</v>
      </c>
      <c r="B755" s="68"/>
      <c r="C755" s="210" t="s">
        <v>542</v>
      </c>
      <c r="D755" s="211">
        <v>46097</v>
      </c>
      <c r="E755" s="189" t="s">
        <v>2498</v>
      </c>
      <c r="F755" s="189" t="s">
        <v>3</v>
      </c>
      <c r="G755" s="189">
        <v>2376842</v>
      </c>
      <c r="H755" s="68"/>
      <c r="I755" s="195" t="s">
        <v>2968</v>
      </c>
      <c r="J755" s="68"/>
      <c r="K755" s="68"/>
      <c r="L755" s="68"/>
      <c r="M755" s="68"/>
      <c r="N755" s="319"/>
      <c r="O755" s="319"/>
      <c r="P755" s="212">
        <v>0</v>
      </c>
      <c r="Q755" s="212">
        <v>9412.6200000000008</v>
      </c>
      <c r="R755" s="68" t="s">
        <v>809</v>
      </c>
      <c r="S755" s="320"/>
      <c r="T755" s="266"/>
    </row>
    <row r="756" spans="1:20" ht="51">
      <c r="A756" s="189" t="s">
        <v>494</v>
      </c>
      <c r="B756" s="68"/>
      <c r="C756" s="210" t="s">
        <v>542</v>
      </c>
      <c r="D756" s="211">
        <v>46097</v>
      </c>
      <c r="E756" s="189" t="s">
        <v>2499</v>
      </c>
      <c r="F756" s="189" t="s">
        <v>3</v>
      </c>
      <c r="G756" s="189">
        <v>2376843</v>
      </c>
      <c r="H756" s="68"/>
      <c r="I756" s="195" t="s">
        <v>2969</v>
      </c>
      <c r="J756" s="68"/>
      <c r="K756" s="68"/>
      <c r="L756" s="68"/>
      <c r="M756" s="68"/>
      <c r="N756" s="319"/>
      <c r="O756" s="319"/>
      <c r="P756" s="212">
        <v>0</v>
      </c>
      <c r="Q756" s="212">
        <v>12553.76</v>
      </c>
      <c r="R756" s="68" t="s">
        <v>809</v>
      </c>
      <c r="S756" s="320"/>
      <c r="T756" s="266"/>
    </row>
    <row r="757" spans="1:20" ht="51">
      <c r="A757" s="189" t="s">
        <v>503</v>
      </c>
      <c r="B757" s="68"/>
      <c r="C757" s="210" t="s">
        <v>541</v>
      </c>
      <c r="D757" s="211">
        <v>46097</v>
      </c>
      <c r="E757" s="189" t="s">
        <v>2500</v>
      </c>
      <c r="F757" s="189" t="s">
        <v>3</v>
      </c>
      <c r="G757" s="189">
        <v>2376856</v>
      </c>
      <c r="H757" s="68"/>
      <c r="I757" s="195" t="s">
        <v>2970</v>
      </c>
      <c r="J757" s="68"/>
      <c r="K757" s="68"/>
      <c r="L757" s="68"/>
      <c r="M757" s="68"/>
      <c r="N757" s="319"/>
      <c r="O757" s="319"/>
      <c r="P757" s="212">
        <v>0</v>
      </c>
      <c r="Q757" s="212">
        <v>10123.99</v>
      </c>
      <c r="R757" s="68" t="s">
        <v>809</v>
      </c>
      <c r="S757" s="320"/>
      <c r="T757" s="266"/>
    </row>
    <row r="758" spans="1:20" ht="51">
      <c r="A758" s="189" t="s">
        <v>503</v>
      </c>
      <c r="B758" s="68"/>
      <c r="C758" s="210" t="s">
        <v>541</v>
      </c>
      <c r="D758" s="211">
        <v>46097</v>
      </c>
      <c r="E758" s="189" t="s">
        <v>2501</v>
      </c>
      <c r="F758" s="189" t="s">
        <v>3</v>
      </c>
      <c r="G758" s="189">
        <v>2376912</v>
      </c>
      <c r="H758" s="68"/>
      <c r="I758" s="195" t="s">
        <v>2971</v>
      </c>
      <c r="J758" s="68"/>
      <c r="K758" s="68"/>
      <c r="L758" s="68"/>
      <c r="M758" s="68"/>
      <c r="N758" s="319"/>
      <c r="O758" s="319"/>
      <c r="P758" s="212">
        <v>0</v>
      </c>
      <c r="Q758" s="212">
        <v>4486.72</v>
      </c>
      <c r="R758" s="68" t="s">
        <v>809</v>
      </c>
      <c r="S758" s="320"/>
      <c r="T758" s="266"/>
    </row>
    <row r="759" spans="1:20" ht="51">
      <c r="A759" s="189" t="s">
        <v>503</v>
      </c>
      <c r="B759" s="68"/>
      <c r="C759" s="210" t="s">
        <v>541</v>
      </c>
      <c r="D759" s="211">
        <v>46097</v>
      </c>
      <c r="E759" s="189" t="s">
        <v>2502</v>
      </c>
      <c r="F759" s="189" t="s">
        <v>3</v>
      </c>
      <c r="G759" s="189">
        <v>2376914</v>
      </c>
      <c r="H759" s="68"/>
      <c r="I759" s="195" t="s">
        <v>2972</v>
      </c>
      <c r="J759" s="68"/>
      <c r="K759" s="68"/>
      <c r="L759" s="68"/>
      <c r="M759" s="68"/>
      <c r="N759" s="319"/>
      <c r="O759" s="319"/>
      <c r="P759" s="212">
        <v>0</v>
      </c>
      <c r="Q759" s="212">
        <v>4486.72</v>
      </c>
      <c r="R759" s="68" t="s">
        <v>809</v>
      </c>
      <c r="S759" s="320"/>
      <c r="T759" s="266"/>
    </row>
    <row r="760" spans="1:20" ht="51">
      <c r="A760" s="189" t="s">
        <v>495</v>
      </c>
      <c r="B760" s="68"/>
      <c r="C760" s="210" t="s">
        <v>623</v>
      </c>
      <c r="D760" s="211">
        <v>46097</v>
      </c>
      <c r="E760" s="189" t="s">
        <v>2503</v>
      </c>
      <c r="F760" s="189" t="s">
        <v>10</v>
      </c>
      <c r="G760" s="189">
        <v>21377</v>
      </c>
      <c r="H760" s="68"/>
      <c r="I760" s="195" t="s">
        <v>2973</v>
      </c>
      <c r="J760" s="68"/>
      <c r="K760" s="68"/>
      <c r="L760" s="68"/>
      <c r="M760" s="68"/>
      <c r="N760" s="319"/>
      <c r="O760" s="319"/>
      <c r="P760" s="212">
        <v>563.12</v>
      </c>
      <c r="Q760" s="212">
        <v>0</v>
      </c>
      <c r="R760" s="68" t="s">
        <v>809</v>
      </c>
      <c r="S760" s="320"/>
      <c r="T760" s="266"/>
    </row>
    <row r="761" spans="1:20" ht="63.75">
      <c r="A761" s="189" t="s">
        <v>495</v>
      </c>
      <c r="B761" s="68"/>
      <c r="C761" s="210" t="s">
        <v>623</v>
      </c>
      <c r="D761" s="211">
        <v>46097</v>
      </c>
      <c r="E761" s="189" t="s">
        <v>2504</v>
      </c>
      <c r="F761" s="189" t="s">
        <v>10</v>
      </c>
      <c r="G761" s="189">
        <v>21173</v>
      </c>
      <c r="H761" s="68"/>
      <c r="I761" s="195" t="s">
        <v>2974</v>
      </c>
      <c r="J761" s="68"/>
      <c r="K761" s="68"/>
      <c r="L761" s="68"/>
      <c r="M761" s="68"/>
      <c r="N761" s="319"/>
      <c r="O761" s="319"/>
      <c r="P761" s="212">
        <v>3209.15</v>
      </c>
      <c r="Q761" s="212">
        <v>0</v>
      </c>
      <c r="R761" s="68" t="s">
        <v>809</v>
      </c>
      <c r="S761" s="320"/>
      <c r="T761" s="266"/>
    </row>
    <row r="762" spans="1:20" ht="76.5">
      <c r="A762" s="189" t="s">
        <v>497</v>
      </c>
      <c r="B762" s="68"/>
      <c r="C762" s="210" t="s">
        <v>615</v>
      </c>
      <c r="D762" s="211">
        <v>46097</v>
      </c>
      <c r="E762" s="189" t="s">
        <v>2505</v>
      </c>
      <c r="F762" s="189" t="s">
        <v>6</v>
      </c>
      <c r="G762" s="189">
        <v>2394284</v>
      </c>
      <c r="H762" s="68"/>
      <c r="I762" s="195" t="s">
        <v>2975</v>
      </c>
      <c r="J762" s="68"/>
      <c r="K762" s="68"/>
      <c r="L762" s="68"/>
      <c r="M762" s="68"/>
      <c r="N762" s="319"/>
      <c r="O762" s="319"/>
      <c r="P762" s="212">
        <v>0</v>
      </c>
      <c r="Q762" s="212">
        <v>101200</v>
      </c>
      <c r="R762" s="68" t="s">
        <v>809</v>
      </c>
      <c r="S762" s="320"/>
      <c r="T762" s="266"/>
    </row>
    <row r="763" spans="1:20" ht="63.75">
      <c r="A763" s="189" t="s">
        <v>495</v>
      </c>
      <c r="B763" s="68"/>
      <c r="C763" s="210" t="s">
        <v>623</v>
      </c>
      <c r="D763" s="211">
        <v>46097</v>
      </c>
      <c r="E763" s="189" t="s">
        <v>2506</v>
      </c>
      <c r="F763" s="189" t="s">
        <v>10</v>
      </c>
      <c r="G763" s="189">
        <v>21364</v>
      </c>
      <c r="H763" s="68"/>
      <c r="I763" s="195" t="s">
        <v>2976</v>
      </c>
      <c r="J763" s="68"/>
      <c r="K763" s="68"/>
      <c r="L763" s="68"/>
      <c r="M763" s="68"/>
      <c r="N763" s="319"/>
      <c r="O763" s="319"/>
      <c r="P763" s="212">
        <v>34052.400000000001</v>
      </c>
      <c r="Q763" s="212">
        <v>0</v>
      </c>
      <c r="R763" s="68" t="s">
        <v>809</v>
      </c>
      <c r="S763" s="320"/>
      <c r="T763" s="266"/>
    </row>
    <row r="764" spans="1:20" ht="63.75">
      <c r="A764" s="189" t="s">
        <v>495</v>
      </c>
      <c r="B764" s="68"/>
      <c r="C764" s="210" t="s">
        <v>623</v>
      </c>
      <c r="D764" s="211">
        <v>46097</v>
      </c>
      <c r="E764" s="189" t="s">
        <v>2507</v>
      </c>
      <c r="F764" s="189" t="s">
        <v>10</v>
      </c>
      <c r="G764" s="189">
        <v>21288</v>
      </c>
      <c r="H764" s="68"/>
      <c r="I764" s="195" t="s">
        <v>2977</v>
      </c>
      <c r="J764" s="68"/>
      <c r="K764" s="68"/>
      <c r="L764" s="68"/>
      <c r="M764" s="68"/>
      <c r="N764" s="319"/>
      <c r="O764" s="319"/>
      <c r="P764" s="212">
        <v>17632.990000000002</v>
      </c>
      <c r="Q764" s="212">
        <v>0</v>
      </c>
      <c r="R764" s="68" t="s">
        <v>809</v>
      </c>
      <c r="S764" s="320"/>
      <c r="T764" s="266"/>
    </row>
    <row r="765" spans="1:20" ht="63.75">
      <c r="A765" s="189" t="s">
        <v>495</v>
      </c>
      <c r="B765" s="68"/>
      <c r="C765" s="210" t="s">
        <v>623</v>
      </c>
      <c r="D765" s="211">
        <v>46097</v>
      </c>
      <c r="E765" s="189" t="s">
        <v>2508</v>
      </c>
      <c r="F765" s="189" t="s">
        <v>10</v>
      </c>
      <c r="G765" s="189">
        <v>21309</v>
      </c>
      <c r="H765" s="68"/>
      <c r="I765" s="195" t="s">
        <v>2978</v>
      </c>
      <c r="J765" s="68"/>
      <c r="K765" s="68"/>
      <c r="L765" s="68"/>
      <c r="M765" s="68"/>
      <c r="N765" s="319"/>
      <c r="O765" s="319"/>
      <c r="P765" s="212">
        <v>20692.28</v>
      </c>
      <c r="Q765" s="212">
        <v>0</v>
      </c>
      <c r="R765" s="68" t="s">
        <v>809</v>
      </c>
      <c r="S765" s="320"/>
      <c r="T765" s="266"/>
    </row>
    <row r="766" spans="1:20" ht="51">
      <c r="A766" s="189" t="s">
        <v>495</v>
      </c>
      <c r="B766" s="68"/>
      <c r="C766" s="210" t="s">
        <v>623</v>
      </c>
      <c r="D766" s="211">
        <v>46097</v>
      </c>
      <c r="E766" s="189" t="s">
        <v>2509</v>
      </c>
      <c r="F766" s="189" t="s">
        <v>10</v>
      </c>
      <c r="G766" s="189">
        <v>21268</v>
      </c>
      <c r="H766" s="68"/>
      <c r="I766" s="195" t="s">
        <v>2979</v>
      </c>
      <c r="J766" s="68"/>
      <c r="K766" s="68"/>
      <c r="L766" s="68"/>
      <c r="M766" s="68"/>
      <c r="N766" s="319"/>
      <c r="O766" s="319"/>
      <c r="P766" s="212">
        <v>22410.02</v>
      </c>
      <c r="Q766" s="212">
        <v>0</v>
      </c>
      <c r="R766" s="68" t="s">
        <v>809</v>
      </c>
      <c r="S766" s="320"/>
      <c r="T766" s="266"/>
    </row>
    <row r="767" spans="1:20" ht="51">
      <c r="A767" s="189" t="s">
        <v>495</v>
      </c>
      <c r="B767" s="68"/>
      <c r="C767" s="210" t="s">
        <v>623</v>
      </c>
      <c r="D767" s="211">
        <v>46097</v>
      </c>
      <c r="E767" s="189" t="s">
        <v>2510</v>
      </c>
      <c r="F767" s="189" t="s">
        <v>10</v>
      </c>
      <c r="G767" s="189">
        <v>21269</v>
      </c>
      <c r="H767" s="68"/>
      <c r="I767" s="195" t="s">
        <v>2980</v>
      </c>
      <c r="J767" s="68"/>
      <c r="K767" s="68"/>
      <c r="L767" s="68"/>
      <c r="M767" s="68"/>
      <c r="N767" s="319"/>
      <c r="O767" s="319"/>
      <c r="P767" s="212">
        <v>8977.52</v>
      </c>
      <c r="Q767" s="212">
        <v>0</v>
      </c>
      <c r="R767" s="68" t="s">
        <v>809</v>
      </c>
      <c r="S767" s="320"/>
      <c r="T767" s="266"/>
    </row>
    <row r="768" spans="1:20" ht="63.75">
      <c r="A768" s="189" t="s">
        <v>495</v>
      </c>
      <c r="B768" s="68"/>
      <c r="C768" s="210" t="s">
        <v>623</v>
      </c>
      <c r="D768" s="211">
        <v>46097</v>
      </c>
      <c r="E768" s="189" t="s">
        <v>2511</v>
      </c>
      <c r="F768" s="189" t="s">
        <v>10</v>
      </c>
      <c r="G768" s="189">
        <v>21271</v>
      </c>
      <c r="H768" s="68"/>
      <c r="I768" s="195" t="s">
        <v>2981</v>
      </c>
      <c r="J768" s="68"/>
      <c r="K768" s="68"/>
      <c r="L768" s="68"/>
      <c r="M768" s="68"/>
      <c r="N768" s="319"/>
      <c r="O768" s="319"/>
      <c r="P768" s="212">
        <v>5013.13</v>
      </c>
      <c r="Q768" s="212">
        <v>0</v>
      </c>
      <c r="R768" s="68" t="s">
        <v>809</v>
      </c>
      <c r="S768" s="320"/>
      <c r="T768" s="266"/>
    </row>
    <row r="769" spans="1:20" ht="63.75">
      <c r="A769" s="189">
        <v>517</v>
      </c>
      <c r="B769" s="68"/>
      <c r="C769" s="210" t="s">
        <v>140</v>
      </c>
      <c r="D769" s="211">
        <v>46097</v>
      </c>
      <c r="E769" s="189" t="s">
        <v>2512</v>
      </c>
      <c r="F769" s="189" t="s">
        <v>6</v>
      </c>
      <c r="G769" s="189">
        <v>1150020</v>
      </c>
      <c r="H769" s="68"/>
      <c r="I769" s="195" t="s">
        <v>2982</v>
      </c>
      <c r="J769" s="68"/>
      <c r="K769" s="68"/>
      <c r="L769" s="68"/>
      <c r="M769" s="68"/>
      <c r="N769" s="319"/>
      <c r="O769" s="319"/>
      <c r="P769" s="212">
        <v>0</v>
      </c>
      <c r="Q769" s="212">
        <v>1308055.3700000001</v>
      </c>
      <c r="R769" s="68" t="s">
        <v>809</v>
      </c>
      <c r="S769" s="320"/>
      <c r="T769" s="266"/>
    </row>
    <row r="770" spans="1:20" ht="51">
      <c r="A770" s="189" t="s">
        <v>495</v>
      </c>
      <c r="B770" s="68"/>
      <c r="C770" s="210" t="s">
        <v>623</v>
      </c>
      <c r="D770" s="211">
        <v>46097</v>
      </c>
      <c r="E770" s="189" t="s">
        <v>2513</v>
      </c>
      <c r="F770" s="189" t="s">
        <v>10</v>
      </c>
      <c r="G770" s="189">
        <v>21279</v>
      </c>
      <c r="H770" s="68"/>
      <c r="I770" s="195" t="s">
        <v>2983</v>
      </c>
      <c r="J770" s="68"/>
      <c r="K770" s="68"/>
      <c r="L770" s="68"/>
      <c r="M770" s="68"/>
      <c r="N770" s="319"/>
      <c r="O770" s="319"/>
      <c r="P770" s="212">
        <v>4738.5200000000004</v>
      </c>
      <c r="Q770" s="212">
        <v>0</v>
      </c>
      <c r="R770" s="68" t="s">
        <v>809</v>
      </c>
      <c r="S770" s="320"/>
      <c r="T770" s="266"/>
    </row>
    <row r="771" spans="1:20" ht="51">
      <c r="A771" s="189" t="s">
        <v>495</v>
      </c>
      <c r="B771" s="68"/>
      <c r="C771" s="210" t="s">
        <v>623</v>
      </c>
      <c r="D771" s="211">
        <v>46097</v>
      </c>
      <c r="E771" s="189" t="s">
        <v>2514</v>
      </c>
      <c r="F771" s="189" t="s">
        <v>10</v>
      </c>
      <c r="G771" s="189">
        <v>1150033</v>
      </c>
      <c r="H771" s="68"/>
      <c r="I771" s="195" t="s">
        <v>2984</v>
      </c>
      <c r="J771" s="68"/>
      <c r="K771" s="68"/>
      <c r="L771" s="68"/>
      <c r="M771" s="68"/>
      <c r="N771" s="319"/>
      <c r="O771" s="319"/>
      <c r="P771" s="212">
        <v>5841.34</v>
      </c>
      <c r="Q771" s="212">
        <v>0</v>
      </c>
      <c r="R771" s="68" t="s">
        <v>809</v>
      </c>
      <c r="S771" s="320"/>
      <c r="T771" s="266"/>
    </row>
    <row r="772" spans="1:20" ht="38.25">
      <c r="A772" s="189" t="s">
        <v>503</v>
      </c>
      <c r="B772" s="68"/>
      <c r="C772" s="210" t="s">
        <v>541</v>
      </c>
      <c r="D772" s="211">
        <v>46098</v>
      </c>
      <c r="E772" s="189" t="s">
        <v>2515</v>
      </c>
      <c r="F772" s="189" t="s">
        <v>3</v>
      </c>
      <c r="G772" s="189">
        <v>2377413</v>
      </c>
      <c r="H772" s="68"/>
      <c r="I772" s="195" t="s">
        <v>2985</v>
      </c>
      <c r="J772" s="68"/>
      <c r="K772" s="68"/>
      <c r="L772" s="68"/>
      <c r="M772" s="68"/>
      <c r="N772" s="319"/>
      <c r="O772" s="319"/>
      <c r="P772" s="212">
        <v>0</v>
      </c>
      <c r="Q772" s="212">
        <v>1972</v>
      </c>
      <c r="R772" s="68" t="s">
        <v>809</v>
      </c>
      <c r="S772" s="320"/>
      <c r="T772" s="266"/>
    </row>
    <row r="773" spans="1:20" ht="38.25">
      <c r="A773" s="189">
        <v>348</v>
      </c>
      <c r="B773" s="68"/>
      <c r="C773" s="210" t="s">
        <v>130</v>
      </c>
      <c r="D773" s="211">
        <v>46098</v>
      </c>
      <c r="E773" s="189" t="s">
        <v>2516</v>
      </c>
      <c r="F773" s="189" t="s">
        <v>3</v>
      </c>
      <c r="G773" s="189">
        <v>2377430</v>
      </c>
      <c r="H773" s="68"/>
      <c r="I773" s="195" t="s">
        <v>2986</v>
      </c>
      <c r="J773" s="68"/>
      <c r="K773" s="68"/>
      <c r="L773" s="68"/>
      <c r="M773" s="68"/>
      <c r="N773" s="319"/>
      <c r="O773" s="319"/>
      <c r="P773" s="212">
        <v>0</v>
      </c>
      <c r="Q773" s="212">
        <v>102.63</v>
      </c>
      <c r="R773" s="68" t="s">
        <v>809</v>
      </c>
      <c r="S773" s="320"/>
      <c r="T773" s="266"/>
    </row>
    <row r="774" spans="1:20" ht="51">
      <c r="A774" s="189" t="s">
        <v>503</v>
      </c>
      <c r="B774" s="68"/>
      <c r="C774" s="210" t="s">
        <v>541</v>
      </c>
      <c r="D774" s="211">
        <v>46098</v>
      </c>
      <c r="E774" s="189" t="s">
        <v>2517</v>
      </c>
      <c r="F774" s="189" t="s">
        <v>3</v>
      </c>
      <c r="G774" s="189">
        <v>2377367</v>
      </c>
      <c r="H774" s="68"/>
      <c r="I774" s="195" t="s">
        <v>2987</v>
      </c>
      <c r="J774" s="68"/>
      <c r="K774" s="68"/>
      <c r="L774" s="68"/>
      <c r="M774" s="68"/>
      <c r="N774" s="319"/>
      <c r="O774" s="319"/>
      <c r="P774" s="212">
        <v>0</v>
      </c>
      <c r="Q774" s="212">
        <v>597.77</v>
      </c>
      <c r="R774" s="68" t="s">
        <v>809</v>
      </c>
      <c r="S774" s="320"/>
      <c r="T774" s="266"/>
    </row>
    <row r="775" spans="1:20" ht="76.5">
      <c r="A775" s="189" t="s">
        <v>495</v>
      </c>
      <c r="B775" s="68"/>
      <c r="C775" s="210" t="s">
        <v>623</v>
      </c>
      <c r="D775" s="211">
        <v>46098</v>
      </c>
      <c r="E775" s="189" t="s">
        <v>2518</v>
      </c>
      <c r="F775" s="189" t="s">
        <v>10</v>
      </c>
      <c r="G775" s="189">
        <v>21186</v>
      </c>
      <c r="H775" s="68"/>
      <c r="I775" s="195" t="s">
        <v>2988</v>
      </c>
      <c r="J775" s="68"/>
      <c r="K775" s="68"/>
      <c r="L775" s="68"/>
      <c r="M775" s="68"/>
      <c r="N775" s="319"/>
      <c r="O775" s="319"/>
      <c r="P775" s="212">
        <v>4300.8500000000004</v>
      </c>
      <c r="Q775" s="212">
        <v>0</v>
      </c>
      <c r="R775" s="68" t="s">
        <v>809</v>
      </c>
      <c r="S775" s="320"/>
      <c r="T775" s="266"/>
    </row>
    <row r="776" spans="1:20" ht="76.5">
      <c r="A776" s="189" t="s">
        <v>495</v>
      </c>
      <c r="B776" s="68"/>
      <c r="C776" s="210" t="s">
        <v>623</v>
      </c>
      <c r="D776" s="211">
        <v>46098</v>
      </c>
      <c r="E776" s="189" t="s">
        <v>2519</v>
      </c>
      <c r="F776" s="189" t="s">
        <v>10</v>
      </c>
      <c r="G776" s="189">
        <v>21185</v>
      </c>
      <c r="H776" s="68"/>
      <c r="I776" s="195" t="s">
        <v>2989</v>
      </c>
      <c r="J776" s="68"/>
      <c r="K776" s="68"/>
      <c r="L776" s="68"/>
      <c r="M776" s="68"/>
      <c r="N776" s="319"/>
      <c r="O776" s="319"/>
      <c r="P776" s="212">
        <v>6965.21</v>
      </c>
      <c r="Q776" s="212">
        <v>0</v>
      </c>
      <c r="R776" s="68" t="s">
        <v>809</v>
      </c>
      <c r="S776" s="320"/>
      <c r="T776" s="266"/>
    </row>
    <row r="777" spans="1:20" ht="76.5">
      <c r="A777" s="189" t="s">
        <v>495</v>
      </c>
      <c r="B777" s="68"/>
      <c r="C777" s="210" t="s">
        <v>623</v>
      </c>
      <c r="D777" s="211">
        <v>46098</v>
      </c>
      <c r="E777" s="189" t="s">
        <v>2520</v>
      </c>
      <c r="F777" s="189" t="s">
        <v>10</v>
      </c>
      <c r="G777" s="189">
        <v>21220</v>
      </c>
      <c r="H777" s="68"/>
      <c r="I777" s="195" t="s">
        <v>2990</v>
      </c>
      <c r="J777" s="68"/>
      <c r="K777" s="68"/>
      <c r="L777" s="68"/>
      <c r="M777" s="68"/>
      <c r="N777" s="319"/>
      <c r="O777" s="319"/>
      <c r="P777" s="212">
        <v>1787.83</v>
      </c>
      <c r="Q777" s="212">
        <v>0</v>
      </c>
      <c r="R777" s="68" t="s">
        <v>809</v>
      </c>
      <c r="S777" s="320"/>
      <c r="T777" s="266"/>
    </row>
    <row r="778" spans="1:20" ht="76.5">
      <c r="A778" s="189" t="s">
        <v>495</v>
      </c>
      <c r="B778" s="68"/>
      <c r="C778" s="210" t="s">
        <v>623</v>
      </c>
      <c r="D778" s="211">
        <v>46098</v>
      </c>
      <c r="E778" s="189" t="s">
        <v>2521</v>
      </c>
      <c r="F778" s="189" t="s">
        <v>10</v>
      </c>
      <c r="G778" s="189">
        <v>21275</v>
      </c>
      <c r="H778" s="68"/>
      <c r="I778" s="195" t="s">
        <v>2991</v>
      </c>
      <c r="J778" s="68"/>
      <c r="K778" s="68"/>
      <c r="L778" s="68"/>
      <c r="M778" s="68"/>
      <c r="N778" s="319"/>
      <c r="O778" s="319"/>
      <c r="P778" s="212">
        <v>3611.42</v>
      </c>
      <c r="Q778" s="212">
        <v>0</v>
      </c>
      <c r="R778" s="68" t="s">
        <v>809</v>
      </c>
      <c r="S778" s="320"/>
      <c r="T778" s="266"/>
    </row>
    <row r="779" spans="1:20" ht="76.5">
      <c r="A779" s="189" t="s">
        <v>495</v>
      </c>
      <c r="B779" s="68"/>
      <c r="C779" s="210" t="s">
        <v>623</v>
      </c>
      <c r="D779" s="211">
        <v>46098</v>
      </c>
      <c r="E779" s="189" t="s">
        <v>2522</v>
      </c>
      <c r="F779" s="189" t="s">
        <v>10</v>
      </c>
      <c r="G779" s="189">
        <v>20938</v>
      </c>
      <c r="H779" s="68"/>
      <c r="I779" s="195" t="s">
        <v>2992</v>
      </c>
      <c r="J779" s="68"/>
      <c r="K779" s="68"/>
      <c r="L779" s="68"/>
      <c r="M779" s="68"/>
      <c r="N779" s="319"/>
      <c r="O779" s="319"/>
      <c r="P779" s="212">
        <v>2802.01</v>
      </c>
      <c r="Q779" s="212">
        <v>0</v>
      </c>
      <c r="R779" s="68" t="s">
        <v>809</v>
      </c>
      <c r="S779" s="320"/>
      <c r="T779" s="266"/>
    </row>
    <row r="780" spans="1:20" ht="76.5">
      <c r="A780" s="189" t="s">
        <v>495</v>
      </c>
      <c r="B780" s="68"/>
      <c r="C780" s="210" t="s">
        <v>623</v>
      </c>
      <c r="D780" s="211">
        <v>46098</v>
      </c>
      <c r="E780" s="189" t="s">
        <v>2523</v>
      </c>
      <c r="F780" s="189" t="s">
        <v>10</v>
      </c>
      <c r="G780" s="189">
        <v>21247</v>
      </c>
      <c r="H780" s="68"/>
      <c r="I780" s="195" t="s">
        <v>2993</v>
      </c>
      <c r="J780" s="68"/>
      <c r="K780" s="68"/>
      <c r="L780" s="68"/>
      <c r="M780" s="68"/>
      <c r="N780" s="319"/>
      <c r="O780" s="319"/>
      <c r="P780" s="212">
        <v>461.04</v>
      </c>
      <c r="Q780" s="212">
        <v>0</v>
      </c>
      <c r="R780" s="68" t="s">
        <v>809</v>
      </c>
      <c r="S780" s="320"/>
      <c r="T780" s="266"/>
    </row>
    <row r="781" spans="1:20" ht="51">
      <c r="A781" s="189">
        <v>522</v>
      </c>
      <c r="B781" s="68"/>
      <c r="C781" s="210" t="s">
        <v>141</v>
      </c>
      <c r="D781" s="211">
        <v>46099</v>
      </c>
      <c r="E781" s="189" t="s">
        <v>2524</v>
      </c>
      <c r="F781" s="189" t="s">
        <v>3</v>
      </c>
      <c r="G781" s="189">
        <v>2377615</v>
      </c>
      <c r="H781" s="68"/>
      <c r="I781" s="195" t="s">
        <v>2994</v>
      </c>
      <c r="J781" s="68"/>
      <c r="K781" s="68"/>
      <c r="L781" s="68"/>
      <c r="M781" s="68"/>
      <c r="N781" s="319"/>
      <c r="O781" s="319"/>
      <c r="P781" s="212">
        <v>0</v>
      </c>
      <c r="Q781" s="212">
        <v>8500</v>
      </c>
      <c r="R781" s="68" t="s">
        <v>809</v>
      </c>
      <c r="S781" s="320"/>
      <c r="T781" s="266"/>
    </row>
    <row r="782" spans="1:20" ht="63.75">
      <c r="A782" s="189">
        <v>41</v>
      </c>
      <c r="B782" s="68"/>
      <c r="C782" s="210" t="s">
        <v>879</v>
      </c>
      <c r="D782" s="211">
        <v>46099</v>
      </c>
      <c r="E782" s="189" t="s">
        <v>2525</v>
      </c>
      <c r="F782" s="189" t="s">
        <v>3</v>
      </c>
      <c r="G782" s="189">
        <v>2377652</v>
      </c>
      <c r="H782" s="68"/>
      <c r="I782" s="195" t="s">
        <v>2995</v>
      </c>
      <c r="J782" s="68"/>
      <c r="K782" s="68"/>
      <c r="L782" s="68"/>
      <c r="M782" s="68"/>
      <c r="N782" s="319"/>
      <c r="O782" s="319"/>
      <c r="P782" s="212">
        <v>0</v>
      </c>
      <c r="Q782" s="212">
        <v>21</v>
      </c>
      <c r="R782" s="68" t="s">
        <v>809</v>
      </c>
      <c r="S782" s="320"/>
      <c r="T782" s="266"/>
    </row>
    <row r="783" spans="1:20" ht="63.75">
      <c r="A783" s="189">
        <v>904</v>
      </c>
      <c r="B783" s="68"/>
      <c r="C783" s="210" t="s">
        <v>165</v>
      </c>
      <c r="D783" s="211">
        <v>46099</v>
      </c>
      <c r="E783" s="189" t="s">
        <v>2526</v>
      </c>
      <c r="F783" s="189" t="s">
        <v>3</v>
      </c>
      <c r="G783" s="189">
        <v>2377668</v>
      </c>
      <c r="H783" s="68"/>
      <c r="I783" s="195" t="s">
        <v>2996</v>
      </c>
      <c r="J783" s="68"/>
      <c r="K783" s="68"/>
      <c r="L783" s="68"/>
      <c r="M783" s="68"/>
      <c r="N783" s="319"/>
      <c r="O783" s="319"/>
      <c r="P783" s="212">
        <v>0</v>
      </c>
      <c r="Q783" s="212">
        <v>11313</v>
      </c>
      <c r="R783" s="68" t="s">
        <v>809</v>
      </c>
      <c r="S783" s="320"/>
      <c r="T783" s="266"/>
    </row>
    <row r="784" spans="1:20" ht="51">
      <c r="A784" s="189">
        <v>15</v>
      </c>
      <c r="B784" s="68"/>
      <c r="C784" s="210" t="s">
        <v>38</v>
      </c>
      <c r="D784" s="211">
        <v>46099</v>
      </c>
      <c r="E784" s="189" t="s">
        <v>2527</v>
      </c>
      <c r="F784" s="189" t="s">
        <v>3</v>
      </c>
      <c r="G784" s="189">
        <v>2377784</v>
      </c>
      <c r="H784" s="68"/>
      <c r="I784" s="195" t="s">
        <v>2997</v>
      </c>
      <c r="J784" s="68"/>
      <c r="K784" s="68"/>
      <c r="L784" s="68"/>
      <c r="M784" s="68"/>
      <c r="N784" s="319"/>
      <c r="O784" s="319"/>
      <c r="P784" s="212">
        <v>0</v>
      </c>
      <c r="Q784" s="212">
        <v>69.06</v>
      </c>
      <c r="R784" s="68" t="s">
        <v>809</v>
      </c>
      <c r="S784" s="320"/>
      <c r="T784" s="266"/>
    </row>
    <row r="785" spans="1:20" ht="51">
      <c r="A785" s="189">
        <v>46</v>
      </c>
      <c r="B785" s="68"/>
      <c r="C785" s="210" t="s">
        <v>719</v>
      </c>
      <c r="D785" s="211">
        <v>46099</v>
      </c>
      <c r="E785" s="189" t="s">
        <v>2528</v>
      </c>
      <c r="F785" s="189" t="s">
        <v>3</v>
      </c>
      <c r="G785" s="189">
        <v>2377789</v>
      </c>
      <c r="H785" s="68"/>
      <c r="I785" s="195" t="s">
        <v>2998</v>
      </c>
      <c r="J785" s="68"/>
      <c r="K785" s="68"/>
      <c r="L785" s="68"/>
      <c r="M785" s="68"/>
      <c r="N785" s="319"/>
      <c r="O785" s="319"/>
      <c r="P785" s="212">
        <v>0</v>
      </c>
      <c r="Q785" s="212">
        <v>283.45999999999998</v>
      </c>
      <c r="R785" s="68" t="s">
        <v>809</v>
      </c>
      <c r="S785" s="320"/>
      <c r="T785" s="266"/>
    </row>
    <row r="786" spans="1:20" ht="51">
      <c r="A786" s="189" t="s">
        <v>503</v>
      </c>
      <c r="B786" s="68"/>
      <c r="C786" s="210" t="s">
        <v>541</v>
      </c>
      <c r="D786" s="211">
        <v>46099</v>
      </c>
      <c r="E786" s="189" t="s">
        <v>2529</v>
      </c>
      <c r="F786" s="189" t="s">
        <v>3</v>
      </c>
      <c r="G786" s="189">
        <v>2377848</v>
      </c>
      <c r="H786" s="68"/>
      <c r="I786" s="195" t="s">
        <v>2999</v>
      </c>
      <c r="J786" s="68"/>
      <c r="K786" s="68"/>
      <c r="L786" s="68"/>
      <c r="M786" s="68"/>
      <c r="N786" s="319"/>
      <c r="O786" s="319"/>
      <c r="P786" s="212">
        <v>0</v>
      </c>
      <c r="Q786" s="212">
        <v>69.739999999999995</v>
      </c>
      <c r="R786" s="68" t="s">
        <v>809</v>
      </c>
      <c r="S786" s="320"/>
      <c r="T786" s="266"/>
    </row>
    <row r="787" spans="1:20" ht="51">
      <c r="A787" s="189" t="s">
        <v>503</v>
      </c>
      <c r="B787" s="68"/>
      <c r="C787" s="210" t="s">
        <v>541</v>
      </c>
      <c r="D787" s="211">
        <v>46099</v>
      </c>
      <c r="E787" s="189" t="s">
        <v>2530</v>
      </c>
      <c r="F787" s="189" t="s">
        <v>3</v>
      </c>
      <c r="G787" s="189">
        <v>2377851</v>
      </c>
      <c r="H787" s="68"/>
      <c r="I787" s="195" t="s">
        <v>2999</v>
      </c>
      <c r="J787" s="68"/>
      <c r="K787" s="68"/>
      <c r="L787" s="68"/>
      <c r="M787" s="68"/>
      <c r="N787" s="319"/>
      <c r="O787" s="319"/>
      <c r="P787" s="212">
        <v>0</v>
      </c>
      <c r="Q787" s="212">
        <v>5.25</v>
      </c>
      <c r="R787" s="68" t="s">
        <v>809</v>
      </c>
      <c r="S787" s="320"/>
      <c r="T787" s="266"/>
    </row>
    <row r="788" spans="1:20" ht="51">
      <c r="A788" s="189" t="s">
        <v>503</v>
      </c>
      <c r="B788" s="68"/>
      <c r="C788" s="210" t="s">
        <v>541</v>
      </c>
      <c r="D788" s="211">
        <v>46099</v>
      </c>
      <c r="E788" s="189" t="s">
        <v>2531</v>
      </c>
      <c r="F788" s="189" t="s">
        <v>3</v>
      </c>
      <c r="G788" s="189">
        <v>2377679</v>
      </c>
      <c r="H788" s="68"/>
      <c r="I788" s="195" t="s">
        <v>3000</v>
      </c>
      <c r="J788" s="68"/>
      <c r="K788" s="68"/>
      <c r="L788" s="68"/>
      <c r="M788" s="68"/>
      <c r="N788" s="319"/>
      <c r="O788" s="319"/>
      <c r="P788" s="212">
        <v>0</v>
      </c>
      <c r="Q788" s="212">
        <v>5873.89</v>
      </c>
      <c r="R788" s="68" t="s">
        <v>809</v>
      </c>
      <c r="S788" s="320"/>
      <c r="T788" s="266"/>
    </row>
    <row r="789" spans="1:20" ht="51">
      <c r="A789" s="189" t="s">
        <v>503</v>
      </c>
      <c r="B789" s="68"/>
      <c r="C789" s="210" t="s">
        <v>541</v>
      </c>
      <c r="D789" s="211">
        <v>46099</v>
      </c>
      <c r="E789" s="189" t="s">
        <v>2532</v>
      </c>
      <c r="F789" s="189" t="s">
        <v>3</v>
      </c>
      <c r="G789" s="189">
        <v>2377685</v>
      </c>
      <c r="H789" s="68"/>
      <c r="I789" s="195" t="s">
        <v>3001</v>
      </c>
      <c r="J789" s="68"/>
      <c r="K789" s="68"/>
      <c r="L789" s="68"/>
      <c r="M789" s="68"/>
      <c r="N789" s="319"/>
      <c r="O789" s="319"/>
      <c r="P789" s="212">
        <v>0</v>
      </c>
      <c r="Q789" s="212">
        <v>10933.91</v>
      </c>
      <c r="R789" s="68" t="s">
        <v>809</v>
      </c>
      <c r="S789" s="320"/>
      <c r="T789" s="266"/>
    </row>
    <row r="790" spans="1:20" ht="51">
      <c r="A790" s="189">
        <v>15</v>
      </c>
      <c r="B790" s="68"/>
      <c r="C790" s="210" t="s">
        <v>38</v>
      </c>
      <c r="D790" s="211">
        <v>46099</v>
      </c>
      <c r="E790" s="189" t="s">
        <v>2533</v>
      </c>
      <c r="F790" s="189" t="s">
        <v>3</v>
      </c>
      <c r="G790" s="189">
        <v>2377687</v>
      </c>
      <c r="H790" s="68"/>
      <c r="I790" s="195" t="s">
        <v>3002</v>
      </c>
      <c r="J790" s="68"/>
      <c r="K790" s="68"/>
      <c r="L790" s="68"/>
      <c r="M790" s="68"/>
      <c r="N790" s="319"/>
      <c r="O790" s="319"/>
      <c r="P790" s="212">
        <v>0</v>
      </c>
      <c r="Q790" s="212">
        <v>7102.2</v>
      </c>
      <c r="R790" s="68" t="s">
        <v>809</v>
      </c>
      <c r="S790" s="320"/>
      <c r="T790" s="266"/>
    </row>
    <row r="791" spans="1:20" ht="76.5">
      <c r="A791" s="189" t="s">
        <v>495</v>
      </c>
      <c r="B791" s="68"/>
      <c r="C791" s="210" t="s">
        <v>623</v>
      </c>
      <c r="D791" s="211">
        <v>46099</v>
      </c>
      <c r="E791" s="189" t="s">
        <v>2534</v>
      </c>
      <c r="F791" s="189" t="s">
        <v>10</v>
      </c>
      <c r="G791" s="189">
        <v>21223</v>
      </c>
      <c r="H791" s="68"/>
      <c r="I791" s="195" t="s">
        <v>3003</v>
      </c>
      <c r="J791" s="68"/>
      <c r="K791" s="68"/>
      <c r="L791" s="68"/>
      <c r="M791" s="68"/>
      <c r="N791" s="319"/>
      <c r="O791" s="319"/>
      <c r="P791" s="212">
        <v>800.13</v>
      </c>
      <c r="Q791" s="212">
        <v>0</v>
      </c>
      <c r="R791" s="68" t="s">
        <v>809</v>
      </c>
      <c r="S791" s="320"/>
      <c r="T791" s="266"/>
    </row>
    <row r="792" spans="1:20" ht="89.25">
      <c r="A792" s="189" t="s">
        <v>495</v>
      </c>
      <c r="B792" s="68"/>
      <c r="C792" s="210" t="s">
        <v>623</v>
      </c>
      <c r="D792" s="211">
        <v>46099</v>
      </c>
      <c r="E792" s="189" t="s">
        <v>2535</v>
      </c>
      <c r="F792" s="189" t="s">
        <v>10</v>
      </c>
      <c r="G792" s="189">
        <v>21176</v>
      </c>
      <c r="H792" s="68"/>
      <c r="I792" s="195" t="s">
        <v>3004</v>
      </c>
      <c r="J792" s="68"/>
      <c r="K792" s="68"/>
      <c r="L792" s="68"/>
      <c r="M792" s="68"/>
      <c r="N792" s="319"/>
      <c r="O792" s="319"/>
      <c r="P792" s="212">
        <v>53281.53</v>
      </c>
      <c r="Q792" s="212">
        <v>0</v>
      </c>
      <c r="R792" s="68" t="s">
        <v>809</v>
      </c>
      <c r="S792" s="320"/>
      <c r="T792" s="266"/>
    </row>
    <row r="793" spans="1:20" ht="63.75">
      <c r="A793" s="189" t="s">
        <v>495</v>
      </c>
      <c r="B793" s="68"/>
      <c r="C793" s="210" t="s">
        <v>623</v>
      </c>
      <c r="D793" s="211">
        <v>46099</v>
      </c>
      <c r="E793" s="189" t="s">
        <v>2536</v>
      </c>
      <c r="F793" s="189" t="s">
        <v>6</v>
      </c>
      <c r="G793" s="189">
        <v>1150203</v>
      </c>
      <c r="H793" s="68"/>
      <c r="I793" s="195" t="s">
        <v>3005</v>
      </c>
      <c r="J793" s="68"/>
      <c r="K793" s="68"/>
      <c r="L793" s="68"/>
      <c r="M793" s="68"/>
      <c r="N793" s="319"/>
      <c r="O793" s="319"/>
      <c r="P793" s="212">
        <v>0</v>
      </c>
      <c r="Q793" s="212">
        <v>390606.2</v>
      </c>
      <c r="R793" s="68" t="s">
        <v>809</v>
      </c>
      <c r="S793" s="320"/>
      <c r="T793" s="266"/>
    </row>
    <row r="794" spans="1:20" ht="51">
      <c r="A794" s="189" t="s">
        <v>503</v>
      </c>
      <c r="B794" s="68"/>
      <c r="C794" s="210" t="s">
        <v>541</v>
      </c>
      <c r="D794" s="211">
        <v>46100</v>
      </c>
      <c r="E794" s="189" t="s">
        <v>2537</v>
      </c>
      <c r="F794" s="189" t="s">
        <v>3</v>
      </c>
      <c r="G794" s="189">
        <v>2378038</v>
      </c>
      <c r="H794" s="68"/>
      <c r="I794" s="195" t="s">
        <v>3006</v>
      </c>
      <c r="J794" s="68"/>
      <c r="K794" s="68"/>
      <c r="L794" s="68"/>
      <c r="M794" s="68"/>
      <c r="N794" s="319"/>
      <c r="O794" s="319"/>
      <c r="P794" s="212">
        <v>0</v>
      </c>
      <c r="Q794" s="212">
        <v>686</v>
      </c>
      <c r="R794" s="68" t="s">
        <v>809</v>
      </c>
      <c r="S794" s="320"/>
      <c r="T794" s="266"/>
    </row>
    <row r="795" spans="1:20" ht="51">
      <c r="A795" s="189" t="s">
        <v>503</v>
      </c>
      <c r="B795" s="68"/>
      <c r="C795" s="210" t="s">
        <v>541</v>
      </c>
      <c r="D795" s="211">
        <v>46100</v>
      </c>
      <c r="E795" s="189" t="s">
        <v>2538</v>
      </c>
      <c r="F795" s="189" t="s">
        <v>3</v>
      </c>
      <c r="G795" s="189">
        <v>2378060</v>
      </c>
      <c r="H795" s="68"/>
      <c r="I795" s="195" t="s">
        <v>3007</v>
      </c>
      <c r="J795" s="68"/>
      <c r="K795" s="68"/>
      <c r="L795" s="68"/>
      <c r="M795" s="68"/>
      <c r="N795" s="319"/>
      <c r="O795" s="319"/>
      <c r="P795" s="212">
        <v>0</v>
      </c>
      <c r="Q795" s="212">
        <v>11338.86</v>
      </c>
      <c r="R795" s="68" t="s">
        <v>809</v>
      </c>
      <c r="S795" s="320"/>
      <c r="T795" s="266"/>
    </row>
    <row r="796" spans="1:20" ht="51">
      <c r="A796" s="189">
        <v>902</v>
      </c>
      <c r="B796" s="68"/>
      <c r="C796" s="210" t="s">
        <v>163</v>
      </c>
      <c r="D796" s="211">
        <v>46100</v>
      </c>
      <c r="E796" s="189" t="s">
        <v>2539</v>
      </c>
      <c r="F796" s="189" t="s">
        <v>3</v>
      </c>
      <c r="G796" s="189">
        <v>2378097</v>
      </c>
      <c r="H796" s="68"/>
      <c r="I796" s="195" t="s">
        <v>3008</v>
      </c>
      <c r="J796" s="68"/>
      <c r="K796" s="68"/>
      <c r="L796" s="68"/>
      <c r="M796" s="68"/>
      <c r="N796" s="319"/>
      <c r="O796" s="319"/>
      <c r="P796" s="212">
        <v>0</v>
      </c>
      <c r="Q796" s="212">
        <v>7985.76</v>
      </c>
      <c r="R796" s="68" t="s">
        <v>809</v>
      </c>
      <c r="S796" s="320"/>
      <c r="T796" s="266"/>
    </row>
    <row r="797" spans="1:20" ht="51">
      <c r="A797" s="189" t="s">
        <v>503</v>
      </c>
      <c r="B797" s="68"/>
      <c r="C797" s="210" t="s">
        <v>541</v>
      </c>
      <c r="D797" s="211">
        <v>46100</v>
      </c>
      <c r="E797" s="189" t="s">
        <v>2540</v>
      </c>
      <c r="F797" s="189" t="s">
        <v>3</v>
      </c>
      <c r="G797" s="189">
        <v>2378125</v>
      </c>
      <c r="H797" s="68"/>
      <c r="I797" s="195" t="s">
        <v>3009</v>
      </c>
      <c r="J797" s="68"/>
      <c r="K797" s="68"/>
      <c r="L797" s="68"/>
      <c r="M797" s="68"/>
      <c r="N797" s="319"/>
      <c r="O797" s="319"/>
      <c r="P797" s="212">
        <v>0</v>
      </c>
      <c r="Q797" s="212">
        <v>1917.79</v>
      </c>
      <c r="R797" s="68" t="s">
        <v>809</v>
      </c>
      <c r="S797" s="320"/>
      <c r="T797" s="266"/>
    </row>
    <row r="798" spans="1:20" ht="51">
      <c r="A798" s="189" t="s">
        <v>494</v>
      </c>
      <c r="B798" s="68"/>
      <c r="C798" s="210" t="s">
        <v>542</v>
      </c>
      <c r="D798" s="211">
        <v>46100</v>
      </c>
      <c r="E798" s="189" t="s">
        <v>2541</v>
      </c>
      <c r="F798" s="189" t="s">
        <v>3</v>
      </c>
      <c r="G798" s="189">
        <v>2378045</v>
      </c>
      <c r="H798" s="68"/>
      <c r="I798" s="195" t="s">
        <v>3010</v>
      </c>
      <c r="J798" s="68"/>
      <c r="K798" s="68"/>
      <c r="L798" s="68"/>
      <c r="M798" s="68"/>
      <c r="N798" s="319"/>
      <c r="O798" s="319"/>
      <c r="P798" s="212">
        <v>0</v>
      </c>
      <c r="Q798" s="212">
        <v>257543.51</v>
      </c>
      <c r="R798" s="68" t="s">
        <v>809</v>
      </c>
      <c r="S798" s="320"/>
      <c r="T798" s="266"/>
    </row>
    <row r="799" spans="1:20" ht="51">
      <c r="A799" s="189" t="s">
        <v>503</v>
      </c>
      <c r="B799" s="68"/>
      <c r="C799" s="210" t="s">
        <v>541</v>
      </c>
      <c r="D799" s="211">
        <v>46100</v>
      </c>
      <c r="E799" s="189" t="s">
        <v>2542</v>
      </c>
      <c r="F799" s="189" t="s">
        <v>3</v>
      </c>
      <c r="G799" s="189">
        <v>2378064</v>
      </c>
      <c r="H799" s="68"/>
      <c r="I799" s="195" t="s">
        <v>3011</v>
      </c>
      <c r="J799" s="68"/>
      <c r="K799" s="68"/>
      <c r="L799" s="68"/>
      <c r="M799" s="68"/>
      <c r="N799" s="319"/>
      <c r="O799" s="319"/>
      <c r="P799" s="212">
        <v>0</v>
      </c>
      <c r="Q799" s="212">
        <v>321.52</v>
      </c>
      <c r="R799" s="68" t="s">
        <v>809</v>
      </c>
      <c r="S799" s="320"/>
      <c r="T799" s="266"/>
    </row>
    <row r="800" spans="1:20" ht="51">
      <c r="A800" s="189" t="s">
        <v>503</v>
      </c>
      <c r="B800" s="68"/>
      <c r="C800" s="210" t="s">
        <v>541</v>
      </c>
      <c r="D800" s="211">
        <v>46100</v>
      </c>
      <c r="E800" s="189" t="s">
        <v>2543</v>
      </c>
      <c r="F800" s="189" t="s">
        <v>3</v>
      </c>
      <c r="G800" s="189">
        <v>2378066</v>
      </c>
      <c r="H800" s="68"/>
      <c r="I800" s="195" t="s">
        <v>3012</v>
      </c>
      <c r="J800" s="68"/>
      <c r="K800" s="68"/>
      <c r="L800" s="68"/>
      <c r="M800" s="68"/>
      <c r="N800" s="319"/>
      <c r="O800" s="319"/>
      <c r="P800" s="212">
        <v>0</v>
      </c>
      <c r="Q800" s="212">
        <v>321.52</v>
      </c>
      <c r="R800" s="68" t="s">
        <v>809</v>
      </c>
      <c r="S800" s="320"/>
      <c r="T800" s="266"/>
    </row>
    <row r="801" spans="1:20" ht="51">
      <c r="A801" s="189" t="s">
        <v>503</v>
      </c>
      <c r="B801" s="68"/>
      <c r="C801" s="210" t="s">
        <v>541</v>
      </c>
      <c r="D801" s="211">
        <v>46100</v>
      </c>
      <c r="E801" s="189" t="s">
        <v>2544</v>
      </c>
      <c r="F801" s="189" t="s">
        <v>3</v>
      </c>
      <c r="G801" s="189">
        <v>2378068</v>
      </c>
      <c r="H801" s="68"/>
      <c r="I801" s="195" t="s">
        <v>3013</v>
      </c>
      <c r="J801" s="68"/>
      <c r="K801" s="68"/>
      <c r="L801" s="68"/>
      <c r="M801" s="68"/>
      <c r="N801" s="319"/>
      <c r="O801" s="319"/>
      <c r="P801" s="212">
        <v>0</v>
      </c>
      <c r="Q801" s="212">
        <v>321.52</v>
      </c>
      <c r="R801" s="68" t="s">
        <v>809</v>
      </c>
      <c r="S801" s="320"/>
      <c r="T801" s="266"/>
    </row>
    <row r="802" spans="1:20" ht="51">
      <c r="A802" s="189" t="s">
        <v>503</v>
      </c>
      <c r="B802" s="68"/>
      <c r="C802" s="210" t="s">
        <v>541</v>
      </c>
      <c r="D802" s="211">
        <v>46100</v>
      </c>
      <c r="E802" s="189" t="s">
        <v>2545</v>
      </c>
      <c r="F802" s="189" t="s">
        <v>3</v>
      </c>
      <c r="G802" s="189">
        <v>2378070</v>
      </c>
      <c r="H802" s="68"/>
      <c r="I802" s="195" t="s">
        <v>3014</v>
      </c>
      <c r="J802" s="68"/>
      <c r="K802" s="68"/>
      <c r="L802" s="68"/>
      <c r="M802" s="68"/>
      <c r="N802" s="319"/>
      <c r="O802" s="319"/>
      <c r="P802" s="212">
        <v>0</v>
      </c>
      <c r="Q802" s="212">
        <v>321.52</v>
      </c>
      <c r="R802" s="68" t="s">
        <v>809</v>
      </c>
      <c r="S802" s="320"/>
      <c r="T802" s="266"/>
    </row>
    <row r="803" spans="1:20" ht="51">
      <c r="A803" s="189" t="s">
        <v>503</v>
      </c>
      <c r="B803" s="68"/>
      <c r="C803" s="210" t="s">
        <v>541</v>
      </c>
      <c r="D803" s="211">
        <v>46100</v>
      </c>
      <c r="E803" s="189" t="s">
        <v>2546</v>
      </c>
      <c r="F803" s="189" t="s">
        <v>3</v>
      </c>
      <c r="G803" s="189">
        <v>2378072</v>
      </c>
      <c r="H803" s="68"/>
      <c r="I803" s="195" t="s">
        <v>3015</v>
      </c>
      <c r="J803" s="68"/>
      <c r="K803" s="68"/>
      <c r="L803" s="68"/>
      <c r="M803" s="68"/>
      <c r="N803" s="319"/>
      <c r="O803" s="319"/>
      <c r="P803" s="212">
        <v>0</v>
      </c>
      <c r="Q803" s="212">
        <v>321.52</v>
      </c>
      <c r="R803" s="68" t="s">
        <v>809</v>
      </c>
      <c r="S803" s="320"/>
      <c r="T803" s="266"/>
    </row>
    <row r="804" spans="1:20" ht="51">
      <c r="A804" s="189" t="s">
        <v>503</v>
      </c>
      <c r="B804" s="68"/>
      <c r="C804" s="210" t="s">
        <v>541</v>
      </c>
      <c r="D804" s="211">
        <v>46100</v>
      </c>
      <c r="E804" s="189" t="s">
        <v>2547</v>
      </c>
      <c r="F804" s="189" t="s">
        <v>3</v>
      </c>
      <c r="G804" s="189">
        <v>2378073</v>
      </c>
      <c r="H804" s="68"/>
      <c r="I804" s="195" t="s">
        <v>3016</v>
      </c>
      <c r="J804" s="68"/>
      <c r="K804" s="68"/>
      <c r="L804" s="68"/>
      <c r="M804" s="68"/>
      <c r="N804" s="319"/>
      <c r="O804" s="319"/>
      <c r="P804" s="212">
        <v>0</v>
      </c>
      <c r="Q804" s="212">
        <v>321.52</v>
      </c>
      <c r="R804" s="68" t="s">
        <v>809</v>
      </c>
      <c r="S804" s="320"/>
      <c r="T804" s="266"/>
    </row>
    <row r="805" spans="1:20" ht="63.75">
      <c r="A805" s="189">
        <v>41</v>
      </c>
      <c r="B805" s="68"/>
      <c r="C805" s="210" t="s">
        <v>879</v>
      </c>
      <c r="D805" s="211">
        <v>46100</v>
      </c>
      <c r="E805" s="189" t="s">
        <v>2548</v>
      </c>
      <c r="F805" s="189" t="s">
        <v>3</v>
      </c>
      <c r="G805" s="189">
        <v>2378075</v>
      </c>
      <c r="H805" s="68"/>
      <c r="I805" s="195" t="s">
        <v>3017</v>
      </c>
      <c r="J805" s="68"/>
      <c r="K805" s="68"/>
      <c r="L805" s="68"/>
      <c r="M805" s="68"/>
      <c r="N805" s="319"/>
      <c r="O805" s="319"/>
      <c r="P805" s="212">
        <v>0</v>
      </c>
      <c r="Q805" s="212">
        <v>11788.38</v>
      </c>
      <c r="R805" s="68" t="s">
        <v>809</v>
      </c>
      <c r="S805" s="320"/>
      <c r="T805" s="266"/>
    </row>
    <row r="806" spans="1:20" ht="51">
      <c r="A806" s="189" t="s">
        <v>503</v>
      </c>
      <c r="B806" s="68"/>
      <c r="C806" s="210" t="s">
        <v>541</v>
      </c>
      <c r="D806" s="211">
        <v>46100</v>
      </c>
      <c r="E806" s="189" t="s">
        <v>2549</v>
      </c>
      <c r="F806" s="189" t="s">
        <v>3</v>
      </c>
      <c r="G806" s="189">
        <v>2378076</v>
      </c>
      <c r="H806" s="68"/>
      <c r="I806" s="195" t="s">
        <v>3018</v>
      </c>
      <c r="J806" s="68"/>
      <c r="K806" s="68"/>
      <c r="L806" s="68"/>
      <c r="M806" s="68"/>
      <c r="N806" s="319"/>
      <c r="O806" s="319"/>
      <c r="P806" s="212">
        <v>0</v>
      </c>
      <c r="Q806" s="212">
        <v>321.52</v>
      </c>
      <c r="R806" s="68" t="s">
        <v>809</v>
      </c>
      <c r="S806" s="320"/>
      <c r="T806" s="266"/>
    </row>
    <row r="807" spans="1:20" ht="63.75">
      <c r="A807" s="189">
        <v>81</v>
      </c>
      <c r="B807" s="68"/>
      <c r="C807" s="210" t="s">
        <v>46</v>
      </c>
      <c r="D807" s="211">
        <v>46100</v>
      </c>
      <c r="E807" s="189" t="s">
        <v>2550</v>
      </c>
      <c r="F807" s="189" t="s">
        <v>3</v>
      </c>
      <c r="G807" s="189">
        <v>2378081</v>
      </c>
      <c r="H807" s="68"/>
      <c r="I807" s="195" t="s">
        <v>3019</v>
      </c>
      <c r="J807" s="68"/>
      <c r="K807" s="68"/>
      <c r="L807" s="68"/>
      <c r="M807" s="68"/>
      <c r="N807" s="319"/>
      <c r="O807" s="319"/>
      <c r="P807" s="212">
        <v>0</v>
      </c>
      <c r="Q807" s="212">
        <v>31622.65</v>
      </c>
      <c r="R807" s="68" t="s">
        <v>809</v>
      </c>
      <c r="S807" s="320"/>
      <c r="T807" s="266"/>
    </row>
    <row r="808" spans="1:20" ht="51">
      <c r="A808" s="189" t="s">
        <v>503</v>
      </c>
      <c r="B808" s="68"/>
      <c r="C808" s="210" t="s">
        <v>541</v>
      </c>
      <c r="D808" s="211">
        <v>46100</v>
      </c>
      <c r="E808" s="189" t="s">
        <v>2551</v>
      </c>
      <c r="F808" s="189" t="s">
        <v>3</v>
      </c>
      <c r="G808" s="189">
        <v>2378078</v>
      </c>
      <c r="H808" s="68"/>
      <c r="I808" s="195" t="s">
        <v>3020</v>
      </c>
      <c r="J808" s="68"/>
      <c r="K808" s="68"/>
      <c r="L808" s="68"/>
      <c r="M808" s="68"/>
      <c r="N808" s="319"/>
      <c r="O808" s="319"/>
      <c r="P808" s="212">
        <v>0</v>
      </c>
      <c r="Q808" s="212">
        <v>643.04</v>
      </c>
      <c r="R808" s="68" t="s">
        <v>809</v>
      </c>
      <c r="S808" s="320"/>
      <c r="T808" s="266"/>
    </row>
    <row r="809" spans="1:20" ht="51">
      <c r="A809" s="189" t="s">
        <v>503</v>
      </c>
      <c r="B809" s="68"/>
      <c r="C809" s="210" t="s">
        <v>541</v>
      </c>
      <c r="D809" s="211">
        <v>46100</v>
      </c>
      <c r="E809" s="189" t="s">
        <v>2552</v>
      </c>
      <c r="F809" s="189" t="s">
        <v>3</v>
      </c>
      <c r="G809" s="189">
        <v>2378080</v>
      </c>
      <c r="H809" s="68"/>
      <c r="I809" s="195" t="s">
        <v>3021</v>
      </c>
      <c r="J809" s="68"/>
      <c r="K809" s="68"/>
      <c r="L809" s="68"/>
      <c r="M809" s="68"/>
      <c r="N809" s="319"/>
      <c r="O809" s="319"/>
      <c r="P809" s="212">
        <v>0</v>
      </c>
      <c r="Q809" s="212">
        <v>12022.96</v>
      </c>
      <c r="R809" s="68" t="s">
        <v>809</v>
      </c>
      <c r="S809" s="320"/>
      <c r="T809" s="266"/>
    </row>
    <row r="810" spans="1:20" ht="76.5">
      <c r="A810" s="189" t="s">
        <v>495</v>
      </c>
      <c r="B810" s="68"/>
      <c r="C810" s="210" t="s">
        <v>623</v>
      </c>
      <c r="D810" s="211">
        <v>46100</v>
      </c>
      <c r="E810" s="189" t="s">
        <v>2553</v>
      </c>
      <c r="F810" s="189" t="s">
        <v>10</v>
      </c>
      <c r="G810" s="189">
        <v>21187</v>
      </c>
      <c r="H810" s="68"/>
      <c r="I810" s="195" t="s">
        <v>3022</v>
      </c>
      <c r="J810" s="68"/>
      <c r="K810" s="68"/>
      <c r="L810" s="68"/>
      <c r="M810" s="68"/>
      <c r="N810" s="319"/>
      <c r="O810" s="319"/>
      <c r="P810" s="212">
        <v>14776.76</v>
      </c>
      <c r="Q810" s="212">
        <v>0</v>
      </c>
      <c r="R810" s="68" t="s">
        <v>809</v>
      </c>
      <c r="S810" s="320"/>
      <c r="T810" s="266"/>
    </row>
    <row r="811" spans="1:20" ht="76.5">
      <c r="A811" s="189" t="s">
        <v>495</v>
      </c>
      <c r="B811" s="68"/>
      <c r="C811" s="210" t="s">
        <v>623</v>
      </c>
      <c r="D811" s="211">
        <v>46100</v>
      </c>
      <c r="E811" s="189" t="s">
        <v>2554</v>
      </c>
      <c r="F811" s="189" t="s">
        <v>10</v>
      </c>
      <c r="G811" s="189">
        <v>1150274</v>
      </c>
      <c r="H811" s="68"/>
      <c r="I811" s="195" t="s">
        <v>3023</v>
      </c>
      <c r="J811" s="68"/>
      <c r="K811" s="68"/>
      <c r="L811" s="68"/>
      <c r="M811" s="68"/>
      <c r="N811" s="319"/>
      <c r="O811" s="319"/>
      <c r="P811" s="212">
        <v>1735300.16</v>
      </c>
      <c r="Q811" s="212">
        <v>0</v>
      </c>
      <c r="R811" s="68" t="s">
        <v>809</v>
      </c>
      <c r="S811" s="320"/>
      <c r="T811" s="266"/>
    </row>
    <row r="812" spans="1:20" ht="89.25">
      <c r="A812" s="189" t="s">
        <v>495</v>
      </c>
      <c r="B812" s="68"/>
      <c r="C812" s="210" t="s">
        <v>623</v>
      </c>
      <c r="D812" s="211">
        <v>46100</v>
      </c>
      <c r="E812" s="189" t="s">
        <v>2555</v>
      </c>
      <c r="F812" s="189" t="s">
        <v>19</v>
      </c>
      <c r="G812" s="189">
        <v>1150275</v>
      </c>
      <c r="H812" s="68"/>
      <c r="I812" s="195" t="s">
        <v>3024</v>
      </c>
      <c r="J812" s="68"/>
      <c r="K812" s="68"/>
      <c r="L812" s="68"/>
      <c r="M812" s="68"/>
      <c r="N812" s="319"/>
      <c r="O812" s="319"/>
      <c r="P812" s="212">
        <v>1554168000</v>
      </c>
      <c r="Q812" s="212">
        <v>0</v>
      </c>
      <c r="R812" s="68" t="s">
        <v>809</v>
      </c>
      <c r="S812" s="320"/>
      <c r="T812" s="266"/>
    </row>
    <row r="813" spans="1:20" ht="38.25">
      <c r="A813" s="189" t="s">
        <v>503</v>
      </c>
      <c r="B813" s="68"/>
      <c r="C813" s="210" t="s">
        <v>541</v>
      </c>
      <c r="D813" s="211">
        <v>46101</v>
      </c>
      <c r="E813" s="189" t="s">
        <v>2556</v>
      </c>
      <c r="F813" s="189" t="s">
        <v>3</v>
      </c>
      <c r="G813" s="189">
        <v>2378361</v>
      </c>
      <c r="H813" s="68"/>
      <c r="I813" s="195" t="s">
        <v>3025</v>
      </c>
      <c r="J813" s="68"/>
      <c r="K813" s="68"/>
      <c r="L813" s="68"/>
      <c r="M813" s="68"/>
      <c r="N813" s="319"/>
      <c r="O813" s="319"/>
      <c r="P813" s="212">
        <v>0</v>
      </c>
      <c r="Q813" s="212">
        <v>7047.87</v>
      </c>
      <c r="R813" s="68" t="s">
        <v>809</v>
      </c>
      <c r="S813" s="320"/>
      <c r="T813" s="266"/>
    </row>
    <row r="814" spans="1:20" ht="51">
      <c r="A814" s="189" t="s">
        <v>503</v>
      </c>
      <c r="B814" s="68"/>
      <c r="C814" s="210" t="s">
        <v>541</v>
      </c>
      <c r="D814" s="211">
        <v>46101</v>
      </c>
      <c r="E814" s="189" t="s">
        <v>2557</v>
      </c>
      <c r="F814" s="189" t="s">
        <v>3</v>
      </c>
      <c r="G814" s="189">
        <v>2378397</v>
      </c>
      <c r="H814" s="68"/>
      <c r="I814" s="195" t="s">
        <v>3026</v>
      </c>
      <c r="J814" s="68"/>
      <c r="K814" s="68"/>
      <c r="L814" s="68"/>
      <c r="M814" s="68"/>
      <c r="N814" s="319"/>
      <c r="O814" s="319"/>
      <c r="P814" s="212">
        <v>0</v>
      </c>
      <c r="Q814" s="212">
        <v>42.18</v>
      </c>
      <c r="R814" s="68" t="s">
        <v>809</v>
      </c>
      <c r="S814" s="320"/>
      <c r="T814" s="266"/>
    </row>
    <row r="815" spans="1:20" ht="51">
      <c r="A815" s="189" t="s">
        <v>503</v>
      </c>
      <c r="B815" s="68"/>
      <c r="C815" s="210" t="s">
        <v>541</v>
      </c>
      <c r="D815" s="211">
        <v>46101</v>
      </c>
      <c r="E815" s="189" t="s">
        <v>2558</v>
      </c>
      <c r="F815" s="189" t="s">
        <v>3</v>
      </c>
      <c r="G815" s="189">
        <v>2378400</v>
      </c>
      <c r="H815" s="68"/>
      <c r="I815" s="195" t="s">
        <v>3026</v>
      </c>
      <c r="J815" s="68"/>
      <c r="K815" s="68"/>
      <c r="L815" s="68"/>
      <c r="M815" s="68"/>
      <c r="N815" s="319"/>
      <c r="O815" s="319"/>
      <c r="P815" s="212">
        <v>0</v>
      </c>
      <c r="Q815" s="212">
        <v>3.15</v>
      </c>
      <c r="R815" s="68" t="s">
        <v>809</v>
      </c>
      <c r="S815" s="320"/>
      <c r="T815" s="266"/>
    </row>
    <row r="816" spans="1:20" ht="51">
      <c r="A816" s="189" t="s">
        <v>503</v>
      </c>
      <c r="B816" s="68"/>
      <c r="C816" s="210" t="s">
        <v>541</v>
      </c>
      <c r="D816" s="211">
        <v>46101</v>
      </c>
      <c r="E816" s="189" t="s">
        <v>2559</v>
      </c>
      <c r="F816" s="189" t="s">
        <v>3</v>
      </c>
      <c r="G816" s="189">
        <v>2378475</v>
      </c>
      <c r="H816" s="68"/>
      <c r="I816" s="195" t="s">
        <v>3027</v>
      </c>
      <c r="J816" s="68"/>
      <c r="K816" s="68"/>
      <c r="L816" s="68"/>
      <c r="M816" s="68"/>
      <c r="N816" s="319"/>
      <c r="O816" s="319"/>
      <c r="P816" s="212">
        <v>0</v>
      </c>
      <c r="Q816" s="212">
        <v>6290.85</v>
      </c>
      <c r="R816" s="68" t="s">
        <v>809</v>
      </c>
      <c r="S816" s="320"/>
      <c r="T816" s="266"/>
    </row>
    <row r="817" spans="1:20" ht="51">
      <c r="A817" s="189" t="s">
        <v>494</v>
      </c>
      <c r="B817" s="68"/>
      <c r="C817" s="210" t="s">
        <v>542</v>
      </c>
      <c r="D817" s="211">
        <v>46101</v>
      </c>
      <c r="E817" s="189" t="s">
        <v>2560</v>
      </c>
      <c r="F817" s="189" t="s">
        <v>3</v>
      </c>
      <c r="G817" s="189">
        <v>2378348</v>
      </c>
      <c r="H817" s="68"/>
      <c r="I817" s="195" t="s">
        <v>3028</v>
      </c>
      <c r="J817" s="68"/>
      <c r="K817" s="68"/>
      <c r="L817" s="68"/>
      <c r="M817" s="68"/>
      <c r="N817" s="319"/>
      <c r="O817" s="319"/>
      <c r="P817" s="212">
        <v>0</v>
      </c>
      <c r="Q817" s="212">
        <v>190.71</v>
      </c>
      <c r="R817" s="68" t="s">
        <v>809</v>
      </c>
      <c r="S817" s="320"/>
      <c r="T817" s="266"/>
    </row>
    <row r="818" spans="1:20" ht="51">
      <c r="A818" s="189" t="s">
        <v>494</v>
      </c>
      <c r="B818" s="68"/>
      <c r="C818" s="210" t="s">
        <v>542</v>
      </c>
      <c r="D818" s="211">
        <v>46101</v>
      </c>
      <c r="E818" s="189" t="s">
        <v>2561</v>
      </c>
      <c r="F818" s="189" t="s">
        <v>3</v>
      </c>
      <c r="G818" s="189">
        <v>2378349</v>
      </c>
      <c r="H818" s="68"/>
      <c r="I818" s="195" t="s">
        <v>3029</v>
      </c>
      <c r="J818" s="68"/>
      <c r="K818" s="68"/>
      <c r="L818" s="68"/>
      <c r="M818" s="68"/>
      <c r="N818" s="319"/>
      <c r="O818" s="319"/>
      <c r="P818" s="212">
        <v>0</v>
      </c>
      <c r="Q818" s="212">
        <v>254.36</v>
      </c>
      <c r="R818" s="68" t="s">
        <v>809</v>
      </c>
      <c r="S818" s="320"/>
      <c r="T818" s="266"/>
    </row>
    <row r="819" spans="1:20" ht="51">
      <c r="A819" s="189" t="s">
        <v>494</v>
      </c>
      <c r="B819" s="68"/>
      <c r="C819" s="210" t="s">
        <v>542</v>
      </c>
      <c r="D819" s="211">
        <v>46101</v>
      </c>
      <c r="E819" s="189" t="s">
        <v>2562</v>
      </c>
      <c r="F819" s="189" t="s">
        <v>3</v>
      </c>
      <c r="G819" s="189">
        <v>2378351</v>
      </c>
      <c r="H819" s="68"/>
      <c r="I819" s="195" t="s">
        <v>3030</v>
      </c>
      <c r="J819" s="68"/>
      <c r="K819" s="68"/>
      <c r="L819" s="68"/>
      <c r="M819" s="68"/>
      <c r="N819" s="319"/>
      <c r="O819" s="319"/>
      <c r="P819" s="212">
        <v>0</v>
      </c>
      <c r="Q819" s="212">
        <v>47346.95</v>
      </c>
      <c r="R819" s="68" t="s">
        <v>809</v>
      </c>
      <c r="S819" s="320"/>
      <c r="T819" s="266"/>
    </row>
    <row r="820" spans="1:20" ht="51">
      <c r="A820" s="189" t="s">
        <v>494</v>
      </c>
      <c r="B820" s="68"/>
      <c r="C820" s="210" t="s">
        <v>542</v>
      </c>
      <c r="D820" s="211">
        <v>46101</v>
      </c>
      <c r="E820" s="189" t="s">
        <v>2563</v>
      </c>
      <c r="F820" s="189" t="s">
        <v>3</v>
      </c>
      <c r="G820" s="189">
        <v>2378352</v>
      </c>
      <c r="H820" s="68"/>
      <c r="I820" s="195" t="s">
        <v>3031</v>
      </c>
      <c r="J820" s="68"/>
      <c r="K820" s="68"/>
      <c r="L820" s="68"/>
      <c r="M820" s="68"/>
      <c r="N820" s="319"/>
      <c r="O820" s="319"/>
      <c r="P820" s="212">
        <v>0</v>
      </c>
      <c r="Q820" s="212">
        <v>1710.92</v>
      </c>
      <c r="R820" s="68" t="s">
        <v>809</v>
      </c>
      <c r="S820" s="320"/>
      <c r="T820" s="266"/>
    </row>
    <row r="821" spans="1:20" ht="51">
      <c r="A821" s="189" t="s">
        <v>494</v>
      </c>
      <c r="B821" s="68"/>
      <c r="C821" s="210" t="s">
        <v>542</v>
      </c>
      <c r="D821" s="211">
        <v>46101</v>
      </c>
      <c r="E821" s="189" t="s">
        <v>2564</v>
      </c>
      <c r="F821" s="189" t="s">
        <v>3</v>
      </c>
      <c r="G821" s="189">
        <v>2378354</v>
      </c>
      <c r="H821" s="68"/>
      <c r="I821" s="195" t="s">
        <v>3032</v>
      </c>
      <c r="J821" s="68"/>
      <c r="K821" s="68"/>
      <c r="L821" s="68"/>
      <c r="M821" s="68"/>
      <c r="N821" s="319"/>
      <c r="O821" s="319"/>
      <c r="P821" s="212">
        <v>0</v>
      </c>
      <c r="Q821" s="212">
        <v>92628.86</v>
      </c>
      <c r="R821" s="68" t="s">
        <v>809</v>
      </c>
      <c r="S821" s="320"/>
      <c r="T821" s="266"/>
    </row>
    <row r="822" spans="1:20" ht="51">
      <c r="A822" s="189" t="s">
        <v>494</v>
      </c>
      <c r="B822" s="68"/>
      <c r="C822" s="210" t="s">
        <v>542</v>
      </c>
      <c r="D822" s="211">
        <v>46101</v>
      </c>
      <c r="E822" s="189" t="s">
        <v>2565</v>
      </c>
      <c r="F822" s="189" t="s">
        <v>3</v>
      </c>
      <c r="G822" s="189">
        <v>2378355</v>
      </c>
      <c r="H822" s="68"/>
      <c r="I822" s="195" t="s">
        <v>3033</v>
      </c>
      <c r="J822" s="68"/>
      <c r="K822" s="68"/>
      <c r="L822" s="68"/>
      <c r="M822" s="68"/>
      <c r="N822" s="319"/>
      <c r="O822" s="319"/>
      <c r="P822" s="212">
        <v>0</v>
      </c>
      <c r="Q822" s="212">
        <v>251185.6</v>
      </c>
      <c r="R822" s="68" t="s">
        <v>809</v>
      </c>
      <c r="S822" s="320"/>
      <c r="T822" s="266"/>
    </row>
    <row r="823" spans="1:20" ht="51">
      <c r="A823" s="189" t="s">
        <v>494</v>
      </c>
      <c r="B823" s="68"/>
      <c r="C823" s="210" t="s">
        <v>542</v>
      </c>
      <c r="D823" s="211">
        <v>46101</v>
      </c>
      <c r="E823" s="189" t="s">
        <v>2566</v>
      </c>
      <c r="F823" s="189" t="s">
        <v>3</v>
      </c>
      <c r="G823" s="189">
        <v>2378357</v>
      </c>
      <c r="H823" s="68"/>
      <c r="I823" s="195" t="s">
        <v>3034</v>
      </c>
      <c r="J823" s="68"/>
      <c r="K823" s="68"/>
      <c r="L823" s="68"/>
      <c r="M823" s="68"/>
      <c r="N823" s="319"/>
      <c r="O823" s="319"/>
      <c r="P823" s="212">
        <v>0</v>
      </c>
      <c r="Q823" s="212">
        <v>17896.5</v>
      </c>
      <c r="R823" s="68" t="s">
        <v>809</v>
      </c>
      <c r="S823" s="320"/>
      <c r="T823" s="266"/>
    </row>
    <row r="824" spans="1:20" ht="51">
      <c r="A824" s="189" t="s">
        <v>494</v>
      </c>
      <c r="B824" s="68"/>
      <c r="C824" s="210" t="s">
        <v>542</v>
      </c>
      <c r="D824" s="211">
        <v>46101</v>
      </c>
      <c r="E824" s="189" t="s">
        <v>2567</v>
      </c>
      <c r="F824" s="189" t="s">
        <v>3</v>
      </c>
      <c r="G824" s="189">
        <v>2378358</v>
      </c>
      <c r="H824" s="68"/>
      <c r="I824" s="195" t="s">
        <v>3035</v>
      </c>
      <c r="J824" s="68"/>
      <c r="K824" s="68"/>
      <c r="L824" s="68"/>
      <c r="M824" s="68"/>
      <c r="N824" s="319"/>
      <c r="O824" s="319"/>
      <c r="P824" s="212">
        <v>0</v>
      </c>
      <c r="Q824" s="212">
        <v>359332.55</v>
      </c>
      <c r="R824" s="68" t="s">
        <v>809</v>
      </c>
      <c r="S824" s="320"/>
      <c r="T824" s="266"/>
    </row>
    <row r="825" spans="1:20" ht="51">
      <c r="A825" s="189" t="s">
        <v>494</v>
      </c>
      <c r="B825" s="68"/>
      <c r="C825" s="210" t="s">
        <v>542</v>
      </c>
      <c r="D825" s="211">
        <v>46101</v>
      </c>
      <c r="E825" s="189" t="s">
        <v>2568</v>
      </c>
      <c r="F825" s="189" t="s">
        <v>3</v>
      </c>
      <c r="G825" s="189">
        <v>2378359</v>
      </c>
      <c r="H825" s="68"/>
      <c r="I825" s="195" t="s">
        <v>3036</v>
      </c>
      <c r="J825" s="68"/>
      <c r="K825" s="68"/>
      <c r="L825" s="68"/>
      <c r="M825" s="68"/>
      <c r="N825" s="319"/>
      <c r="O825" s="319"/>
      <c r="P825" s="212">
        <v>0</v>
      </c>
      <c r="Q825" s="212">
        <v>7492.68</v>
      </c>
      <c r="R825" s="68" t="s">
        <v>809</v>
      </c>
      <c r="S825" s="320"/>
      <c r="T825" s="266"/>
    </row>
    <row r="826" spans="1:20" ht="51">
      <c r="A826" s="189" t="s">
        <v>503</v>
      </c>
      <c r="B826" s="68"/>
      <c r="C826" s="210" t="s">
        <v>541</v>
      </c>
      <c r="D826" s="211">
        <v>46101</v>
      </c>
      <c r="E826" s="189" t="s">
        <v>2569</v>
      </c>
      <c r="F826" s="189" t="s">
        <v>3</v>
      </c>
      <c r="G826" s="189">
        <v>2378364</v>
      </c>
      <c r="H826" s="68"/>
      <c r="I826" s="195" t="s">
        <v>3037</v>
      </c>
      <c r="J826" s="68"/>
      <c r="K826" s="68"/>
      <c r="L826" s="68"/>
      <c r="M826" s="68"/>
      <c r="N826" s="319"/>
      <c r="O826" s="319"/>
      <c r="P826" s="212">
        <v>0</v>
      </c>
      <c r="Q826" s="212">
        <v>109.49</v>
      </c>
      <c r="R826" s="68" t="s">
        <v>809</v>
      </c>
      <c r="S826" s="320"/>
      <c r="T826" s="266"/>
    </row>
    <row r="827" spans="1:20" ht="51">
      <c r="A827" s="189" t="s">
        <v>503</v>
      </c>
      <c r="B827" s="68"/>
      <c r="C827" s="210" t="s">
        <v>541</v>
      </c>
      <c r="D827" s="211">
        <v>46101</v>
      </c>
      <c r="E827" s="189" t="s">
        <v>2570</v>
      </c>
      <c r="F827" s="189" t="s">
        <v>3</v>
      </c>
      <c r="G827" s="189">
        <v>2378368</v>
      </c>
      <c r="H827" s="68"/>
      <c r="I827" s="195" t="s">
        <v>3038</v>
      </c>
      <c r="J827" s="68"/>
      <c r="K827" s="68"/>
      <c r="L827" s="68"/>
      <c r="M827" s="68"/>
      <c r="N827" s="319"/>
      <c r="O827" s="319"/>
      <c r="P827" s="212">
        <v>0</v>
      </c>
      <c r="Q827" s="212">
        <v>8046.98</v>
      </c>
      <c r="R827" s="68" t="s">
        <v>809</v>
      </c>
      <c r="S827" s="320"/>
      <c r="T827" s="266"/>
    </row>
    <row r="828" spans="1:20" ht="51">
      <c r="A828" s="189" t="s">
        <v>503</v>
      </c>
      <c r="B828" s="68"/>
      <c r="C828" s="210" t="s">
        <v>541</v>
      </c>
      <c r="D828" s="211">
        <v>46101</v>
      </c>
      <c r="E828" s="189" t="s">
        <v>2571</v>
      </c>
      <c r="F828" s="189" t="s">
        <v>3</v>
      </c>
      <c r="G828" s="189">
        <v>2378384</v>
      </c>
      <c r="H828" s="68"/>
      <c r="I828" s="195" t="s">
        <v>3039</v>
      </c>
      <c r="J828" s="68"/>
      <c r="K828" s="68"/>
      <c r="L828" s="68"/>
      <c r="M828" s="68"/>
      <c r="N828" s="319"/>
      <c r="O828" s="319"/>
      <c r="P828" s="212">
        <v>0</v>
      </c>
      <c r="Q828" s="212">
        <v>2115.7600000000002</v>
      </c>
      <c r="R828" s="68" t="s">
        <v>809</v>
      </c>
      <c r="S828" s="320"/>
      <c r="T828" s="266"/>
    </row>
    <row r="829" spans="1:20" ht="51">
      <c r="A829" s="189" t="s">
        <v>503</v>
      </c>
      <c r="B829" s="68"/>
      <c r="C829" s="210" t="s">
        <v>541</v>
      </c>
      <c r="D829" s="211">
        <v>46101</v>
      </c>
      <c r="E829" s="189" t="s">
        <v>2572</v>
      </c>
      <c r="F829" s="189" t="s">
        <v>3</v>
      </c>
      <c r="G829" s="189">
        <v>2378379</v>
      </c>
      <c r="H829" s="68"/>
      <c r="I829" s="195" t="s">
        <v>3040</v>
      </c>
      <c r="J829" s="68"/>
      <c r="K829" s="68"/>
      <c r="L829" s="68"/>
      <c r="M829" s="68"/>
      <c r="N829" s="319"/>
      <c r="O829" s="319"/>
      <c r="P829" s="212">
        <v>0</v>
      </c>
      <c r="Q829" s="212">
        <v>6934.59</v>
      </c>
      <c r="R829" s="68" t="s">
        <v>809</v>
      </c>
      <c r="S829" s="320"/>
      <c r="T829" s="266"/>
    </row>
    <row r="830" spans="1:20" ht="51">
      <c r="A830" s="189" t="s">
        <v>503</v>
      </c>
      <c r="B830" s="68"/>
      <c r="C830" s="210" t="s">
        <v>541</v>
      </c>
      <c r="D830" s="211">
        <v>46101</v>
      </c>
      <c r="E830" s="189" t="s">
        <v>2573</v>
      </c>
      <c r="F830" s="189" t="s">
        <v>3</v>
      </c>
      <c r="G830" s="189">
        <v>2378382</v>
      </c>
      <c r="H830" s="68"/>
      <c r="I830" s="195" t="s">
        <v>3041</v>
      </c>
      <c r="J830" s="68"/>
      <c r="K830" s="68"/>
      <c r="L830" s="68"/>
      <c r="M830" s="68"/>
      <c r="N830" s="319"/>
      <c r="O830" s="319"/>
      <c r="P830" s="212">
        <v>0</v>
      </c>
      <c r="Q830" s="212">
        <v>1612.49</v>
      </c>
      <c r="R830" s="68" t="s">
        <v>809</v>
      </c>
      <c r="S830" s="320"/>
      <c r="T830" s="266"/>
    </row>
    <row r="831" spans="1:20" ht="51">
      <c r="A831" s="189" t="s">
        <v>495</v>
      </c>
      <c r="B831" s="68"/>
      <c r="C831" s="210" t="s">
        <v>623</v>
      </c>
      <c r="D831" s="211">
        <v>46101</v>
      </c>
      <c r="E831" s="189" t="s">
        <v>2574</v>
      </c>
      <c r="F831" s="189" t="s">
        <v>10</v>
      </c>
      <c r="G831" s="189">
        <v>21445</v>
      </c>
      <c r="H831" s="68"/>
      <c r="I831" s="195" t="s">
        <v>3042</v>
      </c>
      <c r="J831" s="68"/>
      <c r="K831" s="68"/>
      <c r="L831" s="68"/>
      <c r="M831" s="68"/>
      <c r="N831" s="319"/>
      <c r="O831" s="319"/>
      <c r="P831" s="212">
        <v>542.66999999999996</v>
      </c>
      <c r="Q831" s="212">
        <v>0</v>
      </c>
      <c r="R831" s="68" t="s">
        <v>809</v>
      </c>
      <c r="S831" s="320"/>
      <c r="T831" s="266"/>
    </row>
    <row r="832" spans="1:20" ht="51">
      <c r="A832" s="189" t="s">
        <v>495</v>
      </c>
      <c r="B832" s="68"/>
      <c r="C832" s="210" t="s">
        <v>623</v>
      </c>
      <c r="D832" s="211">
        <v>46101</v>
      </c>
      <c r="E832" s="189" t="s">
        <v>2575</v>
      </c>
      <c r="F832" s="189" t="s">
        <v>19</v>
      </c>
      <c r="G832" s="189">
        <v>21445</v>
      </c>
      <c r="H832" s="68"/>
      <c r="I832" s="195" t="s">
        <v>3043</v>
      </c>
      <c r="J832" s="68"/>
      <c r="K832" s="68"/>
      <c r="L832" s="68"/>
      <c r="M832" s="68"/>
      <c r="N832" s="319"/>
      <c r="O832" s="319"/>
      <c r="P832" s="212">
        <v>134604.51999999999</v>
      </c>
      <c r="Q832" s="212">
        <v>0</v>
      </c>
      <c r="R832" s="68" t="s">
        <v>809</v>
      </c>
      <c r="S832" s="320"/>
      <c r="T832" s="266"/>
    </row>
    <row r="833" spans="1:20" ht="63.75">
      <c r="A833" s="189" t="s">
        <v>495</v>
      </c>
      <c r="B833" s="68"/>
      <c r="C833" s="210" t="s">
        <v>623</v>
      </c>
      <c r="D833" s="211">
        <v>46101</v>
      </c>
      <c r="E833" s="189" t="s">
        <v>2576</v>
      </c>
      <c r="F833" s="189" t="s">
        <v>10</v>
      </c>
      <c r="G833" s="189">
        <v>21444</v>
      </c>
      <c r="H833" s="68"/>
      <c r="I833" s="195" t="s">
        <v>3044</v>
      </c>
      <c r="J833" s="68"/>
      <c r="K833" s="68"/>
      <c r="L833" s="68"/>
      <c r="M833" s="68"/>
      <c r="N833" s="319"/>
      <c r="O833" s="319"/>
      <c r="P833" s="212">
        <v>15183.15</v>
      </c>
      <c r="Q833" s="212">
        <v>0</v>
      </c>
      <c r="R833" s="68" t="s">
        <v>809</v>
      </c>
      <c r="S833" s="320"/>
      <c r="T833" s="266"/>
    </row>
    <row r="834" spans="1:20" ht="51">
      <c r="A834" s="189" t="s">
        <v>495</v>
      </c>
      <c r="B834" s="68"/>
      <c r="C834" s="210" t="s">
        <v>623</v>
      </c>
      <c r="D834" s="211">
        <v>46101</v>
      </c>
      <c r="E834" s="189" t="s">
        <v>2577</v>
      </c>
      <c r="F834" s="189" t="s">
        <v>19</v>
      </c>
      <c r="G834" s="189">
        <v>21444</v>
      </c>
      <c r="H834" s="68"/>
      <c r="I834" s="195" t="s">
        <v>3045</v>
      </c>
      <c r="J834" s="68"/>
      <c r="K834" s="68"/>
      <c r="L834" s="68"/>
      <c r="M834" s="68"/>
      <c r="N834" s="319"/>
      <c r="O834" s="319"/>
      <c r="P834" s="212">
        <v>14988515.210000001</v>
      </c>
      <c r="Q834" s="212">
        <v>0</v>
      </c>
      <c r="R834" s="68" t="s">
        <v>809</v>
      </c>
      <c r="S834" s="320"/>
      <c r="T834" s="266"/>
    </row>
    <row r="835" spans="1:20" ht="63.75">
      <c r="A835" s="189" t="s">
        <v>495</v>
      </c>
      <c r="B835" s="68"/>
      <c r="C835" s="210" t="s">
        <v>623</v>
      </c>
      <c r="D835" s="211">
        <v>46101</v>
      </c>
      <c r="E835" s="189" t="s">
        <v>2578</v>
      </c>
      <c r="F835" s="189" t="s">
        <v>19</v>
      </c>
      <c r="G835" s="189">
        <v>21265</v>
      </c>
      <c r="H835" s="68"/>
      <c r="I835" s="195" t="s">
        <v>3046</v>
      </c>
      <c r="J835" s="68"/>
      <c r="K835" s="68"/>
      <c r="L835" s="68"/>
      <c r="M835" s="68"/>
      <c r="N835" s="319"/>
      <c r="O835" s="319"/>
      <c r="P835" s="212">
        <v>26710139.350000001</v>
      </c>
      <c r="Q835" s="212">
        <v>0</v>
      </c>
      <c r="R835" s="68" t="s">
        <v>809</v>
      </c>
      <c r="S835" s="320"/>
      <c r="T835" s="266"/>
    </row>
    <row r="836" spans="1:20" ht="76.5">
      <c r="A836" s="189" t="s">
        <v>495</v>
      </c>
      <c r="B836" s="68"/>
      <c r="C836" s="210" t="s">
        <v>623</v>
      </c>
      <c r="D836" s="211">
        <v>46101</v>
      </c>
      <c r="E836" s="189" t="s">
        <v>2579</v>
      </c>
      <c r="F836" s="189" t="s">
        <v>12</v>
      </c>
      <c r="G836" s="189">
        <v>21265</v>
      </c>
      <c r="H836" s="68"/>
      <c r="I836" s="195" t="s">
        <v>3047</v>
      </c>
      <c r="J836" s="68"/>
      <c r="K836" s="68"/>
      <c r="L836" s="68"/>
      <c r="M836" s="68"/>
      <c r="N836" s="319"/>
      <c r="O836" s="319"/>
      <c r="P836" s="212">
        <v>69.599999999999994</v>
      </c>
      <c r="Q836" s="212">
        <v>0</v>
      </c>
      <c r="R836" s="68" t="s">
        <v>809</v>
      </c>
      <c r="S836" s="320"/>
      <c r="T836" s="266"/>
    </row>
    <row r="837" spans="1:20" ht="76.5">
      <c r="A837" s="189" t="s">
        <v>495</v>
      </c>
      <c r="B837" s="68"/>
      <c r="C837" s="210" t="s">
        <v>623</v>
      </c>
      <c r="D837" s="211">
        <v>46101</v>
      </c>
      <c r="E837" s="189" t="s">
        <v>2580</v>
      </c>
      <c r="F837" s="189" t="s">
        <v>10</v>
      </c>
      <c r="G837" s="189">
        <v>21265</v>
      </c>
      <c r="H837" s="68"/>
      <c r="I837" s="195" t="s">
        <v>3048</v>
      </c>
      <c r="J837" s="68"/>
      <c r="K837" s="68"/>
      <c r="L837" s="68"/>
      <c r="M837" s="68"/>
      <c r="N837" s="319"/>
      <c r="O837" s="319"/>
      <c r="P837" s="212">
        <v>26736.35</v>
      </c>
      <c r="Q837" s="212">
        <v>0</v>
      </c>
      <c r="R837" s="68" t="s">
        <v>809</v>
      </c>
      <c r="S837" s="320"/>
      <c r="T837" s="266"/>
    </row>
    <row r="838" spans="1:20" ht="63.75">
      <c r="A838" s="189" t="s">
        <v>495</v>
      </c>
      <c r="B838" s="68"/>
      <c r="C838" s="210" t="s">
        <v>623</v>
      </c>
      <c r="D838" s="211">
        <v>46101</v>
      </c>
      <c r="E838" s="189" t="s">
        <v>2581</v>
      </c>
      <c r="F838" s="189" t="s">
        <v>19</v>
      </c>
      <c r="G838" s="189">
        <v>21266</v>
      </c>
      <c r="H838" s="68"/>
      <c r="I838" s="195" t="s">
        <v>3049</v>
      </c>
      <c r="J838" s="68"/>
      <c r="K838" s="68"/>
      <c r="L838" s="68"/>
      <c r="M838" s="68"/>
      <c r="N838" s="319"/>
      <c r="O838" s="319"/>
      <c r="P838" s="212">
        <v>20047633.559999999</v>
      </c>
      <c r="Q838" s="212">
        <v>0</v>
      </c>
      <c r="R838" s="68" t="s">
        <v>809</v>
      </c>
      <c r="S838" s="320"/>
      <c r="T838" s="266"/>
    </row>
    <row r="839" spans="1:20" ht="63.75">
      <c r="A839" s="189" t="s">
        <v>495</v>
      </c>
      <c r="B839" s="68"/>
      <c r="C839" s="210" t="s">
        <v>623</v>
      </c>
      <c r="D839" s="211">
        <v>46101</v>
      </c>
      <c r="E839" s="189" t="s">
        <v>2582</v>
      </c>
      <c r="F839" s="189" t="s">
        <v>12</v>
      </c>
      <c r="G839" s="189">
        <v>21266</v>
      </c>
      <c r="H839" s="68"/>
      <c r="I839" s="195" t="s">
        <v>3050</v>
      </c>
      <c r="J839" s="68"/>
      <c r="K839" s="68"/>
      <c r="L839" s="68"/>
      <c r="M839" s="68"/>
      <c r="N839" s="319"/>
      <c r="O839" s="319"/>
      <c r="P839" s="212">
        <v>69.599999999999994</v>
      </c>
      <c r="Q839" s="212">
        <v>0</v>
      </c>
      <c r="R839" s="68" t="s">
        <v>809</v>
      </c>
      <c r="S839" s="320"/>
      <c r="T839" s="266"/>
    </row>
    <row r="840" spans="1:20" ht="63.75">
      <c r="A840" s="189" t="s">
        <v>495</v>
      </c>
      <c r="B840" s="68"/>
      <c r="C840" s="210" t="s">
        <v>623</v>
      </c>
      <c r="D840" s="211">
        <v>46101</v>
      </c>
      <c r="E840" s="189" t="s">
        <v>2583</v>
      </c>
      <c r="F840" s="189" t="s">
        <v>10</v>
      </c>
      <c r="G840" s="189">
        <v>21266</v>
      </c>
      <c r="H840" s="68"/>
      <c r="I840" s="195" t="s">
        <v>3051</v>
      </c>
      <c r="J840" s="68"/>
      <c r="K840" s="68"/>
      <c r="L840" s="68"/>
      <c r="M840" s="68"/>
      <c r="N840" s="319"/>
      <c r="O840" s="319"/>
      <c r="P840" s="212">
        <v>20169.61</v>
      </c>
      <c r="Q840" s="212">
        <v>0</v>
      </c>
      <c r="R840" s="68" t="s">
        <v>809</v>
      </c>
      <c r="S840" s="320"/>
      <c r="T840" s="266"/>
    </row>
    <row r="841" spans="1:20" ht="63.75">
      <c r="A841" s="189" t="s">
        <v>495</v>
      </c>
      <c r="B841" s="68"/>
      <c r="C841" s="210" t="s">
        <v>623</v>
      </c>
      <c r="D841" s="211">
        <v>46101</v>
      </c>
      <c r="E841" s="189" t="s">
        <v>2584</v>
      </c>
      <c r="F841" s="189" t="s">
        <v>19</v>
      </c>
      <c r="G841" s="189">
        <v>21267</v>
      </c>
      <c r="H841" s="68"/>
      <c r="I841" s="195" t="s">
        <v>3052</v>
      </c>
      <c r="J841" s="68"/>
      <c r="K841" s="68"/>
      <c r="L841" s="68"/>
      <c r="M841" s="68"/>
      <c r="N841" s="319"/>
      <c r="O841" s="319"/>
      <c r="P841" s="212">
        <v>20581882.949999999</v>
      </c>
      <c r="Q841" s="212">
        <v>0</v>
      </c>
      <c r="R841" s="68" t="s">
        <v>809</v>
      </c>
      <c r="S841" s="320"/>
      <c r="T841" s="266"/>
    </row>
    <row r="842" spans="1:20" ht="76.5">
      <c r="A842" s="189" t="s">
        <v>495</v>
      </c>
      <c r="B842" s="68"/>
      <c r="C842" s="210" t="s">
        <v>623</v>
      </c>
      <c r="D842" s="211">
        <v>46101</v>
      </c>
      <c r="E842" s="189" t="s">
        <v>2585</v>
      </c>
      <c r="F842" s="189" t="s">
        <v>12</v>
      </c>
      <c r="G842" s="189">
        <v>21267</v>
      </c>
      <c r="H842" s="68"/>
      <c r="I842" s="195" t="s">
        <v>3053</v>
      </c>
      <c r="J842" s="68"/>
      <c r="K842" s="68"/>
      <c r="L842" s="68"/>
      <c r="M842" s="68"/>
      <c r="N842" s="319"/>
      <c r="O842" s="319"/>
      <c r="P842" s="212">
        <v>69.599999999999994</v>
      </c>
      <c r="Q842" s="212">
        <v>0</v>
      </c>
      <c r="R842" s="68" t="s">
        <v>809</v>
      </c>
      <c r="S842" s="320"/>
      <c r="T842" s="266"/>
    </row>
    <row r="843" spans="1:20" ht="76.5">
      <c r="A843" s="189" t="s">
        <v>495</v>
      </c>
      <c r="B843" s="68"/>
      <c r="C843" s="210" t="s">
        <v>623</v>
      </c>
      <c r="D843" s="211">
        <v>46101</v>
      </c>
      <c r="E843" s="189" t="s">
        <v>2586</v>
      </c>
      <c r="F843" s="189" t="s">
        <v>10</v>
      </c>
      <c r="G843" s="189">
        <v>21267</v>
      </c>
      <c r="H843" s="68"/>
      <c r="I843" s="195" t="s">
        <v>3054</v>
      </c>
      <c r="J843" s="68"/>
      <c r="K843" s="68"/>
      <c r="L843" s="68"/>
      <c r="M843" s="68"/>
      <c r="N843" s="319"/>
      <c r="O843" s="319"/>
      <c r="P843" s="212">
        <v>20696.189999999999</v>
      </c>
      <c r="Q843" s="212">
        <v>0</v>
      </c>
      <c r="R843" s="68" t="s">
        <v>809</v>
      </c>
      <c r="S843" s="320"/>
      <c r="T843" s="266"/>
    </row>
    <row r="844" spans="1:20" ht="63.75">
      <c r="A844" s="189" t="s">
        <v>495</v>
      </c>
      <c r="B844" s="68"/>
      <c r="C844" s="210" t="s">
        <v>623</v>
      </c>
      <c r="D844" s="211">
        <v>46101</v>
      </c>
      <c r="E844" s="189" t="s">
        <v>2587</v>
      </c>
      <c r="F844" s="189" t="s">
        <v>19</v>
      </c>
      <c r="G844" s="189">
        <v>21301</v>
      </c>
      <c r="H844" s="68"/>
      <c r="I844" s="195" t="s">
        <v>3055</v>
      </c>
      <c r="J844" s="68"/>
      <c r="K844" s="68"/>
      <c r="L844" s="68"/>
      <c r="M844" s="68"/>
      <c r="N844" s="319"/>
      <c r="O844" s="319"/>
      <c r="P844" s="212">
        <v>12949356.24</v>
      </c>
      <c r="Q844" s="212">
        <v>0</v>
      </c>
      <c r="R844" s="68" t="s">
        <v>809</v>
      </c>
      <c r="S844" s="320"/>
      <c r="T844" s="266"/>
    </row>
    <row r="845" spans="1:20" ht="76.5">
      <c r="A845" s="189" t="s">
        <v>495</v>
      </c>
      <c r="B845" s="68"/>
      <c r="C845" s="210" t="s">
        <v>623</v>
      </c>
      <c r="D845" s="211">
        <v>46101</v>
      </c>
      <c r="E845" s="189" t="s">
        <v>2588</v>
      </c>
      <c r="F845" s="189" t="s">
        <v>12</v>
      </c>
      <c r="G845" s="189">
        <v>21301</v>
      </c>
      <c r="H845" s="68"/>
      <c r="I845" s="195" t="s">
        <v>3056</v>
      </c>
      <c r="J845" s="68"/>
      <c r="K845" s="68"/>
      <c r="L845" s="68"/>
      <c r="M845" s="68"/>
      <c r="N845" s="319"/>
      <c r="O845" s="319"/>
      <c r="P845" s="212">
        <v>69.599999999999994</v>
      </c>
      <c r="Q845" s="212">
        <v>0</v>
      </c>
      <c r="R845" s="68" t="s">
        <v>809</v>
      </c>
      <c r="S845" s="320"/>
      <c r="T845" s="266"/>
    </row>
    <row r="846" spans="1:20" ht="76.5">
      <c r="A846" s="189" t="s">
        <v>495</v>
      </c>
      <c r="B846" s="68"/>
      <c r="C846" s="210" t="s">
        <v>623</v>
      </c>
      <c r="D846" s="211">
        <v>46101</v>
      </c>
      <c r="E846" s="189" t="s">
        <v>2589</v>
      </c>
      <c r="F846" s="189" t="s">
        <v>10</v>
      </c>
      <c r="G846" s="189">
        <v>21301</v>
      </c>
      <c r="H846" s="68"/>
      <c r="I846" s="195" t="s">
        <v>3057</v>
      </c>
      <c r="J846" s="68"/>
      <c r="K846" s="68"/>
      <c r="L846" s="68"/>
      <c r="M846" s="68"/>
      <c r="N846" s="319"/>
      <c r="O846" s="319"/>
      <c r="P846" s="212">
        <v>13173.3</v>
      </c>
      <c r="Q846" s="212">
        <v>0</v>
      </c>
      <c r="R846" s="68" t="s">
        <v>809</v>
      </c>
      <c r="S846" s="320"/>
      <c r="T846" s="266"/>
    </row>
    <row r="847" spans="1:20" ht="63.75">
      <c r="A847" s="189" t="s">
        <v>495</v>
      </c>
      <c r="B847" s="68"/>
      <c r="C847" s="210" t="s">
        <v>623</v>
      </c>
      <c r="D847" s="211">
        <v>46101</v>
      </c>
      <c r="E847" s="189" t="s">
        <v>2590</v>
      </c>
      <c r="F847" s="189" t="s">
        <v>19</v>
      </c>
      <c r="G847" s="189">
        <v>21263</v>
      </c>
      <c r="H847" s="68"/>
      <c r="I847" s="195" t="s">
        <v>3058</v>
      </c>
      <c r="J847" s="68"/>
      <c r="K847" s="68"/>
      <c r="L847" s="68"/>
      <c r="M847" s="68"/>
      <c r="N847" s="319"/>
      <c r="O847" s="319"/>
      <c r="P847" s="212">
        <v>10176327.779999999</v>
      </c>
      <c r="Q847" s="212">
        <v>0</v>
      </c>
      <c r="R847" s="68" t="s">
        <v>809</v>
      </c>
      <c r="S847" s="320"/>
      <c r="T847" s="266"/>
    </row>
    <row r="848" spans="1:20" ht="76.5">
      <c r="A848" s="189" t="s">
        <v>495</v>
      </c>
      <c r="B848" s="68"/>
      <c r="C848" s="210" t="s">
        <v>623</v>
      </c>
      <c r="D848" s="211">
        <v>46101</v>
      </c>
      <c r="E848" s="189" t="s">
        <v>2591</v>
      </c>
      <c r="F848" s="189" t="s">
        <v>10</v>
      </c>
      <c r="G848" s="189">
        <v>1150354</v>
      </c>
      <c r="H848" s="68"/>
      <c r="I848" s="195" t="s">
        <v>3059</v>
      </c>
      <c r="J848" s="68"/>
      <c r="K848" s="68"/>
      <c r="L848" s="68"/>
      <c r="M848" s="68"/>
      <c r="N848" s="319"/>
      <c r="O848" s="319"/>
      <c r="P848" s="212">
        <v>10440.14</v>
      </c>
      <c r="Q848" s="212">
        <v>0</v>
      </c>
      <c r="R848" s="68" t="s">
        <v>809</v>
      </c>
      <c r="S848" s="320"/>
      <c r="T848" s="266"/>
    </row>
    <row r="849" spans="1:20" ht="76.5">
      <c r="A849" s="189" t="s">
        <v>495</v>
      </c>
      <c r="B849" s="68"/>
      <c r="C849" s="210" t="s">
        <v>623</v>
      </c>
      <c r="D849" s="211">
        <v>46101</v>
      </c>
      <c r="E849" s="189" t="s">
        <v>2592</v>
      </c>
      <c r="F849" s="189" t="s">
        <v>12</v>
      </c>
      <c r="G849" s="189">
        <v>21263</v>
      </c>
      <c r="H849" s="68"/>
      <c r="I849" s="195" t="s">
        <v>3060</v>
      </c>
      <c r="J849" s="68"/>
      <c r="K849" s="68"/>
      <c r="L849" s="68"/>
      <c r="M849" s="68"/>
      <c r="N849" s="319"/>
      <c r="O849" s="319"/>
      <c r="P849" s="212">
        <v>69.599999999999994</v>
      </c>
      <c r="Q849" s="212">
        <v>0</v>
      </c>
      <c r="R849" s="68" t="s">
        <v>809</v>
      </c>
      <c r="S849" s="320"/>
      <c r="T849" s="266"/>
    </row>
    <row r="850" spans="1:20" ht="63.75">
      <c r="A850" s="189" t="s">
        <v>495</v>
      </c>
      <c r="B850" s="68"/>
      <c r="C850" s="210" t="s">
        <v>623</v>
      </c>
      <c r="D850" s="211">
        <v>46101</v>
      </c>
      <c r="E850" s="189" t="s">
        <v>2593</v>
      </c>
      <c r="F850" s="189" t="s">
        <v>19</v>
      </c>
      <c r="G850" s="189">
        <v>21257</v>
      </c>
      <c r="H850" s="68"/>
      <c r="I850" s="195" t="s">
        <v>3061</v>
      </c>
      <c r="J850" s="68"/>
      <c r="K850" s="68"/>
      <c r="L850" s="68"/>
      <c r="M850" s="68"/>
      <c r="N850" s="319"/>
      <c r="O850" s="319"/>
      <c r="P850" s="212">
        <v>3176130.65</v>
      </c>
      <c r="Q850" s="212">
        <v>0</v>
      </c>
      <c r="R850" s="68" t="s">
        <v>809</v>
      </c>
      <c r="S850" s="320"/>
      <c r="T850" s="266"/>
    </row>
    <row r="851" spans="1:20" ht="76.5">
      <c r="A851" s="189" t="s">
        <v>495</v>
      </c>
      <c r="B851" s="68"/>
      <c r="C851" s="210" t="s">
        <v>623</v>
      </c>
      <c r="D851" s="211">
        <v>46101</v>
      </c>
      <c r="E851" s="189" t="s">
        <v>2594</v>
      </c>
      <c r="F851" s="189" t="s">
        <v>12</v>
      </c>
      <c r="G851" s="189">
        <v>21257</v>
      </c>
      <c r="H851" s="68"/>
      <c r="I851" s="195" t="s">
        <v>3062</v>
      </c>
      <c r="J851" s="68"/>
      <c r="K851" s="68"/>
      <c r="L851" s="68"/>
      <c r="M851" s="68"/>
      <c r="N851" s="319"/>
      <c r="O851" s="319"/>
      <c r="P851" s="212">
        <v>139.19999999999999</v>
      </c>
      <c r="Q851" s="212">
        <v>0</v>
      </c>
      <c r="R851" s="68" t="s">
        <v>809</v>
      </c>
      <c r="S851" s="320"/>
      <c r="T851" s="266"/>
    </row>
    <row r="852" spans="1:20" ht="76.5">
      <c r="A852" s="189" t="s">
        <v>495</v>
      </c>
      <c r="B852" s="68"/>
      <c r="C852" s="210" t="s">
        <v>623</v>
      </c>
      <c r="D852" s="211">
        <v>46101</v>
      </c>
      <c r="E852" s="189" t="s">
        <v>2595</v>
      </c>
      <c r="F852" s="189" t="s">
        <v>10</v>
      </c>
      <c r="G852" s="189">
        <v>21257</v>
      </c>
      <c r="H852" s="68"/>
      <c r="I852" s="195" t="s">
        <v>3063</v>
      </c>
      <c r="J852" s="68"/>
      <c r="K852" s="68"/>
      <c r="L852" s="68"/>
      <c r="M852" s="68"/>
      <c r="N852" s="319"/>
      <c r="O852" s="319"/>
      <c r="P852" s="212">
        <v>3540.49</v>
      </c>
      <c r="Q852" s="212">
        <v>0</v>
      </c>
      <c r="R852" s="68" t="s">
        <v>809</v>
      </c>
      <c r="S852" s="320"/>
      <c r="T852" s="266"/>
    </row>
    <row r="853" spans="1:20" ht="51">
      <c r="A853" s="189">
        <v>650</v>
      </c>
      <c r="B853" s="68"/>
      <c r="C853" s="210" t="s">
        <v>152</v>
      </c>
      <c r="D853" s="211">
        <v>46104</v>
      </c>
      <c r="E853" s="189" t="s">
        <v>2596</v>
      </c>
      <c r="F853" s="189" t="s">
        <v>3</v>
      </c>
      <c r="G853" s="189">
        <v>2378704</v>
      </c>
      <c r="H853" s="68"/>
      <c r="I853" s="195" t="s">
        <v>3064</v>
      </c>
      <c r="J853" s="68"/>
      <c r="K853" s="68"/>
      <c r="L853" s="68"/>
      <c r="M853" s="68"/>
      <c r="N853" s="319"/>
      <c r="O853" s="319"/>
      <c r="P853" s="212">
        <v>0</v>
      </c>
      <c r="Q853" s="212">
        <v>528</v>
      </c>
      <c r="R853" s="68" t="s">
        <v>809</v>
      </c>
      <c r="S853" s="320"/>
      <c r="T853" s="266"/>
    </row>
    <row r="854" spans="1:20" ht="51">
      <c r="A854" s="189">
        <v>76</v>
      </c>
      <c r="B854" s="68"/>
      <c r="C854" s="210" t="s">
        <v>45</v>
      </c>
      <c r="D854" s="211">
        <v>46104</v>
      </c>
      <c r="E854" s="189" t="s">
        <v>2597</v>
      </c>
      <c r="F854" s="189" t="s">
        <v>3</v>
      </c>
      <c r="G854" s="189">
        <v>2378717</v>
      </c>
      <c r="H854" s="68"/>
      <c r="I854" s="195" t="s">
        <v>3065</v>
      </c>
      <c r="J854" s="68"/>
      <c r="K854" s="68"/>
      <c r="L854" s="68"/>
      <c r="M854" s="68"/>
      <c r="N854" s="319"/>
      <c r="O854" s="319"/>
      <c r="P854" s="212">
        <v>0</v>
      </c>
      <c r="Q854" s="212">
        <v>652.5</v>
      </c>
      <c r="R854" s="68" t="s">
        <v>809</v>
      </c>
      <c r="S854" s="320"/>
      <c r="T854" s="266"/>
    </row>
    <row r="855" spans="1:20" ht="38.25">
      <c r="A855" s="189" t="s">
        <v>503</v>
      </c>
      <c r="B855" s="68"/>
      <c r="C855" s="210" t="s">
        <v>541</v>
      </c>
      <c r="D855" s="211">
        <v>46104</v>
      </c>
      <c r="E855" s="189" t="s">
        <v>2598</v>
      </c>
      <c r="F855" s="189" t="s">
        <v>3</v>
      </c>
      <c r="G855" s="189">
        <v>2378723</v>
      </c>
      <c r="H855" s="68"/>
      <c r="I855" s="195" t="s">
        <v>3066</v>
      </c>
      <c r="J855" s="68"/>
      <c r="K855" s="68"/>
      <c r="L855" s="68"/>
      <c r="M855" s="68"/>
      <c r="N855" s="319"/>
      <c r="O855" s="319"/>
      <c r="P855" s="212">
        <v>0</v>
      </c>
      <c r="Q855" s="212">
        <v>5144.5</v>
      </c>
      <c r="R855" s="68" t="s">
        <v>809</v>
      </c>
      <c r="S855" s="320"/>
      <c r="T855" s="266"/>
    </row>
    <row r="856" spans="1:20" ht="38.25">
      <c r="A856" s="189">
        <v>299</v>
      </c>
      <c r="B856" s="68"/>
      <c r="C856" s="210" t="s">
        <v>115</v>
      </c>
      <c r="D856" s="211">
        <v>46104</v>
      </c>
      <c r="E856" s="189" t="s">
        <v>2599</v>
      </c>
      <c r="F856" s="189" t="s">
        <v>3</v>
      </c>
      <c r="G856" s="189">
        <v>2378733</v>
      </c>
      <c r="H856" s="68"/>
      <c r="I856" s="195" t="s">
        <v>3067</v>
      </c>
      <c r="J856" s="68"/>
      <c r="K856" s="68"/>
      <c r="L856" s="68"/>
      <c r="M856" s="68"/>
      <c r="N856" s="319"/>
      <c r="O856" s="319"/>
      <c r="P856" s="212">
        <v>0</v>
      </c>
      <c r="Q856" s="212">
        <v>1040</v>
      </c>
      <c r="R856" s="68" t="s">
        <v>809</v>
      </c>
      <c r="S856" s="320"/>
      <c r="T856" s="266"/>
    </row>
    <row r="857" spans="1:20" ht="38.25">
      <c r="A857" s="189">
        <v>299</v>
      </c>
      <c r="B857" s="68"/>
      <c r="C857" s="210" t="s">
        <v>115</v>
      </c>
      <c r="D857" s="211">
        <v>46104</v>
      </c>
      <c r="E857" s="189" t="s">
        <v>2600</v>
      </c>
      <c r="F857" s="189" t="s">
        <v>3</v>
      </c>
      <c r="G857" s="189">
        <v>2378736</v>
      </c>
      <c r="H857" s="68"/>
      <c r="I857" s="195" t="s">
        <v>3068</v>
      </c>
      <c r="J857" s="68"/>
      <c r="K857" s="68"/>
      <c r="L857" s="68"/>
      <c r="M857" s="68"/>
      <c r="N857" s="319"/>
      <c r="O857" s="319"/>
      <c r="P857" s="212">
        <v>0</v>
      </c>
      <c r="Q857" s="212">
        <v>1332</v>
      </c>
      <c r="R857" s="68" t="s">
        <v>809</v>
      </c>
      <c r="S857" s="320"/>
      <c r="T857" s="266"/>
    </row>
    <row r="858" spans="1:20" ht="38.25">
      <c r="A858" s="189">
        <v>299</v>
      </c>
      <c r="B858" s="68"/>
      <c r="C858" s="210" t="s">
        <v>115</v>
      </c>
      <c r="D858" s="211">
        <v>46104</v>
      </c>
      <c r="E858" s="189" t="s">
        <v>2601</v>
      </c>
      <c r="F858" s="189" t="s">
        <v>3</v>
      </c>
      <c r="G858" s="189">
        <v>2378737</v>
      </c>
      <c r="H858" s="68"/>
      <c r="I858" s="195" t="s">
        <v>3069</v>
      </c>
      <c r="J858" s="68"/>
      <c r="K858" s="68"/>
      <c r="L858" s="68"/>
      <c r="M858" s="68"/>
      <c r="N858" s="319"/>
      <c r="O858" s="319"/>
      <c r="P858" s="212">
        <v>0</v>
      </c>
      <c r="Q858" s="212">
        <v>100</v>
      </c>
      <c r="R858" s="68" t="s">
        <v>809</v>
      </c>
      <c r="S858" s="320"/>
      <c r="T858" s="266"/>
    </row>
    <row r="859" spans="1:20" ht="38.25">
      <c r="A859" s="189" t="s">
        <v>503</v>
      </c>
      <c r="B859" s="68"/>
      <c r="C859" s="210" t="s">
        <v>541</v>
      </c>
      <c r="D859" s="211">
        <v>46104</v>
      </c>
      <c r="E859" s="189" t="s">
        <v>2602</v>
      </c>
      <c r="F859" s="189" t="s">
        <v>3</v>
      </c>
      <c r="G859" s="189">
        <v>2378739</v>
      </c>
      <c r="H859" s="68"/>
      <c r="I859" s="195" t="s">
        <v>3070</v>
      </c>
      <c r="J859" s="68"/>
      <c r="K859" s="68"/>
      <c r="L859" s="68"/>
      <c r="M859" s="68"/>
      <c r="N859" s="319"/>
      <c r="O859" s="319"/>
      <c r="P859" s="212">
        <v>0</v>
      </c>
      <c r="Q859" s="212">
        <v>4218.0200000000004</v>
      </c>
      <c r="R859" s="68" t="s">
        <v>809</v>
      </c>
      <c r="S859" s="320"/>
      <c r="T859" s="266"/>
    </row>
    <row r="860" spans="1:20" ht="38.25">
      <c r="A860" s="189" t="s">
        <v>503</v>
      </c>
      <c r="B860" s="68"/>
      <c r="C860" s="210" t="s">
        <v>541</v>
      </c>
      <c r="D860" s="211">
        <v>46104</v>
      </c>
      <c r="E860" s="189" t="s">
        <v>2603</v>
      </c>
      <c r="F860" s="189" t="s">
        <v>3</v>
      </c>
      <c r="G860" s="189">
        <v>2378791</v>
      </c>
      <c r="H860" s="68"/>
      <c r="I860" s="195" t="s">
        <v>3071</v>
      </c>
      <c r="J860" s="68"/>
      <c r="K860" s="68"/>
      <c r="L860" s="68"/>
      <c r="M860" s="68"/>
      <c r="N860" s="319"/>
      <c r="O860" s="319"/>
      <c r="P860" s="212">
        <v>0</v>
      </c>
      <c r="Q860" s="212">
        <v>4944.2</v>
      </c>
      <c r="R860" s="68" t="s">
        <v>809</v>
      </c>
      <c r="S860" s="320"/>
      <c r="T860" s="266"/>
    </row>
    <row r="861" spans="1:20" ht="38.25">
      <c r="A861" s="189" t="s">
        <v>503</v>
      </c>
      <c r="B861" s="68"/>
      <c r="C861" s="210" t="s">
        <v>541</v>
      </c>
      <c r="D861" s="211">
        <v>46104</v>
      </c>
      <c r="E861" s="189" t="s">
        <v>2604</v>
      </c>
      <c r="F861" s="189" t="s">
        <v>3</v>
      </c>
      <c r="G861" s="189">
        <v>2378792</v>
      </c>
      <c r="H861" s="68"/>
      <c r="I861" s="195" t="s">
        <v>3072</v>
      </c>
      <c r="J861" s="68"/>
      <c r="K861" s="68"/>
      <c r="L861" s="68"/>
      <c r="M861" s="68"/>
      <c r="N861" s="319"/>
      <c r="O861" s="319"/>
      <c r="P861" s="212">
        <v>0</v>
      </c>
      <c r="Q861" s="212">
        <v>5141.3999999999996</v>
      </c>
      <c r="R861" s="68" t="s">
        <v>809</v>
      </c>
      <c r="S861" s="320"/>
      <c r="T861" s="266"/>
    </row>
    <row r="862" spans="1:20" ht="51">
      <c r="A862" s="189" t="s">
        <v>503</v>
      </c>
      <c r="B862" s="68"/>
      <c r="C862" s="210" t="s">
        <v>541</v>
      </c>
      <c r="D862" s="211">
        <v>46104</v>
      </c>
      <c r="E862" s="189" t="s">
        <v>2605</v>
      </c>
      <c r="F862" s="189" t="s">
        <v>3</v>
      </c>
      <c r="G862" s="189">
        <v>2378793</v>
      </c>
      <c r="H862" s="68"/>
      <c r="I862" s="195" t="s">
        <v>3073</v>
      </c>
      <c r="J862" s="68"/>
      <c r="K862" s="68"/>
      <c r="L862" s="68"/>
      <c r="M862" s="68"/>
      <c r="N862" s="319"/>
      <c r="O862" s="319"/>
      <c r="P862" s="212">
        <v>0</v>
      </c>
      <c r="Q862" s="212">
        <v>5141.3999999999996</v>
      </c>
      <c r="R862" s="68" t="s">
        <v>809</v>
      </c>
      <c r="S862" s="320"/>
      <c r="T862" s="266"/>
    </row>
    <row r="863" spans="1:20" ht="38.25">
      <c r="A863" s="189" t="s">
        <v>503</v>
      </c>
      <c r="B863" s="68"/>
      <c r="C863" s="210" t="s">
        <v>541</v>
      </c>
      <c r="D863" s="211">
        <v>46104</v>
      </c>
      <c r="E863" s="189" t="s">
        <v>2606</v>
      </c>
      <c r="F863" s="189" t="s">
        <v>3</v>
      </c>
      <c r="G863" s="189">
        <v>2378794</v>
      </c>
      <c r="H863" s="68"/>
      <c r="I863" s="195" t="s">
        <v>3074</v>
      </c>
      <c r="J863" s="68"/>
      <c r="K863" s="68"/>
      <c r="L863" s="68"/>
      <c r="M863" s="68"/>
      <c r="N863" s="319"/>
      <c r="O863" s="319"/>
      <c r="P863" s="212">
        <v>0</v>
      </c>
      <c r="Q863" s="212">
        <v>5141.3999999999996</v>
      </c>
      <c r="R863" s="68" t="s">
        <v>809</v>
      </c>
      <c r="S863" s="320"/>
      <c r="T863" s="266"/>
    </row>
    <row r="864" spans="1:20" ht="38.25">
      <c r="A864" s="189" t="s">
        <v>503</v>
      </c>
      <c r="B864" s="68"/>
      <c r="C864" s="210" t="s">
        <v>541</v>
      </c>
      <c r="D864" s="211">
        <v>46104</v>
      </c>
      <c r="E864" s="189" t="s">
        <v>2607</v>
      </c>
      <c r="F864" s="189" t="s">
        <v>3</v>
      </c>
      <c r="G864" s="189">
        <v>2378801</v>
      </c>
      <c r="H864" s="68"/>
      <c r="I864" s="195" t="s">
        <v>3075</v>
      </c>
      <c r="J864" s="68"/>
      <c r="K864" s="68"/>
      <c r="L864" s="68"/>
      <c r="M864" s="68"/>
      <c r="N864" s="319"/>
      <c r="O864" s="319"/>
      <c r="P864" s="212">
        <v>0</v>
      </c>
      <c r="Q864" s="212">
        <v>5537.05</v>
      </c>
      <c r="R864" s="68" t="s">
        <v>809</v>
      </c>
      <c r="S864" s="320"/>
      <c r="T864" s="266"/>
    </row>
    <row r="865" spans="1:20" ht="51">
      <c r="A865" s="189" t="s">
        <v>503</v>
      </c>
      <c r="B865" s="68"/>
      <c r="C865" s="210" t="s">
        <v>541</v>
      </c>
      <c r="D865" s="211">
        <v>46104</v>
      </c>
      <c r="E865" s="189" t="s">
        <v>2608</v>
      </c>
      <c r="F865" s="189" t="s">
        <v>3</v>
      </c>
      <c r="G865" s="189">
        <v>2378802</v>
      </c>
      <c r="H865" s="68"/>
      <c r="I865" s="195" t="s">
        <v>3076</v>
      </c>
      <c r="J865" s="68"/>
      <c r="K865" s="68"/>
      <c r="L865" s="68"/>
      <c r="M865" s="68"/>
      <c r="N865" s="319"/>
      <c r="O865" s="319"/>
      <c r="P865" s="212">
        <v>0</v>
      </c>
      <c r="Q865" s="212">
        <v>5537.05</v>
      </c>
      <c r="R865" s="68" t="s">
        <v>809</v>
      </c>
      <c r="S865" s="320"/>
      <c r="T865" s="266"/>
    </row>
    <row r="866" spans="1:20" ht="63.75">
      <c r="A866" s="189">
        <v>269</v>
      </c>
      <c r="B866" s="68"/>
      <c r="C866" s="210" t="s">
        <v>99</v>
      </c>
      <c r="D866" s="211">
        <v>46104</v>
      </c>
      <c r="E866" s="189" t="s">
        <v>2609</v>
      </c>
      <c r="F866" s="189" t="s">
        <v>3</v>
      </c>
      <c r="G866" s="189">
        <v>2378699</v>
      </c>
      <c r="H866" s="68"/>
      <c r="I866" s="195" t="s">
        <v>4018</v>
      </c>
      <c r="J866" s="68"/>
      <c r="K866" s="68"/>
      <c r="L866" s="68"/>
      <c r="M866" s="68"/>
      <c r="N866" s="319"/>
      <c r="O866" s="319"/>
      <c r="P866" s="212">
        <v>0</v>
      </c>
      <c r="Q866" s="212">
        <v>2127.12</v>
      </c>
      <c r="R866" s="68" t="s">
        <v>2066</v>
      </c>
      <c r="S866" s="320"/>
      <c r="T866" s="266"/>
    </row>
    <row r="867" spans="1:20" ht="63.75">
      <c r="A867" s="189">
        <v>681</v>
      </c>
      <c r="B867" s="68"/>
      <c r="C867" s="210" t="s">
        <v>157</v>
      </c>
      <c r="D867" s="211">
        <v>46104</v>
      </c>
      <c r="E867" s="189" t="s">
        <v>2610</v>
      </c>
      <c r="F867" s="189" t="s">
        <v>3</v>
      </c>
      <c r="G867" s="189">
        <v>2378700</v>
      </c>
      <c r="H867" s="68"/>
      <c r="I867" s="195" t="s">
        <v>4019</v>
      </c>
      <c r="J867" s="68"/>
      <c r="K867" s="68"/>
      <c r="L867" s="68"/>
      <c r="M867" s="68"/>
      <c r="N867" s="319"/>
      <c r="O867" s="319"/>
      <c r="P867" s="212">
        <v>0</v>
      </c>
      <c r="Q867" s="212">
        <v>36976.800000000003</v>
      </c>
      <c r="R867" s="68" t="s">
        <v>2066</v>
      </c>
      <c r="S867" s="320"/>
      <c r="T867" s="266"/>
    </row>
    <row r="868" spans="1:20" ht="63.75">
      <c r="A868" s="189">
        <v>41</v>
      </c>
      <c r="B868" s="68"/>
      <c r="C868" s="210" t="s">
        <v>879</v>
      </c>
      <c r="D868" s="211">
        <v>46104</v>
      </c>
      <c r="E868" s="189" t="s">
        <v>2611</v>
      </c>
      <c r="F868" s="189" t="s">
        <v>3</v>
      </c>
      <c r="G868" s="189">
        <v>2378701</v>
      </c>
      <c r="H868" s="68"/>
      <c r="I868" s="195" t="s">
        <v>4020</v>
      </c>
      <c r="J868" s="68"/>
      <c r="K868" s="68"/>
      <c r="L868" s="68"/>
      <c r="M868" s="68"/>
      <c r="N868" s="319"/>
      <c r="O868" s="319"/>
      <c r="P868" s="212">
        <v>0</v>
      </c>
      <c r="Q868" s="212">
        <v>19585.8</v>
      </c>
      <c r="R868" s="68" t="s">
        <v>2066</v>
      </c>
      <c r="S868" s="320"/>
      <c r="T868" s="266"/>
    </row>
    <row r="869" spans="1:20" ht="63.75">
      <c r="A869" s="189">
        <v>20</v>
      </c>
      <c r="B869" s="68"/>
      <c r="C869" s="210" t="s">
        <v>40</v>
      </c>
      <c r="D869" s="211">
        <v>46104</v>
      </c>
      <c r="E869" s="189" t="s">
        <v>2611</v>
      </c>
      <c r="F869" s="189" t="s">
        <v>3</v>
      </c>
      <c r="G869" s="189">
        <v>2378701</v>
      </c>
      <c r="H869" s="68"/>
      <c r="I869" s="195" t="s">
        <v>4020</v>
      </c>
      <c r="J869" s="68"/>
      <c r="K869" s="68"/>
      <c r="L869" s="68"/>
      <c r="M869" s="68"/>
      <c r="N869" s="319"/>
      <c r="O869" s="319"/>
      <c r="P869" s="212">
        <v>0</v>
      </c>
      <c r="Q869" s="212">
        <v>1120</v>
      </c>
      <c r="R869" s="68" t="s">
        <v>2066</v>
      </c>
      <c r="S869" s="320"/>
      <c r="T869" s="266"/>
    </row>
    <row r="870" spans="1:20" ht="63.75">
      <c r="A870" s="189">
        <v>212</v>
      </c>
      <c r="B870" s="68"/>
      <c r="C870" s="210" t="s">
        <v>81</v>
      </c>
      <c r="D870" s="211">
        <v>46104</v>
      </c>
      <c r="E870" s="189" t="s">
        <v>2611</v>
      </c>
      <c r="F870" s="189" t="s">
        <v>3</v>
      </c>
      <c r="G870" s="189">
        <v>2378701</v>
      </c>
      <c r="H870" s="68"/>
      <c r="I870" s="195" t="s">
        <v>4020</v>
      </c>
      <c r="J870" s="68"/>
      <c r="K870" s="68"/>
      <c r="L870" s="68"/>
      <c r="M870" s="68"/>
      <c r="N870" s="319"/>
      <c r="O870" s="319"/>
      <c r="P870" s="212">
        <v>0</v>
      </c>
      <c r="Q870" s="212">
        <v>205.6</v>
      </c>
      <c r="R870" s="68" t="s">
        <v>2066</v>
      </c>
      <c r="S870" s="320"/>
      <c r="T870" s="266"/>
    </row>
    <row r="871" spans="1:20" ht="63.75">
      <c r="A871" s="189">
        <v>901</v>
      </c>
      <c r="B871" s="68"/>
      <c r="C871" s="210" t="s">
        <v>162</v>
      </c>
      <c r="D871" s="211">
        <v>46104</v>
      </c>
      <c r="E871" s="189" t="s">
        <v>2611</v>
      </c>
      <c r="F871" s="189" t="s">
        <v>3</v>
      </c>
      <c r="G871" s="189">
        <v>2378701</v>
      </c>
      <c r="H871" s="68"/>
      <c r="I871" s="195" t="s">
        <v>4020</v>
      </c>
      <c r="J871" s="68"/>
      <c r="K871" s="68"/>
      <c r="L871" s="68"/>
      <c r="M871" s="68"/>
      <c r="N871" s="319"/>
      <c r="O871" s="319"/>
      <c r="P871" s="212">
        <v>0</v>
      </c>
      <c r="Q871" s="212">
        <v>4025.4</v>
      </c>
      <c r="R871" s="68" t="s">
        <v>2066</v>
      </c>
      <c r="S871" s="320"/>
      <c r="T871" s="266"/>
    </row>
    <row r="872" spans="1:20" ht="63.75">
      <c r="A872" s="189">
        <v>681</v>
      </c>
      <c r="B872" s="68"/>
      <c r="C872" s="210" t="s">
        <v>157</v>
      </c>
      <c r="D872" s="211">
        <v>46104</v>
      </c>
      <c r="E872" s="189" t="s">
        <v>2611</v>
      </c>
      <c r="F872" s="189" t="s">
        <v>3</v>
      </c>
      <c r="G872" s="189">
        <v>2378701</v>
      </c>
      <c r="H872" s="68"/>
      <c r="I872" s="195" t="s">
        <v>4020</v>
      </c>
      <c r="J872" s="68"/>
      <c r="K872" s="68"/>
      <c r="L872" s="68"/>
      <c r="M872" s="68"/>
      <c r="N872" s="319"/>
      <c r="O872" s="319"/>
      <c r="P872" s="212">
        <v>0</v>
      </c>
      <c r="Q872" s="212">
        <v>557.49</v>
      </c>
      <c r="R872" s="68" t="s">
        <v>2066</v>
      </c>
      <c r="S872" s="320"/>
      <c r="T872" s="266"/>
    </row>
    <row r="873" spans="1:20" ht="63.75">
      <c r="A873" s="189">
        <v>681</v>
      </c>
      <c r="B873" s="68"/>
      <c r="C873" s="210" t="s">
        <v>157</v>
      </c>
      <c r="D873" s="211">
        <v>46104</v>
      </c>
      <c r="E873" s="189" t="s">
        <v>2611</v>
      </c>
      <c r="F873" s="189" t="s">
        <v>3</v>
      </c>
      <c r="G873" s="189">
        <v>2378701</v>
      </c>
      <c r="H873" s="68"/>
      <c r="I873" s="195" t="s">
        <v>4020</v>
      </c>
      <c r="J873" s="68"/>
      <c r="K873" s="68"/>
      <c r="L873" s="68"/>
      <c r="M873" s="68"/>
      <c r="N873" s="319"/>
      <c r="O873" s="319"/>
      <c r="P873" s="212">
        <v>0</v>
      </c>
      <c r="Q873" s="212">
        <v>8465.16</v>
      </c>
      <c r="R873" s="68" t="s">
        <v>2066</v>
      </c>
      <c r="S873" s="320"/>
      <c r="T873" s="266"/>
    </row>
    <row r="874" spans="1:20" ht="63.75">
      <c r="A874" s="189">
        <v>343</v>
      </c>
      <c r="B874" s="68"/>
      <c r="C874" s="210" t="s">
        <v>125</v>
      </c>
      <c r="D874" s="211">
        <v>46104</v>
      </c>
      <c r="E874" s="189" t="s">
        <v>2612</v>
      </c>
      <c r="F874" s="189" t="s">
        <v>3</v>
      </c>
      <c r="G874" s="189">
        <v>2378703</v>
      </c>
      <c r="H874" s="68"/>
      <c r="I874" s="195" t="s">
        <v>4021</v>
      </c>
      <c r="J874" s="68"/>
      <c r="K874" s="68"/>
      <c r="L874" s="68"/>
      <c r="M874" s="68"/>
      <c r="N874" s="319"/>
      <c r="O874" s="319"/>
      <c r="P874" s="212">
        <v>0</v>
      </c>
      <c r="Q874" s="212">
        <v>1388.2</v>
      </c>
      <c r="R874" s="68" t="s">
        <v>2066</v>
      </c>
      <c r="S874" s="320"/>
      <c r="T874" s="266"/>
    </row>
    <row r="875" spans="1:20" ht="63.75">
      <c r="A875" s="189">
        <v>681</v>
      </c>
      <c r="B875" s="68"/>
      <c r="C875" s="210" t="s">
        <v>157</v>
      </c>
      <c r="D875" s="211">
        <v>46104</v>
      </c>
      <c r="E875" s="189" t="s">
        <v>2612</v>
      </c>
      <c r="F875" s="189" t="s">
        <v>3</v>
      </c>
      <c r="G875" s="189">
        <v>2378703</v>
      </c>
      <c r="H875" s="68"/>
      <c r="I875" s="195" t="s">
        <v>4021</v>
      </c>
      <c r="J875" s="68"/>
      <c r="K875" s="68"/>
      <c r="L875" s="68"/>
      <c r="M875" s="68"/>
      <c r="N875" s="319"/>
      <c r="O875" s="319"/>
      <c r="P875" s="212">
        <v>0</v>
      </c>
      <c r="Q875" s="212">
        <v>1515.85</v>
      </c>
      <c r="R875" s="68" t="s">
        <v>2066</v>
      </c>
      <c r="S875" s="320"/>
      <c r="T875" s="266"/>
    </row>
    <row r="876" spans="1:20" ht="63.75">
      <c r="A876" s="189">
        <v>681</v>
      </c>
      <c r="B876" s="68"/>
      <c r="C876" s="210" t="s">
        <v>157</v>
      </c>
      <c r="D876" s="211">
        <v>46104</v>
      </c>
      <c r="E876" s="189" t="s">
        <v>2612</v>
      </c>
      <c r="F876" s="189" t="s">
        <v>3</v>
      </c>
      <c r="G876" s="189">
        <v>2378703</v>
      </c>
      <c r="H876" s="68"/>
      <c r="I876" s="195" t="s">
        <v>4021</v>
      </c>
      <c r="J876" s="68"/>
      <c r="K876" s="68"/>
      <c r="L876" s="68"/>
      <c r="M876" s="68"/>
      <c r="N876" s="319"/>
      <c r="O876" s="319"/>
      <c r="P876" s="212">
        <v>0</v>
      </c>
      <c r="Q876" s="212">
        <v>1774.36</v>
      </c>
      <c r="R876" s="68" t="s">
        <v>2066</v>
      </c>
      <c r="S876" s="320"/>
      <c r="T876" s="266"/>
    </row>
    <row r="877" spans="1:20" ht="63.75">
      <c r="A877" s="189">
        <v>901</v>
      </c>
      <c r="B877" s="68"/>
      <c r="C877" s="210" t="s">
        <v>162</v>
      </c>
      <c r="D877" s="211">
        <v>46104</v>
      </c>
      <c r="E877" s="189" t="s">
        <v>2612</v>
      </c>
      <c r="F877" s="189" t="s">
        <v>3</v>
      </c>
      <c r="G877" s="189">
        <v>2378703</v>
      </c>
      <c r="H877" s="68"/>
      <c r="I877" s="195" t="s">
        <v>4021</v>
      </c>
      <c r="J877" s="68"/>
      <c r="K877" s="68"/>
      <c r="L877" s="68"/>
      <c r="M877" s="68"/>
      <c r="N877" s="319"/>
      <c r="O877" s="319"/>
      <c r="P877" s="212">
        <v>0</v>
      </c>
      <c r="Q877" s="212">
        <v>78696.11</v>
      </c>
      <c r="R877" s="68" t="s">
        <v>2066</v>
      </c>
      <c r="S877" s="320"/>
      <c r="T877" s="266"/>
    </row>
    <row r="878" spans="1:20" ht="63.75">
      <c r="A878" s="189">
        <v>343</v>
      </c>
      <c r="B878" s="68"/>
      <c r="C878" s="210" t="s">
        <v>125</v>
      </c>
      <c r="D878" s="211">
        <v>46104</v>
      </c>
      <c r="E878" s="189" t="s">
        <v>2613</v>
      </c>
      <c r="F878" s="189" t="s">
        <v>3</v>
      </c>
      <c r="G878" s="189">
        <v>2378705</v>
      </c>
      <c r="H878" s="68"/>
      <c r="I878" s="195" t="s">
        <v>4022</v>
      </c>
      <c r="J878" s="68"/>
      <c r="K878" s="68"/>
      <c r="L878" s="68"/>
      <c r="M878" s="68"/>
      <c r="N878" s="319"/>
      <c r="O878" s="319"/>
      <c r="P878" s="212">
        <v>0</v>
      </c>
      <c r="Q878" s="212">
        <v>504.8</v>
      </c>
      <c r="R878" s="68" t="s">
        <v>2066</v>
      </c>
      <c r="S878" s="320"/>
      <c r="T878" s="266"/>
    </row>
    <row r="879" spans="1:20" ht="63.75">
      <c r="A879" s="189">
        <v>681</v>
      </c>
      <c r="B879" s="68"/>
      <c r="C879" s="210" t="s">
        <v>157</v>
      </c>
      <c r="D879" s="211">
        <v>46104</v>
      </c>
      <c r="E879" s="189" t="s">
        <v>2613</v>
      </c>
      <c r="F879" s="189" t="s">
        <v>3</v>
      </c>
      <c r="G879" s="189">
        <v>2378705</v>
      </c>
      <c r="H879" s="68"/>
      <c r="I879" s="195" t="s">
        <v>4022</v>
      </c>
      <c r="J879" s="68"/>
      <c r="K879" s="68"/>
      <c r="L879" s="68"/>
      <c r="M879" s="68"/>
      <c r="N879" s="319"/>
      <c r="O879" s="319"/>
      <c r="P879" s="212">
        <v>0</v>
      </c>
      <c r="Q879" s="212">
        <v>4402.55</v>
      </c>
      <c r="R879" s="68" t="s">
        <v>2066</v>
      </c>
      <c r="S879" s="320"/>
      <c r="T879" s="266"/>
    </row>
    <row r="880" spans="1:20" ht="63.75">
      <c r="A880" s="189">
        <v>283</v>
      </c>
      <c r="B880" s="68"/>
      <c r="C880" s="210" t="s">
        <v>104</v>
      </c>
      <c r="D880" s="211">
        <v>46104</v>
      </c>
      <c r="E880" s="189" t="s">
        <v>2613</v>
      </c>
      <c r="F880" s="189" t="s">
        <v>3</v>
      </c>
      <c r="G880" s="189">
        <v>2378705</v>
      </c>
      <c r="H880" s="68"/>
      <c r="I880" s="195" t="s">
        <v>4022</v>
      </c>
      <c r="J880" s="68"/>
      <c r="K880" s="68"/>
      <c r="L880" s="68"/>
      <c r="M880" s="68"/>
      <c r="N880" s="319"/>
      <c r="O880" s="319"/>
      <c r="P880" s="212">
        <v>0</v>
      </c>
      <c r="Q880" s="212">
        <v>526.6</v>
      </c>
      <c r="R880" s="68" t="s">
        <v>2066</v>
      </c>
      <c r="S880" s="320"/>
      <c r="T880" s="266"/>
    </row>
    <row r="881" spans="1:20" ht="63.75">
      <c r="A881" s="189">
        <v>513</v>
      </c>
      <c r="B881" s="68"/>
      <c r="C881" s="210" t="s">
        <v>138</v>
      </c>
      <c r="D881" s="211">
        <v>46104</v>
      </c>
      <c r="E881" s="189" t="s">
        <v>2614</v>
      </c>
      <c r="F881" s="189" t="s">
        <v>3</v>
      </c>
      <c r="G881" s="189">
        <v>2378724</v>
      </c>
      <c r="H881" s="68"/>
      <c r="I881" s="195" t="s">
        <v>3077</v>
      </c>
      <c r="J881" s="68"/>
      <c r="K881" s="68"/>
      <c r="L881" s="68"/>
      <c r="M881" s="68"/>
      <c r="N881" s="319"/>
      <c r="O881" s="319"/>
      <c r="P881" s="212">
        <v>0</v>
      </c>
      <c r="Q881" s="212">
        <v>124380</v>
      </c>
      <c r="R881" s="68" t="s">
        <v>809</v>
      </c>
      <c r="S881" s="320"/>
      <c r="T881" s="266"/>
    </row>
    <row r="882" spans="1:20" ht="51">
      <c r="A882" s="189" t="s">
        <v>503</v>
      </c>
      <c r="B882" s="68"/>
      <c r="C882" s="210" t="s">
        <v>541</v>
      </c>
      <c r="D882" s="211">
        <v>46104</v>
      </c>
      <c r="E882" s="189" t="s">
        <v>2615</v>
      </c>
      <c r="F882" s="189" t="s">
        <v>3</v>
      </c>
      <c r="G882" s="189">
        <v>2378727</v>
      </c>
      <c r="H882" s="68"/>
      <c r="I882" s="195" t="s">
        <v>3078</v>
      </c>
      <c r="J882" s="68"/>
      <c r="K882" s="68"/>
      <c r="L882" s="68"/>
      <c r="M882" s="68"/>
      <c r="N882" s="319"/>
      <c r="O882" s="319"/>
      <c r="P882" s="212">
        <v>0</v>
      </c>
      <c r="Q882" s="212">
        <v>5355</v>
      </c>
      <c r="R882" s="68" t="s">
        <v>809</v>
      </c>
      <c r="S882" s="320"/>
      <c r="T882" s="266"/>
    </row>
    <row r="883" spans="1:20" ht="51">
      <c r="A883" s="189" t="s">
        <v>503</v>
      </c>
      <c r="B883" s="68"/>
      <c r="C883" s="210" t="s">
        <v>541</v>
      </c>
      <c r="D883" s="211">
        <v>46104</v>
      </c>
      <c r="E883" s="189" t="s">
        <v>2616</v>
      </c>
      <c r="F883" s="189" t="s">
        <v>3</v>
      </c>
      <c r="G883" s="189">
        <v>2378741</v>
      </c>
      <c r="H883" s="68"/>
      <c r="I883" s="195" t="s">
        <v>3079</v>
      </c>
      <c r="J883" s="68"/>
      <c r="K883" s="68"/>
      <c r="L883" s="68"/>
      <c r="M883" s="68"/>
      <c r="N883" s="319"/>
      <c r="O883" s="319"/>
      <c r="P883" s="212">
        <v>0</v>
      </c>
      <c r="Q883" s="212">
        <v>89.28</v>
      </c>
      <c r="R883" s="68" t="s">
        <v>809</v>
      </c>
      <c r="S883" s="320"/>
      <c r="T883" s="266"/>
    </row>
    <row r="884" spans="1:20" ht="63.75">
      <c r="A884" s="189">
        <v>902</v>
      </c>
      <c r="B884" s="68"/>
      <c r="C884" s="210" t="s">
        <v>163</v>
      </c>
      <c r="D884" s="211">
        <v>46104</v>
      </c>
      <c r="E884" s="189" t="s">
        <v>2617</v>
      </c>
      <c r="F884" s="189" t="s">
        <v>3</v>
      </c>
      <c r="G884" s="189">
        <v>2378807</v>
      </c>
      <c r="H884" s="68"/>
      <c r="I884" s="195" t="s">
        <v>3080</v>
      </c>
      <c r="J884" s="68"/>
      <c r="K884" s="68"/>
      <c r="L884" s="68"/>
      <c r="M884" s="68"/>
      <c r="N884" s="319"/>
      <c r="O884" s="319"/>
      <c r="P884" s="212">
        <v>0</v>
      </c>
      <c r="Q884" s="212">
        <v>1054.6099999999999</v>
      </c>
      <c r="R884" s="68" t="s">
        <v>809</v>
      </c>
      <c r="S884" s="320"/>
      <c r="T884" s="266"/>
    </row>
    <row r="885" spans="1:20" ht="76.5">
      <c r="A885" s="189" t="s">
        <v>495</v>
      </c>
      <c r="B885" s="68"/>
      <c r="C885" s="210" t="s">
        <v>623</v>
      </c>
      <c r="D885" s="211">
        <v>46104</v>
      </c>
      <c r="E885" s="189" t="s">
        <v>2618</v>
      </c>
      <c r="F885" s="189" t="s">
        <v>584</v>
      </c>
      <c r="G885" s="189">
        <v>15186252</v>
      </c>
      <c r="H885" s="68"/>
      <c r="I885" s="195" t="s">
        <v>3081</v>
      </c>
      <c r="J885" s="68"/>
      <c r="K885" s="68"/>
      <c r="L885" s="68"/>
      <c r="M885" s="68"/>
      <c r="N885" s="319"/>
      <c r="O885" s="319"/>
      <c r="P885" s="212">
        <v>0</v>
      </c>
      <c r="Q885" s="212">
        <v>313.7</v>
      </c>
      <c r="R885" s="68" t="s">
        <v>809</v>
      </c>
      <c r="S885" s="320"/>
      <c r="T885" s="266"/>
    </row>
    <row r="886" spans="1:20" ht="76.5">
      <c r="A886" s="189" t="s">
        <v>495</v>
      </c>
      <c r="B886" s="68"/>
      <c r="C886" s="210" t="s">
        <v>623</v>
      </c>
      <c r="D886" s="211">
        <v>46104</v>
      </c>
      <c r="E886" s="189" t="s">
        <v>2619</v>
      </c>
      <c r="F886" s="189" t="s">
        <v>584</v>
      </c>
      <c r="G886" s="189">
        <v>15186251</v>
      </c>
      <c r="H886" s="68"/>
      <c r="I886" s="195" t="s">
        <v>3081</v>
      </c>
      <c r="J886" s="68"/>
      <c r="K886" s="68"/>
      <c r="L886" s="68"/>
      <c r="M886" s="68"/>
      <c r="N886" s="319"/>
      <c r="O886" s="319"/>
      <c r="P886" s="212">
        <v>0</v>
      </c>
      <c r="Q886" s="212">
        <v>5686.3</v>
      </c>
      <c r="R886" s="68" t="s">
        <v>809</v>
      </c>
      <c r="S886" s="320"/>
      <c r="T886" s="266"/>
    </row>
    <row r="887" spans="1:20" ht="76.5">
      <c r="A887" s="189" t="s">
        <v>495</v>
      </c>
      <c r="B887" s="68"/>
      <c r="C887" s="210" t="s">
        <v>623</v>
      </c>
      <c r="D887" s="211">
        <v>46104</v>
      </c>
      <c r="E887" s="189" t="s">
        <v>2620</v>
      </c>
      <c r="F887" s="189" t="s">
        <v>584</v>
      </c>
      <c r="G887" s="189">
        <v>15185344</v>
      </c>
      <c r="H887" s="68"/>
      <c r="I887" s="195" t="s">
        <v>3082</v>
      </c>
      <c r="J887" s="68"/>
      <c r="K887" s="68"/>
      <c r="L887" s="68"/>
      <c r="M887" s="68"/>
      <c r="N887" s="319"/>
      <c r="O887" s="319"/>
      <c r="P887" s="212">
        <v>0</v>
      </c>
      <c r="Q887" s="212">
        <v>109308.64</v>
      </c>
      <c r="R887" s="68" t="s">
        <v>809</v>
      </c>
      <c r="S887" s="320"/>
      <c r="T887" s="266"/>
    </row>
    <row r="888" spans="1:20" ht="63.75">
      <c r="A888" s="189" t="s">
        <v>495</v>
      </c>
      <c r="B888" s="68"/>
      <c r="C888" s="210" t="s">
        <v>623</v>
      </c>
      <c r="D888" s="211">
        <v>46104</v>
      </c>
      <c r="E888" s="189" t="s">
        <v>2621</v>
      </c>
      <c r="F888" s="189" t="s">
        <v>10</v>
      </c>
      <c r="G888" s="189">
        <v>21256</v>
      </c>
      <c r="H888" s="68"/>
      <c r="I888" s="195" t="s">
        <v>3083</v>
      </c>
      <c r="J888" s="68"/>
      <c r="K888" s="68"/>
      <c r="L888" s="68"/>
      <c r="M888" s="68"/>
      <c r="N888" s="319"/>
      <c r="O888" s="319"/>
      <c r="P888" s="212">
        <v>788.33</v>
      </c>
      <c r="Q888" s="212">
        <v>0</v>
      </c>
      <c r="R888" s="68" t="s">
        <v>809</v>
      </c>
      <c r="S888" s="320"/>
      <c r="T888" s="266"/>
    </row>
    <row r="889" spans="1:20" ht="51">
      <c r="A889" s="189" t="s">
        <v>495</v>
      </c>
      <c r="B889" s="68"/>
      <c r="C889" s="210" t="s">
        <v>623</v>
      </c>
      <c r="D889" s="211">
        <v>46104</v>
      </c>
      <c r="E889" s="189" t="s">
        <v>2622</v>
      </c>
      <c r="F889" s="189" t="s">
        <v>19</v>
      </c>
      <c r="G889" s="189">
        <v>21229</v>
      </c>
      <c r="H889" s="68"/>
      <c r="I889" s="195" t="s">
        <v>3084</v>
      </c>
      <c r="J889" s="68"/>
      <c r="K889" s="68"/>
      <c r="L889" s="68"/>
      <c r="M889" s="68"/>
      <c r="N889" s="319"/>
      <c r="O889" s="319"/>
      <c r="P889" s="212">
        <v>3464512.54</v>
      </c>
      <c r="Q889" s="212">
        <v>0</v>
      </c>
      <c r="R889" s="68" t="s">
        <v>809</v>
      </c>
      <c r="S889" s="320"/>
      <c r="T889" s="266"/>
    </row>
    <row r="890" spans="1:20" ht="63.75">
      <c r="A890" s="189" t="s">
        <v>495</v>
      </c>
      <c r="B890" s="68"/>
      <c r="C890" s="210" t="s">
        <v>623</v>
      </c>
      <c r="D890" s="211">
        <v>46104</v>
      </c>
      <c r="E890" s="189" t="s">
        <v>2623</v>
      </c>
      <c r="F890" s="189" t="s">
        <v>10</v>
      </c>
      <c r="G890" s="189">
        <v>21229</v>
      </c>
      <c r="H890" s="68"/>
      <c r="I890" s="195" t="s">
        <v>3085</v>
      </c>
      <c r="J890" s="68"/>
      <c r="K890" s="68"/>
      <c r="L890" s="68"/>
      <c r="M890" s="68"/>
      <c r="N890" s="319"/>
      <c r="O890" s="319"/>
      <c r="P890" s="212">
        <v>3824.7</v>
      </c>
      <c r="Q890" s="212">
        <v>0</v>
      </c>
      <c r="R890" s="68" t="s">
        <v>809</v>
      </c>
      <c r="S890" s="320"/>
      <c r="T890" s="266"/>
    </row>
    <row r="891" spans="1:20" ht="51">
      <c r="A891" s="189" t="s">
        <v>495</v>
      </c>
      <c r="B891" s="68"/>
      <c r="C891" s="210" t="s">
        <v>623</v>
      </c>
      <c r="D891" s="211">
        <v>46104</v>
      </c>
      <c r="E891" s="189" t="s">
        <v>2624</v>
      </c>
      <c r="F891" s="189" t="s">
        <v>19</v>
      </c>
      <c r="G891" s="189">
        <v>21228</v>
      </c>
      <c r="H891" s="68"/>
      <c r="I891" s="195" t="s">
        <v>3086</v>
      </c>
      <c r="J891" s="68"/>
      <c r="K891" s="68"/>
      <c r="L891" s="68"/>
      <c r="M891" s="68"/>
      <c r="N891" s="319"/>
      <c r="O891" s="319"/>
      <c r="P891" s="212">
        <v>32967.71</v>
      </c>
      <c r="Q891" s="212">
        <v>0</v>
      </c>
      <c r="R891" s="68" t="s">
        <v>809</v>
      </c>
      <c r="S891" s="320"/>
      <c r="T891" s="266"/>
    </row>
    <row r="892" spans="1:20" ht="51">
      <c r="A892" s="189" t="s">
        <v>495</v>
      </c>
      <c r="B892" s="68"/>
      <c r="C892" s="210" t="s">
        <v>623</v>
      </c>
      <c r="D892" s="211">
        <v>46104</v>
      </c>
      <c r="E892" s="189" t="s">
        <v>2625</v>
      </c>
      <c r="F892" s="189" t="s">
        <v>10</v>
      </c>
      <c r="G892" s="189">
        <v>21228</v>
      </c>
      <c r="H892" s="68"/>
      <c r="I892" s="195" t="s">
        <v>3087</v>
      </c>
      <c r="J892" s="68"/>
      <c r="K892" s="68"/>
      <c r="L892" s="68"/>
      <c r="M892" s="68"/>
      <c r="N892" s="319"/>
      <c r="O892" s="319"/>
      <c r="P892" s="212">
        <v>442.52</v>
      </c>
      <c r="Q892" s="212">
        <v>0</v>
      </c>
      <c r="R892" s="68" t="s">
        <v>809</v>
      </c>
      <c r="S892" s="320"/>
      <c r="T892" s="266"/>
    </row>
    <row r="893" spans="1:20" ht="51">
      <c r="A893" s="189" t="s">
        <v>495</v>
      </c>
      <c r="B893" s="68"/>
      <c r="C893" s="210" t="s">
        <v>623</v>
      </c>
      <c r="D893" s="211">
        <v>46104</v>
      </c>
      <c r="E893" s="189" t="s">
        <v>2626</v>
      </c>
      <c r="F893" s="189" t="s">
        <v>19</v>
      </c>
      <c r="G893" s="189">
        <v>21178</v>
      </c>
      <c r="H893" s="68"/>
      <c r="I893" s="195" t="s">
        <v>3088</v>
      </c>
      <c r="J893" s="68"/>
      <c r="K893" s="68"/>
      <c r="L893" s="68"/>
      <c r="M893" s="68"/>
      <c r="N893" s="319"/>
      <c r="O893" s="319"/>
      <c r="P893" s="212">
        <v>8835536.8800000008</v>
      </c>
      <c r="Q893" s="212">
        <v>0</v>
      </c>
      <c r="R893" s="68" t="s">
        <v>809</v>
      </c>
      <c r="S893" s="320"/>
      <c r="T893" s="266"/>
    </row>
    <row r="894" spans="1:20" ht="63.75">
      <c r="A894" s="189" t="s">
        <v>495</v>
      </c>
      <c r="B894" s="68"/>
      <c r="C894" s="210" t="s">
        <v>623</v>
      </c>
      <c r="D894" s="211">
        <v>46104</v>
      </c>
      <c r="E894" s="189" t="s">
        <v>2627</v>
      </c>
      <c r="F894" s="189" t="s">
        <v>10</v>
      </c>
      <c r="G894" s="189">
        <v>21178</v>
      </c>
      <c r="H894" s="68"/>
      <c r="I894" s="195" t="s">
        <v>3089</v>
      </c>
      <c r="J894" s="68"/>
      <c r="K894" s="68"/>
      <c r="L894" s="68"/>
      <c r="M894" s="68"/>
      <c r="N894" s="319"/>
      <c r="O894" s="319"/>
      <c r="P894" s="212">
        <v>9118.56</v>
      </c>
      <c r="Q894" s="212">
        <v>0</v>
      </c>
      <c r="R894" s="68" t="s">
        <v>809</v>
      </c>
      <c r="S894" s="320"/>
      <c r="T894" s="266"/>
    </row>
    <row r="895" spans="1:20" ht="51">
      <c r="A895" s="189" t="s">
        <v>495</v>
      </c>
      <c r="B895" s="68"/>
      <c r="C895" s="210" t="s">
        <v>623</v>
      </c>
      <c r="D895" s="211">
        <v>46104</v>
      </c>
      <c r="E895" s="189" t="s">
        <v>2628</v>
      </c>
      <c r="F895" s="189" t="s">
        <v>19</v>
      </c>
      <c r="G895" s="189">
        <v>21179</v>
      </c>
      <c r="H895" s="68"/>
      <c r="I895" s="195" t="s">
        <v>3090</v>
      </c>
      <c r="J895" s="68"/>
      <c r="K895" s="68"/>
      <c r="L895" s="68"/>
      <c r="M895" s="68"/>
      <c r="N895" s="319"/>
      <c r="O895" s="319"/>
      <c r="P895" s="212">
        <v>32090964.350000001</v>
      </c>
      <c r="Q895" s="212">
        <v>0</v>
      </c>
      <c r="R895" s="68" t="s">
        <v>809</v>
      </c>
      <c r="S895" s="320"/>
      <c r="T895" s="266"/>
    </row>
    <row r="896" spans="1:20" ht="63.75">
      <c r="A896" s="189" t="s">
        <v>495</v>
      </c>
      <c r="B896" s="68"/>
      <c r="C896" s="210" t="s">
        <v>623</v>
      </c>
      <c r="D896" s="211">
        <v>46104</v>
      </c>
      <c r="E896" s="189" t="s">
        <v>2629</v>
      </c>
      <c r="F896" s="189" t="s">
        <v>10</v>
      </c>
      <c r="G896" s="189">
        <v>21179</v>
      </c>
      <c r="H896" s="68"/>
      <c r="I896" s="195" t="s">
        <v>3091</v>
      </c>
      <c r="J896" s="68"/>
      <c r="K896" s="68"/>
      <c r="L896" s="68"/>
      <c r="M896" s="68"/>
      <c r="N896" s="319"/>
      <c r="O896" s="319"/>
      <c r="P896" s="212">
        <v>32039.88</v>
      </c>
      <c r="Q896" s="212">
        <v>0</v>
      </c>
      <c r="R896" s="68" t="s">
        <v>809</v>
      </c>
      <c r="S896" s="320"/>
      <c r="T896" s="266"/>
    </row>
    <row r="897" spans="1:20" ht="51">
      <c r="A897" s="189" t="s">
        <v>495</v>
      </c>
      <c r="B897" s="68"/>
      <c r="C897" s="210" t="s">
        <v>623</v>
      </c>
      <c r="D897" s="211">
        <v>46104</v>
      </c>
      <c r="E897" s="189" t="s">
        <v>2630</v>
      </c>
      <c r="F897" s="189" t="s">
        <v>19</v>
      </c>
      <c r="G897" s="189">
        <v>21233</v>
      </c>
      <c r="H897" s="68"/>
      <c r="I897" s="195" t="s">
        <v>3092</v>
      </c>
      <c r="J897" s="68"/>
      <c r="K897" s="68"/>
      <c r="L897" s="68"/>
      <c r="M897" s="68"/>
      <c r="N897" s="319"/>
      <c r="O897" s="319"/>
      <c r="P897" s="212">
        <v>6068869.4400000004</v>
      </c>
      <c r="Q897" s="212">
        <v>0</v>
      </c>
      <c r="R897" s="68" t="s">
        <v>809</v>
      </c>
      <c r="S897" s="320"/>
      <c r="T897" s="266"/>
    </row>
    <row r="898" spans="1:20" ht="63.75">
      <c r="A898" s="189" t="s">
        <v>495</v>
      </c>
      <c r="B898" s="68"/>
      <c r="C898" s="210" t="s">
        <v>623</v>
      </c>
      <c r="D898" s="211">
        <v>46104</v>
      </c>
      <c r="E898" s="189" t="s">
        <v>2631</v>
      </c>
      <c r="F898" s="189" t="s">
        <v>10</v>
      </c>
      <c r="G898" s="189">
        <v>21233</v>
      </c>
      <c r="H898" s="68"/>
      <c r="I898" s="195" t="s">
        <v>3093</v>
      </c>
      <c r="J898" s="68"/>
      <c r="K898" s="68"/>
      <c r="L898" s="68"/>
      <c r="M898" s="68"/>
      <c r="N898" s="319"/>
      <c r="O898" s="319"/>
      <c r="P898" s="212">
        <v>6391.65</v>
      </c>
      <c r="Q898" s="212">
        <v>0</v>
      </c>
      <c r="R898" s="68" t="s">
        <v>809</v>
      </c>
      <c r="S898" s="320"/>
      <c r="T898" s="266"/>
    </row>
    <row r="899" spans="1:20" ht="51">
      <c r="A899" s="189" t="s">
        <v>495</v>
      </c>
      <c r="B899" s="68"/>
      <c r="C899" s="210" t="s">
        <v>623</v>
      </c>
      <c r="D899" s="211">
        <v>46104</v>
      </c>
      <c r="E899" s="189" t="s">
        <v>2632</v>
      </c>
      <c r="F899" s="189" t="s">
        <v>19</v>
      </c>
      <c r="G899" s="189">
        <v>21245</v>
      </c>
      <c r="H899" s="68"/>
      <c r="I899" s="195" t="s">
        <v>3094</v>
      </c>
      <c r="J899" s="68"/>
      <c r="K899" s="68"/>
      <c r="L899" s="68"/>
      <c r="M899" s="68"/>
      <c r="N899" s="319"/>
      <c r="O899" s="319"/>
      <c r="P899" s="212">
        <v>75499.3</v>
      </c>
      <c r="Q899" s="212">
        <v>0</v>
      </c>
      <c r="R899" s="68" t="s">
        <v>809</v>
      </c>
      <c r="S899" s="320"/>
      <c r="T899" s="266"/>
    </row>
    <row r="900" spans="1:20" ht="51">
      <c r="A900" s="189" t="s">
        <v>495</v>
      </c>
      <c r="B900" s="68"/>
      <c r="C900" s="210" t="s">
        <v>623</v>
      </c>
      <c r="D900" s="211">
        <v>46104</v>
      </c>
      <c r="E900" s="189" t="s">
        <v>2633</v>
      </c>
      <c r="F900" s="189" t="s">
        <v>10</v>
      </c>
      <c r="G900" s="189">
        <v>21245</v>
      </c>
      <c r="H900" s="68"/>
      <c r="I900" s="195" t="s">
        <v>3095</v>
      </c>
      <c r="J900" s="68"/>
      <c r="K900" s="68"/>
      <c r="L900" s="68"/>
      <c r="M900" s="68"/>
      <c r="N900" s="319"/>
      <c r="O900" s="319"/>
      <c r="P900" s="212">
        <v>484.43</v>
      </c>
      <c r="Q900" s="212">
        <v>0</v>
      </c>
      <c r="R900" s="68" t="s">
        <v>809</v>
      </c>
      <c r="S900" s="320"/>
      <c r="T900" s="266"/>
    </row>
    <row r="901" spans="1:20" ht="51">
      <c r="A901" s="189" t="s">
        <v>495</v>
      </c>
      <c r="B901" s="68"/>
      <c r="C901" s="210" t="s">
        <v>623</v>
      </c>
      <c r="D901" s="211">
        <v>46104</v>
      </c>
      <c r="E901" s="189" t="s">
        <v>2634</v>
      </c>
      <c r="F901" s="189" t="s">
        <v>19</v>
      </c>
      <c r="G901" s="189">
        <v>21212</v>
      </c>
      <c r="H901" s="68"/>
      <c r="I901" s="195" t="s">
        <v>3096</v>
      </c>
      <c r="J901" s="68"/>
      <c r="K901" s="68"/>
      <c r="L901" s="68"/>
      <c r="M901" s="68"/>
      <c r="N901" s="319"/>
      <c r="O901" s="319"/>
      <c r="P901" s="212">
        <v>22667567.98</v>
      </c>
      <c r="Q901" s="212">
        <v>0</v>
      </c>
      <c r="R901" s="68" t="s">
        <v>809</v>
      </c>
      <c r="S901" s="320"/>
      <c r="T901" s="266"/>
    </row>
    <row r="902" spans="1:20" ht="63.75">
      <c r="A902" s="189" t="s">
        <v>495</v>
      </c>
      <c r="B902" s="68"/>
      <c r="C902" s="210" t="s">
        <v>623</v>
      </c>
      <c r="D902" s="211">
        <v>46104</v>
      </c>
      <c r="E902" s="189" t="s">
        <v>2635</v>
      </c>
      <c r="F902" s="189" t="s">
        <v>10</v>
      </c>
      <c r="G902" s="189">
        <v>21212</v>
      </c>
      <c r="H902" s="68"/>
      <c r="I902" s="195" t="s">
        <v>3097</v>
      </c>
      <c r="J902" s="68"/>
      <c r="K902" s="68"/>
      <c r="L902" s="68"/>
      <c r="M902" s="68"/>
      <c r="N902" s="319"/>
      <c r="O902" s="319"/>
      <c r="P902" s="212">
        <v>22751.85</v>
      </c>
      <c r="Q902" s="212">
        <v>0</v>
      </c>
      <c r="R902" s="68" t="s">
        <v>809</v>
      </c>
      <c r="S902" s="320"/>
      <c r="T902" s="266"/>
    </row>
    <row r="903" spans="1:20" ht="51">
      <c r="A903" s="189" t="s">
        <v>495</v>
      </c>
      <c r="B903" s="68"/>
      <c r="C903" s="210" t="s">
        <v>623</v>
      </c>
      <c r="D903" s="211">
        <v>46104</v>
      </c>
      <c r="E903" s="189" t="s">
        <v>2636</v>
      </c>
      <c r="F903" s="189" t="s">
        <v>19</v>
      </c>
      <c r="G903" s="189">
        <v>21214</v>
      </c>
      <c r="H903" s="68"/>
      <c r="I903" s="195" t="s">
        <v>3098</v>
      </c>
      <c r="J903" s="68"/>
      <c r="K903" s="68"/>
      <c r="L903" s="68"/>
      <c r="M903" s="68"/>
      <c r="N903" s="319"/>
      <c r="O903" s="319"/>
      <c r="P903" s="212">
        <v>209732.22</v>
      </c>
      <c r="Q903" s="212">
        <v>0</v>
      </c>
      <c r="R903" s="68" t="s">
        <v>809</v>
      </c>
      <c r="S903" s="320"/>
      <c r="T903" s="266"/>
    </row>
    <row r="904" spans="1:20" ht="51">
      <c r="A904" s="189" t="s">
        <v>495</v>
      </c>
      <c r="B904" s="68"/>
      <c r="C904" s="210" t="s">
        <v>623</v>
      </c>
      <c r="D904" s="211">
        <v>46104</v>
      </c>
      <c r="E904" s="189" t="s">
        <v>2637</v>
      </c>
      <c r="F904" s="189" t="s">
        <v>10</v>
      </c>
      <c r="G904" s="189">
        <v>21214</v>
      </c>
      <c r="H904" s="68"/>
      <c r="I904" s="195" t="s">
        <v>3099</v>
      </c>
      <c r="J904" s="68"/>
      <c r="K904" s="68"/>
      <c r="L904" s="68"/>
      <c r="M904" s="68"/>
      <c r="N904" s="319"/>
      <c r="O904" s="319"/>
      <c r="P904" s="212">
        <v>616.69000000000005</v>
      </c>
      <c r="Q904" s="212">
        <v>0</v>
      </c>
      <c r="R904" s="68" t="s">
        <v>809</v>
      </c>
      <c r="S904" s="320"/>
      <c r="T904" s="266"/>
    </row>
    <row r="905" spans="1:20" ht="51">
      <c r="A905" s="189" t="s">
        <v>495</v>
      </c>
      <c r="B905" s="68"/>
      <c r="C905" s="210" t="s">
        <v>623</v>
      </c>
      <c r="D905" s="211">
        <v>46104</v>
      </c>
      <c r="E905" s="189" t="s">
        <v>2638</v>
      </c>
      <c r="F905" s="189" t="s">
        <v>19</v>
      </c>
      <c r="G905" s="189">
        <v>21250</v>
      </c>
      <c r="H905" s="68"/>
      <c r="I905" s="195" t="s">
        <v>3100</v>
      </c>
      <c r="J905" s="68"/>
      <c r="K905" s="68"/>
      <c r="L905" s="68"/>
      <c r="M905" s="68"/>
      <c r="N905" s="319"/>
      <c r="O905" s="319"/>
      <c r="P905" s="212">
        <v>123280.46</v>
      </c>
      <c r="Q905" s="212">
        <v>0</v>
      </c>
      <c r="R905" s="68" t="s">
        <v>809</v>
      </c>
      <c r="S905" s="320"/>
      <c r="T905" s="266"/>
    </row>
    <row r="906" spans="1:20" ht="51">
      <c r="A906" s="189" t="s">
        <v>495</v>
      </c>
      <c r="B906" s="68"/>
      <c r="C906" s="210" t="s">
        <v>623</v>
      </c>
      <c r="D906" s="211">
        <v>46104</v>
      </c>
      <c r="E906" s="189" t="s">
        <v>2639</v>
      </c>
      <c r="F906" s="189" t="s">
        <v>10</v>
      </c>
      <c r="G906" s="189">
        <v>21250</v>
      </c>
      <c r="H906" s="68"/>
      <c r="I906" s="195" t="s">
        <v>3101</v>
      </c>
      <c r="J906" s="68"/>
      <c r="K906" s="68"/>
      <c r="L906" s="68"/>
      <c r="M906" s="68"/>
      <c r="N906" s="319"/>
      <c r="O906" s="319"/>
      <c r="P906" s="212">
        <v>531.49</v>
      </c>
      <c r="Q906" s="212">
        <v>0</v>
      </c>
      <c r="R906" s="68" t="s">
        <v>809</v>
      </c>
      <c r="S906" s="320"/>
      <c r="T906" s="266"/>
    </row>
    <row r="907" spans="1:20" ht="89.25">
      <c r="A907" s="189" t="s">
        <v>495</v>
      </c>
      <c r="B907" s="68"/>
      <c r="C907" s="210" t="s">
        <v>623</v>
      </c>
      <c r="D907" s="211">
        <v>46104</v>
      </c>
      <c r="E907" s="189" t="s">
        <v>2640</v>
      </c>
      <c r="F907" s="189" t="s">
        <v>10</v>
      </c>
      <c r="G907" s="189">
        <v>1150406</v>
      </c>
      <c r="H907" s="68"/>
      <c r="I907" s="195" t="s">
        <v>3102</v>
      </c>
      <c r="J907" s="68"/>
      <c r="K907" s="68"/>
      <c r="L907" s="68"/>
      <c r="M907" s="68"/>
      <c r="N907" s="319"/>
      <c r="O907" s="319"/>
      <c r="P907" s="212">
        <v>80</v>
      </c>
      <c r="Q907" s="212">
        <v>0</v>
      </c>
      <c r="R907" s="68" t="s">
        <v>809</v>
      </c>
      <c r="S907" s="320"/>
      <c r="T907" s="266"/>
    </row>
    <row r="908" spans="1:20" ht="51">
      <c r="A908" s="189" t="s">
        <v>495</v>
      </c>
      <c r="B908" s="68"/>
      <c r="C908" s="210" t="s">
        <v>623</v>
      </c>
      <c r="D908" s="211">
        <v>46104</v>
      </c>
      <c r="E908" s="189" t="s">
        <v>2641</v>
      </c>
      <c r="F908" s="189" t="s">
        <v>10</v>
      </c>
      <c r="G908" s="189">
        <v>1150407</v>
      </c>
      <c r="H908" s="68"/>
      <c r="I908" s="195" t="s">
        <v>3103</v>
      </c>
      <c r="J908" s="68"/>
      <c r="K908" s="68"/>
      <c r="L908" s="68"/>
      <c r="M908" s="68"/>
      <c r="N908" s="319"/>
      <c r="O908" s="319"/>
      <c r="P908" s="212">
        <v>17.079999999999998</v>
      </c>
      <c r="Q908" s="212">
        <v>0</v>
      </c>
      <c r="R908" s="68" t="s">
        <v>809</v>
      </c>
      <c r="S908" s="320"/>
      <c r="T908" s="266"/>
    </row>
    <row r="909" spans="1:20" ht="63.75">
      <c r="A909" s="189" t="s">
        <v>495</v>
      </c>
      <c r="B909" s="68"/>
      <c r="C909" s="210" t="s">
        <v>623</v>
      </c>
      <c r="D909" s="211">
        <v>46104</v>
      </c>
      <c r="E909" s="189" t="s">
        <v>2642</v>
      </c>
      <c r="F909" s="189" t="s">
        <v>19</v>
      </c>
      <c r="G909" s="189">
        <v>21256</v>
      </c>
      <c r="H909" s="68"/>
      <c r="I909" s="195" t="s">
        <v>3104</v>
      </c>
      <c r="J909" s="68"/>
      <c r="K909" s="68"/>
      <c r="L909" s="68"/>
      <c r="M909" s="68"/>
      <c r="N909" s="319"/>
      <c r="O909" s="319"/>
      <c r="P909" s="212">
        <v>383846.37</v>
      </c>
      <c r="Q909" s="212">
        <v>0</v>
      </c>
      <c r="R909" s="68" t="s">
        <v>809</v>
      </c>
      <c r="S909" s="320"/>
      <c r="T909" s="266"/>
    </row>
    <row r="910" spans="1:20" ht="51">
      <c r="A910" s="189">
        <v>650</v>
      </c>
      <c r="B910" s="68"/>
      <c r="C910" s="210" t="s">
        <v>152</v>
      </c>
      <c r="D910" s="211">
        <v>46105</v>
      </c>
      <c r="E910" s="189" t="s">
        <v>2643</v>
      </c>
      <c r="F910" s="189" t="s">
        <v>3</v>
      </c>
      <c r="G910" s="189">
        <v>2379004</v>
      </c>
      <c r="H910" s="68"/>
      <c r="I910" s="195" t="s">
        <v>3105</v>
      </c>
      <c r="J910" s="68"/>
      <c r="K910" s="68"/>
      <c r="L910" s="68"/>
      <c r="M910" s="68"/>
      <c r="N910" s="319"/>
      <c r="O910" s="319"/>
      <c r="P910" s="212">
        <v>0</v>
      </c>
      <c r="Q910" s="212">
        <v>1946</v>
      </c>
      <c r="R910" s="68" t="s">
        <v>809</v>
      </c>
      <c r="S910" s="320"/>
      <c r="T910" s="266"/>
    </row>
    <row r="911" spans="1:20" ht="51">
      <c r="A911" s="189">
        <v>15</v>
      </c>
      <c r="B911" s="68"/>
      <c r="C911" s="210" t="s">
        <v>38</v>
      </c>
      <c r="D911" s="211">
        <v>46105</v>
      </c>
      <c r="E911" s="189" t="s">
        <v>2644</v>
      </c>
      <c r="F911" s="189" t="s">
        <v>3</v>
      </c>
      <c r="G911" s="189">
        <v>2379071</v>
      </c>
      <c r="H911" s="68"/>
      <c r="I911" s="195" t="s">
        <v>3106</v>
      </c>
      <c r="J911" s="68"/>
      <c r="K911" s="68"/>
      <c r="L911" s="68"/>
      <c r="M911" s="68"/>
      <c r="N911" s="319"/>
      <c r="O911" s="319"/>
      <c r="P911" s="212">
        <v>0</v>
      </c>
      <c r="Q911" s="212">
        <v>832.15</v>
      </c>
      <c r="R911" s="68" t="s">
        <v>809</v>
      </c>
      <c r="S911" s="320"/>
      <c r="T911" s="266"/>
    </row>
    <row r="912" spans="1:20" ht="63.75">
      <c r="A912" s="189" t="s">
        <v>503</v>
      </c>
      <c r="B912" s="68"/>
      <c r="C912" s="210" t="s">
        <v>541</v>
      </c>
      <c r="D912" s="211">
        <v>46105</v>
      </c>
      <c r="E912" s="189" t="s">
        <v>2645</v>
      </c>
      <c r="F912" s="189" t="s">
        <v>3</v>
      </c>
      <c r="G912" s="189">
        <v>2379085</v>
      </c>
      <c r="H912" s="68"/>
      <c r="I912" s="195" t="s">
        <v>3107</v>
      </c>
      <c r="J912" s="68"/>
      <c r="K912" s="68"/>
      <c r="L912" s="68"/>
      <c r="M912" s="68"/>
      <c r="N912" s="319"/>
      <c r="O912" s="319"/>
      <c r="P912" s="212">
        <v>0</v>
      </c>
      <c r="Q912" s="212">
        <v>1218.56</v>
      </c>
      <c r="R912" s="68" t="s">
        <v>809</v>
      </c>
      <c r="S912" s="320"/>
      <c r="T912" s="266"/>
    </row>
    <row r="913" spans="1:20" ht="38.25">
      <c r="A913" s="189" t="s">
        <v>503</v>
      </c>
      <c r="B913" s="68"/>
      <c r="C913" s="210" t="s">
        <v>541</v>
      </c>
      <c r="D913" s="211">
        <v>46105</v>
      </c>
      <c r="E913" s="189" t="s">
        <v>2646</v>
      </c>
      <c r="F913" s="189" t="s">
        <v>3</v>
      </c>
      <c r="G913" s="189">
        <v>2379088</v>
      </c>
      <c r="H913" s="68"/>
      <c r="I913" s="195" t="s">
        <v>3108</v>
      </c>
      <c r="J913" s="68"/>
      <c r="K913" s="68"/>
      <c r="L913" s="68"/>
      <c r="M913" s="68"/>
      <c r="N913" s="319"/>
      <c r="O913" s="319"/>
      <c r="P913" s="212">
        <v>0</v>
      </c>
      <c r="Q913" s="212">
        <v>3589.28</v>
      </c>
      <c r="R913" s="68" t="s">
        <v>809</v>
      </c>
      <c r="S913" s="320"/>
      <c r="T913" s="266"/>
    </row>
    <row r="914" spans="1:20" ht="63.75">
      <c r="A914" s="189">
        <v>70</v>
      </c>
      <c r="B914" s="68"/>
      <c r="C914" s="210" t="s">
        <v>44</v>
      </c>
      <c r="D914" s="211">
        <v>46105</v>
      </c>
      <c r="E914" s="189" t="s">
        <v>2647</v>
      </c>
      <c r="F914" s="189" t="s">
        <v>3</v>
      </c>
      <c r="G914" s="189">
        <v>2379100</v>
      </c>
      <c r="H914" s="68"/>
      <c r="I914" s="195" t="s">
        <v>3109</v>
      </c>
      <c r="J914" s="68"/>
      <c r="K914" s="68"/>
      <c r="L914" s="68"/>
      <c r="M914" s="68"/>
      <c r="N914" s="319"/>
      <c r="O914" s="319"/>
      <c r="P914" s="212">
        <v>0</v>
      </c>
      <c r="Q914" s="212">
        <v>65.900000000000006</v>
      </c>
      <c r="R914" s="68" t="s">
        <v>809</v>
      </c>
      <c r="S914" s="320"/>
      <c r="T914" s="266"/>
    </row>
    <row r="915" spans="1:20" ht="38.25">
      <c r="A915" s="189" t="s">
        <v>503</v>
      </c>
      <c r="B915" s="68"/>
      <c r="C915" s="210" t="s">
        <v>541</v>
      </c>
      <c r="D915" s="211">
        <v>46105</v>
      </c>
      <c r="E915" s="189" t="s">
        <v>2648</v>
      </c>
      <c r="F915" s="189" t="s">
        <v>3</v>
      </c>
      <c r="G915" s="189">
        <v>2379103</v>
      </c>
      <c r="H915" s="68"/>
      <c r="I915" s="195" t="s">
        <v>3110</v>
      </c>
      <c r="J915" s="68"/>
      <c r="K915" s="68"/>
      <c r="L915" s="68"/>
      <c r="M915" s="68"/>
      <c r="N915" s="319"/>
      <c r="O915" s="319"/>
      <c r="P915" s="212">
        <v>0</v>
      </c>
      <c r="Q915" s="212">
        <v>5339.23</v>
      </c>
      <c r="R915" s="68" t="s">
        <v>809</v>
      </c>
      <c r="S915" s="320"/>
      <c r="T915" s="266"/>
    </row>
    <row r="916" spans="1:20" ht="38.25">
      <c r="A916" s="189">
        <v>266</v>
      </c>
      <c r="B916" s="68"/>
      <c r="C916" s="210" t="s">
        <v>645</v>
      </c>
      <c r="D916" s="211">
        <v>46105</v>
      </c>
      <c r="E916" s="189" t="s">
        <v>2649</v>
      </c>
      <c r="F916" s="189" t="s">
        <v>3</v>
      </c>
      <c r="G916" s="189">
        <v>2379114</v>
      </c>
      <c r="H916" s="68"/>
      <c r="I916" s="195" t="s">
        <v>3111</v>
      </c>
      <c r="J916" s="68"/>
      <c r="K916" s="68"/>
      <c r="L916" s="68"/>
      <c r="M916" s="68"/>
      <c r="N916" s="319"/>
      <c r="O916" s="319"/>
      <c r="P916" s="212">
        <v>0</v>
      </c>
      <c r="Q916" s="212">
        <v>5067.1899999999996</v>
      </c>
      <c r="R916" s="68" t="s">
        <v>809</v>
      </c>
      <c r="S916" s="320"/>
      <c r="T916" s="266"/>
    </row>
    <row r="917" spans="1:20" ht="38.25">
      <c r="A917" s="189" t="s">
        <v>503</v>
      </c>
      <c r="B917" s="68"/>
      <c r="C917" s="210" t="s">
        <v>541</v>
      </c>
      <c r="D917" s="211">
        <v>46105</v>
      </c>
      <c r="E917" s="189" t="s">
        <v>2650</v>
      </c>
      <c r="F917" s="189" t="s">
        <v>3</v>
      </c>
      <c r="G917" s="189">
        <v>2379116</v>
      </c>
      <c r="H917" s="68"/>
      <c r="I917" s="195" t="s">
        <v>3112</v>
      </c>
      <c r="J917" s="68"/>
      <c r="K917" s="68"/>
      <c r="L917" s="68"/>
      <c r="M917" s="68"/>
      <c r="N917" s="319"/>
      <c r="O917" s="319"/>
      <c r="P917" s="212">
        <v>0</v>
      </c>
      <c r="Q917" s="212">
        <v>5537.05</v>
      </c>
      <c r="R917" s="68" t="s">
        <v>809</v>
      </c>
      <c r="S917" s="320"/>
      <c r="T917" s="266"/>
    </row>
    <row r="918" spans="1:20" ht="51">
      <c r="A918" s="189" t="s">
        <v>503</v>
      </c>
      <c r="B918" s="68"/>
      <c r="C918" s="210" t="s">
        <v>541</v>
      </c>
      <c r="D918" s="211">
        <v>46105</v>
      </c>
      <c r="E918" s="189" t="s">
        <v>2651</v>
      </c>
      <c r="F918" s="189" t="s">
        <v>3</v>
      </c>
      <c r="G918" s="189">
        <v>2379118</v>
      </c>
      <c r="H918" s="68"/>
      <c r="I918" s="195" t="s">
        <v>3113</v>
      </c>
      <c r="J918" s="68"/>
      <c r="K918" s="68"/>
      <c r="L918" s="68"/>
      <c r="M918" s="68"/>
      <c r="N918" s="319"/>
      <c r="O918" s="319"/>
      <c r="P918" s="212">
        <v>0</v>
      </c>
      <c r="Q918" s="212">
        <v>904057.79</v>
      </c>
      <c r="R918" s="68" t="s">
        <v>809</v>
      </c>
      <c r="S918" s="320"/>
      <c r="T918" s="266"/>
    </row>
    <row r="919" spans="1:20" ht="51">
      <c r="A919" s="189" t="s">
        <v>503</v>
      </c>
      <c r="B919" s="68"/>
      <c r="C919" s="210" t="s">
        <v>541</v>
      </c>
      <c r="D919" s="211">
        <v>46105</v>
      </c>
      <c r="E919" s="189" t="s">
        <v>2652</v>
      </c>
      <c r="F919" s="189" t="s">
        <v>3</v>
      </c>
      <c r="G919" s="189">
        <v>2379119</v>
      </c>
      <c r="H919" s="68"/>
      <c r="I919" s="195" t="s">
        <v>3114</v>
      </c>
      <c r="J919" s="68"/>
      <c r="K919" s="68"/>
      <c r="L919" s="68"/>
      <c r="M919" s="68"/>
      <c r="N919" s="319"/>
      <c r="O919" s="319"/>
      <c r="P919" s="212">
        <v>0</v>
      </c>
      <c r="Q919" s="212">
        <v>2494.48</v>
      </c>
      <c r="R919" s="68" t="s">
        <v>809</v>
      </c>
      <c r="S919" s="320"/>
      <c r="T919" s="266"/>
    </row>
    <row r="920" spans="1:20" ht="63.75">
      <c r="A920" s="189" t="s">
        <v>494</v>
      </c>
      <c r="B920" s="68"/>
      <c r="C920" s="210" t="s">
        <v>542</v>
      </c>
      <c r="D920" s="211">
        <v>46105</v>
      </c>
      <c r="E920" s="189" t="s">
        <v>2653</v>
      </c>
      <c r="F920" s="189" t="s">
        <v>3</v>
      </c>
      <c r="G920" s="189">
        <v>2379037</v>
      </c>
      <c r="H920" s="68"/>
      <c r="I920" s="195" t="s">
        <v>3115</v>
      </c>
      <c r="J920" s="68"/>
      <c r="K920" s="68"/>
      <c r="L920" s="68"/>
      <c r="M920" s="68"/>
      <c r="N920" s="319"/>
      <c r="O920" s="319"/>
      <c r="P920" s="212">
        <v>0</v>
      </c>
      <c r="Q920" s="212">
        <v>12790.75</v>
      </c>
      <c r="R920" s="68" t="s">
        <v>809</v>
      </c>
      <c r="S920" s="320"/>
      <c r="T920" s="266"/>
    </row>
    <row r="921" spans="1:20" ht="63.75">
      <c r="A921" s="189">
        <v>682</v>
      </c>
      <c r="B921" s="68"/>
      <c r="C921" s="210" t="s">
        <v>631</v>
      </c>
      <c r="D921" s="211">
        <v>46105</v>
      </c>
      <c r="E921" s="189" t="s">
        <v>2654</v>
      </c>
      <c r="F921" s="189" t="s">
        <v>3</v>
      </c>
      <c r="G921" s="189">
        <v>2379051</v>
      </c>
      <c r="H921" s="68"/>
      <c r="I921" s="195" t="s">
        <v>3116</v>
      </c>
      <c r="J921" s="68"/>
      <c r="K921" s="68"/>
      <c r="L921" s="68"/>
      <c r="M921" s="68"/>
      <c r="N921" s="319"/>
      <c r="O921" s="319"/>
      <c r="P921" s="212">
        <v>0</v>
      </c>
      <c r="Q921" s="212">
        <v>107408.8</v>
      </c>
      <c r="R921" s="68" t="s">
        <v>809</v>
      </c>
      <c r="S921" s="320"/>
      <c r="T921" s="266"/>
    </row>
    <row r="922" spans="1:20" ht="51">
      <c r="A922" s="189" t="s">
        <v>497</v>
      </c>
      <c r="B922" s="68"/>
      <c r="C922" s="210" t="s">
        <v>615</v>
      </c>
      <c r="D922" s="211">
        <v>46105</v>
      </c>
      <c r="E922" s="189" t="s">
        <v>2655</v>
      </c>
      <c r="F922" s="189" t="s">
        <v>3</v>
      </c>
      <c r="G922" s="189">
        <v>2379058</v>
      </c>
      <c r="H922" s="68"/>
      <c r="I922" s="195" t="s">
        <v>3117</v>
      </c>
      <c r="J922" s="68"/>
      <c r="K922" s="68"/>
      <c r="L922" s="68"/>
      <c r="M922" s="68"/>
      <c r="N922" s="319"/>
      <c r="O922" s="319"/>
      <c r="P922" s="212">
        <v>0</v>
      </c>
      <c r="Q922" s="212">
        <v>199.19</v>
      </c>
      <c r="R922" s="68" t="s">
        <v>809</v>
      </c>
      <c r="S922" s="320"/>
      <c r="T922" s="266"/>
    </row>
    <row r="923" spans="1:20" ht="89.25">
      <c r="A923" s="189">
        <v>389</v>
      </c>
      <c r="B923" s="68"/>
      <c r="C923" s="210" t="s">
        <v>736</v>
      </c>
      <c r="D923" s="211">
        <v>46105</v>
      </c>
      <c r="E923" s="189" t="s">
        <v>2656</v>
      </c>
      <c r="F923" s="189" t="s">
        <v>6</v>
      </c>
      <c r="G923" s="189">
        <v>24542</v>
      </c>
      <c r="H923" s="68"/>
      <c r="I923" s="195" t="s">
        <v>3118</v>
      </c>
      <c r="J923" s="68"/>
      <c r="K923" s="68"/>
      <c r="L923" s="68"/>
      <c r="M923" s="68"/>
      <c r="N923" s="319"/>
      <c r="O923" s="319"/>
      <c r="P923" s="212">
        <v>0</v>
      </c>
      <c r="Q923" s="212">
        <v>451299.97</v>
      </c>
      <c r="R923" s="68" t="s">
        <v>809</v>
      </c>
      <c r="S923" s="320"/>
      <c r="T923" s="266"/>
    </row>
    <row r="924" spans="1:20" ht="63.75">
      <c r="A924" s="189" t="s">
        <v>495</v>
      </c>
      <c r="B924" s="68"/>
      <c r="C924" s="210" t="s">
        <v>623</v>
      </c>
      <c r="D924" s="211">
        <v>46105</v>
      </c>
      <c r="E924" s="189" t="s">
        <v>2657</v>
      </c>
      <c r="F924" s="189" t="s">
        <v>10</v>
      </c>
      <c r="G924" s="189">
        <v>3518472</v>
      </c>
      <c r="H924" s="68"/>
      <c r="I924" s="195" t="s">
        <v>3119</v>
      </c>
      <c r="J924" s="68"/>
      <c r="K924" s="68"/>
      <c r="L924" s="68"/>
      <c r="M924" s="68"/>
      <c r="N924" s="319"/>
      <c r="O924" s="319"/>
      <c r="P924" s="212">
        <v>80</v>
      </c>
      <c r="Q924" s="212">
        <v>0</v>
      </c>
      <c r="R924" s="68" t="s">
        <v>809</v>
      </c>
      <c r="S924" s="320"/>
      <c r="T924" s="266"/>
    </row>
    <row r="925" spans="1:20" ht="102">
      <c r="A925" s="189" t="s">
        <v>495</v>
      </c>
      <c r="B925" s="68"/>
      <c r="C925" s="210" t="s">
        <v>623</v>
      </c>
      <c r="D925" s="211">
        <v>46105</v>
      </c>
      <c r="E925" s="189" t="s">
        <v>2658</v>
      </c>
      <c r="F925" s="189" t="s">
        <v>10</v>
      </c>
      <c r="G925" s="189">
        <v>1150499</v>
      </c>
      <c r="H925" s="68"/>
      <c r="I925" s="195" t="s">
        <v>3120</v>
      </c>
      <c r="J925" s="68"/>
      <c r="K925" s="68"/>
      <c r="L925" s="68"/>
      <c r="M925" s="68"/>
      <c r="N925" s="319"/>
      <c r="O925" s="319"/>
      <c r="P925" s="212">
        <v>80</v>
      </c>
      <c r="Q925" s="212">
        <v>0</v>
      </c>
      <c r="R925" s="68" t="s">
        <v>809</v>
      </c>
      <c r="S925" s="320"/>
      <c r="T925" s="266"/>
    </row>
    <row r="926" spans="1:20" ht="38.25">
      <c r="A926" s="189" t="s">
        <v>503</v>
      </c>
      <c r="B926" s="68"/>
      <c r="C926" s="210" t="s">
        <v>541</v>
      </c>
      <c r="D926" s="211">
        <v>46106</v>
      </c>
      <c r="E926" s="189" t="s">
        <v>2659</v>
      </c>
      <c r="F926" s="189" t="s">
        <v>3</v>
      </c>
      <c r="G926" s="189">
        <v>2379443</v>
      </c>
      <c r="H926" s="68"/>
      <c r="I926" s="195" t="s">
        <v>3121</v>
      </c>
      <c r="J926" s="68"/>
      <c r="K926" s="68"/>
      <c r="L926" s="68"/>
      <c r="M926" s="68"/>
      <c r="N926" s="319"/>
      <c r="O926" s="319"/>
      <c r="P926" s="212">
        <v>0</v>
      </c>
      <c r="Q926" s="212">
        <v>5536.85</v>
      </c>
      <c r="R926" s="68" t="s">
        <v>809</v>
      </c>
      <c r="S926" s="320"/>
      <c r="T926" s="266"/>
    </row>
    <row r="927" spans="1:20" ht="51">
      <c r="A927" s="189">
        <v>578</v>
      </c>
      <c r="B927" s="68"/>
      <c r="C927" s="210" t="s">
        <v>146</v>
      </c>
      <c r="D927" s="211">
        <v>46106</v>
      </c>
      <c r="E927" s="189" t="s">
        <v>2660</v>
      </c>
      <c r="F927" s="189" t="s">
        <v>3</v>
      </c>
      <c r="G927" s="189">
        <v>2379318</v>
      </c>
      <c r="H927" s="68"/>
      <c r="I927" s="195" t="s">
        <v>3122</v>
      </c>
      <c r="J927" s="68"/>
      <c r="K927" s="68"/>
      <c r="L927" s="68"/>
      <c r="M927" s="68"/>
      <c r="N927" s="319"/>
      <c r="O927" s="319"/>
      <c r="P927" s="212">
        <v>0</v>
      </c>
      <c r="Q927" s="212">
        <v>3885</v>
      </c>
      <c r="R927" s="68" t="s">
        <v>809</v>
      </c>
      <c r="S927" s="320"/>
      <c r="T927" s="266"/>
    </row>
    <row r="928" spans="1:20" ht="63.75">
      <c r="A928" s="189" t="s">
        <v>503</v>
      </c>
      <c r="B928" s="68"/>
      <c r="C928" s="210" t="s">
        <v>541</v>
      </c>
      <c r="D928" s="211">
        <v>46106</v>
      </c>
      <c r="E928" s="189" t="s">
        <v>2661</v>
      </c>
      <c r="F928" s="189" t="s">
        <v>3</v>
      </c>
      <c r="G928" s="189">
        <v>2379364</v>
      </c>
      <c r="H928" s="68"/>
      <c r="I928" s="195" t="s">
        <v>3123</v>
      </c>
      <c r="J928" s="68"/>
      <c r="K928" s="68"/>
      <c r="L928" s="68"/>
      <c r="M928" s="68"/>
      <c r="N928" s="319"/>
      <c r="O928" s="319"/>
      <c r="P928" s="212">
        <v>0</v>
      </c>
      <c r="Q928" s="212">
        <v>2829.28</v>
      </c>
      <c r="R928" s="68" t="s">
        <v>809</v>
      </c>
      <c r="S928" s="320"/>
      <c r="T928" s="266"/>
    </row>
    <row r="929" spans="1:20" ht="63.75">
      <c r="A929" s="189" t="s">
        <v>503</v>
      </c>
      <c r="B929" s="68"/>
      <c r="C929" s="210" t="s">
        <v>541</v>
      </c>
      <c r="D929" s="211">
        <v>46106</v>
      </c>
      <c r="E929" s="189" t="s">
        <v>2662</v>
      </c>
      <c r="F929" s="189" t="s">
        <v>3</v>
      </c>
      <c r="G929" s="189">
        <v>2379366</v>
      </c>
      <c r="H929" s="68"/>
      <c r="I929" s="195" t="s">
        <v>3124</v>
      </c>
      <c r="J929" s="68"/>
      <c r="K929" s="68"/>
      <c r="L929" s="68"/>
      <c r="M929" s="68"/>
      <c r="N929" s="319"/>
      <c r="O929" s="319"/>
      <c r="P929" s="212">
        <v>0</v>
      </c>
      <c r="Q929" s="212">
        <v>8755</v>
      </c>
      <c r="R929" s="68" t="s">
        <v>809</v>
      </c>
      <c r="S929" s="320"/>
      <c r="T929" s="266"/>
    </row>
    <row r="930" spans="1:20" ht="63.75">
      <c r="A930" s="189" t="s">
        <v>503</v>
      </c>
      <c r="B930" s="68"/>
      <c r="C930" s="210" t="s">
        <v>541</v>
      </c>
      <c r="D930" s="211">
        <v>46106</v>
      </c>
      <c r="E930" s="189" t="s">
        <v>2663</v>
      </c>
      <c r="F930" s="189" t="s">
        <v>3</v>
      </c>
      <c r="G930" s="189">
        <v>2379370</v>
      </c>
      <c r="H930" s="68"/>
      <c r="I930" s="195" t="s">
        <v>3125</v>
      </c>
      <c r="J930" s="68"/>
      <c r="K930" s="68"/>
      <c r="L930" s="68"/>
      <c r="M930" s="68"/>
      <c r="N930" s="319"/>
      <c r="O930" s="319"/>
      <c r="P930" s="212">
        <v>0</v>
      </c>
      <c r="Q930" s="212">
        <v>2853.9</v>
      </c>
      <c r="R930" s="68" t="s">
        <v>809</v>
      </c>
      <c r="S930" s="320"/>
      <c r="T930" s="266"/>
    </row>
    <row r="931" spans="1:20" ht="63.75">
      <c r="A931" s="189" t="s">
        <v>503</v>
      </c>
      <c r="B931" s="68"/>
      <c r="C931" s="210" t="s">
        <v>541</v>
      </c>
      <c r="D931" s="211">
        <v>46106</v>
      </c>
      <c r="E931" s="189" t="s">
        <v>2664</v>
      </c>
      <c r="F931" s="189" t="s">
        <v>3</v>
      </c>
      <c r="G931" s="189">
        <v>2379376</v>
      </c>
      <c r="H931" s="68"/>
      <c r="I931" s="195" t="s">
        <v>3126</v>
      </c>
      <c r="J931" s="68"/>
      <c r="K931" s="68"/>
      <c r="L931" s="68"/>
      <c r="M931" s="68"/>
      <c r="N931" s="319"/>
      <c r="O931" s="319"/>
      <c r="P931" s="212">
        <v>0</v>
      </c>
      <c r="Q931" s="212">
        <v>2652.25</v>
      </c>
      <c r="R931" s="68" t="s">
        <v>809</v>
      </c>
      <c r="S931" s="320"/>
      <c r="T931" s="266"/>
    </row>
    <row r="932" spans="1:20" ht="63.75">
      <c r="A932" s="189" t="s">
        <v>503</v>
      </c>
      <c r="B932" s="68"/>
      <c r="C932" s="210" t="s">
        <v>541</v>
      </c>
      <c r="D932" s="211">
        <v>46106</v>
      </c>
      <c r="E932" s="189" t="s">
        <v>2665</v>
      </c>
      <c r="F932" s="189" t="s">
        <v>3</v>
      </c>
      <c r="G932" s="189">
        <v>2379381</v>
      </c>
      <c r="H932" s="68"/>
      <c r="I932" s="195" t="s">
        <v>3127</v>
      </c>
      <c r="J932" s="68"/>
      <c r="K932" s="68"/>
      <c r="L932" s="68"/>
      <c r="M932" s="68"/>
      <c r="N932" s="319"/>
      <c r="O932" s="319"/>
      <c r="P932" s="212">
        <v>0</v>
      </c>
      <c r="Q932" s="212">
        <v>565.35</v>
      </c>
      <c r="R932" s="68" t="s">
        <v>809</v>
      </c>
      <c r="S932" s="320"/>
      <c r="T932" s="266"/>
    </row>
    <row r="933" spans="1:20" ht="51">
      <c r="A933" s="189" t="s">
        <v>503</v>
      </c>
      <c r="B933" s="68"/>
      <c r="C933" s="210" t="s">
        <v>541</v>
      </c>
      <c r="D933" s="211">
        <v>46106</v>
      </c>
      <c r="E933" s="189" t="s">
        <v>2666</v>
      </c>
      <c r="F933" s="189" t="s">
        <v>3</v>
      </c>
      <c r="G933" s="189">
        <v>2379384</v>
      </c>
      <c r="H933" s="68"/>
      <c r="I933" s="195" t="s">
        <v>3128</v>
      </c>
      <c r="J933" s="68"/>
      <c r="K933" s="68"/>
      <c r="L933" s="68"/>
      <c r="M933" s="68"/>
      <c r="N933" s="319"/>
      <c r="O933" s="319"/>
      <c r="P933" s="212">
        <v>0</v>
      </c>
      <c r="Q933" s="212">
        <v>8281.77</v>
      </c>
      <c r="R933" s="68" t="s">
        <v>809</v>
      </c>
      <c r="S933" s="320"/>
      <c r="T933" s="266"/>
    </row>
    <row r="934" spans="1:20" ht="63.75">
      <c r="A934" s="189" t="s">
        <v>503</v>
      </c>
      <c r="B934" s="68"/>
      <c r="C934" s="210" t="s">
        <v>541</v>
      </c>
      <c r="D934" s="211">
        <v>46106</v>
      </c>
      <c r="E934" s="189" t="s">
        <v>2667</v>
      </c>
      <c r="F934" s="189" t="s">
        <v>3</v>
      </c>
      <c r="G934" s="189">
        <v>2379388</v>
      </c>
      <c r="H934" s="68"/>
      <c r="I934" s="195" t="s">
        <v>3129</v>
      </c>
      <c r="J934" s="68"/>
      <c r="K934" s="68"/>
      <c r="L934" s="68"/>
      <c r="M934" s="68"/>
      <c r="N934" s="319"/>
      <c r="O934" s="319"/>
      <c r="P934" s="212">
        <v>0</v>
      </c>
      <c r="Q934" s="212">
        <v>467.65</v>
      </c>
      <c r="R934" s="68" t="s">
        <v>809</v>
      </c>
      <c r="S934" s="320"/>
      <c r="T934" s="266"/>
    </row>
    <row r="935" spans="1:20" ht="51">
      <c r="A935" s="189">
        <v>46</v>
      </c>
      <c r="B935" s="68"/>
      <c r="C935" s="210" t="s">
        <v>719</v>
      </c>
      <c r="D935" s="211">
        <v>46106</v>
      </c>
      <c r="E935" s="189" t="s">
        <v>2668</v>
      </c>
      <c r="F935" s="189" t="s">
        <v>3</v>
      </c>
      <c r="G935" s="189">
        <v>2379389</v>
      </c>
      <c r="H935" s="68"/>
      <c r="I935" s="195" t="s">
        <v>3130</v>
      </c>
      <c r="J935" s="68"/>
      <c r="K935" s="68"/>
      <c r="L935" s="68"/>
      <c r="M935" s="68"/>
      <c r="N935" s="319"/>
      <c r="O935" s="319"/>
      <c r="P935" s="212">
        <v>0</v>
      </c>
      <c r="Q935" s="212">
        <v>538.98</v>
      </c>
      <c r="R935" s="68" t="s">
        <v>809</v>
      </c>
      <c r="S935" s="320"/>
      <c r="T935" s="266"/>
    </row>
    <row r="936" spans="1:20" ht="63.75">
      <c r="A936" s="189" t="s">
        <v>503</v>
      </c>
      <c r="B936" s="68"/>
      <c r="C936" s="210" t="s">
        <v>541</v>
      </c>
      <c r="D936" s="211">
        <v>46106</v>
      </c>
      <c r="E936" s="189" t="s">
        <v>2669</v>
      </c>
      <c r="F936" s="189" t="s">
        <v>3</v>
      </c>
      <c r="G936" s="189">
        <v>2379396</v>
      </c>
      <c r="H936" s="68"/>
      <c r="I936" s="195" t="s">
        <v>3131</v>
      </c>
      <c r="J936" s="68"/>
      <c r="K936" s="68"/>
      <c r="L936" s="68"/>
      <c r="M936" s="68"/>
      <c r="N936" s="319"/>
      <c r="O936" s="319"/>
      <c r="P936" s="212">
        <v>0</v>
      </c>
      <c r="Q936" s="212">
        <v>1237.78</v>
      </c>
      <c r="R936" s="68" t="s">
        <v>809</v>
      </c>
      <c r="S936" s="320"/>
      <c r="T936" s="266"/>
    </row>
    <row r="937" spans="1:20" ht="63.75">
      <c r="A937" s="189" t="s">
        <v>503</v>
      </c>
      <c r="B937" s="68"/>
      <c r="C937" s="210" t="s">
        <v>541</v>
      </c>
      <c r="D937" s="211">
        <v>46106</v>
      </c>
      <c r="E937" s="189" t="s">
        <v>2670</v>
      </c>
      <c r="F937" s="189" t="s">
        <v>3</v>
      </c>
      <c r="G937" s="189">
        <v>2379403</v>
      </c>
      <c r="H937" s="68"/>
      <c r="I937" s="195" t="s">
        <v>3132</v>
      </c>
      <c r="J937" s="68"/>
      <c r="K937" s="68"/>
      <c r="L937" s="68"/>
      <c r="M937" s="68"/>
      <c r="N937" s="319"/>
      <c r="O937" s="319"/>
      <c r="P937" s="212">
        <v>0</v>
      </c>
      <c r="Q937" s="212">
        <v>10549.5</v>
      </c>
      <c r="R937" s="68" t="s">
        <v>809</v>
      </c>
      <c r="S937" s="320"/>
      <c r="T937" s="266"/>
    </row>
    <row r="938" spans="1:20" ht="63.75">
      <c r="A938" s="189" t="s">
        <v>503</v>
      </c>
      <c r="B938" s="68"/>
      <c r="C938" s="210" t="s">
        <v>541</v>
      </c>
      <c r="D938" s="211">
        <v>46106</v>
      </c>
      <c r="E938" s="189" t="s">
        <v>2671</v>
      </c>
      <c r="F938" s="189" t="s">
        <v>3</v>
      </c>
      <c r="G938" s="189">
        <v>2379408</v>
      </c>
      <c r="H938" s="68"/>
      <c r="I938" s="195" t="s">
        <v>3133</v>
      </c>
      <c r="J938" s="68"/>
      <c r="K938" s="68"/>
      <c r="L938" s="68"/>
      <c r="M938" s="68"/>
      <c r="N938" s="319"/>
      <c r="O938" s="319"/>
      <c r="P938" s="212">
        <v>0</v>
      </c>
      <c r="Q938" s="212">
        <v>1102.5899999999999</v>
      </c>
      <c r="R938" s="68" t="s">
        <v>809</v>
      </c>
      <c r="S938" s="320"/>
      <c r="T938" s="266"/>
    </row>
    <row r="939" spans="1:20" ht="63.75">
      <c r="A939" s="189" t="s">
        <v>497</v>
      </c>
      <c r="B939" s="68"/>
      <c r="C939" s="210" t="s">
        <v>615</v>
      </c>
      <c r="D939" s="211">
        <v>46106</v>
      </c>
      <c r="E939" s="189" t="s">
        <v>2672</v>
      </c>
      <c r="F939" s="189" t="s">
        <v>6</v>
      </c>
      <c r="G939" s="189">
        <v>1150841</v>
      </c>
      <c r="H939" s="68"/>
      <c r="I939" s="195" t="s">
        <v>3134</v>
      </c>
      <c r="J939" s="68"/>
      <c r="K939" s="68"/>
      <c r="L939" s="68"/>
      <c r="M939" s="68"/>
      <c r="N939" s="319"/>
      <c r="O939" s="319"/>
      <c r="P939" s="212">
        <v>0</v>
      </c>
      <c r="Q939" s="212">
        <v>70618.25</v>
      </c>
      <c r="R939" s="68" t="s">
        <v>809</v>
      </c>
      <c r="S939" s="320"/>
      <c r="T939" s="266"/>
    </row>
    <row r="940" spans="1:20" ht="51">
      <c r="A940" s="189" t="s">
        <v>503</v>
      </c>
      <c r="B940" s="68"/>
      <c r="C940" s="210" t="s">
        <v>541</v>
      </c>
      <c r="D940" s="211">
        <v>46107</v>
      </c>
      <c r="E940" s="189" t="s">
        <v>2673</v>
      </c>
      <c r="F940" s="189" t="s">
        <v>3</v>
      </c>
      <c r="G940" s="189">
        <v>2379722</v>
      </c>
      <c r="H940" s="68"/>
      <c r="I940" s="195" t="s">
        <v>3136</v>
      </c>
      <c r="J940" s="68"/>
      <c r="K940" s="68"/>
      <c r="L940" s="68"/>
      <c r="M940" s="68"/>
      <c r="N940" s="319"/>
      <c r="O940" s="319"/>
      <c r="P940" s="212">
        <v>0</v>
      </c>
      <c r="Q940" s="212">
        <v>60</v>
      </c>
      <c r="R940" s="68" t="s">
        <v>809</v>
      </c>
      <c r="S940" s="320"/>
      <c r="T940" s="266"/>
    </row>
    <row r="941" spans="1:20" ht="51">
      <c r="A941" s="189">
        <v>81</v>
      </c>
      <c r="B941" s="68"/>
      <c r="C941" s="210" t="s">
        <v>46</v>
      </c>
      <c r="D941" s="211">
        <v>46107</v>
      </c>
      <c r="E941" s="189" t="s">
        <v>2674</v>
      </c>
      <c r="F941" s="189" t="s">
        <v>3</v>
      </c>
      <c r="G941" s="189">
        <v>2379723</v>
      </c>
      <c r="H941" s="68"/>
      <c r="I941" s="195" t="s">
        <v>3137</v>
      </c>
      <c r="J941" s="68"/>
      <c r="K941" s="68"/>
      <c r="L941" s="68"/>
      <c r="M941" s="68"/>
      <c r="N941" s="319"/>
      <c r="O941" s="319"/>
      <c r="P941" s="212">
        <v>0</v>
      </c>
      <c r="Q941" s="212">
        <v>1264</v>
      </c>
      <c r="R941" s="68" t="s">
        <v>809</v>
      </c>
      <c r="S941" s="320"/>
      <c r="T941" s="266"/>
    </row>
    <row r="942" spans="1:20" ht="51">
      <c r="A942" s="189">
        <v>81</v>
      </c>
      <c r="B942" s="68"/>
      <c r="C942" s="210" t="s">
        <v>46</v>
      </c>
      <c r="D942" s="211">
        <v>46107</v>
      </c>
      <c r="E942" s="189" t="s">
        <v>2675</v>
      </c>
      <c r="F942" s="189" t="s">
        <v>3</v>
      </c>
      <c r="G942" s="189">
        <v>2379725</v>
      </c>
      <c r="H942" s="68"/>
      <c r="I942" s="195" t="s">
        <v>3137</v>
      </c>
      <c r="J942" s="68"/>
      <c r="K942" s="68"/>
      <c r="L942" s="68"/>
      <c r="M942" s="68"/>
      <c r="N942" s="319"/>
      <c r="O942" s="319"/>
      <c r="P942" s="212">
        <v>0</v>
      </c>
      <c r="Q942" s="212">
        <v>1373</v>
      </c>
      <c r="R942" s="68" t="s">
        <v>809</v>
      </c>
      <c r="S942" s="320"/>
      <c r="T942" s="266"/>
    </row>
    <row r="943" spans="1:20" ht="51">
      <c r="A943" s="189">
        <v>348</v>
      </c>
      <c r="B943" s="68"/>
      <c r="C943" s="210" t="s">
        <v>130</v>
      </c>
      <c r="D943" s="211">
        <v>46107</v>
      </c>
      <c r="E943" s="189" t="s">
        <v>2676</v>
      </c>
      <c r="F943" s="189" t="s">
        <v>3</v>
      </c>
      <c r="G943" s="189">
        <v>2379731</v>
      </c>
      <c r="H943" s="68"/>
      <c r="I943" s="195" t="s">
        <v>3138</v>
      </c>
      <c r="J943" s="68"/>
      <c r="K943" s="68"/>
      <c r="L943" s="68"/>
      <c r="M943" s="68"/>
      <c r="N943" s="319"/>
      <c r="O943" s="319"/>
      <c r="P943" s="212">
        <v>0</v>
      </c>
      <c r="Q943" s="212">
        <v>198</v>
      </c>
      <c r="R943" s="68" t="s">
        <v>809</v>
      </c>
      <c r="S943" s="320"/>
      <c r="T943" s="266"/>
    </row>
    <row r="944" spans="1:20" ht="51">
      <c r="A944" s="189" t="s">
        <v>503</v>
      </c>
      <c r="B944" s="68"/>
      <c r="C944" s="210" t="s">
        <v>541</v>
      </c>
      <c r="D944" s="211">
        <v>46107</v>
      </c>
      <c r="E944" s="189" t="s">
        <v>2677</v>
      </c>
      <c r="F944" s="189" t="s">
        <v>3</v>
      </c>
      <c r="G944" s="189">
        <v>2379794</v>
      </c>
      <c r="H944" s="68"/>
      <c r="I944" s="195" t="s">
        <v>3140</v>
      </c>
      <c r="J944" s="68"/>
      <c r="K944" s="68"/>
      <c r="L944" s="68"/>
      <c r="M944" s="68"/>
      <c r="N944" s="319"/>
      <c r="O944" s="319"/>
      <c r="P944" s="212">
        <v>0</v>
      </c>
      <c r="Q944" s="212">
        <v>2498.9</v>
      </c>
      <c r="R944" s="68" t="s">
        <v>809</v>
      </c>
      <c r="S944" s="320"/>
      <c r="T944" s="266"/>
    </row>
    <row r="945" spans="1:20" ht="51">
      <c r="A945" s="189">
        <v>70</v>
      </c>
      <c r="B945" s="68"/>
      <c r="C945" s="210" t="s">
        <v>44</v>
      </c>
      <c r="D945" s="211">
        <v>46107</v>
      </c>
      <c r="E945" s="189" t="s">
        <v>2678</v>
      </c>
      <c r="F945" s="189" t="s">
        <v>3</v>
      </c>
      <c r="G945" s="189">
        <v>2379628</v>
      </c>
      <c r="H945" s="68"/>
      <c r="I945" s="195" t="s">
        <v>3141</v>
      </c>
      <c r="J945" s="68"/>
      <c r="K945" s="68"/>
      <c r="L945" s="68"/>
      <c r="M945" s="68"/>
      <c r="N945" s="319"/>
      <c r="O945" s="319"/>
      <c r="P945" s="212">
        <v>0</v>
      </c>
      <c r="Q945" s="212">
        <v>1143</v>
      </c>
      <c r="R945" s="68" t="s">
        <v>809</v>
      </c>
      <c r="S945" s="320"/>
      <c r="T945" s="266"/>
    </row>
    <row r="946" spans="1:20" ht="51">
      <c r="A946" s="189">
        <v>70</v>
      </c>
      <c r="B946" s="68"/>
      <c r="C946" s="210" t="s">
        <v>44</v>
      </c>
      <c r="D946" s="211">
        <v>46107</v>
      </c>
      <c r="E946" s="189" t="s">
        <v>2679</v>
      </c>
      <c r="F946" s="189" t="s">
        <v>3</v>
      </c>
      <c r="G946" s="189">
        <v>2379631</v>
      </c>
      <c r="H946" s="68"/>
      <c r="I946" s="195" t="s">
        <v>3142</v>
      </c>
      <c r="J946" s="68"/>
      <c r="K946" s="68"/>
      <c r="L946" s="68"/>
      <c r="M946" s="68"/>
      <c r="N946" s="319"/>
      <c r="O946" s="319"/>
      <c r="P946" s="212">
        <v>0</v>
      </c>
      <c r="Q946" s="212">
        <v>370</v>
      </c>
      <c r="R946" s="68" t="s">
        <v>809</v>
      </c>
      <c r="S946" s="320"/>
      <c r="T946" s="266"/>
    </row>
    <row r="947" spans="1:20" ht="51">
      <c r="A947" s="189">
        <v>593</v>
      </c>
      <c r="B947" s="68"/>
      <c r="C947" s="210" t="s">
        <v>660</v>
      </c>
      <c r="D947" s="211">
        <v>46107</v>
      </c>
      <c r="E947" s="189" t="s">
        <v>2680</v>
      </c>
      <c r="F947" s="189" t="s">
        <v>3</v>
      </c>
      <c r="G947" s="189">
        <v>2379735</v>
      </c>
      <c r="H947" s="68"/>
      <c r="I947" s="195" t="s">
        <v>3143</v>
      </c>
      <c r="J947" s="68"/>
      <c r="K947" s="68"/>
      <c r="L947" s="68"/>
      <c r="M947" s="68"/>
      <c r="N947" s="319"/>
      <c r="O947" s="319"/>
      <c r="P947" s="212">
        <v>0</v>
      </c>
      <c r="Q947" s="212">
        <v>2050</v>
      </c>
      <c r="R947" s="68" t="s">
        <v>809</v>
      </c>
      <c r="S947" s="320"/>
      <c r="T947" s="266"/>
    </row>
    <row r="948" spans="1:20" ht="51">
      <c r="A948" s="189" t="s">
        <v>503</v>
      </c>
      <c r="B948" s="68"/>
      <c r="C948" s="210" t="s">
        <v>541</v>
      </c>
      <c r="D948" s="211">
        <v>46107</v>
      </c>
      <c r="E948" s="189" t="s">
        <v>2681</v>
      </c>
      <c r="F948" s="189" t="s">
        <v>3</v>
      </c>
      <c r="G948" s="189">
        <v>2379732</v>
      </c>
      <c r="H948" s="68"/>
      <c r="I948" s="195" t="s">
        <v>3144</v>
      </c>
      <c r="J948" s="68"/>
      <c r="K948" s="68"/>
      <c r="L948" s="68"/>
      <c r="M948" s="68"/>
      <c r="N948" s="319"/>
      <c r="O948" s="319"/>
      <c r="P948" s="212">
        <v>0</v>
      </c>
      <c r="Q948" s="212">
        <v>113.4</v>
      </c>
      <c r="R948" s="68" t="s">
        <v>809</v>
      </c>
      <c r="S948" s="320"/>
      <c r="T948" s="266"/>
    </row>
    <row r="949" spans="1:20" ht="51">
      <c r="A949" s="189" t="s">
        <v>503</v>
      </c>
      <c r="B949" s="68"/>
      <c r="C949" s="210" t="s">
        <v>541</v>
      </c>
      <c r="D949" s="211">
        <v>46107</v>
      </c>
      <c r="E949" s="189" t="s">
        <v>2682</v>
      </c>
      <c r="F949" s="189" t="s">
        <v>3</v>
      </c>
      <c r="G949" s="189">
        <v>2379736</v>
      </c>
      <c r="H949" s="68"/>
      <c r="I949" s="195" t="s">
        <v>3145</v>
      </c>
      <c r="J949" s="68"/>
      <c r="K949" s="68"/>
      <c r="L949" s="68"/>
      <c r="M949" s="68"/>
      <c r="N949" s="319"/>
      <c r="O949" s="319"/>
      <c r="P949" s="212">
        <v>0</v>
      </c>
      <c r="Q949" s="212">
        <v>202.92</v>
      </c>
      <c r="R949" s="68" t="s">
        <v>809</v>
      </c>
      <c r="S949" s="320"/>
      <c r="T949" s="266"/>
    </row>
    <row r="950" spans="1:20" ht="63.75">
      <c r="A950" s="189">
        <v>251</v>
      </c>
      <c r="B950" s="68"/>
      <c r="C950" s="210" t="s">
        <v>93</v>
      </c>
      <c r="D950" s="211">
        <v>46107</v>
      </c>
      <c r="E950" s="189" t="s">
        <v>2683</v>
      </c>
      <c r="F950" s="189" t="s">
        <v>3</v>
      </c>
      <c r="G950" s="189">
        <v>2379738</v>
      </c>
      <c r="H950" s="68"/>
      <c r="I950" s="195" t="s">
        <v>3146</v>
      </c>
      <c r="J950" s="68"/>
      <c r="K950" s="68"/>
      <c r="L950" s="68"/>
      <c r="M950" s="68"/>
      <c r="N950" s="319"/>
      <c r="O950" s="319"/>
      <c r="P950" s="212">
        <v>0</v>
      </c>
      <c r="Q950" s="212">
        <v>973.8</v>
      </c>
      <c r="R950" s="68" t="s">
        <v>809</v>
      </c>
      <c r="S950" s="320"/>
      <c r="T950" s="266"/>
    </row>
    <row r="951" spans="1:20" ht="63.75">
      <c r="A951" s="189">
        <v>41</v>
      </c>
      <c r="B951" s="68"/>
      <c r="C951" s="210" t="s">
        <v>879</v>
      </c>
      <c r="D951" s="211">
        <v>46107</v>
      </c>
      <c r="E951" s="189" t="s">
        <v>2684</v>
      </c>
      <c r="F951" s="189" t="s">
        <v>3</v>
      </c>
      <c r="G951" s="189">
        <v>2379740</v>
      </c>
      <c r="H951" s="68"/>
      <c r="I951" s="195" t="s">
        <v>3147</v>
      </c>
      <c r="J951" s="68"/>
      <c r="K951" s="68"/>
      <c r="L951" s="68"/>
      <c r="M951" s="68"/>
      <c r="N951" s="319"/>
      <c r="O951" s="319"/>
      <c r="P951" s="212">
        <v>0</v>
      </c>
      <c r="Q951" s="212">
        <v>31027.91</v>
      </c>
      <c r="R951" s="68" t="s">
        <v>809</v>
      </c>
      <c r="S951" s="320"/>
      <c r="T951" s="266"/>
    </row>
    <row r="952" spans="1:20" ht="51">
      <c r="A952" s="189" t="s">
        <v>503</v>
      </c>
      <c r="B952" s="68"/>
      <c r="C952" s="210" t="s">
        <v>541</v>
      </c>
      <c r="D952" s="211">
        <v>46107</v>
      </c>
      <c r="E952" s="189" t="s">
        <v>2685</v>
      </c>
      <c r="F952" s="189" t="s">
        <v>3</v>
      </c>
      <c r="G952" s="189">
        <v>2379743</v>
      </c>
      <c r="H952" s="68"/>
      <c r="I952" s="195" t="s">
        <v>3148</v>
      </c>
      <c r="J952" s="68"/>
      <c r="K952" s="68"/>
      <c r="L952" s="68"/>
      <c r="M952" s="68"/>
      <c r="N952" s="319"/>
      <c r="O952" s="319"/>
      <c r="P952" s="212">
        <v>0</v>
      </c>
      <c r="Q952" s="212">
        <v>635.16999999999996</v>
      </c>
      <c r="R952" s="68" t="s">
        <v>809</v>
      </c>
      <c r="S952" s="320"/>
      <c r="T952" s="266"/>
    </row>
    <row r="953" spans="1:20" ht="38.25">
      <c r="A953" s="189" t="s">
        <v>503</v>
      </c>
      <c r="B953" s="68"/>
      <c r="C953" s="210" t="s">
        <v>541</v>
      </c>
      <c r="D953" s="211">
        <v>46108</v>
      </c>
      <c r="E953" s="189" t="s">
        <v>2686</v>
      </c>
      <c r="F953" s="189" t="s">
        <v>3</v>
      </c>
      <c r="G953" s="189">
        <v>2379982</v>
      </c>
      <c r="H953" s="68"/>
      <c r="I953" s="195" t="s">
        <v>3149</v>
      </c>
      <c r="J953" s="68"/>
      <c r="K953" s="68"/>
      <c r="L953" s="68"/>
      <c r="M953" s="68"/>
      <c r="N953" s="319"/>
      <c r="O953" s="319"/>
      <c r="P953" s="212">
        <v>0</v>
      </c>
      <c r="Q953" s="212">
        <v>2372.88</v>
      </c>
      <c r="R953" s="68" t="s">
        <v>809</v>
      </c>
      <c r="S953" s="320"/>
      <c r="T953" s="266"/>
    </row>
    <row r="954" spans="1:20" ht="38.25">
      <c r="A954" s="189" t="s">
        <v>503</v>
      </c>
      <c r="B954" s="68"/>
      <c r="C954" s="210" t="s">
        <v>541</v>
      </c>
      <c r="D954" s="211">
        <v>46108</v>
      </c>
      <c r="E954" s="189" t="s">
        <v>2687</v>
      </c>
      <c r="F954" s="189" t="s">
        <v>3</v>
      </c>
      <c r="G954" s="189">
        <v>2380029</v>
      </c>
      <c r="H954" s="68"/>
      <c r="I954" s="195" t="s">
        <v>3150</v>
      </c>
      <c r="J954" s="68"/>
      <c r="K954" s="68"/>
      <c r="L954" s="68"/>
      <c r="M954" s="68"/>
      <c r="N954" s="319"/>
      <c r="O954" s="319"/>
      <c r="P954" s="212">
        <v>0</v>
      </c>
      <c r="Q954" s="212">
        <v>6290.85</v>
      </c>
      <c r="R954" s="68" t="s">
        <v>809</v>
      </c>
      <c r="S954" s="320"/>
      <c r="T954" s="266"/>
    </row>
    <row r="955" spans="1:20" ht="51">
      <c r="A955" s="189" t="s">
        <v>503</v>
      </c>
      <c r="B955" s="68"/>
      <c r="C955" s="210" t="s">
        <v>541</v>
      </c>
      <c r="D955" s="211">
        <v>46108</v>
      </c>
      <c r="E955" s="189" t="s">
        <v>2688</v>
      </c>
      <c r="F955" s="189" t="s">
        <v>3</v>
      </c>
      <c r="G955" s="189">
        <v>2380031</v>
      </c>
      <c r="H955" s="68"/>
      <c r="I955" s="195" t="s">
        <v>3151</v>
      </c>
      <c r="J955" s="68"/>
      <c r="K955" s="68"/>
      <c r="L955" s="68"/>
      <c r="M955" s="68"/>
      <c r="N955" s="319"/>
      <c r="O955" s="319"/>
      <c r="P955" s="212">
        <v>0</v>
      </c>
      <c r="Q955" s="212">
        <v>3246.1</v>
      </c>
      <c r="R955" s="68" t="s">
        <v>809</v>
      </c>
      <c r="S955" s="320"/>
      <c r="T955" s="266"/>
    </row>
    <row r="956" spans="1:20" ht="51">
      <c r="A956" s="189" t="s">
        <v>503</v>
      </c>
      <c r="B956" s="68"/>
      <c r="C956" s="210" t="s">
        <v>541</v>
      </c>
      <c r="D956" s="211">
        <v>46108</v>
      </c>
      <c r="E956" s="189" t="s">
        <v>2689</v>
      </c>
      <c r="F956" s="189" t="s">
        <v>3</v>
      </c>
      <c r="G956" s="189">
        <v>2380034</v>
      </c>
      <c r="H956" s="68"/>
      <c r="I956" s="195" t="s">
        <v>3151</v>
      </c>
      <c r="J956" s="68"/>
      <c r="K956" s="68"/>
      <c r="L956" s="68"/>
      <c r="M956" s="68"/>
      <c r="N956" s="319"/>
      <c r="O956" s="319"/>
      <c r="P956" s="212">
        <v>0</v>
      </c>
      <c r="Q956" s="212">
        <v>3246.1</v>
      </c>
      <c r="R956" s="68" t="s">
        <v>809</v>
      </c>
      <c r="S956" s="320"/>
      <c r="T956" s="266"/>
    </row>
    <row r="957" spans="1:20" ht="38.25">
      <c r="A957" s="189" t="s">
        <v>503</v>
      </c>
      <c r="B957" s="68"/>
      <c r="C957" s="210" t="s">
        <v>541</v>
      </c>
      <c r="D957" s="211">
        <v>46108</v>
      </c>
      <c r="E957" s="189" t="s">
        <v>2690</v>
      </c>
      <c r="F957" s="189" t="s">
        <v>3</v>
      </c>
      <c r="G957" s="189">
        <v>2380048</v>
      </c>
      <c r="H957" s="68"/>
      <c r="I957" s="195" t="s">
        <v>3152</v>
      </c>
      <c r="J957" s="68"/>
      <c r="K957" s="68"/>
      <c r="L957" s="68"/>
      <c r="M957" s="68"/>
      <c r="N957" s="319"/>
      <c r="O957" s="319"/>
      <c r="P957" s="212">
        <v>0</v>
      </c>
      <c r="Q957" s="212">
        <v>1113.3599999999999</v>
      </c>
      <c r="R957" s="68" t="s">
        <v>809</v>
      </c>
      <c r="S957" s="320"/>
      <c r="T957" s="266"/>
    </row>
    <row r="958" spans="1:20" ht="38.25">
      <c r="A958" s="189" t="s">
        <v>503</v>
      </c>
      <c r="B958" s="68"/>
      <c r="C958" s="210" t="s">
        <v>541</v>
      </c>
      <c r="D958" s="211">
        <v>46108</v>
      </c>
      <c r="E958" s="189" t="s">
        <v>2691</v>
      </c>
      <c r="F958" s="189" t="s">
        <v>3</v>
      </c>
      <c r="G958" s="189">
        <v>2380061</v>
      </c>
      <c r="H958" s="68"/>
      <c r="I958" s="195" t="s">
        <v>3153</v>
      </c>
      <c r="J958" s="68"/>
      <c r="K958" s="68"/>
      <c r="L958" s="68"/>
      <c r="M958" s="68"/>
      <c r="N958" s="319"/>
      <c r="O958" s="319"/>
      <c r="P958" s="212">
        <v>0</v>
      </c>
      <c r="Q958" s="212">
        <v>4745.76</v>
      </c>
      <c r="R958" s="68" t="s">
        <v>809</v>
      </c>
      <c r="S958" s="320"/>
      <c r="T958" s="266"/>
    </row>
    <row r="959" spans="1:20" ht="51">
      <c r="A959" s="189">
        <v>76</v>
      </c>
      <c r="B959" s="68"/>
      <c r="C959" s="210" t="s">
        <v>45</v>
      </c>
      <c r="D959" s="211">
        <v>46108</v>
      </c>
      <c r="E959" s="189" t="s">
        <v>2692</v>
      </c>
      <c r="F959" s="189" t="s">
        <v>3</v>
      </c>
      <c r="G959" s="189">
        <v>2380085</v>
      </c>
      <c r="H959" s="68"/>
      <c r="I959" s="195" t="s">
        <v>3154</v>
      </c>
      <c r="J959" s="68"/>
      <c r="K959" s="68"/>
      <c r="L959" s="68"/>
      <c r="M959" s="68"/>
      <c r="N959" s="319"/>
      <c r="O959" s="319"/>
      <c r="P959" s="212">
        <v>0</v>
      </c>
      <c r="Q959" s="212">
        <v>480.24</v>
      </c>
      <c r="R959" s="68" t="s">
        <v>809</v>
      </c>
      <c r="S959" s="320"/>
      <c r="T959" s="266"/>
    </row>
    <row r="960" spans="1:20" ht="38.25">
      <c r="A960" s="189">
        <v>76</v>
      </c>
      <c r="B960" s="68"/>
      <c r="C960" s="210" t="s">
        <v>45</v>
      </c>
      <c r="D960" s="211">
        <v>46108</v>
      </c>
      <c r="E960" s="189" t="s">
        <v>2693</v>
      </c>
      <c r="F960" s="189" t="s">
        <v>3</v>
      </c>
      <c r="G960" s="189">
        <v>2380086</v>
      </c>
      <c r="H960" s="68"/>
      <c r="I960" s="195" t="s">
        <v>3155</v>
      </c>
      <c r="J960" s="68"/>
      <c r="K960" s="68"/>
      <c r="L960" s="68"/>
      <c r="M960" s="68"/>
      <c r="N960" s="319"/>
      <c r="O960" s="319"/>
      <c r="P960" s="212">
        <v>0</v>
      </c>
      <c r="Q960" s="212">
        <v>4218.0200000000004</v>
      </c>
      <c r="R960" s="68" t="s">
        <v>809</v>
      </c>
      <c r="S960" s="320"/>
      <c r="T960" s="266"/>
    </row>
    <row r="961" spans="1:20" ht="51">
      <c r="A961" s="189">
        <v>15</v>
      </c>
      <c r="B961" s="68"/>
      <c r="C961" s="210" t="s">
        <v>38</v>
      </c>
      <c r="D961" s="211">
        <v>46108</v>
      </c>
      <c r="E961" s="189" t="s">
        <v>2694</v>
      </c>
      <c r="F961" s="189" t="s">
        <v>3</v>
      </c>
      <c r="G961" s="189">
        <v>2380138</v>
      </c>
      <c r="H961" s="68"/>
      <c r="I961" s="195" t="s">
        <v>3157</v>
      </c>
      <c r="J961" s="68"/>
      <c r="K961" s="68"/>
      <c r="L961" s="68"/>
      <c r="M961" s="68"/>
      <c r="N961" s="319"/>
      <c r="O961" s="319"/>
      <c r="P961" s="212">
        <v>0</v>
      </c>
      <c r="Q961" s="212">
        <v>2243.77</v>
      </c>
      <c r="R961" s="68" t="s">
        <v>809</v>
      </c>
      <c r="S961" s="320"/>
      <c r="T961" s="266"/>
    </row>
    <row r="962" spans="1:20" ht="51">
      <c r="A962" s="189">
        <v>15</v>
      </c>
      <c r="B962" s="68"/>
      <c r="C962" s="210" t="s">
        <v>38</v>
      </c>
      <c r="D962" s="211">
        <v>46108</v>
      </c>
      <c r="E962" s="189" t="s">
        <v>2695</v>
      </c>
      <c r="F962" s="189" t="s">
        <v>3</v>
      </c>
      <c r="G962" s="189">
        <v>2380141</v>
      </c>
      <c r="H962" s="68"/>
      <c r="I962" s="195" t="s">
        <v>3158</v>
      </c>
      <c r="J962" s="68"/>
      <c r="K962" s="68"/>
      <c r="L962" s="68"/>
      <c r="M962" s="68"/>
      <c r="N962" s="319"/>
      <c r="O962" s="319"/>
      <c r="P962" s="212">
        <v>0</v>
      </c>
      <c r="Q962" s="212">
        <v>2819.71</v>
      </c>
      <c r="R962" s="68" t="s">
        <v>809</v>
      </c>
      <c r="S962" s="320"/>
      <c r="T962" s="266"/>
    </row>
    <row r="963" spans="1:20" ht="51">
      <c r="A963" s="189">
        <v>15</v>
      </c>
      <c r="B963" s="68"/>
      <c r="C963" s="210" t="s">
        <v>38</v>
      </c>
      <c r="D963" s="211">
        <v>46108</v>
      </c>
      <c r="E963" s="189" t="s">
        <v>2696</v>
      </c>
      <c r="F963" s="189" t="s">
        <v>3</v>
      </c>
      <c r="G963" s="189">
        <v>2380144</v>
      </c>
      <c r="H963" s="68"/>
      <c r="I963" s="195" t="s">
        <v>3159</v>
      </c>
      <c r="J963" s="68"/>
      <c r="K963" s="68"/>
      <c r="L963" s="68"/>
      <c r="M963" s="68"/>
      <c r="N963" s="319"/>
      <c r="O963" s="319"/>
      <c r="P963" s="212">
        <v>0</v>
      </c>
      <c r="Q963" s="212">
        <v>2819.71</v>
      </c>
      <c r="R963" s="68" t="s">
        <v>809</v>
      </c>
      <c r="S963" s="320"/>
      <c r="T963" s="266"/>
    </row>
    <row r="964" spans="1:20" ht="51">
      <c r="A964" s="189">
        <v>15</v>
      </c>
      <c r="B964" s="68"/>
      <c r="C964" s="210" t="s">
        <v>38</v>
      </c>
      <c r="D964" s="211">
        <v>46108</v>
      </c>
      <c r="E964" s="189" t="s">
        <v>2697</v>
      </c>
      <c r="F964" s="189" t="s">
        <v>3</v>
      </c>
      <c r="G964" s="189">
        <v>2380145</v>
      </c>
      <c r="H964" s="68"/>
      <c r="I964" s="195" t="s">
        <v>3160</v>
      </c>
      <c r="J964" s="68"/>
      <c r="K964" s="68"/>
      <c r="L964" s="68"/>
      <c r="M964" s="68"/>
      <c r="N964" s="319"/>
      <c r="O964" s="319"/>
      <c r="P964" s="212">
        <v>0</v>
      </c>
      <c r="Q964" s="212">
        <v>471.74</v>
      </c>
      <c r="R964" s="68" t="s">
        <v>809</v>
      </c>
      <c r="S964" s="320"/>
      <c r="T964" s="266"/>
    </row>
    <row r="965" spans="1:20" ht="38.25">
      <c r="A965" s="189" t="s">
        <v>503</v>
      </c>
      <c r="B965" s="68"/>
      <c r="C965" s="210" t="s">
        <v>541</v>
      </c>
      <c r="D965" s="211">
        <v>46108</v>
      </c>
      <c r="E965" s="189" t="s">
        <v>2698</v>
      </c>
      <c r="F965" s="189" t="s">
        <v>3</v>
      </c>
      <c r="G965" s="189">
        <v>2380148</v>
      </c>
      <c r="H965" s="68"/>
      <c r="I965" s="195" t="s">
        <v>3156</v>
      </c>
      <c r="J965" s="68"/>
      <c r="K965" s="68"/>
      <c r="L965" s="68"/>
      <c r="M965" s="68"/>
      <c r="N965" s="319"/>
      <c r="O965" s="319"/>
      <c r="P965" s="212">
        <v>0</v>
      </c>
      <c r="Q965" s="212">
        <v>0.78</v>
      </c>
      <c r="R965" s="68" t="s">
        <v>809</v>
      </c>
      <c r="S965" s="320"/>
      <c r="T965" s="266"/>
    </row>
    <row r="966" spans="1:20" ht="51">
      <c r="A966" s="189" t="s">
        <v>503</v>
      </c>
      <c r="B966" s="68"/>
      <c r="C966" s="210" t="s">
        <v>541</v>
      </c>
      <c r="D966" s="211">
        <v>46108</v>
      </c>
      <c r="E966" s="189" t="s">
        <v>2699</v>
      </c>
      <c r="F966" s="189" t="s">
        <v>3</v>
      </c>
      <c r="G966" s="189">
        <v>2380171</v>
      </c>
      <c r="H966" s="68"/>
      <c r="I966" s="195" t="s">
        <v>3161</v>
      </c>
      <c r="J966" s="68"/>
      <c r="K966" s="68"/>
      <c r="L966" s="68"/>
      <c r="M966" s="68"/>
      <c r="N966" s="319"/>
      <c r="O966" s="319"/>
      <c r="P966" s="212">
        <v>0</v>
      </c>
      <c r="Q966" s="212">
        <v>205.7</v>
      </c>
      <c r="R966" s="68" t="s">
        <v>809</v>
      </c>
      <c r="S966" s="320"/>
      <c r="T966" s="266"/>
    </row>
    <row r="967" spans="1:20" ht="38.25">
      <c r="A967" s="189" t="s">
        <v>503</v>
      </c>
      <c r="B967" s="68"/>
      <c r="C967" s="210" t="s">
        <v>541</v>
      </c>
      <c r="D967" s="211">
        <v>46108</v>
      </c>
      <c r="E967" s="189" t="s">
        <v>2700</v>
      </c>
      <c r="F967" s="189" t="s">
        <v>3</v>
      </c>
      <c r="G967" s="189">
        <v>2380179</v>
      </c>
      <c r="H967" s="68"/>
      <c r="I967" s="195" t="s">
        <v>3162</v>
      </c>
      <c r="J967" s="68"/>
      <c r="K967" s="68"/>
      <c r="L967" s="68"/>
      <c r="M967" s="68"/>
      <c r="N967" s="319"/>
      <c r="O967" s="319"/>
      <c r="P967" s="212">
        <v>0</v>
      </c>
      <c r="Q967" s="212">
        <v>26029.82</v>
      </c>
      <c r="R967" s="68" t="s">
        <v>809</v>
      </c>
      <c r="S967" s="320"/>
      <c r="T967" s="266"/>
    </row>
    <row r="968" spans="1:20" ht="51">
      <c r="A968" s="189">
        <v>16</v>
      </c>
      <c r="B968" s="68"/>
      <c r="C968" s="210" t="s">
        <v>39</v>
      </c>
      <c r="D968" s="211">
        <v>46108</v>
      </c>
      <c r="E968" s="189" t="s">
        <v>2701</v>
      </c>
      <c r="F968" s="189" t="s">
        <v>3</v>
      </c>
      <c r="G968" s="189">
        <v>2380039</v>
      </c>
      <c r="H968" s="68"/>
      <c r="I968" s="195" t="s">
        <v>3163</v>
      </c>
      <c r="J968" s="68"/>
      <c r="K968" s="68"/>
      <c r="L968" s="68"/>
      <c r="M968" s="68"/>
      <c r="N968" s="319"/>
      <c r="O968" s="319"/>
      <c r="P968" s="212">
        <v>0</v>
      </c>
      <c r="Q968" s="212">
        <v>6837.35</v>
      </c>
      <c r="R968" s="68" t="s">
        <v>809</v>
      </c>
      <c r="S968" s="320"/>
      <c r="T968" s="266"/>
    </row>
    <row r="969" spans="1:20" ht="63.75">
      <c r="A969" s="189" t="s">
        <v>495</v>
      </c>
      <c r="B969" s="68"/>
      <c r="C969" s="210" t="s">
        <v>623</v>
      </c>
      <c r="D969" s="211">
        <v>46108</v>
      </c>
      <c r="E969" s="189" t="s">
        <v>2702</v>
      </c>
      <c r="F969" s="189" t="s">
        <v>10</v>
      </c>
      <c r="G969" s="189">
        <v>21317</v>
      </c>
      <c r="H969" s="68"/>
      <c r="I969" s="195" t="s">
        <v>3164</v>
      </c>
      <c r="J969" s="68"/>
      <c r="K969" s="68"/>
      <c r="L969" s="68"/>
      <c r="M969" s="68"/>
      <c r="N969" s="319"/>
      <c r="O969" s="319"/>
      <c r="P969" s="212">
        <v>20019.52</v>
      </c>
      <c r="Q969" s="212">
        <v>0</v>
      </c>
      <c r="R969" s="68" t="s">
        <v>809</v>
      </c>
      <c r="S969" s="320"/>
      <c r="T969" s="266"/>
    </row>
    <row r="970" spans="1:20" ht="76.5">
      <c r="A970" s="189" t="s">
        <v>495</v>
      </c>
      <c r="B970" s="68"/>
      <c r="C970" s="210" t="s">
        <v>623</v>
      </c>
      <c r="D970" s="211">
        <v>46108</v>
      </c>
      <c r="E970" s="189" t="s">
        <v>2703</v>
      </c>
      <c r="F970" s="189" t="s">
        <v>20</v>
      </c>
      <c r="G970" s="189">
        <v>1150929</v>
      </c>
      <c r="H970" s="68"/>
      <c r="I970" s="195" t="s">
        <v>3165</v>
      </c>
      <c r="J970" s="68"/>
      <c r="K970" s="68"/>
      <c r="L970" s="68"/>
      <c r="M970" s="68"/>
      <c r="N970" s="319"/>
      <c r="O970" s="319"/>
      <c r="P970" s="212">
        <v>78103617.700000003</v>
      </c>
      <c r="Q970" s="212">
        <v>0</v>
      </c>
      <c r="R970" s="68" t="s">
        <v>809</v>
      </c>
      <c r="S970" s="320"/>
      <c r="T970" s="266"/>
    </row>
    <row r="971" spans="1:20" ht="76.5">
      <c r="A971" s="189" t="s">
        <v>497</v>
      </c>
      <c r="B971" s="68"/>
      <c r="C971" s="210" t="s">
        <v>615</v>
      </c>
      <c r="D971" s="211">
        <v>46108</v>
      </c>
      <c r="E971" s="189" t="s">
        <v>2704</v>
      </c>
      <c r="F971" s="189" t="s">
        <v>6</v>
      </c>
      <c r="G971" s="189">
        <v>2401960</v>
      </c>
      <c r="H971" s="68"/>
      <c r="I971" s="195" t="s">
        <v>3166</v>
      </c>
      <c r="J971" s="68"/>
      <c r="K971" s="68"/>
      <c r="L971" s="68"/>
      <c r="M971" s="68"/>
      <c r="N971" s="319"/>
      <c r="O971" s="319"/>
      <c r="P971" s="212">
        <v>0</v>
      </c>
      <c r="Q971" s="212">
        <v>7.0000000000000007E-2</v>
      </c>
      <c r="R971" s="68" t="s">
        <v>2066</v>
      </c>
      <c r="S971" s="320"/>
      <c r="T971" s="266"/>
    </row>
    <row r="972" spans="1:20" ht="51">
      <c r="A972" s="189" t="s">
        <v>495</v>
      </c>
      <c r="B972" s="68"/>
      <c r="C972" s="210" t="s">
        <v>623</v>
      </c>
      <c r="D972" s="211">
        <v>46108</v>
      </c>
      <c r="E972" s="189" t="s">
        <v>2705</v>
      </c>
      <c r="F972" s="189" t="s">
        <v>584</v>
      </c>
      <c r="G972" s="189">
        <v>15299792</v>
      </c>
      <c r="H972" s="68"/>
      <c r="I972" s="195" t="s">
        <v>3167</v>
      </c>
      <c r="J972" s="68"/>
      <c r="K972" s="68"/>
      <c r="L972" s="68"/>
      <c r="M972" s="68"/>
      <c r="N972" s="319"/>
      <c r="O972" s="319"/>
      <c r="P972" s="212">
        <v>0</v>
      </c>
      <c r="Q972" s="212">
        <v>1027.3499999999999</v>
      </c>
      <c r="R972" s="68" t="s">
        <v>809</v>
      </c>
      <c r="S972" s="320"/>
      <c r="T972" s="266"/>
    </row>
    <row r="973" spans="1:20" ht="89.25">
      <c r="A973" s="189" t="s">
        <v>495</v>
      </c>
      <c r="B973" s="68"/>
      <c r="C973" s="210" t="s">
        <v>623</v>
      </c>
      <c r="D973" s="211">
        <v>46108</v>
      </c>
      <c r="E973" s="189" t="s">
        <v>2706</v>
      </c>
      <c r="F973" s="189" t="s">
        <v>6</v>
      </c>
      <c r="G973" s="189">
        <v>3523894</v>
      </c>
      <c r="H973" s="68"/>
      <c r="I973" s="195" t="s">
        <v>3168</v>
      </c>
      <c r="J973" s="68"/>
      <c r="K973" s="68"/>
      <c r="L973" s="68"/>
      <c r="M973" s="68"/>
      <c r="N973" s="319"/>
      <c r="O973" s="319"/>
      <c r="P973" s="212">
        <v>0</v>
      </c>
      <c r="Q973" s="212">
        <v>28235633.18</v>
      </c>
      <c r="R973" s="68" t="s">
        <v>809</v>
      </c>
      <c r="S973" s="320"/>
      <c r="T973" s="266"/>
    </row>
    <row r="974" spans="1:20" ht="102">
      <c r="A974" s="189" t="s">
        <v>495</v>
      </c>
      <c r="B974" s="68"/>
      <c r="C974" s="210" t="s">
        <v>623</v>
      </c>
      <c r="D974" s="211">
        <v>46108</v>
      </c>
      <c r="E974" s="189" t="s">
        <v>2707</v>
      </c>
      <c r="F974" s="189" t="s">
        <v>10</v>
      </c>
      <c r="G974" s="189">
        <v>1150965</v>
      </c>
      <c r="H974" s="68"/>
      <c r="I974" s="195" t="s">
        <v>3169</v>
      </c>
      <c r="J974" s="68"/>
      <c r="K974" s="68"/>
      <c r="L974" s="68"/>
      <c r="M974" s="68"/>
      <c r="N974" s="319"/>
      <c r="O974" s="319"/>
      <c r="P974" s="212">
        <v>80</v>
      </c>
      <c r="Q974" s="212">
        <v>0</v>
      </c>
      <c r="R974" s="68" t="s">
        <v>809</v>
      </c>
      <c r="S974" s="320"/>
      <c r="T974" s="266"/>
    </row>
    <row r="975" spans="1:20" ht="51">
      <c r="A975" s="189" t="s">
        <v>503</v>
      </c>
      <c r="B975" s="68"/>
      <c r="C975" s="210" t="s">
        <v>541</v>
      </c>
      <c r="D975" s="211">
        <v>46111</v>
      </c>
      <c r="E975" s="189" t="s">
        <v>2708</v>
      </c>
      <c r="F975" s="189" t="s">
        <v>3</v>
      </c>
      <c r="G975" s="189">
        <v>2380354</v>
      </c>
      <c r="H975" s="68"/>
      <c r="I975" s="195" t="s">
        <v>3171</v>
      </c>
      <c r="J975" s="68"/>
      <c r="K975" s="68"/>
      <c r="L975" s="68"/>
      <c r="M975" s="68"/>
      <c r="N975" s="319"/>
      <c r="O975" s="319"/>
      <c r="P975" s="212">
        <v>0</v>
      </c>
      <c r="Q975" s="212">
        <v>5339.1</v>
      </c>
      <c r="R975" s="68" t="s">
        <v>809</v>
      </c>
      <c r="S975" s="320"/>
      <c r="T975" s="266"/>
    </row>
    <row r="976" spans="1:20" ht="38.25">
      <c r="A976" s="189" t="s">
        <v>503</v>
      </c>
      <c r="B976" s="68"/>
      <c r="C976" s="210" t="s">
        <v>541</v>
      </c>
      <c r="D976" s="211">
        <v>46111</v>
      </c>
      <c r="E976" s="189" t="s">
        <v>2709</v>
      </c>
      <c r="F976" s="189" t="s">
        <v>3</v>
      </c>
      <c r="G976" s="189">
        <v>2380355</v>
      </c>
      <c r="H976" s="68"/>
      <c r="I976" s="195" t="s">
        <v>3172</v>
      </c>
      <c r="J976" s="68"/>
      <c r="K976" s="68"/>
      <c r="L976" s="68"/>
      <c r="M976" s="68"/>
      <c r="N976" s="319"/>
      <c r="O976" s="319"/>
      <c r="P976" s="212">
        <v>0</v>
      </c>
      <c r="Q976" s="212">
        <v>4218.0200000000004</v>
      </c>
      <c r="R976" s="68" t="s">
        <v>809</v>
      </c>
      <c r="S976" s="320"/>
      <c r="T976" s="266"/>
    </row>
    <row r="977" spans="1:20" ht="38.25">
      <c r="A977" s="189" t="s">
        <v>503</v>
      </c>
      <c r="B977" s="68"/>
      <c r="C977" s="210" t="s">
        <v>541</v>
      </c>
      <c r="D977" s="211">
        <v>46111</v>
      </c>
      <c r="E977" s="189" t="s">
        <v>2710</v>
      </c>
      <c r="F977" s="189" t="s">
        <v>3</v>
      </c>
      <c r="G977" s="189">
        <v>2380424</v>
      </c>
      <c r="H977" s="68"/>
      <c r="I977" s="195" t="s">
        <v>3173</v>
      </c>
      <c r="J977" s="68"/>
      <c r="K977" s="68"/>
      <c r="L977" s="68"/>
      <c r="M977" s="68"/>
      <c r="N977" s="319"/>
      <c r="O977" s="319"/>
      <c r="P977" s="212">
        <v>0</v>
      </c>
      <c r="Q977" s="212">
        <v>5141.5</v>
      </c>
      <c r="R977" s="68" t="s">
        <v>809</v>
      </c>
      <c r="S977" s="320"/>
      <c r="T977" s="266"/>
    </row>
    <row r="978" spans="1:20" ht="51">
      <c r="A978" s="189" t="s">
        <v>503</v>
      </c>
      <c r="B978" s="68"/>
      <c r="C978" s="210" t="s">
        <v>541</v>
      </c>
      <c r="D978" s="211">
        <v>46111</v>
      </c>
      <c r="E978" s="189" t="s">
        <v>2711</v>
      </c>
      <c r="F978" s="189" t="s">
        <v>3</v>
      </c>
      <c r="G978" s="189">
        <v>2380445</v>
      </c>
      <c r="H978" s="68"/>
      <c r="I978" s="195" t="s">
        <v>850</v>
      </c>
      <c r="J978" s="68"/>
      <c r="K978" s="68"/>
      <c r="L978" s="68"/>
      <c r="M978" s="68"/>
      <c r="N978" s="319"/>
      <c r="O978" s="319"/>
      <c r="P978" s="212">
        <v>0</v>
      </c>
      <c r="Q978" s="212">
        <v>1410.42</v>
      </c>
      <c r="R978" s="68" t="s">
        <v>809</v>
      </c>
      <c r="S978" s="320"/>
      <c r="T978" s="266"/>
    </row>
    <row r="979" spans="1:20" ht="51">
      <c r="A979" s="189">
        <v>76</v>
      </c>
      <c r="B979" s="68"/>
      <c r="C979" s="210" t="s">
        <v>45</v>
      </c>
      <c r="D979" s="211">
        <v>46111</v>
      </c>
      <c r="E979" s="189" t="s">
        <v>2712</v>
      </c>
      <c r="F979" s="189" t="s">
        <v>3</v>
      </c>
      <c r="G979" s="189">
        <v>2380479</v>
      </c>
      <c r="H979" s="68"/>
      <c r="I979" s="195" t="s">
        <v>3174</v>
      </c>
      <c r="J979" s="68"/>
      <c r="K979" s="68"/>
      <c r="L979" s="68"/>
      <c r="M979" s="68"/>
      <c r="N979" s="319"/>
      <c r="O979" s="319"/>
      <c r="P979" s="212">
        <v>0</v>
      </c>
      <c r="Q979" s="212">
        <v>480.24</v>
      </c>
      <c r="R979" s="68" t="s">
        <v>809</v>
      </c>
      <c r="S979" s="320"/>
      <c r="T979" s="266"/>
    </row>
    <row r="980" spans="1:20" ht="38.25">
      <c r="A980" s="189" t="s">
        <v>503</v>
      </c>
      <c r="B980" s="68"/>
      <c r="C980" s="210" t="s">
        <v>541</v>
      </c>
      <c r="D980" s="211">
        <v>46111</v>
      </c>
      <c r="E980" s="189" t="s">
        <v>2713</v>
      </c>
      <c r="F980" s="189" t="s">
        <v>3</v>
      </c>
      <c r="G980" s="189">
        <v>2380501</v>
      </c>
      <c r="H980" s="68"/>
      <c r="I980" s="195" t="s">
        <v>3175</v>
      </c>
      <c r="J980" s="68"/>
      <c r="K980" s="68"/>
      <c r="L980" s="68"/>
      <c r="M980" s="68"/>
      <c r="N980" s="319"/>
      <c r="O980" s="319"/>
      <c r="P980" s="212">
        <v>0</v>
      </c>
      <c r="Q980" s="212">
        <v>5667.68</v>
      </c>
      <c r="R980" s="68" t="s">
        <v>809</v>
      </c>
      <c r="S980" s="320"/>
      <c r="T980" s="266"/>
    </row>
    <row r="981" spans="1:20" ht="38.25">
      <c r="A981" s="189" t="s">
        <v>503</v>
      </c>
      <c r="B981" s="68"/>
      <c r="C981" s="210" t="s">
        <v>541</v>
      </c>
      <c r="D981" s="211">
        <v>46111</v>
      </c>
      <c r="E981" s="189" t="s">
        <v>2714</v>
      </c>
      <c r="F981" s="189" t="s">
        <v>3</v>
      </c>
      <c r="G981" s="189">
        <v>2380502</v>
      </c>
      <c r="H981" s="68"/>
      <c r="I981" s="195" t="s">
        <v>3176</v>
      </c>
      <c r="J981" s="68"/>
      <c r="K981" s="68"/>
      <c r="L981" s="68"/>
      <c r="M981" s="68"/>
      <c r="N981" s="319"/>
      <c r="O981" s="319"/>
      <c r="P981" s="212">
        <v>0</v>
      </c>
      <c r="Q981" s="212">
        <v>4564.83</v>
      </c>
      <c r="R981" s="68" t="s">
        <v>809</v>
      </c>
      <c r="S981" s="320"/>
      <c r="T981" s="266"/>
    </row>
    <row r="982" spans="1:20" ht="51">
      <c r="A982" s="189">
        <v>388</v>
      </c>
      <c r="B982" s="68"/>
      <c r="C982" s="210" t="s">
        <v>743</v>
      </c>
      <c r="D982" s="211">
        <v>46111</v>
      </c>
      <c r="E982" s="189" t="s">
        <v>2715</v>
      </c>
      <c r="F982" s="189" t="s">
        <v>3</v>
      </c>
      <c r="G982" s="189">
        <v>2380504</v>
      </c>
      <c r="H982" s="68"/>
      <c r="I982" s="195" t="s">
        <v>3177</v>
      </c>
      <c r="J982" s="68"/>
      <c r="K982" s="68"/>
      <c r="L982" s="68"/>
      <c r="M982" s="68"/>
      <c r="N982" s="319"/>
      <c r="O982" s="319"/>
      <c r="P982" s="212">
        <v>0</v>
      </c>
      <c r="Q982" s="212">
        <v>1146.2</v>
      </c>
      <c r="R982" s="68" t="s">
        <v>809</v>
      </c>
      <c r="S982" s="320"/>
      <c r="T982" s="266"/>
    </row>
    <row r="983" spans="1:20" ht="38.25">
      <c r="A983" s="189" t="s">
        <v>503</v>
      </c>
      <c r="B983" s="68"/>
      <c r="C983" s="210" t="s">
        <v>541</v>
      </c>
      <c r="D983" s="211">
        <v>46111</v>
      </c>
      <c r="E983" s="189" t="s">
        <v>2716</v>
      </c>
      <c r="F983" s="189" t="s">
        <v>3</v>
      </c>
      <c r="G983" s="189">
        <v>2380509</v>
      </c>
      <c r="H983" s="68"/>
      <c r="I983" s="195" t="s">
        <v>3178</v>
      </c>
      <c r="J983" s="68"/>
      <c r="K983" s="68"/>
      <c r="L983" s="68"/>
      <c r="M983" s="68"/>
      <c r="N983" s="319"/>
      <c r="O983" s="319"/>
      <c r="P983" s="212">
        <v>0</v>
      </c>
      <c r="Q983" s="212">
        <v>4943.45</v>
      </c>
      <c r="R983" s="68" t="s">
        <v>809</v>
      </c>
      <c r="S983" s="320"/>
      <c r="T983" s="266"/>
    </row>
    <row r="984" spans="1:20" ht="51">
      <c r="A984" s="189">
        <v>86</v>
      </c>
      <c r="B984" s="68"/>
      <c r="C984" s="210" t="s">
        <v>47</v>
      </c>
      <c r="D984" s="211">
        <v>46111</v>
      </c>
      <c r="E984" s="189" t="s">
        <v>2717</v>
      </c>
      <c r="F984" s="189" t="s">
        <v>3</v>
      </c>
      <c r="G984" s="189">
        <v>2380518</v>
      </c>
      <c r="H984" s="68"/>
      <c r="I984" s="195" t="s">
        <v>1368</v>
      </c>
      <c r="J984" s="68"/>
      <c r="K984" s="68"/>
      <c r="L984" s="68"/>
      <c r="M984" s="68"/>
      <c r="N984" s="319"/>
      <c r="O984" s="319"/>
      <c r="P984" s="212">
        <v>0</v>
      </c>
      <c r="Q984" s="212">
        <v>27876</v>
      </c>
      <c r="R984" s="68" t="s">
        <v>809</v>
      </c>
      <c r="S984" s="320"/>
      <c r="T984" s="266"/>
    </row>
    <row r="985" spans="1:20" ht="51">
      <c r="A985" s="189">
        <v>584</v>
      </c>
      <c r="B985" s="68"/>
      <c r="C985" s="210" t="s">
        <v>148</v>
      </c>
      <c r="D985" s="211">
        <v>46111</v>
      </c>
      <c r="E985" s="189" t="s">
        <v>2718</v>
      </c>
      <c r="F985" s="189" t="s">
        <v>3</v>
      </c>
      <c r="G985" s="189">
        <v>2380519</v>
      </c>
      <c r="H985" s="68"/>
      <c r="I985" s="195" t="s">
        <v>3179</v>
      </c>
      <c r="J985" s="68"/>
      <c r="K985" s="68"/>
      <c r="L985" s="68"/>
      <c r="M985" s="68"/>
      <c r="N985" s="319"/>
      <c r="O985" s="319"/>
      <c r="P985" s="212">
        <v>0</v>
      </c>
      <c r="Q985" s="212">
        <v>723</v>
      </c>
      <c r="R985" s="68" t="s">
        <v>809</v>
      </c>
      <c r="S985" s="320"/>
      <c r="T985" s="266"/>
    </row>
    <row r="986" spans="1:20" ht="51">
      <c r="A986" s="189">
        <v>86</v>
      </c>
      <c r="B986" s="68"/>
      <c r="C986" s="210" t="s">
        <v>47</v>
      </c>
      <c r="D986" s="211">
        <v>46111</v>
      </c>
      <c r="E986" s="189" t="s">
        <v>2719</v>
      </c>
      <c r="F986" s="189" t="s">
        <v>3</v>
      </c>
      <c r="G986" s="189">
        <v>2380520</v>
      </c>
      <c r="H986" s="68"/>
      <c r="I986" s="195" t="s">
        <v>3180</v>
      </c>
      <c r="J986" s="68"/>
      <c r="K986" s="68"/>
      <c r="L986" s="68"/>
      <c r="M986" s="68"/>
      <c r="N986" s="319"/>
      <c r="O986" s="319"/>
      <c r="P986" s="212">
        <v>0</v>
      </c>
      <c r="Q986" s="212">
        <v>55134</v>
      </c>
      <c r="R986" s="68" t="s">
        <v>809</v>
      </c>
      <c r="S986" s="320"/>
      <c r="T986" s="266"/>
    </row>
    <row r="987" spans="1:20" ht="51">
      <c r="A987" s="189">
        <v>86</v>
      </c>
      <c r="B987" s="68"/>
      <c r="C987" s="210" t="s">
        <v>47</v>
      </c>
      <c r="D987" s="211">
        <v>46111</v>
      </c>
      <c r="E987" s="189" t="s">
        <v>2720</v>
      </c>
      <c r="F987" s="189" t="s">
        <v>3</v>
      </c>
      <c r="G987" s="189">
        <v>2380525</v>
      </c>
      <c r="H987" s="68"/>
      <c r="I987" s="195" t="s">
        <v>1373</v>
      </c>
      <c r="J987" s="68"/>
      <c r="K987" s="68"/>
      <c r="L987" s="68"/>
      <c r="M987" s="68"/>
      <c r="N987" s="319"/>
      <c r="O987" s="319"/>
      <c r="P987" s="212">
        <v>0</v>
      </c>
      <c r="Q987" s="212">
        <v>6126</v>
      </c>
      <c r="R987" s="68" t="s">
        <v>809</v>
      </c>
      <c r="S987" s="320"/>
      <c r="T987" s="266"/>
    </row>
    <row r="988" spans="1:20" ht="51">
      <c r="A988" s="189">
        <v>584</v>
      </c>
      <c r="B988" s="68"/>
      <c r="C988" s="210" t="s">
        <v>148</v>
      </c>
      <c r="D988" s="211">
        <v>46111</v>
      </c>
      <c r="E988" s="189" t="s">
        <v>2721</v>
      </c>
      <c r="F988" s="189" t="s">
        <v>3</v>
      </c>
      <c r="G988" s="189">
        <v>2380521</v>
      </c>
      <c r="H988" s="68"/>
      <c r="I988" s="195" t="s">
        <v>3181</v>
      </c>
      <c r="J988" s="68"/>
      <c r="K988" s="68"/>
      <c r="L988" s="68"/>
      <c r="M988" s="68"/>
      <c r="N988" s="319"/>
      <c r="O988" s="319"/>
      <c r="P988" s="212">
        <v>0</v>
      </c>
      <c r="Q988" s="212">
        <v>384</v>
      </c>
      <c r="R988" s="68" t="s">
        <v>809</v>
      </c>
      <c r="S988" s="320"/>
      <c r="T988" s="266"/>
    </row>
    <row r="989" spans="1:20" ht="51">
      <c r="A989" s="189">
        <v>86</v>
      </c>
      <c r="B989" s="68"/>
      <c r="C989" s="210" t="s">
        <v>47</v>
      </c>
      <c r="D989" s="211">
        <v>46111</v>
      </c>
      <c r="E989" s="189" t="s">
        <v>2722</v>
      </c>
      <c r="F989" s="189" t="s">
        <v>3</v>
      </c>
      <c r="G989" s="189">
        <v>2380523</v>
      </c>
      <c r="H989" s="68"/>
      <c r="I989" s="195" t="s">
        <v>3182</v>
      </c>
      <c r="J989" s="68"/>
      <c r="K989" s="68"/>
      <c r="L989" s="68"/>
      <c r="M989" s="68"/>
      <c r="N989" s="319"/>
      <c r="O989" s="319"/>
      <c r="P989" s="212">
        <v>0</v>
      </c>
      <c r="Q989" s="212">
        <v>3063</v>
      </c>
      <c r="R989" s="68" t="s">
        <v>809</v>
      </c>
      <c r="S989" s="320"/>
      <c r="T989" s="266"/>
    </row>
    <row r="990" spans="1:20" ht="51">
      <c r="A990" s="189">
        <v>86</v>
      </c>
      <c r="B990" s="68"/>
      <c r="C990" s="210" t="s">
        <v>47</v>
      </c>
      <c r="D990" s="211">
        <v>46111</v>
      </c>
      <c r="E990" s="189" t="s">
        <v>2723</v>
      </c>
      <c r="F990" s="189" t="s">
        <v>3</v>
      </c>
      <c r="G990" s="189">
        <v>2380524</v>
      </c>
      <c r="H990" s="68"/>
      <c r="I990" s="195" t="s">
        <v>3183</v>
      </c>
      <c r="J990" s="68"/>
      <c r="K990" s="68"/>
      <c r="L990" s="68"/>
      <c r="M990" s="68"/>
      <c r="N990" s="319"/>
      <c r="O990" s="319"/>
      <c r="P990" s="212">
        <v>0</v>
      </c>
      <c r="Q990" s="212">
        <v>30630</v>
      </c>
      <c r="R990" s="68" t="s">
        <v>809</v>
      </c>
      <c r="S990" s="320"/>
      <c r="T990" s="266"/>
    </row>
    <row r="991" spans="1:20" ht="38.25">
      <c r="A991" s="189" t="s">
        <v>503</v>
      </c>
      <c r="B991" s="68"/>
      <c r="C991" s="210" t="s">
        <v>541</v>
      </c>
      <c r="D991" s="211">
        <v>46111</v>
      </c>
      <c r="E991" s="189" t="s">
        <v>2724</v>
      </c>
      <c r="F991" s="189" t="s">
        <v>3</v>
      </c>
      <c r="G991" s="189">
        <v>2380531</v>
      </c>
      <c r="H991" s="68"/>
      <c r="I991" s="195" t="s">
        <v>3184</v>
      </c>
      <c r="J991" s="68"/>
      <c r="K991" s="68"/>
      <c r="L991" s="68"/>
      <c r="M991" s="68"/>
      <c r="N991" s="319"/>
      <c r="O991" s="319"/>
      <c r="P991" s="212">
        <v>0</v>
      </c>
      <c r="Q991" s="212">
        <v>5339.68</v>
      </c>
      <c r="R991" s="68" t="s">
        <v>809</v>
      </c>
      <c r="S991" s="320"/>
      <c r="T991" s="266"/>
    </row>
    <row r="992" spans="1:20" ht="51">
      <c r="A992" s="189" t="s">
        <v>503</v>
      </c>
      <c r="B992" s="68"/>
      <c r="C992" s="210" t="s">
        <v>541</v>
      </c>
      <c r="D992" s="211">
        <v>46111</v>
      </c>
      <c r="E992" s="189" t="s">
        <v>2725</v>
      </c>
      <c r="F992" s="189" t="s">
        <v>3</v>
      </c>
      <c r="G992" s="189">
        <v>2380532</v>
      </c>
      <c r="H992" s="68"/>
      <c r="I992" s="195" t="s">
        <v>3185</v>
      </c>
      <c r="J992" s="68"/>
      <c r="K992" s="68"/>
      <c r="L992" s="68"/>
      <c r="M992" s="68"/>
      <c r="N992" s="319"/>
      <c r="O992" s="319"/>
      <c r="P992" s="212">
        <v>0</v>
      </c>
      <c r="Q992" s="212">
        <v>4852.21</v>
      </c>
      <c r="R992" s="68" t="s">
        <v>809</v>
      </c>
      <c r="S992" s="320"/>
      <c r="T992" s="266"/>
    </row>
    <row r="993" spans="1:20" ht="38.25">
      <c r="A993" s="189" t="s">
        <v>503</v>
      </c>
      <c r="B993" s="68"/>
      <c r="C993" s="210" t="s">
        <v>541</v>
      </c>
      <c r="D993" s="211">
        <v>46111</v>
      </c>
      <c r="E993" s="189" t="s">
        <v>2726</v>
      </c>
      <c r="F993" s="189" t="s">
        <v>3</v>
      </c>
      <c r="G993" s="189">
        <v>2380541</v>
      </c>
      <c r="H993" s="68"/>
      <c r="I993" s="195" t="s">
        <v>3186</v>
      </c>
      <c r="J993" s="68"/>
      <c r="K993" s="68"/>
      <c r="L993" s="68"/>
      <c r="M993" s="68"/>
      <c r="N993" s="319"/>
      <c r="O993" s="319"/>
      <c r="P993" s="212">
        <v>0</v>
      </c>
      <c r="Q993" s="212">
        <v>5404.7</v>
      </c>
      <c r="R993" s="68" t="s">
        <v>809</v>
      </c>
      <c r="S993" s="320"/>
      <c r="T993" s="266"/>
    </row>
    <row r="994" spans="1:20" ht="38.25">
      <c r="A994" s="189">
        <v>266</v>
      </c>
      <c r="B994" s="68"/>
      <c r="C994" s="210" t="s">
        <v>645</v>
      </c>
      <c r="D994" s="211">
        <v>46111</v>
      </c>
      <c r="E994" s="189" t="s">
        <v>2727</v>
      </c>
      <c r="F994" s="189" t="s">
        <v>3</v>
      </c>
      <c r="G994" s="189">
        <v>2380543</v>
      </c>
      <c r="H994" s="68"/>
      <c r="I994" s="195" t="s">
        <v>3187</v>
      </c>
      <c r="J994" s="68"/>
      <c r="K994" s="68"/>
      <c r="L994" s="68"/>
      <c r="M994" s="68"/>
      <c r="N994" s="319"/>
      <c r="O994" s="319"/>
      <c r="P994" s="212">
        <v>0</v>
      </c>
      <c r="Q994" s="212">
        <v>5141.6499999999996</v>
      </c>
      <c r="R994" s="68" t="s">
        <v>809</v>
      </c>
      <c r="S994" s="320"/>
      <c r="T994" s="266"/>
    </row>
    <row r="995" spans="1:20" ht="51">
      <c r="A995" s="189" t="s">
        <v>503</v>
      </c>
      <c r="B995" s="68"/>
      <c r="C995" s="210" t="s">
        <v>541</v>
      </c>
      <c r="D995" s="211">
        <v>46111</v>
      </c>
      <c r="E995" s="189" t="s">
        <v>2728</v>
      </c>
      <c r="F995" s="189" t="s">
        <v>3</v>
      </c>
      <c r="G995" s="189">
        <v>2380544</v>
      </c>
      <c r="H995" s="68"/>
      <c r="I995" s="195" t="s">
        <v>3188</v>
      </c>
      <c r="J995" s="68"/>
      <c r="K995" s="68"/>
      <c r="L995" s="68"/>
      <c r="M995" s="68"/>
      <c r="N995" s="319"/>
      <c r="O995" s="319"/>
      <c r="P995" s="212">
        <v>0</v>
      </c>
      <c r="Q995" s="212">
        <v>5404.7</v>
      </c>
      <c r="R995" s="68" t="s">
        <v>809</v>
      </c>
      <c r="S995" s="320"/>
      <c r="T995" s="266"/>
    </row>
    <row r="996" spans="1:20" ht="38.25">
      <c r="A996" s="189" t="s">
        <v>503</v>
      </c>
      <c r="B996" s="68"/>
      <c r="C996" s="210" t="s">
        <v>541</v>
      </c>
      <c r="D996" s="211">
        <v>46111</v>
      </c>
      <c r="E996" s="189" t="s">
        <v>2729</v>
      </c>
      <c r="F996" s="189" t="s">
        <v>3</v>
      </c>
      <c r="G996" s="189">
        <v>2380546</v>
      </c>
      <c r="H996" s="68"/>
      <c r="I996" s="195" t="s">
        <v>3189</v>
      </c>
      <c r="J996" s="68"/>
      <c r="K996" s="68"/>
      <c r="L996" s="68"/>
      <c r="M996" s="68"/>
      <c r="N996" s="319"/>
      <c r="O996" s="319"/>
      <c r="P996" s="212">
        <v>0</v>
      </c>
      <c r="Q996" s="212">
        <v>5141.3999999999996</v>
      </c>
      <c r="R996" s="68" t="s">
        <v>809</v>
      </c>
      <c r="S996" s="320"/>
      <c r="T996" s="266"/>
    </row>
    <row r="997" spans="1:20" ht="38.25">
      <c r="A997" s="189" t="s">
        <v>503</v>
      </c>
      <c r="B997" s="68"/>
      <c r="C997" s="210" t="s">
        <v>541</v>
      </c>
      <c r="D997" s="211">
        <v>46111</v>
      </c>
      <c r="E997" s="189" t="s">
        <v>2730</v>
      </c>
      <c r="F997" s="189" t="s">
        <v>3</v>
      </c>
      <c r="G997" s="189">
        <v>2380547</v>
      </c>
      <c r="H997" s="68"/>
      <c r="I997" s="195" t="s">
        <v>3190</v>
      </c>
      <c r="J997" s="68"/>
      <c r="K997" s="68"/>
      <c r="L997" s="68"/>
      <c r="M997" s="68"/>
      <c r="N997" s="319"/>
      <c r="O997" s="319"/>
      <c r="P997" s="212">
        <v>0</v>
      </c>
      <c r="Q997" s="212">
        <v>3559.42</v>
      </c>
      <c r="R997" s="68" t="s">
        <v>809</v>
      </c>
      <c r="S997" s="320"/>
      <c r="T997" s="266"/>
    </row>
    <row r="998" spans="1:20" ht="63.75">
      <c r="A998" s="189" t="s">
        <v>503</v>
      </c>
      <c r="B998" s="68"/>
      <c r="C998" s="210" t="s">
        <v>541</v>
      </c>
      <c r="D998" s="211">
        <v>46111</v>
      </c>
      <c r="E998" s="189" t="s">
        <v>2731</v>
      </c>
      <c r="F998" s="189" t="s">
        <v>3</v>
      </c>
      <c r="G998" s="189">
        <v>2380342</v>
      </c>
      <c r="H998" s="68"/>
      <c r="I998" s="195" t="s">
        <v>3191</v>
      </c>
      <c r="J998" s="68"/>
      <c r="K998" s="68"/>
      <c r="L998" s="68"/>
      <c r="M998" s="68"/>
      <c r="N998" s="319"/>
      <c r="O998" s="319"/>
      <c r="P998" s="212">
        <v>0</v>
      </c>
      <c r="Q998" s="212">
        <v>7145834</v>
      </c>
      <c r="R998" s="68" t="s">
        <v>809</v>
      </c>
      <c r="S998" s="320"/>
      <c r="T998" s="266"/>
    </row>
    <row r="999" spans="1:20" ht="51">
      <c r="A999" s="189" t="s">
        <v>494</v>
      </c>
      <c r="B999" s="68"/>
      <c r="C999" s="210" t="s">
        <v>542</v>
      </c>
      <c r="D999" s="211">
        <v>46111</v>
      </c>
      <c r="E999" s="189" t="s">
        <v>2732</v>
      </c>
      <c r="F999" s="189" t="s">
        <v>3</v>
      </c>
      <c r="G999" s="189">
        <v>2380371</v>
      </c>
      <c r="H999" s="68"/>
      <c r="I999" s="195" t="s">
        <v>3192</v>
      </c>
      <c r="J999" s="68"/>
      <c r="K999" s="68"/>
      <c r="L999" s="68"/>
      <c r="M999" s="68"/>
      <c r="N999" s="319"/>
      <c r="O999" s="319"/>
      <c r="P999" s="212">
        <v>0</v>
      </c>
      <c r="Q999" s="212">
        <v>44273.29</v>
      </c>
      <c r="R999" s="68" t="s">
        <v>809</v>
      </c>
      <c r="S999" s="320"/>
      <c r="T999" s="266"/>
    </row>
    <row r="1000" spans="1:20" ht="51">
      <c r="A1000" s="189" t="s">
        <v>494</v>
      </c>
      <c r="B1000" s="68"/>
      <c r="C1000" s="210" t="s">
        <v>542</v>
      </c>
      <c r="D1000" s="211">
        <v>46111</v>
      </c>
      <c r="E1000" s="189" t="s">
        <v>2733</v>
      </c>
      <c r="F1000" s="189" t="s">
        <v>3</v>
      </c>
      <c r="G1000" s="189">
        <v>2380372</v>
      </c>
      <c r="H1000" s="68"/>
      <c r="I1000" s="195" t="s">
        <v>3193</v>
      </c>
      <c r="J1000" s="68"/>
      <c r="K1000" s="68"/>
      <c r="L1000" s="68"/>
      <c r="M1000" s="68"/>
      <c r="N1000" s="319"/>
      <c r="O1000" s="319"/>
      <c r="P1000" s="212">
        <v>0</v>
      </c>
      <c r="Q1000" s="212">
        <v>19302.88</v>
      </c>
      <c r="R1000" s="68" t="s">
        <v>809</v>
      </c>
      <c r="S1000" s="320"/>
      <c r="T1000" s="266"/>
    </row>
    <row r="1001" spans="1:20" ht="51">
      <c r="A1001" s="189" t="s">
        <v>494</v>
      </c>
      <c r="B1001" s="68"/>
      <c r="C1001" s="210" t="s">
        <v>542</v>
      </c>
      <c r="D1001" s="211">
        <v>46111</v>
      </c>
      <c r="E1001" s="189" t="s">
        <v>2734</v>
      </c>
      <c r="F1001" s="189" t="s">
        <v>3</v>
      </c>
      <c r="G1001" s="189">
        <v>2380373</v>
      </c>
      <c r="H1001" s="68"/>
      <c r="I1001" s="195" t="s">
        <v>3194</v>
      </c>
      <c r="J1001" s="68"/>
      <c r="K1001" s="68"/>
      <c r="L1001" s="68"/>
      <c r="M1001" s="68"/>
      <c r="N1001" s="319"/>
      <c r="O1001" s="319"/>
      <c r="P1001" s="212">
        <v>0</v>
      </c>
      <c r="Q1001" s="212">
        <v>15507.12</v>
      </c>
      <c r="R1001" s="68" t="s">
        <v>809</v>
      </c>
      <c r="S1001" s="320"/>
      <c r="T1001" s="266"/>
    </row>
    <row r="1002" spans="1:20" ht="51">
      <c r="A1002" s="189" t="s">
        <v>494</v>
      </c>
      <c r="B1002" s="68"/>
      <c r="C1002" s="210" t="s">
        <v>542</v>
      </c>
      <c r="D1002" s="211">
        <v>46111</v>
      </c>
      <c r="E1002" s="189" t="s">
        <v>2735</v>
      </c>
      <c r="F1002" s="189" t="s">
        <v>3</v>
      </c>
      <c r="G1002" s="189">
        <v>2380374</v>
      </c>
      <c r="H1002" s="68"/>
      <c r="I1002" s="195" t="s">
        <v>3195</v>
      </c>
      <c r="J1002" s="68"/>
      <c r="K1002" s="68"/>
      <c r="L1002" s="68"/>
      <c r="M1002" s="68"/>
      <c r="N1002" s="319"/>
      <c r="O1002" s="319"/>
      <c r="P1002" s="212">
        <v>0</v>
      </c>
      <c r="Q1002" s="212">
        <v>638805.25</v>
      </c>
      <c r="R1002" s="68" t="s">
        <v>809</v>
      </c>
      <c r="S1002" s="320"/>
      <c r="T1002" s="266"/>
    </row>
    <row r="1003" spans="1:20" ht="51">
      <c r="A1003" s="189" t="s">
        <v>494</v>
      </c>
      <c r="B1003" s="68"/>
      <c r="C1003" s="210" t="s">
        <v>542</v>
      </c>
      <c r="D1003" s="211">
        <v>46111</v>
      </c>
      <c r="E1003" s="189" t="s">
        <v>2736</v>
      </c>
      <c r="F1003" s="189" t="s">
        <v>3</v>
      </c>
      <c r="G1003" s="189">
        <v>2380375</v>
      </c>
      <c r="H1003" s="68"/>
      <c r="I1003" s="195" t="s">
        <v>3196</v>
      </c>
      <c r="J1003" s="68"/>
      <c r="K1003" s="68"/>
      <c r="L1003" s="68"/>
      <c r="M1003" s="68"/>
      <c r="N1003" s="319"/>
      <c r="O1003" s="319"/>
      <c r="P1003" s="212">
        <v>0</v>
      </c>
      <c r="Q1003" s="212">
        <v>609873.21</v>
      </c>
      <c r="R1003" s="68" t="s">
        <v>809</v>
      </c>
      <c r="S1003" s="320"/>
      <c r="T1003" s="266"/>
    </row>
    <row r="1004" spans="1:20" ht="51">
      <c r="A1004" s="189" t="s">
        <v>494</v>
      </c>
      <c r="B1004" s="68"/>
      <c r="C1004" s="210" t="s">
        <v>542</v>
      </c>
      <c r="D1004" s="211">
        <v>46111</v>
      </c>
      <c r="E1004" s="189" t="s">
        <v>2737</v>
      </c>
      <c r="F1004" s="189" t="s">
        <v>3</v>
      </c>
      <c r="G1004" s="189">
        <v>2380376</v>
      </c>
      <c r="H1004" s="68"/>
      <c r="I1004" s="195" t="s">
        <v>3197</v>
      </c>
      <c r="J1004" s="68"/>
      <c r="K1004" s="68"/>
      <c r="L1004" s="68"/>
      <c r="M1004" s="68"/>
      <c r="N1004" s="319"/>
      <c r="O1004" s="319"/>
      <c r="P1004" s="212">
        <v>0</v>
      </c>
      <c r="Q1004" s="212">
        <v>45618.99</v>
      </c>
      <c r="R1004" s="68" t="s">
        <v>809</v>
      </c>
      <c r="S1004" s="320"/>
      <c r="T1004" s="266"/>
    </row>
    <row r="1005" spans="1:20" ht="51">
      <c r="A1005" s="189" t="s">
        <v>494</v>
      </c>
      <c r="B1005" s="68"/>
      <c r="C1005" s="210" t="s">
        <v>542</v>
      </c>
      <c r="D1005" s="211">
        <v>46111</v>
      </c>
      <c r="E1005" s="189" t="s">
        <v>2738</v>
      </c>
      <c r="F1005" s="189" t="s">
        <v>3</v>
      </c>
      <c r="G1005" s="189">
        <v>2380380</v>
      </c>
      <c r="H1005" s="68"/>
      <c r="I1005" s="195" t="s">
        <v>3198</v>
      </c>
      <c r="J1005" s="68"/>
      <c r="K1005" s="68"/>
      <c r="L1005" s="68"/>
      <c r="M1005" s="68"/>
      <c r="N1005" s="319"/>
      <c r="O1005" s="319"/>
      <c r="P1005" s="212">
        <v>0</v>
      </c>
      <c r="Q1005" s="212">
        <v>47408.56</v>
      </c>
      <c r="R1005" s="68" t="s">
        <v>809</v>
      </c>
      <c r="S1005" s="320"/>
      <c r="T1005" s="266"/>
    </row>
    <row r="1006" spans="1:20" ht="51">
      <c r="A1006" s="189">
        <v>41</v>
      </c>
      <c r="B1006" s="68"/>
      <c r="C1006" s="210" t="s">
        <v>879</v>
      </c>
      <c r="D1006" s="211">
        <v>46111</v>
      </c>
      <c r="E1006" s="189" t="s">
        <v>2739</v>
      </c>
      <c r="F1006" s="189" t="s">
        <v>3</v>
      </c>
      <c r="G1006" s="189">
        <v>2380390</v>
      </c>
      <c r="H1006" s="68"/>
      <c r="I1006" s="195" t="s">
        <v>3199</v>
      </c>
      <c r="J1006" s="68"/>
      <c r="K1006" s="68"/>
      <c r="L1006" s="68"/>
      <c r="M1006" s="68"/>
      <c r="N1006" s="319"/>
      <c r="O1006" s="319"/>
      <c r="P1006" s="212">
        <v>0</v>
      </c>
      <c r="Q1006" s="212">
        <v>248.7</v>
      </c>
      <c r="R1006" s="68" t="s">
        <v>809</v>
      </c>
      <c r="S1006" s="320"/>
      <c r="T1006" s="266"/>
    </row>
    <row r="1007" spans="1:20" ht="51">
      <c r="A1007" s="189">
        <v>41</v>
      </c>
      <c r="B1007" s="68"/>
      <c r="C1007" s="210" t="s">
        <v>879</v>
      </c>
      <c r="D1007" s="211">
        <v>46111</v>
      </c>
      <c r="E1007" s="189" t="s">
        <v>2740</v>
      </c>
      <c r="F1007" s="189" t="s">
        <v>3</v>
      </c>
      <c r="G1007" s="189">
        <v>2380391</v>
      </c>
      <c r="H1007" s="68"/>
      <c r="I1007" s="195" t="s">
        <v>3200</v>
      </c>
      <c r="J1007" s="68"/>
      <c r="K1007" s="68"/>
      <c r="L1007" s="68"/>
      <c r="M1007" s="68"/>
      <c r="N1007" s="319"/>
      <c r="O1007" s="319"/>
      <c r="P1007" s="212">
        <v>0</v>
      </c>
      <c r="Q1007" s="212">
        <v>15</v>
      </c>
      <c r="R1007" s="68" t="s">
        <v>809</v>
      </c>
      <c r="S1007" s="320"/>
      <c r="T1007" s="266"/>
    </row>
    <row r="1008" spans="1:20" ht="51">
      <c r="A1008" s="189" t="s">
        <v>503</v>
      </c>
      <c r="B1008" s="68"/>
      <c r="C1008" s="210" t="s">
        <v>541</v>
      </c>
      <c r="D1008" s="211">
        <v>46111</v>
      </c>
      <c r="E1008" s="189" t="s">
        <v>2741</v>
      </c>
      <c r="F1008" s="189" t="s">
        <v>3</v>
      </c>
      <c r="G1008" s="189">
        <v>2380423</v>
      </c>
      <c r="H1008" s="68"/>
      <c r="I1008" s="195" t="s">
        <v>3201</v>
      </c>
      <c r="J1008" s="68"/>
      <c r="K1008" s="68"/>
      <c r="L1008" s="68"/>
      <c r="M1008" s="68"/>
      <c r="N1008" s="319"/>
      <c r="O1008" s="319"/>
      <c r="P1008" s="212">
        <v>0</v>
      </c>
      <c r="Q1008" s="212">
        <v>1353.19</v>
      </c>
      <c r="R1008" s="68" t="s">
        <v>809</v>
      </c>
      <c r="S1008" s="320"/>
      <c r="T1008" s="266"/>
    </row>
    <row r="1009" spans="1:20" ht="51">
      <c r="A1009" s="189">
        <v>203</v>
      </c>
      <c r="B1009" s="68"/>
      <c r="C1009" s="210" t="s">
        <v>77</v>
      </c>
      <c r="D1009" s="211">
        <v>46111</v>
      </c>
      <c r="E1009" s="189" t="s">
        <v>2742</v>
      </c>
      <c r="F1009" s="189" t="s">
        <v>3</v>
      </c>
      <c r="G1009" s="189">
        <v>2380558</v>
      </c>
      <c r="H1009" s="68"/>
      <c r="I1009" s="195" t="s">
        <v>3202</v>
      </c>
      <c r="J1009" s="68"/>
      <c r="K1009" s="68"/>
      <c r="L1009" s="68"/>
      <c r="M1009" s="68"/>
      <c r="N1009" s="319"/>
      <c r="O1009" s="319"/>
      <c r="P1009" s="212">
        <v>0</v>
      </c>
      <c r="Q1009" s="212">
        <v>185.5</v>
      </c>
      <c r="R1009" s="68" t="s">
        <v>809</v>
      </c>
      <c r="S1009" s="320"/>
      <c r="T1009" s="266"/>
    </row>
    <row r="1010" spans="1:20" ht="51">
      <c r="A1010" s="189" t="s">
        <v>495</v>
      </c>
      <c r="B1010" s="68"/>
      <c r="C1010" s="210" t="s">
        <v>623</v>
      </c>
      <c r="D1010" s="211">
        <v>46111</v>
      </c>
      <c r="E1010" s="189" t="s">
        <v>2743</v>
      </c>
      <c r="F1010" s="189" t="s">
        <v>6</v>
      </c>
      <c r="G1010" s="189">
        <v>2402770</v>
      </c>
      <c r="H1010" s="68"/>
      <c r="I1010" s="195" t="s">
        <v>3203</v>
      </c>
      <c r="J1010" s="68"/>
      <c r="K1010" s="68"/>
      <c r="L1010" s="68"/>
      <c r="M1010" s="68"/>
      <c r="N1010" s="319"/>
      <c r="O1010" s="319"/>
      <c r="P1010" s="212">
        <v>0</v>
      </c>
      <c r="Q1010" s="212">
        <v>24639671.48</v>
      </c>
      <c r="R1010" s="68" t="s">
        <v>809</v>
      </c>
      <c r="S1010" s="320"/>
      <c r="T1010" s="266"/>
    </row>
    <row r="1011" spans="1:20" ht="51">
      <c r="A1011" s="189" t="s">
        <v>495</v>
      </c>
      <c r="B1011" s="68"/>
      <c r="C1011" s="210" t="s">
        <v>623</v>
      </c>
      <c r="D1011" s="211">
        <v>46111</v>
      </c>
      <c r="E1011" s="189" t="s">
        <v>2744</v>
      </c>
      <c r="F1011" s="189" t="s">
        <v>6</v>
      </c>
      <c r="G1011" s="189">
        <v>2402860</v>
      </c>
      <c r="H1011" s="68"/>
      <c r="I1011" s="195" t="s">
        <v>2037</v>
      </c>
      <c r="J1011" s="68"/>
      <c r="K1011" s="68"/>
      <c r="L1011" s="68"/>
      <c r="M1011" s="68"/>
      <c r="N1011" s="319"/>
      <c r="O1011" s="319"/>
      <c r="P1011" s="212">
        <v>0</v>
      </c>
      <c r="Q1011" s="212">
        <v>8482.3700000000008</v>
      </c>
      <c r="R1011" s="68" t="s">
        <v>809</v>
      </c>
      <c r="S1011" s="320"/>
      <c r="T1011" s="266"/>
    </row>
    <row r="1012" spans="1:20" ht="38.25">
      <c r="A1012" s="189" t="s">
        <v>503</v>
      </c>
      <c r="B1012" s="68"/>
      <c r="C1012" s="210" t="s">
        <v>541</v>
      </c>
      <c r="D1012" s="211">
        <v>46112</v>
      </c>
      <c r="E1012" s="189" t="s">
        <v>2745</v>
      </c>
      <c r="F1012" s="189" t="s">
        <v>3</v>
      </c>
      <c r="G1012" s="189">
        <v>2380722</v>
      </c>
      <c r="H1012" s="68"/>
      <c r="I1012" s="195" t="s">
        <v>3204</v>
      </c>
      <c r="J1012" s="68"/>
      <c r="K1012" s="68"/>
      <c r="L1012" s="68"/>
      <c r="M1012" s="68"/>
      <c r="N1012" s="319"/>
      <c r="O1012" s="319"/>
      <c r="P1012" s="212">
        <v>0</v>
      </c>
      <c r="Q1012" s="212">
        <v>5141.3500000000004</v>
      </c>
      <c r="R1012" s="68" t="s">
        <v>809</v>
      </c>
      <c r="S1012" s="320"/>
      <c r="T1012" s="266"/>
    </row>
    <row r="1013" spans="1:20" ht="51">
      <c r="A1013" s="189">
        <v>266</v>
      </c>
      <c r="B1013" s="68"/>
      <c r="C1013" s="210" t="s">
        <v>645</v>
      </c>
      <c r="D1013" s="211">
        <v>46112</v>
      </c>
      <c r="E1013" s="189" t="s">
        <v>2746</v>
      </c>
      <c r="F1013" s="189" t="s">
        <v>3</v>
      </c>
      <c r="G1013" s="189">
        <v>2380730</v>
      </c>
      <c r="H1013" s="68"/>
      <c r="I1013" s="195" t="s">
        <v>3205</v>
      </c>
      <c r="J1013" s="68"/>
      <c r="K1013" s="68"/>
      <c r="L1013" s="68"/>
      <c r="M1013" s="68"/>
      <c r="N1013" s="319"/>
      <c r="O1013" s="319"/>
      <c r="P1013" s="212">
        <v>0</v>
      </c>
      <c r="Q1013" s="212">
        <v>3589.28</v>
      </c>
      <c r="R1013" s="68" t="s">
        <v>809</v>
      </c>
      <c r="S1013" s="320"/>
      <c r="T1013" s="266"/>
    </row>
    <row r="1014" spans="1:20" ht="38.25">
      <c r="A1014" s="189" t="s">
        <v>503</v>
      </c>
      <c r="B1014" s="68"/>
      <c r="C1014" s="210" t="s">
        <v>541</v>
      </c>
      <c r="D1014" s="211">
        <v>46112</v>
      </c>
      <c r="E1014" s="189" t="s">
        <v>2747</v>
      </c>
      <c r="F1014" s="189" t="s">
        <v>3</v>
      </c>
      <c r="G1014" s="189">
        <v>2380738</v>
      </c>
      <c r="H1014" s="68"/>
      <c r="I1014" s="195" t="s">
        <v>3206</v>
      </c>
      <c r="J1014" s="68"/>
      <c r="K1014" s="68"/>
      <c r="L1014" s="68"/>
      <c r="M1014" s="68"/>
      <c r="N1014" s="319"/>
      <c r="O1014" s="319"/>
      <c r="P1014" s="212">
        <v>0</v>
      </c>
      <c r="Q1014" s="212">
        <v>5820.45</v>
      </c>
      <c r="R1014" s="68" t="s">
        <v>809</v>
      </c>
      <c r="S1014" s="320"/>
      <c r="T1014" s="266"/>
    </row>
    <row r="1015" spans="1:20" ht="38.25">
      <c r="A1015" s="189" t="s">
        <v>503</v>
      </c>
      <c r="B1015" s="68"/>
      <c r="C1015" s="210" t="s">
        <v>541</v>
      </c>
      <c r="D1015" s="211">
        <v>46112</v>
      </c>
      <c r="E1015" s="189" t="s">
        <v>2748</v>
      </c>
      <c r="F1015" s="189" t="s">
        <v>3</v>
      </c>
      <c r="G1015" s="189">
        <v>2380740</v>
      </c>
      <c r="H1015" s="68"/>
      <c r="I1015" s="195" t="s">
        <v>3207</v>
      </c>
      <c r="J1015" s="68"/>
      <c r="K1015" s="68"/>
      <c r="L1015" s="68"/>
      <c r="M1015" s="68"/>
      <c r="N1015" s="319"/>
      <c r="O1015" s="319"/>
      <c r="P1015" s="212">
        <v>0</v>
      </c>
      <c r="Q1015" s="212">
        <v>5141.8999999999996</v>
      </c>
      <c r="R1015" s="68" t="s">
        <v>809</v>
      </c>
      <c r="S1015" s="320"/>
      <c r="T1015" s="266"/>
    </row>
    <row r="1016" spans="1:20" ht="51">
      <c r="A1016" s="189">
        <v>41</v>
      </c>
      <c r="B1016" s="68"/>
      <c r="C1016" s="210" t="s">
        <v>879</v>
      </c>
      <c r="D1016" s="211">
        <v>46112</v>
      </c>
      <c r="E1016" s="189" t="s">
        <v>2749</v>
      </c>
      <c r="F1016" s="189" t="s">
        <v>3</v>
      </c>
      <c r="G1016" s="189">
        <v>2380756</v>
      </c>
      <c r="H1016" s="68"/>
      <c r="I1016" s="195" t="s">
        <v>3208</v>
      </c>
      <c r="J1016" s="68"/>
      <c r="K1016" s="68"/>
      <c r="L1016" s="68"/>
      <c r="M1016" s="68"/>
      <c r="N1016" s="319"/>
      <c r="O1016" s="319"/>
      <c r="P1016" s="212">
        <v>0</v>
      </c>
      <c r="Q1016" s="212">
        <v>1381.6</v>
      </c>
      <c r="R1016" s="68" t="s">
        <v>809</v>
      </c>
      <c r="S1016" s="320"/>
      <c r="T1016" s="266"/>
    </row>
    <row r="1017" spans="1:20" ht="51">
      <c r="A1017" s="189">
        <v>203</v>
      </c>
      <c r="B1017" s="68"/>
      <c r="C1017" s="210" t="s">
        <v>77</v>
      </c>
      <c r="D1017" s="211">
        <v>46112</v>
      </c>
      <c r="E1017" s="189" t="s">
        <v>2750</v>
      </c>
      <c r="F1017" s="189" t="s">
        <v>3</v>
      </c>
      <c r="G1017" s="189">
        <v>2380820</v>
      </c>
      <c r="H1017" s="68"/>
      <c r="I1017" s="195" t="s">
        <v>3209</v>
      </c>
      <c r="J1017" s="68"/>
      <c r="K1017" s="68"/>
      <c r="L1017" s="68"/>
      <c r="M1017" s="68"/>
      <c r="N1017" s="319"/>
      <c r="O1017" s="319"/>
      <c r="P1017" s="212">
        <v>0</v>
      </c>
      <c r="Q1017" s="212">
        <v>185.5</v>
      </c>
      <c r="R1017" s="68" t="s">
        <v>809</v>
      </c>
      <c r="S1017" s="320"/>
      <c r="T1017" s="266"/>
    </row>
    <row r="1018" spans="1:20" ht="38.25">
      <c r="A1018" s="189">
        <v>86</v>
      </c>
      <c r="B1018" s="68"/>
      <c r="C1018" s="210" t="s">
        <v>47</v>
      </c>
      <c r="D1018" s="211">
        <v>46112</v>
      </c>
      <c r="E1018" s="189" t="s">
        <v>2751</v>
      </c>
      <c r="F1018" s="189" t="s">
        <v>3</v>
      </c>
      <c r="G1018" s="189">
        <v>2380827</v>
      </c>
      <c r="H1018" s="68"/>
      <c r="I1018" s="195" t="s">
        <v>3210</v>
      </c>
      <c r="J1018" s="68"/>
      <c r="K1018" s="68"/>
      <c r="L1018" s="68"/>
      <c r="M1018" s="68"/>
      <c r="N1018" s="319"/>
      <c r="O1018" s="319"/>
      <c r="P1018" s="212">
        <v>0</v>
      </c>
      <c r="Q1018" s="212">
        <v>3063</v>
      </c>
      <c r="R1018" s="68" t="s">
        <v>809</v>
      </c>
      <c r="S1018" s="320"/>
      <c r="T1018" s="266"/>
    </row>
    <row r="1019" spans="1:20" ht="51">
      <c r="A1019" s="189">
        <v>86</v>
      </c>
      <c r="B1019" s="68"/>
      <c r="C1019" s="210" t="s">
        <v>47</v>
      </c>
      <c r="D1019" s="211">
        <v>46112</v>
      </c>
      <c r="E1019" s="189" t="s">
        <v>2752</v>
      </c>
      <c r="F1019" s="189" t="s">
        <v>3</v>
      </c>
      <c r="G1019" s="189">
        <v>2380831</v>
      </c>
      <c r="H1019" s="68"/>
      <c r="I1019" s="195" t="s">
        <v>3211</v>
      </c>
      <c r="J1019" s="68"/>
      <c r="K1019" s="68"/>
      <c r="L1019" s="68"/>
      <c r="M1019" s="68"/>
      <c r="N1019" s="319"/>
      <c r="O1019" s="319"/>
      <c r="P1019" s="212">
        <v>0</v>
      </c>
      <c r="Q1019" s="212">
        <v>15315</v>
      </c>
      <c r="R1019" s="68" t="s">
        <v>809</v>
      </c>
      <c r="S1019" s="320"/>
      <c r="T1019" s="266"/>
    </row>
    <row r="1020" spans="1:20" ht="51">
      <c r="A1020" s="189">
        <v>86</v>
      </c>
      <c r="B1020" s="68"/>
      <c r="C1020" s="210" t="s">
        <v>47</v>
      </c>
      <c r="D1020" s="211">
        <v>46112</v>
      </c>
      <c r="E1020" s="189" t="s">
        <v>2753</v>
      </c>
      <c r="F1020" s="189" t="s">
        <v>3</v>
      </c>
      <c r="G1020" s="189">
        <v>2380832</v>
      </c>
      <c r="H1020" s="68"/>
      <c r="I1020" s="195" t="s">
        <v>3212</v>
      </c>
      <c r="J1020" s="68"/>
      <c r="K1020" s="68"/>
      <c r="L1020" s="68"/>
      <c r="M1020" s="68"/>
      <c r="N1020" s="319"/>
      <c r="O1020" s="319"/>
      <c r="P1020" s="212">
        <v>0</v>
      </c>
      <c r="Q1020" s="212">
        <v>9189</v>
      </c>
      <c r="R1020" s="68" t="s">
        <v>809</v>
      </c>
      <c r="S1020" s="320"/>
      <c r="T1020" s="266"/>
    </row>
    <row r="1021" spans="1:20" ht="51">
      <c r="A1021" s="189">
        <v>86</v>
      </c>
      <c r="B1021" s="68"/>
      <c r="C1021" s="210" t="s">
        <v>47</v>
      </c>
      <c r="D1021" s="211">
        <v>46112</v>
      </c>
      <c r="E1021" s="189" t="s">
        <v>2754</v>
      </c>
      <c r="F1021" s="189" t="s">
        <v>3</v>
      </c>
      <c r="G1021" s="189">
        <v>2380833</v>
      </c>
      <c r="H1021" s="68"/>
      <c r="I1021" s="195" t="s">
        <v>3213</v>
      </c>
      <c r="J1021" s="68"/>
      <c r="K1021" s="68"/>
      <c r="L1021" s="68"/>
      <c r="M1021" s="68"/>
      <c r="N1021" s="319"/>
      <c r="O1021" s="319"/>
      <c r="P1021" s="212">
        <v>0</v>
      </c>
      <c r="Q1021" s="212">
        <v>3063</v>
      </c>
      <c r="R1021" s="68" t="s">
        <v>809</v>
      </c>
      <c r="S1021" s="320"/>
      <c r="T1021" s="266"/>
    </row>
    <row r="1022" spans="1:20" ht="51">
      <c r="A1022" s="189">
        <v>15</v>
      </c>
      <c r="B1022" s="68"/>
      <c r="C1022" s="210" t="s">
        <v>38</v>
      </c>
      <c r="D1022" s="211">
        <v>46112</v>
      </c>
      <c r="E1022" s="189" t="s">
        <v>2755</v>
      </c>
      <c r="F1022" s="189" t="s">
        <v>3</v>
      </c>
      <c r="G1022" s="189">
        <v>2380851</v>
      </c>
      <c r="H1022" s="68"/>
      <c r="I1022" s="195" t="s">
        <v>3214</v>
      </c>
      <c r="J1022" s="68"/>
      <c r="K1022" s="68"/>
      <c r="L1022" s="68"/>
      <c r="M1022" s="68"/>
      <c r="N1022" s="319"/>
      <c r="O1022" s="319"/>
      <c r="P1022" s="212">
        <v>0</v>
      </c>
      <c r="Q1022" s="212">
        <v>2000</v>
      </c>
      <c r="R1022" s="68" t="s">
        <v>809</v>
      </c>
      <c r="S1022" s="320"/>
      <c r="T1022" s="266"/>
    </row>
    <row r="1023" spans="1:20" ht="51">
      <c r="A1023" s="189">
        <v>15</v>
      </c>
      <c r="B1023" s="68"/>
      <c r="C1023" s="210" t="s">
        <v>38</v>
      </c>
      <c r="D1023" s="211">
        <v>46112</v>
      </c>
      <c r="E1023" s="189" t="s">
        <v>2756</v>
      </c>
      <c r="F1023" s="189" t="s">
        <v>3</v>
      </c>
      <c r="G1023" s="189">
        <v>2380716</v>
      </c>
      <c r="H1023" s="68"/>
      <c r="I1023" s="195" t="s">
        <v>3215</v>
      </c>
      <c r="J1023" s="68"/>
      <c r="K1023" s="68"/>
      <c r="L1023" s="68"/>
      <c r="M1023" s="68"/>
      <c r="N1023" s="319"/>
      <c r="O1023" s="319"/>
      <c r="P1023" s="212">
        <v>0</v>
      </c>
      <c r="Q1023" s="212">
        <v>95000000</v>
      </c>
      <c r="R1023" s="68" t="s">
        <v>809</v>
      </c>
      <c r="S1023" s="320"/>
      <c r="T1023" s="266"/>
    </row>
    <row r="1024" spans="1:20" ht="63.75">
      <c r="A1024" s="189">
        <v>70</v>
      </c>
      <c r="B1024" s="68"/>
      <c r="C1024" s="210" t="s">
        <v>44</v>
      </c>
      <c r="D1024" s="211">
        <v>46112</v>
      </c>
      <c r="E1024" s="189" t="s">
        <v>2757</v>
      </c>
      <c r="F1024" s="189" t="s">
        <v>3</v>
      </c>
      <c r="G1024" s="189">
        <v>2380742</v>
      </c>
      <c r="H1024" s="68"/>
      <c r="I1024" s="195" t="s">
        <v>4023</v>
      </c>
      <c r="J1024" s="68"/>
      <c r="K1024" s="68"/>
      <c r="L1024" s="68"/>
      <c r="M1024" s="68"/>
      <c r="N1024" s="319"/>
      <c r="O1024" s="319"/>
      <c r="P1024" s="212">
        <v>0</v>
      </c>
      <c r="Q1024" s="212">
        <v>25207.200000000001</v>
      </c>
      <c r="R1024" s="68" t="s">
        <v>2066</v>
      </c>
      <c r="S1024" s="320"/>
      <c r="T1024" s="266"/>
    </row>
    <row r="1025" spans="1:20" ht="63.75">
      <c r="A1025" s="189">
        <v>681</v>
      </c>
      <c r="B1025" s="68"/>
      <c r="C1025" s="210" t="s">
        <v>157</v>
      </c>
      <c r="D1025" s="211">
        <v>46112</v>
      </c>
      <c r="E1025" s="189" t="s">
        <v>2757</v>
      </c>
      <c r="F1025" s="189" t="s">
        <v>3</v>
      </c>
      <c r="G1025" s="189">
        <v>2380742</v>
      </c>
      <c r="H1025" s="68"/>
      <c r="I1025" s="195" t="s">
        <v>4023</v>
      </c>
      <c r="J1025" s="68"/>
      <c r="K1025" s="68"/>
      <c r="L1025" s="68"/>
      <c r="M1025" s="68"/>
      <c r="N1025" s="319"/>
      <c r="O1025" s="319"/>
      <c r="P1025" s="212">
        <v>0</v>
      </c>
      <c r="Q1025" s="212">
        <v>728.56</v>
      </c>
      <c r="R1025" s="68" t="s">
        <v>2066</v>
      </c>
      <c r="S1025" s="320"/>
      <c r="T1025" s="266"/>
    </row>
    <row r="1026" spans="1:20" ht="63.75">
      <c r="A1026" s="189">
        <v>66</v>
      </c>
      <c r="B1026" s="68"/>
      <c r="C1026" s="210" t="s">
        <v>1571</v>
      </c>
      <c r="D1026" s="211">
        <v>46112</v>
      </c>
      <c r="E1026" s="189" t="s">
        <v>2757</v>
      </c>
      <c r="F1026" s="189" t="s">
        <v>3</v>
      </c>
      <c r="G1026" s="189">
        <v>2380742</v>
      </c>
      <c r="H1026" s="68"/>
      <c r="I1026" s="195" t="s">
        <v>4023</v>
      </c>
      <c r="J1026" s="68"/>
      <c r="K1026" s="68"/>
      <c r="L1026" s="68"/>
      <c r="M1026" s="68"/>
      <c r="N1026" s="319"/>
      <c r="O1026" s="319"/>
      <c r="P1026" s="212">
        <v>0</v>
      </c>
      <c r="Q1026" s="212">
        <v>910.08</v>
      </c>
      <c r="R1026" s="68" t="s">
        <v>2066</v>
      </c>
      <c r="S1026" s="320"/>
      <c r="T1026" s="266"/>
    </row>
    <row r="1027" spans="1:20" ht="63.75">
      <c r="A1027" s="189">
        <v>206</v>
      </c>
      <c r="B1027" s="68"/>
      <c r="C1027" s="210" t="s">
        <v>78</v>
      </c>
      <c r="D1027" s="211">
        <v>46112</v>
      </c>
      <c r="E1027" s="189" t="s">
        <v>2757</v>
      </c>
      <c r="F1027" s="189" t="s">
        <v>3</v>
      </c>
      <c r="G1027" s="189">
        <v>2380742</v>
      </c>
      <c r="H1027" s="68"/>
      <c r="I1027" s="195" t="s">
        <v>4023</v>
      </c>
      <c r="J1027" s="68"/>
      <c r="K1027" s="68"/>
      <c r="L1027" s="68"/>
      <c r="M1027" s="68"/>
      <c r="N1027" s="319"/>
      <c r="O1027" s="319"/>
      <c r="P1027" s="212">
        <v>0</v>
      </c>
      <c r="Q1027" s="212">
        <v>3588.17</v>
      </c>
      <c r="R1027" s="68" t="s">
        <v>2066</v>
      </c>
      <c r="S1027" s="320"/>
      <c r="T1027" s="266"/>
    </row>
    <row r="1028" spans="1:20" ht="63.75">
      <c r="A1028" s="189">
        <v>901</v>
      </c>
      <c r="B1028" s="68"/>
      <c r="C1028" s="210" t="s">
        <v>162</v>
      </c>
      <c r="D1028" s="211">
        <v>46112</v>
      </c>
      <c r="E1028" s="189" t="s">
        <v>2757</v>
      </c>
      <c r="F1028" s="189" t="s">
        <v>3</v>
      </c>
      <c r="G1028" s="189">
        <v>2380742</v>
      </c>
      <c r="H1028" s="68"/>
      <c r="I1028" s="195" t="s">
        <v>4023</v>
      </c>
      <c r="J1028" s="68"/>
      <c r="K1028" s="68"/>
      <c r="L1028" s="68"/>
      <c r="M1028" s="68"/>
      <c r="N1028" s="319"/>
      <c r="O1028" s="319"/>
      <c r="P1028" s="212">
        <v>0</v>
      </c>
      <c r="Q1028" s="212">
        <v>109001.4</v>
      </c>
      <c r="R1028" s="68" t="s">
        <v>2066</v>
      </c>
      <c r="S1028" s="320"/>
      <c r="T1028" s="266"/>
    </row>
    <row r="1029" spans="1:20" ht="63.75">
      <c r="A1029" s="189">
        <v>15</v>
      </c>
      <c r="B1029" s="68"/>
      <c r="C1029" s="210" t="s">
        <v>38</v>
      </c>
      <c r="D1029" s="211">
        <v>46112</v>
      </c>
      <c r="E1029" s="189" t="s">
        <v>2757</v>
      </c>
      <c r="F1029" s="189" t="s">
        <v>3</v>
      </c>
      <c r="G1029" s="189">
        <v>2380742</v>
      </c>
      <c r="H1029" s="68"/>
      <c r="I1029" s="195" t="s">
        <v>4023</v>
      </c>
      <c r="J1029" s="68"/>
      <c r="K1029" s="68"/>
      <c r="L1029" s="68"/>
      <c r="M1029" s="68"/>
      <c r="N1029" s="319"/>
      <c r="O1029" s="319"/>
      <c r="P1029" s="212">
        <v>0</v>
      </c>
      <c r="Q1029" s="212">
        <v>22771.119999999999</v>
      </c>
      <c r="R1029" s="68" t="s">
        <v>2066</v>
      </c>
      <c r="S1029" s="320"/>
      <c r="T1029" s="266"/>
    </row>
    <row r="1030" spans="1:20" ht="63.75">
      <c r="A1030" s="189">
        <v>681</v>
      </c>
      <c r="B1030" s="68"/>
      <c r="C1030" s="210" t="s">
        <v>157</v>
      </c>
      <c r="D1030" s="211">
        <v>46112</v>
      </c>
      <c r="E1030" s="189" t="s">
        <v>2758</v>
      </c>
      <c r="F1030" s="189" t="s">
        <v>3</v>
      </c>
      <c r="G1030" s="189">
        <v>2380743</v>
      </c>
      <c r="H1030" s="68"/>
      <c r="I1030" s="195" t="s">
        <v>4024</v>
      </c>
      <c r="J1030" s="68"/>
      <c r="K1030" s="68"/>
      <c r="L1030" s="68"/>
      <c r="M1030" s="68"/>
      <c r="N1030" s="319"/>
      <c r="O1030" s="319"/>
      <c r="P1030" s="212">
        <v>0</v>
      </c>
      <c r="Q1030" s="212">
        <v>985.29</v>
      </c>
      <c r="R1030" s="68" t="s">
        <v>2066</v>
      </c>
      <c r="S1030" s="320"/>
      <c r="T1030" s="266"/>
    </row>
    <row r="1031" spans="1:20" ht="63.75">
      <c r="A1031" s="189">
        <v>206</v>
      </c>
      <c r="B1031" s="68"/>
      <c r="C1031" s="210" t="s">
        <v>78</v>
      </c>
      <c r="D1031" s="211">
        <v>46112</v>
      </c>
      <c r="E1031" s="189" t="s">
        <v>2758</v>
      </c>
      <c r="F1031" s="189" t="s">
        <v>3</v>
      </c>
      <c r="G1031" s="189">
        <v>2380743</v>
      </c>
      <c r="H1031" s="68"/>
      <c r="I1031" s="195" t="s">
        <v>4024</v>
      </c>
      <c r="J1031" s="68"/>
      <c r="K1031" s="68"/>
      <c r="L1031" s="68"/>
      <c r="M1031" s="68"/>
      <c r="N1031" s="319"/>
      <c r="O1031" s="319"/>
      <c r="P1031" s="212">
        <v>0</v>
      </c>
      <c r="Q1031" s="212">
        <v>1655.08</v>
      </c>
      <c r="R1031" s="68" t="s">
        <v>2066</v>
      </c>
      <c r="S1031" s="320"/>
      <c r="T1031" s="266"/>
    </row>
    <row r="1032" spans="1:20" ht="63.75">
      <c r="A1032" s="189">
        <v>681</v>
      </c>
      <c r="B1032" s="68"/>
      <c r="C1032" s="210" t="s">
        <v>157</v>
      </c>
      <c r="D1032" s="211">
        <v>46112</v>
      </c>
      <c r="E1032" s="189" t="s">
        <v>2758</v>
      </c>
      <c r="F1032" s="189" t="s">
        <v>3</v>
      </c>
      <c r="G1032" s="189">
        <v>2380743</v>
      </c>
      <c r="H1032" s="68"/>
      <c r="I1032" s="195" t="s">
        <v>4024</v>
      </c>
      <c r="J1032" s="68"/>
      <c r="K1032" s="68"/>
      <c r="L1032" s="68"/>
      <c r="M1032" s="68"/>
      <c r="N1032" s="319"/>
      <c r="O1032" s="319"/>
      <c r="P1032" s="212">
        <v>0</v>
      </c>
      <c r="Q1032" s="212">
        <v>68605.789999999994</v>
      </c>
      <c r="R1032" s="68" t="s">
        <v>2066</v>
      </c>
      <c r="S1032" s="320"/>
      <c r="T1032" s="266"/>
    </row>
    <row r="1033" spans="1:20" ht="63.75">
      <c r="A1033" s="189">
        <v>901</v>
      </c>
      <c r="B1033" s="68"/>
      <c r="C1033" s="210" t="s">
        <v>162</v>
      </c>
      <c r="D1033" s="211">
        <v>46112</v>
      </c>
      <c r="E1033" s="189" t="s">
        <v>2758</v>
      </c>
      <c r="F1033" s="189" t="s">
        <v>3</v>
      </c>
      <c r="G1033" s="189">
        <v>2380743</v>
      </c>
      <c r="H1033" s="68"/>
      <c r="I1033" s="195" t="s">
        <v>4024</v>
      </c>
      <c r="J1033" s="68"/>
      <c r="K1033" s="68"/>
      <c r="L1033" s="68"/>
      <c r="M1033" s="68"/>
      <c r="N1033" s="319"/>
      <c r="O1033" s="319"/>
      <c r="P1033" s="212">
        <v>0</v>
      </c>
      <c r="Q1033" s="212">
        <v>108053.64</v>
      </c>
      <c r="R1033" s="68" t="s">
        <v>2066</v>
      </c>
      <c r="S1033" s="320"/>
      <c r="T1033" s="266"/>
    </row>
    <row r="1034" spans="1:20" ht="38.25">
      <c r="A1034" s="189">
        <v>292</v>
      </c>
      <c r="B1034" s="68"/>
      <c r="C1034" s="210" t="s">
        <v>109</v>
      </c>
      <c r="D1034" s="211">
        <v>46112</v>
      </c>
      <c r="E1034" s="189" t="s">
        <v>2759</v>
      </c>
      <c r="F1034" s="189" t="s">
        <v>3</v>
      </c>
      <c r="G1034" s="189">
        <v>2380758</v>
      </c>
      <c r="H1034" s="68"/>
      <c r="I1034" s="195" t="s">
        <v>3216</v>
      </c>
      <c r="J1034" s="68"/>
      <c r="K1034" s="68"/>
      <c r="L1034" s="68"/>
      <c r="M1034" s="68"/>
      <c r="N1034" s="319"/>
      <c r="O1034" s="319"/>
      <c r="P1034" s="212">
        <v>0</v>
      </c>
      <c r="Q1034" s="212">
        <v>117.85</v>
      </c>
      <c r="R1034" s="68" t="s">
        <v>809</v>
      </c>
      <c r="S1034" s="320"/>
      <c r="T1034" s="266"/>
    </row>
    <row r="1035" spans="1:20" ht="51">
      <c r="A1035" s="189" t="s">
        <v>503</v>
      </c>
      <c r="B1035" s="68"/>
      <c r="C1035" s="210" t="s">
        <v>541</v>
      </c>
      <c r="D1035" s="211">
        <v>46112</v>
      </c>
      <c r="E1035" s="189" t="s">
        <v>2760</v>
      </c>
      <c r="F1035" s="189" t="s">
        <v>3</v>
      </c>
      <c r="G1035" s="189">
        <v>2380761</v>
      </c>
      <c r="H1035" s="68"/>
      <c r="I1035" s="195" t="s">
        <v>3217</v>
      </c>
      <c r="J1035" s="68"/>
      <c r="K1035" s="68"/>
      <c r="L1035" s="68"/>
      <c r="M1035" s="68"/>
      <c r="N1035" s="319"/>
      <c r="O1035" s="319"/>
      <c r="P1035" s="212">
        <v>0</v>
      </c>
      <c r="Q1035" s="212">
        <v>1190.19</v>
      </c>
      <c r="R1035" s="68" t="s">
        <v>809</v>
      </c>
      <c r="S1035" s="320"/>
      <c r="T1035" s="266"/>
    </row>
    <row r="1036" spans="1:20" ht="51">
      <c r="A1036" s="189">
        <v>46</v>
      </c>
      <c r="B1036" s="68"/>
      <c r="C1036" s="210" t="s">
        <v>719</v>
      </c>
      <c r="D1036" s="211">
        <v>46112</v>
      </c>
      <c r="E1036" s="189" t="s">
        <v>2761</v>
      </c>
      <c r="F1036" s="189" t="s">
        <v>3</v>
      </c>
      <c r="G1036" s="189">
        <v>2380764</v>
      </c>
      <c r="H1036" s="68"/>
      <c r="I1036" s="195" t="s">
        <v>3218</v>
      </c>
      <c r="J1036" s="68"/>
      <c r="K1036" s="68"/>
      <c r="L1036" s="68"/>
      <c r="M1036" s="68"/>
      <c r="N1036" s="319"/>
      <c r="O1036" s="319"/>
      <c r="P1036" s="212">
        <v>0</v>
      </c>
      <c r="Q1036" s="212">
        <v>4293.01</v>
      </c>
      <c r="R1036" s="68" t="s">
        <v>809</v>
      </c>
      <c r="S1036" s="320"/>
      <c r="T1036" s="266"/>
    </row>
    <row r="1037" spans="1:20" ht="38.25">
      <c r="A1037" s="189" t="s">
        <v>503</v>
      </c>
      <c r="B1037" s="68"/>
      <c r="C1037" s="210" t="s">
        <v>541</v>
      </c>
      <c r="D1037" s="211">
        <v>46112</v>
      </c>
      <c r="E1037" s="189" t="s">
        <v>2762</v>
      </c>
      <c r="F1037" s="189" t="s">
        <v>3</v>
      </c>
      <c r="G1037" s="189">
        <v>2380765</v>
      </c>
      <c r="H1037" s="68"/>
      <c r="I1037" s="195" t="s">
        <v>3219</v>
      </c>
      <c r="J1037" s="68"/>
      <c r="K1037" s="68"/>
      <c r="L1037" s="68"/>
      <c r="M1037" s="68"/>
      <c r="N1037" s="319"/>
      <c r="O1037" s="319"/>
      <c r="P1037" s="212">
        <v>0</v>
      </c>
      <c r="Q1037" s="212">
        <v>10006.84</v>
      </c>
      <c r="R1037" s="68" t="s">
        <v>809</v>
      </c>
      <c r="S1037" s="320"/>
      <c r="T1037" s="266"/>
    </row>
    <row r="1038" spans="1:20" ht="51">
      <c r="A1038" s="189" t="s">
        <v>503</v>
      </c>
      <c r="B1038" s="68"/>
      <c r="C1038" s="210" t="s">
        <v>541</v>
      </c>
      <c r="D1038" s="211">
        <v>46112</v>
      </c>
      <c r="E1038" s="189" t="s">
        <v>2763</v>
      </c>
      <c r="F1038" s="189" t="s">
        <v>3</v>
      </c>
      <c r="G1038" s="189">
        <v>2380766</v>
      </c>
      <c r="H1038" s="68"/>
      <c r="I1038" s="195" t="s">
        <v>3220</v>
      </c>
      <c r="J1038" s="68"/>
      <c r="K1038" s="68"/>
      <c r="L1038" s="68"/>
      <c r="M1038" s="68"/>
      <c r="N1038" s="319"/>
      <c r="O1038" s="319"/>
      <c r="P1038" s="212">
        <v>0</v>
      </c>
      <c r="Q1038" s="212">
        <v>8266.9599999999991</v>
      </c>
      <c r="R1038" s="68" t="s">
        <v>809</v>
      </c>
      <c r="S1038" s="320"/>
      <c r="T1038" s="266"/>
    </row>
    <row r="1039" spans="1:20" ht="51">
      <c r="A1039" s="189" t="s">
        <v>503</v>
      </c>
      <c r="B1039" s="68"/>
      <c r="C1039" s="210" t="s">
        <v>541</v>
      </c>
      <c r="D1039" s="211">
        <v>46112</v>
      </c>
      <c r="E1039" s="189" t="s">
        <v>2764</v>
      </c>
      <c r="F1039" s="189" t="s">
        <v>3</v>
      </c>
      <c r="G1039" s="189">
        <v>2380770</v>
      </c>
      <c r="H1039" s="68"/>
      <c r="I1039" s="195" t="s">
        <v>3221</v>
      </c>
      <c r="J1039" s="68"/>
      <c r="K1039" s="68"/>
      <c r="L1039" s="68"/>
      <c r="M1039" s="68"/>
      <c r="N1039" s="319"/>
      <c r="O1039" s="319"/>
      <c r="P1039" s="212">
        <v>0</v>
      </c>
      <c r="Q1039" s="212">
        <v>5157.53</v>
      </c>
      <c r="R1039" s="68" t="s">
        <v>809</v>
      </c>
      <c r="S1039" s="320"/>
      <c r="T1039" s="266"/>
    </row>
    <row r="1040" spans="1:20" ht="51">
      <c r="A1040" s="189" t="s">
        <v>495</v>
      </c>
      <c r="B1040" s="68"/>
      <c r="C1040" s="210" t="s">
        <v>623</v>
      </c>
      <c r="D1040" s="211">
        <v>46112</v>
      </c>
      <c r="E1040" s="189" t="s">
        <v>2765</v>
      </c>
      <c r="F1040" s="189" t="s">
        <v>10</v>
      </c>
      <c r="G1040" s="189">
        <v>21461</v>
      </c>
      <c r="H1040" s="68"/>
      <c r="I1040" s="195" t="s">
        <v>3222</v>
      </c>
      <c r="J1040" s="68"/>
      <c r="K1040" s="68"/>
      <c r="L1040" s="68"/>
      <c r="M1040" s="68"/>
      <c r="N1040" s="319"/>
      <c r="O1040" s="319"/>
      <c r="P1040" s="212">
        <v>3878.07</v>
      </c>
      <c r="Q1040" s="212">
        <v>0</v>
      </c>
      <c r="R1040" s="68" t="s">
        <v>809</v>
      </c>
      <c r="S1040" s="320"/>
      <c r="T1040" s="266"/>
    </row>
    <row r="1041" spans="1:20" ht="63.75">
      <c r="A1041" s="189" t="s">
        <v>497</v>
      </c>
      <c r="B1041" s="68"/>
      <c r="C1041" s="210" t="s">
        <v>615</v>
      </c>
      <c r="D1041" s="211">
        <v>46112</v>
      </c>
      <c r="E1041" s="189" t="s">
        <v>2766</v>
      </c>
      <c r="F1041" s="189" t="s">
        <v>6</v>
      </c>
      <c r="G1041" s="189">
        <v>3526841</v>
      </c>
      <c r="H1041" s="68"/>
      <c r="I1041" s="195" t="s">
        <v>3223</v>
      </c>
      <c r="J1041" s="68"/>
      <c r="K1041" s="68"/>
      <c r="L1041" s="68"/>
      <c r="M1041" s="68"/>
      <c r="N1041" s="319"/>
      <c r="O1041" s="319"/>
      <c r="P1041" s="212">
        <v>0</v>
      </c>
      <c r="Q1041" s="212">
        <v>3825.92</v>
      </c>
      <c r="R1041" s="68" t="s">
        <v>809</v>
      </c>
      <c r="S1041" s="320"/>
      <c r="T1041" s="266"/>
    </row>
    <row r="1042" spans="1:20" ht="63.75">
      <c r="A1042" s="189" t="s">
        <v>495</v>
      </c>
      <c r="B1042" s="68"/>
      <c r="C1042" s="210" t="s">
        <v>623</v>
      </c>
      <c r="D1042" s="211">
        <v>46112</v>
      </c>
      <c r="E1042" s="189" t="s">
        <v>2767</v>
      </c>
      <c r="F1042" s="189" t="s">
        <v>10</v>
      </c>
      <c r="G1042" s="189">
        <v>21194</v>
      </c>
      <c r="H1042" s="68"/>
      <c r="I1042" s="195" t="s">
        <v>3224</v>
      </c>
      <c r="J1042" s="68"/>
      <c r="K1042" s="68"/>
      <c r="L1042" s="68"/>
      <c r="M1042" s="68"/>
      <c r="N1042" s="319"/>
      <c r="O1042" s="319"/>
      <c r="P1042" s="212">
        <v>45548.18</v>
      </c>
      <c r="Q1042" s="212">
        <v>0</v>
      </c>
      <c r="R1042" s="68" t="s">
        <v>809</v>
      </c>
      <c r="S1042" s="320"/>
      <c r="T1042" s="266"/>
    </row>
    <row r="1043" spans="1:20" ht="63.75">
      <c r="A1043" s="189" t="s">
        <v>495</v>
      </c>
      <c r="B1043" s="68"/>
      <c r="C1043" s="210" t="s">
        <v>623</v>
      </c>
      <c r="D1043" s="211">
        <v>46112</v>
      </c>
      <c r="E1043" s="189" t="s">
        <v>2768</v>
      </c>
      <c r="F1043" s="189" t="s">
        <v>10</v>
      </c>
      <c r="G1043" s="189">
        <v>21184</v>
      </c>
      <c r="H1043" s="68"/>
      <c r="I1043" s="195" t="s">
        <v>3225</v>
      </c>
      <c r="J1043" s="68"/>
      <c r="K1043" s="68"/>
      <c r="L1043" s="68"/>
      <c r="M1043" s="68"/>
      <c r="N1043" s="319"/>
      <c r="O1043" s="319"/>
      <c r="P1043" s="212">
        <v>2230.9899999999998</v>
      </c>
      <c r="Q1043" s="212">
        <v>0</v>
      </c>
      <c r="R1043" s="68" t="s">
        <v>809</v>
      </c>
      <c r="S1043" s="320"/>
      <c r="T1043" s="266"/>
    </row>
    <row r="1044" spans="1:20" ht="89.25">
      <c r="A1044" s="189">
        <v>513</v>
      </c>
      <c r="B1044" s="68"/>
      <c r="C1044" s="210" t="s">
        <v>138</v>
      </c>
      <c r="D1044" s="211">
        <v>46112</v>
      </c>
      <c r="E1044" s="189" t="s">
        <v>2769</v>
      </c>
      <c r="F1044" s="189" t="s">
        <v>12</v>
      </c>
      <c r="G1044" s="189">
        <v>1692026</v>
      </c>
      <c r="H1044" s="68"/>
      <c r="I1044" s="195" t="s">
        <v>3226</v>
      </c>
      <c r="J1044" s="68"/>
      <c r="K1044" s="68"/>
      <c r="L1044" s="68"/>
      <c r="M1044" s="68"/>
      <c r="N1044" s="319"/>
      <c r="O1044" s="319"/>
      <c r="P1044" s="212">
        <v>220</v>
      </c>
      <c r="Q1044" s="212">
        <v>0</v>
      </c>
      <c r="R1044" s="68" t="s">
        <v>809</v>
      </c>
      <c r="S1044" s="320"/>
      <c r="T1044" s="266"/>
    </row>
    <row r="1045" spans="1:20" ht="89.25">
      <c r="A1045" s="189">
        <v>513</v>
      </c>
      <c r="B1045" s="68"/>
      <c r="C1045" s="210" t="s">
        <v>138</v>
      </c>
      <c r="D1045" s="211">
        <v>46112</v>
      </c>
      <c r="E1045" s="189" t="s">
        <v>2770</v>
      </c>
      <c r="F1045" s="189" t="s">
        <v>12</v>
      </c>
      <c r="G1045" s="189">
        <v>1692026</v>
      </c>
      <c r="H1045" s="68"/>
      <c r="I1045" s="195" t="s">
        <v>3227</v>
      </c>
      <c r="J1045" s="68"/>
      <c r="K1045" s="68"/>
      <c r="L1045" s="68"/>
      <c r="M1045" s="68"/>
      <c r="N1045" s="319"/>
      <c r="O1045" s="319"/>
      <c r="P1045" s="212">
        <v>220</v>
      </c>
      <c r="Q1045" s="212">
        <v>0</v>
      </c>
      <c r="R1045" s="68" t="s">
        <v>809</v>
      </c>
      <c r="S1045" s="320"/>
      <c r="T1045" s="266"/>
    </row>
    <row r="1046" spans="1:20" ht="63.75">
      <c r="A1046" s="189" t="s">
        <v>495</v>
      </c>
      <c r="B1046" s="68"/>
      <c r="C1046" s="210" t="s">
        <v>623</v>
      </c>
      <c r="D1046" s="211">
        <v>46112</v>
      </c>
      <c r="E1046" s="189" t="s">
        <v>2771</v>
      </c>
      <c r="F1046" s="189" t="s">
        <v>10</v>
      </c>
      <c r="G1046" s="189">
        <v>3527316</v>
      </c>
      <c r="H1046" s="68"/>
      <c r="I1046" s="195" t="s">
        <v>3228</v>
      </c>
      <c r="J1046" s="68"/>
      <c r="K1046" s="68"/>
      <c r="L1046" s="68"/>
      <c r="M1046" s="68"/>
      <c r="N1046" s="319"/>
      <c r="O1046" s="319"/>
      <c r="P1046" s="212">
        <v>80</v>
      </c>
      <c r="Q1046" s="212">
        <v>0</v>
      </c>
      <c r="R1046" s="68" t="s">
        <v>809</v>
      </c>
      <c r="S1046" s="320"/>
      <c r="T1046" s="266"/>
    </row>
    <row r="1047" spans="1:20" ht="76.5">
      <c r="A1047" s="189">
        <v>46</v>
      </c>
      <c r="B1047" s="68"/>
      <c r="C1047" s="210" t="s">
        <v>719</v>
      </c>
      <c r="D1047" s="211">
        <v>46112</v>
      </c>
      <c r="E1047" s="189" t="s">
        <v>2772</v>
      </c>
      <c r="F1047" s="189" t="s">
        <v>10</v>
      </c>
      <c r="G1047" s="189">
        <v>1151067</v>
      </c>
      <c r="H1047" s="68"/>
      <c r="I1047" s="195" t="s">
        <v>3229</v>
      </c>
      <c r="J1047" s="68"/>
      <c r="K1047" s="68"/>
      <c r="L1047" s="68"/>
      <c r="M1047" s="68"/>
      <c r="N1047" s="319"/>
      <c r="O1047" s="319"/>
      <c r="P1047" s="212">
        <v>80</v>
      </c>
      <c r="Q1047" s="212">
        <v>0</v>
      </c>
      <c r="R1047" s="68" t="s">
        <v>809</v>
      </c>
      <c r="S1047" s="320"/>
      <c r="T1047" s="266"/>
    </row>
    <row r="1048" spans="1:20" ht="38.25">
      <c r="A1048" s="189" t="s">
        <v>503</v>
      </c>
      <c r="B1048" s="68"/>
      <c r="C1048" s="210" t="s">
        <v>541</v>
      </c>
      <c r="D1048" s="211">
        <v>46113</v>
      </c>
      <c r="E1048" s="189" t="s">
        <v>3435</v>
      </c>
      <c r="F1048" s="189" t="s">
        <v>3</v>
      </c>
      <c r="G1048" s="189">
        <v>2381066</v>
      </c>
      <c r="H1048" s="68"/>
      <c r="I1048" s="195" t="s">
        <v>4025</v>
      </c>
      <c r="J1048" s="68"/>
      <c r="K1048" s="68"/>
      <c r="L1048" s="68"/>
      <c r="M1048" s="68"/>
      <c r="N1048" s="319"/>
      <c r="O1048" s="319"/>
      <c r="P1048" s="212">
        <v>0</v>
      </c>
      <c r="Q1048" s="212">
        <v>7622.78</v>
      </c>
      <c r="R1048" s="68" t="s">
        <v>809</v>
      </c>
      <c r="S1048" s="320"/>
      <c r="T1048" s="266"/>
    </row>
    <row r="1049" spans="1:20" ht="63.75">
      <c r="A1049" s="189" t="s">
        <v>503</v>
      </c>
      <c r="B1049" s="68"/>
      <c r="C1049" s="210" t="s">
        <v>541</v>
      </c>
      <c r="D1049" s="211">
        <v>46113</v>
      </c>
      <c r="E1049" s="189" t="s">
        <v>3436</v>
      </c>
      <c r="F1049" s="189" t="s">
        <v>3</v>
      </c>
      <c r="G1049" s="189">
        <v>2381076</v>
      </c>
      <c r="H1049" s="68"/>
      <c r="I1049" s="195" t="s">
        <v>4026</v>
      </c>
      <c r="J1049" s="68"/>
      <c r="K1049" s="68"/>
      <c r="L1049" s="68"/>
      <c r="M1049" s="68"/>
      <c r="N1049" s="319"/>
      <c r="O1049" s="319"/>
      <c r="P1049" s="212">
        <v>0</v>
      </c>
      <c r="Q1049" s="212">
        <v>646.29999999999995</v>
      </c>
      <c r="R1049" s="68" t="s">
        <v>809</v>
      </c>
      <c r="S1049" s="320"/>
      <c r="T1049" s="266"/>
    </row>
    <row r="1050" spans="1:20" ht="63.75">
      <c r="A1050" s="189" t="s">
        <v>503</v>
      </c>
      <c r="B1050" s="68"/>
      <c r="C1050" s="210" t="s">
        <v>541</v>
      </c>
      <c r="D1050" s="211">
        <v>46113</v>
      </c>
      <c r="E1050" s="189" t="s">
        <v>3437</v>
      </c>
      <c r="F1050" s="189" t="s">
        <v>3</v>
      </c>
      <c r="G1050" s="189">
        <v>2381077</v>
      </c>
      <c r="H1050" s="68"/>
      <c r="I1050" s="195" t="s">
        <v>4027</v>
      </c>
      <c r="J1050" s="68"/>
      <c r="K1050" s="68"/>
      <c r="L1050" s="68"/>
      <c r="M1050" s="68"/>
      <c r="N1050" s="319"/>
      <c r="O1050" s="319"/>
      <c r="P1050" s="212">
        <v>0</v>
      </c>
      <c r="Q1050" s="212">
        <v>472.67</v>
      </c>
      <c r="R1050" s="68" t="s">
        <v>809</v>
      </c>
      <c r="S1050" s="320"/>
      <c r="T1050" s="266"/>
    </row>
    <row r="1051" spans="1:20" ht="63.75">
      <c r="A1051" s="189">
        <v>86</v>
      </c>
      <c r="B1051" s="68"/>
      <c r="C1051" s="210" t="s">
        <v>47</v>
      </c>
      <c r="D1051" s="211">
        <v>46113</v>
      </c>
      <c r="E1051" s="189" t="s">
        <v>3438</v>
      </c>
      <c r="F1051" s="189" t="s">
        <v>3</v>
      </c>
      <c r="G1051" s="189">
        <v>2381214</v>
      </c>
      <c r="H1051" s="68"/>
      <c r="I1051" s="195" t="s">
        <v>4028</v>
      </c>
      <c r="J1051" s="68"/>
      <c r="K1051" s="68"/>
      <c r="L1051" s="68"/>
      <c r="M1051" s="68"/>
      <c r="N1051" s="319"/>
      <c r="O1051" s="319"/>
      <c r="P1051" s="212">
        <v>0</v>
      </c>
      <c r="Q1051" s="212">
        <v>30630</v>
      </c>
      <c r="R1051" s="68" t="s">
        <v>809</v>
      </c>
      <c r="S1051" s="320"/>
      <c r="T1051" s="266"/>
    </row>
    <row r="1052" spans="1:20" ht="63.75">
      <c r="A1052" s="189">
        <v>388</v>
      </c>
      <c r="B1052" s="68"/>
      <c r="C1052" s="210" t="s">
        <v>743</v>
      </c>
      <c r="D1052" s="211">
        <v>46113</v>
      </c>
      <c r="E1052" s="189" t="s">
        <v>3439</v>
      </c>
      <c r="F1052" s="189" t="s">
        <v>3</v>
      </c>
      <c r="G1052" s="189">
        <v>2381217</v>
      </c>
      <c r="H1052" s="68"/>
      <c r="I1052" s="195" t="s">
        <v>4029</v>
      </c>
      <c r="J1052" s="68"/>
      <c r="K1052" s="68"/>
      <c r="L1052" s="68"/>
      <c r="M1052" s="68"/>
      <c r="N1052" s="319"/>
      <c r="O1052" s="319"/>
      <c r="P1052" s="212">
        <v>0</v>
      </c>
      <c r="Q1052" s="212">
        <v>14718.7</v>
      </c>
      <c r="R1052" s="68" t="s">
        <v>809</v>
      </c>
      <c r="S1052" s="320"/>
      <c r="T1052" s="266"/>
    </row>
    <row r="1053" spans="1:20" ht="51">
      <c r="A1053" s="189">
        <v>66</v>
      </c>
      <c r="B1053" s="68"/>
      <c r="C1053" s="210" t="s">
        <v>1571</v>
      </c>
      <c r="D1053" s="211">
        <v>46113</v>
      </c>
      <c r="E1053" s="189" t="s">
        <v>3440</v>
      </c>
      <c r="F1053" s="189" t="s">
        <v>3</v>
      </c>
      <c r="G1053" s="189">
        <v>2381091</v>
      </c>
      <c r="H1053" s="68"/>
      <c r="I1053" s="195" t="s">
        <v>4030</v>
      </c>
      <c r="J1053" s="68"/>
      <c r="K1053" s="68"/>
      <c r="L1053" s="68"/>
      <c r="M1053" s="68"/>
      <c r="N1053" s="319"/>
      <c r="O1053" s="319"/>
      <c r="P1053" s="212">
        <v>0</v>
      </c>
      <c r="Q1053" s="212">
        <v>230</v>
      </c>
      <c r="R1053" s="68" t="s">
        <v>809</v>
      </c>
      <c r="S1053" s="320"/>
      <c r="T1053" s="266"/>
    </row>
    <row r="1054" spans="1:20" ht="51">
      <c r="A1054" s="189" t="s">
        <v>503</v>
      </c>
      <c r="B1054" s="68"/>
      <c r="C1054" s="210" t="s">
        <v>541</v>
      </c>
      <c r="D1054" s="211">
        <v>46113</v>
      </c>
      <c r="E1054" s="189" t="s">
        <v>3441</v>
      </c>
      <c r="F1054" s="189" t="s">
        <v>3</v>
      </c>
      <c r="G1054" s="189">
        <v>2381129</v>
      </c>
      <c r="H1054" s="68"/>
      <c r="I1054" s="195" t="s">
        <v>4031</v>
      </c>
      <c r="J1054" s="68"/>
      <c r="K1054" s="68"/>
      <c r="L1054" s="68"/>
      <c r="M1054" s="68"/>
      <c r="N1054" s="319"/>
      <c r="O1054" s="319"/>
      <c r="P1054" s="212">
        <v>0</v>
      </c>
      <c r="Q1054" s="212">
        <v>240823.36</v>
      </c>
      <c r="R1054" s="68" t="s">
        <v>809</v>
      </c>
      <c r="S1054" s="320"/>
      <c r="T1054" s="266"/>
    </row>
    <row r="1055" spans="1:20" ht="51">
      <c r="A1055" s="189" t="s">
        <v>495</v>
      </c>
      <c r="B1055" s="68"/>
      <c r="C1055" s="210" t="s">
        <v>623</v>
      </c>
      <c r="D1055" s="211">
        <v>46113</v>
      </c>
      <c r="E1055" s="189" t="s">
        <v>3442</v>
      </c>
      <c r="F1055" s="189" t="s">
        <v>6</v>
      </c>
      <c r="G1055" s="189">
        <v>3528016</v>
      </c>
      <c r="H1055" s="68"/>
      <c r="I1055" s="195" t="s">
        <v>4032</v>
      </c>
      <c r="J1055" s="68"/>
      <c r="K1055" s="68"/>
      <c r="L1055" s="68"/>
      <c r="M1055" s="68"/>
      <c r="N1055" s="319"/>
      <c r="O1055" s="319"/>
      <c r="P1055" s="212">
        <v>0</v>
      </c>
      <c r="Q1055" s="212">
        <v>964264.5</v>
      </c>
      <c r="R1055" s="68" t="s">
        <v>809</v>
      </c>
      <c r="S1055" s="320"/>
      <c r="T1055" s="266"/>
    </row>
    <row r="1056" spans="1:20" ht="38.25">
      <c r="A1056" s="189">
        <v>283</v>
      </c>
      <c r="B1056" s="68"/>
      <c r="C1056" s="210" t="s">
        <v>104</v>
      </c>
      <c r="D1056" s="211">
        <v>46113</v>
      </c>
      <c r="E1056" s="189" t="s">
        <v>3443</v>
      </c>
      <c r="F1056" s="189" t="s">
        <v>6</v>
      </c>
      <c r="G1056" s="189">
        <v>2404816</v>
      </c>
      <c r="H1056" s="68"/>
      <c r="I1056" s="195" t="s">
        <v>4033</v>
      </c>
      <c r="J1056" s="68"/>
      <c r="K1056" s="68"/>
      <c r="L1056" s="68"/>
      <c r="M1056" s="68"/>
      <c r="N1056" s="319"/>
      <c r="O1056" s="319"/>
      <c r="P1056" s="212">
        <v>0</v>
      </c>
      <c r="Q1056" s="212">
        <v>289575.39</v>
      </c>
      <c r="R1056" s="68" t="s">
        <v>809</v>
      </c>
      <c r="S1056" s="320"/>
      <c r="T1056" s="266"/>
    </row>
    <row r="1057" spans="1:20" ht="51">
      <c r="A1057" s="189" t="s">
        <v>497</v>
      </c>
      <c r="B1057" s="68"/>
      <c r="C1057" s="210" t="s">
        <v>615</v>
      </c>
      <c r="D1057" s="211">
        <v>46113</v>
      </c>
      <c r="E1057" s="189" t="s">
        <v>3444</v>
      </c>
      <c r="F1057" s="189" t="s">
        <v>550</v>
      </c>
      <c r="G1057" s="189">
        <v>15320370</v>
      </c>
      <c r="H1057" s="68"/>
      <c r="I1057" s="195" t="s">
        <v>4034</v>
      </c>
      <c r="J1057" s="68"/>
      <c r="K1057" s="68"/>
      <c r="L1057" s="68"/>
      <c r="M1057" s="68"/>
      <c r="N1057" s="319"/>
      <c r="O1057" s="319"/>
      <c r="P1057" s="212">
        <v>0</v>
      </c>
      <c r="Q1057" s="212">
        <v>3252203.24</v>
      </c>
      <c r="R1057" s="68" t="s">
        <v>809</v>
      </c>
      <c r="S1057" s="320"/>
      <c r="T1057" s="266"/>
    </row>
    <row r="1058" spans="1:20" ht="63.75">
      <c r="A1058" s="189" t="s">
        <v>497</v>
      </c>
      <c r="B1058" s="68"/>
      <c r="C1058" s="210" t="s">
        <v>615</v>
      </c>
      <c r="D1058" s="211">
        <v>46113</v>
      </c>
      <c r="E1058" s="189" t="s">
        <v>3445</v>
      </c>
      <c r="F1058" s="189" t="s">
        <v>584</v>
      </c>
      <c r="G1058" s="189">
        <v>15316176</v>
      </c>
      <c r="H1058" s="68"/>
      <c r="I1058" s="195" t="s">
        <v>4035</v>
      </c>
      <c r="J1058" s="68"/>
      <c r="K1058" s="68"/>
      <c r="L1058" s="68"/>
      <c r="M1058" s="68"/>
      <c r="N1058" s="319"/>
      <c r="O1058" s="319"/>
      <c r="P1058" s="212">
        <v>0</v>
      </c>
      <c r="Q1058" s="212">
        <v>44.5</v>
      </c>
      <c r="R1058" s="68" t="s">
        <v>809</v>
      </c>
      <c r="S1058" s="320"/>
      <c r="T1058" s="266"/>
    </row>
    <row r="1059" spans="1:20" ht="76.5">
      <c r="A1059" s="189" t="s">
        <v>497</v>
      </c>
      <c r="B1059" s="68"/>
      <c r="C1059" s="210" t="s">
        <v>615</v>
      </c>
      <c r="D1059" s="211">
        <v>46113</v>
      </c>
      <c r="E1059" s="189" t="s">
        <v>3446</v>
      </c>
      <c r="F1059" s="189" t="s">
        <v>6</v>
      </c>
      <c r="G1059" s="189">
        <v>2405434</v>
      </c>
      <c r="H1059" s="68"/>
      <c r="I1059" s="195" t="s">
        <v>4036</v>
      </c>
      <c r="J1059" s="68"/>
      <c r="K1059" s="68"/>
      <c r="L1059" s="68"/>
      <c r="M1059" s="68"/>
      <c r="N1059" s="319"/>
      <c r="O1059" s="319"/>
      <c r="P1059" s="212">
        <v>0</v>
      </c>
      <c r="Q1059" s="212">
        <v>1000</v>
      </c>
      <c r="R1059" s="68" t="s">
        <v>809</v>
      </c>
      <c r="S1059" s="320"/>
      <c r="T1059" s="266"/>
    </row>
    <row r="1060" spans="1:20" ht="51">
      <c r="A1060" s="189" t="s">
        <v>503</v>
      </c>
      <c r="B1060" s="68"/>
      <c r="C1060" s="210" t="s">
        <v>541</v>
      </c>
      <c r="D1060" s="211">
        <v>46114</v>
      </c>
      <c r="E1060" s="189" t="s">
        <v>3447</v>
      </c>
      <c r="F1060" s="189" t="s">
        <v>3</v>
      </c>
      <c r="G1060" s="189">
        <v>2381440</v>
      </c>
      <c r="H1060" s="68"/>
      <c r="I1060" s="195" t="s">
        <v>4037</v>
      </c>
      <c r="J1060" s="68"/>
      <c r="K1060" s="68"/>
      <c r="L1060" s="68"/>
      <c r="M1060" s="68"/>
      <c r="N1060" s="319"/>
      <c r="O1060" s="319"/>
      <c r="P1060" s="212">
        <v>0</v>
      </c>
      <c r="Q1060" s="212">
        <v>0.1</v>
      </c>
      <c r="R1060" s="68" t="s">
        <v>809</v>
      </c>
      <c r="S1060" s="320"/>
      <c r="T1060" s="266"/>
    </row>
    <row r="1061" spans="1:20" ht="51">
      <c r="A1061" s="189">
        <v>46</v>
      </c>
      <c r="B1061" s="68"/>
      <c r="C1061" s="210" t="s">
        <v>719</v>
      </c>
      <c r="D1061" s="211">
        <v>46114</v>
      </c>
      <c r="E1061" s="189" t="s">
        <v>3448</v>
      </c>
      <c r="F1061" s="189" t="s">
        <v>3</v>
      </c>
      <c r="G1061" s="189">
        <v>2381451</v>
      </c>
      <c r="H1061" s="68"/>
      <c r="I1061" s="195" t="s">
        <v>4038</v>
      </c>
      <c r="J1061" s="68"/>
      <c r="K1061" s="68"/>
      <c r="L1061" s="68"/>
      <c r="M1061" s="68"/>
      <c r="N1061" s="319"/>
      <c r="O1061" s="319"/>
      <c r="P1061" s="212">
        <v>0</v>
      </c>
      <c r="Q1061" s="212">
        <v>255.6</v>
      </c>
      <c r="R1061" s="68" t="s">
        <v>809</v>
      </c>
      <c r="S1061" s="320"/>
      <c r="T1061" s="266"/>
    </row>
    <row r="1062" spans="1:20" ht="51">
      <c r="A1062" s="189" t="s">
        <v>503</v>
      </c>
      <c r="B1062" s="68"/>
      <c r="C1062" s="210" t="s">
        <v>541</v>
      </c>
      <c r="D1062" s="211">
        <v>46114</v>
      </c>
      <c r="E1062" s="189" t="s">
        <v>3449</v>
      </c>
      <c r="F1062" s="189" t="s">
        <v>3</v>
      </c>
      <c r="G1062" s="189">
        <v>2381502</v>
      </c>
      <c r="H1062" s="68"/>
      <c r="I1062" s="195" t="s">
        <v>4039</v>
      </c>
      <c r="J1062" s="68"/>
      <c r="K1062" s="68"/>
      <c r="L1062" s="68"/>
      <c r="M1062" s="68"/>
      <c r="N1062" s="319"/>
      <c r="O1062" s="319"/>
      <c r="P1062" s="212">
        <v>0</v>
      </c>
      <c r="Q1062" s="212">
        <v>13795</v>
      </c>
      <c r="R1062" s="68" t="s">
        <v>809</v>
      </c>
      <c r="S1062" s="320"/>
      <c r="T1062" s="266"/>
    </row>
    <row r="1063" spans="1:20" ht="63.75">
      <c r="A1063" s="189">
        <v>206</v>
      </c>
      <c r="B1063" s="68"/>
      <c r="C1063" s="210" t="s">
        <v>78</v>
      </c>
      <c r="D1063" s="211">
        <v>46114</v>
      </c>
      <c r="E1063" s="189" t="s">
        <v>3450</v>
      </c>
      <c r="F1063" s="189" t="s">
        <v>3</v>
      </c>
      <c r="G1063" s="189">
        <v>2381413</v>
      </c>
      <c r="H1063" s="68"/>
      <c r="I1063" s="195" t="s">
        <v>4040</v>
      </c>
      <c r="J1063" s="68"/>
      <c r="K1063" s="68"/>
      <c r="L1063" s="68"/>
      <c r="M1063" s="68"/>
      <c r="N1063" s="319"/>
      <c r="O1063" s="319"/>
      <c r="P1063" s="212">
        <v>0</v>
      </c>
      <c r="Q1063" s="212">
        <v>247.46</v>
      </c>
      <c r="R1063" s="68" t="s">
        <v>2066</v>
      </c>
      <c r="S1063" s="320"/>
      <c r="T1063" s="266"/>
    </row>
    <row r="1064" spans="1:20" ht="63.75">
      <c r="A1064" s="189">
        <v>681</v>
      </c>
      <c r="B1064" s="68"/>
      <c r="C1064" s="210" t="s">
        <v>157</v>
      </c>
      <c r="D1064" s="211">
        <v>46114</v>
      </c>
      <c r="E1064" s="189" t="s">
        <v>3450</v>
      </c>
      <c r="F1064" s="189" t="s">
        <v>3</v>
      </c>
      <c r="G1064" s="189">
        <v>2381413</v>
      </c>
      <c r="H1064" s="68"/>
      <c r="I1064" s="195" t="s">
        <v>4040</v>
      </c>
      <c r="J1064" s="68"/>
      <c r="K1064" s="68"/>
      <c r="L1064" s="68"/>
      <c r="M1064" s="68"/>
      <c r="N1064" s="319"/>
      <c r="O1064" s="319"/>
      <c r="P1064" s="212">
        <v>0</v>
      </c>
      <c r="Q1064" s="212">
        <v>15837.05</v>
      </c>
      <c r="R1064" s="68" t="s">
        <v>2066</v>
      </c>
      <c r="S1064" s="320"/>
      <c r="T1064" s="266"/>
    </row>
    <row r="1065" spans="1:20" ht="51">
      <c r="A1065" s="189">
        <v>66</v>
      </c>
      <c r="B1065" s="68"/>
      <c r="C1065" s="210" t="s">
        <v>1571</v>
      </c>
      <c r="D1065" s="211">
        <v>46114</v>
      </c>
      <c r="E1065" s="189" t="s">
        <v>3451</v>
      </c>
      <c r="F1065" s="189" t="s">
        <v>3</v>
      </c>
      <c r="G1065" s="189">
        <v>2381415</v>
      </c>
      <c r="H1065" s="68"/>
      <c r="I1065" s="195" t="s">
        <v>4041</v>
      </c>
      <c r="J1065" s="68"/>
      <c r="K1065" s="68"/>
      <c r="L1065" s="68"/>
      <c r="M1065" s="68"/>
      <c r="N1065" s="319"/>
      <c r="O1065" s="319"/>
      <c r="P1065" s="212">
        <v>0</v>
      </c>
      <c r="Q1065" s="212">
        <v>13043.7</v>
      </c>
      <c r="R1065" s="68" t="s">
        <v>2066</v>
      </c>
      <c r="S1065" s="320"/>
      <c r="T1065" s="266"/>
    </row>
    <row r="1066" spans="1:20" ht="51">
      <c r="A1066" s="189">
        <v>681</v>
      </c>
      <c r="B1066" s="68"/>
      <c r="C1066" s="210" t="s">
        <v>157</v>
      </c>
      <c r="D1066" s="211">
        <v>46114</v>
      </c>
      <c r="E1066" s="189" t="s">
        <v>3451</v>
      </c>
      <c r="F1066" s="189" t="s">
        <v>3</v>
      </c>
      <c r="G1066" s="189">
        <v>2381415</v>
      </c>
      <c r="H1066" s="68"/>
      <c r="I1066" s="195" t="s">
        <v>4041</v>
      </c>
      <c r="J1066" s="68"/>
      <c r="K1066" s="68"/>
      <c r="L1066" s="68"/>
      <c r="M1066" s="68"/>
      <c r="N1066" s="319"/>
      <c r="O1066" s="319"/>
      <c r="P1066" s="212">
        <v>0</v>
      </c>
      <c r="Q1066" s="212">
        <v>3460.66</v>
      </c>
      <c r="R1066" s="68" t="s">
        <v>2066</v>
      </c>
      <c r="S1066" s="320"/>
      <c r="T1066" s="266"/>
    </row>
    <row r="1067" spans="1:20" ht="51">
      <c r="A1067" s="189">
        <v>901</v>
      </c>
      <c r="B1067" s="68"/>
      <c r="C1067" s="210" t="s">
        <v>162</v>
      </c>
      <c r="D1067" s="211">
        <v>46114</v>
      </c>
      <c r="E1067" s="189" t="s">
        <v>3451</v>
      </c>
      <c r="F1067" s="189" t="s">
        <v>3</v>
      </c>
      <c r="G1067" s="189">
        <v>2381415</v>
      </c>
      <c r="H1067" s="68"/>
      <c r="I1067" s="195" t="s">
        <v>4041</v>
      </c>
      <c r="J1067" s="68"/>
      <c r="K1067" s="68"/>
      <c r="L1067" s="68"/>
      <c r="M1067" s="68"/>
      <c r="N1067" s="319"/>
      <c r="O1067" s="319"/>
      <c r="P1067" s="212">
        <v>0</v>
      </c>
      <c r="Q1067" s="212">
        <v>119490.91</v>
      </c>
      <c r="R1067" s="68" t="s">
        <v>2066</v>
      </c>
      <c r="S1067" s="320"/>
      <c r="T1067" s="266"/>
    </row>
    <row r="1068" spans="1:20" ht="63.75">
      <c r="A1068" s="189">
        <v>681</v>
      </c>
      <c r="B1068" s="68"/>
      <c r="C1068" s="210" t="s">
        <v>157</v>
      </c>
      <c r="D1068" s="211">
        <v>46114</v>
      </c>
      <c r="E1068" s="189" t="s">
        <v>3452</v>
      </c>
      <c r="F1068" s="189" t="s">
        <v>3</v>
      </c>
      <c r="G1068" s="189">
        <v>2381418</v>
      </c>
      <c r="H1068" s="68"/>
      <c r="I1068" s="195" t="s">
        <v>4042</v>
      </c>
      <c r="J1068" s="68"/>
      <c r="K1068" s="68"/>
      <c r="L1068" s="68"/>
      <c r="M1068" s="68"/>
      <c r="N1068" s="319"/>
      <c r="O1068" s="319"/>
      <c r="P1068" s="212">
        <v>0</v>
      </c>
      <c r="Q1068" s="212">
        <v>106.04</v>
      </c>
      <c r="R1068" s="68" t="s">
        <v>2066</v>
      </c>
      <c r="S1068" s="320"/>
      <c r="T1068" s="266"/>
    </row>
    <row r="1069" spans="1:20" ht="63.75">
      <c r="A1069" s="189">
        <v>206</v>
      </c>
      <c r="B1069" s="68"/>
      <c r="C1069" s="210" t="s">
        <v>78</v>
      </c>
      <c r="D1069" s="211">
        <v>46114</v>
      </c>
      <c r="E1069" s="189" t="s">
        <v>3452</v>
      </c>
      <c r="F1069" s="189" t="s">
        <v>3</v>
      </c>
      <c r="G1069" s="189">
        <v>2381418</v>
      </c>
      <c r="H1069" s="68"/>
      <c r="I1069" s="195" t="s">
        <v>4042</v>
      </c>
      <c r="J1069" s="68"/>
      <c r="K1069" s="68"/>
      <c r="L1069" s="68"/>
      <c r="M1069" s="68"/>
      <c r="N1069" s="319"/>
      <c r="O1069" s="319"/>
      <c r="P1069" s="212">
        <v>0</v>
      </c>
      <c r="Q1069" s="212">
        <v>4454.28</v>
      </c>
      <c r="R1069" s="68" t="s">
        <v>2066</v>
      </c>
      <c r="S1069" s="320"/>
      <c r="T1069" s="266"/>
    </row>
    <row r="1070" spans="1:20" ht="63.75">
      <c r="A1070" s="189">
        <v>901</v>
      </c>
      <c r="B1070" s="68"/>
      <c r="C1070" s="210" t="s">
        <v>162</v>
      </c>
      <c r="D1070" s="211">
        <v>46114</v>
      </c>
      <c r="E1070" s="189" t="s">
        <v>3452</v>
      </c>
      <c r="F1070" s="189" t="s">
        <v>3</v>
      </c>
      <c r="G1070" s="189">
        <v>2381418</v>
      </c>
      <c r="H1070" s="68"/>
      <c r="I1070" s="195" t="s">
        <v>4042</v>
      </c>
      <c r="J1070" s="68"/>
      <c r="K1070" s="68"/>
      <c r="L1070" s="68"/>
      <c r="M1070" s="68"/>
      <c r="N1070" s="319"/>
      <c r="O1070" s="319"/>
      <c r="P1070" s="212">
        <v>0</v>
      </c>
      <c r="Q1070" s="212">
        <v>45664.62</v>
      </c>
      <c r="R1070" s="68" t="s">
        <v>2066</v>
      </c>
      <c r="S1070" s="320"/>
      <c r="T1070" s="266"/>
    </row>
    <row r="1071" spans="1:20" ht="63.75">
      <c r="A1071" s="189">
        <v>681</v>
      </c>
      <c r="B1071" s="68"/>
      <c r="C1071" s="210" t="s">
        <v>157</v>
      </c>
      <c r="D1071" s="211">
        <v>46114</v>
      </c>
      <c r="E1071" s="189" t="s">
        <v>3453</v>
      </c>
      <c r="F1071" s="189" t="s">
        <v>3</v>
      </c>
      <c r="G1071" s="189">
        <v>2381420</v>
      </c>
      <c r="H1071" s="68"/>
      <c r="I1071" s="195" t="s">
        <v>4043</v>
      </c>
      <c r="J1071" s="68"/>
      <c r="K1071" s="68"/>
      <c r="L1071" s="68"/>
      <c r="M1071" s="68"/>
      <c r="N1071" s="319"/>
      <c r="O1071" s="319"/>
      <c r="P1071" s="212">
        <v>0</v>
      </c>
      <c r="Q1071" s="212">
        <v>4750.5200000000004</v>
      </c>
      <c r="R1071" s="68" t="s">
        <v>2066</v>
      </c>
      <c r="S1071" s="320"/>
      <c r="T1071" s="266"/>
    </row>
    <row r="1072" spans="1:20" ht="63.75">
      <c r="A1072" s="189">
        <v>681</v>
      </c>
      <c r="B1072" s="68"/>
      <c r="C1072" s="210" t="s">
        <v>157</v>
      </c>
      <c r="D1072" s="211">
        <v>46114</v>
      </c>
      <c r="E1072" s="189" t="s">
        <v>3453</v>
      </c>
      <c r="F1072" s="189" t="s">
        <v>3</v>
      </c>
      <c r="G1072" s="189">
        <v>2381420</v>
      </c>
      <c r="H1072" s="68"/>
      <c r="I1072" s="195" t="s">
        <v>4043</v>
      </c>
      <c r="J1072" s="68"/>
      <c r="K1072" s="68"/>
      <c r="L1072" s="68"/>
      <c r="M1072" s="68"/>
      <c r="N1072" s="319"/>
      <c r="O1072" s="319"/>
      <c r="P1072" s="212">
        <v>0</v>
      </c>
      <c r="Q1072" s="212">
        <v>1009.4</v>
      </c>
      <c r="R1072" s="68" t="s">
        <v>2066</v>
      </c>
      <c r="S1072" s="320"/>
      <c r="T1072" s="266"/>
    </row>
    <row r="1073" spans="1:20" ht="63.75">
      <c r="A1073" s="189">
        <v>212</v>
      </c>
      <c r="B1073" s="68"/>
      <c r="C1073" s="210" t="s">
        <v>81</v>
      </c>
      <c r="D1073" s="211">
        <v>46114</v>
      </c>
      <c r="E1073" s="189" t="s">
        <v>3453</v>
      </c>
      <c r="F1073" s="189" t="s">
        <v>3</v>
      </c>
      <c r="G1073" s="189">
        <v>2381420</v>
      </c>
      <c r="H1073" s="68"/>
      <c r="I1073" s="195" t="s">
        <v>4043</v>
      </c>
      <c r="J1073" s="68"/>
      <c r="K1073" s="68"/>
      <c r="L1073" s="68"/>
      <c r="M1073" s="68"/>
      <c r="N1073" s="319"/>
      <c r="O1073" s="319"/>
      <c r="P1073" s="212">
        <v>0</v>
      </c>
      <c r="Q1073" s="212">
        <v>15200.1</v>
      </c>
      <c r="R1073" s="68" t="s">
        <v>2066</v>
      </c>
      <c r="S1073" s="320"/>
      <c r="T1073" s="266"/>
    </row>
    <row r="1074" spans="1:20" ht="63.75">
      <c r="A1074" s="189">
        <v>901</v>
      </c>
      <c r="B1074" s="68"/>
      <c r="C1074" s="210" t="s">
        <v>162</v>
      </c>
      <c r="D1074" s="211">
        <v>46114</v>
      </c>
      <c r="E1074" s="189" t="s">
        <v>3453</v>
      </c>
      <c r="F1074" s="189" t="s">
        <v>3</v>
      </c>
      <c r="G1074" s="189">
        <v>2381420</v>
      </c>
      <c r="H1074" s="68"/>
      <c r="I1074" s="195" t="s">
        <v>4043</v>
      </c>
      <c r="J1074" s="68"/>
      <c r="K1074" s="68"/>
      <c r="L1074" s="68"/>
      <c r="M1074" s="68"/>
      <c r="N1074" s="319"/>
      <c r="O1074" s="319"/>
      <c r="P1074" s="212">
        <v>0</v>
      </c>
      <c r="Q1074" s="212">
        <v>9798.2999999999993</v>
      </c>
      <c r="R1074" s="68" t="s">
        <v>2066</v>
      </c>
      <c r="S1074" s="320"/>
      <c r="T1074" s="266"/>
    </row>
    <row r="1075" spans="1:20" ht="63.75">
      <c r="A1075" s="189">
        <v>901</v>
      </c>
      <c r="B1075" s="68"/>
      <c r="C1075" s="210" t="s">
        <v>162</v>
      </c>
      <c r="D1075" s="211">
        <v>46114</v>
      </c>
      <c r="E1075" s="189" t="s">
        <v>3453</v>
      </c>
      <c r="F1075" s="189" t="s">
        <v>3</v>
      </c>
      <c r="G1075" s="189">
        <v>2381420</v>
      </c>
      <c r="H1075" s="68"/>
      <c r="I1075" s="195" t="s">
        <v>4043</v>
      </c>
      <c r="J1075" s="68"/>
      <c r="K1075" s="68"/>
      <c r="L1075" s="68"/>
      <c r="M1075" s="68"/>
      <c r="N1075" s="319"/>
      <c r="O1075" s="319"/>
      <c r="P1075" s="212">
        <v>0</v>
      </c>
      <c r="Q1075" s="212">
        <v>91825.35</v>
      </c>
      <c r="R1075" s="68" t="s">
        <v>2066</v>
      </c>
      <c r="S1075" s="320"/>
      <c r="T1075" s="266"/>
    </row>
    <row r="1076" spans="1:20" ht="63.75">
      <c r="A1076" s="189">
        <v>206</v>
      </c>
      <c r="B1076" s="68"/>
      <c r="C1076" s="210" t="s">
        <v>78</v>
      </c>
      <c r="D1076" s="211">
        <v>46114</v>
      </c>
      <c r="E1076" s="189" t="s">
        <v>3454</v>
      </c>
      <c r="F1076" s="189" t="s">
        <v>3</v>
      </c>
      <c r="G1076" s="189">
        <v>2381421</v>
      </c>
      <c r="H1076" s="68"/>
      <c r="I1076" s="195" t="s">
        <v>4044</v>
      </c>
      <c r="J1076" s="68"/>
      <c r="K1076" s="68"/>
      <c r="L1076" s="68"/>
      <c r="M1076" s="68"/>
      <c r="N1076" s="319"/>
      <c r="O1076" s="319"/>
      <c r="P1076" s="212">
        <v>0</v>
      </c>
      <c r="Q1076" s="212">
        <v>123.73</v>
      </c>
      <c r="R1076" s="68" t="s">
        <v>2066</v>
      </c>
      <c r="S1076" s="320"/>
      <c r="T1076" s="266"/>
    </row>
    <row r="1077" spans="1:20" ht="63.75">
      <c r="A1077" s="189">
        <v>682</v>
      </c>
      <c r="B1077" s="68"/>
      <c r="C1077" s="210" t="s">
        <v>631</v>
      </c>
      <c r="D1077" s="211">
        <v>46114</v>
      </c>
      <c r="E1077" s="189" t="s">
        <v>3454</v>
      </c>
      <c r="F1077" s="189" t="s">
        <v>3</v>
      </c>
      <c r="G1077" s="189">
        <v>2381421</v>
      </c>
      <c r="H1077" s="68"/>
      <c r="I1077" s="195" t="s">
        <v>4044</v>
      </c>
      <c r="J1077" s="68"/>
      <c r="K1077" s="68"/>
      <c r="L1077" s="68"/>
      <c r="M1077" s="68"/>
      <c r="N1077" s="319"/>
      <c r="O1077" s="319"/>
      <c r="P1077" s="212">
        <v>0</v>
      </c>
      <c r="Q1077" s="212">
        <v>1817.41</v>
      </c>
      <c r="R1077" s="68" t="s">
        <v>2066</v>
      </c>
      <c r="S1077" s="320"/>
      <c r="T1077" s="266"/>
    </row>
    <row r="1078" spans="1:20" ht="63.75">
      <c r="A1078" s="189">
        <v>901</v>
      </c>
      <c r="B1078" s="68"/>
      <c r="C1078" s="210" t="s">
        <v>162</v>
      </c>
      <c r="D1078" s="211">
        <v>46114</v>
      </c>
      <c r="E1078" s="189" t="s">
        <v>3454</v>
      </c>
      <c r="F1078" s="189" t="s">
        <v>3</v>
      </c>
      <c r="G1078" s="189">
        <v>2381421</v>
      </c>
      <c r="H1078" s="68"/>
      <c r="I1078" s="195" t="s">
        <v>4044</v>
      </c>
      <c r="J1078" s="68"/>
      <c r="K1078" s="68"/>
      <c r="L1078" s="68"/>
      <c r="M1078" s="68"/>
      <c r="N1078" s="319"/>
      <c r="O1078" s="319"/>
      <c r="P1078" s="212">
        <v>0</v>
      </c>
      <c r="Q1078" s="212">
        <v>8616.48</v>
      </c>
      <c r="R1078" s="68" t="s">
        <v>2066</v>
      </c>
      <c r="S1078" s="320"/>
      <c r="T1078" s="266"/>
    </row>
    <row r="1079" spans="1:20" ht="63.75">
      <c r="A1079" s="189">
        <v>681</v>
      </c>
      <c r="B1079" s="68"/>
      <c r="C1079" s="210" t="s">
        <v>157</v>
      </c>
      <c r="D1079" s="211">
        <v>46114</v>
      </c>
      <c r="E1079" s="189" t="s">
        <v>3454</v>
      </c>
      <c r="F1079" s="189" t="s">
        <v>3</v>
      </c>
      <c r="G1079" s="189">
        <v>2381421</v>
      </c>
      <c r="H1079" s="68"/>
      <c r="I1079" s="195" t="s">
        <v>4044</v>
      </c>
      <c r="J1079" s="68"/>
      <c r="K1079" s="68"/>
      <c r="L1079" s="68"/>
      <c r="M1079" s="68"/>
      <c r="N1079" s="319"/>
      <c r="O1079" s="319"/>
      <c r="P1079" s="212">
        <v>0</v>
      </c>
      <c r="Q1079" s="212">
        <v>33598.9</v>
      </c>
      <c r="R1079" s="68" t="s">
        <v>2066</v>
      </c>
      <c r="S1079" s="320"/>
      <c r="T1079" s="266"/>
    </row>
    <row r="1080" spans="1:20" ht="63.75">
      <c r="A1080" s="189">
        <v>901</v>
      </c>
      <c r="B1080" s="68"/>
      <c r="C1080" s="210" t="s">
        <v>162</v>
      </c>
      <c r="D1080" s="211">
        <v>46114</v>
      </c>
      <c r="E1080" s="189" t="s">
        <v>3454</v>
      </c>
      <c r="F1080" s="189" t="s">
        <v>3</v>
      </c>
      <c r="G1080" s="189">
        <v>2381421</v>
      </c>
      <c r="H1080" s="68"/>
      <c r="I1080" s="195" t="s">
        <v>4044</v>
      </c>
      <c r="J1080" s="68"/>
      <c r="K1080" s="68"/>
      <c r="L1080" s="68"/>
      <c r="M1080" s="68"/>
      <c r="N1080" s="319"/>
      <c r="O1080" s="319"/>
      <c r="P1080" s="212">
        <v>0</v>
      </c>
      <c r="Q1080" s="212">
        <v>327059.43</v>
      </c>
      <c r="R1080" s="68" t="s">
        <v>2066</v>
      </c>
      <c r="S1080" s="320"/>
      <c r="T1080" s="266"/>
    </row>
    <row r="1081" spans="1:20" ht="51">
      <c r="A1081" s="189">
        <v>163</v>
      </c>
      <c r="B1081" s="68"/>
      <c r="C1081" s="210" t="s">
        <v>72</v>
      </c>
      <c r="D1081" s="211">
        <v>46114</v>
      </c>
      <c r="E1081" s="189" t="s">
        <v>3455</v>
      </c>
      <c r="F1081" s="189" t="s">
        <v>3</v>
      </c>
      <c r="G1081" s="189">
        <v>2381429</v>
      </c>
      <c r="H1081" s="68"/>
      <c r="I1081" s="195" t="s">
        <v>4045</v>
      </c>
      <c r="J1081" s="68"/>
      <c r="K1081" s="68"/>
      <c r="L1081" s="68"/>
      <c r="M1081" s="68"/>
      <c r="N1081" s="319"/>
      <c r="O1081" s="319"/>
      <c r="P1081" s="212">
        <v>0</v>
      </c>
      <c r="Q1081" s="212">
        <v>206.59</v>
      </c>
      <c r="R1081" s="68" t="s">
        <v>809</v>
      </c>
      <c r="S1081" s="320"/>
      <c r="T1081" s="266"/>
    </row>
    <row r="1082" spans="1:20" ht="51">
      <c r="A1082" s="189" t="s">
        <v>503</v>
      </c>
      <c r="B1082" s="68"/>
      <c r="C1082" s="210" t="s">
        <v>541</v>
      </c>
      <c r="D1082" s="211">
        <v>46114</v>
      </c>
      <c r="E1082" s="189" t="s">
        <v>3456</v>
      </c>
      <c r="F1082" s="189" t="s">
        <v>3</v>
      </c>
      <c r="G1082" s="189">
        <v>2381434</v>
      </c>
      <c r="H1082" s="68"/>
      <c r="I1082" s="195" t="s">
        <v>4046</v>
      </c>
      <c r="J1082" s="68"/>
      <c r="K1082" s="68"/>
      <c r="L1082" s="68"/>
      <c r="M1082" s="68"/>
      <c r="N1082" s="319"/>
      <c r="O1082" s="319"/>
      <c r="P1082" s="212">
        <v>0</v>
      </c>
      <c r="Q1082" s="212">
        <v>593103.14</v>
      </c>
      <c r="R1082" s="68" t="s">
        <v>809</v>
      </c>
      <c r="S1082" s="320"/>
      <c r="T1082" s="266"/>
    </row>
    <row r="1083" spans="1:20" ht="76.5">
      <c r="A1083" s="189" t="s">
        <v>495</v>
      </c>
      <c r="B1083" s="68"/>
      <c r="C1083" s="210" t="s">
        <v>623</v>
      </c>
      <c r="D1083" s="211">
        <v>46114</v>
      </c>
      <c r="E1083" s="189" t="s">
        <v>3457</v>
      </c>
      <c r="F1083" s="189" t="s">
        <v>20</v>
      </c>
      <c r="G1083" s="189">
        <v>1151227</v>
      </c>
      <c r="H1083" s="68"/>
      <c r="I1083" s="195" t="s">
        <v>4047</v>
      </c>
      <c r="J1083" s="68"/>
      <c r="K1083" s="68"/>
      <c r="L1083" s="68"/>
      <c r="M1083" s="68"/>
      <c r="N1083" s="319"/>
      <c r="O1083" s="319"/>
      <c r="P1083" s="212">
        <v>139630125.78999999</v>
      </c>
      <c r="Q1083" s="212">
        <v>0</v>
      </c>
      <c r="R1083" s="68" t="s">
        <v>809</v>
      </c>
      <c r="S1083" s="320"/>
      <c r="T1083" s="266"/>
    </row>
    <row r="1084" spans="1:20" ht="51">
      <c r="A1084" s="189">
        <v>584</v>
      </c>
      <c r="B1084" s="68"/>
      <c r="C1084" s="210" t="s">
        <v>148</v>
      </c>
      <c r="D1084" s="211">
        <v>46118</v>
      </c>
      <c r="E1084" s="189" t="s">
        <v>3458</v>
      </c>
      <c r="F1084" s="189" t="s">
        <v>3</v>
      </c>
      <c r="G1084" s="189">
        <v>2381720</v>
      </c>
      <c r="H1084" s="68"/>
      <c r="I1084" s="195" t="s">
        <v>4048</v>
      </c>
      <c r="J1084" s="68"/>
      <c r="K1084" s="68"/>
      <c r="L1084" s="68"/>
      <c r="M1084" s="68"/>
      <c r="N1084" s="319"/>
      <c r="O1084" s="319"/>
      <c r="P1084" s="212">
        <v>0</v>
      </c>
      <c r="Q1084" s="212">
        <v>1000</v>
      </c>
      <c r="R1084" s="68" t="s">
        <v>809</v>
      </c>
      <c r="S1084" s="320"/>
      <c r="T1084" s="266"/>
    </row>
    <row r="1085" spans="1:20" ht="51">
      <c r="A1085" s="189">
        <v>222</v>
      </c>
      <c r="B1085" s="68"/>
      <c r="C1085" s="210" t="s">
        <v>84</v>
      </c>
      <c r="D1085" s="211">
        <v>46118</v>
      </c>
      <c r="E1085" s="189" t="s">
        <v>3459</v>
      </c>
      <c r="F1085" s="189" t="s">
        <v>3</v>
      </c>
      <c r="G1085" s="189">
        <v>2381765</v>
      </c>
      <c r="H1085" s="68"/>
      <c r="I1085" s="195" t="s">
        <v>4050</v>
      </c>
      <c r="J1085" s="68"/>
      <c r="K1085" s="68"/>
      <c r="L1085" s="68"/>
      <c r="M1085" s="68"/>
      <c r="N1085" s="319"/>
      <c r="O1085" s="319"/>
      <c r="P1085" s="212">
        <v>0</v>
      </c>
      <c r="Q1085" s="212">
        <v>0.03</v>
      </c>
      <c r="R1085" s="68" t="s">
        <v>2066</v>
      </c>
      <c r="S1085" s="320"/>
      <c r="T1085" s="266"/>
    </row>
    <row r="1086" spans="1:20" ht="38.25">
      <c r="A1086" s="189" t="s">
        <v>503</v>
      </c>
      <c r="B1086" s="68"/>
      <c r="C1086" s="210" t="s">
        <v>541</v>
      </c>
      <c r="D1086" s="211">
        <v>46118</v>
      </c>
      <c r="E1086" s="189" t="s">
        <v>3460</v>
      </c>
      <c r="F1086" s="189" t="s">
        <v>3</v>
      </c>
      <c r="G1086" s="189">
        <v>2381778</v>
      </c>
      <c r="H1086" s="68"/>
      <c r="I1086" s="195" t="s">
        <v>4051</v>
      </c>
      <c r="J1086" s="68"/>
      <c r="K1086" s="68"/>
      <c r="L1086" s="68"/>
      <c r="M1086" s="68"/>
      <c r="N1086" s="319"/>
      <c r="O1086" s="319"/>
      <c r="P1086" s="212">
        <v>0</v>
      </c>
      <c r="Q1086" s="212">
        <v>596.01</v>
      </c>
      <c r="R1086" s="68" t="s">
        <v>809</v>
      </c>
      <c r="S1086" s="320"/>
      <c r="T1086" s="266"/>
    </row>
    <row r="1087" spans="1:20" ht="38.25">
      <c r="A1087" s="189">
        <v>650</v>
      </c>
      <c r="B1087" s="68"/>
      <c r="C1087" s="210" t="s">
        <v>152</v>
      </c>
      <c r="D1087" s="211">
        <v>46118</v>
      </c>
      <c r="E1087" s="189" t="s">
        <v>3461</v>
      </c>
      <c r="F1087" s="189" t="s">
        <v>3</v>
      </c>
      <c r="G1087" s="189">
        <v>2381780</v>
      </c>
      <c r="H1087" s="68"/>
      <c r="I1087" s="195" t="s">
        <v>4052</v>
      </c>
      <c r="J1087" s="68"/>
      <c r="K1087" s="68"/>
      <c r="L1087" s="68"/>
      <c r="M1087" s="68"/>
      <c r="N1087" s="319"/>
      <c r="O1087" s="319"/>
      <c r="P1087" s="212">
        <v>0</v>
      </c>
      <c r="Q1087" s="212">
        <v>1.17</v>
      </c>
      <c r="R1087" s="68" t="s">
        <v>809</v>
      </c>
      <c r="S1087" s="320"/>
      <c r="T1087" s="266"/>
    </row>
    <row r="1088" spans="1:20" ht="38.25">
      <c r="A1088" s="189">
        <v>650</v>
      </c>
      <c r="B1088" s="68"/>
      <c r="C1088" s="210" t="s">
        <v>152</v>
      </c>
      <c r="D1088" s="211">
        <v>46118</v>
      </c>
      <c r="E1088" s="189" t="s">
        <v>3462</v>
      </c>
      <c r="F1088" s="189" t="s">
        <v>3</v>
      </c>
      <c r="G1088" s="189">
        <v>2381781</v>
      </c>
      <c r="H1088" s="68"/>
      <c r="I1088" s="195" t="s">
        <v>4053</v>
      </c>
      <c r="J1088" s="68"/>
      <c r="K1088" s="68"/>
      <c r="L1088" s="68"/>
      <c r="M1088" s="68"/>
      <c r="N1088" s="319"/>
      <c r="O1088" s="319"/>
      <c r="P1088" s="212">
        <v>0</v>
      </c>
      <c r="Q1088" s="212">
        <v>1.17</v>
      </c>
      <c r="R1088" s="68" t="s">
        <v>809</v>
      </c>
      <c r="S1088" s="320"/>
      <c r="T1088" s="266"/>
    </row>
    <row r="1089" spans="1:20" ht="38.25">
      <c r="A1089" s="189" t="s">
        <v>503</v>
      </c>
      <c r="B1089" s="68"/>
      <c r="C1089" s="210" t="s">
        <v>541</v>
      </c>
      <c r="D1089" s="211">
        <v>46118</v>
      </c>
      <c r="E1089" s="189" t="s">
        <v>3463</v>
      </c>
      <c r="F1089" s="189" t="s">
        <v>3</v>
      </c>
      <c r="G1089" s="189">
        <v>2381782</v>
      </c>
      <c r="H1089" s="68"/>
      <c r="I1089" s="195" t="s">
        <v>4054</v>
      </c>
      <c r="J1089" s="68"/>
      <c r="K1089" s="68"/>
      <c r="L1089" s="68"/>
      <c r="M1089" s="68"/>
      <c r="N1089" s="319"/>
      <c r="O1089" s="319"/>
      <c r="P1089" s="212">
        <v>0</v>
      </c>
      <c r="Q1089" s="212">
        <v>51.57</v>
      </c>
      <c r="R1089" s="68" t="s">
        <v>809</v>
      </c>
      <c r="S1089" s="320"/>
      <c r="T1089" s="266"/>
    </row>
    <row r="1090" spans="1:20" ht="38.25">
      <c r="A1090" s="189" t="s">
        <v>503</v>
      </c>
      <c r="B1090" s="68"/>
      <c r="C1090" s="210" t="s">
        <v>541</v>
      </c>
      <c r="D1090" s="211">
        <v>46118</v>
      </c>
      <c r="E1090" s="189" t="s">
        <v>3464</v>
      </c>
      <c r="F1090" s="189" t="s">
        <v>3</v>
      </c>
      <c r="G1090" s="189">
        <v>2381783</v>
      </c>
      <c r="H1090" s="68"/>
      <c r="I1090" s="195" t="s">
        <v>4055</v>
      </c>
      <c r="J1090" s="68"/>
      <c r="K1090" s="68"/>
      <c r="L1090" s="68"/>
      <c r="M1090" s="68"/>
      <c r="N1090" s="319"/>
      <c r="O1090" s="319"/>
      <c r="P1090" s="212">
        <v>0</v>
      </c>
      <c r="Q1090" s="212">
        <v>642.08000000000004</v>
      </c>
      <c r="R1090" s="68" t="s">
        <v>809</v>
      </c>
      <c r="S1090" s="320"/>
      <c r="T1090" s="266"/>
    </row>
    <row r="1091" spans="1:20" ht="38.25">
      <c r="A1091" s="189">
        <v>585</v>
      </c>
      <c r="B1091" s="68"/>
      <c r="C1091" s="210" t="s">
        <v>149</v>
      </c>
      <c r="D1091" s="211">
        <v>46118</v>
      </c>
      <c r="E1091" s="189" t="s">
        <v>3465</v>
      </c>
      <c r="F1091" s="189" t="s">
        <v>3</v>
      </c>
      <c r="G1091" s="189">
        <v>2381790</v>
      </c>
      <c r="H1091" s="68"/>
      <c r="I1091" s="195" t="s">
        <v>4056</v>
      </c>
      <c r="J1091" s="68"/>
      <c r="K1091" s="68"/>
      <c r="L1091" s="68"/>
      <c r="M1091" s="68"/>
      <c r="N1091" s="319"/>
      <c r="O1091" s="319"/>
      <c r="P1091" s="212">
        <v>0</v>
      </c>
      <c r="Q1091" s="212">
        <v>54.28</v>
      </c>
      <c r="R1091" s="68" t="s">
        <v>809</v>
      </c>
      <c r="S1091" s="320"/>
      <c r="T1091" s="266"/>
    </row>
    <row r="1092" spans="1:20" ht="38.25">
      <c r="A1092" s="189">
        <v>585</v>
      </c>
      <c r="B1092" s="68"/>
      <c r="C1092" s="210" t="s">
        <v>149</v>
      </c>
      <c r="D1092" s="211">
        <v>46118</v>
      </c>
      <c r="E1092" s="189" t="s">
        <v>3466</v>
      </c>
      <c r="F1092" s="189" t="s">
        <v>3</v>
      </c>
      <c r="G1092" s="189">
        <v>2381793</v>
      </c>
      <c r="H1092" s="68"/>
      <c r="I1092" s="195" t="s">
        <v>4057</v>
      </c>
      <c r="J1092" s="68"/>
      <c r="K1092" s="68"/>
      <c r="L1092" s="68"/>
      <c r="M1092" s="68"/>
      <c r="N1092" s="319"/>
      <c r="O1092" s="319"/>
      <c r="P1092" s="212">
        <v>0</v>
      </c>
      <c r="Q1092" s="212">
        <v>591.5</v>
      </c>
      <c r="R1092" s="68" t="s">
        <v>809</v>
      </c>
      <c r="S1092" s="320"/>
      <c r="T1092" s="266"/>
    </row>
    <row r="1093" spans="1:20" ht="51">
      <c r="A1093" s="189" t="s">
        <v>503</v>
      </c>
      <c r="B1093" s="68"/>
      <c r="C1093" s="210" t="s">
        <v>541</v>
      </c>
      <c r="D1093" s="211">
        <v>46118</v>
      </c>
      <c r="E1093" s="189" t="s">
        <v>3467</v>
      </c>
      <c r="F1093" s="189" t="s">
        <v>3</v>
      </c>
      <c r="G1093" s="189">
        <v>2381856</v>
      </c>
      <c r="H1093" s="68"/>
      <c r="I1093" s="195" t="s">
        <v>4059</v>
      </c>
      <c r="J1093" s="68"/>
      <c r="K1093" s="68"/>
      <c r="L1093" s="68"/>
      <c r="M1093" s="68"/>
      <c r="N1093" s="319"/>
      <c r="O1093" s="319"/>
      <c r="P1093" s="212">
        <v>0</v>
      </c>
      <c r="Q1093" s="212">
        <v>15780.33</v>
      </c>
      <c r="R1093" s="68" t="s">
        <v>809</v>
      </c>
      <c r="S1093" s="320"/>
      <c r="T1093" s="266"/>
    </row>
    <row r="1094" spans="1:20" ht="51">
      <c r="A1094" s="189" t="s">
        <v>503</v>
      </c>
      <c r="B1094" s="68"/>
      <c r="C1094" s="210" t="s">
        <v>541</v>
      </c>
      <c r="D1094" s="211">
        <v>46118</v>
      </c>
      <c r="E1094" s="189" t="s">
        <v>3468</v>
      </c>
      <c r="F1094" s="189" t="s">
        <v>3</v>
      </c>
      <c r="G1094" s="189">
        <v>2381861</v>
      </c>
      <c r="H1094" s="68"/>
      <c r="I1094" s="195" t="s">
        <v>4060</v>
      </c>
      <c r="J1094" s="68"/>
      <c r="K1094" s="68"/>
      <c r="L1094" s="68"/>
      <c r="M1094" s="68"/>
      <c r="N1094" s="319"/>
      <c r="O1094" s="319"/>
      <c r="P1094" s="212">
        <v>0</v>
      </c>
      <c r="Q1094" s="212">
        <v>1.71</v>
      </c>
      <c r="R1094" s="68" t="s">
        <v>809</v>
      </c>
      <c r="S1094" s="320"/>
      <c r="T1094" s="266"/>
    </row>
    <row r="1095" spans="1:20" ht="63.75">
      <c r="A1095" s="189" t="s">
        <v>494</v>
      </c>
      <c r="B1095" s="68"/>
      <c r="C1095" s="210" t="s">
        <v>542</v>
      </c>
      <c r="D1095" s="211">
        <v>46118</v>
      </c>
      <c r="E1095" s="189" t="s">
        <v>3469</v>
      </c>
      <c r="F1095" s="189" t="s">
        <v>3</v>
      </c>
      <c r="G1095" s="189">
        <v>2381718</v>
      </c>
      <c r="H1095" s="68"/>
      <c r="I1095" s="195" t="s">
        <v>4061</v>
      </c>
      <c r="J1095" s="68"/>
      <c r="K1095" s="68"/>
      <c r="L1095" s="68"/>
      <c r="M1095" s="68"/>
      <c r="N1095" s="319"/>
      <c r="O1095" s="319"/>
      <c r="P1095" s="212">
        <v>0</v>
      </c>
      <c r="Q1095" s="212">
        <v>3475.88</v>
      </c>
      <c r="R1095" s="68" t="s">
        <v>809</v>
      </c>
      <c r="S1095" s="320"/>
      <c r="T1095" s="266"/>
    </row>
    <row r="1096" spans="1:20" ht="63.75">
      <c r="A1096" s="189" t="s">
        <v>494</v>
      </c>
      <c r="B1096" s="68"/>
      <c r="C1096" s="210" t="s">
        <v>542</v>
      </c>
      <c r="D1096" s="211">
        <v>46118</v>
      </c>
      <c r="E1096" s="189" t="s">
        <v>3470</v>
      </c>
      <c r="F1096" s="189" t="s">
        <v>3</v>
      </c>
      <c r="G1096" s="189">
        <v>2381719</v>
      </c>
      <c r="H1096" s="68"/>
      <c r="I1096" s="195" t="s">
        <v>4062</v>
      </c>
      <c r="J1096" s="68"/>
      <c r="K1096" s="68"/>
      <c r="L1096" s="68"/>
      <c r="M1096" s="68"/>
      <c r="N1096" s="319"/>
      <c r="O1096" s="319"/>
      <c r="P1096" s="212">
        <v>0</v>
      </c>
      <c r="Q1096" s="212">
        <v>3892.12</v>
      </c>
      <c r="R1096" s="68" t="s">
        <v>809</v>
      </c>
      <c r="S1096" s="320"/>
      <c r="T1096" s="266"/>
    </row>
    <row r="1097" spans="1:20" ht="63.75">
      <c r="A1097" s="189" t="s">
        <v>495</v>
      </c>
      <c r="B1097" s="68"/>
      <c r="C1097" s="210" t="s">
        <v>623</v>
      </c>
      <c r="D1097" s="211">
        <v>46118</v>
      </c>
      <c r="E1097" s="189" t="s">
        <v>3471</v>
      </c>
      <c r="F1097" s="189" t="s">
        <v>10</v>
      </c>
      <c r="G1097" s="189">
        <v>21296</v>
      </c>
      <c r="H1097" s="68"/>
      <c r="I1097" s="195" t="s">
        <v>4063</v>
      </c>
      <c r="J1097" s="68"/>
      <c r="K1097" s="68"/>
      <c r="L1097" s="68"/>
      <c r="M1097" s="68"/>
      <c r="N1097" s="319"/>
      <c r="O1097" s="319"/>
      <c r="P1097" s="212">
        <v>2396.66</v>
      </c>
      <c r="Q1097" s="212">
        <v>0</v>
      </c>
      <c r="R1097" s="68" t="s">
        <v>809</v>
      </c>
      <c r="S1097" s="320"/>
      <c r="T1097" s="266"/>
    </row>
    <row r="1098" spans="1:20" ht="51">
      <c r="A1098" s="189">
        <v>15</v>
      </c>
      <c r="B1098" s="68"/>
      <c r="C1098" s="210" t="s">
        <v>38</v>
      </c>
      <c r="D1098" s="211">
        <v>46119</v>
      </c>
      <c r="E1098" s="189" t="s">
        <v>3472</v>
      </c>
      <c r="F1098" s="189" t="s">
        <v>3</v>
      </c>
      <c r="G1098" s="189">
        <v>2382061</v>
      </c>
      <c r="H1098" s="68"/>
      <c r="I1098" s="195" t="s">
        <v>4064</v>
      </c>
      <c r="J1098" s="68"/>
      <c r="K1098" s="68"/>
      <c r="L1098" s="68"/>
      <c r="M1098" s="68"/>
      <c r="N1098" s="319"/>
      <c r="O1098" s="319"/>
      <c r="P1098" s="212">
        <v>0</v>
      </c>
      <c r="Q1098" s="212">
        <v>0.04</v>
      </c>
      <c r="R1098" s="68" t="s">
        <v>809</v>
      </c>
      <c r="S1098" s="320"/>
      <c r="T1098" s="266"/>
    </row>
    <row r="1099" spans="1:20" ht="51">
      <c r="A1099" s="189">
        <v>650</v>
      </c>
      <c r="B1099" s="68"/>
      <c r="C1099" s="210" t="s">
        <v>152</v>
      </c>
      <c r="D1099" s="211">
        <v>46119</v>
      </c>
      <c r="E1099" s="189" t="s">
        <v>3473</v>
      </c>
      <c r="F1099" s="189" t="s">
        <v>3</v>
      </c>
      <c r="G1099" s="189">
        <v>2382081</v>
      </c>
      <c r="H1099" s="68"/>
      <c r="I1099" s="195" t="s">
        <v>4065</v>
      </c>
      <c r="J1099" s="68"/>
      <c r="K1099" s="68"/>
      <c r="L1099" s="68"/>
      <c r="M1099" s="68"/>
      <c r="N1099" s="319"/>
      <c r="O1099" s="319"/>
      <c r="P1099" s="212">
        <v>0</v>
      </c>
      <c r="Q1099" s="212">
        <v>159</v>
      </c>
      <c r="R1099" s="68" t="s">
        <v>809</v>
      </c>
      <c r="S1099" s="320"/>
      <c r="T1099" s="266"/>
    </row>
    <row r="1100" spans="1:20" ht="51">
      <c r="A1100" s="189" t="s">
        <v>503</v>
      </c>
      <c r="B1100" s="68"/>
      <c r="C1100" s="210" t="s">
        <v>541</v>
      </c>
      <c r="D1100" s="211">
        <v>46119</v>
      </c>
      <c r="E1100" s="189" t="s">
        <v>3474</v>
      </c>
      <c r="F1100" s="189" t="s">
        <v>3</v>
      </c>
      <c r="G1100" s="189">
        <v>2382128</v>
      </c>
      <c r="H1100" s="68"/>
      <c r="I1100" s="195" t="s">
        <v>4066</v>
      </c>
      <c r="J1100" s="68"/>
      <c r="K1100" s="68"/>
      <c r="L1100" s="68"/>
      <c r="M1100" s="68"/>
      <c r="N1100" s="319"/>
      <c r="O1100" s="319"/>
      <c r="P1100" s="212">
        <v>0</v>
      </c>
      <c r="Q1100" s="212">
        <v>64.2</v>
      </c>
      <c r="R1100" s="68" t="s">
        <v>809</v>
      </c>
      <c r="S1100" s="320"/>
      <c r="T1100" s="266"/>
    </row>
    <row r="1101" spans="1:20" ht="51">
      <c r="A1101" s="189">
        <v>312</v>
      </c>
      <c r="B1101" s="68"/>
      <c r="C1101" s="210" t="s">
        <v>121</v>
      </c>
      <c r="D1101" s="211">
        <v>46119</v>
      </c>
      <c r="E1101" s="189" t="s">
        <v>3475</v>
      </c>
      <c r="F1101" s="189" t="s">
        <v>3</v>
      </c>
      <c r="G1101" s="189">
        <v>2382156</v>
      </c>
      <c r="H1101" s="68"/>
      <c r="I1101" s="195" t="s">
        <v>4068</v>
      </c>
      <c r="J1101" s="68"/>
      <c r="K1101" s="68"/>
      <c r="L1101" s="68"/>
      <c r="M1101" s="68"/>
      <c r="N1101" s="319"/>
      <c r="O1101" s="319"/>
      <c r="P1101" s="212">
        <v>0</v>
      </c>
      <c r="Q1101" s="212">
        <v>411.87</v>
      </c>
      <c r="R1101" s="68" t="s">
        <v>809</v>
      </c>
      <c r="S1101" s="320"/>
      <c r="T1101" s="266"/>
    </row>
    <row r="1102" spans="1:20" ht="63.75">
      <c r="A1102" s="189">
        <v>76</v>
      </c>
      <c r="B1102" s="68"/>
      <c r="C1102" s="210" t="s">
        <v>45</v>
      </c>
      <c r="D1102" s="211">
        <v>46119</v>
      </c>
      <c r="E1102" s="189" t="s">
        <v>3476</v>
      </c>
      <c r="F1102" s="189" t="s">
        <v>3</v>
      </c>
      <c r="G1102" s="189">
        <v>2382065</v>
      </c>
      <c r="H1102" s="68"/>
      <c r="I1102" s="195" t="s">
        <v>4069</v>
      </c>
      <c r="J1102" s="68"/>
      <c r="K1102" s="68"/>
      <c r="L1102" s="68"/>
      <c r="M1102" s="68"/>
      <c r="N1102" s="319"/>
      <c r="O1102" s="319"/>
      <c r="P1102" s="212">
        <v>0</v>
      </c>
      <c r="Q1102" s="212">
        <v>1800000</v>
      </c>
      <c r="R1102" s="68" t="s">
        <v>809</v>
      </c>
      <c r="S1102" s="320"/>
      <c r="T1102" s="266"/>
    </row>
    <row r="1103" spans="1:20" ht="63.75">
      <c r="A1103" s="189" t="s">
        <v>503</v>
      </c>
      <c r="B1103" s="68"/>
      <c r="C1103" s="210" t="s">
        <v>541</v>
      </c>
      <c r="D1103" s="211">
        <v>46119</v>
      </c>
      <c r="E1103" s="189" t="s">
        <v>3477</v>
      </c>
      <c r="F1103" s="189" t="s">
        <v>3</v>
      </c>
      <c r="G1103" s="189">
        <v>2382080</v>
      </c>
      <c r="H1103" s="68"/>
      <c r="I1103" s="195" t="s">
        <v>4070</v>
      </c>
      <c r="J1103" s="68"/>
      <c r="K1103" s="68"/>
      <c r="L1103" s="68"/>
      <c r="M1103" s="68"/>
      <c r="N1103" s="319"/>
      <c r="O1103" s="319"/>
      <c r="P1103" s="212">
        <v>0</v>
      </c>
      <c r="Q1103" s="212">
        <v>2059.2600000000002</v>
      </c>
      <c r="R1103" s="68" t="s">
        <v>809</v>
      </c>
      <c r="S1103" s="320"/>
      <c r="T1103" s="266"/>
    </row>
    <row r="1104" spans="1:20" ht="38.25">
      <c r="A1104" s="189">
        <v>283</v>
      </c>
      <c r="B1104" s="68"/>
      <c r="C1104" s="210" t="s">
        <v>104</v>
      </c>
      <c r="D1104" s="211">
        <v>46119</v>
      </c>
      <c r="E1104" s="189" t="s">
        <v>3478</v>
      </c>
      <c r="F1104" s="189" t="s">
        <v>6</v>
      </c>
      <c r="G1104" s="189">
        <v>2407555</v>
      </c>
      <c r="H1104" s="68"/>
      <c r="I1104" s="195" t="s">
        <v>4071</v>
      </c>
      <c r="J1104" s="68"/>
      <c r="K1104" s="68"/>
      <c r="L1104" s="68"/>
      <c r="M1104" s="68"/>
      <c r="N1104" s="319"/>
      <c r="O1104" s="319"/>
      <c r="P1104" s="212">
        <v>0</v>
      </c>
      <c r="Q1104" s="212">
        <v>19100.11</v>
      </c>
      <c r="R1104" s="68" t="s">
        <v>809</v>
      </c>
      <c r="S1104" s="320"/>
      <c r="T1104" s="266"/>
    </row>
    <row r="1105" spans="1:20" ht="102">
      <c r="A1105" s="189" t="s">
        <v>495</v>
      </c>
      <c r="B1105" s="68"/>
      <c r="C1105" s="210" t="s">
        <v>623</v>
      </c>
      <c r="D1105" s="211">
        <v>46119</v>
      </c>
      <c r="E1105" s="189" t="s">
        <v>3479</v>
      </c>
      <c r="F1105" s="189" t="s">
        <v>10</v>
      </c>
      <c r="G1105" s="189">
        <v>1151303</v>
      </c>
      <c r="H1105" s="68"/>
      <c r="I1105" s="195" t="s">
        <v>4072</v>
      </c>
      <c r="J1105" s="68"/>
      <c r="K1105" s="68"/>
      <c r="L1105" s="68"/>
      <c r="M1105" s="68"/>
      <c r="N1105" s="319"/>
      <c r="O1105" s="319"/>
      <c r="P1105" s="212">
        <v>171618.9</v>
      </c>
      <c r="Q1105" s="212">
        <v>0</v>
      </c>
      <c r="R1105" s="68" t="s">
        <v>809</v>
      </c>
      <c r="S1105" s="320"/>
      <c r="T1105" s="266"/>
    </row>
    <row r="1106" spans="1:20" ht="51">
      <c r="A1106" s="189">
        <v>526</v>
      </c>
      <c r="B1106" s="68"/>
      <c r="C1106" s="210" t="s">
        <v>643</v>
      </c>
      <c r="D1106" s="211">
        <v>46120</v>
      </c>
      <c r="E1106" s="189" t="s">
        <v>3480</v>
      </c>
      <c r="F1106" s="189" t="s">
        <v>3</v>
      </c>
      <c r="G1106" s="189">
        <v>2382358</v>
      </c>
      <c r="H1106" s="68"/>
      <c r="I1106" s="195" t="s">
        <v>4073</v>
      </c>
      <c r="J1106" s="68"/>
      <c r="K1106" s="68"/>
      <c r="L1106" s="68"/>
      <c r="M1106" s="68"/>
      <c r="N1106" s="319"/>
      <c r="O1106" s="319"/>
      <c r="P1106" s="212">
        <v>0</v>
      </c>
      <c r="Q1106" s="212">
        <v>14480</v>
      </c>
      <c r="R1106" s="68" t="s">
        <v>809</v>
      </c>
      <c r="S1106" s="320"/>
      <c r="T1106" s="266"/>
    </row>
    <row r="1107" spans="1:20" ht="51">
      <c r="A1107" s="189">
        <v>526</v>
      </c>
      <c r="B1107" s="68"/>
      <c r="C1107" s="210" t="s">
        <v>643</v>
      </c>
      <c r="D1107" s="211">
        <v>46120</v>
      </c>
      <c r="E1107" s="189" t="s">
        <v>3481</v>
      </c>
      <c r="F1107" s="189" t="s">
        <v>3</v>
      </c>
      <c r="G1107" s="189">
        <v>2382356</v>
      </c>
      <c r="H1107" s="68"/>
      <c r="I1107" s="195" t="s">
        <v>4074</v>
      </c>
      <c r="J1107" s="68"/>
      <c r="K1107" s="68"/>
      <c r="L1107" s="68"/>
      <c r="M1107" s="68"/>
      <c r="N1107" s="319"/>
      <c r="O1107" s="319"/>
      <c r="P1107" s="212">
        <v>0</v>
      </c>
      <c r="Q1107" s="212">
        <v>14480</v>
      </c>
      <c r="R1107" s="68" t="s">
        <v>809</v>
      </c>
      <c r="S1107" s="320"/>
      <c r="T1107" s="266"/>
    </row>
    <row r="1108" spans="1:20" ht="51">
      <c r="A1108" s="189" t="s">
        <v>503</v>
      </c>
      <c r="B1108" s="68"/>
      <c r="C1108" s="210" t="s">
        <v>541</v>
      </c>
      <c r="D1108" s="211">
        <v>46120</v>
      </c>
      <c r="E1108" s="189" t="s">
        <v>3482</v>
      </c>
      <c r="F1108" s="189" t="s">
        <v>3</v>
      </c>
      <c r="G1108" s="189">
        <v>2382368</v>
      </c>
      <c r="H1108" s="68"/>
      <c r="I1108" s="195" t="s">
        <v>4075</v>
      </c>
      <c r="J1108" s="68"/>
      <c r="K1108" s="68"/>
      <c r="L1108" s="68"/>
      <c r="M1108" s="68"/>
      <c r="N1108" s="319"/>
      <c r="O1108" s="319"/>
      <c r="P1108" s="212">
        <v>0</v>
      </c>
      <c r="Q1108" s="212">
        <v>1788.2</v>
      </c>
      <c r="R1108" s="68" t="s">
        <v>809</v>
      </c>
      <c r="S1108" s="320"/>
      <c r="T1108" s="266"/>
    </row>
    <row r="1109" spans="1:20" ht="38.25">
      <c r="A1109" s="189">
        <v>46</v>
      </c>
      <c r="B1109" s="68"/>
      <c r="C1109" s="210" t="s">
        <v>719</v>
      </c>
      <c r="D1109" s="211">
        <v>46120</v>
      </c>
      <c r="E1109" s="189" t="s">
        <v>3483</v>
      </c>
      <c r="F1109" s="189" t="s">
        <v>3</v>
      </c>
      <c r="G1109" s="189">
        <v>2382415</v>
      </c>
      <c r="H1109" s="68"/>
      <c r="I1109" s="195" t="s">
        <v>4076</v>
      </c>
      <c r="J1109" s="68"/>
      <c r="K1109" s="68"/>
      <c r="L1109" s="68"/>
      <c r="M1109" s="68"/>
      <c r="N1109" s="319"/>
      <c r="O1109" s="319"/>
      <c r="P1109" s="212">
        <v>0</v>
      </c>
      <c r="Q1109" s="212">
        <v>305.55</v>
      </c>
      <c r="R1109" s="68" t="s">
        <v>809</v>
      </c>
      <c r="S1109" s="320"/>
      <c r="T1109" s="266"/>
    </row>
    <row r="1110" spans="1:20" ht="51">
      <c r="A1110" s="189">
        <v>253</v>
      </c>
      <c r="B1110" s="68"/>
      <c r="C1110" s="210" t="s">
        <v>94</v>
      </c>
      <c r="D1110" s="211">
        <v>46120</v>
      </c>
      <c r="E1110" s="189" t="s">
        <v>3484</v>
      </c>
      <c r="F1110" s="189" t="s">
        <v>3</v>
      </c>
      <c r="G1110" s="189">
        <v>2382426</v>
      </c>
      <c r="H1110" s="68"/>
      <c r="I1110" s="195" t="s">
        <v>4077</v>
      </c>
      <c r="J1110" s="68"/>
      <c r="K1110" s="68"/>
      <c r="L1110" s="68"/>
      <c r="M1110" s="68"/>
      <c r="N1110" s="319"/>
      <c r="O1110" s="319"/>
      <c r="P1110" s="212">
        <v>0</v>
      </c>
      <c r="Q1110" s="212">
        <v>6574.4</v>
      </c>
      <c r="R1110" s="68" t="s">
        <v>809</v>
      </c>
      <c r="S1110" s="320"/>
      <c r="T1110" s="266"/>
    </row>
    <row r="1111" spans="1:20" ht="51">
      <c r="A1111" s="189">
        <v>70</v>
      </c>
      <c r="B1111" s="68"/>
      <c r="C1111" s="210" t="s">
        <v>44</v>
      </c>
      <c r="D1111" s="211">
        <v>46120</v>
      </c>
      <c r="E1111" s="189" t="s">
        <v>3485</v>
      </c>
      <c r="F1111" s="189" t="s">
        <v>3</v>
      </c>
      <c r="G1111" s="189">
        <v>2382345</v>
      </c>
      <c r="H1111" s="68"/>
      <c r="I1111" s="195" t="s">
        <v>4078</v>
      </c>
      <c r="J1111" s="68"/>
      <c r="K1111" s="68"/>
      <c r="L1111" s="68"/>
      <c r="M1111" s="68"/>
      <c r="N1111" s="319"/>
      <c r="O1111" s="319"/>
      <c r="P1111" s="212">
        <v>0</v>
      </c>
      <c r="Q1111" s="212">
        <v>18</v>
      </c>
      <c r="R1111" s="68" t="s">
        <v>809</v>
      </c>
      <c r="S1111" s="320"/>
      <c r="T1111" s="266"/>
    </row>
    <row r="1112" spans="1:20" ht="51">
      <c r="A1112" s="189">
        <v>70</v>
      </c>
      <c r="B1112" s="68"/>
      <c r="C1112" s="210" t="s">
        <v>44</v>
      </c>
      <c r="D1112" s="211">
        <v>46120</v>
      </c>
      <c r="E1112" s="189" t="s">
        <v>3486</v>
      </c>
      <c r="F1112" s="189" t="s">
        <v>3</v>
      </c>
      <c r="G1112" s="189">
        <v>2382346</v>
      </c>
      <c r="H1112" s="68"/>
      <c r="I1112" s="195" t="s">
        <v>4079</v>
      </c>
      <c r="J1112" s="68"/>
      <c r="K1112" s="68"/>
      <c r="L1112" s="68"/>
      <c r="M1112" s="68"/>
      <c r="N1112" s="319"/>
      <c r="O1112" s="319"/>
      <c r="P1112" s="212">
        <v>0</v>
      </c>
      <c r="Q1112" s="212">
        <v>18</v>
      </c>
      <c r="R1112" s="68" t="s">
        <v>809</v>
      </c>
      <c r="S1112" s="320"/>
      <c r="T1112" s="266"/>
    </row>
    <row r="1113" spans="1:20" ht="51">
      <c r="A1113" s="189">
        <v>865</v>
      </c>
      <c r="B1113" s="68"/>
      <c r="C1113" s="210" t="s">
        <v>160</v>
      </c>
      <c r="D1113" s="211">
        <v>46120</v>
      </c>
      <c r="E1113" s="189" t="s">
        <v>3487</v>
      </c>
      <c r="F1113" s="189" t="s">
        <v>3</v>
      </c>
      <c r="G1113" s="189">
        <v>2382355</v>
      </c>
      <c r="H1113" s="68"/>
      <c r="I1113" s="195" t="s">
        <v>4080</v>
      </c>
      <c r="J1113" s="68"/>
      <c r="K1113" s="68"/>
      <c r="L1113" s="68"/>
      <c r="M1113" s="68"/>
      <c r="N1113" s="319"/>
      <c r="O1113" s="319"/>
      <c r="P1113" s="212">
        <v>0</v>
      </c>
      <c r="Q1113" s="212">
        <v>3605.74</v>
      </c>
      <c r="R1113" s="68" t="s">
        <v>809</v>
      </c>
      <c r="S1113" s="320"/>
      <c r="T1113" s="266"/>
    </row>
    <row r="1114" spans="1:20" ht="63.75">
      <c r="A1114" s="189">
        <v>169</v>
      </c>
      <c r="B1114" s="68"/>
      <c r="C1114" s="210" t="s">
        <v>73</v>
      </c>
      <c r="D1114" s="211">
        <v>46120</v>
      </c>
      <c r="E1114" s="189" t="s">
        <v>3488</v>
      </c>
      <c r="F1114" s="189" t="s">
        <v>3</v>
      </c>
      <c r="G1114" s="189">
        <v>2382380</v>
      </c>
      <c r="H1114" s="68"/>
      <c r="I1114" s="195" t="s">
        <v>4081</v>
      </c>
      <c r="J1114" s="68"/>
      <c r="K1114" s="68"/>
      <c r="L1114" s="68"/>
      <c r="M1114" s="68"/>
      <c r="N1114" s="319"/>
      <c r="O1114" s="319"/>
      <c r="P1114" s="212">
        <v>0</v>
      </c>
      <c r="Q1114" s="212">
        <v>29306.13</v>
      </c>
      <c r="R1114" s="68" t="s">
        <v>809</v>
      </c>
      <c r="S1114" s="320"/>
      <c r="T1114" s="266"/>
    </row>
    <row r="1115" spans="1:20" ht="51">
      <c r="A1115" s="189" t="s">
        <v>503</v>
      </c>
      <c r="B1115" s="68"/>
      <c r="C1115" s="210" t="s">
        <v>541</v>
      </c>
      <c r="D1115" s="211">
        <v>46120</v>
      </c>
      <c r="E1115" s="189" t="s">
        <v>3489</v>
      </c>
      <c r="F1115" s="189" t="s">
        <v>3</v>
      </c>
      <c r="G1115" s="189">
        <v>2382388</v>
      </c>
      <c r="H1115" s="68"/>
      <c r="I1115" s="195" t="s">
        <v>4082</v>
      </c>
      <c r="J1115" s="68"/>
      <c r="K1115" s="68"/>
      <c r="L1115" s="68"/>
      <c r="M1115" s="68"/>
      <c r="N1115" s="319"/>
      <c r="O1115" s="319"/>
      <c r="P1115" s="212">
        <v>0</v>
      </c>
      <c r="Q1115" s="212">
        <v>1918.2</v>
      </c>
      <c r="R1115" s="68" t="s">
        <v>809</v>
      </c>
      <c r="S1115" s="320"/>
      <c r="T1115" s="266"/>
    </row>
    <row r="1116" spans="1:20" ht="76.5">
      <c r="A1116" s="189" t="s">
        <v>497</v>
      </c>
      <c r="B1116" s="68"/>
      <c r="C1116" s="210" t="s">
        <v>615</v>
      </c>
      <c r="D1116" s="211">
        <v>46120</v>
      </c>
      <c r="E1116" s="189" t="s">
        <v>3491</v>
      </c>
      <c r="F1116" s="189" t="s">
        <v>6</v>
      </c>
      <c r="G1116" s="189">
        <v>2408313</v>
      </c>
      <c r="H1116" s="68"/>
      <c r="I1116" s="195" t="s">
        <v>4084</v>
      </c>
      <c r="J1116" s="68"/>
      <c r="K1116" s="68"/>
      <c r="L1116" s="68"/>
      <c r="M1116" s="68"/>
      <c r="N1116" s="319"/>
      <c r="O1116" s="319"/>
      <c r="P1116" s="212">
        <v>0</v>
      </c>
      <c r="Q1116" s="212">
        <v>240</v>
      </c>
      <c r="R1116" s="68" t="s">
        <v>809</v>
      </c>
      <c r="S1116" s="320"/>
      <c r="T1116" s="266"/>
    </row>
    <row r="1117" spans="1:20" ht="76.5">
      <c r="A1117" s="189" t="s">
        <v>497</v>
      </c>
      <c r="B1117" s="68"/>
      <c r="C1117" s="210" t="s">
        <v>615</v>
      </c>
      <c r="D1117" s="211">
        <v>46120</v>
      </c>
      <c r="E1117" s="189" t="s">
        <v>3492</v>
      </c>
      <c r="F1117" s="189" t="s">
        <v>6</v>
      </c>
      <c r="G1117" s="189">
        <v>2408314</v>
      </c>
      <c r="H1117" s="68"/>
      <c r="I1117" s="195" t="s">
        <v>4085</v>
      </c>
      <c r="J1117" s="68"/>
      <c r="K1117" s="68"/>
      <c r="L1117" s="68"/>
      <c r="M1117" s="68"/>
      <c r="N1117" s="319"/>
      <c r="O1117" s="319"/>
      <c r="P1117" s="212">
        <v>0</v>
      </c>
      <c r="Q1117" s="212">
        <v>11700</v>
      </c>
      <c r="R1117" s="68" t="s">
        <v>809</v>
      </c>
      <c r="S1117" s="320"/>
      <c r="T1117" s="266"/>
    </row>
    <row r="1118" spans="1:20" ht="89.25">
      <c r="A1118" s="189">
        <v>222</v>
      </c>
      <c r="B1118" s="68"/>
      <c r="C1118" s="210" t="s">
        <v>84</v>
      </c>
      <c r="D1118" s="211">
        <v>46120</v>
      </c>
      <c r="E1118" s="189" t="s">
        <v>3493</v>
      </c>
      <c r="F1118" s="189" t="s">
        <v>6</v>
      </c>
      <c r="G1118" s="189">
        <v>1151384</v>
      </c>
      <c r="H1118" s="68"/>
      <c r="I1118" s="195" t="s">
        <v>4086</v>
      </c>
      <c r="J1118" s="68"/>
      <c r="K1118" s="68"/>
      <c r="L1118" s="68"/>
      <c r="M1118" s="68"/>
      <c r="N1118" s="319"/>
      <c r="O1118" s="319"/>
      <c r="P1118" s="212">
        <v>0</v>
      </c>
      <c r="Q1118" s="212">
        <v>102900</v>
      </c>
      <c r="R1118" s="68" t="s">
        <v>809</v>
      </c>
      <c r="S1118" s="320"/>
      <c r="T1118" s="266"/>
    </row>
    <row r="1119" spans="1:20" ht="76.5">
      <c r="A1119" s="189">
        <v>222</v>
      </c>
      <c r="B1119" s="68"/>
      <c r="C1119" s="210" t="s">
        <v>84</v>
      </c>
      <c r="D1119" s="211">
        <v>46120</v>
      </c>
      <c r="E1119" s="189" t="s">
        <v>3494</v>
      </c>
      <c r="F1119" s="189" t="s">
        <v>10</v>
      </c>
      <c r="G1119" s="189">
        <v>1151384</v>
      </c>
      <c r="H1119" s="68"/>
      <c r="I1119" s="195" t="s">
        <v>4087</v>
      </c>
      <c r="J1119" s="68"/>
      <c r="K1119" s="68"/>
      <c r="L1119" s="68"/>
      <c r="M1119" s="68"/>
      <c r="N1119" s="319"/>
      <c r="O1119" s="319"/>
      <c r="P1119" s="212">
        <v>80</v>
      </c>
      <c r="Q1119" s="212">
        <v>0</v>
      </c>
      <c r="R1119" s="68" t="s">
        <v>809</v>
      </c>
      <c r="S1119" s="320"/>
      <c r="T1119" s="266"/>
    </row>
    <row r="1120" spans="1:20" ht="51">
      <c r="A1120" s="189">
        <v>526</v>
      </c>
      <c r="B1120" s="68"/>
      <c r="C1120" s="210" t="s">
        <v>643</v>
      </c>
      <c r="D1120" s="211">
        <v>46121</v>
      </c>
      <c r="E1120" s="189" t="s">
        <v>3495</v>
      </c>
      <c r="F1120" s="189" t="s">
        <v>3</v>
      </c>
      <c r="G1120" s="189">
        <v>2382645</v>
      </c>
      <c r="H1120" s="68"/>
      <c r="I1120" s="195" t="s">
        <v>4088</v>
      </c>
      <c r="J1120" s="68"/>
      <c r="K1120" s="68"/>
      <c r="L1120" s="68"/>
      <c r="M1120" s="68"/>
      <c r="N1120" s="319"/>
      <c r="O1120" s="319"/>
      <c r="P1120" s="212">
        <v>0</v>
      </c>
      <c r="Q1120" s="212">
        <v>787.5</v>
      </c>
      <c r="R1120" s="68" t="s">
        <v>809</v>
      </c>
      <c r="S1120" s="320"/>
      <c r="T1120" s="266"/>
    </row>
    <row r="1121" spans="1:20" ht="51">
      <c r="A1121" s="189">
        <v>348</v>
      </c>
      <c r="B1121" s="68"/>
      <c r="C1121" s="210" t="s">
        <v>130</v>
      </c>
      <c r="D1121" s="211">
        <v>46121</v>
      </c>
      <c r="E1121" s="189" t="s">
        <v>3496</v>
      </c>
      <c r="F1121" s="189" t="s">
        <v>3</v>
      </c>
      <c r="G1121" s="189">
        <v>2382688</v>
      </c>
      <c r="H1121" s="68"/>
      <c r="I1121" s="195" t="s">
        <v>4089</v>
      </c>
      <c r="J1121" s="68"/>
      <c r="K1121" s="68"/>
      <c r="L1121" s="68"/>
      <c r="M1121" s="68"/>
      <c r="N1121" s="319"/>
      <c r="O1121" s="319"/>
      <c r="P1121" s="212">
        <v>0</v>
      </c>
      <c r="Q1121" s="212">
        <v>183.78</v>
      </c>
      <c r="R1121" s="68" t="s">
        <v>809</v>
      </c>
      <c r="S1121" s="320"/>
      <c r="T1121" s="266"/>
    </row>
    <row r="1122" spans="1:20" ht="38.25">
      <c r="A1122" s="189">
        <v>15</v>
      </c>
      <c r="B1122" s="68"/>
      <c r="C1122" s="210" t="s">
        <v>38</v>
      </c>
      <c r="D1122" s="211">
        <v>46121</v>
      </c>
      <c r="E1122" s="189" t="s">
        <v>3497</v>
      </c>
      <c r="F1122" s="189" t="s">
        <v>3</v>
      </c>
      <c r="G1122" s="189">
        <v>2382692</v>
      </c>
      <c r="H1122" s="68"/>
      <c r="I1122" s="195" t="s">
        <v>1878</v>
      </c>
      <c r="J1122" s="68"/>
      <c r="K1122" s="68"/>
      <c r="L1122" s="68"/>
      <c r="M1122" s="68"/>
      <c r="N1122" s="319"/>
      <c r="O1122" s="319"/>
      <c r="P1122" s="212">
        <v>0</v>
      </c>
      <c r="Q1122" s="212">
        <v>378.7</v>
      </c>
      <c r="R1122" s="68" t="s">
        <v>809</v>
      </c>
      <c r="S1122" s="320"/>
      <c r="T1122" s="266"/>
    </row>
    <row r="1123" spans="1:20" ht="76.5">
      <c r="A1123" s="189">
        <v>283</v>
      </c>
      <c r="B1123" s="68"/>
      <c r="C1123" s="210" t="s">
        <v>104</v>
      </c>
      <c r="D1123" s="211">
        <v>46121</v>
      </c>
      <c r="E1123" s="189" t="s">
        <v>3498</v>
      </c>
      <c r="F1123" s="189" t="s">
        <v>3</v>
      </c>
      <c r="G1123" s="189">
        <v>2382646</v>
      </c>
      <c r="H1123" s="68"/>
      <c r="I1123" s="195" t="s">
        <v>4090</v>
      </c>
      <c r="J1123" s="68"/>
      <c r="K1123" s="68"/>
      <c r="L1123" s="68"/>
      <c r="M1123" s="68"/>
      <c r="N1123" s="319"/>
      <c r="O1123" s="319"/>
      <c r="P1123" s="212">
        <v>0</v>
      </c>
      <c r="Q1123" s="212">
        <v>54638.62</v>
      </c>
      <c r="R1123" s="68" t="s">
        <v>2066</v>
      </c>
      <c r="S1123" s="320"/>
      <c r="T1123" s="266"/>
    </row>
    <row r="1124" spans="1:20" ht="76.5">
      <c r="A1124" s="189">
        <v>650</v>
      </c>
      <c r="B1124" s="68"/>
      <c r="C1124" s="210" t="s">
        <v>152</v>
      </c>
      <c r="D1124" s="211">
        <v>46121</v>
      </c>
      <c r="E1124" s="189" t="s">
        <v>3498</v>
      </c>
      <c r="F1124" s="189" t="s">
        <v>3</v>
      </c>
      <c r="G1124" s="189">
        <v>2382646</v>
      </c>
      <c r="H1124" s="68"/>
      <c r="I1124" s="195" t="s">
        <v>4090</v>
      </c>
      <c r="J1124" s="68"/>
      <c r="K1124" s="68"/>
      <c r="L1124" s="68"/>
      <c r="M1124" s="68"/>
      <c r="N1124" s="319"/>
      <c r="O1124" s="319"/>
      <c r="P1124" s="212">
        <v>0</v>
      </c>
      <c r="Q1124" s="212">
        <v>1769.86</v>
      </c>
      <c r="R1124" s="68" t="s">
        <v>2066</v>
      </c>
      <c r="S1124" s="320"/>
      <c r="T1124" s="266"/>
    </row>
    <row r="1125" spans="1:20" ht="76.5">
      <c r="A1125" s="189">
        <v>190</v>
      </c>
      <c r="B1125" s="68"/>
      <c r="C1125" s="210" t="s">
        <v>75</v>
      </c>
      <c r="D1125" s="211">
        <v>46121</v>
      </c>
      <c r="E1125" s="189" t="s">
        <v>3498</v>
      </c>
      <c r="F1125" s="189" t="s">
        <v>3</v>
      </c>
      <c r="G1125" s="189">
        <v>2382646</v>
      </c>
      <c r="H1125" s="68"/>
      <c r="I1125" s="195" t="s">
        <v>4090</v>
      </c>
      <c r="J1125" s="68"/>
      <c r="K1125" s="68"/>
      <c r="L1125" s="68"/>
      <c r="M1125" s="68"/>
      <c r="N1125" s="319"/>
      <c r="O1125" s="319"/>
      <c r="P1125" s="212">
        <v>0</v>
      </c>
      <c r="Q1125" s="212">
        <v>4815.2700000000004</v>
      </c>
      <c r="R1125" s="68" t="s">
        <v>2066</v>
      </c>
      <c r="S1125" s="320"/>
      <c r="T1125" s="266"/>
    </row>
    <row r="1126" spans="1:20" ht="76.5">
      <c r="A1126" s="189">
        <v>46</v>
      </c>
      <c r="B1126" s="68"/>
      <c r="C1126" s="210" t="s">
        <v>719</v>
      </c>
      <c r="D1126" s="211">
        <v>46121</v>
      </c>
      <c r="E1126" s="189" t="s">
        <v>3498</v>
      </c>
      <c r="F1126" s="189" t="s">
        <v>3</v>
      </c>
      <c r="G1126" s="189">
        <v>2382646</v>
      </c>
      <c r="H1126" s="68"/>
      <c r="I1126" s="195" t="s">
        <v>4090</v>
      </c>
      <c r="J1126" s="68"/>
      <c r="K1126" s="68"/>
      <c r="L1126" s="68"/>
      <c r="M1126" s="68"/>
      <c r="N1126" s="319"/>
      <c r="O1126" s="319"/>
      <c r="P1126" s="212">
        <v>0</v>
      </c>
      <c r="Q1126" s="212">
        <v>1695.29</v>
      </c>
      <c r="R1126" s="68" t="s">
        <v>2066</v>
      </c>
      <c r="S1126" s="320"/>
      <c r="T1126" s="266"/>
    </row>
    <row r="1127" spans="1:20" ht="76.5">
      <c r="A1127" s="189">
        <v>46</v>
      </c>
      <c r="B1127" s="68"/>
      <c r="C1127" s="210" t="s">
        <v>719</v>
      </c>
      <c r="D1127" s="211">
        <v>46121</v>
      </c>
      <c r="E1127" s="189" t="s">
        <v>3498</v>
      </c>
      <c r="F1127" s="189" t="s">
        <v>3</v>
      </c>
      <c r="G1127" s="189">
        <v>2382646</v>
      </c>
      <c r="H1127" s="68"/>
      <c r="I1127" s="195" t="s">
        <v>4090</v>
      </c>
      <c r="J1127" s="68"/>
      <c r="K1127" s="68"/>
      <c r="L1127" s="68"/>
      <c r="M1127" s="68"/>
      <c r="N1127" s="319"/>
      <c r="O1127" s="319"/>
      <c r="P1127" s="212">
        <v>0</v>
      </c>
      <c r="Q1127" s="212">
        <v>880.53</v>
      </c>
      <c r="R1127" s="68" t="s">
        <v>2066</v>
      </c>
      <c r="S1127" s="320"/>
      <c r="T1127" s="266"/>
    </row>
    <row r="1128" spans="1:20" ht="76.5">
      <c r="A1128" s="189">
        <v>650</v>
      </c>
      <c r="B1128" s="68"/>
      <c r="C1128" s="210" t="s">
        <v>152</v>
      </c>
      <c r="D1128" s="211">
        <v>46121</v>
      </c>
      <c r="E1128" s="189" t="s">
        <v>3498</v>
      </c>
      <c r="F1128" s="189" t="s">
        <v>3</v>
      </c>
      <c r="G1128" s="189">
        <v>2382646</v>
      </c>
      <c r="H1128" s="68"/>
      <c r="I1128" s="195" t="s">
        <v>4090</v>
      </c>
      <c r="J1128" s="68"/>
      <c r="K1128" s="68"/>
      <c r="L1128" s="68"/>
      <c r="M1128" s="68"/>
      <c r="N1128" s="319"/>
      <c r="O1128" s="319"/>
      <c r="P1128" s="212">
        <v>0</v>
      </c>
      <c r="Q1128" s="212">
        <v>3409.02</v>
      </c>
      <c r="R1128" s="68" t="s">
        <v>2066</v>
      </c>
      <c r="S1128" s="320"/>
      <c r="T1128" s="266"/>
    </row>
    <row r="1129" spans="1:20" ht="76.5">
      <c r="A1129" s="189">
        <v>902</v>
      </c>
      <c r="B1129" s="68"/>
      <c r="C1129" s="210" t="s">
        <v>163</v>
      </c>
      <c r="D1129" s="211">
        <v>46121</v>
      </c>
      <c r="E1129" s="189" t="s">
        <v>3498</v>
      </c>
      <c r="F1129" s="189" t="s">
        <v>3</v>
      </c>
      <c r="G1129" s="189">
        <v>2382646</v>
      </c>
      <c r="H1129" s="68"/>
      <c r="I1129" s="195" t="s">
        <v>4090</v>
      </c>
      <c r="J1129" s="68"/>
      <c r="K1129" s="68"/>
      <c r="L1129" s="68"/>
      <c r="M1129" s="68"/>
      <c r="N1129" s="319"/>
      <c r="O1129" s="319"/>
      <c r="P1129" s="212">
        <v>0</v>
      </c>
      <c r="Q1129" s="212">
        <v>41546.51</v>
      </c>
      <c r="R1129" s="68" t="s">
        <v>2066</v>
      </c>
      <c r="S1129" s="320"/>
      <c r="T1129" s="266"/>
    </row>
    <row r="1130" spans="1:20" ht="76.5">
      <c r="A1130" s="189">
        <v>25</v>
      </c>
      <c r="B1130" s="68"/>
      <c r="C1130" s="210" t="s">
        <v>41</v>
      </c>
      <c r="D1130" s="211">
        <v>46121</v>
      </c>
      <c r="E1130" s="189" t="s">
        <v>3498</v>
      </c>
      <c r="F1130" s="189" t="s">
        <v>3</v>
      </c>
      <c r="G1130" s="189">
        <v>2382646</v>
      </c>
      <c r="H1130" s="68"/>
      <c r="I1130" s="195" t="s">
        <v>4090</v>
      </c>
      <c r="J1130" s="68"/>
      <c r="K1130" s="68"/>
      <c r="L1130" s="68"/>
      <c r="M1130" s="68"/>
      <c r="N1130" s="319"/>
      <c r="O1130" s="319"/>
      <c r="P1130" s="212">
        <v>0</v>
      </c>
      <c r="Q1130" s="212">
        <v>1207.1100000000006</v>
      </c>
      <c r="R1130" s="68" t="s">
        <v>2066</v>
      </c>
      <c r="S1130" s="320"/>
      <c r="T1130" s="266"/>
    </row>
    <row r="1131" spans="1:20" ht="76.5">
      <c r="A1131" s="189">
        <v>572</v>
      </c>
      <c r="B1131" s="68"/>
      <c r="C1131" s="210" t="s">
        <v>144</v>
      </c>
      <c r="D1131" s="211">
        <v>46121</v>
      </c>
      <c r="E1131" s="189" t="s">
        <v>3498</v>
      </c>
      <c r="F1131" s="189" t="s">
        <v>3</v>
      </c>
      <c r="G1131" s="189">
        <v>2382646</v>
      </c>
      <c r="H1131" s="68"/>
      <c r="I1131" s="195" t="s">
        <v>4090</v>
      </c>
      <c r="J1131" s="68"/>
      <c r="K1131" s="68"/>
      <c r="L1131" s="68"/>
      <c r="M1131" s="68"/>
      <c r="N1131" s="319"/>
      <c r="O1131" s="319"/>
      <c r="P1131" s="212">
        <v>0</v>
      </c>
      <c r="Q1131" s="212">
        <v>1469.82</v>
      </c>
      <c r="R1131" s="68" t="s">
        <v>2066</v>
      </c>
      <c r="S1131" s="320"/>
      <c r="T1131" s="266"/>
    </row>
    <row r="1132" spans="1:20" ht="76.5">
      <c r="A1132" s="189">
        <v>15</v>
      </c>
      <c r="B1132" s="68"/>
      <c r="C1132" s="210" t="s">
        <v>38</v>
      </c>
      <c r="D1132" s="211">
        <v>46121</v>
      </c>
      <c r="E1132" s="189" t="s">
        <v>3498</v>
      </c>
      <c r="F1132" s="189" t="s">
        <v>3</v>
      </c>
      <c r="G1132" s="189">
        <v>2382646</v>
      </c>
      <c r="H1132" s="68"/>
      <c r="I1132" s="195" t="s">
        <v>4090</v>
      </c>
      <c r="J1132" s="68"/>
      <c r="K1132" s="68"/>
      <c r="L1132" s="68"/>
      <c r="M1132" s="68"/>
      <c r="N1132" s="319"/>
      <c r="O1132" s="319"/>
      <c r="P1132" s="212">
        <v>0</v>
      </c>
      <c r="Q1132" s="212">
        <v>38950.720000000001</v>
      </c>
      <c r="R1132" s="68" t="s">
        <v>2066</v>
      </c>
      <c r="S1132" s="320"/>
      <c r="T1132" s="266"/>
    </row>
    <row r="1133" spans="1:20" ht="51">
      <c r="A1133" s="189">
        <v>15</v>
      </c>
      <c r="B1133" s="68"/>
      <c r="C1133" s="210" t="s">
        <v>38</v>
      </c>
      <c r="D1133" s="211">
        <v>46121</v>
      </c>
      <c r="E1133" s="189" t="s">
        <v>3499</v>
      </c>
      <c r="F1133" s="189" t="s">
        <v>3</v>
      </c>
      <c r="G1133" s="189">
        <v>2382653</v>
      </c>
      <c r="H1133" s="68"/>
      <c r="I1133" s="195" t="s">
        <v>4091</v>
      </c>
      <c r="J1133" s="68"/>
      <c r="K1133" s="68"/>
      <c r="L1133" s="68"/>
      <c r="M1133" s="68"/>
      <c r="N1133" s="319"/>
      <c r="O1133" s="319"/>
      <c r="P1133" s="212">
        <v>0</v>
      </c>
      <c r="Q1133" s="212">
        <v>6383.6</v>
      </c>
      <c r="R1133" s="68" t="s">
        <v>809</v>
      </c>
      <c r="S1133" s="320"/>
      <c r="T1133" s="266"/>
    </row>
    <row r="1134" spans="1:20" ht="63.75">
      <c r="A1134" s="189">
        <v>681</v>
      </c>
      <c r="B1134" s="68"/>
      <c r="C1134" s="210" t="s">
        <v>157</v>
      </c>
      <c r="D1134" s="211">
        <v>46121</v>
      </c>
      <c r="E1134" s="189" t="s">
        <v>3500</v>
      </c>
      <c r="F1134" s="189" t="s">
        <v>3</v>
      </c>
      <c r="G1134" s="189">
        <v>2382689</v>
      </c>
      <c r="H1134" s="68"/>
      <c r="I1134" s="195" t="s">
        <v>4092</v>
      </c>
      <c r="J1134" s="68"/>
      <c r="K1134" s="68"/>
      <c r="L1134" s="68"/>
      <c r="M1134" s="68"/>
      <c r="N1134" s="319"/>
      <c r="O1134" s="319"/>
      <c r="P1134" s="212">
        <v>0</v>
      </c>
      <c r="Q1134" s="212">
        <v>390.28</v>
      </c>
      <c r="R1134" s="68" t="s">
        <v>2066</v>
      </c>
      <c r="S1134" s="320"/>
      <c r="T1134" s="266"/>
    </row>
    <row r="1135" spans="1:20" ht="63.75">
      <c r="A1135" s="189">
        <v>681</v>
      </c>
      <c r="B1135" s="68"/>
      <c r="C1135" s="210" t="s">
        <v>157</v>
      </c>
      <c r="D1135" s="211">
        <v>46121</v>
      </c>
      <c r="E1135" s="189" t="s">
        <v>3500</v>
      </c>
      <c r="F1135" s="189" t="s">
        <v>3</v>
      </c>
      <c r="G1135" s="189">
        <v>2382689</v>
      </c>
      <c r="H1135" s="68"/>
      <c r="I1135" s="195" t="s">
        <v>4092</v>
      </c>
      <c r="J1135" s="68"/>
      <c r="K1135" s="68"/>
      <c r="L1135" s="68"/>
      <c r="M1135" s="68"/>
      <c r="N1135" s="319"/>
      <c r="O1135" s="319"/>
      <c r="P1135" s="212">
        <v>0</v>
      </c>
      <c r="Q1135" s="212">
        <v>672.3</v>
      </c>
      <c r="R1135" s="68" t="s">
        <v>2066</v>
      </c>
      <c r="S1135" s="320"/>
      <c r="T1135" s="266"/>
    </row>
    <row r="1136" spans="1:20" ht="63.75">
      <c r="A1136" s="189">
        <v>283</v>
      </c>
      <c r="B1136" s="68"/>
      <c r="C1136" s="210" t="s">
        <v>104</v>
      </c>
      <c r="D1136" s="211">
        <v>46121</v>
      </c>
      <c r="E1136" s="189" t="s">
        <v>3500</v>
      </c>
      <c r="F1136" s="189" t="s">
        <v>3</v>
      </c>
      <c r="G1136" s="189">
        <v>2382689</v>
      </c>
      <c r="H1136" s="68"/>
      <c r="I1136" s="195" t="s">
        <v>4092</v>
      </c>
      <c r="J1136" s="68"/>
      <c r="K1136" s="68"/>
      <c r="L1136" s="68"/>
      <c r="M1136" s="68"/>
      <c r="N1136" s="319"/>
      <c r="O1136" s="319"/>
      <c r="P1136" s="212">
        <v>0</v>
      </c>
      <c r="Q1136" s="212">
        <v>1888.5</v>
      </c>
      <c r="R1136" s="68" t="s">
        <v>2066</v>
      </c>
      <c r="S1136" s="320"/>
      <c r="T1136" s="266"/>
    </row>
    <row r="1137" spans="1:20" ht="63.75">
      <c r="A1137" s="189">
        <v>901</v>
      </c>
      <c r="B1137" s="68"/>
      <c r="C1137" s="210" t="s">
        <v>162</v>
      </c>
      <c r="D1137" s="211">
        <v>46121</v>
      </c>
      <c r="E1137" s="189" t="s">
        <v>3500</v>
      </c>
      <c r="F1137" s="189" t="s">
        <v>3</v>
      </c>
      <c r="G1137" s="189">
        <v>2382689</v>
      </c>
      <c r="H1137" s="68"/>
      <c r="I1137" s="195" t="s">
        <v>4092</v>
      </c>
      <c r="J1137" s="68"/>
      <c r="K1137" s="68"/>
      <c r="L1137" s="68"/>
      <c r="M1137" s="68"/>
      <c r="N1137" s="319"/>
      <c r="O1137" s="319"/>
      <c r="P1137" s="212">
        <v>0</v>
      </c>
      <c r="Q1137" s="212">
        <v>74070.83</v>
      </c>
      <c r="R1137" s="68" t="s">
        <v>2066</v>
      </c>
      <c r="S1137" s="320"/>
      <c r="T1137" s="266"/>
    </row>
    <row r="1138" spans="1:20" ht="51">
      <c r="A1138" s="189">
        <v>265</v>
      </c>
      <c r="B1138" s="68"/>
      <c r="C1138" s="210" t="s">
        <v>96</v>
      </c>
      <c r="D1138" s="211">
        <v>46121</v>
      </c>
      <c r="E1138" s="189" t="s">
        <v>3501</v>
      </c>
      <c r="F1138" s="189" t="s">
        <v>3</v>
      </c>
      <c r="G1138" s="189">
        <v>2382709</v>
      </c>
      <c r="H1138" s="68"/>
      <c r="I1138" s="195" t="s">
        <v>4093</v>
      </c>
      <c r="J1138" s="68"/>
      <c r="K1138" s="68"/>
      <c r="L1138" s="68"/>
      <c r="M1138" s="68"/>
      <c r="N1138" s="319"/>
      <c r="O1138" s="319"/>
      <c r="P1138" s="212">
        <v>0</v>
      </c>
      <c r="Q1138" s="212">
        <v>6792</v>
      </c>
      <c r="R1138" s="68" t="s">
        <v>809</v>
      </c>
      <c r="S1138" s="320"/>
      <c r="T1138" s="266"/>
    </row>
    <row r="1139" spans="1:20" ht="51">
      <c r="A1139" s="189" t="s">
        <v>503</v>
      </c>
      <c r="B1139" s="68"/>
      <c r="C1139" s="210" t="s">
        <v>541</v>
      </c>
      <c r="D1139" s="211">
        <v>46121</v>
      </c>
      <c r="E1139" s="189" t="s">
        <v>3502</v>
      </c>
      <c r="F1139" s="189" t="s">
        <v>3</v>
      </c>
      <c r="G1139" s="189">
        <v>2382710</v>
      </c>
      <c r="H1139" s="68"/>
      <c r="I1139" s="195" t="s">
        <v>4094</v>
      </c>
      <c r="J1139" s="68"/>
      <c r="K1139" s="68"/>
      <c r="L1139" s="68"/>
      <c r="M1139" s="68"/>
      <c r="N1139" s="319"/>
      <c r="O1139" s="319"/>
      <c r="P1139" s="212">
        <v>0</v>
      </c>
      <c r="Q1139" s="212">
        <v>35925.53</v>
      </c>
      <c r="R1139" s="68" t="s">
        <v>809</v>
      </c>
      <c r="S1139" s="320"/>
      <c r="T1139" s="266"/>
    </row>
    <row r="1140" spans="1:20" ht="51">
      <c r="A1140" s="189" t="s">
        <v>503</v>
      </c>
      <c r="B1140" s="68"/>
      <c r="C1140" s="210" t="s">
        <v>541</v>
      </c>
      <c r="D1140" s="211">
        <v>46121</v>
      </c>
      <c r="E1140" s="189" t="s">
        <v>3503</v>
      </c>
      <c r="F1140" s="189" t="s">
        <v>3</v>
      </c>
      <c r="G1140" s="189">
        <v>2382711</v>
      </c>
      <c r="H1140" s="68"/>
      <c r="I1140" s="195" t="s">
        <v>4095</v>
      </c>
      <c r="J1140" s="68"/>
      <c r="K1140" s="68"/>
      <c r="L1140" s="68"/>
      <c r="M1140" s="68"/>
      <c r="N1140" s="319"/>
      <c r="O1140" s="319"/>
      <c r="P1140" s="212">
        <v>0</v>
      </c>
      <c r="Q1140" s="212">
        <v>3289.12</v>
      </c>
      <c r="R1140" s="68" t="s">
        <v>809</v>
      </c>
      <c r="S1140" s="320"/>
      <c r="T1140" s="266"/>
    </row>
    <row r="1141" spans="1:20" ht="51">
      <c r="A1141" s="189" t="s">
        <v>503</v>
      </c>
      <c r="B1141" s="68"/>
      <c r="C1141" s="210" t="s">
        <v>541</v>
      </c>
      <c r="D1141" s="211">
        <v>46121</v>
      </c>
      <c r="E1141" s="189" t="s">
        <v>3504</v>
      </c>
      <c r="F1141" s="189" t="s">
        <v>3</v>
      </c>
      <c r="G1141" s="189">
        <v>2382713</v>
      </c>
      <c r="H1141" s="68"/>
      <c r="I1141" s="195" t="s">
        <v>4096</v>
      </c>
      <c r="J1141" s="68"/>
      <c r="K1141" s="68"/>
      <c r="L1141" s="68"/>
      <c r="M1141" s="68"/>
      <c r="N1141" s="319"/>
      <c r="O1141" s="319"/>
      <c r="P1141" s="212">
        <v>0</v>
      </c>
      <c r="Q1141" s="212">
        <v>2839.06</v>
      </c>
      <c r="R1141" s="68" t="s">
        <v>809</v>
      </c>
      <c r="S1141" s="320"/>
      <c r="T1141" s="266"/>
    </row>
    <row r="1142" spans="1:20" ht="51">
      <c r="A1142" s="189" t="s">
        <v>503</v>
      </c>
      <c r="B1142" s="68"/>
      <c r="C1142" s="210" t="s">
        <v>541</v>
      </c>
      <c r="D1142" s="211">
        <v>46121</v>
      </c>
      <c r="E1142" s="189" t="s">
        <v>3505</v>
      </c>
      <c r="F1142" s="189" t="s">
        <v>3</v>
      </c>
      <c r="G1142" s="189">
        <v>2382716</v>
      </c>
      <c r="H1142" s="68"/>
      <c r="I1142" s="195" t="s">
        <v>4097</v>
      </c>
      <c r="J1142" s="68"/>
      <c r="K1142" s="68"/>
      <c r="L1142" s="68"/>
      <c r="M1142" s="68"/>
      <c r="N1142" s="319"/>
      <c r="O1142" s="319"/>
      <c r="P1142" s="212">
        <v>0</v>
      </c>
      <c r="Q1142" s="212">
        <v>26965.26</v>
      </c>
      <c r="R1142" s="68" t="s">
        <v>809</v>
      </c>
      <c r="S1142" s="320"/>
      <c r="T1142" s="266"/>
    </row>
    <row r="1143" spans="1:20" ht="51">
      <c r="A1143" s="189" t="s">
        <v>503</v>
      </c>
      <c r="B1143" s="68"/>
      <c r="C1143" s="210" t="s">
        <v>541</v>
      </c>
      <c r="D1143" s="211">
        <v>46121</v>
      </c>
      <c r="E1143" s="189" t="s">
        <v>3506</v>
      </c>
      <c r="F1143" s="189" t="s">
        <v>3</v>
      </c>
      <c r="G1143" s="189">
        <v>2382717</v>
      </c>
      <c r="H1143" s="68"/>
      <c r="I1143" s="195" t="s">
        <v>4098</v>
      </c>
      <c r="J1143" s="68"/>
      <c r="K1143" s="68"/>
      <c r="L1143" s="68"/>
      <c r="M1143" s="68"/>
      <c r="N1143" s="319"/>
      <c r="O1143" s="319"/>
      <c r="P1143" s="212">
        <v>0</v>
      </c>
      <c r="Q1143" s="212">
        <v>1761.34</v>
      </c>
      <c r="R1143" s="68" t="s">
        <v>809</v>
      </c>
      <c r="S1143" s="320"/>
      <c r="T1143" s="266"/>
    </row>
    <row r="1144" spans="1:20" ht="51">
      <c r="A1144" s="189" t="s">
        <v>503</v>
      </c>
      <c r="B1144" s="68"/>
      <c r="C1144" s="210" t="s">
        <v>541</v>
      </c>
      <c r="D1144" s="211">
        <v>46121</v>
      </c>
      <c r="E1144" s="189" t="s">
        <v>3507</v>
      </c>
      <c r="F1144" s="189" t="s">
        <v>3</v>
      </c>
      <c r="G1144" s="189">
        <v>2382784</v>
      </c>
      <c r="H1144" s="68"/>
      <c r="I1144" s="195" t="s">
        <v>4099</v>
      </c>
      <c r="J1144" s="68"/>
      <c r="K1144" s="68"/>
      <c r="L1144" s="68"/>
      <c r="M1144" s="68"/>
      <c r="N1144" s="319"/>
      <c r="O1144" s="319"/>
      <c r="P1144" s="212">
        <v>0</v>
      </c>
      <c r="Q1144" s="212">
        <v>10168.129999999999</v>
      </c>
      <c r="R1144" s="68" t="s">
        <v>809</v>
      </c>
      <c r="S1144" s="320"/>
      <c r="T1144" s="266"/>
    </row>
    <row r="1145" spans="1:20" ht="63.75">
      <c r="A1145" s="189">
        <v>513</v>
      </c>
      <c r="B1145" s="68"/>
      <c r="C1145" s="210" t="s">
        <v>138</v>
      </c>
      <c r="D1145" s="211">
        <v>46121</v>
      </c>
      <c r="E1145" s="189" t="s">
        <v>3508</v>
      </c>
      <c r="F1145" s="189" t="s">
        <v>6</v>
      </c>
      <c r="G1145" s="189">
        <v>1151409</v>
      </c>
      <c r="H1145" s="68"/>
      <c r="I1145" s="195" t="s">
        <v>4100</v>
      </c>
      <c r="J1145" s="68"/>
      <c r="K1145" s="68"/>
      <c r="L1145" s="68"/>
      <c r="M1145" s="68"/>
      <c r="N1145" s="319"/>
      <c r="O1145" s="319"/>
      <c r="P1145" s="212">
        <v>0</v>
      </c>
      <c r="Q1145" s="212">
        <v>33309723.48</v>
      </c>
      <c r="R1145" s="68" t="s">
        <v>809</v>
      </c>
      <c r="S1145" s="320"/>
      <c r="T1145" s="266"/>
    </row>
    <row r="1146" spans="1:20" ht="76.5">
      <c r="A1146" s="189">
        <v>513</v>
      </c>
      <c r="B1146" s="68"/>
      <c r="C1146" s="210" t="s">
        <v>138</v>
      </c>
      <c r="D1146" s="211">
        <v>46121</v>
      </c>
      <c r="E1146" s="189" t="s">
        <v>3509</v>
      </c>
      <c r="F1146" s="189" t="s">
        <v>12</v>
      </c>
      <c r="G1146" s="189">
        <v>1151434</v>
      </c>
      <c r="H1146" s="68"/>
      <c r="I1146" s="195" t="s">
        <v>4101</v>
      </c>
      <c r="J1146" s="68"/>
      <c r="K1146" s="68"/>
      <c r="L1146" s="68"/>
      <c r="M1146" s="68"/>
      <c r="N1146" s="319"/>
      <c r="O1146" s="319"/>
      <c r="P1146" s="212">
        <v>509972.54</v>
      </c>
      <c r="Q1146" s="212">
        <v>0</v>
      </c>
      <c r="R1146" s="68" t="s">
        <v>809</v>
      </c>
      <c r="S1146" s="320"/>
      <c r="T1146" s="266"/>
    </row>
    <row r="1147" spans="1:20" ht="89.25">
      <c r="A1147" s="189">
        <v>513</v>
      </c>
      <c r="B1147" s="68"/>
      <c r="C1147" s="210" t="s">
        <v>138</v>
      </c>
      <c r="D1147" s="211">
        <v>46121</v>
      </c>
      <c r="E1147" s="189" t="s">
        <v>3510</v>
      </c>
      <c r="F1147" s="189" t="s">
        <v>10</v>
      </c>
      <c r="G1147" s="189">
        <v>1151435</v>
      </c>
      <c r="H1147" s="68"/>
      <c r="I1147" s="195" t="s">
        <v>4102</v>
      </c>
      <c r="J1147" s="68"/>
      <c r="K1147" s="68"/>
      <c r="L1147" s="68"/>
      <c r="M1147" s="68"/>
      <c r="N1147" s="319"/>
      <c r="O1147" s="319"/>
      <c r="P1147" s="212">
        <v>2483.2399999999998</v>
      </c>
      <c r="Q1147" s="212">
        <v>0</v>
      </c>
      <c r="R1147" s="68" t="s">
        <v>809</v>
      </c>
      <c r="S1147" s="320"/>
      <c r="T1147" s="266"/>
    </row>
    <row r="1148" spans="1:20" ht="51">
      <c r="A1148" s="189" t="s">
        <v>503</v>
      </c>
      <c r="B1148" s="68"/>
      <c r="C1148" s="210" t="s">
        <v>541</v>
      </c>
      <c r="D1148" s="211">
        <v>46122</v>
      </c>
      <c r="E1148" s="189" t="s">
        <v>3511</v>
      </c>
      <c r="F1148" s="189" t="s">
        <v>3</v>
      </c>
      <c r="G1148" s="189">
        <v>2382938</v>
      </c>
      <c r="H1148" s="68"/>
      <c r="I1148" s="195" t="s">
        <v>4103</v>
      </c>
      <c r="J1148" s="68"/>
      <c r="K1148" s="68"/>
      <c r="L1148" s="68"/>
      <c r="M1148" s="68"/>
      <c r="N1148" s="319"/>
      <c r="O1148" s="319"/>
      <c r="P1148" s="212">
        <v>0</v>
      </c>
      <c r="Q1148" s="212">
        <v>5141.2</v>
      </c>
      <c r="R1148" s="68" t="s">
        <v>809</v>
      </c>
      <c r="S1148" s="320"/>
      <c r="T1148" s="266"/>
    </row>
    <row r="1149" spans="1:20" ht="51">
      <c r="A1149" s="189">
        <v>15</v>
      </c>
      <c r="B1149" s="68"/>
      <c r="C1149" s="210" t="s">
        <v>38</v>
      </c>
      <c r="D1149" s="211">
        <v>46122</v>
      </c>
      <c r="E1149" s="189" t="s">
        <v>3512</v>
      </c>
      <c r="F1149" s="189" t="s">
        <v>3</v>
      </c>
      <c r="G1149" s="189">
        <v>2382975</v>
      </c>
      <c r="H1149" s="68"/>
      <c r="I1149" s="195" t="s">
        <v>4105</v>
      </c>
      <c r="J1149" s="68"/>
      <c r="K1149" s="68"/>
      <c r="L1149" s="68"/>
      <c r="M1149" s="68"/>
      <c r="N1149" s="319"/>
      <c r="O1149" s="319"/>
      <c r="P1149" s="212">
        <v>0</v>
      </c>
      <c r="Q1149" s="212">
        <v>2984.27</v>
      </c>
      <c r="R1149" s="68" t="s">
        <v>809</v>
      </c>
      <c r="S1149" s="320"/>
      <c r="T1149" s="266"/>
    </row>
    <row r="1150" spans="1:20" ht="51">
      <c r="A1150" s="189">
        <v>15</v>
      </c>
      <c r="B1150" s="68"/>
      <c r="C1150" s="210" t="s">
        <v>38</v>
      </c>
      <c r="D1150" s="211">
        <v>46122</v>
      </c>
      <c r="E1150" s="189" t="s">
        <v>3513</v>
      </c>
      <c r="F1150" s="189" t="s">
        <v>3</v>
      </c>
      <c r="G1150" s="189">
        <v>2382980</v>
      </c>
      <c r="H1150" s="68"/>
      <c r="I1150" s="195" t="s">
        <v>4106</v>
      </c>
      <c r="J1150" s="68"/>
      <c r="K1150" s="68"/>
      <c r="L1150" s="68"/>
      <c r="M1150" s="68"/>
      <c r="N1150" s="319"/>
      <c r="O1150" s="319"/>
      <c r="P1150" s="212">
        <v>0</v>
      </c>
      <c r="Q1150" s="212">
        <v>2984.27</v>
      </c>
      <c r="R1150" s="68" t="s">
        <v>809</v>
      </c>
      <c r="S1150" s="320"/>
      <c r="T1150" s="266"/>
    </row>
    <row r="1151" spans="1:20" ht="51">
      <c r="A1151" s="189">
        <v>15</v>
      </c>
      <c r="B1151" s="68"/>
      <c r="C1151" s="210" t="s">
        <v>38</v>
      </c>
      <c r="D1151" s="211">
        <v>46122</v>
      </c>
      <c r="E1151" s="189" t="s">
        <v>3514</v>
      </c>
      <c r="F1151" s="189" t="s">
        <v>3</v>
      </c>
      <c r="G1151" s="189">
        <v>2382986</v>
      </c>
      <c r="H1151" s="68"/>
      <c r="I1151" s="195" t="s">
        <v>4107</v>
      </c>
      <c r="J1151" s="68"/>
      <c r="K1151" s="68"/>
      <c r="L1151" s="68"/>
      <c r="M1151" s="68"/>
      <c r="N1151" s="319"/>
      <c r="O1151" s="319"/>
      <c r="P1151" s="212">
        <v>0</v>
      </c>
      <c r="Q1151" s="212">
        <v>2287.9499999999998</v>
      </c>
      <c r="R1151" s="68" t="s">
        <v>809</v>
      </c>
      <c r="S1151" s="320"/>
      <c r="T1151" s="266"/>
    </row>
    <row r="1152" spans="1:20" ht="51">
      <c r="A1152" s="189">
        <v>15</v>
      </c>
      <c r="B1152" s="68"/>
      <c r="C1152" s="210" t="s">
        <v>38</v>
      </c>
      <c r="D1152" s="211">
        <v>46122</v>
      </c>
      <c r="E1152" s="189" t="s">
        <v>3515</v>
      </c>
      <c r="F1152" s="189" t="s">
        <v>3</v>
      </c>
      <c r="G1152" s="189">
        <v>2382991</v>
      </c>
      <c r="H1152" s="68"/>
      <c r="I1152" s="195" t="s">
        <v>4108</v>
      </c>
      <c r="J1152" s="68"/>
      <c r="K1152" s="68"/>
      <c r="L1152" s="68"/>
      <c r="M1152" s="68"/>
      <c r="N1152" s="319"/>
      <c r="O1152" s="319"/>
      <c r="P1152" s="212">
        <v>0</v>
      </c>
      <c r="Q1152" s="212">
        <v>1498.53</v>
      </c>
      <c r="R1152" s="68" t="s">
        <v>809</v>
      </c>
      <c r="S1152" s="320"/>
      <c r="T1152" s="266"/>
    </row>
    <row r="1153" spans="1:20" ht="51">
      <c r="A1153" s="189">
        <v>15</v>
      </c>
      <c r="B1153" s="68"/>
      <c r="C1153" s="210" t="s">
        <v>38</v>
      </c>
      <c r="D1153" s="211">
        <v>46122</v>
      </c>
      <c r="E1153" s="189" t="s">
        <v>3516</v>
      </c>
      <c r="F1153" s="189" t="s">
        <v>3</v>
      </c>
      <c r="G1153" s="189">
        <v>2382988</v>
      </c>
      <c r="H1153" s="68"/>
      <c r="I1153" s="195" t="s">
        <v>4109</v>
      </c>
      <c r="J1153" s="68"/>
      <c r="K1153" s="68"/>
      <c r="L1153" s="68"/>
      <c r="M1153" s="68"/>
      <c r="N1153" s="319"/>
      <c r="O1153" s="319"/>
      <c r="P1153" s="212">
        <v>0</v>
      </c>
      <c r="Q1153" s="212">
        <v>2984.27</v>
      </c>
      <c r="R1153" s="68" t="s">
        <v>809</v>
      </c>
      <c r="S1153" s="320"/>
      <c r="T1153" s="266"/>
    </row>
    <row r="1154" spans="1:20" ht="51">
      <c r="A1154" s="189">
        <v>15</v>
      </c>
      <c r="B1154" s="68"/>
      <c r="C1154" s="210" t="s">
        <v>38</v>
      </c>
      <c r="D1154" s="211">
        <v>46122</v>
      </c>
      <c r="E1154" s="189" t="s">
        <v>3517</v>
      </c>
      <c r="F1154" s="189" t="s">
        <v>3</v>
      </c>
      <c r="G1154" s="189">
        <v>2382989</v>
      </c>
      <c r="H1154" s="68"/>
      <c r="I1154" s="195" t="s">
        <v>4110</v>
      </c>
      <c r="J1154" s="68"/>
      <c r="K1154" s="68"/>
      <c r="L1154" s="68"/>
      <c r="M1154" s="68"/>
      <c r="N1154" s="319"/>
      <c r="O1154" s="319"/>
      <c r="P1154" s="212">
        <v>0</v>
      </c>
      <c r="Q1154" s="212">
        <v>2984.27</v>
      </c>
      <c r="R1154" s="68" t="s">
        <v>809</v>
      </c>
      <c r="S1154" s="320"/>
      <c r="T1154" s="266"/>
    </row>
    <row r="1155" spans="1:20" ht="51">
      <c r="A1155" s="189">
        <v>15</v>
      </c>
      <c r="B1155" s="68"/>
      <c r="C1155" s="210" t="s">
        <v>38</v>
      </c>
      <c r="D1155" s="211">
        <v>46122</v>
      </c>
      <c r="E1155" s="189" t="s">
        <v>3518</v>
      </c>
      <c r="F1155" s="189" t="s">
        <v>3</v>
      </c>
      <c r="G1155" s="189">
        <v>2382990</v>
      </c>
      <c r="H1155" s="68"/>
      <c r="I1155" s="195" t="s">
        <v>4111</v>
      </c>
      <c r="J1155" s="68"/>
      <c r="K1155" s="68"/>
      <c r="L1155" s="68"/>
      <c r="M1155" s="68"/>
      <c r="N1155" s="319"/>
      <c r="O1155" s="319"/>
      <c r="P1155" s="212">
        <v>0</v>
      </c>
      <c r="Q1155" s="212">
        <v>2997.06</v>
      </c>
      <c r="R1155" s="68" t="s">
        <v>809</v>
      </c>
      <c r="S1155" s="320"/>
      <c r="T1155" s="266"/>
    </row>
    <row r="1156" spans="1:20" ht="51">
      <c r="A1156" s="189">
        <v>81</v>
      </c>
      <c r="B1156" s="68"/>
      <c r="C1156" s="210" t="s">
        <v>46</v>
      </c>
      <c r="D1156" s="211">
        <v>46122</v>
      </c>
      <c r="E1156" s="189" t="s">
        <v>3519</v>
      </c>
      <c r="F1156" s="189" t="s">
        <v>3</v>
      </c>
      <c r="G1156" s="189">
        <v>2383039</v>
      </c>
      <c r="H1156" s="68"/>
      <c r="I1156" s="195" t="s">
        <v>4112</v>
      </c>
      <c r="J1156" s="68"/>
      <c r="K1156" s="68"/>
      <c r="L1156" s="68"/>
      <c r="M1156" s="68"/>
      <c r="N1156" s="319"/>
      <c r="O1156" s="319"/>
      <c r="P1156" s="212">
        <v>0</v>
      </c>
      <c r="Q1156" s="212">
        <v>1500</v>
      </c>
      <c r="R1156" s="68" t="s">
        <v>809</v>
      </c>
      <c r="S1156" s="320"/>
      <c r="T1156" s="266"/>
    </row>
    <row r="1157" spans="1:20" ht="38.25">
      <c r="A1157" s="189" t="s">
        <v>503</v>
      </c>
      <c r="B1157" s="68"/>
      <c r="C1157" s="210" t="s">
        <v>541</v>
      </c>
      <c r="D1157" s="211">
        <v>46122</v>
      </c>
      <c r="E1157" s="189" t="s">
        <v>3520</v>
      </c>
      <c r="F1157" s="189" t="s">
        <v>3</v>
      </c>
      <c r="G1157" s="189">
        <v>2383065</v>
      </c>
      <c r="H1157" s="68"/>
      <c r="I1157" s="195" t="s">
        <v>4113</v>
      </c>
      <c r="J1157" s="68"/>
      <c r="K1157" s="68"/>
      <c r="L1157" s="68"/>
      <c r="M1157" s="68"/>
      <c r="N1157" s="319"/>
      <c r="O1157" s="319"/>
      <c r="P1157" s="212">
        <v>0</v>
      </c>
      <c r="Q1157" s="212">
        <v>9829.4699999999993</v>
      </c>
      <c r="R1157" s="68" t="s">
        <v>809</v>
      </c>
      <c r="S1157" s="320"/>
      <c r="T1157" s="266"/>
    </row>
    <row r="1158" spans="1:20" ht="51">
      <c r="A1158" s="189">
        <v>222</v>
      </c>
      <c r="B1158" s="68"/>
      <c r="C1158" s="210" t="s">
        <v>84</v>
      </c>
      <c r="D1158" s="211">
        <v>46122</v>
      </c>
      <c r="E1158" s="189" t="s">
        <v>3521</v>
      </c>
      <c r="F1158" s="189" t="s">
        <v>3</v>
      </c>
      <c r="G1158" s="189">
        <v>2383069</v>
      </c>
      <c r="H1158" s="68"/>
      <c r="I1158" s="195" t="s">
        <v>4050</v>
      </c>
      <c r="J1158" s="68"/>
      <c r="K1158" s="68"/>
      <c r="L1158" s="68"/>
      <c r="M1158" s="68"/>
      <c r="N1158" s="319"/>
      <c r="O1158" s="319"/>
      <c r="P1158" s="212">
        <v>0</v>
      </c>
      <c r="Q1158" s="212">
        <v>0.03</v>
      </c>
      <c r="R1158" s="68" t="s">
        <v>2066</v>
      </c>
      <c r="S1158" s="320"/>
      <c r="T1158" s="266"/>
    </row>
    <row r="1159" spans="1:20" ht="51">
      <c r="A1159" s="189">
        <v>46</v>
      </c>
      <c r="B1159" s="68"/>
      <c r="C1159" s="210" t="s">
        <v>719</v>
      </c>
      <c r="D1159" s="211">
        <v>46122</v>
      </c>
      <c r="E1159" s="189" t="s">
        <v>3522</v>
      </c>
      <c r="F1159" s="189" t="s">
        <v>3</v>
      </c>
      <c r="G1159" s="189">
        <v>2383083</v>
      </c>
      <c r="H1159" s="68"/>
      <c r="I1159" s="195" t="s">
        <v>4114</v>
      </c>
      <c r="J1159" s="68"/>
      <c r="K1159" s="68"/>
      <c r="L1159" s="68"/>
      <c r="M1159" s="68"/>
      <c r="N1159" s="319"/>
      <c r="O1159" s="319"/>
      <c r="P1159" s="212">
        <v>0</v>
      </c>
      <c r="Q1159" s="212">
        <v>3.52</v>
      </c>
      <c r="R1159" s="68" t="s">
        <v>809</v>
      </c>
      <c r="S1159" s="320"/>
      <c r="T1159" s="266"/>
    </row>
    <row r="1160" spans="1:20" ht="63.75">
      <c r="A1160" s="189">
        <v>650</v>
      </c>
      <c r="B1160" s="68"/>
      <c r="C1160" s="210" t="s">
        <v>152</v>
      </c>
      <c r="D1160" s="211">
        <v>46122</v>
      </c>
      <c r="E1160" s="189" t="s">
        <v>3523</v>
      </c>
      <c r="F1160" s="189" t="s">
        <v>3</v>
      </c>
      <c r="G1160" s="189">
        <v>2383095</v>
      </c>
      <c r="H1160" s="68"/>
      <c r="I1160" s="195" t="s">
        <v>4115</v>
      </c>
      <c r="J1160" s="68"/>
      <c r="K1160" s="68"/>
      <c r="L1160" s="68"/>
      <c r="M1160" s="68"/>
      <c r="N1160" s="319"/>
      <c r="O1160" s="319"/>
      <c r="P1160" s="212">
        <v>0</v>
      </c>
      <c r="Q1160" s="212">
        <v>6543.08</v>
      </c>
      <c r="R1160" s="68" t="s">
        <v>809</v>
      </c>
      <c r="S1160" s="320"/>
      <c r="T1160" s="266"/>
    </row>
    <row r="1161" spans="1:20" ht="51">
      <c r="A1161" s="189">
        <v>513</v>
      </c>
      <c r="B1161" s="68"/>
      <c r="C1161" s="210" t="s">
        <v>138</v>
      </c>
      <c r="D1161" s="211">
        <v>46122</v>
      </c>
      <c r="E1161" s="189" t="s">
        <v>3524</v>
      </c>
      <c r="F1161" s="189" t="s">
        <v>3</v>
      </c>
      <c r="G1161" s="189">
        <v>2383100</v>
      </c>
      <c r="H1161" s="68"/>
      <c r="I1161" s="195" t="s">
        <v>4116</v>
      </c>
      <c r="J1161" s="68"/>
      <c r="K1161" s="68"/>
      <c r="L1161" s="68"/>
      <c r="M1161" s="68"/>
      <c r="N1161" s="319"/>
      <c r="O1161" s="319"/>
      <c r="P1161" s="212">
        <v>0</v>
      </c>
      <c r="Q1161" s="212">
        <v>1063.92</v>
      </c>
      <c r="R1161" s="68" t="s">
        <v>809</v>
      </c>
      <c r="S1161" s="320"/>
      <c r="T1161" s="266"/>
    </row>
    <row r="1162" spans="1:20" ht="51">
      <c r="A1162" s="189" t="s">
        <v>503</v>
      </c>
      <c r="B1162" s="68"/>
      <c r="C1162" s="210" t="s">
        <v>541</v>
      </c>
      <c r="D1162" s="211">
        <v>46122</v>
      </c>
      <c r="E1162" s="189" t="s">
        <v>3525</v>
      </c>
      <c r="F1162" s="189" t="s">
        <v>3</v>
      </c>
      <c r="G1162" s="189">
        <v>2383104</v>
      </c>
      <c r="H1162" s="68"/>
      <c r="I1162" s="195" t="s">
        <v>4117</v>
      </c>
      <c r="J1162" s="68"/>
      <c r="K1162" s="68"/>
      <c r="L1162" s="68"/>
      <c r="M1162" s="68"/>
      <c r="N1162" s="319"/>
      <c r="O1162" s="319"/>
      <c r="P1162" s="212">
        <v>0</v>
      </c>
      <c r="Q1162" s="212">
        <v>5950.99</v>
      </c>
      <c r="R1162" s="68" t="s">
        <v>809</v>
      </c>
      <c r="S1162" s="320"/>
      <c r="T1162" s="266"/>
    </row>
    <row r="1163" spans="1:20" ht="51">
      <c r="A1163" s="189" t="s">
        <v>503</v>
      </c>
      <c r="B1163" s="68"/>
      <c r="C1163" s="210" t="s">
        <v>541</v>
      </c>
      <c r="D1163" s="211">
        <v>46122</v>
      </c>
      <c r="E1163" s="189" t="s">
        <v>3526</v>
      </c>
      <c r="F1163" s="189" t="s">
        <v>3</v>
      </c>
      <c r="G1163" s="189">
        <v>2383110</v>
      </c>
      <c r="H1163" s="68"/>
      <c r="I1163" s="195" t="s">
        <v>4118</v>
      </c>
      <c r="J1163" s="68"/>
      <c r="K1163" s="68"/>
      <c r="L1163" s="68"/>
      <c r="M1163" s="68"/>
      <c r="N1163" s="319"/>
      <c r="O1163" s="319"/>
      <c r="P1163" s="212">
        <v>0</v>
      </c>
      <c r="Q1163" s="212">
        <v>9640.61</v>
      </c>
      <c r="R1163" s="68" t="s">
        <v>809</v>
      </c>
      <c r="S1163" s="320"/>
      <c r="T1163" s="266"/>
    </row>
    <row r="1164" spans="1:20" ht="51">
      <c r="A1164" s="189" t="s">
        <v>503</v>
      </c>
      <c r="B1164" s="68"/>
      <c r="C1164" s="210" t="s">
        <v>541</v>
      </c>
      <c r="D1164" s="211">
        <v>46122</v>
      </c>
      <c r="E1164" s="189" t="s">
        <v>3527</v>
      </c>
      <c r="F1164" s="189" t="s">
        <v>3</v>
      </c>
      <c r="G1164" s="189">
        <v>2383145</v>
      </c>
      <c r="H1164" s="68"/>
      <c r="I1164" s="195" t="s">
        <v>4119</v>
      </c>
      <c r="J1164" s="68"/>
      <c r="K1164" s="68"/>
      <c r="L1164" s="68"/>
      <c r="M1164" s="68"/>
      <c r="N1164" s="319"/>
      <c r="O1164" s="319"/>
      <c r="P1164" s="212">
        <v>0</v>
      </c>
      <c r="Q1164" s="212">
        <v>1000</v>
      </c>
      <c r="R1164" s="68" t="s">
        <v>809</v>
      </c>
      <c r="S1164" s="320"/>
      <c r="T1164" s="266"/>
    </row>
    <row r="1165" spans="1:20" ht="51">
      <c r="A1165" s="189" t="s">
        <v>503</v>
      </c>
      <c r="B1165" s="68"/>
      <c r="C1165" s="210" t="s">
        <v>541</v>
      </c>
      <c r="D1165" s="211">
        <v>46122</v>
      </c>
      <c r="E1165" s="189" t="s">
        <v>3528</v>
      </c>
      <c r="F1165" s="189" t="s">
        <v>3</v>
      </c>
      <c r="G1165" s="189">
        <v>2383150</v>
      </c>
      <c r="H1165" s="68"/>
      <c r="I1165" s="195" t="s">
        <v>4120</v>
      </c>
      <c r="J1165" s="68"/>
      <c r="K1165" s="68"/>
      <c r="L1165" s="68"/>
      <c r="M1165" s="68"/>
      <c r="N1165" s="319"/>
      <c r="O1165" s="319"/>
      <c r="P1165" s="212">
        <v>0</v>
      </c>
      <c r="Q1165" s="212">
        <v>1592.68</v>
      </c>
      <c r="R1165" s="68" t="s">
        <v>809</v>
      </c>
      <c r="S1165" s="320"/>
      <c r="T1165" s="266"/>
    </row>
    <row r="1166" spans="1:20" ht="51">
      <c r="A1166" s="189" t="s">
        <v>503</v>
      </c>
      <c r="B1166" s="68"/>
      <c r="C1166" s="210" t="s">
        <v>541</v>
      </c>
      <c r="D1166" s="211">
        <v>46122</v>
      </c>
      <c r="E1166" s="189" t="s">
        <v>3529</v>
      </c>
      <c r="F1166" s="189" t="s">
        <v>3</v>
      </c>
      <c r="G1166" s="189">
        <v>2383157</v>
      </c>
      <c r="H1166" s="68"/>
      <c r="I1166" s="195" t="s">
        <v>4121</v>
      </c>
      <c r="J1166" s="68"/>
      <c r="K1166" s="68"/>
      <c r="L1166" s="68"/>
      <c r="M1166" s="68"/>
      <c r="N1166" s="319"/>
      <c r="O1166" s="319"/>
      <c r="P1166" s="212">
        <v>0</v>
      </c>
      <c r="Q1166" s="212">
        <v>1389.72</v>
      </c>
      <c r="R1166" s="68" t="s">
        <v>809</v>
      </c>
      <c r="S1166" s="320"/>
      <c r="T1166" s="266"/>
    </row>
    <row r="1167" spans="1:20" ht="51">
      <c r="A1167" s="189">
        <v>650</v>
      </c>
      <c r="B1167" s="68"/>
      <c r="C1167" s="210" t="s">
        <v>152</v>
      </c>
      <c r="D1167" s="211">
        <v>46122</v>
      </c>
      <c r="E1167" s="189" t="s">
        <v>3530</v>
      </c>
      <c r="F1167" s="189" t="s">
        <v>3</v>
      </c>
      <c r="G1167" s="189">
        <v>2383160</v>
      </c>
      <c r="H1167" s="68"/>
      <c r="I1167" s="195" t="s">
        <v>4122</v>
      </c>
      <c r="J1167" s="68"/>
      <c r="K1167" s="68"/>
      <c r="L1167" s="68"/>
      <c r="M1167" s="68"/>
      <c r="N1167" s="319"/>
      <c r="O1167" s="319"/>
      <c r="P1167" s="212">
        <v>0</v>
      </c>
      <c r="Q1167" s="212">
        <v>68</v>
      </c>
      <c r="R1167" s="68" t="s">
        <v>809</v>
      </c>
      <c r="S1167" s="320"/>
      <c r="T1167" s="266"/>
    </row>
    <row r="1168" spans="1:20" ht="51">
      <c r="A1168" s="189">
        <v>650</v>
      </c>
      <c r="B1168" s="68"/>
      <c r="C1168" s="210" t="s">
        <v>152</v>
      </c>
      <c r="D1168" s="211">
        <v>46122</v>
      </c>
      <c r="E1168" s="189" t="s">
        <v>3531</v>
      </c>
      <c r="F1168" s="189" t="s">
        <v>3</v>
      </c>
      <c r="G1168" s="189">
        <v>2383162</v>
      </c>
      <c r="H1168" s="68"/>
      <c r="I1168" s="195" t="s">
        <v>4122</v>
      </c>
      <c r="J1168" s="68"/>
      <c r="K1168" s="68"/>
      <c r="L1168" s="68"/>
      <c r="M1168" s="68"/>
      <c r="N1168" s="319"/>
      <c r="O1168" s="319"/>
      <c r="P1168" s="212">
        <v>0</v>
      </c>
      <c r="Q1168" s="212">
        <v>68</v>
      </c>
      <c r="R1168" s="68" t="s">
        <v>809</v>
      </c>
      <c r="S1168" s="320"/>
      <c r="T1168" s="266"/>
    </row>
    <row r="1169" spans="1:20" ht="63.75">
      <c r="A1169" s="189">
        <v>283</v>
      </c>
      <c r="B1169" s="68"/>
      <c r="C1169" s="210" t="s">
        <v>104</v>
      </c>
      <c r="D1169" s="211">
        <v>46122</v>
      </c>
      <c r="E1169" s="189" t="s">
        <v>3532</v>
      </c>
      <c r="F1169" s="189" t="s">
        <v>3</v>
      </c>
      <c r="G1169" s="189">
        <v>2383004</v>
      </c>
      <c r="H1169" s="68"/>
      <c r="I1169" s="195" t="s">
        <v>4123</v>
      </c>
      <c r="J1169" s="68"/>
      <c r="K1169" s="68"/>
      <c r="L1169" s="68"/>
      <c r="M1169" s="68"/>
      <c r="N1169" s="319"/>
      <c r="O1169" s="319"/>
      <c r="P1169" s="212">
        <v>0</v>
      </c>
      <c r="Q1169" s="212">
        <v>54</v>
      </c>
      <c r="R1169" s="68" t="s">
        <v>809</v>
      </c>
      <c r="S1169" s="320"/>
      <c r="T1169" s="266"/>
    </row>
    <row r="1170" spans="1:20" ht="63.75">
      <c r="A1170" s="189">
        <v>41</v>
      </c>
      <c r="B1170" s="68"/>
      <c r="C1170" s="210" t="s">
        <v>879</v>
      </c>
      <c r="D1170" s="211">
        <v>46122</v>
      </c>
      <c r="E1170" s="189" t="s">
        <v>3533</v>
      </c>
      <c r="F1170" s="189" t="s">
        <v>3</v>
      </c>
      <c r="G1170" s="189">
        <v>2383018</v>
      </c>
      <c r="H1170" s="68"/>
      <c r="I1170" s="195" t="s">
        <v>4124</v>
      </c>
      <c r="J1170" s="68"/>
      <c r="K1170" s="68"/>
      <c r="L1170" s="68"/>
      <c r="M1170" s="68"/>
      <c r="N1170" s="319"/>
      <c r="O1170" s="319"/>
      <c r="P1170" s="212">
        <v>0</v>
      </c>
      <c r="Q1170" s="212">
        <v>25108.99</v>
      </c>
      <c r="R1170" s="68" t="s">
        <v>809</v>
      </c>
      <c r="S1170" s="320"/>
      <c r="T1170" s="266"/>
    </row>
    <row r="1171" spans="1:20" ht="51">
      <c r="A1171" s="189" t="s">
        <v>503</v>
      </c>
      <c r="B1171" s="68"/>
      <c r="C1171" s="210" t="s">
        <v>541</v>
      </c>
      <c r="D1171" s="211">
        <v>46122</v>
      </c>
      <c r="E1171" s="189" t="s">
        <v>3534</v>
      </c>
      <c r="F1171" s="189" t="s">
        <v>3</v>
      </c>
      <c r="G1171" s="189">
        <v>2383019</v>
      </c>
      <c r="H1171" s="68"/>
      <c r="I1171" s="195" t="s">
        <v>4125</v>
      </c>
      <c r="J1171" s="68"/>
      <c r="K1171" s="68"/>
      <c r="L1171" s="68"/>
      <c r="M1171" s="68"/>
      <c r="N1171" s="319"/>
      <c r="O1171" s="319"/>
      <c r="P1171" s="212">
        <v>0</v>
      </c>
      <c r="Q1171" s="212">
        <v>830.24</v>
      </c>
      <c r="R1171" s="68" t="s">
        <v>809</v>
      </c>
      <c r="S1171" s="320"/>
      <c r="T1171" s="266"/>
    </row>
    <row r="1172" spans="1:20" ht="51">
      <c r="A1172" s="189">
        <v>15</v>
      </c>
      <c r="B1172" s="68"/>
      <c r="C1172" s="210" t="s">
        <v>38</v>
      </c>
      <c r="D1172" s="211">
        <v>46122</v>
      </c>
      <c r="E1172" s="189" t="s">
        <v>3535</v>
      </c>
      <c r="F1172" s="189" t="s">
        <v>3</v>
      </c>
      <c r="G1172" s="189">
        <v>2383030</v>
      </c>
      <c r="H1172" s="68"/>
      <c r="I1172" s="195" t="s">
        <v>4126</v>
      </c>
      <c r="J1172" s="68"/>
      <c r="K1172" s="68"/>
      <c r="L1172" s="68"/>
      <c r="M1172" s="68"/>
      <c r="N1172" s="319"/>
      <c r="O1172" s="319"/>
      <c r="P1172" s="212">
        <v>0</v>
      </c>
      <c r="Q1172" s="212">
        <v>2385.12</v>
      </c>
      <c r="R1172" s="68" t="s">
        <v>809</v>
      </c>
      <c r="S1172" s="320"/>
      <c r="T1172" s="266"/>
    </row>
    <row r="1173" spans="1:20" ht="51">
      <c r="A1173" s="189" t="s">
        <v>497</v>
      </c>
      <c r="B1173" s="68"/>
      <c r="C1173" s="210" t="s">
        <v>615</v>
      </c>
      <c r="D1173" s="211">
        <v>46122</v>
      </c>
      <c r="E1173" s="189" t="s">
        <v>3536</v>
      </c>
      <c r="F1173" s="189" t="s">
        <v>3</v>
      </c>
      <c r="G1173" s="189">
        <v>2383048</v>
      </c>
      <c r="H1173" s="68"/>
      <c r="I1173" s="195" t="s">
        <v>4127</v>
      </c>
      <c r="J1173" s="68"/>
      <c r="K1173" s="68"/>
      <c r="L1173" s="68"/>
      <c r="M1173" s="68"/>
      <c r="N1173" s="319"/>
      <c r="O1173" s="319"/>
      <c r="P1173" s="212">
        <v>0</v>
      </c>
      <c r="Q1173" s="212">
        <v>4673.6400000000003</v>
      </c>
      <c r="R1173" s="68" t="s">
        <v>809</v>
      </c>
      <c r="S1173" s="320"/>
      <c r="T1173" s="266"/>
    </row>
    <row r="1174" spans="1:20" ht="51">
      <c r="A1174" s="189" t="s">
        <v>503</v>
      </c>
      <c r="B1174" s="68"/>
      <c r="C1174" s="210" t="s">
        <v>541</v>
      </c>
      <c r="D1174" s="211">
        <v>46122</v>
      </c>
      <c r="E1174" s="189" t="s">
        <v>3537</v>
      </c>
      <c r="F1174" s="189" t="s">
        <v>3</v>
      </c>
      <c r="G1174" s="189">
        <v>2383049</v>
      </c>
      <c r="H1174" s="68"/>
      <c r="I1174" s="195" t="s">
        <v>4128</v>
      </c>
      <c r="J1174" s="68"/>
      <c r="K1174" s="68"/>
      <c r="L1174" s="68"/>
      <c r="M1174" s="68"/>
      <c r="N1174" s="319"/>
      <c r="O1174" s="319"/>
      <c r="P1174" s="212">
        <v>0</v>
      </c>
      <c r="Q1174" s="212">
        <v>4728.13</v>
      </c>
      <c r="R1174" s="68" t="s">
        <v>809</v>
      </c>
      <c r="S1174" s="320"/>
      <c r="T1174" s="266"/>
    </row>
    <row r="1175" spans="1:20" ht="51">
      <c r="A1175" s="189">
        <v>862</v>
      </c>
      <c r="B1175" s="68"/>
      <c r="C1175" s="210" t="s">
        <v>159</v>
      </c>
      <c r="D1175" s="211">
        <v>46122</v>
      </c>
      <c r="E1175" s="189" t="s">
        <v>3538</v>
      </c>
      <c r="F1175" s="189" t="s">
        <v>3</v>
      </c>
      <c r="G1175" s="189">
        <v>2383064</v>
      </c>
      <c r="H1175" s="68"/>
      <c r="I1175" s="195" t="s">
        <v>4129</v>
      </c>
      <c r="J1175" s="68"/>
      <c r="K1175" s="68"/>
      <c r="L1175" s="68"/>
      <c r="M1175" s="68"/>
      <c r="N1175" s="319"/>
      <c r="O1175" s="319"/>
      <c r="P1175" s="212">
        <v>0</v>
      </c>
      <c r="Q1175" s="212">
        <v>330.04</v>
      </c>
      <c r="R1175" s="68" t="s">
        <v>809</v>
      </c>
      <c r="S1175" s="320"/>
      <c r="T1175" s="266"/>
    </row>
    <row r="1176" spans="1:20" ht="114.75">
      <c r="A1176" s="189">
        <v>224</v>
      </c>
      <c r="B1176" s="68"/>
      <c r="C1176" s="210" t="s">
        <v>86</v>
      </c>
      <c r="D1176" s="211">
        <v>46122</v>
      </c>
      <c r="E1176" s="189" t="s">
        <v>3539</v>
      </c>
      <c r="F1176" s="189" t="s">
        <v>584</v>
      </c>
      <c r="G1176" s="189">
        <v>15387539</v>
      </c>
      <c r="H1176" s="68"/>
      <c r="I1176" s="195" t="s">
        <v>4130</v>
      </c>
      <c r="J1176" s="68"/>
      <c r="K1176" s="68"/>
      <c r="L1176" s="68"/>
      <c r="M1176" s="68"/>
      <c r="N1176" s="319"/>
      <c r="O1176" s="319"/>
      <c r="P1176" s="212">
        <v>0</v>
      </c>
      <c r="Q1176" s="212">
        <v>21850000.100000001</v>
      </c>
      <c r="R1176" s="68" t="s">
        <v>809</v>
      </c>
      <c r="S1176" s="320"/>
      <c r="T1176" s="266"/>
    </row>
    <row r="1177" spans="1:20" ht="114.75">
      <c r="A1177" s="189">
        <v>224</v>
      </c>
      <c r="B1177" s="68"/>
      <c r="C1177" s="210" t="s">
        <v>86</v>
      </c>
      <c r="D1177" s="211">
        <v>46122</v>
      </c>
      <c r="E1177" s="189" t="s">
        <v>3540</v>
      </c>
      <c r="F1177" s="189" t="s">
        <v>584</v>
      </c>
      <c r="G1177" s="189">
        <v>15392493</v>
      </c>
      <c r="H1177" s="68"/>
      <c r="I1177" s="195" t="s">
        <v>4131</v>
      </c>
      <c r="J1177" s="68"/>
      <c r="K1177" s="68"/>
      <c r="L1177" s="68"/>
      <c r="M1177" s="68"/>
      <c r="N1177" s="319"/>
      <c r="O1177" s="319"/>
      <c r="P1177" s="212">
        <v>21850000.02</v>
      </c>
      <c r="Q1177" s="212">
        <v>0</v>
      </c>
      <c r="R1177" s="68" t="s">
        <v>809</v>
      </c>
      <c r="S1177" s="320"/>
      <c r="T1177" s="266"/>
    </row>
    <row r="1178" spans="1:20" ht="63.75">
      <c r="A1178" s="189">
        <v>16</v>
      </c>
      <c r="B1178" s="68"/>
      <c r="C1178" s="210" t="s">
        <v>39</v>
      </c>
      <c r="D1178" s="211">
        <v>46125</v>
      </c>
      <c r="E1178" s="189" t="s">
        <v>3541</v>
      </c>
      <c r="F1178" s="189" t="s">
        <v>3</v>
      </c>
      <c r="G1178" s="189">
        <v>2383338</v>
      </c>
      <c r="H1178" s="68"/>
      <c r="I1178" s="195" t="s">
        <v>4132</v>
      </c>
      <c r="J1178" s="68"/>
      <c r="K1178" s="68"/>
      <c r="L1178" s="68"/>
      <c r="M1178" s="68"/>
      <c r="N1178" s="319"/>
      <c r="O1178" s="319"/>
      <c r="P1178" s="212">
        <v>0</v>
      </c>
      <c r="Q1178" s="212">
        <v>6907.58</v>
      </c>
      <c r="R1178" s="68" t="s">
        <v>809</v>
      </c>
      <c r="S1178" s="320"/>
      <c r="T1178" s="266"/>
    </row>
    <row r="1179" spans="1:20" ht="63.75">
      <c r="A1179" s="189">
        <v>16</v>
      </c>
      <c r="B1179" s="68"/>
      <c r="C1179" s="210" t="s">
        <v>39</v>
      </c>
      <c r="D1179" s="211">
        <v>46125</v>
      </c>
      <c r="E1179" s="189" t="s">
        <v>3542</v>
      </c>
      <c r="F1179" s="189" t="s">
        <v>3</v>
      </c>
      <c r="G1179" s="189">
        <v>2383339</v>
      </c>
      <c r="H1179" s="68"/>
      <c r="I1179" s="195" t="s">
        <v>4133</v>
      </c>
      <c r="J1179" s="68"/>
      <c r="K1179" s="68"/>
      <c r="L1179" s="68"/>
      <c r="M1179" s="68"/>
      <c r="N1179" s="319"/>
      <c r="O1179" s="319"/>
      <c r="P1179" s="212">
        <v>0</v>
      </c>
      <c r="Q1179" s="212">
        <v>5935.72</v>
      </c>
      <c r="R1179" s="68" t="s">
        <v>809</v>
      </c>
      <c r="S1179" s="320"/>
      <c r="T1179" s="266"/>
    </row>
    <row r="1180" spans="1:20" ht="51">
      <c r="A1180" s="189">
        <v>15</v>
      </c>
      <c r="B1180" s="68"/>
      <c r="C1180" s="210" t="s">
        <v>38</v>
      </c>
      <c r="D1180" s="211">
        <v>46125</v>
      </c>
      <c r="E1180" s="189" t="s">
        <v>3543</v>
      </c>
      <c r="F1180" s="189" t="s">
        <v>3</v>
      </c>
      <c r="G1180" s="189">
        <v>2383348</v>
      </c>
      <c r="H1180" s="68"/>
      <c r="I1180" s="195" t="s">
        <v>4134</v>
      </c>
      <c r="J1180" s="68"/>
      <c r="K1180" s="68"/>
      <c r="L1180" s="68"/>
      <c r="M1180" s="68"/>
      <c r="N1180" s="319"/>
      <c r="O1180" s="319"/>
      <c r="P1180" s="212">
        <v>0</v>
      </c>
      <c r="Q1180" s="212">
        <v>483</v>
      </c>
      <c r="R1180" s="68" t="s">
        <v>809</v>
      </c>
      <c r="S1180" s="320"/>
      <c r="T1180" s="266"/>
    </row>
    <row r="1181" spans="1:20" ht="51">
      <c r="A1181" s="189">
        <v>203</v>
      </c>
      <c r="B1181" s="68"/>
      <c r="C1181" s="210" t="s">
        <v>77</v>
      </c>
      <c r="D1181" s="211">
        <v>46125</v>
      </c>
      <c r="E1181" s="189" t="s">
        <v>3544</v>
      </c>
      <c r="F1181" s="189" t="s">
        <v>3</v>
      </c>
      <c r="G1181" s="189">
        <v>2383442</v>
      </c>
      <c r="H1181" s="68"/>
      <c r="I1181" s="195" t="s">
        <v>4135</v>
      </c>
      <c r="J1181" s="68"/>
      <c r="K1181" s="68"/>
      <c r="L1181" s="68"/>
      <c r="M1181" s="68"/>
      <c r="N1181" s="319"/>
      <c r="O1181" s="319"/>
      <c r="P1181" s="212">
        <v>0</v>
      </c>
      <c r="Q1181" s="212">
        <v>74.2</v>
      </c>
      <c r="R1181" s="68" t="s">
        <v>809</v>
      </c>
      <c r="S1181" s="320"/>
      <c r="T1181" s="266"/>
    </row>
    <row r="1182" spans="1:20" ht="63.75">
      <c r="A1182" s="189">
        <v>650</v>
      </c>
      <c r="B1182" s="68"/>
      <c r="C1182" s="210" t="s">
        <v>152</v>
      </c>
      <c r="D1182" s="211">
        <v>46125</v>
      </c>
      <c r="E1182" s="189" t="s">
        <v>3545</v>
      </c>
      <c r="F1182" s="189" t="s">
        <v>3</v>
      </c>
      <c r="G1182" s="189">
        <v>2383378</v>
      </c>
      <c r="H1182" s="68"/>
      <c r="I1182" s="195" t="s">
        <v>4136</v>
      </c>
      <c r="J1182" s="68"/>
      <c r="K1182" s="68"/>
      <c r="L1182" s="68"/>
      <c r="M1182" s="68"/>
      <c r="N1182" s="319"/>
      <c r="O1182" s="319"/>
      <c r="P1182" s="212">
        <v>0</v>
      </c>
      <c r="Q1182" s="212">
        <v>1200</v>
      </c>
      <c r="R1182" s="68" t="s">
        <v>809</v>
      </c>
      <c r="S1182" s="320"/>
      <c r="T1182" s="266"/>
    </row>
    <row r="1183" spans="1:20" ht="63.75">
      <c r="A1183" s="189" t="s">
        <v>503</v>
      </c>
      <c r="B1183" s="68"/>
      <c r="C1183" s="210" t="s">
        <v>541</v>
      </c>
      <c r="D1183" s="211">
        <v>46125</v>
      </c>
      <c r="E1183" s="189" t="s">
        <v>3546</v>
      </c>
      <c r="F1183" s="189" t="s">
        <v>3</v>
      </c>
      <c r="G1183" s="189">
        <v>2383388</v>
      </c>
      <c r="H1183" s="68"/>
      <c r="I1183" s="195" t="s">
        <v>4137</v>
      </c>
      <c r="J1183" s="68"/>
      <c r="K1183" s="68"/>
      <c r="L1183" s="68"/>
      <c r="M1183" s="68"/>
      <c r="N1183" s="319"/>
      <c r="O1183" s="319"/>
      <c r="P1183" s="212">
        <v>0</v>
      </c>
      <c r="Q1183" s="212">
        <v>4946.45</v>
      </c>
      <c r="R1183" s="68" t="s">
        <v>809</v>
      </c>
      <c r="S1183" s="320"/>
      <c r="T1183" s="266"/>
    </row>
    <row r="1184" spans="1:20" ht="63.75">
      <c r="A1184" s="189" t="s">
        <v>503</v>
      </c>
      <c r="B1184" s="68"/>
      <c r="C1184" s="210" t="s">
        <v>541</v>
      </c>
      <c r="D1184" s="211">
        <v>46125</v>
      </c>
      <c r="E1184" s="189" t="s">
        <v>3547</v>
      </c>
      <c r="F1184" s="189" t="s">
        <v>3</v>
      </c>
      <c r="G1184" s="189">
        <v>2383390</v>
      </c>
      <c r="H1184" s="68"/>
      <c r="I1184" s="195" t="s">
        <v>4138</v>
      </c>
      <c r="J1184" s="68"/>
      <c r="K1184" s="68"/>
      <c r="L1184" s="68"/>
      <c r="M1184" s="68"/>
      <c r="N1184" s="319"/>
      <c r="O1184" s="319"/>
      <c r="P1184" s="212">
        <v>0</v>
      </c>
      <c r="Q1184" s="212">
        <v>4946.45</v>
      </c>
      <c r="R1184" s="68" t="s">
        <v>809</v>
      </c>
      <c r="S1184" s="320"/>
      <c r="T1184" s="266"/>
    </row>
    <row r="1185" spans="1:20" ht="89.25">
      <c r="A1185" s="189">
        <v>20</v>
      </c>
      <c r="B1185" s="68"/>
      <c r="C1185" s="210" t="s">
        <v>40</v>
      </c>
      <c r="D1185" s="211">
        <v>46125</v>
      </c>
      <c r="E1185" s="189" t="s">
        <v>3548</v>
      </c>
      <c r="F1185" s="189" t="s">
        <v>10</v>
      </c>
      <c r="G1185" s="189">
        <v>1151538</v>
      </c>
      <c r="H1185" s="68"/>
      <c r="I1185" s="195" t="s">
        <v>4139</v>
      </c>
      <c r="J1185" s="68"/>
      <c r="K1185" s="68"/>
      <c r="L1185" s="68"/>
      <c r="M1185" s="68"/>
      <c r="N1185" s="319"/>
      <c r="O1185" s="319"/>
      <c r="P1185" s="212">
        <v>80</v>
      </c>
      <c r="Q1185" s="212">
        <v>0</v>
      </c>
      <c r="R1185" s="68" t="s">
        <v>809</v>
      </c>
      <c r="S1185" s="320"/>
      <c r="T1185" s="266"/>
    </row>
    <row r="1186" spans="1:20" ht="89.25">
      <c r="A1186" s="189">
        <v>20</v>
      </c>
      <c r="B1186" s="68"/>
      <c r="C1186" s="210" t="s">
        <v>40</v>
      </c>
      <c r="D1186" s="211">
        <v>46125</v>
      </c>
      <c r="E1186" s="189" t="s">
        <v>3549</v>
      </c>
      <c r="F1186" s="189" t="s">
        <v>12</v>
      </c>
      <c r="G1186" s="189">
        <v>1151538</v>
      </c>
      <c r="H1186" s="68"/>
      <c r="I1186" s="195" t="s">
        <v>4140</v>
      </c>
      <c r="J1186" s="68"/>
      <c r="K1186" s="68"/>
      <c r="L1186" s="68"/>
      <c r="M1186" s="68"/>
      <c r="N1186" s="319"/>
      <c r="O1186" s="319"/>
      <c r="P1186" s="212">
        <v>348</v>
      </c>
      <c r="Q1186" s="212">
        <v>0</v>
      </c>
      <c r="R1186" s="68" t="s">
        <v>809</v>
      </c>
      <c r="S1186" s="320"/>
      <c r="T1186" s="266"/>
    </row>
    <row r="1187" spans="1:20" ht="63.75">
      <c r="A1187" s="189">
        <v>513</v>
      </c>
      <c r="B1187" s="68"/>
      <c r="C1187" s="210" t="s">
        <v>138</v>
      </c>
      <c r="D1187" s="211">
        <v>46125</v>
      </c>
      <c r="E1187" s="189" t="s">
        <v>3550</v>
      </c>
      <c r="F1187" s="189" t="s">
        <v>584</v>
      </c>
      <c r="G1187" s="189">
        <v>15390005</v>
      </c>
      <c r="H1187" s="68"/>
      <c r="I1187" s="195" t="s">
        <v>4141</v>
      </c>
      <c r="J1187" s="68"/>
      <c r="K1187" s="68"/>
      <c r="L1187" s="68"/>
      <c r="M1187" s="68"/>
      <c r="N1187" s="319"/>
      <c r="O1187" s="319"/>
      <c r="P1187" s="212">
        <v>0</v>
      </c>
      <c r="Q1187" s="212">
        <v>5264401.76</v>
      </c>
      <c r="R1187" s="68" t="s">
        <v>809</v>
      </c>
      <c r="S1187" s="320"/>
      <c r="T1187" s="266"/>
    </row>
    <row r="1188" spans="1:20" ht="51">
      <c r="A1188" s="189" t="s">
        <v>503</v>
      </c>
      <c r="B1188" s="68"/>
      <c r="C1188" s="210" t="s">
        <v>541</v>
      </c>
      <c r="D1188" s="211">
        <v>46126</v>
      </c>
      <c r="E1188" s="189" t="s">
        <v>3551</v>
      </c>
      <c r="F1188" s="189" t="s">
        <v>3</v>
      </c>
      <c r="G1188" s="189">
        <v>2383670</v>
      </c>
      <c r="H1188" s="68"/>
      <c r="I1188" s="195" t="s">
        <v>4143</v>
      </c>
      <c r="J1188" s="68"/>
      <c r="K1188" s="68"/>
      <c r="L1188" s="68"/>
      <c r="M1188" s="68"/>
      <c r="N1188" s="319"/>
      <c r="O1188" s="319"/>
      <c r="P1188" s="212">
        <v>0</v>
      </c>
      <c r="Q1188" s="212">
        <v>1.2</v>
      </c>
      <c r="R1188" s="68" t="s">
        <v>809</v>
      </c>
      <c r="S1188" s="320"/>
      <c r="T1188" s="266"/>
    </row>
    <row r="1189" spans="1:20" ht="51">
      <c r="A1189" s="189">
        <v>904</v>
      </c>
      <c r="B1189" s="68"/>
      <c r="C1189" s="210" t="s">
        <v>165</v>
      </c>
      <c r="D1189" s="211">
        <v>46126</v>
      </c>
      <c r="E1189" s="189" t="s">
        <v>3552</v>
      </c>
      <c r="F1189" s="189" t="s">
        <v>3</v>
      </c>
      <c r="G1189" s="189">
        <v>2383674</v>
      </c>
      <c r="H1189" s="68"/>
      <c r="I1189" s="195" t="s">
        <v>4144</v>
      </c>
      <c r="J1189" s="68"/>
      <c r="K1189" s="68"/>
      <c r="L1189" s="68"/>
      <c r="M1189" s="68"/>
      <c r="N1189" s="319"/>
      <c r="O1189" s="319"/>
      <c r="P1189" s="212">
        <v>0</v>
      </c>
      <c r="Q1189" s="212">
        <v>6970.6</v>
      </c>
      <c r="R1189" s="68" t="s">
        <v>809</v>
      </c>
      <c r="S1189" s="320"/>
      <c r="T1189" s="266"/>
    </row>
    <row r="1190" spans="1:20" ht="38.25">
      <c r="A1190" s="189" t="s">
        <v>503</v>
      </c>
      <c r="B1190" s="68"/>
      <c r="C1190" s="210" t="s">
        <v>541</v>
      </c>
      <c r="D1190" s="211">
        <v>46126</v>
      </c>
      <c r="E1190" s="189" t="s">
        <v>3553</v>
      </c>
      <c r="F1190" s="189" t="s">
        <v>3</v>
      </c>
      <c r="G1190" s="189">
        <v>2383718</v>
      </c>
      <c r="H1190" s="68"/>
      <c r="I1190" s="195" t="s">
        <v>2922</v>
      </c>
      <c r="J1190" s="68"/>
      <c r="K1190" s="68"/>
      <c r="L1190" s="68"/>
      <c r="M1190" s="68"/>
      <c r="N1190" s="319"/>
      <c r="O1190" s="319"/>
      <c r="P1190" s="212">
        <v>0</v>
      </c>
      <c r="Q1190" s="212">
        <v>500</v>
      </c>
      <c r="R1190" s="68" t="s">
        <v>809</v>
      </c>
      <c r="S1190" s="320"/>
      <c r="T1190" s="266"/>
    </row>
    <row r="1191" spans="1:20" ht="38.25">
      <c r="A1191" s="189" t="s">
        <v>503</v>
      </c>
      <c r="B1191" s="68"/>
      <c r="C1191" s="210" t="s">
        <v>541</v>
      </c>
      <c r="D1191" s="211">
        <v>46126</v>
      </c>
      <c r="E1191" s="189" t="s">
        <v>3554</v>
      </c>
      <c r="F1191" s="189" t="s">
        <v>3</v>
      </c>
      <c r="G1191" s="189">
        <v>2383735</v>
      </c>
      <c r="H1191" s="68"/>
      <c r="I1191" s="195" t="s">
        <v>4145</v>
      </c>
      <c r="J1191" s="68"/>
      <c r="K1191" s="68"/>
      <c r="L1191" s="68"/>
      <c r="M1191" s="68"/>
      <c r="N1191" s="319"/>
      <c r="O1191" s="319"/>
      <c r="P1191" s="212">
        <v>0</v>
      </c>
      <c r="Q1191" s="212">
        <v>7622.78</v>
      </c>
      <c r="R1191" s="68" t="s">
        <v>809</v>
      </c>
      <c r="S1191" s="320"/>
      <c r="T1191" s="266"/>
    </row>
    <row r="1192" spans="1:20" ht="51">
      <c r="A1192" s="189">
        <v>133</v>
      </c>
      <c r="B1192" s="68"/>
      <c r="C1192" s="210" t="s">
        <v>55</v>
      </c>
      <c r="D1192" s="211">
        <v>46126</v>
      </c>
      <c r="E1192" s="189" t="s">
        <v>3555</v>
      </c>
      <c r="F1192" s="189" t="s">
        <v>3</v>
      </c>
      <c r="G1192" s="189">
        <v>2383739</v>
      </c>
      <c r="H1192" s="68"/>
      <c r="I1192" s="195" t="s">
        <v>4146</v>
      </c>
      <c r="J1192" s="68"/>
      <c r="K1192" s="68"/>
      <c r="L1192" s="68"/>
      <c r="M1192" s="68"/>
      <c r="N1192" s="319"/>
      <c r="O1192" s="319"/>
      <c r="P1192" s="212">
        <v>0</v>
      </c>
      <c r="Q1192" s="212">
        <v>22703</v>
      </c>
      <c r="R1192" s="68" t="s">
        <v>809</v>
      </c>
      <c r="S1192" s="320"/>
      <c r="T1192" s="266"/>
    </row>
    <row r="1193" spans="1:20" ht="51">
      <c r="A1193" s="189">
        <v>383</v>
      </c>
      <c r="B1193" s="68"/>
      <c r="C1193" s="210" t="s">
        <v>628</v>
      </c>
      <c r="D1193" s="211">
        <v>46126</v>
      </c>
      <c r="E1193" s="189" t="s">
        <v>3556</v>
      </c>
      <c r="F1193" s="189" t="s">
        <v>3</v>
      </c>
      <c r="G1193" s="189">
        <v>2383748</v>
      </c>
      <c r="H1193" s="68"/>
      <c r="I1193" s="195" t="s">
        <v>4147</v>
      </c>
      <c r="J1193" s="68"/>
      <c r="K1193" s="68"/>
      <c r="L1193" s="68"/>
      <c r="M1193" s="68"/>
      <c r="N1193" s="319"/>
      <c r="O1193" s="319"/>
      <c r="P1193" s="212">
        <v>0</v>
      </c>
      <c r="Q1193" s="212">
        <v>82143.399999999994</v>
      </c>
      <c r="R1193" s="68" t="s">
        <v>809</v>
      </c>
      <c r="S1193" s="320"/>
      <c r="T1193" s="266"/>
    </row>
    <row r="1194" spans="1:20" ht="51">
      <c r="A1194" s="189">
        <v>905</v>
      </c>
      <c r="B1194" s="68"/>
      <c r="C1194" s="210" t="s">
        <v>166</v>
      </c>
      <c r="D1194" s="211">
        <v>46126</v>
      </c>
      <c r="E1194" s="189" t="s">
        <v>3557</v>
      </c>
      <c r="F1194" s="189" t="s">
        <v>3</v>
      </c>
      <c r="G1194" s="189">
        <v>2383691</v>
      </c>
      <c r="H1194" s="68"/>
      <c r="I1194" s="195" t="s">
        <v>4148</v>
      </c>
      <c r="J1194" s="68"/>
      <c r="K1194" s="68"/>
      <c r="L1194" s="68"/>
      <c r="M1194" s="68"/>
      <c r="N1194" s="319"/>
      <c r="O1194" s="319"/>
      <c r="P1194" s="212">
        <v>0</v>
      </c>
      <c r="Q1194" s="212">
        <v>276.14</v>
      </c>
      <c r="R1194" s="68" t="s">
        <v>809</v>
      </c>
      <c r="S1194" s="320"/>
      <c r="T1194" s="266"/>
    </row>
    <row r="1195" spans="1:20" ht="63.75">
      <c r="A1195" s="189" t="s">
        <v>503</v>
      </c>
      <c r="B1195" s="68"/>
      <c r="C1195" s="210" t="s">
        <v>541</v>
      </c>
      <c r="D1195" s="211">
        <v>46126</v>
      </c>
      <c r="E1195" s="189" t="s">
        <v>3558</v>
      </c>
      <c r="F1195" s="189" t="s">
        <v>3</v>
      </c>
      <c r="G1195" s="189">
        <v>2383695</v>
      </c>
      <c r="H1195" s="68"/>
      <c r="I1195" s="195" t="s">
        <v>4149</v>
      </c>
      <c r="J1195" s="68"/>
      <c r="K1195" s="68"/>
      <c r="L1195" s="68"/>
      <c r="M1195" s="68"/>
      <c r="N1195" s="319"/>
      <c r="O1195" s="319"/>
      <c r="P1195" s="212">
        <v>0</v>
      </c>
      <c r="Q1195" s="212">
        <v>330</v>
      </c>
      <c r="R1195" s="68" t="s">
        <v>809</v>
      </c>
      <c r="S1195" s="320"/>
      <c r="T1195" s="266"/>
    </row>
    <row r="1196" spans="1:20" ht="51">
      <c r="A1196" s="189" t="s">
        <v>503</v>
      </c>
      <c r="B1196" s="68"/>
      <c r="C1196" s="210" t="s">
        <v>541</v>
      </c>
      <c r="D1196" s="211">
        <v>46126</v>
      </c>
      <c r="E1196" s="189" t="s">
        <v>3559</v>
      </c>
      <c r="F1196" s="189" t="s">
        <v>3</v>
      </c>
      <c r="G1196" s="189">
        <v>2383702</v>
      </c>
      <c r="H1196" s="68"/>
      <c r="I1196" s="195" t="s">
        <v>4150</v>
      </c>
      <c r="J1196" s="68"/>
      <c r="K1196" s="68"/>
      <c r="L1196" s="68"/>
      <c r="M1196" s="68"/>
      <c r="N1196" s="319"/>
      <c r="O1196" s="319"/>
      <c r="P1196" s="212">
        <v>0</v>
      </c>
      <c r="Q1196" s="212">
        <v>7624.35</v>
      </c>
      <c r="R1196" s="68" t="s">
        <v>809</v>
      </c>
      <c r="S1196" s="320"/>
      <c r="T1196" s="266"/>
    </row>
    <row r="1197" spans="1:20" ht="38.25">
      <c r="A1197" s="189">
        <v>283</v>
      </c>
      <c r="B1197" s="68"/>
      <c r="C1197" s="210" t="s">
        <v>104</v>
      </c>
      <c r="D1197" s="211">
        <v>46126</v>
      </c>
      <c r="E1197" s="189" t="s">
        <v>3560</v>
      </c>
      <c r="F1197" s="189" t="s">
        <v>6</v>
      </c>
      <c r="G1197" s="189">
        <v>2412081</v>
      </c>
      <c r="H1197" s="68"/>
      <c r="I1197" s="195" t="s">
        <v>4151</v>
      </c>
      <c r="J1197" s="68"/>
      <c r="K1197" s="68"/>
      <c r="L1197" s="68"/>
      <c r="M1197" s="68"/>
      <c r="N1197" s="319"/>
      <c r="O1197" s="319"/>
      <c r="P1197" s="212">
        <v>0</v>
      </c>
      <c r="Q1197" s="212">
        <v>2119416.7999999998</v>
      </c>
      <c r="R1197" s="68" t="s">
        <v>809</v>
      </c>
      <c r="S1197" s="320"/>
      <c r="T1197" s="266"/>
    </row>
    <row r="1198" spans="1:20" ht="38.25">
      <c r="A1198" s="189">
        <v>283</v>
      </c>
      <c r="B1198" s="68"/>
      <c r="C1198" s="210" t="s">
        <v>104</v>
      </c>
      <c r="D1198" s="211">
        <v>46126</v>
      </c>
      <c r="E1198" s="189" t="s">
        <v>3561</v>
      </c>
      <c r="F1198" s="189" t="s">
        <v>6</v>
      </c>
      <c r="G1198" s="189">
        <v>2412082</v>
      </c>
      <c r="H1198" s="68"/>
      <c r="I1198" s="195" t="s">
        <v>1857</v>
      </c>
      <c r="J1198" s="68"/>
      <c r="K1198" s="68"/>
      <c r="L1198" s="68"/>
      <c r="M1198" s="68"/>
      <c r="N1198" s="319"/>
      <c r="O1198" s="319"/>
      <c r="P1198" s="212">
        <v>0</v>
      </c>
      <c r="Q1198" s="212">
        <v>463236.92</v>
      </c>
      <c r="R1198" s="68" t="s">
        <v>809</v>
      </c>
      <c r="S1198" s="320"/>
      <c r="T1198" s="266"/>
    </row>
    <row r="1199" spans="1:20" ht="89.25">
      <c r="A1199" s="189" t="s">
        <v>497</v>
      </c>
      <c r="B1199" s="68"/>
      <c r="C1199" s="210" t="s">
        <v>615</v>
      </c>
      <c r="D1199" s="211">
        <v>46126</v>
      </c>
      <c r="E1199" s="189" t="s">
        <v>3562</v>
      </c>
      <c r="F1199" s="189" t="s">
        <v>6</v>
      </c>
      <c r="G1199" s="189">
        <v>2412285</v>
      </c>
      <c r="H1199" s="68"/>
      <c r="I1199" s="195" t="s">
        <v>4152</v>
      </c>
      <c r="J1199" s="68"/>
      <c r="K1199" s="68"/>
      <c r="L1199" s="68"/>
      <c r="M1199" s="68"/>
      <c r="N1199" s="319"/>
      <c r="O1199" s="319"/>
      <c r="P1199" s="212">
        <v>0</v>
      </c>
      <c r="Q1199" s="212">
        <v>8000</v>
      </c>
      <c r="R1199" s="68" t="s">
        <v>809</v>
      </c>
      <c r="S1199" s="320"/>
      <c r="T1199" s="266"/>
    </row>
    <row r="1200" spans="1:20" ht="114.75">
      <c r="A1200" s="189">
        <v>862</v>
      </c>
      <c r="B1200" s="68"/>
      <c r="C1200" s="210" t="s">
        <v>159</v>
      </c>
      <c r="D1200" s="211">
        <v>46126</v>
      </c>
      <c r="E1200" s="189" t="s">
        <v>3563</v>
      </c>
      <c r="F1200" s="189" t="s">
        <v>584</v>
      </c>
      <c r="G1200" s="189">
        <v>15402096</v>
      </c>
      <c r="H1200" s="68"/>
      <c r="I1200" s="195" t="s">
        <v>4153</v>
      </c>
      <c r="J1200" s="68"/>
      <c r="K1200" s="68"/>
      <c r="L1200" s="68"/>
      <c r="M1200" s="68"/>
      <c r="N1200" s="319"/>
      <c r="O1200" s="319"/>
      <c r="P1200" s="212">
        <v>40391.78</v>
      </c>
      <c r="Q1200" s="212">
        <v>0</v>
      </c>
      <c r="R1200" s="68" t="s">
        <v>809</v>
      </c>
      <c r="S1200" s="320"/>
      <c r="T1200" s="266"/>
    </row>
    <row r="1201" spans="1:20" ht="114.75">
      <c r="A1201" s="189">
        <v>862</v>
      </c>
      <c r="B1201" s="68"/>
      <c r="C1201" s="210" t="s">
        <v>159</v>
      </c>
      <c r="D1201" s="211">
        <v>46126</v>
      </c>
      <c r="E1201" s="189" t="s">
        <v>3563</v>
      </c>
      <c r="F1201" s="189" t="s">
        <v>584</v>
      </c>
      <c r="G1201" s="189">
        <v>15402028</v>
      </c>
      <c r="H1201" s="68"/>
      <c r="I1201" s="195" t="s">
        <v>4153</v>
      </c>
      <c r="J1201" s="68"/>
      <c r="K1201" s="68"/>
      <c r="L1201" s="68"/>
      <c r="M1201" s="68"/>
      <c r="N1201" s="319"/>
      <c r="O1201" s="319"/>
      <c r="P1201" s="212">
        <v>22238.36</v>
      </c>
      <c r="Q1201" s="212">
        <v>0</v>
      </c>
      <c r="R1201" s="68" t="s">
        <v>809</v>
      </c>
      <c r="S1201" s="320"/>
      <c r="T1201" s="266"/>
    </row>
    <row r="1202" spans="1:20" ht="63.75">
      <c r="A1202" s="189">
        <v>585</v>
      </c>
      <c r="B1202" s="68"/>
      <c r="C1202" s="210" t="s">
        <v>149</v>
      </c>
      <c r="D1202" s="211">
        <v>46126</v>
      </c>
      <c r="E1202" s="189" t="s">
        <v>3564</v>
      </c>
      <c r="F1202" s="189" t="s">
        <v>6</v>
      </c>
      <c r="G1202" s="189">
        <v>1151602</v>
      </c>
      <c r="H1202" s="68"/>
      <c r="I1202" s="195" t="s">
        <v>4154</v>
      </c>
      <c r="J1202" s="68"/>
      <c r="K1202" s="68"/>
      <c r="L1202" s="68"/>
      <c r="M1202" s="68"/>
      <c r="N1202" s="319"/>
      <c r="O1202" s="319"/>
      <c r="P1202" s="212">
        <v>0</v>
      </c>
      <c r="Q1202" s="212">
        <v>12896.8</v>
      </c>
      <c r="R1202" s="68" t="s">
        <v>809</v>
      </c>
      <c r="S1202" s="320"/>
      <c r="T1202" s="266"/>
    </row>
    <row r="1203" spans="1:20" ht="38.25">
      <c r="A1203" s="189">
        <v>585</v>
      </c>
      <c r="B1203" s="68"/>
      <c r="C1203" s="210" t="s">
        <v>149</v>
      </c>
      <c r="D1203" s="211">
        <v>46127</v>
      </c>
      <c r="E1203" s="189" t="s">
        <v>3565</v>
      </c>
      <c r="F1203" s="189" t="s">
        <v>3</v>
      </c>
      <c r="G1203" s="189">
        <v>2383910</v>
      </c>
      <c r="H1203" s="68"/>
      <c r="I1203" s="195" t="s">
        <v>4056</v>
      </c>
      <c r="J1203" s="68"/>
      <c r="K1203" s="68"/>
      <c r="L1203" s="68"/>
      <c r="M1203" s="68"/>
      <c r="N1203" s="319"/>
      <c r="O1203" s="319"/>
      <c r="P1203" s="212">
        <v>0</v>
      </c>
      <c r="Q1203" s="212">
        <v>136.5</v>
      </c>
      <c r="R1203" s="68" t="s">
        <v>809</v>
      </c>
      <c r="S1203" s="320"/>
      <c r="T1203" s="266"/>
    </row>
    <row r="1204" spans="1:20" ht="38.25">
      <c r="A1204" s="189" t="s">
        <v>503</v>
      </c>
      <c r="B1204" s="68"/>
      <c r="C1204" s="210" t="s">
        <v>541</v>
      </c>
      <c r="D1204" s="211">
        <v>46127</v>
      </c>
      <c r="E1204" s="189" t="s">
        <v>3566</v>
      </c>
      <c r="F1204" s="189" t="s">
        <v>3</v>
      </c>
      <c r="G1204" s="189">
        <v>2383937</v>
      </c>
      <c r="H1204" s="68"/>
      <c r="I1204" s="195" t="s">
        <v>4155</v>
      </c>
      <c r="J1204" s="68"/>
      <c r="K1204" s="68"/>
      <c r="L1204" s="68"/>
      <c r="M1204" s="68"/>
      <c r="N1204" s="319"/>
      <c r="O1204" s="319"/>
      <c r="P1204" s="212">
        <v>0</v>
      </c>
      <c r="Q1204" s="212">
        <v>500</v>
      </c>
      <c r="R1204" s="68" t="s">
        <v>809</v>
      </c>
      <c r="S1204" s="320"/>
      <c r="T1204" s="266"/>
    </row>
    <row r="1205" spans="1:20" ht="51">
      <c r="A1205" s="189">
        <v>190</v>
      </c>
      <c r="B1205" s="68"/>
      <c r="C1205" s="210" t="s">
        <v>75</v>
      </c>
      <c r="D1205" s="211">
        <v>46127</v>
      </c>
      <c r="E1205" s="189" t="s">
        <v>3567</v>
      </c>
      <c r="F1205" s="189" t="s">
        <v>3</v>
      </c>
      <c r="G1205" s="189">
        <v>2384000</v>
      </c>
      <c r="H1205" s="68"/>
      <c r="I1205" s="195" t="s">
        <v>4157</v>
      </c>
      <c r="J1205" s="68"/>
      <c r="K1205" s="68"/>
      <c r="L1205" s="68"/>
      <c r="M1205" s="68"/>
      <c r="N1205" s="319"/>
      <c r="O1205" s="319"/>
      <c r="P1205" s="212">
        <v>0</v>
      </c>
      <c r="Q1205" s="212">
        <v>637.39</v>
      </c>
      <c r="R1205" s="68" t="s">
        <v>809</v>
      </c>
      <c r="S1205" s="320"/>
      <c r="T1205" s="266"/>
    </row>
    <row r="1206" spans="1:20" ht="51">
      <c r="A1206" s="189">
        <v>190</v>
      </c>
      <c r="B1206" s="68"/>
      <c r="C1206" s="210" t="s">
        <v>75</v>
      </c>
      <c r="D1206" s="211">
        <v>46127</v>
      </c>
      <c r="E1206" s="189" t="s">
        <v>3568</v>
      </c>
      <c r="F1206" s="189" t="s">
        <v>3</v>
      </c>
      <c r="G1206" s="189">
        <v>2384005</v>
      </c>
      <c r="H1206" s="68"/>
      <c r="I1206" s="195" t="s">
        <v>4158</v>
      </c>
      <c r="J1206" s="68"/>
      <c r="K1206" s="68"/>
      <c r="L1206" s="68"/>
      <c r="M1206" s="68"/>
      <c r="N1206" s="319"/>
      <c r="O1206" s="319"/>
      <c r="P1206" s="212">
        <v>0</v>
      </c>
      <c r="Q1206" s="212">
        <v>32</v>
      </c>
      <c r="R1206" s="68" t="s">
        <v>809</v>
      </c>
      <c r="S1206" s="320"/>
      <c r="T1206" s="266"/>
    </row>
    <row r="1207" spans="1:20" ht="51">
      <c r="A1207" s="189">
        <v>190</v>
      </c>
      <c r="B1207" s="68"/>
      <c r="C1207" s="210" t="s">
        <v>75</v>
      </c>
      <c r="D1207" s="211">
        <v>46127</v>
      </c>
      <c r="E1207" s="189" t="s">
        <v>3569</v>
      </c>
      <c r="F1207" s="189" t="s">
        <v>3</v>
      </c>
      <c r="G1207" s="189">
        <v>2384006</v>
      </c>
      <c r="H1207" s="68"/>
      <c r="I1207" s="195" t="s">
        <v>4159</v>
      </c>
      <c r="J1207" s="68"/>
      <c r="K1207" s="68"/>
      <c r="L1207" s="68"/>
      <c r="M1207" s="68"/>
      <c r="N1207" s="319"/>
      <c r="O1207" s="319"/>
      <c r="P1207" s="212">
        <v>0</v>
      </c>
      <c r="Q1207" s="212">
        <v>32</v>
      </c>
      <c r="R1207" s="68" t="s">
        <v>809</v>
      </c>
      <c r="S1207" s="320"/>
      <c r="T1207" s="266"/>
    </row>
    <row r="1208" spans="1:20" ht="51">
      <c r="A1208" s="189">
        <v>190</v>
      </c>
      <c r="B1208" s="68"/>
      <c r="C1208" s="210" t="s">
        <v>75</v>
      </c>
      <c r="D1208" s="211">
        <v>46127</v>
      </c>
      <c r="E1208" s="189" t="s">
        <v>3570</v>
      </c>
      <c r="F1208" s="189" t="s">
        <v>3</v>
      </c>
      <c r="G1208" s="189">
        <v>2384013</v>
      </c>
      <c r="H1208" s="68"/>
      <c r="I1208" s="195" t="s">
        <v>4160</v>
      </c>
      <c r="J1208" s="68"/>
      <c r="K1208" s="68"/>
      <c r="L1208" s="68"/>
      <c r="M1208" s="68"/>
      <c r="N1208" s="319"/>
      <c r="O1208" s="319"/>
      <c r="P1208" s="212">
        <v>0</v>
      </c>
      <c r="Q1208" s="212">
        <v>66.55</v>
      </c>
      <c r="R1208" s="68" t="s">
        <v>809</v>
      </c>
      <c r="S1208" s="320"/>
      <c r="T1208" s="266"/>
    </row>
    <row r="1209" spans="1:20" ht="38.25">
      <c r="A1209" s="189" t="s">
        <v>503</v>
      </c>
      <c r="B1209" s="68"/>
      <c r="C1209" s="210" t="s">
        <v>541</v>
      </c>
      <c r="D1209" s="211">
        <v>46127</v>
      </c>
      <c r="E1209" s="189" t="s">
        <v>3571</v>
      </c>
      <c r="F1209" s="189" t="s">
        <v>3</v>
      </c>
      <c r="G1209" s="189">
        <v>2384024</v>
      </c>
      <c r="H1209" s="68"/>
      <c r="I1209" s="195" t="s">
        <v>4161</v>
      </c>
      <c r="J1209" s="68"/>
      <c r="K1209" s="68"/>
      <c r="L1209" s="68"/>
      <c r="M1209" s="68"/>
      <c r="N1209" s="319"/>
      <c r="O1209" s="319"/>
      <c r="P1209" s="212">
        <v>0</v>
      </c>
      <c r="Q1209" s="212">
        <v>16295.4</v>
      </c>
      <c r="R1209" s="68" t="s">
        <v>809</v>
      </c>
      <c r="S1209" s="320"/>
      <c r="T1209" s="266"/>
    </row>
    <row r="1210" spans="1:20" ht="38.25">
      <c r="A1210" s="189" t="s">
        <v>503</v>
      </c>
      <c r="B1210" s="68"/>
      <c r="C1210" s="210" t="s">
        <v>541</v>
      </c>
      <c r="D1210" s="211">
        <v>46127</v>
      </c>
      <c r="E1210" s="189" t="s">
        <v>3572</v>
      </c>
      <c r="F1210" s="189" t="s">
        <v>3</v>
      </c>
      <c r="G1210" s="189">
        <v>2383947</v>
      </c>
      <c r="H1210" s="68"/>
      <c r="I1210" s="195" t="s">
        <v>4162</v>
      </c>
      <c r="J1210" s="68"/>
      <c r="K1210" s="68"/>
      <c r="L1210" s="68"/>
      <c r="M1210" s="68"/>
      <c r="N1210" s="319"/>
      <c r="O1210" s="319"/>
      <c r="P1210" s="212">
        <v>0</v>
      </c>
      <c r="Q1210" s="212">
        <v>142.31</v>
      </c>
      <c r="R1210" s="68" t="s">
        <v>809</v>
      </c>
      <c r="S1210" s="320"/>
      <c r="T1210" s="266"/>
    </row>
    <row r="1211" spans="1:20" ht="51">
      <c r="A1211" s="189" t="s">
        <v>503</v>
      </c>
      <c r="B1211" s="68"/>
      <c r="C1211" s="210" t="s">
        <v>541</v>
      </c>
      <c r="D1211" s="211">
        <v>46127</v>
      </c>
      <c r="E1211" s="189" t="s">
        <v>3573</v>
      </c>
      <c r="F1211" s="189" t="s">
        <v>3</v>
      </c>
      <c r="G1211" s="189">
        <v>2383951</v>
      </c>
      <c r="H1211" s="68"/>
      <c r="I1211" s="195" t="s">
        <v>4163</v>
      </c>
      <c r="J1211" s="68"/>
      <c r="K1211" s="68"/>
      <c r="L1211" s="68"/>
      <c r="M1211" s="68"/>
      <c r="N1211" s="319"/>
      <c r="O1211" s="319"/>
      <c r="P1211" s="212">
        <v>0</v>
      </c>
      <c r="Q1211" s="212">
        <v>330</v>
      </c>
      <c r="R1211" s="68" t="s">
        <v>809</v>
      </c>
      <c r="S1211" s="320"/>
      <c r="T1211" s="266"/>
    </row>
    <row r="1212" spans="1:20" ht="51">
      <c r="A1212" s="189">
        <v>41</v>
      </c>
      <c r="B1212" s="68"/>
      <c r="C1212" s="210" t="s">
        <v>879</v>
      </c>
      <c r="D1212" s="211">
        <v>46127</v>
      </c>
      <c r="E1212" s="189" t="s">
        <v>3574</v>
      </c>
      <c r="F1212" s="189" t="s">
        <v>3</v>
      </c>
      <c r="G1212" s="189">
        <v>2383955</v>
      </c>
      <c r="H1212" s="68"/>
      <c r="I1212" s="195" t="s">
        <v>4164</v>
      </c>
      <c r="J1212" s="68"/>
      <c r="K1212" s="68"/>
      <c r="L1212" s="68"/>
      <c r="M1212" s="68"/>
      <c r="N1212" s="319"/>
      <c r="O1212" s="319"/>
      <c r="P1212" s="212">
        <v>0</v>
      </c>
      <c r="Q1212" s="212">
        <v>9074.33</v>
      </c>
      <c r="R1212" s="68" t="s">
        <v>809</v>
      </c>
      <c r="S1212" s="320"/>
      <c r="T1212" s="266"/>
    </row>
    <row r="1213" spans="1:20" ht="51">
      <c r="A1213" s="189" t="s">
        <v>495</v>
      </c>
      <c r="B1213" s="68"/>
      <c r="C1213" s="210" t="s">
        <v>623</v>
      </c>
      <c r="D1213" s="211">
        <v>46127</v>
      </c>
      <c r="E1213" s="189" t="s">
        <v>3575</v>
      </c>
      <c r="F1213" s="189" t="s">
        <v>10</v>
      </c>
      <c r="G1213" s="189">
        <v>21330</v>
      </c>
      <c r="H1213" s="68"/>
      <c r="I1213" s="195" t="s">
        <v>4165</v>
      </c>
      <c r="J1213" s="68"/>
      <c r="K1213" s="68"/>
      <c r="L1213" s="68"/>
      <c r="M1213" s="68"/>
      <c r="N1213" s="319"/>
      <c r="O1213" s="319"/>
      <c r="P1213" s="212">
        <v>496.02</v>
      </c>
      <c r="Q1213" s="212">
        <v>0</v>
      </c>
      <c r="R1213" s="68" t="s">
        <v>809</v>
      </c>
      <c r="S1213" s="320"/>
      <c r="T1213" s="266"/>
    </row>
    <row r="1214" spans="1:20" ht="63.75">
      <c r="A1214" s="189" t="s">
        <v>495</v>
      </c>
      <c r="B1214" s="68"/>
      <c r="C1214" s="210" t="s">
        <v>623</v>
      </c>
      <c r="D1214" s="211">
        <v>46127</v>
      </c>
      <c r="E1214" s="189" t="s">
        <v>3576</v>
      </c>
      <c r="F1214" s="189" t="s">
        <v>10</v>
      </c>
      <c r="G1214" s="189">
        <v>21342</v>
      </c>
      <c r="H1214" s="68"/>
      <c r="I1214" s="195" t="s">
        <v>4166</v>
      </c>
      <c r="J1214" s="68"/>
      <c r="K1214" s="68"/>
      <c r="L1214" s="68"/>
      <c r="M1214" s="68"/>
      <c r="N1214" s="319"/>
      <c r="O1214" s="319"/>
      <c r="P1214" s="212">
        <v>15001.97</v>
      </c>
      <c r="Q1214" s="212">
        <v>0</v>
      </c>
      <c r="R1214" s="68" t="s">
        <v>809</v>
      </c>
      <c r="S1214" s="320"/>
      <c r="T1214" s="266"/>
    </row>
    <row r="1215" spans="1:20" ht="63.75">
      <c r="A1215" s="189" t="s">
        <v>495</v>
      </c>
      <c r="B1215" s="68"/>
      <c r="C1215" s="210" t="s">
        <v>623</v>
      </c>
      <c r="D1215" s="211">
        <v>46127</v>
      </c>
      <c r="E1215" s="189" t="s">
        <v>3577</v>
      </c>
      <c r="F1215" s="189" t="s">
        <v>10</v>
      </c>
      <c r="G1215" s="189">
        <v>21400</v>
      </c>
      <c r="H1215" s="68"/>
      <c r="I1215" s="195" t="s">
        <v>4167</v>
      </c>
      <c r="J1215" s="68"/>
      <c r="K1215" s="68"/>
      <c r="L1215" s="68"/>
      <c r="M1215" s="68"/>
      <c r="N1215" s="319"/>
      <c r="O1215" s="319"/>
      <c r="P1215" s="212">
        <v>3456.32</v>
      </c>
      <c r="Q1215" s="212">
        <v>0</v>
      </c>
      <c r="R1215" s="68" t="s">
        <v>809</v>
      </c>
      <c r="S1215" s="320"/>
      <c r="T1215" s="266"/>
    </row>
    <row r="1216" spans="1:20" ht="63.75">
      <c r="A1216" s="189" t="s">
        <v>495</v>
      </c>
      <c r="B1216" s="68"/>
      <c r="C1216" s="210" t="s">
        <v>623</v>
      </c>
      <c r="D1216" s="211">
        <v>46127</v>
      </c>
      <c r="E1216" s="189" t="s">
        <v>3578</v>
      </c>
      <c r="F1216" s="189" t="s">
        <v>10</v>
      </c>
      <c r="G1216" s="189">
        <v>21357</v>
      </c>
      <c r="H1216" s="68"/>
      <c r="I1216" s="195" t="s">
        <v>4168</v>
      </c>
      <c r="J1216" s="68"/>
      <c r="K1216" s="68"/>
      <c r="L1216" s="68"/>
      <c r="M1216" s="68"/>
      <c r="N1216" s="319"/>
      <c r="O1216" s="319"/>
      <c r="P1216" s="212">
        <v>5504.3</v>
      </c>
      <c r="Q1216" s="212">
        <v>0</v>
      </c>
      <c r="R1216" s="68" t="s">
        <v>809</v>
      </c>
      <c r="S1216" s="320"/>
      <c r="T1216" s="266"/>
    </row>
    <row r="1217" spans="1:20" ht="51">
      <c r="A1217" s="189" t="s">
        <v>495</v>
      </c>
      <c r="B1217" s="68"/>
      <c r="C1217" s="210" t="s">
        <v>623</v>
      </c>
      <c r="D1217" s="211">
        <v>46127</v>
      </c>
      <c r="E1217" s="189" t="s">
        <v>3579</v>
      </c>
      <c r="F1217" s="189" t="s">
        <v>6</v>
      </c>
      <c r="G1217" s="189">
        <v>3543523</v>
      </c>
      <c r="H1217" s="68"/>
      <c r="I1217" s="195" t="s">
        <v>4169</v>
      </c>
      <c r="J1217" s="68"/>
      <c r="K1217" s="68"/>
      <c r="L1217" s="68"/>
      <c r="M1217" s="68"/>
      <c r="N1217" s="319"/>
      <c r="O1217" s="319"/>
      <c r="P1217" s="212">
        <v>0</v>
      </c>
      <c r="Q1217" s="212">
        <v>2663640.5099999998</v>
      </c>
      <c r="R1217" s="68" t="s">
        <v>809</v>
      </c>
      <c r="S1217" s="320"/>
      <c r="T1217" s="266"/>
    </row>
    <row r="1218" spans="1:20" ht="76.5">
      <c r="A1218" s="189" t="s">
        <v>497</v>
      </c>
      <c r="B1218" s="68"/>
      <c r="C1218" s="210" t="s">
        <v>615</v>
      </c>
      <c r="D1218" s="211">
        <v>46127</v>
      </c>
      <c r="E1218" s="189" t="s">
        <v>3580</v>
      </c>
      <c r="F1218" s="189" t="s">
        <v>6</v>
      </c>
      <c r="G1218" s="189">
        <v>2412776</v>
      </c>
      <c r="H1218" s="68"/>
      <c r="I1218" s="195" t="s">
        <v>4170</v>
      </c>
      <c r="J1218" s="68"/>
      <c r="K1218" s="68"/>
      <c r="L1218" s="68"/>
      <c r="M1218" s="68"/>
      <c r="N1218" s="319"/>
      <c r="O1218" s="319"/>
      <c r="P1218" s="212">
        <v>0</v>
      </c>
      <c r="Q1218" s="212">
        <v>45.1</v>
      </c>
      <c r="R1218" s="68" t="s">
        <v>809</v>
      </c>
      <c r="S1218" s="320"/>
      <c r="T1218" s="266"/>
    </row>
    <row r="1219" spans="1:20" ht="63.75">
      <c r="A1219" s="189" t="s">
        <v>495</v>
      </c>
      <c r="B1219" s="68"/>
      <c r="C1219" s="210" t="s">
        <v>623</v>
      </c>
      <c r="D1219" s="211">
        <v>46127</v>
      </c>
      <c r="E1219" s="189" t="s">
        <v>3581</v>
      </c>
      <c r="F1219" s="189" t="s">
        <v>10</v>
      </c>
      <c r="G1219" s="189">
        <v>21460</v>
      </c>
      <c r="H1219" s="68"/>
      <c r="I1219" s="195" t="s">
        <v>4171</v>
      </c>
      <c r="J1219" s="68"/>
      <c r="K1219" s="68"/>
      <c r="L1219" s="68"/>
      <c r="M1219" s="68"/>
      <c r="N1219" s="319"/>
      <c r="O1219" s="319"/>
      <c r="P1219" s="212">
        <v>11018.37</v>
      </c>
      <c r="Q1219" s="212">
        <v>0</v>
      </c>
      <c r="R1219" s="68" t="s">
        <v>809</v>
      </c>
      <c r="S1219" s="320"/>
      <c r="T1219" s="266"/>
    </row>
    <row r="1220" spans="1:20" ht="51">
      <c r="A1220" s="189" t="s">
        <v>495</v>
      </c>
      <c r="B1220" s="68"/>
      <c r="C1220" s="210" t="s">
        <v>623</v>
      </c>
      <c r="D1220" s="211">
        <v>46127</v>
      </c>
      <c r="E1220" s="189" t="s">
        <v>3582</v>
      </c>
      <c r="F1220" s="189" t="s">
        <v>10</v>
      </c>
      <c r="G1220" s="189">
        <v>21476</v>
      </c>
      <c r="H1220" s="68"/>
      <c r="I1220" s="195" t="s">
        <v>4172</v>
      </c>
      <c r="J1220" s="68"/>
      <c r="K1220" s="68"/>
      <c r="L1220" s="68"/>
      <c r="M1220" s="68"/>
      <c r="N1220" s="319"/>
      <c r="O1220" s="319"/>
      <c r="P1220" s="212">
        <v>518.46</v>
      </c>
      <c r="Q1220" s="212">
        <v>0</v>
      </c>
      <c r="R1220" s="68" t="s">
        <v>809</v>
      </c>
      <c r="S1220" s="320"/>
      <c r="T1220" s="266"/>
    </row>
    <row r="1221" spans="1:20" ht="51">
      <c r="A1221" s="189" t="s">
        <v>495</v>
      </c>
      <c r="B1221" s="68"/>
      <c r="C1221" s="210" t="s">
        <v>623</v>
      </c>
      <c r="D1221" s="211">
        <v>46127</v>
      </c>
      <c r="E1221" s="189" t="s">
        <v>3583</v>
      </c>
      <c r="F1221" s="189" t="s">
        <v>10</v>
      </c>
      <c r="G1221" s="189">
        <v>21398</v>
      </c>
      <c r="H1221" s="68"/>
      <c r="I1221" s="195" t="s">
        <v>4173</v>
      </c>
      <c r="J1221" s="68"/>
      <c r="K1221" s="68"/>
      <c r="L1221" s="68"/>
      <c r="M1221" s="68"/>
      <c r="N1221" s="319"/>
      <c r="O1221" s="319"/>
      <c r="P1221" s="212">
        <v>910.09</v>
      </c>
      <c r="Q1221" s="212">
        <v>0</v>
      </c>
      <c r="R1221" s="68" t="s">
        <v>809</v>
      </c>
      <c r="S1221" s="320"/>
      <c r="T1221" s="266"/>
    </row>
    <row r="1222" spans="1:20" ht="51">
      <c r="A1222" s="189" t="s">
        <v>495</v>
      </c>
      <c r="B1222" s="68"/>
      <c r="C1222" s="210" t="s">
        <v>623</v>
      </c>
      <c r="D1222" s="211">
        <v>46127</v>
      </c>
      <c r="E1222" s="189" t="s">
        <v>3584</v>
      </c>
      <c r="F1222" s="189" t="s">
        <v>10</v>
      </c>
      <c r="G1222" s="189">
        <v>21371</v>
      </c>
      <c r="H1222" s="68"/>
      <c r="I1222" s="195" t="s">
        <v>4174</v>
      </c>
      <c r="J1222" s="68"/>
      <c r="K1222" s="68"/>
      <c r="L1222" s="68"/>
      <c r="M1222" s="68"/>
      <c r="N1222" s="319"/>
      <c r="O1222" s="319"/>
      <c r="P1222" s="212">
        <v>6551.21</v>
      </c>
      <c r="Q1222" s="212">
        <v>0</v>
      </c>
      <c r="R1222" s="68" t="s">
        <v>809</v>
      </c>
      <c r="S1222" s="320"/>
      <c r="T1222" s="266"/>
    </row>
    <row r="1223" spans="1:20" ht="51">
      <c r="A1223" s="189" t="s">
        <v>495</v>
      </c>
      <c r="B1223" s="68"/>
      <c r="C1223" s="210" t="s">
        <v>623</v>
      </c>
      <c r="D1223" s="211">
        <v>46127</v>
      </c>
      <c r="E1223" s="189" t="s">
        <v>3585</v>
      </c>
      <c r="F1223" s="189" t="s">
        <v>10</v>
      </c>
      <c r="G1223" s="189">
        <v>21389</v>
      </c>
      <c r="H1223" s="68"/>
      <c r="I1223" s="195" t="s">
        <v>4175</v>
      </c>
      <c r="J1223" s="68"/>
      <c r="K1223" s="68"/>
      <c r="L1223" s="68"/>
      <c r="M1223" s="68"/>
      <c r="N1223" s="319"/>
      <c r="O1223" s="319"/>
      <c r="P1223" s="212">
        <v>5519.53</v>
      </c>
      <c r="Q1223" s="212">
        <v>0</v>
      </c>
      <c r="R1223" s="68" t="s">
        <v>809</v>
      </c>
      <c r="S1223" s="320"/>
      <c r="T1223" s="266"/>
    </row>
    <row r="1224" spans="1:20" ht="51">
      <c r="A1224" s="189" t="s">
        <v>495</v>
      </c>
      <c r="B1224" s="68"/>
      <c r="C1224" s="210" t="s">
        <v>623</v>
      </c>
      <c r="D1224" s="211">
        <v>46127</v>
      </c>
      <c r="E1224" s="189" t="s">
        <v>3586</v>
      </c>
      <c r="F1224" s="189" t="s">
        <v>10</v>
      </c>
      <c r="G1224" s="189">
        <v>21333</v>
      </c>
      <c r="H1224" s="68"/>
      <c r="I1224" s="195" t="s">
        <v>4176</v>
      </c>
      <c r="J1224" s="68"/>
      <c r="K1224" s="68"/>
      <c r="L1224" s="68"/>
      <c r="M1224" s="68"/>
      <c r="N1224" s="319"/>
      <c r="O1224" s="319"/>
      <c r="P1224" s="212">
        <v>2523.77</v>
      </c>
      <c r="Q1224" s="212">
        <v>0</v>
      </c>
      <c r="R1224" s="68" t="s">
        <v>809</v>
      </c>
      <c r="S1224" s="320"/>
      <c r="T1224" s="266"/>
    </row>
    <row r="1225" spans="1:20" ht="51">
      <c r="A1225" s="189" t="s">
        <v>495</v>
      </c>
      <c r="B1225" s="68"/>
      <c r="C1225" s="210" t="s">
        <v>623</v>
      </c>
      <c r="D1225" s="211">
        <v>46127</v>
      </c>
      <c r="E1225" s="189" t="s">
        <v>3587</v>
      </c>
      <c r="F1225" s="189" t="s">
        <v>10</v>
      </c>
      <c r="G1225" s="189">
        <v>21396</v>
      </c>
      <c r="H1225" s="68"/>
      <c r="I1225" s="195" t="s">
        <v>4177</v>
      </c>
      <c r="J1225" s="68"/>
      <c r="K1225" s="68"/>
      <c r="L1225" s="68"/>
      <c r="M1225" s="68"/>
      <c r="N1225" s="319"/>
      <c r="O1225" s="319"/>
      <c r="P1225" s="212">
        <v>3253.81</v>
      </c>
      <c r="Q1225" s="212">
        <v>0</v>
      </c>
      <c r="R1225" s="68" t="s">
        <v>809</v>
      </c>
      <c r="S1225" s="320"/>
      <c r="T1225" s="266"/>
    </row>
    <row r="1226" spans="1:20" ht="63.75">
      <c r="A1226" s="189" t="s">
        <v>495</v>
      </c>
      <c r="B1226" s="68"/>
      <c r="C1226" s="210" t="s">
        <v>623</v>
      </c>
      <c r="D1226" s="211">
        <v>46127</v>
      </c>
      <c r="E1226" s="189" t="s">
        <v>3588</v>
      </c>
      <c r="F1226" s="189" t="s">
        <v>10</v>
      </c>
      <c r="G1226" s="189">
        <v>21347</v>
      </c>
      <c r="H1226" s="68"/>
      <c r="I1226" s="195" t="s">
        <v>4178</v>
      </c>
      <c r="J1226" s="68"/>
      <c r="K1226" s="68"/>
      <c r="L1226" s="68"/>
      <c r="M1226" s="68"/>
      <c r="N1226" s="319"/>
      <c r="O1226" s="319"/>
      <c r="P1226" s="212">
        <v>3422.09</v>
      </c>
      <c r="Q1226" s="212">
        <v>0</v>
      </c>
      <c r="R1226" s="68" t="s">
        <v>809</v>
      </c>
      <c r="S1226" s="320"/>
      <c r="T1226" s="266"/>
    </row>
    <row r="1227" spans="1:20" ht="51">
      <c r="A1227" s="189" t="s">
        <v>495</v>
      </c>
      <c r="B1227" s="68"/>
      <c r="C1227" s="210" t="s">
        <v>623</v>
      </c>
      <c r="D1227" s="211">
        <v>46127</v>
      </c>
      <c r="E1227" s="189" t="s">
        <v>3589</v>
      </c>
      <c r="F1227" s="189" t="s">
        <v>10</v>
      </c>
      <c r="G1227" s="189">
        <v>21391</v>
      </c>
      <c r="H1227" s="68"/>
      <c r="I1227" s="195" t="s">
        <v>4179</v>
      </c>
      <c r="J1227" s="68"/>
      <c r="K1227" s="68"/>
      <c r="L1227" s="68"/>
      <c r="M1227" s="68"/>
      <c r="N1227" s="319"/>
      <c r="O1227" s="319"/>
      <c r="P1227" s="212">
        <v>435.31</v>
      </c>
      <c r="Q1227" s="212">
        <v>0</v>
      </c>
      <c r="R1227" s="68" t="s">
        <v>809</v>
      </c>
      <c r="S1227" s="320"/>
      <c r="T1227" s="266"/>
    </row>
    <row r="1228" spans="1:20" ht="51">
      <c r="A1228" s="189">
        <v>133</v>
      </c>
      <c r="B1228" s="68"/>
      <c r="C1228" s="210" t="s">
        <v>55</v>
      </c>
      <c r="D1228" s="211">
        <v>46128</v>
      </c>
      <c r="E1228" s="189" t="s">
        <v>3590</v>
      </c>
      <c r="F1228" s="189" t="s">
        <v>3</v>
      </c>
      <c r="G1228" s="189">
        <v>2384241</v>
      </c>
      <c r="H1228" s="68"/>
      <c r="I1228" s="195" t="s">
        <v>4180</v>
      </c>
      <c r="J1228" s="68"/>
      <c r="K1228" s="68"/>
      <c r="L1228" s="68"/>
      <c r="M1228" s="68"/>
      <c r="N1228" s="319"/>
      <c r="O1228" s="319"/>
      <c r="P1228" s="212">
        <v>0</v>
      </c>
      <c r="Q1228" s="212">
        <v>16050</v>
      </c>
      <c r="R1228" s="68" t="s">
        <v>809</v>
      </c>
      <c r="S1228" s="320"/>
      <c r="T1228" s="266"/>
    </row>
    <row r="1229" spans="1:20" ht="51">
      <c r="A1229" s="189">
        <v>133</v>
      </c>
      <c r="B1229" s="68"/>
      <c r="C1229" s="210" t="s">
        <v>55</v>
      </c>
      <c r="D1229" s="211">
        <v>46128</v>
      </c>
      <c r="E1229" s="189" t="s">
        <v>3591</v>
      </c>
      <c r="F1229" s="189" t="s">
        <v>3</v>
      </c>
      <c r="G1229" s="189">
        <v>2384243</v>
      </c>
      <c r="H1229" s="68"/>
      <c r="I1229" s="195" t="s">
        <v>4181</v>
      </c>
      <c r="J1229" s="68"/>
      <c r="K1229" s="68"/>
      <c r="L1229" s="68"/>
      <c r="M1229" s="68"/>
      <c r="N1229" s="319"/>
      <c r="O1229" s="319"/>
      <c r="P1229" s="212">
        <v>0</v>
      </c>
      <c r="Q1229" s="212">
        <v>16050</v>
      </c>
      <c r="R1229" s="68" t="s">
        <v>809</v>
      </c>
      <c r="S1229" s="320"/>
      <c r="T1229" s="266"/>
    </row>
    <row r="1230" spans="1:20" ht="51">
      <c r="A1230" s="189" t="s">
        <v>503</v>
      </c>
      <c r="B1230" s="68"/>
      <c r="C1230" s="210" t="s">
        <v>541</v>
      </c>
      <c r="D1230" s="211">
        <v>46128</v>
      </c>
      <c r="E1230" s="189" t="s">
        <v>3592</v>
      </c>
      <c r="F1230" s="189" t="s">
        <v>3</v>
      </c>
      <c r="G1230" s="189">
        <v>2384244</v>
      </c>
      <c r="H1230" s="68"/>
      <c r="I1230" s="195" t="s">
        <v>4182</v>
      </c>
      <c r="J1230" s="68"/>
      <c r="K1230" s="68"/>
      <c r="L1230" s="68"/>
      <c r="M1230" s="68"/>
      <c r="N1230" s="319"/>
      <c r="O1230" s="319"/>
      <c r="P1230" s="212">
        <v>0</v>
      </c>
      <c r="Q1230" s="212">
        <v>1597.84</v>
      </c>
      <c r="R1230" s="68" t="s">
        <v>809</v>
      </c>
      <c r="S1230" s="320"/>
      <c r="T1230" s="266"/>
    </row>
    <row r="1231" spans="1:20" ht="51">
      <c r="A1231" s="189" t="s">
        <v>503</v>
      </c>
      <c r="B1231" s="68"/>
      <c r="C1231" s="210" t="s">
        <v>541</v>
      </c>
      <c r="D1231" s="211">
        <v>46128</v>
      </c>
      <c r="E1231" s="189" t="s">
        <v>3593</v>
      </c>
      <c r="F1231" s="189" t="s">
        <v>3</v>
      </c>
      <c r="G1231" s="189">
        <v>2384248</v>
      </c>
      <c r="H1231" s="68"/>
      <c r="I1231" s="195" t="s">
        <v>4183</v>
      </c>
      <c r="J1231" s="68"/>
      <c r="K1231" s="68"/>
      <c r="L1231" s="68"/>
      <c r="M1231" s="68"/>
      <c r="N1231" s="319"/>
      <c r="O1231" s="319"/>
      <c r="P1231" s="212">
        <v>0</v>
      </c>
      <c r="Q1231" s="212">
        <v>2819.71</v>
      </c>
      <c r="R1231" s="68" t="s">
        <v>809</v>
      </c>
      <c r="S1231" s="320"/>
      <c r="T1231" s="266"/>
    </row>
    <row r="1232" spans="1:20" ht="51">
      <c r="A1232" s="189" t="s">
        <v>503</v>
      </c>
      <c r="B1232" s="68"/>
      <c r="C1232" s="210" t="s">
        <v>541</v>
      </c>
      <c r="D1232" s="211">
        <v>46128</v>
      </c>
      <c r="E1232" s="189" t="s">
        <v>3594</v>
      </c>
      <c r="F1232" s="189" t="s">
        <v>3</v>
      </c>
      <c r="G1232" s="189">
        <v>2384253</v>
      </c>
      <c r="H1232" s="68"/>
      <c r="I1232" s="195" t="s">
        <v>4184</v>
      </c>
      <c r="J1232" s="68"/>
      <c r="K1232" s="68"/>
      <c r="L1232" s="68"/>
      <c r="M1232" s="68"/>
      <c r="N1232" s="319"/>
      <c r="O1232" s="319"/>
      <c r="P1232" s="212">
        <v>0</v>
      </c>
      <c r="Q1232" s="212">
        <v>2819.71</v>
      </c>
      <c r="R1232" s="68" t="s">
        <v>809</v>
      </c>
      <c r="S1232" s="320"/>
      <c r="T1232" s="266"/>
    </row>
    <row r="1233" spans="1:20" ht="51">
      <c r="A1233" s="189" t="s">
        <v>503</v>
      </c>
      <c r="B1233" s="68"/>
      <c r="C1233" s="210" t="s">
        <v>541</v>
      </c>
      <c r="D1233" s="211">
        <v>46128</v>
      </c>
      <c r="E1233" s="189" t="s">
        <v>3595</v>
      </c>
      <c r="F1233" s="189" t="s">
        <v>3</v>
      </c>
      <c r="G1233" s="189">
        <v>2384254</v>
      </c>
      <c r="H1233" s="68"/>
      <c r="I1233" s="195" t="s">
        <v>4185</v>
      </c>
      <c r="J1233" s="68"/>
      <c r="K1233" s="68"/>
      <c r="L1233" s="68"/>
      <c r="M1233" s="68"/>
      <c r="N1233" s="319"/>
      <c r="O1233" s="319"/>
      <c r="P1233" s="212">
        <v>0</v>
      </c>
      <c r="Q1233" s="212">
        <v>422.38</v>
      </c>
      <c r="R1233" s="68" t="s">
        <v>809</v>
      </c>
      <c r="S1233" s="320"/>
      <c r="T1233" s="266"/>
    </row>
    <row r="1234" spans="1:20" ht="51">
      <c r="A1234" s="189" t="s">
        <v>503</v>
      </c>
      <c r="B1234" s="68"/>
      <c r="C1234" s="210" t="s">
        <v>541</v>
      </c>
      <c r="D1234" s="211">
        <v>46128</v>
      </c>
      <c r="E1234" s="189" t="s">
        <v>3596</v>
      </c>
      <c r="F1234" s="189" t="s">
        <v>3</v>
      </c>
      <c r="G1234" s="189">
        <v>2384255</v>
      </c>
      <c r="H1234" s="68"/>
      <c r="I1234" s="195" t="s">
        <v>4186</v>
      </c>
      <c r="J1234" s="68"/>
      <c r="K1234" s="68"/>
      <c r="L1234" s="68"/>
      <c r="M1234" s="68"/>
      <c r="N1234" s="319"/>
      <c r="O1234" s="319"/>
      <c r="P1234" s="212">
        <v>0</v>
      </c>
      <c r="Q1234" s="212">
        <v>2984.27</v>
      </c>
      <c r="R1234" s="68" t="s">
        <v>809</v>
      </c>
      <c r="S1234" s="320"/>
      <c r="T1234" s="266"/>
    </row>
    <row r="1235" spans="1:20" ht="51">
      <c r="A1235" s="189" t="s">
        <v>503</v>
      </c>
      <c r="B1235" s="68"/>
      <c r="C1235" s="210" t="s">
        <v>541</v>
      </c>
      <c r="D1235" s="211">
        <v>46128</v>
      </c>
      <c r="E1235" s="189" t="s">
        <v>3597</v>
      </c>
      <c r="F1235" s="189" t="s">
        <v>3</v>
      </c>
      <c r="G1235" s="189">
        <v>2384257</v>
      </c>
      <c r="H1235" s="68"/>
      <c r="I1235" s="195" t="s">
        <v>4187</v>
      </c>
      <c r="J1235" s="68"/>
      <c r="K1235" s="68"/>
      <c r="L1235" s="68"/>
      <c r="M1235" s="68"/>
      <c r="N1235" s="319"/>
      <c r="O1235" s="319"/>
      <c r="P1235" s="212">
        <v>0</v>
      </c>
      <c r="Q1235" s="212">
        <v>2984.27</v>
      </c>
      <c r="R1235" s="68" t="s">
        <v>809</v>
      </c>
      <c r="S1235" s="320"/>
      <c r="T1235" s="266"/>
    </row>
    <row r="1236" spans="1:20" ht="51">
      <c r="A1236" s="189" t="s">
        <v>503</v>
      </c>
      <c r="B1236" s="68"/>
      <c r="C1236" s="210" t="s">
        <v>541</v>
      </c>
      <c r="D1236" s="211">
        <v>46128</v>
      </c>
      <c r="E1236" s="189" t="s">
        <v>3598</v>
      </c>
      <c r="F1236" s="189" t="s">
        <v>3</v>
      </c>
      <c r="G1236" s="189">
        <v>2384262</v>
      </c>
      <c r="H1236" s="68"/>
      <c r="I1236" s="195" t="s">
        <v>4188</v>
      </c>
      <c r="J1236" s="68"/>
      <c r="K1236" s="68"/>
      <c r="L1236" s="68"/>
      <c r="M1236" s="68"/>
      <c r="N1236" s="319"/>
      <c r="O1236" s="319"/>
      <c r="P1236" s="212">
        <v>0</v>
      </c>
      <c r="Q1236" s="212">
        <v>2741.36</v>
      </c>
      <c r="R1236" s="68" t="s">
        <v>809</v>
      </c>
      <c r="S1236" s="320"/>
      <c r="T1236" s="266"/>
    </row>
    <row r="1237" spans="1:20" ht="51">
      <c r="A1237" s="189" t="s">
        <v>503</v>
      </c>
      <c r="B1237" s="68"/>
      <c r="C1237" s="210" t="s">
        <v>541</v>
      </c>
      <c r="D1237" s="211">
        <v>46128</v>
      </c>
      <c r="E1237" s="189" t="s">
        <v>3599</v>
      </c>
      <c r="F1237" s="189" t="s">
        <v>3</v>
      </c>
      <c r="G1237" s="189">
        <v>2384258</v>
      </c>
      <c r="H1237" s="68"/>
      <c r="I1237" s="195" t="s">
        <v>4189</v>
      </c>
      <c r="J1237" s="68"/>
      <c r="K1237" s="68"/>
      <c r="L1237" s="68"/>
      <c r="M1237" s="68"/>
      <c r="N1237" s="319"/>
      <c r="O1237" s="319"/>
      <c r="P1237" s="212">
        <v>0</v>
      </c>
      <c r="Q1237" s="212">
        <v>2287.9499999999998</v>
      </c>
      <c r="R1237" s="68" t="s">
        <v>809</v>
      </c>
      <c r="S1237" s="320"/>
      <c r="T1237" s="266"/>
    </row>
    <row r="1238" spans="1:20" ht="51">
      <c r="A1238" s="189" t="s">
        <v>503</v>
      </c>
      <c r="B1238" s="68"/>
      <c r="C1238" s="210" t="s">
        <v>541</v>
      </c>
      <c r="D1238" s="211">
        <v>46128</v>
      </c>
      <c r="E1238" s="189" t="s">
        <v>3600</v>
      </c>
      <c r="F1238" s="189" t="s">
        <v>3</v>
      </c>
      <c r="G1238" s="189">
        <v>2384259</v>
      </c>
      <c r="H1238" s="68"/>
      <c r="I1238" s="195" t="s">
        <v>4190</v>
      </c>
      <c r="J1238" s="68"/>
      <c r="K1238" s="68"/>
      <c r="L1238" s="68"/>
      <c r="M1238" s="68"/>
      <c r="N1238" s="319"/>
      <c r="O1238" s="319"/>
      <c r="P1238" s="212">
        <v>0</v>
      </c>
      <c r="Q1238" s="212">
        <v>2984.27</v>
      </c>
      <c r="R1238" s="68" t="s">
        <v>809</v>
      </c>
      <c r="S1238" s="320"/>
      <c r="T1238" s="266"/>
    </row>
    <row r="1239" spans="1:20" ht="51">
      <c r="A1239" s="189" t="s">
        <v>503</v>
      </c>
      <c r="B1239" s="68"/>
      <c r="C1239" s="210" t="s">
        <v>541</v>
      </c>
      <c r="D1239" s="211">
        <v>46128</v>
      </c>
      <c r="E1239" s="189" t="s">
        <v>3601</v>
      </c>
      <c r="F1239" s="189" t="s">
        <v>3</v>
      </c>
      <c r="G1239" s="189">
        <v>2384261</v>
      </c>
      <c r="H1239" s="68"/>
      <c r="I1239" s="195" t="s">
        <v>4191</v>
      </c>
      <c r="J1239" s="68"/>
      <c r="K1239" s="68"/>
      <c r="L1239" s="68"/>
      <c r="M1239" s="68"/>
      <c r="N1239" s="319"/>
      <c r="O1239" s="319"/>
      <c r="P1239" s="212">
        <v>0</v>
      </c>
      <c r="Q1239" s="212">
        <v>2728.57</v>
      </c>
      <c r="R1239" s="68" t="s">
        <v>809</v>
      </c>
      <c r="S1239" s="320"/>
      <c r="T1239" s="266"/>
    </row>
    <row r="1240" spans="1:20" ht="51">
      <c r="A1240" s="189" t="s">
        <v>503</v>
      </c>
      <c r="B1240" s="68"/>
      <c r="C1240" s="210" t="s">
        <v>541</v>
      </c>
      <c r="D1240" s="211">
        <v>46128</v>
      </c>
      <c r="E1240" s="189" t="s">
        <v>3602</v>
      </c>
      <c r="F1240" s="189" t="s">
        <v>3</v>
      </c>
      <c r="G1240" s="189">
        <v>2384263</v>
      </c>
      <c r="H1240" s="68"/>
      <c r="I1240" s="195" t="s">
        <v>4192</v>
      </c>
      <c r="J1240" s="68"/>
      <c r="K1240" s="68"/>
      <c r="L1240" s="68"/>
      <c r="M1240" s="68"/>
      <c r="N1240" s="319"/>
      <c r="O1240" s="319"/>
      <c r="P1240" s="212">
        <v>0</v>
      </c>
      <c r="Q1240" s="212">
        <v>1370.68</v>
      </c>
      <c r="R1240" s="68" t="s">
        <v>809</v>
      </c>
      <c r="S1240" s="320"/>
      <c r="T1240" s="266"/>
    </row>
    <row r="1241" spans="1:20" ht="38.25">
      <c r="A1241" s="189">
        <v>266</v>
      </c>
      <c r="B1241" s="68"/>
      <c r="C1241" s="210" t="s">
        <v>645</v>
      </c>
      <c r="D1241" s="211">
        <v>46128</v>
      </c>
      <c r="E1241" s="189" t="s">
        <v>3603</v>
      </c>
      <c r="F1241" s="189" t="s">
        <v>3</v>
      </c>
      <c r="G1241" s="189">
        <v>2384278</v>
      </c>
      <c r="H1241" s="68"/>
      <c r="I1241" s="195" t="s">
        <v>4193</v>
      </c>
      <c r="J1241" s="68"/>
      <c r="K1241" s="68"/>
      <c r="L1241" s="68"/>
      <c r="M1241" s="68"/>
      <c r="N1241" s="319"/>
      <c r="O1241" s="319"/>
      <c r="P1241" s="212">
        <v>0</v>
      </c>
      <c r="Q1241" s="212">
        <v>9234.0400000000009</v>
      </c>
      <c r="R1241" s="68" t="s">
        <v>809</v>
      </c>
      <c r="S1241" s="320"/>
      <c r="T1241" s="266"/>
    </row>
    <row r="1242" spans="1:20" ht="51">
      <c r="A1242" s="189">
        <v>222</v>
      </c>
      <c r="B1242" s="68"/>
      <c r="C1242" s="210" t="s">
        <v>84</v>
      </c>
      <c r="D1242" s="211">
        <v>46128</v>
      </c>
      <c r="E1242" s="189" t="s">
        <v>3604</v>
      </c>
      <c r="F1242" s="189" t="s">
        <v>3</v>
      </c>
      <c r="G1242" s="189">
        <v>2384297</v>
      </c>
      <c r="H1242" s="68"/>
      <c r="I1242" s="195" t="s">
        <v>4194</v>
      </c>
      <c r="J1242" s="68"/>
      <c r="K1242" s="68"/>
      <c r="L1242" s="68"/>
      <c r="M1242" s="68"/>
      <c r="N1242" s="319"/>
      <c r="O1242" s="319"/>
      <c r="P1242" s="212">
        <v>0</v>
      </c>
      <c r="Q1242" s="212">
        <v>19.5</v>
      </c>
      <c r="R1242" s="68" t="s">
        <v>809</v>
      </c>
      <c r="S1242" s="320"/>
      <c r="T1242" s="266"/>
    </row>
    <row r="1243" spans="1:20" ht="38.25">
      <c r="A1243" s="189" t="s">
        <v>503</v>
      </c>
      <c r="B1243" s="68"/>
      <c r="C1243" s="210" t="s">
        <v>541</v>
      </c>
      <c r="D1243" s="211">
        <v>46128</v>
      </c>
      <c r="E1243" s="189" t="s">
        <v>3605</v>
      </c>
      <c r="F1243" s="189" t="s">
        <v>3</v>
      </c>
      <c r="G1243" s="189">
        <v>2384324</v>
      </c>
      <c r="H1243" s="68"/>
      <c r="I1243" s="195" t="s">
        <v>4195</v>
      </c>
      <c r="J1243" s="68"/>
      <c r="K1243" s="68"/>
      <c r="L1243" s="68"/>
      <c r="M1243" s="68"/>
      <c r="N1243" s="319"/>
      <c r="O1243" s="319"/>
      <c r="P1243" s="212">
        <v>0</v>
      </c>
      <c r="Q1243" s="212">
        <v>7100.02</v>
      </c>
      <c r="R1243" s="68" t="s">
        <v>809</v>
      </c>
      <c r="S1243" s="320"/>
      <c r="T1243" s="266"/>
    </row>
    <row r="1244" spans="1:20" ht="51">
      <c r="A1244" s="189" t="s">
        <v>503</v>
      </c>
      <c r="B1244" s="68"/>
      <c r="C1244" s="210" t="s">
        <v>541</v>
      </c>
      <c r="D1244" s="211">
        <v>46128</v>
      </c>
      <c r="E1244" s="189" t="s">
        <v>3606</v>
      </c>
      <c r="F1244" s="189" t="s">
        <v>3</v>
      </c>
      <c r="G1244" s="189">
        <v>2384342</v>
      </c>
      <c r="H1244" s="68"/>
      <c r="I1244" s="195" t="s">
        <v>4196</v>
      </c>
      <c r="J1244" s="68"/>
      <c r="K1244" s="68"/>
      <c r="L1244" s="68"/>
      <c r="M1244" s="68"/>
      <c r="N1244" s="319"/>
      <c r="O1244" s="319"/>
      <c r="P1244" s="212">
        <v>0</v>
      </c>
      <c r="Q1244" s="212">
        <v>3349.59</v>
      </c>
      <c r="R1244" s="68" t="s">
        <v>809</v>
      </c>
      <c r="S1244" s="320"/>
      <c r="T1244" s="266"/>
    </row>
    <row r="1245" spans="1:20" ht="51">
      <c r="A1245" s="189" t="s">
        <v>503</v>
      </c>
      <c r="B1245" s="68"/>
      <c r="C1245" s="210" t="s">
        <v>541</v>
      </c>
      <c r="D1245" s="211">
        <v>46128</v>
      </c>
      <c r="E1245" s="189" t="s">
        <v>3607</v>
      </c>
      <c r="F1245" s="189" t="s">
        <v>3</v>
      </c>
      <c r="G1245" s="189">
        <v>2384345</v>
      </c>
      <c r="H1245" s="68"/>
      <c r="I1245" s="195" t="s">
        <v>4196</v>
      </c>
      <c r="J1245" s="68"/>
      <c r="K1245" s="68"/>
      <c r="L1245" s="68"/>
      <c r="M1245" s="68"/>
      <c r="N1245" s="319"/>
      <c r="O1245" s="319"/>
      <c r="P1245" s="212">
        <v>0</v>
      </c>
      <c r="Q1245" s="212">
        <v>252.12</v>
      </c>
      <c r="R1245" s="68" t="s">
        <v>809</v>
      </c>
      <c r="S1245" s="320"/>
      <c r="T1245" s="266"/>
    </row>
    <row r="1246" spans="1:20" ht="51">
      <c r="A1246" s="189">
        <v>133</v>
      </c>
      <c r="B1246" s="68"/>
      <c r="C1246" s="210" t="s">
        <v>55</v>
      </c>
      <c r="D1246" s="211">
        <v>46128</v>
      </c>
      <c r="E1246" s="189" t="s">
        <v>3608</v>
      </c>
      <c r="F1246" s="189" t="s">
        <v>3</v>
      </c>
      <c r="G1246" s="189">
        <v>2384371</v>
      </c>
      <c r="H1246" s="68"/>
      <c r="I1246" s="195" t="s">
        <v>4197</v>
      </c>
      <c r="J1246" s="68"/>
      <c r="K1246" s="68"/>
      <c r="L1246" s="68"/>
      <c r="M1246" s="68"/>
      <c r="N1246" s="319"/>
      <c r="O1246" s="319"/>
      <c r="P1246" s="212">
        <v>0</v>
      </c>
      <c r="Q1246" s="212">
        <v>16050</v>
      </c>
      <c r="R1246" s="68" t="s">
        <v>809</v>
      </c>
      <c r="S1246" s="320"/>
      <c r="T1246" s="266"/>
    </row>
    <row r="1247" spans="1:20" ht="38.25">
      <c r="A1247" s="189" t="s">
        <v>503</v>
      </c>
      <c r="B1247" s="68"/>
      <c r="C1247" s="210" t="s">
        <v>541</v>
      </c>
      <c r="D1247" s="211">
        <v>46128</v>
      </c>
      <c r="E1247" s="189" t="s">
        <v>3609</v>
      </c>
      <c r="F1247" s="189" t="s">
        <v>3</v>
      </c>
      <c r="G1247" s="189">
        <v>2384288</v>
      </c>
      <c r="H1247" s="68"/>
      <c r="I1247" s="195" t="s">
        <v>4198</v>
      </c>
      <c r="J1247" s="68"/>
      <c r="K1247" s="68"/>
      <c r="L1247" s="68"/>
      <c r="M1247" s="68"/>
      <c r="N1247" s="319"/>
      <c r="O1247" s="319"/>
      <c r="P1247" s="212">
        <v>0</v>
      </c>
      <c r="Q1247" s="212">
        <v>1108.06</v>
      </c>
      <c r="R1247" s="68" t="s">
        <v>809</v>
      </c>
      <c r="S1247" s="320"/>
      <c r="T1247" s="266"/>
    </row>
    <row r="1248" spans="1:20" ht="51">
      <c r="A1248" s="189" t="s">
        <v>503</v>
      </c>
      <c r="B1248" s="68"/>
      <c r="C1248" s="210" t="s">
        <v>541</v>
      </c>
      <c r="D1248" s="211">
        <v>46128</v>
      </c>
      <c r="E1248" s="189" t="s">
        <v>3610</v>
      </c>
      <c r="F1248" s="189" t="s">
        <v>3</v>
      </c>
      <c r="G1248" s="189">
        <v>2384292</v>
      </c>
      <c r="H1248" s="68"/>
      <c r="I1248" s="195" t="s">
        <v>4199</v>
      </c>
      <c r="J1248" s="68"/>
      <c r="K1248" s="68"/>
      <c r="L1248" s="68"/>
      <c r="M1248" s="68"/>
      <c r="N1248" s="319"/>
      <c r="O1248" s="319"/>
      <c r="P1248" s="212">
        <v>0</v>
      </c>
      <c r="Q1248" s="212">
        <v>2640</v>
      </c>
      <c r="R1248" s="68" t="s">
        <v>809</v>
      </c>
      <c r="S1248" s="320"/>
      <c r="T1248" s="266"/>
    </row>
    <row r="1249" spans="1:20" ht="51">
      <c r="A1249" s="189">
        <v>584</v>
      </c>
      <c r="B1249" s="68"/>
      <c r="C1249" s="210" t="s">
        <v>148</v>
      </c>
      <c r="D1249" s="211">
        <v>46129</v>
      </c>
      <c r="E1249" s="189" t="s">
        <v>3611</v>
      </c>
      <c r="F1249" s="189" t="s">
        <v>3</v>
      </c>
      <c r="G1249" s="189">
        <v>2384576</v>
      </c>
      <c r="H1249" s="68"/>
      <c r="I1249" s="195" t="s">
        <v>4200</v>
      </c>
      <c r="J1249" s="68"/>
      <c r="K1249" s="68"/>
      <c r="L1249" s="68"/>
      <c r="M1249" s="68"/>
      <c r="N1249" s="319"/>
      <c r="O1249" s="319"/>
      <c r="P1249" s="212">
        <v>0</v>
      </c>
      <c r="Q1249" s="212">
        <v>2</v>
      </c>
      <c r="R1249" s="68" t="s">
        <v>809</v>
      </c>
      <c r="S1249" s="320"/>
      <c r="T1249" s="266"/>
    </row>
    <row r="1250" spans="1:20" ht="51">
      <c r="A1250" s="189">
        <v>25</v>
      </c>
      <c r="B1250" s="68"/>
      <c r="C1250" s="210" t="s">
        <v>41</v>
      </c>
      <c r="D1250" s="211">
        <v>46129</v>
      </c>
      <c r="E1250" s="189" t="s">
        <v>3612</v>
      </c>
      <c r="F1250" s="189" t="s">
        <v>3</v>
      </c>
      <c r="G1250" s="189">
        <v>2384615</v>
      </c>
      <c r="H1250" s="68"/>
      <c r="I1250" s="195" t="s">
        <v>4201</v>
      </c>
      <c r="J1250" s="68"/>
      <c r="K1250" s="68"/>
      <c r="L1250" s="68"/>
      <c r="M1250" s="68"/>
      <c r="N1250" s="319"/>
      <c r="O1250" s="319"/>
      <c r="P1250" s="212">
        <v>0</v>
      </c>
      <c r="Q1250" s="212">
        <v>1688.79</v>
      </c>
      <c r="R1250" s="68" t="s">
        <v>809</v>
      </c>
      <c r="S1250" s="320"/>
      <c r="T1250" s="266"/>
    </row>
    <row r="1251" spans="1:20" ht="38.25">
      <c r="A1251" s="189" t="s">
        <v>503</v>
      </c>
      <c r="B1251" s="68"/>
      <c r="C1251" s="210" t="s">
        <v>541</v>
      </c>
      <c r="D1251" s="211">
        <v>46129</v>
      </c>
      <c r="E1251" s="189" t="s">
        <v>3613</v>
      </c>
      <c r="F1251" s="189" t="s">
        <v>3</v>
      </c>
      <c r="G1251" s="189">
        <v>2384619</v>
      </c>
      <c r="H1251" s="68"/>
      <c r="I1251" s="195" t="s">
        <v>4202</v>
      </c>
      <c r="J1251" s="68"/>
      <c r="K1251" s="68"/>
      <c r="L1251" s="68"/>
      <c r="M1251" s="68"/>
      <c r="N1251" s="319"/>
      <c r="O1251" s="319"/>
      <c r="P1251" s="212">
        <v>0</v>
      </c>
      <c r="Q1251" s="212">
        <v>803.28</v>
      </c>
      <c r="R1251" s="68" t="s">
        <v>809</v>
      </c>
      <c r="S1251" s="320"/>
      <c r="T1251" s="266"/>
    </row>
    <row r="1252" spans="1:20" ht="38.25">
      <c r="A1252" s="189" t="s">
        <v>503</v>
      </c>
      <c r="B1252" s="68"/>
      <c r="C1252" s="210" t="s">
        <v>541</v>
      </c>
      <c r="D1252" s="211">
        <v>46129</v>
      </c>
      <c r="E1252" s="189" t="s">
        <v>3614</v>
      </c>
      <c r="F1252" s="189" t="s">
        <v>3</v>
      </c>
      <c r="G1252" s="189">
        <v>2384621</v>
      </c>
      <c r="H1252" s="68"/>
      <c r="I1252" s="195" t="s">
        <v>4202</v>
      </c>
      <c r="J1252" s="68"/>
      <c r="K1252" s="68"/>
      <c r="L1252" s="68"/>
      <c r="M1252" s="68"/>
      <c r="N1252" s="319"/>
      <c r="O1252" s="319"/>
      <c r="P1252" s="212">
        <v>0</v>
      </c>
      <c r="Q1252" s="212">
        <v>803.28</v>
      </c>
      <c r="R1252" s="68" t="s">
        <v>809</v>
      </c>
      <c r="S1252" s="320"/>
      <c r="T1252" s="266"/>
    </row>
    <row r="1253" spans="1:20" ht="38.25">
      <c r="A1253" s="189" t="s">
        <v>503</v>
      </c>
      <c r="B1253" s="68"/>
      <c r="C1253" s="210" t="s">
        <v>541</v>
      </c>
      <c r="D1253" s="211">
        <v>46129</v>
      </c>
      <c r="E1253" s="189" t="s">
        <v>3615</v>
      </c>
      <c r="F1253" s="189" t="s">
        <v>3</v>
      </c>
      <c r="G1253" s="189">
        <v>2384622</v>
      </c>
      <c r="H1253" s="68"/>
      <c r="I1253" s="195" t="s">
        <v>4202</v>
      </c>
      <c r="J1253" s="68"/>
      <c r="K1253" s="68"/>
      <c r="L1253" s="68"/>
      <c r="M1253" s="68"/>
      <c r="N1253" s="319"/>
      <c r="O1253" s="319"/>
      <c r="P1253" s="212">
        <v>0</v>
      </c>
      <c r="Q1253" s="212">
        <v>803.28</v>
      </c>
      <c r="R1253" s="68" t="s">
        <v>809</v>
      </c>
      <c r="S1253" s="320"/>
      <c r="T1253" s="266"/>
    </row>
    <row r="1254" spans="1:20" ht="38.25">
      <c r="A1254" s="189">
        <v>15</v>
      </c>
      <c r="B1254" s="68"/>
      <c r="C1254" s="210" t="s">
        <v>38</v>
      </c>
      <c r="D1254" s="211">
        <v>46129</v>
      </c>
      <c r="E1254" s="189" t="s">
        <v>3616</v>
      </c>
      <c r="F1254" s="189" t="s">
        <v>3</v>
      </c>
      <c r="G1254" s="189">
        <v>2384626</v>
      </c>
      <c r="H1254" s="68"/>
      <c r="I1254" s="195" t="s">
        <v>1338</v>
      </c>
      <c r="J1254" s="68"/>
      <c r="K1254" s="68"/>
      <c r="L1254" s="68"/>
      <c r="M1254" s="68"/>
      <c r="N1254" s="319"/>
      <c r="O1254" s="319"/>
      <c r="P1254" s="212">
        <v>0</v>
      </c>
      <c r="Q1254" s="212">
        <v>449.94</v>
      </c>
      <c r="R1254" s="68" t="s">
        <v>809</v>
      </c>
      <c r="S1254" s="320"/>
      <c r="T1254" s="266"/>
    </row>
    <row r="1255" spans="1:20" ht="51">
      <c r="A1255" s="189">
        <v>222</v>
      </c>
      <c r="B1255" s="68"/>
      <c r="C1255" s="210" t="s">
        <v>84</v>
      </c>
      <c r="D1255" s="211">
        <v>46129</v>
      </c>
      <c r="E1255" s="189" t="s">
        <v>3617</v>
      </c>
      <c r="F1255" s="189" t="s">
        <v>3</v>
      </c>
      <c r="G1255" s="189">
        <v>2384635</v>
      </c>
      <c r="H1255" s="68"/>
      <c r="I1255" s="195" t="s">
        <v>4203</v>
      </c>
      <c r="J1255" s="68"/>
      <c r="K1255" s="68"/>
      <c r="L1255" s="68"/>
      <c r="M1255" s="68"/>
      <c r="N1255" s="319"/>
      <c r="O1255" s="319"/>
      <c r="P1255" s="212">
        <v>0</v>
      </c>
      <c r="Q1255" s="212">
        <v>2118.8200000000002</v>
      </c>
      <c r="R1255" s="68" t="s">
        <v>809</v>
      </c>
      <c r="S1255" s="320"/>
      <c r="T1255" s="266"/>
    </row>
    <row r="1256" spans="1:20" ht="51">
      <c r="A1256" s="189">
        <v>222</v>
      </c>
      <c r="B1256" s="68"/>
      <c r="C1256" s="210" t="s">
        <v>84</v>
      </c>
      <c r="D1256" s="211">
        <v>46129</v>
      </c>
      <c r="E1256" s="189" t="s">
        <v>3618</v>
      </c>
      <c r="F1256" s="189" t="s">
        <v>3</v>
      </c>
      <c r="G1256" s="189">
        <v>2384637</v>
      </c>
      <c r="H1256" s="68"/>
      <c r="I1256" s="195" t="s">
        <v>4204</v>
      </c>
      <c r="J1256" s="68"/>
      <c r="K1256" s="68"/>
      <c r="L1256" s="68"/>
      <c r="M1256" s="68"/>
      <c r="N1256" s="319"/>
      <c r="O1256" s="319"/>
      <c r="P1256" s="212">
        <v>0</v>
      </c>
      <c r="Q1256" s="212">
        <v>2118.8200000000002</v>
      </c>
      <c r="R1256" s="68" t="s">
        <v>809</v>
      </c>
      <c r="S1256" s="320"/>
      <c r="T1256" s="266"/>
    </row>
    <row r="1257" spans="1:20" ht="51">
      <c r="A1257" s="189">
        <v>222</v>
      </c>
      <c r="B1257" s="68"/>
      <c r="C1257" s="210" t="s">
        <v>84</v>
      </c>
      <c r="D1257" s="211">
        <v>46129</v>
      </c>
      <c r="E1257" s="189" t="s">
        <v>3619</v>
      </c>
      <c r="F1257" s="189" t="s">
        <v>3</v>
      </c>
      <c r="G1257" s="189">
        <v>2384639</v>
      </c>
      <c r="H1257" s="68"/>
      <c r="I1257" s="195" t="s">
        <v>4205</v>
      </c>
      <c r="J1257" s="68"/>
      <c r="K1257" s="68"/>
      <c r="L1257" s="68"/>
      <c r="M1257" s="68"/>
      <c r="N1257" s="319"/>
      <c r="O1257" s="319"/>
      <c r="P1257" s="212">
        <v>0</v>
      </c>
      <c r="Q1257" s="212">
        <v>1700.12</v>
      </c>
      <c r="R1257" s="68" t="s">
        <v>809</v>
      </c>
      <c r="S1257" s="320"/>
      <c r="T1257" s="266"/>
    </row>
    <row r="1258" spans="1:20" ht="51">
      <c r="A1258" s="189">
        <v>222</v>
      </c>
      <c r="B1258" s="68"/>
      <c r="C1258" s="210" t="s">
        <v>84</v>
      </c>
      <c r="D1258" s="211">
        <v>46129</v>
      </c>
      <c r="E1258" s="189" t="s">
        <v>3620</v>
      </c>
      <c r="F1258" s="189" t="s">
        <v>3</v>
      </c>
      <c r="G1258" s="189">
        <v>2384640</v>
      </c>
      <c r="H1258" s="68"/>
      <c r="I1258" s="195" t="s">
        <v>4206</v>
      </c>
      <c r="J1258" s="68"/>
      <c r="K1258" s="68"/>
      <c r="L1258" s="68"/>
      <c r="M1258" s="68"/>
      <c r="N1258" s="319"/>
      <c r="O1258" s="319"/>
      <c r="P1258" s="212">
        <v>0</v>
      </c>
      <c r="Q1258" s="212">
        <v>1240.5</v>
      </c>
      <c r="R1258" s="68" t="s">
        <v>809</v>
      </c>
      <c r="S1258" s="320"/>
      <c r="T1258" s="266"/>
    </row>
    <row r="1259" spans="1:20" ht="51">
      <c r="A1259" s="189">
        <v>222</v>
      </c>
      <c r="B1259" s="68"/>
      <c r="C1259" s="210" t="s">
        <v>84</v>
      </c>
      <c r="D1259" s="211">
        <v>46129</v>
      </c>
      <c r="E1259" s="189" t="s">
        <v>3621</v>
      </c>
      <c r="F1259" s="189" t="s">
        <v>3</v>
      </c>
      <c r="G1259" s="189">
        <v>2384643</v>
      </c>
      <c r="H1259" s="68"/>
      <c r="I1259" s="195" t="s">
        <v>4207</v>
      </c>
      <c r="J1259" s="68"/>
      <c r="K1259" s="68"/>
      <c r="L1259" s="68"/>
      <c r="M1259" s="68"/>
      <c r="N1259" s="319"/>
      <c r="O1259" s="319"/>
      <c r="P1259" s="212">
        <v>0</v>
      </c>
      <c r="Q1259" s="212">
        <v>996.56</v>
      </c>
      <c r="R1259" s="68" t="s">
        <v>809</v>
      </c>
      <c r="S1259" s="320"/>
      <c r="T1259" s="266"/>
    </row>
    <row r="1260" spans="1:20" ht="51">
      <c r="A1260" s="189">
        <v>222</v>
      </c>
      <c r="B1260" s="68"/>
      <c r="C1260" s="210" t="s">
        <v>84</v>
      </c>
      <c r="D1260" s="211">
        <v>46129</v>
      </c>
      <c r="E1260" s="189" t="s">
        <v>3622</v>
      </c>
      <c r="F1260" s="189" t="s">
        <v>3</v>
      </c>
      <c r="G1260" s="189">
        <v>2384644</v>
      </c>
      <c r="H1260" s="68"/>
      <c r="I1260" s="195" t="s">
        <v>4208</v>
      </c>
      <c r="J1260" s="68"/>
      <c r="K1260" s="68"/>
      <c r="L1260" s="68"/>
      <c r="M1260" s="68"/>
      <c r="N1260" s="319"/>
      <c r="O1260" s="319"/>
      <c r="P1260" s="212">
        <v>0</v>
      </c>
      <c r="Q1260" s="212">
        <v>2024.66</v>
      </c>
      <c r="R1260" s="68" t="s">
        <v>809</v>
      </c>
      <c r="S1260" s="320"/>
      <c r="T1260" s="266"/>
    </row>
    <row r="1261" spans="1:20" ht="51">
      <c r="A1261" s="189">
        <v>222</v>
      </c>
      <c r="B1261" s="68"/>
      <c r="C1261" s="210" t="s">
        <v>84</v>
      </c>
      <c r="D1261" s="211">
        <v>46129</v>
      </c>
      <c r="E1261" s="189" t="s">
        <v>3623</v>
      </c>
      <c r="F1261" s="189" t="s">
        <v>3</v>
      </c>
      <c r="G1261" s="189">
        <v>2384645</v>
      </c>
      <c r="H1261" s="68"/>
      <c r="I1261" s="195" t="s">
        <v>4209</v>
      </c>
      <c r="J1261" s="68"/>
      <c r="K1261" s="68"/>
      <c r="L1261" s="68"/>
      <c r="M1261" s="68"/>
      <c r="N1261" s="319"/>
      <c r="O1261" s="319"/>
      <c r="P1261" s="212">
        <v>0</v>
      </c>
      <c r="Q1261" s="212">
        <v>1871</v>
      </c>
      <c r="R1261" s="68" t="s">
        <v>809</v>
      </c>
      <c r="S1261" s="320"/>
      <c r="T1261" s="266"/>
    </row>
    <row r="1262" spans="1:20" ht="51">
      <c r="A1262" s="189" t="s">
        <v>503</v>
      </c>
      <c r="B1262" s="68"/>
      <c r="C1262" s="210" t="s">
        <v>541</v>
      </c>
      <c r="D1262" s="211">
        <v>46129</v>
      </c>
      <c r="E1262" s="189" t="s">
        <v>3624</v>
      </c>
      <c r="F1262" s="189" t="s">
        <v>3</v>
      </c>
      <c r="G1262" s="189">
        <v>2384662</v>
      </c>
      <c r="H1262" s="68"/>
      <c r="I1262" s="195" t="s">
        <v>4210</v>
      </c>
      <c r="J1262" s="68"/>
      <c r="K1262" s="68"/>
      <c r="L1262" s="68"/>
      <c r="M1262" s="68"/>
      <c r="N1262" s="319"/>
      <c r="O1262" s="319"/>
      <c r="P1262" s="212">
        <v>0</v>
      </c>
      <c r="Q1262" s="212">
        <v>83</v>
      </c>
      <c r="R1262" s="68" t="s">
        <v>809</v>
      </c>
      <c r="S1262" s="320"/>
      <c r="T1262" s="266"/>
    </row>
    <row r="1263" spans="1:20" ht="51">
      <c r="A1263" s="189">
        <v>650</v>
      </c>
      <c r="B1263" s="68"/>
      <c r="C1263" s="210" t="s">
        <v>152</v>
      </c>
      <c r="D1263" s="211">
        <v>46129</v>
      </c>
      <c r="E1263" s="189" t="s">
        <v>3625</v>
      </c>
      <c r="F1263" s="189" t="s">
        <v>3</v>
      </c>
      <c r="G1263" s="189">
        <v>2384672</v>
      </c>
      <c r="H1263" s="68"/>
      <c r="I1263" s="195" t="s">
        <v>4211</v>
      </c>
      <c r="J1263" s="68"/>
      <c r="K1263" s="68"/>
      <c r="L1263" s="68"/>
      <c r="M1263" s="68"/>
      <c r="N1263" s="319"/>
      <c r="O1263" s="319"/>
      <c r="P1263" s="212">
        <v>0</v>
      </c>
      <c r="Q1263" s="212">
        <v>83</v>
      </c>
      <c r="R1263" s="68" t="s">
        <v>809</v>
      </c>
      <c r="S1263" s="320"/>
      <c r="T1263" s="266"/>
    </row>
    <row r="1264" spans="1:20" ht="51">
      <c r="A1264" s="189">
        <v>584</v>
      </c>
      <c r="B1264" s="68"/>
      <c r="C1264" s="210" t="s">
        <v>148</v>
      </c>
      <c r="D1264" s="211">
        <v>46129</v>
      </c>
      <c r="E1264" s="189" t="s">
        <v>3626</v>
      </c>
      <c r="F1264" s="189" t="s">
        <v>3</v>
      </c>
      <c r="G1264" s="189">
        <v>2384676</v>
      </c>
      <c r="H1264" s="68"/>
      <c r="I1264" s="195" t="s">
        <v>4212</v>
      </c>
      <c r="J1264" s="68"/>
      <c r="K1264" s="68"/>
      <c r="L1264" s="68"/>
      <c r="M1264" s="68"/>
      <c r="N1264" s="319"/>
      <c r="O1264" s="319"/>
      <c r="P1264" s="212">
        <v>0</v>
      </c>
      <c r="Q1264" s="212">
        <v>800</v>
      </c>
      <c r="R1264" s="68" t="s">
        <v>809</v>
      </c>
      <c r="S1264" s="320"/>
      <c r="T1264" s="266"/>
    </row>
    <row r="1265" spans="1:20" ht="38.25">
      <c r="A1265" s="189" t="s">
        <v>503</v>
      </c>
      <c r="B1265" s="68"/>
      <c r="C1265" s="210" t="s">
        <v>541</v>
      </c>
      <c r="D1265" s="211">
        <v>46129</v>
      </c>
      <c r="E1265" s="189" t="s">
        <v>3627</v>
      </c>
      <c r="F1265" s="189" t="s">
        <v>3</v>
      </c>
      <c r="G1265" s="189">
        <v>2384690</v>
      </c>
      <c r="H1265" s="68"/>
      <c r="I1265" s="195" t="s">
        <v>4213</v>
      </c>
      <c r="J1265" s="68"/>
      <c r="K1265" s="68"/>
      <c r="L1265" s="68"/>
      <c r="M1265" s="68"/>
      <c r="N1265" s="319"/>
      <c r="O1265" s="319"/>
      <c r="P1265" s="212">
        <v>0</v>
      </c>
      <c r="Q1265" s="212">
        <v>803.28</v>
      </c>
      <c r="R1265" s="68" t="s">
        <v>809</v>
      </c>
      <c r="S1265" s="320"/>
      <c r="T1265" s="266"/>
    </row>
    <row r="1266" spans="1:20" ht="38.25">
      <c r="A1266" s="189" t="s">
        <v>503</v>
      </c>
      <c r="B1266" s="68"/>
      <c r="C1266" s="210" t="s">
        <v>541</v>
      </c>
      <c r="D1266" s="211">
        <v>46129</v>
      </c>
      <c r="E1266" s="189" t="s">
        <v>3628</v>
      </c>
      <c r="F1266" s="189" t="s">
        <v>3</v>
      </c>
      <c r="G1266" s="189">
        <v>2384691</v>
      </c>
      <c r="H1266" s="68"/>
      <c r="I1266" s="195" t="s">
        <v>4213</v>
      </c>
      <c r="J1266" s="68"/>
      <c r="K1266" s="68"/>
      <c r="L1266" s="68"/>
      <c r="M1266" s="68"/>
      <c r="N1266" s="319"/>
      <c r="O1266" s="319"/>
      <c r="P1266" s="212">
        <v>0</v>
      </c>
      <c r="Q1266" s="212">
        <v>803.28</v>
      </c>
      <c r="R1266" s="68" t="s">
        <v>809</v>
      </c>
      <c r="S1266" s="320"/>
      <c r="T1266" s="266"/>
    </row>
    <row r="1267" spans="1:20" ht="38.25">
      <c r="A1267" s="189" t="s">
        <v>503</v>
      </c>
      <c r="B1267" s="68"/>
      <c r="C1267" s="210" t="s">
        <v>541</v>
      </c>
      <c r="D1267" s="211">
        <v>46129</v>
      </c>
      <c r="E1267" s="189" t="s">
        <v>3629</v>
      </c>
      <c r="F1267" s="189" t="s">
        <v>3</v>
      </c>
      <c r="G1267" s="189">
        <v>2384692</v>
      </c>
      <c r="H1267" s="68"/>
      <c r="I1267" s="195" t="s">
        <v>4213</v>
      </c>
      <c r="J1267" s="68"/>
      <c r="K1267" s="68"/>
      <c r="L1267" s="68"/>
      <c r="M1267" s="68"/>
      <c r="N1267" s="319"/>
      <c r="O1267" s="319"/>
      <c r="P1267" s="212">
        <v>0</v>
      </c>
      <c r="Q1267" s="212">
        <v>803.28</v>
      </c>
      <c r="R1267" s="68" t="s">
        <v>809</v>
      </c>
      <c r="S1267" s="320"/>
      <c r="T1267" s="266"/>
    </row>
    <row r="1268" spans="1:20" ht="38.25">
      <c r="A1268" s="189" t="s">
        <v>503</v>
      </c>
      <c r="B1268" s="68"/>
      <c r="C1268" s="210" t="s">
        <v>541</v>
      </c>
      <c r="D1268" s="211">
        <v>46129</v>
      </c>
      <c r="E1268" s="189" t="s">
        <v>3630</v>
      </c>
      <c r="F1268" s="189" t="s">
        <v>3</v>
      </c>
      <c r="G1268" s="189">
        <v>2384693</v>
      </c>
      <c r="H1268" s="68"/>
      <c r="I1268" s="195" t="s">
        <v>4213</v>
      </c>
      <c r="J1268" s="68"/>
      <c r="K1268" s="68"/>
      <c r="L1268" s="68"/>
      <c r="M1268" s="68"/>
      <c r="N1268" s="319"/>
      <c r="O1268" s="319"/>
      <c r="P1268" s="212">
        <v>0</v>
      </c>
      <c r="Q1268" s="212">
        <v>803.28</v>
      </c>
      <c r="R1268" s="68" t="s">
        <v>809</v>
      </c>
      <c r="S1268" s="320"/>
      <c r="T1268" s="266"/>
    </row>
    <row r="1269" spans="1:20" ht="38.25">
      <c r="A1269" s="189" t="s">
        <v>503</v>
      </c>
      <c r="B1269" s="68"/>
      <c r="C1269" s="210" t="s">
        <v>541</v>
      </c>
      <c r="D1269" s="211">
        <v>46129</v>
      </c>
      <c r="E1269" s="189" t="s">
        <v>3631</v>
      </c>
      <c r="F1269" s="189" t="s">
        <v>3</v>
      </c>
      <c r="G1269" s="189">
        <v>2384694</v>
      </c>
      <c r="H1269" s="68"/>
      <c r="I1269" s="195" t="s">
        <v>4213</v>
      </c>
      <c r="J1269" s="68"/>
      <c r="K1269" s="68"/>
      <c r="L1269" s="68"/>
      <c r="M1269" s="68"/>
      <c r="N1269" s="319"/>
      <c r="O1269" s="319"/>
      <c r="P1269" s="212">
        <v>0</v>
      </c>
      <c r="Q1269" s="212">
        <v>685.33</v>
      </c>
      <c r="R1269" s="68" t="s">
        <v>809</v>
      </c>
      <c r="S1269" s="320"/>
      <c r="T1269" s="266"/>
    </row>
    <row r="1270" spans="1:20" ht="38.25">
      <c r="A1270" s="189" t="s">
        <v>503</v>
      </c>
      <c r="B1270" s="68"/>
      <c r="C1270" s="210" t="s">
        <v>541</v>
      </c>
      <c r="D1270" s="211">
        <v>46129</v>
      </c>
      <c r="E1270" s="189" t="s">
        <v>3632</v>
      </c>
      <c r="F1270" s="189" t="s">
        <v>3</v>
      </c>
      <c r="G1270" s="189">
        <v>2384695</v>
      </c>
      <c r="H1270" s="68"/>
      <c r="I1270" s="195" t="s">
        <v>4213</v>
      </c>
      <c r="J1270" s="68"/>
      <c r="K1270" s="68"/>
      <c r="L1270" s="68"/>
      <c r="M1270" s="68"/>
      <c r="N1270" s="319"/>
      <c r="O1270" s="319"/>
      <c r="P1270" s="212">
        <v>0</v>
      </c>
      <c r="Q1270" s="212">
        <v>803.28</v>
      </c>
      <c r="R1270" s="68" t="s">
        <v>809</v>
      </c>
      <c r="S1270" s="320"/>
      <c r="T1270" s="266"/>
    </row>
    <row r="1271" spans="1:20" ht="38.25">
      <c r="A1271" s="189" t="s">
        <v>503</v>
      </c>
      <c r="B1271" s="68"/>
      <c r="C1271" s="210" t="s">
        <v>541</v>
      </c>
      <c r="D1271" s="211">
        <v>46129</v>
      </c>
      <c r="E1271" s="189" t="s">
        <v>3633</v>
      </c>
      <c r="F1271" s="189" t="s">
        <v>3</v>
      </c>
      <c r="G1271" s="189">
        <v>2384696</v>
      </c>
      <c r="H1271" s="68"/>
      <c r="I1271" s="195" t="s">
        <v>4213</v>
      </c>
      <c r="J1271" s="68"/>
      <c r="K1271" s="68"/>
      <c r="L1271" s="68"/>
      <c r="M1271" s="68"/>
      <c r="N1271" s="319"/>
      <c r="O1271" s="319"/>
      <c r="P1271" s="212">
        <v>0</v>
      </c>
      <c r="Q1271" s="212">
        <v>803.28</v>
      </c>
      <c r="R1271" s="68" t="s">
        <v>809</v>
      </c>
      <c r="S1271" s="320"/>
      <c r="T1271" s="266"/>
    </row>
    <row r="1272" spans="1:20" ht="51">
      <c r="A1272" s="189">
        <v>15</v>
      </c>
      <c r="B1272" s="68"/>
      <c r="C1272" s="210" t="s">
        <v>38</v>
      </c>
      <c r="D1272" s="211">
        <v>46129</v>
      </c>
      <c r="E1272" s="189" t="s">
        <v>3634</v>
      </c>
      <c r="F1272" s="189" t="s">
        <v>3</v>
      </c>
      <c r="G1272" s="189">
        <v>2384698</v>
      </c>
      <c r="H1272" s="68"/>
      <c r="I1272" s="195" t="s">
        <v>4214</v>
      </c>
      <c r="J1272" s="68"/>
      <c r="K1272" s="68"/>
      <c r="L1272" s="68"/>
      <c r="M1272" s="68"/>
      <c r="N1272" s="319"/>
      <c r="O1272" s="319"/>
      <c r="P1272" s="212">
        <v>0</v>
      </c>
      <c r="Q1272" s="212">
        <v>100</v>
      </c>
      <c r="R1272" s="68" t="s">
        <v>809</v>
      </c>
      <c r="S1272" s="320"/>
      <c r="T1272" s="266"/>
    </row>
    <row r="1273" spans="1:20" ht="51">
      <c r="A1273" s="189">
        <v>133</v>
      </c>
      <c r="B1273" s="68"/>
      <c r="C1273" s="210" t="s">
        <v>55</v>
      </c>
      <c r="D1273" s="211">
        <v>46129</v>
      </c>
      <c r="E1273" s="189" t="s">
        <v>3635</v>
      </c>
      <c r="F1273" s="189" t="s">
        <v>3</v>
      </c>
      <c r="G1273" s="189">
        <v>2384704</v>
      </c>
      <c r="H1273" s="68"/>
      <c r="I1273" s="195" t="s">
        <v>4215</v>
      </c>
      <c r="J1273" s="68"/>
      <c r="K1273" s="68"/>
      <c r="L1273" s="68"/>
      <c r="M1273" s="68"/>
      <c r="N1273" s="319"/>
      <c r="O1273" s="319"/>
      <c r="P1273" s="212">
        <v>0</v>
      </c>
      <c r="Q1273" s="212">
        <v>809</v>
      </c>
      <c r="R1273" s="68" t="s">
        <v>809</v>
      </c>
      <c r="S1273" s="320"/>
      <c r="T1273" s="266"/>
    </row>
    <row r="1274" spans="1:20" ht="51">
      <c r="A1274" s="189" t="s">
        <v>503</v>
      </c>
      <c r="B1274" s="68"/>
      <c r="C1274" s="210" t="s">
        <v>541</v>
      </c>
      <c r="D1274" s="211">
        <v>46129</v>
      </c>
      <c r="E1274" s="189" t="s">
        <v>3636</v>
      </c>
      <c r="F1274" s="189" t="s">
        <v>3</v>
      </c>
      <c r="G1274" s="189">
        <v>2384717</v>
      </c>
      <c r="H1274" s="68"/>
      <c r="I1274" s="195" t="s">
        <v>4216</v>
      </c>
      <c r="J1274" s="68"/>
      <c r="K1274" s="68"/>
      <c r="L1274" s="68"/>
      <c r="M1274" s="68"/>
      <c r="N1274" s="319"/>
      <c r="O1274" s="319"/>
      <c r="P1274" s="212">
        <v>0</v>
      </c>
      <c r="Q1274" s="212">
        <v>44971</v>
      </c>
      <c r="R1274" s="68" t="s">
        <v>809</v>
      </c>
      <c r="S1274" s="320"/>
      <c r="T1274" s="266"/>
    </row>
    <row r="1275" spans="1:20" ht="38.25">
      <c r="A1275" s="189" t="s">
        <v>503</v>
      </c>
      <c r="B1275" s="68"/>
      <c r="C1275" s="210" t="s">
        <v>541</v>
      </c>
      <c r="D1275" s="211">
        <v>46129</v>
      </c>
      <c r="E1275" s="189" t="s">
        <v>3637</v>
      </c>
      <c r="F1275" s="189" t="s">
        <v>3</v>
      </c>
      <c r="G1275" s="189">
        <v>2384719</v>
      </c>
      <c r="H1275" s="68"/>
      <c r="I1275" s="195" t="s">
        <v>4217</v>
      </c>
      <c r="J1275" s="68"/>
      <c r="K1275" s="68"/>
      <c r="L1275" s="68"/>
      <c r="M1275" s="68"/>
      <c r="N1275" s="319"/>
      <c r="O1275" s="319"/>
      <c r="P1275" s="212">
        <v>0</v>
      </c>
      <c r="Q1275" s="212">
        <v>183.26</v>
      </c>
      <c r="R1275" s="68" t="s">
        <v>809</v>
      </c>
      <c r="S1275" s="320"/>
      <c r="T1275" s="266"/>
    </row>
    <row r="1276" spans="1:20" ht="51">
      <c r="A1276" s="189" t="s">
        <v>503</v>
      </c>
      <c r="B1276" s="68"/>
      <c r="C1276" s="210" t="s">
        <v>541</v>
      </c>
      <c r="D1276" s="211">
        <v>46129</v>
      </c>
      <c r="E1276" s="189" t="s">
        <v>3638</v>
      </c>
      <c r="F1276" s="189" t="s">
        <v>3</v>
      </c>
      <c r="G1276" s="189">
        <v>2384752</v>
      </c>
      <c r="H1276" s="68"/>
      <c r="I1276" s="195" t="s">
        <v>4218</v>
      </c>
      <c r="J1276" s="68"/>
      <c r="K1276" s="68"/>
      <c r="L1276" s="68"/>
      <c r="M1276" s="68"/>
      <c r="N1276" s="319"/>
      <c r="O1276" s="319"/>
      <c r="P1276" s="212">
        <v>0</v>
      </c>
      <c r="Q1276" s="212">
        <v>10736.32</v>
      </c>
      <c r="R1276" s="68" t="s">
        <v>809</v>
      </c>
      <c r="S1276" s="320"/>
      <c r="T1276" s="266"/>
    </row>
    <row r="1277" spans="1:20" ht="51">
      <c r="A1277" s="189" t="s">
        <v>503</v>
      </c>
      <c r="B1277" s="68"/>
      <c r="C1277" s="210" t="s">
        <v>541</v>
      </c>
      <c r="D1277" s="211">
        <v>46129</v>
      </c>
      <c r="E1277" s="189" t="s">
        <v>3639</v>
      </c>
      <c r="F1277" s="189" t="s">
        <v>3</v>
      </c>
      <c r="G1277" s="189">
        <v>2384753</v>
      </c>
      <c r="H1277" s="68"/>
      <c r="I1277" s="195" t="s">
        <v>4219</v>
      </c>
      <c r="J1277" s="68"/>
      <c r="K1277" s="68"/>
      <c r="L1277" s="68"/>
      <c r="M1277" s="68"/>
      <c r="N1277" s="319"/>
      <c r="O1277" s="319"/>
      <c r="P1277" s="212">
        <v>0</v>
      </c>
      <c r="Q1277" s="212">
        <v>87.94</v>
      </c>
      <c r="R1277" s="68" t="s">
        <v>2066</v>
      </c>
      <c r="S1277" s="320"/>
      <c r="T1277" s="266"/>
    </row>
    <row r="1278" spans="1:20" ht="63.75">
      <c r="A1278" s="189" t="s">
        <v>503</v>
      </c>
      <c r="B1278" s="68"/>
      <c r="C1278" s="210" t="s">
        <v>541</v>
      </c>
      <c r="D1278" s="211">
        <v>46129</v>
      </c>
      <c r="E1278" s="189" t="s">
        <v>3640</v>
      </c>
      <c r="F1278" s="189" t="s">
        <v>3</v>
      </c>
      <c r="G1278" s="189">
        <v>2384608</v>
      </c>
      <c r="H1278" s="68"/>
      <c r="I1278" s="195" t="s">
        <v>4220</v>
      </c>
      <c r="J1278" s="68"/>
      <c r="K1278" s="68"/>
      <c r="L1278" s="68"/>
      <c r="M1278" s="68"/>
      <c r="N1278" s="319"/>
      <c r="O1278" s="319"/>
      <c r="P1278" s="212">
        <v>0</v>
      </c>
      <c r="Q1278" s="212">
        <v>7145834</v>
      </c>
      <c r="R1278" s="68" t="s">
        <v>809</v>
      </c>
      <c r="S1278" s="320"/>
      <c r="T1278" s="266"/>
    </row>
    <row r="1279" spans="1:20" ht="51">
      <c r="A1279" s="189">
        <v>41</v>
      </c>
      <c r="B1279" s="68"/>
      <c r="C1279" s="210" t="s">
        <v>879</v>
      </c>
      <c r="D1279" s="211">
        <v>46129</v>
      </c>
      <c r="E1279" s="189" t="s">
        <v>3641</v>
      </c>
      <c r="F1279" s="189" t="s">
        <v>6</v>
      </c>
      <c r="G1279" s="189">
        <v>2414720</v>
      </c>
      <c r="H1279" s="68"/>
      <c r="I1279" s="195" t="s">
        <v>4221</v>
      </c>
      <c r="J1279" s="68"/>
      <c r="K1279" s="68"/>
      <c r="L1279" s="68"/>
      <c r="M1279" s="68"/>
      <c r="N1279" s="319"/>
      <c r="O1279" s="319"/>
      <c r="P1279" s="212">
        <v>0</v>
      </c>
      <c r="Q1279" s="212">
        <v>1000000</v>
      </c>
      <c r="R1279" s="68" t="s">
        <v>809</v>
      </c>
      <c r="S1279" s="320"/>
      <c r="T1279" s="266"/>
    </row>
    <row r="1280" spans="1:20" ht="63.75">
      <c r="A1280" s="189">
        <v>670</v>
      </c>
      <c r="B1280" s="68"/>
      <c r="C1280" s="210" t="s">
        <v>155</v>
      </c>
      <c r="D1280" s="211">
        <v>46129</v>
      </c>
      <c r="E1280" s="189" t="s">
        <v>3642</v>
      </c>
      <c r="F1280" s="189" t="s">
        <v>14</v>
      </c>
      <c r="G1280" s="189">
        <v>3546585</v>
      </c>
      <c r="H1280" s="68"/>
      <c r="I1280" s="195" t="s">
        <v>4222</v>
      </c>
      <c r="J1280" s="68"/>
      <c r="K1280" s="68"/>
      <c r="L1280" s="68"/>
      <c r="M1280" s="68"/>
      <c r="N1280" s="319"/>
      <c r="O1280" s="319"/>
      <c r="P1280" s="212">
        <v>80</v>
      </c>
      <c r="Q1280" s="212">
        <v>0</v>
      </c>
      <c r="R1280" s="68" t="s">
        <v>809</v>
      </c>
      <c r="S1280" s="320"/>
      <c r="T1280" s="266"/>
    </row>
    <row r="1281" spans="1:20" ht="76.5">
      <c r="A1281" s="189">
        <v>585</v>
      </c>
      <c r="B1281" s="68"/>
      <c r="C1281" s="210" t="s">
        <v>149</v>
      </c>
      <c r="D1281" s="211">
        <v>46129</v>
      </c>
      <c r="E1281" s="189" t="s">
        <v>3643</v>
      </c>
      <c r="F1281" s="189" t="s">
        <v>6</v>
      </c>
      <c r="G1281" s="189">
        <v>26624</v>
      </c>
      <c r="H1281" s="68"/>
      <c r="I1281" s="195" t="s">
        <v>4223</v>
      </c>
      <c r="J1281" s="68"/>
      <c r="K1281" s="68"/>
      <c r="L1281" s="68"/>
      <c r="M1281" s="68"/>
      <c r="N1281" s="319"/>
      <c r="O1281" s="319"/>
      <c r="P1281" s="212">
        <v>0</v>
      </c>
      <c r="Q1281" s="212">
        <v>523050.69</v>
      </c>
      <c r="R1281" s="68" t="s">
        <v>809</v>
      </c>
      <c r="S1281" s="320"/>
      <c r="T1281" s="266"/>
    </row>
    <row r="1282" spans="1:20" ht="76.5">
      <c r="A1282" s="189">
        <v>585</v>
      </c>
      <c r="B1282" s="68"/>
      <c r="C1282" s="210" t="s">
        <v>149</v>
      </c>
      <c r="D1282" s="211">
        <v>46129</v>
      </c>
      <c r="E1282" s="189" t="s">
        <v>3644</v>
      </c>
      <c r="F1282" s="189" t="s">
        <v>6</v>
      </c>
      <c r="G1282" s="189">
        <v>26625</v>
      </c>
      <c r="H1282" s="68"/>
      <c r="I1282" s="195" t="s">
        <v>4224</v>
      </c>
      <c r="J1282" s="68"/>
      <c r="K1282" s="68"/>
      <c r="L1282" s="68"/>
      <c r="M1282" s="68"/>
      <c r="N1282" s="319"/>
      <c r="O1282" s="319"/>
      <c r="P1282" s="212">
        <v>0</v>
      </c>
      <c r="Q1282" s="212">
        <v>49618.54</v>
      </c>
      <c r="R1282" s="68" t="s">
        <v>809</v>
      </c>
      <c r="S1282" s="320"/>
      <c r="T1282" s="266"/>
    </row>
    <row r="1283" spans="1:20" ht="89.25">
      <c r="A1283" s="189">
        <v>585</v>
      </c>
      <c r="B1283" s="68"/>
      <c r="C1283" s="210" t="s">
        <v>149</v>
      </c>
      <c r="D1283" s="211">
        <v>46129</v>
      </c>
      <c r="E1283" s="189" t="s">
        <v>3645</v>
      </c>
      <c r="F1283" s="189" t="s">
        <v>6</v>
      </c>
      <c r="G1283" s="189">
        <v>26626</v>
      </c>
      <c r="H1283" s="68"/>
      <c r="I1283" s="195" t="s">
        <v>4225</v>
      </c>
      <c r="J1283" s="68"/>
      <c r="K1283" s="68"/>
      <c r="L1283" s="68"/>
      <c r="M1283" s="68"/>
      <c r="N1283" s="319"/>
      <c r="O1283" s="319"/>
      <c r="P1283" s="212">
        <v>0</v>
      </c>
      <c r="Q1283" s="212">
        <v>93170.39</v>
      </c>
      <c r="R1283" s="68" t="s">
        <v>809</v>
      </c>
      <c r="S1283" s="320"/>
      <c r="T1283" s="266"/>
    </row>
    <row r="1284" spans="1:20" ht="76.5">
      <c r="A1284" s="189">
        <v>585</v>
      </c>
      <c r="B1284" s="68"/>
      <c r="C1284" s="210" t="s">
        <v>149</v>
      </c>
      <c r="D1284" s="211">
        <v>46129</v>
      </c>
      <c r="E1284" s="189" t="s">
        <v>3646</v>
      </c>
      <c r="F1284" s="189" t="s">
        <v>6</v>
      </c>
      <c r="G1284" s="189">
        <v>26627</v>
      </c>
      <c r="H1284" s="68"/>
      <c r="I1284" s="195" t="s">
        <v>4226</v>
      </c>
      <c r="J1284" s="68"/>
      <c r="K1284" s="68"/>
      <c r="L1284" s="68"/>
      <c r="M1284" s="68"/>
      <c r="N1284" s="319"/>
      <c r="O1284" s="319"/>
      <c r="P1284" s="212">
        <v>0</v>
      </c>
      <c r="Q1284" s="212">
        <v>64639.44</v>
      </c>
      <c r="R1284" s="68" t="s">
        <v>809</v>
      </c>
      <c r="S1284" s="320"/>
      <c r="T1284" s="266"/>
    </row>
    <row r="1285" spans="1:20" ht="102">
      <c r="A1285" s="189">
        <v>585</v>
      </c>
      <c r="B1285" s="68"/>
      <c r="C1285" s="210" t="s">
        <v>149</v>
      </c>
      <c r="D1285" s="211">
        <v>46129</v>
      </c>
      <c r="E1285" s="189" t="s">
        <v>3647</v>
      </c>
      <c r="F1285" s="189" t="s">
        <v>584</v>
      </c>
      <c r="G1285" s="189">
        <v>15423590</v>
      </c>
      <c r="H1285" s="68"/>
      <c r="I1285" s="195" t="s">
        <v>4227</v>
      </c>
      <c r="J1285" s="68"/>
      <c r="K1285" s="68"/>
      <c r="L1285" s="68"/>
      <c r="M1285" s="68"/>
      <c r="N1285" s="319"/>
      <c r="O1285" s="319"/>
      <c r="P1285" s="212">
        <v>2500000</v>
      </c>
      <c r="Q1285" s="212">
        <v>0</v>
      </c>
      <c r="R1285" s="68" t="s">
        <v>809</v>
      </c>
      <c r="S1285" s="320"/>
      <c r="T1285" s="266"/>
    </row>
    <row r="1286" spans="1:20" ht="51">
      <c r="A1286" s="189">
        <v>81</v>
      </c>
      <c r="B1286" s="68"/>
      <c r="C1286" s="210" t="s">
        <v>46</v>
      </c>
      <c r="D1286" s="211">
        <v>46129</v>
      </c>
      <c r="E1286" s="189" t="s">
        <v>3648</v>
      </c>
      <c r="F1286" s="189" t="s">
        <v>6</v>
      </c>
      <c r="G1286" s="189">
        <v>2415295</v>
      </c>
      <c r="H1286" s="68"/>
      <c r="I1286" s="195" t="s">
        <v>4228</v>
      </c>
      <c r="J1286" s="68"/>
      <c r="K1286" s="68"/>
      <c r="L1286" s="68"/>
      <c r="M1286" s="68"/>
      <c r="N1286" s="319"/>
      <c r="O1286" s="319"/>
      <c r="P1286" s="212">
        <v>0</v>
      </c>
      <c r="Q1286" s="212">
        <v>794346.8</v>
      </c>
      <c r="R1286" s="68" t="s">
        <v>809</v>
      </c>
      <c r="S1286" s="320"/>
      <c r="T1286" s="266"/>
    </row>
    <row r="1287" spans="1:20" ht="63.75">
      <c r="A1287" s="189">
        <v>513</v>
      </c>
      <c r="B1287" s="68"/>
      <c r="C1287" s="210" t="s">
        <v>138</v>
      </c>
      <c r="D1287" s="211">
        <v>46129</v>
      </c>
      <c r="E1287" s="189" t="s">
        <v>3649</v>
      </c>
      <c r="F1287" s="189" t="s">
        <v>12</v>
      </c>
      <c r="G1287" s="189">
        <v>1151863</v>
      </c>
      <c r="H1287" s="68"/>
      <c r="I1287" s="195" t="s">
        <v>4229</v>
      </c>
      <c r="J1287" s="68"/>
      <c r="K1287" s="68"/>
      <c r="L1287" s="68"/>
      <c r="M1287" s="68"/>
      <c r="N1287" s="319"/>
      <c r="O1287" s="319"/>
      <c r="P1287" s="212">
        <v>162930110.53</v>
      </c>
      <c r="Q1287" s="212">
        <v>0</v>
      </c>
      <c r="R1287" s="68" t="s">
        <v>809</v>
      </c>
      <c r="S1287" s="320"/>
      <c r="T1287" s="266"/>
    </row>
    <row r="1288" spans="1:20" ht="51">
      <c r="A1288" s="189" t="s">
        <v>503</v>
      </c>
      <c r="B1288" s="68"/>
      <c r="C1288" s="210" t="s">
        <v>541</v>
      </c>
      <c r="D1288" s="211">
        <v>46132</v>
      </c>
      <c r="E1288" s="189" t="s">
        <v>3650</v>
      </c>
      <c r="F1288" s="189" t="s">
        <v>3</v>
      </c>
      <c r="G1288" s="189">
        <v>2385076</v>
      </c>
      <c r="H1288" s="68"/>
      <c r="I1288" s="195" t="s">
        <v>4230</v>
      </c>
      <c r="J1288" s="68"/>
      <c r="K1288" s="68"/>
      <c r="L1288" s="68"/>
      <c r="M1288" s="68"/>
      <c r="N1288" s="319"/>
      <c r="O1288" s="319"/>
      <c r="P1288" s="212">
        <v>0</v>
      </c>
      <c r="Q1288" s="212">
        <v>5712.96</v>
      </c>
      <c r="R1288" s="68" t="s">
        <v>809</v>
      </c>
      <c r="S1288" s="320"/>
      <c r="T1288" s="266"/>
    </row>
    <row r="1289" spans="1:20" ht="51">
      <c r="A1289" s="189">
        <v>378</v>
      </c>
      <c r="B1289" s="68"/>
      <c r="C1289" s="210" t="s">
        <v>560</v>
      </c>
      <c r="D1289" s="211">
        <v>46132</v>
      </c>
      <c r="E1289" s="189" t="s">
        <v>3651</v>
      </c>
      <c r="F1289" s="189" t="s">
        <v>3</v>
      </c>
      <c r="G1289" s="189">
        <v>2385142</v>
      </c>
      <c r="H1289" s="68"/>
      <c r="I1289" s="195" t="s">
        <v>4231</v>
      </c>
      <c r="J1289" s="68"/>
      <c r="K1289" s="68"/>
      <c r="L1289" s="68"/>
      <c r="M1289" s="68"/>
      <c r="N1289" s="319"/>
      <c r="O1289" s="319"/>
      <c r="P1289" s="212">
        <v>0</v>
      </c>
      <c r="Q1289" s="212">
        <v>189.4</v>
      </c>
      <c r="R1289" s="68" t="s">
        <v>809</v>
      </c>
      <c r="S1289" s="320"/>
      <c r="T1289" s="266"/>
    </row>
    <row r="1290" spans="1:20" ht="51">
      <c r="A1290" s="189">
        <v>378</v>
      </c>
      <c r="B1290" s="68"/>
      <c r="C1290" s="210" t="s">
        <v>560</v>
      </c>
      <c r="D1290" s="211">
        <v>46132</v>
      </c>
      <c r="E1290" s="189" t="s">
        <v>3652</v>
      </c>
      <c r="F1290" s="189" t="s">
        <v>3</v>
      </c>
      <c r="G1290" s="189">
        <v>2385144</v>
      </c>
      <c r="H1290" s="68"/>
      <c r="I1290" s="195" t="s">
        <v>4232</v>
      </c>
      <c r="J1290" s="68"/>
      <c r="K1290" s="68"/>
      <c r="L1290" s="68"/>
      <c r="M1290" s="68"/>
      <c r="N1290" s="319"/>
      <c r="O1290" s="319"/>
      <c r="P1290" s="212">
        <v>0</v>
      </c>
      <c r="Q1290" s="212">
        <v>18.2</v>
      </c>
      <c r="R1290" s="68" t="s">
        <v>809</v>
      </c>
      <c r="S1290" s="320"/>
      <c r="T1290" s="266"/>
    </row>
    <row r="1291" spans="1:20" ht="38.25">
      <c r="A1291" s="189" t="s">
        <v>503</v>
      </c>
      <c r="B1291" s="68"/>
      <c r="C1291" s="210" t="s">
        <v>541</v>
      </c>
      <c r="D1291" s="211">
        <v>46132</v>
      </c>
      <c r="E1291" s="189" t="s">
        <v>3653</v>
      </c>
      <c r="F1291" s="189" t="s">
        <v>3</v>
      </c>
      <c r="G1291" s="189">
        <v>2385151</v>
      </c>
      <c r="H1291" s="68"/>
      <c r="I1291" s="195" t="s">
        <v>4233</v>
      </c>
      <c r="J1291" s="68"/>
      <c r="K1291" s="68"/>
      <c r="L1291" s="68"/>
      <c r="M1291" s="68"/>
      <c r="N1291" s="319"/>
      <c r="O1291" s="319"/>
      <c r="P1291" s="212">
        <v>0</v>
      </c>
      <c r="Q1291" s="212">
        <v>3455.8</v>
      </c>
      <c r="R1291" s="68" t="s">
        <v>809</v>
      </c>
      <c r="S1291" s="320"/>
      <c r="T1291" s="266"/>
    </row>
    <row r="1292" spans="1:20" ht="51">
      <c r="A1292" s="189" t="s">
        <v>503</v>
      </c>
      <c r="B1292" s="68"/>
      <c r="C1292" s="210" t="s">
        <v>541</v>
      </c>
      <c r="D1292" s="211">
        <v>46132</v>
      </c>
      <c r="E1292" s="189" t="s">
        <v>3654</v>
      </c>
      <c r="F1292" s="189" t="s">
        <v>3</v>
      </c>
      <c r="G1292" s="189">
        <v>2385152</v>
      </c>
      <c r="H1292" s="68"/>
      <c r="I1292" s="195" t="s">
        <v>4234</v>
      </c>
      <c r="J1292" s="68"/>
      <c r="K1292" s="68"/>
      <c r="L1292" s="68"/>
      <c r="M1292" s="68"/>
      <c r="N1292" s="319"/>
      <c r="O1292" s="319"/>
      <c r="P1292" s="212">
        <v>0</v>
      </c>
      <c r="Q1292" s="212">
        <v>3455.8</v>
      </c>
      <c r="R1292" s="68" t="s">
        <v>809</v>
      </c>
      <c r="S1292" s="320"/>
      <c r="T1292" s="266"/>
    </row>
    <row r="1293" spans="1:20" ht="63.75">
      <c r="A1293" s="189">
        <v>46</v>
      </c>
      <c r="B1293" s="68"/>
      <c r="C1293" s="210" t="s">
        <v>719</v>
      </c>
      <c r="D1293" s="211">
        <v>46132</v>
      </c>
      <c r="E1293" s="189" t="s">
        <v>3655</v>
      </c>
      <c r="F1293" s="189" t="s">
        <v>3</v>
      </c>
      <c r="G1293" s="189">
        <v>2385176</v>
      </c>
      <c r="H1293" s="68"/>
      <c r="I1293" s="195" t="s">
        <v>4235</v>
      </c>
      <c r="J1293" s="68"/>
      <c r="K1293" s="68"/>
      <c r="L1293" s="68"/>
      <c r="M1293" s="68"/>
      <c r="N1293" s="319"/>
      <c r="O1293" s="319"/>
      <c r="P1293" s="212">
        <v>0</v>
      </c>
      <c r="Q1293" s="212">
        <v>98.28</v>
      </c>
      <c r="R1293" s="68" t="s">
        <v>809</v>
      </c>
      <c r="S1293" s="320"/>
      <c r="T1293" s="266"/>
    </row>
    <row r="1294" spans="1:20" ht="51">
      <c r="A1294" s="189" t="s">
        <v>503</v>
      </c>
      <c r="B1294" s="68"/>
      <c r="C1294" s="210" t="s">
        <v>541</v>
      </c>
      <c r="D1294" s="211">
        <v>46132</v>
      </c>
      <c r="E1294" s="189" t="s">
        <v>3656</v>
      </c>
      <c r="F1294" s="189" t="s">
        <v>3</v>
      </c>
      <c r="G1294" s="189">
        <v>2384984</v>
      </c>
      <c r="H1294" s="68"/>
      <c r="I1294" s="195" t="s">
        <v>4236</v>
      </c>
      <c r="J1294" s="68"/>
      <c r="K1294" s="68"/>
      <c r="L1294" s="68"/>
      <c r="M1294" s="68"/>
      <c r="N1294" s="319"/>
      <c r="O1294" s="319"/>
      <c r="P1294" s="212">
        <v>0</v>
      </c>
      <c r="Q1294" s="212">
        <v>2294.1</v>
      </c>
      <c r="R1294" s="68" t="s">
        <v>809</v>
      </c>
      <c r="S1294" s="320"/>
      <c r="T1294" s="266"/>
    </row>
    <row r="1295" spans="1:20" ht="51">
      <c r="A1295" s="189" t="s">
        <v>494</v>
      </c>
      <c r="B1295" s="68"/>
      <c r="C1295" s="210" t="s">
        <v>542</v>
      </c>
      <c r="D1295" s="211">
        <v>46132</v>
      </c>
      <c r="E1295" s="189" t="s">
        <v>3657</v>
      </c>
      <c r="F1295" s="189" t="s">
        <v>3</v>
      </c>
      <c r="G1295" s="189">
        <v>2384994</v>
      </c>
      <c r="H1295" s="68"/>
      <c r="I1295" s="195" t="s">
        <v>4237</v>
      </c>
      <c r="J1295" s="68"/>
      <c r="K1295" s="68"/>
      <c r="L1295" s="68"/>
      <c r="M1295" s="68"/>
      <c r="N1295" s="319"/>
      <c r="O1295" s="319"/>
      <c r="P1295" s="212">
        <v>0</v>
      </c>
      <c r="Q1295" s="212">
        <v>1610.5</v>
      </c>
      <c r="R1295" s="68" t="s">
        <v>809</v>
      </c>
      <c r="S1295" s="320"/>
      <c r="T1295" s="266"/>
    </row>
    <row r="1296" spans="1:20" ht="51">
      <c r="A1296" s="189" t="s">
        <v>494</v>
      </c>
      <c r="B1296" s="68"/>
      <c r="C1296" s="210" t="s">
        <v>542</v>
      </c>
      <c r="D1296" s="211">
        <v>46132</v>
      </c>
      <c r="E1296" s="189" t="s">
        <v>3658</v>
      </c>
      <c r="F1296" s="189" t="s">
        <v>3</v>
      </c>
      <c r="G1296" s="189">
        <v>2384996</v>
      </c>
      <c r="H1296" s="68"/>
      <c r="I1296" s="195" t="s">
        <v>4238</v>
      </c>
      <c r="J1296" s="68"/>
      <c r="K1296" s="68"/>
      <c r="L1296" s="68"/>
      <c r="M1296" s="68"/>
      <c r="N1296" s="319"/>
      <c r="O1296" s="319"/>
      <c r="P1296" s="212">
        <v>0</v>
      </c>
      <c r="Q1296" s="212">
        <v>14967.4</v>
      </c>
      <c r="R1296" s="68" t="s">
        <v>809</v>
      </c>
      <c r="S1296" s="320"/>
      <c r="T1296" s="266"/>
    </row>
    <row r="1297" spans="1:20" ht="51">
      <c r="A1297" s="189" t="s">
        <v>494</v>
      </c>
      <c r="B1297" s="68"/>
      <c r="C1297" s="210" t="s">
        <v>542</v>
      </c>
      <c r="D1297" s="211">
        <v>46132</v>
      </c>
      <c r="E1297" s="189" t="s">
        <v>3659</v>
      </c>
      <c r="F1297" s="189" t="s">
        <v>3</v>
      </c>
      <c r="G1297" s="189">
        <v>2384998</v>
      </c>
      <c r="H1297" s="68"/>
      <c r="I1297" s="195" t="s">
        <v>4239</v>
      </c>
      <c r="J1297" s="68"/>
      <c r="K1297" s="68"/>
      <c r="L1297" s="68"/>
      <c r="M1297" s="68"/>
      <c r="N1297" s="319"/>
      <c r="O1297" s="319"/>
      <c r="P1297" s="212">
        <v>0</v>
      </c>
      <c r="Q1297" s="212">
        <v>150334.91</v>
      </c>
      <c r="R1297" s="68" t="s">
        <v>809</v>
      </c>
      <c r="S1297" s="320"/>
      <c r="T1297" s="266"/>
    </row>
    <row r="1298" spans="1:20" ht="51">
      <c r="A1298" s="189" t="s">
        <v>494</v>
      </c>
      <c r="B1298" s="68"/>
      <c r="C1298" s="210" t="s">
        <v>542</v>
      </c>
      <c r="D1298" s="211">
        <v>46132</v>
      </c>
      <c r="E1298" s="189" t="s">
        <v>3660</v>
      </c>
      <c r="F1298" s="189" t="s">
        <v>3</v>
      </c>
      <c r="G1298" s="189">
        <v>2384999</v>
      </c>
      <c r="H1298" s="68"/>
      <c r="I1298" s="195" t="s">
        <v>4240</v>
      </c>
      <c r="J1298" s="68"/>
      <c r="K1298" s="68"/>
      <c r="L1298" s="68"/>
      <c r="M1298" s="68"/>
      <c r="N1298" s="319"/>
      <c r="O1298" s="319"/>
      <c r="P1298" s="212">
        <v>0</v>
      </c>
      <c r="Q1298" s="212">
        <v>8910</v>
      </c>
      <c r="R1298" s="68" t="s">
        <v>809</v>
      </c>
      <c r="S1298" s="320"/>
      <c r="T1298" s="266"/>
    </row>
    <row r="1299" spans="1:20" ht="51">
      <c r="A1299" s="189" t="s">
        <v>494</v>
      </c>
      <c r="B1299" s="68"/>
      <c r="C1299" s="210" t="s">
        <v>542</v>
      </c>
      <c r="D1299" s="211">
        <v>46132</v>
      </c>
      <c r="E1299" s="189" t="s">
        <v>3661</v>
      </c>
      <c r="F1299" s="189" t="s">
        <v>3</v>
      </c>
      <c r="G1299" s="189">
        <v>2385000</v>
      </c>
      <c r="H1299" s="68"/>
      <c r="I1299" s="195" t="s">
        <v>4241</v>
      </c>
      <c r="J1299" s="68"/>
      <c r="K1299" s="68"/>
      <c r="L1299" s="68"/>
      <c r="M1299" s="68"/>
      <c r="N1299" s="319"/>
      <c r="O1299" s="319"/>
      <c r="P1299" s="212">
        <v>0</v>
      </c>
      <c r="Q1299" s="212">
        <v>2891.01</v>
      </c>
      <c r="R1299" s="68" t="s">
        <v>809</v>
      </c>
      <c r="S1299" s="320"/>
      <c r="T1299" s="266"/>
    </row>
    <row r="1300" spans="1:20" ht="51">
      <c r="A1300" s="189" t="s">
        <v>494</v>
      </c>
      <c r="B1300" s="68"/>
      <c r="C1300" s="210" t="s">
        <v>542</v>
      </c>
      <c r="D1300" s="211">
        <v>46132</v>
      </c>
      <c r="E1300" s="189" t="s">
        <v>3662</v>
      </c>
      <c r="F1300" s="189" t="s">
        <v>3</v>
      </c>
      <c r="G1300" s="189">
        <v>2385001</v>
      </c>
      <c r="H1300" s="68"/>
      <c r="I1300" s="195" t="s">
        <v>4242</v>
      </c>
      <c r="J1300" s="68"/>
      <c r="K1300" s="68"/>
      <c r="L1300" s="68"/>
      <c r="M1300" s="68"/>
      <c r="N1300" s="319"/>
      <c r="O1300" s="319"/>
      <c r="P1300" s="212">
        <v>0</v>
      </c>
      <c r="Q1300" s="212">
        <v>4594.96</v>
      </c>
      <c r="R1300" s="68" t="s">
        <v>809</v>
      </c>
      <c r="S1300" s="320"/>
      <c r="T1300" s="266"/>
    </row>
    <row r="1301" spans="1:20" ht="51">
      <c r="A1301" s="189" t="s">
        <v>494</v>
      </c>
      <c r="B1301" s="68"/>
      <c r="C1301" s="210" t="s">
        <v>542</v>
      </c>
      <c r="D1301" s="211">
        <v>46132</v>
      </c>
      <c r="E1301" s="189" t="s">
        <v>3663</v>
      </c>
      <c r="F1301" s="189" t="s">
        <v>3</v>
      </c>
      <c r="G1301" s="189">
        <v>2385002</v>
      </c>
      <c r="H1301" s="68"/>
      <c r="I1301" s="195" t="s">
        <v>4243</v>
      </c>
      <c r="J1301" s="68"/>
      <c r="K1301" s="68"/>
      <c r="L1301" s="68"/>
      <c r="M1301" s="68"/>
      <c r="N1301" s="319"/>
      <c r="O1301" s="319"/>
      <c r="P1301" s="212">
        <v>0</v>
      </c>
      <c r="Q1301" s="212">
        <v>2677.44</v>
      </c>
      <c r="R1301" s="68" t="s">
        <v>809</v>
      </c>
      <c r="S1301" s="320"/>
      <c r="T1301" s="266"/>
    </row>
    <row r="1302" spans="1:20" ht="51">
      <c r="A1302" s="189" t="s">
        <v>494</v>
      </c>
      <c r="B1302" s="68"/>
      <c r="C1302" s="210" t="s">
        <v>542</v>
      </c>
      <c r="D1302" s="211">
        <v>46132</v>
      </c>
      <c r="E1302" s="189" t="s">
        <v>3664</v>
      </c>
      <c r="F1302" s="189" t="s">
        <v>3</v>
      </c>
      <c r="G1302" s="189">
        <v>2385004</v>
      </c>
      <c r="H1302" s="68"/>
      <c r="I1302" s="195" t="s">
        <v>4244</v>
      </c>
      <c r="J1302" s="68"/>
      <c r="K1302" s="68"/>
      <c r="L1302" s="68"/>
      <c r="M1302" s="68"/>
      <c r="N1302" s="319"/>
      <c r="O1302" s="319"/>
      <c r="P1302" s="212">
        <v>0</v>
      </c>
      <c r="Q1302" s="212">
        <v>408455.25</v>
      </c>
      <c r="R1302" s="68" t="s">
        <v>809</v>
      </c>
      <c r="S1302" s="320"/>
      <c r="T1302" s="266"/>
    </row>
    <row r="1303" spans="1:20" ht="51">
      <c r="A1303" s="189" t="s">
        <v>494</v>
      </c>
      <c r="B1303" s="68"/>
      <c r="C1303" s="210" t="s">
        <v>542</v>
      </c>
      <c r="D1303" s="211">
        <v>46132</v>
      </c>
      <c r="E1303" s="189" t="s">
        <v>3665</v>
      </c>
      <c r="F1303" s="189" t="s">
        <v>3</v>
      </c>
      <c r="G1303" s="189">
        <v>2385005</v>
      </c>
      <c r="H1303" s="68"/>
      <c r="I1303" s="195" t="s">
        <v>4245</v>
      </c>
      <c r="J1303" s="68"/>
      <c r="K1303" s="68"/>
      <c r="L1303" s="68"/>
      <c r="M1303" s="68"/>
      <c r="N1303" s="319"/>
      <c r="O1303" s="319"/>
      <c r="P1303" s="212">
        <v>0</v>
      </c>
      <c r="Q1303" s="212">
        <v>67781.62</v>
      </c>
      <c r="R1303" s="68" t="s">
        <v>809</v>
      </c>
      <c r="S1303" s="320"/>
      <c r="T1303" s="266"/>
    </row>
    <row r="1304" spans="1:20" ht="51">
      <c r="A1304" s="189" t="s">
        <v>494</v>
      </c>
      <c r="B1304" s="68"/>
      <c r="C1304" s="210" t="s">
        <v>542</v>
      </c>
      <c r="D1304" s="211">
        <v>46132</v>
      </c>
      <c r="E1304" s="189" t="s">
        <v>3666</v>
      </c>
      <c r="F1304" s="189" t="s">
        <v>3</v>
      </c>
      <c r="G1304" s="189">
        <v>2385006</v>
      </c>
      <c r="H1304" s="68"/>
      <c r="I1304" s="195" t="s">
        <v>4246</v>
      </c>
      <c r="J1304" s="68"/>
      <c r="K1304" s="68"/>
      <c r="L1304" s="68"/>
      <c r="M1304" s="68"/>
      <c r="N1304" s="319"/>
      <c r="O1304" s="319"/>
      <c r="P1304" s="212">
        <v>0</v>
      </c>
      <c r="Q1304" s="212">
        <v>1876.55</v>
      </c>
      <c r="R1304" s="68" t="s">
        <v>809</v>
      </c>
      <c r="S1304" s="320"/>
      <c r="T1304" s="266"/>
    </row>
    <row r="1305" spans="1:20" ht="51">
      <c r="A1305" s="189" t="s">
        <v>494</v>
      </c>
      <c r="B1305" s="68"/>
      <c r="C1305" s="210" t="s">
        <v>542</v>
      </c>
      <c r="D1305" s="211">
        <v>46132</v>
      </c>
      <c r="E1305" s="189" t="s">
        <v>3667</v>
      </c>
      <c r="F1305" s="189" t="s">
        <v>3</v>
      </c>
      <c r="G1305" s="189">
        <v>2385007</v>
      </c>
      <c r="H1305" s="68"/>
      <c r="I1305" s="195" t="s">
        <v>4247</v>
      </c>
      <c r="J1305" s="68"/>
      <c r="K1305" s="68"/>
      <c r="L1305" s="68"/>
      <c r="M1305" s="68"/>
      <c r="N1305" s="319"/>
      <c r="O1305" s="319"/>
      <c r="P1305" s="212">
        <v>0</v>
      </c>
      <c r="Q1305" s="212">
        <v>2201.7600000000002</v>
      </c>
      <c r="R1305" s="68" t="s">
        <v>809</v>
      </c>
      <c r="S1305" s="320"/>
      <c r="T1305" s="266"/>
    </row>
    <row r="1306" spans="1:20" ht="51">
      <c r="A1306" s="189" t="s">
        <v>494</v>
      </c>
      <c r="B1306" s="68"/>
      <c r="C1306" s="210" t="s">
        <v>542</v>
      </c>
      <c r="D1306" s="211">
        <v>46132</v>
      </c>
      <c r="E1306" s="189" t="s">
        <v>3668</v>
      </c>
      <c r="F1306" s="189" t="s">
        <v>3</v>
      </c>
      <c r="G1306" s="189">
        <v>2385010</v>
      </c>
      <c r="H1306" s="68"/>
      <c r="I1306" s="195" t="s">
        <v>4248</v>
      </c>
      <c r="J1306" s="68"/>
      <c r="K1306" s="68"/>
      <c r="L1306" s="68"/>
      <c r="M1306" s="68"/>
      <c r="N1306" s="319"/>
      <c r="O1306" s="319"/>
      <c r="P1306" s="212">
        <v>0</v>
      </c>
      <c r="Q1306" s="212">
        <v>40627.800000000003</v>
      </c>
      <c r="R1306" s="68" t="s">
        <v>809</v>
      </c>
      <c r="S1306" s="320"/>
      <c r="T1306" s="266"/>
    </row>
    <row r="1307" spans="1:20" ht="51">
      <c r="A1307" s="189" t="s">
        <v>494</v>
      </c>
      <c r="B1307" s="68"/>
      <c r="C1307" s="210" t="s">
        <v>542</v>
      </c>
      <c r="D1307" s="211">
        <v>46132</v>
      </c>
      <c r="E1307" s="189" t="s">
        <v>3669</v>
      </c>
      <c r="F1307" s="189" t="s">
        <v>3</v>
      </c>
      <c r="G1307" s="189">
        <v>2385012</v>
      </c>
      <c r="H1307" s="68"/>
      <c r="I1307" s="195" t="s">
        <v>4249</v>
      </c>
      <c r="J1307" s="68"/>
      <c r="K1307" s="68"/>
      <c r="L1307" s="68"/>
      <c r="M1307" s="68"/>
      <c r="N1307" s="319"/>
      <c r="O1307" s="319"/>
      <c r="P1307" s="212">
        <v>0</v>
      </c>
      <c r="Q1307" s="212">
        <v>5482.95</v>
      </c>
      <c r="R1307" s="68" t="s">
        <v>809</v>
      </c>
      <c r="S1307" s="320"/>
      <c r="T1307" s="266"/>
    </row>
    <row r="1308" spans="1:20" ht="51">
      <c r="A1308" s="189" t="s">
        <v>494</v>
      </c>
      <c r="B1308" s="68"/>
      <c r="C1308" s="210" t="s">
        <v>542</v>
      </c>
      <c r="D1308" s="211">
        <v>46132</v>
      </c>
      <c r="E1308" s="189" t="s">
        <v>3670</v>
      </c>
      <c r="F1308" s="189" t="s">
        <v>3</v>
      </c>
      <c r="G1308" s="189">
        <v>2385034</v>
      </c>
      <c r="H1308" s="68"/>
      <c r="I1308" s="195" t="s">
        <v>4250</v>
      </c>
      <c r="J1308" s="68"/>
      <c r="K1308" s="68"/>
      <c r="L1308" s="68"/>
      <c r="M1308" s="68"/>
      <c r="N1308" s="319"/>
      <c r="O1308" s="319"/>
      <c r="P1308" s="212">
        <v>0</v>
      </c>
      <c r="Q1308" s="212">
        <v>38121.29</v>
      </c>
      <c r="R1308" s="68" t="s">
        <v>809</v>
      </c>
      <c r="S1308" s="320"/>
      <c r="T1308" s="266"/>
    </row>
    <row r="1309" spans="1:20" ht="51">
      <c r="A1309" s="189" t="s">
        <v>494</v>
      </c>
      <c r="B1309" s="68"/>
      <c r="C1309" s="210" t="s">
        <v>542</v>
      </c>
      <c r="D1309" s="211">
        <v>46132</v>
      </c>
      <c r="E1309" s="189" t="s">
        <v>3671</v>
      </c>
      <c r="F1309" s="189" t="s">
        <v>3</v>
      </c>
      <c r="G1309" s="189">
        <v>2385019</v>
      </c>
      <c r="H1309" s="68"/>
      <c r="I1309" s="195" t="s">
        <v>4251</v>
      </c>
      <c r="J1309" s="68"/>
      <c r="K1309" s="68"/>
      <c r="L1309" s="68"/>
      <c r="M1309" s="68"/>
      <c r="N1309" s="319"/>
      <c r="O1309" s="319"/>
      <c r="P1309" s="212">
        <v>0</v>
      </c>
      <c r="Q1309" s="212">
        <v>19695.2</v>
      </c>
      <c r="R1309" s="68" t="s">
        <v>809</v>
      </c>
      <c r="S1309" s="320"/>
      <c r="T1309" s="266"/>
    </row>
    <row r="1310" spans="1:20" ht="51">
      <c r="A1310" s="189" t="s">
        <v>494</v>
      </c>
      <c r="B1310" s="68"/>
      <c r="C1310" s="210" t="s">
        <v>542</v>
      </c>
      <c r="D1310" s="211">
        <v>46132</v>
      </c>
      <c r="E1310" s="189" t="s">
        <v>3672</v>
      </c>
      <c r="F1310" s="189" t="s">
        <v>3</v>
      </c>
      <c r="G1310" s="189">
        <v>2385024</v>
      </c>
      <c r="H1310" s="68"/>
      <c r="I1310" s="195" t="s">
        <v>4252</v>
      </c>
      <c r="J1310" s="68"/>
      <c r="K1310" s="68"/>
      <c r="L1310" s="68"/>
      <c r="M1310" s="68"/>
      <c r="N1310" s="319"/>
      <c r="O1310" s="319"/>
      <c r="P1310" s="212">
        <v>0</v>
      </c>
      <c r="Q1310" s="212">
        <v>1144.8499999999999</v>
      </c>
      <c r="R1310" s="68" t="s">
        <v>809</v>
      </c>
      <c r="S1310" s="320"/>
      <c r="T1310" s="266"/>
    </row>
    <row r="1311" spans="1:20" ht="51">
      <c r="A1311" s="189" t="s">
        <v>494</v>
      </c>
      <c r="B1311" s="68"/>
      <c r="C1311" s="210" t="s">
        <v>542</v>
      </c>
      <c r="D1311" s="211">
        <v>46132</v>
      </c>
      <c r="E1311" s="189" t="s">
        <v>3673</v>
      </c>
      <c r="F1311" s="189" t="s">
        <v>3</v>
      </c>
      <c r="G1311" s="189">
        <v>2385029</v>
      </c>
      <c r="H1311" s="68"/>
      <c r="I1311" s="195" t="s">
        <v>4253</v>
      </c>
      <c r="J1311" s="68"/>
      <c r="K1311" s="68"/>
      <c r="L1311" s="68"/>
      <c r="M1311" s="68"/>
      <c r="N1311" s="319"/>
      <c r="O1311" s="319"/>
      <c r="P1311" s="212">
        <v>0</v>
      </c>
      <c r="Q1311" s="212">
        <v>11142.09</v>
      </c>
      <c r="R1311" s="68" t="s">
        <v>809</v>
      </c>
      <c r="S1311" s="320"/>
      <c r="T1311" s="266"/>
    </row>
    <row r="1312" spans="1:20" ht="51">
      <c r="A1312" s="189" t="s">
        <v>494</v>
      </c>
      <c r="B1312" s="68"/>
      <c r="C1312" s="210" t="s">
        <v>542</v>
      </c>
      <c r="D1312" s="211">
        <v>46132</v>
      </c>
      <c r="E1312" s="189" t="s">
        <v>3674</v>
      </c>
      <c r="F1312" s="189" t="s">
        <v>3</v>
      </c>
      <c r="G1312" s="189">
        <v>2385040</v>
      </c>
      <c r="H1312" s="68"/>
      <c r="I1312" s="195" t="s">
        <v>4254</v>
      </c>
      <c r="J1312" s="68"/>
      <c r="K1312" s="68"/>
      <c r="L1312" s="68"/>
      <c r="M1312" s="68"/>
      <c r="N1312" s="319"/>
      <c r="O1312" s="319"/>
      <c r="P1312" s="212">
        <v>0</v>
      </c>
      <c r="Q1312" s="212">
        <v>153961.26</v>
      </c>
      <c r="R1312" s="68" t="s">
        <v>809</v>
      </c>
      <c r="S1312" s="320"/>
      <c r="T1312" s="266"/>
    </row>
    <row r="1313" spans="1:20" ht="51">
      <c r="A1313" s="189" t="s">
        <v>494</v>
      </c>
      <c r="B1313" s="68"/>
      <c r="C1313" s="210" t="s">
        <v>542</v>
      </c>
      <c r="D1313" s="211">
        <v>46132</v>
      </c>
      <c r="E1313" s="189" t="s">
        <v>3675</v>
      </c>
      <c r="F1313" s="189" t="s">
        <v>3</v>
      </c>
      <c r="G1313" s="189">
        <v>2385043</v>
      </c>
      <c r="H1313" s="68"/>
      <c r="I1313" s="195" t="s">
        <v>4255</v>
      </c>
      <c r="J1313" s="68"/>
      <c r="K1313" s="68"/>
      <c r="L1313" s="68"/>
      <c r="M1313" s="68"/>
      <c r="N1313" s="319"/>
      <c r="O1313" s="319"/>
      <c r="P1313" s="212">
        <v>0</v>
      </c>
      <c r="Q1313" s="212">
        <v>50088.91</v>
      </c>
      <c r="R1313" s="68" t="s">
        <v>809</v>
      </c>
      <c r="S1313" s="320"/>
      <c r="T1313" s="266"/>
    </row>
    <row r="1314" spans="1:20" ht="51">
      <c r="A1314" s="189" t="s">
        <v>494</v>
      </c>
      <c r="B1314" s="68"/>
      <c r="C1314" s="210" t="s">
        <v>542</v>
      </c>
      <c r="D1314" s="211">
        <v>46132</v>
      </c>
      <c r="E1314" s="189" t="s">
        <v>3676</v>
      </c>
      <c r="F1314" s="189" t="s">
        <v>3</v>
      </c>
      <c r="G1314" s="189">
        <v>2385044</v>
      </c>
      <c r="H1314" s="68"/>
      <c r="I1314" s="195" t="s">
        <v>4256</v>
      </c>
      <c r="J1314" s="68"/>
      <c r="K1314" s="68"/>
      <c r="L1314" s="68"/>
      <c r="M1314" s="68"/>
      <c r="N1314" s="319"/>
      <c r="O1314" s="319"/>
      <c r="P1314" s="212">
        <v>0</v>
      </c>
      <c r="Q1314" s="212">
        <v>48979.06</v>
      </c>
      <c r="R1314" s="68" t="s">
        <v>809</v>
      </c>
      <c r="S1314" s="320"/>
      <c r="T1314" s="266"/>
    </row>
    <row r="1315" spans="1:20" ht="51">
      <c r="A1315" s="189" t="s">
        <v>494</v>
      </c>
      <c r="B1315" s="68"/>
      <c r="C1315" s="210" t="s">
        <v>542</v>
      </c>
      <c r="D1315" s="211">
        <v>46132</v>
      </c>
      <c r="E1315" s="189" t="s">
        <v>3677</v>
      </c>
      <c r="F1315" s="189" t="s">
        <v>3</v>
      </c>
      <c r="G1315" s="189">
        <v>2385045</v>
      </c>
      <c r="H1315" s="68"/>
      <c r="I1315" s="195" t="s">
        <v>4257</v>
      </c>
      <c r="J1315" s="68"/>
      <c r="K1315" s="68"/>
      <c r="L1315" s="68"/>
      <c r="M1315" s="68"/>
      <c r="N1315" s="319"/>
      <c r="O1315" s="319"/>
      <c r="P1315" s="212">
        <v>0</v>
      </c>
      <c r="Q1315" s="212">
        <v>21270.6</v>
      </c>
      <c r="R1315" s="68" t="s">
        <v>809</v>
      </c>
      <c r="S1315" s="320"/>
      <c r="T1315" s="266"/>
    </row>
    <row r="1316" spans="1:20" ht="51">
      <c r="A1316" s="189" t="s">
        <v>494</v>
      </c>
      <c r="B1316" s="68"/>
      <c r="C1316" s="210" t="s">
        <v>542</v>
      </c>
      <c r="D1316" s="211">
        <v>46132</v>
      </c>
      <c r="E1316" s="189" t="s">
        <v>3678</v>
      </c>
      <c r="F1316" s="189" t="s">
        <v>3</v>
      </c>
      <c r="G1316" s="189">
        <v>2385047</v>
      </c>
      <c r="H1316" s="68"/>
      <c r="I1316" s="195" t="s">
        <v>4258</v>
      </c>
      <c r="J1316" s="68"/>
      <c r="K1316" s="68"/>
      <c r="L1316" s="68"/>
      <c r="M1316" s="68"/>
      <c r="N1316" s="319"/>
      <c r="O1316" s="319"/>
      <c r="P1316" s="212">
        <v>0</v>
      </c>
      <c r="Q1316" s="212">
        <v>17104.080000000002</v>
      </c>
      <c r="R1316" s="68" t="s">
        <v>809</v>
      </c>
      <c r="S1316" s="320"/>
      <c r="T1316" s="266"/>
    </row>
    <row r="1317" spans="1:20" ht="51">
      <c r="A1317" s="189" t="s">
        <v>494</v>
      </c>
      <c r="B1317" s="68"/>
      <c r="C1317" s="210" t="s">
        <v>542</v>
      </c>
      <c r="D1317" s="211">
        <v>46132</v>
      </c>
      <c r="E1317" s="189" t="s">
        <v>3679</v>
      </c>
      <c r="F1317" s="189" t="s">
        <v>3</v>
      </c>
      <c r="G1317" s="189">
        <v>2385048</v>
      </c>
      <c r="H1317" s="68"/>
      <c r="I1317" s="195" t="s">
        <v>4259</v>
      </c>
      <c r="J1317" s="68"/>
      <c r="K1317" s="68"/>
      <c r="L1317" s="68"/>
      <c r="M1317" s="68"/>
      <c r="N1317" s="319"/>
      <c r="O1317" s="319"/>
      <c r="P1317" s="212">
        <v>0</v>
      </c>
      <c r="Q1317" s="212">
        <v>758.94</v>
      </c>
      <c r="R1317" s="68" t="s">
        <v>809</v>
      </c>
      <c r="S1317" s="320"/>
      <c r="T1317" s="266"/>
    </row>
    <row r="1318" spans="1:20" ht="51">
      <c r="A1318" s="189" t="s">
        <v>503</v>
      </c>
      <c r="B1318" s="68"/>
      <c r="C1318" s="210" t="s">
        <v>541</v>
      </c>
      <c r="D1318" s="211">
        <v>46132</v>
      </c>
      <c r="E1318" s="189" t="s">
        <v>3680</v>
      </c>
      <c r="F1318" s="189" t="s">
        <v>3</v>
      </c>
      <c r="G1318" s="189">
        <v>2385067</v>
      </c>
      <c r="H1318" s="68"/>
      <c r="I1318" s="195" t="s">
        <v>4260</v>
      </c>
      <c r="J1318" s="68"/>
      <c r="K1318" s="68"/>
      <c r="L1318" s="68"/>
      <c r="M1318" s="68"/>
      <c r="N1318" s="319"/>
      <c r="O1318" s="319"/>
      <c r="P1318" s="212">
        <v>0</v>
      </c>
      <c r="Q1318" s="212">
        <v>571.64</v>
      </c>
      <c r="R1318" s="68" t="s">
        <v>809</v>
      </c>
      <c r="S1318" s="320"/>
      <c r="T1318" s="266"/>
    </row>
    <row r="1319" spans="1:20" ht="51">
      <c r="A1319" s="189" t="s">
        <v>494</v>
      </c>
      <c r="B1319" s="68"/>
      <c r="C1319" s="210" t="s">
        <v>542</v>
      </c>
      <c r="D1319" s="211">
        <v>46132</v>
      </c>
      <c r="E1319" s="189" t="s">
        <v>3681</v>
      </c>
      <c r="F1319" s="189" t="s">
        <v>3</v>
      </c>
      <c r="G1319" s="189">
        <v>2385078</v>
      </c>
      <c r="H1319" s="68"/>
      <c r="I1319" s="195" t="s">
        <v>4261</v>
      </c>
      <c r="J1319" s="68"/>
      <c r="K1319" s="68"/>
      <c r="L1319" s="68"/>
      <c r="M1319" s="68"/>
      <c r="N1319" s="319"/>
      <c r="O1319" s="319"/>
      <c r="P1319" s="212">
        <v>0</v>
      </c>
      <c r="Q1319" s="212">
        <v>1772.52</v>
      </c>
      <c r="R1319" s="68" t="s">
        <v>809</v>
      </c>
      <c r="S1319" s="320"/>
      <c r="T1319" s="266"/>
    </row>
    <row r="1320" spans="1:20" ht="51">
      <c r="A1320" s="189">
        <v>163</v>
      </c>
      <c r="B1320" s="68"/>
      <c r="C1320" s="210" t="s">
        <v>72</v>
      </c>
      <c r="D1320" s="211">
        <v>46132</v>
      </c>
      <c r="E1320" s="189" t="s">
        <v>3682</v>
      </c>
      <c r="F1320" s="189" t="s">
        <v>3</v>
      </c>
      <c r="G1320" s="189">
        <v>2385087</v>
      </c>
      <c r="H1320" s="68"/>
      <c r="I1320" s="195" t="s">
        <v>4262</v>
      </c>
      <c r="J1320" s="68"/>
      <c r="K1320" s="68"/>
      <c r="L1320" s="68"/>
      <c r="M1320" s="68"/>
      <c r="N1320" s="319"/>
      <c r="O1320" s="319"/>
      <c r="P1320" s="212">
        <v>0</v>
      </c>
      <c r="Q1320" s="212">
        <v>2471.2600000000002</v>
      </c>
      <c r="R1320" s="68" t="s">
        <v>809</v>
      </c>
      <c r="S1320" s="320"/>
      <c r="T1320" s="266"/>
    </row>
    <row r="1321" spans="1:20" ht="51">
      <c r="A1321" s="189">
        <v>81</v>
      </c>
      <c r="B1321" s="68"/>
      <c r="C1321" s="210" t="s">
        <v>46</v>
      </c>
      <c r="D1321" s="211">
        <v>46132</v>
      </c>
      <c r="E1321" s="189" t="s">
        <v>3683</v>
      </c>
      <c r="F1321" s="189" t="s">
        <v>6</v>
      </c>
      <c r="G1321" s="189">
        <v>2415458</v>
      </c>
      <c r="H1321" s="68"/>
      <c r="I1321" s="195" t="s">
        <v>4263</v>
      </c>
      <c r="J1321" s="68"/>
      <c r="K1321" s="68"/>
      <c r="L1321" s="68"/>
      <c r="M1321" s="68"/>
      <c r="N1321" s="319"/>
      <c r="O1321" s="319"/>
      <c r="P1321" s="212">
        <v>0</v>
      </c>
      <c r="Q1321" s="212">
        <v>2638543.0099999998</v>
      </c>
      <c r="R1321" s="68" t="s">
        <v>809</v>
      </c>
      <c r="S1321" s="320"/>
      <c r="T1321" s="266"/>
    </row>
    <row r="1322" spans="1:20" ht="63.75">
      <c r="A1322" s="189" t="s">
        <v>495</v>
      </c>
      <c r="B1322" s="68"/>
      <c r="C1322" s="210" t="s">
        <v>623</v>
      </c>
      <c r="D1322" s="211">
        <v>46132</v>
      </c>
      <c r="E1322" s="189" t="s">
        <v>3684</v>
      </c>
      <c r="F1322" s="189" t="s">
        <v>10</v>
      </c>
      <c r="G1322" s="189">
        <v>21299</v>
      </c>
      <c r="H1322" s="68"/>
      <c r="I1322" s="195" t="s">
        <v>4264</v>
      </c>
      <c r="J1322" s="68"/>
      <c r="K1322" s="68"/>
      <c r="L1322" s="68"/>
      <c r="M1322" s="68"/>
      <c r="N1322" s="319"/>
      <c r="O1322" s="319"/>
      <c r="P1322" s="212">
        <v>71612.41</v>
      </c>
      <c r="Q1322" s="212">
        <v>0</v>
      </c>
      <c r="R1322" s="68" t="s">
        <v>809</v>
      </c>
      <c r="S1322" s="320"/>
      <c r="T1322" s="266"/>
    </row>
    <row r="1323" spans="1:20" ht="63.75">
      <c r="A1323" s="189" t="s">
        <v>495</v>
      </c>
      <c r="B1323" s="68"/>
      <c r="C1323" s="210" t="s">
        <v>623</v>
      </c>
      <c r="D1323" s="211">
        <v>46132</v>
      </c>
      <c r="E1323" s="189" t="s">
        <v>3685</v>
      </c>
      <c r="F1323" s="189" t="s">
        <v>10</v>
      </c>
      <c r="G1323" s="189">
        <v>21300</v>
      </c>
      <c r="H1323" s="68"/>
      <c r="I1323" s="195" t="s">
        <v>4265</v>
      </c>
      <c r="J1323" s="68"/>
      <c r="K1323" s="68"/>
      <c r="L1323" s="68"/>
      <c r="M1323" s="68"/>
      <c r="N1323" s="319"/>
      <c r="O1323" s="319"/>
      <c r="P1323" s="212">
        <v>28509.93</v>
      </c>
      <c r="Q1323" s="212">
        <v>0</v>
      </c>
      <c r="R1323" s="68" t="s">
        <v>809</v>
      </c>
      <c r="S1323" s="320"/>
      <c r="T1323" s="266"/>
    </row>
    <row r="1324" spans="1:20" ht="63.75">
      <c r="A1324" s="189" t="s">
        <v>495</v>
      </c>
      <c r="B1324" s="68"/>
      <c r="C1324" s="210" t="s">
        <v>623</v>
      </c>
      <c r="D1324" s="211">
        <v>46132</v>
      </c>
      <c r="E1324" s="189" t="s">
        <v>3686</v>
      </c>
      <c r="F1324" s="189" t="s">
        <v>10</v>
      </c>
      <c r="G1324" s="189">
        <v>21373</v>
      </c>
      <c r="H1324" s="68"/>
      <c r="I1324" s="195" t="s">
        <v>4266</v>
      </c>
      <c r="J1324" s="68"/>
      <c r="K1324" s="68"/>
      <c r="L1324" s="68"/>
      <c r="M1324" s="68"/>
      <c r="N1324" s="319"/>
      <c r="O1324" s="319"/>
      <c r="P1324" s="212">
        <v>12519.55</v>
      </c>
      <c r="Q1324" s="212">
        <v>0</v>
      </c>
      <c r="R1324" s="68" t="s">
        <v>809</v>
      </c>
      <c r="S1324" s="320"/>
      <c r="T1324" s="266"/>
    </row>
    <row r="1325" spans="1:20" ht="76.5">
      <c r="A1325" s="189" t="s">
        <v>495</v>
      </c>
      <c r="B1325" s="68"/>
      <c r="C1325" s="210" t="s">
        <v>623</v>
      </c>
      <c r="D1325" s="211">
        <v>46132</v>
      </c>
      <c r="E1325" s="189" t="s">
        <v>3687</v>
      </c>
      <c r="F1325" s="189" t="s">
        <v>10</v>
      </c>
      <c r="G1325" s="189">
        <v>21407</v>
      </c>
      <c r="H1325" s="68"/>
      <c r="I1325" s="195" t="s">
        <v>4267</v>
      </c>
      <c r="J1325" s="68"/>
      <c r="K1325" s="68"/>
      <c r="L1325" s="68"/>
      <c r="M1325" s="68"/>
      <c r="N1325" s="319"/>
      <c r="O1325" s="319"/>
      <c r="P1325" s="212">
        <v>484.09</v>
      </c>
      <c r="Q1325" s="212">
        <v>0</v>
      </c>
      <c r="R1325" s="68" t="s">
        <v>809</v>
      </c>
      <c r="S1325" s="320"/>
      <c r="T1325" s="266"/>
    </row>
    <row r="1326" spans="1:20" ht="76.5">
      <c r="A1326" s="189" t="s">
        <v>495</v>
      </c>
      <c r="B1326" s="68"/>
      <c r="C1326" s="210" t="s">
        <v>623</v>
      </c>
      <c r="D1326" s="211">
        <v>46132</v>
      </c>
      <c r="E1326" s="189" t="s">
        <v>3688</v>
      </c>
      <c r="F1326" s="189" t="s">
        <v>10</v>
      </c>
      <c r="G1326" s="189">
        <v>21412</v>
      </c>
      <c r="H1326" s="68"/>
      <c r="I1326" s="195" t="s">
        <v>4268</v>
      </c>
      <c r="J1326" s="68"/>
      <c r="K1326" s="68"/>
      <c r="L1326" s="68"/>
      <c r="M1326" s="68"/>
      <c r="N1326" s="319"/>
      <c r="O1326" s="319"/>
      <c r="P1326" s="212">
        <v>8948.92</v>
      </c>
      <c r="Q1326" s="212">
        <v>0</v>
      </c>
      <c r="R1326" s="68" t="s">
        <v>809</v>
      </c>
      <c r="S1326" s="320"/>
      <c r="T1326" s="266"/>
    </row>
    <row r="1327" spans="1:20" ht="51">
      <c r="A1327" s="189" t="s">
        <v>495</v>
      </c>
      <c r="B1327" s="68"/>
      <c r="C1327" s="210" t="s">
        <v>623</v>
      </c>
      <c r="D1327" s="211">
        <v>46132</v>
      </c>
      <c r="E1327" s="189" t="s">
        <v>3689</v>
      </c>
      <c r="F1327" s="189" t="s">
        <v>6</v>
      </c>
      <c r="G1327" s="189">
        <v>2415873</v>
      </c>
      <c r="H1327" s="68"/>
      <c r="I1327" s="195" t="s">
        <v>4269</v>
      </c>
      <c r="J1327" s="68"/>
      <c r="K1327" s="68"/>
      <c r="L1327" s="68"/>
      <c r="M1327" s="68"/>
      <c r="N1327" s="319"/>
      <c r="O1327" s="319"/>
      <c r="P1327" s="212">
        <v>0</v>
      </c>
      <c r="Q1327" s="212">
        <v>10158700.890000001</v>
      </c>
      <c r="R1327" s="68" t="s">
        <v>809</v>
      </c>
      <c r="S1327" s="320"/>
      <c r="T1327" s="266"/>
    </row>
    <row r="1328" spans="1:20" ht="51">
      <c r="A1328" s="189" t="s">
        <v>494</v>
      </c>
      <c r="B1328" s="68"/>
      <c r="C1328" s="210" t="s">
        <v>542</v>
      </c>
      <c r="D1328" s="211">
        <v>46132</v>
      </c>
      <c r="E1328" s="189" t="s">
        <v>3690</v>
      </c>
      <c r="F1328" s="189" t="s">
        <v>6</v>
      </c>
      <c r="G1328" s="189">
        <v>2416087</v>
      </c>
      <c r="H1328" s="68"/>
      <c r="I1328" s="195" t="s">
        <v>4270</v>
      </c>
      <c r="J1328" s="68"/>
      <c r="K1328" s="68"/>
      <c r="L1328" s="68"/>
      <c r="M1328" s="68"/>
      <c r="N1328" s="319"/>
      <c r="O1328" s="319"/>
      <c r="P1328" s="212">
        <v>0</v>
      </c>
      <c r="Q1328" s="212">
        <v>19077.650000000001</v>
      </c>
      <c r="R1328" s="68" t="s">
        <v>809</v>
      </c>
      <c r="S1328" s="320"/>
      <c r="T1328" s="266"/>
    </row>
    <row r="1329" spans="1:20" ht="89.25">
      <c r="A1329" s="189" t="s">
        <v>497</v>
      </c>
      <c r="B1329" s="68"/>
      <c r="C1329" s="210" t="s">
        <v>615</v>
      </c>
      <c r="D1329" s="211">
        <v>46132</v>
      </c>
      <c r="E1329" s="189" t="s">
        <v>3691</v>
      </c>
      <c r="F1329" s="189" t="s">
        <v>550</v>
      </c>
      <c r="G1329" s="189">
        <v>15309340</v>
      </c>
      <c r="H1329" s="68"/>
      <c r="I1329" s="195" t="s">
        <v>4271</v>
      </c>
      <c r="J1329" s="68"/>
      <c r="K1329" s="68"/>
      <c r="L1329" s="68"/>
      <c r="M1329" s="68"/>
      <c r="N1329" s="319"/>
      <c r="O1329" s="319"/>
      <c r="P1329" s="212">
        <v>0</v>
      </c>
      <c r="Q1329" s="212">
        <v>101200</v>
      </c>
      <c r="R1329" s="68" t="s">
        <v>809</v>
      </c>
      <c r="S1329" s="320"/>
      <c r="T1329" s="266"/>
    </row>
    <row r="1330" spans="1:20" ht="89.25">
      <c r="A1330" s="189" t="s">
        <v>497</v>
      </c>
      <c r="B1330" s="68"/>
      <c r="C1330" s="210" t="s">
        <v>615</v>
      </c>
      <c r="D1330" s="211">
        <v>46132</v>
      </c>
      <c r="E1330" s="189" t="s">
        <v>3692</v>
      </c>
      <c r="F1330" s="189" t="s">
        <v>550</v>
      </c>
      <c r="G1330" s="189">
        <v>15309117</v>
      </c>
      <c r="H1330" s="68"/>
      <c r="I1330" s="195" t="s">
        <v>4272</v>
      </c>
      <c r="J1330" s="68"/>
      <c r="K1330" s="68"/>
      <c r="L1330" s="68"/>
      <c r="M1330" s="68"/>
      <c r="N1330" s="319"/>
      <c r="O1330" s="319"/>
      <c r="P1330" s="212">
        <v>0</v>
      </c>
      <c r="Q1330" s="212">
        <v>1.1299999999999999</v>
      </c>
      <c r="R1330" s="68" t="s">
        <v>809</v>
      </c>
      <c r="S1330" s="320"/>
      <c r="T1330" s="266"/>
    </row>
    <row r="1331" spans="1:20" ht="89.25">
      <c r="A1331" s="189" t="s">
        <v>497</v>
      </c>
      <c r="B1331" s="68"/>
      <c r="C1331" s="210" t="s">
        <v>615</v>
      </c>
      <c r="D1331" s="211">
        <v>46132</v>
      </c>
      <c r="E1331" s="189" t="s">
        <v>3693</v>
      </c>
      <c r="F1331" s="189" t="s">
        <v>550</v>
      </c>
      <c r="G1331" s="189">
        <v>15309258</v>
      </c>
      <c r="H1331" s="68"/>
      <c r="I1331" s="195" t="s">
        <v>4273</v>
      </c>
      <c r="J1331" s="68"/>
      <c r="K1331" s="68"/>
      <c r="L1331" s="68"/>
      <c r="M1331" s="68"/>
      <c r="N1331" s="319"/>
      <c r="O1331" s="319"/>
      <c r="P1331" s="212">
        <v>0</v>
      </c>
      <c r="Q1331" s="212">
        <v>4</v>
      </c>
      <c r="R1331" s="68" t="s">
        <v>809</v>
      </c>
      <c r="S1331" s="320"/>
      <c r="T1331" s="266"/>
    </row>
    <row r="1332" spans="1:20" ht="89.25">
      <c r="A1332" s="189" t="s">
        <v>497</v>
      </c>
      <c r="B1332" s="68"/>
      <c r="C1332" s="210" t="s">
        <v>615</v>
      </c>
      <c r="D1332" s="211">
        <v>46132</v>
      </c>
      <c r="E1332" s="189" t="s">
        <v>3694</v>
      </c>
      <c r="F1332" s="189" t="s">
        <v>550</v>
      </c>
      <c r="G1332" s="189">
        <v>15309305</v>
      </c>
      <c r="H1332" s="68"/>
      <c r="I1332" s="195" t="s">
        <v>4274</v>
      </c>
      <c r="J1332" s="68"/>
      <c r="K1332" s="68"/>
      <c r="L1332" s="68"/>
      <c r="M1332" s="68"/>
      <c r="N1332" s="319"/>
      <c r="O1332" s="319"/>
      <c r="P1332" s="212">
        <v>0</v>
      </c>
      <c r="Q1332" s="212">
        <v>20</v>
      </c>
      <c r="R1332" s="68" t="s">
        <v>809</v>
      </c>
      <c r="S1332" s="320"/>
      <c r="T1332" s="266"/>
    </row>
    <row r="1333" spans="1:20" ht="89.25">
      <c r="A1333" s="189" t="s">
        <v>497</v>
      </c>
      <c r="B1333" s="68"/>
      <c r="C1333" s="210" t="s">
        <v>615</v>
      </c>
      <c r="D1333" s="211">
        <v>46132</v>
      </c>
      <c r="E1333" s="189" t="s">
        <v>3695</v>
      </c>
      <c r="F1333" s="189" t="s">
        <v>550</v>
      </c>
      <c r="G1333" s="189">
        <v>15309306</v>
      </c>
      <c r="H1333" s="68"/>
      <c r="I1333" s="195" t="s">
        <v>4275</v>
      </c>
      <c r="J1333" s="68"/>
      <c r="K1333" s="68"/>
      <c r="L1333" s="68"/>
      <c r="M1333" s="68"/>
      <c r="N1333" s="319"/>
      <c r="O1333" s="319"/>
      <c r="P1333" s="212">
        <v>0</v>
      </c>
      <c r="Q1333" s="212">
        <v>1.97</v>
      </c>
      <c r="R1333" s="68" t="s">
        <v>809</v>
      </c>
      <c r="S1333" s="320"/>
      <c r="T1333" s="266"/>
    </row>
    <row r="1334" spans="1:20" ht="89.25">
      <c r="A1334" s="189" t="s">
        <v>497</v>
      </c>
      <c r="B1334" s="68"/>
      <c r="C1334" s="210" t="s">
        <v>615</v>
      </c>
      <c r="D1334" s="211">
        <v>46132</v>
      </c>
      <c r="E1334" s="189" t="s">
        <v>3696</v>
      </c>
      <c r="F1334" s="189" t="s">
        <v>550</v>
      </c>
      <c r="G1334" s="189">
        <v>15309338</v>
      </c>
      <c r="H1334" s="68"/>
      <c r="I1334" s="195" t="s">
        <v>4276</v>
      </c>
      <c r="J1334" s="68"/>
      <c r="K1334" s="68"/>
      <c r="L1334" s="68"/>
      <c r="M1334" s="68"/>
      <c r="N1334" s="319"/>
      <c r="O1334" s="319"/>
      <c r="P1334" s="212">
        <v>0</v>
      </c>
      <c r="Q1334" s="212">
        <v>70</v>
      </c>
      <c r="R1334" s="68" t="s">
        <v>809</v>
      </c>
      <c r="S1334" s="320"/>
      <c r="T1334" s="266"/>
    </row>
    <row r="1335" spans="1:20" ht="89.25">
      <c r="A1335" s="189" t="s">
        <v>497</v>
      </c>
      <c r="B1335" s="68"/>
      <c r="C1335" s="210" t="s">
        <v>615</v>
      </c>
      <c r="D1335" s="211">
        <v>46132</v>
      </c>
      <c r="E1335" s="189" t="s">
        <v>3697</v>
      </c>
      <c r="F1335" s="189" t="s">
        <v>550</v>
      </c>
      <c r="G1335" s="189">
        <v>15309394</v>
      </c>
      <c r="H1335" s="68"/>
      <c r="I1335" s="195" t="s">
        <v>4277</v>
      </c>
      <c r="J1335" s="68"/>
      <c r="K1335" s="68"/>
      <c r="L1335" s="68"/>
      <c r="M1335" s="68"/>
      <c r="N1335" s="319"/>
      <c r="O1335" s="319"/>
      <c r="P1335" s="212">
        <v>0</v>
      </c>
      <c r="Q1335" s="212">
        <v>268000</v>
      </c>
      <c r="R1335" s="68" t="s">
        <v>809</v>
      </c>
      <c r="S1335" s="320"/>
      <c r="T1335" s="266"/>
    </row>
    <row r="1336" spans="1:20" ht="89.25">
      <c r="A1336" s="189" t="s">
        <v>497</v>
      </c>
      <c r="B1336" s="68"/>
      <c r="C1336" s="210" t="s">
        <v>615</v>
      </c>
      <c r="D1336" s="211">
        <v>46132</v>
      </c>
      <c r="E1336" s="189" t="s">
        <v>3698</v>
      </c>
      <c r="F1336" s="189" t="s">
        <v>550</v>
      </c>
      <c r="G1336" s="189">
        <v>15309396</v>
      </c>
      <c r="H1336" s="68"/>
      <c r="I1336" s="195" t="s">
        <v>4278</v>
      </c>
      <c r="J1336" s="68"/>
      <c r="K1336" s="68"/>
      <c r="L1336" s="68"/>
      <c r="M1336" s="68"/>
      <c r="N1336" s="319"/>
      <c r="O1336" s="319"/>
      <c r="P1336" s="212">
        <v>0</v>
      </c>
      <c r="Q1336" s="212">
        <v>9380</v>
      </c>
      <c r="R1336" s="68" t="s">
        <v>809</v>
      </c>
      <c r="S1336" s="320"/>
      <c r="T1336" s="266"/>
    </row>
    <row r="1337" spans="1:20" ht="89.25">
      <c r="A1337" s="189" t="s">
        <v>497</v>
      </c>
      <c r="B1337" s="68"/>
      <c r="C1337" s="210" t="s">
        <v>615</v>
      </c>
      <c r="D1337" s="211">
        <v>46132</v>
      </c>
      <c r="E1337" s="189" t="s">
        <v>3699</v>
      </c>
      <c r="F1337" s="189" t="s">
        <v>550</v>
      </c>
      <c r="G1337" s="189">
        <v>15310285</v>
      </c>
      <c r="H1337" s="68"/>
      <c r="I1337" s="195" t="s">
        <v>4279</v>
      </c>
      <c r="J1337" s="68"/>
      <c r="K1337" s="68"/>
      <c r="L1337" s="68"/>
      <c r="M1337" s="68"/>
      <c r="N1337" s="319"/>
      <c r="O1337" s="319"/>
      <c r="P1337" s="212">
        <v>0</v>
      </c>
      <c r="Q1337" s="212">
        <v>180000</v>
      </c>
      <c r="R1337" s="68" t="s">
        <v>809</v>
      </c>
      <c r="S1337" s="320"/>
      <c r="T1337" s="266"/>
    </row>
    <row r="1338" spans="1:20" ht="89.25">
      <c r="A1338" s="189" t="s">
        <v>497</v>
      </c>
      <c r="B1338" s="68"/>
      <c r="C1338" s="210" t="s">
        <v>615</v>
      </c>
      <c r="D1338" s="211">
        <v>46132</v>
      </c>
      <c r="E1338" s="189" t="s">
        <v>3700</v>
      </c>
      <c r="F1338" s="189" t="s">
        <v>550</v>
      </c>
      <c r="G1338" s="189">
        <v>15309411</v>
      </c>
      <c r="H1338" s="68"/>
      <c r="I1338" s="195" t="s">
        <v>4280</v>
      </c>
      <c r="J1338" s="68"/>
      <c r="K1338" s="68"/>
      <c r="L1338" s="68"/>
      <c r="M1338" s="68"/>
      <c r="N1338" s="319"/>
      <c r="O1338" s="319"/>
      <c r="P1338" s="212">
        <v>0</v>
      </c>
      <c r="Q1338" s="212">
        <v>180000</v>
      </c>
      <c r="R1338" s="68" t="s">
        <v>809</v>
      </c>
      <c r="S1338" s="320"/>
      <c r="T1338" s="266"/>
    </row>
    <row r="1339" spans="1:20" ht="89.25">
      <c r="A1339" s="189" t="s">
        <v>497</v>
      </c>
      <c r="B1339" s="68"/>
      <c r="C1339" s="210" t="s">
        <v>615</v>
      </c>
      <c r="D1339" s="211">
        <v>46132</v>
      </c>
      <c r="E1339" s="189" t="s">
        <v>3701</v>
      </c>
      <c r="F1339" s="189" t="s">
        <v>550</v>
      </c>
      <c r="G1339" s="189">
        <v>15314302</v>
      </c>
      <c r="H1339" s="68"/>
      <c r="I1339" s="195" t="s">
        <v>4281</v>
      </c>
      <c r="J1339" s="68"/>
      <c r="K1339" s="68"/>
      <c r="L1339" s="68"/>
      <c r="M1339" s="68"/>
      <c r="N1339" s="319"/>
      <c r="O1339" s="319"/>
      <c r="P1339" s="212">
        <v>0</v>
      </c>
      <c r="Q1339" s="212">
        <v>370</v>
      </c>
      <c r="R1339" s="68" t="s">
        <v>809</v>
      </c>
      <c r="S1339" s="320"/>
      <c r="T1339" s="266"/>
    </row>
    <row r="1340" spans="1:20" ht="102">
      <c r="A1340" s="189" t="s">
        <v>497</v>
      </c>
      <c r="B1340" s="68"/>
      <c r="C1340" s="210" t="s">
        <v>615</v>
      </c>
      <c r="D1340" s="211">
        <v>46132</v>
      </c>
      <c r="E1340" s="189" t="s">
        <v>3702</v>
      </c>
      <c r="F1340" s="189" t="s">
        <v>550</v>
      </c>
      <c r="G1340" s="189">
        <v>15310372</v>
      </c>
      <c r="H1340" s="68"/>
      <c r="I1340" s="195" t="s">
        <v>4282</v>
      </c>
      <c r="J1340" s="68"/>
      <c r="K1340" s="68"/>
      <c r="L1340" s="68"/>
      <c r="M1340" s="68"/>
      <c r="N1340" s="319"/>
      <c r="O1340" s="319"/>
      <c r="P1340" s="212">
        <v>0</v>
      </c>
      <c r="Q1340" s="212">
        <v>2000000</v>
      </c>
      <c r="R1340" s="68" t="s">
        <v>809</v>
      </c>
      <c r="S1340" s="320"/>
      <c r="T1340" s="266"/>
    </row>
    <row r="1341" spans="1:20" ht="89.25">
      <c r="A1341" s="189" t="s">
        <v>497</v>
      </c>
      <c r="B1341" s="68"/>
      <c r="C1341" s="210" t="s">
        <v>615</v>
      </c>
      <c r="D1341" s="211">
        <v>46132</v>
      </c>
      <c r="E1341" s="189" t="s">
        <v>3703</v>
      </c>
      <c r="F1341" s="189" t="s">
        <v>550</v>
      </c>
      <c r="G1341" s="189">
        <v>15314303</v>
      </c>
      <c r="H1341" s="68"/>
      <c r="I1341" s="195" t="s">
        <v>4283</v>
      </c>
      <c r="J1341" s="68"/>
      <c r="K1341" s="68"/>
      <c r="L1341" s="68"/>
      <c r="M1341" s="68"/>
      <c r="N1341" s="319"/>
      <c r="O1341" s="319"/>
      <c r="P1341" s="212">
        <v>0</v>
      </c>
      <c r="Q1341" s="212">
        <v>36.200000000000003</v>
      </c>
      <c r="R1341" s="68" t="s">
        <v>809</v>
      </c>
      <c r="S1341" s="320"/>
      <c r="T1341" s="266"/>
    </row>
    <row r="1342" spans="1:20" ht="89.25">
      <c r="A1342" s="189" t="s">
        <v>497</v>
      </c>
      <c r="B1342" s="68"/>
      <c r="C1342" s="210" t="s">
        <v>615</v>
      </c>
      <c r="D1342" s="211">
        <v>46132</v>
      </c>
      <c r="E1342" s="189" t="s">
        <v>3704</v>
      </c>
      <c r="F1342" s="189" t="s">
        <v>550</v>
      </c>
      <c r="G1342" s="189">
        <v>15314324</v>
      </c>
      <c r="H1342" s="68"/>
      <c r="I1342" s="195" t="s">
        <v>4284</v>
      </c>
      <c r="J1342" s="68"/>
      <c r="K1342" s="68"/>
      <c r="L1342" s="68"/>
      <c r="M1342" s="68"/>
      <c r="N1342" s="319"/>
      <c r="O1342" s="319"/>
      <c r="P1342" s="212">
        <v>0</v>
      </c>
      <c r="Q1342" s="212">
        <v>32030</v>
      </c>
      <c r="R1342" s="68" t="s">
        <v>809</v>
      </c>
      <c r="S1342" s="320"/>
      <c r="T1342" s="266"/>
    </row>
    <row r="1343" spans="1:20" ht="89.25">
      <c r="A1343" s="189" t="s">
        <v>497</v>
      </c>
      <c r="B1343" s="68"/>
      <c r="C1343" s="210" t="s">
        <v>615</v>
      </c>
      <c r="D1343" s="211">
        <v>46132</v>
      </c>
      <c r="E1343" s="189" t="s">
        <v>3705</v>
      </c>
      <c r="F1343" s="189" t="s">
        <v>550</v>
      </c>
      <c r="G1343" s="189">
        <v>15314311</v>
      </c>
      <c r="H1343" s="68"/>
      <c r="I1343" s="195" t="s">
        <v>4285</v>
      </c>
      <c r="J1343" s="68"/>
      <c r="K1343" s="68"/>
      <c r="L1343" s="68"/>
      <c r="M1343" s="68"/>
      <c r="N1343" s="319"/>
      <c r="O1343" s="319"/>
      <c r="P1343" s="212">
        <v>0</v>
      </c>
      <c r="Q1343" s="212">
        <v>51485</v>
      </c>
      <c r="R1343" s="68" t="s">
        <v>809</v>
      </c>
      <c r="S1343" s="320"/>
      <c r="T1343" s="266"/>
    </row>
    <row r="1344" spans="1:20" ht="102">
      <c r="A1344" s="189" t="s">
        <v>497</v>
      </c>
      <c r="B1344" s="68"/>
      <c r="C1344" s="210" t="s">
        <v>615</v>
      </c>
      <c r="D1344" s="211">
        <v>46132</v>
      </c>
      <c r="E1344" s="189" t="s">
        <v>3706</v>
      </c>
      <c r="F1344" s="189" t="s">
        <v>550</v>
      </c>
      <c r="G1344" s="189">
        <v>15314310</v>
      </c>
      <c r="H1344" s="68"/>
      <c r="I1344" s="195" t="s">
        <v>4286</v>
      </c>
      <c r="J1344" s="68"/>
      <c r="K1344" s="68"/>
      <c r="L1344" s="68"/>
      <c r="M1344" s="68"/>
      <c r="N1344" s="319"/>
      <c r="O1344" s="319"/>
      <c r="P1344" s="212">
        <v>0</v>
      </c>
      <c r="Q1344" s="212">
        <v>100</v>
      </c>
      <c r="R1344" s="68" t="s">
        <v>809</v>
      </c>
      <c r="S1344" s="320"/>
      <c r="T1344" s="266"/>
    </row>
    <row r="1345" spans="1:20" ht="89.25">
      <c r="A1345" s="189" t="s">
        <v>497</v>
      </c>
      <c r="B1345" s="68"/>
      <c r="C1345" s="210" t="s">
        <v>615</v>
      </c>
      <c r="D1345" s="211">
        <v>46132</v>
      </c>
      <c r="E1345" s="189" t="s">
        <v>3707</v>
      </c>
      <c r="F1345" s="189" t="s">
        <v>550</v>
      </c>
      <c r="G1345" s="189">
        <v>15314317</v>
      </c>
      <c r="H1345" s="68"/>
      <c r="I1345" s="195" t="s">
        <v>4287</v>
      </c>
      <c r="J1345" s="68"/>
      <c r="K1345" s="68"/>
      <c r="L1345" s="68"/>
      <c r="M1345" s="68"/>
      <c r="N1345" s="319"/>
      <c r="O1345" s="319"/>
      <c r="P1345" s="212">
        <v>0</v>
      </c>
      <c r="Q1345" s="212">
        <v>120000</v>
      </c>
      <c r="R1345" s="68" t="s">
        <v>809</v>
      </c>
      <c r="S1345" s="320"/>
      <c r="T1345" s="266"/>
    </row>
    <row r="1346" spans="1:20" ht="102">
      <c r="A1346" s="189" t="s">
        <v>497</v>
      </c>
      <c r="B1346" s="68"/>
      <c r="C1346" s="210" t="s">
        <v>615</v>
      </c>
      <c r="D1346" s="211">
        <v>46132</v>
      </c>
      <c r="E1346" s="189" t="s">
        <v>3708</v>
      </c>
      <c r="F1346" s="189" t="s">
        <v>550</v>
      </c>
      <c r="G1346" s="189">
        <v>15314325</v>
      </c>
      <c r="H1346" s="68"/>
      <c r="I1346" s="195" t="s">
        <v>4288</v>
      </c>
      <c r="J1346" s="68"/>
      <c r="K1346" s="68"/>
      <c r="L1346" s="68"/>
      <c r="M1346" s="68"/>
      <c r="N1346" s="319"/>
      <c r="O1346" s="319"/>
      <c r="P1346" s="212">
        <v>0</v>
      </c>
      <c r="Q1346" s="212">
        <v>240</v>
      </c>
      <c r="R1346" s="68" t="s">
        <v>809</v>
      </c>
      <c r="S1346" s="320"/>
      <c r="T1346" s="266"/>
    </row>
    <row r="1347" spans="1:20" ht="89.25">
      <c r="A1347" s="189" t="s">
        <v>497</v>
      </c>
      <c r="B1347" s="68"/>
      <c r="C1347" s="210" t="s">
        <v>615</v>
      </c>
      <c r="D1347" s="211">
        <v>46132</v>
      </c>
      <c r="E1347" s="189" t="s">
        <v>3709</v>
      </c>
      <c r="F1347" s="189" t="s">
        <v>550</v>
      </c>
      <c r="G1347" s="189">
        <v>15314351</v>
      </c>
      <c r="H1347" s="68"/>
      <c r="I1347" s="195" t="s">
        <v>4289</v>
      </c>
      <c r="J1347" s="68"/>
      <c r="K1347" s="68"/>
      <c r="L1347" s="68"/>
      <c r="M1347" s="68"/>
      <c r="N1347" s="319"/>
      <c r="O1347" s="319"/>
      <c r="P1347" s="212">
        <v>0</v>
      </c>
      <c r="Q1347" s="212">
        <v>97.6</v>
      </c>
      <c r="R1347" s="68" t="s">
        <v>809</v>
      </c>
      <c r="S1347" s="320"/>
      <c r="T1347" s="266"/>
    </row>
    <row r="1348" spans="1:20" ht="89.25">
      <c r="A1348" s="189" t="s">
        <v>497</v>
      </c>
      <c r="B1348" s="68"/>
      <c r="C1348" s="210" t="s">
        <v>615</v>
      </c>
      <c r="D1348" s="211">
        <v>46132</v>
      </c>
      <c r="E1348" s="189" t="s">
        <v>3710</v>
      </c>
      <c r="F1348" s="189" t="s">
        <v>550</v>
      </c>
      <c r="G1348" s="189">
        <v>15314352</v>
      </c>
      <c r="H1348" s="68"/>
      <c r="I1348" s="195" t="s">
        <v>4290</v>
      </c>
      <c r="J1348" s="68"/>
      <c r="K1348" s="68"/>
      <c r="L1348" s="68"/>
      <c r="M1348" s="68"/>
      <c r="N1348" s="319"/>
      <c r="O1348" s="319"/>
      <c r="P1348" s="212">
        <v>0</v>
      </c>
      <c r="Q1348" s="212">
        <v>153.91999999999999</v>
      </c>
      <c r="R1348" s="68" t="s">
        <v>809</v>
      </c>
      <c r="S1348" s="320"/>
      <c r="T1348" s="266"/>
    </row>
    <row r="1349" spans="1:20" ht="89.25">
      <c r="A1349" s="189" t="s">
        <v>497</v>
      </c>
      <c r="B1349" s="68"/>
      <c r="C1349" s="210" t="s">
        <v>615</v>
      </c>
      <c r="D1349" s="211">
        <v>46132</v>
      </c>
      <c r="E1349" s="189" t="s">
        <v>3711</v>
      </c>
      <c r="F1349" s="189" t="s">
        <v>550</v>
      </c>
      <c r="G1349" s="189">
        <v>15441489</v>
      </c>
      <c r="H1349" s="68"/>
      <c r="I1349" s="195" t="s">
        <v>4291</v>
      </c>
      <c r="J1349" s="68"/>
      <c r="K1349" s="68"/>
      <c r="L1349" s="68"/>
      <c r="M1349" s="68"/>
      <c r="N1349" s="319"/>
      <c r="O1349" s="319"/>
      <c r="P1349" s="212">
        <v>0</v>
      </c>
      <c r="Q1349" s="212">
        <v>480000</v>
      </c>
      <c r="R1349" s="68" t="s">
        <v>809</v>
      </c>
      <c r="S1349" s="320"/>
      <c r="T1349" s="266"/>
    </row>
    <row r="1350" spans="1:20" ht="89.25">
      <c r="A1350" s="189" t="s">
        <v>497</v>
      </c>
      <c r="B1350" s="68"/>
      <c r="C1350" s="210" t="s">
        <v>615</v>
      </c>
      <c r="D1350" s="211">
        <v>46132</v>
      </c>
      <c r="E1350" s="189" t="s">
        <v>3712</v>
      </c>
      <c r="F1350" s="189" t="s">
        <v>550</v>
      </c>
      <c r="G1350" s="189">
        <v>15314381</v>
      </c>
      <c r="H1350" s="68"/>
      <c r="I1350" s="195" t="s">
        <v>4292</v>
      </c>
      <c r="J1350" s="68"/>
      <c r="K1350" s="68"/>
      <c r="L1350" s="68"/>
      <c r="M1350" s="68"/>
      <c r="N1350" s="319"/>
      <c r="O1350" s="319"/>
      <c r="P1350" s="212">
        <v>0</v>
      </c>
      <c r="Q1350" s="212">
        <v>0.01</v>
      </c>
      <c r="R1350" s="68" t="s">
        <v>809</v>
      </c>
      <c r="S1350" s="320"/>
      <c r="T1350" s="266"/>
    </row>
    <row r="1351" spans="1:20" ht="89.25">
      <c r="A1351" s="189" t="s">
        <v>497</v>
      </c>
      <c r="B1351" s="68"/>
      <c r="C1351" s="210" t="s">
        <v>615</v>
      </c>
      <c r="D1351" s="211">
        <v>46132</v>
      </c>
      <c r="E1351" s="189" t="s">
        <v>3713</v>
      </c>
      <c r="F1351" s="189" t="s">
        <v>550</v>
      </c>
      <c r="G1351" s="189">
        <v>15314398</v>
      </c>
      <c r="H1351" s="68"/>
      <c r="I1351" s="195" t="s">
        <v>4293</v>
      </c>
      <c r="J1351" s="68"/>
      <c r="K1351" s="68"/>
      <c r="L1351" s="68"/>
      <c r="M1351" s="68"/>
      <c r="N1351" s="319"/>
      <c r="O1351" s="319"/>
      <c r="P1351" s="212">
        <v>0</v>
      </c>
      <c r="Q1351" s="212">
        <v>2.4</v>
      </c>
      <c r="R1351" s="68" t="s">
        <v>809</v>
      </c>
      <c r="S1351" s="320"/>
      <c r="T1351" s="266"/>
    </row>
    <row r="1352" spans="1:20" ht="89.25">
      <c r="A1352" s="189" t="s">
        <v>497</v>
      </c>
      <c r="B1352" s="68"/>
      <c r="C1352" s="210" t="s">
        <v>615</v>
      </c>
      <c r="D1352" s="211">
        <v>46132</v>
      </c>
      <c r="E1352" s="189" t="s">
        <v>3714</v>
      </c>
      <c r="F1352" s="189" t="s">
        <v>550</v>
      </c>
      <c r="G1352" s="189">
        <v>15314422</v>
      </c>
      <c r="H1352" s="68"/>
      <c r="I1352" s="195" t="s">
        <v>4294</v>
      </c>
      <c r="J1352" s="68"/>
      <c r="K1352" s="68"/>
      <c r="L1352" s="68"/>
      <c r="M1352" s="68"/>
      <c r="N1352" s="319"/>
      <c r="O1352" s="319"/>
      <c r="P1352" s="212">
        <v>0</v>
      </c>
      <c r="Q1352" s="212">
        <v>180</v>
      </c>
      <c r="R1352" s="68" t="s">
        <v>809</v>
      </c>
      <c r="S1352" s="320"/>
      <c r="T1352" s="266"/>
    </row>
    <row r="1353" spans="1:20" ht="89.25">
      <c r="A1353" s="189" t="s">
        <v>497</v>
      </c>
      <c r="B1353" s="68"/>
      <c r="C1353" s="210" t="s">
        <v>615</v>
      </c>
      <c r="D1353" s="211">
        <v>46132</v>
      </c>
      <c r="E1353" s="189" t="s">
        <v>3715</v>
      </c>
      <c r="F1353" s="189" t="s">
        <v>550</v>
      </c>
      <c r="G1353" s="189">
        <v>15314584</v>
      </c>
      <c r="H1353" s="68"/>
      <c r="I1353" s="195" t="s">
        <v>4295</v>
      </c>
      <c r="J1353" s="68"/>
      <c r="K1353" s="68"/>
      <c r="L1353" s="68"/>
      <c r="M1353" s="68"/>
      <c r="N1353" s="319"/>
      <c r="O1353" s="319"/>
      <c r="P1353" s="212">
        <v>0</v>
      </c>
      <c r="Q1353" s="212">
        <v>240</v>
      </c>
      <c r="R1353" s="68" t="s">
        <v>809</v>
      </c>
      <c r="S1353" s="320"/>
      <c r="T1353" s="266"/>
    </row>
    <row r="1354" spans="1:20" ht="89.25">
      <c r="A1354" s="189" t="s">
        <v>497</v>
      </c>
      <c r="B1354" s="68"/>
      <c r="C1354" s="210" t="s">
        <v>615</v>
      </c>
      <c r="D1354" s="211">
        <v>46132</v>
      </c>
      <c r="E1354" s="189" t="s">
        <v>3716</v>
      </c>
      <c r="F1354" s="189" t="s">
        <v>550</v>
      </c>
      <c r="G1354" s="189">
        <v>15314591</v>
      </c>
      <c r="H1354" s="68"/>
      <c r="I1354" s="195" t="s">
        <v>4296</v>
      </c>
      <c r="J1354" s="68"/>
      <c r="K1354" s="68"/>
      <c r="L1354" s="68"/>
      <c r="M1354" s="68"/>
      <c r="N1354" s="319"/>
      <c r="O1354" s="319"/>
      <c r="P1354" s="212">
        <v>0</v>
      </c>
      <c r="Q1354" s="212">
        <v>580</v>
      </c>
      <c r="R1354" s="68" t="s">
        <v>809</v>
      </c>
      <c r="S1354" s="320"/>
      <c r="T1354" s="266"/>
    </row>
    <row r="1355" spans="1:20" ht="89.25">
      <c r="A1355" s="189" t="s">
        <v>497</v>
      </c>
      <c r="B1355" s="68"/>
      <c r="C1355" s="210" t="s">
        <v>615</v>
      </c>
      <c r="D1355" s="211">
        <v>46132</v>
      </c>
      <c r="E1355" s="189" t="s">
        <v>3717</v>
      </c>
      <c r="F1355" s="189" t="s">
        <v>550</v>
      </c>
      <c r="G1355" s="189">
        <v>15314599</v>
      </c>
      <c r="H1355" s="68"/>
      <c r="I1355" s="195" t="s">
        <v>4297</v>
      </c>
      <c r="J1355" s="68"/>
      <c r="K1355" s="68"/>
      <c r="L1355" s="68"/>
      <c r="M1355" s="68"/>
      <c r="N1355" s="319"/>
      <c r="O1355" s="319"/>
      <c r="P1355" s="212">
        <v>0</v>
      </c>
      <c r="Q1355" s="212">
        <v>813.76</v>
      </c>
      <c r="R1355" s="68" t="s">
        <v>809</v>
      </c>
      <c r="S1355" s="320"/>
      <c r="T1355" s="266"/>
    </row>
    <row r="1356" spans="1:20" ht="102">
      <c r="A1356" s="189" t="s">
        <v>497</v>
      </c>
      <c r="B1356" s="68"/>
      <c r="C1356" s="210" t="s">
        <v>615</v>
      </c>
      <c r="D1356" s="211">
        <v>46132</v>
      </c>
      <c r="E1356" s="189" t="s">
        <v>3718</v>
      </c>
      <c r="F1356" s="189" t="s">
        <v>550</v>
      </c>
      <c r="G1356" s="189">
        <v>15314600</v>
      </c>
      <c r="H1356" s="68"/>
      <c r="I1356" s="195" t="s">
        <v>4298</v>
      </c>
      <c r="J1356" s="68"/>
      <c r="K1356" s="68"/>
      <c r="L1356" s="68"/>
      <c r="M1356" s="68"/>
      <c r="N1356" s="319"/>
      <c r="O1356" s="319"/>
      <c r="P1356" s="212">
        <v>0</v>
      </c>
      <c r="Q1356" s="212">
        <v>26882.2</v>
      </c>
      <c r="R1356" s="68" t="s">
        <v>809</v>
      </c>
      <c r="S1356" s="320"/>
      <c r="T1356" s="266"/>
    </row>
    <row r="1357" spans="1:20" ht="102">
      <c r="A1357" s="189" t="s">
        <v>497</v>
      </c>
      <c r="B1357" s="68"/>
      <c r="C1357" s="210" t="s">
        <v>615</v>
      </c>
      <c r="D1357" s="211">
        <v>46132</v>
      </c>
      <c r="E1357" s="189" t="s">
        <v>3719</v>
      </c>
      <c r="F1357" s="189" t="s">
        <v>550</v>
      </c>
      <c r="G1357" s="189">
        <v>15314610</v>
      </c>
      <c r="H1357" s="68"/>
      <c r="I1357" s="195" t="s">
        <v>4299</v>
      </c>
      <c r="J1357" s="68"/>
      <c r="K1357" s="68"/>
      <c r="L1357" s="68"/>
      <c r="M1357" s="68"/>
      <c r="N1357" s="319"/>
      <c r="O1357" s="319"/>
      <c r="P1357" s="212">
        <v>0</v>
      </c>
      <c r="Q1357" s="212">
        <v>39.6</v>
      </c>
      <c r="R1357" s="68" t="s">
        <v>809</v>
      </c>
      <c r="S1357" s="320"/>
      <c r="T1357" s="266"/>
    </row>
    <row r="1358" spans="1:20" ht="89.25">
      <c r="A1358" s="189" t="s">
        <v>497</v>
      </c>
      <c r="B1358" s="68"/>
      <c r="C1358" s="210" t="s">
        <v>615</v>
      </c>
      <c r="D1358" s="211">
        <v>46132</v>
      </c>
      <c r="E1358" s="189" t="s">
        <v>3720</v>
      </c>
      <c r="F1358" s="189" t="s">
        <v>550</v>
      </c>
      <c r="G1358" s="189">
        <v>15334733</v>
      </c>
      <c r="H1358" s="68"/>
      <c r="I1358" s="195" t="s">
        <v>4300</v>
      </c>
      <c r="J1358" s="68"/>
      <c r="K1358" s="68"/>
      <c r="L1358" s="68"/>
      <c r="M1358" s="68"/>
      <c r="N1358" s="319"/>
      <c r="O1358" s="319"/>
      <c r="P1358" s="212">
        <v>0</v>
      </c>
      <c r="Q1358" s="212">
        <v>300000</v>
      </c>
      <c r="R1358" s="68" t="s">
        <v>809</v>
      </c>
      <c r="S1358" s="320"/>
      <c r="T1358" s="266"/>
    </row>
    <row r="1359" spans="1:20" ht="89.25">
      <c r="A1359" s="189" t="s">
        <v>497</v>
      </c>
      <c r="B1359" s="68"/>
      <c r="C1359" s="210" t="s">
        <v>615</v>
      </c>
      <c r="D1359" s="211">
        <v>46132</v>
      </c>
      <c r="E1359" s="189" t="s">
        <v>3721</v>
      </c>
      <c r="F1359" s="189" t="s">
        <v>550</v>
      </c>
      <c r="G1359" s="189">
        <v>15321324</v>
      </c>
      <c r="H1359" s="68"/>
      <c r="I1359" s="195" t="s">
        <v>4301</v>
      </c>
      <c r="J1359" s="68"/>
      <c r="K1359" s="68"/>
      <c r="L1359" s="68"/>
      <c r="M1359" s="68"/>
      <c r="N1359" s="319"/>
      <c r="O1359" s="319"/>
      <c r="P1359" s="212">
        <v>0</v>
      </c>
      <c r="Q1359" s="212">
        <v>2</v>
      </c>
      <c r="R1359" s="68" t="s">
        <v>809</v>
      </c>
      <c r="S1359" s="320"/>
      <c r="T1359" s="266"/>
    </row>
    <row r="1360" spans="1:20" ht="89.25">
      <c r="A1360" s="189" t="s">
        <v>497</v>
      </c>
      <c r="B1360" s="68"/>
      <c r="C1360" s="210" t="s">
        <v>615</v>
      </c>
      <c r="D1360" s="211">
        <v>46132</v>
      </c>
      <c r="E1360" s="189" t="s">
        <v>3722</v>
      </c>
      <c r="F1360" s="189" t="s">
        <v>550</v>
      </c>
      <c r="G1360" s="189">
        <v>15321333</v>
      </c>
      <c r="H1360" s="68"/>
      <c r="I1360" s="195" t="s">
        <v>4302</v>
      </c>
      <c r="J1360" s="68"/>
      <c r="K1360" s="68"/>
      <c r="L1360" s="68"/>
      <c r="M1360" s="68"/>
      <c r="N1360" s="319"/>
      <c r="O1360" s="319"/>
      <c r="P1360" s="212">
        <v>0</v>
      </c>
      <c r="Q1360" s="212">
        <v>45.1</v>
      </c>
      <c r="R1360" s="68" t="s">
        <v>809</v>
      </c>
      <c r="S1360" s="320"/>
      <c r="T1360" s="266"/>
    </row>
    <row r="1361" spans="1:20" ht="89.25">
      <c r="A1361" s="189" t="s">
        <v>497</v>
      </c>
      <c r="B1361" s="68"/>
      <c r="C1361" s="210" t="s">
        <v>615</v>
      </c>
      <c r="D1361" s="211">
        <v>46132</v>
      </c>
      <c r="E1361" s="189" t="s">
        <v>3723</v>
      </c>
      <c r="F1361" s="189" t="s">
        <v>550</v>
      </c>
      <c r="G1361" s="189">
        <v>15321347</v>
      </c>
      <c r="H1361" s="68"/>
      <c r="I1361" s="195" t="s">
        <v>4303</v>
      </c>
      <c r="J1361" s="68"/>
      <c r="K1361" s="68"/>
      <c r="L1361" s="68"/>
      <c r="M1361" s="68"/>
      <c r="N1361" s="319"/>
      <c r="O1361" s="319"/>
      <c r="P1361" s="212">
        <v>0</v>
      </c>
      <c r="Q1361" s="212">
        <v>1.49</v>
      </c>
      <c r="R1361" s="68" t="s">
        <v>809</v>
      </c>
      <c r="S1361" s="320"/>
      <c r="T1361" s="266"/>
    </row>
    <row r="1362" spans="1:20" ht="102">
      <c r="A1362" s="189" t="s">
        <v>497</v>
      </c>
      <c r="B1362" s="68"/>
      <c r="C1362" s="210" t="s">
        <v>615</v>
      </c>
      <c r="D1362" s="211">
        <v>46132</v>
      </c>
      <c r="E1362" s="189" t="s">
        <v>3724</v>
      </c>
      <c r="F1362" s="189" t="s">
        <v>550</v>
      </c>
      <c r="G1362" s="189">
        <v>15321392</v>
      </c>
      <c r="H1362" s="68"/>
      <c r="I1362" s="195" t="s">
        <v>4304</v>
      </c>
      <c r="J1362" s="68"/>
      <c r="K1362" s="68"/>
      <c r="L1362" s="68"/>
      <c r="M1362" s="68"/>
      <c r="N1362" s="319"/>
      <c r="O1362" s="319"/>
      <c r="P1362" s="212">
        <v>0</v>
      </c>
      <c r="Q1362" s="212">
        <v>1305</v>
      </c>
      <c r="R1362" s="68" t="s">
        <v>809</v>
      </c>
      <c r="S1362" s="320"/>
      <c r="T1362" s="266"/>
    </row>
    <row r="1363" spans="1:20" ht="102">
      <c r="A1363" s="189" t="s">
        <v>497</v>
      </c>
      <c r="B1363" s="68"/>
      <c r="C1363" s="210" t="s">
        <v>615</v>
      </c>
      <c r="D1363" s="211">
        <v>46132</v>
      </c>
      <c r="E1363" s="189" t="s">
        <v>3725</v>
      </c>
      <c r="F1363" s="189" t="s">
        <v>550</v>
      </c>
      <c r="G1363" s="189">
        <v>15321366</v>
      </c>
      <c r="H1363" s="68"/>
      <c r="I1363" s="195" t="s">
        <v>4305</v>
      </c>
      <c r="J1363" s="68"/>
      <c r="K1363" s="68"/>
      <c r="L1363" s="68"/>
      <c r="M1363" s="68"/>
      <c r="N1363" s="319"/>
      <c r="O1363" s="319"/>
      <c r="P1363" s="212">
        <v>0</v>
      </c>
      <c r="Q1363" s="212">
        <v>706732.48</v>
      </c>
      <c r="R1363" s="68" t="s">
        <v>809</v>
      </c>
      <c r="S1363" s="320"/>
      <c r="T1363" s="266"/>
    </row>
    <row r="1364" spans="1:20" ht="89.25">
      <c r="A1364" s="189" t="s">
        <v>497</v>
      </c>
      <c r="B1364" s="68"/>
      <c r="C1364" s="210" t="s">
        <v>615</v>
      </c>
      <c r="D1364" s="211">
        <v>46132</v>
      </c>
      <c r="E1364" s="189" t="s">
        <v>3726</v>
      </c>
      <c r="F1364" s="189" t="s">
        <v>550</v>
      </c>
      <c r="G1364" s="189">
        <v>15321619</v>
      </c>
      <c r="H1364" s="68"/>
      <c r="I1364" s="195" t="s">
        <v>4306</v>
      </c>
      <c r="J1364" s="68"/>
      <c r="K1364" s="68"/>
      <c r="L1364" s="68"/>
      <c r="M1364" s="68"/>
      <c r="N1364" s="319"/>
      <c r="O1364" s="319"/>
      <c r="P1364" s="212">
        <v>0</v>
      </c>
      <c r="Q1364" s="212">
        <v>1</v>
      </c>
      <c r="R1364" s="68" t="s">
        <v>809</v>
      </c>
      <c r="S1364" s="320"/>
      <c r="T1364" s="266"/>
    </row>
    <row r="1365" spans="1:20" ht="89.25">
      <c r="A1365" s="189" t="s">
        <v>497</v>
      </c>
      <c r="B1365" s="68"/>
      <c r="C1365" s="210" t="s">
        <v>615</v>
      </c>
      <c r="D1365" s="211">
        <v>46132</v>
      </c>
      <c r="E1365" s="189" t="s">
        <v>3727</v>
      </c>
      <c r="F1365" s="189" t="s">
        <v>550</v>
      </c>
      <c r="G1365" s="189">
        <v>15321640</v>
      </c>
      <c r="H1365" s="68"/>
      <c r="I1365" s="195" t="s">
        <v>4307</v>
      </c>
      <c r="J1365" s="68"/>
      <c r="K1365" s="68"/>
      <c r="L1365" s="68"/>
      <c r="M1365" s="68"/>
      <c r="N1365" s="319"/>
      <c r="O1365" s="319"/>
      <c r="P1365" s="212">
        <v>0</v>
      </c>
      <c r="Q1365" s="212">
        <v>10</v>
      </c>
      <c r="R1365" s="68" t="s">
        <v>809</v>
      </c>
      <c r="S1365" s="320"/>
      <c r="T1365" s="266"/>
    </row>
    <row r="1366" spans="1:20" ht="102">
      <c r="A1366" s="189" t="s">
        <v>497</v>
      </c>
      <c r="B1366" s="68"/>
      <c r="C1366" s="210" t="s">
        <v>615</v>
      </c>
      <c r="D1366" s="211">
        <v>46132</v>
      </c>
      <c r="E1366" s="189" t="s">
        <v>3728</v>
      </c>
      <c r="F1366" s="189" t="s">
        <v>550</v>
      </c>
      <c r="G1366" s="189">
        <v>15321413</v>
      </c>
      <c r="H1366" s="68"/>
      <c r="I1366" s="195" t="s">
        <v>4308</v>
      </c>
      <c r="J1366" s="68"/>
      <c r="K1366" s="68"/>
      <c r="L1366" s="68"/>
      <c r="M1366" s="68"/>
      <c r="N1366" s="319"/>
      <c r="O1366" s="319"/>
      <c r="P1366" s="212">
        <v>0</v>
      </c>
      <c r="Q1366" s="212">
        <v>120000</v>
      </c>
      <c r="R1366" s="68" t="s">
        <v>809</v>
      </c>
      <c r="S1366" s="320"/>
      <c r="T1366" s="266"/>
    </row>
    <row r="1367" spans="1:20" ht="89.25">
      <c r="A1367" s="189" t="s">
        <v>497</v>
      </c>
      <c r="B1367" s="68"/>
      <c r="C1367" s="210" t="s">
        <v>615</v>
      </c>
      <c r="D1367" s="211">
        <v>46132</v>
      </c>
      <c r="E1367" s="189" t="s">
        <v>3729</v>
      </c>
      <c r="F1367" s="189" t="s">
        <v>550</v>
      </c>
      <c r="G1367" s="189">
        <v>15321781</v>
      </c>
      <c r="H1367" s="68"/>
      <c r="I1367" s="195" t="s">
        <v>4309</v>
      </c>
      <c r="J1367" s="68"/>
      <c r="K1367" s="68"/>
      <c r="L1367" s="68"/>
      <c r="M1367" s="68"/>
      <c r="N1367" s="319"/>
      <c r="O1367" s="319"/>
      <c r="P1367" s="212">
        <v>0</v>
      </c>
      <c r="Q1367" s="212">
        <v>120000</v>
      </c>
      <c r="R1367" s="68" t="s">
        <v>809</v>
      </c>
      <c r="S1367" s="320"/>
      <c r="T1367" s="266"/>
    </row>
    <row r="1368" spans="1:20" ht="89.25">
      <c r="A1368" s="189" t="s">
        <v>497</v>
      </c>
      <c r="B1368" s="68"/>
      <c r="C1368" s="210" t="s">
        <v>615</v>
      </c>
      <c r="D1368" s="211">
        <v>46132</v>
      </c>
      <c r="E1368" s="189" t="s">
        <v>3730</v>
      </c>
      <c r="F1368" s="189" t="s">
        <v>550</v>
      </c>
      <c r="G1368" s="189">
        <v>15321824</v>
      </c>
      <c r="H1368" s="68"/>
      <c r="I1368" s="195" t="s">
        <v>4310</v>
      </c>
      <c r="J1368" s="68"/>
      <c r="K1368" s="68"/>
      <c r="L1368" s="68"/>
      <c r="M1368" s="68"/>
      <c r="N1368" s="319"/>
      <c r="O1368" s="319"/>
      <c r="P1368" s="212">
        <v>0</v>
      </c>
      <c r="Q1368" s="212">
        <v>771921.5</v>
      </c>
      <c r="R1368" s="68" t="s">
        <v>809</v>
      </c>
      <c r="S1368" s="320"/>
      <c r="T1368" s="266"/>
    </row>
    <row r="1369" spans="1:20" ht="102">
      <c r="A1369" s="189" t="s">
        <v>497</v>
      </c>
      <c r="B1369" s="68"/>
      <c r="C1369" s="210" t="s">
        <v>615</v>
      </c>
      <c r="D1369" s="211">
        <v>46132</v>
      </c>
      <c r="E1369" s="189" t="s">
        <v>3731</v>
      </c>
      <c r="F1369" s="189" t="s">
        <v>550</v>
      </c>
      <c r="G1369" s="189">
        <v>15399547</v>
      </c>
      <c r="H1369" s="68"/>
      <c r="I1369" s="195" t="s">
        <v>4311</v>
      </c>
      <c r="J1369" s="68"/>
      <c r="K1369" s="68"/>
      <c r="L1369" s="68"/>
      <c r="M1369" s="68"/>
      <c r="N1369" s="319"/>
      <c r="O1369" s="319"/>
      <c r="P1369" s="212">
        <v>0</v>
      </c>
      <c r="Q1369" s="212">
        <v>2282804</v>
      </c>
      <c r="R1369" s="68" t="s">
        <v>809</v>
      </c>
      <c r="S1369" s="320"/>
      <c r="T1369" s="266"/>
    </row>
    <row r="1370" spans="1:20" ht="89.25">
      <c r="A1370" s="189" t="s">
        <v>497</v>
      </c>
      <c r="B1370" s="68"/>
      <c r="C1370" s="210" t="s">
        <v>615</v>
      </c>
      <c r="D1370" s="211">
        <v>46132</v>
      </c>
      <c r="E1370" s="189" t="s">
        <v>3732</v>
      </c>
      <c r="F1370" s="189" t="s">
        <v>550</v>
      </c>
      <c r="G1370" s="189">
        <v>15321850</v>
      </c>
      <c r="H1370" s="68"/>
      <c r="I1370" s="195" t="s">
        <v>4312</v>
      </c>
      <c r="J1370" s="68"/>
      <c r="K1370" s="68"/>
      <c r="L1370" s="68"/>
      <c r="M1370" s="68"/>
      <c r="N1370" s="319"/>
      <c r="O1370" s="319"/>
      <c r="P1370" s="212">
        <v>0</v>
      </c>
      <c r="Q1370" s="212">
        <v>483560</v>
      </c>
      <c r="R1370" s="68" t="s">
        <v>809</v>
      </c>
      <c r="S1370" s="320"/>
      <c r="T1370" s="266"/>
    </row>
    <row r="1371" spans="1:20" ht="102">
      <c r="A1371" s="189" t="s">
        <v>497</v>
      </c>
      <c r="B1371" s="68"/>
      <c r="C1371" s="210" t="s">
        <v>615</v>
      </c>
      <c r="D1371" s="211">
        <v>46132</v>
      </c>
      <c r="E1371" s="189" t="s">
        <v>3733</v>
      </c>
      <c r="F1371" s="189" t="s">
        <v>550</v>
      </c>
      <c r="G1371" s="189">
        <v>15321925</v>
      </c>
      <c r="H1371" s="68"/>
      <c r="I1371" s="195" t="s">
        <v>4313</v>
      </c>
      <c r="J1371" s="68"/>
      <c r="K1371" s="68"/>
      <c r="L1371" s="68"/>
      <c r="M1371" s="68"/>
      <c r="N1371" s="319"/>
      <c r="O1371" s="319"/>
      <c r="P1371" s="212">
        <v>0</v>
      </c>
      <c r="Q1371" s="212">
        <v>276</v>
      </c>
      <c r="R1371" s="68" t="s">
        <v>809</v>
      </c>
      <c r="S1371" s="320"/>
      <c r="T1371" s="266"/>
    </row>
    <row r="1372" spans="1:20" ht="89.25">
      <c r="A1372" s="189" t="s">
        <v>497</v>
      </c>
      <c r="B1372" s="68"/>
      <c r="C1372" s="210" t="s">
        <v>615</v>
      </c>
      <c r="D1372" s="211">
        <v>46132</v>
      </c>
      <c r="E1372" s="189" t="s">
        <v>3734</v>
      </c>
      <c r="F1372" s="189" t="s">
        <v>550</v>
      </c>
      <c r="G1372" s="189">
        <v>15321900</v>
      </c>
      <c r="H1372" s="68"/>
      <c r="I1372" s="195" t="s">
        <v>4314</v>
      </c>
      <c r="J1372" s="68"/>
      <c r="K1372" s="68"/>
      <c r="L1372" s="68"/>
      <c r="M1372" s="68"/>
      <c r="N1372" s="319"/>
      <c r="O1372" s="319"/>
      <c r="P1372" s="212">
        <v>0</v>
      </c>
      <c r="Q1372" s="212">
        <v>1787833.6</v>
      </c>
      <c r="R1372" s="68" t="s">
        <v>809</v>
      </c>
      <c r="S1372" s="320"/>
      <c r="T1372" s="266"/>
    </row>
    <row r="1373" spans="1:20" ht="89.25">
      <c r="A1373" s="189" t="s">
        <v>497</v>
      </c>
      <c r="B1373" s="68"/>
      <c r="C1373" s="210" t="s">
        <v>615</v>
      </c>
      <c r="D1373" s="211">
        <v>46132</v>
      </c>
      <c r="E1373" s="189" t="s">
        <v>3735</v>
      </c>
      <c r="F1373" s="189" t="s">
        <v>550</v>
      </c>
      <c r="G1373" s="189">
        <v>15321898</v>
      </c>
      <c r="H1373" s="68"/>
      <c r="I1373" s="195" t="s">
        <v>4315</v>
      </c>
      <c r="J1373" s="68"/>
      <c r="K1373" s="68"/>
      <c r="L1373" s="68"/>
      <c r="M1373" s="68"/>
      <c r="N1373" s="319"/>
      <c r="O1373" s="319"/>
      <c r="P1373" s="212">
        <v>0</v>
      </c>
      <c r="Q1373" s="212">
        <v>1067820.25</v>
      </c>
      <c r="R1373" s="68" t="s">
        <v>809</v>
      </c>
      <c r="S1373" s="320"/>
      <c r="T1373" s="266"/>
    </row>
    <row r="1374" spans="1:20" ht="89.25">
      <c r="A1374" s="189" t="s">
        <v>497</v>
      </c>
      <c r="B1374" s="68"/>
      <c r="C1374" s="210" t="s">
        <v>615</v>
      </c>
      <c r="D1374" s="211">
        <v>46132</v>
      </c>
      <c r="E1374" s="189" t="s">
        <v>3736</v>
      </c>
      <c r="F1374" s="189" t="s">
        <v>550</v>
      </c>
      <c r="G1374" s="189">
        <v>15322014</v>
      </c>
      <c r="H1374" s="68"/>
      <c r="I1374" s="195" t="s">
        <v>4316</v>
      </c>
      <c r="J1374" s="68"/>
      <c r="K1374" s="68"/>
      <c r="L1374" s="68"/>
      <c r="M1374" s="68"/>
      <c r="N1374" s="319"/>
      <c r="O1374" s="319"/>
      <c r="P1374" s="212">
        <v>0</v>
      </c>
      <c r="Q1374" s="212">
        <v>141.33000000000001</v>
      </c>
      <c r="R1374" s="68" t="s">
        <v>809</v>
      </c>
      <c r="S1374" s="320"/>
      <c r="T1374" s="266"/>
    </row>
    <row r="1375" spans="1:20" ht="89.25">
      <c r="A1375" s="189" t="s">
        <v>497</v>
      </c>
      <c r="B1375" s="68"/>
      <c r="C1375" s="210" t="s">
        <v>615</v>
      </c>
      <c r="D1375" s="211">
        <v>46132</v>
      </c>
      <c r="E1375" s="189" t="s">
        <v>3737</v>
      </c>
      <c r="F1375" s="189" t="s">
        <v>550</v>
      </c>
      <c r="G1375" s="189">
        <v>15321985</v>
      </c>
      <c r="H1375" s="68"/>
      <c r="I1375" s="195" t="s">
        <v>4317</v>
      </c>
      <c r="J1375" s="68"/>
      <c r="K1375" s="68"/>
      <c r="L1375" s="68"/>
      <c r="M1375" s="68"/>
      <c r="N1375" s="319"/>
      <c r="O1375" s="319"/>
      <c r="P1375" s="212">
        <v>0</v>
      </c>
      <c r="Q1375" s="212">
        <v>5</v>
      </c>
      <c r="R1375" s="68" t="s">
        <v>809</v>
      </c>
      <c r="S1375" s="320"/>
      <c r="T1375" s="266"/>
    </row>
    <row r="1376" spans="1:20" ht="89.25">
      <c r="A1376" s="189" t="s">
        <v>497</v>
      </c>
      <c r="B1376" s="68"/>
      <c r="C1376" s="210" t="s">
        <v>615</v>
      </c>
      <c r="D1376" s="211">
        <v>46132</v>
      </c>
      <c r="E1376" s="189" t="s">
        <v>3738</v>
      </c>
      <c r="F1376" s="189" t="s">
        <v>550</v>
      </c>
      <c r="G1376" s="189">
        <v>15322031</v>
      </c>
      <c r="H1376" s="68"/>
      <c r="I1376" s="195" t="s">
        <v>4318</v>
      </c>
      <c r="J1376" s="68"/>
      <c r="K1376" s="68"/>
      <c r="L1376" s="68"/>
      <c r="M1376" s="68"/>
      <c r="N1376" s="319"/>
      <c r="O1376" s="319"/>
      <c r="P1376" s="212">
        <v>0</v>
      </c>
      <c r="Q1376" s="212">
        <v>18885</v>
      </c>
      <c r="R1376" s="68" t="s">
        <v>809</v>
      </c>
      <c r="S1376" s="320"/>
      <c r="T1376" s="266"/>
    </row>
    <row r="1377" spans="1:20" ht="89.25">
      <c r="A1377" s="189" t="s">
        <v>497</v>
      </c>
      <c r="B1377" s="68"/>
      <c r="C1377" s="210" t="s">
        <v>615</v>
      </c>
      <c r="D1377" s="211">
        <v>46132</v>
      </c>
      <c r="E1377" s="189" t="s">
        <v>3739</v>
      </c>
      <c r="F1377" s="189" t="s">
        <v>550</v>
      </c>
      <c r="G1377" s="189">
        <v>15322068</v>
      </c>
      <c r="H1377" s="68"/>
      <c r="I1377" s="195" t="s">
        <v>4319</v>
      </c>
      <c r="J1377" s="68"/>
      <c r="K1377" s="68"/>
      <c r="L1377" s="68"/>
      <c r="M1377" s="68"/>
      <c r="N1377" s="319"/>
      <c r="O1377" s="319"/>
      <c r="P1377" s="212">
        <v>0</v>
      </c>
      <c r="Q1377" s="212">
        <v>350</v>
      </c>
      <c r="R1377" s="68" t="s">
        <v>809</v>
      </c>
      <c r="S1377" s="320"/>
      <c r="T1377" s="266"/>
    </row>
    <row r="1378" spans="1:20" ht="89.25">
      <c r="A1378" s="189" t="s">
        <v>497</v>
      </c>
      <c r="B1378" s="68"/>
      <c r="C1378" s="210" t="s">
        <v>615</v>
      </c>
      <c r="D1378" s="211">
        <v>46132</v>
      </c>
      <c r="E1378" s="189" t="s">
        <v>3740</v>
      </c>
      <c r="F1378" s="189" t="s">
        <v>550</v>
      </c>
      <c r="G1378" s="189">
        <v>15322047</v>
      </c>
      <c r="H1378" s="68"/>
      <c r="I1378" s="195" t="s">
        <v>4320</v>
      </c>
      <c r="J1378" s="68"/>
      <c r="K1378" s="68"/>
      <c r="L1378" s="68"/>
      <c r="M1378" s="68"/>
      <c r="N1378" s="319"/>
      <c r="O1378" s="319"/>
      <c r="P1378" s="212">
        <v>0</v>
      </c>
      <c r="Q1378" s="212">
        <v>7</v>
      </c>
      <c r="R1378" s="68" t="s">
        <v>809</v>
      </c>
      <c r="S1378" s="320"/>
      <c r="T1378" s="266"/>
    </row>
    <row r="1379" spans="1:20" ht="89.25">
      <c r="A1379" s="189" t="s">
        <v>497</v>
      </c>
      <c r="B1379" s="68"/>
      <c r="C1379" s="210" t="s">
        <v>615</v>
      </c>
      <c r="D1379" s="211">
        <v>46132</v>
      </c>
      <c r="E1379" s="189" t="s">
        <v>3741</v>
      </c>
      <c r="F1379" s="189" t="s">
        <v>550</v>
      </c>
      <c r="G1379" s="189">
        <v>15322086</v>
      </c>
      <c r="H1379" s="68"/>
      <c r="I1379" s="195" t="s">
        <v>4321</v>
      </c>
      <c r="J1379" s="68"/>
      <c r="K1379" s="68"/>
      <c r="L1379" s="68"/>
      <c r="M1379" s="68"/>
      <c r="N1379" s="319"/>
      <c r="O1379" s="319"/>
      <c r="P1379" s="212">
        <v>0</v>
      </c>
      <c r="Q1379" s="212">
        <v>100000</v>
      </c>
      <c r="R1379" s="68" t="s">
        <v>809</v>
      </c>
      <c r="S1379" s="320"/>
      <c r="T1379" s="266"/>
    </row>
    <row r="1380" spans="1:20" ht="89.25">
      <c r="A1380" s="189" t="s">
        <v>497</v>
      </c>
      <c r="B1380" s="68"/>
      <c r="C1380" s="210" t="s">
        <v>615</v>
      </c>
      <c r="D1380" s="211">
        <v>46132</v>
      </c>
      <c r="E1380" s="189" t="s">
        <v>3742</v>
      </c>
      <c r="F1380" s="189" t="s">
        <v>550</v>
      </c>
      <c r="G1380" s="189">
        <v>15322733</v>
      </c>
      <c r="H1380" s="68"/>
      <c r="I1380" s="195" t="s">
        <v>4322</v>
      </c>
      <c r="J1380" s="68"/>
      <c r="K1380" s="68"/>
      <c r="L1380" s="68"/>
      <c r="M1380" s="68"/>
      <c r="N1380" s="319"/>
      <c r="O1380" s="319"/>
      <c r="P1380" s="212">
        <v>0</v>
      </c>
      <c r="Q1380" s="212">
        <v>58.65</v>
      </c>
      <c r="R1380" s="68" t="s">
        <v>809</v>
      </c>
      <c r="S1380" s="320"/>
      <c r="T1380" s="266"/>
    </row>
    <row r="1381" spans="1:20" ht="89.25">
      <c r="A1381" s="189" t="s">
        <v>497</v>
      </c>
      <c r="B1381" s="68"/>
      <c r="C1381" s="210" t="s">
        <v>615</v>
      </c>
      <c r="D1381" s="211">
        <v>46132</v>
      </c>
      <c r="E1381" s="189" t="s">
        <v>3743</v>
      </c>
      <c r="F1381" s="189" t="s">
        <v>550</v>
      </c>
      <c r="G1381" s="189">
        <v>15323164</v>
      </c>
      <c r="H1381" s="68"/>
      <c r="I1381" s="195" t="s">
        <v>4323</v>
      </c>
      <c r="J1381" s="68"/>
      <c r="K1381" s="68"/>
      <c r="L1381" s="68"/>
      <c r="M1381" s="68"/>
      <c r="N1381" s="319"/>
      <c r="O1381" s="319"/>
      <c r="P1381" s="212">
        <v>0</v>
      </c>
      <c r="Q1381" s="212">
        <v>440.04</v>
      </c>
      <c r="R1381" s="68" t="s">
        <v>809</v>
      </c>
      <c r="S1381" s="320"/>
      <c r="T1381" s="266"/>
    </row>
    <row r="1382" spans="1:20" ht="89.25">
      <c r="A1382" s="189" t="s">
        <v>497</v>
      </c>
      <c r="B1382" s="68"/>
      <c r="C1382" s="210" t="s">
        <v>615</v>
      </c>
      <c r="D1382" s="211">
        <v>46132</v>
      </c>
      <c r="E1382" s="189" t="s">
        <v>3744</v>
      </c>
      <c r="F1382" s="189" t="s">
        <v>550</v>
      </c>
      <c r="G1382" s="189">
        <v>15323326</v>
      </c>
      <c r="H1382" s="68"/>
      <c r="I1382" s="195" t="s">
        <v>4324</v>
      </c>
      <c r="J1382" s="68"/>
      <c r="K1382" s="68"/>
      <c r="L1382" s="68"/>
      <c r="M1382" s="68"/>
      <c r="N1382" s="319"/>
      <c r="O1382" s="319"/>
      <c r="P1382" s="212">
        <v>0</v>
      </c>
      <c r="Q1382" s="212">
        <v>120.41</v>
      </c>
      <c r="R1382" s="68" t="s">
        <v>809</v>
      </c>
      <c r="S1382" s="320"/>
      <c r="T1382" s="266"/>
    </row>
    <row r="1383" spans="1:20" ht="89.25">
      <c r="A1383" s="189" t="s">
        <v>497</v>
      </c>
      <c r="B1383" s="68"/>
      <c r="C1383" s="210" t="s">
        <v>615</v>
      </c>
      <c r="D1383" s="211">
        <v>46132</v>
      </c>
      <c r="E1383" s="189" t="s">
        <v>3745</v>
      </c>
      <c r="F1383" s="189" t="s">
        <v>550</v>
      </c>
      <c r="G1383" s="189">
        <v>15323303</v>
      </c>
      <c r="H1383" s="68"/>
      <c r="I1383" s="195" t="s">
        <v>4325</v>
      </c>
      <c r="J1383" s="68"/>
      <c r="K1383" s="68"/>
      <c r="L1383" s="68"/>
      <c r="M1383" s="68"/>
      <c r="N1383" s="319"/>
      <c r="O1383" s="319"/>
      <c r="P1383" s="212">
        <v>0</v>
      </c>
      <c r="Q1383" s="212">
        <v>16795256.600000001</v>
      </c>
      <c r="R1383" s="68" t="s">
        <v>809</v>
      </c>
      <c r="S1383" s="320"/>
      <c r="T1383" s="266"/>
    </row>
    <row r="1384" spans="1:20" ht="76.5">
      <c r="A1384" s="189" t="s">
        <v>495</v>
      </c>
      <c r="B1384" s="68"/>
      <c r="C1384" s="210" t="s">
        <v>623</v>
      </c>
      <c r="D1384" s="211">
        <v>46132</v>
      </c>
      <c r="E1384" s="189" t="s">
        <v>3746</v>
      </c>
      <c r="F1384" s="189" t="s">
        <v>584</v>
      </c>
      <c r="G1384" s="189">
        <v>15434710</v>
      </c>
      <c r="H1384" s="68"/>
      <c r="I1384" s="195" t="s">
        <v>4326</v>
      </c>
      <c r="J1384" s="68"/>
      <c r="K1384" s="68"/>
      <c r="L1384" s="68"/>
      <c r="M1384" s="68"/>
      <c r="N1384" s="319"/>
      <c r="O1384" s="319"/>
      <c r="P1384" s="212">
        <v>0</v>
      </c>
      <c r="Q1384" s="212">
        <v>59765.18</v>
      </c>
      <c r="R1384" s="68" t="s">
        <v>809</v>
      </c>
      <c r="S1384" s="320"/>
      <c r="T1384" s="266"/>
    </row>
    <row r="1385" spans="1:20" ht="51">
      <c r="A1385" s="189">
        <v>81</v>
      </c>
      <c r="B1385" s="68"/>
      <c r="C1385" s="210" t="s">
        <v>46</v>
      </c>
      <c r="D1385" s="211">
        <v>46133</v>
      </c>
      <c r="E1385" s="189" t="s">
        <v>3747</v>
      </c>
      <c r="F1385" s="189" t="s">
        <v>3</v>
      </c>
      <c r="G1385" s="189">
        <v>2385345</v>
      </c>
      <c r="H1385" s="68"/>
      <c r="I1385" s="195" t="s">
        <v>4328</v>
      </c>
      <c r="J1385" s="68"/>
      <c r="K1385" s="68"/>
      <c r="L1385" s="68"/>
      <c r="M1385" s="68"/>
      <c r="N1385" s="319"/>
      <c r="O1385" s="319"/>
      <c r="P1385" s="212">
        <v>0</v>
      </c>
      <c r="Q1385" s="212">
        <v>30</v>
      </c>
      <c r="R1385" s="68" t="s">
        <v>809</v>
      </c>
      <c r="S1385" s="320"/>
      <c r="T1385" s="266"/>
    </row>
    <row r="1386" spans="1:20" ht="51">
      <c r="A1386" s="189">
        <v>20</v>
      </c>
      <c r="B1386" s="68"/>
      <c r="C1386" s="210" t="s">
        <v>40</v>
      </c>
      <c r="D1386" s="211">
        <v>46133</v>
      </c>
      <c r="E1386" s="189" t="s">
        <v>3748</v>
      </c>
      <c r="F1386" s="189" t="s">
        <v>3</v>
      </c>
      <c r="G1386" s="189">
        <v>2385443</v>
      </c>
      <c r="H1386" s="68"/>
      <c r="I1386" s="195" t="s">
        <v>4329</v>
      </c>
      <c r="J1386" s="68"/>
      <c r="K1386" s="68"/>
      <c r="L1386" s="68"/>
      <c r="M1386" s="68"/>
      <c r="N1386" s="319"/>
      <c r="O1386" s="319"/>
      <c r="P1386" s="212">
        <v>0</v>
      </c>
      <c r="Q1386" s="212">
        <v>907.6</v>
      </c>
      <c r="R1386" s="68" t="s">
        <v>809</v>
      </c>
      <c r="S1386" s="320"/>
      <c r="T1386" s="266"/>
    </row>
    <row r="1387" spans="1:20" ht="51">
      <c r="A1387" s="189">
        <v>20</v>
      </c>
      <c r="B1387" s="68"/>
      <c r="C1387" s="210" t="s">
        <v>40</v>
      </c>
      <c r="D1387" s="211">
        <v>46133</v>
      </c>
      <c r="E1387" s="189" t="s">
        <v>3749</v>
      </c>
      <c r="F1387" s="189" t="s">
        <v>3</v>
      </c>
      <c r="G1387" s="189">
        <v>2385444</v>
      </c>
      <c r="H1387" s="68"/>
      <c r="I1387" s="195" t="s">
        <v>4330</v>
      </c>
      <c r="J1387" s="68"/>
      <c r="K1387" s="68"/>
      <c r="L1387" s="68"/>
      <c r="M1387" s="68"/>
      <c r="N1387" s="319"/>
      <c r="O1387" s="319"/>
      <c r="P1387" s="212">
        <v>0</v>
      </c>
      <c r="Q1387" s="212">
        <v>6900</v>
      </c>
      <c r="R1387" s="68" t="s">
        <v>809</v>
      </c>
      <c r="S1387" s="320"/>
      <c r="T1387" s="266"/>
    </row>
    <row r="1388" spans="1:20" ht="102">
      <c r="A1388" s="189" t="s">
        <v>497</v>
      </c>
      <c r="B1388" s="68"/>
      <c r="C1388" s="210" t="s">
        <v>615</v>
      </c>
      <c r="D1388" s="211">
        <v>46133</v>
      </c>
      <c r="E1388" s="189" t="s">
        <v>3750</v>
      </c>
      <c r="F1388" s="189" t="s">
        <v>550</v>
      </c>
      <c r="G1388" s="189">
        <v>15323264</v>
      </c>
      <c r="H1388" s="68"/>
      <c r="I1388" s="195" t="s">
        <v>4331</v>
      </c>
      <c r="J1388" s="68"/>
      <c r="K1388" s="68"/>
      <c r="L1388" s="68"/>
      <c r="M1388" s="68"/>
      <c r="N1388" s="319"/>
      <c r="O1388" s="319"/>
      <c r="P1388" s="212">
        <v>0</v>
      </c>
      <c r="Q1388" s="212">
        <v>1300</v>
      </c>
      <c r="R1388" s="68" t="s">
        <v>809</v>
      </c>
      <c r="S1388" s="320"/>
      <c r="T1388" s="266"/>
    </row>
    <row r="1389" spans="1:20" ht="63.75">
      <c r="A1389" s="189">
        <v>20</v>
      </c>
      <c r="B1389" s="68"/>
      <c r="C1389" s="210" t="s">
        <v>40</v>
      </c>
      <c r="D1389" s="211">
        <v>46134</v>
      </c>
      <c r="E1389" s="189" t="s">
        <v>3751</v>
      </c>
      <c r="F1389" s="189" t="s">
        <v>3</v>
      </c>
      <c r="G1389" s="189">
        <v>2385649</v>
      </c>
      <c r="H1389" s="68"/>
      <c r="I1389" s="195" t="s">
        <v>4332</v>
      </c>
      <c r="J1389" s="68"/>
      <c r="K1389" s="68"/>
      <c r="L1389" s="68"/>
      <c r="M1389" s="68"/>
      <c r="N1389" s="319"/>
      <c r="O1389" s="319"/>
      <c r="P1389" s="212">
        <v>0</v>
      </c>
      <c r="Q1389" s="212">
        <v>59.15</v>
      </c>
      <c r="R1389" s="68" t="s">
        <v>809</v>
      </c>
      <c r="S1389" s="320"/>
      <c r="T1389" s="266"/>
    </row>
    <row r="1390" spans="1:20" ht="63.75">
      <c r="A1390" s="189">
        <v>20</v>
      </c>
      <c r="B1390" s="68"/>
      <c r="C1390" s="210" t="s">
        <v>40</v>
      </c>
      <c r="D1390" s="211">
        <v>46134</v>
      </c>
      <c r="E1390" s="189" t="s">
        <v>3752</v>
      </c>
      <c r="F1390" s="189" t="s">
        <v>3</v>
      </c>
      <c r="G1390" s="189">
        <v>2385651</v>
      </c>
      <c r="H1390" s="68"/>
      <c r="I1390" s="195" t="s">
        <v>4333</v>
      </c>
      <c r="J1390" s="68"/>
      <c r="K1390" s="68"/>
      <c r="L1390" s="68"/>
      <c r="M1390" s="68"/>
      <c r="N1390" s="319"/>
      <c r="O1390" s="319"/>
      <c r="P1390" s="212">
        <v>0</v>
      </c>
      <c r="Q1390" s="212">
        <v>5175</v>
      </c>
      <c r="R1390" s="68" t="s">
        <v>809</v>
      </c>
      <c r="S1390" s="320"/>
      <c r="T1390" s="266"/>
    </row>
    <row r="1391" spans="1:20" ht="63.75">
      <c r="A1391" s="189">
        <v>16</v>
      </c>
      <c r="B1391" s="68"/>
      <c r="C1391" s="210" t="s">
        <v>39</v>
      </c>
      <c r="D1391" s="211">
        <v>46134</v>
      </c>
      <c r="E1391" s="189" t="s">
        <v>3753</v>
      </c>
      <c r="F1391" s="189" t="s">
        <v>3</v>
      </c>
      <c r="G1391" s="189">
        <v>2385688</v>
      </c>
      <c r="H1391" s="68"/>
      <c r="I1391" s="195" t="s">
        <v>4334</v>
      </c>
      <c r="J1391" s="68"/>
      <c r="K1391" s="68"/>
      <c r="L1391" s="68"/>
      <c r="M1391" s="68"/>
      <c r="N1391" s="319"/>
      <c r="O1391" s="319"/>
      <c r="P1391" s="212">
        <v>0</v>
      </c>
      <c r="Q1391" s="212">
        <v>2000</v>
      </c>
      <c r="R1391" s="68" t="s">
        <v>809</v>
      </c>
      <c r="S1391" s="320"/>
      <c r="T1391" s="266"/>
    </row>
    <row r="1392" spans="1:20" ht="51">
      <c r="A1392" s="189" t="s">
        <v>494</v>
      </c>
      <c r="B1392" s="68"/>
      <c r="C1392" s="210" t="s">
        <v>542</v>
      </c>
      <c r="D1392" s="211">
        <v>46134</v>
      </c>
      <c r="E1392" s="189" t="s">
        <v>3754</v>
      </c>
      <c r="F1392" s="189" t="s">
        <v>3</v>
      </c>
      <c r="G1392" s="189">
        <v>2385621</v>
      </c>
      <c r="H1392" s="68"/>
      <c r="I1392" s="195" t="s">
        <v>4335</v>
      </c>
      <c r="J1392" s="68"/>
      <c r="K1392" s="68"/>
      <c r="L1392" s="68"/>
      <c r="M1392" s="68"/>
      <c r="N1392" s="319"/>
      <c r="O1392" s="319"/>
      <c r="P1392" s="212">
        <v>0</v>
      </c>
      <c r="Q1392" s="212">
        <v>16242.4</v>
      </c>
      <c r="R1392" s="68" t="s">
        <v>809</v>
      </c>
      <c r="S1392" s="320"/>
      <c r="T1392" s="266"/>
    </row>
    <row r="1393" spans="1:20" ht="51">
      <c r="A1393" s="189">
        <v>253</v>
      </c>
      <c r="B1393" s="68"/>
      <c r="C1393" s="210" t="s">
        <v>94</v>
      </c>
      <c r="D1393" s="211">
        <v>46134</v>
      </c>
      <c r="E1393" s="189" t="s">
        <v>3755</v>
      </c>
      <c r="F1393" s="189" t="s">
        <v>3</v>
      </c>
      <c r="G1393" s="189">
        <v>2385655</v>
      </c>
      <c r="H1393" s="68"/>
      <c r="I1393" s="195" t="s">
        <v>4336</v>
      </c>
      <c r="J1393" s="68"/>
      <c r="K1393" s="68"/>
      <c r="L1393" s="68"/>
      <c r="M1393" s="68"/>
      <c r="N1393" s="319"/>
      <c r="O1393" s="319"/>
      <c r="P1393" s="212">
        <v>0</v>
      </c>
      <c r="Q1393" s="212">
        <v>813279.34</v>
      </c>
      <c r="R1393" s="68" t="s">
        <v>809</v>
      </c>
      <c r="S1393" s="320"/>
      <c r="T1393" s="266"/>
    </row>
    <row r="1394" spans="1:20" ht="63.75">
      <c r="A1394" s="189">
        <v>253</v>
      </c>
      <c r="B1394" s="68"/>
      <c r="C1394" s="210" t="s">
        <v>94</v>
      </c>
      <c r="D1394" s="211">
        <v>46134</v>
      </c>
      <c r="E1394" s="189" t="s">
        <v>3756</v>
      </c>
      <c r="F1394" s="189" t="s">
        <v>3</v>
      </c>
      <c r="G1394" s="189">
        <v>2385656</v>
      </c>
      <c r="H1394" s="68"/>
      <c r="I1394" s="195" t="s">
        <v>4337</v>
      </c>
      <c r="J1394" s="68"/>
      <c r="K1394" s="68"/>
      <c r="L1394" s="68"/>
      <c r="M1394" s="68"/>
      <c r="N1394" s="319"/>
      <c r="O1394" s="319"/>
      <c r="P1394" s="212">
        <v>0</v>
      </c>
      <c r="Q1394" s="212">
        <v>14245.84</v>
      </c>
      <c r="R1394" s="68" t="s">
        <v>809</v>
      </c>
      <c r="S1394" s="320"/>
      <c r="T1394" s="266"/>
    </row>
    <row r="1395" spans="1:20" ht="63.75">
      <c r="A1395" s="189">
        <v>253</v>
      </c>
      <c r="B1395" s="68"/>
      <c r="C1395" s="210" t="s">
        <v>94</v>
      </c>
      <c r="D1395" s="211">
        <v>46134</v>
      </c>
      <c r="E1395" s="189" t="s">
        <v>3757</v>
      </c>
      <c r="F1395" s="189" t="s">
        <v>3</v>
      </c>
      <c r="G1395" s="189">
        <v>2385658</v>
      </c>
      <c r="H1395" s="68"/>
      <c r="I1395" s="195" t="s">
        <v>4338</v>
      </c>
      <c r="J1395" s="68"/>
      <c r="K1395" s="68"/>
      <c r="L1395" s="68"/>
      <c r="M1395" s="68"/>
      <c r="N1395" s="319"/>
      <c r="O1395" s="319"/>
      <c r="P1395" s="212">
        <v>0</v>
      </c>
      <c r="Q1395" s="212">
        <v>33773.919999999998</v>
      </c>
      <c r="R1395" s="68" t="s">
        <v>809</v>
      </c>
      <c r="S1395" s="320"/>
      <c r="T1395" s="266"/>
    </row>
    <row r="1396" spans="1:20" ht="89.25">
      <c r="A1396" s="189" t="s">
        <v>497</v>
      </c>
      <c r="B1396" s="68"/>
      <c r="C1396" s="210" t="s">
        <v>615</v>
      </c>
      <c r="D1396" s="211">
        <v>46134</v>
      </c>
      <c r="E1396" s="189" t="s">
        <v>3758</v>
      </c>
      <c r="F1396" s="189" t="s">
        <v>550</v>
      </c>
      <c r="G1396" s="189">
        <v>15460366</v>
      </c>
      <c r="H1396" s="68"/>
      <c r="I1396" s="195" t="s">
        <v>4339</v>
      </c>
      <c r="J1396" s="68"/>
      <c r="K1396" s="68"/>
      <c r="L1396" s="68"/>
      <c r="M1396" s="68"/>
      <c r="N1396" s="319"/>
      <c r="O1396" s="319"/>
      <c r="P1396" s="212">
        <v>0</v>
      </c>
      <c r="Q1396" s="212">
        <v>496900</v>
      </c>
      <c r="R1396" s="68" t="s">
        <v>809</v>
      </c>
      <c r="S1396" s="320"/>
      <c r="T1396" s="266"/>
    </row>
    <row r="1397" spans="1:20" ht="63.75">
      <c r="A1397" s="189" t="s">
        <v>495</v>
      </c>
      <c r="B1397" s="68"/>
      <c r="C1397" s="210" t="s">
        <v>623</v>
      </c>
      <c r="D1397" s="211">
        <v>46134</v>
      </c>
      <c r="E1397" s="189" t="s">
        <v>3759</v>
      </c>
      <c r="F1397" s="189" t="s">
        <v>10</v>
      </c>
      <c r="G1397" s="189">
        <v>21469</v>
      </c>
      <c r="H1397" s="68"/>
      <c r="I1397" s="195" t="s">
        <v>4340</v>
      </c>
      <c r="J1397" s="68"/>
      <c r="K1397" s="68"/>
      <c r="L1397" s="68"/>
      <c r="M1397" s="68"/>
      <c r="N1397" s="319"/>
      <c r="O1397" s="319"/>
      <c r="P1397" s="212">
        <v>13635.87</v>
      </c>
      <c r="Q1397" s="212">
        <v>0</v>
      </c>
      <c r="R1397" s="68" t="s">
        <v>809</v>
      </c>
      <c r="S1397" s="320"/>
      <c r="T1397" s="266"/>
    </row>
    <row r="1398" spans="1:20" ht="76.5">
      <c r="A1398" s="189" t="s">
        <v>497</v>
      </c>
      <c r="B1398" s="68"/>
      <c r="C1398" s="210" t="s">
        <v>615</v>
      </c>
      <c r="D1398" s="211">
        <v>46134</v>
      </c>
      <c r="E1398" s="189" t="s">
        <v>3760</v>
      </c>
      <c r="F1398" s="189" t="s">
        <v>6</v>
      </c>
      <c r="G1398" s="189">
        <v>2417315</v>
      </c>
      <c r="H1398" s="68"/>
      <c r="I1398" s="195" t="s">
        <v>4341</v>
      </c>
      <c r="J1398" s="68"/>
      <c r="K1398" s="68"/>
      <c r="L1398" s="68"/>
      <c r="M1398" s="68"/>
      <c r="N1398" s="319"/>
      <c r="O1398" s="319"/>
      <c r="P1398" s="212">
        <v>0</v>
      </c>
      <c r="Q1398" s="212">
        <v>0.01</v>
      </c>
      <c r="R1398" s="68" t="s">
        <v>809</v>
      </c>
      <c r="S1398" s="320"/>
      <c r="T1398" s="266"/>
    </row>
    <row r="1399" spans="1:20" ht="76.5">
      <c r="A1399" s="189" t="s">
        <v>497</v>
      </c>
      <c r="B1399" s="68"/>
      <c r="C1399" s="210" t="s">
        <v>615</v>
      </c>
      <c r="D1399" s="211">
        <v>46134</v>
      </c>
      <c r="E1399" s="189" t="s">
        <v>3761</v>
      </c>
      <c r="F1399" s="189" t="s">
        <v>584</v>
      </c>
      <c r="G1399" s="189">
        <v>15463653</v>
      </c>
      <c r="H1399" s="68"/>
      <c r="I1399" s="195" t="s">
        <v>4342</v>
      </c>
      <c r="J1399" s="68"/>
      <c r="K1399" s="68"/>
      <c r="L1399" s="68"/>
      <c r="M1399" s="68"/>
      <c r="N1399" s="319"/>
      <c r="O1399" s="319"/>
      <c r="P1399" s="212">
        <v>0</v>
      </c>
      <c r="Q1399" s="212">
        <v>34226.6</v>
      </c>
      <c r="R1399" s="68" t="s">
        <v>809</v>
      </c>
      <c r="S1399" s="320"/>
      <c r="T1399" s="266"/>
    </row>
    <row r="1400" spans="1:20" ht="76.5">
      <c r="A1400" s="189" t="s">
        <v>497</v>
      </c>
      <c r="B1400" s="68"/>
      <c r="C1400" s="210" t="s">
        <v>615</v>
      </c>
      <c r="D1400" s="211">
        <v>46134</v>
      </c>
      <c r="E1400" s="189" t="s">
        <v>3762</v>
      </c>
      <c r="F1400" s="189" t="s">
        <v>584</v>
      </c>
      <c r="G1400" s="189">
        <v>15463615</v>
      </c>
      <c r="H1400" s="68"/>
      <c r="I1400" s="195" t="s">
        <v>4343</v>
      </c>
      <c r="J1400" s="68"/>
      <c r="K1400" s="68"/>
      <c r="L1400" s="68"/>
      <c r="M1400" s="68"/>
      <c r="N1400" s="319"/>
      <c r="O1400" s="319"/>
      <c r="P1400" s="212">
        <v>0</v>
      </c>
      <c r="Q1400" s="212">
        <v>18337.03</v>
      </c>
      <c r="R1400" s="68" t="s">
        <v>809</v>
      </c>
      <c r="S1400" s="320"/>
      <c r="T1400" s="266"/>
    </row>
    <row r="1401" spans="1:20" ht="76.5">
      <c r="A1401" s="189" t="s">
        <v>497</v>
      </c>
      <c r="B1401" s="68"/>
      <c r="C1401" s="210" t="s">
        <v>615</v>
      </c>
      <c r="D1401" s="211">
        <v>46134</v>
      </c>
      <c r="E1401" s="189" t="s">
        <v>3763</v>
      </c>
      <c r="F1401" s="189" t="s">
        <v>584</v>
      </c>
      <c r="G1401" s="189">
        <v>15463635</v>
      </c>
      <c r="H1401" s="68"/>
      <c r="I1401" s="195" t="s">
        <v>4344</v>
      </c>
      <c r="J1401" s="68"/>
      <c r="K1401" s="68"/>
      <c r="L1401" s="68"/>
      <c r="M1401" s="68"/>
      <c r="N1401" s="319"/>
      <c r="O1401" s="319"/>
      <c r="P1401" s="212">
        <v>0</v>
      </c>
      <c r="Q1401" s="212">
        <v>7570.3</v>
      </c>
      <c r="R1401" s="68" t="s">
        <v>809</v>
      </c>
      <c r="S1401" s="320"/>
      <c r="T1401" s="266"/>
    </row>
    <row r="1402" spans="1:20" ht="51">
      <c r="A1402" s="189">
        <v>525</v>
      </c>
      <c r="B1402" s="68"/>
      <c r="C1402" s="210" t="s">
        <v>142</v>
      </c>
      <c r="D1402" s="211">
        <v>46134</v>
      </c>
      <c r="E1402" s="189" t="s">
        <v>3764</v>
      </c>
      <c r="F1402" s="189" t="s">
        <v>6</v>
      </c>
      <c r="G1402" s="189">
        <v>3552605</v>
      </c>
      <c r="H1402" s="68"/>
      <c r="I1402" s="195" t="s">
        <v>4345</v>
      </c>
      <c r="J1402" s="68"/>
      <c r="K1402" s="68"/>
      <c r="L1402" s="68"/>
      <c r="M1402" s="68"/>
      <c r="N1402" s="319"/>
      <c r="O1402" s="319"/>
      <c r="P1402" s="212">
        <v>0</v>
      </c>
      <c r="Q1402" s="212">
        <v>548800</v>
      </c>
      <c r="R1402" s="68" t="s">
        <v>809</v>
      </c>
      <c r="S1402" s="320"/>
      <c r="T1402" s="266"/>
    </row>
    <row r="1403" spans="1:20" ht="76.5">
      <c r="A1403" s="189" t="s">
        <v>497</v>
      </c>
      <c r="B1403" s="68"/>
      <c r="C1403" s="210" t="s">
        <v>615</v>
      </c>
      <c r="D1403" s="211">
        <v>46134</v>
      </c>
      <c r="E1403" s="189" t="s">
        <v>3765</v>
      </c>
      <c r="F1403" s="189" t="s">
        <v>584</v>
      </c>
      <c r="G1403" s="189">
        <v>15463613</v>
      </c>
      <c r="H1403" s="68"/>
      <c r="I1403" s="195" t="s">
        <v>4346</v>
      </c>
      <c r="J1403" s="68"/>
      <c r="K1403" s="68"/>
      <c r="L1403" s="68"/>
      <c r="M1403" s="68"/>
      <c r="N1403" s="319"/>
      <c r="O1403" s="319"/>
      <c r="P1403" s="212">
        <v>0</v>
      </c>
      <c r="Q1403" s="212">
        <v>41910.47</v>
      </c>
      <c r="R1403" s="68" t="s">
        <v>809</v>
      </c>
      <c r="S1403" s="320"/>
      <c r="T1403" s="266"/>
    </row>
    <row r="1404" spans="1:20" ht="76.5">
      <c r="A1404" s="189" t="s">
        <v>495</v>
      </c>
      <c r="B1404" s="68"/>
      <c r="C1404" s="210" t="s">
        <v>623</v>
      </c>
      <c r="D1404" s="211">
        <v>46134</v>
      </c>
      <c r="E1404" s="189" t="s">
        <v>3766</v>
      </c>
      <c r="F1404" s="189" t="s">
        <v>584</v>
      </c>
      <c r="G1404" s="189">
        <v>15456709</v>
      </c>
      <c r="H1404" s="68"/>
      <c r="I1404" s="195" t="s">
        <v>4347</v>
      </c>
      <c r="J1404" s="68"/>
      <c r="K1404" s="68"/>
      <c r="L1404" s="68"/>
      <c r="M1404" s="68"/>
      <c r="N1404" s="319"/>
      <c r="O1404" s="319"/>
      <c r="P1404" s="212">
        <v>0</v>
      </c>
      <c r="Q1404" s="212">
        <v>8849438.0600000005</v>
      </c>
      <c r="R1404" s="68" t="s">
        <v>809</v>
      </c>
      <c r="S1404" s="320"/>
      <c r="T1404" s="266"/>
    </row>
    <row r="1405" spans="1:20" ht="76.5">
      <c r="A1405" s="189" t="s">
        <v>495</v>
      </c>
      <c r="B1405" s="68"/>
      <c r="C1405" s="210" t="s">
        <v>623</v>
      </c>
      <c r="D1405" s="211">
        <v>46134</v>
      </c>
      <c r="E1405" s="189" t="s">
        <v>3767</v>
      </c>
      <c r="F1405" s="189" t="s">
        <v>584</v>
      </c>
      <c r="G1405" s="189">
        <v>15463589</v>
      </c>
      <c r="H1405" s="68"/>
      <c r="I1405" s="195" t="s">
        <v>4348</v>
      </c>
      <c r="J1405" s="68"/>
      <c r="K1405" s="68"/>
      <c r="L1405" s="68"/>
      <c r="M1405" s="68"/>
      <c r="N1405" s="319"/>
      <c r="O1405" s="319"/>
      <c r="P1405" s="212">
        <v>0</v>
      </c>
      <c r="Q1405" s="212">
        <v>255492.65</v>
      </c>
      <c r="R1405" s="68" t="s">
        <v>809</v>
      </c>
      <c r="S1405" s="320"/>
      <c r="T1405" s="266"/>
    </row>
    <row r="1406" spans="1:20" ht="76.5">
      <c r="A1406" s="189" t="s">
        <v>495</v>
      </c>
      <c r="B1406" s="68"/>
      <c r="C1406" s="210" t="s">
        <v>623</v>
      </c>
      <c r="D1406" s="211">
        <v>46134</v>
      </c>
      <c r="E1406" s="189" t="s">
        <v>3768</v>
      </c>
      <c r="F1406" s="189" t="s">
        <v>584</v>
      </c>
      <c r="G1406" s="189">
        <v>15463558</v>
      </c>
      <c r="H1406" s="68"/>
      <c r="I1406" s="195" t="s">
        <v>4349</v>
      </c>
      <c r="J1406" s="68"/>
      <c r="K1406" s="68"/>
      <c r="L1406" s="68"/>
      <c r="M1406" s="68"/>
      <c r="N1406" s="319"/>
      <c r="O1406" s="319"/>
      <c r="P1406" s="212">
        <v>0</v>
      </c>
      <c r="Q1406" s="212">
        <v>171323.6</v>
      </c>
      <c r="R1406" s="68" t="s">
        <v>809</v>
      </c>
      <c r="S1406" s="320"/>
      <c r="T1406" s="266"/>
    </row>
    <row r="1407" spans="1:20" ht="76.5">
      <c r="A1407" s="189" t="s">
        <v>495</v>
      </c>
      <c r="B1407" s="68"/>
      <c r="C1407" s="210" t="s">
        <v>623</v>
      </c>
      <c r="D1407" s="211">
        <v>46134</v>
      </c>
      <c r="E1407" s="189" t="s">
        <v>3769</v>
      </c>
      <c r="F1407" s="189" t="s">
        <v>584</v>
      </c>
      <c r="G1407" s="189">
        <v>15463505</v>
      </c>
      <c r="H1407" s="68"/>
      <c r="I1407" s="195" t="s">
        <v>4350</v>
      </c>
      <c r="J1407" s="68"/>
      <c r="K1407" s="68"/>
      <c r="L1407" s="68"/>
      <c r="M1407" s="68"/>
      <c r="N1407" s="319"/>
      <c r="O1407" s="319"/>
      <c r="P1407" s="212">
        <v>0</v>
      </c>
      <c r="Q1407" s="212">
        <v>173463.63</v>
      </c>
      <c r="R1407" s="68" t="s">
        <v>809</v>
      </c>
      <c r="S1407" s="320"/>
      <c r="T1407" s="266"/>
    </row>
    <row r="1408" spans="1:20" ht="76.5">
      <c r="A1408" s="189" t="s">
        <v>495</v>
      </c>
      <c r="B1408" s="68"/>
      <c r="C1408" s="210" t="s">
        <v>623</v>
      </c>
      <c r="D1408" s="211">
        <v>46134</v>
      </c>
      <c r="E1408" s="189" t="s">
        <v>3770</v>
      </c>
      <c r="F1408" s="189" t="s">
        <v>584</v>
      </c>
      <c r="G1408" s="189">
        <v>15456707</v>
      </c>
      <c r="H1408" s="68"/>
      <c r="I1408" s="195" t="s">
        <v>4351</v>
      </c>
      <c r="J1408" s="68"/>
      <c r="K1408" s="68"/>
      <c r="L1408" s="68"/>
      <c r="M1408" s="68"/>
      <c r="N1408" s="319"/>
      <c r="O1408" s="319"/>
      <c r="P1408" s="212">
        <v>0</v>
      </c>
      <c r="Q1408" s="212">
        <v>69579.62</v>
      </c>
      <c r="R1408" s="68" t="s">
        <v>809</v>
      </c>
      <c r="S1408" s="320"/>
      <c r="T1408" s="266"/>
    </row>
    <row r="1409" spans="1:20" ht="76.5">
      <c r="A1409" s="189" t="s">
        <v>495</v>
      </c>
      <c r="B1409" s="68"/>
      <c r="C1409" s="210" t="s">
        <v>623</v>
      </c>
      <c r="D1409" s="211">
        <v>46134</v>
      </c>
      <c r="E1409" s="189" t="s">
        <v>3771</v>
      </c>
      <c r="F1409" s="189" t="s">
        <v>584</v>
      </c>
      <c r="G1409" s="189">
        <v>15456674</v>
      </c>
      <c r="H1409" s="68"/>
      <c r="I1409" s="195" t="s">
        <v>4352</v>
      </c>
      <c r="J1409" s="68"/>
      <c r="K1409" s="68"/>
      <c r="L1409" s="68"/>
      <c r="M1409" s="68"/>
      <c r="N1409" s="319"/>
      <c r="O1409" s="319"/>
      <c r="P1409" s="212">
        <v>0</v>
      </c>
      <c r="Q1409" s="212">
        <v>10321.959999999999</v>
      </c>
      <c r="R1409" s="68" t="s">
        <v>809</v>
      </c>
      <c r="S1409" s="320"/>
      <c r="T1409" s="266"/>
    </row>
    <row r="1410" spans="1:20" ht="76.5">
      <c r="A1410" s="189" t="s">
        <v>495</v>
      </c>
      <c r="B1410" s="68"/>
      <c r="C1410" s="210" t="s">
        <v>623</v>
      </c>
      <c r="D1410" s="211">
        <v>46134</v>
      </c>
      <c r="E1410" s="189" t="s">
        <v>3772</v>
      </c>
      <c r="F1410" s="189" t="s">
        <v>584</v>
      </c>
      <c r="G1410" s="189">
        <v>15456690</v>
      </c>
      <c r="H1410" s="68"/>
      <c r="I1410" s="195" t="s">
        <v>4351</v>
      </c>
      <c r="J1410" s="68"/>
      <c r="K1410" s="68"/>
      <c r="L1410" s="68"/>
      <c r="M1410" s="68"/>
      <c r="N1410" s="319"/>
      <c r="O1410" s="319"/>
      <c r="P1410" s="212">
        <v>0</v>
      </c>
      <c r="Q1410" s="212">
        <v>190154.18</v>
      </c>
      <c r="R1410" s="68" t="s">
        <v>809</v>
      </c>
      <c r="S1410" s="320"/>
      <c r="T1410" s="266"/>
    </row>
    <row r="1411" spans="1:20" ht="76.5">
      <c r="A1411" s="189" t="s">
        <v>495</v>
      </c>
      <c r="B1411" s="68"/>
      <c r="C1411" s="210" t="s">
        <v>623</v>
      </c>
      <c r="D1411" s="211">
        <v>46134</v>
      </c>
      <c r="E1411" s="189" t="s">
        <v>3773</v>
      </c>
      <c r="F1411" s="189" t="s">
        <v>584</v>
      </c>
      <c r="G1411" s="189">
        <v>15456641</v>
      </c>
      <c r="H1411" s="68"/>
      <c r="I1411" s="195" t="s">
        <v>4352</v>
      </c>
      <c r="J1411" s="68"/>
      <c r="K1411" s="68"/>
      <c r="L1411" s="68"/>
      <c r="M1411" s="68"/>
      <c r="N1411" s="319"/>
      <c r="O1411" s="319"/>
      <c r="P1411" s="212">
        <v>0</v>
      </c>
      <c r="Q1411" s="212">
        <v>19662.43</v>
      </c>
      <c r="R1411" s="68" t="s">
        <v>809</v>
      </c>
      <c r="S1411" s="320"/>
      <c r="T1411" s="266"/>
    </row>
    <row r="1412" spans="1:20" ht="76.5">
      <c r="A1412" s="189" t="s">
        <v>495</v>
      </c>
      <c r="B1412" s="68"/>
      <c r="C1412" s="210" t="s">
        <v>623</v>
      </c>
      <c r="D1412" s="211">
        <v>46134</v>
      </c>
      <c r="E1412" s="189" t="s">
        <v>3774</v>
      </c>
      <c r="F1412" s="189" t="s">
        <v>584</v>
      </c>
      <c r="G1412" s="189">
        <v>15456672</v>
      </c>
      <c r="H1412" s="68"/>
      <c r="I1412" s="195" t="s">
        <v>4352</v>
      </c>
      <c r="J1412" s="68"/>
      <c r="K1412" s="68"/>
      <c r="L1412" s="68"/>
      <c r="M1412" s="68"/>
      <c r="N1412" s="319"/>
      <c r="O1412" s="319"/>
      <c r="P1412" s="212">
        <v>0</v>
      </c>
      <c r="Q1412" s="212">
        <v>56552.959999999999</v>
      </c>
      <c r="R1412" s="68" t="s">
        <v>809</v>
      </c>
      <c r="S1412" s="320"/>
      <c r="T1412" s="266"/>
    </row>
    <row r="1413" spans="1:20" ht="76.5">
      <c r="A1413" s="189" t="s">
        <v>495</v>
      </c>
      <c r="B1413" s="68"/>
      <c r="C1413" s="210" t="s">
        <v>623</v>
      </c>
      <c r="D1413" s="211">
        <v>46134</v>
      </c>
      <c r="E1413" s="189" t="s">
        <v>3775</v>
      </c>
      <c r="F1413" s="189" t="s">
        <v>584</v>
      </c>
      <c r="G1413" s="189">
        <v>15456575</v>
      </c>
      <c r="H1413" s="68"/>
      <c r="I1413" s="195" t="s">
        <v>4353</v>
      </c>
      <c r="J1413" s="68"/>
      <c r="K1413" s="68"/>
      <c r="L1413" s="68"/>
      <c r="M1413" s="68"/>
      <c r="N1413" s="319"/>
      <c r="O1413" s="319"/>
      <c r="P1413" s="212">
        <v>0</v>
      </c>
      <c r="Q1413" s="212">
        <v>32768.99</v>
      </c>
      <c r="R1413" s="68" t="s">
        <v>809</v>
      </c>
      <c r="S1413" s="320"/>
      <c r="T1413" s="266"/>
    </row>
    <row r="1414" spans="1:20" ht="76.5">
      <c r="A1414" s="189" t="s">
        <v>495</v>
      </c>
      <c r="B1414" s="68"/>
      <c r="C1414" s="210" t="s">
        <v>623</v>
      </c>
      <c r="D1414" s="211">
        <v>46134</v>
      </c>
      <c r="E1414" s="189" t="s">
        <v>3776</v>
      </c>
      <c r="F1414" s="189" t="s">
        <v>584</v>
      </c>
      <c r="G1414" s="189">
        <v>15456609</v>
      </c>
      <c r="H1414" s="68"/>
      <c r="I1414" s="195" t="s">
        <v>4354</v>
      </c>
      <c r="J1414" s="68"/>
      <c r="K1414" s="68"/>
      <c r="L1414" s="68"/>
      <c r="M1414" s="68"/>
      <c r="N1414" s="319"/>
      <c r="O1414" s="319"/>
      <c r="P1414" s="212">
        <v>0</v>
      </c>
      <c r="Q1414" s="212">
        <v>67758.02</v>
      </c>
      <c r="R1414" s="68" t="s">
        <v>809</v>
      </c>
      <c r="S1414" s="320"/>
      <c r="T1414" s="266"/>
    </row>
    <row r="1415" spans="1:20" ht="89.25">
      <c r="A1415" s="189" t="s">
        <v>495</v>
      </c>
      <c r="B1415" s="68"/>
      <c r="C1415" s="210" t="s">
        <v>623</v>
      </c>
      <c r="D1415" s="211">
        <v>46134</v>
      </c>
      <c r="E1415" s="189" t="s">
        <v>3777</v>
      </c>
      <c r="F1415" s="189" t="s">
        <v>584</v>
      </c>
      <c r="G1415" s="189">
        <v>15456573</v>
      </c>
      <c r="H1415" s="68"/>
      <c r="I1415" s="195" t="s">
        <v>4355</v>
      </c>
      <c r="J1415" s="68"/>
      <c r="K1415" s="68"/>
      <c r="L1415" s="68"/>
      <c r="M1415" s="68"/>
      <c r="N1415" s="319"/>
      <c r="O1415" s="319"/>
      <c r="P1415" s="212">
        <v>0</v>
      </c>
      <c r="Q1415" s="212">
        <v>21177.25</v>
      </c>
      <c r="R1415" s="68" t="s">
        <v>809</v>
      </c>
      <c r="S1415" s="320"/>
      <c r="T1415" s="266"/>
    </row>
    <row r="1416" spans="1:20" ht="76.5">
      <c r="A1416" s="189" t="s">
        <v>495</v>
      </c>
      <c r="B1416" s="68"/>
      <c r="C1416" s="210" t="s">
        <v>623</v>
      </c>
      <c r="D1416" s="211">
        <v>46134</v>
      </c>
      <c r="E1416" s="189" t="s">
        <v>3778</v>
      </c>
      <c r="F1416" s="189" t="s">
        <v>584</v>
      </c>
      <c r="G1416" s="189">
        <v>15456639</v>
      </c>
      <c r="H1416" s="68"/>
      <c r="I1416" s="195" t="s">
        <v>4356</v>
      </c>
      <c r="J1416" s="68"/>
      <c r="K1416" s="68"/>
      <c r="L1416" s="68"/>
      <c r="M1416" s="68"/>
      <c r="N1416" s="319"/>
      <c r="O1416" s="319"/>
      <c r="P1416" s="212">
        <v>0</v>
      </c>
      <c r="Q1416" s="212">
        <v>4109.29</v>
      </c>
      <c r="R1416" s="68" t="s">
        <v>809</v>
      </c>
      <c r="S1416" s="320"/>
      <c r="T1416" s="266"/>
    </row>
    <row r="1417" spans="1:20" ht="89.25">
      <c r="A1417" s="189" t="s">
        <v>495</v>
      </c>
      <c r="B1417" s="68"/>
      <c r="C1417" s="210" t="s">
        <v>623</v>
      </c>
      <c r="D1417" s="211">
        <v>46134</v>
      </c>
      <c r="E1417" s="189" t="s">
        <v>3779</v>
      </c>
      <c r="F1417" s="189" t="s">
        <v>584</v>
      </c>
      <c r="G1417" s="189">
        <v>15456541</v>
      </c>
      <c r="H1417" s="68"/>
      <c r="I1417" s="195" t="s">
        <v>4355</v>
      </c>
      <c r="J1417" s="68"/>
      <c r="K1417" s="68"/>
      <c r="L1417" s="68"/>
      <c r="M1417" s="68"/>
      <c r="N1417" s="319"/>
      <c r="O1417" s="319"/>
      <c r="P1417" s="212">
        <v>0</v>
      </c>
      <c r="Q1417" s="212">
        <v>4073.54</v>
      </c>
      <c r="R1417" s="68" t="s">
        <v>809</v>
      </c>
      <c r="S1417" s="320"/>
      <c r="T1417" s="266"/>
    </row>
    <row r="1418" spans="1:20" ht="76.5">
      <c r="A1418" s="189" t="s">
        <v>495</v>
      </c>
      <c r="B1418" s="68"/>
      <c r="C1418" s="210" t="s">
        <v>623</v>
      </c>
      <c r="D1418" s="211">
        <v>46134</v>
      </c>
      <c r="E1418" s="189" t="s">
        <v>3780</v>
      </c>
      <c r="F1418" s="189" t="s">
        <v>584</v>
      </c>
      <c r="G1418" s="189">
        <v>15456502</v>
      </c>
      <c r="H1418" s="68"/>
      <c r="I1418" s="195" t="s">
        <v>4357</v>
      </c>
      <c r="J1418" s="68"/>
      <c r="K1418" s="68"/>
      <c r="L1418" s="68"/>
      <c r="M1418" s="68"/>
      <c r="N1418" s="319"/>
      <c r="O1418" s="319"/>
      <c r="P1418" s="212">
        <v>0</v>
      </c>
      <c r="Q1418" s="212">
        <v>15375.54</v>
      </c>
      <c r="R1418" s="68" t="s">
        <v>809</v>
      </c>
      <c r="S1418" s="320"/>
      <c r="T1418" s="266"/>
    </row>
    <row r="1419" spans="1:20" ht="89.25">
      <c r="A1419" s="189" t="s">
        <v>495</v>
      </c>
      <c r="B1419" s="68"/>
      <c r="C1419" s="210" t="s">
        <v>623</v>
      </c>
      <c r="D1419" s="211">
        <v>46134</v>
      </c>
      <c r="E1419" s="189" t="s">
        <v>3781</v>
      </c>
      <c r="F1419" s="189" t="s">
        <v>584</v>
      </c>
      <c r="G1419" s="189">
        <v>15456500</v>
      </c>
      <c r="H1419" s="68"/>
      <c r="I1419" s="195" t="s">
        <v>4358</v>
      </c>
      <c r="J1419" s="68"/>
      <c r="K1419" s="68"/>
      <c r="L1419" s="68"/>
      <c r="M1419" s="68"/>
      <c r="N1419" s="319"/>
      <c r="O1419" s="319"/>
      <c r="P1419" s="212">
        <v>0</v>
      </c>
      <c r="Q1419" s="212">
        <v>6063.5</v>
      </c>
      <c r="R1419" s="68" t="s">
        <v>809</v>
      </c>
      <c r="S1419" s="320"/>
      <c r="T1419" s="266"/>
    </row>
    <row r="1420" spans="1:20" ht="76.5">
      <c r="A1420" s="189" t="s">
        <v>495</v>
      </c>
      <c r="B1420" s="68"/>
      <c r="C1420" s="210" t="s">
        <v>623</v>
      </c>
      <c r="D1420" s="211">
        <v>46134</v>
      </c>
      <c r="E1420" s="189" t="s">
        <v>3782</v>
      </c>
      <c r="F1420" s="189" t="s">
        <v>584</v>
      </c>
      <c r="G1420" s="189">
        <v>15456435</v>
      </c>
      <c r="H1420" s="68"/>
      <c r="I1420" s="195" t="s">
        <v>4359</v>
      </c>
      <c r="J1420" s="68"/>
      <c r="K1420" s="68"/>
      <c r="L1420" s="68"/>
      <c r="M1420" s="68"/>
      <c r="N1420" s="319"/>
      <c r="O1420" s="319"/>
      <c r="P1420" s="212">
        <v>0</v>
      </c>
      <c r="Q1420" s="212">
        <v>3500.28</v>
      </c>
      <c r="R1420" s="68" t="s">
        <v>809</v>
      </c>
      <c r="S1420" s="320"/>
      <c r="T1420" s="266"/>
    </row>
    <row r="1421" spans="1:20" ht="76.5">
      <c r="A1421" s="189" t="s">
        <v>495</v>
      </c>
      <c r="B1421" s="68"/>
      <c r="C1421" s="210" t="s">
        <v>623</v>
      </c>
      <c r="D1421" s="211">
        <v>46134</v>
      </c>
      <c r="E1421" s="189" t="s">
        <v>3783</v>
      </c>
      <c r="F1421" s="189" t="s">
        <v>584</v>
      </c>
      <c r="G1421" s="189">
        <v>15456473</v>
      </c>
      <c r="H1421" s="68"/>
      <c r="I1421" s="195" t="s">
        <v>4360</v>
      </c>
      <c r="J1421" s="68"/>
      <c r="K1421" s="68"/>
      <c r="L1421" s="68"/>
      <c r="M1421" s="68"/>
      <c r="N1421" s="319"/>
      <c r="O1421" s="319"/>
      <c r="P1421" s="212">
        <v>0</v>
      </c>
      <c r="Q1421" s="212">
        <v>21113.06</v>
      </c>
      <c r="R1421" s="68" t="s">
        <v>809</v>
      </c>
      <c r="S1421" s="320"/>
      <c r="T1421" s="266"/>
    </row>
    <row r="1422" spans="1:20" ht="76.5">
      <c r="A1422" s="189" t="s">
        <v>495</v>
      </c>
      <c r="B1422" s="68"/>
      <c r="C1422" s="210" t="s">
        <v>623</v>
      </c>
      <c r="D1422" s="211">
        <v>46134</v>
      </c>
      <c r="E1422" s="189" t="s">
        <v>3784</v>
      </c>
      <c r="F1422" s="189" t="s">
        <v>584</v>
      </c>
      <c r="G1422" s="189">
        <v>15456437</v>
      </c>
      <c r="H1422" s="68"/>
      <c r="I1422" s="195" t="s">
        <v>4359</v>
      </c>
      <c r="J1422" s="68"/>
      <c r="K1422" s="68"/>
      <c r="L1422" s="68"/>
      <c r="M1422" s="68"/>
      <c r="N1422" s="319"/>
      <c r="O1422" s="319"/>
      <c r="P1422" s="212">
        <v>0</v>
      </c>
      <c r="Q1422" s="212">
        <v>2117.46</v>
      </c>
      <c r="R1422" s="68" t="s">
        <v>809</v>
      </c>
      <c r="S1422" s="320"/>
      <c r="T1422" s="266"/>
    </row>
    <row r="1423" spans="1:20" ht="76.5">
      <c r="A1423" s="189" t="s">
        <v>495</v>
      </c>
      <c r="B1423" s="68"/>
      <c r="C1423" s="210" t="s">
        <v>623</v>
      </c>
      <c r="D1423" s="211">
        <v>46134</v>
      </c>
      <c r="E1423" s="189" t="s">
        <v>3785</v>
      </c>
      <c r="F1423" s="189" t="s">
        <v>584</v>
      </c>
      <c r="G1423" s="189">
        <v>15456403</v>
      </c>
      <c r="H1423" s="68"/>
      <c r="I1423" s="195" t="s">
        <v>4359</v>
      </c>
      <c r="J1423" s="68"/>
      <c r="K1423" s="68"/>
      <c r="L1423" s="68"/>
      <c r="M1423" s="68"/>
      <c r="N1423" s="319"/>
      <c r="O1423" s="319"/>
      <c r="P1423" s="212">
        <v>0</v>
      </c>
      <c r="Q1423" s="212">
        <v>20626.66</v>
      </c>
      <c r="R1423" s="68" t="s">
        <v>809</v>
      </c>
      <c r="S1423" s="320"/>
      <c r="T1423" s="266"/>
    </row>
    <row r="1424" spans="1:20" ht="76.5">
      <c r="A1424" s="189" t="s">
        <v>495</v>
      </c>
      <c r="B1424" s="68"/>
      <c r="C1424" s="210" t="s">
        <v>623</v>
      </c>
      <c r="D1424" s="211">
        <v>46134</v>
      </c>
      <c r="E1424" s="189" t="s">
        <v>3786</v>
      </c>
      <c r="F1424" s="189" t="s">
        <v>584</v>
      </c>
      <c r="G1424" s="189">
        <v>15456405</v>
      </c>
      <c r="H1424" s="68"/>
      <c r="I1424" s="195" t="s">
        <v>4359</v>
      </c>
      <c r="J1424" s="68"/>
      <c r="K1424" s="68"/>
      <c r="L1424" s="68"/>
      <c r="M1424" s="68"/>
      <c r="N1424" s="319"/>
      <c r="O1424" s="319"/>
      <c r="P1424" s="212">
        <v>0</v>
      </c>
      <c r="Q1424" s="212">
        <v>131049.60000000001</v>
      </c>
      <c r="R1424" s="68" t="s">
        <v>809</v>
      </c>
      <c r="S1424" s="320"/>
      <c r="T1424" s="266"/>
    </row>
    <row r="1425" spans="1:20" ht="76.5">
      <c r="A1425" s="189" t="s">
        <v>495</v>
      </c>
      <c r="B1425" s="68"/>
      <c r="C1425" s="210" t="s">
        <v>623</v>
      </c>
      <c r="D1425" s="211">
        <v>46134</v>
      </c>
      <c r="E1425" s="189" t="s">
        <v>3787</v>
      </c>
      <c r="F1425" s="189" t="s">
        <v>584</v>
      </c>
      <c r="G1425" s="189">
        <v>15456356</v>
      </c>
      <c r="H1425" s="68"/>
      <c r="I1425" s="195" t="s">
        <v>4359</v>
      </c>
      <c r="J1425" s="68"/>
      <c r="K1425" s="68"/>
      <c r="L1425" s="68"/>
      <c r="M1425" s="68"/>
      <c r="N1425" s="319"/>
      <c r="O1425" s="319"/>
      <c r="P1425" s="212">
        <v>0</v>
      </c>
      <c r="Q1425" s="212">
        <v>17018.53</v>
      </c>
      <c r="R1425" s="68" t="s">
        <v>809</v>
      </c>
      <c r="S1425" s="320"/>
      <c r="T1425" s="266"/>
    </row>
    <row r="1426" spans="1:20" ht="76.5">
      <c r="A1426" s="189" t="s">
        <v>495</v>
      </c>
      <c r="B1426" s="68"/>
      <c r="C1426" s="210" t="s">
        <v>623</v>
      </c>
      <c r="D1426" s="211">
        <v>46134</v>
      </c>
      <c r="E1426" s="189" t="s">
        <v>3788</v>
      </c>
      <c r="F1426" s="189" t="s">
        <v>584</v>
      </c>
      <c r="G1426" s="189">
        <v>15456381</v>
      </c>
      <c r="H1426" s="68"/>
      <c r="I1426" s="195" t="s">
        <v>4359</v>
      </c>
      <c r="J1426" s="68"/>
      <c r="K1426" s="68"/>
      <c r="L1426" s="68"/>
      <c r="M1426" s="68"/>
      <c r="N1426" s="319"/>
      <c r="O1426" s="319"/>
      <c r="P1426" s="212">
        <v>0</v>
      </c>
      <c r="Q1426" s="212">
        <v>78279.78</v>
      </c>
      <c r="R1426" s="68" t="s">
        <v>809</v>
      </c>
      <c r="S1426" s="320"/>
      <c r="T1426" s="266"/>
    </row>
    <row r="1427" spans="1:20" ht="76.5">
      <c r="A1427" s="189" t="s">
        <v>495</v>
      </c>
      <c r="B1427" s="68"/>
      <c r="C1427" s="210" t="s">
        <v>623</v>
      </c>
      <c r="D1427" s="211">
        <v>46134</v>
      </c>
      <c r="E1427" s="189" t="s">
        <v>3789</v>
      </c>
      <c r="F1427" s="189" t="s">
        <v>584</v>
      </c>
      <c r="G1427" s="189">
        <v>15456331</v>
      </c>
      <c r="H1427" s="68"/>
      <c r="I1427" s="195" t="s">
        <v>4359</v>
      </c>
      <c r="J1427" s="68"/>
      <c r="K1427" s="68"/>
      <c r="L1427" s="68"/>
      <c r="M1427" s="68"/>
      <c r="N1427" s="319"/>
      <c r="O1427" s="319"/>
      <c r="P1427" s="212">
        <v>0</v>
      </c>
      <c r="Q1427" s="212">
        <v>47914.55</v>
      </c>
      <c r="R1427" s="68" t="s">
        <v>809</v>
      </c>
      <c r="S1427" s="320"/>
      <c r="T1427" s="266"/>
    </row>
    <row r="1428" spans="1:20" ht="76.5">
      <c r="A1428" s="189" t="s">
        <v>495</v>
      </c>
      <c r="B1428" s="68"/>
      <c r="C1428" s="210" t="s">
        <v>623</v>
      </c>
      <c r="D1428" s="211">
        <v>46134</v>
      </c>
      <c r="E1428" s="189" t="s">
        <v>3790</v>
      </c>
      <c r="F1428" s="189" t="s">
        <v>584</v>
      </c>
      <c r="G1428" s="189">
        <v>15456255</v>
      </c>
      <c r="H1428" s="68"/>
      <c r="I1428" s="195" t="s">
        <v>4361</v>
      </c>
      <c r="J1428" s="68"/>
      <c r="K1428" s="68"/>
      <c r="L1428" s="68"/>
      <c r="M1428" s="68"/>
      <c r="N1428" s="319"/>
      <c r="O1428" s="319"/>
      <c r="P1428" s="212">
        <v>0</v>
      </c>
      <c r="Q1428" s="212">
        <v>33534.78</v>
      </c>
      <c r="R1428" s="68" t="s">
        <v>809</v>
      </c>
      <c r="S1428" s="320"/>
      <c r="T1428" s="266"/>
    </row>
    <row r="1429" spans="1:20" ht="76.5">
      <c r="A1429" s="189" t="s">
        <v>495</v>
      </c>
      <c r="B1429" s="68"/>
      <c r="C1429" s="210" t="s">
        <v>623</v>
      </c>
      <c r="D1429" s="211">
        <v>46134</v>
      </c>
      <c r="E1429" s="189" t="s">
        <v>3791</v>
      </c>
      <c r="F1429" s="189" t="s">
        <v>584</v>
      </c>
      <c r="G1429" s="189">
        <v>15456293</v>
      </c>
      <c r="H1429" s="68"/>
      <c r="I1429" s="195" t="s">
        <v>4362</v>
      </c>
      <c r="J1429" s="68"/>
      <c r="K1429" s="68"/>
      <c r="L1429" s="68"/>
      <c r="M1429" s="68"/>
      <c r="N1429" s="319"/>
      <c r="O1429" s="319"/>
      <c r="P1429" s="212">
        <v>0</v>
      </c>
      <c r="Q1429" s="212">
        <v>2714.5</v>
      </c>
      <c r="R1429" s="68" t="s">
        <v>809</v>
      </c>
      <c r="S1429" s="320"/>
      <c r="T1429" s="266"/>
    </row>
    <row r="1430" spans="1:20" ht="76.5">
      <c r="A1430" s="189" t="s">
        <v>495</v>
      </c>
      <c r="B1430" s="68"/>
      <c r="C1430" s="210" t="s">
        <v>623</v>
      </c>
      <c r="D1430" s="211">
        <v>46134</v>
      </c>
      <c r="E1430" s="189" t="s">
        <v>3792</v>
      </c>
      <c r="F1430" s="189" t="s">
        <v>584</v>
      </c>
      <c r="G1430" s="189">
        <v>15456248</v>
      </c>
      <c r="H1430" s="68"/>
      <c r="I1430" s="195" t="s">
        <v>4363</v>
      </c>
      <c r="J1430" s="68"/>
      <c r="K1430" s="68"/>
      <c r="L1430" s="68"/>
      <c r="M1430" s="68"/>
      <c r="N1430" s="319"/>
      <c r="O1430" s="319"/>
      <c r="P1430" s="212">
        <v>0</v>
      </c>
      <c r="Q1430" s="212">
        <v>3100.75</v>
      </c>
      <c r="R1430" s="68" t="s">
        <v>809</v>
      </c>
      <c r="S1430" s="320"/>
      <c r="T1430" s="266"/>
    </row>
    <row r="1431" spans="1:20" ht="76.5">
      <c r="A1431" s="189" t="s">
        <v>495</v>
      </c>
      <c r="B1431" s="68"/>
      <c r="C1431" s="210" t="s">
        <v>623</v>
      </c>
      <c r="D1431" s="211">
        <v>46134</v>
      </c>
      <c r="E1431" s="189" t="s">
        <v>3793</v>
      </c>
      <c r="F1431" s="189" t="s">
        <v>584</v>
      </c>
      <c r="G1431" s="189">
        <v>15456204</v>
      </c>
      <c r="H1431" s="68"/>
      <c r="I1431" s="195" t="s">
        <v>4363</v>
      </c>
      <c r="J1431" s="68"/>
      <c r="K1431" s="68"/>
      <c r="L1431" s="68"/>
      <c r="M1431" s="68"/>
      <c r="N1431" s="319"/>
      <c r="O1431" s="319"/>
      <c r="P1431" s="212">
        <v>0</v>
      </c>
      <c r="Q1431" s="212">
        <v>2525.2600000000002</v>
      </c>
      <c r="R1431" s="68" t="s">
        <v>809</v>
      </c>
      <c r="S1431" s="320"/>
      <c r="T1431" s="266"/>
    </row>
    <row r="1432" spans="1:20" ht="51">
      <c r="A1432" s="189">
        <v>41</v>
      </c>
      <c r="B1432" s="68"/>
      <c r="C1432" s="210" t="s">
        <v>879</v>
      </c>
      <c r="D1432" s="211">
        <v>46135</v>
      </c>
      <c r="E1432" s="189" t="s">
        <v>3794</v>
      </c>
      <c r="F1432" s="189" t="s">
        <v>3</v>
      </c>
      <c r="G1432" s="189">
        <v>2385944</v>
      </c>
      <c r="H1432" s="68"/>
      <c r="I1432" s="195" t="s">
        <v>4364</v>
      </c>
      <c r="J1432" s="68"/>
      <c r="K1432" s="68"/>
      <c r="L1432" s="68"/>
      <c r="M1432" s="68"/>
      <c r="N1432" s="319"/>
      <c r="O1432" s="319"/>
      <c r="P1432" s="212">
        <v>0</v>
      </c>
      <c r="Q1432" s="212">
        <v>9074.32</v>
      </c>
      <c r="R1432" s="68" t="s">
        <v>809</v>
      </c>
      <c r="S1432" s="320"/>
      <c r="T1432" s="266"/>
    </row>
    <row r="1433" spans="1:20" ht="51">
      <c r="A1433" s="189" t="s">
        <v>497</v>
      </c>
      <c r="B1433" s="68"/>
      <c r="C1433" s="210" t="s">
        <v>615</v>
      </c>
      <c r="D1433" s="211">
        <v>46135</v>
      </c>
      <c r="E1433" s="189" t="s">
        <v>3795</v>
      </c>
      <c r="F1433" s="189" t="s">
        <v>3</v>
      </c>
      <c r="G1433" s="189">
        <v>2385945</v>
      </c>
      <c r="H1433" s="68"/>
      <c r="I1433" s="195" t="s">
        <v>4365</v>
      </c>
      <c r="J1433" s="68"/>
      <c r="K1433" s="68"/>
      <c r="L1433" s="68"/>
      <c r="M1433" s="68"/>
      <c r="N1433" s="319"/>
      <c r="O1433" s="319"/>
      <c r="P1433" s="212">
        <v>0</v>
      </c>
      <c r="Q1433" s="212">
        <v>750</v>
      </c>
      <c r="R1433" s="68" t="s">
        <v>809</v>
      </c>
      <c r="S1433" s="320"/>
      <c r="T1433" s="266"/>
    </row>
    <row r="1434" spans="1:20" ht="38.25">
      <c r="A1434" s="189">
        <v>20</v>
      </c>
      <c r="B1434" s="68"/>
      <c r="C1434" s="210" t="s">
        <v>40</v>
      </c>
      <c r="D1434" s="211">
        <v>46135</v>
      </c>
      <c r="E1434" s="189" t="s">
        <v>3796</v>
      </c>
      <c r="F1434" s="189" t="s">
        <v>3</v>
      </c>
      <c r="G1434" s="189">
        <v>2385953</v>
      </c>
      <c r="H1434" s="68"/>
      <c r="I1434" s="195" t="s">
        <v>4366</v>
      </c>
      <c r="J1434" s="68"/>
      <c r="K1434" s="68"/>
      <c r="L1434" s="68"/>
      <c r="M1434" s="68"/>
      <c r="N1434" s="319"/>
      <c r="O1434" s="319"/>
      <c r="P1434" s="212">
        <v>0</v>
      </c>
      <c r="Q1434" s="212">
        <v>0.6</v>
      </c>
      <c r="R1434" s="68" t="s">
        <v>809</v>
      </c>
      <c r="S1434" s="320"/>
      <c r="T1434" s="266"/>
    </row>
    <row r="1435" spans="1:20" ht="51">
      <c r="A1435" s="189">
        <v>904</v>
      </c>
      <c r="B1435" s="68"/>
      <c r="C1435" s="210" t="s">
        <v>165</v>
      </c>
      <c r="D1435" s="211">
        <v>46135</v>
      </c>
      <c r="E1435" s="189" t="s">
        <v>3797</v>
      </c>
      <c r="F1435" s="189" t="s">
        <v>3</v>
      </c>
      <c r="G1435" s="189">
        <v>2385996</v>
      </c>
      <c r="H1435" s="68"/>
      <c r="I1435" s="195" t="s">
        <v>4367</v>
      </c>
      <c r="J1435" s="68"/>
      <c r="K1435" s="68"/>
      <c r="L1435" s="68"/>
      <c r="M1435" s="68"/>
      <c r="N1435" s="319"/>
      <c r="O1435" s="319"/>
      <c r="P1435" s="212">
        <v>0</v>
      </c>
      <c r="Q1435" s="212">
        <v>4026</v>
      </c>
      <c r="R1435" s="68" t="s">
        <v>809</v>
      </c>
      <c r="S1435" s="320"/>
      <c r="T1435" s="266"/>
    </row>
    <row r="1436" spans="1:20" ht="51">
      <c r="A1436" s="189" t="s">
        <v>497</v>
      </c>
      <c r="B1436" s="68"/>
      <c r="C1436" s="210" t="s">
        <v>615</v>
      </c>
      <c r="D1436" s="211">
        <v>46135</v>
      </c>
      <c r="E1436" s="189" t="s">
        <v>3798</v>
      </c>
      <c r="F1436" s="189" t="s">
        <v>3</v>
      </c>
      <c r="G1436" s="189">
        <v>2386003</v>
      </c>
      <c r="H1436" s="68"/>
      <c r="I1436" s="195" t="s">
        <v>4368</v>
      </c>
      <c r="J1436" s="68"/>
      <c r="K1436" s="68"/>
      <c r="L1436" s="68"/>
      <c r="M1436" s="68"/>
      <c r="N1436" s="319"/>
      <c r="O1436" s="319"/>
      <c r="P1436" s="212">
        <v>0</v>
      </c>
      <c r="Q1436" s="212">
        <v>882</v>
      </c>
      <c r="R1436" s="68" t="s">
        <v>809</v>
      </c>
      <c r="S1436" s="320"/>
      <c r="T1436" s="266"/>
    </row>
    <row r="1437" spans="1:20" ht="51">
      <c r="A1437" s="189" t="s">
        <v>503</v>
      </c>
      <c r="B1437" s="68"/>
      <c r="C1437" s="210" t="s">
        <v>541</v>
      </c>
      <c r="D1437" s="211">
        <v>46135</v>
      </c>
      <c r="E1437" s="189" t="s">
        <v>3799</v>
      </c>
      <c r="F1437" s="189" t="s">
        <v>3</v>
      </c>
      <c r="G1437" s="189">
        <v>2386012</v>
      </c>
      <c r="H1437" s="68"/>
      <c r="I1437" s="195" t="s">
        <v>4369</v>
      </c>
      <c r="J1437" s="68"/>
      <c r="K1437" s="68"/>
      <c r="L1437" s="68"/>
      <c r="M1437" s="68"/>
      <c r="N1437" s="319"/>
      <c r="O1437" s="319"/>
      <c r="P1437" s="212">
        <v>0</v>
      </c>
      <c r="Q1437" s="212">
        <v>5479.99</v>
      </c>
      <c r="R1437" s="68" t="s">
        <v>809</v>
      </c>
      <c r="S1437" s="320"/>
      <c r="T1437" s="266"/>
    </row>
    <row r="1438" spans="1:20" ht="51">
      <c r="A1438" s="189">
        <v>81</v>
      </c>
      <c r="B1438" s="68"/>
      <c r="C1438" s="210" t="s">
        <v>46</v>
      </c>
      <c r="D1438" s="211">
        <v>46135</v>
      </c>
      <c r="E1438" s="189" t="s">
        <v>3800</v>
      </c>
      <c r="F1438" s="189" t="s">
        <v>3</v>
      </c>
      <c r="G1438" s="189">
        <v>2386024</v>
      </c>
      <c r="H1438" s="68"/>
      <c r="I1438" s="195" t="s">
        <v>4370</v>
      </c>
      <c r="J1438" s="68"/>
      <c r="K1438" s="68"/>
      <c r="L1438" s="68"/>
      <c r="M1438" s="68"/>
      <c r="N1438" s="319"/>
      <c r="O1438" s="319"/>
      <c r="P1438" s="212">
        <v>0</v>
      </c>
      <c r="Q1438" s="212">
        <v>95.59</v>
      </c>
      <c r="R1438" s="68" t="s">
        <v>809</v>
      </c>
      <c r="S1438" s="320"/>
      <c r="T1438" s="266"/>
    </row>
    <row r="1439" spans="1:20" ht="38.25">
      <c r="A1439" s="189">
        <v>46</v>
      </c>
      <c r="B1439" s="68"/>
      <c r="C1439" s="210" t="s">
        <v>719</v>
      </c>
      <c r="D1439" s="211">
        <v>46135</v>
      </c>
      <c r="E1439" s="189" t="s">
        <v>3801</v>
      </c>
      <c r="F1439" s="189" t="s">
        <v>3</v>
      </c>
      <c r="G1439" s="189">
        <v>2386033</v>
      </c>
      <c r="H1439" s="68"/>
      <c r="I1439" s="195" t="s">
        <v>4371</v>
      </c>
      <c r="J1439" s="68"/>
      <c r="K1439" s="68"/>
      <c r="L1439" s="68"/>
      <c r="M1439" s="68"/>
      <c r="N1439" s="319"/>
      <c r="O1439" s="319"/>
      <c r="P1439" s="212">
        <v>0</v>
      </c>
      <c r="Q1439" s="212">
        <v>3500</v>
      </c>
      <c r="R1439" s="68" t="s">
        <v>809</v>
      </c>
      <c r="S1439" s="320"/>
      <c r="T1439" s="266"/>
    </row>
    <row r="1440" spans="1:20" ht="51">
      <c r="A1440" s="189">
        <v>249</v>
      </c>
      <c r="B1440" s="68"/>
      <c r="C1440" s="210" t="s">
        <v>92</v>
      </c>
      <c r="D1440" s="211">
        <v>46135</v>
      </c>
      <c r="E1440" s="189" t="s">
        <v>3802</v>
      </c>
      <c r="F1440" s="189" t="s">
        <v>3</v>
      </c>
      <c r="G1440" s="189">
        <v>2386038</v>
      </c>
      <c r="H1440" s="68"/>
      <c r="I1440" s="195" t="s">
        <v>4372</v>
      </c>
      <c r="J1440" s="68"/>
      <c r="K1440" s="68"/>
      <c r="L1440" s="68"/>
      <c r="M1440" s="68"/>
      <c r="N1440" s="319"/>
      <c r="O1440" s="319"/>
      <c r="P1440" s="212">
        <v>0</v>
      </c>
      <c r="Q1440" s="212">
        <v>200</v>
      </c>
      <c r="R1440" s="68" t="s">
        <v>809</v>
      </c>
      <c r="S1440" s="320"/>
      <c r="T1440" s="266"/>
    </row>
    <row r="1441" spans="1:20" ht="51">
      <c r="A1441" s="189">
        <v>266</v>
      </c>
      <c r="B1441" s="68"/>
      <c r="C1441" s="210" t="s">
        <v>645</v>
      </c>
      <c r="D1441" s="211">
        <v>46135</v>
      </c>
      <c r="E1441" s="189" t="s">
        <v>3803</v>
      </c>
      <c r="F1441" s="189" t="s">
        <v>3</v>
      </c>
      <c r="G1441" s="189">
        <v>2386040</v>
      </c>
      <c r="H1441" s="68"/>
      <c r="I1441" s="195" t="s">
        <v>4373</v>
      </c>
      <c r="J1441" s="68"/>
      <c r="K1441" s="68"/>
      <c r="L1441" s="68"/>
      <c r="M1441" s="68"/>
      <c r="N1441" s="319"/>
      <c r="O1441" s="319"/>
      <c r="P1441" s="212">
        <v>0</v>
      </c>
      <c r="Q1441" s="212">
        <v>1972.38</v>
      </c>
      <c r="R1441" s="68" t="s">
        <v>809</v>
      </c>
      <c r="S1441" s="320"/>
      <c r="T1441" s="266"/>
    </row>
    <row r="1442" spans="1:20" ht="63.75">
      <c r="A1442" s="189">
        <v>862</v>
      </c>
      <c r="B1442" s="68"/>
      <c r="C1442" s="210" t="s">
        <v>159</v>
      </c>
      <c r="D1442" s="211">
        <v>46135</v>
      </c>
      <c r="E1442" s="189" t="s">
        <v>3804</v>
      </c>
      <c r="F1442" s="189" t="s">
        <v>3</v>
      </c>
      <c r="G1442" s="189">
        <v>2385981</v>
      </c>
      <c r="H1442" s="68"/>
      <c r="I1442" s="195" t="s">
        <v>4374</v>
      </c>
      <c r="J1442" s="68"/>
      <c r="K1442" s="68"/>
      <c r="L1442" s="68"/>
      <c r="M1442" s="68"/>
      <c r="N1442" s="319"/>
      <c r="O1442" s="319"/>
      <c r="P1442" s="212">
        <v>0</v>
      </c>
      <c r="Q1442" s="212">
        <v>2748</v>
      </c>
      <c r="R1442" s="68" t="s">
        <v>809</v>
      </c>
      <c r="S1442" s="320"/>
      <c r="T1442" s="266"/>
    </row>
    <row r="1443" spans="1:20" ht="63.75">
      <c r="A1443" s="189">
        <v>650</v>
      </c>
      <c r="B1443" s="68"/>
      <c r="C1443" s="210" t="s">
        <v>152</v>
      </c>
      <c r="D1443" s="211">
        <v>46135</v>
      </c>
      <c r="E1443" s="189" t="s">
        <v>3805</v>
      </c>
      <c r="F1443" s="189" t="s">
        <v>3</v>
      </c>
      <c r="G1443" s="189">
        <v>2385990</v>
      </c>
      <c r="H1443" s="68"/>
      <c r="I1443" s="195" t="s">
        <v>4375</v>
      </c>
      <c r="J1443" s="68"/>
      <c r="K1443" s="68"/>
      <c r="L1443" s="68"/>
      <c r="M1443" s="68"/>
      <c r="N1443" s="319"/>
      <c r="O1443" s="319"/>
      <c r="P1443" s="212">
        <v>0</v>
      </c>
      <c r="Q1443" s="212">
        <v>1500</v>
      </c>
      <c r="R1443" s="68" t="s">
        <v>809</v>
      </c>
      <c r="S1443" s="320"/>
      <c r="T1443" s="266"/>
    </row>
    <row r="1444" spans="1:20" ht="51">
      <c r="A1444" s="189">
        <v>585</v>
      </c>
      <c r="B1444" s="68"/>
      <c r="C1444" s="210" t="s">
        <v>149</v>
      </c>
      <c r="D1444" s="211">
        <v>46135</v>
      </c>
      <c r="E1444" s="189" t="s">
        <v>3806</v>
      </c>
      <c r="F1444" s="189" t="s">
        <v>3</v>
      </c>
      <c r="G1444" s="189">
        <v>2385991</v>
      </c>
      <c r="H1444" s="68"/>
      <c r="I1444" s="195" t="s">
        <v>4376</v>
      </c>
      <c r="J1444" s="68"/>
      <c r="K1444" s="68"/>
      <c r="L1444" s="68"/>
      <c r="M1444" s="68"/>
      <c r="N1444" s="319"/>
      <c r="O1444" s="319"/>
      <c r="P1444" s="212">
        <v>0</v>
      </c>
      <c r="Q1444" s="212">
        <v>8988.43</v>
      </c>
      <c r="R1444" s="68" t="s">
        <v>809</v>
      </c>
      <c r="S1444" s="320"/>
      <c r="T1444" s="266"/>
    </row>
    <row r="1445" spans="1:20" ht="51">
      <c r="A1445" s="189">
        <v>585</v>
      </c>
      <c r="B1445" s="68"/>
      <c r="C1445" s="210" t="s">
        <v>149</v>
      </c>
      <c r="D1445" s="211">
        <v>46135</v>
      </c>
      <c r="E1445" s="189" t="s">
        <v>3807</v>
      </c>
      <c r="F1445" s="189" t="s">
        <v>3</v>
      </c>
      <c r="G1445" s="189">
        <v>2385992</v>
      </c>
      <c r="H1445" s="68"/>
      <c r="I1445" s="195" t="s">
        <v>4377</v>
      </c>
      <c r="J1445" s="68"/>
      <c r="K1445" s="68"/>
      <c r="L1445" s="68"/>
      <c r="M1445" s="68"/>
      <c r="N1445" s="319"/>
      <c r="O1445" s="319"/>
      <c r="P1445" s="212">
        <v>0</v>
      </c>
      <c r="Q1445" s="212">
        <v>4257.68</v>
      </c>
      <c r="R1445" s="68" t="s">
        <v>809</v>
      </c>
      <c r="S1445" s="320"/>
      <c r="T1445" s="266"/>
    </row>
    <row r="1446" spans="1:20" ht="63.75">
      <c r="A1446" s="189">
        <v>81</v>
      </c>
      <c r="B1446" s="68"/>
      <c r="C1446" s="210" t="s">
        <v>46</v>
      </c>
      <c r="D1446" s="211">
        <v>46135</v>
      </c>
      <c r="E1446" s="189" t="s">
        <v>3808</v>
      </c>
      <c r="F1446" s="189" t="s">
        <v>3</v>
      </c>
      <c r="G1446" s="189">
        <v>2385999</v>
      </c>
      <c r="H1446" s="68"/>
      <c r="I1446" s="195" t="s">
        <v>4378</v>
      </c>
      <c r="J1446" s="68"/>
      <c r="K1446" s="68"/>
      <c r="L1446" s="68"/>
      <c r="M1446" s="68"/>
      <c r="N1446" s="319"/>
      <c r="O1446" s="319"/>
      <c r="P1446" s="212">
        <v>0</v>
      </c>
      <c r="Q1446" s="212">
        <v>1106.04</v>
      </c>
      <c r="R1446" s="68" t="s">
        <v>809</v>
      </c>
      <c r="S1446" s="320"/>
      <c r="T1446" s="266"/>
    </row>
    <row r="1447" spans="1:20" ht="63.75">
      <c r="A1447" s="189">
        <v>81</v>
      </c>
      <c r="B1447" s="68"/>
      <c r="C1447" s="210" t="s">
        <v>46</v>
      </c>
      <c r="D1447" s="211">
        <v>46135</v>
      </c>
      <c r="E1447" s="189" t="s">
        <v>3809</v>
      </c>
      <c r="F1447" s="189" t="s">
        <v>3</v>
      </c>
      <c r="G1447" s="189">
        <v>2386000</v>
      </c>
      <c r="H1447" s="68"/>
      <c r="I1447" s="195" t="s">
        <v>4379</v>
      </c>
      <c r="J1447" s="68"/>
      <c r="K1447" s="68"/>
      <c r="L1447" s="68"/>
      <c r="M1447" s="68"/>
      <c r="N1447" s="319"/>
      <c r="O1447" s="319"/>
      <c r="P1447" s="212">
        <v>0</v>
      </c>
      <c r="Q1447" s="212">
        <v>3826.8</v>
      </c>
      <c r="R1447" s="68" t="s">
        <v>809</v>
      </c>
      <c r="S1447" s="320"/>
      <c r="T1447" s="266"/>
    </row>
    <row r="1448" spans="1:20" ht="51">
      <c r="A1448" s="189" t="s">
        <v>494</v>
      </c>
      <c r="B1448" s="68"/>
      <c r="C1448" s="210" t="s">
        <v>542</v>
      </c>
      <c r="D1448" s="211">
        <v>46135</v>
      </c>
      <c r="E1448" s="189" t="s">
        <v>3810</v>
      </c>
      <c r="F1448" s="189" t="s">
        <v>6</v>
      </c>
      <c r="G1448" s="189">
        <v>2418937</v>
      </c>
      <c r="H1448" s="68"/>
      <c r="I1448" s="195" t="s">
        <v>4380</v>
      </c>
      <c r="J1448" s="68"/>
      <c r="K1448" s="68"/>
      <c r="L1448" s="68"/>
      <c r="M1448" s="68"/>
      <c r="N1448" s="319"/>
      <c r="O1448" s="319"/>
      <c r="P1448" s="212">
        <v>0</v>
      </c>
      <c r="Q1448" s="212">
        <v>7036516.9199999999</v>
      </c>
      <c r="R1448" s="68" t="s">
        <v>809</v>
      </c>
      <c r="S1448" s="320"/>
      <c r="T1448" s="266"/>
    </row>
    <row r="1449" spans="1:20" ht="51">
      <c r="A1449" s="189">
        <v>46</v>
      </c>
      <c r="B1449" s="68"/>
      <c r="C1449" s="210" t="s">
        <v>719</v>
      </c>
      <c r="D1449" s="211">
        <v>46136</v>
      </c>
      <c r="E1449" s="189" t="s">
        <v>3811</v>
      </c>
      <c r="F1449" s="189" t="s">
        <v>3</v>
      </c>
      <c r="G1449" s="189">
        <v>2386212</v>
      </c>
      <c r="H1449" s="68"/>
      <c r="I1449" s="195" t="s">
        <v>4381</v>
      </c>
      <c r="J1449" s="68"/>
      <c r="K1449" s="68"/>
      <c r="L1449" s="68"/>
      <c r="M1449" s="68"/>
      <c r="N1449" s="319"/>
      <c r="O1449" s="319"/>
      <c r="P1449" s="212">
        <v>0</v>
      </c>
      <c r="Q1449" s="212">
        <v>450</v>
      </c>
      <c r="R1449" s="68" t="s">
        <v>809</v>
      </c>
      <c r="S1449" s="320"/>
      <c r="T1449" s="266"/>
    </row>
    <row r="1450" spans="1:20" ht="51">
      <c r="A1450" s="189">
        <v>299</v>
      </c>
      <c r="B1450" s="68"/>
      <c r="C1450" s="210" t="s">
        <v>115</v>
      </c>
      <c r="D1450" s="211">
        <v>46136</v>
      </c>
      <c r="E1450" s="189" t="s">
        <v>3812</v>
      </c>
      <c r="F1450" s="189" t="s">
        <v>3</v>
      </c>
      <c r="G1450" s="189">
        <v>2386216</v>
      </c>
      <c r="H1450" s="68"/>
      <c r="I1450" s="195" t="s">
        <v>4382</v>
      </c>
      <c r="J1450" s="68"/>
      <c r="K1450" s="68"/>
      <c r="L1450" s="68"/>
      <c r="M1450" s="68"/>
      <c r="N1450" s="319"/>
      <c r="O1450" s="319"/>
      <c r="P1450" s="212">
        <v>0</v>
      </c>
      <c r="Q1450" s="212">
        <v>54.16</v>
      </c>
      <c r="R1450" s="68" t="s">
        <v>809</v>
      </c>
      <c r="S1450" s="320"/>
      <c r="T1450" s="266"/>
    </row>
    <row r="1451" spans="1:20" ht="38.25">
      <c r="A1451" s="189">
        <v>299</v>
      </c>
      <c r="B1451" s="68"/>
      <c r="C1451" s="210" t="s">
        <v>115</v>
      </c>
      <c r="D1451" s="211">
        <v>46136</v>
      </c>
      <c r="E1451" s="189" t="s">
        <v>3813</v>
      </c>
      <c r="F1451" s="189" t="s">
        <v>3</v>
      </c>
      <c r="G1451" s="189">
        <v>2386217</v>
      </c>
      <c r="H1451" s="68"/>
      <c r="I1451" s="195" t="s">
        <v>4383</v>
      </c>
      <c r="J1451" s="68"/>
      <c r="K1451" s="68"/>
      <c r="L1451" s="68"/>
      <c r="M1451" s="68"/>
      <c r="N1451" s="319"/>
      <c r="O1451" s="319"/>
      <c r="P1451" s="212">
        <v>0</v>
      </c>
      <c r="Q1451" s="212">
        <v>30.9</v>
      </c>
      <c r="R1451" s="68" t="s">
        <v>809</v>
      </c>
      <c r="S1451" s="320"/>
      <c r="T1451" s="266"/>
    </row>
    <row r="1452" spans="1:20" ht="51">
      <c r="A1452" s="189">
        <v>660</v>
      </c>
      <c r="B1452" s="68"/>
      <c r="C1452" s="210" t="s">
        <v>153</v>
      </c>
      <c r="D1452" s="211">
        <v>46136</v>
      </c>
      <c r="E1452" s="189" t="s">
        <v>3814</v>
      </c>
      <c r="F1452" s="189" t="s">
        <v>3</v>
      </c>
      <c r="G1452" s="189">
        <v>2386250</v>
      </c>
      <c r="H1452" s="68"/>
      <c r="I1452" s="195" t="s">
        <v>4384</v>
      </c>
      <c r="J1452" s="68"/>
      <c r="K1452" s="68"/>
      <c r="L1452" s="68"/>
      <c r="M1452" s="68"/>
      <c r="N1452" s="319"/>
      <c r="O1452" s="319"/>
      <c r="P1452" s="212">
        <v>0</v>
      </c>
      <c r="Q1452" s="212">
        <v>0.3</v>
      </c>
      <c r="R1452" s="68" t="s">
        <v>809</v>
      </c>
      <c r="S1452" s="320"/>
      <c r="T1452" s="266"/>
    </row>
    <row r="1453" spans="1:20" ht="51">
      <c r="A1453" s="189">
        <v>292</v>
      </c>
      <c r="B1453" s="68"/>
      <c r="C1453" s="210" t="s">
        <v>109</v>
      </c>
      <c r="D1453" s="211">
        <v>46136</v>
      </c>
      <c r="E1453" s="189" t="s">
        <v>3815</v>
      </c>
      <c r="F1453" s="189" t="s">
        <v>3</v>
      </c>
      <c r="G1453" s="189">
        <v>2386287</v>
      </c>
      <c r="H1453" s="68"/>
      <c r="I1453" s="195" t="s">
        <v>4385</v>
      </c>
      <c r="J1453" s="68"/>
      <c r="K1453" s="68"/>
      <c r="L1453" s="68"/>
      <c r="M1453" s="68"/>
      <c r="N1453" s="319"/>
      <c r="O1453" s="319"/>
      <c r="P1453" s="212">
        <v>0</v>
      </c>
      <c r="Q1453" s="212">
        <v>1709.66</v>
      </c>
      <c r="R1453" s="68" t="s">
        <v>809</v>
      </c>
      <c r="S1453" s="320"/>
      <c r="T1453" s="266"/>
    </row>
    <row r="1454" spans="1:20" ht="51">
      <c r="A1454" s="189">
        <v>902</v>
      </c>
      <c r="B1454" s="68"/>
      <c r="C1454" s="210" t="s">
        <v>163</v>
      </c>
      <c r="D1454" s="211">
        <v>46136</v>
      </c>
      <c r="E1454" s="189" t="s">
        <v>3816</v>
      </c>
      <c r="F1454" s="189" t="s">
        <v>3</v>
      </c>
      <c r="G1454" s="189">
        <v>2386315</v>
      </c>
      <c r="H1454" s="68"/>
      <c r="I1454" s="195" t="s">
        <v>4386</v>
      </c>
      <c r="J1454" s="68"/>
      <c r="K1454" s="68"/>
      <c r="L1454" s="68"/>
      <c r="M1454" s="68"/>
      <c r="N1454" s="319"/>
      <c r="O1454" s="319"/>
      <c r="P1454" s="212">
        <v>0</v>
      </c>
      <c r="Q1454" s="212">
        <v>5500.27</v>
      </c>
      <c r="R1454" s="68" t="s">
        <v>809</v>
      </c>
      <c r="S1454" s="320"/>
      <c r="T1454" s="266"/>
    </row>
    <row r="1455" spans="1:20" ht="51">
      <c r="A1455" s="189">
        <v>253</v>
      </c>
      <c r="B1455" s="68"/>
      <c r="C1455" s="210" t="s">
        <v>94</v>
      </c>
      <c r="D1455" s="211">
        <v>46136</v>
      </c>
      <c r="E1455" s="189" t="s">
        <v>3817</v>
      </c>
      <c r="F1455" s="189" t="s">
        <v>3</v>
      </c>
      <c r="G1455" s="189">
        <v>2386218</v>
      </c>
      <c r="H1455" s="68"/>
      <c r="I1455" s="195" t="s">
        <v>4387</v>
      </c>
      <c r="J1455" s="68"/>
      <c r="K1455" s="68"/>
      <c r="L1455" s="68"/>
      <c r="M1455" s="68"/>
      <c r="N1455" s="319"/>
      <c r="O1455" s="319"/>
      <c r="P1455" s="212">
        <v>0</v>
      </c>
      <c r="Q1455" s="212">
        <v>250000</v>
      </c>
      <c r="R1455" s="68" t="s">
        <v>809</v>
      </c>
      <c r="S1455" s="320"/>
      <c r="T1455" s="266"/>
    </row>
    <row r="1456" spans="1:20" ht="51">
      <c r="A1456" s="189">
        <v>253</v>
      </c>
      <c r="B1456" s="68"/>
      <c r="C1456" s="210" t="s">
        <v>94</v>
      </c>
      <c r="D1456" s="211">
        <v>46136</v>
      </c>
      <c r="E1456" s="189" t="s">
        <v>3818</v>
      </c>
      <c r="F1456" s="189" t="s">
        <v>3</v>
      </c>
      <c r="G1456" s="189">
        <v>2386219</v>
      </c>
      <c r="H1456" s="68"/>
      <c r="I1456" s="195" t="s">
        <v>4388</v>
      </c>
      <c r="J1456" s="68"/>
      <c r="K1456" s="68"/>
      <c r="L1456" s="68"/>
      <c r="M1456" s="68"/>
      <c r="N1456" s="319"/>
      <c r="O1456" s="319"/>
      <c r="P1456" s="212">
        <v>0</v>
      </c>
      <c r="Q1456" s="212">
        <v>790856.83</v>
      </c>
      <c r="R1456" s="68" t="s">
        <v>809</v>
      </c>
      <c r="S1456" s="320"/>
      <c r="T1456" s="266"/>
    </row>
    <row r="1457" spans="1:20" ht="51">
      <c r="A1457" s="189" t="s">
        <v>503</v>
      </c>
      <c r="B1457" s="68"/>
      <c r="C1457" s="210" t="s">
        <v>541</v>
      </c>
      <c r="D1457" s="211">
        <v>46136</v>
      </c>
      <c r="E1457" s="189" t="s">
        <v>3819</v>
      </c>
      <c r="F1457" s="189" t="s">
        <v>3</v>
      </c>
      <c r="G1457" s="189">
        <v>2386229</v>
      </c>
      <c r="H1457" s="68"/>
      <c r="I1457" s="195" t="s">
        <v>4389</v>
      </c>
      <c r="J1457" s="68"/>
      <c r="K1457" s="68"/>
      <c r="L1457" s="68"/>
      <c r="M1457" s="68"/>
      <c r="N1457" s="319"/>
      <c r="O1457" s="319"/>
      <c r="P1457" s="212">
        <v>0</v>
      </c>
      <c r="Q1457" s="212">
        <v>351.42</v>
      </c>
      <c r="R1457" s="68" t="s">
        <v>809</v>
      </c>
      <c r="S1457" s="320"/>
      <c r="T1457" s="266"/>
    </row>
    <row r="1458" spans="1:20" ht="63.75">
      <c r="A1458" s="189">
        <v>234</v>
      </c>
      <c r="B1458" s="68"/>
      <c r="C1458" s="210" t="s">
        <v>563</v>
      </c>
      <c r="D1458" s="211">
        <v>46136</v>
      </c>
      <c r="E1458" s="189" t="s">
        <v>3820</v>
      </c>
      <c r="F1458" s="189" t="s">
        <v>3</v>
      </c>
      <c r="G1458" s="189">
        <v>2386272</v>
      </c>
      <c r="H1458" s="68"/>
      <c r="I1458" s="195" t="s">
        <v>4390</v>
      </c>
      <c r="J1458" s="68"/>
      <c r="K1458" s="68"/>
      <c r="L1458" s="68"/>
      <c r="M1458" s="68"/>
      <c r="N1458" s="319"/>
      <c r="O1458" s="319"/>
      <c r="P1458" s="212">
        <v>0</v>
      </c>
      <c r="Q1458" s="212">
        <v>1362</v>
      </c>
      <c r="R1458" s="68" t="s">
        <v>809</v>
      </c>
      <c r="S1458" s="320"/>
      <c r="T1458" s="266"/>
    </row>
    <row r="1459" spans="1:20" ht="51">
      <c r="A1459" s="189">
        <v>904</v>
      </c>
      <c r="B1459" s="68"/>
      <c r="C1459" s="210" t="s">
        <v>165</v>
      </c>
      <c r="D1459" s="211">
        <v>46136</v>
      </c>
      <c r="E1459" s="189" t="s">
        <v>3821</v>
      </c>
      <c r="F1459" s="189" t="s">
        <v>3</v>
      </c>
      <c r="G1459" s="189">
        <v>2386335</v>
      </c>
      <c r="H1459" s="68"/>
      <c r="I1459" s="195" t="s">
        <v>4391</v>
      </c>
      <c r="J1459" s="68"/>
      <c r="K1459" s="68"/>
      <c r="L1459" s="68"/>
      <c r="M1459" s="68"/>
      <c r="N1459" s="319"/>
      <c r="O1459" s="319"/>
      <c r="P1459" s="212">
        <v>0</v>
      </c>
      <c r="Q1459" s="212">
        <v>44855</v>
      </c>
      <c r="R1459" s="68" t="s">
        <v>809</v>
      </c>
      <c r="S1459" s="320"/>
      <c r="T1459" s="266"/>
    </row>
    <row r="1460" spans="1:20" ht="76.5">
      <c r="A1460" s="189">
        <v>513</v>
      </c>
      <c r="B1460" s="68"/>
      <c r="C1460" s="210" t="s">
        <v>138</v>
      </c>
      <c r="D1460" s="211">
        <v>46136</v>
      </c>
      <c r="E1460" s="189" t="s">
        <v>3822</v>
      </c>
      <c r="F1460" s="189" t="s">
        <v>12</v>
      </c>
      <c r="G1460" s="189">
        <v>1152671</v>
      </c>
      <c r="H1460" s="68"/>
      <c r="I1460" s="195" t="s">
        <v>4392</v>
      </c>
      <c r="J1460" s="68"/>
      <c r="K1460" s="68"/>
      <c r="L1460" s="68"/>
      <c r="M1460" s="68"/>
      <c r="N1460" s="319"/>
      <c r="O1460" s="319"/>
      <c r="P1460" s="212">
        <v>122.15</v>
      </c>
      <c r="Q1460" s="212">
        <v>0</v>
      </c>
      <c r="R1460" s="68" t="s">
        <v>809</v>
      </c>
      <c r="S1460" s="320"/>
      <c r="T1460" s="266"/>
    </row>
    <row r="1461" spans="1:20" ht="89.25">
      <c r="A1461" s="189">
        <v>513</v>
      </c>
      <c r="B1461" s="68"/>
      <c r="C1461" s="210" t="s">
        <v>138</v>
      </c>
      <c r="D1461" s="211">
        <v>46136</v>
      </c>
      <c r="E1461" s="189" t="s">
        <v>3823</v>
      </c>
      <c r="F1461" s="189" t="s">
        <v>10</v>
      </c>
      <c r="G1461" s="189">
        <v>1152671</v>
      </c>
      <c r="H1461" s="68"/>
      <c r="I1461" s="195" t="s">
        <v>4393</v>
      </c>
      <c r="J1461" s="68"/>
      <c r="K1461" s="68"/>
      <c r="L1461" s="68"/>
      <c r="M1461" s="68"/>
      <c r="N1461" s="319"/>
      <c r="O1461" s="319"/>
      <c r="P1461" s="212">
        <v>80</v>
      </c>
      <c r="Q1461" s="212">
        <v>0</v>
      </c>
      <c r="R1461" s="68" t="s">
        <v>809</v>
      </c>
      <c r="S1461" s="320"/>
      <c r="T1461" s="266"/>
    </row>
    <row r="1462" spans="1:20" ht="51">
      <c r="A1462" s="189">
        <v>203</v>
      </c>
      <c r="B1462" s="68"/>
      <c r="C1462" s="210" t="s">
        <v>77</v>
      </c>
      <c r="D1462" s="211">
        <v>46139</v>
      </c>
      <c r="E1462" s="189" t="s">
        <v>3824</v>
      </c>
      <c r="F1462" s="189" t="s">
        <v>3</v>
      </c>
      <c r="G1462" s="189">
        <v>2386474</v>
      </c>
      <c r="H1462" s="68"/>
      <c r="I1462" s="195" t="s">
        <v>4394</v>
      </c>
      <c r="J1462" s="68"/>
      <c r="K1462" s="68"/>
      <c r="L1462" s="68"/>
      <c r="M1462" s="68"/>
      <c r="N1462" s="319"/>
      <c r="O1462" s="319"/>
      <c r="P1462" s="212">
        <v>0</v>
      </c>
      <c r="Q1462" s="212">
        <v>15</v>
      </c>
      <c r="R1462" s="68" t="s">
        <v>809</v>
      </c>
      <c r="S1462" s="320"/>
      <c r="T1462" s="266"/>
    </row>
    <row r="1463" spans="1:20" ht="51">
      <c r="A1463" s="189">
        <v>203</v>
      </c>
      <c r="B1463" s="68"/>
      <c r="C1463" s="210" t="s">
        <v>77</v>
      </c>
      <c r="D1463" s="211">
        <v>46139</v>
      </c>
      <c r="E1463" s="189" t="s">
        <v>3825</v>
      </c>
      <c r="F1463" s="189" t="s">
        <v>3</v>
      </c>
      <c r="G1463" s="189">
        <v>2386476</v>
      </c>
      <c r="H1463" s="68"/>
      <c r="I1463" s="195" t="s">
        <v>4395</v>
      </c>
      <c r="J1463" s="68"/>
      <c r="K1463" s="68"/>
      <c r="L1463" s="68"/>
      <c r="M1463" s="68"/>
      <c r="N1463" s="319"/>
      <c r="O1463" s="319"/>
      <c r="P1463" s="212">
        <v>0</v>
      </c>
      <c r="Q1463" s="212">
        <v>15</v>
      </c>
      <c r="R1463" s="68" t="s">
        <v>809</v>
      </c>
      <c r="S1463" s="320"/>
      <c r="T1463" s="266"/>
    </row>
    <row r="1464" spans="1:20" ht="51">
      <c r="A1464" s="189">
        <v>15</v>
      </c>
      <c r="B1464" s="68"/>
      <c r="C1464" s="210" t="s">
        <v>38</v>
      </c>
      <c r="D1464" s="211">
        <v>46139</v>
      </c>
      <c r="E1464" s="189" t="s">
        <v>3826</v>
      </c>
      <c r="F1464" s="189" t="s">
        <v>3</v>
      </c>
      <c r="G1464" s="189">
        <v>2386497</v>
      </c>
      <c r="H1464" s="68"/>
      <c r="I1464" s="195" t="s">
        <v>4396</v>
      </c>
      <c r="J1464" s="68"/>
      <c r="K1464" s="68"/>
      <c r="L1464" s="68"/>
      <c r="M1464" s="68"/>
      <c r="N1464" s="319"/>
      <c r="O1464" s="319"/>
      <c r="P1464" s="212">
        <v>0</v>
      </c>
      <c r="Q1464" s="212">
        <v>4608.91</v>
      </c>
      <c r="R1464" s="68" t="s">
        <v>809</v>
      </c>
      <c r="S1464" s="320"/>
      <c r="T1464" s="266"/>
    </row>
    <row r="1465" spans="1:20" ht="38.25">
      <c r="A1465" s="189">
        <v>650</v>
      </c>
      <c r="B1465" s="68"/>
      <c r="C1465" s="210" t="s">
        <v>152</v>
      </c>
      <c r="D1465" s="211">
        <v>46139</v>
      </c>
      <c r="E1465" s="189" t="s">
        <v>3827</v>
      </c>
      <c r="F1465" s="189" t="s">
        <v>3</v>
      </c>
      <c r="G1465" s="189">
        <v>2386517</v>
      </c>
      <c r="H1465" s="68"/>
      <c r="I1465" s="195" t="s">
        <v>4397</v>
      </c>
      <c r="J1465" s="68"/>
      <c r="K1465" s="68"/>
      <c r="L1465" s="68"/>
      <c r="M1465" s="68"/>
      <c r="N1465" s="319"/>
      <c r="O1465" s="319"/>
      <c r="P1465" s="212">
        <v>0</v>
      </c>
      <c r="Q1465" s="212">
        <v>179</v>
      </c>
      <c r="R1465" s="68" t="s">
        <v>809</v>
      </c>
      <c r="S1465" s="320"/>
      <c r="T1465" s="266"/>
    </row>
    <row r="1466" spans="1:20" ht="38.25">
      <c r="A1466" s="189">
        <v>683</v>
      </c>
      <c r="B1466" s="68"/>
      <c r="C1466" s="210" t="s">
        <v>632</v>
      </c>
      <c r="D1466" s="211">
        <v>46139</v>
      </c>
      <c r="E1466" s="189" t="s">
        <v>3828</v>
      </c>
      <c r="F1466" s="189" t="s">
        <v>3</v>
      </c>
      <c r="G1466" s="189">
        <v>2386537</v>
      </c>
      <c r="H1466" s="68"/>
      <c r="I1466" s="195" t="s">
        <v>4398</v>
      </c>
      <c r="J1466" s="68"/>
      <c r="K1466" s="68"/>
      <c r="L1466" s="68"/>
      <c r="M1466" s="68"/>
      <c r="N1466" s="319"/>
      <c r="O1466" s="319"/>
      <c r="P1466" s="212">
        <v>0</v>
      </c>
      <c r="Q1466" s="212">
        <v>553</v>
      </c>
      <c r="R1466" s="68" t="s">
        <v>809</v>
      </c>
      <c r="S1466" s="320"/>
      <c r="T1466" s="266"/>
    </row>
    <row r="1467" spans="1:20" ht="38.25">
      <c r="A1467" s="189">
        <v>15</v>
      </c>
      <c r="B1467" s="68"/>
      <c r="C1467" s="210" t="s">
        <v>38</v>
      </c>
      <c r="D1467" s="211">
        <v>46139</v>
      </c>
      <c r="E1467" s="189" t="s">
        <v>3829</v>
      </c>
      <c r="F1467" s="189" t="s">
        <v>3</v>
      </c>
      <c r="G1467" s="189">
        <v>2386538</v>
      </c>
      <c r="H1467" s="68"/>
      <c r="I1467" s="195" t="s">
        <v>4399</v>
      </c>
      <c r="J1467" s="68"/>
      <c r="K1467" s="68"/>
      <c r="L1467" s="68"/>
      <c r="M1467" s="68"/>
      <c r="N1467" s="319"/>
      <c r="O1467" s="319"/>
      <c r="P1467" s="212">
        <v>0</v>
      </c>
      <c r="Q1467" s="212">
        <v>322.77</v>
      </c>
      <c r="R1467" s="68" t="s">
        <v>809</v>
      </c>
      <c r="S1467" s="320"/>
      <c r="T1467" s="266"/>
    </row>
    <row r="1468" spans="1:20" ht="51">
      <c r="A1468" s="189" t="s">
        <v>503</v>
      </c>
      <c r="B1468" s="68"/>
      <c r="C1468" s="210" t="s">
        <v>541</v>
      </c>
      <c r="D1468" s="211">
        <v>46139</v>
      </c>
      <c r="E1468" s="189" t="s">
        <v>3830</v>
      </c>
      <c r="F1468" s="189" t="s">
        <v>3</v>
      </c>
      <c r="G1468" s="189">
        <v>2386512</v>
      </c>
      <c r="H1468" s="68"/>
      <c r="I1468" s="195" t="s">
        <v>4401</v>
      </c>
      <c r="J1468" s="68"/>
      <c r="K1468" s="68"/>
      <c r="L1468" s="68"/>
      <c r="M1468" s="68"/>
      <c r="N1468" s="319"/>
      <c r="O1468" s="319"/>
      <c r="P1468" s="212">
        <v>0</v>
      </c>
      <c r="Q1468" s="212">
        <v>357.05</v>
      </c>
      <c r="R1468" s="68" t="s">
        <v>809</v>
      </c>
      <c r="S1468" s="320"/>
      <c r="T1468" s="266"/>
    </row>
    <row r="1469" spans="1:20" ht="51">
      <c r="A1469" s="189" t="s">
        <v>503</v>
      </c>
      <c r="B1469" s="68"/>
      <c r="C1469" s="210" t="s">
        <v>541</v>
      </c>
      <c r="D1469" s="211">
        <v>46139</v>
      </c>
      <c r="E1469" s="189" t="s">
        <v>3831</v>
      </c>
      <c r="F1469" s="189" t="s">
        <v>3</v>
      </c>
      <c r="G1469" s="189">
        <v>2386523</v>
      </c>
      <c r="H1469" s="68"/>
      <c r="I1469" s="195" t="s">
        <v>4402</v>
      </c>
      <c r="J1469" s="68"/>
      <c r="K1469" s="68"/>
      <c r="L1469" s="68"/>
      <c r="M1469" s="68"/>
      <c r="N1469" s="319"/>
      <c r="O1469" s="319"/>
      <c r="P1469" s="212">
        <v>0</v>
      </c>
      <c r="Q1469" s="212">
        <v>7063.25</v>
      </c>
      <c r="R1469" s="68" t="s">
        <v>809</v>
      </c>
      <c r="S1469" s="320"/>
      <c r="T1469" s="266"/>
    </row>
    <row r="1470" spans="1:20" ht="51">
      <c r="A1470" s="189" t="s">
        <v>503</v>
      </c>
      <c r="B1470" s="68"/>
      <c r="C1470" s="210" t="s">
        <v>541</v>
      </c>
      <c r="D1470" s="211">
        <v>46139</v>
      </c>
      <c r="E1470" s="189" t="s">
        <v>3832</v>
      </c>
      <c r="F1470" s="189" t="s">
        <v>3</v>
      </c>
      <c r="G1470" s="189">
        <v>2386525</v>
      </c>
      <c r="H1470" s="68"/>
      <c r="I1470" s="195" t="s">
        <v>4403</v>
      </c>
      <c r="J1470" s="68"/>
      <c r="K1470" s="68"/>
      <c r="L1470" s="68"/>
      <c r="M1470" s="68"/>
      <c r="N1470" s="319"/>
      <c r="O1470" s="319"/>
      <c r="P1470" s="212">
        <v>0</v>
      </c>
      <c r="Q1470" s="212">
        <v>10933.91</v>
      </c>
      <c r="R1470" s="68" t="s">
        <v>809</v>
      </c>
      <c r="S1470" s="320"/>
      <c r="T1470" s="266"/>
    </row>
    <row r="1471" spans="1:20" ht="38.25">
      <c r="A1471" s="189" t="s">
        <v>503</v>
      </c>
      <c r="B1471" s="68"/>
      <c r="C1471" s="210" t="s">
        <v>541</v>
      </c>
      <c r="D1471" s="211">
        <v>46139</v>
      </c>
      <c r="E1471" s="189" t="s">
        <v>3833</v>
      </c>
      <c r="F1471" s="189" t="s">
        <v>3</v>
      </c>
      <c r="G1471" s="189">
        <v>2386526</v>
      </c>
      <c r="H1471" s="68"/>
      <c r="I1471" s="195" t="s">
        <v>4404</v>
      </c>
      <c r="J1471" s="68"/>
      <c r="K1471" s="68"/>
      <c r="L1471" s="68"/>
      <c r="M1471" s="68"/>
      <c r="N1471" s="319"/>
      <c r="O1471" s="319"/>
      <c r="P1471" s="212">
        <v>0</v>
      </c>
      <c r="Q1471" s="212">
        <v>1039.3599999999999</v>
      </c>
      <c r="R1471" s="68" t="s">
        <v>809</v>
      </c>
      <c r="S1471" s="320"/>
      <c r="T1471" s="266"/>
    </row>
    <row r="1472" spans="1:20" ht="51">
      <c r="A1472" s="189" t="s">
        <v>494</v>
      </c>
      <c r="B1472" s="68"/>
      <c r="C1472" s="210" t="s">
        <v>542</v>
      </c>
      <c r="D1472" s="211">
        <v>46139</v>
      </c>
      <c r="E1472" s="189" t="s">
        <v>3834</v>
      </c>
      <c r="F1472" s="189" t="s">
        <v>6</v>
      </c>
      <c r="G1472" s="189">
        <v>2420494</v>
      </c>
      <c r="H1472" s="68"/>
      <c r="I1472" s="195" t="s">
        <v>4405</v>
      </c>
      <c r="J1472" s="68"/>
      <c r="K1472" s="68"/>
      <c r="L1472" s="68"/>
      <c r="M1472" s="68"/>
      <c r="N1472" s="319"/>
      <c r="O1472" s="319"/>
      <c r="P1472" s="212">
        <v>0</v>
      </c>
      <c r="Q1472" s="212">
        <v>428347.5</v>
      </c>
      <c r="R1472" s="68" t="s">
        <v>809</v>
      </c>
      <c r="S1472" s="320"/>
      <c r="T1472" s="266"/>
    </row>
    <row r="1473" spans="1:20" ht="51">
      <c r="A1473" s="189" t="s">
        <v>494</v>
      </c>
      <c r="B1473" s="68"/>
      <c r="C1473" s="210" t="s">
        <v>542</v>
      </c>
      <c r="D1473" s="211">
        <v>46139</v>
      </c>
      <c r="E1473" s="189" t="s">
        <v>3835</v>
      </c>
      <c r="F1473" s="189" t="s">
        <v>6</v>
      </c>
      <c r="G1473" s="189">
        <v>2420495</v>
      </c>
      <c r="H1473" s="68"/>
      <c r="I1473" s="195" t="s">
        <v>4406</v>
      </c>
      <c r="J1473" s="68"/>
      <c r="K1473" s="68"/>
      <c r="L1473" s="68"/>
      <c r="M1473" s="68"/>
      <c r="N1473" s="319"/>
      <c r="O1473" s="319"/>
      <c r="P1473" s="212">
        <v>0</v>
      </c>
      <c r="Q1473" s="212">
        <v>3455793.8</v>
      </c>
      <c r="R1473" s="68" t="s">
        <v>809</v>
      </c>
      <c r="S1473" s="320"/>
      <c r="T1473" s="266"/>
    </row>
    <row r="1474" spans="1:20" ht="76.5">
      <c r="A1474" s="189" t="s">
        <v>497</v>
      </c>
      <c r="B1474" s="68"/>
      <c r="C1474" s="210" t="s">
        <v>615</v>
      </c>
      <c r="D1474" s="211">
        <v>46139</v>
      </c>
      <c r="E1474" s="189" t="s">
        <v>3836</v>
      </c>
      <c r="F1474" s="189" t="s">
        <v>6</v>
      </c>
      <c r="G1474" s="189">
        <v>2420623</v>
      </c>
      <c r="H1474" s="68"/>
      <c r="I1474" s="195" t="s">
        <v>4407</v>
      </c>
      <c r="J1474" s="68"/>
      <c r="K1474" s="68"/>
      <c r="L1474" s="68"/>
      <c r="M1474" s="68"/>
      <c r="N1474" s="319"/>
      <c r="O1474" s="319"/>
      <c r="P1474" s="212">
        <v>0</v>
      </c>
      <c r="Q1474" s="212">
        <v>1000000</v>
      </c>
      <c r="R1474" s="68" t="s">
        <v>809</v>
      </c>
      <c r="S1474" s="320"/>
      <c r="T1474" s="266"/>
    </row>
    <row r="1475" spans="1:20" ht="63.75">
      <c r="A1475" s="189">
        <v>302</v>
      </c>
      <c r="B1475" s="68"/>
      <c r="C1475" s="210" t="s">
        <v>118</v>
      </c>
      <c r="D1475" s="211">
        <v>46139</v>
      </c>
      <c r="E1475" s="189" t="s">
        <v>3837</v>
      </c>
      <c r="F1475" s="189" t="s">
        <v>6</v>
      </c>
      <c r="G1475" s="189">
        <v>2420628</v>
      </c>
      <c r="H1475" s="68"/>
      <c r="I1475" s="195" t="s">
        <v>4408</v>
      </c>
      <c r="J1475" s="68"/>
      <c r="K1475" s="68"/>
      <c r="L1475" s="68"/>
      <c r="M1475" s="68"/>
      <c r="N1475" s="319"/>
      <c r="O1475" s="319"/>
      <c r="P1475" s="212">
        <v>0</v>
      </c>
      <c r="Q1475" s="212">
        <v>1530000</v>
      </c>
      <c r="R1475" s="68" t="s">
        <v>809</v>
      </c>
      <c r="S1475" s="320"/>
      <c r="T1475" s="266"/>
    </row>
    <row r="1476" spans="1:20" ht="89.25">
      <c r="A1476" s="189" t="s">
        <v>495</v>
      </c>
      <c r="B1476" s="68"/>
      <c r="C1476" s="210" t="s">
        <v>623</v>
      </c>
      <c r="D1476" s="211">
        <v>46139</v>
      </c>
      <c r="E1476" s="189" t="s">
        <v>3838</v>
      </c>
      <c r="F1476" s="189" t="s">
        <v>584</v>
      </c>
      <c r="G1476" s="189">
        <v>15513244</v>
      </c>
      <c r="H1476" s="68"/>
      <c r="I1476" s="195" t="s">
        <v>4409</v>
      </c>
      <c r="J1476" s="68"/>
      <c r="K1476" s="68"/>
      <c r="L1476" s="68"/>
      <c r="M1476" s="68"/>
      <c r="N1476" s="319"/>
      <c r="O1476" s="319"/>
      <c r="P1476" s="212">
        <v>0</v>
      </c>
      <c r="Q1476" s="212">
        <v>106715.12</v>
      </c>
      <c r="R1476" s="68" t="s">
        <v>809</v>
      </c>
      <c r="S1476" s="320"/>
      <c r="T1476" s="266"/>
    </row>
    <row r="1477" spans="1:20" ht="89.25">
      <c r="A1477" s="189" t="s">
        <v>495</v>
      </c>
      <c r="B1477" s="68"/>
      <c r="C1477" s="210" t="s">
        <v>623</v>
      </c>
      <c r="D1477" s="211">
        <v>46139</v>
      </c>
      <c r="E1477" s="189" t="s">
        <v>3839</v>
      </c>
      <c r="F1477" s="189" t="s">
        <v>584</v>
      </c>
      <c r="G1477" s="189">
        <v>15512994</v>
      </c>
      <c r="H1477" s="68"/>
      <c r="I1477" s="195" t="s">
        <v>4409</v>
      </c>
      <c r="J1477" s="68"/>
      <c r="K1477" s="68"/>
      <c r="L1477" s="68"/>
      <c r="M1477" s="68"/>
      <c r="N1477" s="319"/>
      <c r="O1477" s="319"/>
      <c r="P1477" s="212">
        <v>0</v>
      </c>
      <c r="Q1477" s="212">
        <v>27989.16</v>
      </c>
      <c r="R1477" s="68" t="s">
        <v>809</v>
      </c>
      <c r="S1477" s="320"/>
      <c r="T1477" s="266"/>
    </row>
    <row r="1478" spans="1:20" ht="76.5">
      <c r="A1478" s="189" t="s">
        <v>495</v>
      </c>
      <c r="B1478" s="68"/>
      <c r="C1478" s="210" t="s">
        <v>623</v>
      </c>
      <c r="D1478" s="211">
        <v>46139</v>
      </c>
      <c r="E1478" s="189" t="s">
        <v>3840</v>
      </c>
      <c r="F1478" s="189" t="s">
        <v>584</v>
      </c>
      <c r="G1478" s="189">
        <v>15512565</v>
      </c>
      <c r="H1478" s="68"/>
      <c r="I1478" s="195" t="s">
        <v>4410</v>
      </c>
      <c r="J1478" s="68"/>
      <c r="K1478" s="68"/>
      <c r="L1478" s="68"/>
      <c r="M1478" s="68"/>
      <c r="N1478" s="319"/>
      <c r="O1478" s="319"/>
      <c r="P1478" s="212">
        <v>0</v>
      </c>
      <c r="Q1478" s="212">
        <v>154959.42000000001</v>
      </c>
      <c r="R1478" s="68" t="s">
        <v>809</v>
      </c>
      <c r="S1478" s="320"/>
      <c r="T1478" s="266"/>
    </row>
    <row r="1479" spans="1:20" ht="76.5">
      <c r="A1479" s="189" t="s">
        <v>495</v>
      </c>
      <c r="B1479" s="68"/>
      <c r="C1479" s="210" t="s">
        <v>623</v>
      </c>
      <c r="D1479" s="211">
        <v>46139</v>
      </c>
      <c r="E1479" s="189" t="s">
        <v>3841</v>
      </c>
      <c r="F1479" s="189" t="s">
        <v>584</v>
      </c>
      <c r="G1479" s="189">
        <v>15512973</v>
      </c>
      <c r="H1479" s="68"/>
      <c r="I1479" s="195" t="s">
        <v>4411</v>
      </c>
      <c r="J1479" s="68"/>
      <c r="K1479" s="68"/>
      <c r="L1479" s="68"/>
      <c r="M1479" s="68"/>
      <c r="N1479" s="319"/>
      <c r="O1479" s="319"/>
      <c r="P1479" s="212">
        <v>0</v>
      </c>
      <c r="Q1479" s="212">
        <v>6632.81</v>
      </c>
      <c r="R1479" s="68" t="s">
        <v>809</v>
      </c>
      <c r="S1479" s="320"/>
      <c r="T1479" s="266"/>
    </row>
    <row r="1480" spans="1:20" ht="76.5">
      <c r="A1480" s="189" t="s">
        <v>495</v>
      </c>
      <c r="B1480" s="68"/>
      <c r="C1480" s="210" t="s">
        <v>623</v>
      </c>
      <c r="D1480" s="211">
        <v>46139</v>
      </c>
      <c r="E1480" s="189" t="s">
        <v>3842</v>
      </c>
      <c r="F1480" s="189" t="s">
        <v>584</v>
      </c>
      <c r="G1480" s="189">
        <v>15512567</v>
      </c>
      <c r="H1480" s="68"/>
      <c r="I1480" s="195" t="s">
        <v>4412</v>
      </c>
      <c r="J1480" s="68"/>
      <c r="K1480" s="68"/>
      <c r="L1480" s="68"/>
      <c r="M1480" s="68"/>
      <c r="N1480" s="319"/>
      <c r="O1480" s="319"/>
      <c r="P1480" s="212">
        <v>0</v>
      </c>
      <c r="Q1480" s="212">
        <v>332321.07</v>
      </c>
      <c r="R1480" s="68" t="s">
        <v>809</v>
      </c>
      <c r="S1480" s="320"/>
      <c r="T1480" s="266"/>
    </row>
    <row r="1481" spans="1:20" ht="76.5">
      <c r="A1481" s="189" t="s">
        <v>495</v>
      </c>
      <c r="B1481" s="68"/>
      <c r="C1481" s="210" t="s">
        <v>623</v>
      </c>
      <c r="D1481" s="211">
        <v>46139</v>
      </c>
      <c r="E1481" s="189" t="s">
        <v>3843</v>
      </c>
      <c r="F1481" s="189" t="s">
        <v>584</v>
      </c>
      <c r="G1481" s="189">
        <v>15512554</v>
      </c>
      <c r="H1481" s="68"/>
      <c r="I1481" s="195" t="s">
        <v>4413</v>
      </c>
      <c r="J1481" s="68"/>
      <c r="K1481" s="68"/>
      <c r="L1481" s="68"/>
      <c r="M1481" s="68"/>
      <c r="N1481" s="319"/>
      <c r="O1481" s="319"/>
      <c r="P1481" s="212">
        <v>0</v>
      </c>
      <c r="Q1481" s="212">
        <v>36240.28</v>
      </c>
      <c r="R1481" s="68" t="s">
        <v>809</v>
      </c>
      <c r="S1481" s="320"/>
      <c r="T1481" s="266"/>
    </row>
    <row r="1482" spans="1:20" ht="76.5">
      <c r="A1482" s="189" t="s">
        <v>495</v>
      </c>
      <c r="B1482" s="68"/>
      <c r="C1482" s="210" t="s">
        <v>623</v>
      </c>
      <c r="D1482" s="211">
        <v>46139</v>
      </c>
      <c r="E1482" s="189" t="s">
        <v>3844</v>
      </c>
      <c r="F1482" s="189" t="s">
        <v>584</v>
      </c>
      <c r="G1482" s="189">
        <v>15511682</v>
      </c>
      <c r="H1482" s="68"/>
      <c r="I1482" s="195" t="s">
        <v>4414</v>
      </c>
      <c r="J1482" s="68"/>
      <c r="K1482" s="68"/>
      <c r="L1482" s="68"/>
      <c r="M1482" s="68"/>
      <c r="N1482" s="319"/>
      <c r="O1482" s="319"/>
      <c r="P1482" s="212">
        <v>0</v>
      </c>
      <c r="Q1482" s="212">
        <v>30573.22</v>
      </c>
      <c r="R1482" s="68" t="s">
        <v>809</v>
      </c>
      <c r="S1482" s="320"/>
      <c r="T1482" s="266"/>
    </row>
    <row r="1483" spans="1:20" ht="76.5">
      <c r="A1483" s="189" t="s">
        <v>495</v>
      </c>
      <c r="B1483" s="68"/>
      <c r="C1483" s="210" t="s">
        <v>623</v>
      </c>
      <c r="D1483" s="211">
        <v>46139</v>
      </c>
      <c r="E1483" s="189" t="s">
        <v>3845</v>
      </c>
      <c r="F1483" s="189" t="s">
        <v>584</v>
      </c>
      <c r="G1483" s="189">
        <v>15511657</v>
      </c>
      <c r="H1483" s="68"/>
      <c r="I1483" s="195" t="s">
        <v>4414</v>
      </c>
      <c r="J1483" s="68"/>
      <c r="K1483" s="68"/>
      <c r="L1483" s="68"/>
      <c r="M1483" s="68"/>
      <c r="N1483" s="319"/>
      <c r="O1483" s="319"/>
      <c r="P1483" s="212">
        <v>0</v>
      </c>
      <c r="Q1483" s="212">
        <v>8244.42</v>
      </c>
      <c r="R1483" s="68" t="s">
        <v>809</v>
      </c>
      <c r="S1483" s="320"/>
      <c r="T1483" s="266"/>
    </row>
    <row r="1484" spans="1:20" ht="76.5">
      <c r="A1484" s="189" t="s">
        <v>495</v>
      </c>
      <c r="B1484" s="68"/>
      <c r="C1484" s="210" t="s">
        <v>623</v>
      </c>
      <c r="D1484" s="211">
        <v>46139</v>
      </c>
      <c r="E1484" s="189" t="s">
        <v>3846</v>
      </c>
      <c r="F1484" s="189" t="s">
        <v>584</v>
      </c>
      <c r="G1484" s="189">
        <v>15511655</v>
      </c>
      <c r="H1484" s="68"/>
      <c r="I1484" s="195" t="s">
        <v>4415</v>
      </c>
      <c r="J1484" s="68"/>
      <c r="K1484" s="68"/>
      <c r="L1484" s="68"/>
      <c r="M1484" s="68"/>
      <c r="N1484" s="319"/>
      <c r="O1484" s="319"/>
      <c r="P1484" s="212">
        <v>0</v>
      </c>
      <c r="Q1484" s="212">
        <v>39622.120000000003</v>
      </c>
      <c r="R1484" s="68" t="s">
        <v>809</v>
      </c>
      <c r="S1484" s="320"/>
      <c r="T1484" s="266"/>
    </row>
    <row r="1485" spans="1:20" ht="76.5">
      <c r="A1485" s="189" t="s">
        <v>495</v>
      </c>
      <c r="B1485" s="68"/>
      <c r="C1485" s="210" t="s">
        <v>623</v>
      </c>
      <c r="D1485" s="211">
        <v>46139</v>
      </c>
      <c r="E1485" s="189" t="s">
        <v>3847</v>
      </c>
      <c r="F1485" s="189" t="s">
        <v>584</v>
      </c>
      <c r="G1485" s="189">
        <v>15512145</v>
      </c>
      <c r="H1485" s="68"/>
      <c r="I1485" s="195" t="s">
        <v>4416</v>
      </c>
      <c r="J1485" s="68"/>
      <c r="K1485" s="68"/>
      <c r="L1485" s="68"/>
      <c r="M1485" s="68"/>
      <c r="N1485" s="319"/>
      <c r="O1485" s="319"/>
      <c r="P1485" s="212">
        <v>0</v>
      </c>
      <c r="Q1485" s="212">
        <v>26581.15</v>
      </c>
      <c r="R1485" s="68" t="s">
        <v>809</v>
      </c>
      <c r="S1485" s="320"/>
      <c r="T1485" s="266"/>
    </row>
    <row r="1486" spans="1:20" ht="76.5">
      <c r="A1486" s="189" t="s">
        <v>495</v>
      </c>
      <c r="B1486" s="68"/>
      <c r="C1486" s="210" t="s">
        <v>623</v>
      </c>
      <c r="D1486" s="211">
        <v>46139</v>
      </c>
      <c r="E1486" s="189" t="s">
        <v>3848</v>
      </c>
      <c r="F1486" s="189" t="s">
        <v>584</v>
      </c>
      <c r="G1486" s="189">
        <v>15511413</v>
      </c>
      <c r="H1486" s="68"/>
      <c r="I1486" s="195" t="s">
        <v>4417</v>
      </c>
      <c r="J1486" s="68"/>
      <c r="K1486" s="68"/>
      <c r="L1486" s="68"/>
      <c r="M1486" s="68"/>
      <c r="N1486" s="319"/>
      <c r="O1486" s="319"/>
      <c r="P1486" s="212">
        <v>0</v>
      </c>
      <c r="Q1486" s="212">
        <v>34500.03</v>
      </c>
      <c r="R1486" s="68" t="s">
        <v>809</v>
      </c>
      <c r="S1486" s="320"/>
      <c r="T1486" s="266"/>
    </row>
    <row r="1487" spans="1:20" ht="76.5">
      <c r="A1487" s="189" t="s">
        <v>495</v>
      </c>
      <c r="B1487" s="68"/>
      <c r="C1487" s="210" t="s">
        <v>623</v>
      </c>
      <c r="D1487" s="211">
        <v>46139</v>
      </c>
      <c r="E1487" s="189" t="s">
        <v>3849</v>
      </c>
      <c r="F1487" s="189" t="s">
        <v>584</v>
      </c>
      <c r="G1487" s="189">
        <v>15511106</v>
      </c>
      <c r="H1487" s="68"/>
      <c r="I1487" s="195" t="s">
        <v>4418</v>
      </c>
      <c r="J1487" s="68"/>
      <c r="K1487" s="68"/>
      <c r="L1487" s="68"/>
      <c r="M1487" s="68"/>
      <c r="N1487" s="319"/>
      <c r="O1487" s="319"/>
      <c r="P1487" s="212">
        <v>0</v>
      </c>
      <c r="Q1487" s="212">
        <v>37327.620000000003</v>
      </c>
      <c r="R1487" s="68" t="s">
        <v>809</v>
      </c>
      <c r="S1487" s="320"/>
      <c r="T1487" s="266"/>
    </row>
    <row r="1488" spans="1:20" ht="76.5">
      <c r="A1488" s="189" t="s">
        <v>495</v>
      </c>
      <c r="B1488" s="68"/>
      <c r="C1488" s="210" t="s">
        <v>623</v>
      </c>
      <c r="D1488" s="211">
        <v>46139</v>
      </c>
      <c r="E1488" s="189" t="s">
        <v>3850</v>
      </c>
      <c r="F1488" s="189" t="s">
        <v>584</v>
      </c>
      <c r="G1488" s="189">
        <v>15511089</v>
      </c>
      <c r="H1488" s="68"/>
      <c r="I1488" s="195" t="s">
        <v>4419</v>
      </c>
      <c r="J1488" s="68"/>
      <c r="K1488" s="68"/>
      <c r="L1488" s="68"/>
      <c r="M1488" s="68"/>
      <c r="N1488" s="319"/>
      <c r="O1488" s="319"/>
      <c r="P1488" s="212">
        <v>0</v>
      </c>
      <c r="Q1488" s="212">
        <v>5569.61</v>
      </c>
      <c r="R1488" s="68" t="s">
        <v>809</v>
      </c>
      <c r="S1488" s="320"/>
      <c r="T1488" s="266"/>
    </row>
    <row r="1489" spans="1:20" ht="76.5">
      <c r="A1489" s="189" t="s">
        <v>495</v>
      </c>
      <c r="B1489" s="68"/>
      <c r="C1489" s="210" t="s">
        <v>623</v>
      </c>
      <c r="D1489" s="211">
        <v>46139</v>
      </c>
      <c r="E1489" s="189" t="s">
        <v>3851</v>
      </c>
      <c r="F1489" s="189" t="s">
        <v>584</v>
      </c>
      <c r="G1489" s="189">
        <v>15511091</v>
      </c>
      <c r="H1489" s="68"/>
      <c r="I1489" s="195" t="s">
        <v>4418</v>
      </c>
      <c r="J1489" s="68"/>
      <c r="K1489" s="68"/>
      <c r="L1489" s="68"/>
      <c r="M1489" s="68"/>
      <c r="N1489" s="319"/>
      <c r="O1489" s="319"/>
      <c r="P1489" s="212">
        <v>0</v>
      </c>
      <c r="Q1489" s="212">
        <v>40045.22</v>
      </c>
      <c r="R1489" s="68" t="s">
        <v>809</v>
      </c>
      <c r="S1489" s="320"/>
      <c r="T1489" s="266"/>
    </row>
    <row r="1490" spans="1:20" ht="76.5">
      <c r="A1490" s="189" t="s">
        <v>495</v>
      </c>
      <c r="B1490" s="68"/>
      <c r="C1490" s="210" t="s">
        <v>623</v>
      </c>
      <c r="D1490" s="211">
        <v>46139</v>
      </c>
      <c r="E1490" s="189" t="s">
        <v>3852</v>
      </c>
      <c r="F1490" s="189" t="s">
        <v>584</v>
      </c>
      <c r="G1490" s="189">
        <v>15534163</v>
      </c>
      <c r="H1490" s="68"/>
      <c r="I1490" s="195" t="s">
        <v>4420</v>
      </c>
      <c r="J1490" s="68"/>
      <c r="K1490" s="68"/>
      <c r="L1490" s="68"/>
      <c r="M1490" s="68"/>
      <c r="N1490" s="319"/>
      <c r="O1490" s="319"/>
      <c r="P1490" s="212">
        <v>0</v>
      </c>
      <c r="Q1490" s="212">
        <v>1023259.97</v>
      </c>
      <c r="R1490" s="68" t="s">
        <v>809</v>
      </c>
      <c r="S1490" s="320"/>
      <c r="T1490" s="266"/>
    </row>
    <row r="1491" spans="1:20" ht="76.5">
      <c r="A1491" s="189" t="s">
        <v>495</v>
      </c>
      <c r="B1491" s="68"/>
      <c r="C1491" s="210" t="s">
        <v>623</v>
      </c>
      <c r="D1491" s="211">
        <v>46139</v>
      </c>
      <c r="E1491" s="189" t="s">
        <v>3853</v>
      </c>
      <c r="F1491" s="189" t="s">
        <v>584</v>
      </c>
      <c r="G1491" s="189">
        <v>15515442</v>
      </c>
      <c r="H1491" s="68"/>
      <c r="I1491" s="195" t="s">
        <v>4421</v>
      </c>
      <c r="J1491" s="68"/>
      <c r="K1491" s="68"/>
      <c r="L1491" s="68"/>
      <c r="M1491" s="68"/>
      <c r="N1491" s="319"/>
      <c r="O1491" s="319"/>
      <c r="P1491" s="212">
        <v>0</v>
      </c>
      <c r="Q1491" s="212">
        <v>21515.11</v>
      </c>
      <c r="R1491" s="68" t="s">
        <v>809</v>
      </c>
      <c r="S1491" s="320"/>
      <c r="T1491" s="266"/>
    </row>
    <row r="1492" spans="1:20" ht="76.5">
      <c r="A1492" s="189" t="s">
        <v>495</v>
      </c>
      <c r="B1492" s="68"/>
      <c r="C1492" s="210" t="s">
        <v>623</v>
      </c>
      <c r="D1492" s="211">
        <v>46139</v>
      </c>
      <c r="E1492" s="189" t="s">
        <v>3854</v>
      </c>
      <c r="F1492" s="189" t="s">
        <v>584</v>
      </c>
      <c r="G1492" s="189">
        <v>15515425</v>
      </c>
      <c r="H1492" s="68"/>
      <c r="I1492" s="195" t="s">
        <v>4422</v>
      </c>
      <c r="J1492" s="68"/>
      <c r="K1492" s="68"/>
      <c r="L1492" s="68"/>
      <c r="M1492" s="68"/>
      <c r="N1492" s="319"/>
      <c r="O1492" s="319"/>
      <c r="P1492" s="212">
        <v>0</v>
      </c>
      <c r="Q1492" s="212">
        <v>262839.31</v>
      </c>
      <c r="R1492" s="68" t="s">
        <v>809</v>
      </c>
      <c r="S1492" s="320"/>
      <c r="T1492" s="266"/>
    </row>
    <row r="1493" spans="1:20" ht="76.5">
      <c r="A1493" s="189" t="s">
        <v>495</v>
      </c>
      <c r="B1493" s="68"/>
      <c r="C1493" s="210" t="s">
        <v>623</v>
      </c>
      <c r="D1493" s="211">
        <v>46139</v>
      </c>
      <c r="E1493" s="189" t="s">
        <v>3855</v>
      </c>
      <c r="F1493" s="189" t="s">
        <v>584</v>
      </c>
      <c r="G1493" s="189">
        <v>15515440</v>
      </c>
      <c r="H1493" s="68"/>
      <c r="I1493" s="195" t="s">
        <v>4422</v>
      </c>
      <c r="J1493" s="68"/>
      <c r="K1493" s="68"/>
      <c r="L1493" s="68"/>
      <c r="M1493" s="68"/>
      <c r="N1493" s="319"/>
      <c r="O1493" s="319"/>
      <c r="P1493" s="212">
        <v>0</v>
      </c>
      <c r="Q1493" s="212">
        <v>144037.64000000001</v>
      </c>
      <c r="R1493" s="68" t="s">
        <v>809</v>
      </c>
      <c r="S1493" s="320"/>
      <c r="T1493" s="266"/>
    </row>
    <row r="1494" spans="1:20" ht="76.5">
      <c r="A1494" s="189" t="s">
        <v>495</v>
      </c>
      <c r="B1494" s="68"/>
      <c r="C1494" s="210" t="s">
        <v>623</v>
      </c>
      <c r="D1494" s="211">
        <v>46139</v>
      </c>
      <c r="E1494" s="189" t="s">
        <v>3856</v>
      </c>
      <c r="F1494" s="189" t="s">
        <v>584</v>
      </c>
      <c r="G1494" s="189">
        <v>15515387</v>
      </c>
      <c r="H1494" s="68"/>
      <c r="I1494" s="195" t="s">
        <v>4423</v>
      </c>
      <c r="J1494" s="68"/>
      <c r="K1494" s="68"/>
      <c r="L1494" s="68"/>
      <c r="M1494" s="68"/>
      <c r="N1494" s="319"/>
      <c r="O1494" s="319"/>
      <c r="P1494" s="212">
        <v>0</v>
      </c>
      <c r="Q1494" s="212">
        <v>59345.08</v>
      </c>
      <c r="R1494" s="68" t="s">
        <v>809</v>
      </c>
      <c r="S1494" s="320"/>
      <c r="T1494" s="266"/>
    </row>
    <row r="1495" spans="1:20" ht="76.5">
      <c r="A1495" s="189" t="s">
        <v>495</v>
      </c>
      <c r="B1495" s="68"/>
      <c r="C1495" s="210" t="s">
        <v>623</v>
      </c>
      <c r="D1495" s="211">
        <v>46139</v>
      </c>
      <c r="E1495" s="189" t="s">
        <v>3857</v>
      </c>
      <c r="F1495" s="189" t="s">
        <v>584</v>
      </c>
      <c r="G1495" s="189">
        <v>15515361</v>
      </c>
      <c r="H1495" s="68"/>
      <c r="I1495" s="195" t="s">
        <v>4424</v>
      </c>
      <c r="J1495" s="68"/>
      <c r="K1495" s="68"/>
      <c r="L1495" s="68"/>
      <c r="M1495" s="68"/>
      <c r="N1495" s="319"/>
      <c r="O1495" s="319"/>
      <c r="P1495" s="212">
        <v>0</v>
      </c>
      <c r="Q1495" s="212">
        <v>222659.29</v>
      </c>
      <c r="R1495" s="68" t="s">
        <v>809</v>
      </c>
      <c r="S1495" s="320"/>
      <c r="T1495" s="266"/>
    </row>
    <row r="1496" spans="1:20" ht="76.5">
      <c r="A1496" s="189" t="s">
        <v>495</v>
      </c>
      <c r="B1496" s="68"/>
      <c r="C1496" s="210" t="s">
        <v>623</v>
      </c>
      <c r="D1496" s="211">
        <v>46139</v>
      </c>
      <c r="E1496" s="189" t="s">
        <v>3858</v>
      </c>
      <c r="F1496" s="189" t="s">
        <v>584</v>
      </c>
      <c r="G1496" s="189">
        <v>15515372</v>
      </c>
      <c r="H1496" s="68"/>
      <c r="I1496" s="195" t="s">
        <v>4424</v>
      </c>
      <c r="J1496" s="68"/>
      <c r="K1496" s="68"/>
      <c r="L1496" s="68"/>
      <c r="M1496" s="68"/>
      <c r="N1496" s="319"/>
      <c r="O1496" s="319"/>
      <c r="P1496" s="212">
        <v>0</v>
      </c>
      <c r="Q1496" s="212">
        <v>113550.23</v>
      </c>
      <c r="R1496" s="68" t="s">
        <v>809</v>
      </c>
      <c r="S1496" s="320"/>
      <c r="T1496" s="266"/>
    </row>
    <row r="1497" spans="1:20" ht="89.25">
      <c r="A1497" s="189" t="s">
        <v>495</v>
      </c>
      <c r="B1497" s="68"/>
      <c r="C1497" s="210" t="s">
        <v>623</v>
      </c>
      <c r="D1497" s="211">
        <v>46139</v>
      </c>
      <c r="E1497" s="189" t="s">
        <v>3859</v>
      </c>
      <c r="F1497" s="189" t="s">
        <v>584</v>
      </c>
      <c r="G1497" s="189">
        <v>15515340</v>
      </c>
      <c r="H1497" s="68"/>
      <c r="I1497" s="195" t="s">
        <v>4425</v>
      </c>
      <c r="J1497" s="68"/>
      <c r="K1497" s="68"/>
      <c r="L1497" s="68"/>
      <c r="M1497" s="68"/>
      <c r="N1497" s="319"/>
      <c r="O1497" s="319"/>
      <c r="P1497" s="212">
        <v>0</v>
      </c>
      <c r="Q1497" s="212">
        <v>127242.18</v>
      </c>
      <c r="R1497" s="68" t="s">
        <v>809</v>
      </c>
      <c r="S1497" s="320"/>
      <c r="T1497" s="266"/>
    </row>
    <row r="1498" spans="1:20" ht="76.5">
      <c r="A1498" s="189" t="s">
        <v>495</v>
      </c>
      <c r="B1498" s="68"/>
      <c r="C1498" s="210" t="s">
        <v>623</v>
      </c>
      <c r="D1498" s="211">
        <v>46139</v>
      </c>
      <c r="E1498" s="189" t="s">
        <v>3860</v>
      </c>
      <c r="F1498" s="189" t="s">
        <v>584</v>
      </c>
      <c r="G1498" s="189">
        <v>15515300</v>
      </c>
      <c r="H1498" s="68"/>
      <c r="I1498" s="195" t="s">
        <v>4426</v>
      </c>
      <c r="J1498" s="68"/>
      <c r="K1498" s="68"/>
      <c r="L1498" s="68"/>
      <c r="M1498" s="68"/>
      <c r="N1498" s="319"/>
      <c r="O1498" s="319"/>
      <c r="P1498" s="212">
        <v>0</v>
      </c>
      <c r="Q1498" s="212">
        <v>763.47</v>
      </c>
      <c r="R1498" s="68" t="s">
        <v>809</v>
      </c>
      <c r="S1498" s="320"/>
      <c r="T1498" s="266"/>
    </row>
    <row r="1499" spans="1:20" ht="76.5">
      <c r="A1499" s="189" t="s">
        <v>495</v>
      </c>
      <c r="B1499" s="68"/>
      <c r="C1499" s="210" t="s">
        <v>623</v>
      </c>
      <c r="D1499" s="211">
        <v>46139</v>
      </c>
      <c r="E1499" s="189" t="s">
        <v>3861</v>
      </c>
      <c r="F1499" s="189" t="s">
        <v>584</v>
      </c>
      <c r="G1499" s="189">
        <v>15515312</v>
      </c>
      <c r="H1499" s="68"/>
      <c r="I1499" s="195" t="s">
        <v>4426</v>
      </c>
      <c r="J1499" s="68"/>
      <c r="K1499" s="68"/>
      <c r="L1499" s="68"/>
      <c r="M1499" s="68"/>
      <c r="N1499" s="319"/>
      <c r="O1499" s="319"/>
      <c r="P1499" s="212">
        <v>0</v>
      </c>
      <c r="Q1499" s="212">
        <v>4770.62</v>
      </c>
      <c r="R1499" s="68" t="s">
        <v>809</v>
      </c>
      <c r="S1499" s="320"/>
      <c r="T1499" s="266"/>
    </row>
    <row r="1500" spans="1:20" ht="89.25">
      <c r="A1500" s="189" t="s">
        <v>495</v>
      </c>
      <c r="B1500" s="68"/>
      <c r="C1500" s="210" t="s">
        <v>623</v>
      </c>
      <c r="D1500" s="211">
        <v>46139</v>
      </c>
      <c r="E1500" s="189" t="s">
        <v>3862</v>
      </c>
      <c r="F1500" s="189" t="s">
        <v>584</v>
      </c>
      <c r="G1500" s="189">
        <v>15515321</v>
      </c>
      <c r="H1500" s="68"/>
      <c r="I1500" s="195" t="s">
        <v>4425</v>
      </c>
      <c r="J1500" s="68"/>
      <c r="K1500" s="68"/>
      <c r="L1500" s="68"/>
      <c r="M1500" s="68"/>
      <c r="N1500" s="319"/>
      <c r="O1500" s="319"/>
      <c r="P1500" s="212">
        <v>0</v>
      </c>
      <c r="Q1500" s="212">
        <v>101330.08</v>
      </c>
      <c r="R1500" s="68" t="s">
        <v>809</v>
      </c>
      <c r="S1500" s="320"/>
      <c r="T1500" s="266"/>
    </row>
    <row r="1501" spans="1:20" ht="76.5">
      <c r="A1501" s="189" t="s">
        <v>495</v>
      </c>
      <c r="B1501" s="68"/>
      <c r="C1501" s="210" t="s">
        <v>623</v>
      </c>
      <c r="D1501" s="211">
        <v>46139</v>
      </c>
      <c r="E1501" s="189" t="s">
        <v>3863</v>
      </c>
      <c r="F1501" s="189" t="s">
        <v>584</v>
      </c>
      <c r="G1501" s="189">
        <v>15515286</v>
      </c>
      <c r="H1501" s="68"/>
      <c r="I1501" s="195" t="s">
        <v>4427</v>
      </c>
      <c r="J1501" s="68"/>
      <c r="K1501" s="68"/>
      <c r="L1501" s="68"/>
      <c r="M1501" s="68"/>
      <c r="N1501" s="319"/>
      <c r="O1501" s="319"/>
      <c r="P1501" s="212">
        <v>0</v>
      </c>
      <c r="Q1501" s="212">
        <v>36781.68</v>
      </c>
      <c r="R1501" s="68" t="s">
        <v>809</v>
      </c>
      <c r="S1501" s="320"/>
      <c r="T1501" s="266"/>
    </row>
    <row r="1502" spans="1:20" ht="76.5">
      <c r="A1502" s="189" t="s">
        <v>495</v>
      </c>
      <c r="B1502" s="68"/>
      <c r="C1502" s="210" t="s">
        <v>623</v>
      </c>
      <c r="D1502" s="211">
        <v>46139</v>
      </c>
      <c r="E1502" s="189" t="s">
        <v>3864</v>
      </c>
      <c r="F1502" s="189" t="s">
        <v>584</v>
      </c>
      <c r="G1502" s="189">
        <v>15515261</v>
      </c>
      <c r="H1502" s="68"/>
      <c r="I1502" s="195" t="s">
        <v>4428</v>
      </c>
      <c r="J1502" s="68"/>
      <c r="K1502" s="68"/>
      <c r="L1502" s="68"/>
      <c r="M1502" s="68"/>
      <c r="N1502" s="319"/>
      <c r="O1502" s="319"/>
      <c r="P1502" s="212">
        <v>0</v>
      </c>
      <c r="Q1502" s="212">
        <v>527.91999999999996</v>
      </c>
      <c r="R1502" s="68" t="s">
        <v>809</v>
      </c>
      <c r="S1502" s="320"/>
      <c r="T1502" s="266"/>
    </row>
    <row r="1503" spans="1:20" ht="89.25">
      <c r="A1503" s="189" t="s">
        <v>495</v>
      </c>
      <c r="B1503" s="68"/>
      <c r="C1503" s="210" t="s">
        <v>623</v>
      </c>
      <c r="D1503" s="211">
        <v>46139</v>
      </c>
      <c r="E1503" s="189" t="s">
        <v>3865</v>
      </c>
      <c r="F1503" s="189" t="s">
        <v>584</v>
      </c>
      <c r="G1503" s="189">
        <v>15515263</v>
      </c>
      <c r="H1503" s="68"/>
      <c r="I1503" s="195" t="s">
        <v>4429</v>
      </c>
      <c r="J1503" s="68"/>
      <c r="K1503" s="68"/>
      <c r="L1503" s="68"/>
      <c r="M1503" s="68"/>
      <c r="N1503" s="319"/>
      <c r="O1503" s="319"/>
      <c r="P1503" s="212">
        <v>0</v>
      </c>
      <c r="Q1503" s="212">
        <v>4776.3900000000003</v>
      </c>
      <c r="R1503" s="68" t="s">
        <v>809</v>
      </c>
      <c r="S1503" s="320"/>
      <c r="T1503" s="266"/>
    </row>
    <row r="1504" spans="1:20" ht="76.5">
      <c r="A1504" s="189" t="s">
        <v>495</v>
      </c>
      <c r="B1504" s="68"/>
      <c r="C1504" s="210" t="s">
        <v>623</v>
      </c>
      <c r="D1504" s="211">
        <v>46139</v>
      </c>
      <c r="E1504" s="189" t="s">
        <v>3866</v>
      </c>
      <c r="F1504" s="189" t="s">
        <v>584</v>
      </c>
      <c r="G1504" s="189">
        <v>15515162</v>
      </c>
      <c r="H1504" s="68"/>
      <c r="I1504" s="195" t="s">
        <v>4430</v>
      </c>
      <c r="J1504" s="68"/>
      <c r="K1504" s="68"/>
      <c r="L1504" s="68"/>
      <c r="M1504" s="68"/>
      <c r="N1504" s="319"/>
      <c r="O1504" s="319"/>
      <c r="P1504" s="212">
        <v>0</v>
      </c>
      <c r="Q1504" s="212">
        <v>61434.92</v>
      </c>
      <c r="R1504" s="68" t="s">
        <v>809</v>
      </c>
      <c r="S1504" s="320"/>
      <c r="T1504" s="266"/>
    </row>
    <row r="1505" spans="1:20" ht="76.5">
      <c r="A1505" s="189" t="s">
        <v>495</v>
      </c>
      <c r="B1505" s="68"/>
      <c r="C1505" s="210" t="s">
        <v>623</v>
      </c>
      <c r="D1505" s="211">
        <v>46139</v>
      </c>
      <c r="E1505" s="189" t="s">
        <v>3867</v>
      </c>
      <c r="F1505" s="189" t="s">
        <v>584</v>
      </c>
      <c r="G1505" s="189">
        <v>15515275</v>
      </c>
      <c r="H1505" s="68"/>
      <c r="I1505" s="195" t="s">
        <v>4426</v>
      </c>
      <c r="J1505" s="68"/>
      <c r="K1505" s="68"/>
      <c r="L1505" s="68"/>
      <c r="M1505" s="68"/>
      <c r="N1505" s="319"/>
      <c r="O1505" s="319"/>
      <c r="P1505" s="212">
        <v>0</v>
      </c>
      <c r="Q1505" s="212">
        <v>10388.4</v>
      </c>
      <c r="R1505" s="68" t="s">
        <v>809</v>
      </c>
      <c r="S1505" s="320"/>
      <c r="T1505" s="266"/>
    </row>
    <row r="1506" spans="1:20" ht="76.5">
      <c r="A1506" s="189" t="s">
        <v>495</v>
      </c>
      <c r="B1506" s="68"/>
      <c r="C1506" s="210" t="s">
        <v>623</v>
      </c>
      <c r="D1506" s="211">
        <v>46139</v>
      </c>
      <c r="E1506" s="189" t="s">
        <v>3868</v>
      </c>
      <c r="F1506" s="189" t="s">
        <v>584</v>
      </c>
      <c r="G1506" s="189">
        <v>15514681</v>
      </c>
      <c r="H1506" s="68"/>
      <c r="I1506" s="195" t="s">
        <v>4431</v>
      </c>
      <c r="J1506" s="68"/>
      <c r="K1506" s="68"/>
      <c r="L1506" s="68"/>
      <c r="M1506" s="68"/>
      <c r="N1506" s="319"/>
      <c r="O1506" s="319"/>
      <c r="P1506" s="212">
        <v>0</v>
      </c>
      <c r="Q1506" s="212">
        <v>3016.67</v>
      </c>
      <c r="R1506" s="68" t="s">
        <v>809</v>
      </c>
      <c r="S1506" s="320"/>
      <c r="T1506" s="266"/>
    </row>
    <row r="1507" spans="1:20" ht="76.5">
      <c r="A1507" s="189" t="s">
        <v>495</v>
      </c>
      <c r="B1507" s="68"/>
      <c r="C1507" s="210" t="s">
        <v>623</v>
      </c>
      <c r="D1507" s="211">
        <v>46139</v>
      </c>
      <c r="E1507" s="189" t="s">
        <v>3869</v>
      </c>
      <c r="F1507" s="189" t="s">
        <v>584</v>
      </c>
      <c r="G1507" s="189">
        <v>15514800</v>
      </c>
      <c r="H1507" s="68"/>
      <c r="I1507" s="195" t="s">
        <v>4432</v>
      </c>
      <c r="J1507" s="68"/>
      <c r="K1507" s="68"/>
      <c r="L1507" s="68"/>
      <c r="M1507" s="68"/>
      <c r="N1507" s="319"/>
      <c r="O1507" s="319"/>
      <c r="P1507" s="212">
        <v>0</v>
      </c>
      <c r="Q1507" s="212">
        <v>103114.93</v>
      </c>
      <c r="R1507" s="68" t="s">
        <v>809</v>
      </c>
      <c r="S1507" s="320"/>
      <c r="T1507" s="266"/>
    </row>
    <row r="1508" spans="1:20" ht="76.5">
      <c r="A1508" s="189" t="s">
        <v>495</v>
      </c>
      <c r="B1508" s="68"/>
      <c r="C1508" s="210" t="s">
        <v>623</v>
      </c>
      <c r="D1508" s="211">
        <v>46139</v>
      </c>
      <c r="E1508" s="189" t="s">
        <v>3870</v>
      </c>
      <c r="F1508" s="189" t="s">
        <v>584</v>
      </c>
      <c r="G1508" s="189">
        <v>15514798</v>
      </c>
      <c r="H1508" s="68"/>
      <c r="I1508" s="195" t="s">
        <v>4433</v>
      </c>
      <c r="J1508" s="68"/>
      <c r="K1508" s="68"/>
      <c r="L1508" s="68"/>
      <c r="M1508" s="68"/>
      <c r="N1508" s="319"/>
      <c r="O1508" s="319"/>
      <c r="P1508" s="212">
        <v>0</v>
      </c>
      <c r="Q1508" s="212">
        <v>180303</v>
      </c>
      <c r="R1508" s="68" t="s">
        <v>809</v>
      </c>
      <c r="S1508" s="320"/>
      <c r="T1508" s="266"/>
    </row>
    <row r="1509" spans="1:20" ht="76.5">
      <c r="A1509" s="189" t="s">
        <v>495</v>
      </c>
      <c r="B1509" s="68"/>
      <c r="C1509" s="210" t="s">
        <v>623</v>
      </c>
      <c r="D1509" s="211">
        <v>46139</v>
      </c>
      <c r="E1509" s="189" t="s">
        <v>3871</v>
      </c>
      <c r="F1509" s="189" t="s">
        <v>584</v>
      </c>
      <c r="G1509" s="189">
        <v>15514178</v>
      </c>
      <c r="H1509" s="68"/>
      <c r="I1509" s="195" t="s">
        <v>4434</v>
      </c>
      <c r="J1509" s="68"/>
      <c r="K1509" s="68"/>
      <c r="L1509" s="68"/>
      <c r="M1509" s="68"/>
      <c r="N1509" s="319"/>
      <c r="O1509" s="319"/>
      <c r="P1509" s="212">
        <v>0</v>
      </c>
      <c r="Q1509" s="212">
        <v>4449.59</v>
      </c>
      <c r="R1509" s="68" t="s">
        <v>809</v>
      </c>
      <c r="S1509" s="320"/>
      <c r="T1509" s="266"/>
    </row>
    <row r="1510" spans="1:20" ht="76.5">
      <c r="A1510" s="189" t="s">
        <v>495</v>
      </c>
      <c r="B1510" s="68"/>
      <c r="C1510" s="210" t="s">
        <v>623</v>
      </c>
      <c r="D1510" s="211">
        <v>46139</v>
      </c>
      <c r="E1510" s="189" t="s">
        <v>3872</v>
      </c>
      <c r="F1510" s="189" t="s">
        <v>584</v>
      </c>
      <c r="G1510" s="189">
        <v>15514167</v>
      </c>
      <c r="H1510" s="68"/>
      <c r="I1510" s="195" t="s">
        <v>4435</v>
      </c>
      <c r="J1510" s="68"/>
      <c r="K1510" s="68"/>
      <c r="L1510" s="68"/>
      <c r="M1510" s="68"/>
      <c r="N1510" s="319"/>
      <c r="O1510" s="319"/>
      <c r="P1510" s="212">
        <v>0</v>
      </c>
      <c r="Q1510" s="212">
        <v>33281.39</v>
      </c>
      <c r="R1510" s="68" t="s">
        <v>809</v>
      </c>
      <c r="S1510" s="320"/>
      <c r="T1510" s="266"/>
    </row>
    <row r="1511" spans="1:20" ht="76.5">
      <c r="A1511" s="189" t="s">
        <v>495</v>
      </c>
      <c r="B1511" s="68"/>
      <c r="C1511" s="210" t="s">
        <v>623</v>
      </c>
      <c r="D1511" s="211">
        <v>46139</v>
      </c>
      <c r="E1511" s="189" t="s">
        <v>3873</v>
      </c>
      <c r="F1511" s="189" t="s">
        <v>584</v>
      </c>
      <c r="G1511" s="189">
        <v>15514599</v>
      </c>
      <c r="H1511" s="68"/>
      <c r="I1511" s="195" t="s">
        <v>4436</v>
      </c>
      <c r="J1511" s="68"/>
      <c r="K1511" s="68"/>
      <c r="L1511" s="68"/>
      <c r="M1511" s="68"/>
      <c r="N1511" s="319"/>
      <c r="O1511" s="319"/>
      <c r="P1511" s="212">
        <v>0</v>
      </c>
      <c r="Q1511" s="212">
        <v>55100.01</v>
      </c>
      <c r="R1511" s="68" t="s">
        <v>809</v>
      </c>
      <c r="S1511" s="320"/>
      <c r="T1511" s="266"/>
    </row>
    <row r="1512" spans="1:20" ht="76.5">
      <c r="A1512" s="189" t="s">
        <v>495</v>
      </c>
      <c r="B1512" s="68"/>
      <c r="C1512" s="210" t="s">
        <v>623</v>
      </c>
      <c r="D1512" s="211">
        <v>46139</v>
      </c>
      <c r="E1512" s="189" t="s">
        <v>3874</v>
      </c>
      <c r="F1512" s="189" t="s">
        <v>584</v>
      </c>
      <c r="G1512" s="189">
        <v>15514154</v>
      </c>
      <c r="H1512" s="68"/>
      <c r="I1512" s="195" t="s">
        <v>4437</v>
      </c>
      <c r="J1512" s="68"/>
      <c r="K1512" s="68"/>
      <c r="L1512" s="68"/>
      <c r="M1512" s="68"/>
      <c r="N1512" s="319"/>
      <c r="O1512" s="319"/>
      <c r="P1512" s="212">
        <v>0</v>
      </c>
      <c r="Q1512" s="212">
        <v>20118.53</v>
      </c>
      <c r="R1512" s="68" t="s">
        <v>809</v>
      </c>
      <c r="S1512" s="320"/>
      <c r="T1512" s="266"/>
    </row>
    <row r="1513" spans="1:20" ht="76.5">
      <c r="A1513" s="189" t="s">
        <v>495</v>
      </c>
      <c r="B1513" s="68"/>
      <c r="C1513" s="210" t="s">
        <v>623</v>
      </c>
      <c r="D1513" s="211">
        <v>46139</v>
      </c>
      <c r="E1513" s="189" t="s">
        <v>3875</v>
      </c>
      <c r="F1513" s="189" t="s">
        <v>584</v>
      </c>
      <c r="G1513" s="189">
        <v>15513968</v>
      </c>
      <c r="H1513" s="68"/>
      <c r="I1513" s="195" t="s">
        <v>4438</v>
      </c>
      <c r="J1513" s="68"/>
      <c r="K1513" s="68"/>
      <c r="L1513" s="68"/>
      <c r="M1513" s="68"/>
      <c r="N1513" s="319"/>
      <c r="O1513" s="319"/>
      <c r="P1513" s="212">
        <v>0</v>
      </c>
      <c r="Q1513" s="212">
        <v>20832.11</v>
      </c>
      <c r="R1513" s="68" t="s">
        <v>809</v>
      </c>
      <c r="S1513" s="320"/>
      <c r="T1513" s="266"/>
    </row>
    <row r="1514" spans="1:20" ht="76.5">
      <c r="A1514" s="189" t="s">
        <v>495</v>
      </c>
      <c r="B1514" s="68"/>
      <c r="C1514" s="210" t="s">
        <v>623</v>
      </c>
      <c r="D1514" s="211">
        <v>46139</v>
      </c>
      <c r="E1514" s="189" t="s">
        <v>3876</v>
      </c>
      <c r="F1514" s="189" t="s">
        <v>584</v>
      </c>
      <c r="G1514" s="189">
        <v>15513334</v>
      </c>
      <c r="H1514" s="68"/>
      <c r="I1514" s="195" t="s">
        <v>4439</v>
      </c>
      <c r="J1514" s="68"/>
      <c r="K1514" s="68"/>
      <c r="L1514" s="68"/>
      <c r="M1514" s="68"/>
      <c r="N1514" s="319"/>
      <c r="O1514" s="319"/>
      <c r="P1514" s="212">
        <v>0</v>
      </c>
      <c r="Q1514" s="212">
        <v>13402.59</v>
      </c>
      <c r="R1514" s="68" t="s">
        <v>809</v>
      </c>
      <c r="S1514" s="320"/>
      <c r="T1514" s="266"/>
    </row>
    <row r="1515" spans="1:20" ht="76.5">
      <c r="A1515" s="189" t="s">
        <v>495</v>
      </c>
      <c r="B1515" s="68"/>
      <c r="C1515" s="210" t="s">
        <v>623</v>
      </c>
      <c r="D1515" s="211">
        <v>46139</v>
      </c>
      <c r="E1515" s="189" t="s">
        <v>3877</v>
      </c>
      <c r="F1515" s="189" t="s">
        <v>584</v>
      </c>
      <c r="G1515" s="189">
        <v>15513323</v>
      </c>
      <c r="H1515" s="68"/>
      <c r="I1515" s="195" t="s">
        <v>4440</v>
      </c>
      <c r="J1515" s="68"/>
      <c r="K1515" s="68"/>
      <c r="L1515" s="68"/>
      <c r="M1515" s="68"/>
      <c r="N1515" s="319"/>
      <c r="O1515" s="319"/>
      <c r="P1515" s="212">
        <v>0</v>
      </c>
      <c r="Q1515" s="212">
        <v>86757.96</v>
      </c>
      <c r="R1515" s="68" t="s">
        <v>809</v>
      </c>
      <c r="S1515" s="320"/>
      <c r="T1515" s="266"/>
    </row>
    <row r="1516" spans="1:20" ht="89.25">
      <c r="A1516" s="189" t="s">
        <v>495</v>
      </c>
      <c r="B1516" s="68"/>
      <c r="C1516" s="210" t="s">
        <v>623</v>
      </c>
      <c r="D1516" s="211">
        <v>46139</v>
      </c>
      <c r="E1516" s="189" t="s">
        <v>3878</v>
      </c>
      <c r="F1516" s="189" t="s">
        <v>584</v>
      </c>
      <c r="G1516" s="189">
        <v>15513311</v>
      </c>
      <c r="H1516" s="68"/>
      <c r="I1516" s="195" t="s">
        <v>4441</v>
      </c>
      <c r="J1516" s="68"/>
      <c r="K1516" s="68"/>
      <c r="L1516" s="68"/>
      <c r="M1516" s="68"/>
      <c r="N1516" s="319"/>
      <c r="O1516" s="319"/>
      <c r="P1516" s="212">
        <v>0</v>
      </c>
      <c r="Q1516" s="212">
        <v>1335.33</v>
      </c>
      <c r="R1516" s="68" t="s">
        <v>809</v>
      </c>
      <c r="S1516" s="320"/>
      <c r="T1516" s="266"/>
    </row>
    <row r="1517" spans="1:20" ht="76.5">
      <c r="A1517" s="189" t="s">
        <v>495</v>
      </c>
      <c r="B1517" s="68"/>
      <c r="C1517" s="210" t="s">
        <v>623</v>
      </c>
      <c r="D1517" s="211">
        <v>46139</v>
      </c>
      <c r="E1517" s="189" t="s">
        <v>3879</v>
      </c>
      <c r="F1517" s="189" t="s">
        <v>584</v>
      </c>
      <c r="G1517" s="189">
        <v>15513291</v>
      </c>
      <c r="H1517" s="68"/>
      <c r="I1517" s="195" t="s">
        <v>4442</v>
      </c>
      <c r="J1517" s="68"/>
      <c r="K1517" s="68"/>
      <c r="L1517" s="68"/>
      <c r="M1517" s="68"/>
      <c r="N1517" s="319"/>
      <c r="O1517" s="319"/>
      <c r="P1517" s="212">
        <v>0</v>
      </c>
      <c r="Q1517" s="212">
        <v>46618.76</v>
      </c>
      <c r="R1517" s="68" t="s">
        <v>809</v>
      </c>
      <c r="S1517" s="320"/>
      <c r="T1517" s="266"/>
    </row>
    <row r="1518" spans="1:20" ht="76.5">
      <c r="A1518" s="189" t="s">
        <v>495</v>
      </c>
      <c r="B1518" s="68"/>
      <c r="C1518" s="210" t="s">
        <v>623</v>
      </c>
      <c r="D1518" s="211">
        <v>46139</v>
      </c>
      <c r="E1518" s="189" t="s">
        <v>3880</v>
      </c>
      <c r="F1518" s="189" t="s">
        <v>584</v>
      </c>
      <c r="G1518" s="189">
        <v>15513309</v>
      </c>
      <c r="H1518" s="68"/>
      <c r="I1518" s="195" t="s">
        <v>4443</v>
      </c>
      <c r="J1518" s="68"/>
      <c r="K1518" s="68"/>
      <c r="L1518" s="68"/>
      <c r="M1518" s="68"/>
      <c r="N1518" s="319"/>
      <c r="O1518" s="319"/>
      <c r="P1518" s="212">
        <v>0</v>
      </c>
      <c r="Q1518" s="212">
        <v>2424.4699999999998</v>
      </c>
      <c r="R1518" s="68" t="s">
        <v>809</v>
      </c>
      <c r="S1518" s="320"/>
      <c r="T1518" s="266"/>
    </row>
    <row r="1519" spans="1:20" ht="76.5">
      <c r="A1519" s="189" t="s">
        <v>495</v>
      </c>
      <c r="B1519" s="68"/>
      <c r="C1519" s="210" t="s">
        <v>623</v>
      </c>
      <c r="D1519" s="211">
        <v>46139</v>
      </c>
      <c r="E1519" s="189" t="s">
        <v>3881</v>
      </c>
      <c r="F1519" s="189" t="s">
        <v>584</v>
      </c>
      <c r="G1519" s="189">
        <v>15513259</v>
      </c>
      <c r="H1519" s="68"/>
      <c r="I1519" s="195" t="s">
        <v>4442</v>
      </c>
      <c r="J1519" s="68"/>
      <c r="K1519" s="68"/>
      <c r="L1519" s="68"/>
      <c r="M1519" s="68"/>
      <c r="N1519" s="319"/>
      <c r="O1519" s="319"/>
      <c r="P1519" s="212">
        <v>0</v>
      </c>
      <c r="Q1519" s="212">
        <v>61444.13</v>
      </c>
      <c r="R1519" s="68" t="s">
        <v>809</v>
      </c>
      <c r="S1519" s="320"/>
      <c r="T1519" s="266"/>
    </row>
    <row r="1520" spans="1:20" ht="89.25">
      <c r="A1520" s="189" t="s">
        <v>495</v>
      </c>
      <c r="B1520" s="68"/>
      <c r="C1520" s="210" t="s">
        <v>623</v>
      </c>
      <c r="D1520" s="211">
        <v>46139</v>
      </c>
      <c r="E1520" s="189" t="s">
        <v>3882</v>
      </c>
      <c r="F1520" s="189" t="s">
        <v>584</v>
      </c>
      <c r="G1520" s="189">
        <v>15501010</v>
      </c>
      <c r="H1520" s="68"/>
      <c r="I1520" s="195" t="s">
        <v>4444</v>
      </c>
      <c r="J1520" s="68"/>
      <c r="K1520" s="68"/>
      <c r="L1520" s="68"/>
      <c r="M1520" s="68"/>
      <c r="N1520" s="319"/>
      <c r="O1520" s="319"/>
      <c r="P1520" s="212">
        <v>0</v>
      </c>
      <c r="Q1520" s="212">
        <v>14622.37</v>
      </c>
      <c r="R1520" s="68" t="s">
        <v>809</v>
      </c>
      <c r="S1520" s="320"/>
      <c r="T1520" s="266"/>
    </row>
    <row r="1521" spans="1:20" ht="76.5">
      <c r="A1521" s="189" t="s">
        <v>495</v>
      </c>
      <c r="B1521" s="68"/>
      <c r="C1521" s="210" t="s">
        <v>623</v>
      </c>
      <c r="D1521" s="211">
        <v>46139</v>
      </c>
      <c r="E1521" s="189" t="s">
        <v>3883</v>
      </c>
      <c r="F1521" s="189" t="s">
        <v>584</v>
      </c>
      <c r="G1521" s="189">
        <v>15500991</v>
      </c>
      <c r="H1521" s="68"/>
      <c r="I1521" s="195" t="s">
        <v>4445</v>
      </c>
      <c r="J1521" s="68"/>
      <c r="K1521" s="68"/>
      <c r="L1521" s="68"/>
      <c r="M1521" s="68"/>
      <c r="N1521" s="319"/>
      <c r="O1521" s="319"/>
      <c r="P1521" s="212">
        <v>0</v>
      </c>
      <c r="Q1521" s="212">
        <v>88302.53</v>
      </c>
      <c r="R1521" s="68" t="s">
        <v>809</v>
      </c>
      <c r="S1521" s="320"/>
      <c r="T1521" s="266"/>
    </row>
    <row r="1522" spans="1:20" ht="76.5">
      <c r="A1522" s="189" t="s">
        <v>495</v>
      </c>
      <c r="B1522" s="68"/>
      <c r="C1522" s="210" t="s">
        <v>623</v>
      </c>
      <c r="D1522" s="211">
        <v>46139</v>
      </c>
      <c r="E1522" s="189" t="s">
        <v>3884</v>
      </c>
      <c r="F1522" s="189" t="s">
        <v>584</v>
      </c>
      <c r="G1522" s="189">
        <v>15500968</v>
      </c>
      <c r="H1522" s="68"/>
      <c r="I1522" s="195" t="s">
        <v>4446</v>
      </c>
      <c r="J1522" s="68"/>
      <c r="K1522" s="68"/>
      <c r="L1522" s="68"/>
      <c r="M1522" s="68"/>
      <c r="N1522" s="319"/>
      <c r="O1522" s="319"/>
      <c r="P1522" s="212">
        <v>0</v>
      </c>
      <c r="Q1522" s="212">
        <v>2803153.98</v>
      </c>
      <c r="R1522" s="68" t="s">
        <v>809</v>
      </c>
      <c r="S1522" s="320"/>
      <c r="T1522" s="266"/>
    </row>
    <row r="1523" spans="1:20" ht="76.5">
      <c r="A1523" s="189" t="s">
        <v>495</v>
      </c>
      <c r="B1523" s="68"/>
      <c r="C1523" s="210" t="s">
        <v>623</v>
      </c>
      <c r="D1523" s="211">
        <v>46139</v>
      </c>
      <c r="E1523" s="189" t="s">
        <v>3885</v>
      </c>
      <c r="F1523" s="189" t="s">
        <v>584</v>
      </c>
      <c r="G1523" s="189">
        <v>15500993</v>
      </c>
      <c r="H1523" s="68"/>
      <c r="I1523" s="195" t="s">
        <v>4447</v>
      </c>
      <c r="J1523" s="68"/>
      <c r="K1523" s="68"/>
      <c r="L1523" s="68"/>
      <c r="M1523" s="68"/>
      <c r="N1523" s="319"/>
      <c r="O1523" s="319"/>
      <c r="P1523" s="212">
        <v>0</v>
      </c>
      <c r="Q1523" s="212">
        <v>236113.86</v>
      </c>
      <c r="R1523" s="68" t="s">
        <v>809</v>
      </c>
      <c r="S1523" s="320"/>
      <c r="T1523" s="266"/>
    </row>
    <row r="1524" spans="1:20" ht="76.5">
      <c r="A1524" s="189" t="s">
        <v>495</v>
      </c>
      <c r="B1524" s="68"/>
      <c r="C1524" s="210" t="s">
        <v>623</v>
      </c>
      <c r="D1524" s="211">
        <v>46139</v>
      </c>
      <c r="E1524" s="189" t="s">
        <v>3886</v>
      </c>
      <c r="F1524" s="189" t="s">
        <v>584</v>
      </c>
      <c r="G1524" s="189">
        <v>15500899</v>
      </c>
      <c r="H1524" s="68"/>
      <c r="I1524" s="195" t="s">
        <v>4447</v>
      </c>
      <c r="J1524" s="68"/>
      <c r="K1524" s="68"/>
      <c r="L1524" s="68"/>
      <c r="M1524" s="68"/>
      <c r="N1524" s="319"/>
      <c r="O1524" s="319"/>
      <c r="P1524" s="212">
        <v>0</v>
      </c>
      <c r="Q1524" s="212">
        <v>303382.28999999998</v>
      </c>
      <c r="R1524" s="68" t="s">
        <v>809</v>
      </c>
      <c r="S1524" s="320"/>
      <c r="T1524" s="266"/>
    </row>
    <row r="1525" spans="1:20" ht="76.5">
      <c r="A1525" s="189" t="s">
        <v>495</v>
      </c>
      <c r="B1525" s="68"/>
      <c r="C1525" s="210" t="s">
        <v>623</v>
      </c>
      <c r="D1525" s="211">
        <v>46139</v>
      </c>
      <c r="E1525" s="189" t="s">
        <v>3887</v>
      </c>
      <c r="F1525" s="189" t="s">
        <v>584</v>
      </c>
      <c r="G1525" s="189">
        <v>15500854</v>
      </c>
      <c r="H1525" s="68"/>
      <c r="I1525" s="195" t="s">
        <v>4448</v>
      </c>
      <c r="J1525" s="68"/>
      <c r="K1525" s="68"/>
      <c r="L1525" s="68"/>
      <c r="M1525" s="68"/>
      <c r="N1525" s="319"/>
      <c r="O1525" s="319"/>
      <c r="P1525" s="212">
        <v>0</v>
      </c>
      <c r="Q1525" s="212">
        <v>199383.97</v>
      </c>
      <c r="R1525" s="68" t="s">
        <v>809</v>
      </c>
      <c r="S1525" s="320"/>
      <c r="T1525" s="266"/>
    </row>
    <row r="1526" spans="1:20" ht="76.5">
      <c r="A1526" s="189" t="s">
        <v>495</v>
      </c>
      <c r="B1526" s="68"/>
      <c r="C1526" s="210" t="s">
        <v>623</v>
      </c>
      <c r="D1526" s="211">
        <v>46139</v>
      </c>
      <c r="E1526" s="189" t="s">
        <v>3888</v>
      </c>
      <c r="F1526" s="189" t="s">
        <v>584</v>
      </c>
      <c r="G1526" s="189">
        <v>15500878</v>
      </c>
      <c r="H1526" s="68"/>
      <c r="I1526" s="195" t="s">
        <v>4449</v>
      </c>
      <c r="J1526" s="68"/>
      <c r="K1526" s="68"/>
      <c r="L1526" s="68"/>
      <c r="M1526" s="68"/>
      <c r="N1526" s="319"/>
      <c r="O1526" s="319"/>
      <c r="P1526" s="212">
        <v>0</v>
      </c>
      <c r="Q1526" s="212">
        <v>114907.43</v>
      </c>
      <c r="R1526" s="68" t="s">
        <v>809</v>
      </c>
      <c r="S1526" s="320"/>
      <c r="T1526" s="266"/>
    </row>
    <row r="1527" spans="1:20" ht="51">
      <c r="A1527" s="189">
        <v>292</v>
      </c>
      <c r="B1527" s="68"/>
      <c r="C1527" s="210" t="s">
        <v>109</v>
      </c>
      <c r="D1527" s="211">
        <v>46140</v>
      </c>
      <c r="E1527" s="189" t="s">
        <v>3889</v>
      </c>
      <c r="F1527" s="189" t="s">
        <v>3</v>
      </c>
      <c r="G1527" s="189">
        <v>2386771</v>
      </c>
      <c r="H1527" s="68"/>
      <c r="I1527" s="195" t="s">
        <v>4450</v>
      </c>
      <c r="J1527" s="68"/>
      <c r="K1527" s="68"/>
      <c r="L1527" s="68"/>
      <c r="M1527" s="68"/>
      <c r="N1527" s="319"/>
      <c r="O1527" s="319"/>
      <c r="P1527" s="212">
        <v>0</v>
      </c>
      <c r="Q1527" s="212">
        <v>17986</v>
      </c>
      <c r="R1527" s="68" t="s">
        <v>809</v>
      </c>
      <c r="S1527" s="320"/>
      <c r="T1527" s="266"/>
    </row>
    <row r="1528" spans="1:20" ht="51">
      <c r="A1528" s="189" t="s">
        <v>503</v>
      </c>
      <c r="B1528" s="68"/>
      <c r="C1528" s="210" t="s">
        <v>541</v>
      </c>
      <c r="D1528" s="211">
        <v>46140</v>
      </c>
      <c r="E1528" s="189" t="s">
        <v>3890</v>
      </c>
      <c r="F1528" s="189" t="s">
        <v>3</v>
      </c>
      <c r="G1528" s="189">
        <v>2386800</v>
      </c>
      <c r="H1528" s="68"/>
      <c r="I1528" s="195" t="s">
        <v>850</v>
      </c>
      <c r="J1528" s="68"/>
      <c r="K1528" s="68"/>
      <c r="L1528" s="68"/>
      <c r="M1528" s="68"/>
      <c r="N1528" s="319"/>
      <c r="O1528" s="319"/>
      <c r="P1528" s="212">
        <v>0</v>
      </c>
      <c r="Q1528" s="212">
        <v>1410.42</v>
      </c>
      <c r="R1528" s="68" t="s">
        <v>809</v>
      </c>
      <c r="S1528" s="320"/>
      <c r="T1528" s="266"/>
    </row>
    <row r="1529" spans="1:20" ht="51">
      <c r="A1529" s="189">
        <v>41</v>
      </c>
      <c r="B1529" s="68"/>
      <c r="C1529" s="210" t="s">
        <v>879</v>
      </c>
      <c r="D1529" s="211">
        <v>46140</v>
      </c>
      <c r="E1529" s="189" t="s">
        <v>3891</v>
      </c>
      <c r="F1529" s="189" t="s">
        <v>3</v>
      </c>
      <c r="G1529" s="189">
        <v>2386878</v>
      </c>
      <c r="H1529" s="68"/>
      <c r="I1529" s="195" t="s">
        <v>4451</v>
      </c>
      <c r="J1529" s="68"/>
      <c r="K1529" s="68"/>
      <c r="L1529" s="68"/>
      <c r="M1529" s="68"/>
      <c r="N1529" s="319"/>
      <c r="O1529" s="319"/>
      <c r="P1529" s="212">
        <v>0</v>
      </c>
      <c r="Q1529" s="212">
        <v>0.02</v>
      </c>
      <c r="R1529" s="68" t="s">
        <v>2066</v>
      </c>
      <c r="S1529" s="320"/>
      <c r="T1529" s="266"/>
    </row>
    <row r="1530" spans="1:20" ht="51">
      <c r="A1530" s="189">
        <v>203</v>
      </c>
      <c r="B1530" s="68"/>
      <c r="C1530" s="210" t="s">
        <v>77</v>
      </c>
      <c r="D1530" s="211">
        <v>46140</v>
      </c>
      <c r="E1530" s="189" t="s">
        <v>3892</v>
      </c>
      <c r="F1530" s="189" t="s">
        <v>3</v>
      </c>
      <c r="G1530" s="189">
        <v>2386880</v>
      </c>
      <c r="H1530" s="68"/>
      <c r="I1530" s="195" t="s">
        <v>4452</v>
      </c>
      <c r="J1530" s="68"/>
      <c r="K1530" s="68"/>
      <c r="L1530" s="68"/>
      <c r="M1530" s="68"/>
      <c r="N1530" s="319"/>
      <c r="O1530" s="319"/>
      <c r="P1530" s="212">
        <v>0</v>
      </c>
      <c r="Q1530" s="212">
        <v>432.22</v>
      </c>
      <c r="R1530" s="68" t="s">
        <v>809</v>
      </c>
      <c r="S1530" s="320"/>
      <c r="T1530" s="266"/>
    </row>
    <row r="1531" spans="1:20" ht="51">
      <c r="A1531" s="189">
        <v>681</v>
      </c>
      <c r="B1531" s="68"/>
      <c r="C1531" s="210" t="s">
        <v>157</v>
      </c>
      <c r="D1531" s="211">
        <v>46140</v>
      </c>
      <c r="E1531" s="189" t="s">
        <v>3893</v>
      </c>
      <c r="F1531" s="189" t="s">
        <v>3</v>
      </c>
      <c r="G1531" s="189">
        <v>2386898</v>
      </c>
      <c r="H1531" s="68"/>
      <c r="I1531" s="195" t="s">
        <v>4453</v>
      </c>
      <c r="J1531" s="68"/>
      <c r="K1531" s="68"/>
      <c r="L1531" s="68"/>
      <c r="M1531" s="68"/>
      <c r="N1531" s="319"/>
      <c r="O1531" s="319"/>
      <c r="P1531" s="212">
        <v>0</v>
      </c>
      <c r="Q1531" s="212">
        <v>1.7</v>
      </c>
      <c r="R1531" s="68" t="s">
        <v>809</v>
      </c>
      <c r="S1531" s="320"/>
      <c r="T1531" s="266"/>
    </row>
    <row r="1532" spans="1:20" ht="51">
      <c r="A1532" s="189">
        <v>681</v>
      </c>
      <c r="B1532" s="68"/>
      <c r="C1532" s="210" t="s">
        <v>157</v>
      </c>
      <c r="D1532" s="211">
        <v>46140</v>
      </c>
      <c r="E1532" s="189" t="s">
        <v>3894</v>
      </c>
      <c r="F1532" s="189" t="s">
        <v>3</v>
      </c>
      <c r="G1532" s="189">
        <v>2386899</v>
      </c>
      <c r="H1532" s="68"/>
      <c r="I1532" s="195" t="s">
        <v>4454</v>
      </c>
      <c r="J1532" s="68"/>
      <c r="K1532" s="68"/>
      <c r="L1532" s="68"/>
      <c r="M1532" s="68"/>
      <c r="N1532" s="319"/>
      <c r="O1532" s="319"/>
      <c r="P1532" s="212">
        <v>0</v>
      </c>
      <c r="Q1532" s="212">
        <v>17.5</v>
      </c>
      <c r="R1532" s="68" t="s">
        <v>809</v>
      </c>
      <c r="S1532" s="320"/>
      <c r="T1532" s="266"/>
    </row>
    <row r="1533" spans="1:20" ht="51">
      <c r="A1533" s="189">
        <v>41</v>
      </c>
      <c r="B1533" s="68"/>
      <c r="C1533" s="210" t="s">
        <v>879</v>
      </c>
      <c r="D1533" s="211">
        <v>46140</v>
      </c>
      <c r="E1533" s="189" t="s">
        <v>3895</v>
      </c>
      <c r="F1533" s="189" t="s">
        <v>3</v>
      </c>
      <c r="G1533" s="189">
        <v>2386810</v>
      </c>
      <c r="H1533" s="68"/>
      <c r="I1533" s="195" t="s">
        <v>4455</v>
      </c>
      <c r="J1533" s="68"/>
      <c r="K1533" s="68"/>
      <c r="L1533" s="68"/>
      <c r="M1533" s="68"/>
      <c r="N1533" s="319"/>
      <c r="O1533" s="319"/>
      <c r="P1533" s="212">
        <v>0</v>
      </c>
      <c r="Q1533" s="212">
        <v>94500</v>
      </c>
      <c r="R1533" s="68" t="s">
        <v>809</v>
      </c>
      <c r="S1533" s="320"/>
      <c r="T1533" s="266"/>
    </row>
    <row r="1534" spans="1:20" ht="51">
      <c r="A1534" s="189" t="s">
        <v>503</v>
      </c>
      <c r="B1534" s="68"/>
      <c r="C1534" s="210" t="s">
        <v>541</v>
      </c>
      <c r="D1534" s="211">
        <v>46140</v>
      </c>
      <c r="E1534" s="189" t="s">
        <v>3896</v>
      </c>
      <c r="F1534" s="189" t="s">
        <v>3</v>
      </c>
      <c r="G1534" s="189">
        <v>2386815</v>
      </c>
      <c r="H1534" s="68"/>
      <c r="I1534" s="195" t="s">
        <v>4456</v>
      </c>
      <c r="J1534" s="68"/>
      <c r="K1534" s="68"/>
      <c r="L1534" s="68"/>
      <c r="M1534" s="68"/>
      <c r="N1534" s="319"/>
      <c r="O1534" s="319"/>
      <c r="P1534" s="212">
        <v>0</v>
      </c>
      <c r="Q1534" s="212">
        <v>186417.55</v>
      </c>
      <c r="R1534" s="68" t="s">
        <v>809</v>
      </c>
      <c r="S1534" s="320"/>
      <c r="T1534" s="266"/>
    </row>
    <row r="1535" spans="1:20" ht="51">
      <c r="A1535" s="189">
        <v>253</v>
      </c>
      <c r="B1535" s="68"/>
      <c r="C1535" s="210" t="s">
        <v>94</v>
      </c>
      <c r="D1535" s="211">
        <v>46140</v>
      </c>
      <c r="E1535" s="189" t="s">
        <v>3897</v>
      </c>
      <c r="F1535" s="189" t="s">
        <v>3</v>
      </c>
      <c r="G1535" s="189">
        <v>2386835</v>
      </c>
      <c r="H1535" s="68"/>
      <c r="I1535" s="195" t="s">
        <v>4457</v>
      </c>
      <c r="J1535" s="68"/>
      <c r="K1535" s="68"/>
      <c r="L1535" s="68"/>
      <c r="M1535" s="68"/>
      <c r="N1535" s="319"/>
      <c r="O1535" s="319"/>
      <c r="P1535" s="212">
        <v>0</v>
      </c>
      <c r="Q1535" s="212">
        <v>328106.18</v>
      </c>
      <c r="R1535" s="68" t="s">
        <v>809</v>
      </c>
      <c r="S1535" s="320"/>
      <c r="T1535" s="266"/>
    </row>
    <row r="1536" spans="1:20" ht="51">
      <c r="A1536" s="189">
        <v>903</v>
      </c>
      <c r="B1536" s="68"/>
      <c r="C1536" s="210" t="s">
        <v>164</v>
      </c>
      <c r="D1536" s="211">
        <v>46140</v>
      </c>
      <c r="E1536" s="189" t="s">
        <v>3898</v>
      </c>
      <c r="F1536" s="189" t="s">
        <v>3</v>
      </c>
      <c r="G1536" s="189">
        <v>2386836</v>
      </c>
      <c r="H1536" s="68"/>
      <c r="I1536" s="195" t="s">
        <v>4458</v>
      </c>
      <c r="J1536" s="68"/>
      <c r="K1536" s="68"/>
      <c r="L1536" s="68"/>
      <c r="M1536" s="68"/>
      <c r="N1536" s="319"/>
      <c r="O1536" s="319"/>
      <c r="P1536" s="212">
        <v>0</v>
      </c>
      <c r="Q1536" s="212">
        <v>11185.71</v>
      </c>
      <c r="R1536" s="68" t="s">
        <v>809</v>
      </c>
      <c r="S1536" s="320"/>
      <c r="T1536" s="266"/>
    </row>
    <row r="1537" spans="1:20" ht="51">
      <c r="A1537" s="189" t="s">
        <v>503</v>
      </c>
      <c r="B1537" s="68"/>
      <c r="C1537" s="210" t="s">
        <v>541</v>
      </c>
      <c r="D1537" s="211">
        <v>46140</v>
      </c>
      <c r="E1537" s="189" t="s">
        <v>3899</v>
      </c>
      <c r="F1537" s="189" t="s">
        <v>3</v>
      </c>
      <c r="G1537" s="189">
        <v>2386841</v>
      </c>
      <c r="H1537" s="68"/>
      <c r="I1537" s="195" t="s">
        <v>4459</v>
      </c>
      <c r="J1537" s="68"/>
      <c r="K1537" s="68"/>
      <c r="L1537" s="68"/>
      <c r="M1537" s="68"/>
      <c r="N1537" s="319"/>
      <c r="O1537" s="319"/>
      <c r="P1537" s="212">
        <v>0</v>
      </c>
      <c r="Q1537" s="212">
        <v>7163.37</v>
      </c>
      <c r="R1537" s="68" t="s">
        <v>809</v>
      </c>
      <c r="S1537" s="320"/>
      <c r="T1537" s="266"/>
    </row>
    <row r="1538" spans="1:20" ht="63.75">
      <c r="A1538" s="189">
        <v>862</v>
      </c>
      <c r="B1538" s="68"/>
      <c r="C1538" s="210" t="s">
        <v>159</v>
      </c>
      <c r="D1538" s="211">
        <v>46140</v>
      </c>
      <c r="E1538" s="189" t="s">
        <v>3900</v>
      </c>
      <c r="F1538" s="189" t="s">
        <v>6</v>
      </c>
      <c r="G1538" s="189">
        <v>2421372</v>
      </c>
      <c r="H1538" s="68"/>
      <c r="I1538" s="195" t="s">
        <v>4460</v>
      </c>
      <c r="J1538" s="68"/>
      <c r="K1538" s="68"/>
      <c r="L1538" s="68"/>
      <c r="M1538" s="68"/>
      <c r="N1538" s="319"/>
      <c r="O1538" s="319"/>
      <c r="P1538" s="212">
        <v>0</v>
      </c>
      <c r="Q1538" s="212">
        <v>2477436.75</v>
      </c>
      <c r="R1538" s="68" t="s">
        <v>809</v>
      </c>
      <c r="S1538" s="320"/>
      <c r="T1538" s="266"/>
    </row>
    <row r="1539" spans="1:20" ht="63.75">
      <c r="A1539" s="189">
        <v>590</v>
      </c>
      <c r="B1539" s="68"/>
      <c r="C1539" s="210" t="s">
        <v>659</v>
      </c>
      <c r="D1539" s="211">
        <v>46140</v>
      </c>
      <c r="E1539" s="189" t="s">
        <v>3901</v>
      </c>
      <c r="F1539" s="189" t="s">
        <v>10</v>
      </c>
      <c r="G1539" s="189">
        <v>1152875</v>
      </c>
      <c r="H1539" s="68"/>
      <c r="I1539" s="195" t="s">
        <v>4461</v>
      </c>
      <c r="J1539" s="68"/>
      <c r="K1539" s="68"/>
      <c r="L1539" s="68"/>
      <c r="M1539" s="68"/>
      <c r="N1539" s="319"/>
      <c r="O1539" s="319"/>
      <c r="P1539" s="212">
        <v>80</v>
      </c>
      <c r="Q1539" s="212">
        <v>0</v>
      </c>
      <c r="R1539" s="68" t="s">
        <v>809</v>
      </c>
      <c r="S1539" s="320"/>
      <c r="T1539" s="266"/>
    </row>
    <row r="1540" spans="1:20" ht="51">
      <c r="A1540" s="189" t="s">
        <v>503</v>
      </c>
      <c r="B1540" s="68"/>
      <c r="C1540" s="210" t="s">
        <v>541</v>
      </c>
      <c r="D1540" s="211">
        <v>46141</v>
      </c>
      <c r="E1540" s="189" t="s">
        <v>3902</v>
      </c>
      <c r="F1540" s="189" t="s">
        <v>3</v>
      </c>
      <c r="G1540" s="189">
        <v>2387063</v>
      </c>
      <c r="H1540" s="68"/>
      <c r="I1540" s="195" t="s">
        <v>4462</v>
      </c>
      <c r="J1540" s="68"/>
      <c r="K1540" s="68"/>
      <c r="L1540" s="68"/>
      <c r="M1540" s="68"/>
      <c r="N1540" s="319"/>
      <c r="O1540" s="319"/>
      <c r="P1540" s="212">
        <v>0</v>
      </c>
      <c r="Q1540" s="212">
        <v>333</v>
      </c>
      <c r="R1540" s="68" t="s">
        <v>809</v>
      </c>
      <c r="S1540" s="320"/>
      <c r="T1540" s="266"/>
    </row>
    <row r="1541" spans="1:20" ht="51">
      <c r="A1541" s="189" t="s">
        <v>503</v>
      </c>
      <c r="B1541" s="68"/>
      <c r="C1541" s="210" t="s">
        <v>541</v>
      </c>
      <c r="D1541" s="211">
        <v>46141</v>
      </c>
      <c r="E1541" s="189" t="s">
        <v>3903</v>
      </c>
      <c r="F1541" s="189" t="s">
        <v>3</v>
      </c>
      <c r="G1541" s="189">
        <v>2387165</v>
      </c>
      <c r="H1541" s="68"/>
      <c r="I1541" s="195" t="s">
        <v>4463</v>
      </c>
      <c r="J1541" s="68"/>
      <c r="K1541" s="68"/>
      <c r="L1541" s="68"/>
      <c r="M1541" s="68"/>
      <c r="N1541" s="319"/>
      <c r="O1541" s="319"/>
      <c r="P1541" s="212">
        <v>0</v>
      </c>
      <c r="Q1541" s="212">
        <v>1477.5</v>
      </c>
      <c r="R1541" s="68" t="s">
        <v>809</v>
      </c>
      <c r="S1541" s="320"/>
      <c r="T1541" s="266"/>
    </row>
    <row r="1542" spans="1:20" ht="51">
      <c r="A1542" s="189">
        <v>81</v>
      </c>
      <c r="B1542" s="68"/>
      <c r="C1542" s="210" t="s">
        <v>46</v>
      </c>
      <c r="D1542" s="211">
        <v>46141</v>
      </c>
      <c r="E1542" s="189" t="s">
        <v>3904</v>
      </c>
      <c r="F1542" s="189" t="s">
        <v>3</v>
      </c>
      <c r="G1542" s="189">
        <v>2387193</v>
      </c>
      <c r="H1542" s="68"/>
      <c r="I1542" s="195" t="s">
        <v>4464</v>
      </c>
      <c r="J1542" s="68"/>
      <c r="K1542" s="68"/>
      <c r="L1542" s="68"/>
      <c r="M1542" s="68"/>
      <c r="N1542" s="319"/>
      <c r="O1542" s="319"/>
      <c r="P1542" s="212">
        <v>0</v>
      </c>
      <c r="Q1542" s="212">
        <v>93.84</v>
      </c>
      <c r="R1542" s="68" t="s">
        <v>809</v>
      </c>
      <c r="S1542" s="320"/>
      <c r="T1542" s="266"/>
    </row>
    <row r="1543" spans="1:20" ht="51">
      <c r="A1543" s="189">
        <v>378</v>
      </c>
      <c r="B1543" s="68"/>
      <c r="C1543" s="210" t="s">
        <v>560</v>
      </c>
      <c r="D1543" s="211">
        <v>46141</v>
      </c>
      <c r="E1543" s="189" t="s">
        <v>3905</v>
      </c>
      <c r="F1543" s="189" t="s">
        <v>3</v>
      </c>
      <c r="G1543" s="189">
        <v>2387228</v>
      </c>
      <c r="H1543" s="68"/>
      <c r="I1543" s="195" t="s">
        <v>4465</v>
      </c>
      <c r="J1543" s="68"/>
      <c r="K1543" s="68"/>
      <c r="L1543" s="68"/>
      <c r="M1543" s="68"/>
      <c r="N1543" s="319"/>
      <c r="O1543" s="319"/>
      <c r="P1543" s="212">
        <v>0</v>
      </c>
      <c r="Q1543" s="212">
        <v>4.96</v>
      </c>
      <c r="R1543" s="68" t="s">
        <v>809</v>
      </c>
      <c r="S1543" s="320"/>
      <c r="T1543" s="266"/>
    </row>
    <row r="1544" spans="1:20" ht="63.75">
      <c r="A1544" s="189">
        <v>253</v>
      </c>
      <c r="B1544" s="68"/>
      <c r="C1544" s="210" t="s">
        <v>94</v>
      </c>
      <c r="D1544" s="211">
        <v>46141</v>
      </c>
      <c r="E1544" s="189" t="s">
        <v>3906</v>
      </c>
      <c r="F1544" s="189" t="s">
        <v>3</v>
      </c>
      <c r="G1544" s="189">
        <v>2387072</v>
      </c>
      <c r="H1544" s="68"/>
      <c r="I1544" s="195" t="s">
        <v>4466</v>
      </c>
      <c r="J1544" s="68"/>
      <c r="K1544" s="68"/>
      <c r="L1544" s="68"/>
      <c r="M1544" s="68"/>
      <c r="N1544" s="319"/>
      <c r="O1544" s="319"/>
      <c r="P1544" s="212">
        <v>0</v>
      </c>
      <c r="Q1544" s="212">
        <v>120472.05</v>
      </c>
      <c r="R1544" s="68" t="s">
        <v>809</v>
      </c>
      <c r="S1544" s="320"/>
      <c r="T1544" s="266"/>
    </row>
    <row r="1545" spans="1:20" ht="51">
      <c r="A1545" s="189" t="s">
        <v>494</v>
      </c>
      <c r="B1545" s="68"/>
      <c r="C1545" s="210" t="s">
        <v>542</v>
      </c>
      <c r="D1545" s="211">
        <v>46141</v>
      </c>
      <c r="E1545" s="189" t="s">
        <v>3907</v>
      </c>
      <c r="F1545" s="189" t="s">
        <v>3</v>
      </c>
      <c r="G1545" s="189">
        <v>2387073</v>
      </c>
      <c r="H1545" s="68"/>
      <c r="I1545" s="195" t="s">
        <v>4467</v>
      </c>
      <c r="J1545" s="68"/>
      <c r="K1545" s="68"/>
      <c r="L1545" s="68"/>
      <c r="M1545" s="68"/>
      <c r="N1545" s="319"/>
      <c r="O1545" s="319"/>
      <c r="P1545" s="212">
        <v>0</v>
      </c>
      <c r="Q1545" s="212">
        <v>63198.87</v>
      </c>
      <c r="R1545" s="68" t="s">
        <v>809</v>
      </c>
      <c r="S1545" s="320"/>
      <c r="T1545" s="266"/>
    </row>
    <row r="1546" spans="1:20" ht="51">
      <c r="A1546" s="189" t="s">
        <v>503</v>
      </c>
      <c r="B1546" s="68"/>
      <c r="C1546" s="210" t="s">
        <v>541</v>
      </c>
      <c r="D1546" s="211">
        <v>46141</v>
      </c>
      <c r="E1546" s="189" t="s">
        <v>3908</v>
      </c>
      <c r="F1546" s="189" t="s">
        <v>3</v>
      </c>
      <c r="G1546" s="189">
        <v>2387085</v>
      </c>
      <c r="H1546" s="68"/>
      <c r="I1546" s="195" t="s">
        <v>4468</v>
      </c>
      <c r="J1546" s="68"/>
      <c r="K1546" s="68"/>
      <c r="L1546" s="68"/>
      <c r="M1546" s="68"/>
      <c r="N1546" s="319"/>
      <c r="O1546" s="319"/>
      <c r="P1546" s="212">
        <v>0</v>
      </c>
      <c r="Q1546" s="212">
        <v>10745.05</v>
      </c>
      <c r="R1546" s="68" t="s">
        <v>809</v>
      </c>
      <c r="S1546" s="320"/>
      <c r="T1546" s="266"/>
    </row>
    <row r="1547" spans="1:20" ht="51">
      <c r="A1547" s="189" t="s">
        <v>497</v>
      </c>
      <c r="B1547" s="68"/>
      <c r="C1547" s="210" t="s">
        <v>615</v>
      </c>
      <c r="D1547" s="211">
        <v>46141</v>
      </c>
      <c r="E1547" s="189" t="s">
        <v>3909</v>
      </c>
      <c r="F1547" s="189" t="s">
        <v>6</v>
      </c>
      <c r="G1547" s="189">
        <v>2422661</v>
      </c>
      <c r="H1547" s="68"/>
      <c r="I1547" s="195" t="s">
        <v>4469</v>
      </c>
      <c r="J1547" s="68"/>
      <c r="K1547" s="68"/>
      <c r="L1547" s="68"/>
      <c r="M1547" s="68"/>
      <c r="N1547" s="319"/>
      <c r="O1547" s="319"/>
      <c r="P1547" s="212">
        <v>0</v>
      </c>
      <c r="Q1547" s="212">
        <v>4611184.75</v>
      </c>
      <c r="R1547" s="68" t="s">
        <v>809</v>
      </c>
      <c r="S1547" s="320"/>
      <c r="T1547" s="266"/>
    </row>
    <row r="1548" spans="1:20" ht="76.5">
      <c r="A1548" s="189">
        <v>86</v>
      </c>
      <c r="B1548" s="68"/>
      <c r="C1548" s="210" t="s">
        <v>47</v>
      </c>
      <c r="D1548" s="211">
        <v>46141</v>
      </c>
      <c r="E1548" s="189" t="s">
        <v>3910</v>
      </c>
      <c r="F1548" s="189" t="s">
        <v>6</v>
      </c>
      <c r="G1548" s="189">
        <v>2422665</v>
      </c>
      <c r="H1548" s="68"/>
      <c r="I1548" s="195" t="s">
        <v>4470</v>
      </c>
      <c r="J1548" s="68"/>
      <c r="K1548" s="68"/>
      <c r="L1548" s="68"/>
      <c r="M1548" s="68"/>
      <c r="N1548" s="319"/>
      <c r="O1548" s="319"/>
      <c r="P1548" s="212">
        <v>0</v>
      </c>
      <c r="Q1548" s="212">
        <v>444486.39</v>
      </c>
      <c r="R1548" s="68" t="s">
        <v>809</v>
      </c>
      <c r="S1548" s="320"/>
      <c r="T1548" s="266"/>
    </row>
    <row r="1549" spans="1:20" ht="51">
      <c r="A1549" s="189" t="s">
        <v>494</v>
      </c>
      <c r="B1549" s="68"/>
      <c r="C1549" s="210" t="s">
        <v>542</v>
      </c>
      <c r="D1549" s="211">
        <v>46141</v>
      </c>
      <c r="E1549" s="189" t="s">
        <v>3911</v>
      </c>
      <c r="F1549" s="189" t="s">
        <v>584</v>
      </c>
      <c r="G1549" s="189">
        <v>15558755</v>
      </c>
      <c r="H1549" s="68"/>
      <c r="I1549" s="195" t="s">
        <v>4471</v>
      </c>
      <c r="J1549" s="68"/>
      <c r="K1549" s="68"/>
      <c r="L1549" s="68"/>
      <c r="M1549" s="68"/>
      <c r="N1549" s="319"/>
      <c r="O1549" s="319"/>
      <c r="P1549" s="212">
        <v>0</v>
      </c>
      <c r="Q1549" s="212">
        <v>1027.3499999999999</v>
      </c>
      <c r="R1549" s="68" t="s">
        <v>809</v>
      </c>
      <c r="S1549" s="320"/>
      <c r="T1549" s="266"/>
    </row>
    <row r="1550" spans="1:20" ht="76.5">
      <c r="A1550" s="189" t="s">
        <v>495</v>
      </c>
      <c r="B1550" s="68"/>
      <c r="C1550" s="210" t="s">
        <v>623</v>
      </c>
      <c r="D1550" s="211">
        <v>46141</v>
      </c>
      <c r="E1550" s="189" t="s">
        <v>3912</v>
      </c>
      <c r="F1550" s="189" t="s">
        <v>584</v>
      </c>
      <c r="G1550" s="189">
        <v>15558664</v>
      </c>
      <c r="H1550" s="68"/>
      <c r="I1550" s="195" t="s">
        <v>4472</v>
      </c>
      <c r="J1550" s="68"/>
      <c r="K1550" s="68"/>
      <c r="L1550" s="68"/>
      <c r="M1550" s="68"/>
      <c r="N1550" s="319"/>
      <c r="O1550" s="319"/>
      <c r="P1550" s="212">
        <v>0</v>
      </c>
      <c r="Q1550" s="212">
        <v>85907.13</v>
      </c>
      <c r="R1550" s="68" t="s">
        <v>809</v>
      </c>
      <c r="S1550" s="320"/>
      <c r="T1550" s="266"/>
    </row>
    <row r="1551" spans="1:20" ht="76.5">
      <c r="A1551" s="189" t="s">
        <v>495</v>
      </c>
      <c r="B1551" s="68"/>
      <c r="C1551" s="210" t="s">
        <v>623</v>
      </c>
      <c r="D1551" s="211">
        <v>46141</v>
      </c>
      <c r="E1551" s="189" t="s">
        <v>3913</v>
      </c>
      <c r="F1551" s="189" t="s">
        <v>584</v>
      </c>
      <c r="G1551" s="189">
        <v>15558662</v>
      </c>
      <c r="H1551" s="68"/>
      <c r="I1551" s="195" t="s">
        <v>4473</v>
      </c>
      <c r="J1551" s="68"/>
      <c r="K1551" s="68"/>
      <c r="L1551" s="68"/>
      <c r="M1551" s="68"/>
      <c r="N1551" s="319"/>
      <c r="O1551" s="319"/>
      <c r="P1551" s="212">
        <v>0</v>
      </c>
      <c r="Q1551" s="212">
        <v>63010.79</v>
      </c>
      <c r="R1551" s="68" t="s">
        <v>809</v>
      </c>
      <c r="S1551" s="320"/>
      <c r="T1551" s="266"/>
    </row>
    <row r="1552" spans="1:20" ht="76.5">
      <c r="A1552" s="189" t="s">
        <v>495</v>
      </c>
      <c r="B1552" s="68"/>
      <c r="C1552" s="210" t="s">
        <v>623</v>
      </c>
      <c r="D1552" s="211">
        <v>46141</v>
      </c>
      <c r="E1552" s="189" t="s">
        <v>3914</v>
      </c>
      <c r="F1552" s="189" t="s">
        <v>584</v>
      </c>
      <c r="G1552" s="189">
        <v>15558633</v>
      </c>
      <c r="H1552" s="68"/>
      <c r="I1552" s="195" t="s">
        <v>4474</v>
      </c>
      <c r="J1552" s="68"/>
      <c r="K1552" s="68"/>
      <c r="L1552" s="68"/>
      <c r="M1552" s="68"/>
      <c r="N1552" s="319"/>
      <c r="O1552" s="319"/>
      <c r="P1552" s="212">
        <v>0</v>
      </c>
      <c r="Q1552" s="212">
        <v>192334.24</v>
      </c>
      <c r="R1552" s="68" t="s">
        <v>809</v>
      </c>
      <c r="S1552" s="320"/>
      <c r="T1552" s="266"/>
    </row>
    <row r="1553" spans="1:20" ht="76.5">
      <c r="A1553" s="189" t="s">
        <v>495</v>
      </c>
      <c r="B1553" s="68"/>
      <c r="C1553" s="210" t="s">
        <v>623</v>
      </c>
      <c r="D1553" s="211">
        <v>46141</v>
      </c>
      <c r="E1553" s="189" t="s">
        <v>3915</v>
      </c>
      <c r="F1553" s="189" t="s">
        <v>584</v>
      </c>
      <c r="G1553" s="189">
        <v>15558630</v>
      </c>
      <c r="H1553" s="68"/>
      <c r="I1553" s="195" t="s">
        <v>4475</v>
      </c>
      <c r="J1553" s="68"/>
      <c r="K1553" s="68"/>
      <c r="L1553" s="68"/>
      <c r="M1553" s="68"/>
      <c r="N1553" s="319"/>
      <c r="O1553" s="319"/>
      <c r="P1553" s="212">
        <v>0</v>
      </c>
      <c r="Q1553" s="212">
        <v>199421.11</v>
      </c>
      <c r="R1553" s="68" t="s">
        <v>809</v>
      </c>
      <c r="S1553" s="320"/>
      <c r="T1553" s="266"/>
    </row>
    <row r="1554" spans="1:20" ht="76.5">
      <c r="A1554" s="189" t="s">
        <v>495</v>
      </c>
      <c r="B1554" s="68"/>
      <c r="C1554" s="210" t="s">
        <v>623</v>
      </c>
      <c r="D1554" s="211">
        <v>46141</v>
      </c>
      <c r="E1554" s="189" t="s">
        <v>3916</v>
      </c>
      <c r="F1554" s="189" t="s">
        <v>584</v>
      </c>
      <c r="G1554" s="189">
        <v>15558602</v>
      </c>
      <c r="H1554" s="68"/>
      <c r="I1554" s="195" t="s">
        <v>4476</v>
      </c>
      <c r="J1554" s="68"/>
      <c r="K1554" s="68"/>
      <c r="L1554" s="68"/>
      <c r="M1554" s="68"/>
      <c r="N1554" s="319"/>
      <c r="O1554" s="319"/>
      <c r="P1554" s="212">
        <v>0</v>
      </c>
      <c r="Q1554" s="212">
        <v>117796.96</v>
      </c>
      <c r="R1554" s="68" t="s">
        <v>809</v>
      </c>
      <c r="S1554" s="320"/>
      <c r="T1554" s="266"/>
    </row>
    <row r="1555" spans="1:20" ht="76.5">
      <c r="A1555" s="189" t="s">
        <v>495</v>
      </c>
      <c r="B1555" s="68"/>
      <c r="C1555" s="210" t="s">
        <v>623</v>
      </c>
      <c r="D1555" s="211">
        <v>46141</v>
      </c>
      <c r="E1555" s="189" t="s">
        <v>3917</v>
      </c>
      <c r="F1555" s="189" t="s">
        <v>584</v>
      </c>
      <c r="G1555" s="189">
        <v>15557280</v>
      </c>
      <c r="H1555" s="68"/>
      <c r="I1555" s="195" t="s">
        <v>4477</v>
      </c>
      <c r="J1555" s="68"/>
      <c r="K1555" s="68"/>
      <c r="L1555" s="68"/>
      <c r="M1555" s="68"/>
      <c r="N1555" s="319"/>
      <c r="O1555" s="319"/>
      <c r="P1555" s="212">
        <v>0</v>
      </c>
      <c r="Q1555" s="212">
        <v>13969.49</v>
      </c>
      <c r="R1555" s="68" t="s">
        <v>809</v>
      </c>
      <c r="S1555" s="320"/>
      <c r="T1555" s="266"/>
    </row>
    <row r="1556" spans="1:20" ht="89.25">
      <c r="A1556" s="189" t="s">
        <v>495</v>
      </c>
      <c r="B1556" s="68"/>
      <c r="C1556" s="210" t="s">
        <v>623</v>
      </c>
      <c r="D1556" s="211">
        <v>46141</v>
      </c>
      <c r="E1556" s="189" t="s">
        <v>3918</v>
      </c>
      <c r="F1556" s="189" t="s">
        <v>584</v>
      </c>
      <c r="G1556" s="189">
        <v>15557288</v>
      </c>
      <c r="H1556" s="68"/>
      <c r="I1556" s="195" t="s">
        <v>4478</v>
      </c>
      <c r="J1556" s="68"/>
      <c r="K1556" s="68"/>
      <c r="L1556" s="68"/>
      <c r="M1556" s="68"/>
      <c r="N1556" s="319"/>
      <c r="O1556" s="319"/>
      <c r="P1556" s="212">
        <v>0</v>
      </c>
      <c r="Q1556" s="212">
        <v>1945.15</v>
      </c>
      <c r="R1556" s="68" t="s">
        <v>809</v>
      </c>
      <c r="S1556" s="320"/>
      <c r="T1556" s="266"/>
    </row>
    <row r="1557" spans="1:20" ht="76.5">
      <c r="A1557" s="189" t="s">
        <v>495</v>
      </c>
      <c r="B1557" s="68"/>
      <c r="C1557" s="210" t="s">
        <v>623</v>
      </c>
      <c r="D1557" s="211">
        <v>46141</v>
      </c>
      <c r="E1557" s="189" t="s">
        <v>3919</v>
      </c>
      <c r="F1557" s="189" t="s">
        <v>584</v>
      </c>
      <c r="G1557" s="189">
        <v>15557278</v>
      </c>
      <c r="H1557" s="68"/>
      <c r="I1557" s="195" t="s">
        <v>4479</v>
      </c>
      <c r="J1557" s="68"/>
      <c r="K1557" s="68"/>
      <c r="L1557" s="68"/>
      <c r="M1557" s="68"/>
      <c r="N1557" s="319"/>
      <c r="O1557" s="319"/>
      <c r="P1557" s="212">
        <v>0</v>
      </c>
      <c r="Q1557" s="212">
        <v>2548653.59</v>
      </c>
      <c r="R1557" s="68" t="s">
        <v>809</v>
      </c>
      <c r="S1557" s="320"/>
      <c r="T1557" s="266"/>
    </row>
    <row r="1558" spans="1:20" ht="76.5">
      <c r="A1558" s="189" t="s">
        <v>495</v>
      </c>
      <c r="B1558" s="68"/>
      <c r="C1558" s="210" t="s">
        <v>623</v>
      </c>
      <c r="D1558" s="211">
        <v>46141</v>
      </c>
      <c r="E1558" s="189" t="s">
        <v>3920</v>
      </c>
      <c r="F1558" s="189" t="s">
        <v>584</v>
      </c>
      <c r="G1558" s="189">
        <v>15557264</v>
      </c>
      <c r="H1558" s="68"/>
      <c r="I1558" s="195" t="s">
        <v>4430</v>
      </c>
      <c r="J1558" s="68"/>
      <c r="K1558" s="68"/>
      <c r="L1558" s="68"/>
      <c r="M1558" s="68"/>
      <c r="N1558" s="319"/>
      <c r="O1558" s="319"/>
      <c r="P1558" s="212">
        <v>0</v>
      </c>
      <c r="Q1558" s="212">
        <v>112129.09</v>
      </c>
      <c r="R1558" s="68" t="s">
        <v>809</v>
      </c>
      <c r="S1558" s="320"/>
      <c r="T1558" s="266"/>
    </row>
    <row r="1559" spans="1:20" ht="89.25">
      <c r="A1559" s="189" t="s">
        <v>495</v>
      </c>
      <c r="B1559" s="68"/>
      <c r="C1559" s="210" t="s">
        <v>623</v>
      </c>
      <c r="D1559" s="211">
        <v>46141</v>
      </c>
      <c r="E1559" s="189" t="s">
        <v>3921</v>
      </c>
      <c r="F1559" s="189" t="s">
        <v>584</v>
      </c>
      <c r="G1559" s="189">
        <v>15557266</v>
      </c>
      <c r="H1559" s="68"/>
      <c r="I1559" s="195" t="s">
        <v>4480</v>
      </c>
      <c r="J1559" s="68"/>
      <c r="K1559" s="68"/>
      <c r="L1559" s="68"/>
      <c r="M1559" s="68"/>
      <c r="N1559" s="319"/>
      <c r="O1559" s="319"/>
      <c r="P1559" s="212">
        <v>0</v>
      </c>
      <c r="Q1559" s="212">
        <v>145293.24</v>
      </c>
      <c r="R1559" s="68" t="s">
        <v>809</v>
      </c>
      <c r="S1559" s="320"/>
      <c r="T1559" s="266"/>
    </row>
    <row r="1560" spans="1:20" ht="76.5">
      <c r="A1560" s="189">
        <v>862</v>
      </c>
      <c r="B1560" s="68"/>
      <c r="C1560" s="210" t="s">
        <v>159</v>
      </c>
      <c r="D1560" s="211">
        <v>46141</v>
      </c>
      <c r="E1560" s="189" t="s">
        <v>3922</v>
      </c>
      <c r="F1560" s="189" t="s">
        <v>584</v>
      </c>
      <c r="G1560" s="189">
        <v>15557236</v>
      </c>
      <c r="H1560" s="68"/>
      <c r="I1560" s="195" t="s">
        <v>4481</v>
      </c>
      <c r="J1560" s="68"/>
      <c r="K1560" s="68"/>
      <c r="L1560" s="68"/>
      <c r="M1560" s="68"/>
      <c r="N1560" s="319"/>
      <c r="O1560" s="319"/>
      <c r="P1560" s="212">
        <v>0</v>
      </c>
      <c r="Q1560" s="212">
        <v>15658.04</v>
      </c>
      <c r="R1560" s="68" t="s">
        <v>809</v>
      </c>
      <c r="S1560" s="320"/>
      <c r="T1560" s="266"/>
    </row>
    <row r="1561" spans="1:20" ht="76.5">
      <c r="A1561" s="189" t="s">
        <v>495</v>
      </c>
      <c r="B1561" s="68"/>
      <c r="C1561" s="210" t="s">
        <v>623</v>
      </c>
      <c r="D1561" s="211">
        <v>46141</v>
      </c>
      <c r="E1561" s="189" t="s">
        <v>3923</v>
      </c>
      <c r="F1561" s="189" t="s">
        <v>584</v>
      </c>
      <c r="G1561" s="189">
        <v>15557255</v>
      </c>
      <c r="H1561" s="68"/>
      <c r="I1561" s="195" t="s">
        <v>4482</v>
      </c>
      <c r="J1561" s="68"/>
      <c r="K1561" s="68"/>
      <c r="L1561" s="68"/>
      <c r="M1561" s="68"/>
      <c r="N1561" s="319"/>
      <c r="O1561" s="319"/>
      <c r="P1561" s="212">
        <v>0</v>
      </c>
      <c r="Q1561" s="212">
        <v>1134.81</v>
      </c>
      <c r="R1561" s="68" t="s">
        <v>809</v>
      </c>
      <c r="S1561" s="320"/>
      <c r="T1561" s="266"/>
    </row>
    <row r="1562" spans="1:20" ht="76.5">
      <c r="A1562" s="189" t="s">
        <v>495</v>
      </c>
      <c r="B1562" s="68"/>
      <c r="C1562" s="210" t="s">
        <v>623</v>
      </c>
      <c r="D1562" s="211">
        <v>46141</v>
      </c>
      <c r="E1562" s="189" t="s">
        <v>3924</v>
      </c>
      <c r="F1562" s="189" t="s">
        <v>584</v>
      </c>
      <c r="G1562" s="189">
        <v>15557257</v>
      </c>
      <c r="H1562" s="68"/>
      <c r="I1562" s="195" t="s">
        <v>4483</v>
      </c>
      <c r="J1562" s="68"/>
      <c r="K1562" s="68"/>
      <c r="L1562" s="68"/>
      <c r="M1562" s="68"/>
      <c r="N1562" s="319"/>
      <c r="O1562" s="319"/>
      <c r="P1562" s="212">
        <v>0</v>
      </c>
      <c r="Q1562" s="212">
        <v>1578885.1200000001</v>
      </c>
      <c r="R1562" s="68" t="s">
        <v>809</v>
      </c>
      <c r="S1562" s="320"/>
      <c r="T1562" s="266"/>
    </row>
    <row r="1563" spans="1:20" ht="76.5">
      <c r="A1563" s="189" t="s">
        <v>495</v>
      </c>
      <c r="B1563" s="68"/>
      <c r="C1563" s="210" t="s">
        <v>623</v>
      </c>
      <c r="D1563" s="211">
        <v>46141</v>
      </c>
      <c r="E1563" s="189" t="s">
        <v>3925</v>
      </c>
      <c r="F1563" s="189" t="s">
        <v>584</v>
      </c>
      <c r="G1563" s="189">
        <v>15557246</v>
      </c>
      <c r="H1563" s="68"/>
      <c r="I1563" s="195" t="s">
        <v>4484</v>
      </c>
      <c r="J1563" s="68"/>
      <c r="K1563" s="68"/>
      <c r="L1563" s="68"/>
      <c r="M1563" s="68"/>
      <c r="N1563" s="319"/>
      <c r="O1563" s="319"/>
      <c r="P1563" s="212">
        <v>0</v>
      </c>
      <c r="Q1563" s="212">
        <v>3004.23</v>
      </c>
      <c r="R1563" s="68" t="s">
        <v>809</v>
      </c>
      <c r="S1563" s="320"/>
      <c r="T1563" s="266"/>
    </row>
    <row r="1564" spans="1:20" ht="76.5">
      <c r="A1564" s="189" t="s">
        <v>495</v>
      </c>
      <c r="B1564" s="68"/>
      <c r="C1564" s="210" t="s">
        <v>623</v>
      </c>
      <c r="D1564" s="211">
        <v>46141</v>
      </c>
      <c r="E1564" s="189" t="s">
        <v>3926</v>
      </c>
      <c r="F1564" s="189" t="s">
        <v>584</v>
      </c>
      <c r="G1564" s="189">
        <v>15557234</v>
      </c>
      <c r="H1564" s="68"/>
      <c r="I1564" s="195" t="s">
        <v>4481</v>
      </c>
      <c r="J1564" s="68"/>
      <c r="K1564" s="68"/>
      <c r="L1564" s="68"/>
      <c r="M1564" s="68"/>
      <c r="N1564" s="319"/>
      <c r="O1564" s="319"/>
      <c r="P1564" s="212">
        <v>0</v>
      </c>
      <c r="Q1564" s="212">
        <v>50533.27</v>
      </c>
      <c r="R1564" s="68" t="s">
        <v>809</v>
      </c>
      <c r="S1564" s="320"/>
      <c r="T1564" s="266"/>
    </row>
    <row r="1565" spans="1:20" ht="76.5">
      <c r="A1565" s="189" t="s">
        <v>495</v>
      </c>
      <c r="B1565" s="68"/>
      <c r="C1565" s="210" t="s">
        <v>623</v>
      </c>
      <c r="D1565" s="211">
        <v>46141</v>
      </c>
      <c r="E1565" s="189" t="s">
        <v>3927</v>
      </c>
      <c r="F1565" s="189" t="s">
        <v>584</v>
      </c>
      <c r="G1565" s="189">
        <v>15557224</v>
      </c>
      <c r="H1565" s="68"/>
      <c r="I1565" s="195" t="s">
        <v>4485</v>
      </c>
      <c r="J1565" s="68"/>
      <c r="K1565" s="68"/>
      <c r="L1565" s="68"/>
      <c r="M1565" s="68"/>
      <c r="N1565" s="319"/>
      <c r="O1565" s="319"/>
      <c r="P1565" s="212">
        <v>0</v>
      </c>
      <c r="Q1565" s="212">
        <v>22247.01</v>
      </c>
      <c r="R1565" s="68" t="s">
        <v>809</v>
      </c>
      <c r="S1565" s="320"/>
      <c r="T1565" s="266"/>
    </row>
    <row r="1566" spans="1:20" ht="76.5">
      <c r="A1566" s="189" t="s">
        <v>495</v>
      </c>
      <c r="B1566" s="68"/>
      <c r="C1566" s="210" t="s">
        <v>623</v>
      </c>
      <c r="D1566" s="211">
        <v>46141</v>
      </c>
      <c r="E1566" s="189" t="s">
        <v>3928</v>
      </c>
      <c r="F1566" s="189" t="s">
        <v>584</v>
      </c>
      <c r="G1566" s="189">
        <v>15556932</v>
      </c>
      <c r="H1566" s="68"/>
      <c r="I1566" s="195" t="s">
        <v>4486</v>
      </c>
      <c r="J1566" s="68"/>
      <c r="K1566" s="68"/>
      <c r="L1566" s="68"/>
      <c r="M1566" s="68"/>
      <c r="N1566" s="319"/>
      <c r="O1566" s="319"/>
      <c r="P1566" s="212">
        <v>0</v>
      </c>
      <c r="Q1566" s="212">
        <v>44000.57</v>
      </c>
      <c r="R1566" s="68" t="s">
        <v>809</v>
      </c>
      <c r="S1566" s="320"/>
      <c r="T1566" s="266"/>
    </row>
    <row r="1567" spans="1:20" ht="76.5">
      <c r="A1567" s="189" t="s">
        <v>495</v>
      </c>
      <c r="B1567" s="68"/>
      <c r="C1567" s="210" t="s">
        <v>623</v>
      </c>
      <c r="D1567" s="211">
        <v>46141</v>
      </c>
      <c r="E1567" s="189" t="s">
        <v>3929</v>
      </c>
      <c r="F1567" s="189" t="s">
        <v>584</v>
      </c>
      <c r="G1567" s="189">
        <v>15557218</v>
      </c>
      <c r="H1567" s="68"/>
      <c r="I1567" s="195" t="s">
        <v>4487</v>
      </c>
      <c r="J1567" s="68"/>
      <c r="K1567" s="68"/>
      <c r="L1567" s="68"/>
      <c r="M1567" s="68"/>
      <c r="N1567" s="319"/>
      <c r="O1567" s="319"/>
      <c r="P1567" s="212">
        <v>0</v>
      </c>
      <c r="Q1567" s="212">
        <v>821.42</v>
      </c>
      <c r="R1567" s="68" t="s">
        <v>809</v>
      </c>
      <c r="S1567" s="320"/>
      <c r="T1567" s="266"/>
    </row>
    <row r="1568" spans="1:20" ht="76.5">
      <c r="A1568" s="189" t="s">
        <v>495</v>
      </c>
      <c r="B1568" s="68"/>
      <c r="C1568" s="210" t="s">
        <v>623</v>
      </c>
      <c r="D1568" s="211">
        <v>46141</v>
      </c>
      <c r="E1568" s="189" t="s">
        <v>3930</v>
      </c>
      <c r="F1568" s="189" t="s">
        <v>584</v>
      </c>
      <c r="G1568" s="189">
        <v>15557220</v>
      </c>
      <c r="H1568" s="68"/>
      <c r="I1568" s="195" t="s">
        <v>4488</v>
      </c>
      <c r="J1568" s="68"/>
      <c r="K1568" s="68"/>
      <c r="L1568" s="68"/>
      <c r="M1568" s="68"/>
      <c r="N1568" s="319"/>
      <c r="O1568" s="319"/>
      <c r="P1568" s="212">
        <v>0</v>
      </c>
      <c r="Q1568" s="212">
        <v>71246.8</v>
      </c>
      <c r="R1568" s="68" t="s">
        <v>809</v>
      </c>
      <c r="S1568" s="320"/>
      <c r="T1568" s="266"/>
    </row>
    <row r="1569" spans="1:20" ht="76.5">
      <c r="A1569" s="189" t="s">
        <v>495</v>
      </c>
      <c r="B1569" s="68"/>
      <c r="C1569" s="210" t="s">
        <v>623</v>
      </c>
      <c r="D1569" s="211">
        <v>46141</v>
      </c>
      <c r="E1569" s="189" t="s">
        <v>3931</v>
      </c>
      <c r="F1569" s="189" t="s">
        <v>584</v>
      </c>
      <c r="G1569" s="189">
        <v>15556902</v>
      </c>
      <c r="H1569" s="68"/>
      <c r="I1569" s="195" t="s">
        <v>4489</v>
      </c>
      <c r="J1569" s="68"/>
      <c r="K1569" s="68"/>
      <c r="L1569" s="68"/>
      <c r="M1569" s="68"/>
      <c r="N1569" s="319"/>
      <c r="O1569" s="319"/>
      <c r="P1569" s="212">
        <v>0</v>
      </c>
      <c r="Q1569" s="212">
        <v>9568.8799999999992</v>
      </c>
      <c r="R1569" s="68" t="s">
        <v>809</v>
      </c>
      <c r="S1569" s="320"/>
      <c r="T1569" s="266"/>
    </row>
    <row r="1570" spans="1:20" ht="76.5">
      <c r="A1570" s="189" t="s">
        <v>495</v>
      </c>
      <c r="B1570" s="68"/>
      <c r="C1570" s="210" t="s">
        <v>623</v>
      </c>
      <c r="D1570" s="211">
        <v>46141</v>
      </c>
      <c r="E1570" s="189" t="s">
        <v>3932</v>
      </c>
      <c r="F1570" s="189" t="s">
        <v>584</v>
      </c>
      <c r="G1570" s="189">
        <v>15556917</v>
      </c>
      <c r="H1570" s="68"/>
      <c r="I1570" s="195" t="s">
        <v>4486</v>
      </c>
      <c r="J1570" s="68"/>
      <c r="K1570" s="68"/>
      <c r="L1570" s="68"/>
      <c r="M1570" s="68"/>
      <c r="N1570" s="319"/>
      <c r="O1570" s="319"/>
      <c r="P1570" s="212">
        <v>0</v>
      </c>
      <c r="Q1570" s="212">
        <v>29717.86</v>
      </c>
      <c r="R1570" s="68" t="s">
        <v>809</v>
      </c>
      <c r="S1570" s="320"/>
      <c r="T1570" s="266"/>
    </row>
    <row r="1571" spans="1:20" ht="76.5">
      <c r="A1571" s="189" t="s">
        <v>495</v>
      </c>
      <c r="B1571" s="68"/>
      <c r="C1571" s="210" t="s">
        <v>623</v>
      </c>
      <c r="D1571" s="211">
        <v>46141</v>
      </c>
      <c r="E1571" s="189" t="s">
        <v>3933</v>
      </c>
      <c r="F1571" s="189" t="s">
        <v>584</v>
      </c>
      <c r="G1571" s="189">
        <v>15556890</v>
      </c>
      <c r="H1571" s="68"/>
      <c r="I1571" s="195" t="s">
        <v>4490</v>
      </c>
      <c r="J1571" s="68"/>
      <c r="K1571" s="68"/>
      <c r="L1571" s="68"/>
      <c r="M1571" s="68"/>
      <c r="N1571" s="319"/>
      <c r="O1571" s="319"/>
      <c r="P1571" s="212">
        <v>0</v>
      </c>
      <c r="Q1571" s="212">
        <v>6843.52</v>
      </c>
      <c r="R1571" s="68" t="s">
        <v>809</v>
      </c>
      <c r="S1571" s="320"/>
      <c r="T1571" s="266"/>
    </row>
    <row r="1572" spans="1:20" ht="76.5">
      <c r="A1572" s="189" t="s">
        <v>495</v>
      </c>
      <c r="B1572" s="68"/>
      <c r="C1572" s="210" t="s">
        <v>623</v>
      </c>
      <c r="D1572" s="211">
        <v>46141</v>
      </c>
      <c r="E1572" s="189" t="s">
        <v>3934</v>
      </c>
      <c r="F1572" s="189" t="s">
        <v>584</v>
      </c>
      <c r="G1572" s="189">
        <v>15556893</v>
      </c>
      <c r="H1572" s="68"/>
      <c r="I1572" s="195" t="s">
        <v>4490</v>
      </c>
      <c r="J1572" s="68"/>
      <c r="K1572" s="68"/>
      <c r="L1572" s="68"/>
      <c r="M1572" s="68"/>
      <c r="N1572" s="319"/>
      <c r="O1572" s="319"/>
      <c r="P1572" s="212">
        <v>0</v>
      </c>
      <c r="Q1572" s="212">
        <v>2562.15</v>
      </c>
      <c r="R1572" s="68" t="s">
        <v>809</v>
      </c>
      <c r="S1572" s="320"/>
      <c r="T1572" s="266"/>
    </row>
    <row r="1573" spans="1:20" ht="76.5">
      <c r="A1573" s="189" t="s">
        <v>495</v>
      </c>
      <c r="B1573" s="68"/>
      <c r="C1573" s="210" t="s">
        <v>623</v>
      </c>
      <c r="D1573" s="211">
        <v>46141</v>
      </c>
      <c r="E1573" s="189" t="s">
        <v>3935</v>
      </c>
      <c r="F1573" s="189" t="s">
        <v>584</v>
      </c>
      <c r="G1573" s="189">
        <v>15556900</v>
      </c>
      <c r="H1573" s="68"/>
      <c r="I1573" s="195" t="s">
        <v>4491</v>
      </c>
      <c r="J1573" s="68"/>
      <c r="K1573" s="68"/>
      <c r="L1573" s="68"/>
      <c r="M1573" s="68"/>
      <c r="N1573" s="319"/>
      <c r="O1573" s="319"/>
      <c r="P1573" s="212">
        <v>0</v>
      </c>
      <c r="Q1573" s="212">
        <v>32350.98</v>
      </c>
      <c r="R1573" s="68" t="s">
        <v>809</v>
      </c>
      <c r="S1573" s="320"/>
      <c r="T1573" s="266"/>
    </row>
    <row r="1574" spans="1:20" ht="76.5">
      <c r="A1574" s="189" t="s">
        <v>495</v>
      </c>
      <c r="B1574" s="68"/>
      <c r="C1574" s="210" t="s">
        <v>623</v>
      </c>
      <c r="D1574" s="211">
        <v>46141</v>
      </c>
      <c r="E1574" s="189" t="s">
        <v>3936</v>
      </c>
      <c r="F1574" s="189" t="s">
        <v>584</v>
      </c>
      <c r="G1574" s="189">
        <v>15556880</v>
      </c>
      <c r="H1574" s="68"/>
      <c r="I1574" s="195" t="s">
        <v>4492</v>
      </c>
      <c r="J1574" s="68"/>
      <c r="K1574" s="68"/>
      <c r="L1574" s="68"/>
      <c r="M1574" s="68"/>
      <c r="N1574" s="319"/>
      <c r="O1574" s="319"/>
      <c r="P1574" s="212">
        <v>0</v>
      </c>
      <c r="Q1574" s="212">
        <v>19803.419999999998</v>
      </c>
      <c r="R1574" s="68" t="s">
        <v>809</v>
      </c>
      <c r="S1574" s="320"/>
      <c r="T1574" s="266"/>
    </row>
    <row r="1575" spans="1:20" ht="51">
      <c r="A1575" s="189" t="s">
        <v>503</v>
      </c>
      <c r="B1575" s="68"/>
      <c r="C1575" s="210" t="s">
        <v>541</v>
      </c>
      <c r="D1575" s="211">
        <v>46142</v>
      </c>
      <c r="E1575" s="189" t="s">
        <v>3937</v>
      </c>
      <c r="F1575" s="189" t="s">
        <v>3</v>
      </c>
      <c r="G1575" s="189">
        <v>2387452</v>
      </c>
      <c r="H1575" s="68"/>
      <c r="I1575" s="195" t="s">
        <v>4493</v>
      </c>
      <c r="J1575" s="68"/>
      <c r="K1575" s="68"/>
      <c r="L1575" s="68"/>
      <c r="M1575" s="68"/>
      <c r="N1575" s="319"/>
      <c r="O1575" s="319"/>
      <c r="P1575" s="212">
        <v>0</v>
      </c>
      <c r="Q1575" s="212">
        <v>12.54</v>
      </c>
      <c r="R1575" s="68" t="s">
        <v>809</v>
      </c>
      <c r="S1575" s="320"/>
      <c r="T1575" s="266"/>
    </row>
    <row r="1576" spans="1:20" ht="38.25">
      <c r="A1576" s="189">
        <v>266</v>
      </c>
      <c r="B1576" s="68"/>
      <c r="C1576" s="210" t="s">
        <v>645</v>
      </c>
      <c r="D1576" s="211">
        <v>46142</v>
      </c>
      <c r="E1576" s="189" t="s">
        <v>3938</v>
      </c>
      <c r="F1576" s="189" t="s">
        <v>3</v>
      </c>
      <c r="G1576" s="189">
        <v>2387455</v>
      </c>
      <c r="H1576" s="68"/>
      <c r="I1576" s="195" t="s">
        <v>3170</v>
      </c>
      <c r="J1576" s="68"/>
      <c r="K1576" s="68"/>
      <c r="L1576" s="68"/>
      <c r="M1576" s="68"/>
      <c r="N1576" s="319"/>
      <c r="O1576" s="319"/>
      <c r="P1576" s="212">
        <v>0</v>
      </c>
      <c r="Q1576" s="212">
        <v>885</v>
      </c>
      <c r="R1576" s="68" t="s">
        <v>809</v>
      </c>
      <c r="S1576" s="320"/>
      <c r="T1576" s="266"/>
    </row>
    <row r="1577" spans="1:20" ht="51">
      <c r="A1577" s="189" t="s">
        <v>503</v>
      </c>
      <c r="B1577" s="68"/>
      <c r="C1577" s="210" t="s">
        <v>541</v>
      </c>
      <c r="D1577" s="211">
        <v>46142</v>
      </c>
      <c r="E1577" s="189" t="s">
        <v>3939</v>
      </c>
      <c r="F1577" s="189" t="s">
        <v>3</v>
      </c>
      <c r="G1577" s="189">
        <v>2387476</v>
      </c>
      <c r="H1577" s="68"/>
      <c r="I1577" s="195" t="s">
        <v>4494</v>
      </c>
      <c r="J1577" s="68"/>
      <c r="K1577" s="68"/>
      <c r="L1577" s="68"/>
      <c r="M1577" s="68"/>
      <c r="N1577" s="319"/>
      <c r="O1577" s="319"/>
      <c r="P1577" s="212">
        <v>0</v>
      </c>
      <c r="Q1577" s="212">
        <v>80</v>
      </c>
      <c r="R1577" s="68" t="s">
        <v>809</v>
      </c>
      <c r="S1577" s="320"/>
      <c r="T1577" s="266"/>
    </row>
    <row r="1578" spans="1:20" ht="51">
      <c r="A1578" s="189" t="s">
        <v>503</v>
      </c>
      <c r="B1578" s="68"/>
      <c r="C1578" s="210" t="s">
        <v>541</v>
      </c>
      <c r="D1578" s="211">
        <v>46142</v>
      </c>
      <c r="E1578" s="189" t="s">
        <v>3940</v>
      </c>
      <c r="F1578" s="189" t="s">
        <v>3</v>
      </c>
      <c r="G1578" s="189">
        <v>2387478</v>
      </c>
      <c r="H1578" s="68"/>
      <c r="I1578" s="195" t="s">
        <v>4495</v>
      </c>
      <c r="J1578" s="68"/>
      <c r="K1578" s="68"/>
      <c r="L1578" s="68"/>
      <c r="M1578" s="68"/>
      <c r="N1578" s="319"/>
      <c r="O1578" s="319"/>
      <c r="P1578" s="212">
        <v>0</v>
      </c>
      <c r="Q1578" s="212">
        <v>80</v>
      </c>
      <c r="R1578" s="68" t="s">
        <v>809</v>
      </c>
      <c r="S1578" s="320"/>
      <c r="T1578" s="266"/>
    </row>
    <row r="1579" spans="1:20" ht="38.25">
      <c r="A1579" s="189">
        <v>46</v>
      </c>
      <c r="B1579" s="68"/>
      <c r="C1579" s="210" t="s">
        <v>719</v>
      </c>
      <c r="D1579" s="211">
        <v>46142</v>
      </c>
      <c r="E1579" s="189" t="s">
        <v>3941</v>
      </c>
      <c r="F1579" s="189" t="s">
        <v>3</v>
      </c>
      <c r="G1579" s="189">
        <v>2387493</v>
      </c>
      <c r="H1579" s="68"/>
      <c r="I1579" s="195" t="s">
        <v>4496</v>
      </c>
      <c r="J1579" s="68"/>
      <c r="K1579" s="68"/>
      <c r="L1579" s="68"/>
      <c r="M1579" s="68"/>
      <c r="N1579" s="319"/>
      <c r="O1579" s="319"/>
      <c r="P1579" s="212">
        <v>0</v>
      </c>
      <c r="Q1579" s="212">
        <v>689</v>
      </c>
      <c r="R1579" s="68" t="s">
        <v>809</v>
      </c>
      <c r="S1579" s="320"/>
      <c r="T1579" s="266"/>
    </row>
    <row r="1580" spans="1:20" ht="63.75">
      <c r="A1580" s="189" t="s">
        <v>494</v>
      </c>
      <c r="B1580" s="68"/>
      <c r="C1580" s="210" t="s">
        <v>542</v>
      </c>
      <c r="D1580" s="211">
        <v>46142</v>
      </c>
      <c r="E1580" s="189" t="s">
        <v>3942</v>
      </c>
      <c r="F1580" s="189" t="s">
        <v>3</v>
      </c>
      <c r="G1580" s="189">
        <v>2387424</v>
      </c>
      <c r="H1580" s="68"/>
      <c r="I1580" s="195" t="s">
        <v>4497</v>
      </c>
      <c r="J1580" s="68"/>
      <c r="K1580" s="68"/>
      <c r="L1580" s="68"/>
      <c r="M1580" s="68"/>
      <c r="N1580" s="319"/>
      <c r="O1580" s="319"/>
      <c r="P1580" s="212">
        <v>0</v>
      </c>
      <c r="Q1580" s="212">
        <v>12790.75</v>
      </c>
      <c r="R1580" s="68" t="s">
        <v>809</v>
      </c>
      <c r="S1580" s="320"/>
      <c r="T1580" s="266"/>
    </row>
    <row r="1581" spans="1:20" ht="38.25">
      <c r="A1581" s="189">
        <v>526</v>
      </c>
      <c r="B1581" s="68"/>
      <c r="C1581" s="210" t="s">
        <v>643</v>
      </c>
      <c r="D1581" s="211">
        <v>46142</v>
      </c>
      <c r="E1581" s="189" t="s">
        <v>3943</v>
      </c>
      <c r="F1581" s="189" t="s">
        <v>3</v>
      </c>
      <c r="G1581" s="189">
        <v>2387462</v>
      </c>
      <c r="H1581" s="68"/>
      <c r="I1581" s="195" t="s">
        <v>4498</v>
      </c>
      <c r="J1581" s="68"/>
      <c r="K1581" s="68"/>
      <c r="L1581" s="68"/>
      <c r="M1581" s="68"/>
      <c r="N1581" s="319"/>
      <c r="O1581" s="319"/>
      <c r="P1581" s="212">
        <v>0</v>
      </c>
      <c r="Q1581" s="212">
        <v>33992.31</v>
      </c>
      <c r="R1581" s="68" t="s">
        <v>809</v>
      </c>
      <c r="S1581" s="320"/>
      <c r="T1581" s="266"/>
    </row>
    <row r="1582" spans="1:20" ht="51">
      <c r="A1582" s="189" t="s">
        <v>494</v>
      </c>
      <c r="B1582" s="68"/>
      <c r="C1582" s="210" t="s">
        <v>542</v>
      </c>
      <c r="D1582" s="211">
        <v>46142</v>
      </c>
      <c r="E1582" s="189" t="s">
        <v>3944</v>
      </c>
      <c r="F1582" s="189" t="s">
        <v>6</v>
      </c>
      <c r="G1582" s="189">
        <v>2423480</v>
      </c>
      <c r="H1582" s="68"/>
      <c r="I1582" s="195" t="s">
        <v>4499</v>
      </c>
      <c r="J1582" s="68"/>
      <c r="K1582" s="68"/>
      <c r="L1582" s="68"/>
      <c r="M1582" s="68"/>
      <c r="N1582" s="319"/>
      <c r="O1582" s="319"/>
      <c r="P1582" s="212">
        <v>0</v>
      </c>
      <c r="Q1582" s="212">
        <v>501760</v>
      </c>
      <c r="R1582" s="68" t="s">
        <v>809</v>
      </c>
      <c r="S1582" s="320"/>
      <c r="T1582" s="266"/>
    </row>
    <row r="1583" spans="1:20" ht="76.5">
      <c r="A1583" s="189" t="s">
        <v>495</v>
      </c>
      <c r="B1583" s="68"/>
      <c r="C1583" s="210" t="s">
        <v>623</v>
      </c>
      <c r="D1583" s="211">
        <v>46142</v>
      </c>
      <c r="E1583" s="189" t="s">
        <v>3945</v>
      </c>
      <c r="F1583" s="189" t="s">
        <v>584</v>
      </c>
      <c r="G1583" s="189">
        <v>15604392</v>
      </c>
      <c r="H1583" s="68"/>
      <c r="I1583" s="195" t="s">
        <v>4500</v>
      </c>
      <c r="J1583" s="68"/>
      <c r="K1583" s="68"/>
      <c r="L1583" s="68"/>
      <c r="M1583" s="68"/>
      <c r="N1583" s="319"/>
      <c r="O1583" s="319"/>
      <c r="P1583" s="212">
        <v>0</v>
      </c>
      <c r="Q1583" s="212">
        <v>238067.89</v>
      </c>
      <c r="R1583" s="68" t="s">
        <v>809</v>
      </c>
      <c r="S1583" s="320"/>
      <c r="T1583" s="266"/>
    </row>
    <row r="1584" spans="1:20" ht="76.5">
      <c r="A1584" s="189" t="s">
        <v>495</v>
      </c>
      <c r="B1584" s="68"/>
      <c r="C1584" s="210" t="s">
        <v>623</v>
      </c>
      <c r="D1584" s="211">
        <v>46142</v>
      </c>
      <c r="E1584" s="189" t="s">
        <v>3946</v>
      </c>
      <c r="F1584" s="189" t="s">
        <v>584</v>
      </c>
      <c r="G1584" s="189">
        <v>15576743</v>
      </c>
      <c r="H1584" s="68"/>
      <c r="I1584" s="195" t="s">
        <v>4501</v>
      </c>
      <c r="J1584" s="68"/>
      <c r="K1584" s="68"/>
      <c r="L1584" s="68"/>
      <c r="M1584" s="68"/>
      <c r="N1584" s="319"/>
      <c r="O1584" s="319"/>
      <c r="P1584" s="212">
        <v>0</v>
      </c>
      <c r="Q1584" s="212">
        <v>116.59</v>
      </c>
      <c r="R1584" s="68" t="s">
        <v>809</v>
      </c>
      <c r="S1584" s="320"/>
      <c r="T1584" s="266"/>
    </row>
    <row r="1585" spans="1:20" ht="76.5">
      <c r="A1585" s="189" t="s">
        <v>495</v>
      </c>
      <c r="B1585" s="68"/>
      <c r="C1585" s="210" t="s">
        <v>623</v>
      </c>
      <c r="D1585" s="211">
        <v>46142</v>
      </c>
      <c r="E1585" s="189" t="s">
        <v>3947</v>
      </c>
      <c r="F1585" s="189" t="s">
        <v>584</v>
      </c>
      <c r="G1585" s="189">
        <v>15576195</v>
      </c>
      <c r="H1585" s="68"/>
      <c r="I1585" s="195" t="s">
        <v>4502</v>
      </c>
      <c r="J1585" s="68"/>
      <c r="K1585" s="68"/>
      <c r="L1585" s="68"/>
      <c r="M1585" s="68"/>
      <c r="N1585" s="319"/>
      <c r="O1585" s="319"/>
      <c r="P1585" s="212">
        <v>0</v>
      </c>
      <c r="Q1585" s="212">
        <v>70332.86</v>
      </c>
      <c r="R1585" s="68" t="s">
        <v>809</v>
      </c>
      <c r="S1585" s="320"/>
      <c r="T1585" s="266"/>
    </row>
    <row r="1586" spans="1:20" ht="76.5">
      <c r="A1586" s="189" t="s">
        <v>495</v>
      </c>
      <c r="B1586" s="68"/>
      <c r="C1586" s="210" t="s">
        <v>623</v>
      </c>
      <c r="D1586" s="211">
        <v>46142</v>
      </c>
      <c r="E1586" s="189" t="s">
        <v>3948</v>
      </c>
      <c r="F1586" s="189" t="s">
        <v>584</v>
      </c>
      <c r="G1586" s="189">
        <v>15576741</v>
      </c>
      <c r="H1586" s="68"/>
      <c r="I1586" s="195" t="s">
        <v>4503</v>
      </c>
      <c r="J1586" s="68"/>
      <c r="K1586" s="68"/>
      <c r="L1586" s="68"/>
      <c r="M1586" s="68"/>
      <c r="N1586" s="319"/>
      <c r="O1586" s="319"/>
      <c r="P1586" s="212">
        <v>0</v>
      </c>
      <c r="Q1586" s="212">
        <v>127.32</v>
      </c>
      <c r="R1586" s="68" t="s">
        <v>809</v>
      </c>
      <c r="S1586" s="320"/>
      <c r="T1586" s="266"/>
    </row>
    <row r="1587" spans="1:20" ht="76.5">
      <c r="A1587" s="189" t="s">
        <v>495</v>
      </c>
      <c r="B1587" s="68"/>
      <c r="C1587" s="210" t="s">
        <v>623</v>
      </c>
      <c r="D1587" s="211">
        <v>46142</v>
      </c>
      <c r="E1587" s="189" t="s">
        <v>3949</v>
      </c>
      <c r="F1587" s="189" t="s">
        <v>584</v>
      </c>
      <c r="G1587" s="189">
        <v>15576193</v>
      </c>
      <c r="H1587" s="68"/>
      <c r="I1587" s="195" t="s">
        <v>4502</v>
      </c>
      <c r="J1587" s="68"/>
      <c r="K1587" s="68"/>
      <c r="L1587" s="68"/>
      <c r="M1587" s="68"/>
      <c r="N1587" s="319"/>
      <c r="O1587" s="319"/>
      <c r="P1587" s="212">
        <v>0</v>
      </c>
      <c r="Q1587" s="212">
        <v>1559878.94</v>
      </c>
      <c r="R1587" s="68" t="s">
        <v>809</v>
      </c>
      <c r="S1587" s="320"/>
      <c r="T1587" s="266"/>
    </row>
    <row r="1588" spans="1:20" ht="76.5">
      <c r="A1588" s="189" t="s">
        <v>495</v>
      </c>
      <c r="B1588" s="68"/>
      <c r="C1588" s="210" t="s">
        <v>623</v>
      </c>
      <c r="D1588" s="211">
        <v>46142</v>
      </c>
      <c r="E1588" s="189" t="s">
        <v>3950</v>
      </c>
      <c r="F1588" s="189" t="s">
        <v>584</v>
      </c>
      <c r="G1588" s="189">
        <v>15576156</v>
      </c>
      <c r="H1588" s="68"/>
      <c r="I1588" s="195" t="s">
        <v>4504</v>
      </c>
      <c r="J1588" s="68"/>
      <c r="K1588" s="68"/>
      <c r="L1588" s="68"/>
      <c r="M1588" s="68"/>
      <c r="N1588" s="319"/>
      <c r="O1588" s="319"/>
      <c r="P1588" s="212">
        <v>0</v>
      </c>
      <c r="Q1588" s="212">
        <v>21579.02</v>
      </c>
      <c r="R1588" s="68" t="s">
        <v>809</v>
      </c>
      <c r="S1588" s="320"/>
      <c r="T1588" s="266"/>
    </row>
    <row r="1589" spans="1:20" ht="76.5">
      <c r="A1589" s="189" t="s">
        <v>495</v>
      </c>
      <c r="B1589" s="68"/>
      <c r="C1589" s="210" t="s">
        <v>623</v>
      </c>
      <c r="D1589" s="211">
        <v>46142</v>
      </c>
      <c r="E1589" s="189" t="s">
        <v>3951</v>
      </c>
      <c r="F1589" s="189" t="s">
        <v>584</v>
      </c>
      <c r="G1589" s="189">
        <v>15576133</v>
      </c>
      <c r="H1589" s="68"/>
      <c r="I1589" s="195" t="s">
        <v>4505</v>
      </c>
      <c r="J1589" s="68"/>
      <c r="K1589" s="68"/>
      <c r="L1589" s="68"/>
      <c r="M1589" s="68"/>
      <c r="N1589" s="319"/>
      <c r="O1589" s="319"/>
      <c r="P1589" s="212">
        <v>0</v>
      </c>
      <c r="Q1589" s="212">
        <v>141729.71</v>
      </c>
      <c r="R1589" s="68" t="s">
        <v>809</v>
      </c>
      <c r="S1589" s="320"/>
      <c r="T1589" s="266"/>
    </row>
    <row r="1590" spans="1:20" ht="76.5">
      <c r="A1590" s="189" t="s">
        <v>495</v>
      </c>
      <c r="B1590" s="68"/>
      <c r="C1590" s="210" t="s">
        <v>623</v>
      </c>
      <c r="D1590" s="211">
        <v>46142</v>
      </c>
      <c r="E1590" s="189" t="s">
        <v>3952</v>
      </c>
      <c r="F1590" s="189" t="s">
        <v>584</v>
      </c>
      <c r="G1590" s="189">
        <v>15576131</v>
      </c>
      <c r="H1590" s="68"/>
      <c r="I1590" s="195" t="s">
        <v>4505</v>
      </c>
      <c r="J1590" s="68"/>
      <c r="K1590" s="68"/>
      <c r="L1590" s="68"/>
      <c r="M1590" s="68"/>
      <c r="N1590" s="319"/>
      <c r="O1590" s="319"/>
      <c r="P1590" s="212">
        <v>0</v>
      </c>
      <c r="Q1590" s="212">
        <v>188450.15</v>
      </c>
      <c r="R1590" s="68" t="s">
        <v>809</v>
      </c>
      <c r="S1590" s="320"/>
      <c r="T1590" s="266"/>
    </row>
    <row r="1591" spans="1:20" ht="76.5">
      <c r="A1591" s="189" t="s">
        <v>495</v>
      </c>
      <c r="B1591" s="68"/>
      <c r="C1591" s="210" t="s">
        <v>623</v>
      </c>
      <c r="D1591" s="211">
        <v>46142</v>
      </c>
      <c r="E1591" s="189" t="s">
        <v>3953</v>
      </c>
      <c r="F1591" s="189" t="s">
        <v>584</v>
      </c>
      <c r="G1591" s="189">
        <v>15576166</v>
      </c>
      <c r="H1591" s="68"/>
      <c r="I1591" s="195" t="s">
        <v>4506</v>
      </c>
      <c r="J1591" s="68"/>
      <c r="K1591" s="68"/>
      <c r="L1591" s="68"/>
      <c r="M1591" s="68"/>
      <c r="N1591" s="319"/>
      <c r="O1591" s="319"/>
      <c r="P1591" s="212">
        <v>0</v>
      </c>
      <c r="Q1591" s="212">
        <v>1641221.1</v>
      </c>
      <c r="R1591" s="68" t="s">
        <v>809</v>
      </c>
      <c r="S1591" s="320"/>
      <c r="T1591" s="266"/>
    </row>
    <row r="1592" spans="1:20" ht="76.5">
      <c r="A1592" s="189" t="s">
        <v>495</v>
      </c>
      <c r="B1592" s="68"/>
      <c r="C1592" s="210" t="s">
        <v>623</v>
      </c>
      <c r="D1592" s="211">
        <v>46142</v>
      </c>
      <c r="E1592" s="189" t="s">
        <v>3954</v>
      </c>
      <c r="F1592" s="189" t="s">
        <v>584</v>
      </c>
      <c r="G1592" s="189">
        <v>15576082</v>
      </c>
      <c r="H1592" s="68"/>
      <c r="I1592" s="195" t="s">
        <v>4507</v>
      </c>
      <c r="J1592" s="68"/>
      <c r="K1592" s="68"/>
      <c r="L1592" s="68"/>
      <c r="M1592" s="68"/>
      <c r="N1592" s="319"/>
      <c r="O1592" s="319"/>
      <c r="P1592" s="212">
        <v>0</v>
      </c>
      <c r="Q1592" s="212">
        <v>1890029.04</v>
      </c>
      <c r="R1592" s="68" t="s">
        <v>809</v>
      </c>
      <c r="S1592" s="320"/>
      <c r="T1592" s="266"/>
    </row>
    <row r="1593" spans="1:20" ht="76.5">
      <c r="A1593" s="189" t="s">
        <v>495</v>
      </c>
      <c r="B1593" s="68"/>
      <c r="C1593" s="210" t="s">
        <v>623</v>
      </c>
      <c r="D1593" s="211">
        <v>46142</v>
      </c>
      <c r="E1593" s="189" t="s">
        <v>3955</v>
      </c>
      <c r="F1593" s="189" t="s">
        <v>584</v>
      </c>
      <c r="G1593" s="189">
        <v>15576112</v>
      </c>
      <c r="H1593" s="68"/>
      <c r="I1593" s="195" t="s">
        <v>4508</v>
      </c>
      <c r="J1593" s="68"/>
      <c r="K1593" s="68"/>
      <c r="L1593" s="68"/>
      <c r="M1593" s="68"/>
      <c r="N1593" s="319"/>
      <c r="O1593" s="319"/>
      <c r="P1593" s="212">
        <v>0</v>
      </c>
      <c r="Q1593" s="212">
        <v>246579.59</v>
      </c>
      <c r="R1593" s="68" t="s">
        <v>809</v>
      </c>
      <c r="S1593" s="320"/>
      <c r="T1593" s="266"/>
    </row>
    <row r="1594" spans="1:20" ht="76.5">
      <c r="A1594" s="189" t="s">
        <v>495</v>
      </c>
      <c r="B1594" s="68"/>
      <c r="C1594" s="210" t="s">
        <v>623</v>
      </c>
      <c r="D1594" s="211">
        <v>46142</v>
      </c>
      <c r="E1594" s="189" t="s">
        <v>3956</v>
      </c>
      <c r="F1594" s="189" t="s">
        <v>584</v>
      </c>
      <c r="G1594" s="189">
        <v>15576080</v>
      </c>
      <c r="H1594" s="68"/>
      <c r="I1594" s="195" t="s">
        <v>4509</v>
      </c>
      <c r="J1594" s="68"/>
      <c r="K1594" s="68"/>
      <c r="L1594" s="68"/>
      <c r="M1594" s="68"/>
      <c r="N1594" s="319"/>
      <c r="O1594" s="319"/>
      <c r="P1594" s="212">
        <v>0</v>
      </c>
      <c r="Q1594" s="212">
        <v>26013.78</v>
      </c>
      <c r="R1594" s="68" t="s">
        <v>809</v>
      </c>
      <c r="S1594" s="320"/>
      <c r="T1594" s="266"/>
    </row>
    <row r="1595" spans="1:20" ht="76.5">
      <c r="A1595" s="189" t="s">
        <v>495</v>
      </c>
      <c r="B1595" s="68"/>
      <c r="C1595" s="210" t="s">
        <v>623</v>
      </c>
      <c r="D1595" s="211">
        <v>46142</v>
      </c>
      <c r="E1595" s="189" t="s">
        <v>3957</v>
      </c>
      <c r="F1595" s="189" t="s">
        <v>584</v>
      </c>
      <c r="G1595" s="189">
        <v>15576058</v>
      </c>
      <c r="H1595" s="68"/>
      <c r="I1595" s="195" t="s">
        <v>4509</v>
      </c>
      <c r="J1595" s="68"/>
      <c r="K1595" s="68"/>
      <c r="L1595" s="68"/>
      <c r="M1595" s="68"/>
      <c r="N1595" s="319"/>
      <c r="O1595" s="319"/>
      <c r="P1595" s="212">
        <v>0</v>
      </c>
      <c r="Q1595" s="212">
        <v>44543.66</v>
      </c>
      <c r="R1595" s="68" t="s">
        <v>809</v>
      </c>
      <c r="S1595" s="320"/>
      <c r="T1595" s="266"/>
    </row>
    <row r="1596" spans="1:20" ht="76.5">
      <c r="A1596" s="189" t="s">
        <v>495</v>
      </c>
      <c r="B1596" s="68"/>
      <c r="C1596" s="210" t="s">
        <v>623</v>
      </c>
      <c r="D1596" s="211">
        <v>46142</v>
      </c>
      <c r="E1596" s="189" t="s">
        <v>3958</v>
      </c>
      <c r="F1596" s="189" t="s">
        <v>584</v>
      </c>
      <c r="G1596" s="189">
        <v>15576056</v>
      </c>
      <c r="H1596" s="68"/>
      <c r="I1596" s="195" t="s">
        <v>4509</v>
      </c>
      <c r="J1596" s="68"/>
      <c r="K1596" s="68"/>
      <c r="L1596" s="68"/>
      <c r="M1596" s="68"/>
      <c r="N1596" s="319"/>
      <c r="O1596" s="319"/>
      <c r="P1596" s="212">
        <v>0</v>
      </c>
      <c r="Q1596" s="212">
        <v>46297.87</v>
      </c>
      <c r="R1596" s="68" t="s">
        <v>809</v>
      </c>
      <c r="S1596" s="320"/>
      <c r="T1596" s="266"/>
    </row>
    <row r="1597" spans="1:20" ht="89.25">
      <c r="A1597" s="189" t="s">
        <v>495</v>
      </c>
      <c r="B1597" s="68"/>
      <c r="C1597" s="210" t="s">
        <v>623</v>
      </c>
      <c r="D1597" s="211">
        <v>46142</v>
      </c>
      <c r="E1597" s="189" t="s">
        <v>3959</v>
      </c>
      <c r="F1597" s="189" t="s">
        <v>584</v>
      </c>
      <c r="G1597" s="189">
        <v>15576030</v>
      </c>
      <c r="H1597" s="68"/>
      <c r="I1597" s="195" t="s">
        <v>4510</v>
      </c>
      <c r="J1597" s="68"/>
      <c r="K1597" s="68"/>
      <c r="L1597" s="68"/>
      <c r="M1597" s="68"/>
      <c r="N1597" s="319"/>
      <c r="O1597" s="319"/>
      <c r="P1597" s="212">
        <v>0</v>
      </c>
      <c r="Q1597" s="212">
        <v>202.76</v>
      </c>
      <c r="R1597" s="68" t="s">
        <v>809</v>
      </c>
      <c r="S1597" s="320"/>
      <c r="T1597" s="266"/>
    </row>
    <row r="1598" spans="1:20" ht="89.25">
      <c r="A1598" s="189" t="s">
        <v>495</v>
      </c>
      <c r="B1598" s="68"/>
      <c r="C1598" s="210" t="s">
        <v>623</v>
      </c>
      <c r="D1598" s="211">
        <v>46142</v>
      </c>
      <c r="E1598" s="189" t="s">
        <v>3960</v>
      </c>
      <c r="F1598" s="189" t="s">
        <v>584</v>
      </c>
      <c r="G1598" s="189">
        <v>15573950</v>
      </c>
      <c r="H1598" s="68"/>
      <c r="I1598" s="195" t="s">
        <v>4510</v>
      </c>
      <c r="J1598" s="68"/>
      <c r="K1598" s="68"/>
      <c r="L1598" s="68"/>
      <c r="M1598" s="68"/>
      <c r="N1598" s="319"/>
      <c r="O1598" s="319"/>
      <c r="P1598" s="212">
        <v>0</v>
      </c>
      <c r="Q1598" s="212">
        <v>895.81</v>
      </c>
      <c r="R1598" s="68" t="s">
        <v>809</v>
      </c>
      <c r="S1598" s="320"/>
      <c r="T1598" s="266"/>
    </row>
    <row r="1599" spans="1:20" ht="89.25">
      <c r="A1599" s="189" t="s">
        <v>495</v>
      </c>
      <c r="B1599" s="68"/>
      <c r="C1599" s="210" t="s">
        <v>623</v>
      </c>
      <c r="D1599" s="211">
        <v>46142</v>
      </c>
      <c r="E1599" s="189" t="s">
        <v>3961</v>
      </c>
      <c r="F1599" s="189" t="s">
        <v>584</v>
      </c>
      <c r="G1599" s="189">
        <v>15573930</v>
      </c>
      <c r="H1599" s="68"/>
      <c r="I1599" s="195" t="s">
        <v>4510</v>
      </c>
      <c r="J1599" s="68"/>
      <c r="K1599" s="68"/>
      <c r="L1599" s="68"/>
      <c r="M1599" s="68"/>
      <c r="N1599" s="319"/>
      <c r="O1599" s="319"/>
      <c r="P1599" s="212">
        <v>0</v>
      </c>
      <c r="Q1599" s="212">
        <v>3728.94</v>
      </c>
      <c r="R1599" s="68" t="s">
        <v>809</v>
      </c>
      <c r="S1599" s="320"/>
      <c r="T1599" s="266"/>
    </row>
    <row r="1600" spans="1:20" ht="76.5">
      <c r="A1600" s="189" t="s">
        <v>495</v>
      </c>
      <c r="B1600" s="68"/>
      <c r="C1600" s="210" t="s">
        <v>623</v>
      </c>
      <c r="D1600" s="211">
        <v>46142</v>
      </c>
      <c r="E1600" s="189" t="s">
        <v>3962</v>
      </c>
      <c r="F1600" s="189" t="s">
        <v>584</v>
      </c>
      <c r="G1600" s="189">
        <v>15573918</v>
      </c>
      <c r="H1600" s="68"/>
      <c r="I1600" s="195" t="s">
        <v>4511</v>
      </c>
      <c r="J1600" s="68"/>
      <c r="K1600" s="68"/>
      <c r="L1600" s="68"/>
      <c r="M1600" s="68"/>
      <c r="N1600" s="319"/>
      <c r="O1600" s="319"/>
      <c r="P1600" s="212">
        <v>0</v>
      </c>
      <c r="Q1600" s="212">
        <v>306737.48</v>
      </c>
      <c r="R1600" s="68" t="s">
        <v>809</v>
      </c>
      <c r="S1600" s="320"/>
      <c r="T1600" s="266"/>
    </row>
    <row r="1601" spans="1:20" ht="76.5">
      <c r="A1601" s="189" t="s">
        <v>495</v>
      </c>
      <c r="B1601" s="68"/>
      <c r="C1601" s="210" t="s">
        <v>623</v>
      </c>
      <c r="D1601" s="211">
        <v>46142</v>
      </c>
      <c r="E1601" s="189" t="s">
        <v>3963</v>
      </c>
      <c r="F1601" s="189" t="s">
        <v>584</v>
      </c>
      <c r="G1601" s="189">
        <v>15573916</v>
      </c>
      <c r="H1601" s="68"/>
      <c r="I1601" s="195" t="s">
        <v>4511</v>
      </c>
      <c r="J1601" s="68"/>
      <c r="K1601" s="68"/>
      <c r="L1601" s="68"/>
      <c r="M1601" s="68"/>
      <c r="N1601" s="319"/>
      <c r="O1601" s="319"/>
      <c r="P1601" s="212">
        <v>0</v>
      </c>
      <c r="Q1601" s="212">
        <v>866783.33</v>
      </c>
      <c r="R1601" s="68" t="s">
        <v>809</v>
      </c>
      <c r="S1601" s="320"/>
      <c r="T1601" s="266"/>
    </row>
    <row r="1602" spans="1:20" ht="76.5">
      <c r="A1602" s="189" t="s">
        <v>495</v>
      </c>
      <c r="B1602" s="68"/>
      <c r="C1602" s="210" t="s">
        <v>623</v>
      </c>
      <c r="D1602" s="211">
        <v>46142</v>
      </c>
      <c r="E1602" s="189" t="s">
        <v>3964</v>
      </c>
      <c r="F1602" s="189" t="s">
        <v>584</v>
      </c>
      <c r="G1602" s="189">
        <v>15573899</v>
      </c>
      <c r="H1602" s="68"/>
      <c r="I1602" s="195" t="s">
        <v>4512</v>
      </c>
      <c r="J1602" s="68"/>
      <c r="K1602" s="68"/>
      <c r="L1602" s="68"/>
      <c r="M1602" s="68"/>
      <c r="N1602" s="319"/>
      <c r="O1602" s="319"/>
      <c r="P1602" s="212">
        <v>0</v>
      </c>
      <c r="Q1602" s="212">
        <v>12563.32</v>
      </c>
      <c r="R1602" s="68" t="s">
        <v>809</v>
      </c>
      <c r="S1602" s="320"/>
      <c r="T1602" s="266"/>
    </row>
    <row r="1603" spans="1:20" ht="76.5">
      <c r="A1603" s="189" t="s">
        <v>495</v>
      </c>
      <c r="B1603" s="68"/>
      <c r="C1603" s="210" t="s">
        <v>623</v>
      </c>
      <c r="D1603" s="211">
        <v>46142</v>
      </c>
      <c r="E1603" s="189" t="s">
        <v>3965</v>
      </c>
      <c r="F1603" s="189" t="s">
        <v>584</v>
      </c>
      <c r="G1603" s="189">
        <v>15573875</v>
      </c>
      <c r="H1603" s="68"/>
      <c r="I1603" s="195" t="s">
        <v>4513</v>
      </c>
      <c r="J1603" s="68"/>
      <c r="K1603" s="68"/>
      <c r="L1603" s="68"/>
      <c r="M1603" s="68"/>
      <c r="N1603" s="319"/>
      <c r="O1603" s="319"/>
      <c r="P1603" s="212">
        <v>0</v>
      </c>
      <c r="Q1603" s="212">
        <v>2923.8</v>
      </c>
      <c r="R1603" s="68" t="s">
        <v>809</v>
      </c>
      <c r="S1603" s="320"/>
      <c r="T1603" s="266"/>
    </row>
    <row r="1604" spans="1:20" ht="76.5">
      <c r="A1604" s="189" t="s">
        <v>495</v>
      </c>
      <c r="B1604" s="68"/>
      <c r="C1604" s="210" t="s">
        <v>623</v>
      </c>
      <c r="D1604" s="211">
        <v>46142</v>
      </c>
      <c r="E1604" s="189" t="s">
        <v>3966</v>
      </c>
      <c r="F1604" s="189" t="s">
        <v>584</v>
      </c>
      <c r="G1604" s="189">
        <v>15573897</v>
      </c>
      <c r="H1604" s="68"/>
      <c r="I1604" s="195" t="s">
        <v>4512</v>
      </c>
      <c r="J1604" s="68"/>
      <c r="K1604" s="68"/>
      <c r="L1604" s="68"/>
      <c r="M1604" s="68"/>
      <c r="N1604" s="319"/>
      <c r="O1604" s="319"/>
      <c r="P1604" s="212">
        <v>0</v>
      </c>
      <c r="Q1604" s="212">
        <v>87.5</v>
      </c>
      <c r="R1604" s="68" t="s">
        <v>809</v>
      </c>
      <c r="S1604" s="320"/>
      <c r="T1604" s="266"/>
    </row>
    <row r="1605" spans="1:20" ht="76.5">
      <c r="A1605" s="189" t="s">
        <v>495</v>
      </c>
      <c r="B1605" s="68"/>
      <c r="C1605" s="210" t="s">
        <v>623</v>
      </c>
      <c r="D1605" s="211">
        <v>46142</v>
      </c>
      <c r="E1605" s="189" t="s">
        <v>3967</v>
      </c>
      <c r="F1605" s="189" t="s">
        <v>584</v>
      </c>
      <c r="G1605" s="189">
        <v>15573865</v>
      </c>
      <c r="H1605" s="68"/>
      <c r="I1605" s="195" t="s">
        <v>4514</v>
      </c>
      <c r="J1605" s="68"/>
      <c r="K1605" s="68"/>
      <c r="L1605" s="68"/>
      <c r="M1605" s="68"/>
      <c r="N1605" s="319"/>
      <c r="O1605" s="319"/>
      <c r="P1605" s="212">
        <v>0</v>
      </c>
      <c r="Q1605" s="212">
        <v>6033.34</v>
      </c>
      <c r="R1605" s="68" t="s">
        <v>809</v>
      </c>
      <c r="S1605" s="320"/>
      <c r="T1605" s="266"/>
    </row>
    <row r="1606" spans="1:20" ht="76.5">
      <c r="A1606" s="189" t="s">
        <v>495</v>
      </c>
      <c r="B1606" s="68"/>
      <c r="C1606" s="210" t="s">
        <v>623</v>
      </c>
      <c r="D1606" s="211">
        <v>46142</v>
      </c>
      <c r="E1606" s="189" t="s">
        <v>3968</v>
      </c>
      <c r="F1606" s="189" t="s">
        <v>584</v>
      </c>
      <c r="G1606" s="189">
        <v>15573856</v>
      </c>
      <c r="H1606" s="68"/>
      <c r="I1606" s="195" t="s">
        <v>4515</v>
      </c>
      <c r="J1606" s="68"/>
      <c r="K1606" s="68"/>
      <c r="L1606" s="68"/>
      <c r="M1606" s="68"/>
      <c r="N1606" s="319"/>
      <c r="O1606" s="319"/>
      <c r="P1606" s="212">
        <v>0</v>
      </c>
      <c r="Q1606" s="212">
        <v>69584.98</v>
      </c>
      <c r="R1606" s="68" t="s">
        <v>809</v>
      </c>
      <c r="S1606" s="320"/>
      <c r="T1606" s="266"/>
    </row>
    <row r="1607" spans="1:20" ht="76.5">
      <c r="A1607" s="189" t="s">
        <v>495</v>
      </c>
      <c r="B1607" s="68"/>
      <c r="C1607" s="210" t="s">
        <v>623</v>
      </c>
      <c r="D1607" s="211">
        <v>46142</v>
      </c>
      <c r="E1607" s="189" t="s">
        <v>3969</v>
      </c>
      <c r="F1607" s="189" t="s">
        <v>584</v>
      </c>
      <c r="G1607" s="189">
        <v>15573837</v>
      </c>
      <c r="H1607" s="68"/>
      <c r="I1607" s="195" t="s">
        <v>4516</v>
      </c>
      <c r="J1607" s="68"/>
      <c r="K1607" s="68"/>
      <c r="L1607" s="68"/>
      <c r="M1607" s="68"/>
      <c r="N1607" s="319"/>
      <c r="O1607" s="319"/>
      <c r="P1607" s="212">
        <v>0</v>
      </c>
      <c r="Q1607" s="212">
        <v>7848.38</v>
      </c>
      <c r="R1607" s="68" t="s">
        <v>809</v>
      </c>
      <c r="S1607" s="320"/>
      <c r="T1607" s="266"/>
    </row>
    <row r="1608" spans="1:20" ht="76.5">
      <c r="A1608" s="189" t="s">
        <v>495</v>
      </c>
      <c r="B1608" s="68"/>
      <c r="C1608" s="210" t="s">
        <v>623</v>
      </c>
      <c r="D1608" s="211">
        <v>46142</v>
      </c>
      <c r="E1608" s="189" t="s">
        <v>3970</v>
      </c>
      <c r="F1608" s="189" t="s">
        <v>584</v>
      </c>
      <c r="G1608" s="189">
        <v>15573858</v>
      </c>
      <c r="H1608" s="68"/>
      <c r="I1608" s="195" t="s">
        <v>4517</v>
      </c>
      <c r="J1608" s="68"/>
      <c r="K1608" s="68"/>
      <c r="L1608" s="68"/>
      <c r="M1608" s="68"/>
      <c r="N1608" s="319"/>
      <c r="O1608" s="319"/>
      <c r="P1608" s="212">
        <v>0</v>
      </c>
      <c r="Q1608" s="212">
        <v>906046.69</v>
      </c>
      <c r="R1608" s="68" t="s">
        <v>809</v>
      </c>
      <c r="S1608" s="320"/>
      <c r="T1608" s="266"/>
    </row>
    <row r="1609" spans="1:20" ht="76.5">
      <c r="A1609" s="189" t="s">
        <v>495</v>
      </c>
      <c r="B1609" s="68"/>
      <c r="C1609" s="210" t="s">
        <v>623</v>
      </c>
      <c r="D1609" s="211">
        <v>46142</v>
      </c>
      <c r="E1609" s="189" t="s">
        <v>3971</v>
      </c>
      <c r="F1609" s="189" t="s">
        <v>584</v>
      </c>
      <c r="G1609" s="189">
        <v>15573764</v>
      </c>
      <c r="H1609" s="68"/>
      <c r="I1609" s="195" t="s">
        <v>4518</v>
      </c>
      <c r="J1609" s="68"/>
      <c r="K1609" s="68"/>
      <c r="L1609" s="68"/>
      <c r="M1609" s="68"/>
      <c r="N1609" s="319"/>
      <c r="O1609" s="319"/>
      <c r="P1609" s="212">
        <v>0</v>
      </c>
      <c r="Q1609" s="212">
        <v>59557.67</v>
      </c>
      <c r="R1609" s="68" t="s">
        <v>809</v>
      </c>
      <c r="S1609" s="320"/>
      <c r="T1609" s="266"/>
    </row>
    <row r="1610" spans="1:20" ht="76.5">
      <c r="A1610" s="189" t="s">
        <v>495</v>
      </c>
      <c r="B1610" s="68"/>
      <c r="C1610" s="210" t="s">
        <v>623</v>
      </c>
      <c r="D1610" s="211">
        <v>46142</v>
      </c>
      <c r="E1610" s="189" t="s">
        <v>3972</v>
      </c>
      <c r="F1610" s="189" t="s">
        <v>584</v>
      </c>
      <c r="G1610" s="189">
        <v>15573828</v>
      </c>
      <c r="H1610" s="68"/>
      <c r="I1610" s="195" t="s">
        <v>4519</v>
      </c>
      <c r="J1610" s="68"/>
      <c r="K1610" s="68"/>
      <c r="L1610" s="68"/>
      <c r="M1610" s="68"/>
      <c r="N1610" s="319"/>
      <c r="O1610" s="319"/>
      <c r="P1610" s="212">
        <v>0</v>
      </c>
      <c r="Q1610" s="212">
        <v>12305.26</v>
      </c>
      <c r="R1610" s="68" t="s">
        <v>809</v>
      </c>
      <c r="S1610" s="320"/>
      <c r="T1610" s="266"/>
    </row>
    <row r="1611" spans="1:20" ht="89.25">
      <c r="A1611" s="189" t="s">
        <v>495</v>
      </c>
      <c r="B1611" s="68"/>
      <c r="C1611" s="210" t="s">
        <v>623</v>
      </c>
      <c r="D1611" s="211">
        <v>46142</v>
      </c>
      <c r="E1611" s="189" t="s">
        <v>3973</v>
      </c>
      <c r="F1611" s="189" t="s">
        <v>584</v>
      </c>
      <c r="G1611" s="189">
        <v>15573749</v>
      </c>
      <c r="H1611" s="68"/>
      <c r="I1611" s="195" t="s">
        <v>4520</v>
      </c>
      <c r="J1611" s="68"/>
      <c r="K1611" s="68"/>
      <c r="L1611" s="68"/>
      <c r="M1611" s="68"/>
      <c r="N1611" s="319"/>
      <c r="O1611" s="319"/>
      <c r="P1611" s="212">
        <v>0</v>
      </c>
      <c r="Q1611" s="212">
        <v>527345.72</v>
      </c>
      <c r="R1611" s="68" t="s">
        <v>809</v>
      </c>
      <c r="S1611" s="320"/>
      <c r="T1611" s="266"/>
    </row>
    <row r="1612" spans="1:20" ht="76.5">
      <c r="A1612" s="189" t="s">
        <v>495</v>
      </c>
      <c r="B1612" s="68"/>
      <c r="C1612" s="210" t="s">
        <v>623</v>
      </c>
      <c r="D1612" s="211">
        <v>46142</v>
      </c>
      <c r="E1612" s="189" t="s">
        <v>3974</v>
      </c>
      <c r="F1612" s="189" t="s">
        <v>584</v>
      </c>
      <c r="G1612" s="189">
        <v>15573734</v>
      </c>
      <c r="H1612" s="68"/>
      <c r="I1612" s="195" t="s">
        <v>4521</v>
      </c>
      <c r="J1612" s="68"/>
      <c r="K1612" s="68"/>
      <c r="L1612" s="68"/>
      <c r="M1612" s="68"/>
      <c r="N1612" s="319"/>
      <c r="O1612" s="319"/>
      <c r="P1612" s="212">
        <v>0</v>
      </c>
      <c r="Q1612" s="212">
        <v>49807.11</v>
      </c>
      <c r="R1612" s="68" t="s">
        <v>809</v>
      </c>
      <c r="S1612" s="320"/>
      <c r="T1612" s="266"/>
    </row>
    <row r="1613" spans="1:20" ht="76.5">
      <c r="A1613" s="189" t="s">
        <v>495</v>
      </c>
      <c r="B1613" s="68"/>
      <c r="C1613" s="210" t="s">
        <v>623</v>
      </c>
      <c r="D1613" s="211">
        <v>46142</v>
      </c>
      <c r="E1613" s="189" t="s">
        <v>3975</v>
      </c>
      <c r="F1613" s="189" t="s">
        <v>584</v>
      </c>
      <c r="G1613" s="189">
        <v>15573718</v>
      </c>
      <c r="H1613" s="68"/>
      <c r="I1613" s="195" t="s">
        <v>4522</v>
      </c>
      <c r="J1613" s="68"/>
      <c r="K1613" s="68"/>
      <c r="L1613" s="68"/>
      <c r="M1613" s="68"/>
      <c r="N1613" s="319"/>
      <c r="O1613" s="319"/>
      <c r="P1613" s="212">
        <v>0</v>
      </c>
      <c r="Q1613" s="212">
        <v>26816.51</v>
      </c>
      <c r="R1613" s="68" t="s">
        <v>809</v>
      </c>
      <c r="S1613" s="320"/>
      <c r="T1613" s="266"/>
    </row>
    <row r="1614" spans="1:20" ht="51">
      <c r="A1614" s="189">
        <v>513</v>
      </c>
      <c r="B1614" s="68"/>
      <c r="C1614" s="210" t="s">
        <v>138</v>
      </c>
      <c r="D1614" s="211">
        <v>46142</v>
      </c>
      <c r="E1614" s="189" t="s">
        <v>3985</v>
      </c>
      <c r="F1614" s="189" t="s">
        <v>14</v>
      </c>
      <c r="G1614" s="189">
        <v>3563002</v>
      </c>
      <c r="H1614" s="68"/>
      <c r="I1614" s="195" t="s">
        <v>4532</v>
      </c>
      <c r="J1614" s="68"/>
      <c r="K1614" s="68"/>
      <c r="L1614" s="68"/>
      <c r="M1614" s="68"/>
      <c r="N1614" s="319"/>
      <c r="O1614" s="319"/>
      <c r="P1614" s="212">
        <v>80</v>
      </c>
      <c r="Q1614" s="212">
        <v>0</v>
      </c>
      <c r="R1614" s="68" t="s">
        <v>809</v>
      </c>
      <c r="S1614" s="320"/>
      <c r="T1614" s="266"/>
    </row>
    <row r="1615" spans="1:20" ht="63.75">
      <c r="A1615" s="189">
        <v>513</v>
      </c>
      <c r="B1615" s="68"/>
      <c r="C1615" s="210" t="s">
        <v>138</v>
      </c>
      <c r="D1615" s="211">
        <v>46142</v>
      </c>
      <c r="E1615" s="189" t="s">
        <v>3986</v>
      </c>
      <c r="F1615" s="189" t="s">
        <v>14</v>
      </c>
      <c r="G1615" s="189">
        <v>3563004</v>
      </c>
      <c r="H1615" s="68"/>
      <c r="I1615" s="195" t="s">
        <v>4533</v>
      </c>
      <c r="J1615" s="68"/>
      <c r="K1615" s="68"/>
      <c r="L1615" s="68"/>
      <c r="M1615" s="68"/>
      <c r="N1615" s="319"/>
      <c r="O1615" s="319"/>
      <c r="P1615" s="212">
        <v>80</v>
      </c>
      <c r="Q1615" s="212">
        <v>0</v>
      </c>
      <c r="R1615" s="68" t="s">
        <v>809</v>
      </c>
      <c r="S1615" s="320"/>
      <c r="T1615" s="266"/>
    </row>
    <row r="1616" spans="1:20" ht="89.25">
      <c r="A1616" s="189" t="s">
        <v>495</v>
      </c>
      <c r="B1616" s="68"/>
      <c r="C1616" s="210" t="s">
        <v>623</v>
      </c>
      <c r="D1616" s="211">
        <v>46142</v>
      </c>
      <c r="E1616" s="189" t="s">
        <v>3987</v>
      </c>
      <c r="F1616" s="189" t="s">
        <v>10</v>
      </c>
      <c r="G1616" s="189">
        <v>1153100</v>
      </c>
      <c r="H1616" s="68"/>
      <c r="I1616" s="195" t="s">
        <v>4534</v>
      </c>
      <c r="J1616" s="68"/>
      <c r="K1616" s="68"/>
      <c r="L1616" s="68"/>
      <c r="M1616" s="68"/>
      <c r="N1616" s="319"/>
      <c r="O1616" s="319"/>
      <c r="P1616" s="212">
        <v>80</v>
      </c>
      <c r="Q1616" s="212">
        <v>0</v>
      </c>
      <c r="R1616" s="68" t="s">
        <v>809</v>
      </c>
      <c r="S1616" s="320"/>
      <c r="T1616" s="266"/>
    </row>
    <row r="1617" spans="1:20" ht="89.25">
      <c r="A1617" s="189" t="s">
        <v>495</v>
      </c>
      <c r="B1617" s="68"/>
      <c r="C1617" s="210" t="s">
        <v>623</v>
      </c>
      <c r="D1617" s="211">
        <v>46142</v>
      </c>
      <c r="E1617" s="189" t="s">
        <v>3988</v>
      </c>
      <c r="F1617" s="189" t="s">
        <v>10</v>
      </c>
      <c r="G1617" s="189">
        <v>1153103</v>
      </c>
      <c r="H1617" s="68"/>
      <c r="I1617" s="195" t="s">
        <v>4535</v>
      </c>
      <c r="J1617" s="68"/>
      <c r="K1617" s="68"/>
      <c r="L1617" s="68"/>
      <c r="M1617" s="68"/>
      <c r="N1617" s="319"/>
      <c r="O1617" s="319"/>
      <c r="P1617" s="212">
        <v>80</v>
      </c>
      <c r="Q1617" s="212">
        <v>0</v>
      </c>
      <c r="R1617" s="68" t="s">
        <v>809</v>
      </c>
      <c r="S1617" s="320"/>
      <c r="T1617" s="266"/>
    </row>
    <row r="1618" spans="1:20" ht="89.25">
      <c r="A1618" s="189" t="s">
        <v>495</v>
      </c>
      <c r="B1618" s="68"/>
      <c r="C1618" s="210" t="s">
        <v>623</v>
      </c>
      <c r="D1618" s="211">
        <v>46142</v>
      </c>
      <c r="E1618" s="189" t="s">
        <v>3989</v>
      </c>
      <c r="F1618" s="189" t="s">
        <v>10</v>
      </c>
      <c r="G1618" s="189">
        <v>1153104</v>
      </c>
      <c r="H1618" s="68"/>
      <c r="I1618" s="195" t="s">
        <v>4536</v>
      </c>
      <c r="J1618" s="68"/>
      <c r="K1618" s="68"/>
      <c r="L1618" s="68"/>
      <c r="M1618" s="68"/>
      <c r="N1618" s="319"/>
      <c r="O1618" s="319"/>
      <c r="P1618" s="212">
        <v>80</v>
      </c>
      <c r="Q1618" s="212">
        <v>0</v>
      </c>
      <c r="R1618" s="68" t="s">
        <v>809</v>
      </c>
      <c r="S1618" s="320"/>
      <c r="T1618" s="266"/>
    </row>
    <row r="1619" spans="1:20" ht="76.5">
      <c r="A1619" s="189" t="s">
        <v>495</v>
      </c>
      <c r="B1619" s="68"/>
      <c r="C1619" s="210" t="s">
        <v>623</v>
      </c>
      <c r="D1619" s="211">
        <v>46142</v>
      </c>
      <c r="E1619" s="189" t="s">
        <v>3990</v>
      </c>
      <c r="F1619" s="189" t="s">
        <v>584</v>
      </c>
      <c r="G1619" s="189">
        <v>15604353</v>
      </c>
      <c r="H1619" s="68"/>
      <c r="I1619" s="195" t="s">
        <v>4537</v>
      </c>
      <c r="J1619" s="68"/>
      <c r="K1619" s="68"/>
      <c r="L1619" s="68"/>
      <c r="M1619" s="68"/>
      <c r="N1619" s="319"/>
      <c r="O1619" s="319"/>
      <c r="P1619" s="212">
        <v>0</v>
      </c>
      <c r="Q1619" s="212">
        <v>501737.07</v>
      </c>
      <c r="R1619" s="68" t="s">
        <v>809</v>
      </c>
      <c r="S1619" s="320"/>
      <c r="T1619" s="266"/>
    </row>
    <row r="1620" spans="1:20" ht="76.5">
      <c r="A1620" s="189" t="s">
        <v>495</v>
      </c>
      <c r="B1620" s="68"/>
      <c r="C1620" s="210" t="s">
        <v>623</v>
      </c>
      <c r="D1620" s="211">
        <v>46142</v>
      </c>
      <c r="E1620" s="189" t="s">
        <v>3991</v>
      </c>
      <c r="F1620" s="189" t="s">
        <v>584</v>
      </c>
      <c r="G1620" s="189">
        <v>15604312</v>
      </c>
      <c r="H1620" s="68"/>
      <c r="I1620" s="195" t="s">
        <v>4500</v>
      </c>
      <c r="J1620" s="68"/>
      <c r="K1620" s="68"/>
      <c r="L1620" s="68"/>
      <c r="M1620" s="68"/>
      <c r="N1620" s="319"/>
      <c r="O1620" s="319"/>
      <c r="P1620" s="212">
        <v>0</v>
      </c>
      <c r="Q1620" s="212">
        <v>1399333.9</v>
      </c>
      <c r="R1620" s="68" t="s">
        <v>809</v>
      </c>
      <c r="S1620" s="320"/>
      <c r="T1620" s="266"/>
    </row>
    <row r="1621" spans="1:20" ht="76.5">
      <c r="A1621" s="189" t="s">
        <v>495</v>
      </c>
      <c r="B1621" s="68"/>
      <c r="C1621" s="210" t="s">
        <v>623</v>
      </c>
      <c r="D1621" s="211">
        <v>46142</v>
      </c>
      <c r="E1621" s="189" t="s">
        <v>3992</v>
      </c>
      <c r="F1621" s="189" t="s">
        <v>584</v>
      </c>
      <c r="G1621" s="189">
        <v>15593519</v>
      </c>
      <c r="H1621" s="68"/>
      <c r="I1621" s="195" t="s">
        <v>4538</v>
      </c>
      <c r="J1621" s="68"/>
      <c r="K1621" s="68"/>
      <c r="L1621" s="68"/>
      <c r="M1621" s="68"/>
      <c r="N1621" s="319"/>
      <c r="O1621" s="319"/>
      <c r="P1621" s="212">
        <v>0</v>
      </c>
      <c r="Q1621" s="212">
        <v>556304</v>
      </c>
      <c r="R1621" s="68" t="s">
        <v>809</v>
      </c>
      <c r="S1621" s="320"/>
      <c r="T1621" s="266"/>
    </row>
    <row r="1622" spans="1:20" ht="76.5">
      <c r="A1622" s="189" t="s">
        <v>495</v>
      </c>
      <c r="B1622" s="68"/>
      <c r="C1622" s="210" t="s">
        <v>623</v>
      </c>
      <c r="D1622" s="211">
        <v>46142</v>
      </c>
      <c r="E1622" s="189" t="s">
        <v>3993</v>
      </c>
      <c r="F1622" s="189" t="s">
        <v>584</v>
      </c>
      <c r="G1622" s="189">
        <v>15590239</v>
      </c>
      <c r="H1622" s="68"/>
      <c r="I1622" s="195" t="s">
        <v>4539</v>
      </c>
      <c r="J1622" s="68"/>
      <c r="K1622" s="68"/>
      <c r="L1622" s="68"/>
      <c r="M1622" s="68"/>
      <c r="N1622" s="319"/>
      <c r="O1622" s="319"/>
      <c r="P1622" s="212">
        <v>0</v>
      </c>
      <c r="Q1622" s="212">
        <v>63149.88</v>
      </c>
      <c r="R1622" s="68" t="s">
        <v>809</v>
      </c>
      <c r="S1622" s="320"/>
      <c r="T1622" s="266"/>
    </row>
    <row r="1623" spans="1:20" ht="76.5">
      <c r="A1623" s="189" t="s">
        <v>495</v>
      </c>
      <c r="B1623" s="68"/>
      <c r="C1623" s="210" t="s">
        <v>623</v>
      </c>
      <c r="D1623" s="211">
        <v>46142</v>
      </c>
      <c r="E1623" s="189" t="s">
        <v>3994</v>
      </c>
      <c r="F1623" s="189" t="s">
        <v>584</v>
      </c>
      <c r="G1623" s="189">
        <v>15590213</v>
      </c>
      <c r="H1623" s="68"/>
      <c r="I1623" s="195" t="s">
        <v>4540</v>
      </c>
      <c r="J1623" s="68"/>
      <c r="K1623" s="68"/>
      <c r="L1623" s="68"/>
      <c r="M1623" s="68"/>
      <c r="N1623" s="319"/>
      <c r="O1623" s="319"/>
      <c r="P1623" s="212">
        <v>0</v>
      </c>
      <c r="Q1623" s="212">
        <v>1034770.52</v>
      </c>
      <c r="R1623" s="68" t="s">
        <v>809</v>
      </c>
      <c r="S1623" s="320"/>
      <c r="T1623" s="266"/>
    </row>
    <row r="1624" spans="1:20" ht="76.5">
      <c r="A1624" s="189" t="s">
        <v>495</v>
      </c>
      <c r="B1624" s="68"/>
      <c r="C1624" s="210" t="s">
        <v>623</v>
      </c>
      <c r="D1624" s="211">
        <v>46142</v>
      </c>
      <c r="E1624" s="189" t="s">
        <v>3995</v>
      </c>
      <c r="F1624" s="189" t="s">
        <v>584</v>
      </c>
      <c r="G1624" s="189">
        <v>15590187</v>
      </c>
      <c r="H1624" s="68"/>
      <c r="I1624" s="195" t="s">
        <v>4541</v>
      </c>
      <c r="J1624" s="68"/>
      <c r="K1624" s="68"/>
      <c r="L1624" s="68"/>
      <c r="M1624" s="68"/>
      <c r="N1624" s="319"/>
      <c r="O1624" s="319"/>
      <c r="P1624" s="212">
        <v>0</v>
      </c>
      <c r="Q1624" s="212">
        <v>44941.99</v>
      </c>
      <c r="R1624" s="68" t="s">
        <v>809</v>
      </c>
      <c r="S1624" s="320"/>
      <c r="T1624" s="266"/>
    </row>
    <row r="1625" spans="1:20" ht="89.25">
      <c r="A1625" s="189" t="s">
        <v>495</v>
      </c>
      <c r="B1625" s="68"/>
      <c r="C1625" s="210" t="s">
        <v>623</v>
      </c>
      <c r="D1625" s="211">
        <v>46142</v>
      </c>
      <c r="E1625" s="189" t="s">
        <v>3996</v>
      </c>
      <c r="F1625" s="189" t="s">
        <v>6</v>
      </c>
      <c r="G1625" s="189">
        <v>3563070</v>
      </c>
      <c r="H1625" s="68"/>
      <c r="I1625" s="195" t="s">
        <v>4542</v>
      </c>
      <c r="J1625" s="68"/>
      <c r="K1625" s="68"/>
      <c r="L1625" s="68"/>
      <c r="M1625" s="68"/>
      <c r="N1625" s="319"/>
      <c r="O1625" s="319"/>
      <c r="P1625" s="212">
        <v>0</v>
      </c>
      <c r="Q1625" s="212">
        <v>10226398.560000001</v>
      </c>
      <c r="R1625" s="68" t="s">
        <v>809</v>
      </c>
      <c r="S1625" s="320"/>
      <c r="T1625" s="266"/>
    </row>
    <row r="1626" spans="1:20" ht="102">
      <c r="A1626" s="189" t="s">
        <v>495</v>
      </c>
      <c r="B1626" s="68"/>
      <c r="C1626" s="210" t="s">
        <v>623</v>
      </c>
      <c r="D1626" s="211">
        <v>46142</v>
      </c>
      <c r="E1626" s="189" t="s">
        <v>3997</v>
      </c>
      <c r="F1626" s="189" t="s">
        <v>10</v>
      </c>
      <c r="G1626" s="189">
        <v>1153117</v>
      </c>
      <c r="H1626" s="68"/>
      <c r="I1626" s="195" t="s">
        <v>4543</v>
      </c>
      <c r="J1626" s="68"/>
      <c r="K1626" s="68"/>
      <c r="L1626" s="68"/>
      <c r="M1626" s="68"/>
      <c r="N1626" s="319"/>
      <c r="O1626" s="319"/>
      <c r="P1626" s="212">
        <v>80</v>
      </c>
      <c r="Q1626" s="212">
        <v>0</v>
      </c>
      <c r="R1626" s="68" t="s">
        <v>809</v>
      </c>
      <c r="S1626" s="320"/>
      <c r="T1626" s="266"/>
    </row>
    <row r="1627" spans="1:20" ht="89.25">
      <c r="A1627" s="189" t="s">
        <v>495</v>
      </c>
      <c r="B1627" s="68"/>
      <c r="C1627" s="210" t="s">
        <v>623</v>
      </c>
      <c r="D1627" s="211">
        <v>46142</v>
      </c>
      <c r="E1627" s="189" t="s">
        <v>3998</v>
      </c>
      <c r="F1627" s="189" t="s">
        <v>584</v>
      </c>
      <c r="G1627" s="189">
        <v>15587293</v>
      </c>
      <c r="H1627" s="68"/>
      <c r="I1627" s="195" t="s">
        <v>4544</v>
      </c>
      <c r="J1627" s="68"/>
      <c r="K1627" s="68"/>
      <c r="L1627" s="68"/>
      <c r="M1627" s="68"/>
      <c r="N1627" s="319"/>
      <c r="O1627" s="319"/>
      <c r="P1627" s="212">
        <v>0</v>
      </c>
      <c r="Q1627" s="212">
        <v>4295880.9400000004</v>
      </c>
      <c r="R1627" s="68" t="s">
        <v>809</v>
      </c>
      <c r="S1627" s="320"/>
      <c r="T1627" s="266"/>
    </row>
    <row r="1628" spans="1:20" ht="76.5">
      <c r="A1628" s="189" t="s">
        <v>495</v>
      </c>
      <c r="B1628" s="68"/>
      <c r="C1628" s="210" t="s">
        <v>623</v>
      </c>
      <c r="D1628" s="211">
        <v>46142</v>
      </c>
      <c r="E1628" s="189" t="s">
        <v>3999</v>
      </c>
      <c r="F1628" s="189" t="s">
        <v>584</v>
      </c>
      <c r="G1628" s="189">
        <v>15590166</v>
      </c>
      <c r="H1628" s="68"/>
      <c r="I1628" s="195" t="s">
        <v>4446</v>
      </c>
      <c r="J1628" s="68"/>
      <c r="K1628" s="68"/>
      <c r="L1628" s="68"/>
      <c r="M1628" s="68"/>
      <c r="N1628" s="319"/>
      <c r="O1628" s="319"/>
      <c r="P1628" s="212">
        <v>0</v>
      </c>
      <c r="Q1628" s="212">
        <v>2588271</v>
      </c>
      <c r="R1628" s="68" t="s">
        <v>809</v>
      </c>
      <c r="S1628" s="320"/>
      <c r="T1628" s="266"/>
    </row>
    <row r="1629" spans="1:20" ht="76.5">
      <c r="A1629" s="189" t="s">
        <v>495</v>
      </c>
      <c r="B1629" s="68"/>
      <c r="C1629" s="210" t="s">
        <v>623</v>
      </c>
      <c r="D1629" s="211">
        <v>46142</v>
      </c>
      <c r="E1629" s="189" t="s">
        <v>4000</v>
      </c>
      <c r="F1629" s="189" t="s">
        <v>584</v>
      </c>
      <c r="G1629" s="189">
        <v>15590185</v>
      </c>
      <c r="H1629" s="68"/>
      <c r="I1629" s="195" t="s">
        <v>4545</v>
      </c>
      <c r="J1629" s="68"/>
      <c r="K1629" s="68"/>
      <c r="L1629" s="68"/>
      <c r="M1629" s="68"/>
      <c r="N1629" s="319"/>
      <c r="O1629" s="319"/>
      <c r="P1629" s="212">
        <v>0</v>
      </c>
      <c r="Q1629" s="212">
        <v>442404.39</v>
      </c>
      <c r="R1629" s="68" t="s">
        <v>809</v>
      </c>
      <c r="S1629" s="320"/>
      <c r="T1629" s="266"/>
    </row>
    <row r="1630" spans="1:20" ht="76.5">
      <c r="A1630" s="189" t="s">
        <v>495</v>
      </c>
      <c r="B1630" s="68"/>
      <c r="C1630" s="210" t="s">
        <v>623</v>
      </c>
      <c r="D1630" s="211">
        <v>46142</v>
      </c>
      <c r="E1630" s="189" t="s">
        <v>4001</v>
      </c>
      <c r="F1630" s="189" t="s">
        <v>584</v>
      </c>
      <c r="G1630" s="189">
        <v>15590111</v>
      </c>
      <c r="H1630" s="68"/>
      <c r="I1630" s="195" t="s">
        <v>4546</v>
      </c>
      <c r="J1630" s="68"/>
      <c r="K1630" s="68"/>
      <c r="L1630" s="68"/>
      <c r="M1630" s="68"/>
      <c r="N1630" s="319"/>
      <c r="O1630" s="319"/>
      <c r="P1630" s="212">
        <v>0</v>
      </c>
      <c r="Q1630" s="212">
        <v>1168155.23</v>
      </c>
      <c r="R1630" s="68" t="s">
        <v>809</v>
      </c>
      <c r="S1630" s="320"/>
      <c r="T1630" s="266"/>
    </row>
    <row r="1631" spans="1:20" ht="89.25">
      <c r="A1631" s="189" t="s">
        <v>495</v>
      </c>
      <c r="B1631" s="68"/>
      <c r="C1631" s="210" t="s">
        <v>623</v>
      </c>
      <c r="D1631" s="211">
        <v>46142</v>
      </c>
      <c r="E1631" s="189" t="s">
        <v>4002</v>
      </c>
      <c r="F1631" s="189" t="s">
        <v>584</v>
      </c>
      <c r="G1631" s="189">
        <v>15590145</v>
      </c>
      <c r="H1631" s="68"/>
      <c r="I1631" s="195" t="s">
        <v>4547</v>
      </c>
      <c r="J1631" s="68"/>
      <c r="K1631" s="68"/>
      <c r="L1631" s="68"/>
      <c r="M1631" s="68"/>
      <c r="N1631" s="319"/>
      <c r="O1631" s="319"/>
      <c r="P1631" s="212">
        <v>0</v>
      </c>
      <c r="Q1631" s="212">
        <v>41248.53</v>
      </c>
      <c r="R1631" s="68" t="s">
        <v>809</v>
      </c>
      <c r="S1631" s="320"/>
      <c r="T1631" s="266"/>
    </row>
    <row r="1632" spans="1:20" ht="76.5">
      <c r="A1632" s="189" t="s">
        <v>495</v>
      </c>
      <c r="B1632" s="68"/>
      <c r="C1632" s="210" t="s">
        <v>623</v>
      </c>
      <c r="D1632" s="211">
        <v>46142</v>
      </c>
      <c r="E1632" s="189" t="s">
        <v>4003</v>
      </c>
      <c r="F1632" s="189" t="s">
        <v>584</v>
      </c>
      <c r="G1632" s="189">
        <v>15589937</v>
      </c>
      <c r="H1632" s="68"/>
      <c r="I1632" s="195" t="s">
        <v>4548</v>
      </c>
      <c r="J1632" s="68"/>
      <c r="K1632" s="68"/>
      <c r="L1632" s="68"/>
      <c r="M1632" s="68"/>
      <c r="N1632" s="319"/>
      <c r="O1632" s="319"/>
      <c r="P1632" s="212">
        <v>0</v>
      </c>
      <c r="Q1632" s="212">
        <v>155897.31</v>
      </c>
      <c r="R1632" s="68" t="s">
        <v>809</v>
      </c>
      <c r="S1632" s="320"/>
      <c r="T1632" s="266"/>
    </row>
    <row r="1633" spans="1:20" ht="76.5">
      <c r="A1633" s="189" t="s">
        <v>495</v>
      </c>
      <c r="B1633" s="68"/>
      <c r="C1633" s="210" t="s">
        <v>623</v>
      </c>
      <c r="D1633" s="211">
        <v>46142</v>
      </c>
      <c r="E1633" s="189" t="s">
        <v>4004</v>
      </c>
      <c r="F1633" s="189" t="s">
        <v>584</v>
      </c>
      <c r="G1633" s="189">
        <v>15590033</v>
      </c>
      <c r="H1633" s="68"/>
      <c r="I1633" s="195" t="s">
        <v>4549</v>
      </c>
      <c r="J1633" s="68"/>
      <c r="K1633" s="68"/>
      <c r="L1633" s="68"/>
      <c r="M1633" s="68"/>
      <c r="N1633" s="319"/>
      <c r="O1633" s="319"/>
      <c r="P1633" s="212">
        <v>0</v>
      </c>
      <c r="Q1633" s="212">
        <v>21851.35</v>
      </c>
      <c r="R1633" s="68" t="s">
        <v>809</v>
      </c>
      <c r="S1633" s="320"/>
      <c r="T1633" s="266"/>
    </row>
    <row r="1634" spans="1:20" ht="76.5">
      <c r="A1634" s="189" t="s">
        <v>495</v>
      </c>
      <c r="B1634" s="68"/>
      <c r="C1634" s="210" t="s">
        <v>623</v>
      </c>
      <c r="D1634" s="211">
        <v>46142</v>
      </c>
      <c r="E1634" s="189" t="s">
        <v>4005</v>
      </c>
      <c r="F1634" s="189" t="s">
        <v>584</v>
      </c>
      <c r="G1634" s="189">
        <v>15589806</v>
      </c>
      <c r="H1634" s="68"/>
      <c r="I1634" s="195" t="s">
        <v>4550</v>
      </c>
      <c r="J1634" s="68"/>
      <c r="K1634" s="68"/>
      <c r="L1634" s="68"/>
      <c r="M1634" s="68"/>
      <c r="N1634" s="319"/>
      <c r="O1634" s="319"/>
      <c r="P1634" s="212">
        <v>0</v>
      </c>
      <c r="Q1634" s="212">
        <v>40188.67</v>
      </c>
      <c r="R1634" s="68" t="s">
        <v>809</v>
      </c>
      <c r="S1634" s="320"/>
      <c r="T1634" s="266"/>
    </row>
    <row r="1635" spans="1:20" ht="76.5">
      <c r="A1635" s="189" t="s">
        <v>495</v>
      </c>
      <c r="B1635" s="68"/>
      <c r="C1635" s="210" t="s">
        <v>623</v>
      </c>
      <c r="D1635" s="211">
        <v>46142</v>
      </c>
      <c r="E1635" s="189" t="s">
        <v>4006</v>
      </c>
      <c r="F1635" s="189" t="s">
        <v>584</v>
      </c>
      <c r="G1635" s="189">
        <v>15589639</v>
      </c>
      <c r="H1635" s="68"/>
      <c r="I1635" s="195" t="s">
        <v>4551</v>
      </c>
      <c r="J1635" s="68"/>
      <c r="K1635" s="68"/>
      <c r="L1635" s="68"/>
      <c r="M1635" s="68"/>
      <c r="N1635" s="319"/>
      <c r="O1635" s="319"/>
      <c r="P1635" s="212">
        <v>0</v>
      </c>
      <c r="Q1635" s="212">
        <v>43653.87</v>
      </c>
      <c r="R1635" s="68" t="s">
        <v>809</v>
      </c>
      <c r="S1635" s="320"/>
      <c r="T1635" s="266"/>
    </row>
    <row r="1636" spans="1:20" ht="76.5">
      <c r="A1636" s="189" t="s">
        <v>495</v>
      </c>
      <c r="B1636" s="68"/>
      <c r="C1636" s="210" t="s">
        <v>623</v>
      </c>
      <c r="D1636" s="211">
        <v>46142</v>
      </c>
      <c r="E1636" s="189" t="s">
        <v>4007</v>
      </c>
      <c r="F1636" s="189" t="s">
        <v>584</v>
      </c>
      <c r="G1636" s="189">
        <v>15589433</v>
      </c>
      <c r="H1636" s="68"/>
      <c r="I1636" s="195" t="s">
        <v>4552</v>
      </c>
      <c r="J1636" s="68"/>
      <c r="K1636" s="68"/>
      <c r="L1636" s="68"/>
      <c r="M1636" s="68"/>
      <c r="N1636" s="319"/>
      <c r="O1636" s="319"/>
      <c r="P1636" s="212">
        <v>0</v>
      </c>
      <c r="Q1636" s="212">
        <v>74040.509999999995</v>
      </c>
      <c r="R1636" s="68" t="s">
        <v>809</v>
      </c>
      <c r="S1636" s="320"/>
      <c r="T1636" s="266"/>
    </row>
    <row r="1637" spans="1:20" ht="76.5">
      <c r="A1637" s="189" t="s">
        <v>495</v>
      </c>
      <c r="B1637" s="68"/>
      <c r="C1637" s="210" t="s">
        <v>623</v>
      </c>
      <c r="D1637" s="211">
        <v>46142</v>
      </c>
      <c r="E1637" s="189" t="s">
        <v>4008</v>
      </c>
      <c r="F1637" s="189" t="s">
        <v>584</v>
      </c>
      <c r="G1637" s="189">
        <v>15587587</v>
      </c>
      <c r="H1637" s="68"/>
      <c r="I1637" s="195" t="s">
        <v>4545</v>
      </c>
      <c r="J1637" s="68"/>
      <c r="K1637" s="68"/>
      <c r="L1637" s="68"/>
      <c r="M1637" s="68"/>
      <c r="N1637" s="319"/>
      <c r="O1637" s="319"/>
      <c r="P1637" s="212">
        <v>0</v>
      </c>
      <c r="Q1637" s="212">
        <v>593842.98</v>
      </c>
      <c r="R1637" s="68" t="s">
        <v>809</v>
      </c>
      <c r="S1637" s="320"/>
      <c r="T1637" s="266"/>
    </row>
    <row r="1638" spans="1:20" ht="89.25">
      <c r="A1638" s="189" t="s">
        <v>495</v>
      </c>
      <c r="B1638" s="68"/>
      <c r="C1638" s="210" t="s">
        <v>623</v>
      </c>
      <c r="D1638" s="211">
        <v>46142</v>
      </c>
      <c r="E1638" s="189" t="s">
        <v>4009</v>
      </c>
      <c r="F1638" s="189" t="s">
        <v>584</v>
      </c>
      <c r="G1638" s="189">
        <v>15588343</v>
      </c>
      <c r="H1638" s="68"/>
      <c r="I1638" s="195" t="s">
        <v>4544</v>
      </c>
      <c r="J1638" s="68"/>
      <c r="K1638" s="68"/>
      <c r="L1638" s="68"/>
      <c r="M1638" s="68"/>
      <c r="N1638" s="319"/>
      <c r="O1638" s="319"/>
      <c r="P1638" s="212">
        <v>0</v>
      </c>
      <c r="Q1638" s="212">
        <v>3382266.19</v>
      </c>
      <c r="R1638" s="68" t="s">
        <v>809</v>
      </c>
      <c r="S1638" s="320"/>
      <c r="T1638" s="266"/>
    </row>
    <row r="1639" spans="1:20" ht="76.5">
      <c r="A1639" s="189" t="s">
        <v>495</v>
      </c>
      <c r="B1639" s="68"/>
      <c r="C1639" s="210" t="s">
        <v>623</v>
      </c>
      <c r="D1639" s="211">
        <v>46142</v>
      </c>
      <c r="E1639" s="189" t="s">
        <v>4010</v>
      </c>
      <c r="F1639" s="189" t="s">
        <v>584</v>
      </c>
      <c r="G1639" s="189">
        <v>15587367</v>
      </c>
      <c r="H1639" s="68"/>
      <c r="I1639" s="195" t="s">
        <v>4540</v>
      </c>
      <c r="J1639" s="68"/>
      <c r="K1639" s="68"/>
      <c r="L1639" s="68"/>
      <c r="M1639" s="68"/>
      <c r="N1639" s="319"/>
      <c r="O1639" s="319"/>
      <c r="P1639" s="212">
        <v>0</v>
      </c>
      <c r="Q1639" s="212">
        <v>1798612.81</v>
      </c>
      <c r="R1639" s="68" t="s">
        <v>809</v>
      </c>
      <c r="S1639" s="320"/>
      <c r="T1639" s="266"/>
    </row>
    <row r="1640" spans="1:20" ht="89.25">
      <c r="A1640" s="189" t="s">
        <v>495</v>
      </c>
      <c r="B1640" s="68"/>
      <c r="C1640" s="210" t="s">
        <v>623</v>
      </c>
      <c r="D1640" s="211">
        <v>46142</v>
      </c>
      <c r="E1640" s="189" t="s">
        <v>4011</v>
      </c>
      <c r="F1640" s="189" t="s">
        <v>546</v>
      </c>
      <c r="G1640" s="189">
        <v>1153071</v>
      </c>
      <c r="H1640" s="68"/>
      <c r="I1640" s="195" t="s">
        <v>4553</v>
      </c>
      <c r="J1640" s="68"/>
      <c r="K1640" s="68"/>
      <c r="L1640" s="68"/>
      <c r="M1640" s="68"/>
      <c r="N1640" s="319"/>
      <c r="O1640" s="319"/>
      <c r="P1640" s="212">
        <v>0</v>
      </c>
      <c r="Q1640" s="212">
        <v>271292420</v>
      </c>
      <c r="R1640" s="68" t="s">
        <v>809</v>
      </c>
      <c r="S1640" s="320"/>
      <c r="T1640" s="266"/>
    </row>
    <row r="1641" spans="1:20" ht="63.75">
      <c r="A1641" s="189">
        <v>221</v>
      </c>
      <c r="B1641" s="68"/>
      <c r="C1641" s="210" t="s">
        <v>83</v>
      </c>
      <c r="D1641" s="211">
        <v>46146</v>
      </c>
      <c r="E1641" s="189" t="s">
        <v>4698</v>
      </c>
      <c r="F1641" s="189" t="s">
        <v>3</v>
      </c>
      <c r="G1641" s="189">
        <v>2387686</v>
      </c>
      <c r="H1641" s="68"/>
      <c r="I1641" s="195" t="s">
        <v>4699</v>
      </c>
      <c r="J1641" s="68"/>
      <c r="K1641" s="68"/>
      <c r="L1641" s="68"/>
      <c r="M1641" s="68"/>
      <c r="N1641" s="319"/>
      <c r="O1641" s="319"/>
      <c r="P1641" s="212">
        <v>0</v>
      </c>
      <c r="Q1641" s="212">
        <v>100</v>
      </c>
      <c r="R1641" s="68" t="s">
        <v>809</v>
      </c>
      <c r="S1641" s="320"/>
      <c r="T1641" s="266"/>
    </row>
    <row r="1642" spans="1:20" ht="63.75">
      <c r="A1642" s="189">
        <v>221</v>
      </c>
      <c r="B1642" s="68"/>
      <c r="C1642" s="210" t="s">
        <v>83</v>
      </c>
      <c r="D1642" s="211">
        <v>46146</v>
      </c>
      <c r="E1642" s="189" t="s">
        <v>4700</v>
      </c>
      <c r="F1642" s="189" t="s">
        <v>3</v>
      </c>
      <c r="G1642" s="189">
        <v>2387687</v>
      </c>
      <c r="H1642" s="68"/>
      <c r="I1642" s="195" t="s">
        <v>4699</v>
      </c>
      <c r="J1642" s="68"/>
      <c r="K1642" s="68"/>
      <c r="L1642" s="68"/>
      <c r="M1642" s="68"/>
      <c r="N1642" s="319"/>
      <c r="O1642" s="319"/>
      <c r="P1642" s="212">
        <v>0</v>
      </c>
      <c r="Q1642" s="212">
        <v>100</v>
      </c>
      <c r="R1642" s="68" t="s">
        <v>809</v>
      </c>
      <c r="S1642" s="320"/>
      <c r="T1642" s="266"/>
    </row>
    <row r="1643" spans="1:20" ht="63.75">
      <c r="A1643" s="189">
        <v>221</v>
      </c>
      <c r="B1643" s="68"/>
      <c r="C1643" s="210" t="s">
        <v>83</v>
      </c>
      <c r="D1643" s="211">
        <v>46146</v>
      </c>
      <c r="E1643" s="189" t="s">
        <v>4701</v>
      </c>
      <c r="F1643" s="189" t="s">
        <v>3</v>
      </c>
      <c r="G1643" s="189">
        <v>2387688</v>
      </c>
      <c r="H1643" s="68"/>
      <c r="I1643" s="195" t="s">
        <v>4699</v>
      </c>
      <c r="J1643" s="68"/>
      <c r="K1643" s="68"/>
      <c r="L1643" s="68"/>
      <c r="M1643" s="68"/>
      <c r="N1643" s="319"/>
      <c r="O1643" s="319"/>
      <c r="P1643" s="212">
        <v>0</v>
      </c>
      <c r="Q1643" s="212">
        <v>100</v>
      </c>
      <c r="R1643" s="68" t="s">
        <v>809</v>
      </c>
      <c r="S1643" s="320"/>
      <c r="T1643" s="266"/>
    </row>
    <row r="1644" spans="1:20" ht="63.75">
      <c r="A1644" s="189">
        <v>221</v>
      </c>
      <c r="B1644" s="68"/>
      <c r="C1644" s="210" t="s">
        <v>83</v>
      </c>
      <c r="D1644" s="211">
        <v>46146</v>
      </c>
      <c r="E1644" s="189" t="s">
        <v>4702</v>
      </c>
      <c r="F1644" s="189" t="s">
        <v>3</v>
      </c>
      <c r="G1644" s="189">
        <v>2387689</v>
      </c>
      <c r="H1644" s="68"/>
      <c r="I1644" s="195" t="s">
        <v>4699</v>
      </c>
      <c r="J1644" s="68"/>
      <c r="K1644" s="68"/>
      <c r="L1644" s="68"/>
      <c r="M1644" s="68"/>
      <c r="N1644" s="319"/>
      <c r="O1644" s="319"/>
      <c r="P1644" s="212">
        <v>0</v>
      </c>
      <c r="Q1644" s="212">
        <v>100</v>
      </c>
      <c r="R1644" s="68" t="s">
        <v>809</v>
      </c>
      <c r="S1644" s="320"/>
      <c r="T1644" s="266"/>
    </row>
    <row r="1645" spans="1:20" ht="63.75">
      <c r="A1645" s="189">
        <v>221</v>
      </c>
      <c r="B1645" s="68"/>
      <c r="C1645" s="210" t="s">
        <v>83</v>
      </c>
      <c r="D1645" s="211">
        <v>46146</v>
      </c>
      <c r="E1645" s="189" t="s">
        <v>4703</v>
      </c>
      <c r="F1645" s="189" t="s">
        <v>3</v>
      </c>
      <c r="G1645" s="189">
        <v>2387690</v>
      </c>
      <c r="H1645" s="68"/>
      <c r="I1645" s="195" t="s">
        <v>4699</v>
      </c>
      <c r="J1645" s="68"/>
      <c r="K1645" s="68"/>
      <c r="L1645" s="68"/>
      <c r="M1645" s="68"/>
      <c r="N1645" s="319"/>
      <c r="O1645" s="319"/>
      <c r="P1645" s="212">
        <v>0</v>
      </c>
      <c r="Q1645" s="212">
        <v>100</v>
      </c>
      <c r="R1645" s="68" t="s">
        <v>809</v>
      </c>
      <c r="S1645" s="320"/>
      <c r="T1645" s="266"/>
    </row>
    <row r="1646" spans="1:20" ht="63.75">
      <c r="A1646" s="189">
        <v>221</v>
      </c>
      <c r="B1646" s="68"/>
      <c r="C1646" s="210" t="s">
        <v>83</v>
      </c>
      <c r="D1646" s="211">
        <v>46146</v>
      </c>
      <c r="E1646" s="189" t="s">
        <v>4704</v>
      </c>
      <c r="F1646" s="189" t="s">
        <v>3</v>
      </c>
      <c r="G1646" s="189">
        <v>2387691</v>
      </c>
      <c r="H1646" s="68"/>
      <c r="I1646" s="195" t="s">
        <v>4699</v>
      </c>
      <c r="J1646" s="68"/>
      <c r="K1646" s="68"/>
      <c r="L1646" s="68"/>
      <c r="M1646" s="68"/>
      <c r="N1646" s="319"/>
      <c r="O1646" s="319"/>
      <c r="P1646" s="212">
        <v>0</v>
      </c>
      <c r="Q1646" s="212">
        <v>100</v>
      </c>
      <c r="R1646" s="68" t="s">
        <v>809</v>
      </c>
      <c r="S1646" s="320"/>
      <c r="T1646" s="266"/>
    </row>
    <row r="1647" spans="1:20" ht="63.75">
      <c r="A1647" s="189">
        <v>221</v>
      </c>
      <c r="B1647" s="68"/>
      <c r="C1647" s="210" t="s">
        <v>83</v>
      </c>
      <c r="D1647" s="211">
        <v>46146</v>
      </c>
      <c r="E1647" s="189" t="s">
        <v>4705</v>
      </c>
      <c r="F1647" s="189" t="s">
        <v>3</v>
      </c>
      <c r="G1647" s="189">
        <v>2387692</v>
      </c>
      <c r="H1647" s="68"/>
      <c r="I1647" s="195" t="s">
        <v>4699</v>
      </c>
      <c r="J1647" s="68"/>
      <c r="K1647" s="68"/>
      <c r="L1647" s="68"/>
      <c r="M1647" s="68"/>
      <c r="N1647" s="319"/>
      <c r="O1647" s="319"/>
      <c r="P1647" s="212">
        <v>0</v>
      </c>
      <c r="Q1647" s="212">
        <v>100</v>
      </c>
      <c r="R1647" s="68" t="s">
        <v>809</v>
      </c>
      <c r="S1647" s="320"/>
      <c r="T1647" s="266"/>
    </row>
    <row r="1648" spans="1:20" ht="63.75">
      <c r="A1648" s="189">
        <v>221</v>
      </c>
      <c r="B1648" s="68"/>
      <c r="C1648" s="210" t="s">
        <v>83</v>
      </c>
      <c r="D1648" s="211">
        <v>46146</v>
      </c>
      <c r="E1648" s="189" t="s">
        <v>4706</v>
      </c>
      <c r="F1648" s="189" t="s">
        <v>3</v>
      </c>
      <c r="G1648" s="189">
        <v>2387696</v>
      </c>
      <c r="H1648" s="68"/>
      <c r="I1648" s="195" t="s">
        <v>4699</v>
      </c>
      <c r="J1648" s="68"/>
      <c r="K1648" s="68"/>
      <c r="L1648" s="68"/>
      <c r="M1648" s="68"/>
      <c r="N1648" s="319"/>
      <c r="O1648" s="319"/>
      <c r="P1648" s="212">
        <v>0</v>
      </c>
      <c r="Q1648" s="212">
        <v>100</v>
      </c>
      <c r="R1648" s="68" t="s">
        <v>809</v>
      </c>
      <c r="S1648" s="320"/>
      <c r="T1648" s="266"/>
    </row>
    <row r="1649" spans="1:20" ht="63.75">
      <c r="A1649" s="189">
        <v>221</v>
      </c>
      <c r="B1649" s="68"/>
      <c r="C1649" s="210" t="s">
        <v>83</v>
      </c>
      <c r="D1649" s="211">
        <v>46146</v>
      </c>
      <c r="E1649" s="189" t="s">
        <v>4707</v>
      </c>
      <c r="F1649" s="189" t="s">
        <v>3</v>
      </c>
      <c r="G1649" s="189">
        <v>2387698</v>
      </c>
      <c r="H1649" s="68"/>
      <c r="I1649" s="195" t="s">
        <v>4708</v>
      </c>
      <c r="J1649" s="68"/>
      <c r="K1649" s="68"/>
      <c r="L1649" s="68"/>
      <c r="M1649" s="68"/>
      <c r="N1649" s="319"/>
      <c r="O1649" s="319"/>
      <c r="P1649" s="212">
        <v>0</v>
      </c>
      <c r="Q1649" s="212">
        <v>70</v>
      </c>
      <c r="R1649" s="68" t="s">
        <v>809</v>
      </c>
      <c r="S1649" s="320"/>
      <c r="T1649" s="266"/>
    </row>
    <row r="1650" spans="1:20" ht="63.75">
      <c r="A1650" s="189">
        <v>221</v>
      </c>
      <c r="B1650" s="68"/>
      <c r="C1650" s="210" t="s">
        <v>83</v>
      </c>
      <c r="D1650" s="211">
        <v>46146</v>
      </c>
      <c r="E1650" s="189" t="s">
        <v>4709</v>
      </c>
      <c r="F1650" s="189" t="s">
        <v>3</v>
      </c>
      <c r="G1650" s="189">
        <v>2387700</v>
      </c>
      <c r="H1650" s="68"/>
      <c r="I1650" s="195" t="s">
        <v>4708</v>
      </c>
      <c r="J1650" s="68"/>
      <c r="K1650" s="68"/>
      <c r="L1650" s="68"/>
      <c r="M1650" s="68"/>
      <c r="N1650" s="319"/>
      <c r="O1650" s="319"/>
      <c r="P1650" s="212">
        <v>0</v>
      </c>
      <c r="Q1650" s="212">
        <v>60</v>
      </c>
      <c r="R1650" s="68" t="s">
        <v>809</v>
      </c>
      <c r="S1650" s="320"/>
      <c r="T1650" s="266"/>
    </row>
    <row r="1651" spans="1:20" ht="63.75">
      <c r="A1651" s="189">
        <v>221</v>
      </c>
      <c r="B1651" s="68"/>
      <c r="C1651" s="210" t="s">
        <v>83</v>
      </c>
      <c r="D1651" s="211">
        <v>46146</v>
      </c>
      <c r="E1651" s="189" t="s">
        <v>4710</v>
      </c>
      <c r="F1651" s="189" t="s">
        <v>3</v>
      </c>
      <c r="G1651" s="189">
        <v>2387701</v>
      </c>
      <c r="H1651" s="68"/>
      <c r="I1651" s="195" t="s">
        <v>4708</v>
      </c>
      <c r="J1651" s="68"/>
      <c r="K1651" s="68"/>
      <c r="L1651" s="68"/>
      <c r="M1651" s="68"/>
      <c r="N1651" s="319"/>
      <c r="O1651" s="319"/>
      <c r="P1651" s="212">
        <v>0</v>
      </c>
      <c r="Q1651" s="212">
        <v>20</v>
      </c>
      <c r="R1651" s="68" t="s">
        <v>809</v>
      </c>
      <c r="S1651" s="320"/>
      <c r="T1651" s="266"/>
    </row>
    <row r="1652" spans="1:20" ht="63.75">
      <c r="A1652" s="189">
        <v>221</v>
      </c>
      <c r="B1652" s="68"/>
      <c r="C1652" s="210" t="s">
        <v>83</v>
      </c>
      <c r="D1652" s="211">
        <v>46146</v>
      </c>
      <c r="E1652" s="189" t="s">
        <v>4711</v>
      </c>
      <c r="F1652" s="189" t="s">
        <v>3</v>
      </c>
      <c r="G1652" s="189">
        <v>2387742</v>
      </c>
      <c r="H1652" s="68"/>
      <c r="I1652" s="195" t="s">
        <v>1877</v>
      </c>
      <c r="J1652" s="68"/>
      <c r="K1652" s="68"/>
      <c r="L1652" s="68"/>
      <c r="M1652" s="68"/>
      <c r="N1652" s="319"/>
      <c r="O1652" s="319"/>
      <c r="P1652" s="212">
        <v>0</v>
      </c>
      <c r="Q1652" s="212">
        <v>100</v>
      </c>
      <c r="R1652" s="68" t="s">
        <v>809</v>
      </c>
      <c r="S1652" s="320"/>
      <c r="T1652" s="266"/>
    </row>
    <row r="1653" spans="1:20" ht="63.75">
      <c r="A1653" s="189">
        <v>221</v>
      </c>
      <c r="B1653" s="68"/>
      <c r="C1653" s="210" t="s">
        <v>83</v>
      </c>
      <c r="D1653" s="211">
        <v>46146</v>
      </c>
      <c r="E1653" s="189" t="s">
        <v>4712</v>
      </c>
      <c r="F1653" s="189" t="s">
        <v>3</v>
      </c>
      <c r="G1653" s="189">
        <v>2387743</v>
      </c>
      <c r="H1653" s="68"/>
      <c r="I1653" s="195" t="s">
        <v>1877</v>
      </c>
      <c r="J1653" s="68"/>
      <c r="K1653" s="68"/>
      <c r="L1653" s="68"/>
      <c r="M1653" s="68"/>
      <c r="N1653" s="319"/>
      <c r="O1653" s="319"/>
      <c r="P1653" s="212">
        <v>0</v>
      </c>
      <c r="Q1653" s="212">
        <v>100</v>
      </c>
      <c r="R1653" s="68" t="s">
        <v>809</v>
      </c>
      <c r="S1653" s="320"/>
      <c r="T1653" s="266"/>
    </row>
    <row r="1654" spans="1:20" ht="63.75">
      <c r="A1654" s="189">
        <v>221</v>
      </c>
      <c r="B1654" s="68"/>
      <c r="C1654" s="210" t="s">
        <v>83</v>
      </c>
      <c r="D1654" s="211">
        <v>46146</v>
      </c>
      <c r="E1654" s="189" t="s">
        <v>4713</v>
      </c>
      <c r="F1654" s="189" t="s">
        <v>3</v>
      </c>
      <c r="G1654" s="189">
        <v>2387745</v>
      </c>
      <c r="H1654" s="68"/>
      <c r="I1654" s="195" t="s">
        <v>1877</v>
      </c>
      <c r="J1654" s="68"/>
      <c r="K1654" s="68"/>
      <c r="L1654" s="68"/>
      <c r="M1654" s="68"/>
      <c r="N1654" s="319"/>
      <c r="O1654" s="319"/>
      <c r="P1654" s="212">
        <v>0</v>
      </c>
      <c r="Q1654" s="212">
        <v>100</v>
      </c>
      <c r="R1654" s="68" t="s">
        <v>809</v>
      </c>
      <c r="S1654" s="320"/>
      <c r="T1654" s="266"/>
    </row>
    <row r="1655" spans="1:20" ht="63.75">
      <c r="A1655" s="189">
        <v>221</v>
      </c>
      <c r="B1655" s="68"/>
      <c r="C1655" s="210" t="s">
        <v>83</v>
      </c>
      <c r="D1655" s="211">
        <v>46146</v>
      </c>
      <c r="E1655" s="189" t="s">
        <v>4714</v>
      </c>
      <c r="F1655" s="189" t="s">
        <v>3</v>
      </c>
      <c r="G1655" s="189">
        <v>2387746</v>
      </c>
      <c r="H1655" s="68"/>
      <c r="I1655" s="195" t="s">
        <v>4327</v>
      </c>
      <c r="J1655" s="68"/>
      <c r="K1655" s="68"/>
      <c r="L1655" s="68"/>
      <c r="M1655" s="68"/>
      <c r="N1655" s="319"/>
      <c r="O1655" s="319"/>
      <c r="P1655" s="212">
        <v>0</v>
      </c>
      <c r="Q1655" s="212">
        <v>100</v>
      </c>
      <c r="R1655" s="68" t="s">
        <v>809</v>
      </c>
      <c r="S1655" s="320"/>
      <c r="T1655" s="266"/>
    </row>
    <row r="1656" spans="1:20" ht="63.75">
      <c r="A1656" s="189">
        <v>221</v>
      </c>
      <c r="B1656" s="68"/>
      <c r="C1656" s="210" t="s">
        <v>83</v>
      </c>
      <c r="D1656" s="211">
        <v>46146</v>
      </c>
      <c r="E1656" s="189" t="s">
        <v>4715</v>
      </c>
      <c r="F1656" s="189" t="s">
        <v>3</v>
      </c>
      <c r="G1656" s="189">
        <v>2387757</v>
      </c>
      <c r="H1656" s="68"/>
      <c r="I1656" s="195" t="s">
        <v>4716</v>
      </c>
      <c r="J1656" s="68"/>
      <c r="K1656" s="68"/>
      <c r="L1656" s="68"/>
      <c r="M1656" s="68"/>
      <c r="N1656" s="319"/>
      <c r="O1656" s="319"/>
      <c r="P1656" s="212">
        <v>0</v>
      </c>
      <c r="Q1656" s="212">
        <v>300</v>
      </c>
      <c r="R1656" s="68" t="s">
        <v>809</v>
      </c>
      <c r="S1656" s="320"/>
      <c r="T1656" s="266"/>
    </row>
    <row r="1657" spans="1:20" ht="63.75">
      <c r="A1657" s="189">
        <v>221</v>
      </c>
      <c r="B1657" s="68"/>
      <c r="C1657" s="210" t="s">
        <v>83</v>
      </c>
      <c r="D1657" s="211">
        <v>46146</v>
      </c>
      <c r="E1657" s="189" t="s">
        <v>4717</v>
      </c>
      <c r="F1657" s="189" t="s">
        <v>3</v>
      </c>
      <c r="G1657" s="189">
        <v>2387759</v>
      </c>
      <c r="H1657" s="68"/>
      <c r="I1657" s="195" t="s">
        <v>4716</v>
      </c>
      <c r="J1657" s="68"/>
      <c r="K1657" s="68"/>
      <c r="L1657" s="68"/>
      <c r="M1657" s="68"/>
      <c r="N1657" s="319"/>
      <c r="O1657" s="319"/>
      <c r="P1657" s="212">
        <v>0</v>
      </c>
      <c r="Q1657" s="212">
        <v>100</v>
      </c>
      <c r="R1657" s="68" t="s">
        <v>809</v>
      </c>
      <c r="S1657" s="320"/>
      <c r="T1657" s="266"/>
    </row>
    <row r="1658" spans="1:20" ht="51">
      <c r="A1658" s="189">
        <v>599</v>
      </c>
      <c r="B1658" s="68"/>
      <c r="C1658" s="210" t="s">
        <v>630</v>
      </c>
      <c r="D1658" s="211">
        <v>46146</v>
      </c>
      <c r="E1658" s="189" t="s">
        <v>4718</v>
      </c>
      <c r="F1658" s="189" t="s">
        <v>3</v>
      </c>
      <c r="G1658" s="189">
        <v>2387796</v>
      </c>
      <c r="H1658" s="68"/>
      <c r="I1658" s="195" t="s">
        <v>4719</v>
      </c>
      <c r="J1658" s="68"/>
      <c r="K1658" s="68"/>
      <c r="L1658" s="68"/>
      <c r="M1658" s="68"/>
      <c r="N1658" s="319"/>
      <c r="O1658" s="319"/>
      <c r="P1658" s="212">
        <v>0</v>
      </c>
      <c r="Q1658" s="212">
        <v>37.700000000000003</v>
      </c>
      <c r="R1658" s="68" t="s">
        <v>809</v>
      </c>
      <c r="S1658" s="320"/>
      <c r="T1658" s="266"/>
    </row>
    <row r="1659" spans="1:20" ht="51">
      <c r="A1659" s="189">
        <v>16</v>
      </c>
      <c r="B1659" s="68"/>
      <c r="C1659" s="210" t="s">
        <v>39</v>
      </c>
      <c r="D1659" s="211">
        <v>46146</v>
      </c>
      <c r="E1659" s="189" t="s">
        <v>4720</v>
      </c>
      <c r="F1659" s="189" t="s">
        <v>3</v>
      </c>
      <c r="G1659" s="189">
        <v>2387804</v>
      </c>
      <c r="H1659" s="68"/>
      <c r="I1659" s="195" t="s">
        <v>4721</v>
      </c>
      <c r="J1659" s="68"/>
      <c r="K1659" s="68"/>
      <c r="L1659" s="68"/>
      <c r="M1659" s="68"/>
      <c r="N1659" s="319"/>
      <c r="O1659" s="319"/>
      <c r="P1659" s="212">
        <v>0</v>
      </c>
      <c r="Q1659" s="212">
        <v>3500</v>
      </c>
      <c r="R1659" s="68" t="s">
        <v>809</v>
      </c>
      <c r="S1659" s="320"/>
      <c r="T1659" s="266"/>
    </row>
    <row r="1660" spans="1:20" ht="51">
      <c r="A1660" s="189">
        <v>15</v>
      </c>
      <c r="B1660" s="68"/>
      <c r="C1660" s="210" t="s">
        <v>38</v>
      </c>
      <c r="D1660" s="211">
        <v>46146</v>
      </c>
      <c r="E1660" s="189" t="s">
        <v>4722</v>
      </c>
      <c r="F1660" s="189" t="s">
        <v>3</v>
      </c>
      <c r="G1660" s="189">
        <v>2387853</v>
      </c>
      <c r="H1660" s="68"/>
      <c r="I1660" s="195" t="s">
        <v>4723</v>
      </c>
      <c r="J1660" s="68"/>
      <c r="K1660" s="68"/>
      <c r="L1660" s="68"/>
      <c r="M1660" s="68"/>
      <c r="N1660" s="319"/>
      <c r="O1660" s="319"/>
      <c r="P1660" s="212">
        <v>0</v>
      </c>
      <c r="Q1660" s="212">
        <v>2000</v>
      </c>
      <c r="R1660" s="68" t="s">
        <v>809</v>
      </c>
      <c r="S1660" s="320"/>
      <c r="T1660" s="266"/>
    </row>
    <row r="1661" spans="1:20" ht="51">
      <c r="A1661" s="189" t="s">
        <v>503</v>
      </c>
      <c r="B1661" s="68"/>
      <c r="C1661" s="210" t="s">
        <v>541</v>
      </c>
      <c r="D1661" s="211">
        <v>46146</v>
      </c>
      <c r="E1661" s="189" t="s">
        <v>4724</v>
      </c>
      <c r="F1661" s="189" t="s">
        <v>3</v>
      </c>
      <c r="G1661" s="189">
        <v>2387877</v>
      </c>
      <c r="H1661" s="68"/>
      <c r="I1661" s="195" t="s">
        <v>4725</v>
      </c>
      <c r="J1661" s="68"/>
      <c r="K1661" s="68"/>
      <c r="L1661" s="68"/>
      <c r="M1661" s="68"/>
      <c r="N1661" s="319"/>
      <c r="O1661" s="319"/>
      <c r="P1661" s="212">
        <v>0</v>
      </c>
      <c r="Q1661" s="212">
        <v>1548.14</v>
      </c>
      <c r="R1661" s="68" t="s">
        <v>809</v>
      </c>
      <c r="S1661" s="320"/>
      <c r="T1661" s="266"/>
    </row>
    <row r="1662" spans="1:20" ht="51">
      <c r="A1662" s="189" t="s">
        <v>494</v>
      </c>
      <c r="B1662" s="68"/>
      <c r="C1662" s="210" t="s">
        <v>542</v>
      </c>
      <c r="D1662" s="211">
        <v>46146</v>
      </c>
      <c r="E1662" s="189" t="s">
        <v>4726</v>
      </c>
      <c r="F1662" s="189" t="s">
        <v>3</v>
      </c>
      <c r="G1662" s="189">
        <v>2387709</v>
      </c>
      <c r="H1662" s="68"/>
      <c r="I1662" s="195" t="s">
        <v>4727</v>
      </c>
      <c r="J1662" s="68"/>
      <c r="K1662" s="68"/>
      <c r="L1662" s="68"/>
      <c r="M1662" s="68"/>
      <c r="N1662" s="319"/>
      <c r="O1662" s="319"/>
      <c r="P1662" s="212">
        <v>0</v>
      </c>
      <c r="Q1662" s="212">
        <v>222114.95</v>
      </c>
      <c r="R1662" s="68" t="s">
        <v>809</v>
      </c>
      <c r="S1662" s="320"/>
      <c r="T1662" s="266"/>
    </row>
    <row r="1663" spans="1:20" ht="51">
      <c r="A1663" s="189" t="s">
        <v>494</v>
      </c>
      <c r="B1663" s="68"/>
      <c r="C1663" s="210" t="s">
        <v>542</v>
      </c>
      <c r="D1663" s="211">
        <v>46146</v>
      </c>
      <c r="E1663" s="189" t="s">
        <v>4728</v>
      </c>
      <c r="F1663" s="189" t="s">
        <v>3</v>
      </c>
      <c r="G1663" s="189">
        <v>2387710</v>
      </c>
      <c r="H1663" s="68"/>
      <c r="I1663" s="195" t="s">
        <v>4729</v>
      </c>
      <c r="J1663" s="68"/>
      <c r="K1663" s="68"/>
      <c r="L1663" s="68"/>
      <c r="M1663" s="68"/>
      <c r="N1663" s="319"/>
      <c r="O1663" s="319"/>
      <c r="P1663" s="212">
        <v>0</v>
      </c>
      <c r="Q1663" s="212">
        <v>13533.74</v>
      </c>
      <c r="R1663" s="68" t="s">
        <v>809</v>
      </c>
      <c r="S1663" s="320"/>
      <c r="T1663" s="266"/>
    </row>
    <row r="1664" spans="1:20" ht="51">
      <c r="A1664" s="189" t="s">
        <v>494</v>
      </c>
      <c r="B1664" s="68"/>
      <c r="C1664" s="210" t="s">
        <v>542</v>
      </c>
      <c r="D1664" s="211">
        <v>46146</v>
      </c>
      <c r="E1664" s="189" t="s">
        <v>4730</v>
      </c>
      <c r="F1664" s="189" t="s">
        <v>3</v>
      </c>
      <c r="G1664" s="189">
        <v>2387712</v>
      </c>
      <c r="H1664" s="68"/>
      <c r="I1664" s="195" t="s">
        <v>4731</v>
      </c>
      <c r="J1664" s="68"/>
      <c r="K1664" s="68"/>
      <c r="L1664" s="68"/>
      <c r="M1664" s="68"/>
      <c r="N1664" s="319"/>
      <c r="O1664" s="319"/>
      <c r="P1664" s="212">
        <v>0</v>
      </c>
      <c r="Q1664" s="212">
        <v>3608.75</v>
      </c>
      <c r="R1664" s="68" t="s">
        <v>809</v>
      </c>
      <c r="S1664" s="320"/>
      <c r="T1664" s="266"/>
    </row>
    <row r="1665" spans="1:20" ht="51">
      <c r="A1665" s="189" t="s">
        <v>494</v>
      </c>
      <c r="B1665" s="68"/>
      <c r="C1665" s="210" t="s">
        <v>542</v>
      </c>
      <c r="D1665" s="211">
        <v>46146</v>
      </c>
      <c r="E1665" s="189" t="s">
        <v>4732</v>
      </c>
      <c r="F1665" s="189" t="s">
        <v>3</v>
      </c>
      <c r="G1665" s="189">
        <v>2387715</v>
      </c>
      <c r="H1665" s="68"/>
      <c r="I1665" s="195" t="s">
        <v>4733</v>
      </c>
      <c r="J1665" s="68"/>
      <c r="K1665" s="68"/>
      <c r="L1665" s="68"/>
      <c r="M1665" s="68"/>
      <c r="N1665" s="319"/>
      <c r="O1665" s="319"/>
      <c r="P1665" s="212">
        <v>0</v>
      </c>
      <c r="Q1665" s="212">
        <v>7915.44</v>
      </c>
      <c r="R1665" s="68" t="s">
        <v>809</v>
      </c>
      <c r="S1665" s="320"/>
      <c r="T1665" s="266"/>
    </row>
    <row r="1666" spans="1:20" ht="51">
      <c r="A1666" s="189" t="s">
        <v>494</v>
      </c>
      <c r="B1666" s="68"/>
      <c r="C1666" s="210" t="s">
        <v>542</v>
      </c>
      <c r="D1666" s="211">
        <v>46146</v>
      </c>
      <c r="E1666" s="189" t="s">
        <v>4734</v>
      </c>
      <c r="F1666" s="189" t="s">
        <v>3</v>
      </c>
      <c r="G1666" s="189">
        <v>2387717</v>
      </c>
      <c r="H1666" s="68"/>
      <c r="I1666" s="195" t="s">
        <v>4735</v>
      </c>
      <c r="J1666" s="68"/>
      <c r="K1666" s="68"/>
      <c r="L1666" s="68"/>
      <c r="M1666" s="68"/>
      <c r="N1666" s="319"/>
      <c r="O1666" s="319"/>
      <c r="P1666" s="212">
        <v>0</v>
      </c>
      <c r="Q1666" s="212">
        <v>7602.4</v>
      </c>
      <c r="R1666" s="68" t="s">
        <v>809</v>
      </c>
      <c r="S1666" s="320"/>
      <c r="T1666" s="266"/>
    </row>
    <row r="1667" spans="1:20" ht="51">
      <c r="A1667" s="189" t="s">
        <v>494</v>
      </c>
      <c r="B1667" s="68"/>
      <c r="C1667" s="210" t="s">
        <v>542</v>
      </c>
      <c r="D1667" s="211">
        <v>46146</v>
      </c>
      <c r="E1667" s="189" t="s">
        <v>4736</v>
      </c>
      <c r="F1667" s="189" t="s">
        <v>3</v>
      </c>
      <c r="G1667" s="189">
        <v>2387719</v>
      </c>
      <c r="H1667" s="68"/>
      <c r="I1667" s="195" t="s">
        <v>4737</v>
      </c>
      <c r="J1667" s="68"/>
      <c r="K1667" s="68"/>
      <c r="L1667" s="68"/>
      <c r="M1667" s="68"/>
      <c r="N1667" s="319"/>
      <c r="O1667" s="319"/>
      <c r="P1667" s="212">
        <v>0</v>
      </c>
      <c r="Q1667" s="212">
        <v>18783.310000000001</v>
      </c>
      <c r="R1667" s="68" t="s">
        <v>809</v>
      </c>
      <c r="S1667" s="320"/>
      <c r="T1667" s="266"/>
    </row>
    <row r="1668" spans="1:20" ht="51">
      <c r="A1668" s="189" t="s">
        <v>494</v>
      </c>
      <c r="B1668" s="68"/>
      <c r="C1668" s="210" t="s">
        <v>542</v>
      </c>
      <c r="D1668" s="211">
        <v>46146</v>
      </c>
      <c r="E1668" s="189" t="s">
        <v>4738</v>
      </c>
      <c r="F1668" s="189" t="s">
        <v>3</v>
      </c>
      <c r="G1668" s="189">
        <v>2387721</v>
      </c>
      <c r="H1668" s="68"/>
      <c r="I1668" s="195" t="s">
        <v>4739</v>
      </c>
      <c r="J1668" s="68"/>
      <c r="K1668" s="68"/>
      <c r="L1668" s="68"/>
      <c r="M1668" s="68"/>
      <c r="N1668" s="319"/>
      <c r="O1668" s="319"/>
      <c r="P1668" s="212">
        <v>0</v>
      </c>
      <c r="Q1668" s="212">
        <v>28607.87</v>
      </c>
      <c r="R1668" s="68" t="s">
        <v>809</v>
      </c>
      <c r="S1668" s="320"/>
      <c r="T1668" s="266"/>
    </row>
    <row r="1669" spans="1:20" ht="51">
      <c r="A1669" s="189" t="s">
        <v>494</v>
      </c>
      <c r="B1669" s="68"/>
      <c r="C1669" s="210" t="s">
        <v>542</v>
      </c>
      <c r="D1669" s="211">
        <v>46146</v>
      </c>
      <c r="E1669" s="189" t="s">
        <v>4740</v>
      </c>
      <c r="F1669" s="189" t="s">
        <v>3</v>
      </c>
      <c r="G1669" s="189">
        <v>2387723</v>
      </c>
      <c r="H1669" s="68"/>
      <c r="I1669" s="195" t="s">
        <v>4741</v>
      </c>
      <c r="J1669" s="68"/>
      <c r="K1669" s="68"/>
      <c r="L1669" s="68"/>
      <c r="M1669" s="68"/>
      <c r="N1669" s="319"/>
      <c r="O1669" s="319"/>
      <c r="P1669" s="212">
        <v>0</v>
      </c>
      <c r="Q1669" s="212">
        <v>14255.07</v>
      </c>
      <c r="R1669" s="68" t="s">
        <v>809</v>
      </c>
      <c r="S1669" s="320"/>
      <c r="T1669" s="266"/>
    </row>
    <row r="1670" spans="1:20" ht="51">
      <c r="A1670" s="189" t="s">
        <v>494</v>
      </c>
      <c r="B1670" s="68"/>
      <c r="C1670" s="210" t="s">
        <v>542</v>
      </c>
      <c r="D1670" s="211">
        <v>46146</v>
      </c>
      <c r="E1670" s="189" t="s">
        <v>4742</v>
      </c>
      <c r="F1670" s="189" t="s">
        <v>3</v>
      </c>
      <c r="G1670" s="189">
        <v>2387725</v>
      </c>
      <c r="H1670" s="68"/>
      <c r="I1670" s="195" t="s">
        <v>4743</v>
      </c>
      <c r="J1670" s="68"/>
      <c r="K1670" s="68"/>
      <c r="L1670" s="68"/>
      <c r="M1670" s="68"/>
      <c r="N1670" s="319"/>
      <c r="O1670" s="319"/>
      <c r="P1670" s="212">
        <v>0</v>
      </c>
      <c r="Q1670" s="212">
        <v>147.68</v>
      </c>
      <c r="R1670" s="68" t="s">
        <v>809</v>
      </c>
      <c r="S1670" s="320"/>
      <c r="T1670" s="266"/>
    </row>
    <row r="1671" spans="1:20" ht="51">
      <c r="A1671" s="189" t="s">
        <v>494</v>
      </c>
      <c r="B1671" s="68"/>
      <c r="C1671" s="210" t="s">
        <v>542</v>
      </c>
      <c r="D1671" s="211">
        <v>46146</v>
      </c>
      <c r="E1671" s="189" t="s">
        <v>4744</v>
      </c>
      <c r="F1671" s="189" t="s">
        <v>3</v>
      </c>
      <c r="G1671" s="189">
        <v>2387727</v>
      </c>
      <c r="H1671" s="68"/>
      <c r="I1671" s="195" t="s">
        <v>4745</v>
      </c>
      <c r="J1671" s="68"/>
      <c r="K1671" s="68"/>
      <c r="L1671" s="68"/>
      <c r="M1671" s="68"/>
      <c r="N1671" s="319"/>
      <c r="O1671" s="319"/>
      <c r="P1671" s="212">
        <v>0</v>
      </c>
      <c r="Q1671" s="212">
        <v>9342.34</v>
      </c>
      <c r="R1671" s="68" t="s">
        <v>809</v>
      </c>
      <c r="S1671" s="320"/>
      <c r="T1671" s="266"/>
    </row>
    <row r="1672" spans="1:20" ht="51">
      <c r="A1672" s="189" t="s">
        <v>494</v>
      </c>
      <c r="B1672" s="68"/>
      <c r="C1672" s="210" t="s">
        <v>542</v>
      </c>
      <c r="D1672" s="211">
        <v>46146</v>
      </c>
      <c r="E1672" s="189" t="s">
        <v>4746</v>
      </c>
      <c r="F1672" s="189" t="s">
        <v>3</v>
      </c>
      <c r="G1672" s="189">
        <v>2387730</v>
      </c>
      <c r="H1672" s="68"/>
      <c r="I1672" s="195" t="s">
        <v>4747</v>
      </c>
      <c r="J1672" s="68"/>
      <c r="K1672" s="68"/>
      <c r="L1672" s="68"/>
      <c r="M1672" s="68"/>
      <c r="N1672" s="319"/>
      <c r="O1672" s="319"/>
      <c r="P1672" s="212">
        <v>0</v>
      </c>
      <c r="Q1672" s="212">
        <v>146241.92000000001</v>
      </c>
      <c r="R1672" s="68" t="s">
        <v>809</v>
      </c>
      <c r="S1672" s="320"/>
      <c r="T1672" s="266"/>
    </row>
    <row r="1673" spans="1:20" ht="51">
      <c r="A1673" s="189" t="s">
        <v>494</v>
      </c>
      <c r="B1673" s="68"/>
      <c r="C1673" s="210" t="s">
        <v>542</v>
      </c>
      <c r="D1673" s="211">
        <v>46146</v>
      </c>
      <c r="E1673" s="189" t="s">
        <v>4748</v>
      </c>
      <c r="F1673" s="189" t="s">
        <v>3</v>
      </c>
      <c r="G1673" s="189">
        <v>2387731</v>
      </c>
      <c r="H1673" s="68"/>
      <c r="I1673" s="195" t="s">
        <v>4749</v>
      </c>
      <c r="J1673" s="68"/>
      <c r="K1673" s="68"/>
      <c r="L1673" s="68"/>
      <c r="M1673" s="68"/>
      <c r="N1673" s="319"/>
      <c r="O1673" s="319"/>
      <c r="P1673" s="212">
        <v>0</v>
      </c>
      <c r="Q1673" s="212">
        <v>6440.28</v>
      </c>
      <c r="R1673" s="68" t="s">
        <v>809</v>
      </c>
      <c r="S1673" s="320"/>
      <c r="T1673" s="266"/>
    </row>
    <row r="1674" spans="1:20" ht="38.25">
      <c r="A1674" s="189" t="s">
        <v>503</v>
      </c>
      <c r="B1674" s="68"/>
      <c r="C1674" s="210" t="s">
        <v>541</v>
      </c>
      <c r="D1674" s="211">
        <v>46146</v>
      </c>
      <c r="E1674" s="189" t="s">
        <v>4750</v>
      </c>
      <c r="F1674" s="189" t="s">
        <v>3</v>
      </c>
      <c r="G1674" s="189">
        <v>2387747</v>
      </c>
      <c r="H1674" s="68"/>
      <c r="I1674" s="195" t="s">
        <v>4751</v>
      </c>
      <c r="J1674" s="68"/>
      <c r="K1674" s="68"/>
      <c r="L1674" s="68"/>
      <c r="M1674" s="68"/>
      <c r="N1674" s="319"/>
      <c r="O1674" s="319"/>
      <c r="P1674" s="212">
        <v>0</v>
      </c>
      <c r="Q1674" s="212">
        <v>1654.6</v>
      </c>
      <c r="R1674" s="68" t="s">
        <v>809</v>
      </c>
      <c r="S1674" s="320"/>
      <c r="T1674" s="266"/>
    </row>
    <row r="1675" spans="1:20" ht="63.75">
      <c r="A1675" s="189">
        <v>221</v>
      </c>
      <c r="B1675" s="68"/>
      <c r="C1675" s="210" t="s">
        <v>83</v>
      </c>
      <c r="D1675" s="211">
        <v>46146</v>
      </c>
      <c r="E1675" s="189" t="s">
        <v>4752</v>
      </c>
      <c r="F1675" s="189" t="s">
        <v>3</v>
      </c>
      <c r="G1675" s="189">
        <v>2387748</v>
      </c>
      <c r="H1675" s="68"/>
      <c r="I1675" s="195" t="s">
        <v>4753</v>
      </c>
      <c r="J1675" s="68"/>
      <c r="K1675" s="68"/>
      <c r="L1675" s="68"/>
      <c r="M1675" s="68"/>
      <c r="N1675" s="319"/>
      <c r="O1675" s="319"/>
      <c r="P1675" s="212">
        <v>0</v>
      </c>
      <c r="Q1675" s="212">
        <v>110</v>
      </c>
      <c r="R1675" s="68" t="s">
        <v>809</v>
      </c>
      <c r="S1675" s="320"/>
      <c r="T1675" s="266"/>
    </row>
    <row r="1676" spans="1:20" ht="63.75">
      <c r="A1676" s="189">
        <v>221</v>
      </c>
      <c r="B1676" s="68"/>
      <c r="C1676" s="210" t="s">
        <v>83</v>
      </c>
      <c r="D1676" s="211">
        <v>46146</v>
      </c>
      <c r="E1676" s="189" t="s">
        <v>4754</v>
      </c>
      <c r="F1676" s="189" t="s">
        <v>3</v>
      </c>
      <c r="G1676" s="189">
        <v>2387749</v>
      </c>
      <c r="H1676" s="68"/>
      <c r="I1676" s="195" t="s">
        <v>4755</v>
      </c>
      <c r="J1676" s="68"/>
      <c r="K1676" s="68"/>
      <c r="L1676" s="68"/>
      <c r="M1676" s="68"/>
      <c r="N1676" s="319"/>
      <c r="O1676" s="319"/>
      <c r="P1676" s="212">
        <v>0</v>
      </c>
      <c r="Q1676" s="212">
        <v>130</v>
      </c>
      <c r="R1676" s="68" t="s">
        <v>809</v>
      </c>
      <c r="S1676" s="320"/>
      <c r="T1676" s="266"/>
    </row>
    <row r="1677" spans="1:20" ht="63.75">
      <c r="A1677" s="189">
        <v>221</v>
      </c>
      <c r="B1677" s="68"/>
      <c r="C1677" s="210" t="s">
        <v>83</v>
      </c>
      <c r="D1677" s="211">
        <v>46146</v>
      </c>
      <c r="E1677" s="189" t="s">
        <v>4756</v>
      </c>
      <c r="F1677" s="189" t="s">
        <v>3</v>
      </c>
      <c r="G1677" s="189">
        <v>2387750</v>
      </c>
      <c r="H1677" s="68"/>
      <c r="I1677" s="195" t="s">
        <v>4757</v>
      </c>
      <c r="J1677" s="68"/>
      <c r="K1677" s="68"/>
      <c r="L1677" s="68"/>
      <c r="M1677" s="68"/>
      <c r="N1677" s="319"/>
      <c r="O1677" s="319"/>
      <c r="P1677" s="212">
        <v>0</v>
      </c>
      <c r="Q1677" s="212">
        <v>130</v>
      </c>
      <c r="R1677" s="68" t="s">
        <v>809</v>
      </c>
      <c r="S1677" s="320"/>
      <c r="T1677" s="266"/>
    </row>
    <row r="1678" spans="1:20" ht="63.75">
      <c r="A1678" s="189">
        <v>221</v>
      </c>
      <c r="B1678" s="68"/>
      <c r="C1678" s="210" t="s">
        <v>83</v>
      </c>
      <c r="D1678" s="211">
        <v>46146</v>
      </c>
      <c r="E1678" s="189" t="s">
        <v>4758</v>
      </c>
      <c r="F1678" s="189" t="s">
        <v>3</v>
      </c>
      <c r="G1678" s="189">
        <v>2387752</v>
      </c>
      <c r="H1678" s="68"/>
      <c r="I1678" s="195" t="s">
        <v>4759</v>
      </c>
      <c r="J1678" s="68"/>
      <c r="K1678" s="68"/>
      <c r="L1678" s="68"/>
      <c r="M1678" s="68"/>
      <c r="N1678" s="319"/>
      <c r="O1678" s="319"/>
      <c r="P1678" s="212">
        <v>0</v>
      </c>
      <c r="Q1678" s="212">
        <v>130</v>
      </c>
      <c r="R1678" s="68" t="s">
        <v>809</v>
      </c>
      <c r="S1678" s="320"/>
      <c r="T1678" s="266"/>
    </row>
    <row r="1679" spans="1:20" ht="63.75">
      <c r="A1679" s="189">
        <v>221</v>
      </c>
      <c r="B1679" s="68"/>
      <c r="C1679" s="210" t="s">
        <v>83</v>
      </c>
      <c r="D1679" s="211">
        <v>46146</v>
      </c>
      <c r="E1679" s="189" t="s">
        <v>4760</v>
      </c>
      <c r="F1679" s="189" t="s">
        <v>3</v>
      </c>
      <c r="G1679" s="189">
        <v>2387754</v>
      </c>
      <c r="H1679" s="68"/>
      <c r="I1679" s="195" t="s">
        <v>4761</v>
      </c>
      <c r="J1679" s="68"/>
      <c r="K1679" s="68"/>
      <c r="L1679" s="68"/>
      <c r="M1679" s="68"/>
      <c r="N1679" s="319"/>
      <c r="O1679" s="319"/>
      <c r="P1679" s="212">
        <v>0</v>
      </c>
      <c r="Q1679" s="212">
        <v>140</v>
      </c>
      <c r="R1679" s="68" t="s">
        <v>809</v>
      </c>
      <c r="S1679" s="320"/>
      <c r="T1679" s="266"/>
    </row>
    <row r="1680" spans="1:20" ht="63.75">
      <c r="A1680" s="189">
        <v>221</v>
      </c>
      <c r="B1680" s="68"/>
      <c r="C1680" s="210" t="s">
        <v>83</v>
      </c>
      <c r="D1680" s="211">
        <v>46146</v>
      </c>
      <c r="E1680" s="189" t="s">
        <v>4762</v>
      </c>
      <c r="F1680" s="189" t="s">
        <v>3</v>
      </c>
      <c r="G1680" s="189">
        <v>2387756</v>
      </c>
      <c r="H1680" s="68"/>
      <c r="I1680" s="195" t="s">
        <v>4763</v>
      </c>
      <c r="J1680" s="68"/>
      <c r="K1680" s="68"/>
      <c r="L1680" s="68"/>
      <c r="M1680" s="68"/>
      <c r="N1680" s="319"/>
      <c r="O1680" s="319"/>
      <c r="P1680" s="212">
        <v>0</v>
      </c>
      <c r="Q1680" s="212">
        <v>140</v>
      </c>
      <c r="R1680" s="68" t="s">
        <v>809</v>
      </c>
      <c r="S1680" s="320"/>
      <c r="T1680" s="266"/>
    </row>
    <row r="1681" spans="1:20" ht="63.75">
      <c r="A1681" s="189">
        <v>221</v>
      </c>
      <c r="B1681" s="68"/>
      <c r="C1681" s="210" t="s">
        <v>83</v>
      </c>
      <c r="D1681" s="211">
        <v>46146</v>
      </c>
      <c r="E1681" s="189" t="s">
        <v>4764</v>
      </c>
      <c r="F1681" s="189" t="s">
        <v>3</v>
      </c>
      <c r="G1681" s="189">
        <v>2387758</v>
      </c>
      <c r="H1681" s="68"/>
      <c r="I1681" s="195" t="s">
        <v>4765</v>
      </c>
      <c r="J1681" s="68"/>
      <c r="K1681" s="68"/>
      <c r="L1681" s="68"/>
      <c r="M1681" s="68"/>
      <c r="N1681" s="319"/>
      <c r="O1681" s="319"/>
      <c r="P1681" s="212">
        <v>0</v>
      </c>
      <c r="Q1681" s="212">
        <v>140</v>
      </c>
      <c r="R1681" s="68" t="s">
        <v>809</v>
      </c>
      <c r="S1681" s="320"/>
      <c r="T1681" s="266"/>
    </row>
    <row r="1682" spans="1:20" ht="63.75">
      <c r="A1682" s="189">
        <v>221</v>
      </c>
      <c r="B1682" s="68"/>
      <c r="C1682" s="210" t="s">
        <v>83</v>
      </c>
      <c r="D1682" s="211">
        <v>46146</v>
      </c>
      <c r="E1682" s="189" t="s">
        <v>4766</v>
      </c>
      <c r="F1682" s="189" t="s">
        <v>3</v>
      </c>
      <c r="G1682" s="189">
        <v>2387760</v>
      </c>
      <c r="H1682" s="68"/>
      <c r="I1682" s="195" t="s">
        <v>4767</v>
      </c>
      <c r="J1682" s="68"/>
      <c r="K1682" s="68"/>
      <c r="L1682" s="68"/>
      <c r="M1682" s="68"/>
      <c r="N1682" s="319"/>
      <c r="O1682" s="319"/>
      <c r="P1682" s="212">
        <v>0</v>
      </c>
      <c r="Q1682" s="212">
        <v>140</v>
      </c>
      <c r="R1682" s="68" t="s">
        <v>809</v>
      </c>
      <c r="S1682" s="320"/>
      <c r="T1682" s="266"/>
    </row>
    <row r="1683" spans="1:20" ht="63.75">
      <c r="A1683" s="189">
        <v>221</v>
      </c>
      <c r="B1683" s="68"/>
      <c r="C1683" s="210" t="s">
        <v>83</v>
      </c>
      <c r="D1683" s="211">
        <v>46146</v>
      </c>
      <c r="E1683" s="189" t="s">
        <v>4768</v>
      </c>
      <c r="F1683" s="189" t="s">
        <v>3</v>
      </c>
      <c r="G1683" s="189">
        <v>2387761</v>
      </c>
      <c r="H1683" s="68"/>
      <c r="I1683" s="195" t="s">
        <v>4769</v>
      </c>
      <c r="J1683" s="68"/>
      <c r="K1683" s="68"/>
      <c r="L1683" s="68"/>
      <c r="M1683" s="68"/>
      <c r="N1683" s="319"/>
      <c r="O1683" s="319"/>
      <c r="P1683" s="212">
        <v>0</v>
      </c>
      <c r="Q1683" s="212">
        <v>100</v>
      </c>
      <c r="R1683" s="68" t="s">
        <v>809</v>
      </c>
      <c r="S1683" s="320"/>
      <c r="T1683" s="266"/>
    </row>
    <row r="1684" spans="1:20" ht="63.75">
      <c r="A1684" s="189">
        <v>221</v>
      </c>
      <c r="B1684" s="68"/>
      <c r="C1684" s="210" t="s">
        <v>83</v>
      </c>
      <c r="D1684" s="211">
        <v>46146</v>
      </c>
      <c r="E1684" s="189" t="s">
        <v>4770</v>
      </c>
      <c r="F1684" s="189" t="s">
        <v>3</v>
      </c>
      <c r="G1684" s="189">
        <v>2387763</v>
      </c>
      <c r="H1684" s="68"/>
      <c r="I1684" s="195" t="s">
        <v>4771</v>
      </c>
      <c r="J1684" s="68"/>
      <c r="K1684" s="68"/>
      <c r="L1684" s="68"/>
      <c r="M1684" s="68"/>
      <c r="N1684" s="319"/>
      <c r="O1684" s="319"/>
      <c r="P1684" s="212">
        <v>0</v>
      </c>
      <c r="Q1684" s="212">
        <v>100</v>
      </c>
      <c r="R1684" s="68" t="s">
        <v>809</v>
      </c>
      <c r="S1684" s="320"/>
      <c r="T1684" s="266"/>
    </row>
    <row r="1685" spans="1:20" ht="63.75">
      <c r="A1685" s="189">
        <v>221</v>
      </c>
      <c r="B1685" s="68"/>
      <c r="C1685" s="210" t="s">
        <v>83</v>
      </c>
      <c r="D1685" s="211">
        <v>46146</v>
      </c>
      <c r="E1685" s="189" t="s">
        <v>4772</v>
      </c>
      <c r="F1685" s="189" t="s">
        <v>3</v>
      </c>
      <c r="G1685" s="189">
        <v>2387764</v>
      </c>
      <c r="H1685" s="68"/>
      <c r="I1685" s="195" t="s">
        <v>4773</v>
      </c>
      <c r="J1685" s="68"/>
      <c r="K1685" s="68"/>
      <c r="L1685" s="68"/>
      <c r="M1685" s="68"/>
      <c r="N1685" s="319"/>
      <c r="O1685" s="319"/>
      <c r="P1685" s="212">
        <v>0</v>
      </c>
      <c r="Q1685" s="212">
        <v>100</v>
      </c>
      <c r="R1685" s="68" t="s">
        <v>809</v>
      </c>
      <c r="S1685" s="320"/>
      <c r="T1685" s="266"/>
    </row>
    <row r="1686" spans="1:20" ht="63.75">
      <c r="A1686" s="189">
        <v>221</v>
      </c>
      <c r="B1686" s="68"/>
      <c r="C1686" s="210" t="s">
        <v>83</v>
      </c>
      <c r="D1686" s="211">
        <v>46146</v>
      </c>
      <c r="E1686" s="189" t="s">
        <v>4774</v>
      </c>
      <c r="F1686" s="189" t="s">
        <v>3</v>
      </c>
      <c r="G1686" s="189">
        <v>2387765</v>
      </c>
      <c r="H1686" s="68"/>
      <c r="I1686" s="195" t="s">
        <v>4775</v>
      </c>
      <c r="J1686" s="68"/>
      <c r="K1686" s="68"/>
      <c r="L1686" s="68"/>
      <c r="M1686" s="68"/>
      <c r="N1686" s="319"/>
      <c r="O1686" s="319"/>
      <c r="P1686" s="212">
        <v>0</v>
      </c>
      <c r="Q1686" s="212">
        <v>100</v>
      </c>
      <c r="R1686" s="68" t="s">
        <v>809</v>
      </c>
      <c r="S1686" s="320"/>
      <c r="T1686" s="266"/>
    </row>
    <row r="1687" spans="1:20" ht="63.75">
      <c r="A1687" s="189">
        <v>221</v>
      </c>
      <c r="B1687" s="68"/>
      <c r="C1687" s="210" t="s">
        <v>83</v>
      </c>
      <c r="D1687" s="211">
        <v>46146</v>
      </c>
      <c r="E1687" s="189" t="s">
        <v>4776</v>
      </c>
      <c r="F1687" s="189" t="s">
        <v>3</v>
      </c>
      <c r="G1687" s="189">
        <v>2387766</v>
      </c>
      <c r="H1687" s="68"/>
      <c r="I1687" s="195" t="s">
        <v>4777</v>
      </c>
      <c r="J1687" s="68"/>
      <c r="K1687" s="68"/>
      <c r="L1687" s="68"/>
      <c r="M1687" s="68"/>
      <c r="N1687" s="319"/>
      <c r="O1687" s="319"/>
      <c r="P1687" s="212">
        <v>0</v>
      </c>
      <c r="Q1687" s="212">
        <v>100</v>
      </c>
      <c r="R1687" s="68" t="s">
        <v>809</v>
      </c>
      <c r="S1687" s="320"/>
      <c r="T1687" s="266"/>
    </row>
    <row r="1688" spans="1:20" ht="63.75">
      <c r="A1688" s="189">
        <v>221</v>
      </c>
      <c r="B1688" s="68"/>
      <c r="C1688" s="210" t="s">
        <v>83</v>
      </c>
      <c r="D1688" s="211">
        <v>46146</v>
      </c>
      <c r="E1688" s="189" t="s">
        <v>4778</v>
      </c>
      <c r="F1688" s="189" t="s">
        <v>3</v>
      </c>
      <c r="G1688" s="189">
        <v>2387768</v>
      </c>
      <c r="H1688" s="68"/>
      <c r="I1688" s="195" t="s">
        <v>4779</v>
      </c>
      <c r="J1688" s="68"/>
      <c r="K1688" s="68"/>
      <c r="L1688" s="68"/>
      <c r="M1688" s="68"/>
      <c r="N1688" s="319"/>
      <c r="O1688" s="319"/>
      <c r="P1688" s="212">
        <v>0</v>
      </c>
      <c r="Q1688" s="212">
        <v>100</v>
      </c>
      <c r="R1688" s="68" t="s">
        <v>809</v>
      </c>
      <c r="S1688" s="320"/>
      <c r="T1688" s="266"/>
    </row>
    <row r="1689" spans="1:20" ht="63.75">
      <c r="A1689" s="189">
        <v>221</v>
      </c>
      <c r="B1689" s="68"/>
      <c r="C1689" s="210" t="s">
        <v>83</v>
      </c>
      <c r="D1689" s="211">
        <v>46146</v>
      </c>
      <c r="E1689" s="189" t="s">
        <v>4780</v>
      </c>
      <c r="F1689" s="189" t="s">
        <v>3</v>
      </c>
      <c r="G1689" s="189">
        <v>2387769</v>
      </c>
      <c r="H1689" s="68"/>
      <c r="I1689" s="195" t="s">
        <v>4781</v>
      </c>
      <c r="J1689" s="68"/>
      <c r="K1689" s="68"/>
      <c r="L1689" s="68"/>
      <c r="M1689" s="68"/>
      <c r="N1689" s="319"/>
      <c r="O1689" s="319"/>
      <c r="P1689" s="212">
        <v>0</v>
      </c>
      <c r="Q1689" s="212">
        <v>100</v>
      </c>
      <c r="R1689" s="68" t="s">
        <v>809</v>
      </c>
      <c r="S1689" s="320"/>
      <c r="T1689" s="266"/>
    </row>
    <row r="1690" spans="1:20" ht="63.75">
      <c r="A1690" s="189">
        <v>221</v>
      </c>
      <c r="B1690" s="68"/>
      <c r="C1690" s="210" t="s">
        <v>83</v>
      </c>
      <c r="D1690" s="211">
        <v>46146</v>
      </c>
      <c r="E1690" s="189" t="s">
        <v>4782</v>
      </c>
      <c r="F1690" s="189" t="s">
        <v>3</v>
      </c>
      <c r="G1690" s="189">
        <v>2387770</v>
      </c>
      <c r="H1690" s="68"/>
      <c r="I1690" s="195" t="s">
        <v>4783</v>
      </c>
      <c r="J1690" s="68"/>
      <c r="K1690" s="68"/>
      <c r="L1690" s="68"/>
      <c r="M1690" s="68"/>
      <c r="N1690" s="319"/>
      <c r="O1690" s="319"/>
      <c r="P1690" s="212">
        <v>0</v>
      </c>
      <c r="Q1690" s="212">
        <v>100</v>
      </c>
      <c r="R1690" s="68" t="s">
        <v>809</v>
      </c>
      <c r="S1690" s="320"/>
      <c r="T1690" s="266"/>
    </row>
    <row r="1691" spans="1:20" ht="51">
      <c r="A1691" s="189" t="s">
        <v>494</v>
      </c>
      <c r="B1691" s="68"/>
      <c r="C1691" s="210" t="s">
        <v>542</v>
      </c>
      <c r="D1691" s="211">
        <v>46146</v>
      </c>
      <c r="E1691" s="189" t="s">
        <v>4784</v>
      </c>
      <c r="F1691" s="189" t="s">
        <v>3</v>
      </c>
      <c r="G1691" s="189">
        <v>2387771</v>
      </c>
      <c r="H1691" s="68"/>
      <c r="I1691" s="195" t="s">
        <v>4785</v>
      </c>
      <c r="J1691" s="68"/>
      <c r="K1691" s="68"/>
      <c r="L1691" s="68"/>
      <c r="M1691" s="68"/>
      <c r="N1691" s="319"/>
      <c r="O1691" s="319"/>
      <c r="P1691" s="212">
        <v>0</v>
      </c>
      <c r="Q1691" s="212">
        <v>322666.90999999997</v>
      </c>
      <c r="R1691" s="68" t="s">
        <v>809</v>
      </c>
      <c r="S1691" s="320"/>
      <c r="T1691" s="266"/>
    </row>
    <row r="1692" spans="1:20" ht="51">
      <c r="A1692" s="189">
        <v>299</v>
      </c>
      <c r="B1692" s="68"/>
      <c r="C1692" s="210" t="s">
        <v>115</v>
      </c>
      <c r="D1692" s="211">
        <v>46146</v>
      </c>
      <c r="E1692" s="189" t="s">
        <v>4786</v>
      </c>
      <c r="F1692" s="189" t="s">
        <v>3</v>
      </c>
      <c r="G1692" s="189">
        <v>2387773</v>
      </c>
      <c r="H1692" s="68"/>
      <c r="I1692" s="195" t="s">
        <v>4787</v>
      </c>
      <c r="J1692" s="68"/>
      <c r="K1692" s="68"/>
      <c r="L1692" s="68"/>
      <c r="M1692" s="68"/>
      <c r="N1692" s="319"/>
      <c r="O1692" s="319"/>
      <c r="P1692" s="212">
        <v>0</v>
      </c>
      <c r="Q1692" s="212">
        <v>725000</v>
      </c>
      <c r="R1692" s="68" t="s">
        <v>809</v>
      </c>
      <c r="S1692" s="320"/>
      <c r="T1692" s="266"/>
    </row>
    <row r="1693" spans="1:20" ht="51">
      <c r="A1693" s="189" t="s">
        <v>503</v>
      </c>
      <c r="B1693" s="68"/>
      <c r="C1693" s="210" t="s">
        <v>541</v>
      </c>
      <c r="D1693" s="211">
        <v>46146</v>
      </c>
      <c r="E1693" s="189" t="s">
        <v>4788</v>
      </c>
      <c r="F1693" s="189" t="s">
        <v>3</v>
      </c>
      <c r="G1693" s="189">
        <v>2387879</v>
      </c>
      <c r="H1693" s="68"/>
      <c r="I1693" s="195" t="s">
        <v>4789</v>
      </c>
      <c r="J1693" s="68"/>
      <c r="K1693" s="68"/>
      <c r="L1693" s="68"/>
      <c r="M1693" s="68"/>
      <c r="N1693" s="319"/>
      <c r="O1693" s="319"/>
      <c r="P1693" s="212">
        <v>0</v>
      </c>
      <c r="Q1693" s="212">
        <v>1927.54</v>
      </c>
      <c r="R1693" s="68" t="s">
        <v>809</v>
      </c>
      <c r="S1693" s="320"/>
      <c r="T1693" s="266"/>
    </row>
    <row r="1694" spans="1:20" ht="51">
      <c r="A1694" s="189">
        <v>41</v>
      </c>
      <c r="B1694" s="68"/>
      <c r="C1694" s="210" t="s">
        <v>879</v>
      </c>
      <c r="D1694" s="211">
        <v>46146</v>
      </c>
      <c r="E1694" s="189" t="s">
        <v>4790</v>
      </c>
      <c r="F1694" s="189" t="s">
        <v>6</v>
      </c>
      <c r="G1694" s="189">
        <v>2424610</v>
      </c>
      <c r="H1694" s="68"/>
      <c r="I1694" s="195" t="s">
        <v>4791</v>
      </c>
      <c r="J1694" s="68"/>
      <c r="K1694" s="68"/>
      <c r="L1694" s="68"/>
      <c r="M1694" s="68"/>
      <c r="N1694" s="319"/>
      <c r="O1694" s="319"/>
      <c r="P1694" s="212">
        <v>0</v>
      </c>
      <c r="Q1694" s="212">
        <v>83664.08</v>
      </c>
      <c r="R1694" s="68" t="s">
        <v>809</v>
      </c>
      <c r="S1694" s="320"/>
      <c r="T1694" s="266"/>
    </row>
    <row r="1695" spans="1:20" ht="38.25">
      <c r="A1695" s="189">
        <v>283</v>
      </c>
      <c r="B1695" s="68"/>
      <c r="C1695" s="210" t="s">
        <v>104</v>
      </c>
      <c r="D1695" s="211">
        <v>46146</v>
      </c>
      <c r="E1695" s="189" t="s">
        <v>4792</v>
      </c>
      <c r="F1695" s="189" t="s">
        <v>6</v>
      </c>
      <c r="G1695" s="189">
        <v>2424616</v>
      </c>
      <c r="H1695" s="68"/>
      <c r="I1695" s="195" t="s">
        <v>4793</v>
      </c>
      <c r="J1695" s="68"/>
      <c r="K1695" s="68"/>
      <c r="L1695" s="68"/>
      <c r="M1695" s="68"/>
      <c r="N1695" s="319"/>
      <c r="O1695" s="319"/>
      <c r="P1695" s="212">
        <v>0</v>
      </c>
      <c r="Q1695" s="212">
        <v>289575.39</v>
      </c>
      <c r="R1695" s="68" t="s">
        <v>809</v>
      </c>
      <c r="S1695" s="320"/>
      <c r="T1695" s="266"/>
    </row>
    <row r="1696" spans="1:20" ht="51">
      <c r="A1696" s="189">
        <v>513</v>
      </c>
      <c r="B1696" s="68"/>
      <c r="C1696" s="210" t="s">
        <v>138</v>
      </c>
      <c r="D1696" s="211">
        <v>46146</v>
      </c>
      <c r="E1696" s="189" t="s">
        <v>4794</v>
      </c>
      <c r="F1696" s="189" t="s">
        <v>14</v>
      </c>
      <c r="G1696" s="189">
        <v>3564216</v>
      </c>
      <c r="H1696" s="68"/>
      <c r="I1696" s="195" t="s">
        <v>4795</v>
      </c>
      <c r="J1696" s="68"/>
      <c r="K1696" s="68"/>
      <c r="L1696" s="68"/>
      <c r="M1696" s="68"/>
      <c r="N1696" s="319"/>
      <c r="O1696" s="319"/>
      <c r="P1696" s="212">
        <v>80</v>
      </c>
      <c r="Q1696" s="212">
        <v>0</v>
      </c>
      <c r="R1696" s="68" t="s">
        <v>809</v>
      </c>
      <c r="S1696" s="320"/>
      <c r="T1696" s="266"/>
    </row>
    <row r="1697" spans="1:20" ht="76.5">
      <c r="A1697" s="189">
        <v>117</v>
      </c>
      <c r="B1697" s="68"/>
      <c r="C1697" s="210" t="s">
        <v>50</v>
      </c>
      <c r="D1697" s="211">
        <v>46146</v>
      </c>
      <c r="E1697" s="189" t="s">
        <v>4796</v>
      </c>
      <c r="F1697" s="189" t="s">
        <v>10</v>
      </c>
      <c r="G1697" s="189">
        <v>1153160</v>
      </c>
      <c r="H1697" s="68"/>
      <c r="I1697" s="195" t="s">
        <v>4797</v>
      </c>
      <c r="J1697" s="68"/>
      <c r="K1697" s="68"/>
      <c r="L1697" s="68"/>
      <c r="M1697" s="68"/>
      <c r="N1697" s="319"/>
      <c r="O1697" s="319"/>
      <c r="P1697" s="212">
        <v>80</v>
      </c>
      <c r="Q1697" s="212">
        <v>0</v>
      </c>
      <c r="R1697" s="68" t="s">
        <v>809</v>
      </c>
      <c r="S1697" s="320"/>
      <c r="T1697" s="266"/>
    </row>
    <row r="1698" spans="1:20" ht="76.5">
      <c r="A1698" s="189">
        <v>117</v>
      </c>
      <c r="B1698" s="68"/>
      <c r="C1698" s="210" t="s">
        <v>50</v>
      </c>
      <c r="D1698" s="211">
        <v>46146</v>
      </c>
      <c r="E1698" s="189" t="s">
        <v>4798</v>
      </c>
      <c r="F1698" s="189" t="s">
        <v>10</v>
      </c>
      <c r="G1698" s="189">
        <v>1153165</v>
      </c>
      <c r="H1698" s="68"/>
      <c r="I1698" s="195" t="s">
        <v>4799</v>
      </c>
      <c r="J1698" s="68"/>
      <c r="K1698" s="68"/>
      <c r="L1698" s="68"/>
      <c r="M1698" s="68"/>
      <c r="N1698" s="319"/>
      <c r="O1698" s="319"/>
      <c r="P1698" s="212">
        <v>80</v>
      </c>
      <c r="Q1698" s="212">
        <v>0</v>
      </c>
      <c r="R1698" s="68" t="s">
        <v>809</v>
      </c>
      <c r="S1698" s="320"/>
      <c r="T1698" s="266"/>
    </row>
    <row r="1699" spans="1:20" ht="89.25">
      <c r="A1699" s="189">
        <v>117</v>
      </c>
      <c r="B1699" s="68"/>
      <c r="C1699" s="210" t="s">
        <v>50</v>
      </c>
      <c r="D1699" s="211">
        <v>46146</v>
      </c>
      <c r="E1699" s="189" t="s">
        <v>4800</v>
      </c>
      <c r="F1699" s="189" t="s">
        <v>10</v>
      </c>
      <c r="G1699" s="189">
        <v>1153177</v>
      </c>
      <c r="H1699" s="68"/>
      <c r="I1699" s="195" t="s">
        <v>4801</v>
      </c>
      <c r="J1699" s="68"/>
      <c r="K1699" s="68"/>
      <c r="L1699" s="68"/>
      <c r="M1699" s="68"/>
      <c r="N1699" s="319"/>
      <c r="O1699" s="319"/>
      <c r="P1699" s="212">
        <v>80</v>
      </c>
      <c r="Q1699" s="212">
        <v>0</v>
      </c>
      <c r="R1699" s="68" t="s">
        <v>809</v>
      </c>
      <c r="S1699" s="320"/>
      <c r="T1699" s="266"/>
    </row>
    <row r="1700" spans="1:20" ht="51">
      <c r="A1700" s="189">
        <v>383</v>
      </c>
      <c r="B1700" s="68"/>
      <c r="C1700" s="210" t="s">
        <v>628</v>
      </c>
      <c r="D1700" s="211">
        <v>46147</v>
      </c>
      <c r="E1700" s="189" t="s">
        <v>4802</v>
      </c>
      <c r="F1700" s="189" t="s">
        <v>3</v>
      </c>
      <c r="G1700" s="189">
        <v>2388023</v>
      </c>
      <c r="H1700" s="68"/>
      <c r="I1700" s="195" t="s">
        <v>4803</v>
      </c>
      <c r="J1700" s="68"/>
      <c r="K1700" s="68"/>
      <c r="L1700" s="68"/>
      <c r="M1700" s="68"/>
      <c r="N1700" s="319"/>
      <c r="O1700" s="319"/>
      <c r="P1700" s="212">
        <v>0</v>
      </c>
      <c r="Q1700" s="212">
        <v>147</v>
      </c>
      <c r="R1700" s="68" t="s">
        <v>809</v>
      </c>
      <c r="S1700" s="320"/>
      <c r="T1700" s="266"/>
    </row>
    <row r="1701" spans="1:20" ht="38.25">
      <c r="A1701" s="189" t="s">
        <v>503</v>
      </c>
      <c r="B1701" s="68"/>
      <c r="C1701" s="210" t="s">
        <v>541</v>
      </c>
      <c r="D1701" s="211">
        <v>46147</v>
      </c>
      <c r="E1701" s="189" t="s">
        <v>4804</v>
      </c>
      <c r="F1701" s="189" t="s">
        <v>3</v>
      </c>
      <c r="G1701" s="189">
        <v>2388037</v>
      </c>
      <c r="H1701" s="68"/>
      <c r="I1701" s="195" t="s">
        <v>4805</v>
      </c>
      <c r="J1701" s="68"/>
      <c r="K1701" s="68"/>
      <c r="L1701" s="68"/>
      <c r="M1701" s="68"/>
      <c r="N1701" s="319"/>
      <c r="O1701" s="319"/>
      <c r="P1701" s="212">
        <v>0</v>
      </c>
      <c r="Q1701" s="212">
        <v>5355.89</v>
      </c>
      <c r="R1701" s="68" t="s">
        <v>809</v>
      </c>
      <c r="S1701" s="320"/>
      <c r="T1701" s="266"/>
    </row>
    <row r="1702" spans="1:20" ht="51">
      <c r="A1702" s="189">
        <v>46</v>
      </c>
      <c r="B1702" s="68"/>
      <c r="C1702" s="210" t="s">
        <v>719</v>
      </c>
      <c r="D1702" s="211">
        <v>46147</v>
      </c>
      <c r="E1702" s="189" t="s">
        <v>4806</v>
      </c>
      <c r="F1702" s="189" t="s">
        <v>3</v>
      </c>
      <c r="G1702" s="189">
        <v>2388053</v>
      </c>
      <c r="H1702" s="68"/>
      <c r="I1702" s="195" t="s">
        <v>4049</v>
      </c>
      <c r="J1702" s="68"/>
      <c r="K1702" s="68"/>
      <c r="L1702" s="68"/>
      <c r="M1702" s="68"/>
      <c r="N1702" s="319"/>
      <c r="O1702" s="319"/>
      <c r="P1702" s="212">
        <v>0</v>
      </c>
      <c r="Q1702" s="212">
        <v>840</v>
      </c>
      <c r="R1702" s="68" t="s">
        <v>809</v>
      </c>
      <c r="S1702" s="320"/>
      <c r="T1702" s="266"/>
    </row>
    <row r="1703" spans="1:20" ht="63.75">
      <c r="A1703" s="189">
        <v>221</v>
      </c>
      <c r="B1703" s="68"/>
      <c r="C1703" s="210" t="s">
        <v>83</v>
      </c>
      <c r="D1703" s="211">
        <v>46147</v>
      </c>
      <c r="E1703" s="189" t="s">
        <v>4807</v>
      </c>
      <c r="F1703" s="189" t="s">
        <v>3</v>
      </c>
      <c r="G1703" s="189">
        <v>2388069</v>
      </c>
      <c r="H1703" s="68"/>
      <c r="I1703" s="195" t="s">
        <v>4808</v>
      </c>
      <c r="J1703" s="68"/>
      <c r="K1703" s="68"/>
      <c r="L1703" s="68"/>
      <c r="M1703" s="68"/>
      <c r="N1703" s="319"/>
      <c r="O1703" s="319"/>
      <c r="P1703" s="212">
        <v>0</v>
      </c>
      <c r="Q1703" s="212">
        <v>28570</v>
      </c>
      <c r="R1703" s="68" t="s">
        <v>809</v>
      </c>
      <c r="S1703" s="320"/>
      <c r="T1703" s="266"/>
    </row>
    <row r="1704" spans="1:20" ht="63.75">
      <c r="A1704" s="189">
        <v>221</v>
      </c>
      <c r="B1704" s="68"/>
      <c r="C1704" s="210" t="s">
        <v>83</v>
      </c>
      <c r="D1704" s="211">
        <v>46147</v>
      </c>
      <c r="E1704" s="189" t="s">
        <v>4809</v>
      </c>
      <c r="F1704" s="189" t="s">
        <v>3</v>
      </c>
      <c r="G1704" s="189">
        <v>2388071</v>
      </c>
      <c r="H1704" s="68"/>
      <c r="I1704" s="195" t="s">
        <v>4808</v>
      </c>
      <c r="J1704" s="68"/>
      <c r="K1704" s="68"/>
      <c r="L1704" s="68"/>
      <c r="M1704" s="68"/>
      <c r="N1704" s="319"/>
      <c r="O1704" s="319"/>
      <c r="P1704" s="212">
        <v>0</v>
      </c>
      <c r="Q1704" s="212">
        <v>1290</v>
      </c>
      <c r="R1704" s="68" t="s">
        <v>809</v>
      </c>
      <c r="S1704" s="320"/>
      <c r="T1704" s="266"/>
    </row>
    <row r="1705" spans="1:20" ht="63.75">
      <c r="A1705" s="189">
        <v>221</v>
      </c>
      <c r="B1705" s="68"/>
      <c r="C1705" s="210" t="s">
        <v>83</v>
      </c>
      <c r="D1705" s="211">
        <v>46147</v>
      </c>
      <c r="E1705" s="189" t="s">
        <v>4810</v>
      </c>
      <c r="F1705" s="189" t="s">
        <v>3</v>
      </c>
      <c r="G1705" s="189">
        <v>2388072</v>
      </c>
      <c r="H1705" s="68"/>
      <c r="I1705" s="195" t="s">
        <v>4808</v>
      </c>
      <c r="J1705" s="68"/>
      <c r="K1705" s="68"/>
      <c r="L1705" s="68"/>
      <c r="M1705" s="68"/>
      <c r="N1705" s="319"/>
      <c r="O1705" s="319"/>
      <c r="P1705" s="212">
        <v>0</v>
      </c>
      <c r="Q1705" s="212">
        <v>1800</v>
      </c>
      <c r="R1705" s="68" t="s">
        <v>809</v>
      </c>
      <c r="S1705" s="320"/>
      <c r="T1705" s="266"/>
    </row>
    <row r="1706" spans="1:20" ht="38.25">
      <c r="A1706" s="189">
        <v>46</v>
      </c>
      <c r="B1706" s="68"/>
      <c r="C1706" s="210" t="s">
        <v>719</v>
      </c>
      <c r="D1706" s="211">
        <v>46147</v>
      </c>
      <c r="E1706" s="189" t="s">
        <v>4811</v>
      </c>
      <c r="F1706" s="189" t="s">
        <v>3</v>
      </c>
      <c r="G1706" s="189">
        <v>2388079</v>
      </c>
      <c r="H1706" s="68"/>
      <c r="I1706" s="195" t="s">
        <v>4812</v>
      </c>
      <c r="J1706" s="68"/>
      <c r="K1706" s="68"/>
      <c r="L1706" s="68"/>
      <c r="M1706" s="68"/>
      <c r="N1706" s="319"/>
      <c r="O1706" s="319"/>
      <c r="P1706" s="212">
        <v>0</v>
      </c>
      <c r="Q1706" s="212">
        <v>1750</v>
      </c>
      <c r="R1706" s="68" t="s">
        <v>809</v>
      </c>
      <c r="S1706" s="320"/>
      <c r="T1706" s="266"/>
    </row>
    <row r="1707" spans="1:20" ht="63.75">
      <c r="A1707" s="189">
        <v>86</v>
      </c>
      <c r="B1707" s="68"/>
      <c r="C1707" s="210" t="s">
        <v>47</v>
      </c>
      <c r="D1707" s="211">
        <v>46147</v>
      </c>
      <c r="E1707" s="189" t="s">
        <v>4813</v>
      </c>
      <c r="F1707" s="189" t="s">
        <v>3</v>
      </c>
      <c r="G1707" s="189">
        <v>2388080</v>
      </c>
      <c r="H1707" s="68"/>
      <c r="I1707" s="195" t="s">
        <v>4814</v>
      </c>
      <c r="J1707" s="68"/>
      <c r="K1707" s="68"/>
      <c r="L1707" s="68"/>
      <c r="M1707" s="68"/>
      <c r="N1707" s="319"/>
      <c r="O1707" s="319"/>
      <c r="P1707" s="212">
        <v>0</v>
      </c>
      <c r="Q1707" s="212">
        <v>61260</v>
      </c>
      <c r="R1707" s="68" t="s">
        <v>809</v>
      </c>
      <c r="S1707" s="320"/>
      <c r="T1707" s="266"/>
    </row>
    <row r="1708" spans="1:20" ht="51">
      <c r="A1708" s="189">
        <v>70</v>
      </c>
      <c r="B1708" s="68"/>
      <c r="C1708" s="210" t="s">
        <v>44</v>
      </c>
      <c r="D1708" s="211">
        <v>46147</v>
      </c>
      <c r="E1708" s="189" t="s">
        <v>4815</v>
      </c>
      <c r="F1708" s="189" t="s">
        <v>3</v>
      </c>
      <c r="G1708" s="189">
        <v>2388088</v>
      </c>
      <c r="H1708" s="68"/>
      <c r="I1708" s="195" t="s">
        <v>4816</v>
      </c>
      <c r="J1708" s="68"/>
      <c r="K1708" s="68"/>
      <c r="L1708" s="68"/>
      <c r="M1708" s="68"/>
      <c r="N1708" s="319"/>
      <c r="O1708" s="319"/>
      <c r="P1708" s="212">
        <v>0</v>
      </c>
      <c r="Q1708" s="212">
        <v>15</v>
      </c>
      <c r="R1708" s="68" t="s">
        <v>809</v>
      </c>
      <c r="S1708" s="320"/>
      <c r="T1708" s="266"/>
    </row>
    <row r="1709" spans="1:20" ht="51">
      <c r="A1709" s="189">
        <v>81</v>
      </c>
      <c r="B1709" s="68"/>
      <c r="C1709" s="210" t="s">
        <v>46</v>
      </c>
      <c r="D1709" s="211">
        <v>46147</v>
      </c>
      <c r="E1709" s="189" t="s">
        <v>4817</v>
      </c>
      <c r="F1709" s="189" t="s">
        <v>3</v>
      </c>
      <c r="G1709" s="189">
        <v>2388099</v>
      </c>
      <c r="H1709" s="68"/>
      <c r="I1709" s="195" t="s">
        <v>4818</v>
      </c>
      <c r="J1709" s="68"/>
      <c r="K1709" s="68"/>
      <c r="L1709" s="68"/>
      <c r="M1709" s="68"/>
      <c r="N1709" s="319"/>
      <c r="O1709" s="319"/>
      <c r="P1709" s="212">
        <v>0</v>
      </c>
      <c r="Q1709" s="212">
        <v>3.4</v>
      </c>
      <c r="R1709" s="68" t="s">
        <v>809</v>
      </c>
      <c r="S1709" s="320"/>
      <c r="T1709" s="266"/>
    </row>
    <row r="1710" spans="1:20" ht="63.75">
      <c r="A1710" s="189" t="s">
        <v>503</v>
      </c>
      <c r="B1710" s="68"/>
      <c r="C1710" s="210" t="s">
        <v>541</v>
      </c>
      <c r="D1710" s="211">
        <v>46147</v>
      </c>
      <c r="E1710" s="189" t="s">
        <v>4819</v>
      </c>
      <c r="F1710" s="189" t="s">
        <v>3</v>
      </c>
      <c r="G1710" s="189">
        <v>2388100</v>
      </c>
      <c r="H1710" s="68"/>
      <c r="I1710" s="195" t="s">
        <v>4820</v>
      </c>
      <c r="J1710" s="68"/>
      <c r="K1710" s="68"/>
      <c r="L1710" s="68"/>
      <c r="M1710" s="68"/>
      <c r="N1710" s="319"/>
      <c r="O1710" s="319"/>
      <c r="P1710" s="212">
        <v>0</v>
      </c>
      <c r="Q1710" s="212">
        <v>1567.5</v>
      </c>
      <c r="R1710" s="68" t="s">
        <v>809</v>
      </c>
      <c r="S1710" s="320"/>
      <c r="T1710" s="266"/>
    </row>
    <row r="1711" spans="1:20" ht="51">
      <c r="A1711" s="189">
        <v>385</v>
      </c>
      <c r="B1711" s="68"/>
      <c r="C1711" s="210" t="s">
        <v>624</v>
      </c>
      <c r="D1711" s="211">
        <v>46147</v>
      </c>
      <c r="E1711" s="189" t="s">
        <v>4821</v>
      </c>
      <c r="F1711" s="189" t="s">
        <v>3</v>
      </c>
      <c r="G1711" s="189">
        <v>2388107</v>
      </c>
      <c r="H1711" s="68"/>
      <c r="I1711" s="195" t="s">
        <v>4822</v>
      </c>
      <c r="J1711" s="68"/>
      <c r="K1711" s="68"/>
      <c r="L1711" s="68"/>
      <c r="M1711" s="68"/>
      <c r="N1711" s="319"/>
      <c r="O1711" s="319"/>
      <c r="P1711" s="212">
        <v>0</v>
      </c>
      <c r="Q1711" s="212">
        <v>742</v>
      </c>
      <c r="R1711" s="68" t="s">
        <v>809</v>
      </c>
      <c r="S1711" s="320"/>
      <c r="T1711" s="266"/>
    </row>
    <row r="1712" spans="1:20" ht="63.75">
      <c r="A1712" s="189">
        <v>522</v>
      </c>
      <c r="B1712" s="68"/>
      <c r="C1712" s="210" t="s">
        <v>141</v>
      </c>
      <c r="D1712" s="211">
        <v>46147</v>
      </c>
      <c r="E1712" s="189" t="s">
        <v>4823</v>
      </c>
      <c r="F1712" s="189" t="s">
        <v>3</v>
      </c>
      <c r="G1712" s="189">
        <v>2388050</v>
      </c>
      <c r="H1712" s="68"/>
      <c r="I1712" s="195" t="s">
        <v>4824</v>
      </c>
      <c r="J1712" s="68"/>
      <c r="K1712" s="68"/>
      <c r="L1712" s="68"/>
      <c r="M1712" s="68"/>
      <c r="N1712" s="319"/>
      <c r="O1712" s="319"/>
      <c r="P1712" s="212">
        <v>0</v>
      </c>
      <c r="Q1712" s="212">
        <v>2350</v>
      </c>
      <c r="R1712" s="68" t="s">
        <v>809</v>
      </c>
      <c r="S1712" s="320"/>
      <c r="T1712" s="266"/>
    </row>
    <row r="1713" spans="1:20" ht="51">
      <c r="A1713" s="189">
        <v>163</v>
      </c>
      <c r="B1713" s="68"/>
      <c r="C1713" s="210" t="s">
        <v>72</v>
      </c>
      <c r="D1713" s="211">
        <v>46147</v>
      </c>
      <c r="E1713" s="189" t="s">
        <v>4825</v>
      </c>
      <c r="F1713" s="189" t="s">
        <v>3</v>
      </c>
      <c r="G1713" s="189">
        <v>2388051</v>
      </c>
      <c r="H1713" s="68"/>
      <c r="I1713" s="195" t="s">
        <v>4826</v>
      </c>
      <c r="J1713" s="68"/>
      <c r="K1713" s="68"/>
      <c r="L1713" s="68"/>
      <c r="M1713" s="68"/>
      <c r="N1713" s="319"/>
      <c r="O1713" s="319"/>
      <c r="P1713" s="212">
        <v>0</v>
      </c>
      <c r="Q1713" s="212">
        <v>2441.11</v>
      </c>
      <c r="R1713" s="68" t="s">
        <v>809</v>
      </c>
      <c r="S1713" s="320"/>
      <c r="T1713" s="266"/>
    </row>
    <row r="1714" spans="1:20" ht="63.75">
      <c r="A1714" s="189">
        <v>221</v>
      </c>
      <c r="B1714" s="68"/>
      <c r="C1714" s="210" t="s">
        <v>83</v>
      </c>
      <c r="D1714" s="211">
        <v>46147</v>
      </c>
      <c r="E1714" s="189" t="s">
        <v>4827</v>
      </c>
      <c r="F1714" s="189" t="s">
        <v>3</v>
      </c>
      <c r="G1714" s="189">
        <v>2388060</v>
      </c>
      <c r="H1714" s="68"/>
      <c r="I1714" s="195" t="s">
        <v>4828</v>
      </c>
      <c r="J1714" s="68"/>
      <c r="K1714" s="68"/>
      <c r="L1714" s="68"/>
      <c r="M1714" s="68"/>
      <c r="N1714" s="319"/>
      <c r="O1714" s="319"/>
      <c r="P1714" s="212">
        <v>0</v>
      </c>
      <c r="Q1714" s="212">
        <v>100</v>
      </c>
      <c r="R1714" s="68" t="s">
        <v>809</v>
      </c>
      <c r="S1714" s="320"/>
      <c r="T1714" s="266"/>
    </row>
    <row r="1715" spans="1:20" ht="63.75">
      <c r="A1715" s="189">
        <v>221</v>
      </c>
      <c r="B1715" s="68"/>
      <c r="C1715" s="210" t="s">
        <v>83</v>
      </c>
      <c r="D1715" s="211">
        <v>46147</v>
      </c>
      <c r="E1715" s="189" t="s">
        <v>4829</v>
      </c>
      <c r="F1715" s="189" t="s">
        <v>3</v>
      </c>
      <c r="G1715" s="189">
        <v>2388061</v>
      </c>
      <c r="H1715" s="68"/>
      <c r="I1715" s="195" t="s">
        <v>4830</v>
      </c>
      <c r="J1715" s="68"/>
      <c r="K1715" s="68"/>
      <c r="L1715" s="68"/>
      <c r="M1715" s="68"/>
      <c r="N1715" s="319"/>
      <c r="O1715" s="319"/>
      <c r="P1715" s="212">
        <v>0</v>
      </c>
      <c r="Q1715" s="212">
        <v>100</v>
      </c>
      <c r="R1715" s="68" t="s">
        <v>809</v>
      </c>
      <c r="S1715" s="320"/>
      <c r="T1715" s="266"/>
    </row>
    <row r="1716" spans="1:20" ht="51">
      <c r="A1716" s="189" t="s">
        <v>503</v>
      </c>
      <c r="B1716" s="68"/>
      <c r="C1716" s="210" t="s">
        <v>541</v>
      </c>
      <c r="D1716" s="211">
        <v>46147</v>
      </c>
      <c r="E1716" s="189" t="s">
        <v>4831</v>
      </c>
      <c r="F1716" s="189" t="s">
        <v>3</v>
      </c>
      <c r="G1716" s="189">
        <v>2388063</v>
      </c>
      <c r="H1716" s="68"/>
      <c r="I1716" s="195" t="s">
        <v>4832</v>
      </c>
      <c r="J1716" s="68"/>
      <c r="K1716" s="68"/>
      <c r="L1716" s="68"/>
      <c r="M1716" s="68"/>
      <c r="N1716" s="319"/>
      <c r="O1716" s="319"/>
      <c r="P1716" s="212">
        <v>0</v>
      </c>
      <c r="Q1716" s="212">
        <v>930.6</v>
      </c>
      <c r="R1716" s="68" t="s">
        <v>809</v>
      </c>
      <c r="S1716" s="320"/>
      <c r="T1716" s="266"/>
    </row>
    <row r="1717" spans="1:20" ht="63.75">
      <c r="A1717" s="189">
        <v>1530</v>
      </c>
      <c r="B1717" s="68"/>
      <c r="C1717" s="210" t="s">
        <v>392</v>
      </c>
      <c r="D1717" s="211">
        <v>46147</v>
      </c>
      <c r="E1717" s="189" t="s">
        <v>4833</v>
      </c>
      <c r="F1717" s="189" t="s">
        <v>3</v>
      </c>
      <c r="G1717" s="189">
        <v>2388064</v>
      </c>
      <c r="H1717" s="68"/>
      <c r="I1717" s="195" t="s">
        <v>4834</v>
      </c>
      <c r="J1717" s="68"/>
      <c r="K1717" s="68"/>
      <c r="L1717" s="68"/>
      <c r="M1717" s="68"/>
      <c r="N1717" s="319"/>
      <c r="O1717" s="319"/>
      <c r="P1717" s="212">
        <v>0</v>
      </c>
      <c r="Q1717" s="212">
        <v>14735.25</v>
      </c>
      <c r="R1717" s="68" t="s">
        <v>809</v>
      </c>
      <c r="S1717" s="320"/>
      <c r="T1717" s="266"/>
    </row>
    <row r="1718" spans="1:20" ht="63.75">
      <c r="A1718" s="189">
        <v>660</v>
      </c>
      <c r="B1718" s="68"/>
      <c r="C1718" s="210" t="s">
        <v>153</v>
      </c>
      <c r="D1718" s="211">
        <v>46147</v>
      </c>
      <c r="E1718" s="189" t="s">
        <v>4835</v>
      </c>
      <c r="F1718" s="189" t="s">
        <v>3</v>
      </c>
      <c r="G1718" s="189">
        <v>2388070</v>
      </c>
      <c r="H1718" s="68"/>
      <c r="I1718" s="195" t="s">
        <v>4836</v>
      </c>
      <c r="J1718" s="68"/>
      <c r="K1718" s="68"/>
      <c r="L1718" s="68"/>
      <c r="M1718" s="68"/>
      <c r="N1718" s="319"/>
      <c r="O1718" s="319"/>
      <c r="P1718" s="212">
        <v>0</v>
      </c>
      <c r="Q1718" s="212">
        <v>666</v>
      </c>
      <c r="R1718" s="68" t="s">
        <v>809</v>
      </c>
      <c r="S1718" s="320"/>
      <c r="T1718" s="266"/>
    </row>
    <row r="1719" spans="1:20" ht="51">
      <c r="A1719" s="189">
        <v>513</v>
      </c>
      <c r="B1719" s="68"/>
      <c r="C1719" s="210" t="s">
        <v>138</v>
      </c>
      <c r="D1719" s="211">
        <v>46147</v>
      </c>
      <c r="E1719" s="189" t="s">
        <v>4837</v>
      </c>
      <c r="F1719" s="189" t="s">
        <v>14</v>
      </c>
      <c r="G1719" s="189">
        <v>3565918</v>
      </c>
      <c r="H1719" s="68"/>
      <c r="I1719" s="195" t="s">
        <v>4838</v>
      </c>
      <c r="J1719" s="68"/>
      <c r="K1719" s="68"/>
      <c r="L1719" s="68"/>
      <c r="M1719" s="68"/>
      <c r="N1719" s="319"/>
      <c r="O1719" s="319"/>
      <c r="P1719" s="212">
        <v>80</v>
      </c>
      <c r="Q1719" s="212">
        <v>0</v>
      </c>
      <c r="R1719" s="68" t="s">
        <v>809</v>
      </c>
      <c r="S1719" s="320"/>
      <c r="T1719" s="266"/>
    </row>
    <row r="1720" spans="1:20" ht="51">
      <c r="A1720" s="189">
        <v>513</v>
      </c>
      <c r="B1720" s="68"/>
      <c r="C1720" s="210" t="s">
        <v>138</v>
      </c>
      <c r="D1720" s="211">
        <v>46147</v>
      </c>
      <c r="E1720" s="189" t="s">
        <v>4839</v>
      </c>
      <c r="F1720" s="189" t="s">
        <v>14</v>
      </c>
      <c r="G1720" s="189">
        <v>3565920</v>
      </c>
      <c r="H1720" s="68"/>
      <c r="I1720" s="195" t="s">
        <v>4840</v>
      </c>
      <c r="J1720" s="68"/>
      <c r="K1720" s="68"/>
      <c r="L1720" s="68"/>
      <c r="M1720" s="68"/>
      <c r="N1720" s="319"/>
      <c r="O1720" s="319"/>
      <c r="P1720" s="212">
        <v>80</v>
      </c>
      <c r="Q1720" s="212">
        <v>0</v>
      </c>
      <c r="R1720" s="68" t="s">
        <v>809</v>
      </c>
      <c r="S1720" s="320"/>
      <c r="T1720" s="266"/>
    </row>
    <row r="1721" spans="1:20" ht="76.5">
      <c r="A1721" s="189">
        <v>342</v>
      </c>
      <c r="B1721" s="68"/>
      <c r="C1721" s="210" t="s">
        <v>124</v>
      </c>
      <c r="D1721" s="211">
        <v>46147</v>
      </c>
      <c r="E1721" s="189" t="s">
        <v>4841</v>
      </c>
      <c r="F1721" s="189" t="s">
        <v>6</v>
      </c>
      <c r="G1721" s="189">
        <v>2425500</v>
      </c>
      <c r="H1721" s="68"/>
      <c r="I1721" s="195" t="s">
        <v>4842</v>
      </c>
      <c r="J1721" s="68"/>
      <c r="K1721" s="68"/>
      <c r="L1721" s="68"/>
      <c r="M1721" s="68"/>
      <c r="N1721" s="319"/>
      <c r="O1721" s="319"/>
      <c r="P1721" s="212">
        <v>0</v>
      </c>
      <c r="Q1721" s="212">
        <v>6328111.5999999996</v>
      </c>
      <c r="R1721" s="68" t="s">
        <v>809</v>
      </c>
      <c r="S1721" s="320"/>
      <c r="T1721" s="266"/>
    </row>
    <row r="1722" spans="1:20" ht="51">
      <c r="A1722" s="189">
        <v>514</v>
      </c>
      <c r="B1722" s="68"/>
      <c r="C1722" s="210" t="s">
        <v>139</v>
      </c>
      <c r="D1722" s="211">
        <v>46147</v>
      </c>
      <c r="E1722" s="189" t="s">
        <v>4843</v>
      </c>
      <c r="F1722" s="189" t="s">
        <v>6</v>
      </c>
      <c r="G1722" s="189">
        <v>2425571</v>
      </c>
      <c r="H1722" s="68"/>
      <c r="I1722" s="195" t="s">
        <v>4844</v>
      </c>
      <c r="J1722" s="68"/>
      <c r="K1722" s="68"/>
      <c r="L1722" s="68"/>
      <c r="M1722" s="68"/>
      <c r="N1722" s="319"/>
      <c r="O1722" s="319"/>
      <c r="P1722" s="212">
        <v>0</v>
      </c>
      <c r="Q1722" s="212">
        <v>163809146.44999999</v>
      </c>
      <c r="R1722" s="68" t="s">
        <v>809</v>
      </c>
      <c r="S1722" s="320"/>
      <c r="T1722" s="266"/>
    </row>
    <row r="1723" spans="1:20" ht="63.75">
      <c r="A1723" s="189">
        <v>585</v>
      </c>
      <c r="B1723" s="68"/>
      <c r="C1723" s="210" t="s">
        <v>149</v>
      </c>
      <c r="D1723" s="211">
        <v>46147</v>
      </c>
      <c r="E1723" s="189" t="s">
        <v>4845</v>
      </c>
      <c r="F1723" s="189" t="s">
        <v>6</v>
      </c>
      <c r="G1723" s="189">
        <v>1153247</v>
      </c>
      <c r="H1723" s="68"/>
      <c r="I1723" s="195" t="s">
        <v>4846</v>
      </c>
      <c r="J1723" s="68"/>
      <c r="K1723" s="68"/>
      <c r="L1723" s="68"/>
      <c r="M1723" s="68"/>
      <c r="N1723" s="319"/>
      <c r="O1723" s="319"/>
      <c r="P1723" s="212">
        <v>0</v>
      </c>
      <c r="Q1723" s="212">
        <v>12896.8</v>
      </c>
      <c r="R1723" s="68" t="s">
        <v>809</v>
      </c>
      <c r="S1723" s="320"/>
      <c r="T1723" s="266"/>
    </row>
    <row r="1724" spans="1:20" ht="89.25">
      <c r="A1724" s="189">
        <v>680</v>
      </c>
      <c r="B1724" s="68"/>
      <c r="C1724" s="210" t="s">
        <v>156</v>
      </c>
      <c r="D1724" s="211">
        <v>46147</v>
      </c>
      <c r="E1724" s="189" t="s">
        <v>4847</v>
      </c>
      <c r="F1724" s="189" t="s">
        <v>10</v>
      </c>
      <c r="G1724" s="189">
        <v>1153256</v>
      </c>
      <c r="H1724" s="68"/>
      <c r="I1724" s="195" t="s">
        <v>4848</v>
      </c>
      <c r="J1724" s="68"/>
      <c r="K1724" s="68"/>
      <c r="L1724" s="68"/>
      <c r="M1724" s="68"/>
      <c r="N1724" s="319"/>
      <c r="O1724" s="319"/>
      <c r="P1724" s="212">
        <v>80</v>
      </c>
      <c r="Q1724" s="212">
        <v>0</v>
      </c>
      <c r="R1724" s="68" t="s">
        <v>809</v>
      </c>
      <c r="S1724" s="320"/>
      <c r="T1724" s="266"/>
    </row>
    <row r="1725" spans="1:20" ht="89.25">
      <c r="A1725" s="189">
        <v>680</v>
      </c>
      <c r="B1725" s="68"/>
      <c r="C1725" s="210" t="s">
        <v>156</v>
      </c>
      <c r="D1725" s="211">
        <v>46147</v>
      </c>
      <c r="E1725" s="189" t="s">
        <v>4849</v>
      </c>
      <c r="F1725" s="189" t="s">
        <v>12</v>
      </c>
      <c r="G1725" s="189">
        <v>1153256</v>
      </c>
      <c r="H1725" s="68"/>
      <c r="I1725" s="195" t="s">
        <v>4850</v>
      </c>
      <c r="J1725" s="68"/>
      <c r="K1725" s="68"/>
      <c r="L1725" s="68"/>
      <c r="M1725" s="68"/>
      <c r="N1725" s="319"/>
      <c r="O1725" s="319"/>
      <c r="P1725" s="212">
        <v>81.290000000000006</v>
      </c>
      <c r="Q1725" s="212">
        <v>0</v>
      </c>
      <c r="R1725" s="68" t="s">
        <v>809</v>
      </c>
      <c r="S1725" s="320"/>
      <c r="T1725" s="266"/>
    </row>
    <row r="1726" spans="1:20" ht="51">
      <c r="A1726" s="189">
        <v>513</v>
      </c>
      <c r="B1726" s="68"/>
      <c r="C1726" s="210" t="s">
        <v>138</v>
      </c>
      <c r="D1726" s="211">
        <v>46147</v>
      </c>
      <c r="E1726" s="189" t="s">
        <v>4851</v>
      </c>
      <c r="F1726" s="189" t="s">
        <v>14</v>
      </c>
      <c r="G1726" s="189">
        <v>3566333</v>
      </c>
      <c r="H1726" s="68"/>
      <c r="I1726" s="195" t="s">
        <v>4852</v>
      </c>
      <c r="J1726" s="68"/>
      <c r="K1726" s="68"/>
      <c r="L1726" s="68"/>
      <c r="M1726" s="68"/>
      <c r="N1726" s="319"/>
      <c r="O1726" s="319"/>
      <c r="P1726" s="212">
        <v>80</v>
      </c>
      <c r="Q1726" s="212">
        <v>0</v>
      </c>
      <c r="R1726" s="68" t="s">
        <v>809</v>
      </c>
      <c r="S1726" s="320"/>
      <c r="T1726" s="266"/>
    </row>
    <row r="1727" spans="1:20" ht="51">
      <c r="A1727" s="189">
        <v>513</v>
      </c>
      <c r="B1727" s="68"/>
      <c r="C1727" s="210" t="s">
        <v>138</v>
      </c>
      <c r="D1727" s="211">
        <v>46147</v>
      </c>
      <c r="E1727" s="189" t="s">
        <v>4853</v>
      </c>
      <c r="F1727" s="189" t="s">
        <v>14</v>
      </c>
      <c r="G1727" s="189">
        <v>3566331</v>
      </c>
      <c r="H1727" s="68"/>
      <c r="I1727" s="195" t="s">
        <v>4840</v>
      </c>
      <c r="J1727" s="68"/>
      <c r="K1727" s="68"/>
      <c r="L1727" s="68"/>
      <c r="M1727" s="68"/>
      <c r="N1727" s="319"/>
      <c r="O1727" s="319"/>
      <c r="P1727" s="212">
        <v>80</v>
      </c>
      <c r="Q1727" s="212">
        <v>0</v>
      </c>
      <c r="R1727" s="68" t="s">
        <v>809</v>
      </c>
      <c r="S1727" s="320"/>
      <c r="T1727" s="266"/>
    </row>
    <row r="1728" spans="1:20" ht="63.75">
      <c r="A1728" s="189">
        <v>513</v>
      </c>
      <c r="B1728" s="68"/>
      <c r="C1728" s="210" t="s">
        <v>138</v>
      </c>
      <c r="D1728" s="211">
        <v>46147</v>
      </c>
      <c r="E1728" s="189" t="s">
        <v>4854</v>
      </c>
      <c r="F1728" s="189" t="s">
        <v>584</v>
      </c>
      <c r="G1728" s="189">
        <v>15735693</v>
      </c>
      <c r="H1728" s="68"/>
      <c r="I1728" s="195" t="s">
        <v>4855</v>
      </c>
      <c r="J1728" s="68"/>
      <c r="K1728" s="68"/>
      <c r="L1728" s="68"/>
      <c r="M1728" s="68"/>
      <c r="N1728" s="319"/>
      <c r="O1728" s="319"/>
      <c r="P1728" s="212">
        <v>78384206.950000003</v>
      </c>
      <c r="Q1728" s="212">
        <v>0</v>
      </c>
      <c r="R1728" s="68" t="s">
        <v>809</v>
      </c>
      <c r="S1728" s="320"/>
      <c r="T1728" s="266"/>
    </row>
    <row r="1729" spans="1:20" ht="63.75">
      <c r="A1729" s="189">
        <v>513</v>
      </c>
      <c r="B1729" s="68"/>
      <c r="C1729" s="210" t="s">
        <v>138</v>
      </c>
      <c r="D1729" s="211">
        <v>46147</v>
      </c>
      <c r="E1729" s="189" t="s">
        <v>4854</v>
      </c>
      <c r="F1729" s="189" t="s">
        <v>584</v>
      </c>
      <c r="G1729" s="189">
        <v>15735685</v>
      </c>
      <c r="H1729" s="68"/>
      <c r="I1729" s="195" t="s">
        <v>4856</v>
      </c>
      <c r="J1729" s="68"/>
      <c r="K1729" s="68"/>
      <c r="L1729" s="68"/>
      <c r="M1729" s="68"/>
      <c r="N1729" s="319"/>
      <c r="O1729" s="319"/>
      <c r="P1729" s="212">
        <v>41362666.950000003</v>
      </c>
      <c r="Q1729" s="212">
        <v>0</v>
      </c>
      <c r="R1729" s="68" t="s">
        <v>809</v>
      </c>
      <c r="S1729" s="320"/>
      <c r="T1729" s="266"/>
    </row>
    <row r="1730" spans="1:20" ht="63.75">
      <c r="A1730" s="189">
        <v>513</v>
      </c>
      <c r="B1730" s="68"/>
      <c r="C1730" s="210" t="s">
        <v>138</v>
      </c>
      <c r="D1730" s="211">
        <v>46147</v>
      </c>
      <c r="E1730" s="189" t="s">
        <v>4854</v>
      </c>
      <c r="F1730" s="189" t="s">
        <v>584</v>
      </c>
      <c r="G1730" s="189">
        <v>15735608</v>
      </c>
      <c r="H1730" s="68"/>
      <c r="I1730" s="195" t="s">
        <v>4857</v>
      </c>
      <c r="J1730" s="68"/>
      <c r="K1730" s="68"/>
      <c r="L1730" s="68"/>
      <c r="M1730" s="68"/>
      <c r="N1730" s="319"/>
      <c r="O1730" s="319"/>
      <c r="P1730" s="212">
        <v>5984072.3600000003</v>
      </c>
      <c r="Q1730" s="212">
        <v>0</v>
      </c>
      <c r="R1730" s="68" t="s">
        <v>809</v>
      </c>
      <c r="S1730" s="320"/>
      <c r="T1730" s="266"/>
    </row>
    <row r="1731" spans="1:20" ht="51">
      <c r="A1731" s="189" t="s">
        <v>503</v>
      </c>
      <c r="B1731" s="68"/>
      <c r="C1731" s="210" t="s">
        <v>541</v>
      </c>
      <c r="D1731" s="211">
        <v>46148</v>
      </c>
      <c r="E1731" s="189" t="s">
        <v>4858</v>
      </c>
      <c r="F1731" s="189" t="s">
        <v>3</v>
      </c>
      <c r="G1731" s="189">
        <v>2388253</v>
      </c>
      <c r="H1731" s="68"/>
      <c r="I1731" s="195" t="s">
        <v>4859</v>
      </c>
      <c r="J1731" s="68"/>
      <c r="K1731" s="68"/>
      <c r="L1731" s="68"/>
      <c r="M1731" s="68"/>
      <c r="N1731" s="319"/>
      <c r="O1731" s="319"/>
      <c r="P1731" s="212">
        <v>0</v>
      </c>
      <c r="Q1731" s="212">
        <v>741.96</v>
      </c>
      <c r="R1731" s="68" t="s">
        <v>809</v>
      </c>
      <c r="S1731" s="320"/>
      <c r="T1731" s="266"/>
    </row>
    <row r="1732" spans="1:20" ht="51">
      <c r="A1732" s="189">
        <v>46</v>
      </c>
      <c r="B1732" s="68"/>
      <c r="C1732" s="210" t="s">
        <v>719</v>
      </c>
      <c r="D1732" s="211">
        <v>46148</v>
      </c>
      <c r="E1732" s="189" t="s">
        <v>4860</v>
      </c>
      <c r="F1732" s="189" t="s">
        <v>3</v>
      </c>
      <c r="G1732" s="189">
        <v>2388286</v>
      </c>
      <c r="H1732" s="68"/>
      <c r="I1732" s="195" t="s">
        <v>4067</v>
      </c>
      <c r="J1732" s="68"/>
      <c r="K1732" s="68"/>
      <c r="L1732" s="68"/>
      <c r="M1732" s="68"/>
      <c r="N1732" s="319"/>
      <c r="O1732" s="319"/>
      <c r="P1732" s="212">
        <v>0</v>
      </c>
      <c r="Q1732" s="212">
        <v>1000</v>
      </c>
      <c r="R1732" s="68" t="s">
        <v>809</v>
      </c>
      <c r="S1732" s="320"/>
      <c r="T1732" s="266"/>
    </row>
    <row r="1733" spans="1:20" ht="51">
      <c r="A1733" s="189">
        <v>383</v>
      </c>
      <c r="B1733" s="68"/>
      <c r="C1733" s="210" t="s">
        <v>628</v>
      </c>
      <c r="D1733" s="211">
        <v>46148</v>
      </c>
      <c r="E1733" s="189" t="s">
        <v>4861</v>
      </c>
      <c r="F1733" s="189" t="s">
        <v>3</v>
      </c>
      <c r="G1733" s="189">
        <v>2388301</v>
      </c>
      <c r="H1733" s="68"/>
      <c r="I1733" s="195" t="s">
        <v>4862</v>
      </c>
      <c r="J1733" s="68"/>
      <c r="K1733" s="68"/>
      <c r="L1733" s="68"/>
      <c r="M1733" s="68"/>
      <c r="N1733" s="319"/>
      <c r="O1733" s="319"/>
      <c r="P1733" s="212">
        <v>0</v>
      </c>
      <c r="Q1733" s="212">
        <v>13047</v>
      </c>
      <c r="R1733" s="68" t="s">
        <v>809</v>
      </c>
      <c r="S1733" s="320"/>
      <c r="T1733" s="266"/>
    </row>
    <row r="1734" spans="1:20" ht="38.25">
      <c r="A1734" s="189" t="s">
        <v>503</v>
      </c>
      <c r="B1734" s="68"/>
      <c r="C1734" s="210" t="s">
        <v>541</v>
      </c>
      <c r="D1734" s="211">
        <v>46148</v>
      </c>
      <c r="E1734" s="189" t="s">
        <v>4863</v>
      </c>
      <c r="F1734" s="189" t="s">
        <v>3</v>
      </c>
      <c r="G1734" s="189">
        <v>2388315</v>
      </c>
      <c r="H1734" s="68"/>
      <c r="I1734" s="195" t="s">
        <v>4864</v>
      </c>
      <c r="J1734" s="68"/>
      <c r="K1734" s="68"/>
      <c r="L1734" s="68"/>
      <c r="M1734" s="68"/>
      <c r="N1734" s="319"/>
      <c r="O1734" s="319"/>
      <c r="P1734" s="212">
        <v>0</v>
      </c>
      <c r="Q1734" s="212">
        <v>69.5</v>
      </c>
      <c r="R1734" s="68" t="s">
        <v>809</v>
      </c>
      <c r="S1734" s="320"/>
      <c r="T1734" s="266"/>
    </row>
    <row r="1735" spans="1:20" ht="51">
      <c r="A1735" s="189">
        <v>383</v>
      </c>
      <c r="B1735" s="68"/>
      <c r="C1735" s="210" t="s">
        <v>628</v>
      </c>
      <c r="D1735" s="211">
        <v>46148</v>
      </c>
      <c r="E1735" s="189" t="s">
        <v>4865</v>
      </c>
      <c r="F1735" s="189" t="s">
        <v>3</v>
      </c>
      <c r="G1735" s="189">
        <v>2388342</v>
      </c>
      <c r="H1735" s="68"/>
      <c r="I1735" s="195" t="s">
        <v>4866</v>
      </c>
      <c r="J1735" s="68"/>
      <c r="K1735" s="68"/>
      <c r="L1735" s="68"/>
      <c r="M1735" s="68"/>
      <c r="N1735" s="319"/>
      <c r="O1735" s="319"/>
      <c r="P1735" s="212">
        <v>0</v>
      </c>
      <c r="Q1735" s="212">
        <v>122</v>
      </c>
      <c r="R1735" s="68" t="s">
        <v>809</v>
      </c>
      <c r="S1735" s="320"/>
      <c r="T1735" s="266"/>
    </row>
    <row r="1736" spans="1:20" ht="51">
      <c r="A1736" s="189">
        <v>15</v>
      </c>
      <c r="B1736" s="68"/>
      <c r="C1736" s="210" t="s">
        <v>38</v>
      </c>
      <c r="D1736" s="211">
        <v>46148</v>
      </c>
      <c r="E1736" s="189" t="s">
        <v>4867</v>
      </c>
      <c r="F1736" s="189" t="s">
        <v>3</v>
      </c>
      <c r="G1736" s="189">
        <v>2388345</v>
      </c>
      <c r="H1736" s="68"/>
      <c r="I1736" s="195" t="s">
        <v>4868</v>
      </c>
      <c r="J1736" s="68"/>
      <c r="K1736" s="68"/>
      <c r="L1736" s="68"/>
      <c r="M1736" s="68"/>
      <c r="N1736" s="319"/>
      <c r="O1736" s="319"/>
      <c r="P1736" s="212">
        <v>0</v>
      </c>
      <c r="Q1736" s="212">
        <v>134.53</v>
      </c>
      <c r="R1736" s="68" t="s">
        <v>809</v>
      </c>
      <c r="S1736" s="320"/>
      <c r="T1736" s="266"/>
    </row>
    <row r="1737" spans="1:20" ht="51">
      <c r="A1737" s="189">
        <v>81</v>
      </c>
      <c r="B1737" s="68"/>
      <c r="C1737" s="210" t="s">
        <v>46</v>
      </c>
      <c r="D1737" s="211">
        <v>46148</v>
      </c>
      <c r="E1737" s="189" t="s">
        <v>4869</v>
      </c>
      <c r="F1737" s="189" t="s">
        <v>3</v>
      </c>
      <c r="G1737" s="189">
        <v>2388347</v>
      </c>
      <c r="H1737" s="68"/>
      <c r="I1737" s="195" t="s">
        <v>4870</v>
      </c>
      <c r="J1737" s="68"/>
      <c r="K1737" s="68"/>
      <c r="L1737" s="68"/>
      <c r="M1737" s="68"/>
      <c r="N1737" s="319"/>
      <c r="O1737" s="319"/>
      <c r="P1737" s="212">
        <v>0</v>
      </c>
      <c r="Q1737" s="212">
        <v>1107</v>
      </c>
      <c r="R1737" s="68" t="s">
        <v>809</v>
      </c>
      <c r="S1737" s="320"/>
      <c r="T1737" s="266"/>
    </row>
    <row r="1738" spans="1:20" ht="51">
      <c r="A1738" s="189">
        <v>81</v>
      </c>
      <c r="B1738" s="68"/>
      <c r="C1738" s="210" t="s">
        <v>46</v>
      </c>
      <c r="D1738" s="211">
        <v>46148</v>
      </c>
      <c r="E1738" s="189" t="s">
        <v>4871</v>
      </c>
      <c r="F1738" s="189" t="s">
        <v>3</v>
      </c>
      <c r="G1738" s="189">
        <v>2388349</v>
      </c>
      <c r="H1738" s="68"/>
      <c r="I1738" s="195" t="s">
        <v>4870</v>
      </c>
      <c r="J1738" s="68"/>
      <c r="K1738" s="68"/>
      <c r="L1738" s="68"/>
      <c r="M1738" s="68"/>
      <c r="N1738" s="319"/>
      <c r="O1738" s="319"/>
      <c r="P1738" s="212">
        <v>0</v>
      </c>
      <c r="Q1738" s="212">
        <v>1031</v>
      </c>
      <c r="R1738" s="68" t="s">
        <v>809</v>
      </c>
      <c r="S1738" s="320"/>
      <c r="T1738" s="266"/>
    </row>
    <row r="1739" spans="1:20" ht="38.25">
      <c r="A1739" s="189">
        <v>650</v>
      </c>
      <c r="B1739" s="68"/>
      <c r="C1739" s="210" t="s">
        <v>152</v>
      </c>
      <c r="D1739" s="211">
        <v>46148</v>
      </c>
      <c r="E1739" s="189" t="s">
        <v>4872</v>
      </c>
      <c r="F1739" s="189" t="s">
        <v>3</v>
      </c>
      <c r="G1739" s="189">
        <v>2388359</v>
      </c>
      <c r="H1739" s="68"/>
      <c r="I1739" s="195" t="s">
        <v>4873</v>
      </c>
      <c r="J1739" s="68"/>
      <c r="K1739" s="68"/>
      <c r="L1739" s="68"/>
      <c r="M1739" s="68"/>
      <c r="N1739" s="319"/>
      <c r="O1739" s="319"/>
      <c r="P1739" s="212">
        <v>0</v>
      </c>
      <c r="Q1739" s="212">
        <v>6525</v>
      </c>
      <c r="R1739" s="68" t="s">
        <v>809</v>
      </c>
      <c r="S1739" s="320"/>
      <c r="T1739" s="266"/>
    </row>
    <row r="1740" spans="1:20" ht="38.25">
      <c r="A1740" s="189">
        <v>288</v>
      </c>
      <c r="B1740" s="68"/>
      <c r="C1740" s="210" t="s">
        <v>106</v>
      </c>
      <c r="D1740" s="211">
        <v>46148</v>
      </c>
      <c r="E1740" s="189" t="s">
        <v>4874</v>
      </c>
      <c r="F1740" s="189" t="s">
        <v>3</v>
      </c>
      <c r="G1740" s="189">
        <v>2388369</v>
      </c>
      <c r="H1740" s="68"/>
      <c r="I1740" s="195" t="s">
        <v>4875</v>
      </c>
      <c r="J1740" s="68"/>
      <c r="K1740" s="68"/>
      <c r="L1740" s="68"/>
      <c r="M1740" s="68"/>
      <c r="N1740" s="319"/>
      <c r="O1740" s="319"/>
      <c r="P1740" s="212">
        <v>0</v>
      </c>
      <c r="Q1740" s="212">
        <v>9540</v>
      </c>
      <c r="R1740" s="68" t="s">
        <v>809</v>
      </c>
      <c r="S1740" s="320"/>
      <c r="T1740" s="266"/>
    </row>
    <row r="1741" spans="1:20" ht="38.25">
      <c r="A1741" s="189" t="s">
        <v>503</v>
      </c>
      <c r="B1741" s="68"/>
      <c r="C1741" s="210" t="s">
        <v>541</v>
      </c>
      <c r="D1741" s="211">
        <v>46148</v>
      </c>
      <c r="E1741" s="189" t="s">
        <v>4876</v>
      </c>
      <c r="F1741" s="189" t="s">
        <v>3</v>
      </c>
      <c r="G1741" s="189">
        <v>2388376</v>
      </c>
      <c r="H1741" s="68"/>
      <c r="I1741" s="195" t="s">
        <v>4877</v>
      </c>
      <c r="J1741" s="68"/>
      <c r="K1741" s="68"/>
      <c r="L1741" s="68"/>
      <c r="M1741" s="68"/>
      <c r="N1741" s="319"/>
      <c r="O1741" s="319"/>
      <c r="P1741" s="212">
        <v>0</v>
      </c>
      <c r="Q1741" s="212">
        <v>371</v>
      </c>
      <c r="R1741" s="68" t="s">
        <v>809</v>
      </c>
      <c r="S1741" s="320"/>
      <c r="T1741" s="266"/>
    </row>
    <row r="1742" spans="1:20" ht="51">
      <c r="A1742" s="189">
        <v>291</v>
      </c>
      <c r="B1742" s="68"/>
      <c r="C1742" s="210" t="s">
        <v>108</v>
      </c>
      <c r="D1742" s="211">
        <v>46148</v>
      </c>
      <c r="E1742" s="189" t="s">
        <v>4878</v>
      </c>
      <c r="F1742" s="189" t="s">
        <v>3</v>
      </c>
      <c r="G1742" s="189">
        <v>2388384</v>
      </c>
      <c r="H1742" s="68"/>
      <c r="I1742" s="195" t="s">
        <v>4879</v>
      </c>
      <c r="J1742" s="68"/>
      <c r="K1742" s="68"/>
      <c r="L1742" s="68"/>
      <c r="M1742" s="68"/>
      <c r="N1742" s="319"/>
      <c r="O1742" s="319"/>
      <c r="P1742" s="212">
        <v>0</v>
      </c>
      <c r="Q1742" s="212">
        <v>6848.37</v>
      </c>
      <c r="R1742" s="68" t="s">
        <v>809</v>
      </c>
      <c r="S1742" s="320"/>
      <c r="T1742" s="266"/>
    </row>
    <row r="1743" spans="1:20" ht="63.75">
      <c r="A1743" s="189">
        <v>221</v>
      </c>
      <c r="B1743" s="68"/>
      <c r="C1743" s="210" t="s">
        <v>83</v>
      </c>
      <c r="D1743" s="211">
        <v>46148</v>
      </c>
      <c r="E1743" s="189" t="s">
        <v>4880</v>
      </c>
      <c r="F1743" s="189" t="s">
        <v>3</v>
      </c>
      <c r="G1743" s="189">
        <v>2388386</v>
      </c>
      <c r="H1743" s="68"/>
      <c r="I1743" s="195" t="s">
        <v>1931</v>
      </c>
      <c r="J1743" s="68"/>
      <c r="K1743" s="68"/>
      <c r="L1743" s="68"/>
      <c r="M1743" s="68"/>
      <c r="N1743" s="319"/>
      <c r="O1743" s="319"/>
      <c r="P1743" s="212">
        <v>0</v>
      </c>
      <c r="Q1743" s="212">
        <v>100</v>
      </c>
      <c r="R1743" s="68" t="s">
        <v>809</v>
      </c>
      <c r="S1743" s="320"/>
      <c r="T1743" s="266"/>
    </row>
    <row r="1744" spans="1:20" ht="51">
      <c r="A1744" s="189">
        <v>16</v>
      </c>
      <c r="B1744" s="68"/>
      <c r="C1744" s="210" t="s">
        <v>39</v>
      </c>
      <c r="D1744" s="211">
        <v>46148</v>
      </c>
      <c r="E1744" s="189" t="s">
        <v>4881</v>
      </c>
      <c r="F1744" s="189" t="s">
        <v>3</v>
      </c>
      <c r="G1744" s="189">
        <v>2388399</v>
      </c>
      <c r="H1744" s="68"/>
      <c r="I1744" s="195" t="s">
        <v>4882</v>
      </c>
      <c r="J1744" s="68"/>
      <c r="K1744" s="68"/>
      <c r="L1744" s="68"/>
      <c r="M1744" s="68"/>
      <c r="N1744" s="319"/>
      <c r="O1744" s="319"/>
      <c r="P1744" s="212">
        <v>0</v>
      </c>
      <c r="Q1744" s="212">
        <v>3850</v>
      </c>
      <c r="R1744" s="68" t="s">
        <v>809</v>
      </c>
      <c r="S1744" s="320"/>
      <c r="T1744" s="266"/>
    </row>
    <row r="1745" spans="1:20" ht="63.75">
      <c r="A1745" s="189" t="s">
        <v>494</v>
      </c>
      <c r="B1745" s="68"/>
      <c r="C1745" s="210" t="s">
        <v>542</v>
      </c>
      <c r="D1745" s="211">
        <v>46148</v>
      </c>
      <c r="E1745" s="189" t="s">
        <v>4883</v>
      </c>
      <c r="F1745" s="189" t="s">
        <v>3</v>
      </c>
      <c r="G1745" s="189">
        <v>2388271</v>
      </c>
      <c r="H1745" s="68"/>
      <c r="I1745" s="195" t="s">
        <v>4884</v>
      </c>
      <c r="J1745" s="68"/>
      <c r="K1745" s="68"/>
      <c r="L1745" s="68"/>
      <c r="M1745" s="68"/>
      <c r="N1745" s="319"/>
      <c r="O1745" s="319"/>
      <c r="P1745" s="212">
        <v>0</v>
      </c>
      <c r="Q1745" s="212">
        <v>4271.91</v>
      </c>
      <c r="R1745" s="68" t="s">
        <v>809</v>
      </c>
      <c r="S1745" s="320"/>
      <c r="T1745" s="266"/>
    </row>
    <row r="1746" spans="1:20" ht="63.75">
      <c r="A1746" s="189">
        <v>314</v>
      </c>
      <c r="B1746" s="68"/>
      <c r="C1746" s="210" t="s">
        <v>4885</v>
      </c>
      <c r="D1746" s="211">
        <v>46148</v>
      </c>
      <c r="E1746" s="189" t="s">
        <v>4886</v>
      </c>
      <c r="F1746" s="189" t="s">
        <v>3</v>
      </c>
      <c r="G1746" s="189">
        <v>2388276</v>
      </c>
      <c r="H1746" s="68"/>
      <c r="I1746" s="195" t="s">
        <v>4887</v>
      </c>
      <c r="J1746" s="68"/>
      <c r="K1746" s="68"/>
      <c r="L1746" s="68"/>
      <c r="M1746" s="68"/>
      <c r="N1746" s="319"/>
      <c r="O1746" s="319"/>
      <c r="P1746" s="212">
        <v>0</v>
      </c>
      <c r="Q1746" s="212">
        <v>393</v>
      </c>
      <c r="R1746" s="68" t="s">
        <v>809</v>
      </c>
      <c r="S1746" s="320"/>
      <c r="T1746" s="266"/>
    </row>
    <row r="1747" spans="1:20" ht="51">
      <c r="A1747" s="189">
        <v>15</v>
      </c>
      <c r="B1747" s="68"/>
      <c r="C1747" s="210" t="s">
        <v>38</v>
      </c>
      <c r="D1747" s="211">
        <v>46148</v>
      </c>
      <c r="E1747" s="189" t="s">
        <v>4888</v>
      </c>
      <c r="F1747" s="189" t="s">
        <v>3</v>
      </c>
      <c r="G1747" s="189">
        <v>2388278</v>
      </c>
      <c r="H1747" s="68"/>
      <c r="I1747" s="195" t="s">
        <v>4889</v>
      </c>
      <c r="J1747" s="68"/>
      <c r="K1747" s="68"/>
      <c r="L1747" s="68"/>
      <c r="M1747" s="68"/>
      <c r="N1747" s="319"/>
      <c r="O1747" s="319"/>
      <c r="P1747" s="212">
        <v>0</v>
      </c>
      <c r="Q1747" s="212">
        <v>34.450000000000003</v>
      </c>
      <c r="R1747" s="68" t="s">
        <v>809</v>
      </c>
      <c r="S1747" s="320"/>
      <c r="T1747" s="266"/>
    </row>
    <row r="1748" spans="1:20" ht="63.75">
      <c r="A1748" s="189">
        <v>221</v>
      </c>
      <c r="B1748" s="68"/>
      <c r="C1748" s="210" t="s">
        <v>83</v>
      </c>
      <c r="D1748" s="211">
        <v>46148</v>
      </c>
      <c r="E1748" s="189" t="s">
        <v>4890</v>
      </c>
      <c r="F1748" s="189" t="s">
        <v>3</v>
      </c>
      <c r="G1748" s="189">
        <v>2388285</v>
      </c>
      <c r="H1748" s="68"/>
      <c r="I1748" s="195" t="s">
        <v>4891</v>
      </c>
      <c r="J1748" s="68"/>
      <c r="K1748" s="68"/>
      <c r="L1748" s="68"/>
      <c r="M1748" s="68"/>
      <c r="N1748" s="319"/>
      <c r="O1748" s="319"/>
      <c r="P1748" s="212">
        <v>0</v>
      </c>
      <c r="Q1748" s="212">
        <v>200</v>
      </c>
      <c r="R1748" s="68" t="s">
        <v>809</v>
      </c>
      <c r="S1748" s="320"/>
      <c r="T1748" s="266"/>
    </row>
    <row r="1749" spans="1:20" ht="63.75">
      <c r="A1749" s="189">
        <v>221</v>
      </c>
      <c r="B1749" s="68"/>
      <c r="C1749" s="210" t="s">
        <v>83</v>
      </c>
      <c r="D1749" s="211">
        <v>46148</v>
      </c>
      <c r="E1749" s="189" t="s">
        <v>4892</v>
      </c>
      <c r="F1749" s="189" t="s">
        <v>3</v>
      </c>
      <c r="G1749" s="189">
        <v>2388292</v>
      </c>
      <c r="H1749" s="68"/>
      <c r="I1749" s="195" t="s">
        <v>4893</v>
      </c>
      <c r="J1749" s="68"/>
      <c r="K1749" s="68"/>
      <c r="L1749" s="68"/>
      <c r="M1749" s="68"/>
      <c r="N1749" s="319"/>
      <c r="O1749" s="319"/>
      <c r="P1749" s="212">
        <v>0</v>
      </c>
      <c r="Q1749" s="212">
        <v>30</v>
      </c>
      <c r="R1749" s="68" t="s">
        <v>809</v>
      </c>
      <c r="S1749" s="320"/>
      <c r="T1749" s="266"/>
    </row>
    <row r="1750" spans="1:20" ht="63.75">
      <c r="A1750" s="189">
        <v>221</v>
      </c>
      <c r="B1750" s="68"/>
      <c r="C1750" s="210" t="s">
        <v>83</v>
      </c>
      <c r="D1750" s="211">
        <v>46148</v>
      </c>
      <c r="E1750" s="189" t="s">
        <v>4894</v>
      </c>
      <c r="F1750" s="189" t="s">
        <v>3</v>
      </c>
      <c r="G1750" s="189">
        <v>2388287</v>
      </c>
      <c r="H1750" s="68"/>
      <c r="I1750" s="195" t="s">
        <v>4895</v>
      </c>
      <c r="J1750" s="68"/>
      <c r="K1750" s="68"/>
      <c r="L1750" s="68"/>
      <c r="M1750" s="68"/>
      <c r="N1750" s="319"/>
      <c r="O1750" s="319"/>
      <c r="P1750" s="212">
        <v>0</v>
      </c>
      <c r="Q1750" s="212">
        <v>390</v>
      </c>
      <c r="R1750" s="68" t="s">
        <v>809</v>
      </c>
      <c r="S1750" s="320"/>
      <c r="T1750" s="266"/>
    </row>
    <row r="1751" spans="1:20" ht="63.75">
      <c r="A1751" s="189">
        <v>221</v>
      </c>
      <c r="B1751" s="68"/>
      <c r="C1751" s="210" t="s">
        <v>83</v>
      </c>
      <c r="D1751" s="211">
        <v>46148</v>
      </c>
      <c r="E1751" s="189" t="s">
        <v>4896</v>
      </c>
      <c r="F1751" s="189" t="s">
        <v>3</v>
      </c>
      <c r="G1751" s="189">
        <v>2388288</v>
      </c>
      <c r="H1751" s="68"/>
      <c r="I1751" s="195" t="s">
        <v>4897</v>
      </c>
      <c r="J1751" s="68"/>
      <c r="K1751" s="68"/>
      <c r="L1751" s="68"/>
      <c r="M1751" s="68"/>
      <c r="N1751" s="319"/>
      <c r="O1751" s="319"/>
      <c r="P1751" s="212">
        <v>0</v>
      </c>
      <c r="Q1751" s="212">
        <v>800</v>
      </c>
      <c r="R1751" s="68" t="s">
        <v>809</v>
      </c>
      <c r="S1751" s="320"/>
      <c r="T1751" s="266"/>
    </row>
    <row r="1752" spans="1:20" ht="63.75">
      <c r="A1752" s="189">
        <v>221</v>
      </c>
      <c r="B1752" s="68"/>
      <c r="C1752" s="210" t="s">
        <v>83</v>
      </c>
      <c r="D1752" s="211">
        <v>46148</v>
      </c>
      <c r="E1752" s="189" t="s">
        <v>4898</v>
      </c>
      <c r="F1752" s="189" t="s">
        <v>3</v>
      </c>
      <c r="G1752" s="189">
        <v>2388290</v>
      </c>
      <c r="H1752" s="68"/>
      <c r="I1752" s="195" t="s">
        <v>4899</v>
      </c>
      <c r="J1752" s="68"/>
      <c r="K1752" s="68"/>
      <c r="L1752" s="68"/>
      <c r="M1752" s="68"/>
      <c r="N1752" s="319"/>
      <c r="O1752" s="319"/>
      <c r="P1752" s="212">
        <v>0</v>
      </c>
      <c r="Q1752" s="212">
        <v>1610</v>
      </c>
      <c r="R1752" s="68" t="s">
        <v>809</v>
      </c>
      <c r="S1752" s="320"/>
      <c r="T1752" s="266"/>
    </row>
    <row r="1753" spans="1:20" ht="63.75">
      <c r="A1753" s="189">
        <v>221</v>
      </c>
      <c r="B1753" s="68"/>
      <c r="C1753" s="210" t="s">
        <v>83</v>
      </c>
      <c r="D1753" s="211">
        <v>46148</v>
      </c>
      <c r="E1753" s="189" t="s">
        <v>4900</v>
      </c>
      <c r="F1753" s="189" t="s">
        <v>3</v>
      </c>
      <c r="G1753" s="189">
        <v>2388293</v>
      </c>
      <c r="H1753" s="68"/>
      <c r="I1753" s="195" t="s">
        <v>4901</v>
      </c>
      <c r="J1753" s="68"/>
      <c r="K1753" s="68"/>
      <c r="L1753" s="68"/>
      <c r="M1753" s="68"/>
      <c r="N1753" s="319"/>
      <c r="O1753" s="319"/>
      <c r="P1753" s="212">
        <v>0</v>
      </c>
      <c r="Q1753" s="212">
        <v>50</v>
      </c>
      <c r="R1753" s="68" t="s">
        <v>809</v>
      </c>
      <c r="S1753" s="320"/>
      <c r="T1753" s="266"/>
    </row>
    <row r="1754" spans="1:20" ht="63.75">
      <c r="A1754" s="189">
        <v>221</v>
      </c>
      <c r="B1754" s="68"/>
      <c r="C1754" s="210" t="s">
        <v>83</v>
      </c>
      <c r="D1754" s="211">
        <v>46148</v>
      </c>
      <c r="E1754" s="189" t="s">
        <v>4902</v>
      </c>
      <c r="F1754" s="189" t="s">
        <v>3</v>
      </c>
      <c r="G1754" s="189">
        <v>2388297</v>
      </c>
      <c r="H1754" s="68"/>
      <c r="I1754" s="195" t="s">
        <v>4903</v>
      </c>
      <c r="J1754" s="68"/>
      <c r="K1754" s="68"/>
      <c r="L1754" s="68"/>
      <c r="M1754" s="68"/>
      <c r="N1754" s="319"/>
      <c r="O1754" s="319"/>
      <c r="P1754" s="212">
        <v>0</v>
      </c>
      <c r="Q1754" s="212">
        <v>100</v>
      </c>
      <c r="R1754" s="68" t="s">
        <v>809</v>
      </c>
      <c r="S1754" s="320"/>
      <c r="T1754" s="266"/>
    </row>
    <row r="1755" spans="1:20" ht="63.75">
      <c r="A1755" s="189">
        <v>221</v>
      </c>
      <c r="B1755" s="68"/>
      <c r="C1755" s="210" t="s">
        <v>83</v>
      </c>
      <c r="D1755" s="211">
        <v>46148</v>
      </c>
      <c r="E1755" s="189" t="s">
        <v>4904</v>
      </c>
      <c r="F1755" s="189" t="s">
        <v>3</v>
      </c>
      <c r="G1755" s="189">
        <v>2388300</v>
      </c>
      <c r="H1755" s="68"/>
      <c r="I1755" s="195" t="s">
        <v>4905</v>
      </c>
      <c r="J1755" s="68"/>
      <c r="K1755" s="68"/>
      <c r="L1755" s="68"/>
      <c r="M1755" s="68"/>
      <c r="N1755" s="319"/>
      <c r="O1755" s="319"/>
      <c r="P1755" s="212">
        <v>0</v>
      </c>
      <c r="Q1755" s="212">
        <v>100</v>
      </c>
      <c r="R1755" s="68" t="s">
        <v>809</v>
      </c>
      <c r="S1755" s="320"/>
      <c r="T1755" s="266"/>
    </row>
    <row r="1756" spans="1:20" ht="63.75">
      <c r="A1756" s="189">
        <v>221</v>
      </c>
      <c r="B1756" s="68"/>
      <c r="C1756" s="210" t="s">
        <v>83</v>
      </c>
      <c r="D1756" s="211">
        <v>46148</v>
      </c>
      <c r="E1756" s="189" t="s">
        <v>4906</v>
      </c>
      <c r="F1756" s="189" t="s">
        <v>3</v>
      </c>
      <c r="G1756" s="189">
        <v>2388303</v>
      </c>
      <c r="H1756" s="68"/>
      <c r="I1756" s="195" t="s">
        <v>4907</v>
      </c>
      <c r="J1756" s="68"/>
      <c r="K1756" s="68"/>
      <c r="L1756" s="68"/>
      <c r="M1756" s="68"/>
      <c r="N1756" s="319"/>
      <c r="O1756" s="319"/>
      <c r="P1756" s="212">
        <v>0</v>
      </c>
      <c r="Q1756" s="212">
        <v>2000</v>
      </c>
      <c r="R1756" s="68" t="s">
        <v>809</v>
      </c>
      <c r="S1756" s="320"/>
      <c r="T1756" s="266"/>
    </row>
    <row r="1757" spans="1:20" ht="63.75">
      <c r="A1757" s="189">
        <v>221</v>
      </c>
      <c r="B1757" s="68"/>
      <c r="C1757" s="210" t="s">
        <v>83</v>
      </c>
      <c r="D1757" s="211">
        <v>46148</v>
      </c>
      <c r="E1757" s="189" t="s">
        <v>4908</v>
      </c>
      <c r="F1757" s="189" t="s">
        <v>3</v>
      </c>
      <c r="G1757" s="189">
        <v>2388305</v>
      </c>
      <c r="H1757" s="68"/>
      <c r="I1757" s="195" t="s">
        <v>4909</v>
      </c>
      <c r="J1757" s="68"/>
      <c r="K1757" s="68"/>
      <c r="L1757" s="68"/>
      <c r="M1757" s="68"/>
      <c r="N1757" s="319"/>
      <c r="O1757" s="319"/>
      <c r="P1757" s="212">
        <v>0</v>
      </c>
      <c r="Q1757" s="212">
        <v>2700</v>
      </c>
      <c r="R1757" s="68" t="s">
        <v>809</v>
      </c>
      <c r="S1757" s="320"/>
      <c r="T1757" s="266"/>
    </row>
    <row r="1758" spans="1:20" ht="51">
      <c r="A1758" s="189">
        <v>291</v>
      </c>
      <c r="B1758" s="68"/>
      <c r="C1758" s="210" t="s">
        <v>108</v>
      </c>
      <c r="D1758" s="211">
        <v>46148</v>
      </c>
      <c r="E1758" s="189" t="s">
        <v>4910</v>
      </c>
      <c r="F1758" s="189" t="s">
        <v>3</v>
      </c>
      <c r="G1758" s="189">
        <v>2388306</v>
      </c>
      <c r="H1758" s="68"/>
      <c r="I1758" s="195" t="s">
        <v>4911</v>
      </c>
      <c r="J1758" s="68"/>
      <c r="K1758" s="68"/>
      <c r="L1758" s="68"/>
      <c r="M1758" s="68"/>
      <c r="N1758" s="319"/>
      <c r="O1758" s="319"/>
      <c r="P1758" s="212">
        <v>0</v>
      </c>
      <c r="Q1758" s="212">
        <v>16109.42</v>
      </c>
      <c r="R1758" s="68" t="s">
        <v>809</v>
      </c>
      <c r="S1758" s="320"/>
      <c r="T1758" s="266"/>
    </row>
    <row r="1759" spans="1:20" ht="51">
      <c r="A1759" s="189" t="s">
        <v>503</v>
      </c>
      <c r="B1759" s="68"/>
      <c r="C1759" s="210" t="s">
        <v>541</v>
      </c>
      <c r="D1759" s="211">
        <v>46148</v>
      </c>
      <c r="E1759" s="189" t="s">
        <v>4912</v>
      </c>
      <c r="F1759" s="189" t="s">
        <v>3</v>
      </c>
      <c r="G1759" s="189">
        <v>2388307</v>
      </c>
      <c r="H1759" s="68"/>
      <c r="I1759" s="195" t="s">
        <v>4913</v>
      </c>
      <c r="J1759" s="68"/>
      <c r="K1759" s="68"/>
      <c r="L1759" s="68"/>
      <c r="M1759" s="68"/>
      <c r="N1759" s="319"/>
      <c r="O1759" s="319"/>
      <c r="P1759" s="212">
        <v>0</v>
      </c>
      <c r="Q1759" s="212">
        <v>278.87</v>
      </c>
      <c r="R1759" s="68" t="s">
        <v>809</v>
      </c>
      <c r="S1759" s="320"/>
      <c r="T1759" s="266"/>
    </row>
    <row r="1760" spans="1:20" ht="51">
      <c r="A1760" s="189">
        <v>660</v>
      </c>
      <c r="B1760" s="68"/>
      <c r="C1760" s="210" t="s">
        <v>153</v>
      </c>
      <c r="D1760" s="211">
        <v>46148</v>
      </c>
      <c r="E1760" s="189" t="s">
        <v>4914</v>
      </c>
      <c r="F1760" s="189" t="s">
        <v>3</v>
      </c>
      <c r="G1760" s="189">
        <v>2388311</v>
      </c>
      <c r="H1760" s="68"/>
      <c r="I1760" s="195" t="s">
        <v>4915</v>
      </c>
      <c r="J1760" s="68"/>
      <c r="K1760" s="68"/>
      <c r="L1760" s="68"/>
      <c r="M1760" s="68"/>
      <c r="N1760" s="319"/>
      <c r="O1760" s="319"/>
      <c r="P1760" s="212">
        <v>0</v>
      </c>
      <c r="Q1760" s="212">
        <v>60</v>
      </c>
      <c r="R1760" s="68" t="s">
        <v>809</v>
      </c>
      <c r="S1760" s="320"/>
      <c r="T1760" s="266"/>
    </row>
    <row r="1761" spans="1:20" ht="51">
      <c r="A1761" s="189">
        <v>660</v>
      </c>
      <c r="B1761" s="68"/>
      <c r="C1761" s="210" t="s">
        <v>153</v>
      </c>
      <c r="D1761" s="211">
        <v>46148</v>
      </c>
      <c r="E1761" s="189" t="s">
        <v>4916</v>
      </c>
      <c r="F1761" s="189" t="s">
        <v>3</v>
      </c>
      <c r="G1761" s="189">
        <v>2388312</v>
      </c>
      <c r="H1761" s="68"/>
      <c r="I1761" s="195" t="s">
        <v>4917</v>
      </c>
      <c r="J1761" s="68"/>
      <c r="K1761" s="68"/>
      <c r="L1761" s="68"/>
      <c r="M1761" s="68"/>
      <c r="N1761" s="319"/>
      <c r="O1761" s="319"/>
      <c r="P1761" s="212">
        <v>0</v>
      </c>
      <c r="Q1761" s="212">
        <v>600</v>
      </c>
      <c r="R1761" s="68" t="s">
        <v>809</v>
      </c>
      <c r="S1761" s="320"/>
      <c r="T1761" s="266"/>
    </row>
    <row r="1762" spans="1:20" ht="63.75">
      <c r="A1762" s="189">
        <v>660</v>
      </c>
      <c r="B1762" s="68"/>
      <c r="C1762" s="210" t="s">
        <v>153</v>
      </c>
      <c r="D1762" s="211">
        <v>46148</v>
      </c>
      <c r="E1762" s="189" t="s">
        <v>4918</v>
      </c>
      <c r="F1762" s="189" t="s">
        <v>3</v>
      </c>
      <c r="G1762" s="189">
        <v>2388313</v>
      </c>
      <c r="H1762" s="68"/>
      <c r="I1762" s="195" t="s">
        <v>4919</v>
      </c>
      <c r="J1762" s="68"/>
      <c r="K1762" s="68"/>
      <c r="L1762" s="68"/>
      <c r="M1762" s="68"/>
      <c r="N1762" s="319"/>
      <c r="O1762" s="319"/>
      <c r="P1762" s="212">
        <v>0</v>
      </c>
      <c r="Q1762" s="212">
        <v>630</v>
      </c>
      <c r="R1762" s="68" t="s">
        <v>809</v>
      </c>
      <c r="S1762" s="320"/>
      <c r="T1762" s="266"/>
    </row>
    <row r="1763" spans="1:20" ht="63.75">
      <c r="A1763" s="189">
        <v>660</v>
      </c>
      <c r="B1763" s="68"/>
      <c r="C1763" s="210" t="s">
        <v>153</v>
      </c>
      <c r="D1763" s="211">
        <v>46148</v>
      </c>
      <c r="E1763" s="189" t="s">
        <v>4920</v>
      </c>
      <c r="F1763" s="189" t="s">
        <v>3</v>
      </c>
      <c r="G1763" s="189">
        <v>2388314</v>
      </c>
      <c r="H1763" s="68"/>
      <c r="I1763" s="195" t="s">
        <v>4921</v>
      </c>
      <c r="J1763" s="68"/>
      <c r="K1763" s="68"/>
      <c r="L1763" s="68"/>
      <c r="M1763" s="68"/>
      <c r="N1763" s="319"/>
      <c r="O1763" s="319"/>
      <c r="P1763" s="212">
        <v>0</v>
      </c>
      <c r="Q1763" s="212">
        <v>10.029999999999999</v>
      </c>
      <c r="R1763" s="68" t="s">
        <v>809</v>
      </c>
      <c r="S1763" s="320"/>
      <c r="T1763" s="266"/>
    </row>
    <row r="1764" spans="1:20" ht="63.75">
      <c r="A1764" s="189">
        <v>340</v>
      </c>
      <c r="B1764" s="68"/>
      <c r="C1764" s="210" t="s">
        <v>123</v>
      </c>
      <c r="D1764" s="211">
        <v>46148</v>
      </c>
      <c r="E1764" s="189" t="s">
        <v>4922</v>
      </c>
      <c r="F1764" s="189" t="s">
        <v>6</v>
      </c>
      <c r="G1764" s="189">
        <v>3568119</v>
      </c>
      <c r="H1764" s="68"/>
      <c r="I1764" s="195" t="s">
        <v>4923</v>
      </c>
      <c r="J1764" s="68"/>
      <c r="K1764" s="68"/>
      <c r="L1764" s="68"/>
      <c r="M1764" s="68"/>
      <c r="N1764" s="319"/>
      <c r="O1764" s="319"/>
      <c r="P1764" s="212">
        <v>0</v>
      </c>
      <c r="Q1764" s="212">
        <v>50369.69</v>
      </c>
      <c r="R1764" s="68" t="s">
        <v>809</v>
      </c>
      <c r="S1764" s="320"/>
      <c r="T1764" s="266"/>
    </row>
    <row r="1765" spans="1:20" ht="63.75">
      <c r="A1765" s="189">
        <v>513</v>
      </c>
      <c r="B1765" s="68"/>
      <c r="C1765" s="210" t="s">
        <v>138</v>
      </c>
      <c r="D1765" s="211">
        <v>46148</v>
      </c>
      <c r="E1765" s="189" t="s">
        <v>4924</v>
      </c>
      <c r="F1765" s="189" t="s">
        <v>584</v>
      </c>
      <c r="G1765" s="189">
        <v>15744460</v>
      </c>
      <c r="H1765" s="68"/>
      <c r="I1765" s="195" t="s">
        <v>4925</v>
      </c>
      <c r="J1765" s="68"/>
      <c r="K1765" s="68"/>
      <c r="L1765" s="68"/>
      <c r="M1765" s="68"/>
      <c r="N1765" s="319"/>
      <c r="O1765" s="319"/>
      <c r="P1765" s="212">
        <v>85724345.930000007</v>
      </c>
      <c r="Q1765" s="212">
        <v>0</v>
      </c>
      <c r="R1765" s="68" t="s">
        <v>809</v>
      </c>
      <c r="S1765" s="320"/>
      <c r="T1765" s="266"/>
    </row>
    <row r="1766" spans="1:20" ht="63.75">
      <c r="A1766" s="189">
        <v>513</v>
      </c>
      <c r="B1766" s="68"/>
      <c r="C1766" s="210" t="s">
        <v>138</v>
      </c>
      <c r="D1766" s="211">
        <v>46148</v>
      </c>
      <c r="E1766" s="189" t="s">
        <v>4924</v>
      </c>
      <c r="F1766" s="189" t="s">
        <v>584</v>
      </c>
      <c r="G1766" s="189">
        <v>15744465</v>
      </c>
      <c r="H1766" s="68"/>
      <c r="I1766" s="195" t="s">
        <v>4926</v>
      </c>
      <c r="J1766" s="68"/>
      <c r="K1766" s="68"/>
      <c r="L1766" s="68"/>
      <c r="M1766" s="68"/>
      <c r="N1766" s="319"/>
      <c r="O1766" s="319"/>
      <c r="P1766" s="212">
        <v>23930070.670000002</v>
      </c>
      <c r="Q1766" s="212">
        <v>0</v>
      </c>
      <c r="R1766" s="68" t="s">
        <v>809</v>
      </c>
      <c r="S1766" s="320"/>
      <c r="T1766" s="266"/>
    </row>
    <row r="1767" spans="1:20" ht="63.75">
      <c r="A1767" s="189">
        <v>340</v>
      </c>
      <c r="B1767" s="68"/>
      <c r="C1767" s="210" t="s">
        <v>123</v>
      </c>
      <c r="D1767" s="211">
        <v>46148</v>
      </c>
      <c r="E1767" s="189" t="s">
        <v>4927</v>
      </c>
      <c r="F1767" s="189" t="s">
        <v>14</v>
      </c>
      <c r="G1767" s="189">
        <v>3568120</v>
      </c>
      <c r="H1767" s="68"/>
      <c r="I1767" s="195" t="s">
        <v>4928</v>
      </c>
      <c r="J1767" s="68"/>
      <c r="K1767" s="68"/>
      <c r="L1767" s="68"/>
      <c r="M1767" s="68"/>
      <c r="N1767" s="319"/>
      <c r="O1767" s="319"/>
      <c r="P1767" s="212">
        <v>80</v>
      </c>
      <c r="Q1767" s="212">
        <v>0</v>
      </c>
      <c r="R1767" s="68" t="s">
        <v>809</v>
      </c>
      <c r="S1767" s="320"/>
      <c r="T1767" s="266"/>
    </row>
    <row r="1768" spans="1:20" ht="63.75">
      <c r="A1768" s="189">
        <v>513</v>
      </c>
      <c r="B1768" s="68"/>
      <c r="C1768" s="210" t="s">
        <v>138</v>
      </c>
      <c r="D1768" s="211">
        <v>46148</v>
      </c>
      <c r="E1768" s="189" t="s">
        <v>4929</v>
      </c>
      <c r="F1768" s="189" t="s">
        <v>14</v>
      </c>
      <c r="G1768" s="189">
        <v>3568123</v>
      </c>
      <c r="H1768" s="68"/>
      <c r="I1768" s="195" t="s">
        <v>4930</v>
      </c>
      <c r="J1768" s="68"/>
      <c r="K1768" s="68"/>
      <c r="L1768" s="68"/>
      <c r="M1768" s="68"/>
      <c r="N1768" s="319"/>
      <c r="O1768" s="319"/>
      <c r="P1768" s="212">
        <v>80</v>
      </c>
      <c r="Q1768" s="212">
        <v>0</v>
      </c>
      <c r="R1768" s="68" t="s">
        <v>809</v>
      </c>
      <c r="S1768" s="320"/>
      <c r="T1768" s="266"/>
    </row>
    <row r="1769" spans="1:20" ht="51">
      <c r="A1769" s="189">
        <v>513</v>
      </c>
      <c r="B1769" s="68"/>
      <c r="C1769" s="210" t="s">
        <v>138</v>
      </c>
      <c r="D1769" s="211">
        <v>46148</v>
      </c>
      <c r="E1769" s="189" t="s">
        <v>4931</v>
      </c>
      <c r="F1769" s="189" t="s">
        <v>14</v>
      </c>
      <c r="G1769" s="189">
        <v>3568200</v>
      </c>
      <c r="H1769" s="68"/>
      <c r="I1769" s="195" t="s">
        <v>4932</v>
      </c>
      <c r="J1769" s="68"/>
      <c r="K1769" s="68"/>
      <c r="L1769" s="68"/>
      <c r="M1769" s="68"/>
      <c r="N1769" s="319"/>
      <c r="O1769" s="319"/>
      <c r="P1769" s="212">
        <v>80</v>
      </c>
      <c r="Q1769" s="212">
        <v>0</v>
      </c>
      <c r="R1769" s="68" t="s">
        <v>809</v>
      </c>
      <c r="S1769" s="320"/>
      <c r="T1769" s="266"/>
    </row>
    <row r="1770" spans="1:20" ht="76.5">
      <c r="A1770" s="189">
        <v>548</v>
      </c>
      <c r="B1770" s="68"/>
      <c r="C1770" s="210" t="s">
        <v>658</v>
      </c>
      <c r="D1770" s="211">
        <v>46148</v>
      </c>
      <c r="E1770" s="189" t="s">
        <v>4933</v>
      </c>
      <c r="F1770" s="189" t="s">
        <v>10</v>
      </c>
      <c r="G1770" s="189">
        <v>1153303</v>
      </c>
      <c r="H1770" s="68"/>
      <c r="I1770" s="195" t="s">
        <v>4934</v>
      </c>
      <c r="J1770" s="68"/>
      <c r="K1770" s="68"/>
      <c r="L1770" s="68"/>
      <c r="M1770" s="68"/>
      <c r="N1770" s="319"/>
      <c r="O1770" s="319"/>
      <c r="P1770" s="212">
        <v>80</v>
      </c>
      <c r="Q1770" s="212">
        <v>0</v>
      </c>
      <c r="R1770" s="68" t="s">
        <v>809</v>
      </c>
      <c r="S1770" s="320"/>
      <c r="T1770" s="266"/>
    </row>
    <row r="1771" spans="1:20" ht="63.75">
      <c r="A1771" s="189">
        <v>522</v>
      </c>
      <c r="B1771" s="68"/>
      <c r="C1771" s="210" t="s">
        <v>141</v>
      </c>
      <c r="D1771" s="211">
        <v>46149</v>
      </c>
      <c r="E1771" s="189" t="s">
        <v>4935</v>
      </c>
      <c r="F1771" s="189" t="s">
        <v>3</v>
      </c>
      <c r="G1771" s="189">
        <v>2388560</v>
      </c>
      <c r="H1771" s="68"/>
      <c r="I1771" s="195" t="s">
        <v>4936</v>
      </c>
      <c r="J1771" s="68"/>
      <c r="K1771" s="68"/>
      <c r="L1771" s="68"/>
      <c r="M1771" s="68"/>
      <c r="N1771" s="319"/>
      <c r="O1771" s="319"/>
      <c r="P1771" s="212">
        <v>0</v>
      </c>
      <c r="Q1771" s="212">
        <v>200</v>
      </c>
      <c r="R1771" s="68" t="s">
        <v>809</v>
      </c>
      <c r="S1771" s="320"/>
      <c r="T1771" s="266"/>
    </row>
    <row r="1772" spans="1:20" ht="63.75">
      <c r="A1772" s="189">
        <v>522</v>
      </c>
      <c r="B1772" s="68"/>
      <c r="C1772" s="210" t="s">
        <v>141</v>
      </c>
      <c r="D1772" s="211">
        <v>46149</v>
      </c>
      <c r="E1772" s="189" t="s">
        <v>4937</v>
      </c>
      <c r="F1772" s="189" t="s">
        <v>3</v>
      </c>
      <c r="G1772" s="189">
        <v>2388562</v>
      </c>
      <c r="H1772" s="68"/>
      <c r="I1772" s="195" t="s">
        <v>4938</v>
      </c>
      <c r="J1772" s="68"/>
      <c r="K1772" s="68"/>
      <c r="L1772" s="68"/>
      <c r="M1772" s="68"/>
      <c r="N1772" s="319"/>
      <c r="O1772" s="319"/>
      <c r="P1772" s="212">
        <v>0</v>
      </c>
      <c r="Q1772" s="212">
        <v>330</v>
      </c>
      <c r="R1772" s="68" t="s">
        <v>809</v>
      </c>
      <c r="S1772" s="320"/>
      <c r="T1772" s="266"/>
    </row>
    <row r="1773" spans="1:20" ht="63.75">
      <c r="A1773" s="189">
        <v>522</v>
      </c>
      <c r="B1773" s="68"/>
      <c r="C1773" s="210" t="s">
        <v>141</v>
      </c>
      <c r="D1773" s="211">
        <v>46149</v>
      </c>
      <c r="E1773" s="189" t="s">
        <v>4939</v>
      </c>
      <c r="F1773" s="189" t="s">
        <v>3</v>
      </c>
      <c r="G1773" s="189">
        <v>2388564</v>
      </c>
      <c r="H1773" s="68"/>
      <c r="I1773" s="195" t="s">
        <v>4940</v>
      </c>
      <c r="J1773" s="68"/>
      <c r="K1773" s="68"/>
      <c r="L1773" s="68"/>
      <c r="M1773" s="68"/>
      <c r="N1773" s="319"/>
      <c r="O1773" s="319"/>
      <c r="P1773" s="212">
        <v>0</v>
      </c>
      <c r="Q1773" s="212">
        <v>330</v>
      </c>
      <c r="R1773" s="68" t="s">
        <v>809</v>
      </c>
      <c r="S1773" s="320"/>
      <c r="T1773" s="266"/>
    </row>
    <row r="1774" spans="1:20" ht="51">
      <c r="A1774" s="189" t="s">
        <v>503</v>
      </c>
      <c r="B1774" s="68"/>
      <c r="C1774" s="210" t="s">
        <v>541</v>
      </c>
      <c r="D1774" s="211">
        <v>46149</v>
      </c>
      <c r="E1774" s="189" t="s">
        <v>4941</v>
      </c>
      <c r="F1774" s="189" t="s">
        <v>3</v>
      </c>
      <c r="G1774" s="189">
        <v>2388570</v>
      </c>
      <c r="H1774" s="68"/>
      <c r="I1774" s="195" t="s">
        <v>4942</v>
      </c>
      <c r="J1774" s="68"/>
      <c r="K1774" s="68"/>
      <c r="L1774" s="68"/>
      <c r="M1774" s="68"/>
      <c r="N1774" s="319"/>
      <c r="O1774" s="319"/>
      <c r="P1774" s="212">
        <v>0</v>
      </c>
      <c r="Q1774" s="212">
        <v>1788.2</v>
      </c>
      <c r="R1774" s="68" t="s">
        <v>809</v>
      </c>
      <c r="S1774" s="320"/>
      <c r="T1774" s="266"/>
    </row>
    <row r="1775" spans="1:20" ht="38.25">
      <c r="A1775" s="189">
        <v>212</v>
      </c>
      <c r="B1775" s="68"/>
      <c r="C1775" s="210" t="s">
        <v>81</v>
      </c>
      <c r="D1775" s="211">
        <v>46149</v>
      </c>
      <c r="E1775" s="189" t="s">
        <v>4943</v>
      </c>
      <c r="F1775" s="189" t="s">
        <v>3</v>
      </c>
      <c r="G1775" s="189">
        <v>2388573</v>
      </c>
      <c r="H1775" s="68"/>
      <c r="I1775" s="195" t="s">
        <v>4944</v>
      </c>
      <c r="J1775" s="68"/>
      <c r="K1775" s="68"/>
      <c r="L1775" s="68"/>
      <c r="M1775" s="68"/>
      <c r="N1775" s="319"/>
      <c r="O1775" s="319"/>
      <c r="P1775" s="212">
        <v>0</v>
      </c>
      <c r="Q1775" s="212">
        <v>36</v>
      </c>
      <c r="R1775" s="68" t="s">
        <v>809</v>
      </c>
      <c r="S1775" s="320"/>
      <c r="T1775" s="266"/>
    </row>
    <row r="1776" spans="1:20" ht="38.25">
      <c r="A1776" s="189">
        <v>212</v>
      </c>
      <c r="B1776" s="68"/>
      <c r="C1776" s="210" t="s">
        <v>81</v>
      </c>
      <c r="D1776" s="211">
        <v>46149</v>
      </c>
      <c r="E1776" s="189" t="s">
        <v>4945</v>
      </c>
      <c r="F1776" s="189" t="s">
        <v>3</v>
      </c>
      <c r="G1776" s="189">
        <v>2388574</v>
      </c>
      <c r="H1776" s="68"/>
      <c r="I1776" s="195" t="s">
        <v>4946</v>
      </c>
      <c r="J1776" s="68"/>
      <c r="K1776" s="68"/>
      <c r="L1776" s="68"/>
      <c r="M1776" s="68"/>
      <c r="N1776" s="319"/>
      <c r="O1776" s="319"/>
      <c r="P1776" s="212">
        <v>0</v>
      </c>
      <c r="Q1776" s="212">
        <v>3.68</v>
      </c>
      <c r="R1776" s="68" t="s">
        <v>809</v>
      </c>
      <c r="S1776" s="320"/>
      <c r="T1776" s="266"/>
    </row>
    <row r="1777" spans="1:20" ht="38.25">
      <c r="A1777" s="189">
        <v>212</v>
      </c>
      <c r="B1777" s="68"/>
      <c r="C1777" s="210" t="s">
        <v>81</v>
      </c>
      <c r="D1777" s="211">
        <v>46149</v>
      </c>
      <c r="E1777" s="189" t="s">
        <v>4947</v>
      </c>
      <c r="F1777" s="189" t="s">
        <v>3</v>
      </c>
      <c r="G1777" s="189">
        <v>2388575</v>
      </c>
      <c r="H1777" s="68"/>
      <c r="I1777" s="195" t="s">
        <v>4948</v>
      </c>
      <c r="J1777" s="68"/>
      <c r="K1777" s="68"/>
      <c r="L1777" s="68"/>
      <c r="M1777" s="68"/>
      <c r="N1777" s="319"/>
      <c r="O1777" s="319"/>
      <c r="P1777" s="212">
        <v>0</v>
      </c>
      <c r="Q1777" s="212">
        <v>9.33</v>
      </c>
      <c r="R1777" s="68" t="s">
        <v>809</v>
      </c>
      <c r="S1777" s="320"/>
      <c r="T1777" s="266"/>
    </row>
    <row r="1778" spans="1:20" ht="38.25">
      <c r="A1778" s="189">
        <v>212</v>
      </c>
      <c r="B1778" s="68"/>
      <c r="C1778" s="210" t="s">
        <v>81</v>
      </c>
      <c r="D1778" s="211">
        <v>46149</v>
      </c>
      <c r="E1778" s="189" t="s">
        <v>4949</v>
      </c>
      <c r="F1778" s="189" t="s">
        <v>3</v>
      </c>
      <c r="G1778" s="189">
        <v>2388577</v>
      </c>
      <c r="H1778" s="68"/>
      <c r="I1778" s="195" t="s">
        <v>4950</v>
      </c>
      <c r="J1778" s="68"/>
      <c r="K1778" s="68"/>
      <c r="L1778" s="68"/>
      <c r="M1778" s="68"/>
      <c r="N1778" s="319"/>
      <c r="O1778" s="319"/>
      <c r="P1778" s="212">
        <v>0</v>
      </c>
      <c r="Q1778" s="212">
        <v>34.5</v>
      </c>
      <c r="R1778" s="68" t="s">
        <v>809</v>
      </c>
      <c r="S1778" s="320"/>
      <c r="T1778" s="266"/>
    </row>
    <row r="1779" spans="1:20" ht="38.25">
      <c r="A1779" s="189">
        <v>212</v>
      </c>
      <c r="B1779" s="68"/>
      <c r="C1779" s="210" t="s">
        <v>81</v>
      </c>
      <c r="D1779" s="211">
        <v>46149</v>
      </c>
      <c r="E1779" s="189" t="s">
        <v>4951</v>
      </c>
      <c r="F1779" s="189" t="s">
        <v>3</v>
      </c>
      <c r="G1779" s="189">
        <v>2388580</v>
      </c>
      <c r="H1779" s="68"/>
      <c r="I1779" s="195" t="s">
        <v>4952</v>
      </c>
      <c r="J1779" s="68"/>
      <c r="K1779" s="68"/>
      <c r="L1779" s="68"/>
      <c r="M1779" s="68"/>
      <c r="N1779" s="319"/>
      <c r="O1779" s="319"/>
      <c r="P1779" s="212">
        <v>0</v>
      </c>
      <c r="Q1779" s="212">
        <v>0.47</v>
      </c>
      <c r="R1779" s="68" t="s">
        <v>809</v>
      </c>
      <c r="S1779" s="320"/>
      <c r="T1779" s="266"/>
    </row>
    <row r="1780" spans="1:20" ht="51">
      <c r="A1780" s="189">
        <v>212</v>
      </c>
      <c r="B1780" s="68"/>
      <c r="C1780" s="210" t="s">
        <v>81</v>
      </c>
      <c r="D1780" s="211">
        <v>46149</v>
      </c>
      <c r="E1780" s="189" t="s">
        <v>4953</v>
      </c>
      <c r="F1780" s="189" t="s">
        <v>3</v>
      </c>
      <c r="G1780" s="189">
        <v>2388582</v>
      </c>
      <c r="H1780" s="68"/>
      <c r="I1780" s="195" t="s">
        <v>4954</v>
      </c>
      <c r="J1780" s="68"/>
      <c r="K1780" s="68"/>
      <c r="L1780" s="68"/>
      <c r="M1780" s="68"/>
      <c r="N1780" s="319"/>
      <c r="O1780" s="319"/>
      <c r="P1780" s="212">
        <v>0</v>
      </c>
      <c r="Q1780" s="212">
        <v>10</v>
      </c>
      <c r="R1780" s="68" t="s">
        <v>809</v>
      </c>
      <c r="S1780" s="320"/>
      <c r="T1780" s="266"/>
    </row>
    <row r="1781" spans="1:20" ht="38.25">
      <c r="A1781" s="189">
        <v>212</v>
      </c>
      <c r="B1781" s="68"/>
      <c r="C1781" s="210" t="s">
        <v>81</v>
      </c>
      <c r="D1781" s="211">
        <v>46149</v>
      </c>
      <c r="E1781" s="189" t="s">
        <v>4955</v>
      </c>
      <c r="F1781" s="189" t="s">
        <v>3</v>
      </c>
      <c r="G1781" s="189">
        <v>2388583</v>
      </c>
      <c r="H1781" s="68"/>
      <c r="I1781" s="195" t="s">
        <v>4956</v>
      </c>
      <c r="J1781" s="68"/>
      <c r="K1781" s="68"/>
      <c r="L1781" s="68"/>
      <c r="M1781" s="68"/>
      <c r="N1781" s="319"/>
      <c r="O1781" s="319"/>
      <c r="P1781" s="212">
        <v>0</v>
      </c>
      <c r="Q1781" s="212">
        <v>0.68</v>
      </c>
      <c r="R1781" s="68" t="s">
        <v>809</v>
      </c>
      <c r="S1781" s="320"/>
      <c r="T1781" s="266"/>
    </row>
    <row r="1782" spans="1:20" ht="38.25">
      <c r="A1782" s="189">
        <v>212</v>
      </c>
      <c r="B1782" s="68"/>
      <c r="C1782" s="210" t="s">
        <v>81</v>
      </c>
      <c r="D1782" s="211">
        <v>46149</v>
      </c>
      <c r="E1782" s="189" t="s">
        <v>4957</v>
      </c>
      <c r="F1782" s="189" t="s">
        <v>3</v>
      </c>
      <c r="G1782" s="189">
        <v>2388584</v>
      </c>
      <c r="H1782" s="68"/>
      <c r="I1782" s="195" t="s">
        <v>4958</v>
      </c>
      <c r="J1782" s="68"/>
      <c r="K1782" s="68"/>
      <c r="L1782" s="68"/>
      <c r="M1782" s="68"/>
      <c r="N1782" s="319"/>
      <c r="O1782" s="319"/>
      <c r="P1782" s="212">
        <v>0</v>
      </c>
      <c r="Q1782" s="212">
        <v>44.6</v>
      </c>
      <c r="R1782" s="68" t="s">
        <v>809</v>
      </c>
      <c r="S1782" s="320"/>
      <c r="T1782" s="266"/>
    </row>
    <row r="1783" spans="1:20" ht="38.25">
      <c r="A1783" s="189">
        <v>212</v>
      </c>
      <c r="B1783" s="68"/>
      <c r="C1783" s="210" t="s">
        <v>81</v>
      </c>
      <c r="D1783" s="211">
        <v>46149</v>
      </c>
      <c r="E1783" s="189" t="s">
        <v>4959</v>
      </c>
      <c r="F1783" s="189" t="s">
        <v>3</v>
      </c>
      <c r="G1783" s="189">
        <v>2388585</v>
      </c>
      <c r="H1783" s="68"/>
      <c r="I1783" s="195" t="s">
        <v>4960</v>
      </c>
      <c r="J1783" s="68"/>
      <c r="K1783" s="68"/>
      <c r="L1783" s="68"/>
      <c r="M1783" s="68"/>
      <c r="N1783" s="319"/>
      <c r="O1783" s="319"/>
      <c r="P1783" s="212">
        <v>0</v>
      </c>
      <c r="Q1783" s="212">
        <v>0.2</v>
      </c>
      <c r="R1783" s="68" t="s">
        <v>809</v>
      </c>
      <c r="S1783" s="320"/>
      <c r="T1783" s="266"/>
    </row>
    <row r="1784" spans="1:20" ht="38.25">
      <c r="A1784" s="189">
        <v>212</v>
      </c>
      <c r="B1784" s="68"/>
      <c r="C1784" s="210" t="s">
        <v>81</v>
      </c>
      <c r="D1784" s="211">
        <v>46149</v>
      </c>
      <c r="E1784" s="189" t="s">
        <v>4961</v>
      </c>
      <c r="F1784" s="189" t="s">
        <v>3</v>
      </c>
      <c r="G1784" s="189">
        <v>2388586</v>
      </c>
      <c r="H1784" s="68"/>
      <c r="I1784" s="195" t="s">
        <v>4962</v>
      </c>
      <c r="J1784" s="68"/>
      <c r="K1784" s="68"/>
      <c r="L1784" s="68"/>
      <c r="M1784" s="68"/>
      <c r="N1784" s="319"/>
      <c r="O1784" s="319"/>
      <c r="P1784" s="212">
        <v>0</v>
      </c>
      <c r="Q1784" s="212">
        <v>74</v>
      </c>
      <c r="R1784" s="68" t="s">
        <v>809</v>
      </c>
      <c r="S1784" s="320"/>
      <c r="T1784" s="266"/>
    </row>
    <row r="1785" spans="1:20" ht="38.25">
      <c r="A1785" s="189">
        <v>212</v>
      </c>
      <c r="B1785" s="68"/>
      <c r="C1785" s="210" t="s">
        <v>81</v>
      </c>
      <c r="D1785" s="211">
        <v>46149</v>
      </c>
      <c r="E1785" s="189" t="s">
        <v>4963</v>
      </c>
      <c r="F1785" s="189" t="s">
        <v>3</v>
      </c>
      <c r="G1785" s="189">
        <v>2388588</v>
      </c>
      <c r="H1785" s="68"/>
      <c r="I1785" s="195" t="s">
        <v>4964</v>
      </c>
      <c r="J1785" s="68"/>
      <c r="K1785" s="68"/>
      <c r="L1785" s="68"/>
      <c r="M1785" s="68"/>
      <c r="N1785" s="319"/>
      <c r="O1785" s="319"/>
      <c r="P1785" s="212">
        <v>0</v>
      </c>
      <c r="Q1785" s="212">
        <v>2</v>
      </c>
      <c r="R1785" s="68" t="s">
        <v>809</v>
      </c>
      <c r="S1785" s="320"/>
      <c r="T1785" s="266"/>
    </row>
    <row r="1786" spans="1:20" ht="38.25">
      <c r="A1786" s="189">
        <v>212</v>
      </c>
      <c r="B1786" s="68"/>
      <c r="C1786" s="210" t="s">
        <v>81</v>
      </c>
      <c r="D1786" s="211">
        <v>46149</v>
      </c>
      <c r="E1786" s="189" t="s">
        <v>4965</v>
      </c>
      <c r="F1786" s="189" t="s">
        <v>3</v>
      </c>
      <c r="G1786" s="189">
        <v>2388590</v>
      </c>
      <c r="H1786" s="68"/>
      <c r="I1786" s="195" t="s">
        <v>4966</v>
      </c>
      <c r="J1786" s="68"/>
      <c r="K1786" s="68"/>
      <c r="L1786" s="68"/>
      <c r="M1786" s="68"/>
      <c r="N1786" s="319"/>
      <c r="O1786" s="319"/>
      <c r="P1786" s="212">
        <v>0</v>
      </c>
      <c r="Q1786" s="212">
        <v>18.73</v>
      </c>
      <c r="R1786" s="68" t="s">
        <v>809</v>
      </c>
      <c r="S1786" s="320"/>
      <c r="T1786" s="266"/>
    </row>
    <row r="1787" spans="1:20" ht="38.25">
      <c r="A1787" s="189">
        <v>212</v>
      </c>
      <c r="B1787" s="68"/>
      <c r="C1787" s="210" t="s">
        <v>81</v>
      </c>
      <c r="D1787" s="211">
        <v>46149</v>
      </c>
      <c r="E1787" s="189" t="s">
        <v>4967</v>
      </c>
      <c r="F1787" s="189" t="s">
        <v>3</v>
      </c>
      <c r="G1787" s="189">
        <v>2388591</v>
      </c>
      <c r="H1787" s="68"/>
      <c r="I1787" s="195" t="s">
        <v>4968</v>
      </c>
      <c r="J1787" s="68"/>
      <c r="K1787" s="68"/>
      <c r="L1787" s="68"/>
      <c r="M1787" s="68"/>
      <c r="N1787" s="319"/>
      <c r="O1787" s="319"/>
      <c r="P1787" s="212">
        <v>0</v>
      </c>
      <c r="Q1787" s="212">
        <v>5</v>
      </c>
      <c r="R1787" s="68" t="s">
        <v>809</v>
      </c>
      <c r="S1787" s="320"/>
      <c r="T1787" s="266"/>
    </row>
    <row r="1788" spans="1:20" ht="38.25">
      <c r="A1788" s="189">
        <v>212</v>
      </c>
      <c r="B1788" s="68"/>
      <c r="C1788" s="210" t="s">
        <v>81</v>
      </c>
      <c r="D1788" s="211">
        <v>46149</v>
      </c>
      <c r="E1788" s="189" t="s">
        <v>4969</v>
      </c>
      <c r="F1788" s="189" t="s">
        <v>3</v>
      </c>
      <c r="G1788" s="189">
        <v>2388592</v>
      </c>
      <c r="H1788" s="68"/>
      <c r="I1788" s="195" t="s">
        <v>4970</v>
      </c>
      <c r="J1788" s="68"/>
      <c r="K1788" s="68"/>
      <c r="L1788" s="68"/>
      <c r="M1788" s="68"/>
      <c r="N1788" s="319"/>
      <c r="O1788" s="319"/>
      <c r="P1788" s="212">
        <v>0</v>
      </c>
      <c r="Q1788" s="212">
        <v>0.59</v>
      </c>
      <c r="R1788" s="68" t="s">
        <v>809</v>
      </c>
      <c r="S1788" s="320"/>
      <c r="T1788" s="266"/>
    </row>
    <row r="1789" spans="1:20" ht="38.25">
      <c r="A1789" s="189">
        <v>212</v>
      </c>
      <c r="B1789" s="68"/>
      <c r="C1789" s="210" t="s">
        <v>81</v>
      </c>
      <c r="D1789" s="211">
        <v>46149</v>
      </c>
      <c r="E1789" s="189" t="s">
        <v>4971</v>
      </c>
      <c r="F1789" s="189" t="s">
        <v>3</v>
      </c>
      <c r="G1789" s="189">
        <v>2388593</v>
      </c>
      <c r="H1789" s="68"/>
      <c r="I1789" s="195" t="s">
        <v>4972</v>
      </c>
      <c r="J1789" s="68"/>
      <c r="K1789" s="68"/>
      <c r="L1789" s="68"/>
      <c r="M1789" s="68"/>
      <c r="N1789" s="319"/>
      <c r="O1789" s="319"/>
      <c r="P1789" s="212">
        <v>0</v>
      </c>
      <c r="Q1789" s="212">
        <v>0.7</v>
      </c>
      <c r="R1789" s="68" t="s">
        <v>809</v>
      </c>
      <c r="S1789" s="320"/>
      <c r="T1789" s="266"/>
    </row>
    <row r="1790" spans="1:20" ht="51">
      <c r="A1790" s="189">
        <v>212</v>
      </c>
      <c r="B1790" s="68"/>
      <c r="C1790" s="210" t="s">
        <v>81</v>
      </c>
      <c r="D1790" s="211">
        <v>46149</v>
      </c>
      <c r="E1790" s="189" t="s">
        <v>4973</v>
      </c>
      <c r="F1790" s="189" t="s">
        <v>3</v>
      </c>
      <c r="G1790" s="189">
        <v>2388594</v>
      </c>
      <c r="H1790" s="68"/>
      <c r="I1790" s="195" t="s">
        <v>4974</v>
      </c>
      <c r="J1790" s="68"/>
      <c r="K1790" s="68"/>
      <c r="L1790" s="68"/>
      <c r="M1790" s="68"/>
      <c r="N1790" s="319"/>
      <c r="O1790" s="319"/>
      <c r="P1790" s="212">
        <v>0</v>
      </c>
      <c r="Q1790" s="212">
        <v>7.0000000000000007E-2</v>
      </c>
      <c r="R1790" s="68" t="s">
        <v>809</v>
      </c>
      <c r="S1790" s="320"/>
      <c r="T1790" s="266"/>
    </row>
    <row r="1791" spans="1:20" ht="38.25">
      <c r="A1791" s="189">
        <v>212</v>
      </c>
      <c r="B1791" s="68"/>
      <c r="C1791" s="210" t="s">
        <v>81</v>
      </c>
      <c r="D1791" s="211">
        <v>46149</v>
      </c>
      <c r="E1791" s="189" t="s">
        <v>4975</v>
      </c>
      <c r="F1791" s="189" t="s">
        <v>3</v>
      </c>
      <c r="G1791" s="189">
        <v>2388595</v>
      </c>
      <c r="H1791" s="68"/>
      <c r="I1791" s="195" t="s">
        <v>4976</v>
      </c>
      <c r="J1791" s="68"/>
      <c r="K1791" s="68"/>
      <c r="L1791" s="68"/>
      <c r="M1791" s="68"/>
      <c r="N1791" s="319"/>
      <c r="O1791" s="319"/>
      <c r="P1791" s="212">
        <v>0</v>
      </c>
      <c r="Q1791" s="212">
        <v>44.37</v>
      </c>
      <c r="R1791" s="68" t="s">
        <v>809</v>
      </c>
      <c r="S1791" s="320"/>
      <c r="T1791" s="266"/>
    </row>
    <row r="1792" spans="1:20" ht="51">
      <c r="A1792" s="189">
        <v>383</v>
      </c>
      <c r="B1792" s="68"/>
      <c r="C1792" s="210" t="s">
        <v>628</v>
      </c>
      <c r="D1792" s="211">
        <v>46149</v>
      </c>
      <c r="E1792" s="189" t="s">
        <v>4977</v>
      </c>
      <c r="F1792" s="189" t="s">
        <v>3</v>
      </c>
      <c r="G1792" s="189">
        <v>2388596</v>
      </c>
      <c r="H1792" s="68"/>
      <c r="I1792" s="195" t="s">
        <v>4978</v>
      </c>
      <c r="J1792" s="68"/>
      <c r="K1792" s="68"/>
      <c r="L1792" s="68"/>
      <c r="M1792" s="68"/>
      <c r="N1792" s="319"/>
      <c r="O1792" s="319"/>
      <c r="P1792" s="212">
        <v>0</v>
      </c>
      <c r="Q1792" s="212">
        <v>4460</v>
      </c>
      <c r="R1792" s="68" t="s">
        <v>809</v>
      </c>
      <c r="S1792" s="320"/>
      <c r="T1792" s="266"/>
    </row>
    <row r="1793" spans="1:20" ht="38.25">
      <c r="A1793" s="189">
        <v>212</v>
      </c>
      <c r="B1793" s="68"/>
      <c r="C1793" s="210" t="s">
        <v>81</v>
      </c>
      <c r="D1793" s="211">
        <v>46149</v>
      </c>
      <c r="E1793" s="189" t="s">
        <v>4979</v>
      </c>
      <c r="F1793" s="189" t="s">
        <v>3</v>
      </c>
      <c r="G1793" s="189">
        <v>2388601</v>
      </c>
      <c r="H1793" s="68"/>
      <c r="I1793" s="195" t="s">
        <v>4980</v>
      </c>
      <c r="J1793" s="68"/>
      <c r="K1793" s="68"/>
      <c r="L1793" s="68"/>
      <c r="M1793" s="68"/>
      <c r="N1793" s="319"/>
      <c r="O1793" s="319"/>
      <c r="P1793" s="212">
        <v>0</v>
      </c>
      <c r="Q1793" s="212">
        <v>12</v>
      </c>
      <c r="R1793" s="68" t="s">
        <v>809</v>
      </c>
      <c r="S1793" s="320"/>
      <c r="T1793" s="266"/>
    </row>
    <row r="1794" spans="1:20" ht="51">
      <c r="A1794" s="189">
        <v>212</v>
      </c>
      <c r="B1794" s="68"/>
      <c r="C1794" s="210" t="s">
        <v>81</v>
      </c>
      <c r="D1794" s="211">
        <v>46149</v>
      </c>
      <c r="E1794" s="189" t="s">
        <v>4981</v>
      </c>
      <c r="F1794" s="189" t="s">
        <v>3</v>
      </c>
      <c r="G1794" s="189">
        <v>2388597</v>
      </c>
      <c r="H1794" s="68"/>
      <c r="I1794" s="195" t="s">
        <v>4982</v>
      </c>
      <c r="J1794" s="68"/>
      <c r="K1794" s="68"/>
      <c r="L1794" s="68"/>
      <c r="M1794" s="68"/>
      <c r="N1794" s="319"/>
      <c r="O1794" s="319"/>
      <c r="P1794" s="212">
        <v>0</v>
      </c>
      <c r="Q1794" s="212">
        <v>8</v>
      </c>
      <c r="R1794" s="68" t="s">
        <v>809</v>
      </c>
      <c r="S1794" s="320"/>
      <c r="T1794" s="266"/>
    </row>
    <row r="1795" spans="1:20" ht="51">
      <c r="A1795" s="189">
        <v>383</v>
      </c>
      <c r="B1795" s="68"/>
      <c r="C1795" s="210" t="s">
        <v>628</v>
      </c>
      <c r="D1795" s="211">
        <v>46149</v>
      </c>
      <c r="E1795" s="189" t="s">
        <v>4983</v>
      </c>
      <c r="F1795" s="189" t="s">
        <v>3</v>
      </c>
      <c r="G1795" s="189">
        <v>2388599</v>
      </c>
      <c r="H1795" s="68"/>
      <c r="I1795" s="195" t="s">
        <v>4984</v>
      </c>
      <c r="J1795" s="68"/>
      <c r="K1795" s="68"/>
      <c r="L1795" s="68"/>
      <c r="M1795" s="68"/>
      <c r="N1795" s="319"/>
      <c r="O1795" s="319"/>
      <c r="P1795" s="212">
        <v>0</v>
      </c>
      <c r="Q1795" s="212">
        <v>3217</v>
      </c>
      <c r="R1795" s="68" t="s">
        <v>809</v>
      </c>
      <c r="S1795" s="320"/>
      <c r="T1795" s="266"/>
    </row>
    <row r="1796" spans="1:20" ht="38.25">
      <c r="A1796" s="189">
        <v>212</v>
      </c>
      <c r="B1796" s="68"/>
      <c r="C1796" s="210" t="s">
        <v>81</v>
      </c>
      <c r="D1796" s="211">
        <v>46149</v>
      </c>
      <c r="E1796" s="189" t="s">
        <v>4985</v>
      </c>
      <c r="F1796" s="189" t="s">
        <v>3</v>
      </c>
      <c r="G1796" s="189">
        <v>2388600</v>
      </c>
      <c r="H1796" s="68"/>
      <c r="I1796" s="195" t="s">
        <v>4986</v>
      </c>
      <c r="J1796" s="68"/>
      <c r="K1796" s="68"/>
      <c r="L1796" s="68"/>
      <c r="M1796" s="68"/>
      <c r="N1796" s="319"/>
      <c r="O1796" s="319"/>
      <c r="P1796" s="212">
        <v>0</v>
      </c>
      <c r="Q1796" s="212">
        <v>1.3</v>
      </c>
      <c r="R1796" s="68" t="s">
        <v>809</v>
      </c>
      <c r="S1796" s="320"/>
      <c r="T1796" s="266"/>
    </row>
    <row r="1797" spans="1:20" ht="51">
      <c r="A1797" s="189">
        <v>212</v>
      </c>
      <c r="B1797" s="68"/>
      <c r="C1797" s="210" t="s">
        <v>81</v>
      </c>
      <c r="D1797" s="211">
        <v>46149</v>
      </c>
      <c r="E1797" s="189" t="s">
        <v>4987</v>
      </c>
      <c r="F1797" s="189" t="s">
        <v>3</v>
      </c>
      <c r="G1797" s="189">
        <v>2388603</v>
      </c>
      <c r="H1797" s="68"/>
      <c r="I1797" s="195" t="s">
        <v>4988</v>
      </c>
      <c r="J1797" s="68"/>
      <c r="K1797" s="68"/>
      <c r="L1797" s="68"/>
      <c r="M1797" s="68"/>
      <c r="N1797" s="319"/>
      <c r="O1797" s="319"/>
      <c r="P1797" s="212">
        <v>0</v>
      </c>
      <c r="Q1797" s="212">
        <v>1</v>
      </c>
      <c r="R1797" s="68" t="s">
        <v>809</v>
      </c>
      <c r="S1797" s="320"/>
      <c r="T1797" s="266"/>
    </row>
    <row r="1798" spans="1:20" ht="51">
      <c r="A1798" s="189">
        <v>212</v>
      </c>
      <c r="B1798" s="68"/>
      <c r="C1798" s="210" t="s">
        <v>81</v>
      </c>
      <c r="D1798" s="211">
        <v>46149</v>
      </c>
      <c r="E1798" s="189" t="s">
        <v>4989</v>
      </c>
      <c r="F1798" s="189" t="s">
        <v>3</v>
      </c>
      <c r="G1798" s="189">
        <v>2388604</v>
      </c>
      <c r="H1798" s="68"/>
      <c r="I1798" s="195" t="s">
        <v>4990</v>
      </c>
      <c r="J1798" s="68"/>
      <c r="K1798" s="68"/>
      <c r="L1798" s="68"/>
      <c r="M1798" s="68"/>
      <c r="N1798" s="319"/>
      <c r="O1798" s="319"/>
      <c r="P1798" s="212">
        <v>0</v>
      </c>
      <c r="Q1798" s="212">
        <v>0.5</v>
      </c>
      <c r="R1798" s="68" t="s">
        <v>809</v>
      </c>
      <c r="S1798" s="320"/>
      <c r="T1798" s="266"/>
    </row>
    <row r="1799" spans="1:20" ht="38.25">
      <c r="A1799" s="189">
        <v>212</v>
      </c>
      <c r="B1799" s="68"/>
      <c r="C1799" s="210" t="s">
        <v>81</v>
      </c>
      <c r="D1799" s="211">
        <v>46149</v>
      </c>
      <c r="E1799" s="189" t="s">
        <v>4991</v>
      </c>
      <c r="F1799" s="189" t="s">
        <v>3</v>
      </c>
      <c r="G1799" s="189">
        <v>2388605</v>
      </c>
      <c r="H1799" s="68"/>
      <c r="I1799" s="195" t="s">
        <v>4992</v>
      </c>
      <c r="J1799" s="68"/>
      <c r="K1799" s="68"/>
      <c r="L1799" s="68"/>
      <c r="M1799" s="68"/>
      <c r="N1799" s="319"/>
      <c r="O1799" s="319"/>
      <c r="P1799" s="212">
        <v>0</v>
      </c>
      <c r="Q1799" s="212">
        <v>40</v>
      </c>
      <c r="R1799" s="68" t="s">
        <v>809</v>
      </c>
      <c r="S1799" s="320"/>
      <c r="T1799" s="266"/>
    </row>
    <row r="1800" spans="1:20" ht="51">
      <c r="A1800" s="189">
        <v>212</v>
      </c>
      <c r="B1800" s="68"/>
      <c r="C1800" s="210" t="s">
        <v>81</v>
      </c>
      <c r="D1800" s="211">
        <v>46149</v>
      </c>
      <c r="E1800" s="189" t="s">
        <v>4993</v>
      </c>
      <c r="F1800" s="189" t="s">
        <v>3</v>
      </c>
      <c r="G1800" s="189">
        <v>2388606</v>
      </c>
      <c r="H1800" s="68"/>
      <c r="I1800" s="195" t="s">
        <v>4994</v>
      </c>
      <c r="J1800" s="68"/>
      <c r="K1800" s="68"/>
      <c r="L1800" s="68"/>
      <c r="M1800" s="68"/>
      <c r="N1800" s="319"/>
      <c r="O1800" s="319"/>
      <c r="P1800" s="212">
        <v>0</v>
      </c>
      <c r="Q1800" s="212">
        <v>16</v>
      </c>
      <c r="R1800" s="68" t="s">
        <v>809</v>
      </c>
      <c r="S1800" s="320"/>
      <c r="T1800" s="266"/>
    </row>
    <row r="1801" spans="1:20" ht="38.25">
      <c r="A1801" s="189">
        <v>212</v>
      </c>
      <c r="B1801" s="68"/>
      <c r="C1801" s="210" t="s">
        <v>81</v>
      </c>
      <c r="D1801" s="211">
        <v>46149</v>
      </c>
      <c r="E1801" s="189" t="s">
        <v>4995</v>
      </c>
      <c r="F1801" s="189" t="s">
        <v>3</v>
      </c>
      <c r="G1801" s="189">
        <v>2388608</v>
      </c>
      <c r="H1801" s="68"/>
      <c r="I1801" s="195" t="s">
        <v>4996</v>
      </c>
      <c r="J1801" s="68"/>
      <c r="K1801" s="68"/>
      <c r="L1801" s="68"/>
      <c r="M1801" s="68"/>
      <c r="N1801" s="319"/>
      <c r="O1801" s="319"/>
      <c r="P1801" s="212">
        <v>0</v>
      </c>
      <c r="Q1801" s="212">
        <v>6</v>
      </c>
      <c r="R1801" s="68" t="s">
        <v>809</v>
      </c>
      <c r="S1801" s="320"/>
      <c r="T1801" s="266"/>
    </row>
    <row r="1802" spans="1:20" ht="38.25">
      <c r="A1802" s="189">
        <v>212</v>
      </c>
      <c r="B1802" s="68"/>
      <c r="C1802" s="210" t="s">
        <v>81</v>
      </c>
      <c r="D1802" s="211">
        <v>46149</v>
      </c>
      <c r="E1802" s="189" t="s">
        <v>4997</v>
      </c>
      <c r="F1802" s="189" t="s">
        <v>3</v>
      </c>
      <c r="G1802" s="189">
        <v>2388610</v>
      </c>
      <c r="H1802" s="68"/>
      <c r="I1802" s="195" t="s">
        <v>4998</v>
      </c>
      <c r="J1802" s="68"/>
      <c r="K1802" s="68"/>
      <c r="L1802" s="68"/>
      <c r="M1802" s="68"/>
      <c r="N1802" s="319"/>
      <c r="O1802" s="319"/>
      <c r="P1802" s="212">
        <v>0</v>
      </c>
      <c r="Q1802" s="212">
        <v>2.5</v>
      </c>
      <c r="R1802" s="68" t="s">
        <v>809</v>
      </c>
      <c r="S1802" s="320"/>
      <c r="T1802" s="266"/>
    </row>
    <row r="1803" spans="1:20" ht="51">
      <c r="A1803" s="189">
        <v>212</v>
      </c>
      <c r="B1803" s="68"/>
      <c r="C1803" s="210" t="s">
        <v>81</v>
      </c>
      <c r="D1803" s="211">
        <v>46149</v>
      </c>
      <c r="E1803" s="189" t="s">
        <v>4999</v>
      </c>
      <c r="F1803" s="189" t="s">
        <v>3</v>
      </c>
      <c r="G1803" s="189">
        <v>2388611</v>
      </c>
      <c r="H1803" s="68"/>
      <c r="I1803" s="195" t="s">
        <v>5000</v>
      </c>
      <c r="J1803" s="68"/>
      <c r="K1803" s="68"/>
      <c r="L1803" s="68"/>
      <c r="M1803" s="68"/>
      <c r="N1803" s="319"/>
      <c r="O1803" s="319"/>
      <c r="P1803" s="212">
        <v>0</v>
      </c>
      <c r="Q1803" s="212">
        <v>20.38</v>
      </c>
      <c r="R1803" s="68" t="s">
        <v>809</v>
      </c>
      <c r="S1803" s="320"/>
      <c r="T1803" s="266"/>
    </row>
    <row r="1804" spans="1:20" ht="51">
      <c r="A1804" s="189">
        <v>650</v>
      </c>
      <c r="B1804" s="68"/>
      <c r="C1804" s="210" t="s">
        <v>152</v>
      </c>
      <c r="D1804" s="211">
        <v>46149</v>
      </c>
      <c r="E1804" s="189" t="s">
        <v>5001</v>
      </c>
      <c r="F1804" s="189" t="s">
        <v>3</v>
      </c>
      <c r="G1804" s="189">
        <v>2388658</v>
      </c>
      <c r="H1804" s="68"/>
      <c r="I1804" s="195" t="s">
        <v>5002</v>
      </c>
      <c r="J1804" s="68"/>
      <c r="K1804" s="68"/>
      <c r="L1804" s="68"/>
      <c r="M1804" s="68"/>
      <c r="N1804" s="319"/>
      <c r="O1804" s="319"/>
      <c r="P1804" s="212">
        <v>0</v>
      </c>
      <c r="Q1804" s="212">
        <v>234</v>
      </c>
      <c r="R1804" s="68" t="s">
        <v>809</v>
      </c>
      <c r="S1804" s="320"/>
      <c r="T1804" s="266"/>
    </row>
    <row r="1805" spans="1:20" ht="63.75">
      <c r="A1805" s="189">
        <v>522</v>
      </c>
      <c r="B1805" s="68"/>
      <c r="C1805" s="210" t="s">
        <v>141</v>
      </c>
      <c r="D1805" s="211">
        <v>46149</v>
      </c>
      <c r="E1805" s="189" t="s">
        <v>5003</v>
      </c>
      <c r="F1805" s="189" t="s">
        <v>3</v>
      </c>
      <c r="G1805" s="189">
        <v>2388662</v>
      </c>
      <c r="H1805" s="68"/>
      <c r="I1805" s="195" t="s">
        <v>5004</v>
      </c>
      <c r="J1805" s="68"/>
      <c r="K1805" s="68"/>
      <c r="L1805" s="68"/>
      <c r="M1805" s="68"/>
      <c r="N1805" s="319"/>
      <c r="O1805" s="319"/>
      <c r="P1805" s="212">
        <v>0</v>
      </c>
      <c r="Q1805" s="212">
        <v>75000</v>
      </c>
      <c r="R1805" s="68" t="s">
        <v>809</v>
      </c>
      <c r="S1805" s="320"/>
      <c r="T1805" s="266"/>
    </row>
    <row r="1806" spans="1:20" ht="51">
      <c r="A1806" s="189">
        <v>522</v>
      </c>
      <c r="B1806" s="68"/>
      <c r="C1806" s="210" t="s">
        <v>141</v>
      </c>
      <c r="D1806" s="211">
        <v>46149</v>
      </c>
      <c r="E1806" s="189" t="s">
        <v>5005</v>
      </c>
      <c r="F1806" s="189" t="s">
        <v>3</v>
      </c>
      <c r="G1806" s="189">
        <v>2388663</v>
      </c>
      <c r="H1806" s="68"/>
      <c r="I1806" s="195" t="s">
        <v>5006</v>
      </c>
      <c r="J1806" s="68"/>
      <c r="K1806" s="68"/>
      <c r="L1806" s="68"/>
      <c r="M1806" s="68"/>
      <c r="N1806" s="319"/>
      <c r="O1806" s="319"/>
      <c r="P1806" s="212">
        <v>0</v>
      </c>
      <c r="Q1806" s="212">
        <v>2000</v>
      </c>
      <c r="R1806" s="68" t="s">
        <v>809</v>
      </c>
      <c r="S1806" s="320"/>
      <c r="T1806" s="266"/>
    </row>
    <row r="1807" spans="1:20" ht="51">
      <c r="A1807" s="189">
        <v>522</v>
      </c>
      <c r="B1807" s="68"/>
      <c r="C1807" s="210" t="s">
        <v>141</v>
      </c>
      <c r="D1807" s="211">
        <v>46149</v>
      </c>
      <c r="E1807" s="189" t="s">
        <v>5007</v>
      </c>
      <c r="F1807" s="189" t="s">
        <v>3</v>
      </c>
      <c r="G1807" s="189">
        <v>2388665</v>
      </c>
      <c r="H1807" s="68"/>
      <c r="I1807" s="195" t="s">
        <v>5008</v>
      </c>
      <c r="J1807" s="68"/>
      <c r="K1807" s="68"/>
      <c r="L1807" s="68"/>
      <c r="M1807" s="68"/>
      <c r="N1807" s="319"/>
      <c r="O1807" s="319"/>
      <c r="P1807" s="212">
        <v>0</v>
      </c>
      <c r="Q1807" s="212">
        <v>2000</v>
      </c>
      <c r="R1807" s="68" t="s">
        <v>809</v>
      </c>
      <c r="S1807" s="320"/>
      <c r="T1807" s="266"/>
    </row>
    <row r="1808" spans="1:20" ht="51">
      <c r="A1808" s="189">
        <v>522</v>
      </c>
      <c r="B1808" s="68"/>
      <c r="C1808" s="210" t="s">
        <v>141</v>
      </c>
      <c r="D1808" s="211">
        <v>46149</v>
      </c>
      <c r="E1808" s="189" t="s">
        <v>5009</v>
      </c>
      <c r="F1808" s="189" t="s">
        <v>3</v>
      </c>
      <c r="G1808" s="189">
        <v>2388666</v>
      </c>
      <c r="H1808" s="68"/>
      <c r="I1808" s="195" t="s">
        <v>5010</v>
      </c>
      <c r="J1808" s="68"/>
      <c r="K1808" s="68"/>
      <c r="L1808" s="68"/>
      <c r="M1808" s="68"/>
      <c r="N1808" s="319"/>
      <c r="O1808" s="319"/>
      <c r="P1808" s="212">
        <v>0</v>
      </c>
      <c r="Q1808" s="212">
        <v>2000</v>
      </c>
      <c r="R1808" s="68" t="s">
        <v>809</v>
      </c>
      <c r="S1808" s="320"/>
      <c r="T1808" s="266"/>
    </row>
    <row r="1809" spans="1:20" ht="63.75">
      <c r="A1809" s="189">
        <v>221</v>
      </c>
      <c r="B1809" s="68"/>
      <c r="C1809" s="210" t="s">
        <v>83</v>
      </c>
      <c r="D1809" s="211">
        <v>46149</v>
      </c>
      <c r="E1809" s="189" t="s">
        <v>5011</v>
      </c>
      <c r="F1809" s="189" t="s">
        <v>3</v>
      </c>
      <c r="G1809" s="189">
        <v>2388673</v>
      </c>
      <c r="H1809" s="68"/>
      <c r="I1809" s="195" t="s">
        <v>2815</v>
      </c>
      <c r="J1809" s="68"/>
      <c r="K1809" s="68"/>
      <c r="L1809" s="68"/>
      <c r="M1809" s="68"/>
      <c r="N1809" s="319"/>
      <c r="O1809" s="319"/>
      <c r="P1809" s="212">
        <v>0</v>
      </c>
      <c r="Q1809" s="212">
        <v>100</v>
      </c>
      <c r="R1809" s="68" t="s">
        <v>809</v>
      </c>
      <c r="S1809" s="320"/>
      <c r="T1809" s="266"/>
    </row>
    <row r="1810" spans="1:20" ht="63.75">
      <c r="A1810" s="189">
        <v>221</v>
      </c>
      <c r="B1810" s="68"/>
      <c r="C1810" s="210" t="s">
        <v>83</v>
      </c>
      <c r="D1810" s="211">
        <v>46149</v>
      </c>
      <c r="E1810" s="189" t="s">
        <v>5012</v>
      </c>
      <c r="F1810" s="189" t="s">
        <v>3</v>
      </c>
      <c r="G1810" s="189">
        <v>2388675</v>
      </c>
      <c r="H1810" s="68"/>
      <c r="I1810" s="195" t="s">
        <v>2815</v>
      </c>
      <c r="J1810" s="68"/>
      <c r="K1810" s="68"/>
      <c r="L1810" s="68"/>
      <c r="M1810" s="68"/>
      <c r="N1810" s="319"/>
      <c r="O1810" s="319"/>
      <c r="P1810" s="212">
        <v>0</v>
      </c>
      <c r="Q1810" s="212">
        <v>100</v>
      </c>
      <c r="R1810" s="68" t="s">
        <v>809</v>
      </c>
      <c r="S1810" s="320"/>
      <c r="T1810" s="266"/>
    </row>
    <row r="1811" spans="1:20" ht="63.75">
      <c r="A1811" s="189">
        <v>221</v>
      </c>
      <c r="B1811" s="68"/>
      <c r="C1811" s="210" t="s">
        <v>83</v>
      </c>
      <c r="D1811" s="211">
        <v>46149</v>
      </c>
      <c r="E1811" s="189" t="s">
        <v>5013</v>
      </c>
      <c r="F1811" s="189" t="s">
        <v>3</v>
      </c>
      <c r="G1811" s="189">
        <v>2388677</v>
      </c>
      <c r="H1811" s="68"/>
      <c r="I1811" s="195" t="s">
        <v>2815</v>
      </c>
      <c r="J1811" s="68"/>
      <c r="K1811" s="68"/>
      <c r="L1811" s="68"/>
      <c r="M1811" s="68"/>
      <c r="N1811" s="319"/>
      <c r="O1811" s="319"/>
      <c r="P1811" s="212">
        <v>0</v>
      </c>
      <c r="Q1811" s="212">
        <v>20</v>
      </c>
      <c r="R1811" s="68" t="s">
        <v>809</v>
      </c>
      <c r="S1811" s="320"/>
      <c r="T1811" s="266"/>
    </row>
    <row r="1812" spans="1:20" ht="63.75">
      <c r="A1812" s="189">
        <v>221</v>
      </c>
      <c r="B1812" s="68"/>
      <c r="C1812" s="210" t="s">
        <v>83</v>
      </c>
      <c r="D1812" s="211">
        <v>46149</v>
      </c>
      <c r="E1812" s="189" t="s">
        <v>5014</v>
      </c>
      <c r="F1812" s="189" t="s">
        <v>3</v>
      </c>
      <c r="G1812" s="189">
        <v>2388678</v>
      </c>
      <c r="H1812" s="68"/>
      <c r="I1812" s="195" t="s">
        <v>2815</v>
      </c>
      <c r="J1812" s="68"/>
      <c r="K1812" s="68"/>
      <c r="L1812" s="68"/>
      <c r="M1812" s="68"/>
      <c r="N1812" s="319"/>
      <c r="O1812" s="319"/>
      <c r="P1812" s="212">
        <v>0</v>
      </c>
      <c r="Q1812" s="212">
        <v>30</v>
      </c>
      <c r="R1812" s="68" t="s">
        <v>809</v>
      </c>
      <c r="S1812" s="320"/>
      <c r="T1812" s="266"/>
    </row>
    <row r="1813" spans="1:20" ht="51">
      <c r="A1813" s="189">
        <v>86</v>
      </c>
      <c r="B1813" s="68"/>
      <c r="C1813" s="210" t="s">
        <v>47</v>
      </c>
      <c r="D1813" s="211">
        <v>46149</v>
      </c>
      <c r="E1813" s="189" t="s">
        <v>5015</v>
      </c>
      <c r="F1813" s="189" t="s">
        <v>3</v>
      </c>
      <c r="G1813" s="189">
        <v>2388679</v>
      </c>
      <c r="H1813" s="68"/>
      <c r="I1813" s="195" t="s">
        <v>5016</v>
      </c>
      <c r="J1813" s="68"/>
      <c r="K1813" s="68"/>
      <c r="L1813" s="68"/>
      <c r="M1813" s="68"/>
      <c r="N1813" s="319"/>
      <c r="O1813" s="319"/>
      <c r="P1813" s="212">
        <v>0</v>
      </c>
      <c r="Q1813" s="212">
        <v>41076</v>
      </c>
      <c r="R1813" s="68" t="s">
        <v>809</v>
      </c>
      <c r="S1813" s="320"/>
      <c r="T1813" s="266"/>
    </row>
    <row r="1814" spans="1:20" ht="51">
      <c r="A1814" s="189">
        <v>383</v>
      </c>
      <c r="B1814" s="68"/>
      <c r="C1814" s="210" t="s">
        <v>628</v>
      </c>
      <c r="D1814" s="211">
        <v>46149</v>
      </c>
      <c r="E1814" s="189" t="s">
        <v>5017</v>
      </c>
      <c r="F1814" s="189" t="s">
        <v>3</v>
      </c>
      <c r="G1814" s="189">
        <v>2388680</v>
      </c>
      <c r="H1814" s="68"/>
      <c r="I1814" s="195" t="s">
        <v>5018</v>
      </c>
      <c r="J1814" s="68"/>
      <c r="K1814" s="68"/>
      <c r="L1814" s="68"/>
      <c r="M1814" s="68"/>
      <c r="N1814" s="319"/>
      <c r="O1814" s="319"/>
      <c r="P1814" s="212">
        <v>0</v>
      </c>
      <c r="Q1814" s="212">
        <v>32787.5</v>
      </c>
      <c r="R1814" s="68" t="s">
        <v>809</v>
      </c>
      <c r="S1814" s="320"/>
      <c r="T1814" s="266"/>
    </row>
    <row r="1815" spans="1:20" ht="51">
      <c r="A1815" s="189">
        <v>383</v>
      </c>
      <c r="B1815" s="68"/>
      <c r="C1815" s="210" t="s">
        <v>628</v>
      </c>
      <c r="D1815" s="211">
        <v>46149</v>
      </c>
      <c r="E1815" s="189" t="s">
        <v>5019</v>
      </c>
      <c r="F1815" s="189" t="s">
        <v>3</v>
      </c>
      <c r="G1815" s="189">
        <v>2388681</v>
      </c>
      <c r="H1815" s="68"/>
      <c r="I1815" s="195" t="s">
        <v>5020</v>
      </c>
      <c r="J1815" s="68"/>
      <c r="K1815" s="68"/>
      <c r="L1815" s="68"/>
      <c r="M1815" s="68"/>
      <c r="N1815" s="319"/>
      <c r="O1815" s="319"/>
      <c r="P1815" s="212">
        <v>0</v>
      </c>
      <c r="Q1815" s="212">
        <v>35905</v>
      </c>
      <c r="R1815" s="68" t="s">
        <v>809</v>
      </c>
      <c r="S1815" s="320"/>
      <c r="T1815" s="266"/>
    </row>
    <row r="1816" spans="1:20" ht="51">
      <c r="A1816" s="189">
        <v>585</v>
      </c>
      <c r="B1816" s="68"/>
      <c r="C1816" s="210" t="s">
        <v>149</v>
      </c>
      <c r="D1816" s="211">
        <v>46149</v>
      </c>
      <c r="E1816" s="189" t="s">
        <v>5021</v>
      </c>
      <c r="F1816" s="189" t="s">
        <v>3</v>
      </c>
      <c r="G1816" s="189">
        <v>2388545</v>
      </c>
      <c r="H1816" s="68"/>
      <c r="I1816" s="195" t="s">
        <v>5022</v>
      </c>
      <c r="J1816" s="68"/>
      <c r="K1816" s="68"/>
      <c r="L1816" s="68"/>
      <c r="M1816" s="68"/>
      <c r="N1816" s="319"/>
      <c r="O1816" s="319"/>
      <c r="P1816" s="212">
        <v>0</v>
      </c>
      <c r="Q1816" s="212">
        <v>12567.6</v>
      </c>
      <c r="R1816" s="68" t="s">
        <v>809</v>
      </c>
      <c r="S1816" s="320"/>
      <c r="T1816" s="266"/>
    </row>
    <row r="1817" spans="1:20" ht="51">
      <c r="A1817" s="189">
        <v>290</v>
      </c>
      <c r="B1817" s="68"/>
      <c r="C1817" s="210" t="s">
        <v>107</v>
      </c>
      <c r="D1817" s="211">
        <v>46149</v>
      </c>
      <c r="E1817" s="189" t="s">
        <v>5023</v>
      </c>
      <c r="F1817" s="189" t="s">
        <v>3</v>
      </c>
      <c r="G1817" s="189">
        <v>2388550</v>
      </c>
      <c r="H1817" s="68"/>
      <c r="I1817" s="195" t="s">
        <v>5024</v>
      </c>
      <c r="J1817" s="68"/>
      <c r="K1817" s="68"/>
      <c r="L1817" s="68"/>
      <c r="M1817" s="68"/>
      <c r="N1817" s="319"/>
      <c r="O1817" s="319"/>
      <c r="P1817" s="212">
        <v>0</v>
      </c>
      <c r="Q1817" s="212">
        <v>6087</v>
      </c>
      <c r="R1817" s="68" t="s">
        <v>809</v>
      </c>
      <c r="S1817" s="320"/>
      <c r="T1817" s="266"/>
    </row>
    <row r="1818" spans="1:20" ht="51">
      <c r="A1818" s="189">
        <v>580</v>
      </c>
      <c r="B1818" s="68"/>
      <c r="C1818" s="210" t="s">
        <v>147</v>
      </c>
      <c r="D1818" s="211">
        <v>46149</v>
      </c>
      <c r="E1818" s="189" t="s">
        <v>5025</v>
      </c>
      <c r="F1818" s="189" t="s">
        <v>3</v>
      </c>
      <c r="G1818" s="189">
        <v>2388576</v>
      </c>
      <c r="H1818" s="68"/>
      <c r="I1818" s="195" t="s">
        <v>5026</v>
      </c>
      <c r="J1818" s="68"/>
      <c r="K1818" s="68"/>
      <c r="L1818" s="68"/>
      <c r="M1818" s="68"/>
      <c r="N1818" s="319"/>
      <c r="O1818" s="319"/>
      <c r="P1818" s="212">
        <v>0</v>
      </c>
      <c r="Q1818" s="212">
        <v>150</v>
      </c>
      <c r="R1818" s="68" t="s">
        <v>809</v>
      </c>
      <c r="S1818" s="320"/>
      <c r="T1818" s="266"/>
    </row>
    <row r="1819" spans="1:20" ht="51">
      <c r="A1819" s="189">
        <v>580</v>
      </c>
      <c r="B1819" s="68"/>
      <c r="C1819" s="210" t="s">
        <v>147</v>
      </c>
      <c r="D1819" s="211">
        <v>46149</v>
      </c>
      <c r="E1819" s="189" t="s">
        <v>5027</v>
      </c>
      <c r="F1819" s="189" t="s">
        <v>3</v>
      </c>
      <c r="G1819" s="189">
        <v>2388578</v>
      </c>
      <c r="H1819" s="68"/>
      <c r="I1819" s="195" t="s">
        <v>5028</v>
      </c>
      <c r="J1819" s="68"/>
      <c r="K1819" s="68"/>
      <c r="L1819" s="68"/>
      <c r="M1819" s="68"/>
      <c r="N1819" s="319"/>
      <c r="O1819" s="319"/>
      <c r="P1819" s="212">
        <v>0</v>
      </c>
      <c r="Q1819" s="212">
        <v>150</v>
      </c>
      <c r="R1819" s="68" t="s">
        <v>809</v>
      </c>
      <c r="S1819" s="320"/>
      <c r="T1819" s="266"/>
    </row>
    <row r="1820" spans="1:20" ht="51">
      <c r="A1820" s="189">
        <v>266</v>
      </c>
      <c r="B1820" s="68"/>
      <c r="C1820" s="210" t="s">
        <v>645</v>
      </c>
      <c r="D1820" s="211">
        <v>46149</v>
      </c>
      <c r="E1820" s="189" t="s">
        <v>5029</v>
      </c>
      <c r="F1820" s="189" t="s">
        <v>3</v>
      </c>
      <c r="G1820" s="189">
        <v>2388579</v>
      </c>
      <c r="H1820" s="68"/>
      <c r="I1820" s="195" t="s">
        <v>5030</v>
      </c>
      <c r="J1820" s="68"/>
      <c r="K1820" s="68"/>
      <c r="L1820" s="68"/>
      <c r="M1820" s="68"/>
      <c r="N1820" s="319"/>
      <c r="O1820" s="319"/>
      <c r="P1820" s="212">
        <v>0</v>
      </c>
      <c r="Q1820" s="212">
        <v>980</v>
      </c>
      <c r="R1820" s="68" t="s">
        <v>809</v>
      </c>
      <c r="S1820" s="320"/>
      <c r="T1820" s="266"/>
    </row>
    <row r="1821" spans="1:20" ht="63.75">
      <c r="A1821" s="189">
        <v>222</v>
      </c>
      <c r="B1821" s="68"/>
      <c r="C1821" s="210" t="s">
        <v>84</v>
      </c>
      <c r="D1821" s="211">
        <v>46149</v>
      </c>
      <c r="E1821" s="189" t="s">
        <v>5031</v>
      </c>
      <c r="F1821" s="189" t="s">
        <v>3</v>
      </c>
      <c r="G1821" s="189">
        <v>2388587</v>
      </c>
      <c r="H1821" s="68"/>
      <c r="I1821" s="195" t="s">
        <v>5032</v>
      </c>
      <c r="J1821" s="68"/>
      <c r="K1821" s="68"/>
      <c r="L1821" s="68"/>
      <c r="M1821" s="68"/>
      <c r="N1821" s="319"/>
      <c r="O1821" s="319"/>
      <c r="P1821" s="212">
        <v>0</v>
      </c>
      <c r="Q1821" s="212">
        <v>519292.94</v>
      </c>
      <c r="R1821" s="68" t="s">
        <v>809</v>
      </c>
      <c r="S1821" s="320"/>
      <c r="T1821" s="266"/>
    </row>
    <row r="1822" spans="1:20" ht="63.75">
      <c r="A1822" s="189">
        <v>221</v>
      </c>
      <c r="B1822" s="68"/>
      <c r="C1822" s="210" t="s">
        <v>83</v>
      </c>
      <c r="D1822" s="211">
        <v>46149</v>
      </c>
      <c r="E1822" s="189" t="s">
        <v>5033</v>
      </c>
      <c r="F1822" s="189" t="s">
        <v>3</v>
      </c>
      <c r="G1822" s="189">
        <v>2388612</v>
      </c>
      <c r="H1822" s="68"/>
      <c r="I1822" s="195" t="s">
        <v>5034</v>
      </c>
      <c r="J1822" s="68"/>
      <c r="K1822" s="68"/>
      <c r="L1822" s="68"/>
      <c r="M1822" s="68"/>
      <c r="N1822" s="319"/>
      <c r="O1822" s="319"/>
      <c r="P1822" s="212">
        <v>0</v>
      </c>
      <c r="Q1822" s="212">
        <v>440</v>
      </c>
      <c r="R1822" s="68" t="s">
        <v>809</v>
      </c>
      <c r="S1822" s="320"/>
      <c r="T1822" s="266"/>
    </row>
    <row r="1823" spans="1:20" ht="63.75">
      <c r="A1823" s="189">
        <v>221</v>
      </c>
      <c r="B1823" s="68"/>
      <c r="C1823" s="210" t="s">
        <v>83</v>
      </c>
      <c r="D1823" s="211">
        <v>46149</v>
      </c>
      <c r="E1823" s="189" t="s">
        <v>5035</v>
      </c>
      <c r="F1823" s="189" t="s">
        <v>3</v>
      </c>
      <c r="G1823" s="189">
        <v>2388613</v>
      </c>
      <c r="H1823" s="68"/>
      <c r="I1823" s="195" t="s">
        <v>5036</v>
      </c>
      <c r="J1823" s="68"/>
      <c r="K1823" s="68"/>
      <c r="L1823" s="68"/>
      <c r="M1823" s="68"/>
      <c r="N1823" s="319"/>
      <c r="O1823" s="319"/>
      <c r="P1823" s="212">
        <v>0</v>
      </c>
      <c r="Q1823" s="212">
        <v>320</v>
      </c>
      <c r="R1823" s="68" t="s">
        <v>809</v>
      </c>
      <c r="S1823" s="320"/>
      <c r="T1823" s="266"/>
    </row>
    <row r="1824" spans="1:20" ht="51">
      <c r="A1824" s="189" t="s">
        <v>503</v>
      </c>
      <c r="B1824" s="68"/>
      <c r="C1824" s="210" t="s">
        <v>541</v>
      </c>
      <c r="D1824" s="211">
        <v>46149</v>
      </c>
      <c r="E1824" s="189" t="s">
        <v>5037</v>
      </c>
      <c r="F1824" s="189" t="s">
        <v>3</v>
      </c>
      <c r="G1824" s="189">
        <v>2388614</v>
      </c>
      <c r="H1824" s="68"/>
      <c r="I1824" s="195" t="s">
        <v>5038</v>
      </c>
      <c r="J1824" s="68"/>
      <c r="K1824" s="68"/>
      <c r="L1824" s="68"/>
      <c r="M1824" s="68"/>
      <c r="N1824" s="319"/>
      <c r="O1824" s="319"/>
      <c r="P1824" s="212">
        <v>0</v>
      </c>
      <c r="Q1824" s="212">
        <v>7855.31</v>
      </c>
      <c r="R1824" s="68" t="s">
        <v>809</v>
      </c>
      <c r="S1824" s="320"/>
      <c r="T1824" s="266"/>
    </row>
    <row r="1825" spans="1:20" ht="51">
      <c r="A1825" s="189" t="s">
        <v>503</v>
      </c>
      <c r="B1825" s="68"/>
      <c r="C1825" s="210" t="s">
        <v>541</v>
      </c>
      <c r="D1825" s="211">
        <v>46149</v>
      </c>
      <c r="E1825" s="189" t="s">
        <v>5039</v>
      </c>
      <c r="F1825" s="189" t="s">
        <v>3</v>
      </c>
      <c r="G1825" s="189">
        <v>2388616</v>
      </c>
      <c r="H1825" s="68"/>
      <c r="I1825" s="195" t="s">
        <v>5040</v>
      </c>
      <c r="J1825" s="68"/>
      <c r="K1825" s="68"/>
      <c r="L1825" s="68"/>
      <c r="M1825" s="68"/>
      <c r="N1825" s="319"/>
      <c r="O1825" s="319"/>
      <c r="P1825" s="212">
        <v>0</v>
      </c>
      <c r="Q1825" s="212">
        <v>6534</v>
      </c>
      <c r="R1825" s="68" t="s">
        <v>809</v>
      </c>
      <c r="S1825" s="320"/>
      <c r="T1825" s="266"/>
    </row>
    <row r="1826" spans="1:20" ht="63.75">
      <c r="A1826" s="189">
        <v>221</v>
      </c>
      <c r="B1826" s="68"/>
      <c r="C1826" s="210" t="s">
        <v>83</v>
      </c>
      <c r="D1826" s="211">
        <v>46149</v>
      </c>
      <c r="E1826" s="189" t="s">
        <v>5041</v>
      </c>
      <c r="F1826" s="189" t="s">
        <v>3</v>
      </c>
      <c r="G1826" s="189">
        <v>2388619</v>
      </c>
      <c r="H1826" s="68"/>
      <c r="I1826" s="195" t="s">
        <v>5042</v>
      </c>
      <c r="J1826" s="68"/>
      <c r="K1826" s="68"/>
      <c r="L1826" s="68"/>
      <c r="M1826" s="68"/>
      <c r="N1826" s="319"/>
      <c r="O1826" s="319"/>
      <c r="P1826" s="212">
        <v>0</v>
      </c>
      <c r="Q1826" s="212">
        <v>400</v>
      </c>
      <c r="R1826" s="68" t="s">
        <v>809</v>
      </c>
      <c r="S1826" s="320"/>
      <c r="T1826" s="266"/>
    </row>
    <row r="1827" spans="1:20" ht="51">
      <c r="A1827" s="189" t="s">
        <v>503</v>
      </c>
      <c r="B1827" s="68"/>
      <c r="C1827" s="210" t="s">
        <v>541</v>
      </c>
      <c r="D1827" s="211">
        <v>46149</v>
      </c>
      <c r="E1827" s="189" t="s">
        <v>5043</v>
      </c>
      <c r="F1827" s="189" t="s">
        <v>3</v>
      </c>
      <c r="G1827" s="189">
        <v>2388621</v>
      </c>
      <c r="H1827" s="68"/>
      <c r="I1827" s="195" t="s">
        <v>5044</v>
      </c>
      <c r="J1827" s="68"/>
      <c r="K1827" s="68"/>
      <c r="L1827" s="68"/>
      <c r="M1827" s="68"/>
      <c r="N1827" s="319"/>
      <c r="O1827" s="319"/>
      <c r="P1827" s="212">
        <v>0</v>
      </c>
      <c r="Q1827" s="212">
        <v>4050.49</v>
      </c>
      <c r="R1827" s="68" t="s">
        <v>809</v>
      </c>
      <c r="S1827" s="320"/>
      <c r="T1827" s="266"/>
    </row>
    <row r="1828" spans="1:20" ht="51">
      <c r="A1828" s="189">
        <v>206</v>
      </c>
      <c r="B1828" s="68"/>
      <c r="C1828" s="210" t="s">
        <v>78</v>
      </c>
      <c r="D1828" s="211">
        <v>46149</v>
      </c>
      <c r="E1828" s="189" t="s">
        <v>5045</v>
      </c>
      <c r="F1828" s="189" t="s">
        <v>3</v>
      </c>
      <c r="G1828" s="189">
        <v>2388638</v>
      </c>
      <c r="H1828" s="68"/>
      <c r="I1828" s="195" t="s">
        <v>5046</v>
      </c>
      <c r="J1828" s="68"/>
      <c r="K1828" s="68"/>
      <c r="L1828" s="68"/>
      <c r="M1828" s="68"/>
      <c r="N1828" s="319"/>
      <c r="O1828" s="319"/>
      <c r="P1828" s="212">
        <v>0</v>
      </c>
      <c r="Q1828" s="212">
        <v>70</v>
      </c>
      <c r="R1828" s="68" t="s">
        <v>809</v>
      </c>
      <c r="S1828" s="320"/>
      <c r="T1828" s="266"/>
    </row>
    <row r="1829" spans="1:20" ht="76.5">
      <c r="A1829" s="189" t="s">
        <v>495</v>
      </c>
      <c r="B1829" s="68"/>
      <c r="C1829" s="210" t="s">
        <v>623</v>
      </c>
      <c r="D1829" s="211">
        <v>46149</v>
      </c>
      <c r="E1829" s="189" t="s">
        <v>5047</v>
      </c>
      <c r="F1829" s="189" t="s">
        <v>584</v>
      </c>
      <c r="G1829" s="189">
        <v>15734282</v>
      </c>
      <c r="H1829" s="68"/>
      <c r="I1829" s="195" t="s">
        <v>5048</v>
      </c>
      <c r="J1829" s="68"/>
      <c r="K1829" s="68"/>
      <c r="L1829" s="68"/>
      <c r="M1829" s="68"/>
      <c r="N1829" s="319"/>
      <c r="O1829" s="319"/>
      <c r="P1829" s="212">
        <v>0</v>
      </c>
      <c r="Q1829" s="212">
        <v>167646.69</v>
      </c>
      <c r="R1829" s="68" t="s">
        <v>809</v>
      </c>
      <c r="S1829" s="320"/>
      <c r="T1829" s="266"/>
    </row>
    <row r="1830" spans="1:20" ht="76.5">
      <c r="A1830" s="189" t="s">
        <v>495</v>
      </c>
      <c r="B1830" s="68"/>
      <c r="C1830" s="210" t="s">
        <v>623</v>
      </c>
      <c r="D1830" s="211">
        <v>46149</v>
      </c>
      <c r="E1830" s="189" t="s">
        <v>5049</v>
      </c>
      <c r="F1830" s="189" t="s">
        <v>584</v>
      </c>
      <c r="G1830" s="189">
        <v>15737739</v>
      </c>
      <c r="H1830" s="68"/>
      <c r="I1830" s="195" t="s">
        <v>4546</v>
      </c>
      <c r="J1830" s="68"/>
      <c r="K1830" s="68"/>
      <c r="L1830" s="68"/>
      <c r="M1830" s="68"/>
      <c r="N1830" s="319"/>
      <c r="O1830" s="319"/>
      <c r="P1830" s="212">
        <v>0</v>
      </c>
      <c r="Q1830" s="212">
        <v>1060518.08</v>
      </c>
      <c r="R1830" s="68" t="s">
        <v>809</v>
      </c>
      <c r="S1830" s="320"/>
      <c r="T1830" s="266"/>
    </row>
    <row r="1831" spans="1:20" ht="76.5">
      <c r="A1831" s="189" t="s">
        <v>495</v>
      </c>
      <c r="B1831" s="68"/>
      <c r="C1831" s="210" t="s">
        <v>623</v>
      </c>
      <c r="D1831" s="211">
        <v>46149</v>
      </c>
      <c r="E1831" s="189" t="s">
        <v>5050</v>
      </c>
      <c r="F1831" s="189" t="s">
        <v>584</v>
      </c>
      <c r="G1831" s="189">
        <v>15734247</v>
      </c>
      <c r="H1831" s="68"/>
      <c r="I1831" s="195" t="s">
        <v>5051</v>
      </c>
      <c r="J1831" s="68"/>
      <c r="K1831" s="68"/>
      <c r="L1831" s="68"/>
      <c r="M1831" s="68"/>
      <c r="N1831" s="319"/>
      <c r="O1831" s="319"/>
      <c r="P1831" s="212">
        <v>0</v>
      </c>
      <c r="Q1831" s="212">
        <v>30259.919999999998</v>
      </c>
      <c r="R1831" s="68" t="s">
        <v>809</v>
      </c>
      <c r="S1831" s="320"/>
      <c r="T1831" s="266"/>
    </row>
    <row r="1832" spans="1:20" ht="76.5">
      <c r="A1832" s="189" t="s">
        <v>495</v>
      </c>
      <c r="B1832" s="68"/>
      <c r="C1832" s="210" t="s">
        <v>623</v>
      </c>
      <c r="D1832" s="211">
        <v>46149</v>
      </c>
      <c r="E1832" s="189" t="s">
        <v>5052</v>
      </c>
      <c r="F1832" s="189" t="s">
        <v>584</v>
      </c>
      <c r="G1832" s="189">
        <v>15734268</v>
      </c>
      <c r="H1832" s="68"/>
      <c r="I1832" s="195" t="s">
        <v>5053</v>
      </c>
      <c r="J1832" s="68"/>
      <c r="K1832" s="68"/>
      <c r="L1832" s="68"/>
      <c r="M1832" s="68"/>
      <c r="N1832" s="319"/>
      <c r="O1832" s="319"/>
      <c r="P1832" s="212">
        <v>0</v>
      </c>
      <c r="Q1832" s="212">
        <v>56167.87</v>
      </c>
      <c r="R1832" s="68" t="s">
        <v>809</v>
      </c>
      <c r="S1832" s="320"/>
      <c r="T1832" s="266"/>
    </row>
    <row r="1833" spans="1:20" ht="76.5">
      <c r="A1833" s="189" t="s">
        <v>495</v>
      </c>
      <c r="B1833" s="68"/>
      <c r="C1833" s="210" t="s">
        <v>623</v>
      </c>
      <c r="D1833" s="211">
        <v>46149</v>
      </c>
      <c r="E1833" s="189" t="s">
        <v>5054</v>
      </c>
      <c r="F1833" s="189" t="s">
        <v>584</v>
      </c>
      <c r="G1833" s="189">
        <v>15734256</v>
      </c>
      <c r="H1833" s="68"/>
      <c r="I1833" s="195" t="s">
        <v>5048</v>
      </c>
      <c r="J1833" s="68"/>
      <c r="K1833" s="68"/>
      <c r="L1833" s="68"/>
      <c r="M1833" s="68"/>
      <c r="N1833" s="319"/>
      <c r="O1833" s="319"/>
      <c r="P1833" s="212">
        <v>0</v>
      </c>
      <c r="Q1833" s="212">
        <v>77749.97</v>
      </c>
      <c r="R1833" s="68" t="s">
        <v>809</v>
      </c>
      <c r="S1833" s="320"/>
      <c r="T1833" s="266"/>
    </row>
    <row r="1834" spans="1:20" ht="63.75">
      <c r="A1834" s="189">
        <v>514</v>
      </c>
      <c r="B1834" s="68"/>
      <c r="C1834" s="210" t="s">
        <v>139</v>
      </c>
      <c r="D1834" s="211">
        <v>46149</v>
      </c>
      <c r="E1834" s="189" t="s">
        <v>5055</v>
      </c>
      <c r="F1834" s="189" t="s">
        <v>6</v>
      </c>
      <c r="G1834" s="189">
        <v>3569051</v>
      </c>
      <c r="H1834" s="68"/>
      <c r="I1834" s="195" t="s">
        <v>5056</v>
      </c>
      <c r="J1834" s="68"/>
      <c r="K1834" s="68"/>
      <c r="L1834" s="68"/>
      <c r="M1834" s="68"/>
      <c r="N1834" s="319"/>
      <c r="O1834" s="319"/>
      <c r="P1834" s="212">
        <v>0</v>
      </c>
      <c r="Q1834" s="212">
        <v>5999881.6799999997</v>
      </c>
      <c r="R1834" s="68" t="s">
        <v>809</v>
      </c>
      <c r="S1834" s="320"/>
      <c r="T1834" s="266"/>
    </row>
    <row r="1835" spans="1:20" ht="76.5">
      <c r="A1835" s="189" t="s">
        <v>495</v>
      </c>
      <c r="B1835" s="68"/>
      <c r="C1835" s="210" t="s">
        <v>623</v>
      </c>
      <c r="D1835" s="211">
        <v>46149</v>
      </c>
      <c r="E1835" s="189" t="s">
        <v>5057</v>
      </c>
      <c r="F1835" s="189" t="s">
        <v>584</v>
      </c>
      <c r="G1835" s="189">
        <v>15747593</v>
      </c>
      <c r="H1835" s="68"/>
      <c r="I1835" s="195" t="s">
        <v>5058</v>
      </c>
      <c r="J1835" s="68"/>
      <c r="K1835" s="68"/>
      <c r="L1835" s="68"/>
      <c r="M1835" s="68"/>
      <c r="N1835" s="319"/>
      <c r="O1835" s="319"/>
      <c r="P1835" s="212">
        <v>0</v>
      </c>
      <c r="Q1835" s="212">
        <v>61.13</v>
      </c>
      <c r="R1835" s="68" t="s">
        <v>809</v>
      </c>
      <c r="S1835" s="320"/>
      <c r="T1835" s="266"/>
    </row>
    <row r="1836" spans="1:20" ht="76.5">
      <c r="A1836" s="189" t="s">
        <v>495</v>
      </c>
      <c r="B1836" s="68"/>
      <c r="C1836" s="210" t="s">
        <v>623</v>
      </c>
      <c r="D1836" s="211">
        <v>46149</v>
      </c>
      <c r="E1836" s="189" t="s">
        <v>5059</v>
      </c>
      <c r="F1836" s="189" t="s">
        <v>584</v>
      </c>
      <c r="G1836" s="189">
        <v>15747585</v>
      </c>
      <c r="H1836" s="68"/>
      <c r="I1836" s="195" t="s">
        <v>5060</v>
      </c>
      <c r="J1836" s="68"/>
      <c r="K1836" s="68"/>
      <c r="L1836" s="68"/>
      <c r="M1836" s="68"/>
      <c r="N1836" s="319"/>
      <c r="O1836" s="319"/>
      <c r="P1836" s="212">
        <v>0</v>
      </c>
      <c r="Q1836" s="212">
        <v>100442.92</v>
      </c>
      <c r="R1836" s="68" t="s">
        <v>809</v>
      </c>
      <c r="S1836" s="320"/>
      <c r="T1836" s="266"/>
    </row>
    <row r="1837" spans="1:20" ht="76.5">
      <c r="A1837" s="189" t="s">
        <v>495</v>
      </c>
      <c r="B1837" s="68"/>
      <c r="C1837" s="210" t="s">
        <v>623</v>
      </c>
      <c r="D1837" s="211">
        <v>46149</v>
      </c>
      <c r="E1837" s="189" t="s">
        <v>5061</v>
      </c>
      <c r="F1837" s="189" t="s">
        <v>584</v>
      </c>
      <c r="G1837" s="189">
        <v>15747582</v>
      </c>
      <c r="H1837" s="68"/>
      <c r="I1837" s="195" t="s">
        <v>5062</v>
      </c>
      <c r="J1837" s="68"/>
      <c r="K1837" s="68"/>
      <c r="L1837" s="68"/>
      <c r="M1837" s="68"/>
      <c r="N1837" s="319"/>
      <c r="O1837" s="319"/>
      <c r="P1837" s="212">
        <v>0</v>
      </c>
      <c r="Q1837" s="212">
        <v>1109.58</v>
      </c>
      <c r="R1837" s="68" t="s">
        <v>809</v>
      </c>
      <c r="S1837" s="320"/>
      <c r="T1837" s="266"/>
    </row>
    <row r="1838" spans="1:20" ht="76.5">
      <c r="A1838" s="189" t="s">
        <v>495</v>
      </c>
      <c r="B1838" s="68"/>
      <c r="C1838" s="210" t="s">
        <v>623</v>
      </c>
      <c r="D1838" s="211">
        <v>46149</v>
      </c>
      <c r="E1838" s="189" t="s">
        <v>5063</v>
      </c>
      <c r="F1838" s="189" t="s">
        <v>584</v>
      </c>
      <c r="G1838" s="189">
        <v>15747577</v>
      </c>
      <c r="H1838" s="68"/>
      <c r="I1838" s="195" t="s">
        <v>5062</v>
      </c>
      <c r="J1838" s="68"/>
      <c r="K1838" s="68"/>
      <c r="L1838" s="68"/>
      <c r="M1838" s="68"/>
      <c r="N1838" s="319"/>
      <c r="O1838" s="319"/>
      <c r="P1838" s="212">
        <v>0</v>
      </c>
      <c r="Q1838" s="212">
        <v>11834.9</v>
      </c>
      <c r="R1838" s="68" t="s">
        <v>809</v>
      </c>
      <c r="S1838" s="320"/>
      <c r="T1838" s="266"/>
    </row>
    <row r="1839" spans="1:20" ht="76.5">
      <c r="A1839" s="189" t="s">
        <v>495</v>
      </c>
      <c r="B1839" s="68"/>
      <c r="C1839" s="210" t="s">
        <v>623</v>
      </c>
      <c r="D1839" s="211">
        <v>46149</v>
      </c>
      <c r="E1839" s="189" t="s">
        <v>5064</v>
      </c>
      <c r="F1839" s="189" t="s">
        <v>584</v>
      </c>
      <c r="G1839" s="189">
        <v>15747545</v>
      </c>
      <c r="H1839" s="68"/>
      <c r="I1839" s="195" t="s">
        <v>5065</v>
      </c>
      <c r="J1839" s="68"/>
      <c r="K1839" s="68"/>
      <c r="L1839" s="68"/>
      <c r="M1839" s="68"/>
      <c r="N1839" s="319"/>
      <c r="O1839" s="319"/>
      <c r="P1839" s="212">
        <v>0</v>
      </c>
      <c r="Q1839" s="212">
        <v>8537.33</v>
      </c>
      <c r="R1839" s="68" t="s">
        <v>809</v>
      </c>
      <c r="S1839" s="320"/>
      <c r="T1839" s="266"/>
    </row>
    <row r="1840" spans="1:20" ht="76.5">
      <c r="A1840" s="189" t="s">
        <v>495</v>
      </c>
      <c r="B1840" s="68"/>
      <c r="C1840" s="210" t="s">
        <v>623</v>
      </c>
      <c r="D1840" s="211">
        <v>46149</v>
      </c>
      <c r="E1840" s="189" t="s">
        <v>5066</v>
      </c>
      <c r="F1840" s="189" t="s">
        <v>584</v>
      </c>
      <c r="G1840" s="189">
        <v>15747550</v>
      </c>
      <c r="H1840" s="68"/>
      <c r="I1840" s="195" t="s">
        <v>5067</v>
      </c>
      <c r="J1840" s="68"/>
      <c r="K1840" s="68"/>
      <c r="L1840" s="68"/>
      <c r="M1840" s="68"/>
      <c r="N1840" s="319"/>
      <c r="O1840" s="319"/>
      <c r="P1840" s="212">
        <v>0</v>
      </c>
      <c r="Q1840" s="212">
        <v>646</v>
      </c>
      <c r="R1840" s="68" t="s">
        <v>809</v>
      </c>
      <c r="S1840" s="320"/>
      <c r="T1840" s="266"/>
    </row>
    <row r="1841" spans="1:20" ht="76.5">
      <c r="A1841" s="189" t="s">
        <v>495</v>
      </c>
      <c r="B1841" s="68"/>
      <c r="C1841" s="210" t="s">
        <v>623</v>
      </c>
      <c r="D1841" s="211">
        <v>46149</v>
      </c>
      <c r="E1841" s="189" t="s">
        <v>5068</v>
      </c>
      <c r="F1841" s="189" t="s">
        <v>584</v>
      </c>
      <c r="G1841" s="189">
        <v>15747563</v>
      </c>
      <c r="H1841" s="68"/>
      <c r="I1841" s="195" t="s">
        <v>5069</v>
      </c>
      <c r="J1841" s="68"/>
      <c r="K1841" s="68"/>
      <c r="L1841" s="68"/>
      <c r="M1841" s="68"/>
      <c r="N1841" s="319"/>
      <c r="O1841" s="319"/>
      <c r="P1841" s="212">
        <v>0</v>
      </c>
      <c r="Q1841" s="212">
        <v>36494.730000000003</v>
      </c>
      <c r="R1841" s="68" t="s">
        <v>809</v>
      </c>
      <c r="S1841" s="320"/>
      <c r="T1841" s="266"/>
    </row>
    <row r="1842" spans="1:20" ht="76.5">
      <c r="A1842" s="189" t="s">
        <v>495</v>
      </c>
      <c r="B1842" s="68"/>
      <c r="C1842" s="210" t="s">
        <v>623</v>
      </c>
      <c r="D1842" s="211">
        <v>46149</v>
      </c>
      <c r="E1842" s="189" t="s">
        <v>5070</v>
      </c>
      <c r="F1842" s="189" t="s">
        <v>584</v>
      </c>
      <c r="G1842" s="189">
        <v>15747561</v>
      </c>
      <c r="H1842" s="68"/>
      <c r="I1842" s="195" t="s">
        <v>5071</v>
      </c>
      <c r="J1842" s="68"/>
      <c r="K1842" s="68"/>
      <c r="L1842" s="68"/>
      <c r="M1842" s="68"/>
      <c r="N1842" s="319"/>
      <c r="O1842" s="319"/>
      <c r="P1842" s="212">
        <v>0</v>
      </c>
      <c r="Q1842" s="212">
        <v>93854.399999999994</v>
      </c>
      <c r="R1842" s="68" t="s">
        <v>809</v>
      </c>
      <c r="S1842" s="320"/>
      <c r="T1842" s="266"/>
    </row>
    <row r="1843" spans="1:20" ht="76.5">
      <c r="A1843" s="189" t="s">
        <v>495</v>
      </c>
      <c r="B1843" s="68"/>
      <c r="C1843" s="210" t="s">
        <v>623</v>
      </c>
      <c r="D1843" s="211">
        <v>46149</v>
      </c>
      <c r="E1843" s="189" t="s">
        <v>5072</v>
      </c>
      <c r="F1843" s="189" t="s">
        <v>584</v>
      </c>
      <c r="G1843" s="189">
        <v>15747570</v>
      </c>
      <c r="H1843" s="68"/>
      <c r="I1843" s="195" t="s">
        <v>5062</v>
      </c>
      <c r="J1843" s="68"/>
      <c r="K1843" s="68"/>
      <c r="L1843" s="68"/>
      <c r="M1843" s="68"/>
      <c r="N1843" s="319"/>
      <c r="O1843" s="319"/>
      <c r="P1843" s="212">
        <v>0</v>
      </c>
      <c r="Q1843" s="212">
        <v>26770.82</v>
      </c>
      <c r="R1843" s="68" t="s">
        <v>809</v>
      </c>
      <c r="S1843" s="320"/>
      <c r="T1843" s="266"/>
    </row>
    <row r="1844" spans="1:20" ht="76.5">
      <c r="A1844" s="189" t="s">
        <v>495</v>
      </c>
      <c r="B1844" s="68"/>
      <c r="C1844" s="210" t="s">
        <v>623</v>
      </c>
      <c r="D1844" s="211">
        <v>46149</v>
      </c>
      <c r="E1844" s="189" t="s">
        <v>5073</v>
      </c>
      <c r="F1844" s="189" t="s">
        <v>584</v>
      </c>
      <c r="G1844" s="189">
        <v>15747405</v>
      </c>
      <c r="H1844" s="68"/>
      <c r="I1844" s="195" t="s">
        <v>5074</v>
      </c>
      <c r="J1844" s="68"/>
      <c r="K1844" s="68"/>
      <c r="L1844" s="68"/>
      <c r="M1844" s="68"/>
      <c r="N1844" s="319"/>
      <c r="O1844" s="319"/>
      <c r="P1844" s="212">
        <v>0</v>
      </c>
      <c r="Q1844" s="212">
        <v>2528.88</v>
      </c>
      <c r="R1844" s="68" t="s">
        <v>809</v>
      </c>
      <c r="S1844" s="320"/>
      <c r="T1844" s="266"/>
    </row>
    <row r="1845" spans="1:20" ht="76.5">
      <c r="A1845" s="189" t="s">
        <v>495</v>
      </c>
      <c r="B1845" s="68"/>
      <c r="C1845" s="210" t="s">
        <v>623</v>
      </c>
      <c r="D1845" s="211">
        <v>46149</v>
      </c>
      <c r="E1845" s="189" t="s">
        <v>5075</v>
      </c>
      <c r="F1845" s="189" t="s">
        <v>584</v>
      </c>
      <c r="G1845" s="189">
        <v>15747394</v>
      </c>
      <c r="H1845" s="68"/>
      <c r="I1845" s="195" t="s">
        <v>5074</v>
      </c>
      <c r="J1845" s="68"/>
      <c r="K1845" s="68"/>
      <c r="L1845" s="68"/>
      <c r="M1845" s="68"/>
      <c r="N1845" s="319"/>
      <c r="O1845" s="319"/>
      <c r="P1845" s="212">
        <v>0</v>
      </c>
      <c r="Q1845" s="212">
        <v>3009.22</v>
      </c>
      <c r="R1845" s="68" t="s">
        <v>809</v>
      </c>
      <c r="S1845" s="320"/>
      <c r="T1845" s="266"/>
    </row>
    <row r="1846" spans="1:20" ht="89.25">
      <c r="A1846" s="189" t="s">
        <v>495</v>
      </c>
      <c r="B1846" s="68"/>
      <c r="C1846" s="210" t="s">
        <v>623</v>
      </c>
      <c r="D1846" s="211">
        <v>46149</v>
      </c>
      <c r="E1846" s="189" t="s">
        <v>5076</v>
      </c>
      <c r="F1846" s="189" t="s">
        <v>584</v>
      </c>
      <c r="G1846" s="189">
        <v>15747412</v>
      </c>
      <c r="H1846" s="68"/>
      <c r="I1846" s="195" t="s">
        <v>5077</v>
      </c>
      <c r="J1846" s="68"/>
      <c r="K1846" s="68"/>
      <c r="L1846" s="68"/>
      <c r="M1846" s="68"/>
      <c r="N1846" s="319"/>
      <c r="O1846" s="319"/>
      <c r="P1846" s="212">
        <v>0</v>
      </c>
      <c r="Q1846" s="212">
        <v>4210.22</v>
      </c>
      <c r="R1846" s="68" t="s">
        <v>809</v>
      </c>
      <c r="S1846" s="320"/>
      <c r="T1846" s="266"/>
    </row>
    <row r="1847" spans="1:20" ht="76.5">
      <c r="A1847" s="189" t="s">
        <v>495</v>
      </c>
      <c r="B1847" s="68"/>
      <c r="C1847" s="210" t="s">
        <v>623</v>
      </c>
      <c r="D1847" s="211">
        <v>46149</v>
      </c>
      <c r="E1847" s="189" t="s">
        <v>5078</v>
      </c>
      <c r="F1847" s="189" t="s">
        <v>584</v>
      </c>
      <c r="G1847" s="189">
        <v>15747392</v>
      </c>
      <c r="H1847" s="68"/>
      <c r="I1847" s="195" t="s">
        <v>5074</v>
      </c>
      <c r="J1847" s="68"/>
      <c r="K1847" s="68"/>
      <c r="L1847" s="68"/>
      <c r="M1847" s="68"/>
      <c r="N1847" s="319"/>
      <c r="O1847" s="319"/>
      <c r="P1847" s="212">
        <v>0</v>
      </c>
      <c r="Q1847" s="212">
        <v>3461.06</v>
      </c>
      <c r="R1847" s="68" t="s">
        <v>809</v>
      </c>
      <c r="S1847" s="320"/>
      <c r="T1847" s="266"/>
    </row>
    <row r="1848" spans="1:20" ht="76.5">
      <c r="A1848" s="189" t="s">
        <v>495</v>
      </c>
      <c r="B1848" s="68"/>
      <c r="C1848" s="210" t="s">
        <v>623</v>
      </c>
      <c r="D1848" s="211">
        <v>46149</v>
      </c>
      <c r="E1848" s="189" t="s">
        <v>5079</v>
      </c>
      <c r="F1848" s="189" t="s">
        <v>584</v>
      </c>
      <c r="G1848" s="189">
        <v>15747370</v>
      </c>
      <c r="H1848" s="68"/>
      <c r="I1848" s="195" t="s">
        <v>5074</v>
      </c>
      <c r="J1848" s="68"/>
      <c r="K1848" s="68"/>
      <c r="L1848" s="68"/>
      <c r="M1848" s="68"/>
      <c r="N1848" s="319"/>
      <c r="O1848" s="319"/>
      <c r="P1848" s="212">
        <v>0</v>
      </c>
      <c r="Q1848" s="212">
        <v>55027.43</v>
      </c>
      <c r="R1848" s="68" t="s">
        <v>809</v>
      </c>
      <c r="S1848" s="320"/>
      <c r="T1848" s="266"/>
    </row>
    <row r="1849" spans="1:20" ht="76.5">
      <c r="A1849" s="189" t="s">
        <v>495</v>
      </c>
      <c r="B1849" s="68"/>
      <c r="C1849" s="210" t="s">
        <v>623</v>
      </c>
      <c r="D1849" s="211">
        <v>46149</v>
      </c>
      <c r="E1849" s="189" t="s">
        <v>5080</v>
      </c>
      <c r="F1849" s="189" t="s">
        <v>584</v>
      </c>
      <c r="G1849" s="189">
        <v>15747377</v>
      </c>
      <c r="H1849" s="68"/>
      <c r="I1849" s="195" t="s">
        <v>5074</v>
      </c>
      <c r="J1849" s="68"/>
      <c r="K1849" s="68"/>
      <c r="L1849" s="68"/>
      <c r="M1849" s="68"/>
      <c r="N1849" s="319"/>
      <c r="O1849" s="319"/>
      <c r="P1849" s="212">
        <v>0</v>
      </c>
      <c r="Q1849" s="212">
        <v>50319.040000000001</v>
      </c>
      <c r="R1849" s="68" t="s">
        <v>809</v>
      </c>
      <c r="S1849" s="320"/>
      <c r="T1849" s="266"/>
    </row>
    <row r="1850" spans="1:20" ht="76.5">
      <c r="A1850" s="189" t="s">
        <v>495</v>
      </c>
      <c r="B1850" s="68"/>
      <c r="C1850" s="210" t="s">
        <v>623</v>
      </c>
      <c r="D1850" s="211">
        <v>46149</v>
      </c>
      <c r="E1850" s="189" t="s">
        <v>5081</v>
      </c>
      <c r="F1850" s="189" t="s">
        <v>584</v>
      </c>
      <c r="G1850" s="189">
        <v>15746538</v>
      </c>
      <c r="H1850" s="68"/>
      <c r="I1850" s="195" t="s">
        <v>5082</v>
      </c>
      <c r="J1850" s="68"/>
      <c r="K1850" s="68"/>
      <c r="L1850" s="68"/>
      <c r="M1850" s="68"/>
      <c r="N1850" s="319"/>
      <c r="O1850" s="319"/>
      <c r="P1850" s="212">
        <v>0</v>
      </c>
      <c r="Q1850" s="212">
        <v>23298.37</v>
      </c>
      <c r="R1850" s="68" t="s">
        <v>809</v>
      </c>
      <c r="S1850" s="320"/>
      <c r="T1850" s="266"/>
    </row>
    <row r="1851" spans="1:20" ht="76.5">
      <c r="A1851" s="189" t="s">
        <v>495</v>
      </c>
      <c r="B1851" s="68"/>
      <c r="C1851" s="210" t="s">
        <v>623</v>
      </c>
      <c r="D1851" s="211">
        <v>46149</v>
      </c>
      <c r="E1851" s="189" t="s">
        <v>5083</v>
      </c>
      <c r="F1851" s="189" t="s">
        <v>584</v>
      </c>
      <c r="G1851" s="189">
        <v>15747345</v>
      </c>
      <c r="H1851" s="68"/>
      <c r="I1851" s="195" t="s">
        <v>5084</v>
      </c>
      <c r="J1851" s="68"/>
      <c r="K1851" s="68"/>
      <c r="L1851" s="68"/>
      <c r="M1851" s="68"/>
      <c r="N1851" s="319"/>
      <c r="O1851" s="319"/>
      <c r="P1851" s="212">
        <v>0</v>
      </c>
      <c r="Q1851" s="212">
        <v>55476.35</v>
      </c>
      <c r="R1851" s="68" t="s">
        <v>809</v>
      </c>
      <c r="S1851" s="320"/>
      <c r="T1851" s="266"/>
    </row>
    <row r="1852" spans="1:20" ht="76.5">
      <c r="A1852" s="189" t="s">
        <v>495</v>
      </c>
      <c r="B1852" s="68"/>
      <c r="C1852" s="210" t="s">
        <v>623</v>
      </c>
      <c r="D1852" s="211">
        <v>46149</v>
      </c>
      <c r="E1852" s="189" t="s">
        <v>5085</v>
      </c>
      <c r="F1852" s="189" t="s">
        <v>584</v>
      </c>
      <c r="G1852" s="189">
        <v>15747361</v>
      </c>
      <c r="H1852" s="68"/>
      <c r="I1852" s="195" t="s">
        <v>5084</v>
      </c>
      <c r="J1852" s="68"/>
      <c r="K1852" s="68"/>
      <c r="L1852" s="68"/>
      <c r="M1852" s="68"/>
      <c r="N1852" s="319"/>
      <c r="O1852" s="319"/>
      <c r="P1852" s="212">
        <v>0</v>
      </c>
      <c r="Q1852" s="212">
        <v>22994.78</v>
      </c>
      <c r="R1852" s="68" t="s">
        <v>809</v>
      </c>
      <c r="S1852" s="320"/>
      <c r="T1852" s="266"/>
    </row>
    <row r="1853" spans="1:20" ht="76.5">
      <c r="A1853" s="189" t="s">
        <v>495</v>
      </c>
      <c r="B1853" s="68"/>
      <c r="C1853" s="210" t="s">
        <v>623</v>
      </c>
      <c r="D1853" s="211">
        <v>46149</v>
      </c>
      <c r="E1853" s="189" t="s">
        <v>5086</v>
      </c>
      <c r="F1853" s="189" t="s">
        <v>584</v>
      </c>
      <c r="G1853" s="189">
        <v>15746514</v>
      </c>
      <c r="H1853" s="68"/>
      <c r="I1853" s="195" t="s">
        <v>5087</v>
      </c>
      <c r="J1853" s="68"/>
      <c r="K1853" s="68"/>
      <c r="L1853" s="68"/>
      <c r="M1853" s="68"/>
      <c r="N1853" s="319"/>
      <c r="O1853" s="319"/>
      <c r="P1853" s="212">
        <v>0</v>
      </c>
      <c r="Q1853" s="212">
        <v>3265.2</v>
      </c>
      <c r="R1853" s="68" t="s">
        <v>809</v>
      </c>
      <c r="S1853" s="320"/>
      <c r="T1853" s="266"/>
    </row>
    <row r="1854" spans="1:20" ht="76.5">
      <c r="A1854" s="189" t="s">
        <v>495</v>
      </c>
      <c r="B1854" s="68"/>
      <c r="C1854" s="210" t="s">
        <v>623</v>
      </c>
      <c r="D1854" s="211">
        <v>46149</v>
      </c>
      <c r="E1854" s="189" t="s">
        <v>5088</v>
      </c>
      <c r="F1854" s="189" t="s">
        <v>584</v>
      </c>
      <c r="G1854" s="189">
        <v>15746527</v>
      </c>
      <c r="H1854" s="68"/>
      <c r="I1854" s="195" t="s">
        <v>5089</v>
      </c>
      <c r="J1854" s="68"/>
      <c r="K1854" s="68"/>
      <c r="L1854" s="68"/>
      <c r="M1854" s="68"/>
      <c r="N1854" s="319"/>
      <c r="O1854" s="319"/>
      <c r="P1854" s="212">
        <v>0</v>
      </c>
      <c r="Q1854" s="212">
        <v>208778.87</v>
      </c>
      <c r="R1854" s="68" t="s">
        <v>809</v>
      </c>
      <c r="S1854" s="320"/>
      <c r="T1854" s="266"/>
    </row>
    <row r="1855" spans="1:20" ht="76.5">
      <c r="A1855" s="189" t="s">
        <v>495</v>
      </c>
      <c r="B1855" s="68"/>
      <c r="C1855" s="210" t="s">
        <v>623</v>
      </c>
      <c r="D1855" s="211">
        <v>46149</v>
      </c>
      <c r="E1855" s="189" t="s">
        <v>5090</v>
      </c>
      <c r="F1855" s="189" t="s">
        <v>584</v>
      </c>
      <c r="G1855" s="189">
        <v>15746492</v>
      </c>
      <c r="H1855" s="68"/>
      <c r="I1855" s="195" t="s">
        <v>5091</v>
      </c>
      <c r="J1855" s="68"/>
      <c r="K1855" s="68"/>
      <c r="L1855" s="68"/>
      <c r="M1855" s="68"/>
      <c r="N1855" s="319"/>
      <c r="O1855" s="319"/>
      <c r="P1855" s="212">
        <v>0</v>
      </c>
      <c r="Q1855" s="212">
        <v>269049.82</v>
      </c>
      <c r="R1855" s="68" t="s">
        <v>809</v>
      </c>
      <c r="S1855" s="320"/>
      <c r="T1855" s="266"/>
    </row>
    <row r="1856" spans="1:20" ht="76.5">
      <c r="A1856" s="189" t="s">
        <v>495</v>
      </c>
      <c r="B1856" s="68"/>
      <c r="C1856" s="210" t="s">
        <v>623</v>
      </c>
      <c r="D1856" s="211">
        <v>46149</v>
      </c>
      <c r="E1856" s="189" t="s">
        <v>5092</v>
      </c>
      <c r="F1856" s="189" t="s">
        <v>584</v>
      </c>
      <c r="G1856" s="189">
        <v>15746494</v>
      </c>
      <c r="H1856" s="68"/>
      <c r="I1856" s="195" t="s">
        <v>5087</v>
      </c>
      <c r="J1856" s="68"/>
      <c r="K1856" s="68"/>
      <c r="L1856" s="68"/>
      <c r="M1856" s="68"/>
      <c r="N1856" s="319"/>
      <c r="O1856" s="319"/>
      <c r="P1856" s="212">
        <v>0</v>
      </c>
      <c r="Q1856" s="212">
        <v>34078.69</v>
      </c>
      <c r="R1856" s="68" t="s">
        <v>809</v>
      </c>
      <c r="S1856" s="320"/>
      <c r="T1856" s="266"/>
    </row>
    <row r="1857" spans="1:20" ht="76.5">
      <c r="A1857" s="189" t="s">
        <v>495</v>
      </c>
      <c r="B1857" s="68"/>
      <c r="C1857" s="210" t="s">
        <v>623</v>
      </c>
      <c r="D1857" s="211">
        <v>46149</v>
      </c>
      <c r="E1857" s="189" t="s">
        <v>5093</v>
      </c>
      <c r="F1857" s="189" t="s">
        <v>584</v>
      </c>
      <c r="G1857" s="189">
        <v>15746500</v>
      </c>
      <c r="H1857" s="68"/>
      <c r="I1857" s="195" t="s">
        <v>5087</v>
      </c>
      <c r="J1857" s="68"/>
      <c r="K1857" s="68"/>
      <c r="L1857" s="68"/>
      <c r="M1857" s="68"/>
      <c r="N1857" s="319"/>
      <c r="O1857" s="319"/>
      <c r="P1857" s="212">
        <v>0</v>
      </c>
      <c r="Q1857" s="212">
        <v>9480.3799999999992</v>
      </c>
      <c r="R1857" s="68" t="s">
        <v>809</v>
      </c>
      <c r="S1857" s="320"/>
      <c r="T1857" s="266"/>
    </row>
    <row r="1858" spans="1:20" ht="76.5">
      <c r="A1858" s="189" t="s">
        <v>495</v>
      </c>
      <c r="B1858" s="68"/>
      <c r="C1858" s="210" t="s">
        <v>623</v>
      </c>
      <c r="D1858" s="211">
        <v>46149</v>
      </c>
      <c r="E1858" s="189" t="s">
        <v>5094</v>
      </c>
      <c r="F1858" s="189" t="s">
        <v>584</v>
      </c>
      <c r="G1858" s="189">
        <v>15746490</v>
      </c>
      <c r="H1858" s="68"/>
      <c r="I1858" s="195" t="s">
        <v>5095</v>
      </c>
      <c r="J1858" s="68"/>
      <c r="K1858" s="68"/>
      <c r="L1858" s="68"/>
      <c r="M1858" s="68"/>
      <c r="N1858" s="319"/>
      <c r="O1858" s="319"/>
      <c r="P1858" s="212">
        <v>0</v>
      </c>
      <c r="Q1858" s="212">
        <v>2616.87</v>
      </c>
      <c r="R1858" s="68" t="s">
        <v>809</v>
      </c>
      <c r="S1858" s="320"/>
      <c r="T1858" s="266"/>
    </row>
    <row r="1859" spans="1:20" ht="76.5">
      <c r="A1859" s="189" t="s">
        <v>495</v>
      </c>
      <c r="B1859" s="68"/>
      <c r="C1859" s="210" t="s">
        <v>623</v>
      </c>
      <c r="D1859" s="211">
        <v>46149</v>
      </c>
      <c r="E1859" s="189" t="s">
        <v>5096</v>
      </c>
      <c r="F1859" s="189" t="s">
        <v>584</v>
      </c>
      <c r="G1859" s="189">
        <v>15746487</v>
      </c>
      <c r="H1859" s="68"/>
      <c r="I1859" s="195" t="s">
        <v>5095</v>
      </c>
      <c r="J1859" s="68"/>
      <c r="K1859" s="68"/>
      <c r="L1859" s="68"/>
      <c r="M1859" s="68"/>
      <c r="N1859" s="319"/>
      <c r="O1859" s="319"/>
      <c r="P1859" s="212">
        <v>0</v>
      </c>
      <c r="Q1859" s="212">
        <v>74817.8</v>
      </c>
      <c r="R1859" s="68" t="s">
        <v>809</v>
      </c>
      <c r="S1859" s="320"/>
      <c r="T1859" s="266"/>
    </row>
    <row r="1860" spans="1:20" ht="76.5">
      <c r="A1860" s="189" t="s">
        <v>495</v>
      </c>
      <c r="B1860" s="68"/>
      <c r="C1860" s="210" t="s">
        <v>623</v>
      </c>
      <c r="D1860" s="211">
        <v>46149</v>
      </c>
      <c r="E1860" s="189" t="s">
        <v>5097</v>
      </c>
      <c r="F1860" s="189" t="s">
        <v>584</v>
      </c>
      <c r="G1860" s="189">
        <v>15746464</v>
      </c>
      <c r="H1860" s="68"/>
      <c r="I1860" s="195" t="s">
        <v>5098</v>
      </c>
      <c r="J1860" s="68"/>
      <c r="K1860" s="68"/>
      <c r="L1860" s="68"/>
      <c r="M1860" s="68"/>
      <c r="N1860" s="319"/>
      <c r="O1860" s="319"/>
      <c r="P1860" s="212">
        <v>0</v>
      </c>
      <c r="Q1860" s="212">
        <v>324758.53999999998</v>
      </c>
      <c r="R1860" s="68" t="s">
        <v>809</v>
      </c>
      <c r="S1860" s="320"/>
      <c r="T1860" s="266"/>
    </row>
    <row r="1861" spans="1:20" ht="76.5">
      <c r="A1861" s="189" t="s">
        <v>495</v>
      </c>
      <c r="B1861" s="68"/>
      <c r="C1861" s="210" t="s">
        <v>623</v>
      </c>
      <c r="D1861" s="211">
        <v>46149</v>
      </c>
      <c r="E1861" s="189" t="s">
        <v>5099</v>
      </c>
      <c r="F1861" s="189" t="s">
        <v>584</v>
      </c>
      <c r="G1861" s="189">
        <v>15746455</v>
      </c>
      <c r="H1861" s="68"/>
      <c r="I1861" s="195" t="s">
        <v>5100</v>
      </c>
      <c r="J1861" s="68"/>
      <c r="K1861" s="68"/>
      <c r="L1861" s="68"/>
      <c r="M1861" s="68"/>
      <c r="N1861" s="319"/>
      <c r="O1861" s="319"/>
      <c r="P1861" s="212">
        <v>0</v>
      </c>
      <c r="Q1861" s="212">
        <v>2193.71</v>
      </c>
      <c r="R1861" s="68" t="s">
        <v>809</v>
      </c>
      <c r="S1861" s="320"/>
      <c r="T1861" s="266"/>
    </row>
    <row r="1862" spans="1:20" ht="76.5">
      <c r="A1862" s="189" t="s">
        <v>495</v>
      </c>
      <c r="B1862" s="68"/>
      <c r="C1862" s="210" t="s">
        <v>623</v>
      </c>
      <c r="D1862" s="211">
        <v>46149</v>
      </c>
      <c r="E1862" s="189" t="s">
        <v>5101</v>
      </c>
      <c r="F1862" s="189" t="s">
        <v>584</v>
      </c>
      <c r="G1862" s="189">
        <v>15746466</v>
      </c>
      <c r="H1862" s="68"/>
      <c r="I1862" s="195" t="s">
        <v>5102</v>
      </c>
      <c r="J1862" s="68"/>
      <c r="K1862" s="68"/>
      <c r="L1862" s="68"/>
      <c r="M1862" s="68"/>
      <c r="N1862" s="319"/>
      <c r="O1862" s="319"/>
      <c r="P1862" s="212">
        <v>0</v>
      </c>
      <c r="Q1862" s="212">
        <v>13361.5</v>
      </c>
      <c r="R1862" s="68" t="s">
        <v>809</v>
      </c>
      <c r="S1862" s="320"/>
      <c r="T1862" s="266"/>
    </row>
    <row r="1863" spans="1:20" ht="76.5">
      <c r="A1863" s="189" t="s">
        <v>495</v>
      </c>
      <c r="B1863" s="68"/>
      <c r="C1863" s="210" t="s">
        <v>623</v>
      </c>
      <c r="D1863" s="211">
        <v>46149</v>
      </c>
      <c r="E1863" s="189" t="s">
        <v>5103</v>
      </c>
      <c r="F1863" s="189" t="s">
        <v>584</v>
      </c>
      <c r="G1863" s="189">
        <v>15746480</v>
      </c>
      <c r="H1863" s="68"/>
      <c r="I1863" s="195" t="s">
        <v>5104</v>
      </c>
      <c r="J1863" s="68"/>
      <c r="K1863" s="68"/>
      <c r="L1863" s="68"/>
      <c r="M1863" s="68"/>
      <c r="N1863" s="319"/>
      <c r="O1863" s="319"/>
      <c r="P1863" s="212">
        <v>0</v>
      </c>
      <c r="Q1863" s="212">
        <v>916361.89</v>
      </c>
      <c r="R1863" s="68" t="s">
        <v>809</v>
      </c>
      <c r="S1863" s="320"/>
      <c r="T1863" s="266"/>
    </row>
    <row r="1864" spans="1:20" ht="76.5">
      <c r="A1864" s="189" t="s">
        <v>495</v>
      </c>
      <c r="B1864" s="68"/>
      <c r="C1864" s="210" t="s">
        <v>623</v>
      </c>
      <c r="D1864" s="211">
        <v>46149</v>
      </c>
      <c r="E1864" s="189" t="s">
        <v>5105</v>
      </c>
      <c r="F1864" s="189" t="s">
        <v>584</v>
      </c>
      <c r="G1864" s="189">
        <v>15744649</v>
      </c>
      <c r="H1864" s="68"/>
      <c r="I1864" s="195" t="s">
        <v>5100</v>
      </c>
      <c r="J1864" s="68"/>
      <c r="K1864" s="68"/>
      <c r="L1864" s="68"/>
      <c r="M1864" s="68"/>
      <c r="N1864" s="319"/>
      <c r="O1864" s="319"/>
      <c r="P1864" s="212">
        <v>0</v>
      </c>
      <c r="Q1864" s="212">
        <v>2284.35</v>
      </c>
      <c r="R1864" s="68" t="s">
        <v>809</v>
      </c>
      <c r="S1864" s="320"/>
      <c r="T1864" s="266"/>
    </row>
    <row r="1865" spans="1:20" ht="76.5">
      <c r="A1865" s="189" t="s">
        <v>495</v>
      </c>
      <c r="B1865" s="68"/>
      <c r="C1865" s="210" t="s">
        <v>623</v>
      </c>
      <c r="D1865" s="211">
        <v>46149</v>
      </c>
      <c r="E1865" s="189" t="s">
        <v>5106</v>
      </c>
      <c r="F1865" s="189" t="s">
        <v>584</v>
      </c>
      <c r="G1865" s="189">
        <v>15744647</v>
      </c>
      <c r="H1865" s="68"/>
      <c r="I1865" s="195" t="s">
        <v>5100</v>
      </c>
      <c r="J1865" s="68"/>
      <c r="K1865" s="68"/>
      <c r="L1865" s="68"/>
      <c r="M1865" s="68"/>
      <c r="N1865" s="319"/>
      <c r="O1865" s="319"/>
      <c r="P1865" s="212">
        <v>0</v>
      </c>
      <c r="Q1865" s="212">
        <v>3973.98</v>
      </c>
      <c r="R1865" s="68" t="s">
        <v>809</v>
      </c>
      <c r="S1865" s="320"/>
      <c r="T1865" s="266"/>
    </row>
    <row r="1866" spans="1:20" ht="76.5">
      <c r="A1866" s="189" t="s">
        <v>495</v>
      </c>
      <c r="B1866" s="68"/>
      <c r="C1866" s="210" t="s">
        <v>623</v>
      </c>
      <c r="D1866" s="211">
        <v>46149</v>
      </c>
      <c r="E1866" s="189" t="s">
        <v>5107</v>
      </c>
      <c r="F1866" s="189" t="s">
        <v>584</v>
      </c>
      <c r="G1866" s="189">
        <v>15744625</v>
      </c>
      <c r="H1866" s="68"/>
      <c r="I1866" s="195" t="s">
        <v>5108</v>
      </c>
      <c r="J1866" s="68"/>
      <c r="K1866" s="68"/>
      <c r="L1866" s="68"/>
      <c r="M1866" s="68"/>
      <c r="N1866" s="319"/>
      <c r="O1866" s="319"/>
      <c r="P1866" s="212">
        <v>0</v>
      </c>
      <c r="Q1866" s="212">
        <v>898.63</v>
      </c>
      <c r="R1866" s="68" t="s">
        <v>809</v>
      </c>
      <c r="S1866" s="320"/>
      <c r="T1866" s="266"/>
    </row>
    <row r="1867" spans="1:20" ht="76.5">
      <c r="A1867" s="189" t="s">
        <v>495</v>
      </c>
      <c r="B1867" s="68"/>
      <c r="C1867" s="210" t="s">
        <v>623</v>
      </c>
      <c r="D1867" s="211">
        <v>46149</v>
      </c>
      <c r="E1867" s="189" t="s">
        <v>5109</v>
      </c>
      <c r="F1867" s="189" t="s">
        <v>584</v>
      </c>
      <c r="G1867" s="189">
        <v>15744603</v>
      </c>
      <c r="H1867" s="68"/>
      <c r="I1867" s="195" t="s">
        <v>5110</v>
      </c>
      <c r="J1867" s="68"/>
      <c r="K1867" s="68"/>
      <c r="L1867" s="68"/>
      <c r="M1867" s="68"/>
      <c r="N1867" s="319"/>
      <c r="O1867" s="319"/>
      <c r="P1867" s="212">
        <v>0</v>
      </c>
      <c r="Q1867" s="212">
        <v>1405.8</v>
      </c>
      <c r="R1867" s="68" t="s">
        <v>809</v>
      </c>
      <c r="S1867" s="320"/>
      <c r="T1867" s="266"/>
    </row>
    <row r="1868" spans="1:20" ht="76.5">
      <c r="A1868" s="189" t="s">
        <v>495</v>
      </c>
      <c r="B1868" s="68"/>
      <c r="C1868" s="210" t="s">
        <v>623</v>
      </c>
      <c r="D1868" s="211">
        <v>46149</v>
      </c>
      <c r="E1868" s="189" t="s">
        <v>5111</v>
      </c>
      <c r="F1868" s="189" t="s">
        <v>584</v>
      </c>
      <c r="G1868" s="189">
        <v>15744605</v>
      </c>
      <c r="H1868" s="68"/>
      <c r="I1868" s="195" t="s">
        <v>5110</v>
      </c>
      <c r="J1868" s="68"/>
      <c r="K1868" s="68"/>
      <c r="L1868" s="68"/>
      <c r="M1868" s="68"/>
      <c r="N1868" s="319"/>
      <c r="O1868" s="319"/>
      <c r="P1868" s="212">
        <v>0</v>
      </c>
      <c r="Q1868" s="212">
        <v>1315.87</v>
      </c>
      <c r="R1868" s="68" t="s">
        <v>809</v>
      </c>
      <c r="S1868" s="320"/>
      <c r="T1868" s="266"/>
    </row>
    <row r="1869" spans="1:20" ht="76.5">
      <c r="A1869" s="189" t="s">
        <v>495</v>
      </c>
      <c r="B1869" s="68"/>
      <c r="C1869" s="210" t="s">
        <v>623</v>
      </c>
      <c r="D1869" s="211">
        <v>46149</v>
      </c>
      <c r="E1869" s="189" t="s">
        <v>5112</v>
      </c>
      <c r="F1869" s="189" t="s">
        <v>584</v>
      </c>
      <c r="G1869" s="189">
        <v>15744576</v>
      </c>
      <c r="H1869" s="68"/>
      <c r="I1869" s="195" t="s">
        <v>5110</v>
      </c>
      <c r="J1869" s="68"/>
      <c r="K1869" s="68"/>
      <c r="L1869" s="68"/>
      <c r="M1869" s="68"/>
      <c r="N1869" s="319"/>
      <c r="O1869" s="319"/>
      <c r="P1869" s="212">
        <v>0</v>
      </c>
      <c r="Q1869" s="212">
        <v>20041.82</v>
      </c>
      <c r="R1869" s="68" t="s">
        <v>809</v>
      </c>
      <c r="S1869" s="320"/>
      <c r="T1869" s="266"/>
    </row>
    <row r="1870" spans="1:20" ht="89.25">
      <c r="A1870" s="189" t="s">
        <v>495</v>
      </c>
      <c r="B1870" s="68"/>
      <c r="C1870" s="210" t="s">
        <v>623</v>
      </c>
      <c r="D1870" s="211">
        <v>46149</v>
      </c>
      <c r="E1870" s="189" t="s">
        <v>5113</v>
      </c>
      <c r="F1870" s="189" t="s">
        <v>584</v>
      </c>
      <c r="G1870" s="189">
        <v>15744615</v>
      </c>
      <c r="H1870" s="68"/>
      <c r="I1870" s="195" t="s">
        <v>5114</v>
      </c>
      <c r="J1870" s="68"/>
      <c r="K1870" s="68"/>
      <c r="L1870" s="68"/>
      <c r="M1870" s="68"/>
      <c r="N1870" s="319"/>
      <c r="O1870" s="319"/>
      <c r="P1870" s="212">
        <v>0</v>
      </c>
      <c r="Q1870" s="212">
        <v>1371.26</v>
      </c>
      <c r="R1870" s="68" t="s">
        <v>809</v>
      </c>
      <c r="S1870" s="320"/>
      <c r="T1870" s="266"/>
    </row>
    <row r="1871" spans="1:20" ht="76.5">
      <c r="A1871" s="189" t="s">
        <v>495</v>
      </c>
      <c r="B1871" s="68"/>
      <c r="C1871" s="210" t="s">
        <v>623</v>
      </c>
      <c r="D1871" s="211">
        <v>46149</v>
      </c>
      <c r="E1871" s="189" t="s">
        <v>5115</v>
      </c>
      <c r="F1871" s="189" t="s">
        <v>584</v>
      </c>
      <c r="G1871" s="189">
        <v>15744574</v>
      </c>
      <c r="H1871" s="68"/>
      <c r="I1871" s="195" t="s">
        <v>5110</v>
      </c>
      <c r="J1871" s="68"/>
      <c r="K1871" s="68"/>
      <c r="L1871" s="68"/>
      <c r="M1871" s="68"/>
      <c r="N1871" s="319"/>
      <c r="O1871" s="319"/>
      <c r="P1871" s="212">
        <v>0</v>
      </c>
      <c r="Q1871" s="212">
        <v>11345.61</v>
      </c>
      <c r="R1871" s="68" t="s">
        <v>809</v>
      </c>
      <c r="S1871" s="320"/>
      <c r="T1871" s="266"/>
    </row>
    <row r="1872" spans="1:20" ht="76.5">
      <c r="A1872" s="189" t="s">
        <v>495</v>
      </c>
      <c r="B1872" s="68"/>
      <c r="C1872" s="210" t="s">
        <v>623</v>
      </c>
      <c r="D1872" s="211">
        <v>46149</v>
      </c>
      <c r="E1872" s="189" t="s">
        <v>5116</v>
      </c>
      <c r="F1872" s="189" t="s">
        <v>584</v>
      </c>
      <c r="G1872" s="189">
        <v>15744590</v>
      </c>
      <c r="H1872" s="68"/>
      <c r="I1872" s="195" t="s">
        <v>5110</v>
      </c>
      <c r="J1872" s="68"/>
      <c r="K1872" s="68"/>
      <c r="L1872" s="68"/>
      <c r="M1872" s="68"/>
      <c r="N1872" s="319"/>
      <c r="O1872" s="319"/>
      <c r="P1872" s="212">
        <v>0</v>
      </c>
      <c r="Q1872" s="212">
        <v>42748.22</v>
      </c>
      <c r="R1872" s="68" t="s">
        <v>809</v>
      </c>
      <c r="S1872" s="320"/>
      <c r="T1872" s="266"/>
    </row>
    <row r="1873" spans="1:20" ht="63.75">
      <c r="A1873" s="189">
        <v>514</v>
      </c>
      <c r="B1873" s="68"/>
      <c r="C1873" s="210" t="s">
        <v>139</v>
      </c>
      <c r="D1873" s="211">
        <v>46149</v>
      </c>
      <c r="E1873" s="189" t="s">
        <v>5117</v>
      </c>
      <c r="F1873" s="189" t="s">
        <v>14</v>
      </c>
      <c r="G1873" s="189">
        <v>3569052</v>
      </c>
      <c r="H1873" s="68"/>
      <c r="I1873" s="195" t="s">
        <v>5118</v>
      </c>
      <c r="J1873" s="68"/>
      <c r="K1873" s="68"/>
      <c r="L1873" s="68"/>
      <c r="M1873" s="68"/>
      <c r="N1873" s="319"/>
      <c r="O1873" s="319"/>
      <c r="P1873" s="212">
        <v>80</v>
      </c>
      <c r="Q1873" s="212">
        <v>0</v>
      </c>
      <c r="R1873" s="68" t="s">
        <v>809</v>
      </c>
      <c r="S1873" s="320"/>
      <c r="T1873" s="266"/>
    </row>
    <row r="1874" spans="1:20" ht="89.25">
      <c r="A1874" s="189">
        <v>16</v>
      </c>
      <c r="B1874" s="68"/>
      <c r="C1874" s="210" t="s">
        <v>39</v>
      </c>
      <c r="D1874" s="211">
        <v>46149</v>
      </c>
      <c r="E1874" s="189" t="s">
        <v>5119</v>
      </c>
      <c r="F1874" s="189" t="s">
        <v>6</v>
      </c>
      <c r="G1874" s="189">
        <v>1153346</v>
      </c>
      <c r="H1874" s="68"/>
      <c r="I1874" s="195" t="s">
        <v>5120</v>
      </c>
      <c r="J1874" s="68"/>
      <c r="K1874" s="68"/>
      <c r="L1874" s="68"/>
      <c r="M1874" s="68"/>
      <c r="N1874" s="319"/>
      <c r="O1874" s="319"/>
      <c r="P1874" s="212">
        <v>0</v>
      </c>
      <c r="Q1874" s="212">
        <v>198536.22</v>
      </c>
      <c r="R1874" s="68" t="s">
        <v>809</v>
      </c>
      <c r="S1874" s="320"/>
      <c r="T1874" s="266"/>
    </row>
    <row r="1875" spans="1:20" ht="76.5">
      <c r="A1875" s="189">
        <v>525</v>
      </c>
      <c r="B1875" s="68"/>
      <c r="C1875" s="210" t="s">
        <v>142</v>
      </c>
      <c r="D1875" s="211">
        <v>46149</v>
      </c>
      <c r="E1875" s="189" t="s">
        <v>5121</v>
      </c>
      <c r="F1875" s="189" t="s">
        <v>6</v>
      </c>
      <c r="G1875" s="189">
        <v>3569552</v>
      </c>
      <c r="H1875" s="68"/>
      <c r="I1875" s="195" t="s">
        <v>5122</v>
      </c>
      <c r="J1875" s="68"/>
      <c r="K1875" s="68"/>
      <c r="L1875" s="68"/>
      <c r="M1875" s="68"/>
      <c r="N1875" s="319"/>
      <c r="O1875" s="319"/>
      <c r="P1875" s="212">
        <v>0</v>
      </c>
      <c r="Q1875" s="212">
        <v>686000</v>
      </c>
      <c r="R1875" s="68" t="s">
        <v>809</v>
      </c>
      <c r="S1875" s="320"/>
      <c r="T1875" s="266"/>
    </row>
    <row r="1876" spans="1:20" ht="76.5">
      <c r="A1876" s="189" t="s">
        <v>494</v>
      </c>
      <c r="B1876" s="68"/>
      <c r="C1876" s="210" t="s">
        <v>542</v>
      </c>
      <c r="D1876" s="211">
        <v>46149</v>
      </c>
      <c r="E1876" s="189" t="s">
        <v>5123</v>
      </c>
      <c r="F1876" s="189" t="s">
        <v>6</v>
      </c>
      <c r="G1876" s="189">
        <v>2427663</v>
      </c>
      <c r="H1876" s="68"/>
      <c r="I1876" s="195" t="s">
        <v>5124</v>
      </c>
      <c r="J1876" s="68"/>
      <c r="K1876" s="68"/>
      <c r="L1876" s="68"/>
      <c r="M1876" s="68"/>
      <c r="N1876" s="319"/>
      <c r="O1876" s="319"/>
      <c r="P1876" s="212">
        <v>0</v>
      </c>
      <c r="Q1876" s="212">
        <v>3078074.28</v>
      </c>
      <c r="R1876" s="68" t="s">
        <v>809</v>
      </c>
      <c r="S1876" s="320"/>
      <c r="T1876" s="266"/>
    </row>
    <row r="1877" spans="1:20" ht="63.75">
      <c r="A1877" s="189">
        <v>81</v>
      </c>
      <c r="B1877" s="68"/>
      <c r="C1877" s="210" t="s">
        <v>46</v>
      </c>
      <c r="D1877" s="211">
        <v>46149</v>
      </c>
      <c r="E1877" s="189" t="s">
        <v>5125</v>
      </c>
      <c r="F1877" s="189" t="s">
        <v>6</v>
      </c>
      <c r="G1877" s="189">
        <v>2427782</v>
      </c>
      <c r="H1877" s="68"/>
      <c r="I1877" s="195" t="s">
        <v>5126</v>
      </c>
      <c r="J1877" s="68"/>
      <c r="K1877" s="68"/>
      <c r="L1877" s="68"/>
      <c r="M1877" s="68"/>
      <c r="N1877" s="319"/>
      <c r="O1877" s="319"/>
      <c r="P1877" s="212">
        <v>0</v>
      </c>
      <c r="Q1877" s="212">
        <v>45000</v>
      </c>
      <c r="R1877" s="68" t="s">
        <v>809</v>
      </c>
      <c r="S1877" s="320"/>
      <c r="T1877" s="266"/>
    </row>
    <row r="1878" spans="1:20" ht="102">
      <c r="A1878" s="189" t="s">
        <v>494</v>
      </c>
      <c r="B1878" s="68"/>
      <c r="C1878" s="210" t="s">
        <v>542</v>
      </c>
      <c r="D1878" s="211">
        <v>46149</v>
      </c>
      <c r="E1878" s="189" t="s">
        <v>5127</v>
      </c>
      <c r="F1878" s="189" t="s">
        <v>10</v>
      </c>
      <c r="G1878" s="189">
        <v>1153365</v>
      </c>
      <c r="H1878" s="68"/>
      <c r="I1878" s="195" t="s">
        <v>5128</v>
      </c>
      <c r="J1878" s="68"/>
      <c r="K1878" s="68"/>
      <c r="L1878" s="68"/>
      <c r="M1878" s="68"/>
      <c r="N1878" s="319"/>
      <c r="O1878" s="319"/>
      <c r="P1878" s="212">
        <v>485817.43</v>
      </c>
      <c r="Q1878" s="212">
        <v>0</v>
      </c>
      <c r="R1878" s="68" t="s">
        <v>809</v>
      </c>
      <c r="S1878" s="320"/>
      <c r="T1878" s="266"/>
    </row>
    <row r="1879" spans="1:20" ht="51">
      <c r="A1879" s="189">
        <v>513</v>
      </c>
      <c r="B1879" s="68"/>
      <c r="C1879" s="210" t="s">
        <v>138</v>
      </c>
      <c r="D1879" s="211">
        <v>46149</v>
      </c>
      <c r="E1879" s="189" t="s">
        <v>5129</v>
      </c>
      <c r="F1879" s="189" t="s">
        <v>14</v>
      </c>
      <c r="G1879" s="189">
        <v>3569555</v>
      </c>
      <c r="H1879" s="68"/>
      <c r="I1879" s="195" t="s">
        <v>5130</v>
      </c>
      <c r="J1879" s="68"/>
      <c r="K1879" s="68"/>
      <c r="L1879" s="68"/>
      <c r="M1879" s="68"/>
      <c r="N1879" s="319"/>
      <c r="O1879" s="319"/>
      <c r="P1879" s="212">
        <v>80</v>
      </c>
      <c r="Q1879" s="212">
        <v>0</v>
      </c>
      <c r="R1879" s="68" t="s">
        <v>809</v>
      </c>
      <c r="S1879" s="320"/>
      <c r="T1879" s="266"/>
    </row>
    <row r="1880" spans="1:20" ht="76.5">
      <c r="A1880" s="189">
        <v>117</v>
      </c>
      <c r="B1880" s="68"/>
      <c r="C1880" s="210" t="s">
        <v>50</v>
      </c>
      <c r="D1880" s="211">
        <v>46149</v>
      </c>
      <c r="E1880" s="189" t="s">
        <v>5131</v>
      </c>
      <c r="F1880" s="189" t="s">
        <v>10</v>
      </c>
      <c r="G1880" s="189">
        <v>1153380</v>
      </c>
      <c r="H1880" s="68"/>
      <c r="I1880" s="195" t="s">
        <v>5132</v>
      </c>
      <c r="J1880" s="68"/>
      <c r="K1880" s="68"/>
      <c r="L1880" s="68"/>
      <c r="M1880" s="68"/>
      <c r="N1880" s="319"/>
      <c r="O1880" s="319"/>
      <c r="P1880" s="212">
        <v>80</v>
      </c>
      <c r="Q1880" s="212">
        <v>0</v>
      </c>
      <c r="R1880" s="68" t="s">
        <v>809</v>
      </c>
      <c r="S1880" s="320"/>
      <c r="T1880" s="266"/>
    </row>
    <row r="1881" spans="1:20" ht="76.5">
      <c r="A1881" s="189">
        <v>117</v>
      </c>
      <c r="B1881" s="68"/>
      <c r="C1881" s="210" t="s">
        <v>50</v>
      </c>
      <c r="D1881" s="211">
        <v>46149</v>
      </c>
      <c r="E1881" s="189" t="s">
        <v>5133</v>
      </c>
      <c r="F1881" s="189" t="s">
        <v>10</v>
      </c>
      <c r="G1881" s="189">
        <v>1153371</v>
      </c>
      <c r="H1881" s="68"/>
      <c r="I1881" s="195" t="s">
        <v>5134</v>
      </c>
      <c r="J1881" s="68"/>
      <c r="K1881" s="68"/>
      <c r="L1881" s="68"/>
      <c r="M1881" s="68"/>
      <c r="N1881" s="319"/>
      <c r="O1881" s="319"/>
      <c r="P1881" s="212">
        <v>80</v>
      </c>
      <c r="Q1881" s="212">
        <v>0</v>
      </c>
      <c r="R1881" s="68" t="s">
        <v>809</v>
      </c>
      <c r="S1881" s="320"/>
      <c r="T1881" s="266"/>
    </row>
    <row r="1882" spans="1:20" ht="89.25">
      <c r="A1882" s="189">
        <v>513</v>
      </c>
      <c r="B1882" s="68"/>
      <c r="C1882" s="210" t="s">
        <v>138</v>
      </c>
      <c r="D1882" s="211">
        <v>46149</v>
      </c>
      <c r="E1882" s="189" t="s">
        <v>5135</v>
      </c>
      <c r="F1882" s="189" t="s">
        <v>10</v>
      </c>
      <c r="G1882" s="189">
        <v>1153373</v>
      </c>
      <c r="H1882" s="68"/>
      <c r="I1882" s="195" t="s">
        <v>5136</v>
      </c>
      <c r="J1882" s="68"/>
      <c r="K1882" s="68"/>
      <c r="L1882" s="68"/>
      <c r="M1882" s="68"/>
      <c r="N1882" s="319"/>
      <c r="O1882" s="319"/>
      <c r="P1882" s="212">
        <v>80</v>
      </c>
      <c r="Q1882" s="212">
        <v>0</v>
      </c>
      <c r="R1882" s="68" t="s">
        <v>809</v>
      </c>
      <c r="S1882" s="320"/>
      <c r="T1882" s="266"/>
    </row>
    <row r="1883" spans="1:20" ht="51">
      <c r="A1883" s="189" t="s">
        <v>503</v>
      </c>
      <c r="B1883" s="68"/>
      <c r="C1883" s="210" t="s">
        <v>541</v>
      </c>
      <c r="D1883" s="211">
        <v>46150</v>
      </c>
      <c r="E1883" s="189" t="s">
        <v>5137</v>
      </c>
      <c r="F1883" s="189" t="s">
        <v>3</v>
      </c>
      <c r="G1883" s="189">
        <v>2388846</v>
      </c>
      <c r="H1883" s="68"/>
      <c r="I1883" s="195" t="s">
        <v>4060</v>
      </c>
      <c r="J1883" s="68"/>
      <c r="K1883" s="68"/>
      <c r="L1883" s="68"/>
      <c r="M1883" s="68"/>
      <c r="N1883" s="319"/>
      <c r="O1883" s="319"/>
      <c r="P1883" s="212">
        <v>0</v>
      </c>
      <c r="Q1883" s="212">
        <v>710.68</v>
      </c>
      <c r="R1883" s="68" t="s">
        <v>809</v>
      </c>
      <c r="S1883" s="320"/>
      <c r="T1883" s="266"/>
    </row>
    <row r="1884" spans="1:20" ht="63.75">
      <c r="A1884" s="189" t="s">
        <v>497</v>
      </c>
      <c r="B1884" s="68"/>
      <c r="C1884" s="210" t="s">
        <v>615</v>
      </c>
      <c r="D1884" s="211">
        <v>46150</v>
      </c>
      <c r="E1884" s="189" t="s">
        <v>5138</v>
      </c>
      <c r="F1884" s="189" t="s">
        <v>3</v>
      </c>
      <c r="G1884" s="189">
        <v>2388855</v>
      </c>
      <c r="H1884" s="68"/>
      <c r="I1884" s="195" t="s">
        <v>5139</v>
      </c>
      <c r="J1884" s="68"/>
      <c r="K1884" s="68"/>
      <c r="L1884" s="68"/>
      <c r="M1884" s="68"/>
      <c r="N1884" s="319"/>
      <c r="O1884" s="319"/>
      <c r="P1884" s="212">
        <v>0</v>
      </c>
      <c r="Q1884" s="212">
        <v>409.72</v>
      </c>
      <c r="R1884" s="68" t="s">
        <v>809</v>
      </c>
      <c r="S1884" s="320"/>
      <c r="T1884" s="266"/>
    </row>
    <row r="1885" spans="1:20" ht="51">
      <c r="A1885" s="189" t="s">
        <v>503</v>
      </c>
      <c r="B1885" s="68"/>
      <c r="C1885" s="210" t="s">
        <v>541</v>
      </c>
      <c r="D1885" s="211">
        <v>46150</v>
      </c>
      <c r="E1885" s="189" t="s">
        <v>5140</v>
      </c>
      <c r="F1885" s="189" t="s">
        <v>3</v>
      </c>
      <c r="G1885" s="189">
        <v>2388857</v>
      </c>
      <c r="H1885" s="68"/>
      <c r="I1885" s="195" t="s">
        <v>5141</v>
      </c>
      <c r="J1885" s="68"/>
      <c r="K1885" s="68"/>
      <c r="L1885" s="68"/>
      <c r="M1885" s="68"/>
      <c r="N1885" s="319"/>
      <c r="O1885" s="319"/>
      <c r="P1885" s="212">
        <v>0</v>
      </c>
      <c r="Q1885" s="212">
        <v>13795</v>
      </c>
      <c r="R1885" s="68" t="s">
        <v>809</v>
      </c>
      <c r="S1885" s="320"/>
      <c r="T1885" s="266"/>
    </row>
    <row r="1886" spans="1:20" ht="38.25">
      <c r="A1886" s="189">
        <v>16</v>
      </c>
      <c r="B1886" s="68"/>
      <c r="C1886" s="210" t="s">
        <v>39</v>
      </c>
      <c r="D1886" s="211">
        <v>46150</v>
      </c>
      <c r="E1886" s="189" t="s">
        <v>5142</v>
      </c>
      <c r="F1886" s="189" t="s">
        <v>3</v>
      </c>
      <c r="G1886" s="189">
        <v>2388859</v>
      </c>
      <c r="H1886" s="68"/>
      <c r="I1886" s="195" t="s">
        <v>5143</v>
      </c>
      <c r="J1886" s="68"/>
      <c r="K1886" s="68"/>
      <c r="L1886" s="68"/>
      <c r="M1886" s="68"/>
      <c r="N1886" s="319"/>
      <c r="O1886" s="319"/>
      <c r="P1886" s="212">
        <v>0</v>
      </c>
      <c r="Q1886" s="212">
        <v>3500</v>
      </c>
      <c r="R1886" s="68" t="s">
        <v>809</v>
      </c>
      <c r="S1886" s="320"/>
      <c r="T1886" s="266"/>
    </row>
    <row r="1887" spans="1:20" ht="51">
      <c r="A1887" s="189">
        <v>599</v>
      </c>
      <c r="B1887" s="68"/>
      <c r="C1887" s="210" t="s">
        <v>630</v>
      </c>
      <c r="D1887" s="211">
        <v>46150</v>
      </c>
      <c r="E1887" s="189" t="s">
        <v>5144</v>
      </c>
      <c r="F1887" s="189" t="s">
        <v>3</v>
      </c>
      <c r="G1887" s="189">
        <v>2388865</v>
      </c>
      <c r="H1887" s="68"/>
      <c r="I1887" s="195" t="s">
        <v>5145</v>
      </c>
      <c r="J1887" s="68"/>
      <c r="K1887" s="68"/>
      <c r="L1887" s="68"/>
      <c r="M1887" s="68"/>
      <c r="N1887" s="319"/>
      <c r="O1887" s="319"/>
      <c r="P1887" s="212">
        <v>0</v>
      </c>
      <c r="Q1887" s="212">
        <v>245.12</v>
      </c>
      <c r="R1887" s="68" t="s">
        <v>809</v>
      </c>
      <c r="S1887" s="320"/>
      <c r="T1887" s="266"/>
    </row>
    <row r="1888" spans="1:20" ht="51">
      <c r="A1888" s="189">
        <v>599</v>
      </c>
      <c r="B1888" s="68"/>
      <c r="C1888" s="210" t="s">
        <v>630</v>
      </c>
      <c r="D1888" s="211">
        <v>46150</v>
      </c>
      <c r="E1888" s="189" t="s">
        <v>5146</v>
      </c>
      <c r="F1888" s="189" t="s">
        <v>3</v>
      </c>
      <c r="G1888" s="189">
        <v>2388866</v>
      </c>
      <c r="H1888" s="68"/>
      <c r="I1888" s="195" t="s">
        <v>5147</v>
      </c>
      <c r="J1888" s="68"/>
      <c r="K1888" s="68"/>
      <c r="L1888" s="68"/>
      <c r="M1888" s="68"/>
      <c r="N1888" s="319"/>
      <c r="O1888" s="319"/>
      <c r="P1888" s="212">
        <v>0</v>
      </c>
      <c r="Q1888" s="212">
        <v>28</v>
      </c>
      <c r="R1888" s="68" t="s">
        <v>809</v>
      </c>
      <c r="S1888" s="320"/>
      <c r="T1888" s="266"/>
    </row>
    <row r="1889" spans="1:20" ht="51">
      <c r="A1889" s="189" t="s">
        <v>497</v>
      </c>
      <c r="B1889" s="68"/>
      <c r="C1889" s="210" t="s">
        <v>615</v>
      </c>
      <c r="D1889" s="211">
        <v>46150</v>
      </c>
      <c r="E1889" s="189" t="s">
        <v>5148</v>
      </c>
      <c r="F1889" s="189" t="s">
        <v>3</v>
      </c>
      <c r="G1889" s="189">
        <v>2388867</v>
      </c>
      <c r="H1889" s="68"/>
      <c r="I1889" s="195" t="s">
        <v>5149</v>
      </c>
      <c r="J1889" s="68"/>
      <c r="K1889" s="68"/>
      <c r="L1889" s="68"/>
      <c r="M1889" s="68"/>
      <c r="N1889" s="319"/>
      <c r="O1889" s="319"/>
      <c r="P1889" s="212">
        <v>0</v>
      </c>
      <c r="Q1889" s="212">
        <v>51.18</v>
      </c>
      <c r="R1889" s="68" t="s">
        <v>809</v>
      </c>
      <c r="S1889" s="320"/>
      <c r="T1889" s="266"/>
    </row>
    <row r="1890" spans="1:20" ht="51">
      <c r="A1890" s="189">
        <v>46</v>
      </c>
      <c r="B1890" s="68"/>
      <c r="C1890" s="210" t="s">
        <v>719</v>
      </c>
      <c r="D1890" s="211">
        <v>46150</v>
      </c>
      <c r="E1890" s="189" t="s">
        <v>5150</v>
      </c>
      <c r="F1890" s="189" t="s">
        <v>3</v>
      </c>
      <c r="G1890" s="189">
        <v>2388872</v>
      </c>
      <c r="H1890" s="68"/>
      <c r="I1890" s="195" t="s">
        <v>5151</v>
      </c>
      <c r="J1890" s="68"/>
      <c r="K1890" s="68"/>
      <c r="L1890" s="68"/>
      <c r="M1890" s="68"/>
      <c r="N1890" s="319"/>
      <c r="O1890" s="319"/>
      <c r="P1890" s="212">
        <v>0</v>
      </c>
      <c r="Q1890" s="212">
        <v>830</v>
      </c>
      <c r="R1890" s="68" t="s">
        <v>809</v>
      </c>
      <c r="S1890" s="320"/>
      <c r="T1890" s="266"/>
    </row>
    <row r="1891" spans="1:20" ht="51">
      <c r="A1891" s="189" t="s">
        <v>503</v>
      </c>
      <c r="B1891" s="68"/>
      <c r="C1891" s="210" t="s">
        <v>541</v>
      </c>
      <c r="D1891" s="211">
        <v>46150</v>
      </c>
      <c r="E1891" s="189" t="s">
        <v>5152</v>
      </c>
      <c r="F1891" s="189" t="s">
        <v>3</v>
      </c>
      <c r="G1891" s="189">
        <v>2388874</v>
      </c>
      <c r="H1891" s="68"/>
      <c r="I1891" s="195" t="s">
        <v>5153</v>
      </c>
      <c r="J1891" s="68"/>
      <c r="K1891" s="68"/>
      <c r="L1891" s="68"/>
      <c r="M1891" s="68"/>
      <c r="N1891" s="319"/>
      <c r="O1891" s="319"/>
      <c r="P1891" s="212">
        <v>0</v>
      </c>
      <c r="Q1891" s="212">
        <v>22189.84</v>
      </c>
      <c r="R1891" s="68" t="s">
        <v>809</v>
      </c>
      <c r="S1891" s="320"/>
      <c r="T1891" s="266"/>
    </row>
    <row r="1892" spans="1:20" ht="51">
      <c r="A1892" s="189" t="s">
        <v>503</v>
      </c>
      <c r="B1892" s="68"/>
      <c r="C1892" s="210" t="s">
        <v>541</v>
      </c>
      <c r="D1892" s="211">
        <v>46150</v>
      </c>
      <c r="E1892" s="189" t="s">
        <v>5154</v>
      </c>
      <c r="F1892" s="189" t="s">
        <v>3</v>
      </c>
      <c r="G1892" s="189">
        <v>2388875</v>
      </c>
      <c r="H1892" s="68"/>
      <c r="I1892" s="195" t="s">
        <v>5155</v>
      </c>
      <c r="J1892" s="68"/>
      <c r="K1892" s="68"/>
      <c r="L1892" s="68"/>
      <c r="M1892" s="68"/>
      <c r="N1892" s="319"/>
      <c r="O1892" s="319"/>
      <c r="P1892" s="212">
        <v>0</v>
      </c>
      <c r="Q1892" s="212">
        <v>27092.59</v>
      </c>
      <c r="R1892" s="68" t="s">
        <v>809</v>
      </c>
      <c r="S1892" s="320"/>
      <c r="T1892" s="266"/>
    </row>
    <row r="1893" spans="1:20" ht="38.25">
      <c r="A1893" s="189" t="s">
        <v>503</v>
      </c>
      <c r="B1893" s="68"/>
      <c r="C1893" s="210" t="s">
        <v>541</v>
      </c>
      <c r="D1893" s="211">
        <v>46150</v>
      </c>
      <c r="E1893" s="189" t="s">
        <v>5156</v>
      </c>
      <c r="F1893" s="189" t="s">
        <v>3</v>
      </c>
      <c r="G1893" s="189">
        <v>2388882</v>
      </c>
      <c r="H1893" s="68"/>
      <c r="I1893" s="195" t="s">
        <v>5157</v>
      </c>
      <c r="J1893" s="68"/>
      <c r="K1893" s="68"/>
      <c r="L1893" s="68"/>
      <c r="M1893" s="68"/>
      <c r="N1893" s="319"/>
      <c r="O1893" s="319"/>
      <c r="P1893" s="212">
        <v>0</v>
      </c>
      <c r="Q1893" s="212">
        <v>725</v>
      </c>
      <c r="R1893" s="68" t="s">
        <v>809</v>
      </c>
      <c r="S1893" s="320"/>
      <c r="T1893" s="266"/>
    </row>
    <row r="1894" spans="1:20" ht="63.75">
      <c r="A1894" s="189">
        <v>16</v>
      </c>
      <c r="B1894" s="68"/>
      <c r="C1894" s="210" t="s">
        <v>39</v>
      </c>
      <c r="D1894" s="211">
        <v>46150</v>
      </c>
      <c r="E1894" s="189" t="s">
        <v>5158</v>
      </c>
      <c r="F1894" s="189" t="s">
        <v>3</v>
      </c>
      <c r="G1894" s="189">
        <v>2388919</v>
      </c>
      <c r="H1894" s="68"/>
      <c r="I1894" s="195" t="s">
        <v>5159</v>
      </c>
      <c r="J1894" s="68"/>
      <c r="K1894" s="68"/>
      <c r="L1894" s="68"/>
      <c r="M1894" s="68"/>
      <c r="N1894" s="319"/>
      <c r="O1894" s="319"/>
      <c r="P1894" s="212">
        <v>0</v>
      </c>
      <c r="Q1894" s="212">
        <v>3500</v>
      </c>
      <c r="R1894" s="68" t="s">
        <v>809</v>
      </c>
      <c r="S1894" s="320"/>
      <c r="T1894" s="266"/>
    </row>
    <row r="1895" spans="1:20" ht="38.25">
      <c r="A1895" s="189">
        <v>514</v>
      </c>
      <c r="B1895" s="68"/>
      <c r="C1895" s="210" t="s">
        <v>139</v>
      </c>
      <c r="D1895" s="211">
        <v>46150</v>
      </c>
      <c r="E1895" s="189" t="s">
        <v>5160</v>
      </c>
      <c r="F1895" s="189" t="s">
        <v>3</v>
      </c>
      <c r="G1895" s="189">
        <v>2388920</v>
      </c>
      <c r="H1895" s="68"/>
      <c r="I1895" s="195" t="s">
        <v>5161</v>
      </c>
      <c r="J1895" s="68"/>
      <c r="K1895" s="68"/>
      <c r="L1895" s="68"/>
      <c r="M1895" s="68"/>
      <c r="N1895" s="319"/>
      <c r="O1895" s="319"/>
      <c r="P1895" s="212">
        <v>0</v>
      </c>
      <c r="Q1895" s="212">
        <v>91</v>
      </c>
      <c r="R1895" s="68" t="s">
        <v>809</v>
      </c>
      <c r="S1895" s="320"/>
      <c r="T1895" s="266"/>
    </row>
    <row r="1896" spans="1:20" ht="51">
      <c r="A1896" s="189">
        <v>514</v>
      </c>
      <c r="B1896" s="68"/>
      <c r="C1896" s="210" t="s">
        <v>139</v>
      </c>
      <c r="D1896" s="211">
        <v>46150</v>
      </c>
      <c r="E1896" s="189" t="s">
        <v>5162</v>
      </c>
      <c r="F1896" s="189" t="s">
        <v>3</v>
      </c>
      <c r="G1896" s="189">
        <v>2388921</v>
      </c>
      <c r="H1896" s="68"/>
      <c r="I1896" s="195" t="s">
        <v>5163</v>
      </c>
      <c r="J1896" s="68"/>
      <c r="K1896" s="68"/>
      <c r="L1896" s="68"/>
      <c r="M1896" s="68"/>
      <c r="N1896" s="319"/>
      <c r="O1896" s="319"/>
      <c r="P1896" s="212">
        <v>0</v>
      </c>
      <c r="Q1896" s="212">
        <v>97</v>
      </c>
      <c r="R1896" s="68" t="s">
        <v>809</v>
      </c>
      <c r="S1896" s="320"/>
      <c r="T1896" s="266"/>
    </row>
    <row r="1897" spans="1:20" ht="51">
      <c r="A1897" s="189">
        <v>514</v>
      </c>
      <c r="B1897" s="68"/>
      <c r="C1897" s="210" t="s">
        <v>139</v>
      </c>
      <c r="D1897" s="211">
        <v>46150</v>
      </c>
      <c r="E1897" s="189" t="s">
        <v>5164</v>
      </c>
      <c r="F1897" s="189" t="s">
        <v>3</v>
      </c>
      <c r="G1897" s="189">
        <v>2388922</v>
      </c>
      <c r="H1897" s="68"/>
      <c r="I1897" s="195" t="s">
        <v>5163</v>
      </c>
      <c r="J1897" s="68"/>
      <c r="K1897" s="68"/>
      <c r="L1897" s="68"/>
      <c r="M1897" s="68"/>
      <c r="N1897" s="319"/>
      <c r="O1897" s="319"/>
      <c r="P1897" s="212">
        <v>0</v>
      </c>
      <c r="Q1897" s="212">
        <v>44.2</v>
      </c>
      <c r="R1897" s="68" t="s">
        <v>809</v>
      </c>
      <c r="S1897" s="320"/>
      <c r="T1897" s="266"/>
    </row>
    <row r="1898" spans="1:20" ht="51">
      <c r="A1898" s="189">
        <v>514</v>
      </c>
      <c r="B1898" s="68"/>
      <c r="C1898" s="210" t="s">
        <v>139</v>
      </c>
      <c r="D1898" s="211">
        <v>46150</v>
      </c>
      <c r="E1898" s="189" t="s">
        <v>5165</v>
      </c>
      <c r="F1898" s="189" t="s">
        <v>3</v>
      </c>
      <c r="G1898" s="189">
        <v>2388923</v>
      </c>
      <c r="H1898" s="68"/>
      <c r="I1898" s="195" t="s">
        <v>5163</v>
      </c>
      <c r="J1898" s="68"/>
      <c r="K1898" s="68"/>
      <c r="L1898" s="68"/>
      <c r="M1898" s="68"/>
      <c r="N1898" s="319"/>
      <c r="O1898" s="319"/>
      <c r="P1898" s="212">
        <v>0</v>
      </c>
      <c r="Q1898" s="212">
        <v>324.5</v>
      </c>
      <c r="R1898" s="68" t="s">
        <v>809</v>
      </c>
      <c r="S1898" s="320"/>
      <c r="T1898" s="266"/>
    </row>
    <row r="1899" spans="1:20" ht="38.25">
      <c r="A1899" s="189">
        <v>514</v>
      </c>
      <c r="B1899" s="68"/>
      <c r="C1899" s="210" t="s">
        <v>139</v>
      </c>
      <c r="D1899" s="211">
        <v>46150</v>
      </c>
      <c r="E1899" s="189" t="s">
        <v>5166</v>
      </c>
      <c r="F1899" s="189" t="s">
        <v>3</v>
      </c>
      <c r="G1899" s="189">
        <v>2388924</v>
      </c>
      <c r="H1899" s="68"/>
      <c r="I1899" s="195" t="s">
        <v>5161</v>
      </c>
      <c r="J1899" s="68"/>
      <c r="K1899" s="68"/>
      <c r="L1899" s="68"/>
      <c r="M1899" s="68"/>
      <c r="N1899" s="319"/>
      <c r="O1899" s="319"/>
      <c r="P1899" s="212">
        <v>0</v>
      </c>
      <c r="Q1899" s="212">
        <v>420.63</v>
      </c>
      <c r="R1899" s="68" t="s">
        <v>809</v>
      </c>
      <c r="S1899" s="320"/>
      <c r="T1899" s="266"/>
    </row>
    <row r="1900" spans="1:20" ht="38.25">
      <c r="A1900" s="189">
        <v>572</v>
      </c>
      <c r="B1900" s="68"/>
      <c r="C1900" s="210" t="s">
        <v>144</v>
      </c>
      <c r="D1900" s="211">
        <v>46150</v>
      </c>
      <c r="E1900" s="189" t="s">
        <v>5167</v>
      </c>
      <c r="F1900" s="189" t="s">
        <v>3</v>
      </c>
      <c r="G1900" s="189">
        <v>2388931</v>
      </c>
      <c r="H1900" s="68"/>
      <c r="I1900" s="195" t="s">
        <v>5168</v>
      </c>
      <c r="J1900" s="68"/>
      <c r="K1900" s="68"/>
      <c r="L1900" s="68"/>
      <c r="M1900" s="68"/>
      <c r="N1900" s="319"/>
      <c r="O1900" s="319"/>
      <c r="P1900" s="212">
        <v>0</v>
      </c>
      <c r="Q1900" s="212">
        <v>63.03</v>
      </c>
      <c r="R1900" s="68" t="s">
        <v>809</v>
      </c>
      <c r="S1900" s="320"/>
      <c r="T1900" s="266"/>
    </row>
    <row r="1901" spans="1:20" ht="51">
      <c r="A1901" s="189">
        <v>41</v>
      </c>
      <c r="B1901" s="68"/>
      <c r="C1901" s="210" t="s">
        <v>879</v>
      </c>
      <c r="D1901" s="211">
        <v>46150</v>
      </c>
      <c r="E1901" s="189" t="s">
        <v>5169</v>
      </c>
      <c r="F1901" s="189" t="s">
        <v>3</v>
      </c>
      <c r="G1901" s="189">
        <v>2388840</v>
      </c>
      <c r="H1901" s="68"/>
      <c r="I1901" s="195" t="s">
        <v>5170</v>
      </c>
      <c r="J1901" s="68"/>
      <c r="K1901" s="68"/>
      <c r="L1901" s="68"/>
      <c r="M1901" s="68"/>
      <c r="N1901" s="319"/>
      <c r="O1901" s="319"/>
      <c r="P1901" s="212">
        <v>0</v>
      </c>
      <c r="Q1901" s="212">
        <v>9628</v>
      </c>
      <c r="R1901" s="68" t="s">
        <v>809</v>
      </c>
      <c r="S1901" s="320"/>
      <c r="T1901" s="266"/>
    </row>
    <row r="1902" spans="1:20" ht="51">
      <c r="A1902" s="189">
        <v>522</v>
      </c>
      <c r="B1902" s="68"/>
      <c r="C1902" s="210" t="s">
        <v>141</v>
      </c>
      <c r="D1902" s="211">
        <v>46150</v>
      </c>
      <c r="E1902" s="189" t="s">
        <v>5171</v>
      </c>
      <c r="F1902" s="189" t="s">
        <v>3</v>
      </c>
      <c r="G1902" s="189">
        <v>2388841</v>
      </c>
      <c r="H1902" s="68"/>
      <c r="I1902" s="195" t="s">
        <v>5172</v>
      </c>
      <c r="J1902" s="68"/>
      <c r="K1902" s="68"/>
      <c r="L1902" s="68"/>
      <c r="M1902" s="68"/>
      <c r="N1902" s="319"/>
      <c r="O1902" s="319"/>
      <c r="P1902" s="212">
        <v>0</v>
      </c>
      <c r="Q1902" s="212">
        <v>8400</v>
      </c>
      <c r="R1902" s="68" t="s">
        <v>809</v>
      </c>
      <c r="S1902" s="320"/>
      <c r="T1902" s="266"/>
    </row>
    <row r="1903" spans="1:20" ht="51">
      <c r="A1903" s="189">
        <v>522</v>
      </c>
      <c r="B1903" s="68"/>
      <c r="C1903" s="210" t="s">
        <v>141</v>
      </c>
      <c r="D1903" s="211">
        <v>46150</v>
      </c>
      <c r="E1903" s="189" t="s">
        <v>5173</v>
      </c>
      <c r="F1903" s="189" t="s">
        <v>3</v>
      </c>
      <c r="G1903" s="189">
        <v>2388843</v>
      </c>
      <c r="H1903" s="68"/>
      <c r="I1903" s="195" t="s">
        <v>5174</v>
      </c>
      <c r="J1903" s="68"/>
      <c r="K1903" s="68"/>
      <c r="L1903" s="68"/>
      <c r="M1903" s="68"/>
      <c r="N1903" s="319"/>
      <c r="O1903" s="319"/>
      <c r="P1903" s="212">
        <v>0</v>
      </c>
      <c r="Q1903" s="212">
        <v>8400</v>
      </c>
      <c r="R1903" s="68" t="s">
        <v>809</v>
      </c>
      <c r="S1903" s="320"/>
      <c r="T1903" s="266"/>
    </row>
    <row r="1904" spans="1:20" ht="51">
      <c r="A1904" s="189">
        <v>522</v>
      </c>
      <c r="B1904" s="68"/>
      <c r="C1904" s="210" t="s">
        <v>141</v>
      </c>
      <c r="D1904" s="211">
        <v>46150</v>
      </c>
      <c r="E1904" s="189" t="s">
        <v>5175</v>
      </c>
      <c r="F1904" s="189" t="s">
        <v>3</v>
      </c>
      <c r="G1904" s="189">
        <v>2388844</v>
      </c>
      <c r="H1904" s="68"/>
      <c r="I1904" s="195" t="s">
        <v>5176</v>
      </c>
      <c r="J1904" s="68"/>
      <c r="K1904" s="68"/>
      <c r="L1904" s="68"/>
      <c r="M1904" s="68"/>
      <c r="N1904" s="319"/>
      <c r="O1904" s="319"/>
      <c r="P1904" s="212">
        <v>0</v>
      </c>
      <c r="Q1904" s="212">
        <v>8400</v>
      </c>
      <c r="R1904" s="68" t="s">
        <v>809</v>
      </c>
      <c r="S1904" s="320"/>
      <c r="T1904" s="266"/>
    </row>
    <row r="1905" spans="1:20" ht="51">
      <c r="A1905" s="189" t="s">
        <v>503</v>
      </c>
      <c r="B1905" s="68"/>
      <c r="C1905" s="210" t="s">
        <v>541</v>
      </c>
      <c r="D1905" s="211">
        <v>46150</v>
      </c>
      <c r="E1905" s="189" t="s">
        <v>5177</v>
      </c>
      <c r="F1905" s="189" t="s">
        <v>3</v>
      </c>
      <c r="G1905" s="189">
        <v>2388852</v>
      </c>
      <c r="H1905" s="68"/>
      <c r="I1905" s="195" t="s">
        <v>5178</v>
      </c>
      <c r="J1905" s="68"/>
      <c r="K1905" s="68"/>
      <c r="L1905" s="68"/>
      <c r="M1905" s="68"/>
      <c r="N1905" s="319"/>
      <c r="O1905" s="319"/>
      <c r="P1905" s="212">
        <v>0</v>
      </c>
      <c r="Q1905" s="212">
        <v>5503.46</v>
      </c>
      <c r="R1905" s="68" t="s">
        <v>809</v>
      </c>
      <c r="S1905" s="320"/>
      <c r="T1905" s="266"/>
    </row>
    <row r="1906" spans="1:20" ht="51">
      <c r="A1906" s="189" t="s">
        <v>503</v>
      </c>
      <c r="B1906" s="68"/>
      <c r="C1906" s="210" t="s">
        <v>541</v>
      </c>
      <c r="D1906" s="211">
        <v>46150</v>
      </c>
      <c r="E1906" s="189" t="s">
        <v>5179</v>
      </c>
      <c r="F1906" s="189" t="s">
        <v>3</v>
      </c>
      <c r="G1906" s="189">
        <v>2388853</v>
      </c>
      <c r="H1906" s="68"/>
      <c r="I1906" s="195" t="s">
        <v>5180</v>
      </c>
      <c r="J1906" s="68"/>
      <c r="K1906" s="68"/>
      <c r="L1906" s="68"/>
      <c r="M1906" s="68"/>
      <c r="N1906" s="319"/>
      <c r="O1906" s="319"/>
      <c r="P1906" s="212">
        <v>0</v>
      </c>
      <c r="Q1906" s="212">
        <v>4829</v>
      </c>
      <c r="R1906" s="68" t="s">
        <v>809</v>
      </c>
      <c r="S1906" s="320"/>
      <c r="T1906" s="266"/>
    </row>
    <row r="1907" spans="1:20" ht="38.25">
      <c r="A1907" s="189">
        <v>283</v>
      </c>
      <c r="B1907" s="68"/>
      <c r="C1907" s="210" t="s">
        <v>104</v>
      </c>
      <c r="D1907" s="211">
        <v>46150</v>
      </c>
      <c r="E1907" s="189" t="s">
        <v>5181</v>
      </c>
      <c r="F1907" s="189" t="s">
        <v>6</v>
      </c>
      <c r="G1907" s="189">
        <v>2428098</v>
      </c>
      <c r="H1907" s="68"/>
      <c r="I1907" s="195" t="s">
        <v>5182</v>
      </c>
      <c r="J1907" s="68"/>
      <c r="K1907" s="68"/>
      <c r="L1907" s="68"/>
      <c r="M1907" s="68"/>
      <c r="N1907" s="319"/>
      <c r="O1907" s="319"/>
      <c r="P1907" s="212">
        <v>0</v>
      </c>
      <c r="Q1907" s="212">
        <v>17461.21</v>
      </c>
      <c r="R1907" s="68" t="s">
        <v>809</v>
      </c>
      <c r="S1907" s="320"/>
      <c r="T1907" s="266"/>
    </row>
    <row r="1908" spans="1:20" ht="76.5">
      <c r="A1908" s="189">
        <v>513</v>
      </c>
      <c r="B1908" s="68"/>
      <c r="C1908" s="210" t="s">
        <v>138</v>
      </c>
      <c r="D1908" s="211">
        <v>46150</v>
      </c>
      <c r="E1908" s="189" t="s">
        <v>5183</v>
      </c>
      <c r="F1908" s="189" t="s">
        <v>14</v>
      </c>
      <c r="G1908" s="189">
        <v>3570371</v>
      </c>
      <c r="H1908" s="68"/>
      <c r="I1908" s="195" t="s">
        <v>5184</v>
      </c>
      <c r="J1908" s="68"/>
      <c r="K1908" s="68"/>
      <c r="L1908" s="68"/>
      <c r="M1908" s="68"/>
      <c r="N1908" s="319"/>
      <c r="O1908" s="319"/>
      <c r="P1908" s="212">
        <v>80</v>
      </c>
      <c r="Q1908" s="212">
        <v>0</v>
      </c>
      <c r="R1908" s="68" t="s">
        <v>809</v>
      </c>
      <c r="S1908" s="320"/>
      <c r="T1908" s="266"/>
    </row>
    <row r="1909" spans="1:20" ht="63.75">
      <c r="A1909" s="189">
        <v>513</v>
      </c>
      <c r="B1909" s="68"/>
      <c r="C1909" s="210" t="s">
        <v>138</v>
      </c>
      <c r="D1909" s="211">
        <v>46150</v>
      </c>
      <c r="E1909" s="189" t="s">
        <v>5185</v>
      </c>
      <c r="F1909" s="189" t="s">
        <v>14</v>
      </c>
      <c r="G1909" s="189">
        <v>3570542</v>
      </c>
      <c r="H1909" s="68"/>
      <c r="I1909" s="195" t="s">
        <v>5186</v>
      </c>
      <c r="J1909" s="68"/>
      <c r="K1909" s="68"/>
      <c r="L1909" s="68"/>
      <c r="M1909" s="68"/>
      <c r="N1909" s="319"/>
      <c r="O1909" s="319"/>
      <c r="P1909" s="212">
        <v>724.05</v>
      </c>
      <c r="Q1909" s="212">
        <v>0</v>
      </c>
      <c r="R1909" s="68" t="s">
        <v>809</v>
      </c>
      <c r="S1909" s="320"/>
      <c r="T1909" s="266"/>
    </row>
    <row r="1910" spans="1:20" ht="76.5">
      <c r="A1910" s="189">
        <v>513</v>
      </c>
      <c r="B1910" s="68"/>
      <c r="C1910" s="210" t="s">
        <v>138</v>
      </c>
      <c r="D1910" s="211">
        <v>46150</v>
      </c>
      <c r="E1910" s="189" t="s">
        <v>5187</v>
      </c>
      <c r="F1910" s="189" t="s">
        <v>14</v>
      </c>
      <c r="G1910" s="189">
        <v>3570543</v>
      </c>
      <c r="H1910" s="68"/>
      <c r="I1910" s="195" t="s">
        <v>5188</v>
      </c>
      <c r="J1910" s="68"/>
      <c r="K1910" s="68"/>
      <c r="L1910" s="68"/>
      <c r="M1910" s="68"/>
      <c r="N1910" s="319"/>
      <c r="O1910" s="319"/>
      <c r="P1910" s="212">
        <v>1108.9000000000001</v>
      </c>
      <c r="Q1910" s="212">
        <v>0</v>
      </c>
      <c r="R1910" s="68" t="s">
        <v>809</v>
      </c>
      <c r="S1910" s="320"/>
      <c r="T1910" s="266"/>
    </row>
    <row r="1911" spans="1:20" ht="76.5">
      <c r="A1911" s="189">
        <v>513</v>
      </c>
      <c r="B1911" s="68"/>
      <c r="C1911" s="210" t="s">
        <v>138</v>
      </c>
      <c r="D1911" s="211">
        <v>46150</v>
      </c>
      <c r="E1911" s="189" t="s">
        <v>5189</v>
      </c>
      <c r="F1911" s="189" t="s">
        <v>14</v>
      </c>
      <c r="G1911" s="189">
        <v>3570544</v>
      </c>
      <c r="H1911" s="68"/>
      <c r="I1911" s="195" t="s">
        <v>5190</v>
      </c>
      <c r="J1911" s="68"/>
      <c r="K1911" s="68"/>
      <c r="L1911" s="68"/>
      <c r="M1911" s="68"/>
      <c r="N1911" s="319"/>
      <c r="O1911" s="319"/>
      <c r="P1911" s="212">
        <v>428.52</v>
      </c>
      <c r="Q1911" s="212">
        <v>0</v>
      </c>
      <c r="R1911" s="68" t="s">
        <v>809</v>
      </c>
      <c r="S1911" s="320"/>
      <c r="T1911" s="266"/>
    </row>
    <row r="1912" spans="1:20" ht="63.75">
      <c r="A1912" s="189">
        <v>513</v>
      </c>
      <c r="B1912" s="68"/>
      <c r="C1912" s="210" t="s">
        <v>138</v>
      </c>
      <c r="D1912" s="211">
        <v>46150</v>
      </c>
      <c r="E1912" s="189" t="s">
        <v>5191</v>
      </c>
      <c r="F1912" s="189" t="s">
        <v>14</v>
      </c>
      <c r="G1912" s="189">
        <v>3570545</v>
      </c>
      <c r="H1912" s="68"/>
      <c r="I1912" s="195" t="s">
        <v>5192</v>
      </c>
      <c r="J1912" s="68"/>
      <c r="K1912" s="68"/>
      <c r="L1912" s="68"/>
      <c r="M1912" s="68"/>
      <c r="N1912" s="319"/>
      <c r="O1912" s="319"/>
      <c r="P1912" s="212">
        <v>420.5</v>
      </c>
      <c r="Q1912" s="212">
        <v>0</v>
      </c>
      <c r="R1912" s="68" t="s">
        <v>809</v>
      </c>
      <c r="S1912" s="320"/>
      <c r="T1912" s="266"/>
    </row>
    <row r="1913" spans="1:20" ht="63.75">
      <c r="A1913" s="189">
        <v>513</v>
      </c>
      <c r="B1913" s="68"/>
      <c r="C1913" s="210" t="s">
        <v>138</v>
      </c>
      <c r="D1913" s="211">
        <v>46150</v>
      </c>
      <c r="E1913" s="189" t="s">
        <v>5193</v>
      </c>
      <c r="F1913" s="189" t="s">
        <v>14</v>
      </c>
      <c r="G1913" s="189">
        <v>3570547</v>
      </c>
      <c r="H1913" s="68"/>
      <c r="I1913" s="195" t="s">
        <v>5194</v>
      </c>
      <c r="J1913" s="68"/>
      <c r="K1913" s="68"/>
      <c r="L1913" s="68"/>
      <c r="M1913" s="68"/>
      <c r="N1913" s="319"/>
      <c r="O1913" s="319"/>
      <c r="P1913" s="212">
        <v>80</v>
      </c>
      <c r="Q1913" s="212">
        <v>0</v>
      </c>
      <c r="R1913" s="68" t="s">
        <v>809</v>
      </c>
      <c r="S1913" s="320"/>
      <c r="T1913" s="266"/>
    </row>
    <row r="1914" spans="1:20" ht="63.75">
      <c r="A1914" s="189" t="s">
        <v>494</v>
      </c>
      <c r="B1914" s="68"/>
      <c r="C1914" s="210" t="s">
        <v>542</v>
      </c>
      <c r="D1914" s="211">
        <v>46150</v>
      </c>
      <c r="E1914" s="189" t="s">
        <v>5195</v>
      </c>
      <c r="F1914" s="189" t="s">
        <v>6</v>
      </c>
      <c r="G1914" s="189">
        <v>2428162</v>
      </c>
      <c r="H1914" s="68"/>
      <c r="I1914" s="195" t="s">
        <v>5196</v>
      </c>
      <c r="J1914" s="68"/>
      <c r="K1914" s="68"/>
      <c r="L1914" s="68"/>
      <c r="M1914" s="68"/>
      <c r="N1914" s="319"/>
      <c r="O1914" s="319"/>
      <c r="P1914" s="212">
        <v>0</v>
      </c>
      <c r="Q1914" s="212">
        <v>5032964.71</v>
      </c>
      <c r="R1914" s="68" t="s">
        <v>809</v>
      </c>
      <c r="S1914" s="320"/>
      <c r="T1914" s="266"/>
    </row>
    <row r="1915" spans="1:20" ht="89.25">
      <c r="A1915" s="189">
        <v>862</v>
      </c>
      <c r="B1915" s="68"/>
      <c r="C1915" s="210" t="s">
        <v>159</v>
      </c>
      <c r="D1915" s="211">
        <v>46150</v>
      </c>
      <c r="E1915" s="189" t="s">
        <v>5197</v>
      </c>
      <c r="F1915" s="189" t="s">
        <v>584</v>
      </c>
      <c r="G1915" s="189">
        <v>15751048</v>
      </c>
      <c r="H1915" s="68"/>
      <c r="I1915" s="195" t="s">
        <v>5198</v>
      </c>
      <c r="J1915" s="68"/>
      <c r="K1915" s="68"/>
      <c r="L1915" s="68"/>
      <c r="M1915" s="68"/>
      <c r="N1915" s="319"/>
      <c r="O1915" s="319"/>
      <c r="P1915" s="212">
        <v>0</v>
      </c>
      <c r="Q1915" s="212">
        <v>7134.41</v>
      </c>
      <c r="R1915" s="68" t="s">
        <v>809</v>
      </c>
      <c r="S1915" s="320"/>
      <c r="T1915" s="266"/>
    </row>
    <row r="1916" spans="1:20" ht="63.75">
      <c r="A1916" s="189">
        <v>862</v>
      </c>
      <c r="B1916" s="68"/>
      <c r="C1916" s="210" t="s">
        <v>159</v>
      </c>
      <c r="D1916" s="211">
        <v>46150</v>
      </c>
      <c r="E1916" s="189" t="s">
        <v>5199</v>
      </c>
      <c r="F1916" s="189" t="s">
        <v>584</v>
      </c>
      <c r="G1916" s="189">
        <v>15751036</v>
      </c>
      <c r="H1916" s="68"/>
      <c r="I1916" s="195" t="s">
        <v>5200</v>
      </c>
      <c r="J1916" s="68"/>
      <c r="K1916" s="68"/>
      <c r="L1916" s="68"/>
      <c r="M1916" s="68"/>
      <c r="N1916" s="319"/>
      <c r="O1916" s="319"/>
      <c r="P1916" s="212">
        <v>0</v>
      </c>
      <c r="Q1916" s="212">
        <v>1.1499999999999999</v>
      </c>
      <c r="R1916" s="68" t="s">
        <v>809</v>
      </c>
      <c r="S1916" s="320"/>
      <c r="T1916" s="266"/>
    </row>
    <row r="1917" spans="1:20" ht="89.25">
      <c r="A1917" s="189" t="s">
        <v>495</v>
      </c>
      <c r="B1917" s="68"/>
      <c r="C1917" s="210" t="s">
        <v>623</v>
      </c>
      <c r="D1917" s="211">
        <v>46150</v>
      </c>
      <c r="E1917" s="189" t="s">
        <v>5201</v>
      </c>
      <c r="F1917" s="189" t="s">
        <v>584</v>
      </c>
      <c r="G1917" s="189">
        <v>15751047</v>
      </c>
      <c r="H1917" s="68"/>
      <c r="I1917" s="195" t="s">
        <v>5202</v>
      </c>
      <c r="J1917" s="68"/>
      <c r="K1917" s="68"/>
      <c r="L1917" s="68"/>
      <c r="M1917" s="68"/>
      <c r="N1917" s="319"/>
      <c r="O1917" s="319"/>
      <c r="P1917" s="212">
        <v>0</v>
      </c>
      <c r="Q1917" s="212">
        <v>7134.41</v>
      </c>
      <c r="R1917" s="68" t="s">
        <v>809</v>
      </c>
      <c r="S1917" s="320"/>
      <c r="T1917" s="266"/>
    </row>
    <row r="1918" spans="1:20" ht="76.5">
      <c r="A1918" s="189">
        <v>862</v>
      </c>
      <c r="B1918" s="68"/>
      <c r="C1918" s="210" t="s">
        <v>159</v>
      </c>
      <c r="D1918" s="211">
        <v>46150</v>
      </c>
      <c r="E1918" s="189" t="s">
        <v>5203</v>
      </c>
      <c r="F1918" s="189" t="s">
        <v>584</v>
      </c>
      <c r="G1918" s="189">
        <v>15751035</v>
      </c>
      <c r="H1918" s="68"/>
      <c r="I1918" s="195" t="s">
        <v>5204</v>
      </c>
      <c r="J1918" s="68"/>
      <c r="K1918" s="68"/>
      <c r="L1918" s="68"/>
      <c r="M1918" s="68"/>
      <c r="N1918" s="319"/>
      <c r="O1918" s="319"/>
      <c r="P1918" s="212">
        <v>0</v>
      </c>
      <c r="Q1918" s="212">
        <v>13655.46</v>
      </c>
      <c r="R1918" s="68" t="s">
        <v>809</v>
      </c>
      <c r="S1918" s="320"/>
      <c r="T1918" s="266"/>
    </row>
    <row r="1919" spans="1:20" ht="76.5">
      <c r="A1919" s="189" t="s">
        <v>495</v>
      </c>
      <c r="B1919" s="68"/>
      <c r="C1919" s="210" t="s">
        <v>623</v>
      </c>
      <c r="D1919" s="211">
        <v>46150</v>
      </c>
      <c r="E1919" s="189" t="s">
        <v>5205</v>
      </c>
      <c r="F1919" s="189" t="s">
        <v>584</v>
      </c>
      <c r="G1919" s="189">
        <v>15751034</v>
      </c>
      <c r="H1919" s="68"/>
      <c r="I1919" s="195" t="s">
        <v>5206</v>
      </c>
      <c r="J1919" s="68"/>
      <c r="K1919" s="68"/>
      <c r="L1919" s="68"/>
      <c r="M1919" s="68"/>
      <c r="N1919" s="319"/>
      <c r="O1919" s="319"/>
      <c r="P1919" s="212">
        <v>0</v>
      </c>
      <c r="Q1919" s="212">
        <v>91888.4</v>
      </c>
      <c r="R1919" s="68" t="s">
        <v>809</v>
      </c>
      <c r="S1919" s="320"/>
      <c r="T1919" s="266"/>
    </row>
    <row r="1920" spans="1:20" ht="89.25">
      <c r="A1920" s="189" t="s">
        <v>495</v>
      </c>
      <c r="B1920" s="68"/>
      <c r="C1920" s="210" t="s">
        <v>623</v>
      </c>
      <c r="D1920" s="211">
        <v>46150</v>
      </c>
      <c r="E1920" s="189" t="s">
        <v>5207</v>
      </c>
      <c r="F1920" s="189" t="s">
        <v>584</v>
      </c>
      <c r="G1920" s="189">
        <v>15751002</v>
      </c>
      <c r="H1920" s="68"/>
      <c r="I1920" s="195" t="s">
        <v>5208</v>
      </c>
      <c r="J1920" s="68"/>
      <c r="K1920" s="68"/>
      <c r="L1920" s="68"/>
      <c r="M1920" s="68"/>
      <c r="N1920" s="319"/>
      <c r="O1920" s="319"/>
      <c r="P1920" s="212">
        <v>0</v>
      </c>
      <c r="Q1920" s="212">
        <v>7236.72</v>
      </c>
      <c r="R1920" s="68" t="s">
        <v>809</v>
      </c>
      <c r="S1920" s="320"/>
      <c r="T1920" s="266"/>
    </row>
    <row r="1921" spans="1:20" ht="76.5">
      <c r="A1921" s="189" t="s">
        <v>495</v>
      </c>
      <c r="B1921" s="68"/>
      <c r="C1921" s="210" t="s">
        <v>623</v>
      </c>
      <c r="D1921" s="211">
        <v>46150</v>
      </c>
      <c r="E1921" s="189" t="s">
        <v>5209</v>
      </c>
      <c r="F1921" s="189" t="s">
        <v>584</v>
      </c>
      <c r="G1921" s="189">
        <v>15751021</v>
      </c>
      <c r="H1921" s="68"/>
      <c r="I1921" s="195" t="s">
        <v>5210</v>
      </c>
      <c r="J1921" s="68"/>
      <c r="K1921" s="68"/>
      <c r="L1921" s="68"/>
      <c r="M1921" s="68"/>
      <c r="N1921" s="319"/>
      <c r="O1921" s="319"/>
      <c r="P1921" s="212">
        <v>0</v>
      </c>
      <c r="Q1921" s="212">
        <v>29015.97</v>
      </c>
      <c r="R1921" s="68" t="s">
        <v>809</v>
      </c>
      <c r="S1921" s="320"/>
      <c r="T1921" s="266"/>
    </row>
    <row r="1922" spans="1:20" ht="76.5">
      <c r="A1922" s="189">
        <v>862</v>
      </c>
      <c r="B1922" s="68"/>
      <c r="C1922" s="210" t="s">
        <v>159</v>
      </c>
      <c r="D1922" s="211">
        <v>46150</v>
      </c>
      <c r="E1922" s="189" t="s">
        <v>5211</v>
      </c>
      <c r="F1922" s="189" t="s">
        <v>584</v>
      </c>
      <c r="G1922" s="189">
        <v>15751022</v>
      </c>
      <c r="H1922" s="68"/>
      <c r="I1922" s="195" t="s">
        <v>5212</v>
      </c>
      <c r="J1922" s="68"/>
      <c r="K1922" s="68"/>
      <c r="L1922" s="68"/>
      <c r="M1922" s="68"/>
      <c r="N1922" s="319"/>
      <c r="O1922" s="319"/>
      <c r="P1922" s="212">
        <v>0</v>
      </c>
      <c r="Q1922" s="212">
        <v>4173.3999999999996</v>
      </c>
      <c r="R1922" s="68" t="s">
        <v>809</v>
      </c>
      <c r="S1922" s="320"/>
      <c r="T1922" s="266"/>
    </row>
    <row r="1923" spans="1:20" ht="76.5">
      <c r="A1923" s="189">
        <v>862</v>
      </c>
      <c r="B1923" s="68"/>
      <c r="C1923" s="210" t="s">
        <v>159</v>
      </c>
      <c r="D1923" s="211">
        <v>46150</v>
      </c>
      <c r="E1923" s="189" t="s">
        <v>5213</v>
      </c>
      <c r="F1923" s="189" t="s">
        <v>584</v>
      </c>
      <c r="G1923" s="189">
        <v>15751001</v>
      </c>
      <c r="H1923" s="68"/>
      <c r="I1923" s="195" t="s">
        <v>5214</v>
      </c>
      <c r="J1923" s="68"/>
      <c r="K1923" s="68"/>
      <c r="L1923" s="68"/>
      <c r="M1923" s="68"/>
      <c r="N1923" s="319"/>
      <c r="O1923" s="319"/>
      <c r="P1923" s="212">
        <v>0</v>
      </c>
      <c r="Q1923" s="212">
        <v>1583.5</v>
      </c>
      <c r="R1923" s="68" t="s">
        <v>809</v>
      </c>
      <c r="S1923" s="320"/>
      <c r="T1923" s="266"/>
    </row>
    <row r="1924" spans="1:20" ht="76.5">
      <c r="A1924" s="189">
        <v>862</v>
      </c>
      <c r="B1924" s="68"/>
      <c r="C1924" s="210" t="s">
        <v>159</v>
      </c>
      <c r="D1924" s="211">
        <v>46150</v>
      </c>
      <c r="E1924" s="189" t="s">
        <v>5215</v>
      </c>
      <c r="F1924" s="189" t="s">
        <v>584</v>
      </c>
      <c r="G1924" s="189">
        <v>15751014</v>
      </c>
      <c r="H1924" s="68"/>
      <c r="I1924" s="195" t="s">
        <v>5216</v>
      </c>
      <c r="J1924" s="68"/>
      <c r="K1924" s="68"/>
      <c r="L1924" s="68"/>
      <c r="M1924" s="68"/>
      <c r="N1924" s="319"/>
      <c r="O1924" s="319"/>
      <c r="P1924" s="212">
        <v>0</v>
      </c>
      <c r="Q1924" s="212">
        <v>0.09</v>
      </c>
      <c r="R1924" s="68" t="s">
        <v>809</v>
      </c>
      <c r="S1924" s="320"/>
      <c r="T1924" s="266"/>
    </row>
    <row r="1925" spans="1:20" ht="76.5">
      <c r="A1925" s="189" t="s">
        <v>495</v>
      </c>
      <c r="B1925" s="68"/>
      <c r="C1925" s="210" t="s">
        <v>623</v>
      </c>
      <c r="D1925" s="211">
        <v>46150</v>
      </c>
      <c r="E1925" s="189" t="s">
        <v>5217</v>
      </c>
      <c r="F1925" s="189" t="s">
        <v>584</v>
      </c>
      <c r="G1925" s="189">
        <v>15751000</v>
      </c>
      <c r="H1925" s="68"/>
      <c r="I1925" s="195" t="s">
        <v>5218</v>
      </c>
      <c r="J1925" s="68"/>
      <c r="K1925" s="68"/>
      <c r="L1925" s="68"/>
      <c r="M1925" s="68"/>
      <c r="N1925" s="319"/>
      <c r="O1925" s="319"/>
      <c r="P1925" s="212">
        <v>0</v>
      </c>
      <c r="Q1925" s="212">
        <v>1583.5</v>
      </c>
      <c r="R1925" s="68" t="s">
        <v>809</v>
      </c>
      <c r="S1925" s="320"/>
      <c r="T1925" s="266"/>
    </row>
    <row r="1926" spans="1:20" ht="63.75">
      <c r="A1926" s="189" t="s">
        <v>495</v>
      </c>
      <c r="B1926" s="68"/>
      <c r="C1926" s="210" t="s">
        <v>623</v>
      </c>
      <c r="D1926" s="211">
        <v>46150</v>
      </c>
      <c r="E1926" s="189" t="s">
        <v>5219</v>
      </c>
      <c r="F1926" s="189" t="s">
        <v>584</v>
      </c>
      <c r="G1926" s="189">
        <v>15751023</v>
      </c>
      <c r="H1926" s="68"/>
      <c r="I1926" s="195" t="s">
        <v>5220</v>
      </c>
      <c r="J1926" s="68"/>
      <c r="K1926" s="68"/>
      <c r="L1926" s="68"/>
      <c r="M1926" s="68"/>
      <c r="N1926" s="319"/>
      <c r="O1926" s="319"/>
      <c r="P1926" s="212">
        <v>0</v>
      </c>
      <c r="Q1926" s="212">
        <v>0.37</v>
      </c>
      <c r="R1926" s="68" t="s">
        <v>809</v>
      </c>
      <c r="S1926" s="320"/>
      <c r="T1926" s="266"/>
    </row>
    <row r="1927" spans="1:20" ht="89.25">
      <c r="A1927" s="189" t="s">
        <v>495</v>
      </c>
      <c r="B1927" s="68"/>
      <c r="C1927" s="210" t="s">
        <v>623</v>
      </c>
      <c r="D1927" s="211">
        <v>46150</v>
      </c>
      <c r="E1927" s="189" t="s">
        <v>5221</v>
      </c>
      <c r="F1927" s="189" t="s">
        <v>584</v>
      </c>
      <c r="G1927" s="189">
        <v>15750988</v>
      </c>
      <c r="H1927" s="68"/>
      <c r="I1927" s="195" t="s">
        <v>5222</v>
      </c>
      <c r="J1927" s="68"/>
      <c r="K1927" s="68"/>
      <c r="L1927" s="68"/>
      <c r="M1927" s="68"/>
      <c r="N1927" s="319"/>
      <c r="O1927" s="319"/>
      <c r="P1927" s="212">
        <v>0</v>
      </c>
      <c r="Q1927" s="212">
        <v>5478.72</v>
      </c>
      <c r="R1927" s="68" t="s">
        <v>809</v>
      </c>
      <c r="S1927" s="320"/>
      <c r="T1927" s="266"/>
    </row>
    <row r="1928" spans="1:20" ht="89.25">
      <c r="A1928" s="189" t="s">
        <v>495</v>
      </c>
      <c r="B1928" s="68"/>
      <c r="C1928" s="210" t="s">
        <v>623</v>
      </c>
      <c r="D1928" s="211">
        <v>46150</v>
      </c>
      <c r="E1928" s="189" t="s">
        <v>5223</v>
      </c>
      <c r="F1928" s="189" t="s">
        <v>584</v>
      </c>
      <c r="G1928" s="189">
        <v>15751013</v>
      </c>
      <c r="H1928" s="68"/>
      <c r="I1928" s="195" t="s">
        <v>5224</v>
      </c>
      <c r="J1928" s="68"/>
      <c r="K1928" s="68"/>
      <c r="L1928" s="68"/>
      <c r="M1928" s="68"/>
      <c r="N1928" s="319"/>
      <c r="O1928" s="319"/>
      <c r="P1928" s="212">
        <v>0</v>
      </c>
      <c r="Q1928" s="212">
        <v>1076.31</v>
      </c>
      <c r="R1928" s="68" t="s">
        <v>809</v>
      </c>
      <c r="S1928" s="320"/>
      <c r="T1928" s="266"/>
    </row>
    <row r="1929" spans="1:20" ht="76.5">
      <c r="A1929" s="189" t="s">
        <v>495</v>
      </c>
      <c r="B1929" s="68"/>
      <c r="C1929" s="210" t="s">
        <v>623</v>
      </c>
      <c r="D1929" s="211">
        <v>46150</v>
      </c>
      <c r="E1929" s="189" t="s">
        <v>5225</v>
      </c>
      <c r="F1929" s="189" t="s">
        <v>584</v>
      </c>
      <c r="G1929" s="189">
        <v>15750980</v>
      </c>
      <c r="H1929" s="68"/>
      <c r="I1929" s="195" t="s">
        <v>5226</v>
      </c>
      <c r="J1929" s="68"/>
      <c r="K1929" s="68"/>
      <c r="L1929" s="68"/>
      <c r="M1929" s="68"/>
      <c r="N1929" s="319"/>
      <c r="O1929" s="319"/>
      <c r="P1929" s="212">
        <v>0</v>
      </c>
      <c r="Q1929" s="212">
        <v>4194.88</v>
      </c>
      <c r="R1929" s="68" t="s">
        <v>809</v>
      </c>
      <c r="S1929" s="320"/>
      <c r="T1929" s="266"/>
    </row>
    <row r="1930" spans="1:20" ht="76.5">
      <c r="A1930" s="189">
        <v>862</v>
      </c>
      <c r="B1930" s="68"/>
      <c r="C1930" s="210" t="s">
        <v>159</v>
      </c>
      <c r="D1930" s="211">
        <v>46150</v>
      </c>
      <c r="E1930" s="189" t="s">
        <v>5227</v>
      </c>
      <c r="F1930" s="189" t="s">
        <v>584</v>
      </c>
      <c r="G1930" s="189">
        <v>15750981</v>
      </c>
      <c r="H1930" s="68"/>
      <c r="I1930" s="195" t="s">
        <v>5228</v>
      </c>
      <c r="J1930" s="68"/>
      <c r="K1930" s="68"/>
      <c r="L1930" s="68"/>
      <c r="M1930" s="68"/>
      <c r="N1930" s="319"/>
      <c r="O1930" s="319"/>
      <c r="P1930" s="212">
        <v>0</v>
      </c>
      <c r="Q1930" s="212">
        <v>4194.87</v>
      </c>
      <c r="R1930" s="68" t="s">
        <v>809</v>
      </c>
      <c r="S1930" s="320"/>
      <c r="T1930" s="266"/>
    </row>
    <row r="1931" spans="1:20" ht="89.25">
      <c r="A1931" s="189">
        <v>862</v>
      </c>
      <c r="B1931" s="68"/>
      <c r="C1931" s="210" t="s">
        <v>159</v>
      </c>
      <c r="D1931" s="211">
        <v>46150</v>
      </c>
      <c r="E1931" s="189" t="s">
        <v>5229</v>
      </c>
      <c r="F1931" s="189" t="s">
        <v>584</v>
      </c>
      <c r="G1931" s="189">
        <v>15750989</v>
      </c>
      <c r="H1931" s="68"/>
      <c r="I1931" s="195" t="s">
        <v>5230</v>
      </c>
      <c r="J1931" s="68"/>
      <c r="K1931" s="68"/>
      <c r="L1931" s="68"/>
      <c r="M1931" s="68"/>
      <c r="N1931" s="319"/>
      <c r="O1931" s="319"/>
      <c r="P1931" s="212">
        <v>0</v>
      </c>
      <c r="Q1931" s="212">
        <v>5478.72</v>
      </c>
      <c r="R1931" s="68" t="s">
        <v>809</v>
      </c>
      <c r="S1931" s="320"/>
      <c r="T1931" s="266"/>
    </row>
    <row r="1932" spans="1:20" ht="63.75">
      <c r="A1932" s="189">
        <v>513</v>
      </c>
      <c r="B1932" s="68"/>
      <c r="C1932" s="210" t="s">
        <v>138</v>
      </c>
      <c r="D1932" s="211">
        <v>46150</v>
      </c>
      <c r="E1932" s="189" t="s">
        <v>5231</v>
      </c>
      <c r="F1932" s="189" t="s">
        <v>584</v>
      </c>
      <c r="G1932" s="189">
        <v>15756285</v>
      </c>
      <c r="H1932" s="68"/>
      <c r="I1932" s="195" t="s">
        <v>5232</v>
      </c>
      <c r="J1932" s="68"/>
      <c r="K1932" s="68"/>
      <c r="L1932" s="68"/>
      <c r="M1932" s="68"/>
      <c r="N1932" s="319"/>
      <c r="O1932" s="319"/>
      <c r="P1932" s="212">
        <v>15569112</v>
      </c>
      <c r="Q1932" s="212">
        <v>0</v>
      </c>
      <c r="R1932" s="68" t="s">
        <v>809</v>
      </c>
      <c r="S1932" s="320"/>
      <c r="T1932" s="266"/>
    </row>
    <row r="1933" spans="1:20" ht="63.75">
      <c r="A1933" s="189">
        <v>513</v>
      </c>
      <c r="B1933" s="68"/>
      <c r="C1933" s="210" t="s">
        <v>138</v>
      </c>
      <c r="D1933" s="211">
        <v>46150</v>
      </c>
      <c r="E1933" s="189" t="s">
        <v>5231</v>
      </c>
      <c r="F1933" s="189" t="s">
        <v>584</v>
      </c>
      <c r="G1933" s="189">
        <v>15756274</v>
      </c>
      <c r="H1933" s="68"/>
      <c r="I1933" s="195" t="s">
        <v>5233</v>
      </c>
      <c r="J1933" s="68"/>
      <c r="K1933" s="68"/>
      <c r="L1933" s="68"/>
      <c r="M1933" s="68"/>
      <c r="N1933" s="319"/>
      <c r="O1933" s="319"/>
      <c r="P1933" s="212">
        <v>10718705.9</v>
      </c>
      <c r="Q1933" s="212">
        <v>0</v>
      </c>
      <c r="R1933" s="68" t="s">
        <v>809</v>
      </c>
      <c r="S1933" s="320"/>
      <c r="T1933" s="266"/>
    </row>
    <row r="1934" spans="1:20" ht="63.75">
      <c r="A1934" s="189">
        <v>513</v>
      </c>
      <c r="B1934" s="68"/>
      <c r="C1934" s="210" t="s">
        <v>138</v>
      </c>
      <c r="D1934" s="211">
        <v>46150</v>
      </c>
      <c r="E1934" s="189" t="s">
        <v>5231</v>
      </c>
      <c r="F1934" s="189" t="s">
        <v>584</v>
      </c>
      <c r="G1934" s="189">
        <v>15756284</v>
      </c>
      <c r="H1934" s="68"/>
      <c r="I1934" s="195" t="s">
        <v>5234</v>
      </c>
      <c r="J1934" s="68"/>
      <c r="K1934" s="68"/>
      <c r="L1934" s="68"/>
      <c r="M1934" s="68"/>
      <c r="N1934" s="319"/>
      <c r="O1934" s="319"/>
      <c r="P1934" s="212">
        <v>106734003.66</v>
      </c>
      <c r="Q1934" s="212">
        <v>0</v>
      </c>
      <c r="R1934" s="68" t="s">
        <v>809</v>
      </c>
      <c r="S1934" s="320"/>
      <c r="T1934" s="266"/>
    </row>
    <row r="1935" spans="1:20" ht="51">
      <c r="A1935" s="189">
        <v>513</v>
      </c>
      <c r="B1935" s="68"/>
      <c r="C1935" s="210" t="s">
        <v>138</v>
      </c>
      <c r="D1935" s="211">
        <v>46150</v>
      </c>
      <c r="E1935" s="189" t="s">
        <v>5235</v>
      </c>
      <c r="F1935" s="189" t="s">
        <v>14</v>
      </c>
      <c r="G1935" s="189">
        <v>3571192</v>
      </c>
      <c r="H1935" s="68"/>
      <c r="I1935" s="195" t="s">
        <v>5236</v>
      </c>
      <c r="J1935" s="68"/>
      <c r="K1935" s="68"/>
      <c r="L1935" s="68"/>
      <c r="M1935" s="68"/>
      <c r="N1935" s="319"/>
      <c r="O1935" s="319"/>
      <c r="P1935" s="212">
        <v>80</v>
      </c>
      <c r="Q1935" s="212">
        <v>0</v>
      </c>
      <c r="R1935" s="68" t="s">
        <v>809</v>
      </c>
      <c r="S1935" s="320"/>
      <c r="T1935" s="266"/>
    </row>
    <row r="1936" spans="1:20" ht="76.5">
      <c r="A1936" s="189">
        <v>513</v>
      </c>
      <c r="B1936" s="68"/>
      <c r="C1936" s="210" t="s">
        <v>138</v>
      </c>
      <c r="D1936" s="211">
        <v>46150</v>
      </c>
      <c r="E1936" s="189" t="s">
        <v>5237</v>
      </c>
      <c r="F1936" s="189" t="s">
        <v>14</v>
      </c>
      <c r="G1936" s="189">
        <v>3571198</v>
      </c>
      <c r="H1936" s="68"/>
      <c r="I1936" s="195" t="s">
        <v>5238</v>
      </c>
      <c r="J1936" s="68"/>
      <c r="K1936" s="68"/>
      <c r="L1936" s="68"/>
      <c r="M1936" s="68"/>
      <c r="N1936" s="319"/>
      <c r="O1936" s="319"/>
      <c r="P1936" s="212">
        <v>80</v>
      </c>
      <c r="Q1936" s="212">
        <v>0</v>
      </c>
      <c r="R1936" s="68" t="s">
        <v>809</v>
      </c>
      <c r="S1936" s="320"/>
      <c r="T1936" s="266"/>
    </row>
    <row r="1937" spans="1:20" ht="63.75">
      <c r="A1937" s="189">
        <v>513</v>
      </c>
      <c r="B1937" s="68"/>
      <c r="C1937" s="210" t="s">
        <v>138</v>
      </c>
      <c r="D1937" s="211">
        <v>46150</v>
      </c>
      <c r="E1937" s="189" t="s">
        <v>5239</v>
      </c>
      <c r="F1937" s="189" t="s">
        <v>14</v>
      </c>
      <c r="G1937" s="189">
        <v>3571200</v>
      </c>
      <c r="H1937" s="68"/>
      <c r="I1937" s="195" t="s">
        <v>5240</v>
      </c>
      <c r="J1937" s="68"/>
      <c r="K1937" s="68"/>
      <c r="L1937" s="68"/>
      <c r="M1937" s="68"/>
      <c r="N1937" s="319"/>
      <c r="O1937" s="319"/>
      <c r="P1937" s="212">
        <v>80</v>
      </c>
      <c r="Q1937" s="212">
        <v>0</v>
      </c>
      <c r="R1937" s="68" t="s">
        <v>809</v>
      </c>
      <c r="S1937" s="320"/>
      <c r="T1937" s="266"/>
    </row>
    <row r="1938" spans="1:20" ht="76.5">
      <c r="A1938" s="189">
        <v>373</v>
      </c>
      <c r="B1938" s="68"/>
      <c r="C1938" s="210" t="s">
        <v>557</v>
      </c>
      <c r="D1938" s="211">
        <v>46150</v>
      </c>
      <c r="E1938" s="189" t="s">
        <v>5241</v>
      </c>
      <c r="F1938" s="189" t="s">
        <v>584</v>
      </c>
      <c r="G1938" s="189">
        <v>15749349</v>
      </c>
      <c r="H1938" s="68"/>
      <c r="I1938" s="195" t="s">
        <v>5242</v>
      </c>
      <c r="J1938" s="68"/>
      <c r="K1938" s="68"/>
      <c r="L1938" s="68"/>
      <c r="M1938" s="68"/>
      <c r="N1938" s="319"/>
      <c r="O1938" s="319"/>
      <c r="P1938" s="212">
        <v>0</v>
      </c>
      <c r="Q1938" s="212">
        <v>8346443.1900000004</v>
      </c>
      <c r="R1938" s="68" t="s">
        <v>809</v>
      </c>
      <c r="S1938" s="320"/>
      <c r="T1938" s="266"/>
    </row>
    <row r="1939" spans="1:20" ht="76.5">
      <c r="A1939" s="189">
        <v>373</v>
      </c>
      <c r="B1939" s="68"/>
      <c r="C1939" s="210" t="s">
        <v>557</v>
      </c>
      <c r="D1939" s="211">
        <v>46150</v>
      </c>
      <c r="E1939" s="189" t="s">
        <v>5243</v>
      </c>
      <c r="F1939" s="189" t="s">
        <v>584</v>
      </c>
      <c r="G1939" s="189">
        <v>15749327</v>
      </c>
      <c r="H1939" s="68"/>
      <c r="I1939" s="195" t="s">
        <v>5244</v>
      </c>
      <c r="J1939" s="68"/>
      <c r="K1939" s="68"/>
      <c r="L1939" s="68"/>
      <c r="M1939" s="68"/>
      <c r="N1939" s="319"/>
      <c r="O1939" s="319"/>
      <c r="P1939" s="212">
        <v>0</v>
      </c>
      <c r="Q1939" s="212">
        <v>581708.04</v>
      </c>
      <c r="R1939" s="68" t="s">
        <v>809</v>
      </c>
      <c r="S1939" s="320"/>
      <c r="T1939" s="266"/>
    </row>
    <row r="1940" spans="1:20" ht="89.25">
      <c r="A1940" s="189" t="s">
        <v>494</v>
      </c>
      <c r="B1940" s="68"/>
      <c r="C1940" s="210" t="s">
        <v>542</v>
      </c>
      <c r="D1940" s="211">
        <v>46150</v>
      </c>
      <c r="E1940" s="189" t="s">
        <v>5245</v>
      </c>
      <c r="F1940" s="189" t="s">
        <v>584</v>
      </c>
      <c r="G1940" s="189">
        <v>15749261</v>
      </c>
      <c r="H1940" s="68"/>
      <c r="I1940" s="195" t="s">
        <v>5246</v>
      </c>
      <c r="J1940" s="68"/>
      <c r="K1940" s="68"/>
      <c r="L1940" s="68"/>
      <c r="M1940" s="68"/>
      <c r="N1940" s="319"/>
      <c r="O1940" s="319"/>
      <c r="P1940" s="212">
        <v>24485.47</v>
      </c>
      <c r="Q1940" s="212">
        <v>0</v>
      </c>
      <c r="R1940" s="68" t="s">
        <v>809</v>
      </c>
      <c r="S1940" s="320"/>
      <c r="T1940" s="266"/>
    </row>
    <row r="1941" spans="1:20" ht="76.5">
      <c r="A1941" s="189">
        <v>117</v>
      </c>
      <c r="B1941" s="68"/>
      <c r="C1941" s="210" t="s">
        <v>50</v>
      </c>
      <c r="D1941" s="211">
        <v>46150</v>
      </c>
      <c r="E1941" s="189" t="s">
        <v>5247</v>
      </c>
      <c r="F1941" s="189" t="s">
        <v>10</v>
      </c>
      <c r="G1941" s="189">
        <v>1153437</v>
      </c>
      <c r="H1941" s="68"/>
      <c r="I1941" s="195" t="s">
        <v>5248</v>
      </c>
      <c r="J1941" s="68"/>
      <c r="K1941" s="68"/>
      <c r="L1941" s="68"/>
      <c r="M1941" s="68"/>
      <c r="N1941" s="319"/>
      <c r="O1941" s="319"/>
      <c r="P1941" s="212">
        <v>80</v>
      </c>
      <c r="Q1941" s="212">
        <v>0</v>
      </c>
      <c r="R1941" s="68" t="s">
        <v>809</v>
      </c>
      <c r="S1941" s="320"/>
      <c r="T1941" s="266"/>
    </row>
    <row r="1942" spans="1:20" ht="38.25">
      <c r="A1942" s="189">
        <v>253</v>
      </c>
      <c r="B1942" s="68"/>
      <c r="C1942" s="210" t="s">
        <v>94</v>
      </c>
      <c r="D1942" s="211">
        <v>46150</v>
      </c>
      <c r="E1942" s="189" t="s">
        <v>5249</v>
      </c>
      <c r="F1942" s="189" t="s">
        <v>6</v>
      </c>
      <c r="G1942" s="189">
        <v>139079</v>
      </c>
      <c r="H1942" s="68"/>
      <c r="I1942" s="195" t="s">
        <v>5250</v>
      </c>
      <c r="J1942" s="68"/>
      <c r="K1942" s="68"/>
      <c r="L1942" s="68"/>
      <c r="M1942" s="68"/>
      <c r="N1942" s="319"/>
      <c r="O1942" s="319"/>
      <c r="P1942" s="212">
        <v>0</v>
      </c>
      <c r="Q1942" s="212">
        <v>61136.93</v>
      </c>
      <c r="R1942" s="68" t="s">
        <v>809</v>
      </c>
      <c r="S1942" s="320"/>
      <c r="T1942" s="266"/>
    </row>
    <row r="1943" spans="1:20" ht="89.25">
      <c r="A1943" s="189">
        <v>513</v>
      </c>
      <c r="B1943" s="68"/>
      <c r="C1943" s="210" t="s">
        <v>138</v>
      </c>
      <c r="D1943" s="211">
        <v>46150</v>
      </c>
      <c r="E1943" s="189" t="s">
        <v>5251</v>
      </c>
      <c r="F1943" s="189" t="s">
        <v>10</v>
      </c>
      <c r="G1943" s="189">
        <v>1153443</v>
      </c>
      <c r="H1943" s="68"/>
      <c r="I1943" s="195" t="s">
        <v>5252</v>
      </c>
      <c r="J1943" s="68"/>
      <c r="K1943" s="68"/>
      <c r="L1943" s="68"/>
      <c r="M1943" s="68"/>
      <c r="N1943" s="319"/>
      <c r="O1943" s="319"/>
      <c r="P1943" s="212">
        <v>80</v>
      </c>
      <c r="Q1943" s="212">
        <v>0</v>
      </c>
      <c r="R1943" s="68" t="s">
        <v>809</v>
      </c>
      <c r="S1943" s="320"/>
      <c r="T1943" s="266"/>
    </row>
    <row r="1944" spans="1:20" ht="89.25">
      <c r="A1944" s="189">
        <v>117</v>
      </c>
      <c r="B1944" s="68"/>
      <c r="C1944" s="210" t="s">
        <v>50</v>
      </c>
      <c r="D1944" s="211">
        <v>46150</v>
      </c>
      <c r="E1944" s="189" t="s">
        <v>5253</v>
      </c>
      <c r="F1944" s="189" t="s">
        <v>10</v>
      </c>
      <c r="G1944" s="189">
        <v>1153465</v>
      </c>
      <c r="H1944" s="68"/>
      <c r="I1944" s="195" t="s">
        <v>5254</v>
      </c>
      <c r="J1944" s="68"/>
      <c r="K1944" s="68"/>
      <c r="L1944" s="68"/>
      <c r="M1944" s="68"/>
      <c r="N1944" s="319"/>
      <c r="O1944" s="319"/>
      <c r="P1944" s="212">
        <v>80</v>
      </c>
      <c r="Q1944" s="212">
        <v>0</v>
      </c>
      <c r="R1944" s="68" t="s">
        <v>809</v>
      </c>
      <c r="S1944" s="320"/>
      <c r="T1944" s="266"/>
    </row>
    <row r="1945" spans="1:20" ht="89.25">
      <c r="A1945" s="189">
        <v>513</v>
      </c>
      <c r="B1945" s="68"/>
      <c r="C1945" s="210" t="s">
        <v>138</v>
      </c>
      <c r="D1945" s="211">
        <v>46150</v>
      </c>
      <c r="E1945" s="189" t="s">
        <v>5255</v>
      </c>
      <c r="F1945" s="189" t="s">
        <v>10</v>
      </c>
      <c r="G1945" s="189">
        <v>1153445</v>
      </c>
      <c r="H1945" s="68"/>
      <c r="I1945" s="195" t="s">
        <v>5256</v>
      </c>
      <c r="J1945" s="68"/>
      <c r="K1945" s="68"/>
      <c r="L1945" s="68"/>
      <c r="M1945" s="68"/>
      <c r="N1945" s="319"/>
      <c r="O1945" s="319"/>
      <c r="P1945" s="212">
        <v>80</v>
      </c>
      <c r="Q1945" s="212">
        <v>0</v>
      </c>
      <c r="R1945" s="68" t="s">
        <v>809</v>
      </c>
      <c r="S1945" s="320"/>
      <c r="T1945" s="266"/>
    </row>
    <row r="1946" spans="1:20" ht="89.25">
      <c r="A1946" s="189">
        <v>117</v>
      </c>
      <c r="B1946" s="68"/>
      <c r="C1946" s="210" t="s">
        <v>50</v>
      </c>
      <c r="D1946" s="211">
        <v>46150</v>
      </c>
      <c r="E1946" s="189" t="s">
        <v>5257</v>
      </c>
      <c r="F1946" s="189" t="s">
        <v>10</v>
      </c>
      <c r="G1946" s="189">
        <v>1153462</v>
      </c>
      <c r="H1946" s="68"/>
      <c r="I1946" s="195" t="s">
        <v>5258</v>
      </c>
      <c r="J1946" s="68"/>
      <c r="K1946" s="68"/>
      <c r="L1946" s="68"/>
      <c r="M1946" s="68"/>
      <c r="N1946" s="319"/>
      <c r="O1946" s="319"/>
      <c r="P1946" s="212">
        <v>80</v>
      </c>
      <c r="Q1946" s="212">
        <v>0</v>
      </c>
      <c r="R1946" s="68" t="s">
        <v>809</v>
      </c>
      <c r="S1946" s="320"/>
      <c r="T1946" s="266"/>
    </row>
    <row r="1947" spans="1:20" ht="38.25">
      <c r="A1947" s="189">
        <v>16</v>
      </c>
      <c r="B1947" s="68"/>
      <c r="C1947" s="210" t="s">
        <v>39</v>
      </c>
      <c r="D1947" s="211">
        <v>46153</v>
      </c>
      <c r="E1947" s="189" t="s">
        <v>5259</v>
      </c>
      <c r="F1947" s="189" t="s">
        <v>3</v>
      </c>
      <c r="G1947" s="189">
        <v>2389083</v>
      </c>
      <c r="H1947" s="68"/>
      <c r="I1947" s="195" t="s">
        <v>5260</v>
      </c>
      <c r="J1947" s="68"/>
      <c r="K1947" s="68"/>
      <c r="L1947" s="68"/>
      <c r="M1947" s="68"/>
      <c r="N1947" s="319"/>
      <c r="O1947" s="319"/>
      <c r="P1947" s="212">
        <v>0</v>
      </c>
      <c r="Q1947" s="212">
        <v>3500</v>
      </c>
      <c r="R1947" s="68" t="s">
        <v>809</v>
      </c>
      <c r="S1947" s="320"/>
      <c r="T1947" s="266"/>
    </row>
    <row r="1948" spans="1:20" ht="63.75">
      <c r="A1948" s="189">
        <v>221</v>
      </c>
      <c r="B1948" s="68"/>
      <c r="C1948" s="210" t="s">
        <v>83</v>
      </c>
      <c r="D1948" s="211">
        <v>46153</v>
      </c>
      <c r="E1948" s="189" t="s">
        <v>5261</v>
      </c>
      <c r="F1948" s="189" t="s">
        <v>3</v>
      </c>
      <c r="G1948" s="189">
        <v>2389087</v>
      </c>
      <c r="H1948" s="68"/>
      <c r="I1948" s="195" t="s">
        <v>5262</v>
      </c>
      <c r="J1948" s="68"/>
      <c r="K1948" s="68"/>
      <c r="L1948" s="68"/>
      <c r="M1948" s="68"/>
      <c r="N1948" s="319"/>
      <c r="O1948" s="319"/>
      <c r="P1948" s="212">
        <v>0</v>
      </c>
      <c r="Q1948" s="212">
        <v>5600.1</v>
      </c>
      <c r="R1948" s="68" t="s">
        <v>809</v>
      </c>
      <c r="S1948" s="320"/>
      <c r="T1948" s="266"/>
    </row>
    <row r="1949" spans="1:20" ht="51">
      <c r="A1949" s="189">
        <v>46</v>
      </c>
      <c r="B1949" s="68"/>
      <c r="C1949" s="210" t="s">
        <v>719</v>
      </c>
      <c r="D1949" s="211">
        <v>46153</v>
      </c>
      <c r="E1949" s="189" t="s">
        <v>5263</v>
      </c>
      <c r="F1949" s="189" t="s">
        <v>3</v>
      </c>
      <c r="G1949" s="189">
        <v>2389093</v>
      </c>
      <c r="H1949" s="68"/>
      <c r="I1949" s="195" t="s">
        <v>4156</v>
      </c>
      <c r="J1949" s="68"/>
      <c r="K1949" s="68"/>
      <c r="L1949" s="68"/>
      <c r="M1949" s="68"/>
      <c r="N1949" s="319"/>
      <c r="O1949" s="319"/>
      <c r="P1949" s="212">
        <v>0</v>
      </c>
      <c r="Q1949" s="212">
        <v>1083</v>
      </c>
      <c r="R1949" s="68" t="s">
        <v>809</v>
      </c>
      <c r="S1949" s="320"/>
      <c r="T1949" s="266"/>
    </row>
    <row r="1950" spans="1:20" ht="63.75">
      <c r="A1950" s="189" t="s">
        <v>503</v>
      </c>
      <c r="B1950" s="68"/>
      <c r="C1950" s="210" t="s">
        <v>541</v>
      </c>
      <c r="D1950" s="211">
        <v>46153</v>
      </c>
      <c r="E1950" s="189" t="s">
        <v>5264</v>
      </c>
      <c r="F1950" s="189" t="s">
        <v>3</v>
      </c>
      <c r="G1950" s="189">
        <v>2389094</v>
      </c>
      <c r="H1950" s="68"/>
      <c r="I1950" s="195" t="s">
        <v>5265</v>
      </c>
      <c r="J1950" s="68"/>
      <c r="K1950" s="68"/>
      <c r="L1950" s="68"/>
      <c r="M1950" s="68"/>
      <c r="N1950" s="319"/>
      <c r="O1950" s="319"/>
      <c r="P1950" s="212">
        <v>0</v>
      </c>
      <c r="Q1950" s="212">
        <v>207.87</v>
      </c>
      <c r="R1950" s="68" t="s">
        <v>809</v>
      </c>
      <c r="S1950" s="320"/>
      <c r="T1950" s="266"/>
    </row>
    <row r="1951" spans="1:20" ht="51">
      <c r="A1951" s="189">
        <v>81</v>
      </c>
      <c r="B1951" s="68"/>
      <c r="C1951" s="210" t="s">
        <v>46</v>
      </c>
      <c r="D1951" s="211">
        <v>46153</v>
      </c>
      <c r="E1951" s="189" t="s">
        <v>5266</v>
      </c>
      <c r="F1951" s="189" t="s">
        <v>3</v>
      </c>
      <c r="G1951" s="189">
        <v>2389124</v>
      </c>
      <c r="H1951" s="68"/>
      <c r="I1951" s="195" t="s">
        <v>5267</v>
      </c>
      <c r="J1951" s="68"/>
      <c r="K1951" s="68"/>
      <c r="L1951" s="68"/>
      <c r="M1951" s="68"/>
      <c r="N1951" s="319"/>
      <c r="O1951" s="319"/>
      <c r="P1951" s="212">
        <v>0</v>
      </c>
      <c r="Q1951" s="212">
        <v>30</v>
      </c>
      <c r="R1951" s="68" t="s">
        <v>809</v>
      </c>
      <c r="S1951" s="320"/>
      <c r="T1951" s="266"/>
    </row>
    <row r="1952" spans="1:20" ht="38.25">
      <c r="A1952" s="189">
        <v>46</v>
      </c>
      <c r="B1952" s="68"/>
      <c r="C1952" s="210" t="s">
        <v>719</v>
      </c>
      <c r="D1952" s="211">
        <v>46153</v>
      </c>
      <c r="E1952" s="189" t="s">
        <v>5268</v>
      </c>
      <c r="F1952" s="189" t="s">
        <v>3</v>
      </c>
      <c r="G1952" s="189">
        <v>2389103</v>
      </c>
      <c r="H1952" s="68"/>
      <c r="I1952" s="195" t="s">
        <v>5269</v>
      </c>
      <c r="J1952" s="68"/>
      <c r="K1952" s="68"/>
      <c r="L1952" s="68"/>
      <c r="M1952" s="68"/>
      <c r="N1952" s="319"/>
      <c r="O1952" s="319"/>
      <c r="P1952" s="212">
        <v>0</v>
      </c>
      <c r="Q1952" s="212">
        <v>1500</v>
      </c>
      <c r="R1952" s="68" t="s">
        <v>809</v>
      </c>
      <c r="S1952" s="320"/>
      <c r="T1952" s="266"/>
    </row>
    <row r="1953" spans="1:20" ht="38.25">
      <c r="A1953" s="189">
        <v>46</v>
      </c>
      <c r="B1953" s="68"/>
      <c r="C1953" s="210" t="s">
        <v>719</v>
      </c>
      <c r="D1953" s="211">
        <v>46153</v>
      </c>
      <c r="E1953" s="189" t="s">
        <v>5270</v>
      </c>
      <c r="F1953" s="189" t="s">
        <v>3</v>
      </c>
      <c r="G1953" s="189">
        <v>2389109</v>
      </c>
      <c r="H1953" s="68"/>
      <c r="I1953" s="195" t="s">
        <v>5271</v>
      </c>
      <c r="J1953" s="68"/>
      <c r="K1953" s="68"/>
      <c r="L1953" s="68"/>
      <c r="M1953" s="68"/>
      <c r="N1953" s="319"/>
      <c r="O1953" s="319"/>
      <c r="P1953" s="212">
        <v>0</v>
      </c>
      <c r="Q1953" s="212">
        <v>830</v>
      </c>
      <c r="R1953" s="68" t="s">
        <v>809</v>
      </c>
      <c r="S1953" s="320"/>
      <c r="T1953" s="266"/>
    </row>
    <row r="1954" spans="1:20" ht="63.75">
      <c r="A1954" s="189">
        <v>221</v>
      </c>
      <c r="B1954" s="68"/>
      <c r="C1954" s="210" t="s">
        <v>83</v>
      </c>
      <c r="D1954" s="211">
        <v>46153</v>
      </c>
      <c r="E1954" s="189" t="s">
        <v>5272</v>
      </c>
      <c r="F1954" s="189" t="s">
        <v>3</v>
      </c>
      <c r="G1954" s="189">
        <v>2389118</v>
      </c>
      <c r="H1954" s="68"/>
      <c r="I1954" s="195" t="s">
        <v>5273</v>
      </c>
      <c r="J1954" s="68"/>
      <c r="K1954" s="68"/>
      <c r="L1954" s="68"/>
      <c r="M1954" s="68"/>
      <c r="N1954" s="319"/>
      <c r="O1954" s="319"/>
      <c r="P1954" s="212">
        <v>0</v>
      </c>
      <c r="Q1954" s="212">
        <v>130</v>
      </c>
      <c r="R1954" s="68" t="s">
        <v>809</v>
      </c>
      <c r="S1954" s="320"/>
      <c r="T1954" s="266"/>
    </row>
    <row r="1955" spans="1:20" ht="63.75">
      <c r="A1955" s="189">
        <v>221</v>
      </c>
      <c r="B1955" s="68"/>
      <c r="C1955" s="210" t="s">
        <v>83</v>
      </c>
      <c r="D1955" s="211">
        <v>46153</v>
      </c>
      <c r="E1955" s="189" t="s">
        <v>5274</v>
      </c>
      <c r="F1955" s="189" t="s">
        <v>3</v>
      </c>
      <c r="G1955" s="189">
        <v>2389125</v>
      </c>
      <c r="H1955" s="68"/>
      <c r="I1955" s="195" t="s">
        <v>5275</v>
      </c>
      <c r="J1955" s="68"/>
      <c r="K1955" s="68"/>
      <c r="L1955" s="68"/>
      <c r="M1955" s="68"/>
      <c r="N1955" s="319"/>
      <c r="O1955" s="319"/>
      <c r="P1955" s="212">
        <v>0</v>
      </c>
      <c r="Q1955" s="212">
        <v>700</v>
      </c>
      <c r="R1955" s="68" t="s">
        <v>809</v>
      </c>
      <c r="S1955" s="320"/>
      <c r="T1955" s="266"/>
    </row>
    <row r="1956" spans="1:20" ht="63.75">
      <c r="A1956" s="189">
        <v>221</v>
      </c>
      <c r="B1956" s="68"/>
      <c r="C1956" s="210" t="s">
        <v>83</v>
      </c>
      <c r="D1956" s="211">
        <v>46153</v>
      </c>
      <c r="E1956" s="189" t="s">
        <v>5276</v>
      </c>
      <c r="F1956" s="189" t="s">
        <v>3</v>
      </c>
      <c r="G1956" s="189">
        <v>2389126</v>
      </c>
      <c r="H1956" s="68"/>
      <c r="I1956" s="195" t="s">
        <v>5275</v>
      </c>
      <c r="J1956" s="68"/>
      <c r="K1956" s="68"/>
      <c r="L1956" s="68"/>
      <c r="M1956" s="68"/>
      <c r="N1956" s="319"/>
      <c r="O1956" s="319"/>
      <c r="P1956" s="212">
        <v>0</v>
      </c>
      <c r="Q1956" s="212">
        <v>70</v>
      </c>
      <c r="R1956" s="68" t="s">
        <v>809</v>
      </c>
      <c r="S1956" s="320"/>
      <c r="T1956" s="266"/>
    </row>
    <row r="1957" spans="1:20" ht="51">
      <c r="A1957" s="189">
        <v>222</v>
      </c>
      <c r="B1957" s="68"/>
      <c r="C1957" s="210" t="s">
        <v>84</v>
      </c>
      <c r="D1957" s="211">
        <v>46153</v>
      </c>
      <c r="E1957" s="189" t="s">
        <v>5277</v>
      </c>
      <c r="F1957" s="189" t="s">
        <v>3</v>
      </c>
      <c r="G1957" s="189">
        <v>2389137</v>
      </c>
      <c r="H1957" s="68"/>
      <c r="I1957" s="195" t="s">
        <v>5278</v>
      </c>
      <c r="J1957" s="68"/>
      <c r="K1957" s="68"/>
      <c r="L1957" s="68"/>
      <c r="M1957" s="68"/>
      <c r="N1957" s="319"/>
      <c r="O1957" s="319"/>
      <c r="P1957" s="212">
        <v>0</v>
      </c>
      <c r="Q1957" s="212">
        <v>4930.3500000000004</v>
      </c>
      <c r="R1957" s="68" t="s">
        <v>809</v>
      </c>
      <c r="S1957" s="320"/>
      <c r="T1957" s="266"/>
    </row>
    <row r="1958" spans="1:20" ht="51">
      <c r="A1958" s="189">
        <v>16</v>
      </c>
      <c r="B1958" s="68"/>
      <c r="C1958" s="210" t="s">
        <v>39</v>
      </c>
      <c r="D1958" s="211">
        <v>46153</v>
      </c>
      <c r="E1958" s="189" t="s">
        <v>5279</v>
      </c>
      <c r="F1958" s="189" t="s">
        <v>3</v>
      </c>
      <c r="G1958" s="189">
        <v>2389138</v>
      </c>
      <c r="H1958" s="68"/>
      <c r="I1958" s="195" t="s">
        <v>869</v>
      </c>
      <c r="J1958" s="68"/>
      <c r="K1958" s="68"/>
      <c r="L1958" s="68"/>
      <c r="M1958" s="68"/>
      <c r="N1958" s="319"/>
      <c r="O1958" s="319"/>
      <c r="P1958" s="212">
        <v>0</v>
      </c>
      <c r="Q1958" s="212">
        <v>3000</v>
      </c>
      <c r="R1958" s="68" t="s">
        <v>809</v>
      </c>
      <c r="S1958" s="320"/>
      <c r="T1958" s="266"/>
    </row>
    <row r="1959" spans="1:20" ht="51">
      <c r="A1959" s="189">
        <v>290</v>
      </c>
      <c r="B1959" s="68"/>
      <c r="C1959" s="210" t="s">
        <v>107</v>
      </c>
      <c r="D1959" s="211">
        <v>46153</v>
      </c>
      <c r="E1959" s="189" t="s">
        <v>5280</v>
      </c>
      <c r="F1959" s="189" t="s">
        <v>3</v>
      </c>
      <c r="G1959" s="189">
        <v>2389069</v>
      </c>
      <c r="H1959" s="68"/>
      <c r="I1959" s="195" t="s">
        <v>5281</v>
      </c>
      <c r="J1959" s="68"/>
      <c r="K1959" s="68"/>
      <c r="L1959" s="68"/>
      <c r="M1959" s="68"/>
      <c r="N1959" s="319"/>
      <c r="O1959" s="319"/>
      <c r="P1959" s="212">
        <v>0</v>
      </c>
      <c r="Q1959" s="212">
        <v>6370.5</v>
      </c>
      <c r="R1959" s="68" t="s">
        <v>809</v>
      </c>
      <c r="S1959" s="320"/>
      <c r="T1959" s="266"/>
    </row>
    <row r="1960" spans="1:20" ht="51">
      <c r="A1960" s="189">
        <v>290</v>
      </c>
      <c r="B1960" s="68"/>
      <c r="C1960" s="210" t="s">
        <v>107</v>
      </c>
      <c r="D1960" s="211">
        <v>46153</v>
      </c>
      <c r="E1960" s="189" t="s">
        <v>5282</v>
      </c>
      <c r="F1960" s="189" t="s">
        <v>3</v>
      </c>
      <c r="G1960" s="189">
        <v>2389071</v>
      </c>
      <c r="H1960" s="68"/>
      <c r="I1960" s="195" t="s">
        <v>5283</v>
      </c>
      <c r="J1960" s="68"/>
      <c r="K1960" s="68"/>
      <c r="L1960" s="68"/>
      <c r="M1960" s="68"/>
      <c r="N1960" s="319"/>
      <c r="O1960" s="319"/>
      <c r="P1960" s="212">
        <v>0</v>
      </c>
      <c r="Q1960" s="212">
        <v>250</v>
      </c>
      <c r="R1960" s="68" t="s">
        <v>809</v>
      </c>
      <c r="S1960" s="320"/>
      <c r="T1960" s="266"/>
    </row>
    <row r="1961" spans="1:20" ht="51">
      <c r="A1961" s="189">
        <v>25</v>
      </c>
      <c r="B1961" s="68"/>
      <c r="C1961" s="210" t="s">
        <v>41</v>
      </c>
      <c r="D1961" s="211">
        <v>46153</v>
      </c>
      <c r="E1961" s="189" t="s">
        <v>5284</v>
      </c>
      <c r="F1961" s="189" t="s">
        <v>3</v>
      </c>
      <c r="G1961" s="189">
        <v>2389096</v>
      </c>
      <c r="H1961" s="68"/>
      <c r="I1961" s="195" t="s">
        <v>5285</v>
      </c>
      <c r="J1961" s="68"/>
      <c r="K1961" s="68"/>
      <c r="L1961" s="68"/>
      <c r="M1961" s="68"/>
      <c r="N1961" s="319"/>
      <c r="O1961" s="319"/>
      <c r="P1961" s="212">
        <v>0</v>
      </c>
      <c r="Q1961" s="212">
        <v>1017.9</v>
      </c>
      <c r="R1961" s="68" t="s">
        <v>809</v>
      </c>
      <c r="S1961" s="320"/>
      <c r="T1961" s="266"/>
    </row>
    <row r="1962" spans="1:20" ht="51">
      <c r="A1962" s="189" t="s">
        <v>503</v>
      </c>
      <c r="B1962" s="68"/>
      <c r="C1962" s="210" t="s">
        <v>541</v>
      </c>
      <c r="D1962" s="211">
        <v>46153</v>
      </c>
      <c r="E1962" s="189" t="s">
        <v>5286</v>
      </c>
      <c r="F1962" s="189" t="s">
        <v>3</v>
      </c>
      <c r="G1962" s="189">
        <v>2389098</v>
      </c>
      <c r="H1962" s="68"/>
      <c r="I1962" s="195" t="s">
        <v>5287</v>
      </c>
      <c r="J1962" s="68"/>
      <c r="K1962" s="68"/>
      <c r="L1962" s="68"/>
      <c r="M1962" s="68"/>
      <c r="N1962" s="319"/>
      <c r="O1962" s="319"/>
      <c r="P1962" s="212">
        <v>0</v>
      </c>
      <c r="Q1962" s="212">
        <v>1599.45</v>
      </c>
      <c r="R1962" s="68" t="s">
        <v>809</v>
      </c>
      <c r="S1962" s="320"/>
      <c r="T1962" s="266"/>
    </row>
    <row r="1963" spans="1:20" ht="38.25">
      <c r="A1963" s="189" t="s">
        <v>503</v>
      </c>
      <c r="B1963" s="68"/>
      <c r="C1963" s="210" t="s">
        <v>541</v>
      </c>
      <c r="D1963" s="211">
        <v>46153</v>
      </c>
      <c r="E1963" s="189" t="s">
        <v>5288</v>
      </c>
      <c r="F1963" s="189" t="s">
        <v>3</v>
      </c>
      <c r="G1963" s="189">
        <v>2389099</v>
      </c>
      <c r="H1963" s="68"/>
      <c r="I1963" s="195" t="s">
        <v>5289</v>
      </c>
      <c r="J1963" s="68"/>
      <c r="K1963" s="68"/>
      <c r="L1963" s="68"/>
      <c r="M1963" s="68"/>
      <c r="N1963" s="319"/>
      <c r="O1963" s="319"/>
      <c r="P1963" s="212">
        <v>0</v>
      </c>
      <c r="Q1963" s="212">
        <v>284.56</v>
      </c>
      <c r="R1963" s="68" t="s">
        <v>809</v>
      </c>
      <c r="S1963" s="320"/>
      <c r="T1963" s="266"/>
    </row>
    <row r="1964" spans="1:20" ht="51">
      <c r="A1964" s="189">
        <v>907</v>
      </c>
      <c r="B1964" s="68"/>
      <c r="C1964" s="210" t="s">
        <v>168</v>
      </c>
      <c r="D1964" s="211">
        <v>46153</v>
      </c>
      <c r="E1964" s="189" t="s">
        <v>5290</v>
      </c>
      <c r="F1964" s="189" t="s">
        <v>3</v>
      </c>
      <c r="G1964" s="189">
        <v>2389100</v>
      </c>
      <c r="H1964" s="68"/>
      <c r="I1964" s="195" t="s">
        <v>5291</v>
      </c>
      <c r="J1964" s="68"/>
      <c r="K1964" s="68"/>
      <c r="L1964" s="68"/>
      <c r="M1964" s="68"/>
      <c r="N1964" s="319"/>
      <c r="O1964" s="319"/>
      <c r="P1964" s="212">
        <v>0</v>
      </c>
      <c r="Q1964" s="212">
        <v>285.47000000000003</v>
      </c>
      <c r="R1964" s="68" t="s">
        <v>809</v>
      </c>
      <c r="S1964" s="320"/>
      <c r="T1964" s="266"/>
    </row>
    <row r="1965" spans="1:20" ht="51">
      <c r="A1965" s="189">
        <v>670</v>
      </c>
      <c r="B1965" s="68"/>
      <c r="C1965" s="210" t="s">
        <v>155</v>
      </c>
      <c r="D1965" s="211">
        <v>46153</v>
      </c>
      <c r="E1965" s="189" t="s">
        <v>5292</v>
      </c>
      <c r="F1965" s="189" t="s">
        <v>3</v>
      </c>
      <c r="G1965" s="189">
        <v>2389110</v>
      </c>
      <c r="H1965" s="68"/>
      <c r="I1965" s="195" t="s">
        <v>5293</v>
      </c>
      <c r="J1965" s="68"/>
      <c r="K1965" s="68"/>
      <c r="L1965" s="68"/>
      <c r="M1965" s="68"/>
      <c r="N1965" s="319"/>
      <c r="O1965" s="319"/>
      <c r="P1965" s="212">
        <v>0</v>
      </c>
      <c r="Q1965" s="212">
        <v>935</v>
      </c>
      <c r="R1965" s="68" t="s">
        <v>809</v>
      </c>
      <c r="S1965" s="320"/>
      <c r="T1965" s="266"/>
    </row>
    <row r="1966" spans="1:20" ht="51">
      <c r="A1966" s="189">
        <v>670</v>
      </c>
      <c r="B1966" s="68"/>
      <c r="C1966" s="210" t="s">
        <v>155</v>
      </c>
      <c r="D1966" s="211">
        <v>46153</v>
      </c>
      <c r="E1966" s="189" t="s">
        <v>5294</v>
      </c>
      <c r="F1966" s="189" t="s">
        <v>3</v>
      </c>
      <c r="G1966" s="189">
        <v>2389112</v>
      </c>
      <c r="H1966" s="68"/>
      <c r="I1966" s="195" t="s">
        <v>5295</v>
      </c>
      <c r="J1966" s="68"/>
      <c r="K1966" s="68"/>
      <c r="L1966" s="68"/>
      <c r="M1966" s="68"/>
      <c r="N1966" s="319"/>
      <c r="O1966" s="319"/>
      <c r="P1966" s="212">
        <v>0</v>
      </c>
      <c r="Q1966" s="212">
        <v>516</v>
      </c>
      <c r="R1966" s="68" t="s">
        <v>809</v>
      </c>
      <c r="S1966" s="320"/>
      <c r="T1966" s="266"/>
    </row>
    <row r="1967" spans="1:20" ht="76.5">
      <c r="A1967" s="189">
        <v>222</v>
      </c>
      <c r="B1967" s="68"/>
      <c r="C1967" s="210" t="s">
        <v>84</v>
      </c>
      <c r="D1967" s="211">
        <v>46153</v>
      </c>
      <c r="E1967" s="189" t="s">
        <v>5296</v>
      </c>
      <c r="F1967" s="189" t="s">
        <v>6</v>
      </c>
      <c r="G1967" s="189">
        <v>1153520</v>
      </c>
      <c r="H1967" s="68"/>
      <c r="I1967" s="195" t="s">
        <v>5297</v>
      </c>
      <c r="J1967" s="68"/>
      <c r="K1967" s="68"/>
      <c r="L1967" s="68"/>
      <c r="M1967" s="68"/>
      <c r="N1967" s="319"/>
      <c r="O1967" s="319"/>
      <c r="P1967" s="212">
        <v>0</v>
      </c>
      <c r="Q1967" s="212">
        <v>233870.5</v>
      </c>
      <c r="R1967" s="68" t="s">
        <v>809</v>
      </c>
      <c r="S1967" s="320"/>
      <c r="T1967" s="266"/>
    </row>
    <row r="1968" spans="1:20" ht="63.75">
      <c r="A1968" s="189">
        <v>513</v>
      </c>
      <c r="B1968" s="68"/>
      <c r="C1968" s="210" t="s">
        <v>138</v>
      </c>
      <c r="D1968" s="211">
        <v>46153</v>
      </c>
      <c r="E1968" s="189" t="s">
        <v>5298</v>
      </c>
      <c r="F1968" s="189" t="s">
        <v>14</v>
      </c>
      <c r="G1968" s="189">
        <v>3572414</v>
      </c>
      <c r="H1968" s="68"/>
      <c r="I1968" s="195" t="s">
        <v>5299</v>
      </c>
      <c r="J1968" s="68"/>
      <c r="K1968" s="68"/>
      <c r="L1968" s="68"/>
      <c r="M1968" s="68"/>
      <c r="N1968" s="319"/>
      <c r="O1968" s="319"/>
      <c r="P1968" s="212">
        <v>80</v>
      </c>
      <c r="Q1968" s="212">
        <v>0</v>
      </c>
      <c r="R1968" s="68" t="s">
        <v>809</v>
      </c>
      <c r="S1968" s="320"/>
      <c r="T1968" s="266"/>
    </row>
    <row r="1969" spans="1:20" ht="63.75">
      <c r="A1969" s="189">
        <v>513</v>
      </c>
      <c r="B1969" s="68"/>
      <c r="C1969" s="210" t="s">
        <v>138</v>
      </c>
      <c r="D1969" s="211">
        <v>46153</v>
      </c>
      <c r="E1969" s="189" t="s">
        <v>5300</v>
      </c>
      <c r="F1969" s="189" t="s">
        <v>14</v>
      </c>
      <c r="G1969" s="189">
        <v>3572836</v>
      </c>
      <c r="H1969" s="68"/>
      <c r="I1969" s="195" t="s">
        <v>5301</v>
      </c>
      <c r="J1969" s="68"/>
      <c r="K1969" s="68"/>
      <c r="L1969" s="68"/>
      <c r="M1969" s="68"/>
      <c r="N1969" s="319"/>
      <c r="O1969" s="319"/>
      <c r="P1969" s="212">
        <v>80</v>
      </c>
      <c r="Q1969" s="212">
        <v>0</v>
      </c>
      <c r="R1969" s="68" t="s">
        <v>809</v>
      </c>
      <c r="S1969" s="320"/>
      <c r="T1969" s="266"/>
    </row>
    <row r="1970" spans="1:20" ht="63.75">
      <c r="A1970" s="189">
        <v>513</v>
      </c>
      <c r="B1970" s="68"/>
      <c r="C1970" s="210" t="s">
        <v>138</v>
      </c>
      <c r="D1970" s="211">
        <v>46153</v>
      </c>
      <c r="E1970" s="189" t="s">
        <v>5302</v>
      </c>
      <c r="F1970" s="189" t="s">
        <v>14</v>
      </c>
      <c r="G1970" s="189">
        <v>3572838</v>
      </c>
      <c r="H1970" s="68"/>
      <c r="I1970" s="195" t="s">
        <v>5303</v>
      </c>
      <c r="J1970" s="68"/>
      <c r="K1970" s="68"/>
      <c r="L1970" s="68"/>
      <c r="M1970" s="68"/>
      <c r="N1970" s="319"/>
      <c r="O1970" s="319"/>
      <c r="P1970" s="212">
        <v>80</v>
      </c>
      <c r="Q1970" s="212">
        <v>0</v>
      </c>
      <c r="R1970" s="68" t="s">
        <v>809</v>
      </c>
      <c r="S1970" s="320"/>
      <c r="T1970" s="266"/>
    </row>
    <row r="1971" spans="1:20" ht="63.75">
      <c r="A1971" s="189">
        <v>513</v>
      </c>
      <c r="B1971" s="68"/>
      <c r="C1971" s="210" t="s">
        <v>138</v>
      </c>
      <c r="D1971" s="211">
        <v>46153</v>
      </c>
      <c r="E1971" s="189" t="s">
        <v>5304</v>
      </c>
      <c r="F1971" s="189" t="s">
        <v>14</v>
      </c>
      <c r="G1971" s="189">
        <v>3572840</v>
      </c>
      <c r="H1971" s="68"/>
      <c r="I1971" s="195" t="s">
        <v>5305</v>
      </c>
      <c r="J1971" s="68"/>
      <c r="K1971" s="68"/>
      <c r="L1971" s="68"/>
      <c r="M1971" s="68"/>
      <c r="N1971" s="319"/>
      <c r="O1971" s="319"/>
      <c r="P1971" s="212">
        <v>80</v>
      </c>
      <c r="Q1971" s="212">
        <v>0</v>
      </c>
      <c r="R1971" s="68" t="s">
        <v>809</v>
      </c>
      <c r="S1971" s="320"/>
      <c r="T1971" s="266"/>
    </row>
    <row r="1972" spans="1:20" ht="63.75">
      <c r="A1972" s="189" t="s">
        <v>495</v>
      </c>
      <c r="B1972" s="68"/>
      <c r="C1972" s="210" t="s">
        <v>623</v>
      </c>
      <c r="D1972" s="211">
        <v>46153</v>
      </c>
      <c r="E1972" s="189" t="s">
        <v>5306</v>
      </c>
      <c r="F1972" s="189" t="s">
        <v>10</v>
      </c>
      <c r="G1972" s="189">
        <v>21523</v>
      </c>
      <c r="H1972" s="68"/>
      <c r="I1972" s="195" t="s">
        <v>5307</v>
      </c>
      <c r="J1972" s="68"/>
      <c r="K1972" s="68"/>
      <c r="L1972" s="68"/>
      <c r="M1972" s="68"/>
      <c r="N1972" s="319"/>
      <c r="O1972" s="319"/>
      <c r="P1972" s="212">
        <v>1994.87</v>
      </c>
      <c r="Q1972" s="212">
        <v>0</v>
      </c>
      <c r="R1972" s="68" t="s">
        <v>809</v>
      </c>
      <c r="S1972" s="320"/>
      <c r="T1972" s="266"/>
    </row>
    <row r="1973" spans="1:20" ht="76.5">
      <c r="A1973" s="189">
        <v>117</v>
      </c>
      <c r="B1973" s="68"/>
      <c r="C1973" s="210" t="s">
        <v>50</v>
      </c>
      <c r="D1973" s="211">
        <v>46153</v>
      </c>
      <c r="E1973" s="189" t="s">
        <v>5308</v>
      </c>
      <c r="F1973" s="189" t="s">
        <v>10</v>
      </c>
      <c r="G1973" s="189">
        <v>1153504</v>
      </c>
      <c r="H1973" s="68"/>
      <c r="I1973" s="195" t="s">
        <v>5309</v>
      </c>
      <c r="J1973" s="68"/>
      <c r="K1973" s="68"/>
      <c r="L1973" s="68"/>
      <c r="M1973" s="68"/>
      <c r="N1973" s="319"/>
      <c r="O1973" s="319"/>
      <c r="P1973" s="212">
        <v>80</v>
      </c>
      <c r="Q1973" s="212">
        <v>0</v>
      </c>
      <c r="R1973" s="68" t="s">
        <v>809</v>
      </c>
      <c r="S1973" s="320"/>
      <c r="T1973" s="266"/>
    </row>
    <row r="1974" spans="1:20" ht="76.5">
      <c r="A1974" s="189">
        <v>222</v>
      </c>
      <c r="B1974" s="68"/>
      <c r="C1974" s="210" t="s">
        <v>84</v>
      </c>
      <c r="D1974" s="211">
        <v>46153</v>
      </c>
      <c r="E1974" s="189" t="s">
        <v>5310</v>
      </c>
      <c r="F1974" s="189" t="s">
        <v>10</v>
      </c>
      <c r="G1974" s="189">
        <v>1153520</v>
      </c>
      <c r="H1974" s="68"/>
      <c r="I1974" s="195" t="s">
        <v>5311</v>
      </c>
      <c r="J1974" s="68"/>
      <c r="K1974" s="68"/>
      <c r="L1974" s="68"/>
      <c r="M1974" s="68"/>
      <c r="N1974" s="319"/>
      <c r="O1974" s="319"/>
      <c r="P1974" s="212">
        <v>80</v>
      </c>
      <c r="Q1974" s="212">
        <v>0</v>
      </c>
      <c r="R1974" s="68" t="s">
        <v>809</v>
      </c>
      <c r="S1974" s="320"/>
      <c r="T1974" s="266"/>
    </row>
    <row r="1975" spans="1:20" ht="89.25">
      <c r="A1975" s="189">
        <v>513</v>
      </c>
      <c r="B1975" s="68"/>
      <c r="C1975" s="210" t="s">
        <v>138</v>
      </c>
      <c r="D1975" s="211">
        <v>46153</v>
      </c>
      <c r="E1975" s="189" t="s">
        <v>5312</v>
      </c>
      <c r="F1975" s="189" t="s">
        <v>10</v>
      </c>
      <c r="G1975" s="189">
        <v>1153521</v>
      </c>
      <c r="H1975" s="68"/>
      <c r="I1975" s="195" t="s">
        <v>5313</v>
      </c>
      <c r="J1975" s="68"/>
      <c r="K1975" s="68"/>
      <c r="L1975" s="68"/>
      <c r="M1975" s="68"/>
      <c r="N1975" s="319"/>
      <c r="O1975" s="319"/>
      <c r="P1975" s="212">
        <v>80</v>
      </c>
      <c r="Q1975" s="212">
        <v>0</v>
      </c>
      <c r="R1975" s="68" t="s">
        <v>809</v>
      </c>
      <c r="S1975" s="320"/>
      <c r="T1975" s="266"/>
    </row>
    <row r="1976" spans="1:20" ht="89.25">
      <c r="A1976" s="189">
        <v>513</v>
      </c>
      <c r="B1976" s="68"/>
      <c r="C1976" s="210" t="s">
        <v>138</v>
      </c>
      <c r="D1976" s="211">
        <v>46153</v>
      </c>
      <c r="E1976" s="189" t="s">
        <v>5314</v>
      </c>
      <c r="F1976" s="189" t="s">
        <v>10</v>
      </c>
      <c r="G1976" s="189">
        <v>1153524</v>
      </c>
      <c r="H1976" s="68"/>
      <c r="I1976" s="195" t="s">
        <v>5315</v>
      </c>
      <c r="J1976" s="68"/>
      <c r="K1976" s="68"/>
      <c r="L1976" s="68"/>
      <c r="M1976" s="68"/>
      <c r="N1976" s="319"/>
      <c r="O1976" s="319"/>
      <c r="P1976" s="212">
        <v>80</v>
      </c>
      <c r="Q1976" s="212">
        <v>0</v>
      </c>
      <c r="R1976" s="68" t="s">
        <v>809</v>
      </c>
      <c r="S1976" s="320"/>
      <c r="T1976" s="266"/>
    </row>
    <row r="1977" spans="1:20" ht="89.25">
      <c r="A1977" s="189">
        <v>513</v>
      </c>
      <c r="B1977" s="68"/>
      <c r="C1977" s="210" t="s">
        <v>138</v>
      </c>
      <c r="D1977" s="211">
        <v>46153</v>
      </c>
      <c r="E1977" s="189" t="s">
        <v>5316</v>
      </c>
      <c r="F1977" s="189" t="s">
        <v>10</v>
      </c>
      <c r="G1977" s="189">
        <v>1153532</v>
      </c>
      <c r="H1977" s="68"/>
      <c r="I1977" s="195" t="s">
        <v>5317</v>
      </c>
      <c r="J1977" s="68"/>
      <c r="K1977" s="68"/>
      <c r="L1977" s="68"/>
      <c r="M1977" s="68"/>
      <c r="N1977" s="319"/>
      <c r="O1977" s="319"/>
      <c r="P1977" s="212">
        <v>80</v>
      </c>
      <c r="Q1977" s="212">
        <v>0</v>
      </c>
      <c r="R1977" s="68" t="s">
        <v>809</v>
      </c>
      <c r="S1977" s="320"/>
      <c r="T1977" s="266"/>
    </row>
    <row r="1978" spans="1:20" ht="89.25">
      <c r="A1978" s="189">
        <v>117</v>
      </c>
      <c r="B1978" s="68"/>
      <c r="C1978" s="210" t="s">
        <v>50</v>
      </c>
      <c r="D1978" s="211">
        <v>46153</v>
      </c>
      <c r="E1978" s="189" t="s">
        <v>5318</v>
      </c>
      <c r="F1978" s="189" t="s">
        <v>10</v>
      </c>
      <c r="G1978" s="189">
        <v>1153545</v>
      </c>
      <c r="H1978" s="68"/>
      <c r="I1978" s="195" t="s">
        <v>5319</v>
      </c>
      <c r="J1978" s="68"/>
      <c r="K1978" s="68"/>
      <c r="L1978" s="68"/>
      <c r="M1978" s="68"/>
      <c r="N1978" s="319"/>
      <c r="O1978" s="319"/>
      <c r="P1978" s="212">
        <v>80</v>
      </c>
      <c r="Q1978" s="212">
        <v>0</v>
      </c>
      <c r="R1978" s="68" t="s">
        <v>809</v>
      </c>
      <c r="S1978" s="320"/>
      <c r="T1978" s="266"/>
    </row>
    <row r="1979" spans="1:20" ht="51">
      <c r="A1979" s="189">
        <v>522</v>
      </c>
      <c r="B1979" s="68"/>
      <c r="C1979" s="210" t="s">
        <v>141</v>
      </c>
      <c r="D1979" s="211">
        <v>46154</v>
      </c>
      <c r="E1979" s="189" t="s">
        <v>5320</v>
      </c>
      <c r="F1979" s="189" t="s">
        <v>3</v>
      </c>
      <c r="G1979" s="189">
        <v>2389293</v>
      </c>
      <c r="H1979" s="68"/>
      <c r="I1979" s="195" t="s">
        <v>5321</v>
      </c>
      <c r="J1979" s="68"/>
      <c r="K1979" s="68"/>
      <c r="L1979" s="68"/>
      <c r="M1979" s="68"/>
      <c r="N1979" s="319"/>
      <c r="O1979" s="319"/>
      <c r="P1979" s="212">
        <v>0</v>
      </c>
      <c r="Q1979" s="212">
        <v>2500</v>
      </c>
      <c r="R1979" s="68" t="s">
        <v>809</v>
      </c>
      <c r="S1979" s="320"/>
      <c r="T1979" s="266"/>
    </row>
    <row r="1980" spans="1:20" ht="51">
      <c r="A1980" s="189">
        <v>522</v>
      </c>
      <c r="B1980" s="68"/>
      <c r="C1980" s="210" t="s">
        <v>141</v>
      </c>
      <c r="D1980" s="211">
        <v>46154</v>
      </c>
      <c r="E1980" s="189" t="s">
        <v>5322</v>
      </c>
      <c r="F1980" s="189" t="s">
        <v>3</v>
      </c>
      <c r="G1980" s="189">
        <v>2389295</v>
      </c>
      <c r="H1980" s="68"/>
      <c r="I1980" s="195" t="s">
        <v>5323</v>
      </c>
      <c r="J1980" s="68"/>
      <c r="K1980" s="68"/>
      <c r="L1980" s="68"/>
      <c r="M1980" s="68"/>
      <c r="N1980" s="319"/>
      <c r="O1980" s="319"/>
      <c r="P1980" s="212">
        <v>0</v>
      </c>
      <c r="Q1980" s="212">
        <v>3000</v>
      </c>
      <c r="R1980" s="68" t="s">
        <v>809</v>
      </c>
      <c r="S1980" s="320"/>
      <c r="T1980" s="266"/>
    </row>
    <row r="1981" spans="1:20" ht="51">
      <c r="A1981" s="189">
        <v>46</v>
      </c>
      <c r="B1981" s="68"/>
      <c r="C1981" s="210" t="s">
        <v>719</v>
      </c>
      <c r="D1981" s="211">
        <v>46154</v>
      </c>
      <c r="E1981" s="189" t="s">
        <v>5324</v>
      </c>
      <c r="F1981" s="189" t="s">
        <v>3</v>
      </c>
      <c r="G1981" s="189">
        <v>2389298</v>
      </c>
      <c r="H1981" s="68"/>
      <c r="I1981" s="195" t="s">
        <v>5325</v>
      </c>
      <c r="J1981" s="68"/>
      <c r="K1981" s="68"/>
      <c r="L1981" s="68"/>
      <c r="M1981" s="68"/>
      <c r="N1981" s="319"/>
      <c r="O1981" s="319"/>
      <c r="P1981" s="212">
        <v>0</v>
      </c>
      <c r="Q1981" s="212">
        <v>5334</v>
      </c>
      <c r="R1981" s="68" t="s">
        <v>809</v>
      </c>
      <c r="S1981" s="320"/>
      <c r="T1981" s="266"/>
    </row>
    <row r="1982" spans="1:20" ht="51">
      <c r="A1982" s="189">
        <v>66</v>
      </c>
      <c r="B1982" s="68"/>
      <c r="C1982" s="210" t="s">
        <v>1571</v>
      </c>
      <c r="D1982" s="211">
        <v>46154</v>
      </c>
      <c r="E1982" s="189" t="s">
        <v>5326</v>
      </c>
      <c r="F1982" s="189" t="s">
        <v>3</v>
      </c>
      <c r="G1982" s="189">
        <v>2389305</v>
      </c>
      <c r="H1982" s="68"/>
      <c r="I1982" s="195" t="s">
        <v>5327</v>
      </c>
      <c r="J1982" s="68"/>
      <c r="K1982" s="68"/>
      <c r="L1982" s="68"/>
      <c r="M1982" s="68"/>
      <c r="N1982" s="319"/>
      <c r="O1982" s="319"/>
      <c r="P1982" s="212">
        <v>0</v>
      </c>
      <c r="Q1982" s="212">
        <v>652.5</v>
      </c>
      <c r="R1982" s="68" t="s">
        <v>809</v>
      </c>
      <c r="S1982" s="320"/>
      <c r="T1982" s="266"/>
    </row>
    <row r="1983" spans="1:20" ht="51">
      <c r="A1983" s="189">
        <v>291</v>
      </c>
      <c r="B1983" s="68"/>
      <c r="C1983" s="210" t="s">
        <v>108</v>
      </c>
      <c r="D1983" s="211">
        <v>46154</v>
      </c>
      <c r="E1983" s="189" t="s">
        <v>5328</v>
      </c>
      <c r="F1983" s="189" t="s">
        <v>3</v>
      </c>
      <c r="G1983" s="189">
        <v>2389308</v>
      </c>
      <c r="H1983" s="68"/>
      <c r="I1983" s="195" t="s">
        <v>5329</v>
      </c>
      <c r="J1983" s="68"/>
      <c r="K1983" s="68"/>
      <c r="L1983" s="68"/>
      <c r="M1983" s="68"/>
      <c r="N1983" s="319"/>
      <c r="O1983" s="319"/>
      <c r="P1983" s="212">
        <v>0</v>
      </c>
      <c r="Q1983" s="212">
        <v>325</v>
      </c>
      <c r="R1983" s="68" t="s">
        <v>809</v>
      </c>
      <c r="S1983" s="320"/>
      <c r="T1983" s="266"/>
    </row>
    <row r="1984" spans="1:20" ht="51">
      <c r="A1984" s="189">
        <v>291</v>
      </c>
      <c r="B1984" s="68"/>
      <c r="C1984" s="210" t="s">
        <v>108</v>
      </c>
      <c r="D1984" s="211">
        <v>46154</v>
      </c>
      <c r="E1984" s="189" t="s">
        <v>5330</v>
      </c>
      <c r="F1984" s="189" t="s">
        <v>3</v>
      </c>
      <c r="G1984" s="189">
        <v>2389309</v>
      </c>
      <c r="H1984" s="68"/>
      <c r="I1984" s="195" t="s">
        <v>5331</v>
      </c>
      <c r="J1984" s="68"/>
      <c r="K1984" s="68"/>
      <c r="L1984" s="68"/>
      <c r="M1984" s="68"/>
      <c r="N1984" s="319"/>
      <c r="O1984" s="319"/>
      <c r="P1984" s="212">
        <v>0</v>
      </c>
      <c r="Q1984" s="212">
        <v>325</v>
      </c>
      <c r="R1984" s="68" t="s">
        <v>809</v>
      </c>
      <c r="S1984" s="320"/>
      <c r="T1984" s="266"/>
    </row>
    <row r="1985" spans="1:20" ht="51">
      <c r="A1985" s="189">
        <v>291</v>
      </c>
      <c r="B1985" s="68"/>
      <c r="C1985" s="210" t="s">
        <v>108</v>
      </c>
      <c r="D1985" s="211">
        <v>46154</v>
      </c>
      <c r="E1985" s="189" t="s">
        <v>5332</v>
      </c>
      <c r="F1985" s="189" t="s">
        <v>3</v>
      </c>
      <c r="G1985" s="189">
        <v>2389310</v>
      </c>
      <c r="H1985" s="68"/>
      <c r="I1985" s="195" t="s">
        <v>5331</v>
      </c>
      <c r="J1985" s="68"/>
      <c r="K1985" s="68"/>
      <c r="L1985" s="68"/>
      <c r="M1985" s="68"/>
      <c r="N1985" s="319"/>
      <c r="O1985" s="319"/>
      <c r="P1985" s="212">
        <v>0</v>
      </c>
      <c r="Q1985" s="212">
        <v>325</v>
      </c>
      <c r="R1985" s="68" t="s">
        <v>809</v>
      </c>
      <c r="S1985" s="320"/>
      <c r="T1985" s="266"/>
    </row>
    <row r="1986" spans="1:20" ht="63.75">
      <c r="A1986" s="189">
        <v>221</v>
      </c>
      <c r="B1986" s="68"/>
      <c r="C1986" s="210" t="s">
        <v>83</v>
      </c>
      <c r="D1986" s="211">
        <v>46154</v>
      </c>
      <c r="E1986" s="189" t="s">
        <v>5333</v>
      </c>
      <c r="F1986" s="189" t="s">
        <v>3</v>
      </c>
      <c r="G1986" s="189">
        <v>2389312</v>
      </c>
      <c r="H1986" s="68"/>
      <c r="I1986" s="195" t="s">
        <v>5334</v>
      </c>
      <c r="J1986" s="68"/>
      <c r="K1986" s="68"/>
      <c r="L1986" s="68"/>
      <c r="M1986" s="68"/>
      <c r="N1986" s="319"/>
      <c r="O1986" s="319"/>
      <c r="P1986" s="212">
        <v>0</v>
      </c>
      <c r="Q1986" s="212">
        <v>100</v>
      </c>
      <c r="R1986" s="68" t="s">
        <v>809</v>
      </c>
      <c r="S1986" s="320"/>
      <c r="T1986" s="266"/>
    </row>
    <row r="1987" spans="1:20" ht="63.75">
      <c r="A1987" s="189">
        <v>221</v>
      </c>
      <c r="B1987" s="68"/>
      <c r="C1987" s="210" t="s">
        <v>83</v>
      </c>
      <c r="D1987" s="211">
        <v>46154</v>
      </c>
      <c r="E1987" s="189" t="s">
        <v>5335</v>
      </c>
      <c r="F1987" s="189" t="s">
        <v>3</v>
      </c>
      <c r="G1987" s="189">
        <v>2389313</v>
      </c>
      <c r="H1987" s="68"/>
      <c r="I1987" s="195" t="s">
        <v>5336</v>
      </c>
      <c r="J1987" s="68"/>
      <c r="K1987" s="68"/>
      <c r="L1987" s="68"/>
      <c r="M1987" s="68"/>
      <c r="N1987" s="319"/>
      <c r="O1987" s="319"/>
      <c r="P1987" s="212">
        <v>0</v>
      </c>
      <c r="Q1987" s="212">
        <v>100</v>
      </c>
      <c r="R1987" s="68" t="s">
        <v>809</v>
      </c>
      <c r="S1987" s="320"/>
      <c r="T1987" s="266"/>
    </row>
    <row r="1988" spans="1:20" ht="51">
      <c r="A1988" s="189">
        <v>291</v>
      </c>
      <c r="B1988" s="68"/>
      <c r="C1988" s="210" t="s">
        <v>108</v>
      </c>
      <c r="D1988" s="211">
        <v>46154</v>
      </c>
      <c r="E1988" s="189" t="s">
        <v>5337</v>
      </c>
      <c r="F1988" s="189" t="s">
        <v>3</v>
      </c>
      <c r="G1988" s="189">
        <v>2389314</v>
      </c>
      <c r="H1988" s="68"/>
      <c r="I1988" s="195" t="s">
        <v>5338</v>
      </c>
      <c r="J1988" s="68"/>
      <c r="K1988" s="68"/>
      <c r="L1988" s="68"/>
      <c r="M1988" s="68"/>
      <c r="N1988" s="319"/>
      <c r="O1988" s="319"/>
      <c r="P1988" s="212">
        <v>0</v>
      </c>
      <c r="Q1988" s="212">
        <v>6964.83</v>
      </c>
      <c r="R1988" s="68" t="s">
        <v>809</v>
      </c>
      <c r="S1988" s="320"/>
      <c r="T1988" s="266"/>
    </row>
    <row r="1989" spans="1:20" ht="63.75">
      <c r="A1989" s="189">
        <v>221</v>
      </c>
      <c r="B1989" s="68"/>
      <c r="C1989" s="210" t="s">
        <v>83</v>
      </c>
      <c r="D1989" s="211">
        <v>46154</v>
      </c>
      <c r="E1989" s="189" t="s">
        <v>5339</v>
      </c>
      <c r="F1989" s="189" t="s">
        <v>3</v>
      </c>
      <c r="G1989" s="189">
        <v>2389315</v>
      </c>
      <c r="H1989" s="68"/>
      <c r="I1989" s="195" t="s">
        <v>5340</v>
      </c>
      <c r="J1989" s="68"/>
      <c r="K1989" s="68"/>
      <c r="L1989" s="68"/>
      <c r="M1989" s="68"/>
      <c r="N1989" s="319"/>
      <c r="O1989" s="319"/>
      <c r="P1989" s="212">
        <v>0</v>
      </c>
      <c r="Q1989" s="212">
        <v>100</v>
      </c>
      <c r="R1989" s="68" t="s">
        <v>809</v>
      </c>
      <c r="S1989" s="320"/>
      <c r="T1989" s="266"/>
    </row>
    <row r="1990" spans="1:20" ht="63.75">
      <c r="A1990" s="189">
        <v>221</v>
      </c>
      <c r="B1990" s="68"/>
      <c r="C1990" s="210" t="s">
        <v>83</v>
      </c>
      <c r="D1990" s="211">
        <v>46154</v>
      </c>
      <c r="E1990" s="189" t="s">
        <v>5341</v>
      </c>
      <c r="F1990" s="189" t="s">
        <v>3</v>
      </c>
      <c r="G1990" s="189">
        <v>2389316</v>
      </c>
      <c r="H1990" s="68"/>
      <c r="I1990" s="195" t="s">
        <v>5340</v>
      </c>
      <c r="J1990" s="68"/>
      <c r="K1990" s="68"/>
      <c r="L1990" s="68"/>
      <c r="M1990" s="68"/>
      <c r="N1990" s="319"/>
      <c r="O1990" s="319"/>
      <c r="P1990" s="212">
        <v>0</v>
      </c>
      <c r="Q1990" s="212">
        <v>100</v>
      </c>
      <c r="R1990" s="68" t="s">
        <v>809</v>
      </c>
      <c r="S1990" s="320"/>
      <c r="T1990" s="266"/>
    </row>
    <row r="1991" spans="1:20" ht="63.75">
      <c r="A1991" s="189">
        <v>221</v>
      </c>
      <c r="B1991" s="68"/>
      <c r="C1991" s="210" t="s">
        <v>83</v>
      </c>
      <c r="D1991" s="211">
        <v>46154</v>
      </c>
      <c r="E1991" s="189" t="s">
        <v>5342</v>
      </c>
      <c r="F1991" s="189" t="s">
        <v>3</v>
      </c>
      <c r="G1991" s="189">
        <v>2389317</v>
      </c>
      <c r="H1991" s="68"/>
      <c r="I1991" s="195" t="s">
        <v>5340</v>
      </c>
      <c r="J1991" s="68"/>
      <c r="K1991" s="68"/>
      <c r="L1991" s="68"/>
      <c r="M1991" s="68"/>
      <c r="N1991" s="319"/>
      <c r="O1991" s="319"/>
      <c r="P1991" s="212">
        <v>0</v>
      </c>
      <c r="Q1991" s="212">
        <v>100</v>
      </c>
      <c r="R1991" s="68" t="s">
        <v>809</v>
      </c>
      <c r="S1991" s="320"/>
      <c r="T1991" s="266"/>
    </row>
    <row r="1992" spans="1:20" ht="63.75">
      <c r="A1992" s="189">
        <v>221</v>
      </c>
      <c r="B1992" s="68"/>
      <c r="C1992" s="210" t="s">
        <v>83</v>
      </c>
      <c r="D1992" s="211">
        <v>46154</v>
      </c>
      <c r="E1992" s="189" t="s">
        <v>5343</v>
      </c>
      <c r="F1992" s="189" t="s">
        <v>3</v>
      </c>
      <c r="G1992" s="189">
        <v>2389318</v>
      </c>
      <c r="H1992" s="68"/>
      <c r="I1992" s="195" t="s">
        <v>5340</v>
      </c>
      <c r="J1992" s="68"/>
      <c r="K1992" s="68"/>
      <c r="L1992" s="68"/>
      <c r="M1992" s="68"/>
      <c r="N1992" s="319"/>
      <c r="O1992" s="319"/>
      <c r="P1992" s="212">
        <v>0</v>
      </c>
      <c r="Q1992" s="212">
        <v>100</v>
      </c>
      <c r="R1992" s="68" t="s">
        <v>809</v>
      </c>
      <c r="S1992" s="320"/>
      <c r="T1992" s="266"/>
    </row>
    <row r="1993" spans="1:20" ht="63.75">
      <c r="A1993" s="189">
        <v>221</v>
      </c>
      <c r="B1993" s="68"/>
      <c r="C1993" s="210" t="s">
        <v>83</v>
      </c>
      <c r="D1993" s="211">
        <v>46154</v>
      </c>
      <c r="E1993" s="189" t="s">
        <v>5344</v>
      </c>
      <c r="F1993" s="189" t="s">
        <v>3</v>
      </c>
      <c r="G1993" s="189">
        <v>2389319</v>
      </c>
      <c r="H1993" s="68"/>
      <c r="I1993" s="195" t="s">
        <v>5340</v>
      </c>
      <c r="J1993" s="68"/>
      <c r="K1993" s="68"/>
      <c r="L1993" s="68"/>
      <c r="M1993" s="68"/>
      <c r="N1993" s="319"/>
      <c r="O1993" s="319"/>
      <c r="P1993" s="212">
        <v>0</v>
      </c>
      <c r="Q1993" s="212">
        <v>100</v>
      </c>
      <c r="R1993" s="68" t="s">
        <v>809</v>
      </c>
      <c r="S1993" s="320"/>
      <c r="T1993" s="266"/>
    </row>
    <row r="1994" spans="1:20" ht="63.75">
      <c r="A1994" s="189">
        <v>221</v>
      </c>
      <c r="B1994" s="68"/>
      <c r="C1994" s="210" t="s">
        <v>83</v>
      </c>
      <c r="D1994" s="211">
        <v>46154</v>
      </c>
      <c r="E1994" s="189" t="s">
        <v>5345</v>
      </c>
      <c r="F1994" s="189" t="s">
        <v>3</v>
      </c>
      <c r="G1994" s="189">
        <v>2389320</v>
      </c>
      <c r="H1994" s="68"/>
      <c r="I1994" s="195" t="s">
        <v>5340</v>
      </c>
      <c r="J1994" s="68"/>
      <c r="K1994" s="68"/>
      <c r="L1994" s="68"/>
      <c r="M1994" s="68"/>
      <c r="N1994" s="319"/>
      <c r="O1994" s="319"/>
      <c r="P1994" s="212">
        <v>0</v>
      </c>
      <c r="Q1994" s="212">
        <v>100</v>
      </c>
      <c r="R1994" s="68" t="s">
        <v>809</v>
      </c>
      <c r="S1994" s="320"/>
      <c r="T1994" s="266"/>
    </row>
    <row r="1995" spans="1:20" ht="63.75">
      <c r="A1995" s="189">
        <v>221</v>
      </c>
      <c r="B1995" s="68"/>
      <c r="C1995" s="210" t="s">
        <v>83</v>
      </c>
      <c r="D1995" s="211">
        <v>46154</v>
      </c>
      <c r="E1995" s="189" t="s">
        <v>5346</v>
      </c>
      <c r="F1995" s="189" t="s">
        <v>3</v>
      </c>
      <c r="G1995" s="189">
        <v>2389321</v>
      </c>
      <c r="H1995" s="68"/>
      <c r="I1995" s="195" t="s">
        <v>5347</v>
      </c>
      <c r="J1995" s="68"/>
      <c r="K1995" s="68"/>
      <c r="L1995" s="68"/>
      <c r="M1995" s="68"/>
      <c r="N1995" s="319"/>
      <c r="O1995" s="319"/>
      <c r="P1995" s="212">
        <v>0</v>
      </c>
      <c r="Q1995" s="212">
        <v>10</v>
      </c>
      <c r="R1995" s="68" t="s">
        <v>809</v>
      </c>
      <c r="S1995" s="320"/>
      <c r="T1995" s="266"/>
    </row>
    <row r="1996" spans="1:20" ht="63.75">
      <c r="A1996" s="189">
        <v>221</v>
      </c>
      <c r="B1996" s="68"/>
      <c r="C1996" s="210" t="s">
        <v>83</v>
      </c>
      <c r="D1996" s="211">
        <v>46154</v>
      </c>
      <c r="E1996" s="189" t="s">
        <v>5348</v>
      </c>
      <c r="F1996" s="189" t="s">
        <v>3</v>
      </c>
      <c r="G1996" s="189">
        <v>2389322</v>
      </c>
      <c r="H1996" s="68"/>
      <c r="I1996" s="195" t="s">
        <v>5347</v>
      </c>
      <c r="J1996" s="68"/>
      <c r="K1996" s="68"/>
      <c r="L1996" s="68"/>
      <c r="M1996" s="68"/>
      <c r="N1996" s="319"/>
      <c r="O1996" s="319"/>
      <c r="P1996" s="212">
        <v>0</v>
      </c>
      <c r="Q1996" s="212">
        <v>10</v>
      </c>
      <c r="R1996" s="68" t="s">
        <v>809</v>
      </c>
      <c r="S1996" s="320"/>
      <c r="T1996" s="266"/>
    </row>
    <row r="1997" spans="1:20" ht="63.75">
      <c r="A1997" s="189">
        <v>221</v>
      </c>
      <c r="B1997" s="68"/>
      <c r="C1997" s="210" t="s">
        <v>83</v>
      </c>
      <c r="D1997" s="211">
        <v>46154</v>
      </c>
      <c r="E1997" s="189" t="s">
        <v>5349</v>
      </c>
      <c r="F1997" s="189" t="s">
        <v>3</v>
      </c>
      <c r="G1997" s="189">
        <v>2389323</v>
      </c>
      <c r="H1997" s="68"/>
      <c r="I1997" s="195" t="s">
        <v>5347</v>
      </c>
      <c r="J1997" s="68"/>
      <c r="K1997" s="68"/>
      <c r="L1997" s="68"/>
      <c r="M1997" s="68"/>
      <c r="N1997" s="319"/>
      <c r="O1997" s="319"/>
      <c r="P1997" s="212">
        <v>0</v>
      </c>
      <c r="Q1997" s="212">
        <v>10</v>
      </c>
      <c r="R1997" s="68" t="s">
        <v>809</v>
      </c>
      <c r="S1997" s="320"/>
      <c r="T1997" s="266"/>
    </row>
    <row r="1998" spans="1:20" ht="63.75">
      <c r="A1998" s="189">
        <v>221</v>
      </c>
      <c r="B1998" s="68"/>
      <c r="C1998" s="210" t="s">
        <v>83</v>
      </c>
      <c r="D1998" s="211">
        <v>46154</v>
      </c>
      <c r="E1998" s="189" t="s">
        <v>5350</v>
      </c>
      <c r="F1998" s="189" t="s">
        <v>3</v>
      </c>
      <c r="G1998" s="189">
        <v>2389324</v>
      </c>
      <c r="H1998" s="68"/>
      <c r="I1998" s="195" t="s">
        <v>5347</v>
      </c>
      <c r="J1998" s="68"/>
      <c r="K1998" s="68"/>
      <c r="L1998" s="68"/>
      <c r="M1998" s="68"/>
      <c r="N1998" s="319"/>
      <c r="O1998" s="319"/>
      <c r="P1998" s="212">
        <v>0</v>
      </c>
      <c r="Q1998" s="212">
        <v>10</v>
      </c>
      <c r="R1998" s="68" t="s">
        <v>809</v>
      </c>
      <c r="S1998" s="320"/>
      <c r="T1998" s="266"/>
    </row>
    <row r="1999" spans="1:20" ht="63.75">
      <c r="A1999" s="189">
        <v>221</v>
      </c>
      <c r="B1999" s="68"/>
      <c r="C1999" s="210" t="s">
        <v>83</v>
      </c>
      <c r="D1999" s="211">
        <v>46154</v>
      </c>
      <c r="E1999" s="189" t="s">
        <v>5351</v>
      </c>
      <c r="F1999" s="189" t="s">
        <v>3</v>
      </c>
      <c r="G1999" s="189">
        <v>2389325</v>
      </c>
      <c r="H1999" s="68"/>
      <c r="I1999" s="195" t="s">
        <v>5347</v>
      </c>
      <c r="J1999" s="68"/>
      <c r="K1999" s="68"/>
      <c r="L1999" s="68"/>
      <c r="M1999" s="68"/>
      <c r="N1999" s="319"/>
      <c r="O1999" s="319"/>
      <c r="P1999" s="212">
        <v>0</v>
      </c>
      <c r="Q1999" s="212">
        <v>10</v>
      </c>
      <c r="R1999" s="68" t="s">
        <v>809</v>
      </c>
      <c r="S1999" s="320"/>
      <c r="T1999" s="266"/>
    </row>
    <row r="2000" spans="1:20" ht="63.75">
      <c r="A2000" s="189">
        <v>221</v>
      </c>
      <c r="B2000" s="68"/>
      <c r="C2000" s="210" t="s">
        <v>83</v>
      </c>
      <c r="D2000" s="211">
        <v>46154</v>
      </c>
      <c r="E2000" s="189" t="s">
        <v>5352</v>
      </c>
      <c r="F2000" s="189" t="s">
        <v>3</v>
      </c>
      <c r="G2000" s="189">
        <v>2389327</v>
      </c>
      <c r="H2000" s="68"/>
      <c r="I2000" s="195" t="s">
        <v>5347</v>
      </c>
      <c r="J2000" s="68"/>
      <c r="K2000" s="68"/>
      <c r="L2000" s="68"/>
      <c r="M2000" s="68"/>
      <c r="N2000" s="319"/>
      <c r="O2000" s="319"/>
      <c r="P2000" s="212">
        <v>0</v>
      </c>
      <c r="Q2000" s="212">
        <v>10</v>
      </c>
      <c r="R2000" s="68" t="s">
        <v>809</v>
      </c>
      <c r="S2000" s="320"/>
      <c r="T2000" s="266"/>
    </row>
    <row r="2001" spans="1:20" ht="63.75">
      <c r="A2001" s="189">
        <v>221</v>
      </c>
      <c r="B2001" s="68"/>
      <c r="C2001" s="210" t="s">
        <v>83</v>
      </c>
      <c r="D2001" s="211">
        <v>46154</v>
      </c>
      <c r="E2001" s="189" t="s">
        <v>5353</v>
      </c>
      <c r="F2001" s="189" t="s">
        <v>3</v>
      </c>
      <c r="G2001" s="189">
        <v>2389328</v>
      </c>
      <c r="H2001" s="68"/>
      <c r="I2001" s="195" t="s">
        <v>5347</v>
      </c>
      <c r="J2001" s="68"/>
      <c r="K2001" s="68"/>
      <c r="L2001" s="68"/>
      <c r="M2001" s="68"/>
      <c r="N2001" s="319"/>
      <c r="O2001" s="319"/>
      <c r="P2001" s="212">
        <v>0</v>
      </c>
      <c r="Q2001" s="212">
        <v>10</v>
      </c>
      <c r="R2001" s="68" t="s">
        <v>809</v>
      </c>
      <c r="S2001" s="320"/>
      <c r="T2001" s="266"/>
    </row>
    <row r="2002" spans="1:20" ht="63.75">
      <c r="A2002" s="189">
        <v>221</v>
      </c>
      <c r="B2002" s="68"/>
      <c r="C2002" s="210" t="s">
        <v>83</v>
      </c>
      <c r="D2002" s="211">
        <v>46154</v>
      </c>
      <c r="E2002" s="189" t="s">
        <v>5354</v>
      </c>
      <c r="F2002" s="189" t="s">
        <v>3</v>
      </c>
      <c r="G2002" s="189">
        <v>2389329</v>
      </c>
      <c r="H2002" s="68"/>
      <c r="I2002" s="195" t="s">
        <v>5347</v>
      </c>
      <c r="J2002" s="68"/>
      <c r="K2002" s="68"/>
      <c r="L2002" s="68"/>
      <c r="M2002" s="68"/>
      <c r="N2002" s="319"/>
      <c r="O2002" s="319"/>
      <c r="P2002" s="212">
        <v>0</v>
      </c>
      <c r="Q2002" s="212">
        <v>10</v>
      </c>
      <c r="R2002" s="68" t="s">
        <v>809</v>
      </c>
      <c r="S2002" s="320"/>
      <c r="T2002" s="266"/>
    </row>
    <row r="2003" spans="1:20" ht="51">
      <c r="A2003" s="189">
        <v>41</v>
      </c>
      <c r="B2003" s="68"/>
      <c r="C2003" s="210" t="s">
        <v>879</v>
      </c>
      <c r="D2003" s="211">
        <v>46154</v>
      </c>
      <c r="E2003" s="189" t="s">
        <v>5355</v>
      </c>
      <c r="F2003" s="189" t="s">
        <v>3</v>
      </c>
      <c r="G2003" s="189">
        <v>2389332</v>
      </c>
      <c r="H2003" s="68"/>
      <c r="I2003" s="195" t="s">
        <v>5356</v>
      </c>
      <c r="J2003" s="68"/>
      <c r="K2003" s="68"/>
      <c r="L2003" s="68"/>
      <c r="M2003" s="68"/>
      <c r="N2003" s="319"/>
      <c r="O2003" s="319"/>
      <c r="P2003" s="212">
        <v>0</v>
      </c>
      <c r="Q2003" s="212">
        <v>9.17</v>
      </c>
      <c r="R2003" s="68" t="s">
        <v>809</v>
      </c>
      <c r="S2003" s="320"/>
      <c r="T2003" s="266"/>
    </row>
    <row r="2004" spans="1:20" ht="51">
      <c r="A2004" s="189">
        <v>41</v>
      </c>
      <c r="B2004" s="68"/>
      <c r="C2004" s="210" t="s">
        <v>879</v>
      </c>
      <c r="D2004" s="211">
        <v>46154</v>
      </c>
      <c r="E2004" s="189" t="s">
        <v>5357</v>
      </c>
      <c r="F2004" s="189" t="s">
        <v>3</v>
      </c>
      <c r="G2004" s="189">
        <v>2389333</v>
      </c>
      <c r="H2004" s="68"/>
      <c r="I2004" s="195" t="s">
        <v>5356</v>
      </c>
      <c r="J2004" s="68"/>
      <c r="K2004" s="68"/>
      <c r="L2004" s="68"/>
      <c r="M2004" s="68"/>
      <c r="N2004" s="319"/>
      <c r="O2004" s="319"/>
      <c r="P2004" s="212">
        <v>0</v>
      </c>
      <c r="Q2004" s="212">
        <v>3.5</v>
      </c>
      <c r="R2004" s="68" t="s">
        <v>809</v>
      </c>
      <c r="S2004" s="320"/>
      <c r="T2004" s="266"/>
    </row>
    <row r="2005" spans="1:20" ht="63.75">
      <c r="A2005" s="189">
        <v>221</v>
      </c>
      <c r="B2005" s="68"/>
      <c r="C2005" s="210" t="s">
        <v>83</v>
      </c>
      <c r="D2005" s="211">
        <v>46154</v>
      </c>
      <c r="E2005" s="189" t="s">
        <v>5358</v>
      </c>
      <c r="F2005" s="189" t="s">
        <v>3</v>
      </c>
      <c r="G2005" s="189">
        <v>2389376</v>
      </c>
      <c r="H2005" s="68"/>
      <c r="I2005" s="195" t="s">
        <v>4058</v>
      </c>
      <c r="J2005" s="68"/>
      <c r="K2005" s="68"/>
      <c r="L2005" s="68"/>
      <c r="M2005" s="68"/>
      <c r="N2005" s="319"/>
      <c r="O2005" s="319"/>
      <c r="P2005" s="212">
        <v>0</v>
      </c>
      <c r="Q2005" s="212">
        <v>1000</v>
      </c>
      <c r="R2005" s="68" t="s">
        <v>809</v>
      </c>
      <c r="S2005" s="320"/>
      <c r="T2005" s="266"/>
    </row>
    <row r="2006" spans="1:20" ht="63.75">
      <c r="A2006" s="189">
        <v>221</v>
      </c>
      <c r="B2006" s="68"/>
      <c r="C2006" s="210" t="s">
        <v>83</v>
      </c>
      <c r="D2006" s="211">
        <v>46154</v>
      </c>
      <c r="E2006" s="189" t="s">
        <v>5359</v>
      </c>
      <c r="F2006" s="189" t="s">
        <v>3</v>
      </c>
      <c r="G2006" s="189">
        <v>2389375</v>
      </c>
      <c r="H2006" s="68"/>
      <c r="I2006" s="195" t="s">
        <v>4058</v>
      </c>
      <c r="J2006" s="68"/>
      <c r="K2006" s="68"/>
      <c r="L2006" s="68"/>
      <c r="M2006" s="68"/>
      <c r="N2006" s="319"/>
      <c r="O2006" s="319"/>
      <c r="P2006" s="212">
        <v>0</v>
      </c>
      <c r="Q2006" s="212">
        <v>600</v>
      </c>
      <c r="R2006" s="68" t="s">
        <v>809</v>
      </c>
      <c r="S2006" s="320"/>
      <c r="T2006" s="266"/>
    </row>
    <row r="2007" spans="1:20" ht="63.75">
      <c r="A2007" s="189">
        <v>221</v>
      </c>
      <c r="B2007" s="68"/>
      <c r="C2007" s="210" t="s">
        <v>83</v>
      </c>
      <c r="D2007" s="211">
        <v>46154</v>
      </c>
      <c r="E2007" s="189" t="s">
        <v>5360</v>
      </c>
      <c r="F2007" s="189" t="s">
        <v>3</v>
      </c>
      <c r="G2007" s="189">
        <v>2389377</v>
      </c>
      <c r="H2007" s="68"/>
      <c r="I2007" s="195" t="s">
        <v>4058</v>
      </c>
      <c r="J2007" s="68"/>
      <c r="K2007" s="68"/>
      <c r="L2007" s="68"/>
      <c r="M2007" s="68"/>
      <c r="N2007" s="319"/>
      <c r="O2007" s="319"/>
      <c r="P2007" s="212">
        <v>0</v>
      </c>
      <c r="Q2007" s="212">
        <v>1400</v>
      </c>
      <c r="R2007" s="68" t="s">
        <v>809</v>
      </c>
      <c r="S2007" s="320"/>
      <c r="T2007" s="266"/>
    </row>
    <row r="2008" spans="1:20" ht="63.75">
      <c r="A2008" s="189">
        <v>221</v>
      </c>
      <c r="B2008" s="68"/>
      <c r="C2008" s="210" t="s">
        <v>83</v>
      </c>
      <c r="D2008" s="211">
        <v>46154</v>
      </c>
      <c r="E2008" s="189" t="s">
        <v>5361</v>
      </c>
      <c r="F2008" s="189" t="s">
        <v>3</v>
      </c>
      <c r="G2008" s="189">
        <v>2389378</v>
      </c>
      <c r="H2008" s="68"/>
      <c r="I2008" s="195" t="s">
        <v>4058</v>
      </c>
      <c r="J2008" s="68"/>
      <c r="K2008" s="68"/>
      <c r="L2008" s="68"/>
      <c r="M2008" s="68"/>
      <c r="N2008" s="319"/>
      <c r="O2008" s="319"/>
      <c r="P2008" s="212">
        <v>0</v>
      </c>
      <c r="Q2008" s="212">
        <v>1000</v>
      </c>
      <c r="R2008" s="68" t="s">
        <v>809</v>
      </c>
      <c r="S2008" s="320"/>
      <c r="T2008" s="266"/>
    </row>
    <row r="2009" spans="1:20" ht="63.75">
      <c r="A2009" s="189">
        <v>221</v>
      </c>
      <c r="B2009" s="68"/>
      <c r="C2009" s="210" t="s">
        <v>83</v>
      </c>
      <c r="D2009" s="211">
        <v>46154</v>
      </c>
      <c r="E2009" s="189" t="s">
        <v>5362</v>
      </c>
      <c r="F2009" s="189" t="s">
        <v>3</v>
      </c>
      <c r="G2009" s="189">
        <v>2389380</v>
      </c>
      <c r="H2009" s="68"/>
      <c r="I2009" s="195" t="s">
        <v>4058</v>
      </c>
      <c r="J2009" s="68"/>
      <c r="K2009" s="68"/>
      <c r="L2009" s="68"/>
      <c r="M2009" s="68"/>
      <c r="N2009" s="319"/>
      <c r="O2009" s="319"/>
      <c r="P2009" s="212">
        <v>0</v>
      </c>
      <c r="Q2009" s="212">
        <v>1200</v>
      </c>
      <c r="R2009" s="68" t="s">
        <v>809</v>
      </c>
      <c r="S2009" s="320"/>
      <c r="T2009" s="266"/>
    </row>
    <row r="2010" spans="1:20" ht="63.75">
      <c r="A2010" s="189">
        <v>221</v>
      </c>
      <c r="B2010" s="68"/>
      <c r="C2010" s="210" t="s">
        <v>83</v>
      </c>
      <c r="D2010" s="211">
        <v>46154</v>
      </c>
      <c r="E2010" s="189" t="s">
        <v>5363</v>
      </c>
      <c r="F2010" s="189" t="s">
        <v>3</v>
      </c>
      <c r="G2010" s="189">
        <v>2389382</v>
      </c>
      <c r="H2010" s="68"/>
      <c r="I2010" s="195" t="s">
        <v>4058</v>
      </c>
      <c r="J2010" s="68"/>
      <c r="K2010" s="68"/>
      <c r="L2010" s="68"/>
      <c r="M2010" s="68"/>
      <c r="N2010" s="319"/>
      <c r="O2010" s="319"/>
      <c r="P2010" s="212">
        <v>0</v>
      </c>
      <c r="Q2010" s="212">
        <v>1100</v>
      </c>
      <c r="R2010" s="68" t="s">
        <v>809</v>
      </c>
      <c r="S2010" s="320"/>
      <c r="T2010" s="266"/>
    </row>
    <row r="2011" spans="1:20" ht="63.75">
      <c r="A2011" s="189">
        <v>221</v>
      </c>
      <c r="B2011" s="68"/>
      <c r="C2011" s="210" t="s">
        <v>83</v>
      </c>
      <c r="D2011" s="211">
        <v>46154</v>
      </c>
      <c r="E2011" s="189" t="s">
        <v>5364</v>
      </c>
      <c r="F2011" s="189" t="s">
        <v>3</v>
      </c>
      <c r="G2011" s="189">
        <v>2389383</v>
      </c>
      <c r="H2011" s="68"/>
      <c r="I2011" s="195" t="s">
        <v>4058</v>
      </c>
      <c r="J2011" s="68"/>
      <c r="K2011" s="68"/>
      <c r="L2011" s="68"/>
      <c r="M2011" s="68"/>
      <c r="N2011" s="319"/>
      <c r="O2011" s="319"/>
      <c r="P2011" s="212">
        <v>0</v>
      </c>
      <c r="Q2011" s="212">
        <v>700</v>
      </c>
      <c r="R2011" s="68" t="s">
        <v>809</v>
      </c>
      <c r="S2011" s="320"/>
      <c r="T2011" s="266"/>
    </row>
    <row r="2012" spans="1:20" ht="63.75">
      <c r="A2012" s="189">
        <v>221</v>
      </c>
      <c r="B2012" s="68"/>
      <c r="C2012" s="210" t="s">
        <v>83</v>
      </c>
      <c r="D2012" s="211">
        <v>46154</v>
      </c>
      <c r="E2012" s="189" t="s">
        <v>5365</v>
      </c>
      <c r="F2012" s="189" t="s">
        <v>3</v>
      </c>
      <c r="G2012" s="189">
        <v>2389384</v>
      </c>
      <c r="H2012" s="68"/>
      <c r="I2012" s="195" t="s">
        <v>4058</v>
      </c>
      <c r="J2012" s="68"/>
      <c r="K2012" s="68"/>
      <c r="L2012" s="68"/>
      <c r="M2012" s="68"/>
      <c r="N2012" s="319"/>
      <c r="O2012" s="319"/>
      <c r="P2012" s="212">
        <v>0</v>
      </c>
      <c r="Q2012" s="212">
        <v>500</v>
      </c>
      <c r="R2012" s="68" t="s">
        <v>809</v>
      </c>
      <c r="S2012" s="320"/>
      <c r="T2012" s="266"/>
    </row>
    <row r="2013" spans="1:20" ht="51">
      <c r="A2013" s="189">
        <v>25</v>
      </c>
      <c r="B2013" s="68"/>
      <c r="C2013" s="210" t="s">
        <v>41</v>
      </c>
      <c r="D2013" s="211">
        <v>46154</v>
      </c>
      <c r="E2013" s="189" t="s">
        <v>5366</v>
      </c>
      <c r="F2013" s="189" t="s">
        <v>3</v>
      </c>
      <c r="G2013" s="189">
        <v>2389385</v>
      </c>
      <c r="H2013" s="68"/>
      <c r="I2013" s="195" t="s">
        <v>5367</v>
      </c>
      <c r="J2013" s="68"/>
      <c r="K2013" s="68"/>
      <c r="L2013" s="68"/>
      <c r="M2013" s="68"/>
      <c r="N2013" s="319"/>
      <c r="O2013" s="319"/>
      <c r="P2013" s="212">
        <v>0</v>
      </c>
      <c r="Q2013" s="212">
        <v>378.95</v>
      </c>
      <c r="R2013" s="68" t="s">
        <v>809</v>
      </c>
      <c r="S2013" s="320"/>
      <c r="T2013" s="266"/>
    </row>
    <row r="2014" spans="1:20" ht="51">
      <c r="A2014" s="189">
        <v>15</v>
      </c>
      <c r="B2014" s="68"/>
      <c r="C2014" s="210" t="s">
        <v>38</v>
      </c>
      <c r="D2014" s="211">
        <v>46154</v>
      </c>
      <c r="E2014" s="189" t="s">
        <v>5368</v>
      </c>
      <c r="F2014" s="189" t="s">
        <v>3</v>
      </c>
      <c r="G2014" s="189">
        <v>2389391</v>
      </c>
      <c r="H2014" s="68"/>
      <c r="I2014" s="195" t="s">
        <v>5369</v>
      </c>
      <c r="J2014" s="68"/>
      <c r="K2014" s="68"/>
      <c r="L2014" s="68"/>
      <c r="M2014" s="68"/>
      <c r="N2014" s="319"/>
      <c r="O2014" s="319"/>
      <c r="P2014" s="212">
        <v>0</v>
      </c>
      <c r="Q2014" s="212">
        <v>1</v>
      </c>
      <c r="R2014" s="68" t="s">
        <v>809</v>
      </c>
      <c r="S2014" s="320"/>
      <c r="T2014" s="266"/>
    </row>
    <row r="2015" spans="1:20" ht="51">
      <c r="A2015" s="189">
        <v>15</v>
      </c>
      <c r="B2015" s="68"/>
      <c r="C2015" s="210" t="s">
        <v>38</v>
      </c>
      <c r="D2015" s="211">
        <v>46154</v>
      </c>
      <c r="E2015" s="189" t="s">
        <v>5370</v>
      </c>
      <c r="F2015" s="189" t="s">
        <v>3</v>
      </c>
      <c r="G2015" s="189">
        <v>2389392</v>
      </c>
      <c r="H2015" s="68"/>
      <c r="I2015" s="195" t="s">
        <v>5371</v>
      </c>
      <c r="J2015" s="68"/>
      <c r="K2015" s="68"/>
      <c r="L2015" s="68"/>
      <c r="M2015" s="68"/>
      <c r="N2015" s="319"/>
      <c r="O2015" s="319"/>
      <c r="P2015" s="212">
        <v>0</v>
      </c>
      <c r="Q2015" s="212">
        <v>1</v>
      </c>
      <c r="R2015" s="68" t="s">
        <v>809</v>
      </c>
      <c r="S2015" s="320"/>
      <c r="T2015" s="266"/>
    </row>
    <row r="2016" spans="1:20" ht="51">
      <c r="A2016" s="189">
        <v>16</v>
      </c>
      <c r="B2016" s="68"/>
      <c r="C2016" s="210" t="s">
        <v>39</v>
      </c>
      <c r="D2016" s="211">
        <v>46154</v>
      </c>
      <c r="E2016" s="189" t="s">
        <v>5372</v>
      </c>
      <c r="F2016" s="189" t="s">
        <v>3</v>
      </c>
      <c r="G2016" s="189">
        <v>2389393</v>
      </c>
      <c r="H2016" s="68"/>
      <c r="I2016" s="195" t="s">
        <v>5373</v>
      </c>
      <c r="J2016" s="68"/>
      <c r="K2016" s="68"/>
      <c r="L2016" s="68"/>
      <c r="M2016" s="68"/>
      <c r="N2016" s="319"/>
      <c r="O2016" s="319"/>
      <c r="P2016" s="212">
        <v>0</v>
      </c>
      <c r="Q2016" s="212">
        <v>5000</v>
      </c>
      <c r="R2016" s="68" t="s">
        <v>809</v>
      </c>
      <c r="S2016" s="320"/>
      <c r="T2016" s="266"/>
    </row>
    <row r="2017" spans="1:20" ht="51">
      <c r="A2017" s="189" t="s">
        <v>503</v>
      </c>
      <c r="B2017" s="68"/>
      <c r="C2017" s="210" t="s">
        <v>541</v>
      </c>
      <c r="D2017" s="211">
        <v>46154</v>
      </c>
      <c r="E2017" s="189" t="s">
        <v>5374</v>
      </c>
      <c r="F2017" s="189" t="s">
        <v>3</v>
      </c>
      <c r="G2017" s="189">
        <v>2389394</v>
      </c>
      <c r="H2017" s="68"/>
      <c r="I2017" s="195" t="s">
        <v>5375</v>
      </c>
      <c r="J2017" s="68"/>
      <c r="K2017" s="68"/>
      <c r="L2017" s="68"/>
      <c r="M2017" s="68"/>
      <c r="N2017" s="319"/>
      <c r="O2017" s="319"/>
      <c r="P2017" s="212">
        <v>0</v>
      </c>
      <c r="Q2017" s="212">
        <v>0.78</v>
      </c>
      <c r="R2017" s="68" t="s">
        <v>809</v>
      </c>
      <c r="S2017" s="320"/>
      <c r="T2017" s="266"/>
    </row>
    <row r="2018" spans="1:20" ht="63.75">
      <c r="A2018" s="189">
        <v>78</v>
      </c>
      <c r="B2018" s="68"/>
      <c r="C2018" s="210" t="s">
        <v>720</v>
      </c>
      <c r="D2018" s="211">
        <v>46154</v>
      </c>
      <c r="E2018" s="189" t="s">
        <v>5376</v>
      </c>
      <c r="F2018" s="189" t="s">
        <v>3</v>
      </c>
      <c r="G2018" s="189">
        <v>2389338</v>
      </c>
      <c r="H2018" s="68"/>
      <c r="I2018" s="195" t="s">
        <v>5377</v>
      </c>
      <c r="J2018" s="68"/>
      <c r="K2018" s="68"/>
      <c r="L2018" s="68"/>
      <c r="M2018" s="68"/>
      <c r="N2018" s="319"/>
      <c r="O2018" s="319"/>
      <c r="P2018" s="212">
        <v>0</v>
      </c>
      <c r="Q2018" s="212">
        <v>1800000</v>
      </c>
      <c r="R2018" s="68" t="s">
        <v>809</v>
      </c>
      <c r="S2018" s="320"/>
      <c r="T2018" s="266"/>
    </row>
    <row r="2019" spans="1:20" ht="63.75">
      <c r="A2019" s="189">
        <v>513</v>
      </c>
      <c r="B2019" s="68"/>
      <c r="C2019" s="210" t="s">
        <v>138</v>
      </c>
      <c r="D2019" s="211">
        <v>46154</v>
      </c>
      <c r="E2019" s="189" t="s">
        <v>5378</v>
      </c>
      <c r="F2019" s="189" t="s">
        <v>14</v>
      </c>
      <c r="G2019" s="189">
        <v>3573788</v>
      </c>
      <c r="H2019" s="68"/>
      <c r="I2019" s="195" t="s">
        <v>5379</v>
      </c>
      <c r="J2019" s="68"/>
      <c r="K2019" s="68"/>
      <c r="L2019" s="68"/>
      <c r="M2019" s="68"/>
      <c r="N2019" s="319"/>
      <c r="O2019" s="319"/>
      <c r="P2019" s="212">
        <v>80</v>
      </c>
      <c r="Q2019" s="212">
        <v>0</v>
      </c>
      <c r="R2019" s="68" t="s">
        <v>809</v>
      </c>
      <c r="S2019" s="320"/>
      <c r="T2019" s="266"/>
    </row>
    <row r="2020" spans="1:20" ht="76.5">
      <c r="A2020" s="189">
        <v>340</v>
      </c>
      <c r="B2020" s="68"/>
      <c r="C2020" s="210" t="s">
        <v>123</v>
      </c>
      <c r="D2020" s="211">
        <v>46154</v>
      </c>
      <c r="E2020" s="189" t="s">
        <v>5380</v>
      </c>
      <c r="F2020" s="189" t="s">
        <v>6</v>
      </c>
      <c r="G2020" s="189">
        <v>3574103</v>
      </c>
      <c r="H2020" s="68"/>
      <c r="I2020" s="195" t="s">
        <v>5381</v>
      </c>
      <c r="J2020" s="68"/>
      <c r="K2020" s="68"/>
      <c r="L2020" s="68"/>
      <c r="M2020" s="68"/>
      <c r="N2020" s="319"/>
      <c r="O2020" s="319"/>
      <c r="P2020" s="212">
        <v>0</v>
      </c>
      <c r="Q2020" s="212">
        <v>34526.379999999997</v>
      </c>
      <c r="R2020" s="68" t="s">
        <v>809</v>
      </c>
      <c r="S2020" s="320"/>
      <c r="T2020" s="266"/>
    </row>
    <row r="2021" spans="1:20" ht="76.5">
      <c r="A2021" s="189">
        <v>340</v>
      </c>
      <c r="B2021" s="68"/>
      <c r="C2021" s="210" t="s">
        <v>123</v>
      </c>
      <c r="D2021" s="211">
        <v>46154</v>
      </c>
      <c r="E2021" s="189" t="s">
        <v>5382</v>
      </c>
      <c r="F2021" s="189" t="s">
        <v>6</v>
      </c>
      <c r="G2021" s="189">
        <v>3574105</v>
      </c>
      <c r="H2021" s="68"/>
      <c r="I2021" s="195" t="s">
        <v>5383</v>
      </c>
      <c r="J2021" s="68"/>
      <c r="K2021" s="68"/>
      <c r="L2021" s="68"/>
      <c r="M2021" s="68"/>
      <c r="N2021" s="319"/>
      <c r="O2021" s="319"/>
      <c r="P2021" s="212">
        <v>0</v>
      </c>
      <c r="Q2021" s="212">
        <v>21197.4</v>
      </c>
      <c r="R2021" s="68" t="s">
        <v>809</v>
      </c>
      <c r="S2021" s="320"/>
      <c r="T2021" s="266"/>
    </row>
    <row r="2022" spans="1:20" ht="76.5">
      <c r="A2022" s="189">
        <v>340</v>
      </c>
      <c r="B2022" s="68"/>
      <c r="C2022" s="210" t="s">
        <v>123</v>
      </c>
      <c r="D2022" s="211">
        <v>46154</v>
      </c>
      <c r="E2022" s="189" t="s">
        <v>5384</v>
      </c>
      <c r="F2022" s="189" t="s">
        <v>14</v>
      </c>
      <c r="G2022" s="189">
        <v>3574106</v>
      </c>
      <c r="H2022" s="68"/>
      <c r="I2022" s="195" t="s">
        <v>5385</v>
      </c>
      <c r="J2022" s="68"/>
      <c r="K2022" s="68"/>
      <c r="L2022" s="68"/>
      <c r="M2022" s="68"/>
      <c r="N2022" s="319"/>
      <c r="O2022" s="319"/>
      <c r="P2022" s="212">
        <v>80</v>
      </c>
      <c r="Q2022" s="212">
        <v>0</v>
      </c>
      <c r="R2022" s="68" t="s">
        <v>809</v>
      </c>
      <c r="S2022" s="320"/>
      <c r="T2022" s="266"/>
    </row>
    <row r="2023" spans="1:20" ht="76.5">
      <c r="A2023" s="189">
        <v>340</v>
      </c>
      <c r="B2023" s="68"/>
      <c r="C2023" s="210" t="s">
        <v>123</v>
      </c>
      <c r="D2023" s="211">
        <v>46154</v>
      </c>
      <c r="E2023" s="189" t="s">
        <v>5386</v>
      </c>
      <c r="F2023" s="189" t="s">
        <v>14</v>
      </c>
      <c r="G2023" s="189">
        <v>3574104</v>
      </c>
      <c r="H2023" s="68"/>
      <c r="I2023" s="195" t="s">
        <v>5387</v>
      </c>
      <c r="J2023" s="68"/>
      <c r="K2023" s="68"/>
      <c r="L2023" s="68"/>
      <c r="M2023" s="68"/>
      <c r="N2023" s="319"/>
      <c r="O2023" s="319"/>
      <c r="P2023" s="212">
        <v>80</v>
      </c>
      <c r="Q2023" s="212">
        <v>0</v>
      </c>
      <c r="R2023" s="68" t="s">
        <v>809</v>
      </c>
      <c r="S2023" s="320"/>
      <c r="T2023" s="266"/>
    </row>
    <row r="2024" spans="1:20" ht="63.75">
      <c r="A2024" s="189" t="s">
        <v>495</v>
      </c>
      <c r="B2024" s="68"/>
      <c r="C2024" s="210" t="s">
        <v>623</v>
      </c>
      <c r="D2024" s="211">
        <v>46154</v>
      </c>
      <c r="E2024" s="189" t="s">
        <v>5388</v>
      </c>
      <c r="F2024" s="189" t="s">
        <v>10</v>
      </c>
      <c r="G2024" s="189">
        <v>21560</v>
      </c>
      <c r="H2024" s="68"/>
      <c r="I2024" s="195" t="s">
        <v>5389</v>
      </c>
      <c r="J2024" s="68"/>
      <c r="K2024" s="68"/>
      <c r="L2024" s="68"/>
      <c r="M2024" s="68"/>
      <c r="N2024" s="319"/>
      <c r="O2024" s="319"/>
      <c r="P2024" s="212">
        <v>18253.41</v>
      </c>
      <c r="Q2024" s="212">
        <v>0</v>
      </c>
      <c r="R2024" s="68" t="s">
        <v>809</v>
      </c>
      <c r="S2024" s="320"/>
      <c r="T2024" s="266"/>
    </row>
    <row r="2025" spans="1:20" ht="89.25">
      <c r="A2025" s="189">
        <v>46</v>
      </c>
      <c r="B2025" s="68"/>
      <c r="C2025" s="210" t="s">
        <v>719</v>
      </c>
      <c r="D2025" s="211">
        <v>46154</v>
      </c>
      <c r="E2025" s="189" t="s">
        <v>5390</v>
      </c>
      <c r="F2025" s="189" t="s">
        <v>10</v>
      </c>
      <c r="G2025" s="189">
        <v>1153563</v>
      </c>
      <c r="H2025" s="68"/>
      <c r="I2025" s="195" t="s">
        <v>5391</v>
      </c>
      <c r="J2025" s="68"/>
      <c r="K2025" s="68"/>
      <c r="L2025" s="68"/>
      <c r="M2025" s="68"/>
      <c r="N2025" s="319"/>
      <c r="O2025" s="319"/>
      <c r="P2025" s="212">
        <v>80</v>
      </c>
      <c r="Q2025" s="212">
        <v>0</v>
      </c>
      <c r="R2025" s="68" t="s">
        <v>809</v>
      </c>
      <c r="S2025" s="320"/>
      <c r="T2025" s="266"/>
    </row>
    <row r="2026" spans="1:20" ht="89.25">
      <c r="A2026" s="189">
        <v>46</v>
      </c>
      <c r="B2026" s="68"/>
      <c r="C2026" s="210" t="s">
        <v>719</v>
      </c>
      <c r="D2026" s="211">
        <v>46154</v>
      </c>
      <c r="E2026" s="189" t="s">
        <v>5392</v>
      </c>
      <c r="F2026" s="189" t="s">
        <v>12</v>
      </c>
      <c r="G2026" s="189">
        <v>1153563</v>
      </c>
      <c r="H2026" s="68"/>
      <c r="I2026" s="195" t="s">
        <v>5393</v>
      </c>
      <c r="J2026" s="68"/>
      <c r="K2026" s="68"/>
      <c r="L2026" s="68"/>
      <c r="M2026" s="68"/>
      <c r="N2026" s="319"/>
      <c r="O2026" s="319"/>
      <c r="P2026" s="212">
        <v>11069.04</v>
      </c>
      <c r="Q2026" s="212">
        <v>0</v>
      </c>
      <c r="R2026" s="68" t="s">
        <v>809</v>
      </c>
      <c r="S2026" s="320"/>
      <c r="T2026" s="266"/>
    </row>
    <row r="2027" spans="1:20" ht="76.5">
      <c r="A2027" s="189">
        <v>340</v>
      </c>
      <c r="B2027" s="68"/>
      <c r="C2027" s="210" t="s">
        <v>123</v>
      </c>
      <c r="D2027" s="211">
        <v>46154</v>
      </c>
      <c r="E2027" s="189" t="s">
        <v>5394</v>
      </c>
      <c r="F2027" s="189" t="s">
        <v>6</v>
      </c>
      <c r="G2027" s="189">
        <v>3574250</v>
      </c>
      <c r="H2027" s="68"/>
      <c r="I2027" s="195" t="s">
        <v>5395</v>
      </c>
      <c r="J2027" s="68"/>
      <c r="K2027" s="68"/>
      <c r="L2027" s="68"/>
      <c r="M2027" s="68"/>
      <c r="N2027" s="319"/>
      <c r="O2027" s="319"/>
      <c r="P2027" s="212">
        <v>0</v>
      </c>
      <c r="Q2027" s="212">
        <v>51621.5</v>
      </c>
      <c r="R2027" s="68" t="s">
        <v>809</v>
      </c>
      <c r="S2027" s="320"/>
      <c r="T2027" s="266"/>
    </row>
    <row r="2028" spans="1:20" ht="63.75">
      <c r="A2028" s="189" t="s">
        <v>495</v>
      </c>
      <c r="B2028" s="68"/>
      <c r="C2028" s="210" t="s">
        <v>623</v>
      </c>
      <c r="D2028" s="211">
        <v>46154</v>
      </c>
      <c r="E2028" s="189" t="s">
        <v>5396</v>
      </c>
      <c r="F2028" s="189" t="s">
        <v>6</v>
      </c>
      <c r="G2028" s="189">
        <v>2429721</v>
      </c>
      <c r="H2028" s="68"/>
      <c r="I2028" s="195" t="s">
        <v>5397</v>
      </c>
      <c r="J2028" s="68"/>
      <c r="K2028" s="68"/>
      <c r="L2028" s="68"/>
      <c r="M2028" s="68"/>
      <c r="N2028" s="319"/>
      <c r="O2028" s="319"/>
      <c r="P2028" s="212">
        <v>0</v>
      </c>
      <c r="Q2028" s="212">
        <v>15092144.82</v>
      </c>
      <c r="R2028" s="68" t="s">
        <v>809</v>
      </c>
      <c r="S2028" s="320"/>
      <c r="T2028" s="266"/>
    </row>
    <row r="2029" spans="1:20" ht="63.75">
      <c r="A2029" s="189">
        <v>340</v>
      </c>
      <c r="B2029" s="68"/>
      <c r="C2029" s="210" t="s">
        <v>123</v>
      </c>
      <c r="D2029" s="211">
        <v>46154</v>
      </c>
      <c r="E2029" s="189" t="s">
        <v>5398</v>
      </c>
      <c r="F2029" s="189" t="s">
        <v>14</v>
      </c>
      <c r="G2029" s="189">
        <v>3574251</v>
      </c>
      <c r="H2029" s="68"/>
      <c r="I2029" s="195" t="s">
        <v>5399</v>
      </c>
      <c r="J2029" s="68"/>
      <c r="K2029" s="68"/>
      <c r="L2029" s="68"/>
      <c r="M2029" s="68"/>
      <c r="N2029" s="319"/>
      <c r="O2029" s="319"/>
      <c r="P2029" s="212">
        <v>80</v>
      </c>
      <c r="Q2029" s="212">
        <v>0</v>
      </c>
      <c r="R2029" s="68" t="s">
        <v>809</v>
      </c>
      <c r="S2029" s="320"/>
      <c r="T2029" s="266"/>
    </row>
    <row r="2030" spans="1:20" ht="89.25">
      <c r="A2030" s="189" t="s">
        <v>495</v>
      </c>
      <c r="B2030" s="68"/>
      <c r="C2030" s="210" t="s">
        <v>623</v>
      </c>
      <c r="D2030" s="211">
        <v>46154</v>
      </c>
      <c r="E2030" s="189" t="s">
        <v>5400</v>
      </c>
      <c r="F2030" s="189" t="s">
        <v>6</v>
      </c>
      <c r="G2030" s="189">
        <v>1153558</v>
      </c>
      <c r="H2030" s="68"/>
      <c r="I2030" s="195" t="s">
        <v>5401</v>
      </c>
      <c r="J2030" s="68"/>
      <c r="K2030" s="68"/>
      <c r="L2030" s="68"/>
      <c r="M2030" s="68"/>
      <c r="N2030" s="319"/>
      <c r="O2030" s="319"/>
      <c r="P2030" s="212">
        <v>0</v>
      </c>
      <c r="Q2030" s="212">
        <v>0.01</v>
      </c>
      <c r="R2030" s="68" t="s">
        <v>809</v>
      </c>
      <c r="S2030" s="320"/>
      <c r="T2030" s="266"/>
    </row>
    <row r="2031" spans="1:20" ht="51">
      <c r="A2031" s="189">
        <v>513</v>
      </c>
      <c r="B2031" s="68"/>
      <c r="C2031" s="210" t="s">
        <v>138</v>
      </c>
      <c r="D2031" s="211">
        <v>46154</v>
      </c>
      <c r="E2031" s="189" t="s">
        <v>5402</v>
      </c>
      <c r="F2031" s="189" t="s">
        <v>14</v>
      </c>
      <c r="G2031" s="189">
        <v>3574748</v>
      </c>
      <c r="H2031" s="68"/>
      <c r="I2031" s="195" t="s">
        <v>5403</v>
      </c>
      <c r="J2031" s="68"/>
      <c r="K2031" s="68"/>
      <c r="L2031" s="68"/>
      <c r="M2031" s="68"/>
      <c r="N2031" s="319"/>
      <c r="O2031" s="319"/>
      <c r="P2031" s="212">
        <v>80</v>
      </c>
      <c r="Q2031" s="212">
        <v>0</v>
      </c>
      <c r="R2031" s="68" t="s">
        <v>809</v>
      </c>
      <c r="S2031" s="320"/>
      <c r="T2031" s="266"/>
    </row>
    <row r="2032" spans="1:20" ht="63.75">
      <c r="A2032" s="189">
        <v>513</v>
      </c>
      <c r="B2032" s="68"/>
      <c r="C2032" s="210" t="s">
        <v>138</v>
      </c>
      <c r="D2032" s="211">
        <v>46154</v>
      </c>
      <c r="E2032" s="189" t="s">
        <v>5404</v>
      </c>
      <c r="F2032" s="189" t="s">
        <v>14</v>
      </c>
      <c r="G2032" s="189">
        <v>3574750</v>
      </c>
      <c r="H2032" s="68"/>
      <c r="I2032" s="195" t="s">
        <v>5405</v>
      </c>
      <c r="J2032" s="68"/>
      <c r="K2032" s="68"/>
      <c r="L2032" s="68"/>
      <c r="M2032" s="68"/>
      <c r="N2032" s="319"/>
      <c r="O2032" s="319"/>
      <c r="P2032" s="212">
        <v>80</v>
      </c>
      <c r="Q2032" s="212">
        <v>0</v>
      </c>
      <c r="R2032" s="68" t="s">
        <v>809</v>
      </c>
      <c r="S2032" s="320"/>
      <c r="T2032" s="266"/>
    </row>
    <row r="2033" spans="1:20" ht="63.75">
      <c r="A2033" s="189">
        <v>513</v>
      </c>
      <c r="B2033" s="68"/>
      <c r="C2033" s="210" t="s">
        <v>138</v>
      </c>
      <c r="D2033" s="211">
        <v>46154</v>
      </c>
      <c r="E2033" s="189" t="s">
        <v>5406</v>
      </c>
      <c r="F2033" s="189" t="s">
        <v>584</v>
      </c>
      <c r="G2033" s="189">
        <v>15768557</v>
      </c>
      <c r="H2033" s="68"/>
      <c r="I2033" s="195" t="s">
        <v>5407</v>
      </c>
      <c r="J2033" s="68"/>
      <c r="K2033" s="68"/>
      <c r="L2033" s="68"/>
      <c r="M2033" s="68"/>
      <c r="N2033" s="319"/>
      <c r="O2033" s="319"/>
      <c r="P2033" s="212">
        <v>4690441.8099999996</v>
      </c>
      <c r="Q2033" s="212">
        <v>0</v>
      </c>
      <c r="R2033" s="68" t="s">
        <v>809</v>
      </c>
      <c r="S2033" s="320"/>
      <c r="T2033" s="266"/>
    </row>
    <row r="2034" spans="1:20" ht="89.25">
      <c r="A2034" s="189">
        <v>597</v>
      </c>
      <c r="B2034" s="68"/>
      <c r="C2034" s="210" t="s">
        <v>609</v>
      </c>
      <c r="D2034" s="211">
        <v>46154</v>
      </c>
      <c r="E2034" s="189" t="s">
        <v>5408</v>
      </c>
      <c r="F2034" s="189" t="s">
        <v>10</v>
      </c>
      <c r="G2034" s="189">
        <v>1153588</v>
      </c>
      <c r="H2034" s="68"/>
      <c r="I2034" s="195" t="s">
        <v>5409</v>
      </c>
      <c r="J2034" s="68"/>
      <c r="K2034" s="68"/>
      <c r="L2034" s="68"/>
      <c r="M2034" s="68"/>
      <c r="N2034" s="319"/>
      <c r="O2034" s="319"/>
      <c r="P2034" s="212">
        <v>538.35</v>
      </c>
      <c r="Q2034" s="212">
        <v>0</v>
      </c>
      <c r="R2034" s="68" t="s">
        <v>809</v>
      </c>
      <c r="S2034" s="320"/>
      <c r="T2034" s="266"/>
    </row>
    <row r="2035" spans="1:20" ht="51">
      <c r="A2035" s="189">
        <v>46</v>
      </c>
      <c r="B2035" s="68"/>
      <c r="C2035" s="210" t="s">
        <v>719</v>
      </c>
      <c r="D2035" s="211">
        <v>46155</v>
      </c>
      <c r="E2035" s="189" t="s">
        <v>5410</v>
      </c>
      <c r="F2035" s="189" t="s">
        <v>3</v>
      </c>
      <c r="G2035" s="189">
        <v>2389534</v>
      </c>
      <c r="H2035" s="68"/>
      <c r="I2035" s="195" t="s">
        <v>5411</v>
      </c>
      <c r="J2035" s="68"/>
      <c r="K2035" s="68"/>
      <c r="L2035" s="68"/>
      <c r="M2035" s="68"/>
      <c r="N2035" s="319"/>
      <c r="O2035" s="319"/>
      <c r="P2035" s="212">
        <v>0</v>
      </c>
      <c r="Q2035" s="212">
        <v>750</v>
      </c>
      <c r="R2035" s="68" t="s">
        <v>809</v>
      </c>
      <c r="S2035" s="320"/>
      <c r="T2035" s="266"/>
    </row>
    <row r="2036" spans="1:20" ht="63.75">
      <c r="A2036" s="189">
        <v>522</v>
      </c>
      <c r="B2036" s="68"/>
      <c r="C2036" s="210" t="s">
        <v>141</v>
      </c>
      <c r="D2036" s="211">
        <v>46155</v>
      </c>
      <c r="E2036" s="189" t="s">
        <v>5412</v>
      </c>
      <c r="F2036" s="189" t="s">
        <v>3</v>
      </c>
      <c r="G2036" s="189">
        <v>2389535</v>
      </c>
      <c r="H2036" s="68"/>
      <c r="I2036" s="195" t="s">
        <v>5413</v>
      </c>
      <c r="J2036" s="68"/>
      <c r="K2036" s="68"/>
      <c r="L2036" s="68"/>
      <c r="M2036" s="68"/>
      <c r="N2036" s="319"/>
      <c r="O2036" s="319"/>
      <c r="P2036" s="212">
        <v>0</v>
      </c>
      <c r="Q2036" s="212">
        <v>7100</v>
      </c>
      <c r="R2036" s="68" t="s">
        <v>809</v>
      </c>
      <c r="S2036" s="320"/>
      <c r="T2036" s="266"/>
    </row>
    <row r="2037" spans="1:20" ht="51">
      <c r="A2037" s="189">
        <v>16</v>
      </c>
      <c r="B2037" s="68"/>
      <c r="C2037" s="210" t="s">
        <v>39</v>
      </c>
      <c r="D2037" s="211">
        <v>46155</v>
      </c>
      <c r="E2037" s="189" t="s">
        <v>5414</v>
      </c>
      <c r="F2037" s="189" t="s">
        <v>3</v>
      </c>
      <c r="G2037" s="189">
        <v>2389541</v>
      </c>
      <c r="H2037" s="68"/>
      <c r="I2037" s="195" t="s">
        <v>5415</v>
      </c>
      <c r="J2037" s="68"/>
      <c r="K2037" s="68"/>
      <c r="L2037" s="68"/>
      <c r="M2037" s="68"/>
      <c r="N2037" s="319"/>
      <c r="O2037" s="319"/>
      <c r="P2037" s="212">
        <v>0</v>
      </c>
      <c r="Q2037" s="212">
        <v>3850</v>
      </c>
      <c r="R2037" s="68" t="s">
        <v>809</v>
      </c>
      <c r="S2037" s="320"/>
      <c r="T2037" s="266"/>
    </row>
    <row r="2038" spans="1:20" ht="51">
      <c r="A2038" s="189" t="s">
        <v>503</v>
      </c>
      <c r="B2038" s="68"/>
      <c r="C2038" s="210" t="s">
        <v>541</v>
      </c>
      <c r="D2038" s="211">
        <v>46155</v>
      </c>
      <c r="E2038" s="189" t="s">
        <v>5416</v>
      </c>
      <c r="F2038" s="189" t="s">
        <v>3</v>
      </c>
      <c r="G2038" s="189">
        <v>2389550</v>
      </c>
      <c r="H2038" s="68"/>
      <c r="I2038" s="195" t="s">
        <v>5417</v>
      </c>
      <c r="J2038" s="68"/>
      <c r="K2038" s="68"/>
      <c r="L2038" s="68"/>
      <c r="M2038" s="68"/>
      <c r="N2038" s="319"/>
      <c r="O2038" s="319"/>
      <c r="P2038" s="212">
        <v>0</v>
      </c>
      <c r="Q2038" s="212">
        <v>15.62</v>
      </c>
      <c r="R2038" s="68" t="s">
        <v>809</v>
      </c>
      <c r="S2038" s="320"/>
      <c r="T2038" s="266"/>
    </row>
    <row r="2039" spans="1:20" ht="51">
      <c r="A2039" s="189" t="s">
        <v>503</v>
      </c>
      <c r="B2039" s="68"/>
      <c r="C2039" s="210" t="s">
        <v>541</v>
      </c>
      <c r="D2039" s="211">
        <v>46155</v>
      </c>
      <c r="E2039" s="189" t="s">
        <v>5418</v>
      </c>
      <c r="F2039" s="189" t="s">
        <v>3</v>
      </c>
      <c r="G2039" s="189">
        <v>2389551</v>
      </c>
      <c r="H2039" s="68"/>
      <c r="I2039" s="195" t="s">
        <v>5419</v>
      </c>
      <c r="J2039" s="68"/>
      <c r="K2039" s="68"/>
      <c r="L2039" s="68"/>
      <c r="M2039" s="68"/>
      <c r="N2039" s="319"/>
      <c r="O2039" s="319"/>
      <c r="P2039" s="212">
        <v>0</v>
      </c>
      <c r="Q2039" s="212">
        <v>234.42</v>
      </c>
      <c r="R2039" s="68" t="s">
        <v>809</v>
      </c>
      <c r="S2039" s="320"/>
      <c r="T2039" s="266"/>
    </row>
    <row r="2040" spans="1:20" ht="51">
      <c r="A2040" s="189" t="s">
        <v>503</v>
      </c>
      <c r="B2040" s="68"/>
      <c r="C2040" s="210" t="s">
        <v>541</v>
      </c>
      <c r="D2040" s="211">
        <v>46155</v>
      </c>
      <c r="E2040" s="189" t="s">
        <v>5420</v>
      </c>
      <c r="F2040" s="189" t="s">
        <v>3</v>
      </c>
      <c r="G2040" s="189">
        <v>2389552</v>
      </c>
      <c r="H2040" s="68"/>
      <c r="I2040" s="195" t="s">
        <v>5421</v>
      </c>
      <c r="J2040" s="68"/>
      <c r="K2040" s="68"/>
      <c r="L2040" s="68"/>
      <c r="M2040" s="68"/>
      <c r="N2040" s="319"/>
      <c r="O2040" s="319"/>
      <c r="P2040" s="212">
        <v>0</v>
      </c>
      <c r="Q2040" s="212">
        <v>234.42</v>
      </c>
      <c r="R2040" s="68" t="s">
        <v>809</v>
      </c>
      <c r="S2040" s="320"/>
      <c r="T2040" s="266"/>
    </row>
    <row r="2041" spans="1:20" ht="51">
      <c r="A2041" s="189" t="s">
        <v>503</v>
      </c>
      <c r="B2041" s="68"/>
      <c r="C2041" s="210" t="s">
        <v>541</v>
      </c>
      <c r="D2041" s="211">
        <v>46155</v>
      </c>
      <c r="E2041" s="189" t="s">
        <v>5422</v>
      </c>
      <c r="F2041" s="189" t="s">
        <v>3</v>
      </c>
      <c r="G2041" s="189">
        <v>2389553</v>
      </c>
      <c r="H2041" s="68"/>
      <c r="I2041" s="195" t="s">
        <v>5423</v>
      </c>
      <c r="J2041" s="68"/>
      <c r="K2041" s="68"/>
      <c r="L2041" s="68"/>
      <c r="M2041" s="68"/>
      <c r="N2041" s="319"/>
      <c r="O2041" s="319"/>
      <c r="P2041" s="212">
        <v>0</v>
      </c>
      <c r="Q2041" s="212">
        <v>234.42</v>
      </c>
      <c r="R2041" s="68" t="s">
        <v>809</v>
      </c>
      <c r="S2041" s="320"/>
      <c r="T2041" s="266"/>
    </row>
    <row r="2042" spans="1:20" ht="51">
      <c r="A2042" s="189" t="s">
        <v>503</v>
      </c>
      <c r="B2042" s="68"/>
      <c r="C2042" s="210" t="s">
        <v>541</v>
      </c>
      <c r="D2042" s="211">
        <v>46155</v>
      </c>
      <c r="E2042" s="189" t="s">
        <v>5424</v>
      </c>
      <c r="F2042" s="189" t="s">
        <v>3</v>
      </c>
      <c r="G2042" s="189">
        <v>2389557</v>
      </c>
      <c r="H2042" s="68"/>
      <c r="I2042" s="195" t="s">
        <v>5425</v>
      </c>
      <c r="J2042" s="68"/>
      <c r="K2042" s="68"/>
      <c r="L2042" s="68"/>
      <c r="M2042" s="68"/>
      <c r="N2042" s="319"/>
      <c r="O2042" s="319"/>
      <c r="P2042" s="212">
        <v>0</v>
      </c>
      <c r="Q2042" s="212">
        <v>15.62</v>
      </c>
      <c r="R2042" s="68" t="s">
        <v>809</v>
      </c>
      <c r="S2042" s="320"/>
      <c r="T2042" s="266"/>
    </row>
    <row r="2043" spans="1:20" ht="51">
      <c r="A2043" s="189" t="s">
        <v>503</v>
      </c>
      <c r="B2043" s="68"/>
      <c r="C2043" s="210" t="s">
        <v>541</v>
      </c>
      <c r="D2043" s="211">
        <v>46155</v>
      </c>
      <c r="E2043" s="189" t="s">
        <v>5426</v>
      </c>
      <c r="F2043" s="189" t="s">
        <v>3</v>
      </c>
      <c r="G2043" s="189">
        <v>2389554</v>
      </c>
      <c r="H2043" s="68"/>
      <c r="I2043" s="195" t="s">
        <v>5427</v>
      </c>
      <c r="J2043" s="68"/>
      <c r="K2043" s="68"/>
      <c r="L2043" s="68"/>
      <c r="M2043" s="68"/>
      <c r="N2043" s="319"/>
      <c r="O2043" s="319"/>
      <c r="P2043" s="212">
        <v>0</v>
      </c>
      <c r="Q2043" s="212">
        <v>2373.0300000000002</v>
      </c>
      <c r="R2043" s="68" t="s">
        <v>809</v>
      </c>
      <c r="S2043" s="320"/>
      <c r="T2043" s="266"/>
    </row>
    <row r="2044" spans="1:20" ht="51">
      <c r="A2044" s="189" t="s">
        <v>503</v>
      </c>
      <c r="B2044" s="68"/>
      <c r="C2044" s="210" t="s">
        <v>541</v>
      </c>
      <c r="D2044" s="211">
        <v>46155</v>
      </c>
      <c r="E2044" s="189" t="s">
        <v>5428</v>
      </c>
      <c r="F2044" s="189" t="s">
        <v>3</v>
      </c>
      <c r="G2044" s="189">
        <v>2389555</v>
      </c>
      <c r="H2044" s="68"/>
      <c r="I2044" s="195" t="s">
        <v>5429</v>
      </c>
      <c r="J2044" s="68"/>
      <c r="K2044" s="68"/>
      <c r="L2044" s="68"/>
      <c r="M2044" s="68"/>
      <c r="N2044" s="319"/>
      <c r="O2044" s="319"/>
      <c r="P2044" s="212">
        <v>0</v>
      </c>
      <c r="Q2044" s="212">
        <v>109.39</v>
      </c>
      <c r="R2044" s="68" t="s">
        <v>809</v>
      </c>
      <c r="S2044" s="320"/>
      <c r="T2044" s="266"/>
    </row>
    <row r="2045" spans="1:20" ht="51">
      <c r="A2045" s="189" t="s">
        <v>503</v>
      </c>
      <c r="B2045" s="68"/>
      <c r="C2045" s="210" t="s">
        <v>541</v>
      </c>
      <c r="D2045" s="211">
        <v>46155</v>
      </c>
      <c r="E2045" s="189" t="s">
        <v>5430</v>
      </c>
      <c r="F2045" s="189" t="s">
        <v>3</v>
      </c>
      <c r="G2045" s="189">
        <v>2389556</v>
      </c>
      <c r="H2045" s="68"/>
      <c r="I2045" s="195" t="s">
        <v>5431</v>
      </c>
      <c r="J2045" s="68"/>
      <c r="K2045" s="68"/>
      <c r="L2045" s="68"/>
      <c r="M2045" s="68"/>
      <c r="N2045" s="319"/>
      <c r="O2045" s="319"/>
      <c r="P2045" s="212">
        <v>0</v>
      </c>
      <c r="Q2045" s="212">
        <v>234.42</v>
      </c>
      <c r="R2045" s="68" t="s">
        <v>809</v>
      </c>
      <c r="S2045" s="320"/>
      <c r="T2045" s="266"/>
    </row>
    <row r="2046" spans="1:20" ht="51">
      <c r="A2046" s="189" t="s">
        <v>503</v>
      </c>
      <c r="B2046" s="68"/>
      <c r="C2046" s="210" t="s">
        <v>541</v>
      </c>
      <c r="D2046" s="211">
        <v>46155</v>
      </c>
      <c r="E2046" s="189" t="s">
        <v>5432</v>
      </c>
      <c r="F2046" s="189" t="s">
        <v>3</v>
      </c>
      <c r="G2046" s="189">
        <v>2389558</v>
      </c>
      <c r="H2046" s="68"/>
      <c r="I2046" s="195" t="s">
        <v>5433</v>
      </c>
      <c r="J2046" s="68"/>
      <c r="K2046" s="68"/>
      <c r="L2046" s="68"/>
      <c r="M2046" s="68"/>
      <c r="N2046" s="319"/>
      <c r="O2046" s="319"/>
      <c r="P2046" s="212">
        <v>0</v>
      </c>
      <c r="Q2046" s="212">
        <v>234.42</v>
      </c>
      <c r="R2046" s="68" t="s">
        <v>809</v>
      </c>
      <c r="S2046" s="320"/>
      <c r="T2046" s="266"/>
    </row>
    <row r="2047" spans="1:20" ht="51">
      <c r="A2047" s="189" t="s">
        <v>503</v>
      </c>
      <c r="B2047" s="68"/>
      <c r="C2047" s="210" t="s">
        <v>541</v>
      </c>
      <c r="D2047" s="211">
        <v>46155</v>
      </c>
      <c r="E2047" s="189" t="s">
        <v>5434</v>
      </c>
      <c r="F2047" s="189" t="s">
        <v>3</v>
      </c>
      <c r="G2047" s="189">
        <v>2389559</v>
      </c>
      <c r="H2047" s="68"/>
      <c r="I2047" s="195" t="s">
        <v>5435</v>
      </c>
      <c r="J2047" s="68"/>
      <c r="K2047" s="68"/>
      <c r="L2047" s="68"/>
      <c r="M2047" s="68"/>
      <c r="N2047" s="319"/>
      <c r="O2047" s="319"/>
      <c r="P2047" s="212">
        <v>0</v>
      </c>
      <c r="Q2047" s="212">
        <v>234.42</v>
      </c>
      <c r="R2047" s="68" t="s">
        <v>809</v>
      </c>
      <c r="S2047" s="320"/>
      <c r="T2047" s="266"/>
    </row>
    <row r="2048" spans="1:20" ht="51">
      <c r="A2048" s="189" t="s">
        <v>503</v>
      </c>
      <c r="B2048" s="68"/>
      <c r="C2048" s="210" t="s">
        <v>541</v>
      </c>
      <c r="D2048" s="211">
        <v>46155</v>
      </c>
      <c r="E2048" s="189" t="s">
        <v>5436</v>
      </c>
      <c r="F2048" s="189" t="s">
        <v>3</v>
      </c>
      <c r="G2048" s="189">
        <v>2389560</v>
      </c>
      <c r="H2048" s="68"/>
      <c r="I2048" s="195" t="s">
        <v>5437</v>
      </c>
      <c r="J2048" s="68"/>
      <c r="K2048" s="68"/>
      <c r="L2048" s="68"/>
      <c r="M2048" s="68"/>
      <c r="N2048" s="319"/>
      <c r="O2048" s="319"/>
      <c r="P2048" s="212">
        <v>0</v>
      </c>
      <c r="Q2048" s="212">
        <v>2373.0300000000002</v>
      </c>
      <c r="R2048" s="68" t="s">
        <v>809</v>
      </c>
      <c r="S2048" s="320"/>
      <c r="T2048" s="266"/>
    </row>
    <row r="2049" spans="1:20" ht="51">
      <c r="A2049" s="189" t="s">
        <v>503</v>
      </c>
      <c r="B2049" s="68"/>
      <c r="C2049" s="210" t="s">
        <v>541</v>
      </c>
      <c r="D2049" s="211">
        <v>46155</v>
      </c>
      <c r="E2049" s="189" t="s">
        <v>5438</v>
      </c>
      <c r="F2049" s="189" t="s">
        <v>3</v>
      </c>
      <c r="G2049" s="189">
        <v>2389561</v>
      </c>
      <c r="H2049" s="68"/>
      <c r="I2049" s="195" t="s">
        <v>5439</v>
      </c>
      <c r="J2049" s="68"/>
      <c r="K2049" s="68"/>
      <c r="L2049" s="68"/>
      <c r="M2049" s="68"/>
      <c r="N2049" s="319"/>
      <c r="O2049" s="319"/>
      <c r="P2049" s="212">
        <v>0</v>
      </c>
      <c r="Q2049" s="212">
        <v>109.39</v>
      </c>
      <c r="R2049" s="68" t="s">
        <v>809</v>
      </c>
      <c r="S2049" s="320"/>
      <c r="T2049" s="266"/>
    </row>
    <row r="2050" spans="1:20" ht="51">
      <c r="A2050" s="189" t="s">
        <v>503</v>
      </c>
      <c r="B2050" s="68"/>
      <c r="C2050" s="210" t="s">
        <v>541</v>
      </c>
      <c r="D2050" s="211">
        <v>46155</v>
      </c>
      <c r="E2050" s="189" t="s">
        <v>5440</v>
      </c>
      <c r="F2050" s="189" t="s">
        <v>3</v>
      </c>
      <c r="G2050" s="189">
        <v>2389562</v>
      </c>
      <c r="H2050" s="68"/>
      <c r="I2050" s="195" t="s">
        <v>5441</v>
      </c>
      <c r="J2050" s="68"/>
      <c r="K2050" s="68"/>
      <c r="L2050" s="68"/>
      <c r="M2050" s="68"/>
      <c r="N2050" s="319"/>
      <c r="O2050" s="319"/>
      <c r="P2050" s="212">
        <v>0</v>
      </c>
      <c r="Q2050" s="212">
        <v>234.42</v>
      </c>
      <c r="R2050" s="68" t="s">
        <v>809</v>
      </c>
      <c r="S2050" s="320"/>
      <c r="T2050" s="266"/>
    </row>
    <row r="2051" spans="1:20" ht="51">
      <c r="A2051" s="189" t="s">
        <v>503</v>
      </c>
      <c r="B2051" s="68"/>
      <c r="C2051" s="210" t="s">
        <v>541</v>
      </c>
      <c r="D2051" s="211">
        <v>46155</v>
      </c>
      <c r="E2051" s="189" t="s">
        <v>5442</v>
      </c>
      <c r="F2051" s="189" t="s">
        <v>3</v>
      </c>
      <c r="G2051" s="189">
        <v>2389566</v>
      </c>
      <c r="H2051" s="68"/>
      <c r="I2051" s="195" t="s">
        <v>5443</v>
      </c>
      <c r="J2051" s="68"/>
      <c r="K2051" s="68"/>
      <c r="L2051" s="68"/>
      <c r="M2051" s="68"/>
      <c r="N2051" s="319"/>
      <c r="O2051" s="319"/>
      <c r="P2051" s="212">
        <v>0</v>
      </c>
      <c r="Q2051" s="212">
        <v>236.76</v>
      </c>
      <c r="R2051" s="68" t="s">
        <v>809</v>
      </c>
      <c r="S2051" s="320"/>
      <c r="T2051" s="266"/>
    </row>
    <row r="2052" spans="1:20" ht="51">
      <c r="A2052" s="189" t="s">
        <v>503</v>
      </c>
      <c r="B2052" s="68"/>
      <c r="C2052" s="210" t="s">
        <v>541</v>
      </c>
      <c r="D2052" s="211">
        <v>46155</v>
      </c>
      <c r="E2052" s="189" t="s">
        <v>5444</v>
      </c>
      <c r="F2052" s="189" t="s">
        <v>3</v>
      </c>
      <c r="G2052" s="189">
        <v>2389563</v>
      </c>
      <c r="H2052" s="68"/>
      <c r="I2052" s="195" t="s">
        <v>5445</v>
      </c>
      <c r="J2052" s="68"/>
      <c r="K2052" s="68"/>
      <c r="L2052" s="68"/>
      <c r="M2052" s="68"/>
      <c r="N2052" s="319"/>
      <c r="O2052" s="319"/>
      <c r="P2052" s="212">
        <v>0</v>
      </c>
      <c r="Q2052" s="212">
        <v>234.42</v>
      </c>
      <c r="R2052" s="68" t="s">
        <v>809</v>
      </c>
      <c r="S2052" s="320"/>
      <c r="T2052" s="266"/>
    </row>
    <row r="2053" spans="1:20" ht="51">
      <c r="A2053" s="189" t="s">
        <v>503</v>
      </c>
      <c r="B2053" s="68"/>
      <c r="C2053" s="210" t="s">
        <v>541</v>
      </c>
      <c r="D2053" s="211">
        <v>46155</v>
      </c>
      <c r="E2053" s="189" t="s">
        <v>5446</v>
      </c>
      <c r="F2053" s="189" t="s">
        <v>3</v>
      </c>
      <c r="G2053" s="189">
        <v>2389564</v>
      </c>
      <c r="H2053" s="68"/>
      <c r="I2053" s="195" t="s">
        <v>5447</v>
      </c>
      <c r="J2053" s="68"/>
      <c r="K2053" s="68"/>
      <c r="L2053" s="68"/>
      <c r="M2053" s="68"/>
      <c r="N2053" s="319"/>
      <c r="O2053" s="319"/>
      <c r="P2053" s="212">
        <v>0</v>
      </c>
      <c r="Q2053" s="212">
        <v>234.42</v>
      </c>
      <c r="R2053" s="68" t="s">
        <v>809</v>
      </c>
      <c r="S2053" s="320"/>
      <c r="T2053" s="266"/>
    </row>
    <row r="2054" spans="1:20" ht="51">
      <c r="A2054" s="189" t="s">
        <v>503</v>
      </c>
      <c r="B2054" s="68"/>
      <c r="C2054" s="210" t="s">
        <v>541</v>
      </c>
      <c r="D2054" s="211">
        <v>46155</v>
      </c>
      <c r="E2054" s="189" t="s">
        <v>5448</v>
      </c>
      <c r="F2054" s="189" t="s">
        <v>3</v>
      </c>
      <c r="G2054" s="189">
        <v>2389565</v>
      </c>
      <c r="H2054" s="68"/>
      <c r="I2054" s="195" t="s">
        <v>5449</v>
      </c>
      <c r="J2054" s="68"/>
      <c r="K2054" s="68"/>
      <c r="L2054" s="68"/>
      <c r="M2054" s="68"/>
      <c r="N2054" s="319"/>
      <c r="O2054" s="319"/>
      <c r="P2054" s="212">
        <v>0</v>
      </c>
      <c r="Q2054" s="212">
        <v>117.21</v>
      </c>
      <c r="R2054" s="68" t="s">
        <v>809</v>
      </c>
      <c r="S2054" s="320"/>
      <c r="T2054" s="266"/>
    </row>
    <row r="2055" spans="1:20" ht="51">
      <c r="A2055" s="189" t="s">
        <v>503</v>
      </c>
      <c r="B2055" s="68"/>
      <c r="C2055" s="210" t="s">
        <v>541</v>
      </c>
      <c r="D2055" s="211">
        <v>46155</v>
      </c>
      <c r="E2055" s="189" t="s">
        <v>5450</v>
      </c>
      <c r="F2055" s="189" t="s">
        <v>3</v>
      </c>
      <c r="G2055" s="189">
        <v>2389567</v>
      </c>
      <c r="H2055" s="68"/>
      <c r="I2055" s="195" t="s">
        <v>5451</v>
      </c>
      <c r="J2055" s="68"/>
      <c r="K2055" s="68"/>
      <c r="L2055" s="68"/>
      <c r="M2055" s="68"/>
      <c r="N2055" s="319"/>
      <c r="O2055" s="319"/>
      <c r="P2055" s="212">
        <v>0</v>
      </c>
      <c r="Q2055" s="212">
        <v>236.76</v>
      </c>
      <c r="R2055" s="68" t="s">
        <v>809</v>
      </c>
      <c r="S2055" s="320"/>
      <c r="T2055" s="266"/>
    </row>
    <row r="2056" spans="1:20" ht="51">
      <c r="A2056" s="189" t="s">
        <v>503</v>
      </c>
      <c r="B2056" s="68"/>
      <c r="C2056" s="210" t="s">
        <v>541</v>
      </c>
      <c r="D2056" s="211">
        <v>46155</v>
      </c>
      <c r="E2056" s="189" t="s">
        <v>5452</v>
      </c>
      <c r="F2056" s="189" t="s">
        <v>3</v>
      </c>
      <c r="G2056" s="189">
        <v>2389568</v>
      </c>
      <c r="H2056" s="68"/>
      <c r="I2056" s="195" t="s">
        <v>5453</v>
      </c>
      <c r="J2056" s="68"/>
      <c r="K2056" s="68"/>
      <c r="L2056" s="68"/>
      <c r="M2056" s="68"/>
      <c r="N2056" s="319"/>
      <c r="O2056" s="319"/>
      <c r="P2056" s="212">
        <v>0</v>
      </c>
      <c r="Q2056" s="212">
        <v>236.76</v>
      </c>
      <c r="R2056" s="68" t="s">
        <v>809</v>
      </c>
      <c r="S2056" s="320"/>
      <c r="T2056" s="266"/>
    </row>
    <row r="2057" spans="1:20" ht="51">
      <c r="A2057" s="189" t="s">
        <v>503</v>
      </c>
      <c r="B2057" s="68"/>
      <c r="C2057" s="210" t="s">
        <v>541</v>
      </c>
      <c r="D2057" s="211">
        <v>46155</v>
      </c>
      <c r="E2057" s="189" t="s">
        <v>5454</v>
      </c>
      <c r="F2057" s="189" t="s">
        <v>3</v>
      </c>
      <c r="G2057" s="189">
        <v>2389569</v>
      </c>
      <c r="H2057" s="68"/>
      <c r="I2057" s="195" t="s">
        <v>5455</v>
      </c>
      <c r="J2057" s="68"/>
      <c r="K2057" s="68"/>
      <c r="L2057" s="68"/>
      <c r="M2057" s="68"/>
      <c r="N2057" s="319"/>
      <c r="O2057" s="319"/>
      <c r="P2057" s="212">
        <v>0</v>
      </c>
      <c r="Q2057" s="212">
        <v>236.76</v>
      </c>
      <c r="R2057" s="68" t="s">
        <v>809</v>
      </c>
      <c r="S2057" s="320"/>
      <c r="T2057" s="266"/>
    </row>
    <row r="2058" spans="1:20" ht="51">
      <c r="A2058" s="189" t="s">
        <v>503</v>
      </c>
      <c r="B2058" s="68"/>
      <c r="C2058" s="210" t="s">
        <v>541</v>
      </c>
      <c r="D2058" s="211">
        <v>46155</v>
      </c>
      <c r="E2058" s="189" t="s">
        <v>5456</v>
      </c>
      <c r="F2058" s="189" t="s">
        <v>3</v>
      </c>
      <c r="G2058" s="189">
        <v>2389570</v>
      </c>
      <c r="H2058" s="68"/>
      <c r="I2058" s="195" t="s">
        <v>5457</v>
      </c>
      <c r="J2058" s="68"/>
      <c r="K2058" s="68"/>
      <c r="L2058" s="68"/>
      <c r="M2058" s="68"/>
      <c r="N2058" s="319"/>
      <c r="O2058" s="319"/>
      <c r="P2058" s="212">
        <v>0</v>
      </c>
      <c r="Q2058" s="212">
        <v>236.76</v>
      </c>
      <c r="R2058" s="68" t="s">
        <v>809</v>
      </c>
      <c r="S2058" s="320"/>
      <c r="T2058" s="266"/>
    </row>
    <row r="2059" spans="1:20" ht="51">
      <c r="A2059" s="189" t="s">
        <v>503</v>
      </c>
      <c r="B2059" s="68"/>
      <c r="C2059" s="210" t="s">
        <v>541</v>
      </c>
      <c r="D2059" s="211">
        <v>46155</v>
      </c>
      <c r="E2059" s="189" t="s">
        <v>5458</v>
      </c>
      <c r="F2059" s="189" t="s">
        <v>3</v>
      </c>
      <c r="G2059" s="189">
        <v>2389571</v>
      </c>
      <c r="H2059" s="68"/>
      <c r="I2059" s="195" t="s">
        <v>5459</v>
      </c>
      <c r="J2059" s="68"/>
      <c r="K2059" s="68"/>
      <c r="L2059" s="68"/>
      <c r="M2059" s="68"/>
      <c r="N2059" s="319"/>
      <c r="O2059" s="319"/>
      <c r="P2059" s="212">
        <v>0</v>
      </c>
      <c r="Q2059" s="212">
        <v>236.76</v>
      </c>
      <c r="R2059" s="68" t="s">
        <v>809</v>
      </c>
      <c r="S2059" s="320"/>
      <c r="T2059" s="266"/>
    </row>
    <row r="2060" spans="1:20" ht="51">
      <c r="A2060" s="189" t="s">
        <v>503</v>
      </c>
      <c r="B2060" s="68"/>
      <c r="C2060" s="210" t="s">
        <v>541</v>
      </c>
      <c r="D2060" s="211">
        <v>46155</v>
      </c>
      <c r="E2060" s="189" t="s">
        <v>5460</v>
      </c>
      <c r="F2060" s="189" t="s">
        <v>3</v>
      </c>
      <c r="G2060" s="189">
        <v>2389572</v>
      </c>
      <c r="H2060" s="68"/>
      <c r="I2060" s="195" t="s">
        <v>5461</v>
      </c>
      <c r="J2060" s="68"/>
      <c r="K2060" s="68"/>
      <c r="L2060" s="68"/>
      <c r="M2060" s="68"/>
      <c r="N2060" s="319"/>
      <c r="O2060" s="319"/>
      <c r="P2060" s="212">
        <v>0</v>
      </c>
      <c r="Q2060" s="212">
        <v>236.76</v>
      </c>
      <c r="R2060" s="68" t="s">
        <v>809</v>
      </c>
      <c r="S2060" s="320"/>
      <c r="T2060" s="266"/>
    </row>
    <row r="2061" spans="1:20" ht="51">
      <c r="A2061" s="189" t="s">
        <v>503</v>
      </c>
      <c r="B2061" s="68"/>
      <c r="C2061" s="210" t="s">
        <v>541</v>
      </c>
      <c r="D2061" s="211">
        <v>46155</v>
      </c>
      <c r="E2061" s="189" t="s">
        <v>5462</v>
      </c>
      <c r="F2061" s="189" t="s">
        <v>3</v>
      </c>
      <c r="G2061" s="189">
        <v>2389573</v>
      </c>
      <c r="H2061" s="68"/>
      <c r="I2061" s="195" t="s">
        <v>5463</v>
      </c>
      <c r="J2061" s="68"/>
      <c r="K2061" s="68"/>
      <c r="L2061" s="68"/>
      <c r="M2061" s="68"/>
      <c r="N2061" s="319"/>
      <c r="O2061" s="319"/>
      <c r="P2061" s="212">
        <v>0</v>
      </c>
      <c r="Q2061" s="212">
        <v>236.76</v>
      </c>
      <c r="R2061" s="68" t="s">
        <v>809</v>
      </c>
      <c r="S2061" s="320"/>
      <c r="T2061" s="266"/>
    </row>
    <row r="2062" spans="1:20" ht="51">
      <c r="A2062" s="189" t="s">
        <v>503</v>
      </c>
      <c r="B2062" s="68"/>
      <c r="C2062" s="210" t="s">
        <v>541</v>
      </c>
      <c r="D2062" s="211">
        <v>46155</v>
      </c>
      <c r="E2062" s="189" t="s">
        <v>5464</v>
      </c>
      <c r="F2062" s="189" t="s">
        <v>3</v>
      </c>
      <c r="G2062" s="189">
        <v>2389574</v>
      </c>
      <c r="H2062" s="68"/>
      <c r="I2062" s="195" t="s">
        <v>5465</v>
      </c>
      <c r="J2062" s="68"/>
      <c r="K2062" s="68"/>
      <c r="L2062" s="68"/>
      <c r="M2062" s="68"/>
      <c r="N2062" s="319"/>
      <c r="O2062" s="319"/>
      <c r="P2062" s="212">
        <v>0</v>
      </c>
      <c r="Q2062" s="212">
        <v>236.76</v>
      </c>
      <c r="R2062" s="68" t="s">
        <v>809</v>
      </c>
      <c r="S2062" s="320"/>
      <c r="T2062" s="266"/>
    </row>
    <row r="2063" spans="1:20" ht="51">
      <c r="A2063" s="189" t="s">
        <v>503</v>
      </c>
      <c r="B2063" s="68"/>
      <c r="C2063" s="210" t="s">
        <v>541</v>
      </c>
      <c r="D2063" s="211">
        <v>46155</v>
      </c>
      <c r="E2063" s="189" t="s">
        <v>5466</v>
      </c>
      <c r="F2063" s="189" t="s">
        <v>3</v>
      </c>
      <c r="G2063" s="189">
        <v>2389575</v>
      </c>
      <c r="H2063" s="68"/>
      <c r="I2063" s="195" t="s">
        <v>5467</v>
      </c>
      <c r="J2063" s="68"/>
      <c r="K2063" s="68"/>
      <c r="L2063" s="68"/>
      <c r="M2063" s="68"/>
      <c r="N2063" s="319"/>
      <c r="O2063" s="319"/>
      <c r="P2063" s="212">
        <v>0</v>
      </c>
      <c r="Q2063" s="212">
        <v>234.42</v>
      </c>
      <c r="R2063" s="68" t="s">
        <v>809</v>
      </c>
      <c r="S2063" s="320"/>
      <c r="T2063" s="266"/>
    </row>
    <row r="2064" spans="1:20" ht="51">
      <c r="A2064" s="189" t="s">
        <v>503</v>
      </c>
      <c r="B2064" s="68"/>
      <c r="C2064" s="210" t="s">
        <v>541</v>
      </c>
      <c r="D2064" s="211">
        <v>46155</v>
      </c>
      <c r="E2064" s="189" t="s">
        <v>5468</v>
      </c>
      <c r="F2064" s="189" t="s">
        <v>3</v>
      </c>
      <c r="G2064" s="189">
        <v>2389576</v>
      </c>
      <c r="H2064" s="68"/>
      <c r="I2064" s="195" t="s">
        <v>5469</v>
      </c>
      <c r="J2064" s="68"/>
      <c r="K2064" s="68"/>
      <c r="L2064" s="68"/>
      <c r="M2064" s="68"/>
      <c r="N2064" s="319"/>
      <c r="O2064" s="319"/>
      <c r="P2064" s="212">
        <v>0</v>
      </c>
      <c r="Q2064" s="212">
        <v>234.42</v>
      </c>
      <c r="R2064" s="68" t="s">
        <v>809</v>
      </c>
      <c r="S2064" s="320"/>
      <c r="T2064" s="266"/>
    </row>
    <row r="2065" spans="1:20" ht="51">
      <c r="A2065" s="189" t="s">
        <v>503</v>
      </c>
      <c r="B2065" s="68"/>
      <c r="C2065" s="210" t="s">
        <v>541</v>
      </c>
      <c r="D2065" s="211">
        <v>46155</v>
      </c>
      <c r="E2065" s="189" t="s">
        <v>5470</v>
      </c>
      <c r="F2065" s="189" t="s">
        <v>3</v>
      </c>
      <c r="G2065" s="189">
        <v>2389577</v>
      </c>
      <c r="H2065" s="68"/>
      <c r="I2065" s="195" t="s">
        <v>5471</v>
      </c>
      <c r="J2065" s="68"/>
      <c r="K2065" s="68"/>
      <c r="L2065" s="68"/>
      <c r="M2065" s="68"/>
      <c r="N2065" s="319"/>
      <c r="O2065" s="319"/>
      <c r="P2065" s="212">
        <v>0</v>
      </c>
      <c r="Q2065" s="212">
        <v>236.76</v>
      </c>
      <c r="R2065" s="68" t="s">
        <v>809</v>
      </c>
      <c r="S2065" s="320"/>
      <c r="T2065" s="266"/>
    </row>
    <row r="2066" spans="1:20" ht="51">
      <c r="A2066" s="189" t="s">
        <v>503</v>
      </c>
      <c r="B2066" s="68"/>
      <c r="C2066" s="210" t="s">
        <v>541</v>
      </c>
      <c r="D2066" s="211">
        <v>46155</v>
      </c>
      <c r="E2066" s="189" t="s">
        <v>5472</v>
      </c>
      <c r="F2066" s="189" t="s">
        <v>3</v>
      </c>
      <c r="G2066" s="189">
        <v>2389578</v>
      </c>
      <c r="H2066" s="68"/>
      <c r="I2066" s="195" t="s">
        <v>5473</v>
      </c>
      <c r="J2066" s="68"/>
      <c r="K2066" s="68"/>
      <c r="L2066" s="68"/>
      <c r="M2066" s="68"/>
      <c r="N2066" s="319"/>
      <c r="O2066" s="319"/>
      <c r="P2066" s="212">
        <v>0</v>
      </c>
      <c r="Q2066" s="212">
        <v>236.76</v>
      </c>
      <c r="R2066" s="68" t="s">
        <v>809</v>
      </c>
      <c r="S2066" s="320"/>
      <c r="T2066" s="266"/>
    </row>
    <row r="2067" spans="1:20" ht="51">
      <c r="A2067" s="189" t="s">
        <v>503</v>
      </c>
      <c r="B2067" s="68"/>
      <c r="C2067" s="210" t="s">
        <v>541</v>
      </c>
      <c r="D2067" s="211">
        <v>46155</v>
      </c>
      <c r="E2067" s="189" t="s">
        <v>5474</v>
      </c>
      <c r="F2067" s="189" t="s">
        <v>3</v>
      </c>
      <c r="G2067" s="189">
        <v>2389579</v>
      </c>
      <c r="H2067" s="68"/>
      <c r="I2067" s="195" t="s">
        <v>5475</v>
      </c>
      <c r="J2067" s="68"/>
      <c r="K2067" s="68"/>
      <c r="L2067" s="68"/>
      <c r="M2067" s="68"/>
      <c r="N2067" s="319"/>
      <c r="O2067" s="319"/>
      <c r="P2067" s="212">
        <v>0</v>
      </c>
      <c r="Q2067" s="212">
        <v>234.42</v>
      </c>
      <c r="R2067" s="68" t="s">
        <v>809</v>
      </c>
      <c r="S2067" s="320"/>
      <c r="T2067" s="266"/>
    </row>
    <row r="2068" spans="1:20" ht="51">
      <c r="A2068" s="189">
        <v>16</v>
      </c>
      <c r="B2068" s="68"/>
      <c r="C2068" s="210" t="s">
        <v>39</v>
      </c>
      <c r="D2068" s="211">
        <v>46155</v>
      </c>
      <c r="E2068" s="189" t="s">
        <v>5476</v>
      </c>
      <c r="F2068" s="189" t="s">
        <v>3</v>
      </c>
      <c r="G2068" s="189">
        <v>2389592</v>
      </c>
      <c r="H2068" s="68"/>
      <c r="I2068" s="195" t="s">
        <v>5477</v>
      </c>
      <c r="J2068" s="68"/>
      <c r="K2068" s="68"/>
      <c r="L2068" s="68"/>
      <c r="M2068" s="68"/>
      <c r="N2068" s="319"/>
      <c r="O2068" s="319"/>
      <c r="P2068" s="212">
        <v>0</v>
      </c>
      <c r="Q2068" s="212">
        <v>9000</v>
      </c>
      <c r="R2068" s="68" t="s">
        <v>809</v>
      </c>
      <c r="S2068" s="320"/>
      <c r="T2068" s="266"/>
    </row>
    <row r="2069" spans="1:20" ht="51">
      <c r="A2069" s="189">
        <v>15</v>
      </c>
      <c r="B2069" s="68"/>
      <c r="C2069" s="210" t="s">
        <v>38</v>
      </c>
      <c r="D2069" s="211">
        <v>46155</v>
      </c>
      <c r="E2069" s="189" t="s">
        <v>5478</v>
      </c>
      <c r="F2069" s="189" t="s">
        <v>3</v>
      </c>
      <c r="G2069" s="189">
        <v>2389619</v>
      </c>
      <c r="H2069" s="68"/>
      <c r="I2069" s="195" t="s">
        <v>5479</v>
      </c>
      <c r="J2069" s="68"/>
      <c r="K2069" s="68"/>
      <c r="L2069" s="68"/>
      <c r="M2069" s="68"/>
      <c r="N2069" s="319"/>
      <c r="O2069" s="319"/>
      <c r="P2069" s="212">
        <v>0</v>
      </c>
      <c r="Q2069" s="212">
        <v>2000</v>
      </c>
      <c r="R2069" s="68" t="s">
        <v>809</v>
      </c>
      <c r="S2069" s="320"/>
      <c r="T2069" s="266"/>
    </row>
    <row r="2070" spans="1:20" ht="63.75">
      <c r="A2070" s="189">
        <v>221</v>
      </c>
      <c r="B2070" s="68"/>
      <c r="C2070" s="210" t="s">
        <v>83</v>
      </c>
      <c r="D2070" s="211">
        <v>46155</v>
      </c>
      <c r="E2070" s="189" t="s">
        <v>5480</v>
      </c>
      <c r="F2070" s="189" t="s">
        <v>3</v>
      </c>
      <c r="G2070" s="189">
        <v>2389622</v>
      </c>
      <c r="H2070" s="68"/>
      <c r="I2070" s="195" t="s">
        <v>1194</v>
      </c>
      <c r="J2070" s="68"/>
      <c r="K2070" s="68"/>
      <c r="L2070" s="68"/>
      <c r="M2070" s="68"/>
      <c r="N2070" s="319"/>
      <c r="O2070" s="319"/>
      <c r="P2070" s="212">
        <v>0</v>
      </c>
      <c r="Q2070" s="212">
        <v>100</v>
      </c>
      <c r="R2070" s="68" t="s">
        <v>809</v>
      </c>
      <c r="S2070" s="320"/>
      <c r="T2070" s="266"/>
    </row>
    <row r="2071" spans="1:20" ht="51">
      <c r="A2071" s="189">
        <v>291</v>
      </c>
      <c r="B2071" s="68"/>
      <c r="C2071" s="210" t="s">
        <v>108</v>
      </c>
      <c r="D2071" s="211">
        <v>46155</v>
      </c>
      <c r="E2071" s="189" t="s">
        <v>5481</v>
      </c>
      <c r="F2071" s="189" t="s">
        <v>3</v>
      </c>
      <c r="G2071" s="189">
        <v>2389626</v>
      </c>
      <c r="H2071" s="68"/>
      <c r="I2071" s="195" t="s">
        <v>5482</v>
      </c>
      <c r="J2071" s="68"/>
      <c r="K2071" s="68"/>
      <c r="L2071" s="68"/>
      <c r="M2071" s="68"/>
      <c r="N2071" s="319"/>
      <c r="O2071" s="319"/>
      <c r="P2071" s="212">
        <v>0</v>
      </c>
      <c r="Q2071" s="212">
        <v>19345.66</v>
      </c>
      <c r="R2071" s="68" t="s">
        <v>809</v>
      </c>
      <c r="S2071" s="320"/>
      <c r="T2071" s="266"/>
    </row>
    <row r="2072" spans="1:20" ht="63.75">
      <c r="A2072" s="189">
        <v>221</v>
      </c>
      <c r="B2072" s="68"/>
      <c r="C2072" s="210" t="s">
        <v>83</v>
      </c>
      <c r="D2072" s="211">
        <v>46155</v>
      </c>
      <c r="E2072" s="189" t="s">
        <v>5483</v>
      </c>
      <c r="F2072" s="189" t="s">
        <v>3</v>
      </c>
      <c r="G2072" s="189">
        <v>2389628</v>
      </c>
      <c r="H2072" s="68"/>
      <c r="I2072" s="195" t="s">
        <v>4104</v>
      </c>
      <c r="J2072" s="68"/>
      <c r="K2072" s="68"/>
      <c r="L2072" s="68"/>
      <c r="M2072" s="68"/>
      <c r="N2072" s="319"/>
      <c r="O2072" s="319"/>
      <c r="P2072" s="212">
        <v>0</v>
      </c>
      <c r="Q2072" s="212">
        <v>100</v>
      </c>
      <c r="R2072" s="68" t="s">
        <v>809</v>
      </c>
      <c r="S2072" s="320"/>
      <c r="T2072" s="266"/>
    </row>
    <row r="2073" spans="1:20" ht="63.75">
      <c r="A2073" s="189">
        <v>221</v>
      </c>
      <c r="B2073" s="68"/>
      <c r="C2073" s="210" t="s">
        <v>83</v>
      </c>
      <c r="D2073" s="211">
        <v>46155</v>
      </c>
      <c r="E2073" s="189" t="s">
        <v>5484</v>
      </c>
      <c r="F2073" s="189" t="s">
        <v>3</v>
      </c>
      <c r="G2073" s="189">
        <v>2389629</v>
      </c>
      <c r="H2073" s="68"/>
      <c r="I2073" s="195" t="s">
        <v>4104</v>
      </c>
      <c r="J2073" s="68"/>
      <c r="K2073" s="68"/>
      <c r="L2073" s="68"/>
      <c r="M2073" s="68"/>
      <c r="N2073" s="319"/>
      <c r="O2073" s="319"/>
      <c r="P2073" s="212">
        <v>0</v>
      </c>
      <c r="Q2073" s="212">
        <v>100</v>
      </c>
      <c r="R2073" s="68" t="s">
        <v>809</v>
      </c>
      <c r="S2073" s="320"/>
      <c r="T2073" s="266"/>
    </row>
    <row r="2074" spans="1:20" ht="63.75">
      <c r="A2074" s="189">
        <v>221</v>
      </c>
      <c r="B2074" s="68"/>
      <c r="C2074" s="210" t="s">
        <v>83</v>
      </c>
      <c r="D2074" s="211">
        <v>46155</v>
      </c>
      <c r="E2074" s="189" t="s">
        <v>5485</v>
      </c>
      <c r="F2074" s="189" t="s">
        <v>3</v>
      </c>
      <c r="G2074" s="189">
        <v>2389630</v>
      </c>
      <c r="H2074" s="68"/>
      <c r="I2074" s="195" t="s">
        <v>4104</v>
      </c>
      <c r="J2074" s="68"/>
      <c r="K2074" s="68"/>
      <c r="L2074" s="68"/>
      <c r="M2074" s="68"/>
      <c r="N2074" s="319"/>
      <c r="O2074" s="319"/>
      <c r="P2074" s="212">
        <v>0</v>
      </c>
      <c r="Q2074" s="212">
        <v>100</v>
      </c>
      <c r="R2074" s="68" t="s">
        <v>809</v>
      </c>
      <c r="S2074" s="320"/>
      <c r="T2074" s="266"/>
    </row>
    <row r="2075" spans="1:20" ht="63.75">
      <c r="A2075" s="189">
        <v>221</v>
      </c>
      <c r="B2075" s="68"/>
      <c r="C2075" s="210" t="s">
        <v>83</v>
      </c>
      <c r="D2075" s="211">
        <v>46155</v>
      </c>
      <c r="E2075" s="189" t="s">
        <v>5486</v>
      </c>
      <c r="F2075" s="189" t="s">
        <v>3</v>
      </c>
      <c r="G2075" s="189">
        <v>2389631</v>
      </c>
      <c r="H2075" s="68"/>
      <c r="I2075" s="195" t="s">
        <v>4104</v>
      </c>
      <c r="J2075" s="68"/>
      <c r="K2075" s="68"/>
      <c r="L2075" s="68"/>
      <c r="M2075" s="68"/>
      <c r="N2075" s="319"/>
      <c r="O2075" s="319"/>
      <c r="P2075" s="212">
        <v>0</v>
      </c>
      <c r="Q2075" s="212">
        <v>100</v>
      </c>
      <c r="R2075" s="68" t="s">
        <v>809</v>
      </c>
      <c r="S2075" s="320"/>
      <c r="T2075" s="266"/>
    </row>
    <row r="2076" spans="1:20" ht="63.75">
      <c r="A2076" s="189">
        <v>221</v>
      </c>
      <c r="B2076" s="68"/>
      <c r="C2076" s="210" t="s">
        <v>83</v>
      </c>
      <c r="D2076" s="211">
        <v>46155</v>
      </c>
      <c r="E2076" s="189" t="s">
        <v>5487</v>
      </c>
      <c r="F2076" s="189" t="s">
        <v>3</v>
      </c>
      <c r="G2076" s="189">
        <v>2389632</v>
      </c>
      <c r="H2076" s="68"/>
      <c r="I2076" s="195" t="s">
        <v>4104</v>
      </c>
      <c r="J2076" s="68"/>
      <c r="K2076" s="68"/>
      <c r="L2076" s="68"/>
      <c r="M2076" s="68"/>
      <c r="N2076" s="319"/>
      <c r="O2076" s="319"/>
      <c r="P2076" s="212">
        <v>0</v>
      </c>
      <c r="Q2076" s="212">
        <v>100</v>
      </c>
      <c r="R2076" s="68" t="s">
        <v>809</v>
      </c>
      <c r="S2076" s="320"/>
      <c r="T2076" s="266"/>
    </row>
    <row r="2077" spans="1:20" ht="38.25">
      <c r="A2077" s="189" t="s">
        <v>503</v>
      </c>
      <c r="B2077" s="68"/>
      <c r="C2077" s="210" t="s">
        <v>541</v>
      </c>
      <c r="D2077" s="211">
        <v>46155</v>
      </c>
      <c r="E2077" s="189" t="s">
        <v>5488</v>
      </c>
      <c r="F2077" s="189" t="s">
        <v>3</v>
      </c>
      <c r="G2077" s="189">
        <v>2389633</v>
      </c>
      <c r="H2077" s="68"/>
      <c r="I2077" s="195" t="s">
        <v>5489</v>
      </c>
      <c r="J2077" s="68"/>
      <c r="K2077" s="68"/>
      <c r="L2077" s="68"/>
      <c r="M2077" s="68"/>
      <c r="N2077" s="319"/>
      <c r="O2077" s="319"/>
      <c r="P2077" s="212">
        <v>0</v>
      </c>
      <c r="Q2077" s="212">
        <v>1305</v>
      </c>
      <c r="R2077" s="68" t="s">
        <v>809</v>
      </c>
      <c r="S2077" s="320"/>
      <c r="T2077" s="266"/>
    </row>
    <row r="2078" spans="1:20" ht="63.75">
      <c r="A2078" s="189">
        <v>221</v>
      </c>
      <c r="B2078" s="68"/>
      <c r="C2078" s="210" t="s">
        <v>83</v>
      </c>
      <c r="D2078" s="211">
        <v>46155</v>
      </c>
      <c r="E2078" s="189" t="s">
        <v>5490</v>
      </c>
      <c r="F2078" s="189" t="s">
        <v>3</v>
      </c>
      <c r="G2078" s="189">
        <v>2389634</v>
      </c>
      <c r="H2078" s="68"/>
      <c r="I2078" s="195" t="s">
        <v>4104</v>
      </c>
      <c r="J2078" s="68"/>
      <c r="K2078" s="68"/>
      <c r="L2078" s="68"/>
      <c r="M2078" s="68"/>
      <c r="N2078" s="319"/>
      <c r="O2078" s="319"/>
      <c r="P2078" s="212">
        <v>0</v>
      </c>
      <c r="Q2078" s="212">
        <v>100</v>
      </c>
      <c r="R2078" s="68" t="s">
        <v>809</v>
      </c>
      <c r="S2078" s="320"/>
      <c r="T2078" s="266"/>
    </row>
    <row r="2079" spans="1:20" ht="63.75">
      <c r="A2079" s="189">
        <v>221</v>
      </c>
      <c r="B2079" s="68"/>
      <c r="C2079" s="210" t="s">
        <v>83</v>
      </c>
      <c r="D2079" s="211">
        <v>46155</v>
      </c>
      <c r="E2079" s="189" t="s">
        <v>5491</v>
      </c>
      <c r="F2079" s="189" t="s">
        <v>3</v>
      </c>
      <c r="G2079" s="189">
        <v>2389635</v>
      </c>
      <c r="H2079" s="68"/>
      <c r="I2079" s="195" t="s">
        <v>4104</v>
      </c>
      <c r="J2079" s="68"/>
      <c r="K2079" s="68"/>
      <c r="L2079" s="68"/>
      <c r="M2079" s="68"/>
      <c r="N2079" s="319"/>
      <c r="O2079" s="319"/>
      <c r="P2079" s="212">
        <v>0</v>
      </c>
      <c r="Q2079" s="212">
        <v>100</v>
      </c>
      <c r="R2079" s="68" t="s">
        <v>809</v>
      </c>
      <c r="S2079" s="320"/>
      <c r="T2079" s="266"/>
    </row>
    <row r="2080" spans="1:20" ht="63.75">
      <c r="A2080" s="189">
        <v>221</v>
      </c>
      <c r="B2080" s="68"/>
      <c r="C2080" s="210" t="s">
        <v>83</v>
      </c>
      <c r="D2080" s="211">
        <v>46155</v>
      </c>
      <c r="E2080" s="189" t="s">
        <v>5492</v>
      </c>
      <c r="F2080" s="189" t="s">
        <v>3</v>
      </c>
      <c r="G2080" s="189">
        <v>2389636</v>
      </c>
      <c r="H2080" s="68"/>
      <c r="I2080" s="195" t="s">
        <v>4104</v>
      </c>
      <c r="J2080" s="68"/>
      <c r="K2080" s="68"/>
      <c r="L2080" s="68"/>
      <c r="M2080" s="68"/>
      <c r="N2080" s="319"/>
      <c r="O2080" s="319"/>
      <c r="P2080" s="212">
        <v>0</v>
      </c>
      <c r="Q2080" s="212">
        <v>100</v>
      </c>
      <c r="R2080" s="68" t="s">
        <v>809</v>
      </c>
      <c r="S2080" s="320"/>
      <c r="T2080" s="266"/>
    </row>
    <row r="2081" spans="1:20" ht="63.75">
      <c r="A2081" s="189">
        <v>221</v>
      </c>
      <c r="B2081" s="68"/>
      <c r="C2081" s="210" t="s">
        <v>83</v>
      </c>
      <c r="D2081" s="211">
        <v>46155</v>
      </c>
      <c r="E2081" s="189" t="s">
        <v>5493</v>
      </c>
      <c r="F2081" s="189" t="s">
        <v>3</v>
      </c>
      <c r="G2081" s="189">
        <v>2389637</v>
      </c>
      <c r="H2081" s="68"/>
      <c r="I2081" s="195" t="s">
        <v>4104</v>
      </c>
      <c r="J2081" s="68"/>
      <c r="K2081" s="68"/>
      <c r="L2081" s="68"/>
      <c r="M2081" s="68"/>
      <c r="N2081" s="319"/>
      <c r="O2081" s="319"/>
      <c r="P2081" s="212">
        <v>0</v>
      </c>
      <c r="Q2081" s="212">
        <v>100</v>
      </c>
      <c r="R2081" s="68" t="s">
        <v>809</v>
      </c>
      <c r="S2081" s="320"/>
      <c r="T2081" s="266"/>
    </row>
    <row r="2082" spans="1:20" ht="63.75">
      <c r="A2082" s="189">
        <v>221</v>
      </c>
      <c r="B2082" s="68"/>
      <c r="C2082" s="210" t="s">
        <v>83</v>
      </c>
      <c r="D2082" s="211">
        <v>46155</v>
      </c>
      <c r="E2082" s="189" t="s">
        <v>5494</v>
      </c>
      <c r="F2082" s="189" t="s">
        <v>3</v>
      </c>
      <c r="G2082" s="189">
        <v>2389638</v>
      </c>
      <c r="H2082" s="68"/>
      <c r="I2082" s="195" t="s">
        <v>4104</v>
      </c>
      <c r="J2082" s="68"/>
      <c r="K2082" s="68"/>
      <c r="L2082" s="68"/>
      <c r="M2082" s="68"/>
      <c r="N2082" s="319"/>
      <c r="O2082" s="319"/>
      <c r="P2082" s="212">
        <v>0</v>
      </c>
      <c r="Q2082" s="212">
        <v>100</v>
      </c>
      <c r="R2082" s="68" t="s">
        <v>809</v>
      </c>
      <c r="S2082" s="320"/>
      <c r="T2082" s="266"/>
    </row>
    <row r="2083" spans="1:20" ht="63.75">
      <c r="A2083" s="189">
        <v>221</v>
      </c>
      <c r="B2083" s="68"/>
      <c r="C2083" s="210" t="s">
        <v>83</v>
      </c>
      <c r="D2083" s="211">
        <v>46155</v>
      </c>
      <c r="E2083" s="189" t="s">
        <v>5495</v>
      </c>
      <c r="F2083" s="189" t="s">
        <v>3</v>
      </c>
      <c r="G2083" s="189">
        <v>2389639</v>
      </c>
      <c r="H2083" s="68"/>
      <c r="I2083" s="195" t="s">
        <v>4104</v>
      </c>
      <c r="J2083" s="68"/>
      <c r="K2083" s="68"/>
      <c r="L2083" s="68"/>
      <c r="M2083" s="68"/>
      <c r="N2083" s="319"/>
      <c r="O2083" s="319"/>
      <c r="P2083" s="212">
        <v>0</v>
      </c>
      <c r="Q2083" s="212">
        <v>100</v>
      </c>
      <c r="R2083" s="68" t="s">
        <v>809</v>
      </c>
      <c r="S2083" s="320"/>
      <c r="T2083" s="266"/>
    </row>
    <row r="2084" spans="1:20" ht="63.75">
      <c r="A2084" s="189">
        <v>221</v>
      </c>
      <c r="B2084" s="68"/>
      <c r="C2084" s="210" t="s">
        <v>83</v>
      </c>
      <c r="D2084" s="211">
        <v>46155</v>
      </c>
      <c r="E2084" s="189" t="s">
        <v>5496</v>
      </c>
      <c r="F2084" s="189" t="s">
        <v>3</v>
      </c>
      <c r="G2084" s="189">
        <v>2389640</v>
      </c>
      <c r="H2084" s="68"/>
      <c r="I2084" s="195" t="s">
        <v>4104</v>
      </c>
      <c r="J2084" s="68"/>
      <c r="K2084" s="68"/>
      <c r="L2084" s="68"/>
      <c r="M2084" s="68"/>
      <c r="N2084" s="319"/>
      <c r="O2084" s="319"/>
      <c r="P2084" s="212">
        <v>0</v>
      </c>
      <c r="Q2084" s="212">
        <v>100</v>
      </c>
      <c r="R2084" s="68" t="s">
        <v>809</v>
      </c>
      <c r="S2084" s="320"/>
      <c r="T2084" s="266"/>
    </row>
    <row r="2085" spans="1:20" ht="63.75">
      <c r="A2085" s="189">
        <v>221</v>
      </c>
      <c r="B2085" s="68"/>
      <c r="C2085" s="210" t="s">
        <v>83</v>
      </c>
      <c r="D2085" s="211">
        <v>46155</v>
      </c>
      <c r="E2085" s="189" t="s">
        <v>5497</v>
      </c>
      <c r="F2085" s="189" t="s">
        <v>3</v>
      </c>
      <c r="G2085" s="189">
        <v>2389644</v>
      </c>
      <c r="H2085" s="68"/>
      <c r="I2085" s="195" t="s">
        <v>4104</v>
      </c>
      <c r="J2085" s="68"/>
      <c r="K2085" s="68"/>
      <c r="L2085" s="68"/>
      <c r="M2085" s="68"/>
      <c r="N2085" s="319"/>
      <c r="O2085" s="319"/>
      <c r="P2085" s="212">
        <v>0</v>
      </c>
      <c r="Q2085" s="212">
        <v>100</v>
      </c>
      <c r="R2085" s="68" t="s">
        <v>809</v>
      </c>
      <c r="S2085" s="320"/>
      <c r="T2085" s="266"/>
    </row>
    <row r="2086" spans="1:20" ht="63.75">
      <c r="A2086" s="189">
        <v>221</v>
      </c>
      <c r="B2086" s="68"/>
      <c r="C2086" s="210" t="s">
        <v>83</v>
      </c>
      <c r="D2086" s="211">
        <v>46155</v>
      </c>
      <c r="E2086" s="189" t="s">
        <v>5498</v>
      </c>
      <c r="F2086" s="189" t="s">
        <v>3</v>
      </c>
      <c r="G2086" s="189">
        <v>2389641</v>
      </c>
      <c r="H2086" s="68"/>
      <c r="I2086" s="195" t="s">
        <v>4104</v>
      </c>
      <c r="J2086" s="68"/>
      <c r="K2086" s="68"/>
      <c r="L2086" s="68"/>
      <c r="M2086" s="68"/>
      <c r="N2086" s="319"/>
      <c r="O2086" s="319"/>
      <c r="P2086" s="212">
        <v>0</v>
      </c>
      <c r="Q2086" s="212">
        <v>100</v>
      </c>
      <c r="R2086" s="68" t="s">
        <v>809</v>
      </c>
      <c r="S2086" s="320"/>
      <c r="T2086" s="266"/>
    </row>
    <row r="2087" spans="1:20" ht="63.75">
      <c r="A2087" s="189">
        <v>221</v>
      </c>
      <c r="B2087" s="68"/>
      <c r="C2087" s="210" t="s">
        <v>83</v>
      </c>
      <c r="D2087" s="211">
        <v>46155</v>
      </c>
      <c r="E2087" s="189" t="s">
        <v>5499</v>
      </c>
      <c r="F2087" s="189" t="s">
        <v>3</v>
      </c>
      <c r="G2087" s="189">
        <v>2389642</v>
      </c>
      <c r="H2087" s="68"/>
      <c r="I2087" s="195" t="s">
        <v>4104</v>
      </c>
      <c r="J2087" s="68"/>
      <c r="K2087" s="68"/>
      <c r="L2087" s="68"/>
      <c r="M2087" s="68"/>
      <c r="N2087" s="319"/>
      <c r="O2087" s="319"/>
      <c r="P2087" s="212">
        <v>0</v>
      </c>
      <c r="Q2087" s="212">
        <v>100</v>
      </c>
      <c r="R2087" s="68" t="s">
        <v>809</v>
      </c>
      <c r="S2087" s="320"/>
      <c r="T2087" s="266"/>
    </row>
    <row r="2088" spans="1:20" ht="63.75">
      <c r="A2088" s="189">
        <v>221</v>
      </c>
      <c r="B2088" s="68"/>
      <c r="C2088" s="210" t="s">
        <v>83</v>
      </c>
      <c r="D2088" s="211">
        <v>46155</v>
      </c>
      <c r="E2088" s="189" t="s">
        <v>5500</v>
      </c>
      <c r="F2088" s="189" t="s">
        <v>3</v>
      </c>
      <c r="G2088" s="189">
        <v>2389643</v>
      </c>
      <c r="H2088" s="68"/>
      <c r="I2088" s="195" t="s">
        <v>4104</v>
      </c>
      <c r="J2088" s="68"/>
      <c r="K2088" s="68"/>
      <c r="L2088" s="68"/>
      <c r="M2088" s="68"/>
      <c r="N2088" s="319"/>
      <c r="O2088" s="319"/>
      <c r="P2088" s="212">
        <v>0</v>
      </c>
      <c r="Q2088" s="212">
        <v>100</v>
      </c>
      <c r="R2088" s="68" t="s">
        <v>809</v>
      </c>
      <c r="S2088" s="320"/>
      <c r="T2088" s="266"/>
    </row>
    <row r="2089" spans="1:20" ht="38.25">
      <c r="A2089" s="189">
        <v>46</v>
      </c>
      <c r="B2089" s="68"/>
      <c r="C2089" s="210" t="s">
        <v>719</v>
      </c>
      <c r="D2089" s="211">
        <v>46155</v>
      </c>
      <c r="E2089" s="189" t="s">
        <v>5501</v>
      </c>
      <c r="F2089" s="189" t="s">
        <v>3</v>
      </c>
      <c r="G2089" s="189">
        <v>2389645</v>
      </c>
      <c r="H2089" s="68"/>
      <c r="I2089" s="195" t="s">
        <v>5502</v>
      </c>
      <c r="J2089" s="68"/>
      <c r="K2089" s="68"/>
      <c r="L2089" s="68"/>
      <c r="M2089" s="68"/>
      <c r="N2089" s="319"/>
      <c r="O2089" s="319"/>
      <c r="P2089" s="212">
        <v>0</v>
      </c>
      <c r="Q2089" s="212">
        <v>5500</v>
      </c>
      <c r="R2089" s="68" t="s">
        <v>809</v>
      </c>
      <c r="S2089" s="320"/>
      <c r="T2089" s="266"/>
    </row>
    <row r="2090" spans="1:20" ht="63.75">
      <c r="A2090" s="189">
        <v>221</v>
      </c>
      <c r="B2090" s="68"/>
      <c r="C2090" s="210" t="s">
        <v>83</v>
      </c>
      <c r="D2090" s="211">
        <v>46155</v>
      </c>
      <c r="E2090" s="189" t="s">
        <v>5503</v>
      </c>
      <c r="F2090" s="189" t="s">
        <v>3</v>
      </c>
      <c r="G2090" s="189">
        <v>2389646</v>
      </c>
      <c r="H2090" s="68"/>
      <c r="I2090" s="195" t="s">
        <v>4104</v>
      </c>
      <c r="J2090" s="68"/>
      <c r="K2090" s="68"/>
      <c r="L2090" s="68"/>
      <c r="M2090" s="68"/>
      <c r="N2090" s="319"/>
      <c r="O2090" s="319"/>
      <c r="P2090" s="212">
        <v>0</v>
      </c>
      <c r="Q2090" s="212">
        <v>100</v>
      </c>
      <c r="R2090" s="68" t="s">
        <v>809</v>
      </c>
      <c r="S2090" s="320"/>
      <c r="T2090" s="266"/>
    </row>
    <row r="2091" spans="1:20" ht="51">
      <c r="A2091" s="189">
        <v>312</v>
      </c>
      <c r="B2091" s="68"/>
      <c r="C2091" s="210" t="s">
        <v>121</v>
      </c>
      <c r="D2091" s="211">
        <v>46155</v>
      </c>
      <c r="E2091" s="189" t="s">
        <v>5504</v>
      </c>
      <c r="F2091" s="189" t="s">
        <v>3</v>
      </c>
      <c r="G2091" s="189">
        <v>2389648</v>
      </c>
      <c r="H2091" s="68"/>
      <c r="I2091" s="195" t="s">
        <v>5505</v>
      </c>
      <c r="J2091" s="68"/>
      <c r="K2091" s="68"/>
      <c r="L2091" s="68"/>
      <c r="M2091" s="68"/>
      <c r="N2091" s="319"/>
      <c r="O2091" s="319"/>
      <c r="P2091" s="212">
        <v>0</v>
      </c>
      <c r="Q2091" s="212">
        <v>500</v>
      </c>
      <c r="R2091" s="68" t="s">
        <v>809</v>
      </c>
      <c r="S2091" s="320"/>
      <c r="T2091" s="266"/>
    </row>
    <row r="2092" spans="1:20" ht="63.75">
      <c r="A2092" s="189">
        <v>221</v>
      </c>
      <c r="B2092" s="68"/>
      <c r="C2092" s="210" t="s">
        <v>83</v>
      </c>
      <c r="D2092" s="211">
        <v>46155</v>
      </c>
      <c r="E2092" s="189" t="s">
        <v>5506</v>
      </c>
      <c r="F2092" s="189" t="s">
        <v>3</v>
      </c>
      <c r="G2092" s="189">
        <v>2389651</v>
      </c>
      <c r="H2092" s="68"/>
      <c r="I2092" s="195" t="s">
        <v>5507</v>
      </c>
      <c r="J2092" s="68"/>
      <c r="K2092" s="68"/>
      <c r="L2092" s="68"/>
      <c r="M2092" s="68"/>
      <c r="N2092" s="319"/>
      <c r="O2092" s="319"/>
      <c r="P2092" s="212">
        <v>0</v>
      </c>
      <c r="Q2092" s="212">
        <v>100</v>
      </c>
      <c r="R2092" s="68" t="s">
        <v>809</v>
      </c>
      <c r="S2092" s="320"/>
      <c r="T2092" s="266"/>
    </row>
    <row r="2093" spans="1:20" ht="63.75">
      <c r="A2093" s="189">
        <v>221</v>
      </c>
      <c r="B2093" s="68"/>
      <c r="C2093" s="210" t="s">
        <v>83</v>
      </c>
      <c r="D2093" s="211">
        <v>46155</v>
      </c>
      <c r="E2093" s="189" t="s">
        <v>5508</v>
      </c>
      <c r="F2093" s="189" t="s">
        <v>3</v>
      </c>
      <c r="G2093" s="189">
        <v>2389652</v>
      </c>
      <c r="H2093" s="68"/>
      <c r="I2093" s="195" t="s">
        <v>5507</v>
      </c>
      <c r="J2093" s="68"/>
      <c r="K2093" s="68"/>
      <c r="L2093" s="68"/>
      <c r="M2093" s="68"/>
      <c r="N2093" s="319"/>
      <c r="O2093" s="319"/>
      <c r="P2093" s="212">
        <v>0</v>
      </c>
      <c r="Q2093" s="212">
        <v>100</v>
      </c>
      <c r="R2093" s="68" t="s">
        <v>809</v>
      </c>
      <c r="S2093" s="320"/>
      <c r="T2093" s="266"/>
    </row>
    <row r="2094" spans="1:20" ht="63.75">
      <c r="A2094" s="189">
        <v>221</v>
      </c>
      <c r="B2094" s="68"/>
      <c r="C2094" s="210" t="s">
        <v>83</v>
      </c>
      <c r="D2094" s="211">
        <v>46155</v>
      </c>
      <c r="E2094" s="189" t="s">
        <v>5509</v>
      </c>
      <c r="F2094" s="189" t="s">
        <v>3</v>
      </c>
      <c r="G2094" s="189">
        <v>2389653</v>
      </c>
      <c r="H2094" s="68"/>
      <c r="I2094" s="195" t="s">
        <v>5507</v>
      </c>
      <c r="J2094" s="68"/>
      <c r="K2094" s="68"/>
      <c r="L2094" s="68"/>
      <c r="M2094" s="68"/>
      <c r="N2094" s="319"/>
      <c r="O2094" s="319"/>
      <c r="P2094" s="212">
        <v>0</v>
      </c>
      <c r="Q2094" s="212">
        <v>100</v>
      </c>
      <c r="R2094" s="68" t="s">
        <v>809</v>
      </c>
      <c r="S2094" s="320"/>
      <c r="T2094" s="266"/>
    </row>
    <row r="2095" spans="1:20" ht="63.75">
      <c r="A2095" s="189">
        <v>221</v>
      </c>
      <c r="B2095" s="68"/>
      <c r="C2095" s="210" t="s">
        <v>83</v>
      </c>
      <c r="D2095" s="211">
        <v>46155</v>
      </c>
      <c r="E2095" s="189" t="s">
        <v>5510</v>
      </c>
      <c r="F2095" s="189" t="s">
        <v>3</v>
      </c>
      <c r="G2095" s="189">
        <v>2389654</v>
      </c>
      <c r="H2095" s="68"/>
      <c r="I2095" s="195" t="s">
        <v>5507</v>
      </c>
      <c r="J2095" s="68"/>
      <c r="K2095" s="68"/>
      <c r="L2095" s="68"/>
      <c r="M2095" s="68"/>
      <c r="N2095" s="319"/>
      <c r="O2095" s="319"/>
      <c r="P2095" s="212">
        <v>0</v>
      </c>
      <c r="Q2095" s="212">
        <v>100</v>
      </c>
      <c r="R2095" s="68" t="s">
        <v>809</v>
      </c>
      <c r="S2095" s="320"/>
      <c r="T2095" s="266"/>
    </row>
    <row r="2096" spans="1:20" ht="63.75">
      <c r="A2096" s="189">
        <v>221</v>
      </c>
      <c r="B2096" s="68"/>
      <c r="C2096" s="210" t="s">
        <v>83</v>
      </c>
      <c r="D2096" s="211">
        <v>46155</v>
      </c>
      <c r="E2096" s="189" t="s">
        <v>5511</v>
      </c>
      <c r="F2096" s="189" t="s">
        <v>3</v>
      </c>
      <c r="G2096" s="189">
        <v>2389655</v>
      </c>
      <c r="H2096" s="68"/>
      <c r="I2096" s="195" t="s">
        <v>5507</v>
      </c>
      <c r="J2096" s="68"/>
      <c r="K2096" s="68"/>
      <c r="L2096" s="68"/>
      <c r="M2096" s="68"/>
      <c r="N2096" s="319"/>
      <c r="O2096" s="319"/>
      <c r="P2096" s="212">
        <v>0</v>
      </c>
      <c r="Q2096" s="212">
        <v>100</v>
      </c>
      <c r="R2096" s="68" t="s">
        <v>809</v>
      </c>
      <c r="S2096" s="320"/>
      <c r="T2096" s="266"/>
    </row>
    <row r="2097" spans="1:20" ht="63.75">
      <c r="A2097" s="189">
        <v>221</v>
      </c>
      <c r="B2097" s="68"/>
      <c r="C2097" s="210" t="s">
        <v>83</v>
      </c>
      <c r="D2097" s="211">
        <v>46155</v>
      </c>
      <c r="E2097" s="189" t="s">
        <v>5512</v>
      </c>
      <c r="F2097" s="189" t="s">
        <v>3</v>
      </c>
      <c r="G2097" s="189">
        <v>2389656</v>
      </c>
      <c r="H2097" s="68"/>
      <c r="I2097" s="195" t="s">
        <v>5507</v>
      </c>
      <c r="J2097" s="68"/>
      <c r="K2097" s="68"/>
      <c r="L2097" s="68"/>
      <c r="M2097" s="68"/>
      <c r="N2097" s="319"/>
      <c r="O2097" s="319"/>
      <c r="P2097" s="212">
        <v>0</v>
      </c>
      <c r="Q2097" s="212">
        <v>100</v>
      </c>
      <c r="R2097" s="68" t="s">
        <v>809</v>
      </c>
      <c r="S2097" s="320"/>
      <c r="T2097" s="266"/>
    </row>
    <row r="2098" spans="1:20" ht="63.75">
      <c r="A2098" s="189">
        <v>221</v>
      </c>
      <c r="B2098" s="68"/>
      <c r="C2098" s="210" t="s">
        <v>83</v>
      </c>
      <c r="D2098" s="211">
        <v>46155</v>
      </c>
      <c r="E2098" s="189" t="s">
        <v>5513</v>
      </c>
      <c r="F2098" s="189" t="s">
        <v>3</v>
      </c>
      <c r="G2098" s="189">
        <v>2389657</v>
      </c>
      <c r="H2098" s="68"/>
      <c r="I2098" s="195" t="s">
        <v>5507</v>
      </c>
      <c r="J2098" s="68"/>
      <c r="K2098" s="68"/>
      <c r="L2098" s="68"/>
      <c r="M2098" s="68"/>
      <c r="N2098" s="319"/>
      <c r="O2098" s="319"/>
      <c r="P2098" s="212">
        <v>0</v>
      </c>
      <c r="Q2098" s="212">
        <v>100</v>
      </c>
      <c r="R2098" s="68" t="s">
        <v>809</v>
      </c>
      <c r="S2098" s="320"/>
      <c r="T2098" s="266"/>
    </row>
    <row r="2099" spans="1:20" ht="63.75">
      <c r="A2099" s="189">
        <v>221</v>
      </c>
      <c r="B2099" s="68"/>
      <c r="C2099" s="210" t="s">
        <v>83</v>
      </c>
      <c r="D2099" s="211">
        <v>46155</v>
      </c>
      <c r="E2099" s="189" t="s">
        <v>5514</v>
      </c>
      <c r="F2099" s="189" t="s">
        <v>3</v>
      </c>
      <c r="G2099" s="189">
        <v>2389658</v>
      </c>
      <c r="H2099" s="68"/>
      <c r="I2099" s="195" t="s">
        <v>5507</v>
      </c>
      <c r="J2099" s="68"/>
      <c r="K2099" s="68"/>
      <c r="L2099" s="68"/>
      <c r="M2099" s="68"/>
      <c r="N2099" s="319"/>
      <c r="O2099" s="319"/>
      <c r="P2099" s="212">
        <v>0</v>
      </c>
      <c r="Q2099" s="212">
        <v>100</v>
      </c>
      <c r="R2099" s="68" t="s">
        <v>809</v>
      </c>
      <c r="S2099" s="320"/>
      <c r="T2099" s="266"/>
    </row>
    <row r="2100" spans="1:20" ht="63.75">
      <c r="A2100" s="189">
        <v>221</v>
      </c>
      <c r="B2100" s="68"/>
      <c r="C2100" s="210" t="s">
        <v>83</v>
      </c>
      <c r="D2100" s="211">
        <v>46155</v>
      </c>
      <c r="E2100" s="189" t="s">
        <v>5515</v>
      </c>
      <c r="F2100" s="189" t="s">
        <v>3</v>
      </c>
      <c r="G2100" s="189">
        <v>2389659</v>
      </c>
      <c r="H2100" s="68"/>
      <c r="I2100" s="195" t="s">
        <v>5507</v>
      </c>
      <c r="J2100" s="68"/>
      <c r="K2100" s="68"/>
      <c r="L2100" s="68"/>
      <c r="M2100" s="68"/>
      <c r="N2100" s="319"/>
      <c r="O2100" s="319"/>
      <c r="P2100" s="212">
        <v>0</v>
      </c>
      <c r="Q2100" s="212">
        <v>100</v>
      </c>
      <c r="R2100" s="68" t="s">
        <v>809</v>
      </c>
      <c r="S2100" s="320"/>
      <c r="T2100" s="266"/>
    </row>
    <row r="2101" spans="1:20" ht="63.75">
      <c r="A2101" s="189">
        <v>221</v>
      </c>
      <c r="B2101" s="68"/>
      <c r="C2101" s="210" t="s">
        <v>83</v>
      </c>
      <c r="D2101" s="211">
        <v>46155</v>
      </c>
      <c r="E2101" s="189" t="s">
        <v>5516</v>
      </c>
      <c r="F2101" s="189" t="s">
        <v>3</v>
      </c>
      <c r="G2101" s="189">
        <v>2389660</v>
      </c>
      <c r="H2101" s="68"/>
      <c r="I2101" s="195" t="s">
        <v>5507</v>
      </c>
      <c r="J2101" s="68"/>
      <c r="K2101" s="68"/>
      <c r="L2101" s="68"/>
      <c r="M2101" s="68"/>
      <c r="N2101" s="319"/>
      <c r="O2101" s="319"/>
      <c r="P2101" s="212">
        <v>0</v>
      </c>
      <c r="Q2101" s="212">
        <v>100</v>
      </c>
      <c r="R2101" s="68" t="s">
        <v>809</v>
      </c>
      <c r="S2101" s="320"/>
      <c r="T2101" s="266"/>
    </row>
    <row r="2102" spans="1:20" ht="63.75">
      <c r="A2102" s="189">
        <v>221</v>
      </c>
      <c r="B2102" s="68"/>
      <c r="C2102" s="210" t="s">
        <v>83</v>
      </c>
      <c r="D2102" s="211">
        <v>46155</v>
      </c>
      <c r="E2102" s="189" t="s">
        <v>5517</v>
      </c>
      <c r="F2102" s="189" t="s">
        <v>3</v>
      </c>
      <c r="G2102" s="189">
        <v>2389664</v>
      </c>
      <c r="H2102" s="68"/>
      <c r="I2102" s="195" t="s">
        <v>5507</v>
      </c>
      <c r="J2102" s="68"/>
      <c r="K2102" s="68"/>
      <c r="L2102" s="68"/>
      <c r="M2102" s="68"/>
      <c r="N2102" s="319"/>
      <c r="O2102" s="319"/>
      <c r="P2102" s="212">
        <v>0</v>
      </c>
      <c r="Q2102" s="212">
        <v>70</v>
      </c>
      <c r="R2102" s="68" t="s">
        <v>809</v>
      </c>
      <c r="S2102" s="320"/>
      <c r="T2102" s="266"/>
    </row>
    <row r="2103" spans="1:20" ht="63.75">
      <c r="A2103" s="189">
        <v>221</v>
      </c>
      <c r="B2103" s="68"/>
      <c r="C2103" s="210" t="s">
        <v>83</v>
      </c>
      <c r="D2103" s="211">
        <v>46155</v>
      </c>
      <c r="E2103" s="189" t="s">
        <v>5518</v>
      </c>
      <c r="F2103" s="189" t="s">
        <v>3</v>
      </c>
      <c r="G2103" s="189">
        <v>2389661</v>
      </c>
      <c r="H2103" s="68"/>
      <c r="I2103" s="195" t="s">
        <v>5507</v>
      </c>
      <c r="J2103" s="68"/>
      <c r="K2103" s="68"/>
      <c r="L2103" s="68"/>
      <c r="M2103" s="68"/>
      <c r="N2103" s="319"/>
      <c r="O2103" s="319"/>
      <c r="P2103" s="212">
        <v>0</v>
      </c>
      <c r="Q2103" s="212">
        <v>100</v>
      </c>
      <c r="R2103" s="68" t="s">
        <v>809</v>
      </c>
      <c r="S2103" s="320"/>
      <c r="T2103" s="266"/>
    </row>
    <row r="2104" spans="1:20" ht="63.75">
      <c r="A2104" s="189">
        <v>221</v>
      </c>
      <c r="B2104" s="68"/>
      <c r="C2104" s="210" t="s">
        <v>83</v>
      </c>
      <c r="D2104" s="211">
        <v>46155</v>
      </c>
      <c r="E2104" s="189" t="s">
        <v>5519</v>
      </c>
      <c r="F2104" s="189" t="s">
        <v>3</v>
      </c>
      <c r="G2104" s="189">
        <v>2389662</v>
      </c>
      <c r="H2104" s="68"/>
      <c r="I2104" s="195" t="s">
        <v>5507</v>
      </c>
      <c r="J2104" s="68"/>
      <c r="K2104" s="68"/>
      <c r="L2104" s="68"/>
      <c r="M2104" s="68"/>
      <c r="N2104" s="319"/>
      <c r="O2104" s="319"/>
      <c r="P2104" s="212">
        <v>0</v>
      </c>
      <c r="Q2104" s="212">
        <v>70</v>
      </c>
      <c r="R2104" s="68" t="s">
        <v>809</v>
      </c>
      <c r="S2104" s="320"/>
      <c r="T2104" s="266"/>
    </row>
    <row r="2105" spans="1:20" ht="63.75">
      <c r="A2105" s="189">
        <v>221</v>
      </c>
      <c r="B2105" s="68"/>
      <c r="C2105" s="210" t="s">
        <v>83</v>
      </c>
      <c r="D2105" s="211">
        <v>46155</v>
      </c>
      <c r="E2105" s="189" t="s">
        <v>5520</v>
      </c>
      <c r="F2105" s="189" t="s">
        <v>3</v>
      </c>
      <c r="G2105" s="189">
        <v>2389663</v>
      </c>
      <c r="H2105" s="68"/>
      <c r="I2105" s="195" t="s">
        <v>5507</v>
      </c>
      <c r="J2105" s="68"/>
      <c r="K2105" s="68"/>
      <c r="L2105" s="68"/>
      <c r="M2105" s="68"/>
      <c r="N2105" s="319"/>
      <c r="O2105" s="319"/>
      <c r="P2105" s="212">
        <v>0</v>
      </c>
      <c r="Q2105" s="212">
        <v>70</v>
      </c>
      <c r="R2105" s="68" t="s">
        <v>809</v>
      </c>
      <c r="S2105" s="320"/>
      <c r="T2105" s="266"/>
    </row>
    <row r="2106" spans="1:20" ht="63.75">
      <c r="A2106" s="189">
        <v>221</v>
      </c>
      <c r="B2106" s="68"/>
      <c r="C2106" s="210" t="s">
        <v>83</v>
      </c>
      <c r="D2106" s="211">
        <v>46155</v>
      </c>
      <c r="E2106" s="189" t="s">
        <v>5521</v>
      </c>
      <c r="F2106" s="189" t="s">
        <v>3</v>
      </c>
      <c r="G2106" s="189">
        <v>2389665</v>
      </c>
      <c r="H2106" s="68"/>
      <c r="I2106" s="195" t="s">
        <v>5507</v>
      </c>
      <c r="J2106" s="68"/>
      <c r="K2106" s="68"/>
      <c r="L2106" s="68"/>
      <c r="M2106" s="68"/>
      <c r="N2106" s="319"/>
      <c r="O2106" s="319"/>
      <c r="P2106" s="212">
        <v>0</v>
      </c>
      <c r="Q2106" s="212">
        <v>70</v>
      </c>
      <c r="R2106" s="68" t="s">
        <v>809</v>
      </c>
      <c r="S2106" s="320"/>
      <c r="T2106" s="266"/>
    </row>
    <row r="2107" spans="1:20" ht="63.75">
      <c r="A2107" s="189">
        <v>221</v>
      </c>
      <c r="B2107" s="68"/>
      <c r="C2107" s="210" t="s">
        <v>83</v>
      </c>
      <c r="D2107" s="211">
        <v>46155</v>
      </c>
      <c r="E2107" s="189" t="s">
        <v>5522</v>
      </c>
      <c r="F2107" s="189" t="s">
        <v>3</v>
      </c>
      <c r="G2107" s="189">
        <v>2389666</v>
      </c>
      <c r="H2107" s="68"/>
      <c r="I2107" s="195" t="s">
        <v>5507</v>
      </c>
      <c r="J2107" s="68"/>
      <c r="K2107" s="68"/>
      <c r="L2107" s="68"/>
      <c r="M2107" s="68"/>
      <c r="N2107" s="319"/>
      <c r="O2107" s="319"/>
      <c r="P2107" s="212">
        <v>0</v>
      </c>
      <c r="Q2107" s="212">
        <v>70</v>
      </c>
      <c r="R2107" s="68" t="s">
        <v>809</v>
      </c>
      <c r="S2107" s="320"/>
      <c r="T2107" s="266"/>
    </row>
    <row r="2108" spans="1:20" ht="38.25">
      <c r="A2108" s="189">
        <v>46</v>
      </c>
      <c r="B2108" s="68"/>
      <c r="C2108" s="210" t="s">
        <v>719</v>
      </c>
      <c r="D2108" s="211">
        <v>46155</v>
      </c>
      <c r="E2108" s="189" t="s">
        <v>5523</v>
      </c>
      <c r="F2108" s="189" t="s">
        <v>3</v>
      </c>
      <c r="G2108" s="189">
        <v>2389676</v>
      </c>
      <c r="H2108" s="68"/>
      <c r="I2108" s="195" t="s">
        <v>5524</v>
      </c>
      <c r="J2108" s="68"/>
      <c r="K2108" s="68"/>
      <c r="L2108" s="68"/>
      <c r="M2108" s="68"/>
      <c r="N2108" s="319"/>
      <c r="O2108" s="319"/>
      <c r="P2108" s="212">
        <v>0</v>
      </c>
      <c r="Q2108" s="212">
        <v>2083</v>
      </c>
      <c r="R2108" s="68" t="s">
        <v>809</v>
      </c>
      <c r="S2108" s="320"/>
      <c r="T2108" s="266"/>
    </row>
    <row r="2109" spans="1:20" ht="63.75">
      <c r="A2109" s="189">
        <v>221</v>
      </c>
      <c r="B2109" s="68"/>
      <c r="C2109" s="210" t="s">
        <v>83</v>
      </c>
      <c r="D2109" s="211">
        <v>46155</v>
      </c>
      <c r="E2109" s="189" t="s">
        <v>5525</v>
      </c>
      <c r="F2109" s="189" t="s">
        <v>3</v>
      </c>
      <c r="G2109" s="189">
        <v>2389677</v>
      </c>
      <c r="H2109" s="68"/>
      <c r="I2109" s="195" t="s">
        <v>5526</v>
      </c>
      <c r="J2109" s="68"/>
      <c r="K2109" s="68"/>
      <c r="L2109" s="68"/>
      <c r="M2109" s="68"/>
      <c r="N2109" s="319"/>
      <c r="O2109" s="319"/>
      <c r="P2109" s="212">
        <v>0</v>
      </c>
      <c r="Q2109" s="212">
        <v>160</v>
      </c>
      <c r="R2109" s="68" t="s">
        <v>809</v>
      </c>
      <c r="S2109" s="320"/>
      <c r="T2109" s="266"/>
    </row>
    <row r="2110" spans="1:20" ht="63.75">
      <c r="A2110" s="189">
        <v>221</v>
      </c>
      <c r="B2110" s="68"/>
      <c r="C2110" s="210" t="s">
        <v>83</v>
      </c>
      <c r="D2110" s="211">
        <v>46155</v>
      </c>
      <c r="E2110" s="189" t="s">
        <v>5527</v>
      </c>
      <c r="F2110" s="189" t="s">
        <v>3</v>
      </c>
      <c r="G2110" s="189">
        <v>2389679</v>
      </c>
      <c r="H2110" s="68"/>
      <c r="I2110" s="195" t="s">
        <v>5526</v>
      </c>
      <c r="J2110" s="68"/>
      <c r="K2110" s="68"/>
      <c r="L2110" s="68"/>
      <c r="M2110" s="68"/>
      <c r="N2110" s="319"/>
      <c r="O2110" s="319"/>
      <c r="P2110" s="212">
        <v>0</v>
      </c>
      <c r="Q2110" s="212">
        <v>210</v>
      </c>
      <c r="R2110" s="68" t="s">
        <v>809</v>
      </c>
      <c r="S2110" s="320"/>
      <c r="T2110" s="266"/>
    </row>
    <row r="2111" spans="1:20" ht="63.75">
      <c r="A2111" s="189">
        <v>221</v>
      </c>
      <c r="B2111" s="68"/>
      <c r="C2111" s="210" t="s">
        <v>83</v>
      </c>
      <c r="D2111" s="211">
        <v>46155</v>
      </c>
      <c r="E2111" s="189" t="s">
        <v>5528</v>
      </c>
      <c r="F2111" s="189" t="s">
        <v>3</v>
      </c>
      <c r="G2111" s="189">
        <v>2389580</v>
      </c>
      <c r="H2111" s="68"/>
      <c r="I2111" s="195" t="s">
        <v>5529</v>
      </c>
      <c r="J2111" s="68"/>
      <c r="K2111" s="68"/>
      <c r="L2111" s="68"/>
      <c r="M2111" s="68"/>
      <c r="N2111" s="319"/>
      <c r="O2111" s="319"/>
      <c r="P2111" s="212">
        <v>0</v>
      </c>
      <c r="Q2111" s="212">
        <v>100</v>
      </c>
      <c r="R2111" s="68" t="s">
        <v>809</v>
      </c>
      <c r="S2111" s="320"/>
      <c r="T2111" s="266"/>
    </row>
    <row r="2112" spans="1:20" ht="63.75">
      <c r="A2112" s="189">
        <v>221</v>
      </c>
      <c r="B2112" s="68"/>
      <c r="C2112" s="210" t="s">
        <v>83</v>
      </c>
      <c r="D2112" s="211">
        <v>46155</v>
      </c>
      <c r="E2112" s="189" t="s">
        <v>5530</v>
      </c>
      <c r="F2112" s="189" t="s">
        <v>3</v>
      </c>
      <c r="G2112" s="189">
        <v>2389581</v>
      </c>
      <c r="H2112" s="68"/>
      <c r="I2112" s="195" t="s">
        <v>5531</v>
      </c>
      <c r="J2112" s="68"/>
      <c r="K2112" s="68"/>
      <c r="L2112" s="68"/>
      <c r="M2112" s="68"/>
      <c r="N2112" s="319"/>
      <c r="O2112" s="319"/>
      <c r="P2112" s="212">
        <v>0</v>
      </c>
      <c r="Q2112" s="212">
        <v>100</v>
      </c>
      <c r="R2112" s="68" t="s">
        <v>809</v>
      </c>
      <c r="S2112" s="320"/>
      <c r="T2112" s="266"/>
    </row>
    <row r="2113" spans="1:20" ht="63.75">
      <c r="A2113" s="189">
        <v>221</v>
      </c>
      <c r="B2113" s="68"/>
      <c r="C2113" s="210" t="s">
        <v>83</v>
      </c>
      <c r="D2113" s="211">
        <v>46155</v>
      </c>
      <c r="E2113" s="189" t="s">
        <v>5532</v>
      </c>
      <c r="F2113" s="189" t="s">
        <v>3</v>
      </c>
      <c r="G2113" s="189">
        <v>2389582</v>
      </c>
      <c r="H2113" s="68"/>
      <c r="I2113" s="195" t="s">
        <v>5533</v>
      </c>
      <c r="J2113" s="68"/>
      <c r="K2113" s="68"/>
      <c r="L2113" s="68"/>
      <c r="M2113" s="68"/>
      <c r="N2113" s="319"/>
      <c r="O2113" s="319"/>
      <c r="P2113" s="212">
        <v>0</v>
      </c>
      <c r="Q2113" s="212">
        <v>100</v>
      </c>
      <c r="R2113" s="68" t="s">
        <v>809</v>
      </c>
      <c r="S2113" s="320"/>
      <c r="T2113" s="266"/>
    </row>
    <row r="2114" spans="1:20" ht="51">
      <c r="A2114" s="189" t="s">
        <v>503</v>
      </c>
      <c r="B2114" s="68"/>
      <c r="C2114" s="210" t="s">
        <v>541</v>
      </c>
      <c r="D2114" s="211">
        <v>46155</v>
      </c>
      <c r="E2114" s="189" t="s">
        <v>5534</v>
      </c>
      <c r="F2114" s="189" t="s">
        <v>3</v>
      </c>
      <c r="G2114" s="189">
        <v>2389584</v>
      </c>
      <c r="H2114" s="68"/>
      <c r="I2114" s="195" t="s">
        <v>5535</v>
      </c>
      <c r="J2114" s="68"/>
      <c r="K2114" s="68"/>
      <c r="L2114" s="68"/>
      <c r="M2114" s="68"/>
      <c r="N2114" s="319"/>
      <c r="O2114" s="319"/>
      <c r="P2114" s="212">
        <v>0</v>
      </c>
      <c r="Q2114" s="212">
        <v>90</v>
      </c>
      <c r="R2114" s="68" t="s">
        <v>809</v>
      </c>
      <c r="S2114" s="320"/>
      <c r="T2114" s="266"/>
    </row>
    <row r="2115" spans="1:20" ht="51">
      <c r="A2115" s="189" t="s">
        <v>503</v>
      </c>
      <c r="B2115" s="68"/>
      <c r="C2115" s="210" t="s">
        <v>541</v>
      </c>
      <c r="D2115" s="211">
        <v>46155</v>
      </c>
      <c r="E2115" s="189" t="s">
        <v>5536</v>
      </c>
      <c r="F2115" s="189" t="s">
        <v>3</v>
      </c>
      <c r="G2115" s="189">
        <v>2389585</v>
      </c>
      <c r="H2115" s="68"/>
      <c r="I2115" s="195" t="s">
        <v>5537</v>
      </c>
      <c r="J2115" s="68"/>
      <c r="K2115" s="68"/>
      <c r="L2115" s="68"/>
      <c r="M2115" s="68"/>
      <c r="N2115" s="319"/>
      <c r="O2115" s="319"/>
      <c r="P2115" s="212">
        <v>0</v>
      </c>
      <c r="Q2115" s="212">
        <v>2130.88</v>
      </c>
      <c r="R2115" s="68" t="s">
        <v>809</v>
      </c>
      <c r="S2115" s="320"/>
      <c r="T2115" s="266"/>
    </row>
    <row r="2116" spans="1:20" ht="63.75">
      <c r="A2116" s="189">
        <v>221</v>
      </c>
      <c r="B2116" s="68"/>
      <c r="C2116" s="210" t="s">
        <v>83</v>
      </c>
      <c r="D2116" s="211">
        <v>46155</v>
      </c>
      <c r="E2116" s="189" t="s">
        <v>5538</v>
      </c>
      <c r="F2116" s="189" t="s">
        <v>3</v>
      </c>
      <c r="G2116" s="189">
        <v>2389586</v>
      </c>
      <c r="H2116" s="68"/>
      <c r="I2116" s="195" t="s">
        <v>5539</v>
      </c>
      <c r="J2116" s="68"/>
      <c r="K2116" s="68"/>
      <c r="L2116" s="68"/>
      <c r="M2116" s="68"/>
      <c r="N2116" s="319"/>
      <c r="O2116" s="319"/>
      <c r="P2116" s="212">
        <v>0</v>
      </c>
      <c r="Q2116" s="212">
        <v>100</v>
      </c>
      <c r="R2116" s="68" t="s">
        <v>809</v>
      </c>
      <c r="S2116" s="320"/>
      <c r="T2116" s="266"/>
    </row>
    <row r="2117" spans="1:20" ht="63.75">
      <c r="A2117" s="189">
        <v>221</v>
      </c>
      <c r="B2117" s="68"/>
      <c r="C2117" s="210" t="s">
        <v>83</v>
      </c>
      <c r="D2117" s="211">
        <v>46155</v>
      </c>
      <c r="E2117" s="189" t="s">
        <v>5540</v>
      </c>
      <c r="F2117" s="189" t="s">
        <v>3</v>
      </c>
      <c r="G2117" s="189">
        <v>2389587</v>
      </c>
      <c r="H2117" s="68"/>
      <c r="I2117" s="195" t="s">
        <v>5541</v>
      </c>
      <c r="J2117" s="68"/>
      <c r="K2117" s="68"/>
      <c r="L2117" s="68"/>
      <c r="M2117" s="68"/>
      <c r="N2117" s="319"/>
      <c r="O2117" s="319"/>
      <c r="P2117" s="212">
        <v>0</v>
      </c>
      <c r="Q2117" s="212">
        <v>150</v>
      </c>
      <c r="R2117" s="68" t="s">
        <v>809</v>
      </c>
      <c r="S2117" s="320"/>
      <c r="T2117" s="266"/>
    </row>
    <row r="2118" spans="1:20" ht="63.75">
      <c r="A2118" s="189">
        <v>221</v>
      </c>
      <c r="B2118" s="68"/>
      <c r="C2118" s="210" t="s">
        <v>83</v>
      </c>
      <c r="D2118" s="211">
        <v>46155</v>
      </c>
      <c r="E2118" s="189" t="s">
        <v>5542</v>
      </c>
      <c r="F2118" s="189" t="s">
        <v>3</v>
      </c>
      <c r="G2118" s="189">
        <v>2389588</v>
      </c>
      <c r="H2118" s="68"/>
      <c r="I2118" s="195" t="s">
        <v>5543</v>
      </c>
      <c r="J2118" s="68"/>
      <c r="K2118" s="68"/>
      <c r="L2118" s="68"/>
      <c r="M2118" s="68"/>
      <c r="N2118" s="319"/>
      <c r="O2118" s="319"/>
      <c r="P2118" s="212">
        <v>0</v>
      </c>
      <c r="Q2118" s="212">
        <v>670</v>
      </c>
      <c r="R2118" s="68" t="s">
        <v>809</v>
      </c>
      <c r="S2118" s="320"/>
      <c r="T2118" s="266"/>
    </row>
    <row r="2119" spans="1:20" ht="63.75">
      <c r="A2119" s="189">
        <v>221</v>
      </c>
      <c r="B2119" s="68"/>
      <c r="C2119" s="210" t="s">
        <v>83</v>
      </c>
      <c r="D2119" s="211">
        <v>46155</v>
      </c>
      <c r="E2119" s="189" t="s">
        <v>5544</v>
      </c>
      <c r="F2119" s="189" t="s">
        <v>3</v>
      </c>
      <c r="G2119" s="189">
        <v>2389589</v>
      </c>
      <c r="H2119" s="68"/>
      <c r="I2119" s="195" t="s">
        <v>5545</v>
      </c>
      <c r="J2119" s="68"/>
      <c r="K2119" s="68"/>
      <c r="L2119" s="68"/>
      <c r="M2119" s="68"/>
      <c r="N2119" s="319"/>
      <c r="O2119" s="319"/>
      <c r="P2119" s="212">
        <v>0</v>
      </c>
      <c r="Q2119" s="212">
        <v>700</v>
      </c>
      <c r="R2119" s="68" t="s">
        <v>809</v>
      </c>
      <c r="S2119" s="320"/>
      <c r="T2119" s="266"/>
    </row>
    <row r="2120" spans="1:20" ht="63.75">
      <c r="A2120" s="189">
        <v>221</v>
      </c>
      <c r="B2120" s="68"/>
      <c r="C2120" s="210" t="s">
        <v>83</v>
      </c>
      <c r="D2120" s="211">
        <v>46155</v>
      </c>
      <c r="E2120" s="189" t="s">
        <v>5546</v>
      </c>
      <c r="F2120" s="189" t="s">
        <v>3</v>
      </c>
      <c r="G2120" s="189">
        <v>2389590</v>
      </c>
      <c r="H2120" s="68"/>
      <c r="I2120" s="195" t="s">
        <v>5547</v>
      </c>
      <c r="J2120" s="68"/>
      <c r="K2120" s="68"/>
      <c r="L2120" s="68"/>
      <c r="M2120" s="68"/>
      <c r="N2120" s="319"/>
      <c r="O2120" s="319"/>
      <c r="P2120" s="212">
        <v>0</v>
      </c>
      <c r="Q2120" s="212">
        <v>100</v>
      </c>
      <c r="R2120" s="68" t="s">
        <v>809</v>
      </c>
      <c r="S2120" s="320"/>
      <c r="T2120" s="266"/>
    </row>
    <row r="2121" spans="1:20" ht="63.75">
      <c r="A2121" s="189">
        <v>221</v>
      </c>
      <c r="B2121" s="68"/>
      <c r="C2121" s="210" t="s">
        <v>83</v>
      </c>
      <c r="D2121" s="211">
        <v>46155</v>
      </c>
      <c r="E2121" s="189" t="s">
        <v>5548</v>
      </c>
      <c r="F2121" s="189" t="s">
        <v>3</v>
      </c>
      <c r="G2121" s="189">
        <v>2389591</v>
      </c>
      <c r="H2121" s="68"/>
      <c r="I2121" s="195" t="s">
        <v>5549</v>
      </c>
      <c r="J2121" s="68"/>
      <c r="K2121" s="68"/>
      <c r="L2121" s="68"/>
      <c r="M2121" s="68"/>
      <c r="N2121" s="319"/>
      <c r="O2121" s="319"/>
      <c r="P2121" s="212">
        <v>0</v>
      </c>
      <c r="Q2121" s="212">
        <v>700</v>
      </c>
      <c r="R2121" s="68" t="s">
        <v>809</v>
      </c>
      <c r="S2121" s="320"/>
      <c r="T2121" s="266"/>
    </row>
    <row r="2122" spans="1:20" ht="63.75">
      <c r="A2122" s="189">
        <v>221</v>
      </c>
      <c r="B2122" s="68"/>
      <c r="C2122" s="210" t="s">
        <v>83</v>
      </c>
      <c r="D2122" s="211">
        <v>46155</v>
      </c>
      <c r="E2122" s="189" t="s">
        <v>5550</v>
      </c>
      <c r="F2122" s="189" t="s">
        <v>3</v>
      </c>
      <c r="G2122" s="189">
        <v>2389593</v>
      </c>
      <c r="H2122" s="68"/>
      <c r="I2122" s="195" t="s">
        <v>5551</v>
      </c>
      <c r="J2122" s="68"/>
      <c r="K2122" s="68"/>
      <c r="L2122" s="68"/>
      <c r="M2122" s="68"/>
      <c r="N2122" s="319"/>
      <c r="O2122" s="319"/>
      <c r="P2122" s="212">
        <v>0</v>
      </c>
      <c r="Q2122" s="212">
        <v>800</v>
      </c>
      <c r="R2122" s="68" t="s">
        <v>809</v>
      </c>
      <c r="S2122" s="320"/>
      <c r="T2122" s="266"/>
    </row>
    <row r="2123" spans="1:20" ht="63.75">
      <c r="A2123" s="189">
        <v>221</v>
      </c>
      <c r="B2123" s="68"/>
      <c r="C2123" s="210" t="s">
        <v>83</v>
      </c>
      <c r="D2123" s="211">
        <v>46155</v>
      </c>
      <c r="E2123" s="189" t="s">
        <v>5552</v>
      </c>
      <c r="F2123" s="189" t="s">
        <v>3</v>
      </c>
      <c r="G2123" s="189">
        <v>2389595</v>
      </c>
      <c r="H2123" s="68"/>
      <c r="I2123" s="195" t="s">
        <v>5553</v>
      </c>
      <c r="J2123" s="68"/>
      <c r="K2123" s="68"/>
      <c r="L2123" s="68"/>
      <c r="M2123" s="68"/>
      <c r="N2123" s="319"/>
      <c r="O2123" s="319"/>
      <c r="P2123" s="212">
        <v>0</v>
      </c>
      <c r="Q2123" s="212">
        <v>1400</v>
      </c>
      <c r="R2123" s="68" t="s">
        <v>809</v>
      </c>
      <c r="S2123" s="320"/>
      <c r="T2123" s="266"/>
    </row>
    <row r="2124" spans="1:20" ht="63.75">
      <c r="A2124" s="189">
        <v>221</v>
      </c>
      <c r="B2124" s="68"/>
      <c r="C2124" s="210" t="s">
        <v>83</v>
      </c>
      <c r="D2124" s="211">
        <v>46155</v>
      </c>
      <c r="E2124" s="189" t="s">
        <v>5554</v>
      </c>
      <c r="F2124" s="189" t="s">
        <v>3</v>
      </c>
      <c r="G2124" s="189">
        <v>2389597</v>
      </c>
      <c r="H2124" s="68"/>
      <c r="I2124" s="195" t="s">
        <v>5555</v>
      </c>
      <c r="J2124" s="68"/>
      <c r="K2124" s="68"/>
      <c r="L2124" s="68"/>
      <c r="M2124" s="68"/>
      <c r="N2124" s="319"/>
      <c r="O2124" s="319"/>
      <c r="P2124" s="212">
        <v>0</v>
      </c>
      <c r="Q2124" s="212">
        <v>500</v>
      </c>
      <c r="R2124" s="68" t="s">
        <v>809</v>
      </c>
      <c r="S2124" s="320"/>
      <c r="T2124" s="266"/>
    </row>
    <row r="2125" spans="1:20" ht="51">
      <c r="A2125" s="189">
        <v>599</v>
      </c>
      <c r="B2125" s="68"/>
      <c r="C2125" s="210" t="s">
        <v>630</v>
      </c>
      <c r="D2125" s="211">
        <v>46155</v>
      </c>
      <c r="E2125" s="189" t="s">
        <v>5556</v>
      </c>
      <c r="F2125" s="189" t="s">
        <v>584</v>
      </c>
      <c r="G2125" s="189">
        <v>15758538</v>
      </c>
      <c r="H2125" s="68"/>
      <c r="I2125" s="195" t="s">
        <v>5557</v>
      </c>
      <c r="J2125" s="68"/>
      <c r="K2125" s="68"/>
      <c r="L2125" s="68"/>
      <c r="M2125" s="68"/>
      <c r="N2125" s="319"/>
      <c r="O2125" s="319"/>
      <c r="P2125" s="212">
        <v>0</v>
      </c>
      <c r="Q2125" s="212">
        <v>20.5</v>
      </c>
      <c r="R2125" s="68" t="s">
        <v>809</v>
      </c>
      <c r="S2125" s="320"/>
      <c r="T2125" s="266"/>
    </row>
    <row r="2126" spans="1:20" ht="51">
      <c r="A2126" s="189">
        <v>599</v>
      </c>
      <c r="B2126" s="68"/>
      <c r="C2126" s="210" t="s">
        <v>630</v>
      </c>
      <c r="D2126" s="211">
        <v>46155</v>
      </c>
      <c r="E2126" s="189" t="s">
        <v>5558</v>
      </c>
      <c r="F2126" s="189" t="s">
        <v>584</v>
      </c>
      <c r="G2126" s="189">
        <v>15758637</v>
      </c>
      <c r="H2126" s="68"/>
      <c r="I2126" s="195" t="s">
        <v>5559</v>
      </c>
      <c r="J2126" s="68"/>
      <c r="K2126" s="68"/>
      <c r="L2126" s="68"/>
      <c r="M2126" s="68"/>
      <c r="N2126" s="319"/>
      <c r="O2126" s="319"/>
      <c r="P2126" s="212">
        <v>0</v>
      </c>
      <c r="Q2126" s="212">
        <v>118.9</v>
      </c>
      <c r="R2126" s="68" t="s">
        <v>809</v>
      </c>
      <c r="S2126" s="320"/>
      <c r="T2126" s="266"/>
    </row>
    <row r="2127" spans="1:20" ht="51">
      <c r="A2127" s="189">
        <v>599</v>
      </c>
      <c r="B2127" s="68"/>
      <c r="C2127" s="210" t="s">
        <v>630</v>
      </c>
      <c r="D2127" s="211">
        <v>46155</v>
      </c>
      <c r="E2127" s="189" t="s">
        <v>5560</v>
      </c>
      <c r="F2127" s="189" t="s">
        <v>584</v>
      </c>
      <c r="G2127" s="189">
        <v>15758627</v>
      </c>
      <c r="H2127" s="68"/>
      <c r="I2127" s="195" t="s">
        <v>5561</v>
      </c>
      <c r="J2127" s="68"/>
      <c r="K2127" s="68"/>
      <c r="L2127" s="68"/>
      <c r="M2127" s="68"/>
      <c r="N2127" s="319"/>
      <c r="O2127" s="319"/>
      <c r="P2127" s="212">
        <v>0</v>
      </c>
      <c r="Q2127" s="212">
        <v>65.2</v>
      </c>
      <c r="R2127" s="68" t="s">
        <v>809</v>
      </c>
      <c r="S2127" s="320"/>
      <c r="T2127" s="266"/>
    </row>
    <row r="2128" spans="1:20" ht="51">
      <c r="A2128" s="189">
        <v>599</v>
      </c>
      <c r="B2128" s="68"/>
      <c r="C2128" s="210" t="s">
        <v>630</v>
      </c>
      <c r="D2128" s="211">
        <v>46155</v>
      </c>
      <c r="E2128" s="189" t="s">
        <v>5562</v>
      </c>
      <c r="F2128" s="189" t="s">
        <v>584</v>
      </c>
      <c r="G2128" s="189">
        <v>15758540</v>
      </c>
      <c r="H2128" s="68"/>
      <c r="I2128" s="195" t="s">
        <v>5563</v>
      </c>
      <c r="J2128" s="68"/>
      <c r="K2128" s="68"/>
      <c r="L2128" s="68"/>
      <c r="M2128" s="68"/>
      <c r="N2128" s="319"/>
      <c r="O2128" s="319"/>
      <c r="P2128" s="212">
        <v>0</v>
      </c>
      <c r="Q2128" s="212">
        <v>110.5</v>
      </c>
      <c r="R2128" s="68" t="s">
        <v>809</v>
      </c>
      <c r="S2128" s="320"/>
      <c r="T2128" s="266"/>
    </row>
    <row r="2129" spans="1:20" ht="51">
      <c r="A2129" s="189">
        <v>599</v>
      </c>
      <c r="B2129" s="68"/>
      <c r="C2129" s="210" t="s">
        <v>630</v>
      </c>
      <c r="D2129" s="211">
        <v>46155</v>
      </c>
      <c r="E2129" s="189" t="s">
        <v>5564</v>
      </c>
      <c r="F2129" s="189" t="s">
        <v>584</v>
      </c>
      <c r="G2129" s="189">
        <v>15758524</v>
      </c>
      <c r="H2129" s="68"/>
      <c r="I2129" s="195" t="s">
        <v>5565</v>
      </c>
      <c r="J2129" s="68"/>
      <c r="K2129" s="68"/>
      <c r="L2129" s="68"/>
      <c r="M2129" s="68"/>
      <c r="N2129" s="319"/>
      <c r="O2129" s="319"/>
      <c r="P2129" s="212">
        <v>0</v>
      </c>
      <c r="Q2129" s="212">
        <v>3.9</v>
      </c>
      <c r="R2129" s="68" t="s">
        <v>809</v>
      </c>
      <c r="S2129" s="320"/>
      <c r="T2129" s="266"/>
    </row>
    <row r="2130" spans="1:20" ht="51">
      <c r="A2130" s="189">
        <v>599</v>
      </c>
      <c r="B2130" s="68"/>
      <c r="C2130" s="210" t="s">
        <v>630</v>
      </c>
      <c r="D2130" s="211">
        <v>46155</v>
      </c>
      <c r="E2130" s="189" t="s">
        <v>5566</v>
      </c>
      <c r="F2130" s="189" t="s">
        <v>584</v>
      </c>
      <c r="G2130" s="189">
        <v>15758536</v>
      </c>
      <c r="H2130" s="68"/>
      <c r="I2130" s="195" t="s">
        <v>5567</v>
      </c>
      <c r="J2130" s="68"/>
      <c r="K2130" s="68"/>
      <c r="L2130" s="68"/>
      <c r="M2130" s="68"/>
      <c r="N2130" s="319"/>
      <c r="O2130" s="319"/>
      <c r="P2130" s="212">
        <v>0</v>
      </c>
      <c r="Q2130" s="212">
        <v>208.32</v>
      </c>
      <c r="R2130" s="68" t="s">
        <v>809</v>
      </c>
      <c r="S2130" s="320"/>
      <c r="T2130" s="266"/>
    </row>
    <row r="2131" spans="1:20" ht="63.75">
      <c r="A2131" s="189">
        <v>599</v>
      </c>
      <c r="B2131" s="68"/>
      <c r="C2131" s="210" t="s">
        <v>630</v>
      </c>
      <c r="D2131" s="211">
        <v>46155</v>
      </c>
      <c r="E2131" s="189" t="s">
        <v>5568</v>
      </c>
      <c r="F2131" s="189" t="s">
        <v>584</v>
      </c>
      <c r="G2131" s="189">
        <v>15500622</v>
      </c>
      <c r="H2131" s="68"/>
      <c r="I2131" s="195" t="s">
        <v>5569</v>
      </c>
      <c r="J2131" s="68"/>
      <c r="K2131" s="68"/>
      <c r="L2131" s="68"/>
      <c r="M2131" s="68"/>
      <c r="N2131" s="319"/>
      <c r="O2131" s="319"/>
      <c r="P2131" s="212">
        <v>0</v>
      </c>
      <c r="Q2131" s="212">
        <v>15.2</v>
      </c>
      <c r="R2131" s="68" t="s">
        <v>809</v>
      </c>
      <c r="S2131" s="320"/>
      <c r="T2131" s="266"/>
    </row>
    <row r="2132" spans="1:20" ht="63.75">
      <c r="A2132" s="189">
        <v>599</v>
      </c>
      <c r="B2132" s="68"/>
      <c r="C2132" s="210" t="s">
        <v>630</v>
      </c>
      <c r="D2132" s="211">
        <v>46155</v>
      </c>
      <c r="E2132" s="189" t="s">
        <v>5570</v>
      </c>
      <c r="F2132" s="189" t="s">
        <v>584</v>
      </c>
      <c r="G2132" s="189">
        <v>15586552</v>
      </c>
      <c r="H2132" s="68"/>
      <c r="I2132" s="195" t="s">
        <v>5571</v>
      </c>
      <c r="J2132" s="68"/>
      <c r="K2132" s="68"/>
      <c r="L2132" s="68"/>
      <c r="M2132" s="68"/>
      <c r="N2132" s="319"/>
      <c r="O2132" s="319"/>
      <c r="P2132" s="212">
        <v>0</v>
      </c>
      <c r="Q2132" s="212">
        <v>50</v>
      </c>
      <c r="R2132" s="68" t="s">
        <v>809</v>
      </c>
      <c r="S2132" s="320"/>
      <c r="T2132" s="266"/>
    </row>
    <row r="2133" spans="1:20" ht="51">
      <c r="A2133" s="189">
        <v>599</v>
      </c>
      <c r="B2133" s="68"/>
      <c r="C2133" s="210" t="s">
        <v>630</v>
      </c>
      <c r="D2133" s="211">
        <v>46155</v>
      </c>
      <c r="E2133" s="189" t="s">
        <v>5572</v>
      </c>
      <c r="F2133" s="189" t="s">
        <v>584</v>
      </c>
      <c r="G2133" s="189">
        <v>15758513</v>
      </c>
      <c r="H2133" s="68"/>
      <c r="I2133" s="195" t="s">
        <v>5573</v>
      </c>
      <c r="J2133" s="68"/>
      <c r="K2133" s="68"/>
      <c r="L2133" s="68"/>
      <c r="M2133" s="68"/>
      <c r="N2133" s="319"/>
      <c r="O2133" s="319"/>
      <c r="P2133" s="212">
        <v>0</v>
      </c>
      <c r="Q2133" s="212">
        <v>55</v>
      </c>
      <c r="R2133" s="68" t="s">
        <v>809</v>
      </c>
      <c r="S2133" s="320"/>
      <c r="T2133" s="266"/>
    </row>
    <row r="2134" spans="1:20" ht="38.25">
      <c r="A2134" s="189">
        <v>253</v>
      </c>
      <c r="B2134" s="68"/>
      <c r="C2134" s="210" t="s">
        <v>94</v>
      </c>
      <c r="D2134" s="211">
        <v>46155</v>
      </c>
      <c r="E2134" s="189" t="s">
        <v>5574</v>
      </c>
      <c r="F2134" s="189" t="s">
        <v>6</v>
      </c>
      <c r="G2134" s="189">
        <v>139159</v>
      </c>
      <c r="H2134" s="68"/>
      <c r="I2134" s="195" t="s">
        <v>5250</v>
      </c>
      <c r="J2134" s="68"/>
      <c r="K2134" s="68"/>
      <c r="L2134" s="68"/>
      <c r="M2134" s="68"/>
      <c r="N2134" s="319"/>
      <c r="O2134" s="319"/>
      <c r="P2134" s="212">
        <v>0</v>
      </c>
      <c r="Q2134" s="212">
        <v>386442.72</v>
      </c>
      <c r="R2134" s="68" t="s">
        <v>809</v>
      </c>
      <c r="S2134" s="320"/>
      <c r="T2134" s="266"/>
    </row>
    <row r="2135" spans="1:20" ht="76.5">
      <c r="A2135" s="189">
        <v>117</v>
      </c>
      <c r="B2135" s="68"/>
      <c r="C2135" s="210" t="s">
        <v>50</v>
      </c>
      <c r="D2135" s="211">
        <v>46155</v>
      </c>
      <c r="E2135" s="189" t="s">
        <v>5575</v>
      </c>
      <c r="F2135" s="189" t="s">
        <v>10</v>
      </c>
      <c r="G2135" s="189">
        <v>1153619</v>
      </c>
      <c r="H2135" s="68"/>
      <c r="I2135" s="195" t="s">
        <v>5576</v>
      </c>
      <c r="J2135" s="68"/>
      <c r="K2135" s="68"/>
      <c r="L2135" s="68"/>
      <c r="M2135" s="68"/>
      <c r="N2135" s="319"/>
      <c r="O2135" s="319"/>
      <c r="P2135" s="212">
        <v>80</v>
      </c>
      <c r="Q2135" s="212">
        <v>0</v>
      </c>
      <c r="R2135" s="68" t="s">
        <v>809</v>
      </c>
      <c r="S2135" s="320"/>
      <c r="T2135" s="266"/>
    </row>
    <row r="2136" spans="1:20" ht="76.5">
      <c r="A2136" s="189">
        <v>117</v>
      </c>
      <c r="B2136" s="68"/>
      <c r="C2136" s="210" t="s">
        <v>50</v>
      </c>
      <c r="D2136" s="211">
        <v>46155</v>
      </c>
      <c r="E2136" s="189" t="s">
        <v>5577</v>
      </c>
      <c r="F2136" s="189" t="s">
        <v>10</v>
      </c>
      <c r="G2136" s="189">
        <v>1153617</v>
      </c>
      <c r="H2136" s="68"/>
      <c r="I2136" s="195" t="s">
        <v>5578</v>
      </c>
      <c r="J2136" s="68"/>
      <c r="K2136" s="68"/>
      <c r="L2136" s="68"/>
      <c r="M2136" s="68"/>
      <c r="N2136" s="319"/>
      <c r="O2136" s="319"/>
      <c r="P2136" s="212">
        <v>80</v>
      </c>
      <c r="Q2136" s="212">
        <v>0</v>
      </c>
      <c r="R2136" s="68" t="s">
        <v>809</v>
      </c>
      <c r="S2136" s="320"/>
      <c r="T2136" s="266"/>
    </row>
    <row r="2137" spans="1:20" ht="63.75">
      <c r="A2137" s="189" t="s">
        <v>495</v>
      </c>
      <c r="B2137" s="68"/>
      <c r="C2137" s="210" t="s">
        <v>623</v>
      </c>
      <c r="D2137" s="211">
        <v>46155</v>
      </c>
      <c r="E2137" s="189" t="s">
        <v>5579</v>
      </c>
      <c r="F2137" s="189" t="s">
        <v>6</v>
      </c>
      <c r="G2137" s="189">
        <v>3576397</v>
      </c>
      <c r="H2137" s="68"/>
      <c r="I2137" s="195" t="s">
        <v>5580</v>
      </c>
      <c r="J2137" s="68"/>
      <c r="K2137" s="68"/>
      <c r="L2137" s="68"/>
      <c r="M2137" s="68"/>
      <c r="N2137" s="319"/>
      <c r="O2137" s="319"/>
      <c r="P2137" s="212">
        <v>0</v>
      </c>
      <c r="Q2137" s="212">
        <v>1693845.67</v>
      </c>
      <c r="R2137" s="68" t="s">
        <v>809</v>
      </c>
      <c r="S2137" s="320"/>
      <c r="T2137" s="266"/>
    </row>
    <row r="2138" spans="1:20" ht="63.75">
      <c r="A2138" s="189">
        <v>597</v>
      </c>
      <c r="B2138" s="68"/>
      <c r="C2138" s="210" t="s">
        <v>609</v>
      </c>
      <c r="D2138" s="211">
        <v>46155</v>
      </c>
      <c r="E2138" s="189" t="s">
        <v>5581</v>
      </c>
      <c r="F2138" s="189" t="s">
        <v>6</v>
      </c>
      <c r="G2138" s="189">
        <v>3576398</v>
      </c>
      <c r="H2138" s="68"/>
      <c r="I2138" s="195" t="s">
        <v>5582</v>
      </c>
      <c r="J2138" s="68"/>
      <c r="K2138" s="68"/>
      <c r="L2138" s="68"/>
      <c r="M2138" s="68"/>
      <c r="N2138" s="319"/>
      <c r="O2138" s="319"/>
      <c r="P2138" s="212">
        <v>0</v>
      </c>
      <c r="Q2138" s="212">
        <v>109869.75999999999</v>
      </c>
      <c r="R2138" s="68" t="s">
        <v>809</v>
      </c>
      <c r="S2138" s="320"/>
      <c r="T2138" s="266"/>
    </row>
    <row r="2139" spans="1:20" ht="63.75">
      <c r="A2139" s="189">
        <v>597</v>
      </c>
      <c r="B2139" s="68"/>
      <c r="C2139" s="210" t="s">
        <v>609</v>
      </c>
      <c r="D2139" s="211">
        <v>46155</v>
      </c>
      <c r="E2139" s="189" t="s">
        <v>5583</v>
      </c>
      <c r="F2139" s="189" t="s">
        <v>6</v>
      </c>
      <c r="G2139" s="189">
        <v>3576400</v>
      </c>
      <c r="H2139" s="68"/>
      <c r="I2139" s="195" t="s">
        <v>5584</v>
      </c>
      <c r="J2139" s="68"/>
      <c r="K2139" s="68"/>
      <c r="L2139" s="68"/>
      <c r="M2139" s="68"/>
      <c r="N2139" s="319"/>
      <c r="O2139" s="319"/>
      <c r="P2139" s="212">
        <v>0</v>
      </c>
      <c r="Q2139" s="212">
        <v>167685.84</v>
      </c>
      <c r="R2139" s="68" t="s">
        <v>809</v>
      </c>
      <c r="S2139" s="320"/>
      <c r="T2139" s="266"/>
    </row>
    <row r="2140" spans="1:20" ht="63.75">
      <c r="A2140" s="189">
        <v>340</v>
      </c>
      <c r="B2140" s="68"/>
      <c r="C2140" s="210" t="s">
        <v>123</v>
      </c>
      <c r="D2140" s="211">
        <v>46155</v>
      </c>
      <c r="E2140" s="189" t="s">
        <v>5585</v>
      </c>
      <c r="F2140" s="189" t="s">
        <v>6</v>
      </c>
      <c r="G2140" s="189">
        <v>3576402</v>
      </c>
      <c r="H2140" s="68"/>
      <c r="I2140" s="195" t="s">
        <v>5586</v>
      </c>
      <c r="J2140" s="68"/>
      <c r="K2140" s="68"/>
      <c r="L2140" s="68"/>
      <c r="M2140" s="68"/>
      <c r="N2140" s="319"/>
      <c r="O2140" s="319"/>
      <c r="P2140" s="212">
        <v>0</v>
      </c>
      <c r="Q2140" s="212">
        <v>111906.56</v>
      </c>
      <c r="R2140" s="68" t="s">
        <v>809</v>
      </c>
      <c r="S2140" s="320"/>
      <c r="T2140" s="266"/>
    </row>
    <row r="2141" spans="1:20" ht="63.75">
      <c r="A2141" s="189">
        <v>597</v>
      </c>
      <c r="B2141" s="68"/>
      <c r="C2141" s="210" t="s">
        <v>609</v>
      </c>
      <c r="D2141" s="211">
        <v>46155</v>
      </c>
      <c r="E2141" s="189" t="s">
        <v>5587</v>
      </c>
      <c r="F2141" s="189" t="s">
        <v>14</v>
      </c>
      <c r="G2141" s="189">
        <v>3576399</v>
      </c>
      <c r="H2141" s="68"/>
      <c r="I2141" s="195" t="s">
        <v>5588</v>
      </c>
      <c r="J2141" s="68"/>
      <c r="K2141" s="68"/>
      <c r="L2141" s="68"/>
      <c r="M2141" s="68"/>
      <c r="N2141" s="319"/>
      <c r="O2141" s="319"/>
      <c r="P2141" s="212">
        <v>80</v>
      </c>
      <c r="Q2141" s="212">
        <v>0</v>
      </c>
      <c r="R2141" s="68" t="s">
        <v>809</v>
      </c>
      <c r="S2141" s="320"/>
      <c r="T2141" s="266"/>
    </row>
    <row r="2142" spans="1:20" ht="63.75">
      <c r="A2142" s="189">
        <v>597</v>
      </c>
      <c r="B2142" s="68"/>
      <c r="C2142" s="210" t="s">
        <v>609</v>
      </c>
      <c r="D2142" s="211">
        <v>46155</v>
      </c>
      <c r="E2142" s="189" t="s">
        <v>5589</v>
      </c>
      <c r="F2142" s="189" t="s">
        <v>14</v>
      </c>
      <c r="G2142" s="189">
        <v>3576401</v>
      </c>
      <c r="H2142" s="68"/>
      <c r="I2142" s="195" t="s">
        <v>5590</v>
      </c>
      <c r="J2142" s="68"/>
      <c r="K2142" s="68"/>
      <c r="L2142" s="68"/>
      <c r="M2142" s="68"/>
      <c r="N2142" s="319"/>
      <c r="O2142" s="319"/>
      <c r="P2142" s="212">
        <v>80</v>
      </c>
      <c r="Q2142" s="212">
        <v>0</v>
      </c>
      <c r="R2142" s="68" t="s">
        <v>809</v>
      </c>
      <c r="S2142" s="320"/>
      <c r="T2142" s="266"/>
    </row>
    <row r="2143" spans="1:20" ht="51">
      <c r="A2143" s="189">
        <v>340</v>
      </c>
      <c r="B2143" s="68"/>
      <c r="C2143" s="210" t="s">
        <v>123</v>
      </c>
      <c r="D2143" s="211">
        <v>46155</v>
      </c>
      <c r="E2143" s="189" t="s">
        <v>5591</v>
      </c>
      <c r="F2143" s="189" t="s">
        <v>14</v>
      </c>
      <c r="G2143" s="189">
        <v>3576403</v>
      </c>
      <c r="H2143" s="68"/>
      <c r="I2143" s="195" t="s">
        <v>5592</v>
      </c>
      <c r="J2143" s="68"/>
      <c r="K2143" s="68"/>
      <c r="L2143" s="68"/>
      <c r="M2143" s="68"/>
      <c r="N2143" s="319"/>
      <c r="O2143" s="319"/>
      <c r="P2143" s="212">
        <v>80</v>
      </c>
      <c r="Q2143" s="212">
        <v>0</v>
      </c>
      <c r="R2143" s="68" t="s">
        <v>809</v>
      </c>
      <c r="S2143" s="320"/>
      <c r="T2143" s="266"/>
    </row>
    <row r="2144" spans="1:20" ht="89.25">
      <c r="A2144" s="189" t="s">
        <v>494</v>
      </c>
      <c r="B2144" s="68"/>
      <c r="C2144" s="210" t="s">
        <v>542</v>
      </c>
      <c r="D2144" s="211">
        <v>46155</v>
      </c>
      <c r="E2144" s="189" t="s">
        <v>5593</v>
      </c>
      <c r="F2144" s="189" t="s">
        <v>584</v>
      </c>
      <c r="G2144" s="189">
        <v>15769583</v>
      </c>
      <c r="H2144" s="68"/>
      <c r="I2144" s="195" t="s">
        <v>5594</v>
      </c>
      <c r="J2144" s="68"/>
      <c r="K2144" s="68"/>
      <c r="L2144" s="68"/>
      <c r="M2144" s="68"/>
      <c r="N2144" s="319"/>
      <c r="O2144" s="319"/>
      <c r="P2144" s="212">
        <v>0</v>
      </c>
      <c r="Q2144" s="212">
        <v>8525</v>
      </c>
      <c r="R2144" s="68" t="s">
        <v>809</v>
      </c>
      <c r="S2144" s="320"/>
      <c r="T2144" s="266"/>
    </row>
    <row r="2145" spans="1:20" ht="89.25">
      <c r="A2145" s="189" t="s">
        <v>494</v>
      </c>
      <c r="B2145" s="68"/>
      <c r="C2145" s="210" t="s">
        <v>542</v>
      </c>
      <c r="D2145" s="211">
        <v>46155</v>
      </c>
      <c r="E2145" s="189" t="s">
        <v>5595</v>
      </c>
      <c r="F2145" s="189" t="s">
        <v>584</v>
      </c>
      <c r="G2145" s="189">
        <v>15769595</v>
      </c>
      <c r="H2145" s="68"/>
      <c r="I2145" s="195" t="s">
        <v>5594</v>
      </c>
      <c r="J2145" s="68"/>
      <c r="K2145" s="68"/>
      <c r="L2145" s="68"/>
      <c r="M2145" s="68"/>
      <c r="N2145" s="319"/>
      <c r="O2145" s="319"/>
      <c r="P2145" s="212">
        <v>0</v>
      </c>
      <c r="Q2145" s="212">
        <v>15306.53</v>
      </c>
      <c r="R2145" s="68" t="s">
        <v>809</v>
      </c>
      <c r="S2145" s="320"/>
      <c r="T2145" s="266"/>
    </row>
    <row r="2146" spans="1:20" ht="38.25">
      <c r="A2146" s="189">
        <v>299</v>
      </c>
      <c r="B2146" s="68"/>
      <c r="C2146" s="210" t="s">
        <v>115</v>
      </c>
      <c r="D2146" s="211">
        <v>46156</v>
      </c>
      <c r="E2146" s="189" t="s">
        <v>5596</v>
      </c>
      <c r="F2146" s="189" t="s">
        <v>3</v>
      </c>
      <c r="G2146" s="189">
        <v>2389843</v>
      </c>
      <c r="H2146" s="68"/>
      <c r="I2146" s="195" t="s">
        <v>5597</v>
      </c>
      <c r="J2146" s="68"/>
      <c r="K2146" s="68"/>
      <c r="L2146" s="68"/>
      <c r="M2146" s="68"/>
      <c r="N2146" s="319"/>
      <c r="O2146" s="319"/>
      <c r="P2146" s="212">
        <v>0</v>
      </c>
      <c r="Q2146" s="212">
        <v>26</v>
      </c>
      <c r="R2146" s="68" t="s">
        <v>809</v>
      </c>
      <c r="S2146" s="320"/>
      <c r="T2146" s="266"/>
    </row>
    <row r="2147" spans="1:20" ht="51">
      <c r="A2147" s="189">
        <v>46</v>
      </c>
      <c r="B2147" s="68"/>
      <c r="C2147" s="210" t="s">
        <v>719</v>
      </c>
      <c r="D2147" s="211">
        <v>46156</v>
      </c>
      <c r="E2147" s="189" t="s">
        <v>5598</v>
      </c>
      <c r="F2147" s="189" t="s">
        <v>3</v>
      </c>
      <c r="G2147" s="189">
        <v>2389847</v>
      </c>
      <c r="H2147" s="68"/>
      <c r="I2147" s="195" t="s">
        <v>5599</v>
      </c>
      <c r="J2147" s="68"/>
      <c r="K2147" s="68"/>
      <c r="L2147" s="68"/>
      <c r="M2147" s="68"/>
      <c r="N2147" s="319"/>
      <c r="O2147" s="319"/>
      <c r="P2147" s="212">
        <v>0</v>
      </c>
      <c r="Q2147" s="212">
        <v>5500</v>
      </c>
      <c r="R2147" s="68" t="s">
        <v>809</v>
      </c>
      <c r="S2147" s="320"/>
      <c r="T2147" s="266"/>
    </row>
    <row r="2148" spans="1:20" ht="63.75">
      <c r="A2148" s="189">
        <v>221</v>
      </c>
      <c r="B2148" s="68"/>
      <c r="C2148" s="210" t="s">
        <v>83</v>
      </c>
      <c r="D2148" s="211">
        <v>46156</v>
      </c>
      <c r="E2148" s="189" t="s">
        <v>5600</v>
      </c>
      <c r="F2148" s="189" t="s">
        <v>3</v>
      </c>
      <c r="G2148" s="189">
        <v>2389850</v>
      </c>
      <c r="H2148" s="68"/>
      <c r="I2148" s="195" t="s">
        <v>2815</v>
      </c>
      <c r="J2148" s="68"/>
      <c r="K2148" s="68"/>
      <c r="L2148" s="68"/>
      <c r="M2148" s="68"/>
      <c r="N2148" s="319"/>
      <c r="O2148" s="319"/>
      <c r="P2148" s="212">
        <v>0</v>
      </c>
      <c r="Q2148" s="212">
        <v>30</v>
      </c>
      <c r="R2148" s="68" t="s">
        <v>809</v>
      </c>
      <c r="S2148" s="320"/>
      <c r="T2148" s="266"/>
    </row>
    <row r="2149" spans="1:20" ht="63.75">
      <c r="A2149" s="189">
        <v>221</v>
      </c>
      <c r="B2149" s="68"/>
      <c r="C2149" s="210" t="s">
        <v>83</v>
      </c>
      <c r="D2149" s="211">
        <v>46156</v>
      </c>
      <c r="E2149" s="189" t="s">
        <v>5601</v>
      </c>
      <c r="F2149" s="189" t="s">
        <v>3</v>
      </c>
      <c r="G2149" s="189">
        <v>2389852</v>
      </c>
      <c r="H2149" s="68"/>
      <c r="I2149" s="195" t="s">
        <v>5602</v>
      </c>
      <c r="J2149" s="68"/>
      <c r="K2149" s="68"/>
      <c r="L2149" s="68"/>
      <c r="M2149" s="68"/>
      <c r="N2149" s="319"/>
      <c r="O2149" s="319"/>
      <c r="P2149" s="212">
        <v>0</v>
      </c>
      <c r="Q2149" s="212">
        <v>30</v>
      </c>
      <c r="R2149" s="68" t="s">
        <v>809</v>
      </c>
      <c r="S2149" s="320"/>
      <c r="T2149" s="266"/>
    </row>
    <row r="2150" spans="1:20" ht="63.75">
      <c r="A2150" s="189">
        <v>221</v>
      </c>
      <c r="B2150" s="68"/>
      <c r="C2150" s="210" t="s">
        <v>83</v>
      </c>
      <c r="D2150" s="211">
        <v>46156</v>
      </c>
      <c r="E2150" s="189" t="s">
        <v>5603</v>
      </c>
      <c r="F2150" s="189" t="s">
        <v>3</v>
      </c>
      <c r="G2150" s="189">
        <v>2389854</v>
      </c>
      <c r="H2150" s="68"/>
      <c r="I2150" s="195" t="s">
        <v>5602</v>
      </c>
      <c r="J2150" s="68"/>
      <c r="K2150" s="68"/>
      <c r="L2150" s="68"/>
      <c r="M2150" s="68"/>
      <c r="N2150" s="319"/>
      <c r="O2150" s="319"/>
      <c r="P2150" s="212">
        <v>0</v>
      </c>
      <c r="Q2150" s="212">
        <v>100</v>
      </c>
      <c r="R2150" s="68" t="s">
        <v>809</v>
      </c>
      <c r="S2150" s="320"/>
      <c r="T2150" s="266"/>
    </row>
    <row r="2151" spans="1:20" ht="63.75">
      <c r="A2151" s="189">
        <v>221</v>
      </c>
      <c r="B2151" s="68"/>
      <c r="C2151" s="210" t="s">
        <v>83</v>
      </c>
      <c r="D2151" s="211">
        <v>46156</v>
      </c>
      <c r="E2151" s="189" t="s">
        <v>5604</v>
      </c>
      <c r="F2151" s="189" t="s">
        <v>3</v>
      </c>
      <c r="G2151" s="189">
        <v>2389856</v>
      </c>
      <c r="H2151" s="68"/>
      <c r="I2151" s="195" t="s">
        <v>5602</v>
      </c>
      <c r="J2151" s="68"/>
      <c r="K2151" s="68"/>
      <c r="L2151" s="68"/>
      <c r="M2151" s="68"/>
      <c r="N2151" s="319"/>
      <c r="O2151" s="319"/>
      <c r="P2151" s="212">
        <v>0</v>
      </c>
      <c r="Q2151" s="212">
        <v>100</v>
      </c>
      <c r="R2151" s="68" t="s">
        <v>809</v>
      </c>
      <c r="S2151" s="320"/>
      <c r="T2151" s="266"/>
    </row>
    <row r="2152" spans="1:20" ht="38.25">
      <c r="A2152" s="189">
        <v>266</v>
      </c>
      <c r="B2152" s="68"/>
      <c r="C2152" s="210" t="s">
        <v>645</v>
      </c>
      <c r="D2152" s="211">
        <v>46156</v>
      </c>
      <c r="E2152" s="189" t="s">
        <v>5605</v>
      </c>
      <c r="F2152" s="189" t="s">
        <v>3</v>
      </c>
      <c r="G2152" s="189">
        <v>2389857</v>
      </c>
      <c r="H2152" s="68"/>
      <c r="I2152" s="195" t="s">
        <v>5606</v>
      </c>
      <c r="J2152" s="68"/>
      <c r="K2152" s="68"/>
      <c r="L2152" s="68"/>
      <c r="M2152" s="68"/>
      <c r="N2152" s="319"/>
      <c r="O2152" s="319"/>
      <c r="P2152" s="212">
        <v>0</v>
      </c>
      <c r="Q2152" s="212">
        <v>0.45</v>
      </c>
      <c r="R2152" s="68" t="s">
        <v>809</v>
      </c>
      <c r="S2152" s="320"/>
      <c r="T2152" s="266"/>
    </row>
    <row r="2153" spans="1:20" ht="38.25">
      <c r="A2153" s="189" t="s">
        <v>503</v>
      </c>
      <c r="B2153" s="68"/>
      <c r="C2153" s="210" t="s">
        <v>541</v>
      </c>
      <c r="D2153" s="211">
        <v>46156</v>
      </c>
      <c r="E2153" s="189" t="s">
        <v>5607</v>
      </c>
      <c r="F2153" s="189" t="s">
        <v>3</v>
      </c>
      <c r="G2153" s="189">
        <v>2389872</v>
      </c>
      <c r="H2153" s="68"/>
      <c r="I2153" s="195" t="s">
        <v>5608</v>
      </c>
      <c r="J2153" s="68"/>
      <c r="K2153" s="68"/>
      <c r="L2153" s="68"/>
      <c r="M2153" s="68"/>
      <c r="N2153" s="319"/>
      <c r="O2153" s="319"/>
      <c r="P2153" s="212">
        <v>0</v>
      </c>
      <c r="Q2153" s="212">
        <v>3982.29</v>
      </c>
      <c r="R2153" s="68" t="s">
        <v>809</v>
      </c>
      <c r="S2153" s="320"/>
      <c r="T2153" s="266"/>
    </row>
    <row r="2154" spans="1:20" ht="51">
      <c r="A2154" s="189">
        <v>46</v>
      </c>
      <c r="B2154" s="68"/>
      <c r="C2154" s="210" t="s">
        <v>719</v>
      </c>
      <c r="D2154" s="211">
        <v>46156</v>
      </c>
      <c r="E2154" s="189" t="s">
        <v>5609</v>
      </c>
      <c r="F2154" s="189" t="s">
        <v>3</v>
      </c>
      <c r="G2154" s="189">
        <v>2389881</v>
      </c>
      <c r="H2154" s="68"/>
      <c r="I2154" s="195" t="s">
        <v>5610</v>
      </c>
      <c r="J2154" s="68"/>
      <c r="K2154" s="68"/>
      <c r="L2154" s="68"/>
      <c r="M2154" s="68"/>
      <c r="N2154" s="319"/>
      <c r="O2154" s="319"/>
      <c r="P2154" s="212">
        <v>0</v>
      </c>
      <c r="Q2154" s="212">
        <v>5500</v>
      </c>
      <c r="R2154" s="68" t="s">
        <v>809</v>
      </c>
      <c r="S2154" s="320"/>
      <c r="T2154" s="266"/>
    </row>
    <row r="2155" spans="1:20" ht="63.75">
      <c r="A2155" s="189">
        <v>16</v>
      </c>
      <c r="B2155" s="68"/>
      <c r="C2155" s="210" t="s">
        <v>39</v>
      </c>
      <c r="D2155" s="211">
        <v>46156</v>
      </c>
      <c r="E2155" s="189" t="s">
        <v>5611</v>
      </c>
      <c r="F2155" s="189" t="s">
        <v>3</v>
      </c>
      <c r="G2155" s="189">
        <v>2389898</v>
      </c>
      <c r="H2155" s="68"/>
      <c r="I2155" s="195" t="s">
        <v>4142</v>
      </c>
      <c r="J2155" s="68"/>
      <c r="K2155" s="68"/>
      <c r="L2155" s="68"/>
      <c r="M2155" s="68"/>
      <c r="N2155" s="319"/>
      <c r="O2155" s="319"/>
      <c r="P2155" s="212">
        <v>0</v>
      </c>
      <c r="Q2155" s="212">
        <v>5000</v>
      </c>
      <c r="R2155" s="68" t="s">
        <v>809</v>
      </c>
      <c r="S2155" s="320"/>
      <c r="T2155" s="266"/>
    </row>
    <row r="2156" spans="1:20" ht="51">
      <c r="A2156" s="189">
        <v>25</v>
      </c>
      <c r="B2156" s="68"/>
      <c r="C2156" s="210" t="s">
        <v>41</v>
      </c>
      <c r="D2156" s="211">
        <v>46156</v>
      </c>
      <c r="E2156" s="189" t="s">
        <v>5612</v>
      </c>
      <c r="F2156" s="189" t="s">
        <v>3</v>
      </c>
      <c r="G2156" s="189">
        <v>2389912</v>
      </c>
      <c r="H2156" s="68"/>
      <c r="I2156" s="195" t="s">
        <v>5613</v>
      </c>
      <c r="J2156" s="68"/>
      <c r="K2156" s="68"/>
      <c r="L2156" s="68"/>
      <c r="M2156" s="68"/>
      <c r="N2156" s="319"/>
      <c r="O2156" s="319"/>
      <c r="P2156" s="212">
        <v>0</v>
      </c>
      <c r="Q2156" s="212">
        <v>1632.4</v>
      </c>
      <c r="R2156" s="68" t="s">
        <v>809</v>
      </c>
      <c r="S2156" s="320"/>
      <c r="T2156" s="266"/>
    </row>
    <row r="2157" spans="1:20" ht="38.25">
      <c r="A2157" s="189">
        <v>25</v>
      </c>
      <c r="B2157" s="68"/>
      <c r="C2157" s="210" t="s">
        <v>41</v>
      </c>
      <c r="D2157" s="211">
        <v>46156</v>
      </c>
      <c r="E2157" s="189" t="s">
        <v>5614</v>
      </c>
      <c r="F2157" s="189" t="s">
        <v>3</v>
      </c>
      <c r="G2157" s="189">
        <v>2389919</v>
      </c>
      <c r="H2157" s="68"/>
      <c r="I2157" s="195" t="s">
        <v>5615</v>
      </c>
      <c r="J2157" s="68"/>
      <c r="K2157" s="68"/>
      <c r="L2157" s="68"/>
      <c r="M2157" s="68"/>
      <c r="N2157" s="319"/>
      <c r="O2157" s="319"/>
      <c r="P2157" s="212">
        <v>0</v>
      </c>
      <c r="Q2157" s="212">
        <v>1632.4</v>
      </c>
      <c r="R2157" s="68" t="s">
        <v>809</v>
      </c>
      <c r="S2157" s="320"/>
      <c r="T2157" s="266"/>
    </row>
    <row r="2158" spans="1:20" ht="51">
      <c r="A2158" s="189">
        <v>203</v>
      </c>
      <c r="B2158" s="68"/>
      <c r="C2158" s="210" t="s">
        <v>77</v>
      </c>
      <c r="D2158" s="211">
        <v>46156</v>
      </c>
      <c r="E2158" s="189" t="s">
        <v>5616</v>
      </c>
      <c r="F2158" s="189" t="s">
        <v>3</v>
      </c>
      <c r="G2158" s="189">
        <v>2389920</v>
      </c>
      <c r="H2158" s="68"/>
      <c r="I2158" s="195" t="s">
        <v>5617</v>
      </c>
      <c r="J2158" s="68"/>
      <c r="K2158" s="68"/>
      <c r="L2158" s="68"/>
      <c r="M2158" s="68"/>
      <c r="N2158" s="319"/>
      <c r="O2158" s="319"/>
      <c r="P2158" s="212">
        <v>0</v>
      </c>
      <c r="Q2158" s="212">
        <v>2007</v>
      </c>
      <c r="R2158" s="68" t="s">
        <v>809</v>
      </c>
      <c r="S2158" s="320"/>
      <c r="T2158" s="266"/>
    </row>
    <row r="2159" spans="1:20" ht="38.25">
      <c r="A2159" s="189">
        <v>526</v>
      </c>
      <c r="B2159" s="68"/>
      <c r="C2159" s="210" t="s">
        <v>643</v>
      </c>
      <c r="D2159" s="211">
        <v>46156</v>
      </c>
      <c r="E2159" s="189" t="s">
        <v>5618</v>
      </c>
      <c r="F2159" s="189" t="s">
        <v>3</v>
      </c>
      <c r="G2159" s="189">
        <v>2389926</v>
      </c>
      <c r="H2159" s="68"/>
      <c r="I2159" s="195" t="s">
        <v>5619</v>
      </c>
      <c r="J2159" s="68"/>
      <c r="K2159" s="68"/>
      <c r="L2159" s="68"/>
      <c r="M2159" s="68"/>
      <c r="N2159" s="319"/>
      <c r="O2159" s="319"/>
      <c r="P2159" s="212">
        <v>0</v>
      </c>
      <c r="Q2159" s="212">
        <v>342</v>
      </c>
      <c r="R2159" s="68" t="s">
        <v>809</v>
      </c>
      <c r="S2159" s="320"/>
      <c r="T2159" s="266"/>
    </row>
    <row r="2160" spans="1:20" ht="38.25">
      <c r="A2160" s="189">
        <v>526</v>
      </c>
      <c r="B2160" s="68"/>
      <c r="C2160" s="210" t="s">
        <v>643</v>
      </c>
      <c r="D2160" s="211">
        <v>46156</v>
      </c>
      <c r="E2160" s="189" t="s">
        <v>5620</v>
      </c>
      <c r="F2160" s="189" t="s">
        <v>3</v>
      </c>
      <c r="G2160" s="189">
        <v>2389927</v>
      </c>
      <c r="H2160" s="68"/>
      <c r="I2160" s="195" t="s">
        <v>5621</v>
      </c>
      <c r="J2160" s="68"/>
      <c r="K2160" s="68"/>
      <c r="L2160" s="68"/>
      <c r="M2160" s="68"/>
      <c r="N2160" s="319"/>
      <c r="O2160" s="319"/>
      <c r="P2160" s="212">
        <v>0</v>
      </c>
      <c r="Q2160" s="212">
        <v>18</v>
      </c>
      <c r="R2160" s="68" t="s">
        <v>809</v>
      </c>
      <c r="S2160" s="320"/>
      <c r="T2160" s="266"/>
    </row>
    <row r="2161" spans="1:20" ht="51">
      <c r="A2161" s="189">
        <v>132</v>
      </c>
      <c r="B2161" s="68"/>
      <c r="C2161" s="210" t="s">
        <v>54</v>
      </c>
      <c r="D2161" s="211">
        <v>46156</v>
      </c>
      <c r="E2161" s="189" t="s">
        <v>5622</v>
      </c>
      <c r="F2161" s="189" t="s">
        <v>3</v>
      </c>
      <c r="G2161" s="189">
        <v>2389878</v>
      </c>
      <c r="H2161" s="68"/>
      <c r="I2161" s="195" t="s">
        <v>5623</v>
      </c>
      <c r="J2161" s="68"/>
      <c r="K2161" s="68"/>
      <c r="L2161" s="68"/>
      <c r="M2161" s="68"/>
      <c r="N2161" s="319"/>
      <c r="O2161" s="319"/>
      <c r="P2161" s="212">
        <v>0</v>
      </c>
      <c r="Q2161" s="212">
        <v>600</v>
      </c>
      <c r="R2161" s="68" t="s">
        <v>809</v>
      </c>
      <c r="S2161" s="320"/>
      <c r="T2161" s="266"/>
    </row>
    <row r="2162" spans="1:20" ht="51">
      <c r="A2162" s="189">
        <v>132</v>
      </c>
      <c r="B2162" s="68"/>
      <c r="C2162" s="210" t="s">
        <v>54</v>
      </c>
      <c r="D2162" s="211">
        <v>46156</v>
      </c>
      <c r="E2162" s="189" t="s">
        <v>5624</v>
      </c>
      <c r="F2162" s="189" t="s">
        <v>3</v>
      </c>
      <c r="G2162" s="189">
        <v>2389879</v>
      </c>
      <c r="H2162" s="68"/>
      <c r="I2162" s="195" t="s">
        <v>5625</v>
      </c>
      <c r="J2162" s="68"/>
      <c r="K2162" s="68"/>
      <c r="L2162" s="68"/>
      <c r="M2162" s="68"/>
      <c r="N2162" s="319"/>
      <c r="O2162" s="319"/>
      <c r="P2162" s="212">
        <v>0</v>
      </c>
      <c r="Q2162" s="212">
        <v>200.35</v>
      </c>
      <c r="R2162" s="68" t="s">
        <v>809</v>
      </c>
      <c r="S2162" s="320"/>
      <c r="T2162" s="266"/>
    </row>
    <row r="2163" spans="1:20" ht="51">
      <c r="A2163" s="189">
        <v>132</v>
      </c>
      <c r="B2163" s="68"/>
      <c r="C2163" s="210" t="s">
        <v>54</v>
      </c>
      <c r="D2163" s="211">
        <v>46156</v>
      </c>
      <c r="E2163" s="189" t="s">
        <v>5626</v>
      </c>
      <c r="F2163" s="189" t="s">
        <v>3</v>
      </c>
      <c r="G2163" s="189">
        <v>2389882</v>
      </c>
      <c r="H2163" s="68"/>
      <c r="I2163" s="195" t="s">
        <v>5627</v>
      </c>
      <c r="J2163" s="68"/>
      <c r="K2163" s="68"/>
      <c r="L2163" s="68"/>
      <c r="M2163" s="68"/>
      <c r="N2163" s="319"/>
      <c r="O2163" s="319"/>
      <c r="P2163" s="212">
        <v>0</v>
      </c>
      <c r="Q2163" s="212">
        <v>255.71</v>
      </c>
      <c r="R2163" s="68" t="s">
        <v>809</v>
      </c>
      <c r="S2163" s="320"/>
      <c r="T2163" s="266"/>
    </row>
    <row r="2164" spans="1:20" ht="51">
      <c r="A2164" s="189">
        <v>132</v>
      </c>
      <c r="B2164" s="68"/>
      <c r="C2164" s="210" t="s">
        <v>54</v>
      </c>
      <c r="D2164" s="211">
        <v>46156</v>
      </c>
      <c r="E2164" s="189" t="s">
        <v>5628</v>
      </c>
      <c r="F2164" s="189" t="s">
        <v>3</v>
      </c>
      <c r="G2164" s="189">
        <v>2389884</v>
      </c>
      <c r="H2164" s="68"/>
      <c r="I2164" s="195" t="s">
        <v>5629</v>
      </c>
      <c r="J2164" s="68"/>
      <c r="K2164" s="68"/>
      <c r="L2164" s="68"/>
      <c r="M2164" s="68"/>
      <c r="N2164" s="319"/>
      <c r="O2164" s="319"/>
      <c r="P2164" s="212">
        <v>0</v>
      </c>
      <c r="Q2164" s="212">
        <v>1254.1600000000001</v>
      </c>
      <c r="R2164" s="68" t="s">
        <v>809</v>
      </c>
      <c r="S2164" s="320"/>
      <c r="T2164" s="266"/>
    </row>
    <row r="2165" spans="1:20" ht="63.75">
      <c r="A2165" s="189">
        <v>221</v>
      </c>
      <c r="B2165" s="68"/>
      <c r="C2165" s="210" t="s">
        <v>83</v>
      </c>
      <c r="D2165" s="211">
        <v>46156</v>
      </c>
      <c r="E2165" s="189" t="s">
        <v>5630</v>
      </c>
      <c r="F2165" s="189" t="s">
        <v>3</v>
      </c>
      <c r="G2165" s="189">
        <v>2389891</v>
      </c>
      <c r="H2165" s="68"/>
      <c r="I2165" s="195" t="s">
        <v>5631</v>
      </c>
      <c r="J2165" s="68"/>
      <c r="K2165" s="68"/>
      <c r="L2165" s="68"/>
      <c r="M2165" s="68"/>
      <c r="N2165" s="319"/>
      <c r="O2165" s="319"/>
      <c r="P2165" s="212">
        <v>0</v>
      </c>
      <c r="Q2165" s="212">
        <v>100</v>
      </c>
      <c r="R2165" s="68" t="s">
        <v>809</v>
      </c>
      <c r="S2165" s="320"/>
      <c r="T2165" s="266"/>
    </row>
    <row r="2166" spans="1:20" ht="63.75">
      <c r="A2166" s="189">
        <v>221</v>
      </c>
      <c r="B2166" s="68"/>
      <c r="C2166" s="210" t="s">
        <v>83</v>
      </c>
      <c r="D2166" s="211">
        <v>46156</v>
      </c>
      <c r="E2166" s="189" t="s">
        <v>5632</v>
      </c>
      <c r="F2166" s="189" t="s">
        <v>3</v>
      </c>
      <c r="G2166" s="189">
        <v>2389885</v>
      </c>
      <c r="H2166" s="68"/>
      <c r="I2166" s="195" t="s">
        <v>5633</v>
      </c>
      <c r="J2166" s="68"/>
      <c r="K2166" s="68"/>
      <c r="L2166" s="68"/>
      <c r="M2166" s="68"/>
      <c r="N2166" s="319"/>
      <c r="O2166" s="319"/>
      <c r="P2166" s="212">
        <v>0</v>
      </c>
      <c r="Q2166" s="212">
        <v>60</v>
      </c>
      <c r="R2166" s="68" t="s">
        <v>809</v>
      </c>
      <c r="S2166" s="320"/>
      <c r="T2166" s="266"/>
    </row>
    <row r="2167" spans="1:20" ht="63.75">
      <c r="A2167" s="189">
        <v>10</v>
      </c>
      <c r="B2167" s="68"/>
      <c r="C2167" s="210" t="s">
        <v>37</v>
      </c>
      <c r="D2167" s="211">
        <v>46156</v>
      </c>
      <c r="E2167" s="189" t="s">
        <v>5634</v>
      </c>
      <c r="F2167" s="189" t="s">
        <v>3</v>
      </c>
      <c r="G2167" s="189">
        <v>2389887</v>
      </c>
      <c r="H2167" s="68"/>
      <c r="I2167" s="195" t="s">
        <v>5635</v>
      </c>
      <c r="J2167" s="68"/>
      <c r="K2167" s="68"/>
      <c r="L2167" s="68"/>
      <c r="M2167" s="68"/>
      <c r="N2167" s="319"/>
      <c r="O2167" s="319"/>
      <c r="P2167" s="212">
        <v>0</v>
      </c>
      <c r="Q2167" s="212">
        <v>434697.62</v>
      </c>
      <c r="R2167" s="68" t="s">
        <v>809</v>
      </c>
      <c r="S2167" s="320"/>
      <c r="T2167" s="266"/>
    </row>
    <row r="2168" spans="1:20" ht="63.75">
      <c r="A2168" s="189">
        <v>10</v>
      </c>
      <c r="B2168" s="68"/>
      <c r="C2168" s="210" t="s">
        <v>37</v>
      </c>
      <c r="D2168" s="211">
        <v>46156</v>
      </c>
      <c r="E2168" s="189" t="s">
        <v>5636</v>
      </c>
      <c r="F2168" s="189" t="s">
        <v>3</v>
      </c>
      <c r="G2168" s="189">
        <v>2389890</v>
      </c>
      <c r="H2168" s="68"/>
      <c r="I2168" s="195" t="s">
        <v>5637</v>
      </c>
      <c r="J2168" s="68"/>
      <c r="K2168" s="68"/>
      <c r="L2168" s="68"/>
      <c r="M2168" s="68"/>
      <c r="N2168" s="319"/>
      <c r="O2168" s="319"/>
      <c r="P2168" s="212">
        <v>0</v>
      </c>
      <c r="Q2168" s="212">
        <v>6166282.4299999997</v>
      </c>
      <c r="R2168" s="68" t="s">
        <v>809</v>
      </c>
      <c r="S2168" s="320"/>
      <c r="T2168" s="266"/>
    </row>
    <row r="2169" spans="1:20" ht="51">
      <c r="A2169" s="189" t="s">
        <v>503</v>
      </c>
      <c r="B2169" s="68"/>
      <c r="C2169" s="210" t="s">
        <v>541</v>
      </c>
      <c r="D2169" s="211">
        <v>46156</v>
      </c>
      <c r="E2169" s="189" t="s">
        <v>5638</v>
      </c>
      <c r="F2169" s="189" t="s">
        <v>3</v>
      </c>
      <c r="G2169" s="189">
        <v>2389892</v>
      </c>
      <c r="H2169" s="68"/>
      <c r="I2169" s="195" t="s">
        <v>5639</v>
      </c>
      <c r="J2169" s="68"/>
      <c r="K2169" s="68"/>
      <c r="L2169" s="68"/>
      <c r="M2169" s="68"/>
      <c r="N2169" s="319"/>
      <c r="O2169" s="319"/>
      <c r="P2169" s="212">
        <v>0</v>
      </c>
      <c r="Q2169" s="212">
        <v>1056.04</v>
      </c>
      <c r="R2169" s="68" t="s">
        <v>809</v>
      </c>
      <c r="S2169" s="320"/>
      <c r="T2169" s="266"/>
    </row>
    <row r="2170" spans="1:20" ht="51">
      <c r="A2170" s="189" t="s">
        <v>503</v>
      </c>
      <c r="B2170" s="68"/>
      <c r="C2170" s="210" t="s">
        <v>541</v>
      </c>
      <c r="D2170" s="211">
        <v>46156</v>
      </c>
      <c r="E2170" s="189" t="s">
        <v>5640</v>
      </c>
      <c r="F2170" s="189" t="s">
        <v>3</v>
      </c>
      <c r="G2170" s="189">
        <v>2389896</v>
      </c>
      <c r="H2170" s="68"/>
      <c r="I2170" s="195" t="s">
        <v>5641</v>
      </c>
      <c r="J2170" s="68"/>
      <c r="K2170" s="68"/>
      <c r="L2170" s="68"/>
      <c r="M2170" s="68"/>
      <c r="N2170" s="319"/>
      <c r="O2170" s="319"/>
      <c r="P2170" s="212">
        <v>0</v>
      </c>
      <c r="Q2170" s="212">
        <v>410.15</v>
      </c>
      <c r="R2170" s="68" t="s">
        <v>809</v>
      </c>
      <c r="S2170" s="320"/>
      <c r="T2170" s="266"/>
    </row>
    <row r="2171" spans="1:20" ht="76.5">
      <c r="A2171" s="189" t="s">
        <v>495</v>
      </c>
      <c r="B2171" s="68"/>
      <c r="C2171" s="210" t="s">
        <v>623</v>
      </c>
      <c r="D2171" s="211">
        <v>46156</v>
      </c>
      <c r="E2171" s="189" t="s">
        <v>5642</v>
      </c>
      <c r="F2171" s="189" t="s">
        <v>10</v>
      </c>
      <c r="G2171" s="189">
        <v>1153637</v>
      </c>
      <c r="H2171" s="68"/>
      <c r="I2171" s="195" t="s">
        <v>5643</v>
      </c>
      <c r="J2171" s="68"/>
      <c r="K2171" s="68"/>
      <c r="L2171" s="68"/>
      <c r="M2171" s="68"/>
      <c r="N2171" s="319"/>
      <c r="O2171" s="319"/>
      <c r="P2171" s="212">
        <v>80</v>
      </c>
      <c r="Q2171" s="212">
        <v>0</v>
      </c>
      <c r="R2171" s="68" t="s">
        <v>809</v>
      </c>
      <c r="S2171" s="320"/>
      <c r="T2171" s="266"/>
    </row>
    <row r="2172" spans="1:20" ht="76.5">
      <c r="A2172" s="189">
        <v>597</v>
      </c>
      <c r="B2172" s="68"/>
      <c r="C2172" s="210" t="s">
        <v>609</v>
      </c>
      <c r="D2172" s="211">
        <v>46156</v>
      </c>
      <c r="E2172" s="189" t="s">
        <v>5644</v>
      </c>
      <c r="F2172" s="189" t="s">
        <v>6</v>
      </c>
      <c r="G2172" s="189">
        <v>3577221</v>
      </c>
      <c r="H2172" s="68"/>
      <c r="I2172" s="195" t="s">
        <v>5645</v>
      </c>
      <c r="J2172" s="68"/>
      <c r="K2172" s="68"/>
      <c r="L2172" s="68"/>
      <c r="M2172" s="68"/>
      <c r="N2172" s="319"/>
      <c r="O2172" s="319"/>
      <c r="P2172" s="212">
        <v>0</v>
      </c>
      <c r="Q2172" s="212">
        <v>167370.28</v>
      </c>
      <c r="R2172" s="68" t="s">
        <v>809</v>
      </c>
      <c r="S2172" s="320"/>
      <c r="T2172" s="266"/>
    </row>
    <row r="2173" spans="1:20" ht="76.5">
      <c r="A2173" s="189">
        <v>597</v>
      </c>
      <c r="B2173" s="68"/>
      <c r="C2173" s="210" t="s">
        <v>609</v>
      </c>
      <c r="D2173" s="211">
        <v>46156</v>
      </c>
      <c r="E2173" s="189" t="s">
        <v>5646</v>
      </c>
      <c r="F2173" s="189" t="s">
        <v>6</v>
      </c>
      <c r="G2173" s="189">
        <v>3577223</v>
      </c>
      <c r="H2173" s="68"/>
      <c r="I2173" s="195" t="s">
        <v>5647</v>
      </c>
      <c r="J2173" s="68"/>
      <c r="K2173" s="68"/>
      <c r="L2173" s="68"/>
      <c r="M2173" s="68"/>
      <c r="N2173" s="319"/>
      <c r="O2173" s="319"/>
      <c r="P2173" s="212">
        <v>0</v>
      </c>
      <c r="Q2173" s="212">
        <v>99881.600000000006</v>
      </c>
      <c r="R2173" s="68" t="s">
        <v>809</v>
      </c>
      <c r="S2173" s="320"/>
      <c r="T2173" s="266"/>
    </row>
    <row r="2174" spans="1:20" ht="76.5">
      <c r="A2174" s="189">
        <v>340</v>
      </c>
      <c r="B2174" s="68"/>
      <c r="C2174" s="210" t="s">
        <v>123</v>
      </c>
      <c r="D2174" s="211">
        <v>46156</v>
      </c>
      <c r="E2174" s="189" t="s">
        <v>5648</v>
      </c>
      <c r="F2174" s="189" t="s">
        <v>6</v>
      </c>
      <c r="G2174" s="189">
        <v>3577226</v>
      </c>
      <c r="H2174" s="68"/>
      <c r="I2174" s="195" t="s">
        <v>5649</v>
      </c>
      <c r="J2174" s="68"/>
      <c r="K2174" s="68"/>
      <c r="L2174" s="68"/>
      <c r="M2174" s="68"/>
      <c r="N2174" s="319"/>
      <c r="O2174" s="319"/>
      <c r="P2174" s="212">
        <v>0</v>
      </c>
      <c r="Q2174" s="212">
        <v>32242.14</v>
      </c>
      <c r="R2174" s="68" t="s">
        <v>809</v>
      </c>
      <c r="S2174" s="320"/>
      <c r="T2174" s="266"/>
    </row>
    <row r="2175" spans="1:20" ht="76.5">
      <c r="A2175" s="189">
        <v>340</v>
      </c>
      <c r="B2175" s="68"/>
      <c r="C2175" s="210" t="s">
        <v>123</v>
      </c>
      <c r="D2175" s="211">
        <v>46156</v>
      </c>
      <c r="E2175" s="189" t="s">
        <v>5650</v>
      </c>
      <c r="F2175" s="189" t="s">
        <v>6</v>
      </c>
      <c r="G2175" s="189">
        <v>3577228</v>
      </c>
      <c r="H2175" s="68"/>
      <c r="I2175" s="195" t="s">
        <v>5651</v>
      </c>
      <c r="J2175" s="68"/>
      <c r="K2175" s="68"/>
      <c r="L2175" s="68"/>
      <c r="M2175" s="68"/>
      <c r="N2175" s="319"/>
      <c r="O2175" s="319"/>
      <c r="P2175" s="212">
        <v>0</v>
      </c>
      <c r="Q2175" s="212">
        <v>8247.23</v>
      </c>
      <c r="R2175" s="68" t="s">
        <v>809</v>
      </c>
      <c r="S2175" s="320"/>
      <c r="T2175" s="266"/>
    </row>
    <row r="2176" spans="1:20" ht="63.75">
      <c r="A2176" s="189">
        <v>340</v>
      </c>
      <c r="B2176" s="68"/>
      <c r="C2176" s="210" t="s">
        <v>123</v>
      </c>
      <c r="D2176" s="211">
        <v>46156</v>
      </c>
      <c r="E2176" s="189" t="s">
        <v>5652</v>
      </c>
      <c r="F2176" s="189" t="s">
        <v>14</v>
      </c>
      <c r="G2176" s="189">
        <v>3577229</v>
      </c>
      <c r="H2176" s="68"/>
      <c r="I2176" s="195" t="s">
        <v>5653</v>
      </c>
      <c r="J2176" s="68"/>
      <c r="K2176" s="68"/>
      <c r="L2176" s="68"/>
      <c r="M2176" s="68"/>
      <c r="N2176" s="319"/>
      <c r="O2176" s="319"/>
      <c r="P2176" s="212">
        <v>80</v>
      </c>
      <c r="Q2176" s="212">
        <v>0</v>
      </c>
      <c r="R2176" s="68" t="s">
        <v>809</v>
      </c>
      <c r="S2176" s="320"/>
      <c r="T2176" s="266"/>
    </row>
    <row r="2177" spans="1:20" ht="63.75">
      <c r="A2177" s="189">
        <v>340</v>
      </c>
      <c r="B2177" s="68"/>
      <c r="C2177" s="210" t="s">
        <v>123</v>
      </c>
      <c r="D2177" s="211">
        <v>46156</v>
      </c>
      <c r="E2177" s="189" t="s">
        <v>5654</v>
      </c>
      <c r="F2177" s="189" t="s">
        <v>14</v>
      </c>
      <c r="G2177" s="189">
        <v>3577227</v>
      </c>
      <c r="H2177" s="68"/>
      <c r="I2177" s="195" t="s">
        <v>5655</v>
      </c>
      <c r="J2177" s="68"/>
      <c r="K2177" s="68"/>
      <c r="L2177" s="68"/>
      <c r="M2177" s="68"/>
      <c r="N2177" s="319"/>
      <c r="O2177" s="319"/>
      <c r="P2177" s="212">
        <v>80</v>
      </c>
      <c r="Q2177" s="212">
        <v>0</v>
      </c>
      <c r="R2177" s="68" t="s">
        <v>809</v>
      </c>
      <c r="S2177" s="320"/>
      <c r="T2177" s="266"/>
    </row>
    <row r="2178" spans="1:20" ht="76.5">
      <c r="A2178" s="189">
        <v>597</v>
      </c>
      <c r="B2178" s="68"/>
      <c r="C2178" s="210" t="s">
        <v>609</v>
      </c>
      <c r="D2178" s="211">
        <v>46156</v>
      </c>
      <c r="E2178" s="189" t="s">
        <v>5656</v>
      </c>
      <c r="F2178" s="189" t="s">
        <v>14</v>
      </c>
      <c r="G2178" s="189">
        <v>3577224</v>
      </c>
      <c r="H2178" s="68"/>
      <c r="I2178" s="195" t="s">
        <v>5657</v>
      </c>
      <c r="J2178" s="68"/>
      <c r="K2178" s="68"/>
      <c r="L2178" s="68"/>
      <c r="M2178" s="68"/>
      <c r="N2178" s="319"/>
      <c r="O2178" s="319"/>
      <c r="P2178" s="212">
        <v>80</v>
      </c>
      <c r="Q2178" s="212">
        <v>0</v>
      </c>
      <c r="R2178" s="68" t="s">
        <v>809</v>
      </c>
      <c r="S2178" s="320"/>
      <c r="T2178" s="266"/>
    </row>
    <row r="2179" spans="1:20" ht="76.5">
      <c r="A2179" s="189">
        <v>597</v>
      </c>
      <c r="B2179" s="68"/>
      <c r="C2179" s="210" t="s">
        <v>609</v>
      </c>
      <c r="D2179" s="211">
        <v>46156</v>
      </c>
      <c r="E2179" s="189" t="s">
        <v>5658</v>
      </c>
      <c r="F2179" s="189" t="s">
        <v>14</v>
      </c>
      <c r="G2179" s="189">
        <v>3577222</v>
      </c>
      <c r="H2179" s="68"/>
      <c r="I2179" s="195" t="s">
        <v>5659</v>
      </c>
      <c r="J2179" s="68"/>
      <c r="K2179" s="68"/>
      <c r="L2179" s="68"/>
      <c r="M2179" s="68"/>
      <c r="N2179" s="319"/>
      <c r="O2179" s="319"/>
      <c r="P2179" s="212">
        <v>80</v>
      </c>
      <c r="Q2179" s="212">
        <v>0</v>
      </c>
      <c r="R2179" s="68" t="s">
        <v>809</v>
      </c>
      <c r="S2179" s="320"/>
      <c r="T2179" s="266"/>
    </row>
    <row r="2180" spans="1:20" ht="38.25">
      <c r="A2180" s="189">
        <v>283</v>
      </c>
      <c r="B2180" s="68"/>
      <c r="C2180" s="210" t="s">
        <v>104</v>
      </c>
      <c r="D2180" s="211">
        <v>46156</v>
      </c>
      <c r="E2180" s="189" t="s">
        <v>5660</v>
      </c>
      <c r="F2180" s="189" t="s">
        <v>6</v>
      </c>
      <c r="G2180" s="189">
        <v>2431922</v>
      </c>
      <c r="H2180" s="68"/>
      <c r="I2180" s="195" t="s">
        <v>1857</v>
      </c>
      <c r="J2180" s="68"/>
      <c r="K2180" s="68"/>
      <c r="L2180" s="68"/>
      <c r="M2180" s="68"/>
      <c r="N2180" s="319"/>
      <c r="O2180" s="319"/>
      <c r="P2180" s="212">
        <v>0</v>
      </c>
      <c r="Q2180" s="212">
        <v>2031928.43</v>
      </c>
      <c r="R2180" s="68" t="s">
        <v>809</v>
      </c>
      <c r="S2180" s="320"/>
      <c r="T2180" s="266"/>
    </row>
    <row r="2181" spans="1:20" ht="38.25">
      <c r="A2181" s="189">
        <v>283</v>
      </c>
      <c r="B2181" s="68"/>
      <c r="C2181" s="210" t="s">
        <v>104</v>
      </c>
      <c r="D2181" s="211">
        <v>46156</v>
      </c>
      <c r="E2181" s="189" t="s">
        <v>5661</v>
      </c>
      <c r="F2181" s="189" t="s">
        <v>6</v>
      </c>
      <c r="G2181" s="189">
        <v>2431926</v>
      </c>
      <c r="H2181" s="68"/>
      <c r="I2181" s="195" t="s">
        <v>1857</v>
      </c>
      <c r="J2181" s="68"/>
      <c r="K2181" s="68"/>
      <c r="L2181" s="68"/>
      <c r="M2181" s="68"/>
      <c r="N2181" s="319"/>
      <c r="O2181" s="319"/>
      <c r="P2181" s="212">
        <v>0</v>
      </c>
      <c r="Q2181" s="212">
        <v>517923.04</v>
      </c>
      <c r="R2181" s="68" t="s">
        <v>809</v>
      </c>
      <c r="S2181" s="320"/>
      <c r="T2181" s="266"/>
    </row>
    <row r="2182" spans="1:20" ht="63.75">
      <c r="A2182" s="189">
        <v>513</v>
      </c>
      <c r="B2182" s="68"/>
      <c r="C2182" s="210" t="s">
        <v>138</v>
      </c>
      <c r="D2182" s="211">
        <v>46156</v>
      </c>
      <c r="E2182" s="189" t="s">
        <v>5662</v>
      </c>
      <c r="F2182" s="189" t="s">
        <v>14</v>
      </c>
      <c r="G2182" s="189">
        <v>3577633</v>
      </c>
      <c r="H2182" s="68"/>
      <c r="I2182" s="195" t="s">
        <v>5663</v>
      </c>
      <c r="J2182" s="68"/>
      <c r="K2182" s="68"/>
      <c r="L2182" s="68"/>
      <c r="M2182" s="68"/>
      <c r="N2182" s="319"/>
      <c r="O2182" s="319"/>
      <c r="P2182" s="212">
        <v>80</v>
      </c>
      <c r="Q2182" s="212">
        <v>0</v>
      </c>
      <c r="R2182" s="68" t="s">
        <v>809</v>
      </c>
      <c r="S2182" s="320"/>
      <c r="T2182" s="266"/>
    </row>
    <row r="2183" spans="1:20" ht="51">
      <c r="A2183" s="189">
        <v>513</v>
      </c>
      <c r="B2183" s="68"/>
      <c r="C2183" s="210" t="s">
        <v>138</v>
      </c>
      <c r="D2183" s="211">
        <v>46156</v>
      </c>
      <c r="E2183" s="189" t="s">
        <v>5664</v>
      </c>
      <c r="F2183" s="189" t="s">
        <v>14</v>
      </c>
      <c r="G2183" s="189">
        <v>3577635</v>
      </c>
      <c r="H2183" s="68"/>
      <c r="I2183" s="195" t="s">
        <v>5665</v>
      </c>
      <c r="J2183" s="68"/>
      <c r="K2183" s="68"/>
      <c r="L2183" s="68"/>
      <c r="M2183" s="68"/>
      <c r="N2183" s="319"/>
      <c r="O2183" s="319"/>
      <c r="P2183" s="212">
        <v>80</v>
      </c>
      <c r="Q2183" s="212">
        <v>0</v>
      </c>
      <c r="R2183" s="68" t="s">
        <v>809</v>
      </c>
      <c r="S2183" s="320"/>
      <c r="T2183" s="266"/>
    </row>
    <row r="2184" spans="1:20" ht="63.75">
      <c r="A2184" s="189">
        <v>155</v>
      </c>
      <c r="B2184" s="68"/>
      <c r="C2184" s="210" t="s">
        <v>70</v>
      </c>
      <c r="D2184" s="211">
        <v>46157</v>
      </c>
      <c r="E2184" s="189" t="s">
        <v>5666</v>
      </c>
      <c r="F2184" s="189" t="s">
        <v>3</v>
      </c>
      <c r="G2184" s="189">
        <v>2390075</v>
      </c>
      <c r="H2184" s="68"/>
      <c r="I2184" s="195" t="s">
        <v>5667</v>
      </c>
      <c r="J2184" s="68"/>
      <c r="K2184" s="68"/>
      <c r="L2184" s="68"/>
      <c r="M2184" s="68"/>
      <c r="N2184" s="319"/>
      <c r="O2184" s="319"/>
      <c r="P2184" s="212">
        <v>0</v>
      </c>
      <c r="Q2184" s="212">
        <v>2886.47</v>
      </c>
      <c r="R2184" s="68" t="s">
        <v>809</v>
      </c>
      <c r="S2184" s="320"/>
      <c r="T2184" s="266"/>
    </row>
    <row r="2185" spans="1:20" ht="63.75">
      <c r="A2185" s="189">
        <v>16</v>
      </c>
      <c r="B2185" s="68"/>
      <c r="C2185" s="210" t="s">
        <v>39</v>
      </c>
      <c r="D2185" s="211">
        <v>46157</v>
      </c>
      <c r="E2185" s="189" t="s">
        <v>5668</v>
      </c>
      <c r="F2185" s="189" t="s">
        <v>3</v>
      </c>
      <c r="G2185" s="189">
        <v>2390081</v>
      </c>
      <c r="H2185" s="68"/>
      <c r="I2185" s="195" t="s">
        <v>5669</v>
      </c>
      <c r="J2185" s="68"/>
      <c r="K2185" s="68"/>
      <c r="L2185" s="68"/>
      <c r="M2185" s="68"/>
      <c r="N2185" s="319"/>
      <c r="O2185" s="319"/>
      <c r="P2185" s="212">
        <v>0</v>
      </c>
      <c r="Q2185" s="212">
        <v>12900</v>
      </c>
      <c r="R2185" s="68" t="s">
        <v>809</v>
      </c>
      <c r="S2185" s="320"/>
      <c r="T2185" s="266"/>
    </row>
    <row r="2186" spans="1:20" ht="63.75">
      <c r="A2186" s="189">
        <v>522</v>
      </c>
      <c r="B2186" s="68"/>
      <c r="C2186" s="210" t="s">
        <v>141</v>
      </c>
      <c r="D2186" s="211">
        <v>46157</v>
      </c>
      <c r="E2186" s="189" t="s">
        <v>5670</v>
      </c>
      <c r="F2186" s="189" t="s">
        <v>3</v>
      </c>
      <c r="G2186" s="189">
        <v>2390088</v>
      </c>
      <c r="H2186" s="68"/>
      <c r="I2186" s="195" t="s">
        <v>5671</v>
      </c>
      <c r="J2186" s="68"/>
      <c r="K2186" s="68"/>
      <c r="L2186" s="68"/>
      <c r="M2186" s="68"/>
      <c r="N2186" s="319"/>
      <c r="O2186" s="319"/>
      <c r="P2186" s="212">
        <v>0</v>
      </c>
      <c r="Q2186" s="212">
        <v>55080</v>
      </c>
      <c r="R2186" s="68" t="s">
        <v>809</v>
      </c>
      <c r="S2186" s="320"/>
      <c r="T2186" s="266"/>
    </row>
    <row r="2187" spans="1:20" ht="38.25">
      <c r="A2187" s="189" t="s">
        <v>503</v>
      </c>
      <c r="B2187" s="68"/>
      <c r="C2187" s="210" t="s">
        <v>541</v>
      </c>
      <c r="D2187" s="211">
        <v>46157</v>
      </c>
      <c r="E2187" s="189" t="s">
        <v>5672</v>
      </c>
      <c r="F2187" s="189" t="s">
        <v>3</v>
      </c>
      <c r="G2187" s="189">
        <v>2390089</v>
      </c>
      <c r="H2187" s="68"/>
      <c r="I2187" s="195" t="s">
        <v>2922</v>
      </c>
      <c r="J2187" s="68"/>
      <c r="K2187" s="68"/>
      <c r="L2187" s="68"/>
      <c r="M2187" s="68"/>
      <c r="N2187" s="319"/>
      <c r="O2187" s="319"/>
      <c r="P2187" s="212">
        <v>0</v>
      </c>
      <c r="Q2187" s="212">
        <v>500</v>
      </c>
      <c r="R2187" s="68" t="s">
        <v>809</v>
      </c>
      <c r="S2187" s="320"/>
      <c r="T2187" s="266"/>
    </row>
    <row r="2188" spans="1:20" ht="51">
      <c r="A2188" s="189" t="s">
        <v>503</v>
      </c>
      <c r="B2188" s="68"/>
      <c r="C2188" s="210" t="s">
        <v>541</v>
      </c>
      <c r="D2188" s="211">
        <v>46157</v>
      </c>
      <c r="E2188" s="189" t="s">
        <v>5673</v>
      </c>
      <c r="F2188" s="189" t="s">
        <v>3</v>
      </c>
      <c r="G2188" s="189">
        <v>2390108</v>
      </c>
      <c r="H2188" s="68"/>
      <c r="I2188" s="195" t="s">
        <v>5674</v>
      </c>
      <c r="J2188" s="68"/>
      <c r="K2188" s="68"/>
      <c r="L2188" s="68"/>
      <c r="M2188" s="68"/>
      <c r="N2188" s="319"/>
      <c r="O2188" s="319"/>
      <c r="P2188" s="212">
        <v>0</v>
      </c>
      <c r="Q2188" s="212">
        <v>39000</v>
      </c>
      <c r="R2188" s="68" t="s">
        <v>809</v>
      </c>
      <c r="S2188" s="320"/>
      <c r="T2188" s="266"/>
    </row>
    <row r="2189" spans="1:20" ht="51">
      <c r="A2189" s="189">
        <v>599</v>
      </c>
      <c r="B2189" s="68"/>
      <c r="C2189" s="210" t="s">
        <v>630</v>
      </c>
      <c r="D2189" s="211">
        <v>46157</v>
      </c>
      <c r="E2189" s="189" t="s">
        <v>5675</v>
      </c>
      <c r="F2189" s="189" t="s">
        <v>3</v>
      </c>
      <c r="G2189" s="189">
        <v>2390105</v>
      </c>
      <c r="H2189" s="68"/>
      <c r="I2189" s="195" t="s">
        <v>5676</v>
      </c>
      <c r="J2189" s="68"/>
      <c r="K2189" s="68"/>
      <c r="L2189" s="68"/>
      <c r="M2189" s="68"/>
      <c r="N2189" s="319"/>
      <c r="O2189" s="319"/>
      <c r="P2189" s="212">
        <v>0</v>
      </c>
      <c r="Q2189" s="212">
        <v>940</v>
      </c>
      <c r="R2189" s="68" t="s">
        <v>809</v>
      </c>
      <c r="S2189" s="320"/>
      <c r="T2189" s="266"/>
    </row>
    <row r="2190" spans="1:20" ht="38.25">
      <c r="A2190" s="189">
        <v>46</v>
      </c>
      <c r="B2190" s="68"/>
      <c r="C2190" s="210" t="s">
        <v>719</v>
      </c>
      <c r="D2190" s="211">
        <v>46157</v>
      </c>
      <c r="E2190" s="189" t="s">
        <v>5677</v>
      </c>
      <c r="F2190" s="189" t="s">
        <v>3</v>
      </c>
      <c r="G2190" s="189">
        <v>2390123</v>
      </c>
      <c r="H2190" s="68"/>
      <c r="I2190" s="195" t="s">
        <v>5678</v>
      </c>
      <c r="J2190" s="68"/>
      <c r="K2190" s="68"/>
      <c r="L2190" s="68"/>
      <c r="M2190" s="68"/>
      <c r="N2190" s="319"/>
      <c r="O2190" s="319"/>
      <c r="P2190" s="212">
        <v>0</v>
      </c>
      <c r="Q2190" s="212">
        <v>1084</v>
      </c>
      <c r="R2190" s="68" t="s">
        <v>809</v>
      </c>
      <c r="S2190" s="320"/>
      <c r="T2190" s="266"/>
    </row>
    <row r="2191" spans="1:20" ht="51">
      <c r="A2191" s="189" t="s">
        <v>503</v>
      </c>
      <c r="B2191" s="68"/>
      <c r="C2191" s="210" t="s">
        <v>541</v>
      </c>
      <c r="D2191" s="211">
        <v>46157</v>
      </c>
      <c r="E2191" s="189" t="s">
        <v>5679</v>
      </c>
      <c r="F2191" s="189" t="s">
        <v>3</v>
      </c>
      <c r="G2191" s="189">
        <v>2390142</v>
      </c>
      <c r="H2191" s="68"/>
      <c r="I2191" s="195" t="s">
        <v>873</v>
      </c>
      <c r="J2191" s="68"/>
      <c r="K2191" s="68"/>
      <c r="L2191" s="68"/>
      <c r="M2191" s="68"/>
      <c r="N2191" s="319"/>
      <c r="O2191" s="319"/>
      <c r="P2191" s="212">
        <v>0</v>
      </c>
      <c r="Q2191" s="212">
        <v>700</v>
      </c>
      <c r="R2191" s="68" t="s">
        <v>809</v>
      </c>
      <c r="S2191" s="320"/>
      <c r="T2191" s="266"/>
    </row>
    <row r="2192" spans="1:20" ht="63.75">
      <c r="A2192" s="189">
        <v>221</v>
      </c>
      <c r="B2192" s="68"/>
      <c r="C2192" s="210" t="s">
        <v>83</v>
      </c>
      <c r="D2192" s="211">
        <v>46157</v>
      </c>
      <c r="E2192" s="189" t="s">
        <v>5680</v>
      </c>
      <c r="F2192" s="189" t="s">
        <v>3</v>
      </c>
      <c r="G2192" s="189">
        <v>2390146</v>
      </c>
      <c r="H2192" s="68"/>
      <c r="I2192" s="195" t="s">
        <v>5681</v>
      </c>
      <c r="J2192" s="68"/>
      <c r="K2192" s="68"/>
      <c r="L2192" s="68"/>
      <c r="M2192" s="68"/>
      <c r="N2192" s="319"/>
      <c r="O2192" s="319"/>
      <c r="P2192" s="212">
        <v>0</v>
      </c>
      <c r="Q2192" s="212">
        <v>5860</v>
      </c>
      <c r="R2192" s="68" t="s">
        <v>809</v>
      </c>
      <c r="S2192" s="320"/>
      <c r="T2192" s="266"/>
    </row>
    <row r="2193" spans="1:20" ht="51">
      <c r="A2193" s="189">
        <v>16</v>
      </c>
      <c r="B2193" s="68"/>
      <c r="C2193" s="210" t="s">
        <v>39</v>
      </c>
      <c r="D2193" s="211">
        <v>46157</v>
      </c>
      <c r="E2193" s="189" t="s">
        <v>5682</v>
      </c>
      <c r="F2193" s="189" t="s">
        <v>3</v>
      </c>
      <c r="G2193" s="189">
        <v>2390149</v>
      </c>
      <c r="H2193" s="68"/>
      <c r="I2193" s="195" t="s">
        <v>5683</v>
      </c>
      <c r="J2193" s="68"/>
      <c r="K2193" s="68"/>
      <c r="L2193" s="68"/>
      <c r="M2193" s="68"/>
      <c r="N2193" s="319"/>
      <c r="O2193" s="319"/>
      <c r="P2193" s="212">
        <v>0</v>
      </c>
      <c r="Q2193" s="212">
        <v>3500</v>
      </c>
      <c r="R2193" s="68" t="s">
        <v>809</v>
      </c>
      <c r="S2193" s="320"/>
      <c r="T2193" s="266"/>
    </row>
    <row r="2194" spans="1:20" ht="51">
      <c r="A2194" s="189">
        <v>599</v>
      </c>
      <c r="B2194" s="68"/>
      <c r="C2194" s="210" t="s">
        <v>630</v>
      </c>
      <c r="D2194" s="211">
        <v>46157</v>
      </c>
      <c r="E2194" s="189" t="s">
        <v>5684</v>
      </c>
      <c r="F2194" s="189" t="s">
        <v>3</v>
      </c>
      <c r="G2194" s="189">
        <v>2390168</v>
      </c>
      <c r="H2194" s="68"/>
      <c r="I2194" s="195" t="s">
        <v>5685</v>
      </c>
      <c r="J2194" s="68"/>
      <c r="K2194" s="68"/>
      <c r="L2194" s="68"/>
      <c r="M2194" s="68"/>
      <c r="N2194" s="319"/>
      <c r="O2194" s="319"/>
      <c r="P2194" s="212">
        <v>0</v>
      </c>
      <c r="Q2194" s="212">
        <v>64832</v>
      </c>
      <c r="R2194" s="68" t="s">
        <v>809</v>
      </c>
      <c r="S2194" s="320"/>
      <c r="T2194" s="266"/>
    </row>
    <row r="2195" spans="1:20" ht="51">
      <c r="A2195" s="189">
        <v>599</v>
      </c>
      <c r="B2195" s="68"/>
      <c r="C2195" s="210" t="s">
        <v>630</v>
      </c>
      <c r="D2195" s="211">
        <v>46157</v>
      </c>
      <c r="E2195" s="189" t="s">
        <v>5686</v>
      </c>
      <c r="F2195" s="189" t="s">
        <v>3</v>
      </c>
      <c r="G2195" s="189">
        <v>2390170</v>
      </c>
      <c r="H2195" s="68"/>
      <c r="I2195" s="195" t="s">
        <v>5687</v>
      </c>
      <c r="J2195" s="68"/>
      <c r="K2195" s="68"/>
      <c r="L2195" s="68"/>
      <c r="M2195" s="68"/>
      <c r="N2195" s="319"/>
      <c r="O2195" s="319"/>
      <c r="P2195" s="212">
        <v>0</v>
      </c>
      <c r="Q2195" s="212">
        <v>10328.299999999999</v>
      </c>
      <c r="R2195" s="68" t="s">
        <v>809</v>
      </c>
      <c r="S2195" s="320"/>
      <c r="T2195" s="266"/>
    </row>
    <row r="2196" spans="1:20" ht="63.75">
      <c r="A2196" s="189">
        <v>221</v>
      </c>
      <c r="B2196" s="68"/>
      <c r="C2196" s="210" t="s">
        <v>83</v>
      </c>
      <c r="D2196" s="211">
        <v>46157</v>
      </c>
      <c r="E2196" s="189" t="s">
        <v>5688</v>
      </c>
      <c r="F2196" s="189" t="s">
        <v>3</v>
      </c>
      <c r="G2196" s="189">
        <v>2390173</v>
      </c>
      <c r="H2196" s="68"/>
      <c r="I2196" s="195" t="s">
        <v>3139</v>
      </c>
      <c r="J2196" s="68"/>
      <c r="K2196" s="68"/>
      <c r="L2196" s="68"/>
      <c r="M2196" s="68"/>
      <c r="N2196" s="319"/>
      <c r="O2196" s="319"/>
      <c r="P2196" s="212">
        <v>0</v>
      </c>
      <c r="Q2196" s="212">
        <v>40</v>
      </c>
      <c r="R2196" s="68" t="s">
        <v>809</v>
      </c>
      <c r="S2196" s="320"/>
      <c r="T2196" s="266"/>
    </row>
    <row r="2197" spans="1:20" ht="51">
      <c r="A2197" s="189">
        <v>526</v>
      </c>
      <c r="B2197" s="68"/>
      <c r="C2197" s="210" t="s">
        <v>643</v>
      </c>
      <c r="D2197" s="211">
        <v>46157</v>
      </c>
      <c r="E2197" s="189" t="s">
        <v>5689</v>
      </c>
      <c r="F2197" s="189" t="s">
        <v>3</v>
      </c>
      <c r="G2197" s="189">
        <v>2390174</v>
      </c>
      <c r="H2197" s="68"/>
      <c r="I2197" s="195" t="s">
        <v>5690</v>
      </c>
      <c r="J2197" s="68"/>
      <c r="K2197" s="68"/>
      <c r="L2197" s="68"/>
      <c r="M2197" s="68"/>
      <c r="N2197" s="319"/>
      <c r="O2197" s="319"/>
      <c r="P2197" s="212">
        <v>0</v>
      </c>
      <c r="Q2197" s="212">
        <v>446</v>
      </c>
      <c r="R2197" s="68" t="s">
        <v>809</v>
      </c>
      <c r="S2197" s="320"/>
      <c r="T2197" s="266"/>
    </row>
    <row r="2198" spans="1:20" ht="51">
      <c r="A2198" s="189">
        <v>292</v>
      </c>
      <c r="B2198" s="68"/>
      <c r="C2198" s="210" t="s">
        <v>109</v>
      </c>
      <c r="D2198" s="211">
        <v>46157</v>
      </c>
      <c r="E2198" s="189" t="s">
        <v>5691</v>
      </c>
      <c r="F2198" s="189" t="s">
        <v>3</v>
      </c>
      <c r="G2198" s="189">
        <v>2390093</v>
      </c>
      <c r="H2198" s="68"/>
      <c r="I2198" s="195" t="s">
        <v>5692</v>
      </c>
      <c r="J2198" s="68"/>
      <c r="K2198" s="68"/>
      <c r="L2198" s="68"/>
      <c r="M2198" s="68"/>
      <c r="N2198" s="319"/>
      <c r="O2198" s="319"/>
      <c r="P2198" s="212">
        <v>0</v>
      </c>
      <c r="Q2198" s="212">
        <v>142597.22</v>
      </c>
      <c r="R2198" s="68" t="s">
        <v>809</v>
      </c>
      <c r="S2198" s="320"/>
      <c r="T2198" s="266"/>
    </row>
    <row r="2199" spans="1:20" ht="51">
      <c r="A2199" s="189">
        <v>292</v>
      </c>
      <c r="B2199" s="68"/>
      <c r="C2199" s="210" t="s">
        <v>109</v>
      </c>
      <c r="D2199" s="211">
        <v>46157</v>
      </c>
      <c r="E2199" s="189" t="s">
        <v>5693</v>
      </c>
      <c r="F2199" s="189" t="s">
        <v>3</v>
      </c>
      <c r="G2199" s="189">
        <v>2390095</v>
      </c>
      <c r="H2199" s="68"/>
      <c r="I2199" s="195" t="s">
        <v>5694</v>
      </c>
      <c r="J2199" s="68"/>
      <c r="K2199" s="68"/>
      <c r="L2199" s="68"/>
      <c r="M2199" s="68"/>
      <c r="N2199" s="319"/>
      <c r="O2199" s="319"/>
      <c r="P2199" s="212">
        <v>0</v>
      </c>
      <c r="Q2199" s="212">
        <v>21309.1</v>
      </c>
      <c r="R2199" s="68" t="s">
        <v>809</v>
      </c>
      <c r="S2199" s="320"/>
      <c r="T2199" s="266"/>
    </row>
    <row r="2200" spans="1:20" ht="63.75">
      <c r="A2200" s="189" t="s">
        <v>494</v>
      </c>
      <c r="B2200" s="68"/>
      <c r="C2200" s="210" t="s">
        <v>542</v>
      </c>
      <c r="D2200" s="211">
        <v>46157</v>
      </c>
      <c r="E2200" s="189" t="s">
        <v>5695</v>
      </c>
      <c r="F2200" s="189" t="s">
        <v>3</v>
      </c>
      <c r="G2200" s="189">
        <v>2390096</v>
      </c>
      <c r="H2200" s="68"/>
      <c r="I2200" s="195" t="s">
        <v>5696</v>
      </c>
      <c r="J2200" s="68"/>
      <c r="K2200" s="68"/>
      <c r="L2200" s="68"/>
      <c r="M2200" s="68"/>
      <c r="N2200" s="319"/>
      <c r="O2200" s="319"/>
      <c r="P2200" s="212">
        <v>0</v>
      </c>
      <c r="Q2200" s="212">
        <v>12790.75</v>
      </c>
      <c r="R2200" s="68" t="s">
        <v>809</v>
      </c>
      <c r="S2200" s="320"/>
      <c r="T2200" s="266"/>
    </row>
    <row r="2201" spans="1:20" ht="51">
      <c r="A2201" s="189" t="s">
        <v>494</v>
      </c>
      <c r="B2201" s="68"/>
      <c r="C2201" s="210" t="s">
        <v>542</v>
      </c>
      <c r="D2201" s="211">
        <v>46157</v>
      </c>
      <c r="E2201" s="189" t="s">
        <v>5697</v>
      </c>
      <c r="F2201" s="189" t="s">
        <v>3</v>
      </c>
      <c r="G2201" s="189">
        <v>2390099</v>
      </c>
      <c r="H2201" s="68"/>
      <c r="I2201" s="195" t="s">
        <v>5698</v>
      </c>
      <c r="J2201" s="68"/>
      <c r="K2201" s="68"/>
      <c r="L2201" s="68"/>
      <c r="M2201" s="68"/>
      <c r="N2201" s="319"/>
      <c r="O2201" s="319"/>
      <c r="P2201" s="212">
        <v>0</v>
      </c>
      <c r="Q2201" s="212">
        <v>1605603.38</v>
      </c>
      <c r="R2201" s="68" t="s">
        <v>809</v>
      </c>
      <c r="S2201" s="320"/>
      <c r="T2201" s="266"/>
    </row>
    <row r="2202" spans="1:20" ht="51">
      <c r="A2202" s="189" t="s">
        <v>494</v>
      </c>
      <c r="B2202" s="68"/>
      <c r="C2202" s="210" t="s">
        <v>542</v>
      </c>
      <c r="D2202" s="211">
        <v>46157</v>
      </c>
      <c r="E2202" s="189" t="s">
        <v>5699</v>
      </c>
      <c r="F2202" s="189" t="s">
        <v>3</v>
      </c>
      <c r="G2202" s="189">
        <v>2390100</v>
      </c>
      <c r="H2202" s="68"/>
      <c r="I2202" s="195" t="s">
        <v>5700</v>
      </c>
      <c r="J2202" s="68"/>
      <c r="K2202" s="68"/>
      <c r="L2202" s="68"/>
      <c r="M2202" s="68"/>
      <c r="N2202" s="319"/>
      <c r="O2202" s="319"/>
      <c r="P2202" s="212">
        <v>0</v>
      </c>
      <c r="Q2202" s="212">
        <v>1669147.01</v>
      </c>
      <c r="R2202" s="68" t="s">
        <v>809</v>
      </c>
      <c r="S2202" s="320"/>
      <c r="T2202" s="266"/>
    </row>
    <row r="2203" spans="1:20" ht="51">
      <c r="A2203" s="189" t="s">
        <v>494</v>
      </c>
      <c r="B2203" s="68"/>
      <c r="C2203" s="210" t="s">
        <v>542</v>
      </c>
      <c r="D2203" s="211">
        <v>46157</v>
      </c>
      <c r="E2203" s="189" t="s">
        <v>5701</v>
      </c>
      <c r="F2203" s="189" t="s">
        <v>3</v>
      </c>
      <c r="G2203" s="189">
        <v>2390101</v>
      </c>
      <c r="H2203" s="68"/>
      <c r="I2203" s="195" t="s">
        <v>5702</v>
      </c>
      <c r="J2203" s="68"/>
      <c r="K2203" s="68"/>
      <c r="L2203" s="68"/>
      <c r="M2203" s="68"/>
      <c r="N2203" s="319"/>
      <c r="O2203" s="319"/>
      <c r="P2203" s="212">
        <v>0</v>
      </c>
      <c r="Q2203" s="212">
        <v>1814921.92</v>
      </c>
      <c r="R2203" s="68" t="s">
        <v>809</v>
      </c>
      <c r="S2203" s="320"/>
      <c r="T2203" s="266"/>
    </row>
    <row r="2204" spans="1:20" ht="51">
      <c r="A2204" s="189" t="s">
        <v>494</v>
      </c>
      <c r="B2204" s="68"/>
      <c r="C2204" s="210" t="s">
        <v>542</v>
      </c>
      <c r="D2204" s="211">
        <v>46157</v>
      </c>
      <c r="E2204" s="189" t="s">
        <v>5703</v>
      </c>
      <c r="F2204" s="189" t="s">
        <v>3</v>
      </c>
      <c r="G2204" s="189">
        <v>2390102</v>
      </c>
      <c r="H2204" s="68"/>
      <c r="I2204" s="195" t="s">
        <v>5704</v>
      </c>
      <c r="J2204" s="68"/>
      <c r="K2204" s="68"/>
      <c r="L2204" s="68"/>
      <c r="M2204" s="68"/>
      <c r="N2204" s="319"/>
      <c r="O2204" s="319"/>
      <c r="P2204" s="212">
        <v>0</v>
      </c>
      <c r="Q2204" s="212">
        <v>1232237.3700000001</v>
      </c>
      <c r="R2204" s="68" t="s">
        <v>809</v>
      </c>
      <c r="S2204" s="320"/>
      <c r="T2204" s="266"/>
    </row>
    <row r="2205" spans="1:20" ht="51">
      <c r="A2205" s="189" t="s">
        <v>494</v>
      </c>
      <c r="B2205" s="68"/>
      <c r="C2205" s="210" t="s">
        <v>542</v>
      </c>
      <c r="D2205" s="211">
        <v>46157</v>
      </c>
      <c r="E2205" s="189" t="s">
        <v>5705</v>
      </c>
      <c r="F2205" s="189" t="s">
        <v>3</v>
      </c>
      <c r="G2205" s="189">
        <v>2390103</v>
      </c>
      <c r="H2205" s="68"/>
      <c r="I2205" s="195" t="s">
        <v>5706</v>
      </c>
      <c r="J2205" s="68"/>
      <c r="K2205" s="68"/>
      <c r="L2205" s="68"/>
      <c r="M2205" s="68"/>
      <c r="N2205" s="319"/>
      <c r="O2205" s="319"/>
      <c r="P2205" s="212">
        <v>0</v>
      </c>
      <c r="Q2205" s="212">
        <v>1415892.01</v>
      </c>
      <c r="R2205" s="68" t="s">
        <v>809</v>
      </c>
      <c r="S2205" s="320"/>
      <c r="T2205" s="266"/>
    </row>
    <row r="2206" spans="1:20" ht="51">
      <c r="A2206" s="189" t="s">
        <v>494</v>
      </c>
      <c r="B2206" s="68"/>
      <c r="C2206" s="210" t="s">
        <v>542</v>
      </c>
      <c r="D2206" s="211">
        <v>46157</v>
      </c>
      <c r="E2206" s="189" t="s">
        <v>5707</v>
      </c>
      <c r="F2206" s="189" t="s">
        <v>3</v>
      </c>
      <c r="G2206" s="189">
        <v>2390104</v>
      </c>
      <c r="H2206" s="68"/>
      <c r="I2206" s="195" t="s">
        <v>5708</v>
      </c>
      <c r="J2206" s="68"/>
      <c r="K2206" s="68"/>
      <c r="L2206" s="68"/>
      <c r="M2206" s="68"/>
      <c r="N2206" s="319"/>
      <c r="O2206" s="319"/>
      <c r="P2206" s="212">
        <v>0</v>
      </c>
      <c r="Q2206" s="212">
        <v>1439763.43</v>
      </c>
      <c r="R2206" s="68" t="s">
        <v>809</v>
      </c>
      <c r="S2206" s="320"/>
      <c r="T2206" s="266"/>
    </row>
    <row r="2207" spans="1:20" ht="51">
      <c r="A2207" s="189" t="s">
        <v>494</v>
      </c>
      <c r="B2207" s="68"/>
      <c r="C2207" s="210" t="s">
        <v>542</v>
      </c>
      <c r="D2207" s="211">
        <v>46157</v>
      </c>
      <c r="E2207" s="189" t="s">
        <v>5709</v>
      </c>
      <c r="F2207" s="189" t="s">
        <v>3</v>
      </c>
      <c r="G2207" s="189">
        <v>2390106</v>
      </c>
      <c r="H2207" s="68"/>
      <c r="I2207" s="195" t="s">
        <v>5710</v>
      </c>
      <c r="J2207" s="68"/>
      <c r="K2207" s="68"/>
      <c r="L2207" s="68"/>
      <c r="M2207" s="68"/>
      <c r="N2207" s="319"/>
      <c r="O2207" s="319"/>
      <c r="P2207" s="212">
        <v>0</v>
      </c>
      <c r="Q2207" s="212">
        <v>1766613.71</v>
      </c>
      <c r="R2207" s="68" t="s">
        <v>809</v>
      </c>
      <c r="S2207" s="320"/>
      <c r="T2207" s="266"/>
    </row>
    <row r="2208" spans="1:20" ht="63.75">
      <c r="A2208" s="189">
        <v>221</v>
      </c>
      <c r="B2208" s="68"/>
      <c r="C2208" s="210" t="s">
        <v>83</v>
      </c>
      <c r="D2208" s="211">
        <v>46157</v>
      </c>
      <c r="E2208" s="189" t="s">
        <v>5711</v>
      </c>
      <c r="F2208" s="189" t="s">
        <v>3</v>
      </c>
      <c r="G2208" s="189">
        <v>2390109</v>
      </c>
      <c r="H2208" s="68"/>
      <c r="I2208" s="195" t="s">
        <v>5712</v>
      </c>
      <c r="J2208" s="68"/>
      <c r="K2208" s="68"/>
      <c r="L2208" s="68"/>
      <c r="M2208" s="68"/>
      <c r="N2208" s="319"/>
      <c r="O2208" s="319"/>
      <c r="P2208" s="212">
        <v>0</v>
      </c>
      <c r="Q2208" s="212">
        <v>400</v>
      </c>
      <c r="R2208" s="68" t="s">
        <v>809</v>
      </c>
      <c r="S2208" s="320"/>
      <c r="T2208" s="266"/>
    </row>
    <row r="2209" spans="1:20" ht="51">
      <c r="A2209" s="189" t="s">
        <v>503</v>
      </c>
      <c r="B2209" s="68"/>
      <c r="C2209" s="210" t="s">
        <v>541</v>
      </c>
      <c r="D2209" s="211">
        <v>46157</v>
      </c>
      <c r="E2209" s="189" t="s">
        <v>5713</v>
      </c>
      <c r="F2209" s="189" t="s">
        <v>3</v>
      </c>
      <c r="G2209" s="189">
        <v>2390110</v>
      </c>
      <c r="H2209" s="68"/>
      <c r="I2209" s="195" t="s">
        <v>5714</v>
      </c>
      <c r="J2209" s="68"/>
      <c r="K2209" s="68"/>
      <c r="L2209" s="68"/>
      <c r="M2209" s="68"/>
      <c r="N2209" s="319"/>
      <c r="O2209" s="319"/>
      <c r="P2209" s="212">
        <v>0</v>
      </c>
      <c r="Q2209" s="212">
        <v>6017.11</v>
      </c>
      <c r="R2209" s="68" t="s">
        <v>809</v>
      </c>
      <c r="S2209" s="320"/>
      <c r="T2209" s="266"/>
    </row>
    <row r="2210" spans="1:20" ht="63.75">
      <c r="A2210" s="189">
        <v>221</v>
      </c>
      <c r="B2210" s="68"/>
      <c r="C2210" s="210" t="s">
        <v>83</v>
      </c>
      <c r="D2210" s="211">
        <v>46157</v>
      </c>
      <c r="E2210" s="189" t="s">
        <v>5715</v>
      </c>
      <c r="F2210" s="189" t="s">
        <v>3</v>
      </c>
      <c r="G2210" s="189">
        <v>2390111</v>
      </c>
      <c r="H2210" s="68"/>
      <c r="I2210" s="195" t="s">
        <v>5716</v>
      </c>
      <c r="J2210" s="68"/>
      <c r="K2210" s="68"/>
      <c r="L2210" s="68"/>
      <c r="M2210" s="68"/>
      <c r="N2210" s="319"/>
      <c r="O2210" s="319"/>
      <c r="P2210" s="212">
        <v>0</v>
      </c>
      <c r="Q2210" s="212">
        <v>100</v>
      </c>
      <c r="R2210" s="68" t="s">
        <v>809</v>
      </c>
      <c r="S2210" s="320"/>
      <c r="T2210" s="266"/>
    </row>
    <row r="2211" spans="1:20" ht="63.75">
      <c r="A2211" s="189">
        <v>221</v>
      </c>
      <c r="B2211" s="68"/>
      <c r="C2211" s="210" t="s">
        <v>83</v>
      </c>
      <c r="D2211" s="211">
        <v>46157</v>
      </c>
      <c r="E2211" s="189" t="s">
        <v>5717</v>
      </c>
      <c r="F2211" s="189" t="s">
        <v>3</v>
      </c>
      <c r="G2211" s="189">
        <v>2390112</v>
      </c>
      <c r="H2211" s="68"/>
      <c r="I2211" s="195" t="s">
        <v>5718</v>
      </c>
      <c r="J2211" s="68"/>
      <c r="K2211" s="68"/>
      <c r="L2211" s="68"/>
      <c r="M2211" s="68"/>
      <c r="N2211" s="319"/>
      <c r="O2211" s="319"/>
      <c r="P2211" s="212">
        <v>0</v>
      </c>
      <c r="Q2211" s="212">
        <v>100</v>
      </c>
      <c r="R2211" s="68" t="s">
        <v>809</v>
      </c>
      <c r="S2211" s="320"/>
      <c r="T2211" s="266"/>
    </row>
    <row r="2212" spans="1:20" ht="63.75">
      <c r="A2212" s="189">
        <v>221</v>
      </c>
      <c r="B2212" s="68"/>
      <c r="C2212" s="210" t="s">
        <v>83</v>
      </c>
      <c r="D2212" s="211">
        <v>46157</v>
      </c>
      <c r="E2212" s="189" t="s">
        <v>5719</v>
      </c>
      <c r="F2212" s="189" t="s">
        <v>3</v>
      </c>
      <c r="G2212" s="189">
        <v>2390114</v>
      </c>
      <c r="H2212" s="68"/>
      <c r="I2212" s="195" t="s">
        <v>5720</v>
      </c>
      <c r="J2212" s="68"/>
      <c r="K2212" s="68"/>
      <c r="L2212" s="68"/>
      <c r="M2212" s="68"/>
      <c r="N2212" s="319"/>
      <c r="O2212" s="319"/>
      <c r="P2212" s="212">
        <v>0</v>
      </c>
      <c r="Q2212" s="212">
        <v>100</v>
      </c>
      <c r="R2212" s="68" t="s">
        <v>809</v>
      </c>
      <c r="S2212" s="320"/>
      <c r="T2212" s="266"/>
    </row>
    <row r="2213" spans="1:20" ht="63.75">
      <c r="A2213" s="189">
        <v>221</v>
      </c>
      <c r="B2213" s="68"/>
      <c r="C2213" s="210" t="s">
        <v>83</v>
      </c>
      <c r="D2213" s="211">
        <v>46157</v>
      </c>
      <c r="E2213" s="189" t="s">
        <v>5721</v>
      </c>
      <c r="F2213" s="189" t="s">
        <v>3</v>
      </c>
      <c r="G2213" s="189">
        <v>2390115</v>
      </c>
      <c r="H2213" s="68"/>
      <c r="I2213" s="195" t="s">
        <v>5722</v>
      </c>
      <c r="J2213" s="68"/>
      <c r="K2213" s="68"/>
      <c r="L2213" s="68"/>
      <c r="M2213" s="68"/>
      <c r="N2213" s="319"/>
      <c r="O2213" s="319"/>
      <c r="P2213" s="212">
        <v>0</v>
      </c>
      <c r="Q2213" s="212">
        <v>2020</v>
      </c>
      <c r="R2213" s="68" t="s">
        <v>809</v>
      </c>
      <c r="S2213" s="320"/>
      <c r="T2213" s="266"/>
    </row>
    <row r="2214" spans="1:20" ht="63.75">
      <c r="A2214" s="189">
        <v>221</v>
      </c>
      <c r="B2214" s="68"/>
      <c r="C2214" s="210" t="s">
        <v>83</v>
      </c>
      <c r="D2214" s="211">
        <v>46157</v>
      </c>
      <c r="E2214" s="189" t="s">
        <v>5723</v>
      </c>
      <c r="F2214" s="189" t="s">
        <v>3</v>
      </c>
      <c r="G2214" s="189">
        <v>2390116</v>
      </c>
      <c r="H2214" s="68"/>
      <c r="I2214" s="195" t="s">
        <v>5724</v>
      </c>
      <c r="J2214" s="68"/>
      <c r="K2214" s="68"/>
      <c r="L2214" s="68"/>
      <c r="M2214" s="68"/>
      <c r="N2214" s="319"/>
      <c r="O2214" s="319"/>
      <c r="P2214" s="212">
        <v>0</v>
      </c>
      <c r="Q2214" s="212">
        <v>2150</v>
      </c>
      <c r="R2214" s="68" t="s">
        <v>809</v>
      </c>
      <c r="S2214" s="320"/>
      <c r="T2214" s="266"/>
    </row>
    <row r="2215" spans="1:20" ht="63.75">
      <c r="A2215" s="189">
        <v>221</v>
      </c>
      <c r="B2215" s="68"/>
      <c r="C2215" s="210" t="s">
        <v>83</v>
      </c>
      <c r="D2215" s="211">
        <v>46157</v>
      </c>
      <c r="E2215" s="189" t="s">
        <v>5725</v>
      </c>
      <c r="F2215" s="189" t="s">
        <v>3</v>
      </c>
      <c r="G2215" s="189">
        <v>2390117</v>
      </c>
      <c r="H2215" s="68"/>
      <c r="I2215" s="195" t="s">
        <v>5726</v>
      </c>
      <c r="J2215" s="68"/>
      <c r="K2215" s="68"/>
      <c r="L2215" s="68"/>
      <c r="M2215" s="68"/>
      <c r="N2215" s="319"/>
      <c r="O2215" s="319"/>
      <c r="P2215" s="212">
        <v>0</v>
      </c>
      <c r="Q2215" s="212">
        <v>2370</v>
      </c>
      <c r="R2215" s="68" t="s">
        <v>809</v>
      </c>
      <c r="S2215" s="320"/>
      <c r="T2215" s="266"/>
    </row>
    <row r="2216" spans="1:20" ht="63.75">
      <c r="A2216" s="189">
        <v>221</v>
      </c>
      <c r="B2216" s="68"/>
      <c r="C2216" s="210" t="s">
        <v>83</v>
      </c>
      <c r="D2216" s="211">
        <v>46157</v>
      </c>
      <c r="E2216" s="189" t="s">
        <v>5727</v>
      </c>
      <c r="F2216" s="189" t="s">
        <v>3</v>
      </c>
      <c r="G2216" s="189">
        <v>2390119</v>
      </c>
      <c r="H2216" s="68"/>
      <c r="I2216" s="195" t="s">
        <v>5728</v>
      </c>
      <c r="J2216" s="68"/>
      <c r="K2216" s="68"/>
      <c r="L2216" s="68"/>
      <c r="M2216" s="68"/>
      <c r="N2216" s="319"/>
      <c r="O2216" s="319"/>
      <c r="P2216" s="212">
        <v>0</v>
      </c>
      <c r="Q2216" s="212">
        <v>360</v>
      </c>
      <c r="R2216" s="68" t="s">
        <v>809</v>
      </c>
      <c r="S2216" s="320"/>
      <c r="T2216" s="266"/>
    </row>
    <row r="2217" spans="1:20" ht="51">
      <c r="A2217" s="189">
        <v>46</v>
      </c>
      <c r="B2217" s="68"/>
      <c r="C2217" s="210" t="s">
        <v>719</v>
      </c>
      <c r="D2217" s="211">
        <v>46157</v>
      </c>
      <c r="E2217" s="189" t="s">
        <v>5729</v>
      </c>
      <c r="F2217" s="189" t="s">
        <v>3</v>
      </c>
      <c r="G2217" s="189">
        <v>2390120</v>
      </c>
      <c r="H2217" s="68"/>
      <c r="I2217" s="195" t="s">
        <v>5730</v>
      </c>
      <c r="J2217" s="68"/>
      <c r="K2217" s="68"/>
      <c r="L2217" s="68"/>
      <c r="M2217" s="68"/>
      <c r="N2217" s="319"/>
      <c r="O2217" s="319"/>
      <c r="P2217" s="212">
        <v>0</v>
      </c>
      <c r="Q2217" s="212">
        <v>834</v>
      </c>
      <c r="R2217" s="68" t="s">
        <v>809</v>
      </c>
      <c r="S2217" s="320"/>
      <c r="T2217" s="266"/>
    </row>
    <row r="2218" spans="1:20" ht="51">
      <c r="A2218" s="189" t="s">
        <v>503</v>
      </c>
      <c r="B2218" s="68"/>
      <c r="C2218" s="210" t="s">
        <v>541</v>
      </c>
      <c r="D2218" s="211">
        <v>46157</v>
      </c>
      <c r="E2218" s="189" t="s">
        <v>5731</v>
      </c>
      <c r="F2218" s="189" t="s">
        <v>3</v>
      </c>
      <c r="G2218" s="189">
        <v>2390121</v>
      </c>
      <c r="H2218" s="68"/>
      <c r="I2218" s="195" t="s">
        <v>5732</v>
      </c>
      <c r="J2218" s="68"/>
      <c r="K2218" s="68"/>
      <c r="L2218" s="68"/>
      <c r="M2218" s="68"/>
      <c r="N2218" s="319"/>
      <c r="O2218" s="319"/>
      <c r="P2218" s="212">
        <v>0</v>
      </c>
      <c r="Q2218" s="212">
        <v>6006.9</v>
      </c>
      <c r="R2218" s="68" t="s">
        <v>809</v>
      </c>
      <c r="S2218" s="320"/>
      <c r="T2218" s="266"/>
    </row>
    <row r="2219" spans="1:20" ht="63.75">
      <c r="A2219" s="189">
        <v>221</v>
      </c>
      <c r="B2219" s="68"/>
      <c r="C2219" s="210" t="s">
        <v>83</v>
      </c>
      <c r="D2219" s="211">
        <v>46157</v>
      </c>
      <c r="E2219" s="189" t="s">
        <v>5733</v>
      </c>
      <c r="F2219" s="189" t="s">
        <v>3</v>
      </c>
      <c r="G2219" s="189">
        <v>2390122</v>
      </c>
      <c r="H2219" s="68"/>
      <c r="I2219" s="195" t="s">
        <v>5734</v>
      </c>
      <c r="J2219" s="68"/>
      <c r="K2219" s="68"/>
      <c r="L2219" s="68"/>
      <c r="M2219" s="68"/>
      <c r="N2219" s="319"/>
      <c r="O2219" s="319"/>
      <c r="P2219" s="212">
        <v>0</v>
      </c>
      <c r="Q2219" s="212">
        <v>7650</v>
      </c>
      <c r="R2219" s="68" t="s">
        <v>809</v>
      </c>
      <c r="S2219" s="320"/>
      <c r="T2219" s="266"/>
    </row>
    <row r="2220" spans="1:20" ht="38.25">
      <c r="A2220" s="189" t="s">
        <v>503</v>
      </c>
      <c r="B2220" s="68"/>
      <c r="C2220" s="210" t="s">
        <v>541</v>
      </c>
      <c r="D2220" s="211">
        <v>46157</v>
      </c>
      <c r="E2220" s="189" t="s">
        <v>5735</v>
      </c>
      <c r="F2220" s="189" t="s">
        <v>3</v>
      </c>
      <c r="G2220" s="189">
        <v>2390124</v>
      </c>
      <c r="H2220" s="68"/>
      <c r="I2220" s="195" t="s">
        <v>5736</v>
      </c>
      <c r="J2220" s="68"/>
      <c r="K2220" s="68"/>
      <c r="L2220" s="68"/>
      <c r="M2220" s="68"/>
      <c r="N2220" s="319"/>
      <c r="O2220" s="319"/>
      <c r="P2220" s="212">
        <v>0</v>
      </c>
      <c r="Q2220" s="212">
        <v>3888.49</v>
      </c>
      <c r="R2220" s="68" t="s">
        <v>809</v>
      </c>
      <c r="S2220" s="320"/>
      <c r="T2220" s="266"/>
    </row>
    <row r="2221" spans="1:20" ht="51">
      <c r="A2221" s="189">
        <v>291</v>
      </c>
      <c r="B2221" s="68"/>
      <c r="C2221" s="210" t="s">
        <v>108</v>
      </c>
      <c r="D2221" s="211">
        <v>46157</v>
      </c>
      <c r="E2221" s="189" t="s">
        <v>5737</v>
      </c>
      <c r="F2221" s="189" t="s">
        <v>3</v>
      </c>
      <c r="G2221" s="189">
        <v>2390125</v>
      </c>
      <c r="H2221" s="68"/>
      <c r="I2221" s="195" t="s">
        <v>5738</v>
      </c>
      <c r="J2221" s="68"/>
      <c r="K2221" s="68"/>
      <c r="L2221" s="68"/>
      <c r="M2221" s="68"/>
      <c r="N2221" s="319"/>
      <c r="O2221" s="319"/>
      <c r="P2221" s="212">
        <v>0</v>
      </c>
      <c r="Q2221" s="212">
        <v>21702.080000000002</v>
      </c>
      <c r="R2221" s="68" t="s">
        <v>809</v>
      </c>
      <c r="S2221" s="320"/>
      <c r="T2221" s="266"/>
    </row>
    <row r="2222" spans="1:20" ht="63.75">
      <c r="A2222" s="189">
        <v>340</v>
      </c>
      <c r="B2222" s="68"/>
      <c r="C2222" s="210" t="s">
        <v>123</v>
      </c>
      <c r="D2222" s="211">
        <v>46157</v>
      </c>
      <c r="E2222" s="189" t="s">
        <v>5739</v>
      </c>
      <c r="F2222" s="189" t="s">
        <v>6</v>
      </c>
      <c r="G2222" s="189">
        <v>3579475</v>
      </c>
      <c r="H2222" s="68"/>
      <c r="I2222" s="195" t="s">
        <v>5740</v>
      </c>
      <c r="J2222" s="68"/>
      <c r="K2222" s="68"/>
      <c r="L2222" s="68"/>
      <c r="M2222" s="68"/>
      <c r="N2222" s="319"/>
      <c r="O2222" s="319"/>
      <c r="P2222" s="212">
        <v>0</v>
      </c>
      <c r="Q2222" s="212">
        <v>48911.73</v>
      </c>
      <c r="R2222" s="68" t="s">
        <v>809</v>
      </c>
      <c r="S2222" s="320"/>
      <c r="T2222" s="266"/>
    </row>
    <row r="2223" spans="1:20" ht="51">
      <c r="A2223" s="189">
        <v>513</v>
      </c>
      <c r="B2223" s="68"/>
      <c r="C2223" s="210" t="s">
        <v>138</v>
      </c>
      <c r="D2223" s="211">
        <v>46157</v>
      </c>
      <c r="E2223" s="189" t="s">
        <v>5741</v>
      </c>
      <c r="F2223" s="189" t="s">
        <v>14</v>
      </c>
      <c r="G2223" s="189">
        <v>3579470</v>
      </c>
      <c r="H2223" s="68"/>
      <c r="I2223" s="195" t="s">
        <v>5742</v>
      </c>
      <c r="J2223" s="68"/>
      <c r="K2223" s="68"/>
      <c r="L2223" s="68"/>
      <c r="M2223" s="68"/>
      <c r="N2223" s="319"/>
      <c r="O2223" s="319"/>
      <c r="P2223" s="212">
        <v>80</v>
      </c>
      <c r="Q2223" s="212">
        <v>0</v>
      </c>
      <c r="R2223" s="68" t="s">
        <v>809</v>
      </c>
      <c r="S2223" s="320"/>
      <c r="T2223" s="266"/>
    </row>
    <row r="2224" spans="1:20" ht="51">
      <c r="A2224" s="189">
        <v>513</v>
      </c>
      <c r="B2224" s="68"/>
      <c r="C2224" s="210" t="s">
        <v>138</v>
      </c>
      <c r="D2224" s="211">
        <v>46157</v>
      </c>
      <c r="E2224" s="189" t="s">
        <v>5743</v>
      </c>
      <c r="F2224" s="189" t="s">
        <v>14</v>
      </c>
      <c r="G2224" s="189">
        <v>3579472</v>
      </c>
      <c r="H2224" s="68"/>
      <c r="I2224" s="195" t="s">
        <v>5744</v>
      </c>
      <c r="J2224" s="68"/>
      <c r="K2224" s="68"/>
      <c r="L2224" s="68"/>
      <c r="M2224" s="68"/>
      <c r="N2224" s="319"/>
      <c r="O2224" s="319"/>
      <c r="P2224" s="212">
        <v>80</v>
      </c>
      <c r="Q2224" s="212">
        <v>0</v>
      </c>
      <c r="R2224" s="68" t="s">
        <v>809</v>
      </c>
      <c r="S2224" s="320"/>
      <c r="T2224" s="266"/>
    </row>
    <row r="2225" spans="1:20" ht="63.75">
      <c r="A2225" s="189">
        <v>513</v>
      </c>
      <c r="B2225" s="68"/>
      <c r="C2225" s="210" t="s">
        <v>138</v>
      </c>
      <c r="D2225" s="211">
        <v>46157</v>
      </c>
      <c r="E2225" s="189" t="s">
        <v>5745</v>
      </c>
      <c r="F2225" s="189" t="s">
        <v>14</v>
      </c>
      <c r="G2225" s="189">
        <v>3579474</v>
      </c>
      <c r="H2225" s="68"/>
      <c r="I2225" s="195" t="s">
        <v>5746</v>
      </c>
      <c r="J2225" s="68"/>
      <c r="K2225" s="68"/>
      <c r="L2225" s="68"/>
      <c r="M2225" s="68"/>
      <c r="N2225" s="319"/>
      <c r="O2225" s="319"/>
      <c r="P2225" s="212">
        <v>80</v>
      </c>
      <c r="Q2225" s="212">
        <v>0</v>
      </c>
      <c r="R2225" s="68" t="s">
        <v>809</v>
      </c>
      <c r="S2225" s="320"/>
      <c r="T2225" s="266"/>
    </row>
    <row r="2226" spans="1:20" ht="51">
      <c r="A2226" s="189">
        <v>340</v>
      </c>
      <c r="B2226" s="68"/>
      <c r="C2226" s="210" t="s">
        <v>123</v>
      </c>
      <c r="D2226" s="211">
        <v>46157</v>
      </c>
      <c r="E2226" s="189" t="s">
        <v>5747</v>
      </c>
      <c r="F2226" s="189" t="s">
        <v>14</v>
      </c>
      <c r="G2226" s="189">
        <v>3579476</v>
      </c>
      <c r="H2226" s="68"/>
      <c r="I2226" s="195" t="s">
        <v>5748</v>
      </c>
      <c r="J2226" s="68"/>
      <c r="K2226" s="68"/>
      <c r="L2226" s="68"/>
      <c r="M2226" s="68"/>
      <c r="N2226" s="319"/>
      <c r="O2226" s="319"/>
      <c r="P2226" s="212">
        <v>80</v>
      </c>
      <c r="Q2226" s="212">
        <v>0</v>
      </c>
      <c r="R2226" s="68" t="s">
        <v>809</v>
      </c>
      <c r="S2226" s="320"/>
      <c r="T2226" s="266"/>
    </row>
    <row r="2227" spans="1:20" ht="89.25">
      <c r="A2227" s="189">
        <v>513</v>
      </c>
      <c r="B2227" s="68"/>
      <c r="C2227" s="210" t="s">
        <v>138</v>
      </c>
      <c r="D2227" s="211">
        <v>46157</v>
      </c>
      <c r="E2227" s="189" t="s">
        <v>5749</v>
      </c>
      <c r="F2227" s="189" t="s">
        <v>10</v>
      </c>
      <c r="G2227" s="189">
        <v>1153708</v>
      </c>
      <c r="H2227" s="68"/>
      <c r="I2227" s="195" t="s">
        <v>5750</v>
      </c>
      <c r="J2227" s="68"/>
      <c r="K2227" s="68"/>
      <c r="L2227" s="68"/>
      <c r="M2227" s="68"/>
      <c r="N2227" s="319"/>
      <c r="O2227" s="319"/>
      <c r="P2227" s="212">
        <v>80</v>
      </c>
      <c r="Q2227" s="212">
        <v>0</v>
      </c>
      <c r="R2227" s="68" t="s">
        <v>809</v>
      </c>
      <c r="S2227" s="320"/>
      <c r="T2227" s="266"/>
    </row>
    <row r="2228" spans="1:20" ht="89.25">
      <c r="A2228" s="189" t="s">
        <v>494</v>
      </c>
      <c r="B2228" s="68"/>
      <c r="C2228" s="210" t="s">
        <v>542</v>
      </c>
      <c r="D2228" s="211">
        <v>46157</v>
      </c>
      <c r="E2228" s="189" t="s">
        <v>5751</v>
      </c>
      <c r="F2228" s="189" t="s">
        <v>584</v>
      </c>
      <c r="G2228" s="189">
        <v>15791616</v>
      </c>
      <c r="H2228" s="68"/>
      <c r="I2228" s="195" t="s">
        <v>5752</v>
      </c>
      <c r="J2228" s="68"/>
      <c r="K2228" s="68"/>
      <c r="L2228" s="68"/>
      <c r="M2228" s="68"/>
      <c r="N2228" s="319"/>
      <c r="O2228" s="319"/>
      <c r="P2228" s="212">
        <v>0</v>
      </c>
      <c r="Q2228" s="212">
        <v>355375.77</v>
      </c>
      <c r="R2228" s="68" t="s">
        <v>809</v>
      </c>
      <c r="S2228" s="320"/>
      <c r="T2228" s="266"/>
    </row>
    <row r="2229" spans="1:20" ht="89.25">
      <c r="A2229" s="189" t="s">
        <v>494</v>
      </c>
      <c r="B2229" s="68"/>
      <c r="C2229" s="210" t="s">
        <v>542</v>
      </c>
      <c r="D2229" s="211">
        <v>46157</v>
      </c>
      <c r="E2229" s="189" t="s">
        <v>5753</v>
      </c>
      <c r="F2229" s="189" t="s">
        <v>584</v>
      </c>
      <c r="G2229" s="189">
        <v>15794085</v>
      </c>
      <c r="H2229" s="68"/>
      <c r="I2229" s="195" t="s">
        <v>5754</v>
      </c>
      <c r="J2229" s="68"/>
      <c r="K2229" s="68"/>
      <c r="L2229" s="68"/>
      <c r="M2229" s="68"/>
      <c r="N2229" s="319"/>
      <c r="O2229" s="319"/>
      <c r="P2229" s="212">
        <v>0</v>
      </c>
      <c r="Q2229" s="212">
        <v>2489.4499999999998</v>
      </c>
      <c r="R2229" s="68" t="s">
        <v>809</v>
      </c>
      <c r="S2229" s="320"/>
      <c r="T2229" s="266"/>
    </row>
    <row r="2230" spans="1:20" ht="38.25">
      <c r="A2230" s="189" t="s">
        <v>503</v>
      </c>
      <c r="B2230" s="68"/>
      <c r="C2230" s="210" t="s">
        <v>541</v>
      </c>
      <c r="D2230" s="211">
        <v>46160</v>
      </c>
      <c r="E2230" s="189" t="s">
        <v>5755</v>
      </c>
      <c r="F2230" s="189" t="s">
        <v>3</v>
      </c>
      <c r="G2230" s="189">
        <v>2390332</v>
      </c>
      <c r="H2230" s="68"/>
      <c r="I2230" s="195" t="s">
        <v>5756</v>
      </c>
      <c r="J2230" s="68"/>
      <c r="K2230" s="68"/>
      <c r="L2230" s="68"/>
      <c r="M2230" s="68"/>
      <c r="N2230" s="319"/>
      <c r="O2230" s="319"/>
      <c r="P2230" s="212">
        <v>0</v>
      </c>
      <c r="Q2230" s="212">
        <v>446</v>
      </c>
      <c r="R2230" s="68" t="s">
        <v>809</v>
      </c>
      <c r="S2230" s="320"/>
      <c r="T2230" s="266"/>
    </row>
    <row r="2231" spans="1:20" ht="63.75">
      <c r="A2231" s="189">
        <v>221</v>
      </c>
      <c r="B2231" s="68"/>
      <c r="C2231" s="210" t="s">
        <v>83</v>
      </c>
      <c r="D2231" s="211">
        <v>46160</v>
      </c>
      <c r="E2231" s="189" t="s">
        <v>5757</v>
      </c>
      <c r="F2231" s="189" t="s">
        <v>3</v>
      </c>
      <c r="G2231" s="189">
        <v>2390338</v>
      </c>
      <c r="H2231" s="68"/>
      <c r="I2231" s="195" t="s">
        <v>1260</v>
      </c>
      <c r="J2231" s="68"/>
      <c r="K2231" s="68"/>
      <c r="L2231" s="68"/>
      <c r="M2231" s="68"/>
      <c r="N2231" s="319"/>
      <c r="O2231" s="319"/>
      <c r="P2231" s="212">
        <v>0</v>
      </c>
      <c r="Q2231" s="212">
        <v>100</v>
      </c>
      <c r="R2231" s="68" t="s">
        <v>809</v>
      </c>
      <c r="S2231" s="320"/>
      <c r="T2231" s="266"/>
    </row>
    <row r="2232" spans="1:20" ht="63.75">
      <c r="A2232" s="189">
        <v>221</v>
      </c>
      <c r="B2232" s="68"/>
      <c r="C2232" s="210" t="s">
        <v>83</v>
      </c>
      <c r="D2232" s="211">
        <v>46160</v>
      </c>
      <c r="E2232" s="189" t="s">
        <v>5758</v>
      </c>
      <c r="F2232" s="189" t="s">
        <v>3</v>
      </c>
      <c r="G2232" s="189">
        <v>2390340</v>
      </c>
      <c r="H2232" s="68"/>
      <c r="I2232" s="195" t="s">
        <v>1260</v>
      </c>
      <c r="J2232" s="68"/>
      <c r="K2232" s="68"/>
      <c r="L2232" s="68"/>
      <c r="M2232" s="68"/>
      <c r="N2232" s="319"/>
      <c r="O2232" s="319"/>
      <c r="P2232" s="212">
        <v>0</v>
      </c>
      <c r="Q2232" s="212">
        <v>100</v>
      </c>
      <c r="R2232" s="68" t="s">
        <v>809</v>
      </c>
      <c r="S2232" s="320"/>
      <c r="T2232" s="266"/>
    </row>
    <row r="2233" spans="1:20" ht="51">
      <c r="A2233" s="189">
        <v>291</v>
      </c>
      <c r="B2233" s="68"/>
      <c r="C2233" s="210" t="s">
        <v>108</v>
      </c>
      <c r="D2233" s="211">
        <v>46160</v>
      </c>
      <c r="E2233" s="189" t="s">
        <v>5759</v>
      </c>
      <c r="F2233" s="189" t="s">
        <v>3</v>
      </c>
      <c r="G2233" s="189">
        <v>2390342</v>
      </c>
      <c r="H2233" s="68"/>
      <c r="I2233" s="195" t="s">
        <v>5760</v>
      </c>
      <c r="J2233" s="68"/>
      <c r="K2233" s="68"/>
      <c r="L2233" s="68"/>
      <c r="M2233" s="68"/>
      <c r="N2233" s="319"/>
      <c r="O2233" s="319"/>
      <c r="P2233" s="212">
        <v>0</v>
      </c>
      <c r="Q2233" s="212">
        <v>477.15</v>
      </c>
      <c r="R2233" s="68" t="s">
        <v>809</v>
      </c>
      <c r="S2233" s="320"/>
      <c r="T2233" s="266"/>
    </row>
    <row r="2234" spans="1:20" ht="51">
      <c r="A2234" s="189" t="s">
        <v>503</v>
      </c>
      <c r="B2234" s="68"/>
      <c r="C2234" s="210" t="s">
        <v>541</v>
      </c>
      <c r="D2234" s="211">
        <v>46160</v>
      </c>
      <c r="E2234" s="189" t="s">
        <v>5761</v>
      </c>
      <c r="F2234" s="189" t="s">
        <v>3</v>
      </c>
      <c r="G2234" s="189">
        <v>2390351</v>
      </c>
      <c r="H2234" s="68"/>
      <c r="I2234" s="195" t="s">
        <v>5762</v>
      </c>
      <c r="J2234" s="68"/>
      <c r="K2234" s="68"/>
      <c r="L2234" s="68"/>
      <c r="M2234" s="68"/>
      <c r="N2234" s="319"/>
      <c r="O2234" s="319"/>
      <c r="P2234" s="212">
        <v>0</v>
      </c>
      <c r="Q2234" s="212">
        <v>8415</v>
      </c>
      <c r="R2234" s="68" t="s">
        <v>809</v>
      </c>
      <c r="S2234" s="320"/>
      <c r="T2234" s="266"/>
    </row>
    <row r="2235" spans="1:20" ht="51">
      <c r="A2235" s="189">
        <v>591</v>
      </c>
      <c r="B2235" s="68"/>
      <c r="C2235" s="210" t="s">
        <v>606</v>
      </c>
      <c r="D2235" s="211">
        <v>46160</v>
      </c>
      <c r="E2235" s="189" t="s">
        <v>5763</v>
      </c>
      <c r="F2235" s="189" t="s">
        <v>3</v>
      </c>
      <c r="G2235" s="189">
        <v>2390343</v>
      </c>
      <c r="H2235" s="68"/>
      <c r="I2235" s="195" t="s">
        <v>5764</v>
      </c>
      <c r="J2235" s="68"/>
      <c r="K2235" s="68"/>
      <c r="L2235" s="68"/>
      <c r="M2235" s="68"/>
      <c r="N2235" s="319"/>
      <c r="O2235" s="319"/>
      <c r="P2235" s="212">
        <v>0</v>
      </c>
      <c r="Q2235" s="212">
        <v>4548</v>
      </c>
      <c r="R2235" s="68" t="s">
        <v>809</v>
      </c>
      <c r="S2235" s="320"/>
      <c r="T2235" s="266"/>
    </row>
    <row r="2236" spans="1:20" ht="51">
      <c r="A2236" s="189">
        <v>291</v>
      </c>
      <c r="B2236" s="68"/>
      <c r="C2236" s="210" t="s">
        <v>108</v>
      </c>
      <c r="D2236" s="211">
        <v>46160</v>
      </c>
      <c r="E2236" s="189" t="s">
        <v>5765</v>
      </c>
      <c r="F2236" s="189" t="s">
        <v>3</v>
      </c>
      <c r="G2236" s="189">
        <v>2390344</v>
      </c>
      <c r="H2236" s="68"/>
      <c r="I2236" s="195" t="s">
        <v>5766</v>
      </c>
      <c r="J2236" s="68"/>
      <c r="K2236" s="68"/>
      <c r="L2236" s="68"/>
      <c r="M2236" s="68"/>
      <c r="N2236" s="319"/>
      <c r="O2236" s="319"/>
      <c r="P2236" s="212">
        <v>0</v>
      </c>
      <c r="Q2236" s="212">
        <v>488.61</v>
      </c>
      <c r="R2236" s="68" t="s">
        <v>809</v>
      </c>
      <c r="S2236" s="320"/>
      <c r="T2236" s="266"/>
    </row>
    <row r="2237" spans="1:20" ht="51">
      <c r="A2237" s="189" t="s">
        <v>503</v>
      </c>
      <c r="B2237" s="68"/>
      <c r="C2237" s="210" t="s">
        <v>541</v>
      </c>
      <c r="D2237" s="211">
        <v>46160</v>
      </c>
      <c r="E2237" s="189" t="s">
        <v>5767</v>
      </c>
      <c r="F2237" s="189" t="s">
        <v>3</v>
      </c>
      <c r="G2237" s="189">
        <v>2390353</v>
      </c>
      <c r="H2237" s="68"/>
      <c r="I2237" s="195" t="s">
        <v>5768</v>
      </c>
      <c r="J2237" s="68"/>
      <c r="K2237" s="68"/>
      <c r="L2237" s="68"/>
      <c r="M2237" s="68"/>
      <c r="N2237" s="319"/>
      <c r="O2237" s="319"/>
      <c r="P2237" s="212">
        <v>0</v>
      </c>
      <c r="Q2237" s="212">
        <v>8415</v>
      </c>
      <c r="R2237" s="68" t="s">
        <v>809</v>
      </c>
      <c r="S2237" s="320"/>
      <c r="T2237" s="266"/>
    </row>
    <row r="2238" spans="1:20" ht="89.25">
      <c r="A2238" s="189" t="s">
        <v>494</v>
      </c>
      <c r="B2238" s="68"/>
      <c r="C2238" s="210" t="s">
        <v>542</v>
      </c>
      <c r="D2238" s="211">
        <v>46160</v>
      </c>
      <c r="E2238" s="189" t="s">
        <v>5769</v>
      </c>
      <c r="F2238" s="189" t="s">
        <v>6</v>
      </c>
      <c r="G2238" s="189">
        <v>2433103</v>
      </c>
      <c r="H2238" s="68"/>
      <c r="I2238" s="195" t="s">
        <v>5770</v>
      </c>
      <c r="J2238" s="68"/>
      <c r="K2238" s="68"/>
      <c r="L2238" s="68"/>
      <c r="M2238" s="68"/>
      <c r="N2238" s="319"/>
      <c r="O2238" s="319"/>
      <c r="P2238" s="212">
        <v>0</v>
      </c>
      <c r="Q2238" s="212">
        <v>10215</v>
      </c>
      <c r="R2238" s="68" t="s">
        <v>809</v>
      </c>
      <c r="S2238" s="320"/>
      <c r="T2238" s="266"/>
    </row>
    <row r="2239" spans="1:20" ht="63.75">
      <c r="A2239" s="189">
        <v>513</v>
      </c>
      <c r="B2239" s="68"/>
      <c r="C2239" s="210" t="s">
        <v>138</v>
      </c>
      <c r="D2239" s="211">
        <v>46160</v>
      </c>
      <c r="E2239" s="189" t="s">
        <v>5771</v>
      </c>
      <c r="F2239" s="189" t="s">
        <v>14</v>
      </c>
      <c r="G2239" s="189">
        <v>3580803</v>
      </c>
      <c r="H2239" s="68"/>
      <c r="I2239" s="195" t="s">
        <v>5772</v>
      </c>
      <c r="J2239" s="68"/>
      <c r="K2239" s="68"/>
      <c r="L2239" s="68"/>
      <c r="M2239" s="68"/>
      <c r="N2239" s="319"/>
      <c r="O2239" s="319"/>
      <c r="P2239" s="212">
        <v>80</v>
      </c>
      <c r="Q2239" s="212">
        <v>0</v>
      </c>
      <c r="R2239" s="68" t="s">
        <v>809</v>
      </c>
      <c r="S2239" s="320"/>
      <c r="T2239" s="266"/>
    </row>
    <row r="2240" spans="1:20" ht="89.25">
      <c r="A2240" s="189">
        <v>513</v>
      </c>
      <c r="B2240" s="68"/>
      <c r="C2240" s="210" t="s">
        <v>138</v>
      </c>
      <c r="D2240" s="211">
        <v>46160</v>
      </c>
      <c r="E2240" s="189" t="s">
        <v>5773</v>
      </c>
      <c r="F2240" s="189" t="s">
        <v>10</v>
      </c>
      <c r="G2240" s="189">
        <v>1153804</v>
      </c>
      <c r="H2240" s="68"/>
      <c r="I2240" s="195" t="s">
        <v>5774</v>
      </c>
      <c r="J2240" s="68"/>
      <c r="K2240" s="68"/>
      <c r="L2240" s="68"/>
      <c r="M2240" s="68"/>
      <c r="N2240" s="319"/>
      <c r="O2240" s="319"/>
      <c r="P2240" s="212">
        <v>80</v>
      </c>
      <c r="Q2240" s="212">
        <v>0</v>
      </c>
      <c r="R2240" s="68" t="s">
        <v>809</v>
      </c>
      <c r="S2240" s="320"/>
      <c r="T2240" s="266"/>
    </row>
    <row r="2241" spans="1:20" ht="76.5">
      <c r="A2241" s="189">
        <v>117</v>
      </c>
      <c r="B2241" s="68"/>
      <c r="C2241" s="210" t="s">
        <v>50</v>
      </c>
      <c r="D2241" s="211">
        <v>46160</v>
      </c>
      <c r="E2241" s="189" t="s">
        <v>5775</v>
      </c>
      <c r="F2241" s="189" t="s">
        <v>10</v>
      </c>
      <c r="G2241" s="189">
        <v>1153805</v>
      </c>
      <c r="H2241" s="68"/>
      <c r="I2241" s="195" t="s">
        <v>5776</v>
      </c>
      <c r="J2241" s="68"/>
      <c r="K2241" s="68"/>
      <c r="L2241" s="68"/>
      <c r="M2241" s="68"/>
      <c r="N2241" s="319"/>
      <c r="O2241" s="319"/>
      <c r="P2241" s="212">
        <v>80</v>
      </c>
      <c r="Q2241" s="212">
        <v>0</v>
      </c>
      <c r="R2241" s="68" t="s">
        <v>809</v>
      </c>
      <c r="S2241" s="320"/>
      <c r="T2241" s="266"/>
    </row>
    <row r="2242" spans="1:20" ht="76.5">
      <c r="A2242" s="189">
        <v>117</v>
      </c>
      <c r="B2242" s="68"/>
      <c r="C2242" s="210" t="s">
        <v>50</v>
      </c>
      <c r="D2242" s="211">
        <v>46160</v>
      </c>
      <c r="E2242" s="189" t="s">
        <v>5777</v>
      </c>
      <c r="F2242" s="189" t="s">
        <v>10</v>
      </c>
      <c r="G2242" s="189">
        <v>1153806</v>
      </c>
      <c r="H2242" s="68"/>
      <c r="I2242" s="195" t="s">
        <v>5778</v>
      </c>
      <c r="J2242" s="68"/>
      <c r="K2242" s="68"/>
      <c r="L2242" s="68"/>
      <c r="M2242" s="68"/>
      <c r="N2242" s="319"/>
      <c r="O2242" s="319"/>
      <c r="P2242" s="212">
        <v>80</v>
      </c>
      <c r="Q2242" s="212">
        <v>0</v>
      </c>
      <c r="R2242" s="68" t="s">
        <v>809</v>
      </c>
      <c r="S2242" s="320"/>
      <c r="T2242" s="266"/>
    </row>
    <row r="2243" spans="1:20" ht="76.5">
      <c r="A2243" s="189">
        <v>117</v>
      </c>
      <c r="B2243" s="68"/>
      <c r="C2243" s="210" t="s">
        <v>50</v>
      </c>
      <c r="D2243" s="211">
        <v>46160</v>
      </c>
      <c r="E2243" s="189" t="s">
        <v>5779</v>
      </c>
      <c r="F2243" s="189" t="s">
        <v>10</v>
      </c>
      <c r="G2243" s="189">
        <v>1153831</v>
      </c>
      <c r="H2243" s="68"/>
      <c r="I2243" s="195" t="s">
        <v>5780</v>
      </c>
      <c r="J2243" s="68"/>
      <c r="K2243" s="68"/>
      <c r="L2243" s="68"/>
      <c r="M2243" s="68"/>
      <c r="N2243" s="319"/>
      <c r="O2243" s="319"/>
      <c r="P2243" s="212">
        <v>80</v>
      </c>
      <c r="Q2243" s="212">
        <v>0</v>
      </c>
      <c r="R2243" s="68" t="s">
        <v>809</v>
      </c>
      <c r="S2243" s="320"/>
      <c r="T2243" s="266"/>
    </row>
    <row r="2244" spans="1:20" ht="76.5">
      <c r="A2244" s="189">
        <v>117</v>
      </c>
      <c r="B2244" s="68"/>
      <c r="C2244" s="210" t="s">
        <v>50</v>
      </c>
      <c r="D2244" s="211">
        <v>46160</v>
      </c>
      <c r="E2244" s="189" t="s">
        <v>5781</v>
      </c>
      <c r="F2244" s="189" t="s">
        <v>10</v>
      </c>
      <c r="G2244" s="189">
        <v>1153833</v>
      </c>
      <c r="H2244" s="68"/>
      <c r="I2244" s="195" t="s">
        <v>5782</v>
      </c>
      <c r="J2244" s="68"/>
      <c r="K2244" s="68"/>
      <c r="L2244" s="68"/>
      <c r="M2244" s="68"/>
      <c r="N2244" s="319"/>
      <c r="O2244" s="319"/>
      <c r="P2244" s="212">
        <v>80</v>
      </c>
      <c r="Q2244" s="212">
        <v>0</v>
      </c>
      <c r="R2244" s="68" t="s">
        <v>809</v>
      </c>
      <c r="S2244" s="320"/>
      <c r="T2244" s="266"/>
    </row>
    <row r="2245" spans="1:20" ht="51">
      <c r="A2245" s="189">
        <v>70</v>
      </c>
      <c r="B2245" s="68"/>
      <c r="C2245" s="210" t="s">
        <v>44</v>
      </c>
      <c r="D2245" s="211">
        <v>46161</v>
      </c>
      <c r="E2245" s="189" t="s">
        <v>5783</v>
      </c>
      <c r="F2245" s="189" t="s">
        <v>3</v>
      </c>
      <c r="G2245" s="189">
        <v>2390516</v>
      </c>
      <c r="H2245" s="68"/>
      <c r="I2245" s="195" t="s">
        <v>5784</v>
      </c>
      <c r="J2245" s="68"/>
      <c r="K2245" s="68"/>
      <c r="L2245" s="68"/>
      <c r="M2245" s="68"/>
      <c r="N2245" s="319"/>
      <c r="O2245" s="319"/>
      <c r="P2245" s="212">
        <v>0</v>
      </c>
      <c r="Q2245" s="212">
        <v>3517</v>
      </c>
      <c r="R2245" s="68" t="s">
        <v>809</v>
      </c>
      <c r="S2245" s="320"/>
      <c r="T2245" s="266"/>
    </row>
    <row r="2246" spans="1:20" ht="38.25">
      <c r="A2246" s="189">
        <v>46</v>
      </c>
      <c r="B2246" s="68"/>
      <c r="C2246" s="210" t="s">
        <v>719</v>
      </c>
      <c r="D2246" s="211">
        <v>46161</v>
      </c>
      <c r="E2246" s="189" t="s">
        <v>5785</v>
      </c>
      <c r="F2246" s="189" t="s">
        <v>3</v>
      </c>
      <c r="G2246" s="189">
        <v>2390511</v>
      </c>
      <c r="H2246" s="68"/>
      <c r="I2246" s="195" t="s">
        <v>5786</v>
      </c>
      <c r="J2246" s="68"/>
      <c r="K2246" s="68"/>
      <c r="L2246" s="68"/>
      <c r="M2246" s="68"/>
      <c r="N2246" s="319"/>
      <c r="O2246" s="319"/>
      <c r="P2246" s="212">
        <v>0</v>
      </c>
      <c r="Q2246" s="212">
        <v>2500</v>
      </c>
      <c r="R2246" s="68" t="s">
        <v>809</v>
      </c>
      <c r="S2246" s="320"/>
      <c r="T2246" s="266"/>
    </row>
    <row r="2247" spans="1:20" ht="63.75">
      <c r="A2247" s="189">
        <v>221</v>
      </c>
      <c r="B2247" s="68"/>
      <c r="C2247" s="210" t="s">
        <v>83</v>
      </c>
      <c r="D2247" s="211">
        <v>46161</v>
      </c>
      <c r="E2247" s="189" t="s">
        <v>5787</v>
      </c>
      <c r="F2247" s="189" t="s">
        <v>3</v>
      </c>
      <c r="G2247" s="189">
        <v>2390507</v>
      </c>
      <c r="H2247" s="68"/>
      <c r="I2247" s="195" t="s">
        <v>1260</v>
      </c>
      <c r="J2247" s="68"/>
      <c r="K2247" s="68"/>
      <c r="L2247" s="68"/>
      <c r="M2247" s="68"/>
      <c r="N2247" s="319"/>
      <c r="O2247" s="319"/>
      <c r="P2247" s="212">
        <v>0</v>
      </c>
      <c r="Q2247" s="212">
        <v>100</v>
      </c>
      <c r="R2247" s="68" t="s">
        <v>809</v>
      </c>
      <c r="S2247" s="320"/>
      <c r="T2247" s="266"/>
    </row>
    <row r="2248" spans="1:20" ht="51">
      <c r="A2248" s="189">
        <v>222</v>
      </c>
      <c r="B2248" s="68"/>
      <c r="C2248" s="210" t="s">
        <v>84</v>
      </c>
      <c r="D2248" s="211">
        <v>46161</v>
      </c>
      <c r="E2248" s="189" t="s">
        <v>5788</v>
      </c>
      <c r="F2248" s="189" t="s">
        <v>3</v>
      </c>
      <c r="G2248" s="189">
        <v>2390520</v>
      </c>
      <c r="H2248" s="68"/>
      <c r="I2248" s="195" t="s">
        <v>5789</v>
      </c>
      <c r="J2248" s="68"/>
      <c r="K2248" s="68"/>
      <c r="L2248" s="68"/>
      <c r="M2248" s="68"/>
      <c r="N2248" s="319"/>
      <c r="O2248" s="319"/>
      <c r="P2248" s="212">
        <v>0</v>
      </c>
      <c r="Q2248" s="212">
        <v>130.05000000000001</v>
      </c>
      <c r="R2248" s="68" t="s">
        <v>809</v>
      </c>
      <c r="S2248" s="320"/>
      <c r="T2248" s="266"/>
    </row>
    <row r="2249" spans="1:20" ht="38.25">
      <c r="A2249" s="189">
        <v>212</v>
      </c>
      <c r="B2249" s="68"/>
      <c r="C2249" s="210" t="s">
        <v>81</v>
      </c>
      <c r="D2249" s="211">
        <v>46161</v>
      </c>
      <c r="E2249" s="189" t="s">
        <v>5790</v>
      </c>
      <c r="F2249" s="189" t="s">
        <v>3</v>
      </c>
      <c r="G2249" s="189">
        <v>2390529</v>
      </c>
      <c r="H2249" s="68"/>
      <c r="I2249" s="195" t="s">
        <v>5791</v>
      </c>
      <c r="J2249" s="68"/>
      <c r="K2249" s="68"/>
      <c r="L2249" s="68"/>
      <c r="M2249" s="68"/>
      <c r="N2249" s="319"/>
      <c r="O2249" s="319"/>
      <c r="P2249" s="212">
        <v>0</v>
      </c>
      <c r="Q2249" s="212">
        <v>70</v>
      </c>
      <c r="R2249" s="68" t="s">
        <v>809</v>
      </c>
      <c r="S2249" s="320"/>
      <c r="T2249" s="266"/>
    </row>
    <row r="2250" spans="1:20" ht="38.25">
      <c r="A2250" s="189">
        <v>212</v>
      </c>
      <c r="B2250" s="68"/>
      <c r="C2250" s="210" t="s">
        <v>81</v>
      </c>
      <c r="D2250" s="211">
        <v>46161</v>
      </c>
      <c r="E2250" s="189" t="s">
        <v>5792</v>
      </c>
      <c r="F2250" s="189" t="s">
        <v>3</v>
      </c>
      <c r="G2250" s="189">
        <v>2390530</v>
      </c>
      <c r="H2250" s="68"/>
      <c r="I2250" s="195" t="s">
        <v>5793</v>
      </c>
      <c r="J2250" s="68"/>
      <c r="K2250" s="68"/>
      <c r="L2250" s="68"/>
      <c r="M2250" s="68"/>
      <c r="N2250" s="319"/>
      <c r="O2250" s="319"/>
      <c r="P2250" s="212">
        <v>0</v>
      </c>
      <c r="Q2250" s="212">
        <v>65</v>
      </c>
      <c r="R2250" s="68" t="s">
        <v>809</v>
      </c>
      <c r="S2250" s="320"/>
      <c r="T2250" s="266"/>
    </row>
    <row r="2251" spans="1:20" ht="38.25">
      <c r="A2251" s="189">
        <v>212</v>
      </c>
      <c r="B2251" s="68"/>
      <c r="C2251" s="210" t="s">
        <v>81</v>
      </c>
      <c r="D2251" s="211">
        <v>46161</v>
      </c>
      <c r="E2251" s="189" t="s">
        <v>5794</v>
      </c>
      <c r="F2251" s="189" t="s">
        <v>3</v>
      </c>
      <c r="G2251" s="189">
        <v>2390531</v>
      </c>
      <c r="H2251" s="68"/>
      <c r="I2251" s="195" t="s">
        <v>5795</v>
      </c>
      <c r="J2251" s="68"/>
      <c r="K2251" s="68"/>
      <c r="L2251" s="68"/>
      <c r="M2251" s="68"/>
      <c r="N2251" s="319"/>
      <c r="O2251" s="319"/>
      <c r="P2251" s="212">
        <v>0</v>
      </c>
      <c r="Q2251" s="212">
        <v>86.95</v>
      </c>
      <c r="R2251" s="68" t="s">
        <v>809</v>
      </c>
      <c r="S2251" s="320"/>
      <c r="T2251" s="266"/>
    </row>
    <row r="2252" spans="1:20" ht="38.25">
      <c r="A2252" s="189">
        <v>212</v>
      </c>
      <c r="B2252" s="68"/>
      <c r="C2252" s="210" t="s">
        <v>81</v>
      </c>
      <c r="D2252" s="211">
        <v>46161</v>
      </c>
      <c r="E2252" s="189" t="s">
        <v>5796</v>
      </c>
      <c r="F2252" s="189" t="s">
        <v>3</v>
      </c>
      <c r="G2252" s="189">
        <v>2390532</v>
      </c>
      <c r="H2252" s="68"/>
      <c r="I2252" s="195" t="s">
        <v>5797</v>
      </c>
      <c r="J2252" s="68"/>
      <c r="K2252" s="68"/>
      <c r="L2252" s="68"/>
      <c r="M2252" s="68"/>
      <c r="N2252" s="319"/>
      <c r="O2252" s="319"/>
      <c r="P2252" s="212">
        <v>0</v>
      </c>
      <c r="Q2252" s="212">
        <v>69</v>
      </c>
      <c r="R2252" s="68" t="s">
        <v>809</v>
      </c>
      <c r="S2252" s="320"/>
      <c r="T2252" s="266"/>
    </row>
    <row r="2253" spans="1:20" ht="38.25">
      <c r="A2253" s="189">
        <v>212</v>
      </c>
      <c r="B2253" s="68"/>
      <c r="C2253" s="210" t="s">
        <v>81</v>
      </c>
      <c r="D2253" s="211">
        <v>46161</v>
      </c>
      <c r="E2253" s="189" t="s">
        <v>5798</v>
      </c>
      <c r="F2253" s="189" t="s">
        <v>3</v>
      </c>
      <c r="G2253" s="189">
        <v>2390534</v>
      </c>
      <c r="H2253" s="68"/>
      <c r="I2253" s="195" t="s">
        <v>5799</v>
      </c>
      <c r="J2253" s="68"/>
      <c r="K2253" s="68"/>
      <c r="L2253" s="68"/>
      <c r="M2253" s="68"/>
      <c r="N2253" s="319"/>
      <c r="O2253" s="319"/>
      <c r="P2253" s="212">
        <v>0</v>
      </c>
      <c r="Q2253" s="212">
        <v>78.84</v>
      </c>
      <c r="R2253" s="68" t="s">
        <v>809</v>
      </c>
      <c r="S2253" s="320"/>
      <c r="T2253" s="266"/>
    </row>
    <row r="2254" spans="1:20" ht="38.25">
      <c r="A2254" s="189">
        <v>212</v>
      </c>
      <c r="B2254" s="68"/>
      <c r="C2254" s="210" t="s">
        <v>81</v>
      </c>
      <c r="D2254" s="211">
        <v>46161</v>
      </c>
      <c r="E2254" s="189" t="s">
        <v>5800</v>
      </c>
      <c r="F2254" s="189" t="s">
        <v>3</v>
      </c>
      <c r="G2254" s="189">
        <v>2390536</v>
      </c>
      <c r="H2254" s="68"/>
      <c r="I2254" s="195" t="s">
        <v>5801</v>
      </c>
      <c r="J2254" s="68"/>
      <c r="K2254" s="68"/>
      <c r="L2254" s="68"/>
      <c r="M2254" s="68"/>
      <c r="N2254" s="319"/>
      <c r="O2254" s="319"/>
      <c r="P2254" s="212">
        <v>0</v>
      </c>
      <c r="Q2254" s="212">
        <v>100</v>
      </c>
      <c r="R2254" s="68" t="s">
        <v>809</v>
      </c>
      <c r="S2254" s="320"/>
      <c r="T2254" s="266"/>
    </row>
    <row r="2255" spans="1:20" ht="51">
      <c r="A2255" s="189">
        <v>212</v>
      </c>
      <c r="B2255" s="68"/>
      <c r="C2255" s="210" t="s">
        <v>81</v>
      </c>
      <c r="D2255" s="211">
        <v>46161</v>
      </c>
      <c r="E2255" s="189" t="s">
        <v>5802</v>
      </c>
      <c r="F2255" s="189" t="s">
        <v>3</v>
      </c>
      <c r="G2255" s="189">
        <v>2390538</v>
      </c>
      <c r="H2255" s="68"/>
      <c r="I2255" s="195" t="s">
        <v>5803</v>
      </c>
      <c r="J2255" s="68"/>
      <c r="K2255" s="68"/>
      <c r="L2255" s="68"/>
      <c r="M2255" s="68"/>
      <c r="N2255" s="319"/>
      <c r="O2255" s="319"/>
      <c r="P2255" s="212">
        <v>0</v>
      </c>
      <c r="Q2255" s="212">
        <v>40</v>
      </c>
      <c r="R2255" s="68" t="s">
        <v>809</v>
      </c>
      <c r="S2255" s="320"/>
      <c r="T2255" s="266"/>
    </row>
    <row r="2256" spans="1:20" ht="38.25">
      <c r="A2256" s="189">
        <v>212</v>
      </c>
      <c r="B2256" s="68"/>
      <c r="C2256" s="210" t="s">
        <v>81</v>
      </c>
      <c r="D2256" s="211">
        <v>46161</v>
      </c>
      <c r="E2256" s="189" t="s">
        <v>5804</v>
      </c>
      <c r="F2256" s="189" t="s">
        <v>3</v>
      </c>
      <c r="G2256" s="189">
        <v>2390540</v>
      </c>
      <c r="H2256" s="68"/>
      <c r="I2256" s="195" t="s">
        <v>5805</v>
      </c>
      <c r="J2256" s="68"/>
      <c r="K2256" s="68"/>
      <c r="L2256" s="68"/>
      <c r="M2256" s="68"/>
      <c r="N2256" s="319"/>
      <c r="O2256" s="319"/>
      <c r="P2256" s="212">
        <v>0</v>
      </c>
      <c r="Q2256" s="212">
        <v>59</v>
      </c>
      <c r="R2256" s="68" t="s">
        <v>809</v>
      </c>
      <c r="S2256" s="320"/>
      <c r="T2256" s="266"/>
    </row>
    <row r="2257" spans="1:20" ht="38.25">
      <c r="A2257" s="189">
        <v>212</v>
      </c>
      <c r="B2257" s="68"/>
      <c r="C2257" s="210" t="s">
        <v>81</v>
      </c>
      <c r="D2257" s="211">
        <v>46161</v>
      </c>
      <c r="E2257" s="189" t="s">
        <v>5806</v>
      </c>
      <c r="F2257" s="189" t="s">
        <v>3</v>
      </c>
      <c r="G2257" s="189">
        <v>2390541</v>
      </c>
      <c r="H2257" s="68"/>
      <c r="I2257" s="195" t="s">
        <v>5807</v>
      </c>
      <c r="J2257" s="68"/>
      <c r="K2257" s="68"/>
      <c r="L2257" s="68"/>
      <c r="M2257" s="68"/>
      <c r="N2257" s="319"/>
      <c r="O2257" s="319"/>
      <c r="P2257" s="212">
        <v>0</v>
      </c>
      <c r="Q2257" s="212">
        <v>60</v>
      </c>
      <c r="R2257" s="68" t="s">
        <v>809</v>
      </c>
      <c r="S2257" s="320"/>
      <c r="T2257" s="266"/>
    </row>
    <row r="2258" spans="1:20" ht="38.25">
      <c r="A2258" s="189">
        <v>212</v>
      </c>
      <c r="B2258" s="68"/>
      <c r="C2258" s="210" t="s">
        <v>81</v>
      </c>
      <c r="D2258" s="211">
        <v>46161</v>
      </c>
      <c r="E2258" s="189" t="s">
        <v>5808</v>
      </c>
      <c r="F2258" s="189" t="s">
        <v>3</v>
      </c>
      <c r="G2258" s="189">
        <v>2390542</v>
      </c>
      <c r="H2258" s="68"/>
      <c r="I2258" s="195" t="s">
        <v>5809</v>
      </c>
      <c r="J2258" s="68"/>
      <c r="K2258" s="68"/>
      <c r="L2258" s="68"/>
      <c r="M2258" s="68"/>
      <c r="N2258" s="319"/>
      <c r="O2258" s="319"/>
      <c r="P2258" s="212">
        <v>0</v>
      </c>
      <c r="Q2258" s="212">
        <v>80</v>
      </c>
      <c r="R2258" s="68" t="s">
        <v>809</v>
      </c>
      <c r="S2258" s="320"/>
      <c r="T2258" s="266"/>
    </row>
    <row r="2259" spans="1:20" ht="38.25">
      <c r="A2259" s="189">
        <v>212</v>
      </c>
      <c r="B2259" s="68"/>
      <c r="C2259" s="210" t="s">
        <v>81</v>
      </c>
      <c r="D2259" s="211">
        <v>46161</v>
      </c>
      <c r="E2259" s="189" t="s">
        <v>5810</v>
      </c>
      <c r="F2259" s="189" t="s">
        <v>3</v>
      </c>
      <c r="G2259" s="189">
        <v>2390543</v>
      </c>
      <c r="H2259" s="68"/>
      <c r="I2259" s="195" t="s">
        <v>5811</v>
      </c>
      <c r="J2259" s="68"/>
      <c r="K2259" s="68"/>
      <c r="L2259" s="68"/>
      <c r="M2259" s="68"/>
      <c r="N2259" s="319"/>
      <c r="O2259" s="319"/>
      <c r="P2259" s="212">
        <v>0</v>
      </c>
      <c r="Q2259" s="212">
        <v>66</v>
      </c>
      <c r="R2259" s="68" t="s">
        <v>809</v>
      </c>
      <c r="S2259" s="320"/>
      <c r="T2259" s="266"/>
    </row>
    <row r="2260" spans="1:20" ht="38.25">
      <c r="A2260" s="189">
        <v>212</v>
      </c>
      <c r="B2260" s="68"/>
      <c r="C2260" s="210" t="s">
        <v>81</v>
      </c>
      <c r="D2260" s="211">
        <v>46161</v>
      </c>
      <c r="E2260" s="189" t="s">
        <v>5812</v>
      </c>
      <c r="F2260" s="189" t="s">
        <v>3</v>
      </c>
      <c r="G2260" s="189">
        <v>2390545</v>
      </c>
      <c r="H2260" s="68"/>
      <c r="I2260" s="195" t="s">
        <v>5813</v>
      </c>
      <c r="J2260" s="68"/>
      <c r="K2260" s="68"/>
      <c r="L2260" s="68"/>
      <c r="M2260" s="68"/>
      <c r="N2260" s="319"/>
      <c r="O2260" s="319"/>
      <c r="P2260" s="212">
        <v>0</v>
      </c>
      <c r="Q2260" s="212">
        <v>67</v>
      </c>
      <c r="R2260" s="68" t="s">
        <v>809</v>
      </c>
      <c r="S2260" s="320"/>
      <c r="T2260" s="266"/>
    </row>
    <row r="2261" spans="1:20" ht="38.25">
      <c r="A2261" s="189">
        <v>212</v>
      </c>
      <c r="B2261" s="68"/>
      <c r="C2261" s="210" t="s">
        <v>81</v>
      </c>
      <c r="D2261" s="211">
        <v>46161</v>
      </c>
      <c r="E2261" s="189" t="s">
        <v>5814</v>
      </c>
      <c r="F2261" s="189" t="s">
        <v>3</v>
      </c>
      <c r="G2261" s="189">
        <v>2390546</v>
      </c>
      <c r="H2261" s="68"/>
      <c r="I2261" s="195" t="s">
        <v>5815</v>
      </c>
      <c r="J2261" s="68"/>
      <c r="K2261" s="68"/>
      <c r="L2261" s="68"/>
      <c r="M2261" s="68"/>
      <c r="N2261" s="319"/>
      <c r="O2261" s="319"/>
      <c r="P2261" s="212">
        <v>0</v>
      </c>
      <c r="Q2261" s="212">
        <v>57</v>
      </c>
      <c r="R2261" s="68" t="s">
        <v>809</v>
      </c>
      <c r="S2261" s="320"/>
      <c r="T2261" s="266"/>
    </row>
    <row r="2262" spans="1:20" ht="38.25">
      <c r="A2262" s="189">
        <v>212</v>
      </c>
      <c r="B2262" s="68"/>
      <c r="C2262" s="210" t="s">
        <v>81</v>
      </c>
      <c r="D2262" s="211">
        <v>46161</v>
      </c>
      <c r="E2262" s="189" t="s">
        <v>5816</v>
      </c>
      <c r="F2262" s="189" t="s">
        <v>3</v>
      </c>
      <c r="G2262" s="189">
        <v>2390547</v>
      </c>
      <c r="H2262" s="68"/>
      <c r="I2262" s="195" t="s">
        <v>5817</v>
      </c>
      <c r="J2262" s="68"/>
      <c r="K2262" s="68"/>
      <c r="L2262" s="68"/>
      <c r="M2262" s="68"/>
      <c r="N2262" s="319"/>
      <c r="O2262" s="319"/>
      <c r="P2262" s="212">
        <v>0</v>
      </c>
      <c r="Q2262" s="212">
        <v>50</v>
      </c>
      <c r="R2262" s="68" t="s">
        <v>809</v>
      </c>
      <c r="S2262" s="320"/>
      <c r="T2262" s="266"/>
    </row>
    <row r="2263" spans="1:20" ht="63.75">
      <c r="A2263" s="189">
        <v>46</v>
      </c>
      <c r="B2263" s="68"/>
      <c r="C2263" s="210" t="s">
        <v>719</v>
      </c>
      <c r="D2263" s="211">
        <v>46161</v>
      </c>
      <c r="E2263" s="189" t="s">
        <v>5818</v>
      </c>
      <c r="F2263" s="189" t="s">
        <v>3</v>
      </c>
      <c r="G2263" s="189">
        <v>2390549</v>
      </c>
      <c r="H2263" s="68"/>
      <c r="I2263" s="195" t="s">
        <v>5819</v>
      </c>
      <c r="J2263" s="68"/>
      <c r="K2263" s="68"/>
      <c r="L2263" s="68"/>
      <c r="M2263" s="68"/>
      <c r="N2263" s="319"/>
      <c r="O2263" s="319"/>
      <c r="P2263" s="212">
        <v>0</v>
      </c>
      <c r="Q2263" s="212">
        <v>4200</v>
      </c>
      <c r="R2263" s="68" t="s">
        <v>809</v>
      </c>
      <c r="S2263" s="320"/>
      <c r="T2263" s="266"/>
    </row>
    <row r="2264" spans="1:20" ht="63.75">
      <c r="A2264" s="189">
        <v>221</v>
      </c>
      <c r="B2264" s="68"/>
      <c r="C2264" s="210" t="s">
        <v>83</v>
      </c>
      <c r="D2264" s="211">
        <v>46161</v>
      </c>
      <c r="E2264" s="189" t="s">
        <v>5820</v>
      </c>
      <c r="F2264" s="189" t="s">
        <v>3</v>
      </c>
      <c r="G2264" s="189">
        <v>2390550</v>
      </c>
      <c r="H2264" s="68"/>
      <c r="I2264" s="195" t="s">
        <v>3139</v>
      </c>
      <c r="J2264" s="68"/>
      <c r="K2264" s="68"/>
      <c r="L2264" s="68"/>
      <c r="M2264" s="68"/>
      <c r="N2264" s="319"/>
      <c r="O2264" s="319"/>
      <c r="P2264" s="212">
        <v>0</v>
      </c>
      <c r="Q2264" s="212">
        <v>100</v>
      </c>
      <c r="R2264" s="68" t="s">
        <v>809</v>
      </c>
      <c r="S2264" s="320"/>
      <c r="T2264" s="266"/>
    </row>
    <row r="2265" spans="1:20" ht="63.75">
      <c r="A2265" s="189">
        <v>221</v>
      </c>
      <c r="B2265" s="68"/>
      <c r="C2265" s="210" t="s">
        <v>83</v>
      </c>
      <c r="D2265" s="211">
        <v>46161</v>
      </c>
      <c r="E2265" s="189" t="s">
        <v>5821</v>
      </c>
      <c r="F2265" s="189" t="s">
        <v>3</v>
      </c>
      <c r="G2265" s="189">
        <v>2390552</v>
      </c>
      <c r="H2265" s="68"/>
      <c r="I2265" s="195" t="s">
        <v>3139</v>
      </c>
      <c r="J2265" s="68"/>
      <c r="K2265" s="68"/>
      <c r="L2265" s="68"/>
      <c r="M2265" s="68"/>
      <c r="N2265" s="319"/>
      <c r="O2265" s="319"/>
      <c r="P2265" s="212">
        <v>0</v>
      </c>
      <c r="Q2265" s="212">
        <v>30</v>
      </c>
      <c r="R2265" s="68" t="s">
        <v>809</v>
      </c>
      <c r="S2265" s="320"/>
      <c r="T2265" s="266"/>
    </row>
    <row r="2266" spans="1:20" ht="51">
      <c r="A2266" s="189">
        <v>46</v>
      </c>
      <c r="B2266" s="68"/>
      <c r="C2266" s="210" t="s">
        <v>719</v>
      </c>
      <c r="D2266" s="211">
        <v>46161</v>
      </c>
      <c r="E2266" s="189" t="s">
        <v>5822</v>
      </c>
      <c r="F2266" s="189" t="s">
        <v>3</v>
      </c>
      <c r="G2266" s="189">
        <v>2390556</v>
      </c>
      <c r="H2266" s="68"/>
      <c r="I2266" s="195" t="s">
        <v>5823</v>
      </c>
      <c r="J2266" s="68"/>
      <c r="K2266" s="68"/>
      <c r="L2266" s="68"/>
      <c r="M2266" s="68"/>
      <c r="N2266" s="319"/>
      <c r="O2266" s="319"/>
      <c r="P2266" s="212">
        <v>0</v>
      </c>
      <c r="Q2266" s="212">
        <v>205.04</v>
      </c>
      <c r="R2266" s="68" t="s">
        <v>809</v>
      </c>
      <c r="S2266" s="320"/>
      <c r="T2266" s="266"/>
    </row>
    <row r="2267" spans="1:20" ht="38.25">
      <c r="A2267" s="189">
        <v>590</v>
      </c>
      <c r="B2267" s="68"/>
      <c r="C2267" s="210" t="s">
        <v>659</v>
      </c>
      <c r="D2267" s="211">
        <v>46161</v>
      </c>
      <c r="E2267" s="189" t="s">
        <v>5824</v>
      </c>
      <c r="F2267" s="189" t="s">
        <v>3</v>
      </c>
      <c r="G2267" s="189">
        <v>2390574</v>
      </c>
      <c r="H2267" s="68"/>
      <c r="I2267" s="195" t="s">
        <v>5825</v>
      </c>
      <c r="J2267" s="68"/>
      <c r="K2267" s="68"/>
      <c r="L2267" s="68"/>
      <c r="M2267" s="68"/>
      <c r="N2267" s="319"/>
      <c r="O2267" s="319"/>
      <c r="P2267" s="212">
        <v>0</v>
      </c>
      <c r="Q2267" s="212">
        <v>505.55</v>
      </c>
      <c r="R2267" s="68" t="s">
        <v>809</v>
      </c>
      <c r="S2267" s="320"/>
      <c r="T2267" s="266"/>
    </row>
    <row r="2268" spans="1:20" ht="38.25">
      <c r="A2268" s="189">
        <v>46</v>
      </c>
      <c r="B2268" s="68"/>
      <c r="C2268" s="210" t="s">
        <v>719</v>
      </c>
      <c r="D2268" s="211">
        <v>46161</v>
      </c>
      <c r="E2268" s="189" t="s">
        <v>5826</v>
      </c>
      <c r="F2268" s="189" t="s">
        <v>3</v>
      </c>
      <c r="G2268" s="189">
        <v>2390575</v>
      </c>
      <c r="H2268" s="68"/>
      <c r="I2268" s="195" t="s">
        <v>2931</v>
      </c>
      <c r="J2268" s="68"/>
      <c r="K2268" s="68"/>
      <c r="L2268" s="68"/>
      <c r="M2268" s="68"/>
      <c r="N2268" s="319"/>
      <c r="O2268" s="319"/>
      <c r="P2268" s="212">
        <v>0</v>
      </c>
      <c r="Q2268" s="212">
        <v>500</v>
      </c>
      <c r="R2268" s="68" t="s">
        <v>809</v>
      </c>
      <c r="S2268" s="320"/>
      <c r="T2268" s="266"/>
    </row>
    <row r="2269" spans="1:20" ht="51">
      <c r="A2269" s="189">
        <v>222</v>
      </c>
      <c r="B2269" s="68"/>
      <c r="C2269" s="210" t="s">
        <v>84</v>
      </c>
      <c r="D2269" s="211">
        <v>46161</v>
      </c>
      <c r="E2269" s="189" t="s">
        <v>5827</v>
      </c>
      <c r="F2269" s="189" t="s">
        <v>3</v>
      </c>
      <c r="G2269" s="189">
        <v>2390588</v>
      </c>
      <c r="H2269" s="68"/>
      <c r="I2269" s="195" t="s">
        <v>5828</v>
      </c>
      <c r="J2269" s="68"/>
      <c r="K2269" s="68"/>
      <c r="L2269" s="68"/>
      <c r="M2269" s="68"/>
      <c r="N2269" s="319"/>
      <c r="O2269" s="319"/>
      <c r="P2269" s="212">
        <v>0</v>
      </c>
      <c r="Q2269" s="212">
        <v>13</v>
      </c>
      <c r="R2269" s="68" t="s">
        <v>809</v>
      </c>
      <c r="S2269" s="320"/>
      <c r="T2269" s="266"/>
    </row>
    <row r="2270" spans="1:20" ht="63.75">
      <c r="A2270" s="189">
        <v>670</v>
      </c>
      <c r="B2270" s="68"/>
      <c r="C2270" s="210" t="s">
        <v>155</v>
      </c>
      <c r="D2270" s="211">
        <v>46161</v>
      </c>
      <c r="E2270" s="189" t="s">
        <v>5829</v>
      </c>
      <c r="F2270" s="189" t="s">
        <v>3</v>
      </c>
      <c r="G2270" s="189">
        <v>2390605</v>
      </c>
      <c r="H2270" s="68"/>
      <c r="I2270" s="195" t="s">
        <v>5830</v>
      </c>
      <c r="J2270" s="68"/>
      <c r="K2270" s="68"/>
      <c r="L2270" s="68"/>
      <c r="M2270" s="68"/>
      <c r="N2270" s="319"/>
      <c r="O2270" s="319"/>
      <c r="P2270" s="212">
        <v>0</v>
      </c>
      <c r="Q2270" s="212">
        <v>907.6</v>
      </c>
      <c r="R2270" s="68" t="s">
        <v>809</v>
      </c>
      <c r="S2270" s="320"/>
      <c r="T2270" s="266"/>
    </row>
    <row r="2271" spans="1:20" ht="51">
      <c r="A2271" s="189" t="s">
        <v>503</v>
      </c>
      <c r="B2271" s="68"/>
      <c r="C2271" s="210" t="s">
        <v>541</v>
      </c>
      <c r="D2271" s="211">
        <v>46161</v>
      </c>
      <c r="E2271" s="189" t="s">
        <v>5831</v>
      </c>
      <c r="F2271" s="189" t="s">
        <v>3</v>
      </c>
      <c r="G2271" s="189">
        <v>2390607</v>
      </c>
      <c r="H2271" s="68"/>
      <c r="I2271" s="195" t="s">
        <v>5832</v>
      </c>
      <c r="J2271" s="68"/>
      <c r="K2271" s="68"/>
      <c r="L2271" s="68"/>
      <c r="M2271" s="68"/>
      <c r="N2271" s="319"/>
      <c r="O2271" s="319"/>
      <c r="P2271" s="212">
        <v>0</v>
      </c>
      <c r="Q2271" s="212">
        <v>1935.5</v>
      </c>
      <c r="R2271" s="68" t="s">
        <v>809</v>
      </c>
      <c r="S2271" s="320"/>
      <c r="T2271" s="266"/>
    </row>
    <row r="2272" spans="1:20" ht="63.75">
      <c r="A2272" s="189">
        <v>221</v>
      </c>
      <c r="B2272" s="68"/>
      <c r="C2272" s="210" t="s">
        <v>83</v>
      </c>
      <c r="D2272" s="211">
        <v>46161</v>
      </c>
      <c r="E2272" s="189" t="s">
        <v>5833</v>
      </c>
      <c r="F2272" s="189" t="s">
        <v>3</v>
      </c>
      <c r="G2272" s="189">
        <v>2390608</v>
      </c>
      <c r="H2272" s="68"/>
      <c r="I2272" s="195" t="s">
        <v>5834</v>
      </c>
      <c r="J2272" s="68"/>
      <c r="K2272" s="68"/>
      <c r="L2272" s="68"/>
      <c r="M2272" s="68"/>
      <c r="N2272" s="319"/>
      <c r="O2272" s="319"/>
      <c r="P2272" s="212">
        <v>0</v>
      </c>
      <c r="Q2272" s="212">
        <v>110</v>
      </c>
      <c r="R2272" s="68" t="s">
        <v>809</v>
      </c>
      <c r="S2272" s="320"/>
      <c r="T2272" s="266"/>
    </row>
    <row r="2273" spans="1:20" ht="63.75">
      <c r="A2273" s="189">
        <v>221</v>
      </c>
      <c r="B2273" s="68"/>
      <c r="C2273" s="210" t="s">
        <v>83</v>
      </c>
      <c r="D2273" s="211">
        <v>46161</v>
      </c>
      <c r="E2273" s="189" t="s">
        <v>5835</v>
      </c>
      <c r="F2273" s="189" t="s">
        <v>3</v>
      </c>
      <c r="G2273" s="189">
        <v>2390609</v>
      </c>
      <c r="H2273" s="68"/>
      <c r="I2273" s="195" t="s">
        <v>5834</v>
      </c>
      <c r="J2273" s="68"/>
      <c r="K2273" s="68"/>
      <c r="L2273" s="68"/>
      <c r="M2273" s="68"/>
      <c r="N2273" s="319"/>
      <c r="O2273" s="319"/>
      <c r="P2273" s="212">
        <v>0</v>
      </c>
      <c r="Q2273" s="212">
        <v>110</v>
      </c>
      <c r="R2273" s="68" t="s">
        <v>809</v>
      </c>
      <c r="S2273" s="320"/>
      <c r="T2273" s="266"/>
    </row>
    <row r="2274" spans="1:20" ht="63.75">
      <c r="A2274" s="189">
        <v>221</v>
      </c>
      <c r="B2274" s="68"/>
      <c r="C2274" s="210" t="s">
        <v>83</v>
      </c>
      <c r="D2274" s="211">
        <v>46161</v>
      </c>
      <c r="E2274" s="189" t="s">
        <v>5836</v>
      </c>
      <c r="F2274" s="189" t="s">
        <v>3</v>
      </c>
      <c r="G2274" s="189">
        <v>2390555</v>
      </c>
      <c r="H2274" s="68"/>
      <c r="I2274" s="195" t="s">
        <v>5837</v>
      </c>
      <c r="J2274" s="68"/>
      <c r="K2274" s="68"/>
      <c r="L2274" s="68"/>
      <c r="M2274" s="68"/>
      <c r="N2274" s="319"/>
      <c r="O2274" s="319"/>
      <c r="P2274" s="212">
        <v>0</v>
      </c>
      <c r="Q2274" s="212">
        <v>820</v>
      </c>
      <c r="R2274" s="68" t="s">
        <v>809</v>
      </c>
      <c r="S2274" s="320"/>
      <c r="T2274" s="266"/>
    </row>
    <row r="2275" spans="1:20" ht="63.75">
      <c r="A2275" s="189">
        <v>221</v>
      </c>
      <c r="B2275" s="68"/>
      <c r="C2275" s="210" t="s">
        <v>83</v>
      </c>
      <c r="D2275" s="211">
        <v>46161</v>
      </c>
      <c r="E2275" s="189" t="s">
        <v>5838</v>
      </c>
      <c r="F2275" s="189" t="s">
        <v>3</v>
      </c>
      <c r="G2275" s="189">
        <v>2390557</v>
      </c>
      <c r="H2275" s="68"/>
      <c r="I2275" s="195" t="s">
        <v>5839</v>
      </c>
      <c r="J2275" s="68"/>
      <c r="K2275" s="68"/>
      <c r="L2275" s="68"/>
      <c r="M2275" s="68"/>
      <c r="N2275" s="319"/>
      <c r="O2275" s="319"/>
      <c r="P2275" s="212">
        <v>0</v>
      </c>
      <c r="Q2275" s="212">
        <v>100</v>
      </c>
      <c r="R2275" s="68" t="s">
        <v>809</v>
      </c>
      <c r="S2275" s="320"/>
      <c r="T2275" s="266"/>
    </row>
    <row r="2276" spans="1:20" ht="63.75">
      <c r="A2276" s="189">
        <v>221</v>
      </c>
      <c r="B2276" s="68"/>
      <c r="C2276" s="210" t="s">
        <v>83</v>
      </c>
      <c r="D2276" s="211">
        <v>46161</v>
      </c>
      <c r="E2276" s="189" t="s">
        <v>5840</v>
      </c>
      <c r="F2276" s="189" t="s">
        <v>3</v>
      </c>
      <c r="G2276" s="189">
        <v>2390558</v>
      </c>
      <c r="H2276" s="68"/>
      <c r="I2276" s="195" t="s">
        <v>5841</v>
      </c>
      <c r="J2276" s="68"/>
      <c r="K2276" s="68"/>
      <c r="L2276" s="68"/>
      <c r="M2276" s="68"/>
      <c r="N2276" s="319"/>
      <c r="O2276" s="319"/>
      <c r="P2276" s="212">
        <v>0</v>
      </c>
      <c r="Q2276" s="212">
        <v>100</v>
      </c>
      <c r="R2276" s="68" t="s">
        <v>809</v>
      </c>
      <c r="S2276" s="320"/>
      <c r="T2276" s="266"/>
    </row>
    <row r="2277" spans="1:20" ht="63.75">
      <c r="A2277" s="189">
        <v>221</v>
      </c>
      <c r="B2277" s="68"/>
      <c r="C2277" s="210" t="s">
        <v>83</v>
      </c>
      <c r="D2277" s="211">
        <v>46161</v>
      </c>
      <c r="E2277" s="189" t="s">
        <v>5842</v>
      </c>
      <c r="F2277" s="189" t="s">
        <v>3</v>
      </c>
      <c r="G2277" s="189">
        <v>2390559</v>
      </c>
      <c r="H2277" s="68"/>
      <c r="I2277" s="195" t="s">
        <v>5843</v>
      </c>
      <c r="J2277" s="68"/>
      <c r="K2277" s="68"/>
      <c r="L2277" s="68"/>
      <c r="M2277" s="68"/>
      <c r="N2277" s="319"/>
      <c r="O2277" s="319"/>
      <c r="P2277" s="212">
        <v>0</v>
      </c>
      <c r="Q2277" s="212">
        <v>100</v>
      </c>
      <c r="R2277" s="68" t="s">
        <v>809</v>
      </c>
      <c r="S2277" s="320"/>
      <c r="T2277" s="266"/>
    </row>
    <row r="2278" spans="1:20" ht="63.75">
      <c r="A2278" s="189">
        <v>221</v>
      </c>
      <c r="B2278" s="68"/>
      <c r="C2278" s="210" t="s">
        <v>83</v>
      </c>
      <c r="D2278" s="211">
        <v>46161</v>
      </c>
      <c r="E2278" s="189" t="s">
        <v>5844</v>
      </c>
      <c r="F2278" s="189" t="s">
        <v>3</v>
      </c>
      <c r="G2278" s="189">
        <v>2390560</v>
      </c>
      <c r="H2278" s="68"/>
      <c r="I2278" s="195" t="s">
        <v>5845</v>
      </c>
      <c r="J2278" s="68"/>
      <c r="K2278" s="68"/>
      <c r="L2278" s="68"/>
      <c r="M2278" s="68"/>
      <c r="N2278" s="319"/>
      <c r="O2278" s="319"/>
      <c r="P2278" s="212">
        <v>0</v>
      </c>
      <c r="Q2278" s="212">
        <v>100</v>
      </c>
      <c r="R2278" s="68" t="s">
        <v>809</v>
      </c>
      <c r="S2278" s="320"/>
      <c r="T2278" s="266"/>
    </row>
    <row r="2279" spans="1:20" ht="63.75">
      <c r="A2279" s="189">
        <v>221</v>
      </c>
      <c r="B2279" s="68"/>
      <c r="C2279" s="210" t="s">
        <v>83</v>
      </c>
      <c r="D2279" s="211">
        <v>46161</v>
      </c>
      <c r="E2279" s="189" t="s">
        <v>5846</v>
      </c>
      <c r="F2279" s="189" t="s">
        <v>3</v>
      </c>
      <c r="G2279" s="189">
        <v>2390561</v>
      </c>
      <c r="H2279" s="68"/>
      <c r="I2279" s="195" t="s">
        <v>5847</v>
      </c>
      <c r="J2279" s="68"/>
      <c r="K2279" s="68"/>
      <c r="L2279" s="68"/>
      <c r="M2279" s="68"/>
      <c r="N2279" s="319"/>
      <c r="O2279" s="319"/>
      <c r="P2279" s="212">
        <v>0</v>
      </c>
      <c r="Q2279" s="212">
        <v>100</v>
      </c>
      <c r="R2279" s="68" t="s">
        <v>809</v>
      </c>
      <c r="S2279" s="320"/>
      <c r="T2279" s="266"/>
    </row>
    <row r="2280" spans="1:20" ht="63.75">
      <c r="A2280" s="189">
        <v>221</v>
      </c>
      <c r="B2280" s="68"/>
      <c r="C2280" s="210" t="s">
        <v>83</v>
      </c>
      <c r="D2280" s="211">
        <v>46161</v>
      </c>
      <c r="E2280" s="189" t="s">
        <v>5848</v>
      </c>
      <c r="F2280" s="189" t="s">
        <v>3</v>
      </c>
      <c r="G2280" s="189">
        <v>2390562</v>
      </c>
      <c r="H2280" s="68"/>
      <c r="I2280" s="195" t="s">
        <v>5849</v>
      </c>
      <c r="J2280" s="68"/>
      <c r="K2280" s="68"/>
      <c r="L2280" s="68"/>
      <c r="M2280" s="68"/>
      <c r="N2280" s="319"/>
      <c r="O2280" s="319"/>
      <c r="P2280" s="212">
        <v>0</v>
      </c>
      <c r="Q2280" s="212">
        <v>100</v>
      </c>
      <c r="R2280" s="68" t="s">
        <v>809</v>
      </c>
      <c r="S2280" s="320"/>
      <c r="T2280" s="266"/>
    </row>
    <row r="2281" spans="1:20" ht="63.75">
      <c r="A2281" s="189">
        <v>221</v>
      </c>
      <c r="B2281" s="68"/>
      <c r="C2281" s="210" t="s">
        <v>83</v>
      </c>
      <c r="D2281" s="211">
        <v>46161</v>
      </c>
      <c r="E2281" s="189" t="s">
        <v>5850</v>
      </c>
      <c r="F2281" s="189" t="s">
        <v>3</v>
      </c>
      <c r="G2281" s="189">
        <v>2390563</v>
      </c>
      <c r="H2281" s="68"/>
      <c r="I2281" s="195" t="s">
        <v>5851</v>
      </c>
      <c r="J2281" s="68"/>
      <c r="K2281" s="68"/>
      <c r="L2281" s="68"/>
      <c r="M2281" s="68"/>
      <c r="N2281" s="319"/>
      <c r="O2281" s="319"/>
      <c r="P2281" s="212">
        <v>0</v>
      </c>
      <c r="Q2281" s="212">
        <v>100</v>
      </c>
      <c r="R2281" s="68" t="s">
        <v>809</v>
      </c>
      <c r="S2281" s="320"/>
      <c r="T2281" s="266"/>
    </row>
    <row r="2282" spans="1:20" ht="63.75">
      <c r="A2282" s="189">
        <v>221</v>
      </c>
      <c r="B2282" s="68"/>
      <c r="C2282" s="210" t="s">
        <v>83</v>
      </c>
      <c r="D2282" s="211">
        <v>46161</v>
      </c>
      <c r="E2282" s="189" t="s">
        <v>5852</v>
      </c>
      <c r="F2282" s="189" t="s">
        <v>3</v>
      </c>
      <c r="G2282" s="189">
        <v>2390564</v>
      </c>
      <c r="H2282" s="68"/>
      <c r="I2282" s="195" t="s">
        <v>5853</v>
      </c>
      <c r="J2282" s="68"/>
      <c r="K2282" s="68"/>
      <c r="L2282" s="68"/>
      <c r="M2282" s="68"/>
      <c r="N2282" s="319"/>
      <c r="O2282" s="319"/>
      <c r="P2282" s="212">
        <v>0</v>
      </c>
      <c r="Q2282" s="212">
        <v>1206</v>
      </c>
      <c r="R2282" s="68" t="s">
        <v>809</v>
      </c>
      <c r="S2282" s="320"/>
      <c r="T2282" s="266"/>
    </row>
    <row r="2283" spans="1:20" ht="63.75">
      <c r="A2283" s="189">
        <v>221</v>
      </c>
      <c r="B2283" s="68"/>
      <c r="C2283" s="210" t="s">
        <v>83</v>
      </c>
      <c r="D2283" s="211">
        <v>46161</v>
      </c>
      <c r="E2283" s="189" t="s">
        <v>5854</v>
      </c>
      <c r="F2283" s="189" t="s">
        <v>3</v>
      </c>
      <c r="G2283" s="189">
        <v>2390566</v>
      </c>
      <c r="H2283" s="68"/>
      <c r="I2283" s="195" t="s">
        <v>5855</v>
      </c>
      <c r="J2283" s="68"/>
      <c r="K2283" s="68"/>
      <c r="L2283" s="68"/>
      <c r="M2283" s="68"/>
      <c r="N2283" s="319"/>
      <c r="O2283" s="319"/>
      <c r="P2283" s="212">
        <v>0</v>
      </c>
      <c r="Q2283" s="212">
        <v>100</v>
      </c>
      <c r="R2283" s="68" t="s">
        <v>809</v>
      </c>
      <c r="S2283" s="320"/>
      <c r="T2283" s="266"/>
    </row>
    <row r="2284" spans="1:20" ht="51">
      <c r="A2284" s="189">
        <v>580</v>
      </c>
      <c r="B2284" s="68"/>
      <c r="C2284" s="210" t="s">
        <v>147</v>
      </c>
      <c r="D2284" s="211">
        <v>46161</v>
      </c>
      <c r="E2284" s="189" t="s">
        <v>5856</v>
      </c>
      <c r="F2284" s="189" t="s">
        <v>3</v>
      </c>
      <c r="G2284" s="189">
        <v>2390568</v>
      </c>
      <c r="H2284" s="68"/>
      <c r="I2284" s="195" t="s">
        <v>5857</v>
      </c>
      <c r="J2284" s="68"/>
      <c r="K2284" s="68"/>
      <c r="L2284" s="68"/>
      <c r="M2284" s="68"/>
      <c r="N2284" s="319"/>
      <c r="O2284" s="319"/>
      <c r="P2284" s="212">
        <v>0</v>
      </c>
      <c r="Q2284" s="212">
        <v>150</v>
      </c>
      <c r="R2284" s="68" t="s">
        <v>809</v>
      </c>
      <c r="S2284" s="320"/>
      <c r="T2284" s="266"/>
    </row>
    <row r="2285" spans="1:20" ht="63.75">
      <c r="A2285" s="189">
        <v>221</v>
      </c>
      <c r="B2285" s="68"/>
      <c r="C2285" s="210" t="s">
        <v>83</v>
      </c>
      <c r="D2285" s="211">
        <v>46161</v>
      </c>
      <c r="E2285" s="189" t="s">
        <v>5858</v>
      </c>
      <c r="F2285" s="189" t="s">
        <v>3</v>
      </c>
      <c r="G2285" s="189">
        <v>2390569</v>
      </c>
      <c r="H2285" s="68"/>
      <c r="I2285" s="195" t="s">
        <v>5859</v>
      </c>
      <c r="J2285" s="68"/>
      <c r="K2285" s="68"/>
      <c r="L2285" s="68"/>
      <c r="M2285" s="68"/>
      <c r="N2285" s="319"/>
      <c r="O2285" s="319"/>
      <c r="P2285" s="212">
        <v>0</v>
      </c>
      <c r="Q2285" s="212">
        <v>1010</v>
      </c>
      <c r="R2285" s="68" t="s">
        <v>809</v>
      </c>
      <c r="S2285" s="320"/>
      <c r="T2285" s="266"/>
    </row>
    <row r="2286" spans="1:20" ht="51">
      <c r="A2286" s="189">
        <v>580</v>
      </c>
      <c r="B2286" s="68"/>
      <c r="C2286" s="210" t="s">
        <v>147</v>
      </c>
      <c r="D2286" s="211">
        <v>46161</v>
      </c>
      <c r="E2286" s="189" t="s">
        <v>5860</v>
      </c>
      <c r="F2286" s="189" t="s">
        <v>3</v>
      </c>
      <c r="G2286" s="189">
        <v>2390570</v>
      </c>
      <c r="H2286" s="68"/>
      <c r="I2286" s="195" t="s">
        <v>5861</v>
      </c>
      <c r="J2286" s="68"/>
      <c r="K2286" s="68"/>
      <c r="L2286" s="68"/>
      <c r="M2286" s="68"/>
      <c r="N2286" s="319"/>
      <c r="O2286" s="319"/>
      <c r="P2286" s="212">
        <v>0</v>
      </c>
      <c r="Q2286" s="212">
        <v>1913.78</v>
      </c>
      <c r="R2286" s="68" t="s">
        <v>809</v>
      </c>
      <c r="S2286" s="320"/>
      <c r="T2286" s="266"/>
    </row>
    <row r="2287" spans="1:20" ht="63.75">
      <c r="A2287" s="189">
        <v>221</v>
      </c>
      <c r="B2287" s="68"/>
      <c r="C2287" s="210" t="s">
        <v>83</v>
      </c>
      <c r="D2287" s="211">
        <v>46161</v>
      </c>
      <c r="E2287" s="189" t="s">
        <v>5862</v>
      </c>
      <c r="F2287" s="189" t="s">
        <v>3</v>
      </c>
      <c r="G2287" s="189">
        <v>2390571</v>
      </c>
      <c r="H2287" s="68"/>
      <c r="I2287" s="195" t="s">
        <v>5863</v>
      </c>
      <c r="J2287" s="68"/>
      <c r="K2287" s="68"/>
      <c r="L2287" s="68"/>
      <c r="M2287" s="68"/>
      <c r="N2287" s="319"/>
      <c r="O2287" s="319"/>
      <c r="P2287" s="212">
        <v>0</v>
      </c>
      <c r="Q2287" s="212">
        <v>1110</v>
      </c>
      <c r="R2287" s="68" t="s">
        <v>809</v>
      </c>
      <c r="S2287" s="320"/>
      <c r="T2287" s="266"/>
    </row>
    <row r="2288" spans="1:20" ht="51">
      <c r="A2288" s="189" t="s">
        <v>494</v>
      </c>
      <c r="B2288" s="68"/>
      <c r="C2288" s="210" t="s">
        <v>542</v>
      </c>
      <c r="D2288" s="211">
        <v>46161</v>
      </c>
      <c r="E2288" s="189" t="s">
        <v>5866</v>
      </c>
      <c r="F2288" s="189" t="s">
        <v>6</v>
      </c>
      <c r="G2288" s="189">
        <v>2434618</v>
      </c>
      <c r="H2288" s="68"/>
      <c r="I2288" s="195" t="s">
        <v>5867</v>
      </c>
      <c r="J2288" s="68"/>
      <c r="K2288" s="68"/>
      <c r="L2288" s="68"/>
      <c r="M2288" s="68"/>
      <c r="N2288" s="319"/>
      <c r="O2288" s="319"/>
      <c r="P2288" s="212">
        <v>0</v>
      </c>
      <c r="Q2288" s="212">
        <v>90866.06</v>
      </c>
      <c r="R2288" s="68" t="s">
        <v>809</v>
      </c>
      <c r="S2288" s="320"/>
      <c r="T2288" s="266"/>
    </row>
    <row r="2289" spans="1:20" ht="51">
      <c r="A2289" s="189">
        <v>513</v>
      </c>
      <c r="B2289" s="68"/>
      <c r="C2289" s="210" t="s">
        <v>138</v>
      </c>
      <c r="D2289" s="211">
        <v>46161</v>
      </c>
      <c r="E2289" s="189" t="s">
        <v>5868</v>
      </c>
      <c r="F2289" s="189" t="s">
        <v>14</v>
      </c>
      <c r="G2289" s="189">
        <v>3582591</v>
      </c>
      <c r="H2289" s="68"/>
      <c r="I2289" s="195" t="s">
        <v>5869</v>
      </c>
      <c r="J2289" s="68"/>
      <c r="K2289" s="68"/>
      <c r="L2289" s="68"/>
      <c r="M2289" s="68"/>
      <c r="N2289" s="319"/>
      <c r="O2289" s="319"/>
      <c r="P2289" s="212">
        <v>80</v>
      </c>
      <c r="Q2289" s="212">
        <v>0</v>
      </c>
      <c r="R2289" s="68" t="s">
        <v>809</v>
      </c>
      <c r="S2289" s="320"/>
      <c r="T2289" s="266"/>
    </row>
    <row r="2290" spans="1:20" ht="51">
      <c r="A2290" s="189">
        <v>513</v>
      </c>
      <c r="B2290" s="68"/>
      <c r="C2290" s="210" t="s">
        <v>138</v>
      </c>
      <c r="D2290" s="211">
        <v>46161</v>
      </c>
      <c r="E2290" s="189" t="s">
        <v>5870</v>
      </c>
      <c r="F2290" s="189" t="s">
        <v>14</v>
      </c>
      <c r="G2290" s="189">
        <v>3582744</v>
      </c>
      <c r="H2290" s="68"/>
      <c r="I2290" s="195" t="s">
        <v>5871</v>
      </c>
      <c r="J2290" s="68"/>
      <c r="K2290" s="68"/>
      <c r="L2290" s="68"/>
      <c r="M2290" s="68"/>
      <c r="N2290" s="319"/>
      <c r="O2290" s="319"/>
      <c r="P2290" s="212">
        <v>80</v>
      </c>
      <c r="Q2290" s="212">
        <v>0</v>
      </c>
      <c r="R2290" s="68" t="s">
        <v>809</v>
      </c>
      <c r="S2290" s="320"/>
      <c r="T2290" s="266"/>
    </row>
    <row r="2291" spans="1:20" ht="51">
      <c r="A2291" s="189">
        <v>513</v>
      </c>
      <c r="B2291" s="68"/>
      <c r="C2291" s="210" t="s">
        <v>138</v>
      </c>
      <c r="D2291" s="211">
        <v>46161</v>
      </c>
      <c r="E2291" s="189" t="s">
        <v>5872</v>
      </c>
      <c r="F2291" s="189" t="s">
        <v>14</v>
      </c>
      <c r="G2291" s="189">
        <v>3582746</v>
      </c>
      <c r="H2291" s="68"/>
      <c r="I2291" s="195" t="s">
        <v>5871</v>
      </c>
      <c r="J2291" s="68"/>
      <c r="K2291" s="68"/>
      <c r="L2291" s="68"/>
      <c r="M2291" s="68"/>
      <c r="N2291" s="319"/>
      <c r="O2291" s="319"/>
      <c r="P2291" s="212">
        <v>80</v>
      </c>
      <c r="Q2291" s="212">
        <v>0</v>
      </c>
      <c r="R2291" s="68" t="s">
        <v>809</v>
      </c>
      <c r="S2291" s="320"/>
      <c r="T2291" s="266"/>
    </row>
    <row r="2292" spans="1:20" ht="89.25">
      <c r="A2292" s="189">
        <v>389</v>
      </c>
      <c r="B2292" s="68"/>
      <c r="C2292" s="210" t="s">
        <v>736</v>
      </c>
      <c r="D2292" s="211">
        <v>46161</v>
      </c>
      <c r="E2292" s="189" t="s">
        <v>5873</v>
      </c>
      <c r="F2292" s="189" t="s">
        <v>10</v>
      </c>
      <c r="G2292" s="189">
        <v>1153899</v>
      </c>
      <c r="H2292" s="68"/>
      <c r="I2292" s="195" t="s">
        <v>5874</v>
      </c>
      <c r="J2292" s="68"/>
      <c r="K2292" s="68"/>
      <c r="L2292" s="68"/>
      <c r="M2292" s="68"/>
      <c r="N2292" s="319"/>
      <c r="O2292" s="319"/>
      <c r="P2292" s="212">
        <v>80</v>
      </c>
      <c r="Q2292" s="212">
        <v>0</v>
      </c>
      <c r="R2292" s="68" t="s">
        <v>809</v>
      </c>
      <c r="S2292" s="320"/>
      <c r="T2292" s="266"/>
    </row>
    <row r="2293" spans="1:20" ht="89.25">
      <c r="A2293" s="189">
        <v>389</v>
      </c>
      <c r="B2293" s="68"/>
      <c r="C2293" s="210" t="s">
        <v>736</v>
      </c>
      <c r="D2293" s="211">
        <v>46161</v>
      </c>
      <c r="E2293" s="189" t="s">
        <v>5875</v>
      </c>
      <c r="F2293" s="189" t="s">
        <v>10</v>
      </c>
      <c r="G2293" s="189">
        <v>1153898</v>
      </c>
      <c r="H2293" s="68"/>
      <c r="I2293" s="195" t="s">
        <v>5876</v>
      </c>
      <c r="J2293" s="68"/>
      <c r="K2293" s="68"/>
      <c r="L2293" s="68"/>
      <c r="M2293" s="68"/>
      <c r="N2293" s="319"/>
      <c r="O2293" s="319"/>
      <c r="P2293" s="212">
        <v>80</v>
      </c>
      <c r="Q2293" s="212">
        <v>0</v>
      </c>
      <c r="R2293" s="68" t="s">
        <v>809</v>
      </c>
      <c r="S2293" s="320"/>
      <c r="T2293" s="266"/>
    </row>
    <row r="2294" spans="1:20" ht="89.25">
      <c r="A2294" s="189">
        <v>117</v>
      </c>
      <c r="B2294" s="68"/>
      <c r="C2294" s="210" t="s">
        <v>50</v>
      </c>
      <c r="D2294" s="211">
        <v>46161</v>
      </c>
      <c r="E2294" s="189" t="s">
        <v>5877</v>
      </c>
      <c r="F2294" s="189" t="s">
        <v>10</v>
      </c>
      <c r="G2294" s="189">
        <v>1153895</v>
      </c>
      <c r="H2294" s="68"/>
      <c r="I2294" s="195" t="s">
        <v>5878</v>
      </c>
      <c r="J2294" s="68"/>
      <c r="K2294" s="68"/>
      <c r="L2294" s="68"/>
      <c r="M2294" s="68"/>
      <c r="N2294" s="319"/>
      <c r="O2294" s="319"/>
      <c r="P2294" s="212">
        <v>80</v>
      </c>
      <c r="Q2294" s="212">
        <v>0</v>
      </c>
      <c r="R2294" s="68" t="s">
        <v>809</v>
      </c>
      <c r="S2294" s="320"/>
      <c r="T2294" s="266"/>
    </row>
    <row r="2295" spans="1:20" ht="63.75">
      <c r="A2295" s="189">
        <v>513</v>
      </c>
      <c r="B2295" s="68"/>
      <c r="C2295" s="210" t="s">
        <v>138</v>
      </c>
      <c r="D2295" s="211">
        <v>46161</v>
      </c>
      <c r="E2295" s="189" t="s">
        <v>5879</v>
      </c>
      <c r="F2295" s="189" t="s">
        <v>14</v>
      </c>
      <c r="G2295" s="189">
        <v>3582750</v>
      </c>
      <c r="H2295" s="68"/>
      <c r="I2295" s="195" t="s">
        <v>5880</v>
      </c>
      <c r="J2295" s="68"/>
      <c r="K2295" s="68"/>
      <c r="L2295" s="68"/>
      <c r="M2295" s="68"/>
      <c r="N2295" s="319"/>
      <c r="O2295" s="319"/>
      <c r="P2295" s="212">
        <v>80</v>
      </c>
      <c r="Q2295" s="212">
        <v>0</v>
      </c>
      <c r="R2295" s="68" t="s">
        <v>809</v>
      </c>
      <c r="S2295" s="320"/>
      <c r="T2295" s="266"/>
    </row>
    <row r="2296" spans="1:20" ht="63.75">
      <c r="A2296" s="189">
        <v>513</v>
      </c>
      <c r="B2296" s="68"/>
      <c r="C2296" s="210" t="s">
        <v>138</v>
      </c>
      <c r="D2296" s="211">
        <v>46161</v>
      </c>
      <c r="E2296" s="189" t="s">
        <v>5881</v>
      </c>
      <c r="F2296" s="189" t="s">
        <v>14</v>
      </c>
      <c r="G2296" s="189">
        <v>3582748</v>
      </c>
      <c r="H2296" s="68"/>
      <c r="I2296" s="195" t="s">
        <v>5882</v>
      </c>
      <c r="J2296" s="68"/>
      <c r="K2296" s="68"/>
      <c r="L2296" s="68"/>
      <c r="M2296" s="68"/>
      <c r="N2296" s="319"/>
      <c r="O2296" s="319"/>
      <c r="P2296" s="212">
        <v>80</v>
      </c>
      <c r="Q2296" s="212">
        <v>0</v>
      </c>
      <c r="R2296" s="68" t="s">
        <v>809</v>
      </c>
      <c r="S2296" s="320"/>
      <c r="T2296" s="266"/>
    </row>
    <row r="2297" spans="1:20" ht="76.5">
      <c r="A2297" s="189">
        <v>117</v>
      </c>
      <c r="B2297" s="68"/>
      <c r="C2297" s="210" t="s">
        <v>50</v>
      </c>
      <c r="D2297" s="211">
        <v>46161</v>
      </c>
      <c r="E2297" s="189" t="s">
        <v>5883</v>
      </c>
      <c r="F2297" s="189" t="s">
        <v>10</v>
      </c>
      <c r="G2297" s="189">
        <v>1153871</v>
      </c>
      <c r="H2297" s="68"/>
      <c r="I2297" s="195" t="s">
        <v>5884</v>
      </c>
      <c r="J2297" s="68"/>
      <c r="K2297" s="68"/>
      <c r="L2297" s="68"/>
      <c r="M2297" s="68"/>
      <c r="N2297" s="319"/>
      <c r="O2297" s="319"/>
      <c r="P2297" s="212">
        <v>80</v>
      </c>
      <c r="Q2297" s="212">
        <v>0</v>
      </c>
      <c r="R2297" s="68" t="s">
        <v>809</v>
      </c>
      <c r="S2297" s="320"/>
      <c r="T2297" s="266"/>
    </row>
    <row r="2298" spans="1:20" ht="76.5">
      <c r="A2298" s="189">
        <v>117</v>
      </c>
      <c r="B2298" s="68"/>
      <c r="C2298" s="210" t="s">
        <v>50</v>
      </c>
      <c r="D2298" s="211">
        <v>46161</v>
      </c>
      <c r="E2298" s="189" t="s">
        <v>5885</v>
      </c>
      <c r="F2298" s="189" t="s">
        <v>10</v>
      </c>
      <c r="G2298" s="189">
        <v>1153913</v>
      </c>
      <c r="H2298" s="68"/>
      <c r="I2298" s="195" t="s">
        <v>5886</v>
      </c>
      <c r="J2298" s="68"/>
      <c r="K2298" s="68"/>
      <c r="L2298" s="68"/>
      <c r="M2298" s="68"/>
      <c r="N2298" s="319"/>
      <c r="O2298" s="319"/>
      <c r="P2298" s="212">
        <v>80</v>
      </c>
      <c r="Q2298" s="212">
        <v>0</v>
      </c>
      <c r="R2298" s="68" t="s">
        <v>809</v>
      </c>
      <c r="S2298" s="320"/>
      <c r="T2298" s="266"/>
    </row>
    <row r="2299" spans="1:20" ht="89.25">
      <c r="A2299" s="189">
        <v>389</v>
      </c>
      <c r="B2299" s="68"/>
      <c r="C2299" s="210" t="s">
        <v>736</v>
      </c>
      <c r="D2299" s="211">
        <v>46161</v>
      </c>
      <c r="E2299" s="189" t="s">
        <v>5887</v>
      </c>
      <c r="F2299" s="189" t="s">
        <v>10</v>
      </c>
      <c r="G2299" s="189">
        <v>1153941</v>
      </c>
      <c r="H2299" s="68"/>
      <c r="I2299" s="195" t="s">
        <v>5888</v>
      </c>
      <c r="J2299" s="68"/>
      <c r="K2299" s="68"/>
      <c r="L2299" s="68"/>
      <c r="M2299" s="68"/>
      <c r="N2299" s="319"/>
      <c r="O2299" s="319"/>
      <c r="P2299" s="212">
        <v>80</v>
      </c>
      <c r="Q2299" s="212">
        <v>0</v>
      </c>
      <c r="R2299" s="68" t="s">
        <v>809</v>
      </c>
      <c r="S2299" s="320"/>
      <c r="T2299" s="266"/>
    </row>
    <row r="2300" spans="1:20" ht="51">
      <c r="A2300" s="189">
        <v>81</v>
      </c>
      <c r="B2300" s="68"/>
      <c r="C2300" s="210" t="s">
        <v>46</v>
      </c>
      <c r="D2300" s="211">
        <v>46162</v>
      </c>
      <c r="E2300" s="189" t="s">
        <v>5889</v>
      </c>
      <c r="F2300" s="189" t="s">
        <v>3</v>
      </c>
      <c r="G2300" s="189">
        <v>2390817</v>
      </c>
      <c r="H2300" s="68"/>
      <c r="I2300" s="195" t="s">
        <v>5890</v>
      </c>
      <c r="J2300" s="68"/>
      <c r="K2300" s="68"/>
      <c r="L2300" s="68"/>
      <c r="M2300" s="68"/>
      <c r="N2300" s="319"/>
      <c r="O2300" s="319"/>
      <c r="P2300" s="212">
        <v>0</v>
      </c>
      <c r="Q2300" s="212">
        <v>30</v>
      </c>
      <c r="R2300" s="68" t="s">
        <v>809</v>
      </c>
      <c r="S2300" s="320"/>
      <c r="T2300" s="266"/>
    </row>
    <row r="2301" spans="1:20" ht="38.25">
      <c r="A2301" s="189" t="s">
        <v>503</v>
      </c>
      <c r="B2301" s="68"/>
      <c r="C2301" s="210" t="s">
        <v>541</v>
      </c>
      <c r="D2301" s="211">
        <v>46162</v>
      </c>
      <c r="E2301" s="189" t="s">
        <v>5891</v>
      </c>
      <c r="F2301" s="189" t="s">
        <v>3</v>
      </c>
      <c r="G2301" s="189">
        <v>2390808</v>
      </c>
      <c r="H2301" s="68"/>
      <c r="I2301" s="195" t="s">
        <v>874</v>
      </c>
      <c r="J2301" s="68"/>
      <c r="K2301" s="68"/>
      <c r="L2301" s="68"/>
      <c r="M2301" s="68"/>
      <c r="N2301" s="319"/>
      <c r="O2301" s="319"/>
      <c r="P2301" s="212">
        <v>0</v>
      </c>
      <c r="Q2301" s="212">
        <v>550</v>
      </c>
      <c r="R2301" s="68" t="s">
        <v>809</v>
      </c>
      <c r="S2301" s="320"/>
      <c r="T2301" s="266"/>
    </row>
    <row r="2302" spans="1:20" ht="51">
      <c r="A2302" s="189">
        <v>16</v>
      </c>
      <c r="B2302" s="68"/>
      <c r="C2302" s="210" t="s">
        <v>39</v>
      </c>
      <c r="D2302" s="211">
        <v>46162</v>
      </c>
      <c r="E2302" s="189" t="s">
        <v>5892</v>
      </c>
      <c r="F2302" s="189" t="s">
        <v>3</v>
      </c>
      <c r="G2302" s="189">
        <v>2390815</v>
      </c>
      <c r="H2302" s="68"/>
      <c r="I2302" s="195" t="s">
        <v>5893</v>
      </c>
      <c r="J2302" s="68"/>
      <c r="K2302" s="68"/>
      <c r="L2302" s="68"/>
      <c r="M2302" s="68"/>
      <c r="N2302" s="319"/>
      <c r="O2302" s="319"/>
      <c r="P2302" s="212">
        <v>0</v>
      </c>
      <c r="Q2302" s="212">
        <v>13000</v>
      </c>
      <c r="R2302" s="68" t="s">
        <v>809</v>
      </c>
      <c r="S2302" s="320"/>
      <c r="T2302" s="266"/>
    </row>
    <row r="2303" spans="1:20" ht="51">
      <c r="A2303" s="189">
        <v>222</v>
      </c>
      <c r="B2303" s="68"/>
      <c r="C2303" s="210" t="s">
        <v>84</v>
      </c>
      <c r="D2303" s="211">
        <v>46162</v>
      </c>
      <c r="E2303" s="189" t="s">
        <v>5894</v>
      </c>
      <c r="F2303" s="189" t="s">
        <v>3</v>
      </c>
      <c r="G2303" s="189">
        <v>2390822</v>
      </c>
      <c r="H2303" s="68"/>
      <c r="I2303" s="195" t="s">
        <v>5895</v>
      </c>
      <c r="J2303" s="68"/>
      <c r="K2303" s="68"/>
      <c r="L2303" s="68"/>
      <c r="M2303" s="68"/>
      <c r="N2303" s="319"/>
      <c r="O2303" s="319"/>
      <c r="P2303" s="212">
        <v>0</v>
      </c>
      <c r="Q2303" s="212">
        <v>3505.8</v>
      </c>
      <c r="R2303" s="68" t="s">
        <v>809</v>
      </c>
      <c r="S2303" s="320"/>
      <c r="T2303" s="266"/>
    </row>
    <row r="2304" spans="1:20" ht="63.75">
      <c r="A2304" s="189">
        <v>650</v>
      </c>
      <c r="B2304" s="68"/>
      <c r="C2304" s="210" t="s">
        <v>152</v>
      </c>
      <c r="D2304" s="211">
        <v>46162</v>
      </c>
      <c r="E2304" s="189" t="s">
        <v>5896</v>
      </c>
      <c r="F2304" s="189" t="s">
        <v>3</v>
      </c>
      <c r="G2304" s="189">
        <v>2390827</v>
      </c>
      <c r="H2304" s="68"/>
      <c r="I2304" s="195" t="s">
        <v>5897</v>
      </c>
      <c r="J2304" s="68"/>
      <c r="K2304" s="68"/>
      <c r="L2304" s="68"/>
      <c r="M2304" s="68"/>
      <c r="N2304" s="319"/>
      <c r="O2304" s="319"/>
      <c r="P2304" s="212">
        <v>0</v>
      </c>
      <c r="Q2304" s="212">
        <v>353.41</v>
      </c>
      <c r="R2304" s="68" t="s">
        <v>809</v>
      </c>
      <c r="S2304" s="320"/>
      <c r="T2304" s="266"/>
    </row>
    <row r="2305" spans="1:20" ht="63.75">
      <c r="A2305" s="189">
        <v>522</v>
      </c>
      <c r="B2305" s="68"/>
      <c r="C2305" s="210" t="s">
        <v>141</v>
      </c>
      <c r="D2305" s="211">
        <v>46162</v>
      </c>
      <c r="E2305" s="189" t="s">
        <v>5898</v>
      </c>
      <c r="F2305" s="189" t="s">
        <v>3</v>
      </c>
      <c r="G2305" s="189">
        <v>2390828</v>
      </c>
      <c r="H2305" s="68"/>
      <c r="I2305" s="195" t="s">
        <v>5899</v>
      </c>
      <c r="J2305" s="68"/>
      <c r="K2305" s="68"/>
      <c r="L2305" s="68"/>
      <c r="M2305" s="68"/>
      <c r="N2305" s="319"/>
      <c r="O2305" s="319"/>
      <c r="P2305" s="212">
        <v>0</v>
      </c>
      <c r="Q2305" s="212">
        <v>270</v>
      </c>
      <c r="R2305" s="68" t="s">
        <v>809</v>
      </c>
      <c r="S2305" s="320"/>
      <c r="T2305" s="266"/>
    </row>
    <row r="2306" spans="1:20" ht="38.25">
      <c r="A2306" s="189">
        <v>133</v>
      </c>
      <c r="B2306" s="68"/>
      <c r="C2306" s="210" t="s">
        <v>55</v>
      </c>
      <c r="D2306" s="211">
        <v>46162</v>
      </c>
      <c r="E2306" s="189" t="s">
        <v>5900</v>
      </c>
      <c r="F2306" s="189" t="s">
        <v>3</v>
      </c>
      <c r="G2306" s="189">
        <v>2390844</v>
      </c>
      <c r="H2306" s="68"/>
      <c r="I2306" s="195" t="s">
        <v>5901</v>
      </c>
      <c r="J2306" s="68"/>
      <c r="K2306" s="68"/>
      <c r="L2306" s="68"/>
      <c r="M2306" s="68"/>
      <c r="N2306" s="319"/>
      <c r="O2306" s="319"/>
      <c r="P2306" s="212">
        <v>0</v>
      </c>
      <c r="Q2306" s="212">
        <v>371</v>
      </c>
      <c r="R2306" s="68" t="s">
        <v>809</v>
      </c>
      <c r="S2306" s="320"/>
      <c r="T2306" s="266"/>
    </row>
    <row r="2307" spans="1:20" ht="51">
      <c r="A2307" s="189">
        <v>670</v>
      </c>
      <c r="B2307" s="68"/>
      <c r="C2307" s="210" t="s">
        <v>155</v>
      </c>
      <c r="D2307" s="211">
        <v>46162</v>
      </c>
      <c r="E2307" s="189" t="s">
        <v>5902</v>
      </c>
      <c r="F2307" s="189" t="s">
        <v>3</v>
      </c>
      <c r="G2307" s="189">
        <v>2390845</v>
      </c>
      <c r="H2307" s="68"/>
      <c r="I2307" s="195" t="s">
        <v>5903</v>
      </c>
      <c r="J2307" s="68"/>
      <c r="K2307" s="68"/>
      <c r="L2307" s="68"/>
      <c r="M2307" s="68"/>
      <c r="N2307" s="319"/>
      <c r="O2307" s="319"/>
      <c r="P2307" s="212">
        <v>0</v>
      </c>
      <c r="Q2307" s="212">
        <v>66</v>
      </c>
      <c r="R2307" s="68" t="s">
        <v>809</v>
      </c>
      <c r="S2307" s="320"/>
      <c r="T2307" s="266"/>
    </row>
    <row r="2308" spans="1:20" ht="51">
      <c r="A2308" s="189">
        <v>46</v>
      </c>
      <c r="B2308" s="68"/>
      <c r="C2308" s="210" t="s">
        <v>719</v>
      </c>
      <c r="D2308" s="211">
        <v>46162</v>
      </c>
      <c r="E2308" s="189" t="s">
        <v>5904</v>
      </c>
      <c r="F2308" s="189" t="s">
        <v>3</v>
      </c>
      <c r="G2308" s="189">
        <v>2390852</v>
      </c>
      <c r="H2308" s="68"/>
      <c r="I2308" s="195" t="s">
        <v>5905</v>
      </c>
      <c r="J2308" s="68"/>
      <c r="K2308" s="68"/>
      <c r="L2308" s="68"/>
      <c r="M2308" s="68"/>
      <c r="N2308" s="319"/>
      <c r="O2308" s="319"/>
      <c r="P2308" s="212">
        <v>0</v>
      </c>
      <c r="Q2308" s="212">
        <v>5000</v>
      </c>
      <c r="R2308" s="68" t="s">
        <v>809</v>
      </c>
      <c r="S2308" s="320"/>
      <c r="T2308" s="266"/>
    </row>
    <row r="2309" spans="1:20" ht="51">
      <c r="A2309" s="189" t="s">
        <v>503</v>
      </c>
      <c r="B2309" s="68"/>
      <c r="C2309" s="210" t="s">
        <v>541</v>
      </c>
      <c r="D2309" s="211">
        <v>46162</v>
      </c>
      <c r="E2309" s="189" t="s">
        <v>5906</v>
      </c>
      <c r="F2309" s="189" t="s">
        <v>3</v>
      </c>
      <c r="G2309" s="189">
        <v>2390858</v>
      </c>
      <c r="H2309" s="68"/>
      <c r="I2309" s="195" t="s">
        <v>5907</v>
      </c>
      <c r="J2309" s="68"/>
      <c r="K2309" s="68"/>
      <c r="L2309" s="68"/>
      <c r="M2309" s="68"/>
      <c r="N2309" s="319"/>
      <c r="O2309" s="319"/>
      <c r="P2309" s="212">
        <v>0</v>
      </c>
      <c r="Q2309" s="212">
        <v>950</v>
      </c>
      <c r="R2309" s="68" t="s">
        <v>809</v>
      </c>
      <c r="S2309" s="320"/>
      <c r="T2309" s="266"/>
    </row>
    <row r="2310" spans="1:20" ht="38.25">
      <c r="A2310" s="189">
        <v>299</v>
      </c>
      <c r="B2310" s="68"/>
      <c r="C2310" s="210" t="s">
        <v>115</v>
      </c>
      <c r="D2310" s="211">
        <v>46162</v>
      </c>
      <c r="E2310" s="189" t="s">
        <v>5908</v>
      </c>
      <c r="F2310" s="189" t="s">
        <v>3</v>
      </c>
      <c r="G2310" s="189">
        <v>2390867</v>
      </c>
      <c r="H2310" s="68"/>
      <c r="I2310" s="195" t="s">
        <v>5909</v>
      </c>
      <c r="J2310" s="68"/>
      <c r="K2310" s="68"/>
      <c r="L2310" s="68"/>
      <c r="M2310" s="68"/>
      <c r="N2310" s="319"/>
      <c r="O2310" s="319"/>
      <c r="P2310" s="212">
        <v>0</v>
      </c>
      <c r="Q2310" s="212">
        <v>34.119999999999997</v>
      </c>
      <c r="R2310" s="68" t="s">
        <v>809</v>
      </c>
      <c r="S2310" s="320"/>
      <c r="T2310" s="266"/>
    </row>
    <row r="2311" spans="1:20" ht="38.25">
      <c r="A2311" s="189">
        <v>299</v>
      </c>
      <c r="B2311" s="68"/>
      <c r="C2311" s="210" t="s">
        <v>115</v>
      </c>
      <c r="D2311" s="211">
        <v>46162</v>
      </c>
      <c r="E2311" s="189" t="s">
        <v>5910</v>
      </c>
      <c r="F2311" s="189" t="s">
        <v>3</v>
      </c>
      <c r="G2311" s="189">
        <v>2390869</v>
      </c>
      <c r="H2311" s="68"/>
      <c r="I2311" s="195" t="s">
        <v>5911</v>
      </c>
      <c r="J2311" s="68"/>
      <c r="K2311" s="68"/>
      <c r="L2311" s="68"/>
      <c r="M2311" s="68"/>
      <c r="N2311" s="319"/>
      <c r="O2311" s="319"/>
      <c r="P2311" s="212">
        <v>0</v>
      </c>
      <c r="Q2311" s="212">
        <v>40.200000000000003</v>
      </c>
      <c r="R2311" s="68" t="s">
        <v>809</v>
      </c>
      <c r="S2311" s="320"/>
      <c r="T2311" s="266"/>
    </row>
    <row r="2312" spans="1:20" ht="38.25">
      <c r="A2312" s="189">
        <v>46</v>
      </c>
      <c r="B2312" s="68"/>
      <c r="C2312" s="210" t="s">
        <v>719</v>
      </c>
      <c r="D2312" s="211">
        <v>46162</v>
      </c>
      <c r="E2312" s="189" t="s">
        <v>5912</v>
      </c>
      <c r="F2312" s="189" t="s">
        <v>3</v>
      </c>
      <c r="G2312" s="189">
        <v>2390875</v>
      </c>
      <c r="H2312" s="68"/>
      <c r="I2312" s="195" t="s">
        <v>1966</v>
      </c>
      <c r="J2312" s="68"/>
      <c r="K2312" s="68"/>
      <c r="L2312" s="68"/>
      <c r="M2312" s="68"/>
      <c r="N2312" s="319"/>
      <c r="O2312" s="319"/>
      <c r="P2312" s="212">
        <v>0</v>
      </c>
      <c r="Q2312" s="212">
        <v>1750</v>
      </c>
      <c r="R2312" s="68" t="s">
        <v>809</v>
      </c>
      <c r="S2312" s="320"/>
      <c r="T2312" s="266"/>
    </row>
    <row r="2313" spans="1:20" ht="51">
      <c r="A2313" s="189">
        <v>20</v>
      </c>
      <c r="B2313" s="68"/>
      <c r="C2313" s="210" t="s">
        <v>40</v>
      </c>
      <c r="D2313" s="211">
        <v>46162</v>
      </c>
      <c r="E2313" s="189" t="s">
        <v>5913</v>
      </c>
      <c r="F2313" s="189" t="s">
        <v>3</v>
      </c>
      <c r="G2313" s="189">
        <v>2390892</v>
      </c>
      <c r="H2313" s="68"/>
      <c r="I2313" s="195" t="s">
        <v>5914</v>
      </c>
      <c r="J2313" s="68"/>
      <c r="K2313" s="68"/>
      <c r="L2313" s="68"/>
      <c r="M2313" s="68"/>
      <c r="N2313" s="319"/>
      <c r="O2313" s="319"/>
      <c r="P2313" s="212">
        <v>0</v>
      </c>
      <c r="Q2313" s="212">
        <v>208</v>
      </c>
      <c r="R2313" s="68" t="s">
        <v>809</v>
      </c>
      <c r="S2313" s="320"/>
      <c r="T2313" s="266"/>
    </row>
    <row r="2314" spans="1:20" ht="51">
      <c r="A2314" s="189">
        <v>20</v>
      </c>
      <c r="B2314" s="68"/>
      <c r="C2314" s="210" t="s">
        <v>40</v>
      </c>
      <c r="D2314" s="211">
        <v>46162</v>
      </c>
      <c r="E2314" s="189" t="s">
        <v>5915</v>
      </c>
      <c r="F2314" s="189" t="s">
        <v>3</v>
      </c>
      <c r="G2314" s="189">
        <v>2390904</v>
      </c>
      <c r="H2314" s="68"/>
      <c r="I2314" s="195" t="s">
        <v>5916</v>
      </c>
      <c r="J2314" s="68"/>
      <c r="K2314" s="68"/>
      <c r="L2314" s="68"/>
      <c r="M2314" s="68"/>
      <c r="N2314" s="319"/>
      <c r="O2314" s="319"/>
      <c r="P2314" s="212">
        <v>0</v>
      </c>
      <c r="Q2314" s="212">
        <v>907.6</v>
      </c>
      <c r="R2314" s="68" t="s">
        <v>809</v>
      </c>
      <c r="S2314" s="320"/>
      <c r="T2314" s="266"/>
    </row>
    <row r="2315" spans="1:20" ht="51">
      <c r="A2315" s="189">
        <v>81</v>
      </c>
      <c r="B2315" s="68"/>
      <c r="C2315" s="210" t="s">
        <v>46</v>
      </c>
      <c r="D2315" s="211">
        <v>46162</v>
      </c>
      <c r="E2315" s="189" t="s">
        <v>5917</v>
      </c>
      <c r="F2315" s="189" t="s">
        <v>3</v>
      </c>
      <c r="G2315" s="189">
        <v>2390921</v>
      </c>
      <c r="H2315" s="68"/>
      <c r="I2315" s="195" t="s">
        <v>5918</v>
      </c>
      <c r="J2315" s="68"/>
      <c r="K2315" s="68"/>
      <c r="L2315" s="68"/>
      <c r="M2315" s="68"/>
      <c r="N2315" s="319"/>
      <c r="O2315" s="319"/>
      <c r="P2315" s="212">
        <v>0</v>
      </c>
      <c r="Q2315" s="212">
        <v>134.82</v>
      </c>
      <c r="R2315" s="68" t="s">
        <v>809</v>
      </c>
      <c r="S2315" s="320"/>
      <c r="T2315" s="266"/>
    </row>
    <row r="2316" spans="1:20" ht="51">
      <c r="A2316" s="189">
        <v>290</v>
      </c>
      <c r="B2316" s="68"/>
      <c r="C2316" s="210" t="s">
        <v>107</v>
      </c>
      <c r="D2316" s="211">
        <v>46162</v>
      </c>
      <c r="E2316" s="189" t="s">
        <v>5919</v>
      </c>
      <c r="F2316" s="189" t="s">
        <v>3</v>
      </c>
      <c r="G2316" s="189">
        <v>2390810</v>
      </c>
      <c r="H2316" s="68"/>
      <c r="I2316" s="195" t="s">
        <v>5920</v>
      </c>
      <c r="J2316" s="68"/>
      <c r="K2316" s="68"/>
      <c r="L2316" s="68"/>
      <c r="M2316" s="68"/>
      <c r="N2316" s="319"/>
      <c r="O2316" s="319"/>
      <c r="P2316" s="212">
        <v>0</v>
      </c>
      <c r="Q2316" s="212">
        <v>1645</v>
      </c>
      <c r="R2316" s="68" t="s">
        <v>809</v>
      </c>
      <c r="S2316" s="320"/>
      <c r="T2316" s="266"/>
    </row>
    <row r="2317" spans="1:20" ht="63.75">
      <c r="A2317" s="189">
        <v>591</v>
      </c>
      <c r="B2317" s="68"/>
      <c r="C2317" s="210" t="s">
        <v>606</v>
      </c>
      <c r="D2317" s="211">
        <v>46162</v>
      </c>
      <c r="E2317" s="189" t="s">
        <v>5921</v>
      </c>
      <c r="F2317" s="189" t="s">
        <v>3</v>
      </c>
      <c r="G2317" s="189">
        <v>2390839</v>
      </c>
      <c r="H2317" s="68"/>
      <c r="I2317" s="195" t="s">
        <v>5922</v>
      </c>
      <c r="J2317" s="68"/>
      <c r="K2317" s="68"/>
      <c r="L2317" s="68"/>
      <c r="M2317" s="68"/>
      <c r="N2317" s="319"/>
      <c r="O2317" s="319"/>
      <c r="P2317" s="212">
        <v>0</v>
      </c>
      <c r="Q2317" s="212">
        <v>796171.28</v>
      </c>
      <c r="R2317" s="68" t="s">
        <v>809</v>
      </c>
      <c r="S2317" s="320"/>
      <c r="T2317" s="266"/>
    </row>
    <row r="2318" spans="1:20" ht="51">
      <c r="A2318" s="189" t="s">
        <v>494</v>
      </c>
      <c r="B2318" s="68"/>
      <c r="C2318" s="210" t="s">
        <v>542</v>
      </c>
      <c r="D2318" s="211">
        <v>46162</v>
      </c>
      <c r="E2318" s="189" t="s">
        <v>5923</v>
      </c>
      <c r="F2318" s="189" t="s">
        <v>3</v>
      </c>
      <c r="G2318" s="189">
        <v>2390855</v>
      </c>
      <c r="H2318" s="68"/>
      <c r="I2318" s="195" t="s">
        <v>5924</v>
      </c>
      <c r="J2318" s="68"/>
      <c r="K2318" s="68"/>
      <c r="L2318" s="68"/>
      <c r="M2318" s="68"/>
      <c r="N2318" s="319"/>
      <c r="O2318" s="319"/>
      <c r="P2318" s="212">
        <v>0</v>
      </c>
      <c r="Q2318" s="212">
        <v>10411.450000000001</v>
      </c>
      <c r="R2318" s="68" t="s">
        <v>809</v>
      </c>
      <c r="S2318" s="320"/>
      <c r="T2318" s="266"/>
    </row>
    <row r="2319" spans="1:20" ht="51">
      <c r="A2319" s="189" t="s">
        <v>494</v>
      </c>
      <c r="B2319" s="68"/>
      <c r="C2319" s="210" t="s">
        <v>542</v>
      </c>
      <c r="D2319" s="211">
        <v>46162</v>
      </c>
      <c r="E2319" s="189" t="s">
        <v>5925</v>
      </c>
      <c r="F2319" s="189" t="s">
        <v>3</v>
      </c>
      <c r="G2319" s="189">
        <v>2390857</v>
      </c>
      <c r="H2319" s="68"/>
      <c r="I2319" s="195" t="s">
        <v>5926</v>
      </c>
      <c r="J2319" s="68"/>
      <c r="K2319" s="68"/>
      <c r="L2319" s="68"/>
      <c r="M2319" s="68"/>
      <c r="N2319" s="319"/>
      <c r="O2319" s="319"/>
      <c r="P2319" s="212">
        <v>0</v>
      </c>
      <c r="Q2319" s="212">
        <v>1649.76</v>
      </c>
      <c r="R2319" s="68" t="s">
        <v>809</v>
      </c>
      <c r="S2319" s="320"/>
      <c r="T2319" s="266"/>
    </row>
    <row r="2320" spans="1:20" ht="51">
      <c r="A2320" s="189" t="s">
        <v>494</v>
      </c>
      <c r="B2320" s="68"/>
      <c r="C2320" s="210" t="s">
        <v>542</v>
      </c>
      <c r="D2320" s="211">
        <v>46162</v>
      </c>
      <c r="E2320" s="189" t="s">
        <v>5927</v>
      </c>
      <c r="F2320" s="189" t="s">
        <v>3</v>
      </c>
      <c r="G2320" s="189">
        <v>2390859</v>
      </c>
      <c r="H2320" s="68"/>
      <c r="I2320" s="195" t="s">
        <v>5928</v>
      </c>
      <c r="J2320" s="68"/>
      <c r="K2320" s="68"/>
      <c r="L2320" s="68"/>
      <c r="M2320" s="68"/>
      <c r="N2320" s="319"/>
      <c r="O2320" s="319"/>
      <c r="P2320" s="212">
        <v>0</v>
      </c>
      <c r="Q2320" s="212">
        <v>16473.7</v>
      </c>
      <c r="R2320" s="68" t="s">
        <v>809</v>
      </c>
      <c r="S2320" s="320"/>
      <c r="T2320" s="266"/>
    </row>
    <row r="2321" spans="1:20" ht="51">
      <c r="A2321" s="189">
        <v>224</v>
      </c>
      <c r="B2321" s="68"/>
      <c r="C2321" s="210" t="s">
        <v>86</v>
      </c>
      <c r="D2321" s="211">
        <v>46162</v>
      </c>
      <c r="E2321" s="189" t="s">
        <v>5929</v>
      </c>
      <c r="F2321" s="189" t="s">
        <v>3</v>
      </c>
      <c r="G2321" s="189">
        <v>2390862</v>
      </c>
      <c r="H2321" s="68"/>
      <c r="I2321" s="195" t="s">
        <v>5930</v>
      </c>
      <c r="J2321" s="68"/>
      <c r="K2321" s="68"/>
      <c r="L2321" s="68"/>
      <c r="M2321" s="68"/>
      <c r="N2321" s="319"/>
      <c r="O2321" s="319"/>
      <c r="P2321" s="212">
        <v>0</v>
      </c>
      <c r="Q2321" s="212">
        <v>1810036.52</v>
      </c>
      <c r="R2321" s="68" t="s">
        <v>809</v>
      </c>
      <c r="S2321" s="320"/>
      <c r="T2321" s="266"/>
    </row>
    <row r="2322" spans="1:20" ht="63.75">
      <c r="A2322" s="189">
        <v>221</v>
      </c>
      <c r="B2322" s="68"/>
      <c r="C2322" s="210" t="s">
        <v>83</v>
      </c>
      <c r="D2322" s="211">
        <v>46162</v>
      </c>
      <c r="E2322" s="189" t="s">
        <v>5931</v>
      </c>
      <c r="F2322" s="189" t="s">
        <v>3</v>
      </c>
      <c r="G2322" s="189">
        <v>2390874</v>
      </c>
      <c r="H2322" s="68"/>
      <c r="I2322" s="195" t="s">
        <v>5932</v>
      </c>
      <c r="J2322" s="68"/>
      <c r="K2322" s="68"/>
      <c r="L2322" s="68"/>
      <c r="M2322" s="68"/>
      <c r="N2322" s="319"/>
      <c r="O2322" s="319"/>
      <c r="P2322" s="212">
        <v>0</v>
      </c>
      <c r="Q2322" s="212">
        <v>14</v>
      </c>
      <c r="R2322" s="68" t="s">
        <v>809</v>
      </c>
      <c r="S2322" s="320"/>
      <c r="T2322" s="266"/>
    </row>
    <row r="2323" spans="1:20" ht="51">
      <c r="A2323" s="189">
        <v>224</v>
      </c>
      <c r="B2323" s="68"/>
      <c r="C2323" s="210" t="s">
        <v>86</v>
      </c>
      <c r="D2323" s="211">
        <v>46162</v>
      </c>
      <c r="E2323" s="189" t="s">
        <v>5933</v>
      </c>
      <c r="F2323" s="189" t="s">
        <v>3</v>
      </c>
      <c r="G2323" s="189">
        <v>2390864</v>
      </c>
      <c r="H2323" s="68"/>
      <c r="I2323" s="195" t="s">
        <v>5934</v>
      </c>
      <c r="J2323" s="68"/>
      <c r="K2323" s="68"/>
      <c r="L2323" s="68"/>
      <c r="M2323" s="68"/>
      <c r="N2323" s="319"/>
      <c r="O2323" s="319"/>
      <c r="P2323" s="212">
        <v>0</v>
      </c>
      <c r="Q2323" s="212">
        <v>936419.1</v>
      </c>
      <c r="R2323" s="68" t="s">
        <v>809</v>
      </c>
      <c r="S2323" s="320"/>
      <c r="T2323" s="266"/>
    </row>
    <row r="2324" spans="1:20" ht="63.75">
      <c r="A2324" s="189">
        <v>597</v>
      </c>
      <c r="B2324" s="68"/>
      <c r="C2324" s="210" t="s">
        <v>609</v>
      </c>
      <c r="D2324" s="211">
        <v>46162</v>
      </c>
      <c r="E2324" s="189" t="s">
        <v>5935</v>
      </c>
      <c r="F2324" s="189" t="s">
        <v>3</v>
      </c>
      <c r="G2324" s="189">
        <v>2390866</v>
      </c>
      <c r="H2324" s="68"/>
      <c r="I2324" s="195" t="s">
        <v>5936</v>
      </c>
      <c r="J2324" s="68"/>
      <c r="K2324" s="68"/>
      <c r="L2324" s="68"/>
      <c r="M2324" s="68"/>
      <c r="N2324" s="319"/>
      <c r="O2324" s="319"/>
      <c r="P2324" s="212">
        <v>0</v>
      </c>
      <c r="Q2324" s="212">
        <v>1427</v>
      </c>
      <c r="R2324" s="68" t="s">
        <v>809</v>
      </c>
      <c r="S2324" s="320"/>
      <c r="T2324" s="266"/>
    </row>
    <row r="2325" spans="1:20" ht="63.75">
      <c r="A2325" s="189">
        <v>132</v>
      </c>
      <c r="B2325" s="68"/>
      <c r="C2325" s="210" t="s">
        <v>54</v>
      </c>
      <c r="D2325" s="211">
        <v>46162</v>
      </c>
      <c r="E2325" s="189" t="s">
        <v>5937</v>
      </c>
      <c r="F2325" s="189" t="s">
        <v>3</v>
      </c>
      <c r="G2325" s="189">
        <v>2390870</v>
      </c>
      <c r="H2325" s="68"/>
      <c r="I2325" s="195" t="s">
        <v>5938</v>
      </c>
      <c r="J2325" s="68"/>
      <c r="K2325" s="68"/>
      <c r="L2325" s="68"/>
      <c r="M2325" s="68"/>
      <c r="N2325" s="319"/>
      <c r="O2325" s="319"/>
      <c r="P2325" s="212">
        <v>0</v>
      </c>
      <c r="Q2325" s="212">
        <v>2042.09</v>
      </c>
      <c r="R2325" s="68" t="s">
        <v>809</v>
      </c>
      <c r="S2325" s="320"/>
      <c r="T2325" s="266"/>
    </row>
    <row r="2326" spans="1:20" ht="76.5">
      <c r="A2326" s="189">
        <v>513</v>
      </c>
      <c r="B2326" s="68"/>
      <c r="C2326" s="210" t="s">
        <v>138</v>
      </c>
      <c r="D2326" s="211">
        <v>46162</v>
      </c>
      <c r="E2326" s="189" t="s">
        <v>5939</v>
      </c>
      <c r="F2326" s="189" t="s">
        <v>14</v>
      </c>
      <c r="G2326" s="189">
        <v>3583677</v>
      </c>
      <c r="H2326" s="68"/>
      <c r="I2326" s="195" t="s">
        <v>5940</v>
      </c>
      <c r="J2326" s="68"/>
      <c r="K2326" s="68"/>
      <c r="L2326" s="68"/>
      <c r="M2326" s="68"/>
      <c r="N2326" s="319"/>
      <c r="O2326" s="319"/>
      <c r="P2326" s="212">
        <v>80</v>
      </c>
      <c r="Q2326" s="212">
        <v>0</v>
      </c>
      <c r="R2326" s="68" t="s">
        <v>809</v>
      </c>
      <c r="S2326" s="320"/>
      <c r="T2326" s="266"/>
    </row>
    <row r="2327" spans="1:20" ht="76.5">
      <c r="A2327" s="189">
        <v>513</v>
      </c>
      <c r="B2327" s="68"/>
      <c r="C2327" s="210" t="s">
        <v>138</v>
      </c>
      <c r="D2327" s="211">
        <v>46162</v>
      </c>
      <c r="E2327" s="189" t="s">
        <v>5941</v>
      </c>
      <c r="F2327" s="189" t="s">
        <v>14</v>
      </c>
      <c r="G2327" s="189">
        <v>3583822</v>
      </c>
      <c r="H2327" s="68"/>
      <c r="I2327" s="195" t="s">
        <v>5942</v>
      </c>
      <c r="J2327" s="68"/>
      <c r="K2327" s="68"/>
      <c r="L2327" s="68"/>
      <c r="M2327" s="68"/>
      <c r="N2327" s="319"/>
      <c r="O2327" s="319"/>
      <c r="P2327" s="212">
        <v>80</v>
      </c>
      <c r="Q2327" s="212">
        <v>0</v>
      </c>
      <c r="R2327" s="68" t="s">
        <v>809</v>
      </c>
      <c r="S2327" s="320"/>
      <c r="T2327" s="266"/>
    </row>
    <row r="2328" spans="1:20" ht="63.75">
      <c r="A2328" s="189">
        <v>513</v>
      </c>
      <c r="B2328" s="68"/>
      <c r="C2328" s="210" t="s">
        <v>138</v>
      </c>
      <c r="D2328" s="211">
        <v>46162</v>
      </c>
      <c r="E2328" s="189" t="s">
        <v>5943</v>
      </c>
      <c r="F2328" s="189" t="s">
        <v>14</v>
      </c>
      <c r="G2328" s="189">
        <v>3583824</v>
      </c>
      <c r="H2328" s="68"/>
      <c r="I2328" s="195" t="s">
        <v>5944</v>
      </c>
      <c r="J2328" s="68"/>
      <c r="K2328" s="68"/>
      <c r="L2328" s="68"/>
      <c r="M2328" s="68"/>
      <c r="N2328" s="319"/>
      <c r="O2328" s="319"/>
      <c r="P2328" s="212">
        <v>80</v>
      </c>
      <c r="Q2328" s="212">
        <v>0</v>
      </c>
      <c r="R2328" s="68" t="s">
        <v>809</v>
      </c>
      <c r="S2328" s="320"/>
      <c r="T2328" s="266"/>
    </row>
    <row r="2329" spans="1:20" ht="63.75">
      <c r="A2329" s="189">
        <v>513</v>
      </c>
      <c r="B2329" s="68"/>
      <c r="C2329" s="210" t="s">
        <v>138</v>
      </c>
      <c r="D2329" s="211">
        <v>46162</v>
      </c>
      <c r="E2329" s="189" t="s">
        <v>5945</v>
      </c>
      <c r="F2329" s="189" t="s">
        <v>14</v>
      </c>
      <c r="G2329" s="189">
        <v>3583826</v>
      </c>
      <c r="H2329" s="68"/>
      <c r="I2329" s="195" t="s">
        <v>5946</v>
      </c>
      <c r="J2329" s="68"/>
      <c r="K2329" s="68"/>
      <c r="L2329" s="68"/>
      <c r="M2329" s="68"/>
      <c r="N2329" s="319"/>
      <c r="O2329" s="319"/>
      <c r="P2329" s="212">
        <v>80</v>
      </c>
      <c r="Q2329" s="212">
        <v>0</v>
      </c>
      <c r="R2329" s="68" t="s">
        <v>809</v>
      </c>
      <c r="S2329" s="320"/>
      <c r="T2329" s="266"/>
    </row>
    <row r="2330" spans="1:20" ht="89.25">
      <c r="A2330" s="189" t="s">
        <v>495</v>
      </c>
      <c r="B2330" s="68"/>
      <c r="C2330" s="210" t="s">
        <v>623</v>
      </c>
      <c r="D2330" s="211">
        <v>46162</v>
      </c>
      <c r="E2330" s="189" t="s">
        <v>5947</v>
      </c>
      <c r="F2330" s="189" t="s">
        <v>10</v>
      </c>
      <c r="G2330" s="189">
        <v>1154311</v>
      </c>
      <c r="H2330" s="68"/>
      <c r="I2330" s="195" t="s">
        <v>5948</v>
      </c>
      <c r="J2330" s="68"/>
      <c r="K2330" s="68"/>
      <c r="L2330" s="68"/>
      <c r="M2330" s="68"/>
      <c r="N2330" s="319"/>
      <c r="O2330" s="319"/>
      <c r="P2330" s="212">
        <v>410.75</v>
      </c>
      <c r="Q2330" s="212">
        <v>0</v>
      </c>
      <c r="R2330" s="68" t="s">
        <v>809</v>
      </c>
      <c r="S2330" s="320"/>
      <c r="T2330" s="266"/>
    </row>
    <row r="2331" spans="1:20" ht="76.5">
      <c r="A2331" s="189">
        <v>373</v>
      </c>
      <c r="B2331" s="68"/>
      <c r="C2331" s="210" t="s">
        <v>557</v>
      </c>
      <c r="D2331" s="211">
        <v>46162</v>
      </c>
      <c r="E2331" s="189" t="s">
        <v>5949</v>
      </c>
      <c r="F2331" s="189" t="s">
        <v>584</v>
      </c>
      <c r="G2331" s="189">
        <v>15805075</v>
      </c>
      <c r="H2331" s="68"/>
      <c r="I2331" s="195" t="s">
        <v>5950</v>
      </c>
      <c r="J2331" s="68"/>
      <c r="K2331" s="68"/>
      <c r="L2331" s="68"/>
      <c r="M2331" s="68"/>
      <c r="N2331" s="319"/>
      <c r="O2331" s="319"/>
      <c r="P2331" s="212">
        <v>0</v>
      </c>
      <c r="Q2331" s="212">
        <v>1858795.23</v>
      </c>
      <c r="R2331" s="68" t="s">
        <v>809</v>
      </c>
      <c r="S2331" s="320"/>
      <c r="T2331" s="266"/>
    </row>
    <row r="2332" spans="1:20" ht="89.25">
      <c r="A2332" s="189">
        <v>373</v>
      </c>
      <c r="B2332" s="68"/>
      <c r="C2332" s="210" t="s">
        <v>557</v>
      </c>
      <c r="D2332" s="211">
        <v>46162</v>
      </c>
      <c r="E2332" s="189" t="s">
        <v>5951</v>
      </c>
      <c r="F2332" s="189" t="s">
        <v>550</v>
      </c>
      <c r="G2332" s="189">
        <v>15795392</v>
      </c>
      <c r="H2332" s="68"/>
      <c r="I2332" s="195" t="s">
        <v>5952</v>
      </c>
      <c r="J2332" s="68"/>
      <c r="K2332" s="68"/>
      <c r="L2332" s="68"/>
      <c r="M2332" s="68"/>
      <c r="N2332" s="319"/>
      <c r="O2332" s="319"/>
      <c r="P2332" s="212">
        <v>0</v>
      </c>
      <c r="Q2332" s="212">
        <v>400000</v>
      </c>
      <c r="R2332" s="68" t="s">
        <v>809</v>
      </c>
      <c r="S2332" s="320"/>
      <c r="T2332" s="266"/>
    </row>
    <row r="2333" spans="1:20" ht="51">
      <c r="A2333" s="189" t="s">
        <v>495</v>
      </c>
      <c r="B2333" s="68"/>
      <c r="C2333" s="210" t="s">
        <v>623</v>
      </c>
      <c r="D2333" s="211">
        <v>46162</v>
      </c>
      <c r="E2333" s="189" t="s">
        <v>5953</v>
      </c>
      <c r="F2333" s="189" t="s">
        <v>10</v>
      </c>
      <c r="G2333" s="189">
        <v>21715</v>
      </c>
      <c r="H2333" s="68"/>
      <c r="I2333" s="195" t="s">
        <v>5954</v>
      </c>
      <c r="J2333" s="68"/>
      <c r="K2333" s="68"/>
      <c r="L2333" s="68"/>
      <c r="M2333" s="68"/>
      <c r="N2333" s="319"/>
      <c r="O2333" s="319"/>
      <c r="P2333" s="212">
        <v>2642.38</v>
      </c>
      <c r="Q2333" s="212">
        <v>0</v>
      </c>
      <c r="R2333" s="68" t="s">
        <v>809</v>
      </c>
      <c r="S2333" s="320"/>
      <c r="T2333" s="266"/>
    </row>
    <row r="2334" spans="1:20" ht="89.25">
      <c r="A2334" s="189">
        <v>513</v>
      </c>
      <c r="B2334" s="68"/>
      <c r="C2334" s="210" t="s">
        <v>138</v>
      </c>
      <c r="D2334" s="211">
        <v>46162</v>
      </c>
      <c r="E2334" s="189" t="s">
        <v>5955</v>
      </c>
      <c r="F2334" s="189" t="s">
        <v>10</v>
      </c>
      <c r="G2334" s="189">
        <v>1154339</v>
      </c>
      <c r="H2334" s="68"/>
      <c r="I2334" s="195" t="s">
        <v>5956</v>
      </c>
      <c r="J2334" s="68"/>
      <c r="K2334" s="68"/>
      <c r="L2334" s="68"/>
      <c r="M2334" s="68"/>
      <c r="N2334" s="319"/>
      <c r="O2334" s="319"/>
      <c r="P2334" s="212">
        <v>80</v>
      </c>
      <c r="Q2334" s="212">
        <v>0</v>
      </c>
      <c r="R2334" s="68" t="s">
        <v>809</v>
      </c>
      <c r="S2334" s="320"/>
      <c r="T2334" s="266"/>
    </row>
    <row r="2335" spans="1:20" ht="63.75">
      <c r="A2335" s="189">
        <v>513</v>
      </c>
      <c r="B2335" s="68"/>
      <c r="C2335" s="210" t="s">
        <v>138</v>
      </c>
      <c r="D2335" s="211">
        <v>46162</v>
      </c>
      <c r="E2335" s="189" t="s">
        <v>5957</v>
      </c>
      <c r="F2335" s="189" t="s">
        <v>14</v>
      </c>
      <c r="G2335" s="189">
        <v>3584171</v>
      </c>
      <c r="H2335" s="68"/>
      <c r="I2335" s="195" t="s">
        <v>5958</v>
      </c>
      <c r="J2335" s="68"/>
      <c r="K2335" s="68"/>
      <c r="L2335" s="68"/>
      <c r="M2335" s="68"/>
      <c r="N2335" s="319"/>
      <c r="O2335" s="319"/>
      <c r="P2335" s="212">
        <v>80</v>
      </c>
      <c r="Q2335" s="212">
        <v>0</v>
      </c>
      <c r="R2335" s="68" t="s">
        <v>809</v>
      </c>
      <c r="S2335" s="320"/>
      <c r="T2335" s="266"/>
    </row>
    <row r="2336" spans="1:20" ht="76.5">
      <c r="A2336" s="189">
        <v>513</v>
      </c>
      <c r="B2336" s="68"/>
      <c r="C2336" s="210" t="s">
        <v>138</v>
      </c>
      <c r="D2336" s="211">
        <v>46162</v>
      </c>
      <c r="E2336" s="189" t="s">
        <v>5959</v>
      </c>
      <c r="F2336" s="189" t="s">
        <v>14</v>
      </c>
      <c r="G2336" s="189">
        <v>3584167</v>
      </c>
      <c r="H2336" s="68"/>
      <c r="I2336" s="195" t="s">
        <v>5960</v>
      </c>
      <c r="J2336" s="68"/>
      <c r="K2336" s="68"/>
      <c r="L2336" s="68"/>
      <c r="M2336" s="68"/>
      <c r="N2336" s="319"/>
      <c r="O2336" s="319"/>
      <c r="P2336" s="212">
        <v>80</v>
      </c>
      <c r="Q2336" s="212">
        <v>0</v>
      </c>
      <c r="R2336" s="68" t="s">
        <v>809</v>
      </c>
      <c r="S2336" s="320"/>
      <c r="T2336" s="266"/>
    </row>
    <row r="2337" spans="1:20" ht="76.5">
      <c r="A2337" s="189">
        <v>513</v>
      </c>
      <c r="B2337" s="68"/>
      <c r="C2337" s="210" t="s">
        <v>138</v>
      </c>
      <c r="D2337" s="211">
        <v>46162</v>
      </c>
      <c r="E2337" s="189" t="s">
        <v>5961</v>
      </c>
      <c r="F2337" s="189" t="s">
        <v>14</v>
      </c>
      <c r="G2337" s="189">
        <v>3584169</v>
      </c>
      <c r="H2337" s="68"/>
      <c r="I2337" s="195" t="s">
        <v>5962</v>
      </c>
      <c r="J2337" s="68"/>
      <c r="K2337" s="68"/>
      <c r="L2337" s="68"/>
      <c r="M2337" s="68"/>
      <c r="N2337" s="319"/>
      <c r="O2337" s="319"/>
      <c r="P2337" s="212">
        <v>80</v>
      </c>
      <c r="Q2337" s="212">
        <v>0</v>
      </c>
      <c r="R2337" s="68" t="s">
        <v>809</v>
      </c>
      <c r="S2337" s="320"/>
      <c r="T2337" s="266"/>
    </row>
    <row r="2338" spans="1:20" ht="89.25">
      <c r="A2338" s="189">
        <v>117</v>
      </c>
      <c r="B2338" s="68"/>
      <c r="C2338" s="210" t="s">
        <v>50</v>
      </c>
      <c r="D2338" s="211">
        <v>46162</v>
      </c>
      <c r="E2338" s="189" t="s">
        <v>5963</v>
      </c>
      <c r="F2338" s="189" t="s">
        <v>10</v>
      </c>
      <c r="G2338" s="189">
        <v>1154316</v>
      </c>
      <c r="H2338" s="68"/>
      <c r="I2338" s="195" t="s">
        <v>5964</v>
      </c>
      <c r="J2338" s="68"/>
      <c r="K2338" s="68"/>
      <c r="L2338" s="68"/>
      <c r="M2338" s="68"/>
      <c r="N2338" s="319"/>
      <c r="O2338" s="319"/>
      <c r="P2338" s="212">
        <v>80</v>
      </c>
      <c r="Q2338" s="212">
        <v>0</v>
      </c>
      <c r="R2338" s="68" t="s">
        <v>809</v>
      </c>
      <c r="S2338" s="320"/>
      <c r="T2338" s="266"/>
    </row>
    <row r="2339" spans="1:20" ht="89.25">
      <c r="A2339" s="189">
        <v>513</v>
      </c>
      <c r="B2339" s="68"/>
      <c r="C2339" s="210" t="s">
        <v>138</v>
      </c>
      <c r="D2339" s="211">
        <v>46162</v>
      </c>
      <c r="E2339" s="189" t="s">
        <v>5965</v>
      </c>
      <c r="F2339" s="189" t="s">
        <v>10</v>
      </c>
      <c r="G2339" s="189">
        <v>1154327</v>
      </c>
      <c r="H2339" s="68"/>
      <c r="I2339" s="195" t="s">
        <v>5966</v>
      </c>
      <c r="J2339" s="68"/>
      <c r="K2339" s="68"/>
      <c r="L2339" s="68"/>
      <c r="M2339" s="68"/>
      <c r="N2339" s="319"/>
      <c r="O2339" s="319"/>
      <c r="P2339" s="212">
        <v>80</v>
      </c>
      <c r="Q2339" s="212">
        <v>0</v>
      </c>
      <c r="R2339" s="68" t="s">
        <v>809</v>
      </c>
      <c r="S2339" s="320"/>
      <c r="T2339" s="266"/>
    </row>
    <row r="2340" spans="1:20" ht="89.25">
      <c r="A2340" s="189">
        <v>513</v>
      </c>
      <c r="B2340" s="68"/>
      <c r="C2340" s="210" t="s">
        <v>138</v>
      </c>
      <c r="D2340" s="211">
        <v>46162</v>
      </c>
      <c r="E2340" s="189" t="s">
        <v>5967</v>
      </c>
      <c r="F2340" s="189" t="s">
        <v>10</v>
      </c>
      <c r="G2340" s="189">
        <v>1154338</v>
      </c>
      <c r="H2340" s="68"/>
      <c r="I2340" s="195" t="s">
        <v>5968</v>
      </c>
      <c r="J2340" s="68"/>
      <c r="K2340" s="68"/>
      <c r="L2340" s="68"/>
      <c r="M2340" s="68"/>
      <c r="N2340" s="319"/>
      <c r="O2340" s="319"/>
      <c r="P2340" s="212">
        <v>80</v>
      </c>
      <c r="Q2340" s="212">
        <v>0</v>
      </c>
      <c r="R2340" s="68" t="s">
        <v>809</v>
      </c>
      <c r="S2340" s="320"/>
      <c r="T2340" s="266"/>
    </row>
    <row r="2341" spans="1:20" ht="51">
      <c r="A2341" s="189">
        <v>513</v>
      </c>
      <c r="B2341" s="68"/>
      <c r="C2341" s="210" t="s">
        <v>138</v>
      </c>
      <c r="D2341" s="211">
        <v>46162</v>
      </c>
      <c r="E2341" s="189" t="s">
        <v>5969</v>
      </c>
      <c r="F2341" s="189" t="s">
        <v>14</v>
      </c>
      <c r="G2341" s="189">
        <v>3584319</v>
      </c>
      <c r="H2341" s="68"/>
      <c r="I2341" s="195" t="s">
        <v>5970</v>
      </c>
      <c r="J2341" s="68"/>
      <c r="K2341" s="68"/>
      <c r="L2341" s="68"/>
      <c r="M2341" s="68"/>
      <c r="N2341" s="319"/>
      <c r="O2341" s="319"/>
      <c r="P2341" s="212">
        <v>80</v>
      </c>
      <c r="Q2341" s="212">
        <v>0</v>
      </c>
      <c r="R2341" s="68" t="s">
        <v>809</v>
      </c>
      <c r="S2341" s="320"/>
      <c r="T2341" s="266"/>
    </row>
    <row r="2342" spans="1:20" ht="89.25">
      <c r="A2342" s="189">
        <v>513</v>
      </c>
      <c r="B2342" s="68"/>
      <c r="C2342" s="210" t="s">
        <v>138</v>
      </c>
      <c r="D2342" s="211">
        <v>46162</v>
      </c>
      <c r="E2342" s="189" t="s">
        <v>5971</v>
      </c>
      <c r="F2342" s="189" t="s">
        <v>10</v>
      </c>
      <c r="G2342" s="189">
        <v>1154350</v>
      </c>
      <c r="H2342" s="68"/>
      <c r="I2342" s="195" t="s">
        <v>5972</v>
      </c>
      <c r="J2342" s="68"/>
      <c r="K2342" s="68"/>
      <c r="L2342" s="68"/>
      <c r="M2342" s="68"/>
      <c r="N2342" s="319"/>
      <c r="O2342" s="319"/>
      <c r="P2342" s="212">
        <v>80</v>
      </c>
      <c r="Q2342" s="212">
        <v>0</v>
      </c>
      <c r="R2342" s="68" t="s">
        <v>809</v>
      </c>
      <c r="S2342" s="320"/>
      <c r="T2342" s="266"/>
    </row>
    <row r="2343" spans="1:20" ht="89.25">
      <c r="A2343" s="189">
        <v>117</v>
      </c>
      <c r="B2343" s="68"/>
      <c r="C2343" s="210" t="s">
        <v>50</v>
      </c>
      <c r="D2343" s="211">
        <v>46162</v>
      </c>
      <c r="E2343" s="189" t="s">
        <v>5973</v>
      </c>
      <c r="F2343" s="189" t="s">
        <v>10</v>
      </c>
      <c r="G2343" s="189">
        <v>1154374</v>
      </c>
      <c r="H2343" s="68"/>
      <c r="I2343" s="195" t="s">
        <v>5974</v>
      </c>
      <c r="J2343" s="68"/>
      <c r="K2343" s="68"/>
      <c r="L2343" s="68"/>
      <c r="M2343" s="68"/>
      <c r="N2343" s="319"/>
      <c r="O2343" s="319"/>
      <c r="P2343" s="212">
        <v>80</v>
      </c>
      <c r="Q2343" s="212">
        <v>0</v>
      </c>
      <c r="R2343" s="68" t="s">
        <v>809</v>
      </c>
      <c r="S2343" s="320"/>
      <c r="T2343" s="266"/>
    </row>
    <row r="2344" spans="1:20" ht="63.75">
      <c r="A2344" s="189">
        <v>16</v>
      </c>
      <c r="B2344" s="68"/>
      <c r="C2344" s="210" t="s">
        <v>39</v>
      </c>
      <c r="D2344" s="211">
        <v>46163</v>
      </c>
      <c r="E2344" s="189" t="s">
        <v>5975</v>
      </c>
      <c r="F2344" s="189" t="s">
        <v>3</v>
      </c>
      <c r="G2344" s="189">
        <v>2391082</v>
      </c>
      <c r="H2344" s="68"/>
      <c r="I2344" s="195" t="s">
        <v>5976</v>
      </c>
      <c r="J2344" s="68"/>
      <c r="K2344" s="68"/>
      <c r="L2344" s="68"/>
      <c r="M2344" s="68"/>
      <c r="N2344" s="319"/>
      <c r="O2344" s="319"/>
      <c r="P2344" s="212">
        <v>0</v>
      </c>
      <c r="Q2344" s="212">
        <v>8000</v>
      </c>
      <c r="R2344" s="68" t="s">
        <v>809</v>
      </c>
      <c r="S2344" s="320"/>
      <c r="T2344" s="266"/>
    </row>
    <row r="2345" spans="1:20" ht="38.25">
      <c r="A2345" s="189" t="s">
        <v>503</v>
      </c>
      <c r="B2345" s="68"/>
      <c r="C2345" s="210" t="s">
        <v>541</v>
      </c>
      <c r="D2345" s="211">
        <v>46163</v>
      </c>
      <c r="E2345" s="189" t="s">
        <v>5977</v>
      </c>
      <c r="F2345" s="189" t="s">
        <v>3</v>
      </c>
      <c r="G2345" s="189">
        <v>2391095</v>
      </c>
      <c r="H2345" s="68"/>
      <c r="I2345" s="195" t="s">
        <v>4155</v>
      </c>
      <c r="J2345" s="68"/>
      <c r="K2345" s="68"/>
      <c r="L2345" s="68"/>
      <c r="M2345" s="68"/>
      <c r="N2345" s="319"/>
      <c r="O2345" s="319"/>
      <c r="P2345" s="212">
        <v>0</v>
      </c>
      <c r="Q2345" s="212">
        <v>1000</v>
      </c>
      <c r="R2345" s="68" t="s">
        <v>809</v>
      </c>
      <c r="S2345" s="320"/>
      <c r="T2345" s="266"/>
    </row>
    <row r="2346" spans="1:20" ht="51">
      <c r="A2346" s="189" t="s">
        <v>503</v>
      </c>
      <c r="B2346" s="68"/>
      <c r="C2346" s="210" t="s">
        <v>541</v>
      </c>
      <c r="D2346" s="211">
        <v>46163</v>
      </c>
      <c r="E2346" s="189" t="s">
        <v>5978</v>
      </c>
      <c r="F2346" s="189" t="s">
        <v>3</v>
      </c>
      <c r="G2346" s="189">
        <v>2391096</v>
      </c>
      <c r="H2346" s="68"/>
      <c r="I2346" s="195" t="s">
        <v>5979</v>
      </c>
      <c r="J2346" s="68"/>
      <c r="K2346" s="68"/>
      <c r="L2346" s="68"/>
      <c r="M2346" s="68"/>
      <c r="N2346" s="319"/>
      <c r="O2346" s="319"/>
      <c r="P2346" s="212">
        <v>0</v>
      </c>
      <c r="Q2346" s="212">
        <v>477.96</v>
      </c>
      <c r="R2346" s="68" t="s">
        <v>809</v>
      </c>
      <c r="S2346" s="320"/>
      <c r="T2346" s="266"/>
    </row>
    <row r="2347" spans="1:20" ht="51">
      <c r="A2347" s="189" t="s">
        <v>503</v>
      </c>
      <c r="B2347" s="68"/>
      <c r="C2347" s="210" t="s">
        <v>541</v>
      </c>
      <c r="D2347" s="211">
        <v>46163</v>
      </c>
      <c r="E2347" s="189" t="s">
        <v>5980</v>
      </c>
      <c r="F2347" s="189" t="s">
        <v>3</v>
      </c>
      <c r="G2347" s="189">
        <v>2391098</v>
      </c>
      <c r="H2347" s="68"/>
      <c r="I2347" s="195" t="s">
        <v>5981</v>
      </c>
      <c r="J2347" s="68"/>
      <c r="K2347" s="68"/>
      <c r="L2347" s="68"/>
      <c r="M2347" s="68"/>
      <c r="N2347" s="319"/>
      <c r="O2347" s="319"/>
      <c r="P2347" s="212">
        <v>0</v>
      </c>
      <c r="Q2347" s="212">
        <v>469.22</v>
      </c>
      <c r="R2347" s="68" t="s">
        <v>809</v>
      </c>
      <c r="S2347" s="320"/>
      <c r="T2347" s="266"/>
    </row>
    <row r="2348" spans="1:20" ht="51">
      <c r="A2348" s="189" t="s">
        <v>503</v>
      </c>
      <c r="B2348" s="68"/>
      <c r="C2348" s="210" t="s">
        <v>541</v>
      </c>
      <c r="D2348" s="211">
        <v>46163</v>
      </c>
      <c r="E2348" s="189" t="s">
        <v>5982</v>
      </c>
      <c r="F2348" s="189" t="s">
        <v>3</v>
      </c>
      <c r="G2348" s="189">
        <v>2391099</v>
      </c>
      <c r="H2348" s="68"/>
      <c r="I2348" s="195" t="s">
        <v>5983</v>
      </c>
      <c r="J2348" s="68"/>
      <c r="K2348" s="68"/>
      <c r="L2348" s="68"/>
      <c r="M2348" s="68"/>
      <c r="N2348" s="319"/>
      <c r="O2348" s="319"/>
      <c r="P2348" s="212">
        <v>0</v>
      </c>
      <c r="Q2348" s="212">
        <v>674.12</v>
      </c>
      <c r="R2348" s="68" t="s">
        <v>809</v>
      </c>
      <c r="S2348" s="320"/>
      <c r="T2348" s="266"/>
    </row>
    <row r="2349" spans="1:20" ht="38.25">
      <c r="A2349" s="189" t="s">
        <v>503</v>
      </c>
      <c r="B2349" s="68"/>
      <c r="C2349" s="210" t="s">
        <v>541</v>
      </c>
      <c r="D2349" s="211">
        <v>46163</v>
      </c>
      <c r="E2349" s="189" t="s">
        <v>5984</v>
      </c>
      <c r="F2349" s="189" t="s">
        <v>3</v>
      </c>
      <c r="G2349" s="189">
        <v>2391108</v>
      </c>
      <c r="H2349" s="68"/>
      <c r="I2349" s="195" t="s">
        <v>5985</v>
      </c>
      <c r="J2349" s="68"/>
      <c r="K2349" s="68"/>
      <c r="L2349" s="68"/>
      <c r="M2349" s="68"/>
      <c r="N2349" s="319"/>
      <c r="O2349" s="319"/>
      <c r="P2349" s="212">
        <v>0</v>
      </c>
      <c r="Q2349" s="212">
        <v>1575</v>
      </c>
      <c r="R2349" s="68" t="s">
        <v>809</v>
      </c>
      <c r="S2349" s="320"/>
      <c r="T2349" s="266"/>
    </row>
    <row r="2350" spans="1:20" ht="63.75">
      <c r="A2350" s="189">
        <v>221</v>
      </c>
      <c r="B2350" s="68"/>
      <c r="C2350" s="210" t="s">
        <v>83</v>
      </c>
      <c r="D2350" s="211">
        <v>46163</v>
      </c>
      <c r="E2350" s="189" t="s">
        <v>5986</v>
      </c>
      <c r="F2350" s="189" t="s">
        <v>3</v>
      </c>
      <c r="G2350" s="189">
        <v>2391109</v>
      </c>
      <c r="H2350" s="68"/>
      <c r="I2350" s="195" t="s">
        <v>5987</v>
      </c>
      <c r="J2350" s="68"/>
      <c r="K2350" s="68"/>
      <c r="L2350" s="68"/>
      <c r="M2350" s="68"/>
      <c r="N2350" s="319"/>
      <c r="O2350" s="319"/>
      <c r="P2350" s="212">
        <v>0</v>
      </c>
      <c r="Q2350" s="212">
        <v>40</v>
      </c>
      <c r="R2350" s="68" t="s">
        <v>809</v>
      </c>
      <c r="S2350" s="320"/>
      <c r="T2350" s="266"/>
    </row>
    <row r="2351" spans="1:20" ht="63.75">
      <c r="A2351" s="189">
        <v>221</v>
      </c>
      <c r="B2351" s="68"/>
      <c r="C2351" s="210" t="s">
        <v>83</v>
      </c>
      <c r="D2351" s="211">
        <v>46163</v>
      </c>
      <c r="E2351" s="189" t="s">
        <v>5988</v>
      </c>
      <c r="F2351" s="189" t="s">
        <v>3</v>
      </c>
      <c r="G2351" s="189">
        <v>2391110</v>
      </c>
      <c r="H2351" s="68"/>
      <c r="I2351" s="195" t="s">
        <v>5987</v>
      </c>
      <c r="J2351" s="68"/>
      <c r="K2351" s="68"/>
      <c r="L2351" s="68"/>
      <c r="M2351" s="68"/>
      <c r="N2351" s="319"/>
      <c r="O2351" s="319"/>
      <c r="P2351" s="212">
        <v>0</v>
      </c>
      <c r="Q2351" s="212">
        <v>30</v>
      </c>
      <c r="R2351" s="68" t="s">
        <v>809</v>
      </c>
      <c r="S2351" s="320"/>
      <c r="T2351" s="266"/>
    </row>
    <row r="2352" spans="1:20" ht="63.75">
      <c r="A2352" s="189">
        <v>221</v>
      </c>
      <c r="B2352" s="68"/>
      <c r="C2352" s="210" t="s">
        <v>83</v>
      </c>
      <c r="D2352" s="211">
        <v>46163</v>
      </c>
      <c r="E2352" s="189" t="s">
        <v>5989</v>
      </c>
      <c r="F2352" s="189" t="s">
        <v>3</v>
      </c>
      <c r="G2352" s="189">
        <v>2391111</v>
      </c>
      <c r="H2352" s="68"/>
      <c r="I2352" s="195" t="s">
        <v>5987</v>
      </c>
      <c r="J2352" s="68"/>
      <c r="K2352" s="68"/>
      <c r="L2352" s="68"/>
      <c r="M2352" s="68"/>
      <c r="N2352" s="319"/>
      <c r="O2352" s="319"/>
      <c r="P2352" s="212">
        <v>0</v>
      </c>
      <c r="Q2352" s="212">
        <v>30</v>
      </c>
      <c r="R2352" s="68" t="s">
        <v>809</v>
      </c>
      <c r="S2352" s="320"/>
      <c r="T2352" s="266"/>
    </row>
    <row r="2353" spans="1:20" ht="38.25">
      <c r="A2353" s="189">
        <v>288</v>
      </c>
      <c r="B2353" s="68"/>
      <c r="C2353" s="210" t="s">
        <v>106</v>
      </c>
      <c r="D2353" s="211">
        <v>46163</v>
      </c>
      <c r="E2353" s="189" t="s">
        <v>5990</v>
      </c>
      <c r="F2353" s="189" t="s">
        <v>3</v>
      </c>
      <c r="G2353" s="189">
        <v>2391127</v>
      </c>
      <c r="H2353" s="68"/>
      <c r="I2353" s="195" t="s">
        <v>4875</v>
      </c>
      <c r="J2353" s="68"/>
      <c r="K2353" s="68"/>
      <c r="L2353" s="68"/>
      <c r="M2353" s="68"/>
      <c r="N2353" s="319"/>
      <c r="O2353" s="319"/>
      <c r="P2353" s="212">
        <v>0</v>
      </c>
      <c r="Q2353" s="212">
        <v>1450</v>
      </c>
      <c r="R2353" s="68" t="s">
        <v>809</v>
      </c>
      <c r="S2353" s="320"/>
      <c r="T2353" s="266"/>
    </row>
    <row r="2354" spans="1:20" ht="51">
      <c r="A2354" s="189">
        <v>266</v>
      </c>
      <c r="B2354" s="68"/>
      <c r="C2354" s="210" t="s">
        <v>645</v>
      </c>
      <c r="D2354" s="211">
        <v>46163</v>
      </c>
      <c r="E2354" s="189" t="s">
        <v>5991</v>
      </c>
      <c r="F2354" s="189" t="s">
        <v>3</v>
      </c>
      <c r="G2354" s="189">
        <v>2391145</v>
      </c>
      <c r="H2354" s="68"/>
      <c r="I2354" s="195" t="s">
        <v>5992</v>
      </c>
      <c r="J2354" s="68"/>
      <c r="K2354" s="68"/>
      <c r="L2354" s="68"/>
      <c r="M2354" s="68"/>
      <c r="N2354" s="319"/>
      <c r="O2354" s="319"/>
      <c r="P2354" s="212">
        <v>0</v>
      </c>
      <c r="Q2354" s="212">
        <v>2164.06</v>
      </c>
      <c r="R2354" s="68" t="s">
        <v>809</v>
      </c>
      <c r="S2354" s="320"/>
      <c r="T2354" s="266"/>
    </row>
    <row r="2355" spans="1:20" ht="63.75">
      <c r="A2355" s="189">
        <v>66</v>
      </c>
      <c r="B2355" s="68"/>
      <c r="C2355" s="210" t="s">
        <v>1571</v>
      </c>
      <c r="D2355" s="211">
        <v>46163</v>
      </c>
      <c r="E2355" s="189" t="s">
        <v>5993</v>
      </c>
      <c r="F2355" s="189" t="s">
        <v>3</v>
      </c>
      <c r="G2355" s="189">
        <v>2391179</v>
      </c>
      <c r="H2355" s="68"/>
      <c r="I2355" s="195" t="s">
        <v>5994</v>
      </c>
      <c r="J2355" s="68"/>
      <c r="K2355" s="68"/>
      <c r="L2355" s="68"/>
      <c r="M2355" s="68"/>
      <c r="N2355" s="319"/>
      <c r="O2355" s="319"/>
      <c r="P2355" s="212">
        <v>0</v>
      </c>
      <c r="Q2355" s="212">
        <v>810.54</v>
      </c>
      <c r="R2355" s="68" t="s">
        <v>809</v>
      </c>
      <c r="S2355" s="320"/>
      <c r="T2355" s="266"/>
    </row>
    <row r="2356" spans="1:20" ht="63.75">
      <c r="A2356" s="189">
        <v>221</v>
      </c>
      <c r="B2356" s="68"/>
      <c r="C2356" s="210" t="s">
        <v>83</v>
      </c>
      <c r="D2356" s="211">
        <v>46163</v>
      </c>
      <c r="E2356" s="189" t="s">
        <v>5995</v>
      </c>
      <c r="F2356" s="189" t="s">
        <v>3</v>
      </c>
      <c r="G2356" s="189">
        <v>2391190</v>
      </c>
      <c r="H2356" s="68"/>
      <c r="I2356" s="195" t="s">
        <v>5996</v>
      </c>
      <c r="J2356" s="68"/>
      <c r="K2356" s="68"/>
      <c r="L2356" s="68"/>
      <c r="M2356" s="68"/>
      <c r="N2356" s="319"/>
      <c r="O2356" s="319"/>
      <c r="P2356" s="212">
        <v>0</v>
      </c>
      <c r="Q2356" s="212">
        <v>100</v>
      </c>
      <c r="R2356" s="68" t="s">
        <v>809</v>
      </c>
      <c r="S2356" s="320"/>
      <c r="T2356" s="266"/>
    </row>
    <row r="2357" spans="1:20" ht="63.75">
      <c r="A2357" s="189">
        <v>221</v>
      </c>
      <c r="B2357" s="68"/>
      <c r="C2357" s="210" t="s">
        <v>83</v>
      </c>
      <c r="D2357" s="211">
        <v>46163</v>
      </c>
      <c r="E2357" s="189" t="s">
        <v>5997</v>
      </c>
      <c r="F2357" s="189" t="s">
        <v>3</v>
      </c>
      <c r="G2357" s="189">
        <v>2391191</v>
      </c>
      <c r="H2357" s="68"/>
      <c r="I2357" s="195" t="s">
        <v>5996</v>
      </c>
      <c r="J2357" s="68"/>
      <c r="K2357" s="68"/>
      <c r="L2357" s="68"/>
      <c r="M2357" s="68"/>
      <c r="N2357" s="319"/>
      <c r="O2357" s="319"/>
      <c r="P2357" s="212">
        <v>0</v>
      </c>
      <c r="Q2357" s="212">
        <v>100</v>
      </c>
      <c r="R2357" s="68" t="s">
        <v>809</v>
      </c>
      <c r="S2357" s="320"/>
      <c r="T2357" s="266"/>
    </row>
    <row r="2358" spans="1:20" ht="63.75">
      <c r="A2358" s="189">
        <v>221</v>
      </c>
      <c r="B2358" s="68"/>
      <c r="C2358" s="210" t="s">
        <v>83</v>
      </c>
      <c r="D2358" s="211">
        <v>46163</v>
      </c>
      <c r="E2358" s="189" t="s">
        <v>5998</v>
      </c>
      <c r="F2358" s="189" t="s">
        <v>3</v>
      </c>
      <c r="G2358" s="189">
        <v>2391192</v>
      </c>
      <c r="H2358" s="68"/>
      <c r="I2358" s="195" t="s">
        <v>5996</v>
      </c>
      <c r="J2358" s="68"/>
      <c r="K2358" s="68"/>
      <c r="L2358" s="68"/>
      <c r="M2358" s="68"/>
      <c r="N2358" s="319"/>
      <c r="O2358" s="319"/>
      <c r="P2358" s="212">
        <v>0</v>
      </c>
      <c r="Q2358" s="212">
        <v>100</v>
      </c>
      <c r="R2358" s="68" t="s">
        <v>809</v>
      </c>
      <c r="S2358" s="320"/>
      <c r="T2358" s="266"/>
    </row>
    <row r="2359" spans="1:20" ht="63.75">
      <c r="A2359" s="189">
        <v>221</v>
      </c>
      <c r="B2359" s="68"/>
      <c r="C2359" s="210" t="s">
        <v>83</v>
      </c>
      <c r="D2359" s="211">
        <v>46163</v>
      </c>
      <c r="E2359" s="189" t="s">
        <v>5999</v>
      </c>
      <c r="F2359" s="189" t="s">
        <v>3</v>
      </c>
      <c r="G2359" s="189">
        <v>2391193</v>
      </c>
      <c r="H2359" s="68"/>
      <c r="I2359" s="195" t="s">
        <v>5996</v>
      </c>
      <c r="J2359" s="68"/>
      <c r="K2359" s="68"/>
      <c r="L2359" s="68"/>
      <c r="M2359" s="68"/>
      <c r="N2359" s="319"/>
      <c r="O2359" s="319"/>
      <c r="P2359" s="212">
        <v>0</v>
      </c>
      <c r="Q2359" s="212">
        <v>100</v>
      </c>
      <c r="R2359" s="68" t="s">
        <v>809</v>
      </c>
      <c r="S2359" s="320"/>
      <c r="T2359" s="266"/>
    </row>
    <row r="2360" spans="1:20" ht="51">
      <c r="A2360" s="189">
        <v>661</v>
      </c>
      <c r="B2360" s="68"/>
      <c r="C2360" s="210" t="s">
        <v>154</v>
      </c>
      <c r="D2360" s="211">
        <v>46163</v>
      </c>
      <c r="E2360" s="189" t="s">
        <v>6000</v>
      </c>
      <c r="F2360" s="189" t="s">
        <v>3</v>
      </c>
      <c r="G2360" s="189">
        <v>2391081</v>
      </c>
      <c r="H2360" s="68"/>
      <c r="I2360" s="195" t="s">
        <v>6001</v>
      </c>
      <c r="J2360" s="68"/>
      <c r="K2360" s="68"/>
      <c r="L2360" s="68"/>
      <c r="M2360" s="68"/>
      <c r="N2360" s="319"/>
      <c r="O2360" s="319"/>
      <c r="P2360" s="212">
        <v>0</v>
      </c>
      <c r="Q2360" s="212">
        <v>34755.919999999998</v>
      </c>
      <c r="R2360" s="68" t="s">
        <v>809</v>
      </c>
      <c r="S2360" s="320"/>
      <c r="T2360" s="266"/>
    </row>
    <row r="2361" spans="1:20" ht="38.25">
      <c r="A2361" s="189">
        <v>389</v>
      </c>
      <c r="B2361" s="68"/>
      <c r="C2361" s="210" t="s">
        <v>736</v>
      </c>
      <c r="D2361" s="211">
        <v>46163</v>
      </c>
      <c r="E2361" s="189" t="s">
        <v>6002</v>
      </c>
      <c r="F2361" s="189" t="s">
        <v>3</v>
      </c>
      <c r="G2361" s="189">
        <v>2391086</v>
      </c>
      <c r="H2361" s="68"/>
      <c r="I2361" s="195" t="s">
        <v>6003</v>
      </c>
      <c r="J2361" s="68"/>
      <c r="K2361" s="68"/>
      <c r="L2361" s="68"/>
      <c r="M2361" s="68"/>
      <c r="N2361" s="319"/>
      <c r="O2361" s="319"/>
      <c r="P2361" s="212">
        <v>0</v>
      </c>
      <c r="Q2361" s="212">
        <v>26821.66</v>
      </c>
      <c r="R2361" s="68" t="s">
        <v>809</v>
      </c>
      <c r="S2361" s="320"/>
      <c r="T2361" s="266"/>
    </row>
    <row r="2362" spans="1:20" ht="38.25">
      <c r="A2362" s="189">
        <v>389</v>
      </c>
      <c r="B2362" s="68"/>
      <c r="C2362" s="210" t="s">
        <v>736</v>
      </c>
      <c r="D2362" s="211">
        <v>46163</v>
      </c>
      <c r="E2362" s="189" t="s">
        <v>6004</v>
      </c>
      <c r="F2362" s="189" t="s">
        <v>3</v>
      </c>
      <c r="G2362" s="189">
        <v>2391087</v>
      </c>
      <c r="H2362" s="68"/>
      <c r="I2362" s="195" t="s">
        <v>6005</v>
      </c>
      <c r="J2362" s="68"/>
      <c r="K2362" s="68"/>
      <c r="L2362" s="68"/>
      <c r="M2362" s="68"/>
      <c r="N2362" s="319"/>
      <c r="O2362" s="319"/>
      <c r="P2362" s="212">
        <v>0</v>
      </c>
      <c r="Q2362" s="212">
        <v>108136.53</v>
      </c>
      <c r="R2362" s="68" t="s">
        <v>809</v>
      </c>
      <c r="S2362" s="320"/>
      <c r="T2362" s="266"/>
    </row>
    <row r="2363" spans="1:20" ht="51">
      <c r="A2363" s="189">
        <v>389</v>
      </c>
      <c r="B2363" s="68"/>
      <c r="C2363" s="210" t="s">
        <v>736</v>
      </c>
      <c r="D2363" s="211">
        <v>46163</v>
      </c>
      <c r="E2363" s="189" t="s">
        <v>6006</v>
      </c>
      <c r="F2363" s="189" t="s">
        <v>3</v>
      </c>
      <c r="G2363" s="189">
        <v>2391090</v>
      </c>
      <c r="H2363" s="68"/>
      <c r="I2363" s="195" t="s">
        <v>6007</v>
      </c>
      <c r="J2363" s="68"/>
      <c r="K2363" s="68"/>
      <c r="L2363" s="68"/>
      <c r="M2363" s="68"/>
      <c r="N2363" s="319"/>
      <c r="O2363" s="319"/>
      <c r="P2363" s="212">
        <v>0</v>
      </c>
      <c r="Q2363" s="212">
        <v>3021.67</v>
      </c>
      <c r="R2363" s="68" t="s">
        <v>809</v>
      </c>
      <c r="S2363" s="320"/>
      <c r="T2363" s="266"/>
    </row>
    <row r="2364" spans="1:20" ht="51">
      <c r="A2364" s="189">
        <v>389</v>
      </c>
      <c r="B2364" s="68"/>
      <c r="C2364" s="210" t="s">
        <v>736</v>
      </c>
      <c r="D2364" s="211">
        <v>46163</v>
      </c>
      <c r="E2364" s="189" t="s">
        <v>6008</v>
      </c>
      <c r="F2364" s="189" t="s">
        <v>3</v>
      </c>
      <c r="G2364" s="189">
        <v>2391092</v>
      </c>
      <c r="H2364" s="68"/>
      <c r="I2364" s="195" t="s">
        <v>6009</v>
      </c>
      <c r="J2364" s="68"/>
      <c r="K2364" s="68"/>
      <c r="L2364" s="68"/>
      <c r="M2364" s="68"/>
      <c r="N2364" s="319"/>
      <c r="O2364" s="319"/>
      <c r="P2364" s="212">
        <v>0</v>
      </c>
      <c r="Q2364" s="212">
        <v>547.57000000000005</v>
      </c>
      <c r="R2364" s="68" t="s">
        <v>809</v>
      </c>
      <c r="S2364" s="320"/>
      <c r="T2364" s="266"/>
    </row>
    <row r="2365" spans="1:20" ht="51">
      <c r="A2365" s="189">
        <v>163</v>
      </c>
      <c r="B2365" s="68"/>
      <c r="C2365" s="210" t="s">
        <v>72</v>
      </c>
      <c r="D2365" s="211">
        <v>46163</v>
      </c>
      <c r="E2365" s="189" t="s">
        <v>6010</v>
      </c>
      <c r="F2365" s="189" t="s">
        <v>3</v>
      </c>
      <c r="G2365" s="189">
        <v>2391103</v>
      </c>
      <c r="H2365" s="68"/>
      <c r="I2365" s="195" t="s">
        <v>6011</v>
      </c>
      <c r="J2365" s="68"/>
      <c r="K2365" s="68"/>
      <c r="L2365" s="68"/>
      <c r="M2365" s="68"/>
      <c r="N2365" s="319"/>
      <c r="O2365" s="319"/>
      <c r="P2365" s="212">
        <v>0</v>
      </c>
      <c r="Q2365" s="212">
        <v>2790.78</v>
      </c>
      <c r="R2365" s="68" t="s">
        <v>809</v>
      </c>
      <c r="S2365" s="320"/>
      <c r="T2365" s="266"/>
    </row>
    <row r="2366" spans="1:20" ht="51">
      <c r="A2366" s="189">
        <v>670</v>
      </c>
      <c r="B2366" s="68"/>
      <c r="C2366" s="210" t="s">
        <v>155</v>
      </c>
      <c r="D2366" s="211">
        <v>46163</v>
      </c>
      <c r="E2366" s="189" t="s">
        <v>6012</v>
      </c>
      <c r="F2366" s="189" t="s">
        <v>3</v>
      </c>
      <c r="G2366" s="189">
        <v>2391117</v>
      </c>
      <c r="H2366" s="68"/>
      <c r="I2366" s="195" t="s">
        <v>6013</v>
      </c>
      <c r="J2366" s="68"/>
      <c r="K2366" s="68"/>
      <c r="L2366" s="68"/>
      <c r="M2366" s="68"/>
      <c r="N2366" s="319"/>
      <c r="O2366" s="319"/>
      <c r="P2366" s="212">
        <v>0</v>
      </c>
      <c r="Q2366" s="212">
        <v>516</v>
      </c>
      <c r="R2366" s="68" t="s">
        <v>809</v>
      </c>
      <c r="S2366" s="320"/>
      <c r="T2366" s="266"/>
    </row>
    <row r="2367" spans="1:20" ht="51">
      <c r="A2367" s="189">
        <v>163</v>
      </c>
      <c r="B2367" s="68"/>
      <c r="C2367" s="210" t="s">
        <v>72</v>
      </c>
      <c r="D2367" s="211">
        <v>46163</v>
      </c>
      <c r="E2367" s="189" t="s">
        <v>6014</v>
      </c>
      <c r="F2367" s="189" t="s">
        <v>3</v>
      </c>
      <c r="G2367" s="189">
        <v>2391106</v>
      </c>
      <c r="H2367" s="68"/>
      <c r="I2367" s="195" t="s">
        <v>6015</v>
      </c>
      <c r="J2367" s="68"/>
      <c r="K2367" s="68"/>
      <c r="L2367" s="68"/>
      <c r="M2367" s="68"/>
      <c r="N2367" s="319"/>
      <c r="O2367" s="319"/>
      <c r="P2367" s="212">
        <v>0</v>
      </c>
      <c r="Q2367" s="212">
        <v>658.66</v>
      </c>
      <c r="R2367" s="68" t="s">
        <v>809</v>
      </c>
      <c r="S2367" s="320"/>
      <c r="T2367" s="266"/>
    </row>
    <row r="2368" spans="1:20" ht="51">
      <c r="A2368" s="189" t="s">
        <v>503</v>
      </c>
      <c r="B2368" s="68"/>
      <c r="C2368" s="210" t="s">
        <v>541</v>
      </c>
      <c r="D2368" s="211">
        <v>46163</v>
      </c>
      <c r="E2368" s="189" t="s">
        <v>6016</v>
      </c>
      <c r="F2368" s="189" t="s">
        <v>3</v>
      </c>
      <c r="G2368" s="189">
        <v>2391113</v>
      </c>
      <c r="H2368" s="68"/>
      <c r="I2368" s="195" t="s">
        <v>6017</v>
      </c>
      <c r="J2368" s="68"/>
      <c r="K2368" s="68"/>
      <c r="L2368" s="68"/>
      <c r="M2368" s="68"/>
      <c r="N2368" s="319"/>
      <c r="O2368" s="319"/>
      <c r="P2368" s="212">
        <v>0</v>
      </c>
      <c r="Q2368" s="212">
        <v>1075.8499999999999</v>
      </c>
      <c r="R2368" s="68" t="s">
        <v>809</v>
      </c>
      <c r="S2368" s="320"/>
      <c r="T2368" s="266"/>
    </row>
    <row r="2369" spans="1:20" ht="51">
      <c r="A2369" s="189">
        <v>46</v>
      </c>
      <c r="B2369" s="68"/>
      <c r="C2369" s="210" t="s">
        <v>719</v>
      </c>
      <c r="D2369" s="211">
        <v>46163</v>
      </c>
      <c r="E2369" s="189" t="s">
        <v>6018</v>
      </c>
      <c r="F2369" s="189" t="s">
        <v>3</v>
      </c>
      <c r="G2369" s="189">
        <v>2391116</v>
      </c>
      <c r="H2369" s="68"/>
      <c r="I2369" s="195" t="s">
        <v>6019</v>
      </c>
      <c r="J2369" s="68"/>
      <c r="K2369" s="68"/>
      <c r="L2369" s="68"/>
      <c r="M2369" s="68"/>
      <c r="N2369" s="319"/>
      <c r="O2369" s="319"/>
      <c r="P2369" s="212">
        <v>0</v>
      </c>
      <c r="Q2369" s="212">
        <v>484.8</v>
      </c>
      <c r="R2369" s="68" t="s">
        <v>2066</v>
      </c>
      <c r="S2369" s="320"/>
      <c r="T2369" s="266"/>
    </row>
    <row r="2370" spans="1:20" ht="51">
      <c r="A2370" s="189" t="s">
        <v>503</v>
      </c>
      <c r="B2370" s="68"/>
      <c r="C2370" s="210" t="s">
        <v>541</v>
      </c>
      <c r="D2370" s="211">
        <v>46163</v>
      </c>
      <c r="E2370" s="189" t="s">
        <v>6020</v>
      </c>
      <c r="F2370" s="189" t="s">
        <v>3</v>
      </c>
      <c r="G2370" s="189">
        <v>2391119</v>
      </c>
      <c r="H2370" s="68"/>
      <c r="I2370" s="195" t="s">
        <v>6021</v>
      </c>
      <c r="J2370" s="68"/>
      <c r="K2370" s="68"/>
      <c r="L2370" s="68"/>
      <c r="M2370" s="68"/>
      <c r="N2370" s="319"/>
      <c r="O2370" s="319"/>
      <c r="P2370" s="212">
        <v>0</v>
      </c>
      <c r="Q2370" s="212">
        <v>1569.32</v>
      </c>
      <c r="R2370" s="68" t="s">
        <v>809</v>
      </c>
      <c r="S2370" s="320"/>
      <c r="T2370" s="266"/>
    </row>
    <row r="2371" spans="1:20" ht="63.75">
      <c r="A2371" s="189">
        <v>221</v>
      </c>
      <c r="B2371" s="68"/>
      <c r="C2371" s="210" t="s">
        <v>83</v>
      </c>
      <c r="D2371" s="211">
        <v>46163</v>
      </c>
      <c r="E2371" s="189" t="s">
        <v>6022</v>
      </c>
      <c r="F2371" s="189" t="s">
        <v>3</v>
      </c>
      <c r="G2371" s="189">
        <v>2391120</v>
      </c>
      <c r="H2371" s="68"/>
      <c r="I2371" s="195" t="s">
        <v>6023</v>
      </c>
      <c r="J2371" s="68"/>
      <c r="K2371" s="68"/>
      <c r="L2371" s="68"/>
      <c r="M2371" s="68"/>
      <c r="N2371" s="319"/>
      <c r="O2371" s="319"/>
      <c r="P2371" s="212">
        <v>0</v>
      </c>
      <c r="Q2371" s="212">
        <v>100</v>
      </c>
      <c r="R2371" s="68" t="s">
        <v>809</v>
      </c>
      <c r="S2371" s="320"/>
      <c r="T2371" s="266"/>
    </row>
    <row r="2372" spans="1:20" ht="63.75">
      <c r="A2372" s="189">
        <v>221</v>
      </c>
      <c r="B2372" s="68"/>
      <c r="C2372" s="210" t="s">
        <v>83</v>
      </c>
      <c r="D2372" s="211">
        <v>46163</v>
      </c>
      <c r="E2372" s="189" t="s">
        <v>6024</v>
      </c>
      <c r="F2372" s="189" t="s">
        <v>3</v>
      </c>
      <c r="G2372" s="189">
        <v>2391122</v>
      </c>
      <c r="H2372" s="68"/>
      <c r="I2372" s="195" t="s">
        <v>6025</v>
      </c>
      <c r="J2372" s="68"/>
      <c r="K2372" s="68"/>
      <c r="L2372" s="68"/>
      <c r="M2372" s="68"/>
      <c r="N2372" s="319"/>
      <c r="O2372" s="319"/>
      <c r="P2372" s="212">
        <v>0</v>
      </c>
      <c r="Q2372" s="212">
        <v>100</v>
      </c>
      <c r="R2372" s="68" t="s">
        <v>809</v>
      </c>
      <c r="S2372" s="320"/>
      <c r="T2372" s="266"/>
    </row>
    <row r="2373" spans="1:20" ht="63.75">
      <c r="A2373" s="189">
        <v>221</v>
      </c>
      <c r="B2373" s="68"/>
      <c r="C2373" s="210" t="s">
        <v>83</v>
      </c>
      <c r="D2373" s="211">
        <v>46163</v>
      </c>
      <c r="E2373" s="189" t="s">
        <v>6026</v>
      </c>
      <c r="F2373" s="189" t="s">
        <v>3</v>
      </c>
      <c r="G2373" s="189">
        <v>2391124</v>
      </c>
      <c r="H2373" s="68"/>
      <c r="I2373" s="195" t="s">
        <v>6027</v>
      </c>
      <c r="J2373" s="68"/>
      <c r="K2373" s="68"/>
      <c r="L2373" s="68"/>
      <c r="M2373" s="68"/>
      <c r="N2373" s="319"/>
      <c r="O2373" s="319"/>
      <c r="P2373" s="212">
        <v>0</v>
      </c>
      <c r="Q2373" s="212">
        <v>100</v>
      </c>
      <c r="R2373" s="68" t="s">
        <v>809</v>
      </c>
      <c r="S2373" s="320"/>
      <c r="T2373" s="266"/>
    </row>
    <row r="2374" spans="1:20" ht="63.75">
      <c r="A2374" s="189">
        <v>221</v>
      </c>
      <c r="B2374" s="68"/>
      <c r="C2374" s="210" t="s">
        <v>83</v>
      </c>
      <c r="D2374" s="211">
        <v>46163</v>
      </c>
      <c r="E2374" s="189" t="s">
        <v>6028</v>
      </c>
      <c r="F2374" s="189" t="s">
        <v>3</v>
      </c>
      <c r="G2374" s="189">
        <v>2391126</v>
      </c>
      <c r="H2374" s="68"/>
      <c r="I2374" s="195" t="s">
        <v>6029</v>
      </c>
      <c r="J2374" s="68"/>
      <c r="K2374" s="68"/>
      <c r="L2374" s="68"/>
      <c r="M2374" s="68"/>
      <c r="N2374" s="319"/>
      <c r="O2374" s="319"/>
      <c r="P2374" s="212">
        <v>0</v>
      </c>
      <c r="Q2374" s="212">
        <v>100</v>
      </c>
      <c r="R2374" s="68" t="s">
        <v>809</v>
      </c>
      <c r="S2374" s="320"/>
      <c r="T2374" s="266"/>
    </row>
    <row r="2375" spans="1:20" ht="63.75">
      <c r="A2375" s="189">
        <v>221</v>
      </c>
      <c r="B2375" s="68"/>
      <c r="C2375" s="210" t="s">
        <v>83</v>
      </c>
      <c r="D2375" s="211">
        <v>46163</v>
      </c>
      <c r="E2375" s="189" t="s">
        <v>6030</v>
      </c>
      <c r="F2375" s="189" t="s">
        <v>3</v>
      </c>
      <c r="G2375" s="189">
        <v>2391128</v>
      </c>
      <c r="H2375" s="68"/>
      <c r="I2375" s="195" t="s">
        <v>6031</v>
      </c>
      <c r="J2375" s="68"/>
      <c r="K2375" s="68"/>
      <c r="L2375" s="68"/>
      <c r="M2375" s="68"/>
      <c r="N2375" s="319"/>
      <c r="O2375" s="319"/>
      <c r="P2375" s="212">
        <v>0</v>
      </c>
      <c r="Q2375" s="212">
        <v>100</v>
      </c>
      <c r="R2375" s="68" t="s">
        <v>809</v>
      </c>
      <c r="S2375" s="320"/>
      <c r="T2375" s="266"/>
    </row>
    <row r="2376" spans="1:20" ht="63.75">
      <c r="A2376" s="189">
        <v>221</v>
      </c>
      <c r="B2376" s="68"/>
      <c r="C2376" s="210" t="s">
        <v>83</v>
      </c>
      <c r="D2376" s="211">
        <v>46163</v>
      </c>
      <c r="E2376" s="189" t="s">
        <v>6032</v>
      </c>
      <c r="F2376" s="189" t="s">
        <v>3</v>
      </c>
      <c r="G2376" s="189">
        <v>2391129</v>
      </c>
      <c r="H2376" s="68"/>
      <c r="I2376" s="195" t="s">
        <v>6033</v>
      </c>
      <c r="J2376" s="68"/>
      <c r="K2376" s="68"/>
      <c r="L2376" s="68"/>
      <c r="M2376" s="68"/>
      <c r="N2376" s="319"/>
      <c r="O2376" s="319"/>
      <c r="P2376" s="212">
        <v>0</v>
      </c>
      <c r="Q2376" s="212">
        <v>210</v>
      </c>
      <c r="R2376" s="68" t="s">
        <v>809</v>
      </c>
      <c r="S2376" s="320"/>
      <c r="T2376" s="266"/>
    </row>
    <row r="2377" spans="1:20" ht="51">
      <c r="A2377" s="189">
        <v>383</v>
      </c>
      <c r="B2377" s="68"/>
      <c r="C2377" s="210" t="s">
        <v>628</v>
      </c>
      <c r="D2377" s="211">
        <v>46163</v>
      </c>
      <c r="E2377" s="189" t="s">
        <v>6034</v>
      </c>
      <c r="F2377" s="189" t="s">
        <v>3</v>
      </c>
      <c r="G2377" s="189">
        <v>2391131</v>
      </c>
      <c r="H2377" s="68"/>
      <c r="I2377" s="195" t="s">
        <v>6035</v>
      </c>
      <c r="J2377" s="68"/>
      <c r="K2377" s="68"/>
      <c r="L2377" s="68"/>
      <c r="M2377" s="68"/>
      <c r="N2377" s="319"/>
      <c r="O2377" s="319"/>
      <c r="P2377" s="212">
        <v>0</v>
      </c>
      <c r="Q2377" s="212">
        <v>725</v>
      </c>
      <c r="R2377" s="68" t="s">
        <v>809</v>
      </c>
      <c r="S2377" s="320"/>
      <c r="T2377" s="266"/>
    </row>
    <row r="2378" spans="1:20" ht="63.75">
      <c r="A2378" s="189">
        <v>221</v>
      </c>
      <c r="B2378" s="68"/>
      <c r="C2378" s="210" t="s">
        <v>83</v>
      </c>
      <c r="D2378" s="211">
        <v>46163</v>
      </c>
      <c r="E2378" s="189" t="s">
        <v>6036</v>
      </c>
      <c r="F2378" s="189" t="s">
        <v>3</v>
      </c>
      <c r="G2378" s="189">
        <v>2391132</v>
      </c>
      <c r="H2378" s="68"/>
      <c r="I2378" s="195" t="s">
        <v>6037</v>
      </c>
      <c r="J2378" s="68"/>
      <c r="K2378" s="68"/>
      <c r="L2378" s="68"/>
      <c r="M2378" s="68"/>
      <c r="N2378" s="319"/>
      <c r="O2378" s="319"/>
      <c r="P2378" s="212">
        <v>0</v>
      </c>
      <c r="Q2378" s="212">
        <v>1240</v>
      </c>
      <c r="R2378" s="68" t="s">
        <v>809</v>
      </c>
      <c r="S2378" s="320"/>
      <c r="T2378" s="266"/>
    </row>
    <row r="2379" spans="1:20" ht="63.75">
      <c r="A2379" s="189">
        <v>221</v>
      </c>
      <c r="B2379" s="68"/>
      <c r="C2379" s="210" t="s">
        <v>83</v>
      </c>
      <c r="D2379" s="211">
        <v>46163</v>
      </c>
      <c r="E2379" s="189" t="s">
        <v>6038</v>
      </c>
      <c r="F2379" s="189" t="s">
        <v>3</v>
      </c>
      <c r="G2379" s="189">
        <v>2391134</v>
      </c>
      <c r="H2379" s="68"/>
      <c r="I2379" s="195" t="s">
        <v>6039</v>
      </c>
      <c r="J2379" s="68"/>
      <c r="K2379" s="68"/>
      <c r="L2379" s="68"/>
      <c r="M2379" s="68"/>
      <c r="N2379" s="319"/>
      <c r="O2379" s="319"/>
      <c r="P2379" s="212">
        <v>0</v>
      </c>
      <c r="Q2379" s="212">
        <v>3130</v>
      </c>
      <c r="R2379" s="68" t="s">
        <v>809</v>
      </c>
      <c r="S2379" s="320"/>
      <c r="T2379" s="266"/>
    </row>
    <row r="2380" spans="1:20" ht="51">
      <c r="A2380" s="189">
        <v>81</v>
      </c>
      <c r="B2380" s="68"/>
      <c r="C2380" s="210" t="s">
        <v>46</v>
      </c>
      <c r="D2380" s="211">
        <v>46163</v>
      </c>
      <c r="E2380" s="189" t="s">
        <v>6040</v>
      </c>
      <c r="F2380" s="189" t="s">
        <v>3</v>
      </c>
      <c r="G2380" s="189">
        <v>2391135</v>
      </c>
      <c r="H2380" s="68"/>
      <c r="I2380" s="195" t="s">
        <v>6041</v>
      </c>
      <c r="J2380" s="68"/>
      <c r="K2380" s="68"/>
      <c r="L2380" s="68"/>
      <c r="M2380" s="68"/>
      <c r="N2380" s="319"/>
      <c r="O2380" s="319"/>
      <c r="P2380" s="212">
        <v>0</v>
      </c>
      <c r="Q2380" s="212">
        <v>5516.7</v>
      </c>
      <c r="R2380" s="68" t="s">
        <v>809</v>
      </c>
      <c r="S2380" s="320"/>
      <c r="T2380" s="266"/>
    </row>
    <row r="2381" spans="1:20" ht="51">
      <c r="A2381" s="189" t="s">
        <v>503</v>
      </c>
      <c r="B2381" s="68"/>
      <c r="C2381" s="210" t="s">
        <v>541</v>
      </c>
      <c r="D2381" s="211">
        <v>46163</v>
      </c>
      <c r="E2381" s="189" t="s">
        <v>6042</v>
      </c>
      <c r="F2381" s="189" t="s">
        <v>3</v>
      </c>
      <c r="G2381" s="189">
        <v>2391138</v>
      </c>
      <c r="H2381" s="68"/>
      <c r="I2381" s="195" t="s">
        <v>6043</v>
      </c>
      <c r="J2381" s="68"/>
      <c r="K2381" s="68"/>
      <c r="L2381" s="68"/>
      <c r="M2381" s="68"/>
      <c r="N2381" s="319"/>
      <c r="O2381" s="319"/>
      <c r="P2381" s="212">
        <v>0</v>
      </c>
      <c r="Q2381" s="212">
        <v>9141.0499999999993</v>
      </c>
      <c r="R2381" s="68" t="s">
        <v>809</v>
      </c>
      <c r="S2381" s="320"/>
      <c r="T2381" s="266"/>
    </row>
    <row r="2382" spans="1:20" ht="63.75">
      <c r="A2382" s="189">
        <v>221</v>
      </c>
      <c r="B2382" s="68"/>
      <c r="C2382" s="210" t="s">
        <v>83</v>
      </c>
      <c r="D2382" s="211">
        <v>46163</v>
      </c>
      <c r="E2382" s="189" t="s">
        <v>6044</v>
      </c>
      <c r="F2382" s="189" t="s">
        <v>3</v>
      </c>
      <c r="G2382" s="189">
        <v>2391144</v>
      </c>
      <c r="H2382" s="68"/>
      <c r="I2382" s="195" t="s">
        <v>6045</v>
      </c>
      <c r="J2382" s="68"/>
      <c r="K2382" s="68"/>
      <c r="L2382" s="68"/>
      <c r="M2382" s="68"/>
      <c r="N2382" s="319"/>
      <c r="O2382" s="319"/>
      <c r="P2382" s="212">
        <v>0</v>
      </c>
      <c r="Q2382" s="212">
        <v>5260</v>
      </c>
      <c r="R2382" s="68" t="s">
        <v>809</v>
      </c>
      <c r="S2382" s="320"/>
      <c r="T2382" s="266"/>
    </row>
    <row r="2383" spans="1:20" ht="63.75">
      <c r="A2383" s="189">
        <v>81</v>
      </c>
      <c r="B2383" s="68"/>
      <c r="C2383" s="210" t="s">
        <v>46</v>
      </c>
      <c r="D2383" s="211">
        <v>46163</v>
      </c>
      <c r="E2383" s="189" t="s">
        <v>6046</v>
      </c>
      <c r="F2383" s="189" t="s">
        <v>3</v>
      </c>
      <c r="G2383" s="189">
        <v>2391140</v>
      </c>
      <c r="H2383" s="68"/>
      <c r="I2383" s="195" t="s">
        <v>6047</v>
      </c>
      <c r="J2383" s="68"/>
      <c r="K2383" s="68"/>
      <c r="L2383" s="68"/>
      <c r="M2383" s="68"/>
      <c r="N2383" s="319"/>
      <c r="O2383" s="319"/>
      <c r="P2383" s="212">
        <v>0</v>
      </c>
      <c r="Q2383" s="212">
        <v>174.6</v>
      </c>
      <c r="R2383" s="68" t="s">
        <v>809</v>
      </c>
      <c r="S2383" s="320"/>
      <c r="T2383" s="266"/>
    </row>
    <row r="2384" spans="1:20" ht="63.75">
      <c r="A2384" s="189">
        <v>221</v>
      </c>
      <c r="B2384" s="68"/>
      <c r="C2384" s="210" t="s">
        <v>83</v>
      </c>
      <c r="D2384" s="211">
        <v>46163</v>
      </c>
      <c r="E2384" s="189" t="s">
        <v>6048</v>
      </c>
      <c r="F2384" s="189" t="s">
        <v>3</v>
      </c>
      <c r="G2384" s="189">
        <v>2391142</v>
      </c>
      <c r="H2384" s="68"/>
      <c r="I2384" s="195" t="s">
        <v>6049</v>
      </c>
      <c r="J2384" s="68"/>
      <c r="K2384" s="68"/>
      <c r="L2384" s="68"/>
      <c r="M2384" s="68"/>
      <c r="N2384" s="319"/>
      <c r="O2384" s="319"/>
      <c r="P2384" s="212">
        <v>0</v>
      </c>
      <c r="Q2384" s="212">
        <v>100</v>
      </c>
      <c r="R2384" s="68" t="s">
        <v>809</v>
      </c>
      <c r="S2384" s="320"/>
      <c r="T2384" s="266"/>
    </row>
    <row r="2385" spans="1:20" ht="51">
      <c r="A2385" s="189" t="s">
        <v>503</v>
      </c>
      <c r="B2385" s="68"/>
      <c r="C2385" s="210" t="s">
        <v>541</v>
      </c>
      <c r="D2385" s="211">
        <v>46163</v>
      </c>
      <c r="E2385" s="189" t="s">
        <v>6050</v>
      </c>
      <c r="F2385" s="189" t="s">
        <v>3</v>
      </c>
      <c r="G2385" s="189">
        <v>2391146</v>
      </c>
      <c r="H2385" s="68"/>
      <c r="I2385" s="195" t="s">
        <v>6051</v>
      </c>
      <c r="J2385" s="68"/>
      <c r="K2385" s="68"/>
      <c r="L2385" s="68"/>
      <c r="M2385" s="68"/>
      <c r="N2385" s="319"/>
      <c r="O2385" s="319"/>
      <c r="P2385" s="212">
        <v>0</v>
      </c>
      <c r="Q2385" s="212">
        <v>1886.97</v>
      </c>
      <c r="R2385" s="68" t="s">
        <v>809</v>
      </c>
      <c r="S2385" s="320"/>
      <c r="T2385" s="266"/>
    </row>
    <row r="2386" spans="1:20" ht="63.75">
      <c r="A2386" s="189">
        <v>221</v>
      </c>
      <c r="B2386" s="68"/>
      <c r="C2386" s="210" t="s">
        <v>83</v>
      </c>
      <c r="D2386" s="211">
        <v>46163</v>
      </c>
      <c r="E2386" s="189" t="s">
        <v>6052</v>
      </c>
      <c r="F2386" s="189" t="s">
        <v>3</v>
      </c>
      <c r="G2386" s="189">
        <v>2391147</v>
      </c>
      <c r="H2386" s="68"/>
      <c r="I2386" s="195" t="s">
        <v>6053</v>
      </c>
      <c r="J2386" s="68"/>
      <c r="K2386" s="68"/>
      <c r="L2386" s="68"/>
      <c r="M2386" s="68"/>
      <c r="N2386" s="319"/>
      <c r="O2386" s="319"/>
      <c r="P2386" s="212">
        <v>0</v>
      </c>
      <c r="Q2386" s="212">
        <v>2670</v>
      </c>
      <c r="R2386" s="68" t="s">
        <v>809</v>
      </c>
      <c r="S2386" s="320"/>
      <c r="T2386" s="266"/>
    </row>
    <row r="2387" spans="1:20" ht="51">
      <c r="A2387" s="189" t="s">
        <v>503</v>
      </c>
      <c r="B2387" s="68"/>
      <c r="C2387" s="210" t="s">
        <v>541</v>
      </c>
      <c r="D2387" s="211">
        <v>46163</v>
      </c>
      <c r="E2387" s="189" t="s">
        <v>6054</v>
      </c>
      <c r="F2387" s="189" t="s">
        <v>3</v>
      </c>
      <c r="G2387" s="189">
        <v>2391149</v>
      </c>
      <c r="H2387" s="68"/>
      <c r="I2387" s="195" t="s">
        <v>6055</v>
      </c>
      <c r="J2387" s="68"/>
      <c r="K2387" s="68"/>
      <c r="L2387" s="68"/>
      <c r="M2387" s="68"/>
      <c r="N2387" s="319"/>
      <c r="O2387" s="319"/>
      <c r="P2387" s="212">
        <v>0</v>
      </c>
      <c r="Q2387" s="212">
        <v>126.82</v>
      </c>
      <c r="R2387" s="68" t="s">
        <v>809</v>
      </c>
      <c r="S2387" s="320"/>
      <c r="T2387" s="266"/>
    </row>
    <row r="2388" spans="1:20" ht="51">
      <c r="A2388" s="189">
        <v>342</v>
      </c>
      <c r="B2388" s="68"/>
      <c r="C2388" s="210" t="s">
        <v>124</v>
      </c>
      <c r="D2388" s="211">
        <v>46163</v>
      </c>
      <c r="E2388" s="189" t="s">
        <v>6056</v>
      </c>
      <c r="F2388" s="189" t="s">
        <v>3</v>
      </c>
      <c r="G2388" s="189">
        <v>2391158</v>
      </c>
      <c r="H2388" s="68"/>
      <c r="I2388" s="195" t="s">
        <v>6057</v>
      </c>
      <c r="J2388" s="68"/>
      <c r="K2388" s="68"/>
      <c r="L2388" s="68"/>
      <c r="M2388" s="68"/>
      <c r="N2388" s="319"/>
      <c r="O2388" s="319"/>
      <c r="P2388" s="212">
        <v>0</v>
      </c>
      <c r="Q2388" s="212">
        <v>2863.13</v>
      </c>
      <c r="R2388" s="68" t="s">
        <v>809</v>
      </c>
      <c r="S2388" s="320"/>
      <c r="T2388" s="266"/>
    </row>
    <row r="2389" spans="1:20" ht="51">
      <c r="A2389" s="189">
        <v>342</v>
      </c>
      <c r="B2389" s="68"/>
      <c r="C2389" s="210" t="s">
        <v>124</v>
      </c>
      <c r="D2389" s="211">
        <v>46163</v>
      </c>
      <c r="E2389" s="189" t="s">
        <v>6058</v>
      </c>
      <c r="F2389" s="189" t="s">
        <v>3</v>
      </c>
      <c r="G2389" s="189">
        <v>2391159</v>
      </c>
      <c r="H2389" s="68"/>
      <c r="I2389" s="195" t="s">
        <v>6059</v>
      </c>
      <c r="J2389" s="68"/>
      <c r="K2389" s="68"/>
      <c r="L2389" s="68"/>
      <c r="M2389" s="68"/>
      <c r="N2389" s="319"/>
      <c r="O2389" s="319"/>
      <c r="P2389" s="212">
        <v>0</v>
      </c>
      <c r="Q2389" s="212">
        <v>5916.66</v>
      </c>
      <c r="R2389" s="68" t="s">
        <v>809</v>
      </c>
      <c r="S2389" s="320"/>
      <c r="T2389" s="266"/>
    </row>
    <row r="2390" spans="1:20" ht="76.5">
      <c r="A2390" s="189">
        <v>41</v>
      </c>
      <c r="B2390" s="68"/>
      <c r="C2390" s="210" t="s">
        <v>879</v>
      </c>
      <c r="D2390" s="211">
        <v>46163</v>
      </c>
      <c r="E2390" s="189" t="s">
        <v>6060</v>
      </c>
      <c r="F2390" s="189" t="s">
        <v>6</v>
      </c>
      <c r="G2390" s="189">
        <v>2436051</v>
      </c>
      <c r="H2390" s="68"/>
      <c r="I2390" s="195" t="s">
        <v>6061</v>
      </c>
      <c r="J2390" s="68"/>
      <c r="K2390" s="68"/>
      <c r="L2390" s="68"/>
      <c r="M2390" s="68"/>
      <c r="N2390" s="319"/>
      <c r="O2390" s="319"/>
      <c r="P2390" s="212">
        <v>0</v>
      </c>
      <c r="Q2390" s="212">
        <v>12739.85</v>
      </c>
      <c r="R2390" s="68" t="s">
        <v>809</v>
      </c>
      <c r="S2390" s="320"/>
      <c r="T2390" s="266"/>
    </row>
    <row r="2391" spans="1:20" ht="51">
      <c r="A2391" s="189">
        <v>514</v>
      </c>
      <c r="B2391" s="68"/>
      <c r="C2391" s="210" t="s">
        <v>139</v>
      </c>
      <c r="D2391" s="211">
        <v>46163</v>
      </c>
      <c r="E2391" s="189" t="s">
        <v>6062</v>
      </c>
      <c r="F2391" s="189" t="s">
        <v>6</v>
      </c>
      <c r="G2391" s="189">
        <v>2436135</v>
      </c>
      <c r="H2391" s="68"/>
      <c r="I2391" s="195" t="s">
        <v>6063</v>
      </c>
      <c r="J2391" s="68"/>
      <c r="K2391" s="68"/>
      <c r="L2391" s="68"/>
      <c r="M2391" s="68"/>
      <c r="N2391" s="319"/>
      <c r="O2391" s="319"/>
      <c r="P2391" s="212">
        <v>0</v>
      </c>
      <c r="Q2391" s="212">
        <v>56653226.460000001</v>
      </c>
      <c r="R2391" s="68" t="s">
        <v>809</v>
      </c>
      <c r="S2391" s="320"/>
      <c r="T2391" s="266"/>
    </row>
    <row r="2392" spans="1:20" ht="76.5">
      <c r="A2392" s="189" t="s">
        <v>495</v>
      </c>
      <c r="B2392" s="68"/>
      <c r="C2392" s="210" t="s">
        <v>623</v>
      </c>
      <c r="D2392" s="211">
        <v>46163</v>
      </c>
      <c r="E2392" s="189" t="s">
        <v>6064</v>
      </c>
      <c r="F2392" s="189" t="s">
        <v>6</v>
      </c>
      <c r="G2392" s="189">
        <v>2436321</v>
      </c>
      <c r="H2392" s="68"/>
      <c r="I2392" s="195" t="s">
        <v>6065</v>
      </c>
      <c r="J2392" s="68"/>
      <c r="K2392" s="68"/>
      <c r="L2392" s="68"/>
      <c r="M2392" s="68"/>
      <c r="N2392" s="319"/>
      <c r="O2392" s="319"/>
      <c r="P2392" s="212">
        <v>0</v>
      </c>
      <c r="Q2392" s="212">
        <v>1759722.22</v>
      </c>
      <c r="R2392" s="68" t="s">
        <v>809</v>
      </c>
      <c r="S2392" s="320"/>
      <c r="T2392" s="266"/>
    </row>
    <row r="2393" spans="1:20" ht="51">
      <c r="A2393" s="189" t="s">
        <v>494</v>
      </c>
      <c r="B2393" s="68"/>
      <c r="C2393" s="210" t="s">
        <v>542</v>
      </c>
      <c r="D2393" s="211">
        <v>46163</v>
      </c>
      <c r="E2393" s="189" t="s">
        <v>6066</v>
      </c>
      <c r="F2393" s="189" t="s">
        <v>6</v>
      </c>
      <c r="G2393" s="189">
        <v>2436328</v>
      </c>
      <c r="H2393" s="68"/>
      <c r="I2393" s="195" t="s">
        <v>6067</v>
      </c>
      <c r="J2393" s="68"/>
      <c r="K2393" s="68"/>
      <c r="L2393" s="68"/>
      <c r="M2393" s="68"/>
      <c r="N2393" s="319"/>
      <c r="O2393" s="319"/>
      <c r="P2393" s="212">
        <v>0</v>
      </c>
      <c r="Q2393" s="212">
        <v>96936.12</v>
      </c>
      <c r="R2393" s="68" t="s">
        <v>809</v>
      </c>
      <c r="S2393" s="320"/>
      <c r="T2393" s="266"/>
    </row>
    <row r="2394" spans="1:20" ht="51">
      <c r="A2394" s="189" t="s">
        <v>494</v>
      </c>
      <c r="B2394" s="68"/>
      <c r="C2394" s="210" t="s">
        <v>542</v>
      </c>
      <c r="D2394" s="211">
        <v>46163</v>
      </c>
      <c r="E2394" s="189" t="s">
        <v>6068</v>
      </c>
      <c r="F2394" s="189" t="s">
        <v>6</v>
      </c>
      <c r="G2394" s="189">
        <v>2436332</v>
      </c>
      <c r="H2394" s="68"/>
      <c r="I2394" s="195" t="s">
        <v>6069</v>
      </c>
      <c r="J2394" s="68"/>
      <c r="K2394" s="68"/>
      <c r="L2394" s="68"/>
      <c r="M2394" s="68"/>
      <c r="N2394" s="319"/>
      <c r="O2394" s="319"/>
      <c r="P2394" s="212">
        <v>0</v>
      </c>
      <c r="Q2394" s="212">
        <v>1133931.47</v>
      </c>
      <c r="R2394" s="68" t="s">
        <v>809</v>
      </c>
      <c r="S2394" s="320"/>
      <c r="T2394" s="266"/>
    </row>
    <row r="2395" spans="1:20" ht="63.75">
      <c r="A2395" s="189" t="s">
        <v>495</v>
      </c>
      <c r="B2395" s="68"/>
      <c r="C2395" s="210" t="s">
        <v>623</v>
      </c>
      <c r="D2395" s="211">
        <v>46163</v>
      </c>
      <c r="E2395" s="189" t="s">
        <v>6070</v>
      </c>
      <c r="F2395" s="189" t="s">
        <v>6</v>
      </c>
      <c r="G2395" s="189">
        <v>2436340</v>
      </c>
      <c r="H2395" s="68"/>
      <c r="I2395" s="195" t="s">
        <v>6071</v>
      </c>
      <c r="J2395" s="68"/>
      <c r="K2395" s="68"/>
      <c r="L2395" s="68"/>
      <c r="M2395" s="68"/>
      <c r="N2395" s="319"/>
      <c r="O2395" s="319"/>
      <c r="P2395" s="212">
        <v>0</v>
      </c>
      <c r="Q2395" s="212">
        <v>428550.87</v>
      </c>
      <c r="R2395" s="68" t="s">
        <v>809</v>
      </c>
      <c r="S2395" s="320"/>
      <c r="T2395" s="266"/>
    </row>
    <row r="2396" spans="1:20" ht="102">
      <c r="A2396" s="189">
        <v>293</v>
      </c>
      <c r="B2396" s="68"/>
      <c r="C2396" s="210" t="s">
        <v>110</v>
      </c>
      <c r="D2396" s="211">
        <v>46163</v>
      </c>
      <c r="E2396" s="189" t="s">
        <v>6072</v>
      </c>
      <c r="F2396" s="189" t="s">
        <v>6</v>
      </c>
      <c r="G2396" s="189">
        <v>1154386</v>
      </c>
      <c r="H2396" s="68"/>
      <c r="I2396" s="195" t="s">
        <v>6073</v>
      </c>
      <c r="J2396" s="68"/>
      <c r="K2396" s="68"/>
      <c r="L2396" s="68"/>
      <c r="M2396" s="68"/>
      <c r="N2396" s="319"/>
      <c r="O2396" s="319"/>
      <c r="P2396" s="212">
        <v>0</v>
      </c>
      <c r="Q2396" s="212">
        <v>86792.03</v>
      </c>
      <c r="R2396" s="68" t="s">
        <v>809</v>
      </c>
      <c r="S2396" s="320"/>
      <c r="T2396" s="266"/>
    </row>
    <row r="2397" spans="1:20" ht="63.75">
      <c r="A2397" s="189">
        <v>597</v>
      </c>
      <c r="B2397" s="68"/>
      <c r="C2397" s="210" t="s">
        <v>609</v>
      </c>
      <c r="D2397" s="211">
        <v>46163</v>
      </c>
      <c r="E2397" s="189" t="s">
        <v>6074</v>
      </c>
      <c r="F2397" s="189" t="s">
        <v>6</v>
      </c>
      <c r="G2397" s="189">
        <v>3585811</v>
      </c>
      <c r="H2397" s="68"/>
      <c r="I2397" s="195" t="s">
        <v>6075</v>
      </c>
      <c r="J2397" s="68"/>
      <c r="K2397" s="68"/>
      <c r="L2397" s="68"/>
      <c r="M2397" s="68"/>
      <c r="N2397" s="319"/>
      <c r="O2397" s="319"/>
      <c r="P2397" s="212">
        <v>0</v>
      </c>
      <c r="Q2397" s="212">
        <v>274674.40000000002</v>
      </c>
      <c r="R2397" s="68" t="s">
        <v>809</v>
      </c>
      <c r="S2397" s="320"/>
      <c r="T2397" s="266"/>
    </row>
    <row r="2398" spans="1:20" ht="63.75">
      <c r="A2398" s="189">
        <v>291</v>
      </c>
      <c r="B2398" s="68"/>
      <c r="C2398" s="210" t="s">
        <v>108</v>
      </c>
      <c r="D2398" s="211">
        <v>46163</v>
      </c>
      <c r="E2398" s="189" t="s">
        <v>6076</v>
      </c>
      <c r="F2398" s="189" t="s">
        <v>10</v>
      </c>
      <c r="G2398" s="189">
        <v>1154441</v>
      </c>
      <c r="H2398" s="68"/>
      <c r="I2398" s="195" t="s">
        <v>6077</v>
      </c>
      <c r="J2398" s="68"/>
      <c r="K2398" s="68"/>
      <c r="L2398" s="68"/>
      <c r="M2398" s="68"/>
      <c r="N2398" s="319"/>
      <c r="O2398" s="319"/>
      <c r="P2398" s="212">
        <v>80</v>
      </c>
      <c r="Q2398" s="212">
        <v>0</v>
      </c>
      <c r="R2398" s="68" t="s">
        <v>809</v>
      </c>
      <c r="S2398" s="320"/>
      <c r="T2398" s="266"/>
    </row>
    <row r="2399" spans="1:20" ht="63.75">
      <c r="A2399" s="189">
        <v>597</v>
      </c>
      <c r="B2399" s="68"/>
      <c r="C2399" s="210" t="s">
        <v>609</v>
      </c>
      <c r="D2399" s="211">
        <v>46163</v>
      </c>
      <c r="E2399" s="189" t="s">
        <v>6078</v>
      </c>
      <c r="F2399" s="189" t="s">
        <v>14</v>
      </c>
      <c r="G2399" s="189">
        <v>3585812</v>
      </c>
      <c r="H2399" s="68"/>
      <c r="I2399" s="195" t="s">
        <v>6079</v>
      </c>
      <c r="J2399" s="68"/>
      <c r="K2399" s="68"/>
      <c r="L2399" s="68"/>
      <c r="M2399" s="68"/>
      <c r="N2399" s="319"/>
      <c r="O2399" s="319"/>
      <c r="P2399" s="212">
        <v>80</v>
      </c>
      <c r="Q2399" s="212">
        <v>0</v>
      </c>
      <c r="R2399" s="68" t="s">
        <v>809</v>
      </c>
      <c r="S2399" s="320"/>
      <c r="T2399" s="266"/>
    </row>
    <row r="2400" spans="1:20" ht="51">
      <c r="A2400" s="189">
        <v>513</v>
      </c>
      <c r="B2400" s="68"/>
      <c r="C2400" s="210" t="s">
        <v>138</v>
      </c>
      <c r="D2400" s="211">
        <v>46163</v>
      </c>
      <c r="E2400" s="189" t="s">
        <v>6080</v>
      </c>
      <c r="F2400" s="189" t="s">
        <v>14</v>
      </c>
      <c r="G2400" s="189">
        <v>3585810</v>
      </c>
      <c r="H2400" s="68"/>
      <c r="I2400" s="195" t="s">
        <v>6081</v>
      </c>
      <c r="J2400" s="68"/>
      <c r="K2400" s="68"/>
      <c r="L2400" s="68"/>
      <c r="M2400" s="68"/>
      <c r="N2400" s="319"/>
      <c r="O2400" s="319"/>
      <c r="P2400" s="212">
        <v>80</v>
      </c>
      <c r="Q2400" s="212">
        <v>0</v>
      </c>
      <c r="R2400" s="68" t="s">
        <v>809</v>
      </c>
      <c r="S2400" s="320"/>
      <c r="T2400" s="266"/>
    </row>
    <row r="2401" spans="1:20" ht="63.75">
      <c r="A2401" s="189">
        <v>513</v>
      </c>
      <c r="B2401" s="68"/>
      <c r="C2401" s="210" t="s">
        <v>138</v>
      </c>
      <c r="D2401" s="211">
        <v>46163</v>
      </c>
      <c r="E2401" s="189" t="s">
        <v>6082</v>
      </c>
      <c r="F2401" s="189" t="s">
        <v>14</v>
      </c>
      <c r="G2401" s="189">
        <v>3585808</v>
      </c>
      <c r="H2401" s="68"/>
      <c r="I2401" s="195" t="s">
        <v>6083</v>
      </c>
      <c r="J2401" s="68"/>
      <c r="K2401" s="68"/>
      <c r="L2401" s="68"/>
      <c r="M2401" s="68"/>
      <c r="N2401" s="319"/>
      <c r="O2401" s="319"/>
      <c r="P2401" s="212">
        <v>80</v>
      </c>
      <c r="Q2401" s="212">
        <v>0</v>
      </c>
      <c r="R2401" s="68" t="s">
        <v>809</v>
      </c>
      <c r="S2401" s="320"/>
      <c r="T2401" s="266"/>
    </row>
    <row r="2402" spans="1:20" ht="76.5">
      <c r="A2402" s="189">
        <v>513</v>
      </c>
      <c r="B2402" s="68"/>
      <c r="C2402" s="210" t="s">
        <v>138</v>
      </c>
      <c r="D2402" s="211">
        <v>46163</v>
      </c>
      <c r="E2402" s="189" t="s">
        <v>6084</v>
      </c>
      <c r="F2402" s="189" t="s">
        <v>14</v>
      </c>
      <c r="G2402" s="189">
        <v>3585806</v>
      </c>
      <c r="H2402" s="68"/>
      <c r="I2402" s="195" t="s">
        <v>6085</v>
      </c>
      <c r="J2402" s="68"/>
      <c r="K2402" s="68"/>
      <c r="L2402" s="68"/>
      <c r="M2402" s="68"/>
      <c r="N2402" s="319"/>
      <c r="O2402" s="319"/>
      <c r="P2402" s="212">
        <v>80</v>
      </c>
      <c r="Q2402" s="212">
        <v>0</v>
      </c>
      <c r="R2402" s="68" t="s">
        <v>809</v>
      </c>
      <c r="S2402" s="320"/>
      <c r="T2402" s="266"/>
    </row>
    <row r="2403" spans="1:20" ht="63.75">
      <c r="A2403" s="189">
        <v>513</v>
      </c>
      <c r="B2403" s="68"/>
      <c r="C2403" s="210" t="s">
        <v>138</v>
      </c>
      <c r="D2403" s="211">
        <v>46163</v>
      </c>
      <c r="E2403" s="189" t="s">
        <v>6086</v>
      </c>
      <c r="F2403" s="189" t="s">
        <v>14</v>
      </c>
      <c r="G2403" s="189">
        <v>3585804</v>
      </c>
      <c r="H2403" s="68"/>
      <c r="I2403" s="195" t="s">
        <v>6087</v>
      </c>
      <c r="J2403" s="68"/>
      <c r="K2403" s="68"/>
      <c r="L2403" s="68"/>
      <c r="M2403" s="68"/>
      <c r="N2403" s="319"/>
      <c r="O2403" s="319"/>
      <c r="P2403" s="212">
        <v>80</v>
      </c>
      <c r="Q2403" s="212">
        <v>0</v>
      </c>
      <c r="R2403" s="68" t="s">
        <v>809</v>
      </c>
      <c r="S2403" s="320"/>
      <c r="T2403" s="266"/>
    </row>
    <row r="2404" spans="1:20" ht="63.75">
      <c r="A2404" s="189">
        <v>513</v>
      </c>
      <c r="B2404" s="68"/>
      <c r="C2404" s="210" t="s">
        <v>138</v>
      </c>
      <c r="D2404" s="211">
        <v>46163</v>
      </c>
      <c r="E2404" s="189" t="s">
        <v>6088</v>
      </c>
      <c r="F2404" s="189" t="s">
        <v>14</v>
      </c>
      <c r="G2404" s="189">
        <v>3585802</v>
      </c>
      <c r="H2404" s="68"/>
      <c r="I2404" s="195" t="s">
        <v>6089</v>
      </c>
      <c r="J2404" s="68"/>
      <c r="K2404" s="68"/>
      <c r="L2404" s="68"/>
      <c r="M2404" s="68"/>
      <c r="N2404" s="319"/>
      <c r="O2404" s="319"/>
      <c r="P2404" s="212">
        <v>80</v>
      </c>
      <c r="Q2404" s="212">
        <v>0</v>
      </c>
      <c r="R2404" s="68" t="s">
        <v>809</v>
      </c>
      <c r="S2404" s="320"/>
      <c r="T2404" s="266"/>
    </row>
    <row r="2405" spans="1:20" ht="51">
      <c r="A2405" s="189">
        <v>599</v>
      </c>
      <c r="B2405" s="68"/>
      <c r="C2405" s="210" t="s">
        <v>630</v>
      </c>
      <c r="D2405" s="211">
        <v>46163</v>
      </c>
      <c r="E2405" s="189" t="s">
        <v>6090</v>
      </c>
      <c r="F2405" s="189" t="s">
        <v>584</v>
      </c>
      <c r="G2405" s="189">
        <v>15811577</v>
      </c>
      <c r="H2405" s="68"/>
      <c r="I2405" s="195" t="s">
        <v>6091</v>
      </c>
      <c r="J2405" s="68"/>
      <c r="K2405" s="68"/>
      <c r="L2405" s="68"/>
      <c r="M2405" s="68"/>
      <c r="N2405" s="319"/>
      <c r="O2405" s="319"/>
      <c r="P2405" s="212">
        <v>0</v>
      </c>
      <c r="Q2405" s="212">
        <v>0.6</v>
      </c>
      <c r="R2405" s="68" t="s">
        <v>809</v>
      </c>
      <c r="S2405" s="320"/>
      <c r="T2405" s="266"/>
    </row>
    <row r="2406" spans="1:20" ht="51">
      <c r="A2406" s="189">
        <v>599</v>
      </c>
      <c r="B2406" s="68"/>
      <c r="C2406" s="210" t="s">
        <v>630</v>
      </c>
      <c r="D2406" s="211">
        <v>46163</v>
      </c>
      <c r="E2406" s="189" t="s">
        <v>6092</v>
      </c>
      <c r="F2406" s="189" t="s">
        <v>584</v>
      </c>
      <c r="G2406" s="189">
        <v>15811424</v>
      </c>
      <c r="H2406" s="68"/>
      <c r="I2406" s="195" t="s">
        <v>6093</v>
      </c>
      <c r="J2406" s="68"/>
      <c r="K2406" s="68"/>
      <c r="L2406" s="68"/>
      <c r="M2406" s="68"/>
      <c r="N2406" s="319"/>
      <c r="O2406" s="319"/>
      <c r="P2406" s="212">
        <v>0</v>
      </c>
      <c r="Q2406" s="212">
        <v>1200</v>
      </c>
      <c r="R2406" s="68" t="s">
        <v>809</v>
      </c>
      <c r="S2406" s="320"/>
      <c r="T2406" s="266"/>
    </row>
    <row r="2407" spans="1:20" ht="51">
      <c r="A2407" s="189">
        <v>599</v>
      </c>
      <c r="B2407" s="68"/>
      <c r="C2407" s="210" t="s">
        <v>630</v>
      </c>
      <c r="D2407" s="211">
        <v>46163</v>
      </c>
      <c r="E2407" s="189" t="s">
        <v>6094</v>
      </c>
      <c r="F2407" s="189" t="s">
        <v>584</v>
      </c>
      <c r="G2407" s="189">
        <v>15811524</v>
      </c>
      <c r="H2407" s="68"/>
      <c r="I2407" s="195" t="s">
        <v>6095</v>
      </c>
      <c r="J2407" s="68"/>
      <c r="K2407" s="68"/>
      <c r="L2407" s="68"/>
      <c r="M2407" s="68"/>
      <c r="N2407" s="319"/>
      <c r="O2407" s="319"/>
      <c r="P2407" s="212">
        <v>0</v>
      </c>
      <c r="Q2407" s="212">
        <v>124.93</v>
      </c>
      <c r="R2407" s="68" t="s">
        <v>809</v>
      </c>
      <c r="S2407" s="320"/>
      <c r="T2407" s="266"/>
    </row>
    <row r="2408" spans="1:20" ht="51">
      <c r="A2408" s="189">
        <v>599</v>
      </c>
      <c r="B2408" s="68"/>
      <c r="C2408" s="210" t="s">
        <v>630</v>
      </c>
      <c r="D2408" s="211">
        <v>46163</v>
      </c>
      <c r="E2408" s="189" t="s">
        <v>6096</v>
      </c>
      <c r="F2408" s="189" t="s">
        <v>584</v>
      </c>
      <c r="G2408" s="189">
        <v>15811563</v>
      </c>
      <c r="H2408" s="68"/>
      <c r="I2408" s="195" t="s">
        <v>6097</v>
      </c>
      <c r="J2408" s="68"/>
      <c r="K2408" s="68"/>
      <c r="L2408" s="68"/>
      <c r="M2408" s="68"/>
      <c r="N2408" s="319"/>
      <c r="O2408" s="319"/>
      <c r="P2408" s="212">
        <v>0</v>
      </c>
      <c r="Q2408" s="212">
        <v>2.7</v>
      </c>
      <c r="R2408" s="68" t="s">
        <v>809</v>
      </c>
      <c r="S2408" s="320"/>
      <c r="T2408" s="266"/>
    </row>
    <row r="2409" spans="1:20" ht="51">
      <c r="A2409" s="189">
        <v>599</v>
      </c>
      <c r="B2409" s="68"/>
      <c r="C2409" s="210" t="s">
        <v>630</v>
      </c>
      <c r="D2409" s="211">
        <v>46163</v>
      </c>
      <c r="E2409" s="189" t="s">
        <v>6098</v>
      </c>
      <c r="F2409" s="189" t="s">
        <v>584</v>
      </c>
      <c r="G2409" s="189">
        <v>15811337</v>
      </c>
      <c r="H2409" s="68"/>
      <c r="I2409" s="195" t="s">
        <v>6099</v>
      </c>
      <c r="J2409" s="68"/>
      <c r="K2409" s="68"/>
      <c r="L2409" s="68"/>
      <c r="M2409" s="68"/>
      <c r="N2409" s="319"/>
      <c r="O2409" s="319"/>
      <c r="P2409" s="212">
        <v>0</v>
      </c>
      <c r="Q2409" s="212">
        <v>6</v>
      </c>
      <c r="R2409" s="68" t="s">
        <v>809</v>
      </c>
      <c r="S2409" s="320"/>
      <c r="T2409" s="266"/>
    </row>
    <row r="2410" spans="1:20" ht="89.25">
      <c r="A2410" s="189">
        <v>513</v>
      </c>
      <c r="B2410" s="68"/>
      <c r="C2410" s="210" t="s">
        <v>138</v>
      </c>
      <c r="D2410" s="211">
        <v>46163</v>
      </c>
      <c r="E2410" s="189" t="s">
        <v>6100</v>
      </c>
      <c r="F2410" s="189" t="s">
        <v>10</v>
      </c>
      <c r="G2410" s="189">
        <v>1154525</v>
      </c>
      <c r="H2410" s="68"/>
      <c r="I2410" s="195" t="s">
        <v>6101</v>
      </c>
      <c r="J2410" s="68"/>
      <c r="K2410" s="68"/>
      <c r="L2410" s="68"/>
      <c r="M2410" s="68"/>
      <c r="N2410" s="319"/>
      <c r="O2410" s="319"/>
      <c r="P2410" s="212">
        <v>80</v>
      </c>
      <c r="Q2410" s="212">
        <v>0</v>
      </c>
      <c r="R2410" s="68" t="s">
        <v>809</v>
      </c>
      <c r="S2410" s="320"/>
      <c r="T2410" s="266"/>
    </row>
    <row r="2411" spans="1:20" ht="102">
      <c r="A2411" s="189">
        <v>389</v>
      </c>
      <c r="B2411" s="68"/>
      <c r="C2411" s="210" t="s">
        <v>736</v>
      </c>
      <c r="D2411" s="211">
        <v>46163</v>
      </c>
      <c r="E2411" s="189" t="s">
        <v>6102</v>
      </c>
      <c r="F2411" s="189" t="s">
        <v>10</v>
      </c>
      <c r="G2411" s="189">
        <v>1154532</v>
      </c>
      <c r="H2411" s="68"/>
      <c r="I2411" s="195" t="s">
        <v>6103</v>
      </c>
      <c r="J2411" s="68"/>
      <c r="K2411" s="68"/>
      <c r="L2411" s="68"/>
      <c r="M2411" s="68"/>
      <c r="N2411" s="319"/>
      <c r="O2411" s="319"/>
      <c r="P2411" s="212">
        <v>80</v>
      </c>
      <c r="Q2411" s="212">
        <v>0</v>
      </c>
      <c r="R2411" s="68" t="s">
        <v>809</v>
      </c>
      <c r="S2411" s="320"/>
      <c r="T2411" s="266"/>
    </row>
    <row r="2412" spans="1:20" ht="76.5">
      <c r="A2412" s="189">
        <v>117</v>
      </c>
      <c r="B2412" s="68"/>
      <c r="C2412" s="210" t="s">
        <v>50</v>
      </c>
      <c r="D2412" s="211">
        <v>46163</v>
      </c>
      <c r="E2412" s="189" t="s">
        <v>6104</v>
      </c>
      <c r="F2412" s="189" t="s">
        <v>10</v>
      </c>
      <c r="G2412" s="189">
        <v>1154438</v>
      </c>
      <c r="H2412" s="68"/>
      <c r="I2412" s="195" t="s">
        <v>6105</v>
      </c>
      <c r="J2412" s="68"/>
      <c r="K2412" s="68"/>
      <c r="L2412" s="68"/>
      <c r="M2412" s="68"/>
      <c r="N2412" s="319"/>
      <c r="O2412" s="319"/>
      <c r="P2412" s="212">
        <v>80</v>
      </c>
      <c r="Q2412" s="212">
        <v>0</v>
      </c>
      <c r="R2412" s="68" t="s">
        <v>809</v>
      </c>
      <c r="S2412" s="320"/>
      <c r="T2412" s="266"/>
    </row>
    <row r="2413" spans="1:20" ht="89.25">
      <c r="A2413" s="189">
        <v>117</v>
      </c>
      <c r="B2413" s="68"/>
      <c r="C2413" s="210" t="s">
        <v>50</v>
      </c>
      <c r="D2413" s="211">
        <v>46163</v>
      </c>
      <c r="E2413" s="189" t="s">
        <v>6106</v>
      </c>
      <c r="F2413" s="189" t="s">
        <v>10</v>
      </c>
      <c r="G2413" s="189">
        <v>1154501</v>
      </c>
      <c r="H2413" s="68"/>
      <c r="I2413" s="195" t="s">
        <v>6107</v>
      </c>
      <c r="J2413" s="68"/>
      <c r="K2413" s="68"/>
      <c r="L2413" s="68"/>
      <c r="M2413" s="68"/>
      <c r="N2413" s="319"/>
      <c r="O2413" s="319"/>
      <c r="P2413" s="212">
        <v>80</v>
      </c>
      <c r="Q2413" s="212">
        <v>0</v>
      </c>
      <c r="R2413" s="68" t="s">
        <v>809</v>
      </c>
      <c r="S2413" s="320"/>
      <c r="T2413" s="266"/>
    </row>
    <row r="2414" spans="1:20" ht="89.25">
      <c r="A2414" s="189">
        <v>389</v>
      </c>
      <c r="B2414" s="68"/>
      <c r="C2414" s="210" t="s">
        <v>736</v>
      </c>
      <c r="D2414" s="211">
        <v>46163</v>
      </c>
      <c r="E2414" s="189" t="s">
        <v>6108</v>
      </c>
      <c r="F2414" s="189" t="s">
        <v>10</v>
      </c>
      <c r="G2414" s="189">
        <v>1154439</v>
      </c>
      <c r="H2414" s="68"/>
      <c r="I2414" s="195" t="s">
        <v>6109</v>
      </c>
      <c r="J2414" s="68"/>
      <c r="K2414" s="68"/>
      <c r="L2414" s="68"/>
      <c r="M2414" s="68"/>
      <c r="N2414" s="319"/>
      <c r="O2414" s="319"/>
      <c r="P2414" s="212">
        <v>80</v>
      </c>
      <c r="Q2414" s="212">
        <v>0</v>
      </c>
      <c r="R2414" s="68" t="s">
        <v>809</v>
      </c>
      <c r="S2414" s="320"/>
      <c r="T2414" s="266"/>
    </row>
    <row r="2415" spans="1:20" ht="76.5">
      <c r="A2415" s="189">
        <v>389</v>
      </c>
      <c r="B2415" s="68"/>
      <c r="C2415" s="210" t="s">
        <v>736</v>
      </c>
      <c r="D2415" s="211">
        <v>46163</v>
      </c>
      <c r="E2415" s="189" t="s">
        <v>6110</v>
      </c>
      <c r="F2415" s="189" t="s">
        <v>10</v>
      </c>
      <c r="G2415" s="189">
        <v>1154464</v>
      </c>
      <c r="H2415" s="68"/>
      <c r="I2415" s="195" t="s">
        <v>6111</v>
      </c>
      <c r="J2415" s="68"/>
      <c r="K2415" s="68"/>
      <c r="L2415" s="68"/>
      <c r="M2415" s="68"/>
      <c r="N2415" s="319"/>
      <c r="O2415" s="319"/>
      <c r="P2415" s="212">
        <v>80</v>
      </c>
      <c r="Q2415" s="212">
        <v>0</v>
      </c>
      <c r="R2415" s="68" t="s">
        <v>809</v>
      </c>
      <c r="S2415" s="320"/>
      <c r="T2415" s="266"/>
    </row>
    <row r="2416" spans="1:20" ht="76.5">
      <c r="A2416" s="189">
        <v>117</v>
      </c>
      <c r="B2416" s="68"/>
      <c r="C2416" s="210" t="s">
        <v>50</v>
      </c>
      <c r="D2416" s="211">
        <v>46163</v>
      </c>
      <c r="E2416" s="189" t="s">
        <v>6112</v>
      </c>
      <c r="F2416" s="189" t="s">
        <v>10</v>
      </c>
      <c r="G2416" s="189">
        <v>1154481</v>
      </c>
      <c r="H2416" s="68"/>
      <c r="I2416" s="195" t="s">
        <v>6113</v>
      </c>
      <c r="J2416" s="68"/>
      <c r="K2416" s="68"/>
      <c r="L2416" s="68"/>
      <c r="M2416" s="68"/>
      <c r="N2416" s="319"/>
      <c r="O2416" s="319"/>
      <c r="P2416" s="212">
        <v>80</v>
      </c>
      <c r="Q2416" s="212">
        <v>0</v>
      </c>
      <c r="R2416" s="68" t="s">
        <v>809</v>
      </c>
      <c r="S2416" s="320"/>
      <c r="T2416" s="266"/>
    </row>
    <row r="2417" spans="1:20" ht="76.5">
      <c r="A2417" s="189">
        <v>597</v>
      </c>
      <c r="B2417" s="68"/>
      <c r="C2417" s="210" t="s">
        <v>609</v>
      </c>
      <c r="D2417" s="211">
        <v>46163</v>
      </c>
      <c r="E2417" s="189" t="s">
        <v>6114</v>
      </c>
      <c r="F2417" s="189" t="s">
        <v>10</v>
      </c>
      <c r="G2417" s="189">
        <v>1154543</v>
      </c>
      <c r="H2417" s="68"/>
      <c r="I2417" s="195" t="s">
        <v>6115</v>
      </c>
      <c r="J2417" s="68"/>
      <c r="K2417" s="68"/>
      <c r="L2417" s="68"/>
      <c r="M2417" s="68"/>
      <c r="N2417" s="319"/>
      <c r="O2417" s="319"/>
      <c r="P2417" s="212">
        <v>240</v>
      </c>
      <c r="Q2417" s="212">
        <v>0</v>
      </c>
      <c r="R2417" s="68" t="s">
        <v>809</v>
      </c>
      <c r="S2417" s="320"/>
      <c r="T2417" s="266"/>
    </row>
    <row r="2418" spans="1:20" ht="51">
      <c r="A2418" s="189">
        <v>670</v>
      </c>
      <c r="B2418" s="68"/>
      <c r="C2418" s="210" t="s">
        <v>155</v>
      </c>
      <c r="D2418" s="211">
        <v>46164</v>
      </c>
      <c r="E2418" s="189" t="s">
        <v>6116</v>
      </c>
      <c r="F2418" s="189" t="s">
        <v>3</v>
      </c>
      <c r="G2418" s="189">
        <v>2391335</v>
      </c>
      <c r="H2418" s="68"/>
      <c r="I2418" s="195" t="s">
        <v>6117</v>
      </c>
      <c r="J2418" s="68"/>
      <c r="K2418" s="68"/>
      <c r="L2418" s="68"/>
      <c r="M2418" s="68"/>
      <c r="N2418" s="319"/>
      <c r="O2418" s="319"/>
      <c r="P2418" s="212">
        <v>0</v>
      </c>
      <c r="Q2418" s="212">
        <v>907.6</v>
      </c>
      <c r="R2418" s="68" t="s">
        <v>809</v>
      </c>
      <c r="S2418" s="320"/>
      <c r="T2418" s="266"/>
    </row>
    <row r="2419" spans="1:20" ht="51">
      <c r="A2419" s="189">
        <v>650</v>
      </c>
      <c r="B2419" s="68"/>
      <c r="C2419" s="210" t="s">
        <v>152</v>
      </c>
      <c r="D2419" s="211">
        <v>46164</v>
      </c>
      <c r="E2419" s="189" t="s">
        <v>6118</v>
      </c>
      <c r="F2419" s="189" t="s">
        <v>3</v>
      </c>
      <c r="G2419" s="189">
        <v>2391339</v>
      </c>
      <c r="H2419" s="68"/>
      <c r="I2419" s="195" t="s">
        <v>6119</v>
      </c>
      <c r="J2419" s="68"/>
      <c r="K2419" s="68"/>
      <c r="L2419" s="68"/>
      <c r="M2419" s="68"/>
      <c r="N2419" s="319"/>
      <c r="O2419" s="319"/>
      <c r="P2419" s="212">
        <v>0</v>
      </c>
      <c r="Q2419" s="212">
        <v>10440</v>
      </c>
      <c r="R2419" s="68" t="s">
        <v>809</v>
      </c>
      <c r="S2419" s="320"/>
      <c r="T2419" s="266"/>
    </row>
    <row r="2420" spans="1:20" ht="63.75">
      <c r="A2420" s="189">
        <v>221</v>
      </c>
      <c r="B2420" s="68"/>
      <c r="C2420" s="210" t="s">
        <v>83</v>
      </c>
      <c r="D2420" s="211">
        <v>46164</v>
      </c>
      <c r="E2420" s="189" t="s">
        <v>6120</v>
      </c>
      <c r="F2420" s="189" t="s">
        <v>3</v>
      </c>
      <c r="G2420" s="189">
        <v>2391340</v>
      </c>
      <c r="H2420" s="68"/>
      <c r="I2420" s="195" t="s">
        <v>6121</v>
      </c>
      <c r="J2420" s="68"/>
      <c r="K2420" s="68"/>
      <c r="L2420" s="68"/>
      <c r="M2420" s="68"/>
      <c r="N2420" s="319"/>
      <c r="O2420" s="319"/>
      <c r="P2420" s="212">
        <v>0</v>
      </c>
      <c r="Q2420" s="212">
        <v>1020</v>
      </c>
      <c r="R2420" s="68" t="s">
        <v>809</v>
      </c>
      <c r="S2420" s="320"/>
      <c r="T2420" s="266"/>
    </row>
    <row r="2421" spans="1:20" ht="51">
      <c r="A2421" s="189">
        <v>20</v>
      </c>
      <c r="B2421" s="68"/>
      <c r="C2421" s="210" t="s">
        <v>40</v>
      </c>
      <c r="D2421" s="211">
        <v>46164</v>
      </c>
      <c r="E2421" s="189" t="s">
        <v>6122</v>
      </c>
      <c r="F2421" s="189" t="s">
        <v>3</v>
      </c>
      <c r="G2421" s="189">
        <v>2391343</v>
      </c>
      <c r="H2421" s="68"/>
      <c r="I2421" s="195" t="s">
        <v>6123</v>
      </c>
      <c r="J2421" s="68"/>
      <c r="K2421" s="68"/>
      <c r="L2421" s="68"/>
      <c r="M2421" s="68"/>
      <c r="N2421" s="319"/>
      <c r="O2421" s="319"/>
      <c r="P2421" s="212">
        <v>0</v>
      </c>
      <c r="Q2421" s="212">
        <v>98</v>
      </c>
      <c r="R2421" s="68" t="s">
        <v>809</v>
      </c>
      <c r="S2421" s="320"/>
      <c r="T2421" s="266"/>
    </row>
    <row r="2422" spans="1:20" ht="51">
      <c r="A2422" s="189" t="s">
        <v>503</v>
      </c>
      <c r="B2422" s="68"/>
      <c r="C2422" s="210" t="s">
        <v>541</v>
      </c>
      <c r="D2422" s="211">
        <v>46164</v>
      </c>
      <c r="E2422" s="189" t="s">
        <v>6124</v>
      </c>
      <c r="F2422" s="189" t="s">
        <v>3</v>
      </c>
      <c r="G2422" s="189">
        <v>2391349</v>
      </c>
      <c r="H2422" s="68"/>
      <c r="I2422" s="195" t="s">
        <v>6125</v>
      </c>
      <c r="J2422" s="68"/>
      <c r="K2422" s="68"/>
      <c r="L2422" s="68"/>
      <c r="M2422" s="68"/>
      <c r="N2422" s="319"/>
      <c r="O2422" s="319"/>
      <c r="P2422" s="212">
        <v>0</v>
      </c>
      <c r="Q2422" s="212">
        <v>3445.7</v>
      </c>
      <c r="R2422" s="68" t="s">
        <v>809</v>
      </c>
      <c r="S2422" s="320"/>
      <c r="T2422" s="266"/>
    </row>
    <row r="2423" spans="1:20" ht="38.25">
      <c r="A2423" s="189">
        <v>20</v>
      </c>
      <c r="B2423" s="68"/>
      <c r="C2423" s="210" t="s">
        <v>40</v>
      </c>
      <c r="D2423" s="211">
        <v>46164</v>
      </c>
      <c r="E2423" s="189" t="s">
        <v>6126</v>
      </c>
      <c r="F2423" s="189" t="s">
        <v>3</v>
      </c>
      <c r="G2423" s="189">
        <v>2391369</v>
      </c>
      <c r="H2423" s="68"/>
      <c r="I2423" s="195" t="s">
        <v>6127</v>
      </c>
      <c r="J2423" s="68"/>
      <c r="K2423" s="68"/>
      <c r="L2423" s="68"/>
      <c r="M2423" s="68"/>
      <c r="N2423" s="319"/>
      <c r="O2423" s="319"/>
      <c r="P2423" s="212">
        <v>0</v>
      </c>
      <c r="Q2423" s="212">
        <v>1380</v>
      </c>
      <c r="R2423" s="68" t="s">
        <v>809</v>
      </c>
      <c r="S2423" s="320"/>
      <c r="T2423" s="266"/>
    </row>
    <row r="2424" spans="1:20" ht="51">
      <c r="A2424" s="189">
        <v>383</v>
      </c>
      <c r="B2424" s="68"/>
      <c r="C2424" s="210" t="s">
        <v>628</v>
      </c>
      <c r="D2424" s="211">
        <v>46164</v>
      </c>
      <c r="E2424" s="189" t="s">
        <v>6128</v>
      </c>
      <c r="F2424" s="189" t="s">
        <v>3</v>
      </c>
      <c r="G2424" s="189">
        <v>2391371</v>
      </c>
      <c r="H2424" s="68"/>
      <c r="I2424" s="195" t="s">
        <v>6129</v>
      </c>
      <c r="J2424" s="68"/>
      <c r="K2424" s="68"/>
      <c r="L2424" s="68"/>
      <c r="M2424" s="68"/>
      <c r="N2424" s="319"/>
      <c r="O2424" s="319"/>
      <c r="P2424" s="212">
        <v>0</v>
      </c>
      <c r="Q2424" s="212">
        <v>14264</v>
      </c>
      <c r="R2424" s="68" t="s">
        <v>809</v>
      </c>
      <c r="S2424" s="320"/>
      <c r="T2424" s="266"/>
    </row>
    <row r="2425" spans="1:20" ht="63.75">
      <c r="A2425" s="189">
        <v>221</v>
      </c>
      <c r="B2425" s="68"/>
      <c r="C2425" s="210" t="s">
        <v>83</v>
      </c>
      <c r="D2425" s="211">
        <v>46164</v>
      </c>
      <c r="E2425" s="189" t="s">
        <v>6130</v>
      </c>
      <c r="F2425" s="189" t="s">
        <v>3</v>
      </c>
      <c r="G2425" s="189">
        <v>2391379</v>
      </c>
      <c r="H2425" s="68"/>
      <c r="I2425" s="195" t="s">
        <v>6131</v>
      </c>
      <c r="J2425" s="68"/>
      <c r="K2425" s="68"/>
      <c r="L2425" s="68"/>
      <c r="M2425" s="68"/>
      <c r="N2425" s="319"/>
      <c r="O2425" s="319"/>
      <c r="P2425" s="212">
        <v>0</v>
      </c>
      <c r="Q2425" s="212">
        <v>1100</v>
      </c>
      <c r="R2425" s="68" t="s">
        <v>809</v>
      </c>
      <c r="S2425" s="320"/>
      <c r="T2425" s="266"/>
    </row>
    <row r="2426" spans="1:20" ht="63.75">
      <c r="A2426" s="189">
        <v>221</v>
      </c>
      <c r="B2426" s="68"/>
      <c r="C2426" s="210" t="s">
        <v>83</v>
      </c>
      <c r="D2426" s="211">
        <v>46164</v>
      </c>
      <c r="E2426" s="189" t="s">
        <v>6132</v>
      </c>
      <c r="F2426" s="189" t="s">
        <v>3</v>
      </c>
      <c r="G2426" s="189">
        <v>2391380</v>
      </c>
      <c r="H2426" s="68"/>
      <c r="I2426" s="195" t="s">
        <v>6133</v>
      </c>
      <c r="J2426" s="68"/>
      <c r="K2426" s="68"/>
      <c r="L2426" s="68"/>
      <c r="M2426" s="68"/>
      <c r="N2426" s="319"/>
      <c r="O2426" s="319"/>
      <c r="P2426" s="212">
        <v>0</v>
      </c>
      <c r="Q2426" s="212">
        <v>1600</v>
      </c>
      <c r="R2426" s="68" t="s">
        <v>809</v>
      </c>
      <c r="S2426" s="320"/>
      <c r="T2426" s="266"/>
    </row>
    <row r="2427" spans="1:20" ht="63.75">
      <c r="A2427" s="189">
        <v>221</v>
      </c>
      <c r="B2427" s="68"/>
      <c r="C2427" s="210" t="s">
        <v>83</v>
      </c>
      <c r="D2427" s="211">
        <v>46164</v>
      </c>
      <c r="E2427" s="189" t="s">
        <v>6134</v>
      </c>
      <c r="F2427" s="189" t="s">
        <v>3</v>
      </c>
      <c r="G2427" s="189">
        <v>2391383</v>
      </c>
      <c r="H2427" s="68"/>
      <c r="I2427" s="195" t="s">
        <v>6135</v>
      </c>
      <c r="J2427" s="68"/>
      <c r="K2427" s="68"/>
      <c r="L2427" s="68"/>
      <c r="M2427" s="68"/>
      <c r="N2427" s="319"/>
      <c r="O2427" s="319"/>
      <c r="P2427" s="212">
        <v>0</v>
      </c>
      <c r="Q2427" s="212">
        <v>1100</v>
      </c>
      <c r="R2427" s="68" t="s">
        <v>809</v>
      </c>
      <c r="S2427" s="320"/>
      <c r="T2427" s="266"/>
    </row>
    <row r="2428" spans="1:20" ht="63.75">
      <c r="A2428" s="189">
        <v>221</v>
      </c>
      <c r="B2428" s="68"/>
      <c r="C2428" s="210" t="s">
        <v>83</v>
      </c>
      <c r="D2428" s="211">
        <v>46164</v>
      </c>
      <c r="E2428" s="189" t="s">
        <v>6136</v>
      </c>
      <c r="F2428" s="189" t="s">
        <v>3</v>
      </c>
      <c r="G2428" s="189">
        <v>2391386</v>
      </c>
      <c r="H2428" s="68"/>
      <c r="I2428" s="195" t="s">
        <v>6137</v>
      </c>
      <c r="J2428" s="68"/>
      <c r="K2428" s="68"/>
      <c r="L2428" s="68"/>
      <c r="M2428" s="68"/>
      <c r="N2428" s="319"/>
      <c r="O2428" s="319"/>
      <c r="P2428" s="212">
        <v>0</v>
      </c>
      <c r="Q2428" s="212">
        <v>2300</v>
      </c>
      <c r="R2428" s="68" t="s">
        <v>809</v>
      </c>
      <c r="S2428" s="320"/>
      <c r="T2428" s="266"/>
    </row>
    <row r="2429" spans="1:20" ht="63.75">
      <c r="A2429" s="189">
        <v>221</v>
      </c>
      <c r="B2429" s="68"/>
      <c r="C2429" s="210" t="s">
        <v>83</v>
      </c>
      <c r="D2429" s="211">
        <v>46164</v>
      </c>
      <c r="E2429" s="189" t="s">
        <v>6138</v>
      </c>
      <c r="F2429" s="189" t="s">
        <v>3</v>
      </c>
      <c r="G2429" s="189">
        <v>2391389</v>
      </c>
      <c r="H2429" s="68"/>
      <c r="I2429" s="195" t="s">
        <v>6139</v>
      </c>
      <c r="J2429" s="68"/>
      <c r="K2429" s="68"/>
      <c r="L2429" s="68"/>
      <c r="M2429" s="68"/>
      <c r="N2429" s="319"/>
      <c r="O2429" s="319"/>
      <c r="P2429" s="212">
        <v>0</v>
      </c>
      <c r="Q2429" s="212">
        <v>1700</v>
      </c>
      <c r="R2429" s="68" t="s">
        <v>809</v>
      </c>
      <c r="S2429" s="320"/>
      <c r="T2429" s="266"/>
    </row>
    <row r="2430" spans="1:20" ht="63.75">
      <c r="A2430" s="189">
        <v>221</v>
      </c>
      <c r="B2430" s="68"/>
      <c r="C2430" s="210" t="s">
        <v>83</v>
      </c>
      <c r="D2430" s="211">
        <v>46164</v>
      </c>
      <c r="E2430" s="189" t="s">
        <v>6140</v>
      </c>
      <c r="F2430" s="189" t="s">
        <v>3</v>
      </c>
      <c r="G2430" s="189">
        <v>2391392</v>
      </c>
      <c r="H2430" s="68"/>
      <c r="I2430" s="195" t="s">
        <v>6141</v>
      </c>
      <c r="J2430" s="68"/>
      <c r="K2430" s="68"/>
      <c r="L2430" s="68"/>
      <c r="M2430" s="68"/>
      <c r="N2430" s="319"/>
      <c r="O2430" s="319"/>
      <c r="P2430" s="212">
        <v>0</v>
      </c>
      <c r="Q2430" s="212">
        <v>800</v>
      </c>
      <c r="R2430" s="68" t="s">
        <v>809</v>
      </c>
      <c r="S2430" s="320"/>
      <c r="T2430" s="266"/>
    </row>
    <row r="2431" spans="1:20" ht="63.75">
      <c r="A2431" s="189">
        <v>221</v>
      </c>
      <c r="B2431" s="68"/>
      <c r="C2431" s="210" t="s">
        <v>83</v>
      </c>
      <c r="D2431" s="211">
        <v>46164</v>
      </c>
      <c r="E2431" s="189" t="s">
        <v>6142</v>
      </c>
      <c r="F2431" s="189" t="s">
        <v>3</v>
      </c>
      <c r="G2431" s="189">
        <v>2391394</v>
      </c>
      <c r="H2431" s="68"/>
      <c r="I2431" s="195" t="s">
        <v>6143</v>
      </c>
      <c r="J2431" s="68"/>
      <c r="K2431" s="68"/>
      <c r="L2431" s="68"/>
      <c r="M2431" s="68"/>
      <c r="N2431" s="319"/>
      <c r="O2431" s="319"/>
      <c r="P2431" s="212">
        <v>0</v>
      </c>
      <c r="Q2431" s="212">
        <v>400</v>
      </c>
      <c r="R2431" s="68" t="s">
        <v>809</v>
      </c>
      <c r="S2431" s="320"/>
      <c r="T2431" s="266"/>
    </row>
    <row r="2432" spans="1:20" ht="63.75">
      <c r="A2432" s="189">
        <v>221</v>
      </c>
      <c r="B2432" s="68"/>
      <c r="C2432" s="210" t="s">
        <v>83</v>
      </c>
      <c r="D2432" s="211">
        <v>46164</v>
      </c>
      <c r="E2432" s="189" t="s">
        <v>6144</v>
      </c>
      <c r="F2432" s="189" t="s">
        <v>3</v>
      </c>
      <c r="G2432" s="189">
        <v>2391399</v>
      </c>
      <c r="H2432" s="68"/>
      <c r="I2432" s="195" t="s">
        <v>6145</v>
      </c>
      <c r="J2432" s="68"/>
      <c r="K2432" s="68"/>
      <c r="L2432" s="68"/>
      <c r="M2432" s="68"/>
      <c r="N2432" s="319"/>
      <c r="O2432" s="319"/>
      <c r="P2432" s="212">
        <v>0</v>
      </c>
      <c r="Q2432" s="212">
        <v>100</v>
      </c>
      <c r="R2432" s="68" t="s">
        <v>809</v>
      </c>
      <c r="S2432" s="320"/>
      <c r="T2432" s="266"/>
    </row>
    <row r="2433" spans="1:20" ht="51">
      <c r="A2433" s="189">
        <v>650</v>
      </c>
      <c r="B2433" s="68"/>
      <c r="C2433" s="210" t="s">
        <v>152</v>
      </c>
      <c r="D2433" s="211">
        <v>46164</v>
      </c>
      <c r="E2433" s="189" t="s">
        <v>6146</v>
      </c>
      <c r="F2433" s="189" t="s">
        <v>3</v>
      </c>
      <c r="G2433" s="189">
        <v>2391398</v>
      </c>
      <c r="H2433" s="68"/>
      <c r="I2433" s="195" t="s">
        <v>6147</v>
      </c>
      <c r="J2433" s="68"/>
      <c r="K2433" s="68"/>
      <c r="L2433" s="68"/>
      <c r="M2433" s="68"/>
      <c r="N2433" s="319"/>
      <c r="O2433" s="319"/>
      <c r="P2433" s="212">
        <v>0</v>
      </c>
      <c r="Q2433" s="212">
        <v>788</v>
      </c>
      <c r="R2433" s="68" t="s">
        <v>809</v>
      </c>
      <c r="S2433" s="320"/>
      <c r="T2433" s="266"/>
    </row>
    <row r="2434" spans="1:20" ht="63.75">
      <c r="A2434" s="189">
        <v>221</v>
      </c>
      <c r="B2434" s="68"/>
      <c r="C2434" s="210" t="s">
        <v>83</v>
      </c>
      <c r="D2434" s="211">
        <v>46164</v>
      </c>
      <c r="E2434" s="189" t="s">
        <v>6148</v>
      </c>
      <c r="F2434" s="189" t="s">
        <v>3</v>
      </c>
      <c r="G2434" s="189">
        <v>2391400</v>
      </c>
      <c r="H2434" s="68"/>
      <c r="I2434" s="195" t="s">
        <v>6145</v>
      </c>
      <c r="J2434" s="68"/>
      <c r="K2434" s="68"/>
      <c r="L2434" s="68"/>
      <c r="M2434" s="68"/>
      <c r="N2434" s="319"/>
      <c r="O2434" s="319"/>
      <c r="P2434" s="212">
        <v>0</v>
      </c>
      <c r="Q2434" s="212">
        <v>100</v>
      </c>
      <c r="R2434" s="68" t="s">
        <v>809</v>
      </c>
      <c r="S2434" s="320"/>
      <c r="T2434" s="266"/>
    </row>
    <row r="2435" spans="1:20" ht="63.75">
      <c r="A2435" s="189">
        <v>221</v>
      </c>
      <c r="B2435" s="68"/>
      <c r="C2435" s="210" t="s">
        <v>83</v>
      </c>
      <c r="D2435" s="211">
        <v>46164</v>
      </c>
      <c r="E2435" s="189" t="s">
        <v>6149</v>
      </c>
      <c r="F2435" s="189" t="s">
        <v>3</v>
      </c>
      <c r="G2435" s="189">
        <v>2391401</v>
      </c>
      <c r="H2435" s="68"/>
      <c r="I2435" s="195" t="s">
        <v>6145</v>
      </c>
      <c r="J2435" s="68"/>
      <c r="K2435" s="68"/>
      <c r="L2435" s="68"/>
      <c r="M2435" s="68"/>
      <c r="N2435" s="319"/>
      <c r="O2435" s="319"/>
      <c r="P2435" s="212">
        <v>0</v>
      </c>
      <c r="Q2435" s="212">
        <v>100</v>
      </c>
      <c r="R2435" s="68" t="s">
        <v>809</v>
      </c>
      <c r="S2435" s="320"/>
      <c r="T2435" s="266"/>
    </row>
    <row r="2436" spans="1:20" ht="63.75">
      <c r="A2436" s="189">
        <v>221</v>
      </c>
      <c r="B2436" s="68"/>
      <c r="C2436" s="210" t="s">
        <v>83</v>
      </c>
      <c r="D2436" s="211">
        <v>46164</v>
      </c>
      <c r="E2436" s="189" t="s">
        <v>6150</v>
      </c>
      <c r="F2436" s="189" t="s">
        <v>3</v>
      </c>
      <c r="G2436" s="189">
        <v>2391402</v>
      </c>
      <c r="H2436" s="68"/>
      <c r="I2436" s="195" t="s">
        <v>6145</v>
      </c>
      <c r="J2436" s="68"/>
      <c r="K2436" s="68"/>
      <c r="L2436" s="68"/>
      <c r="M2436" s="68"/>
      <c r="N2436" s="319"/>
      <c r="O2436" s="319"/>
      <c r="P2436" s="212">
        <v>0</v>
      </c>
      <c r="Q2436" s="212">
        <v>100</v>
      </c>
      <c r="R2436" s="68" t="s">
        <v>809</v>
      </c>
      <c r="S2436" s="320"/>
      <c r="T2436" s="266"/>
    </row>
    <row r="2437" spans="1:20" ht="63.75">
      <c r="A2437" s="189">
        <v>221</v>
      </c>
      <c r="B2437" s="68"/>
      <c r="C2437" s="210" t="s">
        <v>83</v>
      </c>
      <c r="D2437" s="211">
        <v>46164</v>
      </c>
      <c r="E2437" s="189" t="s">
        <v>6151</v>
      </c>
      <c r="F2437" s="189" t="s">
        <v>3</v>
      </c>
      <c r="G2437" s="189">
        <v>2391403</v>
      </c>
      <c r="H2437" s="68"/>
      <c r="I2437" s="195" t="s">
        <v>6145</v>
      </c>
      <c r="J2437" s="68"/>
      <c r="K2437" s="68"/>
      <c r="L2437" s="68"/>
      <c r="M2437" s="68"/>
      <c r="N2437" s="319"/>
      <c r="O2437" s="319"/>
      <c r="P2437" s="212">
        <v>0</v>
      </c>
      <c r="Q2437" s="212">
        <v>100</v>
      </c>
      <c r="R2437" s="68" t="s">
        <v>809</v>
      </c>
      <c r="S2437" s="320"/>
      <c r="T2437" s="266"/>
    </row>
    <row r="2438" spans="1:20" ht="63.75">
      <c r="A2438" s="189">
        <v>221</v>
      </c>
      <c r="B2438" s="68"/>
      <c r="C2438" s="210" t="s">
        <v>83</v>
      </c>
      <c r="D2438" s="211">
        <v>46164</v>
      </c>
      <c r="E2438" s="189" t="s">
        <v>6152</v>
      </c>
      <c r="F2438" s="189" t="s">
        <v>3</v>
      </c>
      <c r="G2438" s="189">
        <v>2391404</v>
      </c>
      <c r="H2438" s="68"/>
      <c r="I2438" s="195" t="s">
        <v>6145</v>
      </c>
      <c r="J2438" s="68"/>
      <c r="K2438" s="68"/>
      <c r="L2438" s="68"/>
      <c r="M2438" s="68"/>
      <c r="N2438" s="319"/>
      <c r="O2438" s="319"/>
      <c r="P2438" s="212">
        <v>0</v>
      </c>
      <c r="Q2438" s="212">
        <v>100</v>
      </c>
      <c r="R2438" s="68" t="s">
        <v>809</v>
      </c>
      <c r="S2438" s="320"/>
      <c r="T2438" s="266"/>
    </row>
    <row r="2439" spans="1:20" ht="63.75">
      <c r="A2439" s="189">
        <v>221</v>
      </c>
      <c r="B2439" s="68"/>
      <c r="C2439" s="210" t="s">
        <v>83</v>
      </c>
      <c r="D2439" s="211">
        <v>46164</v>
      </c>
      <c r="E2439" s="189" t="s">
        <v>6153</v>
      </c>
      <c r="F2439" s="189" t="s">
        <v>3</v>
      </c>
      <c r="G2439" s="189">
        <v>2391405</v>
      </c>
      <c r="H2439" s="68"/>
      <c r="I2439" s="195" t="s">
        <v>6145</v>
      </c>
      <c r="J2439" s="68"/>
      <c r="K2439" s="68"/>
      <c r="L2439" s="68"/>
      <c r="M2439" s="68"/>
      <c r="N2439" s="319"/>
      <c r="O2439" s="319"/>
      <c r="P2439" s="212">
        <v>0</v>
      </c>
      <c r="Q2439" s="212">
        <v>100</v>
      </c>
      <c r="R2439" s="68" t="s">
        <v>809</v>
      </c>
      <c r="S2439" s="320"/>
      <c r="T2439" s="266"/>
    </row>
    <row r="2440" spans="1:20" ht="63.75">
      <c r="A2440" s="189">
        <v>221</v>
      </c>
      <c r="B2440" s="68"/>
      <c r="C2440" s="210" t="s">
        <v>83</v>
      </c>
      <c r="D2440" s="211">
        <v>46164</v>
      </c>
      <c r="E2440" s="189" t="s">
        <v>6154</v>
      </c>
      <c r="F2440" s="189" t="s">
        <v>3</v>
      </c>
      <c r="G2440" s="189">
        <v>2391407</v>
      </c>
      <c r="H2440" s="68"/>
      <c r="I2440" s="195" t="s">
        <v>6145</v>
      </c>
      <c r="J2440" s="68"/>
      <c r="K2440" s="68"/>
      <c r="L2440" s="68"/>
      <c r="M2440" s="68"/>
      <c r="N2440" s="319"/>
      <c r="O2440" s="319"/>
      <c r="P2440" s="212">
        <v>0</v>
      </c>
      <c r="Q2440" s="212">
        <v>100</v>
      </c>
      <c r="R2440" s="68" t="s">
        <v>809</v>
      </c>
      <c r="S2440" s="320"/>
      <c r="T2440" s="266"/>
    </row>
    <row r="2441" spans="1:20" ht="63.75">
      <c r="A2441" s="189">
        <v>221</v>
      </c>
      <c r="B2441" s="68"/>
      <c r="C2441" s="210" t="s">
        <v>83</v>
      </c>
      <c r="D2441" s="211">
        <v>46164</v>
      </c>
      <c r="E2441" s="189" t="s">
        <v>6155</v>
      </c>
      <c r="F2441" s="189" t="s">
        <v>3</v>
      </c>
      <c r="G2441" s="189">
        <v>2391408</v>
      </c>
      <c r="H2441" s="68"/>
      <c r="I2441" s="195" t="s">
        <v>6145</v>
      </c>
      <c r="J2441" s="68"/>
      <c r="K2441" s="68"/>
      <c r="L2441" s="68"/>
      <c r="M2441" s="68"/>
      <c r="N2441" s="319"/>
      <c r="O2441" s="319"/>
      <c r="P2441" s="212">
        <v>0</v>
      </c>
      <c r="Q2441" s="212">
        <v>100</v>
      </c>
      <c r="R2441" s="68" t="s">
        <v>809</v>
      </c>
      <c r="S2441" s="320"/>
      <c r="T2441" s="266"/>
    </row>
    <row r="2442" spans="1:20" ht="63.75">
      <c r="A2442" s="189">
        <v>221</v>
      </c>
      <c r="B2442" s="68"/>
      <c r="C2442" s="210" t="s">
        <v>83</v>
      </c>
      <c r="D2442" s="211">
        <v>46164</v>
      </c>
      <c r="E2442" s="189" t="s">
        <v>6156</v>
      </c>
      <c r="F2442" s="189" t="s">
        <v>3</v>
      </c>
      <c r="G2442" s="189">
        <v>2391409</v>
      </c>
      <c r="H2442" s="68"/>
      <c r="I2442" s="195" t="s">
        <v>6145</v>
      </c>
      <c r="J2442" s="68"/>
      <c r="K2442" s="68"/>
      <c r="L2442" s="68"/>
      <c r="M2442" s="68"/>
      <c r="N2442" s="319"/>
      <c r="O2442" s="319"/>
      <c r="P2442" s="212">
        <v>0</v>
      </c>
      <c r="Q2442" s="212">
        <v>100</v>
      </c>
      <c r="R2442" s="68" t="s">
        <v>809</v>
      </c>
      <c r="S2442" s="320"/>
      <c r="T2442" s="266"/>
    </row>
    <row r="2443" spans="1:20" ht="63.75">
      <c r="A2443" s="189">
        <v>221</v>
      </c>
      <c r="B2443" s="68"/>
      <c r="C2443" s="210" t="s">
        <v>83</v>
      </c>
      <c r="D2443" s="211">
        <v>46164</v>
      </c>
      <c r="E2443" s="189" t="s">
        <v>6157</v>
      </c>
      <c r="F2443" s="189" t="s">
        <v>3</v>
      </c>
      <c r="G2443" s="189">
        <v>2391410</v>
      </c>
      <c r="H2443" s="68"/>
      <c r="I2443" s="195" t="s">
        <v>6145</v>
      </c>
      <c r="J2443" s="68"/>
      <c r="K2443" s="68"/>
      <c r="L2443" s="68"/>
      <c r="M2443" s="68"/>
      <c r="N2443" s="319"/>
      <c r="O2443" s="319"/>
      <c r="P2443" s="212">
        <v>0</v>
      </c>
      <c r="Q2443" s="212">
        <v>100</v>
      </c>
      <c r="R2443" s="68" t="s">
        <v>809</v>
      </c>
      <c r="S2443" s="320"/>
      <c r="T2443" s="266"/>
    </row>
    <row r="2444" spans="1:20" ht="63.75">
      <c r="A2444" s="189">
        <v>221</v>
      </c>
      <c r="B2444" s="68"/>
      <c r="C2444" s="210" t="s">
        <v>83</v>
      </c>
      <c r="D2444" s="211">
        <v>46164</v>
      </c>
      <c r="E2444" s="189" t="s">
        <v>6158</v>
      </c>
      <c r="F2444" s="189" t="s">
        <v>3</v>
      </c>
      <c r="G2444" s="189">
        <v>2391411</v>
      </c>
      <c r="H2444" s="68"/>
      <c r="I2444" s="195" t="s">
        <v>6145</v>
      </c>
      <c r="J2444" s="68"/>
      <c r="K2444" s="68"/>
      <c r="L2444" s="68"/>
      <c r="M2444" s="68"/>
      <c r="N2444" s="319"/>
      <c r="O2444" s="319"/>
      <c r="P2444" s="212">
        <v>0</v>
      </c>
      <c r="Q2444" s="212">
        <v>100</v>
      </c>
      <c r="R2444" s="68" t="s">
        <v>809</v>
      </c>
      <c r="S2444" s="320"/>
      <c r="T2444" s="266"/>
    </row>
    <row r="2445" spans="1:20" ht="63.75">
      <c r="A2445" s="189">
        <v>221</v>
      </c>
      <c r="B2445" s="68"/>
      <c r="C2445" s="210" t="s">
        <v>83</v>
      </c>
      <c r="D2445" s="211">
        <v>46164</v>
      </c>
      <c r="E2445" s="189" t="s">
        <v>6159</v>
      </c>
      <c r="F2445" s="189" t="s">
        <v>3</v>
      </c>
      <c r="G2445" s="189">
        <v>2391412</v>
      </c>
      <c r="H2445" s="68"/>
      <c r="I2445" s="195" t="s">
        <v>6145</v>
      </c>
      <c r="J2445" s="68"/>
      <c r="K2445" s="68"/>
      <c r="L2445" s="68"/>
      <c r="M2445" s="68"/>
      <c r="N2445" s="319"/>
      <c r="O2445" s="319"/>
      <c r="P2445" s="212">
        <v>0</v>
      </c>
      <c r="Q2445" s="212">
        <v>100</v>
      </c>
      <c r="R2445" s="68" t="s">
        <v>809</v>
      </c>
      <c r="S2445" s="320"/>
      <c r="T2445" s="266"/>
    </row>
    <row r="2446" spans="1:20" ht="38.25">
      <c r="A2446" s="189">
        <v>46</v>
      </c>
      <c r="B2446" s="68"/>
      <c r="C2446" s="210" t="s">
        <v>719</v>
      </c>
      <c r="D2446" s="211">
        <v>46164</v>
      </c>
      <c r="E2446" s="189" t="s">
        <v>6160</v>
      </c>
      <c r="F2446" s="189" t="s">
        <v>3</v>
      </c>
      <c r="G2446" s="189">
        <v>2391414</v>
      </c>
      <c r="H2446" s="68"/>
      <c r="I2446" s="195" t="s">
        <v>6161</v>
      </c>
      <c r="J2446" s="68"/>
      <c r="K2446" s="68"/>
      <c r="L2446" s="68"/>
      <c r="M2446" s="68"/>
      <c r="N2446" s="319"/>
      <c r="O2446" s="319"/>
      <c r="P2446" s="212">
        <v>0</v>
      </c>
      <c r="Q2446" s="212">
        <v>10000</v>
      </c>
      <c r="R2446" s="68" t="s">
        <v>809</v>
      </c>
      <c r="S2446" s="320"/>
      <c r="T2446" s="266"/>
    </row>
    <row r="2447" spans="1:20" ht="63.75">
      <c r="A2447" s="189">
        <v>221</v>
      </c>
      <c r="B2447" s="68"/>
      <c r="C2447" s="210" t="s">
        <v>83</v>
      </c>
      <c r="D2447" s="211">
        <v>46164</v>
      </c>
      <c r="E2447" s="189" t="s">
        <v>6162</v>
      </c>
      <c r="F2447" s="189" t="s">
        <v>3</v>
      </c>
      <c r="G2447" s="189">
        <v>2391415</v>
      </c>
      <c r="H2447" s="68"/>
      <c r="I2447" s="195" t="s">
        <v>6163</v>
      </c>
      <c r="J2447" s="68"/>
      <c r="K2447" s="68"/>
      <c r="L2447" s="68"/>
      <c r="M2447" s="68"/>
      <c r="N2447" s="319"/>
      <c r="O2447" s="319"/>
      <c r="P2447" s="212">
        <v>0</v>
      </c>
      <c r="Q2447" s="212">
        <v>100</v>
      </c>
      <c r="R2447" s="68" t="s">
        <v>809</v>
      </c>
      <c r="S2447" s="320"/>
      <c r="T2447" s="266"/>
    </row>
    <row r="2448" spans="1:20" ht="63.75">
      <c r="A2448" s="189">
        <v>221</v>
      </c>
      <c r="B2448" s="68"/>
      <c r="C2448" s="210" t="s">
        <v>83</v>
      </c>
      <c r="D2448" s="211">
        <v>46164</v>
      </c>
      <c r="E2448" s="189" t="s">
        <v>6164</v>
      </c>
      <c r="F2448" s="189" t="s">
        <v>3</v>
      </c>
      <c r="G2448" s="189">
        <v>2391417</v>
      </c>
      <c r="H2448" s="68"/>
      <c r="I2448" s="195" t="s">
        <v>6163</v>
      </c>
      <c r="J2448" s="68"/>
      <c r="K2448" s="68"/>
      <c r="L2448" s="68"/>
      <c r="M2448" s="68"/>
      <c r="N2448" s="319"/>
      <c r="O2448" s="319"/>
      <c r="P2448" s="212">
        <v>0</v>
      </c>
      <c r="Q2448" s="212">
        <v>70</v>
      </c>
      <c r="R2448" s="68" t="s">
        <v>809</v>
      </c>
      <c r="S2448" s="320"/>
      <c r="T2448" s="266"/>
    </row>
    <row r="2449" spans="1:20" ht="51">
      <c r="A2449" s="189" t="s">
        <v>503</v>
      </c>
      <c r="B2449" s="68"/>
      <c r="C2449" s="210" t="s">
        <v>541</v>
      </c>
      <c r="D2449" s="211">
        <v>46164</v>
      </c>
      <c r="E2449" s="189" t="s">
        <v>6165</v>
      </c>
      <c r="F2449" s="189" t="s">
        <v>3</v>
      </c>
      <c r="G2449" s="189">
        <v>2391423</v>
      </c>
      <c r="H2449" s="68"/>
      <c r="I2449" s="195" t="s">
        <v>6166</v>
      </c>
      <c r="J2449" s="68"/>
      <c r="K2449" s="68"/>
      <c r="L2449" s="68"/>
      <c r="M2449" s="68"/>
      <c r="N2449" s="319"/>
      <c r="O2449" s="319"/>
      <c r="P2449" s="212">
        <v>0</v>
      </c>
      <c r="Q2449" s="212">
        <v>5991.64</v>
      </c>
      <c r="R2449" s="68" t="s">
        <v>809</v>
      </c>
      <c r="S2449" s="320"/>
      <c r="T2449" s="266"/>
    </row>
    <row r="2450" spans="1:20" ht="63.75">
      <c r="A2450" s="189">
        <v>20</v>
      </c>
      <c r="B2450" s="68"/>
      <c r="C2450" s="210" t="s">
        <v>40</v>
      </c>
      <c r="D2450" s="211">
        <v>46164</v>
      </c>
      <c r="E2450" s="189" t="s">
        <v>6167</v>
      </c>
      <c r="F2450" s="189" t="s">
        <v>3</v>
      </c>
      <c r="G2450" s="189">
        <v>2391441</v>
      </c>
      <c r="H2450" s="68"/>
      <c r="I2450" s="195" t="s">
        <v>6168</v>
      </c>
      <c r="J2450" s="68"/>
      <c r="K2450" s="68"/>
      <c r="L2450" s="68"/>
      <c r="M2450" s="68"/>
      <c r="N2450" s="319"/>
      <c r="O2450" s="319"/>
      <c r="P2450" s="212">
        <v>0</v>
      </c>
      <c r="Q2450" s="212">
        <v>907.6</v>
      </c>
      <c r="R2450" s="68" t="s">
        <v>809</v>
      </c>
      <c r="S2450" s="320"/>
      <c r="T2450" s="266"/>
    </row>
    <row r="2451" spans="1:20" ht="38.25">
      <c r="A2451" s="189">
        <v>578</v>
      </c>
      <c r="B2451" s="68"/>
      <c r="C2451" s="210" t="s">
        <v>146</v>
      </c>
      <c r="D2451" s="211">
        <v>46164</v>
      </c>
      <c r="E2451" s="189" t="s">
        <v>6169</v>
      </c>
      <c r="F2451" s="189" t="s">
        <v>3</v>
      </c>
      <c r="G2451" s="189">
        <v>2391360</v>
      </c>
      <c r="H2451" s="68"/>
      <c r="I2451" s="195" t="s">
        <v>6170</v>
      </c>
      <c r="J2451" s="68"/>
      <c r="K2451" s="68"/>
      <c r="L2451" s="68"/>
      <c r="M2451" s="68"/>
      <c r="N2451" s="319"/>
      <c r="O2451" s="319"/>
      <c r="P2451" s="212">
        <v>0</v>
      </c>
      <c r="Q2451" s="212">
        <v>3179.26</v>
      </c>
      <c r="R2451" s="68" t="s">
        <v>809</v>
      </c>
      <c r="S2451" s="320"/>
      <c r="T2451" s="266"/>
    </row>
    <row r="2452" spans="1:20" ht="38.25">
      <c r="A2452" s="189">
        <v>578</v>
      </c>
      <c r="B2452" s="68"/>
      <c r="C2452" s="210" t="s">
        <v>146</v>
      </c>
      <c r="D2452" s="211">
        <v>46164</v>
      </c>
      <c r="E2452" s="189" t="s">
        <v>6171</v>
      </c>
      <c r="F2452" s="189" t="s">
        <v>3</v>
      </c>
      <c r="G2452" s="189">
        <v>2391362</v>
      </c>
      <c r="H2452" s="68"/>
      <c r="I2452" s="195" t="s">
        <v>6172</v>
      </c>
      <c r="J2452" s="68"/>
      <c r="K2452" s="68"/>
      <c r="L2452" s="68"/>
      <c r="M2452" s="68"/>
      <c r="N2452" s="319"/>
      <c r="O2452" s="319"/>
      <c r="P2452" s="212">
        <v>0</v>
      </c>
      <c r="Q2452" s="212">
        <v>48423.43</v>
      </c>
      <c r="R2452" s="68" t="s">
        <v>809</v>
      </c>
      <c r="S2452" s="320"/>
      <c r="T2452" s="266"/>
    </row>
    <row r="2453" spans="1:20" ht="63.75">
      <c r="A2453" s="189">
        <v>373</v>
      </c>
      <c r="B2453" s="68"/>
      <c r="C2453" s="210" t="s">
        <v>557</v>
      </c>
      <c r="D2453" s="211">
        <v>46164</v>
      </c>
      <c r="E2453" s="189" t="s">
        <v>6173</v>
      </c>
      <c r="F2453" s="189" t="s">
        <v>584</v>
      </c>
      <c r="G2453" s="189">
        <v>15821578</v>
      </c>
      <c r="H2453" s="68"/>
      <c r="I2453" s="195" t="s">
        <v>6174</v>
      </c>
      <c r="J2453" s="68"/>
      <c r="K2453" s="68"/>
      <c r="L2453" s="68"/>
      <c r="M2453" s="68"/>
      <c r="N2453" s="319"/>
      <c r="O2453" s="319"/>
      <c r="P2453" s="212">
        <v>0</v>
      </c>
      <c r="Q2453" s="212">
        <v>1965408.46</v>
      </c>
      <c r="R2453" s="68" t="s">
        <v>809</v>
      </c>
      <c r="S2453" s="320"/>
      <c r="T2453" s="266"/>
    </row>
    <row r="2454" spans="1:20" ht="51">
      <c r="A2454" s="189">
        <v>373</v>
      </c>
      <c r="B2454" s="68"/>
      <c r="C2454" s="210" t="s">
        <v>557</v>
      </c>
      <c r="D2454" s="211">
        <v>46164</v>
      </c>
      <c r="E2454" s="189" t="s">
        <v>6175</v>
      </c>
      <c r="F2454" s="189" t="s">
        <v>584</v>
      </c>
      <c r="G2454" s="189">
        <v>15821571</v>
      </c>
      <c r="H2454" s="68"/>
      <c r="I2454" s="195" t="s">
        <v>6176</v>
      </c>
      <c r="J2454" s="68"/>
      <c r="K2454" s="68"/>
      <c r="L2454" s="68"/>
      <c r="M2454" s="68"/>
      <c r="N2454" s="319"/>
      <c r="O2454" s="319"/>
      <c r="P2454" s="212">
        <v>0</v>
      </c>
      <c r="Q2454" s="212">
        <v>589622.54</v>
      </c>
      <c r="R2454" s="68" t="s">
        <v>809</v>
      </c>
      <c r="S2454" s="320"/>
      <c r="T2454" s="266"/>
    </row>
    <row r="2455" spans="1:20" ht="63.75">
      <c r="A2455" s="189">
        <v>513</v>
      </c>
      <c r="B2455" s="68"/>
      <c r="C2455" s="210" t="s">
        <v>138</v>
      </c>
      <c r="D2455" s="211">
        <v>46164</v>
      </c>
      <c r="E2455" s="189" t="s">
        <v>6177</v>
      </c>
      <c r="F2455" s="189" t="s">
        <v>14</v>
      </c>
      <c r="G2455" s="189">
        <v>3586533</v>
      </c>
      <c r="H2455" s="68"/>
      <c r="I2455" s="195" t="s">
        <v>6178</v>
      </c>
      <c r="J2455" s="68"/>
      <c r="K2455" s="68"/>
      <c r="L2455" s="68"/>
      <c r="M2455" s="68"/>
      <c r="N2455" s="319"/>
      <c r="O2455" s="319"/>
      <c r="P2455" s="212">
        <v>80</v>
      </c>
      <c r="Q2455" s="212">
        <v>0</v>
      </c>
      <c r="R2455" s="68" t="s">
        <v>809</v>
      </c>
      <c r="S2455" s="320"/>
      <c r="T2455" s="266"/>
    </row>
    <row r="2456" spans="1:20" ht="89.25">
      <c r="A2456" s="189">
        <v>66</v>
      </c>
      <c r="B2456" s="68"/>
      <c r="C2456" s="210" t="s">
        <v>1571</v>
      </c>
      <c r="D2456" s="211">
        <v>46164</v>
      </c>
      <c r="E2456" s="189" t="s">
        <v>6179</v>
      </c>
      <c r="F2456" s="189" t="s">
        <v>6</v>
      </c>
      <c r="G2456" s="189">
        <v>2436877</v>
      </c>
      <c r="H2456" s="68"/>
      <c r="I2456" s="195" t="s">
        <v>6180</v>
      </c>
      <c r="J2456" s="68"/>
      <c r="K2456" s="68"/>
      <c r="L2456" s="68"/>
      <c r="M2456" s="68"/>
      <c r="N2456" s="319"/>
      <c r="O2456" s="319"/>
      <c r="P2456" s="212">
        <v>0</v>
      </c>
      <c r="Q2456" s="212">
        <v>10910</v>
      </c>
      <c r="R2456" s="68" t="s">
        <v>809</v>
      </c>
      <c r="S2456" s="320"/>
      <c r="T2456" s="266"/>
    </row>
    <row r="2457" spans="1:20" ht="51">
      <c r="A2457" s="189">
        <v>513</v>
      </c>
      <c r="B2457" s="68"/>
      <c r="C2457" s="210" t="s">
        <v>138</v>
      </c>
      <c r="D2457" s="211">
        <v>46164</v>
      </c>
      <c r="E2457" s="189" t="s">
        <v>6181</v>
      </c>
      <c r="F2457" s="189" t="s">
        <v>14</v>
      </c>
      <c r="G2457" s="189">
        <v>3587136</v>
      </c>
      <c r="H2457" s="68"/>
      <c r="I2457" s="195" t="s">
        <v>6182</v>
      </c>
      <c r="J2457" s="68"/>
      <c r="K2457" s="68"/>
      <c r="L2457" s="68"/>
      <c r="M2457" s="68"/>
      <c r="N2457" s="319"/>
      <c r="O2457" s="319"/>
      <c r="P2457" s="212">
        <v>80</v>
      </c>
      <c r="Q2457" s="212">
        <v>0</v>
      </c>
      <c r="R2457" s="68" t="s">
        <v>809</v>
      </c>
      <c r="S2457" s="320"/>
      <c r="T2457" s="266"/>
    </row>
    <row r="2458" spans="1:20" ht="63.75">
      <c r="A2458" s="189">
        <v>513</v>
      </c>
      <c r="B2458" s="68"/>
      <c r="C2458" s="210" t="s">
        <v>138</v>
      </c>
      <c r="D2458" s="211">
        <v>46164</v>
      </c>
      <c r="E2458" s="189" t="s">
        <v>6183</v>
      </c>
      <c r="F2458" s="189" t="s">
        <v>14</v>
      </c>
      <c r="G2458" s="189">
        <v>3587138</v>
      </c>
      <c r="H2458" s="68"/>
      <c r="I2458" s="195" t="s">
        <v>6184</v>
      </c>
      <c r="J2458" s="68"/>
      <c r="K2458" s="68"/>
      <c r="L2458" s="68"/>
      <c r="M2458" s="68"/>
      <c r="N2458" s="319"/>
      <c r="O2458" s="319"/>
      <c r="P2458" s="212">
        <v>80</v>
      </c>
      <c r="Q2458" s="212">
        <v>0</v>
      </c>
      <c r="R2458" s="68" t="s">
        <v>809</v>
      </c>
      <c r="S2458" s="320"/>
      <c r="T2458" s="266"/>
    </row>
    <row r="2459" spans="1:20" ht="76.5">
      <c r="A2459" s="189">
        <v>117</v>
      </c>
      <c r="B2459" s="68"/>
      <c r="C2459" s="210" t="s">
        <v>50</v>
      </c>
      <c r="D2459" s="211">
        <v>46164</v>
      </c>
      <c r="E2459" s="189" t="s">
        <v>6185</v>
      </c>
      <c r="F2459" s="189" t="s">
        <v>10</v>
      </c>
      <c r="G2459" s="189">
        <v>1154604</v>
      </c>
      <c r="H2459" s="68"/>
      <c r="I2459" s="195" t="s">
        <v>6186</v>
      </c>
      <c r="J2459" s="68"/>
      <c r="K2459" s="68"/>
      <c r="L2459" s="68"/>
      <c r="M2459" s="68"/>
      <c r="N2459" s="319"/>
      <c r="O2459" s="319"/>
      <c r="P2459" s="212">
        <v>80</v>
      </c>
      <c r="Q2459" s="212">
        <v>0</v>
      </c>
      <c r="R2459" s="68" t="s">
        <v>809</v>
      </c>
      <c r="S2459" s="320"/>
      <c r="T2459" s="266"/>
    </row>
    <row r="2460" spans="1:20" ht="76.5">
      <c r="A2460" s="189">
        <v>117</v>
      </c>
      <c r="B2460" s="68"/>
      <c r="C2460" s="210" t="s">
        <v>50</v>
      </c>
      <c r="D2460" s="211">
        <v>46164</v>
      </c>
      <c r="E2460" s="189" t="s">
        <v>6187</v>
      </c>
      <c r="F2460" s="189" t="s">
        <v>10</v>
      </c>
      <c r="G2460" s="189">
        <v>1154614</v>
      </c>
      <c r="H2460" s="68"/>
      <c r="I2460" s="195" t="s">
        <v>6188</v>
      </c>
      <c r="J2460" s="68"/>
      <c r="K2460" s="68"/>
      <c r="L2460" s="68"/>
      <c r="M2460" s="68"/>
      <c r="N2460" s="319"/>
      <c r="O2460" s="319"/>
      <c r="P2460" s="212">
        <v>80</v>
      </c>
      <c r="Q2460" s="212">
        <v>0</v>
      </c>
      <c r="R2460" s="68" t="s">
        <v>809</v>
      </c>
      <c r="S2460" s="320"/>
      <c r="T2460" s="266"/>
    </row>
    <row r="2461" spans="1:20" ht="63.75">
      <c r="A2461" s="189">
        <v>291</v>
      </c>
      <c r="B2461" s="68"/>
      <c r="C2461" s="210" t="s">
        <v>108</v>
      </c>
      <c r="D2461" s="211">
        <v>46164</v>
      </c>
      <c r="E2461" s="189" t="s">
        <v>6189</v>
      </c>
      <c r="F2461" s="189" t="s">
        <v>10</v>
      </c>
      <c r="G2461" s="189">
        <v>3587290</v>
      </c>
      <c r="H2461" s="68"/>
      <c r="I2461" s="195" t="s">
        <v>6190</v>
      </c>
      <c r="J2461" s="68"/>
      <c r="K2461" s="68"/>
      <c r="L2461" s="68"/>
      <c r="M2461" s="68"/>
      <c r="N2461" s="319"/>
      <c r="O2461" s="319"/>
      <c r="P2461" s="212">
        <v>80</v>
      </c>
      <c r="Q2461" s="212">
        <v>0</v>
      </c>
      <c r="R2461" s="68" t="s">
        <v>809</v>
      </c>
      <c r="S2461" s="320"/>
      <c r="T2461" s="266"/>
    </row>
    <row r="2462" spans="1:20" ht="89.25">
      <c r="A2462" s="189">
        <v>513</v>
      </c>
      <c r="B2462" s="68"/>
      <c r="C2462" s="210" t="s">
        <v>138</v>
      </c>
      <c r="D2462" s="211">
        <v>46164</v>
      </c>
      <c r="E2462" s="189" t="s">
        <v>6191</v>
      </c>
      <c r="F2462" s="189" t="s">
        <v>10</v>
      </c>
      <c r="G2462" s="189">
        <v>1154632</v>
      </c>
      <c r="H2462" s="68"/>
      <c r="I2462" s="195" t="s">
        <v>6192</v>
      </c>
      <c r="J2462" s="68"/>
      <c r="K2462" s="68"/>
      <c r="L2462" s="68"/>
      <c r="M2462" s="68"/>
      <c r="N2462" s="319"/>
      <c r="O2462" s="319"/>
      <c r="P2462" s="212">
        <v>80</v>
      </c>
      <c r="Q2462" s="212">
        <v>0</v>
      </c>
      <c r="R2462" s="68" t="s">
        <v>809</v>
      </c>
      <c r="S2462" s="320"/>
      <c r="T2462" s="266"/>
    </row>
    <row r="2463" spans="1:20" ht="89.25">
      <c r="A2463" s="189">
        <v>513</v>
      </c>
      <c r="B2463" s="68"/>
      <c r="C2463" s="210" t="s">
        <v>138</v>
      </c>
      <c r="D2463" s="211">
        <v>46164</v>
      </c>
      <c r="E2463" s="189" t="s">
        <v>6193</v>
      </c>
      <c r="F2463" s="189" t="s">
        <v>10</v>
      </c>
      <c r="G2463" s="189">
        <v>1154636</v>
      </c>
      <c r="H2463" s="68"/>
      <c r="I2463" s="195" t="s">
        <v>6194</v>
      </c>
      <c r="J2463" s="68"/>
      <c r="K2463" s="68"/>
      <c r="L2463" s="68"/>
      <c r="M2463" s="68"/>
      <c r="N2463" s="319"/>
      <c r="O2463" s="319"/>
      <c r="P2463" s="212">
        <v>80</v>
      </c>
      <c r="Q2463" s="212">
        <v>0</v>
      </c>
      <c r="R2463" s="68" t="s">
        <v>809</v>
      </c>
      <c r="S2463" s="320"/>
      <c r="T2463" s="266"/>
    </row>
    <row r="2464" spans="1:20" ht="51">
      <c r="A2464" s="189">
        <v>548</v>
      </c>
      <c r="B2464" s="68"/>
      <c r="C2464" s="210" t="s">
        <v>658</v>
      </c>
      <c r="D2464" s="211">
        <v>46167</v>
      </c>
      <c r="E2464" s="189" t="s">
        <v>6195</v>
      </c>
      <c r="F2464" s="189" t="s">
        <v>3</v>
      </c>
      <c r="G2464" s="189">
        <v>2391601</v>
      </c>
      <c r="H2464" s="68"/>
      <c r="I2464" s="195" t="s">
        <v>6196</v>
      </c>
      <c r="J2464" s="68"/>
      <c r="K2464" s="68"/>
      <c r="L2464" s="68"/>
      <c r="M2464" s="68"/>
      <c r="N2464" s="319"/>
      <c r="O2464" s="319"/>
      <c r="P2464" s="212">
        <v>0</v>
      </c>
      <c r="Q2464" s="212">
        <v>48.23</v>
      </c>
      <c r="R2464" s="68" t="s">
        <v>809</v>
      </c>
      <c r="S2464" s="320"/>
      <c r="T2464" s="266"/>
    </row>
    <row r="2465" spans="1:20" ht="63.75">
      <c r="A2465" s="189">
        <v>221</v>
      </c>
      <c r="B2465" s="68"/>
      <c r="C2465" s="210" t="s">
        <v>83</v>
      </c>
      <c r="D2465" s="211">
        <v>46167</v>
      </c>
      <c r="E2465" s="189" t="s">
        <v>6197</v>
      </c>
      <c r="F2465" s="189" t="s">
        <v>3</v>
      </c>
      <c r="G2465" s="189">
        <v>2391617</v>
      </c>
      <c r="H2465" s="68"/>
      <c r="I2465" s="195" t="s">
        <v>6198</v>
      </c>
      <c r="J2465" s="68"/>
      <c r="K2465" s="68"/>
      <c r="L2465" s="68"/>
      <c r="M2465" s="68"/>
      <c r="N2465" s="319"/>
      <c r="O2465" s="319"/>
      <c r="P2465" s="212">
        <v>0</v>
      </c>
      <c r="Q2465" s="212">
        <v>400</v>
      </c>
      <c r="R2465" s="68" t="s">
        <v>809</v>
      </c>
      <c r="S2465" s="320"/>
      <c r="T2465" s="266"/>
    </row>
    <row r="2466" spans="1:20" ht="63.75">
      <c r="A2466" s="189">
        <v>221</v>
      </c>
      <c r="B2466" s="68"/>
      <c r="C2466" s="210" t="s">
        <v>83</v>
      </c>
      <c r="D2466" s="211">
        <v>46167</v>
      </c>
      <c r="E2466" s="189" t="s">
        <v>6199</v>
      </c>
      <c r="F2466" s="189" t="s">
        <v>3</v>
      </c>
      <c r="G2466" s="189">
        <v>2391618</v>
      </c>
      <c r="H2466" s="68"/>
      <c r="I2466" s="195" t="s">
        <v>6198</v>
      </c>
      <c r="J2466" s="68"/>
      <c r="K2466" s="68"/>
      <c r="L2466" s="68"/>
      <c r="M2466" s="68"/>
      <c r="N2466" s="319"/>
      <c r="O2466" s="319"/>
      <c r="P2466" s="212">
        <v>0</v>
      </c>
      <c r="Q2466" s="212">
        <v>600</v>
      </c>
      <c r="R2466" s="68" t="s">
        <v>809</v>
      </c>
      <c r="S2466" s="320"/>
      <c r="T2466" s="266"/>
    </row>
    <row r="2467" spans="1:20" ht="51">
      <c r="A2467" s="189">
        <v>46</v>
      </c>
      <c r="B2467" s="68"/>
      <c r="C2467" s="210" t="s">
        <v>719</v>
      </c>
      <c r="D2467" s="211">
        <v>46167</v>
      </c>
      <c r="E2467" s="189" t="s">
        <v>6200</v>
      </c>
      <c r="F2467" s="189" t="s">
        <v>3</v>
      </c>
      <c r="G2467" s="189">
        <v>2391634</v>
      </c>
      <c r="H2467" s="68"/>
      <c r="I2467" s="195" t="s">
        <v>6201</v>
      </c>
      <c r="J2467" s="68"/>
      <c r="K2467" s="68"/>
      <c r="L2467" s="68"/>
      <c r="M2467" s="68"/>
      <c r="N2467" s="319"/>
      <c r="O2467" s="319"/>
      <c r="P2467" s="212">
        <v>0</v>
      </c>
      <c r="Q2467" s="212">
        <v>60.3</v>
      </c>
      <c r="R2467" s="68" t="s">
        <v>809</v>
      </c>
      <c r="S2467" s="320"/>
      <c r="T2467" s="266"/>
    </row>
    <row r="2468" spans="1:20" ht="63.75">
      <c r="A2468" s="189">
        <v>16</v>
      </c>
      <c r="B2468" s="68"/>
      <c r="C2468" s="210" t="s">
        <v>39</v>
      </c>
      <c r="D2468" s="211">
        <v>46167</v>
      </c>
      <c r="E2468" s="189" t="s">
        <v>6202</v>
      </c>
      <c r="F2468" s="189" t="s">
        <v>3</v>
      </c>
      <c r="G2468" s="189">
        <v>2391645</v>
      </c>
      <c r="H2468" s="68"/>
      <c r="I2468" s="195" t="s">
        <v>6203</v>
      </c>
      <c r="J2468" s="68"/>
      <c r="K2468" s="68"/>
      <c r="L2468" s="68"/>
      <c r="M2468" s="68"/>
      <c r="N2468" s="319"/>
      <c r="O2468" s="319"/>
      <c r="P2468" s="212">
        <v>0</v>
      </c>
      <c r="Q2468" s="212">
        <v>2000</v>
      </c>
      <c r="R2468" s="68" t="s">
        <v>809</v>
      </c>
      <c r="S2468" s="320"/>
      <c r="T2468" s="266"/>
    </row>
    <row r="2469" spans="1:20" ht="51">
      <c r="A2469" s="189">
        <v>599</v>
      </c>
      <c r="B2469" s="68"/>
      <c r="C2469" s="210" t="s">
        <v>630</v>
      </c>
      <c r="D2469" s="211">
        <v>46167</v>
      </c>
      <c r="E2469" s="189" t="s">
        <v>6204</v>
      </c>
      <c r="F2469" s="189" t="s">
        <v>3</v>
      </c>
      <c r="G2469" s="189">
        <v>2391649</v>
      </c>
      <c r="H2469" s="68"/>
      <c r="I2469" s="195" t="s">
        <v>6205</v>
      </c>
      <c r="J2469" s="68"/>
      <c r="K2469" s="68"/>
      <c r="L2469" s="68"/>
      <c r="M2469" s="68"/>
      <c r="N2469" s="319"/>
      <c r="O2469" s="319"/>
      <c r="P2469" s="212">
        <v>0</v>
      </c>
      <c r="Q2469" s="212">
        <v>17</v>
      </c>
      <c r="R2469" s="68" t="s">
        <v>809</v>
      </c>
      <c r="S2469" s="320"/>
      <c r="T2469" s="266"/>
    </row>
    <row r="2470" spans="1:20" ht="51">
      <c r="A2470" s="189">
        <v>290</v>
      </c>
      <c r="B2470" s="68"/>
      <c r="C2470" s="210" t="s">
        <v>107</v>
      </c>
      <c r="D2470" s="211">
        <v>46167</v>
      </c>
      <c r="E2470" s="189" t="s">
        <v>6206</v>
      </c>
      <c r="F2470" s="189" t="s">
        <v>3</v>
      </c>
      <c r="G2470" s="189">
        <v>2391610</v>
      </c>
      <c r="H2470" s="68"/>
      <c r="I2470" s="195" t="s">
        <v>6207</v>
      </c>
      <c r="J2470" s="68"/>
      <c r="K2470" s="68"/>
      <c r="L2470" s="68"/>
      <c r="M2470" s="68"/>
      <c r="N2470" s="319"/>
      <c r="O2470" s="319"/>
      <c r="P2470" s="212">
        <v>0</v>
      </c>
      <c r="Q2470" s="212">
        <v>655.4</v>
      </c>
      <c r="R2470" s="68" t="s">
        <v>809</v>
      </c>
      <c r="S2470" s="320"/>
      <c r="T2470" s="266"/>
    </row>
    <row r="2471" spans="1:20" ht="51">
      <c r="A2471" s="189">
        <v>290</v>
      </c>
      <c r="B2471" s="68"/>
      <c r="C2471" s="210" t="s">
        <v>107</v>
      </c>
      <c r="D2471" s="211">
        <v>46167</v>
      </c>
      <c r="E2471" s="189" t="s">
        <v>6208</v>
      </c>
      <c r="F2471" s="189" t="s">
        <v>3</v>
      </c>
      <c r="G2471" s="189">
        <v>2391612</v>
      </c>
      <c r="H2471" s="68"/>
      <c r="I2471" s="195" t="s">
        <v>6209</v>
      </c>
      <c r="J2471" s="68"/>
      <c r="K2471" s="68"/>
      <c r="L2471" s="68"/>
      <c r="M2471" s="68"/>
      <c r="N2471" s="319"/>
      <c r="O2471" s="319"/>
      <c r="P2471" s="212">
        <v>0</v>
      </c>
      <c r="Q2471" s="212">
        <v>95</v>
      </c>
      <c r="R2471" s="68" t="s">
        <v>809</v>
      </c>
      <c r="S2471" s="320"/>
      <c r="T2471" s="266"/>
    </row>
    <row r="2472" spans="1:20" ht="51">
      <c r="A2472" s="189">
        <v>290</v>
      </c>
      <c r="B2472" s="68"/>
      <c r="C2472" s="210" t="s">
        <v>107</v>
      </c>
      <c r="D2472" s="211">
        <v>46167</v>
      </c>
      <c r="E2472" s="189" t="s">
        <v>6210</v>
      </c>
      <c r="F2472" s="189" t="s">
        <v>3</v>
      </c>
      <c r="G2472" s="189">
        <v>2391613</v>
      </c>
      <c r="H2472" s="68"/>
      <c r="I2472" s="195" t="s">
        <v>6211</v>
      </c>
      <c r="J2472" s="68"/>
      <c r="K2472" s="68"/>
      <c r="L2472" s="68"/>
      <c r="M2472" s="68"/>
      <c r="N2472" s="319"/>
      <c r="O2472" s="319"/>
      <c r="P2472" s="212">
        <v>0</v>
      </c>
      <c r="Q2472" s="212">
        <v>8077.89</v>
      </c>
      <c r="R2472" s="68" t="s">
        <v>809</v>
      </c>
      <c r="S2472" s="320"/>
      <c r="T2472" s="266"/>
    </row>
    <row r="2473" spans="1:20" ht="51">
      <c r="A2473" s="189" t="s">
        <v>503</v>
      </c>
      <c r="B2473" s="68"/>
      <c r="C2473" s="210" t="s">
        <v>541</v>
      </c>
      <c r="D2473" s="211">
        <v>46167</v>
      </c>
      <c r="E2473" s="189" t="s">
        <v>6212</v>
      </c>
      <c r="F2473" s="189" t="s">
        <v>3</v>
      </c>
      <c r="G2473" s="189">
        <v>2391621</v>
      </c>
      <c r="H2473" s="68"/>
      <c r="I2473" s="195" t="s">
        <v>6213</v>
      </c>
      <c r="J2473" s="68"/>
      <c r="K2473" s="68"/>
      <c r="L2473" s="68"/>
      <c r="M2473" s="68"/>
      <c r="N2473" s="319"/>
      <c r="O2473" s="319"/>
      <c r="P2473" s="212">
        <v>0</v>
      </c>
      <c r="Q2473" s="212">
        <v>2344.89</v>
      </c>
      <c r="R2473" s="68" t="s">
        <v>809</v>
      </c>
      <c r="S2473" s="320"/>
      <c r="T2473" s="266"/>
    </row>
    <row r="2474" spans="1:20" ht="51">
      <c r="A2474" s="189" t="s">
        <v>503</v>
      </c>
      <c r="B2474" s="68"/>
      <c r="C2474" s="210" t="s">
        <v>541</v>
      </c>
      <c r="D2474" s="211">
        <v>46167</v>
      </c>
      <c r="E2474" s="189" t="s">
        <v>6214</v>
      </c>
      <c r="F2474" s="189" t="s">
        <v>3</v>
      </c>
      <c r="G2474" s="189">
        <v>2391627</v>
      </c>
      <c r="H2474" s="68"/>
      <c r="I2474" s="195" t="s">
        <v>6215</v>
      </c>
      <c r="J2474" s="68"/>
      <c r="K2474" s="68"/>
      <c r="L2474" s="68"/>
      <c r="M2474" s="68"/>
      <c r="N2474" s="319"/>
      <c r="O2474" s="319"/>
      <c r="P2474" s="212">
        <v>0</v>
      </c>
      <c r="Q2474" s="212">
        <v>675.7</v>
      </c>
      <c r="R2474" s="68" t="s">
        <v>809</v>
      </c>
      <c r="S2474" s="320"/>
      <c r="T2474" s="266"/>
    </row>
    <row r="2475" spans="1:20" ht="51">
      <c r="A2475" s="189" t="s">
        <v>503</v>
      </c>
      <c r="B2475" s="68"/>
      <c r="C2475" s="210" t="s">
        <v>541</v>
      </c>
      <c r="D2475" s="211">
        <v>46167</v>
      </c>
      <c r="E2475" s="189" t="s">
        <v>6216</v>
      </c>
      <c r="F2475" s="189" t="s">
        <v>3</v>
      </c>
      <c r="G2475" s="189">
        <v>2391628</v>
      </c>
      <c r="H2475" s="68"/>
      <c r="I2475" s="195" t="s">
        <v>6217</v>
      </c>
      <c r="J2475" s="68"/>
      <c r="K2475" s="68"/>
      <c r="L2475" s="68"/>
      <c r="M2475" s="68"/>
      <c r="N2475" s="319"/>
      <c r="O2475" s="319"/>
      <c r="P2475" s="212">
        <v>0</v>
      </c>
      <c r="Q2475" s="212">
        <v>37178.660000000003</v>
      </c>
      <c r="R2475" s="68" t="s">
        <v>809</v>
      </c>
      <c r="S2475" s="320"/>
      <c r="T2475" s="266"/>
    </row>
    <row r="2476" spans="1:20" ht="51">
      <c r="A2476" s="189" t="s">
        <v>503</v>
      </c>
      <c r="B2476" s="68"/>
      <c r="C2476" s="210" t="s">
        <v>541</v>
      </c>
      <c r="D2476" s="211">
        <v>46167</v>
      </c>
      <c r="E2476" s="189" t="s">
        <v>6218</v>
      </c>
      <c r="F2476" s="189" t="s">
        <v>3</v>
      </c>
      <c r="G2476" s="189">
        <v>2391629</v>
      </c>
      <c r="H2476" s="68"/>
      <c r="I2476" s="195" t="s">
        <v>6219</v>
      </c>
      <c r="J2476" s="68"/>
      <c r="K2476" s="68"/>
      <c r="L2476" s="68"/>
      <c r="M2476" s="68"/>
      <c r="N2476" s="319"/>
      <c r="O2476" s="319"/>
      <c r="P2476" s="212">
        <v>0</v>
      </c>
      <c r="Q2476" s="212">
        <v>271.11</v>
      </c>
      <c r="R2476" s="68" t="s">
        <v>809</v>
      </c>
      <c r="S2476" s="320"/>
      <c r="T2476" s="266"/>
    </row>
    <row r="2477" spans="1:20" ht="51">
      <c r="A2477" s="189" t="s">
        <v>503</v>
      </c>
      <c r="B2477" s="68"/>
      <c r="C2477" s="210" t="s">
        <v>541</v>
      </c>
      <c r="D2477" s="211">
        <v>46167</v>
      </c>
      <c r="E2477" s="189" t="s">
        <v>6220</v>
      </c>
      <c r="F2477" s="189" t="s">
        <v>3</v>
      </c>
      <c r="G2477" s="189">
        <v>2391632</v>
      </c>
      <c r="H2477" s="68"/>
      <c r="I2477" s="195" t="s">
        <v>6221</v>
      </c>
      <c r="J2477" s="68"/>
      <c r="K2477" s="68"/>
      <c r="L2477" s="68"/>
      <c r="M2477" s="68"/>
      <c r="N2477" s="319"/>
      <c r="O2477" s="319"/>
      <c r="P2477" s="212">
        <v>0</v>
      </c>
      <c r="Q2477" s="212">
        <v>36403.599999999999</v>
      </c>
      <c r="R2477" s="68" t="s">
        <v>809</v>
      </c>
      <c r="S2477" s="320"/>
      <c r="T2477" s="266"/>
    </row>
    <row r="2478" spans="1:20" ht="51">
      <c r="A2478" s="189" t="s">
        <v>503</v>
      </c>
      <c r="B2478" s="68"/>
      <c r="C2478" s="210" t="s">
        <v>541</v>
      </c>
      <c r="D2478" s="211">
        <v>46167</v>
      </c>
      <c r="E2478" s="189" t="s">
        <v>6222</v>
      </c>
      <c r="F2478" s="189" t="s">
        <v>3</v>
      </c>
      <c r="G2478" s="189">
        <v>2391633</v>
      </c>
      <c r="H2478" s="68"/>
      <c r="I2478" s="195" t="s">
        <v>6223</v>
      </c>
      <c r="J2478" s="68"/>
      <c r="K2478" s="68"/>
      <c r="L2478" s="68"/>
      <c r="M2478" s="68"/>
      <c r="N2478" s="319"/>
      <c r="O2478" s="319"/>
      <c r="P2478" s="212">
        <v>0</v>
      </c>
      <c r="Q2478" s="212">
        <v>2105.4</v>
      </c>
      <c r="R2478" s="68" t="s">
        <v>809</v>
      </c>
      <c r="S2478" s="320"/>
      <c r="T2478" s="266"/>
    </row>
    <row r="2479" spans="1:20" ht="51">
      <c r="A2479" s="189">
        <v>591</v>
      </c>
      <c r="B2479" s="68"/>
      <c r="C2479" s="210" t="s">
        <v>606</v>
      </c>
      <c r="D2479" s="211">
        <v>46167</v>
      </c>
      <c r="E2479" s="189" t="s">
        <v>6224</v>
      </c>
      <c r="F2479" s="189" t="s">
        <v>3</v>
      </c>
      <c r="G2479" s="189">
        <v>2391637</v>
      </c>
      <c r="H2479" s="68"/>
      <c r="I2479" s="195" t="s">
        <v>6225</v>
      </c>
      <c r="J2479" s="68"/>
      <c r="K2479" s="68"/>
      <c r="L2479" s="68"/>
      <c r="M2479" s="68"/>
      <c r="N2479" s="319"/>
      <c r="O2479" s="319"/>
      <c r="P2479" s="212">
        <v>0</v>
      </c>
      <c r="Q2479" s="212">
        <v>143803.85</v>
      </c>
      <c r="R2479" s="68" t="s">
        <v>809</v>
      </c>
      <c r="S2479" s="320"/>
      <c r="T2479" s="266"/>
    </row>
    <row r="2480" spans="1:20" ht="63.75">
      <c r="A2480" s="189">
        <v>221</v>
      </c>
      <c r="B2480" s="68"/>
      <c r="C2480" s="210" t="s">
        <v>83</v>
      </c>
      <c r="D2480" s="211">
        <v>46167</v>
      </c>
      <c r="E2480" s="189" t="s">
        <v>6226</v>
      </c>
      <c r="F2480" s="189" t="s">
        <v>3</v>
      </c>
      <c r="G2480" s="189">
        <v>2391641</v>
      </c>
      <c r="H2480" s="68"/>
      <c r="I2480" s="195" t="s">
        <v>6227</v>
      </c>
      <c r="J2480" s="68"/>
      <c r="K2480" s="68"/>
      <c r="L2480" s="68"/>
      <c r="M2480" s="68"/>
      <c r="N2480" s="319"/>
      <c r="O2480" s="319"/>
      <c r="P2480" s="212">
        <v>0</v>
      </c>
      <c r="Q2480" s="212">
        <v>100</v>
      </c>
      <c r="R2480" s="68" t="s">
        <v>809</v>
      </c>
      <c r="S2480" s="320"/>
      <c r="T2480" s="266"/>
    </row>
    <row r="2481" spans="1:20" ht="63.75">
      <c r="A2481" s="189">
        <v>221</v>
      </c>
      <c r="B2481" s="68"/>
      <c r="C2481" s="210" t="s">
        <v>83</v>
      </c>
      <c r="D2481" s="211">
        <v>46167</v>
      </c>
      <c r="E2481" s="189" t="s">
        <v>6228</v>
      </c>
      <c r="F2481" s="189" t="s">
        <v>3</v>
      </c>
      <c r="G2481" s="189">
        <v>2391642</v>
      </c>
      <c r="H2481" s="68"/>
      <c r="I2481" s="195" t="s">
        <v>6229</v>
      </c>
      <c r="J2481" s="68"/>
      <c r="K2481" s="68"/>
      <c r="L2481" s="68"/>
      <c r="M2481" s="68"/>
      <c r="N2481" s="319"/>
      <c r="O2481" s="319"/>
      <c r="P2481" s="212">
        <v>0</v>
      </c>
      <c r="Q2481" s="212">
        <v>700</v>
      </c>
      <c r="R2481" s="68" t="s">
        <v>809</v>
      </c>
      <c r="S2481" s="320"/>
      <c r="T2481" s="266"/>
    </row>
    <row r="2482" spans="1:20" ht="51">
      <c r="A2482" s="189">
        <v>81</v>
      </c>
      <c r="B2482" s="68"/>
      <c r="C2482" s="210" t="s">
        <v>46</v>
      </c>
      <c r="D2482" s="211">
        <v>46167</v>
      </c>
      <c r="E2482" s="189" t="s">
        <v>6230</v>
      </c>
      <c r="F2482" s="189" t="s">
        <v>3</v>
      </c>
      <c r="G2482" s="189">
        <v>2391647</v>
      </c>
      <c r="H2482" s="68"/>
      <c r="I2482" s="195" t="s">
        <v>6231</v>
      </c>
      <c r="J2482" s="68"/>
      <c r="K2482" s="68"/>
      <c r="L2482" s="68"/>
      <c r="M2482" s="68"/>
      <c r="N2482" s="319"/>
      <c r="O2482" s="319"/>
      <c r="P2482" s="212">
        <v>0</v>
      </c>
      <c r="Q2482" s="212">
        <v>30947.43</v>
      </c>
      <c r="R2482" s="68" t="s">
        <v>809</v>
      </c>
      <c r="S2482" s="320"/>
      <c r="T2482" s="266"/>
    </row>
    <row r="2483" spans="1:20" ht="51">
      <c r="A2483" s="189" t="s">
        <v>503</v>
      </c>
      <c r="B2483" s="68"/>
      <c r="C2483" s="210" t="s">
        <v>541</v>
      </c>
      <c r="D2483" s="211">
        <v>46167</v>
      </c>
      <c r="E2483" s="189" t="s">
        <v>6232</v>
      </c>
      <c r="F2483" s="189" t="s">
        <v>3</v>
      </c>
      <c r="G2483" s="189">
        <v>2391643</v>
      </c>
      <c r="H2483" s="68"/>
      <c r="I2483" s="195" t="s">
        <v>6233</v>
      </c>
      <c r="J2483" s="68"/>
      <c r="K2483" s="68"/>
      <c r="L2483" s="68"/>
      <c r="M2483" s="68"/>
      <c r="N2483" s="319"/>
      <c r="O2483" s="319"/>
      <c r="P2483" s="212">
        <v>0</v>
      </c>
      <c r="Q2483" s="212">
        <v>8926.49</v>
      </c>
      <c r="R2483" s="68" t="s">
        <v>809</v>
      </c>
      <c r="S2483" s="320"/>
      <c r="T2483" s="266"/>
    </row>
    <row r="2484" spans="1:20" ht="63.75">
      <c r="A2484" s="189">
        <v>66</v>
      </c>
      <c r="B2484" s="68"/>
      <c r="C2484" s="210" t="s">
        <v>1571</v>
      </c>
      <c r="D2484" s="211">
        <v>46167</v>
      </c>
      <c r="E2484" s="189" t="s">
        <v>6234</v>
      </c>
      <c r="F2484" s="189" t="s">
        <v>6</v>
      </c>
      <c r="G2484" s="189">
        <v>2437553</v>
      </c>
      <c r="H2484" s="68"/>
      <c r="I2484" s="195" t="s">
        <v>6235</v>
      </c>
      <c r="J2484" s="68"/>
      <c r="K2484" s="68"/>
      <c r="L2484" s="68"/>
      <c r="M2484" s="68"/>
      <c r="N2484" s="319"/>
      <c r="O2484" s="319"/>
      <c r="P2484" s="212">
        <v>0</v>
      </c>
      <c r="Q2484" s="212">
        <v>625625.24</v>
      </c>
      <c r="R2484" s="68" t="s">
        <v>809</v>
      </c>
      <c r="S2484" s="320"/>
      <c r="T2484" s="266"/>
    </row>
    <row r="2485" spans="1:20" ht="51">
      <c r="A2485" s="189">
        <v>513</v>
      </c>
      <c r="B2485" s="68"/>
      <c r="C2485" s="210" t="s">
        <v>138</v>
      </c>
      <c r="D2485" s="211">
        <v>46167</v>
      </c>
      <c r="E2485" s="189" t="s">
        <v>6236</v>
      </c>
      <c r="F2485" s="189" t="s">
        <v>6</v>
      </c>
      <c r="G2485" s="189">
        <v>2437762</v>
      </c>
      <c r="H2485" s="68"/>
      <c r="I2485" s="195" t="s">
        <v>6237</v>
      </c>
      <c r="J2485" s="68"/>
      <c r="K2485" s="68"/>
      <c r="L2485" s="68"/>
      <c r="M2485" s="68"/>
      <c r="N2485" s="319"/>
      <c r="O2485" s="319"/>
      <c r="P2485" s="212">
        <v>0</v>
      </c>
      <c r="Q2485" s="212">
        <v>220188320</v>
      </c>
      <c r="R2485" s="68" t="s">
        <v>809</v>
      </c>
      <c r="S2485" s="320"/>
      <c r="T2485" s="266"/>
    </row>
    <row r="2486" spans="1:20" ht="51">
      <c r="A2486" s="189">
        <v>41</v>
      </c>
      <c r="B2486" s="68"/>
      <c r="C2486" s="210" t="s">
        <v>879</v>
      </c>
      <c r="D2486" s="211">
        <v>46167</v>
      </c>
      <c r="E2486" s="189" t="s">
        <v>6238</v>
      </c>
      <c r="F2486" s="189" t="s">
        <v>6</v>
      </c>
      <c r="G2486" s="189">
        <v>2437806</v>
      </c>
      <c r="H2486" s="68"/>
      <c r="I2486" s="195" t="s">
        <v>6239</v>
      </c>
      <c r="J2486" s="68"/>
      <c r="K2486" s="68"/>
      <c r="L2486" s="68"/>
      <c r="M2486" s="68"/>
      <c r="N2486" s="319"/>
      <c r="O2486" s="319"/>
      <c r="P2486" s="212">
        <v>0</v>
      </c>
      <c r="Q2486" s="212">
        <v>228216.12</v>
      </c>
      <c r="R2486" s="68" t="s">
        <v>809</v>
      </c>
      <c r="S2486" s="320"/>
      <c r="T2486" s="266"/>
    </row>
    <row r="2487" spans="1:20" ht="51">
      <c r="A2487" s="189">
        <v>41</v>
      </c>
      <c r="B2487" s="68"/>
      <c r="C2487" s="210" t="s">
        <v>879</v>
      </c>
      <c r="D2487" s="211">
        <v>46167</v>
      </c>
      <c r="E2487" s="189" t="s">
        <v>6240</v>
      </c>
      <c r="F2487" s="189" t="s">
        <v>6</v>
      </c>
      <c r="G2487" s="189">
        <v>2437811</v>
      </c>
      <c r="H2487" s="68"/>
      <c r="I2487" s="195" t="s">
        <v>6241</v>
      </c>
      <c r="J2487" s="68"/>
      <c r="K2487" s="68"/>
      <c r="L2487" s="68"/>
      <c r="M2487" s="68"/>
      <c r="N2487" s="319"/>
      <c r="O2487" s="319"/>
      <c r="P2487" s="212">
        <v>0</v>
      </c>
      <c r="Q2487" s="212">
        <v>275782.5</v>
      </c>
      <c r="R2487" s="68" t="s">
        <v>809</v>
      </c>
      <c r="S2487" s="320"/>
      <c r="T2487" s="266"/>
    </row>
    <row r="2488" spans="1:20" ht="51">
      <c r="A2488" s="189">
        <v>41</v>
      </c>
      <c r="B2488" s="68"/>
      <c r="C2488" s="210" t="s">
        <v>879</v>
      </c>
      <c r="D2488" s="211">
        <v>46167</v>
      </c>
      <c r="E2488" s="189" t="s">
        <v>6242</v>
      </c>
      <c r="F2488" s="189" t="s">
        <v>6</v>
      </c>
      <c r="G2488" s="189">
        <v>2437813</v>
      </c>
      <c r="H2488" s="68"/>
      <c r="I2488" s="195" t="s">
        <v>6243</v>
      </c>
      <c r="J2488" s="68"/>
      <c r="K2488" s="68"/>
      <c r="L2488" s="68"/>
      <c r="M2488" s="68"/>
      <c r="N2488" s="319"/>
      <c r="O2488" s="319"/>
      <c r="P2488" s="212">
        <v>0</v>
      </c>
      <c r="Q2488" s="212">
        <v>275878.05</v>
      </c>
      <c r="R2488" s="68" t="s">
        <v>809</v>
      </c>
      <c r="S2488" s="320"/>
      <c r="T2488" s="266"/>
    </row>
    <row r="2489" spans="1:20" ht="63.75">
      <c r="A2489" s="189" t="s">
        <v>495</v>
      </c>
      <c r="B2489" s="68"/>
      <c r="C2489" s="210" t="s">
        <v>623</v>
      </c>
      <c r="D2489" s="211">
        <v>46167</v>
      </c>
      <c r="E2489" s="189" t="s">
        <v>6244</v>
      </c>
      <c r="F2489" s="189" t="s">
        <v>6</v>
      </c>
      <c r="G2489" s="189">
        <v>1154667</v>
      </c>
      <c r="H2489" s="68"/>
      <c r="I2489" s="195" t="s">
        <v>6245</v>
      </c>
      <c r="J2489" s="68"/>
      <c r="K2489" s="68"/>
      <c r="L2489" s="68"/>
      <c r="M2489" s="68"/>
      <c r="N2489" s="319"/>
      <c r="O2489" s="319"/>
      <c r="P2489" s="212">
        <v>0</v>
      </c>
      <c r="Q2489" s="212">
        <v>242416.32</v>
      </c>
      <c r="R2489" s="68" t="s">
        <v>809</v>
      </c>
      <c r="S2489" s="320"/>
      <c r="T2489" s="266"/>
    </row>
    <row r="2490" spans="1:20" ht="76.5">
      <c r="A2490" s="189">
        <v>389</v>
      </c>
      <c r="B2490" s="68"/>
      <c r="C2490" s="210" t="s">
        <v>736</v>
      </c>
      <c r="D2490" s="211">
        <v>46167</v>
      </c>
      <c r="E2490" s="189" t="s">
        <v>6246</v>
      </c>
      <c r="F2490" s="189" t="s">
        <v>10</v>
      </c>
      <c r="G2490" s="189">
        <v>1154674</v>
      </c>
      <c r="H2490" s="68"/>
      <c r="I2490" s="195" t="s">
        <v>6247</v>
      </c>
      <c r="J2490" s="68"/>
      <c r="K2490" s="68"/>
      <c r="L2490" s="68"/>
      <c r="M2490" s="68"/>
      <c r="N2490" s="319"/>
      <c r="O2490" s="319"/>
      <c r="P2490" s="212">
        <v>80</v>
      </c>
      <c r="Q2490" s="212">
        <v>0</v>
      </c>
      <c r="R2490" s="68" t="s">
        <v>809</v>
      </c>
      <c r="S2490" s="320"/>
      <c r="T2490" s="266"/>
    </row>
    <row r="2491" spans="1:20" ht="89.25">
      <c r="A2491" s="189">
        <v>389</v>
      </c>
      <c r="B2491" s="68"/>
      <c r="C2491" s="210" t="s">
        <v>736</v>
      </c>
      <c r="D2491" s="211">
        <v>46167</v>
      </c>
      <c r="E2491" s="189" t="s">
        <v>6248</v>
      </c>
      <c r="F2491" s="189" t="s">
        <v>10</v>
      </c>
      <c r="G2491" s="189">
        <v>1154675</v>
      </c>
      <c r="H2491" s="68"/>
      <c r="I2491" s="195" t="s">
        <v>6249</v>
      </c>
      <c r="J2491" s="68"/>
      <c r="K2491" s="68"/>
      <c r="L2491" s="68"/>
      <c r="M2491" s="68"/>
      <c r="N2491" s="319"/>
      <c r="O2491" s="319"/>
      <c r="P2491" s="212">
        <v>80</v>
      </c>
      <c r="Q2491" s="212">
        <v>0</v>
      </c>
      <c r="R2491" s="68" t="s">
        <v>809</v>
      </c>
      <c r="S2491" s="320"/>
      <c r="T2491" s="266"/>
    </row>
    <row r="2492" spans="1:20" ht="76.5">
      <c r="A2492" s="189">
        <v>117</v>
      </c>
      <c r="B2492" s="68"/>
      <c r="C2492" s="210" t="s">
        <v>50</v>
      </c>
      <c r="D2492" s="211">
        <v>46167</v>
      </c>
      <c r="E2492" s="189" t="s">
        <v>6250</v>
      </c>
      <c r="F2492" s="189" t="s">
        <v>10</v>
      </c>
      <c r="G2492" s="189">
        <v>1154679</v>
      </c>
      <c r="H2492" s="68"/>
      <c r="I2492" s="195" t="s">
        <v>6251</v>
      </c>
      <c r="J2492" s="68"/>
      <c r="K2492" s="68"/>
      <c r="L2492" s="68"/>
      <c r="M2492" s="68"/>
      <c r="N2492" s="319"/>
      <c r="O2492" s="319"/>
      <c r="P2492" s="212">
        <v>80</v>
      </c>
      <c r="Q2492" s="212">
        <v>0</v>
      </c>
      <c r="R2492" s="68" t="s">
        <v>809</v>
      </c>
      <c r="S2492" s="320"/>
      <c r="T2492" s="266"/>
    </row>
    <row r="2493" spans="1:20" ht="76.5">
      <c r="A2493" s="189">
        <v>117</v>
      </c>
      <c r="B2493" s="68"/>
      <c r="C2493" s="210" t="s">
        <v>50</v>
      </c>
      <c r="D2493" s="211">
        <v>46167</v>
      </c>
      <c r="E2493" s="189" t="s">
        <v>6252</v>
      </c>
      <c r="F2493" s="189" t="s">
        <v>10</v>
      </c>
      <c r="G2493" s="189">
        <v>1154703</v>
      </c>
      <c r="H2493" s="68"/>
      <c r="I2493" s="195" t="s">
        <v>6253</v>
      </c>
      <c r="J2493" s="68"/>
      <c r="K2493" s="68"/>
      <c r="L2493" s="68"/>
      <c r="M2493" s="68"/>
      <c r="N2493" s="319"/>
      <c r="O2493" s="319"/>
      <c r="P2493" s="212">
        <v>80</v>
      </c>
      <c r="Q2493" s="212">
        <v>0</v>
      </c>
      <c r="R2493" s="68" t="s">
        <v>809</v>
      </c>
      <c r="S2493" s="320"/>
      <c r="T2493" s="266"/>
    </row>
    <row r="2494" spans="1:20" ht="51">
      <c r="A2494" s="189">
        <v>591</v>
      </c>
      <c r="B2494" s="68"/>
      <c r="C2494" s="210" t="s">
        <v>606</v>
      </c>
      <c r="D2494" s="211">
        <v>46168</v>
      </c>
      <c r="E2494" s="189" t="s">
        <v>6254</v>
      </c>
      <c r="F2494" s="189" t="s">
        <v>3</v>
      </c>
      <c r="G2494" s="189">
        <v>2391807</v>
      </c>
      <c r="H2494" s="68"/>
      <c r="I2494" s="195" t="s">
        <v>6255</v>
      </c>
      <c r="J2494" s="68"/>
      <c r="K2494" s="68"/>
      <c r="L2494" s="68"/>
      <c r="M2494" s="68"/>
      <c r="N2494" s="319"/>
      <c r="O2494" s="319"/>
      <c r="P2494" s="212">
        <v>0</v>
      </c>
      <c r="Q2494" s="212">
        <v>3.19</v>
      </c>
      <c r="R2494" s="68" t="s">
        <v>809</v>
      </c>
      <c r="S2494" s="320"/>
      <c r="T2494" s="266"/>
    </row>
    <row r="2495" spans="1:20" ht="51">
      <c r="A2495" s="189" t="s">
        <v>503</v>
      </c>
      <c r="B2495" s="68"/>
      <c r="C2495" s="210" t="s">
        <v>541</v>
      </c>
      <c r="D2495" s="211">
        <v>46168</v>
      </c>
      <c r="E2495" s="189" t="s">
        <v>6256</v>
      </c>
      <c r="F2495" s="189" t="s">
        <v>3</v>
      </c>
      <c r="G2495" s="189">
        <v>2391808</v>
      </c>
      <c r="H2495" s="68"/>
      <c r="I2495" s="195" t="s">
        <v>6257</v>
      </c>
      <c r="J2495" s="68"/>
      <c r="K2495" s="68"/>
      <c r="L2495" s="68"/>
      <c r="M2495" s="68"/>
      <c r="N2495" s="319"/>
      <c r="O2495" s="319"/>
      <c r="P2495" s="212">
        <v>0</v>
      </c>
      <c r="Q2495" s="212">
        <v>282.58</v>
      </c>
      <c r="R2495" s="68" t="s">
        <v>809</v>
      </c>
      <c r="S2495" s="320"/>
      <c r="T2495" s="266"/>
    </row>
    <row r="2496" spans="1:20" ht="51">
      <c r="A2496" s="189" t="s">
        <v>503</v>
      </c>
      <c r="B2496" s="68"/>
      <c r="C2496" s="210" t="s">
        <v>541</v>
      </c>
      <c r="D2496" s="211">
        <v>46168</v>
      </c>
      <c r="E2496" s="189" t="s">
        <v>6258</v>
      </c>
      <c r="F2496" s="189" t="s">
        <v>3</v>
      </c>
      <c r="G2496" s="189">
        <v>2391811</v>
      </c>
      <c r="H2496" s="68"/>
      <c r="I2496" s="195" t="s">
        <v>6259</v>
      </c>
      <c r="J2496" s="68"/>
      <c r="K2496" s="68"/>
      <c r="L2496" s="68"/>
      <c r="M2496" s="68"/>
      <c r="N2496" s="319"/>
      <c r="O2496" s="319"/>
      <c r="P2496" s="212">
        <v>0</v>
      </c>
      <c r="Q2496" s="212">
        <v>948.08</v>
      </c>
      <c r="R2496" s="68" t="s">
        <v>809</v>
      </c>
      <c r="S2496" s="320"/>
      <c r="T2496" s="266"/>
    </row>
    <row r="2497" spans="1:20" ht="38.25">
      <c r="A2497" s="189">
        <v>253</v>
      </c>
      <c r="B2497" s="68"/>
      <c r="C2497" s="210" t="s">
        <v>94</v>
      </c>
      <c r="D2497" s="211">
        <v>46168</v>
      </c>
      <c r="E2497" s="189" t="s">
        <v>6260</v>
      </c>
      <c r="F2497" s="189" t="s">
        <v>3</v>
      </c>
      <c r="G2497" s="189">
        <v>2391826</v>
      </c>
      <c r="H2497" s="68"/>
      <c r="I2497" s="195" t="s">
        <v>6261</v>
      </c>
      <c r="J2497" s="68"/>
      <c r="K2497" s="68"/>
      <c r="L2497" s="68"/>
      <c r="M2497" s="68"/>
      <c r="N2497" s="319"/>
      <c r="O2497" s="319"/>
      <c r="P2497" s="212">
        <v>0</v>
      </c>
      <c r="Q2497" s="212">
        <v>3730.1</v>
      </c>
      <c r="R2497" s="68" t="s">
        <v>809</v>
      </c>
      <c r="S2497" s="320"/>
      <c r="T2497" s="266"/>
    </row>
    <row r="2498" spans="1:20" ht="63.75">
      <c r="A2498" s="189">
        <v>221</v>
      </c>
      <c r="B2498" s="68"/>
      <c r="C2498" s="210" t="s">
        <v>83</v>
      </c>
      <c r="D2498" s="211">
        <v>46168</v>
      </c>
      <c r="E2498" s="189" t="s">
        <v>6262</v>
      </c>
      <c r="F2498" s="189" t="s">
        <v>3</v>
      </c>
      <c r="G2498" s="189">
        <v>2391829</v>
      </c>
      <c r="H2498" s="68"/>
      <c r="I2498" s="195" t="s">
        <v>6263</v>
      </c>
      <c r="J2498" s="68"/>
      <c r="K2498" s="68"/>
      <c r="L2498" s="68"/>
      <c r="M2498" s="68"/>
      <c r="N2498" s="319"/>
      <c r="O2498" s="319"/>
      <c r="P2498" s="212">
        <v>0</v>
      </c>
      <c r="Q2498" s="212">
        <v>140</v>
      </c>
      <c r="R2498" s="68" t="s">
        <v>809</v>
      </c>
      <c r="S2498" s="320"/>
      <c r="T2498" s="266"/>
    </row>
    <row r="2499" spans="1:20" ht="63.75">
      <c r="A2499" s="189">
        <v>221</v>
      </c>
      <c r="B2499" s="68"/>
      <c r="C2499" s="210" t="s">
        <v>83</v>
      </c>
      <c r="D2499" s="211">
        <v>46168</v>
      </c>
      <c r="E2499" s="189" t="s">
        <v>6264</v>
      </c>
      <c r="F2499" s="189" t="s">
        <v>3</v>
      </c>
      <c r="G2499" s="189">
        <v>2391830</v>
      </c>
      <c r="H2499" s="68"/>
      <c r="I2499" s="195" t="s">
        <v>6265</v>
      </c>
      <c r="J2499" s="68"/>
      <c r="K2499" s="68"/>
      <c r="L2499" s="68"/>
      <c r="M2499" s="68"/>
      <c r="N2499" s="319"/>
      <c r="O2499" s="319"/>
      <c r="P2499" s="212">
        <v>0</v>
      </c>
      <c r="Q2499" s="212">
        <v>140</v>
      </c>
      <c r="R2499" s="68" t="s">
        <v>809</v>
      </c>
      <c r="S2499" s="320"/>
      <c r="T2499" s="266"/>
    </row>
    <row r="2500" spans="1:20" ht="63.75">
      <c r="A2500" s="189">
        <v>221</v>
      </c>
      <c r="B2500" s="68"/>
      <c r="C2500" s="210" t="s">
        <v>83</v>
      </c>
      <c r="D2500" s="211">
        <v>46168</v>
      </c>
      <c r="E2500" s="189" t="s">
        <v>6266</v>
      </c>
      <c r="F2500" s="189" t="s">
        <v>3</v>
      </c>
      <c r="G2500" s="189">
        <v>2391832</v>
      </c>
      <c r="H2500" s="68"/>
      <c r="I2500" s="195" t="s">
        <v>6267</v>
      </c>
      <c r="J2500" s="68"/>
      <c r="K2500" s="68"/>
      <c r="L2500" s="68"/>
      <c r="M2500" s="68"/>
      <c r="N2500" s="319"/>
      <c r="O2500" s="319"/>
      <c r="P2500" s="212">
        <v>0</v>
      </c>
      <c r="Q2500" s="212">
        <v>140</v>
      </c>
      <c r="R2500" s="68" t="s">
        <v>809</v>
      </c>
      <c r="S2500" s="320"/>
      <c r="T2500" s="266"/>
    </row>
    <row r="2501" spans="1:20" ht="63.75">
      <c r="A2501" s="189">
        <v>221</v>
      </c>
      <c r="B2501" s="68"/>
      <c r="C2501" s="210" t="s">
        <v>83</v>
      </c>
      <c r="D2501" s="211">
        <v>46168</v>
      </c>
      <c r="E2501" s="189" t="s">
        <v>6268</v>
      </c>
      <c r="F2501" s="189" t="s">
        <v>3</v>
      </c>
      <c r="G2501" s="189">
        <v>2391833</v>
      </c>
      <c r="H2501" s="68"/>
      <c r="I2501" s="195" t="s">
        <v>6269</v>
      </c>
      <c r="J2501" s="68"/>
      <c r="K2501" s="68"/>
      <c r="L2501" s="68"/>
      <c r="M2501" s="68"/>
      <c r="N2501" s="319"/>
      <c r="O2501" s="319"/>
      <c r="P2501" s="212">
        <v>0</v>
      </c>
      <c r="Q2501" s="212">
        <v>140</v>
      </c>
      <c r="R2501" s="68" t="s">
        <v>809</v>
      </c>
      <c r="S2501" s="320"/>
      <c r="T2501" s="266"/>
    </row>
    <row r="2502" spans="1:20" ht="63.75">
      <c r="A2502" s="189">
        <v>221</v>
      </c>
      <c r="B2502" s="68"/>
      <c r="C2502" s="210" t="s">
        <v>83</v>
      </c>
      <c r="D2502" s="211">
        <v>46168</v>
      </c>
      <c r="E2502" s="189" t="s">
        <v>6270</v>
      </c>
      <c r="F2502" s="189" t="s">
        <v>3</v>
      </c>
      <c r="G2502" s="189">
        <v>2391835</v>
      </c>
      <c r="H2502" s="68"/>
      <c r="I2502" s="195" t="s">
        <v>6271</v>
      </c>
      <c r="J2502" s="68"/>
      <c r="K2502" s="68"/>
      <c r="L2502" s="68"/>
      <c r="M2502" s="68"/>
      <c r="N2502" s="319"/>
      <c r="O2502" s="319"/>
      <c r="P2502" s="212">
        <v>0</v>
      </c>
      <c r="Q2502" s="212">
        <v>140</v>
      </c>
      <c r="R2502" s="68" t="s">
        <v>809</v>
      </c>
      <c r="S2502" s="320"/>
      <c r="T2502" s="266"/>
    </row>
    <row r="2503" spans="1:20" ht="63.75">
      <c r="A2503" s="189">
        <v>221</v>
      </c>
      <c r="B2503" s="68"/>
      <c r="C2503" s="210" t="s">
        <v>83</v>
      </c>
      <c r="D2503" s="211">
        <v>46168</v>
      </c>
      <c r="E2503" s="189" t="s">
        <v>6272</v>
      </c>
      <c r="F2503" s="189" t="s">
        <v>3</v>
      </c>
      <c r="G2503" s="189">
        <v>2391839</v>
      </c>
      <c r="H2503" s="68"/>
      <c r="I2503" s="195" t="s">
        <v>6273</v>
      </c>
      <c r="J2503" s="68"/>
      <c r="K2503" s="68"/>
      <c r="L2503" s="68"/>
      <c r="M2503" s="68"/>
      <c r="N2503" s="319"/>
      <c r="O2503" s="319"/>
      <c r="P2503" s="212">
        <v>0</v>
      </c>
      <c r="Q2503" s="212">
        <v>60</v>
      </c>
      <c r="R2503" s="68" t="s">
        <v>809</v>
      </c>
      <c r="S2503" s="320"/>
      <c r="T2503" s="266"/>
    </row>
    <row r="2504" spans="1:20" ht="63.75">
      <c r="A2504" s="189">
        <v>221</v>
      </c>
      <c r="B2504" s="68"/>
      <c r="C2504" s="210" t="s">
        <v>83</v>
      </c>
      <c r="D2504" s="211">
        <v>46168</v>
      </c>
      <c r="E2504" s="189" t="s">
        <v>6274</v>
      </c>
      <c r="F2504" s="189" t="s">
        <v>3</v>
      </c>
      <c r="G2504" s="189">
        <v>2391836</v>
      </c>
      <c r="H2504" s="68"/>
      <c r="I2504" s="195" t="s">
        <v>6275</v>
      </c>
      <c r="J2504" s="68"/>
      <c r="K2504" s="68"/>
      <c r="L2504" s="68"/>
      <c r="M2504" s="68"/>
      <c r="N2504" s="319"/>
      <c r="O2504" s="319"/>
      <c r="P2504" s="212">
        <v>0</v>
      </c>
      <c r="Q2504" s="212">
        <v>130</v>
      </c>
      <c r="R2504" s="68" t="s">
        <v>809</v>
      </c>
      <c r="S2504" s="320"/>
      <c r="T2504" s="266"/>
    </row>
    <row r="2505" spans="1:20" ht="63.75">
      <c r="A2505" s="189">
        <v>221</v>
      </c>
      <c r="B2505" s="68"/>
      <c r="C2505" s="210" t="s">
        <v>83</v>
      </c>
      <c r="D2505" s="211">
        <v>46168</v>
      </c>
      <c r="E2505" s="189" t="s">
        <v>6276</v>
      </c>
      <c r="F2505" s="189" t="s">
        <v>3</v>
      </c>
      <c r="G2505" s="189">
        <v>2391837</v>
      </c>
      <c r="H2505" s="68"/>
      <c r="I2505" s="195" t="s">
        <v>6277</v>
      </c>
      <c r="J2505" s="68"/>
      <c r="K2505" s="68"/>
      <c r="L2505" s="68"/>
      <c r="M2505" s="68"/>
      <c r="N2505" s="319"/>
      <c r="O2505" s="319"/>
      <c r="P2505" s="212">
        <v>0</v>
      </c>
      <c r="Q2505" s="212">
        <v>130</v>
      </c>
      <c r="R2505" s="68" t="s">
        <v>809</v>
      </c>
      <c r="S2505" s="320"/>
      <c r="T2505" s="266"/>
    </row>
    <row r="2506" spans="1:20" ht="63.75">
      <c r="A2506" s="189">
        <v>221</v>
      </c>
      <c r="B2506" s="68"/>
      <c r="C2506" s="210" t="s">
        <v>83</v>
      </c>
      <c r="D2506" s="211">
        <v>46168</v>
      </c>
      <c r="E2506" s="189" t="s">
        <v>6278</v>
      </c>
      <c r="F2506" s="189" t="s">
        <v>3</v>
      </c>
      <c r="G2506" s="189">
        <v>2391838</v>
      </c>
      <c r="H2506" s="68"/>
      <c r="I2506" s="195" t="s">
        <v>6279</v>
      </c>
      <c r="J2506" s="68"/>
      <c r="K2506" s="68"/>
      <c r="L2506" s="68"/>
      <c r="M2506" s="68"/>
      <c r="N2506" s="319"/>
      <c r="O2506" s="319"/>
      <c r="P2506" s="212">
        <v>0</v>
      </c>
      <c r="Q2506" s="212">
        <v>90</v>
      </c>
      <c r="R2506" s="68" t="s">
        <v>809</v>
      </c>
      <c r="S2506" s="320"/>
      <c r="T2506" s="266"/>
    </row>
    <row r="2507" spans="1:20" ht="63.75">
      <c r="A2507" s="189">
        <v>221</v>
      </c>
      <c r="B2507" s="68"/>
      <c r="C2507" s="210" t="s">
        <v>83</v>
      </c>
      <c r="D2507" s="211">
        <v>46168</v>
      </c>
      <c r="E2507" s="189" t="s">
        <v>6280</v>
      </c>
      <c r="F2507" s="189" t="s">
        <v>3</v>
      </c>
      <c r="G2507" s="189">
        <v>2391840</v>
      </c>
      <c r="H2507" s="68"/>
      <c r="I2507" s="195" t="s">
        <v>6281</v>
      </c>
      <c r="J2507" s="68"/>
      <c r="K2507" s="68"/>
      <c r="L2507" s="68"/>
      <c r="M2507" s="68"/>
      <c r="N2507" s="319"/>
      <c r="O2507" s="319"/>
      <c r="P2507" s="212">
        <v>0</v>
      </c>
      <c r="Q2507" s="212">
        <v>100</v>
      </c>
      <c r="R2507" s="68" t="s">
        <v>809</v>
      </c>
      <c r="S2507" s="320"/>
      <c r="T2507" s="266"/>
    </row>
    <row r="2508" spans="1:20" ht="63.75">
      <c r="A2508" s="189">
        <v>221</v>
      </c>
      <c r="B2508" s="68"/>
      <c r="C2508" s="210" t="s">
        <v>83</v>
      </c>
      <c r="D2508" s="211">
        <v>46168</v>
      </c>
      <c r="E2508" s="189" t="s">
        <v>6282</v>
      </c>
      <c r="F2508" s="189" t="s">
        <v>3</v>
      </c>
      <c r="G2508" s="189">
        <v>2391842</v>
      </c>
      <c r="H2508" s="68"/>
      <c r="I2508" s="195" t="s">
        <v>6283</v>
      </c>
      <c r="J2508" s="68"/>
      <c r="K2508" s="68"/>
      <c r="L2508" s="68"/>
      <c r="M2508" s="68"/>
      <c r="N2508" s="319"/>
      <c r="O2508" s="319"/>
      <c r="P2508" s="212">
        <v>0</v>
      </c>
      <c r="Q2508" s="212">
        <v>90</v>
      </c>
      <c r="R2508" s="68" t="s">
        <v>809</v>
      </c>
      <c r="S2508" s="320"/>
      <c r="T2508" s="266"/>
    </row>
    <row r="2509" spans="1:20" ht="63.75">
      <c r="A2509" s="189">
        <v>221</v>
      </c>
      <c r="B2509" s="68"/>
      <c r="C2509" s="210" t="s">
        <v>83</v>
      </c>
      <c r="D2509" s="211">
        <v>46168</v>
      </c>
      <c r="E2509" s="189" t="s">
        <v>6284</v>
      </c>
      <c r="F2509" s="189" t="s">
        <v>3</v>
      </c>
      <c r="G2509" s="189">
        <v>2391843</v>
      </c>
      <c r="H2509" s="68"/>
      <c r="I2509" s="195" t="s">
        <v>6285</v>
      </c>
      <c r="J2509" s="68"/>
      <c r="K2509" s="68"/>
      <c r="L2509" s="68"/>
      <c r="M2509" s="68"/>
      <c r="N2509" s="319"/>
      <c r="O2509" s="319"/>
      <c r="P2509" s="212">
        <v>0</v>
      </c>
      <c r="Q2509" s="212">
        <v>50</v>
      </c>
      <c r="R2509" s="68" t="s">
        <v>809</v>
      </c>
      <c r="S2509" s="320"/>
      <c r="T2509" s="266"/>
    </row>
    <row r="2510" spans="1:20" ht="63.75">
      <c r="A2510" s="189">
        <v>221</v>
      </c>
      <c r="B2510" s="68"/>
      <c r="C2510" s="210" t="s">
        <v>83</v>
      </c>
      <c r="D2510" s="211">
        <v>46168</v>
      </c>
      <c r="E2510" s="189" t="s">
        <v>6286</v>
      </c>
      <c r="F2510" s="189" t="s">
        <v>3</v>
      </c>
      <c r="G2510" s="189">
        <v>2391845</v>
      </c>
      <c r="H2510" s="68"/>
      <c r="I2510" s="195" t="s">
        <v>6287</v>
      </c>
      <c r="J2510" s="68"/>
      <c r="K2510" s="68"/>
      <c r="L2510" s="68"/>
      <c r="M2510" s="68"/>
      <c r="N2510" s="319"/>
      <c r="O2510" s="319"/>
      <c r="P2510" s="212">
        <v>0</v>
      </c>
      <c r="Q2510" s="212">
        <v>50</v>
      </c>
      <c r="R2510" s="68" t="s">
        <v>809</v>
      </c>
      <c r="S2510" s="320"/>
      <c r="T2510" s="266"/>
    </row>
    <row r="2511" spans="1:20" ht="63.75">
      <c r="A2511" s="189">
        <v>221</v>
      </c>
      <c r="B2511" s="68"/>
      <c r="C2511" s="210" t="s">
        <v>83</v>
      </c>
      <c r="D2511" s="211">
        <v>46168</v>
      </c>
      <c r="E2511" s="189" t="s">
        <v>6288</v>
      </c>
      <c r="F2511" s="189" t="s">
        <v>3</v>
      </c>
      <c r="G2511" s="189">
        <v>2391846</v>
      </c>
      <c r="H2511" s="68"/>
      <c r="I2511" s="195" t="s">
        <v>6289</v>
      </c>
      <c r="J2511" s="68"/>
      <c r="K2511" s="68"/>
      <c r="L2511" s="68"/>
      <c r="M2511" s="68"/>
      <c r="N2511" s="319"/>
      <c r="O2511" s="319"/>
      <c r="P2511" s="212">
        <v>0</v>
      </c>
      <c r="Q2511" s="212">
        <v>30</v>
      </c>
      <c r="R2511" s="68" t="s">
        <v>809</v>
      </c>
      <c r="S2511" s="320"/>
      <c r="T2511" s="266"/>
    </row>
    <row r="2512" spans="1:20" ht="63.75">
      <c r="A2512" s="189">
        <v>221</v>
      </c>
      <c r="B2512" s="68"/>
      <c r="C2512" s="210" t="s">
        <v>83</v>
      </c>
      <c r="D2512" s="211">
        <v>46168</v>
      </c>
      <c r="E2512" s="189" t="s">
        <v>6290</v>
      </c>
      <c r="F2512" s="189" t="s">
        <v>3</v>
      </c>
      <c r="G2512" s="189">
        <v>2391847</v>
      </c>
      <c r="H2512" s="68"/>
      <c r="I2512" s="195" t="s">
        <v>6291</v>
      </c>
      <c r="J2512" s="68"/>
      <c r="K2512" s="68"/>
      <c r="L2512" s="68"/>
      <c r="M2512" s="68"/>
      <c r="N2512" s="319"/>
      <c r="O2512" s="319"/>
      <c r="P2512" s="212">
        <v>0</v>
      </c>
      <c r="Q2512" s="212">
        <v>30</v>
      </c>
      <c r="R2512" s="68" t="s">
        <v>809</v>
      </c>
      <c r="S2512" s="320"/>
      <c r="T2512" s="266"/>
    </row>
    <row r="2513" spans="1:20" ht="63.75">
      <c r="A2513" s="189">
        <v>221</v>
      </c>
      <c r="B2513" s="68"/>
      <c r="C2513" s="210" t="s">
        <v>83</v>
      </c>
      <c r="D2513" s="211">
        <v>46168</v>
      </c>
      <c r="E2513" s="189" t="s">
        <v>6292</v>
      </c>
      <c r="F2513" s="189" t="s">
        <v>3</v>
      </c>
      <c r="G2513" s="189">
        <v>2391848</v>
      </c>
      <c r="H2513" s="68"/>
      <c r="I2513" s="195" t="s">
        <v>6293</v>
      </c>
      <c r="J2513" s="68"/>
      <c r="K2513" s="68"/>
      <c r="L2513" s="68"/>
      <c r="M2513" s="68"/>
      <c r="N2513" s="319"/>
      <c r="O2513" s="319"/>
      <c r="P2513" s="212">
        <v>0</v>
      </c>
      <c r="Q2513" s="212">
        <v>30</v>
      </c>
      <c r="R2513" s="68" t="s">
        <v>809</v>
      </c>
      <c r="S2513" s="320"/>
      <c r="T2513" s="266"/>
    </row>
    <row r="2514" spans="1:20" ht="63.75">
      <c r="A2514" s="189">
        <v>221</v>
      </c>
      <c r="B2514" s="68"/>
      <c r="C2514" s="210" t="s">
        <v>83</v>
      </c>
      <c r="D2514" s="211">
        <v>46168</v>
      </c>
      <c r="E2514" s="189" t="s">
        <v>6294</v>
      </c>
      <c r="F2514" s="189" t="s">
        <v>3</v>
      </c>
      <c r="G2514" s="189">
        <v>2391850</v>
      </c>
      <c r="H2514" s="68"/>
      <c r="I2514" s="195" t="s">
        <v>6295</v>
      </c>
      <c r="J2514" s="68"/>
      <c r="K2514" s="68"/>
      <c r="L2514" s="68"/>
      <c r="M2514" s="68"/>
      <c r="N2514" s="319"/>
      <c r="O2514" s="319"/>
      <c r="P2514" s="212">
        <v>0</v>
      </c>
      <c r="Q2514" s="212">
        <v>170</v>
      </c>
      <c r="R2514" s="68" t="s">
        <v>809</v>
      </c>
      <c r="S2514" s="320"/>
      <c r="T2514" s="266"/>
    </row>
    <row r="2515" spans="1:20" ht="63.75">
      <c r="A2515" s="189">
        <v>221</v>
      </c>
      <c r="B2515" s="68"/>
      <c r="C2515" s="210" t="s">
        <v>83</v>
      </c>
      <c r="D2515" s="211">
        <v>46168</v>
      </c>
      <c r="E2515" s="189" t="s">
        <v>6296</v>
      </c>
      <c r="F2515" s="189" t="s">
        <v>3</v>
      </c>
      <c r="G2515" s="189">
        <v>2391851</v>
      </c>
      <c r="H2515" s="68"/>
      <c r="I2515" s="195" t="s">
        <v>6297</v>
      </c>
      <c r="J2515" s="68"/>
      <c r="K2515" s="68"/>
      <c r="L2515" s="68"/>
      <c r="M2515" s="68"/>
      <c r="N2515" s="319"/>
      <c r="O2515" s="319"/>
      <c r="P2515" s="212">
        <v>0</v>
      </c>
      <c r="Q2515" s="212">
        <v>170</v>
      </c>
      <c r="R2515" s="68" t="s">
        <v>809</v>
      </c>
      <c r="S2515" s="320"/>
      <c r="T2515" s="266"/>
    </row>
    <row r="2516" spans="1:20" ht="63.75">
      <c r="A2516" s="189">
        <v>221</v>
      </c>
      <c r="B2516" s="68"/>
      <c r="C2516" s="210" t="s">
        <v>83</v>
      </c>
      <c r="D2516" s="211">
        <v>46168</v>
      </c>
      <c r="E2516" s="189" t="s">
        <v>6298</v>
      </c>
      <c r="F2516" s="189" t="s">
        <v>3</v>
      </c>
      <c r="G2516" s="189">
        <v>2391852</v>
      </c>
      <c r="H2516" s="68"/>
      <c r="I2516" s="195" t="s">
        <v>6299</v>
      </c>
      <c r="J2516" s="68"/>
      <c r="K2516" s="68"/>
      <c r="L2516" s="68"/>
      <c r="M2516" s="68"/>
      <c r="N2516" s="319"/>
      <c r="O2516" s="319"/>
      <c r="P2516" s="212">
        <v>0</v>
      </c>
      <c r="Q2516" s="212">
        <v>130</v>
      </c>
      <c r="R2516" s="68" t="s">
        <v>809</v>
      </c>
      <c r="S2516" s="320"/>
      <c r="T2516" s="266"/>
    </row>
    <row r="2517" spans="1:20" ht="51">
      <c r="A2517" s="189">
        <v>41</v>
      </c>
      <c r="B2517" s="68"/>
      <c r="C2517" s="210" t="s">
        <v>879</v>
      </c>
      <c r="D2517" s="211">
        <v>46168</v>
      </c>
      <c r="E2517" s="189" t="s">
        <v>6300</v>
      </c>
      <c r="F2517" s="189" t="s">
        <v>3</v>
      </c>
      <c r="G2517" s="189">
        <v>2391853</v>
      </c>
      <c r="H2517" s="68"/>
      <c r="I2517" s="195" t="s">
        <v>6301</v>
      </c>
      <c r="J2517" s="68"/>
      <c r="K2517" s="68"/>
      <c r="L2517" s="68"/>
      <c r="M2517" s="68"/>
      <c r="N2517" s="319"/>
      <c r="O2517" s="319"/>
      <c r="P2517" s="212">
        <v>0</v>
      </c>
      <c r="Q2517" s="212">
        <v>36</v>
      </c>
      <c r="R2517" s="68" t="s">
        <v>809</v>
      </c>
      <c r="S2517" s="320"/>
      <c r="T2517" s="266"/>
    </row>
    <row r="2518" spans="1:20" ht="63.75">
      <c r="A2518" s="189">
        <v>221</v>
      </c>
      <c r="B2518" s="68"/>
      <c r="C2518" s="210" t="s">
        <v>83</v>
      </c>
      <c r="D2518" s="211">
        <v>46168</v>
      </c>
      <c r="E2518" s="189" t="s">
        <v>6302</v>
      </c>
      <c r="F2518" s="189" t="s">
        <v>3</v>
      </c>
      <c r="G2518" s="189">
        <v>2391854</v>
      </c>
      <c r="H2518" s="68"/>
      <c r="I2518" s="195" t="s">
        <v>6303</v>
      </c>
      <c r="J2518" s="68"/>
      <c r="K2518" s="68"/>
      <c r="L2518" s="68"/>
      <c r="M2518" s="68"/>
      <c r="N2518" s="319"/>
      <c r="O2518" s="319"/>
      <c r="P2518" s="212">
        <v>0</v>
      </c>
      <c r="Q2518" s="212">
        <v>100</v>
      </c>
      <c r="R2518" s="68" t="s">
        <v>809</v>
      </c>
      <c r="S2518" s="320"/>
      <c r="T2518" s="266"/>
    </row>
    <row r="2519" spans="1:20" ht="63.75">
      <c r="A2519" s="189">
        <v>221</v>
      </c>
      <c r="B2519" s="68"/>
      <c r="C2519" s="210" t="s">
        <v>83</v>
      </c>
      <c r="D2519" s="211">
        <v>46168</v>
      </c>
      <c r="E2519" s="189" t="s">
        <v>6304</v>
      </c>
      <c r="F2519" s="189" t="s">
        <v>3</v>
      </c>
      <c r="G2519" s="189">
        <v>2391855</v>
      </c>
      <c r="H2519" s="68"/>
      <c r="I2519" s="195" t="s">
        <v>6305</v>
      </c>
      <c r="J2519" s="68"/>
      <c r="K2519" s="68"/>
      <c r="L2519" s="68"/>
      <c r="M2519" s="68"/>
      <c r="N2519" s="319"/>
      <c r="O2519" s="319"/>
      <c r="P2519" s="212">
        <v>0</v>
      </c>
      <c r="Q2519" s="212">
        <v>90</v>
      </c>
      <c r="R2519" s="68" t="s">
        <v>809</v>
      </c>
      <c r="S2519" s="320"/>
      <c r="T2519" s="266"/>
    </row>
    <row r="2520" spans="1:20" ht="63.75">
      <c r="A2520" s="189">
        <v>221</v>
      </c>
      <c r="B2520" s="68"/>
      <c r="C2520" s="210" t="s">
        <v>83</v>
      </c>
      <c r="D2520" s="211">
        <v>46168</v>
      </c>
      <c r="E2520" s="189" t="s">
        <v>6306</v>
      </c>
      <c r="F2520" s="189" t="s">
        <v>3</v>
      </c>
      <c r="G2520" s="189">
        <v>2391856</v>
      </c>
      <c r="H2520" s="68"/>
      <c r="I2520" s="195" t="s">
        <v>6307</v>
      </c>
      <c r="J2520" s="68"/>
      <c r="K2520" s="68"/>
      <c r="L2520" s="68"/>
      <c r="M2520" s="68"/>
      <c r="N2520" s="319"/>
      <c r="O2520" s="319"/>
      <c r="P2520" s="212">
        <v>0</v>
      </c>
      <c r="Q2520" s="212">
        <v>60</v>
      </c>
      <c r="R2520" s="68" t="s">
        <v>809</v>
      </c>
      <c r="S2520" s="320"/>
      <c r="T2520" s="266"/>
    </row>
    <row r="2521" spans="1:20" ht="63.75">
      <c r="A2521" s="189">
        <v>221</v>
      </c>
      <c r="B2521" s="68"/>
      <c r="C2521" s="210" t="s">
        <v>83</v>
      </c>
      <c r="D2521" s="211">
        <v>46168</v>
      </c>
      <c r="E2521" s="189" t="s">
        <v>6308</v>
      </c>
      <c r="F2521" s="189" t="s">
        <v>3</v>
      </c>
      <c r="G2521" s="189">
        <v>2391858</v>
      </c>
      <c r="H2521" s="68"/>
      <c r="I2521" s="195" t="s">
        <v>6309</v>
      </c>
      <c r="J2521" s="68"/>
      <c r="K2521" s="68"/>
      <c r="L2521" s="68"/>
      <c r="M2521" s="68"/>
      <c r="N2521" s="319"/>
      <c r="O2521" s="319"/>
      <c r="P2521" s="212">
        <v>0</v>
      </c>
      <c r="Q2521" s="212">
        <v>60</v>
      </c>
      <c r="R2521" s="68" t="s">
        <v>809</v>
      </c>
      <c r="S2521" s="320"/>
      <c r="T2521" s="266"/>
    </row>
    <row r="2522" spans="1:20" ht="63.75">
      <c r="A2522" s="189">
        <v>221</v>
      </c>
      <c r="B2522" s="68"/>
      <c r="C2522" s="210" t="s">
        <v>83</v>
      </c>
      <c r="D2522" s="211">
        <v>46168</v>
      </c>
      <c r="E2522" s="189" t="s">
        <v>6310</v>
      </c>
      <c r="F2522" s="189" t="s">
        <v>3</v>
      </c>
      <c r="G2522" s="189">
        <v>2391859</v>
      </c>
      <c r="H2522" s="68"/>
      <c r="I2522" s="195" t="s">
        <v>6311</v>
      </c>
      <c r="J2522" s="68"/>
      <c r="K2522" s="68"/>
      <c r="L2522" s="68"/>
      <c r="M2522" s="68"/>
      <c r="N2522" s="319"/>
      <c r="O2522" s="319"/>
      <c r="P2522" s="212">
        <v>0</v>
      </c>
      <c r="Q2522" s="212">
        <v>80</v>
      </c>
      <c r="R2522" s="68" t="s">
        <v>809</v>
      </c>
      <c r="S2522" s="320"/>
      <c r="T2522" s="266"/>
    </row>
    <row r="2523" spans="1:20" ht="63.75">
      <c r="A2523" s="189">
        <v>221</v>
      </c>
      <c r="B2523" s="68"/>
      <c r="C2523" s="210" t="s">
        <v>83</v>
      </c>
      <c r="D2523" s="211">
        <v>46168</v>
      </c>
      <c r="E2523" s="189" t="s">
        <v>6312</v>
      </c>
      <c r="F2523" s="189" t="s">
        <v>3</v>
      </c>
      <c r="G2523" s="189">
        <v>2391860</v>
      </c>
      <c r="H2523" s="68"/>
      <c r="I2523" s="195" t="s">
        <v>6313</v>
      </c>
      <c r="J2523" s="68"/>
      <c r="K2523" s="68"/>
      <c r="L2523" s="68"/>
      <c r="M2523" s="68"/>
      <c r="N2523" s="319"/>
      <c r="O2523" s="319"/>
      <c r="P2523" s="212">
        <v>0</v>
      </c>
      <c r="Q2523" s="212">
        <v>260</v>
      </c>
      <c r="R2523" s="68" t="s">
        <v>809</v>
      </c>
      <c r="S2523" s="320"/>
      <c r="T2523" s="266"/>
    </row>
    <row r="2524" spans="1:20" ht="63.75">
      <c r="A2524" s="189">
        <v>221</v>
      </c>
      <c r="B2524" s="68"/>
      <c r="C2524" s="210" t="s">
        <v>83</v>
      </c>
      <c r="D2524" s="211">
        <v>46168</v>
      </c>
      <c r="E2524" s="189" t="s">
        <v>6314</v>
      </c>
      <c r="F2524" s="189" t="s">
        <v>3</v>
      </c>
      <c r="G2524" s="189">
        <v>2391861</v>
      </c>
      <c r="H2524" s="68"/>
      <c r="I2524" s="195" t="s">
        <v>6315</v>
      </c>
      <c r="J2524" s="68"/>
      <c r="K2524" s="68"/>
      <c r="L2524" s="68"/>
      <c r="M2524" s="68"/>
      <c r="N2524" s="319"/>
      <c r="O2524" s="319"/>
      <c r="P2524" s="212">
        <v>0</v>
      </c>
      <c r="Q2524" s="212">
        <v>40</v>
      </c>
      <c r="R2524" s="68" t="s">
        <v>809</v>
      </c>
      <c r="S2524" s="320"/>
      <c r="T2524" s="266"/>
    </row>
    <row r="2525" spans="1:20" ht="63.75">
      <c r="A2525" s="189">
        <v>221</v>
      </c>
      <c r="B2525" s="68"/>
      <c r="C2525" s="210" t="s">
        <v>83</v>
      </c>
      <c r="D2525" s="211">
        <v>46168</v>
      </c>
      <c r="E2525" s="189" t="s">
        <v>6316</v>
      </c>
      <c r="F2525" s="189" t="s">
        <v>3</v>
      </c>
      <c r="G2525" s="189">
        <v>2391863</v>
      </c>
      <c r="H2525" s="68"/>
      <c r="I2525" s="195" t="s">
        <v>6317</v>
      </c>
      <c r="J2525" s="68"/>
      <c r="K2525" s="68"/>
      <c r="L2525" s="68"/>
      <c r="M2525" s="68"/>
      <c r="N2525" s="319"/>
      <c r="O2525" s="319"/>
      <c r="P2525" s="212">
        <v>0</v>
      </c>
      <c r="Q2525" s="212">
        <v>20</v>
      </c>
      <c r="R2525" s="68" t="s">
        <v>809</v>
      </c>
      <c r="S2525" s="320"/>
      <c r="T2525" s="266"/>
    </row>
    <row r="2526" spans="1:20" ht="63.75">
      <c r="A2526" s="189">
        <v>221</v>
      </c>
      <c r="B2526" s="68"/>
      <c r="C2526" s="210" t="s">
        <v>83</v>
      </c>
      <c r="D2526" s="211">
        <v>46168</v>
      </c>
      <c r="E2526" s="189" t="s">
        <v>6318</v>
      </c>
      <c r="F2526" s="189" t="s">
        <v>3</v>
      </c>
      <c r="G2526" s="189">
        <v>2391870</v>
      </c>
      <c r="H2526" s="68"/>
      <c r="I2526" s="195" t="s">
        <v>6319</v>
      </c>
      <c r="J2526" s="68"/>
      <c r="K2526" s="68"/>
      <c r="L2526" s="68"/>
      <c r="M2526" s="68"/>
      <c r="N2526" s="319"/>
      <c r="O2526" s="319"/>
      <c r="P2526" s="212">
        <v>0</v>
      </c>
      <c r="Q2526" s="212">
        <v>100</v>
      </c>
      <c r="R2526" s="68" t="s">
        <v>809</v>
      </c>
      <c r="S2526" s="320"/>
      <c r="T2526" s="266"/>
    </row>
    <row r="2527" spans="1:20" ht="63.75">
      <c r="A2527" s="189">
        <v>221</v>
      </c>
      <c r="B2527" s="68"/>
      <c r="C2527" s="210" t="s">
        <v>83</v>
      </c>
      <c r="D2527" s="211">
        <v>46168</v>
      </c>
      <c r="E2527" s="189" t="s">
        <v>6320</v>
      </c>
      <c r="F2527" s="189" t="s">
        <v>3</v>
      </c>
      <c r="G2527" s="189">
        <v>2391864</v>
      </c>
      <c r="H2527" s="68"/>
      <c r="I2527" s="195" t="s">
        <v>6321</v>
      </c>
      <c r="J2527" s="68"/>
      <c r="K2527" s="68"/>
      <c r="L2527" s="68"/>
      <c r="M2527" s="68"/>
      <c r="N2527" s="319"/>
      <c r="O2527" s="319"/>
      <c r="P2527" s="212">
        <v>0</v>
      </c>
      <c r="Q2527" s="212">
        <v>40</v>
      </c>
      <c r="R2527" s="68" t="s">
        <v>809</v>
      </c>
      <c r="S2527" s="320"/>
      <c r="T2527" s="266"/>
    </row>
    <row r="2528" spans="1:20" ht="63.75">
      <c r="A2528" s="189">
        <v>221</v>
      </c>
      <c r="B2528" s="68"/>
      <c r="C2528" s="210" t="s">
        <v>83</v>
      </c>
      <c r="D2528" s="211">
        <v>46168</v>
      </c>
      <c r="E2528" s="189" t="s">
        <v>6322</v>
      </c>
      <c r="F2528" s="189" t="s">
        <v>3</v>
      </c>
      <c r="G2528" s="189">
        <v>2391865</v>
      </c>
      <c r="H2528" s="68"/>
      <c r="I2528" s="195" t="s">
        <v>6323</v>
      </c>
      <c r="J2528" s="68"/>
      <c r="K2528" s="68"/>
      <c r="L2528" s="68"/>
      <c r="M2528" s="68"/>
      <c r="N2528" s="319"/>
      <c r="O2528" s="319"/>
      <c r="P2528" s="212">
        <v>0</v>
      </c>
      <c r="Q2528" s="212">
        <v>40</v>
      </c>
      <c r="R2528" s="68" t="s">
        <v>809</v>
      </c>
      <c r="S2528" s="320"/>
      <c r="T2528" s="266"/>
    </row>
    <row r="2529" spans="1:20" ht="63.75">
      <c r="A2529" s="189">
        <v>221</v>
      </c>
      <c r="B2529" s="68"/>
      <c r="C2529" s="210" t="s">
        <v>83</v>
      </c>
      <c r="D2529" s="211">
        <v>46168</v>
      </c>
      <c r="E2529" s="189" t="s">
        <v>6324</v>
      </c>
      <c r="F2529" s="189" t="s">
        <v>3</v>
      </c>
      <c r="G2529" s="189">
        <v>2391868</v>
      </c>
      <c r="H2529" s="68"/>
      <c r="I2529" s="195" t="s">
        <v>6325</v>
      </c>
      <c r="J2529" s="68"/>
      <c r="K2529" s="68"/>
      <c r="L2529" s="68"/>
      <c r="M2529" s="68"/>
      <c r="N2529" s="319"/>
      <c r="O2529" s="319"/>
      <c r="P2529" s="212">
        <v>0</v>
      </c>
      <c r="Q2529" s="212">
        <v>100</v>
      </c>
      <c r="R2529" s="68" t="s">
        <v>809</v>
      </c>
      <c r="S2529" s="320"/>
      <c r="T2529" s="266"/>
    </row>
    <row r="2530" spans="1:20" ht="63.75">
      <c r="A2530" s="189">
        <v>221</v>
      </c>
      <c r="B2530" s="68"/>
      <c r="C2530" s="210" t="s">
        <v>83</v>
      </c>
      <c r="D2530" s="211">
        <v>46168</v>
      </c>
      <c r="E2530" s="189" t="s">
        <v>6326</v>
      </c>
      <c r="F2530" s="189" t="s">
        <v>3</v>
      </c>
      <c r="G2530" s="189">
        <v>2391872</v>
      </c>
      <c r="H2530" s="68"/>
      <c r="I2530" s="195" t="s">
        <v>6327</v>
      </c>
      <c r="J2530" s="68"/>
      <c r="K2530" s="68"/>
      <c r="L2530" s="68"/>
      <c r="M2530" s="68"/>
      <c r="N2530" s="319"/>
      <c r="O2530" s="319"/>
      <c r="P2530" s="212">
        <v>0</v>
      </c>
      <c r="Q2530" s="212">
        <v>100</v>
      </c>
      <c r="R2530" s="68" t="s">
        <v>809</v>
      </c>
      <c r="S2530" s="320"/>
      <c r="T2530" s="266"/>
    </row>
    <row r="2531" spans="1:20" ht="63.75">
      <c r="A2531" s="189">
        <v>221</v>
      </c>
      <c r="B2531" s="68"/>
      <c r="C2531" s="210" t="s">
        <v>83</v>
      </c>
      <c r="D2531" s="211">
        <v>46168</v>
      </c>
      <c r="E2531" s="189" t="s">
        <v>6328</v>
      </c>
      <c r="F2531" s="189" t="s">
        <v>3</v>
      </c>
      <c r="G2531" s="189">
        <v>2391873</v>
      </c>
      <c r="H2531" s="68"/>
      <c r="I2531" s="195" t="s">
        <v>6329</v>
      </c>
      <c r="J2531" s="68"/>
      <c r="K2531" s="68"/>
      <c r="L2531" s="68"/>
      <c r="M2531" s="68"/>
      <c r="N2531" s="319"/>
      <c r="O2531" s="319"/>
      <c r="P2531" s="212">
        <v>0</v>
      </c>
      <c r="Q2531" s="212">
        <v>100</v>
      </c>
      <c r="R2531" s="68" t="s">
        <v>809</v>
      </c>
      <c r="S2531" s="320"/>
      <c r="T2531" s="266"/>
    </row>
    <row r="2532" spans="1:20" ht="63.75">
      <c r="A2532" s="189">
        <v>221</v>
      </c>
      <c r="B2532" s="68"/>
      <c r="C2532" s="210" t="s">
        <v>83</v>
      </c>
      <c r="D2532" s="211">
        <v>46168</v>
      </c>
      <c r="E2532" s="189" t="s">
        <v>6330</v>
      </c>
      <c r="F2532" s="189" t="s">
        <v>3</v>
      </c>
      <c r="G2532" s="189">
        <v>2391875</v>
      </c>
      <c r="H2532" s="68"/>
      <c r="I2532" s="195" t="s">
        <v>6331</v>
      </c>
      <c r="J2532" s="68"/>
      <c r="K2532" s="68"/>
      <c r="L2532" s="68"/>
      <c r="M2532" s="68"/>
      <c r="N2532" s="319"/>
      <c r="O2532" s="319"/>
      <c r="P2532" s="212">
        <v>0</v>
      </c>
      <c r="Q2532" s="212">
        <v>100</v>
      </c>
      <c r="R2532" s="68" t="s">
        <v>809</v>
      </c>
      <c r="S2532" s="320"/>
      <c r="T2532" s="266"/>
    </row>
    <row r="2533" spans="1:20" ht="63.75">
      <c r="A2533" s="189">
        <v>221</v>
      </c>
      <c r="B2533" s="68"/>
      <c r="C2533" s="210" t="s">
        <v>83</v>
      </c>
      <c r="D2533" s="211">
        <v>46168</v>
      </c>
      <c r="E2533" s="189" t="s">
        <v>6332</v>
      </c>
      <c r="F2533" s="189" t="s">
        <v>3</v>
      </c>
      <c r="G2533" s="189">
        <v>2391876</v>
      </c>
      <c r="H2533" s="68"/>
      <c r="I2533" s="195" t="s">
        <v>6333</v>
      </c>
      <c r="J2533" s="68"/>
      <c r="K2533" s="68"/>
      <c r="L2533" s="68"/>
      <c r="M2533" s="68"/>
      <c r="N2533" s="319"/>
      <c r="O2533" s="319"/>
      <c r="P2533" s="212">
        <v>0</v>
      </c>
      <c r="Q2533" s="212">
        <v>100</v>
      </c>
      <c r="R2533" s="68" t="s">
        <v>809</v>
      </c>
      <c r="S2533" s="320"/>
      <c r="T2533" s="266"/>
    </row>
    <row r="2534" spans="1:20" ht="63.75">
      <c r="A2534" s="189">
        <v>221</v>
      </c>
      <c r="B2534" s="68"/>
      <c r="C2534" s="210" t="s">
        <v>83</v>
      </c>
      <c r="D2534" s="211">
        <v>46168</v>
      </c>
      <c r="E2534" s="189" t="s">
        <v>6334</v>
      </c>
      <c r="F2534" s="189" t="s">
        <v>3</v>
      </c>
      <c r="G2534" s="189">
        <v>2391877</v>
      </c>
      <c r="H2534" s="68"/>
      <c r="I2534" s="195" t="s">
        <v>6335</v>
      </c>
      <c r="J2534" s="68"/>
      <c r="K2534" s="68"/>
      <c r="L2534" s="68"/>
      <c r="M2534" s="68"/>
      <c r="N2534" s="319"/>
      <c r="O2534" s="319"/>
      <c r="P2534" s="212">
        <v>0</v>
      </c>
      <c r="Q2534" s="212">
        <v>100</v>
      </c>
      <c r="R2534" s="68" t="s">
        <v>809</v>
      </c>
      <c r="S2534" s="320"/>
      <c r="T2534" s="266"/>
    </row>
    <row r="2535" spans="1:20" ht="51">
      <c r="A2535" s="189">
        <v>599</v>
      </c>
      <c r="B2535" s="68"/>
      <c r="C2535" s="210" t="s">
        <v>630</v>
      </c>
      <c r="D2535" s="211">
        <v>46168</v>
      </c>
      <c r="E2535" s="189" t="s">
        <v>6336</v>
      </c>
      <c r="F2535" s="189" t="s">
        <v>3</v>
      </c>
      <c r="G2535" s="189">
        <v>2391878</v>
      </c>
      <c r="H2535" s="68"/>
      <c r="I2535" s="195" t="s">
        <v>6337</v>
      </c>
      <c r="J2535" s="68"/>
      <c r="K2535" s="68"/>
      <c r="L2535" s="68"/>
      <c r="M2535" s="68"/>
      <c r="N2535" s="319"/>
      <c r="O2535" s="319"/>
      <c r="P2535" s="212">
        <v>0</v>
      </c>
      <c r="Q2535" s="212">
        <v>112.06</v>
      </c>
      <c r="R2535" s="68" t="s">
        <v>809</v>
      </c>
      <c r="S2535" s="320"/>
      <c r="T2535" s="266"/>
    </row>
    <row r="2536" spans="1:20" ht="63.75">
      <c r="A2536" s="189">
        <v>221</v>
      </c>
      <c r="B2536" s="68"/>
      <c r="C2536" s="210" t="s">
        <v>83</v>
      </c>
      <c r="D2536" s="211">
        <v>46168</v>
      </c>
      <c r="E2536" s="189" t="s">
        <v>6338</v>
      </c>
      <c r="F2536" s="189" t="s">
        <v>3</v>
      </c>
      <c r="G2536" s="189">
        <v>2391879</v>
      </c>
      <c r="H2536" s="68"/>
      <c r="I2536" s="195" t="s">
        <v>6339</v>
      </c>
      <c r="J2536" s="68"/>
      <c r="K2536" s="68"/>
      <c r="L2536" s="68"/>
      <c r="M2536" s="68"/>
      <c r="N2536" s="319"/>
      <c r="O2536" s="319"/>
      <c r="P2536" s="212">
        <v>0</v>
      </c>
      <c r="Q2536" s="212">
        <v>100</v>
      </c>
      <c r="R2536" s="68" t="s">
        <v>809</v>
      </c>
      <c r="S2536" s="320"/>
      <c r="T2536" s="266"/>
    </row>
    <row r="2537" spans="1:20" ht="51">
      <c r="A2537" s="189">
        <v>599</v>
      </c>
      <c r="B2537" s="68"/>
      <c r="C2537" s="210" t="s">
        <v>630</v>
      </c>
      <c r="D2537" s="211">
        <v>46168</v>
      </c>
      <c r="E2537" s="189" t="s">
        <v>6340</v>
      </c>
      <c r="F2537" s="189" t="s">
        <v>3</v>
      </c>
      <c r="G2537" s="189">
        <v>2391880</v>
      </c>
      <c r="H2537" s="68"/>
      <c r="I2537" s="195" t="s">
        <v>6341</v>
      </c>
      <c r="J2537" s="68"/>
      <c r="K2537" s="68"/>
      <c r="L2537" s="68"/>
      <c r="M2537" s="68"/>
      <c r="N2537" s="319"/>
      <c r="O2537" s="319"/>
      <c r="P2537" s="212">
        <v>0</v>
      </c>
      <c r="Q2537" s="212">
        <v>2184.12</v>
      </c>
      <c r="R2537" s="68" t="s">
        <v>809</v>
      </c>
      <c r="S2537" s="320"/>
      <c r="T2537" s="266"/>
    </row>
    <row r="2538" spans="1:20" ht="63.75">
      <c r="A2538" s="189">
        <v>221</v>
      </c>
      <c r="B2538" s="68"/>
      <c r="C2538" s="210" t="s">
        <v>83</v>
      </c>
      <c r="D2538" s="211">
        <v>46168</v>
      </c>
      <c r="E2538" s="189" t="s">
        <v>6342</v>
      </c>
      <c r="F2538" s="189" t="s">
        <v>3</v>
      </c>
      <c r="G2538" s="189">
        <v>2391881</v>
      </c>
      <c r="H2538" s="68"/>
      <c r="I2538" s="195" t="s">
        <v>6343</v>
      </c>
      <c r="J2538" s="68"/>
      <c r="K2538" s="68"/>
      <c r="L2538" s="68"/>
      <c r="M2538" s="68"/>
      <c r="N2538" s="319"/>
      <c r="O2538" s="319"/>
      <c r="P2538" s="212">
        <v>0</v>
      </c>
      <c r="Q2538" s="212">
        <v>100</v>
      </c>
      <c r="R2538" s="68" t="s">
        <v>809</v>
      </c>
      <c r="S2538" s="320"/>
      <c r="T2538" s="266"/>
    </row>
    <row r="2539" spans="1:20" ht="63.75">
      <c r="A2539" s="189">
        <v>221</v>
      </c>
      <c r="B2539" s="68"/>
      <c r="C2539" s="210" t="s">
        <v>83</v>
      </c>
      <c r="D2539" s="211">
        <v>46168</v>
      </c>
      <c r="E2539" s="189" t="s">
        <v>6344</v>
      </c>
      <c r="F2539" s="189" t="s">
        <v>3</v>
      </c>
      <c r="G2539" s="189">
        <v>2391883</v>
      </c>
      <c r="H2539" s="68"/>
      <c r="I2539" s="195" t="s">
        <v>6345</v>
      </c>
      <c r="J2539" s="68"/>
      <c r="K2539" s="68"/>
      <c r="L2539" s="68"/>
      <c r="M2539" s="68"/>
      <c r="N2539" s="319"/>
      <c r="O2539" s="319"/>
      <c r="P2539" s="212">
        <v>0</v>
      </c>
      <c r="Q2539" s="212">
        <v>100</v>
      </c>
      <c r="R2539" s="68" t="s">
        <v>809</v>
      </c>
      <c r="S2539" s="320"/>
      <c r="T2539" s="266"/>
    </row>
    <row r="2540" spans="1:20" ht="51">
      <c r="A2540" s="189">
        <v>599</v>
      </c>
      <c r="B2540" s="68"/>
      <c r="C2540" s="210" t="s">
        <v>630</v>
      </c>
      <c r="D2540" s="211">
        <v>46168</v>
      </c>
      <c r="E2540" s="189" t="s">
        <v>6346</v>
      </c>
      <c r="F2540" s="189" t="s">
        <v>3</v>
      </c>
      <c r="G2540" s="189">
        <v>2391884</v>
      </c>
      <c r="H2540" s="68"/>
      <c r="I2540" s="195" t="s">
        <v>6347</v>
      </c>
      <c r="J2540" s="68"/>
      <c r="K2540" s="68"/>
      <c r="L2540" s="68"/>
      <c r="M2540" s="68"/>
      <c r="N2540" s="319"/>
      <c r="O2540" s="319"/>
      <c r="P2540" s="212">
        <v>0</v>
      </c>
      <c r="Q2540" s="212">
        <v>0.3</v>
      </c>
      <c r="R2540" s="68" t="s">
        <v>809</v>
      </c>
      <c r="S2540" s="320"/>
      <c r="T2540" s="266"/>
    </row>
    <row r="2541" spans="1:20" ht="63.75">
      <c r="A2541" s="189">
        <v>221</v>
      </c>
      <c r="B2541" s="68"/>
      <c r="C2541" s="210" t="s">
        <v>83</v>
      </c>
      <c r="D2541" s="211">
        <v>46168</v>
      </c>
      <c r="E2541" s="189" t="s">
        <v>6348</v>
      </c>
      <c r="F2541" s="189" t="s">
        <v>3</v>
      </c>
      <c r="G2541" s="189">
        <v>2391885</v>
      </c>
      <c r="H2541" s="68"/>
      <c r="I2541" s="195" t="s">
        <v>6349</v>
      </c>
      <c r="J2541" s="68"/>
      <c r="K2541" s="68"/>
      <c r="L2541" s="68"/>
      <c r="M2541" s="68"/>
      <c r="N2541" s="319"/>
      <c r="O2541" s="319"/>
      <c r="P2541" s="212">
        <v>0</v>
      </c>
      <c r="Q2541" s="212">
        <v>100</v>
      </c>
      <c r="R2541" s="68" t="s">
        <v>809</v>
      </c>
      <c r="S2541" s="320"/>
      <c r="T2541" s="266"/>
    </row>
    <row r="2542" spans="1:20" ht="63.75">
      <c r="A2542" s="189">
        <v>221</v>
      </c>
      <c r="B2542" s="68"/>
      <c r="C2542" s="210" t="s">
        <v>83</v>
      </c>
      <c r="D2542" s="211">
        <v>46168</v>
      </c>
      <c r="E2542" s="189" t="s">
        <v>6350</v>
      </c>
      <c r="F2542" s="189" t="s">
        <v>3</v>
      </c>
      <c r="G2542" s="189">
        <v>2391887</v>
      </c>
      <c r="H2542" s="68"/>
      <c r="I2542" s="195" t="s">
        <v>6351</v>
      </c>
      <c r="J2542" s="68"/>
      <c r="K2542" s="68"/>
      <c r="L2542" s="68"/>
      <c r="M2542" s="68"/>
      <c r="N2542" s="319"/>
      <c r="O2542" s="319"/>
      <c r="P2542" s="212">
        <v>0</v>
      </c>
      <c r="Q2542" s="212">
        <v>100</v>
      </c>
      <c r="R2542" s="68" t="s">
        <v>809</v>
      </c>
      <c r="S2542" s="320"/>
      <c r="T2542" s="266"/>
    </row>
    <row r="2543" spans="1:20" ht="63.75">
      <c r="A2543" s="189">
        <v>221</v>
      </c>
      <c r="B2543" s="68"/>
      <c r="C2543" s="210" t="s">
        <v>83</v>
      </c>
      <c r="D2543" s="211">
        <v>46168</v>
      </c>
      <c r="E2543" s="189" t="s">
        <v>6352</v>
      </c>
      <c r="F2543" s="189" t="s">
        <v>3</v>
      </c>
      <c r="G2543" s="189">
        <v>2391888</v>
      </c>
      <c r="H2543" s="68"/>
      <c r="I2543" s="195" t="s">
        <v>6353</v>
      </c>
      <c r="J2543" s="68"/>
      <c r="K2543" s="68"/>
      <c r="L2543" s="68"/>
      <c r="M2543" s="68"/>
      <c r="N2543" s="319"/>
      <c r="O2543" s="319"/>
      <c r="P2543" s="212">
        <v>0</v>
      </c>
      <c r="Q2543" s="212">
        <v>100</v>
      </c>
      <c r="R2543" s="68" t="s">
        <v>809</v>
      </c>
      <c r="S2543" s="320"/>
      <c r="T2543" s="266"/>
    </row>
    <row r="2544" spans="1:20" ht="63.75">
      <c r="A2544" s="189">
        <v>221</v>
      </c>
      <c r="B2544" s="68"/>
      <c r="C2544" s="210" t="s">
        <v>83</v>
      </c>
      <c r="D2544" s="211">
        <v>46168</v>
      </c>
      <c r="E2544" s="189" t="s">
        <v>6354</v>
      </c>
      <c r="F2544" s="189" t="s">
        <v>3</v>
      </c>
      <c r="G2544" s="189">
        <v>2391890</v>
      </c>
      <c r="H2544" s="68"/>
      <c r="I2544" s="195" t="s">
        <v>6355</v>
      </c>
      <c r="J2544" s="68"/>
      <c r="K2544" s="68"/>
      <c r="L2544" s="68"/>
      <c r="M2544" s="68"/>
      <c r="N2544" s="319"/>
      <c r="O2544" s="319"/>
      <c r="P2544" s="212">
        <v>0</v>
      </c>
      <c r="Q2544" s="212">
        <v>100</v>
      </c>
      <c r="R2544" s="68" t="s">
        <v>809</v>
      </c>
      <c r="S2544" s="320"/>
      <c r="T2544" s="266"/>
    </row>
    <row r="2545" spans="1:20" ht="63.75">
      <c r="A2545" s="189">
        <v>221</v>
      </c>
      <c r="B2545" s="68"/>
      <c r="C2545" s="210" t="s">
        <v>83</v>
      </c>
      <c r="D2545" s="211">
        <v>46168</v>
      </c>
      <c r="E2545" s="189" t="s">
        <v>6356</v>
      </c>
      <c r="F2545" s="189" t="s">
        <v>3</v>
      </c>
      <c r="G2545" s="189">
        <v>2391891</v>
      </c>
      <c r="H2545" s="68"/>
      <c r="I2545" s="195" t="s">
        <v>6357</v>
      </c>
      <c r="J2545" s="68"/>
      <c r="K2545" s="68"/>
      <c r="L2545" s="68"/>
      <c r="M2545" s="68"/>
      <c r="N2545" s="319"/>
      <c r="O2545" s="319"/>
      <c r="P2545" s="212">
        <v>0</v>
      </c>
      <c r="Q2545" s="212">
        <v>100</v>
      </c>
      <c r="R2545" s="68" t="s">
        <v>809</v>
      </c>
      <c r="S2545" s="320"/>
      <c r="T2545" s="266"/>
    </row>
    <row r="2546" spans="1:20" ht="63.75">
      <c r="A2546" s="189">
        <v>221</v>
      </c>
      <c r="B2546" s="68"/>
      <c r="C2546" s="210" t="s">
        <v>83</v>
      </c>
      <c r="D2546" s="211">
        <v>46168</v>
      </c>
      <c r="E2546" s="189" t="s">
        <v>6358</v>
      </c>
      <c r="F2546" s="189" t="s">
        <v>3</v>
      </c>
      <c r="G2546" s="189">
        <v>2391892</v>
      </c>
      <c r="H2546" s="68"/>
      <c r="I2546" s="195" t="s">
        <v>6359</v>
      </c>
      <c r="J2546" s="68"/>
      <c r="K2546" s="68"/>
      <c r="L2546" s="68"/>
      <c r="M2546" s="68"/>
      <c r="N2546" s="319"/>
      <c r="O2546" s="319"/>
      <c r="P2546" s="212">
        <v>0</v>
      </c>
      <c r="Q2546" s="212">
        <v>100</v>
      </c>
      <c r="R2546" s="68" t="s">
        <v>809</v>
      </c>
      <c r="S2546" s="320"/>
      <c r="T2546" s="266"/>
    </row>
    <row r="2547" spans="1:20" ht="63.75">
      <c r="A2547" s="189">
        <v>221</v>
      </c>
      <c r="B2547" s="68"/>
      <c r="C2547" s="210" t="s">
        <v>83</v>
      </c>
      <c r="D2547" s="211">
        <v>46168</v>
      </c>
      <c r="E2547" s="189" t="s">
        <v>6360</v>
      </c>
      <c r="F2547" s="189" t="s">
        <v>3</v>
      </c>
      <c r="G2547" s="189">
        <v>2391894</v>
      </c>
      <c r="H2547" s="68"/>
      <c r="I2547" s="195" t="s">
        <v>6361</v>
      </c>
      <c r="J2547" s="68"/>
      <c r="K2547" s="68"/>
      <c r="L2547" s="68"/>
      <c r="M2547" s="68"/>
      <c r="N2547" s="319"/>
      <c r="O2547" s="319"/>
      <c r="P2547" s="212">
        <v>0</v>
      </c>
      <c r="Q2547" s="212">
        <v>100</v>
      </c>
      <c r="R2547" s="68" t="s">
        <v>809</v>
      </c>
      <c r="S2547" s="320"/>
      <c r="T2547" s="266"/>
    </row>
    <row r="2548" spans="1:20" ht="63.75">
      <c r="A2548" s="189">
        <v>221</v>
      </c>
      <c r="B2548" s="68"/>
      <c r="C2548" s="210" t="s">
        <v>83</v>
      </c>
      <c r="D2548" s="211">
        <v>46168</v>
      </c>
      <c r="E2548" s="189" t="s">
        <v>6362</v>
      </c>
      <c r="F2548" s="189" t="s">
        <v>3</v>
      </c>
      <c r="G2548" s="189">
        <v>2391896</v>
      </c>
      <c r="H2548" s="68"/>
      <c r="I2548" s="195" t="s">
        <v>6363</v>
      </c>
      <c r="J2548" s="68"/>
      <c r="K2548" s="68"/>
      <c r="L2548" s="68"/>
      <c r="M2548" s="68"/>
      <c r="N2548" s="319"/>
      <c r="O2548" s="319"/>
      <c r="P2548" s="212">
        <v>0</v>
      </c>
      <c r="Q2548" s="212">
        <v>100</v>
      </c>
      <c r="R2548" s="68" t="s">
        <v>809</v>
      </c>
      <c r="S2548" s="320"/>
      <c r="T2548" s="266"/>
    </row>
    <row r="2549" spans="1:20" ht="63.75">
      <c r="A2549" s="189">
        <v>221</v>
      </c>
      <c r="B2549" s="68"/>
      <c r="C2549" s="210" t="s">
        <v>83</v>
      </c>
      <c r="D2549" s="211">
        <v>46168</v>
      </c>
      <c r="E2549" s="189" t="s">
        <v>6364</v>
      </c>
      <c r="F2549" s="189" t="s">
        <v>3</v>
      </c>
      <c r="G2549" s="189">
        <v>2391897</v>
      </c>
      <c r="H2549" s="68"/>
      <c r="I2549" s="195" t="s">
        <v>6365</v>
      </c>
      <c r="J2549" s="68"/>
      <c r="K2549" s="68"/>
      <c r="L2549" s="68"/>
      <c r="M2549" s="68"/>
      <c r="N2549" s="319"/>
      <c r="O2549" s="319"/>
      <c r="P2549" s="212">
        <v>0</v>
      </c>
      <c r="Q2549" s="212">
        <v>100</v>
      </c>
      <c r="R2549" s="68" t="s">
        <v>809</v>
      </c>
      <c r="S2549" s="320"/>
      <c r="T2549" s="266"/>
    </row>
    <row r="2550" spans="1:20" ht="63.75">
      <c r="A2550" s="189">
        <v>221</v>
      </c>
      <c r="B2550" s="68"/>
      <c r="C2550" s="210" t="s">
        <v>83</v>
      </c>
      <c r="D2550" s="211">
        <v>46168</v>
      </c>
      <c r="E2550" s="189" t="s">
        <v>6366</v>
      </c>
      <c r="F2550" s="189" t="s">
        <v>3</v>
      </c>
      <c r="G2550" s="189">
        <v>2391899</v>
      </c>
      <c r="H2550" s="68"/>
      <c r="I2550" s="195" t="s">
        <v>6367</v>
      </c>
      <c r="J2550" s="68"/>
      <c r="K2550" s="68"/>
      <c r="L2550" s="68"/>
      <c r="M2550" s="68"/>
      <c r="N2550" s="319"/>
      <c r="O2550" s="319"/>
      <c r="P2550" s="212">
        <v>0</v>
      </c>
      <c r="Q2550" s="212">
        <v>100</v>
      </c>
      <c r="R2550" s="68" t="s">
        <v>809</v>
      </c>
      <c r="S2550" s="320"/>
      <c r="T2550" s="266"/>
    </row>
    <row r="2551" spans="1:20" ht="63.75">
      <c r="A2551" s="189">
        <v>221</v>
      </c>
      <c r="B2551" s="68"/>
      <c r="C2551" s="210" t="s">
        <v>83</v>
      </c>
      <c r="D2551" s="211">
        <v>46168</v>
      </c>
      <c r="E2551" s="189" t="s">
        <v>6368</v>
      </c>
      <c r="F2551" s="189" t="s">
        <v>3</v>
      </c>
      <c r="G2551" s="189">
        <v>2391900</v>
      </c>
      <c r="H2551" s="68"/>
      <c r="I2551" s="195" t="s">
        <v>6369</v>
      </c>
      <c r="J2551" s="68"/>
      <c r="K2551" s="68"/>
      <c r="L2551" s="68"/>
      <c r="M2551" s="68"/>
      <c r="N2551" s="319"/>
      <c r="O2551" s="319"/>
      <c r="P2551" s="212">
        <v>0</v>
      </c>
      <c r="Q2551" s="212">
        <v>100</v>
      </c>
      <c r="R2551" s="68" t="s">
        <v>809</v>
      </c>
      <c r="S2551" s="320"/>
      <c r="T2551" s="266"/>
    </row>
    <row r="2552" spans="1:20" ht="63.75">
      <c r="A2552" s="189">
        <v>221</v>
      </c>
      <c r="B2552" s="68"/>
      <c r="C2552" s="210" t="s">
        <v>83</v>
      </c>
      <c r="D2552" s="211">
        <v>46168</v>
      </c>
      <c r="E2552" s="189" t="s">
        <v>6370</v>
      </c>
      <c r="F2552" s="189" t="s">
        <v>3</v>
      </c>
      <c r="G2552" s="189">
        <v>2391907</v>
      </c>
      <c r="H2552" s="68"/>
      <c r="I2552" s="195" t="s">
        <v>6371</v>
      </c>
      <c r="J2552" s="68"/>
      <c r="K2552" s="68"/>
      <c r="L2552" s="68"/>
      <c r="M2552" s="68"/>
      <c r="N2552" s="319"/>
      <c r="O2552" s="319"/>
      <c r="P2552" s="212">
        <v>0</v>
      </c>
      <c r="Q2552" s="212">
        <v>100</v>
      </c>
      <c r="R2552" s="68" t="s">
        <v>809</v>
      </c>
      <c r="S2552" s="320"/>
      <c r="T2552" s="266"/>
    </row>
    <row r="2553" spans="1:20" ht="63.75">
      <c r="A2553" s="189">
        <v>221</v>
      </c>
      <c r="B2553" s="68"/>
      <c r="C2553" s="210" t="s">
        <v>83</v>
      </c>
      <c r="D2553" s="211">
        <v>46168</v>
      </c>
      <c r="E2553" s="189" t="s">
        <v>6372</v>
      </c>
      <c r="F2553" s="189" t="s">
        <v>3</v>
      </c>
      <c r="G2553" s="189">
        <v>2391903</v>
      </c>
      <c r="H2553" s="68"/>
      <c r="I2553" s="195" t="s">
        <v>6373</v>
      </c>
      <c r="J2553" s="68"/>
      <c r="K2553" s="68"/>
      <c r="L2553" s="68"/>
      <c r="M2553" s="68"/>
      <c r="N2553" s="319"/>
      <c r="O2553" s="319"/>
      <c r="P2553" s="212">
        <v>0</v>
      </c>
      <c r="Q2553" s="212">
        <v>100</v>
      </c>
      <c r="R2553" s="68" t="s">
        <v>809</v>
      </c>
      <c r="S2553" s="320"/>
      <c r="T2553" s="266"/>
    </row>
    <row r="2554" spans="1:20" ht="63.75">
      <c r="A2554" s="189">
        <v>221</v>
      </c>
      <c r="B2554" s="68"/>
      <c r="C2554" s="210" t="s">
        <v>83</v>
      </c>
      <c r="D2554" s="211">
        <v>46168</v>
      </c>
      <c r="E2554" s="189" t="s">
        <v>6374</v>
      </c>
      <c r="F2554" s="189" t="s">
        <v>3</v>
      </c>
      <c r="G2554" s="189">
        <v>2391904</v>
      </c>
      <c r="H2554" s="68"/>
      <c r="I2554" s="195" t="s">
        <v>6375</v>
      </c>
      <c r="J2554" s="68"/>
      <c r="K2554" s="68"/>
      <c r="L2554" s="68"/>
      <c r="M2554" s="68"/>
      <c r="N2554" s="319"/>
      <c r="O2554" s="319"/>
      <c r="P2554" s="212">
        <v>0</v>
      </c>
      <c r="Q2554" s="212">
        <v>100</v>
      </c>
      <c r="R2554" s="68" t="s">
        <v>809</v>
      </c>
      <c r="S2554" s="320"/>
      <c r="T2554" s="266"/>
    </row>
    <row r="2555" spans="1:20" ht="63.75">
      <c r="A2555" s="189">
        <v>221</v>
      </c>
      <c r="B2555" s="68"/>
      <c r="C2555" s="210" t="s">
        <v>83</v>
      </c>
      <c r="D2555" s="211">
        <v>46168</v>
      </c>
      <c r="E2555" s="189" t="s">
        <v>6376</v>
      </c>
      <c r="F2555" s="189" t="s">
        <v>3</v>
      </c>
      <c r="G2555" s="189">
        <v>2391906</v>
      </c>
      <c r="H2555" s="68"/>
      <c r="I2555" s="195" t="s">
        <v>6377</v>
      </c>
      <c r="J2555" s="68"/>
      <c r="K2555" s="68"/>
      <c r="L2555" s="68"/>
      <c r="M2555" s="68"/>
      <c r="N2555" s="319"/>
      <c r="O2555" s="319"/>
      <c r="P2555" s="212">
        <v>0</v>
      </c>
      <c r="Q2555" s="212">
        <v>100</v>
      </c>
      <c r="R2555" s="68" t="s">
        <v>809</v>
      </c>
      <c r="S2555" s="320"/>
      <c r="T2555" s="266"/>
    </row>
    <row r="2556" spans="1:20" ht="63.75">
      <c r="A2556" s="189">
        <v>221</v>
      </c>
      <c r="B2556" s="68"/>
      <c r="C2556" s="210" t="s">
        <v>83</v>
      </c>
      <c r="D2556" s="211">
        <v>46168</v>
      </c>
      <c r="E2556" s="189" t="s">
        <v>6378</v>
      </c>
      <c r="F2556" s="189" t="s">
        <v>3</v>
      </c>
      <c r="G2556" s="189">
        <v>2391909</v>
      </c>
      <c r="H2556" s="68"/>
      <c r="I2556" s="195" t="s">
        <v>6379</v>
      </c>
      <c r="J2556" s="68"/>
      <c r="K2556" s="68"/>
      <c r="L2556" s="68"/>
      <c r="M2556" s="68"/>
      <c r="N2556" s="319"/>
      <c r="O2556" s="319"/>
      <c r="P2556" s="212">
        <v>0</v>
      </c>
      <c r="Q2556" s="212">
        <v>100</v>
      </c>
      <c r="R2556" s="68" t="s">
        <v>809</v>
      </c>
      <c r="S2556" s="320"/>
      <c r="T2556" s="266"/>
    </row>
    <row r="2557" spans="1:20" ht="63.75">
      <c r="A2557" s="189">
        <v>221</v>
      </c>
      <c r="B2557" s="68"/>
      <c r="C2557" s="210" t="s">
        <v>83</v>
      </c>
      <c r="D2557" s="211">
        <v>46168</v>
      </c>
      <c r="E2557" s="189" t="s">
        <v>6380</v>
      </c>
      <c r="F2557" s="189" t="s">
        <v>3</v>
      </c>
      <c r="G2557" s="189">
        <v>2391910</v>
      </c>
      <c r="H2557" s="68"/>
      <c r="I2557" s="195" t="s">
        <v>6381</v>
      </c>
      <c r="J2557" s="68"/>
      <c r="K2557" s="68"/>
      <c r="L2557" s="68"/>
      <c r="M2557" s="68"/>
      <c r="N2557" s="319"/>
      <c r="O2557" s="319"/>
      <c r="P2557" s="212">
        <v>0</v>
      </c>
      <c r="Q2557" s="212">
        <v>100</v>
      </c>
      <c r="R2557" s="68" t="s">
        <v>809</v>
      </c>
      <c r="S2557" s="320"/>
      <c r="T2557" s="266"/>
    </row>
    <row r="2558" spans="1:20" ht="63.75">
      <c r="A2558" s="189">
        <v>221</v>
      </c>
      <c r="B2558" s="68"/>
      <c r="C2558" s="210" t="s">
        <v>83</v>
      </c>
      <c r="D2558" s="211">
        <v>46168</v>
      </c>
      <c r="E2558" s="189" t="s">
        <v>6382</v>
      </c>
      <c r="F2558" s="189" t="s">
        <v>3</v>
      </c>
      <c r="G2558" s="189">
        <v>2391913</v>
      </c>
      <c r="H2558" s="68"/>
      <c r="I2558" s="195" t="s">
        <v>6383</v>
      </c>
      <c r="J2558" s="68"/>
      <c r="K2558" s="68"/>
      <c r="L2558" s="68"/>
      <c r="M2558" s="68"/>
      <c r="N2558" s="319"/>
      <c r="O2558" s="319"/>
      <c r="P2558" s="212">
        <v>0</v>
      </c>
      <c r="Q2558" s="212">
        <v>100</v>
      </c>
      <c r="R2558" s="68" t="s">
        <v>809</v>
      </c>
      <c r="S2558" s="320"/>
      <c r="T2558" s="266"/>
    </row>
    <row r="2559" spans="1:20" ht="63.75">
      <c r="A2559" s="189">
        <v>221</v>
      </c>
      <c r="B2559" s="68"/>
      <c r="C2559" s="210" t="s">
        <v>83</v>
      </c>
      <c r="D2559" s="211">
        <v>46168</v>
      </c>
      <c r="E2559" s="189" t="s">
        <v>6384</v>
      </c>
      <c r="F2559" s="189" t="s">
        <v>3</v>
      </c>
      <c r="G2559" s="189">
        <v>2391915</v>
      </c>
      <c r="H2559" s="68"/>
      <c r="I2559" s="195" t="s">
        <v>6385</v>
      </c>
      <c r="J2559" s="68"/>
      <c r="K2559" s="68"/>
      <c r="L2559" s="68"/>
      <c r="M2559" s="68"/>
      <c r="N2559" s="319"/>
      <c r="O2559" s="319"/>
      <c r="P2559" s="212">
        <v>0</v>
      </c>
      <c r="Q2559" s="212">
        <v>100</v>
      </c>
      <c r="R2559" s="68" t="s">
        <v>809</v>
      </c>
      <c r="S2559" s="320"/>
      <c r="T2559" s="266"/>
    </row>
    <row r="2560" spans="1:20" ht="38.25">
      <c r="A2560" s="189">
        <v>46</v>
      </c>
      <c r="B2560" s="68"/>
      <c r="C2560" s="210" t="s">
        <v>719</v>
      </c>
      <c r="D2560" s="211">
        <v>46168</v>
      </c>
      <c r="E2560" s="189" t="s">
        <v>6386</v>
      </c>
      <c r="F2560" s="189" t="s">
        <v>3</v>
      </c>
      <c r="G2560" s="189">
        <v>2391923</v>
      </c>
      <c r="H2560" s="68"/>
      <c r="I2560" s="195" t="s">
        <v>3135</v>
      </c>
      <c r="J2560" s="68"/>
      <c r="K2560" s="68"/>
      <c r="L2560" s="68"/>
      <c r="M2560" s="68"/>
      <c r="N2560" s="319"/>
      <c r="O2560" s="319"/>
      <c r="P2560" s="212">
        <v>0</v>
      </c>
      <c r="Q2560" s="212">
        <v>2500</v>
      </c>
      <c r="R2560" s="68" t="s">
        <v>809</v>
      </c>
      <c r="S2560" s="320"/>
      <c r="T2560" s="266"/>
    </row>
    <row r="2561" spans="1:20" ht="63.75">
      <c r="A2561" s="189">
        <v>221</v>
      </c>
      <c r="B2561" s="68"/>
      <c r="C2561" s="210" t="s">
        <v>83</v>
      </c>
      <c r="D2561" s="211">
        <v>46168</v>
      </c>
      <c r="E2561" s="189" t="s">
        <v>6387</v>
      </c>
      <c r="F2561" s="189" t="s">
        <v>3</v>
      </c>
      <c r="G2561" s="189">
        <v>2391924</v>
      </c>
      <c r="H2561" s="68"/>
      <c r="I2561" s="195" t="s">
        <v>6388</v>
      </c>
      <c r="J2561" s="68"/>
      <c r="K2561" s="68"/>
      <c r="L2561" s="68"/>
      <c r="M2561" s="68"/>
      <c r="N2561" s="319"/>
      <c r="O2561" s="319"/>
      <c r="P2561" s="212">
        <v>0</v>
      </c>
      <c r="Q2561" s="212">
        <v>100</v>
      </c>
      <c r="R2561" s="68" t="s">
        <v>809</v>
      </c>
      <c r="S2561" s="320"/>
      <c r="T2561" s="266"/>
    </row>
    <row r="2562" spans="1:20" ht="38.25">
      <c r="A2562" s="189">
        <v>345</v>
      </c>
      <c r="B2562" s="68"/>
      <c r="C2562" s="210" t="s">
        <v>127</v>
      </c>
      <c r="D2562" s="211">
        <v>46168</v>
      </c>
      <c r="E2562" s="189" t="s">
        <v>6389</v>
      </c>
      <c r="F2562" s="189" t="s">
        <v>3</v>
      </c>
      <c r="G2562" s="189">
        <v>2391953</v>
      </c>
      <c r="H2562" s="68"/>
      <c r="I2562" s="195" t="s">
        <v>6390</v>
      </c>
      <c r="J2562" s="68"/>
      <c r="K2562" s="68"/>
      <c r="L2562" s="68"/>
      <c r="M2562" s="68"/>
      <c r="N2562" s="319"/>
      <c r="O2562" s="319"/>
      <c r="P2562" s="212">
        <v>0</v>
      </c>
      <c r="Q2562" s="212">
        <v>930</v>
      </c>
      <c r="R2562" s="68" t="s">
        <v>809</v>
      </c>
      <c r="S2562" s="320"/>
      <c r="T2562" s="266"/>
    </row>
    <row r="2563" spans="1:20" ht="63.75">
      <c r="A2563" s="189">
        <v>221</v>
      </c>
      <c r="B2563" s="68"/>
      <c r="C2563" s="210" t="s">
        <v>83</v>
      </c>
      <c r="D2563" s="211">
        <v>46168</v>
      </c>
      <c r="E2563" s="189" t="s">
        <v>6391</v>
      </c>
      <c r="F2563" s="189" t="s">
        <v>3</v>
      </c>
      <c r="G2563" s="189">
        <v>2391954</v>
      </c>
      <c r="H2563" s="68"/>
      <c r="I2563" s="195" t="s">
        <v>6392</v>
      </c>
      <c r="J2563" s="68"/>
      <c r="K2563" s="68"/>
      <c r="L2563" s="68"/>
      <c r="M2563" s="68"/>
      <c r="N2563" s="319"/>
      <c r="O2563" s="319"/>
      <c r="P2563" s="212">
        <v>0</v>
      </c>
      <c r="Q2563" s="212">
        <v>200</v>
      </c>
      <c r="R2563" s="68" t="s">
        <v>809</v>
      </c>
      <c r="S2563" s="320"/>
      <c r="T2563" s="266"/>
    </row>
    <row r="2564" spans="1:20" ht="51">
      <c r="A2564" s="189">
        <v>650</v>
      </c>
      <c r="B2564" s="68"/>
      <c r="C2564" s="210" t="s">
        <v>152</v>
      </c>
      <c r="D2564" s="211">
        <v>46168</v>
      </c>
      <c r="E2564" s="189" t="s">
        <v>6393</v>
      </c>
      <c r="F2564" s="189" t="s">
        <v>3</v>
      </c>
      <c r="G2564" s="189">
        <v>2391955</v>
      </c>
      <c r="H2564" s="68"/>
      <c r="I2564" s="195" t="s">
        <v>6394</v>
      </c>
      <c r="J2564" s="68"/>
      <c r="K2564" s="68"/>
      <c r="L2564" s="68"/>
      <c r="M2564" s="68"/>
      <c r="N2564" s="319"/>
      <c r="O2564" s="319"/>
      <c r="P2564" s="212">
        <v>0</v>
      </c>
      <c r="Q2564" s="212">
        <v>2212</v>
      </c>
      <c r="R2564" s="68" t="s">
        <v>809</v>
      </c>
      <c r="S2564" s="320"/>
      <c r="T2564" s="266"/>
    </row>
    <row r="2565" spans="1:20" ht="38.25">
      <c r="A2565" s="189">
        <v>650</v>
      </c>
      <c r="B2565" s="68"/>
      <c r="C2565" s="210" t="s">
        <v>152</v>
      </c>
      <c r="D2565" s="211">
        <v>46168</v>
      </c>
      <c r="E2565" s="189" t="s">
        <v>6395</v>
      </c>
      <c r="F2565" s="189" t="s">
        <v>3</v>
      </c>
      <c r="G2565" s="189">
        <v>2391956</v>
      </c>
      <c r="H2565" s="68"/>
      <c r="I2565" s="195" t="s">
        <v>6396</v>
      </c>
      <c r="J2565" s="68"/>
      <c r="K2565" s="68"/>
      <c r="L2565" s="68"/>
      <c r="M2565" s="68"/>
      <c r="N2565" s="319"/>
      <c r="O2565" s="319"/>
      <c r="P2565" s="212">
        <v>0</v>
      </c>
      <c r="Q2565" s="212">
        <v>1113</v>
      </c>
      <c r="R2565" s="68" t="s">
        <v>809</v>
      </c>
      <c r="S2565" s="320"/>
      <c r="T2565" s="266"/>
    </row>
    <row r="2566" spans="1:20" ht="51">
      <c r="A2566" s="189">
        <v>522</v>
      </c>
      <c r="B2566" s="68"/>
      <c r="C2566" s="210" t="s">
        <v>141</v>
      </c>
      <c r="D2566" s="211">
        <v>46168</v>
      </c>
      <c r="E2566" s="189" t="s">
        <v>6397</v>
      </c>
      <c r="F2566" s="189" t="s">
        <v>3</v>
      </c>
      <c r="G2566" s="189">
        <v>2391957</v>
      </c>
      <c r="H2566" s="68"/>
      <c r="I2566" s="195" t="s">
        <v>6398</v>
      </c>
      <c r="J2566" s="68"/>
      <c r="K2566" s="68"/>
      <c r="L2566" s="68"/>
      <c r="M2566" s="68"/>
      <c r="N2566" s="319"/>
      <c r="O2566" s="319"/>
      <c r="P2566" s="212">
        <v>0</v>
      </c>
      <c r="Q2566" s="212">
        <v>203.5</v>
      </c>
      <c r="R2566" s="68" t="s">
        <v>809</v>
      </c>
      <c r="S2566" s="320"/>
      <c r="T2566" s="266"/>
    </row>
    <row r="2567" spans="1:20" ht="51">
      <c r="A2567" s="189">
        <v>522</v>
      </c>
      <c r="B2567" s="68"/>
      <c r="C2567" s="210" t="s">
        <v>141</v>
      </c>
      <c r="D2567" s="211">
        <v>46168</v>
      </c>
      <c r="E2567" s="189" t="s">
        <v>6399</v>
      </c>
      <c r="F2567" s="189" t="s">
        <v>3</v>
      </c>
      <c r="G2567" s="189">
        <v>2391958</v>
      </c>
      <c r="H2567" s="68"/>
      <c r="I2567" s="195" t="s">
        <v>6400</v>
      </c>
      <c r="J2567" s="68"/>
      <c r="K2567" s="68"/>
      <c r="L2567" s="68"/>
      <c r="M2567" s="68"/>
      <c r="N2567" s="319"/>
      <c r="O2567" s="319"/>
      <c r="P2567" s="212">
        <v>0</v>
      </c>
      <c r="Q2567" s="212">
        <v>22000.22</v>
      </c>
      <c r="R2567" s="68" t="s">
        <v>809</v>
      </c>
      <c r="S2567" s="320"/>
      <c r="T2567" s="266"/>
    </row>
    <row r="2568" spans="1:20" ht="51">
      <c r="A2568" s="189">
        <v>522</v>
      </c>
      <c r="B2568" s="68"/>
      <c r="C2568" s="210" t="s">
        <v>141</v>
      </c>
      <c r="D2568" s="211">
        <v>46168</v>
      </c>
      <c r="E2568" s="189" t="s">
        <v>6401</v>
      </c>
      <c r="F2568" s="189" t="s">
        <v>3</v>
      </c>
      <c r="G2568" s="189">
        <v>2391959</v>
      </c>
      <c r="H2568" s="68"/>
      <c r="I2568" s="195" t="s">
        <v>6402</v>
      </c>
      <c r="J2568" s="68"/>
      <c r="K2568" s="68"/>
      <c r="L2568" s="68"/>
      <c r="M2568" s="68"/>
      <c r="N2568" s="319"/>
      <c r="O2568" s="319"/>
      <c r="P2568" s="212">
        <v>0</v>
      </c>
      <c r="Q2568" s="212">
        <v>1020</v>
      </c>
      <c r="R2568" s="68" t="s">
        <v>809</v>
      </c>
      <c r="S2568" s="320"/>
      <c r="T2568" s="266"/>
    </row>
    <row r="2569" spans="1:20" ht="38.25">
      <c r="A2569" s="189">
        <v>670</v>
      </c>
      <c r="B2569" s="68"/>
      <c r="C2569" s="210" t="s">
        <v>155</v>
      </c>
      <c r="D2569" s="211">
        <v>46168</v>
      </c>
      <c r="E2569" s="189" t="s">
        <v>6403</v>
      </c>
      <c r="F2569" s="189" t="s">
        <v>3</v>
      </c>
      <c r="G2569" s="189">
        <v>2391960</v>
      </c>
      <c r="H2569" s="68"/>
      <c r="I2569" s="195" t="s">
        <v>6404</v>
      </c>
      <c r="J2569" s="68"/>
      <c r="K2569" s="68"/>
      <c r="L2569" s="68"/>
      <c r="M2569" s="68"/>
      <c r="N2569" s="319"/>
      <c r="O2569" s="319"/>
      <c r="P2569" s="212">
        <v>0</v>
      </c>
      <c r="Q2569" s="212">
        <v>0.03</v>
      </c>
      <c r="R2569" s="68" t="s">
        <v>2066</v>
      </c>
      <c r="S2569" s="320"/>
      <c r="T2569" s="266"/>
    </row>
    <row r="2570" spans="1:20" ht="51">
      <c r="A2570" s="189">
        <v>522</v>
      </c>
      <c r="B2570" s="68"/>
      <c r="C2570" s="210" t="s">
        <v>141</v>
      </c>
      <c r="D2570" s="211">
        <v>46168</v>
      </c>
      <c r="E2570" s="189" t="s">
        <v>6405</v>
      </c>
      <c r="F2570" s="189" t="s">
        <v>3</v>
      </c>
      <c r="G2570" s="189">
        <v>2391961</v>
      </c>
      <c r="H2570" s="68"/>
      <c r="I2570" s="195" t="s">
        <v>6406</v>
      </c>
      <c r="J2570" s="68"/>
      <c r="K2570" s="68"/>
      <c r="L2570" s="68"/>
      <c r="M2570" s="68"/>
      <c r="N2570" s="319"/>
      <c r="O2570" s="319"/>
      <c r="P2570" s="212">
        <v>0</v>
      </c>
      <c r="Q2570" s="212">
        <v>1770</v>
      </c>
      <c r="R2570" s="68" t="s">
        <v>809</v>
      </c>
      <c r="S2570" s="320"/>
      <c r="T2570" s="266"/>
    </row>
    <row r="2571" spans="1:20" ht="51">
      <c r="A2571" s="189">
        <v>522</v>
      </c>
      <c r="B2571" s="68"/>
      <c r="C2571" s="210" t="s">
        <v>141</v>
      </c>
      <c r="D2571" s="211">
        <v>46168</v>
      </c>
      <c r="E2571" s="189" t="s">
        <v>6407</v>
      </c>
      <c r="F2571" s="189" t="s">
        <v>3</v>
      </c>
      <c r="G2571" s="189">
        <v>2391962</v>
      </c>
      <c r="H2571" s="68"/>
      <c r="I2571" s="195" t="s">
        <v>6408</v>
      </c>
      <c r="J2571" s="68"/>
      <c r="K2571" s="68"/>
      <c r="L2571" s="68"/>
      <c r="M2571" s="68"/>
      <c r="N2571" s="319"/>
      <c r="O2571" s="319"/>
      <c r="P2571" s="212">
        <v>0</v>
      </c>
      <c r="Q2571" s="212">
        <v>3100</v>
      </c>
      <c r="R2571" s="68" t="s">
        <v>809</v>
      </c>
      <c r="S2571" s="320"/>
      <c r="T2571" s="266"/>
    </row>
    <row r="2572" spans="1:20" ht="63.75">
      <c r="A2572" s="189">
        <v>221</v>
      </c>
      <c r="B2572" s="68"/>
      <c r="C2572" s="210" t="s">
        <v>83</v>
      </c>
      <c r="D2572" s="211">
        <v>46168</v>
      </c>
      <c r="E2572" s="189" t="s">
        <v>6409</v>
      </c>
      <c r="F2572" s="189" t="s">
        <v>3</v>
      </c>
      <c r="G2572" s="189">
        <v>2391966</v>
      </c>
      <c r="H2572" s="68"/>
      <c r="I2572" s="195" t="s">
        <v>6145</v>
      </c>
      <c r="J2572" s="68"/>
      <c r="K2572" s="68"/>
      <c r="L2572" s="68"/>
      <c r="M2572" s="68"/>
      <c r="N2572" s="319"/>
      <c r="O2572" s="319"/>
      <c r="P2572" s="212">
        <v>0</v>
      </c>
      <c r="Q2572" s="212">
        <v>100</v>
      </c>
      <c r="R2572" s="68" t="s">
        <v>809</v>
      </c>
      <c r="S2572" s="320"/>
      <c r="T2572" s="266"/>
    </row>
    <row r="2573" spans="1:20" ht="63.75">
      <c r="A2573" s="189">
        <v>221</v>
      </c>
      <c r="B2573" s="68"/>
      <c r="C2573" s="210" t="s">
        <v>83</v>
      </c>
      <c r="D2573" s="211">
        <v>46168</v>
      </c>
      <c r="E2573" s="189" t="s">
        <v>6410</v>
      </c>
      <c r="F2573" s="189" t="s">
        <v>3</v>
      </c>
      <c r="G2573" s="189">
        <v>2391967</v>
      </c>
      <c r="H2573" s="68"/>
      <c r="I2573" s="195" t="s">
        <v>6145</v>
      </c>
      <c r="J2573" s="68"/>
      <c r="K2573" s="68"/>
      <c r="L2573" s="68"/>
      <c r="M2573" s="68"/>
      <c r="N2573" s="319"/>
      <c r="O2573" s="319"/>
      <c r="P2573" s="212">
        <v>0</v>
      </c>
      <c r="Q2573" s="212">
        <v>100</v>
      </c>
      <c r="R2573" s="68" t="s">
        <v>809</v>
      </c>
      <c r="S2573" s="320"/>
      <c r="T2573" s="266"/>
    </row>
    <row r="2574" spans="1:20" ht="63.75">
      <c r="A2574" s="189">
        <v>221</v>
      </c>
      <c r="B2574" s="68"/>
      <c r="C2574" s="210" t="s">
        <v>83</v>
      </c>
      <c r="D2574" s="211">
        <v>46168</v>
      </c>
      <c r="E2574" s="189" t="s">
        <v>6411</v>
      </c>
      <c r="F2574" s="189" t="s">
        <v>3</v>
      </c>
      <c r="G2574" s="189">
        <v>2391968</v>
      </c>
      <c r="H2574" s="68"/>
      <c r="I2574" s="195" t="s">
        <v>6145</v>
      </c>
      <c r="J2574" s="68"/>
      <c r="K2574" s="68"/>
      <c r="L2574" s="68"/>
      <c r="M2574" s="68"/>
      <c r="N2574" s="319"/>
      <c r="O2574" s="319"/>
      <c r="P2574" s="212">
        <v>0</v>
      </c>
      <c r="Q2574" s="212">
        <v>100</v>
      </c>
      <c r="R2574" s="68" t="s">
        <v>809</v>
      </c>
      <c r="S2574" s="320"/>
      <c r="T2574" s="266"/>
    </row>
    <row r="2575" spans="1:20" ht="63.75">
      <c r="A2575" s="189">
        <v>221</v>
      </c>
      <c r="B2575" s="68"/>
      <c r="C2575" s="210" t="s">
        <v>83</v>
      </c>
      <c r="D2575" s="211">
        <v>46168</v>
      </c>
      <c r="E2575" s="189" t="s">
        <v>6412</v>
      </c>
      <c r="F2575" s="189" t="s">
        <v>3</v>
      </c>
      <c r="G2575" s="189">
        <v>2391969</v>
      </c>
      <c r="H2575" s="68"/>
      <c r="I2575" s="195" t="s">
        <v>6145</v>
      </c>
      <c r="J2575" s="68"/>
      <c r="K2575" s="68"/>
      <c r="L2575" s="68"/>
      <c r="M2575" s="68"/>
      <c r="N2575" s="319"/>
      <c r="O2575" s="319"/>
      <c r="P2575" s="212">
        <v>0</v>
      </c>
      <c r="Q2575" s="212">
        <v>100</v>
      </c>
      <c r="R2575" s="68" t="s">
        <v>809</v>
      </c>
      <c r="S2575" s="320"/>
      <c r="T2575" s="266"/>
    </row>
    <row r="2576" spans="1:20" ht="63.75">
      <c r="A2576" s="189">
        <v>20</v>
      </c>
      <c r="B2576" s="68"/>
      <c r="C2576" s="210" t="s">
        <v>40</v>
      </c>
      <c r="D2576" s="211">
        <v>46168</v>
      </c>
      <c r="E2576" s="189" t="s">
        <v>6413</v>
      </c>
      <c r="F2576" s="189" t="s">
        <v>3</v>
      </c>
      <c r="G2576" s="189">
        <v>2391977</v>
      </c>
      <c r="H2576" s="68"/>
      <c r="I2576" s="195" t="s">
        <v>6414</v>
      </c>
      <c r="J2576" s="68"/>
      <c r="K2576" s="68"/>
      <c r="L2576" s="68"/>
      <c r="M2576" s="68"/>
      <c r="N2576" s="319"/>
      <c r="O2576" s="319"/>
      <c r="P2576" s="212">
        <v>0</v>
      </c>
      <c r="Q2576" s="212">
        <v>64515</v>
      </c>
      <c r="R2576" s="68" t="s">
        <v>809</v>
      </c>
      <c r="S2576" s="320"/>
      <c r="T2576" s="266"/>
    </row>
    <row r="2577" spans="1:20" ht="51">
      <c r="A2577" s="189">
        <v>599</v>
      </c>
      <c r="B2577" s="68"/>
      <c r="C2577" s="210" t="s">
        <v>630</v>
      </c>
      <c r="D2577" s="211">
        <v>46168</v>
      </c>
      <c r="E2577" s="189" t="s">
        <v>6415</v>
      </c>
      <c r="F2577" s="189" t="s">
        <v>3</v>
      </c>
      <c r="G2577" s="189">
        <v>2391991</v>
      </c>
      <c r="H2577" s="68"/>
      <c r="I2577" s="195" t="s">
        <v>6416</v>
      </c>
      <c r="J2577" s="68"/>
      <c r="K2577" s="68"/>
      <c r="L2577" s="68"/>
      <c r="M2577" s="68"/>
      <c r="N2577" s="319"/>
      <c r="O2577" s="319"/>
      <c r="P2577" s="212">
        <v>0</v>
      </c>
      <c r="Q2577" s="212">
        <v>1.05</v>
      </c>
      <c r="R2577" s="68" t="s">
        <v>809</v>
      </c>
      <c r="S2577" s="320"/>
      <c r="T2577" s="266"/>
    </row>
    <row r="2578" spans="1:20" ht="38.25">
      <c r="A2578" s="189">
        <v>133</v>
      </c>
      <c r="B2578" s="68"/>
      <c r="C2578" s="210" t="s">
        <v>55</v>
      </c>
      <c r="D2578" s="211">
        <v>46168</v>
      </c>
      <c r="E2578" s="189" t="s">
        <v>6417</v>
      </c>
      <c r="F2578" s="189" t="s">
        <v>3</v>
      </c>
      <c r="G2578" s="189">
        <v>2391987</v>
      </c>
      <c r="H2578" s="68"/>
      <c r="I2578" s="195" t="s">
        <v>6418</v>
      </c>
      <c r="J2578" s="68"/>
      <c r="K2578" s="68"/>
      <c r="L2578" s="68"/>
      <c r="M2578" s="68"/>
      <c r="N2578" s="319"/>
      <c r="O2578" s="319"/>
      <c r="P2578" s="212">
        <v>0</v>
      </c>
      <c r="Q2578" s="212">
        <v>26.75</v>
      </c>
      <c r="R2578" s="68" t="s">
        <v>809</v>
      </c>
      <c r="S2578" s="320"/>
      <c r="T2578" s="266"/>
    </row>
    <row r="2579" spans="1:20" ht="63.75">
      <c r="A2579" s="189">
        <v>46</v>
      </c>
      <c r="B2579" s="68"/>
      <c r="C2579" s="210" t="s">
        <v>719</v>
      </c>
      <c r="D2579" s="211">
        <v>46168</v>
      </c>
      <c r="E2579" s="189" t="s">
        <v>6419</v>
      </c>
      <c r="F2579" s="189" t="s">
        <v>3</v>
      </c>
      <c r="G2579" s="189">
        <v>2391990</v>
      </c>
      <c r="H2579" s="68"/>
      <c r="I2579" s="195" t="s">
        <v>6420</v>
      </c>
      <c r="J2579" s="68"/>
      <c r="K2579" s="68"/>
      <c r="L2579" s="68"/>
      <c r="M2579" s="68"/>
      <c r="N2579" s="319"/>
      <c r="O2579" s="319"/>
      <c r="P2579" s="212">
        <v>0</v>
      </c>
      <c r="Q2579" s="212">
        <v>266.60000000000002</v>
      </c>
      <c r="R2579" s="68" t="s">
        <v>809</v>
      </c>
      <c r="S2579" s="320"/>
      <c r="T2579" s="266"/>
    </row>
    <row r="2580" spans="1:20" ht="51">
      <c r="A2580" s="189">
        <v>46</v>
      </c>
      <c r="B2580" s="68"/>
      <c r="C2580" s="210" t="s">
        <v>719</v>
      </c>
      <c r="D2580" s="211">
        <v>46168</v>
      </c>
      <c r="E2580" s="189" t="s">
        <v>6421</v>
      </c>
      <c r="F2580" s="189" t="s">
        <v>3</v>
      </c>
      <c r="G2580" s="189">
        <v>2392000</v>
      </c>
      <c r="H2580" s="68"/>
      <c r="I2580" s="195" t="s">
        <v>6422</v>
      </c>
      <c r="J2580" s="68"/>
      <c r="K2580" s="68"/>
      <c r="L2580" s="68"/>
      <c r="M2580" s="68"/>
      <c r="N2580" s="319"/>
      <c r="O2580" s="319"/>
      <c r="P2580" s="212">
        <v>0</v>
      </c>
      <c r="Q2580" s="212">
        <v>3334</v>
      </c>
      <c r="R2580" s="68" t="s">
        <v>809</v>
      </c>
      <c r="S2580" s="320"/>
      <c r="T2580" s="266"/>
    </row>
    <row r="2581" spans="1:20" ht="51">
      <c r="A2581" s="189" t="s">
        <v>503</v>
      </c>
      <c r="B2581" s="68"/>
      <c r="C2581" s="210" t="s">
        <v>541</v>
      </c>
      <c r="D2581" s="211">
        <v>46168</v>
      </c>
      <c r="E2581" s="189" t="s">
        <v>6423</v>
      </c>
      <c r="F2581" s="189" t="s">
        <v>3</v>
      </c>
      <c r="G2581" s="189">
        <v>2391862</v>
      </c>
      <c r="H2581" s="68"/>
      <c r="I2581" s="195" t="s">
        <v>6424</v>
      </c>
      <c r="J2581" s="68"/>
      <c r="K2581" s="68"/>
      <c r="L2581" s="68"/>
      <c r="M2581" s="68"/>
      <c r="N2581" s="319"/>
      <c r="O2581" s="319"/>
      <c r="P2581" s="212">
        <v>0</v>
      </c>
      <c r="Q2581" s="212">
        <v>9845.42</v>
      </c>
      <c r="R2581" s="68" t="s">
        <v>809</v>
      </c>
      <c r="S2581" s="320"/>
      <c r="T2581" s="266"/>
    </row>
    <row r="2582" spans="1:20" ht="63.75">
      <c r="A2582" s="189">
        <v>81</v>
      </c>
      <c r="B2582" s="68"/>
      <c r="C2582" s="210" t="s">
        <v>46</v>
      </c>
      <c r="D2582" s="211">
        <v>46168</v>
      </c>
      <c r="E2582" s="189" t="s">
        <v>6425</v>
      </c>
      <c r="F2582" s="189" t="s">
        <v>3</v>
      </c>
      <c r="G2582" s="189">
        <v>2391866</v>
      </c>
      <c r="H2582" s="68"/>
      <c r="I2582" s="195" t="s">
        <v>6426</v>
      </c>
      <c r="J2582" s="68"/>
      <c r="K2582" s="68"/>
      <c r="L2582" s="68"/>
      <c r="M2582" s="68"/>
      <c r="N2582" s="319"/>
      <c r="O2582" s="319"/>
      <c r="P2582" s="212">
        <v>0</v>
      </c>
      <c r="Q2582" s="212">
        <v>67404.59</v>
      </c>
      <c r="R2582" s="68" t="s">
        <v>809</v>
      </c>
      <c r="S2582" s="320"/>
      <c r="T2582" s="266"/>
    </row>
    <row r="2583" spans="1:20" ht="63.75">
      <c r="A2583" s="189">
        <v>41</v>
      </c>
      <c r="B2583" s="68"/>
      <c r="C2583" s="210" t="s">
        <v>879</v>
      </c>
      <c r="D2583" s="211">
        <v>46168</v>
      </c>
      <c r="E2583" s="189" t="s">
        <v>6427</v>
      </c>
      <c r="F2583" s="189" t="s">
        <v>3</v>
      </c>
      <c r="G2583" s="189">
        <v>2391874</v>
      </c>
      <c r="H2583" s="68"/>
      <c r="I2583" s="195" t="s">
        <v>6428</v>
      </c>
      <c r="J2583" s="68"/>
      <c r="K2583" s="68"/>
      <c r="L2583" s="68"/>
      <c r="M2583" s="68"/>
      <c r="N2583" s="319"/>
      <c r="O2583" s="319"/>
      <c r="P2583" s="212">
        <v>0</v>
      </c>
      <c r="Q2583" s="212">
        <v>9978.3799999999992</v>
      </c>
      <c r="R2583" s="68" t="s">
        <v>809</v>
      </c>
      <c r="S2583" s="320"/>
      <c r="T2583" s="266"/>
    </row>
    <row r="2584" spans="1:20" ht="51">
      <c r="A2584" s="189">
        <v>287</v>
      </c>
      <c r="B2584" s="68"/>
      <c r="C2584" s="210" t="s">
        <v>105</v>
      </c>
      <c r="D2584" s="211">
        <v>46168</v>
      </c>
      <c r="E2584" s="189" t="s">
        <v>6429</v>
      </c>
      <c r="F2584" s="189" t="s">
        <v>3</v>
      </c>
      <c r="G2584" s="189">
        <v>2391867</v>
      </c>
      <c r="H2584" s="68"/>
      <c r="I2584" s="195" t="s">
        <v>6430</v>
      </c>
      <c r="J2584" s="68"/>
      <c r="K2584" s="68"/>
      <c r="L2584" s="68"/>
      <c r="M2584" s="68"/>
      <c r="N2584" s="319"/>
      <c r="O2584" s="319"/>
      <c r="P2584" s="212">
        <v>0</v>
      </c>
      <c r="Q2584" s="212">
        <v>767.13</v>
      </c>
      <c r="R2584" s="68" t="s">
        <v>809</v>
      </c>
      <c r="S2584" s="320"/>
      <c r="T2584" s="266"/>
    </row>
    <row r="2585" spans="1:20" ht="63.75">
      <c r="A2585" s="189">
        <v>41</v>
      </c>
      <c r="B2585" s="68"/>
      <c r="C2585" s="210" t="s">
        <v>879</v>
      </c>
      <c r="D2585" s="211">
        <v>46168</v>
      </c>
      <c r="E2585" s="189" t="s">
        <v>6431</v>
      </c>
      <c r="F2585" s="189" t="s">
        <v>3</v>
      </c>
      <c r="G2585" s="189">
        <v>2391869</v>
      </c>
      <c r="H2585" s="68"/>
      <c r="I2585" s="195" t="s">
        <v>6432</v>
      </c>
      <c r="J2585" s="68"/>
      <c r="K2585" s="68"/>
      <c r="L2585" s="68"/>
      <c r="M2585" s="68"/>
      <c r="N2585" s="319"/>
      <c r="O2585" s="319"/>
      <c r="P2585" s="212">
        <v>0</v>
      </c>
      <c r="Q2585" s="212">
        <v>7559.75</v>
      </c>
      <c r="R2585" s="68" t="s">
        <v>809</v>
      </c>
      <c r="S2585" s="320"/>
      <c r="T2585" s="266"/>
    </row>
    <row r="2586" spans="1:20" ht="63.75">
      <c r="A2586" s="189">
        <v>41</v>
      </c>
      <c r="B2586" s="68"/>
      <c r="C2586" s="210" t="s">
        <v>879</v>
      </c>
      <c r="D2586" s="211">
        <v>46168</v>
      </c>
      <c r="E2586" s="189" t="s">
        <v>6433</v>
      </c>
      <c r="F2586" s="189" t="s">
        <v>3</v>
      </c>
      <c r="G2586" s="189">
        <v>2391871</v>
      </c>
      <c r="H2586" s="68"/>
      <c r="I2586" s="195" t="s">
        <v>6434</v>
      </c>
      <c r="J2586" s="68"/>
      <c r="K2586" s="68"/>
      <c r="L2586" s="68"/>
      <c r="M2586" s="68"/>
      <c r="N2586" s="319"/>
      <c r="O2586" s="319"/>
      <c r="P2586" s="212">
        <v>0</v>
      </c>
      <c r="Q2586" s="212">
        <v>785.2</v>
      </c>
      <c r="R2586" s="68" t="s">
        <v>809</v>
      </c>
      <c r="S2586" s="320"/>
      <c r="T2586" s="266"/>
    </row>
    <row r="2587" spans="1:20" ht="63.75">
      <c r="A2587" s="189">
        <v>254</v>
      </c>
      <c r="B2587" s="68"/>
      <c r="C2587" s="210" t="s">
        <v>95</v>
      </c>
      <c r="D2587" s="211">
        <v>46168</v>
      </c>
      <c r="E2587" s="189" t="s">
        <v>6435</v>
      </c>
      <c r="F2587" s="189" t="s">
        <v>3</v>
      </c>
      <c r="G2587" s="189">
        <v>2391893</v>
      </c>
      <c r="H2587" s="68"/>
      <c r="I2587" s="195" t="s">
        <v>6436</v>
      </c>
      <c r="J2587" s="68"/>
      <c r="K2587" s="68"/>
      <c r="L2587" s="68"/>
      <c r="M2587" s="68"/>
      <c r="N2587" s="319"/>
      <c r="O2587" s="319"/>
      <c r="P2587" s="212">
        <v>0</v>
      </c>
      <c r="Q2587" s="212">
        <v>108552</v>
      </c>
      <c r="R2587" s="68" t="s">
        <v>809</v>
      </c>
      <c r="S2587" s="320"/>
      <c r="T2587" s="266"/>
    </row>
    <row r="2588" spans="1:20" ht="51">
      <c r="A2588" s="189">
        <v>254</v>
      </c>
      <c r="B2588" s="68"/>
      <c r="C2588" s="210" t="s">
        <v>95</v>
      </c>
      <c r="D2588" s="211">
        <v>46168</v>
      </c>
      <c r="E2588" s="189" t="s">
        <v>6437</v>
      </c>
      <c r="F2588" s="189" t="s">
        <v>3</v>
      </c>
      <c r="G2588" s="189">
        <v>2391895</v>
      </c>
      <c r="H2588" s="68"/>
      <c r="I2588" s="195" t="s">
        <v>6438</v>
      </c>
      <c r="J2588" s="68"/>
      <c r="K2588" s="68"/>
      <c r="L2588" s="68"/>
      <c r="M2588" s="68"/>
      <c r="N2588" s="319"/>
      <c r="O2588" s="319"/>
      <c r="P2588" s="212">
        <v>0</v>
      </c>
      <c r="Q2588" s="212">
        <v>35434</v>
      </c>
      <c r="R2588" s="68" t="s">
        <v>809</v>
      </c>
      <c r="S2588" s="320"/>
      <c r="T2588" s="266"/>
    </row>
    <row r="2589" spans="1:20" ht="51">
      <c r="A2589" s="189">
        <v>254</v>
      </c>
      <c r="B2589" s="68"/>
      <c r="C2589" s="210" t="s">
        <v>95</v>
      </c>
      <c r="D2589" s="211">
        <v>46168</v>
      </c>
      <c r="E2589" s="189" t="s">
        <v>6439</v>
      </c>
      <c r="F2589" s="189" t="s">
        <v>3</v>
      </c>
      <c r="G2589" s="189">
        <v>2391898</v>
      </c>
      <c r="H2589" s="68"/>
      <c r="I2589" s="195" t="s">
        <v>6440</v>
      </c>
      <c r="J2589" s="68"/>
      <c r="K2589" s="68"/>
      <c r="L2589" s="68"/>
      <c r="M2589" s="68"/>
      <c r="N2589" s="319"/>
      <c r="O2589" s="319"/>
      <c r="P2589" s="212">
        <v>0</v>
      </c>
      <c r="Q2589" s="212">
        <v>15653</v>
      </c>
      <c r="R2589" s="68" t="s">
        <v>809</v>
      </c>
      <c r="S2589" s="320"/>
      <c r="T2589" s="266"/>
    </row>
    <row r="2590" spans="1:20" ht="51">
      <c r="A2590" s="189">
        <v>254</v>
      </c>
      <c r="B2590" s="68"/>
      <c r="C2590" s="210" t="s">
        <v>95</v>
      </c>
      <c r="D2590" s="211">
        <v>46168</v>
      </c>
      <c r="E2590" s="189" t="s">
        <v>6441</v>
      </c>
      <c r="F2590" s="189" t="s">
        <v>3</v>
      </c>
      <c r="G2590" s="189">
        <v>2391901</v>
      </c>
      <c r="H2590" s="68"/>
      <c r="I2590" s="195" t="s">
        <v>6442</v>
      </c>
      <c r="J2590" s="68"/>
      <c r="K2590" s="68"/>
      <c r="L2590" s="68"/>
      <c r="M2590" s="68"/>
      <c r="N2590" s="319"/>
      <c r="O2590" s="319"/>
      <c r="P2590" s="212">
        <v>0</v>
      </c>
      <c r="Q2590" s="212">
        <v>40232</v>
      </c>
      <c r="R2590" s="68" t="s">
        <v>809</v>
      </c>
      <c r="S2590" s="320"/>
      <c r="T2590" s="266"/>
    </row>
    <row r="2591" spans="1:20" ht="51">
      <c r="A2591" s="189">
        <v>254</v>
      </c>
      <c r="B2591" s="68"/>
      <c r="C2591" s="210" t="s">
        <v>95</v>
      </c>
      <c r="D2591" s="211">
        <v>46168</v>
      </c>
      <c r="E2591" s="189" t="s">
        <v>6443</v>
      </c>
      <c r="F2591" s="189" t="s">
        <v>3</v>
      </c>
      <c r="G2591" s="189">
        <v>2391905</v>
      </c>
      <c r="H2591" s="68"/>
      <c r="I2591" s="195" t="s">
        <v>6444</v>
      </c>
      <c r="J2591" s="68"/>
      <c r="K2591" s="68"/>
      <c r="L2591" s="68"/>
      <c r="M2591" s="68"/>
      <c r="N2591" s="319"/>
      <c r="O2591" s="319"/>
      <c r="P2591" s="212">
        <v>0</v>
      </c>
      <c r="Q2591" s="212">
        <v>64978</v>
      </c>
      <c r="R2591" s="68" t="s">
        <v>809</v>
      </c>
      <c r="S2591" s="320"/>
      <c r="T2591" s="266"/>
    </row>
    <row r="2592" spans="1:20" ht="51">
      <c r="A2592" s="189">
        <v>254</v>
      </c>
      <c r="B2592" s="68"/>
      <c r="C2592" s="210" t="s">
        <v>95</v>
      </c>
      <c r="D2592" s="211">
        <v>46168</v>
      </c>
      <c r="E2592" s="189" t="s">
        <v>6445</v>
      </c>
      <c r="F2592" s="189" t="s">
        <v>3</v>
      </c>
      <c r="G2592" s="189">
        <v>2391908</v>
      </c>
      <c r="H2592" s="68"/>
      <c r="I2592" s="195" t="s">
        <v>6446</v>
      </c>
      <c r="J2592" s="68"/>
      <c r="K2592" s="68"/>
      <c r="L2592" s="68"/>
      <c r="M2592" s="68"/>
      <c r="N2592" s="319"/>
      <c r="O2592" s="319"/>
      <c r="P2592" s="212">
        <v>0</v>
      </c>
      <c r="Q2592" s="212">
        <v>73189</v>
      </c>
      <c r="R2592" s="68" t="s">
        <v>809</v>
      </c>
      <c r="S2592" s="320"/>
      <c r="T2592" s="266"/>
    </row>
    <row r="2593" spans="1:20" ht="51">
      <c r="A2593" s="189">
        <v>254</v>
      </c>
      <c r="B2593" s="68"/>
      <c r="C2593" s="210" t="s">
        <v>95</v>
      </c>
      <c r="D2593" s="211">
        <v>46168</v>
      </c>
      <c r="E2593" s="189" t="s">
        <v>6447</v>
      </c>
      <c r="F2593" s="189" t="s">
        <v>3</v>
      </c>
      <c r="G2593" s="189">
        <v>2391911</v>
      </c>
      <c r="H2593" s="68"/>
      <c r="I2593" s="195" t="s">
        <v>6448</v>
      </c>
      <c r="J2593" s="68"/>
      <c r="K2593" s="68"/>
      <c r="L2593" s="68"/>
      <c r="M2593" s="68"/>
      <c r="N2593" s="319"/>
      <c r="O2593" s="319"/>
      <c r="P2593" s="212">
        <v>0</v>
      </c>
      <c r="Q2593" s="212">
        <v>344346</v>
      </c>
      <c r="R2593" s="68" t="s">
        <v>809</v>
      </c>
      <c r="S2593" s="320"/>
      <c r="T2593" s="266"/>
    </row>
    <row r="2594" spans="1:20" ht="51">
      <c r="A2594" s="189">
        <v>254</v>
      </c>
      <c r="B2594" s="68"/>
      <c r="C2594" s="210" t="s">
        <v>95</v>
      </c>
      <c r="D2594" s="211">
        <v>46168</v>
      </c>
      <c r="E2594" s="189" t="s">
        <v>6449</v>
      </c>
      <c r="F2594" s="189" t="s">
        <v>3</v>
      </c>
      <c r="G2594" s="189">
        <v>2391914</v>
      </c>
      <c r="H2594" s="68"/>
      <c r="I2594" s="195" t="s">
        <v>6450</v>
      </c>
      <c r="J2594" s="68"/>
      <c r="K2594" s="68"/>
      <c r="L2594" s="68"/>
      <c r="M2594" s="68"/>
      <c r="N2594" s="319"/>
      <c r="O2594" s="319"/>
      <c r="P2594" s="212">
        <v>0</v>
      </c>
      <c r="Q2594" s="212">
        <v>30314</v>
      </c>
      <c r="R2594" s="68" t="s">
        <v>809</v>
      </c>
      <c r="S2594" s="320"/>
      <c r="T2594" s="266"/>
    </row>
    <row r="2595" spans="1:20" ht="63.75">
      <c r="A2595" s="189">
        <v>254</v>
      </c>
      <c r="B2595" s="68"/>
      <c r="C2595" s="210" t="s">
        <v>95</v>
      </c>
      <c r="D2595" s="211">
        <v>46168</v>
      </c>
      <c r="E2595" s="189" t="s">
        <v>6451</v>
      </c>
      <c r="F2595" s="189" t="s">
        <v>3</v>
      </c>
      <c r="G2595" s="189">
        <v>2391916</v>
      </c>
      <c r="H2595" s="68"/>
      <c r="I2595" s="195" t="s">
        <v>6452</v>
      </c>
      <c r="J2595" s="68"/>
      <c r="K2595" s="68"/>
      <c r="L2595" s="68"/>
      <c r="M2595" s="68"/>
      <c r="N2595" s="319"/>
      <c r="O2595" s="319"/>
      <c r="P2595" s="212">
        <v>0</v>
      </c>
      <c r="Q2595" s="212">
        <v>85536</v>
      </c>
      <c r="R2595" s="68" t="s">
        <v>809</v>
      </c>
      <c r="S2595" s="320"/>
      <c r="T2595" s="266"/>
    </row>
    <row r="2596" spans="1:20" ht="51">
      <c r="A2596" s="189">
        <v>254</v>
      </c>
      <c r="B2596" s="68"/>
      <c r="C2596" s="210" t="s">
        <v>95</v>
      </c>
      <c r="D2596" s="211">
        <v>46168</v>
      </c>
      <c r="E2596" s="189" t="s">
        <v>6453</v>
      </c>
      <c r="F2596" s="189" t="s">
        <v>3</v>
      </c>
      <c r="G2596" s="189">
        <v>2391917</v>
      </c>
      <c r="H2596" s="68"/>
      <c r="I2596" s="195" t="s">
        <v>6454</v>
      </c>
      <c r="J2596" s="68"/>
      <c r="K2596" s="68"/>
      <c r="L2596" s="68"/>
      <c r="M2596" s="68"/>
      <c r="N2596" s="319"/>
      <c r="O2596" s="319"/>
      <c r="P2596" s="212">
        <v>0</v>
      </c>
      <c r="Q2596" s="212">
        <v>25633</v>
      </c>
      <c r="R2596" s="68" t="s">
        <v>809</v>
      </c>
      <c r="S2596" s="320"/>
      <c r="T2596" s="266"/>
    </row>
    <row r="2597" spans="1:20" ht="51">
      <c r="A2597" s="189">
        <v>254</v>
      </c>
      <c r="B2597" s="68"/>
      <c r="C2597" s="210" t="s">
        <v>95</v>
      </c>
      <c r="D2597" s="211">
        <v>46168</v>
      </c>
      <c r="E2597" s="189" t="s">
        <v>6455</v>
      </c>
      <c r="F2597" s="189" t="s">
        <v>3</v>
      </c>
      <c r="G2597" s="189">
        <v>2391918</v>
      </c>
      <c r="H2597" s="68"/>
      <c r="I2597" s="195" t="s">
        <v>6456</v>
      </c>
      <c r="J2597" s="68"/>
      <c r="K2597" s="68"/>
      <c r="L2597" s="68"/>
      <c r="M2597" s="68"/>
      <c r="N2597" s="319"/>
      <c r="O2597" s="319"/>
      <c r="P2597" s="212">
        <v>0</v>
      </c>
      <c r="Q2597" s="212">
        <v>2843</v>
      </c>
      <c r="R2597" s="68" t="s">
        <v>809</v>
      </c>
      <c r="S2597" s="320"/>
      <c r="T2597" s="266"/>
    </row>
    <row r="2598" spans="1:20" ht="51">
      <c r="A2598" s="189">
        <v>254</v>
      </c>
      <c r="B2598" s="68"/>
      <c r="C2598" s="210" t="s">
        <v>95</v>
      </c>
      <c r="D2598" s="211">
        <v>46168</v>
      </c>
      <c r="E2598" s="189" t="s">
        <v>6457</v>
      </c>
      <c r="F2598" s="189" t="s">
        <v>3</v>
      </c>
      <c r="G2598" s="189">
        <v>2391919</v>
      </c>
      <c r="H2598" s="68"/>
      <c r="I2598" s="195" t="s">
        <v>6458</v>
      </c>
      <c r="J2598" s="68"/>
      <c r="K2598" s="68"/>
      <c r="L2598" s="68"/>
      <c r="M2598" s="68"/>
      <c r="N2598" s="319"/>
      <c r="O2598" s="319"/>
      <c r="P2598" s="212">
        <v>0</v>
      </c>
      <c r="Q2598" s="212">
        <v>53218</v>
      </c>
      <c r="R2598" s="68" t="s">
        <v>809</v>
      </c>
      <c r="S2598" s="320"/>
      <c r="T2598" s="266"/>
    </row>
    <row r="2599" spans="1:20" ht="51">
      <c r="A2599" s="189">
        <v>254</v>
      </c>
      <c r="B2599" s="68"/>
      <c r="C2599" s="210" t="s">
        <v>95</v>
      </c>
      <c r="D2599" s="211">
        <v>46168</v>
      </c>
      <c r="E2599" s="189" t="s">
        <v>6459</v>
      </c>
      <c r="F2599" s="189" t="s">
        <v>3</v>
      </c>
      <c r="G2599" s="189">
        <v>2391927</v>
      </c>
      <c r="H2599" s="68"/>
      <c r="I2599" s="195" t="s">
        <v>6460</v>
      </c>
      <c r="J2599" s="68"/>
      <c r="K2599" s="68"/>
      <c r="L2599" s="68"/>
      <c r="M2599" s="68"/>
      <c r="N2599" s="319"/>
      <c r="O2599" s="319"/>
      <c r="P2599" s="212">
        <v>0</v>
      </c>
      <c r="Q2599" s="212">
        <v>1302</v>
      </c>
      <c r="R2599" s="68" t="s">
        <v>809</v>
      </c>
      <c r="S2599" s="320"/>
      <c r="T2599" s="266"/>
    </row>
    <row r="2600" spans="1:20" ht="51">
      <c r="A2600" s="189">
        <v>254</v>
      </c>
      <c r="B2600" s="68"/>
      <c r="C2600" s="210" t="s">
        <v>95</v>
      </c>
      <c r="D2600" s="211">
        <v>46168</v>
      </c>
      <c r="E2600" s="189" t="s">
        <v>6461</v>
      </c>
      <c r="F2600" s="189" t="s">
        <v>3</v>
      </c>
      <c r="G2600" s="189">
        <v>2391935</v>
      </c>
      <c r="H2600" s="68"/>
      <c r="I2600" s="195" t="s">
        <v>6462</v>
      </c>
      <c r="J2600" s="68"/>
      <c r="K2600" s="68"/>
      <c r="L2600" s="68"/>
      <c r="M2600" s="68"/>
      <c r="N2600" s="319"/>
      <c r="O2600" s="319"/>
      <c r="P2600" s="212">
        <v>0</v>
      </c>
      <c r="Q2600" s="212">
        <v>33259</v>
      </c>
      <c r="R2600" s="68" t="s">
        <v>809</v>
      </c>
      <c r="S2600" s="320"/>
      <c r="T2600" s="266"/>
    </row>
    <row r="2601" spans="1:20" ht="51">
      <c r="A2601" s="189">
        <v>254</v>
      </c>
      <c r="B2601" s="68"/>
      <c r="C2601" s="210" t="s">
        <v>95</v>
      </c>
      <c r="D2601" s="211">
        <v>46168</v>
      </c>
      <c r="E2601" s="189" t="s">
        <v>6463</v>
      </c>
      <c r="F2601" s="189" t="s">
        <v>3</v>
      </c>
      <c r="G2601" s="189">
        <v>2391937</v>
      </c>
      <c r="H2601" s="68"/>
      <c r="I2601" s="195" t="s">
        <v>6464</v>
      </c>
      <c r="J2601" s="68"/>
      <c r="K2601" s="68"/>
      <c r="L2601" s="68"/>
      <c r="M2601" s="68"/>
      <c r="N2601" s="319"/>
      <c r="O2601" s="319"/>
      <c r="P2601" s="212">
        <v>0</v>
      </c>
      <c r="Q2601" s="212">
        <v>146509</v>
      </c>
      <c r="R2601" s="68" t="s">
        <v>809</v>
      </c>
      <c r="S2601" s="320"/>
      <c r="T2601" s="266"/>
    </row>
    <row r="2602" spans="1:20" ht="51">
      <c r="A2602" s="189">
        <v>254</v>
      </c>
      <c r="B2602" s="68"/>
      <c r="C2602" s="210" t="s">
        <v>95</v>
      </c>
      <c r="D2602" s="211">
        <v>46168</v>
      </c>
      <c r="E2602" s="189" t="s">
        <v>6465</v>
      </c>
      <c r="F2602" s="189" t="s">
        <v>3</v>
      </c>
      <c r="G2602" s="189">
        <v>2391939</v>
      </c>
      <c r="H2602" s="68"/>
      <c r="I2602" s="195" t="s">
        <v>6466</v>
      </c>
      <c r="J2602" s="68"/>
      <c r="K2602" s="68"/>
      <c r="L2602" s="68"/>
      <c r="M2602" s="68"/>
      <c r="N2602" s="319"/>
      <c r="O2602" s="319"/>
      <c r="P2602" s="212">
        <v>0</v>
      </c>
      <c r="Q2602" s="212">
        <v>39104</v>
      </c>
      <c r="R2602" s="68" t="s">
        <v>809</v>
      </c>
      <c r="S2602" s="320"/>
      <c r="T2602" s="266"/>
    </row>
    <row r="2603" spans="1:20" ht="51">
      <c r="A2603" s="189">
        <v>254</v>
      </c>
      <c r="B2603" s="68"/>
      <c r="C2603" s="210" t="s">
        <v>95</v>
      </c>
      <c r="D2603" s="211">
        <v>46168</v>
      </c>
      <c r="E2603" s="189" t="s">
        <v>6467</v>
      </c>
      <c r="F2603" s="189" t="s">
        <v>3</v>
      </c>
      <c r="G2603" s="189">
        <v>2391945</v>
      </c>
      <c r="H2603" s="68"/>
      <c r="I2603" s="195" t="s">
        <v>6468</v>
      </c>
      <c r="J2603" s="68"/>
      <c r="K2603" s="68"/>
      <c r="L2603" s="68"/>
      <c r="M2603" s="68"/>
      <c r="N2603" s="319"/>
      <c r="O2603" s="319"/>
      <c r="P2603" s="212">
        <v>0</v>
      </c>
      <c r="Q2603" s="212">
        <v>65266</v>
      </c>
      <c r="R2603" s="68" t="s">
        <v>809</v>
      </c>
      <c r="S2603" s="320"/>
      <c r="T2603" s="266"/>
    </row>
    <row r="2604" spans="1:20" ht="51">
      <c r="A2604" s="189">
        <v>254</v>
      </c>
      <c r="B2604" s="68"/>
      <c r="C2604" s="210" t="s">
        <v>95</v>
      </c>
      <c r="D2604" s="211">
        <v>46168</v>
      </c>
      <c r="E2604" s="189" t="s">
        <v>6469</v>
      </c>
      <c r="F2604" s="189" t="s">
        <v>3</v>
      </c>
      <c r="G2604" s="189">
        <v>2391947</v>
      </c>
      <c r="H2604" s="68"/>
      <c r="I2604" s="195" t="s">
        <v>6470</v>
      </c>
      <c r="J2604" s="68"/>
      <c r="K2604" s="68"/>
      <c r="L2604" s="68"/>
      <c r="M2604" s="68"/>
      <c r="N2604" s="319"/>
      <c r="O2604" s="319"/>
      <c r="P2604" s="212">
        <v>0</v>
      </c>
      <c r="Q2604" s="212">
        <v>35633</v>
      </c>
      <c r="R2604" s="68" t="s">
        <v>809</v>
      </c>
      <c r="S2604" s="320"/>
      <c r="T2604" s="266"/>
    </row>
    <row r="2605" spans="1:20" ht="63.75">
      <c r="A2605" s="189" t="s">
        <v>495</v>
      </c>
      <c r="B2605" s="68"/>
      <c r="C2605" s="210" t="s">
        <v>623</v>
      </c>
      <c r="D2605" s="211">
        <v>46168</v>
      </c>
      <c r="E2605" s="189" t="s">
        <v>6471</v>
      </c>
      <c r="F2605" s="189" t="s">
        <v>10</v>
      </c>
      <c r="G2605" s="189">
        <v>21725</v>
      </c>
      <c r="H2605" s="68"/>
      <c r="I2605" s="195" t="s">
        <v>6472</v>
      </c>
      <c r="J2605" s="68"/>
      <c r="K2605" s="68"/>
      <c r="L2605" s="68"/>
      <c r="M2605" s="68"/>
      <c r="N2605" s="319"/>
      <c r="O2605" s="319"/>
      <c r="P2605" s="212">
        <v>11588.51</v>
      </c>
      <c r="Q2605" s="212">
        <v>0</v>
      </c>
      <c r="R2605" s="68" t="s">
        <v>809</v>
      </c>
      <c r="S2605" s="320"/>
      <c r="T2605" s="266"/>
    </row>
    <row r="2606" spans="1:20" ht="63.75">
      <c r="A2606" s="189" t="s">
        <v>495</v>
      </c>
      <c r="B2606" s="68"/>
      <c r="C2606" s="210" t="s">
        <v>623</v>
      </c>
      <c r="D2606" s="211">
        <v>46168</v>
      </c>
      <c r="E2606" s="189" t="s">
        <v>6473</v>
      </c>
      <c r="F2606" s="189" t="s">
        <v>10</v>
      </c>
      <c r="G2606" s="189">
        <v>1154720</v>
      </c>
      <c r="H2606" s="68"/>
      <c r="I2606" s="195" t="s">
        <v>6474</v>
      </c>
      <c r="J2606" s="68"/>
      <c r="K2606" s="68"/>
      <c r="L2606" s="68"/>
      <c r="M2606" s="68"/>
      <c r="N2606" s="319"/>
      <c r="O2606" s="319"/>
      <c r="P2606" s="212">
        <v>13992.32</v>
      </c>
      <c r="Q2606" s="212">
        <v>0</v>
      </c>
      <c r="R2606" s="68" t="s">
        <v>809</v>
      </c>
      <c r="S2606" s="320"/>
      <c r="T2606" s="266"/>
    </row>
    <row r="2607" spans="1:20" ht="63.75">
      <c r="A2607" s="189">
        <v>597</v>
      </c>
      <c r="B2607" s="68"/>
      <c r="C2607" s="210" t="s">
        <v>609</v>
      </c>
      <c r="D2607" s="211">
        <v>46168</v>
      </c>
      <c r="E2607" s="189" t="s">
        <v>6475</v>
      </c>
      <c r="F2607" s="189" t="s">
        <v>6</v>
      </c>
      <c r="G2607" s="189">
        <v>2438673</v>
      </c>
      <c r="H2607" s="68"/>
      <c r="I2607" s="195" t="s">
        <v>6476</v>
      </c>
      <c r="J2607" s="68"/>
      <c r="K2607" s="68"/>
      <c r="L2607" s="68"/>
      <c r="M2607" s="68"/>
      <c r="N2607" s="319"/>
      <c r="O2607" s="319"/>
      <c r="P2607" s="212">
        <v>0</v>
      </c>
      <c r="Q2607" s="212">
        <v>950</v>
      </c>
      <c r="R2607" s="68" t="s">
        <v>809</v>
      </c>
      <c r="S2607" s="320"/>
      <c r="T2607" s="266"/>
    </row>
    <row r="2608" spans="1:20" ht="63.75">
      <c r="A2608" s="189">
        <v>597</v>
      </c>
      <c r="B2608" s="68"/>
      <c r="C2608" s="210" t="s">
        <v>609</v>
      </c>
      <c r="D2608" s="211">
        <v>46168</v>
      </c>
      <c r="E2608" s="189" t="s">
        <v>6477</v>
      </c>
      <c r="F2608" s="189" t="s">
        <v>6</v>
      </c>
      <c r="G2608" s="189">
        <v>2438675</v>
      </c>
      <c r="H2608" s="68"/>
      <c r="I2608" s="195" t="s">
        <v>6478</v>
      </c>
      <c r="J2608" s="68"/>
      <c r="K2608" s="68"/>
      <c r="L2608" s="68"/>
      <c r="M2608" s="68"/>
      <c r="N2608" s="319"/>
      <c r="O2608" s="319"/>
      <c r="P2608" s="212">
        <v>0</v>
      </c>
      <c r="Q2608" s="212">
        <v>1425</v>
      </c>
      <c r="R2608" s="68" t="s">
        <v>809</v>
      </c>
      <c r="S2608" s="320"/>
      <c r="T2608" s="266"/>
    </row>
    <row r="2609" spans="1:20" ht="76.5">
      <c r="A2609" s="189">
        <v>389</v>
      </c>
      <c r="B2609" s="68"/>
      <c r="C2609" s="210" t="s">
        <v>736</v>
      </c>
      <c r="D2609" s="211">
        <v>46168</v>
      </c>
      <c r="E2609" s="189" t="s">
        <v>6479</v>
      </c>
      <c r="F2609" s="189" t="s">
        <v>10</v>
      </c>
      <c r="G2609" s="189">
        <v>1154736</v>
      </c>
      <c r="H2609" s="68"/>
      <c r="I2609" s="195" t="s">
        <v>6480</v>
      </c>
      <c r="J2609" s="68"/>
      <c r="K2609" s="68"/>
      <c r="L2609" s="68"/>
      <c r="M2609" s="68"/>
      <c r="N2609" s="319"/>
      <c r="O2609" s="319"/>
      <c r="P2609" s="212">
        <v>80</v>
      </c>
      <c r="Q2609" s="212">
        <v>0</v>
      </c>
      <c r="R2609" s="68" t="s">
        <v>809</v>
      </c>
      <c r="S2609" s="320"/>
      <c r="T2609" s="266"/>
    </row>
    <row r="2610" spans="1:20" ht="63.75">
      <c r="A2610" s="189" t="s">
        <v>494</v>
      </c>
      <c r="B2610" s="68"/>
      <c r="C2610" s="210" t="s">
        <v>542</v>
      </c>
      <c r="D2610" s="211">
        <v>46168</v>
      </c>
      <c r="E2610" s="189" t="s">
        <v>6481</v>
      </c>
      <c r="F2610" s="189" t="s">
        <v>10</v>
      </c>
      <c r="G2610" s="189">
        <v>21624</v>
      </c>
      <c r="H2610" s="68"/>
      <c r="I2610" s="195" t="s">
        <v>6482</v>
      </c>
      <c r="J2610" s="68"/>
      <c r="K2610" s="68"/>
      <c r="L2610" s="68"/>
      <c r="M2610" s="68"/>
      <c r="N2610" s="319"/>
      <c r="O2610" s="319"/>
      <c r="P2610" s="212">
        <v>523.19000000000005</v>
      </c>
      <c r="Q2610" s="212">
        <v>0</v>
      </c>
      <c r="R2610" s="68" t="s">
        <v>809</v>
      </c>
      <c r="S2610" s="320"/>
      <c r="T2610" s="266"/>
    </row>
    <row r="2611" spans="1:20" ht="51">
      <c r="A2611" s="189" t="s">
        <v>494</v>
      </c>
      <c r="B2611" s="68"/>
      <c r="C2611" s="210" t="s">
        <v>542</v>
      </c>
      <c r="D2611" s="211">
        <v>46168</v>
      </c>
      <c r="E2611" s="189" t="s">
        <v>6483</v>
      </c>
      <c r="F2611" s="189" t="s">
        <v>10</v>
      </c>
      <c r="G2611" s="189">
        <v>21623</v>
      </c>
      <c r="H2611" s="68"/>
      <c r="I2611" s="195" t="s">
        <v>6484</v>
      </c>
      <c r="J2611" s="68"/>
      <c r="K2611" s="68"/>
      <c r="L2611" s="68"/>
      <c r="M2611" s="68"/>
      <c r="N2611" s="319"/>
      <c r="O2611" s="319"/>
      <c r="P2611" s="212">
        <v>410.69</v>
      </c>
      <c r="Q2611" s="212">
        <v>0</v>
      </c>
      <c r="R2611" s="68" t="s">
        <v>809</v>
      </c>
      <c r="S2611" s="320"/>
      <c r="T2611" s="266"/>
    </row>
    <row r="2612" spans="1:20" ht="51">
      <c r="A2612" s="189" t="s">
        <v>494</v>
      </c>
      <c r="B2612" s="68"/>
      <c r="C2612" s="210" t="s">
        <v>542</v>
      </c>
      <c r="D2612" s="211">
        <v>46168</v>
      </c>
      <c r="E2612" s="189" t="s">
        <v>6485</v>
      </c>
      <c r="F2612" s="189" t="s">
        <v>10</v>
      </c>
      <c r="G2612" s="189">
        <v>21621</v>
      </c>
      <c r="H2612" s="68"/>
      <c r="I2612" s="195" t="s">
        <v>6486</v>
      </c>
      <c r="J2612" s="68"/>
      <c r="K2612" s="68"/>
      <c r="L2612" s="68"/>
      <c r="M2612" s="68"/>
      <c r="N2612" s="319"/>
      <c r="O2612" s="319"/>
      <c r="P2612" s="212">
        <v>1538.33</v>
      </c>
      <c r="Q2612" s="212">
        <v>0</v>
      </c>
      <c r="R2612" s="68" t="s">
        <v>809</v>
      </c>
      <c r="S2612" s="320"/>
      <c r="T2612" s="266"/>
    </row>
    <row r="2613" spans="1:20" ht="63.75">
      <c r="A2613" s="189">
        <v>597</v>
      </c>
      <c r="B2613" s="68"/>
      <c r="C2613" s="210" t="s">
        <v>609</v>
      </c>
      <c r="D2613" s="211">
        <v>46168</v>
      </c>
      <c r="E2613" s="189" t="s">
        <v>6487</v>
      </c>
      <c r="F2613" s="189" t="s">
        <v>6</v>
      </c>
      <c r="G2613" s="189">
        <v>3590154</v>
      </c>
      <c r="H2613" s="68"/>
      <c r="I2613" s="195" t="s">
        <v>6488</v>
      </c>
      <c r="J2613" s="68"/>
      <c r="K2613" s="68"/>
      <c r="L2613" s="68"/>
      <c r="M2613" s="68"/>
      <c r="N2613" s="319"/>
      <c r="O2613" s="319"/>
      <c r="P2613" s="212">
        <v>0</v>
      </c>
      <c r="Q2613" s="212">
        <v>785470</v>
      </c>
      <c r="R2613" s="68" t="s">
        <v>809</v>
      </c>
      <c r="S2613" s="320"/>
      <c r="T2613" s="266"/>
    </row>
    <row r="2614" spans="1:20" ht="51">
      <c r="A2614" s="189">
        <v>513</v>
      </c>
      <c r="B2614" s="68"/>
      <c r="C2614" s="210" t="s">
        <v>138</v>
      </c>
      <c r="D2614" s="211">
        <v>46168</v>
      </c>
      <c r="E2614" s="189" t="s">
        <v>6489</v>
      </c>
      <c r="F2614" s="189" t="s">
        <v>14</v>
      </c>
      <c r="G2614" s="189">
        <v>3590151</v>
      </c>
      <c r="H2614" s="68"/>
      <c r="I2614" s="195" t="s">
        <v>6490</v>
      </c>
      <c r="J2614" s="68"/>
      <c r="K2614" s="68"/>
      <c r="L2614" s="68"/>
      <c r="M2614" s="68"/>
      <c r="N2614" s="319"/>
      <c r="O2614" s="319"/>
      <c r="P2614" s="212">
        <v>80</v>
      </c>
      <c r="Q2614" s="212">
        <v>0</v>
      </c>
      <c r="R2614" s="68" t="s">
        <v>809</v>
      </c>
      <c r="S2614" s="320"/>
      <c r="T2614" s="266"/>
    </row>
    <row r="2615" spans="1:20" ht="51">
      <c r="A2615" s="189">
        <v>513</v>
      </c>
      <c r="B2615" s="68"/>
      <c r="C2615" s="210" t="s">
        <v>138</v>
      </c>
      <c r="D2615" s="211">
        <v>46168</v>
      </c>
      <c r="E2615" s="189" t="s">
        <v>6491</v>
      </c>
      <c r="F2615" s="189" t="s">
        <v>14</v>
      </c>
      <c r="G2615" s="189">
        <v>3590153</v>
      </c>
      <c r="H2615" s="68"/>
      <c r="I2615" s="195" t="s">
        <v>6492</v>
      </c>
      <c r="J2615" s="68"/>
      <c r="K2615" s="68"/>
      <c r="L2615" s="68"/>
      <c r="M2615" s="68"/>
      <c r="N2615" s="319"/>
      <c r="O2615" s="319"/>
      <c r="P2615" s="212">
        <v>80</v>
      </c>
      <c r="Q2615" s="212">
        <v>0</v>
      </c>
      <c r="R2615" s="68" t="s">
        <v>809</v>
      </c>
      <c r="S2615" s="320"/>
      <c r="T2615" s="266"/>
    </row>
    <row r="2616" spans="1:20" ht="63.75">
      <c r="A2616" s="189">
        <v>513</v>
      </c>
      <c r="B2616" s="68"/>
      <c r="C2616" s="210" t="s">
        <v>138</v>
      </c>
      <c r="D2616" s="211">
        <v>46168</v>
      </c>
      <c r="E2616" s="189" t="s">
        <v>6493</v>
      </c>
      <c r="F2616" s="189" t="s">
        <v>14</v>
      </c>
      <c r="G2616" s="189">
        <v>3590155</v>
      </c>
      <c r="H2616" s="68"/>
      <c r="I2616" s="195" t="s">
        <v>6494</v>
      </c>
      <c r="J2616" s="68"/>
      <c r="K2616" s="68"/>
      <c r="L2616" s="68"/>
      <c r="M2616" s="68"/>
      <c r="N2616" s="319"/>
      <c r="O2616" s="319"/>
      <c r="P2616" s="212">
        <v>80</v>
      </c>
      <c r="Q2616" s="212">
        <v>0</v>
      </c>
      <c r="R2616" s="68" t="s">
        <v>809</v>
      </c>
      <c r="S2616" s="320"/>
      <c r="T2616" s="266"/>
    </row>
    <row r="2617" spans="1:20" ht="76.5">
      <c r="A2617" s="189">
        <v>117</v>
      </c>
      <c r="B2617" s="68"/>
      <c r="C2617" s="210" t="s">
        <v>50</v>
      </c>
      <c r="D2617" s="211">
        <v>46168</v>
      </c>
      <c r="E2617" s="189" t="s">
        <v>6495</v>
      </c>
      <c r="F2617" s="189" t="s">
        <v>10</v>
      </c>
      <c r="G2617" s="189">
        <v>1154722</v>
      </c>
      <c r="H2617" s="68"/>
      <c r="I2617" s="195" t="s">
        <v>6496</v>
      </c>
      <c r="J2617" s="68"/>
      <c r="K2617" s="68"/>
      <c r="L2617" s="68"/>
      <c r="M2617" s="68"/>
      <c r="N2617" s="319"/>
      <c r="O2617" s="319"/>
      <c r="P2617" s="212">
        <v>80</v>
      </c>
      <c r="Q2617" s="212">
        <v>0</v>
      </c>
      <c r="R2617" s="68" t="s">
        <v>809</v>
      </c>
      <c r="S2617" s="320"/>
      <c r="T2617" s="266"/>
    </row>
    <row r="2618" spans="1:20" ht="89.25">
      <c r="A2618" s="189" t="s">
        <v>495</v>
      </c>
      <c r="B2618" s="68"/>
      <c r="C2618" s="210" t="s">
        <v>623</v>
      </c>
      <c r="D2618" s="211">
        <v>46168</v>
      </c>
      <c r="E2618" s="189" t="s">
        <v>6497</v>
      </c>
      <c r="F2618" s="189" t="s">
        <v>6</v>
      </c>
      <c r="G2618" s="189">
        <v>3590488</v>
      </c>
      <c r="H2618" s="68"/>
      <c r="I2618" s="195" t="s">
        <v>6498</v>
      </c>
      <c r="J2618" s="68"/>
      <c r="K2618" s="68"/>
      <c r="L2618" s="68"/>
      <c r="M2618" s="68"/>
      <c r="N2618" s="319"/>
      <c r="O2618" s="319"/>
      <c r="P2618" s="212">
        <v>0</v>
      </c>
      <c r="Q2618" s="212">
        <v>5108797.4800000004</v>
      </c>
      <c r="R2618" s="68" t="s">
        <v>809</v>
      </c>
      <c r="S2618" s="320"/>
      <c r="T2618" s="266"/>
    </row>
    <row r="2619" spans="1:20" ht="51">
      <c r="A2619" s="189">
        <v>46</v>
      </c>
      <c r="B2619" s="68"/>
      <c r="C2619" s="210" t="s">
        <v>719</v>
      </c>
      <c r="D2619" s="211">
        <v>46169</v>
      </c>
      <c r="E2619" s="189" t="s">
        <v>6499</v>
      </c>
      <c r="F2619" s="189" t="s">
        <v>3</v>
      </c>
      <c r="G2619" s="189">
        <v>2392141</v>
      </c>
      <c r="H2619" s="68"/>
      <c r="I2619" s="195" t="s">
        <v>6500</v>
      </c>
      <c r="J2619" s="68"/>
      <c r="K2619" s="68"/>
      <c r="L2619" s="68"/>
      <c r="M2619" s="68"/>
      <c r="N2619" s="319"/>
      <c r="O2619" s="319"/>
      <c r="P2619" s="212">
        <v>0</v>
      </c>
      <c r="Q2619" s="212">
        <v>5000</v>
      </c>
      <c r="R2619" s="68" t="s">
        <v>809</v>
      </c>
      <c r="S2619" s="320"/>
      <c r="T2619" s="266"/>
    </row>
    <row r="2620" spans="1:20" ht="51">
      <c r="A2620" s="189">
        <v>46</v>
      </c>
      <c r="B2620" s="68"/>
      <c r="C2620" s="210" t="s">
        <v>719</v>
      </c>
      <c r="D2620" s="211">
        <v>46169</v>
      </c>
      <c r="E2620" s="189" t="s">
        <v>6501</v>
      </c>
      <c r="F2620" s="189" t="s">
        <v>3</v>
      </c>
      <c r="G2620" s="189">
        <v>2392142</v>
      </c>
      <c r="H2620" s="68"/>
      <c r="I2620" s="195" t="s">
        <v>6500</v>
      </c>
      <c r="J2620" s="68"/>
      <c r="K2620" s="68"/>
      <c r="L2620" s="68"/>
      <c r="M2620" s="68"/>
      <c r="N2620" s="319"/>
      <c r="O2620" s="319"/>
      <c r="P2620" s="212">
        <v>0</v>
      </c>
      <c r="Q2620" s="212">
        <v>5000</v>
      </c>
      <c r="R2620" s="68" t="s">
        <v>809</v>
      </c>
      <c r="S2620" s="320"/>
      <c r="T2620" s="266"/>
    </row>
    <row r="2621" spans="1:20" ht="63.75">
      <c r="A2621" s="189">
        <v>661</v>
      </c>
      <c r="B2621" s="68"/>
      <c r="C2621" s="210" t="s">
        <v>154</v>
      </c>
      <c r="D2621" s="211">
        <v>46169</v>
      </c>
      <c r="E2621" s="189" t="s">
        <v>6502</v>
      </c>
      <c r="F2621" s="189" t="s">
        <v>3</v>
      </c>
      <c r="G2621" s="189">
        <v>2392155</v>
      </c>
      <c r="H2621" s="68"/>
      <c r="I2621" s="195" t="s">
        <v>6503</v>
      </c>
      <c r="J2621" s="68"/>
      <c r="K2621" s="68"/>
      <c r="L2621" s="68"/>
      <c r="M2621" s="68"/>
      <c r="N2621" s="319"/>
      <c r="O2621" s="319"/>
      <c r="P2621" s="212">
        <v>0</v>
      </c>
      <c r="Q2621" s="212">
        <v>774</v>
      </c>
      <c r="R2621" s="68" t="s">
        <v>809</v>
      </c>
      <c r="S2621" s="320"/>
      <c r="T2621" s="266"/>
    </row>
    <row r="2622" spans="1:20" ht="38.25">
      <c r="A2622" s="189" t="s">
        <v>503</v>
      </c>
      <c r="B2622" s="68"/>
      <c r="C2622" s="210" t="s">
        <v>541</v>
      </c>
      <c r="D2622" s="211">
        <v>46169</v>
      </c>
      <c r="E2622" s="189" t="s">
        <v>6504</v>
      </c>
      <c r="F2622" s="189" t="s">
        <v>3</v>
      </c>
      <c r="G2622" s="189">
        <v>2392161</v>
      </c>
      <c r="H2622" s="68"/>
      <c r="I2622" s="195" t="s">
        <v>6505</v>
      </c>
      <c r="J2622" s="68"/>
      <c r="K2622" s="68"/>
      <c r="L2622" s="68"/>
      <c r="M2622" s="68"/>
      <c r="N2622" s="319"/>
      <c r="O2622" s="319"/>
      <c r="P2622" s="212">
        <v>0</v>
      </c>
      <c r="Q2622" s="212">
        <v>446</v>
      </c>
      <c r="R2622" s="68" t="s">
        <v>809</v>
      </c>
      <c r="S2622" s="320"/>
      <c r="T2622" s="266"/>
    </row>
    <row r="2623" spans="1:20" ht="51">
      <c r="A2623" s="189">
        <v>46</v>
      </c>
      <c r="B2623" s="68"/>
      <c r="C2623" s="210" t="s">
        <v>719</v>
      </c>
      <c r="D2623" s="211">
        <v>46169</v>
      </c>
      <c r="E2623" s="189" t="s">
        <v>6506</v>
      </c>
      <c r="F2623" s="189" t="s">
        <v>3</v>
      </c>
      <c r="G2623" s="189">
        <v>2392163</v>
      </c>
      <c r="H2623" s="68"/>
      <c r="I2623" s="195" t="s">
        <v>6507</v>
      </c>
      <c r="J2623" s="68"/>
      <c r="K2623" s="68"/>
      <c r="L2623" s="68"/>
      <c r="M2623" s="68"/>
      <c r="N2623" s="319"/>
      <c r="O2623" s="319"/>
      <c r="P2623" s="212">
        <v>0</v>
      </c>
      <c r="Q2623" s="212">
        <v>2529.96</v>
      </c>
      <c r="R2623" s="68" t="s">
        <v>809</v>
      </c>
      <c r="S2623" s="320"/>
      <c r="T2623" s="266"/>
    </row>
    <row r="2624" spans="1:20" ht="51">
      <c r="A2624" s="189">
        <v>46</v>
      </c>
      <c r="B2624" s="68"/>
      <c r="C2624" s="210" t="s">
        <v>719</v>
      </c>
      <c r="D2624" s="211">
        <v>46169</v>
      </c>
      <c r="E2624" s="189" t="s">
        <v>6508</v>
      </c>
      <c r="F2624" s="189" t="s">
        <v>3</v>
      </c>
      <c r="G2624" s="189">
        <v>2392164</v>
      </c>
      <c r="H2624" s="68"/>
      <c r="I2624" s="195" t="s">
        <v>6509</v>
      </c>
      <c r="J2624" s="68"/>
      <c r="K2624" s="68"/>
      <c r="L2624" s="68"/>
      <c r="M2624" s="68"/>
      <c r="N2624" s="319"/>
      <c r="O2624" s="319"/>
      <c r="P2624" s="212">
        <v>0</v>
      </c>
      <c r="Q2624" s="212">
        <v>1619.23</v>
      </c>
      <c r="R2624" s="68" t="s">
        <v>809</v>
      </c>
      <c r="S2624" s="320"/>
      <c r="T2624" s="266"/>
    </row>
    <row r="2625" spans="1:20" ht="51">
      <c r="A2625" s="189">
        <v>383</v>
      </c>
      <c r="B2625" s="68"/>
      <c r="C2625" s="210" t="s">
        <v>628</v>
      </c>
      <c r="D2625" s="211">
        <v>46169</v>
      </c>
      <c r="E2625" s="189" t="s">
        <v>6510</v>
      </c>
      <c r="F2625" s="189" t="s">
        <v>3</v>
      </c>
      <c r="G2625" s="189">
        <v>2392169</v>
      </c>
      <c r="H2625" s="68"/>
      <c r="I2625" s="195" t="s">
        <v>6511</v>
      </c>
      <c r="J2625" s="68"/>
      <c r="K2625" s="68"/>
      <c r="L2625" s="68"/>
      <c r="M2625" s="68"/>
      <c r="N2625" s="319"/>
      <c r="O2625" s="319"/>
      <c r="P2625" s="212">
        <v>0</v>
      </c>
      <c r="Q2625" s="212">
        <v>6346</v>
      </c>
      <c r="R2625" s="68" t="s">
        <v>809</v>
      </c>
      <c r="S2625" s="320"/>
      <c r="T2625" s="266"/>
    </row>
    <row r="2626" spans="1:20" ht="38.25">
      <c r="A2626" s="189">
        <v>46</v>
      </c>
      <c r="B2626" s="68"/>
      <c r="C2626" s="210" t="s">
        <v>719</v>
      </c>
      <c r="D2626" s="211">
        <v>46169</v>
      </c>
      <c r="E2626" s="189" t="s">
        <v>6512</v>
      </c>
      <c r="F2626" s="189" t="s">
        <v>3</v>
      </c>
      <c r="G2626" s="189">
        <v>2392171</v>
      </c>
      <c r="H2626" s="68"/>
      <c r="I2626" s="195" t="s">
        <v>4400</v>
      </c>
      <c r="J2626" s="68"/>
      <c r="K2626" s="68"/>
      <c r="L2626" s="68"/>
      <c r="M2626" s="68"/>
      <c r="N2626" s="319"/>
      <c r="O2626" s="319"/>
      <c r="P2626" s="212">
        <v>0</v>
      </c>
      <c r="Q2626" s="212">
        <v>1667</v>
      </c>
      <c r="R2626" s="68" t="s">
        <v>809</v>
      </c>
      <c r="S2626" s="320"/>
      <c r="T2626" s="266"/>
    </row>
    <row r="2627" spans="1:20" ht="63.75">
      <c r="A2627" s="189">
        <v>221</v>
      </c>
      <c r="B2627" s="68"/>
      <c r="C2627" s="210" t="s">
        <v>83</v>
      </c>
      <c r="D2627" s="211">
        <v>46169</v>
      </c>
      <c r="E2627" s="189" t="s">
        <v>6513</v>
      </c>
      <c r="F2627" s="189" t="s">
        <v>3</v>
      </c>
      <c r="G2627" s="189">
        <v>2392181</v>
      </c>
      <c r="H2627" s="68"/>
      <c r="I2627" s="195" t="s">
        <v>1194</v>
      </c>
      <c r="J2627" s="68"/>
      <c r="K2627" s="68"/>
      <c r="L2627" s="68"/>
      <c r="M2627" s="68"/>
      <c r="N2627" s="319"/>
      <c r="O2627" s="319"/>
      <c r="P2627" s="212">
        <v>0</v>
      </c>
      <c r="Q2627" s="212">
        <v>80</v>
      </c>
      <c r="R2627" s="68" t="s">
        <v>809</v>
      </c>
      <c r="S2627" s="320"/>
      <c r="T2627" s="266"/>
    </row>
    <row r="2628" spans="1:20" ht="51">
      <c r="A2628" s="189">
        <v>383</v>
      </c>
      <c r="B2628" s="68"/>
      <c r="C2628" s="210" t="s">
        <v>628</v>
      </c>
      <c r="D2628" s="211">
        <v>46169</v>
      </c>
      <c r="E2628" s="189" t="s">
        <v>6514</v>
      </c>
      <c r="F2628" s="189" t="s">
        <v>3</v>
      </c>
      <c r="G2628" s="189">
        <v>2392196</v>
      </c>
      <c r="H2628" s="68"/>
      <c r="I2628" s="195" t="s">
        <v>6515</v>
      </c>
      <c r="J2628" s="68"/>
      <c r="K2628" s="68"/>
      <c r="L2628" s="68"/>
      <c r="M2628" s="68"/>
      <c r="N2628" s="319"/>
      <c r="O2628" s="319"/>
      <c r="P2628" s="212">
        <v>0</v>
      </c>
      <c r="Q2628" s="212">
        <v>3063</v>
      </c>
      <c r="R2628" s="68" t="s">
        <v>809</v>
      </c>
      <c r="S2628" s="320"/>
      <c r="T2628" s="266"/>
    </row>
    <row r="2629" spans="1:20" ht="51">
      <c r="A2629" s="189">
        <v>383</v>
      </c>
      <c r="B2629" s="68"/>
      <c r="C2629" s="210" t="s">
        <v>628</v>
      </c>
      <c r="D2629" s="211">
        <v>46169</v>
      </c>
      <c r="E2629" s="189" t="s">
        <v>6516</v>
      </c>
      <c r="F2629" s="189" t="s">
        <v>3</v>
      </c>
      <c r="G2629" s="189">
        <v>2392197</v>
      </c>
      <c r="H2629" s="68"/>
      <c r="I2629" s="195" t="s">
        <v>6517</v>
      </c>
      <c r="J2629" s="68"/>
      <c r="K2629" s="68"/>
      <c r="L2629" s="68"/>
      <c r="M2629" s="68"/>
      <c r="N2629" s="319"/>
      <c r="O2629" s="319"/>
      <c r="P2629" s="212">
        <v>0</v>
      </c>
      <c r="Q2629" s="212">
        <v>2391</v>
      </c>
      <c r="R2629" s="68" t="s">
        <v>809</v>
      </c>
      <c r="S2629" s="320"/>
      <c r="T2629" s="266"/>
    </row>
    <row r="2630" spans="1:20" ht="51">
      <c r="A2630" s="189">
        <v>383</v>
      </c>
      <c r="B2630" s="68"/>
      <c r="C2630" s="210" t="s">
        <v>628</v>
      </c>
      <c r="D2630" s="211">
        <v>46169</v>
      </c>
      <c r="E2630" s="189" t="s">
        <v>6518</v>
      </c>
      <c r="F2630" s="189" t="s">
        <v>3</v>
      </c>
      <c r="G2630" s="189">
        <v>2392198</v>
      </c>
      <c r="H2630" s="68"/>
      <c r="I2630" s="195" t="s">
        <v>6519</v>
      </c>
      <c r="J2630" s="68"/>
      <c r="K2630" s="68"/>
      <c r="L2630" s="68"/>
      <c r="M2630" s="68"/>
      <c r="N2630" s="319"/>
      <c r="O2630" s="319"/>
      <c r="P2630" s="212">
        <v>0</v>
      </c>
      <c r="Q2630" s="212">
        <v>20633</v>
      </c>
      <c r="R2630" s="68" t="s">
        <v>809</v>
      </c>
      <c r="S2630" s="320"/>
      <c r="T2630" s="266"/>
    </row>
    <row r="2631" spans="1:20" ht="51">
      <c r="A2631" s="189">
        <v>383</v>
      </c>
      <c r="B2631" s="68"/>
      <c r="C2631" s="210" t="s">
        <v>628</v>
      </c>
      <c r="D2631" s="211">
        <v>46169</v>
      </c>
      <c r="E2631" s="189" t="s">
        <v>6520</v>
      </c>
      <c r="F2631" s="189" t="s">
        <v>3</v>
      </c>
      <c r="G2631" s="189">
        <v>2392199</v>
      </c>
      <c r="H2631" s="68"/>
      <c r="I2631" s="195" t="s">
        <v>6521</v>
      </c>
      <c r="J2631" s="68"/>
      <c r="K2631" s="68"/>
      <c r="L2631" s="68"/>
      <c r="M2631" s="68"/>
      <c r="N2631" s="319"/>
      <c r="O2631" s="319"/>
      <c r="P2631" s="212">
        <v>0</v>
      </c>
      <c r="Q2631" s="212">
        <v>1352</v>
      </c>
      <c r="R2631" s="68" t="s">
        <v>809</v>
      </c>
      <c r="S2631" s="320"/>
      <c r="T2631" s="266"/>
    </row>
    <row r="2632" spans="1:20" ht="51">
      <c r="A2632" s="189">
        <v>383</v>
      </c>
      <c r="B2632" s="68"/>
      <c r="C2632" s="210" t="s">
        <v>628</v>
      </c>
      <c r="D2632" s="211">
        <v>46169</v>
      </c>
      <c r="E2632" s="189" t="s">
        <v>6522</v>
      </c>
      <c r="F2632" s="189" t="s">
        <v>3</v>
      </c>
      <c r="G2632" s="189">
        <v>2392200</v>
      </c>
      <c r="H2632" s="68"/>
      <c r="I2632" s="195" t="s">
        <v>6523</v>
      </c>
      <c r="J2632" s="68"/>
      <c r="K2632" s="68"/>
      <c r="L2632" s="68"/>
      <c r="M2632" s="68"/>
      <c r="N2632" s="319"/>
      <c r="O2632" s="319"/>
      <c r="P2632" s="212">
        <v>0</v>
      </c>
      <c r="Q2632" s="212">
        <v>2455</v>
      </c>
      <c r="R2632" s="68" t="s">
        <v>809</v>
      </c>
      <c r="S2632" s="320"/>
      <c r="T2632" s="266"/>
    </row>
    <row r="2633" spans="1:20" ht="51">
      <c r="A2633" s="189">
        <v>383</v>
      </c>
      <c r="B2633" s="68"/>
      <c r="C2633" s="210" t="s">
        <v>628</v>
      </c>
      <c r="D2633" s="211">
        <v>46169</v>
      </c>
      <c r="E2633" s="189" t="s">
        <v>6524</v>
      </c>
      <c r="F2633" s="189" t="s">
        <v>3</v>
      </c>
      <c r="G2633" s="189">
        <v>2392201</v>
      </c>
      <c r="H2633" s="68"/>
      <c r="I2633" s="195" t="s">
        <v>6525</v>
      </c>
      <c r="J2633" s="68"/>
      <c r="K2633" s="68"/>
      <c r="L2633" s="68"/>
      <c r="M2633" s="68"/>
      <c r="N2633" s="319"/>
      <c r="O2633" s="319"/>
      <c r="P2633" s="212">
        <v>0</v>
      </c>
      <c r="Q2633" s="212">
        <v>22374.400000000001</v>
      </c>
      <c r="R2633" s="68" t="s">
        <v>809</v>
      </c>
      <c r="S2633" s="320"/>
      <c r="T2633" s="266"/>
    </row>
    <row r="2634" spans="1:20" ht="51">
      <c r="A2634" s="189">
        <v>383</v>
      </c>
      <c r="B2634" s="68"/>
      <c r="C2634" s="210" t="s">
        <v>628</v>
      </c>
      <c r="D2634" s="211">
        <v>46169</v>
      </c>
      <c r="E2634" s="189" t="s">
        <v>6526</v>
      </c>
      <c r="F2634" s="189" t="s">
        <v>3</v>
      </c>
      <c r="G2634" s="189">
        <v>2392202</v>
      </c>
      <c r="H2634" s="68"/>
      <c r="I2634" s="195" t="s">
        <v>6527</v>
      </c>
      <c r="J2634" s="68"/>
      <c r="K2634" s="68"/>
      <c r="L2634" s="68"/>
      <c r="M2634" s="68"/>
      <c r="N2634" s="319"/>
      <c r="O2634" s="319"/>
      <c r="P2634" s="212">
        <v>0</v>
      </c>
      <c r="Q2634" s="212">
        <v>12324.5</v>
      </c>
      <c r="R2634" s="68" t="s">
        <v>809</v>
      </c>
      <c r="S2634" s="320"/>
      <c r="T2634" s="266"/>
    </row>
    <row r="2635" spans="1:20" ht="51">
      <c r="A2635" s="189">
        <v>383</v>
      </c>
      <c r="B2635" s="68"/>
      <c r="C2635" s="210" t="s">
        <v>628</v>
      </c>
      <c r="D2635" s="211">
        <v>46169</v>
      </c>
      <c r="E2635" s="189" t="s">
        <v>6528</v>
      </c>
      <c r="F2635" s="189" t="s">
        <v>3</v>
      </c>
      <c r="G2635" s="189">
        <v>2392203</v>
      </c>
      <c r="H2635" s="68"/>
      <c r="I2635" s="195" t="s">
        <v>6529</v>
      </c>
      <c r="J2635" s="68"/>
      <c r="K2635" s="68"/>
      <c r="L2635" s="68"/>
      <c r="M2635" s="68"/>
      <c r="N2635" s="319"/>
      <c r="O2635" s="319"/>
      <c r="P2635" s="212">
        <v>0</v>
      </c>
      <c r="Q2635" s="212">
        <v>3668</v>
      </c>
      <c r="R2635" s="68" t="s">
        <v>809</v>
      </c>
      <c r="S2635" s="320"/>
      <c r="T2635" s="266"/>
    </row>
    <row r="2636" spans="1:20" ht="63.75">
      <c r="A2636" s="189">
        <v>46</v>
      </c>
      <c r="B2636" s="68"/>
      <c r="C2636" s="210" t="s">
        <v>719</v>
      </c>
      <c r="D2636" s="211">
        <v>46169</v>
      </c>
      <c r="E2636" s="189" t="s">
        <v>6530</v>
      </c>
      <c r="F2636" s="189" t="s">
        <v>3</v>
      </c>
      <c r="G2636" s="189">
        <v>2392204</v>
      </c>
      <c r="H2636" s="68"/>
      <c r="I2636" s="195" t="s">
        <v>6531</v>
      </c>
      <c r="J2636" s="68"/>
      <c r="K2636" s="68"/>
      <c r="L2636" s="68"/>
      <c r="M2636" s="68"/>
      <c r="N2636" s="319"/>
      <c r="O2636" s="319"/>
      <c r="P2636" s="212">
        <v>0</v>
      </c>
      <c r="Q2636" s="212">
        <v>25000</v>
      </c>
      <c r="R2636" s="68" t="s">
        <v>809</v>
      </c>
      <c r="S2636" s="320"/>
      <c r="T2636" s="266"/>
    </row>
    <row r="2637" spans="1:20" ht="51">
      <c r="A2637" s="189">
        <v>383</v>
      </c>
      <c r="B2637" s="68"/>
      <c r="C2637" s="210" t="s">
        <v>628</v>
      </c>
      <c r="D2637" s="211">
        <v>46169</v>
      </c>
      <c r="E2637" s="189" t="s">
        <v>6532</v>
      </c>
      <c r="F2637" s="189" t="s">
        <v>3</v>
      </c>
      <c r="G2637" s="189">
        <v>2392205</v>
      </c>
      <c r="H2637" s="68"/>
      <c r="I2637" s="195" t="s">
        <v>6533</v>
      </c>
      <c r="J2637" s="68"/>
      <c r="K2637" s="68"/>
      <c r="L2637" s="68"/>
      <c r="M2637" s="68"/>
      <c r="N2637" s="319"/>
      <c r="O2637" s="319"/>
      <c r="P2637" s="212">
        <v>0</v>
      </c>
      <c r="Q2637" s="212">
        <v>5383</v>
      </c>
      <c r="R2637" s="68" t="s">
        <v>809</v>
      </c>
      <c r="S2637" s="320"/>
      <c r="T2637" s="266"/>
    </row>
    <row r="2638" spans="1:20" ht="51">
      <c r="A2638" s="189">
        <v>383</v>
      </c>
      <c r="B2638" s="68"/>
      <c r="C2638" s="210" t="s">
        <v>628</v>
      </c>
      <c r="D2638" s="211">
        <v>46169</v>
      </c>
      <c r="E2638" s="189" t="s">
        <v>6534</v>
      </c>
      <c r="F2638" s="189" t="s">
        <v>3</v>
      </c>
      <c r="G2638" s="189">
        <v>2392206</v>
      </c>
      <c r="H2638" s="68"/>
      <c r="I2638" s="195" t="s">
        <v>6535</v>
      </c>
      <c r="J2638" s="68"/>
      <c r="K2638" s="68"/>
      <c r="L2638" s="68"/>
      <c r="M2638" s="68"/>
      <c r="N2638" s="319"/>
      <c r="O2638" s="319"/>
      <c r="P2638" s="212">
        <v>0</v>
      </c>
      <c r="Q2638" s="212">
        <v>5339</v>
      </c>
      <c r="R2638" s="68" t="s">
        <v>809</v>
      </c>
      <c r="S2638" s="320"/>
      <c r="T2638" s="266"/>
    </row>
    <row r="2639" spans="1:20" ht="51">
      <c r="A2639" s="189">
        <v>383</v>
      </c>
      <c r="B2639" s="68"/>
      <c r="C2639" s="210" t="s">
        <v>628</v>
      </c>
      <c r="D2639" s="211">
        <v>46169</v>
      </c>
      <c r="E2639" s="189" t="s">
        <v>6536</v>
      </c>
      <c r="F2639" s="189" t="s">
        <v>3</v>
      </c>
      <c r="G2639" s="189">
        <v>2392210</v>
      </c>
      <c r="H2639" s="68"/>
      <c r="I2639" s="195" t="s">
        <v>6537</v>
      </c>
      <c r="J2639" s="68"/>
      <c r="K2639" s="68"/>
      <c r="L2639" s="68"/>
      <c r="M2639" s="68"/>
      <c r="N2639" s="319"/>
      <c r="O2639" s="319"/>
      <c r="P2639" s="212">
        <v>0</v>
      </c>
      <c r="Q2639" s="212">
        <v>8040</v>
      </c>
      <c r="R2639" s="68" t="s">
        <v>809</v>
      </c>
      <c r="S2639" s="320"/>
      <c r="T2639" s="266"/>
    </row>
    <row r="2640" spans="1:20" ht="51">
      <c r="A2640" s="189">
        <v>383</v>
      </c>
      <c r="B2640" s="68"/>
      <c r="C2640" s="210" t="s">
        <v>628</v>
      </c>
      <c r="D2640" s="211">
        <v>46169</v>
      </c>
      <c r="E2640" s="189" t="s">
        <v>6538</v>
      </c>
      <c r="F2640" s="189" t="s">
        <v>3</v>
      </c>
      <c r="G2640" s="189">
        <v>2392207</v>
      </c>
      <c r="H2640" s="68"/>
      <c r="I2640" s="195" t="s">
        <v>6539</v>
      </c>
      <c r="J2640" s="68"/>
      <c r="K2640" s="68"/>
      <c r="L2640" s="68"/>
      <c r="M2640" s="68"/>
      <c r="N2640" s="319"/>
      <c r="O2640" s="319"/>
      <c r="P2640" s="212">
        <v>0</v>
      </c>
      <c r="Q2640" s="212">
        <v>110</v>
      </c>
      <c r="R2640" s="68" t="s">
        <v>809</v>
      </c>
      <c r="S2640" s="320"/>
      <c r="T2640" s="266"/>
    </row>
    <row r="2641" spans="1:20" ht="51">
      <c r="A2641" s="189">
        <v>383</v>
      </c>
      <c r="B2641" s="68"/>
      <c r="C2641" s="210" t="s">
        <v>628</v>
      </c>
      <c r="D2641" s="211">
        <v>46169</v>
      </c>
      <c r="E2641" s="189" t="s">
        <v>6540</v>
      </c>
      <c r="F2641" s="189" t="s">
        <v>3</v>
      </c>
      <c r="G2641" s="189">
        <v>2392208</v>
      </c>
      <c r="H2641" s="68"/>
      <c r="I2641" s="195" t="s">
        <v>6541</v>
      </c>
      <c r="J2641" s="68"/>
      <c r="K2641" s="68"/>
      <c r="L2641" s="68"/>
      <c r="M2641" s="68"/>
      <c r="N2641" s="319"/>
      <c r="O2641" s="319"/>
      <c r="P2641" s="212">
        <v>0</v>
      </c>
      <c r="Q2641" s="212">
        <v>1645.5</v>
      </c>
      <c r="R2641" s="68" t="s">
        <v>809</v>
      </c>
      <c r="S2641" s="320"/>
      <c r="T2641" s="266"/>
    </row>
    <row r="2642" spans="1:20" ht="51">
      <c r="A2642" s="189">
        <v>383</v>
      </c>
      <c r="B2642" s="68"/>
      <c r="C2642" s="210" t="s">
        <v>628</v>
      </c>
      <c r="D2642" s="211">
        <v>46169</v>
      </c>
      <c r="E2642" s="189" t="s">
        <v>6542</v>
      </c>
      <c r="F2642" s="189" t="s">
        <v>3</v>
      </c>
      <c r="G2642" s="189">
        <v>2392209</v>
      </c>
      <c r="H2642" s="68"/>
      <c r="I2642" s="195" t="s">
        <v>6543</v>
      </c>
      <c r="J2642" s="68"/>
      <c r="K2642" s="68"/>
      <c r="L2642" s="68"/>
      <c r="M2642" s="68"/>
      <c r="N2642" s="319"/>
      <c r="O2642" s="319"/>
      <c r="P2642" s="212">
        <v>0</v>
      </c>
      <c r="Q2642" s="212">
        <v>242</v>
      </c>
      <c r="R2642" s="68" t="s">
        <v>809</v>
      </c>
      <c r="S2642" s="320"/>
      <c r="T2642" s="266"/>
    </row>
    <row r="2643" spans="1:20" ht="51">
      <c r="A2643" s="189">
        <v>383</v>
      </c>
      <c r="B2643" s="68"/>
      <c r="C2643" s="210" t="s">
        <v>628</v>
      </c>
      <c r="D2643" s="211">
        <v>46169</v>
      </c>
      <c r="E2643" s="189" t="s">
        <v>6544</v>
      </c>
      <c r="F2643" s="189" t="s">
        <v>3</v>
      </c>
      <c r="G2643" s="189">
        <v>2392211</v>
      </c>
      <c r="H2643" s="68"/>
      <c r="I2643" s="195" t="s">
        <v>6545</v>
      </c>
      <c r="J2643" s="68"/>
      <c r="K2643" s="68"/>
      <c r="L2643" s="68"/>
      <c r="M2643" s="68"/>
      <c r="N2643" s="319"/>
      <c r="O2643" s="319"/>
      <c r="P2643" s="212">
        <v>0</v>
      </c>
      <c r="Q2643" s="212">
        <v>638</v>
      </c>
      <c r="R2643" s="68" t="s">
        <v>809</v>
      </c>
      <c r="S2643" s="320"/>
      <c r="T2643" s="266"/>
    </row>
    <row r="2644" spans="1:20" ht="51">
      <c r="A2644" s="189">
        <v>383</v>
      </c>
      <c r="B2644" s="68"/>
      <c r="C2644" s="210" t="s">
        <v>628</v>
      </c>
      <c r="D2644" s="211">
        <v>46169</v>
      </c>
      <c r="E2644" s="189" t="s">
        <v>6546</v>
      </c>
      <c r="F2644" s="189" t="s">
        <v>3</v>
      </c>
      <c r="G2644" s="189">
        <v>2392212</v>
      </c>
      <c r="H2644" s="68"/>
      <c r="I2644" s="195" t="s">
        <v>6547</v>
      </c>
      <c r="J2644" s="68"/>
      <c r="K2644" s="68"/>
      <c r="L2644" s="68"/>
      <c r="M2644" s="68"/>
      <c r="N2644" s="319"/>
      <c r="O2644" s="319"/>
      <c r="P2644" s="212">
        <v>0</v>
      </c>
      <c r="Q2644" s="212">
        <v>284</v>
      </c>
      <c r="R2644" s="68" t="s">
        <v>809</v>
      </c>
      <c r="S2644" s="320"/>
      <c r="T2644" s="266"/>
    </row>
    <row r="2645" spans="1:20" ht="51">
      <c r="A2645" s="189">
        <v>383</v>
      </c>
      <c r="B2645" s="68"/>
      <c r="C2645" s="210" t="s">
        <v>628</v>
      </c>
      <c r="D2645" s="211">
        <v>46169</v>
      </c>
      <c r="E2645" s="189" t="s">
        <v>6548</v>
      </c>
      <c r="F2645" s="189" t="s">
        <v>3</v>
      </c>
      <c r="G2645" s="189">
        <v>2392213</v>
      </c>
      <c r="H2645" s="68"/>
      <c r="I2645" s="195" t="s">
        <v>6549</v>
      </c>
      <c r="J2645" s="68"/>
      <c r="K2645" s="68"/>
      <c r="L2645" s="68"/>
      <c r="M2645" s="68"/>
      <c r="N2645" s="319"/>
      <c r="O2645" s="319"/>
      <c r="P2645" s="212">
        <v>0</v>
      </c>
      <c r="Q2645" s="212">
        <v>3675</v>
      </c>
      <c r="R2645" s="68" t="s">
        <v>809</v>
      </c>
      <c r="S2645" s="320"/>
      <c r="T2645" s="266"/>
    </row>
    <row r="2646" spans="1:20" ht="51">
      <c r="A2646" s="189">
        <v>383</v>
      </c>
      <c r="B2646" s="68"/>
      <c r="C2646" s="210" t="s">
        <v>628</v>
      </c>
      <c r="D2646" s="211">
        <v>46169</v>
      </c>
      <c r="E2646" s="189" t="s">
        <v>6550</v>
      </c>
      <c r="F2646" s="189" t="s">
        <v>3</v>
      </c>
      <c r="G2646" s="189">
        <v>2392214</v>
      </c>
      <c r="H2646" s="68"/>
      <c r="I2646" s="195" t="s">
        <v>6551</v>
      </c>
      <c r="J2646" s="68"/>
      <c r="K2646" s="68"/>
      <c r="L2646" s="68"/>
      <c r="M2646" s="68"/>
      <c r="N2646" s="319"/>
      <c r="O2646" s="319"/>
      <c r="P2646" s="212">
        <v>0</v>
      </c>
      <c r="Q2646" s="212">
        <v>1495</v>
      </c>
      <c r="R2646" s="68" t="s">
        <v>809</v>
      </c>
      <c r="S2646" s="320"/>
      <c r="T2646" s="266"/>
    </row>
    <row r="2647" spans="1:20" ht="51">
      <c r="A2647" s="189">
        <v>383</v>
      </c>
      <c r="B2647" s="68"/>
      <c r="C2647" s="210" t="s">
        <v>628</v>
      </c>
      <c r="D2647" s="211">
        <v>46169</v>
      </c>
      <c r="E2647" s="189" t="s">
        <v>6552</v>
      </c>
      <c r="F2647" s="189" t="s">
        <v>3</v>
      </c>
      <c r="G2647" s="189">
        <v>2392215</v>
      </c>
      <c r="H2647" s="68"/>
      <c r="I2647" s="195" t="s">
        <v>6553</v>
      </c>
      <c r="J2647" s="68"/>
      <c r="K2647" s="68"/>
      <c r="L2647" s="68"/>
      <c r="M2647" s="68"/>
      <c r="N2647" s="319"/>
      <c r="O2647" s="319"/>
      <c r="P2647" s="212">
        <v>0</v>
      </c>
      <c r="Q2647" s="212">
        <v>1206</v>
      </c>
      <c r="R2647" s="68" t="s">
        <v>809</v>
      </c>
      <c r="S2647" s="320"/>
      <c r="T2647" s="266"/>
    </row>
    <row r="2648" spans="1:20" ht="51">
      <c r="A2648" s="189">
        <v>383</v>
      </c>
      <c r="B2648" s="68"/>
      <c r="C2648" s="210" t="s">
        <v>628</v>
      </c>
      <c r="D2648" s="211">
        <v>46169</v>
      </c>
      <c r="E2648" s="189" t="s">
        <v>6554</v>
      </c>
      <c r="F2648" s="189" t="s">
        <v>3</v>
      </c>
      <c r="G2648" s="189">
        <v>2392216</v>
      </c>
      <c r="H2648" s="68"/>
      <c r="I2648" s="195" t="s">
        <v>6555</v>
      </c>
      <c r="J2648" s="68"/>
      <c r="K2648" s="68"/>
      <c r="L2648" s="68"/>
      <c r="M2648" s="68"/>
      <c r="N2648" s="319"/>
      <c r="O2648" s="319"/>
      <c r="P2648" s="212">
        <v>0</v>
      </c>
      <c r="Q2648" s="212">
        <v>190</v>
      </c>
      <c r="R2648" s="68" t="s">
        <v>809</v>
      </c>
      <c r="S2648" s="320"/>
      <c r="T2648" s="266"/>
    </row>
    <row r="2649" spans="1:20" ht="51">
      <c r="A2649" s="189">
        <v>383</v>
      </c>
      <c r="B2649" s="68"/>
      <c r="C2649" s="210" t="s">
        <v>628</v>
      </c>
      <c r="D2649" s="211">
        <v>46169</v>
      </c>
      <c r="E2649" s="189" t="s">
        <v>6556</v>
      </c>
      <c r="F2649" s="189" t="s">
        <v>3</v>
      </c>
      <c r="G2649" s="189">
        <v>2392217</v>
      </c>
      <c r="H2649" s="68"/>
      <c r="I2649" s="195" t="s">
        <v>6557</v>
      </c>
      <c r="J2649" s="68"/>
      <c r="K2649" s="68"/>
      <c r="L2649" s="68"/>
      <c r="M2649" s="68"/>
      <c r="N2649" s="319"/>
      <c r="O2649" s="319"/>
      <c r="P2649" s="212">
        <v>0</v>
      </c>
      <c r="Q2649" s="212">
        <v>84</v>
      </c>
      <c r="R2649" s="68" t="s">
        <v>809</v>
      </c>
      <c r="S2649" s="320"/>
      <c r="T2649" s="266"/>
    </row>
    <row r="2650" spans="1:20" ht="51">
      <c r="A2650" s="189">
        <v>383</v>
      </c>
      <c r="B2650" s="68"/>
      <c r="C2650" s="210" t="s">
        <v>628</v>
      </c>
      <c r="D2650" s="211">
        <v>46169</v>
      </c>
      <c r="E2650" s="189" t="s">
        <v>6558</v>
      </c>
      <c r="F2650" s="189" t="s">
        <v>3</v>
      </c>
      <c r="G2650" s="189">
        <v>2392218</v>
      </c>
      <c r="H2650" s="68"/>
      <c r="I2650" s="195" t="s">
        <v>2911</v>
      </c>
      <c r="J2650" s="68"/>
      <c r="K2650" s="68"/>
      <c r="L2650" s="68"/>
      <c r="M2650" s="68"/>
      <c r="N2650" s="319"/>
      <c r="O2650" s="319"/>
      <c r="P2650" s="212">
        <v>0</v>
      </c>
      <c r="Q2650" s="212">
        <v>184</v>
      </c>
      <c r="R2650" s="68" t="s">
        <v>809</v>
      </c>
      <c r="S2650" s="320"/>
      <c r="T2650" s="266"/>
    </row>
    <row r="2651" spans="1:20" ht="51">
      <c r="A2651" s="189">
        <v>25</v>
      </c>
      <c r="B2651" s="68"/>
      <c r="C2651" s="210" t="s">
        <v>41</v>
      </c>
      <c r="D2651" s="211">
        <v>46169</v>
      </c>
      <c r="E2651" s="189" t="s">
        <v>6559</v>
      </c>
      <c r="F2651" s="189" t="s">
        <v>3</v>
      </c>
      <c r="G2651" s="189">
        <v>2392219</v>
      </c>
      <c r="H2651" s="68"/>
      <c r="I2651" s="195" t="s">
        <v>6560</v>
      </c>
      <c r="J2651" s="68"/>
      <c r="K2651" s="68"/>
      <c r="L2651" s="68"/>
      <c r="M2651" s="68"/>
      <c r="N2651" s="319"/>
      <c r="O2651" s="319"/>
      <c r="P2651" s="212">
        <v>0</v>
      </c>
      <c r="Q2651" s="212">
        <v>519.4</v>
      </c>
      <c r="R2651" s="68" t="s">
        <v>809</v>
      </c>
      <c r="S2651" s="320"/>
      <c r="T2651" s="266"/>
    </row>
    <row r="2652" spans="1:20" ht="51">
      <c r="A2652" s="189">
        <v>599</v>
      </c>
      <c r="B2652" s="68"/>
      <c r="C2652" s="210" t="s">
        <v>630</v>
      </c>
      <c r="D2652" s="211">
        <v>46169</v>
      </c>
      <c r="E2652" s="189" t="s">
        <v>6561</v>
      </c>
      <c r="F2652" s="189" t="s">
        <v>3</v>
      </c>
      <c r="G2652" s="189">
        <v>2392227</v>
      </c>
      <c r="H2652" s="68"/>
      <c r="I2652" s="195" t="s">
        <v>6562</v>
      </c>
      <c r="J2652" s="68"/>
      <c r="K2652" s="68"/>
      <c r="L2652" s="68"/>
      <c r="M2652" s="68"/>
      <c r="N2652" s="319"/>
      <c r="O2652" s="319"/>
      <c r="P2652" s="212">
        <v>0</v>
      </c>
      <c r="Q2652" s="212">
        <v>2405.65</v>
      </c>
      <c r="R2652" s="68" t="s">
        <v>809</v>
      </c>
      <c r="S2652" s="320"/>
      <c r="T2652" s="266"/>
    </row>
    <row r="2653" spans="1:20" ht="51">
      <c r="A2653" s="189" t="s">
        <v>494</v>
      </c>
      <c r="B2653" s="68"/>
      <c r="C2653" s="210" t="s">
        <v>542</v>
      </c>
      <c r="D2653" s="211">
        <v>46169</v>
      </c>
      <c r="E2653" s="189" t="s">
        <v>6563</v>
      </c>
      <c r="F2653" s="189" t="s">
        <v>3</v>
      </c>
      <c r="G2653" s="189">
        <v>2392139</v>
      </c>
      <c r="H2653" s="68"/>
      <c r="I2653" s="195" t="s">
        <v>6564</v>
      </c>
      <c r="J2653" s="68"/>
      <c r="K2653" s="68"/>
      <c r="L2653" s="68"/>
      <c r="M2653" s="68"/>
      <c r="N2653" s="319"/>
      <c r="O2653" s="319"/>
      <c r="P2653" s="212">
        <v>0</v>
      </c>
      <c r="Q2653" s="212">
        <v>409370.16</v>
      </c>
      <c r="R2653" s="68" t="s">
        <v>809</v>
      </c>
      <c r="S2653" s="320"/>
      <c r="T2653" s="266"/>
    </row>
    <row r="2654" spans="1:20" ht="51">
      <c r="A2654" s="189">
        <v>10</v>
      </c>
      <c r="B2654" s="68"/>
      <c r="C2654" s="210" t="s">
        <v>37</v>
      </c>
      <c r="D2654" s="211">
        <v>46169</v>
      </c>
      <c r="E2654" s="189" t="s">
        <v>6565</v>
      </c>
      <c r="F2654" s="189" t="s">
        <v>3</v>
      </c>
      <c r="G2654" s="189">
        <v>2392159</v>
      </c>
      <c r="H2654" s="68"/>
      <c r="I2654" s="195" t="s">
        <v>6566</v>
      </c>
      <c r="J2654" s="68"/>
      <c r="K2654" s="68"/>
      <c r="L2654" s="68"/>
      <c r="M2654" s="68"/>
      <c r="N2654" s="319"/>
      <c r="O2654" s="319"/>
      <c r="P2654" s="212">
        <v>0</v>
      </c>
      <c r="Q2654" s="212">
        <v>2818598.86</v>
      </c>
      <c r="R2654" s="68" t="s">
        <v>809</v>
      </c>
      <c r="S2654" s="320"/>
      <c r="T2654" s="266"/>
    </row>
    <row r="2655" spans="1:20" ht="63.75">
      <c r="A2655" s="189">
        <v>81</v>
      </c>
      <c r="B2655" s="68"/>
      <c r="C2655" s="210" t="s">
        <v>46</v>
      </c>
      <c r="D2655" s="211">
        <v>46169</v>
      </c>
      <c r="E2655" s="189" t="s">
        <v>6567</v>
      </c>
      <c r="F2655" s="189" t="s">
        <v>3</v>
      </c>
      <c r="G2655" s="189">
        <v>2392174</v>
      </c>
      <c r="H2655" s="68"/>
      <c r="I2655" s="195" t="s">
        <v>6568</v>
      </c>
      <c r="J2655" s="68"/>
      <c r="K2655" s="68"/>
      <c r="L2655" s="68"/>
      <c r="M2655" s="68"/>
      <c r="N2655" s="319"/>
      <c r="O2655" s="319"/>
      <c r="P2655" s="212">
        <v>0</v>
      </c>
      <c r="Q2655" s="212">
        <v>4240.53</v>
      </c>
      <c r="R2655" s="68" t="s">
        <v>809</v>
      </c>
      <c r="S2655" s="320"/>
      <c r="T2655" s="266"/>
    </row>
    <row r="2656" spans="1:20" ht="51">
      <c r="A2656" s="189">
        <v>46</v>
      </c>
      <c r="B2656" s="68"/>
      <c r="C2656" s="210" t="s">
        <v>719</v>
      </c>
      <c r="D2656" s="211">
        <v>46169</v>
      </c>
      <c r="E2656" s="189" t="s">
        <v>6569</v>
      </c>
      <c r="F2656" s="189" t="s">
        <v>3</v>
      </c>
      <c r="G2656" s="189">
        <v>2392177</v>
      </c>
      <c r="H2656" s="68"/>
      <c r="I2656" s="195" t="s">
        <v>6570</v>
      </c>
      <c r="J2656" s="68"/>
      <c r="K2656" s="68"/>
      <c r="L2656" s="68"/>
      <c r="M2656" s="68"/>
      <c r="N2656" s="319"/>
      <c r="O2656" s="319"/>
      <c r="P2656" s="212">
        <v>0</v>
      </c>
      <c r="Q2656" s="212">
        <v>3369</v>
      </c>
      <c r="R2656" s="68" t="s">
        <v>809</v>
      </c>
      <c r="S2656" s="320"/>
      <c r="T2656" s="266"/>
    </row>
    <row r="2657" spans="1:20" ht="51">
      <c r="A2657" s="189" t="s">
        <v>503</v>
      </c>
      <c r="B2657" s="68"/>
      <c r="C2657" s="210" t="s">
        <v>541</v>
      </c>
      <c r="D2657" s="211">
        <v>46169</v>
      </c>
      <c r="E2657" s="189" t="s">
        <v>6571</v>
      </c>
      <c r="F2657" s="189" t="s">
        <v>3</v>
      </c>
      <c r="G2657" s="189">
        <v>2392179</v>
      </c>
      <c r="H2657" s="68"/>
      <c r="I2657" s="195" t="s">
        <v>6572</v>
      </c>
      <c r="J2657" s="68"/>
      <c r="K2657" s="68"/>
      <c r="L2657" s="68"/>
      <c r="M2657" s="68"/>
      <c r="N2657" s="319"/>
      <c r="O2657" s="319"/>
      <c r="P2657" s="212">
        <v>0</v>
      </c>
      <c r="Q2657" s="212">
        <v>696.23</v>
      </c>
      <c r="R2657" s="68" t="s">
        <v>809</v>
      </c>
      <c r="S2657" s="320"/>
      <c r="T2657" s="266"/>
    </row>
    <row r="2658" spans="1:20" ht="51">
      <c r="A2658" s="189">
        <v>903</v>
      </c>
      <c r="B2658" s="68"/>
      <c r="C2658" s="210" t="s">
        <v>164</v>
      </c>
      <c r="D2658" s="211">
        <v>46169</v>
      </c>
      <c r="E2658" s="189" t="s">
        <v>6573</v>
      </c>
      <c r="F2658" s="189" t="s">
        <v>3</v>
      </c>
      <c r="G2658" s="189">
        <v>2392180</v>
      </c>
      <c r="H2658" s="68"/>
      <c r="I2658" s="195" t="s">
        <v>6574</v>
      </c>
      <c r="J2658" s="68"/>
      <c r="K2658" s="68"/>
      <c r="L2658" s="68"/>
      <c r="M2658" s="68"/>
      <c r="N2658" s="319"/>
      <c r="O2658" s="319"/>
      <c r="P2658" s="212">
        <v>0</v>
      </c>
      <c r="Q2658" s="212">
        <v>1315.1</v>
      </c>
      <c r="R2658" s="68" t="s">
        <v>809</v>
      </c>
      <c r="S2658" s="320"/>
      <c r="T2658" s="266"/>
    </row>
    <row r="2659" spans="1:20" ht="51">
      <c r="A2659" s="189" t="s">
        <v>503</v>
      </c>
      <c r="B2659" s="68"/>
      <c r="C2659" s="210" t="s">
        <v>541</v>
      </c>
      <c r="D2659" s="211">
        <v>46169</v>
      </c>
      <c r="E2659" s="189" t="s">
        <v>6575</v>
      </c>
      <c r="F2659" s="189" t="s">
        <v>3</v>
      </c>
      <c r="G2659" s="189">
        <v>2392182</v>
      </c>
      <c r="H2659" s="68"/>
      <c r="I2659" s="195" t="s">
        <v>6576</v>
      </c>
      <c r="J2659" s="68"/>
      <c r="K2659" s="68"/>
      <c r="L2659" s="68"/>
      <c r="M2659" s="68"/>
      <c r="N2659" s="319"/>
      <c r="O2659" s="319"/>
      <c r="P2659" s="212">
        <v>0</v>
      </c>
      <c r="Q2659" s="212">
        <v>1933.97</v>
      </c>
      <c r="R2659" s="68" t="s">
        <v>809</v>
      </c>
      <c r="S2659" s="320"/>
      <c r="T2659" s="266"/>
    </row>
    <row r="2660" spans="1:20" ht="51">
      <c r="A2660" s="189" t="s">
        <v>503</v>
      </c>
      <c r="B2660" s="68"/>
      <c r="C2660" s="210" t="s">
        <v>541</v>
      </c>
      <c r="D2660" s="211">
        <v>46169</v>
      </c>
      <c r="E2660" s="189" t="s">
        <v>6577</v>
      </c>
      <c r="F2660" s="189" t="s">
        <v>3</v>
      </c>
      <c r="G2660" s="189">
        <v>2392183</v>
      </c>
      <c r="H2660" s="68"/>
      <c r="I2660" s="195" t="s">
        <v>6578</v>
      </c>
      <c r="J2660" s="68"/>
      <c r="K2660" s="68"/>
      <c r="L2660" s="68"/>
      <c r="M2660" s="68"/>
      <c r="N2660" s="319"/>
      <c r="O2660" s="319"/>
      <c r="P2660" s="212">
        <v>0</v>
      </c>
      <c r="Q2660" s="212">
        <v>1933.97</v>
      </c>
      <c r="R2660" s="68" t="s">
        <v>809</v>
      </c>
      <c r="S2660" s="320"/>
      <c r="T2660" s="266"/>
    </row>
    <row r="2661" spans="1:20" ht="51">
      <c r="A2661" s="189">
        <v>46</v>
      </c>
      <c r="B2661" s="68"/>
      <c r="C2661" s="210" t="s">
        <v>719</v>
      </c>
      <c r="D2661" s="211">
        <v>46169</v>
      </c>
      <c r="E2661" s="189" t="s">
        <v>6579</v>
      </c>
      <c r="F2661" s="189" t="s">
        <v>3</v>
      </c>
      <c r="G2661" s="189">
        <v>2392184</v>
      </c>
      <c r="H2661" s="68"/>
      <c r="I2661" s="195" t="s">
        <v>6580</v>
      </c>
      <c r="J2661" s="68"/>
      <c r="K2661" s="68"/>
      <c r="L2661" s="68"/>
      <c r="M2661" s="68"/>
      <c r="N2661" s="319"/>
      <c r="O2661" s="319"/>
      <c r="P2661" s="212">
        <v>0</v>
      </c>
      <c r="Q2661" s="212">
        <v>34323.919999999998</v>
      </c>
      <c r="R2661" s="68" t="s">
        <v>809</v>
      </c>
      <c r="S2661" s="320"/>
      <c r="T2661" s="266"/>
    </row>
    <row r="2662" spans="1:20" ht="63.75">
      <c r="A2662" s="189" t="s">
        <v>494</v>
      </c>
      <c r="B2662" s="68"/>
      <c r="C2662" s="210" t="s">
        <v>542</v>
      </c>
      <c r="D2662" s="211">
        <v>46169</v>
      </c>
      <c r="E2662" s="189" t="s">
        <v>6581</v>
      </c>
      <c r="F2662" s="189" t="s">
        <v>6</v>
      </c>
      <c r="G2662" s="189">
        <v>3591166</v>
      </c>
      <c r="H2662" s="68"/>
      <c r="I2662" s="195" t="s">
        <v>6582</v>
      </c>
      <c r="J2662" s="68"/>
      <c r="K2662" s="68"/>
      <c r="L2662" s="68"/>
      <c r="M2662" s="68"/>
      <c r="N2662" s="319"/>
      <c r="O2662" s="319"/>
      <c r="P2662" s="212">
        <v>0</v>
      </c>
      <c r="Q2662" s="212">
        <v>3861.29</v>
      </c>
      <c r="R2662" s="68" t="s">
        <v>809</v>
      </c>
      <c r="S2662" s="320"/>
      <c r="T2662" s="266"/>
    </row>
    <row r="2663" spans="1:20" ht="63.75">
      <c r="A2663" s="189" t="s">
        <v>495</v>
      </c>
      <c r="B2663" s="68"/>
      <c r="C2663" s="210" t="s">
        <v>623</v>
      </c>
      <c r="D2663" s="211">
        <v>46169</v>
      </c>
      <c r="E2663" s="189" t="s">
        <v>6583</v>
      </c>
      <c r="F2663" s="189" t="s">
        <v>6</v>
      </c>
      <c r="G2663" s="189">
        <v>2439146</v>
      </c>
      <c r="H2663" s="68"/>
      <c r="I2663" s="195" t="s">
        <v>6584</v>
      </c>
      <c r="J2663" s="68"/>
      <c r="K2663" s="68"/>
      <c r="L2663" s="68"/>
      <c r="M2663" s="68"/>
      <c r="N2663" s="319"/>
      <c r="O2663" s="319"/>
      <c r="P2663" s="212">
        <v>0</v>
      </c>
      <c r="Q2663" s="212">
        <v>857599.38</v>
      </c>
      <c r="R2663" s="68" t="s">
        <v>809</v>
      </c>
      <c r="S2663" s="320"/>
      <c r="T2663" s="266"/>
    </row>
    <row r="2664" spans="1:20" ht="89.25">
      <c r="A2664" s="189">
        <v>66</v>
      </c>
      <c r="B2664" s="68"/>
      <c r="C2664" s="210" t="s">
        <v>1571</v>
      </c>
      <c r="D2664" s="211">
        <v>46169</v>
      </c>
      <c r="E2664" s="189" t="s">
        <v>6585</v>
      </c>
      <c r="F2664" s="189" t="s">
        <v>551</v>
      </c>
      <c r="G2664" s="189">
        <v>26860</v>
      </c>
      <c r="H2664" s="68"/>
      <c r="I2664" s="195" t="s">
        <v>6586</v>
      </c>
      <c r="J2664" s="68"/>
      <c r="K2664" s="68"/>
      <c r="L2664" s="68"/>
      <c r="M2664" s="68"/>
      <c r="N2664" s="319"/>
      <c r="O2664" s="319"/>
      <c r="P2664" s="212">
        <v>15.51</v>
      </c>
      <c r="Q2664" s="212">
        <v>0</v>
      </c>
      <c r="R2664" s="68" t="s">
        <v>809</v>
      </c>
      <c r="S2664" s="320"/>
      <c r="T2664" s="266"/>
    </row>
    <row r="2665" spans="1:20" ht="89.25">
      <c r="A2665" s="189">
        <v>66</v>
      </c>
      <c r="B2665" s="68"/>
      <c r="C2665" s="210" t="s">
        <v>1571</v>
      </c>
      <c r="D2665" s="211">
        <v>46169</v>
      </c>
      <c r="E2665" s="189" t="s">
        <v>6587</v>
      </c>
      <c r="F2665" s="189" t="s">
        <v>551</v>
      </c>
      <c r="G2665" s="189">
        <v>26856</v>
      </c>
      <c r="H2665" s="68"/>
      <c r="I2665" s="195" t="s">
        <v>6588</v>
      </c>
      <c r="J2665" s="68"/>
      <c r="K2665" s="68"/>
      <c r="L2665" s="68"/>
      <c r="M2665" s="68"/>
      <c r="N2665" s="319"/>
      <c r="O2665" s="319"/>
      <c r="P2665" s="212">
        <v>268.77</v>
      </c>
      <c r="Q2665" s="212">
        <v>0</v>
      </c>
      <c r="R2665" s="68" t="s">
        <v>809</v>
      </c>
      <c r="S2665" s="320"/>
      <c r="T2665" s="266"/>
    </row>
    <row r="2666" spans="1:20" ht="89.25">
      <c r="A2666" s="189">
        <v>66</v>
      </c>
      <c r="B2666" s="68"/>
      <c r="C2666" s="210" t="s">
        <v>1571</v>
      </c>
      <c r="D2666" s="211">
        <v>46169</v>
      </c>
      <c r="E2666" s="189" t="s">
        <v>6589</v>
      </c>
      <c r="F2666" s="189" t="s">
        <v>551</v>
      </c>
      <c r="G2666" s="189">
        <v>26854</v>
      </c>
      <c r="H2666" s="68"/>
      <c r="I2666" s="195" t="s">
        <v>6590</v>
      </c>
      <c r="J2666" s="68"/>
      <c r="K2666" s="68"/>
      <c r="L2666" s="68"/>
      <c r="M2666" s="68"/>
      <c r="N2666" s="319"/>
      <c r="O2666" s="319"/>
      <c r="P2666" s="212">
        <v>232.44</v>
      </c>
      <c r="Q2666" s="212">
        <v>0</v>
      </c>
      <c r="R2666" s="68" t="s">
        <v>809</v>
      </c>
      <c r="S2666" s="320"/>
      <c r="T2666" s="266"/>
    </row>
    <row r="2667" spans="1:20" ht="89.25">
      <c r="A2667" s="189">
        <v>66</v>
      </c>
      <c r="B2667" s="68"/>
      <c r="C2667" s="210" t="s">
        <v>1571</v>
      </c>
      <c r="D2667" s="211">
        <v>46169</v>
      </c>
      <c r="E2667" s="189" t="s">
        <v>6591</v>
      </c>
      <c r="F2667" s="189" t="s">
        <v>551</v>
      </c>
      <c r="G2667" s="189">
        <v>26853</v>
      </c>
      <c r="H2667" s="68"/>
      <c r="I2667" s="195" t="s">
        <v>6592</v>
      </c>
      <c r="J2667" s="68"/>
      <c r="K2667" s="68"/>
      <c r="L2667" s="68"/>
      <c r="M2667" s="68"/>
      <c r="N2667" s="319"/>
      <c r="O2667" s="319"/>
      <c r="P2667" s="212">
        <v>297.54000000000002</v>
      </c>
      <c r="Q2667" s="212">
        <v>0</v>
      </c>
      <c r="R2667" s="68" t="s">
        <v>809</v>
      </c>
      <c r="S2667" s="320"/>
      <c r="T2667" s="266"/>
    </row>
    <row r="2668" spans="1:20" ht="89.25">
      <c r="A2668" s="189">
        <v>66</v>
      </c>
      <c r="B2668" s="68"/>
      <c r="C2668" s="210" t="s">
        <v>1571</v>
      </c>
      <c r="D2668" s="211">
        <v>46169</v>
      </c>
      <c r="E2668" s="189" t="s">
        <v>6593</v>
      </c>
      <c r="F2668" s="189" t="s">
        <v>551</v>
      </c>
      <c r="G2668" s="189">
        <v>26852</v>
      </c>
      <c r="H2668" s="68"/>
      <c r="I2668" s="195" t="s">
        <v>6594</v>
      </c>
      <c r="J2668" s="68"/>
      <c r="K2668" s="68"/>
      <c r="L2668" s="68"/>
      <c r="M2668" s="68"/>
      <c r="N2668" s="319"/>
      <c r="O2668" s="319"/>
      <c r="P2668" s="212">
        <v>142.54</v>
      </c>
      <c r="Q2668" s="212">
        <v>0</v>
      </c>
      <c r="R2668" s="68" t="s">
        <v>809</v>
      </c>
      <c r="S2668" s="320"/>
      <c r="T2668" s="266"/>
    </row>
    <row r="2669" spans="1:20" ht="89.25">
      <c r="A2669" s="189">
        <v>66</v>
      </c>
      <c r="B2669" s="68"/>
      <c r="C2669" s="210" t="s">
        <v>1571</v>
      </c>
      <c r="D2669" s="211">
        <v>46169</v>
      </c>
      <c r="E2669" s="189" t="s">
        <v>6595</v>
      </c>
      <c r="F2669" s="189" t="s">
        <v>551</v>
      </c>
      <c r="G2669" s="189">
        <v>26851</v>
      </c>
      <c r="H2669" s="68"/>
      <c r="I2669" s="195" t="s">
        <v>6596</v>
      </c>
      <c r="J2669" s="68"/>
      <c r="K2669" s="68"/>
      <c r="L2669" s="68"/>
      <c r="M2669" s="68"/>
      <c r="N2669" s="319"/>
      <c r="O2669" s="319"/>
      <c r="P2669" s="212">
        <v>232.14</v>
      </c>
      <c r="Q2669" s="212">
        <v>0</v>
      </c>
      <c r="R2669" s="68" t="s">
        <v>809</v>
      </c>
      <c r="S2669" s="320"/>
      <c r="T2669" s="266"/>
    </row>
    <row r="2670" spans="1:20" ht="89.25">
      <c r="A2670" s="189">
        <v>66</v>
      </c>
      <c r="B2670" s="68"/>
      <c r="C2670" s="210" t="s">
        <v>1571</v>
      </c>
      <c r="D2670" s="211">
        <v>46169</v>
      </c>
      <c r="E2670" s="189" t="s">
        <v>6597</v>
      </c>
      <c r="F2670" s="189" t="s">
        <v>551</v>
      </c>
      <c r="G2670" s="189">
        <v>26849</v>
      </c>
      <c r="H2670" s="68"/>
      <c r="I2670" s="195" t="s">
        <v>6598</v>
      </c>
      <c r="J2670" s="68"/>
      <c r="K2670" s="68"/>
      <c r="L2670" s="68"/>
      <c r="M2670" s="68"/>
      <c r="N2670" s="319"/>
      <c r="O2670" s="319"/>
      <c r="P2670" s="212">
        <v>232.45</v>
      </c>
      <c r="Q2670" s="212">
        <v>0</v>
      </c>
      <c r="R2670" s="68" t="s">
        <v>809</v>
      </c>
      <c r="S2670" s="320"/>
      <c r="T2670" s="266"/>
    </row>
    <row r="2671" spans="1:20" ht="63.75">
      <c r="A2671" s="189" t="s">
        <v>494</v>
      </c>
      <c r="B2671" s="68"/>
      <c r="C2671" s="210" t="s">
        <v>542</v>
      </c>
      <c r="D2671" s="211">
        <v>46169</v>
      </c>
      <c r="E2671" s="189" t="s">
        <v>6599</v>
      </c>
      <c r="F2671" s="189" t="s">
        <v>14</v>
      </c>
      <c r="G2671" s="189">
        <v>3591167</v>
      </c>
      <c r="H2671" s="68"/>
      <c r="I2671" s="195" t="s">
        <v>6600</v>
      </c>
      <c r="J2671" s="68"/>
      <c r="K2671" s="68"/>
      <c r="L2671" s="68"/>
      <c r="M2671" s="68"/>
      <c r="N2671" s="319"/>
      <c r="O2671" s="319"/>
      <c r="P2671" s="212">
        <v>80</v>
      </c>
      <c r="Q2671" s="212">
        <v>0</v>
      </c>
      <c r="R2671" s="68" t="s">
        <v>809</v>
      </c>
      <c r="S2671" s="320"/>
      <c r="T2671" s="266"/>
    </row>
    <row r="2672" spans="1:20" ht="89.25">
      <c r="A2672" s="189">
        <v>389</v>
      </c>
      <c r="B2672" s="68"/>
      <c r="C2672" s="210" t="s">
        <v>736</v>
      </c>
      <c r="D2672" s="211">
        <v>46169</v>
      </c>
      <c r="E2672" s="189" t="s">
        <v>6601</v>
      </c>
      <c r="F2672" s="189" t="s">
        <v>10</v>
      </c>
      <c r="G2672" s="189">
        <v>1154835</v>
      </c>
      <c r="H2672" s="68"/>
      <c r="I2672" s="195" t="s">
        <v>6602</v>
      </c>
      <c r="J2672" s="68"/>
      <c r="K2672" s="68"/>
      <c r="L2672" s="68"/>
      <c r="M2672" s="68"/>
      <c r="N2672" s="319"/>
      <c r="O2672" s="319"/>
      <c r="P2672" s="212">
        <v>80</v>
      </c>
      <c r="Q2672" s="212">
        <v>0</v>
      </c>
      <c r="R2672" s="68" t="s">
        <v>809</v>
      </c>
      <c r="S2672" s="320"/>
      <c r="T2672" s="266"/>
    </row>
    <row r="2673" spans="1:20" ht="89.25">
      <c r="A2673" s="189" t="s">
        <v>495</v>
      </c>
      <c r="B2673" s="68"/>
      <c r="C2673" s="210" t="s">
        <v>623</v>
      </c>
      <c r="D2673" s="211">
        <v>46169</v>
      </c>
      <c r="E2673" s="189" t="s">
        <v>6603</v>
      </c>
      <c r="F2673" s="189" t="s">
        <v>10</v>
      </c>
      <c r="G2673" s="189">
        <v>1154843</v>
      </c>
      <c r="H2673" s="68"/>
      <c r="I2673" s="195" t="s">
        <v>6604</v>
      </c>
      <c r="J2673" s="68"/>
      <c r="K2673" s="68"/>
      <c r="L2673" s="68"/>
      <c r="M2673" s="68"/>
      <c r="N2673" s="319"/>
      <c r="O2673" s="319"/>
      <c r="P2673" s="212">
        <v>80</v>
      </c>
      <c r="Q2673" s="212">
        <v>0</v>
      </c>
      <c r="R2673" s="68" t="s">
        <v>809</v>
      </c>
      <c r="S2673" s="320"/>
      <c r="T2673" s="266"/>
    </row>
    <row r="2674" spans="1:20" ht="89.25">
      <c r="A2674" s="189">
        <v>389</v>
      </c>
      <c r="B2674" s="68"/>
      <c r="C2674" s="210" t="s">
        <v>736</v>
      </c>
      <c r="D2674" s="211">
        <v>46169</v>
      </c>
      <c r="E2674" s="189" t="s">
        <v>6605</v>
      </c>
      <c r="F2674" s="189" t="s">
        <v>10</v>
      </c>
      <c r="G2674" s="189">
        <v>1154840</v>
      </c>
      <c r="H2674" s="68"/>
      <c r="I2674" s="195" t="s">
        <v>6606</v>
      </c>
      <c r="J2674" s="68"/>
      <c r="K2674" s="68"/>
      <c r="L2674" s="68"/>
      <c r="M2674" s="68"/>
      <c r="N2674" s="319"/>
      <c r="O2674" s="319"/>
      <c r="P2674" s="212">
        <v>80</v>
      </c>
      <c r="Q2674" s="212">
        <v>0</v>
      </c>
      <c r="R2674" s="68" t="s">
        <v>809</v>
      </c>
      <c r="S2674" s="320"/>
      <c r="T2674" s="266"/>
    </row>
    <row r="2675" spans="1:20" ht="89.25">
      <c r="A2675" s="189">
        <v>389</v>
      </c>
      <c r="B2675" s="68"/>
      <c r="C2675" s="210" t="s">
        <v>736</v>
      </c>
      <c r="D2675" s="211">
        <v>46169</v>
      </c>
      <c r="E2675" s="189" t="s">
        <v>6607</v>
      </c>
      <c r="F2675" s="189" t="s">
        <v>10</v>
      </c>
      <c r="G2675" s="189">
        <v>1154834</v>
      </c>
      <c r="H2675" s="68"/>
      <c r="I2675" s="195" t="s">
        <v>6608</v>
      </c>
      <c r="J2675" s="68"/>
      <c r="K2675" s="68"/>
      <c r="L2675" s="68"/>
      <c r="M2675" s="68"/>
      <c r="N2675" s="319"/>
      <c r="O2675" s="319"/>
      <c r="P2675" s="212">
        <v>80</v>
      </c>
      <c r="Q2675" s="212">
        <v>0</v>
      </c>
      <c r="R2675" s="68" t="s">
        <v>809</v>
      </c>
      <c r="S2675" s="320"/>
      <c r="T2675" s="266"/>
    </row>
    <row r="2676" spans="1:20" ht="76.5">
      <c r="A2676" s="189">
        <v>117</v>
      </c>
      <c r="B2676" s="68"/>
      <c r="C2676" s="210" t="s">
        <v>50</v>
      </c>
      <c r="D2676" s="211">
        <v>46169</v>
      </c>
      <c r="E2676" s="189" t="s">
        <v>6609</v>
      </c>
      <c r="F2676" s="189" t="s">
        <v>10</v>
      </c>
      <c r="G2676" s="189">
        <v>1154832</v>
      </c>
      <c r="H2676" s="68"/>
      <c r="I2676" s="195" t="s">
        <v>6610</v>
      </c>
      <c r="J2676" s="68"/>
      <c r="K2676" s="68"/>
      <c r="L2676" s="68"/>
      <c r="M2676" s="68"/>
      <c r="N2676" s="319"/>
      <c r="O2676" s="319"/>
      <c r="P2676" s="212">
        <v>80</v>
      </c>
      <c r="Q2676" s="212">
        <v>0</v>
      </c>
      <c r="R2676" s="68" t="s">
        <v>809</v>
      </c>
      <c r="S2676" s="320"/>
      <c r="T2676" s="266"/>
    </row>
    <row r="2677" spans="1:20" ht="76.5">
      <c r="A2677" s="189">
        <v>389</v>
      </c>
      <c r="B2677" s="68"/>
      <c r="C2677" s="210" t="s">
        <v>736</v>
      </c>
      <c r="D2677" s="211">
        <v>46169</v>
      </c>
      <c r="E2677" s="189" t="s">
        <v>6611</v>
      </c>
      <c r="F2677" s="189" t="s">
        <v>10</v>
      </c>
      <c r="G2677" s="189">
        <v>1154830</v>
      </c>
      <c r="H2677" s="68"/>
      <c r="I2677" s="195" t="s">
        <v>6612</v>
      </c>
      <c r="J2677" s="68"/>
      <c r="K2677" s="68"/>
      <c r="L2677" s="68"/>
      <c r="M2677" s="68"/>
      <c r="N2677" s="319"/>
      <c r="O2677" s="319"/>
      <c r="P2677" s="212">
        <v>80</v>
      </c>
      <c r="Q2677" s="212">
        <v>0</v>
      </c>
      <c r="R2677" s="68" t="s">
        <v>809</v>
      </c>
      <c r="S2677" s="320"/>
      <c r="T2677" s="266"/>
    </row>
    <row r="2678" spans="1:20" ht="63.75">
      <c r="A2678" s="189">
        <v>513</v>
      </c>
      <c r="B2678" s="68"/>
      <c r="C2678" s="210" t="s">
        <v>138</v>
      </c>
      <c r="D2678" s="211">
        <v>46169</v>
      </c>
      <c r="E2678" s="189" t="s">
        <v>6613</v>
      </c>
      <c r="F2678" s="189" t="s">
        <v>14</v>
      </c>
      <c r="G2678" s="189">
        <v>3591371</v>
      </c>
      <c r="H2678" s="68"/>
      <c r="I2678" s="195" t="s">
        <v>6614</v>
      </c>
      <c r="J2678" s="68"/>
      <c r="K2678" s="68"/>
      <c r="L2678" s="68"/>
      <c r="M2678" s="68"/>
      <c r="N2678" s="319"/>
      <c r="O2678" s="319"/>
      <c r="P2678" s="212">
        <v>80</v>
      </c>
      <c r="Q2678" s="212">
        <v>0</v>
      </c>
      <c r="R2678" s="68" t="s">
        <v>809</v>
      </c>
      <c r="S2678" s="320"/>
      <c r="T2678" s="266"/>
    </row>
    <row r="2679" spans="1:20" ht="89.25">
      <c r="A2679" s="189">
        <v>66</v>
      </c>
      <c r="B2679" s="68"/>
      <c r="C2679" s="210" t="s">
        <v>1571</v>
      </c>
      <c r="D2679" s="211">
        <v>46169</v>
      </c>
      <c r="E2679" s="189" t="s">
        <v>6615</v>
      </c>
      <c r="F2679" s="189" t="s">
        <v>551</v>
      </c>
      <c r="G2679" s="189">
        <v>26857</v>
      </c>
      <c r="H2679" s="68"/>
      <c r="I2679" s="195" t="s">
        <v>6616</v>
      </c>
      <c r="J2679" s="68"/>
      <c r="K2679" s="68"/>
      <c r="L2679" s="68"/>
      <c r="M2679" s="68"/>
      <c r="N2679" s="319"/>
      <c r="O2679" s="319"/>
      <c r="P2679" s="212">
        <v>328.27</v>
      </c>
      <c r="Q2679" s="212">
        <v>0</v>
      </c>
      <c r="R2679" s="68" t="s">
        <v>809</v>
      </c>
      <c r="S2679" s="320"/>
      <c r="T2679" s="266"/>
    </row>
    <row r="2680" spans="1:20" ht="63.75">
      <c r="A2680" s="189">
        <v>513</v>
      </c>
      <c r="B2680" s="68"/>
      <c r="C2680" s="210" t="s">
        <v>138</v>
      </c>
      <c r="D2680" s="211">
        <v>46169</v>
      </c>
      <c r="E2680" s="189" t="s">
        <v>6617</v>
      </c>
      <c r="F2680" s="189" t="s">
        <v>14</v>
      </c>
      <c r="G2680" s="189">
        <v>3591373</v>
      </c>
      <c r="H2680" s="68"/>
      <c r="I2680" s="195" t="s">
        <v>6618</v>
      </c>
      <c r="J2680" s="68"/>
      <c r="K2680" s="68"/>
      <c r="L2680" s="68"/>
      <c r="M2680" s="68"/>
      <c r="N2680" s="319"/>
      <c r="O2680" s="319"/>
      <c r="P2680" s="212">
        <v>80</v>
      </c>
      <c r="Q2680" s="212">
        <v>0</v>
      </c>
      <c r="R2680" s="68" t="s">
        <v>809</v>
      </c>
      <c r="S2680" s="320"/>
      <c r="T2680" s="266"/>
    </row>
    <row r="2681" spans="1:20" ht="63.75">
      <c r="A2681" s="189" t="s">
        <v>495</v>
      </c>
      <c r="B2681" s="68"/>
      <c r="C2681" s="210" t="s">
        <v>623</v>
      </c>
      <c r="D2681" s="211">
        <v>46169</v>
      </c>
      <c r="E2681" s="189" t="s">
        <v>6619</v>
      </c>
      <c r="F2681" s="189" t="s">
        <v>6</v>
      </c>
      <c r="G2681" s="189">
        <v>2439351</v>
      </c>
      <c r="H2681" s="68"/>
      <c r="I2681" s="195" t="s">
        <v>6620</v>
      </c>
      <c r="J2681" s="68"/>
      <c r="K2681" s="68"/>
      <c r="L2681" s="68"/>
      <c r="M2681" s="68"/>
      <c r="N2681" s="319"/>
      <c r="O2681" s="319"/>
      <c r="P2681" s="212">
        <v>0</v>
      </c>
      <c r="Q2681" s="212">
        <v>5397541.6900000004</v>
      </c>
      <c r="R2681" s="68" t="s">
        <v>809</v>
      </c>
      <c r="S2681" s="320"/>
      <c r="T2681" s="266"/>
    </row>
    <row r="2682" spans="1:20" ht="89.25">
      <c r="A2682" s="189">
        <v>389</v>
      </c>
      <c r="B2682" s="68"/>
      <c r="C2682" s="210" t="s">
        <v>736</v>
      </c>
      <c r="D2682" s="211">
        <v>46169</v>
      </c>
      <c r="E2682" s="189" t="s">
        <v>6621</v>
      </c>
      <c r="F2682" s="189" t="s">
        <v>10</v>
      </c>
      <c r="G2682" s="189">
        <v>1154845</v>
      </c>
      <c r="H2682" s="68"/>
      <c r="I2682" s="195" t="s">
        <v>6622</v>
      </c>
      <c r="J2682" s="68"/>
      <c r="K2682" s="68"/>
      <c r="L2682" s="68"/>
      <c r="M2682" s="68"/>
      <c r="N2682" s="319"/>
      <c r="O2682" s="319"/>
      <c r="P2682" s="212">
        <v>80</v>
      </c>
      <c r="Q2682" s="212">
        <v>0</v>
      </c>
      <c r="R2682" s="68" t="s">
        <v>809</v>
      </c>
      <c r="S2682" s="320"/>
      <c r="T2682" s="266"/>
    </row>
    <row r="2683" spans="1:20" ht="51">
      <c r="A2683" s="189">
        <v>595</v>
      </c>
      <c r="B2683" s="68"/>
      <c r="C2683" s="210" t="s">
        <v>561</v>
      </c>
      <c r="D2683" s="211">
        <v>46169</v>
      </c>
      <c r="E2683" s="189" t="s">
        <v>6623</v>
      </c>
      <c r="F2683" s="189" t="s">
        <v>6</v>
      </c>
      <c r="G2683" s="189">
        <v>2439435</v>
      </c>
      <c r="H2683" s="68"/>
      <c r="I2683" s="195" t="s">
        <v>6624</v>
      </c>
      <c r="J2683" s="68"/>
      <c r="K2683" s="68"/>
      <c r="L2683" s="68"/>
      <c r="M2683" s="68"/>
      <c r="N2683" s="319"/>
      <c r="O2683" s="319"/>
      <c r="P2683" s="212">
        <v>0</v>
      </c>
      <c r="Q2683" s="212">
        <v>187042.9</v>
      </c>
      <c r="R2683" s="68" t="s">
        <v>809</v>
      </c>
      <c r="S2683" s="320"/>
      <c r="T2683" s="266"/>
    </row>
    <row r="2684" spans="1:20" ht="51">
      <c r="A2684" s="189">
        <v>595</v>
      </c>
      <c r="B2684" s="68"/>
      <c r="C2684" s="210" t="s">
        <v>561</v>
      </c>
      <c r="D2684" s="211">
        <v>46169</v>
      </c>
      <c r="E2684" s="189" t="s">
        <v>6625</v>
      </c>
      <c r="F2684" s="189" t="s">
        <v>6</v>
      </c>
      <c r="G2684" s="189">
        <v>2439458</v>
      </c>
      <c r="H2684" s="68"/>
      <c r="I2684" s="195" t="s">
        <v>6626</v>
      </c>
      <c r="J2684" s="68"/>
      <c r="K2684" s="68"/>
      <c r="L2684" s="68"/>
      <c r="M2684" s="68"/>
      <c r="N2684" s="319"/>
      <c r="O2684" s="319"/>
      <c r="P2684" s="212">
        <v>0</v>
      </c>
      <c r="Q2684" s="212">
        <v>180829.4</v>
      </c>
      <c r="R2684" s="68" t="s">
        <v>809</v>
      </c>
      <c r="S2684" s="320"/>
      <c r="T2684" s="266"/>
    </row>
    <row r="2685" spans="1:20" ht="63.75">
      <c r="A2685" s="189">
        <v>513</v>
      </c>
      <c r="B2685" s="68"/>
      <c r="C2685" s="210" t="s">
        <v>138</v>
      </c>
      <c r="D2685" s="211">
        <v>46169</v>
      </c>
      <c r="E2685" s="189" t="s">
        <v>6627</v>
      </c>
      <c r="F2685" s="189" t="s">
        <v>14</v>
      </c>
      <c r="G2685" s="189">
        <v>3591596</v>
      </c>
      <c r="H2685" s="68"/>
      <c r="I2685" s="195" t="s">
        <v>6628</v>
      </c>
      <c r="J2685" s="68"/>
      <c r="K2685" s="68"/>
      <c r="L2685" s="68"/>
      <c r="M2685" s="68"/>
      <c r="N2685" s="319"/>
      <c r="O2685" s="319"/>
      <c r="P2685" s="212">
        <v>80</v>
      </c>
      <c r="Q2685" s="212">
        <v>0</v>
      </c>
      <c r="R2685" s="68" t="s">
        <v>809</v>
      </c>
      <c r="S2685" s="320"/>
      <c r="T2685" s="266"/>
    </row>
    <row r="2686" spans="1:20" ht="63.75">
      <c r="A2686" s="189">
        <v>513</v>
      </c>
      <c r="B2686" s="68"/>
      <c r="C2686" s="210" t="s">
        <v>138</v>
      </c>
      <c r="D2686" s="211">
        <v>46169</v>
      </c>
      <c r="E2686" s="189" t="s">
        <v>6629</v>
      </c>
      <c r="F2686" s="189" t="s">
        <v>14</v>
      </c>
      <c r="G2686" s="189">
        <v>3591598</v>
      </c>
      <c r="H2686" s="68"/>
      <c r="I2686" s="195" t="s">
        <v>6630</v>
      </c>
      <c r="J2686" s="68"/>
      <c r="K2686" s="68"/>
      <c r="L2686" s="68"/>
      <c r="M2686" s="68"/>
      <c r="N2686" s="319"/>
      <c r="O2686" s="319"/>
      <c r="P2686" s="212">
        <v>80</v>
      </c>
      <c r="Q2686" s="212">
        <v>0</v>
      </c>
      <c r="R2686" s="68" t="s">
        <v>809</v>
      </c>
      <c r="S2686" s="320"/>
      <c r="T2686" s="266"/>
    </row>
    <row r="2687" spans="1:20" ht="63.75">
      <c r="A2687" s="189">
        <v>513</v>
      </c>
      <c r="B2687" s="68"/>
      <c r="C2687" s="210" t="s">
        <v>138</v>
      </c>
      <c r="D2687" s="211">
        <v>46169</v>
      </c>
      <c r="E2687" s="189" t="s">
        <v>6631</v>
      </c>
      <c r="F2687" s="189" t="s">
        <v>14</v>
      </c>
      <c r="G2687" s="189">
        <v>3591600</v>
      </c>
      <c r="H2687" s="68"/>
      <c r="I2687" s="195" t="s">
        <v>6632</v>
      </c>
      <c r="J2687" s="68"/>
      <c r="K2687" s="68"/>
      <c r="L2687" s="68"/>
      <c r="M2687" s="68"/>
      <c r="N2687" s="319"/>
      <c r="O2687" s="319"/>
      <c r="P2687" s="212">
        <v>80</v>
      </c>
      <c r="Q2687" s="212">
        <v>0</v>
      </c>
      <c r="R2687" s="68" t="s">
        <v>809</v>
      </c>
      <c r="S2687" s="320"/>
      <c r="T2687" s="266"/>
    </row>
    <row r="2688" spans="1:20" ht="63.75">
      <c r="A2688" s="189">
        <v>513</v>
      </c>
      <c r="B2688" s="68"/>
      <c r="C2688" s="210" t="s">
        <v>138</v>
      </c>
      <c r="D2688" s="211">
        <v>46169</v>
      </c>
      <c r="E2688" s="189" t="s">
        <v>6633</v>
      </c>
      <c r="F2688" s="189" t="s">
        <v>14</v>
      </c>
      <c r="G2688" s="189">
        <v>3591730</v>
      </c>
      <c r="H2688" s="68"/>
      <c r="I2688" s="195" t="s">
        <v>6634</v>
      </c>
      <c r="J2688" s="68"/>
      <c r="K2688" s="68"/>
      <c r="L2688" s="68"/>
      <c r="M2688" s="68"/>
      <c r="N2688" s="319"/>
      <c r="O2688" s="319"/>
      <c r="P2688" s="212">
        <v>80</v>
      </c>
      <c r="Q2688" s="212">
        <v>0</v>
      </c>
      <c r="R2688" s="68" t="s">
        <v>809</v>
      </c>
      <c r="S2688" s="320"/>
      <c r="T2688" s="266"/>
    </row>
    <row r="2689" spans="1:20" ht="76.5">
      <c r="A2689" s="189">
        <v>117</v>
      </c>
      <c r="B2689" s="68"/>
      <c r="C2689" s="210" t="s">
        <v>50</v>
      </c>
      <c r="D2689" s="211">
        <v>46169</v>
      </c>
      <c r="E2689" s="189" t="s">
        <v>6635</v>
      </c>
      <c r="F2689" s="189" t="s">
        <v>10</v>
      </c>
      <c r="G2689" s="189">
        <v>1154862</v>
      </c>
      <c r="H2689" s="68"/>
      <c r="I2689" s="195" t="s">
        <v>6636</v>
      </c>
      <c r="J2689" s="68"/>
      <c r="K2689" s="68"/>
      <c r="L2689" s="68"/>
      <c r="M2689" s="68"/>
      <c r="N2689" s="319"/>
      <c r="O2689" s="319"/>
      <c r="P2689" s="212">
        <v>80</v>
      </c>
      <c r="Q2689" s="212">
        <v>0</v>
      </c>
      <c r="R2689" s="68" t="s">
        <v>809</v>
      </c>
      <c r="S2689" s="320"/>
      <c r="T2689" s="266"/>
    </row>
    <row r="2690" spans="1:20" ht="89.25">
      <c r="A2690" s="189">
        <v>590</v>
      </c>
      <c r="B2690" s="68"/>
      <c r="C2690" s="210" t="s">
        <v>659</v>
      </c>
      <c r="D2690" s="211">
        <v>46169</v>
      </c>
      <c r="E2690" s="189" t="s">
        <v>6637</v>
      </c>
      <c r="F2690" s="189" t="s">
        <v>12</v>
      </c>
      <c r="G2690" s="189">
        <v>121</v>
      </c>
      <c r="H2690" s="68"/>
      <c r="I2690" s="195" t="s">
        <v>6638</v>
      </c>
      <c r="J2690" s="68"/>
      <c r="K2690" s="68"/>
      <c r="L2690" s="68"/>
      <c r="M2690" s="68"/>
      <c r="N2690" s="319"/>
      <c r="O2690" s="319"/>
      <c r="P2690" s="212">
        <v>220</v>
      </c>
      <c r="Q2690" s="212">
        <v>0</v>
      </c>
      <c r="R2690" s="68" t="s">
        <v>809</v>
      </c>
      <c r="S2690" s="320"/>
      <c r="T2690" s="266"/>
    </row>
    <row r="2691" spans="1:20" ht="51">
      <c r="A2691" s="189">
        <v>548</v>
      </c>
      <c r="B2691" s="68"/>
      <c r="C2691" s="210" t="s">
        <v>658</v>
      </c>
      <c r="D2691" s="211">
        <v>46170</v>
      </c>
      <c r="E2691" s="189" t="s">
        <v>6639</v>
      </c>
      <c r="F2691" s="189" t="s">
        <v>3</v>
      </c>
      <c r="G2691" s="189">
        <v>2392383</v>
      </c>
      <c r="H2691" s="68"/>
      <c r="I2691" s="195" t="s">
        <v>6640</v>
      </c>
      <c r="J2691" s="68"/>
      <c r="K2691" s="68"/>
      <c r="L2691" s="68"/>
      <c r="M2691" s="68"/>
      <c r="N2691" s="319"/>
      <c r="O2691" s="319"/>
      <c r="P2691" s="212">
        <v>0</v>
      </c>
      <c r="Q2691" s="212">
        <v>39</v>
      </c>
      <c r="R2691" s="68" t="s">
        <v>809</v>
      </c>
      <c r="S2691" s="320"/>
      <c r="T2691" s="266"/>
    </row>
    <row r="2692" spans="1:20" ht="63.75">
      <c r="A2692" s="189">
        <v>221</v>
      </c>
      <c r="B2692" s="68"/>
      <c r="C2692" s="210" t="s">
        <v>83</v>
      </c>
      <c r="D2692" s="211">
        <v>46170</v>
      </c>
      <c r="E2692" s="189" t="s">
        <v>6641</v>
      </c>
      <c r="F2692" s="189" t="s">
        <v>3</v>
      </c>
      <c r="G2692" s="189">
        <v>2392393</v>
      </c>
      <c r="H2692" s="68"/>
      <c r="I2692" s="195" t="s">
        <v>6642</v>
      </c>
      <c r="J2692" s="68"/>
      <c r="K2692" s="68"/>
      <c r="L2692" s="68"/>
      <c r="M2692" s="68"/>
      <c r="N2692" s="319"/>
      <c r="O2692" s="319"/>
      <c r="P2692" s="212">
        <v>0</v>
      </c>
      <c r="Q2692" s="212">
        <v>100</v>
      </c>
      <c r="R2692" s="68" t="s">
        <v>809</v>
      </c>
      <c r="S2692" s="320"/>
      <c r="T2692" s="266"/>
    </row>
    <row r="2693" spans="1:20" ht="63.75">
      <c r="A2693" s="189">
        <v>221</v>
      </c>
      <c r="B2693" s="68"/>
      <c r="C2693" s="210" t="s">
        <v>83</v>
      </c>
      <c r="D2693" s="211">
        <v>46170</v>
      </c>
      <c r="E2693" s="189" t="s">
        <v>6643</v>
      </c>
      <c r="F2693" s="189" t="s">
        <v>3</v>
      </c>
      <c r="G2693" s="189">
        <v>2392394</v>
      </c>
      <c r="H2693" s="68"/>
      <c r="I2693" s="195" t="s">
        <v>6644</v>
      </c>
      <c r="J2693" s="68"/>
      <c r="K2693" s="68"/>
      <c r="L2693" s="68"/>
      <c r="M2693" s="68"/>
      <c r="N2693" s="319"/>
      <c r="O2693" s="319"/>
      <c r="P2693" s="212">
        <v>0</v>
      </c>
      <c r="Q2693" s="212">
        <v>140</v>
      </c>
      <c r="R2693" s="68" t="s">
        <v>809</v>
      </c>
      <c r="S2693" s="320"/>
      <c r="T2693" s="266"/>
    </row>
    <row r="2694" spans="1:20" ht="63.75">
      <c r="A2694" s="189">
        <v>20</v>
      </c>
      <c r="B2694" s="68"/>
      <c r="C2694" s="210" t="s">
        <v>40</v>
      </c>
      <c r="D2694" s="211">
        <v>46170</v>
      </c>
      <c r="E2694" s="189" t="s">
        <v>6645</v>
      </c>
      <c r="F2694" s="189" t="s">
        <v>3</v>
      </c>
      <c r="G2694" s="189">
        <v>2392426</v>
      </c>
      <c r="H2694" s="68"/>
      <c r="I2694" s="195" t="s">
        <v>6646</v>
      </c>
      <c r="J2694" s="68"/>
      <c r="K2694" s="68"/>
      <c r="L2694" s="68"/>
      <c r="M2694" s="68"/>
      <c r="N2694" s="319"/>
      <c r="O2694" s="319"/>
      <c r="P2694" s="212">
        <v>0</v>
      </c>
      <c r="Q2694" s="212">
        <v>0.6</v>
      </c>
      <c r="R2694" s="68" t="s">
        <v>809</v>
      </c>
      <c r="S2694" s="320"/>
      <c r="T2694" s="266"/>
    </row>
    <row r="2695" spans="1:20" ht="63.75">
      <c r="A2695" s="189">
        <v>221</v>
      </c>
      <c r="B2695" s="68"/>
      <c r="C2695" s="210" t="s">
        <v>83</v>
      </c>
      <c r="D2695" s="211">
        <v>46170</v>
      </c>
      <c r="E2695" s="189" t="s">
        <v>6647</v>
      </c>
      <c r="F2695" s="189" t="s">
        <v>3</v>
      </c>
      <c r="G2695" s="189">
        <v>2392428</v>
      </c>
      <c r="H2695" s="68"/>
      <c r="I2695" s="195" t="s">
        <v>6648</v>
      </c>
      <c r="J2695" s="68"/>
      <c r="K2695" s="68"/>
      <c r="L2695" s="68"/>
      <c r="M2695" s="68"/>
      <c r="N2695" s="319"/>
      <c r="O2695" s="319"/>
      <c r="P2695" s="212">
        <v>0</v>
      </c>
      <c r="Q2695" s="212">
        <v>100</v>
      </c>
      <c r="R2695" s="68" t="s">
        <v>809</v>
      </c>
      <c r="S2695" s="320"/>
      <c r="T2695" s="266"/>
    </row>
    <row r="2696" spans="1:20" ht="63.75">
      <c r="A2696" s="189">
        <v>221</v>
      </c>
      <c r="B2696" s="68"/>
      <c r="C2696" s="210" t="s">
        <v>83</v>
      </c>
      <c r="D2696" s="211">
        <v>46170</v>
      </c>
      <c r="E2696" s="189" t="s">
        <v>6649</v>
      </c>
      <c r="F2696" s="189" t="s">
        <v>3</v>
      </c>
      <c r="G2696" s="189">
        <v>2392433</v>
      </c>
      <c r="H2696" s="68"/>
      <c r="I2696" s="195" t="s">
        <v>6648</v>
      </c>
      <c r="J2696" s="68"/>
      <c r="K2696" s="68"/>
      <c r="L2696" s="68"/>
      <c r="M2696" s="68"/>
      <c r="N2696" s="319"/>
      <c r="O2696" s="319"/>
      <c r="P2696" s="212">
        <v>0</v>
      </c>
      <c r="Q2696" s="212">
        <v>100</v>
      </c>
      <c r="R2696" s="68" t="s">
        <v>809</v>
      </c>
      <c r="S2696" s="320"/>
      <c r="T2696" s="266"/>
    </row>
    <row r="2697" spans="1:20" ht="63.75">
      <c r="A2697" s="189">
        <v>221</v>
      </c>
      <c r="B2697" s="68"/>
      <c r="C2697" s="210" t="s">
        <v>83</v>
      </c>
      <c r="D2697" s="211">
        <v>46170</v>
      </c>
      <c r="E2697" s="189" t="s">
        <v>6650</v>
      </c>
      <c r="F2697" s="189" t="s">
        <v>3</v>
      </c>
      <c r="G2697" s="189">
        <v>2392430</v>
      </c>
      <c r="H2697" s="68"/>
      <c r="I2697" s="195" t="s">
        <v>6648</v>
      </c>
      <c r="J2697" s="68"/>
      <c r="K2697" s="68"/>
      <c r="L2697" s="68"/>
      <c r="M2697" s="68"/>
      <c r="N2697" s="319"/>
      <c r="O2697" s="319"/>
      <c r="P2697" s="212">
        <v>0</v>
      </c>
      <c r="Q2697" s="212">
        <v>100</v>
      </c>
      <c r="R2697" s="68" t="s">
        <v>809</v>
      </c>
      <c r="S2697" s="320"/>
      <c r="T2697" s="266"/>
    </row>
    <row r="2698" spans="1:20" ht="63.75">
      <c r="A2698" s="189">
        <v>221</v>
      </c>
      <c r="B2698" s="68"/>
      <c r="C2698" s="210" t="s">
        <v>83</v>
      </c>
      <c r="D2698" s="211">
        <v>46170</v>
      </c>
      <c r="E2698" s="189" t="s">
        <v>6651</v>
      </c>
      <c r="F2698" s="189" t="s">
        <v>3</v>
      </c>
      <c r="G2698" s="189">
        <v>2392431</v>
      </c>
      <c r="H2698" s="68"/>
      <c r="I2698" s="195" t="s">
        <v>6648</v>
      </c>
      <c r="J2698" s="68"/>
      <c r="K2698" s="68"/>
      <c r="L2698" s="68"/>
      <c r="M2698" s="68"/>
      <c r="N2698" s="319"/>
      <c r="O2698" s="319"/>
      <c r="P2698" s="212">
        <v>0</v>
      </c>
      <c r="Q2698" s="212">
        <v>100</v>
      </c>
      <c r="R2698" s="68" t="s">
        <v>809</v>
      </c>
      <c r="S2698" s="320"/>
      <c r="T2698" s="266"/>
    </row>
    <row r="2699" spans="1:20" ht="63.75">
      <c r="A2699" s="189">
        <v>221</v>
      </c>
      <c r="B2699" s="68"/>
      <c r="C2699" s="210" t="s">
        <v>83</v>
      </c>
      <c r="D2699" s="211">
        <v>46170</v>
      </c>
      <c r="E2699" s="189" t="s">
        <v>6652</v>
      </c>
      <c r="F2699" s="189" t="s">
        <v>3</v>
      </c>
      <c r="G2699" s="189">
        <v>2392434</v>
      </c>
      <c r="H2699" s="68"/>
      <c r="I2699" s="195" t="s">
        <v>6648</v>
      </c>
      <c r="J2699" s="68"/>
      <c r="K2699" s="68"/>
      <c r="L2699" s="68"/>
      <c r="M2699" s="68"/>
      <c r="N2699" s="319"/>
      <c r="O2699" s="319"/>
      <c r="P2699" s="212">
        <v>0</v>
      </c>
      <c r="Q2699" s="212">
        <v>100</v>
      </c>
      <c r="R2699" s="68" t="s">
        <v>809</v>
      </c>
      <c r="S2699" s="320"/>
      <c r="T2699" s="266"/>
    </row>
    <row r="2700" spans="1:20" ht="63.75">
      <c r="A2700" s="189">
        <v>221</v>
      </c>
      <c r="B2700" s="68"/>
      <c r="C2700" s="210" t="s">
        <v>83</v>
      </c>
      <c r="D2700" s="211">
        <v>46170</v>
      </c>
      <c r="E2700" s="189" t="s">
        <v>6653</v>
      </c>
      <c r="F2700" s="189" t="s">
        <v>3</v>
      </c>
      <c r="G2700" s="189">
        <v>2392436</v>
      </c>
      <c r="H2700" s="68"/>
      <c r="I2700" s="195" t="s">
        <v>6648</v>
      </c>
      <c r="J2700" s="68"/>
      <c r="K2700" s="68"/>
      <c r="L2700" s="68"/>
      <c r="M2700" s="68"/>
      <c r="N2700" s="319"/>
      <c r="O2700" s="319"/>
      <c r="P2700" s="212">
        <v>0</v>
      </c>
      <c r="Q2700" s="212">
        <v>100</v>
      </c>
      <c r="R2700" s="68" t="s">
        <v>809</v>
      </c>
      <c r="S2700" s="320"/>
      <c r="T2700" s="266"/>
    </row>
    <row r="2701" spans="1:20" ht="63.75">
      <c r="A2701" s="189">
        <v>221</v>
      </c>
      <c r="B2701" s="68"/>
      <c r="C2701" s="210" t="s">
        <v>83</v>
      </c>
      <c r="D2701" s="211">
        <v>46170</v>
      </c>
      <c r="E2701" s="189" t="s">
        <v>6654</v>
      </c>
      <c r="F2701" s="189" t="s">
        <v>3</v>
      </c>
      <c r="G2701" s="189">
        <v>2392437</v>
      </c>
      <c r="H2701" s="68"/>
      <c r="I2701" s="195" t="s">
        <v>6648</v>
      </c>
      <c r="J2701" s="68"/>
      <c r="K2701" s="68"/>
      <c r="L2701" s="68"/>
      <c r="M2701" s="68"/>
      <c r="N2701" s="319"/>
      <c r="O2701" s="319"/>
      <c r="P2701" s="212">
        <v>0</v>
      </c>
      <c r="Q2701" s="212">
        <v>100</v>
      </c>
      <c r="R2701" s="68" t="s">
        <v>809</v>
      </c>
      <c r="S2701" s="320"/>
      <c r="T2701" s="266"/>
    </row>
    <row r="2702" spans="1:20" ht="63.75">
      <c r="A2702" s="189">
        <v>221</v>
      </c>
      <c r="B2702" s="68"/>
      <c r="C2702" s="210" t="s">
        <v>83</v>
      </c>
      <c r="D2702" s="211">
        <v>46170</v>
      </c>
      <c r="E2702" s="189" t="s">
        <v>6655</v>
      </c>
      <c r="F2702" s="189" t="s">
        <v>3</v>
      </c>
      <c r="G2702" s="189">
        <v>2392439</v>
      </c>
      <c r="H2702" s="68"/>
      <c r="I2702" s="195" t="s">
        <v>6648</v>
      </c>
      <c r="J2702" s="68"/>
      <c r="K2702" s="68"/>
      <c r="L2702" s="68"/>
      <c r="M2702" s="68"/>
      <c r="N2702" s="319"/>
      <c r="O2702" s="319"/>
      <c r="P2702" s="212">
        <v>0</v>
      </c>
      <c r="Q2702" s="212">
        <v>100</v>
      </c>
      <c r="R2702" s="68" t="s">
        <v>809</v>
      </c>
      <c r="S2702" s="320"/>
      <c r="T2702" s="266"/>
    </row>
    <row r="2703" spans="1:20" ht="63.75">
      <c r="A2703" s="189">
        <v>221</v>
      </c>
      <c r="B2703" s="68"/>
      <c r="C2703" s="210" t="s">
        <v>83</v>
      </c>
      <c r="D2703" s="211">
        <v>46170</v>
      </c>
      <c r="E2703" s="189" t="s">
        <v>6656</v>
      </c>
      <c r="F2703" s="189" t="s">
        <v>3</v>
      </c>
      <c r="G2703" s="189">
        <v>2392440</v>
      </c>
      <c r="H2703" s="68"/>
      <c r="I2703" s="195" t="s">
        <v>6648</v>
      </c>
      <c r="J2703" s="68"/>
      <c r="K2703" s="68"/>
      <c r="L2703" s="68"/>
      <c r="M2703" s="68"/>
      <c r="N2703" s="319"/>
      <c r="O2703" s="319"/>
      <c r="P2703" s="212">
        <v>0</v>
      </c>
      <c r="Q2703" s="212">
        <v>100</v>
      </c>
      <c r="R2703" s="68" t="s">
        <v>809</v>
      </c>
      <c r="S2703" s="320"/>
      <c r="T2703" s="266"/>
    </row>
    <row r="2704" spans="1:20" ht="63.75">
      <c r="A2704" s="189">
        <v>221</v>
      </c>
      <c r="B2704" s="68"/>
      <c r="C2704" s="210" t="s">
        <v>83</v>
      </c>
      <c r="D2704" s="211">
        <v>46170</v>
      </c>
      <c r="E2704" s="189" t="s">
        <v>6657</v>
      </c>
      <c r="F2704" s="189" t="s">
        <v>3</v>
      </c>
      <c r="G2704" s="189">
        <v>2392442</v>
      </c>
      <c r="H2704" s="68"/>
      <c r="I2704" s="195" t="s">
        <v>6648</v>
      </c>
      <c r="J2704" s="68"/>
      <c r="K2704" s="68"/>
      <c r="L2704" s="68"/>
      <c r="M2704" s="68"/>
      <c r="N2704" s="319"/>
      <c r="O2704" s="319"/>
      <c r="P2704" s="212">
        <v>0</v>
      </c>
      <c r="Q2704" s="212">
        <v>100</v>
      </c>
      <c r="R2704" s="68" t="s">
        <v>809</v>
      </c>
      <c r="S2704" s="320"/>
      <c r="T2704" s="266"/>
    </row>
    <row r="2705" spans="1:20" ht="63.75">
      <c r="A2705" s="189">
        <v>221</v>
      </c>
      <c r="B2705" s="68"/>
      <c r="C2705" s="210" t="s">
        <v>83</v>
      </c>
      <c r="D2705" s="211">
        <v>46170</v>
      </c>
      <c r="E2705" s="189" t="s">
        <v>6658</v>
      </c>
      <c r="F2705" s="189" t="s">
        <v>3</v>
      </c>
      <c r="G2705" s="189">
        <v>2392443</v>
      </c>
      <c r="H2705" s="68"/>
      <c r="I2705" s="195" t="s">
        <v>6648</v>
      </c>
      <c r="J2705" s="68"/>
      <c r="K2705" s="68"/>
      <c r="L2705" s="68"/>
      <c r="M2705" s="68"/>
      <c r="N2705" s="319"/>
      <c r="O2705" s="319"/>
      <c r="P2705" s="212">
        <v>0</v>
      </c>
      <c r="Q2705" s="212">
        <v>100</v>
      </c>
      <c r="R2705" s="68" t="s">
        <v>809</v>
      </c>
      <c r="S2705" s="320"/>
      <c r="T2705" s="266"/>
    </row>
    <row r="2706" spans="1:20" ht="63.75">
      <c r="A2706" s="189">
        <v>221</v>
      </c>
      <c r="B2706" s="68"/>
      <c r="C2706" s="210" t="s">
        <v>83</v>
      </c>
      <c r="D2706" s="211">
        <v>46170</v>
      </c>
      <c r="E2706" s="189" t="s">
        <v>6659</v>
      </c>
      <c r="F2706" s="189" t="s">
        <v>3</v>
      </c>
      <c r="G2706" s="189">
        <v>2392444</v>
      </c>
      <c r="H2706" s="68"/>
      <c r="I2706" s="195" t="s">
        <v>6648</v>
      </c>
      <c r="J2706" s="68"/>
      <c r="K2706" s="68"/>
      <c r="L2706" s="68"/>
      <c r="M2706" s="68"/>
      <c r="N2706" s="319"/>
      <c r="O2706" s="319"/>
      <c r="P2706" s="212">
        <v>0</v>
      </c>
      <c r="Q2706" s="212">
        <v>100</v>
      </c>
      <c r="R2706" s="68" t="s">
        <v>809</v>
      </c>
      <c r="S2706" s="320"/>
      <c r="T2706" s="266"/>
    </row>
    <row r="2707" spans="1:20" ht="63.75">
      <c r="A2707" s="189">
        <v>221</v>
      </c>
      <c r="B2707" s="68"/>
      <c r="C2707" s="210" t="s">
        <v>83</v>
      </c>
      <c r="D2707" s="211">
        <v>46170</v>
      </c>
      <c r="E2707" s="189" t="s">
        <v>6660</v>
      </c>
      <c r="F2707" s="189" t="s">
        <v>3</v>
      </c>
      <c r="G2707" s="189">
        <v>2392445</v>
      </c>
      <c r="H2707" s="68"/>
      <c r="I2707" s="195" t="s">
        <v>6648</v>
      </c>
      <c r="J2707" s="68"/>
      <c r="K2707" s="68"/>
      <c r="L2707" s="68"/>
      <c r="M2707" s="68"/>
      <c r="N2707" s="319"/>
      <c r="O2707" s="319"/>
      <c r="P2707" s="212">
        <v>0</v>
      </c>
      <c r="Q2707" s="212">
        <v>100</v>
      </c>
      <c r="R2707" s="68" t="s">
        <v>809</v>
      </c>
      <c r="S2707" s="320"/>
      <c r="T2707" s="266"/>
    </row>
    <row r="2708" spans="1:20" ht="63.75">
      <c r="A2708" s="189">
        <v>221</v>
      </c>
      <c r="B2708" s="68"/>
      <c r="C2708" s="210" t="s">
        <v>83</v>
      </c>
      <c r="D2708" s="211">
        <v>46170</v>
      </c>
      <c r="E2708" s="189" t="s">
        <v>6661</v>
      </c>
      <c r="F2708" s="189" t="s">
        <v>3</v>
      </c>
      <c r="G2708" s="189">
        <v>2392446</v>
      </c>
      <c r="H2708" s="68"/>
      <c r="I2708" s="195" t="s">
        <v>6648</v>
      </c>
      <c r="J2708" s="68"/>
      <c r="K2708" s="68"/>
      <c r="L2708" s="68"/>
      <c r="M2708" s="68"/>
      <c r="N2708" s="319"/>
      <c r="O2708" s="319"/>
      <c r="P2708" s="212">
        <v>0</v>
      </c>
      <c r="Q2708" s="212">
        <v>100</v>
      </c>
      <c r="R2708" s="68" t="s">
        <v>809</v>
      </c>
      <c r="S2708" s="320"/>
      <c r="T2708" s="266"/>
    </row>
    <row r="2709" spans="1:20" ht="63.75">
      <c r="A2709" s="189">
        <v>221</v>
      </c>
      <c r="B2709" s="68"/>
      <c r="C2709" s="210" t="s">
        <v>83</v>
      </c>
      <c r="D2709" s="211">
        <v>46170</v>
      </c>
      <c r="E2709" s="189" t="s">
        <v>6662</v>
      </c>
      <c r="F2709" s="189" t="s">
        <v>3</v>
      </c>
      <c r="G2709" s="189">
        <v>2392447</v>
      </c>
      <c r="H2709" s="68"/>
      <c r="I2709" s="195" t="s">
        <v>6648</v>
      </c>
      <c r="J2709" s="68"/>
      <c r="K2709" s="68"/>
      <c r="L2709" s="68"/>
      <c r="M2709" s="68"/>
      <c r="N2709" s="319"/>
      <c r="O2709" s="319"/>
      <c r="P2709" s="212">
        <v>0</v>
      </c>
      <c r="Q2709" s="212">
        <v>100</v>
      </c>
      <c r="R2709" s="68" t="s">
        <v>809</v>
      </c>
      <c r="S2709" s="320"/>
      <c r="T2709" s="266"/>
    </row>
    <row r="2710" spans="1:20" ht="63.75">
      <c r="A2710" s="189">
        <v>221</v>
      </c>
      <c r="B2710" s="68"/>
      <c r="C2710" s="210" t="s">
        <v>83</v>
      </c>
      <c r="D2710" s="211">
        <v>46170</v>
      </c>
      <c r="E2710" s="189" t="s">
        <v>6663</v>
      </c>
      <c r="F2710" s="189" t="s">
        <v>3</v>
      </c>
      <c r="G2710" s="189">
        <v>2392448</v>
      </c>
      <c r="H2710" s="68"/>
      <c r="I2710" s="195" t="s">
        <v>6648</v>
      </c>
      <c r="J2710" s="68"/>
      <c r="K2710" s="68"/>
      <c r="L2710" s="68"/>
      <c r="M2710" s="68"/>
      <c r="N2710" s="319"/>
      <c r="O2710" s="319"/>
      <c r="P2710" s="212">
        <v>0</v>
      </c>
      <c r="Q2710" s="212">
        <v>100</v>
      </c>
      <c r="R2710" s="68" t="s">
        <v>809</v>
      </c>
      <c r="S2710" s="320"/>
      <c r="T2710" s="266"/>
    </row>
    <row r="2711" spans="1:20" ht="63.75">
      <c r="A2711" s="189">
        <v>221</v>
      </c>
      <c r="B2711" s="68"/>
      <c r="C2711" s="210" t="s">
        <v>83</v>
      </c>
      <c r="D2711" s="211">
        <v>46170</v>
      </c>
      <c r="E2711" s="189" t="s">
        <v>6664</v>
      </c>
      <c r="F2711" s="189" t="s">
        <v>3</v>
      </c>
      <c r="G2711" s="189">
        <v>2392452</v>
      </c>
      <c r="H2711" s="68"/>
      <c r="I2711" s="195" t="s">
        <v>6648</v>
      </c>
      <c r="J2711" s="68"/>
      <c r="K2711" s="68"/>
      <c r="L2711" s="68"/>
      <c r="M2711" s="68"/>
      <c r="N2711" s="319"/>
      <c r="O2711" s="319"/>
      <c r="P2711" s="212">
        <v>0</v>
      </c>
      <c r="Q2711" s="212">
        <v>100</v>
      </c>
      <c r="R2711" s="68" t="s">
        <v>809</v>
      </c>
      <c r="S2711" s="320"/>
      <c r="T2711" s="266"/>
    </row>
    <row r="2712" spans="1:20" ht="63.75">
      <c r="A2712" s="189">
        <v>221</v>
      </c>
      <c r="B2712" s="68"/>
      <c r="C2712" s="210" t="s">
        <v>83</v>
      </c>
      <c r="D2712" s="211">
        <v>46170</v>
      </c>
      <c r="E2712" s="189" t="s">
        <v>6665</v>
      </c>
      <c r="F2712" s="189" t="s">
        <v>3</v>
      </c>
      <c r="G2712" s="189">
        <v>2392453</v>
      </c>
      <c r="H2712" s="68"/>
      <c r="I2712" s="195" t="s">
        <v>6648</v>
      </c>
      <c r="J2712" s="68"/>
      <c r="K2712" s="68"/>
      <c r="L2712" s="68"/>
      <c r="M2712" s="68"/>
      <c r="N2712" s="319"/>
      <c r="O2712" s="319"/>
      <c r="P2712" s="212">
        <v>0</v>
      </c>
      <c r="Q2712" s="212">
        <v>100</v>
      </c>
      <c r="R2712" s="68" t="s">
        <v>809</v>
      </c>
      <c r="S2712" s="320"/>
      <c r="T2712" s="266"/>
    </row>
    <row r="2713" spans="1:20" ht="63.75">
      <c r="A2713" s="189">
        <v>221</v>
      </c>
      <c r="B2713" s="68"/>
      <c r="C2713" s="210" t="s">
        <v>83</v>
      </c>
      <c r="D2713" s="211">
        <v>46170</v>
      </c>
      <c r="E2713" s="189" t="s">
        <v>6666</v>
      </c>
      <c r="F2713" s="189" t="s">
        <v>3</v>
      </c>
      <c r="G2713" s="189">
        <v>2392455</v>
      </c>
      <c r="H2713" s="68"/>
      <c r="I2713" s="195" t="s">
        <v>6648</v>
      </c>
      <c r="J2713" s="68"/>
      <c r="K2713" s="68"/>
      <c r="L2713" s="68"/>
      <c r="M2713" s="68"/>
      <c r="N2713" s="319"/>
      <c r="O2713" s="319"/>
      <c r="P2713" s="212">
        <v>0</v>
      </c>
      <c r="Q2713" s="212">
        <v>100</v>
      </c>
      <c r="R2713" s="68" t="s">
        <v>809</v>
      </c>
      <c r="S2713" s="320"/>
      <c r="T2713" s="266"/>
    </row>
    <row r="2714" spans="1:20" ht="63.75">
      <c r="A2714" s="189">
        <v>221</v>
      </c>
      <c r="B2714" s="68"/>
      <c r="C2714" s="210" t="s">
        <v>83</v>
      </c>
      <c r="D2714" s="211">
        <v>46170</v>
      </c>
      <c r="E2714" s="189" t="s">
        <v>6667</v>
      </c>
      <c r="F2714" s="189" t="s">
        <v>3</v>
      </c>
      <c r="G2714" s="189">
        <v>2392458</v>
      </c>
      <c r="H2714" s="68"/>
      <c r="I2714" s="195" t="s">
        <v>6648</v>
      </c>
      <c r="J2714" s="68"/>
      <c r="K2714" s="68"/>
      <c r="L2714" s="68"/>
      <c r="M2714" s="68"/>
      <c r="N2714" s="319"/>
      <c r="O2714" s="319"/>
      <c r="P2714" s="212">
        <v>0</v>
      </c>
      <c r="Q2714" s="212">
        <v>100</v>
      </c>
      <c r="R2714" s="68" t="s">
        <v>809</v>
      </c>
      <c r="S2714" s="320"/>
      <c r="T2714" s="266"/>
    </row>
    <row r="2715" spans="1:20" ht="63.75">
      <c r="A2715" s="189">
        <v>221</v>
      </c>
      <c r="B2715" s="68"/>
      <c r="C2715" s="210" t="s">
        <v>83</v>
      </c>
      <c r="D2715" s="211">
        <v>46170</v>
      </c>
      <c r="E2715" s="189" t="s">
        <v>6668</v>
      </c>
      <c r="F2715" s="189" t="s">
        <v>3</v>
      </c>
      <c r="G2715" s="189">
        <v>2392461</v>
      </c>
      <c r="H2715" s="68"/>
      <c r="I2715" s="195" t="s">
        <v>6648</v>
      </c>
      <c r="J2715" s="68"/>
      <c r="K2715" s="68"/>
      <c r="L2715" s="68"/>
      <c r="M2715" s="68"/>
      <c r="N2715" s="319"/>
      <c r="O2715" s="319"/>
      <c r="P2715" s="212">
        <v>0</v>
      </c>
      <c r="Q2715" s="212">
        <v>100</v>
      </c>
      <c r="R2715" s="68" t="s">
        <v>809</v>
      </c>
      <c r="S2715" s="320"/>
      <c r="T2715" s="266"/>
    </row>
    <row r="2716" spans="1:20" ht="38.25">
      <c r="A2716" s="189">
        <v>46</v>
      </c>
      <c r="B2716" s="68"/>
      <c r="C2716" s="210" t="s">
        <v>719</v>
      </c>
      <c r="D2716" s="211">
        <v>46170</v>
      </c>
      <c r="E2716" s="189" t="s">
        <v>6669</v>
      </c>
      <c r="F2716" s="189" t="s">
        <v>3</v>
      </c>
      <c r="G2716" s="189">
        <v>2392479</v>
      </c>
      <c r="H2716" s="68"/>
      <c r="I2716" s="195" t="s">
        <v>6670</v>
      </c>
      <c r="J2716" s="68"/>
      <c r="K2716" s="68"/>
      <c r="L2716" s="68"/>
      <c r="M2716" s="68"/>
      <c r="N2716" s="319"/>
      <c r="O2716" s="319"/>
      <c r="P2716" s="212">
        <v>0</v>
      </c>
      <c r="Q2716" s="212">
        <v>3000</v>
      </c>
      <c r="R2716" s="68" t="s">
        <v>809</v>
      </c>
      <c r="S2716" s="320"/>
      <c r="T2716" s="266"/>
    </row>
    <row r="2717" spans="1:20" ht="38.25">
      <c r="A2717" s="189" t="s">
        <v>503</v>
      </c>
      <c r="B2717" s="68"/>
      <c r="C2717" s="210" t="s">
        <v>541</v>
      </c>
      <c r="D2717" s="211">
        <v>46170</v>
      </c>
      <c r="E2717" s="189" t="s">
        <v>6671</v>
      </c>
      <c r="F2717" s="189" t="s">
        <v>3</v>
      </c>
      <c r="G2717" s="189">
        <v>2392497</v>
      </c>
      <c r="H2717" s="68"/>
      <c r="I2717" s="195" t="s">
        <v>6672</v>
      </c>
      <c r="J2717" s="68"/>
      <c r="K2717" s="68"/>
      <c r="L2717" s="68"/>
      <c r="M2717" s="68"/>
      <c r="N2717" s="319"/>
      <c r="O2717" s="319"/>
      <c r="P2717" s="212">
        <v>0</v>
      </c>
      <c r="Q2717" s="212">
        <v>1804.17</v>
      </c>
      <c r="R2717" s="68" t="s">
        <v>809</v>
      </c>
      <c r="S2717" s="320"/>
      <c r="T2717" s="266"/>
    </row>
    <row r="2718" spans="1:20" ht="51">
      <c r="A2718" s="189">
        <v>46</v>
      </c>
      <c r="B2718" s="68"/>
      <c r="C2718" s="210" t="s">
        <v>719</v>
      </c>
      <c r="D2718" s="211">
        <v>46170</v>
      </c>
      <c r="E2718" s="189" t="s">
        <v>6673</v>
      </c>
      <c r="F2718" s="189" t="s">
        <v>3</v>
      </c>
      <c r="G2718" s="189">
        <v>2392493</v>
      </c>
      <c r="H2718" s="68"/>
      <c r="I2718" s="195" t="s">
        <v>6674</v>
      </c>
      <c r="J2718" s="68"/>
      <c r="K2718" s="68"/>
      <c r="L2718" s="68"/>
      <c r="M2718" s="68"/>
      <c r="N2718" s="319"/>
      <c r="O2718" s="319"/>
      <c r="P2718" s="212">
        <v>0</v>
      </c>
      <c r="Q2718" s="212">
        <v>840</v>
      </c>
      <c r="R2718" s="68" t="s">
        <v>809</v>
      </c>
      <c r="S2718" s="320"/>
      <c r="T2718" s="266"/>
    </row>
    <row r="2719" spans="1:20" ht="51">
      <c r="A2719" s="189">
        <v>46</v>
      </c>
      <c r="B2719" s="68"/>
      <c r="C2719" s="210" t="s">
        <v>719</v>
      </c>
      <c r="D2719" s="211">
        <v>46170</v>
      </c>
      <c r="E2719" s="189" t="s">
        <v>6675</v>
      </c>
      <c r="F2719" s="189" t="s">
        <v>3</v>
      </c>
      <c r="G2719" s="189">
        <v>2392495</v>
      </c>
      <c r="H2719" s="68"/>
      <c r="I2719" s="195" t="s">
        <v>6676</v>
      </c>
      <c r="J2719" s="68"/>
      <c r="K2719" s="68"/>
      <c r="L2719" s="68"/>
      <c r="M2719" s="68"/>
      <c r="N2719" s="319"/>
      <c r="O2719" s="319"/>
      <c r="P2719" s="212">
        <v>0</v>
      </c>
      <c r="Q2719" s="212">
        <v>4899.79</v>
      </c>
      <c r="R2719" s="68" t="s">
        <v>809</v>
      </c>
      <c r="S2719" s="320"/>
      <c r="T2719" s="266"/>
    </row>
    <row r="2720" spans="1:20" ht="51">
      <c r="A2720" s="189">
        <v>650</v>
      </c>
      <c r="B2720" s="68"/>
      <c r="C2720" s="210" t="s">
        <v>152</v>
      </c>
      <c r="D2720" s="211">
        <v>46170</v>
      </c>
      <c r="E2720" s="189" t="s">
        <v>6677</v>
      </c>
      <c r="F2720" s="189" t="s">
        <v>3</v>
      </c>
      <c r="G2720" s="189">
        <v>2392506</v>
      </c>
      <c r="H2720" s="68"/>
      <c r="I2720" s="195" t="s">
        <v>6678</v>
      </c>
      <c r="J2720" s="68"/>
      <c r="K2720" s="68"/>
      <c r="L2720" s="68"/>
      <c r="M2720" s="68"/>
      <c r="N2720" s="319"/>
      <c r="O2720" s="319"/>
      <c r="P2720" s="212">
        <v>0</v>
      </c>
      <c r="Q2720" s="212">
        <v>996</v>
      </c>
      <c r="R2720" s="68" t="s">
        <v>809</v>
      </c>
      <c r="S2720" s="320"/>
      <c r="T2720" s="266"/>
    </row>
    <row r="2721" spans="1:20" ht="63.75">
      <c r="A2721" s="189">
        <v>221</v>
      </c>
      <c r="B2721" s="68"/>
      <c r="C2721" s="210" t="s">
        <v>83</v>
      </c>
      <c r="D2721" s="211">
        <v>46170</v>
      </c>
      <c r="E2721" s="189" t="s">
        <v>6679</v>
      </c>
      <c r="F2721" s="189" t="s">
        <v>3</v>
      </c>
      <c r="G2721" s="189">
        <v>2392507</v>
      </c>
      <c r="H2721" s="68"/>
      <c r="I2721" s="195" t="s">
        <v>2815</v>
      </c>
      <c r="J2721" s="68"/>
      <c r="K2721" s="68"/>
      <c r="L2721" s="68"/>
      <c r="M2721" s="68"/>
      <c r="N2721" s="319"/>
      <c r="O2721" s="319"/>
      <c r="P2721" s="212">
        <v>0</v>
      </c>
      <c r="Q2721" s="212">
        <v>100</v>
      </c>
      <c r="R2721" s="68" t="s">
        <v>809</v>
      </c>
      <c r="S2721" s="320"/>
      <c r="T2721" s="266"/>
    </row>
    <row r="2722" spans="1:20" ht="63.75">
      <c r="A2722" s="189">
        <v>221</v>
      </c>
      <c r="B2722" s="68"/>
      <c r="C2722" s="210" t="s">
        <v>83</v>
      </c>
      <c r="D2722" s="211">
        <v>46170</v>
      </c>
      <c r="E2722" s="189" t="s">
        <v>6680</v>
      </c>
      <c r="F2722" s="189" t="s">
        <v>3</v>
      </c>
      <c r="G2722" s="189">
        <v>2392508</v>
      </c>
      <c r="H2722" s="68"/>
      <c r="I2722" s="195" t="s">
        <v>2815</v>
      </c>
      <c r="J2722" s="68"/>
      <c r="K2722" s="68"/>
      <c r="L2722" s="68"/>
      <c r="M2722" s="68"/>
      <c r="N2722" s="319"/>
      <c r="O2722" s="319"/>
      <c r="P2722" s="212">
        <v>0</v>
      </c>
      <c r="Q2722" s="212">
        <v>20</v>
      </c>
      <c r="R2722" s="68" t="s">
        <v>809</v>
      </c>
      <c r="S2722" s="320"/>
      <c r="T2722" s="266"/>
    </row>
    <row r="2723" spans="1:20" ht="63.75">
      <c r="A2723" s="189">
        <v>221</v>
      </c>
      <c r="B2723" s="68"/>
      <c r="C2723" s="210" t="s">
        <v>83</v>
      </c>
      <c r="D2723" s="211">
        <v>46170</v>
      </c>
      <c r="E2723" s="189" t="s">
        <v>6681</v>
      </c>
      <c r="F2723" s="189" t="s">
        <v>3</v>
      </c>
      <c r="G2723" s="189">
        <v>2392509</v>
      </c>
      <c r="H2723" s="68"/>
      <c r="I2723" s="195" t="s">
        <v>2815</v>
      </c>
      <c r="J2723" s="68"/>
      <c r="K2723" s="68"/>
      <c r="L2723" s="68"/>
      <c r="M2723" s="68"/>
      <c r="N2723" s="319"/>
      <c r="O2723" s="319"/>
      <c r="P2723" s="212">
        <v>0</v>
      </c>
      <c r="Q2723" s="212">
        <v>20</v>
      </c>
      <c r="R2723" s="68" t="s">
        <v>809</v>
      </c>
      <c r="S2723" s="320"/>
      <c r="T2723" s="266"/>
    </row>
    <row r="2724" spans="1:20" ht="51">
      <c r="A2724" s="189">
        <v>423</v>
      </c>
      <c r="B2724" s="68"/>
      <c r="C2724" s="210" t="s">
        <v>135</v>
      </c>
      <c r="D2724" s="211">
        <v>46170</v>
      </c>
      <c r="E2724" s="189" t="s">
        <v>6682</v>
      </c>
      <c r="F2724" s="189" t="s">
        <v>3</v>
      </c>
      <c r="G2724" s="189">
        <v>2392511</v>
      </c>
      <c r="H2724" s="68"/>
      <c r="I2724" s="195" t="s">
        <v>6683</v>
      </c>
      <c r="J2724" s="68"/>
      <c r="K2724" s="68"/>
      <c r="L2724" s="68"/>
      <c r="M2724" s="68"/>
      <c r="N2724" s="319"/>
      <c r="O2724" s="319"/>
      <c r="P2724" s="212">
        <v>0</v>
      </c>
      <c r="Q2724" s="212">
        <v>52.38</v>
      </c>
      <c r="R2724" s="68" t="s">
        <v>809</v>
      </c>
      <c r="S2724" s="320"/>
      <c r="T2724" s="266"/>
    </row>
    <row r="2725" spans="1:20" ht="51">
      <c r="A2725" s="189">
        <v>41</v>
      </c>
      <c r="B2725" s="68"/>
      <c r="C2725" s="210" t="s">
        <v>879</v>
      </c>
      <c r="D2725" s="211">
        <v>46170</v>
      </c>
      <c r="E2725" s="189" t="s">
        <v>6684</v>
      </c>
      <c r="F2725" s="189" t="s">
        <v>3</v>
      </c>
      <c r="G2725" s="189">
        <v>2392513</v>
      </c>
      <c r="H2725" s="68"/>
      <c r="I2725" s="195" t="s">
        <v>6685</v>
      </c>
      <c r="J2725" s="68"/>
      <c r="K2725" s="68"/>
      <c r="L2725" s="68"/>
      <c r="M2725" s="68"/>
      <c r="N2725" s="319"/>
      <c r="O2725" s="319"/>
      <c r="P2725" s="212">
        <v>0</v>
      </c>
      <c r="Q2725" s="212">
        <v>5528.95</v>
      </c>
      <c r="R2725" s="68" t="s">
        <v>809</v>
      </c>
      <c r="S2725" s="320"/>
      <c r="T2725" s="266"/>
    </row>
    <row r="2726" spans="1:20" ht="51">
      <c r="A2726" s="189">
        <v>41</v>
      </c>
      <c r="B2726" s="68"/>
      <c r="C2726" s="210" t="s">
        <v>879</v>
      </c>
      <c r="D2726" s="211">
        <v>46170</v>
      </c>
      <c r="E2726" s="189" t="s">
        <v>6686</v>
      </c>
      <c r="F2726" s="189" t="s">
        <v>3</v>
      </c>
      <c r="G2726" s="189">
        <v>2392514</v>
      </c>
      <c r="H2726" s="68"/>
      <c r="I2726" s="195" t="s">
        <v>6687</v>
      </c>
      <c r="J2726" s="68"/>
      <c r="K2726" s="68"/>
      <c r="L2726" s="68"/>
      <c r="M2726" s="68"/>
      <c r="N2726" s="319"/>
      <c r="O2726" s="319"/>
      <c r="P2726" s="212">
        <v>0</v>
      </c>
      <c r="Q2726" s="212">
        <v>4473.28</v>
      </c>
      <c r="R2726" s="68" t="s">
        <v>809</v>
      </c>
      <c r="S2726" s="320"/>
      <c r="T2726" s="266"/>
    </row>
    <row r="2727" spans="1:20" ht="38.25">
      <c r="A2727" s="189">
        <v>212</v>
      </c>
      <c r="B2727" s="68"/>
      <c r="C2727" s="210" t="s">
        <v>81</v>
      </c>
      <c r="D2727" s="211">
        <v>46170</v>
      </c>
      <c r="E2727" s="189" t="s">
        <v>6688</v>
      </c>
      <c r="F2727" s="189" t="s">
        <v>3</v>
      </c>
      <c r="G2727" s="189">
        <v>2392518</v>
      </c>
      <c r="H2727" s="68"/>
      <c r="I2727" s="195" t="s">
        <v>6689</v>
      </c>
      <c r="J2727" s="68"/>
      <c r="K2727" s="68"/>
      <c r="L2727" s="68"/>
      <c r="M2727" s="68"/>
      <c r="N2727" s="319"/>
      <c r="O2727" s="319"/>
      <c r="P2727" s="212">
        <v>0</v>
      </c>
      <c r="Q2727" s="212">
        <v>103.59</v>
      </c>
      <c r="R2727" s="68" t="s">
        <v>809</v>
      </c>
      <c r="S2727" s="320"/>
      <c r="T2727" s="266"/>
    </row>
    <row r="2728" spans="1:20" ht="51">
      <c r="A2728" s="189">
        <v>254</v>
      </c>
      <c r="B2728" s="68"/>
      <c r="C2728" s="210" t="s">
        <v>95</v>
      </c>
      <c r="D2728" s="211">
        <v>46170</v>
      </c>
      <c r="E2728" s="189" t="s">
        <v>6690</v>
      </c>
      <c r="F2728" s="189" t="s">
        <v>3</v>
      </c>
      <c r="G2728" s="189">
        <v>2392378</v>
      </c>
      <c r="H2728" s="68"/>
      <c r="I2728" s="195" t="s">
        <v>6691</v>
      </c>
      <c r="J2728" s="68"/>
      <c r="K2728" s="68"/>
      <c r="L2728" s="68"/>
      <c r="M2728" s="68"/>
      <c r="N2728" s="319"/>
      <c r="O2728" s="319"/>
      <c r="P2728" s="212">
        <v>0</v>
      </c>
      <c r="Q2728" s="212">
        <v>14730</v>
      </c>
      <c r="R2728" s="68" t="s">
        <v>809</v>
      </c>
      <c r="S2728" s="320"/>
      <c r="T2728" s="266"/>
    </row>
    <row r="2729" spans="1:20" ht="51">
      <c r="A2729" s="189">
        <v>254</v>
      </c>
      <c r="B2729" s="68"/>
      <c r="C2729" s="210" t="s">
        <v>95</v>
      </c>
      <c r="D2729" s="211">
        <v>46170</v>
      </c>
      <c r="E2729" s="189" t="s">
        <v>6692</v>
      </c>
      <c r="F2729" s="189" t="s">
        <v>3</v>
      </c>
      <c r="G2729" s="189">
        <v>2392379</v>
      </c>
      <c r="H2729" s="68"/>
      <c r="I2729" s="195" t="s">
        <v>6693</v>
      </c>
      <c r="J2729" s="68"/>
      <c r="K2729" s="68"/>
      <c r="L2729" s="68"/>
      <c r="M2729" s="68"/>
      <c r="N2729" s="319"/>
      <c r="O2729" s="319"/>
      <c r="P2729" s="212">
        <v>0</v>
      </c>
      <c r="Q2729" s="212">
        <v>142071</v>
      </c>
      <c r="R2729" s="68" t="s">
        <v>809</v>
      </c>
      <c r="S2729" s="320"/>
      <c r="T2729" s="266"/>
    </row>
    <row r="2730" spans="1:20" ht="51">
      <c r="A2730" s="189">
        <v>591</v>
      </c>
      <c r="B2730" s="68"/>
      <c r="C2730" s="210" t="s">
        <v>606</v>
      </c>
      <c r="D2730" s="211">
        <v>46170</v>
      </c>
      <c r="E2730" s="189" t="s">
        <v>6694</v>
      </c>
      <c r="F2730" s="189" t="s">
        <v>3</v>
      </c>
      <c r="G2730" s="189">
        <v>2392380</v>
      </c>
      <c r="H2730" s="68"/>
      <c r="I2730" s="195" t="s">
        <v>6695</v>
      </c>
      <c r="J2730" s="68"/>
      <c r="K2730" s="68"/>
      <c r="L2730" s="68"/>
      <c r="M2730" s="68"/>
      <c r="N2730" s="319"/>
      <c r="O2730" s="319"/>
      <c r="P2730" s="212">
        <v>0</v>
      </c>
      <c r="Q2730" s="212">
        <v>1650</v>
      </c>
      <c r="R2730" s="68" t="s">
        <v>809</v>
      </c>
      <c r="S2730" s="320"/>
      <c r="T2730" s="266"/>
    </row>
    <row r="2731" spans="1:20" ht="51">
      <c r="A2731" s="189">
        <v>254</v>
      </c>
      <c r="B2731" s="68"/>
      <c r="C2731" s="210" t="s">
        <v>95</v>
      </c>
      <c r="D2731" s="211">
        <v>46170</v>
      </c>
      <c r="E2731" s="189" t="s">
        <v>6696</v>
      </c>
      <c r="F2731" s="189" t="s">
        <v>3</v>
      </c>
      <c r="G2731" s="189">
        <v>2392381</v>
      </c>
      <c r="H2731" s="68"/>
      <c r="I2731" s="195" t="s">
        <v>6697</v>
      </c>
      <c r="J2731" s="68"/>
      <c r="K2731" s="68"/>
      <c r="L2731" s="68"/>
      <c r="M2731" s="68"/>
      <c r="N2731" s="319"/>
      <c r="O2731" s="319"/>
      <c r="P2731" s="212">
        <v>0</v>
      </c>
      <c r="Q2731" s="212">
        <v>81484</v>
      </c>
      <c r="R2731" s="68" t="s">
        <v>809</v>
      </c>
      <c r="S2731" s="320"/>
      <c r="T2731" s="266"/>
    </row>
    <row r="2732" spans="1:20" ht="51">
      <c r="A2732" s="189">
        <v>591</v>
      </c>
      <c r="B2732" s="68"/>
      <c r="C2732" s="210" t="s">
        <v>606</v>
      </c>
      <c r="D2732" s="211">
        <v>46170</v>
      </c>
      <c r="E2732" s="189" t="s">
        <v>6698</v>
      </c>
      <c r="F2732" s="189" t="s">
        <v>3</v>
      </c>
      <c r="G2732" s="189">
        <v>2392382</v>
      </c>
      <c r="H2732" s="68"/>
      <c r="I2732" s="195" t="s">
        <v>6699</v>
      </c>
      <c r="J2732" s="68"/>
      <c r="K2732" s="68"/>
      <c r="L2732" s="68"/>
      <c r="M2732" s="68"/>
      <c r="N2732" s="319"/>
      <c r="O2732" s="319"/>
      <c r="P2732" s="212">
        <v>0</v>
      </c>
      <c r="Q2732" s="212">
        <v>500</v>
      </c>
      <c r="R2732" s="68" t="s">
        <v>809</v>
      </c>
      <c r="S2732" s="320"/>
      <c r="T2732" s="266"/>
    </row>
    <row r="2733" spans="1:20" ht="51">
      <c r="A2733" s="189">
        <v>591</v>
      </c>
      <c r="B2733" s="68"/>
      <c r="C2733" s="210" t="s">
        <v>606</v>
      </c>
      <c r="D2733" s="211">
        <v>46170</v>
      </c>
      <c r="E2733" s="189" t="s">
        <v>6700</v>
      </c>
      <c r="F2733" s="189" t="s">
        <v>3</v>
      </c>
      <c r="G2733" s="189">
        <v>2392384</v>
      </c>
      <c r="H2733" s="68"/>
      <c r="I2733" s="195" t="s">
        <v>6701</v>
      </c>
      <c r="J2733" s="68"/>
      <c r="K2733" s="68"/>
      <c r="L2733" s="68"/>
      <c r="M2733" s="68"/>
      <c r="N2733" s="319"/>
      <c r="O2733" s="319"/>
      <c r="P2733" s="212">
        <v>0</v>
      </c>
      <c r="Q2733" s="212">
        <v>462489.5</v>
      </c>
      <c r="R2733" s="68" t="s">
        <v>809</v>
      </c>
      <c r="S2733" s="320"/>
      <c r="T2733" s="266"/>
    </row>
    <row r="2734" spans="1:20" ht="51">
      <c r="A2734" s="189">
        <v>16</v>
      </c>
      <c r="B2734" s="68"/>
      <c r="C2734" s="210" t="s">
        <v>39</v>
      </c>
      <c r="D2734" s="211">
        <v>46170</v>
      </c>
      <c r="E2734" s="189" t="s">
        <v>6702</v>
      </c>
      <c r="F2734" s="189" t="s">
        <v>3</v>
      </c>
      <c r="G2734" s="189">
        <v>2392385</v>
      </c>
      <c r="H2734" s="68"/>
      <c r="I2734" s="195" t="s">
        <v>6703</v>
      </c>
      <c r="J2734" s="68"/>
      <c r="K2734" s="68"/>
      <c r="L2734" s="68"/>
      <c r="M2734" s="68"/>
      <c r="N2734" s="319"/>
      <c r="O2734" s="319"/>
      <c r="P2734" s="212">
        <v>0</v>
      </c>
      <c r="Q2734" s="212">
        <v>859181.11</v>
      </c>
      <c r="R2734" s="68" t="s">
        <v>809</v>
      </c>
      <c r="S2734" s="320"/>
      <c r="T2734" s="266"/>
    </row>
    <row r="2735" spans="1:20" ht="51">
      <c r="A2735" s="189">
        <v>591</v>
      </c>
      <c r="B2735" s="68"/>
      <c r="C2735" s="210" t="s">
        <v>606</v>
      </c>
      <c r="D2735" s="211">
        <v>46170</v>
      </c>
      <c r="E2735" s="189" t="s">
        <v>6704</v>
      </c>
      <c r="F2735" s="189" t="s">
        <v>3</v>
      </c>
      <c r="G2735" s="189">
        <v>2392386</v>
      </c>
      <c r="H2735" s="68"/>
      <c r="I2735" s="195" t="s">
        <v>6705</v>
      </c>
      <c r="J2735" s="68"/>
      <c r="K2735" s="68"/>
      <c r="L2735" s="68"/>
      <c r="M2735" s="68"/>
      <c r="N2735" s="319"/>
      <c r="O2735" s="319"/>
      <c r="P2735" s="212">
        <v>0</v>
      </c>
      <c r="Q2735" s="212">
        <v>550</v>
      </c>
      <c r="R2735" s="68" t="s">
        <v>809</v>
      </c>
      <c r="S2735" s="320"/>
      <c r="T2735" s="266"/>
    </row>
    <row r="2736" spans="1:20" ht="51">
      <c r="A2736" s="189">
        <v>595</v>
      </c>
      <c r="B2736" s="68"/>
      <c r="C2736" s="210" t="s">
        <v>561</v>
      </c>
      <c r="D2736" s="211">
        <v>46170</v>
      </c>
      <c r="E2736" s="189" t="s">
        <v>6706</v>
      </c>
      <c r="F2736" s="189" t="s">
        <v>3</v>
      </c>
      <c r="G2736" s="189">
        <v>2392391</v>
      </c>
      <c r="H2736" s="68"/>
      <c r="I2736" s="195" t="s">
        <v>6707</v>
      </c>
      <c r="J2736" s="68"/>
      <c r="K2736" s="68"/>
      <c r="L2736" s="68"/>
      <c r="M2736" s="68"/>
      <c r="N2736" s="319"/>
      <c r="O2736" s="319"/>
      <c r="P2736" s="212">
        <v>0</v>
      </c>
      <c r="Q2736" s="212">
        <v>5253</v>
      </c>
      <c r="R2736" s="68" t="s">
        <v>809</v>
      </c>
      <c r="S2736" s="320"/>
      <c r="T2736" s="266"/>
    </row>
    <row r="2737" spans="1:20" ht="51">
      <c r="A2737" s="189">
        <v>595</v>
      </c>
      <c r="B2737" s="68"/>
      <c r="C2737" s="210" t="s">
        <v>561</v>
      </c>
      <c r="D2737" s="211">
        <v>46170</v>
      </c>
      <c r="E2737" s="189" t="s">
        <v>6708</v>
      </c>
      <c r="F2737" s="189" t="s">
        <v>3</v>
      </c>
      <c r="G2737" s="189">
        <v>2392392</v>
      </c>
      <c r="H2737" s="68"/>
      <c r="I2737" s="195" t="s">
        <v>6709</v>
      </c>
      <c r="J2737" s="68"/>
      <c r="K2737" s="68"/>
      <c r="L2737" s="68"/>
      <c r="M2737" s="68"/>
      <c r="N2737" s="319"/>
      <c r="O2737" s="319"/>
      <c r="P2737" s="212">
        <v>0</v>
      </c>
      <c r="Q2737" s="212">
        <v>222</v>
      </c>
      <c r="R2737" s="68" t="s">
        <v>809</v>
      </c>
      <c r="S2737" s="320"/>
      <c r="T2737" s="266"/>
    </row>
    <row r="2738" spans="1:20" ht="51">
      <c r="A2738" s="189">
        <v>595</v>
      </c>
      <c r="B2738" s="68"/>
      <c r="C2738" s="210" t="s">
        <v>561</v>
      </c>
      <c r="D2738" s="211">
        <v>46170</v>
      </c>
      <c r="E2738" s="189" t="s">
        <v>6710</v>
      </c>
      <c r="F2738" s="189" t="s">
        <v>3</v>
      </c>
      <c r="G2738" s="189">
        <v>2392395</v>
      </c>
      <c r="H2738" s="68"/>
      <c r="I2738" s="195" t="s">
        <v>6711</v>
      </c>
      <c r="J2738" s="68"/>
      <c r="K2738" s="68"/>
      <c r="L2738" s="68"/>
      <c r="M2738" s="68"/>
      <c r="N2738" s="319"/>
      <c r="O2738" s="319"/>
      <c r="P2738" s="212">
        <v>0</v>
      </c>
      <c r="Q2738" s="212">
        <v>1540.75</v>
      </c>
      <c r="R2738" s="68" t="s">
        <v>809</v>
      </c>
      <c r="S2738" s="320"/>
      <c r="T2738" s="266"/>
    </row>
    <row r="2739" spans="1:20" ht="51">
      <c r="A2739" s="189">
        <v>578</v>
      </c>
      <c r="B2739" s="68"/>
      <c r="C2739" s="210" t="s">
        <v>146</v>
      </c>
      <c r="D2739" s="211">
        <v>46170</v>
      </c>
      <c r="E2739" s="189" t="s">
        <v>6712</v>
      </c>
      <c r="F2739" s="189" t="s">
        <v>3</v>
      </c>
      <c r="G2739" s="189">
        <v>2392397</v>
      </c>
      <c r="H2739" s="68"/>
      <c r="I2739" s="195" t="s">
        <v>6713</v>
      </c>
      <c r="J2739" s="68"/>
      <c r="K2739" s="68"/>
      <c r="L2739" s="68"/>
      <c r="M2739" s="68"/>
      <c r="N2739" s="319"/>
      <c r="O2739" s="319"/>
      <c r="P2739" s="212">
        <v>0</v>
      </c>
      <c r="Q2739" s="212">
        <v>146.52000000000001</v>
      </c>
      <c r="R2739" s="68" t="s">
        <v>809</v>
      </c>
      <c r="S2739" s="320"/>
      <c r="T2739" s="266"/>
    </row>
    <row r="2740" spans="1:20" ht="38.25">
      <c r="A2740" s="189">
        <v>389</v>
      </c>
      <c r="B2740" s="68"/>
      <c r="C2740" s="210" t="s">
        <v>736</v>
      </c>
      <c r="D2740" s="211">
        <v>46170</v>
      </c>
      <c r="E2740" s="189" t="s">
        <v>6714</v>
      </c>
      <c r="F2740" s="189" t="s">
        <v>3</v>
      </c>
      <c r="G2740" s="189">
        <v>2392398</v>
      </c>
      <c r="H2740" s="68"/>
      <c r="I2740" s="195" t="s">
        <v>6715</v>
      </c>
      <c r="J2740" s="68"/>
      <c r="K2740" s="68"/>
      <c r="L2740" s="68"/>
      <c r="M2740" s="68"/>
      <c r="N2740" s="319"/>
      <c r="O2740" s="319"/>
      <c r="P2740" s="212">
        <v>0</v>
      </c>
      <c r="Q2740" s="212">
        <v>378.2</v>
      </c>
      <c r="R2740" s="68" t="s">
        <v>809</v>
      </c>
      <c r="S2740" s="320"/>
      <c r="T2740" s="266"/>
    </row>
    <row r="2741" spans="1:20" ht="38.25">
      <c r="A2741" s="189">
        <v>389</v>
      </c>
      <c r="B2741" s="68"/>
      <c r="C2741" s="210" t="s">
        <v>736</v>
      </c>
      <c r="D2741" s="211">
        <v>46170</v>
      </c>
      <c r="E2741" s="189" t="s">
        <v>6716</v>
      </c>
      <c r="F2741" s="189" t="s">
        <v>3</v>
      </c>
      <c r="G2741" s="189">
        <v>2392399</v>
      </c>
      <c r="H2741" s="68"/>
      <c r="I2741" s="195" t="s">
        <v>6717</v>
      </c>
      <c r="J2741" s="68"/>
      <c r="K2741" s="68"/>
      <c r="L2741" s="68"/>
      <c r="M2741" s="68"/>
      <c r="N2741" s="319"/>
      <c r="O2741" s="319"/>
      <c r="P2741" s="212">
        <v>0</v>
      </c>
      <c r="Q2741" s="212">
        <v>3520.8</v>
      </c>
      <c r="R2741" s="68" t="s">
        <v>809</v>
      </c>
      <c r="S2741" s="320"/>
      <c r="T2741" s="266"/>
    </row>
    <row r="2742" spans="1:20" ht="63.75">
      <c r="A2742" s="189">
        <v>221</v>
      </c>
      <c r="B2742" s="68"/>
      <c r="C2742" s="210" t="s">
        <v>83</v>
      </c>
      <c r="D2742" s="211">
        <v>46170</v>
      </c>
      <c r="E2742" s="189" t="s">
        <v>6718</v>
      </c>
      <c r="F2742" s="189" t="s">
        <v>3</v>
      </c>
      <c r="G2742" s="189">
        <v>2392404</v>
      </c>
      <c r="H2742" s="68"/>
      <c r="I2742" s="195" t="s">
        <v>6719</v>
      </c>
      <c r="J2742" s="68"/>
      <c r="K2742" s="68"/>
      <c r="L2742" s="68"/>
      <c r="M2742" s="68"/>
      <c r="N2742" s="319"/>
      <c r="O2742" s="319"/>
      <c r="P2742" s="212">
        <v>0</v>
      </c>
      <c r="Q2742" s="212">
        <v>500</v>
      </c>
      <c r="R2742" s="68" t="s">
        <v>809</v>
      </c>
      <c r="S2742" s="320"/>
      <c r="T2742" s="266"/>
    </row>
    <row r="2743" spans="1:20" ht="63.75">
      <c r="A2743" s="189">
        <v>221</v>
      </c>
      <c r="B2743" s="68"/>
      <c r="C2743" s="210" t="s">
        <v>83</v>
      </c>
      <c r="D2743" s="211">
        <v>46170</v>
      </c>
      <c r="E2743" s="189" t="s">
        <v>6720</v>
      </c>
      <c r="F2743" s="189" t="s">
        <v>3</v>
      </c>
      <c r="G2743" s="189">
        <v>2392405</v>
      </c>
      <c r="H2743" s="68"/>
      <c r="I2743" s="195" t="s">
        <v>6721</v>
      </c>
      <c r="J2743" s="68"/>
      <c r="K2743" s="68"/>
      <c r="L2743" s="68"/>
      <c r="M2743" s="68"/>
      <c r="N2743" s="319"/>
      <c r="O2743" s="319"/>
      <c r="P2743" s="212">
        <v>0</v>
      </c>
      <c r="Q2743" s="212">
        <v>500</v>
      </c>
      <c r="R2743" s="68" t="s">
        <v>809</v>
      </c>
      <c r="S2743" s="320"/>
      <c r="T2743" s="266"/>
    </row>
    <row r="2744" spans="1:20" ht="63.75">
      <c r="A2744" s="189">
        <v>221</v>
      </c>
      <c r="B2744" s="68"/>
      <c r="C2744" s="210" t="s">
        <v>83</v>
      </c>
      <c r="D2744" s="211">
        <v>46170</v>
      </c>
      <c r="E2744" s="189" t="s">
        <v>6722</v>
      </c>
      <c r="F2744" s="189" t="s">
        <v>3</v>
      </c>
      <c r="G2744" s="189">
        <v>2392406</v>
      </c>
      <c r="H2744" s="68"/>
      <c r="I2744" s="195" t="s">
        <v>6723</v>
      </c>
      <c r="J2744" s="68"/>
      <c r="K2744" s="68"/>
      <c r="L2744" s="68"/>
      <c r="M2744" s="68"/>
      <c r="N2744" s="319"/>
      <c r="O2744" s="319"/>
      <c r="P2744" s="212">
        <v>0</v>
      </c>
      <c r="Q2744" s="212">
        <v>600</v>
      </c>
      <c r="R2744" s="68" t="s">
        <v>809</v>
      </c>
      <c r="S2744" s="320"/>
      <c r="T2744" s="266"/>
    </row>
    <row r="2745" spans="1:20" ht="63.75">
      <c r="A2745" s="189">
        <v>221</v>
      </c>
      <c r="B2745" s="68"/>
      <c r="C2745" s="210" t="s">
        <v>83</v>
      </c>
      <c r="D2745" s="211">
        <v>46170</v>
      </c>
      <c r="E2745" s="189" t="s">
        <v>6724</v>
      </c>
      <c r="F2745" s="189" t="s">
        <v>3</v>
      </c>
      <c r="G2745" s="189">
        <v>2392407</v>
      </c>
      <c r="H2745" s="68"/>
      <c r="I2745" s="195" t="s">
        <v>6725</v>
      </c>
      <c r="J2745" s="68"/>
      <c r="K2745" s="68"/>
      <c r="L2745" s="68"/>
      <c r="M2745" s="68"/>
      <c r="N2745" s="319"/>
      <c r="O2745" s="319"/>
      <c r="P2745" s="212">
        <v>0</v>
      </c>
      <c r="Q2745" s="212">
        <v>600</v>
      </c>
      <c r="R2745" s="68" t="s">
        <v>809</v>
      </c>
      <c r="S2745" s="320"/>
      <c r="T2745" s="266"/>
    </row>
    <row r="2746" spans="1:20" ht="63.75">
      <c r="A2746" s="189">
        <v>221</v>
      </c>
      <c r="B2746" s="68"/>
      <c r="C2746" s="210" t="s">
        <v>83</v>
      </c>
      <c r="D2746" s="211">
        <v>46170</v>
      </c>
      <c r="E2746" s="189" t="s">
        <v>6726</v>
      </c>
      <c r="F2746" s="189" t="s">
        <v>3</v>
      </c>
      <c r="G2746" s="189">
        <v>2392408</v>
      </c>
      <c r="H2746" s="68"/>
      <c r="I2746" s="195" t="s">
        <v>6727</v>
      </c>
      <c r="J2746" s="68"/>
      <c r="K2746" s="68"/>
      <c r="L2746" s="68"/>
      <c r="M2746" s="68"/>
      <c r="N2746" s="319"/>
      <c r="O2746" s="319"/>
      <c r="P2746" s="212">
        <v>0</v>
      </c>
      <c r="Q2746" s="212">
        <v>800</v>
      </c>
      <c r="R2746" s="68" t="s">
        <v>809</v>
      </c>
      <c r="S2746" s="320"/>
      <c r="T2746" s="266"/>
    </row>
    <row r="2747" spans="1:20" ht="63.75">
      <c r="A2747" s="189">
        <v>221</v>
      </c>
      <c r="B2747" s="68"/>
      <c r="C2747" s="210" t="s">
        <v>83</v>
      </c>
      <c r="D2747" s="211">
        <v>46170</v>
      </c>
      <c r="E2747" s="189" t="s">
        <v>6728</v>
      </c>
      <c r="F2747" s="189" t="s">
        <v>3</v>
      </c>
      <c r="G2747" s="189">
        <v>2392409</v>
      </c>
      <c r="H2747" s="68"/>
      <c r="I2747" s="195" t="s">
        <v>6729</v>
      </c>
      <c r="J2747" s="68"/>
      <c r="K2747" s="68"/>
      <c r="L2747" s="68"/>
      <c r="M2747" s="68"/>
      <c r="N2747" s="319"/>
      <c r="O2747" s="319"/>
      <c r="P2747" s="212">
        <v>0</v>
      </c>
      <c r="Q2747" s="212">
        <v>800</v>
      </c>
      <c r="R2747" s="68" t="s">
        <v>809</v>
      </c>
      <c r="S2747" s="320"/>
      <c r="T2747" s="266"/>
    </row>
    <row r="2748" spans="1:20" ht="51">
      <c r="A2748" s="189" t="s">
        <v>503</v>
      </c>
      <c r="B2748" s="68"/>
      <c r="C2748" s="210" t="s">
        <v>541</v>
      </c>
      <c r="D2748" s="211">
        <v>46170</v>
      </c>
      <c r="E2748" s="189" t="s">
        <v>6730</v>
      </c>
      <c r="F2748" s="189" t="s">
        <v>3</v>
      </c>
      <c r="G2748" s="189">
        <v>2392410</v>
      </c>
      <c r="H2748" s="68"/>
      <c r="I2748" s="195" t="s">
        <v>6731</v>
      </c>
      <c r="J2748" s="68"/>
      <c r="K2748" s="68"/>
      <c r="L2748" s="68"/>
      <c r="M2748" s="68"/>
      <c r="N2748" s="319"/>
      <c r="O2748" s="319"/>
      <c r="P2748" s="212">
        <v>0</v>
      </c>
      <c r="Q2748" s="212">
        <v>207.4</v>
      </c>
      <c r="R2748" s="68" t="s">
        <v>809</v>
      </c>
      <c r="S2748" s="320"/>
      <c r="T2748" s="266"/>
    </row>
    <row r="2749" spans="1:20" ht="51">
      <c r="A2749" s="189" t="s">
        <v>503</v>
      </c>
      <c r="B2749" s="68"/>
      <c r="C2749" s="210" t="s">
        <v>541</v>
      </c>
      <c r="D2749" s="211">
        <v>46170</v>
      </c>
      <c r="E2749" s="189" t="s">
        <v>6732</v>
      </c>
      <c r="F2749" s="189" t="s">
        <v>3</v>
      </c>
      <c r="G2749" s="189">
        <v>2392411</v>
      </c>
      <c r="H2749" s="68"/>
      <c r="I2749" s="195" t="s">
        <v>6733</v>
      </c>
      <c r="J2749" s="68"/>
      <c r="K2749" s="68"/>
      <c r="L2749" s="68"/>
      <c r="M2749" s="68"/>
      <c r="N2749" s="319"/>
      <c r="O2749" s="319"/>
      <c r="P2749" s="212">
        <v>0</v>
      </c>
      <c r="Q2749" s="212">
        <v>5666</v>
      </c>
      <c r="R2749" s="68" t="s">
        <v>809</v>
      </c>
      <c r="S2749" s="320"/>
      <c r="T2749" s="266"/>
    </row>
    <row r="2750" spans="1:20" ht="51">
      <c r="A2750" s="189" t="s">
        <v>503</v>
      </c>
      <c r="B2750" s="68"/>
      <c r="C2750" s="210" t="s">
        <v>541</v>
      </c>
      <c r="D2750" s="211">
        <v>46170</v>
      </c>
      <c r="E2750" s="189" t="s">
        <v>6734</v>
      </c>
      <c r="F2750" s="189" t="s">
        <v>3</v>
      </c>
      <c r="G2750" s="189">
        <v>2392412</v>
      </c>
      <c r="H2750" s="68"/>
      <c r="I2750" s="195" t="s">
        <v>6735</v>
      </c>
      <c r="J2750" s="68"/>
      <c r="K2750" s="68"/>
      <c r="L2750" s="68"/>
      <c r="M2750" s="68"/>
      <c r="N2750" s="319"/>
      <c r="O2750" s="319"/>
      <c r="P2750" s="212">
        <v>0</v>
      </c>
      <c r="Q2750" s="212">
        <v>710.23</v>
      </c>
      <c r="R2750" s="68" t="s">
        <v>809</v>
      </c>
      <c r="S2750" s="320"/>
      <c r="T2750" s="266"/>
    </row>
    <row r="2751" spans="1:20" ht="63.75">
      <c r="A2751" s="189">
        <v>221</v>
      </c>
      <c r="B2751" s="68"/>
      <c r="C2751" s="210" t="s">
        <v>83</v>
      </c>
      <c r="D2751" s="211">
        <v>46170</v>
      </c>
      <c r="E2751" s="189" t="s">
        <v>6736</v>
      </c>
      <c r="F2751" s="189" t="s">
        <v>3</v>
      </c>
      <c r="G2751" s="189">
        <v>2392413</v>
      </c>
      <c r="H2751" s="68"/>
      <c r="I2751" s="195" t="s">
        <v>6737</v>
      </c>
      <c r="J2751" s="68"/>
      <c r="K2751" s="68"/>
      <c r="L2751" s="68"/>
      <c r="M2751" s="68"/>
      <c r="N2751" s="319"/>
      <c r="O2751" s="319"/>
      <c r="P2751" s="212">
        <v>0</v>
      </c>
      <c r="Q2751" s="212">
        <v>500</v>
      </c>
      <c r="R2751" s="68" t="s">
        <v>809</v>
      </c>
      <c r="S2751" s="320"/>
      <c r="T2751" s="266"/>
    </row>
    <row r="2752" spans="1:20" ht="51">
      <c r="A2752" s="189" t="s">
        <v>503</v>
      </c>
      <c r="B2752" s="68"/>
      <c r="C2752" s="210" t="s">
        <v>541</v>
      </c>
      <c r="D2752" s="211">
        <v>46170</v>
      </c>
      <c r="E2752" s="189" t="s">
        <v>6738</v>
      </c>
      <c r="F2752" s="189" t="s">
        <v>3</v>
      </c>
      <c r="G2752" s="189">
        <v>2392414</v>
      </c>
      <c r="H2752" s="68"/>
      <c r="I2752" s="195" t="s">
        <v>6739</v>
      </c>
      <c r="J2752" s="68"/>
      <c r="K2752" s="68"/>
      <c r="L2752" s="68"/>
      <c r="M2752" s="68"/>
      <c r="N2752" s="319"/>
      <c r="O2752" s="319"/>
      <c r="P2752" s="212">
        <v>0</v>
      </c>
      <c r="Q2752" s="212">
        <v>1638.53</v>
      </c>
      <c r="R2752" s="68" t="s">
        <v>809</v>
      </c>
      <c r="S2752" s="320"/>
      <c r="T2752" s="266"/>
    </row>
    <row r="2753" spans="1:20" ht="51">
      <c r="A2753" s="189">
        <v>903</v>
      </c>
      <c r="B2753" s="68"/>
      <c r="C2753" s="210" t="s">
        <v>164</v>
      </c>
      <c r="D2753" s="211">
        <v>46170</v>
      </c>
      <c r="E2753" s="189" t="s">
        <v>6740</v>
      </c>
      <c r="F2753" s="189" t="s">
        <v>3</v>
      </c>
      <c r="G2753" s="189">
        <v>2392415</v>
      </c>
      <c r="H2753" s="68"/>
      <c r="I2753" s="195" t="s">
        <v>6741</v>
      </c>
      <c r="J2753" s="68"/>
      <c r="K2753" s="68"/>
      <c r="L2753" s="68"/>
      <c r="M2753" s="68"/>
      <c r="N2753" s="319"/>
      <c r="O2753" s="319"/>
      <c r="P2753" s="212">
        <v>0</v>
      </c>
      <c r="Q2753" s="212">
        <v>696.23</v>
      </c>
      <c r="R2753" s="68" t="s">
        <v>809</v>
      </c>
      <c r="S2753" s="320"/>
      <c r="T2753" s="266"/>
    </row>
    <row r="2754" spans="1:20" ht="63.75">
      <c r="A2754" s="189">
        <v>221</v>
      </c>
      <c r="B2754" s="68"/>
      <c r="C2754" s="210" t="s">
        <v>83</v>
      </c>
      <c r="D2754" s="211">
        <v>46170</v>
      </c>
      <c r="E2754" s="189" t="s">
        <v>6742</v>
      </c>
      <c r="F2754" s="189" t="s">
        <v>3</v>
      </c>
      <c r="G2754" s="189">
        <v>2392416</v>
      </c>
      <c r="H2754" s="68"/>
      <c r="I2754" s="195" t="s">
        <v>6743</v>
      </c>
      <c r="J2754" s="68"/>
      <c r="K2754" s="68"/>
      <c r="L2754" s="68"/>
      <c r="M2754" s="68"/>
      <c r="N2754" s="319"/>
      <c r="O2754" s="319"/>
      <c r="P2754" s="212">
        <v>0</v>
      </c>
      <c r="Q2754" s="212">
        <v>600</v>
      </c>
      <c r="R2754" s="68" t="s">
        <v>809</v>
      </c>
      <c r="S2754" s="320"/>
      <c r="T2754" s="266"/>
    </row>
    <row r="2755" spans="1:20" ht="63.75">
      <c r="A2755" s="189">
        <v>221</v>
      </c>
      <c r="B2755" s="68"/>
      <c r="C2755" s="210" t="s">
        <v>83</v>
      </c>
      <c r="D2755" s="211">
        <v>46170</v>
      </c>
      <c r="E2755" s="189" t="s">
        <v>6744</v>
      </c>
      <c r="F2755" s="189" t="s">
        <v>3</v>
      </c>
      <c r="G2755" s="189">
        <v>2392418</v>
      </c>
      <c r="H2755" s="68"/>
      <c r="I2755" s="195" t="s">
        <v>6745</v>
      </c>
      <c r="J2755" s="68"/>
      <c r="K2755" s="68"/>
      <c r="L2755" s="68"/>
      <c r="M2755" s="68"/>
      <c r="N2755" s="319"/>
      <c r="O2755" s="319"/>
      <c r="P2755" s="212">
        <v>0</v>
      </c>
      <c r="Q2755" s="212">
        <v>700</v>
      </c>
      <c r="R2755" s="68" t="s">
        <v>809</v>
      </c>
      <c r="S2755" s="320"/>
      <c r="T2755" s="266"/>
    </row>
    <row r="2756" spans="1:20" ht="63.75">
      <c r="A2756" s="189">
        <v>221</v>
      </c>
      <c r="B2756" s="68"/>
      <c r="C2756" s="210" t="s">
        <v>83</v>
      </c>
      <c r="D2756" s="211">
        <v>46170</v>
      </c>
      <c r="E2756" s="189" t="s">
        <v>6746</v>
      </c>
      <c r="F2756" s="189" t="s">
        <v>3</v>
      </c>
      <c r="G2756" s="189">
        <v>2392419</v>
      </c>
      <c r="H2756" s="68"/>
      <c r="I2756" s="195" t="s">
        <v>6747</v>
      </c>
      <c r="J2756" s="68"/>
      <c r="K2756" s="68"/>
      <c r="L2756" s="68"/>
      <c r="M2756" s="68"/>
      <c r="N2756" s="319"/>
      <c r="O2756" s="319"/>
      <c r="P2756" s="212">
        <v>0</v>
      </c>
      <c r="Q2756" s="212">
        <v>700</v>
      </c>
      <c r="R2756" s="68" t="s">
        <v>809</v>
      </c>
      <c r="S2756" s="320"/>
      <c r="T2756" s="266"/>
    </row>
    <row r="2757" spans="1:20" ht="63.75">
      <c r="A2757" s="189">
        <v>221</v>
      </c>
      <c r="B2757" s="68"/>
      <c r="C2757" s="210" t="s">
        <v>83</v>
      </c>
      <c r="D2757" s="211">
        <v>46170</v>
      </c>
      <c r="E2757" s="189" t="s">
        <v>6748</v>
      </c>
      <c r="F2757" s="189" t="s">
        <v>3</v>
      </c>
      <c r="G2757" s="189">
        <v>2392420</v>
      </c>
      <c r="H2757" s="68"/>
      <c r="I2757" s="195" t="s">
        <v>6749</v>
      </c>
      <c r="J2757" s="68"/>
      <c r="K2757" s="68"/>
      <c r="L2757" s="68"/>
      <c r="M2757" s="68"/>
      <c r="N2757" s="319"/>
      <c r="O2757" s="319"/>
      <c r="P2757" s="212">
        <v>0</v>
      </c>
      <c r="Q2757" s="212">
        <v>770</v>
      </c>
      <c r="R2757" s="68" t="s">
        <v>809</v>
      </c>
      <c r="S2757" s="320"/>
      <c r="T2757" s="266"/>
    </row>
    <row r="2758" spans="1:20" ht="63.75">
      <c r="A2758" s="189">
        <v>221</v>
      </c>
      <c r="B2758" s="68"/>
      <c r="C2758" s="210" t="s">
        <v>83</v>
      </c>
      <c r="D2758" s="211">
        <v>46170</v>
      </c>
      <c r="E2758" s="189" t="s">
        <v>6750</v>
      </c>
      <c r="F2758" s="189" t="s">
        <v>3</v>
      </c>
      <c r="G2758" s="189">
        <v>2392422</v>
      </c>
      <c r="H2758" s="68"/>
      <c r="I2758" s="195" t="s">
        <v>6751</v>
      </c>
      <c r="J2758" s="68"/>
      <c r="K2758" s="68"/>
      <c r="L2758" s="68"/>
      <c r="M2758" s="68"/>
      <c r="N2758" s="319"/>
      <c r="O2758" s="319"/>
      <c r="P2758" s="212">
        <v>0</v>
      </c>
      <c r="Q2758" s="212">
        <v>850</v>
      </c>
      <c r="R2758" s="68" t="s">
        <v>809</v>
      </c>
      <c r="S2758" s="320"/>
      <c r="T2758" s="266"/>
    </row>
    <row r="2759" spans="1:20" ht="51">
      <c r="A2759" s="189">
        <v>46</v>
      </c>
      <c r="B2759" s="68"/>
      <c r="C2759" s="210" t="s">
        <v>719</v>
      </c>
      <c r="D2759" s="211">
        <v>46170</v>
      </c>
      <c r="E2759" s="189" t="s">
        <v>6752</v>
      </c>
      <c r="F2759" s="189" t="s">
        <v>3</v>
      </c>
      <c r="G2759" s="189">
        <v>2392423</v>
      </c>
      <c r="H2759" s="68"/>
      <c r="I2759" s="195" t="s">
        <v>6753</v>
      </c>
      <c r="J2759" s="68"/>
      <c r="K2759" s="68"/>
      <c r="L2759" s="68"/>
      <c r="M2759" s="68"/>
      <c r="N2759" s="319"/>
      <c r="O2759" s="319"/>
      <c r="P2759" s="212">
        <v>0</v>
      </c>
      <c r="Q2759" s="212">
        <v>766.15</v>
      </c>
      <c r="R2759" s="68" t="s">
        <v>809</v>
      </c>
      <c r="S2759" s="320"/>
      <c r="T2759" s="266"/>
    </row>
    <row r="2760" spans="1:20" ht="63.75">
      <c r="A2760" s="189">
        <v>221</v>
      </c>
      <c r="B2760" s="68"/>
      <c r="C2760" s="210" t="s">
        <v>83</v>
      </c>
      <c r="D2760" s="211">
        <v>46170</v>
      </c>
      <c r="E2760" s="189" t="s">
        <v>6754</v>
      </c>
      <c r="F2760" s="189" t="s">
        <v>3</v>
      </c>
      <c r="G2760" s="189">
        <v>2392424</v>
      </c>
      <c r="H2760" s="68"/>
      <c r="I2760" s="195" t="s">
        <v>6755</v>
      </c>
      <c r="J2760" s="68"/>
      <c r="K2760" s="68"/>
      <c r="L2760" s="68"/>
      <c r="M2760" s="68"/>
      <c r="N2760" s="319"/>
      <c r="O2760" s="319"/>
      <c r="P2760" s="212">
        <v>0</v>
      </c>
      <c r="Q2760" s="212">
        <v>660</v>
      </c>
      <c r="R2760" s="68" t="s">
        <v>809</v>
      </c>
      <c r="S2760" s="320"/>
      <c r="T2760" s="266"/>
    </row>
    <row r="2761" spans="1:20" ht="63.75">
      <c r="A2761" s="189">
        <v>221</v>
      </c>
      <c r="B2761" s="68"/>
      <c r="C2761" s="210" t="s">
        <v>83</v>
      </c>
      <c r="D2761" s="211">
        <v>46170</v>
      </c>
      <c r="E2761" s="189" t="s">
        <v>6756</v>
      </c>
      <c r="F2761" s="189" t="s">
        <v>3</v>
      </c>
      <c r="G2761" s="189">
        <v>2392425</v>
      </c>
      <c r="H2761" s="68"/>
      <c r="I2761" s="195" t="s">
        <v>6757</v>
      </c>
      <c r="J2761" s="68"/>
      <c r="K2761" s="68"/>
      <c r="L2761" s="68"/>
      <c r="M2761" s="68"/>
      <c r="N2761" s="319"/>
      <c r="O2761" s="319"/>
      <c r="P2761" s="212">
        <v>0</v>
      </c>
      <c r="Q2761" s="212">
        <v>1100</v>
      </c>
      <c r="R2761" s="68" t="s">
        <v>809</v>
      </c>
      <c r="S2761" s="320"/>
      <c r="T2761" s="266"/>
    </row>
    <row r="2762" spans="1:20" ht="38.25">
      <c r="A2762" s="189">
        <v>670</v>
      </c>
      <c r="B2762" s="68"/>
      <c r="C2762" s="210" t="s">
        <v>155</v>
      </c>
      <c r="D2762" s="211">
        <v>46170</v>
      </c>
      <c r="E2762" s="189" t="s">
        <v>6758</v>
      </c>
      <c r="F2762" s="189" t="s">
        <v>6</v>
      </c>
      <c r="G2762" s="189">
        <v>2439905</v>
      </c>
      <c r="H2762" s="68"/>
      <c r="I2762" s="195" t="s">
        <v>6759</v>
      </c>
      <c r="J2762" s="68"/>
      <c r="K2762" s="68"/>
      <c r="L2762" s="68"/>
      <c r="M2762" s="68"/>
      <c r="N2762" s="319"/>
      <c r="O2762" s="319"/>
      <c r="P2762" s="212">
        <v>0</v>
      </c>
      <c r="Q2762" s="212">
        <v>3429.5</v>
      </c>
      <c r="R2762" s="68" t="s">
        <v>809</v>
      </c>
      <c r="S2762" s="320"/>
      <c r="T2762" s="266"/>
    </row>
    <row r="2763" spans="1:20" ht="76.5">
      <c r="A2763" s="189" t="s">
        <v>495</v>
      </c>
      <c r="B2763" s="68"/>
      <c r="C2763" s="210" t="s">
        <v>623</v>
      </c>
      <c r="D2763" s="211">
        <v>46170</v>
      </c>
      <c r="E2763" s="189" t="s">
        <v>6760</v>
      </c>
      <c r="F2763" s="189" t="s">
        <v>12</v>
      </c>
      <c r="G2763" s="189">
        <v>1154927</v>
      </c>
      <c r="H2763" s="68"/>
      <c r="I2763" s="195" t="s">
        <v>6761</v>
      </c>
      <c r="J2763" s="68"/>
      <c r="K2763" s="68"/>
      <c r="L2763" s="68"/>
      <c r="M2763" s="68"/>
      <c r="N2763" s="319"/>
      <c r="O2763" s="319"/>
      <c r="P2763" s="212">
        <v>3958764.26</v>
      </c>
      <c r="Q2763" s="212">
        <v>0</v>
      </c>
      <c r="R2763" s="68" t="s">
        <v>809</v>
      </c>
      <c r="S2763" s="320"/>
      <c r="T2763" s="266"/>
    </row>
    <row r="2764" spans="1:20" ht="76.5">
      <c r="A2764" s="189">
        <v>578</v>
      </c>
      <c r="B2764" s="68"/>
      <c r="C2764" s="210" t="s">
        <v>146</v>
      </c>
      <c r="D2764" s="211">
        <v>46170</v>
      </c>
      <c r="E2764" s="189" t="s">
        <v>6762</v>
      </c>
      <c r="F2764" s="189" t="s">
        <v>10</v>
      </c>
      <c r="G2764" s="189">
        <v>1154930</v>
      </c>
      <c r="H2764" s="68"/>
      <c r="I2764" s="195" t="s">
        <v>6763</v>
      </c>
      <c r="J2764" s="68"/>
      <c r="K2764" s="68"/>
      <c r="L2764" s="68"/>
      <c r="M2764" s="68"/>
      <c r="N2764" s="319"/>
      <c r="O2764" s="319"/>
      <c r="P2764" s="212">
        <v>80</v>
      </c>
      <c r="Q2764" s="212">
        <v>0</v>
      </c>
      <c r="R2764" s="68" t="s">
        <v>809</v>
      </c>
      <c r="S2764" s="320"/>
      <c r="T2764" s="266"/>
    </row>
    <row r="2765" spans="1:20" ht="89.25">
      <c r="A2765" s="189">
        <v>513</v>
      </c>
      <c r="B2765" s="68"/>
      <c r="C2765" s="210" t="s">
        <v>138</v>
      </c>
      <c r="D2765" s="211">
        <v>46170</v>
      </c>
      <c r="E2765" s="189" t="s">
        <v>6764</v>
      </c>
      <c r="F2765" s="189" t="s">
        <v>10</v>
      </c>
      <c r="G2765" s="189">
        <v>1154950</v>
      </c>
      <c r="H2765" s="68"/>
      <c r="I2765" s="195" t="s">
        <v>6765</v>
      </c>
      <c r="J2765" s="68"/>
      <c r="K2765" s="68"/>
      <c r="L2765" s="68"/>
      <c r="M2765" s="68"/>
      <c r="N2765" s="319"/>
      <c r="O2765" s="319"/>
      <c r="P2765" s="212">
        <v>80</v>
      </c>
      <c r="Q2765" s="212">
        <v>0</v>
      </c>
      <c r="R2765" s="68" t="s">
        <v>809</v>
      </c>
      <c r="S2765" s="320"/>
      <c r="T2765" s="266"/>
    </row>
    <row r="2766" spans="1:20" ht="51">
      <c r="A2766" s="189">
        <v>383</v>
      </c>
      <c r="B2766" s="68"/>
      <c r="C2766" s="210" t="s">
        <v>628</v>
      </c>
      <c r="D2766" s="211">
        <v>46170</v>
      </c>
      <c r="E2766" s="189" t="s">
        <v>6766</v>
      </c>
      <c r="F2766" s="189" t="s">
        <v>6</v>
      </c>
      <c r="G2766" s="189">
        <v>2440264</v>
      </c>
      <c r="H2766" s="68"/>
      <c r="I2766" s="195" t="s">
        <v>6767</v>
      </c>
      <c r="J2766" s="68"/>
      <c r="K2766" s="68"/>
      <c r="L2766" s="68"/>
      <c r="M2766" s="68"/>
      <c r="N2766" s="319"/>
      <c r="O2766" s="319"/>
      <c r="P2766" s="212">
        <v>0</v>
      </c>
      <c r="Q2766" s="212">
        <v>115</v>
      </c>
      <c r="R2766" s="68" t="s">
        <v>809</v>
      </c>
      <c r="S2766" s="320"/>
      <c r="T2766" s="266"/>
    </row>
    <row r="2767" spans="1:20" ht="63.75">
      <c r="A2767" s="189">
        <v>513</v>
      </c>
      <c r="B2767" s="68"/>
      <c r="C2767" s="210" t="s">
        <v>138</v>
      </c>
      <c r="D2767" s="211">
        <v>46170</v>
      </c>
      <c r="E2767" s="189" t="s">
        <v>6768</v>
      </c>
      <c r="F2767" s="189" t="s">
        <v>14</v>
      </c>
      <c r="G2767" s="189">
        <v>3593177</v>
      </c>
      <c r="H2767" s="68"/>
      <c r="I2767" s="195" t="s">
        <v>6769</v>
      </c>
      <c r="J2767" s="68"/>
      <c r="K2767" s="68"/>
      <c r="L2767" s="68"/>
      <c r="M2767" s="68"/>
      <c r="N2767" s="319"/>
      <c r="O2767" s="319"/>
      <c r="P2767" s="212">
        <v>80</v>
      </c>
      <c r="Q2767" s="212">
        <v>0</v>
      </c>
      <c r="R2767" s="68" t="s">
        <v>809</v>
      </c>
      <c r="S2767" s="320"/>
      <c r="T2767" s="266"/>
    </row>
    <row r="2768" spans="1:20" ht="63.75">
      <c r="A2768" s="189">
        <v>513</v>
      </c>
      <c r="B2768" s="68"/>
      <c r="C2768" s="210" t="s">
        <v>138</v>
      </c>
      <c r="D2768" s="211">
        <v>46170</v>
      </c>
      <c r="E2768" s="189" t="s">
        <v>6770</v>
      </c>
      <c r="F2768" s="189" t="s">
        <v>14</v>
      </c>
      <c r="G2768" s="189">
        <v>3593179</v>
      </c>
      <c r="H2768" s="68"/>
      <c r="I2768" s="195" t="s">
        <v>6771</v>
      </c>
      <c r="J2768" s="68"/>
      <c r="K2768" s="68"/>
      <c r="L2768" s="68"/>
      <c r="M2768" s="68"/>
      <c r="N2768" s="319"/>
      <c r="O2768" s="319"/>
      <c r="P2768" s="212">
        <v>80</v>
      </c>
      <c r="Q2768" s="212">
        <v>0</v>
      </c>
      <c r="R2768" s="68" t="s">
        <v>809</v>
      </c>
      <c r="S2768" s="320"/>
      <c r="T2768" s="266"/>
    </row>
    <row r="2769" spans="1:20" ht="76.5">
      <c r="A2769" s="189">
        <v>513</v>
      </c>
      <c r="B2769" s="68"/>
      <c r="C2769" s="210" t="s">
        <v>138</v>
      </c>
      <c r="D2769" s="211">
        <v>46170</v>
      </c>
      <c r="E2769" s="189" t="s">
        <v>6772</v>
      </c>
      <c r="F2769" s="189" t="s">
        <v>14</v>
      </c>
      <c r="G2769" s="189">
        <v>3593181</v>
      </c>
      <c r="H2769" s="68"/>
      <c r="I2769" s="195" t="s">
        <v>6773</v>
      </c>
      <c r="J2769" s="68"/>
      <c r="K2769" s="68"/>
      <c r="L2769" s="68"/>
      <c r="M2769" s="68"/>
      <c r="N2769" s="319"/>
      <c r="O2769" s="319"/>
      <c r="P2769" s="212">
        <v>80</v>
      </c>
      <c r="Q2769" s="212">
        <v>0</v>
      </c>
      <c r="R2769" s="68" t="s">
        <v>809</v>
      </c>
      <c r="S2769" s="320"/>
      <c r="T2769" s="266"/>
    </row>
    <row r="2770" spans="1:20" ht="63.75">
      <c r="A2770" s="189">
        <v>513</v>
      </c>
      <c r="B2770" s="68"/>
      <c r="C2770" s="210" t="s">
        <v>138</v>
      </c>
      <c r="D2770" s="211">
        <v>46170</v>
      </c>
      <c r="E2770" s="189" t="s">
        <v>6774</v>
      </c>
      <c r="F2770" s="189" t="s">
        <v>14</v>
      </c>
      <c r="G2770" s="189">
        <v>3593183</v>
      </c>
      <c r="H2770" s="68"/>
      <c r="I2770" s="195" t="s">
        <v>6775</v>
      </c>
      <c r="J2770" s="68"/>
      <c r="K2770" s="68"/>
      <c r="L2770" s="68"/>
      <c r="M2770" s="68"/>
      <c r="N2770" s="319"/>
      <c r="O2770" s="319"/>
      <c r="P2770" s="212">
        <v>80</v>
      </c>
      <c r="Q2770" s="212">
        <v>0</v>
      </c>
      <c r="R2770" s="68" t="s">
        <v>809</v>
      </c>
      <c r="S2770" s="320"/>
      <c r="T2770" s="266"/>
    </row>
    <row r="2771" spans="1:20" ht="63.75">
      <c r="A2771" s="189">
        <v>513</v>
      </c>
      <c r="B2771" s="68"/>
      <c r="C2771" s="210" t="s">
        <v>138</v>
      </c>
      <c r="D2771" s="211">
        <v>46170</v>
      </c>
      <c r="E2771" s="189" t="s">
        <v>6776</v>
      </c>
      <c r="F2771" s="189" t="s">
        <v>14</v>
      </c>
      <c r="G2771" s="189">
        <v>3593185</v>
      </c>
      <c r="H2771" s="68"/>
      <c r="I2771" s="195" t="s">
        <v>6777</v>
      </c>
      <c r="J2771" s="68"/>
      <c r="K2771" s="68"/>
      <c r="L2771" s="68"/>
      <c r="M2771" s="68"/>
      <c r="N2771" s="319"/>
      <c r="O2771" s="319"/>
      <c r="P2771" s="212">
        <v>80</v>
      </c>
      <c r="Q2771" s="212">
        <v>0</v>
      </c>
      <c r="R2771" s="68" t="s">
        <v>809</v>
      </c>
      <c r="S2771" s="320"/>
      <c r="T2771" s="266"/>
    </row>
    <row r="2772" spans="1:20" ht="102">
      <c r="A2772" s="189">
        <v>389</v>
      </c>
      <c r="B2772" s="68"/>
      <c r="C2772" s="210" t="s">
        <v>736</v>
      </c>
      <c r="D2772" s="211">
        <v>46170</v>
      </c>
      <c r="E2772" s="189" t="s">
        <v>6778</v>
      </c>
      <c r="F2772" s="189" t="s">
        <v>10</v>
      </c>
      <c r="G2772" s="189">
        <v>1155002</v>
      </c>
      <c r="H2772" s="68"/>
      <c r="I2772" s="195" t="s">
        <v>6779</v>
      </c>
      <c r="J2772" s="68"/>
      <c r="K2772" s="68"/>
      <c r="L2772" s="68"/>
      <c r="M2772" s="68"/>
      <c r="N2772" s="319"/>
      <c r="O2772" s="319"/>
      <c r="P2772" s="212">
        <v>80</v>
      </c>
      <c r="Q2772" s="212">
        <v>0</v>
      </c>
      <c r="R2772" s="68" t="s">
        <v>809</v>
      </c>
      <c r="S2772" s="320"/>
      <c r="T2772" s="266"/>
    </row>
    <row r="2773" spans="1:20" ht="76.5">
      <c r="A2773" s="189">
        <v>117</v>
      </c>
      <c r="B2773" s="68"/>
      <c r="C2773" s="210" t="s">
        <v>50</v>
      </c>
      <c r="D2773" s="211">
        <v>46170</v>
      </c>
      <c r="E2773" s="189" t="s">
        <v>6780</v>
      </c>
      <c r="F2773" s="189" t="s">
        <v>10</v>
      </c>
      <c r="G2773" s="189">
        <v>1154943</v>
      </c>
      <c r="H2773" s="68"/>
      <c r="I2773" s="195" t="s">
        <v>6781</v>
      </c>
      <c r="J2773" s="68"/>
      <c r="K2773" s="68"/>
      <c r="L2773" s="68"/>
      <c r="M2773" s="68"/>
      <c r="N2773" s="319"/>
      <c r="O2773" s="319"/>
      <c r="P2773" s="212">
        <v>80</v>
      </c>
      <c r="Q2773" s="212">
        <v>0</v>
      </c>
      <c r="R2773" s="68" t="s">
        <v>809</v>
      </c>
      <c r="S2773" s="320"/>
      <c r="T2773" s="266"/>
    </row>
    <row r="2774" spans="1:20" ht="76.5">
      <c r="A2774" s="189">
        <v>117</v>
      </c>
      <c r="B2774" s="68"/>
      <c r="C2774" s="210" t="s">
        <v>50</v>
      </c>
      <c r="D2774" s="211">
        <v>46170</v>
      </c>
      <c r="E2774" s="189" t="s">
        <v>6782</v>
      </c>
      <c r="F2774" s="189" t="s">
        <v>10</v>
      </c>
      <c r="G2774" s="189">
        <v>1154946</v>
      </c>
      <c r="H2774" s="68"/>
      <c r="I2774" s="195" t="s">
        <v>6783</v>
      </c>
      <c r="J2774" s="68"/>
      <c r="K2774" s="68"/>
      <c r="L2774" s="68"/>
      <c r="M2774" s="68"/>
      <c r="N2774" s="319"/>
      <c r="O2774" s="319"/>
      <c r="P2774" s="212">
        <v>80</v>
      </c>
      <c r="Q2774" s="212">
        <v>0</v>
      </c>
      <c r="R2774" s="68" t="s">
        <v>809</v>
      </c>
      <c r="S2774" s="320"/>
      <c r="T2774" s="266"/>
    </row>
    <row r="2775" spans="1:20" ht="51">
      <c r="A2775" s="189">
        <v>203</v>
      </c>
      <c r="B2775" s="68"/>
      <c r="C2775" s="210" t="s">
        <v>77</v>
      </c>
      <c r="D2775" s="211">
        <v>46171</v>
      </c>
      <c r="E2775" s="189" t="s">
        <v>6784</v>
      </c>
      <c r="F2775" s="189" t="s">
        <v>3</v>
      </c>
      <c r="G2775" s="189">
        <v>2392656</v>
      </c>
      <c r="H2775" s="68"/>
      <c r="I2775" s="195" t="s">
        <v>6785</v>
      </c>
      <c r="J2775" s="68"/>
      <c r="K2775" s="68"/>
      <c r="L2775" s="68"/>
      <c r="M2775" s="68"/>
      <c r="N2775" s="319"/>
      <c r="O2775" s="319"/>
      <c r="P2775" s="212">
        <v>0</v>
      </c>
      <c r="Q2775" s="212">
        <v>1660</v>
      </c>
      <c r="R2775" s="68" t="s">
        <v>809</v>
      </c>
      <c r="S2775" s="320"/>
      <c r="T2775" s="266"/>
    </row>
    <row r="2776" spans="1:20" ht="51">
      <c r="A2776" s="189" t="s">
        <v>503</v>
      </c>
      <c r="B2776" s="68"/>
      <c r="C2776" s="210" t="s">
        <v>541</v>
      </c>
      <c r="D2776" s="211">
        <v>46171</v>
      </c>
      <c r="E2776" s="189" t="s">
        <v>6786</v>
      </c>
      <c r="F2776" s="189" t="s">
        <v>3</v>
      </c>
      <c r="G2776" s="189">
        <v>2392675</v>
      </c>
      <c r="H2776" s="68"/>
      <c r="I2776" s="195" t="s">
        <v>6787</v>
      </c>
      <c r="J2776" s="68"/>
      <c r="K2776" s="68"/>
      <c r="L2776" s="68"/>
      <c r="M2776" s="68"/>
      <c r="N2776" s="319"/>
      <c r="O2776" s="319"/>
      <c r="P2776" s="212">
        <v>0</v>
      </c>
      <c r="Q2776" s="212">
        <v>520</v>
      </c>
      <c r="R2776" s="68" t="s">
        <v>809</v>
      </c>
      <c r="S2776" s="320"/>
      <c r="T2776" s="266"/>
    </row>
    <row r="2777" spans="1:20" ht="63.75">
      <c r="A2777" s="189">
        <v>20</v>
      </c>
      <c r="B2777" s="68"/>
      <c r="C2777" s="210" t="s">
        <v>40</v>
      </c>
      <c r="D2777" s="211">
        <v>46171</v>
      </c>
      <c r="E2777" s="189" t="s">
        <v>6788</v>
      </c>
      <c r="F2777" s="189" t="s">
        <v>3</v>
      </c>
      <c r="G2777" s="189">
        <v>2392677</v>
      </c>
      <c r="H2777" s="68"/>
      <c r="I2777" s="195" t="s">
        <v>6789</v>
      </c>
      <c r="J2777" s="68"/>
      <c r="K2777" s="68"/>
      <c r="L2777" s="68"/>
      <c r="M2777" s="68"/>
      <c r="N2777" s="319"/>
      <c r="O2777" s="319"/>
      <c r="P2777" s="212">
        <v>0</v>
      </c>
      <c r="Q2777" s="212">
        <v>1075.2</v>
      </c>
      <c r="R2777" s="68" t="s">
        <v>809</v>
      </c>
      <c r="S2777" s="320"/>
      <c r="T2777" s="266"/>
    </row>
    <row r="2778" spans="1:20" ht="51">
      <c r="A2778" s="189">
        <v>15</v>
      </c>
      <c r="B2778" s="68"/>
      <c r="C2778" s="210" t="s">
        <v>38</v>
      </c>
      <c r="D2778" s="211">
        <v>46171</v>
      </c>
      <c r="E2778" s="189" t="s">
        <v>6790</v>
      </c>
      <c r="F2778" s="189" t="s">
        <v>3</v>
      </c>
      <c r="G2778" s="189">
        <v>2392705</v>
      </c>
      <c r="H2778" s="68"/>
      <c r="I2778" s="195" t="s">
        <v>6791</v>
      </c>
      <c r="J2778" s="68"/>
      <c r="K2778" s="68"/>
      <c r="L2778" s="68"/>
      <c r="M2778" s="68"/>
      <c r="N2778" s="319"/>
      <c r="O2778" s="319"/>
      <c r="P2778" s="212">
        <v>0</v>
      </c>
      <c r="Q2778" s="212">
        <v>949.68</v>
      </c>
      <c r="R2778" s="68" t="s">
        <v>809</v>
      </c>
      <c r="S2778" s="320"/>
      <c r="T2778" s="266"/>
    </row>
    <row r="2779" spans="1:20" ht="51">
      <c r="A2779" s="189" t="s">
        <v>503</v>
      </c>
      <c r="B2779" s="68"/>
      <c r="C2779" s="210" t="s">
        <v>541</v>
      </c>
      <c r="D2779" s="211">
        <v>46171</v>
      </c>
      <c r="E2779" s="189" t="s">
        <v>6792</v>
      </c>
      <c r="F2779" s="189" t="s">
        <v>3</v>
      </c>
      <c r="G2779" s="189">
        <v>2392722</v>
      </c>
      <c r="H2779" s="68"/>
      <c r="I2779" s="195" t="s">
        <v>850</v>
      </c>
      <c r="J2779" s="68"/>
      <c r="K2779" s="68"/>
      <c r="L2779" s="68"/>
      <c r="M2779" s="68"/>
      <c r="N2779" s="319"/>
      <c r="O2779" s="319"/>
      <c r="P2779" s="212">
        <v>0</v>
      </c>
      <c r="Q2779" s="212">
        <v>1410.42</v>
      </c>
      <c r="R2779" s="68" t="s">
        <v>809</v>
      </c>
      <c r="S2779" s="320"/>
      <c r="T2779" s="266"/>
    </row>
    <row r="2780" spans="1:20" ht="51">
      <c r="A2780" s="189">
        <v>15</v>
      </c>
      <c r="B2780" s="68"/>
      <c r="C2780" s="210" t="s">
        <v>38</v>
      </c>
      <c r="D2780" s="211">
        <v>46171</v>
      </c>
      <c r="E2780" s="189" t="s">
        <v>6793</v>
      </c>
      <c r="F2780" s="189" t="s">
        <v>3</v>
      </c>
      <c r="G2780" s="189">
        <v>2392727</v>
      </c>
      <c r="H2780" s="68"/>
      <c r="I2780" s="195" t="s">
        <v>6794</v>
      </c>
      <c r="J2780" s="68"/>
      <c r="K2780" s="68"/>
      <c r="L2780" s="68"/>
      <c r="M2780" s="68"/>
      <c r="N2780" s="319"/>
      <c r="O2780" s="319"/>
      <c r="P2780" s="212">
        <v>0</v>
      </c>
      <c r="Q2780" s="212">
        <v>0.03</v>
      </c>
      <c r="R2780" s="68" t="s">
        <v>809</v>
      </c>
      <c r="S2780" s="320"/>
      <c r="T2780" s="266"/>
    </row>
    <row r="2781" spans="1:20" ht="38.25">
      <c r="A2781" s="189" t="s">
        <v>503</v>
      </c>
      <c r="B2781" s="68"/>
      <c r="C2781" s="210" t="s">
        <v>541</v>
      </c>
      <c r="D2781" s="211">
        <v>46171</v>
      </c>
      <c r="E2781" s="189" t="s">
        <v>6795</v>
      </c>
      <c r="F2781" s="189" t="s">
        <v>3</v>
      </c>
      <c r="G2781" s="189">
        <v>2392736</v>
      </c>
      <c r="H2781" s="68"/>
      <c r="I2781" s="195" t="s">
        <v>6796</v>
      </c>
      <c r="J2781" s="68"/>
      <c r="K2781" s="68"/>
      <c r="L2781" s="68"/>
      <c r="M2781" s="68"/>
      <c r="N2781" s="319"/>
      <c r="O2781" s="319"/>
      <c r="P2781" s="212">
        <v>0</v>
      </c>
      <c r="Q2781" s="212">
        <v>93</v>
      </c>
      <c r="R2781" s="68" t="s">
        <v>809</v>
      </c>
      <c r="S2781" s="320"/>
      <c r="T2781" s="266"/>
    </row>
    <row r="2782" spans="1:20" ht="38.25">
      <c r="A2782" s="189" t="s">
        <v>503</v>
      </c>
      <c r="B2782" s="68"/>
      <c r="C2782" s="210" t="s">
        <v>541</v>
      </c>
      <c r="D2782" s="211">
        <v>46171</v>
      </c>
      <c r="E2782" s="189" t="s">
        <v>6797</v>
      </c>
      <c r="F2782" s="189" t="s">
        <v>3</v>
      </c>
      <c r="G2782" s="189">
        <v>2392737</v>
      </c>
      <c r="H2782" s="68"/>
      <c r="I2782" s="195" t="s">
        <v>6798</v>
      </c>
      <c r="J2782" s="68"/>
      <c r="K2782" s="68"/>
      <c r="L2782" s="68"/>
      <c r="M2782" s="68"/>
      <c r="N2782" s="319"/>
      <c r="O2782" s="319"/>
      <c r="P2782" s="212">
        <v>0</v>
      </c>
      <c r="Q2782" s="212">
        <v>7</v>
      </c>
      <c r="R2782" s="68" t="s">
        <v>809</v>
      </c>
      <c r="S2782" s="320"/>
      <c r="T2782" s="266"/>
    </row>
    <row r="2783" spans="1:20" ht="51">
      <c r="A2783" s="189">
        <v>66</v>
      </c>
      <c r="B2783" s="68"/>
      <c r="C2783" s="210" t="s">
        <v>1571</v>
      </c>
      <c r="D2783" s="211">
        <v>46171</v>
      </c>
      <c r="E2783" s="189" t="s">
        <v>6799</v>
      </c>
      <c r="F2783" s="189" t="s">
        <v>3</v>
      </c>
      <c r="G2783" s="189">
        <v>2392739</v>
      </c>
      <c r="H2783" s="68"/>
      <c r="I2783" s="195" t="s">
        <v>6800</v>
      </c>
      <c r="J2783" s="68"/>
      <c r="K2783" s="68"/>
      <c r="L2783" s="68"/>
      <c r="M2783" s="68"/>
      <c r="N2783" s="319"/>
      <c r="O2783" s="319"/>
      <c r="P2783" s="212">
        <v>0</v>
      </c>
      <c r="Q2783" s="212">
        <v>870.5</v>
      </c>
      <c r="R2783" s="68" t="s">
        <v>809</v>
      </c>
      <c r="S2783" s="320"/>
      <c r="T2783" s="266"/>
    </row>
    <row r="2784" spans="1:20" ht="38.25">
      <c r="A2784" s="189">
        <v>15</v>
      </c>
      <c r="B2784" s="68"/>
      <c r="C2784" s="210" t="s">
        <v>38</v>
      </c>
      <c r="D2784" s="211">
        <v>46171</v>
      </c>
      <c r="E2784" s="189" t="s">
        <v>6801</v>
      </c>
      <c r="F2784" s="189" t="s">
        <v>3</v>
      </c>
      <c r="G2784" s="189">
        <v>2392746</v>
      </c>
      <c r="H2784" s="68"/>
      <c r="I2784" s="195" t="s">
        <v>1878</v>
      </c>
      <c r="J2784" s="68"/>
      <c r="K2784" s="68"/>
      <c r="L2784" s="68"/>
      <c r="M2784" s="68"/>
      <c r="N2784" s="319"/>
      <c r="O2784" s="319"/>
      <c r="P2784" s="212">
        <v>0</v>
      </c>
      <c r="Q2784" s="212">
        <v>327.84</v>
      </c>
      <c r="R2784" s="68" t="s">
        <v>809</v>
      </c>
      <c r="S2784" s="320"/>
      <c r="T2784" s="266"/>
    </row>
    <row r="2785" spans="1:20" ht="51">
      <c r="A2785" s="189" t="s">
        <v>503</v>
      </c>
      <c r="B2785" s="68"/>
      <c r="C2785" s="210" t="s">
        <v>541</v>
      </c>
      <c r="D2785" s="211">
        <v>46171</v>
      </c>
      <c r="E2785" s="189" t="s">
        <v>6802</v>
      </c>
      <c r="F2785" s="189" t="s">
        <v>3</v>
      </c>
      <c r="G2785" s="189">
        <v>2392751</v>
      </c>
      <c r="H2785" s="68"/>
      <c r="I2785" s="195" t="s">
        <v>6803</v>
      </c>
      <c r="J2785" s="68"/>
      <c r="K2785" s="68"/>
      <c r="L2785" s="68"/>
      <c r="M2785" s="68"/>
      <c r="N2785" s="319"/>
      <c r="O2785" s="319"/>
      <c r="P2785" s="212">
        <v>0</v>
      </c>
      <c r="Q2785" s="212">
        <v>13795</v>
      </c>
      <c r="R2785" s="68" t="s">
        <v>809</v>
      </c>
      <c r="S2785" s="320"/>
      <c r="T2785" s="266"/>
    </row>
    <row r="2786" spans="1:20" ht="51">
      <c r="A2786" s="189">
        <v>266</v>
      </c>
      <c r="B2786" s="68"/>
      <c r="C2786" s="210" t="s">
        <v>645</v>
      </c>
      <c r="D2786" s="211">
        <v>46171</v>
      </c>
      <c r="E2786" s="189" t="s">
        <v>6804</v>
      </c>
      <c r="F2786" s="189" t="s">
        <v>3</v>
      </c>
      <c r="G2786" s="189">
        <v>2392761</v>
      </c>
      <c r="H2786" s="68"/>
      <c r="I2786" s="195" t="s">
        <v>6805</v>
      </c>
      <c r="J2786" s="68"/>
      <c r="K2786" s="68"/>
      <c r="L2786" s="68"/>
      <c r="M2786" s="68"/>
      <c r="N2786" s="319"/>
      <c r="O2786" s="319"/>
      <c r="P2786" s="212">
        <v>0</v>
      </c>
      <c r="Q2786" s="212">
        <v>5355.89</v>
      </c>
      <c r="R2786" s="68" t="s">
        <v>809</v>
      </c>
      <c r="S2786" s="320"/>
      <c r="T2786" s="266"/>
    </row>
    <row r="2787" spans="1:20" ht="51">
      <c r="A2787" s="189">
        <v>266</v>
      </c>
      <c r="B2787" s="68"/>
      <c r="C2787" s="210" t="s">
        <v>645</v>
      </c>
      <c r="D2787" s="211">
        <v>46171</v>
      </c>
      <c r="E2787" s="189" t="s">
        <v>6806</v>
      </c>
      <c r="F2787" s="189" t="s">
        <v>3</v>
      </c>
      <c r="G2787" s="189">
        <v>2392763</v>
      </c>
      <c r="H2787" s="68"/>
      <c r="I2787" s="195" t="s">
        <v>6805</v>
      </c>
      <c r="J2787" s="68"/>
      <c r="K2787" s="68"/>
      <c r="L2787" s="68"/>
      <c r="M2787" s="68"/>
      <c r="N2787" s="319"/>
      <c r="O2787" s="319"/>
      <c r="P2787" s="212">
        <v>0</v>
      </c>
      <c r="Q2787" s="212">
        <v>5355.89</v>
      </c>
      <c r="R2787" s="68" t="s">
        <v>809</v>
      </c>
      <c r="S2787" s="320"/>
      <c r="T2787" s="266"/>
    </row>
    <row r="2788" spans="1:20" ht="38.25">
      <c r="A2788" s="189">
        <v>15</v>
      </c>
      <c r="B2788" s="68"/>
      <c r="C2788" s="210" t="s">
        <v>38</v>
      </c>
      <c r="D2788" s="211">
        <v>46171</v>
      </c>
      <c r="E2788" s="189" t="s">
        <v>6807</v>
      </c>
      <c r="F2788" s="189" t="s">
        <v>3</v>
      </c>
      <c r="G2788" s="189">
        <v>2392765</v>
      </c>
      <c r="H2788" s="68"/>
      <c r="I2788" s="195" t="s">
        <v>6808</v>
      </c>
      <c r="J2788" s="68"/>
      <c r="K2788" s="68"/>
      <c r="L2788" s="68"/>
      <c r="M2788" s="68"/>
      <c r="N2788" s="319"/>
      <c r="O2788" s="319"/>
      <c r="P2788" s="212">
        <v>0</v>
      </c>
      <c r="Q2788" s="212">
        <v>58.86</v>
      </c>
      <c r="R2788" s="68" t="s">
        <v>809</v>
      </c>
      <c r="S2788" s="320"/>
      <c r="T2788" s="266"/>
    </row>
    <row r="2789" spans="1:20" ht="51">
      <c r="A2789" s="189">
        <v>312</v>
      </c>
      <c r="B2789" s="68"/>
      <c r="C2789" s="210" t="s">
        <v>121</v>
      </c>
      <c r="D2789" s="211">
        <v>46171</v>
      </c>
      <c r="E2789" s="189" t="s">
        <v>6809</v>
      </c>
      <c r="F2789" s="189" t="s">
        <v>3</v>
      </c>
      <c r="G2789" s="189">
        <v>2392767</v>
      </c>
      <c r="H2789" s="68"/>
      <c r="I2789" s="195" t="s">
        <v>6810</v>
      </c>
      <c r="J2789" s="68"/>
      <c r="K2789" s="68"/>
      <c r="L2789" s="68"/>
      <c r="M2789" s="68"/>
      <c r="N2789" s="319"/>
      <c r="O2789" s="319"/>
      <c r="P2789" s="212">
        <v>0</v>
      </c>
      <c r="Q2789" s="212">
        <v>97.25</v>
      </c>
      <c r="R2789" s="68" t="s">
        <v>809</v>
      </c>
      <c r="S2789" s="320"/>
      <c r="T2789" s="266"/>
    </row>
    <row r="2790" spans="1:20" ht="63.75">
      <c r="A2790" s="189">
        <v>221</v>
      </c>
      <c r="B2790" s="68"/>
      <c r="C2790" s="210" t="s">
        <v>83</v>
      </c>
      <c r="D2790" s="211">
        <v>46171</v>
      </c>
      <c r="E2790" s="189" t="s">
        <v>6811</v>
      </c>
      <c r="F2790" s="189" t="s">
        <v>3</v>
      </c>
      <c r="G2790" s="189">
        <v>2392777</v>
      </c>
      <c r="H2790" s="68"/>
      <c r="I2790" s="195" t="s">
        <v>6812</v>
      </c>
      <c r="J2790" s="68"/>
      <c r="K2790" s="68"/>
      <c r="L2790" s="68"/>
      <c r="M2790" s="68"/>
      <c r="N2790" s="319"/>
      <c r="O2790" s="319"/>
      <c r="P2790" s="212">
        <v>0</v>
      </c>
      <c r="Q2790" s="212">
        <v>160</v>
      </c>
      <c r="R2790" s="68" t="s">
        <v>809</v>
      </c>
      <c r="S2790" s="320"/>
      <c r="T2790" s="266"/>
    </row>
    <row r="2791" spans="1:20" ht="51">
      <c r="A2791" s="189">
        <v>66</v>
      </c>
      <c r="B2791" s="68"/>
      <c r="C2791" s="210" t="s">
        <v>1571</v>
      </c>
      <c r="D2791" s="211">
        <v>46171</v>
      </c>
      <c r="E2791" s="189" t="s">
        <v>6813</v>
      </c>
      <c r="F2791" s="189" t="s">
        <v>3</v>
      </c>
      <c r="G2791" s="189">
        <v>2392661</v>
      </c>
      <c r="H2791" s="68"/>
      <c r="I2791" s="195" t="s">
        <v>6814</v>
      </c>
      <c r="J2791" s="68"/>
      <c r="K2791" s="68"/>
      <c r="L2791" s="68"/>
      <c r="M2791" s="68"/>
      <c r="N2791" s="319"/>
      <c r="O2791" s="319"/>
      <c r="P2791" s="212">
        <v>0</v>
      </c>
      <c r="Q2791" s="212">
        <v>34800</v>
      </c>
      <c r="R2791" s="68" t="s">
        <v>809</v>
      </c>
      <c r="S2791" s="320"/>
      <c r="T2791" s="266"/>
    </row>
    <row r="2792" spans="1:20" ht="51">
      <c r="A2792" s="189">
        <v>290</v>
      </c>
      <c r="B2792" s="68"/>
      <c r="C2792" s="210" t="s">
        <v>107</v>
      </c>
      <c r="D2792" s="211">
        <v>46171</v>
      </c>
      <c r="E2792" s="189" t="s">
        <v>6815</v>
      </c>
      <c r="F2792" s="189" t="s">
        <v>3</v>
      </c>
      <c r="G2792" s="189">
        <v>2392671</v>
      </c>
      <c r="H2792" s="68"/>
      <c r="I2792" s="195" t="s">
        <v>6816</v>
      </c>
      <c r="J2792" s="68"/>
      <c r="K2792" s="68"/>
      <c r="L2792" s="68"/>
      <c r="M2792" s="68"/>
      <c r="N2792" s="319"/>
      <c r="O2792" s="319"/>
      <c r="P2792" s="212">
        <v>0</v>
      </c>
      <c r="Q2792" s="212">
        <v>83.99</v>
      </c>
      <c r="R2792" s="68" t="s">
        <v>809</v>
      </c>
      <c r="S2792" s="320"/>
      <c r="T2792" s="266"/>
    </row>
    <row r="2793" spans="1:20" ht="51">
      <c r="A2793" s="189">
        <v>290</v>
      </c>
      <c r="B2793" s="68"/>
      <c r="C2793" s="210" t="s">
        <v>107</v>
      </c>
      <c r="D2793" s="211">
        <v>46171</v>
      </c>
      <c r="E2793" s="189" t="s">
        <v>6817</v>
      </c>
      <c r="F2793" s="189" t="s">
        <v>3</v>
      </c>
      <c r="G2793" s="189">
        <v>2392672</v>
      </c>
      <c r="H2793" s="68"/>
      <c r="I2793" s="195" t="s">
        <v>6818</v>
      </c>
      <c r="J2793" s="68"/>
      <c r="K2793" s="68"/>
      <c r="L2793" s="68"/>
      <c r="M2793" s="68"/>
      <c r="N2793" s="319"/>
      <c r="O2793" s="319"/>
      <c r="P2793" s="212">
        <v>0</v>
      </c>
      <c r="Q2793" s="212">
        <v>3.39</v>
      </c>
      <c r="R2793" s="68" t="s">
        <v>809</v>
      </c>
      <c r="S2793" s="320"/>
      <c r="T2793" s="266"/>
    </row>
    <row r="2794" spans="1:20" ht="51">
      <c r="A2794" s="189">
        <v>290</v>
      </c>
      <c r="B2794" s="68"/>
      <c r="C2794" s="210" t="s">
        <v>107</v>
      </c>
      <c r="D2794" s="211">
        <v>46171</v>
      </c>
      <c r="E2794" s="189" t="s">
        <v>6819</v>
      </c>
      <c r="F2794" s="189" t="s">
        <v>3</v>
      </c>
      <c r="G2794" s="189">
        <v>2392673</v>
      </c>
      <c r="H2794" s="68"/>
      <c r="I2794" s="195" t="s">
        <v>6820</v>
      </c>
      <c r="J2794" s="68"/>
      <c r="K2794" s="68"/>
      <c r="L2794" s="68"/>
      <c r="M2794" s="68"/>
      <c r="N2794" s="319"/>
      <c r="O2794" s="319"/>
      <c r="P2794" s="212">
        <v>0</v>
      </c>
      <c r="Q2794" s="212">
        <v>5000</v>
      </c>
      <c r="R2794" s="68" t="s">
        <v>809</v>
      </c>
      <c r="S2794" s="320"/>
      <c r="T2794" s="266"/>
    </row>
    <row r="2795" spans="1:20" ht="63.75">
      <c r="A2795" s="189">
        <v>660</v>
      </c>
      <c r="B2795" s="68"/>
      <c r="C2795" s="210" t="s">
        <v>153</v>
      </c>
      <c r="D2795" s="211">
        <v>46171</v>
      </c>
      <c r="E2795" s="189" t="s">
        <v>6821</v>
      </c>
      <c r="F2795" s="189" t="s">
        <v>3</v>
      </c>
      <c r="G2795" s="189">
        <v>2392679</v>
      </c>
      <c r="H2795" s="68"/>
      <c r="I2795" s="195" t="s">
        <v>6822</v>
      </c>
      <c r="J2795" s="68"/>
      <c r="K2795" s="68"/>
      <c r="L2795" s="68"/>
      <c r="M2795" s="68"/>
      <c r="N2795" s="319"/>
      <c r="O2795" s="319"/>
      <c r="P2795" s="212">
        <v>0</v>
      </c>
      <c r="Q2795" s="212">
        <v>147.18</v>
      </c>
      <c r="R2795" s="68" t="s">
        <v>809</v>
      </c>
      <c r="S2795" s="320"/>
      <c r="T2795" s="266"/>
    </row>
    <row r="2796" spans="1:20" ht="51">
      <c r="A2796" s="189">
        <v>660</v>
      </c>
      <c r="B2796" s="68"/>
      <c r="C2796" s="210" t="s">
        <v>153</v>
      </c>
      <c r="D2796" s="211">
        <v>46171</v>
      </c>
      <c r="E2796" s="189" t="s">
        <v>6823</v>
      </c>
      <c r="F2796" s="189" t="s">
        <v>3</v>
      </c>
      <c r="G2796" s="189">
        <v>2392680</v>
      </c>
      <c r="H2796" s="68"/>
      <c r="I2796" s="195" t="s">
        <v>6824</v>
      </c>
      <c r="J2796" s="68"/>
      <c r="K2796" s="68"/>
      <c r="L2796" s="68"/>
      <c r="M2796" s="68"/>
      <c r="N2796" s="319"/>
      <c r="O2796" s="319"/>
      <c r="P2796" s="212">
        <v>0</v>
      </c>
      <c r="Q2796" s="212">
        <v>453</v>
      </c>
      <c r="R2796" s="68" t="s">
        <v>809</v>
      </c>
      <c r="S2796" s="320"/>
      <c r="T2796" s="266"/>
    </row>
    <row r="2797" spans="1:20" ht="63.75">
      <c r="A2797" s="189">
        <v>660</v>
      </c>
      <c r="B2797" s="68"/>
      <c r="C2797" s="210" t="s">
        <v>153</v>
      </c>
      <c r="D2797" s="211">
        <v>46171</v>
      </c>
      <c r="E2797" s="189" t="s">
        <v>6825</v>
      </c>
      <c r="F2797" s="189" t="s">
        <v>3</v>
      </c>
      <c r="G2797" s="189">
        <v>2392682</v>
      </c>
      <c r="H2797" s="68"/>
      <c r="I2797" s="195" t="s">
        <v>6826</v>
      </c>
      <c r="J2797" s="68"/>
      <c r="K2797" s="68"/>
      <c r="L2797" s="68"/>
      <c r="M2797" s="68"/>
      <c r="N2797" s="319"/>
      <c r="O2797" s="319"/>
      <c r="P2797" s="212">
        <v>0</v>
      </c>
      <c r="Q2797" s="212">
        <v>4774.67</v>
      </c>
      <c r="R2797" s="68" t="s">
        <v>809</v>
      </c>
      <c r="S2797" s="320"/>
      <c r="T2797" s="266"/>
    </row>
    <row r="2798" spans="1:20" ht="63.75">
      <c r="A2798" s="189">
        <v>660</v>
      </c>
      <c r="B2798" s="68"/>
      <c r="C2798" s="210" t="s">
        <v>153</v>
      </c>
      <c r="D2798" s="211">
        <v>46171</v>
      </c>
      <c r="E2798" s="189" t="s">
        <v>6827</v>
      </c>
      <c r="F2798" s="189" t="s">
        <v>3</v>
      </c>
      <c r="G2798" s="189">
        <v>2392683</v>
      </c>
      <c r="H2798" s="68"/>
      <c r="I2798" s="195" t="s">
        <v>6828</v>
      </c>
      <c r="J2798" s="68"/>
      <c r="K2798" s="68"/>
      <c r="L2798" s="68"/>
      <c r="M2798" s="68"/>
      <c r="N2798" s="319"/>
      <c r="O2798" s="319"/>
      <c r="P2798" s="212">
        <v>0</v>
      </c>
      <c r="Q2798" s="212">
        <v>982</v>
      </c>
      <c r="R2798" s="68" t="s">
        <v>809</v>
      </c>
      <c r="S2798" s="320"/>
      <c r="T2798" s="266"/>
    </row>
    <row r="2799" spans="1:20" ht="63.75">
      <c r="A2799" s="189">
        <v>660</v>
      </c>
      <c r="B2799" s="68"/>
      <c r="C2799" s="210" t="s">
        <v>153</v>
      </c>
      <c r="D2799" s="211">
        <v>46171</v>
      </c>
      <c r="E2799" s="189" t="s">
        <v>6829</v>
      </c>
      <c r="F2799" s="189" t="s">
        <v>3</v>
      </c>
      <c r="G2799" s="189">
        <v>2392685</v>
      </c>
      <c r="H2799" s="68"/>
      <c r="I2799" s="195" t="s">
        <v>6830</v>
      </c>
      <c r="J2799" s="68"/>
      <c r="K2799" s="68"/>
      <c r="L2799" s="68"/>
      <c r="M2799" s="68"/>
      <c r="N2799" s="319"/>
      <c r="O2799" s="319"/>
      <c r="P2799" s="212">
        <v>0</v>
      </c>
      <c r="Q2799" s="212">
        <v>300</v>
      </c>
      <c r="R2799" s="68" t="s">
        <v>809</v>
      </c>
      <c r="S2799" s="320"/>
      <c r="T2799" s="266"/>
    </row>
    <row r="2800" spans="1:20" ht="51">
      <c r="A2800" s="189">
        <v>41</v>
      </c>
      <c r="B2800" s="68"/>
      <c r="C2800" s="210" t="s">
        <v>879</v>
      </c>
      <c r="D2800" s="211">
        <v>46171</v>
      </c>
      <c r="E2800" s="189" t="s">
        <v>6831</v>
      </c>
      <c r="F2800" s="189" t="s">
        <v>3</v>
      </c>
      <c r="G2800" s="189">
        <v>2392690</v>
      </c>
      <c r="H2800" s="68"/>
      <c r="I2800" s="195" t="s">
        <v>6832</v>
      </c>
      <c r="J2800" s="68"/>
      <c r="K2800" s="68"/>
      <c r="L2800" s="68"/>
      <c r="M2800" s="68"/>
      <c r="N2800" s="319"/>
      <c r="O2800" s="319"/>
      <c r="P2800" s="212">
        <v>0</v>
      </c>
      <c r="Q2800" s="212">
        <v>513437.83</v>
      </c>
      <c r="R2800" s="68" t="s">
        <v>809</v>
      </c>
      <c r="S2800" s="320"/>
      <c r="T2800" s="266"/>
    </row>
    <row r="2801" spans="1:20" ht="63.75">
      <c r="A2801" s="189">
        <v>221</v>
      </c>
      <c r="B2801" s="68"/>
      <c r="C2801" s="210" t="s">
        <v>83</v>
      </c>
      <c r="D2801" s="211">
        <v>46171</v>
      </c>
      <c r="E2801" s="189" t="s">
        <v>6833</v>
      </c>
      <c r="F2801" s="189" t="s">
        <v>3</v>
      </c>
      <c r="G2801" s="189">
        <v>2392693</v>
      </c>
      <c r="H2801" s="68"/>
      <c r="I2801" s="195" t="s">
        <v>6834</v>
      </c>
      <c r="J2801" s="68"/>
      <c r="K2801" s="68"/>
      <c r="L2801" s="68"/>
      <c r="M2801" s="68"/>
      <c r="N2801" s="319"/>
      <c r="O2801" s="319"/>
      <c r="P2801" s="212">
        <v>0</v>
      </c>
      <c r="Q2801" s="212">
        <v>630</v>
      </c>
      <c r="R2801" s="68" t="s">
        <v>809</v>
      </c>
      <c r="S2801" s="320"/>
      <c r="T2801" s="266"/>
    </row>
    <row r="2802" spans="1:20" ht="63.75">
      <c r="A2802" s="189">
        <v>221</v>
      </c>
      <c r="B2802" s="68"/>
      <c r="C2802" s="210" t="s">
        <v>83</v>
      </c>
      <c r="D2802" s="211">
        <v>46171</v>
      </c>
      <c r="E2802" s="189" t="s">
        <v>6835</v>
      </c>
      <c r="F2802" s="189" t="s">
        <v>3</v>
      </c>
      <c r="G2802" s="189">
        <v>2392694</v>
      </c>
      <c r="H2802" s="68"/>
      <c r="I2802" s="195" t="s">
        <v>6836</v>
      </c>
      <c r="J2802" s="68"/>
      <c r="K2802" s="68"/>
      <c r="L2802" s="68"/>
      <c r="M2802" s="68"/>
      <c r="N2802" s="319"/>
      <c r="O2802" s="319"/>
      <c r="P2802" s="212">
        <v>0</v>
      </c>
      <c r="Q2802" s="212">
        <v>1300</v>
      </c>
      <c r="R2802" s="68" t="s">
        <v>809</v>
      </c>
      <c r="S2802" s="320"/>
      <c r="T2802" s="266"/>
    </row>
    <row r="2803" spans="1:20" ht="51">
      <c r="A2803" s="189" t="s">
        <v>503</v>
      </c>
      <c r="B2803" s="68"/>
      <c r="C2803" s="210" t="s">
        <v>541</v>
      </c>
      <c r="D2803" s="211">
        <v>46171</v>
      </c>
      <c r="E2803" s="189" t="s">
        <v>6837</v>
      </c>
      <c r="F2803" s="189" t="s">
        <v>3</v>
      </c>
      <c r="G2803" s="189">
        <v>2392695</v>
      </c>
      <c r="H2803" s="68"/>
      <c r="I2803" s="195" t="s">
        <v>6838</v>
      </c>
      <c r="J2803" s="68"/>
      <c r="K2803" s="68"/>
      <c r="L2803" s="68"/>
      <c r="M2803" s="68"/>
      <c r="N2803" s="319"/>
      <c r="O2803" s="319"/>
      <c r="P2803" s="212">
        <v>0</v>
      </c>
      <c r="Q2803" s="212">
        <v>5355.89</v>
      </c>
      <c r="R2803" s="68" t="s">
        <v>809</v>
      </c>
      <c r="S2803" s="320"/>
      <c r="T2803" s="266"/>
    </row>
    <row r="2804" spans="1:20" ht="51">
      <c r="A2804" s="189">
        <v>340</v>
      </c>
      <c r="B2804" s="68"/>
      <c r="C2804" s="210" t="s">
        <v>123</v>
      </c>
      <c r="D2804" s="211">
        <v>46171</v>
      </c>
      <c r="E2804" s="189" t="s">
        <v>6839</v>
      </c>
      <c r="F2804" s="189" t="s">
        <v>3</v>
      </c>
      <c r="G2804" s="189">
        <v>2392696</v>
      </c>
      <c r="H2804" s="68"/>
      <c r="I2804" s="195" t="s">
        <v>6840</v>
      </c>
      <c r="J2804" s="68"/>
      <c r="K2804" s="68"/>
      <c r="L2804" s="68"/>
      <c r="M2804" s="68"/>
      <c r="N2804" s="319"/>
      <c r="O2804" s="319"/>
      <c r="P2804" s="212">
        <v>0</v>
      </c>
      <c r="Q2804" s="212">
        <v>10425.459999999999</v>
      </c>
      <c r="R2804" s="68" t="s">
        <v>809</v>
      </c>
      <c r="S2804" s="320"/>
      <c r="T2804" s="266"/>
    </row>
    <row r="2805" spans="1:20" ht="63.75">
      <c r="A2805" s="189">
        <v>221</v>
      </c>
      <c r="B2805" s="68"/>
      <c r="C2805" s="210" t="s">
        <v>83</v>
      </c>
      <c r="D2805" s="211">
        <v>46171</v>
      </c>
      <c r="E2805" s="189" t="s">
        <v>6841</v>
      </c>
      <c r="F2805" s="189" t="s">
        <v>3</v>
      </c>
      <c r="G2805" s="189">
        <v>2392697</v>
      </c>
      <c r="H2805" s="68"/>
      <c r="I2805" s="195" t="s">
        <v>6842</v>
      </c>
      <c r="J2805" s="68"/>
      <c r="K2805" s="68"/>
      <c r="L2805" s="68"/>
      <c r="M2805" s="68"/>
      <c r="N2805" s="319"/>
      <c r="O2805" s="319"/>
      <c r="P2805" s="212">
        <v>0</v>
      </c>
      <c r="Q2805" s="212">
        <v>40</v>
      </c>
      <c r="R2805" s="68" t="s">
        <v>809</v>
      </c>
      <c r="S2805" s="320"/>
      <c r="T2805" s="266"/>
    </row>
    <row r="2806" spans="1:20" ht="63.75">
      <c r="A2806" s="189">
        <v>221</v>
      </c>
      <c r="B2806" s="68"/>
      <c r="C2806" s="210" t="s">
        <v>83</v>
      </c>
      <c r="D2806" s="211">
        <v>46171</v>
      </c>
      <c r="E2806" s="189" t="s">
        <v>6843</v>
      </c>
      <c r="F2806" s="189" t="s">
        <v>3</v>
      </c>
      <c r="G2806" s="189">
        <v>2392698</v>
      </c>
      <c r="H2806" s="68"/>
      <c r="I2806" s="195" t="s">
        <v>6844</v>
      </c>
      <c r="J2806" s="68"/>
      <c r="K2806" s="68"/>
      <c r="L2806" s="68"/>
      <c r="M2806" s="68"/>
      <c r="N2806" s="319"/>
      <c r="O2806" s="319"/>
      <c r="P2806" s="212">
        <v>0</v>
      </c>
      <c r="Q2806" s="212">
        <v>40</v>
      </c>
      <c r="R2806" s="68" t="s">
        <v>809</v>
      </c>
      <c r="S2806" s="320"/>
      <c r="T2806" s="266"/>
    </row>
    <row r="2807" spans="1:20" ht="51">
      <c r="A2807" s="189">
        <v>340</v>
      </c>
      <c r="B2807" s="68"/>
      <c r="C2807" s="210" t="s">
        <v>123</v>
      </c>
      <c r="D2807" s="211">
        <v>46171</v>
      </c>
      <c r="E2807" s="189" t="s">
        <v>6845</v>
      </c>
      <c r="F2807" s="189" t="s">
        <v>3</v>
      </c>
      <c r="G2807" s="189">
        <v>2392699</v>
      </c>
      <c r="H2807" s="68"/>
      <c r="I2807" s="195" t="s">
        <v>6846</v>
      </c>
      <c r="J2807" s="68"/>
      <c r="K2807" s="68"/>
      <c r="L2807" s="68"/>
      <c r="M2807" s="68"/>
      <c r="N2807" s="319"/>
      <c r="O2807" s="319"/>
      <c r="P2807" s="212">
        <v>0</v>
      </c>
      <c r="Q2807" s="212">
        <v>63506.76</v>
      </c>
      <c r="R2807" s="68" t="s">
        <v>809</v>
      </c>
      <c r="S2807" s="320"/>
      <c r="T2807" s="266"/>
    </row>
    <row r="2808" spans="1:20" ht="63.75">
      <c r="A2808" s="189">
        <v>221</v>
      </c>
      <c r="B2808" s="68"/>
      <c r="C2808" s="210" t="s">
        <v>83</v>
      </c>
      <c r="D2808" s="211">
        <v>46171</v>
      </c>
      <c r="E2808" s="189" t="s">
        <v>6847</v>
      </c>
      <c r="F2808" s="189" t="s">
        <v>3</v>
      </c>
      <c r="G2808" s="189">
        <v>2392700</v>
      </c>
      <c r="H2808" s="68"/>
      <c r="I2808" s="195" t="s">
        <v>6848</v>
      </c>
      <c r="J2808" s="68"/>
      <c r="K2808" s="68"/>
      <c r="L2808" s="68"/>
      <c r="M2808" s="68"/>
      <c r="N2808" s="319"/>
      <c r="O2808" s="319"/>
      <c r="P2808" s="212">
        <v>0</v>
      </c>
      <c r="Q2808" s="212">
        <v>100</v>
      </c>
      <c r="R2808" s="68" t="s">
        <v>809</v>
      </c>
      <c r="S2808" s="320"/>
      <c r="T2808" s="266"/>
    </row>
    <row r="2809" spans="1:20" ht="51">
      <c r="A2809" s="189">
        <v>340</v>
      </c>
      <c r="B2809" s="68"/>
      <c r="C2809" s="210" t="s">
        <v>123</v>
      </c>
      <c r="D2809" s="211">
        <v>46171</v>
      </c>
      <c r="E2809" s="189" t="s">
        <v>6849</v>
      </c>
      <c r="F2809" s="189" t="s">
        <v>3</v>
      </c>
      <c r="G2809" s="189">
        <v>2392701</v>
      </c>
      <c r="H2809" s="68"/>
      <c r="I2809" s="195" t="s">
        <v>6850</v>
      </c>
      <c r="J2809" s="68"/>
      <c r="K2809" s="68"/>
      <c r="L2809" s="68"/>
      <c r="M2809" s="68"/>
      <c r="N2809" s="319"/>
      <c r="O2809" s="319"/>
      <c r="P2809" s="212">
        <v>0</v>
      </c>
      <c r="Q2809" s="212">
        <v>135537.76999999999</v>
      </c>
      <c r="R2809" s="68" t="s">
        <v>809</v>
      </c>
      <c r="S2809" s="320"/>
      <c r="T2809" s="266"/>
    </row>
    <row r="2810" spans="1:20" ht="63.75">
      <c r="A2810" s="189">
        <v>221</v>
      </c>
      <c r="B2810" s="68"/>
      <c r="C2810" s="210" t="s">
        <v>83</v>
      </c>
      <c r="D2810" s="211">
        <v>46171</v>
      </c>
      <c r="E2810" s="189" t="s">
        <v>6851</v>
      </c>
      <c r="F2810" s="189" t="s">
        <v>3</v>
      </c>
      <c r="G2810" s="189">
        <v>2392702</v>
      </c>
      <c r="H2810" s="68"/>
      <c r="I2810" s="195" t="s">
        <v>6852</v>
      </c>
      <c r="J2810" s="68"/>
      <c r="K2810" s="68"/>
      <c r="L2810" s="68"/>
      <c r="M2810" s="68"/>
      <c r="N2810" s="319"/>
      <c r="O2810" s="319"/>
      <c r="P2810" s="212">
        <v>0</v>
      </c>
      <c r="Q2810" s="212">
        <v>100</v>
      </c>
      <c r="R2810" s="68" t="s">
        <v>809</v>
      </c>
      <c r="S2810" s="320"/>
      <c r="T2810" s="266"/>
    </row>
    <row r="2811" spans="1:20" ht="51">
      <c r="A2811" s="189">
        <v>340</v>
      </c>
      <c r="B2811" s="68"/>
      <c r="C2811" s="210" t="s">
        <v>123</v>
      </c>
      <c r="D2811" s="211">
        <v>46171</v>
      </c>
      <c r="E2811" s="189" t="s">
        <v>6853</v>
      </c>
      <c r="F2811" s="189" t="s">
        <v>3</v>
      </c>
      <c r="G2811" s="189">
        <v>2392703</v>
      </c>
      <c r="H2811" s="68"/>
      <c r="I2811" s="195" t="s">
        <v>6854</v>
      </c>
      <c r="J2811" s="68"/>
      <c r="K2811" s="68"/>
      <c r="L2811" s="68"/>
      <c r="M2811" s="68"/>
      <c r="N2811" s="319"/>
      <c r="O2811" s="319"/>
      <c r="P2811" s="212">
        <v>0</v>
      </c>
      <c r="Q2811" s="212">
        <v>85055</v>
      </c>
      <c r="R2811" s="68" t="s">
        <v>809</v>
      </c>
      <c r="S2811" s="320"/>
      <c r="T2811" s="266"/>
    </row>
    <row r="2812" spans="1:20" ht="63.75">
      <c r="A2812" s="189">
        <v>221</v>
      </c>
      <c r="B2812" s="68"/>
      <c r="C2812" s="210" t="s">
        <v>83</v>
      </c>
      <c r="D2812" s="211">
        <v>46171</v>
      </c>
      <c r="E2812" s="189" t="s">
        <v>6855</v>
      </c>
      <c r="F2812" s="189" t="s">
        <v>3</v>
      </c>
      <c r="G2812" s="189">
        <v>2392704</v>
      </c>
      <c r="H2812" s="68"/>
      <c r="I2812" s="195" t="s">
        <v>6856</v>
      </c>
      <c r="J2812" s="68"/>
      <c r="K2812" s="68"/>
      <c r="L2812" s="68"/>
      <c r="M2812" s="68"/>
      <c r="N2812" s="319"/>
      <c r="O2812" s="319"/>
      <c r="P2812" s="212">
        <v>0</v>
      </c>
      <c r="Q2812" s="212">
        <v>100</v>
      </c>
      <c r="R2812" s="68" t="s">
        <v>809</v>
      </c>
      <c r="S2812" s="320"/>
      <c r="T2812" s="266"/>
    </row>
    <row r="2813" spans="1:20" ht="63.75">
      <c r="A2813" s="189">
        <v>221</v>
      </c>
      <c r="B2813" s="68"/>
      <c r="C2813" s="210" t="s">
        <v>83</v>
      </c>
      <c r="D2813" s="211">
        <v>46171</v>
      </c>
      <c r="E2813" s="189" t="s">
        <v>6857</v>
      </c>
      <c r="F2813" s="189" t="s">
        <v>3</v>
      </c>
      <c r="G2813" s="189">
        <v>2392706</v>
      </c>
      <c r="H2813" s="68"/>
      <c r="I2813" s="195" t="s">
        <v>6858</v>
      </c>
      <c r="J2813" s="68"/>
      <c r="K2813" s="68"/>
      <c r="L2813" s="68"/>
      <c r="M2813" s="68"/>
      <c r="N2813" s="319"/>
      <c r="O2813" s="319"/>
      <c r="P2813" s="212">
        <v>0</v>
      </c>
      <c r="Q2813" s="212">
        <v>100</v>
      </c>
      <c r="R2813" s="68" t="s">
        <v>809</v>
      </c>
      <c r="S2813" s="320"/>
      <c r="T2813" s="266"/>
    </row>
    <row r="2814" spans="1:20" ht="63.75">
      <c r="A2814" s="189">
        <v>221</v>
      </c>
      <c r="B2814" s="68"/>
      <c r="C2814" s="210" t="s">
        <v>83</v>
      </c>
      <c r="D2814" s="211">
        <v>46171</v>
      </c>
      <c r="E2814" s="189" t="s">
        <v>6859</v>
      </c>
      <c r="F2814" s="189" t="s">
        <v>3</v>
      </c>
      <c r="G2814" s="189">
        <v>2392707</v>
      </c>
      <c r="H2814" s="68"/>
      <c r="I2814" s="195" t="s">
        <v>6860</v>
      </c>
      <c r="J2814" s="68"/>
      <c r="K2814" s="68"/>
      <c r="L2814" s="68"/>
      <c r="M2814" s="68"/>
      <c r="N2814" s="319"/>
      <c r="O2814" s="319"/>
      <c r="P2814" s="212">
        <v>0</v>
      </c>
      <c r="Q2814" s="212">
        <v>150</v>
      </c>
      <c r="R2814" s="68" t="s">
        <v>809</v>
      </c>
      <c r="S2814" s="320"/>
      <c r="T2814" s="266"/>
    </row>
    <row r="2815" spans="1:20" ht="63.75">
      <c r="A2815" s="189">
        <v>163</v>
      </c>
      <c r="B2815" s="68"/>
      <c r="C2815" s="210" t="s">
        <v>72</v>
      </c>
      <c r="D2815" s="211">
        <v>46171</v>
      </c>
      <c r="E2815" s="189" t="s">
        <v>6861</v>
      </c>
      <c r="F2815" s="189" t="s">
        <v>3</v>
      </c>
      <c r="G2815" s="189">
        <v>2392708</v>
      </c>
      <c r="H2815" s="68"/>
      <c r="I2815" s="195" t="s">
        <v>6862</v>
      </c>
      <c r="J2815" s="68"/>
      <c r="K2815" s="68"/>
      <c r="L2815" s="68"/>
      <c r="M2815" s="68"/>
      <c r="N2815" s="319"/>
      <c r="O2815" s="319"/>
      <c r="P2815" s="212">
        <v>0</v>
      </c>
      <c r="Q2815" s="212">
        <v>60</v>
      </c>
      <c r="R2815" s="68" t="s">
        <v>809</v>
      </c>
      <c r="S2815" s="320"/>
      <c r="T2815" s="266"/>
    </row>
    <row r="2816" spans="1:20" ht="63.75">
      <c r="A2816" s="189">
        <v>221</v>
      </c>
      <c r="B2816" s="68"/>
      <c r="C2816" s="210" t="s">
        <v>83</v>
      </c>
      <c r="D2816" s="211">
        <v>46171</v>
      </c>
      <c r="E2816" s="189" t="s">
        <v>6863</v>
      </c>
      <c r="F2816" s="189" t="s">
        <v>3</v>
      </c>
      <c r="G2816" s="189">
        <v>2392709</v>
      </c>
      <c r="H2816" s="68"/>
      <c r="I2816" s="195" t="s">
        <v>6864</v>
      </c>
      <c r="J2816" s="68"/>
      <c r="K2816" s="68"/>
      <c r="L2816" s="68"/>
      <c r="M2816" s="68"/>
      <c r="N2816" s="319"/>
      <c r="O2816" s="319"/>
      <c r="P2816" s="212">
        <v>0</v>
      </c>
      <c r="Q2816" s="212">
        <v>150</v>
      </c>
      <c r="R2816" s="68" t="s">
        <v>809</v>
      </c>
      <c r="S2816" s="320"/>
      <c r="T2816" s="266"/>
    </row>
    <row r="2817" spans="1:20" ht="51">
      <c r="A2817" s="189">
        <v>291</v>
      </c>
      <c r="B2817" s="68"/>
      <c r="C2817" s="210" t="s">
        <v>108</v>
      </c>
      <c r="D2817" s="211">
        <v>46171</v>
      </c>
      <c r="E2817" s="189" t="s">
        <v>6865</v>
      </c>
      <c r="F2817" s="189" t="s">
        <v>3</v>
      </c>
      <c r="G2817" s="189">
        <v>2392710</v>
      </c>
      <c r="H2817" s="68"/>
      <c r="I2817" s="195" t="s">
        <v>6866</v>
      </c>
      <c r="J2817" s="68"/>
      <c r="K2817" s="68"/>
      <c r="L2817" s="68"/>
      <c r="M2817" s="68"/>
      <c r="N2817" s="319"/>
      <c r="O2817" s="319"/>
      <c r="P2817" s="212">
        <v>0</v>
      </c>
      <c r="Q2817" s="212">
        <v>325.56</v>
      </c>
      <c r="R2817" s="68" t="s">
        <v>809</v>
      </c>
      <c r="S2817" s="320"/>
      <c r="T2817" s="266"/>
    </row>
    <row r="2818" spans="1:20" ht="51">
      <c r="A2818" s="189" t="s">
        <v>503</v>
      </c>
      <c r="B2818" s="68"/>
      <c r="C2818" s="210" t="s">
        <v>541</v>
      </c>
      <c r="D2818" s="211">
        <v>46171</v>
      </c>
      <c r="E2818" s="189" t="s">
        <v>6867</v>
      </c>
      <c r="F2818" s="189" t="s">
        <v>3</v>
      </c>
      <c r="G2818" s="189">
        <v>2392712</v>
      </c>
      <c r="H2818" s="68"/>
      <c r="I2818" s="195" t="s">
        <v>6868</v>
      </c>
      <c r="J2818" s="68"/>
      <c r="K2818" s="68"/>
      <c r="L2818" s="68"/>
      <c r="M2818" s="68"/>
      <c r="N2818" s="319"/>
      <c r="O2818" s="319"/>
      <c r="P2818" s="212">
        <v>0</v>
      </c>
      <c r="Q2818" s="212">
        <v>6374</v>
      </c>
      <c r="R2818" s="68" t="s">
        <v>809</v>
      </c>
      <c r="S2818" s="320"/>
      <c r="T2818" s="266"/>
    </row>
    <row r="2819" spans="1:20" ht="63.75">
      <c r="A2819" s="189">
        <v>221</v>
      </c>
      <c r="B2819" s="68"/>
      <c r="C2819" s="210" t="s">
        <v>83</v>
      </c>
      <c r="D2819" s="211">
        <v>46171</v>
      </c>
      <c r="E2819" s="189" t="s">
        <v>6869</v>
      </c>
      <c r="F2819" s="189" t="s">
        <v>3</v>
      </c>
      <c r="G2819" s="189">
        <v>2392713</v>
      </c>
      <c r="H2819" s="68"/>
      <c r="I2819" s="195" t="s">
        <v>6870</v>
      </c>
      <c r="J2819" s="68"/>
      <c r="K2819" s="68"/>
      <c r="L2819" s="68"/>
      <c r="M2819" s="68"/>
      <c r="N2819" s="319"/>
      <c r="O2819" s="319"/>
      <c r="P2819" s="212">
        <v>0</v>
      </c>
      <c r="Q2819" s="212">
        <v>1880</v>
      </c>
      <c r="R2819" s="68" t="s">
        <v>809</v>
      </c>
      <c r="S2819" s="320"/>
      <c r="T2819" s="266"/>
    </row>
    <row r="2820" spans="1:20" ht="63.75">
      <c r="A2820" s="189">
        <v>221</v>
      </c>
      <c r="B2820" s="68"/>
      <c r="C2820" s="210" t="s">
        <v>83</v>
      </c>
      <c r="D2820" s="211">
        <v>46171</v>
      </c>
      <c r="E2820" s="189" t="s">
        <v>6871</v>
      </c>
      <c r="F2820" s="189" t="s">
        <v>3</v>
      </c>
      <c r="G2820" s="189">
        <v>2392715</v>
      </c>
      <c r="H2820" s="68"/>
      <c r="I2820" s="195" t="s">
        <v>6872</v>
      </c>
      <c r="J2820" s="68"/>
      <c r="K2820" s="68"/>
      <c r="L2820" s="68"/>
      <c r="M2820" s="68"/>
      <c r="N2820" s="319"/>
      <c r="O2820" s="319"/>
      <c r="P2820" s="212">
        <v>0</v>
      </c>
      <c r="Q2820" s="212">
        <v>2000</v>
      </c>
      <c r="R2820" s="68" t="s">
        <v>809</v>
      </c>
      <c r="S2820" s="320"/>
      <c r="T2820" s="266"/>
    </row>
    <row r="2821" spans="1:20" ht="63.75">
      <c r="A2821" s="189">
        <v>221</v>
      </c>
      <c r="B2821" s="68"/>
      <c r="C2821" s="210" t="s">
        <v>83</v>
      </c>
      <c r="D2821" s="211">
        <v>46171</v>
      </c>
      <c r="E2821" s="189" t="s">
        <v>6873</v>
      </c>
      <c r="F2821" s="189" t="s">
        <v>3</v>
      </c>
      <c r="G2821" s="189">
        <v>2392716</v>
      </c>
      <c r="H2821" s="68"/>
      <c r="I2821" s="195" t="s">
        <v>6874</v>
      </c>
      <c r="J2821" s="68"/>
      <c r="K2821" s="68"/>
      <c r="L2821" s="68"/>
      <c r="M2821" s="68"/>
      <c r="N2821" s="319"/>
      <c r="O2821" s="319"/>
      <c r="P2821" s="212">
        <v>0</v>
      </c>
      <c r="Q2821" s="212">
        <v>2200</v>
      </c>
      <c r="R2821" s="68" t="s">
        <v>809</v>
      </c>
      <c r="S2821" s="320"/>
      <c r="T2821" s="266"/>
    </row>
    <row r="2822" spans="1:20" ht="51">
      <c r="A2822" s="189">
        <v>15</v>
      </c>
      <c r="B2822" s="68"/>
      <c r="C2822" s="210" t="s">
        <v>38</v>
      </c>
      <c r="D2822" s="211">
        <v>46171</v>
      </c>
      <c r="E2822" s="189" t="s">
        <v>6875</v>
      </c>
      <c r="F2822" s="189" t="s">
        <v>3</v>
      </c>
      <c r="G2822" s="189">
        <v>2392717</v>
      </c>
      <c r="H2822" s="68"/>
      <c r="I2822" s="195" t="s">
        <v>6876</v>
      </c>
      <c r="J2822" s="68"/>
      <c r="K2822" s="68"/>
      <c r="L2822" s="68"/>
      <c r="M2822" s="68"/>
      <c r="N2822" s="319"/>
      <c r="O2822" s="319"/>
      <c r="P2822" s="212">
        <v>0</v>
      </c>
      <c r="Q2822" s="212">
        <v>3393.68</v>
      </c>
      <c r="R2822" s="68" t="s">
        <v>809</v>
      </c>
      <c r="S2822" s="320"/>
      <c r="T2822" s="266"/>
    </row>
    <row r="2823" spans="1:20" ht="51">
      <c r="A2823" s="189">
        <v>903</v>
      </c>
      <c r="B2823" s="68"/>
      <c r="C2823" s="210" t="s">
        <v>164</v>
      </c>
      <c r="D2823" s="211">
        <v>46171</v>
      </c>
      <c r="E2823" s="189" t="s">
        <v>6877</v>
      </c>
      <c r="F2823" s="189" t="s">
        <v>3</v>
      </c>
      <c r="G2823" s="189">
        <v>2392718</v>
      </c>
      <c r="H2823" s="68"/>
      <c r="I2823" s="195" t="s">
        <v>6878</v>
      </c>
      <c r="J2823" s="68"/>
      <c r="K2823" s="68"/>
      <c r="L2823" s="68"/>
      <c r="M2823" s="68"/>
      <c r="N2823" s="319"/>
      <c r="O2823" s="319"/>
      <c r="P2823" s="212">
        <v>0</v>
      </c>
      <c r="Q2823" s="212">
        <v>1624.53</v>
      </c>
      <c r="R2823" s="68" t="s">
        <v>809</v>
      </c>
      <c r="S2823" s="320"/>
      <c r="T2823" s="266"/>
    </row>
    <row r="2824" spans="1:20" ht="38.25">
      <c r="A2824" s="189" t="s">
        <v>503</v>
      </c>
      <c r="B2824" s="68"/>
      <c r="C2824" s="210" t="s">
        <v>541</v>
      </c>
      <c r="D2824" s="211">
        <v>46171</v>
      </c>
      <c r="E2824" s="189" t="s">
        <v>6879</v>
      </c>
      <c r="F2824" s="189" t="s">
        <v>3</v>
      </c>
      <c r="G2824" s="189">
        <v>2392720</v>
      </c>
      <c r="H2824" s="68"/>
      <c r="I2824" s="195" t="s">
        <v>6880</v>
      </c>
      <c r="J2824" s="68"/>
      <c r="K2824" s="68"/>
      <c r="L2824" s="68"/>
      <c r="M2824" s="68"/>
      <c r="N2824" s="319"/>
      <c r="O2824" s="319"/>
      <c r="P2824" s="212">
        <v>0</v>
      </c>
      <c r="Q2824" s="212">
        <v>3159.19</v>
      </c>
      <c r="R2824" s="68" t="s">
        <v>809</v>
      </c>
      <c r="S2824" s="320"/>
      <c r="T2824" s="266"/>
    </row>
    <row r="2825" spans="1:20" ht="38.25">
      <c r="A2825" s="189" t="s">
        <v>503</v>
      </c>
      <c r="B2825" s="68"/>
      <c r="C2825" s="210" t="s">
        <v>541</v>
      </c>
      <c r="D2825" s="211">
        <v>46171</v>
      </c>
      <c r="E2825" s="189" t="s">
        <v>6881</v>
      </c>
      <c r="F2825" s="189" t="s">
        <v>3</v>
      </c>
      <c r="G2825" s="189">
        <v>2392721</v>
      </c>
      <c r="H2825" s="68"/>
      <c r="I2825" s="195" t="s">
        <v>6882</v>
      </c>
      <c r="J2825" s="68"/>
      <c r="K2825" s="68"/>
      <c r="L2825" s="68"/>
      <c r="M2825" s="68"/>
      <c r="N2825" s="319"/>
      <c r="O2825" s="319"/>
      <c r="P2825" s="212">
        <v>0</v>
      </c>
      <c r="Q2825" s="212">
        <v>3159.19</v>
      </c>
      <c r="R2825" s="68" t="s">
        <v>809</v>
      </c>
      <c r="S2825" s="320"/>
      <c r="T2825" s="266"/>
    </row>
    <row r="2826" spans="1:20" ht="51">
      <c r="A2826" s="189" t="s">
        <v>503</v>
      </c>
      <c r="B2826" s="68"/>
      <c r="C2826" s="210" t="s">
        <v>541</v>
      </c>
      <c r="D2826" s="211">
        <v>46171</v>
      </c>
      <c r="E2826" s="189" t="s">
        <v>6883</v>
      </c>
      <c r="F2826" s="189" t="s">
        <v>3</v>
      </c>
      <c r="G2826" s="189">
        <v>2392723</v>
      </c>
      <c r="H2826" s="68"/>
      <c r="I2826" s="195" t="s">
        <v>6884</v>
      </c>
      <c r="J2826" s="68"/>
      <c r="K2826" s="68"/>
      <c r="L2826" s="68"/>
      <c r="M2826" s="68"/>
      <c r="N2826" s="319"/>
      <c r="O2826" s="319"/>
      <c r="P2826" s="212">
        <v>0</v>
      </c>
      <c r="Q2826" s="212">
        <v>1933.97</v>
      </c>
      <c r="R2826" s="68" t="s">
        <v>809</v>
      </c>
      <c r="S2826" s="320"/>
      <c r="T2826" s="266"/>
    </row>
    <row r="2827" spans="1:20" ht="63.75">
      <c r="A2827" s="189">
        <v>221</v>
      </c>
      <c r="B2827" s="68"/>
      <c r="C2827" s="210" t="s">
        <v>83</v>
      </c>
      <c r="D2827" s="211">
        <v>46171</v>
      </c>
      <c r="E2827" s="189" t="s">
        <v>6885</v>
      </c>
      <c r="F2827" s="189" t="s">
        <v>3</v>
      </c>
      <c r="G2827" s="189">
        <v>2392724</v>
      </c>
      <c r="H2827" s="68"/>
      <c r="I2827" s="195" t="s">
        <v>6886</v>
      </c>
      <c r="J2827" s="68"/>
      <c r="K2827" s="68"/>
      <c r="L2827" s="68"/>
      <c r="M2827" s="68"/>
      <c r="N2827" s="319"/>
      <c r="O2827" s="319"/>
      <c r="P2827" s="212">
        <v>0</v>
      </c>
      <c r="Q2827" s="212">
        <v>400</v>
      </c>
      <c r="R2827" s="68" t="s">
        <v>809</v>
      </c>
      <c r="S2827" s="320"/>
      <c r="T2827" s="266"/>
    </row>
    <row r="2828" spans="1:20" ht="63.75">
      <c r="A2828" s="189">
        <v>221</v>
      </c>
      <c r="B2828" s="68"/>
      <c r="C2828" s="210" t="s">
        <v>83</v>
      </c>
      <c r="D2828" s="211">
        <v>46171</v>
      </c>
      <c r="E2828" s="189" t="s">
        <v>6887</v>
      </c>
      <c r="F2828" s="189" t="s">
        <v>3</v>
      </c>
      <c r="G2828" s="189">
        <v>2392726</v>
      </c>
      <c r="H2828" s="68"/>
      <c r="I2828" s="195" t="s">
        <v>6888</v>
      </c>
      <c r="J2828" s="68"/>
      <c r="K2828" s="68"/>
      <c r="L2828" s="68"/>
      <c r="M2828" s="68"/>
      <c r="N2828" s="319"/>
      <c r="O2828" s="319"/>
      <c r="P2828" s="212">
        <v>0</v>
      </c>
      <c r="Q2828" s="212">
        <v>600</v>
      </c>
      <c r="R2828" s="68" t="s">
        <v>809</v>
      </c>
      <c r="S2828" s="320"/>
      <c r="T2828" s="266"/>
    </row>
    <row r="2829" spans="1:20" ht="63.75">
      <c r="A2829" s="189">
        <v>221</v>
      </c>
      <c r="B2829" s="68"/>
      <c r="C2829" s="210" t="s">
        <v>83</v>
      </c>
      <c r="D2829" s="211">
        <v>46171</v>
      </c>
      <c r="E2829" s="189" t="s">
        <v>6889</v>
      </c>
      <c r="F2829" s="189" t="s">
        <v>3</v>
      </c>
      <c r="G2829" s="189">
        <v>2392728</v>
      </c>
      <c r="H2829" s="68"/>
      <c r="I2829" s="195" t="s">
        <v>6890</v>
      </c>
      <c r="J2829" s="68"/>
      <c r="K2829" s="68"/>
      <c r="L2829" s="68"/>
      <c r="M2829" s="68"/>
      <c r="N2829" s="319"/>
      <c r="O2829" s="319"/>
      <c r="P2829" s="212">
        <v>0</v>
      </c>
      <c r="Q2829" s="212">
        <v>700</v>
      </c>
      <c r="R2829" s="68" t="s">
        <v>809</v>
      </c>
      <c r="S2829" s="320"/>
      <c r="T2829" s="266"/>
    </row>
    <row r="2830" spans="1:20" ht="63.75">
      <c r="A2830" s="189">
        <v>597</v>
      </c>
      <c r="B2830" s="68"/>
      <c r="C2830" s="210" t="s">
        <v>609</v>
      </c>
      <c r="D2830" s="211">
        <v>46171</v>
      </c>
      <c r="E2830" s="189" t="s">
        <v>6891</v>
      </c>
      <c r="F2830" s="189" t="s">
        <v>3</v>
      </c>
      <c r="G2830" s="189">
        <v>2392729</v>
      </c>
      <c r="H2830" s="68"/>
      <c r="I2830" s="195" t="s">
        <v>6892</v>
      </c>
      <c r="J2830" s="68"/>
      <c r="K2830" s="68"/>
      <c r="L2830" s="68"/>
      <c r="M2830" s="68"/>
      <c r="N2830" s="319"/>
      <c r="O2830" s="319"/>
      <c r="P2830" s="212">
        <v>0</v>
      </c>
      <c r="Q2830" s="212">
        <v>12336.81</v>
      </c>
      <c r="R2830" s="68" t="s">
        <v>809</v>
      </c>
      <c r="S2830" s="320"/>
      <c r="T2830" s="266"/>
    </row>
    <row r="2831" spans="1:20" ht="51">
      <c r="A2831" s="189" t="s">
        <v>503</v>
      </c>
      <c r="B2831" s="68"/>
      <c r="C2831" s="210" t="s">
        <v>541</v>
      </c>
      <c r="D2831" s="211">
        <v>46171</v>
      </c>
      <c r="E2831" s="189" t="s">
        <v>6893</v>
      </c>
      <c r="F2831" s="189" t="s">
        <v>3</v>
      </c>
      <c r="G2831" s="189">
        <v>2392730</v>
      </c>
      <c r="H2831" s="68"/>
      <c r="I2831" s="195" t="s">
        <v>6894</v>
      </c>
      <c r="J2831" s="68"/>
      <c r="K2831" s="68"/>
      <c r="L2831" s="68"/>
      <c r="M2831" s="68"/>
      <c r="N2831" s="319"/>
      <c r="O2831" s="319"/>
      <c r="P2831" s="212">
        <v>0</v>
      </c>
      <c r="Q2831" s="212">
        <v>1315.1</v>
      </c>
      <c r="R2831" s="68" t="s">
        <v>809</v>
      </c>
      <c r="S2831" s="320"/>
      <c r="T2831" s="266"/>
    </row>
    <row r="2832" spans="1:20" ht="51">
      <c r="A2832" s="189" t="s">
        <v>503</v>
      </c>
      <c r="B2832" s="68"/>
      <c r="C2832" s="210" t="s">
        <v>541</v>
      </c>
      <c r="D2832" s="211">
        <v>46171</v>
      </c>
      <c r="E2832" s="189" t="s">
        <v>6895</v>
      </c>
      <c r="F2832" s="189" t="s">
        <v>3</v>
      </c>
      <c r="G2832" s="189">
        <v>2392732</v>
      </c>
      <c r="H2832" s="68"/>
      <c r="I2832" s="195" t="s">
        <v>6896</v>
      </c>
      <c r="J2832" s="68"/>
      <c r="K2832" s="68"/>
      <c r="L2832" s="68"/>
      <c r="M2832" s="68"/>
      <c r="N2832" s="319"/>
      <c r="O2832" s="319"/>
      <c r="P2832" s="212">
        <v>0</v>
      </c>
      <c r="Q2832" s="212">
        <v>1624.53</v>
      </c>
      <c r="R2832" s="68" t="s">
        <v>809</v>
      </c>
      <c r="S2832" s="320"/>
      <c r="T2832" s="266"/>
    </row>
    <row r="2833" spans="1:20" ht="51">
      <c r="A2833" s="189" t="s">
        <v>503</v>
      </c>
      <c r="B2833" s="68"/>
      <c r="C2833" s="210" t="s">
        <v>541</v>
      </c>
      <c r="D2833" s="211">
        <v>46171</v>
      </c>
      <c r="E2833" s="189" t="s">
        <v>6897</v>
      </c>
      <c r="F2833" s="189" t="s">
        <v>3</v>
      </c>
      <c r="G2833" s="189">
        <v>2392734</v>
      </c>
      <c r="H2833" s="68"/>
      <c r="I2833" s="195" t="s">
        <v>6898</v>
      </c>
      <c r="J2833" s="68"/>
      <c r="K2833" s="68"/>
      <c r="L2833" s="68"/>
      <c r="M2833" s="68"/>
      <c r="N2833" s="319"/>
      <c r="O2833" s="319"/>
      <c r="P2833" s="212">
        <v>0</v>
      </c>
      <c r="Q2833" s="212">
        <v>1933.97</v>
      </c>
      <c r="R2833" s="68" t="s">
        <v>809</v>
      </c>
      <c r="S2833" s="320"/>
      <c r="T2833" s="266"/>
    </row>
    <row r="2834" spans="1:20" ht="51">
      <c r="A2834" s="189">
        <v>206</v>
      </c>
      <c r="B2834" s="68"/>
      <c r="C2834" s="210" t="s">
        <v>78</v>
      </c>
      <c r="D2834" s="211">
        <v>46171</v>
      </c>
      <c r="E2834" s="189" t="s">
        <v>6899</v>
      </c>
      <c r="F2834" s="189" t="s">
        <v>3</v>
      </c>
      <c r="G2834" s="189">
        <v>2392735</v>
      </c>
      <c r="H2834" s="68"/>
      <c r="I2834" s="195" t="s">
        <v>6900</v>
      </c>
      <c r="J2834" s="68"/>
      <c r="K2834" s="68"/>
      <c r="L2834" s="68"/>
      <c r="M2834" s="68"/>
      <c r="N2834" s="319"/>
      <c r="O2834" s="319"/>
      <c r="P2834" s="212">
        <v>0</v>
      </c>
      <c r="Q2834" s="212">
        <v>278.39999999999998</v>
      </c>
      <c r="R2834" s="68" t="s">
        <v>809</v>
      </c>
      <c r="S2834" s="320"/>
      <c r="T2834" s="266"/>
    </row>
    <row r="2835" spans="1:20" ht="51">
      <c r="A2835" s="189" t="s">
        <v>494</v>
      </c>
      <c r="B2835" s="68"/>
      <c r="C2835" s="210" t="s">
        <v>542</v>
      </c>
      <c r="D2835" s="211">
        <v>46171</v>
      </c>
      <c r="E2835" s="189" t="s">
        <v>6901</v>
      </c>
      <c r="F2835" s="189" t="s">
        <v>584</v>
      </c>
      <c r="G2835" s="189">
        <v>15869177</v>
      </c>
      <c r="H2835" s="68"/>
      <c r="I2835" s="195" t="s">
        <v>6902</v>
      </c>
      <c r="J2835" s="68"/>
      <c r="K2835" s="68"/>
      <c r="L2835" s="68"/>
      <c r="M2835" s="68"/>
      <c r="N2835" s="319"/>
      <c r="O2835" s="319"/>
      <c r="P2835" s="212">
        <v>0</v>
      </c>
      <c r="Q2835" s="212">
        <v>1027.3499999999999</v>
      </c>
      <c r="R2835" s="68" t="s">
        <v>809</v>
      </c>
      <c r="S2835" s="320"/>
      <c r="T2835" s="266"/>
    </row>
    <row r="2836" spans="1:20" ht="76.5">
      <c r="A2836" s="189">
        <v>862</v>
      </c>
      <c r="B2836" s="68"/>
      <c r="C2836" s="210" t="s">
        <v>159</v>
      </c>
      <c r="D2836" s="211">
        <v>46171</v>
      </c>
      <c r="E2836" s="189" t="s">
        <v>6903</v>
      </c>
      <c r="F2836" s="189" t="s">
        <v>584</v>
      </c>
      <c r="G2836" s="189">
        <v>15864116</v>
      </c>
      <c r="H2836" s="68"/>
      <c r="I2836" s="195" t="s">
        <v>6904</v>
      </c>
      <c r="J2836" s="68"/>
      <c r="K2836" s="68"/>
      <c r="L2836" s="68"/>
      <c r="M2836" s="68"/>
      <c r="N2836" s="319"/>
      <c r="O2836" s="319"/>
      <c r="P2836" s="212">
        <v>0</v>
      </c>
      <c r="Q2836" s="212">
        <v>17211.900000000001</v>
      </c>
      <c r="R2836" s="68" t="s">
        <v>809</v>
      </c>
      <c r="S2836" s="320"/>
      <c r="T2836" s="266"/>
    </row>
    <row r="2837" spans="1:20" ht="76.5">
      <c r="A2837" s="189">
        <v>862</v>
      </c>
      <c r="B2837" s="68"/>
      <c r="C2837" s="210" t="s">
        <v>159</v>
      </c>
      <c r="D2837" s="211">
        <v>46171</v>
      </c>
      <c r="E2837" s="189" t="s">
        <v>6905</v>
      </c>
      <c r="F2837" s="189" t="s">
        <v>584</v>
      </c>
      <c r="G2837" s="189">
        <v>15864123</v>
      </c>
      <c r="H2837" s="68"/>
      <c r="I2837" s="195" t="s">
        <v>6906</v>
      </c>
      <c r="J2837" s="68"/>
      <c r="K2837" s="68"/>
      <c r="L2837" s="68"/>
      <c r="M2837" s="68"/>
      <c r="N2837" s="319"/>
      <c r="O2837" s="319"/>
      <c r="P2837" s="212">
        <v>0</v>
      </c>
      <c r="Q2837" s="212">
        <v>33.03</v>
      </c>
      <c r="R2837" s="68" t="s">
        <v>809</v>
      </c>
      <c r="S2837" s="320"/>
      <c r="T2837" s="266"/>
    </row>
    <row r="2838" spans="1:20" ht="76.5">
      <c r="A2838" s="189" t="s">
        <v>495</v>
      </c>
      <c r="B2838" s="68"/>
      <c r="C2838" s="210" t="s">
        <v>623</v>
      </c>
      <c r="D2838" s="211">
        <v>46171</v>
      </c>
      <c r="E2838" s="189" t="s">
        <v>6907</v>
      </c>
      <c r="F2838" s="189" t="s">
        <v>584</v>
      </c>
      <c r="G2838" s="189">
        <v>15864115</v>
      </c>
      <c r="H2838" s="68"/>
      <c r="I2838" s="195" t="s">
        <v>6908</v>
      </c>
      <c r="J2838" s="68"/>
      <c r="K2838" s="68"/>
      <c r="L2838" s="68"/>
      <c r="M2838" s="68"/>
      <c r="N2838" s="319"/>
      <c r="O2838" s="319"/>
      <c r="P2838" s="212">
        <v>0</v>
      </c>
      <c r="Q2838" s="212">
        <v>124148.17</v>
      </c>
      <c r="R2838" s="68" t="s">
        <v>809</v>
      </c>
      <c r="S2838" s="320"/>
      <c r="T2838" s="266"/>
    </row>
    <row r="2839" spans="1:20" ht="63.75">
      <c r="A2839" s="189">
        <v>862</v>
      </c>
      <c r="B2839" s="68"/>
      <c r="C2839" s="210" t="s">
        <v>159</v>
      </c>
      <c r="D2839" s="211">
        <v>46171</v>
      </c>
      <c r="E2839" s="189" t="s">
        <v>6909</v>
      </c>
      <c r="F2839" s="189" t="s">
        <v>584</v>
      </c>
      <c r="G2839" s="189">
        <v>15875194</v>
      </c>
      <c r="H2839" s="68"/>
      <c r="I2839" s="195" t="s">
        <v>6910</v>
      </c>
      <c r="J2839" s="68"/>
      <c r="K2839" s="68"/>
      <c r="L2839" s="68"/>
      <c r="M2839" s="68"/>
      <c r="N2839" s="319"/>
      <c r="O2839" s="319"/>
      <c r="P2839" s="212">
        <v>0</v>
      </c>
      <c r="Q2839" s="212">
        <v>20.47</v>
      </c>
      <c r="R2839" s="68" t="s">
        <v>809</v>
      </c>
      <c r="S2839" s="320"/>
      <c r="T2839" s="266"/>
    </row>
    <row r="2840" spans="1:20" ht="51">
      <c r="A2840" s="189">
        <v>513</v>
      </c>
      <c r="B2840" s="68"/>
      <c r="C2840" s="210" t="s">
        <v>138</v>
      </c>
      <c r="D2840" s="211">
        <v>46171</v>
      </c>
      <c r="E2840" s="189" t="s">
        <v>6911</v>
      </c>
      <c r="F2840" s="189" t="s">
        <v>14</v>
      </c>
      <c r="G2840" s="189">
        <v>3594234</v>
      </c>
      <c r="H2840" s="68"/>
      <c r="I2840" s="195" t="s">
        <v>6912</v>
      </c>
      <c r="J2840" s="68"/>
      <c r="K2840" s="68"/>
      <c r="L2840" s="68"/>
      <c r="M2840" s="68"/>
      <c r="N2840" s="319"/>
      <c r="O2840" s="319"/>
      <c r="P2840" s="212">
        <v>80</v>
      </c>
      <c r="Q2840" s="212">
        <v>0</v>
      </c>
      <c r="R2840" s="68" t="s">
        <v>809</v>
      </c>
      <c r="S2840" s="320"/>
      <c r="T2840" s="266"/>
    </row>
    <row r="2841" spans="1:20" ht="102">
      <c r="A2841" s="189" t="s">
        <v>497</v>
      </c>
      <c r="B2841" s="68"/>
      <c r="C2841" s="210" t="s">
        <v>615</v>
      </c>
      <c r="D2841" s="211">
        <v>46171</v>
      </c>
      <c r="E2841" s="189" t="s">
        <v>6913</v>
      </c>
      <c r="F2841" s="189" t="s">
        <v>550</v>
      </c>
      <c r="G2841" s="189">
        <v>15821666</v>
      </c>
      <c r="H2841" s="68"/>
      <c r="I2841" s="195" t="s">
        <v>6914</v>
      </c>
      <c r="J2841" s="68"/>
      <c r="K2841" s="68"/>
      <c r="L2841" s="68"/>
      <c r="M2841" s="68"/>
      <c r="N2841" s="319"/>
      <c r="O2841" s="319"/>
      <c r="P2841" s="212">
        <v>0</v>
      </c>
      <c r="Q2841" s="212">
        <v>279109</v>
      </c>
      <c r="R2841" s="68" t="s">
        <v>809</v>
      </c>
      <c r="S2841" s="320"/>
      <c r="T2841" s="266"/>
    </row>
    <row r="2842" spans="1:20" ht="102">
      <c r="A2842" s="189" t="s">
        <v>497</v>
      </c>
      <c r="B2842" s="68"/>
      <c r="C2842" s="210" t="s">
        <v>615</v>
      </c>
      <c r="D2842" s="211">
        <v>46171</v>
      </c>
      <c r="E2842" s="189" t="s">
        <v>6915</v>
      </c>
      <c r="F2842" s="189" t="s">
        <v>550</v>
      </c>
      <c r="G2842" s="189">
        <v>15811367</v>
      </c>
      <c r="H2842" s="68"/>
      <c r="I2842" s="195" t="s">
        <v>6914</v>
      </c>
      <c r="J2842" s="68"/>
      <c r="K2842" s="68"/>
      <c r="L2842" s="68"/>
      <c r="M2842" s="68"/>
      <c r="N2842" s="319"/>
      <c r="O2842" s="319"/>
      <c r="P2842" s="212">
        <v>0</v>
      </c>
      <c r="Q2842" s="212">
        <v>1000000</v>
      </c>
      <c r="R2842" s="68" t="s">
        <v>809</v>
      </c>
      <c r="S2842" s="320"/>
      <c r="T2842" s="266"/>
    </row>
    <row r="2843" spans="1:20" ht="102">
      <c r="A2843" s="189" t="s">
        <v>497</v>
      </c>
      <c r="B2843" s="68"/>
      <c r="C2843" s="210" t="s">
        <v>615</v>
      </c>
      <c r="D2843" s="211">
        <v>46171</v>
      </c>
      <c r="E2843" s="189" t="s">
        <v>6916</v>
      </c>
      <c r="F2843" s="189" t="s">
        <v>550</v>
      </c>
      <c r="G2843" s="189">
        <v>15821673</v>
      </c>
      <c r="H2843" s="68"/>
      <c r="I2843" s="195" t="s">
        <v>6917</v>
      </c>
      <c r="J2843" s="68"/>
      <c r="K2843" s="68"/>
      <c r="L2843" s="68"/>
      <c r="M2843" s="68"/>
      <c r="N2843" s="319"/>
      <c r="O2843" s="319"/>
      <c r="P2843" s="212">
        <v>0</v>
      </c>
      <c r="Q2843" s="212">
        <v>2000</v>
      </c>
      <c r="R2843" s="68" t="s">
        <v>809</v>
      </c>
      <c r="S2843" s="320"/>
      <c r="T2843" s="266"/>
    </row>
    <row r="2844" spans="1:20" ht="89.25">
      <c r="A2844" s="189" t="s">
        <v>497</v>
      </c>
      <c r="B2844" s="68"/>
      <c r="C2844" s="210" t="s">
        <v>615</v>
      </c>
      <c r="D2844" s="211">
        <v>46171</v>
      </c>
      <c r="E2844" s="189" t="s">
        <v>6918</v>
      </c>
      <c r="F2844" s="189" t="s">
        <v>550</v>
      </c>
      <c r="G2844" s="189">
        <v>15811375</v>
      </c>
      <c r="H2844" s="68"/>
      <c r="I2844" s="195" t="s">
        <v>6919</v>
      </c>
      <c r="J2844" s="68"/>
      <c r="K2844" s="68"/>
      <c r="L2844" s="68"/>
      <c r="M2844" s="68"/>
      <c r="N2844" s="319"/>
      <c r="O2844" s="319"/>
      <c r="P2844" s="212">
        <v>0</v>
      </c>
      <c r="Q2844" s="212">
        <v>200000</v>
      </c>
      <c r="R2844" s="68" t="s">
        <v>809</v>
      </c>
      <c r="S2844" s="320"/>
      <c r="T2844" s="266"/>
    </row>
    <row r="2845" spans="1:20" ht="51">
      <c r="A2845" s="189">
        <v>41</v>
      </c>
      <c r="B2845" s="68"/>
      <c r="C2845" s="210" t="s">
        <v>879</v>
      </c>
      <c r="D2845" s="211">
        <v>46171</v>
      </c>
      <c r="E2845" s="189" t="s">
        <v>6920</v>
      </c>
      <c r="F2845" s="189" t="s">
        <v>6</v>
      </c>
      <c r="G2845" s="189">
        <v>2440974</v>
      </c>
      <c r="H2845" s="68"/>
      <c r="I2845" s="195" t="s">
        <v>6921</v>
      </c>
      <c r="J2845" s="68"/>
      <c r="K2845" s="68"/>
      <c r="L2845" s="68"/>
      <c r="M2845" s="68"/>
      <c r="N2845" s="319"/>
      <c r="O2845" s="319"/>
      <c r="P2845" s="212">
        <v>0</v>
      </c>
      <c r="Q2845" s="212">
        <v>23490</v>
      </c>
      <c r="R2845" s="68" t="s">
        <v>809</v>
      </c>
      <c r="S2845" s="320"/>
      <c r="T2845" s="266"/>
    </row>
    <row r="2846" spans="1:20" ht="89.25">
      <c r="A2846" s="189">
        <v>389</v>
      </c>
      <c r="B2846" s="68"/>
      <c r="C2846" s="210" t="s">
        <v>736</v>
      </c>
      <c r="D2846" s="211">
        <v>46171</v>
      </c>
      <c r="E2846" s="189" t="s">
        <v>6922</v>
      </c>
      <c r="F2846" s="189" t="s">
        <v>10</v>
      </c>
      <c r="G2846" s="189">
        <v>1155090</v>
      </c>
      <c r="H2846" s="68"/>
      <c r="I2846" s="195" t="s">
        <v>6923</v>
      </c>
      <c r="J2846" s="68"/>
      <c r="K2846" s="68"/>
      <c r="L2846" s="68"/>
      <c r="M2846" s="68"/>
      <c r="N2846" s="319"/>
      <c r="O2846" s="319"/>
      <c r="P2846" s="212">
        <v>80</v>
      </c>
      <c r="Q2846" s="212">
        <v>0</v>
      </c>
      <c r="R2846" s="68" t="s">
        <v>809</v>
      </c>
      <c r="S2846" s="320"/>
      <c r="T2846" s="266"/>
    </row>
    <row r="2847" spans="1:20" ht="76.5">
      <c r="A2847" s="189">
        <v>525</v>
      </c>
      <c r="B2847" s="68"/>
      <c r="C2847" s="210" t="s">
        <v>142</v>
      </c>
      <c r="D2847" s="211">
        <v>46171</v>
      </c>
      <c r="E2847" s="189" t="s">
        <v>6924</v>
      </c>
      <c r="F2847" s="189" t="s">
        <v>6</v>
      </c>
      <c r="G2847" s="189">
        <v>3594734</v>
      </c>
      <c r="H2847" s="68"/>
      <c r="I2847" s="195" t="s">
        <v>6925</v>
      </c>
      <c r="J2847" s="68"/>
      <c r="K2847" s="68"/>
      <c r="L2847" s="68"/>
      <c r="M2847" s="68"/>
      <c r="N2847" s="319"/>
      <c r="O2847" s="319"/>
      <c r="P2847" s="212">
        <v>0</v>
      </c>
      <c r="Q2847" s="212">
        <v>946680</v>
      </c>
      <c r="R2847" s="68" t="s">
        <v>809</v>
      </c>
      <c r="S2847" s="320"/>
      <c r="T2847" s="266"/>
    </row>
    <row r="2848" spans="1:20" ht="63.75">
      <c r="A2848" s="189">
        <v>117</v>
      </c>
      <c r="B2848" s="68"/>
      <c r="C2848" s="210" t="s">
        <v>50</v>
      </c>
      <c r="D2848" s="211">
        <v>46171</v>
      </c>
      <c r="E2848" s="189" t="s">
        <v>6926</v>
      </c>
      <c r="F2848" s="189" t="s">
        <v>10</v>
      </c>
      <c r="G2848" s="189">
        <v>1155133</v>
      </c>
      <c r="H2848" s="68"/>
      <c r="I2848" s="195" t="s">
        <v>6927</v>
      </c>
      <c r="J2848" s="68"/>
      <c r="K2848" s="68"/>
      <c r="L2848" s="68"/>
      <c r="M2848" s="68"/>
      <c r="N2848" s="319"/>
      <c r="O2848" s="319"/>
      <c r="P2848" s="212">
        <v>80</v>
      </c>
      <c r="Q2848" s="212">
        <v>0</v>
      </c>
      <c r="R2848" s="68" t="s">
        <v>809</v>
      </c>
      <c r="S2848" s="320"/>
      <c r="T2848" s="266"/>
    </row>
    <row r="2849" spans="1:20" ht="102">
      <c r="A2849" s="189">
        <v>389</v>
      </c>
      <c r="B2849" s="68"/>
      <c r="C2849" s="210" t="s">
        <v>736</v>
      </c>
      <c r="D2849" s="211">
        <v>46171</v>
      </c>
      <c r="E2849" s="189" t="s">
        <v>6928</v>
      </c>
      <c r="F2849" s="189" t="s">
        <v>10</v>
      </c>
      <c r="G2849" s="189">
        <v>1155110</v>
      </c>
      <c r="H2849" s="68"/>
      <c r="I2849" s="195" t="s">
        <v>6929</v>
      </c>
      <c r="J2849" s="68"/>
      <c r="K2849" s="68"/>
      <c r="L2849" s="68"/>
      <c r="M2849" s="68"/>
      <c r="N2849" s="319"/>
      <c r="O2849" s="319"/>
      <c r="P2849" s="212">
        <v>80</v>
      </c>
      <c r="Q2849" s="212">
        <v>0</v>
      </c>
      <c r="R2849" s="68" t="s">
        <v>809</v>
      </c>
      <c r="S2849" s="320"/>
      <c r="T2849" s="266"/>
    </row>
    <row r="2850" spans="1:20" ht="102">
      <c r="A2850" s="189">
        <v>389</v>
      </c>
      <c r="B2850" s="68"/>
      <c r="C2850" s="210" t="s">
        <v>736</v>
      </c>
      <c r="D2850" s="211">
        <v>46171</v>
      </c>
      <c r="E2850" s="189" t="s">
        <v>6930</v>
      </c>
      <c r="F2850" s="189" t="s">
        <v>10</v>
      </c>
      <c r="G2850" s="189">
        <v>1155107</v>
      </c>
      <c r="H2850" s="68"/>
      <c r="I2850" s="195" t="s">
        <v>6931</v>
      </c>
      <c r="J2850" s="68"/>
      <c r="K2850" s="68"/>
      <c r="L2850" s="68"/>
      <c r="M2850" s="68"/>
      <c r="N2850" s="319"/>
      <c r="O2850" s="319"/>
      <c r="P2850" s="212">
        <v>80</v>
      </c>
      <c r="Q2850" s="212">
        <v>0</v>
      </c>
      <c r="R2850" s="68" t="s">
        <v>809</v>
      </c>
      <c r="S2850" s="320"/>
      <c r="T2850" s="266"/>
    </row>
    <row r="2851" spans="1:20" ht="63.75">
      <c r="A2851" s="189">
        <v>389</v>
      </c>
      <c r="B2851" s="68"/>
      <c r="C2851" s="210" t="s">
        <v>736</v>
      </c>
      <c r="D2851" s="211">
        <v>46171</v>
      </c>
      <c r="E2851" s="189" t="s">
        <v>6932</v>
      </c>
      <c r="F2851" s="189" t="s">
        <v>10</v>
      </c>
      <c r="G2851" s="189">
        <v>1155106</v>
      </c>
      <c r="H2851" s="68"/>
      <c r="I2851" s="195" t="s">
        <v>6933</v>
      </c>
      <c r="J2851" s="68"/>
      <c r="K2851" s="68"/>
      <c r="L2851" s="68"/>
      <c r="M2851" s="68"/>
      <c r="N2851" s="319"/>
      <c r="O2851" s="319"/>
      <c r="P2851" s="212">
        <v>80</v>
      </c>
      <c r="Q2851" s="212">
        <v>0</v>
      </c>
      <c r="R2851" s="68" t="s">
        <v>809</v>
      </c>
      <c r="S2851" s="320"/>
      <c r="T2851" s="266"/>
    </row>
    <row r="2852" spans="1:20" ht="76.5">
      <c r="A2852" s="189">
        <v>117</v>
      </c>
      <c r="B2852" s="68"/>
      <c r="C2852" s="210" t="s">
        <v>50</v>
      </c>
      <c r="D2852" s="211">
        <v>46171</v>
      </c>
      <c r="E2852" s="189" t="s">
        <v>6934</v>
      </c>
      <c r="F2852" s="189" t="s">
        <v>10</v>
      </c>
      <c r="G2852" s="189">
        <v>1155104</v>
      </c>
      <c r="H2852" s="68"/>
      <c r="I2852" s="195" t="s">
        <v>6935</v>
      </c>
      <c r="J2852" s="68"/>
      <c r="K2852" s="68"/>
      <c r="L2852" s="68"/>
      <c r="M2852" s="68"/>
      <c r="N2852" s="319"/>
      <c r="O2852" s="319"/>
      <c r="P2852" s="212">
        <v>80</v>
      </c>
      <c r="Q2852" s="212">
        <v>0</v>
      </c>
      <c r="R2852" s="68" t="s">
        <v>809</v>
      </c>
      <c r="S2852" s="320"/>
      <c r="T2852" s="266"/>
    </row>
    <row r="2853" spans="1:20" ht="76.5">
      <c r="A2853" s="189">
        <v>117</v>
      </c>
      <c r="B2853" s="68"/>
      <c r="C2853" s="210" t="s">
        <v>50</v>
      </c>
      <c r="D2853" s="211">
        <v>46171</v>
      </c>
      <c r="E2853" s="189" t="s">
        <v>6936</v>
      </c>
      <c r="F2853" s="189" t="s">
        <v>10</v>
      </c>
      <c r="G2853" s="189">
        <v>1155101</v>
      </c>
      <c r="H2853" s="68"/>
      <c r="I2853" s="195" t="s">
        <v>6937</v>
      </c>
      <c r="J2853" s="68"/>
      <c r="K2853" s="68"/>
      <c r="L2853" s="68"/>
      <c r="M2853" s="68"/>
      <c r="N2853" s="319"/>
      <c r="O2853" s="319"/>
      <c r="P2853" s="212">
        <v>80</v>
      </c>
      <c r="Q2853" s="212">
        <v>0</v>
      </c>
      <c r="R2853" s="68" t="s">
        <v>809</v>
      </c>
      <c r="S2853" s="320"/>
      <c r="T2853" s="266"/>
    </row>
    <row r="2854" spans="1:20" ht="76.5">
      <c r="A2854" s="189">
        <v>117</v>
      </c>
      <c r="B2854" s="68"/>
      <c r="C2854" s="210" t="s">
        <v>50</v>
      </c>
      <c r="D2854" s="211">
        <v>46171</v>
      </c>
      <c r="E2854" s="189" t="s">
        <v>6938</v>
      </c>
      <c r="F2854" s="189" t="s">
        <v>10</v>
      </c>
      <c r="G2854" s="189">
        <v>1155086</v>
      </c>
      <c r="H2854" s="68"/>
      <c r="I2854" s="195" t="s">
        <v>6939</v>
      </c>
      <c r="J2854" s="68"/>
      <c r="K2854" s="68"/>
      <c r="L2854" s="68"/>
      <c r="M2854" s="68"/>
      <c r="N2854" s="319"/>
      <c r="O2854" s="319"/>
      <c r="P2854" s="212">
        <v>80</v>
      </c>
      <c r="Q2854" s="212">
        <v>0</v>
      </c>
      <c r="R2854" s="68" t="s">
        <v>809</v>
      </c>
      <c r="S2854" s="320"/>
      <c r="T2854" s="266"/>
    </row>
    <row r="2855" spans="1:20" ht="89.25">
      <c r="A2855" s="189" t="s">
        <v>495</v>
      </c>
      <c r="B2855" s="68"/>
      <c r="C2855" s="210" t="s">
        <v>623</v>
      </c>
      <c r="D2855" s="211">
        <v>46171</v>
      </c>
      <c r="E2855" s="189" t="s">
        <v>6940</v>
      </c>
      <c r="F2855" s="189" t="s">
        <v>20</v>
      </c>
      <c r="G2855" s="189">
        <v>1155144</v>
      </c>
      <c r="H2855" s="68"/>
      <c r="I2855" s="195" t="s">
        <v>6941</v>
      </c>
      <c r="J2855" s="68"/>
      <c r="K2855" s="68"/>
      <c r="L2855" s="68"/>
      <c r="M2855" s="68"/>
      <c r="N2855" s="319"/>
      <c r="O2855" s="319"/>
      <c r="P2855" s="212">
        <v>110977650</v>
      </c>
      <c r="Q2855" s="212">
        <v>0</v>
      </c>
      <c r="R2855" s="68" t="s">
        <v>809</v>
      </c>
      <c r="S2855" s="320"/>
      <c r="T2855" s="266"/>
    </row>
    <row r="2856" spans="1:20" ht="63.75">
      <c r="A2856" s="189">
        <v>46</v>
      </c>
      <c r="B2856" s="68"/>
      <c r="C2856" s="210" t="s">
        <v>719</v>
      </c>
      <c r="D2856" s="211">
        <v>46171</v>
      </c>
      <c r="E2856" s="189" t="s">
        <v>6942</v>
      </c>
      <c r="F2856" s="189" t="s">
        <v>6</v>
      </c>
      <c r="G2856" s="189">
        <v>1155160</v>
      </c>
      <c r="H2856" s="68"/>
      <c r="I2856" s="195" t="s">
        <v>6943</v>
      </c>
      <c r="J2856" s="68"/>
      <c r="K2856" s="68"/>
      <c r="L2856" s="68"/>
      <c r="M2856" s="68"/>
      <c r="N2856" s="319"/>
      <c r="O2856" s="319"/>
      <c r="P2856" s="212">
        <v>0</v>
      </c>
      <c r="Q2856" s="212">
        <v>119328.41</v>
      </c>
      <c r="R2856" s="68" t="s">
        <v>809</v>
      </c>
      <c r="S2856" s="320"/>
      <c r="T2856" s="266"/>
    </row>
    <row r="2857" spans="1:20" ht="63.75">
      <c r="A2857" s="189">
        <v>46</v>
      </c>
      <c r="B2857" s="68"/>
      <c r="C2857" s="210" t="s">
        <v>719</v>
      </c>
      <c r="D2857" s="211">
        <v>46171</v>
      </c>
      <c r="E2857" s="189" t="s">
        <v>6944</v>
      </c>
      <c r="F2857" s="189" t="s">
        <v>6</v>
      </c>
      <c r="G2857" s="189">
        <v>1155164</v>
      </c>
      <c r="H2857" s="68"/>
      <c r="I2857" s="195" t="s">
        <v>6943</v>
      </c>
      <c r="J2857" s="68"/>
      <c r="K2857" s="68"/>
      <c r="L2857" s="68"/>
      <c r="M2857" s="68"/>
      <c r="N2857" s="319"/>
      <c r="O2857" s="319"/>
      <c r="P2857" s="212">
        <v>0</v>
      </c>
      <c r="Q2857" s="212">
        <v>16731.66</v>
      </c>
      <c r="R2857" s="68" t="s">
        <v>809</v>
      </c>
      <c r="S2857" s="320"/>
      <c r="T2857" s="266"/>
    </row>
    <row r="2858" spans="1:20">
      <c r="A2858" s="340"/>
      <c r="C2858" s="341"/>
      <c r="D2858" s="342"/>
      <c r="E2858" s="340"/>
      <c r="F2858" s="340"/>
      <c r="G2858" s="340"/>
      <c r="I2858" s="343"/>
      <c r="N2858" s="333"/>
      <c r="O2858" s="333"/>
      <c r="P2858" s="230"/>
      <c r="Q2858" s="230"/>
      <c r="S2858" s="347"/>
    </row>
    <row r="2859" spans="1:20" ht="18.75">
      <c r="A2859" s="178"/>
      <c r="B2859" s="179"/>
      <c r="I2859" s="453" t="s">
        <v>507</v>
      </c>
      <c r="J2859" s="453"/>
      <c r="K2859" s="453"/>
      <c r="L2859" s="453"/>
      <c r="M2859" s="453"/>
      <c r="N2859" s="176">
        <f>+SUBTOTAL(9,N8:N10)</f>
        <v>0</v>
      </c>
      <c r="O2859" s="176">
        <f>+SUBTOTAL(9,O8:O10)</f>
        <v>0</v>
      </c>
      <c r="P2859" s="176">
        <f>+SUBTOTAL(9,P8:P2857)</f>
        <v>33026747173.489994</v>
      </c>
      <c r="Q2859" s="176">
        <f>+SUBTOTAL(9,Q8:Q2857)</f>
        <v>1553558415.72</v>
      </c>
    </row>
    <row r="2860" spans="1:20">
      <c r="N2860" s="157"/>
      <c r="O2860" s="157"/>
      <c r="P2860" s="157"/>
      <c r="Q2860" s="157"/>
    </row>
    <row r="2861" spans="1:20">
      <c r="N2861" s="157"/>
      <c r="O2861" s="157"/>
      <c r="P2861" s="157"/>
      <c r="Q2861" s="157"/>
    </row>
    <row r="2862" spans="1:20">
      <c r="N2862" s="157"/>
      <c r="O2862" s="157"/>
      <c r="P2862" s="157"/>
      <c r="Q2862" s="157"/>
    </row>
    <row r="2863" spans="1:20">
      <c r="N2863" s="157"/>
      <c r="O2863" s="157"/>
      <c r="P2863" s="157"/>
      <c r="Q2863" s="157"/>
    </row>
    <row r="2864" spans="1:20">
      <c r="N2864" s="157"/>
      <c r="O2864" s="157"/>
      <c r="P2864" s="157"/>
      <c r="Q2864" s="157"/>
    </row>
    <row r="2865" spans="1:17">
      <c r="N2865" s="157"/>
      <c r="O2865" s="157"/>
      <c r="P2865" s="157"/>
      <c r="Q2865" s="157"/>
    </row>
    <row r="2866" spans="1:17">
      <c r="N2866" s="157"/>
      <c r="O2866" s="157"/>
      <c r="P2866" s="157"/>
      <c r="Q2866" s="157"/>
    </row>
    <row r="2867" spans="1:17">
      <c r="N2867" s="157"/>
      <c r="O2867" s="157"/>
      <c r="P2867" s="157"/>
      <c r="Q2867" s="157"/>
    </row>
    <row r="2868" spans="1:17">
      <c r="N2868" s="157"/>
      <c r="O2868" s="157"/>
      <c r="P2868" s="157"/>
      <c r="Q2868" s="157"/>
    </row>
    <row r="2869" spans="1:17">
      <c r="N2869" s="157"/>
      <c r="O2869" s="157"/>
      <c r="P2869" s="157"/>
      <c r="Q2869" s="157"/>
    </row>
    <row r="2870" spans="1:17">
      <c r="N2870" s="157"/>
      <c r="O2870" s="157"/>
      <c r="P2870" s="157"/>
      <c r="Q2870" s="157"/>
    </row>
    <row r="2871" spans="1:17">
      <c r="N2871" s="157"/>
      <c r="O2871" s="157"/>
      <c r="P2871" s="157"/>
      <c r="Q2871" s="157"/>
    </row>
    <row r="2872" spans="1:17">
      <c r="A2872" s="323" t="s">
        <v>800</v>
      </c>
    </row>
    <row r="2873" spans="1:17">
      <c r="A2873" s="322" t="s">
        <v>801</v>
      </c>
    </row>
    <row r="2874" spans="1:17">
      <c r="A2874" s="322" t="s">
        <v>802</v>
      </c>
    </row>
    <row r="2875" spans="1:17">
      <c r="A2875" s="322"/>
    </row>
    <row r="2876" spans="1:17">
      <c r="A2876" s="322" t="s">
        <v>803</v>
      </c>
    </row>
    <row r="2877" spans="1:17">
      <c r="A2877" s="322" t="s">
        <v>804</v>
      </c>
    </row>
  </sheetData>
  <sheetProtection formatCells="0" formatColumns="0" formatRows="0" autoFilter="0"/>
  <protectedRanges>
    <protectedRange sqref="B8:B2858" name="Rango2"/>
    <protectedRange sqref="J8:M2858" name="Compr"/>
    <protectedRange sqref="H8:H2858" name="Rango3"/>
    <protectedRange sqref="T8:T2858" name="Rango4"/>
  </protectedRanges>
  <autoFilter ref="A7:T2857" xr:uid="{00000000-0001-0000-0400-000000000000}"/>
  <mergeCells count="6">
    <mergeCell ref="I2859:M2859"/>
    <mergeCell ref="N6:O6"/>
    <mergeCell ref="P6:Q6"/>
    <mergeCell ref="L6:M6"/>
    <mergeCell ref="A6:B6"/>
    <mergeCell ref="J6:K6"/>
  </mergeCells>
  <pageMargins left="0.39370078740157483" right="0.19685039370078741" top="0.31496062992125984"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41"/>
  <sheetViews>
    <sheetView showGridLines="0" view="pageBreakPreview" zoomScaleNormal="100" zoomScaleSheetLayoutView="100" workbookViewId="0">
      <pane ySplit="7" topLeftCell="A8" activePane="bottomLeft" state="frozen"/>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customWidth="1" outlineLevel="1"/>
    <col min="6" max="6" width="12.28515625" style="66" customWidth="1"/>
    <col min="7" max="7" width="9.42578125" style="66" customWidth="1"/>
    <col min="8" max="8" width="12.42578125" style="66" customWidth="1"/>
    <col min="9" max="9" width="50.28515625" style="72" customWidth="1"/>
    <col min="10" max="13" width="10.5703125" style="66" customWidth="1"/>
    <col min="14" max="14" width="15" style="109" customWidth="1"/>
    <col min="15"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608</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MAYO DE 2026</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08 de junio de 2026 Hrs. 14:00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378" t="s">
        <v>793</v>
      </c>
      <c r="B6" s="379"/>
      <c r="C6" s="103"/>
      <c r="D6" s="122"/>
      <c r="E6" s="122"/>
      <c r="F6" s="67"/>
      <c r="G6" s="67"/>
      <c r="H6" s="67"/>
      <c r="I6" s="71"/>
      <c r="J6" s="378" t="s">
        <v>795</v>
      </c>
      <c r="K6" s="379"/>
      <c r="L6" s="378" t="s">
        <v>796</v>
      </c>
      <c r="M6" s="379"/>
      <c r="N6" s="376" t="s">
        <v>797</v>
      </c>
      <c r="O6" s="377"/>
      <c r="P6" s="376" t="s">
        <v>798</v>
      </c>
      <c r="Q6" s="377"/>
      <c r="R6" s="67"/>
      <c r="S6" s="67"/>
    </row>
    <row r="7" spans="1:20" s="66" customFormat="1" ht="44.25" customHeight="1">
      <c r="A7" s="309" t="s">
        <v>593</v>
      </c>
      <c r="B7" s="309" t="s">
        <v>594</v>
      </c>
      <c r="C7" s="310" t="s">
        <v>600</v>
      </c>
      <c r="D7" s="310" t="s">
        <v>792</v>
      </c>
      <c r="E7" s="327" t="s">
        <v>589</v>
      </c>
      <c r="F7" s="310" t="s">
        <v>590</v>
      </c>
      <c r="G7" s="310" t="s">
        <v>591</v>
      </c>
      <c r="H7" s="312" t="s">
        <v>794</v>
      </c>
      <c r="I7" s="310" t="s">
        <v>592</v>
      </c>
      <c r="J7" s="309" t="s">
        <v>595</v>
      </c>
      <c r="K7" s="309" t="s">
        <v>598</v>
      </c>
      <c r="L7" s="309" t="s">
        <v>596</v>
      </c>
      <c r="M7" s="309" t="s">
        <v>597</v>
      </c>
      <c r="N7" s="311" t="s">
        <v>680</v>
      </c>
      <c r="O7" s="311" t="s">
        <v>681</v>
      </c>
      <c r="P7" s="311" t="s">
        <v>666</v>
      </c>
      <c r="Q7" s="311" t="s">
        <v>667</v>
      </c>
      <c r="R7" s="310" t="s">
        <v>602</v>
      </c>
      <c r="S7" s="310" t="s">
        <v>799</v>
      </c>
      <c r="T7" s="312" t="s">
        <v>709</v>
      </c>
    </row>
    <row r="8" spans="1:20" ht="89.25">
      <c r="A8" s="68">
        <v>10</v>
      </c>
      <c r="B8" s="68"/>
      <c r="C8" s="69" t="s">
        <v>37</v>
      </c>
      <c r="D8" s="108">
        <v>46027</v>
      </c>
      <c r="E8" s="108" t="s">
        <v>1380</v>
      </c>
      <c r="F8" s="189" t="s">
        <v>6</v>
      </c>
      <c r="G8" s="189">
        <v>25870</v>
      </c>
      <c r="H8" s="68"/>
      <c r="I8" s="300" t="s">
        <v>1425</v>
      </c>
      <c r="J8" s="68"/>
      <c r="K8" s="68"/>
      <c r="L8" s="68"/>
      <c r="M8" s="68"/>
      <c r="N8" s="301">
        <v>0</v>
      </c>
      <c r="O8" s="301">
        <v>196.34</v>
      </c>
      <c r="P8" s="302">
        <v>0</v>
      </c>
      <c r="Q8" s="302">
        <v>1346.89</v>
      </c>
      <c r="R8" s="303" t="s">
        <v>809</v>
      </c>
      <c r="S8" s="321"/>
      <c r="T8" s="266"/>
    </row>
    <row r="9" spans="1:20" ht="89.25">
      <c r="A9" s="68">
        <v>10</v>
      </c>
      <c r="B9" s="68"/>
      <c r="C9" s="69" t="s">
        <v>37</v>
      </c>
      <c r="D9" s="108">
        <v>46027</v>
      </c>
      <c r="E9" s="108" t="s">
        <v>1381</v>
      </c>
      <c r="F9" s="189" t="s">
        <v>6</v>
      </c>
      <c r="G9" s="189">
        <v>25867</v>
      </c>
      <c r="H9" s="68"/>
      <c r="I9" s="300" t="s">
        <v>1426</v>
      </c>
      <c r="J9" s="68"/>
      <c r="K9" s="68"/>
      <c r="L9" s="68"/>
      <c r="M9" s="68"/>
      <c r="N9" s="301">
        <v>0</v>
      </c>
      <c r="O9" s="301">
        <v>224.05</v>
      </c>
      <c r="P9" s="302">
        <v>0</v>
      </c>
      <c r="Q9" s="302">
        <v>1536.98</v>
      </c>
      <c r="R9" s="303" t="s">
        <v>809</v>
      </c>
      <c r="S9" s="321"/>
      <c r="T9" s="266"/>
    </row>
    <row r="10" spans="1:20" ht="102">
      <c r="A10" s="68" t="s">
        <v>495</v>
      </c>
      <c r="B10" s="68"/>
      <c r="C10" s="69" t="s">
        <v>623</v>
      </c>
      <c r="D10" s="108">
        <v>46027</v>
      </c>
      <c r="E10" s="108" t="s">
        <v>1382</v>
      </c>
      <c r="F10" s="189" t="s">
        <v>6</v>
      </c>
      <c r="G10" s="189">
        <v>25842</v>
      </c>
      <c r="H10" s="68"/>
      <c r="I10" s="300" t="s">
        <v>1427</v>
      </c>
      <c r="J10" s="68"/>
      <c r="K10" s="68"/>
      <c r="L10" s="68"/>
      <c r="M10" s="68"/>
      <c r="N10" s="301">
        <v>0</v>
      </c>
      <c r="O10" s="301">
        <v>0.32</v>
      </c>
      <c r="P10" s="302">
        <v>0</v>
      </c>
      <c r="Q10" s="302">
        <v>2.2000000000000002</v>
      </c>
      <c r="R10" s="303" t="s">
        <v>809</v>
      </c>
      <c r="S10" s="321"/>
      <c r="T10" s="266"/>
    </row>
    <row r="11" spans="1:20" ht="51">
      <c r="A11" s="68" t="s">
        <v>495</v>
      </c>
      <c r="B11" s="68"/>
      <c r="C11" s="69" t="s">
        <v>623</v>
      </c>
      <c r="D11" s="108">
        <v>46027</v>
      </c>
      <c r="E11" s="108" t="s">
        <v>1383</v>
      </c>
      <c r="F11" s="189" t="s">
        <v>19</v>
      </c>
      <c r="G11" s="189">
        <v>20996</v>
      </c>
      <c r="H11" s="68"/>
      <c r="I11" s="300" t="s">
        <v>1428</v>
      </c>
      <c r="J11" s="68"/>
      <c r="K11" s="68"/>
      <c r="L11" s="68"/>
      <c r="M11" s="68"/>
      <c r="N11" s="301">
        <v>785347.05</v>
      </c>
      <c r="O11" s="301">
        <v>0</v>
      </c>
      <c r="P11" s="302">
        <v>5387480.7599999998</v>
      </c>
      <c r="Q11" s="302">
        <v>0</v>
      </c>
      <c r="R11" s="303" t="s">
        <v>809</v>
      </c>
      <c r="S11" s="321"/>
      <c r="T11" s="266"/>
    </row>
    <row r="12" spans="1:20" ht="51">
      <c r="A12" s="68" t="s">
        <v>495</v>
      </c>
      <c r="B12" s="68"/>
      <c r="C12" s="69" t="s">
        <v>623</v>
      </c>
      <c r="D12" s="108">
        <v>46028</v>
      </c>
      <c r="E12" s="108" t="s">
        <v>1384</v>
      </c>
      <c r="F12" s="189" t="s">
        <v>19</v>
      </c>
      <c r="G12" s="189">
        <v>21018</v>
      </c>
      <c r="H12" s="68"/>
      <c r="I12" s="300" t="s">
        <v>1429</v>
      </c>
      <c r="J12" s="68"/>
      <c r="K12" s="68"/>
      <c r="L12" s="68"/>
      <c r="M12" s="68"/>
      <c r="N12" s="301">
        <v>4076776.55</v>
      </c>
      <c r="O12" s="301">
        <v>0</v>
      </c>
      <c r="P12" s="302">
        <v>27966687.129999999</v>
      </c>
      <c r="Q12" s="302">
        <v>0</v>
      </c>
      <c r="R12" s="303" t="s">
        <v>809</v>
      </c>
      <c r="S12" s="321"/>
      <c r="T12" s="266"/>
    </row>
    <row r="13" spans="1:20" ht="51">
      <c r="A13" s="68" t="s">
        <v>495</v>
      </c>
      <c r="B13" s="68"/>
      <c r="C13" s="69" t="s">
        <v>623</v>
      </c>
      <c r="D13" s="108">
        <v>46029</v>
      </c>
      <c r="E13" s="108" t="s">
        <v>1385</v>
      </c>
      <c r="F13" s="189" t="s">
        <v>19</v>
      </c>
      <c r="G13" s="189">
        <v>20998</v>
      </c>
      <c r="H13" s="68"/>
      <c r="I13" s="300" t="s">
        <v>1430</v>
      </c>
      <c r="J13" s="68"/>
      <c r="K13" s="68"/>
      <c r="L13" s="68"/>
      <c r="M13" s="68"/>
      <c r="N13" s="301">
        <v>4688389.53</v>
      </c>
      <c r="O13" s="301">
        <v>0</v>
      </c>
      <c r="P13" s="302">
        <v>32162352.18</v>
      </c>
      <c r="Q13" s="302">
        <v>0</v>
      </c>
      <c r="R13" s="303" t="s">
        <v>809</v>
      </c>
      <c r="S13" s="321"/>
      <c r="T13" s="266"/>
    </row>
    <row r="14" spans="1:20" ht="63.75">
      <c r="A14" s="68" t="s">
        <v>495</v>
      </c>
      <c r="B14" s="68"/>
      <c r="C14" s="69" t="s">
        <v>623</v>
      </c>
      <c r="D14" s="108">
        <v>46029</v>
      </c>
      <c r="E14" s="108" t="s">
        <v>1386</v>
      </c>
      <c r="F14" s="189" t="s">
        <v>19</v>
      </c>
      <c r="G14" s="189">
        <v>21036</v>
      </c>
      <c r="H14" s="68"/>
      <c r="I14" s="300" t="s">
        <v>1431</v>
      </c>
      <c r="J14" s="68"/>
      <c r="K14" s="68"/>
      <c r="L14" s="68"/>
      <c r="M14" s="68"/>
      <c r="N14" s="301">
        <v>657781.85</v>
      </c>
      <c r="O14" s="301">
        <v>0</v>
      </c>
      <c r="P14" s="302">
        <v>4512383.49</v>
      </c>
      <c r="Q14" s="302">
        <v>0</v>
      </c>
      <c r="R14" s="303" t="s">
        <v>809</v>
      </c>
      <c r="S14" s="321"/>
      <c r="T14" s="266"/>
    </row>
    <row r="15" spans="1:20" ht="51">
      <c r="A15" s="68" t="s">
        <v>495</v>
      </c>
      <c r="B15" s="68"/>
      <c r="C15" s="69" t="s">
        <v>623</v>
      </c>
      <c r="D15" s="108">
        <v>46029</v>
      </c>
      <c r="E15" s="108" t="s">
        <v>1387</v>
      </c>
      <c r="F15" s="189" t="s">
        <v>19</v>
      </c>
      <c r="G15" s="189">
        <v>20997</v>
      </c>
      <c r="H15" s="68"/>
      <c r="I15" s="300" t="s">
        <v>1432</v>
      </c>
      <c r="J15" s="68"/>
      <c r="K15" s="68"/>
      <c r="L15" s="68"/>
      <c r="M15" s="68"/>
      <c r="N15" s="301">
        <v>6487421.3300000001</v>
      </c>
      <c r="O15" s="301">
        <v>0</v>
      </c>
      <c r="P15" s="302">
        <v>44503710.32</v>
      </c>
      <c r="Q15" s="302">
        <v>0</v>
      </c>
      <c r="R15" s="303" t="s">
        <v>809</v>
      </c>
      <c r="S15" s="321"/>
      <c r="T15" s="266"/>
    </row>
    <row r="16" spans="1:20" ht="51">
      <c r="A16" s="68" t="s">
        <v>494</v>
      </c>
      <c r="B16" s="68"/>
      <c r="C16" s="69" t="s">
        <v>542</v>
      </c>
      <c r="D16" s="108">
        <v>46029</v>
      </c>
      <c r="E16" s="108" t="s">
        <v>1415</v>
      </c>
      <c r="F16" s="189" t="s">
        <v>22</v>
      </c>
      <c r="G16" s="189">
        <v>27861</v>
      </c>
      <c r="H16" s="68"/>
      <c r="I16" s="300" t="s">
        <v>1459</v>
      </c>
      <c r="J16" s="68"/>
      <c r="K16" s="68"/>
      <c r="L16" s="68"/>
      <c r="M16" s="68"/>
      <c r="N16" s="301">
        <v>0</v>
      </c>
      <c r="O16" s="301">
        <v>0</v>
      </c>
      <c r="P16" s="302">
        <v>0.01</v>
      </c>
      <c r="Q16" s="302">
        <v>0</v>
      </c>
      <c r="R16" s="303" t="s">
        <v>809</v>
      </c>
      <c r="S16" s="321"/>
      <c r="T16" s="266"/>
    </row>
    <row r="17" spans="1:20" ht="51">
      <c r="A17" s="68" t="s">
        <v>494</v>
      </c>
      <c r="B17" s="68"/>
      <c r="C17" s="69" t="s">
        <v>542</v>
      </c>
      <c r="D17" s="108">
        <v>46031</v>
      </c>
      <c r="E17" s="108" t="s">
        <v>1416</v>
      </c>
      <c r="F17" s="189" t="s">
        <v>22</v>
      </c>
      <c r="G17" s="189">
        <v>27872</v>
      </c>
      <c r="H17" s="68"/>
      <c r="I17" s="300" t="s">
        <v>1460</v>
      </c>
      <c r="J17" s="68"/>
      <c r="K17" s="68"/>
      <c r="L17" s="68"/>
      <c r="M17" s="68"/>
      <c r="N17" s="301">
        <v>0</v>
      </c>
      <c r="O17" s="301">
        <v>0</v>
      </c>
      <c r="P17" s="302">
        <v>0</v>
      </c>
      <c r="Q17" s="302">
        <v>0.01</v>
      </c>
      <c r="R17" s="303" t="s">
        <v>809</v>
      </c>
      <c r="S17" s="321"/>
      <c r="T17" s="266"/>
    </row>
    <row r="18" spans="1:20" ht="51">
      <c r="A18" s="68" t="s">
        <v>494</v>
      </c>
      <c r="B18" s="68"/>
      <c r="C18" s="69" t="s">
        <v>542</v>
      </c>
      <c r="D18" s="108">
        <v>46034</v>
      </c>
      <c r="E18" s="108" t="s">
        <v>1417</v>
      </c>
      <c r="F18" s="189" t="s">
        <v>22</v>
      </c>
      <c r="G18" s="189">
        <v>27886</v>
      </c>
      <c r="H18" s="68"/>
      <c r="I18" s="300" t="s">
        <v>1461</v>
      </c>
      <c r="J18" s="68"/>
      <c r="K18" s="68"/>
      <c r="L18" s="68"/>
      <c r="M18" s="68"/>
      <c r="N18" s="301">
        <v>0</v>
      </c>
      <c r="O18" s="301">
        <v>0</v>
      </c>
      <c r="P18" s="302">
        <v>0</v>
      </c>
      <c r="Q18" s="302">
        <v>0.01</v>
      </c>
      <c r="R18" s="303" t="s">
        <v>809</v>
      </c>
      <c r="S18" s="321"/>
      <c r="T18" s="266"/>
    </row>
    <row r="19" spans="1:20" ht="102">
      <c r="A19" s="68" t="s">
        <v>495</v>
      </c>
      <c r="B19" s="68"/>
      <c r="C19" s="69" t="s">
        <v>623</v>
      </c>
      <c r="D19" s="108">
        <v>46037</v>
      </c>
      <c r="E19" s="108" t="s">
        <v>1388</v>
      </c>
      <c r="F19" s="189" t="s">
        <v>6</v>
      </c>
      <c r="G19" s="189">
        <v>1146480</v>
      </c>
      <c r="H19" s="68"/>
      <c r="I19" s="300" t="s">
        <v>1433</v>
      </c>
      <c r="J19" s="68"/>
      <c r="K19" s="68"/>
      <c r="L19" s="68"/>
      <c r="M19" s="68"/>
      <c r="N19" s="301">
        <v>0</v>
      </c>
      <c r="O19" s="301">
        <v>36399.870000000003</v>
      </c>
      <c r="P19" s="302">
        <v>0</v>
      </c>
      <c r="Q19" s="302">
        <v>249703.11</v>
      </c>
      <c r="R19" s="303" t="s">
        <v>809</v>
      </c>
      <c r="S19" s="321"/>
      <c r="T19" s="266"/>
    </row>
    <row r="20" spans="1:20" ht="102">
      <c r="A20" s="68" t="s">
        <v>495</v>
      </c>
      <c r="B20" s="68"/>
      <c r="C20" s="69" t="s">
        <v>623</v>
      </c>
      <c r="D20" s="108">
        <v>46037</v>
      </c>
      <c r="E20" s="108" t="s">
        <v>1389</v>
      </c>
      <c r="F20" s="189" t="s">
        <v>6</v>
      </c>
      <c r="G20" s="189">
        <v>1146482</v>
      </c>
      <c r="H20" s="68"/>
      <c r="I20" s="300" t="s">
        <v>1433</v>
      </c>
      <c r="J20" s="68"/>
      <c r="K20" s="68"/>
      <c r="L20" s="68"/>
      <c r="M20" s="68"/>
      <c r="N20" s="301">
        <v>0</v>
      </c>
      <c r="O20" s="301">
        <v>11534.71</v>
      </c>
      <c r="P20" s="302">
        <v>0</v>
      </c>
      <c r="Q20" s="302">
        <v>79128.11</v>
      </c>
      <c r="R20" s="303" t="s">
        <v>809</v>
      </c>
      <c r="S20" s="321"/>
      <c r="T20" s="266"/>
    </row>
    <row r="21" spans="1:20" ht="51">
      <c r="A21" s="68" t="s">
        <v>495</v>
      </c>
      <c r="B21" s="68"/>
      <c r="C21" s="69" t="s">
        <v>623</v>
      </c>
      <c r="D21" s="108">
        <v>46037</v>
      </c>
      <c r="E21" s="108" t="s">
        <v>1390</v>
      </c>
      <c r="F21" s="189" t="s">
        <v>19</v>
      </c>
      <c r="G21" s="189">
        <v>20986</v>
      </c>
      <c r="H21" s="68"/>
      <c r="I21" s="300" t="s">
        <v>1434</v>
      </c>
      <c r="J21" s="68"/>
      <c r="K21" s="68"/>
      <c r="L21" s="68"/>
      <c r="M21" s="68"/>
      <c r="N21" s="301">
        <v>59900.27</v>
      </c>
      <c r="O21" s="301">
        <v>0</v>
      </c>
      <c r="P21" s="302">
        <v>410915.85</v>
      </c>
      <c r="Q21" s="302">
        <v>0</v>
      </c>
      <c r="R21" s="303" t="s">
        <v>809</v>
      </c>
      <c r="S21" s="321"/>
      <c r="T21" s="266"/>
    </row>
    <row r="22" spans="1:20" ht="63.75">
      <c r="A22" s="68" t="s">
        <v>495</v>
      </c>
      <c r="B22" s="68"/>
      <c r="C22" s="69" t="s">
        <v>623</v>
      </c>
      <c r="D22" s="108">
        <v>46037</v>
      </c>
      <c r="E22" s="108" t="s">
        <v>1391</v>
      </c>
      <c r="F22" s="189" t="s">
        <v>19</v>
      </c>
      <c r="G22" s="189">
        <v>21069</v>
      </c>
      <c r="H22" s="68"/>
      <c r="I22" s="300" t="s">
        <v>1435</v>
      </c>
      <c r="J22" s="68"/>
      <c r="K22" s="68"/>
      <c r="L22" s="68"/>
      <c r="M22" s="68"/>
      <c r="N22" s="301">
        <v>9309418.5700000003</v>
      </c>
      <c r="O22" s="301">
        <v>0</v>
      </c>
      <c r="P22" s="302">
        <v>63862611.390000001</v>
      </c>
      <c r="Q22" s="302">
        <v>0</v>
      </c>
      <c r="R22" s="303" t="s">
        <v>809</v>
      </c>
      <c r="S22" s="321"/>
      <c r="T22" s="266"/>
    </row>
    <row r="23" spans="1:20" ht="51">
      <c r="A23" s="68" t="s">
        <v>495</v>
      </c>
      <c r="B23" s="68"/>
      <c r="C23" s="69" t="s">
        <v>623</v>
      </c>
      <c r="D23" s="108">
        <v>46037</v>
      </c>
      <c r="E23" s="108" t="s">
        <v>1392</v>
      </c>
      <c r="F23" s="189" t="s">
        <v>19</v>
      </c>
      <c r="G23" s="189">
        <v>20920</v>
      </c>
      <c r="H23" s="68"/>
      <c r="I23" s="300" t="s">
        <v>1436</v>
      </c>
      <c r="J23" s="68"/>
      <c r="K23" s="68"/>
      <c r="L23" s="68"/>
      <c r="M23" s="68"/>
      <c r="N23" s="301">
        <v>1713615.77</v>
      </c>
      <c r="O23" s="301">
        <v>0</v>
      </c>
      <c r="P23" s="302">
        <v>11755404.18</v>
      </c>
      <c r="Q23" s="302">
        <v>0</v>
      </c>
      <c r="R23" s="303" t="s">
        <v>809</v>
      </c>
      <c r="S23" s="321"/>
      <c r="T23" s="266"/>
    </row>
    <row r="24" spans="1:20" ht="63.75">
      <c r="A24" s="68" t="s">
        <v>495</v>
      </c>
      <c r="B24" s="68"/>
      <c r="C24" s="69" t="s">
        <v>623</v>
      </c>
      <c r="D24" s="108">
        <v>46037</v>
      </c>
      <c r="E24" s="108" t="s">
        <v>1393</v>
      </c>
      <c r="F24" s="189" t="s">
        <v>19</v>
      </c>
      <c r="G24" s="189">
        <v>21034</v>
      </c>
      <c r="H24" s="68"/>
      <c r="I24" s="300" t="s">
        <v>1437</v>
      </c>
      <c r="J24" s="68"/>
      <c r="K24" s="68"/>
      <c r="L24" s="68"/>
      <c r="M24" s="68"/>
      <c r="N24" s="301">
        <v>511362.58</v>
      </c>
      <c r="O24" s="301">
        <v>0</v>
      </c>
      <c r="P24" s="302">
        <v>3507947.3</v>
      </c>
      <c r="Q24" s="302">
        <v>0</v>
      </c>
      <c r="R24" s="303" t="s">
        <v>809</v>
      </c>
      <c r="S24" s="321"/>
      <c r="T24" s="266"/>
    </row>
    <row r="25" spans="1:20" ht="51">
      <c r="A25" s="68" t="s">
        <v>495</v>
      </c>
      <c r="B25" s="68"/>
      <c r="C25" s="69" t="s">
        <v>623</v>
      </c>
      <c r="D25" s="108">
        <v>46037</v>
      </c>
      <c r="E25" s="108" t="s">
        <v>1394</v>
      </c>
      <c r="F25" s="189" t="s">
        <v>19</v>
      </c>
      <c r="G25" s="189">
        <v>21030</v>
      </c>
      <c r="H25" s="68"/>
      <c r="I25" s="300" t="s">
        <v>1438</v>
      </c>
      <c r="J25" s="68"/>
      <c r="K25" s="68"/>
      <c r="L25" s="68"/>
      <c r="M25" s="68"/>
      <c r="N25" s="301">
        <v>3049.1</v>
      </c>
      <c r="O25" s="301">
        <v>0</v>
      </c>
      <c r="P25" s="302">
        <v>20916.830000000002</v>
      </c>
      <c r="Q25" s="302">
        <v>0</v>
      </c>
      <c r="R25" s="303" t="s">
        <v>809</v>
      </c>
      <c r="S25" s="321"/>
      <c r="T25" s="266"/>
    </row>
    <row r="26" spans="1:20" ht="51">
      <c r="A26" s="68" t="s">
        <v>495</v>
      </c>
      <c r="B26" s="68"/>
      <c r="C26" s="69" t="s">
        <v>623</v>
      </c>
      <c r="D26" s="108">
        <v>46037</v>
      </c>
      <c r="E26" s="108" t="s">
        <v>1395</v>
      </c>
      <c r="F26" s="189" t="s">
        <v>19</v>
      </c>
      <c r="G26" s="189">
        <v>21146</v>
      </c>
      <c r="H26" s="68"/>
      <c r="I26" s="300" t="s">
        <v>1439</v>
      </c>
      <c r="J26" s="68"/>
      <c r="K26" s="68"/>
      <c r="L26" s="68"/>
      <c r="M26" s="68"/>
      <c r="N26" s="301">
        <v>126276.62</v>
      </c>
      <c r="O26" s="301">
        <v>0</v>
      </c>
      <c r="P26" s="302">
        <v>866257.61</v>
      </c>
      <c r="Q26" s="302">
        <v>0</v>
      </c>
      <c r="R26" s="303" t="s">
        <v>809</v>
      </c>
      <c r="S26" s="321"/>
      <c r="T26" s="266"/>
    </row>
    <row r="27" spans="1:20" ht="51">
      <c r="A27" s="68" t="s">
        <v>494</v>
      </c>
      <c r="B27" s="68"/>
      <c r="C27" s="69" t="s">
        <v>542</v>
      </c>
      <c r="D27" s="108">
        <v>46041</v>
      </c>
      <c r="E27" s="108" t="s">
        <v>1418</v>
      </c>
      <c r="F27" s="189" t="s">
        <v>22</v>
      </c>
      <c r="G27" s="189">
        <v>27918</v>
      </c>
      <c r="H27" s="68"/>
      <c r="I27" s="300" t="s">
        <v>1462</v>
      </c>
      <c r="J27" s="68"/>
      <c r="K27" s="68"/>
      <c r="L27" s="68"/>
      <c r="M27" s="68"/>
      <c r="N27" s="301">
        <v>0</v>
      </c>
      <c r="O27" s="301">
        <v>0</v>
      </c>
      <c r="P27" s="302">
        <v>0</v>
      </c>
      <c r="Q27" s="302">
        <v>0.01</v>
      </c>
      <c r="R27" s="303" t="s">
        <v>809</v>
      </c>
      <c r="S27" s="321"/>
      <c r="T27" s="266"/>
    </row>
    <row r="28" spans="1:20" ht="51">
      <c r="A28" s="68" t="s">
        <v>495</v>
      </c>
      <c r="B28" s="68"/>
      <c r="C28" s="69" t="s">
        <v>623</v>
      </c>
      <c r="D28" s="108">
        <v>46042</v>
      </c>
      <c r="E28" s="108" t="s">
        <v>1396</v>
      </c>
      <c r="F28" s="189" t="s">
        <v>19</v>
      </c>
      <c r="G28" s="189">
        <v>21066</v>
      </c>
      <c r="H28" s="68"/>
      <c r="I28" s="300" t="s">
        <v>1440</v>
      </c>
      <c r="J28" s="68"/>
      <c r="K28" s="68"/>
      <c r="L28" s="68"/>
      <c r="M28" s="68"/>
      <c r="N28" s="301">
        <v>111843.35</v>
      </c>
      <c r="O28" s="301">
        <v>0</v>
      </c>
      <c r="P28" s="302">
        <v>767245.38</v>
      </c>
      <c r="Q28" s="302">
        <v>0</v>
      </c>
      <c r="R28" s="303" t="s">
        <v>809</v>
      </c>
      <c r="S28" s="321"/>
      <c r="T28" s="266"/>
    </row>
    <row r="29" spans="1:20" ht="51">
      <c r="A29" s="68" t="s">
        <v>495</v>
      </c>
      <c r="B29" s="68"/>
      <c r="C29" s="69" t="s">
        <v>623</v>
      </c>
      <c r="D29" s="108">
        <v>46042</v>
      </c>
      <c r="E29" s="108" t="s">
        <v>1397</v>
      </c>
      <c r="F29" s="189" t="s">
        <v>19</v>
      </c>
      <c r="G29" s="189">
        <v>21124</v>
      </c>
      <c r="H29" s="68"/>
      <c r="I29" s="300" t="s">
        <v>1441</v>
      </c>
      <c r="J29" s="68"/>
      <c r="K29" s="68"/>
      <c r="L29" s="68"/>
      <c r="M29" s="68"/>
      <c r="N29" s="301">
        <v>258701.81</v>
      </c>
      <c r="O29" s="301">
        <v>0</v>
      </c>
      <c r="P29" s="302">
        <v>1774694.42</v>
      </c>
      <c r="Q29" s="302">
        <v>0</v>
      </c>
      <c r="R29" s="303" t="s">
        <v>809</v>
      </c>
      <c r="S29" s="321"/>
      <c r="T29" s="266"/>
    </row>
    <row r="30" spans="1:20" ht="63.75">
      <c r="A30" s="68" t="s">
        <v>495</v>
      </c>
      <c r="B30" s="68"/>
      <c r="C30" s="69" t="s">
        <v>623</v>
      </c>
      <c r="D30" s="108">
        <v>46042</v>
      </c>
      <c r="E30" s="108" t="s">
        <v>1398</v>
      </c>
      <c r="F30" s="189" t="s">
        <v>6</v>
      </c>
      <c r="G30" s="189">
        <v>3447824</v>
      </c>
      <c r="H30" s="68"/>
      <c r="I30" s="300" t="s">
        <v>1442</v>
      </c>
      <c r="J30" s="68"/>
      <c r="K30" s="68"/>
      <c r="L30" s="68"/>
      <c r="M30" s="68"/>
      <c r="N30" s="301">
        <v>0</v>
      </c>
      <c r="O30" s="301">
        <v>100000000</v>
      </c>
      <c r="P30" s="302">
        <v>0</v>
      </c>
      <c r="Q30" s="302">
        <v>686000000</v>
      </c>
      <c r="R30" s="303" t="s">
        <v>809</v>
      </c>
      <c r="S30" s="321"/>
      <c r="T30" s="266"/>
    </row>
    <row r="31" spans="1:20" ht="63.75">
      <c r="A31" s="68" t="s">
        <v>495</v>
      </c>
      <c r="B31" s="68"/>
      <c r="C31" s="69" t="s">
        <v>623</v>
      </c>
      <c r="D31" s="108">
        <v>46043</v>
      </c>
      <c r="E31" s="108" t="s">
        <v>1399</v>
      </c>
      <c r="F31" s="189" t="s">
        <v>12</v>
      </c>
      <c r="G31" s="189">
        <v>21009</v>
      </c>
      <c r="H31" s="68"/>
      <c r="I31" s="300" t="s">
        <v>1443</v>
      </c>
      <c r="J31" s="68"/>
      <c r="K31" s="68"/>
      <c r="L31" s="68"/>
      <c r="M31" s="68"/>
      <c r="N31" s="301">
        <v>10</v>
      </c>
      <c r="O31" s="301">
        <v>0</v>
      </c>
      <c r="P31" s="302">
        <v>68.599999999999994</v>
      </c>
      <c r="Q31" s="302">
        <v>0</v>
      </c>
      <c r="R31" s="303" t="s">
        <v>809</v>
      </c>
      <c r="S31" s="321"/>
      <c r="T31" s="266"/>
    </row>
    <row r="32" spans="1:20" ht="63.75">
      <c r="A32" s="68" t="s">
        <v>495</v>
      </c>
      <c r="B32" s="68"/>
      <c r="C32" s="69" t="s">
        <v>623</v>
      </c>
      <c r="D32" s="108">
        <v>46043</v>
      </c>
      <c r="E32" s="108" t="s">
        <v>1400</v>
      </c>
      <c r="F32" s="189" t="s">
        <v>12</v>
      </c>
      <c r="G32" s="189">
        <v>21011</v>
      </c>
      <c r="H32" s="68"/>
      <c r="I32" s="300" t="s">
        <v>1444</v>
      </c>
      <c r="J32" s="68"/>
      <c r="K32" s="68"/>
      <c r="L32" s="68"/>
      <c r="M32" s="68"/>
      <c r="N32" s="301">
        <v>10</v>
      </c>
      <c r="O32" s="301">
        <v>0</v>
      </c>
      <c r="P32" s="302">
        <v>68.599999999999994</v>
      </c>
      <c r="Q32" s="302">
        <v>0</v>
      </c>
      <c r="R32" s="303" t="s">
        <v>809</v>
      </c>
      <c r="S32" s="321"/>
      <c r="T32" s="266"/>
    </row>
    <row r="33" spans="1:20" ht="63.75">
      <c r="A33" s="68" t="s">
        <v>495</v>
      </c>
      <c r="B33" s="68"/>
      <c r="C33" s="69" t="s">
        <v>623</v>
      </c>
      <c r="D33" s="108">
        <v>46043</v>
      </c>
      <c r="E33" s="108" t="s">
        <v>1401</v>
      </c>
      <c r="F33" s="189" t="s">
        <v>12</v>
      </c>
      <c r="G33" s="189">
        <v>21007</v>
      </c>
      <c r="H33" s="68"/>
      <c r="I33" s="300" t="s">
        <v>1445</v>
      </c>
      <c r="J33" s="68"/>
      <c r="K33" s="68"/>
      <c r="L33" s="68"/>
      <c r="M33" s="68"/>
      <c r="N33" s="301">
        <v>10</v>
      </c>
      <c r="O33" s="301">
        <v>0</v>
      </c>
      <c r="P33" s="302">
        <v>68.599999999999994</v>
      </c>
      <c r="Q33" s="302">
        <v>0</v>
      </c>
      <c r="R33" s="303" t="s">
        <v>809</v>
      </c>
      <c r="S33" s="321"/>
      <c r="T33" s="266"/>
    </row>
    <row r="34" spans="1:20" ht="76.5">
      <c r="A34" s="68" t="s">
        <v>495</v>
      </c>
      <c r="B34" s="68"/>
      <c r="C34" s="69" t="s">
        <v>623</v>
      </c>
      <c r="D34" s="108">
        <v>46043</v>
      </c>
      <c r="E34" s="108" t="s">
        <v>1402</v>
      </c>
      <c r="F34" s="189" t="s">
        <v>12</v>
      </c>
      <c r="G34" s="189">
        <v>21040</v>
      </c>
      <c r="H34" s="68"/>
      <c r="I34" s="300" t="s">
        <v>1446</v>
      </c>
      <c r="J34" s="68"/>
      <c r="K34" s="68"/>
      <c r="L34" s="68"/>
      <c r="M34" s="68"/>
      <c r="N34" s="301">
        <v>10</v>
      </c>
      <c r="O34" s="301">
        <v>0</v>
      </c>
      <c r="P34" s="302">
        <v>68.599999999999994</v>
      </c>
      <c r="Q34" s="302">
        <v>0</v>
      </c>
      <c r="R34" s="303" t="s">
        <v>809</v>
      </c>
      <c r="S34" s="321"/>
      <c r="T34" s="266"/>
    </row>
    <row r="35" spans="1:20" ht="76.5">
      <c r="A35" s="68" t="s">
        <v>495</v>
      </c>
      <c r="B35" s="68"/>
      <c r="C35" s="69" t="s">
        <v>623</v>
      </c>
      <c r="D35" s="108">
        <v>46043</v>
      </c>
      <c r="E35" s="108" t="s">
        <v>1403</v>
      </c>
      <c r="F35" s="189" t="s">
        <v>19</v>
      </c>
      <c r="G35" s="189">
        <v>21040</v>
      </c>
      <c r="H35" s="68"/>
      <c r="I35" s="300" t="s">
        <v>1447</v>
      </c>
      <c r="J35" s="68"/>
      <c r="K35" s="68"/>
      <c r="L35" s="68"/>
      <c r="M35" s="68"/>
      <c r="N35" s="301">
        <v>24296301.960000001</v>
      </c>
      <c r="O35" s="301">
        <v>0</v>
      </c>
      <c r="P35" s="302">
        <v>166672631.44999999</v>
      </c>
      <c r="Q35" s="302">
        <v>0</v>
      </c>
      <c r="R35" s="303" t="s">
        <v>809</v>
      </c>
      <c r="S35" s="321"/>
      <c r="T35" s="266"/>
    </row>
    <row r="36" spans="1:20" ht="51">
      <c r="A36" s="68" t="s">
        <v>494</v>
      </c>
      <c r="B36" s="68"/>
      <c r="C36" s="69" t="s">
        <v>542</v>
      </c>
      <c r="D36" s="108">
        <v>46043</v>
      </c>
      <c r="E36" s="108" t="s">
        <v>1419</v>
      </c>
      <c r="F36" s="189" t="s">
        <v>22</v>
      </c>
      <c r="G36" s="189">
        <v>27930</v>
      </c>
      <c r="H36" s="68"/>
      <c r="I36" s="300" t="s">
        <v>1463</v>
      </c>
      <c r="J36" s="68"/>
      <c r="K36" s="68"/>
      <c r="L36" s="68"/>
      <c r="M36" s="68"/>
      <c r="N36" s="301">
        <v>0</v>
      </c>
      <c r="O36" s="301">
        <v>0</v>
      </c>
      <c r="P36" s="302">
        <v>0</v>
      </c>
      <c r="Q36" s="302">
        <v>0.01</v>
      </c>
      <c r="R36" s="303" t="s">
        <v>809</v>
      </c>
      <c r="S36" s="321"/>
      <c r="T36" s="266"/>
    </row>
    <row r="37" spans="1:20" ht="51">
      <c r="A37" s="68" t="s">
        <v>494</v>
      </c>
      <c r="B37" s="68"/>
      <c r="C37" s="69" t="s">
        <v>542</v>
      </c>
      <c r="D37" s="108">
        <v>46044</v>
      </c>
      <c r="E37" s="108" t="s">
        <v>1420</v>
      </c>
      <c r="F37" s="189" t="s">
        <v>22</v>
      </c>
      <c r="G37" s="189">
        <v>27934</v>
      </c>
      <c r="H37" s="68"/>
      <c r="I37" s="300" t="s">
        <v>1464</v>
      </c>
      <c r="J37" s="68"/>
      <c r="K37" s="68"/>
      <c r="L37" s="68"/>
      <c r="M37" s="68"/>
      <c r="N37" s="301">
        <v>0</v>
      </c>
      <c r="O37" s="301">
        <v>0</v>
      </c>
      <c r="P37" s="302">
        <v>0</v>
      </c>
      <c r="Q37" s="302">
        <v>0.01</v>
      </c>
      <c r="R37" s="303" t="s">
        <v>809</v>
      </c>
      <c r="S37" s="321"/>
      <c r="T37" s="266"/>
    </row>
    <row r="38" spans="1:20" ht="51">
      <c r="A38" s="68" t="s">
        <v>495</v>
      </c>
      <c r="B38" s="68"/>
      <c r="C38" s="69" t="s">
        <v>623</v>
      </c>
      <c r="D38" s="108">
        <v>46048</v>
      </c>
      <c r="E38" s="108" t="s">
        <v>1404</v>
      </c>
      <c r="F38" s="189" t="s">
        <v>19</v>
      </c>
      <c r="G38" s="189">
        <v>21012</v>
      </c>
      <c r="H38" s="68"/>
      <c r="I38" s="300" t="s">
        <v>1448</v>
      </c>
      <c r="J38" s="68"/>
      <c r="K38" s="68"/>
      <c r="L38" s="68"/>
      <c r="M38" s="68"/>
      <c r="N38" s="301">
        <v>3081450.01</v>
      </c>
      <c r="O38" s="301">
        <v>0</v>
      </c>
      <c r="P38" s="302">
        <v>21138747.07</v>
      </c>
      <c r="Q38" s="302">
        <v>0</v>
      </c>
      <c r="R38" s="303" t="s">
        <v>809</v>
      </c>
      <c r="S38" s="321"/>
      <c r="T38" s="266"/>
    </row>
    <row r="39" spans="1:20" ht="51">
      <c r="A39" s="68" t="s">
        <v>494</v>
      </c>
      <c r="B39" s="68"/>
      <c r="C39" s="69" t="s">
        <v>542</v>
      </c>
      <c r="D39" s="108">
        <v>46049</v>
      </c>
      <c r="E39" s="108" t="s">
        <v>1421</v>
      </c>
      <c r="F39" s="189" t="s">
        <v>22</v>
      </c>
      <c r="G39" s="189">
        <v>27962</v>
      </c>
      <c r="H39" s="68"/>
      <c r="I39" s="300" t="s">
        <v>1465</v>
      </c>
      <c r="J39" s="68"/>
      <c r="K39" s="68"/>
      <c r="L39" s="68"/>
      <c r="M39" s="68"/>
      <c r="N39" s="301">
        <v>0</v>
      </c>
      <c r="O39" s="301">
        <v>0</v>
      </c>
      <c r="P39" s="302">
        <v>0.01</v>
      </c>
      <c r="Q39" s="302">
        <v>0</v>
      </c>
      <c r="R39" s="303" t="s">
        <v>809</v>
      </c>
      <c r="S39" s="321"/>
      <c r="T39" s="266"/>
    </row>
    <row r="40" spans="1:20" ht="51">
      <c r="A40" s="68" t="s">
        <v>495</v>
      </c>
      <c r="B40" s="68"/>
      <c r="C40" s="69" t="s">
        <v>623</v>
      </c>
      <c r="D40" s="108">
        <v>46050</v>
      </c>
      <c r="E40" s="108" t="s">
        <v>1405</v>
      </c>
      <c r="F40" s="189" t="s">
        <v>19</v>
      </c>
      <c r="G40" s="189">
        <v>20982</v>
      </c>
      <c r="H40" s="68"/>
      <c r="I40" s="300" t="s">
        <v>1449</v>
      </c>
      <c r="J40" s="68"/>
      <c r="K40" s="68"/>
      <c r="L40" s="68"/>
      <c r="M40" s="68"/>
      <c r="N40" s="301">
        <v>441000.08</v>
      </c>
      <c r="O40" s="301">
        <v>0</v>
      </c>
      <c r="P40" s="302">
        <v>3025260.55</v>
      </c>
      <c r="Q40" s="302">
        <v>0</v>
      </c>
      <c r="R40" s="303" t="s">
        <v>809</v>
      </c>
      <c r="S40" s="321"/>
      <c r="T40" s="266"/>
    </row>
    <row r="41" spans="1:20" ht="89.25">
      <c r="A41" s="68" t="s">
        <v>495</v>
      </c>
      <c r="B41" s="68"/>
      <c r="C41" s="69" t="s">
        <v>623</v>
      </c>
      <c r="D41" s="108">
        <v>46050</v>
      </c>
      <c r="E41" s="108" t="s">
        <v>1406</v>
      </c>
      <c r="F41" s="189" t="s">
        <v>12</v>
      </c>
      <c r="G41" s="189">
        <v>1147504</v>
      </c>
      <c r="H41" s="68"/>
      <c r="I41" s="300" t="s">
        <v>1450</v>
      </c>
      <c r="J41" s="68"/>
      <c r="K41" s="68"/>
      <c r="L41" s="68"/>
      <c r="M41" s="68"/>
      <c r="N41" s="301">
        <v>133.82</v>
      </c>
      <c r="O41" s="301">
        <v>0</v>
      </c>
      <c r="P41" s="302">
        <v>918.01</v>
      </c>
      <c r="Q41" s="302">
        <v>0</v>
      </c>
      <c r="R41" s="303" t="s">
        <v>809</v>
      </c>
      <c r="S41" s="321"/>
      <c r="T41" s="266"/>
    </row>
    <row r="42" spans="1:20" ht="51">
      <c r="A42" s="68" t="s">
        <v>495</v>
      </c>
      <c r="B42" s="68"/>
      <c r="C42" s="69" t="s">
        <v>623</v>
      </c>
      <c r="D42" s="108">
        <v>46050</v>
      </c>
      <c r="E42" s="108" t="s">
        <v>1407</v>
      </c>
      <c r="F42" s="189" t="s">
        <v>19</v>
      </c>
      <c r="G42" s="189">
        <v>1147500</v>
      </c>
      <c r="H42" s="68"/>
      <c r="I42" s="300" t="s">
        <v>1451</v>
      </c>
      <c r="J42" s="68"/>
      <c r="K42" s="68"/>
      <c r="L42" s="68"/>
      <c r="M42" s="68"/>
      <c r="N42" s="301">
        <v>13358.95</v>
      </c>
      <c r="O42" s="301">
        <v>0</v>
      </c>
      <c r="P42" s="302">
        <v>91642.4</v>
      </c>
      <c r="Q42" s="302">
        <v>0</v>
      </c>
      <c r="R42" s="303" t="s">
        <v>809</v>
      </c>
      <c r="S42" s="321"/>
      <c r="T42" s="266"/>
    </row>
    <row r="43" spans="1:20" ht="51">
      <c r="A43" s="68" t="s">
        <v>495</v>
      </c>
      <c r="B43" s="68"/>
      <c r="C43" s="69" t="s">
        <v>623</v>
      </c>
      <c r="D43" s="108">
        <v>46050</v>
      </c>
      <c r="E43" s="108" t="s">
        <v>1408</v>
      </c>
      <c r="F43" s="189" t="s">
        <v>19</v>
      </c>
      <c r="G43" s="189">
        <v>21015</v>
      </c>
      <c r="H43" s="68"/>
      <c r="I43" s="300" t="s">
        <v>1452</v>
      </c>
      <c r="J43" s="68"/>
      <c r="K43" s="68"/>
      <c r="L43" s="68"/>
      <c r="M43" s="68"/>
      <c r="N43" s="301">
        <v>1415559.36</v>
      </c>
      <c r="O43" s="301">
        <v>0</v>
      </c>
      <c r="P43" s="302">
        <v>9710737.2100000009</v>
      </c>
      <c r="Q43" s="302">
        <v>0</v>
      </c>
      <c r="R43" s="303" t="s">
        <v>809</v>
      </c>
      <c r="S43" s="321"/>
      <c r="T43" s="266"/>
    </row>
    <row r="44" spans="1:20" ht="51">
      <c r="A44" s="68" t="s">
        <v>494</v>
      </c>
      <c r="B44" s="68"/>
      <c r="C44" s="69" t="s">
        <v>542</v>
      </c>
      <c r="D44" s="108">
        <v>46050</v>
      </c>
      <c r="E44" s="108" t="s">
        <v>1422</v>
      </c>
      <c r="F44" s="189" t="s">
        <v>22</v>
      </c>
      <c r="G44" s="189">
        <v>27968</v>
      </c>
      <c r="H44" s="68"/>
      <c r="I44" s="300" t="s">
        <v>1466</v>
      </c>
      <c r="J44" s="68"/>
      <c r="K44" s="68"/>
      <c r="L44" s="68"/>
      <c r="M44" s="68"/>
      <c r="N44" s="301">
        <v>0</v>
      </c>
      <c r="O44" s="301">
        <v>0</v>
      </c>
      <c r="P44" s="302">
        <v>0</v>
      </c>
      <c r="Q44" s="302">
        <v>0.01</v>
      </c>
      <c r="R44" s="303" t="s">
        <v>809</v>
      </c>
      <c r="S44" s="321"/>
      <c r="T44" s="266"/>
    </row>
    <row r="45" spans="1:20" ht="51">
      <c r="A45" s="68" t="s">
        <v>495</v>
      </c>
      <c r="B45" s="68"/>
      <c r="C45" s="69" t="s">
        <v>623</v>
      </c>
      <c r="D45" s="108">
        <v>46051</v>
      </c>
      <c r="E45" s="108" t="s">
        <v>1409</v>
      </c>
      <c r="F45" s="189" t="s">
        <v>19</v>
      </c>
      <c r="G45" s="189">
        <v>21168</v>
      </c>
      <c r="H45" s="68"/>
      <c r="I45" s="300" t="s">
        <v>1453</v>
      </c>
      <c r="J45" s="68"/>
      <c r="K45" s="68"/>
      <c r="L45" s="68"/>
      <c r="M45" s="68"/>
      <c r="N45" s="301">
        <v>51750</v>
      </c>
      <c r="O45" s="301">
        <v>0</v>
      </c>
      <c r="P45" s="302">
        <v>355005</v>
      </c>
      <c r="Q45" s="302">
        <v>0</v>
      </c>
      <c r="R45" s="303" t="s">
        <v>809</v>
      </c>
      <c r="S45" s="321"/>
      <c r="T45" s="266"/>
    </row>
    <row r="46" spans="1:20" ht="51">
      <c r="A46" s="68" t="s">
        <v>494</v>
      </c>
      <c r="B46" s="68"/>
      <c r="C46" s="69" t="s">
        <v>542</v>
      </c>
      <c r="D46" s="108">
        <v>46051</v>
      </c>
      <c r="E46" s="108" t="s">
        <v>1423</v>
      </c>
      <c r="F46" s="189" t="s">
        <v>22</v>
      </c>
      <c r="G46" s="189">
        <v>27975</v>
      </c>
      <c r="H46" s="68"/>
      <c r="I46" s="300" t="s">
        <v>1467</v>
      </c>
      <c r="J46" s="68"/>
      <c r="K46" s="68"/>
      <c r="L46" s="68"/>
      <c r="M46" s="68"/>
      <c r="N46" s="301">
        <v>0</v>
      </c>
      <c r="O46" s="301">
        <v>0</v>
      </c>
      <c r="P46" s="302">
        <v>0.01</v>
      </c>
      <c r="Q46" s="302">
        <v>0</v>
      </c>
      <c r="R46" s="303" t="s">
        <v>809</v>
      </c>
      <c r="S46" s="321"/>
      <c r="T46" s="266"/>
    </row>
    <row r="47" spans="1:20" ht="63.75">
      <c r="A47" s="68" t="s">
        <v>495</v>
      </c>
      <c r="B47" s="68"/>
      <c r="C47" s="69" t="s">
        <v>623</v>
      </c>
      <c r="D47" s="108">
        <v>46052</v>
      </c>
      <c r="E47" s="108" t="s">
        <v>1410</v>
      </c>
      <c r="F47" s="189" t="s">
        <v>19</v>
      </c>
      <c r="G47" s="189">
        <v>21180</v>
      </c>
      <c r="H47" s="68"/>
      <c r="I47" s="300" t="s">
        <v>1454</v>
      </c>
      <c r="J47" s="68"/>
      <c r="K47" s="68"/>
      <c r="L47" s="68"/>
      <c r="M47" s="68"/>
      <c r="N47" s="301">
        <v>2694.4</v>
      </c>
      <c r="O47" s="301">
        <v>0</v>
      </c>
      <c r="P47" s="302">
        <v>18483.580000000002</v>
      </c>
      <c r="Q47" s="302">
        <v>0</v>
      </c>
      <c r="R47" s="303" t="s">
        <v>809</v>
      </c>
      <c r="S47" s="321"/>
      <c r="T47" s="266"/>
    </row>
    <row r="48" spans="1:20" ht="63.75">
      <c r="A48" s="68" t="s">
        <v>495</v>
      </c>
      <c r="B48" s="68"/>
      <c r="C48" s="69" t="s">
        <v>623</v>
      </c>
      <c r="D48" s="108">
        <v>46052</v>
      </c>
      <c r="E48" s="108" t="s">
        <v>1411</v>
      </c>
      <c r="F48" s="189" t="s">
        <v>19</v>
      </c>
      <c r="G48" s="189">
        <v>21077</v>
      </c>
      <c r="H48" s="68"/>
      <c r="I48" s="300" t="s">
        <v>1455</v>
      </c>
      <c r="J48" s="68"/>
      <c r="K48" s="68"/>
      <c r="L48" s="68"/>
      <c r="M48" s="68"/>
      <c r="N48" s="301">
        <v>8024096.2400000002</v>
      </c>
      <c r="O48" s="301">
        <v>0</v>
      </c>
      <c r="P48" s="302">
        <v>55045300.210000001</v>
      </c>
      <c r="Q48" s="302">
        <v>0</v>
      </c>
      <c r="R48" s="303" t="s">
        <v>809</v>
      </c>
      <c r="S48" s="321"/>
      <c r="T48" s="266"/>
    </row>
    <row r="49" spans="1:20" ht="51">
      <c r="A49" s="68" t="s">
        <v>495</v>
      </c>
      <c r="B49" s="68"/>
      <c r="C49" s="69" t="s">
        <v>623</v>
      </c>
      <c r="D49" s="108">
        <v>46052</v>
      </c>
      <c r="E49" s="108" t="s">
        <v>1412</v>
      </c>
      <c r="F49" s="189" t="s">
        <v>19</v>
      </c>
      <c r="G49" s="189">
        <v>21075</v>
      </c>
      <c r="H49" s="68"/>
      <c r="I49" s="300" t="s">
        <v>1456</v>
      </c>
      <c r="J49" s="68"/>
      <c r="K49" s="68"/>
      <c r="L49" s="68"/>
      <c r="M49" s="68"/>
      <c r="N49" s="301">
        <v>6809925.9800000004</v>
      </c>
      <c r="O49" s="301">
        <v>0</v>
      </c>
      <c r="P49" s="302">
        <v>46716092.219999999</v>
      </c>
      <c r="Q49" s="302">
        <v>0</v>
      </c>
      <c r="R49" s="303" t="s">
        <v>809</v>
      </c>
      <c r="S49" s="321"/>
      <c r="T49" s="266"/>
    </row>
    <row r="50" spans="1:20" ht="63.75">
      <c r="A50" s="68">
        <v>513</v>
      </c>
      <c r="B50" s="68"/>
      <c r="C50" s="69" t="s">
        <v>138</v>
      </c>
      <c r="D50" s="108">
        <v>46052</v>
      </c>
      <c r="E50" s="108" t="s">
        <v>1413</v>
      </c>
      <c r="F50" s="189" t="s">
        <v>6</v>
      </c>
      <c r="G50" s="189">
        <v>1147662</v>
      </c>
      <c r="H50" s="68"/>
      <c r="I50" s="300" t="s">
        <v>1457</v>
      </c>
      <c r="J50" s="68"/>
      <c r="K50" s="68"/>
      <c r="L50" s="68"/>
      <c r="M50" s="68"/>
      <c r="N50" s="301">
        <v>0</v>
      </c>
      <c r="O50" s="301">
        <v>707969.85</v>
      </c>
      <c r="P50" s="302">
        <v>0</v>
      </c>
      <c r="Q50" s="302">
        <v>4856673.17</v>
      </c>
      <c r="R50" s="303" t="s">
        <v>809</v>
      </c>
      <c r="S50" s="321"/>
      <c r="T50" s="266"/>
    </row>
    <row r="51" spans="1:20" ht="89.25">
      <c r="A51" s="68" t="s">
        <v>495</v>
      </c>
      <c r="B51" s="68"/>
      <c r="C51" s="69" t="s">
        <v>623</v>
      </c>
      <c r="D51" s="108">
        <v>46052</v>
      </c>
      <c r="E51" s="108" t="s">
        <v>1414</v>
      </c>
      <c r="F51" s="189" t="s">
        <v>20</v>
      </c>
      <c r="G51" s="189">
        <v>1147708</v>
      </c>
      <c r="H51" s="68"/>
      <c r="I51" s="300" t="s">
        <v>1458</v>
      </c>
      <c r="J51" s="68"/>
      <c r="K51" s="68"/>
      <c r="L51" s="68"/>
      <c r="M51" s="68"/>
      <c r="N51" s="301">
        <v>404500</v>
      </c>
      <c r="O51" s="301">
        <v>0</v>
      </c>
      <c r="P51" s="302">
        <v>2774870</v>
      </c>
      <c r="Q51" s="302">
        <v>0</v>
      </c>
      <c r="R51" s="303" t="s">
        <v>809</v>
      </c>
      <c r="S51" s="321"/>
      <c r="T51" s="266"/>
    </row>
    <row r="52" spans="1:20" ht="51">
      <c r="A52" s="68" t="s">
        <v>494</v>
      </c>
      <c r="B52" s="68"/>
      <c r="C52" s="69" t="s">
        <v>542</v>
      </c>
      <c r="D52" s="108">
        <v>46052</v>
      </c>
      <c r="E52" s="108" t="s">
        <v>1424</v>
      </c>
      <c r="F52" s="189" t="s">
        <v>22</v>
      </c>
      <c r="G52" s="189">
        <v>27981</v>
      </c>
      <c r="H52" s="68"/>
      <c r="I52" s="300" t="s">
        <v>1468</v>
      </c>
      <c r="J52" s="68"/>
      <c r="K52" s="68"/>
      <c r="L52" s="68"/>
      <c r="M52" s="68"/>
      <c r="N52" s="301">
        <v>0</v>
      </c>
      <c r="O52" s="301">
        <v>0</v>
      </c>
      <c r="P52" s="302">
        <v>0.01</v>
      </c>
      <c r="Q52" s="302">
        <v>0</v>
      </c>
      <c r="R52" s="303" t="s">
        <v>809</v>
      </c>
      <c r="S52" s="321"/>
      <c r="T52" s="266"/>
    </row>
    <row r="53" spans="1:20" ht="51">
      <c r="A53" s="68" t="s">
        <v>494</v>
      </c>
      <c r="B53" s="68"/>
      <c r="C53" s="69" t="s">
        <v>542</v>
      </c>
      <c r="D53" s="108">
        <v>46055</v>
      </c>
      <c r="E53" s="108" t="s">
        <v>2067</v>
      </c>
      <c r="F53" s="189" t="s">
        <v>22</v>
      </c>
      <c r="G53" s="189">
        <v>27998</v>
      </c>
      <c r="H53" s="68"/>
      <c r="I53" s="300" t="s">
        <v>2094</v>
      </c>
      <c r="J53" s="68"/>
      <c r="K53" s="68"/>
      <c r="L53" s="68"/>
      <c r="M53" s="68"/>
      <c r="N53" s="301">
        <v>0</v>
      </c>
      <c r="O53" s="301">
        <v>0</v>
      </c>
      <c r="P53" s="302">
        <v>0</v>
      </c>
      <c r="Q53" s="302">
        <v>0.01</v>
      </c>
      <c r="R53" s="303" t="s">
        <v>809</v>
      </c>
      <c r="S53" s="321"/>
      <c r="T53" s="266"/>
    </row>
    <row r="54" spans="1:20" ht="51">
      <c r="A54" s="68" t="s">
        <v>494</v>
      </c>
      <c r="B54" s="68"/>
      <c r="C54" s="69" t="s">
        <v>542</v>
      </c>
      <c r="D54" s="108">
        <v>46056</v>
      </c>
      <c r="E54" s="108" t="s">
        <v>2068</v>
      </c>
      <c r="F54" s="189" t="s">
        <v>22</v>
      </c>
      <c r="G54" s="189">
        <v>28004</v>
      </c>
      <c r="H54" s="68"/>
      <c r="I54" s="300" t="s">
        <v>2095</v>
      </c>
      <c r="J54" s="68"/>
      <c r="K54" s="68"/>
      <c r="L54" s="68"/>
      <c r="M54" s="68"/>
      <c r="N54" s="301">
        <v>0</v>
      </c>
      <c r="O54" s="301">
        <v>0</v>
      </c>
      <c r="P54" s="302">
        <v>0.01</v>
      </c>
      <c r="Q54" s="302">
        <v>0</v>
      </c>
      <c r="R54" s="303" t="s">
        <v>809</v>
      </c>
      <c r="S54" s="321"/>
      <c r="T54" s="266"/>
    </row>
    <row r="55" spans="1:20" ht="51">
      <c r="A55" s="68" t="s">
        <v>494</v>
      </c>
      <c r="B55" s="68"/>
      <c r="C55" s="69" t="s">
        <v>542</v>
      </c>
      <c r="D55" s="108">
        <v>46057</v>
      </c>
      <c r="E55" s="108" t="s">
        <v>2069</v>
      </c>
      <c r="F55" s="189" t="s">
        <v>22</v>
      </c>
      <c r="G55" s="189">
        <v>28010</v>
      </c>
      <c r="H55" s="68"/>
      <c r="I55" s="300" t="s">
        <v>2096</v>
      </c>
      <c r="J55" s="68"/>
      <c r="K55" s="68"/>
      <c r="L55" s="68"/>
      <c r="M55" s="68"/>
      <c r="N55" s="301">
        <v>0</v>
      </c>
      <c r="O55" s="301">
        <v>0</v>
      </c>
      <c r="P55" s="302">
        <v>0</v>
      </c>
      <c r="Q55" s="302">
        <v>0.01</v>
      </c>
      <c r="R55" s="303" t="s">
        <v>809</v>
      </c>
      <c r="S55" s="321"/>
      <c r="T55" s="266"/>
    </row>
    <row r="56" spans="1:20" ht="51">
      <c r="A56" s="68" t="s">
        <v>494</v>
      </c>
      <c r="B56" s="68"/>
      <c r="C56" s="69" t="s">
        <v>542</v>
      </c>
      <c r="D56" s="108">
        <v>46058</v>
      </c>
      <c r="E56" s="108" t="s">
        <v>2070</v>
      </c>
      <c r="F56" s="189" t="s">
        <v>22</v>
      </c>
      <c r="G56" s="189">
        <v>28017</v>
      </c>
      <c r="H56" s="68"/>
      <c r="I56" s="300" t="s">
        <v>2097</v>
      </c>
      <c r="J56" s="68"/>
      <c r="K56" s="68"/>
      <c r="L56" s="68"/>
      <c r="M56" s="68"/>
      <c r="N56" s="301">
        <v>0</v>
      </c>
      <c r="O56" s="301">
        <v>0</v>
      </c>
      <c r="P56" s="302">
        <v>0.01</v>
      </c>
      <c r="Q56" s="302">
        <v>0</v>
      </c>
      <c r="R56" s="303" t="s">
        <v>809</v>
      </c>
      <c r="S56" s="321"/>
      <c r="T56" s="266"/>
    </row>
    <row r="57" spans="1:20" ht="63.75">
      <c r="A57" s="68" t="s">
        <v>495</v>
      </c>
      <c r="B57" s="68"/>
      <c r="C57" s="69" t="s">
        <v>623</v>
      </c>
      <c r="D57" s="108">
        <v>46062</v>
      </c>
      <c r="E57" s="108" t="s">
        <v>2071</v>
      </c>
      <c r="F57" s="189" t="s">
        <v>6</v>
      </c>
      <c r="G57" s="189">
        <v>3471114</v>
      </c>
      <c r="H57" s="68"/>
      <c r="I57" s="300" t="s">
        <v>2098</v>
      </c>
      <c r="J57" s="68"/>
      <c r="K57" s="68"/>
      <c r="L57" s="68"/>
      <c r="M57" s="68"/>
      <c r="N57" s="301">
        <v>0</v>
      </c>
      <c r="O57" s="301">
        <v>65673.67</v>
      </c>
      <c r="P57" s="302">
        <v>0</v>
      </c>
      <c r="Q57" s="302">
        <v>450521.38</v>
      </c>
      <c r="R57" s="303" t="s">
        <v>809</v>
      </c>
      <c r="S57" s="321"/>
      <c r="T57" s="266"/>
    </row>
    <row r="58" spans="1:20" ht="51">
      <c r="A58" s="68" t="s">
        <v>494</v>
      </c>
      <c r="B58" s="68"/>
      <c r="C58" s="69" t="s">
        <v>542</v>
      </c>
      <c r="D58" s="108">
        <v>46062</v>
      </c>
      <c r="E58" s="108" t="s">
        <v>2072</v>
      </c>
      <c r="F58" s="189" t="s">
        <v>22</v>
      </c>
      <c r="G58" s="189">
        <v>28039</v>
      </c>
      <c r="H58" s="68"/>
      <c r="I58" s="300" t="s">
        <v>2099</v>
      </c>
      <c r="J58" s="68"/>
      <c r="K58" s="68"/>
      <c r="L58" s="68"/>
      <c r="M58" s="68"/>
      <c r="N58" s="301">
        <v>0</v>
      </c>
      <c r="O58" s="301">
        <v>0</v>
      </c>
      <c r="P58" s="302">
        <v>0</v>
      </c>
      <c r="Q58" s="302">
        <v>0.02</v>
      </c>
      <c r="R58" s="303" t="s">
        <v>809</v>
      </c>
      <c r="S58" s="321"/>
      <c r="T58" s="266"/>
    </row>
    <row r="59" spans="1:20" ht="51">
      <c r="A59" s="68" t="s">
        <v>494</v>
      </c>
      <c r="B59" s="68"/>
      <c r="C59" s="69" t="s">
        <v>542</v>
      </c>
      <c r="D59" s="108">
        <v>46063</v>
      </c>
      <c r="E59" s="108" t="s">
        <v>2073</v>
      </c>
      <c r="F59" s="189" t="s">
        <v>22</v>
      </c>
      <c r="G59" s="189">
        <v>28045</v>
      </c>
      <c r="H59" s="68"/>
      <c r="I59" s="300" t="s">
        <v>2100</v>
      </c>
      <c r="J59" s="68"/>
      <c r="K59" s="68"/>
      <c r="L59" s="68"/>
      <c r="M59" s="68"/>
      <c r="N59" s="301">
        <v>0</v>
      </c>
      <c r="O59" s="301">
        <v>0</v>
      </c>
      <c r="P59" s="302">
        <v>0</v>
      </c>
      <c r="Q59" s="302">
        <v>0.01</v>
      </c>
      <c r="R59" s="303" t="s">
        <v>809</v>
      </c>
      <c r="S59" s="321"/>
      <c r="T59" s="266"/>
    </row>
    <row r="60" spans="1:20" ht="63.75">
      <c r="A60" s="68">
        <v>513</v>
      </c>
      <c r="B60" s="68"/>
      <c r="C60" s="69" t="s">
        <v>138</v>
      </c>
      <c r="D60" s="108">
        <v>46066</v>
      </c>
      <c r="E60" s="108" t="s">
        <v>2074</v>
      </c>
      <c r="F60" s="189" t="s">
        <v>6</v>
      </c>
      <c r="G60" s="189">
        <v>1148390</v>
      </c>
      <c r="H60" s="68"/>
      <c r="I60" s="300" t="s">
        <v>2101</v>
      </c>
      <c r="J60" s="68"/>
      <c r="K60" s="68"/>
      <c r="L60" s="68"/>
      <c r="M60" s="68"/>
      <c r="N60" s="301">
        <v>0</v>
      </c>
      <c r="O60" s="301">
        <v>213422.11</v>
      </c>
      <c r="P60" s="302">
        <v>0</v>
      </c>
      <c r="Q60" s="302">
        <v>1464075.67</v>
      </c>
      <c r="R60" s="303" t="s">
        <v>809</v>
      </c>
      <c r="S60" s="321"/>
      <c r="T60" s="266"/>
    </row>
    <row r="61" spans="1:20" ht="63.75">
      <c r="A61" s="68" t="s">
        <v>495</v>
      </c>
      <c r="B61" s="68"/>
      <c r="C61" s="69" t="s">
        <v>623</v>
      </c>
      <c r="D61" s="108">
        <v>46071</v>
      </c>
      <c r="E61" s="108" t="s">
        <v>2075</v>
      </c>
      <c r="F61" s="189" t="s">
        <v>19</v>
      </c>
      <c r="G61" s="189">
        <v>21118</v>
      </c>
      <c r="H61" s="68"/>
      <c r="I61" s="300" t="s">
        <v>2102</v>
      </c>
      <c r="J61" s="68"/>
      <c r="K61" s="68"/>
      <c r="L61" s="68"/>
      <c r="M61" s="68"/>
      <c r="N61" s="301">
        <v>5318683.34</v>
      </c>
      <c r="O61" s="301">
        <v>0</v>
      </c>
      <c r="P61" s="302">
        <v>36486167.710000001</v>
      </c>
      <c r="Q61" s="302">
        <v>0</v>
      </c>
      <c r="R61" s="303" t="s">
        <v>809</v>
      </c>
      <c r="S61" s="321"/>
      <c r="T61" s="266"/>
    </row>
    <row r="62" spans="1:20" ht="63.75">
      <c r="A62" s="68">
        <v>41</v>
      </c>
      <c r="B62" s="68"/>
      <c r="C62" s="69" t="s">
        <v>879</v>
      </c>
      <c r="D62" s="108">
        <v>46071</v>
      </c>
      <c r="E62" s="108" t="s">
        <v>2076</v>
      </c>
      <c r="F62" s="189" t="s">
        <v>6</v>
      </c>
      <c r="G62" s="189">
        <v>3479698</v>
      </c>
      <c r="H62" s="68"/>
      <c r="I62" s="300" t="s">
        <v>2103</v>
      </c>
      <c r="J62" s="68"/>
      <c r="K62" s="68"/>
      <c r="L62" s="68"/>
      <c r="M62" s="68"/>
      <c r="N62" s="301">
        <v>0</v>
      </c>
      <c r="O62" s="301">
        <v>6000000</v>
      </c>
      <c r="P62" s="302">
        <v>0</v>
      </c>
      <c r="Q62" s="302">
        <v>41160000</v>
      </c>
      <c r="R62" s="303" t="s">
        <v>809</v>
      </c>
      <c r="S62" s="321"/>
      <c r="T62" s="266"/>
    </row>
    <row r="63" spans="1:20" ht="63.75">
      <c r="A63" s="68">
        <v>41</v>
      </c>
      <c r="B63" s="68"/>
      <c r="C63" s="69" t="s">
        <v>879</v>
      </c>
      <c r="D63" s="108">
        <v>46071</v>
      </c>
      <c r="E63" s="108" t="s">
        <v>2077</v>
      </c>
      <c r="F63" s="189" t="s">
        <v>10</v>
      </c>
      <c r="G63" s="189">
        <v>3479698</v>
      </c>
      <c r="H63" s="68"/>
      <c r="I63" s="300" t="s">
        <v>2104</v>
      </c>
      <c r="J63" s="68"/>
      <c r="K63" s="68"/>
      <c r="L63" s="68"/>
      <c r="M63" s="68"/>
      <c r="N63" s="301">
        <v>11.66</v>
      </c>
      <c r="O63" s="301">
        <v>0</v>
      </c>
      <c r="P63" s="302">
        <v>79.989999999999995</v>
      </c>
      <c r="Q63" s="302">
        <v>0</v>
      </c>
      <c r="R63" s="303" t="s">
        <v>809</v>
      </c>
      <c r="S63" s="321"/>
      <c r="T63" s="266"/>
    </row>
    <row r="64" spans="1:20" ht="63.75">
      <c r="A64" s="68" t="s">
        <v>495</v>
      </c>
      <c r="B64" s="68"/>
      <c r="C64" s="69" t="s">
        <v>623</v>
      </c>
      <c r="D64" s="108">
        <v>46071</v>
      </c>
      <c r="E64" s="108" t="s">
        <v>2078</v>
      </c>
      <c r="F64" s="189" t="s">
        <v>19</v>
      </c>
      <c r="G64" s="189">
        <v>21134</v>
      </c>
      <c r="H64" s="68"/>
      <c r="I64" s="300" t="s">
        <v>2105</v>
      </c>
      <c r="J64" s="68"/>
      <c r="K64" s="68"/>
      <c r="L64" s="68"/>
      <c r="M64" s="68"/>
      <c r="N64" s="301">
        <v>6571915.9800000004</v>
      </c>
      <c r="O64" s="301">
        <v>0</v>
      </c>
      <c r="P64" s="302">
        <v>45083343.619999997</v>
      </c>
      <c r="Q64" s="302">
        <v>0</v>
      </c>
      <c r="R64" s="303" t="s">
        <v>809</v>
      </c>
      <c r="S64" s="321"/>
      <c r="T64" s="266"/>
    </row>
    <row r="65" spans="1:20" ht="51">
      <c r="A65" s="68" t="s">
        <v>495</v>
      </c>
      <c r="B65" s="68"/>
      <c r="C65" s="69" t="s">
        <v>623</v>
      </c>
      <c r="D65" s="108">
        <v>46071</v>
      </c>
      <c r="E65" s="108" t="s">
        <v>2079</v>
      </c>
      <c r="F65" s="189" t="s">
        <v>19</v>
      </c>
      <c r="G65" s="189">
        <v>20927</v>
      </c>
      <c r="H65" s="68"/>
      <c r="I65" s="300" t="s">
        <v>2106</v>
      </c>
      <c r="J65" s="68"/>
      <c r="K65" s="68"/>
      <c r="L65" s="68"/>
      <c r="M65" s="68"/>
      <c r="N65" s="301">
        <v>80632.479999999996</v>
      </c>
      <c r="O65" s="301">
        <v>0</v>
      </c>
      <c r="P65" s="302">
        <v>553138.81000000006</v>
      </c>
      <c r="Q65" s="302">
        <v>0</v>
      </c>
      <c r="R65" s="303" t="s">
        <v>809</v>
      </c>
      <c r="S65" s="321"/>
      <c r="T65" s="266"/>
    </row>
    <row r="66" spans="1:20" ht="51">
      <c r="A66" s="68" t="s">
        <v>494</v>
      </c>
      <c r="B66" s="68"/>
      <c r="C66" s="69" t="s">
        <v>542</v>
      </c>
      <c r="D66" s="108">
        <v>46071</v>
      </c>
      <c r="E66" s="108" t="s">
        <v>2080</v>
      </c>
      <c r="F66" s="189" t="s">
        <v>22</v>
      </c>
      <c r="G66" s="189">
        <v>28080</v>
      </c>
      <c r="H66" s="68"/>
      <c r="I66" s="300" t="s">
        <v>2107</v>
      </c>
      <c r="J66" s="68"/>
      <c r="K66" s="68"/>
      <c r="L66" s="68"/>
      <c r="M66" s="68"/>
      <c r="N66" s="301">
        <v>0</v>
      </c>
      <c r="O66" s="301">
        <v>0</v>
      </c>
      <c r="P66" s="302">
        <v>0.03</v>
      </c>
      <c r="Q66" s="302">
        <v>0</v>
      </c>
      <c r="R66" s="303" t="s">
        <v>809</v>
      </c>
      <c r="S66" s="321"/>
      <c r="T66" s="266"/>
    </row>
    <row r="67" spans="1:20" ht="51">
      <c r="A67" s="68" t="s">
        <v>494</v>
      </c>
      <c r="B67" s="68"/>
      <c r="C67" s="69" t="s">
        <v>542</v>
      </c>
      <c r="D67" s="108">
        <v>46072</v>
      </c>
      <c r="E67" s="108" t="s">
        <v>2081</v>
      </c>
      <c r="F67" s="189" t="s">
        <v>22</v>
      </c>
      <c r="G67" s="189">
        <v>28085</v>
      </c>
      <c r="H67" s="68"/>
      <c r="I67" s="300" t="s">
        <v>2108</v>
      </c>
      <c r="J67" s="68"/>
      <c r="K67" s="68"/>
      <c r="L67" s="68"/>
      <c r="M67" s="68"/>
      <c r="N67" s="301">
        <v>0</v>
      </c>
      <c r="O67" s="301">
        <v>0</v>
      </c>
      <c r="P67" s="302">
        <v>0.01</v>
      </c>
      <c r="Q67" s="302">
        <v>0</v>
      </c>
      <c r="R67" s="303" t="s">
        <v>809</v>
      </c>
      <c r="S67" s="321"/>
      <c r="T67" s="266"/>
    </row>
    <row r="68" spans="1:20" ht="51">
      <c r="A68" s="68" t="s">
        <v>495</v>
      </c>
      <c r="B68" s="68"/>
      <c r="C68" s="69" t="s">
        <v>623</v>
      </c>
      <c r="D68" s="108">
        <v>46073</v>
      </c>
      <c r="E68" s="108" t="s">
        <v>2082</v>
      </c>
      <c r="F68" s="189" t="s">
        <v>19</v>
      </c>
      <c r="G68" s="189">
        <v>21165</v>
      </c>
      <c r="H68" s="68"/>
      <c r="I68" s="300" t="s">
        <v>2109</v>
      </c>
      <c r="J68" s="68"/>
      <c r="K68" s="68"/>
      <c r="L68" s="68"/>
      <c r="M68" s="68"/>
      <c r="N68" s="301">
        <v>8880.2800000000007</v>
      </c>
      <c r="O68" s="301">
        <v>0</v>
      </c>
      <c r="P68" s="302">
        <v>60918.720000000001</v>
      </c>
      <c r="Q68" s="302">
        <v>0</v>
      </c>
      <c r="R68" s="303" t="s">
        <v>809</v>
      </c>
      <c r="S68" s="321"/>
      <c r="T68" s="266"/>
    </row>
    <row r="69" spans="1:20" ht="51">
      <c r="A69" s="68" t="s">
        <v>494</v>
      </c>
      <c r="B69" s="68"/>
      <c r="C69" s="69" t="s">
        <v>542</v>
      </c>
      <c r="D69" s="108">
        <v>46073</v>
      </c>
      <c r="E69" s="108" t="s">
        <v>2083</v>
      </c>
      <c r="F69" s="189" t="s">
        <v>22</v>
      </c>
      <c r="G69" s="189">
        <v>28090</v>
      </c>
      <c r="H69" s="68"/>
      <c r="I69" s="300" t="s">
        <v>2110</v>
      </c>
      <c r="J69" s="68"/>
      <c r="K69" s="68"/>
      <c r="L69" s="68"/>
      <c r="M69" s="68"/>
      <c r="N69" s="301">
        <v>0</v>
      </c>
      <c r="O69" s="301">
        <v>0</v>
      </c>
      <c r="P69" s="302">
        <v>0.01</v>
      </c>
      <c r="Q69" s="302">
        <v>0</v>
      </c>
      <c r="R69" s="303" t="s">
        <v>809</v>
      </c>
      <c r="S69" s="321"/>
      <c r="T69" s="266"/>
    </row>
    <row r="70" spans="1:20" ht="51">
      <c r="A70" s="68" t="s">
        <v>494</v>
      </c>
      <c r="B70" s="68"/>
      <c r="C70" s="69" t="s">
        <v>542</v>
      </c>
      <c r="D70" s="108">
        <v>46075</v>
      </c>
      <c r="E70" s="108" t="s">
        <v>2084</v>
      </c>
      <c r="F70" s="189" t="s">
        <v>22</v>
      </c>
      <c r="G70" s="189">
        <v>28099</v>
      </c>
      <c r="H70" s="68"/>
      <c r="I70" s="300" t="s">
        <v>2111</v>
      </c>
      <c r="J70" s="68"/>
      <c r="K70" s="68"/>
      <c r="L70" s="68"/>
      <c r="M70" s="68"/>
      <c r="N70" s="301">
        <v>0</v>
      </c>
      <c r="O70" s="301">
        <v>0</v>
      </c>
      <c r="P70" s="302">
        <v>0</v>
      </c>
      <c r="Q70" s="302">
        <v>0.01</v>
      </c>
      <c r="R70" s="303" t="s">
        <v>809</v>
      </c>
      <c r="S70" s="321"/>
      <c r="T70" s="266"/>
    </row>
    <row r="71" spans="1:20" ht="63.75">
      <c r="A71" s="68" t="s">
        <v>495</v>
      </c>
      <c r="B71" s="68"/>
      <c r="C71" s="69" t="s">
        <v>623</v>
      </c>
      <c r="D71" s="108">
        <v>46076</v>
      </c>
      <c r="E71" s="108" t="s">
        <v>2085</v>
      </c>
      <c r="F71" s="189" t="s">
        <v>19</v>
      </c>
      <c r="G71" s="189">
        <v>1148931</v>
      </c>
      <c r="H71" s="68"/>
      <c r="I71" s="300" t="s">
        <v>2112</v>
      </c>
      <c r="J71" s="68"/>
      <c r="K71" s="68"/>
      <c r="L71" s="68"/>
      <c r="M71" s="68"/>
      <c r="N71" s="301">
        <v>510043.03</v>
      </c>
      <c r="O71" s="301">
        <v>0</v>
      </c>
      <c r="P71" s="302">
        <v>3498895.19</v>
      </c>
      <c r="Q71" s="302">
        <v>0</v>
      </c>
      <c r="R71" s="303" t="s">
        <v>809</v>
      </c>
      <c r="S71" s="321"/>
      <c r="T71" s="266"/>
    </row>
    <row r="72" spans="1:20" ht="76.5">
      <c r="A72" s="68" t="s">
        <v>495</v>
      </c>
      <c r="B72" s="68"/>
      <c r="C72" s="69" t="s">
        <v>623</v>
      </c>
      <c r="D72" s="108">
        <v>46076</v>
      </c>
      <c r="E72" s="108" t="s">
        <v>2086</v>
      </c>
      <c r="F72" s="189" t="s">
        <v>12</v>
      </c>
      <c r="G72" s="189">
        <v>1148931</v>
      </c>
      <c r="H72" s="68"/>
      <c r="I72" s="300" t="s">
        <v>2113</v>
      </c>
      <c r="J72" s="68"/>
      <c r="K72" s="68"/>
      <c r="L72" s="68"/>
      <c r="M72" s="68"/>
      <c r="N72" s="301">
        <v>20</v>
      </c>
      <c r="O72" s="301">
        <v>0</v>
      </c>
      <c r="P72" s="302">
        <v>137.19999999999999</v>
      </c>
      <c r="Q72" s="302">
        <v>0</v>
      </c>
      <c r="R72" s="303" t="s">
        <v>809</v>
      </c>
      <c r="S72" s="321"/>
      <c r="T72" s="266"/>
    </row>
    <row r="73" spans="1:20" ht="51">
      <c r="A73" s="68" t="s">
        <v>494</v>
      </c>
      <c r="B73" s="68"/>
      <c r="C73" s="69" t="s">
        <v>542</v>
      </c>
      <c r="D73" s="108">
        <v>46076</v>
      </c>
      <c r="E73" s="108" t="s">
        <v>2087</v>
      </c>
      <c r="F73" s="189" t="s">
        <v>22</v>
      </c>
      <c r="G73" s="189">
        <v>28103</v>
      </c>
      <c r="H73" s="68"/>
      <c r="I73" s="300" t="s">
        <v>2114</v>
      </c>
      <c r="J73" s="68"/>
      <c r="K73" s="68"/>
      <c r="L73" s="68"/>
      <c r="M73" s="68"/>
      <c r="N73" s="301">
        <v>0</v>
      </c>
      <c r="O73" s="301">
        <v>0</v>
      </c>
      <c r="P73" s="302">
        <v>0</v>
      </c>
      <c r="Q73" s="302">
        <v>0.01</v>
      </c>
      <c r="R73" s="303" t="s">
        <v>809</v>
      </c>
      <c r="S73" s="321"/>
      <c r="T73" s="266"/>
    </row>
    <row r="74" spans="1:20" ht="63.75">
      <c r="A74" s="68" t="s">
        <v>495</v>
      </c>
      <c r="B74" s="68"/>
      <c r="C74" s="69" t="s">
        <v>623</v>
      </c>
      <c r="D74" s="108">
        <v>46077</v>
      </c>
      <c r="E74" s="108" t="s">
        <v>2088</v>
      </c>
      <c r="F74" s="189" t="s">
        <v>19</v>
      </c>
      <c r="G74" s="189">
        <v>21289</v>
      </c>
      <c r="H74" s="68"/>
      <c r="I74" s="300" t="s">
        <v>2115</v>
      </c>
      <c r="J74" s="68"/>
      <c r="K74" s="68"/>
      <c r="L74" s="68"/>
      <c r="M74" s="68"/>
      <c r="N74" s="301">
        <v>887005.39</v>
      </c>
      <c r="O74" s="301">
        <v>0</v>
      </c>
      <c r="P74" s="302">
        <v>6084856.9800000004</v>
      </c>
      <c r="Q74" s="302">
        <v>0</v>
      </c>
      <c r="R74" s="303" t="s">
        <v>809</v>
      </c>
      <c r="S74" s="321"/>
      <c r="T74" s="266"/>
    </row>
    <row r="75" spans="1:20" ht="51">
      <c r="A75" s="68" t="s">
        <v>494</v>
      </c>
      <c r="B75" s="68"/>
      <c r="C75" s="69" t="s">
        <v>542</v>
      </c>
      <c r="D75" s="108">
        <v>46078</v>
      </c>
      <c r="E75" s="108" t="s">
        <v>2089</v>
      </c>
      <c r="F75" s="189" t="s">
        <v>22</v>
      </c>
      <c r="G75" s="189">
        <v>28114</v>
      </c>
      <c r="H75" s="68"/>
      <c r="I75" s="300" t="s">
        <v>2116</v>
      </c>
      <c r="J75" s="68"/>
      <c r="K75" s="68"/>
      <c r="L75" s="68"/>
      <c r="M75" s="68"/>
      <c r="N75" s="301">
        <v>0</v>
      </c>
      <c r="O75" s="301">
        <v>0</v>
      </c>
      <c r="P75" s="302">
        <v>0</v>
      </c>
      <c r="Q75" s="302">
        <v>0.01</v>
      </c>
      <c r="R75" s="303" t="s">
        <v>809</v>
      </c>
      <c r="S75" s="321"/>
      <c r="T75" s="266"/>
    </row>
    <row r="76" spans="1:20" ht="63.75">
      <c r="A76" s="68" t="s">
        <v>495</v>
      </c>
      <c r="B76" s="68"/>
      <c r="C76" s="69" t="s">
        <v>623</v>
      </c>
      <c r="D76" s="108">
        <v>46079</v>
      </c>
      <c r="E76" s="108" t="s">
        <v>2090</v>
      </c>
      <c r="F76" s="189" t="s">
        <v>19</v>
      </c>
      <c r="G76" s="189">
        <v>21291</v>
      </c>
      <c r="H76" s="68"/>
      <c r="I76" s="300" t="s">
        <v>2117</v>
      </c>
      <c r="J76" s="68"/>
      <c r="K76" s="68"/>
      <c r="L76" s="68"/>
      <c r="M76" s="68"/>
      <c r="N76" s="301">
        <v>255851.61</v>
      </c>
      <c r="O76" s="301">
        <v>0</v>
      </c>
      <c r="P76" s="302">
        <v>1755142.04</v>
      </c>
      <c r="Q76" s="302">
        <v>0</v>
      </c>
      <c r="R76" s="303" t="s">
        <v>809</v>
      </c>
      <c r="S76" s="321"/>
      <c r="T76" s="266"/>
    </row>
    <row r="77" spans="1:20" ht="51">
      <c r="A77" s="68" t="s">
        <v>494</v>
      </c>
      <c r="B77" s="68"/>
      <c r="C77" s="69" t="s">
        <v>542</v>
      </c>
      <c r="D77" s="108">
        <v>46079</v>
      </c>
      <c r="E77" s="108" t="s">
        <v>2091</v>
      </c>
      <c r="F77" s="189" t="s">
        <v>22</v>
      </c>
      <c r="G77" s="189">
        <v>28119</v>
      </c>
      <c r="H77" s="68"/>
      <c r="I77" s="300" t="s">
        <v>2118</v>
      </c>
      <c r="J77" s="68"/>
      <c r="K77" s="68"/>
      <c r="L77" s="68"/>
      <c r="M77" s="68"/>
      <c r="N77" s="301">
        <v>0</v>
      </c>
      <c r="O77" s="301">
        <v>0</v>
      </c>
      <c r="P77" s="302">
        <v>0.01</v>
      </c>
      <c r="Q77" s="302">
        <v>0</v>
      </c>
      <c r="R77" s="303" t="s">
        <v>809</v>
      </c>
      <c r="S77" s="321"/>
      <c r="T77" s="266"/>
    </row>
    <row r="78" spans="1:20" ht="63.75">
      <c r="A78" s="68" t="s">
        <v>495</v>
      </c>
      <c r="B78" s="68"/>
      <c r="C78" s="69" t="s">
        <v>623</v>
      </c>
      <c r="D78" s="108">
        <v>46080</v>
      </c>
      <c r="E78" s="108" t="s">
        <v>2092</v>
      </c>
      <c r="F78" s="189" t="s">
        <v>19</v>
      </c>
      <c r="G78" s="189">
        <v>21158</v>
      </c>
      <c r="H78" s="68"/>
      <c r="I78" s="300" t="s">
        <v>2119</v>
      </c>
      <c r="J78" s="68"/>
      <c r="K78" s="68"/>
      <c r="L78" s="68"/>
      <c r="M78" s="68"/>
      <c r="N78" s="301">
        <v>862988.64</v>
      </c>
      <c r="O78" s="301">
        <v>0</v>
      </c>
      <c r="P78" s="302">
        <v>5920102.0700000003</v>
      </c>
      <c r="Q78" s="302">
        <v>0</v>
      </c>
      <c r="R78" s="303" t="s">
        <v>809</v>
      </c>
      <c r="S78" s="321"/>
      <c r="T78" s="266"/>
    </row>
    <row r="79" spans="1:20" ht="51">
      <c r="A79" s="68" t="s">
        <v>494</v>
      </c>
      <c r="B79" s="68"/>
      <c r="C79" s="69" t="s">
        <v>542</v>
      </c>
      <c r="D79" s="108">
        <v>46080</v>
      </c>
      <c r="E79" s="108" t="s">
        <v>2093</v>
      </c>
      <c r="F79" s="189" t="s">
        <v>22</v>
      </c>
      <c r="G79" s="189">
        <v>28124</v>
      </c>
      <c r="H79" s="68"/>
      <c r="I79" s="300" t="s">
        <v>2120</v>
      </c>
      <c r="J79" s="68"/>
      <c r="K79" s="68"/>
      <c r="L79" s="68"/>
      <c r="M79" s="68"/>
      <c r="N79" s="301">
        <v>0</v>
      </c>
      <c r="O79" s="301">
        <v>0</v>
      </c>
      <c r="P79" s="302">
        <v>0.02</v>
      </c>
      <c r="Q79" s="302">
        <v>0</v>
      </c>
      <c r="R79" s="303" t="s">
        <v>809</v>
      </c>
      <c r="S79" s="321"/>
      <c r="T79" s="266"/>
    </row>
    <row r="80" spans="1:20" ht="63.75">
      <c r="A80" s="68" t="s">
        <v>495</v>
      </c>
      <c r="B80" s="68"/>
      <c r="C80" s="69" t="s">
        <v>623</v>
      </c>
      <c r="D80" s="108">
        <v>46083</v>
      </c>
      <c r="E80" s="108" t="s">
        <v>3230</v>
      </c>
      <c r="F80" s="189" t="s">
        <v>19</v>
      </c>
      <c r="G80" s="189">
        <v>21170</v>
      </c>
      <c r="H80" s="68"/>
      <c r="I80" s="300" t="s">
        <v>3288</v>
      </c>
      <c r="J80" s="68"/>
      <c r="K80" s="68"/>
      <c r="L80" s="68"/>
      <c r="M80" s="68"/>
      <c r="N80" s="301">
        <v>714629.35</v>
      </c>
      <c r="O80" s="301">
        <v>0</v>
      </c>
      <c r="P80" s="302">
        <v>4902357.34</v>
      </c>
      <c r="Q80" s="302">
        <v>0</v>
      </c>
      <c r="R80" s="303" t="s">
        <v>809</v>
      </c>
      <c r="S80" s="321"/>
      <c r="T80" s="266"/>
    </row>
    <row r="81" spans="1:20" ht="51">
      <c r="A81" s="68" t="s">
        <v>495</v>
      </c>
      <c r="B81" s="68"/>
      <c r="C81" s="69" t="s">
        <v>623</v>
      </c>
      <c r="D81" s="108">
        <v>46083</v>
      </c>
      <c r="E81" s="108" t="s">
        <v>3231</v>
      </c>
      <c r="F81" s="189" t="s">
        <v>19</v>
      </c>
      <c r="G81" s="189">
        <v>21227</v>
      </c>
      <c r="H81" s="68"/>
      <c r="I81" s="300" t="s">
        <v>3289</v>
      </c>
      <c r="J81" s="68"/>
      <c r="K81" s="68"/>
      <c r="L81" s="68"/>
      <c r="M81" s="68"/>
      <c r="N81" s="301">
        <v>457744.23</v>
      </c>
      <c r="O81" s="301">
        <v>0</v>
      </c>
      <c r="P81" s="302">
        <v>3140125.42</v>
      </c>
      <c r="Q81" s="302">
        <v>0</v>
      </c>
      <c r="R81" s="303" t="s">
        <v>809</v>
      </c>
      <c r="S81" s="321"/>
      <c r="T81" s="266"/>
    </row>
    <row r="82" spans="1:20" ht="76.5">
      <c r="A82" s="68">
        <v>683</v>
      </c>
      <c r="B82" s="68"/>
      <c r="C82" s="69" t="s">
        <v>632</v>
      </c>
      <c r="D82" s="108">
        <v>46083</v>
      </c>
      <c r="E82" s="108" t="s">
        <v>3232</v>
      </c>
      <c r="F82" s="189" t="s">
        <v>6</v>
      </c>
      <c r="G82" s="189">
        <v>26287</v>
      </c>
      <c r="H82" s="68"/>
      <c r="I82" s="300" t="s">
        <v>3290</v>
      </c>
      <c r="J82" s="68"/>
      <c r="K82" s="68"/>
      <c r="L82" s="68"/>
      <c r="M82" s="68"/>
      <c r="N82" s="301">
        <v>0</v>
      </c>
      <c r="O82" s="301">
        <v>182026.71</v>
      </c>
      <c r="P82" s="302">
        <v>0</v>
      </c>
      <c r="Q82" s="302">
        <v>1248703.23</v>
      </c>
      <c r="R82" s="303" t="s">
        <v>809</v>
      </c>
      <c r="S82" s="321"/>
      <c r="T82" s="266"/>
    </row>
    <row r="83" spans="1:20" ht="51">
      <c r="A83" s="68" t="s">
        <v>494</v>
      </c>
      <c r="B83" s="68"/>
      <c r="C83" s="69" t="s">
        <v>542</v>
      </c>
      <c r="D83" s="108">
        <v>46083</v>
      </c>
      <c r="E83" s="108" t="s">
        <v>3233</v>
      </c>
      <c r="F83" s="189" t="s">
        <v>22</v>
      </c>
      <c r="G83" s="189">
        <v>28142</v>
      </c>
      <c r="H83" s="68"/>
      <c r="I83" s="300" t="s">
        <v>3291</v>
      </c>
      <c r="J83" s="68"/>
      <c r="K83" s="68"/>
      <c r="L83" s="68"/>
      <c r="M83" s="68"/>
      <c r="N83" s="301">
        <v>0</v>
      </c>
      <c r="O83" s="301">
        <v>0</v>
      </c>
      <c r="P83" s="302">
        <v>0.01</v>
      </c>
      <c r="Q83" s="302">
        <v>0</v>
      </c>
      <c r="R83" s="303" t="s">
        <v>809</v>
      </c>
      <c r="S83" s="321"/>
      <c r="T83" s="266"/>
    </row>
    <row r="84" spans="1:20" ht="89.25">
      <c r="A84" s="68" t="s">
        <v>495</v>
      </c>
      <c r="B84" s="68"/>
      <c r="C84" s="69" t="s">
        <v>623</v>
      </c>
      <c r="D84" s="108">
        <v>46084</v>
      </c>
      <c r="E84" s="108" t="s">
        <v>3234</v>
      </c>
      <c r="F84" s="189" t="s">
        <v>12</v>
      </c>
      <c r="G84" s="189">
        <v>1149481</v>
      </c>
      <c r="H84" s="68"/>
      <c r="I84" s="300" t="s">
        <v>3292</v>
      </c>
      <c r="J84" s="68"/>
      <c r="K84" s="68"/>
      <c r="L84" s="68"/>
      <c r="M84" s="68"/>
      <c r="N84" s="301">
        <v>15.91</v>
      </c>
      <c r="O84" s="301">
        <v>0</v>
      </c>
      <c r="P84" s="302">
        <v>109.14</v>
      </c>
      <c r="Q84" s="302">
        <v>0</v>
      </c>
      <c r="R84" s="303" t="s">
        <v>809</v>
      </c>
      <c r="S84" s="321"/>
      <c r="T84" s="266"/>
    </row>
    <row r="85" spans="1:20" ht="51">
      <c r="A85" s="68" t="s">
        <v>494</v>
      </c>
      <c r="B85" s="68"/>
      <c r="C85" s="69" t="s">
        <v>542</v>
      </c>
      <c r="D85" s="108">
        <v>46085</v>
      </c>
      <c r="E85" s="108" t="s">
        <v>3235</v>
      </c>
      <c r="F85" s="189" t="s">
        <v>22</v>
      </c>
      <c r="G85" s="189">
        <v>28153</v>
      </c>
      <c r="H85" s="68"/>
      <c r="I85" s="300" t="s">
        <v>3293</v>
      </c>
      <c r="J85" s="68"/>
      <c r="K85" s="68"/>
      <c r="L85" s="68"/>
      <c r="M85" s="68"/>
      <c r="N85" s="301">
        <v>0</v>
      </c>
      <c r="O85" s="301">
        <v>0</v>
      </c>
      <c r="P85" s="302">
        <v>0</v>
      </c>
      <c r="Q85" s="302">
        <v>0.01</v>
      </c>
      <c r="R85" s="303" t="s">
        <v>809</v>
      </c>
      <c r="S85" s="321"/>
      <c r="T85" s="266"/>
    </row>
    <row r="86" spans="1:20" ht="51">
      <c r="A86" s="68" t="s">
        <v>494</v>
      </c>
      <c r="B86" s="68"/>
      <c r="C86" s="69" t="s">
        <v>542</v>
      </c>
      <c r="D86" s="108">
        <v>46086</v>
      </c>
      <c r="E86" s="108" t="s">
        <v>3236</v>
      </c>
      <c r="F86" s="189" t="s">
        <v>22</v>
      </c>
      <c r="G86" s="189">
        <v>28159</v>
      </c>
      <c r="H86" s="68"/>
      <c r="I86" s="300" t="s">
        <v>3294</v>
      </c>
      <c r="J86" s="68"/>
      <c r="K86" s="68"/>
      <c r="L86" s="68"/>
      <c r="M86" s="68"/>
      <c r="N86" s="301">
        <v>0</v>
      </c>
      <c r="O86" s="301">
        <v>0</v>
      </c>
      <c r="P86" s="302">
        <v>0.01</v>
      </c>
      <c r="Q86" s="302">
        <v>0</v>
      </c>
      <c r="R86" s="303" t="s">
        <v>809</v>
      </c>
      <c r="S86" s="321"/>
      <c r="T86" s="266"/>
    </row>
    <row r="87" spans="1:20" ht="51">
      <c r="A87" s="68" t="s">
        <v>494</v>
      </c>
      <c r="B87" s="68"/>
      <c r="C87" s="69" t="s">
        <v>542</v>
      </c>
      <c r="D87" s="108">
        <v>46087</v>
      </c>
      <c r="E87" s="108" t="s">
        <v>3237</v>
      </c>
      <c r="F87" s="189" t="s">
        <v>22</v>
      </c>
      <c r="G87" s="189">
        <v>28164</v>
      </c>
      <c r="H87" s="68"/>
      <c r="I87" s="300" t="s">
        <v>3295</v>
      </c>
      <c r="J87" s="68"/>
      <c r="K87" s="68"/>
      <c r="L87" s="68"/>
      <c r="M87" s="68"/>
      <c r="N87" s="301">
        <v>0</v>
      </c>
      <c r="O87" s="301">
        <v>0</v>
      </c>
      <c r="P87" s="302">
        <v>0</v>
      </c>
      <c r="Q87" s="302">
        <v>0.01</v>
      </c>
      <c r="R87" s="303" t="s">
        <v>809</v>
      </c>
      <c r="S87" s="321"/>
      <c r="T87" s="266"/>
    </row>
    <row r="88" spans="1:20" ht="51">
      <c r="A88" s="68" t="s">
        <v>494</v>
      </c>
      <c r="B88" s="68"/>
      <c r="C88" s="69" t="s">
        <v>542</v>
      </c>
      <c r="D88" s="108">
        <v>46090</v>
      </c>
      <c r="E88" s="108" t="s">
        <v>3238</v>
      </c>
      <c r="F88" s="189" t="s">
        <v>22</v>
      </c>
      <c r="G88" s="189">
        <v>28180</v>
      </c>
      <c r="H88" s="68"/>
      <c r="I88" s="300" t="s">
        <v>3296</v>
      </c>
      <c r="J88" s="68"/>
      <c r="K88" s="68"/>
      <c r="L88" s="68"/>
      <c r="M88" s="68"/>
      <c r="N88" s="301">
        <v>0</v>
      </c>
      <c r="O88" s="301">
        <v>0</v>
      </c>
      <c r="P88" s="302">
        <v>0.02</v>
      </c>
      <c r="Q88" s="302">
        <v>0</v>
      </c>
      <c r="R88" s="303" t="s">
        <v>809</v>
      </c>
      <c r="S88" s="321"/>
      <c r="T88" s="266"/>
    </row>
    <row r="89" spans="1:20" ht="89.25">
      <c r="A89" s="68">
        <v>376</v>
      </c>
      <c r="B89" s="68"/>
      <c r="C89" s="69" t="s">
        <v>559</v>
      </c>
      <c r="D89" s="108">
        <v>46091</v>
      </c>
      <c r="E89" s="108" t="s">
        <v>3239</v>
      </c>
      <c r="F89" s="189" t="s">
        <v>6</v>
      </c>
      <c r="G89" s="189">
        <v>1149797</v>
      </c>
      <c r="H89" s="68"/>
      <c r="I89" s="300" t="s">
        <v>3297</v>
      </c>
      <c r="J89" s="68"/>
      <c r="K89" s="68"/>
      <c r="L89" s="68"/>
      <c r="M89" s="68"/>
      <c r="N89" s="301">
        <v>0</v>
      </c>
      <c r="O89" s="301">
        <v>311414.63</v>
      </c>
      <c r="P89" s="302">
        <v>0</v>
      </c>
      <c r="Q89" s="302">
        <v>2136304.36</v>
      </c>
      <c r="R89" s="303" t="s">
        <v>809</v>
      </c>
      <c r="S89" s="321"/>
      <c r="T89" s="266"/>
    </row>
    <row r="90" spans="1:20" ht="76.5">
      <c r="A90" s="68">
        <v>376</v>
      </c>
      <c r="B90" s="68"/>
      <c r="C90" s="69" t="s">
        <v>559</v>
      </c>
      <c r="D90" s="108">
        <v>46091</v>
      </c>
      <c r="E90" s="108" t="s">
        <v>3240</v>
      </c>
      <c r="F90" s="189" t="s">
        <v>10</v>
      </c>
      <c r="G90" s="189">
        <v>1149797</v>
      </c>
      <c r="H90" s="68"/>
      <c r="I90" s="300" t="s">
        <v>3298</v>
      </c>
      <c r="J90" s="68"/>
      <c r="K90" s="68"/>
      <c r="L90" s="68"/>
      <c r="M90" s="68"/>
      <c r="N90" s="301">
        <v>11.66</v>
      </c>
      <c r="O90" s="301">
        <v>0</v>
      </c>
      <c r="P90" s="302">
        <v>79.989999999999995</v>
      </c>
      <c r="Q90" s="302">
        <v>0</v>
      </c>
      <c r="R90" s="303" t="s">
        <v>809</v>
      </c>
      <c r="S90" s="321"/>
      <c r="T90" s="266"/>
    </row>
    <row r="91" spans="1:20" ht="51">
      <c r="A91" s="68" t="s">
        <v>494</v>
      </c>
      <c r="B91" s="68"/>
      <c r="C91" s="69" t="s">
        <v>542</v>
      </c>
      <c r="D91" s="108">
        <v>46092</v>
      </c>
      <c r="E91" s="108" t="s">
        <v>3241</v>
      </c>
      <c r="F91" s="189" t="s">
        <v>22</v>
      </c>
      <c r="G91" s="189">
        <v>28191</v>
      </c>
      <c r="H91" s="68"/>
      <c r="I91" s="300" t="s">
        <v>3299</v>
      </c>
      <c r="J91" s="68"/>
      <c r="K91" s="68"/>
      <c r="L91" s="68"/>
      <c r="M91" s="68"/>
      <c r="N91" s="301">
        <v>0</v>
      </c>
      <c r="O91" s="301">
        <v>0</v>
      </c>
      <c r="P91" s="302">
        <v>0</v>
      </c>
      <c r="Q91" s="302">
        <v>0.01</v>
      </c>
      <c r="R91" s="303" t="s">
        <v>809</v>
      </c>
      <c r="S91" s="321"/>
      <c r="T91" s="266"/>
    </row>
    <row r="92" spans="1:20" ht="51">
      <c r="A92" s="68" t="s">
        <v>494</v>
      </c>
      <c r="B92" s="68"/>
      <c r="C92" s="69" t="s">
        <v>542</v>
      </c>
      <c r="D92" s="108">
        <v>46093</v>
      </c>
      <c r="E92" s="108" t="s">
        <v>3242</v>
      </c>
      <c r="F92" s="189" t="s">
        <v>22</v>
      </c>
      <c r="G92" s="189">
        <v>28196</v>
      </c>
      <c r="H92" s="68"/>
      <c r="I92" s="300" t="s">
        <v>3300</v>
      </c>
      <c r="J92" s="68"/>
      <c r="K92" s="68"/>
      <c r="L92" s="68"/>
      <c r="M92" s="68"/>
      <c r="N92" s="301">
        <v>0</v>
      </c>
      <c r="O92" s="301">
        <v>0</v>
      </c>
      <c r="P92" s="302">
        <v>0</v>
      </c>
      <c r="Q92" s="302">
        <v>0.01</v>
      </c>
      <c r="R92" s="303" t="s">
        <v>809</v>
      </c>
      <c r="S92" s="321"/>
      <c r="T92" s="266"/>
    </row>
    <row r="93" spans="1:20" ht="63.75">
      <c r="A93" s="68" t="s">
        <v>495</v>
      </c>
      <c r="B93" s="68"/>
      <c r="C93" s="69" t="s">
        <v>623</v>
      </c>
      <c r="D93" s="108">
        <v>46097</v>
      </c>
      <c r="E93" s="108" t="s">
        <v>3243</v>
      </c>
      <c r="F93" s="189" t="s">
        <v>19</v>
      </c>
      <c r="G93" s="189">
        <v>21173</v>
      </c>
      <c r="H93" s="68"/>
      <c r="I93" s="300" t="s">
        <v>3301</v>
      </c>
      <c r="J93" s="68"/>
      <c r="K93" s="68"/>
      <c r="L93" s="68"/>
      <c r="M93" s="68"/>
      <c r="N93" s="301">
        <v>408044.46</v>
      </c>
      <c r="O93" s="301">
        <v>0</v>
      </c>
      <c r="P93" s="302">
        <v>2799185</v>
      </c>
      <c r="Q93" s="302">
        <v>0</v>
      </c>
      <c r="R93" s="303" t="s">
        <v>809</v>
      </c>
      <c r="S93" s="321"/>
      <c r="T93" s="266"/>
    </row>
    <row r="94" spans="1:20" ht="51">
      <c r="A94" s="68" t="s">
        <v>495</v>
      </c>
      <c r="B94" s="68"/>
      <c r="C94" s="69" t="s">
        <v>623</v>
      </c>
      <c r="D94" s="108">
        <v>46097</v>
      </c>
      <c r="E94" s="108" t="s">
        <v>3244</v>
      </c>
      <c r="F94" s="189" t="s">
        <v>19</v>
      </c>
      <c r="G94" s="189">
        <v>21268</v>
      </c>
      <c r="H94" s="68"/>
      <c r="I94" s="300" t="s">
        <v>3302</v>
      </c>
      <c r="J94" s="68"/>
      <c r="K94" s="68"/>
      <c r="L94" s="68"/>
      <c r="M94" s="68"/>
      <c r="N94" s="301">
        <v>3207003.21</v>
      </c>
      <c r="O94" s="301">
        <v>0</v>
      </c>
      <c r="P94" s="302">
        <v>22000042.02</v>
      </c>
      <c r="Q94" s="302">
        <v>0</v>
      </c>
      <c r="R94" s="303" t="s">
        <v>809</v>
      </c>
      <c r="S94" s="321"/>
      <c r="T94" s="266"/>
    </row>
    <row r="95" spans="1:20" ht="51">
      <c r="A95" s="68" t="s">
        <v>495</v>
      </c>
      <c r="B95" s="68"/>
      <c r="C95" s="69" t="s">
        <v>623</v>
      </c>
      <c r="D95" s="108">
        <v>46097</v>
      </c>
      <c r="E95" s="108" t="s">
        <v>3245</v>
      </c>
      <c r="F95" s="189" t="s">
        <v>19</v>
      </c>
      <c r="G95" s="189">
        <v>21269</v>
      </c>
      <c r="H95" s="68"/>
      <c r="I95" s="300" t="s">
        <v>3303</v>
      </c>
      <c r="J95" s="68"/>
      <c r="K95" s="68"/>
      <c r="L95" s="68"/>
      <c r="M95" s="68"/>
      <c r="N95" s="301">
        <v>1248906.23</v>
      </c>
      <c r="O95" s="301">
        <v>0</v>
      </c>
      <c r="P95" s="302">
        <v>8567496.7400000002</v>
      </c>
      <c r="Q95" s="302">
        <v>0</v>
      </c>
      <c r="R95" s="303" t="s">
        <v>809</v>
      </c>
      <c r="S95" s="321"/>
      <c r="T95" s="266"/>
    </row>
    <row r="96" spans="1:20" ht="63.75">
      <c r="A96" s="68" t="s">
        <v>495</v>
      </c>
      <c r="B96" s="68"/>
      <c r="C96" s="69" t="s">
        <v>623</v>
      </c>
      <c r="D96" s="108">
        <v>46097</v>
      </c>
      <c r="E96" s="108" t="s">
        <v>3246</v>
      </c>
      <c r="F96" s="189" t="s">
        <v>19</v>
      </c>
      <c r="G96" s="189">
        <v>21271</v>
      </c>
      <c r="H96" s="68"/>
      <c r="I96" s="300" t="s">
        <v>3304</v>
      </c>
      <c r="J96" s="68"/>
      <c r="K96" s="68"/>
      <c r="L96" s="68"/>
      <c r="M96" s="68"/>
      <c r="N96" s="301">
        <v>671013.56000000006</v>
      </c>
      <c r="O96" s="301">
        <v>0</v>
      </c>
      <c r="P96" s="302">
        <v>4603153.0199999996</v>
      </c>
      <c r="Q96" s="302">
        <v>0</v>
      </c>
      <c r="R96" s="303" t="s">
        <v>809</v>
      </c>
      <c r="S96" s="321"/>
      <c r="T96" s="266"/>
    </row>
    <row r="97" spans="1:20" ht="51">
      <c r="A97" s="68" t="s">
        <v>495</v>
      </c>
      <c r="B97" s="68"/>
      <c r="C97" s="69" t="s">
        <v>623</v>
      </c>
      <c r="D97" s="108">
        <v>46097</v>
      </c>
      <c r="E97" s="108" t="s">
        <v>3247</v>
      </c>
      <c r="F97" s="189" t="s">
        <v>19</v>
      </c>
      <c r="G97" s="189">
        <v>21279</v>
      </c>
      <c r="H97" s="68"/>
      <c r="I97" s="300" t="s">
        <v>3305</v>
      </c>
      <c r="J97" s="68"/>
      <c r="K97" s="68"/>
      <c r="L97" s="68"/>
      <c r="M97" s="68"/>
      <c r="N97" s="301">
        <v>630984.49</v>
      </c>
      <c r="O97" s="301">
        <v>0</v>
      </c>
      <c r="P97" s="302">
        <v>4328553.5999999996</v>
      </c>
      <c r="Q97" s="302">
        <v>0</v>
      </c>
      <c r="R97" s="303" t="s">
        <v>809</v>
      </c>
      <c r="S97" s="321"/>
      <c r="T97" s="266"/>
    </row>
    <row r="98" spans="1:20" ht="63.75">
      <c r="A98" s="68" t="s">
        <v>495</v>
      </c>
      <c r="B98" s="68"/>
      <c r="C98" s="69" t="s">
        <v>623</v>
      </c>
      <c r="D98" s="108">
        <v>46097</v>
      </c>
      <c r="E98" s="108" t="s">
        <v>3248</v>
      </c>
      <c r="F98" s="189" t="s">
        <v>19</v>
      </c>
      <c r="G98" s="189">
        <v>21288</v>
      </c>
      <c r="H98" s="68"/>
      <c r="I98" s="300" t="s">
        <v>3306</v>
      </c>
      <c r="J98" s="68"/>
      <c r="K98" s="68"/>
      <c r="L98" s="68"/>
      <c r="M98" s="68"/>
      <c r="N98" s="301">
        <v>2510638.29</v>
      </c>
      <c r="O98" s="301">
        <v>0</v>
      </c>
      <c r="P98" s="302">
        <v>17222978.670000002</v>
      </c>
      <c r="Q98" s="302">
        <v>0</v>
      </c>
      <c r="R98" s="303" t="s">
        <v>809</v>
      </c>
      <c r="S98" s="321"/>
      <c r="T98" s="266"/>
    </row>
    <row r="99" spans="1:20" ht="63.75">
      <c r="A99" s="68" t="s">
        <v>495</v>
      </c>
      <c r="B99" s="68"/>
      <c r="C99" s="69" t="s">
        <v>623</v>
      </c>
      <c r="D99" s="108">
        <v>46097</v>
      </c>
      <c r="E99" s="108" t="s">
        <v>3249</v>
      </c>
      <c r="F99" s="189" t="s">
        <v>19</v>
      </c>
      <c r="G99" s="189">
        <v>21309</v>
      </c>
      <c r="H99" s="68"/>
      <c r="I99" s="300" t="s">
        <v>3307</v>
      </c>
      <c r="J99" s="68"/>
      <c r="K99" s="68"/>
      <c r="L99" s="68"/>
      <c r="M99" s="68"/>
      <c r="N99" s="301">
        <v>2956601.64</v>
      </c>
      <c r="O99" s="301">
        <v>0</v>
      </c>
      <c r="P99" s="302">
        <v>20282287.25</v>
      </c>
      <c r="Q99" s="302">
        <v>0</v>
      </c>
      <c r="R99" s="303" t="s">
        <v>809</v>
      </c>
      <c r="S99" s="321"/>
      <c r="T99" s="266"/>
    </row>
    <row r="100" spans="1:20" ht="63.75">
      <c r="A100" s="68" t="s">
        <v>495</v>
      </c>
      <c r="B100" s="68"/>
      <c r="C100" s="69" t="s">
        <v>623</v>
      </c>
      <c r="D100" s="108">
        <v>46097</v>
      </c>
      <c r="E100" s="108" t="s">
        <v>3250</v>
      </c>
      <c r="F100" s="189" t="s">
        <v>19</v>
      </c>
      <c r="G100" s="189">
        <v>21364</v>
      </c>
      <c r="H100" s="68"/>
      <c r="I100" s="300" t="s">
        <v>3308</v>
      </c>
      <c r="J100" s="68"/>
      <c r="K100" s="68"/>
      <c r="L100" s="68"/>
      <c r="M100" s="68"/>
      <c r="N100" s="301">
        <v>4904135.41</v>
      </c>
      <c r="O100" s="301">
        <v>0</v>
      </c>
      <c r="P100" s="302">
        <v>33642368.909999996</v>
      </c>
      <c r="Q100" s="302">
        <v>0</v>
      </c>
      <c r="R100" s="303" t="s">
        <v>809</v>
      </c>
      <c r="S100" s="321"/>
      <c r="T100" s="266"/>
    </row>
    <row r="101" spans="1:20" ht="51">
      <c r="A101" s="68" t="s">
        <v>495</v>
      </c>
      <c r="B101" s="68"/>
      <c r="C101" s="69" t="s">
        <v>623</v>
      </c>
      <c r="D101" s="108">
        <v>46097</v>
      </c>
      <c r="E101" s="108" t="s">
        <v>3251</v>
      </c>
      <c r="F101" s="189" t="s">
        <v>19</v>
      </c>
      <c r="G101" s="189">
        <v>21377</v>
      </c>
      <c r="H101" s="68"/>
      <c r="I101" s="300" t="s">
        <v>3309</v>
      </c>
      <c r="J101" s="68"/>
      <c r="K101" s="68"/>
      <c r="L101" s="68"/>
      <c r="M101" s="68"/>
      <c r="N101" s="301">
        <v>22315.5</v>
      </c>
      <c r="O101" s="301">
        <v>0</v>
      </c>
      <c r="P101" s="302">
        <v>153084.32999999999</v>
      </c>
      <c r="Q101" s="302">
        <v>0</v>
      </c>
      <c r="R101" s="303" t="s">
        <v>809</v>
      </c>
      <c r="S101" s="321"/>
      <c r="T101" s="266"/>
    </row>
    <row r="102" spans="1:20" ht="51">
      <c r="A102" s="68" t="s">
        <v>495</v>
      </c>
      <c r="B102" s="68"/>
      <c r="C102" s="69" t="s">
        <v>623</v>
      </c>
      <c r="D102" s="108">
        <v>46097</v>
      </c>
      <c r="E102" s="108" t="s">
        <v>3252</v>
      </c>
      <c r="F102" s="189" t="s">
        <v>19</v>
      </c>
      <c r="G102" s="189">
        <v>21395</v>
      </c>
      <c r="H102" s="68"/>
      <c r="I102" s="300" t="s">
        <v>3310</v>
      </c>
      <c r="J102" s="68"/>
      <c r="K102" s="68"/>
      <c r="L102" s="68"/>
      <c r="M102" s="68"/>
      <c r="N102" s="301">
        <v>791735.2</v>
      </c>
      <c r="O102" s="301">
        <v>0</v>
      </c>
      <c r="P102" s="302">
        <v>5431303.4699999997</v>
      </c>
      <c r="Q102" s="302">
        <v>0</v>
      </c>
      <c r="R102" s="303" t="s">
        <v>809</v>
      </c>
      <c r="S102" s="321"/>
      <c r="T102" s="266"/>
    </row>
    <row r="103" spans="1:20" ht="51">
      <c r="A103" s="68" t="s">
        <v>494</v>
      </c>
      <c r="B103" s="68"/>
      <c r="C103" s="69" t="s">
        <v>542</v>
      </c>
      <c r="D103" s="108">
        <v>46097</v>
      </c>
      <c r="E103" s="108" t="s">
        <v>3253</v>
      </c>
      <c r="F103" s="189" t="s">
        <v>22</v>
      </c>
      <c r="G103" s="189">
        <v>28218</v>
      </c>
      <c r="H103" s="68"/>
      <c r="I103" s="300" t="s">
        <v>3311</v>
      </c>
      <c r="J103" s="68"/>
      <c r="K103" s="68"/>
      <c r="L103" s="68"/>
      <c r="M103" s="68"/>
      <c r="N103" s="301">
        <v>0</v>
      </c>
      <c r="O103" s="301">
        <v>0</v>
      </c>
      <c r="P103" s="302">
        <v>0</v>
      </c>
      <c r="Q103" s="302">
        <v>0.01</v>
      </c>
      <c r="R103" s="303" t="s">
        <v>809</v>
      </c>
      <c r="S103" s="321"/>
      <c r="T103" s="266"/>
    </row>
    <row r="104" spans="1:20" ht="76.5">
      <c r="A104" s="68" t="s">
        <v>495</v>
      </c>
      <c r="B104" s="68"/>
      <c r="C104" s="69" t="s">
        <v>623</v>
      </c>
      <c r="D104" s="108">
        <v>46098</v>
      </c>
      <c r="E104" s="108" t="s">
        <v>3254</v>
      </c>
      <c r="F104" s="189" t="s">
        <v>19</v>
      </c>
      <c r="G104" s="189">
        <v>20938</v>
      </c>
      <c r="H104" s="68"/>
      <c r="I104" s="300" t="s">
        <v>3312</v>
      </c>
      <c r="J104" s="68"/>
      <c r="K104" s="68"/>
      <c r="L104" s="68"/>
      <c r="M104" s="68"/>
      <c r="N104" s="301">
        <v>348692.32</v>
      </c>
      <c r="O104" s="301">
        <v>0</v>
      </c>
      <c r="P104" s="302">
        <v>2392029.3199999998</v>
      </c>
      <c r="Q104" s="302">
        <v>0</v>
      </c>
      <c r="R104" s="303" t="s">
        <v>809</v>
      </c>
      <c r="S104" s="321"/>
      <c r="T104" s="266"/>
    </row>
    <row r="105" spans="1:20" ht="63.75">
      <c r="A105" s="68" t="s">
        <v>495</v>
      </c>
      <c r="B105" s="68"/>
      <c r="C105" s="69" t="s">
        <v>623</v>
      </c>
      <c r="D105" s="108">
        <v>46098</v>
      </c>
      <c r="E105" s="108" t="s">
        <v>3255</v>
      </c>
      <c r="F105" s="189" t="s">
        <v>19</v>
      </c>
      <c r="G105" s="189">
        <v>21185</v>
      </c>
      <c r="H105" s="68"/>
      <c r="I105" s="300" t="s">
        <v>3313</v>
      </c>
      <c r="J105" s="68"/>
      <c r="K105" s="68"/>
      <c r="L105" s="68"/>
      <c r="M105" s="68"/>
      <c r="N105" s="301">
        <v>955566.09</v>
      </c>
      <c r="O105" s="301">
        <v>0</v>
      </c>
      <c r="P105" s="302">
        <v>6555183.3799999999</v>
      </c>
      <c r="Q105" s="302">
        <v>0</v>
      </c>
      <c r="R105" s="303" t="s">
        <v>809</v>
      </c>
      <c r="S105" s="321"/>
      <c r="T105" s="266"/>
    </row>
    <row r="106" spans="1:20" ht="76.5">
      <c r="A106" s="68" t="s">
        <v>495</v>
      </c>
      <c r="B106" s="68"/>
      <c r="C106" s="69" t="s">
        <v>623</v>
      </c>
      <c r="D106" s="108">
        <v>46098</v>
      </c>
      <c r="E106" s="108" t="s">
        <v>3256</v>
      </c>
      <c r="F106" s="189" t="s">
        <v>19</v>
      </c>
      <c r="G106" s="189">
        <v>21186</v>
      </c>
      <c r="H106" s="68"/>
      <c r="I106" s="300" t="s">
        <v>3314</v>
      </c>
      <c r="J106" s="68"/>
      <c r="K106" s="68"/>
      <c r="L106" s="68"/>
      <c r="M106" s="68"/>
      <c r="N106" s="301">
        <v>567182.47</v>
      </c>
      <c r="O106" s="301">
        <v>0</v>
      </c>
      <c r="P106" s="302">
        <v>3890871.74</v>
      </c>
      <c r="Q106" s="302">
        <v>0</v>
      </c>
      <c r="R106" s="303" t="s">
        <v>809</v>
      </c>
      <c r="S106" s="321"/>
      <c r="T106" s="266"/>
    </row>
    <row r="107" spans="1:20" ht="76.5">
      <c r="A107" s="68" t="s">
        <v>495</v>
      </c>
      <c r="B107" s="68"/>
      <c r="C107" s="69" t="s">
        <v>623</v>
      </c>
      <c r="D107" s="108">
        <v>46098</v>
      </c>
      <c r="E107" s="108" t="s">
        <v>3257</v>
      </c>
      <c r="F107" s="189" t="s">
        <v>19</v>
      </c>
      <c r="G107" s="189">
        <v>21220</v>
      </c>
      <c r="H107" s="68"/>
      <c r="I107" s="300" t="s">
        <v>3315</v>
      </c>
      <c r="J107" s="68"/>
      <c r="K107" s="68"/>
      <c r="L107" s="68"/>
      <c r="M107" s="68"/>
      <c r="N107" s="301">
        <v>200853.41</v>
      </c>
      <c r="O107" s="301">
        <v>0</v>
      </c>
      <c r="P107" s="302">
        <v>1377854.39</v>
      </c>
      <c r="Q107" s="302">
        <v>0</v>
      </c>
      <c r="R107" s="303" t="s">
        <v>809</v>
      </c>
      <c r="S107" s="321"/>
      <c r="T107" s="266"/>
    </row>
    <row r="108" spans="1:20" ht="63.75">
      <c r="A108" s="68" t="s">
        <v>495</v>
      </c>
      <c r="B108" s="68"/>
      <c r="C108" s="69" t="s">
        <v>623</v>
      </c>
      <c r="D108" s="108">
        <v>46098</v>
      </c>
      <c r="E108" s="108" t="s">
        <v>3258</v>
      </c>
      <c r="F108" s="189" t="s">
        <v>19</v>
      </c>
      <c r="G108" s="189">
        <v>21247</v>
      </c>
      <c r="H108" s="68"/>
      <c r="I108" s="300" t="s">
        <v>3316</v>
      </c>
      <c r="J108" s="68"/>
      <c r="K108" s="68"/>
      <c r="L108" s="68"/>
      <c r="M108" s="68"/>
      <c r="N108" s="301">
        <v>7438.36</v>
      </c>
      <c r="O108" s="301">
        <v>0</v>
      </c>
      <c r="P108" s="302">
        <v>51027.15</v>
      </c>
      <c r="Q108" s="302">
        <v>0</v>
      </c>
      <c r="R108" s="303" t="s">
        <v>809</v>
      </c>
      <c r="S108" s="321"/>
      <c r="T108" s="266"/>
    </row>
    <row r="109" spans="1:20" ht="76.5">
      <c r="A109" s="68" t="s">
        <v>495</v>
      </c>
      <c r="B109" s="68"/>
      <c r="C109" s="69" t="s">
        <v>623</v>
      </c>
      <c r="D109" s="108">
        <v>46098</v>
      </c>
      <c r="E109" s="108" t="s">
        <v>3259</v>
      </c>
      <c r="F109" s="189" t="s">
        <v>19</v>
      </c>
      <c r="G109" s="189">
        <v>21275</v>
      </c>
      <c r="H109" s="68"/>
      <c r="I109" s="300" t="s">
        <v>3317</v>
      </c>
      <c r="J109" s="68"/>
      <c r="K109" s="68"/>
      <c r="L109" s="68"/>
      <c r="M109" s="68"/>
      <c r="N109" s="301">
        <v>466682.27</v>
      </c>
      <c r="O109" s="301">
        <v>0</v>
      </c>
      <c r="P109" s="302">
        <v>3201440.37</v>
      </c>
      <c r="Q109" s="302">
        <v>0</v>
      </c>
      <c r="R109" s="303" t="s">
        <v>809</v>
      </c>
      <c r="S109" s="321"/>
      <c r="T109" s="266"/>
    </row>
    <row r="110" spans="1:20" ht="51">
      <c r="A110" s="68" t="s">
        <v>494</v>
      </c>
      <c r="B110" s="68"/>
      <c r="C110" s="69" t="s">
        <v>542</v>
      </c>
      <c r="D110" s="108">
        <v>46098</v>
      </c>
      <c r="E110" s="108" t="s">
        <v>3260</v>
      </c>
      <c r="F110" s="189" t="s">
        <v>22</v>
      </c>
      <c r="G110" s="189">
        <v>28223</v>
      </c>
      <c r="H110" s="68"/>
      <c r="I110" s="300" t="s">
        <v>3318</v>
      </c>
      <c r="J110" s="68"/>
      <c r="K110" s="68"/>
      <c r="L110" s="68"/>
      <c r="M110" s="68"/>
      <c r="N110" s="301">
        <v>0</v>
      </c>
      <c r="O110" s="301">
        <v>0</v>
      </c>
      <c r="P110" s="302">
        <v>0</v>
      </c>
      <c r="Q110" s="302">
        <v>0.01</v>
      </c>
      <c r="R110" s="303" t="s">
        <v>809</v>
      </c>
      <c r="S110" s="321"/>
      <c r="T110" s="266"/>
    </row>
    <row r="111" spans="1:20" ht="51">
      <c r="A111" s="68">
        <v>25</v>
      </c>
      <c r="B111" s="68"/>
      <c r="C111" s="69" t="s">
        <v>41</v>
      </c>
      <c r="D111" s="108">
        <v>46099</v>
      </c>
      <c r="E111" s="108" t="s">
        <v>3261</v>
      </c>
      <c r="F111" s="189" t="s">
        <v>3</v>
      </c>
      <c r="G111" s="189">
        <v>2377864</v>
      </c>
      <c r="H111" s="68"/>
      <c r="I111" s="300" t="s">
        <v>3319</v>
      </c>
      <c r="J111" s="68"/>
      <c r="K111" s="68"/>
      <c r="L111" s="68"/>
      <c r="M111" s="68"/>
      <c r="N111" s="301">
        <v>0</v>
      </c>
      <c r="O111" s="301">
        <v>6500</v>
      </c>
      <c r="P111" s="302">
        <v>0</v>
      </c>
      <c r="Q111" s="302">
        <v>44590</v>
      </c>
      <c r="R111" s="303" t="s">
        <v>809</v>
      </c>
      <c r="S111" s="321"/>
      <c r="T111" s="266"/>
    </row>
    <row r="112" spans="1:20" ht="76.5">
      <c r="A112" s="68" t="s">
        <v>495</v>
      </c>
      <c r="B112" s="68"/>
      <c r="C112" s="69" t="s">
        <v>623</v>
      </c>
      <c r="D112" s="108">
        <v>46099</v>
      </c>
      <c r="E112" s="108" t="s">
        <v>3262</v>
      </c>
      <c r="F112" s="189" t="s">
        <v>19</v>
      </c>
      <c r="G112" s="189">
        <v>21176</v>
      </c>
      <c r="H112" s="68"/>
      <c r="I112" s="300" t="s">
        <v>3320</v>
      </c>
      <c r="J112" s="68"/>
      <c r="K112" s="68"/>
      <c r="L112" s="68"/>
      <c r="M112" s="68"/>
      <c r="N112" s="301">
        <v>7707217</v>
      </c>
      <c r="O112" s="301">
        <v>0</v>
      </c>
      <c r="P112" s="302">
        <v>52871508.619999997</v>
      </c>
      <c r="Q112" s="302">
        <v>0</v>
      </c>
      <c r="R112" s="303" t="s">
        <v>809</v>
      </c>
      <c r="S112" s="321"/>
      <c r="T112" s="266"/>
    </row>
    <row r="113" spans="1:20" ht="76.5">
      <c r="A113" s="68" t="s">
        <v>495</v>
      </c>
      <c r="B113" s="68"/>
      <c r="C113" s="69" t="s">
        <v>623</v>
      </c>
      <c r="D113" s="108">
        <v>46099</v>
      </c>
      <c r="E113" s="108" t="s">
        <v>3263</v>
      </c>
      <c r="F113" s="189" t="s">
        <v>19</v>
      </c>
      <c r="G113" s="189">
        <v>21223</v>
      </c>
      <c r="H113" s="68"/>
      <c r="I113" s="300" t="s">
        <v>3321</v>
      </c>
      <c r="J113" s="68"/>
      <c r="K113" s="68"/>
      <c r="L113" s="68"/>
      <c r="M113" s="68"/>
      <c r="N113" s="301">
        <v>56873.14</v>
      </c>
      <c r="O113" s="301">
        <v>0</v>
      </c>
      <c r="P113" s="302">
        <v>390149.74</v>
      </c>
      <c r="Q113" s="302">
        <v>0</v>
      </c>
      <c r="R113" s="303" t="s">
        <v>809</v>
      </c>
      <c r="S113" s="321"/>
      <c r="T113" s="266"/>
    </row>
    <row r="114" spans="1:20" ht="51">
      <c r="A114" s="68" t="s">
        <v>494</v>
      </c>
      <c r="B114" s="68"/>
      <c r="C114" s="69" t="s">
        <v>542</v>
      </c>
      <c r="D114" s="108">
        <v>46099</v>
      </c>
      <c r="E114" s="108" t="s">
        <v>3264</v>
      </c>
      <c r="F114" s="189" t="s">
        <v>22</v>
      </c>
      <c r="G114" s="189">
        <v>28230</v>
      </c>
      <c r="H114" s="68"/>
      <c r="I114" s="300" t="s">
        <v>3322</v>
      </c>
      <c r="J114" s="68"/>
      <c r="K114" s="68"/>
      <c r="L114" s="68"/>
      <c r="M114" s="68"/>
      <c r="N114" s="301">
        <v>0</v>
      </c>
      <c r="O114" s="301">
        <v>0</v>
      </c>
      <c r="P114" s="302">
        <v>0.01</v>
      </c>
      <c r="Q114" s="302">
        <v>0</v>
      </c>
      <c r="R114" s="303" t="s">
        <v>809</v>
      </c>
      <c r="S114" s="321"/>
      <c r="T114" s="266"/>
    </row>
    <row r="115" spans="1:20" ht="76.5">
      <c r="A115" s="68" t="s">
        <v>495</v>
      </c>
      <c r="B115" s="68"/>
      <c r="C115" s="69" t="s">
        <v>623</v>
      </c>
      <c r="D115" s="108">
        <v>46100</v>
      </c>
      <c r="E115" s="108" t="s">
        <v>3265</v>
      </c>
      <c r="F115" s="189" t="s">
        <v>19</v>
      </c>
      <c r="G115" s="189">
        <v>21187</v>
      </c>
      <c r="H115" s="68"/>
      <c r="I115" s="300" t="s">
        <v>3323</v>
      </c>
      <c r="J115" s="68"/>
      <c r="K115" s="68"/>
      <c r="L115" s="68"/>
      <c r="M115" s="68"/>
      <c r="N115" s="301">
        <v>2094283.13</v>
      </c>
      <c r="O115" s="301">
        <v>0</v>
      </c>
      <c r="P115" s="302">
        <v>14366782.27</v>
      </c>
      <c r="Q115" s="302">
        <v>0</v>
      </c>
      <c r="R115" s="303" t="s">
        <v>809</v>
      </c>
      <c r="S115" s="321"/>
      <c r="T115" s="266"/>
    </row>
    <row r="116" spans="1:20" ht="51">
      <c r="A116" s="68" t="s">
        <v>494</v>
      </c>
      <c r="B116" s="68"/>
      <c r="C116" s="69" t="s">
        <v>542</v>
      </c>
      <c r="D116" s="108">
        <v>46100</v>
      </c>
      <c r="E116" s="108" t="s">
        <v>3266</v>
      </c>
      <c r="F116" s="189" t="s">
        <v>22</v>
      </c>
      <c r="G116" s="189">
        <v>28235</v>
      </c>
      <c r="H116" s="68"/>
      <c r="I116" s="300" t="s">
        <v>3324</v>
      </c>
      <c r="J116" s="68"/>
      <c r="K116" s="68"/>
      <c r="L116" s="68"/>
      <c r="M116" s="68"/>
      <c r="N116" s="301">
        <v>0</v>
      </c>
      <c r="O116" s="301">
        <v>0</v>
      </c>
      <c r="P116" s="302">
        <v>0.01</v>
      </c>
      <c r="Q116" s="302">
        <v>0</v>
      </c>
      <c r="R116" s="303" t="s">
        <v>809</v>
      </c>
      <c r="S116" s="321"/>
      <c r="T116" s="266"/>
    </row>
    <row r="117" spans="1:20" ht="76.5">
      <c r="A117" s="68" t="s">
        <v>495</v>
      </c>
      <c r="B117" s="68"/>
      <c r="C117" s="69" t="s">
        <v>623</v>
      </c>
      <c r="D117" s="108">
        <v>46100</v>
      </c>
      <c r="E117" s="108" t="s">
        <v>3267</v>
      </c>
      <c r="F117" s="189" t="s">
        <v>19</v>
      </c>
      <c r="G117" s="189">
        <v>1150274</v>
      </c>
      <c r="H117" s="68"/>
      <c r="I117" s="300" t="s">
        <v>3325</v>
      </c>
      <c r="J117" s="68"/>
      <c r="K117" s="68"/>
      <c r="L117" s="68"/>
      <c r="M117" s="68"/>
      <c r="N117" s="301">
        <v>132500000</v>
      </c>
      <c r="O117" s="301">
        <v>0</v>
      </c>
      <c r="P117" s="302">
        <v>908950000</v>
      </c>
      <c r="Q117" s="302">
        <v>0</v>
      </c>
      <c r="R117" s="303" t="s">
        <v>809</v>
      </c>
      <c r="S117" s="321"/>
      <c r="T117" s="266"/>
    </row>
    <row r="118" spans="1:20" ht="51">
      <c r="A118" s="68" t="s">
        <v>494</v>
      </c>
      <c r="B118" s="68"/>
      <c r="C118" s="69" t="s">
        <v>542</v>
      </c>
      <c r="D118" s="108">
        <v>46101</v>
      </c>
      <c r="E118" s="108" t="s">
        <v>3268</v>
      </c>
      <c r="F118" s="189" t="s">
        <v>22</v>
      </c>
      <c r="G118" s="189">
        <v>28241</v>
      </c>
      <c r="H118" s="68"/>
      <c r="I118" s="300" t="s">
        <v>3326</v>
      </c>
      <c r="J118" s="68"/>
      <c r="K118" s="68"/>
      <c r="L118" s="68"/>
      <c r="M118" s="68"/>
      <c r="N118" s="301">
        <v>0</v>
      </c>
      <c r="O118" s="301">
        <v>0</v>
      </c>
      <c r="P118" s="302">
        <v>0.01</v>
      </c>
      <c r="Q118" s="302">
        <v>0</v>
      </c>
      <c r="R118" s="303" t="s">
        <v>809</v>
      </c>
      <c r="S118" s="321"/>
      <c r="T118" s="266"/>
    </row>
    <row r="119" spans="1:20" ht="51">
      <c r="A119" s="68" t="s">
        <v>494</v>
      </c>
      <c r="B119" s="68"/>
      <c r="C119" s="69" t="s">
        <v>542</v>
      </c>
      <c r="D119" s="108">
        <v>46104</v>
      </c>
      <c r="E119" s="108" t="s">
        <v>3269</v>
      </c>
      <c r="F119" s="189" t="s">
        <v>22</v>
      </c>
      <c r="G119" s="189">
        <v>28254</v>
      </c>
      <c r="H119" s="68"/>
      <c r="I119" s="300" t="s">
        <v>3327</v>
      </c>
      <c r="J119" s="68"/>
      <c r="K119" s="68"/>
      <c r="L119" s="68"/>
      <c r="M119" s="68"/>
      <c r="N119" s="301">
        <v>0</v>
      </c>
      <c r="O119" s="301">
        <v>0</v>
      </c>
      <c r="P119" s="302">
        <v>0.01</v>
      </c>
      <c r="Q119" s="302">
        <v>0</v>
      </c>
      <c r="R119" s="303" t="s">
        <v>809</v>
      </c>
      <c r="S119" s="321"/>
      <c r="T119" s="266"/>
    </row>
    <row r="120" spans="1:20" ht="102">
      <c r="A120" s="68">
        <v>951</v>
      </c>
      <c r="B120" s="68"/>
      <c r="C120" s="69" t="s">
        <v>171</v>
      </c>
      <c r="D120" s="108">
        <v>46104</v>
      </c>
      <c r="E120" s="108" t="s">
        <v>3270</v>
      </c>
      <c r="F120" s="189" t="s">
        <v>6</v>
      </c>
      <c r="G120" s="189">
        <v>1150406</v>
      </c>
      <c r="H120" s="68"/>
      <c r="I120" s="300" t="s">
        <v>3328</v>
      </c>
      <c r="J120" s="68"/>
      <c r="K120" s="68"/>
      <c r="L120" s="68"/>
      <c r="M120" s="68"/>
      <c r="N120" s="301">
        <v>0</v>
      </c>
      <c r="O120" s="301">
        <v>102898071.59999999</v>
      </c>
      <c r="P120" s="302">
        <v>0</v>
      </c>
      <c r="Q120" s="302">
        <v>705880771.17999995</v>
      </c>
      <c r="R120" s="303" t="s">
        <v>809</v>
      </c>
      <c r="S120" s="321"/>
      <c r="T120" s="266"/>
    </row>
    <row r="121" spans="1:20" ht="76.5">
      <c r="A121" s="68">
        <v>389</v>
      </c>
      <c r="B121" s="68"/>
      <c r="C121" s="69" t="s">
        <v>736</v>
      </c>
      <c r="D121" s="108">
        <v>46105</v>
      </c>
      <c r="E121" s="108" t="s">
        <v>3271</v>
      </c>
      <c r="F121" s="189" t="s">
        <v>6</v>
      </c>
      <c r="G121" s="189">
        <v>26417</v>
      </c>
      <c r="H121" s="68"/>
      <c r="I121" s="300" t="s">
        <v>3329</v>
      </c>
      <c r="J121" s="68"/>
      <c r="K121" s="68"/>
      <c r="L121" s="68"/>
      <c r="M121" s="68"/>
      <c r="N121" s="301">
        <v>0</v>
      </c>
      <c r="O121" s="301">
        <v>536000</v>
      </c>
      <c r="P121" s="302">
        <v>0</v>
      </c>
      <c r="Q121" s="302">
        <v>3676960</v>
      </c>
      <c r="R121" s="303" t="s">
        <v>809</v>
      </c>
      <c r="S121" s="321"/>
      <c r="T121" s="266"/>
    </row>
    <row r="122" spans="1:20" ht="76.5">
      <c r="A122" s="68">
        <v>389</v>
      </c>
      <c r="B122" s="68"/>
      <c r="C122" s="69" t="s">
        <v>736</v>
      </c>
      <c r="D122" s="108">
        <v>46105</v>
      </c>
      <c r="E122" s="108" t="s">
        <v>3272</v>
      </c>
      <c r="F122" s="189" t="s">
        <v>6</v>
      </c>
      <c r="G122" s="189">
        <v>26418</v>
      </c>
      <c r="H122" s="68"/>
      <c r="I122" s="300" t="s">
        <v>3330</v>
      </c>
      <c r="J122" s="68"/>
      <c r="K122" s="68"/>
      <c r="L122" s="68"/>
      <c r="M122" s="68"/>
      <c r="N122" s="301">
        <v>0</v>
      </c>
      <c r="O122" s="301">
        <v>568500</v>
      </c>
      <c r="P122" s="302">
        <v>0</v>
      </c>
      <c r="Q122" s="302">
        <v>3899910</v>
      </c>
      <c r="R122" s="303" t="s">
        <v>809</v>
      </c>
      <c r="S122" s="321"/>
      <c r="T122" s="266"/>
    </row>
    <row r="123" spans="1:20" ht="76.5">
      <c r="A123" s="68">
        <v>389</v>
      </c>
      <c r="B123" s="68"/>
      <c r="C123" s="69" t="s">
        <v>736</v>
      </c>
      <c r="D123" s="108">
        <v>46105</v>
      </c>
      <c r="E123" s="108" t="s">
        <v>3273</v>
      </c>
      <c r="F123" s="189" t="s">
        <v>6</v>
      </c>
      <c r="G123" s="189">
        <v>26419</v>
      </c>
      <c r="H123" s="68"/>
      <c r="I123" s="300" t="s">
        <v>3331</v>
      </c>
      <c r="J123" s="68"/>
      <c r="K123" s="68"/>
      <c r="L123" s="68"/>
      <c r="M123" s="68"/>
      <c r="N123" s="301">
        <v>0</v>
      </c>
      <c r="O123" s="301">
        <v>123060</v>
      </c>
      <c r="P123" s="302">
        <v>0</v>
      </c>
      <c r="Q123" s="302">
        <v>844191.6</v>
      </c>
      <c r="R123" s="303" t="s">
        <v>809</v>
      </c>
      <c r="S123" s="321"/>
      <c r="T123" s="266"/>
    </row>
    <row r="124" spans="1:20" ht="76.5">
      <c r="A124" s="68">
        <v>389</v>
      </c>
      <c r="B124" s="68"/>
      <c r="C124" s="69" t="s">
        <v>736</v>
      </c>
      <c r="D124" s="108">
        <v>46105</v>
      </c>
      <c r="E124" s="108" t="s">
        <v>3274</v>
      </c>
      <c r="F124" s="189" t="s">
        <v>6</v>
      </c>
      <c r="G124" s="189">
        <v>26420</v>
      </c>
      <c r="H124" s="68"/>
      <c r="I124" s="300" t="s">
        <v>3332</v>
      </c>
      <c r="J124" s="68"/>
      <c r="K124" s="68"/>
      <c r="L124" s="68"/>
      <c r="M124" s="68"/>
      <c r="N124" s="301">
        <v>0</v>
      </c>
      <c r="O124" s="301">
        <v>342500</v>
      </c>
      <c r="P124" s="302">
        <v>0</v>
      </c>
      <c r="Q124" s="302">
        <v>2349550</v>
      </c>
      <c r="R124" s="303" t="s">
        <v>809</v>
      </c>
      <c r="S124" s="321"/>
      <c r="T124" s="266"/>
    </row>
    <row r="125" spans="1:20" ht="89.25">
      <c r="A125" s="68">
        <v>389</v>
      </c>
      <c r="B125" s="68"/>
      <c r="C125" s="69" t="s">
        <v>736</v>
      </c>
      <c r="D125" s="108">
        <v>46105</v>
      </c>
      <c r="E125" s="108" t="s">
        <v>3275</v>
      </c>
      <c r="F125" s="189" t="s">
        <v>6</v>
      </c>
      <c r="G125" s="189">
        <v>26421</v>
      </c>
      <c r="H125" s="68"/>
      <c r="I125" s="300" t="s">
        <v>3333</v>
      </c>
      <c r="J125" s="68"/>
      <c r="K125" s="68"/>
      <c r="L125" s="68"/>
      <c r="M125" s="68"/>
      <c r="N125" s="301">
        <v>0</v>
      </c>
      <c r="O125" s="301">
        <v>337500</v>
      </c>
      <c r="P125" s="302">
        <v>0</v>
      </c>
      <c r="Q125" s="302">
        <v>2315250</v>
      </c>
      <c r="R125" s="303" t="s">
        <v>809</v>
      </c>
      <c r="S125" s="321"/>
      <c r="T125" s="266"/>
    </row>
    <row r="126" spans="1:20" ht="76.5">
      <c r="A126" s="68">
        <v>389</v>
      </c>
      <c r="B126" s="68"/>
      <c r="C126" s="69" t="s">
        <v>736</v>
      </c>
      <c r="D126" s="108">
        <v>46105</v>
      </c>
      <c r="E126" s="108" t="s">
        <v>3276</v>
      </c>
      <c r="F126" s="189" t="s">
        <v>6</v>
      </c>
      <c r="G126" s="189">
        <v>26422</v>
      </c>
      <c r="H126" s="68"/>
      <c r="I126" s="300" t="s">
        <v>3334</v>
      </c>
      <c r="J126" s="68"/>
      <c r="K126" s="68"/>
      <c r="L126" s="68"/>
      <c r="M126" s="68"/>
      <c r="N126" s="301">
        <v>0</v>
      </c>
      <c r="O126" s="301">
        <v>78278.14</v>
      </c>
      <c r="P126" s="302">
        <v>0</v>
      </c>
      <c r="Q126" s="302">
        <v>536988.04</v>
      </c>
      <c r="R126" s="303" t="s">
        <v>809</v>
      </c>
      <c r="S126" s="321"/>
      <c r="T126" s="266"/>
    </row>
    <row r="127" spans="1:20" ht="76.5">
      <c r="A127" s="68">
        <v>389</v>
      </c>
      <c r="B127" s="68"/>
      <c r="C127" s="69" t="s">
        <v>736</v>
      </c>
      <c r="D127" s="108">
        <v>46105</v>
      </c>
      <c r="E127" s="108" t="s">
        <v>3277</v>
      </c>
      <c r="F127" s="189" t="s">
        <v>6</v>
      </c>
      <c r="G127" s="189">
        <v>26423</v>
      </c>
      <c r="H127" s="68"/>
      <c r="I127" s="300" t="s">
        <v>3335</v>
      </c>
      <c r="J127" s="68"/>
      <c r="K127" s="68"/>
      <c r="L127" s="68"/>
      <c r="M127" s="68"/>
      <c r="N127" s="301">
        <v>0</v>
      </c>
      <c r="O127" s="301">
        <v>614950</v>
      </c>
      <c r="P127" s="302">
        <v>0</v>
      </c>
      <c r="Q127" s="302">
        <v>4218557</v>
      </c>
      <c r="R127" s="303" t="s">
        <v>809</v>
      </c>
      <c r="S127" s="321"/>
      <c r="T127" s="266"/>
    </row>
    <row r="128" spans="1:20" ht="51">
      <c r="A128" s="68" t="s">
        <v>494</v>
      </c>
      <c r="B128" s="68"/>
      <c r="C128" s="69" t="s">
        <v>542</v>
      </c>
      <c r="D128" s="108">
        <v>46105</v>
      </c>
      <c r="E128" s="108" t="s">
        <v>3278</v>
      </c>
      <c r="F128" s="189" t="s">
        <v>22</v>
      </c>
      <c r="G128" s="189">
        <v>28260</v>
      </c>
      <c r="H128" s="68"/>
      <c r="I128" s="300" t="s">
        <v>3336</v>
      </c>
      <c r="J128" s="68"/>
      <c r="K128" s="68"/>
      <c r="L128" s="68"/>
      <c r="M128" s="68"/>
      <c r="N128" s="301">
        <v>0</v>
      </c>
      <c r="O128" s="301">
        <v>0</v>
      </c>
      <c r="P128" s="302">
        <v>0</v>
      </c>
      <c r="Q128" s="302">
        <v>0.01</v>
      </c>
      <c r="R128" s="303" t="s">
        <v>809</v>
      </c>
      <c r="S128" s="321"/>
      <c r="T128" s="266"/>
    </row>
    <row r="129" spans="1:20" ht="51">
      <c r="A129" s="68" t="s">
        <v>494</v>
      </c>
      <c r="B129" s="68"/>
      <c r="C129" s="69" t="s">
        <v>542</v>
      </c>
      <c r="D129" s="108">
        <v>46106</v>
      </c>
      <c r="E129" s="108" t="s">
        <v>3279</v>
      </c>
      <c r="F129" s="189" t="s">
        <v>22</v>
      </c>
      <c r="G129" s="189">
        <v>28265</v>
      </c>
      <c r="H129" s="68"/>
      <c r="I129" s="300" t="s">
        <v>3337</v>
      </c>
      <c r="J129" s="68"/>
      <c r="K129" s="68"/>
      <c r="L129" s="68"/>
      <c r="M129" s="68"/>
      <c r="N129" s="301">
        <v>0</v>
      </c>
      <c r="O129" s="301">
        <v>0</v>
      </c>
      <c r="P129" s="302">
        <v>0.01</v>
      </c>
      <c r="Q129" s="302">
        <v>0</v>
      </c>
      <c r="R129" s="303" t="s">
        <v>809</v>
      </c>
      <c r="S129" s="321"/>
      <c r="T129" s="266"/>
    </row>
    <row r="130" spans="1:20" ht="51">
      <c r="A130" s="68" t="s">
        <v>494</v>
      </c>
      <c r="B130" s="68"/>
      <c r="C130" s="69" t="s">
        <v>542</v>
      </c>
      <c r="D130" s="108">
        <v>46107</v>
      </c>
      <c r="E130" s="108" t="s">
        <v>3280</v>
      </c>
      <c r="F130" s="189" t="s">
        <v>22</v>
      </c>
      <c r="G130" s="189">
        <v>28271</v>
      </c>
      <c r="H130" s="68"/>
      <c r="I130" s="300" t="s">
        <v>3338</v>
      </c>
      <c r="J130" s="68"/>
      <c r="K130" s="68"/>
      <c r="L130" s="68"/>
      <c r="M130" s="68"/>
      <c r="N130" s="301">
        <v>0</v>
      </c>
      <c r="O130" s="301">
        <v>0</v>
      </c>
      <c r="P130" s="302">
        <v>0</v>
      </c>
      <c r="Q130" s="302">
        <v>0.01</v>
      </c>
      <c r="R130" s="303" t="s">
        <v>809</v>
      </c>
      <c r="S130" s="321"/>
      <c r="T130" s="266"/>
    </row>
    <row r="131" spans="1:20" ht="63.75">
      <c r="A131" s="68" t="s">
        <v>495</v>
      </c>
      <c r="B131" s="68"/>
      <c r="C131" s="69" t="s">
        <v>623</v>
      </c>
      <c r="D131" s="108">
        <v>46108</v>
      </c>
      <c r="E131" s="108" t="s">
        <v>3281</v>
      </c>
      <c r="F131" s="189" t="s">
        <v>19</v>
      </c>
      <c r="G131" s="189">
        <v>21317</v>
      </c>
      <c r="H131" s="68"/>
      <c r="I131" s="300" t="s">
        <v>3339</v>
      </c>
      <c r="J131" s="68"/>
      <c r="K131" s="68"/>
      <c r="L131" s="68"/>
      <c r="M131" s="68"/>
      <c r="N131" s="301">
        <v>2858528.03</v>
      </c>
      <c r="O131" s="301">
        <v>0</v>
      </c>
      <c r="P131" s="302">
        <v>19609502.289999999</v>
      </c>
      <c r="Q131" s="302">
        <v>0</v>
      </c>
      <c r="R131" s="303" t="s">
        <v>809</v>
      </c>
      <c r="S131" s="321"/>
      <c r="T131" s="266"/>
    </row>
    <row r="132" spans="1:20" ht="89.25">
      <c r="A132" s="68" t="s">
        <v>495</v>
      </c>
      <c r="B132" s="68"/>
      <c r="C132" s="69" t="s">
        <v>623</v>
      </c>
      <c r="D132" s="108">
        <v>46108</v>
      </c>
      <c r="E132" s="108" t="s">
        <v>3282</v>
      </c>
      <c r="F132" s="189" t="s">
        <v>20</v>
      </c>
      <c r="G132" s="189">
        <v>1150928</v>
      </c>
      <c r="H132" s="68"/>
      <c r="I132" s="300" t="s">
        <v>3340</v>
      </c>
      <c r="J132" s="68"/>
      <c r="K132" s="68"/>
      <c r="L132" s="68"/>
      <c r="M132" s="68"/>
      <c r="N132" s="301">
        <v>124703.7</v>
      </c>
      <c r="O132" s="301">
        <v>0</v>
      </c>
      <c r="P132" s="302">
        <v>855467.38</v>
      </c>
      <c r="Q132" s="302">
        <v>0</v>
      </c>
      <c r="R132" s="303" t="s">
        <v>809</v>
      </c>
      <c r="S132" s="321"/>
      <c r="T132" s="266"/>
    </row>
    <row r="133" spans="1:20" ht="63.75">
      <c r="A133" s="68">
        <v>41</v>
      </c>
      <c r="B133" s="68"/>
      <c r="C133" s="69" t="s">
        <v>879</v>
      </c>
      <c r="D133" s="108">
        <v>46108</v>
      </c>
      <c r="E133" s="108" t="s">
        <v>3283</v>
      </c>
      <c r="F133" s="189" t="s">
        <v>6</v>
      </c>
      <c r="G133" s="189">
        <v>3523045</v>
      </c>
      <c r="H133" s="68"/>
      <c r="I133" s="300" t="s">
        <v>3341</v>
      </c>
      <c r="J133" s="68"/>
      <c r="K133" s="68"/>
      <c r="L133" s="68"/>
      <c r="M133" s="68"/>
      <c r="N133" s="301">
        <v>0</v>
      </c>
      <c r="O133" s="301">
        <v>23273.99</v>
      </c>
      <c r="P133" s="302">
        <v>0</v>
      </c>
      <c r="Q133" s="302">
        <v>159659.57</v>
      </c>
      <c r="R133" s="303" t="s">
        <v>809</v>
      </c>
      <c r="S133" s="321"/>
      <c r="T133" s="266"/>
    </row>
    <row r="134" spans="1:20" ht="76.5">
      <c r="A134" s="68">
        <v>41</v>
      </c>
      <c r="B134" s="68"/>
      <c r="C134" s="69" t="s">
        <v>879</v>
      </c>
      <c r="D134" s="108">
        <v>46108</v>
      </c>
      <c r="E134" s="108" t="s">
        <v>3284</v>
      </c>
      <c r="F134" s="189" t="s">
        <v>10</v>
      </c>
      <c r="G134" s="189">
        <v>3523045</v>
      </c>
      <c r="H134" s="68"/>
      <c r="I134" s="300" t="s">
        <v>3342</v>
      </c>
      <c r="J134" s="68"/>
      <c r="K134" s="68"/>
      <c r="L134" s="68"/>
      <c r="M134" s="68"/>
      <c r="N134" s="301">
        <v>11.66</v>
      </c>
      <c r="O134" s="301">
        <v>0</v>
      </c>
      <c r="P134" s="302">
        <v>79.989999999999995</v>
      </c>
      <c r="Q134" s="302">
        <v>0</v>
      </c>
      <c r="R134" s="303" t="s">
        <v>809</v>
      </c>
      <c r="S134" s="321"/>
      <c r="T134" s="266"/>
    </row>
    <row r="135" spans="1:20" ht="51">
      <c r="A135" s="68" t="s">
        <v>495</v>
      </c>
      <c r="B135" s="68"/>
      <c r="C135" s="69" t="s">
        <v>623</v>
      </c>
      <c r="D135" s="108">
        <v>46112</v>
      </c>
      <c r="E135" s="108" t="s">
        <v>3285</v>
      </c>
      <c r="F135" s="189" t="s">
        <v>19</v>
      </c>
      <c r="G135" s="189">
        <v>21184</v>
      </c>
      <c r="H135" s="68"/>
      <c r="I135" s="300" t="s">
        <v>3343</v>
      </c>
      <c r="J135" s="68"/>
      <c r="K135" s="68"/>
      <c r="L135" s="68"/>
      <c r="M135" s="68"/>
      <c r="N135" s="301">
        <v>265454.53000000003</v>
      </c>
      <c r="O135" s="301">
        <v>0</v>
      </c>
      <c r="P135" s="302">
        <v>1821018.08</v>
      </c>
      <c r="Q135" s="302">
        <v>0</v>
      </c>
      <c r="R135" s="303" t="s">
        <v>809</v>
      </c>
      <c r="S135" s="321"/>
      <c r="T135" s="266"/>
    </row>
    <row r="136" spans="1:20" ht="51">
      <c r="A136" s="68" t="s">
        <v>495</v>
      </c>
      <c r="B136" s="68"/>
      <c r="C136" s="69" t="s">
        <v>623</v>
      </c>
      <c r="D136" s="108">
        <v>46112</v>
      </c>
      <c r="E136" s="108" t="s">
        <v>3286</v>
      </c>
      <c r="F136" s="189" t="s">
        <v>19</v>
      </c>
      <c r="G136" s="189">
        <v>21194</v>
      </c>
      <c r="H136" s="68"/>
      <c r="I136" s="300" t="s">
        <v>3344</v>
      </c>
      <c r="J136" s="68"/>
      <c r="K136" s="68"/>
      <c r="L136" s="68"/>
      <c r="M136" s="68"/>
      <c r="N136" s="301">
        <v>6579910.9500000002</v>
      </c>
      <c r="O136" s="301">
        <v>0</v>
      </c>
      <c r="P136" s="302">
        <v>45138189.119999997</v>
      </c>
      <c r="Q136" s="302">
        <v>0</v>
      </c>
      <c r="R136" s="303" t="s">
        <v>809</v>
      </c>
      <c r="S136" s="321"/>
      <c r="T136" s="266"/>
    </row>
    <row r="137" spans="1:20" ht="51">
      <c r="A137" s="68" t="s">
        <v>495</v>
      </c>
      <c r="B137" s="68"/>
      <c r="C137" s="69" t="s">
        <v>623</v>
      </c>
      <c r="D137" s="108">
        <v>46112</v>
      </c>
      <c r="E137" s="108" t="s">
        <v>3287</v>
      </c>
      <c r="F137" s="189" t="s">
        <v>19</v>
      </c>
      <c r="G137" s="189">
        <v>21461</v>
      </c>
      <c r="H137" s="68"/>
      <c r="I137" s="300" t="s">
        <v>3345</v>
      </c>
      <c r="J137" s="68"/>
      <c r="K137" s="68"/>
      <c r="L137" s="68"/>
      <c r="M137" s="68"/>
      <c r="N137" s="301">
        <v>505548.23</v>
      </c>
      <c r="O137" s="301">
        <v>0</v>
      </c>
      <c r="P137" s="302">
        <v>3468060.86</v>
      </c>
      <c r="Q137" s="302">
        <v>0</v>
      </c>
      <c r="R137" s="303" t="s">
        <v>809</v>
      </c>
      <c r="S137" s="321"/>
      <c r="T137" s="266"/>
    </row>
    <row r="138" spans="1:20" ht="51">
      <c r="A138" s="68">
        <v>41</v>
      </c>
      <c r="B138" s="68"/>
      <c r="C138" s="69" t="s">
        <v>879</v>
      </c>
      <c r="D138" s="108">
        <v>46114</v>
      </c>
      <c r="E138" s="108" t="s">
        <v>4554</v>
      </c>
      <c r="F138" s="189" t="s">
        <v>6</v>
      </c>
      <c r="G138" s="189">
        <v>2405734</v>
      </c>
      <c r="H138" s="68"/>
      <c r="I138" s="300" t="s">
        <v>4598</v>
      </c>
      <c r="J138" s="68"/>
      <c r="K138" s="68"/>
      <c r="L138" s="68"/>
      <c r="M138" s="68"/>
      <c r="N138" s="301">
        <v>0</v>
      </c>
      <c r="O138" s="301">
        <v>158809</v>
      </c>
      <c r="P138" s="302">
        <v>0</v>
      </c>
      <c r="Q138" s="302">
        <v>1089429.74</v>
      </c>
      <c r="R138" s="303" t="s">
        <v>809</v>
      </c>
      <c r="S138" s="321"/>
      <c r="T138" s="266"/>
    </row>
    <row r="139" spans="1:20" ht="89.25">
      <c r="A139" s="68" t="s">
        <v>495</v>
      </c>
      <c r="B139" s="68"/>
      <c r="C139" s="69" t="s">
        <v>623</v>
      </c>
      <c r="D139" s="108">
        <v>46114</v>
      </c>
      <c r="E139" s="108" t="s">
        <v>4555</v>
      </c>
      <c r="F139" s="189" t="s">
        <v>20</v>
      </c>
      <c r="G139" s="189">
        <v>1151225</v>
      </c>
      <c r="H139" s="68"/>
      <c r="I139" s="300" t="s">
        <v>4599</v>
      </c>
      <c r="J139" s="68"/>
      <c r="K139" s="68"/>
      <c r="L139" s="68"/>
      <c r="M139" s="68"/>
      <c r="N139" s="301">
        <v>145620</v>
      </c>
      <c r="O139" s="301">
        <v>0</v>
      </c>
      <c r="P139" s="302">
        <v>998953.2</v>
      </c>
      <c r="Q139" s="302">
        <v>0</v>
      </c>
      <c r="R139" s="303" t="s">
        <v>809</v>
      </c>
      <c r="S139" s="321"/>
      <c r="T139" s="266"/>
    </row>
    <row r="140" spans="1:20" ht="51">
      <c r="A140" s="68" t="s">
        <v>494</v>
      </c>
      <c r="B140" s="68"/>
      <c r="C140" s="69" t="s">
        <v>542</v>
      </c>
      <c r="D140" s="108">
        <v>46117</v>
      </c>
      <c r="E140" s="108" t="s">
        <v>4556</v>
      </c>
      <c r="F140" s="189" t="s">
        <v>22</v>
      </c>
      <c r="G140" s="189">
        <v>28326</v>
      </c>
      <c r="H140" s="68"/>
      <c r="I140" s="300" t="s">
        <v>4600</v>
      </c>
      <c r="J140" s="68"/>
      <c r="K140" s="68"/>
      <c r="L140" s="68"/>
      <c r="M140" s="68"/>
      <c r="N140" s="301">
        <v>0</v>
      </c>
      <c r="O140" s="301">
        <v>0</v>
      </c>
      <c r="P140" s="302">
        <v>0</v>
      </c>
      <c r="Q140" s="302">
        <v>0.01</v>
      </c>
      <c r="R140" s="303" t="s">
        <v>809</v>
      </c>
      <c r="S140" s="321"/>
      <c r="T140" s="266"/>
    </row>
    <row r="141" spans="1:20" ht="51">
      <c r="A141" s="68" t="s">
        <v>495</v>
      </c>
      <c r="B141" s="68"/>
      <c r="C141" s="69" t="s">
        <v>623</v>
      </c>
      <c r="D141" s="108">
        <v>46118</v>
      </c>
      <c r="E141" s="108" t="s">
        <v>4557</v>
      </c>
      <c r="F141" s="189" t="s">
        <v>19</v>
      </c>
      <c r="G141" s="189">
        <v>21296</v>
      </c>
      <c r="H141" s="68"/>
      <c r="I141" s="300" t="s">
        <v>4601</v>
      </c>
      <c r="J141" s="68"/>
      <c r="K141" s="68"/>
      <c r="L141" s="68"/>
      <c r="M141" s="68"/>
      <c r="N141" s="301">
        <v>289597.34999999998</v>
      </c>
      <c r="O141" s="301">
        <v>0</v>
      </c>
      <c r="P141" s="302">
        <v>1986637.82</v>
      </c>
      <c r="Q141" s="302">
        <v>0</v>
      </c>
      <c r="R141" s="303" t="s">
        <v>809</v>
      </c>
      <c r="S141" s="321"/>
      <c r="T141" s="266"/>
    </row>
    <row r="142" spans="1:20" ht="51">
      <c r="A142" s="68" t="s">
        <v>494</v>
      </c>
      <c r="B142" s="68"/>
      <c r="C142" s="69" t="s">
        <v>542</v>
      </c>
      <c r="D142" s="108">
        <v>46118</v>
      </c>
      <c r="E142" s="108" t="s">
        <v>4558</v>
      </c>
      <c r="F142" s="189" t="s">
        <v>22</v>
      </c>
      <c r="G142" s="189">
        <v>28332</v>
      </c>
      <c r="H142" s="68"/>
      <c r="I142" s="300" t="s">
        <v>4602</v>
      </c>
      <c r="J142" s="68"/>
      <c r="K142" s="68"/>
      <c r="L142" s="68"/>
      <c r="M142" s="68"/>
      <c r="N142" s="301">
        <v>0</v>
      </c>
      <c r="O142" s="301">
        <v>0</v>
      </c>
      <c r="P142" s="302">
        <v>0.01</v>
      </c>
      <c r="Q142" s="302">
        <v>0</v>
      </c>
      <c r="R142" s="303" t="s">
        <v>809</v>
      </c>
      <c r="S142" s="321"/>
      <c r="T142" s="266"/>
    </row>
    <row r="143" spans="1:20" ht="51">
      <c r="A143" s="68" t="s">
        <v>494</v>
      </c>
      <c r="B143" s="68"/>
      <c r="C143" s="69" t="s">
        <v>542</v>
      </c>
      <c r="D143" s="108">
        <v>46121</v>
      </c>
      <c r="E143" s="108" t="s">
        <v>4559</v>
      </c>
      <c r="F143" s="189" t="s">
        <v>22</v>
      </c>
      <c r="G143" s="189">
        <v>28346</v>
      </c>
      <c r="H143" s="68"/>
      <c r="I143" s="300" t="s">
        <v>4603</v>
      </c>
      <c r="J143" s="68"/>
      <c r="K143" s="68"/>
      <c r="L143" s="68"/>
      <c r="M143" s="68"/>
      <c r="N143" s="301">
        <v>0</v>
      </c>
      <c r="O143" s="301">
        <v>0</v>
      </c>
      <c r="P143" s="302">
        <v>0.01</v>
      </c>
      <c r="Q143" s="302">
        <v>0</v>
      </c>
      <c r="R143" s="303" t="s">
        <v>809</v>
      </c>
      <c r="S143" s="321"/>
      <c r="T143" s="266"/>
    </row>
    <row r="144" spans="1:20" ht="51">
      <c r="A144" s="68" t="s">
        <v>494</v>
      </c>
      <c r="B144" s="68"/>
      <c r="C144" s="69" t="s">
        <v>542</v>
      </c>
      <c r="D144" s="108">
        <v>46122</v>
      </c>
      <c r="E144" s="108" t="s">
        <v>4560</v>
      </c>
      <c r="F144" s="189" t="s">
        <v>22</v>
      </c>
      <c r="G144" s="189">
        <v>28352</v>
      </c>
      <c r="H144" s="68"/>
      <c r="I144" s="300" t="s">
        <v>4604</v>
      </c>
      <c r="J144" s="68"/>
      <c r="K144" s="68"/>
      <c r="L144" s="68"/>
      <c r="M144" s="68"/>
      <c r="N144" s="301">
        <v>0</v>
      </c>
      <c r="O144" s="301">
        <v>0</v>
      </c>
      <c r="P144" s="302">
        <v>0</v>
      </c>
      <c r="Q144" s="302">
        <v>0.01</v>
      </c>
      <c r="R144" s="303" t="s">
        <v>809</v>
      </c>
      <c r="S144" s="321"/>
      <c r="T144" s="266"/>
    </row>
    <row r="145" spans="1:20" ht="51">
      <c r="A145" s="68" t="s">
        <v>494</v>
      </c>
      <c r="B145" s="68"/>
      <c r="C145" s="69" t="s">
        <v>542</v>
      </c>
      <c r="D145" s="108">
        <v>46126</v>
      </c>
      <c r="E145" s="108" t="s">
        <v>4561</v>
      </c>
      <c r="F145" s="189" t="s">
        <v>22</v>
      </c>
      <c r="G145" s="189">
        <v>28374</v>
      </c>
      <c r="H145" s="68"/>
      <c r="I145" s="300" t="s">
        <v>4605</v>
      </c>
      <c r="J145" s="68"/>
      <c r="K145" s="68"/>
      <c r="L145" s="68"/>
      <c r="M145" s="68"/>
      <c r="N145" s="301">
        <v>0</v>
      </c>
      <c r="O145" s="301">
        <v>0</v>
      </c>
      <c r="P145" s="302">
        <v>0</v>
      </c>
      <c r="Q145" s="302">
        <v>0.01</v>
      </c>
      <c r="R145" s="303" t="s">
        <v>809</v>
      </c>
      <c r="S145" s="321"/>
      <c r="T145" s="266"/>
    </row>
    <row r="146" spans="1:20" ht="51">
      <c r="A146" s="68" t="s">
        <v>495</v>
      </c>
      <c r="B146" s="68"/>
      <c r="C146" s="69" t="s">
        <v>623</v>
      </c>
      <c r="D146" s="108">
        <v>46127</v>
      </c>
      <c r="E146" s="108" t="s">
        <v>4562</v>
      </c>
      <c r="F146" s="189" t="s">
        <v>19</v>
      </c>
      <c r="G146" s="189">
        <v>21342</v>
      </c>
      <c r="H146" s="68"/>
      <c r="I146" s="300" t="s">
        <v>4606</v>
      </c>
      <c r="J146" s="68"/>
      <c r="K146" s="68"/>
      <c r="L146" s="68"/>
      <c r="M146" s="68"/>
      <c r="N146" s="301">
        <v>2127110.88</v>
      </c>
      <c r="O146" s="301">
        <v>0</v>
      </c>
      <c r="P146" s="302">
        <v>14591980.640000001</v>
      </c>
      <c r="Q146" s="302">
        <v>0</v>
      </c>
      <c r="R146" s="303" t="s">
        <v>809</v>
      </c>
      <c r="S146" s="321"/>
      <c r="T146" s="266"/>
    </row>
    <row r="147" spans="1:20" ht="51">
      <c r="A147" s="68" t="s">
        <v>495</v>
      </c>
      <c r="B147" s="68"/>
      <c r="C147" s="69" t="s">
        <v>623</v>
      </c>
      <c r="D147" s="108">
        <v>46127</v>
      </c>
      <c r="E147" s="108" t="s">
        <v>4563</v>
      </c>
      <c r="F147" s="189" t="s">
        <v>19</v>
      </c>
      <c r="G147" s="189">
        <v>21330</v>
      </c>
      <c r="H147" s="68"/>
      <c r="I147" s="300" t="s">
        <v>4607</v>
      </c>
      <c r="J147" s="68"/>
      <c r="K147" s="68"/>
      <c r="L147" s="68"/>
      <c r="M147" s="68"/>
      <c r="N147" s="301">
        <v>12542.47</v>
      </c>
      <c r="O147" s="301">
        <v>0</v>
      </c>
      <c r="P147" s="302">
        <v>86041.34</v>
      </c>
      <c r="Q147" s="302">
        <v>0</v>
      </c>
      <c r="R147" s="303" t="s">
        <v>809</v>
      </c>
      <c r="S147" s="321"/>
      <c r="T147" s="266"/>
    </row>
    <row r="148" spans="1:20" ht="63.75">
      <c r="A148" s="68" t="s">
        <v>495</v>
      </c>
      <c r="B148" s="68"/>
      <c r="C148" s="69" t="s">
        <v>623</v>
      </c>
      <c r="D148" s="108">
        <v>46127</v>
      </c>
      <c r="E148" s="108" t="s">
        <v>4564</v>
      </c>
      <c r="F148" s="189" t="s">
        <v>19</v>
      </c>
      <c r="G148" s="189">
        <v>21400</v>
      </c>
      <c r="H148" s="68"/>
      <c r="I148" s="300" t="s">
        <v>4608</v>
      </c>
      <c r="J148" s="68"/>
      <c r="K148" s="68"/>
      <c r="L148" s="68"/>
      <c r="M148" s="68"/>
      <c r="N148" s="301">
        <v>444073.25</v>
      </c>
      <c r="O148" s="301">
        <v>0</v>
      </c>
      <c r="P148" s="302">
        <v>3046342.5</v>
      </c>
      <c r="Q148" s="302">
        <v>0</v>
      </c>
      <c r="R148" s="303" t="s">
        <v>809</v>
      </c>
      <c r="S148" s="321"/>
      <c r="T148" s="266"/>
    </row>
    <row r="149" spans="1:20" ht="63.75">
      <c r="A149" s="68" t="s">
        <v>495</v>
      </c>
      <c r="B149" s="68"/>
      <c r="C149" s="69" t="s">
        <v>623</v>
      </c>
      <c r="D149" s="108">
        <v>46127</v>
      </c>
      <c r="E149" s="108" t="s">
        <v>4565</v>
      </c>
      <c r="F149" s="189" t="s">
        <v>19</v>
      </c>
      <c r="G149" s="189">
        <v>21357</v>
      </c>
      <c r="H149" s="68"/>
      <c r="I149" s="300" t="s">
        <v>4609</v>
      </c>
      <c r="J149" s="68"/>
      <c r="K149" s="68"/>
      <c r="L149" s="68"/>
      <c r="M149" s="68"/>
      <c r="N149" s="301">
        <v>742606.99</v>
      </c>
      <c r="O149" s="301">
        <v>0</v>
      </c>
      <c r="P149" s="302">
        <v>5094283.95</v>
      </c>
      <c r="Q149" s="302">
        <v>0</v>
      </c>
      <c r="R149" s="303" t="s">
        <v>809</v>
      </c>
      <c r="S149" s="321"/>
      <c r="T149" s="266"/>
    </row>
    <row r="150" spans="1:20" ht="63.75">
      <c r="A150" s="68" t="s">
        <v>495</v>
      </c>
      <c r="B150" s="68"/>
      <c r="C150" s="69" t="s">
        <v>623</v>
      </c>
      <c r="D150" s="108">
        <v>46127</v>
      </c>
      <c r="E150" s="108" t="s">
        <v>4566</v>
      </c>
      <c r="F150" s="189" t="s">
        <v>19</v>
      </c>
      <c r="G150" s="189">
        <v>21460</v>
      </c>
      <c r="H150" s="68"/>
      <c r="I150" s="300" t="s">
        <v>4610</v>
      </c>
      <c r="J150" s="68"/>
      <c r="K150" s="68"/>
      <c r="L150" s="68"/>
      <c r="M150" s="68"/>
      <c r="N150" s="301">
        <v>1546414.0800000001</v>
      </c>
      <c r="O150" s="301">
        <v>0</v>
      </c>
      <c r="P150" s="302">
        <v>10608400.59</v>
      </c>
      <c r="Q150" s="302">
        <v>0</v>
      </c>
      <c r="R150" s="303" t="s">
        <v>809</v>
      </c>
      <c r="S150" s="321"/>
      <c r="T150" s="266"/>
    </row>
    <row r="151" spans="1:20" ht="51">
      <c r="A151" s="68" t="s">
        <v>495</v>
      </c>
      <c r="B151" s="68"/>
      <c r="C151" s="69" t="s">
        <v>623</v>
      </c>
      <c r="D151" s="108">
        <v>46127</v>
      </c>
      <c r="E151" s="108" t="s">
        <v>4567</v>
      </c>
      <c r="F151" s="189" t="s">
        <v>19</v>
      </c>
      <c r="G151" s="189">
        <v>21398</v>
      </c>
      <c r="H151" s="68"/>
      <c r="I151" s="300" t="s">
        <v>4611</v>
      </c>
      <c r="J151" s="68"/>
      <c r="K151" s="68"/>
      <c r="L151" s="68"/>
      <c r="M151" s="68"/>
      <c r="N151" s="301">
        <v>72904.05</v>
      </c>
      <c r="O151" s="301">
        <v>0</v>
      </c>
      <c r="P151" s="302">
        <v>500121.78</v>
      </c>
      <c r="Q151" s="302">
        <v>0</v>
      </c>
      <c r="R151" s="303" t="s">
        <v>809</v>
      </c>
      <c r="S151" s="321"/>
      <c r="T151" s="266"/>
    </row>
    <row r="152" spans="1:20" ht="51">
      <c r="A152" s="68" t="s">
        <v>495</v>
      </c>
      <c r="B152" s="68"/>
      <c r="C152" s="69" t="s">
        <v>623</v>
      </c>
      <c r="D152" s="108">
        <v>46127</v>
      </c>
      <c r="E152" s="108" t="s">
        <v>4568</v>
      </c>
      <c r="F152" s="189" t="s">
        <v>19</v>
      </c>
      <c r="G152" s="189">
        <v>21371</v>
      </c>
      <c r="H152" s="68"/>
      <c r="I152" s="300" t="s">
        <v>4612</v>
      </c>
      <c r="J152" s="68"/>
      <c r="K152" s="68"/>
      <c r="L152" s="68"/>
      <c r="M152" s="68"/>
      <c r="N152" s="301">
        <v>895220.31</v>
      </c>
      <c r="O152" s="301">
        <v>0</v>
      </c>
      <c r="P152" s="302">
        <v>6141211.3300000001</v>
      </c>
      <c r="Q152" s="302">
        <v>0</v>
      </c>
      <c r="R152" s="303" t="s">
        <v>809</v>
      </c>
      <c r="S152" s="321"/>
      <c r="T152" s="266"/>
    </row>
    <row r="153" spans="1:20" ht="51">
      <c r="A153" s="68" t="s">
        <v>495</v>
      </c>
      <c r="B153" s="68"/>
      <c r="C153" s="69" t="s">
        <v>623</v>
      </c>
      <c r="D153" s="108">
        <v>46127</v>
      </c>
      <c r="E153" s="108" t="s">
        <v>4569</v>
      </c>
      <c r="F153" s="189" t="s">
        <v>19</v>
      </c>
      <c r="G153" s="189">
        <v>21389</v>
      </c>
      <c r="H153" s="68"/>
      <c r="I153" s="300" t="s">
        <v>4613</v>
      </c>
      <c r="J153" s="68"/>
      <c r="K153" s="68"/>
      <c r="L153" s="68"/>
      <c r="M153" s="68"/>
      <c r="N153" s="301">
        <v>744831.05</v>
      </c>
      <c r="O153" s="301">
        <v>0</v>
      </c>
      <c r="P153" s="302">
        <v>5109541</v>
      </c>
      <c r="Q153" s="302">
        <v>0</v>
      </c>
      <c r="R153" s="303" t="s">
        <v>809</v>
      </c>
      <c r="S153" s="321"/>
      <c r="T153" s="266"/>
    </row>
    <row r="154" spans="1:20" ht="51">
      <c r="A154" s="68" t="s">
        <v>495</v>
      </c>
      <c r="B154" s="68"/>
      <c r="C154" s="69" t="s">
        <v>623</v>
      </c>
      <c r="D154" s="108">
        <v>46127</v>
      </c>
      <c r="E154" s="108" t="s">
        <v>4570</v>
      </c>
      <c r="F154" s="189" t="s">
        <v>19</v>
      </c>
      <c r="G154" s="189">
        <v>21476</v>
      </c>
      <c r="H154" s="68"/>
      <c r="I154" s="300" t="s">
        <v>4614</v>
      </c>
      <c r="J154" s="68"/>
      <c r="K154" s="68"/>
      <c r="L154" s="68"/>
      <c r="M154" s="68"/>
      <c r="N154" s="301">
        <v>15811.16</v>
      </c>
      <c r="O154" s="301">
        <v>0</v>
      </c>
      <c r="P154" s="302">
        <v>108464.56</v>
      </c>
      <c r="Q154" s="302">
        <v>0</v>
      </c>
      <c r="R154" s="303" t="s">
        <v>809</v>
      </c>
      <c r="S154" s="321"/>
      <c r="T154" s="266"/>
    </row>
    <row r="155" spans="1:20" ht="51">
      <c r="A155" s="68" t="s">
        <v>495</v>
      </c>
      <c r="B155" s="68"/>
      <c r="C155" s="69" t="s">
        <v>623</v>
      </c>
      <c r="D155" s="108">
        <v>46127</v>
      </c>
      <c r="E155" s="108" t="s">
        <v>4571</v>
      </c>
      <c r="F155" s="189" t="s">
        <v>19</v>
      </c>
      <c r="G155" s="189">
        <v>21396</v>
      </c>
      <c r="H155" s="68"/>
      <c r="I155" s="300" t="s">
        <v>4615</v>
      </c>
      <c r="J155" s="68"/>
      <c r="K155" s="68"/>
      <c r="L155" s="68"/>
      <c r="M155" s="68"/>
      <c r="N155" s="301">
        <v>414546.18</v>
      </c>
      <c r="O155" s="301">
        <v>0</v>
      </c>
      <c r="P155" s="302">
        <v>2843786.79</v>
      </c>
      <c r="Q155" s="302">
        <v>0</v>
      </c>
      <c r="R155" s="303" t="s">
        <v>809</v>
      </c>
      <c r="S155" s="321"/>
      <c r="T155" s="266"/>
    </row>
    <row r="156" spans="1:20" ht="51">
      <c r="A156" s="68" t="s">
        <v>495</v>
      </c>
      <c r="B156" s="68"/>
      <c r="C156" s="69" t="s">
        <v>623</v>
      </c>
      <c r="D156" s="108">
        <v>46127</v>
      </c>
      <c r="E156" s="108" t="s">
        <v>4572</v>
      </c>
      <c r="F156" s="189" t="s">
        <v>19</v>
      </c>
      <c r="G156" s="189">
        <v>21333</v>
      </c>
      <c r="H156" s="68"/>
      <c r="I156" s="300" t="s">
        <v>4616</v>
      </c>
      <c r="J156" s="68"/>
      <c r="K156" s="68"/>
      <c r="L156" s="68"/>
      <c r="M156" s="68"/>
      <c r="N156" s="301">
        <v>308127.62</v>
      </c>
      <c r="O156" s="301">
        <v>0</v>
      </c>
      <c r="P156" s="302">
        <v>2113755.4700000002</v>
      </c>
      <c r="Q156" s="302">
        <v>0</v>
      </c>
      <c r="R156" s="303" t="s">
        <v>809</v>
      </c>
      <c r="S156" s="321"/>
      <c r="T156" s="266"/>
    </row>
    <row r="157" spans="1:20" ht="51">
      <c r="A157" s="68" t="s">
        <v>495</v>
      </c>
      <c r="B157" s="68"/>
      <c r="C157" s="69" t="s">
        <v>623</v>
      </c>
      <c r="D157" s="108">
        <v>46127</v>
      </c>
      <c r="E157" s="108" t="s">
        <v>4573</v>
      </c>
      <c r="F157" s="189" t="s">
        <v>19</v>
      </c>
      <c r="G157" s="189">
        <v>21391</v>
      </c>
      <c r="H157" s="68"/>
      <c r="I157" s="300" t="s">
        <v>4617</v>
      </c>
      <c r="J157" s="68"/>
      <c r="K157" s="68"/>
      <c r="L157" s="68"/>
      <c r="M157" s="68"/>
      <c r="N157" s="301">
        <v>3693.36</v>
      </c>
      <c r="O157" s="301">
        <v>0</v>
      </c>
      <c r="P157" s="302">
        <v>25336.45</v>
      </c>
      <c r="Q157" s="302">
        <v>0</v>
      </c>
      <c r="R157" s="303" t="s">
        <v>809</v>
      </c>
      <c r="S157" s="321"/>
      <c r="T157" s="266"/>
    </row>
    <row r="158" spans="1:20" ht="63.75">
      <c r="A158" s="68" t="s">
        <v>495</v>
      </c>
      <c r="B158" s="68"/>
      <c r="C158" s="69" t="s">
        <v>623</v>
      </c>
      <c r="D158" s="108">
        <v>46127</v>
      </c>
      <c r="E158" s="108" t="s">
        <v>4574</v>
      </c>
      <c r="F158" s="189" t="s">
        <v>19</v>
      </c>
      <c r="G158" s="189">
        <v>21347</v>
      </c>
      <c r="H158" s="68"/>
      <c r="I158" s="300" t="s">
        <v>4618</v>
      </c>
      <c r="J158" s="68"/>
      <c r="K158" s="68"/>
      <c r="L158" s="68"/>
      <c r="M158" s="68"/>
      <c r="N158" s="301">
        <v>439084.03</v>
      </c>
      <c r="O158" s="301">
        <v>0</v>
      </c>
      <c r="P158" s="302">
        <v>3012116.45</v>
      </c>
      <c r="Q158" s="302">
        <v>0</v>
      </c>
      <c r="R158" s="303" t="s">
        <v>809</v>
      </c>
      <c r="S158" s="321"/>
      <c r="T158" s="266"/>
    </row>
    <row r="159" spans="1:20" ht="51">
      <c r="A159" s="68" t="s">
        <v>494</v>
      </c>
      <c r="B159" s="68"/>
      <c r="C159" s="69" t="s">
        <v>542</v>
      </c>
      <c r="D159" s="108">
        <v>46127</v>
      </c>
      <c r="E159" s="108" t="s">
        <v>4575</v>
      </c>
      <c r="F159" s="189" t="s">
        <v>22</v>
      </c>
      <c r="G159" s="189">
        <v>28380</v>
      </c>
      <c r="H159" s="68"/>
      <c r="I159" s="300" t="s">
        <v>4619</v>
      </c>
      <c r="J159" s="68"/>
      <c r="K159" s="68"/>
      <c r="L159" s="68"/>
      <c r="M159" s="68"/>
      <c r="N159" s="301">
        <v>0</v>
      </c>
      <c r="O159" s="301">
        <v>0</v>
      </c>
      <c r="P159" s="302">
        <v>0.02</v>
      </c>
      <c r="Q159" s="302">
        <v>0</v>
      </c>
      <c r="R159" s="303" t="s">
        <v>809</v>
      </c>
      <c r="S159" s="321"/>
      <c r="T159" s="266"/>
    </row>
    <row r="160" spans="1:20" ht="51">
      <c r="A160" s="68" t="s">
        <v>494</v>
      </c>
      <c r="B160" s="68"/>
      <c r="C160" s="69" t="s">
        <v>542</v>
      </c>
      <c r="D160" s="108">
        <v>46129</v>
      </c>
      <c r="E160" s="108" t="s">
        <v>4576</v>
      </c>
      <c r="F160" s="189" t="s">
        <v>22</v>
      </c>
      <c r="G160" s="189">
        <v>28391</v>
      </c>
      <c r="H160" s="68"/>
      <c r="I160" s="300" t="s">
        <v>4620</v>
      </c>
      <c r="J160" s="68"/>
      <c r="K160" s="68"/>
      <c r="L160" s="68"/>
      <c r="M160" s="68"/>
      <c r="N160" s="301">
        <v>0</v>
      </c>
      <c r="O160" s="301">
        <v>0</v>
      </c>
      <c r="P160" s="302">
        <v>0.01</v>
      </c>
      <c r="Q160" s="302">
        <v>0</v>
      </c>
      <c r="R160" s="303" t="s">
        <v>809</v>
      </c>
      <c r="S160" s="321"/>
      <c r="T160" s="266"/>
    </row>
    <row r="161" spans="1:20" ht="51">
      <c r="A161" s="68" t="s">
        <v>495</v>
      </c>
      <c r="B161" s="68"/>
      <c r="C161" s="69" t="s">
        <v>623</v>
      </c>
      <c r="D161" s="108">
        <v>46132</v>
      </c>
      <c r="E161" s="108" t="s">
        <v>4577</v>
      </c>
      <c r="F161" s="189" t="s">
        <v>19</v>
      </c>
      <c r="G161" s="189">
        <v>21299</v>
      </c>
      <c r="H161" s="68"/>
      <c r="I161" s="300" t="s">
        <v>4621</v>
      </c>
      <c r="J161" s="68"/>
      <c r="K161" s="68"/>
      <c r="L161" s="68"/>
      <c r="M161" s="68"/>
      <c r="N161" s="301">
        <v>10379356.800000001</v>
      </c>
      <c r="O161" s="301">
        <v>0</v>
      </c>
      <c r="P161" s="302">
        <v>71202387.650000006</v>
      </c>
      <c r="Q161" s="302">
        <v>0</v>
      </c>
      <c r="R161" s="303" t="s">
        <v>809</v>
      </c>
      <c r="S161" s="321"/>
      <c r="T161" s="266"/>
    </row>
    <row r="162" spans="1:20" ht="51">
      <c r="A162" s="68" t="s">
        <v>495</v>
      </c>
      <c r="B162" s="68"/>
      <c r="C162" s="69" t="s">
        <v>623</v>
      </c>
      <c r="D162" s="108">
        <v>46132</v>
      </c>
      <c r="E162" s="108" t="s">
        <v>4578</v>
      </c>
      <c r="F162" s="189" t="s">
        <v>19</v>
      </c>
      <c r="G162" s="189">
        <v>21300</v>
      </c>
      <c r="H162" s="68"/>
      <c r="I162" s="300" t="s">
        <v>4622</v>
      </c>
      <c r="J162" s="68"/>
      <c r="K162" s="68"/>
      <c r="L162" s="68"/>
      <c r="M162" s="68"/>
      <c r="N162" s="301">
        <v>4096203.8</v>
      </c>
      <c r="O162" s="301">
        <v>0</v>
      </c>
      <c r="P162" s="302">
        <v>28099958.07</v>
      </c>
      <c r="Q162" s="302">
        <v>0</v>
      </c>
      <c r="R162" s="303" t="s">
        <v>809</v>
      </c>
      <c r="S162" s="321"/>
      <c r="T162" s="266"/>
    </row>
    <row r="163" spans="1:20" ht="63.75">
      <c r="A163" s="68" t="s">
        <v>495</v>
      </c>
      <c r="B163" s="68"/>
      <c r="C163" s="69" t="s">
        <v>623</v>
      </c>
      <c r="D163" s="108">
        <v>46132</v>
      </c>
      <c r="E163" s="108" t="s">
        <v>4579</v>
      </c>
      <c r="F163" s="189" t="s">
        <v>19</v>
      </c>
      <c r="G163" s="189">
        <v>21373</v>
      </c>
      <c r="H163" s="68"/>
      <c r="I163" s="300" t="s">
        <v>4623</v>
      </c>
      <c r="J163" s="68"/>
      <c r="K163" s="68"/>
      <c r="L163" s="68"/>
      <c r="M163" s="68"/>
      <c r="N163" s="301">
        <v>1765235.68</v>
      </c>
      <c r="O163" s="301">
        <v>0</v>
      </c>
      <c r="P163" s="302">
        <v>12109516.76</v>
      </c>
      <c r="Q163" s="302">
        <v>0</v>
      </c>
      <c r="R163" s="303" t="s">
        <v>809</v>
      </c>
      <c r="S163" s="321"/>
      <c r="T163" s="266"/>
    </row>
    <row r="164" spans="1:20" ht="76.5">
      <c r="A164" s="68" t="s">
        <v>495</v>
      </c>
      <c r="B164" s="68"/>
      <c r="C164" s="69" t="s">
        <v>623</v>
      </c>
      <c r="D164" s="108">
        <v>46132</v>
      </c>
      <c r="E164" s="108" t="s">
        <v>4580</v>
      </c>
      <c r="F164" s="189" t="s">
        <v>19</v>
      </c>
      <c r="G164" s="189">
        <v>21412</v>
      </c>
      <c r="H164" s="68"/>
      <c r="I164" s="300" t="s">
        <v>4624</v>
      </c>
      <c r="J164" s="68"/>
      <c r="K164" s="68"/>
      <c r="L164" s="68"/>
      <c r="M164" s="68"/>
      <c r="N164" s="301">
        <v>1244740.3400000001</v>
      </c>
      <c r="O164" s="301">
        <v>0</v>
      </c>
      <c r="P164" s="302">
        <v>8538918.7300000004</v>
      </c>
      <c r="Q164" s="302">
        <v>0</v>
      </c>
      <c r="R164" s="303" t="s">
        <v>809</v>
      </c>
      <c r="S164" s="321"/>
      <c r="T164" s="266"/>
    </row>
    <row r="165" spans="1:20" ht="76.5">
      <c r="A165" s="68" t="s">
        <v>495</v>
      </c>
      <c r="B165" s="68"/>
      <c r="C165" s="69" t="s">
        <v>623</v>
      </c>
      <c r="D165" s="108">
        <v>46132</v>
      </c>
      <c r="E165" s="108" t="s">
        <v>4581</v>
      </c>
      <c r="F165" s="189" t="s">
        <v>19</v>
      </c>
      <c r="G165" s="189">
        <v>21407</v>
      </c>
      <c r="H165" s="68"/>
      <c r="I165" s="300" t="s">
        <v>4625</v>
      </c>
      <c r="J165" s="68"/>
      <c r="K165" s="68"/>
      <c r="L165" s="68"/>
      <c r="M165" s="68"/>
      <c r="N165" s="301">
        <v>10800.98</v>
      </c>
      <c r="O165" s="301">
        <v>0</v>
      </c>
      <c r="P165" s="302">
        <v>74094.720000000001</v>
      </c>
      <c r="Q165" s="302">
        <v>0</v>
      </c>
      <c r="R165" s="303" t="s">
        <v>809</v>
      </c>
      <c r="S165" s="321"/>
      <c r="T165" s="266"/>
    </row>
    <row r="166" spans="1:20" ht="63.75">
      <c r="A166" s="68" t="s">
        <v>495</v>
      </c>
      <c r="B166" s="68"/>
      <c r="C166" s="69" t="s">
        <v>623</v>
      </c>
      <c r="D166" s="108">
        <v>46132</v>
      </c>
      <c r="E166" s="108" t="s">
        <v>4582</v>
      </c>
      <c r="F166" s="189" t="s">
        <v>6</v>
      </c>
      <c r="G166" s="189">
        <v>1151985</v>
      </c>
      <c r="H166" s="68"/>
      <c r="I166" s="300" t="s">
        <v>4626</v>
      </c>
      <c r="J166" s="68"/>
      <c r="K166" s="68"/>
      <c r="L166" s="68"/>
      <c r="M166" s="68"/>
      <c r="N166" s="301">
        <v>0</v>
      </c>
      <c r="O166" s="301">
        <v>843202.25</v>
      </c>
      <c r="P166" s="302">
        <v>0</v>
      </c>
      <c r="Q166" s="302">
        <v>5784367.4400000004</v>
      </c>
      <c r="R166" s="303" t="s">
        <v>809</v>
      </c>
      <c r="S166" s="321"/>
      <c r="T166" s="266"/>
    </row>
    <row r="167" spans="1:20" ht="63.75">
      <c r="A167" s="68" t="s">
        <v>495</v>
      </c>
      <c r="B167" s="68"/>
      <c r="C167" s="69" t="s">
        <v>623</v>
      </c>
      <c r="D167" s="108">
        <v>46132</v>
      </c>
      <c r="E167" s="108" t="s">
        <v>4583</v>
      </c>
      <c r="F167" s="189" t="s">
        <v>6</v>
      </c>
      <c r="G167" s="189">
        <v>1151995</v>
      </c>
      <c r="H167" s="68"/>
      <c r="I167" s="300" t="s">
        <v>4627</v>
      </c>
      <c r="J167" s="68"/>
      <c r="K167" s="68"/>
      <c r="L167" s="68"/>
      <c r="M167" s="68"/>
      <c r="N167" s="301">
        <v>0</v>
      </c>
      <c r="O167" s="301">
        <v>1716178.1</v>
      </c>
      <c r="P167" s="302">
        <v>0</v>
      </c>
      <c r="Q167" s="302">
        <v>11772981.77</v>
      </c>
      <c r="R167" s="303" t="s">
        <v>809</v>
      </c>
      <c r="S167" s="321"/>
      <c r="T167" s="266"/>
    </row>
    <row r="168" spans="1:20" ht="51">
      <c r="A168" s="68" t="s">
        <v>494</v>
      </c>
      <c r="B168" s="68"/>
      <c r="C168" s="69" t="s">
        <v>542</v>
      </c>
      <c r="D168" s="108">
        <v>46132</v>
      </c>
      <c r="E168" s="108" t="s">
        <v>4584</v>
      </c>
      <c r="F168" s="189" t="s">
        <v>22</v>
      </c>
      <c r="G168" s="189">
        <v>28408</v>
      </c>
      <c r="H168" s="68"/>
      <c r="I168" s="300" t="s">
        <v>4628</v>
      </c>
      <c r="J168" s="68"/>
      <c r="K168" s="68"/>
      <c r="L168" s="68"/>
      <c r="M168" s="68"/>
      <c r="N168" s="301">
        <v>0</v>
      </c>
      <c r="O168" s="301">
        <v>0</v>
      </c>
      <c r="P168" s="302">
        <v>0.03</v>
      </c>
      <c r="Q168" s="302">
        <v>0</v>
      </c>
      <c r="R168" s="303" t="s">
        <v>809</v>
      </c>
      <c r="S168" s="321"/>
      <c r="T168" s="266"/>
    </row>
    <row r="169" spans="1:20" ht="51">
      <c r="A169" s="68" t="s">
        <v>494</v>
      </c>
      <c r="B169" s="68"/>
      <c r="C169" s="69" t="s">
        <v>542</v>
      </c>
      <c r="D169" s="108">
        <v>46133</v>
      </c>
      <c r="E169" s="108" t="s">
        <v>4585</v>
      </c>
      <c r="F169" s="189" t="s">
        <v>22</v>
      </c>
      <c r="G169" s="189">
        <v>28413</v>
      </c>
      <c r="H169" s="68"/>
      <c r="I169" s="300" t="s">
        <v>4629</v>
      </c>
      <c r="J169" s="68"/>
      <c r="K169" s="68"/>
      <c r="L169" s="68"/>
      <c r="M169" s="68"/>
      <c r="N169" s="301">
        <v>0</v>
      </c>
      <c r="O169" s="301">
        <v>0</v>
      </c>
      <c r="P169" s="302">
        <v>0.01</v>
      </c>
      <c r="Q169" s="302">
        <v>0</v>
      </c>
      <c r="R169" s="303" t="s">
        <v>809</v>
      </c>
      <c r="S169" s="321"/>
      <c r="T169" s="266"/>
    </row>
    <row r="170" spans="1:20" ht="63.75">
      <c r="A170" s="68" t="s">
        <v>495</v>
      </c>
      <c r="B170" s="68"/>
      <c r="C170" s="69" t="s">
        <v>623</v>
      </c>
      <c r="D170" s="108">
        <v>46134</v>
      </c>
      <c r="E170" s="108" t="s">
        <v>4586</v>
      </c>
      <c r="F170" s="189" t="s">
        <v>19</v>
      </c>
      <c r="G170" s="189">
        <v>21469</v>
      </c>
      <c r="H170" s="68"/>
      <c r="I170" s="300" t="s">
        <v>4630</v>
      </c>
      <c r="J170" s="68"/>
      <c r="K170" s="68"/>
      <c r="L170" s="68"/>
      <c r="M170" s="68"/>
      <c r="N170" s="301">
        <v>1927974.8</v>
      </c>
      <c r="O170" s="301">
        <v>0</v>
      </c>
      <c r="P170" s="302">
        <v>13225907.130000001</v>
      </c>
      <c r="Q170" s="302">
        <v>0</v>
      </c>
      <c r="R170" s="303" t="s">
        <v>809</v>
      </c>
      <c r="S170" s="321"/>
      <c r="T170" s="266"/>
    </row>
    <row r="171" spans="1:20" ht="51">
      <c r="A171" s="68" t="s">
        <v>494</v>
      </c>
      <c r="B171" s="68"/>
      <c r="C171" s="69" t="s">
        <v>542</v>
      </c>
      <c r="D171" s="108">
        <v>46134</v>
      </c>
      <c r="E171" s="108" t="s">
        <v>4587</v>
      </c>
      <c r="F171" s="189" t="s">
        <v>22</v>
      </c>
      <c r="G171" s="189">
        <v>28419</v>
      </c>
      <c r="H171" s="68"/>
      <c r="I171" s="300" t="s">
        <v>4631</v>
      </c>
      <c r="J171" s="68"/>
      <c r="K171" s="68"/>
      <c r="L171" s="68"/>
      <c r="M171" s="68"/>
      <c r="N171" s="301">
        <v>0</v>
      </c>
      <c r="O171" s="301">
        <v>0</v>
      </c>
      <c r="P171" s="302">
        <v>0</v>
      </c>
      <c r="Q171" s="302">
        <v>0.02</v>
      </c>
      <c r="R171" s="303" t="s">
        <v>809</v>
      </c>
      <c r="S171" s="321"/>
      <c r="T171" s="266"/>
    </row>
    <row r="172" spans="1:20" ht="63.75">
      <c r="A172" s="68">
        <v>78</v>
      </c>
      <c r="B172" s="68"/>
      <c r="C172" s="69" t="s">
        <v>720</v>
      </c>
      <c r="D172" s="108">
        <v>46136</v>
      </c>
      <c r="E172" s="108" t="s">
        <v>4588</v>
      </c>
      <c r="F172" s="189" t="s">
        <v>6</v>
      </c>
      <c r="G172" s="189">
        <v>3555141</v>
      </c>
      <c r="H172" s="68"/>
      <c r="I172" s="300" t="s">
        <v>4632</v>
      </c>
      <c r="J172" s="68"/>
      <c r="K172" s="68"/>
      <c r="L172" s="68"/>
      <c r="M172" s="68"/>
      <c r="N172" s="301">
        <v>0</v>
      </c>
      <c r="O172" s="301">
        <v>183500</v>
      </c>
      <c r="P172" s="302">
        <v>0</v>
      </c>
      <c r="Q172" s="302">
        <v>1258810</v>
      </c>
      <c r="R172" s="303" t="s">
        <v>809</v>
      </c>
      <c r="S172" s="321"/>
      <c r="T172" s="266"/>
    </row>
    <row r="173" spans="1:20" ht="76.5">
      <c r="A173" s="68">
        <v>78</v>
      </c>
      <c r="B173" s="68"/>
      <c r="C173" s="69" t="s">
        <v>720</v>
      </c>
      <c r="D173" s="108">
        <v>46136</v>
      </c>
      <c r="E173" s="108" t="s">
        <v>4589</v>
      </c>
      <c r="F173" s="189" t="s">
        <v>10</v>
      </c>
      <c r="G173" s="189">
        <v>3555141</v>
      </c>
      <c r="H173" s="68"/>
      <c r="I173" s="300" t="s">
        <v>4633</v>
      </c>
      <c r="J173" s="68"/>
      <c r="K173" s="68"/>
      <c r="L173" s="68"/>
      <c r="M173" s="68"/>
      <c r="N173" s="301">
        <v>11.66</v>
      </c>
      <c r="O173" s="301">
        <v>0</v>
      </c>
      <c r="P173" s="302">
        <v>79.989999999999995</v>
      </c>
      <c r="Q173" s="302">
        <v>0</v>
      </c>
      <c r="R173" s="303" t="s">
        <v>809</v>
      </c>
      <c r="S173" s="321"/>
      <c r="T173" s="266"/>
    </row>
    <row r="174" spans="1:20" ht="51">
      <c r="A174" s="68" t="s">
        <v>494</v>
      </c>
      <c r="B174" s="68"/>
      <c r="C174" s="69" t="s">
        <v>542</v>
      </c>
      <c r="D174" s="108">
        <v>46136</v>
      </c>
      <c r="E174" s="108" t="s">
        <v>4590</v>
      </c>
      <c r="F174" s="189" t="s">
        <v>22</v>
      </c>
      <c r="G174" s="189">
        <v>28431</v>
      </c>
      <c r="H174" s="68"/>
      <c r="I174" s="300" t="s">
        <v>4634</v>
      </c>
      <c r="J174" s="68"/>
      <c r="K174" s="68"/>
      <c r="L174" s="68"/>
      <c r="M174" s="68"/>
      <c r="N174" s="301">
        <v>0</v>
      </c>
      <c r="O174" s="301">
        <v>0</v>
      </c>
      <c r="P174" s="302">
        <v>0.02</v>
      </c>
      <c r="Q174" s="302">
        <v>0</v>
      </c>
      <c r="R174" s="303" t="s">
        <v>809</v>
      </c>
      <c r="S174" s="321"/>
      <c r="T174" s="266"/>
    </row>
    <row r="175" spans="1:20" ht="102">
      <c r="A175" s="68" t="s">
        <v>495</v>
      </c>
      <c r="B175" s="68"/>
      <c r="C175" s="69" t="s">
        <v>623</v>
      </c>
      <c r="D175" s="108">
        <v>46139</v>
      </c>
      <c r="E175" s="108" t="s">
        <v>4591</v>
      </c>
      <c r="F175" s="189" t="s">
        <v>6</v>
      </c>
      <c r="G175" s="189">
        <v>26645</v>
      </c>
      <c r="H175" s="68"/>
      <c r="I175" s="300" t="s">
        <v>4635</v>
      </c>
      <c r="J175" s="68"/>
      <c r="K175" s="68"/>
      <c r="L175" s="68"/>
      <c r="M175" s="68"/>
      <c r="N175" s="301">
        <v>0</v>
      </c>
      <c r="O175" s="301">
        <v>173.43</v>
      </c>
      <c r="P175" s="302">
        <v>0</v>
      </c>
      <c r="Q175" s="302">
        <v>1189.73</v>
      </c>
      <c r="R175" s="303" t="s">
        <v>809</v>
      </c>
      <c r="S175" s="321"/>
      <c r="T175" s="266"/>
    </row>
    <row r="176" spans="1:20" ht="63.75">
      <c r="A176" s="68" t="s">
        <v>495</v>
      </c>
      <c r="B176" s="68"/>
      <c r="C176" s="69" t="s">
        <v>623</v>
      </c>
      <c r="D176" s="108">
        <v>46142</v>
      </c>
      <c r="E176" s="108" t="s">
        <v>4592</v>
      </c>
      <c r="F176" s="189" t="s">
        <v>6</v>
      </c>
      <c r="G176" s="189">
        <v>3562447</v>
      </c>
      <c r="H176" s="68"/>
      <c r="I176" s="300" t="s">
        <v>4636</v>
      </c>
      <c r="J176" s="68"/>
      <c r="K176" s="68"/>
      <c r="L176" s="68"/>
      <c r="M176" s="68"/>
      <c r="N176" s="301">
        <v>0</v>
      </c>
      <c r="O176" s="301">
        <v>802591</v>
      </c>
      <c r="P176" s="302">
        <v>0</v>
      </c>
      <c r="Q176" s="302">
        <v>5505774.2599999998</v>
      </c>
      <c r="R176" s="303" t="s">
        <v>809</v>
      </c>
      <c r="S176" s="321"/>
      <c r="T176" s="266"/>
    </row>
    <row r="177" spans="1:20" ht="76.5">
      <c r="A177" s="68">
        <v>382</v>
      </c>
      <c r="B177" s="68"/>
      <c r="C177" s="69" t="s">
        <v>627</v>
      </c>
      <c r="D177" s="108">
        <v>46142</v>
      </c>
      <c r="E177" s="108" t="s">
        <v>4593</v>
      </c>
      <c r="F177" s="189" t="s">
        <v>10</v>
      </c>
      <c r="G177" s="189">
        <v>3562447</v>
      </c>
      <c r="H177" s="68"/>
      <c r="I177" s="300" t="s">
        <v>4637</v>
      </c>
      <c r="J177" s="68"/>
      <c r="K177" s="68"/>
      <c r="L177" s="68"/>
      <c r="M177" s="68"/>
      <c r="N177" s="301">
        <v>11.66</v>
      </c>
      <c r="O177" s="301">
        <v>0</v>
      </c>
      <c r="P177" s="302">
        <v>79.989999999999995</v>
      </c>
      <c r="Q177" s="302">
        <v>0</v>
      </c>
      <c r="R177" s="303" t="s">
        <v>809</v>
      </c>
      <c r="S177" s="321"/>
      <c r="T177" s="266"/>
    </row>
    <row r="178" spans="1:20" ht="89.25">
      <c r="A178" s="68" t="s">
        <v>495</v>
      </c>
      <c r="B178" s="68"/>
      <c r="C178" s="69" t="s">
        <v>623</v>
      </c>
      <c r="D178" s="108">
        <v>46142</v>
      </c>
      <c r="E178" s="108" t="s">
        <v>4594</v>
      </c>
      <c r="F178" s="189" t="s">
        <v>12</v>
      </c>
      <c r="G178" s="189">
        <v>1153097</v>
      </c>
      <c r="H178" s="68"/>
      <c r="I178" s="300" t="s">
        <v>4638</v>
      </c>
      <c r="J178" s="68"/>
      <c r="K178" s="68"/>
      <c r="L178" s="68"/>
      <c r="M178" s="68"/>
      <c r="N178" s="301">
        <v>31.18</v>
      </c>
      <c r="O178" s="301">
        <v>0</v>
      </c>
      <c r="P178" s="302">
        <v>213.89</v>
      </c>
      <c r="Q178" s="302">
        <v>0</v>
      </c>
      <c r="R178" s="303" t="s">
        <v>809</v>
      </c>
      <c r="S178" s="321"/>
      <c r="T178" s="266"/>
    </row>
    <row r="179" spans="1:20" ht="89.25">
      <c r="A179" s="68" t="s">
        <v>495</v>
      </c>
      <c r="B179" s="68"/>
      <c r="C179" s="69" t="s">
        <v>623</v>
      </c>
      <c r="D179" s="108">
        <v>46142</v>
      </c>
      <c r="E179" s="108" t="s">
        <v>4595</v>
      </c>
      <c r="F179" s="189" t="s">
        <v>12</v>
      </c>
      <c r="G179" s="189">
        <v>1153092</v>
      </c>
      <c r="H179" s="68"/>
      <c r="I179" s="300" t="s">
        <v>4639</v>
      </c>
      <c r="J179" s="68"/>
      <c r="K179" s="68"/>
      <c r="L179" s="68"/>
      <c r="M179" s="68"/>
      <c r="N179" s="301">
        <v>50</v>
      </c>
      <c r="O179" s="301">
        <v>0</v>
      </c>
      <c r="P179" s="302">
        <v>343</v>
      </c>
      <c r="Q179" s="302">
        <v>0</v>
      </c>
      <c r="R179" s="303" t="s">
        <v>809</v>
      </c>
      <c r="S179" s="321"/>
      <c r="T179" s="266"/>
    </row>
    <row r="180" spans="1:20" ht="89.25">
      <c r="A180" s="68" t="s">
        <v>495</v>
      </c>
      <c r="B180" s="68"/>
      <c r="C180" s="69" t="s">
        <v>623</v>
      </c>
      <c r="D180" s="108">
        <v>46142</v>
      </c>
      <c r="E180" s="108" t="s">
        <v>4596</v>
      </c>
      <c r="F180" s="189" t="s">
        <v>12</v>
      </c>
      <c r="G180" s="189">
        <v>1153102</v>
      </c>
      <c r="H180" s="68"/>
      <c r="I180" s="300" t="s">
        <v>4640</v>
      </c>
      <c r="J180" s="68"/>
      <c r="K180" s="68"/>
      <c r="L180" s="68"/>
      <c r="M180" s="68"/>
      <c r="N180" s="301">
        <v>31.18</v>
      </c>
      <c r="O180" s="301">
        <v>0</v>
      </c>
      <c r="P180" s="302">
        <v>213.89</v>
      </c>
      <c r="Q180" s="302">
        <v>0</v>
      </c>
      <c r="R180" s="303" t="s">
        <v>809</v>
      </c>
      <c r="S180" s="321"/>
      <c r="T180" s="266"/>
    </row>
    <row r="181" spans="1:20" ht="51">
      <c r="A181" s="68" t="s">
        <v>494</v>
      </c>
      <c r="B181" s="68"/>
      <c r="C181" s="69" t="s">
        <v>542</v>
      </c>
      <c r="D181" s="108">
        <v>46142</v>
      </c>
      <c r="E181" s="108" t="s">
        <v>4597</v>
      </c>
      <c r="F181" s="189" t="s">
        <v>22</v>
      </c>
      <c r="G181" s="189">
        <v>28463</v>
      </c>
      <c r="H181" s="68"/>
      <c r="I181" s="300" t="s">
        <v>4641</v>
      </c>
      <c r="J181" s="68"/>
      <c r="K181" s="68"/>
      <c r="L181" s="68"/>
      <c r="M181" s="68"/>
      <c r="N181" s="301">
        <v>0</v>
      </c>
      <c r="O181" s="301">
        <v>0</v>
      </c>
      <c r="P181" s="302">
        <v>0.01</v>
      </c>
      <c r="Q181" s="302">
        <v>0</v>
      </c>
      <c r="R181" s="303" t="s">
        <v>809</v>
      </c>
      <c r="S181" s="321"/>
      <c r="T181" s="266"/>
    </row>
    <row r="182" spans="1:20" ht="51">
      <c r="A182" s="68" t="s">
        <v>494</v>
      </c>
      <c r="B182" s="68"/>
      <c r="C182" s="69" t="s">
        <v>542</v>
      </c>
      <c r="D182" s="108">
        <v>46144</v>
      </c>
      <c r="E182" s="108" t="s">
        <v>6945</v>
      </c>
      <c r="F182" s="189" t="s">
        <v>22</v>
      </c>
      <c r="G182" s="189">
        <v>28475</v>
      </c>
      <c r="H182" s="68"/>
      <c r="I182" s="300" t="s">
        <v>6986</v>
      </c>
      <c r="J182" s="68"/>
      <c r="K182" s="68"/>
      <c r="L182" s="68"/>
      <c r="M182" s="68"/>
      <c r="N182" s="301">
        <v>0</v>
      </c>
      <c r="O182" s="301">
        <v>0</v>
      </c>
      <c r="P182" s="302">
        <v>0</v>
      </c>
      <c r="Q182" s="302">
        <v>0.01</v>
      </c>
      <c r="R182" s="303" t="s">
        <v>809</v>
      </c>
      <c r="S182" s="321"/>
      <c r="T182" s="266"/>
    </row>
    <row r="183" spans="1:20" ht="51">
      <c r="A183" s="68" t="s">
        <v>494</v>
      </c>
      <c r="B183" s="68"/>
      <c r="C183" s="69" t="s">
        <v>542</v>
      </c>
      <c r="D183" s="108">
        <v>46145</v>
      </c>
      <c r="E183" s="108" t="s">
        <v>6946</v>
      </c>
      <c r="F183" s="189" t="s">
        <v>22</v>
      </c>
      <c r="G183" s="189">
        <v>28480</v>
      </c>
      <c r="H183" s="68"/>
      <c r="I183" s="300" t="s">
        <v>6987</v>
      </c>
      <c r="J183" s="68"/>
      <c r="K183" s="68"/>
      <c r="L183" s="68"/>
      <c r="M183" s="68"/>
      <c r="N183" s="301">
        <v>0</v>
      </c>
      <c r="O183" s="301">
        <v>0</v>
      </c>
      <c r="P183" s="302">
        <v>0.01</v>
      </c>
      <c r="Q183" s="302">
        <v>0</v>
      </c>
      <c r="R183" s="303" t="s">
        <v>809</v>
      </c>
      <c r="S183" s="321"/>
      <c r="T183" s="266"/>
    </row>
    <row r="184" spans="1:20" ht="76.5">
      <c r="A184" s="68">
        <v>20</v>
      </c>
      <c r="B184" s="68"/>
      <c r="C184" s="69" t="s">
        <v>40</v>
      </c>
      <c r="D184" s="108">
        <v>46146</v>
      </c>
      <c r="E184" s="108" t="s">
        <v>6947</v>
      </c>
      <c r="F184" s="189" t="s">
        <v>10</v>
      </c>
      <c r="G184" s="189">
        <v>1153176</v>
      </c>
      <c r="H184" s="68"/>
      <c r="I184" s="300" t="s">
        <v>6988</v>
      </c>
      <c r="J184" s="68"/>
      <c r="K184" s="68"/>
      <c r="L184" s="68"/>
      <c r="M184" s="68"/>
      <c r="N184" s="301">
        <v>11.66</v>
      </c>
      <c r="O184" s="301">
        <v>0</v>
      </c>
      <c r="P184" s="302">
        <v>79.989999999999995</v>
      </c>
      <c r="Q184" s="302">
        <v>0</v>
      </c>
      <c r="R184" s="303" t="s">
        <v>809</v>
      </c>
      <c r="S184" s="321"/>
      <c r="T184" s="266"/>
    </row>
    <row r="185" spans="1:20" ht="51">
      <c r="A185" s="68" t="s">
        <v>494</v>
      </c>
      <c r="B185" s="68"/>
      <c r="C185" s="69" t="s">
        <v>542</v>
      </c>
      <c r="D185" s="108">
        <v>46146</v>
      </c>
      <c r="E185" s="108" t="s">
        <v>6948</v>
      </c>
      <c r="F185" s="189" t="s">
        <v>22</v>
      </c>
      <c r="G185" s="189">
        <v>28485</v>
      </c>
      <c r="H185" s="68"/>
      <c r="I185" s="300" t="s">
        <v>6989</v>
      </c>
      <c r="J185" s="68"/>
      <c r="K185" s="68"/>
      <c r="L185" s="68"/>
      <c r="M185" s="68"/>
      <c r="N185" s="301">
        <v>0</v>
      </c>
      <c r="O185" s="301">
        <v>0</v>
      </c>
      <c r="P185" s="302">
        <v>0</v>
      </c>
      <c r="Q185" s="302">
        <v>0.01</v>
      </c>
      <c r="R185" s="303" t="s">
        <v>809</v>
      </c>
      <c r="S185" s="321"/>
      <c r="T185" s="266"/>
    </row>
    <row r="186" spans="1:20" ht="51">
      <c r="A186" s="68" t="s">
        <v>494</v>
      </c>
      <c r="B186" s="68"/>
      <c r="C186" s="69" t="s">
        <v>542</v>
      </c>
      <c r="D186" s="108">
        <v>46147</v>
      </c>
      <c r="E186" s="108" t="s">
        <v>6949</v>
      </c>
      <c r="F186" s="189" t="s">
        <v>22</v>
      </c>
      <c r="G186" s="189">
        <v>28490</v>
      </c>
      <c r="H186" s="68"/>
      <c r="I186" s="300" t="s">
        <v>6990</v>
      </c>
      <c r="J186" s="68"/>
      <c r="K186" s="68"/>
      <c r="L186" s="68"/>
      <c r="M186" s="68"/>
      <c r="N186" s="301">
        <v>0</v>
      </c>
      <c r="O186" s="301">
        <v>0</v>
      </c>
      <c r="P186" s="302">
        <v>0</v>
      </c>
      <c r="Q186" s="302">
        <v>0.01</v>
      </c>
      <c r="R186" s="303" t="s">
        <v>809</v>
      </c>
      <c r="S186" s="321"/>
      <c r="T186" s="266"/>
    </row>
    <row r="187" spans="1:20" ht="76.5">
      <c r="A187" s="68">
        <v>10</v>
      </c>
      <c r="B187" s="68"/>
      <c r="C187" s="69" t="s">
        <v>37</v>
      </c>
      <c r="D187" s="108">
        <v>46148</v>
      </c>
      <c r="E187" s="108" t="s">
        <v>6950</v>
      </c>
      <c r="F187" s="189" t="s">
        <v>6</v>
      </c>
      <c r="G187" s="189">
        <v>1153321</v>
      </c>
      <c r="H187" s="68"/>
      <c r="I187" s="300" t="s">
        <v>6991</v>
      </c>
      <c r="J187" s="68"/>
      <c r="K187" s="68"/>
      <c r="L187" s="68"/>
      <c r="M187" s="68"/>
      <c r="N187" s="301">
        <v>0</v>
      </c>
      <c r="O187" s="301">
        <v>3971.95</v>
      </c>
      <c r="P187" s="302">
        <v>0</v>
      </c>
      <c r="Q187" s="302">
        <v>27247.58</v>
      </c>
      <c r="R187" s="303" t="s">
        <v>809</v>
      </c>
      <c r="S187" s="321"/>
      <c r="T187" s="266"/>
    </row>
    <row r="188" spans="1:20" ht="76.5">
      <c r="A188" s="68" t="s">
        <v>494</v>
      </c>
      <c r="B188" s="68"/>
      <c r="C188" s="69" t="s">
        <v>542</v>
      </c>
      <c r="D188" s="108">
        <v>46148</v>
      </c>
      <c r="E188" s="108" t="s">
        <v>6951</v>
      </c>
      <c r="F188" s="189" t="s">
        <v>6</v>
      </c>
      <c r="G188" s="189">
        <v>1153324</v>
      </c>
      <c r="H188" s="68"/>
      <c r="I188" s="300" t="s">
        <v>6992</v>
      </c>
      <c r="J188" s="68"/>
      <c r="K188" s="68"/>
      <c r="L188" s="68"/>
      <c r="M188" s="68"/>
      <c r="N188" s="301">
        <v>0</v>
      </c>
      <c r="O188" s="301">
        <v>7505.1</v>
      </c>
      <c r="P188" s="302">
        <v>0</v>
      </c>
      <c r="Q188" s="302">
        <v>51484.99</v>
      </c>
      <c r="R188" s="303" t="s">
        <v>809</v>
      </c>
      <c r="S188" s="321"/>
      <c r="T188" s="266"/>
    </row>
    <row r="189" spans="1:20" ht="51">
      <c r="A189" s="68" t="s">
        <v>494</v>
      </c>
      <c r="B189" s="68"/>
      <c r="C189" s="69" t="s">
        <v>542</v>
      </c>
      <c r="D189" s="108">
        <v>46148</v>
      </c>
      <c r="E189" s="108" t="s">
        <v>6952</v>
      </c>
      <c r="F189" s="189" t="s">
        <v>22</v>
      </c>
      <c r="G189" s="189">
        <v>28495</v>
      </c>
      <c r="H189" s="68"/>
      <c r="I189" s="300" t="s">
        <v>6993</v>
      </c>
      <c r="J189" s="68"/>
      <c r="K189" s="68"/>
      <c r="L189" s="68"/>
      <c r="M189" s="68"/>
      <c r="N189" s="301">
        <v>0</v>
      </c>
      <c r="O189" s="301">
        <v>0</v>
      </c>
      <c r="P189" s="302">
        <v>0.01</v>
      </c>
      <c r="Q189" s="302">
        <v>0</v>
      </c>
      <c r="R189" s="303" t="s">
        <v>809</v>
      </c>
      <c r="S189" s="321"/>
      <c r="T189" s="266"/>
    </row>
    <row r="190" spans="1:20" ht="51">
      <c r="A190" s="68" t="s">
        <v>494</v>
      </c>
      <c r="B190" s="68"/>
      <c r="C190" s="69" t="s">
        <v>542</v>
      </c>
      <c r="D190" s="108">
        <v>46149</v>
      </c>
      <c r="E190" s="108" t="s">
        <v>6953</v>
      </c>
      <c r="F190" s="189" t="s">
        <v>22</v>
      </c>
      <c r="G190" s="189">
        <v>28501</v>
      </c>
      <c r="H190" s="68"/>
      <c r="I190" s="300" t="s">
        <v>6994</v>
      </c>
      <c r="J190" s="68"/>
      <c r="K190" s="68"/>
      <c r="L190" s="68"/>
      <c r="M190" s="68"/>
      <c r="N190" s="301">
        <v>0</v>
      </c>
      <c r="O190" s="301">
        <v>0</v>
      </c>
      <c r="P190" s="302">
        <v>0</v>
      </c>
      <c r="Q190" s="302">
        <v>0.01</v>
      </c>
      <c r="R190" s="303" t="s">
        <v>809</v>
      </c>
      <c r="S190" s="321"/>
      <c r="T190" s="266"/>
    </row>
    <row r="191" spans="1:20" ht="89.25">
      <c r="A191" s="68">
        <v>590</v>
      </c>
      <c r="B191" s="68"/>
      <c r="C191" s="69" t="s">
        <v>659</v>
      </c>
      <c r="D191" s="108">
        <v>46150</v>
      </c>
      <c r="E191" s="108" t="s">
        <v>6954</v>
      </c>
      <c r="F191" s="189" t="s">
        <v>584</v>
      </c>
      <c r="G191" s="189">
        <v>15749260</v>
      </c>
      <c r="H191" s="68"/>
      <c r="I191" s="300" t="s">
        <v>6995</v>
      </c>
      <c r="J191" s="68"/>
      <c r="K191" s="68"/>
      <c r="L191" s="68"/>
      <c r="M191" s="68"/>
      <c r="N191" s="301">
        <v>0</v>
      </c>
      <c r="O191" s="301">
        <v>3569.31</v>
      </c>
      <c r="P191" s="302">
        <v>0</v>
      </c>
      <c r="Q191" s="302">
        <v>24485.47</v>
      </c>
      <c r="R191" s="303" t="s">
        <v>809</v>
      </c>
      <c r="S191" s="321"/>
      <c r="T191" s="266"/>
    </row>
    <row r="192" spans="1:20" ht="76.5">
      <c r="A192" s="68">
        <v>20</v>
      </c>
      <c r="B192" s="68"/>
      <c r="C192" s="69" t="s">
        <v>40</v>
      </c>
      <c r="D192" s="108">
        <v>46150</v>
      </c>
      <c r="E192" s="108" t="s">
        <v>6955</v>
      </c>
      <c r="F192" s="189" t="s">
        <v>10</v>
      </c>
      <c r="G192" s="189">
        <v>1153467</v>
      </c>
      <c r="H192" s="68"/>
      <c r="I192" s="300" t="s">
        <v>6996</v>
      </c>
      <c r="J192" s="68"/>
      <c r="K192" s="68"/>
      <c r="L192" s="68"/>
      <c r="M192" s="68"/>
      <c r="N192" s="301">
        <v>11.66</v>
      </c>
      <c r="O192" s="301">
        <v>0</v>
      </c>
      <c r="P192" s="302">
        <v>79.989999999999995</v>
      </c>
      <c r="Q192" s="302">
        <v>0</v>
      </c>
      <c r="R192" s="303" t="s">
        <v>809</v>
      </c>
      <c r="S192" s="321"/>
      <c r="T192" s="266"/>
    </row>
    <row r="193" spans="1:20" ht="63.75">
      <c r="A193" s="68" t="s">
        <v>495</v>
      </c>
      <c r="B193" s="68"/>
      <c r="C193" s="69" t="s">
        <v>623</v>
      </c>
      <c r="D193" s="108">
        <v>46153</v>
      </c>
      <c r="E193" s="108" t="s">
        <v>6956</v>
      </c>
      <c r="F193" s="189" t="s">
        <v>19</v>
      </c>
      <c r="G193" s="189">
        <v>21523</v>
      </c>
      <c r="H193" s="68"/>
      <c r="I193" s="300" t="s">
        <v>6997</v>
      </c>
      <c r="J193" s="68"/>
      <c r="K193" s="68"/>
      <c r="L193" s="68"/>
      <c r="M193" s="68"/>
      <c r="N193" s="301">
        <v>231030.03</v>
      </c>
      <c r="O193" s="301">
        <v>0</v>
      </c>
      <c r="P193" s="302">
        <v>1584866.01</v>
      </c>
      <c r="Q193" s="302">
        <v>0</v>
      </c>
      <c r="R193" s="303" t="s">
        <v>809</v>
      </c>
      <c r="S193" s="321"/>
      <c r="T193" s="266"/>
    </row>
    <row r="194" spans="1:20" ht="63.75">
      <c r="A194" s="68" t="s">
        <v>495</v>
      </c>
      <c r="B194" s="68"/>
      <c r="C194" s="69" t="s">
        <v>623</v>
      </c>
      <c r="D194" s="108">
        <v>46154</v>
      </c>
      <c r="E194" s="108" t="s">
        <v>6957</v>
      </c>
      <c r="F194" s="189" t="s">
        <v>19</v>
      </c>
      <c r="G194" s="189">
        <v>21560</v>
      </c>
      <c r="H194" s="68"/>
      <c r="I194" s="300" t="s">
        <v>6998</v>
      </c>
      <c r="J194" s="68"/>
      <c r="K194" s="68"/>
      <c r="L194" s="68"/>
      <c r="M194" s="68"/>
      <c r="N194" s="301">
        <v>2601077.2400000002</v>
      </c>
      <c r="O194" s="301">
        <v>0</v>
      </c>
      <c r="P194" s="302">
        <v>17843389.870000001</v>
      </c>
      <c r="Q194" s="302">
        <v>0</v>
      </c>
      <c r="R194" s="303" t="s">
        <v>809</v>
      </c>
      <c r="S194" s="321"/>
      <c r="T194" s="266"/>
    </row>
    <row r="195" spans="1:20" ht="63.75">
      <c r="A195" s="68" t="s">
        <v>495</v>
      </c>
      <c r="B195" s="68"/>
      <c r="C195" s="69" t="s">
        <v>623</v>
      </c>
      <c r="D195" s="108">
        <v>46155</v>
      </c>
      <c r="E195" s="108" t="s">
        <v>6958</v>
      </c>
      <c r="F195" s="189" t="s">
        <v>6</v>
      </c>
      <c r="G195" s="189">
        <v>1153607</v>
      </c>
      <c r="H195" s="68"/>
      <c r="I195" s="300" t="s">
        <v>6999</v>
      </c>
      <c r="J195" s="68"/>
      <c r="K195" s="68"/>
      <c r="L195" s="68"/>
      <c r="M195" s="68"/>
      <c r="N195" s="301">
        <v>0</v>
      </c>
      <c r="O195" s="301">
        <v>5401.96</v>
      </c>
      <c r="P195" s="302">
        <v>0</v>
      </c>
      <c r="Q195" s="302">
        <v>37057.449999999997</v>
      </c>
      <c r="R195" s="303" t="s">
        <v>809</v>
      </c>
      <c r="S195" s="321"/>
      <c r="T195" s="266"/>
    </row>
    <row r="196" spans="1:20" ht="51">
      <c r="A196" s="68" t="s">
        <v>494</v>
      </c>
      <c r="B196" s="68"/>
      <c r="C196" s="69" t="s">
        <v>542</v>
      </c>
      <c r="D196" s="108">
        <v>46155</v>
      </c>
      <c r="E196" s="108" t="s">
        <v>6959</v>
      </c>
      <c r="F196" s="189" t="s">
        <v>22</v>
      </c>
      <c r="G196" s="189">
        <v>28528</v>
      </c>
      <c r="H196" s="68"/>
      <c r="I196" s="300" t="s">
        <v>7000</v>
      </c>
      <c r="J196" s="68"/>
      <c r="K196" s="68"/>
      <c r="L196" s="68"/>
      <c r="M196" s="68"/>
      <c r="N196" s="301">
        <v>0</v>
      </c>
      <c r="O196" s="301">
        <v>0</v>
      </c>
      <c r="P196" s="302">
        <v>0</v>
      </c>
      <c r="Q196" s="302">
        <v>0.01</v>
      </c>
      <c r="R196" s="303" t="s">
        <v>809</v>
      </c>
      <c r="S196" s="321"/>
      <c r="T196" s="266"/>
    </row>
    <row r="197" spans="1:20" ht="76.5">
      <c r="A197" s="68" t="s">
        <v>495</v>
      </c>
      <c r="B197" s="68"/>
      <c r="C197" s="69" t="s">
        <v>623</v>
      </c>
      <c r="D197" s="108">
        <v>46156</v>
      </c>
      <c r="E197" s="108" t="s">
        <v>6960</v>
      </c>
      <c r="F197" s="189" t="s">
        <v>6</v>
      </c>
      <c r="G197" s="189">
        <v>1153637</v>
      </c>
      <c r="H197" s="68"/>
      <c r="I197" s="300" t="s">
        <v>7001</v>
      </c>
      <c r="J197" s="68"/>
      <c r="K197" s="68"/>
      <c r="L197" s="68"/>
      <c r="M197" s="68"/>
      <c r="N197" s="301">
        <v>0</v>
      </c>
      <c r="O197" s="301">
        <v>988350000</v>
      </c>
      <c r="P197" s="302">
        <v>0</v>
      </c>
      <c r="Q197" s="302">
        <v>6780081000</v>
      </c>
      <c r="R197" s="303" t="s">
        <v>809</v>
      </c>
      <c r="S197" s="321"/>
      <c r="T197" s="266"/>
    </row>
    <row r="198" spans="1:20" ht="51">
      <c r="A198" s="68" t="s">
        <v>494</v>
      </c>
      <c r="B198" s="68"/>
      <c r="C198" s="69" t="s">
        <v>542</v>
      </c>
      <c r="D198" s="108">
        <v>46157</v>
      </c>
      <c r="E198" s="108" t="s">
        <v>6961</v>
      </c>
      <c r="F198" s="189" t="s">
        <v>22</v>
      </c>
      <c r="G198" s="189">
        <v>28539</v>
      </c>
      <c r="H198" s="68"/>
      <c r="I198" s="300" t="s">
        <v>7002</v>
      </c>
      <c r="J198" s="68"/>
      <c r="K198" s="68"/>
      <c r="L198" s="68"/>
      <c r="M198" s="68"/>
      <c r="N198" s="301">
        <v>0</v>
      </c>
      <c r="O198" s="301">
        <v>0</v>
      </c>
      <c r="P198" s="302">
        <v>0</v>
      </c>
      <c r="Q198" s="302">
        <v>0.01</v>
      </c>
      <c r="R198" s="303" t="s">
        <v>809</v>
      </c>
      <c r="S198" s="321"/>
      <c r="T198" s="266"/>
    </row>
    <row r="199" spans="1:20" ht="76.5">
      <c r="A199" s="68">
        <v>20</v>
      </c>
      <c r="B199" s="68"/>
      <c r="C199" s="69" t="s">
        <v>40</v>
      </c>
      <c r="D199" s="108">
        <v>46161</v>
      </c>
      <c r="E199" s="108" t="s">
        <v>6962</v>
      </c>
      <c r="F199" s="189" t="s">
        <v>10</v>
      </c>
      <c r="G199" s="189">
        <v>1153953</v>
      </c>
      <c r="H199" s="68"/>
      <c r="I199" s="300" t="s">
        <v>7003</v>
      </c>
      <c r="J199" s="68"/>
      <c r="K199" s="68"/>
      <c r="L199" s="68"/>
      <c r="M199" s="68"/>
      <c r="N199" s="301">
        <v>11.66</v>
      </c>
      <c r="O199" s="301">
        <v>0</v>
      </c>
      <c r="P199" s="302">
        <v>79.989999999999995</v>
      </c>
      <c r="Q199" s="302">
        <v>0</v>
      </c>
      <c r="R199" s="303" t="s">
        <v>809</v>
      </c>
      <c r="S199" s="321"/>
      <c r="T199" s="266"/>
    </row>
    <row r="200" spans="1:20" ht="89.25">
      <c r="A200" s="68" t="s">
        <v>495</v>
      </c>
      <c r="B200" s="68"/>
      <c r="C200" s="69" t="s">
        <v>623</v>
      </c>
      <c r="D200" s="108">
        <v>46162</v>
      </c>
      <c r="E200" s="108" t="s">
        <v>6963</v>
      </c>
      <c r="F200" s="189" t="s">
        <v>12</v>
      </c>
      <c r="G200" s="189">
        <v>1154311</v>
      </c>
      <c r="H200" s="68"/>
      <c r="I200" s="300" t="s">
        <v>7004</v>
      </c>
      <c r="J200" s="68"/>
      <c r="K200" s="68"/>
      <c r="L200" s="68"/>
      <c r="M200" s="68"/>
      <c r="N200" s="301">
        <v>61.9</v>
      </c>
      <c r="O200" s="301">
        <v>0</v>
      </c>
      <c r="P200" s="302">
        <v>424.63</v>
      </c>
      <c r="Q200" s="302">
        <v>0</v>
      </c>
      <c r="R200" s="303" t="s">
        <v>809</v>
      </c>
      <c r="S200" s="321"/>
      <c r="T200" s="266"/>
    </row>
    <row r="201" spans="1:20" ht="51">
      <c r="A201" s="68" t="s">
        <v>495</v>
      </c>
      <c r="B201" s="68"/>
      <c r="C201" s="69" t="s">
        <v>623</v>
      </c>
      <c r="D201" s="108">
        <v>46162</v>
      </c>
      <c r="E201" s="108" t="s">
        <v>6964</v>
      </c>
      <c r="F201" s="189" t="s">
        <v>19</v>
      </c>
      <c r="G201" s="189">
        <v>21715</v>
      </c>
      <c r="H201" s="68"/>
      <c r="I201" s="300" t="s">
        <v>7005</v>
      </c>
      <c r="J201" s="68"/>
      <c r="K201" s="68"/>
      <c r="L201" s="68"/>
      <c r="M201" s="68"/>
      <c r="N201" s="301">
        <v>325416.65999999997</v>
      </c>
      <c r="O201" s="301">
        <v>0</v>
      </c>
      <c r="P201" s="302">
        <v>2232358.29</v>
      </c>
      <c r="Q201" s="302">
        <v>0</v>
      </c>
      <c r="R201" s="303" t="s">
        <v>809</v>
      </c>
      <c r="S201" s="321"/>
      <c r="T201" s="266"/>
    </row>
    <row r="202" spans="1:20" ht="76.5">
      <c r="A202" s="68">
        <v>20</v>
      </c>
      <c r="B202" s="68"/>
      <c r="C202" s="69" t="s">
        <v>40</v>
      </c>
      <c r="D202" s="108">
        <v>46162</v>
      </c>
      <c r="E202" s="108" t="s">
        <v>6965</v>
      </c>
      <c r="F202" s="189" t="s">
        <v>10</v>
      </c>
      <c r="G202" s="189">
        <v>1154371</v>
      </c>
      <c r="H202" s="68"/>
      <c r="I202" s="300" t="s">
        <v>7006</v>
      </c>
      <c r="J202" s="68"/>
      <c r="K202" s="68"/>
      <c r="L202" s="68"/>
      <c r="M202" s="68"/>
      <c r="N202" s="301">
        <v>11.66</v>
      </c>
      <c r="O202" s="301">
        <v>0</v>
      </c>
      <c r="P202" s="302">
        <v>79.989999999999995</v>
      </c>
      <c r="Q202" s="302">
        <v>0</v>
      </c>
      <c r="R202" s="303" t="s">
        <v>809</v>
      </c>
      <c r="S202" s="321"/>
      <c r="T202" s="266"/>
    </row>
    <row r="203" spans="1:20" ht="63.75">
      <c r="A203" s="68">
        <v>291</v>
      </c>
      <c r="B203" s="68"/>
      <c r="C203" s="69" t="s">
        <v>108</v>
      </c>
      <c r="D203" s="108">
        <v>46163</v>
      </c>
      <c r="E203" s="108" t="s">
        <v>6966</v>
      </c>
      <c r="F203" s="189" t="s">
        <v>6</v>
      </c>
      <c r="G203" s="189">
        <v>1154441</v>
      </c>
      <c r="H203" s="68"/>
      <c r="I203" s="300" t="s">
        <v>7007</v>
      </c>
      <c r="J203" s="68"/>
      <c r="K203" s="68"/>
      <c r="L203" s="68"/>
      <c r="M203" s="68"/>
      <c r="N203" s="301">
        <v>0</v>
      </c>
      <c r="O203" s="301">
        <v>2910904.67</v>
      </c>
      <c r="P203" s="302">
        <v>0</v>
      </c>
      <c r="Q203" s="302">
        <v>19968806.039999999</v>
      </c>
      <c r="R203" s="303" t="s">
        <v>809</v>
      </c>
      <c r="S203" s="321"/>
      <c r="T203" s="266"/>
    </row>
    <row r="204" spans="1:20" ht="63.75">
      <c r="A204" s="68">
        <v>41</v>
      </c>
      <c r="B204" s="68"/>
      <c r="C204" s="69" t="s">
        <v>879</v>
      </c>
      <c r="D204" s="108">
        <v>46164</v>
      </c>
      <c r="E204" s="108" t="s">
        <v>6967</v>
      </c>
      <c r="F204" s="189" t="s">
        <v>6</v>
      </c>
      <c r="G204" s="189">
        <v>3587289</v>
      </c>
      <c r="H204" s="68"/>
      <c r="I204" s="300" t="s">
        <v>7008</v>
      </c>
      <c r="J204" s="68"/>
      <c r="K204" s="68"/>
      <c r="L204" s="68"/>
      <c r="M204" s="68"/>
      <c r="N204" s="301">
        <v>0</v>
      </c>
      <c r="O204" s="301">
        <v>2359097</v>
      </c>
      <c r="P204" s="302">
        <v>0</v>
      </c>
      <c r="Q204" s="302">
        <v>16183405.42</v>
      </c>
      <c r="R204" s="303" t="s">
        <v>809</v>
      </c>
      <c r="S204" s="321"/>
      <c r="T204" s="266"/>
    </row>
    <row r="205" spans="1:20" ht="63.75">
      <c r="A205" s="68">
        <v>291</v>
      </c>
      <c r="B205" s="68"/>
      <c r="C205" s="69" t="s">
        <v>108</v>
      </c>
      <c r="D205" s="108">
        <v>46164</v>
      </c>
      <c r="E205" s="108" t="s">
        <v>6968</v>
      </c>
      <c r="F205" s="189" t="s">
        <v>6</v>
      </c>
      <c r="G205" s="189">
        <v>3587290</v>
      </c>
      <c r="H205" s="68"/>
      <c r="I205" s="300" t="s">
        <v>7009</v>
      </c>
      <c r="J205" s="68"/>
      <c r="K205" s="68"/>
      <c r="L205" s="68"/>
      <c r="M205" s="68"/>
      <c r="N205" s="301">
        <v>0</v>
      </c>
      <c r="O205" s="301">
        <v>5171007</v>
      </c>
      <c r="P205" s="302">
        <v>0</v>
      </c>
      <c r="Q205" s="302">
        <v>35473108.020000003</v>
      </c>
      <c r="R205" s="303" t="s">
        <v>809</v>
      </c>
      <c r="S205" s="321"/>
      <c r="T205" s="266"/>
    </row>
    <row r="206" spans="1:20" ht="63.75">
      <c r="A206" s="68">
        <v>41</v>
      </c>
      <c r="B206" s="68"/>
      <c r="C206" s="69" t="s">
        <v>879</v>
      </c>
      <c r="D206" s="108">
        <v>46164</v>
      </c>
      <c r="E206" s="108" t="s">
        <v>6969</v>
      </c>
      <c r="F206" s="189" t="s">
        <v>10</v>
      </c>
      <c r="G206" s="189">
        <v>3587289</v>
      </c>
      <c r="H206" s="68"/>
      <c r="I206" s="300" t="s">
        <v>7010</v>
      </c>
      <c r="J206" s="68"/>
      <c r="K206" s="68"/>
      <c r="L206" s="68"/>
      <c r="M206" s="68"/>
      <c r="N206" s="301">
        <v>11.66</v>
      </c>
      <c r="O206" s="301">
        <v>0</v>
      </c>
      <c r="P206" s="302">
        <v>79.989999999999995</v>
      </c>
      <c r="Q206" s="302">
        <v>0</v>
      </c>
      <c r="R206" s="303" t="s">
        <v>809</v>
      </c>
      <c r="S206" s="321"/>
      <c r="T206" s="266"/>
    </row>
    <row r="207" spans="1:20" ht="51">
      <c r="A207" s="68" t="s">
        <v>494</v>
      </c>
      <c r="B207" s="68"/>
      <c r="C207" s="69" t="s">
        <v>542</v>
      </c>
      <c r="D207" s="108">
        <v>46164</v>
      </c>
      <c r="E207" s="108" t="s">
        <v>6970</v>
      </c>
      <c r="F207" s="189" t="s">
        <v>22</v>
      </c>
      <c r="G207" s="189">
        <v>28576</v>
      </c>
      <c r="H207" s="68"/>
      <c r="I207" s="300" t="s">
        <v>7011</v>
      </c>
      <c r="J207" s="68"/>
      <c r="K207" s="68"/>
      <c r="L207" s="68"/>
      <c r="M207" s="68"/>
      <c r="N207" s="301">
        <v>0</v>
      </c>
      <c r="O207" s="301">
        <v>0</v>
      </c>
      <c r="P207" s="302">
        <v>0</v>
      </c>
      <c r="Q207" s="302">
        <v>0.01</v>
      </c>
      <c r="R207" s="303" t="s">
        <v>809</v>
      </c>
      <c r="S207" s="321"/>
      <c r="T207" s="266"/>
    </row>
    <row r="208" spans="1:20" ht="51">
      <c r="A208" s="68" t="s">
        <v>494</v>
      </c>
      <c r="B208" s="68"/>
      <c r="C208" s="69" t="s">
        <v>542</v>
      </c>
      <c r="D208" s="108">
        <v>46166</v>
      </c>
      <c r="E208" s="108" t="s">
        <v>6971</v>
      </c>
      <c r="F208" s="189" t="s">
        <v>22</v>
      </c>
      <c r="G208" s="189">
        <v>28588</v>
      </c>
      <c r="H208" s="68"/>
      <c r="I208" s="300" t="s">
        <v>7012</v>
      </c>
      <c r="J208" s="68"/>
      <c r="K208" s="68"/>
      <c r="L208" s="68"/>
      <c r="M208" s="68"/>
      <c r="N208" s="301">
        <v>0</v>
      </c>
      <c r="O208" s="301">
        <v>0</v>
      </c>
      <c r="P208" s="302">
        <v>0.01</v>
      </c>
      <c r="Q208" s="302">
        <v>0</v>
      </c>
      <c r="R208" s="303" t="s">
        <v>809</v>
      </c>
      <c r="S208" s="321"/>
      <c r="T208" s="266"/>
    </row>
    <row r="209" spans="1:20" ht="51">
      <c r="A209" s="68" t="s">
        <v>494</v>
      </c>
      <c r="B209" s="68"/>
      <c r="C209" s="69" t="s">
        <v>542</v>
      </c>
      <c r="D209" s="108">
        <v>46167</v>
      </c>
      <c r="E209" s="108" t="s">
        <v>6972</v>
      </c>
      <c r="F209" s="189" t="s">
        <v>22</v>
      </c>
      <c r="G209" s="189">
        <v>28594</v>
      </c>
      <c r="H209" s="68"/>
      <c r="I209" s="300" t="s">
        <v>7013</v>
      </c>
      <c r="J209" s="68"/>
      <c r="K209" s="68"/>
      <c r="L209" s="68"/>
      <c r="M209" s="68"/>
      <c r="N209" s="301">
        <v>0</v>
      </c>
      <c r="O209" s="301">
        <v>0</v>
      </c>
      <c r="P209" s="302">
        <v>0.01</v>
      </c>
      <c r="Q209" s="302">
        <v>0</v>
      </c>
      <c r="R209" s="303" t="s">
        <v>809</v>
      </c>
      <c r="S209" s="321"/>
      <c r="T209" s="266"/>
    </row>
    <row r="210" spans="1:20" ht="51">
      <c r="A210" s="68">
        <v>253</v>
      </c>
      <c r="B210" s="68"/>
      <c r="C210" s="69" t="s">
        <v>94</v>
      </c>
      <c r="D210" s="108">
        <v>46168</v>
      </c>
      <c r="E210" s="108" t="s">
        <v>6973</v>
      </c>
      <c r="F210" s="189" t="s">
        <v>6</v>
      </c>
      <c r="G210" s="189">
        <v>3589738</v>
      </c>
      <c r="H210" s="68"/>
      <c r="I210" s="300" t="s">
        <v>7014</v>
      </c>
      <c r="J210" s="68"/>
      <c r="K210" s="68"/>
      <c r="L210" s="68"/>
      <c r="M210" s="68"/>
      <c r="N210" s="301">
        <v>0</v>
      </c>
      <c r="O210" s="301">
        <v>2269747</v>
      </c>
      <c r="P210" s="302">
        <v>0</v>
      </c>
      <c r="Q210" s="302">
        <v>15570464.42</v>
      </c>
      <c r="R210" s="303" t="s">
        <v>809</v>
      </c>
      <c r="S210" s="321"/>
      <c r="T210" s="266"/>
    </row>
    <row r="211" spans="1:20" ht="63.75">
      <c r="A211" s="68">
        <v>253</v>
      </c>
      <c r="B211" s="68"/>
      <c r="C211" s="69" t="s">
        <v>94</v>
      </c>
      <c r="D211" s="108">
        <v>46168</v>
      </c>
      <c r="E211" s="108" t="s">
        <v>6974</v>
      </c>
      <c r="F211" s="189" t="s">
        <v>10</v>
      </c>
      <c r="G211" s="189">
        <v>3589738</v>
      </c>
      <c r="H211" s="68"/>
      <c r="I211" s="300" t="s">
        <v>7015</v>
      </c>
      <c r="J211" s="68"/>
      <c r="K211" s="68"/>
      <c r="L211" s="68"/>
      <c r="M211" s="68"/>
      <c r="N211" s="301">
        <v>11.66</v>
      </c>
      <c r="O211" s="301">
        <v>0</v>
      </c>
      <c r="P211" s="302">
        <v>79.989999999999995</v>
      </c>
      <c r="Q211" s="302">
        <v>0</v>
      </c>
      <c r="R211" s="303" t="s">
        <v>809</v>
      </c>
      <c r="S211" s="321"/>
      <c r="T211" s="266"/>
    </row>
    <row r="212" spans="1:20" ht="51">
      <c r="A212" s="68" t="s">
        <v>495</v>
      </c>
      <c r="B212" s="68"/>
      <c r="C212" s="69" t="s">
        <v>623</v>
      </c>
      <c r="D212" s="108">
        <v>46168</v>
      </c>
      <c r="E212" s="108" t="s">
        <v>6975</v>
      </c>
      <c r="F212" s="189" t="s">
        <v>19</v>
      </c>
      <c r="G212" s="189">
        <v>21725</v>
      </c>
      <c r="H212" s="68"/>
      <c r="I212" s="300" t="s">
        <v>7016</v>
      </c>
      <c r="J212" s="68"/>
      <c r="K212" s="68"/>
      <c r="L212" s="68"/>
      <c r="M212" s="68"/>
      <c r="N212" s="301">
        <v>1629524.88</v>
      </c>
      <c r="O212" s="301">
        <v>0</v>
      </c>
      <c r="P212" s="302">
        <v>11178540.68</v>
      </c>
      <c r="Q212" s="302">
        <v>0</v>
      </c>
      <c r="R212" s="303" t="s">
        <v>809</v>
      </c>
      <c r="S212" s="321"/>
      <c r="T212" s="266"/>
    </row>
    <row r="213" spans="1:20" ht="51">
      <c r="A213" s="68" t="s">
        <v>495</v>
      </c>
      <c r="B213" s="68"/>
      <c r="C213" s="69" t="s">
        <v>623</v>
      </c>
      <c r="D213" s="108">
        <v>46168</v>
      </c>
      <c r="E213" s="108" t="s">
        <v>6976</v>
      </c>
      <c r="F213" s="189" t="s">
        <v>19</v>
      </c>
      <c r="G213" s="189">
        <v>21544</v>
      </c>
      <c r="H213" s="68"/>
      <c r="I213" s="300" t="s">
        <v>7017</v>
      </c>
      <c r="J213" s="68"/>
      <c r="K213" s="68"/>
      <c r="L213" s="68"/>
      <c r="M213" s="68"/>
      <c r="N213" s="301">
        <v>1979934.08</v>
      </c>
      <c r="O213" s="301">
        <v>0</v>
      </c>
      <c r="P213" s="302">
        <v>13582347.789999999</v>
      </c>
      <c r="Q213" s="302">
        <v>0</v>
      </c>
      <c r="R213" s="303" t="s">
        <v>809</v>
      </c>
      <c r="S213" s="321"/>
      <c r="T213" s="266"/>
    </row>
    <row r="214" spans="1:20" ht="51">
      <c r="A214" s="68" t="s">
        <v>495</v>
      </c>
      <c r="B214" s="68"/>
      <c r="C214" s="69" t="s">
        <v>623</v>
      </c>
      <c r="D214" s="108">
        <v>46168</v>
      </c>
      <c r="E214" s="108" t="s">
        <v>6977</v>
      </c>
      <c r="F214" s="189" t="s">
        <v>19</v>
      </c>
      <c r="G214" s="189">
        <v>21623</v>
      </c>
      <c r="H214" s="68"/>
      <c r="I214" s="300" t="s">
        <v>7018</v>
      </c>
      <c r="J214" s="68"/>
      <c r="K214" s="68"/>
      <c r="L214" s="68"/>
      <c r="M214" s="68"/>
      <c r="N214" s="301">
        <v>101.83</v>
      </c>
      <c r="O214" s="301">
        <v>0</v>
      </c>
      <c r="P214" s="302">
        <v>698.55</v>
      </c>
      <c r="Q214" s="302">
        <v>0</v>
      </c>
      <c r="R214" s="303" t="s">
        <v>809</v>
      </c>
      <c r="S214" s="321"/>
      <c r="T214" s="266"/>
    </row>
    <row r="215" spans="1:20" ht="63.75">
      <c r="A215" s="68" t="s">
        <v>495</v>
      </c>
      <c r="B215" s="68"/>
      <c r="C215" s="69" t="s">
        <v>623</v>
      </c>
      <c r="D215" s="108">
        <v>46168</v>
      </c>
      <c r="E215" s="108" t="s">
        <v>6978</v>
      </c>
      <c r="F215" s="189" t="s">
        <v>19</v>
      </c>
      <c r="G215" s="189">
        <v>21624</v>
      </c>
      <c r="H215" s="68"/>
      <c r="I215" s="300" t="s">
        <v>7019</v>
      </c>
      <c r="J215" s="68"/>
      <c r="K215" s="68"/>
      <c r="L215" s="68"/>
      <c r="M215" s="68"/>
      <c r="N215" s="301">
        <v>16498.650000000001</v>
      </c>
      <c r="O215" s="301">
        <v>0</v>
      </c>
      <c r="P215" s="302">
        <v>113180.74</v>
      </c>
      <c r="Q215" s="302">
        <v>0</v>
      </c>
      <c r="R215" s="303" t="s">
        <v>809</v>
      </c>
      <c r="S215" s="321"/>
      <c r="T215" s="266"/>
    </row>
    <row r="216" spans="1:20" ht="51">
      <c r="A216" s="68" t="s">
        <v>495</v>
      </c>
      <c r="B216" s="68"/>
      <c r="C216" s="69" t="s">
        <v>623</v>
      </c>
      <c r="D216" s="108">
        <v>46168</v>
      </c>
      <c r="E216" s="108" t="s">
        <v>6979</v>
      </c>
      <c r="F216" s="189" t="s">
        <v>19</v>
      </c>
      <c r="G216" s="189">
        <v>21621</v>
      </c>
      <c r="H216" s="68"/>
      <c r="I216" s="300" t="s">
        <v>7020</v>
      </c>
      <c r="J216" s="68"/>
      <c r="K216" s="68"/>
      <c r="L216" s="68"/>
      <c r="M216" s="68"/>
      <c r="N216" s="301">
        <v>164475.04</v>
      </c>
      <c r="O216" s="301">
        <v>0</v>
      </c>
      <c r="P216" s="302">
        <v>1128298.77</v>
      </c>
      <c r="Q216" s="302">
        <v>0</v>
      </c>
      <c r="R216" s="303" t="s">
        <v>809</v>
      </c>
      <c r="S216" s="321"/>
      <c r="T216" s="266"/>
    </row>
    <row r="217" spans="1:20" ht="76.5">
      <c r="A217" s="68">
        <v>20</v>
      </c>
      <c r="B217" s="68"/>
      <c r="C217" s="69" t="s">
        <v>40</v>
      </c>
      <c r="D217" s="108">
        <v>46168</v>
      </c>
      <c r="E217" s="108" t="s">
        <v>6980</v>
      </c>
      <c r="F217" s="189" t="s">
        <v>10</v>
      </c>
      <c r="G217" s="189">
        <v>1154770</v>
      </c>
      <c r="H217" s="68"/>
      <c r="I217" s="300" t="s">
        <v>7021</v>
      </c>
      <c r="J217" s="68"/>
      <c r="K217" s="68"/>
      <c r="L217" s="68"/>
      <c r="M217" s="68"/>
      <c r="N217" s="301">
        <v>11.66</v>
      </c>
      <c r="O217" s="301">
        <v>0</v>
      </c>
      <c r="P217" s="302">
        <v>79.989999999999995</v>
      </c>
      <c r="Q217" s="302">
        <v>0</v>
      </c>
      <c r="R217" s="303" t="s">
        <v>809</v>
      </c>
      <c r="S217" s="321"/>
      <c r="T217" s="266"/>
    </row>
    <row r="218" spans="1:20" ht="51">
      <c r="A218" s="68" t="s">
        <v>494</v>
      </c>
      <c r="B218" s="68"/>
      <c r="C218" s="69" t="s">
        <v>542</v>
      </c>
      <c r="D218" s="108">
        <v>46168</v>
      </c>
      <c r="E218" s="108" t="s">
        <v>6981</v>
      </c>
      <c r="F218" s="189" t="s">
        <v>22</v>
      </c>
      <c r="G218" s="189">
        <v>28600</v>
      </c>
      <c r="H218" s="68"/>
      <c r="I218" s="300" t="s">
        <v>7022</v>
      </c>
      <c r="J218" s="68"/>
      <c r="K218" s="68"/>
      <c r="L218" s="68"/>
      <c r="M218" s="68"/>
      <c r="N218" s="301">
        <v>0</v>
      </c>
      <c r="O218" s="301">
        <v>0</v>
      </c>
      <c r="P218" s="302">
        <v>0</v>
      </c>
      <c r="Q218" s="302">
        <v>0.01</v>
      </c>
      <c r="R218" s="303" t="s">
        <v>809</v>
      </c>
      <c r="S218" s="321"/>
      <c r="T218" s="266"/>
    </row>
    <row r="219" spans="1:20" ht="76.5">
      <c r="A219" s="68">
        <v>20</v>
      </c>
      <c r="B219" s="68"/>
      <c r="C219" s="69" t="s">
        <v>40</v>
      </c>
      <c r="D219" s="108">
        <v>46170</v>
      </c>
      <c r="E219" s="108" t="s">
        <v>6982</v>
      </c>
      <c r="F219" s="189" t="s">
        <v>10</v>
      </c>
      <c r="G219" s="189">
        <v>1154962</v>
      </c>
      <c r="H219" s="68"/>
      <c r="I219" s="300" t="s">
        <v>7023</v>
      </c>
      <c r="J219" s="68"/>
      <c r="K219" s="68"/>
      <c r="L219" s="68"/>
      <c r="M219" s="68"/>
      <c r="N219" s="301">
        <v>11.66</v>
      </c>
      <c r="O219" s="301">
        <v>0</v>
      </c>
      <c r="P219" s="302">
        <v>79.989999999999995</v>
      </c>
      <c r="Q219" s="302">
        <v>0</v>
      </c>
      <c r="R219" s="303" t="s">
        <v>809</v>
      </c>
      <c r="S219" s="321"/>
      <c r="T219" s="266"/>
    </row>
    <row r="220" spans="1:20" ht="76.5">
      <c r="A220" s="68">
        <v>20</v>
      </c>
      <c r="B220" s="68"/>
      <c r="C220" s="69" t="s">
        <v>40</v>
      </c>
      <c r="D220" s="108">
        <v>46171</v>
      </c>
      <c r="E220" s="108" t="s">
        <v>6983</v>
      </c>
      <c r="F220" s="189" t="s">
        <v>10</v>
      </c>
      <c r="G220" s="189">
        <v>1155135</v>
      </c>
      <c r="H220" s="68"/>
      <c r="I220" s="300" t="s">
        <v>7024</v>
      </c>
      <c r="J220" s="68"/>
      <c r="K220" s="68"/>
      <c r="L220" s="68"/>
      <c r="M220" s="68"/>
      <c r="N220" s="301">
        <v>11.66</v>
      </c>
      <c r="O220" s="301">
        <v>0</v>
      </c>
      <c r="P220" s="302">
        <v>79.989999999999995</v>
      </c>
      <c r="Q220" s="302">
        <v>0</v>
      </c>
      <c r="R220" s="303" t="s">
        <v>809</v>
      </c>
      <c r="S220" s="321"/>
      <c r="T220" s="266"/>
    </row>
    <row r="221" spans="1:20" ht="51">
      <c r="A221" s="68" t="s">
        <v>495</v>
      </c>
      <c r="B221" s="68"/>
      <c r="C221" s="69" t="s">
        <v>623</v>
      </c>
      <c r="D221" s="108">
        <v>46171</v>
      </c>
      <c r="E221" s="108" t="s">
        <v>6984</v>
      </c>
      <c r="F221" s="189" t="s">
        <v>6</v>
      </c>
      <c r="G221" s="189">
        <v>1155115</v>
      </c>
      <c r="H221" s="68"/>
      <c r="I221" s="300" t="s">
        <v>7025</v>
      </c>
      <c r="J221" s="68"/>
      <c r="K221" s="68"/>
      <c r="L221" s="68"/>
      <c r="M221" s="68"/>
      <c r="N221" s="301">
        <v>0</v>
      </c>
      <c r="O221" s="301">
        <v>1962497.84</v>
      </c>
      <c r="P221" s="302">
        <v>0</v>
      </c>
      <c r="Q221" s="302">
        <v>13462735.18</v>
      </c>
      <c r="R221" s="303" t="s">
        <v>809</v>
      </c>
      <c r="S221" s="321"/>
      <c r="T221" s="266"/>
    </row>
    <row r="222" spans="1:20" ht="63.75">
      <c r="A222" s="68" t="s">
        <v>495</v>
      </c>
      <c r="B222" s="68"/>
      <c r="C222" s="69" t="s">
        <v>623</v>
      </c>
      <c r="D222" s="108">
        <v>46171</v>
      </c>
      <c r="E222" s="108" t="s">
        <v>6985</v>
      </c>
      <c r="F222" s="189" t="s">
        <v>6</v>
      </c>
      <c r="G222" s="189">
        <v>1155147</v>
      </c>
      <c r="H222" s="68"/>
      <c r="I222" s="300" t="s">
        <v>7026</v>
      </c>
      <c r="J222" s="68"/>
      <c r="K222" s="68"/>
      <c r="L222" s="68"/>
      <c r="M222" s="68"/>
      <c r="N222" s="301">
        <v>0</v>
      </c>
      <c r="O222" s="301">
        <v>1377010.94</v>
      </c>
      <c r="P222" s="302">
        <v>0</v>
      </c>
      <c r="Q222" s="302">
        <v>9446295.0500000007</v>
      </c>
      <c r="R222" s="303" t="s">
        <v>809</v>
      </c>
      <c r="S222" s="321"/>
      <c r="T222" s="266"/>
    </row>
    <row r="223" spans="1:20">
      <c r="F223" s="340"/>
      <c r="G223" s="340"/>
      <c r="N223" s="306"/>
      <c r="O223" s="306"/>
      <c r="P223" s="307"/>
      <c r="Q223" s="307"/>
      <c r="R223" s="88"/>
      <c r="S223" s="346"/>
    </row>
    <row r="224" spans="1:20">
      <c r="I224" s="456" t="s">
        <v>507</v>
      </c>
      <c r="J224" s="457"/>
      <c r="K224" s="457"/>
      <c r="L224" s="457"/>
      <c r="M224" s="458"/>
      <c r="N224" s="113">
        <f>+SUBTOTAL(9,N8:N222)</f>
        <v>296164308.13000029</v>
      </c>
      <c r="O224" s="113">
        <f>+SUBTOTAL(9,O8:O222)</f>
        <v>1221182662.54</v>
      </c>
      <c r="P224" s="113">
        <f>+SUBTOTAL(9,P8:P222)</f>
        <v>2031687154.1899998</v>
      </c>
      <c r="Q224" s="113">
        <f>+SUBTOTAL(9,Q8:Q222)</f>
        <v>8377313065.4000015</v>
      </c>
    </row>
    <row r="226" spans="1:19">
      <c r="D226" s="66"/>
      <c r="E226" s="66"/>
      <c r="I226" s="66"/>
      <c r="L226" s="72"/>
      <c r="N226" s="66"/>
      <c r="O226" s="157"/>
      <c r="P226" s="157"/>
      <c r="Q226" s="66"/>
      <c r="R226" s="64"/>
      <c r="S226" s="64"/>
    </row>
    <row r="227" spans="1:19">
      <c r="D227" s="66"/>
      <c r="E227" s="66"/>
      <c r="I227" s="66"/>
      <c r="L227" s="72"/>
      <c r="N227" s="66"/>
      <c r="O227" s="157"/>
      <c r="P227" s="157"/>
      <c r="Q227" s="66"/>
      <c r="R227" s="64"/>
      <c r="S227" s="64"/>
    </row>
    <row r="228" spans="1:19">
      <c r="D228" s="66"/>
      <c r="E228" s="66"/>
      <c r="I228" s="66"/>
      <c r="L228" s="72"/>
      <c r="N228" s="66"/>
      <c r="O228" s="157"/>
      <c r="P228" s="157"/>
      <c r="Q228" s="66"/>
      <c r="R228" s="64"/>
      <c r="S228" s="64"/>
    </row>
    <row r="229" spans="1:19">
      <c r="D229" s="66"/>
      <c r="E229" s="66"/>
      <c r="I229" s="66"/>
      <c r="L229" s="72"/>
      <c r="N229" s="66"/>
      <c r="O229" s="157"/>
      <c r="P229" s="157"/>
      <c r="Q229" s="66"/>
      <c r="R229" s="64"/>
      <c r="S229" s="64"/>
    </row>
    <row r="230" spans="1:19">
      <c r="D230" s="66"/>
      <c r="E230" s="66"/>
      <c r="I230" s="66"/>
      <c r="L230" s="72"/>
      <c r="N230" s="66"/>
      <c r="O230" s="157"/>
      <c r="P230" s="157"/>
      <c r="Q230" s="66"/>
      <c r="R230" s="64"/>
      <c r="S230" s="64"/>
    </row>
    <row r="231" spans="1:19">
      <c r="D231" s="66"/>
      <c r="E231" s="66"/>
      <c r="I231" s="66"/>
      <c r="L231" s="72"/>
      <c r="N231" s="66"/>
      <c r="O231" s="157"/>
      <c r="P231" s="157"/>
      <c r="Q231" s="66"/>
      <c r="R231" s="64"/>
      <c r="S231" s="64"/>
    </row>
    <row r="232" spans="1:19">
      <c r="D232" s="66"/>
      <c r="E232" s="66"/>
      <c r="I232" s="66"/>
      <c r="L232" s="72"/>
      <c r="N232" s="157"/>
      <c r="O232" s="157"/>
      <c r="P232" s="66"/>
      <c r="Q232" s="64"/>
      <c r="R232" s="64"/>
      <c r="S232" s="64"/>
    </row>
    <row r="233" spans="1:19">
      <c r="C233" s="454"/>
      <c r="D233" s="454"/>
      <c r="E233" s="454"/>
      <c r="F233" s="454"/>
      <c r="G233" s="177"/>
      <c r="H233" s="177"/>
      <c r="I233" s="180"/>
      <c r="J233" s="177"/>
      <c r="K233" s="177"/>
      <c r="L233" s="64"/>
      <c r="M233" s="177"/>
      <c r="N233" s="455"/>
      <c r="O233" s="455"/>
      <c r="P233" s="455"/>
      <c r="Q233" s="64"/>
      <c r="R233" s="64"/>
      <c r="S233" s="64"/>
    </row>
    <row r="234" spans="1:19">
      <c r="N234" s="157"/>
      <c r="O234" s="157"/>
      <c r="P234" s="157"/>
      <c r="Q234" s="157"/>
    </row>
    <row r="236" spans="1:19">
      <c r="A236" s="323" t="s">
        <v>800</v>
      </c>
    </row>
    <row r="237" spans="1:19">
      <c r="A237" s="322" t="s">
        <v>801</v>
      </c>
    </row>
    <row r="238" spans="1:19">
      <c r="A238" s="322" t="s">
        <v>802</v>
      </c>
    </row>
    <row r="239" spans="1:19">
      <c r="A239" s="322"/>
    </row>
    <row r="240" spans="1:19">
      <c r="A240" s="322" t="s">
        <v>803</v>
      </c>
    </row>
    <row r="241" spans="1:1">
      <c r="A241" s="322" t="s">
        <v>804</v>
      </c>
    </row>
    <row r="848" spans="20:20">
      <c r="T848" s="267"/>
    </row>
    <row r="849" spans="20:20">
      <c r="T849" s="266"/>
    </row>
    <row r="850" spans="20:20">
      <c r="T850" s="266"/>
    </row>
    <row r="851" spans="20:20">
      <c r="T851" s="266"/>
    </row>
    <row r="852" spans="20:20">
      <c r="T852" s="266"/>
    </row>
    <row r="853" spans="20:20">
      <c r="T853" s="266"/>
    </row>
    <row r="854" spans="20:20">
      <c r="T854" s="266"/>
    </row>
    <row r="855" spans="20:20">
      <c r="T855" s="266"/>
    </row>
    <row r="856" spans="20:20">
      <c r="T856" s="266"/>
    </row>
    <row r="857" spans="20:20">
      <c r="T857" s="266"/>
    </row>
    <row r="858" spans="20:20">
      <c r="T858" s="266"/>
    </row>
    <row r="859" spans="20:20">
      <c r="T859" s="266"/>
    </row>
    <row r="860" spans="20:20">
      <c r="T860" s="266"/>
    </row>
    <row r="861" spans="20:20">
      <c r="T861" s="266"/>
    </row>
    <row r="862" spans="20:20">
      <c r="T862" s="266"/>
    </row>
    <row r="863" spans="20:20">
      <c r="T863" s="266"/>
    </row>
    <row r="864" spans="20:20">
      <c r="T864" s="266"/>
    </row>
    <row r="865" spans="20:20">
      <c r="T865" s="266"/>
    </row>
    <row r="866" spans="20:20">
      <c r="T866" s="266"/>
    </row>
    <row r="867" spans="20:20">
      <c r="T867" s="266"/>
    </row>
    <row r="868" spans="20:20">
      <c r="T868" s="266"/>
    </row>
    <row r="869" spans="20:20">
      <c r="T869" s="266"/>
    </row>
    <row r="870" spans="20:20">
      <c r="T870" s="266"/>
    </row>
    <row r="871" spans="20:20">
      <c r="T871" s="266"/>
    </row>
    <row r="872" spans="20:20">
      <c r="T872" s="266"/>
    </row>
    <row r="873" spans="20:20">
      <c r="T873" s="266"/>
    </row>
    <row r="874" spans="20:20">
      <c r="T874" s="266"/>
    </row>
    <row r="875" spans="20:20">
      <c r="T875" s="266"/>
    </row>
    <row r="876" spans="20:20">
      <c r="T876" s="266"/>
    </row>
    <row r="877" spans="20:20">
      <c r="T877" s="266"/>
    </row>
    <row r="878" spans="20:20">
      <c r="T878" s="266"/>
    </row>
    <row r="879" spans="20:20">
      <c r="T879" s="266"/>
    </row>
    <row r="880" spans="20:20">
      <c r="T880" s="266"/>
    </row>
    <row r="881" spans="20:20">
      <c r="T881" s="266"/>
    </row>
    <row r="882" spans="20:20">
      <c r="T882" s="266"/>
    </row>
    <row r="883" spans="20:20">
      <c r="T883" s="266"/>
    </row>
    <row r="884" spans="20:20">
      <c r="T884" s="266"/>
    </row>
    <row r="885" spans="20:20">
      <c r="T885" s="266"/>
    </row>
    <row r="886" spans="20:20">
      <c r="T886" s="266"/>
    </row>
    <row r="887" spans="20:20">
      <c r="T887" s="266"/>
    </row>
    <row r="888" spans="20:20">
      <c r="T888" s="266"/>
    </row>
    <row r="889" spans="20:20">
      <c r="T889" s="266"/>
    </row>
    <row r="890" spans="20:20">
      <c r="T890" s="266"/>
    </row>
    <row r="891" spans="20:20">
      <c r="T891" s="266"/>
    </row>
    <row r="892" spans="20:20">
      <c r="T892" s="266"/>
    </row>
    <row r="893" spans="20:20">
      <c r="T893" s="266"/>
    </row>
    <row r="894" spans="20:20">
      <c r="T894" s="266"/>
    </row>
    <row r="895" spans="20:20">
      <c r="T895" s="266"/>
    </row>
    <row r="896" spans="20:20">
      <c r="T896" s="266"/>
    </row>
    <row r="897" spans="20:20">
      <c r="T897" s="266"/>
    </row>
    <row r="898" spans="20:20">
      <c r="T898" s="266"/>
    </row>
    <row r="899" spans="20:20">
      <c r="T899" s="266"/>
    </row>
    <row r="900" spans="20:20">
      <c r="T900" s="266"/>
    </row>
    <row r="901" spans="20:20">
      <c r="T901" s="266"/>
    </row>
    <row r="902" spans="20:20">
      <c r="T902" s="266"/>
    </row>
    <row r="903" spans="20:20">
      <c r="T903" s="266"/>
    </row>
    <row r="904" spans="20:20">
      <c r="T904" s="266"/>
    </row>
    <row r="905" spans="20:20">
      <c r="T905" s="266"/>
    </row>
    <row r="906" spans="20:20">
      <c r="T906" s="266"/>
    </row>
    <row r="907" spans="20:20">
      <c r="T907" s="266"/>
    </row>
    <row r="908" spans="20:20">
      <c r="T908" s="266"/>
    </row>
    <row r="909" spans="20:20">
      <c r="T909" s="266"/>
    </row>
    <row r="910" spans="20:20">
      <c r="T910" s="266"/>
    </row>
    <row r="911" spans="20:20">
      <c r="T911" s="266"/>
    </row>
    <row r="912" spans="20:20">
      <c r="T912" s="266"/>
    </row>
    <row r="913" spans="20:20">
      <c r="T913" s="266"/>
    </row>
    <row r="914" spans="20:20">
      <c r="T914" s="266"/>
    </row>
    <row r="915" spans="20:20">
      <c r="T915" s="266"/>
    </row>
    <row r="916" spans="20:20">
      <c r="T916" s="266"/>
    </row>
    <row r="917" spans="20:20">
      <c r="T917" s="266"/>
    </row>
    <row r="918" spans="20:20">
      <c r="T918" s="266"/>
    </row>
    <row r="919" spans="20:20">
      <c r="T919" s="266"/>
    </row>
    <row r="920" spans="20:20">
      <c r="T920" s="266"/>
    </row>
    <row r="921" spans="20:20">
      <c r="T921" s="266"/>
    </row>
    <row r="922" spans="20:20">
      <c r="T922" s="266"/>
    </row>
    <row r="923" spans="20:20">
      <c r="T923" s="266"/>
    </row>
    <row r="924" spans="20:20">
      <c r="T924" s="266"/>
    </row>
    <row r="925" spans="20:20">
      <c r="T925" s="266"/>
    </row>
    <row r="926" spans="20:20">
      <c r="T926" s="266"/>
    </row>
    <row r="927" spans="20:20">
      <c r="T927" s="266"/>
    </row>
    <row r="928" spans="20:20">
      <c r="T928" s="266"/>
    </row>
    <row r="929" spans="20:20">
      <c r="T929" s="266"/>
    </row>
    <row r="930" spans="20:20">
      <c r="T930" s="266"/>
    </row>
    <row r="931" spans="20:20">
      <c r="T931" s="266"/>
    </row>
    <row r="932" spans="20:20">
      <c r="T932" s="266"/>
    </row>
    <row r="933" spans="20:20">
      <c r="T933" s="266"/>
    </row>
    <row r="934" spans="20:20">
      <c r="T934" s="266"/>
    </row>
    <row r="935" spans="20:20">
      <c r="T935" s="266"/>
    </row>
    <row r="936" spans="20:20">
      <c r="T936" s="266"/>
    </row>
    <row r="937" spans="20:20">
      <c r="T937" s="266"/>
    </row>
    <row r="938" spans="20:20">
      <c r="T938" s="266"/>
    </row>
    <row r="939" spans="20:20">
      <c r="T939" s="266"/>
    </row>
    <row r="940" spans="20:20">
      <c r="T940" s="266"/>
    </row>
    <row r="941" spans="20:20">
      <c r="T941" s="266"/>
    </row>
    <row r="942" spans="20:20">
      <c r="T942" s="266"/>
    </row>
    <row r="943" spans="20:20">
      <c r="T943" s="266"/>
    </row>
    <row r="944" spans="20:20">
      <c r="T944" s="266"/>
    </row>
    <row r="945" spans="20:20">
      <c r="T945" s="266"/>
    </row>
    <row r="946" spans="20:20">
      <c r="T946" s="266"/>
    </row>
    <row r="947" spans="20:20">
      <c r="T947" s="266"/>
    </row>
    <row r="948" spans="20:20">
      <c r="T948" s="266"/>
    </row>
    <row r="949" spans="20:20">
      <c r="T949" s="266"/>
    </row>
    <row r="950" spans="20:20">
      <c r="T950" s="266"/>
    </row>
    <row r="951" spans="20:20">
      <c r="T951" s="266"/>
    </row>
    <row r="952" spans="20:20">
      <c r="T952" s="266"/>
    </row>
    <row r="953" spans="20:20">
      <c r="T953" s="266"/>
    </row>
    <row r="954" spans="20:20">
      <c r="T954" s="266"/>
    </row>
    <row r="955" spans="20:20">
      <c r="T955" s="266"/>
    </row>
    <row r="956" spans="20:20">
      <c r="T956" s="266"/>
    </row>
    <row r="957" spans="20:20">
      <c r="T957" s="266"/>
    </row>
    <row r="958" spans="20:20">
      <c r="T958" s="266"/>
    </row>
    <row r="959" spans="20:20">
      <c r="T959" s="266"/>
    </row>
    <row r="960" spans="20:20">
      <c r="T960" s="266"/>
    </row>
    <row r="961" spans="20:20">
      <c r="T961" s="266"/>
    </row>
    <row r="962" spans="20:20">
      <c r="T962" s="266"/>
    </row>
    <row r="963" spans="20:20">
      <c r="T963" s="266"/>
    </row>
    <row r="964" spans="20:20">
      <c r="T964" s="266"/>
    </row>
    <row r="965" spans="20:20">
      <c r="T965" s="266"/>
    </row>
    <row r="966" spans="20:20">
      <c r="T966" s="266"/>
    </row>
    <row r="967" spans="20:20">
      <c r="T967" s="266"/>
    </row>
    <row r="968" spans="20:20">
      <c r="T968" s="266"/>
    </row>
    <row r="969" spans="20:20">
      <c r="T969" s="266"/>
    </row>
    <row r="970" spans="20:20">
      <c r="T970" s="266"/>
    </row>
    <row r="971" spans="20:20">
      <c r="T971" s="266"/>
    </row>
    <row r="972" spans="20:20">
      <c r="T972" s="266"/>
    </row>
    <row r="973" spans="20:20">
      <c r="T973" s="266"/>
    </row>
    <row r="974" spans="20:20">
      <c r="T974" s="266"/>
    </row>
    <row r="975" spans="20:20">
      <c r="T975" s="266"/>
    </row>
    <row r="976" spans="20:20">
      <c r="T976" s="266"/>
    </row>
    <row r="977" spans="20:20">
      <c r="T977" s="266"/>
    </row>
    <row r="978" spans="20:20">
      <c r="T978" s="266"/>
    </row>
    <row r="979" spans="20:20">
      <c r="T979" s="266"/>
    </row>
    <row r="980" spans="20:20">
      <c r="T980" s="266"/>
    </row>
    <row r="981" spans="20:20">
      <c r="T981" s="266"/>
    </row>
    <row r="982" spans="20:20">
      <c r="T982" s="266"/>
    </row>
    <row r="983" spans="20:20">
      <c r="T983" s="266"/>
    </row>
    <row r="984" spans="20:20">
      <c r="T984" s="266"/>
    </row>
    <row r="985" spans="20:20">
      <c r="T985" s="266"/>
    </row>
    <row r="986" spans="20:20">
      <c r="T986" s="266"/>
    </row>
    <row r="987" spans="20:20">
      <c r="T987" s="266"/>
    </row>
    <row r="988" spans="20:20">
      <c r="T988" s="266"/>
    </row>
    <row r="989" spans="20:20">
      <c r="T989" s="266"/>
    </row>
    <row r="990" spans="20:20">
      <c r="T990" s="266"/>
    </row>
    <row r="991" spans="20:20">
      <c r="T991" s="266"/>
    </row>
    <row r="992" spans="20:20">
      <c r="T992" s="266"/>
    </row>
    <row r="993" spans="20:20">
      <c r="T993" s="266"/>
    </row>
    <row r="994" spans="20:20">
      <c r="T994" s="266"/>
    </row>
    <row r="995" spans="20:20">
      <c r="T995" s="266"/>
    </row>
    <row r="996" spans="20:20">
      <c r="T996" s="266"/>
    </row>
    <row r="997" spans="20:20">
      <c r="T997" s="266"/>
    </row>
    <row r="998" spans="20:20">
      <c r="T998" s="266"/>
    </row>
    <row r="999" spans="20:20">
      <c r="T999" s="266"/>
    </row>
    <row r="1000" spans="20:20">
      <c r="T1000" s="266"/>
    </row>
    <row r="1001" spans="20:20">
      <c r="T1001" s="266"/>
    </row>
    <row r="1002" spans="20:20">
      <c r="T1002" s="266"/>
    </row>
    <row r="1003" spans="20:20">
      <c r="T1003" s="266"/>
    </row>
    <row r="1004" spans="20:20">
      <c r="T1004" s="266"/>
    </row>
    <row r="1005" spans="20:20">
      <c r="T1005" s="266"/>
    </row>
    <row r="1006" spans="20:20">
      <c r="T1006" s="266"/>
    </row>
    <row r="1007" spans="20:20">
      <c r="T1007" s="266"/>
    </row>
    <row r="1008" spans="20:20">
      <c r="T1008" s="266"/>
    </row>
    <row r="1009" spans="20:20">
      <c r="T1009" s="266"/>
    </row>
    <row r="1010" spans="20:20">
      <c r="T1010" s="266"/>
    </row>
    <row r="1011" spans="20:20">
      <c r="T1011" s="266"/>
    </row>
    <row r="1012" spans="20:20">
      <c r="T1012" s="266"/>
    </row>
    <row r="1013" spans="20:20">
      <c r="T1013" s="266"/>
    </row>
    <row r="1014" spans="20:20">
      <c r="T1014" s="266"/>
    </row>
    <row r="1015" spans="20:20">
      <c r="T1015" s="266"/>
    </row>
    <row r="1016" spans="20:20">
      <c r="T1016" s="266"/>
    </row>
    <row r="1017" spans="20:20">
      <c r="T1017" s="266"/>
    </row>
    <row r="1018" spans="20:20">
      <c r="T1018" s="266"/>
    </row>
    <row r="1019" spans="20:20">
      <c r="T1019" s="266"/>
    </row>
    <row r="1020" spans="20:20">
      <c r="T1020" s="266"/>
    </row>
    <row r="1021" spans="20:20">
      <c r="T1021" s="266"/>
    </row>
    <row r="1022" spans="20:20">
      <c r="T1022" s="266"/>
    </row>
    <row r="1023" spans="20:20">
      <c r="T1023" s="266"/>
    </row>
    <row r="1024" spans="20:20">
      <c r="T1024" s="266"/>
    </row>
    <row r="1025" spans="20:20">
      <c r="T1025" s="266"/>
    </row>
    <row r="1026" spans="20:20">
      <c r="T1026" s="266"/>
    </row>
    <row r="1027" spans="20:20">
      <c r="T1027" s="266"/>
    </row>
    <row r="1028" spans="20:20">
      <c r="T1028" s="266"/>
    </row>
    <row r="1029" spans="20:20">
      <c r="T1029" s="266"/>
    </row>
    <row r="1030" spans="20:20">
      <c r="T1030" s="266"/>
    </row>
    <row r="1031" spans="20:20">
      <c r="T1031" s="266"/>
    </row>
    <row r="1032" spans="20:20">
      <c r="T1032" s="266"/>
    </row>
    <row r="1033" spans="20:20">
      <c r="T1033" s="266"/>
    </row>
    <row r="1034" spans="20:20">
      <c r="T1034" s="266"/>
    </row>
    <row r="1035" spans="20:20">
      <c r="T1035" s="266"/>
    </row>
    <row r="1036" spans="20:20">
      <c r="T1036" s="266"/>
    </row>
    <row r="1037" spans="20:20">
      <c r="T1037" s="266"/>
    </row>
    <row r="1038" spans="20:20">
      <c r="T1038" s="266"/>
    </row>
    <row r="1039" spans="20:20">
      <c r="T1039" s="266"/>
    </row>
    <row r="1040" spans="20:20">
      <c r="T1040" s="266"/>
    </row>
    <row r="1041" spans="20:20">
      <c r="T1041" s="266"/>
    </row>
    <row r="1042" spans="20:20">
      <c r="T1042" s="266"/>
    </row>
    <row r="1043" spans="20:20">
      <c r="T1043" s="266"/>
    </row>
    <row r="1044" spans="20:20">
      <c r="T1044" s="266"/>
    </row>
    <row r="1045" spans="20:20">
      <c r="T1045" s="266"/>
    </row>
    <row r="1046" spans="20:20">
      <c r="T1046" s="266"/>
    </row>
    <row r="1047" spans="20:20">
      <c r="T1047" s="266"/>
    </row>
    <row r="1048" spans="20:20">
      <c r="T1048" s="266"/>
    </row>
    <row r="1049" spans="20:20">
      <c r="T1049" s="266"/>
    </row>
    <row r="1050" spans="20:20">
      <c r="T1050" s="266"/>
    </row>
    <row r="1051" spans="20:20">
      <c r="T1051" s="266"/>
    </row>
    <row r="1052" spans="20:20">
      <c r="T1052" s="266"/>
    </row>
    <row r="1053" spans="20:20">
      <c r="T1053" s="266"/>
    </row>
    <row r="1054" spans="20:20">
      <c r="T1054" s="266"/>
    </row>
    <row r="1055" spans="20:20">
      <c r="T1055" s="266"/>
    </row>
    <row r="1056" spans="20:20">
      <c r="T1056" s="266"/>
    </row>
    <row r="1057" spans="20:20">
      <c r="T1057" s="266"/>
    </row>
    <row r="1058" spans="20:20">
      <c r="T1058" s="266"/>
    </row>
    <row r="1059" spans="20:20">
      <c r="T1059" s="266"/>
    </row>
    <row r="1060" spans="20:20">
      <c r="T1060" s="266"/>
    </row>
    <row r="1061" spans="20:20">
      <c r="T1061" s="266"/>
    </row>
    <row r="1062" spans="20:20">
      <c r="T1062" s="266"/>
    </row>
    <row r="1063" spans="20:20">
      <c r="T1063" s="266"/>
    </row>
    <row r="1064" spans="20:20">
      <c r="T1064" s="266"/>
    </row>
    <row r="1065" spans="20:20">
      <c r="T1065" s="266"/>
    </row>
    <row r="1066" spans="20:20">
      <c r="T1066" s="266"/>
    </row>
    <row r="1067" spans="20:20">
      <c r="T1067" s="266"/>
    </row>
    <row r="1068" spans="20:20">
      <c r="T1068" s="266"/>
    </row>
    <row r="1069" spans="20:20">
      <c r="T1069" s="266"/>
    </row>
    <row r="1070" spans="20:20">
      <c r="T1070" s="266"/>
    </row>
    <row r="1071" spans="20:20">
      <c r="T1071" s="266"/>
    </row>
    <row r="1072" spans="20:20">
      <c r="T1072" s="266"/>
    </row>
    <row r="1073" spans="20:20">
      <c r="T1073" s="266"/>
    </row>
    <row r="1074" spans="20:20">
      <c r="T1074" s="266"/>
    </row>
    <row r="1075" spans="20:20">
      <c r="T1075" s="266"/>
    </row>
    <row r="1076" spans="20:20">
      <c r="T1076" s="266"/>
    </row>
    <row r="1077" spans="20:20">
      <c r="T1077" s="266"/>
    </row>
    <row r="1078" spans="20:20">
      <c r="T1078" s="266"/>
    </row>
    <row r="1079" spans="20:20">
      <c r="T1079" s="266"/>
    </row>
    <row r="1080" spans="20:20">
      <c r="T1080" s="266"/>
    </row>
    <row r="1081" spans="20:20">
      <c r="T1081" s="266"/>
    </row>
    <row r="1082" spans="20:20">
      <c r="T1082" s="266"/>
    </row>
    <row r="1083" spans="20:20">
      <c r="T1083" s="266"/>
    </row>
    <row r="1084" spans="20:20">
      <c r="T1084" s="266"/>
    </row>
    <row r="1085" spans="20:20">
      <c r="T1085" s="266"/>
    </row>
    <row r="1086" spans="20:20">
      <c r="T1086" s="266"/>
    </row>
    <row r="1087" spans="20:20">
      <c r="T1087" s="266"/>
    </row>
    <row r="1088" spans="20:20">
      <c r="T1088" s="266"/>
    </row>
    <row r="1089" spans="20:20">
      <c r="T1089" s="266"/>
    </row>
    <row r="1090" spans="20:20">
      <c r="T1090" s="266"/>
    </row>
    <row r="1091" spans="20:20">
      <c r="T1091" s="266"/>
    </row>
    <row r="1092" spans="20:20">
      <c r="T1092" s="266"/>
    </row>
    <row r="1093" spans="20:20">
      <c r="T1093" s="266"/>
    </row>
    <row r="1094" spans="20:20">
      <c r="T1094" s="266"/>
    </row>
    <row r="1095" spans="20:20">
      <c r="T1095" s="266"/>
    </row>
    <row r="1096" spans="20:20">
      <c r="T1096" s="266"/>
    </row>
    <row r="1097" spans="20:20">
      <c r="T1097" s="266"/>
    </row>
    <row r="1098" spans="20:20">
      <c r="T1098" s="266"/>
    </row>
    <row r="1099" spans="20:20">
      <c r="T1099" s="266"/>
    </row>
    <row r="1100" spans="20:20">
      <c r="T1100" s="266"/>
    </row>
    <row r="1101" spans="20:20">
      <c r="T1101" s="266"/>
    </row>
    <row r="1102" spans="20:20">
      <c r="T1102" s="266"/>
    </row>
    <row r="1103" spans="20:20">
      <c r="T1103" s="266"/>
    </row>
    <row r="1104" spans="20:20">
      <c r="T1104" s="266"/>
    </row>
    <row r="1105" spans="20:20">
      <c r="T1105" s="266"/>
    </row>
    <row r="1106" spans="20:20">
      <c r="T1106" s="266"/>
    </row>
    <row r="1107" spans="20:20">
      <c r="T1107" s="266"/>
    </row>
    <row r="1108" spans="20:20">
      <c r="T1108" s="266"/>
    </row>
    <row r="1109" spans="20:20">
      <c r="T1109" s="266"/>
    </row>
    <row r="1110" spans="20:20">
      <c r="T1110" s="266"/>
    </row>
    <row r="1111" spans="20:20">
      <c r="T1111" s="266"/>
    </row>
    <row r="1112" spans="20:20">
      <c r="T1112" s="266"/>
    </row>
    <row r="1113" spans="20:20">
      <c r="T1113" s="266"/>
    </row>
    <row r="1114" spans="20:20">
      <c r="T1114" s="266"/>
    </row>
    <row r="1115" spans="20:20">
      <c r="T1115" s="266"/>
    </row>
    <row r="1116" spans="20:20">
      <c r="T1116" s="266"/>
    </row>
    <row r="1117" spans="20:20">
      <c r="T1117" s="266"/>
    </row>
    <row r="1118" spans="20:20">
      <c r="T1118" s="266"/>
    </row>
    <row r="1119" spans="20:20">
      <c r="T1119" s="266"/>
    </row>
    <row r="1120" spans="20:20">
      <c r="T1120" s="266"/>
    </row>
    <row r="1121" spans="20:20">
      <c r="T1121" s="266"/>
    </row>
    <row r="1122" spans="20:20">
      <c r="T1122" s="266"/>
    </row>
    <row r="1123" spans="20:20">
      <c r="T1123" s="266"/>
    </row>
    <row r="1124" spans="20:20">
      <c r="T1124" s="266"/>
    </row>
    <row r="1125" spans="20:20">
      <c r="T1125" s="266"/>
    </row>
    <row r="1126" spans="20:20">
      <c r="T1126" s="266"/>
    </row>
    <row r="1127" spans="20:20">
      <c r="T1127" s="266"/>
    </row>
    <row r="1128" spans="20:20">
      <c r="T1128" s="266"/>
    </row>
    <row r="1129" spans="20:20">
      <c r="T1129" s="266"/>
    </row>
    <row r="1130" spans="20:20">
      <c r="T1130" s="266"/>
    </row>
    <row r="1131" spans="20:20">
      <c r="T1131" s="266"/>
    </row>
    <row r="1132" spans="20:20">
      <c r="T1132" s="266"/>
    </row>
    <row r="1133" spans="20:20">
      <c r="T1133" s="266"/>
    </row>
    <row r="1134" spans="20:20">
      <c r="T1134" s="266"/>
    </row>
    <row r="1135" spans="20:20">
      <c r="T1135" s="266"/>
    </row>
    <row r="1136" spans="20:20">
      <c r="T1136" s="266"/>
    </row>
    <row r="1137" spans="20:20">
      <c r="T1137" s="266"/>
    </row>
    <row r="1138" spans="20:20">
      <c r="T1138" s="266"/>
    </row>
    <row r="1139" spans="20:20">
      <c r="T1139" s="266"/>
    </row>
    <row r="1140" spans="20:20">
      <c r="T1140" s="266"/>
    </row>
    <row r="1141" spans="20:20">
      <c r="T1141" s="266"/>
    </row>
    <row r="1142" spans="20:20">
      <c r="T1142" s="266"/>
    </row>
    <row r="1143" spans="20:20">
      <c r="T1143" s="266"/>
    </row>
    <row r="1144" spans="20:20">
      <c r="T1144" s="266"/>
    </row>
    <row r="1145" spans="20:20">
      <c r="T1145" s="266"/>
    </row>
    <row r="1146" spans="20:20">
      <c r="T1146" s="266"/>
    </row>
    <row r="1147" spans="20:20">
      <c r="T1147" s="266"/>
    </row>
    <row r="1148" spans="20:20">
      <c r="T1148" s="266"/>
    </row>
    <row r="1149" spans="20:20">
      <c r="T1149" s="266"/>
    </row>
    <row r="1150" spans="20:20">
      <c r="T1150" s="266"/>
    </row>
    <row r="1151" spans="20:20">
      <c r="T1151" s="266"/>
    </row>
    <row r="1152" spans="20:20">
      <c r="T1152" s="266"/>
    </row>
    <row r="1153" spans="20:20">
      <c r="T1153" s="266"/>
    </row>
    <row r="1154" spans="20:20">
      <c r="T1154" s="266"/>
    </row>
    <row r="1155" spans="20:20">
      <c r="T1155" s="266"/>
    </row>
    <row r="1156" spans="20:20">
      <c r="T1156" s="266"/>
    </row>
    <row r="1157" spans="20:20">
      <c r="T1157" s="266"/>
    </row>
    <row r="1158" spans="20:20">
      <c r="T1158" s="266"/>
    </row>
    <row r="1159" spans="20:20">
      <c r="T1159" s="266"/>
    </row>
    <row r="1160" spans="20:20">
      <c r="T1160" s="266"/>
    </row>
    <row r="1161" spans="20:20">
      <c r="T1161" s="266"/>
    </row>
    <row r="1162" spans="20:20">
      <c r="T1162" s="266"/>
    </row>
    <row r="1163" spans="20:20">
      <c r="T1163" s="266"/>
    </row>
    <row r="1164" spans="20:20">
      <c r="T1164" s="266"/>
    </row>
    <row r="1165" spans="20:20">
      <c r="T1165" s="266"/>
    </row>
    <row r="1166" spans="20:20">
      <c r="T1166" s="266"/>
    </row>
    <row r="1167" spans="20:20">
      <c r="T1167" s="266"/>
    </row>
    <row r="1168" spans="20:20">
      <c r="T1168" s="266"/>
    </row>
    <row r="1169" spans="20:20">
      <c r="T1169" s="266"/>
    </row>
    <row r="1170" spans="20:20">
      <c r="T1170" s="266"/>
    </row>
    <row r="1171" spans="20:20">
      <c r="T1171" s="266"/>
    </row>
    <row r="1172" spans="20:20">
      <c r="T1172" s="266"/>
    </row>
    <row r="1173" spans="20:20">
      <c r="T1173" s="266"/>
    </row>
    <row r="1174" spans="20:20">
      <c r="T1174" s="266"/>
    </row>
    <row r="1175" spans="20:20">
      <c r="T1175" s="266"/>
    </row>
    <row r="1176" spans="20:20">
      <c r="T1176" s="266"/>
    </row>
    <row r="1177" spans="20:20">
      <c r="T1177" s="266"/>
    </row>
    <row r="1178" spans="20:20">
      <c r="T1178" s="266"/>
    </row>
    <row r="1179" spans="20:20">
      <c r="T1179" s="266"/>
    </row>
    <row r="1180" spans="20:20">
      <c r="T1180" s="266"/>
    </row>
    <row r="1181" spans="20:20">
      <c r="T1181" s="266"/>
    </row>
    <row r="1182" spans="20:20">
      <c r="T1182" s="266"/>
    </row>
    <row r="1183" spans="20:20">
      <c r="T1183" s="266"/>
    </row>
    <row r="1184" spans="20:20">
      <c r="T1184" s="266"/>
    </row>
    <row r="1185" spans="20:20">
      <c r="T1185" s="266"/>
    </row>
    <row r="1186" spans="20:20">
      <c r="T1186" s="266"/>
    </row>
    <row r="1187" spans="20:20">
      <c r="T1187" s="266"/>
    </row>
    <row r="1188" spans="20:20">
      <c r="T1188" s="266"/>
    </row>
    <row r="1189" spans="20:20">
      <c r="T1189" s="266"/>
    </row>
    <row r="1190" spans="20:20">
      <c r="T1190" s="266"/>
    </row>
    <row r="1191" spans="20:20">
      <c r="T1191" s="266"/>
    </row>
    <row r="1192" spans="20:20">
      <c r="T1192" s="266"/>
    </row>
    <row r="1193" spans="20:20">
      <c r="T1193" s="266"/>
    </row>
    <row r="1194" spans="20:20">
      <c r="T1194" s="266"/>
    </row>
    <row r="1195" spans="20:20">
      <c r="T1195" s="266"/>
    </row>
    <row r="1196" spans="20:20">
      <c r="T1196" s="266"/>
    </row>
    <row r="1197" spans="20:20">
      <c r="T1197" s="266"/>
    </row>
    <row r="1198" spans="20:20">
      <c r="T1198" s="266"/>
    </row>
    <row r="1199" spans="20:20">
      <c r="T1199" s="266"/>
    </row>
    <row r="1200" spans="20:20">
      <c r="T1200" s="266"/>
    </row>
    <row r="1201" spans="20:20">
      <c r="T1201" s="266"/>
    </row>
    <row r="1202" spans="20:20">
      <c r="T1202" s="266"/>
    </row>
    <row r="1203" spans="20:20">
      <c r="T1203" s="266"/>
    </row>
    <row r="1204" spans="20:20">
      <c r="T1204" s="266"/>
    </row>
    <row r="1205" spans="20:20">
      <c r="T1205" s="266"/>
    </row>
    <row r="1206" spans="20:20">
      <c r="T1206" s="266"/>
    </row>
    <row r="1207" spans="20:20">
      <c r="T1207" s="266"/>
    </row>
    <row r="1208" spans="20:20">
      <c r="T1208" s="266"/>
    </row>
    <row r="1209" spans="20:20">
      <c r="T1209" s="266"/>
    </row>
    <row r="1210" spans="20:20">
      <c r="T1210" s="266"/>
    </row>
    <row r="1211" spans="20:20">
      <c r="T1211" s="266"/>
    </row>
    <row r="1212" spans="20:20">
      <c r="T1212" s="266"/>
    </row>
    <row r="1213" spans="20:20">
      <c r="T1213" s="266"/>
    </row>
    <row r="1214" spans="20:20">
      <c r="T1214" s="266"/>
    </row>
    <row r="1215" spans="20:20">
      <c r="T1215" s="266"/>
    </row>
    <row r="1216" spans="20:20">
      <c r="T1216" s="266"/>
    </row>
    <row r="1217" spans="20:20">
      <c r="T1217" s="266"/>
    </row>
    <row r="1218" spans="20:20">
      <c r="T1218" s="266"/>
    </row>
    <row r="1219" spans="20:20">
      <c r="T1219" s="266"/>
    </row>
    <row r="1220" spans="20:20">
      <c r="T1220" s="266"/>
    </row>
    <row r="1221" spans="20:20">
      <c r="T1221" s="266"/>
    </row>
    <row r="1222" spans="20:20">
      <c r="T1222" s="266"/>
    </row>
    <row r="1223" spans="20:20">
      <c r="T1223" s="266"/>
    </row>
    <row r="1224" spans="20:20">
      <c r="T1224" s="266"/>
    </row>
    <row r="1225" spans="20:20">
      <c r="T1225" s="266"/>
    </row>
    <row r="1226" spans="20:20">
      <c r="T1226" s="266"/>
    </row>
    <row r="1227" spans="20:20">
      <c r="T1227" s="266"/>
    </row>
    <row r="1228" spans="20:20">
      <c r="T1228" s="266"/>
    </row>
    <row r="1229" spans="20:20">
      <c r="T1229" s="266"/>
    </row>
    <row r="1230" spans="20:20">
      <c r="T1230" s="266"/>
    </row>
    <row r="1231" spans="20:20">
      <c r="T1231" s="266"/>
    </row>
    <row r="1232" spans="20:20">
      <c r="T1232" s="266"/>
    </row>
    <row r="1233" spans="20:20">
      <c r="T1233" s="266"/>
    </row>
    <row r="1234" spans="20:20">
      <c r="T1234" s="266"/>
    </row>
    <row r="1235" spans="20:20">
      <c r="T1235" s="266"/>
    </row>
    <row r="1236" spans="20:20">
      <c r="T1236" s="266"/>
    </row>
    <row r="1237" spans="20:20">
      <c r="T1237" s="266"/>
    </row>
    <row r="1238" spans="20:20">
      <c r="T1238" s="266"/>
    </row>
    <row r="1239" spans="20:20">
      <c r="T1239" s="266"/>
    </row>
    <row r="1240" spans="20:20">
      <c r="T1240" s="266"/>
    </row>
    <row r="1241" spans="20:20">
      <c r="T1241" s="266"/>
    </row>
    <row r="1242" spans="20:20">
      <c r="T1242" s="266"/>
    </row>
    <row r="1243" spans="20:20">
      <c r="T1243" s="266"/>
    </row>
    <row r="1244" spans="20:20">
      <c r="T1244" s="266"/>
    </row>
    <row r="1245" spans="20:20">
      <c r="T1245" s="266"/>
    </row>
    <row r="1246" spans="20:20">
      <c r="T1246" s="266"/>
    </row>
    <row r="1247" spans="20:20">
      <c r="T1247" s="266"/>
    </row>
    <row r="1248" spans="20:20">
      <c r="T1248" s="266"/>
    </row>
    <row r="1249" spans="20:20">
      <c r="T1249" s="266"/>
    </row>
    <row r="1250" spans="20:20">
      <c r="T1250" s="266"/>
    </row>
    <row r="1251" spans="20:20">
      <c r="T1251" s="266"/>
    </row>
    <row r="1252" spans="20:20">
      <c r="T1252" s="266"/>
    </row>
    <row r="1253" spans="20:20">
      <c r="T1253" s="266"/>
    </row>
    <row r="1254" spans="20:20">
      <c r="T1254" s="266"/>
    </row>
    <row r="1255" spans="20:20">
      <c r="T1255" s="266"/>
    </row>
    <row r="1256" spans="20:20">
      <c r="T1256" s="266"/>
    </row>
    <row r="1257" spans="20:20">
      <c r="T1257" s="266"/>
    </row>
    <row r="1258" spans="20:20">
      <c r="T1258" s="266"/>
    </row>
    <row r="1259" spans="20:20">
      <c r="T1259" s="266"/>
    </row>
    <row r="1260" spans="20:20">
      <c r="T1260" s="266"/>
    </row>
    <row r="1261" spans="20:20">
      <c r="T1261" s="266"/>
    </row>
    <row r="1262" spans="20:20">
      <c r="T1262" s="266"/>
    </row>
    <row r="1263" spans="20:20">
      <c r="T1263" s="266"/>
    </row>
    <row r="1264" spans="20:20">
      <c r="T1264" s="266"/>
    </row>
    <row r="1265" spans="20:20">
      <c r="T1265" s="266"/>
    </row>
    <row r="1266" spans="20:20">
      <c r="T1266" s="266"/>
    </row>
    <row r="1267" spans="20:20">
      <c r="T1267" s="266"/>
    </row>
    <row r="1268" spans="20:20">
      <c r="T1268" s="266"/>
    </row>
    <row r="1269" spans="20:20">
      <c r="T1269" s="266"/>
    </row>
    <row r="1270" spans="20:20">
      <c r="T1270" s="266"/>
    </row>
    <row r="1271" spans="20:20">
      <c r="T1271" s="266"/>
    </row>
    <row r="1272" spans="20:20">
      <c r="T1272" s="266"/>
    </row>
    <row r="1273" spans="20:20">
      <c r="T1273" s="266"/>
    </row>
    <row r="1274" spans="20:20">
      <c r="T1274" s="266"/>
    </row>
    <row r="1275" spans="20:20">
      <c r="T1275" s="266"/>
    </row>
    <row r="1276" spans="20:20">
      <c r="T1276" s="266"/>
    </row>
    <row r="1277" spans="20:20">
      <c r="T1277" s="266"/>
    </row>
    <row r="1278" spans="20:20">
      <c r="T1278" s="266"/>
    </row>
    <row r="1279" spans="20:20">
      <c r="T1279" s="266"/>
    </row>
    <row r="1280" spans="20:20">
      <c r="T1280" s="266"/>
    </row>
    <row r="1281" spans="20:20">
      <c r="T1281" s="266"/>
    </row>
    <row r="1282" spans="20:20">
      <c r="T1282" s="266"/>
    </row>
    <row r="1283" spans="20:20">
      <c r="T1283" s="266"/>
    </row>
    <row r="1284" spans="20:20">
      <c r="T1284" s="266"/>
    </row>
    <row r="1285" spans="20:20">
      <c r="T1285" s="266"/>
    </row>
    <row r="1286" spans="20:20">
      <c r="T1286" s="266"/>
    </row>
    <row r="1287" spans="20:20">
      <c r="T1287" s="266"/>
    </row>
    <row r="1288" spans="20:20">
      <c r="T1288" s="266"/>
    </row>
    <row r="1289" spans="20:20">
      <c r="T1289" s="266"/>
    </row>
    <row r="1290" spans="20:20">
      <c r="T1290" s="266"/>
    </row>
    <row r="1291" spans="20:20">
      <c r="T1291" s="266"/>
    </row>
    <row r="1292" spans="20:20">
      <c r="T1292" s="266"/>
    </row>
    <row r="1293" spans="20:20">
      <c r="T1293" s="266"/>
    </row>
    <row r="1294" spans="20:20">
      <c r="T1294" s="266"/>
    </row>
    <row r="1295" spans="20:20">
      <c r="T1295" s="266"/>
    </row>
    <row r="1296" spans="20:20">
      <c r="T1296" s="266"/>
    </row>
    <row r="1297" spans="20:20">
      <c r="T1297" s="266"/>
    </row>
    <row r="1298" spans="20:20">
      <c r="T1298" s="266"/>
    </row>
    <row r="1299" spans="20:20">
      <c r="T1299" s="266"/>
    </row>
    <row r="1300" spans="20:20">
      <c r="T1300" s="266"/>
    </row>
    <row r="1301" spans="20:20">
      <c r="T1301" s="266"/>
    </row>
    <row r="1302" spans="20:20">
      <c r="T1302" s="266"/>
    </row>
    <row r="1303" spans="20:20">
      <c r="T1303" s="266"/>
    </row>
    <row r="1304" spans="20:20">
      <c r="T1304" s="266"/>
    </row>
    <row r="1305" spans="20:20">
      <c r="T1305" s="266"/>
    </row>
    <row r="1306" spans="20:20">
      <c r="T1306" s="266"/>
    </row>
    <row r="1307" spans="20:20">
      <c r="T1307" s="266"/>
    </row>
    <row r="1308" spans="20:20">
      <c r="T1308" s="266"/>
    </row>
    <row r="1309" spans="20:20">
      <c r="T1309" s="266"/>
    </row>
    <row r="1310" spans="20:20">
      <c r="T1310" s="266"/>
    </row>
    <row r="1311" spans="20:20">
      <c r="T1311" s="266"/>
    </row>
    <row r="1312" spans="20:20">
      <c r="T1312" s="266"/>
    </row>
    <row r="1313" spans="20:20">
      <c r="T1313" s="266"/>
    </row>
    <row r="1314" spans="20:20">
      <c r="T1314" s="266"/>
    </row>
    <row r="1315" spans="20:20">
      <c r="T1315" s="266"/>
    </row>
    <row r="1316" spans="20:20">
      <c r="T1316" s="266"/>
    </row>
    <row r="1317" spans="20:20">
      <c r="T1317" s="266"/>
    </row>
    <row r="1318" spans="20:20">
      <c r="T1318" s="266"/>
    </row>
    <row r="1319" spans="20:20">
      <c r="T1319" s="266"/>
    </row>
    <row r="1320" spans="20:20">
      <c r="T1320" s="266"/>
    </row>
    <row r="1321" spans="20:20">
      <c r="T1321" s="266"/>
    </row>
    <row r="1322" spans="20:20">
      <c r="T1322" s="266"/>
    </row>
    <row r="1323" spans="20:20">
      <c r="T1323" s="266"/>
    </row>
    <row r="1324" spans="20:20">
      <c r="T1324" s="266"/>
    </row>
    <row r="1325" spans="20:20">
      <c r="T1325" s="266"/>
    </row>
    <row r="1326" spans="20:20">
      <c r="T1326" s="266"/>
    </row>
    <row r="1327" spans="20:20">
      <c r="T1327" s="266"/>
    </row>
    <row r="1328" spans="20:20">
      <c r="T1328" s="266"/>
    </row>
    <row r="1329" spans="20:20">
      <c r="T1329" s="266"/>
    </row>
    <row r="1330" spans="20:20">
      <c r="T1330" s="266"/>
    </row>
    <row r="1331" spans="20:20">
      <c r="T1331" s="266"/>
    </row>
    <row r="1332" spans="20:20">
      <c r="T1332" s="266"/>
    </row>
    <row r="1333" spans="20:20">
      <c r="T1333" s="266"/>
    </row>
    <row r="1334" spans="20:20">
      <c r="T1334" s="266"/>
    </row>
    <row r="1335" spans="20:20">
      <c r="T1335" s="266"/>
    </row>
    <row r="1336" spans="20:20">
      <c r="T1336" s="266"/>
    </row>
    <row r="1337" spans="20:20">
      <c r="T1337" s="266"/>
    </row>
    <row r="1338" spans="20:20">
      <c r="T1338" s="266"/>
    </row>
    <row r="1339" spans="20:20">
      <c r="T1339" s="266"/>
    </row>
    <row r="1340" spans="20:20">
      <c r="T1340" s="266"/>
    </row>
    <row r="1341" spans="20:20">
      <c r="T1341" s="266"/>
    </row>
    <row r="1342" spans="20:20">
      <c r="T1342" s="266"/>
    </row>
    <row r="1343" spans="20:20">
      <c r="T1343" s="266"/>
    </row>
    <row r="1344" spans="20:20">
      <c r="T1344" s="266"/>
    </row>
    <row r="1345" spans="20:20">
      <c r="T1345" s="266"/>
    </row>
    <row r="1346" spans="20:20">
      <c r="T1346" s="266"/>
    </row>
    <row r="1347" spans="20:20">
      <c r="T1347" s="266"/>
    </row>
    <row r="1348" spans="20:20">
      <c r="T1348" s="266"/>
    </row>
    <row r="1349" spans="20:20">
      <c r="T1349" s="266"/>
    </row>
    <row r="1350" spans="20:20">
      <c r="T1350" s="266"/>
    </row>
    <row r="1351" spans="20:20">
      <c r="T1351" s="266"/>
    </row>
    <row r="1352" spans="20:20">
      <c r="T1352" s="266"/>
    </row>
    <row r="1353" spans="20:20">
      <c r="T1353" s="266"/>
    </row>
    <row r="1354" spans="20:20">
      <c r="T1354" s="266"/>
    </row>
    <row r="1355" spans="20:20">
      <c r="T1355" s="266"/>
    </row>
    <row r="1356" spans="20:20">
      <c r="T1356" s="266"/>
    </row>
    <row r="1357" spans="20:20">
      <c r="T1357" s="266"/>
    </row>
    <row r="1358" spans="20:20">
      <c r="T1358" s="266"/>
    </row>
    <row r="1359" spans="20:20">
      <c r="T1359" s="266"/>
    </row>
    <row r="1360" spans="20:20">
      <c r="T1360" s="266"/>
    </row>
    <row r="1361" spans="20:20">
      <c r="T1361" s="266"/>
    </row>
    <row r="1362" spans="20:20">
      <c r="T1362" s="266"/>
    </row>
    <row r="1363" spans="20:20">
      <c r="T1363" s="266"/>
    </row>
    <row r="1364" spans="20:20">
      <c r="T1364" s="266"/>
    </row>
    <row r="1365" spans="20:20">
      <c r="T1365" s="266"/>
    </row>
    <row r="1366" spans="20:20">
      <c r="T1366" s="266"/>
    </row>
    <row r="1367" spans="20:20">
      <c r="T1367" s="266"/>
    </row>
    <row r="1368" spans="20:20">
      <c r="T1368" s="266"/>
    </row>
    <row r="1369" spans="20:20">
      <c r="T1369" s="266"/>
    </row>
    <row r="1370" spans="20:20">
      <c r="T1370" s="266"/>
    </row>
    <row r="1371" spans="20:20">
      <c r="T1371" s="266"/>
    </row>
    <row r="1372" spans="20:20">
      <c r="T1372" s="266"/>
    </row>
    <row r="1373" spans="20:20">
      <c r="T1373" s="266"/>
    </row>
    <row r="1374" spans="20:20">
      <c r="T1374" s="266"/>
    </row>
    <row r="1375" spans="20:20">
      <c r="T1375" s="266"/>
    </row>
    <row r="1376" spans="20:20">
      <c r="T1376" s="266"/>
    </row>
    <row r="1377" spans="20:20">
      <c r="T1377" s="266"/>
    </row>
    <row r="1378" spans="20:20">
      <c r="T1378" s="266"/>
    </row>
    <row r="1379" spans="20:20">
      <c r="T1379" s="266"/>
    </row>
    <row r="1380" spans="20:20">
      <c r="T1380" s="266"/>
    </row>
    <row r="1381" spans="20:20">
      <c r="T1381" s="266"/>
    </row>
    <row r="1382" spans="20:20">
      <c r="T1382" s="266"/>
    </row>
    <row r="1383" spans="20:20">
      <c r="T1383" s="266"/>
    </row>
    <row r="1384" spans="20:20">
      <c r="T1384" s="266"/>
    </row>
    <row r="1385" spans="20:20">
      <c r="T1385" s="266"/>
    </row>
    <row r="1386" spans="20:20">
      <c r="T1386" s="266"/>
    </row>
    <row r="1387" spans="20:20">
      <c r="T1387" s="266"/>
    </row>
    <row r="1388" spans="20:20">
      <c r="T1388" s="266"/>
    </row>
    <row r="1389" spans="20:20">
      <c r="T1389" s="266"/>
    </row>
    <row r="1390" spans="20:20">
      <c r="T1390" s="266"/>
    </row>
    <row r="1391" spans="20:20">
      <c r="T1391" s="266"/>
    </row>
    <row r="1392" spans="20:20">
      <c r="T1392" s="266"/>
    </row>
    <row r="1393" spans="20:20">
      <c r="T1393" s="266"/>
    </row>
    <row r="1394" spans="20:20">
      <c r="T1394" s="266"/>
    </row>
    <row r="1395" spans="20:20">
      <c r="T1395" s="266"/>
    </row>
    <row r="1396" spans="20:20">
      <c r="T1396" s="266"/>
    </row>
    <row r="1397" spans="20:20">
      <c r="T1397" s="266"/>
    </row>
    <row r="1398" spans="20:20">
      <c r="T1398" s="266"/>
    </row>
    <row r="1399" spans="20:20">
      <c r="T1399" s="266"/>
    </row>
    <row r="1400" spans="20:20">
      <c r="T1400" s="266"/>
    </row>
    <row r="1401" spans="20:20">
      <c r="T1401" s="266"/>
    </row>
    <row r="1402" spans="20:20">
      <c r="T1402" s="266"/>
    </row>
    <row r="1403" spans="20:20">
      <c r="T1403" s="266"/>
    </row>
    <row r="1404" spans="20:20">
      <c r="T1404" s="266"/>
    </row>
    <row r="1405" spans="20:20">
      <c r="T1405" s="266"/>
    </row>
    <row r="1406" spans="20:20">
      <c r="T1406" s="266"/>
    </row>
    <row r="1407" spans="20:20">
      <c r="T1407" s="266"/>
    </row>
    <row r="1408" spans="20:20">
      <c r="T1408" s="266"/>
    </row>
    <row r="1409" spans="20:20">
      <c r="T1409" s="266"/>
    </row>
    <row r="1410" spans="20:20">
      <c r="T1410" s="266"/>
    </row>
    <row r="1411" spans="20:20">
      <c r="T1411" s="266"/>
    </row>
    <row r="1412" spans="20:20">
      <c r="T1412" s="266"/>
    </row>
    <row r="1413" spans="20:20">
      <c r="T1413" s="266"/>
    </row>
    <row r="1414" spans="20:20">
      <c r="T1414" s="266"/>
    </row>
    <row r="1415" spans="20:20">
      <c r="T1415" s="266"/>
    </row>
    <row r="1416" spans="20:20">
      <c r="T1416" s="266"/>
    </row>
    <row r="1417" spans="20:20">
      <c r="T1417" s="266"/>
    </row>
    <row r="1418" spans="20:20">
      <c r="T1418" s="266"/>
    </row>
    <row r="1419" spans="20:20">
      <c r="T1419" s="266"/>
    </row>
    <row r="1420" spans="20:20">
      <c r="T1420" s="266"/>
    </row>
    <row r="1421" spans="20:20">
      <c r="T1421" s="266"/>
    </row>
    <row r="1422" spans="20:20">
      <c r="T1422" s="266"/>
    </row>
    <row r="1423" spans="20:20">
      <c r="T1423" s="266"/>
    </row>
    <row r="1424" spans="20:20">
      <c r="T1424" s="266"/>
    </row>
    <row r="1425" spans="20:20">
      <c r="T1425" s="266"/>
    </row>
    <row r="1426" spans="20:20">
      <c r="T1426" s="266"/>
    </row>
    <row r="1427" spans="20:20">
      <c r="T1427" s="266"/>
    </row>
    <row r="1428" spans="20:20">
      <c r="T1428" s="266"/>
    </row>
    <row r="1429" spans="20:20">
      <c r="T1429" s="266"/>
    </row>
    <row r="1430" spans="20:20">
      <c r="T1430" s="266"/>
    </row>
    <row r="1431" spans="20:20">
      <c r="T1431" s="266"/>
    </row>
    <row r="1432" spans="20:20">
      <c r="T1432" s="266"/>
    </row>
    <row r="1433" spans="20:20">
      <c r="T1433" s="266"/>
    </row>
    <row r="1434" spans="20:20">
      <c r="T1434" s="266"/>
    </row>
    <row r="1435" spans="20:20">
      <c r="T1435" s="266"/>
    </row>
    <row r="1436" spans="20:20">
      <c r="T1436" s="266"/>
    </row>
    <row r="1437" spans="20:20">
      <c r="T1437" s="266"/>
    </row>
    <row r="1438" spans="20:20">
      <c r="T1438" s="266"/>
    </row>
    <row r="1439" spans="20:20">
      <c r="T1439" s="266"/>
    </row>
    <row r="1440" spans="20:20">
      <c r="T1440" s="266"/>
    </row>
    <row r="1441" spans="20:20">
      <c r="T1441" s="266"/>
    </row>
    <row r="1442" spans="20:20">
      <c r="T1442" s="266"/>
    </row>
    <row r="1443" spans="20:20">
      <c r="T1443" s="266"/>
    </row>
    <row r="1444" spans="20:20">
      <c r="T1444" s="266"/>
    </row>
    <row r="1445" spans="20:20">
      <c r="T1445" s="266"/>
    </row>
    <row r="1446" spans="20:20">
      <c r="T1446" s="266"/>
    </row>
    <row r="1447" spans="20:20">
      <c r="T1447" s="266"/>
    </row>
    <row r="1448" spans="20:20">
      <c r="T1448" s="266"/>
    </row>
    <row r="1449" spans="20:20">
      <c r="T1449" s="266"/>
    </row>
    <row r="1450" spans="20:20">
      <c r="T1450" s="266"/>
    </row>
    <row r="1451" spans="20:20">
      <c r="T1451" s="266"/>
    </row>
    <row r="1452" spans="20:20">
      <c r="T1452" s="266"/>
    </row>
    <row r="1453" spans="20:20">
      <c r="T1453" s="266"/>
    </row>
    <row r="1454" spans="20:20">
      <c r="T1454" s="266"/>
    </row>
    <row r="1455" spans="20:20">
      <c r="T1455" s="266"/>
    </row>
    <row r="1456" spans="20:20">
      <c r="T1456" s="266"/>
    </row>
    <row r="1457" spans="20:20">
      <c r="T1457" s="266"/>
    </row>
    <row r="1458" spans="20:20">
      <c r="T1458" s="266"/>
    </row>
    <row r="1459" spans="20:20">
      <c r="T1459" s="266"/>
    </row>
    <row r="1460" spans="20:20">
      <c r="T1460" s="266"/>
    </row>
    <row r="1461" spans="20:20">
      <c r="T1461" s="266"/>
    </row>
    <row r="1462" spans="20:20">
      <c r="T1462" s="266"/>
    </row>
    <row r="1463" spans="20:20">
      <c r="T1463" s="266"/>
    </row>
    <row r="1464" spans="20:20">
      <c r="T1464" s="266"/>
    </row>
    <row r="1465" spans="20:20">
      <c r="T1465" s="266"/>
    </row>
    <row r="1466" spans="20:20">
      <c r="T1466" s="266"/>
    </row>
    <row r="1467" spans="20:20">
      <c r="T1467" s="266"/>
    </row>
    <row r="1468" spans="20:20">
      <c r="T1468" s="266"/>
    </row>
    <row r="1469" spans="20:20">
      <c r="T1469" s="266"/>
    </row>
    <row r="1470" spans="20:20">
      <c r="T1470" s="266"/>
    </row>
    <row r="1471" spans="20:20">
      <c r="T1471" s="266"/>
    </row>
    <row r="1472" spans="20:20">
      <c r="T1472" s="266"/>
    </row>
    <row r="1473" spans="20:20">
      <c r="T1473" s="266"/>
    </row>
    <row r="1474" spans="20:20">
      <c r="T1474" s="266"/>
    </row>
    <row r="1475" spans="20:20">
      <c r="T1475" s="266"/>
    </row>
    <row r="1476" spans="20:20">
      <c r="T1476" s="266"/>
    </row>
    <row r="1477" spans="20:20">
      <c r="T1477" s="266"/>
    </row>
    <row r="1478" spans="20:20">
      <c r="T1478" s="266"/>
    </row>
    <row r="1479" spans="20:20">
      <c r="T1479" s="266"/>
    </row>
    <row r="1480" spans="20:20">
      <c r="T1480" s="266"/>
    </row>
    <row r="1481" spans="20:20">
      <c r="T1481" s="266"/>
    </row>
    <row r="1482" spans="20:20">
      <c r="T1482" s="266"/>
    </row>
    <row r="1483" spans="20:20">
      <c r="T1483" s="266"/>
    </row>
    <row r="1484" spans="20:20">
      <c r="T1484" s="266"/>
    </row>
    <row r="1485" spans="20:20">
      <c r="T1485" s="266"/>
    </row>
    <row r="1486" spans="20:20">
      <c r="T1486" s="266"/>
    </row>
    <row r="1487" spans="20:20">
      <c r="T1487" s="266"/>
    </row>
    <row r="1488" spans="20:20">
      <c r="T1488" s="266"/>
    </row>
    <row r="1489" spans="20:20">
      <c r="T1489" s="266"/>
    </row>
    <row r="1490" spans="20:20">
      <c r="T1490" s="266"/>
    </row>
    <row r="1491" spans="20:20">
      <c r="T1491" s="266"/>
    </row>
    <row r="1492" spans="20:20">
      <c r="T1492" s="266"/>
    </row>
    <row r="1493" spans="20:20">
      <c r="T1493" s="266"/>
    </row>
    <row r="1494" spans="20:20">
      <c r="T1494" s="266"/>
    </row>
    <row r="1495" spans="20:20">
      <c r="T1495" s="266"/>
    </row>
    <row r="1496" spans="20:20">
      <c r="T1496" s="266"/>
    </row>
    <row r="1497" spans="20:20">
      <c r="T1497" s="266"/>
    </row>
    <row r="1498" spans="20:20">
      <c r="T1498" s="266"/>
    </row>
    <row r="1499" spans="20:20">
      <c r="T1499" s="266"/>
    </row>
    <row r="1500" spans="20:20">
      <c r="T1500" s="266"/>
    </row>
    <row r="1501" spans="20:20">
      <c r="T1501" s="266"/>
    </row>
    <row r="1502" spans="20:20">
      <c r="T1502" s="266"/>
    </row>
    <row r="1503" spans="20:20">
      <c r="T1503" s="266"/>
    </row>
    <row r="1504" spans="20:20">
      <c r="T1504" s="266"/>
    </row>
    <row r="1505" spans="20:20">
      <c r="T1505" s="266"/>
    </row>
    <row r="1506" spans="20:20">
      <c r="T1506" s="266"/>
    </row>
    <row r="1507" spans="20:20">
      <c r="T1507" s="266"/>
    </row>
    <row r="1508" spans="20:20">
      <c r="T1508" s="266"/>
    </row>
    <row r="1509" spans="20:20">
      <c r="T1509" s="266"/>
    </row>
    <row r="1510" spans="20:20">
      <c r="T1510" s="266"/>
    </row>
    <row r="1511" spans="20:20">
      <c r="T1511" s="266"/>
    </row>
    <row r="1512" spans="20:20">
      <c r="T1512" s="266"/>
    </row>
    <row r="1513" spans="20:20">
      <c r="T1513" s="266"/>
    </row>
    <row r="1514" spans="20:20">
      <c r="T1514" s="266"/>
    </row>
    <row r="1515" spans="20:20">
      <c r="T1515" s="266"/>
    </row>
    <row r="1516" spans="20:20">
      <c r="T1516" s="266"/>
    </row>
    <row r="1517" spans="20:20">
      <c r="T1517" s="266"/>
    </row>
    <row r="1518" spans="20:20">
      <c r="T1518" s="266"/>
    </row>
    <row r="1519" spans="20:20">
      <c r="T1519" s="266"/>
    </row>
    <row r="1520" spans="20:20">
      <c r="T1520" s="266"/>
    </row>
    <row r="1521" spans="20:20">
      <c r="T1521" s="266"/>
    </row>
    <row r="1522" spans="20:20">
      <c r="T1522" s="266"/>
    </row>
    <row r="1523" spans="20:20">
      <c r="T1523" s="266"/>
    </row>
    <row r="1524" spans="20:20">
      <c r="T1524" s="266"/>
    </row>
    <row r="1525" spans="20:20">
      <c r="T1525" s="266"/>
    </row>
    <row r="1526" spans="20:20">
      <c r="T1526" s="266"/>
    </row>
    <row r="1527" spans="20:20">
      <c r="T1527" s="266"/>
    </row>
    <row r="1528" spans="20:20">
      <c r="T1528" s="266"/>
    </row>
    <row r="1529" spans="20:20">
      <c r="T1529" s="266"/>
    </row>
    <row r="1530" spans="20:20">
      <c r="T1530" s="266"/>
    </row>
    <row r="1531" spans="20:20">
      <c r="T1531" s="266"/>
    </row>
    <row r="1532" spans="20:20">
      <c r="T1532" s="266"/>
    </row>
    <row r="1533" spans="20:20">
      <c r="T1533" s="266"/>
    </row>
    <row r="1534" spans="20:20">
      <c r="T1534" s="266"/>
    </row>
    <row r="1535" spans="20:20">
      <c r="T1535" s="266"/>
    </row>
    <row r="1536" spans="20:20">
      <c r="T1536" s="266"/>
    </row>
    <row r="1537" spans="20:20">
      <c r="T1537" s="266"/>
    </row>
    <row r="1538" spans="20:20">
      <c r="T1538" s="266"/>
    </row>
    <row r="1539" spans="20:20">
      <c r="T1539" s="266"/>
    </row>
    <row r="1540" spans="20:20">
      <c r="T1540" s="266"/>
    </row>
    <row r="1541" spans="20:20">
      <c r="T1541" s="266"/>
    </row>
    <row r="1542" spans="20:20">
      <c r="T1542" s="266"/>
    </row>
    <row r="1543" spans="20:20">
      <c r="T1543" s="266"/>
    </row>
    <row r="1544" spans="20:20">
      <c r="T1544" s="266"/>
    </row>
    <row r="1545" spans="20:20">
      <c r="T1545" s="266"/>
    </row>
    <row r="1546" spans="20:20">
      <c r="T1546" s="266"/>
    </row>
    <row r="1547" spans="20:20">
      <c r="T1547" s="266"/>
    </row>
    <row r="1548" spans="20:20">
      <c r="T1548" s="266"/>
    </row>
    <row r="1549" spans="20:20">
      <c r="T1549" s="266"/>
    </row>
    <row r="1550" spans="20:20">
      <c r="T1550" s="266"/>
    </row>
    <row r="1551" spans="20:20">
      <c r="T1551" s="266"/>
    </row>
    <row r="1552" spans="20:20">
      <c r="T1552" s="266"/>
    </row>
    <row r="1553" spans="20:20">
      <c r="T1553" s="266"/>
    </row>
    <row r="1554" spans="20:20">
      <c r="T1554" s="266"/>
    </row>
    <row r="1555" spans="20:20">
      <c r="T1555" s="266"/>
    </row>
    <row r="1556" spans="20:20">
      <c r="T1556" s="266"/>
    </row>
    <row r="1557" spans="20:20">
      <c r="T1557" s="266"/>
    </row>
    <row r="1558" spans="20:20">
      <c r="T1558" s="266"/>
    </row>
    <row r="1559" spans="20:20">
      <c r="T1559" s="266"/>
    </row>
    <row r="1560" spans="20:20">
      <c r="T1560" s="266"/>
    </row>
    <row r="1561" spans="20:20">
      <c r="T1561" s="266"/>
    </row>
    <row r="1562" spans="20:20">
      <c r="T1562" s="266"/>
    </row>
    <row r="1563" spans="20:20">
      <c r="T1563" s="266"/>
    </row>
    <row r="1564" spans="20:20">
      <c r="T1564" s="266"/>
    </row>
    <row r="1565" spans="20:20">
      <c r="T1565" s="266"/>
    </row>
    <row r="1566" spans="20:20">
      <c r="T1566" s="266"/>
    </row>
    <row r="1567" spans="20:20">
      <c r="T1567" s="266"/>
    </row>
    <row r="1568" spans="20:20">
      <c r="T1568" s="266"/>
    </row>
    <row r="1569" spans="20:20">
      <c r="T1569" s="266"/>
    </row>
    <row r="1570" spans="20:20">
      <c r="T1570" s="266"/>
    </row>
    <row r="1571" spans="20:20">
      <c r="T1571" s="266"/>
    </row>
    <row r="1572" spans="20:20">
      <c r="T1572" s="266"/>
    </row>
    <row r="1573" spans="20:20">
      <c r="T1573" s="266"/>
    </row>
    <row r="1574" spans="20:20">
      <c r="T1574" s="266"/>
    </row>
    <row r="1575" spans="20:20">
      <c r="T1575" s="266"/>
    </row>
    <row r="1576" spans="20:20">
      <c r="T1576" s="266"/>
    </row>
    <row r="1577" spans="20:20">
      <c r="T1577" s="266"/>
    </row>
    <row r="1578" spans="20:20">
      <c r="T1578" s="266"/>
    </row>
    <row r="1579" spans="20:20">
      <c r="T1579" s="266"/>
    </row>
    <row r="1580" spans="20:20">
      <c r="T1580" s="266"/>
    </row>
    <row r="1581" spans="20:20">
      <c r="T1581" s="266"/>
    </row>
    <row r="1582" spans="20:20">
      <c r="T1582" s="266"/>
    </row>
    <row r="1583" spans="20:20">
      <c r="T1583" s="266"/>
    </row>
    <row r="1584" spans="20:20">
      <c r="T1584" s="266"/>
    </row>
    <row r="1585" spans="20:20">
      <c r="T1585" s="266"/>
    </row>
    <row r="1586" spans="20:20">
      <c r="T1586" s="266"/>
    </row>
    <row r="1587" spans="20:20">
      <c r="T1587" s="266"/>
    </row>
    <row r="1588" spans="20:20">
      <c r="T1588" s="266"/>
    </row>
    <row r="1589" spans="20:20">
      <c r="T1589" s="266"/>
    </row>
    <row r="1590" spans="20:20">
      <c r="T1590" s="266"/>
    </row>
    <row r="1591" spans="20:20">
      <c r="T1591" s="266"/>
    </row>
    <row r="1592" spans="20:20">
      <c r="T1592" s="266"/>
    </row>
    <row r="1593" spans="20:20">
      <c r="T1593" s="266"/>
    </row>
    <row r="1594" spans="20:20">
      <c r="T1594" s="266"/>
    </row>
    <row r="1595" spans="20:20">
      <c r="T1595" s="266"/>
    </row>
    <row r="1596" spans="20:20">
      <c r="T1596" s="266"/>
    </row>
    <row r="1597" spans="20:20">
      <c r="T1597" s="266"/>
    </row>
    <row r="1598" spans="20:20">
      <c r="T1598" s="266"/>
    </row>
    <row r="1599" spans="20:20">
      <c r="T1599" s="266"/>
    </row>
    <row r="1600" spans="20:20">
      <c r="T1600" s="266"/>
    </row>
    <row r="1601" spans="20:20">
      <c r="T1601" s="266"/>
    </row>
    <row r="1602" spans="20:20">
      <c r="T1602" s="266"/>
    </row>
    <row r="1603" spans="20:20">
      <c r="T1603" s="266"/>
    </row>
    <row r="1604" spans="20:20">
      <c r="T1604" s="266"/>
    </row>
    <row r="1605" spans="20:20">
      <c r="T1605" s="266"/>
    </row>
    <row r="1606" spans="20:20">
      <c r="T1606" s="266"/>
    </row>
    <row r="1607" spans="20:20">
      <c r="T1607" s="266"/>
    </row>
    <row r="1608" spans="20:20">
      <c r="T1608" s="266"/>
    </row>
    <row r="1609" spans="20:20">
      <c r="T1609" s="266"/>
    </row>
    <row r="1610" spans="20:20">
      <c r="T1610" s="266"/>
    </row>
    <row r="1611" spans="20:20">
      <c r="T1611" s="266"/>
    </row>
    <row r="1612" spans="20:20">
      <c r="T1612" s="266"/>
    </row>
    <row r="1613" spans="20:20">
      <c r="T1613" s="266"/>
    </row>
    <row r="1614" spans="20:20">
      <c r="T1614" s="266"/>
    </row>
    <row r="1615" spans="20:20">
      <c r="T1615" s="266"/>
    </row>
    <row r="1616" spans="20:20">
      <c r="T1616" s="266"/>
    </row>
    <row r="1617" spans="20:20">
      <c r="T1617" s="266"/>
    </row>
    <row r="1618" spans="20:20">
      <c r="T1618" s="266"/>
    </row>
    <row r="1619" spans="20:20">
      <c r="T1619" s="266"/>
    </row>
    <row r="1620" spans="20:20">
      <c r="T1620" s="266"/>
    </row>
    <row r="1621" spans="20:20">
      <c r="T1621" s="266"/>
    </row>
    <row r="1622" spans="20:20">
      <c r="T1622" s="266"/>
    </row>
    <row r="1623" spans="20:20">
      <c r="T1623" s="266"/>
    </row>
    <row r="1624" spans="20:20">
      <c r="T1624" s="266"/>
    </row>
    <row r="1625" spans="20:20">
      <c r="T1625" s="266"/>
    </row>
    <row r="1626" spans="20:20">
      <c r="T1626" s="266"/>
    </row>
    <row r="1627" spans="20:20">
      <c r="T1627" s="266"/>
    </row>
    <row r="1628" spans="20:20">
      <c r="T1628" s="266"/>
    </row>
    <row r="1629" spans="20:20">
      <c r="T1629" s="266"/>
    </row>
    <row r="1630" spans="20:20">
      <c r="T1630" s="266"/>
    </row>
    <row r="1631" spans="20:20">
      <c r="T1631" s="266"/>
    </row>
    <row r="1632" spans="20:20">
      <c r="T1632" s="266"/>
    </row>
    <row r="1633" spans="20:20">
      <c r="T1633" s="266"/>
    </row>
    <row r="1634" spans="20:20">
      <c r="T1634" s="266"/>
    </row>
    <row r="1635" spans="20:20">
      <c r="T1635" s="266"/>
    </row>
    <row r="1636" spans="20:20">
      <c r="T1636" s="266"/>
    </row>
    <row r="1637" spans="20:20">
      <c r="T1637" s="266"/>
    </row>
    <row r="1638" spans="20:20">
      <c r="T1638" s="266"/>
    </row>
    <row r="1639" spans="20:20">
      <c r="T1639" s="266"/>
    </row>
    <row r="1640" spans="20:20">
      <c r="T1640" s="266"/>
    </row>
    <row r="1641" spans="20:20">
      <c r="T1641" s="266"/>
    </row>
    <row r="1642" spans="20:20">
      <c r="T1642" s="266"/>
    </row>
    <row r="1643" spans="20:20">
      <c r="T1643" s="266"/>
    </row>
    <row r="1644" spans="20:20">
      <c r="T1644" s="266"/>
    </row>
    <row r="1645" spans="20:20">
      <c r="T1645" s="266"/>
    </row>
    <row r="1646" spans="20:20">
      <c r="T1646" s="266"/>
    </row>
    <row r="1647" spans="20:20">
      <c r="T1647" s="266"/>
    </row>
    <row r="1648" spans="20:20">
      <c r="T1648" s="266"/>
    </row>
    <row r="1649" spans="20:20">
      <c r="T1649" s="266"/>
    </row>
    <row r="1650" spans="20:20">
      <c r="T1650" s="266"/>
    </row>
    <row r="1651" spans="20:20">
      <c r="T1651" s="266"/>
    </row>
    <row r="1652" spans="20:20">
      <c r="T1652" s="266"/>
    </row>
    <row r="1653" spans="20:20">
      <c r="T1653" s="266"/>
    </row>
    <row r="1654" spans="20:20">
      <c r="T1654" s="266"/>
    </row>
    <row r="1655" spans="20:20">
      <c r="T1655" s="266"/>
    </row>
    <row r="1656" spans="20:20">
      <c r="T1656" s="266"/>
    </row>
    <row r="1657" spans="20:20">
      <c r="T1657" s="266"/>
    </row>
    <row r="1658" spans="20:20">
      <c r="T1658" s="266"/>
    </row>
    <row r="1659" spans="20:20">
      <c r="T1659" s="266"/>
    </row>
    <row r="1660" spans="20:20">
      <c r="T1660" s="266"/>
    </row>
    <row r="1661" spans="20:20">
      <c r="T1661" s="266"/>
    </row>
    <row r="1662" spans="20:20">
      <c r="T1662" s="266"/>
    </row>
    <row r="1663" spans="20:20">
      <c r="T1663" s="266"/>
    </row>
    <row r="1664" spans="20:20">
      <c r="T1664" s="266"/>
    </row>
    <row r="1665" spans="20:20">
      <c r="T1665" s="266"/>
    </row>
    <row r="1666" spans="20:20">
      <c r="T1666" s="266"/>
    </row>
    <row r="1667" spans="20:20">
      <c r="T1667" s="266"/>
    </row>
    <row r="1668" spans="20:20">
      <c r="T1668" s="266"/>
    </row>
    <row r="1669" spans="20:20">
      <c r="T1669" s="266"/>
    </row>
    <row r="1670" spans="20:20">
      <c r="T1670" s="266"/>
    </row>
    <row r="1671" spans="20:20">
      <c r="T1671" s="266"/>
    </row>
    <row r="1672" spans="20:20">
      <c r="T1672" s="266"/>
    </row>
    <row r="1673" spans="20:20">
      <c r="T1673" s="266"/>
    </row>
    <row r="1674" spans="20:20">
      <c r="T1674" s="266"/>
    </row>
    <row r="1675" spans="20:20">
      <c r="T1675" s="266"/>
    </row>
    <row r="1676" spans="20:20">
      <c r="T1676" s="266"/>
    </row>
    <row r="1677" spans="20:20">
      <c r="T1677" s="266"/>
    </row>
    <row r="1678" spans="20:20">
      <c r="T1678" s="266"/>
    </row>
    <row r="1679" spans="20:20">
      <c r="T1679" s="266"/>
    </row>
    <row r="1680" spans="20:20">
      <c r="T1680" s="266"/>
    </row>
    <row r="1681" spans="20:20">
      <c r="T1681" s="266"/>
    </row>
    <row r="1682" spans="20:20">
      <c r="T1682" s="266"/>
    </row>
    <row r="1683" spans="20:20">
      <c r="T1683" s="266"/>
    </row>
    <row r="1684" spans="20:20">
      <c r="T1684" s="266"/>
    </row>
    <row r="1685" spans="20:20">
      <c r="T1685" s="266"/>
    </row>
    <row r="1686" spans="20:20">
      <c r="T1686" s="266"/>
    </row>
    <row r="1687" spans="20:20">
      <c r="T1687" s="266"/>
    </row>
    <row r="1688" spans="20:20">
      <c r="T1688" s="266"/>
    </row>
    <row r="1689" spans="20:20">
      <c r="T1689" s="266"/>
    </row>
    <row r="1690" spans="20:20">
      <c r="T1690" s="266"/>
    </row>
    <row r="1691" spans="20:20">
      <c r="T1691" s="266"/>
    </row>
    <row r="1692" spans="20:20">
      <c r="T1692" s="266"/>
    </row>
    <row r="1693" spans="20:20">
      <c r="T1693" s="266"/>
    </row>
    <row r="1694" spans="20:20">
      <c r="T1694" s="266"/>
    </row>
    <row r="1695" spans="20:20">
      <c r="T1695" s="266"/>
    </row>
    <row r="1696" spans="20:20">
      <c r="T1696" s="266"/>
    </row>
    <row r="1697" spans="20:20">
      <c r="T1697" s="266"/>
    </row>
    <row r="1698" spans="20:20">
      <c r="T1698" s="266"/>
    </row>
    <row r="1699" spans="20:20">
      <c r="T1699" s="266"/>
    </row>
    <row r="1700" spans="20:20">
      <c r="T1700" s="266"/>
    </row>
    <row r="1701" spans="20:20">
      <c r="T1701" s="266"/>
    </row>
    <row r="1702" spans="20:20">
      <c r="T1702" s="266"/>
    </row>
    <row r="1703" spans="20:20">
      <c r="T1703" s="266"/>
    </row>
    <row r="1704" spans="20:20">
      <c r="T1704" s="266"/>
    </row>
    <row r="1705" spans="20:20">
      <c r="T1705" s="266"/>
    </row>
    <row r="1706" spans="20:20">
      <c r="T1706" s="266"/>
    </row>
    <row r="1707" spans="20:20">
      <c r="T1707" s="266"/>
    </row>
    <row r="1708" spans="20:20">
      <c r="T1708" s="266"/>
    </row>
    <row r="1709" spans="20:20">
      <c r="T1709" s="266"/>
    </row>
    <row r="1710" spans="20:20">
      <c r="T1710" s="266"/>
    </row>
    <row r="1711" spans="20:20">
      <c r="T1711" s="266"/>
    </row>
    <row r="1712" spans="20:20">
      <c r="T1712" s="266"/>
    </row>
    <row r="1713" spans="20:20">
      <c r="T1713" s="266"/>
    </row>
    <row r="1714" spans="20:20">
      <c r="T1714" s="266"/>
    </row>
    <row r="1715" spans="20:20">
      <c r="T1715" s="266"/>
    </row>
    <row r="1716" spans="20:20">
      <c r="T1716" s="266"/>
    </row>
    <row r="1717" spans="20:20">
      <c r="T1717" s="266"/>
    </row>
    <row r="1718" spans="20:20">
      <c r="T1718" s="266"/>
    </row>
    <row r="1719" spans="20:20">
      <c r="T1719" s="266"/>
    </row>
    <row r="1720" spans="20:20">
      <c r="T1720" s="266"/>
    </row>
    <row r="1721" spans="20:20">
      <c r="T1721" s="266"/>
    </row>
    <row r="1722" spans="20:20">
      <c r="T1722" s="266"/>
    </row>
    <row r="1723" spans="20:20">
      <c r="T1723" s="266"/>
    </row>
    <row r="1724" spans="20:20">
      <c r="T1724" s="266"/>
    </row>
    <row r="1725" spans="20:20">
      <c r="T1725" s="266"/>
    </row>
    <row r="1726" spans="20:20">
      <c r="T1726" s="266"/>
    </row>
    <row r="1727" spans="20:20">
      <c r="T1727" s="266"/>
    </row>
    <row r="1728" spans="20:20">
      <c r="T1728" s="266"/>
    </row>
    <row r="1729" spans="20:20">
      <c r="T1729" s="266"/>
    </row>
    <row r="1730" spans="20:20">
      <c r="T1730" s="266"/>
    </row>
    <row r="1731" spans="20:20">
      <c r="T1731" s="266"/>
    </row>
    <row r="1732" spans="20:20">
      <c r="T1732" s="266"/>
    </row>
    <row r="1733" spans="20:20">
      <c r="T1733" s="266"/>
    </row>
    <row r="1734" spans="20:20">
      <c r="T1734" s="266"/>
    </row>
    <row r="1735" spans="20:20">
      <c r="T1735" s="266"/>
    </row>
    <row r="1736" spans="20:20">
      <c r="T1736" s="266"/>
    </row>
    <row r="1737" spans="20:20">
      <c r="T1737" s="266"/>
    </row>
    <row r="1738" spans="20:20">
      <c r="T1738" s="266"/>
    </row>
    <row r="1739" spans="20:20">
      <c r="T1739" s="266"/>
    </row>
    <row r="1740" spans="20:20">
      <c r="T1740" s="266"/>
    </row>
    <row r="1741" spans="20:20">
      <c r="T1741" s="266"/>
    </row>
    <row r="1742" spans="20:20">
      <c r="T1742" s="266"/>
    </row>
    <row r="1743" spans="20:20">
      <c r="T1743" s="266"/>
    </row>
    <row r="1744" spans="20:20">
      <c r="T1744" s="266"/>
    </row>
    <row r="1745" spans="20:20">
      <c r="T1745" s="266"/>
    </row>
    <row r="1746" spans="20:20">
      <c r="T1746" s="266"/>
    </row>
    <row r="1747" spans="20:20">
      <c r="T1747" s="266"/>
    </row>
    <row r="1748" spans="20:20">
      <c r="T1748" s="266"/>
    </row>
    <row r="1749" spans="20:20">
      <c r="T1749" s="266"/>
    </row>
    <row r="1750" spans="20:20">
      <c r="T1750" s="266"/>
    </row>
    <row r="1751" spans="20:20">
      <c r="T1751" s="266"/>
    </row>
    <row r="1752" spans="20:20">
      <c r="T1752" s="266"/>
    </row>
    <row r="1753" spans="20:20">
      <c r="T1753" s="266"/>
    </row>
    <row r="1754" spans="20:20">
      <c r="T1754" s="266"/>
    </row>
    <row r="1755" spans="20:20">
      <c r="T1755" s="266"/>
    </row>
    <row r="1756" spans="20:20">
      <c r="T1756" s="266"/>
    </row>
    <row r="1757" spans="20:20">
      <c r="T1757" s="266"/>
    </row>
    <row r="1758" spans="20:20">
      <c r="T1758" s="266"/>
    </row>
    <row r="1759" spans="20:20">
      <c r="T1759" s="266"/>
    </row>
    <row r="1760" spans="20:20">
      <c r="T1760" s="266"/>
    </row>
    <row r="1761" spans="20:20">
      <c r="T1761" s="266"/>
    </row>
    <row r="1762" spans="20:20">
      <c r="T1762" s="266"/>
    </row>
    <row r="1763" spans="20:20">
      <c r="T1763" s="266"/>
    </row>
    <row r="1764" spans="20:20">
      <c r="T1764" s="266"/>
    </row>
    <row r="1765" spans="20:20">
      <c r="T1765" s="266"/>
    </row>
    <row r="1766" spans="20:20">
      <c r="T1766" s="266"/>
    </row>
    <row r="1767" spans="20:20">
      <c r="T1767" s="266"/>
    </row>
    <row r="1768" spans="20:20">
      <c r="T1768" s="266"/>
    </row>
    <row r="1769" spans="20:20">
      <c r="T1769" s="266"/>
    </row>
    <row r="1770" spans="20:20">
      <c r="T1770" s="266"/>
    </row>
    <row r="1771" spans="20:20">
      <c r="T1771" s="266"/>
    </row>
    <row r="1772" spans="20:20">
      <c r="T1772" s="266"/>
    </row>
    <row r="1773" spans="20:20">
      <c r="T1773" s="266"/>
    </row>
    <row r="1774" spans="20:20">
      <c r="T1774" s="266"/>
    </row>
    <row r="1775" spans="20:20">
      <c r="T1775" s="266"/>
    </row>
    <row r="1776" spans="20:20">
      <c r="T1776" s="266"/>
    </row>
    <row r="1777" spans="20:20">
      <c r="T1777" s="266"/>
    </row>
    <row r="1778" spans="20:20">
      <c r="T1778" s="266"/>
    </row>
    <row r="1779" spans="20:20">
      <c r="T1779" s="266"/>
    </row>
    <row r="1780" spans="20:20">
      <c r="T1780" s="266"/>
    </row>
    <row r="1781" spans="20:20">
      <c r="T1781" s="266"/>
    </row>
    <row r="1782" spans="20:20">
      <c r="T1782" s="266"/>
    </row>
    <row r="1783" spans="20:20">
      <c r="T1783" s="266"/>
    </row>
    <row r="1784" spans="20:20">
      <c r="T1784" s="266"/>
    </row>
    <row r="1785" spans="20:20">
      <c r="T1785" s="266"/>
    </row>
    <row r="1786" spans="20:20">
      <c r="T1786" s="266"/>
    </row>
    <row r="1787" spans="20:20">
      <c r="T1787" s="266"/>
    </row>
    <row r="1788" spans="20:20">
      <c r="T1788" s="266"/>
    </row>
    <row r="1789" spans="20:20">
      <c r="T1789" s="266"/>
    </row>
    <row r="1790" spans="20:20">
      <c r="T1790" s="266"/>
    </row>
    <row r="1791" spans="20:20">
      <c r="T1791" s="266"/>
    </row>
    <row r="1792" spans="20:20">
      <c r="T1792" s="266"/>
    </row>
    <row r="1793" spans="20:20">
      <c r="T1793" s="266"/>
    </row>
    <row r="1794" spans="20:20">
      <c r="T1794" s="266"/>
    </row>
    <row r="1795" spans="20:20">
      <c r="T1795" s="266"/>
    </row>
    <row r="1796" spans="20:20">
      <c r="T1796" s="266"/>
    </row>
    <row r="1797" spans="20:20">
      <c r="T1797" s="266"/>
    </row>
    <row r="1798" spans="20:20">
      <c r="T1798" s="266"/>
    </row>
    <row r="1799" spans="20:20">
      <c r="T1799" s="266"/>
    </row>
    <row r="1800" spans="20:20">
      <c r="T1800" s="266"/>
    </row>
    <row r="1801" spans="20:20">
      <c r="T1801" s="266"/>
    </row>
    <row r="1802" spans="20:20">
      <c r="T1802" s="266"/>
    </row>
    <row r="1803" spans="20:20">
      <c r="T1803" s="266"/>
    </row>
    <row r="1804" spans="20:20">
      <c r="T1804" s="266"/>
    </row>
    <row r="1805" spans="20:20">
      <c r="T1805" s="266"/>
    </row>
    <row r="1806" spans="20:20">
      <c r="T1806" s="266"/>
    </row>
    <row r="1807" spans="20:20">
      <c r="T1807" s="266"/>
    </row>
    <row r="1808" spans="20:20">
      <c r="T1808" s="266"/>
    </row>
    <row r="1809" spans="20:20">
      <c r="T1809" s="266"/>
    </row>
    <row r="1810" spans="20:20">
      <c r="T1810" s="266"/>
    </row>
    <row r="1811" spans="20:20">
      <c r="T1811" s="266"/>
    </row>
    <row r="1812" spans="20:20">
      <c r="T1812" s="266"/>
    </row>
    <row r="1813" spans="20:20">
      <c r="T1813" s="266"/>
    </row>
    <row r="1814" spans="20:20">
      <c r="T1814" s="266"/>
    </row>
    <row r="1815" spans="20:20">
      <c r="T1815" s="266"/>
    </row>
    <row r="1816" spans="20:20">
      <c r="T1816" s="266"/>
    </row>
    <row r="1817" spans="20:20">
      <c r="T1817" s="266"/>
    </row>
    <row r="1818" spans="20:20">
      <c r="T1818" s="266"/>
    </row>
    <row r="1819" spans="20:20">
      <c r="T1819" s="266"/>
    </row>
    <row r="1820" spans="20:20">
      <c r="T1820" s="266"/>
    </row>
    <row r="1821" spans="20:20">
      <c r="T1821" s="266"/>
    </row>
    <row r="1822" spans="20:20">
      <c r="T1822" s="266"/>
    </row>
    <row r="1823" spans="20:20">
      <c r="T1823" s="266"/>
    </row>
    <row r="1824" spans="20:20">
      <c r="T1824" s="266"/>
    </row>
    <row r="1825" spans="20:20">
      <c r="T1825" s="266"/>
    </row>
    <row r="1826" spans="20:20">
      <c r="T1826" s="266"/>
    </row>
    <row r="1827" spans="20:20">
      <c r="T1827" s="266"/>
    </row>
    <row r="1828" spans="20:20">
      <c r="T1828" s="266"/>
    </row>
    <row r="1829" spans="20:20">
      <c r="T1829" s="266"/>
    </row>
    <row r="1830" spans="20:20">
      <c r="T1830" s="266"/>
    </row>
    <row r="1831" spans="20:20">
      <c r="T1831" s="266"/>
    </row>
    <row r="1832" spans="20:20">
      <c r="T1832" s="266"/>
    </row>
    <row r="1833" spans="20:20">
      <c r="T1833" s="266"/>
    </row>
    <row r="1834" spans="20:20">
      <c r="T1834" s="266"/>
    </row>
    <row r="1835" spans="20:20">
      <c r="T1835" s="266"/>
    </row>
    <row r="1836" spans="20:20">
      <c r="T1836" s="266"/>
    </row>
    <row r="1837" spans="20:20">
      <c r="T1837" s="266"/>
    </row>
    <row r="1838" spans="20:20">
      <c r="T1838" s="266"/>
    </row>
    <row r="1839" spans="20:20">
      <c r="T1839" s="266"/>
    </row>
    <row r="1840" spans="20:20">
      <c r="T1840" s="266"/>
    </row>
    <row r="1841" spans="20:20">
      <c r="T1841" s="266"/>
    </row>
    <row r="1842" spans="20:20">
      <c r="T1842" s="266"/>
    </row>
    <row r="1843" spans="20:20">
      <c r="T1843" s="266"/>
    </row>
    <row r="1844" spans="20:20">
      <c r="T1844" s="266"/>
    </row>
    <row r="1845" spans="20:20">
      <c r="T1845" s="266"/>
    </row>
    <row r="1846" spans="20:20">
      <c r="T1846" s="266"/>
    </row>
    <row r="1847" spans="20:20">
      <c r="T1847" s="266"/>
    </row>
    <row r="1848" spans="20:20">
      <c r="T1848" s="266"/>
    </row>
    <row r="1849" spans="20:20">
      <c r="T1849" s="266"/>
    </row>
    <row r="1850" spans="20:20">
      <c r="T1850" s="266"/>
    </row>
    <row r="1851" spans="20:20">
      <c r="T1851" s="266"/>
    </row>
    <row r="1852" spans="20:20">
      <c r="T1852" s="266"/>
    </row>
    <row r="1853" spans="20:20">
      <c r="T1853" s="266"/>
    </row>
    <row r="1854" spans="20:20">
      <c r="T1854" s="266"/>
    </row>
    <row r="1855" spans="20:20">
      <c r="T1855" s="266"/>
    </row>
    <row r="1856" spans="20:20">
      <c r="T1856" s="266"/>
    </row>
    <row r="1857" spans="20:20">
      <c r="T1857" s="266"/>
    </row>
    <row r="1858" spans="20:20">
      <c r="T1858" s="266"/>
    </row>
    <row r="1859" spans="20:20">
      <c r="T1859" s="266"/>
    </row>
    <row r="1860" spans="20:20">
      <c r="T1860" s="266"/>
    </row>
    <row r="1861" spans="20:20">
      <c r="T1861" s="266"/>
    </row>
    <row r="1862" spans="20:20">
      <c r="T1862" s="266"/>
    </row>
    <row r="1863" spans="20:20">
      <c r="T1863" s="266"/>
    </row>
    <row r="1864" spans="20:20">
      <c r="T1864" s="266"/>
    </row>
    <row r="1865" spans="20:20">
      <c r="T1865" s="266"/>
    </row>
    <row r="1866" spans="20:20">
      <c r="T1866" s="266"/>
    </row>
    <row r="1867" spans="20:20">
      <c r="T1867" s="266"/>
    </row>
    <row r="1868" spans="20:20">
      <c r="T1868" s="266"/>
    </row>
    <row r="1869" spans="20:20">
      <c r="T1869" s="266"/>
    </row>
    <row r="1870" spans="20:20">
      <c r="T1870" s="266"/>
    </row>
    <row r="1871" spans="20:20">
      <c r="T1871" s="266"/>
    </row>
    <row r="1872" spans="20:20">
      <c r="T1872" s="266"/>
    </row>
    <row r="1873" spans="20:20">
      <c r="T1873" s="266"/>
    </row>
    <row r="1874" spans="20:20">
      <c r="T1874" s="266"/>
    </row>
    <row r="1875" spans="20:20">
      <c r="T1875" s="266"/>
    </row>
    <row r="1876" spans="20:20">
      <c r="T1876" s="266"/>
    </row>
    <row r="1877" spans="20:20">
      <c r="T1877" s="266"/>
    </row>
    <row r="1878" spans="20:20">
      <c r="T1878" s="266"/>
    </row>
    <row r="1879" spans="20:20">
      <c r="T1879" s="266"/>
    </row>
    <row r="1880" spans="20:20">
      <c r="T1880" s="266"/>
    </row>
    <row r="1881" spans="20:20">
      <c r="T1881" s="266"/>
    </row>
    <row r="1882" spans="20:20">
      <c r="T1882" s="266"/>
    </row>
    <row r="1883" spans="20:20">
      <c r="T1883" s="266"/>
    </row>
    <row r="1884" spans="20:20">
      <c r="T1884" s="266"/>
    </row>
    <row r="1885" spans="20:20">
      <c r="T1885" s="266"/>
    </row>
    <row r="1886" spans="20:20">
      <c r="T1886" s="266"/>
    </row>
    <row r="1887" spans="20:20">
      <c r="T1887" s="266"/>
    </row>
    <row r="1888" spans="20:20">
      <c r="T1888" s="266"/>
    </row>
    <row r="1889" spans="20:20">
      <c r="T1889" s="266"/>
    </row>
    <row r="1890" spans="20:20">
      <c r="T1890" s="266"/>
    </row>
    <row r="1891" spans="20:20">
      <c r="T1891" s="266"/>
    </row>
    <row r="1892" spans="20:20">
      <c r="T1892" s="266"/>
    </row>
    <row r="1893" spans="20:20">
      <c r="T1893" s="266"/>
    </row>
    <row r="1894" spans="20:20">
      <c r="T1894" s="266"/>
    </row>
    <row r="1895" spans="20:20">
      <c r="T1895" s="266"/>
    </row>
    <row r="1896" spans="20:20">
      <c r="T1896" s="266"/>
    </row>
    <row r="1897" spans="20:20">
      <c r="T1897" s="266"/>
    </row>
    <row r="1898" spans="20:20">
      <c r="T1898" s="266"/>
    </row>
    <row r="1899" spans="20:20">
      <c r="T1899" s="266"/>
    </row>
    <row r="1900" spans="20:20">
      <c r="T1900" s="266"/>
    </row>
    <row r="1901" spans="20:20">
      <c r="T1901" s="266"/>
    </row>
    <row r="1902" spans="20:20">
      <c r="T1902" s="266"/>
    </row>
    <row r="1903" spans="20:20">
      <c r="T1903" s="266"/>
    </row>
    <row r="1904" spans="20:20">
      <c r="T1904" s="266"/>
    </row>
    <row r="1905" spans="20:20">
      <c r="T1905" s="266"/>
    </row>
    <row r="1906" spans="20:20">
      <c r="T1906" s="266"/>
    </row>
    <row r="1907" spans="20:20">
      <c r="T1907" s="266"/>
    </row>
    <row r="1908" spans="20:20">
      <c r="T1908" s="266"/>
    </row>
    <row r="1909" spans="20:20">
      <c r="T1909" s="266"/>
    </row>
    <row r="1910" spans="20:20">
      <c r="T1910" s="266"/>
    </row>
    <row r="1911" spans="20:20">
      <c r="T1911" s="266"/>
    </row>
    <row r="1912" spans="20:20">
      <c r="T1912" s="266"/>
    </row>
    <row r="1913" spans="20:20">
      <c r="T1913" s="266"/>
    </row>
    <row r="1914" spans="20:20">
      <c r="T1914" s="266"/>
    </row>
    <row r="1915" spans="20:20">
      <c r="T1915" s="266"/>
    </row>
    <row r="1916" spans="20:20">
      <c r="T1916" s="266"/>
    </row>
    <row r="1917" spans="20:20">
      <c r="T1917" s="266"/>
    </row>
    <row r="1918" spans="20:20">
      <c r="T1918" s="266"/>
    </row>
    <row r="1919" spans="20:20">
      <c r="T1919" s="266"/>
    </row>
    <row r="1920" spans="20:20">
      <c r="T1920" s="266"/>
    </row>
    <row r="1921" spans="20:20">
      <c r="T1921" s="266"/>
    </row>
    <row r="1922" spans="20:20">
      <c r="T1922" s="266"/>
    </row>
    <row r="1923" spans="20:20">
      <c r="T1923" s="266"/>
    </row>
    <row r="1924" spans="20:20">
      <c r="T1924" s="266"/>
    </row>
    <row r="1925" spans="20:20">
      <c r="T1925" s="266"/>
    </row>
    <row r="1926" spans="20:20">
      <c r="T1926" s="266"/>
    </row>
    <row r="1927" spans="20:20">
      <c r="T1927" s="266"/>
    </row>
    <row r="1928" spans="20:20">
      <c r="T1928" s="266"/>
    </row>
    <row r="1929" spans="20:20">
      <c r="T1929" s="266"/>
    </row>
    <row r="1930" spans="20:20">
      <c r="T1930" s="266"/>
    </row>
    <row r="1931" spans="20:20">
      <c r="T1931" s="266"/>
    </row>
    <row r="1932" spans="20:20">
      <c r="T1932" s="266"/>
    </row>
    <row r="1933" spans="20:20">
      <c r="T1933" s="266"/>
    </row>
    <row r="1934" spans="20:20">
      <c r="T1934" s="266"/>
    </row>
    <row r="1935" spans="20:20">
      <c r="T1935" s="266"/>
    </row>
    <row r="1936" spans="20:20">
      <c r="T1936" s="266"/>
    </row>
    <row r="1937" spans="20:20">
      <c r="T1937" s="266"/>
    </row>
    <row r="1938" spans="20:20">
      <c r="T1938" s="266"/>
    </row>
    <row r="1939" spans="20:20">
      <c r="T1939" s="266"/>
    </row>
    <row r="1940" spans="20:20">
      <c r="T1940" s="266"/>
    </row>
    <row r="1941" spans="20:20">
      <c r="T1941" s="266"/>
    </row>
    <row r="1942" spans="20:20">
      <c r="T1942" s="266"/>
    </row>
    <row r="1943" spans="20:20">
      <c r="T1943" s="266"/>
    </row>
    <row r="1944" spans="20:20">
      <c r="T1944" s="266"/>
    </row>
    <row r="1945" spans="20:20">
      <c r="T1945" s="266"/>
    </row>
    <row r="1946" spans="20:20">
      <c r="T1946" s="266"/>
    </row>
    <row r="1947" spans="20:20">
      <c r="T1947" s="266"/>
    </row>
    <row r="1948" spans="20:20">
      <c r="T1948" s="266"/>
    </row>
    <row r="1949" spans="20:20">
      <c r="T1949" s="266"/>
    </row>
    <row r="1950" spans="20:20">
      <c r="T1950" s="266"/>
    </row>
    <row r="1951" spans="20:20">
      <c r="T1951" s="266"/>
    </row>
    <row r="1952" spans="20:20">
      <c r="T1952" s="266"/>
    </row>
    <row r="1953" spans="20:20">
      <c r="T1953" s="266"/>
    </row>
    <row r="1954" spans="20:20">
      <c r="T1954" s="266"/>
    </row>
    <row r="1955" spans="20:20">
      <c r="T1955" s="266"/>
    </row>
    <row r="1956" spans="20:20">
      <c r="T1956" s="266"/>
    </row>
    <row r="1957" spans="20:20">
      <c r="T1957" s="266"/>
    </row>
    <row r="1958" spans="20:20">
      <c r="T1958" s="266"/>
    </row>
    <row r="1959" spans="20:20">
      <c r="T1959" s="266"/>
    </row>
    <row r="1960" spans="20:20">
      <c r="T1960" s="266"/>
    </row>
    <row r="1961" spans="20:20">
      <c r="T1961" s="266"/>
    </row>
    <row r="1962" spans="20:20">
      <c r="T1962" s="266"/>
    </row>
    <row r="1963" spans="20:20">
      <c r="T1963" s="266"/>
    </row>
    <row r="1964" spans="20:20">
      <c r="T1964" s="266"/>
    </row>
    <row r="1965" spans="20:20">
      <c r="T1965" s="266"/>
    </row>
    <row r="1966" spans="20:20">
      <c r="T1966" s="266"/>
    </row>
    <row r="1967" spans="20:20">
      <c r="T1967" s="266"/>
    </row>
    <row r="1968" spans="20:20">
      <c r="T1968" s="266"/>
    </row>
    <row r="1969" spans="20:20">
      <c r="T1969" s="266"/>
    </row>
    <row r="1970" spans="20:20">
      <c r="T1970" s="266"/>
    </row>
    <row r="1971" spans="20:20">
      <c r="T1971" s="266"/>
    </row>
    <row r="1972" spans="20:20">
      <c r="T1972" s="266"/>
    </row>
    <row r="1973" spans="20:20">
      <c r="T1973" s="266"/>
    </row>
    <row r="1974" spans="20:20">
      <c r="T1974" s="266"/>
    </row>
    <row r="1975" spans="20:20">
      <c r="T1975" s="266"/>
    </row>
    <row r="1976" spans="20:20">
      <c r="T1976" s="266"/>
    </row>
    <row r="1977" spans="20:20">
      <c r="T1977" s="266"/>
    </row>
    <row r="1978" spans="20:20">
      <c r="T1978" s="266"/>
    </row>
    <row r="1979" spans="20:20">
      <c r="T1979" s="266"/>
    </row>
    <row r="1980" spans="20:20">
      <c r="T1980" s="266"/>
    </row>
    <row r="1981" spans="20:20">
      <c r="T1981" s="266"/>
    </row>
    <row r="1982" spans="20:20">
      <c r="T1982" s="266"/>
    </row>
    <row r="1983" spans="20:20">
      <c r="T1983" s="266"/>
    </row>
    <row r="1984" spans="20:20">
      <c r="T1984" s="266"/>
    </row>
    <row r="1985" spans="20:20">
      <c r="T1985" s="266"/>
    </row>
    <row r="1986" spans="20:20">
      <c r="T1986" s="266"/>
    </row>
    <row r="1987" spans="20:20">
      <c r="T1987" s="266"/>
    </row>
    <row r="1988" spans="20:20">
      <c r="T1988" s="266"/>
    </row>
    <row r="1989" spans="20:20">
      <c r="T1989" s="266"/>
    </row>
    <row r="1990" spans="20:20">
      <c r="T1990" s="266"/>
    </row>
    <row r="1991" spans="20:20">
      <c r="T1991" s="266"/>
    </row>
    <row r="1992" spans="20:20">
      <c r="T1992" s="266"/>
    </row>
    <row r="1993" spans="20:20">
      <c r="T1993" s="266"/>
    </row>
    <row r="1994" spans="20:20">
      <c r="T1994" s="266"/>
    </row>
    <row r="1995" spans="20:20">
      <c r="T1995" s="266"/>
    </row>
    <row r="1996" spans="20:20">
      <c r="T1996" s="266"/>
    </row>
    <row r="1997" spans="20:20">
      <c r="T1997" s="266"/>
    </row>
    <row r="1998" spans="20:20">
      <c r="T1998" s="266"/>
    </row>
    <row r="1999" spans="20:20">
      <c r="T1999" s="266"/>
    </row>
    <row r="2000" spans="20:20">
      <c r="T2000" s="266"/>
    </row>
    <row r="2001" spans="20:20">
      <c r="T2001" s="266"/>
    </row>
    <row r="2002" spans="20:20">
      <c r="T2002" s="266"/>
    </row>
    <row r="2003" spans="20:20">
      <c r="T2003" s="266"/>
    </row>
    <row r="2004" spans="20:20">
      <c r="T2004" s="266"/>
    </row>
    <row r="2005" spans="20:20">
      <c r="T2005" s="266"/>
    </row>
    <row r="2006" spans="20:20">
      <c r="T2006" s="266"/>
    </row>
    <row r="2007" spans="20:20">
      <c r="T2007" s="266"/>
    </row>
    <row r="2008" spans="20:20">
      <c r="T2008" s="266"/>
    </row>
    <row r="2009" spans="20:20">
      <c r="T2009" s="266"/>
    </row>
    <row r="2010" spans="20:20">
      <c r="T2010" s="266"/>
    </row>
    <row r="2011" spans="20:20">
      <c r="T2011" s="266"/>
    </row>
    <row r="2012" spans="20:20">
      <c r="T2012" s="266"/>
    </row>
    <row r="2013" spans="20:20">
      <c r="T2013" s="266"/>
    </row>
    <row r="2014" spans="20:20">
      <c r="T2014" s="266"/>
    </row>
    <row r="2015" spans="20:20">
      <c r="T2015" s="266"/>
    </row>
    <row r="2016" spans="20:20">
      <c r="T2016" s="266"/>
    </row>
    <row r="2017" spans="20:20">
      <c r="T2017" s="266"/>
    </row>
    <row r="2018" spans="20:20">
      <c r="T2018" s="266"/>
    </row>
    <row r="2019" spans="20:20">
      <c r="T2019" s="266"/>
    </row>
    <row r="2020" spans="20:20">
      <c r="T2020" s="266"/>
    </row>
    <row r="2021" spans="20:20">
      <c r="T2021" s="266"/>
    </row>
    <row r="2022" spans="20:20">
      <c r="T2022" s="266"/>
    </row>
    <row r="2023" spans="20:20">
      <c r="T2023" s="266"/>
    </row>
    <row r="2024" spans="20:20">
      <c r="T2024" s="266"/>
    </row>
    <row r="2025" spans="20:20">
      <c r="T2025" s="266"/>
    </row>
    <row r="2026" spans="20:20">
      <c r="T2026" s="266"/>
    </row>
    <row r="2027" spans="20:20">
      <c r="T2027" s="266"/>
    </row>
    <row r="2028" spans="20:20">
      <c r="T2028" s="266"/>
    </row>
    <row r="2029" spans="20:20">
      <c r="T2029" s="266"/>
    </row>
    <row r="2030" spans="20:20">
      <c r="T2030" s="266"/>
    </row>
    <row r="2031" spans="20:20">
      <c r="T2031" s="266"/>
    </row>
    <row r="2032" spans="20:20">
      <c r="T2032" s="266"/>
    </row>
    <row r="2033" spans="20:20">
      <c r="T2033" s="266"/>
    </row>
    <row r="2034" spans="20:20">
      <c r="T2034" s="266"/>
    </row>
    <row r="2035" spans="20:20">
      <c r="T2035" s="266"/>
    </row>
    <row r="2036" spans="20:20">
      <c r="T2036" s="266"/>
    </row>
    <row r="2037" spans="20:20">
      <c r="T2037" s="266"/>
    </row>
    <row r="2038" spans="20:20">
      <c r="T2038" s="266"/>
    </row>
    <row r="2039" spans="20:20">
      <c r="T2039" s="266"/>
    </row>
    <row r="2040" spans="20:20">
      <c r="T2040" s="266"/>
    </row>
    <row r="2041" spans="20:20">
      <c r="T2041" s="266"/>
    </row>
    <row r="2042" spans="20:20">
      <c r="T2042" s="266"/>
    </row>
    <row r="2043" spans="20:20">
      <c r="T2043" s="266"/>
    </row>
    <row r="2044" spans="20:20">
      <c r="T2044" s="266"/>
    </row>
    <row r="2045" spans="20:20">
      <c r="T2045" s="266"/>
    </row>
    <row r="2046" spans="20:20">
      <c r="T2046" s="266"/>
    </row>
    <row r="2047" spans="20:20">
      <c r="T2047" s="266"/>
    </row>
    <row r="2048" spans="20:20">
      <c r="T2048" s="266"/>
    </row>
    <row r="2049" spans="20:20">
      <c r="T2049" s="266"/>
    </row>
    <row r="2050" spans="20:20">
      <c r="T2050" s="266"/>
    </row>
    <row r="2051" spans="20:20">
      <c r="T2051" s="266"/>
    </row>
    <row r="2052" spans="20:20">
      <c r="T2052" s="266"/>
    </row>
    <row r="2053" spans="20:20">
      <c r="T2053" s="266"/>
    </row>
    <row r="2054" spans="20:20">
      <c r="T2054" s="266"/>
    </row>
    <row r="2055" spans="20:20">
      <c r="T2055" s="266"/>
    </row>
    <row r="2056" spans="20:20">
      <c r="T2056" s="266"/>
    </row>
    <row r="2057" spans="20:20">
      <c r="T2057" s="266"/>
    </row>
    <row r="2058" spans="20:20">
      <c r="T2058" s="266"/>
    </row>
    <row r="2059" spans="20:20">
      <c r="T2059" s="266"/>
    </row>
    <row r="2060" spans="20:20">
      <c r="T2060" s="266"/>
    </row>
    <row r="2061" spans="20:20">
      <c r="T2061" s="266"/>
    </row>
    <row r="2062" spans="20:20">
      <c r="T2062" s="266"/>
    </row>
    <row r="2063" spans="20:20">
      <c r="T2063" s="266"/>
    </row>
    <row r="2064" spans="20:20">
      <c r="T2064" s="266"/>
    </row>
    <row r="2065" spans="20:20">
      <c r="T2065" s="266"/>
    </row>
    <row r="2066" spans="20:20">
      <c r="T2066" s="266"/>
    </row>
    <row r="2067" spans="20:20">
      <c r="T2067" s="266"/>
    </row>
    <row r="2068" spans="20:20">
      <c r="T2068" s="266"/>
    </row>
    <row r="2069" spans="20:20">
      <c r="T2069" s="266"/>
    </row>
    <row r="2070" spans="20:20">
      <c r="T2070" s="266"/>
    </row>
    <row r="2071" spans="20:20">
      <c r="T2071" s="266"/>
    </row>
    <row r="2072" spans="20:20">
      <c r="T2072" s="266"/>
    </row>
    <row r="2073" spans="20:20">
      <c r="T2073" s="266"/>
    </row>
    <row r="2074" spans="20:20">
      <c r="T2074" s="266"/>
    </row>
    <row r="2075" spans="20:20">
      <c r="T2075" s="266"/>
    </row>
    <row r="2076" spans="20:20">
      <c r="T2076" s="266"/>
    </row>
    <row r="2077" spans="20:20">
      <c r="T2077" s="266"/>
    </row>
    <row r="2078" spans="20:20">
      <c r="T2078" s="266"/>
    </row>
    <row r="2079" spans="20:20">
      <c r="T2079" s="266"/>
    </row>
    <row r="2080" spans="20:20">
      <c r="T2080" s="266"/>
    </row>
    <row r="2081" spans="20:20">
      <c r="T2081" s="266"/>
    </row>
    <row r="2082" spans="20:20">
      <c r="T2082" s="266"/>
    </row>
    <row r="2083" spans="20:20">
      <c r="T2083" s="266"/>
    </row>
    <row r="2084" spans="20:20">
      <c r="T2084" s="266"/>
    </row>
    <row r="2085" spans="20:20">
      <c r="T2085" s="266"/>
    </row>
    <row r="2086" spans="20:20">
      <c r="T2086" s="266"/>
    </row>
    <row r="2087" spans="20:20">
      <c r="T2087" s="266"/>
    </row>
    <row r="2088" spans="20:20">
      <c r="T2088" s="266"/>
    </row>
    <row r="2089" spans="20:20">
      <c r="T2089" s="266"/>
    </row>
    <row r="2090" spans="20:20">
      <c r="T2090" s="266"/>
    </row>
    <row r="2091" spans="20:20">
      <c r="T2091" s="266"/>
    </row>
    <row r="2092" spans="20:20">
      <c r="T2092" s="266"/>
    </row>
    <row r="2093" spans="20:20">
      <c r="T2093" s="266"/>
    </row>
    <row r="2094" spans="20:20">
      <c r="T2094" s="266"/>
    </row>
    <row r="2095" spans="20:20">
      <c r="T2095" s="266"/>
    </row>
    <row r="2096" spans="20:20">
      <c r="T2096" s="266"/>
    </row>
    <row r="2097" spans="20:20">
      <c r="T2097" s="266"/>
    </row>
    <row r="2098" spans="20:20">
      <c r="T2098" s="266"/>
    </row>
    <row r="2099" spans="20:20">
      <c r="T2099" s="266"/>
    </row>
    <row r="2100" spans="20:20">
      <c r="T2100" s="266"/>
    </row>
    <row r="2101" spans="20:20">
      <c r="T2101" s="266"/>
    </row>
    <row r="2102" spans="20:20">
      <c r="T2102" s="266"/>
    </row>
    <row r="2103" spans="20:20">
      <c r="T2103" s="266"/>
    </row>
    <row r="2104" spans="20:20">
      <c r="T2104" s="266"/>
    </row>
    <row r="2105" spans="20:20">
      <c r="T2105" s="266"/>
    </row>
    <row r="2106" spans="20:20">
      <c r="T2106" s="266"/>
    </row>
    <row r="2107" spans="20:20">
      <c r="T2107" s="266"/>
    </row>
    <row r="2108" spans="20:20">
      <c r="T2108" s="266"/>
    </row>
    <row r="2109" spans="20:20">
      <c r="T2109" s="266"/>
    </row>
    <row r="2110" spans="20:20">
      <c r="T2110" s="266"/>
    </row>
    <row r="2111" spans="20:20">
      <c r="T2111" s="266"/>
    </row>
    <row r="2112" spans="20:20">
      <c r="T2112" s="266"/>
    </row>
    <row r="2113" spans="20:20">
      <c r="T2113" s="266"/>
    </row>
    <row r="2114" spans="20:20">
      <c r="T2114" s="266"/>
    </row>
    <row r="2115" spans="20:20">
      <c r="T2115" s="266"/>
    </row>
    <row r="2116" spans="20:20">
      <c r="T2116" s="266"/>
    </row>
    <row r="2117" spans="20:20">
      <c r="T2117" s="266"/>
    </row>
    <row r="2118" spans="20:20">
      <c r="T2118" s="266"/>
    </row>
    <row r="2119" spans="20:20">
      <c r="T2119" s="266"/>
    </row>
    <row r="2120" spans="20:20">
      <c r="T2120" s="266"/>
    </row>
    <row r="2121" spans="20:20">
      <c r="T2121" s="266"/>
    </row>
    <row r="2122" spans="20:20">
      <c r="T2122" s="266"/>
    </row>
    <row r="2123" spans="20:20">
      <c r="T2123" s="266"/>
    </row>
    <row r="2124" spans="20:20">
      <c r="T2124" s="266"/>
    </row>
    <row r="2125" spans="20:20">
      <c r="T2125" s="266"/>
    </row>
    <row r="2126" spans="20:20">
      <c r="T2126" s="266"/>
    </row>
    <row r="2127" spans="20:20">
      <c r="T2127" s="266"/>
    </row>
    <row r="2128" spans="20:20">
      <c r="T2128" s="266"/>
    </row>
    <row r="2129" spans="20:20">
      <c r="T2129" s="266"/>
    </row>
    <row r="2130" spans="20:20">
      <c r="T2130" s="266"/>
    </row>
    <row r="2131" spans="20:20">
      <c r="T2131" s="266"/>
    </row>
    <row r="2132" spans="20:20">
      <c r="T2132" s="266"/>
    </row>
    <row r="2133" spans="20:20">
      <c r="T2133" s="266"/>
    </row>
    <row r="2134" spans="20:20">
      <c r="T2134" s="266"/>
    </row>
    <row r="2135" spans="20:20">
      <c r="T2135" s="266"/>
    </row>
    <row r="2136" spans="20:20">
      <c r="T2136" s="266"/>
    </row>
    <row r="2137" spans="20:20">
      <c r="T2137" s="266"/>
    </row>
    <row r="2138" spans="20:20">
      <c r="T2138" s="266"/>
    </row>
    <row r="2139" spans="20:20">
      <c r="T2139" s="266"/>
    </row>
    <row r="2140" spans="20:20">
      <c r="T2140" s="266"/>
    </row>
    <row r="2141" spans="20:20">
      <c r="T2141" s="266"/>
    </row>
    <row r="2142" spans="20:20">
      <c r="T2142" s="266"/>
    </row>
    <row r="2143" spans="20:20">
      <c r="T2143" s="266"/>
    </row>
    <row r="2144" spans="20:20">
      <c r="T2144" s="266"/>
    </row>
    <row r="2145" spans="20:20">
      <c r="T2145" s="266"/>
    </row>
    <row r="2146" spans="20:20">
      <c r="T2146" s="266"/>
    </row>
    <row r="2147" spans="20:20">
      <c r="T2147" s="266"/>
    </row>
    <row r="2148" spans="20:20">
      <c r="T2148" s="266"/>
    </row>
    <row r="2149" spans="20:20">
      <c r="T2149" s="266"/>
    </row>
    <row r="2150" spans="20:20">
      <c r="T2150" s="266"/>
    </row>
    <row r="2151" spans="20:20">
      <c r="T2151" s="266"/>
    </row>
    <row r="2152" spans="20:20">
      <c r="T2152" s="266"/>
    </row>
    <row r="2153" spans="20:20">
      <c r="T2153" s="266"/>
    </row>
    <row r="2154" spans="20:20">
      <c r="T2154" s="266"/>
    </row>
    <row r="2155" spans="20:20">
      <c r="T2155" s="266"/>
    </row>
    <row r="2156" spans="20:20">
      <c r="T2156" s="266"/>
    </row>
    <row r="2157" spans="20:20">
      <c r="T2157" s="266"/>
    </row>
    <row r="2158" spans="20:20">
      <c r="T2158" s="266"/>
    </row>
    <row r="2159" spans="20:20">
      <c r="T2159" s="266"/>
    </row>
    <row r="2160" spans="20:20">
      <c r="T2160" s="266"/>
    </row>
    <row r="2161" spans="20:20">
      <c r="T2161" s="266"/>
    </row>
    <row r="2162" spans="20:20">
      <c r="T2162" s="266"/>
    </row>
    <row r="2163" spans="20:20">
      <c r="T2163" s="266"/>
    </row>
    <row r="2164" spans="20:20">
      <c r="T2164" s="266"/>
    </row>
    <row r="2165" spans="20:20">
      <c r="T2165" s="266"/>
    </row>
    <row r="2166" spans="20:20">
      <c r="T2166" s="266"/>
    </row>
    <row r="2167" spans="20:20">
      <c r="T2167" s="266"/>
    </row>
    <row r="2168" spans="20:20">
      <c r="T2168" s="266"/>
    </row>
    <row r="2169" spans="20:20">
      <c r="T2169" s="266"/>
    </row>
    <row r="2170" spans="20:20">
      <c r="T2170" s="266"/>
    </row>
    <row r="2171" spans="20:20">
      <c r="T2171" s="266"/>
    </row>
    <row r="2172" spans="20:20">
      <c r="T2172" s="266"/>
    </row>
    <row r="2173" spans="20:20">
      <c r="T2173" s="266"/>
    </row>
    <row r="2174" spans="20:20">
      <c r="T2174" s="266"/>
    </row>
    <row r="2175" spans="20:20">
      <c r="T2175" s="266"/>
    </row>
    <row r="2176" spans="20:20">
      <c r="T2176" s="266"/>
    </row>
    <row r="2177" spans="20:20">
      <c r="T2177" s="266"/>
    </row>
    <row r="2178" spans="20:20">
      <c r="T2178" s="266"/>
    </row>
    <row r="2179" spans="20:20">
      <c r="T2179" s="266"/>
    </row>
    <row r="2180" spans="20:20">
      <c r="T2180" s="266"/>
    </row>
    <row r="2181" spans="20:20">
      <c r="T2181" s="266"/>
    </row>
    <row r="2182" spans="20:20">
      <c r="T2182" s="266"/>
    </row>
    <row r="2183" spans="20:20">
      <c r="T2183" s="266"/>
    </row>
    <row r="2184" spans="20:20">
      <c r="T2184" s="266"/>
    </row>
    <row r="2185" spans="20:20">
      <c r="T2185" s="266"/>
    </row>
    <row r="2186" spans="20:20">
      <c r="T2186" s="266"/>
    </row>
    <row r="2187" spans="20:20">
      <c r="T2187" s="266"/>
    </row>
    <row r="2188" spans="20:20">
      <c r="T2188" s="266"/>
    </row>
    <row r="2189" spans="20:20">
      <c r="T2189" s="266"/>
    </row>
    <row r="2190" spans="20:20">
      <c r="T2190" s="266"/>
    </row>
    <row r="2191" spans="20:20">
      <c r="T2191" s="266"/>
    </row>
    <row r="2192" spans="20:20">
      <c r="T2192" s="266"/>
    </row>
    <row r="2193" spans="20:20">
      <c r="T2193" s="266"/>
    </row>
    <row r="2194" spans="20:20">
      <c r="T2194" s="266"/>
    </row>
    <row r="2195" spans="20:20">
      <c r="T2195" s="266"/>
    </row>
    <row r="2196" spans="20:20">
      <c r="T2196" s="266"/>
    </row>
    <row r="2197" spans="20:20">
      <c r="T2197" s="266"/>
    </row>
    <row r="2198" spans="20:20">
      <c r="T2198" s="266"/>
    </row>
    <row r="2199" spans="20:20">
      <c r="T2199" s="266"/>
    </row>
    <row r="2200" spans="20:20">
      <c r="T2200" s="266"/>
    </row>
    <row r="2201" spans="20:20">
      <c r="T2201" s="266"/>
    </row>
    <row r="2202" spans="20:20">
      <c r="T2202" s="266"/>
    </row>
    <row r="2203" spans="20:20">
      <c r="T2203" s="266"/>
    </row>
    <row r="2204" spans="20:20">
      <c r="T2204" s="266"/>
    </row>
    <row r="2205" spans="20:20">
      <c r="T2205" s="266"/>
    </row>
    <row r="2206" spans="20:20">
      <c r="T2206" s="266"/>
    </row>
    <row r="2207" spans="20:20">
      <c r="T2207" s="266"/>
    </row>
    <row r="2208" spans="20:20">
      <c r="T2208" s="266"/>
    </row>
    <row r="2209" spans="20:20">
      <c r="T2209" s="266"/>
    </row>
    <row r="2210" spans="20:20">
      <c r="T2210" s="266"/>
    </row>
    <row r="2211" spans="20:20">
      <c r="T2211" s="266"/>
    </row>
    <row r="2212" spans="20:20">
      <c r="T2212" s="266"/>
    </row>
    <row r="2213" spans="20:20">
      <c r="T2213" s="266"/>
    </row>
    <row r="2214" spans="20:20">
      <c r="T2214" s="266"/>
    </row>
    <row r="2215" spans="20:20">
      <c r="T2215" s="266"/>
    </row>
    <row r="2216" spans="20:20">
      <c r="T2216" s="266"/>
    </row>
    <row r="2217" spans="20:20">
      <c r="T2217" s="266"/>
    </row>
    <row r="2218" spans="20:20">
      <c r="T2218" s="266"/>
    </row>
    <row r="2219" spans="20:20">
      <c r="T2219" s="266"/>
    </row>
    <row r="2220" spans="20:20">
      <c r="T2220" s="266"/>
    </row>
    <row r="2221" spans="20:20">
      <c r="T2221" s="266"/>
    </row>
    <row r="2222" spans="20:20">
      <c r="T2222" s="266"/>
    </row>
    <row r="2223" spans="20:20">
      <c r="T2223" s="266"/>
    </row>
    <row r="2224" spans="20:20">
      <c r="T2224" s="266"/>
    </row>
    <row r="2225" spans="20:20">
      <c r="T2225" s="266"/>
    </row>
    <row r="2226" spans="20:20">
      <c r="T2226" s="266"/>
    </row>
    <row r="2227" spans="20:20">
      <c r="T2227" s="266"/>
    </row>
    <row r="2228" spans="20:20">
      <c r="T2228" s="266"/>
    </row>
    <row r="2229" spans="20:20">
      <c r="T2229" s="266"/>
    </row>
    <row r="2230" spans="20:20">
      <c r="T2230" s="266"/>
    </row>
    <row r="2231" spans="20:20">
      <c r="T2231" s="266"/>
    </row>
    <row r="2232" spans="20:20">
      <c r="T2232" s="266"/>
    </row>
    <row r="2233" spans="20:20">
      <c r="T2233" s="266"/>
    </row>
    <row r="2234" spans="20:20">
      <c r="T2234" s="266"/>
    </row>
    <row r="2235" spans="20:20">
      <c r="T2235" s="266"/>
    </row>
    <row r="2236" spans="20:20">
      <c r="T2236" s="266"/>
    </row>
    <row r="2237" spans="20:20">
      <c r="T2237" s="266"/>
    </row>
    <row r="2238" spans="20:20">
      <c r="T2238" s="266"/>
    </row>
    <row r="2239" spans="20:20">
      <c r="T2239" s="266"/>
    </row>
    <row r="2240" spans="20:20">
      <c r="T2240" s="266"/>
    </row>
    <row r="2241" spans="20:20">
      <c r="T2241" s="266"/>
    </row>
    <row r="2242" spans="20:20">
      <c r="T2242" s="266"/>
    </row>
    <row r="2243" spans="20:20">
      <c r="T2243" s="266"/>
    </row>
    <row r="2244" spans="20:20">
      <c r="T2244" s="266"/>
    </row>
    <row r="2245" spans="20:20">
      <c r="T2245" s="266"/>
    </row>
    <row r="2246" spans="20:20">
      <c r="T2246" s="266"/>
    </row>
    <row r="2247" spans="20:20">
      <c r="T2247" s="266"/>
    </row>
    <row r="2248" spans="20:20">
      <c r="T2248" s="266"/>
    </row>
    <row r="2249" spans="20:20">
      <c r="T2249" s="266"/>
    </row>
    <row r="2250" spans="20:20">
      <c r="T2250" s="266"/>
    </row>
    <row r="2251" spans="20:20">
      <c r="T2251" s="266"/>
    </row>
    <row r="2252" spans="20:20">
      <c r="T2252" s="266"/>
    </row>
    <row r="2253" spans="20:20">
      <c r="T2253" s="266"/>
    </row>
    <row r="2254" spans="20:20">
      <c r="T2254" s="266"/>
    </row>
    <row r="2255" spans="20:20">
      <c r="T2255" s="266"/>
    </row>
    <row r="2256" spans="20:20">
      <c r="T2256" s="266"/>
    </row>
    <row r="2257" spans="20:20">
      <c r="T2257" s="266"/>
    </row>
    <row r="2258" spans="20:20">
      <c r="T2258" s="266"/>
    </row>
    <row r="2259" spans="20:20">
      <c r="T2259" s="266"/>
    </row>
    <row r="2260" spans="20:20">
      <c r="T2260" s="266"/>
    </row>
    <row r="2261" spans="20:20">
      <c r="T2261" s="266"/>
    </row>
    <row r="2262" spans="20:20">
      <c r="T2262" s="266"/>
    </row>
    <row r="2263" spans="20:20">
      <c r="T2263" s="266"/>
    </row>
    <row r="2264" spans="20:20">
      <c r="T2264" s="266"/>
    </row>
    <row r="2265" spans="20:20">
      <c r="T2265" s="266"/>
    </row>
    <row r="2266" spans="20:20">
      <c r="T2266" s="266"/>
    </row>
    <row r="2267" spans="20:20">
      <c r="T2267" s="266"/>
    </row>
    <row r="2268" spans="20:20">
      <c r="T2268" s="266"/>
    </row>
    <row r="2269" spans="20:20">
      <c r="T2269" s="266"/>
    </row>
    <row r="2270" spans="20:20">
      <c r="T2270" s="266"/>
    </row>
    <row r="2271" spans="20:20">
      <c r="T2271" s="266"/>
    </row>
    <row r="2272" spans="20:20">
      <c r="T2272" s="266"/>
    </row>
    <row r="2273" spans="20:20">
      <c r="T2273" s="266"/>
    </row>
    <row r="2274" spans="20:20">
      <c r="T2274" s="266"/>
    </row>
    <row r="2275" spans="20:20">
      <c r="T2275" s="266"/>
    </row>
    <row r="2276" spans="20:20">
      <c r="T2276" s="266"/>
    </row>
    <row r="2277" spans="20:20">
      <c r="T2277" s="266"/>
    </row>
    <row r="2278" spans="20:20">
      <c r="T2278" s="266"/>
    </row>
    <row r="2279" spans="20:20">
      <c r="T2279" s="266"/>
    </row>
    <row r="2280" spans="20:20">
      <c r="T2280" s="266"/>
    </row>
    <row r="2281" spans="20:20">
      <c r="T2281" s="266"/>
    </row>
    <row r="2282" spans="20:20">
      <c r="T2282" s="266"/>
    </row>
    <row r="2283" spans="20:20">
      <c r="T2283" s="266"/>
    </row>
    <row r="2284" spans="20:20">
      <c r="T2284" s="266"/>
    </row>
    <row r="2285" spans="20:20">
      <c r="T2285" s="266"/>
    </row>
    <row r="2286" spans="20:20">
      <c r="T2286" s="266"/>
    </row>
    <row r="2287" spans="20:20">
      <c r="T2287" s="266"/>
    </row>
    <row r="2288" spans="20:20">
      <c r="T2288" s="266"/>
    </row>
    <row r="2289" spans="20:20">
      <c r="T2289" s="266"/>
    </row>
    <row r="2290" spans="20:20">
      <c r="T2290" s="266"/>
    </row>
    <row r="2291" spans="20:20">
      <c r="T2291" s="266"/>
    </row>
    <row r="2292" spans="20:20">
      <c r="T2292" s="266"/>
    </row>
    <row r="2293" spans="20:20">
      <c r="T2293" s="266"/>
    </row>
    <row r="2294" spans="20:20">
      <c r="T2294" s="266"/>
    </row>
    <row r="2295" spans="20:20">
      <c r="T2295" s="266"/>
    </row>
    <row r="2296" spans="20:20">
      <c r="T2296" s="266"/>
    </row>
    <row r="2297" spans="20:20">
      <c r="T2297" s="266"/>
    </row>
    <row r="2298" spans="20:20">
      <c r="T2298" s="266"/>
    </row>
    <row r="2299" spans="20:20">
      <c r="T2299" s="266"/>
    </row>
    <row r="2300" spans="20:20">
      <c r="T2300" s="266"/>
    </row>
    <row r="2301" spans="20:20">
      <c r="T2301" s="266"/>
    </row>
    <row r="2302" spans="20:20">
      <c r="T2302" s="266"/>
    </row>
    <row r="2303" spans="20:20">
      <c r="T2303" s="266"/>
    </row>
    <row r="2304" spans="20:20">
      <c r="T2304" s="266"/>
    </row>
    <row r="2305" spans="20:20">
      <c r="T2305" s="266"/>
    </row>
    <row r="2306" spans="20:20">
      <c r="T2306" s="266"/>
    </row>
    <row r="2307" spans="20:20">
      <c r="T2307" s="266"/>
    </row>
    <row r="2308" spans="20:20">
      <c r="T2308" s="266"/>
    </row>
    <row r="2309" spans="20:20">
      <c r="T2309" s="266"/>
    </row>
    <row r="2310" spans="20:20">
      <c r="T2310" s="266"/>
    </row>
    <row r="2311" spans="20:20">
      <c r="T2311" s="266"/>
    </row>
    <row r="2312" spans="20:20">
      <c r="T2312" s="266"/>
    </row>
    <row r="2313" spans="20:20">
      <c r="T2313" s="266"/>
    </row>
    <row r="2314" spans="20:20">
      <c r="T2314" s="266"/>
    </row>
    <row r="2315" spans="20:20">
      <c r="T2315" s="266"/>
    </row>
    <row r="2316" spans="20:20">
      <c r="T2316" s="266"/>
    </row>
    <row r="2317" spans="20:20">
      <c r="T2317" s="266"/>
    </row>
    <row r="2318" spans="20:20">
      <c r="T2318" s="266"/>
    </row>
    <row r="2319" spans="20:20">
      <c r="T2319" s="266"/>
    </row>
    <row r="2320" spans="20:20">
      <c r="T2320" s="266"/>
    </row>
    <row r="2321" spans="20:20">
      <c r="T2321" s="266"/>
    </row>
    <row r="2322" spans="20:20">
      <c r="T2322" s="266"/>
    </row>
    <row r="2323" spans="20:20">
      <c r="T2323" s="266"/>
    </row>
    <row r="2324" spans="20:20">
      <c r="T2324" s="266"/>
    </row>
    <row r="2325" spans="20:20">
      <c r="T2325" s="266"/>
    </row>
    <row r="2326" spans="20:20">
      <c r="T2326" s="266"/>
    </row>
    <row r="2327" spans="20:20">
      <c r="T2327" s="266"/>
    </row>
    <row r="2328" spans="20:20">
      <c r="T2328" s="266"/>
    </row>
    <row r="2329" spans="20:20">
      <c r="T2329" s="266"/>
    </row>
    <row r="2330" spans="20:20">
      <c r="T2330" s="266"/>
    </row>
    <row r="2331" spans="20:20">
      <c r="T2331" s="266"/>
    </row>
    <row r="2332" spans="20:20">
      <c r="T2332" s="266"/>
    </row>
    <row r="2333" spans="20:20">
      <c r="T2333" s="266"/>
    </row>
    <row r="2334" spans="20:20">
      <c r="T2334" s="266"/>
    </row>
    <row r="2335" spans="20:20">
      <c r="T2335" s="266"/>
    </row>
    <row r="2336" spans="20:20">
      <c r="T2336" s="266"/>
    </row>
    <row r="2337" spans="20:20">
      <c r="T2337" s="266"/>
    </row>
    <row r="2338" spans="20:20">
      <c r="T2338" s="266"/>
    </row>
    <row r="2339" spans="20:20">
      <c r="T2339" s="266"/>
    </row>
    <row r="2340" spans="20:20">
      <c r="T2340" s="266"/>
    </row>
    <row r="2341" spans="20:20">
      <c r="T2341" s="266"/>
    </row>
    <row r="2342" spans="20:20">
      <c r="T2342" s="266"/>
    </row>
    <row r="2343" spans="20:20">
      <c r="T2343" s="266"/>
    </row>
    <row r="2344" spans="20:20">
      <c r="T2344" s="266"/>
    </row>
    <row r="2345" spans="20:20">
      <c r="T2345" s="266"/>
    </row>
    <row r="2346" spans="20:20">
      <c r="T2346" s="266"/>
    </row>
    <row r="2347" spans="20:20">
      <c r="T2347" s="266"/>
    </row>
    <row r="2348" spans="20:20">
      <c r="T2348" s="266"/>
    </row>
    <row r="2349" spans="20:20">
      <c r="T2349" s="266"/>
    </row>
    <row r="2350" spans="20:20">
      <c r="T2350" s="266"/>
    </row>
    <row r="2351" spans="20:20">
      <c r="T2351" s="266"/>
    </row>
    <row r="2352" spans="20:20">
      <c r="T2352" s="266"/>
    </row>
    <row r="2353" spans="20:20">
      <c r="T2353" s="266"/>
    </row>
    <row r="2354" spans="20:20">
      <c r="T2354" s="266"/>
    </row>
    <row r="2355" spans="20:20">
      <c r="T2355" s="266"/>
    </row>
    <row r="2356" spans="20:20">
      <c r="T2356" s="266"/>
    </row>
    <row r="2357" spans="20:20">
      <c r="T2357" s="266"/>
    </row>
    <row r="2358" spans="20:20">
      <c r="T2358" s="266"/>
    </row>
    <row r="2359" spans="20:20">
      <c r="T2359" s="266"/>
    </row>
    <row r="2360" spans="20:20">
      <c r="T2360" s="266"/>
    </row>
    <row r="2361" spans="20:20">
      <c r="T2361" s="266"/>
    </row>
    <row r="2362" spans="20:20">
      <c r="T2362" s="266"/>
    </row>
    <row r="2363" spans="20:20">
      <c r="T2363" s="266"/>
    </row>
    <row r="2364" spans="20:20">
      <c r="T2364" s="266"/>
    </row>
    <row r="2365" spans="20:20">
      <c r="T2365" s="266"/>
    </row>
    <row r="2366" spans="20:20">
      <c r="T2366" s="266"/>
    </row>
    <row r="2367" spans="20:20">
      <c r="T2367" s="266"/>
    </row>
    <row r="2368" spans="20:20">
      <c r="T2368" s="266"/>
    </row>
    <row r="2369" spans="20:20">
      <c r="T2369" s="266"/>
    </row>
    <row r="2370" spans="20:20">
      <c r="T2370" s="266"/>
    </row>
    <row r="2371" spans="20:20">
      <c r="T2371" s="266"/>
    </row>
    <row r="2372" spans="20:20">
      <c r="T2372" s="266"/>
    </row>
    <row r="2373" spans="20:20">
      <c r="T2373" s="266"/>
    </row>
    <row r="2374" spans="20:20">
      <c r="T2374" s="266"/>
    </row>
    <row r="2375" spans="20:20">
      <c r="T2375" s="266"/>
    </row>
    <row r="2376" spans="20:20">
      <c r="T2376" s="266"/>
    </row>
    <row r="2377" spans="20:20">
      <c r="T2377" s="266"/>
    </row>
    <row r="2378" spans="20:20">
      <c r="T2378" s="266"/>
    </row>
    <row r="2379" spans="20:20">
      <c r="T2379" s="266"/>
    </row>
    <row r="2380" spans="20:20">
      <c r="T2380" s="266"/>
    </row>
    <row r="2381" spans="20:20">
      <c r="T2381" s="266"/>
    </row>
    <row r="2382" spans="20:20">
      <c r="T2382" s="266"/>
    </row>
    <row r="2383" spans="20:20">
      <c r="T2383" s="266"/>
    </row>
    <row r="2384" spans="20:20">
      <c r="T2384" s="266"/>
    </row>
    <row r="2385" spans="20:20">
      <c r="T2385" s="266"/>
    </row>
    <row r="2386" spans="20:20">
      <c r="T2386" s="266"/>
    </row>
    <row r="2387" spans="20:20">
      <c r="T2387" s="266"/>
    </row>
    <row r="2388" spans="20:20">
      <c r="T2388" s="266"/>
    </row>
    <row r="2389" spans="20:20">
      <c r="T2389" s="266"/>
    </row>
    <row r="2390" spans="20:20">
      <c r="T2390" s="266"/>
    </row>
    <row r="2391" spans="20:20">
      <c r="T2391" s="266"/>
    </row>
    <row r="2392" spans="20:20">
      <c r="T2392" s="266"/>
    </row>
    <row r="2393" spans="20:20">
      <c r="T2393" s="266"/>
    </row>
    <row r="2394" spans="20:20">
      <c r="T2394" s="266"/>
    </row>
    <row r="2395" spans="20:20">
      <c r="T2395" s="266"/>
    </row>
    <row r="2396" spans="20:20">
      <c r="T2396" s="266"/>
    </row>
    <row r="2397" spans="20:20">
      <c r="T2397" s="266"/>
    </row>
    <row r="2398" spans="20:20">
      <c r="T2398" s="266"/>
    </row>
    <row r="2399" spans="20:20">
      <c r="T2399" s="266"/>
    </row>
    <row r="2400" spans="20:20">
      <c r="T2400" s="266"/>
    </row>
    <row r="2401" spans="20:20">
      <c r="T2401" s="266"/>
    </row>
    <row r="2402" spans="20:20">
      <c r="T2402" s="266"/>
    </row>
    <row r="2403" spans="20:20">
      <c r="T2403" s="266"/>
    </row>
    <row r="2404" spans="20:20">
      <c r="T2404" s="266"/>
    </row>
    <row r="2405" spans="20:20">
      <c r="T2405" s="266"/>
    </row>
    <row r="2406" spans="20:20">
      <c r="T2406" s="266"/>
    </row>
    <row r="2407" spans="20:20">
      <c r="T2407" s="266"/>
    </row>
    <row r="2408" spans="20:20">
      <c r="T2408" s="266"/>
    </row>
    <row r="2409" spans="20:20">
      <c r="T2409" s="266"/>
    </row>
    <row r="2410" spans="20:20">
      <c r="T2410" s="266"/>
    </row>
    <row r="2411" spans="20:20">
      <c r="T2411" s="266"/>
    </row>
    <row r="2412" spans="20:20">
      <c r="T2412" s="266"/>
    </row>
    <row r="2413" spans="20:20">
      <c r="T2413" s="266"/>
    </row>
    <row r="2414" spans="20:20">
      <c r="T2414" s="266"/>
    </row>
    <row r="2415" spans="20:20">
      <c r="T2415" s="266"/>
    </row>
    <row r="2416" spans="20:20">
      <c r="T2416" s="266"/>
    </row>
    <row r="2417" spans="20:20">
      <c r="T2417" s="266"/>
    </row>
    <row r="2418" spans="20:20">
      <c r="T2418" s="266"/>
    </row>
    <row r="2419" spans="20:20">
      <c r="T2419" s="266"/>
    </row>
    <row r="2420" spans="20:20">
      <c r="T2420" s="266"/>
    </row>
    <row r="2421" spans="20:20">
      <c r="T2421" s="266"/>
    </row>
    <row r="2422" spans="20:20">
      <c r="T2422" s="266"/>
    </row>
    <row r="2423" spans="20:20">
      <c r="T2423" s="266"/>
    </row>
    <row r="2424" spans="20:20">
      <c r="T2424" s="266"/>
    </row>
    <row r="2425" spans="20:20">
      <c r="T2425" s="266"/>
    </row>
    <row r="2426" spans="20:20">
      <c r="T2426" s="266"/>
    </row>
    <row r="2427" spans="20:20">
      <c r="T2427" s="266"/>
    </row>
    <row r="2428" spans="20:20">
      <c r="T2428" s="266"/>
    </row>
    <row r="2429" spans="20:20">
      <c r="T2429" s="266"/>
    </row>
    <row r="2430" spans="20:20">
      <c r="T2430" s="266"/>
    </row>
    <row r="2431" spans="20:20">
      <c r="T2431" s="266"/>
    </row>
    <row r="2432" spans="20:20">
      <c r="T2432" s="266"/>
    </row>
    <row r="2433" spans="20:20">
      <c r="T2433" s="266"/>
    </row>
    <row r="2434" spans="20:20">
      <c r="T2434" s="266"/>
    </row>
    <row r="2435" spans="20:20">
      <c r="T2435" s="266"/>
    </row>
    <row r="2436" spans="20:20">
      <c r="T2436" s="266"/>
    </row>
    <row r="2437" spans="20:20">
      <c r="T2437" s="266"/>
    </row>
    <row r="2438" spans="20:20">
      <c r="T2438" s="266"/>
    </row>
    <row r="2439" spans="20:20">
      <c r="T2439" s="266"/>
    </row>
    <row r="2440" spans="20:20">
      <c r="T2440" s="266"/>
    </row>
    <row r="2441" spans="20:20">
      <c r="T2441" s="266"/>
    </row>
  </sheetData>
  <sheetProtection formatCells="0" formatColumns="0" formatRows="0" autoFilter="0"/>
  <protectedRanges>
    <protectedRange sqref="T8:T223" name="Rango4"/>
    <protectedRange sqref="H8:H223" name="Rango3"/>
    <protectedRange sqref="J8:M223" name="Rango1"/>
    <protectedRange sqref="B8:B223" name="Rango2"/>
  </protectedRanges>
  <autoFilter ref="A7:T222" xr:uid="{00000000-0001-0000-0500-000000000000}"/>
  <mergeCells count="8">
    <mergeCell ref="A6:B6"/>
    <mergeCell ref="J6:K6"/>
    <mergeCell ref="C233:F233"/>
    <mergeCell ref="N233:P233"/>
    <mergeCell ref="N6:O6"/>
    <mergeCell ref="P6:Q6"/>
    <mergeCell ref="L6:M6"/>
    <mergeCell ref="I224:M224"/>
  </mergeCells>
  <pageMargins left="0.31496062992125984" right="0.19685039370078741" top="0.31496062992125984" bottom="0.74803149606299213" header="0.31496062992125984" footer="0.31496062992125984"/>
  <pageSetup scale="4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2026-06-08T21:48:50Z</dcterms:modified>
</cp:coreProperties>
</file>